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ristian/Desktop/"/>
    </mc:Choice>
  </mc:AlternateContent>
  <xr:revisionPtr revIDLastSave="0" documentId="13_ncr:1_{33164028-4F78-8C40-889B-0EA1FD355BA5}" xr6:coauthVersionLast="47" xr6:coauthVersionMax="47" xr10:uidLastSave="{00000000-0000-0000-0000-000000000000}"/>
  <bookViews>
    <workbookView xWindow="20640" yWindow="760" windowWidth="13200" windowHeight="20580" tabRatio="543" xr2:uid="{EDB8C7B6-78E2-4AFA-8277-8A76A6E2B9D4}"/>
  </bookViews>
  <sheets>
    <sheet name="Hoja1" sheetId="8" r:id="rId1"/>
    <sheet name="LISTA DE PRECIOS" sheetId="4" r:id="rId2"/>
    <sheet name="DATOS BANCARIOS" sheetId="2" r:id="rId3"/>
    <sheet name="." sheetId="6" state="hidden" r:id="rId4"/>
    <sheet name=".." sheetId="7" state="hidden" r:id="rId5"/>
  </sheets>
  <definedNames>
    <definedName name="_xlnm._FilterDatabase" localSheetId="3" hidden="1">'.'!$A$1:$D$11481</definedName>
    <definedName name="_xlnm._FilterDatabase" localSheetId="4" hidden="1">'..'!$A$1:$D$80</definedName>
    <definedName name="SegmentaciónDeDatos_Marca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119" i="8" l="1"/>
  <c r="S5120" i="8"/>
  <c r="S5121" i="8"/>
  <c r="S5122" i="8"/>
  <c r="S5123" i="8"/>
  <c r="S5124" i="8"/>
  <c r="T5119" i="8"/>
  <c r="T5120" i="8"/>
  <c r="T5121" i="8"/>
  <c r="T5122" i="8"/>
  <c r="T5123" i="8"/>
  <c r="T5124" i="8"/>
  <c r="U5119" i="8"/>
  <c r="U5120" i="8"/>
  <c r="U5121" i="8"/>
  <c r="U5122" i="8"/>
  <c r="U5123" i="8"/>
  <c r="U5124" i="8"/>
  <c r="W5119" i="8"/>
  <c r="W5120" i="8"/>
  <c r="W5121" i="8"/>
  <c r="W5122" i="8"/>
  <c r="W5123" i="8"/>
  <c r="W5124" i="8"/>
  <c r="X5119" i="8"/>
  <c r="V5119" i="8" s="1"/>
  <c r="X5120" i="8"/>
  <c r="V5120" i="8" s="1"/>
  <c r="X5121" i="8"/>
  <c r="V5121" i="8" s="1"/>
  <c r="X5122" i="8"/>
  <c r="V5122" i="8" s="1"/>
  <c r="X5123" i="8"/>
  <c r="V5123" i="8" s="1"/>
  <c r="X5124" i="8"/>
  <c r="V5124" i="8" s="1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3" i="4"/>
  <c r="F4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5" i="4"/>
  <c r="F6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7" i="4"/>
  <c r="F3361" i="4"/>
  <c r="F8" i="4"/>
  <c r="F9" i="4"/>
  <c r="F3362" i="4"/>
  <c r="F3363" i="4"/>
  <c r="F10" i="4"/>
  <c r="F11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12" i="4"/>
  <c r="F13" i="4"/>
  <c r="F14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15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1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17" i="4"/>
  <c r="F18" i="4"/>
  <c r="F19" i="4"/>
  <c r="F20" i="4"/>
  <c r="F21" i="4"/>
  <c r="F22" i="4"/>
  <c r="F5069" i="4"/>
  <c r="F5070" i="4"/>
  <c r="F5071" i="4"/>
  <c r="F5072" i="4"/>
  <c r="F5073" i="4"/>
  <c r="F23" i="4"/>
  <c r="F24" i="4"/>
  <c r="F5074" i="4"/>
  <c r="F25" i="4"/>
  <c r="F5075" i="4"/>
  <c r="F26" i="4"/>
  <c r="F27" i="4"/>
  <c r="F28" i="4"/>
  <c r="F29" i="4"/>
  <c r="F30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I211" i="4"/>
  <c r="AD211" i="4" s="1"/>
  <c r="I212" i="4"/>
  <c r="I213" i="4"/>
  <c r="I214" i="4"/>
  <c r="I215" i="4"/>
  <c r="I216" i="4"/>
  <c r="I217" i="4"/>
  <c r="I218" i="4"/>
  <c r="I219" i="4"/>
  <c r="AD219" i="4" s="1"/>
  <c r="I220" i="4"/>
  <c r="AD220" i="4" s="1"/>
  <c r="I221" i="4"/>
  <c r="AD221" i="4" s="1"/>
  <c r="I222" i="4"/>
  <c r="I223" i="4"/>
  <c r="I224" i="4"/>
  <c r="I225" i="4"/>
  <c r="I226" i="4"/>
  <c r="I227" i="4"/>
  <c r="I228" i="4"/>
  <c r="I229" i="4"/>
  <c r="AD229" i="4" s="1"/>
  <c r="I230" i="4"/>
  <c r="I231" i="4"/>
  <c r="I232" i="4"/>
  <c r="I233" i="4"/>
  <c r="I234" i="4"/>
  <c r="I235" i="4"/>
  <c r="I236" i="4"/>
  <c r="I237" i="4"/>
  <c r="I238" i="4"/>
  <c r="I239" i="4"/>
  <c r="AD239" i="4" s="1"/>
  <c r="I240" i="4"/>
  <c r="I241" i="4"/>
  <c r="I242" i="4"/>
  <c r="I243" i="4"/>
  <c r="I244" i="4"/>
  <c r="I245" i="4"/>
  <c r="I246" i="4"/>
  <c r="I247" i="4"/>
  <c r="I248" i="4"/>
  <c r="I249" i="4"/>
  <c r="AD249" i="4" s="1"/>
  <c r="I250" i="4"/>
  <c r="I251" i="4"/>
  <c r="I252" i="4"/>
  <c r="I253" i="4"/>
  <c r="I254" i="4"/>
  <c r="I255" i="4"/>
  <c r="I256" i="4"/>
  <c r="I257" i="4"/>
  <c r="I258" i="4"/>
  <c r="AD258" i="4" s="1"/>
  <c r="I259" i="4"/>
  <c r="AD259" i="4" s="1"/>
  <c r="I260" i="4"/>
  <c r="I261" i="4"/>
  <c r="I262" i="4"/>
  <c r="I263" i="4"/>
  <c r="I264" i="4"/>
  <c r="I265" i="4"/>
  <c r="I266" i="4"/>
  <c r="I267" i="4"/>
  <c r="I268" i="4"/>
  <c r="I269" i="4"/>
  <c r="AD269" i="4" s="1"/>
  <c r="I270" i="4"/>
  <c r="AD270" i="4" s="1"/>
  <c r="I271" i="4"/>
  <c r="I272" i="4"/>
  <c r="I273" i="4"/>
  <c r="I274" i="4"/>
  <c r="I275" i="4"/>
  <c r="I276" i="4"/>
  <c r="I277" i="4"/>
  <c r="I278" i="4"/>
  <c r="I279" i="4"/>
  <c r="AD279" i="4" s="1"/>
  <c r="I280" i="4"/>
  <c r="I281" i="4"/>
  <c r="AD281" i="4" s="1"/>
  <c r="I282" i="4"/>
  <c r="I283" i="4"/>
  <c r="I284" i="4"/>
  <c r="I285" i="4"/>
  <c r="I286" i="4"/>
  <c r="I287" i="4"/>
  <c r="I288" i="4"/>
  <c r="AD288" i="4" s="1"/>
  <c r="I289" i="4"/>
  <c r="AD289" i="4" s="1"/>
  <c r="I290" i="4"/>
  <c r="I291" i="4"/>
  <c r="I292" i="4"/>
  <c r="I293" i="4"/>
  <c r="I294" i="4"/>
  <c r="I295" i="4"/>
  <c r="I296" i="4"/>
  <c r="I297" i="4"/>
  <c r="I298" i="4"/>
  <c r="I299" i="4"/>
  <c r="AD299" i="4" s="1"/>
  <c r="I300" i="4"/>
  <c r="AD300" i="4" s="1"/>
  <c r="I301" i="4"/>
  <c r="AD301" i="4" s="1"/>
  <c r="I302" i="4"/>
  <c r="I303" i="4"/>
  <c r="I304" i="4"/>
  <c r="I305" i="4"/>
  <c r="I306" i="4"/>
  <c r="I307" i="4"/>
  <c r="I308" i="4"/>
  <c r="I309" i="4"/>
  <c r="AD309" i="4" s="1"/>
  <c r="I310" i="4"/>
  <c r="I311" i="4"/>
  <c r="AD311" i="4" s="1"/>
  <c r="I312" i="4"/>
  <c r="AD312" i="4" s="1"/>
  <c r="I313" i="4"/>
  <c r="I314" i="4"/>
  <c r="I315" i="4"/>
  <c r="I316" i="4"/>
  <c r="I317" i="4"/>
  <c r="I318" i="4"/>
  <c r="I319" i="4"/>
  <c r="AD319" i="4" s="1"/>
  <c r="I320" i="4"/>
  <c r="AD320" i="4" s="1"/>
  <c r="I321" i="4"/>
  <c r="I322" i="4"/>
  <c r="I323" i="4"/>
  <c r="I324" i="4"/>
  <c r="I325" i="4"/>
  <c r="I326" i="4"/>
  <c r="I327" i="4"/>
  <c r="I328" i="4"/>
  <c r="I329" i="4"/>
  <c r="AD329" i="4" s="1"/>
  <c r="I330" i="4"/>
  <c r="AD330" i="4" s="1"/>
  <c r="I331" i="4"/>
  <c r="I332" i="4"/>
  <c r="I333" i="4"/>
  <c r="I334" i="4"/>
  <c r="I335" i="4"/>
  <c r="I336" i="4"/>
  <c r="I337" i="4"/>
  <c r="I338" i="4"/>
  <c r="I339" i="4"/>
  <c r="AD339" i="4" s="1"/>
  <c r="I340" i="4"/>
  <c r="I341" i="4"/>
  <c r="AD341" i="4" s="1"/>
  <c r="I342" i="4"/>
  <c r="I343" i="4"/>
  <c r="I344" i="4"/>
  <c r="I345" i="4"/>
  <c r="I346" i="4"/>
  <c r="I347" i="4"/>
  <c r="I348" i="4"/>
  <c r="AD348" i="4" s="1"/>
  <c r="I349" i="4"/>
  <c r="AD349" i="4" s="1"/>
  <c r="I350" i="4"/>
  <c r="I351" i="4"/>
  <c r="I352" i="4"/>
  <c r="I353" i="4"/>
  <c r="I354" i="4"/>
  <c r="I355" i="4"/>
  <c r="I356" i="4"/>
  <c r="I357" i="4"/>
  <c r="I358" i="4"/>
  <c r="I359" i="4"/>
  <c r="AD359" i="4" s="1"/>
  <c r="I360" i="4"/>
  <c r="AD360" i="4" s="1"/>
  <c r="I361" i="4"/>
  <c r="I362" i="4"/>
  <c r="I363" i="4"/>
  <c r="I364" i="4"/>
  <c r="I365" i="4"/>
  <c r="I366" i="4"/>
  <c r="I367" i="4"/>
  <c r="I368" i="4"/>
  <c r="I369" i="4"/>
  <c r="AD369" i="4" s="1"/>
  <c r="I370" i="4"/>
  <c r="I371" i="4"/>
  <c r="AD371" i="4" s="1"/>
  <c r="I372" i="4"/>
  <c r="I373" i="4"/>
  <c r="I374" i="4"/>
  <c r="I375" i="4"/>
  <c r="I376" i="4"/>
  <c r="I377" i="4"/>
  <c r="I378" i="4"/>
  <c r="I379" i="4"/>
  <c r="AD379" i="4" s="1"/>
  <c r="I380" i="4"/>
  <c r="I381" i="4"/>
  <c r="AD381" i="4" s="1"/>
  <c r="I382" i="4"/>
  <c r="I383" i="4"/>
  <c r="I384" i="4"/>
  <c r="I385" i="4"/>
  <c r="I386" i="4"/>
  <c r="I387" i="4"/>
  <c r="I388" i="4"/>
  <c r="I389" i="4"/>
  <c r="AD389" i="4" s="1"/>
  <c r="I390" i="4"/>
  <c r="I391" i="4"/>
  <c r="AD391" i="4" s="1"/>
  <c r="I392" i="4"/>
  <c r="I393" i="4"/>
  <c r="I394" i="4"/>
  <c r="I395" i="4"/>
  <c r="I396" i="4"/>
  <c r="I397" i="4"/>
  <c r="I398" i="4"/>
  <c r="AD398" i="4" s="1"/>
  <c r="I399" i="4"/>
  <c r="AD399" i="4" s="1"/>
  <c r="I400" i="4"/>
  <c r="I401" i="4"/>
  <c r="AD401" i="4" s="1"/>
  <c r="I402" i="4"/>
  <c r="AD402" i="4" s="1"/>
  <c r="I403" i="4"/>
  <c r="I404" i="4"/>
  <c r="I405" i="4"/>
  <c r="I406" i="4"/>
  <c r="I407" i="4"/>
  <c r="I408" i="4"/>
  <c r="AD408" i="4" s="1"/>
  <c r="I409" i="4"/>
  <c r="AD409" i="4" s="1"/>
  <c r="I410" i="4"/>
  <c r="I411" i="4"/>
  <c r="I412" i="4"/>
  <c r="I413" i="4"/>
  <c r="I414" i="4"/>
  <c r="I415" i="4"/>
  <c r="I416" i="4"/>
  <c r="I417" i="4"/>
  <c r="I418" i="4"/>
  <c r="I419" i="4"/>
  <c r="AD419" i="4" s="1"/>
  <c r="I420" i="4"/>
  <c r="AD420" i="4" s="1"/>
  <c r="I421" i="4"/>
  <c r="AD421" i="4" s="1"/>
  <c r="I422" i="4"/>
  <c r="I423" i="4"/>
  <c r="I424" i="4"/>
  <c r="I425" i="4"/>
  <c r="I426" i="4"/>
  <c r="I427" i="4"/>
  <c r="I428" i="4"/>
  <c r="I429" i="4"/>
  <c r="AD429" i="4" s="1"/>
  <c r="I430" i="4"/>
  <c r="I431" i="4"/>
  <c r="I432" i="4"/>
  <c r="I433" i="4"/>
  <c r="I434" i="4"/>
  <c r="I435" i="4"/>
  <c r="I436" i="4"/>
  <c r="I437" i="4"/>
  <c r="I438" i="4"/>
  <c r="I439" i="4"/>
  <c r="AD439" i="4" s="1"/>
  <c r="I440" i="4"/>
  <c r="I441" i="4"/>
  <c r="I442" i="4"/>
  <c r="I443" i="4"/>
  <c r="I444" i="4"/>
  <c r="I445" i="4"/>
  <c r="I446" i="4"/>
  <c r="I447" i="4"/>
  <c r="I448" i="4"/>
  <c r="I449" i="4"/>
  <c r="AD449" i="4" s="1"/>
  <c r="I450" i="4"/>
  <c r="I451" i="4"/>
  <c r="I452" i="4"/>
  <c r="I453" i="4"/>
  <c r="I454" i="4"/>
  <c r="I455" i="4"/>
  <c r="I456" i="4"/>
  <c r="I457" i="4"/>
  <c r="I458" i="4"/>
  <c r="I459" i="4"/>
  <c r="AD459" i="4" s="1"/>
  <c r="I460" i="4"/>
  <c r="I461" i="4"/>
  <c r="AD461" i="4" s="1"/>
  <c r="I462" i="4"/>
  <c r="I463" i="4"/>
  <c r="I464" i="4"/>
  <c r="I465" i="4"/>
  <c r="I466" i="4"/>
  <c r="I467" i="4"/>
  <c r="I468" i="4"/>
  <c r="I469" i="4"/>
  <c r="AD469" i="4" s="1"/>
  <c r="I470" i="4"/>
  <c r="AD470" i="4" s="1"/>
  <c r="I471" i="4"/>
  <c r="AD471" i="4" s="1"/>
  <c r="I472" i="4"/>
  <c r="I473" i="4"/>
  <c r="I474" i="4"/>
  <c r="I475" i="4"/>
  <c r="I476" i="4"/>
  <c r="I477" i="4"/>
  <c r="I478" i="4"/>
  <c r="AD478" i="4" s="1"/>
  <c r="I479" i="4"/>
  <c r="AD479" i="4" s="1"/>
  <c r="I480" i="4"/>
  <c r="I481" i="4"/>
  <c r="AD481" i="4" s="1"/>
  <c r="I482" i="4"/>
  <c r="I483" i="4"/>
  <c r="I484" i="4"/>
  <c r="I485" i="4"/>
  <c r="I486" i="4"/>
  <c r="I487" i="4"/>
  <c r="I488" i="4"/>
  <c r="I489" i="4"/>
  <c r="AD489" i="4" s="1"/>
  <c r="I490" i="4"/>
  <c r="I491" i="4"/>
  <c r="AD491" i="4" s="1"/>
  <c r="I492" i="4"/>
  <c r="AD492" i="4" s="1"/>
  <c r="I493" i="4"/>
  <c r="I494" i="4"/>
  <c r="I495" i="4"/>
  <c r="I496" i="4"/>
  <c r="I497" i="4"/>
  <c r="I498" i="4"/>
  <c r="I499" i="4"/>
  <c r="AD499" i="4" s="1"/>
  <c r="I500" i="4"/>
  <c r="I501" i="4"/>
  <c r="I502" i="4"/>
  <c r="I503" i="4"/>
  <c r="I504" i="4"/>
  <c r="I505" i="4"/>
  <c r="I506" i="4"/>
  <c r="I507" i="4"/>
  <c r="I508" i="4"/>
  <c r="I509" i="4"/>
  <c r="AD509" i="4" s="1"/>
  <c r="I510" i="4"/>
  <c r="I511" i="4"/>
  <c r="I512" i="4"/>
  <c r="I513" i="4"/>
  <c r="I514" i="4"/>
  <c r="I515" i="4"/>
  <c r="I516" i="4"/>
  <c r="I517" i="4"/>
  <c r="I518" i="4"/>
  <c r="I519" i="4"/>
  <c r="AD519" i="4" s="1"/>
  <c r="I520" i="4"/>
  <c r="AD520" i="4" s="1"/>
  <c r="I521" i="4"/>
  <c r="I522" i="4"/>
  <c r="I523" i="4"/>
  <c r="I524" i="4"/>
  <c r="I525" i="4"/>
  <c r="I526" i="4"/>
  <c r="I527" i="4"/>
  <c r="I528" i="4"/>
  <c r="I529" i="4"/>
  <c r="AD529" i="4" s="1"/>
  <c r="I530" i="4"/>
  <c r="AD530" i="4" s="1"/>
  <c r="I531" i="4"/>
  <c r="I532" i="4"/>
  <c r="I533" i="4"/>
  <c r="I534" i="4"/>
  <c r="I535" i="4"/>
  <c r="I536" i="4"/>
  <c r="I537" i="4"/>
  <c r="I538" i="4"/>
  <c r="I539" i="4"/>
  <c r="AD539" i="4" s="1"/>
  <c r="I540" i="4"/>
  <c r="I541" i="4"/>
  <c r="AD541" i="4" s="1"/>
  <c r="I542" i="4"/>
  <c r="I543" i="4"/>
  <c r="I544" i="4"/>
  <c r="I545" i="4"/>
  <c r="I546" i="4"/>
  <c r="I547" i="4"/>
  <c r="I548" i="4"/>
  <c r="I549" i="4"/>
  <c r="AD549" i="4" s="1"/>
  <c r="I550" i="4"/>
  <c r="AD550" i="4" s="1"/>
  <c r="I551" i="4"/>
  <c r="AD551" i="4" s="1"/>
  <c r="I552" i="4"/>
  <c r="I553" i="4"/>
  <c r="I554" i="4"/>
  <c r="I555" i="4"/>
  <c r="I556" i="4"/>
  <c r="I557" i="4"/>
  <c r="I558" i="4"/>
  <c r="I559" i="4"/>
  <c r="AD559" i="4" s="1"/>
  <c r="I560" i="4"/>
  <c r="I561" i="4"/>
  <c r="AD561" i="4" s="1"/>
  <c r="I562" i="4"/>
  <c r="I563" i="4"/>
  <c r="I564" i="4"/>
  <c r="I565" i="4"/>
  <c r="I566" i="4"/>
  <c r="I567" i="4"/>
  <c r="I568" i="4"/>
  <c r="I569" i="4"/>
  <c r="AD569" i="4" s="1"/>
  <c r="I570" i="4"/>
  <c r="I571" i="4"/>
  <c r="I572" i="4"/>
  <c r="I573" i="4"/>
  <c r="I574" i="4"/>
  <c r="I575" i="4"/>
  <c r="I576" i="4"/>
  <c r="I577" i="4"/>
  <c r="I578" i="4"/>
  <c r="I579" i="4"/>
  <c r="AD579" i="4" s="1"/>
  <c r="I580" i="4"/>
  <c r="I581" i="4"/>
  <c r="I582" i="4"/>
  <c r="AD582" i="4" s="1"/>
  <c r="I583" i="4"/>
  <c r="I584" i="4"/>
  <c r="I585" i="4"/>
  <c r="I586" i="4"/>
  <c r="I587" i="4"/>
  <c r="I588" i="4"/>
  <c r="I589" i="4"/>
  <c r="AD589" i="4" s="1"/>
  <c r="I590" i="4"/>
  <c r="AD590" i="4" s="1"/>
  <c r="I591" i="4"/>
  <c r="I592" i="4"/>
  <c r="I593" i="4"/>
  <c r="I594" i="4"/>
  <c r="I595" i="4"/>
  <c r="I596" i="4"/>
  <c r="I597" i="4"/>
  <c r="I598" i="4"/>
  <c r="I599" i="4"/>
  <c r="AD599" i="4" s="1"/>
  <c r="I600" i="4"/>
  <c r="I601" i="4"/>
  <c r="AD601" i="4" s="1"/>
  <c r="I602" i="4"/>
  <c r="I603" i="4"/>
  <c r="I604" i="4"/>
  <c r="I605" i="4"/>
  <c r="I606" i="4"/>
  <c r="I607" i="4"/>
  <c r="I608" i="4"/>
  <c r="AD608" i="4" s="1"/>
  <c r="I609" i="4"/>
  <c r="AD609" i="4" s="1"/>
  <c r="I610" i="4"/>
  <c r="I611" i="4"/>
  <c r="I612" i="4"/>
  <c r="I613" i="4"/>
  <c r="I614" i="4"/>
  <c r="I615" i="4"/>
  <c r="I616" i="4"/>
  <c r="I617" i="4"/>
  <c r="I618" i="4"/>
  <c r="I619" i="4"/>
  <c r="AD619" i="4" s="1"/>
  <c r="I620" i="4"/>
  <c r="AD620" i="4" s="1"/>
  <c r="I621" i="4"/>
  <c r="AD621" i="4" s="1"/>
  <c r="I622" i="4"/>
  <c r="I623" i="4"/>
  <c r="I624" i="4"/>
  <c r="I625" i="4"/>
  <c r="I626" i="4"/>
  <c r="I627" i="4"/>
  <c r="I628" i="4"/>
  <c r="I629" i="4"/>
  <c r="AD629" i="4" s="1"/>
  <c r="I630" i="4"/>
  <c r="I631" i="4"/>
  <c r="AD631" i="4" s="1"/>
  <c r="I632" i="4"/>
  <c r="I633" i="4"/>
  <c r="I634" i="4"/>
  <c r="I635" i="4"/>
  <c r="I636" i="4"/>
  <c r="I637" i="4"/>
  <c r="I638" i="4"/>
  <c r="I639" i="4"/>
  <c r="AD639" i="4" s="1"/>
  <c r="I640" i="4"/>
  <c r="I641" i="4"/>
  <c r="AD641" i="4" s="1"/>
  <c r="I642" i="4"/>
  <c r="I643" i="4"/>
  <c r="I644" i="4"/>
  <c r="I645" i="4"/>
  <c r="I646" i="4"/>
  <c r="I647" i="4"/>
  <c r="I648" i="4"/>
  <c r="I649" i="4"/>
  <c r="AD649" i="4" s="1"/>
  <c r="I650" i="4"/>
  <c r="AD650" i="4" s="1"/>
  <c r="I651" i="4"/>
  <c r="I652" i="4"/>
  <c r="I653" i="4"/>
  <c r="I654" i="4"/>
  <c r="I655" i="4"/>
  <c r="I656" i="4"/>
  <c r="I657" i="4"/>
  <c r="I658" i="4"/>
  <c r="I659" i="4"/>
  <c r="AD659" i="4" s="1"/>
  <c r="I660" i="4"/>
  <c r="I661" i="4"/>
  <c r="AD661" i="4" s="1"/>
  <c r="I662" i="4"/>
  <c r="I663" i="4"/>
  <c r="I664" i="4"/>
  <c r="I665" i="4"/>
  <c r="I666" i="4"/>
  <c r="I667" i="4"/>
  <c r="I668" i="4"/>
  <c r="AD668" i="4" s="1"/>
  <c r="I669" i="4"/>
  <c r="AD669" i="4" s="1"/>
  <c r="I670" i="4"/>
  <c r="I671" i="4"/>
  <c r="I672" i="4"/>
  <c r="AD672" i="4" s="1"/>
  <c r="I673" i="4"/>
  <c r="I674" i="4"/>
  <c r="I675" i="4"/>
  <c r="I676" i="4"/>
  <c r="I677" i="4"/>
  <c r="I678" i="4"/>
  <c r="I679" i="4"/>
  <c r="AD679" i="4" s="1"/>
  <c r="I680" i="4"/>
  <c r="I681" i="4"/>
  <c r="AD681" i="4" s="1"/>
  <c r="I682" i="4"/>
  <c r="I683" i="4"/>
  <c r="I684" i="4"/>
  <c r="I685" i="4"/>
  <c r="I686" i="4"/>
  <c r="I687" i="4"/>
  <c r="I688" i="4"/>
  <c r="I689" i="4"/>
  <c r="AD689" i="4" s="1"/>
  <c r="I690" i="4"/>
  <c r="I691" i="4"/>
  <c r="I692" i="4"/>
  <c r="I693" i="4"/>
  <c r="I694" i="4"/>
  <c r="I695" i="4"/>
  <c r="I696" i="4"/>
  <c r="I697" i="4"/>
  <c r="I698" i="4"/>
  <c r="I699" i="4"/>
  <c r="AD699" i="4" s="1"/>
  <c r="I700" i="4"/>
  <c r="I701" i="4"/>
  <c r="I702" i="4"/>
  <c r="I703" i="4"/>
  <c r="I704" i="4"/>
  <c r="I705" i="4"/>
  <c r="I706" i="4"/>
  <c r="I707" i="4"/>
  <c r="I708" i="4"/>
  <c r="I709" i="4"/>
  <c r="AD709" i="4" s="1"/>
  <c r="I710" i="4"/>
  <c r="I711" i="4"/>
  <c r="AD711" i="4" s="1"/>
  <c r="I712" i="4"/>
  <c r="I713" i="4"/>
  <c r="I714" i="4"/>
  <c r="I715" i="4"/>
  <c r="I716" i="4"/>
  <c r="I717" i="4"/>
  <c r="I718" i="4"/>
  <c r="AD718" i="4" s="1"/>
  <c r="I719" i="4"/>
  <c r="AD719" i="4" s="1"/>
  <c r="I720" i="4"/>
  <c r="AD720" i="4" s="1"/>
  <c r="I721" i="4"/>
  <c r="AD721" i="4" s="1"/>
  <c r="I722" i="4"/>
  <c r="I723" i="4"/>
  <c r="I724" i="4"/>
  <c r="I725" i="4"/>
  <c r="I726" i="4"/>
  <c r="I727" i="4"/>
  <c r="I728" i="4"/>
  <c r="AD728" i="4" s="1"/>
  <c r="I729" i="4"/>
  <c r="AD729" i="4" s="1"/>
  <c r="I730" i="4"/>
  <c r="I731" i="4"/>
  <c r="I732" i="4"/>
  <c r="I733" i="4"/>
  <c r="I734" i="4"/>
  <c r="I735" i="4"/>
  <c r="I736" i="4"/>
  <c r="I737" i="4"/>
  <c r="I738" i="4"/>
  <c r="I739" i="4"/>
  <c r="AD739" i="4" s="1"/>
  <c r="I740" i="4"/>
  <c r="AD740" i="4" s="1"/>
  <c r="I741" i="4"/>
  <c r="I742" i="4"/>
  <c r="I743" i="4"/>
  <c r="I744" i="4"/>
  <c r="I745" i="4"/>
  <c r="I746" i="4"/>
  <c r="I747" i="4"/>
  <c r="I748" i="4"/>
  <c r="I749" i="4"/>
  <c r="AD749" i="4" s="1"/>
  <c r="I750" i="4"/>
  <c r="I751" i="4"/>
  <c r="AD751" i="4" s="1"/>
  <c r="I752" i="4"/>
  <c r="I753" i="4"/>
  <c r="I754" i="4"/>
  <c r="I755" i="4"/>
  <c r="I756" i="4"/>
  <c r="I757" i="4"/>
  <c r="I758" i="4"/>
  <c r="I759" i="4"/>
  <c r="AD759" i="4" s="1"/>
  <c r="I760" i="4"/>
  <c r="I761" i="4"/>
  <c r="I762" i="4"/>
  <c r="AD762" i="4" s="1"/>
  <c r="I763" i="4"/>
  <c r="I764" i="4"/>
  <c r="I765" i="4"/>
  <c r="I766" i="4"/>
  <c r="I767" i="4"/>
  <c r="I768" i="4"/>
  <c r="I769" i="4"/>
  <c r="AD769" i="4" s="1"/>
  <c r="I770" i="4"/>
  <c r="I771" i="4"/>
  <c r="I772" i="4"/>
  <c r="I773" i="4"/>
  <c r="I774" i="4"/>
  <c r="I775" i="4"/>
  <c r="I776" i="4"/>
  <c r="I777" i="4"/>
  <c r="I778" i="4"/>
  <c r="I779" i="4"/>
  <c r="AD779" i="4" s="1"/>
  <c r="I780" i="4"/>
  <c r="I781" i="4"/>
  <c r="I782" i="4"/>
  <c r="I783" i="4"/>
  <c r="I784" i="4"/>
  <c r="I785" i="4"/>
  <c r="I786" i="4"/>
  <c r="I787" i="4"/>
  <c r="I788" i="4"/>
  <c r="AD788" i="4" s="1"/>
  <c r="I789" i="4"/>
  <c r="AD789" i="4" s="1"/>
  <c r="I790" i="4"/>
  <c r="I791" i="4"/>
  <c r="AD791" i="4" s="1"/>
  <c r="I792" i="4"/>
  <c r="I793" i="4"/>
  <c r="I794" i="4"/>
  <c r="I795" i="4"/>
  <c r="I796" i="4"/>
  <c r="I797" i="4"/>
  <c r="I798" i="4"/>
  <c r="I799" i="4"/>
  <c r="AD799" i="4" s="1"/>
  <c r="I800" i="4"/>
  <c r="I801" i="4"/>
  <c r="AD801" i="4" s="1"/>
  <c r="I802" i="4"/>
  <c r="I803" i="4"/>
  <c r="I804" i="4"/>
  <c r="I805" i="4"/>
  <c r="I806" i="4"/>
  <c r="I807" i="4"/>
  <c r="I808" i="4"/>
  <c r="I809" i="4"/>
  <c r="AD809" i="4" s="1"/>
  <c r="I810" i="4"/>
  <c r="AD810" i="4" s="1"/>
  <c r="I811" i="4"/>
  <c r="AD811" i="4" s="1"/>
  <c r="I812" i="4"/>
  <c r="I813" i="4"/>
  <c r="I814" i="4"/>
  <c r="I815" i="4"/>
  <c r="I816" i="4"/>
  <c r="I817" i="4"/>
  <c r="I818" i="4"/>
  <c r="I819" i="4"/>
  <c r="AD819" i="4" s="1"/>
  <c r="I820" i="4"/>
  <c r="AD820" i="4" s="1"/>
  <c r="I821" i="4"/>
  <c r="I822" i="4"/>
  <c r="I823" i="4"/>
  <c r="I824" i="4"/>
  <c r="I825" i="4"/>
  <c r="I826" i="4"/>
  <c r="I827" i="4"/>
  <c r="I828" i="4"/>
  <c r="I829" i="4"/>
  <c r="AD829" i="4" s="1"/>
  <c r="I830" i="4"/>
  <c r="I831" i="4"/>
  <c r="I832" i="4"/>
  <c r="I833" i="4"/>
  <c r="I834" i="4"/>
  <c r="I835" i="4"/>
  <c r="I836" i="4"/>
  <c r="I837" i="4"/>
  <c r="I838" i="4"/>
  <c r="I839" i="4"/>
  <c r="AD839" i="4" s="1"/>
  <c r="I840" i="4"/>
  <c r="I841" i="4"/>
  <c r="I842" i="4"/>
  <c r="I843" i="4"/>
  <c r="I844" i="4"/>
  <c r="I845" i="4"/>
  <c r="I846" i="4"/>
  <c r="I847" i="4"/>
  <c r="I848" i="4"/>
  <c r="AD848" i="4" s="1"/>
  <c r="I849" i="4"/>
  <c r="AD849" i="4" s="1"/>
  <c r="I850" i="4"/>
  <c r="I851" i="4"/>
  <c r="I852" i="4"/>
  <c r="AD852" i="4" s="1"/>
  <c r="I853" i="4"/>
  <c r="I854" i="4"/>
  <c r="I855" i="4"/>
  <c r="I856" i="4"/>
  <c r="I857" i="4"/>
  <c r="I858" i="4"/>
  <c r="I859" i="4"/>
  <c r="AD859" i="4" s="1"/>
  <c r="I860" i="4"/>
  <c r="I861" i="4"/>
  <c r="AD861" i="4" s="1"/>
  <c r="I862" i="4"/>
  <c r="I863" i="4"/>
  <c r="I864" i="4"/>
  <c r="I865" i="4"/>
  <c r="I866" i="4"/>
  <c r="I867" i="4"/>
  <c r="I868" i="4"/>
  <c r="AD868" i="4" s="1"/>
  <c r="I869" i="4"/>
  <c r="AD869" i="4" s="1"/>
  <c r="I870" i="4"/>
  <c r="I871" i="4"/>
  <c r="AD871" i="4" s="1"/>
  <c r="I872" i="4"/>
  <c r="I873" i="4"/>
  <c r="I874" i="4"/>
  <c r="I875" i="4"/>
  <c r="I876" i="4"/>
  <c r="I877" i="4"/>
  <c r="I878" i="4"/>
  <c r="I879" i="4"/>
  <c r="AD879" i="4" s="1"/>
  <c r="I880" i="4"/>
  <c r="I881" i="4"/>
  <c r="AD881" i="4" s="1"/>
  <c r="I882" i="4"/>
  <c r="I883" i="4"/>
  <c r="I884" i="4"/>
  <c r="I885" i="4"/>
  <c r="I886" i="4"/>
  <c r="I887" i="4"/>
  <c r="I888" i="4"/>
  <c r="I889" i="4"/>
  <c r="AD889" i="4" s="1"/>
  <c r="I890" i="4"/>
  <c r="I891" i="4"/>
  <c r="AD891" i="4" s="1"/>
  <c r="I892" i="4"/>
  <c r="I893" i="4"/>
  <c r="I894" i="4"/>
  <c r="I895" i="4"/>
  <c r="I896" i="4"/>
  <c r="I897" i="4"/>
  <c r="I898" i="4"/>
  <c r="I899" i="4"/>
  <c r="AD899" i="4" s="1"/>
  <c r="I900" i="4"/>
  <c r="I901" i="4"/>
  <c r="I902" i="4"/>
  <c r="I903" i="4"/>
  <c r="I904" i="4"/>
  <c r="I905" i="4"/>
  <c r="I906" i="4"/>
  <c r="I907" i="4"/>
  <c r="I908" i="4"/>
  <c r="AD908" i="4" s="1"/>
  <c r="I909" i="4"/>
  <c r="AD909" i="4" s="1"/>
  <c r="I910" i="4"/>
  <c r="I911" i="4"/>
  <c r="I912" i="4"/>
  <c r="I913" i="4"/>
  <c r="I914" i="4"/>
  <c r="I915" i="4"/>
  <c r="I916" i="4"/>
  <c r="I917" i="4"/>
  <c r="I918" i="4"/>
  <c r="I919" i="4"/>
  <c r="AD919" i="4" s="1"/>
  <c r="I920" i="4"/>
  <c r="AD920" i="4" s="1"/>
  <c r="I921" i="4"/>
  <c r="AD921" i="4" s="1"/>
  <c r="I922" i="4"/>
  <c r="I923" i="4"/>
  <c r="I924" i="4"/>
  <c r="I925" i="4"/>
  <c r="I926" i="4"/>
  <c r="I927" i="4"/>
  <c r="I928" i="4"/>
  <c r="AD928" i="4" s="1"/>
  <c r="I929" i="4"/>
  <c r="AD929" i="4" s="1"/>
  <c r="I930" i="4"/>
  <c r="I931" i="4"/>
  <c r="I932" i="4"/>
  <c r="I933" i="4"/>
  <c r="I934" i="4"/>
  <c r="I935" i="4"/>
  <c r="I936" i="4"/>
  <c r="I937" i="4"/>
  <c r="I938" i="4"/>
  <c r="I939" i="4"/>
  <c r="AD939" i="4" s="1"/>
  <c r="I940" i="4"/>
  <c r="AD940" i="4" s="1"/>
  <c r="I941" i="4"/>
  <c r="I942" i="4"/>
  <c r="AD942" i="4" s="1"/>
  <c r="I943" i="4"/>
  <c r="I944" i="4"/>
  <c r="I945" i="4"/>
  <c r="I946" i="4"/>
  <c r="I947" i="4"/>
  <c r="I948" i="4"/>
  <c r="I949" i="4"/>
  <c r="AD949" i="4" s="1"/>
  <c r="I950" i="4"/>
  <c r="I951" i="4"/>
  <c r="AD951" i="4" s="1"/>
  <c r="I952" i="4"/>
  <c r="I953" i="4"/>
  <c r="I954" i="4"/>
  <c r="I955" i="4"/>
  <c r="I956" i="4"/>
  <c r="I957" i="4"/>
  <c r="I958" i="4"/>
  <c r="I959" i="4"/>
  <c r="AD959" i="4" s="1"/>
  <c r="I960" i="4"/>
  <c r="I961" i="4"/>
  <c r="AD961" i="4" s="1"/>
  <c r="I962" i="4"/>
  <c r="I963" i="4"/>
  <c r="I964" i="4"/>
  <c r="I965" i="4"/>
  <c r="I966" i="4"/>
  <c r="I967" i="4"/>
  <c r="I968" i="4"/>
  <c r="AD968" i="4" s="1"/>
  <c r="I969" i="4"/>
  <c r="AD969" i="4" s="1"/>
  <c r="I970" i="4"/>
  <c r="I971" i="4"/>
  <c r="AD971" i="4" s="1"/>
  <c r="I972" i="4"/>
  <c r="I973" i="4"/>
  <c r="I974" i="4"/>
  <c r="I975" i="4"/>
  <c r="I976" i="4"/>
  <c r="I977" i="4"/>
  <c r="I978" i="4"/>
  <c r="I979" i="4"/>
  <c r="AD979" i="4" s="1"/>
  <c r="I980" i="4"/>
  <c r="I981" i="4"/>
  <c r="AD981" i="4" s="1"/>
  <c r="I982" i="4"/>
  <c r="I983" i="4"/>
  <c r="I984" i="4"/>
  <c r="I985" i="4"/>
  <c r="I986" i="4"/>
  <c r="I987" i="4"/>
  <c r="I988" i="4"/>
  <c r="AD988" i="4" s="1"/>
  <c r="I989" i="4"/>
  <c r="AD989" i="4" s="1"/>
  <c r="I990" i="4"/>
  <c r="I991" i="4"/>
  <c r="I992" i="4"/>
  <c r="I993" i="4"/>
  <c r="I994" i="4"/>
  <c r="I995" i="4"/>
  <c r="I996" i="4"/>
  <c r="I997" i="4"/>
  <c r="I998" i="4"/>
  <c r="I999" i="4"/>
  <c r="AD999" i="4" s="1"/>
  <c r="I1000" i="4"/>
  <c r="AD1000" i="4" s="1"/>
  <c r="I1001" i="4"/>
  <c r="I1002" i="4"/>
  <c r="I1003" i="4"/>
  <c r="I1004" i="4"/>
  <c r="I1005" i="4"/>
  <c r="I1006" i="4"/>
  <c r="I1007" i="4"/>
  <c r="I1008" i="4"/>
  <c r="I1009" i="4"/>
  <c r="AD1009" i="4" s="1"/>
  <c r="I1010" i="4"/>
  <c r="I1011" i="4"/>
  <c r="AD1011" i="4" s="1"/>
  <c r="I1012" i="4"/>
  <c r="I1013" i="4"/>
  <c r="I1014" i="4"/>
  <c r="I1015" i="4"/>
  <c r="I1016" i="4"/>
  <c r="I1017" i="4"/>
  <c r="I1018" i="4"/>
  <c r="I1019" i="4"/>
  <c r="AD1019" i="4" s="1"/>
  <c r="I1020" i="4"/>
  <c r="AD1020" i="4" s="1"/>
  <c r="I1021" i="4"/>
  <c r="I1022" i="4"/>
  <c r="I1023" i="4"/>
  <c r="I1024" i="4"/>
  <c r="I1025" i="4"/>
  <c r="I1026" i="4"/>
  <c r="I1027" i="4"/>
  <c r="I1028" i="4"/>
  <c r="I1029" i="4"/>
  <c r="AD1029" i="4" s="1"/>
  <c r="I1030" i="4"/>
  <c r="I1031" i="4"/>
  <c r="I1032" i="4"/>
  <c r="AD1032" i="4" s="1"/>
  <c r="I1033" i="4"/>
  <c r="I1034" i="4"/>
  <c r="I1035" i="4"/>
  <c r="I1036" i="4"/>
  <c r="I1037" i="4"/>
  <c r="I1038" i="4"/>
  <c r="AD1038" i="4" s="1"/>
  <c r="I1039" i="4"/>
  <c r="AD1039" i="4" s="1"/>
  <c r="I1040" i="4"/>
  <c r="I1041" i="4"/>
  <c r="AD1041" i="4" s="1"/>
  <c r="I1042" i="4"/>
  <c r="I1043" i="4"/>
  <c r="I1044" i="4"/>
  <c r="I1045" i="4"/>
  <c r="I1046" i="4"/>
  <c r="I1047" i="4"/>
  <c r="I1048" i="4"/>
  <c r="I1049" i="4"/>
  <c r="AD1049" i="4" s="1"/>
  <c r="I1050" i="4"/>
  <c r="I1051" i="4"/>
  <c r="AD1051" i="4" s="1"/>
  <c r="I1052" i="4"/>
  <c r="I1053" i="4"/>
  <c r="I1054" i="4"/>
  <c r="I1055" i="4"/>
  <c r="I1056" i="4"/>
  <c r="I1057" i="4"/>
  <c r="I1058" i="4"/>
  <c r="I1059" i="4"/>
  <c r="AD1059" i="4" s="1"/>
  <c r="I1060" i="4"/>
  <c r="AD1060" i="4" s="1"/>
  <c r="I1061" i="4"/>
  <c r="I1062" i="4"/>
  <c r="I1063" i="4"/>
  <c r="I1064" i="4"/>
  <c r="I1065" i="4"/>
  <c r="I1066" i="4"/>
  <c r="I1067" i="4"/>
  <c r="I1068" i="4"/>
  <c r="I1069" i="4"/>
  <c r="I1070" i="4"/>
  <c r="AD1070" i="4" s="1"/>
  <c r="I1071" i="4"/>
  <c r="I1072" i="4"/>
  <c r="I1073" i="4"/>
  <c r="I1074" i="4"/>
  <c r="I1075" i="4"/>
  <c r="I1076" i="4"/>
  <c r="I1077" i="4"/>
  <c r="I1078" i="4"/>
  <c r="I1079" i="4"/>
  <c r="I1080" i="4"/>
  <c r="AD1080" i="4" s="1"/>
  <c r="I1081" i="4"/>
  <c r="I1082" i="4"/>
  <c r="I1083" i="4"/>
  <c r="I1084" i="4"/>
  <c r="I1085" i="4"/>
  <c r="I1086" i="4"/>
  <c r="I1087" i="4"/>
  <c r="I1088" i="4"/>
  <c r="I1089" i="4"/>
  <c r="I1090" i="4"/>
  <c r="AD1090" i="4" s="1"/>
  <c r="I1091" i="4"/>
  <c r="I1092" i="4"/>
  <c r="I1093" i="4"/>
  <c r="I1094" i="4"/>
  <c r="I1095" i="4"/>
  <c r="I1096" i="4"/>
  <c r="I1097" i="4"/>
  <c r="I1098" i="4"/>
  <c r="I1099" i="4"/>
  <c r="I1100" i="4"/>
  <c r="AD1100" i="4" s="1"/>
  <c r="I1101" i="4"/>
  <c r="I1102" i="4"/>
  <c r="I1103" i="4"/>
  <c r="I1104" i="4"/>
  <c r="I1105" i="4"/>
  <c r="I1106" i="4"/>
  <c r="I1107" i="4"/>
  <c r="I1108" i="4"/>
  <c r="I1109" i="4"/>
  <c r="I1110" i="4"/>
  <c r="AD1110" i="4" s="1"/>
  <c r="I1111" i="4"/>
  <c r="I1112" i="4"/>
  <c r="I1113" i="4"/>
  <c r="I1114" i="4"/>
  <c r="I1115" i="4"/>
  <c r="I1116" i="4"/>
  <c r="I1117" i="4"/>
  <c r="I1118" i="4"/>
  <c r="I1119" i="4"/>
  <c r="I1120" i="4"/>
  <c r="AD1120" i="4" s="1"/>
  <c r="I1121" i="4"/>
  <c r="I1122" i="4"/>
  <c r="I1123" i="4"/>
  <c r="I1124" i="4"/>
  <c r="I1125" i="4"/>
  <c r="I1126" i="4"/>
  <c r="I1127" i="4"/>
  <c r="I1128" i="4"/>
  <c r="I1129" i="4"/>
  <c r="I1130" i="4"/>
  <c r="AD1130" i="4" s="1"/>
  <c r="I1131" i="4"/>
  <c r="I1132" i="4"/>
  <c r="I1133" i="4"/>
  <c r="I1134" i="4"/>
  <c r="I1135" i="4"/>
  <c r="I1136" i="4"/>
  <c r="I1137" i="4"/>
  <c r="I1138" i="4"/>
  <c r="I1139" i="4"/>
  <c r="I1140" i="4"/>
  <c r="AD1140" i="4" s="1"/>
  <c r="I1141" i="4"/>
  <c r="I1142" i="4"/>
  <c r="I1143" i="4"/>
  <c r="I1144" i="4"/>
  <c r="I1145" i="4"/>
  <c r="I1146" i="4"/>
  <c r="I1147" i="4"/>
  <c r="I1148" i="4"/>
  <c r="I1149" i="4"/>
  <c r="I1150" i="4"/>
  <c r="AD1150" i="4" s="1"/>
  <c r="I1151" i="4"/>
  <c r="I1152" i="4"/>
  <c r="I1153" i="4"/>
  <c r="I1154" i="4"/>
  <c r="I1155" i="4"/>
  <c r="I1156" i="4"/>
  <c r="I1157" i="4"/>
  <c r="I1158" i="4"/>
  <c r="I1159" i="4"/>
  <c r="I1160" i="4"/>
  <c r="AD1160" i="4" s="1"/>
  <c r="I1161" i="4"/>
  <c r="I1162" i="4"/>
  <c r="I1163" i="4"/>
  <c r="I1164" i="4"/>
  <c r="I1165" i="4"/>
  <c r="I1166" i="4"/>
  <c r="I1167" i="4"/>
  <c r="I1168" i="4"/>
  <c r="I1169" i="4"/>
  <c r="I1170" i="4"/>
  <c r="AD1170" i="4" s="1"/>
  <c r="I1171" i="4"/>
  <c r="I1172" i="4"/>
  <c r="I1173" i="4"/>
  <c r="I1174" i="4"/>
  <c r="I1175" i="4"/>
  <c r="I1176" i="4"/>
  <c r="I1177" i="4"/>
  <c r="I1178" i="4"/>
  <c r="I1179" i="4"/>
  <c r="I1180" i="4"/>
  <c r="AD1180" i="4" s="1"/>
  <c r="I1181" i="4"/>
  <c r="I1182" i="4"/>
  <c r="I1183" i="4"/>
  <c r="I1184" i="4"/>
  <c r="I1185" i="4"/>
  <c r="I1186" i="4"/>
  <c r="I1187" i="4"/>
  <c r="I1188" i="4"/>
  <c r="I1189" i="4"/>
  <c r="I1190" i="4"/>
  <c r="AD1190" i="4" s="1"/>
  <c r="I1191" i="4"/>
  <c r="I1192" i="4"/>
  <c r="I1193" i="4"/>
  <c r="I1194" i="4"/>
  <c r="I1195" i="4"/>
  <c r="I1196" i="4"/>
  <c r="I1197" i="4"/>
  <c r="I1198" i="4"/>
  <c r="I1199" i="4"/>
  <c r="I1200" i="4"/>
  <c r="AD1200" i="4" s="1"/>
  <c r="I1201" i="4"/>
  <c r="I1202" i="4"/>
  <c r="I1203" i="4"/>
  <c r="I1204" i="4"/>
  <c r="I1205" i="4"/>
  <c r="I1206" i="4"/>
  <c r="I1207" i="4"/>
  <c r="I1208" i="4"/>
  <c r="I1209" i="4"/>
  <c r="I1210" i="4"/>
  <c r="AD1210" i="4" s="1"/>
  <c r="I1211" i="4"/>
  <c r="I1212" i="4"/>
  <c r="I1213" i="4"/>
  <c r="I1214" i="4"/>
  <c r="I1215" i="4"/>
  <c r="I1216" i="4"/>
  <c r="I1217" i="4"/>
  <c r="I1218" i="4"/>
  <c r="I1219" i="4"/>
  <c r="I1220" i="4"/>
  <c r="AD1220" i="4" s="1"/>
  <c r="I1221" i="4"/>
  <c r="I1222" i="4"/>
  <c r="I1223" i="4"/>
  <c r="I1224" i="4"/>
  <c r="I1225" i="4"/>
  <c r="I1226" i="4"/>
  <c r="I1227" i="4"/>
  <c r="I1228" i="4"/>
  <c r="I1229" i="4"/>
  <c r="I1230" i="4"/>
  <c r="AD1230" i="4" s="1"/>
  <c r="I1231" i="4"/>
  <c r="I1232" i="4"/>
  <c r="I1233" i="4"/>
  <c r="I1234" i="4"/>
  <c r="I1235" i="4"/>
  <c r="I1236" i="4"/>
  <c r="I1237" i="4"/>
  <c r="I1238" i="4"/>
  <c r="I1239" i="4"/>
  <c r="I1240" i="4"/>
  <c r="AD1240" i="4" s="1"/>
  <c r="I1241" i="4"/>
  <c r="I1242" i="4"/>
  <c r="I1243" i="4"/>
  <c r="I1244" i="4"/>
  <c r="I1245" i="4"/>
  <c r="I1246" i="4"/>
  <c r="I1247" i="4"/>
  <c r="I1248" i="4"/>
  <c r="I1249" i="4"/>
  <c r="I1250" i="4"/>
  <c r="AD1250" i="4" s="1"/>
  <c r="I1251" i="4"/>
  <c r="I1252" i="4"/>
  <c r="I1253" i="4"/>
  <c r="I1254" i="4"/>
  <c r="I1255" i="4"/>
  <c r="I1256" i="4"/>
  <c r="I1257" i="4"/>
  <c r="I1258" i="4"/>
  <c r="I1259" i="4"/>
  <c r="I1260" i="4"/>
  <c r="AD1260" i="4" s="1"/>
  <c r="I1261" i="4"/>
  <c r="I1262" i="4"/>
  <c r="I1263" i="4"/>
  <c r="I1264" i="4"/>
  <c r="I1265" i="4"/>
  <c r="I1266" i="4"/>
  <c r="I1267" i="4"/>
  <c r="I1268" i="4"/>
  <c r="I1269" i="4"/>
  <c r="I1270" i="4"/>
  <c r="AD1270" i="4" s="1"/>
  <c r="I1271" i="4"/>
  <c r="I1272" i="4"/>
  <c r="I1273" i="4"/>
  <c r="I1274" i="4"/>
  <c r="I1275" i="4"/>
  <c r="I1276" i="4"/>
  <c r="I1277" i="4"/>
  <c r="I1278" i="4"/>
  <c r="I1279" i="4"/>
  <c r="I1280" i="4"/>
  <c r="AD1280" i="4" s="1"/>
  <c r="I1281" i="4"/>
  <c r="I1282" i="4"/>
  <c r="I1283" i="4"/>
  <c r="I1284" i="4"/>
  <c r="I1285" i="4"/>
  <c r="I1286" i="4"/>
  <c r="I1287" i="4"/>
  <c r="I1288" i="4"/>
  <c r="I1289" i="4"/>
  <c r="I1290" i="4"/>
  <c r="AD1290" i="4" s="1"/>
  <c r="I1291" i="4"/>
  <c r="I1292" i="4"/>
  <c r="I1293" i="4"/>
  <c r="I1294" i="4"/>
  <c r="I1295" i="4"/>
  <c r="I1296" i="4"/>
  <c r="I1297" i="4"/>
  <c r="I1298" i="4"/>
  <c r="I1299" i="4"/>
  <c r="I1300" i="4"/>
  <c r="AD1300" i="4" s="1"/>
  <c r="I1301" i="4"/>
  <c r="I1302" i="4"/>
  <c r="I1303" i="4"/>
  <c r="I1304" i="4"/>
  <c r="I1305" i="4"/>
  <c r="I1306" i="4"/>
  <c r="I1307" i="4"/>
  <c r="I1308" i="4"/>
  <c r="I1309" i="4"/>
  <c r="I1310" i="4"/>
  <c r="AD1310" i="4" s="1"/>
  <c r="I1311" i="4"/>
  <c r="I1312" i="4"/>
  <c r="I1313" i="4"/>
  <c r="I1314" i="4"/>
  <c r="I1315" i="4"/>
  <c r="I1316" i="4"/>
  <c r="I1317" i="4"/>
  <c r="I1318" i="4"/>
  <c r="I1319" i="4"/>
  <c r="I1320" i="4"/>
  <c r="AD1320" i="4" s="1"/>
  <c r="I1321" i="4"/>
  <c r="I1322" i="4"/>
  <c r="I1323" i="4"/>
  <c r="I1324" i="4"/>
  <c r="I1325" i="4"/>
  <c r="I1326" i="4"/>
  <c r="I1327" i="4"/>
  <c r="I1328" i="4"/>
  <c r="I1329" i="4"/>
  <c r="I1330" i="4"/>
  <c r="AD1330" i="4" s="1"/>
  <c r="I1331" i="4"/>
  <c r="I1332" i="4"/>
  <c r="I1333" i="4"/>
  <c r="I1334" i="4"/>
  <c r="I1335" i="4"/>
  <c r="I1336" i="4"/>
  <c r="I1337" i="4"/>
  <c r="I1338" i="4"/>
  <c r="I1339" i="4"/>
  <c r="I1340" i="4"/>
  <c r="AD1340" i="4" s="1"/>
  <c r="I1341" i="4"/>
  <c r="I1342" i="4"/>
  <c r="I1343" i="4"/>
  <c r="I1344" i="4"/>
  <c r="I1345" i="4"/>
  <c r="I1346" i="4"/>
  <c r="I1347" i="4"/>
  <c r="I1348" i="4"/>
  <c r="I1349" i="4"/>
  <c r="I1350" i="4"/>
  <c r="AD1350" i="4" s="1"/>
  <c r="I1351" i="4"/>
  <c r="I1352" i="4"/>
  <c r="I1353" i="4"/>
  <c r="I1354" i="4"/>
  <c r="I1355" i="4"/>
  <c r="I1356" i="4"/>
  <c r="I1357" i="4"/>
  <c r="I1358" i="4"/>
  <c r="I1359" i="4"/>
  <c r="I1360" i="4"/>
  <c r="AD1360" i="4" s="1"/>
  <c r="I1361" i="4"/>
  <c r="I1362" i="4"/>
  <c r="I1363" i="4"/>
  <c r="I1364" i="4"/>
  <c r="I1365" i="4"/>
  <c r="I1366" i="4"/>
  <c r="I1367" i="4"/>
  <c r="I1368" i="4"/>
  <c r="I1369" i="4"/>
  <c r="I1370" i="4"/>
  <c r="AD1370" i="4" s="1"/>
  <c r="I1371" i="4"/>
  <c r="I1372" i="4"/>
  <c r="I1373" i="4"/>
  <c r="I1374" i="4"/>
  <c r="I1375" i="4"/>
  <c r="I1376" i="4"/>
  <c r="I1377" i="4"/>
  <c r="I1378" i="4"/>
  <c r="I1379" i="4"/>
  <c r="I1380" i="4"/>
  <c r="AD1380" i="4" s="1"/>
  <c r="I1381" i="4"/>
  <c r="I1382" i="4"/>
  <c r="I1383" i="4"/>
  <c r="I1384" i="4"/>
  <c r="I1385" i="4"/>
  <c r="I1386" i="4"/>
  <c r="I1387" i="4"/>
  <c r="I1388" i="4"/>
  <c r="I1389" i="4"/>
  <c r="I1390" i="4"/>
  <c r="AD1390" i="4" s="1"/>
  <c r="I1391" i="4"/>
  <c r="I1392" i="4"/>
  <c r="I1393" i="4"/>
  <c r="I1394" i="4"/>
  <c r="I1395" i="4"/>
  <c r="I1396" i="4"/>
  <c r="I1397" i="4"/>
  <c r="I1398" i="4"/>
  <c r="I1399" i="4"/>
  <c r="I1400" i="4"/>
  <c r="AD1400" i="4" s="1"/>
  <c r="I1401" i="4"/>
  <c r="I1402" i="4"/>
  <c r="I1403" i="4"/>
  <c r="I1404" i="4"/>
  <c r="I1405" i="4"/>
  <c r="I1406" i="4"/>
  <c r="I1407" i="4"/>
  <c r="I1408" i="4"/>
  <c r="I1409" i="4"/>
  <c r="I1410" i="4"/>
  <c r="AD1410" i="4" s="1"/>
  <c r="I1411" i="4"/>
  <c r="I1412" i="4"/>
  <c r="I1413" i="4"/>
  <c r="I1414" i="4"/>
  <c r="I1415" i="4"/>
  <c r="I1416" i="4"/>
  <c r="I1417" i="4"/>
  <c r="I1418" i="4"/>
  <c r="I1419" i="4"/>
  <c r="I1420" i="4"/>
  <c r="AD1420" i="4" s="1"/>
  <c r="I1421" i="4"/>
  <c r="I1422" i="4"/>
  <c r="I1423" i="4"/>
  <c r="I1424" i="4"/>
  <c r="I1425" i="4"/>
  <c r="I1426" i="4"/>
  <c r="I1427" i="4"/>
  <c r="I1428" i="4"/>
  <c r="I1429" i="4"/>
  <c r="I1430" i="4"/>
  <c r="AD1430" i="4" s="1"/>
  <c r="I1431" i="4"/>
  <c r="I1432" i="4"/>
  <c r="I1433" i="4"/>
  <c r="I1434" i="4"/>
  <c r="I1435" i="4"/>
  <c r="I1436" i="4"/>
  <c r="I1437" i="4"/>
  <c r="I1438" i="4"/>
  <c r="I1439" i="4"/>
  <c r="I1440" i="4"/>
  <c r="AD1440" i="4" s="1"/>
  <c r="I1441" i="4"/>
  <c r="I1442" i="4"/>
  <c r="I1443" i="4"/>
  <c r="I1444" i="4"/>
  <c r="I1445" i="4"/>
  <c r="I1446" i="4"/>
  <c r="I1447" i="4"/>
  <c r="I1448" i="4"/>
  <c r="I1449" i="4"/>
  <c r="I1450" i="4"/>
  <c r="AD1450" i="4" s="1"/>
  <c r="I1451" i="4"/>
  <c r="I1452" i="4"/>
  <c r="I1453" i="4"/>
  <c r="I1454" i="4"/>
  <c r="I1455" i="4"/>
  <c r="I1456" i="4"/>
  <c r="I1457" i="4"/>
  <c r="I1458" i="4"/>
  <c r="I1459" i="4"/>
  <c r="I1460" i="4"/>
  <c r="AD1460" i="4" s="1"/>
  <c r="I1461" i="4"/>
  <c r="I1462" i="4"/>
  <c r="I1463" i="4"/>
  <c r="I1464" i="4"/>
  <c r="I1465" i="4"/>
  <c r="I1466" i="4"/>
  <c r="I1467" i="4"/>
  <c r="I1468" i="4"/>
  <c r="I1469" i="4"/>
  <c r="I1470" i="4"/>
  <c r="AD1470" i="4" s="1"/>
  <c r="I1471" i="4"/>
  <c r="I1472" i="4"/>
  <c r="I1473" i="4"/>
  <c r="I1474" i="4"/>
  <c r="I1475" i="4"/>
  <c r="I1476" i="4"/>
  <c r="I1477" i="4"/>
  <c r="I1478" i="4"/>
  <c r="I1479" i="4"/>
  <c r="I1480" i="4"/>
  <c r="AD1480" i="4" s="1"/>
  <c r="I1481" i="4"/>
  <c r="I1482" i="4"/>
  <c r="I1483" i="4"/>
  <c r="I1484" i="4"/>
  <c r="I1485" i="4"/>
  <c r="I1486" i="4"/>
  <c r="I1487" i="4"/>
  <c r="I1488" i="4"/>
  <c r="I1489" i="4"/>
  <c r="I1490" i="4"/>
  <c r="AD1490" i="4" s="1"/>
  <c r="I1491" i="4"/>
  <c r="I1492" i="4"/>
  <c r="I1493" i="4"/>
  <c r="I1494" i="4"/>
  <c r="I1495" i="4"/>
  <c r="I1496" i="4"/>
  <c r="I1497" i="4"/>
  <c r="I1498" i="4"/>
  <c r="I1499" i="4"/>
  <c r="I1500" i="4"/>
  <c r="AD1500" i="4" s="1"/>
  <c r="I1501" i="4"/>
  <c r="I1502" i="4"/>
  <c r="I1503" i="4"/>
  <c r="I1504" i="4"/>
  <c r="I1505" i="4"/>
  <c r="I1506" i="4"/>
  <c r="I1507" i="4"/>
  <c r="I1508" i="4"/>
  <c r="I1509" i="4"/>
  <c r="I1510" i="4"/>
  <c r="AD1510" i="4" s="1"/>
  <c r="I1511" i="4"/>
  <c r="I1512" i="4"/>
  <c r="I1513" i="4"/>
  <c r="I1514" i="4"/>
  <c r="I1515" i="4"/>
  <c r="I1516" i="4"/>
  <c r="I1517" i="4"/>
  <c r="I1518" i="4"/>
  <c r="I1519" i="4"/>
  <c r="I1520" i="4"/>
  <c r="AD1520" i="4" s="1"/>
  <c r="I1521" i="4"/>
  <c r="I1522" i="4"/>
  <c r="I1523" i="4"/>
  <c r="I1524" i="4"/>
  <c r="I1525" i="4"/>
  <c r="I1526" i="4"/>
  <c r="I1527" i="4"/>
  <c r="I1528" i="4"/>
  <c r="I1529" i="4"/>
  <c r="I1530" i="4"/>
  <c r="AD1530" i="4" s="1"/>
  <c r="I1531" i="4"/>
  <c r="I1532" i="4"/>
  <c r="I1533" i="4"/>
  <c r="I1534" i="4"/>
  <c r="I1535" i="4"/>
  <c r="I1536" i="4"/>
  <c r="I1537" i="4"/>
  <c r="I1538" i="4"/>
  <c r="I1539" i="4"/>
  <c r="I1540" i="4"/>
  <c r="AD1540" i="4" s="1"/>
  <c r="I1541" i="4"/>
  <c r="I1542" i="4"/>
  <c r="I1543" i="4"/>
  <c r="I1544" i="4"/>
  <c r="I1545" i="4"/>
  <c r="I1546" i="4"/>
  <c r="I1547" i="4"/>
  <c r="I1548" i="4"/>
  <c r="I1549" i="4"/>
  <c r="I1550" i="4"/>
  <c r="AD1550" i="4" s="1"/>
  <c r="I1551" i="4"/>
  <c r="I1552" i="4"/>
  <c r="I1553" i="4"/>
  <c r="I1554" i="4"/>
  <c r="I1555" i="4"/>
  <c r="I1556" i="4"/>
  <c r="I1557" i="4"/>
  <c r="I1558" i="4"/>
  <c r="I1559" i="4"/>
  <c r="I1560" i="4"/>
  <c r="AD1560" i="4" s="1"/>
  <c r="I1561" i="4"/>
  <c r="I1562" i="4"/>
  <c r="I1563" i="4"/>
  <c r="I1564" i="4"/>
  <c r="I1565" i="4"/>
  <c r="I1566" i="4"/>
  <c r="I1567" i="4"/>
  <c r="I1568" i="4"/>
  <c r="I1569" i="4"/>
  <c r="I1570" i="4"/>
  <c r="AD1570" i="4" s="1"/>
  <c r="I1571" i="4"/>
  <c r="I1572" i="4"/>
  <c r="I1573" i="4"/>
  <c r="I1574" i="4"/>
  <c r="I1575" i="4"/>
  <c r="I1576" i="4"/>
  <c r="I1577" i="4"/>
  <c r="I1578" i="4"/>
  <c r="I1579" i="4"/>
  <c r="I1580" i="4"/>
  <c r="AD1580" i="4" s="1"/>
  <c r="I1581" i="4"/>
  <c r="I1582" i="4"/>
  <c r="I1583" i="4"/>
  <c r="I1584" i="4"/>
  <c r="I1585" i="4"/>
  <c r="I1586" i="4"/>
  <c r="I1587" i="4"/>
  <c r="I1588" i="4"/>
  <c r="I1589" i="4"/>
  <c r="I1590" i="4"/>
  <c r="AD1590" i="4" s="1"/>
  <c r="I1591" i="4"/>
  <c r="I1592" i="4"/>
  <c r="I1593" i="4"/>
  <c r="I1594" i="4"/>
  <c r="I1595" i="4"/>
  <c r="I1596" i="4"/>
  <c r="I1597" i="4"/>
  <c r="I1598" i="4"/>
  <c r="I1599" i="4"/>
  <c r="I1600" i="4"/>
  <c r="AD1600" i="4" s="1"/>
  <c r="I1601" i="4"/>
  <c r="I1602" i="4"/>
  <c r="I1603" i="4"/>
  <c r="I1604" i="4"/>
  <c r="I1605" i="4"/>
  <c r="I1606" i="4"/>
  <c r="I1607" i="4"/>
  <c r="I1608" i="4"/>
  <c r="I1609" i="4"/>
  <c r="I1610" i="4"/>
  <c r="AD1610" i="4" s="1"/>
  <c r="I1611" i="4"/>
  <c r="I1612" i="4"/>
  <c r="I1613" i="4"/>
  <c r="I1614" i="4"/>
  <c r="I1615" i="4"/>
  <c r="I1616" i="4"/>
  <c r="I1617" i="4"/>
  <c r="I1618" i="4"/>
  <c r="I1619" i="4"/>
  <c r="I1620" i="4"/>
  <c r="AD1620" i="4" s="1"/>
  <c r="I1621" i="4"/>
  <c r="I1622" i="4"/>
  <c r="I1623" i="4"/>
  <c r="I1624" i="4"/>
  <c r="I1625" i="4"/>
  <c r="I1626" i="4"/>
  <c r="I1627" i="4"/>
  <c r="I1628" i="4"/>
  <c r="I1629" i="4"/>
  <c r="I1630" i="4"/>
  <c r="AD1630" i="4" s="1"/>
  <c r="I1631" i="4"/>
  <c r="I1632" i="4"/>
  <c r="I1633" i="4"/>
  <c r="I1634" i="4"/>
  <c r="I1635" i="4"/>
  <c r="I1636" i="4"/>
  <c r="I1637" i="4"/>
  <c r="I1638" i="4"/>
  <c r="I1639" i="4"/>
  <c r="I1640" i="4"/>
  <c r="AD1640" i="4" s="1"/>
  <c r="I1641" i="4"/>
  <c r="I1642" i="4"/>
  <c r="I1643" i="4"/>
  <c r="I1644" i="4"/>
  <c r="I1645" i="4"/>
  <c r="I1646" i="4"/>
  <c r="I1647" i="4"/>
  <c r="I1648" i="4"/>
  <c r="I1649" i="4"/>
  <c r="I1650" i="4"/>
  <c r="AD1650" i="4" s="1"/>
  <c r="I1651" i="4"/>
  <c r="I1652" i="4"/>
  <c r="I1653" i="4"/>
  <c r="I1654" i="4"/>
  <c r="I1655" i="4"/>
  <c r="I1656" i="4"/>
  <c r="I1657" i="4"/>
  <c r="I1658" i="4"/>
  <c r="I1659" i="4"/>
  <c r="I1660" i="4"/>
  <c r="AD1660" i="4" s="1"/>
  <c r="I1661" i="4"/>
  <c r="I1662" i="4"/>
  <c r="I1663" i="4"/>
  <c r="I1664" i="4"/>
  <c r="I1665" i="4"/>
  <c r="I1666" i="4"/>
  <c r="I1667" i="4"/>
  <c r="I1668" i="4"/>
  <c r="I1669" i="4"/>
  <c r="I1670" i="4"/>
  <c r="AD1670" i="4" s="1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3" i="4"/>
  <c r="I4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5" i="4"/>
  <c r="I6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7" i="4"/>
  <c r="I3361" i="4"/>
  <c r="I8" i="4"/>
  <c r="I9" i="4"/>
  <c r="I3362" i="4"/>
  <c r="I3363" i="4"/>
  <c r="I10" i="4"/>
  <c r="I11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12" i="4"/>
  <c r="I13" i="4"/>
  <c r="I14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15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1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17" i="4"/>
  <c r="I18" i="4"/>
  <c r="I19" i="4"/>
  <c r="I20" i="4"/>
  <c r="I21" i="4"/>
  <c r="I22" i="4"/>
  <c r="I5069" i="4"/>
  <c r="I5070" i="4"/>
  <c r="I5071" i="4"/>
  <c r="I5072" i="4"/>
  <c r="I5073" i="4"/>
  <c r="I23" i="4"/>
  <c r="I24" i="4"/>
  <c r="I5074" i="4"/>
  <c r="I25" i="4"/>
  <c r="I5075" i="4"/>
  <c r="I26" i="4"/>
  <c r="I27" i="4"/>
  <c r="I28" i="4"/>
  <c r="I29" i="4"/>
  <c r="I30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3" i="4"/>
  <c r="N4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5" i="4"/>
  <c r="N6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7" i="4"/>
  <c r="N3361" i="4"/>
  <c r="N8" i="4"/>
  <c r="N9" i="4"/>
  <c r="N3362" i="4"/>
  <c r="N3363" i="4"/>
  <c r="N10" i="4"/>
  <c r="N11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12" i="4"/>
  <c r="N13" i="4"/>
  <c r="N14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15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1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17" i="4"/>
  <c r="N18" i="4"/>
  <c r="N19" i="4"/>
  <c r="N20" i="4"/>
  <c r="N21" i="4"/>
  <c r="N22" i="4"/>
  <c r="N5069" i="4"/>
  <c r="N5070" i="4"/>
  <c r="N5071" i="4"/>
  <c r="N5072" i="4"/>
  <c r="N5073" i="4"/>
  <c r="N23" i="4"/>
  <c r="N24" i="4"/>
  <c r="N5074" i="4"/>
  <c r="N25" i="4"/>
  <c r="N5075" i="4"/>
  <c r="N26" i="4"/>
  <c r="N27" i="4"/>
  <c r="N28" i="4"/>
  <c r="N29" i="4"/>
  <c r="N30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3" i="4"/>
  <c r="O4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5" i="4"/>
  <c r="O6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7" i="4"/>
  <c r="O3361" i="4"/>
  <c r="O8" i="4"/>
  <c r="O9" i="4"/>
  <c r="O3362" i="4"/>
  <c r="O3363" i="4"/>
  <c r="O10" i="4"/>
  <c r="O11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12" i="4"/>
  <c r="O13" i="4"/>
  <c r="O14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15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1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17" i="4"/>
  <c r="O18" i="4"/>
  <c r="O19" i="4"/>
  <c r="O20" i="4"/>
  <c r="O21" i="4"/>
  <c r="O22" i="4"/>
  <c r="O5069" i="4"/>
  <c r="O5070" i="4"/>
  <c r="O5071" i="4"/>
  <c r="O5072" i="4"/>
  <c r="O5073" i="4"/>
  <c r="O23" i="4"/>
  <c r="O24" i="4"/>
  <c r="O5074" i="4"/>
  <c r="O25" i="4"/>
  <c r="O5075" i="4"/>
  <c r="O26" i="4"/>
  <c r="O27" i="4"/>
  <c r="O28" i="4"/>
  <c r="O29" i="4"/>
  <c r="O30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3" i="4"/>
  <c r="P4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5" i="4"/>
  <c r="P6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7" i="4"/>
  <c r="P3361" i="4"/>
  <c r="P8" i="4"/>
  <c r="P9" i="4"/>
  <c r="P3362" i="4"/>
  <c r="P3363" i="4"/>
  <c r="P10" i="4"/>
  <c r="P11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12" i="4"/>
  <c r="P13" i="4"/>
  <c r="P14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15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1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17" i="4"/>
  <c r="P18" i="4"/>
  <c r="P19" i="4"/>
  <c r="P20" i="4"/>
  <c r="P21" i="4"/>
  <c r="P22" i="4"/>
  <c r="P5069" i="4"/>
  <c r="P5070" i="4"/>
  <c r="P5071" i="4"/>
  <c r="P5072" i="4"/>
  <c r="P5073" i="4"/>
  <c r="P23" i="4"/>
  <c r="P24" i="4"/>
  <c r="P5074" i="4"/>
  <c r="P25" i="4"/>
  <c r="P5075" i="4"/>
  <c r="P26" i="4"/>
  <c r="P27" i="4"/>
  <c r="P28" i="4"/>
  <c r="P29" i="4"/>
  <c r="P30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3" i="4"/>
  <c r="Q4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5" i="4"/>
  <c r="Q6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7" i="4"/>
  <c r="Q3361" i="4"/>
  <c r="Q8" i="4"/>
  <c r="Q9" i="4"/>
  <c r="Q3362" i="4"/>
  <c r="Q3363" i="4"/>
  <c r="Q10" i="4"/>
  <c r="Q11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12" i="4"/>
  <c r="Q13" i="4"/>
  <c r="Q14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15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1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17" i="4"/>
  <c r="Q18" i="4"/>
  <c r="Q19" i="4"/>
  <c r="Q20" i="4"/>
  <c r="Q21" i="4"/>
  <c r="Q22" i="4"/>
  <c r="Q5069" i="4"/>
  <c r="Q5070" i="4"/>
  <c r="Q5071" i="4"/>
  <c r="Q5072" i="4"/>
  <c r="Q5073" i="4"/>
  <c r="Q23" i="4"/>
  <c r="Q24" i="4"/>
  <c r="Q5074" i="4"/>
  <c r="Q25" i="4"/>
  <c r="Q5075" i="4"/>
  <c r="Q26" i="4"/>
  <c r="Q27" i="4"/>
  <c r="Q28" i="4"/>
  <c r="Q29" i="4"/>
  <c r="Q30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3" i="4"/>
  <c r="AC4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5" i="4"/>
  <c r="AC6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C3002" i="4"/>
  <c r="AC3003" i="4"/>
  <c r="AC3004" i="4"/>
  <c r="AC3005" i="4"/>
  <c r="AC3006" i="4"/>
  <c r="AC3007" i="4"/>
  <c r="AC3008" i="4"/>
  <c r="AC3009" i="4"/>
  <c r="AC3010" i="4"/>
  <c r="AC3011" i="4"/>
  <c r="AC3012" i="4"/>
  <c r="AC3013" i="4"/>
  <c r="AC3014" i="4"/>
  <c r="AC3015" i="4"/>
  <c r="AC3016" i="4"/>
  <c r="AC3017" i="4"/>
  <c r="AC3018" i="4"/>
  <c r="AC3019" i="4"/>
  <c r="AC3020" i="4"/>
  <c r="AC3021" i="4"/>
  <c r="AC3022" i="4"/>
  <c r="AC3023" i="4"/>
  <c r="AC3024" i="4"/>
  <c r="AC3025" i="4"/>
  <c r="AC3026" i="4"/>
  <c r="AC3027" i="4"/>
  <c r="AC3028" i="4"/>
  <c r="AC3029" i="4"/>
  <c r="AC3030" i="4"/>
  <c r="AC3031" i="4"/>
  <c r="AC3032" i="4"/>
  <c r="AC3033" i="4"/>
  <c r="AC3034" i="4"/>
  <c r="AC3035" i="4"/>
  <c r="AC3036" i="4"/>
  <c r="AC3037" i="4"/>
  <c r="AC3038" i="4"/>
  <c r="AC3039" i="4"/>
  <c r="AC3040" i="4"/>
  <c r="AC3041" i="4"/>
  <c r="AC3042" i="4"/>
  <c r="AC3043" i="4"/>
  <c r="AC3044" i="4"/>
  <c r="AC3045" i="4"/>
  <c r="AC3046" i="4"/>
  <c r="AC3047" i="4"/>
  <c r="AC3048" i="4"/>
  <c r="AC3049" i="4"/>
  <c r="AC3050" i="4"/>
  <c r="AC3051" i="4"/>
  <c r="AC3052" i="4"/>
  <c r="AC3053" i="4"/>
  <c r="AC3054" i="4"/>
  <c r="AC3055" i="4"/>
  <c r="AC3056" i="4"/>
  <c r="AC3057" i="4"/>
  <c r="AC3058" i="4"/>
  <c r="AC3059" i="4"/>
  <c r="AC3060" i="4"/>
  <c r="AC3061" i="4"/>
  <c r="AC3062" i="4"/>
  <c r="AC3063" i="4"/>
  <c r="AC3064" i="4"/>
  <c r="AC3065" i="4"/>
  <c r="AC3066" i="4"/>
  <c r="AC3067" i="4"/>
  <c r="AC3068" i="4"/>
  <c r="AC3069" i="4"/>
  <c r="AC3070" i="4"/>
  <c r="AC3071" i="4"/>
  <c r="AC3072" i="4"/>
  <c r="AC3073" i="4"/>
  <c r="AC3074" i="4"/>
  <c r="AC3075" i="4"/>
  <c r="AC3076" i="4"/>
  <c r="AC3077" i="4"/>
  <c r="AC3078" i="4"/>
  <c r="AC3079" i="4"/>
  <c r="AC3080" i="4"/>
  <c r="AC3081" i="4"/>
  <c r="AC3082" i="4"/>
  <c r="AC3083" i="4"/>
  <c r="AC3084" i="4"/>
  <c r="AC3085" i="4"/>
  <c r="AC3086" i="4"/>
  <c r="AC3087" i="4"/>
  <c r="AC3088" i="4"/>
  <c r="AC3089" i="4"/>
  <c r="AC3090" i="4"/>
  <c r="AC3091" i="4"/>
  <c r="AC3092" i="4"/>
  <c r="AC3093" i="4"/>
  <c r="AC3094" i="4"/>
  <c r="AC3095" i="4"/>
  <c r="AC3096" i="4"/>
  <c r="AC3097" i="4"/>
  <c r="AC3098" i="4"/>
  <c r="AC3099" i="4"/>
  <c r="AC3100" i="4"/>
  <c r="AC3101" i="4"/>
  <c r="AC3102" i="4"/>
  <c r="AC3103" i="4"/>
  <c r="AC3104" i="4"/>
  <c r="AC3105" i="4"/>
  <c r="AC3106" i="4"/>
  <c r="AC3107" i="4"/>
  <c r="AC3108" i="4"/>
  <c r="AC3109" i="4"/>
  <c r="AC3110" i="4"/>
  <c r="AC3111" i="4"/>
  <c r="AC3112" i="4"/>
  <c r="AC3113" i="4"/>
  <c r="AC3114" i="4"/>
  <c r="AC3115" i="4"/>
  <c r="AC3116" i="4"/>
  <c r="AC3117" i="4"/>
  <c r="AC3118" i="4"/>
  <c r="AC3119" i="4"/>
  <c r="AC3120" i="4"/>
  <c r="AC3121" i="4"/>
  <c r="AC3122" i="4"/>
  <c r="AC3123" i="4"/>
  <c r="AC3124" i="4"/>
  <c r="AC3125" i="4"/>
  <c r="AC3126" i="4"/>
  <c r="AC3127" i="4"/>
  <c r="AC3128" i="4"/>
  <c r="AC3129" i="4"/>
  <c r="AC3130" i="4"/>
  <c r="AC3131" i="4"/>
  <c r="AC3132" i="4"/>
  <c r="AC3133" i="4"/>
  <c r="AC3134" i="4"/>
  <c r="AC3135" i="4"/>
  <c r="AC3136" i="4"/>
  <c r="AC3137" i="4"/>
  <c r="AC3138" i="4"/>
  <c r="AC3139" i="4"/>
  <c r="AC3140" i="4"/>
  <c r="AC3141" i="4"/>
  <c r="AC3142" i="4"/>
  <c r="AC3143" i="4"/>
  <c r="AC3144" i="4"/>
  <c r="AC3145" i="4"/>
  <c r="AC3146" i="4"/>
  <c r="AC3147" i="4"/>
  <c r="AC3148" i="4"/>
  <c r="AC3149" i="4"/>
  <c r="AC3150" i="4"/>
  <c r="AC3151" i="4"/>
  <c r="AC3152" i="4"/>
  <c r="AC3153" i="4"/>
  <c r="AC3154" i="4"/>
  <c r="AC3155" i="4"/>
  <c r="AC3156" i="4"/>
  <c r="AC3157" i="4"/>
  <c r="AC3158" i="4"/>
  <c r="AC3159" i="4"/>
  <c r="AC3160" i="4"/>
  <c r="AC3161" i="4"/>
  <c r="AC3162" i="4"/>
  <c r="AC3163" i="4"/>
  <c r="AC3164" i="4"/>
  <c r="AC3165" i="4"/>
  <c r="AC3166" i="4"/>
  <c r="AC3167" i="4"/>
  <c r="AC3168" i="4"/>
  <c r="AC3169" i="4"/>
  <c r="AC3170" i="4"/>
  <c r="AC3171" i="4"/>
  <c r="AC3172" i="4"/>
  <c r="AC3173" i="4"/>
  <c r="AC3174" i="4"/>
  <c r="AC3175" i="4"/>
  <c r="AC3176" i="4"/>
  <c r="AC3177" i="4"/>
  <c r="AC3178" i="4"/>
  <c r="AC3179" i="4"/>
  <c r="AC3180" i="4"/>
  <c r="AC3181" i="4"/>
  <c r="AC3182" i="4"/>
  <c r="AC3183" i="4"/>
  <c r="AC3184" i="4"/>
  <c r="AC3185" i="4"/>
  <c r="AC3186" i="4"/>
  <c r="AC3187" i="4"/>
  <c r="AC3188" i="4"/>
  <c r="AC3189" i="4"/>
  <c r="AC3190" i="4"/>
  <c r="AC3191" i="4"/>
  <c r="AC3192" i="4"/>
  <c r="AC3193" i="4"/>
  <c r="AC3194" i="4"/>
  <c r="AC3195" i="4"/>
  <c r="AC3196" i="4"/>
  <c r="AC3197" i="4"/>
  <c r="AC3198" i="4"/>
  <c r="AC3199" i="4"/>
  <c r="AC3200" i="4"/>
  <c r="AC3201" i="4"/>
  <c r="AC3202" i="4"/>
  <c r="AC3203" i="4"/>
  <c r="AC3204" i="4"/>
  <c r="AC3205" i="4"/>
  <c r="AC3206" i="4"/>
  <c r="AC3207" i="4"/>
  <c r="AC3208" i="4"/>
  <c r="AC3209" i="4"/>
  <c r="AC3210" i="4"/>
  <c r="AC3211" i="4"/>
  <c r="AC3212" i="4"/>
  <c r="AC3213" i="4"/>
  <c r="AC3214" i="4"/>
  <c r="AC3215" i="4"/>
  <c r="AC3216" i="4"/>
  <c r="AC3217" i="4"/>
  <c r="AC3218" i="4"/>
  <c r="AC3219" i="4"/>
  <c r="AC3220" i="4"/>
  <c r="AC3221" i="4"/>
  <c r="AC3222" i="4"/>
  <c r="AC3223" i="4"/>
  <c r="AC3224" i="4"/>
  <c r="AC3225" i="4"/>
  <c r="AC3226" i="4"/>
  <c r="AC3227" i="4"/>
  <c r="AC3228" i="4"/>
  <c r="AC3229" i="4"/>
  <c r="AC3230" i="4"/>
  <c r="AC3231" i="4"/>
  <c r="AC3232" i="4"/>
  <c r="AC3233" i="4"/>
  <c r="AC3234" i="4"/>
  <c r="AC3235" i="4"/>
  <c r="AC3236" i="4"/>
  <c r="AC3237" i="4"/>
  <c r="AC3238" i="4"/>
  <c r="AC3239" i="4"/>
  <c r="AC3240" i="4"/>
  <c r="AC3241" i="4"/>
  <c r="AC3242" i="4"/>
  <c r="AC3243" i="4"/>
  <c r="AC3244" i="4"/>
  <c r="AC3245" i="4"/>
  <c r="AC3246" i="4"/>
  <c r="AC3247" i="4"/>
  <c r="AC3248" i="4"/>
  <c r="AC3249" i="4"/>
  <c r="AC3250" i="4"/>
  <c r="AC3251" i="4"/>
  <c r="AC3252" i="4"/>
  <c r="AC3253" i="4"/>
  <c r="AC3254" i="4"/>
  <c r="AC3255" i="4"/>
  <c r="AC3256" i="4"/>
  <c r="AC3257" i="4"/>
  <c r="AC3258" i="4"/>
  <c r="AC3259" i="4"/>
  <c r="AC3260" i="4"/>
  <c r="AC3261" i="4"/>
  <c r="AC3262" i="4"/>
  <c r="AC3263" i="4"/>
  <c r="AC3264" i="4"/>
  <c r="AC3265" i="4"/>
  <c r="AC3266" i="4"/>
  <c r="AC3267" i="4"/>
  <c r="AC3268" i="4"/>
  <c r="AC3269" i="4"/>
  <c r="AC3270" i="4"/>
  <c r="AC3271" i="4"/>
  <c r="AC3272" i="4"/>
  <c r="AC3273" i="4"/>
  <c r="AC3274" i="4"/>
  <c r="AC3275" i="4"/>
  <c r="AC3276" i="4"/>
  <c r="AC3277" i="4"/>
  <c r="AC3278" i="4"/>
  <c r="AC3279" i="4"/>
  <c r="AC3280" i="4"/>
  <c r="AC3281" i="4"/>
  <c r="AC3282" i="4"/>
  <c r="AC3283" i="4"/>
  <c r="AC3284" i="4"/>
  <c r="AC3285" i="4"/>
  <c r="AC3286" i="4"/>
  <c r="AC3287" i="4"/>
  <c r="AC3288" i="4"/>
  <c r="AC3289" i="4"/>
  <c r="AC3290" i="4"/>
  <c r="AC3291" i="4"/>
  <c r="AC3292" i="4"/>
  <c r="AC3293" i="4"/>
  <c r="AC3294" i="4"/>
  <c r="AC3295" i="4"/>
  <c r="AC3296" i="4"/>
  <c r="AC3297" i="4"/>
  <c r="AC3298" i="4"/>
  <c r="AC3299" i="4"/>
  <c r="AC3300" i="4"/>
  <c r="AC3301" i="4"/>
  <c r="AC3302" i="4"/>
  <c r="AC3303" i="4"/>
  <c r="AC3304" i="4"/>
  <c r="AC3305" i="4"/>
  <c r="AC3306" i="4"/>
  <c r="AC3307" i="4"/>
  <c r="AC3308" i="4"/>
  <c r="AC3309" i="4"/>
  <c r="AC3310" i="4"/>
  <c r="AC3311" i="4"/>
  <c r="AC3312" i="4"/>
  <c r="AC3313" i="4"/>
  <c r="AC3314" i="4"/>
  <c r="AC3315" i="4"/>
  <c r="AC3316" i="4"/>
  <c r="AC3317" i="4"/>
  <c r="AC3318" i="4"/>
  <c r="AC3319" i="4"/>
  <c r="AC3320" i="4"/>
  <c r="AC3321" i="4"/>
  <c r="AC3322" i="4"/>
  <c r="AC3323" i="4"/>
  <c r="AC3324" i="4"/>
  <c r="AC3325" i="4"/>
  <c r="AC3326" i="4"/>
  <c r="AC3327" i="4"/>
  <c r="AC3328" i="4"/>
  <c r="AC3329" i="4"/>
  <c r="AC3330" i="4"/>
  <c r="AC3331" i="4"/>
  <c r="AC3332" i="4"/>
  <c r="AC3333" i="4"/>
  <c r="AC3334" i="4"/>
  <c r="AC3335" i="4"/>
  <c r="AC3336" i="4"/>
  <c r="AC3337" i="4"/>
  <c r="AC3338" i="4"/>
  <c r="AC3339" i="4"/>
  <c r="AC3340" i="4"/>
  <c r="AC3341" i="4"/>
  <c r="AC3342" i="4"/>
  <c r="AC3343" i="4"/>
  <c r="AC3344" i="4"/>
  <c r="AC3345" i="4"/>
  <c r="AC3346" i="4"/>
  <c r="AC3347" i="4"/>
  <c r="AC3348" i="4"/>
  <c r="AC3349" i="4"/>
  <c r="AC3350" i="4"/>
  <c r="AC3351" i="4"/>
  <c r="AC3352" i="4"/>
  <c r="AC3353" i="4"/>
  <c r="AC3354" i="4"/>
  <c r="AC3355" i="4"/>
  <c r="AC3356" i="4"/>
  <c r="AC3357" i="4"/>
  <c r="AC3358" i="4"/>
  <c r="AC3359" i="4"/>
  <c r="AC3360" i="4"/>
  <c r="AC7" i="4"/>
  <c r="AC3361" i="4"/>
  <c r="AC8" i="4"/>
  <c r="AC9" i="4"/>
  <c r="AC3362" i="4"/>
  <c r="AC3363" i="4"/>
  <c r="AC10" i="4"/>
  <c r="AC11" i="4"/>
  <c r="AC3364" i="4"/>
  <c r="AC3365" i="4"/>
  <c r="AC3366" i="4"/>
  <c r="AC3367" i="4"/>
  <c r="AC3368" i="4"/>
  <c r="AC3369" i="4"/>
  <c r="AC3370" i="4"/>
  <c r="AC3371" i="4"/>
  <c r="AC3372" i="4"/>
  <c r="AC3373" i="4"/>
  <c r="AC3374" i="4"/>
  <c r="AC3375" i="4"/>
  <c r="AC3376" i="4"/>
  <c r="AC3377" i="4"/>
  <c r="AC3378" i="4"/>
  <c r="AC3379" i="4"/>
  <c r="AC3380" i="4"/>
  <c r="AC3381" i="4"/>
  <c r="AC3382" i="4"/>
  <c r="AC3383" i="4"/>
  <c r="AC3384" i="4"/>
  <c r="AC3385" i="4"/>
  <c r="AC3386" i="4"/>
  <c r="AC3387" i="4"/>
  <c r="AC3388" i="4"/>
  <c r="AC3389" i="4"/>
  <c r="AC3390" i="4"/>
  <c r="AC3391" i="4"/>
  <c r="AC3392" i="4"/>
  <c r="AC3393" i="4"/>
  <c r="AC3394" i="4"/>
  <c r="AC3395" i="4"/>
  <c r="AC3396" i="4"/>
  <c r="AC3397" i="4"/>
  <c r="AC3398" i="4"/>
  <c r="AC3399" i="4"/>
  <c r="AC3400" i="4"/>
  <c r="AC3401" i="4"/>
  <c r="AC3402" i="4"/>
  <c r="AC3403" i="4"/>
  <c r="AC3404" i="4"/>
  <c r="AC3405" i="4"/>
  <c r="AC3406" i="4"/>
  <c r="AC3407" i="4"/>
  <c r="AC3408" i="4"/>
  <c r="AC3409" i="4"/>
  <c r="AC3410" i="4"/>
  <c r="AC3411" i="4"/>
  <c r="AC3412" i="4"/>
  <c r="AC3413" i="4"/>
  <c r="AC3414" i="4"/>
  <c r="AC3415" i="4"/>
  <c r="AC3416" i="4"/>
  <c r="AC3417" i="4"/>
  <c r="AC3418" i="4"/>
  <c r="AC3419" i="4"/>
  <c r="AC3420" i="4"/>
  <c r="AC3421" i="4"/>
  <c r="AC3422" i="4"/>
  <c r="AC3423" i="4"/>
  <c r="AC3424" i="4"/>
  <c r="AC3425" i="4"/>
  <c r="AC3426" i="4"/>
  <c r="AC3427" i="4"/>
  <c r="AC3428" i="4"/>
  <c r="AC3429" i="4"/>
  <c r="AC3430" i="4"/>
  <c r="AC3431" i="4"/>
  <c r="AC3432" i="4"/>
  <c r="AC3433" i="4"/>
  <c r="AC3434" i="4"/>
  <c r="AC3435" i="4"/>
  <c r="AC3436" i="4"/>
  <c r="AC3437" i="4"/>
  <c r="AC3438" i="4"/>
  <c r="AC3439" i="4"/>
  <c r="AC3440" i="4"/>
  <c r="AC3441" i="4"/>
  <c r="AC3442" i="4"/>
  <c r="AC3443" i="4"/>
  <c r="AC3444" i="4"/>
  <c r="AC3445" i="4"/>
  <c r="AC3446" i="4"/>
  <c r="AC3447" i="4"/>
  <c r="AC3448" i="4"/>
  <c r="AC3449" i="4"/>
  <c r="AC3450" i="4"/>
  <c r="AC3451" i="4"/>
  <c r="AC3452" i="4"/>
  <c r="AC3453" i="4"/>
  <c r="AC3454" i="4"/>
  <c r="AC3455" i="4"/>
  <c r="AC3456" i="4"/>
  <c r="AC3457" i="4"/>
  <c r="AC3458" i="4"/>
  <c r="AC3459" i="4"/>
  <c r="AC3460" i="4"/>
  <c r="AC3461" i="4"/>
  <c r="AC3462" i="4"/>
  <c r="AC3463" i="4"/>
  <c r="AC3464" i="4"/>
  <c r="AC3465" i="4"/>
  <c r="AC3466" i="4"/>
  <c r="AC3467" i="4"/>
  <c r="AC3468" i="4"/>
  <c r="AC3469" i="4"/>
  <c r="AC3470" i="4"/>
  <c r="AC3471" i="4"/>
  <c r="AC3472" i="4"/>
  <c r="AC3473" i="4"/>
  <c r="AC3474" i="4"/>
  <c r="AC3475" i="4"/>
  <c r="AC3476" i="4"/>
  <c r="AC3477" i="4"/>
  <c r="AC3478" i="4"/>
  <c r="AC3479" i="4"/>
  <c r="AC3480" i="4"/>
  <c r="AC3481" i="4"/>
  <c r="AC3482" i="4"/>
  <c r="AC3483" i="4"/>
  <c r="AC3484" i="4"/>
  <c r="AC3485" i="4"/>
  <c r="AC3486" i="4"/>
  <c r="AC3487" i="4"/>
  <c r="AC3488" i="4"/>
  <c r="AC3489" i="4"/>
  <c r="AC3490" i="4"/>
  <c r="AC3491" i="4"/>
  <c r="AC3492" i="4"/>
  <c r="AC3493" i="4"/>
  <c r="AC3494" i="4"/>
  <c r="AC3495" i="4"/>
  <c r="AC3496" i="4"/>
  <c r="AC3497" i="4"/>
  <c r="AC3498" i="4"/>
  <c r="AC3499" i="4"/>
  <c r="AC3500" i="4"/>
  <c r="AC3501" i="4"/>
  <c r="AC3502" i="4"/>
  <c r="AC3503" i="4"/>
  <c r="AC3504" i="4"/>
  <c r="AC3505" i="4"/>
  <c r="AC3506" i="4"/>
  <c r="AC3507" i="4"/>
  <c r="AC3508" i="4"/>
  <c r="AC12" i="4"/>
  <c r="AC13" i="4"/>
  <c r="AC14" i="4"/>
  <c r="AC3509" i="4"/>
  <c r="AC3510" i="4"/>
  <c r="AC3511" i="4"/>
  <c r="AC3512" i="4"/>
  <c r="AC3513" i="4"/>
  <c r="AC3514" i="4"/>
  <c r="AC3515" i="4"/>
  <c r="AC3516" i="4"/>
  <c r="AC3517" i="4"/>
  <c r="AC3518" i="4"/>
  <c r="AC3519" i="4"/>
  <c r="AC3520" i="4"/>
  <c r="AC3521" i="4"/>
  <c r="AC3522" i="4"/>
  <c r="AC3523" i="4"/>
  <c r="AC3524" i="4"/>
  <c r="AC3525" i="4"/>
  <c r="AC3526" i="4"/>
  <c r="AC3527" i="4"/>
  <c r="AC3528" i="4"/>
  <c r="AC3529" i="4"/>
  <c r="AC3530" i="4"/>
  <c r="AC3531" i="4"/>
  <c r="AC3532" i="4"/>
  <c r="AC3533" i="4"/>
  <c r="AC3534" i="4"/>
  <c r="AC3535" i="4"/>
  <c r="AC3536" i="4"/>
  <c r="AC3537" i="4"/>
  <c r="AC3538" i="4"/>
  <c r="AC3539" i="4"/>
  <c r="AC3540" i="4"/>
  <c r="AC3541" i="4"/>
  <c r="AC3542" i="4"/>
  <c r="AC3543" i="4"/>
  <c r="AC3544" i="4"/>
  <c r="AC3545" i="4"/>
  <c r="AC3546" i="4"/>
  <c r="AC3547" i="4"/>
  <c r="AC3548" i="4"/>
  <c r="AC3549" i="4"/>
  <c r="AC3550" i="4"/>
  <c r="AC3551" i="4"/>
  <c r="AC3552" i="4"/>
  <c r="AC3553" i="4"/>
  <c r="AC3554" i="4"/>
  <c r="AC3555" i="4"/>
  <c r="AC3556" i="4"/>
  <c r="AC3557" i="4"/>
  <c r="AC3558" i="4"/>
  <c r="AC3559" i="4"/>
  <c r="AC3560" i="4"/>
  <c r="AC15" i="4"/>
  <c r="AC3561" i="4"/>
  <c r="AC3562" i="4"/>
  <c r="AC3563" i="4"/>
  <c r="AC3564" i="4"/>
  <c r="AC3565" i="4"/>
  <c r="AC3566" i="4"/>
  <c r="AC3567" i="4"/>
  <c r="AC3568" i="4"/>
  <c r="AC3569" i="4"/>
  <c r="AC3570" i="4"/>
  <c r="AC3571" i="4"/>
  <c r="AC3572" i="4"/>
  <c r="AC3573" i="4"/>
  <c r="AC3574" i="4"/>
  <c r="AC3575" i="4"/>
  <c r="AC3576" i="4"/>
  <c r="AC3577" i="4"/>
  <c r="AC3578" i="4"/>
  <c r="AC3579" i="4"/>
  <c r="AC3580" i="4"/>
  <c r="AC3581" i="4"/>
  <c r="AC3582" i="4"/>
  <c r="AC3583" i="4"/>
  <c r="AC3584" i="4"/>
  <c r="AC3585" i="4"/>
  <c r="AC3586" i="4"/>
  <c r="AC3587" i="4"/>
  <c r="AC3588" i="4"/>
  <c r="AC3589" i="4"/>
  <c r="AC3590" i="4"/>
  <c r="AC3591" i="4"/>
  <c r="AC3592" i="4"/>
  <c r="AC3593" i="4"/>
  <c r="AC3594" i="4"/>
  <c r="AC3595" i="4"/>
  <c r="AC3596" i="4"/>
  <c r="AC3597" i="4"/>
  <c r="AC3598" i="4"/>
  <c r="AC3599" i="4"/>
  <c r="AC3600" i="4"/>
  <c r="AC3601" i="4"/>
  <c r="AC3602" i="4"/>
  <c r="AC3603" i="4"/>
  <c r="AC3604" i="4"/>
  <c r="AC3605" i="4"/>
  <c r="AC3606" i="4"/>
  <c r="AC3607" i="4"/>
  <c r="AC3608" i="4"/>
  <c r="AC3609" i="4"/>
  <c r="AC3610" i="4"/>
  <c r="AC3611" i="4"/>
  <c r="AC3612" i="4"/>
  <c r="AC3613" i="4"/>
  <c r="AC3614" i="4"/>
  <c r="AC3615" i="4"/>
  <c r="AC3616" i="4"/>
  <c r="AC3617" i="4"/>
  <c r="AC3618" i="4"/>
  <c r="AC3619" i="4"/>
  <c r="AC3620" i="4"/>
  <c r="AC3621" i="4"/>
  <c r="AC3622" i="4"/>
  <c r="AC3623" i="4"/>
  <c r="AC3624" i="4"/>
  <c r="AC3625" i="4"/>
  <c r="AC3626" i="4"/>
  <c r="AC3627" i="4"/>
  <c r="AC3628" i="4"/>
  <c r="AC3629" i="4"/>
  <c r="AC3630" i="4"/>
  <c r="AC3631" i="4"/>
  <c r="AC3632" i="4"/>
  <c r="AC3633" i="4"/>
  <c r="AC3634" i="4"/>
  <c r="AC3635" i="4"/>
  <c r="AC3636" i="4"/>
  <c r="AC3637" i="4"/>
  <c r="AC3638" i="4"/>
  <c r="AC3639" i="4"/>
  <c r="AC3640" i="4"/>
  <c r="AC3641" i="4"/>
  <c r="AC3642" i="4"/>
  <c r="AC3643" i="4"/>
  <c r="AC3644" i="4"/>
  <c r="AC3645" i="4"/>
  <c r="AC3646" i="4"/>
  <c r="AC3647" i="4"/>
  <c r="AC3648" i="4"/>
  <c r="AC3649" i="4"/>
  <c r="AC3650" i="4"/>
  <c r="AC3651" i="4"/>
  <c r="AC3652" i="4"/>
  <c r="AC3653" i="4"/>
  <c r="AC3654" i="4"/>
  <c r="AC3655" i="4"/>
  <c r="AC3656" i="4"/>
  <c r="AC3657" i="4"/>
  <c r="AC3658" i="4"/>
  <c r="AC3659" i="4"/>
  <c r="AC3660" i="4"/>
  <c r="AC3661" i="4"/>
  <c r="AC3662" i="4"/>
  <c r="AC3663" i="4"/>
  <c r="AC3664" i="4"/>
  <c r="AC3665" i="4"/>
  <c r="AC3666" i="4"/>
  <c r="AC3667" i="4"/>
  <c r="AC3668" i="4"/>
  <c r="AC3669" i="4"/>
  <c r="AC3670" i="4"/>
  <c r="AC3671" i="4"/>
  <c r="AC3672" i="4"/>
  <c r="AC3673" i="4"/>
  <c r="AC3674" i="4"/>
  <c r="AC3675" i="4"/>
  <c r="AC3676" i="4"/>
  <c r="AC3677" i="4"/>
  <c r="AC3678" i="4"/>
  <c r="AC3679" i="4"/>
  <c r="AC3680" i="4"/>
  <c r="AC3681" i="4"/>
  <c r="AC3682" i="4"/>
  <c r="AC3683" i="4"/>
  <c r="AC3684" i="4"/>
  <c r="AC3685" i="4"/>
  <c r="AC3686" i="4"/>
  <c r="AC3687" i="4"/>
  <c r="AC3688" i="4"/>
  <c r="AC3689" i="4"/>
  <c r="AC3690" i="4"/>
  <c r="AC3691" i="4"/>
  <c r="AC3692" i="4"/>
  <c r="AC3693" i="4"/>
  <c r="AC3694" i="4"/>
  <c r="AC3695" i="4"/>
  <c r="AC3696" i="4"/>
  <c r="AC3697" i="4"/>
  <c r="AC3698" i="4"/>
  <c r="AC3699" i="4"/>
  <c r="AC3700" i="4"/>
  <c r="AC3701" i="4"/>
  <c r="AC3702" i="4"/>
  <c r="AC3703" i="4"/>
  <c r="AC3704" i="4"/>
  <c r="AC3705" i="4"/>
  <c r="AC3706" i="4"/>
  <c r="AC3707" i="4"/>
  <c r="AC3708" i="4"/>
  <c r="AC3709" i="4"/>
  <c r="AC3710" i="4"/>
  <c r="AC3711" i="4"/>
  <c r="AC3712" i="4"/>
  <c r="AC3713" i="4"/>
  <c r="AC3714" i="4"/>
  <c r="AC3715" i="4"/>
  <c r="AC3716" i="4"/>
  <c r="AC3717" i="4"/>
  <c r="AC3718" i="4"/>
  <c r="AC3719" i="4"/>
  <c r="AC3720" i="4"/>
  <c r="AC3721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AC4082" i="4"/>
  <c r="AC4083" i="4"/>
  <c r="AC4084" i="4"/>
  <c r="AC4085" i="4"/>
  <c r="AC4086" i="4"/>
  <c r="AC4087" i="4"/>
  <c r="AC4088" i="4"/>
  <c r="AC4089" i="4"/>
  <c r="AC4090" i="4"/>
  <c r="AC4091" i="4"/>
  <c r="AC4092" i="4"/>
  <c r="AC4093" i="4"/>
  <c r="AC4094" i="4"/>
  <c r="AC4095" i="4"/>
  <c r="AC4096" i="4"/>
  <c r="AC4097" i="4"/>
  <c r="AC4098" i="4"/>
  <c r="AC4099" i="4"/>
  <c r="AC4100" i="4"/>
  <c r="AC4101" i="4"/>
  <c r="AC4102" i="4"/>
  <c r="AC4103" i="4"/>
  <c r="AC4104" i="4"/>
  <c r="AC4105" i="4"/>
  <c r="AC4106" i="4"/>
  <c r="AC4107" i="4"/>
  <c r="AC4108" i="4"/>
  <c r="AC4109" i="4"/>
  <c r="AC4110" i="4"/>
  <c r="AC4111" i="4"/>
  <c r="AC4112" i="4"/>
  <c r="AC4113" i="4"/>
  <c r="AC4114" i="4"/>
  <c r="AC4115" i="4"/>
  <c r="AC4116" i="4"/>
  <c r="AC4117" i="4"/>
  <c r="AC4118" i="4"/>
  <c r="AC4119" i="4"/>
  <c r="AC4120" i="4"/>
  <c r="AC4121" i="4"/>
  <c r="AC4122" i="4"/>
  <c r="AC4123" i="4"/>
  <c r="AC4124" i="4"/>
  <c r="AC4125" i="4"/>
  <c r="AC4126" i="4"/>
  <c r="AC4127" i="4"/>
  <c r="AC4128" i="4"/>
  <c r="AC4129" i="4"/>
  <c r="AC4130" i="4"/>
  <c r="AC4131" i="4"/>
  <c r="AC4132" i="4"/>
  <c r="AC4133" i="4"/>
  <c r="AC4134" i="4"/>
  <c r="AC4135" i="4"/>
  <c r="AC4136" i="4"/>
  <c r="AC4137" i="4"/>
  <c r="AC4138" i="4"/>
  <c r="AC4139" i="4"/>
  <c r="AC4140" i="4"/>
  <c r="AC4141" i="4"/>
  <c r="AC4142" i="4"/>
  <c r="AC4143" i="4"/>
  <c r="AC4144" i="4"/>
  <c r="AC4145" i="4"/>
  <c r="AC4146" i="4"/>
  <c r="AC4147" i="4"/>
  <c r="AC4148" i="4"/>
  <c r="AC4149" i="4"/>
  <c r="AC4150" i="4"/>
  <c r="AC4151" i="4"/>
  <c r="AC4152" i="4"/>
  <c r="AC4153" i="4"/>
  <c r="AC4154" i="4"/>
  <c r="AC4155" i="4"/>
  <c r="AC4156" i="4"/>
  <c r="AC4157" i="4"/>
  <c r="AC4158" i="4"/>
  <c r="AC4159" i="4"/>
  <c r="AC4160" i="4"/>
  <c r="AC4161" i="4"/>
  <c r="AC4162" i="4"/>
  <c r="AC4163" i="4"/>
  <c r="AC4164" i="4"/>
  <c r="AC4165" i="4"/>
  <c r="AC4166" i="4"/>
  <c r="AC4167" i="4"/>
  <c r="AC4168" i="4"/>
  <c r="AC4169" i="4"/>
  <c r="AC4170" i="4"/>
  <c r="AC4171" i="4"/>
  <c r="AC4172" i="4"/>
  <c r="AC4173" i="4"/>
  <c r="AC4174" i="4"/>
  <c r="AC4175" i="4"/>
  <c r="AC4176" i="4"/>
  <c r="AC4177" i="4"/>
  <c r="AC4178" i="4"/>
  <c r="AC4179" i="4"/>
  <c r="AC4180" i="4"/>
  <c r="AC4181" i="4"/>
  <c r="AC4182" i="4"/>
  <c r="AC4183" i="4"/>
  <c r="AC4184" i="4"/>
  <c r="AC4185" i="4"/>
  <c r="AC4186" i="4"/>
  <c r="AC4187" i="4"/>
  <c r="AC4188" i="4"/>
  <c r="AC4189" i="4"/>
  <c r="AC4190" i="4"/>
  <c r="AC4191" i="4"/>
  <c r="AC4192" i="4"/>
  <c r="AC4193" i="4"/>
  <c r="AC4194" i="4"/>
  <c r="AC4195" i="4"/>
  <c r="AC4196" i="4"/>
  <c r="AC4197" i="4"/>
  <c r="AC4198" i="4"/>
  <c r="AC4199" i="4"/>
  <c r="AC4200" i="4"/>
  <c r="AC4201" i="4"/>
  <c r="AC4202" i="4"/>
  <c r="AC4203" i="4"/>
  <c r="AC4204" i="4"/>
  <c r="AC4205" i="4"/>
  <c r="AC4206" i="4"/>
  <c r="AC4207" i="4"/>
  <c r="AC4208" i="4"/>
  <c r="AC4209" i="4"/>
  <c r="AC4210" i="4"/>
  <c r="AC4211" i="4"/>
  <c r="AC4212" i="4"/>
  <c r="AC4213" i="4"/>
  <c r="AC4214" i="4"/>
  <c r="AC4215" i="4"/>
  <c r="AC4216" i="4"/>
  <c r="AC4217" i="4"/>
  <c r="AC4218" i="4"/>
  <c r="AC4219" i="4"/>
  <c r="AC4220" i="4"/>
  <c r="AC4221" i="4"/>
  <c r="AC4222" i="4"/>
  <c r="AC4223" i="4"/>
  <c r="AC4224" i="4"/>
  <c r="AC4225" i="4"/>
  <c r="AC4226" i="4"/>
  <c r="AC4227" i="4"/>
  <c r="AC4228" i="4"/>
  <c r="AC4229" i="4"/>
  <c r="AC4230" i="4"/>
  <c r="AC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C4346" i="4"/>
  <c r="AC4347" i="4"/>
  <c r="AC4348" i="4"/>
  <c r="AC4349" i="4"/>
  <c r="AC4350" i="4"/>
  <c r="AC4351" i="4"/>
  <c r="AC4352" i="4"/>
  <c r="AC4353" i="4"/>
  <c r="AC4354" i="4"/>
  <c r="AC4355" i="4"/>
  <c r="AC4356" i="4"/>
  <c r="AC4357" i="4"/>
  <c r="AC4358" i="4"/>
  <c r="AC4359" i="4"/>
  <c r="AC4360" i="4"/>
  <c r="AC4361" i="4"/>
  <c r="AC4362" i="4"/>
  <c r="AC4363" i="4"/>
  <c r="AC4364" i="4"/>
  <c r="AC4365" i="4"/>
  <c r="AC4366" i="4"/>
  <c r="AC16" i="4"/>
  <c r="AC4367" i="4"/>
  <c r="AC4368" i="4"/>
  <c r="AC4369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89" i="4"/>
  <c r="AC4390" i="4"/>
  <c r="AC4391" i="4"/>
  <c r="AC4392" i="4"/>
  <c r="AC4393" i="4"/>
  <c r="AC4394" i="4"/>
  <c r="AC4395" i="4"/>
  <c r="AC4396" i="4"/>
  <c r="AC4397" i="4"/>
  <c r="AC4398" i="4"/>
  <c r="AC4399" i="4"/>
  <c r="AC4400" i="4"/>
  <c r="AC4401" i="4"/>
  <c r="AC4402" i="4"/>
  <c r="AC4403" i="4"/>
  <c r="AC4404" i="4"/>
  <c r="AC4405" i="4"/>
  <c r="AC4406" i="4"/>
  <c r="AC4407" i="4"/>
  <c r="AC4408" i="4"/>
  <c r="AC4409" i="4"/>
  <c r="AC4410" i="4"/>
  <c r="AC4411" i="4"/>
  <c r="AC4412" i="4"/>
  <c r="AC4413" i="4"/>
  <c r="AC4414" i="4"/>
  <c r="AC4415" i="4"/>
  <c r="AC4416" i="4"/>
  <c r="AC4417" i="4"/>
  <c r="AC4418" i="4"/>
  <c r="AC4419" i="4"/>
  <c r="AC4420" i="4"/>
  <c r="AC4421" i="4"/>
  <c r="AC4422" i="4"/>
  <c r="AC4423" i="4"/>
  <c r="AC4424" i="4"/>
  <c r="AC4425" i="4"/>
  <c r="AC4426" i="4"/>
  <c r="AC4427" i="4"/>
  <c r="AC4428" i="4"/>
  <c r="AC4429" i="4"/>
  <c r="AC4430" i="4"/>
  <c r="AC4431" i="4"/>
  <c r="AC4432" i="4"/>
  <c r="AC4433" i="4"/>
  <c r="AC4434" i="4"/>
  <c r="AC4435" i="4"/>
  <c r="AC4436" i="4"/>
  <c r="AC4437" i="4"/>
  <c r="AC4438" i="4"/>
  <c r="AC4439" i="4"/>
  <c r="AC4440" i="4"/>
  <c r="AC4441" i="4"/>
  <c r="AC4442" i="4"/>
  <c r="AC4443" i="4"/>
  <c r="AC4444" i="4"/>
  <c r="AC4445" i="4"/>
  <c r="AC4446" i="4"/>
  <c r="AC4447" i="4"/>
  <c r="AC4448" i="4"/>
  <c r="AC4449" i="4"/>
  <c r="AC4450" i="4"/>
  <c r="AC4451" i="4"/>
  <c r="AC4452" i="4"/>
  <c r="AC4453" i="4"/>
  <c r="AC4454" i="4"/>
  <c r="AC4455" i="4"/>
  <c r="AC4456" i="4"/>
  <c r="AC4457" i="4"/>
  <c r="AC4458" i="4"/>
  <c r="AC4459" i="4"/>
  <c r="AC4460" i="4"/>
  <c r="AC4461" i="4"/>
  <c r="AC4462" i="4"/>
  <c r="AC4463" i="4"/>
  <c r="AC4464" i="4"/>
  <c r="AC4465" i="4"/>
  <c r="AC4466" i="4"/>
  <c r="AC4467" i="4"/>
  <c r="AC4468" i="4"/>
  <c r="AC4469" i="4"/>
  <c r="AC4470" i="4"/>
  <c r="AC4471" i="4"/>
  <c r="AC4472" i="4"/>
  <c r="AC4473" i="4"/>
  <c r="AC4474" i="4"/>
  <c r="AC4475" i="4"/>
  <c r="AC4476" i="4"/>
  <c r="AC4477" i="4"/>
  <c r="AC4478" i="4"/>
  <c r="AC4479" i="4"/>
  <c r="AC4480" i="4"/>
  <c r="AC4481" i="4"/>
  <c r="AC4482" i="4"/>
  <c r="AC4483" i="4"/>
  <c r="AC4484" i="4"/>
  <c r="AC4485" i="4"/>
  <c r="AC4486" i="4"/>
  <c r="AC4487" i="4"/>
  <c r="AC4488" i="4"/>
  <c r="AC4489" i="4"/>
  <c r="AC4490" i="4"/>
  <c r="AC4491" i="4"/>
  <c r="AC4492" i="4"/>
  <c r="AC4493" i="4"/>
  <c r="AC4494" i="4"/>
  <c r="AC4495" i="4"/>
  <c r="AC4496" i="4"/>
  <c r="AC4497" i="4"/>
  <c r="AC4498" i="4"/>
  <c r="AC4499" i="4"/>
  <c r="AC4500" i="4"/>
  <c r="AC4501" i="4"/>
  <c r="AC4502" i="4"/>
  <c r="AC4503" i="4"/>
  <c r="AC4504" i="4"/>
  <c r="AC4505" i="4"/>
  <c r="AC4506" i="4"/>
  <c r="AC4507" i="4"/>
  <c r="AC4508" i="4"/>
  <c r="AC4509" i="4"/>
  <c r="AC4510" i="4"/>
  <c r="AC4511" i="4"/>
  <c r="AC4512" i="4"/>
  <c r="AC4513" i="4"/>
  <c r="AC4514" i="4"/>
  <c r="AC4515" i="4"/>
  <c r="AC4516" i="4"/>
  <c r="AC4517" i="4"/>
  <c r="AC4518" i="4"/>
  <c r="AC4519" i="4"/>
  <c r="AC4520" i="4"/>
  <c r="AC4521" i="4"/>
  <c r="AC4522" i="4"/>
  <c r="AC4523" i="4"/>
  <c r="AC4524" i="4"/>
  <c r="AC4525" i="4"/>
  <c r="AC4526" i="4"/>
  <c r="AC4527" i="4"/>
  <c r="AC4528" i="4"/>
  <c r="AC4529" i="4"/>
  <c r="AC4530" i="4"/>
  <c r="AC4531" i="4"/>
  <c r="AC4532" i="4"/>
  <c r="AC4533" i="4"/>
  <c r="AC4534" i="4"/>
  <c r="AC4535" i="4"/>
  <c r="AC4536" i="4"/>
  <c r="AC4537" i="4"/>
  <c r="AC4538" i="4"/>
  <c r="AC4539" i="4"/>
  <c r="AC4540" i="4"/>
  <c r="AC4541" i="4"/>
  <c r="AC4542" i="4"/>
  <c r="AC4543" i="4"/>
  <c r="AC4544" i="4"/>
  <c r="AC4545" i="4"/>
  <c r="AC4546" i="4"/>
  <c r="AC4547" i="4"/>
  <c r="AC4548" i="4"/>
  <c r="AC4549" i="4"/>
  <c r="AC4550" i="4"/>
  <c r="AC4551" i="4"/>
  <c r="AC4552" i="4"/>
  <c r="AC4553" i="4"/>
  <c r="AC4554" i="4"/>
  <c r="AC4555" i="4"/>
  <c r="AC4556" i="4"/>
  <c r="AC4557" i="4"/>
  <c r="AC4558" i="4"/>
  <c r="AC4559" i="4"/>
  <c r="AC4560" i="4"/>
  <c r="AC4561" i="4"/>
  <c r="AC4562" i="4"/>
  <c r="AC4563" i="4"/>
  <c r="AC4564" i="4"/>
  <c r="AC4565" i="4"/>
  <c r="AC4566" i="4"/>
  <c r="AC4567" i="4"/>
  <c r="AC4568" i="4"/>
  <c r="AC4569" i="4"/>
  <c r="AC4570" i="4"/>
  <c r="AC4571" i="4"/>
  <c r="AC4572" i="4"/>
  <c r="AC4573" i="4"/>
  <c r="AC4574" i="4"/>
  <c r="AC4575" i="4"/>
  <c r="AC4576" i="4"/>
  <c r="AC4577" i="4"/>
  <c r="AC4578" i="4"/>
  <c r="AC4579" i="4"/>
  <c r="AC4580" i="4"/>
  <c r="AC4581" i="4"/>
  <c r="AC4582" i="4"/>
  <c r="AC4583" i="4"/>
  <c r="AC4584" i="4"/>
  <c r="AC4585" i="4"/>
  <c r="AC4586" i="4"/>
  <c r="AC4587" i="4"/>
  <c r="AC4588" i="4"/>
  <c r="AC4589" i="4"/>
  <c r="AC4590" i="4"/>
  <c r="AC4591" i="4"/>
  <c r="AC4592" i="4"/>
  <c r="AC4593" i="4"/>
  <c r="AC4594" i="4"/>
  <c r="AC4595" i="4"/>
  <c r="AC4596" i="4"/>
  <c r="AC4597" i="4"/>
  <c r="AC4598" i="4"/>
  <c r="AC4599" i="4"/>
  <c r="AC4600" i="4"/>
  <c r="AC4601" i="4"/>
  <c r="AC4602" i="4"/>
  <c r="AC4603" i="4"/>
  <c r="AC4604" i="4"/>
  <c r="AC4605" i="4"/>
  <c r="AC4606" i="4"/>
  <c r="AC4607" i="4"/>
  <c r="AC4608" i="4"/>
  <c r="AC4609" i="4"/>
  <c r="AC4610" i="4"/>
  <c r="AC4611" i="4"/>
  <c r="AC4612" i="4"/>
  <c r="AC4613" i="4"/>
  <c r="AC4614" i="4"/>
  <c r="AC4615" i="4"/>
  <c r="AC4616" i="4"/>
  <c r="AC4617" i="4"/>
  <c r="AC4618" i="4"/>
  <c r="AC4619" i="4"/>
  <c r="AC4620" i="4"/>
  <c r="AC4621" i="4"/>
  <c r="AC4622" i="4"/>
  <c r="AC4623" i="4"/>
  <c r="AC4624" i="4"/>
  <c r="AC4625" i="4"/>
  <c r="AC4626" i="4"/>
  <c r="AC4627" i="4"/>
  <c r="AC4628" i="4"/>
  <c r="AC4629" i="4"/>
  <c r="AC4630" i="4"/>
  <c r="AC4631" i="4"/>
  <c r="AC4632" i="4"/>
  <c r="AC4633" i="4"/>
  <c r="AC4634" i="4"/>
  <c r="AC4635" i="4"/>
  <c r="AC4636" i="4"/>
  <c r="AC4637" i="4"/>
  <c r="AC4638" i="4"/>
  <c r="AC4639" i="4"/>
  <c r="AC4640" i="4"/>
  <c r="AC4641" i="4"/>
  <c r="AC4642" i="4"/>
  <c r="AC4643" i="4"/>
  <c r="AC4644" i="4"/>
  <c r="AC4645" i="4"/>
  <c r="AC4646" i="4"/>
  <c r="AC4647" i="4"/>
  <c r="AC4648" i="4"/>
  <c r="AC4649" i="4"/>
  <c r="AC4650" i="4"/>
  <c r="AC4651" i="4"/>
  <c r="AC4652" i="4"/>
  <c r="AC4653" i="4"/>
  <c r="AC4654" i="4"/>
  <c r="AC4655" i="4"/>
  <c r="AC4656" i="4"/>
  <c r="AC4657" i="4"/>
  <c r="AC4658" i="4"/>
  <c r="AC4659" i="4"/>
  <c r="AC4660" i="4"/>
  <c r="AC4661" i="4"/>
  <c r="AC4662" i="4"/>
  <c r="AC4663" i="4"/>
  <c r="AC4664" i="4"/>
  <c r="AC4665" i="4"/>
  <c r="AC4666" i="4"/>
  <c r="AC4667" i="4"/>
  <c r="AC4668" i="4"/>
  <c r="AC4669" i="4"/>
  <c r="AC4670" i="4"/>
  <c r="AC4671" i="4"/>
  <c r="AC4672" i="4"/>
  <c r="AC4673" i="4"/>
  <c r="AC4674" i="4"/>
  <c r="AC4675" i="4"/>
  <c r="AC4676" i="4"/>
  <c r="AC4677" i="4"/>
  <c r="AC4678" i="4"/>
  <c r="AC4679" i="4"/>
  <c r="AC4680" i="4"/>
  <c r="AC4681" i="4"/>
  <c r="AC4682" i="4"/>
  <c r="AC4683" i="4"/>
  <c r="AC4684" i="4"/>
  <c r="AC4685" i="4"/>
  <c r="AC4686" i="4"/>
  <c r="AC4687" i="4"/>
  <c r="AC4688" i="4"/>
  <c r="AC4689" i="4"/>
  <c r="AC4690" i="4"/>
  <c r="AC4691" i="4"/>
  <c r="AC4692" i="4"/>
  <c r="AC4693" i="4"/>
  <c r="AC4694" i="4"/>
  <c r="AC4695" i="4"/>
  <c r="AC4696" i="4"/>
  <c r="AC4697" i="4"/>
  <c r="AC4698" i="4"/>
  <c r="AC4699" i="4"/>
  <c r="AC4700" i="4"/>
  <c r="AC4701" i="4"/>
  <c r="AC4702" i="4"/>
  <c r="AC4703" i="4"/>
  <c r="AC4704" i="4"/>
  <c r="AC4705" i="4"/>
  <c r="AC4706" i="4"/>
  <c r="AC4707" i="4"/>
  <c r="AC4708" i="4"/>
  <c r="AC4709" i="4"/>
  <c r="AC4710" i="4"/>
  <c r="AC4711" i="4"/>
  <c r="AC4712" i="4"/>
  <c r="AC4713" i="4"/>
  <c r="AC4714" i="4"/>
  <c r="AC4715" i="4"/>
  <c r="AC4716" i="4"/>
  <c r="AC4717" i="4"/>
  <c r="AC4718" i="4"/>
  <c r="AC4719" i="4"/>
  <c r="AC4720" i="4"/>
  <c r="AC4721" i="4"/>
  <c r="AC4722" i="4"/>
  <c r="AC4723" i="4"/>
  <c r="AC4724" i="4"/>
  <c r="AC4725" i="4"/>
  <c r="AC4726" i="4"/>
  <c r="AC4727" i="4"/>
  <c r="AC4728" i="4"/>
  <c r="AC4729" i="4"/>
  <c r="AC4730" i="4"/>
  <c r="AC4731" i="4"/>
  <c r="AC4732" i="4"/>
  <c r="AC4733" i="4"/>
  <c r="AC4734" i="4"/>
  <c r="AC4735" i="4"/>
  <c r="AC4736" i="4"/>
  <c r="AC4737" i="4"/>
  <c r="AC4738" i="4"/>
  <c r="AC4739" i="4"/>
  <c r="AC4740" i="4"/>
  <c r="AC4741" i="4"/>
  <c r="AC4742" i="4"/>
  <c r="AC4743" i="4"/>
  <c r="AC4744" i="4"/>
  <c r="AC4745" i="4"/>
  <c r="AC4746" i="4"/>
  <c r="AC4747" i="4"/>
  <c r="AC4748" i="4"/>
  <c r="AC4749" i="4"/>
  <c r="AC4750" i="4"/>
  <c r="AC4751" i="4"/>
  <c r="AC4752" i="4"/>
  <c r="AC4753" i="4"/>
  <c r="AC4754" i="4"/>
  <c r="AC4755" i="4"/>
  <c r="AC4756" i="4"/>
  <c r="AC4757" i="4"/>
  <c r="AC4758" i="4"/>
  <c r="AC4759" i="4"/>
  <c r="AC4760" i="4"/>
  <c r="AC4761" i="4"/>
  <c r="AC4762" i="4"/>
  <c r="AC4763" i="4"/>
  <c r="AC4764" i="4"/>
  <c r="AC4765" i="4"/>
  <c r="AC4766" i="4"/>
  <c r="AC4767" i="4"/>
  <c r="AC4768" i="4"/>
  <c r="AC4769" i="4"/>
  <c r="AC4770" i="4"/>
  <c r="AC4771" i="4"/>
  <c r="AC4772" i="4"/>
  <c r="AC4773" i="4"/>
  <c r="AC4774" i="4"/>
  <c r="AC4775" i="4"/>
  <c r="AC4776" i="4"/>
  <c r="AC4777" i="4"/>
  <c r="AC4778" i="4"/>
  <c r="AC4779" i="4"/>
  <c r="AC4780" i="4"/>
  <c r="AC4781" i="4"/>
  <c r="AC4782" i="4"/>
  <c r="AC4783" i="4"/>
  <c r="AC4784" i="4"/>
  <c r="AC4785" i="4"/>
  <c r="AC4786" i="4"/>
  <c r="AC4787" i="4"/>
  <c r="AC4788" i="4"/>
  <c r="AC4789" i="4"/>
  <c r="AC4790" i="4"/>
  <c r="AC4791" i="4"/>
  <c r="AC4792" i="4"/>
  <c r="AC4793" i="4"/>
  <c r="AC4794" i="4"/>
  <c r="AC4795" i="4"/>
  <c r="AC4796" i="4"/>
  <c r="AC4797" i="4"/>
  <c r="AC4798" i="4"/>
  <c r="AC4799" i="4"/>
  <c r="AC4800" i="4"/>
  <c r="AC4801" i="4"/>
  <c r="AC4802" i="4"/>
  <c r="AC4803" i="4"/>
  <c r="AC4804" i="4"/>
  <c r="AC4805" i="4"/>
  <c r="AC4806" i="4"/>
  <c r="AC4807" i="4"/>
  <c r="AC4808" i="4"/>
  <c r="AC4809" i="4"/>
  <c r="AC4810" i="4"/>
  <c r="AC4811" i="4"/>
  <c r="AC4812" i="4"/>
  <c r="AC4813" i="4"/>
  <c r="AC4814" i="4"/>
  <c r="AC4815" i="4"/>
  <c r="AC4816" i="4"/>
  <c r="AC4817" i="4"/>
  <c r="AC4818" i="4"/>
  <c r="AC4819" i="4"/>
  <c r="AC4820" i="4"/>
  <c r="AC4821" i="4"/>
  <c r="AC4822" i="4"/>
  <c r="AC4823" i="4"/>
  <c r="AC4824" i="4"/>
  <c r="AC4825" i="4"/>
  <c r="AC4826" i="4"/>
  <c r="AC4827" i="4"/>
  <c r="AC4828" i="4"/>
  <c r="AC4829" i="4"/>
  <c r="AC4830" i="4"/>
  <c r="AC4831" i="4"/>
  <c r="AC4832" i="4"/>
  <c r="AC4833" i="4"/>
  <c r="AC4834" i="4"/>
  <c r="AC4835" i="4"/>
  <c r="AC4836" i="4"/>
  <c r="AC4837" i="4"/>
  <c r="AC4838" i="4"/>
  <c r="AC4839" i="4"/>
  <c r="AC4840" i="4"/>
  <c r="AC4841" i="4"/>
  <c r="AC4842" i="4"/>
  <c r="AC4843" i="4"/>
  <c r="AC4844" i="4"/>
  <c r="AC4845" i="4"/>
  <c r="AC4846" i="4"/>
  <c r="AC4847" i="4"/>
  <c r="AC4848" i="4"/>
  <c r="AC4849" i="4"/>
  <c r="AC4850" i="4"/>
  <c r="AC4851" i="4"/>
  <c r="AC4852" i="4"/>
  <c r="AC4853" i="4"/>
  <c r="AC4854" i="4"/>
  <c r="AC4855" i="4"/>
  <c r="AC4856" i="4"/>
  <c r="AC4857" i="4"/>
  <c r="AC4858" i="4"/>
  <c r="AC4859" i="4"/>
  <c r="AC4860" i="4"/>
  <c r="AC4861" i="4"/>
  <c r="AC4862" i="4"/>
  <c r="AC4863" i="4"/>
  <c r="AC4864" i="4"/>
  <c r="AC4865" i="4"/>
  <c r="AC4866" i="4"/>
  <c r="AC4867" i="4"/>
  <c r="AC4868" i="4"/>
  <c r="AC4869" i="4"/>
  <c r="AC4870" i="4"/>
  <c r="AC4871" i="4"/>
  <c r="AC4872" i="4"/>
  <c r="AC4873" i="4"/>
  <c r="AC4874" i="4"/>
  <c r="AC4875" i="4"/>
  <c r="AC4876" i="4"/>
  <c r="AC4877" i="4"/>
  <c r="AC4878" i="4"/>
  <c r="AC4879" i="4"/>
  <c r="AC4880" i="4"/>
  <c r="AC4881" i="4"/>
  <c r="AC4882" i="4"/>
  <c r="AC4883" i="4"/>
  <c r="AC4884" i="4"/>
  <c r="AC4885" i="4"/>
  <c r="AC4886" i="4"/>
  <c r="AC4887" i="4"/>
  <c r="AC4888" i="4"/>
  <c r="AC4889" i="4"/>
  <c r="AC4890" i="4"/>
  <c r="AC4891" i="4"/>
  <c r="AC4892" i="4"/>
  <c r="AC4893" i="4"/>
  <c r="AC4894" i="4"/>
  <c r="AC4895" i="4"/>
  <c r="AC4896" i="4"/>
  <c r="AC4897" i="4"/>
  <c r="AC4898" i="4"/>
  <c r="AC4899" i="4"/>
  <c r="AC4900" i="4"/>
  <c r="AC4901" i="4"/>
  <c r="AC4902" i="4"/>
  <c r="AC4903" i="4"/>
  <c r="AC4904" i="4"/>
  <c r="AC4905" i="4"/>
  <c r="AC4906" i="4"/>
  <c r="AC4907" i="4"/>
  <c r="AC4908" i="4"/>
  <c r="AC4909" i="4"/>
  <c r="AC4910" i="4"/>
  <c r="AC4911" i="4"/>
  <c r="AC4912" i="4"/>
  <c r="AC4913" i="4"/>
  <c r="AC4914" i="4"/>
  <c r="AC4915" i="4"/>
  <c r="AC4916" i="4"/>
  <c r="AC4917" i="4"/>
  <c r="AC4918" i="4"/>
  <c r="AC4919" i="4"/>
  <c r="AC4920" i="4"/>
  <c r="AC4921" i="4"/>
  <c r="AC4922" i="4"/>
  <c r="AC4923" i="4"/>
  <c r="AC4924" i="4"/>
  <c r="AC4925" i="4"/>
  <c r="AC4926" i="4"/>
  <c r="AC4927" i="4"/>
  <c r="AC4928" i="4"/>
  <c r="AC4929" i="4"/>
  <c r="AC4930" i="4"/>
  <c r="AC4931" i="4"/>
  <c r="AC4932" i="4"/>
  <c r="AC4933" i="4"/>
  <c r="AC4934" i="4"/>
  <c r="AC4935" i="4"/>
  <c r="AC4936" i="4"/>
  <c r="AC4937" i="4"/>
  <c r="AC4938" i="4"/>
  <c r="AC4939" i="4"/>
  <c r="AC4940" i="4"/>
  <c r="AC4941" i="4"/>
  <c r="AC4942" i="4"/>
  <c r="AC4943" i="4"/>
  <c r="AC4944" i="4"/>
  <c r="AC4945" i="4"/>
  <c r="AC4946" i="4"/>
  <c r="AC4947" i="4"/>
  <c r="AC4948" i="4"/>
  <c r="AC4949" i="4"/>
  <c r="AC4950" i="4"/>
  <c r="AC4951" i="4"/>
  <c r="AC4952" i="4"/>
  <c r="AC4953" i="4"/>
  <c r="AC4954" i="4"/>
  <c r="AC4955" i="4"/>
  <c r="AC4956" i="4"/>
  <c r="AC4957" i="4"/>
  <c r="AC4958" i="4"/>
  <c r="AC4959" i="4"/>
  <c r="AC4960" i="4"/>
  <c r="AC4961" i="4"/>
  <c r="AC4962" i="4"/>
  <c r="AC4963" i="4"/>
  <c r="AC4964" i="4"/>
  <c r="AC4965" i="4"/>
  <c r="AC4966" i="4"/>
  <c r="AC4967" i="4"/>
  <c r="AC4968" i="4"/>
  <c r="AC4969" i="4"/>
  <c r="AC4970" i="4"/>
  <c r="AC4971" i="4"/>
  <c r="AC4972" i="4"/>
  <c r="AC4973" i="4"/>
  <c r="AC4974" i="4"/>
  <c r="AC4975" i="4"/>
  <c r="AC4976" i="4"/>
  <c r="AC4977" i="4"/>
  <c r="AC4978" i="4"/>
  <c r="AC4979" i="4"/>
  <c r="AC4980" i="4"/>
  <c r="AC4981" i="4"/>
  <c r="AC4982" i="4"/>
  <c r="AC4983" i="4"/>
  <c r="AC4984" i="4"/>
  <c r="AC4985" i="4"/>
  <c r="AC4986" i="4"/>
  <c r="AC4987" i="4"/>
  <c r="AC4988" i="4"/>
  <c r="AC4989" i="4"/>
  <c r="AC4990" i="4"/>
  <c r="AC4991" i="4"/>
  <c r="AC4992" i="4"/>
  <c r="AC4993" i="4"/>
  <c r="AC4994" i="4"/>
  <c r="AC4995" i="4"/>
  <c r="AC4996" i="4"/>
  <c r="AC4997" i="4"/>
  <c r="AC4998" i="4"/>
  <c r="AC4999" i="4"/>
  <c r="AC5000" i="4"/>
  <c r="AC5001" i="4"/>
  <c r="AC5002" i="4"/>
  <c r="AC5003" i="4"/>
  <c r="AC5004" i="4"/>
  <c r="AC5005" i="4"/>
  <c r="AC5006" i="4"/>
  <c r="AC5007" i="4"/>
  <c r="AC5008" i="4"/>
  <c r="AC5009" i="4"/>
  <c r="AC5010" i="4"/>
  <c r="AC5011" i="4"/>
  <c r="AC5012" i="4"/>
  <c r="AC5013" i="4"/>
  <c r="AC5014" i="4"/>
  <c r="AC5015" i="4"/>
  <c r="AC5016" i="4"/>
  <c r="AC5017" i="4"/>
  <c r="AC5018" i="4"/>
  <c r="AC5019" i="4"/>
  <c r="AC5020" i="4"/>
  <c r="AC5021" i="4"/>
  <c r="AC5022" i="4"/>
  <c r="AC5023" i="4"/>
  <c r="AC5024" i="4"/>
  <c r="AC5025" i="4"/>
  <c r="AC5026" i="4"/>
  <c r="AC5027" i="4"/>
  <c r="AC5028" i="4"/>
  <c r="AC5029" i="4"/>
  <c r="AC5030" i="4"/>
  <c r="AC5031" i="4"/>
  <c r="AC5032" i="4"/>
  <c r="AC5033" i="4"/>
  <c r="AC5034" i="4"/>
  <c r="AC5035" i="4"/>
  <c r="AC5036" i="4"/>
  <c r="AC5037" i="4"/>
  <c r="AC5038" i="4"/>
  <c r="AC5039" i="4"/>
  <c r="AC5040" i="4"/>
  <c r="AC5041" i="4"/>
  <c r="AC5042" i="4"/>
  <c r="AC5043" i="4"/>
  <c r="AC5044" i="4"/>
  <c r="AC5045" i="4"/>
  <c r="AC5046" i="4"/>
  <c r="AC5047" i="4"/>
  <c r="AC5048" i="4"/>
  <c r="AC5049" i="4"/>
  <c r="AC5050" i="4"/>
  <c r="AC5051" i="4"/>
  <c r="AC5052" i="4"/>
  <c r="AC5053" i="4"/>
  <c r="AC5054" i="4"/>
  <c r="AC5055" i="4"/>
  <c r="AC5056" i="4"/>
  <c r="AC5057" i="4"/>
  <c r="AC5058" i="4"/>
  <c r="AC5059" i="4"/>
  <c r="AC5060" i="4"/>
  <c r="AC5061" i="4"/>
  <c r="AC5062" i="4"/>
  <c r="AC5063" i="4"/>
  <c r="AC5064" i="4"/>
  <c r="AC5065" i="4"/>
  <c r="AC5066" i="4"/>
  <c r="AC5067" i="4"/>
  <c r="AC5068" i="4"/>
  <c r="AC17" i="4"/>
  <c r="AC18" i="4"/>
  <c r="AC19" i="4"/>
  <c r="AC20" i="4"/>
  <c r="AC21" i="4"/>
  <c r="AC22" i="4"/>
  <c r="AC5069" i="4"/>
  <c r="AC5070" i="4"/>
  <c r="AC5071" i="4"/>
  <c r="AC5072" i="4"/>
  <c r="AC5073" i="4"/>
  <c r="AC23" i="4"/>
  <c r="AC24" i="4"/>
  <c r="AC5074" i="4"/>
  <c r="AC25" i="4"/>
  <c r="AC5075" i="4"/>
  <c r="AC26" i="4"/>
  <c r="AC27" i="4"/>
  <c r="AC28" i="4"/>
  <c r="AC29" i="4"/>
  <c r="AC30" i="4"/>
  <c r="AC5076" i="4"/>
  <c r="AC5077" i="4"/>
  <c r="AC5078" i="4"/>
  <c r="AC5079" i="4"/>
  <c r="AC5080" i="4"/>
  <c r="AC5081" i="4"/>
  <c r="AC5082" i="4"/>
  <c r="AC5083" i="4"/>
  <c r="AC5084" i="4"/>
  <c r="AC5085" i="4"/>
  <c r="AC5086" i="4"/>
  <c r="AC5087" i="4"/>
  <c r="AC5088" i="4"/>
  <c r="AC5089" i="4"/>
  <c r="AC5090" i="4"/>
  <c r="AC5091" i="4"/>
  <c r="AC5092" i="4"/>
  <c r="AC5093" i="4"/>
  <c r="AC5094" i="4"/>
  <c r="AC5095" i="4"/>
  <c r="AC5096" i="4"/>
  <c r="AC5097" i="4"/>
  <c r="AC5098" i="4"/>
  <c r="AC5099" i="4"/>
  <c r="AC5100" i="4"/>
  <c r="AC5101" i="4"/>
  <c r="AC5102" i="4"/>
  <c r="AC5103" i="4"/>
  <c r="AC5104" i="4"/>
  <c r="AC5105" i="4"/>
  <c r="AC5106" i="4"/>
  <c r="AC5107" i="4"/>
  <c r="AC5108" i="4"/>
  <c r="AC5109" i="4"/>
  <c r="AC5110" i="4"/>
  <c r="AC5111" i="4"/>
  <c r="AC5112" i="4"/>
  <c r="AC5113" i="4"/>
  <c r="AC5114" i="4"/>
  <c r="AC5115" i="4"/>
  <c r="AC5116" i="4"/>
  <c r="AC5117" i="4"/>
  <c r="AC5118" i="4"/>
  <c r="AD212" i="4"/>
  <c r="AD213" i="4"/>
  <c r="AD214" i="4"/>
  <c r="AD215" i="4"/>
  <c r="AD216" i="4"/>
  <c r="AD217" i="4"/>
  <c r="AD218" i="4"/>
  <c r="AD222" i="4"/>
  <c r="AD223" i="4"/>
  <c r="AD224" i="4"/>
  <c r="AD225" i="4"/>
  <c r="AD226" i="4"/>
  <c r="AD227" i="4"/>
  <c r="AD228" i="4"/>
  <c r="AD230" i="4"/>
  <c r="AD231" i="4"/>
  <c r="AD232" i="4"/>
  <c r="AD233" i="4"/>
  <c r="AD234" i="4"/>
  <c r="AD235" i="4"/>
  <c r="AD236" i="4"/>
  <c r="AD237" i="4"/>
  <c r="AD238" i="4"/>
  <c r="AD240" i="4"/>
  <c r="AD241" i="4"/>
  <c r="AD242" i="4"/>
  <c r="AD243" i="4"/>
  <c r="AD244" i="4"/>
  <c r="AD245" i="4"/>
  <c r="AD246" i="4"/>
  <c r="AD247" i="4"/>
  <c r="AD248" i="4"/>
  <c r="AD250" i="4"/>
  <c r="AD251" i="4"/>
  <c r="AD252" i="4"/>
  <c r="AD253" i="4"/>
  <c r="AD254" i="4"/>
  <c r="AD255" i="4"/>
  <c r="AD256" i="4"/>
  <c r="AD257" i="4"/>
  <c r="AD260" i="4"/>
  <c r="AD261" i="4"/>
  <c r="AD262" i="4"/>
  <c r="AD263" i="4"/>
  <c r="AD264" i="4"/>
  <c r="AD265" i="4"/>
  <c r="AD266" i="4"/>
  <c r="AD267" i="4"/>
  <c r="AD268" i="4"/>
  <c r="AD271" i="4"/>
  <c r="AD272" i="4"/>
  <c r="AD273" i="4"/>
  <c r="AD274" i="4"/>
  <c r="AD275" i="4"/>
  <c r="AD276" i="4"/>
  <c r="AD277" i="4"/>
  <c r="AD278" i="4"/>
  <c r="AD280" i="4"/>
  <c r="AD282" i="4"/>
  <c r="AD283" i="4"/>
  <c r="AD284" i="4"/>
  <c r="AD285" i="4"/>
  <c r="AD286" i="4"/>
  <c r="AD287" i="4"/>
  <c r="AD290" i="4"/>
  <c r="AD291" i="4"/>
  <c r="AD292" i="4"/>
  <c r="AD293" i="4"/>
  <c r="AD294" i="4"/>
  <c r="AD295" i="4"/>
  <c r="AD296" i="4"/>
  <c r="AD297" i="4"/>
  <c r="AD298" i="4"/>
  <c r="AD302" i="4"/>
  <c r="AD303" i="4"/>
  <c r="AD304" i="4"/>
  <c r="AD305" i="4"/>
  <c r="AD306" i="4"/>
  <c r="AD307" i="4"/>
  <c r="AD308" i="4"/>
  <c r="AD310" i="4"/>
  <c r="AD313" i="4"/>
  <c r="AD314" i="4"/>
  <c r="AD315" i="4"/>
  <c r="AD316" i="4"/>
  <c r="AD317" i="4"/>
  <c r="AD318" i="4"/>
  <c r="AD321" i="4"/>
  <c r="AD322" i="4"/>
  <c r="AD323" i="4"/>
  <c r="AD324" i="4"/>
  <c r="AD325" i="4"/>
  <c r="AD326" i="4"/>
  <c r="AD327" i="4"/>
  <c r="AD328" i="4"/>
  <c r="AD331" i="4"/>
  <c r="AD332" i="4"/>
  <c r="AD333" i="4"/>
  <c r="AD334" i="4"/>
  <c r="AD335" i="4"/>
  <c r="AD336" i="4"/>
  <c r="AD337" i="4"/>
  <c r="AD338" i="4"/>
  <c r="AD340" i="4"/>
  <c r="AD342" i="4"/>
  <c r="AD343" i="4"/>
  <c r="AD344" i="4"/>
  <c r="AD345" i="4"/>
  <c r="AD346" i="4"/>
  <c r="AD347" i="4"/>
  <c r="AD350" i="4"/>
  <c r="AD351" i="4"/>
  <c r="AD352" i="4"/>
  <c r="AD353" i="4"/>
  <c r="AD354" i="4"/>
  <c r="AD355" i="4"/>
  <c r="AD356" i="4"/>
  <c r="AD357" i="4"/>
  <c r="AD358" i="4"/>
  <c r="AD361" i="4"/>
  <c r="AD362" i="4"/>
  <c r="AD363" i="4"/>
  <c r="AD364" i="4"/>
  <c r="AD365" i="4"/>
  <c r="AD366" i="4"/>
  <c r="AD367" i="4"/>
  <c r="AD368" i="4"/>
  <c r="AD370" i="4"/>
  <c r="AD372" i="4"/>
  <c r="AD373" i="4"/>
  <c r="AD374" i="4"/>
  <c r="AD375" i="4"/>
  <c r="AD376" i="4"/>
  <c r="AD377" i="4"/>
  <c r="AD378" i="4"/>
  <c r="AD380" i="4"/>
  <c r="AD382" i="4"/>
  <c r="AD383" i="4"/>
  <c r="AD384" i="4"/>
  <c r="AD385" i="4"/>
  <c r="AD386" i="4"/>
  <c r="AD387" i="4"/>
  <c r="AD388" i="4"/>
  <c r="AD390" i="4"/>
  <c r="AD392" i="4"/>
  <c r="AD393" i="4"/>
  <c r="AD394" i="4"/>
  <c r="AD395" i="4"/>
  <c r="AD396" i="4"/>
  <c r="AD397" i="4"/>
  <c r="AD400" i="4"/>
  <c r="AD403" i="4"/>
  <c r="AD404" i="4"/>
  <c r="AD405" i="4"/>
  <c r="AD406" i="4"/>
  <c r="AD407" i="4"/>
  <c r="AD410" i="4"/>
  <c r="AD411" i="4"/>
  <c r="AD412" i="4"/>
  <c r="AD413" i="4"/>
  <c r="AD414" i="4"/>
  <c r="AD415" i="4"/>
  <c r="AD416" i="4"/>
  <c r="AD417" i="4"/>
  <c r="AD418" i="4"/>
  <c r="AD422" i="4"/>
  <c r="AD423" i="4"/>
  <c r="AD424" i="4"/>
  <c r="AD425" i="4"/>
  <c r="AD426" i="4"/>
  <c r="AD427" i="4"/>
  <c r="AD428" i="4"/>
  <c r="AD430" i="4"/>
  <c r="AD431" i="4"/>
  <c r="AD432" i="4"/>
  <c r="AD433" i="4"/>
  <c r="AD434" i="4"/>
  <c r="AD435" i="4"/>
  <c r="AD436" i="4"/>
  <c r="AD437" i="4"/>
  <c r="AD438" i="4"/>
  <c r="AD440" i="4"/>
  <c r="AD441" i="4"/>
  <c r="AD442" i="4"/>
  <c r="AD443" i="4"/>
  <c r="AD444" i="4"/>
  <c r="AD445" i="4"/>
  <c r="AD446" i="4"/>
  <c r="AD447" i="4"/>
  <c r="AD448" i="4"/>
  <c r="AD450" i="4"/>
  <c r="AD451" i="4"/>
  <c r="AD452" i="4"/>
  <c r="AD453" i="4"/>
  <c r="AD454" i="4"/>
  <c r="AD455" i="4"/>
  <c r="AD456" i="4"/>
  <c r="AD457" i="4"/>
  <c r="AD458" i="4"/>
  <c r="AD460" i="4"/>
  <c r="AD462" i="4"/>
  <c r="AD463" i="4"/>
  <c r="AD464" i="4"/>
  <c r="AD465" i="4"/>
  <c r="AD466" i="4"/>
  <c r="AD467" i="4"/>
  <c r="AD468" i="4"/>
  <c r="AD472" i="4"/>
  <c r="AD473" i="4"/>
  <c r="AD474" i="4"/>
  <c r="AD475" i="4"/>
  <c r="AD476" i="4"/>
  <c r="AD477" i="4"/>
  <c r="AD480" i="4"/>
  <c r="AD482" i="4"/>
  <c r="AD483" i="4"/>
  <c r="AD484" i="4"/>
  <c r="AD485" i="4"/>
  <c r="AD486" i="4"/>
  <c r="AD487" i="4"/>
  <c r="AD488" i="4"/>
  <c r="AD490" i="4"/>
  <c r="AD493" i="4"/>
  <c r="AD494" i="4"/>
  <c r="AD495" i="4"/>
  <c r="AD496" i="4"/>
  <c r="AD497" i="4"/>
  <c r="AD498" i="4"/>
  <c r="AD500" i="4"/>
  <c r="AD501" i="4"/>
  <c r="AD502" i="4"/>
  <c r="AD503" i="4"/>
  <c r="AD504" i="4"/>
  <c r="AD505" i="4"/>
  <c r="AD506" i="4"/>
  <c r="AD507" i="4"/>
  <c r="AD508" i="4"/>
  <c r="AD510" i="4"/>
  <c r="AD511" i="4"/>
  <c r="AD512" i="4"/>
  <c r="AD513" i="4"/>
  <c r="AD514" i="4"/>
  <c r="AD515" i="4"/>
  <c r="AD516" i="4"/>
  <c r="AD517" i="4"/>
  <c r="AD518" i="4"/>
  <c r="AD521" i="4"/>
  <c r="AD522" i="4"/>
  <c r="AD523" i="4"/>
  <c r="AD524" i="4"/>
  <c r="AD525" i="4"/>
  <c r="AD526" i="4"/>
  <c r="AD527" i="4"/>
  <c r="AD528" i="4"/>
  <c r="AD531" i="4"/>
  <c r="AD532" i="4"/>
  <c r="AD533" i="4"/>
  <c r="AD534" i="4"/>
  <c r="AD535" i="4"/>
  <c r="AD536" i="4"/>
  <c r="AD537" i="4"/>
  <c r="AD538" i="4"/>
  <c r="AD540" i="4"/>
  <c r="AD542" i="4"/>
  <c r="AD543" i="4"/>
  <c r="AD544" i="4"/>
  <c r="AD545" i="4"/>
  <c r="AD546" i="4"/>
  <c r="AD547" i="4"/>
  <c r="AD548" i="4"/>
  <c r="AD552" i="4"/>
  <c r="AD553" i="4"/>
  <c r="AD554" i="4"/>
  <c r="AD555" i="4"/>
  <c r="AD556" i="4"/>
  <c r="AD557" i="4"/>
  <c r="AD558" i="4"/>
  <c r="AD560" i="4"/>
  <c r="AD562" i="4"/>
  <c r="AD563" i="4"/>
  <c r="AD564" i="4"/>
  <c r="AD565" i="4"/>
  <c r="AD566" i="4"/>
  <c r="AD567" i="4"/>
  <c r="AD568" i="4"/>
  <c r="AD570" i="4"/>
  <c r="AD571" i="4"/>
  <c r="AD572" i="4"/>
  <c r="AD573" i="4"/>
  <c r="AD574" i="4"/>
  <c r="AD575" i="4"/>
  <c r="AD576" i="4"/>
  <c r="AD577" i="4"/>
  <c r="AD578" i="4"/>
  <c r="AD580" i="4"/>
  <c r="AD581" i="4"/>
  <c r="AD583" i="4"/>
  <c r="AD584" i="4"/>
  <c r="AD585" i="4"/>
  <c r="AD586" i="4"/>
  <c r="AD587" i="4"/>
  <c r="AD588" i="4"/>
  <c r="AD591" i="4"/>
  <c r="AD592" i="4"/>
  <c r="AD593" i="4"/>
  <c r="AD594" i="4"/>
  <c r="AD595" i="4"/>
  <c r="AD596" i="4"/>
  <c r="AD597" i="4"/>
  <c r="AD598" i="4"/>
  <c r="AD600" i="4"/>
  <c r="AD602" i="4"/>
  <c r="AD603" i="4"/>
  <c r="AD604" i="4"/>
  <c r="AD605" i="4"/>
  <c r="AD606" i="4"/>
  <c r="AD607" i="4"/>
  <c r="AD610" i="4"/>
  <c r="AD611" i="4"/>
  <c r="AD612" i="4"/>
  <c r="AD613" i="4"/>
  <c r="AD614" i="4"/>
  <c r="AD615" i="4"/>
  <c r="AD616" i="4"/>
  <c r="AD617" i="4"/>
  <c r="AD618" i="4"/>
  <c r="AD622" i="4"/>
  <c r="AD623" i="4"/>
  <c r="AD624" i="4"/>
  <c r="AD625" i="4"/>
  <c r="AD626" i="4"/>
  <c r="AD627" i="4"/>
  <c r="AD628" i="4"/>
  <c r="AD630" i="4"/>
  <c r="AD632" i="4"/>
  <c r="AD633" i="4"/>
  <c r="AD634" i="4"/>
  <c r="AD635" i="4"/>
  <c r="AD636" i="4"/>
  <c r="AD637" i="4"/>
  <c r="AD638" i="4"/>
  <c r="AD640" i="4"/>
  <c r="AD642" i="4"/>
  <c r="AD643" i="4"/>
  <c r="AD644" i="4"/>
  <c r="AD645" i="4"/>
  <c r="AD646" i="4"/>
  <c r="AD647" i="4"/>
  <c r="AD648" i="4"/>
  <c r="AD651" i="4"/>
  <c r="AD652" i="4"/>
  <c r="AD653" i="4"/>
  <c r="AD654" i="4"/>
  <c r="AD655" i="4"/>
  <c r="AD656" i="4"/>
  <c r="AD657" i="4"/>
  <c r="AD658" i="4"/>
  <c r="AD660" i="4"/>
  <c r="AD662" i="4"/>
  <c r="AD663" i="4"/>
  <c r="AD664" i="4"/>
  <c r="AD665" i="4"/>
  <c r="AD666" i="4"/>
  <c r="AD667" i="4"/>
  <c r="AD670" i="4"/>
  <c r="AD671" i="4"/>
  <c r="AD673" i="4"/>
  <c r="AD674" i="4"/>
  <c r="AD675" i="4"/>
  <c r="AD676" i="4"/>
  <c r="AD677" i="4"/>
  <c r="AD678" i="4"/>
  <c r="AD680" i="4"/>
  <c r="AD682" i="4"/>
  <c r="AD683" i="4"/>
  <c r="AD684" i="4"/>
  <c r="AD685" i="4"/>
  <c r="AD686" i="4"/>
  <c r="AD687" i="4"/>
  <c r="AD688" i="4"/>
  <c r="AD690" i="4"/>
  <c r="AD691" i="4"/>
  <c r="AD692" i="4"/>
  <c r="AD693" i="4"/>
  <c r="AD694" i="4"/>
  <c r="AD695" i="4"/>
  <c r="AD696" i="4"/>
  <c r="AD697" i="4"/>
  <c r="AD698" i="4"/>
  <c r="AD700" i="4"/>
  <c r="AD701" i="4"/>
  <c r="AD702" i="4"/>
  <c r="AD703" i="4"/>
  <c r="AD704" i="4"/>
  <c r="AD705" i="4"/>
  <c r="AD706" i="4"/>
  <c r="AD707" i="4"/>
  <c r="AD708" i="4"/>
  <c r="AD710" i="4"/>
  <c r="AD712" i="4"/>
  <c r="AD713" i="4"/>
  <c r="AD714" i="4"/>
  <c r="AD715" i="4"/>
  <c r="AD716" i="4"/>
  <c r="AD717" i="4"/>
  <c r="AD722" i="4"/>
  <c r="AD723" i="4"/>
  <c r="AD724" i="4"/>
  <c r="AD725" i="4"/>
  <c r="AD726" i="4"/>
  <c r="AD727" i="4"/>
  <c r="AD730" i="4"/>
  <c r="AD731" i="4"/>
  <c r="AD732" i="4"/>
  <c r="AD733" i="4"/>
  <c r="AD734" i="4"/>
  <c r="AD735" i="4"/>
  <c r="AD736" i="4"/>
  <c r="AD737" i="4"/>
  <c r="AD738" i="4"/>
  <c r="AD741" i="4"/>
  <c r="AD742" i="4"/>
  <c r="AD743" i="4"/>
  <c r="AD744" i="4"/>
  <c r="AD745" i="4"/>
  <c r="AD746" i="4"/>
  <c r="AD747" i="4"/>
  <c r="AD748" i="4"/>
  <c r="AD750" i="4"/>
  <c r="AD752" i="4"/>
  <c r="AD753" i="4"/>
  <c r="AD754" i="4"/>
  <c r="AD755" i="4"/>
  <c r="AD756" i="4"/>
  <c r="AD757" i="4"/>
  <c r="AD758" i="4"/>
  <c r="AD760" i="4"/>
  <c r="AD761" i="4"/>
  <c r="AD763" i="4"/>
  <c r="AD764" i="4"/>
  <c r="AD765" i="4"/>
  <c r="AD766" i="4"/>
  <c r="AD767" i="4"/>
  <c r="AD768" i="4"/>
  <c r="AD770" i="4"/>
  <c r="AD771" i="4"/>
  <c r="AD772" i="4"/>
  <c r="AD773" i="4"/>
  <c r="AD774" i="4"/>
  <c r="AD775" i="4"/>
  <c r="AD776" i="4"/>
  <c r="AD777" i="4"/>
  <c r="AD778" i="4"/>
  <c r="AD780" i="4"/>
  <c r="AD781" i="4"/>
  <c r="AD782" i="4"/>
  <c r="AD783" i="4"/>
  <c r="AD784" i="4"/>
  <c r="AD785" i="4"/>
  <c r="AD786" i="4"/>
  <c r="AD787" i="4"/>
  <c r="AD790" i="4"/>
  <c r="AD792" i="4"/>
  <c r="AD793" i="4"/>
  <c r="AD794" i="4"/>
  <c r="AD795" i="4"/>
  <c r="AD796" i="4"/>
  <c r="AD797" i="4"/>
  <c r="AD798" i="4"/>
  <c r="AD800" i="4"/>
  <c r="AD802" i="4"/>
  <c r="AD803" i="4"/>
  <c r="AD804" i="4"/>
  <c r="AD805" i="4"/>
  <c r="AD806" i="4"/>
  <c r="AD807" i="4"/>
  <c r="AD808" i="4"/>
  <c r="AD812" i="4"/>
  <c r="AD813" i="4"/>
  <c r="AD814" i="4"/>
  <c r="AD815" i="4"/>
  <c r="AD816" i="4"/>
  <c r="AD817" i="4"/>
  <c r="AD818" i="4"/>
  <c r="AD821" i="4"/>
  <c r="AD822" i="4"/>
  <c r="AD823" i="4"/>
  <c r="AD824" i="4"/>
  <c r="AD825" i="4"/>
  <c r="AD826" i="4"/>
  <c r="AD827" i="4"/>
  <c r="AD828" i="4"/>
  <c r="AD830" i="4"/>
  <c r="AD831" i="4"/>
  <c r="AD832" i="4"/>
  <c r="AD833" i="4"/>
  <c r="AD834" i="4"/>
  <c r="AD835" i="4"/>
  <c r="AD836" i="4"/>
  <c r="AD837" i="4"/>
  <c r="AD838" i="4"/>
  <c r="AD840" i="4"/>
  <c r="AD841" i="4"/>
  <c r="AD842" i="4"/>
  <c r="AD843" i="4"/>
  <c r="AD844" i="4"/>
  <c r="AD845" i="4"/>
  <c r="AD846" i="4"/>
  <c r="AD847" i="4"/>
  <c r="AD850" i="4"/>
  <c r="AD851" i="4"/>
  <c r="AD853" i="4"/>
  <c r="AD854" i="4"/>
  <c r="AD855" i="4"/>
  <c r="AD856" i="4"/>
  <c r="AD857" i="4"/>
  <c r="AD858" i="4"/>
  <c r="AD860" i="4"/>
  <c r="AD862" i="4"/>
  <c r="AD863" i="4"/>
  <c r="AD864" i="4"/>
  <c r="AD865" i="4"/>
  <c r="AD866" i="4"/>
  <c r="AD867" i="4"/>
  <c r="AD870" i="4"/>
  <c r="AD872" i="4"/>
  <c r="AD873" i="4"/>
  <c r="AD874" i="4"/>
  <c r="AD875" i="4"/>
  <c r="AD876" i="4"/>
  <c r="AD877" i="4"/>
  <c r="AD878" i="4"/>
  <c r="AD880" i="4"/>
  <c r="AD882" i="4"/>
  <c r="AD883" i="4"/>
  <c r="AD884" i="4"/>
  <c r="AD885" i="4"/>
  <c r="AD886" i="4"/>
  <c r="AD887" i="4"/>
  <c r="AD888" i="4"/>
  <c r="AD890" i="4"/>
  <c r="AD892" i="4"/>
  <c r="AD893" i="4"/>
  <c r="AD894" i="4"/>
  <c r="AD895" i="4"/>
  <c r="AD896" i="4"/>
  <c r="AD897" i="4"/>
  <c r="AD898" i="4"/>
  <c r="AD900" i="4"/>
  <c r="AD901" i="4"/>
  <c r="AD902" i="4"/>
  <c r="AD903" i="4"/>
  <c r="AD904" i="4"/>
  <c r="AD905" i="4"/>
  <c r="AD906" i="4"/>
  <c r="AD907" i="4"/>
  <c r="AD910" i="4"/>
  <c r="AD911" i="4"/>
  <c r="AD912" i="4"/>
  <c r="AD913" i="4"/>
  <c r="AD914" i="4"/>
  <c r="AD915" i="4"/>
  <c r="AD916" i="4"/>
  <c r="AD917" i="4"/>
  <c r="AD918" i="4"/>
  <c r="AD922" i="4"/>
  <c r="AD923" i="4"/>
  <c r="AD924" i="4"/>
  <c r="AD925" i="4"/>
  <c r="AD926" i="4"/>
  <c r="AD927" i="4"/>
  <c r="AD930" i="4"/>
  <c r="AD931" i="4"/>
  <c r="AD932" i="4"/>
  <c r="AD933" i="4"/>
  <c r="AD934" i="4"/>
  <c r="AD935" i="4"/>
  <c r="AD936" i="4"/>
  <c r="AD937" i="4"/>
  <c r="AD938" i="4"/>
  <c r="AD941" i="4"/>
  <c r="AD943" i="4"/>
  <c r="AD944" i="4"/>
  <c r="AD945" i="4"/>
  <c r="AD946" i="4"/>
  <c r="AD947" i="4"/>
  <c r="AD948" i="4"/>
  <c r="AD950" i="4"/>
  <c r="AD952" i="4"/>
  <c r="AD953" i="4"/>
  <c r="AD954" i="4"/>
  <c r="AD955" i="4"/>
  <c r="AD956" i="4"/>
  <c r="AD957" i="4"/>
  <c r="AD958" i="4"/>
  <c r="AD960" i="4"/>
  <c r="AD962" i="4"/>
  <c r="AD963" i="4"/>
  <c r="AD964" i="4"/>
  <c r="AD965" i="4"/>
  <c r="AD966" i="4"/>
  <c r="AD967" i="4"/>
  <c r="AD970" i="4"/>
  <c r="AD972" i="4"/>
  <c r="AD973" i="4"/>
  <c r="AD974" i="4"/>
  <c r="AD975" i="4"/>
  <c r="AD976" i="4"/>
  <c r="AD977" i="4"/>
  <c r="AD978" i="4"/>
  <c r="AD980" i="4"/>
  <c r="AD982" i="4"/>
  <c r="AD983" i="4"/>
  <c r="AD984" i="4"/>
  <c r="AD985" i="4"/>
  <c r="AD986" i="4"/>
  <c r="AD987" i="4"/>
  <c r="AD990" i="4"/>
  <c r="AD991" i="4"/>
  <c r="AD992" i="4"/>
  <c r="AD993" i="4"/>
  <c r="AD994" i="4"/>
  <c r="AD995" i="4"/>
  <c r="AD996" i="4"/>
  <c r="AD997" i="4"/>
  <c r="AD998" i="4"/>
  <c r="AD1001" i="4"/>
  <c r="AD1002" i="4"/>
  <c r="AD1003" i="4"/>
  <c r="AD1004" i="4"/>
  <c r="AD1005" i="4"/>
  <c r="AD1006" i="4"/>
  <c r="AD1007" i="4"/>
  <c r="AD1008" i="4"/>
  <c r="AD1010" i="4"/>
  <c r="AD1012" i="4"/>
  <c r="AD1013" i="4"/>
  <c r="AD1014" i="4"/>
  <c r="AD1015" i="4"/>
  <c r="AD1016" i="4"/>
  <c r="AD1017" i="4"/>
  <c r="AD1018" i="4"/>
  <c r="AD1021" i="4"/>
  <c r="AD1022" i="4"/>
  <c r="AD1023" i="4"/>
  <c r="AD1024" i="4"/>
  <c r="AD1025" i="4"/>
  <c r="AD1026" i="4"/>
  <c r="AD1027" i="4"/>
  <c r="AD1028" i="4"/>
  <c r="AD1030" i="4"/>
  <c r="AD1031" i="4"/>
  <c r="AD1033" i="4"/>
  <c r="AD1034" i="4"/>
  <c r="AD1035" i="4"/>
  <c r="AD1036" i="4"/>
  <c r="AD1037" i="4"/>
  <c r="AD1040" i="4"/>
  <c r="AD1042" i="4"/>
  <c r="AD1043" i="4"/>
  <c r="AD1044" i="4"/>
  <c r="AD1045" i="4"/>
  <c r="AD1046" i="4"/>
  <c r="AD1047" i="4"/>
  <c r="AD1048" i="4"/>
  <c r="AD1050" i="4"/>
  <c r="AD1052" i="4"/>
  <c r="AD1053" i="4"/>
  <c r="AD1054" i="4"/>
  <c r="AD1055" i="4"/>
  <c r="AD1056" i="4"/>
  <c r="AD1057" i="4"/>
  <c r="AD1058" i="4"/>
  <c r="AD1061" i="4"/>
  <c r="AD1062" i="4"/>
  <c r="AD1063" i="4"/>
  <c r="AD1064" i="4"/>
  <c r="AD1065" i="4"/>
  <c r="AD1066" i="4"/>
  <c r="AD1067" i="4"/>
  <c r="AD1068" i="4"/>
  <c r="AD1069" i="4"/>
  <c r="AD1071" i="4"/>
  <c r="AD1072" i="4"/>
  <c r="AD1073" i="4"/>
  <c r="AD1074" i="4"/>
  <c r="AD1075" i="4"/>
  <c r="AD1076" i="4"/>
  <c r="AD1077" i="4"/>
  <c r="AD1078" i="4"/>
  <c r="AD1079" i="4"/>
  <c r="AD1081" i="4"/>
  <c r="AD1082" i="4"/>
  <c r="AD1083" i="4"/>
  <c r="AD1084" i="4"/>
  <c r="AD1085" i="4"/>
  <c r="AD1086" i="4"/>
  <c r="AD1087" i="4"/>
  <c r="AD1088" i="4"/>
  <c r="AD1089" i="4"/>
  <c r="AD1091" i="4"/>
  <c r="AD1092" i="4"/>
  <c r="AD1093" i="4"/>
  <c r="AD1094" i="4"/>
  <c r="AD1095" i="4"/>
  <c r="AD1096" i="4"/>
  <c r="AD1097" i="4"/>
  <c r="AD1098" i="4"/>
  <c r="AD1099" i="4"/>
  <c r="AD1101" i="4"/>
  <c r="AD1102" i="4"/>
  <c r="AD1103" i="4"/>
  <c r="AD1104" i="4"/>
  <c r="AD1105" i="4"/>
  <c r="AD1106" i="4"/>
  <c r="AD1107" i="4"/>
  <c r="AD1108" i="4"/>
  <c r="AD1109" i="4"/>
  <c r="AD1111" i="4"/>
  <c r="AD1112" i="4"/>
  <c r="AD1113" i="4"/>
  <c r="AD1114" i="4"/>
  <c r="AD1115" i="4"/>
  <c r="AD1116" i="4"/>
  <c r="AD1117" i="4"/>
  <c r="AD1118" i="4"/>
  <c r="AD1119" i="4"/>
  <c r="AD1121" i="4"/>
  <c r="AD1122" i="4"/>
  <c r="AD1123" i="4"/>
  <c r="AD1124" i="4"/>
  <c r="AD1125" i="4"/>
  <c r="AD1126" i="4"/>
  <c r="AD1127" i="4"/>
  <c r="AD1128" i="4"/>
  <c r="AD1129" i="4"/>
  <c r="AD1131" i="4"/>
  <c r="AD1132" i="4"/>
  <c r="AD1133" i="4"/>
  <c r="AD1134" i="4"/>
  <c r="AD1135" i="4"/>
  <c r="AD1136" i="4"/>
  <c r="AD1137" i="4"/>
  <c r="AD1138" i="4"/>
  <c r="AD1139" i="4"/>
  <c r="AD1141" i="4"/>
  <c r="AD1142" i="4"/>
  <c r="AD1143" i="4"/>
  <c r="AD1144" i="4"/>
  <c r="AD1145" i="4"/>
  <c r="AD1146" i="4"/>
  <c r="AD1147" i="4"/>
  <c r="AD1148" i="4"/>
  <c r="AD1149" i="4"/>
  <c r="AD1151" i="4"/>
  <c r="AD1152" i="4"/>
  <c r="AD1153" i="4"/>
  <c r="AD1154" i="4"/>
  <c r="AD1155" i="4"/>
  <c r="AD1156" i="4"/>
  <c r="AD1157" i="4"/>
  <c r="AD1158" i="4"/>
  <c r="AD1159" i="4"/>
  <c r="AD1161" i="4"/>
  <c r="AD1162" i="4"/>
  <c r="AD1163" i="4"/>
  <c r="AD1164" i="4"/>
  <c r="AD1165" i="4"/>
  <c r="AD1166" i="4"/>
  <c r="AD1167" i="4"/>
  <c r="AD1168" i="4"/>
  <c r="AD1169" i="4"/>
  <c r="AD1171" i="4"/>
  <c r="AD1172" i="4"/>
  <c r="AD1173" i="4"/>
  <c r="AD1174" i="4"/>
  <c r="AD1175" i="4"/>
  <c r="AD1176" i="4"/>
  <c r="AD1177" i="4"/>
  <c r="AD1178" i="4"/>
  <c r="AD1179" i="4"/>
  <c r="AD1181" i="4"/>
  <c r="AD1182" i="4"/>
  <c r="AD1183" i="4"/>
  <c r="AD1184" i="4"/>
  <c r="AD1185" i="4"/>
  <c r="AD1186" i="4"/>
  <c r="AD1187" i="4"/>
  <c r="AD1188" i="4"/>
  <c r="AD1189" i="4"/>
  <c r="AD1191" i="4"/>
  <c r="AD1192" i="4"/>
  <c r="AD1193" i="4"/>
  <c r="AD1194" i="4"/>
  <c r="AD1195" i="4"/>
  <c r="AD1196" i="4"/>
  <c r="AD1197" i="4"/>
  <c r="AD1198" i="4"/>
  <c r="AD1199" i="4"/>
  <c r="AD1201" i="4"/>
  <c r="AD1202" i="4"/>
  <c r="AD1203" i="4"/>
  <c r="AD1204" i="4"/>
  <c r="AD1205" i="4"/>
  <c r="AD1206" i="4"/>
  <c r="AD1207" i="4"/>
  <c r="AD1208" i="4"/>
  <c r="AD1209" i="4"/>
  <c r="AD1211" i="4"/>
  <c r="AD1212" i="4"/>
  <c r="AD1213" i="4"/>
  <c r="AD1214" i="4"/>
  <c r="AD1215" i="4"/>
  <c r="AD1216" i="4"/>
  <c r="AD1217" i="4"/>
  <c r="AD1218" i="4"/>
  <c r="AD1219" i="4"/>
  <c r="AD1221" i="4"/>
  <c r="AD1222" i="4"/>
  <c r="AD1223" i="4"/>
  <c r="AD1224" i="4"/>
  <c r="AD1225" i="4"/>
  <c r="AD1226" i="4"/>
  <c r="AD1227" i="4"/>
  <c r="AD1228" i="4"/>
  <c r="AD1229" i="4"/>
  <c r="AD1231" i="4"/>
  <c r="AD1232" i="4"/>
  <c r="AD1233" i="4"/>
  <c r="AD1234" i="4"/>
  <c r="AD1235" i="4"/>
  <c r="AD1236" i="4"/>
  <c r="AD1237" i="4"/>
  <c r="AD1238" i="4"/>
  <c r="AD1239" i="4"/>
  <c r="AD1241" i="4"/>
  <c r="AD1242" i="4"/>
  <c r="AD1243" i="4"/>
  <c r="AD1244" i="4"/>
  <c r="AD1245" i="4"/>
  <c r="AD1246" i="4"/>
  <c r="AD1247" i="4"/>
  <c r="AD1248" i="4"/>
  <c r="AD1249" i="4"/>
  <c r="AD1251" i="4"/>
  <c r="AD1252" i="4"/>
  <c r="AD1253" i="4"/>
  <c r="AD1254" i="4"/>
  <c r="AD1255" i="4"/>
  <c r="AD1256" i="4"/>
  <c r="AD1257" i="4"/>
  <c r="AD1258" i="4"/>
  <c r="AD1259" i="4"/>
  <c r="AD1261" i="4"/>
  <c r="AD1262" i="4"/>
  <c r="AD1263" i="4"/>
  <c r="AD1264" i="4"/>
  <c r="AD1265" i="4"/>
  <c r="AD1266" i="4"/>
  <c r="AD1267" i="4"/>
  <c r="AD1268" i="4"/>
  <c r="AD1269" i="4"/>
  <c r="AD1271" i="4"/>
  <c r="AD1272" i="4"/>
  <c r="AD1273" i="4"/>
  <c r="AD1274" i="4"/>
  <c r="AD1275" i="4"/>
  <c r="AD1276" i="4"/>
  <c r="AD1277" i="4"/>
  <c r="AD1278" i="4"/>
  <c r="AD1279" i="4"/>
  <c r="AD1281" i="4"/>
  <c r="AD1282" i="4"/>
  <c r="AD1283" i="4"/>
  <c r="AD1284" i="4"/>
  <c r="AD1285" i="4"/>
  <c r="AD1286" i="4"/>
  <c r="AD1287" i="4"/>
  <c r="AD1288" i="4"/>
  <c r="AD1289" i="4"/>
  <c r="AD1291" i="4"/>
  <c r="AD1292" i="4"/>
  <c r="AD1293" i="4"/>
  <c r="AD1294" i="4"/>
  <c r="AD1295" i="4"/>
  <c r="AD1296" i="4"/>
  <c r="AD1297" i="4"/>
  <c r="AD1298" i="4"/>
  <c r="AD1299" i="4"/>
  <c r="AD1301" i="4"/>
  <c r="AD1302" i="4"/>
  <c r="AD1303" i="4"/>
  <c r="AD1304" i="4"/>
  <c r="AD1305" i="4"/>
  <c r="AD1306" i="4"/>
  <c r="AD1307" i="4"/>
  <c r="AD1308" i="4"/>
  <c r="AD1309" i="4"/>
  <c r="AD1311" i="4"/>
  <c r="AD1312" i="4"/>
  <c r="AD1313" i="4"/>
  <c r="AD1314" i="4"/>
  <c r="AD1315" i="4"/>
  <c r="AD1316" i="4"/>
  <c r="AD1317" i="4"/>
  <c r="AD1318" i="4"/>
  <c r="AD1319" i="4"/>
  <c r="AD1321" i="4"/>
  <c r="AD1322" i="4"/>
  <c r="AD1323" i="4"/>
  <c r="AD1324" i="4"/>
  <c r="AD1325" i="4"/>
  <c r="AD1326" i="4"/>
  <c r="AD1327" i="4"/>
  <c r="AD1328" i="4"/>
  <c r="AD1329" i="4"/>
  <c r="AD1331" i="4"/>
  <c r="AD1332" i="4"/>
  <c r="AD1333" i="4"/>
  <c r="AD1334" i="4"/>
  <c r="AD1335" i="4"/>
  <c r="AD1336" i="4"/>
  <c r="AD1337" i="4"/>
  <c r="AD1338" i="4"/>
  <c r="AD1339" i="4"/>
  <c r="AD1341" i="4"/>
  <c r="AD1342" i="4"/>
  <c r="AD1343" i="4"/>
  <c r="AD1344" i="4"/>
  <c r="AD1345" i="4"/>
  <c r="AD1346" i="4"/>
  <c r="AD1347" i="4"/>
  <c r="AD1348" i="4"/>
  <c r="AD1349" i="4"/>
  <c r="AD1351" i="4"/>
  <c r="AD1352" i="4"/>
  <c r="AD1353" i="4"/>
  <c r="AD1354" i="4"/>
  <c r="AD1355" i="4"/>
  <c r="AD1356" i="4"/>
  <c r="AD1357" i="4"/>
  <c r="AD1358" i="4"/>
  <c r="AD1359" i="4"/>
  <c r="AD1361" i="4"/>
  <c r="AD1362" i="4"/>
  <c r="AD1363" i="4"/>
  <c r="AD1364" i="4"/>
  <c r="AD1365" i="4"/>
  <c r="AD1366" i="4"/>
  <c r="AD1367" i="4"/>
  <c r="AD1368" i="4"/>
  <c r="AD1369" i="4"/>
  <c r="AD1371" i="4"/>
  <c r="AD1372" i="4"/>
  <c r="AD1373" i="4"/>
  <c r="AD1374" i="4"/>
  <c r="AD1375" i="4"/>
  <c r="AD1376" i="4"/>
  <c r="AD1377" i="4"/>
  <c r="AD1378" i="4"/>
  <c r="AD1379" i="4"/>
  <c r="AD1381" i="4"/>
  <c r="AD1382" i="4"/>
  <c r="AD1383" i="4"/>
  <c r="AD1384" i="4"/>
  <c r="AD1385" i="4"/>
  <c r="AD1386" i="4"/>
  <c r="AD1387" i="4"/>
  <c r="AD1388" i="4"/>
  <c r="AD1389" i="4"/>
  <c r="AD1391" i="4"/>
  <c r="AD1392" i="4"/>
  <c r="AD1393" i="4"/>
  <c r="AD1394" i="4"/>
  <c r="AD1395" i="4"/>
  <c r="AD1396" i="4"/>
  <c r="AD1397" i="4"/>
  <c r="AD1398" i="4"/>
  <c r="AD1399" i="4"/>
  <c r="AD1401" i="4"/>
  <c r="AD1402" i="4"/>
  <c r="AD1403" i="4"/>
  <c r="AD1404" i="4"/>
  <c r="AD1405" i="4"/>
  <c r="AD1406" i="4"/>
  <c r="AD1407" i="4"/>
  <c r="AD1408" i="4"/>
  <c r="AD1409" i="4"/>
  <c r="AD1411" i="4"/>
  <c r="AD1412" i="4"/>
  <c r="AD1413" i="4"/>
  <c r="AD1414" i="4"/>
  <c r="AD1415" i="4"/>
  <c r="AD1416" i="4"/>
  <c r="AD1417" i="4"/>
  <c r="AD1418" i="4"/>
  <c r="AD1419" i="4"/>
  <c r="AD1421" i="4"/>
  <c r="AD1422" i="4"/>
  <c r="AD1423" i="4"/>
  <c r="AD1424" i="4"/>
  <c r="AD1425" i="4"/>
  <c r="AD1426" i="4"/>
  <c r="AD1427" i="4"/>
  <c r="AD1428" i="4"/>
  <c r="AD1429" i="4"/>
  <c r="AD1431" i="4"/>
  <c r="AD1432" i="4"/>
  <c r="AD1433" i="4"/>
  <c r="AD1434" i="4"/>
  <c r="AD1435" i="4"/>
  <c r="AD1436" i="4"/>
  <c r="AD1437" i="4"/>
  <c r="AD1438" i="4"/>
  <c r="AD1439" i="4"/>
  <c r="AD1441" i="4"/>
  <c r="AD1442" i="4"/>
  <c r="AD1443" i="4"/>
  <c r="AD1444" i="4"/>
  <c r="AD1445" i="4"/>
  <c r="AD1446" i="4"/>
  <c r="AD1447" i="4"/>
  <c r="AD1448" i="4"/>
  <c r="AD1449" i="4"/>
  <c r="AD1451" i="4"/>
  <c r="AD1452" i="4"/>
  <c r="AD1453" i="4"/>
  <c r="AD1454" i="4"/>
  <c r="AD1455" i="4"/>
  <c r="AD1456" i="4"/>
  <c r="AD1457" i="4"/>
  <c r="AD1458" i="4"/>
  <c r="AD1459" i="4"/>
  <c r="AD1461" i="4"/>
  <c r="AD1462" i="4"/>
  <c r="AD1463" i="4"/>
  <c r="AD1464" i="4"/>
  <c r="AD1465" i="4"/>
  <c r="AD1466" i="4"/>
  <c r="AD1467" i="4"/>
  <c r="AD1468" i="4"/>
  <c r="AD1469" i="4"/>
  <c r="AD1471" i="4"/>
  <c r="AD1472" i="4"/>
  <c r="AD1473" i="4"/>
  <c r="AD1474" i="4"/>
  <c r="AD1475" i="4"/>
  <c r="AD1476" i="4"/>
  <c r="AD1477" i="4"/>
  <c r="AD1478" i="4"/>
  <c r="AD1479" i="4"/>
  <c r="AD1481" i="4"/>
  <c r="AD1482" i="4"/>
  <c r="AD1483" i="4"/>
  <c r="AD1484" i="4"/>
  <c r="AD1485" i="4"/>
  <c r="AD1486" i="4"/>
  <c r="AD1487" i="4"/>
  <c r="AD1488" i="4"/>
  <c r="AD1489" i="4"/>
  <c r="AD1491" i="4"/>
  <c r="AD1492" i="4"/>
  <c r="AD1493" i="4"/>
  <c r="AD1494" i="4"/>
  <c r="AD1495" i="4"/>
  <c r="AD1496" i="4"/>
  <c r="AD1497" i="4"/>
  <c r="AD1498" i="4"/>
  <c r="AD1499" i="4"/>
  <c r="AD1501" i="4"/>
  <c r="AD1502" i="4"/>
  <c r="AD1503" i="4"/>
  <c r="AD1504" i="4"/>
  <c r="AD1505" i="4"/>
  <c r="AD1506" i="4"/>
  <c r="AD1507" i="4"/>
  <c r="AD1508" i="4"/>
  <c r="AD1509" i="4"/>
  <c r="AD1511" i="4"/>
  <c r="AD1512" i="4"/>
  <c r="AD1513" i="4"/>
  <c r="AD1514" i="4"/>
  <c r="AD1515" i="4"/>
  <c r="AD1516" i="4"/>
  <c r="AD1517" i="4"/>
  <c r="AD1518" i="4"/>
  <c r="AD1519" i="4"/>
  <c r="AD1521" i="4"/>
  <c r="AD1522" i="4"/>
  <c r="AD1523" i="4"/>
  <c r="AD1524" i="4"/>
  <c r="AD1525" i="4"/>
  <c r="AD1526" i="4"/>
  <c r="AD1527" i="4"/>
  <c r="AD1528" i="4"/>
  <c r="AD1529" i="4"/>
  <c r="AD1531" i="4"/>
  <c r="AD1532" i="4"/>
  <c r="AD1533" i="4"/>
  <c r="AD1534" i="4"/>
  <c r="AD1535" i="4"/>
  <c r="AD1536" i="4"/>
  <c r="AD1537" i="4"/>
  <c r="AD1538" i="4"/>
  <c r="AD1539" i="4"/>
  <c r="AD1541" i="4"/>
  <c r="AD1542" i="4"/>
  <c r="AD1543" i="4"/>
  <c r="AD1544" i="4"/>
  <c r="AD1545" i="4"/>
  <c r="AD1546" i="4"/>
  <c r="AD1547" i="4"/>
  <c r="AD1548" i="4"/>
  <c r="AD1549" i="4"/>
  <c r="AD1551" i="4"/>
  <c r="AD1552" i="4"/>
  <c r="AD1553" i="4"/>
  <c r="AD1554" i="4"/>
  <c r="AD1555" i="4"/>
  <c r="AD1556" i="4"/>
  <c r="AD1557" i="4"/>
  <c r="AD1558" i="4"/>
  <c r="AD1559" i="4"/>
  <c r="AD1561" i="4"/>
  <c r="AD1562" i="4"/>
  <c r="AD1563" i="4"/>
  <c r="AD1564" i="4"/>
  <c r="AD1565" i="4"/>
  <c r="AD1566" i="4"/>
  <c r="AD1567" i="4"/>
  <c r="AD1568" i="4"/>
  <c r="AD1569" i="4"/>
  <c r="AD1571" i="4"/>
  <c r="AD1572" i="4"/>
  <c r="AD1573" i="4"/>
  <c r="AD1574" i="4"/>
  <c r="AD1575" i="4"/>
  <c r="AD1576" i="4"/>
  <c r="AD1577" i="4"/>
  <c r="AD1578" i="4"/>
  <c r="AD1579" i="4"/>
  <c r="AD1581" i="4"/>
  <c r="AD1582" i="4"/>
  <c r="AD1583" i="4"/>
  <c r="AD1584" i="4"/>
  <c r="AD1585" i="4"/>
  <c r="AD1586" i="4"/>
  <c r="AD1587" i="4"/>
  <c r="AD1588" i="4"/>
  <c r="AD1589" i="4"/>
  <c r="AD1591" i="4"/>
  <c r="AD1592" i="4"/>
  <c r="AD1593" i="4"/>
  <c r="AD1594" i="4"/>
  <c r="AD1595" i="4"/>
  <c r="AD1596" i="4"/>
  <c r="AD1597" i="4"/>
  <c r="AD1598" i="4"/>
  <c r="AD1599" i="4"/>
  <c r="AD1601" i="4"/>
  <c r="AD1602" i="4"/>
  <c r="AD1603" i="4"/>
  <c r="AD1604" i="4"/>
  <c r="AD1605" i="4"/>
  <c r="AD1606" i="4"/>
  <c r="AD1607" i="4"/>
  <c r="AD1608" i="4"/>
  <c r="AD1609" i="4"/>
  <c r="AD1611" i="4"/>
  <c r="AD1612" i="4"/>
  <c r="AD1613" i="4"/>
  <c r="AD1614" i="4"/>
  <c r="AD1615" i="4"/>
  <c r="AD1616" i="4"/>
  <c r="AD1617" i="4"/>
  <c r="AD1618" i="4"/>
  <c r="AD1619" i="4"/>
  <c r="AD1621" i="4"/>
  <c r="AD1622" i="4"/>
  <c r="AD1623" i="4"/>
  <c r="AD1624" i="4"/>
  <c r="AD1625" i="4"/>
  <c r="AD1626" i="4"/>
  <c r="AD1627" i="4"/>
  <c r="AD1628" i="4"/>
  <c r="AD1629" i="4"/>
  <c r="AD1631" i="4"/>
  <c r="AD1632" i="4"/>
  <c r="AD1633" i="4"/>
  <c r="AD1634" i="4"/>
  <c r="AD1635" i="4"/>
  <c r="AD1636" i="4"/>
  <c r="AD1637" i="4"/>
  <c r="AD1638" i="4"/>
  <c r="AD1639" i="4"/>
  <c r="AD1641" i="4"/>
  <c r="AD1642" i="4"/>
  <c r="AD1643" i="4"/>
  <c r="AD1644" i="4"/>
  <c r="AD1645" i="4"/>
  <c r="AD1646" i="4"/>
  <c r="AD1647" i="4"/>
  <c r="AD1648" i="4"/>
  <c r="AD1649" i="4"/>
  <c r="AD1651" i="4"/>
  <c r="AD1652" i="4"/>
  <c r="AD1653" i="4"/>
  <c r="AD1654" i="4"/>
  <c r="AD1655" i="4"/>
  <c r="AD1656" i="4"/>
  <c r="AD1657" i="4"/>
  <c r="AD1658" i="4"/>
  <c r="AD1659" i="4"/>
  <c r="AD1661" i="4"/>
  <c r="AD1662" i="4"/>
  <c r="AD1663" i="4"/>
  <c r="AD1664" i="4"/>
  <c r="AD1665" i="4"/>
  <c r="AD1666" i="4"/>
  <c r="AD1667" i="4"/>
  <c r="AD1668" i="4"/>
  <c r="AD1669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3" i="4"/>
  <c r="AD4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5" i="4"/>
  <c r="AD6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7" i="4"/>
  <c r="AD3361" i="4"/>
  <c r="AD8" i="4"/>
  <c r="AD9" i="4"/>
  <c r="AD3362" i="4"/>
  <c r="AD3363" i="4"/>
  <c r="AD10" i="4"/>
  <c r="AD11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12" i="4"/>
  <c r="AD13" i="4"/>
  <c r="AD14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15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3670" i="4"/>
  <c r="AD3671" i="4"/>
  <c r="AD3672" i="4"/>
  <c r="AD3673" i="4"/>
  <c r="AD3674" i="4"/>
  <c r="AD3675" i="4"/>
  <c r="AD3676" i="4"/>
  <c r="AD3677" i="4"/>
  <c r="AD3678" i="4"/>
  <c r="AD3679" i="4"/>
  <c r="AD3680" i="4"/>
  <c r="AD3681" i="4"/>
  <c r="AD3682" i="4"/>
  <c r="AD3683" i="4"/>
  <c r="AD3684" i="4"/>
  <c r="AD3685" i="4"/>
  <c r="AD3686" i="4"/>
  <c r="AD3687" i="4"/>
  <c r="AD3688" i="4"/>
  <c r="AD3689" i="4"/>
  <c r="AD3690" i="4"/>
  <c r="AD3691" i="4"/>
  <c r="AD3692" i="4"/>
  <c r="AD3693" i="4"/>
  <c r="AD3694" i="4"/>
  <c r="AD3695" i="4"/>
  <c r="AD3696" i="4"/>
  <c r="AD3697" i="4"/>
  <c r="AD3698" i="4"/>
  <c r="AD3699" i="4"/>
  <c r="AD3700" i="4"/>
  <c r="AD3701" i="4"/>
  <c r="AD3702" i="4"/>
  <c r="AD3703" i="4"/>
  <c r="AD3704" i="4"/>
  <c r="AD3705" i="4"/>
  <c r="AD3706" i="4"/>
  <c r="AD3707" i="4"/>
  <c r="AD3708" i="4"/>
  <c r="AD3709" i="4"/>
  <c r="AD3710" i="4"/>
  <c r="AD3711" i="4"/>
  <c r="AD3712" i="4"/>
  <c r="AD3713" i="4"/>
  <c r="AD3714" i="4"/>
  <c r="AD3715" i="4"/>
  <c r="AD3716" i="4"/>
  <c r="AD3717" i="4"/>
  <c r="AD3718" i="4"/>
  <c r="AD3719" i="4"/>
  <c r="AD3720" i="4"/>
  <c r="AD3721" i="4"/>
  <c r="AD3722" i="4"/>
  <c r="AD3723" i="4"/>
  <c r="AD3724" i="4"/>
  <c r="AD3725" i="4"/>
  <c r="AD3726" i="4"/>
  <c r="AD3727" i="4"/>
  <c r="AD3728" i="4"/>
  <c r="AD3729" i="4"/>
  <c r="AD3730" i="4"/>
  <c r="AD3731" i="4"/>
  <c r="AD3732" i="4"/>
  <c r="AD3733" i="4"/>
  <c r="AD3734" i="4"/>
  <c r="AD3735" i="4"/>
  <c r="AD3736" i="4"/>
  <c r="AD3737" i="4"/>
  <c r="AD3738" i="4"/>
  <c r="AD3739" i="4"/>
  <c r="AD3740" i="4"/>
  <c r="AD3741" i="4"/>
  <c r="AD3742" i="4"/>
  <c r="AD3743" i="4"/>
  <c r="AD3744" i="4"/>
  <c r="AD3745" i="4"/>
  <c r="AD3746" i="4"/>
  <c r="AD3747" i="4"/>
  <c r="AD3748" i="4"/>
  <c r="AD3749" i="4"/>
  <c r="AD3750" i="4"/>
  <c r="AD3751" i="4"/>
  <c r="AD3752" i="4"/>
  <c r="AD3753" i="4"/>
  <c r="AD3754" i="4"/>
  <c r="AD3755" i="4"/>
  <c r="AD3756" i="4"/>
  <c r="AD3757" i="4"/>
  <c r="AD3758" i="4"/>
  <c r="AD3759" i="4"/>
  <c r="AD3760" i="4"/>
  <c r="AD3761" i="4"/>
  <c r="AD3762" i="4"/>
  <c r="AD3763" i="4"/>
  <c r="AD3764" i="4"/>
  <c r="AD3765" i="4"/>
  <c r="AD3766" i="4"/>
  <c r="AD3767" i="4"/>
  <c r="AD3768" i="4"/>
  <c r="AD3769" i="4"/>
  <c r="AD3770" i="4"/>
  <c r="AD3771" i="4"/>
  <c r="AD3772" i="4"/>
  <c r="AD3773" i="4"/>
  <c r="AD3774" i="4"/>
  <c r="AD3775" i="4"/>
  <c r="AD3776" i="4"/>
  <c r="AD3777" i="4"/>
  <c r="AD3778" i="4"/>
  <c r="AD3779" i="4"/>
  <c r="AD3780" i="4"/>
  <c r="AD3781" i="4"/>
  <c r="AD3782" i="4"/>
  <c r="AD3783" i="4"/>
  <c r="AD3784" i="4"/>
  <c r="AD3785" i="4"/>
  <c r="AD3786" i="4"/>
  <c r="AD3787" i="4"/>
  <c r="AD3788" i="4"/>
  <c r="AD3789" i="4"/>
  <c r="AD3790" i="4"/>
  <c r="AD3791" i="4"/>
  <c r="AD3792" i="4"/>
  <c r="AD3793" i="4"/>
  <c r="AD3794" i="4"/>
  <c r="AD3795" i="4"/>
  <c r="AD3796" i="4"/>
  <c r="AD3797" i="4"/>
  <c r="AD3798" i="4"/>
  <c r="AD3799" i="4"/>
  <c r="AD3800" i="4"/>
  <c r="AD3801" i="4"/>
  <c r="AD3802" i="4"/>
  <c r="AD3803" i="4"/>
  <c r="AD3804" i="4"/>
  <c r="AD3805" i="4"/>
  <c r="AD3806" i="4"/>
  <c r="AD3807" i="4"/>
  <c r="AD3808" i="4"/>
  <c r="AD3809" i="4"/>
  <c r="AD3810" i="4"/>
  <c r="AD3811" i="4"/>
  <c r="AD3812" i="4"/>
  <c r="AD3813" i="4"/>
  <c r="AD3814" i="4"/>
  <c r="AD3815" i="4"/>
  <c r="AD3816" i="4"/>
  <c r="AD3817" i="4"/>
  <c r="AD3818" i="4"/>
  <c r="AD3819" i="4"/>
  <c r="AD3820" i="4"/>
  <c r="AD3821" i="4"/>
  <c r="AD3822" i="4"/>
  <c r="AD3823" i="4"/>
  <c r="AD3824" i="4"/>
  <c r="AD3825" i="4"/>
  <c r="AD3826" i="4"/>
  <c r="AD3827" i="4"/>
  <c r="AD3828" i="4"/>
  <c r="AD3829" i="4"/>
  <c r="AD3830" i="4"/>
  <c r="AD3831" i="4"/>
  <c r="AD3832" i="4"/>
  <c r="AD3833" i="4"/>
  <c r="AD3834" i="4"/>
  <c r="AD3835" i="4"/>
  <c r="AD3836" i="4"/>
  <c r="AD3837" i="4"/>
  <c r="AD3838" i="4"/>
  <c r="AD3839" i="4"/>
  <c r="AD3840" i="4"/>
  <c r="AD3841" i="4"/>
  <c r="AD3842" i="4"/>
  <c r="AD3843" i="4"/>
  <c r="AD3844" i="4"/>
  <c r="AD3845" i="4"/>
  <c r="AD3846" i="4"/>
  <c r="AD3847" i="4"/>
  <c r="AD3848" i="4"/>
  <c r="AD3849" i="4"/>
  <c r="AD3850" i="4"/>
  <c r="AD3851" i="4"/>
  <c r="AD3852" i="4"/>
  <c r="AD3853" i="4"/>
  <c r="AD3854" i="4"/>
  <c r="AD3855" i="4"/>
  <c r="AD3856" i="4"/>
  <c r="AD3857" i="4"/>
  <c r="AD3858" i="4"/>
  <c r="AD3859" i="4"/>
  <c r="AD3860" i="4"/>
  <c r="AD3861" i="4"/>
  <c r="AD3862" i="4"/>
  <c r="AD3863" i="4"/>
  <c r="AD3864" i="4"/>
  <c r="AD3865" i="4"/>
  <c r="AD3866" i="4"/>
  <c r="AD3867" i="4"/>
  <c r="AD3868" i="4"/>
  <c r="AD3869" i="4"/>
  <c r="AD3870" i="4"/>
  <c r="AD3871" i="4"/>
  <c r="AD3872" i="4"/>
  <c r="AD3873" i="4"/>
  <c r="AD3874" i="4"/>
  <c r="AD3875" i="4"/>
  <c r="AD3876" i="4"/>
  <c r="AD3877" i="4"/>
  <c r="AD3878" i="4"/>
  <c r="AD3879" i="4"/>
  <c r="AD3880" i="4"/>
  <c r="AD3881" i="4"/>
  <c r="AD3882" i="4"/>
  <c r="AD3883" i="4"/>
  <c r="AD3884" i="4"/>
  <c r="AD3885" i="4"/>
  <c r="AD3886" i="4"/>
  <c r="AD3887" i="4"/>
  <c r="AD3888" i="4"/>
  <c r="AD3889" i="4"/>
  <c r="AD3890" i="4"/>
  <c r="AD3891" i="4"/>
  <c r="AD3892" i="4"/>
  <c r="AD3893" i="4"/>
  <c r="AD3894" i="4"/>
  <c r="AD3895" i="4"/>
  <c r="AD3896" i="4"/>
  <c r="AD3897" i="4"/>
  <c r="AD3898" i="4"/>
  <c r="AD3899" i="4"/>
  <c r="AD3900" i="4"/>
  <c r="AD3901" i="4"/>
  <c r="AD3902" i="4"/>
  <c r="AD3903" i="4"/>
  <c r="AD3904" i="4"/>
  <c r="AD3905" i="4"/>
  <c r="AD3906" i="4"/>
  <c r="AD3907" i="4"/>
  <c r="AD3908" i="4"/>
  <c r="AD3909" i="4"/>
  <c r="AD3910" i="4"/>
  <c r="AD3911" i="4"/>
  <c r="AD3912" i="4"/>
  <c r="AD3913" i="4"/>
  <c r="AD3914" i="4"/>
  <c r="AD3915" i="4"/>
  <c r="AD3916" i="4"/>
  <c r="AD3917" i="4"/>
  <c r="AD3918" i="4"/>
  <c r="AD3919" i="4"/>
  <c r="AD3920" i="4"/>
  <c r="AD3921" i="4"/>
  <c r="AD3922" i="4"/>
  <c r="AD3923" i="4"/>
  <c r="AD3924" i="4"/>
  <c r="AD3925" i="4"/>
  <c r="AD3926" i="4"/>
  <c r="AD3927" i="4"/>
  <c r="AD3928" i="4"/>
  <c r="AD3929" i="4"/>
  <c r="AD3930" i="4"/>
  <c r="AD3931" i="4"/>
  <c r="AD3932" i="4"/>
  <c r="AD3933" i="4"/>
  <c r="AD3934" i="4"/>
  <c r="AD3935" i="4"/>
  <c r="AD3936" i="4"/>
  <c r="AD3937" i="4"/>
  <c r="AD3938" i="4"/>
  <c r="AD3939" i="4"/>
  <c r="AD3940" i="4"/>
  <c r="AD3941" i="4"/>
  <c r="AD3942" i="4"/>
  <c r="AD3943" i="4"/>
  <c r="AD3944" i="4"/>
  <c r="AD3945" i="4"/>
  <c r="AD3946" i="4"/>
  <c r="AD3947" i="4"/>
  <c r="AD3948" i="4"/>
  <c r="AD3949" i="4"/>
  <c r="AD3950" i="4"/>
  <c r="AD3951" i="4"/>
  <c r="AD3952" i="4"/>
  <c r="AD3953" i="4"/>
  <c r="AD3954" i="4"/>
  <c r="AD3955" i="4"/>
  <c r="AD3956" i="4"/>
  <c r="AD3957" i="4"/>
  <c r="AD3958" i="4"/>
  <c r="AD3959" i="4"/>
  <c r="AD3960" i="4"/>
  <c r="AD3961" i="4"/>
  <c r="AD3962" i="4"/>
  <c r="AD3963" i="4"/>
  <c r="AD3964" i="4"/>
  <c r="AD3965" i="4"/>
  <c r="AD3966" i="4"/>
  <c r="AD3967" i="4"/>
  <c r="AD3968" i="4"/>
  <c r="AD3969" i="4"/>
  <c r="AD3970" i="4"/>
  <c r="AD3971" i="4"/>
  <c r="AD3972" i="4"/>
  <c r="AD3973" i="4"/>
  <c r="AD3974" i="4"/>
  <c r="AD3975" i="4"/>
  <c r="AD3976" i="4"/>
  <c r="AD3977" i="4"/>
  <c r="AD3978" i="4"/>
  <c r="AD3979" i="4"/>
  <c r="AD3980" i="4"/>
  <c r="AD3981" i="4"/>
  <c r="AD3982" i="4"/>
  <c r="AD3983" i="4"/>
  <c r="AD3984" i="4"/>
  <c r="AD3985" i="4"/>
  <c r="AD3986" i="4"/>
  <c r="AD3987" i="4"/>
  <c r="AD3988" i="4"/>
  <c r="AD3989" i="4"/>
  <c r="AD3990" i="4"/>
  <c r="AD3991" i="4"/>
  <c r="AD3992" i="4"/>
  <c r="AD3993" i="4"/>
  <c r="AD3994" i="4"/>
  <c r="AD3995" i="4"/>
  <c r="AD3996" i="4"/>
  <c r="AD3997" i="4"/>
  <c r="AD3998" i="4"/>
  <c r="AD3999" i="4"/>
  <c r="AD4000" i="4"/>
  <c r="AD4001" i="4"/>
  <c r="AD4002" i="4"/>
  <c r="AD4003" i="4"/>
  <c r="AD4004" i="4"/>
  <c r="AD4005" i="4"/>
  <c r="AD4006" i="4"/>
  <c r="AD4007" i="4"/>
  <c r="AD4008" i="4"/>
  <c r="AD4009" i="4"/>
  <c r="AD4010" i="4"/>
  <c r="AD4011" i="4"/>
  <c r="AD4012" i="4"/>
  <c r="AD4013" i="4"/>
  <c r="AD4014" i="4"/>
  <c r="AD4015" i="4"/>
  <c r="AD4016" i="4"/>
  <c r="AD4017" i="4"/>
  <c r="AD4018" i="4"/>
  <c r="AD4019" i="4"/>
  <c r="AD4020" i="4"/>
  <c r="AD4021" i="4"/>
  <c r="AD4022" i="4"/>
  <c r="AD4023" i="4"/>
  <c r="AD4024" i="4"/>
  <c r="AD4025" i="4"/>
  <c r="AD4026" i="4"/>
  <c r="AD4027" i="4"/>
  <c r="AD4028" i="4"/>
  <c r="AD4029" i="4"/>
  <c r="AD4030" i="4"/>
  <c r="AD4031" i="4"/>
  <c r="AD4032" i="4"/>
  <c r="AD4033" i="4"/>
  <c r="AD4034" i="4"/>
  <c r="AD4035" i="4"/>
  <c r="AD4036" i="4"/>
  <c r="AD4037" i="4"/>
  <c r="AD4038" i="4"/>
  <c r="AD4039" i="4"/>
  <c r="AD4040" i="4"/>
  <c r="AD4041" i="4"/>
  <c r="AD4042" i="4"/>
  <c r="AD4043" i="4"/>
  <c r="AD4044" i="4"/>
  <c r="AD4045" i="4"/>
  <c r="AD4046" i="4"/>
  <c r="AD4047" i="4"/>
  <c r="AD4048" i="4"/>
  <c r="AD4049" i="4"/>
  <c r="AD4050" i="4"/>
  <c r="AD4051" i="4"/>
  <c r="AD4052" i="4"/>
  <c r="AD4053" i="4"/>
  <c r="AD4054" i="4"/>
  <c r="AD4055" i="4"/>
  <c r="AD4056" i="4"/>
  <c r="AD4057" i="4"/>
  <c r="AD4058" i="4"/>
  <c r="AD4059" i="4"/>
  <c r="AD4060" i="4"/>
  <c r="AD4061" i="4"/>
  <c r="AD4062" i="4"/>
  <c r="AD4063" i="4"/>
  <c r="AD4064" i="4"/>
  <c r="AD4065" i="4"/>
  <c r="AD4066" i="4"/>
  <c r="AD4067" i="4"/>
  <c r="AD4068" i="4"/>
  <c r="AD4069" i="4"/>
  <c r="AD4070" i="4"/>
  <c r="AD4071" i="4"/>
  <c r="AD4072" i="4"/>
  <c r="AD4073" i="4"/>
  <c r="AD4074" i="4"/>
  <c r="AD4075" i="4"/>
  <c r="AD4076" i="4"/>
  <c r="AD4077" i="4"/>
  <c r="AD4078" i="4"/>
  <c r="AD4079" i="4"/>
  <c r="AD4080" i="4"/>
  <c r="AD4081" i="4"/>
  <c r="AD4082" i="4"/>
  <c r="AD4083" i="4"/>
  <c r="AD4084" i="4"/>
  <c r="AD4085" i="4"/>
  <c r="AD4086" i="4"/>
  <c r="AD4087" i="4"/>
  <c r="AD4088" i="4"/>
  <c r="AD4089" i="4"/>
  <c r="AD4090" i="4"/>
  <c r="AD4091" i="4"/>
  <c r="AD4092" i="4"/>
  <c r="AD4093" i="4"/>
  <c r="AD4094" i="4"/>
  <c r="AD4095" i="4"/>
  <c r="AD4096" i="4"/>
  <c r="AD4097" i="4"/>
  <c r="AD4098" i="4"/>
  <c r="AD4099" i="4"/>
  <c r="AD4100" i="4"/>
  <c r="AD4101" i="4"/>
  <c r="AD4102" i="4"/>
  <c r="AD4103" i="4"/>
  <c r="AD4104" i="4"/>
  <c r="AD4105" i="4"/>
  <c r="AD4106" i="4"/>
  <c r="AD4107" i="4"/>
  <c r="AD4108" i="4"/>
  <c r="AD4109" i="4"/>
  <c r="AD4110" i="4"/>
  <c r="AD4111" i="4"/>
  <c r="AD4112" i="4"/>
  <c r="AD4113" i="4"/>
  <c r="AD4114" i="4"/>
  <c r="AD4115" i="4"/>
  <c r="AD4116" i="4"/>
  <c r="AD4117" i="4"/>
  <c r="AD4118" i="4"/>
  <c r="AD4119" i="4"/>
  <c r="AD4120" i="4"/>
  <c r="AD4121" i="4"/>
  <c r="AD4122" i="4"/>
  <c r="AD4123" i="4"/>
  <c r="AD4124" i="4"/>
  <c r="AD4125" i="4"/>
  <c r="AD4126" i="4"/>
  <c r="AD4127" i="4"/>
  <c r="AD4128" i="4"/>
  <c r="AD4129" i="4"/>
  <c r="AD4130" i="4"/>
  <c r="AD4131" i="4"/>
  <c r="AD4132" i="4"/>
  <c r="AD4133" i="4"/>
  <c r="AD4134" i="4"/>
  <c r="AD4135" i="4"/>
  <c r="AD4136" i="4"/>
  <c r="AD4137" i="4"/>
  <c r="AD4138" i="4"/>
  <c r="AD4139" i="4"/>
  <c r="AD4140" i="4"/>
  <c r="AD4141" i="4"/>
  <c r="AD4142" i="4"/>
  <c r="AD4143" i="4"/>
  <c r="AD4144" i="4"/>
  <c r="AD4145" i="4"/>
  <c r="AD4146" i="4"/>
  <c r="AD4147" i="4"/>
  <c r="AD4148" i="4"/>
  <c r="AD4149" i="4"/>
  <c r="AD4150" i="4"/>
  <c r="AD4151" i="4"/>
  <c r="AD4152" i="4"/>
  <c r="AD4153" i="4"/>
  <c r="AD4154" i="4"/>
  <c r="AD4155" i="4"/>
  <c r="AD4156" i="4"/>
  <c r="AD4157" i="4"/>
  <c r="AD4158" i="4"/>
  <c r="AD4159" i="4"/>
  <c r="AD4160" i="4"/>
  <c r="AD4161" i="4"/>
  <c r="AD4162" i="4"/>
  <c r="AD4163" i="4"/>
  <c r="AD4164" i="4"/>
  <c r="AD4165" i="4"/>
  <c r="AD4166" i="4"/>
  <c r="AD4167" i="4"/>
  <c r="AD4168" i="4"/>
  <c r="AD4169" i="4"/>
  <c r="AD4170" i="4"/>
  <c r="AD4171" i="4"/>
  <c r="AD4172" i="4"/>
  <c r="AD4173" i="4"/>
  <c r="AD4174" i="4"/>
  <c r="AD4175" i="4"/>
  <c r="AD4176" i="4"/>
  <c r="AD4177" i="4"/>
  <c r="AD4178" i="4"/>
  <c r="AD4179" i="4"/>
  <c r="AD4180" i="4"/>
  <c r="AD4181" i="4"/>
  <c r="AD4182" i="4"/>
  <c r="AD4183" i="4"/>
  <c r="AD4184" i="4"/>
  <c r="AD4185" i="4"/>
  <c r="AD4186" i="4"/>
  <c r="AD4187" i="4"/>
  <c r="AD4188" i="4"/>
  <c r="AD4189" i="4"/>
  <c r="AD4190" i="4"/>
  <c r="AD4191" i="4"/>
  <c r="AD4192" i="4"/>
  <c r="AD4193" i="4"/>
  <c r="AD4194" i="4"/>
  <c r="AD4195" i="4"/>
  <c r="AD4196" i="4"/>
  <c r="AD4197" i="4"/>
  <c r="AD4198" i="4"/>
  <c r="AD4199" i="4"/>
  <c r="AD4200" i="4"/>
  <c r="AD4201" i="4"/>
  <c r="AD4202" i="4"/>
  <c r="AD4203" i="4"/>
  <c r="AD4204" i="4"/>
  <c r="AD4205" i="4"/>
  <c r="AD4206" i="4"/>
  <c r="AD4207" i="4"/>
  <c r="AD4208" i="4"/>
  <c r="AD4209" i="4"/>
  <c r="AD4210" i="4"/>
  <c r="AD4211" i="4"/>
  <c r="AD4212" i="4"/>
  <c r="AD4213" i="4"/>
  <c r="AD4214" i="4"/>
  <c r="AD4215" i="4"/>
  <c r="AD4216" i="4"/>
  <c r="AD4217" i="4"/>
  <c r="AD4218" i="4"/>
  <c r="AD4219" i="4"/>
  <c r="AD4220" i="4"/>
  <c r="AD4221" i="4"/>
  <c r="AD4222" i="4"/>
  <c r="AD4223" i="4"/>
  <c r="AD4224" i="4"/>
  <c r="AD4225" i="4"/>
  <c r="AD4226" i="4"/>
  <c r="AD4227" i="4"/>
  <c r="AD4228" i="4"/>
  <c r="AD4229" i="4"/>
  <c r="AD4230" i="4"/>
  <c r="AD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1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D4495" i="4"/>
  <c r="AD4496" i="4"/>
  <c r="AD4497" i="4"/>
  <c r="AD4498" i="4"/>
  <c r="AD4499" i="4"/>
  <c r="AD4500" i="4"/>
  <c r="AD4501" i="4"/>
  <c r="AD4502" i="4"/>
  <c r="AD4503" i="4"/>
  <c r="AD4504" i="4"/>
  <c r="AD4505" i="4"/>
  <c r="AD4506" i="4"/>
  <c r="AD4507" i="4"/>
  <c r="AD4508" i="4"/>
  <c r="AD4509" i="4"/>
  <c r="AD4510" i="4"/>
  <c r="AD4511" i="4"/>
  <c r="AD4512" i="4"/>
  <c r="AD4513" i="4"/>
  <c r="AD4514" i="4"/>
  <c r="AD4515" i="4"/>
  <c r="AD4516" i="4"/>
  <c r="AD4517" i="4"/>
  <c r="AD4518" i="4"/>
  <c r="AD4519" i="4"/>
  <c r="AD4520" i="4"/>
  <c r="AD4521" i="4"/>
  <c r="AD4522" i="4"/>
  <c r="AD4523" i="4"/>
  <c r="AD4524" i="4"/>
  <c r="AD4525" i="4"/>
  <c r="AD4526" i="4"/>
  <c r="AD4527" i="4"/>
  <c r="AD4528" i="4"/>
  <c r="AD4529" i="4"/>
  <c r="AD4530" i="4"/>
  <c r="AD4531" i="4"/>
  <c r="AD4532" i="4"/>
  <c r="AD4533" i="4"/>
  <c r="AD4534" i="4"/>
  <c r="AD4535" i="4"/>
  <c r="AD4536" i="4"/>
  <c r="AD4537" i="4"/>
  <c r="AD4538" i="4"/>
  <c r="AD4539" i="4"/>
  <c r="AD4540" i="4"/>
  <c r="AD4541" i="4"/>
  <c r="AD4542" i="4"/>
  <c r="AD4543" i="4"/>
  <c r="AD4544" i="4"/>
  <c r="AD4545" i="4"/>
  <c r="AD4546" i="4"/>
  <c r="AD4547" i="4"/>
  <c r="AD4548" i="4"/>
  <c r="AD4549" i="4"/>
  <c r="AD4550" i="4"/>
  <c r="AD4551" i="4"/>
  <c r="AD4552" i="4"/>
  <c r="AD4553" i="4"/>
  <c r="AD4554" i="4"/>
  <c r="AD4555" i="4"/>
  <c r="AD4556" i="4"/>
  <c r="AD4557" i="4"/>
  <c r="AD4558" i="4"/>
  <c r="AD4559" i="4"/>
  <c r="AD4560" i="4"/>
  <c r="AD4561" i="4"/>
  <c r="AD4562" i="4"/>
  <c r="AD4563" i="4"/>
  <c r="AD4564" i="4"/>
  <c r="AD4565" i="4"/>
  <c r="AD4566" i="4"/>
  <c r="AD4567" i="4"/>
  <c r="AD4568" i="4"/>
  <c r="AD4569" i="4"/>
  <c r="AD4570" i="4"/>
  <c r="AD4571" i="4"/>
  <c r="AD4572" i="4"/>
  <c r="AD4573" i="4"/>
  <c r="AD4574" i="4"/>
  <c r="AD4575" i="4"/>
  <c r="AD4576" i="4"/>
  <c r="AD4577" i="4"/>
  <c r="AD4578" i="4"/>
  <c r="AD4579" i="4"/>
  <c r="AD4580" i="4"/>
  <c r="AD4581" i="4"/>
  <c r="AD4582" i="4"/>
  <c r="AD4583" i="4"/>
  <c r="AD4584" i="4"/>
  <c r="AD4585" i="4"/>
  <c r="AD4586" i="4"/>
  <c r="AD4587" i="4"/>
  <c r="AD4588" i="4"/>
  <c r="AD4589" i="4"/>
  <c r="AD4590" i="4"/>
  <c r="AD4591" i="4"/>
  <c r="AD4592" i="4"/>
  <c r="AD4593" i="4"/>
  <c r="AD4594" i="4"/>
  <c r="AD4595" i="4"/>
  <c r="AD4596" i="4"/>
  <c r="AD4597" i="4"/>
  <c r="AD4598" i="4"/>
  <c r="AD4599" i="4"/>
  <c r="AD4600" i="4"/>
  <c r="AD4601" i="4"/>
  <c r="AD4602" i="4"/>
  <c r="AD4603" i="4"/>
  <c r="AD4604" i="4"/>
  <c r="AD4605" i="4"/>
  <c r="AD4606" i="4"/>
  <c r="AD4607" i="4"/>
  <c r="AD4608" i="4"/>
  <c r="AD4609" i="4"/>
  <c r="AD4610" i="4"/>
  <c r="AD4611" i="4"/>
  <c r="AD4612" i="4"/>
  <c r="AD4613" i="4"/>
  <c r="AD4614" i="4"/>
  <c r="AD4615" i="4"/>
  <c r="AD4616" i="4"/>
  <c r="AD4617" i="4"/>
  <c r="AD4618" i="4"/>
  <c r="AD4619" i="4"/>
  <c r="AD4620" i="4"/>
  <c r="AD4621" i="4"/>
  <c r="AD4622" i="4"/>
  <c r="AD4623" i="4"/>
  <c r="AD4624" i="4"/>
  <c r="AD4625" i="4"/>
  <c r="AD4626" i="4"/>
  <c r="AD4627" i="4"/>
  <c r="AD4628" i="4"/>
  <c r="AD4629" i="4"/>
  <c r="AD4630" i="4"/>
  <c r="AD4631" i="4"/>
  <c r="AD4632" i="4"/>
  <c r="AD4633" i="4"/>
  <c r="AD4634" i="4"/>
  <c r="AD4635" i="4"/>
  <c r="AD4636" i="4"/>
  <c r="AD4637" i="4"/>
  <c r="AD4638" i="4"/>
  <c r="AD4639" i="4"/>
  <c r="AD4640" i="4"/>
  <c r="AD4641" i="4"/>
  <c r="AD4642" i="4"/>
  <c r="AD4643" i="4"/>
  <c r="AD4644" i="4"/>
  <c r="AD4645" i="4"/>
  <c r="AD4646" i="4"/>
  <c r="AD4647" i="4"/>
  <c r="AD4648" i="4"/>
  <c r="AD4649" i="4"/>
  <c r="AD4650" i="4"/>
  <c r="AD4651" i="4"/>
  <c r="AD4652" i="4"/>
  <c r="AD4653" i="4"/>
  <c r="AD4654" i="4"/>
  <c r="AD4655" i="4"/>
  <c r="AD4656" i="4"/>
  <c r="AD4657" i="4"/>
  <c r="AD4658" i="4"/>
  <c r="AD4659" i="4"/>
  <c r="AD4660" i="4"/>
  <c r="AD4661" i="4"/>
  <c r="AD4662" i="4"/>
  <c r="AD4663" i="4"/>
  <c r="AD4664" i="4"/>
  <c r="AD4665" i="4"/>
  <c r="AD4666" i="4"/>
  <c r="AD4667" i="4"/>
  <c r="AD4668" i="4"/>
  <c r="AD4669" i="4"/>
  <c r="AD4670" i="4"/>
  <c r="AD4671" i="4"/>
  <c r="AD4672" i="4"/>
  <c r="AD4673" i="4"/>
  <c r="AD4674" i="4"/>
  <c r="AD4675" i="4"/>
  <c r="AD4676" i="4"/>
  <c r="AD4677" i="4"/>
  <c r="AD4678" i="4"/>
  <c r="AD4679" i="4"/>
  <c r="AD4680" i="4"/>
  <c r="AD4681" i="4"/>
  <c r="AD4682" i="4"/>
  <c r="AD4683" i="4"/>
  <c r="AD4684" i="4"/>
  <c r="AD4685" i="4"/>
  <c r="AD4686" i="4"/>
  <c r="AD4687" i="4"/>
  <c r="AD4688" i="4"/>
  <c r="AD4689" i="4"/>
  <c r="AD4690" i="4"/>
  <c r="AD4691" i="4"/>
  <c r="AD4692" i="4"/>
  <c r="AD4693" i="4"/>
  <c r="AD4694" i="4"/>
  <c r="AD4695" i="4"/>
  <c r="AD4696" i="4"/>
  <c r="AD4697" i="4"/>
  <c r="AD4698" i="4"/>
  <c r="AD4699" i="4"/>
  <c r="AD4700" i="4"/>
  <c r="AD4701" i="4"/>
  <c r="AD4702" i="4"/>
  <c r="AD4703" i="4"/>
  <c r="AD4704" i="4"/>
  <c r="AD4705" i="4"/>
  <c r="AD4706" i="4"/>
  <c r="AD4707" i="4"/>
  <c r="AD4708" i="4"/>
  <c r="AD4709" i="4"/>
  <c r="AD4710" i="4"/>
  <c r="AD4711" i="4"/>
  <c r="AD4712" i="4"/>
  <c r="AD4713" i="4"/>
  <c r="AD4714" i="4"/>
  <c r="AD4715" i="4"/>
  <c r="AD4716" i="4"/>
  <c r="AD4717" i="4"/>
  <c r="AD4718" i="4"/>
  <c r="AD4719" i="4"/>
  <c r="AD4720" i="4"/>
  <c r="AD4721" i="4"/>
  <c r="AD4722" i="4"/>
  <c r="AD4723" i="4"/>
  <c r="AD4724" i="4"/>
  <c r="AD4725" i="4"/>
  <c r="AD4726" i="4"/>
  <c r="AD4727" i="4"/>
  <c r="AD4728" i="4"/>
  <c r="AD4729" i="4"/>
  <c r="AD4730" i="4"/>
  <c r="AD4731" i="4"/>
  <c r="AD4732" i="4"/>
  <c r="AD4733" i="4"/>
  <c r="AD4734" i="4"/>
  <c r="AD4735" i="4"/>
  <c r="AD4736" i="4"/>
  <c r="AD4737" i="4"/>
  <c r="AD4738" i="4"/>
  <c r="AD4739" i="4"/>
  <c r="AD4740" i="4"/>
  <c r="AD4741" i="4"/>
  <c r="AD4742" i="4"/>
  <c r="AD4743" i="4"/>
  <c r="AD4744" i="4"/>
  <c r="AD4745" i="4"/>
  <c r="AD4746" i="4"/>
  <c r="AD4747" i="4"/>
  <c r="AD4748" i="4"/>
  <c r="AD4749" i="4"/>
  <c r="AD4750" i="4"/>
  <c r="AD4751" i="4"/>
  <c r="AD4752" i="4"/>
  <c r="AD4753" i="4"/>
  <c r="AD4754" i="4"/>
  <c r="AD4755" i="4"/>
  <c r="AD4756" i="4"/>
  <c r="AD4757" i="4"/>
  <c r="AD4758" i="4"/>
  <c r="AD4759" i="4"/>
  <c r="AD4760" i="4"/>
  <c r="AD4761" i="4"/>
  <c r="AD4762" i="4"/>
  <c r="AD4763" i="4"/>
  <c r="AD4764" i="4"/>
  <c r="AD4765" i="4"/>
  <c r="AD4766" i="4"/>
  <c r="AD4767" i="4"/>
  <c r="AD4768" i="4"/>
  <c r="AD4769" i="4"/>
  <c r="AD4770" i="4"/>
  <c r="AD4771" i="4"/>
  <c r="AD4772" i="4"/>
  <c r="AD4773" i="4"/>
  <c r="AD4774" i="4"/>
  <c r="AD4775" i="4"/>
  <c r="AD4776" i="4"/>
  <c r="AD4777" i="4"/>
  <c r="AD4778" i="4"/>
  <c r="AD4779" i="4"/>
  <c r="AD4780" i="4"/>
  <c r="AD4781" i="4"/>
  <c r="AD4782" i="4"/>
  <c r="AD4783" i="4"/>
  <c r="AD4784" i="4"/>
  <c r="AD4785" i="4"/>
  <c r="AD4786" i="4"/>
  <c r="AD4787" i="4"/>
  <c r="AD4788" i="4"/>
  <c r="AD4789" i="4"/>
  <c r="AD4790" i="4"/>
  <c r="AD4791" i="4"/>
  <c r="AD4792" i="4"/>
  <c r="AD4793" i="4"/>
  <c r="AD4794" i="4"/>
  <c r="AD4795" i="4"/>
  <c r="AD4796" i="4"/>
  <c r="AD4797" i="4"/>
  <c r="AD4798" i="4"/>
  <c r="AD4799" i="4"/>
  <c r="AD4800" i="4"/>
  <c r="AD4801" i="4"/>
  <c r="AD4802" i="4"/>
  <c r="AD4803" i="4"/>
  <c r="AD4804" i="4"/>
  <c r="AD4805" i="4"/>
  <c r="AD4806" i="4"/>
  <c r="AD4807" i="4"/>
  <c r="AD4808" i="4"/>
  <c r="AD4809" i="4"/>
  <c r="AD4810" i="4"/>
  <c r="AD4811" i="4"/>
  <c r="AD4812" i="4"/>
  <c r="AD4813" i="4"/>
  <c r="AD4814" i="4"/>
  <c r="AD4815" i="4"/>
  <c r="AD4816" i="4"/>
  <c r="AD4817" i="4"/>
  <c r="AD4818" i="4"/>
  <c r="AD4819" i="4"/>
  <c r="AD4820" i="4"/>
  <c r="AD4821" i="4"/>
  <c r="AD4822" i="4"/>
  <c r="AD4823" i="4"/>
  <c r="AD4824" i="4"/>
  <c r="AD4825" i="4"/>
  <c r="AD4826" i="4"/>
  <c r="AD4827" i="4"/>
  <c r="AD4828" i="4"/>
  <c r="AD4829" i="4"/>
  <c r="AD4830" i="4"/>
  <c r="AD4831" i="4"/>
  <c r="AD4832" i="4"/>
  <c r="AD4833" i="4"/>
  <c r="AD4834" i="4"/>
  <c r="AD4835" i="4"/>
  <c r="AD4836" i="4"/>
  <c r="AD4837" i="4"/>
  <c r="AD4838" i="4"/>
  <c r="AD4839" i="4"/>
  <c r="AD4840" i="4"/>
  <c r="AD4841" i="4"/>
  <c r="AD4842" i="4"/>
  <c r="AD4843" i="4"/>
  <c r="AD4844" i="4"/>
  <c r="AD4845" i="4"/>
  <c r="AD4846" i="4"/>
  <c r="AD4847" i="4"/>
  <c r="AD4848" i="4"/>
  <c r="AD4849" i="4"/>
  <c r="AD4850" i="4"/>
  <c r="AD4851" i="4"/>
  <c r="AD4852" i="4"/>
  <c r="AD4853" i="4"/>
  <c r="AD4854" i="4"/>
  <c r="AD4855" i="4"/>
  <c r="AD4856" i="4"/>
  <c r="AD4857" i="4"/>
  <c r="AD4858" i="4"/>
  <c r="AD4859" i="4"/>
  <c r="AD4860" i="4"/>
  <c r="AD4861" i="4"/>
  <c r="AD4862" i="4"/>
  <c r="AD4863" i="4"/>
  <c r="AD4864" i="4"/>
  <c r="AD4865" i="4"/>
  <c r="AD4866" i="4"/>
  <c r="AD4867" i="4"/>
  <c r="AD4868" i="4"/>
  <c r="AD4869" i="4"/>
  <c r="AD4870" i="4"/>
  <c r="AD4871" i="4"/>
  <c r="AD4872" i="4"/>
  <c r="AD4873" i="4"/>
  <c r="AD4874" i="4"/>
  <c r="AD4875" i="4"/>
  <c r="AD4876" i="4"/>
  <c r="AD4877" i="4"/>
  <c r="AD4878" i="4"/>
  <c r="AD4879" i="4"/>
  <c r="AD4880" i="4"/>
  <c r="AD4881" i="4"/>
  <c r="AD4882" i="4"/>
  <c r="AD4883" i="4"/>
  <c r="AD4884" i="4"/>
  <c r="AD4885" i="4"/>
  <c r="AD4886" i="4"/>
  <c r="AD4887" i="4"/>
  <c r="AD4888" i="4"/>
  <c r="AD4889" i="4"/>
  <c r="AD4890" i="4"/>
  <c r="AD4891" i="4"/>
  <c r="AD4892" i="4"/>
  <c r="AD4893" i="4"/>
  <c r="AD4894" i="4"/>
  <c r="AD4895" i="4"/>
  <c r="AD4896" i="4"/>
  <c r="AD4897" i="4"/>
  <c r="AD4898" i="4"/>
  <c r="AD4899" i="4"/>
  <c r="AD4900" i="4"/>
  <c r="AD4901" i="4"/>
  <c r="AD4902" i="4"/>
  <c r="AD4903" i="4"/>
  <c r="AD4904" i="4"/>
  <c r="AD4905" i="4"/>
  <c r="AD4906" i="4"/>
  <c r="AD4907" i="4"/>
  <c r="AD4908" i="4"/>
  <c r="AD4909" i="4"/>
  <c r="AD4910" i="4"/>
  <c r="AD4911" i="4"/>
  <c r="AD4912" i="4"/>
  <c r="AD4913" i="4"/>
  <c r="AD4914" i="4"/>
  <c r="AD4915" i="4"/>
  <c r="AD4916" i="4"/>
  <c r="AD4917" i="4"/>
  <c r="AD4918" i="4"/>
  <c r="AD4919" i="4"/>
  <c r="AD4920" i="4"/>
  <c r="AD4921" i="4"/>
  <c r="AD4922" i="4"/>
  <c r="AD4923" i="4"/>
  <c r="AD4924" i="4"/>
  <c r="AD4925" i="4"/>
  <c r="AD4926" i="4"/>
  <c r="AD4927" i="4"/>
  <c r="AD4928" i="4"/>
  <c r="AD4929" i="4"/>
  <c r="AD4930" i="4"/>
  <c r="AD4931" i="4"/>
  <c r="AD4932" i="4"/>
  <c r="AD4933" i="4"/>
  <c r="AD4934" i="4"/>
  <c r="AD4935" i="4"/>
  <c r="AD4936" i="4"/>
  <c r="AD4937" i="4"/>
  <c r="AD4938" i="4"/>
  <c r="AD4939" i="4"/>
  <c r="AD4940" i="4"/>
  <c r="AD4941" i="4"/>
  <c r="AD4942" i="4"/>
  <c r="AD4943" i="4"/>
  <c r="AD4944" i="4"/>
  <c r="AD4945" i="4"/>
  <c r="AD4946" i="4"/>
  <c r="AD4947" i="4"/>
  <c r="AD4948" i="4"/>
  <c r="AD4949" i="4"/>
  <c r="AD4950" i="4"/>
  <c r="AD4951" i="4"/>
  <c r="AD4952" i="4"/>
  <c r="AD4953" i="4"/>
  <c r="AD4954" i="4"/>
  <c r="AD4955" i="4"/>
  <c r="AD4956" i="4"/>
  <c r="AD4957" i="4"/>
  <c r="AD4958" i="4"/>
  <c r="AD4959" i="4"/>
  <c r="AD4960" i="4"/>
  <c r="AD4961" i="4"/>
  <c r="AD4962" i="4"/>
  <c r="AD4963" i="4"/>
  <c r="AD4964" i="4"/>
  <c r="AD4965" i="4"/>
  <c r="AD4966" i="4"/>
  <c r="AD4967" i="4"/>
  <c r="AD4968" i="4"/>
  <c r="AD4969" i="4"/>
  <c r="AD4970" i="4"/>
  <c r="AD4971" i="4"/>
  <c r="AD4972" i="4"/>
  <c r="AD4973" i="4"/>
  <c r="AD4974" i="4"/>
  <c r="AD4975" i="4"/>
  <c r="AD4976" i="4"/>
  <c r="AD4977" i="4"/>
  <c r="AD4978" i="4"/>
  <c r="AD4979" i="4"/>
  <c r="AD4980" i="4"/>
  <c r="AD4981" i="4"/>
  <c r="AD4982" i="4"/>
  <c r="AD4983" i="4"/>
  <c r="AD4984" i="4"/>
  <c r="AD4985" i="4"/>
  <c r="AD4986" i="4"/>
  <c r="AD4987" i="4"/>
  <c r="AD4988" i="4"/>
  <c r="AD4989" i="4"/>
  <c r="AD4990" i="4"/>
  <c r="AD4991" i="4"/>
  <c r="AD4992" i="4"/>
  <c r="AD4993" i="4"/>
  <c r="AD4994" i="4"/>
  <c r="AD4995" i="4"/>
  <c r="AD4996" i="4"/>
  <c r="AD4997" i="4"/>
  <c r="AD4998" i="4"/>
  <c r="AD4999" i="4"/>
  <c r="AD5000" i="4"/>
  <c r="AD5001" i="4"/>
  <c r="AD5002" i="4"/>
  <c r="AD5003" i="4"/>
  <c r="AD5004" i="4"/>
  <c r="AD5005" i="4"/>
  <c r="AD5006" i="4"/>
  <c r="AD5007" i="4"/>
  <c r="AD5008" i="4"/>
  <c r="AD5009" i="4"/>
  <c r="AD5010" i="4"/>
  <c r="AD5011" i="4"/>
  <c r="AD5012" i="4"/>
  <c r="AD5013" i="4"/>
  <c r="AD5014" i="4"/>
  <c r="AD5015" i="4"/>
  <c r="AD5016" i="4"/>
  <c r="AD5017" i="4"/>
  <c r="AD5018" i="4"/>
  <c r="AD5019" i="4"/>
  <c r="AD5020" i="4"/>
  <c r="AD5021" i="4"/>
  <c r="AD5022" i="4"/>
  <c r="AD5023" i="4"/>
  <c r="AD5024" i="4"/>
  <c r="AD5025" i="4"/>
  <c r="AD5026" i="4"/>
  <c r="AD5027" i="4"/>
  <c r="AD5028" i="4"/>
  <c r="AD5029" i="4"/>
  <c r="AD5030" i="4"/>
  <c r="AD5031" i="4"/>
  <c r="AD5032" i="4"/>
  <c r="AD5033" i="4"/>
  <c r="AD5034" i="4"/>
  <c r="AD5035" i="4"/>
  <c r="AD5036" i="4"/>
  <c r="AD5037" i="4"/>
  <c r="AD5038" i="4"/>
  <c r="AD5039" i="4"/>
  <c r="AD5040" i="4"/>
  <c r="AD5041" i="4"/>
  <c r="AD5042" i="4"/>
  <c r="AD5043" i="4"/>
  <c r="AD5044" i="4"/>
  <c r="AD5045" i="4"/>
  <c r="AD5046" i="4"/>
  <c r="AD5047" i="4"/>
  <c r="AD5048" i="4"/>
  <c r="AD5049" i="4"/>
  <c r="AD5050" i="4"/>
  <c r="AD5051" i="4"/>
  <c r="AD5052" i="4"/>
  <c r="AD5053" i="4"/>
  <c r="AD5054" i="4"/>
  <c r="AD5055" i="4"/>
  <c r="AD5056" i="4"/>
  <c r="AD5057" i="4"/>
  <c r="AD5058" i="4"/>
  <c r="AD5059" i="4"/>
  <c r="AD5060" i="4"/>
  <c r="AD5061" i="4"/>
  <c r="AD5062" i="4"/>
  <c r="AD5063" i="4"/>
  <c r="AD5064" i="4"/>
  <c r="AD5065" i="4"/>
  <c r="AD5066" i="4"/>
  <c r="AD5067" i="4"/>
  <c r="AD5068" i="4"/>
  <c r="AD17" i="4"/>
  <c r="AD18" i="4"/>
  <c r="AD19" i="4"/>
  <c r="AD20" i="4"/>
  <c r="AD21" i="4"/>
  <c r="AD22" i="4"/>
  <c r="AD5069" i="4"/>
  <c r="AD5070" i="4"/>
  <c r="AD5071" i="4"/>
  <c r="AD5072" i="4"/>
  <c r="AD5073" i="4"/>
  <c r="AD23" i="4"/>
  <c r="AD24" i="4"/>
  <c r="AD5074" i="4"/>
  <c r="AD25" i="4"/>
  <c r="AD5075" i="4"/>
  <c r="AD26" i="4"/>
  <c r="AD27" i="4"/>
  <c r="AD28" i="4"/>
  <c r="AD29" i="4"/>
  <c r="AD30" i="4"/>
  <c r="AD5076" i="4"/>
  <c r="AD5077" i="4"/>
  <c r="AD5078" i="4"/>
  <c r="AD5079" i="4"/>
  <c r="AD5080" i="4"/>
  <c r="AD5081" i="4"/>
  <c r="AD5082" i="4"/>
  <c r="AD5083" i="4"/>
  <c r="AD5084" i="4"/>
  <c r="AD5085" i="4"/>
  <c r="AD5086" i="4"/>
  <c r="AD5087" i="4"/>
  <c r="AD5088" i="4"/>
  <c r="AD5089" i="4"/>
  <c r="AD5090" i="4"/>
  <c r="AD5091" i="4"/>
  <c r="AD5092" i="4"/>
  <c r="AD5093" i="4"/>
  <c r="AD5094" i="4"/>
  <c r="AD5095" i="4"/>
  <c r="AD5096" i="4"/>
  <c r="AD5097" i="4"/>
  <c r="AD5098" i="4"/>
  <c r="AD5099" i="4"/>
  <c r="AD5100" i="4"/>
  <c r="AD5101" i="4"/>
  <c r="AD5102" i="4"/>
  <c r="AD5103" i="4"/>
  <c r="AD5104" i="4"/>
  <c r="AD5105" i="4"/>
  <c r="AD5106" i="4"/>
  <c r="AD5107" i="4"/>
  <c r="AD5108" i="4"/>
  <c r="AD5109" i="4"/>
  <c r="AD5110" i="4"/>
  <c r="AD5111" i="4"/>
  <c r="AD5112" i="4"/>
  <c r="AD5113" i="4"/>
  <c r="AD5114" i="4"/>
  <c r="AD5115" i="4"/>
  <c r="AD5116" i="4"/>
  <c r="AD5117" i="4"/>
  <c r="AD5118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3" i="4"/>
  <c r="AE4" i="4"/>
  <c r="AE2663" i="4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5" i="4"/>
  <c r="AE6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E3195" i="4"/>
  <c r="AE3196" i="4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E3224" i="4"/>
  <c r="AE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E3278" i="4"/>
  <c r="AE3279" i="4"/>
  <c r="AE3280" i="4"/>
  <c r="AE3281" i="4"/>
  <c r="AE3282" i="4"/>
  <c r="AE3283" i="4"/>
  <c r="AE3284" i="4"/>
  <c r="AE3285" i="4"/>
  <c r="AE3286" i="4"/>
  <c r="AE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E3309" i="4"/>
  <c r="AE3310" i="4"/>
  <c r="AE3311" i="4"/>
  <c r="AE3312" i="4"/>
  <c r="AE3313" i="4"/>
  <c r="AE3314" i="4"/>
  <c r="AE3315" i="4"/>
  <c r="AE3316" i="4"/>
  <c r="AE3317" i="4"/>
  <c r="AE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7" i="4"/>
  <c r="AE3361" i="4"/>
  <c r="AE8" i="4"/>
  <c r="AE9" i="4"/>
  <c r="AE3362" i="4"/>
  <c r="AE3363" i="4"/>
  <c r="AE10" i="4"/>
  <c r="AE11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E3381" i="4"/>
  <c r="AE3382" i="4"/>
  <c r="AE3383" i="4"/>
  <c r="AE3384" i="4"/>
  <c r="AE3385" i="4"/>
  <c r="AE3386" i="4"/>
  <c r="AE3387" i="4"/>
  <c r="AE3388" i="4"/>
  <c r="AE3389" i="4"/>
  <c r="AE3390" i="4"/>
  <c r="AE3391" i="4"/>
  <c r="AE3392" i="4"/>
  <c r="AE3393" i="4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E3412" i="4"/>
  <c r="AE3413" i="4"/>
  <c r="AE3414" i="4"/>
  <c r="AE3415" i="4"/>
  <c r="AE3416" i="4"/>
  <c r="AE3417" i="4"/>
  <c r="AE3418" i="4"/>
  <c r="AE3419" i="4"/>
  <c r="AE3420" i="4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E3443" i="4"/>
  <c r="AE3444" i="4"/>
  <c r="AE3445" i="4"/>
  <c r="AE3446" i="4"/>
  <c r="AE3447" i="4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E3502" i="4"/>
  <c r="AE3503" i="4"/>
  <c r="AE3504" i="4"/>
  <c r="AE3505" i="4"/>
  <c r="AE3506" i="4"/>
  <c r="AE3507" i="4"/>
  <c r="AE3508" i="4"/>
  <c r="AE12" i="4"/>
  <c r="AE13" i="4"/>
  <c r="AE14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E3533" i="4"/>
  <c r="AE3534" i="4"/>
  <c r="AE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E3560" i="4"/>
  <c r="AE15" i="4"/>
  <c r="AE3561" i="4"/>
  <c r="AE3562" i="4"/>
  <c r="AE3563" i="4"/>
  <c r="AE3564" i="4"/>
  <c r="AE3565" i="4"/>
  <c r="AE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E3614" i="4"/>
  <c r="AE3615" i="4"/>
  <c r="AE3616" i="4"/>
  <c r="AE3617" i="4"/>
  <c r="AE3618" i="4"/>
  <c r="AE3619" i="4"/>
  <c r="AE3620" i="4"/>
  <c r="AE3621" i="4"/>
  <c r="AE3622" i="4"/>
  <c r="AE3623" i="4"/>
  <c r="AE3624" i="4"/>
  <c r="AE3625" i="4"/>
  <c r="AE3626" i="4"/>
  <c r="AE3627" i="4"/>
  <c r="AE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E3715" i="4"/>
  <c r="AE3716" i="4"/>
  <c r="AE3717" i="4"/>
  <c r="AE3718" i="4"/>
  <c r="AE3719" i="4"/>
  <c r="AE3720" i="4"/>
  <c r="AE3721" i="4"/>
  <c r="AE3722" i="4"/>
  <c r="AE3723" i="4"/>
  <c r="AE3724" i="4"/>
  <c r="AE3725" i="4"/>
  <c r="AE3726" i="4"/>
  <c r="AE3727" i="4"/>
  <c r="AE3728" i="4"/>
  <c r="AE3729" i="4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E3753" i="4"/>
  <c r="AE3754" i="4"/>
  <c r="AE3755" i="4"/>
  <c r="AE3756" i="4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E3838" i="4"/>
  <c r="AE3839" i="4"/>
  <c r="AE3840" i="4"/>
  <c r="AE3841" i="4"/>
  <c r="AE3842" i="4"/>
  <c r="AE3843" i="4"/>
  <c r="AE3844" i="4"/>
  <c r="AE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E3869" i="4"/>
  <c r="AE3870" i="4"/>
  <c r="AE3871" i="4"/>
  <c r="AE3872" i="4"/>
  <c r="AE3873" i="4"/>
  <c r="AE3874" i="4"/>
  <c r="AE3875" i="4"/>
  <c r="AE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E3893" i="4"/>
  <c r="AE3894" i="4"/>
  <c r="AE3895" i="4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E3908" i="4"/>
  <c r="AE3909" i="4"/>
  <c r="AE3910" i="4"/>
  <c r="AE3911" i="4"/>
  <c r="AE3912" i="4"/>
  <c r="AE3913" i="4"/>
  <c r="AE3914" i="4"/>
  <c r="AE3915" i="4"/>
  <c r="AE3916" i="4"/>
  <c r="AE3917" i="4"/>
  <c r="AE3918" i="4"/>
  <c r="AE3919" i="4"/>
  <c r="AE3920" i="4"/>
  <c r="AE3921" i="4"/>
  <c r="AE3922" i="4"/>
  <c r="AE3923" i="4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E3950" i="4"/>
  <c r="AE3951" i="4"/>
  <c r="AE3952" i="4"/>
  <c r="AE3953" i="4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E4001" i="4"/>
  <c r="AE4002" i="4"/>
  <c r="AE4003" i="4"/>
  <c r="AE4004" i="4"/>
  <c r="AE4005" i="4"/>
  <c r="AE4006" i="4"/>
  <c r="AE4007" i="4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E4056" i="4"/>
  <c r="AE4057" i="4"/>
  <c r="AE4058" i="4"/>
  <c r="AE4059" i="4"/>
  <c r="AE4060" i="4"/>
  <c r="AE4061" i="4"/>
  <c r="AE4062" i="4"/>
  <c r="AE4063" i="4"/>
  <c r="AE4064" i="4"/>
  <c r="AE4065" i="4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E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E4120" i="4"/>
  <c r="AE4121" i="4"/>
  <c r="AE4122" i="4"/>
  <c r="AE4123" i="4"/>
  <c r="AE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E4174" i="4"/>
  <c r="AE4175" i="4"/>
  <c r="AE4176" i="4"/>
  <c r="AE4177" i="4"/>
  <c r="AE4178" i="4"/>
  <c r="AE4179" i="4"/>
  <c r="AE4180" i="4"/>
  <c r="AE4181" i="4"/>
  <c r="AE4182" i="4"/>
  <c r="AE4183" i="4"/>
  <c r="AE4184" i="4"/>
  <c r="AE4185" i="4"/>
  <c r="AE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1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E4429" i="4"/>
  <c r="AE4430" i="4"/>
  <c r="AE4431" i="4"/>
  <c r="AE4432" i="4"/>
  <c r="AE4433" i="4"/>
  <c r="AE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E4456" i="4"/>
  <c r="AE4457" i="4"/>
  <c r="AE4458" i="4"/>
  <c r="AE4459" i="4"/>
  <c r="AE4460" i="4"/>
  <c r="AE4461" i="4"/>
  <c r="AE4462" i="4"/>
  <c r="AE4463" i="4"/>
  <c r="AE4464" i="4"/>
  <c r="AE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E4510" i="4"/>
  <c r="AE4511" i="4"/>
  <c r="AE4512" i="4"/>
  <c r="AE4513" i="4"/>
  <c r="AE4514" i="4"/>
  <c r="AE4515" i="4"/>
  <c r="AE4516" i="4"/>
  <c r="AE4517" i="4"/>
  <c r="AE4518" i="4"/>
  <c r="AE4519" i="4"/>
  <c r="AE4520" i="4"/>
  <c r="AE4521" i="4"/>
  <c r="AE4522" i="4"/>
  <c r="AE4523" i="4"/>
  <c r="AE4524" i="4"/>
  <c r="AE4525" i="4"/>
  <c r="AE4526" i="4"/>
  <c r="AE4527" i="4"/>
  <c r="AE4528" i="4"/>
  <c r="AE4529" i="4"/>
  <c r="AE4530" i="4"/>
  <c r="AE4531" i="4"/>
  <c r="AE4532" i="4"/>
  <c r="AE4533" i="4"/>
  <c r="AE4534" i="4"/>
  <c r="AE4535" i="4"/>
  <c r="AE4536" i="4"/>
  <c r="AE4537" i="4"/>
  <c r="AE4538" i="4"/>
  <c r="AE4539" i="4"/>
  <c r="AE4540" i="4"/>
  <c r="AE4541" i="4"/>
  <c r="AE4542" i="4"/>
  <c r="AE4543" i="4"/>
  <c r="AE4544" i="4"/>
  <c r="AE4545" i="4"/>
  <c r="AE4546" i="4"/>
  <c r="AE4547" i="4"/>
  <c r="AE4548" i="4"/>
  <c r="AE4549" i="4"/>
  <c r="AE4550" i="4"/>
  <c r="AE4551" i="4"/>
  <c r="AE4552" i="4"/>
  <c r="AE4553" i="4"/>
  <c r="AE4554" i="4"/>
  <c r="AE4555" i="4"/>
  <c r="AE4556" i="4"/>
  <c r="AE4557" i="4"/>
  <c r="AE4558" i="4"/>
  <c r="AE4559" i="4"/>
  <c r="AE4560" i="4"/>
  <c r="AE4561" i="4"/>
  <c r="AE4562" i="4"/>
  <c r="AE4563" i="4"/>
  <c r="AE4564" i="4"/>
  <c r="AE4565" i="4"/>
  <c r="AE4566" i="4"/>
  <c r="AE4567" i="4"/>
  <c r="AE4568" i="4"/>
  <c r="AE4569" i="4"/>
  <c r="AE4570" i="4"/>
  <c r="AE4571" i="4"/>
  <c r="AE4572" i="4"/>
  <c r="AE4573" i="4"/>
  <c r="AE4574" i="4"/>
  <c r="AE4575" i="4"/>
  <c r="AE4576" i="4"/>
  <c r="AE4577" i="4"/>
  <c r="AE4578" i="4"/>
  <c r="AE4579" i="4"/>
  <c r="AE4580" i="4"/>
  <c r="AE4581" i="4"/>
  <c r="AE4582" i="4"/>
  <c r="AE4583" i="4"/>
  <c r="AE4584" i="4"/>
  <c r="AE4585" i="4"/>
  <c r="AE4586" i="4"/>
  <c r="AE4587" i="4"/>
  <c r="AE4588" i="4"/>
  <c r="AE4589" i="4"/>
  <c r="AE4590" i="4"/>
  <c r="AE4591" i="4"/>
  <c r="AE4592" i="4"/>
  <c r="AE4593" i="4"/>
  <c r="AE4594" i="4"/>
  <c r="AE4595" i="4"/>
  <c r="AE4596" i="4"/>
  <c r="AE4597" i="4"/>
  <c r="AE4598" i="4"/>
  <c r="AE4599" i="4"/>
  <c r="AE4600" i="4"/>
  <c r="AE4601" i="4"/>
  <c r="AE4602" i="4"/>
  <c r="AE4603" i="4"/>
  <c r="AE4604" i="4"/>
  <c r="AE4605" i="4"/>
  <c r="AE4606" i="4"/>
  <c r="AE4607" i="4"/>
  <c r="AE4608" i="4"/>
  <c r="AE4609" i="4"/>
  <c r="AE4610" i="4"/>
  <c r="AE4611" i="4"/>
  <c r="AE4612" i="4"/>
  <c r="AE4613" i="4"/>
  <c r="AE4614" i="4"/>
  <c r="AE4615" i="4"/>
  <c r="AE4616" i="4"/>
  <c r="AE4617" i="4"/>
  <c r="AE4618" i="4"/>
  <c r="AE4619" i="4"/>
  <c r="AE4620" i="4"/>
  <c r="AE4621" i="4"/>
  <c r="AE4622" i="4"/>
  <c r="AE4623" i="4"/>
  <c r="AE4624" i="4"/>
  <c r="AE4625" i="4"/>
  <c r="AE4626" i="4"/>
  <c r="AE4627" i="4"/>
  <c r="AE4628" i="4"/>
  <c r="AE4629" i="4"/>
  <c r="AE4630" i="4"/>
  <c r="AE4631" i="4"/>
  <c r="AE4632" i="4"/>
  <c r="AE4633" i="4"/>
  <c r="AE4634" i="4"/>
  <c r="AE4635" i="4"/>
  <c r="AE4636" i="4"/>
  <c r="AE4637" i="4"/>
  <c r="AE4638" i="4"/>
  <c r="AE4639" i="4"/>
  <c r="AE4640" i="4"/>
  <c r="AE4641" i="4"/>
  <c r="AE4642" i="4"/>
  <c r="AE4643" i="4"/>
  <c r="AE4644" i="4"/>
  <c r="AE4645" i="4"/>
  <c r="AE4646" i="4"/>
  <c r="AE4647" i="4"/>
  <c r="AE4648" i="4"/>
  <c r="AE4649" i="4"/>
  <c r="AE4650" i="4"/>
  <c r="AE4651" i="4"/>
  <c r="AE4652" i="4"/>
  <c r="AE4653" i="4"/>
  <c r="AE4654" i="4"/>
  <c r="AE4655" i="4"/>
  <c r="AE4656" i="4"/>
  <c r="AE4657" i="4"/>
  <c r="AE4658" i="4"/>
  <c r="AE4659" i="4"/>
  <c r="AE4660" i="4"/>
  <c r="AE4661" i="4"/>
  <c r="AE4662" i="4"/>
  <c r="AE4663" i="4"/>
  <c r="AE4664" i="4"/>
  <c r="AE4665" i="4"/>
  <c r="AE4666" i="4"/>
  <c r="AE4667" i="4"/>
  <c r="AE4668" i="4"/>
  <c r="AE4669" i="4"/>
  <c r="AE4670" i="4"/>
  <c r="AE4671" i="4"/>
  <c r="AE4672" i="4"/>
  <c r="AE4673" i="4"/>
  <c r="AE4674" i="4"/>
  <c r="AE4675" i="4"/>
  <c r="AE4676" i="4"/>
  <c r="AE4677" i="4"/>
  <c r="AE4678" i="4"/>
  <c r="AE4679" i="4"/>
  <c r="AE4680" i="4"/>
  <c r="AE4681" i="4"/>
  <c r="AE4682" i="4"/>
  <c r="AE4683" i="4"/>
  <c r="AE4684" i="4"/>
  <c r="AE4685" i="4"/>
  <c r="AE4686" i="4"/>
  <c r="AE4687" i="4"/>
  <c r="AE4688" i="4"/>
  <c r="AE4689" i="4"/>
  <c r="AE4690" i="4"/>
  <c r="AE4691" i="4"/>
  <c r="AE4692" i="4"/>
  <c r="AE4693" i="4"/>
  <c r="AE4694" i="4"/>
  <c r="AE4695" i="4"/>
  <c r="AE4696" i="4"/>
  <c r="AE4697" i="4"/>
  <c r="AE4698" i="4"/>
  <c r="AE4699" i="4"/>
  <c r="AE4700" i="4"/>
  <c r="AE4701" i="4"/>
  <c r="AE4702" i="4"/>
  <c r="AE4703" i="4"/>
  <c r="AE4704" i="4"/>
  <c r="AE4705" i="4"/>
  <c r="AE4706" i="4"/>
  <c r="AE4707" i="4"/>
  <c r="AE4708" i="4"/>
  <c r="AE4709" i="4"/>
  <c r="AE4710" i="4"/>
  <c r="AE4711" i="4"/>
  <c r="AE4712" i="4"/>
  <c r="AE4713" i="4"/>
  <c r="AE4714" i="4"/>
  <c r="AE4715" i="4"/>
  <c r="AE4716" i="4"/>
  <c r="AE4717" i="4"/>
  <c r="AE4718" i="4"/>
  <c r="AE4719" i="4"/>
  <c r="AE4720" i="4"/>
  <c r="AE4721" i="4"/>
  <c r="AE4722" i="4"/>
  <c r="AE4723" i="4"/>
  <c r="AE4724" i="4"/>
  <c r="AE4725" i="4"/>
  <c r="AE4726" i="4"/>
  <c r="AE4727" i="4"/>
  <c r="AE4728" i="4"/>
  <c r="AE4729" i="4"/>
  <c r="AE4730" i="4"/>
  <c r="AE4731" i="4"/>
  <c r="AE4732" i="4"/>
  <c r="AE4733" i="4"/>
  <c r="AE4734" i="4"/>
  <c r="AE4735" i="4"/>
  <c r="AE4736" i="4"/>
  <c r="AE4737" i="4"/>
  <c r="AE4738" i="4"/>
  <c r="AE4739" i="4"/>
  <c r="AE4740" i="4"/>
  <c r="AE4741" i="4"/>
  <c r="AE4742" i="4"/>
  <c r="AE4743" i="4"/>
  <c r="AE4744" i="4"/>
  <c r="AE4745" i="4"/>
  <c r="AE4746" i="4"/>
  <c r="AE4747" i="4"/>
  <c r="AE4748" i="4"/>
  <c r="AE4749" i="4"/>
  <c r="AE4750" i="4"/>
  <c r="AE4751" i="4"/>
  <c r="AE4752" i="4"/>
  <c r="AE4753" i="4"/>
  <c r="AE4754" i="4"/>
  <c r="AE4755" i="4"/>
  <c r="AE4756" i="4"/>
  <c r="AE4757" i="4"/>
  <c r="AE4758" i="4"/>
  <c r="AE4759" i="4"/>
  <c r="AE4760" i="4"/>
  <c r="AE4761" i="4"/>
  <c r="AE4762" i="4"/>
  <c r="AE4763" i="4"/>
  <c r="AE4764" i="4"/>
  <c r="AE4765" i="4"/>
  <c r="AE4766" i="4"/>
  <c r="AE4767" i="4"/>
  <c r="AE4768" i="4"/>
  <c r="AE4769" i="4"/>
  <c r="AE4770" i="4"/>
  <c r="AE4771" i="4"/>
  <c r="AE4772" i="4"/>
  <c r="AE4773" i="4"/>
  <c r="AE4774" i="4"/>
  <c r="AE4775" i="4"/>
  <c r="AE4776" i="4"/>
  <c r="AE4777" i="4"/>
  <c r="AE4778" i="4"/>
  <c r="AE4779" i="4"/>
  <c r="AE4780" i="4"/>
  <c r="AE4781" i="4"/>
  <c r="AE4782" i="4"/>
  <c r="AE4783" i="4"/>
  <c r="AE4784" i="4"/>
  <c r="AE4785" i="4"/>
  <c r="AE4786" i="4"/>
  <c r="AE4787" i="4"/>
  <c r="AE4788" i="4"/>
  <c r="AE4789" i="4"/>
  <c r="AE4790" i="4"/>
  <c r="AE4791" i="4"/>
  <c r="AE4792" i="4"/>
  <c r="AE4793" i="4"/>
  <c r="AE4794" i="4"/>
  <c r="AE4795" i="4"/>
  <c r="AE4796" i="4"/>
  <c r="AE4797" i="4"/>
  <c r="AE4798" i="4"/>
  <c r="AE4799" i="4"/>
  <c r="AE4800" i="4"/>
  <c r="AE4801" i="4"/>
  <c r="AE4802" i="4"/>
  <c r="AE4803" i="4"/>
  <c r="AE4804" i="4"/>
  <c r="AE4805" i="4"/>
  <c r="AE4806" i="4"/>
  <c r="AE4807" i="4"/>
  <c r="AE4808" i="4"/>
  <c r="AE4809" i="4"/>
  <c r="AE4810" i="4"/>
  <c r="AE4811" i="4"/>
  <c r="AE4812" i="4"/>
  <c r="AE4813" i="4"/>
  <c r="AE4814" i="4"/>
  <c r="AE4815" i="4"/>
  <c r="AE4816" i="4"/>
  <c r="AE4817" i="4"/>
  <c r="AE4818" i="4"/>
  <c r="AE4819" i="4"/>
  <c r="AE4820" i="4"/>
  <c r="AE4821" i="4"/>
  <c r="AE4822" i="4"/>
  <c r="AE4823" i="4"/>
  <c r="AE4824" i="4"/>
  <c r="AE4825" i="4"/>
  <c r="AE4826" i="4"/>
  <c r="AE4827" i="4"/>
  <c r="AE4828" i="4"/>
  <c r="AE4829" i="4"/>
  <c r="AE4830" i="4"/>
  <c r="AE4831" i="4"/>
  <c r="AE4832" i="4"/>
  <c r="AE4833" i="4"/>
  <c r="AE4834" i="4"/>
  <c r="AE4835" i="4"/>
  <c r="AE4836" i="4"/>
  <c r="AE4837" i="4"/>
  <c r="AE4838" i="4"/>
  <c r="AE4839" i="4"/>
  <c r="AE4840" i="4"/>
  <c r="AE4841" i="4"/>
  <c r="AE4842" i="4"/>
  <c r="AE4843" i="4"/>
  <c r="AE4844" i="4"/>
  <c r="AE4845" i="4"/>
  <c r="AE4846" i="4"/>
  <c r="AE4847" i="4"/>
  <c r="AE4848" i="4"/>
  <c r="AE4849" i="4"/>
  <c r="AE4850" i="4"/>
  <c r="AE4851" i="4"/>
  <c r="AE4852" i="4"/>
  <c r="AE4853" i="4"/>
  <c r="AE4854" i="4"/>
  <c r="AE4855" i="4"/>
  <c r="AE4856" i="4"/>
  <c r="AE4857" i="4"/>
  <c r="AE4858" i="4"/>
  <c r="AE4859" i="4"/>
  <c r="AE4860" i="4"/>
  <c r="AE4861" i="4"/>
  <c r="AE4862" i="4"/>
  <c r="AE4863" i="4"/>
  <c r="AE4864" i="4"/>
  <c r="AE4865" i="4"/>
  <c r="AE4866" i="4"/>
  <c r="AE4867" i="4"/>
  <c r="AE4868" i="4"/>
  <c r="AE4869" i="4"/>
  <c r="AE4870" i="4"/>
  <c r="AE4871" i="4"/>
  <c r="AE4872" i="4"/>
  <c r="AE4873" i="4"/>
  <c r="AE4874" i="4"/>
  <c r="AE4875" i="4"/>
  <c r="AE4876" i="4"/>
  <c r="AE4877" i="4"/>
  <c r="AE4878" i="4"/>
  <c r="AE4879" i="4"/>
  <c r="AE4880" i="4"/>
  <c r="AE4881" i="4"/>
  <c r="AE4882" i="4"/>
  <c r="AE4883" i="4"/>
  <c r="AE4884" i="4"/>
  <c r="AE4885" i="4"/>
  <c r="AE4886" i="4"/>
  <c r="AE4887" i="4"/>
  <c r="AE4888" i="4"/>
  <c r="AE4889" i="4"/>
  <c r="AE4890" i="4"/>
  <c r="AE4891" i="4"/>
  <c r="AE4892" i="4"/>
  <c r="AE4893" i="4"/>
  <c r="AE4894" i="4"/>
  <c r="AE4895" i="4"/>
  <c r="AE4896" i="4"/>
  <c r="AE4897" i="4"/>
  <c r="AE4898" i="4"/>
  <c r="AE4899" i="4"/>
  <c r="AE4900" i="4"/>
  <c r="AE4901" i="4"/>
  <c r="AE4902" i="4"/>
  <c r="AE4903" i="4"/>
  <c r="AE4904" i="4"/>
  <c r="AE4905" i="4"/>
  <c r="AE4906" i="4"/>
  <c r="AE4907" i="4"/>
  <c r="AE4908" i="4"/>
  <c r="AE4909" i="4"/>
  <c r="AE4910" i="4"/>
  <c r="AE4911" i="4"/>
  <c r="AE4912" i="4"/>
  <c r="AE4913" i="4"/>
  <c r="AE4914" i="4"/>
  <c r="AE4915" i="4"/>
  <c r="AE4916" i="4"/>
  <c r="AE4917" i="4"/>
  <c r="AE4918" i="4"/>
  <c r="AE4919" i="4"/>
  <c r="AE4920" i="4"/>
  <c r="AE4921" i="4"/>
  <c r="AE4922" i="4"/>
  <c r="AE4923" i="4"/>
  <c r="AE4924" i="4"/>
  <c r="AE4925" i="4"/>
  <c r="AE4926" i="4"/>
  <c r="AE4927" i="4"/>
  <c r="AE4928" i="4"/>
  <c r="AE4929" i="4"/>
  <c r="AE4930" i="4"/>
  <c r="AE4931" i="4"/>
  <c r="AE4932" i="4"/>
  <c r="AE4933" i="4"/>
  <c r="AE4934" i="4"/>
  <c r="AE4935" i="4"/>
  <c r="AE4936" i="4"/>
  <c r="AE4937" i="4"/>
  <c r="AE4938" i="4"/>
  <c r="AE4939" i="4"/>
  <c r="AE4940" i="4"/>
  <c r="AE4941" i="4"/>
  <c r="AE4942" i="4"/>
  <c r="AE4943" i="4"/>
  <c r="AE4944" i="4"/>
  <c r="AE4945" i="4"/>
  <c r="AE4946" i="4"/>
  <c r="AE4947" i="4"/>
  <c r="AE4948" i="4"/>
  <c r="AE4949" i="4"/>
  <c r="AE4950" i="4"/>
  <c r="AE4951" i="4"/>
  <c r="AE4952" i="4"/>
  <c r="AE4953" i="4"/>
  <c r="AE4954" i="4"/>
  <c r="AE4955" i="4"/>
  <c r="AE4956" i="4"/>
  <c r="AE4957" i="4"/>
  <c r="AE4958" i="4"/>
  <c r="AE4959" i="4"/>
  <c r="AE4960" i="4"/>
  <c r="AE4961" i="4"/>
  <c r="AE4962" i="4"/>
  <c r="AE4963" i="4"/>
  <c r="AE4964" i="4"/>
  <c r="AE4965" i="4"/>
  <c r="AE4966" i="4"/>
  <c r="AE4967" i="4"/>
  <c r="AE4968" i="4"/>
  <c r="AE4969" i="4"/>
  <c r="AE4970" i="4"/>
  <c r="AE4971" i="4"/>
  <c r="AE4972" i="4"/>
  <c r="AE4973" i="4"/>
  <c r="AE4974" i="4"/>
  <c r="AE4975" i="4"/>
  <c r="AE4976" i="4"/>
  <c r="AE4977" i="4"/>
  <c r="AE4978" i="4"/>
  <c r="AE4979" i="4"/>
  <c r="AE4980" i="4"/>
  <c r="AE4981" i="4"/>
  <c r="AE4982" i="4"/>
  <c r="AE4983" i="4"/>
  <c r="AE4984" i="4"/>
  <c r="AE4985" i="4"/>
  <c r="AE4986" i="4"/>
  <c r="AE4987" i="4"/>
  <c r="AE4988" i="4"/>
  <c r="AE4989" i="4"/>
  <c r="AE4990" i="4"/>
  <c r="AE4991" i="4"/>
  <c r="AE4992" i="4"/>
  <c r="AE4993" i="4"/>
  <c r="AE4994" i="4"/>
  <c r="AE4995" i="4"/>
  <c r="AE4996" i="4"/>
  <c r="AE4997" i="4"/>
  <c r="AE4998" i="4"/>
  <c r="AE4999" i="4"/>
  <c r="AE5000" i="4"/>
  <c r="AE5001" i="4"/>
  <c r="AE5002" i="4"/>
  <c r="AE5003" i="4"/>
  <c r="AE5004" i="4"/>
  <c r="AE5005" i="4"/>
  <c r="AE5006" i="4"/>
  <c r="AE5007" i="4"/>
  <c r="AE5008" i="4"/>
  <c r="AE5009" i="4"/>
  <c r="AE5010" i="4"/>
  <c r="AE5011" i="4"/>
  <c r="AE5012" i="4"/>
  <c r="AE5013" i="4"/>
  <c r="AE5014" i="4"/>
  <c r="AE5015" i="4"/>
  <c r="AE5016" i="4"/>
  <c r="AE5017" i="4"/>
  <c r="AE5018" i="4"/>
  <c r="AE5019" i="4"/>
  <c r="AE5020" i="4"/>
  <c r="AE5021" i="4"/>
  <c r="AE5022" i="4"/>
  <c r="AE5023" i="4"/>
  <c r="AE5024" i="4"/>
  <c r="AE5025" i="4"/>
  <c r="AE5026" i="4"/>
  <c r="AE5027" i="4"/>
  <c r="AE5028" i="4"/>
  <c r="AE5029" i="4"/>
  <c r="AE5030" i="4"/>
  <c r="AE5031" i="4"/>
  <c r="AE5032" i="4"/>
  <c r="AE5033" i="4"/>
  <c r="AE5034" i="4"/>
  <c r="AE5035" i="4"/>
  <c r="AE5036" i="4"/>
  <c r="AE5037" i="4"/>
  <c r="AE5038" i="4"/>
  <c r="AE5039" i="4"/>
  <c r="AE5040" i="4"/>
  <c r="AE5041" i="4"/>
  <c r="AE5042" i="4"/>
  <c r="AE5043" i="4"/>
  <c r="AE5044" i="4"/>
  <c r="AE5045" i="4"/>
  <c r="AE5046" i="4"/>
  <c r="AE5047" i="4"/>
  <c r="AE5048" i="4"/>
  <c r="AE5049" i="4"/>
  <c r="AE5050" i="4"/>
  <c r="AE5051" i="4"/>
  <c r="AE5052" i="4"/>
  <c r="AE5053" i="4"/>
  <c r="AE5054" i="4"/>
  <c r="AE5055" i="4"/>
  <c r="AE5056" i="4"/>
  <c r="AE5057" i="4"/>
  <c r="AE5058" i="4"/>
  <c r="AE5059" i="4"/>
  <c r="AE5060" i="4"/>
  <c r="AE5061" i="4"/>
  <c r="AE5062" i="4"/>
  <c r="AE5063" i="4"/>
  <c r="AE5064" i="4"/>
  <c r="AE5065" i="4"/>
  <c r="AE5066" i="4"/>
  <c r="AE5067" i="4"/>
  <c r="AE5068" i="4"/>
  <c r="AE17" i="4"/>
  <c r="AE18" i="4"/>
  <c r="AE19" i="4"/>
  <c r="AE20" i="4"/>
  <c r="AE21" i="4"/>
  <c r="AE22" i="4"/>
  <c r="AE5069" i="4"/>
  <c r="AE5070" i="4"/>
  <c r="AE5071" i="4"/>
  <c r="AE5072" i="4"/>
  <c r="AE5073" i="4"/>
  <c r="AE23" i="4"/>
  <c r="AE24" i="4"/>
  <c r="AE5074" i="4"/>
  <c r="AE25" i="4"/>
  <c r="AE5075" i="4"/>
  <c r="AE26" i="4"/>
  <c r="AE27" i="4"/>
  <c r="AE28" i="4"/>
  <c r="AE29" i="4"/>
  <c r="AE30" i="4"/>
  <c r="AE5076" i="4"/>
  <c r="AE5077" i="4"/>
  <c r="AE5078" i="4"/>
  <c r="AE5079" i="4"/>
  <c r="AE5080" i="4"/>
  <c r="AE5081" i="4"/>
  <c r="AE5082" i="4"/>
  <c r="AE5083" i="4"/>
  <c r="AE5084" i="4"/>
  <c r="AE5085" i="4"/>
  <c r="AE5086" i="4"/>
  <c r="AE5087" i="4"/>
  <c r="AE5088" i="4"/>
  <c r="AE5089" i="4"/>
  <c r="AE5090" i="4"/>
  <c r="AE5091" i="4"/>
  <c r="AE5092" i="4"/>
  <c r="AE5093" i="4"/>
  <c r="AE5094" i="4"/>
  <c r="AE5095" i="4"/>
  <c r="AE5096" i="4"/>
  <c r="AE5097" i="4"/>
  <c r="AE5098" i="4"/>
  <c r="AE5099" i="4"/>
  <c r="AE5100" i="4"/>
  <c r="AE5101" i="4"/>
  <c r="AE5102" i="4"/>
  <c r="AE5103" i="4"/>
  <c r="AE5104" i="4"/>
  <c r="AE5105" i="4"/>
  <c r="AE5106" i="4"/>
  <c r="AE5107" i="4"/>
  <c r="AE5108" i="4"/>
  <c r="AE5109" i="4"/>
  <c r="AE5110" i="4"/>
  <c r="AE5111" i="4"/>
  <c r="AE5112" i="4"/>
  <c r="AE5113" i="4"/>
  <c r="AE5114" i="4"/>
  <c r="AE5115" i="4"/>
  <c r="AE5116" i="4"/>
  <c r="AE5117" i="4"/>
  <c r="AE5118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1839" i="4"/>
  <c r="AG1840" i="4"/>
  <c r="AG1841" i="4"/>
  <c r="AG1842" i="4"/>
  <c r="AG1843" i="4"/>
  <c r="AG1844" i="4"/>
  <c r="AG1845" i="4"/>
  <c r="AG1846" i="4"/>
  <c r="AG1847" i="4"/>
  <c r="AG1848" i="4"/>
  <c r="AG1849" i="4"/>
  <c r="AG1850" i="4"/>
  <c r="AG1851" i="4"/>
  <c r="AG1852" i="4"/>
  <c r="AG1853" i="4"/>
  <c r="AG1854" i="4"/>
  <c r="AG1855" i="4"/>
  <c r="AG1856" i="4"/>
  <c r="AG1857" i="4"/>
  <c r="AG1858" i="4"/>
  <c r="AG1859" i="4"/>
  <c r="AG1860" i="4"/>
  <c r="AG1861" i="4"/>
  <c r="AG1862" i="4"/>
  <c r="AG1863" i="4"/>
  <c r="AG1864" i="4"/>
  <c r="AG1865" i="4"/>
  <c r="AG1866" i="4"/>
  <c r="AG1867" i="4"/>
  <c r="AG1868" i="4"/>
  <c r="AG1869" i="4"/>
  <c r="AG1870" i="4"/>
  <c r="AG1871" i="4"/>
  <c r="AG1872" i="4"/>
  <c r="AG1873" i="4"/>
  <c r="AG1874" i="4"/>
  <c r="AG1875" i="4"/>
  <c r="AG1876" i="4"/>
  <c r="AG1877" i="4"/>
  <c r="AG1878" i="4"/>
  <c r="AG1879" i="4"/>
  <c r="AG1880" i="4"/>
  <c r="AG1881" i="4"/>
  <c r="AG1882" i="4"/>
  <c r="AG1883" i="4"/>
  <c r="AG1884" i="4"/>
  <c r="AG1885" i="4"/>
  <c r="AG1886" i="4"/>
  <c r="AG1887" i="4"/>
  <c r="AG1888" i="4"/>
  <c r="AG1889" i="4"/>
  <c r="AG1890" i="4"/>
  <c r="AG1891" i="4"/>
  <c r="AG1892" i="4"/>
  <c r="AG1893" i="4"/>
  <c r="AG1894" i="4"/>
  <c r="AG1895" i="4"/>
  <c r="AG1896" i="4"/>
  <c r="AG1897" i="4"/>
  <c r="AG1898" i="4"/>
  <c r="AG1899" i="4"/>
  <c r="AG1900" i="4"/>
  <c r="AG1901" i="4"/>
  <c r="AG1902" i="4"/>
  <c r="AG1903" i="4"/>
  <c r="AG1904" i="4"/>
  <c r="AG1905" i="4"/>
  <c r="AG1906" i="4"/>
  <c r="AG1907" i="4"/>
  <c r="AG1908" i="4"/>
  <c r="AG1909" i="4"/>
  <c r="AG1910" i="4"/>
  <c r="AG1911" i="4"/>
  <c r="AG1912" i="4"/>
  <c r="AG1913" i="4"/>
  <c r="AG1914" i="4"/>
  <c r="AG1915" i="4"/>
  <c r="AG1916" i="4"/>
  <c r="AG1917" i="4"/>
  <c r="AG1918" i="4"/>
  <c r="AG1919" i="4"/>
  <c r="AG1920" i="4"/>
  <c r="AG1921" i="4"/>
  <c r="AG1922" i="4"/>
  <c r="AG1923" i="4"/>
  <c r="AG1924" i="4"/>
  <c r="AG1925" i="4"/>
  <c r="AG1926" i="4"/>
  <c r="AG1927" i="4"/>
  <c r="AG1928" i="4"/>
  <c r="AG1929" i="4"/>
  <c r="AG1930" i="4"/>
  <c r="AG1931" i="4"/>
  <c r="AG1932" i="4"/>
  <c r="AG1933" i="4"/>
  <c r="AG1934" i="4"/>
  <c r="AG1935" i="4"/>
  <c r="AG1936" i="4"/>
  <c r="AG1937" i="4"/>
  <c r="AG1938" i="4"/>
  <c r="AG1939" i="4"/>
  <c r="AG1940" i="4"/>
  <c r="AG1941" i="4"/>
  <c r="AG1942" i="4"/>
  <c r="AG1943" i="4"/>
  <c r="AG1944" i="4"/>
  <c r="AG1945" i="4"/>
  <c r="AG1946" i="4"/>
  <c r="AG1947" i="4"/>
  <c r="AG1948" i="4"/>
  <c r="AG1949" i="4"/>
  <c r="AG1950" i="4"/>
  <c r="AG1951" i="4"/>
  <c r="AG1952" i="4"/>
  <c r="AG1953" i="4"/>
  <c r="AG1954" i="4"/>
  <c r="AG1955" i="4"/>
  <c r="AG1956" i="4"/>
  <c r="AG1957" i="4"/>
  <c r="AG1958" i="4"/>
  <c r="AG1959" i="4"/>
  <c r="AG1960" i="4"/>
  <c r="AG1961" i="4"/>
  <c r="AG1962" i="4"/>
  <c r="AG1963" i="4"/>
  <c r="AG1964" i="4"/>
  <c r="AG1965" i="4"/>
  <c r="AG1966" i="4"/>
  <c r="AG1967" i="4"/>
  <c r="AG1968" i="4"/>
  <c r="AG1969" i="4"/>
  <c r="AG1970" i="4"/>
  <c r="AG1971" i="4"/>
  <c r="AG1972" i="4"/>
  <c r="AG1973" i="4"/>
  <c r="AG1974" i="4"/>
  <c r="AG1975" i="4"/>
  <c r="AG1976" i="4"/>
  <c r="AG1977" i="4"/>
  <c r="AG1978" i="4"/>
  <c r="AG1979" i="4"/>
  <c r="AG1980" i="4"/>
  <c r="AG1981" i="4"/>
  <c r="AG1982" i="4"/>
  <c r="AG1983" i="4"/>
  <c r="AG1984" i="4"/>
  <c r="AG1985" i="4"/>
  <c r="AG1986" i="4"/>
  <c r="AG1987" i="4"/>
  <c r="AG1988" i="4"/>
  <c r="AG1989" i="4"/>
  <c r="AG1990" i="4"/>
  <c r="AG1991" i="4"/>
  <c r="AG1992" i="4"/>
  <c r="AG1993" i="4"/>
  <c r="AG1994" i="4"/>
  <c r="AG1995" i="4"/>
  <c r="AG1996" i="4"/>
  <c r="AG1997" i="4"/>
  <c r="AG1998" i="4"/>
  <c r="AG1999" i="4"/>
  <c r="AG2000" i="4"/>
  <c r="AG2001" i="4"/>
  <c r="AG2002" i="4"/>
  <c r="AG2003" i="4"/>
  <c r="AG2004" i="4"/>
  <c r="AG2005" i="4"/>
  <c r="AG2006" i="4"/>
  <c r="AG2007" i="4"/>
  <c r="AG2008" i="4"/>
  <c r="AG2009" i="4"/>
  <c r="AG2010" i="4"/>
  <c r="AG2011" i="4"/>
  <c r="AG2012" i="4"/>
  <c r="AG2013" i="4"/>
  <c r="AG2014" i="4"/>
  <c r="AG2015" i="4"/>
  <c r="AG2016" i="4"/>
  <c r="AG2017" i="4"/>
  <c r="AG2018" i="4"/>
  <c r="AG2019" i="4"/>
  <c r="AG2020" i="4"/>
  <c r="AG2021" i="4"/>
  <c r="AG2022" i="4"/>
  <c r="AG2023" i="4"/>
  <c r="AG2024" i="4"/>
  <c r="AG2025" i="4"/>
  <c r="AG2026" i="4"/>
  <c r="AG2027" i="4"/>
  <c r="AG2028" i="4"/>
  <c r="AG2029" i="4"/>
  <c r="AG2030" i="4"/>
  <c r="AG2031" i="4"/>
  <c r="AG2032" i="4"/>
  <c r="AG2033" i="4"/>
  <c r="AG2034" i="4"/>
  <c r="AG2035" i="4"/>
  <c r="AG2036" i="4"/>
  <c r="AG2037" i="4"/>
  <c r="AG2038" i="4"/>
  <c r="AG2039" i="4"/>
  <c r="AG2040" i="4"/>
  <c r="AG2041" i="4"/>
  <c r="AG2042" i="4"/>
  <c r="AG2043" i="4"/>
  <c r="AG2044" i="4"/>
  <c r="AG2045" i="4"/>
  <c r="AG2046" i="4"/>
  <c r="AG2047" i="4"/>
  <c r="AG2048" i="4"/>
  <c r="AG2049" i="4"/>
  <c r="AG2050" i="4"/>
  <c r="AG2051" i="4"/>
  <c r="AG2052" i="4"/>
  <c r="AG2053" i="4"/>
  <c r="AG2054" i="4"/>
  <c r="AG2055" i="4"/>
  <c r="AG2056" i="4"/>
  <c r="AG2057" i="4"/>
  <c r="AG2058" i="4"/>
  <c r="AG2059" i="4"/>
  <c r="AG2060" i="4"/>
  <c r="AG2061" i="4"/>
  <c r="AG2062" i="4"/>
  <c r="AG2063" i="4"/>
  <c r="AG2064" i="4"/>
  <c r="AG2065" i="4"/>
  <c r="AG2066" i="4"/>
  <c r="AG2067" i="4"/>
  <c r="AG2068" i="4"/>
  <c r="AG2069" i="4"/>
  <c r="AG2070" i="4"/>
  <c r="AG2071" i="4"/>
  <c r="AG2072" i="4"/>
  <c r="AG2073" i="4"/>
  <c r="AG2074" i="4"/>
  <c r="AG2075" i="4"/>
  <c r="AG2076" i="4"/>
  <c r="AG2077" i="4"/>
  <c r="AG2078" i="4"/>
  <c r="AG2079" i="4"/>
  <c r="AG2080" i="4"/>
  <c r="AG2081" i="4"/>
  <c r="AG2082" i="4"/>
  <c r="AG2083" i="4"/>
  <c r="AG2084" i="4"/>
  <c r="AG2085" i="4"/>
  <c r="AG2086" i="4"/>
  <c r="AG2087" i="4"/>
  <c r="AG2088" i="4"/>
  <c r="AG2089" i="4"/>
  <c r="AG2090" i="4"/>
  <c r="AG2091" i="4"/>
  <c r="AG2092" i="4"/>
  <c r="AG2093" i="4"/>
  <c r="AG2094" i="4"/>
  <c r="AG2095" i="4"/>
  <c r="AG2096" i="4"/>
  <c r="AG2097" i="4"/>
  <c r="AG2098" i="4"/>
  <c r="AG2099" i="4"/>
  <c r="AG2100" i="4"/>
  <c r="AG2101" i="4"/>
  <c r="AG2102" i="4"/>
  <c r="AG2103" i="4"/>
  <c r="AG2104" i="4"/>
  <c r="AG2105" i="4"/>
  <c r="AG2106" i="4"/>
  <c r="AG2107" i="4"/>
  <c r="AG2108" i="4"/>
  <c r="AG2109" i="4"/>
  <c r="AG2110" i="4"/>
  <c r="AG2111" i="4"/>
  <c r="AG2112" i="4"/>
  <c r="AG2113" i="4"/>
  <c r="AG2114" i="4"/>
  <c r="AG2115" i="4"/>
  <c r="AG2116" i="4"/>
  <c r="AG2117" i="4"/>
  <c r="AG2118" i="4"/>
  <c r="AG2119" i="4"/>
  <c r="AG2120" i="4"/>
  <c r="AG2121" i="4"/>
  <c r="AG2122" i="4"/>
  <c r="AG2123" i="4"/>
  <c r="AG2124" i="4"/>
  <c r="AG2125" i="4"/>
  <c r="AG2126" i="4"/>
  <c r="AG2127" i="4"/>
  <c r="AG2128" i="4"/>
  <c r="AG2129" i="4"/>
  <c r="AG2130" i="4"/>
  <c r="AG2131" i="4"/>
  <c r="AG2132" i="4"/>
  <c r="AG2133" i="4"/>
  <c r="AG2134" i="4"/>
  <c r="AG2135" i="4"/>
  <c r="AG2136" i="4"/>
  <c r="AG2137" i="4"/>
  <c r="AG2138" i="4"/>
  <c r="AG2139" i="4"/>
  <c r="AG2140" i="4"/>
  <c r="AG2141" i="4"/>
  <c r="AG2142" i="4"/>
  <c r="AG2143" i="4"/>
  <c r="AG2144" i="4"/>
  <c r="AG2145" i="4"/>
  <c r="AG2146" i="4"/>
  <c r="AG2147" i="4"/>
  <c r="AG2148" i="4"/>
  <c r="AG2149" i="4"/>
  <c r="AG2150" i="4"/>
  <c r="AG2151" i="4"/>
  <c r="AG2152" i="4"/>
  <c r="AG2153" i="4"/>
  <c r="AG2154" i="4"/>
  <c r="AG2155" i="4"/>
  <c r="AG2156" i="4"/>
  <c r="AG2157" i="4"/>
  <c r="AG2158" i="4"/>
  <c r="AG2159" i="4"/>
  <c r="AG2160" i="4"/>
  <c r="AG2161" i="4"/>
  <c r="AG2162" i="4"/>
  <c r="AG2163" i="4"/>
  <c r="AG2164" i="4"/>
  <c r="AG2165" i="4"/>
  <c r="AG2166" i="4"/>
  <c r="AG2167" i="4"/>
  <c r="AG2168" i="4"/>
  <c r="AG2169" i="4"/>
  <c r="AG2170" i="4"/>
  <c r="AG2171" i="4"/>
  <c r="AG2172" i="4"/>
  <c r="AG2173" i="4"/>
  <c r="AG2174" i="4"/>
  <c r="AG2175" i="4"/>
  <c r="AG2176" i="4"/>
  <c r="AG2177" i="4"/>
  <c r="AG2178" i="4"/>
  <c r="AG2179" i="4"/>
  <c r="AG2180" i="4"/>
  <c r="AG2181" i="4"/>
  <c r="AG2182" i="4"/>
  <c r="AG2183" i="4"/>
  <c r="AG2184" i="4"/>
  <c r="AG2185" i="4"/>
  <c r="AG2186" i="4"/>
  <c r="AG2187" i="4"/>
  <c r="AG2188" i="4"/>
  <c r="AG2189" i="4"/>
  <c r="AG2190" i="4"/>
  <c r="AG2191" i="4"/>
  <c r="AG2192" i="4"/>
  <c r="AG2193" i="4"/>
  <c r="AG2194" i="4"/>
  <c r="AG2195" i="4"/>
  <c r="AG2196" i="4"/>
  <c r="AG2197" i="4"/>
  <c r="AG2198" i="4"/>
  <c r="AG2199" i="4"/>
  <c r="AG2200" i="4"/>
  <c r="AG2201" i="4"/>
  <c r="AG2202" i="4"/>
  <c r="AG2203" i="4"/>
  <c r="AG2204" i="4"/>
  <c r="AG2205" i="4"/>
  <c r="AG2206" i="4"/>
  <c r="AG2207" i="4"/>
  <c r="AG2208" i="4"/>
  <c r="AG2209" i="4"/>
  <c r="AG2210" i="4"/>
  <c r="AG2211" i="4"/>
  <c r="AG2212" i="4"/>
  <c r="AG2213" i="4"/>
  <c r="AG2214" i="4"/>
  <c r="AG2215" i="4"/>
  <c r="AG2216" i="4"/>
  <c r="AG2217" i="4"/>
  <c r="AG2218" i="4"/>
  <c r="AG2219" i="4"/>
  <c r="AG2220" i="4"/>
  <c r="AG2221" i="4"/>
  <c r="AG2222" i="4"/>
  <c r="AG2223" i="4"/>
  <c r="AG2224" i="4"/>
  <c r="AG2225" i="4"/>
  <c r="AG2226" i="4"/>
  <c r="AG2227" i="4"/>
  <c r="AG2228" i="4"/>
  <c r="AG2229" i="4"/>
  <c r="AG2230" i="4"/>
  <c r="AG2231" i="4"/>
  <c r="AG2232" i="4"/>
  <c r="AG2233" i="4"/>
  <c r="AG2234" i="4"/>
  <c r="AG2235" i="4"/>
  <c r="AG2236" i="4"/>
  <c r="AG2237" i="4"/>
  <c r="AG2238" i="4"/>
  <c r="AG2239" i="4"/>
  <c r="AG2240" i="4"/>
  <c r="AG2241" i="4"/>
  <c r="AG2242" i="4"/>
  <c r="AG2243" i="4"/>
  <c r="AG2244" i="4"/>
  <c r="AG2245" i="4"/>
  <c r="AG2246" i="4"/>
  <c r="AG2247" i="4"/>
  <c r="AG2248" i="4"/>
  <c r="AG2249" i="4"/>
  <c r="AG2250" i="4"/>
  <c r="AG2251" i="4"/>
  <c r="AG2252" i="4"/>
  <c r="AG2253" i="4"/>
  <c r="AG2254" i="4"/>
  <c r="AG2255" i="4"/>
  <c r="AG2256" i="4"/>
  <c r="AG2257" i="4"/>
  <c r="AG2258" i="4"/>
  <c r="AG2259" i="4"/>
  <c r="AG2260" i="4"/>
  <c r="AG2261" i="4"/>
  <c r="AG2262" i="4"/>
  <c r="AG2263" i="4"/>
  <c r="AG2264" i="4"/>
  <c r="AG2265" i="4"/>
  <c r="AG2266" i="4"/>
  <c r="AG2267" i="4"/>
  <c r="AG2268" i="4"/>
  <c r="AG2269" i="4"/>
  <c r="AG2270" i="4"/>
  <c r="AG2271" i="4"/>
  <c r="AG2272" i="4"/>
  <c r="AG2273" i="4"/>
  <c r="AG2274" i="4"/>
  <c r="AG2275" i="4"/>
  <c r="AG2276" i="4"/>
  <c r="AG2277" i="4"/>
  <c r="AG2278" i="4"/>
  <c r="AG2279" i="4"/>
  <c r="AG2280" i="4"/>
  <c r="AG2281" i="4"/>
  <c r="AG2282" i="4"/>
  <c r="AG2283" i="4"/>
  <c r="AG2284" i="4"/>
  <c r="AG2285" i="4"/>
  <c r="AG2286" i="4"/>
  <c r="AG2287" i="4"/>
  <c r="AG2288" i="4"/>
  <c r="AG2289" i="4"/>
  <c r="AG2290" i="4"/>
  <c r="AG2291" i="4"/>
  <c r="AG2292" i="4"/>
  <c r="AG2293" i="4"/>
  <c r="AG2294" i="4"/>
  <c r="AG2295" i="4"/>
  <c r="AG2296" i="4"/>
  <c r="AG2297" i="4"/>
  <c r="AG2298" i="4"/>
  <c r="AG2299" i="4"/>
  <c r="AG2300" i="4"/>
  <c r="AG2301" i="4"/>
  <c r="AG2302" i="4"/>
  <c r="AG2303" i="4"/>
  <c r="AG2304" i="4"/>
  <c r="AG2305" i="4"/>
  <c r="AG2306" i="4"/>
  <c r="AG2307" i="4"/>
  <c r="AG2308" i="4"/>
  <c r="AG2309" i="4"/>
  <c r="AG2310" i="4"/>
  <c r="AG2311" i="4"/>
  <c r="AG2312" i="4"/>
  <c r="AG2313" i="4"/>
  <c r="AG2314" i="4"/>
  <c r="AG2315" i="4"/>
  <c r="AG2316" i="4"/>
  <c r="AG2317" i="4"/>
  <c r="AG2318" i="4"/>
  <c r="AG2319" i="4"/>
  <c r="AG2320" i="4"/>
  <c r="AG2321" i="4"/>
  <c r="AG2322" i="4"/>
  <c r="AG2323" i="4"/>
  <c r="AG2324" i="4"/>
  <c r="AG2325" i="4"/>
  <c r="AG2326" i="4"/>
  <c r="AG2327" i="4"/>
  <c r="AG2328" i="4"/>
  <c r="AG2329" i="4"/>
  <c r="AG2330" i="4"/>
  <c r="AG2331" i="4"/>
  <c r="AG2332" i="4"/>
  <c r="AG2333" i="4"/>
  <c r="AG2334" i="4"/>
  <c r="AG2335" i="4"/>
  <c r="AG2336" i="4"/>
  <c r="AG2337" i="4"/>
  <c r="AG2338" i="4"/>
  <c r="AG2339" i="4"/>
  <c r="AG2340" i="4"/>
  <c r="AG2341" i="4"/>
  <c r="AG2342" i="4"/>
  <c r="AG2343" i="4"/>
  <c r="AG2344" i="4"/>
  <c r="AG2345" i="4"/>
  <c r="AG2346" i="4"/>
  <c r="AG2347" i="4"/>
  <c r="AG2348" i="4"/>
  <c r="AG2349" i="4"/>
  <c r="AG2350" i="4"/>
  <c r="AG2351" i="4"/>
  <c r="AG2352" i="4"/>
  <c r="AG2353" i="4"/>
  <c r="AG2354" i="4"/>
  <c r="AG2355" i="4"/>
  <c r="AG2356" i="4"/>
  <c r="AG2357" i="4"/>
  <c r="AG2358" i="4"/>
  <c r="AG2359" i="4"/>
  <c r="AG2360" i="4"/>
  <c r="AG2361" i="4"/>
  <c r="AG2362" i="4"/>
  <c r="AG2363" i="4"/>
  <c r="AG2364" i="4"/>
  <c r="AG2365" i="4"/>
  <c r="AG2366" i="4"/>
  <c r="AG2367" i="4"/>
  <c r="AG2368" i="4"/>
  <c r="AG2369" i="4"/>
  <c r="AG2370" i="4"/>
  <c r="AG2371" i="4"/>
  <c r="AG2372" i="4"/>
  <c r="AG2373" i="4"/>
  <c r="AG2374" i="4"/>
  <c r="AG2375" i="4"/>
  <c r="AG2376" i="4"/>
  <c r="AG2377" i="4"/>
  <c r="AG2378" i="4"/>
  <c r="AG2379" i="4"/>
  <c r="AG2380" i="4"/>
  <c r="AG2381" i="4"/>
  <c r="AG2382" i="4"/>
  <c r="AG2383" i="4"/>
  <c r="AG2384" i="4"/>
  <c r="AG2385" i="4"/>
  <c r="AG2386" i="4"/>
  <c r="AG2387" i="4"/>
  <c r="AG2388" i="4"/>
  <c r="AG2389" i="4"/>
  <c r="AG2390" i="4"/>
  <c r="AG2391" i="4"/>
  <c r="AG2392" i="4"/>
  <c r="AG2393" i="4"/>
  <c r="AG2394" i="4"/>
  <c r="AG2395" i="4"/>
  <c r="AG2396" i="4"/>
  <c r="AG2397" i="4"/>
  <c r="AG2398" i="4"/>
  <c r="AG2399" i="4"/>
  <c r="AG2400" i="4"/>
  <c r="AG2401" i="4"/>
  <c r="AG2402" i="4"/>
  <c r="AG2403" i="4"/>
  <c r="AG2404" i="4"/>
  <c r="AG2405" i="4"/>
  <c r="AG2406" i="4"/>
  <c r="AG2407" i="4"/>
  <c r="AG2408" i="4"/>
  <c r="AG2409" i="4"/>
  <c r="AG2410" i="4"/>
  <c r="AG2411" i="4"/>
  <c r="AG2412" i="4"/>
  <c r="AG2413" i="4"/>
  <c r="AG2414" i="4"/>
  <c r="AG2415" i="4"/>
  <c r="AG2416" i="4"/>
  <c r="AG2417" i="4"/>
  <c r="AG2418" i="4"/>
  <c r="AG2419" i="4"/>
  <c r="AG2420" i="4"/>
  <c r="AG2421" i="4"/>
  <c r="AG2422" i="4"/>
  <c r="AG2423" i="4"/>
  <c r="AG2424" i="4"/>
  <c r="AG2425" i="4"/>
  <c r="AG2426" i="4"/>
  <c r="AG2427" i="4"/>
  <c r="AG2428" i="4"/>
  <c r="AG2429" i="4"/>
  <c r="AG2430" i="4"/>
  <c r="AG2431" i="4"/>
  <c r="AG2432" i="4"/>
  <c r="AG2433" i="4"/>
  <c r="AG2434" i="4"/>
  <c r="AG2435" i="4"/>
  <c r="AG2436" i="4"/>
  <c r="AG2437" i="4"/>
  <c r="AG2438" i="4"/>
  <c r="AG2439" i="4"/>
  <c r="AG2440" i="4"/>
  <c r="AG2441" i="4"/>
  <c r="AG2442" i="4"/>
  <c r="AG2443" i="4"/>
  <c r="AG2444" i="4"/>
  <c r="AG2445" i="4"/>
  <c r="AG2446" i="4"/>
  <c r="AG2447" i="4"/>
  <c r="AG2448" i="4"/>
  <c r="AG2449" i="4"/>
  <c r="AG2450" i="4"/>
  <c r="AG2451" i="4"/>
  <c r="AG2452" i="4"/>
  <c r="AG2453" i="4"/>
  <c r="AG2454" i="4"/>
  <c r="AG2455" i="4"/>
  <c r="AG2456" i="4"/>
  <c r="AG2457" i="4"/>
  <c r="AG2458" i="4"/>
  <c r="AG2459" i="4"/>
  <c r="AG2460" i="4"/>
  <c r="AG2461" i="4"/>
  <c r="AG2462" i="4"/>
  <c r="AG2463" i="4"/>
  <c r="AG2464" i="4"/>
  <c r="AG2465" i="4"/>
  <c r="AG2466" i="4"/>
  <c r="AG2467" i="4"/>
  <c r="AG2468" i="4"/>
  <c r="AG2469" i="4"/>
  <c r="AG2470" i="4"/>
  <c r="AG2471" i="4"/>
  <c r="AG2472" i="4"/>
  <c r="AG2473" i="4"/>
  <c r="AG2474" i="4"/>
  <c r="AG2475" i="4"/>
  <c r="AG2476" i="4"/>
  <c r="AG2477" i="4"/>
  <c r="AG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3" i="4"/>
  <c r="AG4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G2718" i="4"/>
  <c r="AG2719" i="4"/>
  <c r="AG2720" i="4"/>
  <c r="AG2721" i="4"/>
  <c r="AG2722" i="4"/>
  <c r="AG2723" i="4"/>
  <c r="AG2724" i="4"/>
  <c r="AG2725" i="4"/>
  <c r="AG2726" i="4"/>
  <c r="AG2727" i="4"/>
  <c r="AG2728" i="4"/>
  <c r="AG2729" i="4"/>
  <c r="AG2730" i="4"/>
  <c r="AG2731" i="4"/>
  <c r="AG2732" i="4"/>
  <c r="AG2733" i="4"/>
  <c r="AG2734" i="4"/>
  <c r="AG2735" i="4"/>
  <c r="AG2736" i="4"/>
  <c r="AG2737" i="4"/>
  <c r="AG2738" i="4"/>
  <c r="AG2739" i="4"/>
  <c r="AG2740" i="4"/>
  <c r="AG2741" i="4"/>
  <c r="AG2742" i="4"/>
  <c r="AG2743" i="4"/>
  <c r="AG2744" i="4"/>
  <c r="AG2745" i="4"/>
  <c r="AG2746" i="4"/>
  <c r="AG2747" i="4"/>
  <c r="AG2748" i="4"/>
  <c r="AG5" i="4"/>
  <c r="AG6" i="4"/>
  <c r="AG2749" i="4"/>
  <c r="AG2750" i="4"/>
  <c r="AG2751" i="4"/>
  <c r="AG2752" i="4"/>
  <c r="AG2753" i="4"/>
  <c r="AG2754" i="4"/>
  <c r="AG2755" i="4"/>
  <c r="AG2756" i="4"/>
  <c r="AG2757" i="4"/>
  <c r="AG2758" i="4"/>
  <c r="AG2759" i="4"/>
  <c r="AG2760" i="4"/>
  <c r="AG2761" i="4"/>
  <c r="AG2762" i="4"/>
  <c r="AG2763" i="4"/>
  <c r="AG2764" i="4"/>
  <c r="AG2765" i="4"/>
  <c r="AG2766" i="4"/>
  <c r="AG2767" i="4"/>
  <c r="AG2768" i="4"/>
  <c r="AG2769" i="4"/>
  <c r="AG2770" i="4"/>
  <c r="AG2771" i="4"/>
  <c r="AG2772" i="4"/>
  <c r="AG2773" i="4"/>
  <c r="AG2774" i="4"/>
  <c r="AG2775" i="4"/>
  <c r="AG2776" i="4"/>
  <c r="AG2777" i="4"/>
  <c r="AG2778" i="4"/>
  <c r="AG2779" i="4"/>
  <c r="AG2780" i="4"/>
  <c r="AG2781" i="4"/>
  <c r="AG2782" i="4"/>
  <c r="AG2783" i="4"/>
  <c r="AG2784" i="4"/>
  <c r="AG2785" i="4"/>
  <c r="AG2786" i="4"/>
  <c r="AG2787" i="4"/>
  <c r="AG2788" i="4"/>
  <c r="AG2789" i="4"/>
  <c r="AG2790" i="4"/>
  <c r="AG2791" i="4"/>
  <c r="AG2792" i="4"/>
  <c r="AG2793" i="4"/>
  <c r="AG2794" i="4"/>
  <c r="AG2795" i="4"/>
  <c r="AG2796" i="4"/>
  <c r="AG2797" i="4"/>
  <c r="AG2798" i="4"/>
  <c r="AG2799" i="4"/>
  <c r="AG2800" i="4"/>
  <c r="AG2801" i="4"/>
  <c r="AG2802" i="4"/>
  <c r="AG2803" i="4"/>
  <c r="AG2804" i="4"/>
  <c r="AG2805" i="4"/>
  <c r="AG2806" i="4"/>
  <c r="AG2807" i="4"/>
  <c r="AG2808" i="4"/>
  <c r="AG2809" i="4"/>
  <c r="AG2810" i="4"/>
  <c r="AG2811" i="4"/>
  <c r="AG2812" i="4"/>
  <c r="AG2813" i="4"/>
  <c r="AG2814" i="4"/>
  <c r="AG2815" i="4"/>
  <c r="AG2816" i="4"/>
  <c r="AG2817" i="4"/>
  <c r="AG2818" i="4"/>
  <c r="AG2819" i="4"/>
  <c r="AG2820" i="4"/>
  <c r="AG2821" i="4"/>
  <c r="AG2822" i="4"/>
  <c r="AG2823" i="4"/>
  <c r="AG2824" i="4"/>
  <c r="AG2825" i="4"/>
  <c r="AG2826" i="4"/>
  <c r="AG2827" i="4"/>
  <c r="AG2828" i="4"/>
  <c r="AG2829" i="4"/>
  <c r="AG2830" i="4"/>
  <c r="AG2831" i="4"/>
  <c r="AG2832" i="4"/>
  <c r="AG2833" i="4"/>
  <c r="AG2834" i="4"/>
  <c r="AG2835" i="4"/>
  <c r="AG2836" i="4"/>
  <c r="AG2837" i="4"/>
  <c r="AG2838" i="4"/>
  <c r="AG2839" i="4"/>
  <c r="AG2840" i="4"/>
  <c r="AG2841" i="4"/>
  <c r="AG2842" i="4"/>
  <c r="AG2843" i="4"/>
  <c r="AG2844" i="4"/>
  <c r="AG2845" i="4"/>
  <c r="AG2846" i="4"/>
  <c r="AG2847" i="4"/>
  <c r="AG2848" i="4"/>
  <c r="AG2849" i="4"/>
  <c r="AG2850" i="4"/>
  <c r="AG2851" i="4"/>
  <c r="AG2852" i="4"/>
  <c r="AG2853" i="4"/>
  <c r="AG2854" i="4"/>
  <c r="AG2855" i="4"/>
  <c r="AG2856" i="4"/>
  <c r="AG2857" i="4"/>
  <c r="AG2858" i="4"/>
  <c r="AG2859" i="4"/>
  <c r="AG2860" i="4"/>
  <c r="AG2861" i="4"/>
  <c r="AG2862" i="4"/>
  <c r="AG2863" i="4"/>
  <c r="AG2864" i="4"/>
  <c r="AG2865" i="4"/>
  <c r="AG2866" i="4"/>
  <c r="AG2867" i="4"/>
  <c r="AG2868" i="4"/>
  <c r="AG2869" i="4"/>
  <c r="AG2870" i="4"/>
  <c r="AG2871" i="4"/>
  <c r="AG2872" i="4"/>
  <c r="AG2873" i="4"/>
  <c r="AG2874" i="4"/>
  <c r="AG2875" i="4"/>
  <c r="AG2876" i="4"/>
  <c r="AG2877" i="4"/>
  <c r="AG2878" i="4"/>
  <c r="AG2879" i="4"/>
  <c r="AG2880" i="4"/>
  <c r="AG2881" i="4"/>
  <c r="AG2882" i="4"/>
  <c r="AG2883" i="4"/>
  <c r="AG2884" i="4"/>
  <c r="AG2885" i="4"/>
  <c r="AG2886" i="4"/>
  <c r="AG2887" i="4"/>
  <c r="AG2888" i="4"/>
  <c r="AG2889" i="4"/>
  <c r="AG2890" i="4"/>
  <c r="AG2891" i="4"/>
  <c r="AG2892" i="4"/>
  <c r="AG2893" i="4"/>
  <c r="AG2894" i="4"/>
  <c r="AG2895" i="4"/>
  <c r="AG2896" i="4"/>
  <c r="AG2897" i="4"/>
  <c r="AG2898" i="4"/>
  <c r="AG2899" i="4"/>
  <c r="AG2900" i="4"/>
  <c r="AG2901" i="4"/>
  <c r="AG2902" i="4"/>
  <c r="AG2903" i="4"/>
  <c r="AG2904" i="4"/>
  <c r="AG2905" i="4"/>
  <c r="AG2906" i="4"/>
  <c r="AG2907" i="4"/>
  <c r="AG2908" i="4"/>
  <c r="AG2909" i="4"/>
  <c r="AG2910" i="4"/>
  <c r="AG2911" i="4"/>
  <c r="AG2912" i="4"/>
  <c r="AG2913" i="4"/>
  <c r="AG2914" i="4"/>
  <c r="AG2915" i="4"/>
  <c r="AG2916" i="4"/>
  <c r="AG2917" i="4"/>
  <c r="AG2918" i="4"/>
  <c r="AG2919" i="4"/>
  <c r="AG2920" i="4"/>
  <c r="AG2921" i="4"/>
  <c r="AG2922" i="4"/>
  <c r="AG2923" i="4"/>
  <c r="AG2924" i="4"/>
  <c r="AG2925" i="4"/>
  <c r="AG2926" i="4"/>
  <c r="AG2927" i="4"/>
  <c r="AG2928" i="4"/>
  <c r="AG2929" i="4"/>
  <c r="AG2930" i="4"/>
  <c r="AG2931" i="4"/>
  <c r="AG2932" i="4"/>
  <c r="AG2933" i="4"/>
  <c r="AG2934" i="4"/>
  <c r="AG2935" i="4"/>
  <c r="AG2936" i="4"/>
  <c r="AG2937" i="4"/>
  <c r="AG2938" i="4"/>
  <c r="AG2939" i="4"/>
  <c r="AG2940" i="4"/>
  <c r="AG2941" i="4"/>
  <c r="AG2942" i="4"/>
  <c r="AG2943" i="4"/>
  <c r="AG2944" i="4"/>
  <c r="AG2945" i="4"/>
  <c r="AG2946" i="4"/>
  <c r="AG2947" i="4"/>
  <c r="AG2948" i="4"/>
  <c r="AG2949" i="4"/>
  <c r="AG2950" i="4"/>
  <c r="AG2951" i="4"/>
  <c r="AG2952" i="4"/>
  <c r="AG2953" i="4"/>
  <c r="AG2954" i="4"/>
  <c r="AG2955" i="4"/>
  <c r="AG2956" i="4"/>
  <c r="AG2957" i="4"/>
  <c r="AG2958" i="4"/>
  <c r="AG2959" i="4"/>
  <c r="AG2960" i="4"/>
  <c r="AG2961" i="4"/>
  <c r="AG2962" i="4"/>
  <c r="AG2963" i="4"/>
  <c r="AG2964" i="4"/>
  <c r="AG2965" i="4"/>
  <c r="AG2966" i="4"/>
  <c r="AG2967" i="4"/>
  <c r="AG2968" i="4"/>
  <c r="AG2969" i="4"/>
  <c r="AG2970" i="4"/>
  <c r="AG2971" i="4"/>
  <c r="AG2972" i="4"/>
  <c r="AG2973" i="4"/>
  <c r="AG2974" i="4"/>
  <c r="AG2975" i="4"/>
  <c r="AG2976" i="4"/>
  <c r="AG2977" i="4"/>
  <c r="AG2978" i="4"/>
  <c r="AG2979" i="4"/>
  <c r="AG2980" i="4"/>
  <c r="AG2981" i="4"/>
  <c r="AG2982" i="4"/>
  <c r="AG2983" i="4"/>
  <c r="AG2984" i="4"/>
  <c r="AG2985" i="4"/>
  <c r="AG2986" i="4"/>
  <c r="AG2987" i="4"/>
  <c r="AG2988" i="4"/>
  <c r="AG2989" i="4"/>
  <c r="AG2990" i="4"/>
  <c r="AG2991" i="4"/>
  <c r="AG2992" i="4"/>
  <c r="AG2993" i="4"/>
  <c r="AG2994" i="4"/>
  <c r="AG2995" i="4"/>
  <c r="AG2996" i="4"/>
  <c r="AG2997" i="4"/>
  <c r="AG2998" i="4"/>
  <c r="AG2999" i="4"/>
  <c r="AG3000" i="4"/>
  <c r="AG3001" i="4"/>
  <c r="AG3002" i="4"/>
  <c r="AG3003" i="4"/>
  <c r="AG3004" i="4"/>
  <c r="AG3005" i="4"/>
  <c r="AG3006" i="4"/>
  <c r="AG3007" i="4"/>
  <c r="AG3008" i="4"/>
  <c r="AG3009" i="4"/>
  <c r="AG3010" i="4"/>
  <c r="AG3011" i="4"/>
  <c r="AG3012" i="4"/>
  <c r="AG3013" i="4"/>
  <c r="AG3014" i="4"/>
  <c r="AG3015" i="4"/>
  <c r="AG3016" i="4"/>
  <c r="AG3017" i="4"/>
  <c r="AG3018" i="4"/>
  <c r="AG3019" i="4"/>
  <c r="AG3020" i="4"/>
  <c r="AG3021" i="4"/>
  <c r="AG3022" i="4"/>
  <c r="AG3023" i="4"/>
  <c r="AG3024" i="4"/>
  <c r="AG3025" i="4"/>
  <c r="AG3026" i="4"/>
  <c r="AG3027" i="4"/>
  <c r="AG3028" i="4"/>
  <c r="AG3029" i="4"/>
  <c r="AG3030" i="4"/>
  <c r="AG3031" i="4"/>
  <c r="AG3032" i="4"/>
  <c r="AG3033" i="4"/>
  <c r="AG3034" i="4"/>
  <c r="AG3035" i="4"/>
  <c r="AG3036" i="4"/>
  <c r="AG3037" i="4"/>
  <c r="AG3038" i="4"/>
  <c r="AG3039" i="4"/>
  <c r="AG3040" i="4"/>
  <c r="AG3041" i="4"/>
  <c r="AG3042" i="4"/>
  <c r="AG3043" i="4"/>
  <c r="AG3044" i="4"/>
  <c r="AG3045" i="4"/>
  <c r="AG3046" i="4"/>
  <c r="AG3047" i="4"/>
  <c r="AG3048" i="4"/>
  <c r="AG3049" i="4"/>
  <c r="AG3050" i="4"/>
  <c r="AG3051" i="4"/>
  <c r="AG3052" i="4"/>
  <c r="AG3053" i="4"/>
  <c r="AG3054" i="4"/>
  <c r="AG3055" i="4"/>
  <c r="AG3056" i="4"/>
  <c r="AG3057" i="4"/>
  <c r="AG3058" i="4"/>
  <c r="AG3059" i="4"/>
  <c r="AG3060" i="4"/>
  <c r="AG3061" i="4"/>
  <c r="AG3062" i="4"/>
  <c r="AG3063" i="4"/>
  <c r="AG3064" i="4"/>
  <c r="AG3065" i="4"/>
  <c r="AG3066" i="4"/>
  <c r="AG3067" i="4"/>
  <c r="AG3068" i="4"/>
  <c r="AG3069" i="4"/>
  <c r="AG3070" i="4"/>
  <c r="AG3071" i="4"/>
  <c r="AG3072" i="4"/>
  <c r="AG3073" i="4"/>
  <c r="AG3074" i="4"/>
  <c r="AG3075" i="4"/>
  <c r="AG3076" i="4"/>
  <c r="AG3077" i="4"/>
  <c r="AG3078" i="4"/>
  <c r="AG3079" i="4"/>
  <c r="AG3080" i="4"/>
  <c r="AG3081" i="4"/>
  <c r="AG3082" i="4"/>
  <c r="AG3083" i="4"/>
  <c r="AG3084" i="4"/>
  <c r="AG3085" i="4"/>
  <c r="AG3086" i="4"/>
  <c r="AG3087" i="4"/>
  <c r="AG3088" i="4"/>
  <c r="AG3089" i="4"/>
  <c r="AG3090" i="4"/>
  <c r="AG3091" i="4"/>
  <c r="AG3092" i="4"/>
  <c r="AG3093" i="4"/>
  <c r="AG3094" i="4"/>
  <c r="AG3095" i="4"/>
  <c r="AG3096" i="4"/>
  <c r="AG3097" i="4"/>
  <c r="AG3098" i="4"/>
  <c r="AG3099" i="4"/>
  <c r="AG3100" i="4"/>
  <c r="AG3101" i="4"/>
  <c r="AG3102" i="4"/>
  <c r="AG3103" i="4"/>
  <c r="AG3104" i="4"/>
  <c r="AG3105" i="4"/>
  <c r="AG3106" i="4"/>
  <c r="AG3107" i="4"/>
  <c r="AG3108" i="4"/>
  <c r="AG3109" i="4"/>
  <c r="AG3110" i="4"/>
  <c r="AG3111" i="4"/>
  <c r="AG3112" i="4"/>
  <c r="AG3113" i="4"/>
  <c r="AG3114" i="4"/>
  <c r="AG3115" i="4"/>
  <c r="AG3116" i="4"/>
  <c r="AG3117" i="4"/>
  <c r="AG3118" i="4"/>
  <c r="AG3119" i="4"/>
  <c r="AG3120" i="4"/>
  <c r="AG3121" i="4"/>
  <c r="AG3122" i="4"/>
  <c r="AG3123" i="4"/>
  <c r="AG3124" i="4"/>
  <c r="AG3125" i="4"/>
  <c r="AG3126" i="4"/>
  <c r="AG3127" i="4"/>
  <c r="AG3128" i="4"/>
  <c r="AG3129" i="4"/>
  <c r="AG3130" i="4"/>
  <c r="AG3131" i="4"/>
  <c r="AG3132" i="4"/>
  <c r="AG3133" i="4"/>
  <c r="AG3134" i="4"/>
  <c r="AG3135" i="4"/>
  <c r="AG3136" i="4"/>
  <c r="AG3137" i="4"/>
  <c r="AG3138" i="4"/>
  <c r="AG3139" i="4"/>
  <c r="AG3140" i="4"/>
  <c r="AG3141" i="4"/>
  <c r="AG3142" i="4"/>
  <c r="AG3143" i="4"/>
  <c r="AG3144" i="4"/>
  <c r="AG3145" i="4"/>
  <c r="AG3146" i="4"/>
  <c r="AG3147" i="4"/>
  <c r="AG3148" i="4"/>
  <c r="AG3149" i="4"/>
  <c r="AG3150" i="4"/>
  <c r="AG3151" i="4"/>
  <c r="AG3152" i="4"/>
  <c r="AG3153" i="4"/>
  <c r="AG3154" i="4"/>
  <c r="AG3155" i="4"/>
  <c r="AG3156" i="4"/>
  <c r="AG3157" i="4"/>
  <c r="AG3158" i="4"/>
  <c r="AG3159" i="4"/>
  <c r="AG3160" i="4"/>
  <c r="AG3161" i="4"/>
  <c r="AG3162" i="4"/>
  <c r="AG3163" i="4"/>
  <c r="AG3164" i="4"/>
  <c r="AG3165" i="4"/>
  <c r="AG3166" i="4"/>
  <c r="AG3167" i="4"/>
  <c r="AG3168" i="4"/>
  <c r="AG3169" i="4"/>
  <c r="AG3170" i="4"/>
  <c r="AG3171" i="4"/>
  <c r="AG3172" i="4"/>
  <c r="AG3173" i="4"/>
  <c r="AG3174" i="4"/>
  <c r="AG3175" i="4"/>
  <c r="AG3176" i="4"/>
  <c r="AG3177" i="4"/>
  <c r="AG3178" i="4"/>
  <c r="AG3179" i="4"/>
  <c r="AG3180" i="4"/>
  <c r="AG3181" i="4"/>
  <c r="AG3182" i="4"/>
  <c r="AG3183" i="4"/>
  <c r="AG3184" i="4"/>
  <c r="AG3185" i="4"/>
  <c r="AG3186" i="4"/>
  <c r="AG3187" i="4"/>
  <c r="AG3188" i="4"/>
  <c r="AG3189" i="4"/>
  <c r="AG3190" i="4"/>
  <c r="AG3191" i="4"/>
  <c r="AG3192" i="4"/>
  <c r="AG3193" i="4"/>
  <c r="AG3194" i="4"/>
  <c r="AG3195" i="4"/>
  <c r="AG3196" i="4"/>
  <c r="AG3197" i="4"/>
  <c r="AG3198" i="4"/>
  <c r="AG3199" i="4"/>
  <c r="AG3200" i="4"/>
  <c r="AG3201" i="4"/>
  <c r="AG3202" i="4"/>
  <c r="AG3203" i="4"/>
  <c r="AG3204" i="4"/>
  <c r="AG3205" i="4"/>
  <c r="AG3206" i="4"/>
  <c r="AG3207" i="4"/>
  <c r="AG3208" i="4"/>
  <c r="AG3209" i="4"/>
  <c r="AG3210" i="4"/>
  <c r="AG3211" i="4"/>
  <c r="AG3212" i="4"/>
  <c r="AG3213" i="4"/>
  <c r="AG3214" i="4"/>
  <c r="AG3215" i="4"/>
  <c r="AG3216" i="4"/>
  <c r="AG3217" i="4"/>
  <c r="AG3218" i="4"/>
  <c r="AG3219" i="4"/>
  <c r="AG3220" i="4"/>
  <c r="AG3221" i="4"/>
  <c r="AG3222" i="4"/>
  <c r="AG3223" i="4"/>
  <c r="AG3224" i="4"/>
  <c r="AG3225" i="4"/>
  <c r="AG3226" i="4"/>
  <c r="AG3227" i="4"/>
  <c r="AG3228" i="4"/>
  <c r="AG3229" i="4"/>
  <c r="AG3230" i="4"/>
  <c r="AG3231" i="4"/>
  <c r="AG3232" i="4"/>
  <c r="AG3233" i="4"/>
  <c r="AG3234" i="4"/>
  <c r="AG3235" i="4"/>
  <c r="AG3236" i="4"/>
  <c r="AG3237" i="4"/>
  <c r="AG3238" i="4"/>
  <c r="AG3239" i="4"/>
  <c r="AG3240" i="4"/>
  <c r="AG3241" i="4"/>
  <c r="AG3242" i="4"/>
  <c r="AG3243" i="4"/>
  <c r="AG3244" i="4"/>
  <c r="AG3245" i="4"/>
  <c r="AG3246" i="4"/>
  <c r="AG3247" i="4"/>
  <c r="AG3248" i="4"/>
  <c r="AG3249" i="4"/>
  <c r="AG3250" i="4"/>
  <c r="AG3251" i="4"/>
  <c r="AG3252" i="4"/>
  <c r="AG3253" i="4"/>
  <c r="AG3254" i="4"/>
  <c r="AG3255" i="4"/>
  <c r="AG3256" i="4"/>
  <c r="AG3257" i="4"/>
  <c r="AG3258" i="4"/>
  <c r="AG3259" i="4"/>
  <c r="AG3260" i="4"/>
  <c r="AG3261" i="4"/>
  <c r="AG3262" i="4"/>
  <c r="AG3263" i="4"/>
  <c r="AG3264" i="4"/>
  <c r="AG3265" i="4"/>
  <c r="AG3266" i="4"/>
  <c r="AG3267" i="4"/>
  <c r="AG3268" i="4"/>
  <c r="AG3269" i="4"/>
  <c r="AG3270" i="4"/>
  <c r="AG3271" i="4"/>
  <c r="AG3272" i="4"/>
  <c r="AG3273" i="4"/>
  <c r="AG3274" i="4"/>
  <c r="AG3275" i="4"/>
  <c r="AG3276" i="4"/>
  <c r="AG3277" i="4"/>
  <c r="AG3278" i="4"/>
  <c r="AG3279" i="4"/>
  <c r="AG3280" i="4"/>
  <c r="AG3281" i="4"/>
  <c r="AG3282" i="4"/>
  <c r="AG3283" i="4"/>
  <c r="AG3284" i="4"/>
  <c r="AG3285" i="4"/>
  <c r="AG3286" i="4"/>
  <c r="AG3287" i="4"/>
  <c r="AG3288" i="4"/>
  <c r="AG3289" i="4"/>
  <c r="AG3290" i="4"/>
  <c r="AG3291" i="4"/>
  <c r="AG3292" i="4"/>
  <c r="AG3293" i="4"/>
  <c r="AG3294" i="4"/>
  <c r="AG3295" i="4"/>
  <c r="AG3296" i="4"/>
  <c r="AG3297" i="4"/>
  <c r="AG3298" i="4"/>
  <c r="AG3299" i="4"/>
  <c r="AG3300" i="4"/>
  <c r="AG3301" i="4"/>
  <c r="AG3302" i="4"/>
  <c r="AG3303" i="4"/>
  <c r="AG3304" i="4"/>
  <c r="AG3305" i="4"/>
  <c r="AG3306" i="4"/>
  <c r="AG3307" i="4"/>
  <c r="AG3308" i="4"/>
  <c r="AG3309" i="4"/>
  <c r="AG3310" i="4"/>
  <c r="AG3311" i="4"/>
  <c r="AG3312" i="4"/>
  <c r="AG3313" i="4"/>
  <c r="AG3314" i="4"/>
  <c r="AG3315" i="4"/>
  <c r="AG3316" i="4"/>
  <c r="AG3317" i="4"/>
  <c r="AG3318" i="4"/>
  <c r="AG3319" i="4"/>
  <c r="AG3320" i="4"/>
  <c r="AG3321" i="4"/>
  <c r="AG3322" i="4"/>
  <c r="AG3323" i="4"/>
  <c r="AG3324" i="4"/>
  <c r="AG3325" i="4"/>
  <c r="AG3326" i="4"/>
  <c r="AG3327" i="4"/>
  <c r="AG3328" i="4"/>
  <c r="AG3329" i="4"/>
  <c r="AG3330" i="4"/>
  <c r="AG3331" i="4"/>
  <c r="AG3332" i="4"/>
  <c r="AG3333" i="4"/>
  <c r="AG3334" i="4"/>
  <c r="AG3335" i="4"/>
  <c r="AG3336" i="4"/>
  <c r="AG3337" i="4"/>
  <c r="AG3338" i="4"/>
  <c r="AG3339" i="4"/>
  <c r="AG3340" i="4"/>
  <c r="AG3341" i="4"/>
  <c r="AG3342" i="4"/>
  <c r="AG3343" i="4"/>
  <c r="AG3344" i="4"/>
  <c r="AG3345" i="4"/>
  <c r="AG3346" i="4"/>
  <c r="AG3347" i="4"/>
  <c r="AG3348" i="4"/>
  <c r="AG3349" i="4"/>
  <c r="AG3350" i="4"/>
  <c r="AG3351" i="4"/>
  <c r="AG3352" i="4"/>
  <c r="AG3353" i="4"/>
  <c r="AG3354" i="4"/>
  <c r="AG3355" i="4"/>
  <c r="AG3356" i="4"/>
  <c r="AG3357" i="4"/>
  <c r="AG3358" i="4"/>
  <c r="AG3359" i="4"/>
  <c r="AG3360" i="4"/>
  <c r="AG7" i="4"/>
  <c r="AG3361" i="4"/>
  <c r="AG8" i="4"/>
  <c r="AG9" i="4"/>
  <c r="AG3362" i="4"/>
  <c r="AG3363" i="4"/>
  <c r="AG10" i="4"/>
  <c r="AG11" i="4"/>
  <c r="AG3364" i="4"/>
  <c r="AG3365" i="4"/>
  <c r="AG3366" i="4"/>
  <c r="AG3367" i="4"/>
  <c r="AG3368" i="4"/>
  <c r="AG3369" i="4"/>
  <c r="AG3370" i="4"/>
  <c r="AG3371" i="4"/>
  <c r="AG3372" i="4"/>
  <c r="AG3373" i="4"/>
  <c r="AG3374" i="4"/>
  <c r="AG3375" i="4"/>
  <c r="AG3376" i="4"/>
  <c r="AG3377" i="4"/>
  <c r="AG3378" i="4"/>
  <c r="AG3379" i="4"/>
  <c r="AG3380" i="4"/>
  <c r="AG3381" i="4"/>
  <c r="AG3382" i="4"/>
  <c r="AG3383" i="4"/>
  <c r="AG3384" i="4"/>
  <c r="AG3385" i="4"/>
  <c r="AG3386" i="4"/>
  <c r="AG3387" i="4"/>
  <c r="AG3388" i="4"/>
  <c r="AG3389" i="4"/>
  <c r="AG3390" i="4"/>
  <c r="AG3391" i="4"/>
  <c r="AG3392" i="4"/>
  <c r="AG3393" i="4"/>
  <c r="AG3394" i="4"/>
  <c r="AG3395" i="4"/>
  <c r="AG3396" i="4"/>
  <c r="AG3397" i="4"/>
  <c r="AG3398" i="4"/>
  <c r="AG3399" i="4"/>
  <c r="AG3400" i="4"/>
  <c r="AG3401" i="4"/>
  <c r="AG3402" i="4"/>
  <c r="AG3403" i="4"/>
  <c r="AG3404" i="4"/>
  <c r="AG3405" i="4"/>
  <c r="AG3406" i="4"/>
  <c r="AG3407" i="4"/>
  <c r="AG3408" i="4"/>
  <c r="AG3409" i="4"/>
  <c r="AG3410" i="4"/>
  <c r="AG3411" i="4"/>
  <c r="AG3412" i="4"/>
  <c r="AG3413" i="4"/>
  <c r="AG3414" i="4"/>
  <c r="AG3415" i="4"/>
  <c r="AG3416" i="4"/>
  <c r="AG3417" i="4"/>
  <c r="AG3418" i="4"/>
  <c r="AG3419" i="4"/>
  <c r="AG3420" i="4"/>
  <c r="AG3421" i="4"/>
  <c r="AG3422" i="4"/>
  <c r="AG3423" i="4"/>
  <c r="AG3424" i="4"/>
  <c r="AG3425" i="4"/>
  <c r="AG3426" i="4"/>
  <c r="AG3427" i="4"/>
  <c r="AG3428" i="4"/>
  <c r="AG3429" i="4"/>
  <c r="AG3430" i="4"/>
  <c r="AG3431" i="4"/>
  <c r="AG3432" i="4"/>
  <c r="AG3433" i="4"/>
  <c r="AG3434" i="4"/>
  <c r="AG3435" i="4"/>
  <c r="AG3436" i="4"/>
  <c r="AG3437" i="4"/>
  <c r="AG3438" i="4"/>
  <c r="AG3439" i="4"/>
  <c r="AG3440" i="4"/>
  <c r="AG3441" i="4"/>
  <c r="AG3442" i="4"/>
  <c r="AG3443" i="4"/>
  <c r="AG3444" i="4"/>
  <c r="AG3445" i="4"/>
  <c r="AG3446" i="4"/>
  <c r="AG3447" i="4"/>
  <c r="AG3448" i="4"/>
  <c r="AG3449" i="4"/>
  <c r="AG3450" i="4"/>
  <c r="AG3451" i="4"/>
  <c r="AG3452" i="4"/>
  <c r="AG3453" i="4"/>
  <c r="AG3454" i="4"/>
  <c r="AG3455" i="4"/>
  <c r="AG3456" i="4"/>
  <c r="AG3457" i="4"/>
  <c r="AG3458" i="4"/>
  <c r="AG3459" i="4"/>
  <c r="AG3460" i="4"/>
  <c r="AG3461" i="4"/>
  <c r="AG3462" i="4"/>
  <c r="AG3463" i="4"/>
  <c r="AG3464" i="4"/>
  <c r="AG3465" i="4"/>
  <c r="AG3466" i="4"/>
  <c r="AG3467" i="4"/>
  <c r="AG3468" i="4"/>
  <c r="AG3469" i="4"/>
  <c r="AG3470" i="4"/>
  <c r="AG3471" i="4"/>
  <c r="AG3472" i="4"/>
  <c r="AG3473" i="4"/>
  <c r="AG3474" i="4"/>
  <c r="AG3475" i="4"/>
  <c r="AG3476" i="4"/>
  <c r="AG3477" i="4"/>
  <c r="AG3478" i="4"/>
  <c r="AG3479" i="4"/>
  <c r="AG3480" i="4"/>
  <c r="AG3481" i="4"/>
  <c r="AG3482" i="4"/>
  <c r="AG3483" i="4"/>
  <c r="AG3484" i="4"/>
  <c r="AG3485" i="4"/>
  <c r="AG3486" i="4"/>
  <c r="AG3487" i="4"/>
  <c r="AG3488" i="4"/>
  <c r="AG3489" i="4"/>
  <c r="AG3490" i="4"/>
  <c r="AG3491" i="4"/>
  <c r="AG3492" i="4"/>
  <c r="AG3493" i="4"/>
  <c r="AG3494" i="4"/>
  <c r="AG3495" i="4"/>
  <c r="AG3496" i="4"/>
  <c r="AG3497" i="4"/>
  <c r="AG3498" i="4"/>
  <c r="AG3499" i="4"/>
  <c r="AG3500" i="4"/>
  <c r="AG3501" i="4"/>
  <c r="AG3502" i="4"/>
  <c r="AG3503" i="4"/>
  <c r="AG3504" i="4"/>
  <c r="AG3505" i="4"/>
  <c r="AG3506" i="4"/>
  <c r="AG3507" i="4"/>
  <c r="AG3508" i="4"/>
  <c r="AG12" i="4"/>
  <c r="AG13" i="4"/>
  <c r="AG14" i="4"/>
  <c r="AG3509" i="4"/>
  <c r="AG3510" i="4"/>
  <c r="AG3511" i="4"/>
  <c r="AG3512" i="4"/>
  <c r="AG3513" i="4"/>
  <c r="AG3514" i="4"/>
  <c r="AG3515" i="4"/>
  <c r="AG3516" i="4"/>
  <c r="AG3517" i="4"/>
  <c r="AG3518" i="4"/>
  <c r="AG3519" i="4"/>
  <c r="AG3520" i="4"/>
  <c r="AG3521" i="4"/>
  <c r="AG3522" i="4"/>
  <c r="AG3523" i="4"/>
  <c r="AG3524" i="4"/>
  <c r="AG3525" i="4"/>
  <c r="AG3526" i="4"/>
  <c r="AG3527" i="4"/>
  <c r="AG3528" i="4"/>
  <c r="AG3529" i="4"/>
  <c r="AG3530" i="4"/>
  <c r="AG3531" i="4"/>
  <c r="AG3532" i="4"/>
  <c r="AG3533" i="4"/>
  <c r="AG3534" i="4"/>
  <c r="AG3535" i="4"/>
  <c r="AG3536" i="4"/>
  <c r="AG3537" i="4"/>
  <c r="AG3538" i="4"/>
  <c r="AG3539" i="4"/>
  <c r="AG3540" i="4"/>
  <c r="AG3541" i="4"/>
  <c r="AG3542" i="4"/>
  <c r="AG3543" i="4"/>
  <c r="AG3544" i="4"/>
  <c r="AG3545" i="4"/>
  <c r="AG3546" i="4"/>
  <c r="AG3547" i="4"/>
  <c r="AG3548" i="4"/>
  <c r="AG3549" i="4"/>
  <c r="AG3550" i="4"/>
  <c r="AG3551" i="4"/>
  <c r="AG3552" i="4"/>
  <c r="AG3553" i="4"/>
  <c r="AG3554" i="4"/>
  <c r="AG3555" i="4"/>
  <c r="AG3556" i="4"/>
  <c r="AG3557" i="4"/>
  <c r="AG3558" i="4"/>
  <c r="AG3559" i="4"/>
  <c r="AG3560" i="4"/>
  <c r="AG15" i="4"/>
  <c r="AG3561" i="4"/>
  <c r="AG3562" i="4"/>
  <c r="AG3563" i="4"/>
  <c r="AG3564" i="4"/>
  <c r="AG3565" i="4"/>
  <c r="AG3566" i="4"/>
  <c r="AG3567" i="4"/>
  <c r="AG3568" i="4"/>
  <c r="AG3569" i="4"/>
  <c r="AG3570" i="4"/>
  <c r="AG3571" i="4"/>
  <c r="AG3572" i="4"/>
  <c r="AG3573" i="4"/>
  <c r="AG3574" i="4"/>
  <c r="AG3575" i="4"/>
  <c r="AG3576" i="4"/>
  <c r="AG3577" i="4"/>
  <c r="AG3578" i="4"/>
  <c r="AG3579" i="4"/>
  <c r="AG3580" i="4"/>
  <c r="AG3581" i="4"/>
  <c r="AG3582" i="4"/>
  <c r="AG3583" i="4"/>
  <c r="AG3584" i="4"/>
  <c r="AG3585" i="4"/>
  <c r="AG3586" i="4"/>
  <c r="AG3587" i="4"/>
  <c r="AG3588" i="4"/>
  <c r="AG3589" i="4"/>
  <c r="AG3590" i="4"/>
  <c r="AG3591" i="4"/>
  <c r="AG3592" i="4"/>
  <c r="AG3593" i="4"/>
  <c r="AG3594" i="4"/>
  <c r="AG3595" i="4"/>
  <c r="AG3596" i="4"/>
  <c r="AG3597" i="4"/>
  <c r="AG3598" i="4"/>
  <c r="AG3599" i="4"/>
  <c r="AG3600" i="4"/>
  <c r="AG3601" i="4"/>
  <c r="AG3602" i="4"/>
  <c r="AG3603" i="4"/>
  <c r="AG3604" i="4"/>
  <c r="AG3605" i="4"/>
  <c r="AG3606" i="4"/>
  <c r="AG3607" i="4"/>
  <c r="AG3608" i="4"/>
  <c r="AG3609" i="4"/>
  <c r="AG3610" i="4"/>
  <c r="AG3611" i="4"/>
  <c r="AG3612" i="4"/>
  <c r="AG3613" i="4"/>
  <c r="AG3614" i="4"/>
  <c r="AG3615" i="4"/>
  <c r="AG3616" i="4"/>
  <c r="AG3617" i="4"/>
  <c r="AG3618" i="4"/>
  <c r="AG3619" i="4"/>
  <c r="AG3620" i="4"/>
  <c r="AG3621" i="4"/>
  <c r="AG3622" i="4"/>
  <c r="AG3623" i="4"/>
  <c r="AG3624" i="4"/>
  <c r="AG3625" i="4"/>
  <c r="AG3626" i="4"/>
  <c r="AG3627" i="4"/>
  <c r="AG3628" i="4"/>
  <c r="AG3629" i="4"/>
  <c r="AG3630" i="4"/>
  <c r="AG3631" i="4"/>
  <c r="AG3632" i="4"/>
  <c r="AG3633" i="4"/>
  <c r="AG3634" i="4"/>
  <c r="AG3635" i="4"/>
  <c r="AG3636" i="4"/>
  <c r="AG3637" i="4"/>
  <c r="AG3638" i="4"/>
  <c r="AG3639" i="4"/>
  <c r="AG3640" i="4"/>
  <c r="AG3641" i="4"/>
  <c r="AG3642" i="4"/>
  <c r="AG3643" i="4"/>
  <c r="AG3644" i="4"/>
  <c r="AG3645" i="4"/>
  <c r="AG3646" i="4"/>
  <c r="AG3647" i="4"/>
  <c r="AG3648" i="4"/>
  <c r="AG3649" i="4"/>
  <c r="AG3650" i="4"/>
  <c r="AG3651" i="4"/>
  <c r="AG3652" i="4"/>
  <c r="AG3653" i="4"/>
  <c r="AG3654" i="4"/>
  <c r="AG3655" i="4"/>
  <c r="AG3656" i="4"/>
  <c r="AG3657" i="4"/>
  <c r="AG3658" i="4"/>
  <c r="AG3659" i="4"/>
  <c r="AG3660" i="4"/>
  <c r="AG3661" i="4"/>
  <c r="AG3662" i="4"/>
  <c r="AG3663" i="4"/>
  <c r="AG3664" i="4"/>
  <c r="AG3665" i="4"/>
  <c r="AG3666" i="4"/>
  <c r="AG3667" i="4"/>
  <c r="AG3668" i="4"/>
  <c r="AG3669" i="4"/>
  <c r="AG3670" i="4"/>
  <c r="AG3671" i="4"/>
  <c r="AG3672" i="4"/>
  <c r="AG3673" i="4"/>
  <c r="AG3674" i="4"/>
  <c r="AG3675" i="4"/>
  <c r="AG3676" i="4"/>
  <c r="AG3677" i="4"/>
  <c r="AG3678" i="4"/>
  <c r="AG3679" i="4"/>
  <c r="AG3680" i="4"/>
  <c r="AG3681" i="4"/>
  <c r="AG3682" i="4"/>
  <c r="AG3683" i="4"/>
  <c r="AG3684" i="4"/>
  <c r="AG3685" i="4"/>
  <c r="AG3686" i="4"/>
  <c r="AG3687" i="4"/>
  <c r="AG3688" i="4"/>
  <c r="AG3689" i="4"/>
  <c r="AG3690" i="4"/>
  <c r="AG3691" i="4"/>
  <c r="AG3692" i="4"/>
  <c r="AG3693" i="4"/>
  <c r="AG3694" i="4"/>
  <c r="AG3695" i="4"/>
  <c r="AG3696" i="4"/>
  <c r="AG3697" i="4"/>
  <c r="AG3698" i="4"/>
  <c r="AG3699" i="4"/>
  <c r="AG3700" i="4"/>
  <c r="AG3701" i="4"/>
  <c r="AG3702" i="4"/>
  <c r="AG3703" i="4"/>
  <c r="AG3704" i="4"/>
  <c r="AG3705" i="4"/>
  <c r="AG3706" i="4"/>
  <c r="AG3707" i="4"/>
  <c r="AG3708" i="4"/>
  <c r="AG3709" i="4"/>
  <c r="AG3710" i="4"/>
  <c r="AG3711" i="4"/>
  <c r="AG3712" i="4"/>
  <c r="AG3713" i="4"/>
  <c r="AG3714" i="4"/>
  <c r="AG3715" i="4"/>
  <c r="AG3716" i="4"/>
  <c r="AG3717" i="4"/>
  <c r="AG3718" i="4"/>
  <c r="AG3719" i="4"/>
  <c r="AG3720" i="4"/>
  <c r="AG3721" i="4"/>
  <c r="AG3722" i="4"/>
  <c r="AG3723" i="4"/>
  <c r="AG3724" i="4"/>
  <c r="AG3725" i="4"/>
  <c r="AG3726" i="4"/>
  <c r="AG3727" i="4"/>
  <c r="AG3728" i="4"/>
  <c r="AG3729" i="4"/>
  <c r="AG3730" i="4"/>
  <c r="AG3731" i="4"/>
  <c r="AG3732" i="4"/>
  <c r="AG3733" i="4"/>
  <c r="AG3734" i="4"/>
  <c r="AG3735" i="4"/>
  <c r="AG3736" i="4"/>
  <c r="AG3737" i="4"/>
  <c r="AG3738" i="4"/>
  <c r="AG3739" i="4"/>
  <c r="AG3740" i="4"/>
  <c r="AG3741" i="4"/>
  <c r="AG3742" i="4"/>
  <c r="AG3743" i="4"/>
  <c r="AG3744" i="4"/>
  <c r="AG3745" i="4"/>
  <c r="AG3746" i="4"/>
  <c r="AG3747" i="4"/>
  <c r="AG3748" i="4"/>
  <c r="AG3749" i="4"/>
  <c r="AG3750" i="4"/>
  <c r="AG3751" i="4"/>
  <c r="AG3752" i="4"/>
  <c r="AG3753" i="4"/>
  <c r="AG3754" i="4"/>
  <c r="AG3755" i="4"/>
  <c r="AG3756" i="4"/>
  <c r="AG3757" i="4"/>
  <c r="AG3758" i="4"/>
  <c r="AG3759" i="4"/>
  <c r="AG3760" i="4"/>
  <c r="AG3761" i="4"/>
  <c r="AG3762" i="4"/>
  <c r="AG3763" i="4"/>
  <c r="AG3764" i="4"/>
  <c r="AG3765" i="4"/>
  <c r="AG3766" i="4"/>
  <c r="AG3767" i="4"/>
  <c r="AG3768" i="4"/>
  <c r="AG3769" i="4"/>
  <c r="AG3770" i="4"/>
  <c r="AG3771" i="4"/>
  <c r="AG3772" i="4"/>
  <c r="AG3773" i="4"/>
  <c r="AG3774" i="4"/>
  <c r="AG3775" i="4"/>
  <c r="AG3776" i="4"/>
  <c r="AG3777" i="4"/>
  <c r="AG3778" i="4"/>
  <c r="AG3779" i="4"/>
  <c r="AG3780" i="4"/>
  <c r="AG3781" i="4"/>
  <c r="AG3782" i="4"/>
  <c r="AG3783" i="4"/>
  <c r="AG3784" i="4"/>
  <c r="AG3785" i="4"/>
  <c r="AG3786" i="4"/>
  <c r="AG3787" i="4"/>
  <c r="AG3788" i="4"/>
  <c r="AG3789" i="4"/>
  <c r="AG3790" i="4"/>
  <c r="AG3791" i="4"/>
  <c r="AG3792" i="4"/>
  <c r="AG3793" i="4"/>
  <c r="AG3794" i="4"/>
  <c r="AG3795" i="4"/>
  <c r="AG3796" i="4"/>
  <c r="AG3797" i="4"/>
  <c r="AG3798" i="4"/>
  <c r="AG3799" i="4"/>
  <c r="AG3800" i="4"/>
  <c r="AG3801" i="4"/>
  <c r="AG3802" i="4"/>
  <c r="AG3803" i="4"/>
  <c r="AG3804" i="4"/>
  <c r="AG3805" i="4"/>
  <c r="AG3806" i="4"/>
  <c r="AG3807" i="4"/>
  <c r="AG3808" i="4"/>
  <c r="AG3809" i="4"/>
  <c r="AG3810" i="4"/>
  <c r="AG3811" i="4"/>
  <c r="AG3812" i="4"/>
  <c r="AG3813" i="4"/>
  <c r="AG3814" i="4"/>
  <c r="AG3815" i="4"/>
  <c r="AG3816" i="4"/>
  <c r="AG3817" i="4"/>
  <c r="AG3818" i="4"/>
  <c r="AG3819" i="4"/>
  <c r="AG3820" i="4"/>
  <c r="AG3821" i="4"/>
  <c r="AG3822" i="4"/>
  <c r="AG3823" i="4"/>
  <c r="AG3824" i="4"/>
  <c r="AG3825" i="4"/>
  <c r="AG3826" i="4"/>
  <c r="AG3827" i="4"/>
  <c r="AG3828" i="4"/>
  <c r="AG3829" i="4"/>
  <c r="AG3830" i="4"/>
  <c r="AG3831" i="4"/>
  <c r="AG3832" i="4"/>
  <c r="AG3833" i="4"/>
  <c r="AG3834" i="4"/>
  <c r="AG3835" i="4"/>
  <c r="AG3836" i="4"/>
  <c r="AG3837" i="4"/>
  <c r="AG3838" i="4"/>
  <c r="AG3839" i="4"/>
  <c r="AG3840" i="4"/>
  <c r="AG3841" i="4"/>
  <c r="AG3842" i="4"/>
  <c r="AG3843" i="4"/>
  <c r="AG3844" i="4"/>
  <c r="AG3845" i="4"/>
  <c r="AG3846" i="4"/>
  <c r="AG3847" i="4"/>
  <c r="AG3848" i="4"/>
  <c r="AG3849" i="4"/>
  <c r="AG3850" i="4"/>
  <c r="AG3851" i="4"/>
  <c r="AG3852" i="4"/>
  <c r="AG3853" i="4"/>
  <c r="AG3854" i="4"/>
  <c r="AG3855" i="4"/>
  <c r="AG3856" i="4"/>
  <c r="AG3857" i="4"/>
  <c r="AG3858" i="4"/>
  <c r="AG3859" i="4"/>
  <c r="AG3860" i="4"/>
  <c r="AG3861" i="4"/>
  <c r="AG3862" i="4"/>
  <c r="AG3863" i="4"/>
  <c r="AG3864" i="4"/>
  <c r="AG3865" i="4"/>
  <c r="AG3866" i="4"/>
  <c r="AG3867" i="4"/>
  <c r="AG3868" i="4"/>
  <c r="AG3869" i="4"/>
  <c r="AG3870" i="4"/>
  <c r="AG3871" i="4"/>
  <c r="AG3872" i="4"/>
  <c r="AG3873" i="4"/>
  <c r="AG3874" i="4"/>
  <c r="AG3875" i="4"/>
  <c r="AG3876" i="4"/>
  <c r="AG3877" i="4"/>
  <c r="AG3878" i="4"/>
  <c r="AG3879" i="4"/>
  <c r="AG3880" i="4"/>
  <c r="AG3881" i="4"/>
  <c r="AG3882" i="4"/>
  <c r="AG3883" i="4"/>
  <c r="AG3884" i="4"/>
  <c r="AG3885" i="4"/>
  <c r="AG3886" i="4"/>
  <c r="AG3887" i="4"/>
  <c r="AG3888" i="4"/>
  <c r="AG3889" i="4"/>
  <c r="AG3890" i="4"/>
  <c r="AG3891" i="4"/>
  <c r="AG3892" i="4"/>
  <c r="AG3893" i="4"/>
  <c r="AG3894" i="4"/>
  <c r="AG3895" i="4"/>
  <c r="AG3896" i="4"/>
  <c r="AG3897" i="4"/>
  <c r="AG3898" i="4"/>
  <c r="AG3899" i="4"/>
  <c r="AG3900" i="4"/>
  <c r="AG3901" i="4"/>
  <c r="AG3902" i="4"/>
  <c r="AG3903" i="4"/>
  <c r="AG3904" i="4"/>
  <c r="AG3905" i="4"/>
  <c r="AG3906" i="4"/>
  <c r="AG3907" i="4"/>
  <c r="AG3908" i="4"/>
  <c r="AG3909" i="4"/>
  <c r="AG3910" i="4"/>
  <c r="AG3911" i="4"/>
  <c r="AG3912" i="4"/>
  <c r="AG3913" i="4"/>
  <c r="AG3914" i="4"/>
  <c r="AG3915" i="4"/>
  <c r="AG3916" i="4"/>
  <c r="AG3917" i="4"/>
  <c r="AG3918" i="4"/>
  <c r="AG3919" i="4"/>
  <c r="AG3920" i="4"/>
  <c r="AG3921" i="4"/>
  <c r="AG3922" i="4"/>
  <c r="AG3923" i="4"/>
  <c r="AG3924" i="4"/>
  <c r="AG3925" i="4"/>
  <c r="AG3926" i="4"/>
  <c r="AG3927" i="4"/>
  <c r="AG3928" i="4"/>
  <c r="AG3929" i="4"/>
  <c r="AG3930" i="4"/>
  <c r="AG3931" i="4"/>
  <c r="AG3932" i="4"/>
  <c r="AG3933" i="4"/>
  <c r="AG3934" i="4"/>
  <c r="AG3935" i="4"/>
  <c r="AG3936" i="4"/>
  <c r="AG3937" i="4"/>
  <c r="AG3938" i="4"/>
  <c r="AG3939" i="4"/>
  <c r="AG3940" i="4"/>
  <c r="AG3941" i="4"/>
  <c r="AG3942" i="4"/>
  <c r="AG3943" i="4"/>
  <c r="AG3944" i="4"/>
  <c r="AG3945" i="4"/>
  <c r="AG3946" i="4"/>
  <c r="AG3947" i="4"/>
  <c r="AG3948" i="4"/>
  <c r="AG3949" i="4"/>
  <c r="AG3950" i="4"/>
  <c r="AG3951" i="4"/>
  <c r="AG3952" i="4"/>
  <c r="AG3953" i="4"/>
  <c r="AG3954" i="4"/>
  <c r="AG3955" i="4"/>
  <c r="AG3956" i="4"/>
  <c r="AG3957" i="4"/>
  <c r="AG3958" i="4"/>
  <c r="AG3959" i="4"/>
  <c r="AG3960" i="4"/>
  <c r="AG3961" i="4"/>
  <c r="AG3962" i="4"/>
  <c r="AG3963" i="4"/>
  <c r="AG3964" i="4"/>
  <c r="AG3965" i="4"/>
  <c r="AG3966" i="4"/>
  <c r="AG3967" i="4"/>
  <c r="AG3968" i="4"/>
  <c r="AG3969" i="4"/>
  <c r="AG3970" i="4"/>
  <c r="AG3971" i="4"/>
  <c r="AG3972" i="4"/>
  <c r="AG3973" i="4"/>
  <c r="AG3974" i="4"/>
  <c r="AG3975" i="4"/>
  <c r="AG3976" i="4"/>
  <c r="AG3977" i="4"/>
  <c r="AG3978" i="4"/>
  <c r="AG3979" i="4"/>
  <c r="AG3980" i="4"/>
  <c r="AG3981" i="4"/>
  <c r="AG3982" i="4"/>
  <c r="AG3983" i="4"/>
  <c r="AG3984" i="4"/>
  <c r="AG3985" i="4"/>
  <c r="AG3986" i="4"/>
  <c r="AG3987" i="4"/>
  <c r="AG3988" i="4"/>
  <c r="AG3989" i="4"/>
  <c r="AG3990" i="4"/>
  <c r="AG3991" i="4"/>
  <c r="AG3992" i="4"/>
  <c r="AG3993" i="4"/>
  <c r="AG3994" i="4"/>
  <c r="AG3995" i="4"/>
  <c r="AG3996" i="4"/>
  <c r="AG3997" i="4"/>
  <c r="AG3998" i="4"/>
  <c r="AG3999" i="4"/>
  <c r="AG4000" i="4"/>
  <c r="AG4001" i="4"/>
  <c r="AG4002" i="4"/>
  <c r="AG4003" i="4"/>
  <c r="AG4004" i="4"/>
  <c r="AG4005" i="4"/>
  <c r="AG4006" i="4"/>
  <c r="AG4007" i="4"/>
  <c r="AG4008" i="4"/>
  <c r="AG4009" i="4"/>
  <c r="AG4010" i="4"/>
  <c r="AG4011" i="4"/>
  <c r="AG4012" i="4"/>
  <c r="AG4013" i="4"/>
  <c r="AG4014" i="4"/>
  <c r="AG4015" i="4"/>
  <c r="AG4016" i="4"/>
  <c r="AG4017" i="4"/>
  <c r="AG4018" i="4"/>
  <c r="AG4019" i="4"/>
  <c r="AG4020" i="4"/>
  <c r="AG4021" i="4"/>
  <c r="AG4022" i="4"/>
  <c r="AG4023" i="4"/>
  <c r="AG4024" i="4"/>
  <c r="AG4025" i="4"/>
  <c r="AG4026" i="4"/>
  <c r="AG4027" i="4"/>
  <c r="AG4028" i="4"/>
  <c r="AG4029" i="4"/>
  <c r="AG4030" i="4"/>
  <c r="AG4031" i="4"/>
  <c r="AG4032" i="4"/>
  <c r="AG4033" i="4"/>
  <c r="AG4034" i="4"/>
  <c r="AG4035" i="4"/>
  <c r="AG4036" i="4"/>
  <c r="AG4037" i="4"/>
  <c r="AG4038" i="4"/>
  <c r="AG4039" i="4"/>
  <c r="AG4040" i="4"/>
  <c r="AG4041" i="4"/>
  <c r="AG4042" i="4"/>
  <c r="AG4043" i="4"/>
  <c r="AG4044" i="4"/>
  <c r="AG4045" i="4"/>
  <c r="AG4046" i="4"/>
  <c r="AG4047" i="4"/>
  <c r="AG4048" i="4"/>
  <c r="AG4049" i="4"/>
  <c r="AG4050" i="4"/>
  <c r="AG4051" i="4"/>
  <c r="AG4052" i="4"/>
  <c r="AG4053" i="4"/>
  <c r="AG4054" i="4"/>
  <c r="AG4055" i="4"/>
  <c r="AG4056" i="4"/>
  <c r="AG4057" i="4"/>
  <c r="AG4058" i="4"/>
  <c r="AG4059" i="4"/>
  <c r="AG4060" i="4"/>
  <c r="AG4061" i="4"/>
  <c r="AG4062" i="4"/>
  <c r="AG4063" i="4"/>
  <c r="AG4064" i="4"/>
  <c r="AG4065" i="4"/>
  <c r="AG4066" i="4"/>
  <c r="AG4067" i="4"/>
  <c r="AG4068" i="4"/>
  <c r="AG4069" i="4"/>
  <c r="AG4070" i="4"/>
  <c r="AG4071" i="4"/>
  <c r="AG4072" i="4"/>
  <c r="AG4073" i="4"/>
  <c r="AG4074" i="4"/>
  <c r="AG4075" i="4"/>
  <c r="AG4076" i="4"/>
  <c r="AG4077" i="4"/>
  <c r="AG4078" i="4"/>
  <c r="AG4079" i="4"/>
  <c r="AG4080" i="4"/>
  <c r="AG4081" i="4"/>
  <c r="AG4082" i="4"/>
  <c r="AG4083" i="4"/>
  <c r="AG4084" i="4"/>
  <c r="AG4085" i="4"/>
  <c r="AG4086" i="4"/>
  <c r="AG4087" i="4"/>
  <c r="AG4088" i="4"/>
  <c r="AG4089" i="4"/>
  <c r="AG4090" i="4"/>
  <c r="AG4091" i="4"/>
  <c r="AG4092" i="4"/>
  <c r="AG4093" i="4"/>
  <c r="AG4094" i="4"/>
  <c r="AG4095" i="4"/>
  <c r="AG4096" i="4"/>
  <c r="AG4097" i="4"/>
  <c r="AG4098" i="4"/>
  <c r="AG4099" i="4"/>
  <c r="AG4100" i="4"/>
  <c r="AG4101" i="4"/>
  <c r="AG4102" i="4"/>
  <c r="AG4103" i="4"/>
  <c r="AG4104" i="4"/>
  <c r="AG4105" i="4"/>
  <c r="AG4106" i="4"/>
  <c r="AG4107" i="4"/>
  <c r="AG4108" i="4"/>
  <c r="AG4109" i="4"/>
  <c r="AG4110" i="4"/>
  <c r="AG4111" i="4"/>
  <c r="AG4112" i="4"/>
  <c r="AG4113" i="4"/>
  <c r="AG4114" i="4"/>
  <c r="AG4115" i="4"/>
  <c r="AG4116" i="4"/>
  <c r="AG4117" i="4"/>
  <c r="AG4118" i="4"/>
  <c r="AG4119" i="4"/>
  <c r="AG4120" i="4"/>
  <c r="AG4121" i="4"/>
  <c r="AG4122" i="4"/>
  <c r="AG4123" i="4"/>
  <c r="AG4124" i="4"/>
  <c r="AG4125" i="4"/>
  <c r="AG4126" i="4"/>
  <c r="AG4127" i="4"/>
  <c r="AG4128" i="4"/>
  <c r="AG4129" i="4"/>
  <c r="AG4130" i="4"/>
  <c r="AG4131" i="4"/>
  <c r="AG4132" i="4"/>
  <c r="AG4133" i="4"/>
  <c r="AG4134" i="4"/>
  <c r="AG4135" i="4"/>
  <c r="AG4136" i="4"/>
  <c r="AG4137" i="4"/>
  <c r="AG4138" i="4"/>
  <c r="AG4139" i="4"/>
  <c r="AG4140" i="4"/>
  <c r="AG4141" i="4"/>
  <c r="AG4142" i="4"/>
  <c r="AG4143" i="4"/>
  <c r="AG4144" i="4"/>
  <c r="AG4145" i="4"/>
  <c r="AG4146" i="4"/>
  <c r="AG4147" i="4"/>
  <c r="AG4148" i="4"/>
  <c r="AG4149" i="4"/>
  <c r="AG4150" i="4"/>
  <c r="AG4151" i="4"/>
  <c r="AG4152" i="4"/>
  <c r="AG4153" i="4"/>
  <c r="AG4154" i="4"/>
  <c r="AG4155" i="4"/>
  <c r="AG4156" i="4"/>
  <c r="AG4157" i="4"/>
  <c r="AG4158" i="4"/>
  <c r="AG4159" i="4"/>
  <c r="AG4160" i="4"/>
  <c r="AG4161" i="4"/>
  <c r="AG4162" i="4"/>
  <c r="AG4163" i="4"/>
  <c r="AG4164" i="4"/>
  <c r="AG4165" i="4"/>
  <c r="AG4166" i="4"/>
  <c r="AG4167" i="4"/>
  <c r="AG4168" i="4"/>
  <c r="AG4169" i="4"/>
  <c r="AG4170" i="4"/>
  <c r="AG4171" i="4"/>
  <c r="AG4172" i="4"/>
  <c r="AG4173" i="4"/>
  <c r="AG4174" i="4"/>
  <c r="AG4175" i="4"/>
  <c r="AG4176" i="4"/>
  <c r="AG4177" i="4"/>
  <c r="AG4178" i="4"/>
  <c r="AG4179" i="4"/>
  <c r="AG4180" i="4"/>
  <c r="AG4181" i="4"/>
  <c r="AG4182" i="4"/>
  <c r="AG4183" i="4"/>
  <c r="AG4184" i="4"/>
  <c r="AG4185" i="4"/>
  <c r="AG4186" i="4"/>
  <c r="AG4187" i="4"/>
  <c r="AG4188" i="4"/>
  <c r="AG4189" i="4"/>
  <c r="AG4190" i="4"/>
  <c r="AG4191" i="4"/>
  <c r="AG4192" i="4"/>
  <c r="AG4193" i="4"/>
  <c r="AG4194" i="4"/>
  <c r="AG4195" i="4"/>
  <c r="AG4196" i="4"/>
  <c r="AG4197" i="4"/>
  <c r="AG4198" i="4"/>
  <c r="AG4199" i="4"/>
  <c r="AG4200" i="4"/>
  <c r="AG4201" i="4"/>
  <c r="AG4202" i="4"/>
  <c r="AG4203" i="4"/>
  <c r="AG4204" i="4"/>
  <c r="AG4205" i="4"/>
  <c r="AG4206" i="4"/>
  <c r="AG4207" i="4"/>
  <c r="AG4208" i="4"/>
  <c r="AG4209" i="4"/>
  <c r="AG4210" i="4"/>
  <c r="AG4211" i="4"/>
  <c r="AG4212" i="4"/>
  <c r="AG4213" i="4"/>
  <c r="AG4214" i="4"/>
  <c r="AG4215" i="4"/>
  <c r="AG4216" i="4"/>
  <c r="AG4217" i="4"/>
  <c r="AG4218" i="4"/>
  <c r="AG4219" i="4"/>
  <c r="AG4220" i="4"/>
  <c r="AG4221" i="4"/>
  <c r="AG4222" i="4"/>
  <c r="AG4223" i="4"/>
  <c r="AG4224" i="4"/>
  <c r="AG4225" i="4"/>
  <c r="AG4226" i="4"/>
  <c r="AG4227" i="4"/>
  <c r="AG4228" i="4"/>
  <c r="AG4229" i="4"/>
  <c r="AG4230" i="4"/>
  <c r="AG4231" i="4"/>
  <c r="AG4232" i="4"/>
  <c r="AG4233" i="4"/>
  <c r="AG4234" i="4"/>
  <c r="AG4235" i="4"/>
  <c r="AG4236" i="4"/>
  <c r="AG4237" i="4"/>
  <c r="AG4238" i="4"/>
  <c r="AG4239" i="4"/>
  <c r="AG4240" i="4"/>
  <c r="AG4241" i="4"/>
  <c r="AG4242" i="4"/>
  <c r="AG4243" i="4"/>
  <c r="AG4244" i="4"/>
  <c r="AG4245" i="4"/>
  <c r="AG4246" i="4"/>
  <c r="AG4247" i="4"/>
  <c r="AG4248" i="4"/>
  <c r="AG4249" i="4"/>
  <c r="AG4250" i="4"/>
  <c r="AG4251" i="4"/>
  <c r="AG4252" i="4"/>
  <c r="AG4253" i="4"/>
  <c r="AG4254" i="4"/>
  <c r="AG4255" i="4"/>
  <c r="AG4256" i="4"/>
  <c r="AG4257" i="4"/>
  <c r="AG4258" i="4"/>
  <c r="AG4259" i="4"/>
  <c r="AG4260" i="4"/>
  <c r="AG4261" i="4"/>
  <c r="AG4262" i="4"/>
  <c r="AG4263" i="4"/>
  <c r="AG4264" i="4"/>
  <c r="AG4265" i="4"/>
  <c r="AG4266" i="4"/>
  <c r="AG4267" i="4"/>
  <c r="AG4268" i="4"/>
  <c r="AG4269" i="4"/>
  <c r="AG4270" i="4"/>
  <c r="AG4271" i="4"/>
  <c r="AG4272" i="4"/>
  <c r="AG4273" i="4"/>
  <c r="AG4274" i="4"/>
  <c r="AG4275" i="4"/>
  <c r="AG4276" i="4"/>
  <c r="AG4277" i="4"/>
  <c r="AG4278" i="4"/>
  <c r="AG4279" i="4"/>
  <c r="AG4280" i="4"/>
  <c r="AG4281" i="4"/>
  <c r="AG4282" i="4"/>
  <c r="AG4283" i="4"/>
  <c r="AG4284" i="4"/>
  <c r="AG4285" i="4"/>
  <c r="AG4286" i="4"/>
  <c r="AG4287" i="4"/>
  <c r="AG4288" i="4"/>
  <c r="AG4289" i="4"/>
  <c r="AG4290" i="4"/>
  <c r="AG4291" i="4"/>
  <c r="AG4292" i="4"/>
  <c r="AG4293" i="4"/>
  <c r="AG4294" i="4"/>
  <c r="AG4295" i="4"/>
  <c r="AG4296" i="4"/>
  <c r="AG4297" i="4"/>
  <c r="AG4298" i="4"/>
  <c r="AG4299" i="4"/>
  <c r="AG4300" i="4"/>
  <c r="AG4301" i="4"/>
  <c r="AG4302" i="4"/>
  <c r="AG4303" i="4"/>
  <c r="AG4304" i="4"/>
  <c r="AG4305" i="4"/>
  <c r="AG4306" i="4"/>
  <c r="AG4307" i="4"/>
  <c r="AG4308" i="4"/>
  <c r="AG4309" i="4"/>
  <c r="AG4310" i="4"/>
  <c r="AG4311" i="4"/>
  <c r="AG4312" i="4"/>
  <c r="AG4313" i="4"/>
  <c r="AG4314" i="4"/>
  <c r="AG4315" i="4"/>
  <c r="AG4316" i="4"/>
  <c r="AG4317" i="4"/>
  <c r="AG4318" i="4"/>
  <c r="AG4319" i="4"/>
  <c r="AG4320" i="4"/>
  <c r="AG4321" i="4"/>
  <c r="AG4322" i="4"/>
  <c r="AG4323" i="4"/>
  <c r="AG4324" i="4"/>
  <c r="AG4325" i="4"/>
  <c r="AG4326" i="4"/>
  <c r="AG4327" i="4"/>
  <c r="AG4328" i="4"/>
  <c r="AG4329" i="4"/>
  <c r="AG4330" i="4"/>
  <c r="AG4331" i="4"/>
  <c r="AG4332" i="4"/>
  <c r="AG4333" i="4"/>
  <c r="AG4334" i="4"/>
  <c r="AG4335" i="4"/>
  <c r="AG4336" i="4"/>
  <c r="AG4337" i="4"/>
  <c r="AG4338" i="4"/>
  <c r="AG4339" i="4"/>
  <c r="AG4340" i="4"/>
  <c r="AG4341" i="4"/>
  <c r="AG4342" i="4"/>
  <c r="AG4343" i="4"/>
  <c r="AG4344" i="4"/>
  <c r="AG4345" i="4"/>
  <c r="AG4346" i="4"/>
  <c r="AG4347" i="4"/>
  <c r="AG4348" i="4"/>
  <c r="AG4349" i="4"/>
  <c r="AG4350" i="4"/>
  <c r="AG4351" i="4"/>
  <c r="AG4352" i="4"/>
  <c r="AG4353" i="4"/>
  <c r="AG4354" i="4"/>
  <c r="AG4355" i="4"/>
  <c r="AG4356" i="4"/>
  <c r="AG4357" i="4"/>
  <c r="AG4358" i="4"/>
  <c r="AG4359" i="4"/>
  <c r="AG4360" i="4"/>
  <c r="AG4361" i="4"/>
  <c r="AG4362" i="4"/>
  <c r="AG4363" i="4"/>
  <c r="AG4364" i="4"/>
  <c r="AG4365" i="4"/>
  <c r="AG4366" i="4"/>
  <c r="AG16" i="4"/>
  <c r="AG4367" i="4"/>
  <c r="AG4368" i="4"/>
  <c r="AG4369" i="4"/>
  <c r="AG4370" i="4"/>
  <c r="AG4371" i="4"/>
  <c r="AG4372" i="4"/>
  <c r="AG4373" i="4"/>
  <c r="AG4374" i="4"/>
  <c r="AG4375" i="4"/>
  <c r="AG4376" i="4"/>
  <c r="AG4377" i="4"/>
  <c r="AG4378" i="4"/>
  <c r="AG4379" i="4"/>
  <c r="AG4380" i="4"/>
  <c r="AG4381" i="4"/>
  <c r="AG4382" i="4"/>
  <c r="AG4383" i="4"/>
  <c r="AG4384" i="4"/>
  <c r="AG4385" i="4"/>
  <c r="AG4386" i="4"/>
  <c r="AG4387" i="4"/>
  <c r="AG4388" i="4"/>
  <c r="AG4389" i="4"/>
  <c r="AG4390" i="4"/>
  <c r="AG4391" i="4"/>
  <c r="AG4392" i="4"/>
  <c r="AG4393" i="4"/>
  <c r="AG4394" i="4"/>
  <c r="AG4395" i="4"/>
  <c r="AG4396" i="4"/>
  <c r="AG4397" i="4"/>
  <c r="AG4398" i="4"/>
  <c r="AG4399" i="4"/>
  <c r="AG4400" i="4"/>
  <c r="AG4401" i="4"/>
  <c r="AG4402" i="4"/>
  <c r="AG4403" i="4"/>
  <c r="AG4404" i="4"/>
  <c r="AG4405" i="4"/>
  <c r="AG4406" i="4"/>
  <c r="AG4407" i="4"/>
  <c r="AG4408" i="4"/>
  <c r="AG4409" i="4"/>
  <c r="AG4410" i="4"/>
  <c r="AG4411" i="4"/>
  <c r="AG4412" i="4"/>
  <c r="AG4413" i="4"/>
  <c r="AG4414" i="4"/>
  <c r="AG4415" i="4"/>
  <c r="AG4416" i="4"/>
  <c r="AG4417" i="4"/>
  <c r="AG4418" i="4"/>
  <c r="AG4419" i="4"/>
  <c r="AG4420" i="4"/>
  <c r="AG4421" i="4"/>
  <c r="AG4422" i="4"/>
  <c r="AG4423" i="4"/>
  <c r="AG4424" i="4"/>
  <c r="AG4425" i="4"/>
  <c r="AG4426" i="4"/>
  <c r="AG4427" i="4"/>
  <c r="AG4428" i="4"/>
  <c r="AG4429" i="4"/>
  <c r="AG4430" i="4"/>
  <c r="AG4431" i="4"/>
  <c r="AG4432" i="4"/>
  <c r="AG4433" i="4"/>
  <c r="AG4434" i="4"/>
  <c r="AG4435" i="4"/>
  <c r="AG4436" i="4"/>
  <c r="AG4437" i="4"/>
  <c r="AG4438" i="4"/>
  <c r="AG4439" i="4"/>
  <c r="AG4440" i="4"/>
  <c r="AG4441" i="4"/>
  <c r="AG4442" i="4"/>
  <c r="AG4443" i="4"/>
  <c r="AG4444" i="4"/>
  <c r="AG4445" i="4"/>
  <c r="AG4446" i="4"/>
  <c r="AG4447" i="4"/>
  <c r="AG4448" i="4"/>
  <c r="AG4449" i="4"/>
  <c r="AG4450" i="4"/>
  <c r="AG4451" i="4"/>
  <c r="AG4452" i="4"/>
  <c r="AG4453" i="4"/>
  <c r="AG4454" i="4"/>
  <c r="AG4455" i="4"/>
  <c r="AG4456" i="4"/>
  <c r="AG4457" i="4"/>
  <c r="AG4458" i="4"/>
  <c r="AG4459" i="4"/>
  <c r="AG4460" i="4"/>
  <c r="AG4461" i="4"/>
  <c r="AG4462" i="4"/>
  <c r="AG4463" i="4"/>
  <c r="AG4464" i="4"/>
  <c r="AG4465" i="4"/>
  <c r="AG4466" i="4"/>
  <c r="AG4467" i="4"/>
  <c r="AG4468" i="4"/>
  <c r="AG4469" i="4"/>
  <c r="AG4470" i="4"/>
  <c r="AG4471" i="4"/>
  <c r="AG4472" i="4"/>
  <c r="AG4473" i="4"/>
  <c r="AG4474" i="4"/>
  <c r="AG4475" i="4"/>
  <c r="AG4476" i="4"/>
  <c r="AG4477" i="4"/>
  <c r="AG4478" i="4"/>
  <c r="AG4479" i="4"/>
  <c r="AG4480" i="4"/>
  <c r="AG4481" i="4"/>
  <c r="AG4482" i="4"/>
  <c r="AG4483" i="4"/>
  <c r="AG4484" i="4"/>
  <c r="AG4485" i="4"/>
  <c r="AG4486" i="4"/>
  <c r="AG4487" i="4"/>
  <c r="AG4488" i="4"/>
  <c r="AG4489" i="4"/>
  <c r="AG4490" i="4"/>
  <c r="AG4491" i="4"/>
  <c r="AG4492" i="4"/>
  <c r="AG4493" i="4"/>
  <c r="AG4494" i="4"/>
  <c r="AG4495" i="4"/>
  <c r="AG4496" i="4"/>
  <c r="AG4497" i="4"/>
  <c r="AG4498" i="4"/>
  <c r="AG4499" i="4"/>
  <c r="AG4500" i="4"/>
  <c r="AG4501" i="4"/>
  <c r="AG4502" i="4"/>
  <c r="AG4503" i="4"/>
  <c r="AG4504" i="4"/>
  <c r="AG4505" i="4"/>
  <c r="AG4506" i="4"/>
  <c r="AG4507" i="4"/>
  <c r="AG4508" i="4"/>
  <c r="AG4509" i="4"/>
  <c r="AG4510" i="4"/>
  <c r="AG4511" i="4"/>
  <c r="AG4512" i="4"/>
  <c r="AG4513" i="4"/>
  <c r="AG4514" i="4"/>
  <c r="AG4515" i="4"/>
  <c r="AG4516" i="4"/>
  <c r="AG4517" i="4"/>
  <c r="AG4518" i="4"/>
  <c r="AG4519" i="4"/>
  <c r="AG4520" i="4"/>
  <c r="AG4521" i="4"/>
  <c r="AG4522" i="4"/>
  <c r="AG4523" i="4"/>
  <c r="AG4524" i="4"/>
  <c r="AG4525" i="4"/>
  <c r="AG4526" i="4"/>
  <c r="AG4527" i="4"/>
  <c r="AG4528" i="4"/>
  <c r="AG4529" i="4"/>
  <c r="AG4530" i="4"/>
  <c r="AG4531" i="4"/>
  <c r="AG4532" i="4"/>
  <c r="AG4533" i="4"/>
  <c r="AG4534" i="4"/>
  <c r="AG4535" i="4"/>
  <c r="AG4536" i="4"/>
  <c r="AG4537" i="4"/>
  <c r="AG4538" i="4"/>
  <c r="AG4539" i="4"/>
  <c r="AG4540" i="4"/>
  <c r="AG4541" i="4"/>
  <c r="AG4542" i="4"/>
  <c r="AG4543" i="4"/>
  <c r="AG4544" i="4"/>
  <c r="AG4545" i="4"/>
  <c r="AG4546" i="4"/>
  <c r="AG4547" i="4"/>
  <c r="AG4548" i="4"/>
  <c r="AG4549" i="4"/>
  <c r="AG4550" i="4"/>
  <c r="AG4551" i="4"/>
  <c r="AG4552" i="4"/>
  <c r="AG4553" i="4"/>
  <c r="AG4554" i="4"/>
  <c r="AG4555" i="4"/>
  <c r="AG4556" i="4"/>
  <c r="AG4557" i="4"/>
  <c r="AG4558" i="4"/>
  <c r="AG4559" i="4"/>
  <c r="AG4560" i="4"/>
  <c r="AG4561" i="4"/>
  <c r="AG4562" i="4"/>
  <c r="AG4563" i="4"/>
  <c r="AG4564" i="4"/>
  <c r="AG4565" i="4"/>
  <c r="AG4566" i="4"/>
  <c r="AG4567" i="4"/>
  <c r="AG4568" i="4"/>
  <c r="AG4569" i="4"/>
  <c r="AG4570" i="4"/>
  <c r="AG4571" i="4"/>
  <c r="AG4572" i="4"/>
  <c r="AG4573" i="4"/>
  <c r="AG4574" i="4"/>
  <c r="AG4575" i="4"/>
  <c r="AG4576" i="4"/>
  <c r="AG4577" i="4"/>
  <c r="AG4578" i="4"/>
  <c r="AG4579" i="4"/>
  <c r="AG4580" i="4"/>
  <c r="AG4581" i="4"/>
  <c r="AG4582" i="4"/>
  <c r="AG4583" i="4"/>
  <c r="AG4584" i="4"/>
  <c r="AG4585" i="4"/>
  <c r="AG4586" i="4"/>
  <c r="AG4587" i="4"/>
  <c r="AG4588" i="4"/>
  <c r="AG4589" i="4"/>
  <c r="AG4590" i="4"/>
  <c r="AG4591" i="4"/>
  <c r="AG4592" i="4"/>
  <c r="AG4593" i="4"/>
  <c r="AG4594" i="4"/>
  <c r="AG4595" i="4"/>
  <c r="AG4596" i="4"/>
  <c r="AG4597" i="4"/>
  <c r="AG4598" i="4"/>
  <c r="AG4599" i="4"/>
  <c r="AG4600" i="4"/>
  <c r="AG4601" i="4"/>
  <c r="AG4602" i="4"/>
  <c r="AG4603" i="4"/>
  <c r="AG4604" i="4"/>
  <c r="AG4605" i="4"/>
  <c r="AG4606" i="4"/>
  <c r="AG4607" i="4"/>
  <c r="AG4608" i="4"/>
  <c r="AG4609" i="4"/>
  <c r="AG4610" i="4"/>
  <c r="AG4611" i="4"/>
  <c r="AG4612" i="4"/>
  <c r="AG4613" i="4"/>
  <c r="AG4614" i="4"/>
  <c r="AG4615" i="4"/>
  <c r="AG4616" i="4"/>
  <c r="AG4617" i="4"/>
  <c r="AG4618" i="4"/>
  <c r="AG4619" i="4"/>
  <c r="AG4620" i="4"/>
  <c r="AG4621" i="4"/>
  <c r="AG4622" i="4"/>
  <c r="AG4623" i="4"/>
  <c r="AG4624" i="4"/>
  <c r="AG4625" i="4"/>
  <c r="AG4626" i="4"/>
  <c r="AG4627" i="4"/>
  <c r="AG4628" i="4"/>
  <c r="AG4629" i="4"/>
  <c r="AG4630" i="4"/>
  <c r="AG4631" i="4"/>
  <c r="AG4632" i="4"/>
  <c r="AG4633" i="4"/>
  <c r="AG4634" i="4"/>
  <c r="AG4635" i="4"/>
  <c r="AG4636" i="4"/>
  <c r="AG4637" i="4"/>
  <c r="AG4638" i="4"/>
  <c r="AG4639" i="4"/>
  <c r="AG4640" i="4"/>
  <c r="AG4641" i="4"/>
  <c r="AG4642" i="4"/>
  <c r="AG4643" i="4"/>
  <c r="AG4644" i="4"/>
  <c r="AG4645" i="4"/>
  <c r="AG4646" i="4"/>
  <c r="AG4647" i="4"/>
  <c r="AG4648" i="4"/>
  <c r="AG4649" i="4"/>
  <c r="AG4650" i="4"/>
  <c r="AG4651" i="4"/>
  <c r="AG4652" i="4"/>
  <c r="AG4653" i="4"/>
  <c r="AG4654" i="4"/>
  <c r="AG4655" i="4"/>
  <c r="AG4656" i="4"/>
  <c r="AG4657" i="4"/>
  <c r="AG4658" i="4"/>
  <c r="AG4659" i="4"/>
  <c r="AG4660" i="4"/>
  <c r="AG4661" i="4"/>
  <c r="AG4662" i="4"/>
  <c r="AG4663" i="4"/>
  <c r="AG4664" i="4"/>
  <c r="AG4665" i="4"/>
  <c r="AG4666" i="4"/>
  <c r="AG4667" i="4"/>
  <c r="AG4668" i="4"/>
  <c r="AG4669" i="4"/>
  <c r="AG4670" i="4"/>
  <c r="AG4671" i="4"/>
  <c r="AG4672" i="4"/>
  <c r="AG4673" i="4"/>
  <c r="AG4674" i="4"/>
  <c r="AG4675" i="4"/>
  <c r="AG4676" i="4"/>
  <c r="AG4677" i="4"/>
  <c r="AG4678" i="4"/>
  <c r="AG4679" i="4"/>
  <c r="AG4680" i="4"/>
  <c r="AG4681" i="4"/>
  <c r="AG4682" i="4"/>
  <c r="AG4683" i="4"/>
  <c r="AG4684" i="4"/>
  <c r="AG4685" i="4"/>
  <c r="AG4686" i="4"/>
  <c r="AG4687" i="4"/>
  <c r="AG4688" i="4"/>
  <c r="AG4689" i="4"/>
  <c r="AG4690" i="4"/>
  <c r="AG4691" i="4"/>
  <c r="AG4692" i="4"/>
  <c r="AG4693" i="4"/>
  <c r="AG4694" i="4"/>
  <c r="AG4695" i="4"/>
  <c r="AG4696" i="4"/>
  <c r="AG4697" i="4"/>
  <c r="AG4698" i="4"/>
  <c r="AG4699" i="4"/>
  <c r="AG4700" i="4"/>
  <c r="AG4701" i="4"/>
  <c r="AG4702" i="4"/>
  <c r="AG4703" i="4"/>
  <c r="AG4704" i="4"/>
  <c r="AG4705" i="4"/>
  <c r="AG4706" i="4"/>
  <c r="AG4707" i="4"/>
  <c r="AG4708" i="4"/>
  <c r="AG4709" i="4"/>
  <c r="AG4710" i="4"/>
  <c r="AG4711" i="4"/>
  <c r="AG4712" i="4"/>
  <c r="AG4713" i="4"/>
  <c r="AG4714" i="4"/>
  <c r="AG4715" i="4"/>
  <c r="AG4716" i="4"/>
  <c r="AG4717" i="4"/>
  <c r="AG4718" i="4"/>
  <c r="AG4719" i="4"/>
  <c r="AG4720" i="4"/>
  <c r="AG4721" i="4"/>
  <c r="AG4722" i="4"/>
  <c r="AG4723" i="4"/>
  <c r="AG4724" i="4"/>
  <c r="AG4725" i="4"/>
  <c r="AG4726" i="4"/>
  <c r="AG4727" i="4"/>
  <c r="AG4728" i="4"/>
  <c r="AG4729" i="4"/>
  <c r="AG4730" i="4"/>
  <c r="AG4731" i="4"/>
  <c r="AG4732" i="4"/>
  <c r="AG4733" i="4"/>
  <c r="AG4734" i="4"/>
  <c r="AG4735" i="4"/>
  <c r="AG4736" i="4"/>
  <c r="AG4737" i="4"/>
  <c r="AG4738" i="4"/>
  <c r="AG4739" i="4"/>
  <c r="AG4740" i="4"/>
  <c r="AG4741" i="4"/>
  <c r="AG4742" i="4"/>
  <c r="AG4743" i="4"/>
  <c r="AG4744" i="4"/>
  <c r="AG4745" i="4"/>
  <c r="AG4746" i="4"/>
  <c r="AG4747" i="4"/>
  <c r="AG4748" i="4"/>
  <c r="AG4749" i="4"/>
  <c r="AG4750" i="4"/>
  <c r="AG4751" i="4"/>
  <c r="AG4752" i="4"/>
  <c r="AG4753" i="4"/>
  <c r="AG4754" i="4"/>
  <c r="AG4755" i="4"/>
  <c r="AG4756" i="4"/>
  <c r="AG4757" i="4"/>
  <c r="AG4758" i="4"/>
  <c r="AG4759" i="4"/>
  <c r="AG4760" i="4"/>
  <c r="AG4761" i="4"/>
  <c r="AG4762" i="4"/>
  <c r="AG4763" i="4"/>
  <c r="AG4764" i="4"/>
  <c r="AG4765" i="4"/>
  <c r="AG4766" i="4"/>
  <c r="AG4767" i="4"/>
  <c r="AG4768" i="4"/>
  <c r="AG4769" i="4"/>
  <c r="AG4770" i="4"/>
  <c r="AG4771" i="4"/>
  <c r="AG4772" i="4"/>
  <c r="AG4773" i="4"/>
  <c r="AG4774" i="4"/>
  <c r="AG4775" i="4"/>
  <c r="AG4776" i="4"/>
  <c r="AG4777" i="4"/>
  <c r="AG4778" i="4"/>
  <c r="AG4779" i="4"/>
  <c r="AG4780" i="4"/>
  <c r="AG4781" i="4"/>
  <c r="AG4782" i="4"/>
  <c r="AG4783" i="4"/>
  <c r="AG4784" i="4"/>
  <c r="AG4785" i="4"/>
  <c r="AG4786" i="4"/>
  <c r="AG4787" i="4"/>
  <c r="AG4788" i="4"/>
  <c r="AG4789" i="4"/>
  <c r="AG4790" i="4"/>
  <c r="AG4791" i="4"/>
  <c r="AG4792" i="4"/>
  <c r="AG4793" i="4"/>
  <c r="AG4794" i="4"/>
  <c r="AG4795" i="4"/>
  <c r="AG4796" i="4"/>
  <c r="AG4797" i="4"/>
  <c r="AG4798" i="4"/>
  <c r="AG4799" i="4"/>
  <c r="AG4800" i="4"/>
  <c r="AG4801" i="4"/>
  <c r="AG4802" i="4"/>
  <c r="AG4803" i="4"/>
  <c r="AG4804" i="4"/>
  <c r="AG4805" i="4"/>
  <c r="AG4806" i="4"/>
  <c r="AG4807" i="4"/>
  <c r="AG4808" i="4"/>
  <c r="AG4809" i="4"/>
  <c r="AG4810" i="4"/>
  <c r="AG4811" i="4"/>
  <c r="AG4812" i="4"/>
  <c r="AG4813" i="4"/>
  <c r="AG4814" i="4"/>
  <c r="AG4815" i="4"/>
  <c r="AG4816" i="4"/>
  <c r="AG4817" i="4"/>
  <c r="AG4818" i="4"/>
  <c r="AG4819" i="4"/>
  <c r="AG4820" i="4"/>
  <c r="AG4821" i="4"/>
  <c r="AG4822" i="4"/>
  <c r="AG4823" i="4"/>
  <c r="AG4824" i="4"/>
  <c r="AG4825" i="4"/>
  <c r="AG4826" i="4"/>
  <c r="AG4827" i="4"/>
  <c r="AG4828" i="4"/>
  <c r="AG4829" i="4"/>
  <c r="AG4830" i="4"/>
  <c r="AG4831" i="4"/>
  <c r="AG4832" i="4"/>
  <c r="AG4833" i="4"/>
  <c r="AG4834" i="4"/>
  <c r="AG4835" i="4"/>
  <c r="AG4836" i="4"/>
  <c r="AG4837" i="4"/>
  <c r="AG4838" i="4"/>
  <c r="AG4839" i="4"/>
  <c r="AG4840" i="4"/>
  <c r="AG4841" i="4"/>
  <c r="AG4842" i="4"/>
  <c r="AG4843" i="4"/>
  <c r="AG4844" i="4"/>
  <c r="AG4845" i="4"/>
  <c r="AG4846" i="4"/>
  <c r="AG4847" i="4"/>
  <c r="AG4848" i="4"/>
  <c r="AG4849" i="4"/>
  <c r="AG4850" i="4"/>
  <c r="AG4851" i="4"/>
  <c r="AG4852" i="4"/>
  <c r="AG4853" i="4"/>
  <c r="AG4854" i="4"/>
  <c r="AG4855" i="4"/>
  <c r="AG4856" i="4"/>
  <c r="AG4857" i="4"/>
  <c r="AG4858" i="4"/>
  <c r="AG4859" i="4"/>
  <c r="AG4860" i="4"/>
  <c r="AG4861" i="4"/>
  <c r="AG4862" i="4"/>
  <c r="AG4863" i="4"/>
  <c r="AG4864" i="4"/>
  <c r="AG4865" i="4"/>
  <c r="AG4866" i="4"/>
  <c r="AG4867" i="4"/>
  <c r="AG4868" i="4"/>
  <c r="AG4869" i="4"/>
  <c r="AG4870" i="4"/>
  <c r="AG4871" i="4"/>
  <c r="AG4872" i="4"/>
  <c r="AG4873" i="4"/>
  <c r="AG4874" i="4"/>
  <c r="AG4875" i="4"/>
  <c r="AG4876" i="4"/>
  <c r="AG4877" i="4"/>
  <c r="AG4878" i="4"/>
  <c r="AG4879" i="4"/>
  <c r="AG4880" i="4"/>
  <c r="AG4881" i="4"/>
  <c r="AG4882" i="4"/>
  <c r="AG4883" i="4"/>
  <c r="AG4884" i="4"/>
  <c r="AG4885" i="4"/>
  <c r="AG4886" i="4"/>
  <c r="AG4887" i="4"/>
  <c r="AG4888" i="4"/>
  <c r="AG4889" i="4"/>
  <c r="AG4890" i="4"/>
  <c r="AG4891" i="4"/>
  <c r="AG4892" i="4"/>
  <c r="AG4893" i="4"/>
  <c r="AG4894" i="4"/>
  <c r="AG4895" i="4"/>
  <c r="AG4896" i="4"/>
  <c r="AG4897" i="4"/>
  <c r="AG4898" i="4"/>
  <c r="AG4899" i="4"/>
  <c r="AG4900" i="4"/>
  <c r="AG4901" i="4"/>
  <c r="AG4902" i="4"/>
  <c r="AG4903" i="4"/>
  <c r="AG4904" i="4"/>
  <c r="AG4905" i="4"/>
  <c r="AG4906" i="4"/>
  <c r="AG4907" i="4"/>
  <c r="AG4908" i="4"/>
  <c r="AG4909" i="4"/>
  <c r="AG4910" i="4"/>
  <c r="AG4911" i="4"/>
  <c r="AG4912" i="4"/>
  <c r="AG4913" i="4"/>
  <c r="AG4914" i="4"/>
  <c r="AG4915" i="4"/>
  <c r="AG4916" i="4"/>
  <c r="AG4917" i="4"/>
  <c r="AG4918" i="4"/>
  <c r="AG4919" i="4"/>
  <c r="AG4920" i="4"/>
  <c r="AG4921" i="4"/>
  <c r="AG4922" i="4"/>
  <c r="AG4923" i="4"/>
  <c r="AG4924" i="4"/>
  <c r="AG4925" i="4"/>
  <c r="AG4926" i="4"/>
  <c r="AG4927" i="4"/>
  <c r="AG4928" i="4"/>
  <c r="AG4929" i="4"/>
  <c r="AG4930" i="4"/>
  <c r="AG4931" i="4"/>
  <c r="AG4932" i="4"/>
  <c r="AG4933" i="4"/>
  <c r="AG4934" i="4"/>
  <c r="AG4935" i="4"/>
  <c r="AG4936" i="4"/>
  <c r="AG4937" i="4"/>
  <c r="AG4938" i="4"/>
  <c r="AG4939" i="4"/>
  <c r="AG4940" i="4"/>
  <c r="AG4941" i="4"/>
  <c r="AG4942" i="4"/>
  <c r="AG4943" i="4"/>
  <c r="AG4944" i="4"/>
  <c r="AG4945" i="4"/>
  <c r="AG4946" i="4"/>
  <c r="AG4947" i="4"/>
  <c r="AG4948" i="4"/>
  <c r="AG4949" i="4"/>
  <c r="AG4950" i="4"/>
  <c r="AG4951" i="4"/>
  <c r="AG4952" i="4"/>
  <c r="AG4953" i="4"/>
  <c r="AG4954" i="4"/>
  <c r="AG4955" i="4"/>
  <c r="AG4956" i="4"/>
  <c r="AG4957" i="4"/>
  <c r="AG4958" i="4"/>
  <c r="AG4959" i="4"/>
  <c r="AG4960" i="4"/>
  <c r="AG4961" i="4"/>
  <c r="AG4962" i="4"/>
  <c r="AG4963" i="4"/>
  <c r="AG4964" i="4"/>
  <c r="AG4965" i="4"/>
  <c r="AG4966" i="4"/>
  <c r="AG4967" i="4"/>
  <c r="AG4968" i="4"/>
  <c r="AG4969" i="4"/>
  <c r="AG4970" i="4"/>
  <c r="AG4971" i="4"/>
  <c r="AG4972" i="4"/>
  <c r="AG4973" i="4"/>
  <c r="AG4974" i="4"/>
  <c r="AG4975" i="4"/>
  <c r="AG4976" i="4"/>
  <c r="AG4977" i="4"/>
  <c r="AG4978" i="4"/>
  <c r="AG4979" i="4"/>
  <c r="AG4980" i="4"/>
  <c r="AG4981" i="4"/>
  <c r="AG4982" i="4"/>
  <c r="AG4983" i="4"/>
  <c r="AG4984" i="4"/>
  <c r="AG4985" i="4"/>
  <c r="AG4986" i="4"/>
  <c r="AG4987" i="4"/>
  <c r="AG4988" i="4"/>
  <c r="AG4989" i="4"/>
  <c r="AG4990" i="4"/>
  <c r="AG4991" i="4"/>
  <c r="AG4992" i="4"/>
  <c r="AG4993" i="4"/>
  <c r="AG4994" i="4"/>
  <c r="AG4995" i="4"/>
  <c r="AG4996" i="4"/>
  <c r="AG4997" i="4"/>
  <c r="AG4998" i="4"/>
  <c r="AG4999" i="4"/>
  <c r="AG5000" i="4"/>
  <c r="AG5001" i="4"/>
  <c r="AG5002" i="4"/>
  <c r="AG5003" i="4"/>
  <c r="AG5004" i="4"/>
  <c r="AG5005" i="4"/>
  <c r="AG5006" i="4"/>
  <c r="AG5007" i="4"/>
  <c r="AG5008" i="4"/>
  <c r="AG5009" i="4"/>
  <c r="AG5010" i="4"/>
  <c r="AG5011" i="4"/>
  <c r="AG5012" i="4"/>
  <c r="AG5013" i="4"/>
  <c r="AG5014" i="4"/>
  <c r="AG5015" i="4"/>
  <c r="AG5016" i="4"/>
  <c r="AG5017" i="4"/>
  <c r="AG5018" i="4"/>
  <c r="AG5019" i="4"/>
  <c r="AG5020" i="4"/>
  <c r="AG5021" i="4"/>
  <c r="AG5022" i="4"/>
  <c r="AG5023" i="4"/>
  <c r="AG5024" i="4"/>
  <c r="AG5025" i="4"/>
  <c r="AG5026" i="4"/>
  <c r="AG5027" i="4"/>
  <c r="AG5028" i="4"/>
  <c r="AG5029" i="4"/>
  <c r="AG5030" i="4"/>
  <c r="AG5031" i="4"/>
  <c r="AG5032" i="4"/>
  <c r="AG5033" i="4"/>
  <c r="AG5034" i="4"/>
  <c r="AG5035" i="4"/>
  <c r="AG5036" i="4"/>
  <c r="AG5037" i="4"/>
  <c r="AG5038" i="4"/>
  <c r="AG5039" i="4"/>
  <c r="AG5040" i="4"/>
  <c r="AG5041" i="4"/>
  <c r="AG5042" i="4"/>
  <c r="AG5043" i="4"/>
  <c r="AG5044" i="4"/>
  <c r="AG5045" i="4"/>
  <c r="AG5046" i="4"/>
  <c r="AG5047" i="4"/>
  <c r="AG5048" i="4"/>
  <c r="AG5049" i="4"/>
  <c r="AG5050" i="4"/>
  <c r="AG5051" i="4"/>
  <c r="AG5052" i="4"/>
  <c r="AG5053" i="4"/>
  <c r="AG5054" i="4"/>
  <c r="AG5055" i="4"/>
  <c r="AG5056" i="4"/>
  <c r="AG5057" i="4"/>
  <c r="AG5058" i="4"/>
  <c r="AG5059" i="4"/>
  <c r="AG5060" i="4"/>
  <c r="AG5061" i="4"/>
  <c r="AG5062" i="4"/>
  <c r="AG5063" i="4"/>
  <c r="AG5064" i="4"/>
  <c r="AG5065" i="4"/>
  <c r="AG5066" i="4"/>
  <c r="AG5067" i="4"/>
  <c r="AG5068" i="4"/>
  <c r="AG17" i="4"/>
  <c r="AG18" i="4"/>
  <c r="AG19" i="4"/>
  <c r="AG20" i="4"/>
  <c r="AG21" i="4"/>
  <c r="AG22" i="4"/>
  <c r="AG5069" i="4"/>
  <c r="AG5070" i="4"/>
  <c r="AG5071" i="4"/>
  <c r="AG5072" i="4"/>
  <c r="AG5073" i="4"/>
  <c r="AG23" i="4"/>
  <c r="AG24" i="4"/>
  <c r="AG5074" i="4"/>
  <c r="AG25" i="4"/>
  <c r="AG5075" i="4"/>
  <c r="AG26" i="4"/>
  <c r="AG27" i="4"/>
  <c r="AG28" i="4"/>
  <c r="AG29" i="4"/>
  <c r="AG30" i="4"/>
  <c r="AG5076" i="4"/>
  <c r="AG5077" i="4"/>
  <c r="AG5078" i="4"/>
  <c r="AG5079" i="4"/>
  <c r="AG5080" i="4"/>
  <c r="AG5081" i="4"/>
  <c r="AG5082" i="4"/>
  <c r="AG5083" i="4"/>
  <c r="AG5084" i="4"/>
  <c r="AG5085" i="4"/>
  <c r="AG5086" i="4"/>
  <c r="AG5087" i="4"/>
  <c r="AG5088" i="4"/>
  <c r="AG5089" i="4"/>
  <c r="AG5090" i="4"/>
  <c r="AG5091" i="4"/>
  <c r="AG5092" i="4"/>
  <c r="AG5093" i="4"/>
  <c r="AG5094" i="4"/>
  <c r="AG5095" i="4"/>
  <c r="AG5096" i="4"/>
  <c r="AG5097" i="4"/>
  <c r="AG5098" i="4"/>
  <c r="AG5099" i="4"/>
  <c r="AG5100" i="4"/>
  <c r="AG5101" i="4"/>
  <c r="AG5102" i="4"/>
  <c r="AG5103" i="4"/>
  <c r="AG5104" i="4"/>
  <c r="AG5105" i="4"/>
  <c r="AG5106" i="4"/>
  <c r="AG5107" i="4"/>
  <c r="AG5108" i="4"/>
  <c r="AG5109" i="4"/>
  <c r="AG5110" i="4"/>
  <c r="AG5111" i="4"/>
  <c r="AG5112" i="4"/>
  <c r="AG5113" i="4"/>
  <c r="AG5114" i="4"/>
  <c r="AG5115" i="4"/>
  <c r="AG5116" i="4"/>
  <c r="AG5117" i="4"/>
  <c r="AG5118" i="4"/>
  <c r="AH211" i="4"/>
  <c r="AF211" i="4" s="1"/>
  <c r="G211" i="4" s="1"/>
  <c r="AH212" i="4"/>
  <c r="AF212" i="4" s="1"/>
  <c r="G212" i="4" s="1"/>
  <c r="AH213" i="4"/>
  <c r="AF213" i="4" s="1"/>
  <c r="G213" i="4" s="1"/>
  <c r="AH214" i="4"/>
  <c r="AF214" i="4" s="1"/>
  <c r="G214" i="4" s="1"/>
  <c r="AH215" i="4"/>
  <c r="AF215" i="4" s="1"/>
  <c r="G215" i="4" s="1"/>
  <c r="AH216" i="4"/>
  <c r="AF216" i="4" s="1"/>
  <c r="G216" i="4" s="1"/>
  <c r="AH217" i="4"/>
  <c r="AF217" i="4" s="1"/>
  <c r="G217" i="4" s="1"/>
  <c r="AH218" i="4"/>
  <c r="AF218" i="4" s="1"/>
  <c r="G218" i="4" s="1"/>
  <c r="AH219" i="4"/>
  <c r="AF219" i="4" s="1"/>
  <c r="G219" i="4" s="1"/>
  <c r="AH220" i="4"/>
  <c r="AF220" i="4" s="1"/>
  <c r="G220" i="4" s="1"/>
  <c r="AH221" i="4"/>
  <c r="AF221" i="4" s="1"/>
  <c r="G221" i="4" s="1"/>
  <c r="AH222" i="4"/>
  <c r="AF222" i="4" s="1"/>
  <c r="G222" i="4" s="1"/>
  <c r="AH223" i="4"/>
  <c r="AF223" i="4" s="1"/>
  <c r="G223" i="4" s="1"/>
  <c r="AH224" i="4"/>
  <c r="AF224" i="4" s="1"/>
  <c r="G224" i="4" s="1"/>
  <c r="AH225" i="4"/>
  <c r="AF225" i="4" s="1"/>
  <c r="G225" i="4" s="1"/>
  <c r="AH226" i="4"/>
  <c r="AF226" i="4" s="1"/>
  <c r="G226" i="4" s="1"/>
  <c r="AH227" i="4"/>
  <c r="AF227" i="4" s="1"/>
  <c r="G227" i="4" s="1"/>
  <c r="AH228" i="4"/>
  <c r="AF228" i="4" s="1"/>
  <c r="G228" i="4" s="1"/>
  <c r="AH229" i="4"/>
  <c r="AF229" i="4" s="1"/>
  <c r="G229" i="4" s="1"/>
  <c r="AH230" i="4"/>
  <c r="AF230" i="4" s="1"/>
  <c r="G230" i="4" s="1"/>
  <c r="AH231" i="4"/>
  <c r="AF231" i="4" s="1"/>
  <c r="G231" i="4" s="1"/>
  <c r="AH232" i="4"/>
  <c r="AF232" i="4" s="1"/>
  <c r="G232" i="4" s="1"/>
  <c r="AH233" i="4"/>
  <c r="AF233" i="4" s="1"/>
  <c r="G233" i="4" s="1"/>
  <c r="AH234" i="4"/>
  <c r="AF234" i="4" s="1"/>
  <c r="G234" i="4" s="1"/>
  <c r="AH235" i="4"/>
  <c r="AF235" i="4" s="1"/>
  <c r="G235" i="4" s="1"/>
  <c r="AH236" i="4"/>
  <c r="AF236" i="4" s="1"/>
  <c r="G236" i="4" s="1"/>
  <c r="AH237" i="4"/>
  <c r="AF237" i="4" s="1"/>
  <c r="G237" i="4" s="1"/>
  <c r="AH238" i="4"/>
  <c r="AF238" i="4" s="1"/>
  <c r="G238" i="4" s="1"/>
  <c r="AH239" i="4"/>
  <c r="AF239" i="4" s="1"/>
  <c r="G239" i="4" s="1"/>
  <c r="AH240" i="4"/>
  <c r="AF240" i="4" s="1"/>
  <c r="G240" i="4" s="1"/>
  <c r="AH241" i="4"/>
  <c r="AF241" i="4" s="1"/>
  <c r="G241" i="4" s="1"/>
  <c r="AH242" i="4"/>
  <c r="AF242" i="4" s="1"/>
  <c r="G242" i="4" s="1"/>
  <c r="AH243" i="4"/>
  <c r="AF243" i="4" s="1"/>
  <c r="G243" i="4" s="1"/>
  <c r="AH244" i="4"/>
  <c r="AF244" i="4" s="1"/>
  <c r="G244" i="4" s="1"/>
  <c r="AH245" i="4"/>
  <c r="AF245" i="4" s="1"/>
  <c r="G245" i="4" s="1"/>
  <c r="AH246" i="4"/>
  <c r="AF246" i="4" s="1"/>
  <c r="G246" i="4" s="1"/>
  <c r="AH247" i="4"/>
  <c r="AF247" i="4" s="1"/>
  <c r="G247" i="4" s="1"/>
  <c r="AH248" i="4"/>
  <c r="AF248" i="4" s="1"/>
  <c r="G248" i="4" s="1"/>
  <c r="AH249" i="4"/>
  <c r="AF249" i="4" s="1"/>
  <c r="G249" i="4" s="1"/>
  <c r="AH250" i="4"/>
  <c r="AF250" i="4" s="1"/>
  <c r="G250" i="4" s="1"/>
  <c r="AH251" i="4"/>
  <c r="AF251" i="4" s="1"/>
  <c r="G251" i="4" s="1"/>
  <c r="AH252" i="4"/>
  <c r="AF252" i="4" s="1"/>
  <c r="G252" i="4" s="1"/>
  <c r="AH253" i="4"/>
  <c r="AF253" i="4" s="1"/>
  <c r="G253" i="4" s="1"/>
  <c r="AH254" i="4"/>
  <c r="AF254" i="4" s="1"/>
  <c r="G254" i="4" s="1"/>
  <c r="AH255" i="4"/>
  <c r="AF255" i="4" s="1"/>
  <c r="G255" i="4" s="1"/>
  <c r="AH256" i="4"/>
  <c r="AF256" i="4" s="1"/>
  <c r="G256" i="4" s="1"/>
  <c r="AH257" i="4"/>
  <c r="AF257" i="4" s="1"/>
  <c r="G257" i="4" s="1"/>
  <c r="AH258" i="4"/>
  <c r="AF258" i="4" s="1"/>
  <c r="G258" i="4" s="1"/>
  <c r="AH259" i="4"/>
  <c r="AF259" i="4" s="1"/>
  <c r="G259" i="4" s="1"/>
  <c r="AH260" i="4"/>
  <c r="AF260" i="4" s="1"/>
  <c r="G260" i="4" s="1"/>
  <c r="AH261" i="4"/>
  <c r="AF261" i="4" s="1"/>
  <c r="G261" i="4" s="1"/>
  <c r="AH262" i="4"/>
  <c r="AF262" i="4" s="1"/>
  <c r="G262" i="4" s="1"/>
  <c r="AH263" i="4"/>
  <c r="AF263" i="4" s="1"/>
  <c r="G263" i="4" s="1"/>
  <c r="AH264" i="4"/>
  <c r="AF264" i="4" s="1"/>
  <c r="G264" i="4" s="1"/>
  <c r="AH265" i="4"/>
  <c r="AF265" i="4" s="1"/>
  <c r="G265" i="4" s="1"/>
  <c r="AH266" i="4"/>
  <c r="AF266" i="4" s="1"/>
  <c r="G266" i="4" s="1"/>
  <c r="AH267" i="4"/>
  <c r="AF267" i="4" s="1"/>
  <c r="G267" i="4" s="1"/>
  <c r="AH268" i="4"/>
  <c r="AF268" i="4" s="1"/>
  <c r="G268" i="4" s="1"/>
  <c r="AH269" i="4"/>
  <c r="AF269" i="4" s="1"/>
  <c r="G269" i="4" s="1"/>
  <c r="AH270" i="4"/>
  <c r="AF270" i="4" s="1"/>
  <c r="G270" i="4" s="1"/>
  <c r="AH271" i="4"/>
  <c r="AF271" i="4" s="1"/>
  <c r="G271" i="4" s="1"/>
  <c r="AH272" i="4"/>
  <c r="AF272" i="4" s="1"/>
  <c r="G272" i="4" s="1"/>
  <c r="AH273" i="4"/>
  <c r="AF273" i="4" s="1"/>
  <c r="G273" i="4" s="1"/>
  <c r="AH274" i="4"/>
  <c r="AF274" i="4" s="1"/>
  <c r="G274" i="4" s="1"/>
  <c r="AH275" i="4"/>
  <c r="AF275" i="4" s="1"/>
  <c r="G275" i="4" s="1"/>
  <c r="AH276" i="4"/>
  <c r="AF276" i="4" s="1"/>
  <c r="G276" i="4" s="1"/>
  <c r="AH277" i="4"/>
  <c r="AF277" i="4" s="1"/>
  <c r="G277" i="4" s="1"/>
  <c r="AH278" i="4"/>
  <c r="AF278" i="4" s="1"/>
  <c r="G278" i="4" s="1"/>
  <c r="AH279" i="4"/>
  <c r="AF279" i="4" s="1"/>
  <c r="G279" i="4" s="1"/>
  <c r="AH280" i="4"/>
  <c r="AF280" i="4" s="1"/>
  <c r="G280" i="4" s="1"/>
  <c r="AH281" i="4"/>
  <c r="AF281" i="4" s="1"/>
  <c r="G281" i="4" s="1"/>
  <c r="AH282" i="4"/>
  <c r="AF282" i="4" s="1"/>
  <c r="G282" i="4" s="1"/>
  <c r="AH283" i="4"/>
  <c r="AF283" i="4" s="1"/>
  <c r="G283" i="4" s="1"/>
  <c r="AH284" i="4"/>
  <c r="AF284" i="4" s="1"/>
  <c r="G284" i="4" s="1"/>
  <c r="AH285" i="4"/>
  <c r="AF285" i="4" s="1"/>
  <c r="G285" i="4" s="1"/>
  <c r="AH286" i="4"/>
  <c r="AF286" i="4" s="1"/>
  <c r="G286" i="4" s="1"/>
  <c r="AH287" i="4"/>
  <c r="AF287" i="4" s="1"/>
  <c r="G287" i="4" s="1"/>
  <c r="AH288" i="4"/>
  <c r="AF288" i="4" s="1"/>
  <c r="G288" i="4" s="1"/>
  <c r="AH289" i="4"/>
  <c r="AF289" i="4" s="1"/>
  <c r="G289" i="4" s="1"/>
  <c r="AH290" i="4"/>
  <c r="AF290" i="4" s="1"/>
  <c r="G290" i="4" s="1"/>
  <c r="AH291" i="4"/>
  <c r="AF291" i="4" s="1"/>
  <c r="G291" i="4" s="1"/>
  <c r="AH292" i="4"/>
  <c r="AF292" i="4" s="1"/>
  <c r="G292" i="4" s="1"/>
  <c r="AH293" i="4"/>
  <c r="AF293" i="4" s="1"/>
  <c r="G293" i="4" s="1"/>
  <c r="AH294" i="4"/>
  <c r="AF294" i="4" s="1"/>
  <c r="G294" i="4" s="1"/>
  <c r="AH295" i="4"/>
  <c r="AF295" i="4" s="1"/>
  <c r="G295" i="4" s="1"/>
  <c r="AH296" i="4"/>
  <c r="AF296" i="4" s="1"/>
  <c r="G296" i="4" s="1"/>
  <c r="AH297" i="4"/>
  <c r="AF297" i="4" s="1"/>
  <c r="G297" i="4" s="1"/>
  <c r="AH298" i="4"/>
  <c r="AF298" i="4" s="1"/>
  <c r="G298" i="4" s="1"/>
  <c r="AH299" i="4"/>
  <c r="AF299" i="4" s="1"/>
  <c r="G299" i="4" s="1"/>
  <c r="AH300" i="4"/>
  <c r="AF300" i="4" s="1"/>
  <c r="G300" i="4" s="1"/>
  <c r="AH301" i="4"/>
  <c r="AF301" i="4" s="1"/>
  <c r="G301" i="4" s="1"/>
  <c r="AH302" i="4"/>
  <c r="AF302" i="4" s="1"/>
  <c r="G302" i="4" s="1"/>
  <c r="AH303" i="4"/>
  <c r="AF303" i="4" s="1"/>
  <c r="G303" i="4" s="1"/>
  <c r="AH304" i="4"/>
  <c r="AF304" i="4" s="1"/>
  <c r="G304" i="4" s="1"/>
  <c r="AH305" i="4"/>
  <c r="AF305" i="4" s="1"/>
  <c r="G305" i="4" s="1"/>
  <c r="AH306" i="4"/>
  <c r="AH307" i="4"/>
  <c r="AF307" i="4" s="1"/>
  <c r="G307" i="4" s="1"/>
  <c r="AH308" i="4"/>
  <c r="AF308" i="4" s="1"/>
  <c r="G308" i="4" s="1"/>
  <c r="AH309" i="4"/>
  <c r="AF309" i="4" s="1"/>
  <c r="G309" i="4" s="1"/>
  <c r="AH310" i="4"/>
  <c r="AF310" i="4" s="1"/>
  <c r="G310" i="4" s="1"/>
  <c r="AH311" i="4"/>
  <c r="AF311" i="4" s="1"/>
  <c r="G311" i="4" s="1"/>
  <c r="AH312" i="4"/>
  <c r="AF312" i="4" s="1"/>
  <c r="G312" i="4" s="1"/>
  <c r="AH313" i="4"/>
  <c r="AF313" i="4" s="1"/>
  <c r="G313" i="4" s="1"/>
  <c r="AH314" i="4"/>
  <c r="AF314" i="4" s="1"/>
  <c r="G314" i="4" s="1"/>
  <c r="AH315" i="4"/>
  <c r="AF315" i="4" s="1"/>
  <c r="G315" i="4" s="1"/>
  <c r="AH316" i="4"/>
  <c r="AH317" i="4"/>
  <c r="AF317" i="4" s="1"/>
  <c r="G317" i="4" s="1"/>
  <c r="AH318" i="4"/>
  <c r="AF318" i="4" s="1"/>
  <c r="G318" i="4" s="1"/>
  <c r="AH319" i="4"/>
  <c r="AF319" i="4" s="1"/>
  <c r="G319" i="4" s="1"/>
  <c r="AH320" i="4"/>
  <c r="AF320" i="4" s="1"/>
  <c r="G320" i="4" s="1"/>
  <c r="AH321" i="4"/>
  <c r="AF321" i="4" s="1"/>
  <c r="G321" i="4" s="1"/>
  <c r="AH322" i="4"/>
  <c r="AF322" i="4" s="1"/>
  <c r="G322" i="4" s="1"/>
  <c r="AH323" i="4"/>
  <c r="AF323" i="4" s="1"/>
  <c r="G323" i="4" s="1"/>
  <c r="AH324" i="4"/>
  <c r="AF324" i="4" s="1"/>
  <c r="G324" i="4" s="1"/>
  <c r="AH325" i="4"/>
  <c r="AF325" i="4" s="1"/>
  <c r="G325" i="4" s="1"/>
  <c r="AH326" i="4"/>
  <c r="AH327" i="4"/>
  <c r="AF327" i="4" s="1"/>
  <c r="G327" i="4" s="1"/>
  <c r="AH328" i="4"/>
  <c r="AF328" i="4" s="1"/>
  <c r="G328" i="4" s="1"/>
  <c r="AH329" i="4"/>
  <c r="AF329" i="4" s="1"/>
  <c r="G329" i="4" s="1"/>
  <c r="AH330" i="4"/>
  <c r="AF330" i="4" s="1"/>
  <c r="G330" i="4" s="1"/>
  <c r="AH331" i="4"/>
  <c r="AF331" i="4" s="1"/>
  <c r="G331" i="4" s="1"/>
  <c r="AH332" i="4"/>
  <c r="AF332" i="4" s="1"/>
  <c r="G332" i="4" s="1"/>
  <c r="AH333" i="4"/>
  <c r="AF333" i="4" s="1"/>
  <c r="G333" i="4" s="1"/>
  <c r="AH334" i="4"/>
  <c r="AF334" i="4" s="1"/>
  <c r="G334" i="4" s="1"/>
  <c r="AH335" i="4"/>
  <c r="AF335" i="4" s="1"/>
  <c r="G335" i="4" s="1"/>
  <c r="AH336" i="4"/>
  <c r="AH337" i="4"/>
  <c r="AF337" i="4" s="1"/>
  <c r="G337" i="4" s="1"/>
  <c r="AH338" i="4"/>
  <c r="AF338" i="4" s="1"/>
  <c r="G338" i="4" s="1"/>
  <c r="AH339" i="4"/>
  <c r="AF339" i="4" s="1"/>
  <c r="G339" i="4" s="1"/>
  <c r="AH340" i="4"/>
  <c r="AF340" i="4" s="1"/>
  <c r="G340" i="4" s="1"/>
  <c r="AH341" i="4"/>
  <c r="AF341" i="4" s="1"/>
  <c r="G341" i="4" s="1"/>
  <c r="AH342" i="4"/>
  <c r="AF342" i="4" s="1"/>
  <c r="G342" i="4" s="1"/>
  <c r="AH343" i="4"/>
  <c r="AF343" i="4" s="1"/>
  <c r="G343" i="4" s="1"/>
  <c r="AH344" i="4"/>
  <c r="AF344" i="4" s="1"/>
  <c r="G344" i="4" s="1"/>
  <c r="AH345" i="4"/>
  <c r="AF345" i="4" s="1"/>
  <c r="G345" i="4" s="1"/>
  <c r="AH346" i="4"/>
  <c r="AH347" i="4"/>
  <c r="AF347" i="4" s="1"/>
  <c r="G347" i="4" s="1"/>
  <c r="AH348" i="4"/>
  <c r="AF348" i="4" s="1"/>
  <c r="G348" i="4" s="1"/>
  <c r="AH349" i="4"/>
  <c r="AF349" i="4" s="1"/>
  <c r="G349" i="4" s="1"/>
  <c r="AH350" i="4"/>
  <c r="AF350" i="4" s="1"/>
  <c r="G350" i="4" s="1"/>
  <c r="AH351" i="4"/>
  <c r="AF351" i="4" s="1"/>
  <c r="G351" i="4" s="1"/>
  <c r="AH352" i="4"/>
  <c r="AF352" i="4" s="1"/>
  <c r="G352" i="4" s="1"/>
  <c r="AH353" i="4"/>
  <c r="AF353" i="4" s="1"/>
  <c r="G353" i="4" s="1"/>
  <c r="AH354" i="4"/>
  <c r="AF354" i="4" s="1"/>
  <c r="G354" i="4" s="1"/>
  <c r="AH355" i="4"/>
  <c r="AF355" i="4" s="1"/>
  <c r="G355" i="4" s="1"/>
  <c r="AH356" i="4"/>
  <c r="AH357" i="4"/>
  <c r="AF357" i="4" s="1"/>
  <c r="G357" i="4" s="1"/>
  <c r="AH358" i="4"/>
  <c r="AF358" i="4" s="1"/>
  <c r="G358" i="4" s="1"/>
  <c r="AH359" i="4"/>
  <c r="AF359" i="4" s="1"/>
  <c r="G359" i="4" s="1"/>
  <c r="AH360" i="4"/>
  <c r="AF360" i="4" s="1"/>
  <c r="G360" i="4" s="1"/>
  <c r="AH361" i="4"/>
  <c r="AF361" i="4" s="1"/>
  <c r="G361" i="4" s="1"/>
  <c r="AH362" i="4"/>
  <c r="AF362" i="4" s="1"/>
  <c r="G362" i="4" s="1"/>
  <c r="AH363" i="4"/>
  <c r="AF363" i="4" s="1"/>
  <c r="G363" i="4" s="1"/>
  <c r="AH364" i="4"/>
  <c r="AF364" i="4" s="1"/>
  <c r="G364" i="4" s="1"/>
  <c r="AH365" i="4"/>
  <c r="AF365" i="4" s="1"/>
  <c r="G365" i="4" s="1"/>
  <c r="AH366" i="4"/>
  <c r="AH367" i="4"/>
  <c r="AH368" i="4"/>
  <c r="AF368" i="4" s="1"/>
  <c r="G368" i="4" s="1"/>
  <c r="AH369" i="4"/>
  <c r="AF369" i="4" s="1"/>
  <c r="G369" i="4" s="1"/>
  <c r="AH370" i="4"/>
  <c r="AF370" i="4" s="1"/>
  <c r="G370" i="4" s="1"/>
  <c r="AH371" i="4"/>
  <c r="AH372" i="4"/>
  <c r="AF372" i="4" s="1"/>
  <c r="G372" i="4" s="1"/>
  <c r="AH373" i="4"/>
  <c r="AF373" i="4" s="1"/>
  <c r="G373" i="4" s="1"/>
  <c r="AH374" i="4"/>
  <c r="AF374" i="4" s="1"/>
  <c r="G374" i="4" s="1"/>
  <c r="AH375" i="4"/>
  <c r="AF375" i="4" s="1"/>
  <c r="G375" i="4" s="1"/>
  <c r="AH376" i="4"/>
  <c r="AH377" i="4"/>
  <c r="AH378" i="4"/>
  <c r="AF378" i="4" s="1"/>
  <c r="G378" i="4" s="1"/>
  <c r="AH379" i="4"/>
  <c r="AH380" i="4"/>
  <c r="AF380" i="4" s="1"/>
  <c r="G380" i="4" s="1"/>
  <c r="AH381" i="4"/>
  <c r="AH382" i="4"/>
  <c r="AF382" i="4" s="1"/>
  <c r="G382" i="4" s="1"/>
  <c r="AH383" i="4"/>
  <c r="AF383" i="4" s="1"/>
  <c r="G383" i="4" s="1"/>
  <c r="AH384" i="4"/>
  <c r="AF384" i="4" s="1"/>
  <c r="G384" i="4" s="1"/>
  <c r="AH385" i="4"/>
  <c r="AF385" i="4" s="1"/>
  <c r="G385" i="4" s="1"/>
  <c r="AH386" i="4"/>
  <c r="AH387" i="4"/>
  <c r="AH388" i="4"/>
  <c r="AF388" i="4" s="1"/>
  <c r="G388" i="4" s="1"/>
  <c r="AH389" i="4"/>
  <c r="AH390" i="4"/>
  <c r="AF390" i="4" s="1"/>
  <c r="G390" i="4" s="1"/>
  <c r="AH391" i="4"/>
  <c r="AH392" i="4"/>
  <c r="AF392" i="4" s="1"/>
  <c r="G392" i="4" s="1"/>
  <c r="AH393" i="4"/>
  <c r="AF393" i="4" s="1"/>
  <c r="G393" i="4" s="1"/>
  <c r="AH394" i="4"/>
  <c r="AF394" i="4" s="1"/>
  <c r="G394" i="4" s="1"/>
  <c r="AH395" i="4"/>
  <c r="AF395" i="4" s="1"/>
  <c r="G395" i="4" s="1"/>
  <c r="AH396" i="4"/>
  <c r="AH397" i="4"/>
  <c r="AH398" i="4"/>
  <c r="AF398" i="4" s="1"/>
  <c r="G398" i="4" s="1"/>
  <c r="AH399" i="4"/>
  <c r="AH400" i="4"/>
  <c r="AF400" i="4" s="1"/>
  <c r="G400" i="4" s="1"/>
  <c r="AH401" i="4"/>
  <c r="AH402" i="4"/>
  <c r="AF402" i="4" s="1"/>
  <c r="G402" i="4" s="1"/>
  <c r="AH403" i="4"/>
  <c r="AF403" i="4" s="1"/>
  <c r="G403" i="4" s="1"/>
  <c r="AH404" i="4"/>
  <c r="AF404" i="4" s="1"/>
  <c r="G404" i="4" s="1"/>
  <c r="AH405" i="4"/>
  <c r="AF405" i="4" s="1"/>
  <c r="G405" i="4" s="1"/>
  <c r="AH406" i="4"/>
  <c r="AH407" i="4"/>
  <c r="AH408" i="4"/>
  <c r="AF408" i="4" s="1"/>
  <c r="G408" i="4" s="1"/>
  <c r="AH409" i="4"/>
  <c r="AH410" i="4"/>
  <c r="AF410" i="4" s="1"/>
  <c r="G410" i="4" s="1"/>
  <c r="AH411" i="4"/>
  <c r="AH412" i="4"/>
  <c r="AF412" i="4" s="1"/>
  <c r="G412" i="4" s="1"/>
  <c r="AH413" i="4"/>
  <c r="AF413" i="4" s="1"/>
  <c r="G413" i="4" s="1"/>
  <c r="AH414" i="4"/>
  <c r="AF414" i="4" s="1"/>
  <c r="G414" i="4" s="1"/>
  <c r="AH415" i="4"/>
  <c r="AF415" i="4" s="1"/>
  <c r="G415" i="4" s="1"/>
  <c r="AH416" i="4"/>
  <c r="AH417" i="4"/>
  <c r="AH418" i="4"/>
  <c r="AF418" i="4" s="1"/>
  <c r="G418" i="4" s="1"/>
  <c r="AH419" i="4"/>
  <c r="AH420" i="4"/>
  <c r="AF420" i="4" s="1"/>
  <c r="G420" i="4" s="1"/>
  <c r="AH421" i="4"/>
  <c r="AH422" i="4"/>
  <c r="AF422" i="4" s="1"/>
  <c r="G422" i="4" s="1"/>
  <c r="AH423" i="4"/>
  <c r="AF423" i="4" s="1"/>
  <c r="G423" i="4" s="1"/>
  <c r="AH424" i="4"/>
  <c r="AF424" i="4" s="1"/>
  <c r="G424" i="4" s="1"/>
  <c r="AH425" i="4"/>
  <c r="AF425" i="4" s="1"/>
  <c r="G425" i="4" s="1"/>
  <c r="AH426" i="4"/>
  <c r="AH427" i="4"/>
  <c r="AH428" i="4"/>
  <c r="AF428" i="4" s="1"/>
  <c r="G428" i="4" s="1"/>
  <c r="AH429" i="4"/>
  <c r="AH430" i="4"/>
  <c r="AF430" i="4" s="1"/>
  <c r="G430" i="4" s="1"/>
  <c r="AH431" i="4"/>
  <c r="AH432" i="4"/>
  <c r="AF432" i="4" s="1"/>
  <c r="G432" i="4" s="1"/>
  <c r="AH433" i="4"/>
  <c r="AF433" i="4" s="1"/>
  <c r="G433" i="4" s="1"/>
  <c r="AH434" i="4"/>
  <c r="AF434" i="4" s="1"/>
  <c r="G434" i="4" s="1"/>
  <c r="AH435" i="4"/>
  <c r="AF435" i="4" s="1"/>
  <c r="G435" i="4" s="1"/>
  <c r="AH436" i="4"/>
  <c r="AH437" i="4"/>
  <c r="AH438" i="4"/>
  <c r="AF438" i="4" s="1"/>
  <c r="G438" i="4" s="1"/>
  <c r="AH439" i="4"/>
  <c r="AH440" i="4"/>
  <c r="AF440" i="4" s="1"/>
  <c r="G440" i="4" s="1"/>
  <c r="AH441" i="4"/>
  <c r="AH442" i="4"/>
  <c r="AF442" i="4" s="1"/>
  <c r="G442" i="4" s="1"/>
  <c r="AH443" i="4"/>
  <c r="AF443" i="4" s="1"/>
  <c r="G443" i="4" s="1"/>
  <c r="AH444" i="4"/>
  <c r="AF444" i="4" s="1"/>
  <c r="G444" i="4" s="1"/>
  <c r="AH445" i="4"/>
  <c r="AF445" i="4" s="1"/>
  <c r="G445" i="4" s="1"/>
  <c r="AH446" i="4"/>
  <c r="AH447" i="4"/>
  <c r="AH448" i="4"/>
  <c r="AF448" i="4" s="1"/>
  <c r="G448" i="4" s="1"/>
  <c r="AH449" i="4"/>
  <c r="AH450" i="4"/>
  <c r="AF450" i="4" s="1"/>
  <c r="G450" i="4" s="1"/>
  <c r="AH451" i="4"/>
  <c r="AH452" i="4"/>
  <c r="AF452" i="4" s="1"/>
  <c r="G452" i="4" s="1"/>
  <c r="AH453" i="4"/>
  <c r="AF453" i="4" s="1"/>
  <c r="G453" i="4" s="1"/>
  <c r="AH454" i="4"/>
  <c r="AF454" i="4" s="1"/>
  <c r="G454" i="4" s="1"/>
  <c r="AH455" i="4"/>
  <c r="AF455" i="4" s="1"/>
  <c r="G455" i="4" s="1"/>
  <c r="AH456" i="4"/>
  <c r="AH457" i="4"/>
  <c r="AH458" i="4"/>
  <c r="AF458" i="4" s="1"/>
  <c r="G458" i="4" s="1"/>
  <c r="AH459" i="4"/>
  <c r="AH460" i="4"/>
  <c r="AF460" i="4" s="1"/>
  <c r="G460" i="4" s="1"/>
  <c r="AH461" i="4"/>
  <c r="AH462" i="4"/>
  <c r="AF462" i="4" s="1"/>
  <c r="G462" i="4" s="1"/>
  <c r="AH463" i="4"/>
  <c r="AF463" i="4" s="1"/>
  <c r="G463" i="4" s="1"/>
  <c r="AH464" i="4"/>
  <c r="AF464" i="4" s="1"/>
  <c r="G464" i="4" s="1"/>
  <c r="AH465" i="4"/>
  <c r="AF465" i="4" s="1"/>
  <c r="G465" i="4" s="1"/>
  <c r="AH466" i="4"/>
  <c r="AH467" i="4"/>
  <c r="AH468" i="4"/>
  <c r="AF468" i="4" s="1"/>
  <c r="G468" i="4" s="1"/>
  <c r="AH469" i="4"/>
  <c r="AH470" i="4"/>
  <c r="AF470" i="4" s="1"/>
  <c r="G470" i="4" s="1"/>
  <c r="AH471" i="4"/>
  <c r="AH472" i="4"/>
  <c r="AF472" i="4" s="1"/>
  <c r="G472" i="4" s="1"/>
  <c r="AH473" i="4"/>
  <c r="AF473" i="4" s="1"/>
  <c r="G473" i="4" s="1"/>
  <c r="AH474" i="4"/>
  <c r="AF474" i="4" s="1"/>
  <c r="G474" i="4" s="1"/>
  <c r="AH475" i="4"/>
  <c r="AF475" i="4" s="1"/>
  <c r="G475" i="4" s="1"/>
  <c r="AH476" i="4"/>
  <c r="AH477" i="4"/>
  <c r="AH478" i="4"/>
  <c r="AF478" i="4" s="1"/>
  <c r="G478" i="4" s="1"/>
  <c r="AH479" i="4"/>
  <c r="AH480" i="4"/>
  <c r="AF480" i="4" s="1"/>
  <c r="G480" i="4" s="1"/>
  <c r="AH481" i="4"/>
  <c r="AH482" i="4"/>
  <c r="AF482" i="4" s="1"/>
  <c r="G482" i="4" s="1"/>
  <c r="AH483" i="4"/>
  <c r="AF483" i="4" s="1"/>
  <c r="G483" i="4" s="1"/>
  <c r="AH484" i="4"/>
  <c r="AF484" i="4" s="1"/>
  <c r="G484" i="4" s="1"/>
  <c r="AH485" i="4"/>
  <c r="AF485" i="4" s="1"/>
  <c r="G485" i="4" s="1"/>
  <c r="AH486" i="4"/>
  <c r="AH487" i="4"/>
  <c r="AH488" i="4"/>
  <c r="AF488" i="4" s="1"/>
  <c r="G488" i="4" s="1"/>
  <c r="AH489" i="4"/>
  <c r="AH490" i="4"/>
  <c r="AF490" i="4" s="1"/>
  <c r="G490" i="4" s="1"/>
  <c r="AH491" i="4"/>
  <c r="AH492" i="4"/>
  <c r="AF492" i="4" s="1"/>
  <c r="G492" i="4" s="1"/>
  <c r="AH493" i="4"/>
  <c r="AF493" i="4" s="1"/>
  <c r="G493" i="4" s="1"/>
  <c r="AH494" i="4"/>
  <c r="AF494" i="4" s="1"/>
  <c r="G494" i="4" s="1"/>
  <c r="AH495" i="4"/>
  <c r="AF495" i="4" s="1"/>
  <c r="G495" i="4" s="1"/>
  <c r="AH496" i="4"/>
  <c r="AH497" i="4"/>
  <c r="AH498" i="4"/>
  <c r="AF498" i="4" s="1"/>
  <c r="G498" i="4" s="1"/>
  <c r="AH499" i="4"/>
  <c r="AH500" i="4"/>
  <c r="AF500" i="4" s="1"/>
  <c r="G500" i="4" s="1"/>
  <c r="AH501" i="4"/>
  <c r="AH502" i="4"/>
  <c r="AF502" i="4" s="1"/>
  <c r="G502" i="4" s="1"/>
  <c r="AH503" i="4"/>
  <c r="AF503" i="4" s="1"/>
  <c r="G503" i="4" s="1"/>
  <c r="AH504" i="4"/>
  <c r="AF504" i="4" s="1"/>
  <c r="G504" i="4" s="1"/>
  <c r="AH505" i="4"/>
  <c r="AF505" i="4" s="1"/>
  <c r="G505" i="4" s="1"/>
  <c r="AH506" i="4"/>
  <c r="AH507" i="4"/>
  <c r="AH508" i="4"/>
  <c r="AF508" i="4" s="1"/>
  <c r="G508" i="4" s="1"/>
  <c r="AH509" i="4"/>
  <c r="AH510" i="4"/>
  <c r="AF510" i="4" s="1"/>
  <c r="G510" i="4" s="1"/>
  <c r="AH511" i="4"/>
  <c r="AH512" i="4"/>
  <c r="AF512" i="4" s="1"/>
  <c r="G512" i="4" s="1"/>
  <c r="AH513" i="4"/>
  <c r="AF513" i="4" s="1"/>
  <c r="G513" i="4" s="1"/>
  <c r="AH514" i="4"/>
  <c r="AF514" i="4" s="1"/>
  <c r="G514" i="4" s="1"/>
  <c r="AH515" i="4"/>
  <c r="AF515" i="4" s="1"/>
  <c r="G515" i="4" s="1"/>
  <c r="AH516" i="4"/>
  <c r="AH517" i="4"/>
  <c r="AH518" i="4"/>
  <c r="AF518" i="4" s="1"/>
  <c r="G518" i="4" s="1"/>
  <c r="AH519" i="4"/>
  <c r="AH520" i="4"/>
  <c r="AF520" i="4" s="1"/>
  <c r="G520" i="4" s="1"/>
  <c r="AH521" i="4"/>
  <c r="AH522" i="4"/>
  <c r="AF522" i="4" s="1"/>
  <c r="G522" i="4" s="1"/>
  <c r="AH523" i="4"/>
  <c r="AF523" i="4" s="1"/>
  <c r="G523" i="4" s="1"/>
  <c r="AH524" i="4"/>
  <c r="AF524" i="4" s="1"/>
  <c r="G524" i="4" s="1"/>
  <c r="AH525" i="4"/>
  <c r="AF525" i="4" s="1"/>
  <c r="G525" i="4" s="1"/>
  <c r="AH526" i="4"/>
  <c r="AH527" i="4"/>
  <c r="AH528" i="4"/>
  <c r="AF528" i="4" s="1"/>
  <c r="G528" i="4" s="1"/>
  <c r="AH529" i="4"/>
  <c r="AH530" i="4"/>
  <c r="AF530" i="4" s="1"/>
  <c r="G530" i="4" s="1"/>
  <c r="AH531" i="4"/>
  <c r="AH532" i="4"/>
  <c r="AF532" i="4" s="1"/>
  <c r="G532" i="4" s="1"/>
  <c r="AH533" i="4"/>
  <c r="AF533" i="4" s="1"/>
  <c r="G533" i="4" s="1"/>
  <c r="AH534" i="4"/>
  <c r="AF534" i="4" s="1"/>
  <c r="G534" i="4" s="1"/>
  <c r="AH535" i="4"/>
  <c r="AF535" i="4" s="1"/>
  <c r="G535" i="4" s="1"/>
  <c r="AH536" i="4"/>
  <c r="AH537" i="4"/>
  <c r="AH538" i="4"/>
  <c r="AF538" i="4" s="1"/>
  <c r="G538" i="4" s="1"/>
  <c r="AH539" i="4"/>
  <c r="AH540" i="4"/>
  <c r="AF540" i="4" s="1"/>
  <c r="G540" i="4" s="1"/>
  <c r="AH541" i="4"/>
  <c r="AH542" i="4"/>
  <c r="AF542" i="4" s="1"/>
  <c r="G542" i="4" s="1"/>
  <c r="AH543" i="4"/>
  <c r="AF543" i="4" s="1"/>
  <c r="G543" i="4" s="1"/>
  <c r="AH544" i="4"/>
  <c r="AF544" i="4" s="1"/>
  <c r="G544" i="4" s="1"/>
  <c r="AH545" i="4"/>
  <c r="AF545" i="4" s="1"/>
  <c r="G545" i="4" s="1"/>
  <c r="AH546" i="4"/>
  <c r="AH547" i="4"/>
  <c r="AH548" i="4"/>
  <c r="AF548" i="4" s="1"/>
  <c r="G548" i="4" s="1"/>
  <c r="AH549" i="4"/>
  <c r="AH550" i="4"/>
  <c r="AF550" i="4" s="1"/>
  <c r="G550" i="4" s="1"/>
  <c r="AH551" i="4"/>
  <c r="AH552" i="4"/>
  <c r="AF552" i="4" s="1"/>
  <c r="G552" i="4" s="1"/>
  <c r="AH553" i="4"/>
  <c r="AF553" i="4" s="1"/>
  <c r="G553" i="4" s="1"/>
  <c r="AH554" i="4"/>
  <c r="AF554" i="4" s="1"/>
  <c r="G554" i="4" s="1"/>
  <c r="AH555" i="4"/>
  <c r="AF555" i="4" s="1"/>
  <c r="G555" i="4" s="1"/>
  <c r="AH556" i="4"/>
  <c r="AH557" i="4"/>
  <c r="AH558" i="4"/>
  <c r="AF558" i="4" s="1"/>
  <c r="G558" i="4" s="1"/>
  <c r="AH559" i="4"/>
  <c r="AH560" i="4"/>
  <c r="AF560" i="4" s="1"/>
  <c r="G560" i="4" s="1"/>
  <c r="AH561" i="4"/>
  <c r="AH562" i="4"/>
  <c r="AF562" i="4" s="1"/>
  <c r="G562" i="4" s="1"/>
  <c r="AH563" i="4"/>
  <c r="AF563" i="4" s="1"/>
  <c r="G563" i="4" s="1"/>
  <c r="AH564" i="4"/>
  <c r="AF564" i="4" s="1"/>
  <c r="G564" i="4" s="1"/>
  <c r="AH565" i="4"/>
  <c r="AF565" i="4" s="1"/>
  <c r="G565" i="4" s="1"/>
  <c r="AH566" i="4"/>
  <c r="AH567" i="4"/>
  <c r="AH568" i="4"/>
  <c r="AF568" i="4" s="1"/>
  <c r="G568" i="4" s="1"/>
  <c r="AH569" i="4"/>
  <c r="AH570" i="4"/>
  <c r="AF570" i="4" s="1"/>
  <c r="G570" i="4" s="1"/>
  <c r="AH571" i="4"/>
  <c r="AH572" i="4"/>
  <c r="AF572" i="4" s="1"/>
  <c r="G572" i="4" s="1"/>
  <c r="AH573" i="4"/>
  <c r="AF573" i="4" s="1"/>
  <c r="G573" i="4" s="1"/>
  <c r="AH574" i="4"/>
  <c r="AF574" i="4" s="1"/>
  <c r="G574" i="4" s="1"/>
  <c r="AH575" i="4"/>
  <c r="AF575" i="4" s="1"/>
  <c r="G575" i="4" s="1"/>
  <c r="AH576" i="4"/>
  <c r="AH577" i="4"/>
  <c r="AH578" i="4"/>
  <c r="AF578" i="4" s="1"/>
  <c r="G578" i="4" s="1"/>
  <c r="AH579" i="4"/>
  <c r="AF579" i="4" s="1"/>
  <c r="G579" i="4" s="1"/>
  <c r="AH580" i="4"/>
  <c r="AF580" i="4" s="1"/>
  <c r="G580" i="4" s="1"/>
  <c r="AH581" i="4"/>
  <c r="AH582" i="4"/>
  <c r="AF582" i="4" s="1"/>
  <c r="G582" i="4" s="1"/>
  <c r="AH583" i="4"/>
  <c r="AF583" i="4" s="1"/>
  <c r="G583" i="4" s="1"/>
  <c r="AH584" i="4"/>
  <c r="AF584" i="4" s="1"/>
  <c r="G584" i="4" s="1"/>
  <c r="AH585" i="4"/>
  <c r="AF585" i="4" s="1"/>
  <c r="G585" i="4" s="1"/>
  <c r="AH586" i="4"/>
  <c r="AH587" i="4"/>
  <c r="AF587" i="4" s="1"/>
  <c r="G587" i="4" s="1"/>
  <c r="AH588" i="4"/>
  <c r="AF588" i="4" s="1"/>
  <c r="G588" i="4" s="1"/>
  <c r="AH589" i="4"/>
  <c r="AH590" i="4"/>
  <c r="AF590" i="4" s="1"/>
  <c r="G590" i="4" s="1"/>
  <c r="AH591" i="4"/>
  <c r="AH592" i="4"/>
  <c r="AF592" i="4" s="1"/>
  <c r="G592" i="4" s="1"/>
  <c r="AH593" i="4"/>
  <c r="AF593" i="4" s="1"/>
  <c r="G593" i="4" s="1"/>
  <c r="AH594" i="4"/>
  <c r="AH595" i="4"/>
  <c r="AF595" i="4" s="1"/>
  <c r="G595" i="4" s="1"/>
  <c r="AH596" i="4"/>
  <c r="AH597" i="4"/>
  <c r="AH598" i="4"/>
  <c r="AF598" i="4" s="1"/>
  <c r="G598" i="4" s="1"/>
  <c r="AH599" i="4"/>
  <c r="AH600" i="4"/>
  <c r="AF600" i="4" s="1"/>
  <c r="G600" i="4" s="1"/>
  <c r="AH601" i="4"/>
  <c r="AH602" i="4"/>
  <c r="AF602" i="4" s="1"/>
  <c r="G602" i="4" s="1"/>
  <c r="AH603" i="4"/>
  <c r="AF603" i="4" s="1"/>
  <c r="G603" i="4" s="1"/>
  <c r="AH604" i="4"/>
  <c r="AH605" i="4"/>
  <c r="AF605" i="4" s="1"/>
  <c r="G605" i="4" s="1"/>
  <c r="AH606" i="4"/>
  <c r="AH607" i="4"/>
  <c r="AH608" i="4"/>
  <c r="AF608" i="4" s="1"/>
  <c r="G608" i="4" s="1"/>
  <c r="AH609" i="4"/>
  <c r="AH610" i="4"/>
  <c r="AF610" i="4" s="1"/>
  <c r="G610" i="4" s="1"/>
  <c r="AH611" i="4"/>
  <c r="AH612" i="4"/>
  <c r="AF612" i="4" s="1"/>
  <c r="G612" i="4" s="1"/>
  <c r="AH613" i="4"/>
  <c r="AF613" i="4" s="1"/>
  <c r="G613" i="4" s="1"/>
  <c r="AH614" i="4"/>
  <c r="AH615" i="4"/>
  <c r="AF615" i="4" s="1"/>
  <c r="G615" i="4" s="1"/>
  <c r="AH616" i="4"/>
  <c r="AH617" i="4"/>
  <c r="AH618" i="4"/>
  <c r="AF618" i="4" s="1"/>
  <c r="G618" i="4" s="1"/>
  <c r="AH619" i="4"/>
  <c r="AF619" i="4" s="1"/>
  <c r="G619" i="4" s="1"/>
  <c r="AH620" i="4"/>
  <c r="AF620" i="4" s="1"/>
  <c r="G620" i="4" s="1"/>
  <c r="AH621" i="4"/>
  <c r="AH622" i="4"/>
  <c r="AF622" i="4" s="1"/>
  <c r="G622" i="4" s="1"/>
  <c r="AH623" i="4"/>
  <c r="AF623" i="4" s="1"/>
  <c r="G623" i="4" s="1"/>
  <c r="AH624" i="4"/>
  <c r="AH625" i="4"/>
  <c r="AH626" i="4"/>
  <c r="AH627" i="4"/>
  <c r="AH628" i="4"/>
  <c r="AF628" i="4" s="1"/>
  <c r="G628" i="4" s="1"/>
  <c r="AH629" i="4"/>
  <c r="AH630" i="4"/>
  <c r="AF630" i="4" s="1"/>
  <c r="G630" i="4" s="1"/>
  <c r="AH631" i="4"/>
  <c r="AH632" i="4"/>
  <c r="AF632" i="4" s="1"/>
  <c r="G632" i="4" s="1"/>
  <c r="AH633" i="4"/>
  <c r="AF633" i="4" s="1"/>
  <c r="G633" i="4" s="1"/>
  <c r="AH634" i="4"/>
  <c r="AH635" i="4"/>
  <c r="AH636" i="4"/>
  <c r="AH637" i="4"/>
  <c r="AH638" i="4"/>
  <c r="AF638" i="4" s="1"/>
  <c r="G638" i="4" s="1"/>
  <c r="AH639" i="4"/>
  <c r="AH640" i="4"/>
  <c r="AF640" i="4" s="1"/>
  <c r="G640" i="4" s="1"/>
  <c r="AH641" i="4"/>
  <c r="AH642" i="4"/>
  <c r="AF642" i="4" s="1"/>
  <c r="G642" i="4" s="1"/>
  <c r="AH643" i="4"/>
  <c r="AF643" i="4" s="1"/>
  <c r="G643" i="4" s="1"/>
  <c r="AH644" i="4"/>
  <c r="AH645" i="4"/>
  <c r="AH646" i="4"/>
  <c r="AH647" i="4"/>
  <c r="AH648" i="4"/>
  <c r="AF648" i="4" s="1"/>
  <c r="G648" i="4" s="1"/>
  <c r="AH649" i="4"/>
  <c r="AH650" i="4"/>
  <c r="AF650" i="4" s="1"/>
  <c r="G650" i="4" s="1"/>
  <c r="AH651" i="4"/>
  <c r="AH652" i="4"/>
  <c r="AF652" i="4" s="1"/>
  <c r="G652" i="4" s="1"/>
  <c r="AH653" i="4"/>
  <c r="AF653" i="4" s="1"/>
  <c r="G653" i="4" s="1"/>
  <c r="AH654" i="4"/>
  <c r="AH655" i="4"/>
  <c r="AH656" i="4"/>
  <c r="AH657" i="4"/>
  <c r="AH658" i="4"/>
  <c r="AF658" i="4" s="1"/>
  <c r="G658" i="4" s="1"/>
  <c r="AH659" i="4"/>
  <c r="AH660" i="4"/>
  <c r="AF660" i="4" s="1"/>
  <c r="G660" i="4" s="1"/>
  <c r="AH661" i="4"/>
  <c r="AH662" i="4"/>
  <c r="AF662" i="4" s="1"/>
  <c r="G662" i="4" s="1"/>
  <c r="AH663" i="4"/>
  <c r="AF663" i="4" s="1"/>
  <c r="G663" i="4" s="1"/>
  <c r="AH664" i="4"/>
  <c r="AH665" i="4"/>
  <c r="AH666" i="4"/>
  <c r="AH667" i="4"/>
  <c r="AH668" i="4"/>
  <c r="AF668" i="4" s="1"/>
  <c r="G668" i="4" s="1"/>
  <c r="AH669" i="4"/>
  <c r="AH670" i="4"/>
  <c r="AF670" i="4" s="1"/>
  <c r="G670" i="4" s="1"/>
  <c r="AH671" i="4"/>
  <c r="AH672" i="4"/>
  <c r="AF672" i="4" s="1"/>
  <c r="G672" i="4" s="1"/>
  <c r="AH673" i="4"/>
  <c r="AF673" i="4" s="1"/>
  <c r="G673" i="4" s="1"/>
  <c r="AH674" i="4"/>
  <c r="AH675" i="4"/>
  <c r="AH676" i="4"/>
  <c r="AF676" i="4" s="1"/>
  <c r="G676" i="4" s="1"/>
  <c r="AH677" i="4"/>
  <c r="AH678" i="4"/>
  <c r="AF678" i="4" s="1"/>
  <c r="G678" i="4" s="1"/>
  <c r="AH679" i="4"/>
  <c r="AH680" i="4"/>
  <c r="AF680" i="4" s="1"/>
  <c r="G680" i="4" s="1"/>
  <c r="AH681" i="4"/>
  <c r="AH682" i="4"/>
  <c r="AF682" i="4" s="1"/>
  <c r="G682" i="4" s="1"/>
  <c r="AH683" i="4"/>
  <c r="AF683" i="4" s="1"/>
  <c r="G683" i="4" s="1"/>
  <c r="AH684" i="4"/>
  <c r="AH685" i="4"/>
  <c r="AH686" i="4"/>
  <c r="AF686" i="4" s="1"/>
  <c r="G686" i="4" s="1"/>
  <c r="AH687" i="4"/>
  <c r="AH688" i="4"/>
  <c r="AF688" i="4" s="1"/>
  <c r="G688" i="4" s="1"/>
  <c r="AH689" i="4"/>
  <c r="AH690" i="4"/>
  <c r="AF690" i="4" s="1"/>
  <c r="G690" i="4" s="1"/>
  <c r="AH691" i="4"/>
  <c r="AH692" i="4"/>
  <c r="AF692" i="4" s="1"/>
  <c r="G692" i="4" s="1"/>
  <c r="AH693" i="4"/>
  <c r="AF693" i="4" s="1"/>
  <c r="G693" i="4" s="1"/>
  <c r="AH694" i="4"/>
  <c r="AH695" i="4"/>
  <c r="AH696" i="4"/>
  <c r="AH697" i="4"/>
  <c r="AH698" i="4"/>
  <c r="AF698" i="4" s="1"/>
  <c r="G698" i="4" s="1"/>
  <c r="AH699" i="4"/>
  <c r="AH700" i="4"/>
  <c r="AF700" i="4" s="1"/>
  <c r="G700" i="4" s="1"/>
  <c r="AH701" i="4"/>
  <c r="AH702" i="4"/>
  <c r="AF702" i="4" s="1"/>
  <c r="G702" i="4" s="1"/>
  <c r="AH703" i="4"/>
  <c r="AF703" i="4" s="1"/>
  <c r="G703" i="4" s="1"/>
  <c r="AH704" i="4"/>
  <c r="AH705" i="4"/>
  <c r="AF705" i="4" s="1"/>
  <c r="G705" i="4" s="1"/>
  <c r="AH706" i="4"/>
  <c r="AH707" i="4"/>
  <c r="AH708" i="4"/>
  <c r="AF708" i="4" s="1"/>
  <c r="G708" i="4" s="1"/>
  <c r="AH709" i="4"/>
  <c r="AH710" i="4"/>
  <c r="AF710" i="4" s="1"/>
  <c r="G710" i="4" s="1"/>
  <c r="AH711" i="4"/>
  <c r="AH712" i="4"/>
  <c r="AF712" i="4" s="1"/>
  <c r="G712" i="4" s="1"/>
  <c r="AH713" i="4"/>
  <c r="AF713" i="4" s="1"/>
  <c r="G713" i="4" s="1"/>
  <c r="AH714" i="4"/>
  <c r="AH715" i="4"/>
  <c r="AH716" i="4"/>
  <c r="AH717" i="4"/>
  <c r="AH718" i="4"/>
  <c r="AF718" i="4" s="1"/>
  <c r="G718" i="4" s="1"/>
  <c r="AH719" i="4"/>
  <c r="AH720" i="4"/>
  <c r="AF720" i="4" s="1"/>
  <c r="G720" i="4" s="1"/>
  <c r="AH721" i="4"/>
  <c r="AH722" i="4"/>
  <c r="AF722" i="4" s="1"/>
  <c r="G722" i="4" s="1"/>
  <c r="AH723" i="4"/>
  <c r="AF723" i="4" s="1"/>
  <c r="G723" i="4" s="1"/>
  <c r="AH724" i="4"/>
  <c r="AH725" i="4"/>
  <c r="AH726" i="4"/>
  <c r="AH727" i="4"/>
  <c r="AH728" i="4"/>
  <c r="AF728" i="4" s="1"/>
  <c r="G728" i="4" s="1"/>
  <c r="AH729" i="4"/>
  <c r="AH730" i="4"/>
  <c r="AF730" i="4" s="1"/>
  <c r="G730" i="4" s="1"/>
  <c r="AH731" i="4"/>
  <c r="AF731" i="4" s="1"/>
  <c r="G731" i="4" s="1"/>
  <c r="AH732" i="4"/>
  <c r="AF732" i="4" s="1"/>
  <c r="G732" i="4" s="1"/>
  <c r="AH733" i="4"/>
  <c r="AF733" i="4" s="1"/>
  <c r="G733" i="4" s="1"/>
  <c r="AH734" i="4"/>
  <c r="AF734" i="4" s="1"/>
  <c r="G734" i="4" s="1"/>
  <c r="AH735" i="4"/>
  <c r="AF735" i="4" s="1"/>
  <c r="G735" i="4" s="1"/>
  <c r="AH736" i="4"/>
  <c r="AH737" i="4"/>
  <c r="AH738" i="4"/>
  <c r="AF738" i="4" s="1"/>
  <c r="G738" i="4" s="1"/>
  <c r="AH739" i="4"/>
  <c r="AF739" i="4" s="1"/>
  <c r="G739" i="4" s="1"/>
  <c r="AH740" i="4"/>
  <c r="AF740" i="4" s="1"/>
  <c r="G740" i="4" s="1"/>
  <c r="AH741" i="4"/>
  <c r="AH742" i="4"/>
  <c r="AF742" i="4" s="1"/>
  <c r="G742" i="4" s="1"/>
  <c r="AH743" i="4"/>
  <c r="AF743" i="4" s="1"/>
  <c r="G743" i="4" s="1"/>
  <c r="AH744" i="4"/>
  <c r="AF744" i="4" s="1"/>
  <c r="G744" i="4" s="1"/>
  <c r="AH745" i="4"/>
  <c r="AH746" i="4"/>
  <c r="AH747" i="4"/>
  <c r="AH748" i="4"/>
  <c r="AF748" i="4" s="1"/>
  <c r="G748" i="4" s="1"/>
  <c r="AH749" i="4"/>
  <c r="AH750" i="4"/>
  <c r="AF750" i="4" s="1"/>
  <c r="G750" i="4" s="1"/>
  <c r="AH751" i="4"/>
  <c r="AH752" i="4"/>
  <c r="AF752" i="4" s="1"/>
  <c r="G752" i="4" s="1"/>
  <c r="AH753" i="4"/>
  <c r="AF753" i="4" s="1"/>
  <c r="G753" i="4" s="1"/>
  <c r="AH754" i="4"/>
  <c r="AH755" i="4"/>
  <c r="AH756" i="4"/>
  <c r="AH757" i="4"/>
  <c r="AH758" i="4"/>
  <c r="AF758" i="4" s="1"/>
  <c r="G758" i="4" s="1"/>
  <c r="AH759" i="4"/>
  <c r="AH760" i="4"/>
  <c r="AF760" i="4" s="1"/>
  <c r="G760" i="4" s="1"/>
  <c r="AH761" i="4"/>
  <c r="AH762" i="4"/>
  <c r="AF762" i="4" s="1"/>
  <c r="G762" i="4" s="1"/>
  <c r="AH763" i="4"/>
  <c r="AF763" i="4" s="1"/>
  <c r="G763" i="4" s="1"/>
  <c r="AH764" i="4"/>
  <c r="AH765" i="4"/>
  <c r="AH766" i="4"/>
  <c r="AH767" i="4"/>
  <c r="AH768" i="4"/>
  <c r="AF768" i="4" s="1"/>
  <c r="G768" i="4" s="1"/>
  <c r="AH769" i="4"/>
  <c r="AH770" i="4"/>
  <c r="AF770" i="4" s="1"/>
  <c r="G770" i="4" s="1"/>
  <c r="AH771" i="4"/>
  <c r="AH772" i="4"/>
  <c r="AF772" i="4" s="1"/>
  <c r="G772" i="4" s="1"/>
  <c r="AH773" i="4"/>
  <c r="AF773" i="4" s="1"/>
  <c r="G773" i="4" s="1"/>
  <c r="AH774" i="4"/>
  <c r="AH775" i="4"/>
  <c r="AH776" i="4"/>
  <c r="AH777" i="4"/>
  <c r="AH778" i="4"/>
  <c r="AF778" i="4" s="1"/>
  <c r="G778" i="4" s="1"/>
  <c r="AH779" i="4"/>
  <c r="AH780" i="4"/>
  <c r="AF780" i="4" s="1"/>
  <c r="G780" i="4" s="1"/>
  <c r="AH781" i="4"/>
  <c r="AH782" i="4"/>
  <c r="AF782" i="4" s="1"/>
  <c r="G782" i="4" s="1"/>
  <c r="AH783" i="4"/>
  <c r="AF783" i="4" s="1"/>
  <c r="G783" i="4" s="1"/>
  <c r="AH784" i="4"/>
  <c r="AH785" i="4"/>
  <c r="AH786" i="4"/>
  <c r="AH787" i="4"/>
  <c r="AH788" i="4"/>
  <c r="AF788" i="4" s="1"/>
  <c r="G788" i="4" s="1"/>
  <c r="AH789" i="4"/>
  <c r="AF789" i="4" s="1"/>
  <c r="G789" i="4" s="1"/>
  <c r="AH790" i="4"/>
  <c r="AF790" i="4" s="1"/>
  <c r="G790" i="4" s="1"/>
  <c r="AH791" i="4"/>
  <c r="AH792" i="4"/>
  <c r="AF792" i="4" s="1"/>
  <c r="G792" i="4" s="1"/>
  <c r="AH793" i="4"/>
  <c r="AF793" i="4" s="1"/>
  <c r="G793" i="4" s="1"/>
  <c r="AH794" i="4"/>
  <c r="AH795" i="4"/>
  <c r="AH796" i="4"/>
  <c r="AH797" i="4"/>
  <c r="AH798" i="4"/>
  <c r="AF798" i="4" s="1"/>
  <c r="G798" i="4" s="1"/>
  <c r="AH799" i="4"/>
  <c r="AH800" i="4"/>
  <c r="AF800" i="4" s="1"/>
  <c r="G800" i="4" s="1"/>
  <c r="AH801" i="4"/>
  <c r="AH802" i="4"/>
  <c r="AF802" i="4" s="1"/>
  <c r="G802" i="4" s="1"/>
  <c r="AH803" i="4"/>
  <c r="AF803" i="4" s="1"/>
  <c r="G803" i="4" s="1"/>
  <c r="AH804" i="4"/>
  <c r="AH805" i="4"/>
  <c r="AH806" i="4"/>
  <c r="AH807" i="4"/>
  <c r="AH808" i="4"/>
  <c r="AF808" i="4" s="1"/>
  <c r="G808" i="4" s="1"/>
  <c r="AH809" i="4"/>
  <c r="AH810" i="4"/>
  <c r="AF810" i="4" s="1"/>
  <c r="G810" i="4" s="1"/>
  <c r="AH811" i="4"/>
  <c r="AH812" i="4"/>
  <c r="AF812" i="4" s="1"/>
  <c r="G812" i="4" s="1"/>
  <c r="AH813" i="4"/>
  <c r="AF813" i="4" s="1"/>
  <c r="G813" i="4" s="1"/>
  <c r="AH814" i="4"/>
  <c r="AH815" i="4"/>
  <c r="AH816" i="4"/>
  <c r="AH817" i="4"/>
  <c r="AH818" i="4"/>
  <c r="AF818" i="4" s="1"/>
  <c r="G818" i="4" s="1"/>
  <c r="AH819" i="4"/>
  <c r="AH820" i="4"/>
  <c r="AF820" i="4" s="1"/>
  <c r="G820" i="4" s="1"/>
  <c r="AH821" i="4"/>
  <c r="AH822" i="4"/>
  <c r="AF822" i="4" s="1"/>
  <c r="G822" i="4" s="1"/>
  <c r="AH823" i="4"/>
  <c r="AF823" i="4" s="1"/>
  <c r="G823" i="4" s="1"/>
  <c r="AH824" i="4"/>
  <c r="AH825" i="4"/>
  <c r="AH826" i="4"/>
  <c r="AH827" i="4"/>
  <c r="AH828" i="4"/>
  <c r="AF828" i="4" s="1"/>
  <c r="G828" i="4" s="1"/>
  <c r="AH829" i="4"/>
  <c r="AH830" i="4"/>
  <c r="AF830" i="4" s="1"/>
  <c r="G830" i="4" s="1"/>
  <c r="AH831" i="4"/>
  <c r="AH832" i="4"/>
  <c r="AF832" i="4" s="1"/>
  <c r="G832" i="4" s="1"/>
  <c r="AH833" i="4"/>
  <c r="AF833" i="4" s="1"/>
  <c r="G833" i="4" s="1"/>
  <c r="AH834" i="4"/>
  <c r="AH835" i="4"/>
  <c r="AH836" i="4"/>
  <c r="AH837" i="4"/>
  <c r="AH838" i="4"/>
  <c r="AF838" i="4" s="1"/>
  <c r="G838" i="4" s="1"/>
  <c r="AH839" i="4"/>
  <c r="AH840" i="4"/>
  <c r="AF840" i="4" s="1"/>
  <c r="G840" i="4" s="1"/>
  <c r="AH841" i="4"/>
  <c r="AH842" i="4"/>
  <c r="AF842" i="4" s="1"/>
  <c r="G842" i="4" s="1"/>
  <c r="AH843" i="4"/>
  <c r="AF843" i="4" s="1"/>
  <c r="G843" i="4" s="1"/>
  <c r="AH844" i="4"/>
  <c r="AH845" i="4"/>
  <c r="AH846" i="4"/>
  <c r="AH847" i="4"/>
  <c r="AH848" i="4"/>
  <c r="AF848" i="4" s="1"/>
  <c r="G848" i="4" s="1"/>
  <c r="AH849" i="4"/>
  <c r="AH850" i="4"/>
  <c r="AF850" i="4" s="1"/>
  <c r="G850" i="4" s="1"/>
  <c r="AH851" i="4"/>
  <c r="AH852" i="4"/>
  <c r="AF852" i="4" s="1"/>
  <c r="G852" i="4" s="1"/>
  <c r="AH853" i="4"/>
  <c r="AF853" i="4" s="1"/>
  <c r="G853" i="4" s="1"/>
  <c r="AH854" i="4"/>
  <c r="AH855" i="4"/>
  <c r="AH856" i="4"/>
  <c r="AH857" i="4"/>
  <c r="AH858" i="4"/>
  <c r="AF858" i="4" s="1"/>
  <c r="G858" i="4" s="1"/>
  <c r="AH859" i="4"/>
  <c r="AH860" i="4"/>
  <c r="AF860" i="4" s="1"/>
  <c r="G860" i="4" s="1"/>
  <c r="AH861" i="4"/>
  <c r="AH862" i="4"/>
  <c r="AF862" i="4" s="1"/>
  <c r="G862" i="4" s="1"/>
  <c r="AH863" i="4"/>
  <c r="AF863" i="4" s="1"/>
  <c r="G863" i="4" s="1"/>
  <c r="AH864" i="4"/>
  <c r="AH865" i="4"/>
  <c r="AH866" i="4"/>
  <c r="AH867" i="4"/>
  <c r="AH868" i="4"/>
  <c r="AF868" i="4" s="1"/>
  <c r="G868" i="4" s="1"/>
  <c r="AH869" i="4"/>
  <c r="AH870" i="4"/>
  <c r="AF870" i="4" s="1"/>
  <c r="G870" i="4" s="1"/>
  <c r="AH871" i="4"/>
  <c r="AH872" i="4"/>
  <c r="AF872" i="4" s="1"/>
  <c r="G872" i="4" s="1"/>
  <c r="AH873" i="4"/>
  <c r="AF873" i="4" s="1"/>
  <c r="G873" i="4" s="1"/>
  <c r="AH874" i="4"/>
  <c r="AH875" i="4"/>
  <c r="AH876" i="4"/>
  <c r="AH877" i="4"/>
  <c r="AH878" i="4"/>
  <c r="AF878" i="4" s="1"/>
  <c r="G878" i="4" s="1"/>
  <c r="AH879" i="4"/>
  <c r="AH880" i="4"/>
  <c r="AF880" i="4" s="1"/>
  <c r="G880" i="4" s="1"/>
  <c r="AH881" i="4"/>
  <c r="AH882" i="4"/>
  <c r="AF882" i="4" s="1"/>
  <c r="G882" i="4" s="1"/>
  <c r="AH883" i="4"/>
  <c r="AF883" i="4" s="1"/>
  <c r="G883" i="4" s="1"/>
  <c r="AH884" i="4"/>
  <c r="AH885" i="4"/>
  <c r="AH886" i="4"/>
  <c r="AH887" i="4"/>
  <c r="AH888" i="4"/>
  <c r="AF888" i="4" s="1"/>
  <c r="G888" i="4" s="1"/>
  <c r="AH889" i="4"/>
  <c r="AH890" i="4"/>
  <c r="AF890" i="4" s="1"/>
  <c r="G890" i="4" s="1"/>
  <c r="AH891" i="4"/>
  <c r="AH892" i="4"/>
  <c r="AF892" i="4" s="1"/>
  <c r="G892" i="4" s="1"/>
  <c r="AH893" i="4"/>
  <c r="AF893" i="4" s="1"/>
  <c r="G893" i="4" s="1"/>
  <c r="AH894" i="4"/>
  <c r="AH895" i="4"/>
  <c r="AH896" i="4"/>
  <c r="AH897" i="4"/>
  <c r="AH898" i="4"/>
  <c r="AF898" i="4" s="1"/>
  <c r="G898" i="4" s="1"/>
  <c r="AH899" i="4"/>
  <c r="AH900" i="4"/>
  <c r="AF900" i="4" s="1"/>
  <c r="G900" i="4" s="1"/>
  <c r="AH901" i="4"/>
  <c r="AH902" i="4"/>
  <c r="AF902" i="4" s="1"/>
  <c r="G902" i="4" s="1"/>
  <c r="AH903" i="4"/>
  <c r="AF903" i="4" s="1"/>
  <c r="G903" i="4" s="1"/>
  <c r="AH904" i="4"/>
  <c r="AH905" i="4"/>
  <c r="AH906" i="4"/>
  <c r="AH907" i="4"/>
  <c r="AH908" i="4"/>
  <c r="AF908" i="4" s="1"/>
  <c r="G908" i="4" s="1"/>
  <c r="AH909" i="4"/>
  <c r="AH910" i="4"/>
  <c r="AF910" i="4" s="1"/>
  <c r="G910" i="4" s="1"/>
  <c r="AH911" i="4"/>
  <c r="AH912" i="4"/>
  <c r="AF912" i="4" s="1"/>
  <c r="G912" i="4" s="1"/>
  <c r="AH913" i="4"/>
  <c r="AF913" i="4" s="1"/>
  <c r="G913" i="4" s="1"/>
  <c r="AH914" i="4"/>
  <c r="AH915" i="4"/>
  <c r="AH916" i="4"/>
  <c r="AH917" i="4"/>
  <c r="AH918" i="4"/>
  <c r="AF918" i="4" s="1"/>
  <c r="G918" i="4" s="1"/>
  <c r="AH919" i="4"/>
  <c r="AH920" i="4"/>
  <c r="AF920" i="4" s="1"/>
  <c r="G920" i="4" s="1"/>
  <c r="AH921" i="4"/>
  <c r="AH922" i="4"/>
  <c r="AF922" i="4" s="1"/>
  <c r="G922" i="4" s="1"/>
  <c r="AH923" i="4"/>
  <c r="AF923" i="4" s="1"/>
  <c r="G923" i="4" s="1"/>
  <c r="AH924" i="4"/>
  <c r="AH925" i="4"/>
  <c r="AH926" i="4"/>
  <c r="AH927" i="4"/>
  <c r="AH928" i="4"/>
  <c r="AF928" i="4" s="1"/>
  <c r="G928" i="4" s="1"/>
  <c r="AH929" i="4"/>
  <c r="AH930" i="4"/>
  <c r="AF930" i="4" s="1"/>
  <c r="G930" i="4" s="1"/>
  <c r="AH931" i="4"/>
  <c r="AH932" i="4"/>
  <c r="AF932" i="4" s="1"/>
  <c r="G932" i="4" s="1"/>
  <c r="AH933" i="4"/>
  <c r="AF933" i="4" s="1"/>
  <c r="G933" i="4" s="1"/>
  <c r="AH934" i="4"/>
  <c r="AH935" i="4"/>
  <c r="AH936" i="4"/>
  <c r="AH937" i="4"/>
  <c r="AH938" i="4"/>
  <c r="AF938" i="4" s="1"/>
  <c r="G938" i="4" s="1"/>
  <c r="AH939" i="4"/>
  <c r="AH940" i="4"/>
  <c r="AF940" i="4" s="1"/>
  <c r="G940" i="4" s="1"/>
  <c r="AH941" i="4"/>
  <c r="AH942" i="4"/>
  <c r="AF942" i="4" s="1"/>
  <c r="G942" i="4" s="1"/>
  <c r="AH943" i="4"/>
  <c r="AF943" i="4" s="1"/>
  <c r="G943" i="4" s="1"/>
  <c r="AH944" i="4"/>
  <c r="AH945" i="4"/>
  <c r="AH946" i="4"/>
  <c r="AH947" i="4"/>
  <c r="AH948" i="4"/>
  <c r="AF948" i="4" s="1"/>
  <c r="G948" i="4" s="1"/>
  <c r="AH949" i="4"/>
  <c r="AH950" i="4"/>
  <c r="AF950" i="4" s="1"/>
  <c r="G950" i="4" s="1"/>
  <c r="AH951" i="4"/>
  <c r="AH952" i="4"/>
  <c r="AF952" i="4" s="1"/>
  <c r="G952" i="4" s="1"/>
  <c r="AH953" i="4"/>
  <c r="AF953" i="4" s="1"/>
  <c r="G953" i="4" s="1"/>
  <c r="AH954" i="4"/>
  <c r="AH955" i="4"/>
  <c r="AH956" i="4"/>
  <c r="AH957" i="4"/>
  <c r="AH958" i="4"/>
  <c r="AF958" i="4" s="1"/>
  <c r="G958" i="4" s="1"/>
  <c r="AH959" i="4"/>
  <c r="AH960" i="4"/>
  <c r="AF960" i="4" s="1"/>
  <c r="G960" i="4" s="1"/>
  <c r="AH961" i="4"/>
  <c r="AH962" i="4"/>
  <c r="AF962" i="4" s="1"/>
  <c r="G962" i="4" s="1"/>
  <c r="AH963" i="4"/>
  <c r="AF963" i="4" s="1"/>
  <c r="G963" i="4" s="1"/>
  <c r="AH964" i="4"/>
  <c r="AH965" i="4"/>
  <c r="AH966" i="4"/>
  <c r="AH967" i="4"/>
  <c r="AH968" i="4"/>
  <c r="AF968" i="4" s="1"/>
  <c r="G968" i="4" s="1"/>
  <c r="AH969" i="4"/>
  <c r="AH970" i="4"/>
  <c r="AF970" i="4" s="1"/>
  <c r="G970" i="4" s="1"/>
  <c r="AH971" i="4"/>
  <c r="AH972" i="4"/>
  <c r="AF972" i="4" s="1"/>
  <c r="G972" i="4" s="1"/>
  <c r="AH973" i="4"/>
  <c r="AF973" i="4" s="1"/>
  <c r="G973" i="4" s="1"/>
  <c r="AH974" i="4"/>
  <c r="AH975" i="4"/>
  <c r="AH976" i="4"/>
  <c r="AH977" i="4"/>
  <c r="AH978" i="4"/>
  <c r="AF978" i="4" s="1"/>
  <c r="G978" i="4" s="1"/>
  <c r="AH979" i="4"/>
  <c r="AH980" i="4"/>
  <c r="AF980" i="4" s="1"/>
  <c r="G980" i="4" s="1"/>
  <c r="AH981" i="4"/>
  <c r="AH982" i="4"/>
  <c r="AF982" i="4" s="1"/>
  <c r="G982" i="4" s="1"/>
  <c r="AH983" i="4"/>
  <c r="AF983" i="4" s="1"/>
  <c r="G983" i="4" s="1"/>
  <c r="AH984" i="4"/>
  <c r="AH985" i="4"/>
  <c r="AH986" i="4"/>
  <c r="AH987" i="4"/>
  <c r="AH988" i="4"/>
  <c r="AF988" i="4" s="1"/>
  <c r="G988" i="4" s="1"/>
  <c r="AH989" i="4"/>
  <c r="AH990" i="4"/>
  <c r="AF990" i="4" s="1"/>
  <c r="G990" i="4" s="1"/>
  <c r="AH991" i="4"/>
  <c r="AH992" i="4"/>
  <c r="AF992" i="4" s="1"/>
  <c r="G992" i="4" s="1"/>
  <c r="AH993" i="4"/>
  <c r="AF993" i="4" s="1"/>
  <c r="G993" i="4" s="1"/>
  <c r="AH994" i="4"/>
  <c r="AH995" i="4"/>
  <c r="AH996" i="4"/>
  <c r="AH997" i="4"/>
  <c r="AH998" i="4"/>
  <c r="AF998" i="4" s="1"/>
  <c r="G998" i="4" s="1"/>
  <c r="AH999" i="4"/>
  <c r="AH1000" i="4"/>
  <c r="AF1000" i="4" s="1"/>
  <c r="G1000" i="4" s="1"/>
  <c r="AH1001" i="4"/>
  <c r="AH1002" i="4"/>
  <c r="AF1002" i="4" s="1"/>
  <c r="G1002" i="4" s="1"/>
  <c r="AH1003" i="4"/>
  <c r="AF1003" i="4" s="1"/>
  <c r="G1003" i="4" s="1"/>
  <c r="AH1004" i="4"/>
  <c r="AH1005" i="4"/>
  <c r="AH1006" i="4"/>
  <c r="AH1007" i="4"/>
  <c r="AH1008" i="4"/>
  <c r="AF1008" i="4" s="1"/>
  <c r="G1008" i="4" s="1"/>
  <c r="AH1009" i="4"/>
  <c r="AH1010" i="4"/>
  <c r="AF1010" i="4" s="1"/>
  <c r="G1010" i="4" s="1"/>
  <c r="AH1011" i="4"/>
  <c r="AH1012" i="4"/>
  <c r="AF1012" i="4" s="1"/>
  <c r="G1012" i="4" s="1"/>
  <c r="AH1013" i="4"/>
  <c r="AF1013" i="4" s="1"/>
  <c r="G1013" i="4" s="1"/>
  <c r="AH1014" i="4"/>
  <c r="AH1015" i="4"/>
  <c r="AH1016" i="4"/>
  <c r="AH1017" i="4"/>
  <c r="AH1018" i="4"/>
  <c r="AF1018" i="4" s="1"/>
  <c r="G1018" i="4" s="1"/>
  <c r="AH1019" i="4"/>
  <c r="AH1020" i="4"/>
  <c r="AF1020" i="4" s="1"/>
  <c r="G1020" i="4" s="1"/>
  <c r="AH1021" i="4"/>
  <c r="AH1022" i="4"/>
  <c r="AF1022" i="4" s="1"/>
  <c r="G1022" i="4" s="1"/>
  <c r="AH1023" i="4"/>
  <c r="AF1023" i="4" s="1"/>
  <c r="G1023" i="4" s="1"/>
  <c r="AH1024" i="4"/>
  <c r="AH1025" i="4"/>
  <c r="AH1026" i="4"/>
  <c r="AH1027" i="4"/>
  <c r="AH1028" i="4"/>
  <c r="AF1028" i="4" s="1"/>
  <c r="G1028" i="4" s="1"/>
  <c r="AH1029" i="4"/>
  <c r="AH1030" i="4"/>
  <c r="AF1030" i="4" s="1"/>
  <c r="G1030" i="4" s="1"/>
  <c r="AH1031" i="4"/>
  <c r="AH1032" i="4"/>
  <c r="AF1032" i="4" s="1"/>
  <c r="G1032" i="4" s="1"/>
  <c r="AH1033" i="4"/>
  <c r="AF1033" i="4" s="1"/>
  <c r="G1033" i="4" s="1"/>
  <c r="AH1034" i="4"/>
  <c r="AH1035" i="4"/>
  <c r="AH1036" i="4"/>
  <c r="AH1037" i="4"/>
  <c r="AH1038" i="4"/>
  <c r="AF1038" i="4" s="1"/>
  <c r="G1038" i="4" s="1"/>
  <c r="AH1039" i="4"/>
  <c r="AH1040" i="4"/>
  <c r="AF1040" i="4" s="1"/>
  <c r="G1040" i="4" s="1"/>
  <c r="AH1041" i="4"/>
  <c r="AH1042" i="4"/>
  <c r="AF1042" i="4" s="1"/>
  <c r="G1042" i="4" s="1"/>
  <c r="AH1043" i="4"/>
  <c r="AF1043" i="4" s="1"/>
  <c r="G1043" i="4" s="1"/>
  <c r="AH1044" i="4"/>
  <c r="AH1045" i="4"/>
  <c r="AH1046" i="4"/>
  <c r="AH1047" i="4"/>
  <c r="AH1048" i="4"/>
  <c r="AF1048" i="4" s="1"/>
  <c r="G1048" i="4" s="1"/>
  <c r="AH1049" i="4"/>
  <c r="AH1050" i="4"/>
  <c r="AF1050" i="4" s="1"/>
  <c r="G1050" i="4" s="1"/>
  <c r="AH1051" i="4"/>
  <c r="AH1052" i="4"/>
  <c r="AF1052" i="4" s="1"/>
  <c r="G1052" i="4" s="1"/>
  <c r="AH1053" i="4"/>
  <c r="AF1053" i="4" s="1"/>
  <c r="G1053" i="4" s="1"/>
  <c r="AH1054" i="4"/>
  <c r="AH1055" i="4"/>
  <c r="AH1056" i="4"/>
  <c r="AH1057" i="4"/>
  <c r="AH1058" i="4"/>
  <c r="AF1058" i="4" s="1"/>
  <c r="G1058" i="4" s="1"/>
  <c r="AH1059" i="4"/>
  <c r="AH1060" i="4"/>
  <c r="AF1060" i="4" s="1"/>
  <c r="G1060" i="4" s="1"/>
  <c r="AH1061" i="4"/>
  <c r="AH1062" i="4"/>
  <c r="AF1062" i="4" s="1"/>
  <c r="G1062" i="4" s="1"/>
  <c r="AH1063" i="4"/>
  <c r="AF1063" i="4" s="1"/>
  <c r="G1063" i="4" s="1"/>
  <c r="AH1064" i="4"/>
  <c r="AH1065" i="4"/>
  <c r="AH1066" i="4"/>
  <c r="AH1067" i="4"/>
  <c r="AH1068" i="4"/>
  <c r="AF1068" i="4" s="1"/>
  <c r="G1068" i="4" s="1"/>
  <c r="AH1069" i="4"/>
  <c r="AH1070" i="4"/>
  <c r="AF1070" i="4" s="1"/>
  <c r="G1070" i="4" s="1"/>
  <c r="AH1071" i="4"/>
  <c r="AH1072" i="4"/>
  <c r="AF1072" i="4" s="1"/>
  <c r="G1072" i="4" s="1"/>
  <c r="AH1073" i="4"/>
  <c r="AF1073" i="4" s="1"/>
  <c r="G1073" i="4" s="1"/>
  <c r="AH1074" i="4"/>
  <c r="AH1075" i="4"/>
  <c r="AH1076" i="4"/>
  <c r="AH1077" i="4"/>
  <c r="AH1078" i="4"/>
  <c r="AF1078" i="4" s="1"/>
  <c r="G1078" i="4" s="1"/>
  <c r="AH1079" i="4"/>
  <c r="AH1080" i="4"/>
  <c r="AF1080" i="4" s="1"/>
  <c r="G1080" i="4" s="1"/>
  <c r="AH1081" i="4"/>
  <c r="AH1082" i="4"/>
  <c r="AF1082" i="4" s="1"/>
  <c r="G1082" i="4" s="1"/>
  <c r="AH1083" i="4"/>
  <c r="AF1083" i="4" s="1"/>
  <c r="G1083" i="4" s="1"/>
  <c r="AH1084" i="4"/>
  <c r="AH1085" i="4"/>
  <c r="AH1086" i="4"/>
  <c r="AH1087" i="4"/>
  <c r="AH1088" i="4"/>
  <c r="AF1088" i="4" s="1"/>
  <c r="G1088" i="4" s="1"/>
  <c r="AH1089" i="4"/>
  <c r="AH1090" i="4"/>
  <c r="AF1090" i="4" s="1"/>
  <c r="G1090" i="4" s="1"/>
  <c r="AH1091" i="4"/>
  <c r="AH1092" i="4"/>
  <c r="AF1092" i="4" s="1"/>
  <c r="G1092" i="4" s="1"/>
  <c r="AH1093" i="4"/>
  <c r="AF1093" i="4" s="1"/>
  <c r="G1093" i="4" s="1"/>
  <c r="AH1094" i="4"/>
  <c r="AH1095" i="4"/>
  <c r="AH1096" i="4"/>
  <c r="AH1097" i="4"/>
  <c r="AH1098" i="4"/>
  <c r="AF1098" i="4" s="1"/>
  <c r="G1098" i="4" s="1"/>
  <c r="AH1099" i="4"/>
  <c r="AH1100" i="4"/>
  <c r="AF1100" i="4" s="1"/>
  <c r="G1100" i="4" s="1"/>
  <c r="AH1101" i="4"/>
  <c r="AH1102" i="4"/>
  <c r="AF1102" i="4" s="1"/>
  <c r="G1102" i="4" s="1"/>
  <c r="AH1103" i="4"/>
  <c r="AF1103" i="4" s="1"/>
  <c r="G1103" i="4" s="1"/>
  <c r="AH1104" i="4"/>
  <c r="AH1105" i="4"/>
  <c r="AH1106" i="4"/>
  <c r="AH1107" i="4"/>
  <c r="AH1108" i="4"/>
  <c r="AF1108" i="4" s="1"/>
  <c r="G1108" i="4" s="1"/>
  <c r="AH1109" i="4"/>
  <c r="AH1110" i="4"/>
  <c r="AF1110" i="4" s="1"/>
  <c r="G1110" i="4" s="1"/>
  <c r="AH1111" i="4"/>
  <c r="AH1112" i="4"/>
  <c r="AF1112" i="4" s="1"/>
  <c r="G1112" i="4" s="1"/>
  <c r="AH1113" i="4"/>
  <c r="AF1113" i="4" s="1"/>
  <c r="G1113" i="4" s="1"/>
  <c r="AH1114" i="4"/>
  <c r="AH1115" i="4"/>
  <c r="AH1116" i="4"/>
  <c r="AH1117" i="4"/>
  <c r="AH1118" i="4"/>
  <c r="AF1118" i="4" s="1"/>
  <c r="G1118" i="4" s="1"/>
  <c r="AH1119" i="4"/>
  <c r="AH1120" i="4"/>
  <c r="AF1120" i="4" s="1"/>
  <c r="G1120" i="4" s="1"/>
  <c r="AH1121" i="4"/>
  <c r="AH1122" i="4"/>
  <c r="AF1122" i="4" s="1"/>
  <c r="G1122" i="4" s="1"/>
  <c r="AH1123" i="4"/>
  <c r="AF1123" i="4" s="1"/>
  <c r="G1123" i="4" s="1"/>
  <c r="AH1124" i="4"/>
  <c r="AH1125" i="4"/>
  <c r="AH1126" i="4"/>
  <c r="AH1127" i="4"/>
  <c r="AH1128" i="4"/>
  <c r="AF1128" i="4" s="1"/>
  <c r="G1128" i="4" s="1"/>
  <c r="AH1129" i="4"/>
  <c r="AH1130" i="4"/>
  <c r="AF1130" i="4" s="1"/>
  <c r="G1130" i="4" s="1"/>
  <c r="AH1131" i="4"/>
  <c r="AH1132" i="4"/>
  <c r="AF1132" i="4" s="1"/>
  <c r="G1132" i="4" s="1"/>
  <c r="AH1133" i="4"/>
  <c r="AF1133" i="4" s="1"/>
  <c r="G1133" i="4" s="1"/>
  <c r="AH1134" i="4"/>
  <c r="AH1135" i="4"/>
  <c r="AH1136" i="4"/>
  <c r="AH1137" i="4"/>
  <c r="AH1138" i="4"/>
  <c r="AF1138" i="4" s="1"/>
  <c r="G1138" i="4" s="1"/>
  <c r="AH1139" i="4"/>
  <c r="AH1140" i="4"/>
  <c r="AF1140" i="4" s="1"/>
  <c r="G1140" i="4" s="1"/>
  <c r="AH1141" i="4"/>
  <c r="AH1142" i="4"/>
  <c r="AF1142" i="4" s="1"/>
  <c r="G1142" i="4" s="1"/>
  <c r="AH1143" i="4"/>
  <c r="AF1143" i="4" s="1"/>
  <c r="G1143" i="4" s="1"/>
  <c r="AH1144" i="4"/>
  <c r="AH1145" i="4"/>
  <c r="AH1146" i="4"/>
  <c r="AH1147" i="4"/>
  <c r="AH1148" i="4"/>
  <c r="AF1148" i="4" s="1"/>
  <c r="G1148" i="4" s="1"/>
  <c r="AH1149" i="4"/>
  <c r="AH1150" i="4"/>
  <c r="AF1150" i="4" s="1"/>
  <c r="G1150" i="4" s="1"/>
  <c r="AH1151" i="4"/>
  <c r="AH1152" i="4"/>
  <c r="AF1152" i="4" s="1"/>
  <c r="G1152" i="4" s="1"/>
  <c r="AH1153" i="4"/>
  <c r="AF1153" i="4" s="1"/>
  <c r="G1153" i="4" s="1"/>
  <c r="AH1154" i="4"/>
  <c r="AH1155" i="4"/>
  <c r="AH1156" i="4"/>
  <c r="AH1157" i="4"/>
  <c r="AH1158" i="4"/>
  <c r="AF1158" i="4" s="1"/>
  <c r="G1158" i="4" s="1"/>
  <c r="AH1159" i="4"/>
  <c r="AH1160" i="4"/>
  <c r="AF1160" i="4" s="1"/>
  <c r="G1160" i="4" s="1"/>
  <c r="AH1161" i="4"/>
  <c r="AH1162" i="4"/>
  <c r="AF1162" i="4" s="1"/>
  <c r="G1162" i="4" s="1"/>
  <c r="AH1163" i="4"/>
  <c r="AF1163" i="4" s="1"/>
  <c r="G1163" i="4" s="1"/>
  <c r="AH1164" i="4"/>
  <c r="AH1165" i="4"/>
  <c r="AH1166" i="4"/>
  <c r="AH1167" i="4"/>
  <c r="AH1168" i="4"/>
  <c r="AF1168" i="4" s="1"/>
  <c r="G1168" i="4" s="1"/>
  <c r="AH1169" i="4"/>
  <c r="AH1170" i="4"/>
  <c r="AF1170" i="4" s="1"/>
  <c r="G1170" i="4" s="1"/>
  <c r="AH1171" i="4"/>
  <c r="AH1172" i="4"/>
  <c r="AF1172" i="4" s="1"/>
  <c r="G1172" i="4" s="1"/>
  <c r="AH1173" i="4"/>
  <c r="AF1173" i="4" s="1"/>
  <c r="G1173" i="4" s="1"/>
  <c r="AH1174" i="4"/>
  <c r="AH1175" i="4"/>
  <c r="AH1176" i="4"/>
  <c r="AH1177" i="4"/>
  <c r="AH1178" i="4"/>
  <c r="AF1178" i="4" s="1"/>
  <c r="G1178" i="4" s="1"/>
  <c r="AH1179" i="4"/>
  <c r="AH1180" i="4"/>
  <c r="AF1180" i="4" s="1"/>
  <c r="G1180" i="4" s="1"/>
  <c r="AH1181" i="4"/>
  <c r="AH1182" i="4"/>
  <c r="AF1182" i="4" s="1"/>
  <c r="G1182" i="4" s="1"/>
  <c r="AH1183" i="4"/>
  <c r="AF1183" i="4" s="1"/>
  <c r="G1183" i="4" s="1"/>
  <c r="AH1184" i="4"/>
  <c r="AH1185" i="4"/>
  <c r="AH1186" i="4"/>
  <c r="AH1187" i="4"/>
  <c r="AH1188" i="4"/>
  <c r="AF1188" i="4" s="1"/>
  <c r="G1188" i="4" s="1"/>
  <c r="AH1189" i="4"/>
  <c r="AH1190" i="4"/>
  <c r="AF1190" i="4" s="1"/>
  <c r="G1190" i="4" s="1"/>
  <c r="AH1191" i="4"/>
  <c r="AH1192" i="4"/>
  <c r="AF1192" i="4" s="1"/>
  <c r="G1192" i="4" s="1"/>
  <c r="AH1193" i="4"/>
  <c r="AF1193" i="4" s="1"/>
  <c r="G1193" i="4" s="1"/>
  <c r="AH1194" i="4"/>
  <c r="AH1195" i="4"/>
  <c r="AH1196" i="4"/>
  <c r="AH1197" i="4"/>
  <c r="AH1198" i="4"/>
  <c r="AF1198" i="4" s="1"/>
  <c r="G1198" i="4" s="1"/>
  <c r="AH1199" i="4"/>
  <c r="AH1200" i="4"/>
  <c r="AF1200" i="4" s="1"/>
  <c r="G1200" i="4" s="1"/>
  <c r="AH1201" i="4"/>
  <c r="AH1202" i="4"/>
  <c r="AF1202" i="4" s="1"/>
  <c r="G1202" i="4" s="1"/>
  <c r="AH1203" i="4"/>
  <c r="AF1203" i="4" s="1"/>
  <c r="G1203" i="4" s="1"/>
  <c r="AH1204" i="4"/>
  <c r="AH1205" i="4"/>
  <c r="AH1206" i="4"/>
  <c r="AH1207" i="4"/>
  <c r="AH1208" i="4"/>
  <c r="AF1208" i="4" s="1"/>
  <c r="G1208" i="4" s="1"/>
  <c r="AH1209" i="4"/>
  <c r="AH1210" i="4"/>
  <c r="AF1210" i="4" s="1"/>
  <c r="G1210" i="4" s="1"/>
  <c r="AH1211" i="4"/>
  <c r="AH1212" i="4"/>
  <c r="AF1212" i="4" s="1"/>
  <c r="G1212" i="4" s="1"/>
  <c r="AH1213" i="4"/>
  <c r="AF1213" i="4" s="1"/>
  <c r="G1213" i="4" s="1"/>
  <c r="AH1214" i="4"/>
  <c r="AH1215" i="4"/>
  <c r="AH1216" i="4"/>
  <c r="AH1217" i="4"/>
  <c r="AH1218" i="4"/>
  <c r="AF1218" i="4" s="1"/>
  <c r="G1218" i="4" s="1"/>
  <c r="AH1219" i="4"/>
  <c r="AH1220" i="4"/>
  <c r="AF1220" i="4" s="1"/>
  <c r="G1220" i="4" s="1"/>
  <c r="AH1221" i="4"/>
  <c r="AH1222" i="4"/>
  <c r="AF1222" i="4" s="1"/>
  <c r="G1222" i="4" s="1"/>
  <c r="AH1223" i="4"/>
  <c r="AF1223" i="4" s="1"/>
  <c r="G1223" i="4" s="1"/>
  <c r="AH1224" i="4"/>
  <c r="AH1225" i="4"/>
  <c r="AH1226" i="4"/>
  <c r="AH1227" i="4"/>
  <c r="AH1228" i="4"/>
  <c r="AF1228" i="4" s="1"/>
  <c r="G1228" i="4" s="1"/>
  <c r="AH1229" i="4"/>
  <c r="AH1230" i="4"/>
  <c r="AF1230" i="4" s="1"/>
  <c r="G1230" i="4" s="1"/>
  <c r="AH1231" i="4"/>
  <c r="AH1232" i="4"/>
  <c r="AF1232" i="4" s="1"/>
  <c r="G1232" i="4" s="1"/>
  <c r="AH1233" i="4"/>
  <c r="AF1233" i="4" s="1"/>
  <c r="G1233" i="4" s="1"/>
  <c r="AH1234" i="4"/>
  <c r="AH1235" i="4"/>
  <c r="AH1236" i="4"/>
  <c r="AH1237" i="4"/>
  <c r="AH1238" i="4"/>
  <c r="AF1238" i="4" s="1"/>
  <c r="G1238" i="4" s="1"/>
  <c r="AH1239" i="4"/>
  <c r="AH1240" i="4"/>
  <c r="AF1240" i="4" s="1"/>
  <c r="G1240" i="4" s="1"/>
  <c r="AH1241" i="4"/>
  <c r="AH1242" i="4"/>
  <c r="AF1242" i="4" s="1"/>
  <c r="G1242" i="4" s="1"/>
  <c r="AH1243" i="4"/>
  <c r="AF1243" i="4" s="1"/>
  <c r="G1243" i="4" s="1"/>
  <c r="AH1244" i="4"/>
  <c r="AH1245" i="4"/>
  <c r="AH1246" i="4"/>
  <c r="AH1247" i="4"/>
  <c r="AH1248" i="4"/>
  <c r="AF1248" i="4" s="1"/>
  <c r="G1248" i="4" s="1"/>
  <c r="AH1249" i="4"/>
  <c r="AH1250" i="4"/>
  <c r="AF1250" i="4" s="1"/>
  <c r="G1250" i="4" s="1"/>
  <c r="AH1251" i="4"/>
  <c r="AH1252" i="4"/>
  <c r="AF1252" i="4" s="1"/>
  <c r="G1252" i="4" s="1"/>
  <c r="AH1253" i="4"/>
  <c r="AF1253" i="4" s="1"/>
  <c r="G1253" i="4" s="1"/>
  <c r="AH1254" i="4"/>
  <c r="AH1255" i="4"/>
  <c r="AH1256" i="4"/>
  <c r="AH1257" i="4"/>
  <c r="AH1258" i="4"/>
  <c r="AF1258" i="4" s="1"/>
  <c r="G1258" i="4" s="1"/>
  <c r="AH1259" i="4"/>
  <c r="AH1260" i="4"/>
  <c r="AF1260" i="4" s="1"/>
  <c r="G1260" i="4" s="1"/>
  <c r="AH1261" i="4"/>
  <c r="AH1262" i="4"/>
  <c r="AF1262" i="4" s="1"/>
  <c r="G1262" i="4" s="1"/>
  <c r="AH1263" i="4"/>
  <c r="AF1263" i="4" s="1"/>
  <c r="G1263" i="4" s="1"/>
  <c r="AH1264" i="4"/>
  <c r="AH1265" i="4"/>
  <c r="AH1266" i="4"/>
  <c r="AH1267" i="4"/>
  <c r="AH1268" i="4"/>
  <c r="AF1268" i="4" s="1"/>
  <c r="G1268" i="4" s="1"/>
  <c r="AH1269" i="4"/>
  <c r="AH1270" i="4"/>
  <c r="AF1270" i="4" s="1"/>
  <c r="G1270" i="4" s="1"/>
  <c r="AH1271" i="4"/>
  <c r="AH1272" i="4"/>
  <c r="AF1272" i="4" s="1"/>
  <c r="G1272" i="4" s="1"/>
  <c r="AH1273" i="4"/>
  <c r="AF1273" i="4" s="1"/>
  <c r="G1273" i="4" s="1"/>
  <c r="AH1274" i="4"/>
  <c r="AH1275" i="4"/>
  <c r="AH1276" i="4"/>
  <c r="AH1277" i="4"/>
  <c r="AH1278" i="4"/>
  <c r="AF1278" i="4" s="1"/>
  <c r="G1278" i="4" s="1"/>
  <c r="AH1279" i="4"/>
  <c r="AH1280" i="4"/>
  <c r="AF1280" i="4" s="1"/>
  <c r="G1280" i="4" s="1"/>
  <c r="AH1281" i="4"/>
  <c r="AH1282" i="4"/>
  <c r="AF1282" i="4" s="1"/>
  <c r="G1282" i="4" s="1"/>
  <c r="AH1283" i="4"/>
  <c r="AF1283" i="4" s="1"/>
  <c r="G1283" i="4" s="1"/>
  <c r="AH1284" i="4"/>
  <c r="AH1285" i="4"/>
  <c r="AH1286" i="4"/>
  <c r="AH1287" i="4"/>
  <c r="AH1288" i="4"/>
  <c r="AF1288" i="4" s="1"/>
  <c r="G1288" i="4" s="1"/>
  <c r="AH1289" i="4"/>
  <c r="AH1290" i="4"/>
  <c r="AF1290" i="4" s="1"/>
  <c r="G1290" i="4" s="1"/>
  <c r="AH1291" i="4"/>
  <c r="AH1292" i="4"/>
  <c r="AF1292" i="4" s="1"/>
  <c r="G1292" i="4" s="1"/>
  <c r="AH1293" i="4"/>
  <c r="AF1293" i="4" s="1"/>
  <c r="G1293" i="4" s="1"/>
  <c r="AH1294" i="4"/>
  <c r="AH1295" i="4"/>
  <c r="AH1296" i="4"/>
  <c r="AH1297" i="4"/>
  <c r="AH1298" i="4"/>
  <c r="AF1298" i="4" s="1"/>
  <c r="G1298" i="4" s="1"/>
  <c r="AH1299" i="4"/>
  <c r="AH1300" i="4"/>
  <c r="AF1300" i="4" s="1"/>
  <c r="G1300" i="4" s="1"/>
  <c r="AH1301" i="4"/>
  <c r="AH1302" i="4"/>
  <c r="AF1302" i="4" s="1"/>
  <c r="G1302" i="4" s="1"/>
  <c r="AH1303" i="4"/>
  <c r="AF1303" i="4" s="1"/>
  <c r="G1303" i="4" s="1"/>
  <c r="AH1304" i="4"/>
  <c r="AH1305" i="4"/>
  <c r="AH1306" i="4"/>
  <c r="AH1307" i="4"/>
  <c r="AH1308" i="4"/>
  <c r="AF1308" i="4" s="1"/>
  <c r="G1308" i="4" s="1"/>
  <c r="AH1309" i="4"/>
  <c r="AH1310" i="4"/>
  <c r="AF1310" i="4" s="1"/>
  <c r="G1310" i="4" s="1"/>
  <c r="AH1311" i="4"/>
  <c r="AH1312" i="4"/>
  <c r="AF1312" i="4" s="1"/>
  <c r="G1312" i="4" s="1"/>
  <c r="AH1313" i="4"/>
  <c r="AF1313" i="4" s="1"/>
  <c r="G1313" i="4" s="1"/>
  <c r="AH1314" i="4"/>
  <c r="AH1315" i="4"/>
  <c r="AH1316" i="4"/>
  <c r="AH1317" i="4"/>
  <c r="AH1318" i="4"/>
  <c r="AF1318" i="4" s="1"/>
  <c r="G1318" i="4" s="1"/>
  <c r="AH1319" i="4"/>
  <c r="AH1320" i="4"/>
  <c r="AF1320" i="4" s="1"/>
  <c r="G1320" i="4" s="1"/>
  <c r="AH1321" i="4"/>
  <c r="AH1322" i="4"/>
  <c r="AF1322" i="4" s="1"/>
  <c r="G1322" i="4" s="1"/>
  <c r="AH1323" i="4"/>
  <c r="AF1323" i="4" s="1"/>
  <c r="G1323" i="4" s="1"/>
  <c r="AH1324" i="4"/>
  <c r="AH1325" i="4"/>
  <c r="AH1326" i="4"/>
  <c r="AH1327" i="4"/>
  <c r="AH1328" i="4"/>
  <c r="AF1328" i="4" s="1"/>
  <c r="G1328" i="4" s="1"/>
  <c r="AH1329" i="4"/>
  <c r="AH1330" i="4"/>
  <c r="AF1330" i="4" s="1"/>
  <c r="G1330" i="4" s="1"/>
  <c r="AH1331" i="4"/>
  <c r="AH1332" i="4"/>
  <c r="AF1332" i="4" s="1"/>
  <c r="G1332" i="4" s="1"/>
  <c r="AH1333" i="4"/>
  <c r="AF1333" i="4" s="1"/>
  <c r="G1333" i="4" s="1"/>
  <c r="AH1334" i="4"/>
  <c r="AH1335" i="4"/>
  <c r="AH1336" i="4"/>
  <c r="AH1337" i="4"/>
  <c r="AH1338" i="4"/>
  <c r="AF1338" i="4" s="1"/>
  <c r="G1338" i="4" s="1"/>
  <c r="AH1339" i="4"/>
  <c r="AH1340" i="4"/>
  <c r="AF1340" i="4" s="1"/>
  <c r="G1340" i="4" s="1"/>
  <c r="AH1341" i="4"/>
  <c r="AH1342" i="4"/>
  <c r="AF1342" i="4" s="1"/>
  <c r="G1342" i="4" s="1"/>
  <c r="AH1343" i="4"/>
  <c r="AF1343" i="4" s="1"/>
  <c r="G1343" i="4" s="1"/>
  <c r="AH1344" i="4"/>
  <c r="AH1345" i="4"/>
  <c r="AH1346" i="4"/>
  <c r="AH1347" i="4"/>
  <c r="AH1348" i="4"/>
  <c r="AF1348" i="4" s="1"/>
  <c r="G1348" i="4" s="1"/>
  <c r="AH1349" i="4"/>
  <c r="AH1350" i="4"/>
  <c r="AF1350" i="4" s="1"/>
  <c r="G1350" i="4" s="1"/>
  <c r="AH1351" i="4"/>
  <c r="AH1352" i="4"/>
  <c r="AF1352" i="4" s="1"/>
  <c r="G1352" i="4" s="1"/>
  <c r="AH1353" i="4"/>
  <c r="AF1353" i="4" s="1"/>
  <c r="G1353" i="4" s="1"/>
  <c r="AH1354" i="4"/>
  <c r="AH1355" i="4"/>
  <c r="AH1356" i="4"/>
  <c r="AH1357" i="4"/>
  <c r="AH1358" i="4"/>
  <c r="AF1358" i="4" s="1"/>
  <c r="G1358" i="4" s="1"/>
  <c r="AH1359" i="4"/>
  <c r="AH1360" i="4"/>
  <c r="AF1360" i="4" s="1"/>
  <c r="G1360" i="4" s="1"/>
  <c r="AH1361" i="4"/>
  <c r="AH1362" i="4"/>
  <c r="AF1362" i="4" s="1"/>
  <c r="G1362" i="4" s="1"/>
  <c r="AH1363" i="4"/>
  <c r="AF1363" i="4" s="1"/>
  <c r="G1363" i="4" s="1"/>
  <c r="AH1364" i="4"/>
  <c r="AH1365" i="4"/>
  <c r="AH1366" i="4"/>
  <c r="AH1367" i="4"/>
  <c r="AH1368" i="4"/>
  <c r="AF1368" i="4" s="1"/>
  <c r="G1368" i="4" s="1"/>
  <c r="AH1369" i="4"/>
  <c r="AH1370" i="4"/>
  <c r="AF1370" i="4" s="1"/>
  <c r="G1370" i="4" s="1"/>
  <c r="AH1371" i="4"/>
  <c r="AH1372" i="4"/>
  <c r="AF1372" i="4" s="1"/>
  <c r="G1372" i="4" s="1"/>
  <c r="AH1373" i="4"/>
  <c r="AF1373" i="4" s="1"/>
  <c r="G1373" i="4" s="1"/>
  <c r="AH1374" i="4"/>
  <c r="AH1375" i="4"/>
  <c r="AH1376" i="4"/>
  <c r="AH1377" i="4"/>
  <c r="AH1378" i="4"/>
  <c r="AF1378" i="4" s="1"/>
  <c r="G1378" i="4" s="1"/>
  <c r="AH1379" i="4"/>
  <c r="AH1380" i="4"/>
  <c r="AF1380" i="4" s="1"/>
  <c r="G1380" i="4" s="1"/>
  <c r="AH1381" i="4"/>
  <c r="AH1382" i="4"/>
  <c r="AF1382" i="4" s="1"/>
  <c r="G1382" i="4" s="1"/>
  <c r="AH1383" i="4"/>
  <c r="AF1383" i="4" s="1"/>
  <c r="G1383" i="4" s="1"/>
  <c r="AH1384" i="4"/>
  <c r="AH1385" i="4"/>
  <c r="AH1386" i="4"/>
  <c r="AH1387" i="4"/>
  <c r="AH1388" i="4"/>
  <c r="AF1388" i="4" s="1"/>
  <c r="G1388" i="4" s="1"/>
  <c r="AH1389" i="4"/>
  <c r="AH1390" i="4"/>
  <c r="AF1390" i="4" s="1"/>
  <c r="G1390" i="4" s="1"/>
  <c r="AH1391" i="4"/>
  <c r="AH1392" i="4"/>
  <c r="AF1392" i="4" s="1"/>
  <c r="G1392" i="4" s="1"/>
  <c r="AH1393" i="4"/>
  <c r="AF1393" i="4" s="1"/>
  <c r="G1393" i="4" s="1"/>
  <c r="AH1394" i="4"/>
  <c r="AH1395" i="4"/>
  <c r="AH1396" i="4"/>
  <c r="AH1397" i="4"/>
  <c r="AH1398" i="4"/>
  <c r="AF1398" i="4" s="1"/>
  <c r="G1398" i="4" s="1"/>
  <c r="AH1399" i="4"/>
  <c r="AH1400" i="4"/>
  <c r="AF1400" i="4" s="1"/>
  <c r="G1400" i="4" s="1"/>
  <c r="AH1401" i="4"/>
  <c r="AH1402" i="4"/>
  <c r="AF1402" i="4" s="1"/>
  <c r="G1402" i="4" s="1"/>
  <c r="AH1403" i="4"/>
  <c r="AF1403" i="4" s="1"/>
  <c r="G1403" i="4" s="1"/>
  <c r="AH1404" i="4"/>
  <c r="AH1405" i="4"/>
  <c r="AH1406" i="4"/>
  <c r="AF1406" i="4" s="1"/>
  <c r="G1406" i="4" s="1"/>
  <c r="AH1407" i="4"/>
  <c r="AF1407" i="4" s="1"/>
  <c r="G1407" i="4" s="1"/>
  <c r="AH1408" i="4"/>
  <c r="AF1408" i="4" s="1"/>
  <c r="G1408" i="4" s="1"/>
  <c r="AH1409" i="4"/>
  <c r="AF1409" i="4" s="1"/>
  <c r="G1409" i="4" s="1"/>
  <c r="AH1410" i="4"/>
  <c r="AF1410" i="4" s="1"/>
  <c r="G1410" i="4" s="1"/>
  <c r="AH1411" i="4"/>
  <c r="AF1411" i="4" s="1"/>
  <c r="G1411" i="4" s="1"/>
  <c r="AH1412" i="4"/>
  <c r="AF1412" i="4" s="1"/>
  <c r="G1412" i="4" s="1"/>
  <c r="AH1413" i="4"/>
  <c r="AF1413" i="4" s="1"/>
  <c r="G1413" i="4" s="1"/>
  <c r="AH1414" i="4"/>
  <c r="AH1415" i="4"/>
  <c r="AH1416" i="4"/>
  <c r="AH1417" i="4"/>
  <c r="AH1418" i="4"/>
  <c r="AF1418" i="4" s="1"/>
  <c r="G1418" i="4" s="1"/>
  <c r="AH1419" i="4"/>
  <c r="AH1420" i="4"/>
  <c r="AF1420" i="4" s="1"/>
  <c r="G1420" i="4" s="1"/>
  <c r="AH1421" i="4"/>
  <c r="AH1422" i="4"/>
  <c r="AF1422" i="4" s="1"/>
  <c r="G1422" i="4" s="1"/>
  <c r="AH1423" i="4"/>
  <c r="AF1423" i="4" s="1"/>
  <c r="G1423" i="4" s="1"/>
  <c r="AH1424" i="4"/>
  <c r="AH1425" i="4"/>
  <c r="AH1426" i="4"/>
  <c r="AH1427" i="4"/>
  <c r="AH1428" i="4"/>
  <c r="AF1428" i="4" s="1"/>
  <c r="G1428" i="4" s="1"/>
  <c r="AH1429" i="4"/>
  <c r="AH1430" i="4"/>
  <c r="AF1430" i="4" s="1"/>
  <c r="G1430" i="4" s="1"/>
  <c r="AH1431" i="4"/>
  <c r="AH1432" i="4"/>
  <c r="AF1432" i="4" s="1"/>
  <c r="G1432" i="4" s="1"/>
  <c r="AH1433" i="4"/>
  <c r="AF1433" i="4" s="1"/>
  <c r="G1433" i="4" s="1"/>
  <c r="AH1434" i="4"/>
  <c r="AH1435" i="4"/>
  <c r="AH1436" i="4"/>
  <c r="AH1437" i="4"/>
  <c r="AH1438" i="4"/>
  <c r="AF1438" i="4" s="1"/>
  <c r="G1438" i="4" s="1"/>
  <c r="AH1439" i="4"/>
  <c r="AH1440" i="4"/>
  <c r="AF1440" i="4" s="1"/>
  <c r="G1440" i="4" s="1"/>
  <c r="AH1441" i="4"/>
  <c r="AH1442" i="4"/>
  <c r="AF1442" i="4" s="1"/>
  <c r="G1442" i="4" s="1"/>
  <c r="AH1443" i="4"/>
  <c r="AF1443" i="4" s="1"/>
  <c r="G1443" i="4" s="1"/>
  <c r="AH1444" i="4"/>
  <c r="AH1445" i="4"/>
  <c r="AH1446" i="4"/>
  <c r="AH1447" i="4"/>
  <c r="AH1448" i="4"/>
  <c r="AF1448" i="4" s="1"/>
  <c r="G1448" i="4" s="1"/>
  <c r="AH1449" i="4"/>
  <c r="AH1450" i="4"/>
  <c r="AF1450" i="4" s="1"/>
  <c r="G1450" i="4" s="1"/>
  <c r="AH1451" i="4"/>
  <c r="AH1452" i="4"/>
  <c r="AF1452" i="4" s="1"/>
  <c r="G1452" i="4" s="1"/>
  <c r="AH1453" i="4"/>
  <c r="AF1453" i="4" s="1"/>
  <c r="G1453" i="4" s="1"/>
  <c r="AH1454" i="4"/>
  <c r="AH1455" i="4"/>
  <c r="AH1456" i="4"/>
  <c r="AH1457" i="4"/>
  <c r="AH1458" i="4"/>
  <c r="AF1458" i="4" s="1"/>
  <c r="G1458" i="4" s="1"/>
  <c r="AH1459" i="4"/>
  <c r="AH1460" i="4"/>
  <c r="AF1460" i="4" s="1"/>
  <c r="G1460" i="4" s="1"/>
  <c r="AH1461" i="4"/>
  <c r="AH1462" i="4"/>
  <c r="AF1462" i="4" s="1"/>
  <c r="G1462" i="4" s="1"/>
  <c r="AH1463" i="4"/>
  <c r="AF1463" i="4" s="1"/>
  <c r="G1463" i="4" s="1"/>
  <c r="AH1464" i="4"/>
  <c r="AH1465" i="4"/>
  <c r="AH1466" i="4"/>
  <c r="AH1467" i="4"/>
  <c r="AH1468" i="4"/>
  <c r="AF1468" i="4" s="1"/>
  <c r="G1468" i="4" s="1"/>
  <c r="AH1469" i="4"/>
  <c r="AH1470" i="4"/>
  <c r="AF1470" i="4" s="1"/>
  <c r="G1470" i="4" s="1"/>
  <c r="AH1471" i="4"/>
  <c r="AH1472" i="4"/>
  <c r="AF1472" i="4" s="1"/>
  <c r="G1472" i="4" s="1"/>
  <c r="AH1473" i="4"/>
  <c r="AF1473" i="4" s="1"/>
  <c r="G1473" i="4" s="1"/>
  <c r="AH1474" i="4"/>
  <c r="AH1475" i="4"/>
  <c r="AH1476" i="4"/>
  <c r="AH1477" i="4"/>
  <c r="AH1478" i="4"/>
  <c r="AF1478" i="4" s="1"/>
  <c r="G1478" i="4" s="1"/>
  <c r="AH1479" i="4"/>
  <c r="AH1480" i="4"/>
  <c r="AF1480" i="4" s="1"/>
  <c r="G1480" i="4" s="1"/>
  <c r="AH1481" i="4"/>
  <c r="AH1482" i="4"/>
  <c r="AF1482" i="4" s="1"/>
  <c r="G1482" i="4" s="1"/>
  <c r="AH1483" i="4"/>
  <c r="AF1483" i="4" s="1"/>
  <c r="G1483" i="4" s="1"/>
  <c r="AH1484" i="4"/>
  <c r="AH1485" i="4"/>
  <c r="AH1486" i="4"/>
  <c r="AH1487" i="4"/>
  <c r="AH1488" i="4"/>
  <c r="AF1488" i="4" s="1"/>
  <c r="G1488" i="4" s="1"/>
  <c r="AH1489" i="4"/>
  <c r="AH1490" i="4"/>
  <c r="AF1490" i="4" s="1"/>
  <c r="G1490" i="4" s="1"/>
  <c r="AH1491" i="4"/>
  <c r="AH1492" i="4"/>
  <c r="AF1492" i="4" s="1"/>
  <c r="G1492" i="4" s="1"/>
  <c r="AH1493" i="4"/>
  <c r="AF1493" i="4" s="1"/>
  <c r="G1493" i="4" s="1"/>
  <c r="AH1494" i="4"/>
  <c r="AH1495" i="4"/>
  <c r="AH1496" i="4"/>
  <c r="AH1497" i="4"/>
  <c r="AH1498" i="4"/>
  <c r="AF1498" i="4" s="1"/>
  <c r="G1498" i="4" s="1"/>
  <c r="AH1499" i="4"/>
  <c r="AH1500" i="4"/>
  <c r="AF1500" i="4" s="1"/>
  <c r="G1500" i="4" s="1"/>
  <c r="AH1501" i="4"/>
  <c r="AH1502" i="4"/>
  <c r="AF1502" i="4" s="1"/>
  <c r="G1502" i="4" s="1"/>
  <c r="AH1503" i="4"/>
  <c r="AF1503" i="4" s="1"/>
  <c r="G1503" i="4" s="1"/>
  <c r="AH1504" i="4"/>
  <c r="AH1505" i="4"/>
  <c r="AH1506" i="4"/>
  <c r="AH1507" i="4"/>
  <c r="AH1508" i="4"/>
  <c r="AF1508" i="4" s="1"/>
  <c r="G1508" i="4" s="1"/>
  <c r="AH1509" i="4"/>
  <c r="AH1510" i="4"/>
  <c r="AF1510" i="4" s="1"/>
  <c r="G1510" i="4" s="1"/>
  <c r="AH1511" i="4"/>
  <c r="AH1512" i="4"/>
  <c r="AF1512" i="4" s="1"/>
  <c r="G1512" i="4" s="1"/>
  <c r="AH1513" i="4"/>
  <c r="AF1513" i="4" s="1"/>
  <c r="G1513" i="4" s="1"/>
  <c r="AH1514" i="4"/>
  <c r="AH1515" i="4"/>
  <c r="AH1516" i="4"/>
  <c r="AH1517" i="4"/>
  <c r="AH1518" i="4"/>
  <c r="AF1518" i="4" s="1"/>
  <c r="G1518" i="4" s="1"/>
  <c r="AH1519" i="4"/>
  <c r="AH1520" i="4"/>
  <c r="AF1520" i="4" s="1"/>
  <c r="G1520" i="4" s="1"/>
  <c r="AH1521" i="4"/>
  <c r="AH1522" i="4"/>
  <c r="AF1522" i="4" s="1"/>
  <c r="G1522" i="4" s="1"/>
  <c r="AH1523" i="4"/>
  <c r="AF1523" i="4" s="1"/>
  <c r="G1523" i="4" s="1"/>
  <c r="AH1524" i="4"/>
  <c r="AH1525" i="4"/>
  <c r="AH1526" i="4"/>
  <c r="AH1527" i="4"/>
  <c r="AH1528" i="4"/>
  <c r="AF1528" i="4" s="1"/>
  <c r="G1528" i="4" s="1"/>
  <c r="AH1529" i="4"/>
  <c r="AH1530" i="4"/>
  <c r="AF1530" i="4" s="1"/>
  <c r="G1530" i="4" s="1"/>
  <c r="AH1531" i="4"/>
  <c r="AH1532" i="4"/>
  <c r="AF1532" i="4" s="1"/>
  <c r="G1532" i="4" s="1"/>
  <c r="AH1533" i="4"/>
  <c r="AF1533" i="4" s="1"/>
  <c r="G1533" i="4" s="1"/>
  <c r="AH1534" i="4"/>
  <c r="AH1535" i="4"/>
  <c r="AH1536" i="4"/>
  <c r="AH1537" i="4"/>
  <c r="AH1538" i="4"/>
  <c r="AF1538" i="4" s="1"/>
  <c r="G1538" i="4" s="1"/>
  <c r="AH1539" i="4"/>
  <c r="AH1540" i="4"/>
  <c r="AF1540" i="4" s="1"/>
  <c r="G1540" i="4" s="1"/>
  <c r="AH1541" i="4"/>
  <c r="AH1542" i="4"/>
  <c r="AF1542" i="4" s="1"/>
  <c r="G1542" i="4" s="1"/>
  <c r="AH1543" i="4"/>
  <c r="AF1543" i="4" s="1"/>
  <c r="G1543" i="4" s="1"/>
  <c r="AH1544" i="4"/>
  <c r="AH1545" i="4"/>
  <c r="AH1546" i="4"/>
  <c r="AH1547" i="4"/>
  <c r="AH1548" i="4"/>
  <c r="AF1548" i="4" s="1"/>
  <c r="G1548" i="4" s="1"/>
  <c r="AH1549" i="4"/>
  <c r="AH1550" i="4"/>
  <c r="AF1550" i="4" s="1"/>
  <c r="G1550" i="4" s="1"/>
  <c r="AH1551" i="4"/>
  <c r="AH1552" i="4"/>
  <c r="AH1553" i="4"/>
  <c r="AF1553" i="4" s="1"/>
  <c r="G1553" i="4" s="1"/>
  <c r="AH1554" i="4"/>
  <c r="AH1555" i="4"/>
  <c r="AH1556" i="4"/>
  <c r="AH1557" i="4"/>
  <c r="AH1558" i="4"/>
  <c r="AF1558" i="4" s="1"/>
  <c r="G1558" i="4" s="1"/>
  <c r="AH1559" i="4"/>
  <c r="AH1560" i="4"/>
  <c r="AF1560" i="4" s="1"/>
  <c r="G1560" i="4" s="1"/>
  <c r="AH1561" i="4"/>
  <c r="AH1562" i="4"/>
  <c r="AH1563" i="4"/>
  <c r="AF1563" i="4" s="1"/>
  <c r="G1563" i="4" s="1"/>
  <c r="AH1564" i="4"/>
  <c r="AH1565" i="4"/>
  <c r="AH1566" i="4"/>
  <c r="AH1567" i="4"/>
  <c r="AH1568" i="4"/>
  <c r="AF1568" i="4" s="1"/>
  <c r="G1568" i="4" s="1"/>
  <c r="AH1569" i="4"/>
  <c r="AH1570" i="4"/>
  <c r="AF1570" i="4" s="1"/>
  <c r="G1570" i="4" s="1"/>
  <c r="AH1571" i="4"/>
  <c r="AH1572" i="4"/>
  <c r="AH1573" i="4"/>
  <c r="AF1573" i="4" s="1"/>
  <c r="G1573" i="4" s="1"/>
  <c r="AH1574" i="4"/>
  <c r="AH1575" i="4"/>
  <c r="AH1576" i="4"/>
  <c r="AH1577" i="4"/>
  <c r="AH1578" i="4"/>
  <c r="AF1578" i="4" s="1"/>
  <c r="G1578" i="4" s="1"/>
  <c r="AH1579" i="4"/>
  <c r="AH1580" i="4"/>
  <c r="AF1580" i="4" s="1"/>
  <c r="G1580" i="4" s="1"/>
  <c r="AH1581" i="4"/>
  <c r="AH1582" i="4"/>
  <c r="AH1583" i="4"/>
  <c r="AF1583" i="4" s="1"/>
  <c r="G1583" i="4" s="1"/>
  <c r="AH1584" i="4"/>
  <c r="AH1585" i="4"/>
  <c r="AH1586" i="4"/>
  <c r="AH1587" i="4"/>
  <c r="AH1588" i="4"/>
  <c r="AF1588" i="4" s="1"/>
  <c r="G1588" i="4" s="1"/>
  <c r="AH1589" i="4"/>
  <c r="AH1590" i="4"/>
  <c r="AF1590" i="4" s="1"/>
  <c r="G1590" i="4" s="1"/>
  <c r="AH1591" i="4"/>
  <c r="AH1592" i="4"/>
  <c r="AH1593" i="4"/>
  <c r="AF1593" i="4" s="1"/>
  <c r="G1593" i="4" s="1"/>
  <c r="AH1594" i="4"/>
  <c r="AH1595" i="4"/>
  <c r="AH1596" i="4"/>
  <c r="AH1597" i="4"/>
  <c r="AH1598" i="4"/>
  <c r="AF1598" i="4" s="1"/>
  <c r="G1598" i="4" s="1"/>
  <c r="AH1599" i="4"/>
  <c r="AH1600" i="4"/>
  <c r="AF1600" i="4" s="1"/>
  <c r="G1600" i="4" s="1"/>
  <c r="AH1601" i="4"/>
  <c r="AH1602" i="4"/>
  <c r="AH1603" i="4"/>
  <c r="AF1603" i="4" s="1"/>
  <c r="G1603" i="4" s="1"/>
  <c r="AH1604" i="4"/>
  <c r="AH1605" i="4"/>
  <c r="AH1606" i="4"/>
  <c r="AH1607" i="4"/>
  <c r="AH1608" i="4"/>
  <c r="AF1608" i="4" s="1"/>
  <c r="G1608" i="4" s="1"/>
  <c r="AH1609" i="4"/>
  <c r="AH1610" i="4"/>
  <c r="AF1610" i="4" s="1"/>
  <c r="G1610" i="4" s="1"/>
  <c r="AH1611" i="4"/>
  <c r="AH1612" i="4"/>
  <c r="AH1613" i="4"/>
  <c r="AF1613" i="4" s="1"/>
  <c r="G1613" i="4" s="1"/>
  <c r="AH1614" i="4"/>
  <c r="AH1615" i="4"/>
  <c r="AH1616" i="4"/>
  <c r="AH1617" i="4"/>
  <c r="AH1618" i="4"/>
  <c r="AF1618" i="4" s="1"/>
  <c r="G1618" i="4" s="1"/>
  <c r="AH1619" i="4"/>
  <c r="AH1620" i="4"/>
  <c r="AF1620" i="4" s="1"/>
  <c r="G1620" i="4" s="1"/>
  <c r="AH1621" i="4"/>
  <c r="AH1622" i="4"/>
  <c r="AH1623" i="4"/>
  <c r="AF1623" i="4" s="1"/>
  <c r="G1623" i="4" s="1"/>
  <c r="AH1624" i="4"/>
  <c r="AH1625" i="4"/>
  <c r="AH1626" i="4"/>
  <c r="AH1627" i="4"/>
  <c r="AH1628" i="4"/>
  <c r="AF1628" i="4" s="1"/>
  <c r="G1628" i="4" s="1"/>
  <c r="AH1629" i="4"/>
  <c r="AH1630" i="4"/>
  <c r="AF1630" i="4" s="1"/>
  <c r="G1630" i="4" s="1"/>
  <c r="AH1631" i="4"/>
  <c r="AH1632" i="4"/>
  <c r="AH1633" i="4"/>
  <c r="AF1633" i="4" s="1"/>
  <c r="G1633" i="4" s="1"/>
  <c r="AH1634" i="4"/>
  <c r="AH1635" i="4"/>
  <c r="AH1636" i="4"/>
  <c r="AH1637" i="4"/>
  <c r="AH1638" i="4"/>
  <c r="AF1638" i="4" s="1"/>
  <c r="G1638" i="4" s="1"/>
  <c r="AH1639" i="4"/>
  <c r="AH1640" i="4"/>
  <c r="AF1640" i="4" s="1"/>
  <c r="G1640" i="4" s="1"/>
  <c r="AH1641" i="4"/>
  <c r="AH1642" i="4"/>
  <c r="AH1643" i="4"/>
  <c r="AF1643" i="4" s="1"/>
  <c r="G1643" i="4" s="1"/>
  <c r="AH1644" i="4"/>
  <c r="AH1645" i="4"/>
  <c r="AH1646" i="4"/>
  <c r="AH1647" i="4"/>
  <c r="AH1648" i="4"/>
  <c r="AF1648" i="4" s="1"/>
  <c r="G1648" i="4" s="1"/>
  <c r="AH1649" i="4"/>
  <c r="AH1650" i="4"/>
  <c r="AF1650" i="4" s="1"/>
  <c r="G1650" i="4" s="1"/>
  <c r="AH1651" i="4"/>
  <c r="AH1652" i="4"/>
  <c r="AH1653" i="4"/>
  <c r="AF1653" i="4" s="1"/>
  <c r="G1653" i="4" s="1"/>
  <c r="AH1654" i="4"/>
  <c r="AH1655" i="4"/>
  <c r="AH1656" i="4"/>
  <c r="AH1657" i="4"/>
  <c r="AH1658" i="4"/>
  <c r="AF1658" i="4" s="1"/>
  <c r="G1658" i="4" s="1"/>
  <c r="AH1659" i="4"/>
  <c r="AH1660" i="4"/>
  <c r="AF1660" i="4" s="1"/>
  <c r="G1660" i="4" s="1"/>
  <c r="AH1661" i="4"/>
  <c r="AH1662" i="4"/>
  <c r="AH1663" i="4"/>
  <c r="AF1663" i="4" s="1"/>
  <c r="G1663" i="4" s="1"/>
  <c r="AH1664" i="4"/>
  <c r="AH1665" i="4"/>
  <c r="AH1666" i="4"/>
  <c r="AH1667" i="4"/>
  <c r="AH1668" i="4"/>
  <c r="AF1668" i="4" s="1"/>
  <c r="G1668" i="4" s="1"/>
  <c r="AH1669" i="4"/>
  <c r="AH1670" i="4"/>
  <c r="AF1670" i="4" s="1"/>
  <c r="G1670" i="4" s="1"/>
  <c r="AH1671" i="4"/>
  <c r="AH1672" i="4"/>
  <c r="AH1673" i="4"/>
  <c r="AF1673" i="4" s="1"/>
  <c r="G1673" i="4" s="1"/>
  <c r="AH1674" i="4"/>
  <c r="AH1675" i="4"/>
  <c r="AH1676" i="4"/>
  <c r="AH1677" i="4"/>
  <c r="AH1678" i="4"/>
  <c r="AF1678" i="4" s="1"/>
  <c r="G1678" i="4" s="1"/>
  <c r="AH1679" i="4"/>
  <c r="AH1680" i="4"/>
  <c r="AF1680" i="4" s="1"/>
  <c r="G1680" i="4" s="1"/>
  <c r="AH1681" i="4"/>
  <c r="AH1682" i="4"/>
  <c r="AH1683" i="4"/>
  <c r="AF1683" i="4" s="1"/>
  <c r="G1683" i="4" s="1"/>
  <c r="AH1684" i="4"/>
  <c r="AH1685" i="4"/>
  <c r="AH1686" i="4"/>
  <c r="AH1687" i="4"/>
  <c r="AH1688" i="4"/>
  <c r="AF1688" i="4" s="1"/>
  <c r="G1688" i="4" s="1"/>
  <c r="AH1689" i="4"/>
  <c r="AH1690" i="4"/>
  <c r="AF1690" i="4" s="1"/>
  <c r="G1690" i="4" s="1"/>
  <c r="AH1691" i="4"/>
  <c r="AH1692" i="4"/>
  <c r="AH1693" i="4"/>
  <c r="AF1693" i="4" s="1"/>
  <c r="G1693" i="4" s="1"/>
  <c r="AH1694" i="4"/>
  <c r="AH1695" i="4"/>
  <c r="AH1696" i="4"/>
  <c r="AH1697" i="4"/>
  <c r="AH1698" i="4"/>
  <c r="AF1698" i="4" s="1"/>
  <c r="G1698" i="4" s="1"/>
  <c r="AH1699" i="4"/>
  <c r="AH1700" i="4"/>
  <c r="AF1700" i="4" s="1"/>
  <c r="G1700" i="4" s="1"/>
  <c r="AH1701" i="4"/>
  <c r="AH1702" i="4"/>
  <c r="AH1703" i="4"/>
  <c r="AF1703" i="4" s="1"/>
  <c r="G1703" i="4" s="1"/>
  <c r="AH1704" i="4"/>
  <c r="AH1705" i="4"/>
  <c r="AH1706" i="4"/>
  <c r="AH1707" i="4"/>
  <c r="AH1708" i="4"/>
  <c r="AF1708" i="4" s="1"/>
  <c r="G1708" i="4" s="1"/>
  <c r="AH1709" i="4"/>
  <c r="AH1710" i="4"/>
  <c r="AF1710" i="4" s="1"/>
  <c r="G1710" i="4" s="1"/>
  <c r="AH1711" i="4"/>
  <c r="AH1712" i="4"/>
  <c r="AH1713" i="4"/>
  <c r="AF1713" i="4" s="1"/>
  <c r="G1713" i="4" s="1"/>
  <c r="AH1714" i="4"/>
  <c r="AH1715" i="4"/>
  <c r="AH1716" i="4"/>
  <c r="AH1717" i="4"/>
  <c r="AH1718" i="4"/>
  <c r="AF1718" i="4" s="1"/>
  <c r="G1718" i="4" s="1"/>
  <c r="AH1719" i="4"/>
  <c r="AH1720" i="4"/>
  <c r="AF1720" i="4" s="1"/>
  <c r="G1720" i="4" s="1"/>
  <c r="AH1721" i="4"/>
  <c r="AH1722" i="4"/>
  <c r="AH1723" i="4"/>
  <c r="AF1723" i="4" s="1"/>
  <c r="G1723" i="4" s="1"/>
  <c r="AH1724" i="4"/>
  <c r="AH1725" i="4"/>
  <c r="AH1726" i="4"/>
  <c r="AH1727" i="4"/>
  <c r="AH1728" i="4"/>
  <c r="AF1728" i="4" s="1"/>
  <c r="G1728" i="4" s="1"/>
  <c r="AH1729" i="4"/>
  <c r="AH1730" i="4"/>
  <c r="AF1730" i="4" s="1"/>
  <c r="G1730" i="4" s="1"/>
  <c r="AH1731" i="4"/>
  <c r="AH1732" i="4"/>
  <c r="AH1733" i="4"/>
  <c r="AF1733" i="4" s="1"/>
  <c r="G1733" i="4" s="1"/>
  <c r="AH1734" i="4"/>
  <c r="AH1735" i="4"/>
  <c r="AH1736" i="4"/>
  <c r="AH1737" i="4"/>
  <c r="AH1738" i="4"/>
  <c r="AF1738" i="4" s="1"/>
  <c r="G1738" i="4" s="1"/>
  <c r="AH1739" i="4"/>
  <c r="AH1740" i="4"/>
  <c r="AF1740" i="4" s="1"/>
  <c r="G1740" i="4" s="1"/>
  <c r="AH1741" i="4"/>
  <c r="AH1742" i="4"/>
  <c r="AH1743" i="4"/>
  <c r="AF1743" i="4" s="1"/>
  <c r="G1743" i="4" s="1"/>
  <c r="AH1744" i="4"/>
  <c r="AH1745" i="4"/>
  <c r="AH1746" i="4"/>
  <c r="AH1747" i="4"/>
  <c r="AH1748" i="4"/>
  <c r="AF1748" i="4" s="1"/>
  <c r="G1748" i="4" s="1"/>
  <c r="AH1749" i="4"/>
  <c r="AH1750" i="4"/>
  <c r="AF1750" i="4" s="1"/>
  <c r="G1750" i="4" s="1"/>
  <c r="AH1751" i="4"/>
  <c r="AH1752" i="4"/>
  <c r="AH1753" i="4"/>
  <c r="AF1753" i="4" s="1"/>
  <c r="G1753" i="4" s="1"/>
  <c r="AH1754" i="4"/>
  <c r="AH1755" i="4"/>
  <c r="AH1756" i="4"/>
  <c r="AH1757" i="4"/>
  <c r="AH1758" i="4"/>
  <c r="AF1758" i="4" s="1"/>
  <c r="G1758" i="4" s="1"/>
  <c r="AH1759" i="4"/>
  <c r="AH1760" i="4"/>
  <c r="AF1760" i="4" s="1"/>
  <c r="G1760" i="4" s="1"/>
  <c r="AH1761" i="4"/>
  <c r="AH1762" i="4"/>
  <c r="AH1763" i="4"/>
  <c r="AF1763" i="4" s="1"/>
  <c r="G1763" i="4" s="1"/>
  <c r="AH1764" i="4"/>
  <c r="AH1765" i="4"/>
  <c r="AH1766" i="4"/>
  <c r="AH1767" i="4"/>
  <c r="AH1768" i="4"/>
  <c r="AF1768" i="4" s="1"/>
  <c r="G1768" i="4" s="1"/>
  <c r="AH1769" i="4"/>
  <c r="AH1770" i="4"/>
  <c r="AF1770" i="4" s="1"/>
  <c r="G1770" i="4" s="1"/>
  <c r="AH1771" i="4"/>
  <c r="AH1772" i="4"/>
  <c r="AH1773" i="4"/>
  <c r="AF1773" i="4" s="1"/>
  <c r="G1773" i="4" s="1"/>
  <c r="AH1774" i="4"/>
  <c r="AH1775" i="4"/>
  <c r="AH1776" i="4"/>
  <c r="AH1777" i="4"/>
  <c r="AH1778" i="4"/>
  <c r="AF1778" i="4" s="1"/>
  <c r="G1778" i="4" s="1"/>
  <c r="AH1779" i="4"/>
  <c r="AH1780" i="4"/>
  <c r="AF1780" i="4" s="1"/>
  <c r="G1780" i="4" s="1"/>
  <c r="AH1781" i="4"/>
  <c r="AH1782" i="4"/>
  <c r="AH1783" i="4"/>
  <c r="AF1783" i="4" s="1"/>
  <c r="G1783" i="4" s="1"/>
  <c r="AH1784" i="4"/>
  <c r="AH1785" i="4"/>
  <c r="AH1786" i="4"/>
  <c r="AH1787" i="4"/>
  <c r="AH1788" i="4"/>
  <c r="AF1788" i="4" s="1"/>
  <c r="G1788" i="4" s="1"/>
  <c r="AH1789" i="4"/>
  <c r="AH1790" i="4"/>
  <c r="AF1790" i="4" s="1"/>
  <c r="G1790" i="4" s="1"/>
  <c r="AH1791" i="4"/>
  <c r="AH1792" i="4"/>
  <c r="AH1793" i="4"/>
  <c r="AF1793" i="4" s="1"/>
  <c r="G1793" i="4" s="1"/>
  <c r="AH1794" i="4"/>
  <c r="AH1795" i="4"/>
  <c r="AH1796" i="4"/>
  <c r="AH1797" i="4"/>
  <c r="AH1798" i="4"/>
  <c r="AF1798" i="4" s="1"/>
  <c r="G1798" i="4" s="1"/>
  <c r="AH1799" i="4"/>
  <c r="AH1800" i="4"/>
  <c r="AF1800" i="4" s="1"/>
  <c r="G1800" i="4" s="1"/>
  <c r="AH1801" i="4"/>
  <c r="AH1802" i="4"/>
  <c r="AH1803" i="4"/>
  <c r="AF1803" i="4" s="1"/>
  <c r="G1803" i="4" s="1"/>
  <c r="AH1804" i="4"/>
  <c r="AH1805" i="4"/>
  <c r="AH1806" i="4"/>
  <c r="AH1807" i="4"/>
  <c r="AH1808" i="4"/>
  <c r="AF1808" i="4" s="1"/>
  <c r="G1808" i="4" s="1"/>
  <c r="AH1809" i="4"/>
  <c r="AH1810" i="4"/>
  <c r="AF1810" i="4" s="1"/>
  <c r="G1810" i="4" s="1"/>
  <c r="AH1811" i="4"/>
  <c r="AH1812" i="4"/>
  <c r="AH1813" i="4"/>
  <c r="AF1813" i="4" s="1"/>
  <c r="G1813" i="4" s="1"/>
  <c r="AH1814" i="4"/>
  <c r="AH1815" i="4"/>
  <c r="AH1816" i="4"/>
  <c r="AH1817" i="4"/>
  <c r="AH1818" i="4"/>
  <c r="AF1818" i="4" s="1"/>
  <c r="G1818" i="4" s="1"/>
  <c r="AH1819" i="4"/>
  <c r="AH1820" i="4"/>
  <c r="AF1820" i="4" s="1"/>
  <c r="G1820" i="4" s="1"/>
  <c r="AH1821" i="4"/>
  <c r="AH1822" i="4"/>
  <c r="AH1823" i="4"/>
  <c r="AF1823" i="4" s="1"/>
  <c r="G1823" i="4" s="1"/>
  <c r="AH1824" i="4"/>
  <c r="AH1825" i="4"/>
  <c r="AH1826" i="4"/>
  <c r="AH1827" i="4"/>
  <c r="AH1828" i="4"/>
  <c r="AF1828" i="4" s="1"/>
  <c r="G1828" i="4" s="1"/>
  <c r="AH1829" i="4"/>
  <c r="AH1830" i="4"/>
  <c r="AF1830" i="4" s="1"/>
  <c r="G1830" i="4" s="1"/>
  <c r="AH1831" i="4"/>
  <c r="AH1832" i="4"/>
  <c r="AH1833" i="4"/>
  <c r="AF1833" i="4" s="1"/>
  <c r="G1833" i="4" s="1"/>
  <c r="AH1834" i="4"/>
  <c r="AH1835" i="4"/>
  <c r="AH1836" i="4"/>
  <c r="AH1837" i="4"/>
  <c r="AH1838" i="4"/>
  <c r="AF1838" i="4" s="1"/>
  <c r="G1838" i="4" s="1"/>
  <c r="AH1839" i="4"/>
  <c r="AH1840" i="4"/>
  <c r="AF1840" i="4" s="1"/>
  <c r="G1840" i="4" s="1"/>
  <c r="AH1841" i="4"/>
  <c r="AH1842" i="4"/>
  <c r="AH1843" i="4"/>
  <c r="AF1843" i="4" s="1"/>
  <c r="G1843" i="4" s="1"/>
  <c r="AH1844" i="4"/>
  <c r="AH1845" i="4"/>
  <c r="AH1846" i="4"/>
  <c r="AH1847" i="4"/>
  <c r="AH1848" i="4"/>
  <c r="AF1848" i="4" s="1"/>
  <c r="G1848" i="4" s="1"/>
  <c r="AH1849" i="4"/>
  <c r="AH1850" i="4"/>
  <c r="AF1850" i="4" s="1"/>
  <c r="G1850" i="4" s="1"/>
  <c r="AH1851" i="4"/>
  <c r="AH1852" i="4"/>
  <c r="AH1853" i="4"/>
  <c r="AF1853" i="4" s="1"/>
  <c r="G1853" i="4" s="1"/>
  <c r="AH1854" i="4"/>
  <c r="AH1855" i="4"/>
  <c r="AH1856" i="4"/>
  <c r="AH1857" i="4"/>
  <c r="AH1858" i="4"/>
  <c r="AF1858" i="4" s="1"/>
  <c r="G1858" i="4" s="1"/>
  <c r="AH1859" i="4"/>
  <c r="AH1860" i="4"/>
  <c r="AF1860" i="4" s="1"/>
  <c r="G1860" i="4" s="1"/>
  <c r="AH1861" i="4"/>
  <c r="AH1862" i="4"/>
  <c r="AH1863" i="4"/>
  <c r="AF1863" i="4" s="1"/>
  <c r="G1863" i="4" s="1"/>
  <c r="AH1864" i="4"/>
  <c r="AH1865" i="4"/>
  <c r="AH1866" i="4"/>
  <c r="AH1867" i="4"/>
  <c r="AH1868" i="4"/>
  <c r="AF1868" i="4" s="1"/>
  <c r="G1868" i="4" s="1"/>
  <c r="AH1869" i="4"/>
  <c r="AH1870" i="4"/>
  <c r="AF1870" i="4" s="1"/>
  <c r="G1870" i="4" s="1"/>
  <c r="AH1871" i="4"/>
  <c r="AH1872" i="4"/>
  <c r="AH1873" i="4"/>
  <c r="AF1873" i="4" s="1"/>
  <c r="G1873" i="4" s="1"/>
  <c r="AH1874" i="4"/>
  <c r="AH1875" i="4"/>
  <c r="AH1876" i="4"/>
  <c r="AH1877" i="4"/>
  <c r="AH1878" i="4"/>
  <c r="AF1878" i="4" s="1"/>
  <c r="G1878" i="4" s="1"/>
  <c r="AH1879" i="4"/>
  <c r="AH1880" i="4"/>
  <c r="AF1880" i="4" s="1"/>
  <c r="G1880" i="4" s="1"/>
  <c r="AH1881" i="4"/>
  <c r="AH1882" i="4"/>
  <c r="AH1883" i="4"/>
  <c r="AF1883" i="4" s="1"/>
  <c r="G1883" i="4" s="1"/>
  <c r="AH1884" i="4"/>
  <c r="AH1885" i="4"/>
  <c r="AH1886" i="4"/>
  <c r="AH1887" i="4"/>
  <c r="AH1888" i="4"/>
  <c r="AF1888" i="4" s="1"/>
  <c r="G1888" i="4" s="1"/>
  <c r="AH1889" i="4"/>
  <c r="AH1890" i="4"/>
  <c r="AF1890" i="4" s="1"/>
  <c r="G1890" i="4" s="1"/>
  <c r="AH1891" i="4"/>
  <c r="AH1892" i="4"/>
  <c r="AH1893" i="4"/>
  <c r="AF1893" i="4" s="1"/>
  <c r="G1893" i="4" s="1"/>
  <c r="AH1894" i="4"/>
  <c r="AH1895" i="4"/>
  <c r="AH1896" i="4"/>
  <c r="AH1897" i="4"/>
  <c r="AH1898" i="4"/>
  <c r="AF1898" i="4" s="1"/>
  <c r="G1898" i="4" s="1"/>
  <c r="AH1899" i="4"/>
  <c r="AH1900" i="4"/>
  <c r="AF1900" i="4" s="1"/>
  <c r="G1900" i="4" s="1"/>
  <c r="AH1901" i="4"/>
  <c r="AH1902" i="4"/>
  <c r="AH1903" i="4"/>
  <c r="AF1903" i="4" s="1"/>
  <c r="G1903" i="4" s="1"/>
  <c r="AH1904" i="4"/>
  <c r="AH1905" i="4"/>
  <c r="AH1906" i="4"/>
  <c r="AH1907" i="4"/>
  <c r="AH1908" i="4"/>
  <c r="AF1908" i="4" s="1"/>
  <c r="G1908" i="4" s="1"/>
  <c r="AH1909" i="4"/>
  <c r="AH1910" i="4"/>
  <c r="AF1910" i="4" s="1"/>
  <c r="G1910" i="4" s="1"/>
  <c r="AH1911" i="4"/>
  <c r="AH1912" i="4"/>
  <c r="AH1913" i="4"/>
  <c r="AF1913" i="4" s="1"/>
  <c r="G1913" i="4" s="1"/>
  <c r="AH1914" i="4"/>
  <c r="AH1915" i="4"/>
  <c r="AH1916" i="4"/>
  <c r="AH1917" i="4"/>
  <c r="AH1918" i="4"/>
  <c r="AF1918" i="4" s="1"/>
  <c r="G1918" i="4" s="1"/>
  <c r="AH1919" i="4"/>
  <c r="AH1920" i="4"/>
  <c r="AF1920" i="4" s="1"/>
  <c r="G1920" i="4" s="1"/>
  <c r="AH1921" i="4"/>
  <c r="AH1922" i="4"/>
  <c r="AH1923" i="4"/>
  <c r="AF1923" i="4" s="1"/>
  <c r="G1923" i="4" s="1"/>
  <c r="AH1924" i="4"/>
  <c r="AH1925" i="4"/>
  <c r="AH1926" i="4"/>
  <c r="AH1927" i="4"/>
  <c r="AH1928" i="4"/>
  <c r="AF1928" i="4" s="1"/>
  <c r="G1928" i="4" s="1"/>
  <c r="AH1929" i="4"/>
  <c r="AH1930" i="4"/>
  <c r="AF1930" i="4" s="1"/>
  <c r="G1930" i="4" s="1"/>
  <c r="AH1931" i="4"/>
  <c r="AH1932" i="4"/>
  <c r="AH1933" i="4"/>
  <c r="AF1933" i="4" s="1"/>
  <c r="G1933" i="4" s="1"/>
  <c r="AH1934" i="4"/>
  <c r="AH1935" i="4"/>
  <c r="AH1936" i="4"/>
  <c r="AH1937" i="4"/>
  <c r="AH1938" i="4"/>
  <c r="AF1938" i="4" s="1"/>
  <c r="G1938" i="4" s="1"/>
  <c r="AH1939" i="4"/>
  <c r="AH1940" i="4"/>
  <c r="AF1940" i="4" s="1"/>
  <c r="G1940" i="4" s="1"/>
  <c r="AH1941" i="4"/>
  <c r="AH1942" i="4"/>
  <c r="AH1943" i="4"/>
  <c r="AF1943" i="4" s="1"/>
  <c r="G1943" i="4" s="1"/>
  <c r="AH1944" i="4"/>
  <c r="AH1945" i="4"/>
  <c r="AH1946" i="4"/>
  <c r="AH1947" i="4"/>
  <c r="AH1948" i="4"/>
  <c r="AF1948" i="4" s="1"/>
  <c r="G1948" i="4" s="1"/>
  <c r="AH1949" i="4"/>
  <c r="AH1950" i="4"/>
  <c r="AF1950" i="4" s="1"/>
  <c r="G1950" i="4" s="1"/>
  <c r="AH1951" i="4"/>
  <c r="AH1952" i="4"/>
  <c r="AH1953" i="4"/>
  <c r="AF1953" i="4" s="1"/>
  <c r="G1953" i="4" s="1"/>
  <c r="AH1954" i="4"/>
  <c r="AH1955" i="4"/>
  <c r="AH1956" i="4"/>
  <c r="AH1957" i="4"/>
  <c r="AH1958" i="4"/>
  <c r="AF1958" i="4" s="1"/>
  <c r="G1958" i="4" s="1"/>
  <c r="AH1959" i="4"/>
  <c r="AH1960" i="4"/>
  <c r="AF1960" i="4" s="1"/>
  <c r="G1960" i="4" s="1"/>
  <c r="AH1961" i="4"/>
  <c r="AH1962" i="4"/>
  <c r="AH1963" i="4"/>
  <c r="AF1963" i="4" s="1"/>
  <c r="G1963" i="4" s="1"/>
  <c r="AH1964" i="4"/>
  <c r="AH1965" i="4"/>
  <c r="AH1966" i="4"/>
  <c r="AH1967" i="4"/>
  <c r="AH1968" i="4"/>
  <c r="AF1968" i="4" s="1"/>
  <c r="G1968" i="4" s="1"/>
  <c r="AH1969" i="4"/>
  <c r="AH1970" i="4"/>
  <c r="AF1970" i="4" s="1"/>
  <c r="G1970" i="4" s="1"/>
  <c r="AH1971" i="4"/>
  <c r="AH1972" i="4"/>
  <c r="AH1973" i="4"/>
  <c r="AF1973" i="4" s="1"/>
  <c r="G1973" i="4" s="1"/>
  <c r="AH1974" i="4"/>
  <c r="AH1975" i="4"/>
  <c r="AH1976" i="4"/>
  <c r="AH1977" i="4"/>
  <c r="AH1978" i="4"/>
  <c r="AF1978" i="4" s="1"/>
  <c r="G1978" i="4" s="1"/>
  <c r="AH1979" i="4"/>
  <c r="AH1980" i="4"/>
  <c r="AF1980" i="4" s="1"/>
  <c r="G1980" i="4" s="1"/>
  <c r="AH1981" i="4"/>
  <c r="AH1982" i="4"/>
  <c r="AH1983" i="4"/>
  <c r="AF1983" i="4" s="1"/>
  <c r="G1983" i="4" s="1"/>
  <c r="AH1984" i="4"/>
  <c r="AH1985" i="4"/>
  <c r="AH1986" i="4"/>
  <c r="AH1987" i="4"/>
  <c r="AH1988" i="4"/>
  <c r="AF1988" i="4" s="1"/>
  <c r="G1988" i="4" s="1"/>
  <c r="AH1989" i="4"/>
  <c r="AH1990" i="4"/>
  <c r="AF1990" i="4" s="1"/>
  <c r="G1990" i="4" s="1"/>
  <c r="AH1991" i="4"/>
  <c r="AH1992" i="4"/>
  <c r="AH1993" i="4"/>
  <c r="AF1993" i="4" s="1"/>
  <c r="G1993" i="4" s="1"/>
  <c r="AH1994" i="4"/>
  <c r="AH1995" i="4"/>
  <c r="AH1996" i="4"/>
  <c r="AH1997" i="4"/>
  <c r="AH1998" i="4"/>
  <c r="AF1998" i="4" s="1"/>
  <c r="G1998" i="4" s="1"/>
  <c r="AH1999" i="4"/>
  <c r="AH2000" i="4"/>
  <c r="AF2000" i="4" s="1"/>
  <c r="G2000" i="4" s="1"/>
  <c r="AH2001" i="4"/>
  <c r="AH2002" i="4"/>
  <c r="AH2003" i="4"/>
  <c r="AF2003" i="4" s="1"/>
  <c r="G2003" i="4" s="1"/>
  <c r="AH2004" i="4"/>
  <c r="AH2005" i="4"/>
  <c r="AH2006" i="4"/>
  <c r="AH2007" i="4"/>
  <c r="AH2008" i="4"/>
  <c r="AF2008" i="4" s="1"/>
  <c r="G2008" i="4" s="1"/>
  <c r="AH2009" i="4"/>
  <c r="AH2010" i="4"/>
  <c r="AF2010" i="4" s="1"/>
  <c r="G2010" i="4" s="1"/>
  <c r="AH2011" i="4"/>
  <c r="AH2012" i="4"/>
  <c r="AH2013" i="4"/>
  <c r="AF2013" i="4" s="1"/>
  <c r="G2013" i="4" s="1"/>
  <c r="AH2014" i="4"/>
  <c r="AH2015" i="4"/>
  <c r="AH2016" i="4"/>
  <c r="AH2017" i="4"/>
  <c r="AH2018" i="4"/>
  <c r="AF2018" i="4" s="1"/>
  <c r="G2018" i="4" s="1"/>
  <c r="AH2019" i="4"/>
  <c r="AH2020" i="4"/>
  <c r="AF2020" i="4" s="1"/>
  <c r="G2020" i="4" s="1"/>
  <c r="AH2021" i="4"/>
  <c r="AH2022" i="4"/>
  <c r="AH2023" i="4"/>
  <c r="AF2023" i="4" s="1"/>
  <c r="G2023" i="4" s="1"/>
  <c r="AH2024" i="4"/>
  <c r="AH2025" i="4"/>
  <c r="AH2026" i="4"/>
  <c r="AH2027" i="4"/>
  <c r="AH2028" i="4"/>
  <c r="AF2028" i="4" s="1"/>
  <c r="G2028" i="4" s="1"/>
  <c r="AH2029" i="4"/>
  <c r="AH2030" i="4"/>
  <c r="AF2030" i="4" s="1"/>
  <c r="G2030" i="4" s="1"/>
  <c r="AH2031" i="4"/>
  <c r="AH2032" i="4"/>
  <c r="AH2033" i="4"/>
  <c r="AF2033" i="4" s="1"/>
  <c r="G2033" i="4" s="1"/>
  <c r="AH2034" i="4"/>
  <c r="AH2035" i="4"/>
  <c r="AH2036" i="4"/>
  <c r="AH2037" i="4"/>
  <c r="AH2038" i="4"/>
  <c r="AF2038" i="4" s="1"/>
  <c r="G2038" i="4" s="1"/>
  <c r="AH2039" i="4"/>
  <c r="AH2040" i="4"/>
  <c r="AF2040" i="4" s="1"/>
  <c r="G2040" i="4" s="1"/>
  <c r="AH2041" i="4"/>
  <c r="AH2042" i="4"/>
  <c r="AH2043" i="4"/>
  <c r="AF2043" i="4" s="1"/>
  <c r="G2043" i="4" s="1"/>
  <c r="AH2044" i="4"/>
  <c r="AH2045" i="4"/>
  <c r="AH2046" i="4"/>
  <c r="AH2047" i="4"/>
  <c r="AH2048" i="4"/>
  <c r="AF2048" i="4" s="1"/>
  <c r="G2048" i="4" s="1"/>
  <c r="AH2049" i="4"/>
  <c r="AH2050" i="4"/>
  <c r="AF2050" i="4" s="1"/>
  <c r="G2050" i="4" s="1"/>
  <c r="AH2051" i="4"/>
  <c r="AH2052" i="4"/>
  <c r="AH2053" i="4"/>
  <c r="AF2053" i="4" s="1"/>
  <c r="G2053" i="4" s="1"/>
  <c r="AH2054" i="4"/>
  <c r="AH2055" i="4"/>
  <c r="AH2056" i="4"/>
  <c r="AH2057" i="4"/>
  <c r="AH2058" i="4"/>
  <c r="AF2058" i="4" s="1"/>
  <c r="G2058" i="4" s="1"/>
  <c r="AH2059" i="4"/>
  <c r="AH2060" i="4"/>
  <c r="AF2060" i="4" s="1"/>
  <c r="G2060" i="4" s="1"/>
  <c r="AH2061" i="4"/>
  <c r="AH2062" i="4"/>
  <c r="AH2063" i="4"/>
  <c r="AF2063" i="4" s="1"/>
  <c r="G2063" i="4" s="1"/>
  <c r="AH2064" i="4"/>
  <c r="AH2065" i="4"/>
  <c r="AH2066" i="4"/>
  <c r="AH2067" i="4"/>
  <c r="AH2068" i="4"/>
  <c r="AF2068" i="4" s="1"/>
  <c r="G2068" i="4" s="1"/>
  <c r="AH2069" i="4"/>
  <c r="AH2070" i="4"/>
  <c r="AF2070" i="4" s="1"/>
  <c r="G2070" i="4" s="1"/>
  <c r="AH2071" i="4"/>
  <c r="AH2072" i="4"/>
  <c r="AH2073" i="4"/>
  <c r="AF2073" i="4" s="1"/>
  <c r="G2073" i="4" s="1"/>
  <c r="AH2074" i="4"/>
  <c r="AH2075" i="4"/>
  <c r="AH2076" i="4"/>
  <c r="AH2077" i="4"/>
  <c r="AH2078" i="4"/>
  <c r="AF2078" i="4" s="1"/>
  <c r="G2078" i="4" s="1"/>
  <c r="AH2079" i="4"/>
  <c r="AH2080" i="4"/>
  <c r="AF2080" i="4" s="1"/>
  <c r="G2080" i="4" s="1"/>
  <c r="AH2081" i="4"/>
  <c r="AH2082" i="4"/>
  <c r="AH2083" i="4"/>
  <c r="AF2083" i="4" s="1"/>
  <c r="G2083" i="4" s="1"/>
  <c r="AH2084" i="4"/>
  <c r="AH2085" i="4"/>
  <c r="AH2086" i="4"/>
  <c r="AH2087" i="4"/>
  <c r="AH2088" i="4"/>
  <c r="AF2088" i="4" s="1"/>
  <c r="G2088" i="4" s="1"/>
  <c r="AH2089" i="4"/>
  <c r="AH2090" i="4"/>
  <c r="AF2090" i="4" s="1"/>
  <c r="G2090" i="4" s="1"/>
  <c r="AH2091" i="4"/>
  <c r="AH2092" i="4"/>
  <c r="AH2093" i="4"/>
  <c r="AF2093" i="4" s="1"/>
  <c r="G2093" i="4" s="1"/>
  <c r="AH2094" i="4"/>
  <c r="AH2095" i="4"/>
  <c r="AH2096" i="4"/>
  <c r="AH2097" i="4"/>
  <c r="AH2098" i="4"/>
  <c r="AF2098" i="4" s="1"/>
  <c r="G2098" i="4" s="1"/>
  <c r="AH2099" i="4"/>
  <c r="AH2100" i="4"/>
  <c r="AF2100" i="4" s="1"/>
  <c r="G2100" i="4" s="1"/>
  <c r="AH2101" i="4"/>
  <c r="AH2102" i="4"/>
  <c r="AH2103" i="4"/>
  <c r="AF2103" i="4" s="1"/>
  <c r="G2103" i="4" s="1"/>
  <c r="AH2104" i="4"/>
  <c r="AH2105" i="4"/>
  <c r="AH2106" i="4"/>
  <c r="AH2107" i="4"/>
  <c r="AH2108" i="4"/>
  <c r="AF2108" i="4" s="1"/>
  <c r="G2108" i="4" s="1"/>
  <c r="AH2109" i="4"/>
  <c r="AH2110" i="4"/>
  <c r="AF2110" i="4" s="1"/>
  <c r="G2110" i="4" s="1"/>
  <c r="AH2111" i="4"/>
  <c r="AH2112" i="4"/>
  <c r="AH2113" i="4"/>
  <c r="AF2113" i="4" s="1"/>
  <c r="G2113" i="4" s="1"/>
  <c r="AH2114" i="4"/>
  <c r="AH2115" i="4"/>
  <c r="AH2116" i="4"/>
  <c r="AH2117" i="4"/>
  <c r="AH2118" i="4"/>
  <c r="AF2118" i="4" s="1"/>
  <c r="G2118" i="4" s="1"/>
  <c r="AH2119" i="4"/>
  <c r="AH2120" i="4"/>
  <c r="AF2120" i="4" s="1"/>
  <c r="G2120" i="4" s="1"/>
  <c r="AH2121" i="4"/>
  <c r="AH2122" i="4"/>
  <c r="AH2123" i="4"/>
  <c r="AF2123" i="4" s="1"/>
  <c r="G2123" i="4" s="1"/>
  <c r="AH2124" i="4"/>
  <c r="AH2125" i="4"/>
  <c r="AH2126" i="4"/>
  <c r="AH2127" i="4"/>
  <c r="AH2128" i="4"/>
  <c r="AF2128" i="4" s="1"/>
  <c r="G2128" i="4" s="1"/>
  <c r="AH2129" i="4"/>
  <c r="AH2130" i="4"/>
  <c r="AF2130" i="4" s="1"/>
  <c r="G2130" i="4" s="1"/>
  <c r="AH2131" i="4"/>
  <c r="AH2132" i="4"/>
  <c r="AH2133" i="4"/>
  <c r="AF2133" i="4" s="1"/>
  <c r="G2133" i="4" s="1"/>
  <c r="AH2134" i="4"/>
  <c r="AH2135" i="4"/>
  <c r="AH2136" i="4"/>
  <c r="AH2137" i="4"/>
  <c r="AH2138" i="4"/>
  <c r="AF2138" i="4" s="1"/>
  <c r="G2138" i="4" s="1"/>
  <c r="AH2139" i="4"/>
  <c r="AH2140" i="4"/>
  <c r="AF2140" i="4" s="1"/>
  <c r="G2140" i="4" s="1"/>
  <c r="AH2141" i="4"/>
  <c r="AH2142" i="4"/>
  <c r="AH2143" i="4"/>
  <c r="AF2143" i="4" s="1"/>
  <c r="G2143" i="4" s="1"/>
  <c r="AH2144" i="4"/>
  <c r="AH2145" i="4"/>
  <c r="AH2146" i="4"/>
  <c r="AH2147" i="4"/>
  <c r="AH2148" i="4"/>
  <c r="AF2148" i="4" s="1"/>
  <c r="G2148" i="4" s="1"/>
  <c r="AH2149" i="4"/>
  <c r="AH2150" i="4"/>
  <c r="AF2150" i="4" s="1"/>
  <c r="G2150" i="4" s="1"/>
  <c r="AH2151" i="4"/>
  <c r="AH2152" i="4"/>
  <c r="AH2153" i="4"/>
  <c r="AF2153" i="4" s="1"/>
  <c r="G2153" i="4" s="1"/>
  <c r="AH2154" i="4"/>
  <c r="AH2155" i="4"/>
  <c r="AH2156" i="4"/>
  <c r="AH2157" i="4"/>
  <c r="AH2158" i="4"/>
  <c r="AF2158" i="4" s="1"/>
  <c r="G2158" i="4" s="1"/>
  <c r="AH2159" i="4"/>
  <c r="AH2160" i="4"/>
  <c r="AF2160" i="4" s="1"/>
  <c r="G2160" i="4" s="1"/>
  <c r="AH2161" i="4"/>
  <c r="AH2162" i="4"/>
  <c r="AH2163" i="4"/>
  <c r="AF2163" i="4" s="1"/>
  <c r="G2163" i="4" s="1"/>
  <c r="AH2164" i="4"/>
  <c r="AH2165" i="4"/>
  <c r="AH2166" i="4"/>
  <c r="AH2167" i="4"/>
  <c r="AH2168" i="4"/>
  <c r="AF2168" i="4" s="1"/>
  <c r="G2168" i="4" s="1"/>
  <c r="AH2169" i="4"/>
  <c r="AH2170" i="4"/>
  <c r="AF2170" i="4" s="1"/>
  <c r="G2170" i="4" s="1"/>
  <c r="AH2171" i="4"/>
  <c r="AH2172" i="4"/>
  <c r="AH2173" i="4"/>
  <c r="AF2173" i="4" s="1"/>
  <c r="G2173" i="4" s="1"/>
  <c r="AH2174" i="4"/>
  <c r="AH2175" i="4"/>
  <c r="AH2176" i="4"/>
  <c r="AH2177" i="4"/>
  <c r="AH2178" i="4"/>
  <c r="AF2178" i="4" s="1"/>
  <c r="G2178" i="4" s="1"/>
  <c r="AH2179" i="4"/>
  <c r="AH2180" i="4"/>
  <c r="AF2180" i="4" s="1"/>
  <c r="G2180" i="4" s="1"/>
  <c r="AH2181" i="4"/>
  <c r="AH2182" i="4"/>
  <c r="AH2183" i="4"/>
  <c r="AF2183" i="4" s="1"/>
  <c r="G2183" i="4" s="1"/>
  <c r="AH2184" i="4"/>
  <c r="AH2185" i="4"/>
  <c r="AH2186" i="4"/>
  <c r="AH2187" i="4"/>
  <c r="AH2188" i="4"/>
  <c r="AF2188" i="4" s="1"/>
  <c r="G2188" i="4" s="1"/>
  <c r="AH2189" i="4"/>
  <c r="AH2190" i="4"/>
  <c r="AF2190" i="4" s="1"/>
  <c r="G2190" i="4" s="1"/>
  <c r="AH2191" i="4"/>
  <c r="AH2192" i="4"/>
  <c r="AH2193" i="4"/>
  <c r="AF2193" i="4" s="1"/>
  <c r="G2193" i="4" s="1"/>
  <c r="AH2194" i="4"/>
  <c r="AH2195" i="4"/>
  <c r="AH2196" i="4"/>
  <c r="AH2197" i="4"/>
  <c r="AH2198" i="4"/>
  <c r="AF2198" i="4" s="1"/>
  <c r="G2198" i="4" s="1"/>
  <c r="AH2199" i="4"/>
  <c r="AH2200" i="4"/>
  <c r="AF2200" i="4" s="1"/>
  <c r="G2200" i="4" s="1"/>
  <c r="AH2201" i="4"/>
  <c r="AH2202" i="4"/>
  <c r="AH2203" i="4"/>
  <c r="AF2203" i="4" s="1"/>
  <c r="G2203" i="4" s="1"/>
  <c r="AH2204" i="4"/>
  <c r="AH2205" i="4"/>
  <c r="AH2206" i="4"/>
  <c r="AH2207" i="4"/>
  <c r="AH2208" i="4"/>
  <c r="AF2208" i="4" s="1"/>
  <c r="G2208" i="4" s="1"/>
  <c r="AH2209" i="4"/>
  <c r="AH2210" i="4"/>
  <c r="AF2210" i="4" s="1"/>
  <c r="G2210" i="4" s="1"/>
  <c r="AH2211" i="4"/>
  <c r="AH2212" i="4"/>
  <c r="AH2213" i="4"/>
  <c r="AF2213" i="4" s="1"/>
  <c r="G2213" i="4" s="1"/>
  <c r="AH2214" i="4"/>
  <c r="AH2215" i="4"/>
  <c r="AH2216" i="4"/>
  <c r="AH2217" i="4"/>
  <c r="AH2218" i="4"/>
  <c r="AF2218" i="4" s="1"/>
  <c r="G2218" i="4" s="1"/>
  <c r="AH2219" i="4"/>
  <c r="AH2220" i="4"/>
  <c r="AF2220" i="4" s="1"/>
  <c r="G2220" i="4" s="1"/>
  <c r="AH2221" i="4"/>
  <c r="AH2222" i="4"/>
  <c r="AH2223" i="4"/>
  <c r="AF2223" i="4" s="1"/>
  <c r="G2223" i="4" s="1"/>
  <c r="AH2224" i="4"/>
  <c r="AH2225" i="4"/>
  <c r="AH2226" i="4"/>
  <c r="AH2227" i="4"/>
  <c r="AH2228" i="4"/>
  <c r="AF2228" i="4" s="1"/>
  <c r="G2228" i="4" s="1"/>
  <c r="AH2229" i="4"/>
  <c r="AH2230" i="4"/>
  <c r="AF2230" i="4" s="1"/>
  <c r="G2230" i="4" s="1"/>
  <c r="AH2231" i="4"/>
  <c r="AH2232" i="4"/>
  <c r="AH2233" i="4"/>
  <c r="AF2233" i="4" s="1"/>
  <c r="G2233" i="4" s="1"/>
  <c r="AH2234" i="4"/>
  <c r="AH2235" i="4"/>
  <c r="AH2236" i="4"/>
  <c r="AH2237" i="4"/>
  <c r="AH2238" i="4"/>
  <c r="AF2238" i="4" s="1"/>
  <c r="G2238" i="4" s="1"/>
  <c r="AH2239" i="4"/>
  <c r="AH2240" i="4"/>
  <c r="AF2240" i="4" s="1"/>
  <c r="G2240" i="4" s="1"/>
  <c r="AH2241" i="4"/>
  <c r="AH2242" i="4"/>
  <c r="AH2243" i="4"/>
  <c r="AF2243" i="4" s="1"/>
  <c r="G2243" i="4" s="1"/>
  <c r="AH2244" i="4"/>
  <c r="AH2245" i="4"/>
  <c r="AH2246" i="4"/>
  <c r="AH2247" i="4"/>
  <c r="AH2248" i="4"/>
  <c r="AF2248" i="4" s="1"/>
  <c r="G2248" i="4" s="1"/>
  <c r="AH2249" i="4"/>
  <c r="AH2250" i="4"/>
  <c r="AF2250" i="4" s="1"/>
  <c r="G2250" i="4" s="1"/>
  <c r="AH2251" i="4"/>
  <c r="AH2252" i="4"/>
  <c r="AH2253" i="4"/>
  <c r="AF2253" i="4" s="1"/>
  <c r="G2253" i="4" s="1"/>
  <c r="AH2254" i="4"/>
  <c r="AH2255" i="4"/>
  <c r="AH2256" i="4"/>
  <c r="AH2257" i="4"/>
  <c r="AH2258" i="4"/>
  <c r="AF2258" i="4" s="1"/>
  <c r="G2258" i="4" s="1"/>
  <c r="AH2259" i="4"/>
  <c r="AH2260" i="4"/>
  <c r="AF2260" i="4" s="1"/>
  <c r="G2260" i="4" s="1"/>
  <c r="AH2261" i="4"/>
  <c r="AH2262" i="4"/>
  <c r="AH2263" i="4"/>
  <c r="AF2263" i="4" s="1"/>
  <c r="G2263" i="4" s="1"/>
  <c r="AH2264" i="4"/>
  <c r="AH2265" i="4"/>
  <c r="AH2266" i="4"/>
  <c r="AH2267" i="4"/>
  <c r="AH2268" i="4"/>
  <c r="AF2268" i="4" s="1"/>
  <c r="G2268" i="4" s="1"/>
  <c r="AH2269" i="4"/>
  <c r="AH2270" i="4"/>
  <c r="AF2270" i="4" s="1"/>
  <c r="G2270" i="4" s="1"/>
  <c r="AH2271" i="4"/>
  <c r="AH2272" i="4"/>
  <c r="AH2273" i="4"/>
  <c r="AF2273" i="4" s="1"/>
  <c r="G2273" i="4" s="1"/>
  <c r="AH2274" i="4"/>
  <c r="AH2275" i="4"/>
  <c r="AH2276" i="4"/>
  <c r="AH2277" i="4"/>
  <c r="AH2278" i="4"/>
  <c r="AF2278" i="4" s="1"/>
  <c r="G2278" i="4" s="1"/>
  <c r="AH2279" i="4"/>
  <c r="AH2280" i="4"/>
  <c r="AF2280" i="4" s="1"/>
  <c r="G2280" i="4" s="1"/>
  <c r="AH2281" i="4"/>
  <c r="AH2282" i="4"/>
  <c r="AH2283" i="4"/>
  <c r="AF2283" i="4" s="1"/>
  <c r="G2283" i="4" s="1"/>
  <c r="AH2284" i="4"/>
  <c r="AH2285" i="4"/>
  <c r="AH2286" i="4"/>
  <c r="AH2287" i="4"/>
  <c r="AH2288" i="4"/>
  <c r="AF2288" i="4" s="1"/>
  <c r="G2288" i="4" s="1"/>
  <c r="AH2289" i="4"/>
  <c r="AH2290" i="4"/>
  <c r="AF2290" i="4" s="1"/>
  <c r="G2290" i="4" s="1"/>
  <c r="AH2291" i="4"/>
  <c r="AH2292" i="4"/>
  <c r="AH2293" i="4"/>
  <c r="AF2293" i="4" s="1"/>
  <c r="G2293" i="4" s="1"/>
  <c r="AH2294" i="4"/>
  <c r="AH2295" i="4"/>
  <c r="AH2296" i="4"/>
  <c r="AH2297" i="4"/>
  <c r="AH2298" i="4"/>
  <c r="AF2298" i="4" s="1"/>
  <c r="G2298" i="4" s="1"/>
  <c r="AH2299" i="4"/>
  <c r="AH2300" i="4"/>
  <c r="AF2300" i="4" s="1"/>
  <c r="G2300" i="4" s="1"/>
  <c r="AH2301" i="4"/>
  <c r="AH2302" i="4"/>
  <c r="AH2303" i="4"/>
  <c r="AF2303" i="4" s="1"/>
  <c r="G2303" i="4" s="1"/>
  <c r="AH2304" i="4"/>
  <c r="AH2305" i="4"/>
  <c r="AH2306" i="4"/>
  <c r="AH2307" i="4"/>
  <c r="AH2308" i="4"/>
  <c r="AF2308" i="4" s="1"/>
  <c r="G2308" i="4" s="1"/>
  <c r="AH2309" i="4"/>
  <c r="AH2310" i="4"/>
  <c r="AF2310" i="4" s="1"/>
  <c r="G2310" i="4" s="1"/>
  <c r="AH2311" i="4"/>
  <c r="AH2312" i="4"/>
  <c r="AH2313" i="4"/>
  <c r="AF2313" i="4" s="1"/>
  <c r="G2313" i="4" s="1"/>
  <c r="AH2314" i="4"/>
  <c r="AH2315" i="4"/>
  <c r="AH2316" i="4"/>
  <c r="AH2317" i="4"/>
  <c r="AH2318" i="4"/>
  <c r="AF2318" i="4" s="1"/>
  <c r="G2318" i="4" s="1"/>
  <c r="AH2319" i="4"/>
  <c r="AH2320" i="4"/>
  <c r="AF2320" i="4" s="1"/>
  <c r="G2320" i="4" s="1"/>
  <c r="AH2321" i="4"/>
  <c r="AH2322" i="4"/>
  <c r="AH2323" i="4"/>
  <c r="AF2323" i="4" s="1"/>
  <c r="G2323" i="4" s="1"/>
  <c r="AH2324" i="4"/>
  <c r="AH2325" i="4"/>
  <c r="AH2326" i="4"/>
  <c r="AH2327" i="4"/>
  <c r="AH2328" i="4"/>
  <c r="AF2328" i="4" s="1"/>
  <c r="G2328" i="4" s="1"/>
  <c r="AH2329" i="4"/>
  <c r="AH2330" i="4"/>
  <c r="AF2330" i="4" s="1"/>
  <c r="G2330" i="4" s="1"/>
  <c r="AH2331" i="4"/>
  <c r="AH2332" i="4"/>
  <c r="AH2333" i="4"/>
  <c r="AF2333" i="4" s="1"/>
  <c r="G2333" i="4" s="1"/>
  <c r="AH2334" i="4"/>
  <c r="AH2335" i="4"/>
  <c r="AH2336" i="4"/>
  <c r="AH2337" i="4"/>
  <c r="AH2338" i="4"/>
  <c r="AF2338" i="4" s="1"/>
  <c r="G2338" i="4" s="1"/>
  <c r="AH2339" i="4"/>
  <c r="AH2340" i="4"/>
  <c r="AF2340" i="4" s="1"/>
  <c r="G2340" i="4" s="1"/>
  <c r="AH2341" i="4"/>
  <c r="AH2342" i="4"/>
  <c r="AH2343" i="4"/>
  <c r="AF2343" i="4" s="1"/>
  <c r="G2343" i="4" s="1"/>
  <c r="AH2344" i="4"/>
  <c r="AH2345" i="4"/>
  <c r="AH2346" i="4"/>
  <c r="AH2347" i="4"/>
  <c r="AH2348" i="4"/>
  <c r="AF2348" i="4" s="1"/>
  <c r="G2348" i="4" s="1"/>
  <c r="AH2349" i="4"/>
  <c r="AH2350" i="4"/>
  <c r="AF2350" i="4" s="1"/>
  <c r="G2350" i="4" s="1"/>
  <c r="AH2351" i="4"/>
  <c r="AH2352" i="4"/>
  <c r="AH2353" i="4"/>
  <c r="AF2353" i="4" s="1"/>
  <c r="G2353" i="4" s="1"/>
  <c r="AH2354" i="4"/>
  <c r="AH2355" i="4"/>
  <c r="AH2356" i="4"/>
  <c r="AH2357" i="4"/>
  <c r="AH2358" i="4"/>
  <c r="AF2358" i="4" s="1"/>
  <c r="G2358" i="4" s="1"/>
  <c r="AH2359" i="4"/>
  <c r="AH2360" i="4"/>
  <c r="AF2360" i="4" s="1"/>
  <c r="G2360" i="4" s="1"/>
  <c r="AH2361" i="4"/>
  <c r="AH2362" i="4"/>
  <c r="AH2363" i="4"/>
  <c r="AF2363" i="4" s="1"/>
  <c r="G2363" i="4" s="1"/>
  <c r="AH2364" i="4"/>
  <c r="AH2365" i="4"/>
  <c r="AH2366" i="4"/>
  <c r="AH2367" i="4"/>
  <c r="AH2368" i="4"/>
  <c r="AF2368" i="4" s="1"/>
  <c r="G2368" i="4" s="1"/>
  <c r="AH2369" i="4"/>
  <c r="AH2370" i="4"/>
  <c r="AF2370" i="4" s="1"/>
  <c r="G2370" i="4" s="1"/>
  <c r="AH2371" i="4"/>
  <c r="AH2372" i="4"/>
  <c r="AH2373" i="4"/>
  <c r="AF2373" i="4" s="1"/>
  <c r="G2373" i="4" s="1"/>
  <c r="AH2374" i="4"/>
  <c r="AH2375" i="4"/>
  <c r="AH2376" i="4"/>
  <c r="AH2377" i="4"/>
  <c r="AH2378" i="4"/>
  <c r="AF2378" i="4" s="1"/>
  <c r="G2378" i="4" s="1"/>
  <c r="AH2379" i="4"/>
  <c r="AH2380" i="4"/>
  <c r="AF2380" i="4" s="1"/>
  <c r="G2380" i="4" s="1"/>
  <c r="AH2381" i="4"/>
  <c r="AH2382" i="4"/>
  <c r="AH2383" i="4"/>
  <c r="AF2383" i="4" s="1"/>
  <c r="G2383" i="4" s="1"/>
  <c r="AH2384" i="4"/>
  <c r="AH2385" i="4"/>
  <c r="AH2386" i="4"/>
  <c r="AH2387" i="4"/>
  <c r="AH2388" i="4"/>
  <c r="AF2388" i="4" s="1"/>
  <c r="G2388" i="4" s="1"/>
  <c r="AH2389" i="4"/>
  <c r="AH2390" i="4"/>
  <c r="AF2390" i="4" s="1"/>
  <c r="G2390" i="4" s="1"/>
  <c r="AH2391" i="4"/>
  <c r="AH2392" i="4"/>
  <c r="AH2393" i="4"/>
  <c r="AF2393" i="4" s="1"/>
  <c r="G2393" i="4" s="1"/>
  <c r="AH2394" i="4"/>
  <c r="AH2395" i="4"/>
  <c r="AH2396" i="4"/>
  <c r="AH2397" i="4"/>
  <c r="AH2398" i="4"/>
  <c r="AF2398" i="4" s="1"/>
  <c r="G2398" i="4" s="1"/>
  <c r="AH2399" i="4"/>
  <c r="AH2400" i="4"/>
  <c r="AF2400" i="4" s="1"/>
  <c r="G2400" i="4" s="1"/>
  <c r="AH2401" i="4"/>
  <c r="AH2402" i="4"/>
  <c r="AH2403" i="4"/>
  <c r="AF2403" i="4" s="1"/>
  <c r="G2403" i="4" s="1"/>
  <c r="AH2404" i="4"/>
  <c r="AH2405" i="4"/>
  <c r="AH2406" i="4"/>
  <c r="AH2407" i="4"/>
  <c r="AH2408" i="4"/>
  <c r="AF2408" i="4" s="1"/>
  <c r="G2408" i="4" s="1"/>
  <c r="AH2409" i="4"/>
  <c r="AH2410" i="4"/>
  <c r="AF2410" i="4" s="1"/>
  <c r="G2410" i="4" s="1"/>
  <c r="AH2411" i="4"/>
  <c r="AH2412" i="4"/>
  <c r="AH2413" i="4"/>
  <c r="AF2413" i="4" s="1"/>
  <c r="G2413" i="4" s="1"/>
  <c r="AH2414" i="4"/>
  <c r="AH2415" i="4"/>
  <c r="AH2416" i="4"/>
  <c r="AH2417" i="4"/>
  <c r="AH2418" i="4"/>
  <c r="AF2418" i="4" s="1"/>
  <c r="G2418" i="4" s="1"/>
  <c r="AH2419" i="4"/>
  <c r="AH2420" i="4"/>
  <c r="AF2420" i="4" s="1"/>
  <c r="G2420" i="4" s="1"/>
  <c r="AH2421" i="4"/>
  <c r="AH2422" i="4"/>
  <c r="AH2423" i="4"/>
  <c r="AF2423" i="4" s="1"/>
  <c r="G2423" i="4" s="1"/>
  <c r="AH2424" i="4"/>
  <c r="AH2425" i="4"/>
  <c r="AH2426" i="4"/>
  <c r="AH2427" i="4"/>
  <c r="AH2428" i="4"/>
  <c r="AF2428" i="4" s="1"/>
  <c r="G2428" i="4" s="1"/>
  <c r="AH2429" i="4"/>
  <c r="AH2430" i="4"/>
  <c r="AF2430" i="4" s="1"/>
  <c r="G2430" i="4" s="1"/>
  <c r="AH2431" i="4"/>
  <c r="AH2432" i="4"/>
  <c r="AH2433" i="4"/>
  <c r="AF2433" i="4" s="1"/>
  <c r="G2433" i="4" s="1"/>
  <c r="AH2434" i="4"/>
  <c r="AH2435" i="4"/>
  <c r="AH2436" i="4"/>
  <c r="AH2437" i="4"/>
  <c r="AH2438" i="4"/>
  <c r="AF2438" i="4" s="1"/>
  <c r="G2438" i="4" s="1"/>
  <c r="AH2439" i="4"/>
  <c r="AH2440" i="4"/>
  <c r="AF2440" i="4" s="1"/>
  <c r="G2440" i="4" s="1"/>
  <c r="AH2441" i="4"/>
  <c r="AH2442" i="4"/>
  <c r="AH2443" i="4"/>
  <c r="AF2443" i="4" s="1"/>
  <c r="G2443" i="4" s="1"/>
  <c r="AH2444" i="4"/>
  <c r="AH2445" i="4"/>
  <c r="AH2446" i="4"/>
  <c r="AH2447" i="4"/>
  <c r="AH2448" i="4"/>
  <c r="AF2448" i="4" s="1"/>
  <c r="G2448" i="4" s="1"/>
  <c r="AH2449" i="4"/>
  <c r="AH2450" i="4"/>
  <c r="AF2450" i="4" s="1"/>
  <c r="G2450" i="4" s="1"/>
  <c r="AH2451" i="4"/>
  <c r="AH2452" i="4"/>
  <c r="AH2453" i="4"/>
  <c r="AF2453" i="4" s="1"/>
  <c r="G2453" i="4" s="1"/>
  <c r="AH2454" i="4"/>
  <c r="AH2455" i="4"/>
  <c r="AH2456" i="4"/>
  <c r="AH2457" i="4"/>
  <c r="AH2458" i="4"/>
  <c r="AF2458" i="4" s="1"/>
  <c r="G2458" i="4" s="1"/>
  <c r="AH2459" i="4"/>
  <c r="AH2460" i="4"/>
  <c r="AF2460" i="4" s="1"/>
  <c r="G2460" i="4" s="1"/>
  <c r="AH2461" i="4"/>
  <c r="AH2462" i="4"/>
  <c r="AH2463" i="4"/>
  <c r="AF2463" i="4" s="1"/>
  <c r="G2463" i="4" s="1"/>
  <c r="AH2464" i="4"/>
  <c r="AH2465" i="4"/>
  <c r="AH2466" i="4"/>
  <c r="AH2467" i="4"/>
  <c r="AH2468" i="4"/>
  <c r="AF2468" i="4" s="1"/>
  <c r="G2468" i="4" s="1"/>
  <c r="AH2469" i="4"/>
  <c r="AH2470" i="4"/>
  <c r="AF2470" i="4" s="1"/>
  <c r="G2470" i="4" s="1"/>
  <c r="AH2471" i="4"/>
  <c r="AH2472" i="4"/>
  <c r="AH2473" i="4"/>
  <c r="AF2473" i="4" s="1"/>
  <c r="G2473" i="4" s="1"/>
  <c r="AH2474" i="4"/>
  <c r="AH2475" i="4"/>
  <c r="AH2476" i="4"/>
  <c r="AH2477" i="4"/>
  <c r="AH2478" i="4"/>
  <c r="AF2478" i="4" s="1"/>
  <c r="G2478" i="4" s="1"/>
  <c r="AH2479" i="4"/>
  <c r="AH2480" i="4"/>
  <c r="AF2480" i="4" s="1"/>
  <c r="G2480" i="4" s="1"/>
  <c r="AH2481" i="4"/>
  <c r="AH2482" i="4"/>
  <c r="AH2483" i="4"/>
  <c r="AF2483" i="4" s="1"/>
  <c r="G2483" i="4" s="1"/>
  <c r="AH2484" i="4"/>
  <c r="AH2485" i="4"/>
  <c r="AH2486" i="4"/>
  <c r="AH2487" i="4"/>
  <c r="AH2488" i="4"/>
  <c r="AF2488" i="4" s="1"/>
  <c r="G2488" i="4" s="1"/>
  <c r="AH2489" i="4"/>
  <c r="AH2490" i="4"/>
  <c r="AF2490" i="4" s="1"/>
  <c r="G2490" i="4" s="1"/>
  <c r="AH2491" i="4"/>
  <c r="AH2492" i="4"/>
  <c r="AH2493" i="4"/>
  <c r="AF2493" i="4" s="1"/>
  <c r="G2493" i="4" s="1"/>
  <c r="AH2494" i="4"/>
  <c r="AH2495" i="4"/>
  <c r="AH2496" i="4"/>
  <c r="AH2497" i="4"/>
  <c r="AH2498" i="4"/>
  <c r="AF2498" i="4" s="1"/>
  <c r="G2498" i="4" s="1"/>
  <c r="AH2499" i="4"/>
  <c r="AH2500" i="4"/>
  <c r="AF2500" i="4" s="1"/>
  <c r="G2500" i="4" s="1"/>
  <c r="AH2501" i="4"/>
  <c r="AH2502" i="4"/>
  <c r="AH2503" i="4"/>
  <c r="AF2503" i="4" s="1"/>
  <c r="G2503" i="4" s="1"/>
  <c r="AH2504" i="4"/>
  <c r="AH2505" i="4"/>
  <c r="AH2506" i="4"/>
  <c r="AH2507" i="4"/>
  <c r="AH2508" i="4"/>
  <c r="AF2508" i="4" s="1"/>
  <c r="G2508" i="4" s="1"/>
  <c r="AH2509" i="4"/>
  <c r="AH2510" i="4"/>
  <c r="AF2510" i="4" s="1"/>
  <c r="G2510" i="4" s="1"/>
  <c r="AH2511" i="4"/>
  <c r="AH2512" i="4"/>
  <c r="AH2513" i="4"/>
  <c r="AF2513" i="4" s="1"/>
  <c r="G2513" i="4" s="1"/>
  <c r="AH2514" i="4"/>
  <c r="AH2515" i="4"/>
  <c r="AH2516" i="4"/>
  <c r="AH2517" i="4"/>
  <c r="AH2518" i="4"/>
  <c r="AF2518" i="4" s="1"/>
  <c r="G2518" i="4" s="1"/>
  <c r="AH2519" i="4"/>
  <c r="AH2520" i="4"/>
  <c r="AF2520" i="4" s="1"/>
  <c r="G2520" i="4" s="1"/>
  <c r="AH2521" i="4"/>
  <c r="AH2522" i="4"/>
  <c r="AH2523" i="4"/>
  <c r="AF2523" i="4" s="1"/>
  <c r="G2523" i="4" s="1"/>
  <c r="AH2524" i="4"/>
  <c r="AH2525" i="4"/>
  <c r="AH2526" i="4"/>
  <c r="AH2527" i="4"/>
  <c r="AH2528" i="4"/>
  <c r="AF2528" i="4" s="1"/>
  <c r="G2528" i="4" s="1"/>
  <c r="AH2529" i="4"/>
  <c r="AH2530" i="4"/>
  <c r="AF2530" i="4" s="1"/>
  <c r="G2530" i="4" s="1"/>
  <c r="AH2531" i="4"/>
  <c r="AH2532" i="4"/>
  <c r="AH2533" i="4"/>
  <c r="AF2533" i="4" s="1"/>
  <c r="G2533" i="4" s="1"/>
  <c r="AH2534" i="4"/>
  <c r="AH2535" i="4"/>
  <c r="AH2536" i="4"/>
  <c r="AH2537" i="4"/>
  <c r="AH2538" i="4"/>
  <c r="AF2538" i="4" s="1"/>
  <c r="G2538" i="4" s="1"/>
  <c r="AH2539" i="4"/>
  <c r="AH2540" i="4"/>
  <c r="AF2540" i="4" s="1"/>
  <c r="G2540" i="4" s="1"/>
  <c r="AH2541" i="4"/>
  <c r="AH2542" i="4"/>
  <c r="AH2543" i="4"/>
  <c r="AF2543" i="4" s="1"/>
  <c r="G2543" i="4" s="1"/>
  <c r="AH2544" i="4"/>
  <c r="AH2545" i="4"/>
  <c r="AH2546" i="4"/>
  <c r="AH2547" i="4"/>
  <c r="AH2548" i="4"/>
  <c r="AF2548" i="4" s="1"/>
  <c r="G2548" i="4" s="1"/>
  <c r="AH2549" i="4"/>
  <c r="AH2550" i="4"/>
  <c r="AF2550" i="4" s="1"/>
  <c r="G2550" i="4" s="1"/>
  <c r="AH2551" i="4"/>
  <c r="AH2552" i="4"/>
  <c r="AH2553" i="4"/>
  <c r="AF2553" i="4" s="1"/>
  <c r="G2553" i="4" s="1"/>
  <c r="AH2554" i="4"/>
  <c r="AH2555" i="4"/>
  <c r="AH2556" i="4"/>
  <c r="AH2557" i="4"/>
  <c r="AH2558" i="4"/>
  <c r="AF2558" i="4" s="1"/>
  <c r="G2558" i="4" s="1"/>
  <c r="AH2559" i="4"/>
  <c r="AH2560" i="4"/>
  <c r="AF2560" i="4" s="1"/>
  <c r="G2560" i="4" s="1"/>
  <c r="AH2561" i="4"/>
  <c r="AH2562" i="4"/>
  <c r="AH2563" i="4"/>
  <c r="AF2563" i="4" s="1"/>
  <c r="G2563" i="4" s="1"/>
  <c r="AH2564" i="4"/>
  <c r="AH2565" i="4"/>
  <c r="AH2566" i="4"/>
  <c r="AH2567" i="4"/>
  <c r="AH2568" i="4"/>
  <c r="AF2568" i="4" s="1"/>
  <c r="G2568" i="4" s="1"/>
  <c r="AH2569" i="4"/>
  <c r="AH2570" i="4"/>
  <c r="AF2570" i="4" s="1"/>
  <c r="G2570" i="4" s="1"/>
  <c r="AH2571" i="4"/>
  <c r="AH2572" i="4"/>
  <c r="AH2573" i="4"/>
  <c r="AF2573" i="4" s="1"/>
  <c r="G2573" i="4" s="1"/>
  <c r="AH2574" i="4"/>
  <c r="AH2575" i="4"/>
  <c r="AH2576" i="4"/>
  <c r="AH2577" i="4"/>
  <c r="AH2578" i="4"/>
  <c r="AF2578" i="4" s="1"/>
  <c r="G2578" i="4" s="1"/>
  <c r="AH2579" i="4"/>
  <c r="AH2580" i="4"/>
  <c r="AF2580" i="4" s="1"/>
  <c r="G2580" i="4" s="1"/>
  <c r="AH2581" i="4"/>
  <c r="AH2582" i="4"/>
  <c r="AH2583" i="4"/>
  <c r="AF2583" i="4" s="1"/>
  <c r="G2583" i="4" s="1"/>
  <c r="AH2584" i="4"/>
  <c r="AH2585" i="4"/>
  <c r="AH2586" i="4"/>
  <c r="AH2587" i="4"/>
  <c r="AH2588" i="4"/>
  <c r="AF2588" i="4" s="1"/>
  <c r="G2588" i="4" s="1"/>
  <c r="AH2589" i="4"/>
  <c r="AH2590" i="4"/>
  <c r="AF2590" i="4" s="1"/>
  <c r="G2590" i="4" s="1"/>
  <c r="AH2591" i="4"/>
  <c r="AH2592" i="4"/>
  <c r="AH2593" i="4"/>
  <c r="AF2593" i="4" s="1"/>
  <c r="G2593" i="4" s="1"/>
  <c r="AH2594" i="4"/>
  <c r="AH2595" i="4"/>
  <c r="AH2596" i="4"/>
  <c r="AH2597" i="4"/>
  <c r="AH2598" i="4"/>
  <c r="AF2598" i="4" s="1"/>
  <c r="G2598" i="4" s="1"/>
  <c r="AH2599" i="4"/>
  <c r="AH2600" i="4"/>
  <c r="AF2600" i="4" s="1"/>
  <c r="G2600" i="4" s="1"/>
  <c r="AH2601" i="4"/>
  <c r="AH2602" i="4"/>
  <c r="AH2603" i="4"/>
  <c r="AF2603" i="4" s="1"/>
  <c r="G2603" i="4" s="1"/>
  <c r="AH2604" i="4"/>
  <c r="AH2605" i="4"/>
  <c r="AH2606" i="4"/>
  <c r="AH2607" i="4"/>
  <c r="AH2608" i="4"/>
  <c r="AF2608" i="4" s="1"/>
  <c r="G2608" i="4" s="1"/>
  <c r="AH2609" i="4"/>
  <c r="AH2610" i="4"/>
  <c r="AF2610" i="4" s="1"/>
  <c r="G2610" i="4" s="1"/>
  <c r="AH2611" i="4"/>
  <c r="AH2612" i="4"/>
  <c r="AH2613" i="4"/>
  <c r="AF2613" i="4" s="1"/>
  <c r="G2613" i="4" s="1"/>
  <c r="AH2614" i="4"/>
  <c r="AH2615" i="4"/>
  <c r="AH2616" i="4"/>
  <c r="AH2617" i="4"/>
  <c r="AH2618" i="4"/>
  <c r="AF2618" i="4" s="1"/>
  <c r="G2618" i="4" s="1"/>
  <c r="AH2619" i="4"/>
  <c r="AH2620" i="4"/>
  <c r="AF2620" i="4" s="1"/>
  <c r="G2620" i="4" s="1"/>
  <c r="AH2621" i="4"/>
  <c r="AH2622" i="4"/>
  <c r="AH2623" i="4"/>
  <c r="AF2623" i="4" s="1"/>
  <c r="G2623" i="4" s="1"/>
  <c r="AH2624" i="4"/>
  <c r="AH2625" i="4"/>
  <c r="AH2626" i="4"/>
  <c r="AH2627" i="4"/>
  <c r="AH2628" i="4"/>
  <c r="AF2628" i="4" s="1"/>
  <c r="G2628" i="4" s="1"/>
  <c r="AH2629" i="4"/>
  <c r="AH2630" i="4"/>
  <c r="AF2630" i="4" s="1"/>
  <c r="G2630" i="4" s="1"/>
  <c r="AH2631" i="4"/>
  <c r="AH2632" i="4"/>
  <c r="AH2633" i="4"/>
  <c r="AF2633" i="4" s="1"/>
  <c r="G2633" i="4" s="1"/>
  <c r="AH2634" i="4"/>
  <c r="AH2635" i="4"/>
  <c r="AH2636" i="4"/>
  <c r="AH2637" i="4"/>
  <c r="AH2638" i="4"/>
  <c r="AF2638" i="4" s="1"/>
  <c r="G2638" i="4" s="1"/>
  <c r="AH2639" i="4"/>
  <c r="AH2640" i="4"/>
  <c r="AF2640" i="4" s="1"/>
  <c r="G2640" i="4" s="1"/>
  <c r="AH2641" i="4"/>
  <c r="AH2642" i="4"/>
  <c r="AH2643" i="4"/>
  <c r="AF2643" i="4" s="1"/>
  <c r="G2643" i="4" s="1"/>
  <c r="AH2644" i="4"/>
  <c r="AH2645" i="4"/>
  <c r="AH2646" i="4"/>
  <c r="AH2647" i="4"/>
  <c r="AH2648" i="4"/>
  <c r="AF2648" i="4" s="1"/>
  <c r="G2648" i="4" s="1"/>
  <c r="AH2649" i="4"/>
  <c r="AH2650" i="4"/>
  <c r="AF2650" i="4" s="1"/>
  <c r="G2650" i="4" s="1"/>
  <c r="AH2651" i="4"/>
  <c r="AH2652" i="4"/>
  <c r="AH2653" i="4"/>
  <c r="AF2653" i="4" s="1"/>
  <c r="G2653" i="4" s="1"/>
  <c r="AH2654" i="4"/>
  <c r="AH2655" i="4"/>
  <c r="AH2656" i="4"/>
  <c r="AH2657" i="4"/>
  <c r="AH2658" i="4"/>
  <c r="AF2658" i="4" s="1"/>
  <c r="G2658" i="4" s="1"/>
  <c r="AH2659" i="4"/>
  <c r="AH2660" i="4"/>
  <c r="AF2660" i="4" s="1"/>
  <c r="G2660" i="4" s="1"/>
  <c r="AH2661" i="4"/>
  <c r="AH2662" i="4"/>
  <c r="AH3" i="4"/>
  <c r="AF3" i="4" s="1"/>
  <c r="G3" i="4" s="1"/>
  <c r="AH4" i="4"/>
  <c r="AH2663" i="4"/>
  <c r="AH2664" i="4"/>
  <c r="AH2665" i="4"/>
  <c r="AH2666" i="4"/>
  <c r="AF2666" i="4" s="1"/>
  <c r="G2666" i="4" s="1"/>
  <c r="AH2667" i="4"/>
  <c r="AH2668" i="4"/>
  <c r="AF2668" i="4" s="1"/>
  <c r="G2668" i="4" s="1"/>
  <c r="AH2669" i="4"/>
  <c r="AH2670" i="4"/>
  <c r="AH2671" i="4"/>
  <c r="AF2671" i="4" s="1"/>
  <c r="G2671" i="4" s="1"/>
  <c r="AH2672" i="4"/>
  <c r="AH2673" i="4"/>
  <c r="AH2674" i="4"/>
  <c r="AH2675" i="4"/>
  <c r="AH2676" i="4"/>
  <c r="AF2676" i="4" s="1"/>
  <c r="G2676" i="4" s="1"/>
  <c r="AH2677" i="4"/>
  <c r="AH2678" i="4"/>
  <c r="AF2678" i="4" s="1"/>
  <c r="G2678" i="4" s="1"/>
  <c r="AH2679" i="4"/>
  <c r="AH2680" i="4"/>
  <c r="AH2681" i="4"/>
  <c r="AF2681" i="4" s="1"/>
  <c r="G2681" i="4" s="1"/>
  <c r="AH2682" i="4"/>
  <c r="AH2683" i="4"/>
  <c r="AH2684" i="4"/>
  <c r="AH2685" i="4"/>
  <c r="AH2686" i="4"/>
  <c r="AF2686" i="4" s="1"/>
  <c r="G2686" i="4" s="1"/>
  <c r="AH2687" i="4"/>
  <c r="AH2688" i="4"/>
  <c r="AF2688" i="4" s="1"/>
  <c r="G2688" i="4" s="1"/>
  <c r="AH2689" i="4"/>
  <c r="AH2690" i="4"/>
  <c r="AH2691" i="4"/>
  <c r="AF2691" i="4" s="1"/>
  <c r="G2691" i="4" s="1"/>
  <c r="AH2692" i="4"/>
  <c r="AH2693" i="4"/>
  <c r="AH2694" i="4"/>
  <c r="AH2695" i="4"/>
  <c r="AH2696" i="4"/>
  <c r="AF2696" i="4" s="1"/>
  <c r="G2696" i="4" s="1"/>
  <c r="AH2697" i="4"/>
  <c r="AH2698" i="4"/>
  <c r="AF2698" i="4" s="1"/>
  <c r="G2698" i="4" s="1"/>
  <c r="AH2699" i="4"/>
  <c r="AH2700" i="4"/>
  <c r="AH2701" i="4"/>
  <c r="AF2701" i="4" s="1"/>
  <c r="G2701" i="4" s="1"/>
  <c r="AH2702" i="4"/>
  <c r="AH2703" i="4"/>
  <c r="AH2704" i="4"/>
  <c r="AH2705" i="4"/>
  <c r="AH2706" i="4"/>
  <c r="AF2706" i="4" s="1"/>
  <c r="G2706" i="4" s="1"/>
  <c r="AH2707" i="4"/>
  <c r="AH2708" i="4"/>
  <c r="AF2708" i="4" s="1"/>
  <c r="G2708" i="4" s="1"/>
  <c r="AH2709" i="4"/>
  <c r="AH2710" i="4"/>
  <c r="AH2711" i="4"/>
  <c r="AF2711" i="4" s="1"/>
  <c r="G2711" i="4" s="1"/>
  <c r="AH2712" i="4"/>
  <c r="AH2713" i="4"/>
  <c r="AH2714" i="4"/>
  <c r="AH2715" i="4"/>
  <c r="AH2716" i="4"/>
  <c r="AF2716" i="4" s="1"/>
  <c r="G2716" i="4" s="1"/>
  <c r="AH2717" i="4"/>
  <c r="AH2718" i="4"/>
  <c r="AF2718" i="4" s="1"/>
  <c r="G2718" i="4" s="1"/>
  <c r="AH2719" i="4"/>
  <c r="AH2720" i="4"/>
  <c r="AH2721" i="4"/>
  <c r="AF2721" i="4" s="1"/>
  <c r="G2721" i="4" s="1"/>
  <c r="AH2722" i="4"/>
  <c r="AH2723" i="4"/>
  <c r="AH2724" i="4"/>
  <c r="AH2725" i="4"/>
  <c r="AH2726" i="4"/>
  <c r="AF2726" i="4" s="1"/>
  <c r="G2726" i="4" s="1"/>
  <c r="AH2727" i="4"/>
  <c r="AH2728" i="4"/>
  <c r="AF2728" i="4" s="1"/>
  <c r="G2728" i="4" s="1"/>
  <c r="AH2729" i="4"/>
  <c r="AH2730" i="4"/>
  <c r="AH2731" i="4"/>
  <c r="AF2731" i="4" s="1"/>
  <c r="G2731" i="4" s="1"/>
  <c r="AH2732" i="4"/>
  <c r="AH2733" i="4"/>
  <c r="AH2734" i="4"/>
  <c r="AH2735" i="4"/>
  <c r="AH2736" i="4"/>
  <c r="AF2736" i="4" s="1"/>
  <c r="G2736" i="4" s="1"/>
  <c r="AH2737" i="4"/>
  <c r="AH2738" i="4"/>
  <c r="AF2738" i="4" s="1"/>
  <c r="G2738" i="4" s="1"/>
  <c r="AH2739" i="4"/>
  <c r="AH2740" i="4"/>
  <c r="AH2741" i="4"/>
  <c r="AF2741" i="4" s="1"/>
  <c r="G2741" i="4" s="1"/>
  <c r="AH2742" i="4"/>
  <c r="AH2743" i="4"/>
  <c r="AH2744" i="4"/>
  <c r="AH2745" i="4"/>
  <c r="AH2746" i="4"/>
  <c r="AF2746" i="4" s="1"/>
  <c r="G2746" i="4" s="1"/>
  <c r="AH2747" i="4"/>
  <c r="AH2748" i="4"/>
  <c r="AF2748" i="4" s="1"/>
  <c r="G2748" i="4" s="1"/>
  <c r="AH5" i="4"/>
  <c r="AH6" i="4"/>
  <c r="AH2749" i="4"/>
  <c r="AF2749" i="4" s="1"/>
  <c r="G2749" i="4" s="1"/>
  <c r="AH2750" i="4"/>
  <c r="AH2751" i="4"/>
  <c r="AH2752" i="4"/>
  <c r="AH2753" i="4"/>
  <c r="AH2754" i="4"/>
  <c r="AF2754" i="4" s="1"/>
  <c r="G2754" i="4" s="1"/>
  <c r="AH2755" i="4"/>
  <c r="AH2756" i="4"/>
  <c r="AF2756" i="4" s="1"/>
  <c r="G2756" i="4" s="1"/>
  <c r="AH2757" i="4"/>
  <c r="AH2758" i="4"/>
  <c r="AH2759" i="4"/>
  <c r="AF2759" i="4" s="1"/>
  <c r="G2759" i="4" s="1"/>
  <c r="AH2760" i="4"/>
  <c r="AH2761" i="4"/>
  <c r="AH2762" i="4"/>
  <c r="AH2763" i="4"/>
  <c r="AH2764" i="4"/>
  <c r="AF2764" i="4" s="1"/>
  <c r="G2764" i="4" s="1"/>
  <c r="AH2765" i="4"/>
  <c r="AH2766" i="4"/>
  <c r="AF2766" i="4" s="1"/>
  <c r="G2766" i="4" s="1"/>
  <c r="AH2767" i="4"/>
  <c r="AH2768" i="4"/>
  <c r="AH2769" i="4"/>
  <c r="AF2769" i="4" s="1"/>
  <c r="G2769" i="4" s="1"/>
  <c r="AH2770" i="4"/>
  <c r="AH2771" i="4"/>
  <c r="AH2772" i="4"/>
  <c r="AH2773" i="4"/>
  <c r="AH2774" i="4"/>
  <c r="AF2774" i="4" s="1"/>
  <c r="G2774" i="4" s="1"/>
  <c r="AH2775" i="4"/>
  <c r="AH2776" i="4"/>
  <c r="AF2776" i="4" s="1"/>
  <c r="G2776" i="4" s="1"/>
  <c r="AH2777" i="4"/>
  <c r="AH2778" i="4"/>
  <c r="AH2779" i="4"/>
  <c r="AF2779" i="4" s="1"/>
  <c r="G2779" i="4" s="1"/>
  <c r="AH2780" i="4"/>
  <c r="AH2781" i="4"/>
  <c r="AH2782" i="4"/>
  <c r="AH2783" i="4"/>
  <c r="AH2784" i="4"/>
  <c r="AF2784" i="4" s="1"/>
  <c r="G2784" i="4" s="1"/>
  <c r="AH2785" i="4"/>
  <c r="AH2786" i="4"/>
  <c r="AF2786" i="4" s="1"/>
  <c r="G2786" i="4" s="1"/>
  <c r="AH2787" i="4"/>
  <c r="AH2788" i="4"/>
  <c r="AH2789" i="4"/>
  <c r="AF2789" i="4" s="1"/>
  <c r="G2789" i="4" s="1"/>
  <c r="AH2790" i="4"/>
  <c r="AH2791" i="4"/>
  <c r="AH2792" i="4"/>
  <c r="AH2793" i="4"/>
  <c r="AH2794" i="4"/>
  <c r="AF2794" i="4" s="1"/>
  <c r="G2794" i="4" s="1"/>
  <c r="AH2795" i="4"/>
  <c r="AH2796" i="4"/>
  <c r="AF2796" i="4" s="1"/>
  <c r="G2796" i="4" s="1"/>
  <c r="AH2797" i="4"/>
  <c r="AH2798" i="4"/>
  <c r="AH2799" i="4"/>
  <c r="AF2799" i="4" s="1"/>
  <c r="G2799" i="4" s="1"/>
  <c r="AH2800" i="4"/>
  <c r="AH2801" i="4"/>
  <c r="AH2802" i="4"/>
  <c r="AH2803" i="4"/>
  <c r="AH2804" i="4"/>
  <c r="AF2804" i="4" s="1"/>
  <c r="G2804" i="4" s="1"/>
  <c r="AH2805" i="4"/>
  <c r="AH2806" i="4"/>
  <c r="AF2806" i="4" s="1"/>
  <c r="G2806" i="4" s="1"/>
  <c r="AH2807" i="4"/>
  <c r="AH2808" i="4"/>
  <c r="AH2809" i="4"/>
  <c r="AF2809" i="4" s="1"/>
  <c r="G2809" i="4" s="1"/>
  <c r="AH2810" i="4"/>
  <c r="AH2811" i="4"/>
  <c r="AH2812" i="4"/>
  <c r="AH2813" i="4"/>
  <c r="AH2814" i="4"/>
  <c r="AF2814" i="4" s="1"/>
  <c r="G2814" i="4" s="1"/>
  <c r="AH2815" i="4"/>
  <c r="AH2816" i="4"/>
  <c r="AF2816" i="4" s="1"/>
  <c r="G2816" i="4" s="1"/>
  <c r="AH2817" i="4"/>
  <c r="AH2818" i="4"/>
  <c r="AH2819" i="4"/>
  <c r="AF2819" i="4" s="1"/>
  <c r="G2819" i="4" s="1"/>
  <c r="AH2820" i="4"/>
  <c r="AH2821" i="4"/>
  <c r="AH2822" i="4"/>
  <c r="AH2823" i="4"/>
  <c r="AH2824" i="4"/>
  <c r="AF2824" i="4" s="1"/>
  <c r="G2824" i="4" s="1"/>
  <c r="AH2825" i="4"/>
  <c r="AH2826" i="4"/>
  <c r="AF2826" i="4" s="1"/>
  <c r="G2826" i="4" s="1"/>
  <c r="AH2827" i="4"/>
  <c r="AH2828" i="4"/>
  <c r="AH2829" i="4"/>
  <c r="AF2829" i="4" s="1"/>
  <c r="G2829" i="4" s="1"/>
  <c r="AH2830" i="4"/>
  <c r="AH2831" i="4"/>
  <c r="AH2832" i="4"/>
  <c r="AH2833" i="4"/>
  <c r="AH2834" i="4"/>
  <c r="AF2834" i="4" s="1"/>
  <c r="G2834" i="4" s="1"/>
  <c r="AH2835" i="4"/>
  <c r="AH2836" i="4"/>
  <c r="AF2836" i="4" s="1"/>
  <c r="G2836" i="4" s="1"/>
  <c r="AH2837" i="4"/>
  <c r="AH2838" i="4"/>
  <c r="AH2839" i="4"/>
  <c r="AF2839" i="4" s="1"/>
  <c r="G2839" i="4" s="1"/>
  <c r="AH2840" i="4"/>
  <c r="AH2841" i="4"/>
  <c r="AH2842" i="4"/>
  <c r="AH2843" i="4"/>
  <c r="AH2844" i="4"/>
  <c r="AF2844" i="4" s="1"/>
  <c r="G2844" i="4" s="1"/>
  <c r="AH2845" i="4"/>
  <c r="AH2846" i="4"/>
  <c r="AF2846" i="4" s="1"/>
  <c r="G2846" i="4" s="1"/>
  <c r="AH2847" i="4"/>
  <c r="AH2848" i="4"/>
  <c r="AH2849" i="4"/>
  <c r="AF2849" i="4" s="1"/>
  <c r="G2849" i="4" s="1"/>
  <c r="AH2850" i="4"/>
  <c r="AH2851" i="4"/>
  <c r="AH2852" i="4"/>
  <c r="AH2853" i="4"/>
  <c r="AH2854" i="4"/>
  <c r="AF2854" i="4" s="1"/>
  <c r="G2854" i="4" s="1"/>
  <c r="AH2855" i="4"/>
  <c r="AH2856" i="4"/>
  <c r="AF2856" i="4" s="1"/>
  <c r="G2856" i="4" s="1"/>
  <c r="AH2857" i="4"/>
  <c r="AH2858" i="4"/>
  <c r="AH2859" i="4"/>
  <c r="AF2859" i="4" s="1"/>
  <c r="G2859" i="4" s="1"/>
  <c r="AH2860" i="4"/>
  <c r="AH2861" i="4"/>
  <c r="AH2862" i="4"/>
  <c r="AH2863" i="4"/>
  <c r="AH2864" i="4"/>
  <c r="AF2864" i="4" s="1"/>
  <c r="G2864" i="4" s="1"/>
  <c r="AH2865" i="4"/>
  <c r="AH2866" i="4"/>
  <c r="AF2866" i="4" s="1"/>
  <c r="G2866" i="4" s="1"/>
  <c r="AH2867" i="4"/>
  <c r="AH2868" i="4"/>
  <c r="AH2869" i="4"/>
  <c r="AF2869" i="4" s="1"/>
  <c r="G2869" i="4" s="1"/>
  <c r="AH2870" i="4"/>
  <c r="AH2871" i="4"/>
  <c r="AH2872" i="4"/>
  <c r="AH2873" i="4"/>
  <c r="AH2874" i="4"/>
  <c r="AF2874" i="4" s="1"/>
  <c r="G2874" i="4" s="1"/>
  <c r="AH2875" i="4"/>
  <c r="AH2876" i="4"/>
  <c r="AF2876" i="4" s="1"/>
  <c r="G2876" i="4" s="1"/>
  <c r="AH2877" i="4"/>
  <c r="AH2878" i="4"/>
  <c r="AH2879" i="4"/>
  <c r="AF2879" i="4" s="1"/>
  <c r="G2879" i="4" s="1"/>
  <c r="AH2880" i="4"/>
  <c r="AH2881" i="4"/>
  <c r="AH2882" i="4"/>
  <c r="AH2883" i="4"/>
  <c r="AH2884" i="4"/>
  <c r="AF2884" i="4" s="1"/>
  <c r="G2884" i="4" s="1"/>
  <c r="AH2885" i="4"/>
  <c r="AH2886" i="4"/>
  <c r="AF2886" i="4" s="1"/>
  <c r="G2886" i="4" s="1"/>
  <c r="AH2887" i="4"/>
  <c r="AH2888" i="4"/>
  <c r="AH2889" i="4"/>
  <c r="AF2889" i="4" s="1"/>
  <c r="G2889" i="4" s="1"/>
  <c r="AH2890" i="4"/>
  <c r="AH2891" i="4"/>
  <c r="AH2892" i="4"/>
  <c r="AH2893" i="4"/>
  <c r="AH2894" i="4"/>
  <c r="AF2894" i="4" s="1"/>
  <c r="G2894" i="4" s="1"/>
  <c r="AH2895" i="4"/>
  <c r="AH2896" i="4"/>
  <c r="AF2896" i="4" s="1"/>
  <c r="G2896" i="4" s="1"/>
  <c r="AH2897" i="4"/>
  <c r="AH2898" i="4"/>
  <c r="AH2899" i="4"/>
  <c r="AF2899" i="4" s="1"/>
  <c r="G2899" i="4" s="1"/>
  <c r="AH2900" i="4"/>
  <c r="AH2901" i="4"/>
  <c r="AH2902" i="4"/>
  <c r="AH2903" i="4"/>
  <c r="AH2904" i="4"/>
  <c r="AF2904" i="4" s="1"/>
  <c r="G2904" i="4" s="1"/>
  <c r="AH2905" i="4"/>
  <c r="AH2906" i="4"/>
  <c r="AF2906" i="4" s="1"/>
  <c r="G2906" i="4" s="1"/>
  <c r="AH2907" i="4"/>
  <c r="AH2908" i="4"/>
  <c r="AH2909" i="4"/>
  <c r="AF2909" i="4" s="1"/>
  <c r="G2909" i="4" s="1"/>
  <c r="AH2910" i="4"/>
  <c r="AH2911" i="4"/>
  <c r="AH2912" i="4"/>
  <c r="AH2913" i="4"/>
  <c r="AH2914" i="4"/>
  <c r="AF2914" i="4" s="1"/>
  <c r="G2914" i="4" s="1"/>
  <c r="AH2915" i="4"/>
  <c r="AH2916" i="4"/>
  <c r="AF2916" i="4" s="1"/>
  <c r="G2916" i="4" s="1"/>
  <c r="AH2917" i="4"/>
  <c r="AH2918" i="4"/>
  <c r="AH2919" i="4"/>
  <c r="AF2919" i="4" s="1"/>
  <c r="G2919" i="4" s="1"/>
  <c r="AH2920" i="4"/>
  <c r="AH2921" i="4"/>
  <c r="AH2922" i="4"/>
  <c r="AH2923" i="4"/>
  <c r="AH2924" i="4"/>
  <c r="AF2924" i="4" s="1"/>
  <c r="G2924" i="4" s="1"/>
  <c r="AH2925" i="4"/>
  <c r="AH2926" i="4"/>
  <c r="AF2926" i="4" s="1"/>
  <c r="G2926" i="4" s="1"/>
  <c r="AH2927" i="4"/>
  <c r="AH2928" i="4"/>
  <c r="AH2929" i="4"/>
  <c r="AF2929" i="4" s="1"/>
  <c r="G2929" i="4" s="1"/>
  <c r="AH2930" i="4"/>
  <c r="AH2931" i="4"/>
  <c r="AH2932" i="4"/>
  <c r="AH2933" i="4"/>
  <c r="AH2934" i="4"/>
  <c r="AF2934" i="4" s="1"/>
  <c r="G2934" i="4" s="1"/>
  <c r="AH2935" i="4"/>
  <c r="AH2936" i="4"/>
  <c r="AF2936" i="4" s="1"/>
  <c r="G2936" i="4" s="1"/>
  <c r="AH2937" i="4"/>
  <c r="AH2938" i="4"/>
  <c r="AH2939" i="4"/>
  <c r="AF2939" i="4" s="1"/>
  <c r="G2939" i="4" s="1"/>
  <c r="AH2940" i="4"/>
  <c r="AH2941" i="4"/>
  <c r="AH2942" i="4"/>
  <c r="AH2943" i="4"/>
  <c r="AH2944" i="4"/>
  <c r="AF2944" i="4" s="1"/>
  <c r="G2944" i="4" s="1"/>
  <c r="AH2945" i="4"/>
  <c r="AH2946" i="4"/>
  <c r="AF2946" i="4" s="1"/>
  <c r="G2946" i="4" s="1"/>
  <c r="AH2947" i="4"/>
  <c r="AH2948" i="4"/>
  <c r="AH2949" i="4"/>
  <c r="AF2949" i="4" s="1"/>
  <c r="G2949" i="4" s="1"/>
  <c r="AH2950" i="4"/>
  <c r="AH2951" i="4"/>
  <c r="AH2952" i="4"/>
  <c r="AH2953" i="4"/>
  <c r="AH2954" i="4"/>
  <c r="AF2954" i="4" s="1"/>
  <c r="G2954" i="4" s="1"/>
  <c r="AH2955" i="4"/>
  <c r="AH2956" i="4"/>
  <c r="AF2956" i="4" s="1"/>
  <c r="G2956" i="4" s="1"/>
  <c r="AH2957" i="4"/>
  <c r="AH2958" i="4"/>
  <c r="AH2959" i="4"/>
  <c r="AF2959" i="4" s="1"/>
  <c r="G2959" i="4" s="1"/>
  <c r="AH2960" i="4"/>
  <c r="AH2961" i="4"/>
  <c r="AH2962" i="4"/>
  <c r="AH2963" i="4"/>
  <c r="AH2964" i="4"/>
  <c r="AF2964" i="4" s="1"/>
  <c r="G2964" i="4" s="1"/>
  <c r="AH2965" i="4"/>
  <c r="AH2966" i="4"/>
  <c r="AF2966" i="4" s="1"/>
  <c r="G2966" i="4" s="1"/>
  <c r="AH2967" i="4"/>
  <c r="AH2968" i="4"/>
  <c r="AH2969" i="4"/>
  <c r="AF2969" i="4" s="1"/>
  <c r="G2969" i="4" s="1"/>
  <c r="AH2970" i="4"/>
  <c r="AH2971" i="4"/>
  <c r="AH2972" i="4"/>
  <c r="AH2973" i="4"/>
  <c r="AH2974" i="4"/>
  <c r="AF2974" i="4" s="1"/>
  <c r="G2974" i="4" s="1"/>
  <c r="AH2975" i="4"/>
  <c r="AH2976" i="4"/>
  <c r="AF2976" i="4" s="1"/>
  <c r="G2976" i="4" s="1"/>
  <c r="AH2977" i="4"/>
  <c r="AH2978" i="4"/>
  <c r="AH2979" i="4"/>
  <c r="AF2979" i="4" s="1"/>
  <c r="G2979" i="4" s="1"/>
  <c r="AH2980" i="4"/>
  <c r="AH2981" i="4"/>
  <c r="AH2982" i="4"/>
  <c r="AH2983" i="4"/>
  <c r="AH2984" i="4"/>
  <c r="AF2984" i="4" s="1"/>
  <c r="G2984" i="4" s="1"/>
  <c r="AH2985" i="4"/>
  <c r="AH2986" i="4"/>
  <c r="AF2986" i="4" s="1"/>
  <c r="G2986" i="4" s="1"/>
  <c r="AH2987" i="4"/>
  <c r="AH2988" i="4"/>
  <c r="AH2989" i="4"/>
  <c r="AF2989" i="4" s="1"/>
  <c r="G2989" i="4" s="1"/>
  <c r="AH2990" i="4"/>
  <c r="AH2991" i="4"/>
  <c r="AH2992" i="4"/>
  <c r="AH2993" i="4"/>
  <c r="AH2994" i="4"/>
  <c r="AF2994" i="4" s="1"/>
  <c r="G2994" i="4" s="1"/>
  <c r="AH2995" i="4"/>
  <c r="AH2996" i="4"/>
  <c r="AF2996" i="4" s="1"/>
  <c r="G2996" i="4" s="1"/>
  <c r="AH2997" i="4"/>
  <c r="AH2998" i="4"/>
  <c r="AH2999" i="4"/>
  <c r="AF2999" i="4" s="1"/>
  <c r="G2999" i="4" s="1"/>
  <c r="AH3000" i="4"/>
  <c r="AH3001" i="4"/>
  <c r="AH3002" i="4"/>
  <c r="AH3003" i="4"/>
  <c r="AH3004" i="4"/>
  <c r="AF3004" i="4" s="1"/>
  <c r="G3004" i="4" s="1"/>
  <c r="AH3005" i="4"/>
  <c r="AH3006" i="4"/>
  <c r="AF3006" i="4" s="1"/>
  <c r="G3006" i="4" s="1"/>
  <c r="AH3007" i="4"/>
  <c r="AH3008" i="4"/>
  <c r="AH3009" i="4"/>
  <c r="AF3009" i="4" s="1"/>
  <c r="G3009" i="4" s="1"/>
  <c r="AH3010" i="4"/>
  <c r="AH3011" i="4"/>
  <c r="AH3012" i="4"/>
  <c r="AH3013" i="4"/>
  <c r="AH3014" i="4"/>
  <c r="AF3014" i="4" s="1"/>
  <c r="G3014" i="4" s="1"/>
  <c r="AH3015" i="4"/>
  <c r="AH3016" i="4"/>
  <c r="AF3016" i="4" s="1"/>
  <c r="G3016" i="4" s="1"/>
  <c r="AH3017" i="4"/>
  <c r="AH3018" i="4"/>
  <c r="AH3019" i="4"/>
  <c r="AF3019" i="4" s="1"/>
  <c r="G3019" i="4" s="1"/>
  <c r="AH3020" i="4"/>
  <c r="AH3021" i="4"/>
  <c r="AH3022" i="4"/>
  <c r="AH3023" i="4"/>
  <c r="AH3024" i="4"/>
  <c r="AF3024" i="4" s="1"/>
  <c r="G3024" i="4" s="1"/>
  <c r="AH3025" i="4"/>
  <c r="AH3026" i="4"/>
  <c r="AF3026" i="4" s="1"/>
  <c r="G3026" i="4" s="1"/>
  <c r="AH3027" i="4"/>
  <c r="AH3028" i="4"/>
  <c r="AH3029" i="4"/>
  <c r="AF3029" i="4" s="1"/>
  <c r="G3029" i="4" s="1"/>
  <c r="AH3030" i="4"/>
  <c r="AH3031" i="4"/>
  <c r="AH3032" i="4"/>
  <c r="AH3033" i="4"/>
  <c r="AH3034" i="4"/>
  <c r="AF3034" i="4" s="1"/>
  <c r="G3034" i="4" s="1"/>
  <c r="AH3035" i="4"/>
  <c r="AH3036" i="4"/>
  <c r="AF3036" i="4" s="1"/>
  <c r="G3036" i="4" s="1"/>
  <c r="AH3037" i="4"/>
  <c r="AH3038" i="4"/>
  <c r="AH3039" i="4"/>
  <c r="AF3039" i="4" s="1"/>
  <c r="G3039" i="4" s="1"/>
  <c r="AH3040" i="4"/>
  <c r="AH3041" i="4"/>
  <c r="AH3042" i="4"/>
  <c r="AH3043" i="4"/>
  <c r="AH3044" i="4"/>
  <c r="AF3044" i="4" s="1"/>
  <c r="G3044" i="4" s="1"/>
  <c r="AH3045" i="4"/>
  <c r="AH3046" i="4"/>
  <c r="AF3046" i="4" s="1"/>
  <c r="G3046" i="4" s="1"/>
  <c r="AH3047" i="4"/>
  <c r="AH3048" i="4"/>
  <c r="AH3049" i="4"/>
  <c r="AF3049" i="4" s="1"/>
  <c r="G3049" i="4" s="1"/>
  <c r="AH3050" i="4"/>
  <c r="AH3051" i="4"/>
  <c r="AH3052" i="4"/>
  <c r="AH3053" i="4"/>
  <c r="AH3054" i="4"/>
  <c r="AF3054" i="4" s="1"/>
  <c r="G3054" i="4" s="1"/>
  <c r="AH3055" i="4"/>
  <c r="AH3056" i="4"/>
  <c r="AF3056" i="4" s="1"/>
  <c r="G3056" i="4" s="1"/>
  <c r="AH3057" i="4"/>
  <c r="AH3058" i="4"/>
  <c r="AH3059" i="4"/>
  <c r="AF3059" i="4" s="1"/>
  <c r="G3059" i="4" s="1"/>
  <c r="AH3060" i="4"/>
  <c r="AH3061" i="4"/>
  <c r="AH3062" i="4"/>
  <c r="AH3063" i="4"/>
  <c r="AH3064" i="4"/>
  <c r="AF3064" i="4" s="1"/>
  <c r="G3064" i="4" s="1"/>
  <c r="AH3065" i="4"/>
  <c r="AH3066" i="4"/>
  <c r="AF3066" i="4" s="1"/>
  <c r="G3066" i="4" s="1"/>
  <c r="AH3067" i="4"/>
  <c r="AH3068" i="4"/>
  <c r="AH3069" i="4"/>
  <c r="AF3069" i="4" s="1"/>
  <c r="G3069" i="4" s="1"/>
  <c r="AH3070" i="4"/>
  <c r="AH3071" i="4"/>
  <c r="AH3072" i="4"/>
  <c r="AH3073" i="4"/>
  <c r="AH3074" i="4"/>
  <c r="AF3074" i="4" s="1"/>
  <c r="G3074" i="4" s="1"/>
  <c r="AH3075" i="4"/>
  <c r="AH3076" i="4"/>
  <c r="AF3076" i="4" s="1"/>
  <c r="G3076" i="4" s="1"/>
  <c r="AH3077" i="4"/>
  <c r="AH3078" i="4"/>
  <c r="AH3079" i="4"/>
  <c r="AF3079" i="4" s="1"/>
  <c r="G3079" i="4" s="1"/>
  <c r="AH3080" i="4"/>
  <c r="AH3081" i="4"/>
  <c r="AH3082" i="4"/>
  <c r="AH3083" i="4"/>
  <c r="AH3084" i="4"/>
  <c r="AF3084" i="4" s="1"/>
  <c r="G3084" i="4" s="1"/>
  <c r="AH3085" i="4"/>
  <c r="AH3086" i="4"/>
  <c r="AF3086" i="4" s="1"/>
  <c r="G3086" i="4" s="1"/>
  <c r="AH3087" i="4"/>
  <c r="AH3088" i="4"/>
  <c r="AH3089" i="4"/>
  <c r="AF3089" i="4" s="1"/>
  <c r="G3089" i="4" s="1"/>
  <c r="AH3090" i="4"/>
  <c r="AH3091" i="4"/>
  <c r="AH3092" i="4"/>
  <c r="AH3093" i="4"/>
  <c r="AH3094" i="4"/>
  <c r="AF3094" i="4" s="1"/>
  <c r="G3094" i="4" s="1"/>
  <c r="AH3095" i="4"/>
  <c r="AH3096" i="4"/>
  <c r="AF3096" i="4" s="1"/>
  <c r="G3096" i="4" s="1"/>
  <c r="AH3097" i="4"/>
  <c r="AH3098" i="4"/>
  <c r="AH3099" i="4"/>
  <c r="AF3099" i="4" s="1"/>
  <c r="G3099" i="4" s="1"/>
  <c r="AH3100" i="4"/>
  <c r="AH3101" i="4"/>
  <c r="AH3102" i="4"/>
  <c r="AH3103" i="4"/>
  <c r="AH3104" i="4"/>
  <c r="AF3104" i="4" s="1"/>
  <c r="G3104" i="4" s="1"/>
  <c r="AH3105" i="4"/>
  <c r="AH3106" i="4"/>
  <c r="AF3106" i="4" s="1"/>
  <c r="G3106" i="4" s="1"/>
  <c r="AH3107" i="4"/>
  <c r="AH3108" i="4"/>
  <c r="AH3109" i="4"/>
  <c r="AF3109" i="4" s="1"/>
  <c r="G3109" i="4" s="1"/>
  <c r="AH3110" i="4"/>
  <c r="AH3111" i="4"/>
  <c r="AH3112" i="4"/>
  <c r="AH3113" i="4"/>
  <c r="AH3114" i="4"/>
  <c r="AF3114" i="4" s="1"/>
  <c r="G3114" i="4" s="1"/>
  <c r="AH3115" i="4"/>
  <c r="AH3116" i="4"/>
  <c r="AF3116" i="4" s="1"/>
  <c r="G3116" i="4" s="1"/>
  <c r="AH3117" i="4"/>
  <c r="AH3118" i="4"/>
  <c r="AH3119" i="4"/>
  <c r="AF3119" i="4" s="1"/>
  <c r="G3119" i="4" s="1"/>
  <c r="AH3120" i="4"/>
  <c r="AH3121" i="4"/>
  <c r="AH3122" i="4"/>
  <c r="AH3123" i="4"/>
  <c r="AH3124" i="4"/>
  <c r="AF3124" i="4" s="1"/>
  <c r="G3124" i="4" s="1"/>
  <c r="AH3125" i="4"/>
  <c r="AH3126" i="4"/>
  <c r="AF3126" i="4" s="1"/>
  <c r="G3126" i="4" s="1"/>
  <c r="AH3127" i="4"/>
  <c r="AH3128" i="4"/>
  <c r="AH3129" i="4"/>
  <c r="AF3129" i="4" s="1"/>
  <c r="G3129" i="4" s="1"/>
  <c r="AH3130" i="4"/>
  <c r="AH3131" i="4"/>
  <c r="AH3132" i="4"/>
  <c r="AH3133" i="4"/>
  <c r="AH3134" i="4"/>
  <c r="AF3134" i="4" s="1"/>
  <c r="G3134" i="4" s="1"/>
  <c r="AH3135" i="4"/>
  <c r="AH3136" i="4"/>
  <c r="AF3136" i="4" s="1"/>
  <c r="G3136" i="4" s="1"/>
  <c r="AH3137" i="4"/>
  <c r="AH3138" i="4"/>
  <c r="AH3139" i="4"/>
  <c r="AF3139" i="4" s="1"/>
  <c r="G3139" i="4" s="1"/>
  <c r="AH3140" i="4"/>
  <c r="AH3141" i="4"/>
  <c r="AH3142" i="4"/>
  <c r="AH3143" i="4"/>
  <c r="AH3144" i="4"/>
  <c r="AF3144" i="4" s="1"/>
  <c r="G3144" i="4" s="1"/>
  <c r="AH3145" i="4"/>
  <c r="AH3146" i="4"/>
  <c r="AF3146" i="4" s="1"/>
  <c r="G3146" i="4" s="1"/>
  <c r="AH3147" i="4"/>
  <c r="AH3148" i="4"/>
  <c r="AH3149" i="4"/>
  <c r="AF3149" i="4" s="1"/>
  <c r="G3149" i="4" s="1"/>
  <c r="AH3150" i="4"/>
  <c r="AH3151" i="4"/>
  <c r="AH3152" i="4"/>
  <c r="AH3153" i="4"/>
  <c r="AH3154" i="4"/>
  <c r="AF3154" i="4" s="1"/>
  <c r="G3154" i="4" s="1"/>
  <c r="AH3155" i="4"/>
  <c r="AH3156" i="4"/>
  <c r="AF3156" i="4" s="1"/>
  <c r="G3156" i="4" s="1"/>
  <c r="AH3157" i="4"/>
  <c r="AH3158" i="4"/>
  <c r="AH3159" i="4"/>
  <c r="AF3159" i="4" s="1"/>
  <c r="G3159" i="4" s="1"/>
  <c r="AH3160" i="4"/>
  <c r="AH3161" i="4"/>
  <c r="AH3162" i="4"/>
  <c r="AH3163" i="4"/>
  <c r="AH3164" i="4"/>
  <c r="AF3164" i="4" s="1"/>
  <c r="G3164" i="4" s="1"/>
  <c r="AH3165" i="4"/>
  <c r="AH3166" i="4"/>
  <c r="AF3166" i="4" s="1"/>
  <c r="G3166" i="4" s="1"/>
  <c r="AH3167" i="4"/>
  <c r="AH3168" i="4"/>
  <c r="AH3169" i="4"/>
  <c r="AF3169" i="4" s="1"/>
  <c r="G3169" i="4" s="1"/>
  <c r="AH3170" i="4"/>
  <c r="AH3171" i="4"/>
  <c r="AH3172" i="4"/>
  <c r="AH3173" i="4"/>
  <c r="AH3174" i="4"/>
  <c r="AF3174" i="4" s="1"/>
  <c r="G3174" i="4" s="1"/>
  <c r="AH3175" i="4"/>
  <c r="AH3176" i="4"/>
  <c r="AF3176" i="4" s="1"/>
  <c r="G3176" i="4" s="1"/>
  <c r="AH3177" i="4"/>
  <c r="AH3178" i="4"/>
  <c r="AH3179" i="4"/>
  <c r="AF3179" i="4" s="1"/>
  <c r="G3179" i="4" s="1"/>
  <c r="AH3180" i="4"/>
  <c r="AH3181" i="4"/>
  <c r="AH3182" i="4"/>
  <c r="AH3183" i="4"/>
  <c r="AH3184" i="4"/>
  <c r="AF3184" i="4" s="1"/>
  <c r="G3184" i="4" s="1"/>
  <c r="AH3185" i="4"/>
  <c r="AH3186" i="4"/>
  <c r="AF3186" i="4" s="1"/>
  <c r="G3186" i="4" s="1"/>
  <c r="AH3187" i="4"/>
  <c r="AH3188" i="4"/>
  <c r="AH3189" i="4"/>
  <c r="AF3189" i="4" s="1"/>
  <c r="G3189" i="4" s="1"/>
  <c r="AH3190" i="4"/>
  <c r="AH3191" i="4"/>
  <c r="AH3192" i="4"/>
  <c r="AH3193" i="4"/>
  <c r="AH3194" i="4"/>
  <c r="AF3194" i="4" s="1"/>
  <c r="G3194" i="4" s="1"/>
  <c r="AH3195" i="4"/>
  <c r="AH3196" i="4"/>
  <c r="AF3196" i="4" s="1"/>
  <c r="G3196" i="4" s="1"/>
  <c r="AH3197" i="4"/>
  <c r="AH3198" i="4"/>
  <c r="AH3199" i="4"/>
  <c r="AF3199" i="4" s="1"/>
  <c r="G3199" i="4" s="1"/>
  <c r="AH3200" i="4"/>
  <c r="AH3201" i="4"/>
  <c r="AH3202" i="4"/>
  <c r="AH3203" i="4"/>
  <c r="AH3204" i="4"/>
  <c r="AF3204" i="4" s="1"/>
  <c r="G3204" i="4" s="1"/>
  <c r="AH3205" i="4"/>
  <c r="AH3206" i="4"/>
  <c r="AF3206" i="4" s="1"/>
  <c r="G3206" i="4" s="1"/>
  <c r="AH3207" i="4"/>
  <c r="AH3208" i="4"/>
  <c r="AH3209" i="4"/>
  <c r="AF3209" i="4" s="1"/>
  <c r="G3209" i="4" s="1"/>
  <c r="AH3210" i="4"/>
  <c r="AH3211" i="4"/>
  <c r="AH3212" i="4"/>
  <c r="AH3213" i="4"/>
  <c r="AH3214" i="4"/>
  <c r="AF3214" i="4" s="1"/>
  <c r="G3214" i="4" s="1"/>
  <c r="AH3215" i="4"/>
  <c r="AH3216" i="4"/>
  <c r="AF3216" i="4" s="1"/>
  <c r="G3216" i="4" s="1"/>
  <c r="AH3217" i="4"/>
  <c r="AH3218" i="4"/>
  <c r="AH3219" i="4"/>
  <c r="AF3219" i="4" s="1"/>
  <c r="G3219" i="4" s="1"/>
  <c r="AH3220" i="4"/>
  <c r="AH3221" i="4"/>
  <c r="AH3222" i="4"/>
  <c r="AH3223" i="4"/>
  <c r="AH3224" i="4"/>
  <c r="AF3224" i="4" s="1"/>
  <c r="G3224" i="4" s="1"/>
  <c r="AH3225" i="4"/>
  <c r="AH3226" i="4"/>
  <c r="AF3226" i="4" s="1"/>
  <c r="G3226" i="4" s="1"/>
  <c r="AH3227" i="4"/>
  <c r="AH3228" i="4"/>
  <c r="AH3229" i="4"/>
  <c r="AF3229" i="4" s="1"/>
  <c r="G3229" i="4" s="1"/>
  <c r="AH3230" i="4"/>
  <c r="AH3231" i="4"/>
  <c r="AH3232" i="4"/>
  <c r="AH3233" i="4"/>
  <c r="AH3234" i="4"/>
  <c r="AF3234" i="4" s="1"/>
  <c r="G3234" i="4" s="1"/>
  <c r="AH3235" i="4"/>
  <c r="AH3236" i="4"/>
  <c r="AF3236" i="4" s="1"/>
  <c r="G3236" i="4" s="1"/>
  <c r="AH3237" i="4"/>
  <c r="AH3238" i="4"/>
  <c r="AH3239" i="4"/>
  <c r="AF3239" i="4" s="1"/>
  <c r="G3239" i="4" s="1"/>
  <c r="AH3240" i="4"/>
  <c r="AH3241" i="4"/>
  <c r="AH3242" i="4"/>
  <c r="AH3243" i="4"/>
  <c r="AH3244" i="4"/>
  <c r="AF3244" i="4" s="1"/>
  <c r="G3244" i="4" s="1"/>
  <c r="AH3245" i="4"/>
  <c r="AH3246" i="4"/>
  <c r="AF3246" i="4" s="1"/>
  <c r="G3246" i="4" s="1"/>
  <c r="AH3247" i="4"/>
  <c r="AH3248" i="4"/>
  <c r="AH3249" i="4"/>
  <c r="AF3249" i="4" s="1"/>
  <c r="G3249" i="4" s="1"/>
  <c r="AH3250" i="4"/>
  <c r="AH3251" i="4"/>
  <c r="AH3252" i="4"/>
  <c r="AH3253" i="4"/>
  <c r="AH3254" i="4"/>
  <c r="AF3254" i="4" s="1"/>
  <c r="G3254" i="4" s="1"/>
  <c r="AH3255" i="4"/>
  <c r="AH3256" i="4"/>
  <c r="AF3256" i="4" s="1"/>
  <c r="G3256" i="4" s="1"/>
  <c r="AH3257" i="4"/>
  <c r="AH3258" i="4"/>
  <c r="AH3259" i="4"/>
  <c r="AF3259" i="4" s="1"/>
  <c r="G3259" i="4" s="1"/>
  <c r="AH3260" i="4"/>
  <c r="AH3261" i="4"/>
  <c r="AH3262" i="4"/>
  <c r="AH3263" i="4"/>
  <c r="AH3264" i="4"/>
  <c r="AF3264" i="4" s="1"/>
  <c r="G3264" i="4" s="1"/>
  <c r="AH3265" i="4"/>
  <c r="AH3266" i="4"/>
  <c r="AF3266" i="4" s="1"/>
  <c r="G3266" i="4" s="1"/>
  <c r="AH3267" i="4"/>
  <c r="AH3268" i="4"/>
  <c r="AH3269" i="4"/>
  <c r="AF3269" i="4" s="1"/>
  <c r="G3269" i="4" s="1"/>
  <c r="AH3270" i="4"/>
  <c r="AH3271" i="4"/>
  <c r="AH3272" i="4"/>
  <c r="AH3273" i="4"/>
  <c r="AH3274" i="4"/>
  <c r="AF3274" i="4" s="1"/>
  <c r="G3274" i="4" s="1"/>
  <c r="AH3275" i="4"/>
  <c r="AH3276" i="4"/>
  <c r="AF3276" i="4" s="1"/>
  <c r="G3276" i="4" s="1"/>
  <c r="AH3277" i="4"/>
  <c r="AH3278" i="4"/>
  <c r="AH3279" i="4"/>
  <c r="AF3279" i="4" s="1"/>
  <c r="G3279" i="4" s="1"/>
  <c r="AH3280" i="4"/>
  <c r="AH3281" i="4"/>
  <c r="AH3282" i="4"/>
  <c r="AH3283" i="4"/>
  <c r="AH3284" i="4"/>
  <c r="AF3284" i="4" s="1"/>
  <c r="G3284" i="4" s="1"/>
  <c r="AH3285" i="4"/>
  <c r="AH3286" i="4"/>
  <c r="AF3286" i="4" s="1"/>
  <c r="G3286" i="4" s="1"/>
  <c r="AH3287" i="4"/>
  <c r="AH3288" i="4"/>
  <c r="AH3289" i="4"/>
  <c r="AF3289" i="4" s="1"/>
  <c r="G3289" i="4" s="1"/>
  <c r="AH3290" i="4"/>
  <c r="AH3291" i="4"/>
  <c r="AH3292" i="4"/>
  <c r="AH3293" i="4"/>
  <c r="AH3294" i="4"/>
  <c r="AF3294" i="4" s="1"/>
  <c r="G3294" i="4" s="1"/>
  <c r="AH3295" i="4"/>
  <c r="AH3296" i="4"/>
  <c r="AF3296" i="4" s="1"/>
  <c r="G3296" i="4" s="1"/>
  <c r="AH3297" i="4"/>
  <c r="AH3298" i="4"/>
  <c r="AH3299" i="4"/>
  <c r="AF3299" i="4" s="1"/>
  <c r="G3299" i="4" s="1"/>
  <c r="AH3300" i="4"/>
  <c r="AH3301" i="4"/>
  <c r="AH3302" i="4"/>
  <c r="AH3303" i="4"/>
  <c r="AH3304" i="4"/>
  <c r="AF3304" i="4" s="1"/>
  <c r="G3304" i="4" s="1"/>
  <c r="AH3305" i="4"/>
  <c r="AF3305" i="4" s="1"/>
  <c r="G3305" i="4" s="1"/>
  <c r="AH3306" i="4"/>
  <c r="AF3306" i="4" s="1"/>
  <c r="G3306" i="4" s="1"/>
  <c r="AH3307" i="4"/>
  <c r="AF3307" i="4" s="1"/>
  <c r="G3307" i="4" s="1"/>
  <c r="AH3308" i="4"/>
  <c r="AF3308" i="4" s="1"/>
  <c r="G3308" i="4" s="1"/>
  <c r="AH3309" i="4"/>
  <c r="AF3309" i="4" s="1"/>
  <c r="G3309" i="4" s="1"/>
  <c r="AH3310" i="4"/>
  <c r="AH3311" i="4"/>
  <c r="AH3312" i="4"/>
  <c r="AH3313" i="4"/>
  <c r="AH3314" i="4"/>
  <c r="AF3314" i="4" s="1"/>
  <c r="G3314" i="4" s="1"/>
  <c r="AH3315" i="4"/>
  <c r="AH3316" i="4"/>
  <c r="AF3316" i="4" s="1"/>
  <c r="G3316" i="4" s="1"/>
  <c r="AH3317" i="4"/>
  <c r="AH3318" i="4"/>
  <c r="AH3319" i="4"/>
  <c r="AF3319" i="4" s="1"/>
  <c r="G3319" i="4" s="1"/>
  <c r="AH3320" i="4"/>
  <c r="AH3321" i="4"/>
  <c r="AH3322" i="4"/>
  <c r="AH3323" i="4"/>
  <c r="AH3324" i="4"/>
  <c r="AF3324" i="4" s="1"/>
  <c r="G3324" i="4" s="1"/>
  <c r="AH3325" i="4"/>
  <c r="AH3326" i="4"/>
  <c r="AF3326" i="4" s="1"/>
  <c r="G3326" i="4" s="1"/>
  <c r="AH3327" i="4"/>
  <c r="AH3328" i="4"/>
  <c r="AH3329" i="4"/>
  <c r="AF3329" i="4" s="1"/>
  <c r="G3329" i="4" s="1"/>
  <c r="AH3330" i="4"/>
  <c r="AH3331" i="4"/>
  <c r="AH3332" i="4"/>
  <c r="AH3333" i="4"/>
  <c r="AH3334" i="4"/>
  <c r="AF3334" i="4" s="1"/>
  <c r="G3334" i="4" s="1"/>
  <c r="AH3335" i="4"/>
  <c r="AH3336" i="4"/>
  <c r="AF3336" i="4" s="1"/>
  <c r="G3336" i="4" s="1"/>
  <c r="AH3337" i="4"/>
  <c r="AH3338" i="4"/>
  <c r="AH3339" i="4"/>
  <c r="AF3339" i="4" s="1"/>
  <c r="G3339" i="4" s="1"/>
  <c r="AH3340" i="4"/>
  <c r="AH3341" i="4"/>
  <c r="AH3342" i="4"/>
  <c r="AH3343" i="4"/>
  <c r="AH3344" i="4"/>
  <c r="AF3344" i="4" s="1"/>
  <c r="G3344" i="4" s="1"/>
  <c r="AH3345" i="4"/>
  <c r="AH3346" i="4"/>
  <c r="AF3346" i="4" s="1"/>
  <c r="G3346" i="4" s="1"/>
  <c r="AH3347" i="4"/>
  <c r="AH3348" i="4"/>
  <c r="AH3349" i="4"/>
  <c r="AF3349" i="4" s="1"/>
  <c r="G3349" i="4" s="1"/>
  <c r="AH3350" i="4"/>
  <c r="AH3351" i="4"/>
  <c r="AH3352" i="4"/>
  <c r="AH3353" i="4"/>
  <c r="AH3354" i="4"/>
  <c r="AF3354" i="4" s="1"/>
  <c r="G3354" i="4" s="1"/>
  <c r="AH3355" i="4"/>
  <c r="AH3356" i="4"/>
  <c r="AF3356" i="4" s="1"/>
  <c r="G3356" i="4" s="1"/>
  <c r="AH3357" i="4"/>
  <c r="AH3358" i="4"/>
  <c r="AH3359" i="4"/>
  <c r="AF3359" i="4" s="1"/>
  <c r="G3359" i="4" s="1"/>
  <c r="AH3360" i="4"/>
  <c r="AH7" i="4"/>
  <c r="AH3361" i="4"/>
  <c r="AH8" i="4"/>
  <c r="AH9" i="4"/>
  <c r="AF9" i="4" s="1"/>
  <c r="AH3362" i="4"/>
  <c r="AH3363" i="4"/>
  <c r="AF3363" i="4" s="1"/>
  <c r="G3363" i="4" s="1"/>
  <c r="AH10" i="4"/>
  <c r="AH11" i="4"/>
  <c r="AH3364" i="4"/>
  <c r="AF3364" i="4" s="1"/>
  <c r="G3364" i="4" s="1"/>
  <c r="AH3365" i="4"/>
  <c r="AH3366" i="4"/>
  <c r="AH3367" i="4"/>
  <c r="AH3368" i="4"/>
  <c r="AH3369" i="4"/>
  <c r="AF3369" i="4" s="1"/>
  <c r="G3369" i="4" s="1"/>
  <c r="AH3370" i="4"/>
  <c r="AH3371" i="4"/>
  <c r="AF3371" i="4" s="1"/>
  <c r="G3371" i="4" s="1"/>
  <c r="AH3372" i="4"/>
  <c r="AH3373" i="4"/>
  <c r="AH3374" i="4"/>
  <c r="AF3374" i="4" s="1"/>
  <c r="G3374" i="4" s="1"/>
  <c r="AH3375" i="4"/>
  <c r="AH3376" i="4"/>
  <c r="AH3377" i="4"/>
  <c r="AH3378" i="4"/>
  <c r="AH3379" i="4"/>
  <c r="AF3379" i="4" s="1"/>
  <c r="G3379" i="4" s="1"/>
  <c r="AH3380" i="4"/>
  <c r="AH3381" i="4"/>
  <c r="AF3381" i="4" s="1"/>
  <c r="G3381" i="4" s="1"/>
  <c r="AH3382" i="4"/>
  <c r="AH3383" i="4"/>
  <c r="AH3384" i="4"/>
  <c r="AF3384" i="4" s="1"/>
  <c r="G3384" i="4" s="1"/>
  <c r="AH3385" i="4"/>
  <c r="AH3386" i="4"/>
  <c r="AH3387" i="4"/>
  <c r="AH3388" i="4"/>
  <c r="AH3389" i="4"/>
  <c r="AF3389" i="4" s="1"/>
  <c r="G3389" i="4" s="1"/>
  <c r="AH3390" i="4"/>
  <c r="AH3391" i="4"/>
  <c r="AF3391" i="4" s="1"/>
  <c r="G3391" i="4" s="1"/>
  <c r="AH3392" i="4"/>
  <c r="AH3393" i="4"/>
  <c r="AH3394" i="4"/>
  <c r="AF3394" i="4" s="1"/>
  <c r="G3394" i="4" s="1"/>
  <c r="AH3395" i="4"/>
  <c r="AH3396" i="4"/>
  <c r="AH3397" i="4"/>
  <c r="AH3398" i="4"/>
  <c r="AH3399" i="4"/>
  <c r="AF3399" i="4" s="1"/>
  <c r="G3399" i="4" s="1"/>
  <c r="AH3400" i="4"/>
  <c r="AH3401" i="4"/>
  <c r="AF3401" i="4" s="1"/>
  <c r="G3401" i="4" s="1"/>
  <c r="AH3402" i="4"/>
  <c r="AH3403" i="4"/>
  <c r="AH3404" i="4"/>
  <c r="AF3404" i="4" s="1"/>
  <c r="G3404" i="4" s="1"/>
  <c r="AH3405" i="4"/>
  <c r="AH3406" i="4"/>
  <c r="AH3407" i="4"/>
  <c r="AH3408" i="4"/>
  <c r="AH3409" i="4"/>
  <c r="AF3409" i="4" s="1"/>
  <c r="G3409" i="4" s="1"/>
  <c r="AH3410" i="4"/>
  <c r="AH3411" i="4"/>
  <c r="AF3411" i="4" s="1"/>
  <c r="G3411" i="4" s="1"/>
  <c r="AH3412" i="4"/>
  <c r="AH3413" i="4"/>
  <c r="AH3414" i="4"/>
  <c r="AF3414" i="4" s="1"/>
  <c r="G3414" i="4" s="1"/>
  <c r="AH3415" i="4"/>
  <c r="AH3416" i="4"/>
  <c r="AH3417" i="4"/>
  <c r="AH3418" i="4"/>
  <c r="AH3419" i="4"/>
  <c r="AF3419" i="4" s="1"/>
  <c r="G3419" i="4" s="1"/>
  <c r="AH3420" i="4"/>
  <c r="AH3421" i="4"/>
  <c r="AF3421" i="4" s="1"/>
  <c r="G3421" i="4" s="1"/>
  <c r="AH3422" i="4"/>
  <c r="AH3423" i="4"/>
  <c r="AH3424" i="4"/>
  <c r="AF3424" i="4" s="1"/>
  <c r="G3424" i="4" s="1"/>
  <c r="AH3425" i="4"/>
  <c r="AH3426" i="4"/>
  <c r="AH3427" i="4"/>
  <c r="AH3428" i="4"/>
  <c r="AH3429" i="4"/>
  <c r="AF3429" i="4" s="1"/>
  <c r="G3429" i="4" s="1"/>
  <c r="AH3430" i="4"/>
  <c r="AH3431" i="4"/>
  <c r="AF3431" i="4" s="1"/>
  <c r="G3431" i="4" s="1"/>
  <c r="AH3432" i="4"/>
  <c r="AH3433" i="4"/>
  <c r="AH3434" i="4"/>
  <c r="AF3434" i="4" s="1"/>
  <c r="G3434" i="4" s="1"/>
  <c r="AH3435" i="4"/>
  <c r="AH3436" i="4"/>
  <c r="AH3437" i="4"/>
  <c r="AH3438" i="4"/>
  <c r="AH3439" i="4"/>
  <c r="AF3439" i="4" s="1"/>
  <c r="G3439" i="4" s="1"/>
  <c r="AH3440" i="4"/>
  <c r="AH3441" i="4"/>
  <c r="AF3441" i="4" s="1"/>
  <c r="G3441" i="4" s="1"/>
  <c r="AH3442" i="4"/>
  <c r="AH3443" i="4"/>
  <c r="AH3444" i="4"/>
  <c r="AF3444" i="4" s="1"/>
  <c r="G3444" i="4" s="1"/>
  <c r="AH3445" i="4"/>
  <c r="AH3446" i="4"/>
  <c r="AH3447" i="4"/>
  <c r="AH3448" i="4"/>
  <c r="AH3449" i="4"/>
  <c r="AF3449" i="4" s="1"/>
  <c r="G3449" i="4" s="1"/>
  <c r="AH3450" i="4"/>
  <c r="AH3451" i="4"/>
  <c r="AF3451" i="4" s="1"/>
  <c r="G3451" i="4" s="1"/>
  <c r="AH3452" i="4"/>
  <c r="AH3453" i="4"/>
  <c r="AH3454" i="4"/>
  <c r="AF3454" i="4" s="1"/>
  <c r="G3454" i="4" s="1"/>
  <c r="AH3455" i="4"/>
  <c r="AH3456" i="4"/>
  <c r="AH3457" i="4"/>
  <c r="AH3458" i="4"/>
  <c r="AH3459" i="4"/>
  <c r="AF3459" i="4" s="1"/>
  <c r="G3459" i="4" s="1"/>
  <c r="AH3460" i="4"/>
  <c r="AH3461" i="4"/>
  <c r="AF3461" i="4" s="1"/>
  <c r="G3461" i="4" s="1"/>
  <c r="AH3462" i="4"/>
  <c r="AH3463" i="4"/>
  <c r="AH3464" i="4"/>
  <c r="AF3464" i="4" s="1"/>
  <c r="G3464" i="4" s="1"/>
  <c r="AH3465" i="4"/>
  <c r="AH3466" i="4"/>
  <c r="AH3467" i="4"/>
  <c r="AH3468" i="4"/>
  <c r="AH3469" i="4"/>
  <c r="AF3469" i="4" s="1"/>
  <c r="G3469" i="4" s="1"/>
  <c r="AH3470" i="4"/>
  <c r="AH3471" i="4"/>
  <c r="AF3471" i="4" s="1"/>
  <c r="G3471" i="4" s="1"/>
  <c r="AH3472" i="4"/>
  <c r="AH3473" i="4"/>
  <c r="AH3474" i="4"/>
  <c r="AF3474" i="4" s="1"/>
  <c r="G3474" i="4" s="1"/>
  <c r="AH3475" i="4"/>
  <c r="AH3476" i="4"/>
  <c r="AH3477" i="4"/>
  <c r="AH3478" i="4"/>
  <c r="AH3479" i="4"/>
  <c r="AF3479" i="4" s="1"/>
  <c r="G3479" i="4" s="1"/>
  <c r="AH3480" i="4"/>
  <c r="AH3481" i="4"/>
  <c r="AF3481" i="4" s="1"/>
  <c r="G3481" i="4" s="1"/>
  <c r="AH3482" i="4"/>
  <c r="AH3483" i="4"/>
  <c r="AH3484" i="4"/>
  <c r="AF3484" i="4" s="1"/>
  <c r="G3484" i="4" s="1"/>
  <c r="AH3485" i="4"/>
  <c r="AH3486" i="4"/>
  <c r="AH3487" i="4"/>
  <c r="AH3488" i="4"/>
  <c r="AH3489" i="4"/>
  <c r="AF3489" i="4" s="1"/>
  <c r="G3489" i="4" s="1"/>
  <c r="AH3490" i="4"/>
  <c r="AH3491" i="4"/>
  <c r="AF3491" i="4" s="1"/>
  <c r="G3491" i="4" s="1"/>
  <c r="AH3492" i="4"/>
  <c r="AH3493" i="4"/>
  <c r="AH3494" i="4"/>
  <c r="AF3494" i="4" s="1"/>
  <c r="G3494" i="4" s="1"/>
  <c r="AH3495" i="4"/>
  <c r="AH3496" i="4"/>
  <c r="AH3497" i="4"/>
  <c r="AH3498" i="4"/>
  <c r="AH3499" i="4"/>
  <c r="AF3499" i="4" s="1"/>
  <c r="G3499" i="4" s="1"/>
  <c r="AH3500" i="4"/>
  <c r="AH3501" i="4"/>
  <c r="AF3501" i="4" s="1"/>
  <c r="G3501" i="4" s="1"/>
  <c r="AH3502" i="4"/>
  <c r="AH3503" i="4"/>
  <c r="AH3504" i="4"/>
  <c r="AF3504" i="4" s="1"/>
  <c r="G3504" i="4" s="1"/>
  <c r="AH3505" i="4"/>
  <c r="AH3506" i="4"/>
  <c r="AH3507" i="4"/>
  <c r="AH3508" i="4"/>
  <c r="AH12" i="4"/>
  <c r="AF12" i="4" s="1"/>
  <c r="G12" i="4" s="1"/>
  <c r="AH13" i="4"/>
  <c r="AH14" i="4"/>
  <c r="AF14" i="4" s="1"/>
  <c r="G14" i="4" s="1"/>
  <c r="AH3509" i="4"/>
  <c r="AH3510" i="4"/>
  <c r="AH3511" i="4"/>
  <c r="AF3511" i="4" s="1"/>
  <c r="G3511" i="4" s="1"/>
  <c r="AH3512" i="4"/>
  <c r="AH3513" i="4"/>
  <c r="AH3514" i="4"/>
  <c r="AH3515" i="4"/>
  <c r="AH3516" i="4"/>
  <c r="AF3516" i="4" s="1"/>
  <c r="G3516" i="4" s="1"/>
  <c r="AH3517" i="4"/>
  <c r="AH3518" i="4"/>
  <c r="AF3518" i="4" s="1"/>
  <c r="G3518" i="4" s="1"/>
  <c r="AH3519" i="4"/>
  <c r="AH3520" i="4"/>
  <c r="AH3521" i="4"/>
  <c r="AF3521" i="4" s="1"/>
  <c r="G3521" i="4" s="1"/>
  <c r="AH3522" i="4"/>
  <c r="AH3523" i="4"/>
  <c r="AH3524" i="4"/>
  <c r="AH3525" i="4"/>
  <c r="AH3526" i="4"/>
  <c r="AF3526" i="4" s="1"/>
  <c r="G3526" i="4" s="1"/>
  <c r="AH3527" i="4"/>
  <c r="AH3528" i="4"/>
  <c r="AF3528" i="4" s="1"/>
  <c r="G3528" i="4" s="1"/>
  <c r="AH3529" i="4"/>
  <c r="AH3530" i="4"/>
  <c r="AH3531" i="4"/>
  <c r="AF3531" i="4" s="1"/>
  <c r="G3531" i="4" s="1"/>
  <c r="AH3532" i="4"/>
  <c r="AH3533" i="4"/>
  <c r="AH3534" i="4"/>
  <c r="AH3535" i="4"/>
  <c r="AH3536" i="4"/>
  <c r="AF3536" i="4" s="1"/>
  <c r="G3536" i="4" s="1"/>
  <c r="AH3537" i="4"/>
  <c r="AH3538" i="4"/>
  <c r="AF3538" i="4" s="1"/>
  <c r="G3538" i="4" s="1"/>
  <c r="AH3539" i="4"/>
  <c r="AH3540" i="4"/>
  <c r="AH3541" i="4"/>
  <c r="AF3541" i="4" s="1"/>
  <c r="G3541" i="4" s="1"/>
  <c r="AH3542" i="4"/>
  <c r="AH3543" i="4"/>
  <c r="AH3544" i="4"/>
  <c r="AH3545" i="4"/>
  <c r="AH3546" i="4"/>
  <c r="AF3546" i="4" s="1"/>
  <c r="G3546" i="4" s="1"/>
  <c r="AH3547" i="4"/>
  <c r="AH3548" i="4"/>
  <c r="AF3548" i="4" s="1"/>
  <c r="G3548" i="4" s="1"/>
  <c r="AH3549" i="4"/>
  <c r="AH3550" i="4"/>
  <c r="AH3551" i="4"/>
  <c r="AF3551" i="4" s="1"/>
  <c r="G3551" i="4" s="1"/>
  <c r="AH3552" i="4"/>
  <c r="AH3553" i="4"/>
  <c r="AH3554" i="4"/>
  <c r="AH3555" i="4"/>
  <c r="AH3556" i="4"/>
  <c r="AF3556" i="4" s="1"/>
  <c r="G3556" i="4" s="1"/>
  <c r="AH3557" i="4"/>
  <c r="AH3558" i="4"/>
  <c r="AF3558" i="4" s="1"/>
  <c r="G3558" i="4" s="1"/>
  <c r="AH3559" i="4"/>
  <c r="AH3560" i="4"/>
  <c r="AH15" i="4"/>
  <c r="AF15" i="4" s="1"/>
  <c r="G15" i="4" s="1"/>
  <c r="AH3561" i="4"/>
  <c r="AH3562" i="4"/>
  <c r="AH3563" i="4"/>
  <c r="AH3564" i="4"/>
  <c r="AH3565" i="4"/>
  <c r="AF3565" i="4" s="1"/>
  <c r="G3565" i="4" s="1"/>
  <c r="AH3566" i="4"/>
  <c r="AH3567" i="4"/>
  <c r="AF3567" i="4" s="1"/>
  <c r="G3567" i="4" s="1"/>
  <c r="AH3568" i="4"/>
  <c r="AH3569" i="4"/>
  <c r="AH3570" i="4"/>
  <c r="AF3570" i="4" s="1"/>
  <c r="G3570" i="4" s="1"/>
  <c r="AH3571" i="4"/>
  <c r="AH3572" i="4"/>
  <c r="AH3573" i="4"/>
  <c r="AH3574" i="4"/>
  <c r="AH3575" i="4"/>
  <c r="AF3575" i="4" s="1"/>
  <c r="G3575" i="4" s="1"/>
  <c r="AH3576" i="4"/>
  <c r="AH3577" i="4"/>
  <c r="AF3577" i="4" s="1"/>
  <c r="G3577" i="4" s="1"/>
  <c r="AH3578" i="4"/>
  <c r="AH3579" i="4"/>
  <c r="AH3580" i="4"/>
  <c r="AF3580" i="4" s="1"/>
  <c r="G3580" i="4" s="1"/>
  <c r="AH3581" i="4"/>
  <c r="AH3582" i="4"/>
  <c r="AH3583" i="4"/>
  <c r="AH3584" i="4"/>
  <c r="AH3585" i="4"/>
  <c r="AF3585" i="4" s="1"/>
  <c r="G3585" i="4" s="1"/>
  <c r="AH3586" i="4"/>
  <c r="AH3587" i="4"/>
  <c r="AF3587" i="4" s="1"/>
  <c r="G3587" i="4" s="1"/>
  <c r="AH3588" i="4"/>
  <c r="AH3589" i="4"/>
  <c r="AH3590" i="4"/>
  <c r="AF3590" i="4" s="1"/>
  <c r="G3590" i="4" s="1"/>
  <c r="AH3591" i="4"/>
  <c r="AH3592" i="4"/>
  <c r="AH3593" i="4"/>
  <c r="AH3594" i="4"/>
  <c r="AH3595" i="4"/>
  <c r="AF3595" i="4" s="1"/>
  <c r="G3595" i="4" s="1"/>
  <c r="AH3596" i="4"/>
  <c r="AH3597" i="4"/>
  <c r="AF3597" i="4" s="1"/>
  <c r="G3597" i="4" s="1"/>
  <c r="AH3598" i="4"/>
  <c r="AH3599" i="4"/>
  <c r="AH3600" i="4"/>
  <c r="AF3600" i="4" s="1"/>
  <c r="G3600" i="4" s="1"/>
  <c r="AH3601" i="4"/>
  <c r="AH3602" i="4"/>
  <c r="AH3603" i="4"/>
  <c r="AH3604" i="4"/>
  <c r="AH3605" i="4"/>
  <c r="AF3605" i="4" s="1"/>
  <c r="G3605" i="4" s="1"/>
  <c r="AH3606" i="4"/>
  <c r="AH3607" i="4"/>
  <c r="AF3607" i="4" s="1"/>
  <c r="G3607" i="4" s="1"/>
  <c r="AH3608" i="4"/>
  <c r="AH3609" i="4"/>
  <c r="AH3610" i="4"/>
  <c r="AF3610" i="4" s="1"/>
  <c r="G3610" i="4" s="1"/>
  <c r="AH3611" i="4"/>
  <c r="AH3612" i="4"/>
  <c r="AH3613" i="4"/>
  <c r="AH3614" i="4"/>
  <c r="AH3615" i="4"/>
  <c r="AF3615" i="4" s="1"/>
  <c r="G3615" i="4" s="1"/>
  <c r="AH3616" i="4"/>
  <c r="AH3617" i="4"/>
  <c r="AF3617" i="4" s="1"/>
  <c r="G3617" i="4" s="1"/>
  <c r="AH3618" i="4"/>
  <c r="AH3619" i="4"/>
  <c r="AH3620" i="4"/>
  <c r="AF3620" i="4" s="1"/>
  <c r="G3620" i="4" s="1"/>
  <c r="AH3621" i="4"/>
  <c r="AH3622" i="4"/>
  <c r="AH3623" i="4"/>
  <c r="AH3624" i="4"/>
  <c r="AH3625" i="4"/>
  <c r="AF3625" i="4" s="1"/>
  <c r="G3625" i="4" s="1"/>
  <c r="AH3626" i="4"/>
  <c r="AH3627" i="4"/>
  <c r="AF3627" i="4" s="1"/>
  <c r="G3627" i="4" s="1"/>
  <c r="AH3628" i="4"/>
  <c r="AH3629" i="4"/>
  <c r="AH3630" i="4"/>
  <c r="AF3630" i="4" s="1"/>
  <c r="G3630" i="4" s="1"/>
  <c r="AH3631" i="4"/>
  <c r="AH3632" i="4"/>
  <c r="AH3633" i="4"/>
  <c r="AH3634" i="4"/>
  <c r="AH3635" i="4"/>
  <c r="AF3635" i="4" s="1"/>
  <c r="G3635" i="4" s="1"/>
  <c r="AH3636" i="4"/>
  <c r="AH3637" i="4"/>
  <c r="AF3637" i="4" s="1"/>
  <c r="G3637" i="4" s="1"/>
  <c r="AH3638" i="4"/>
  <c r="AH3639" i="4"/>
  <c r="AH3640" i="4"/>
  <c r="AF3640" i="4" s="1"/>
  <c r="G3640" i="4" s="1"/>
  <c r="AH3641" i="4"/>
  <c r="AH3642" i="4"/>
  <c r="AH3643" i="4"/>
  <c r="AH3644" i="4"/>
  <c r="AH3645" i="4"/>
  <c r="AF3645" i="4" s="1"/>
  <c r="G3645" i="4" s="1"/>
  <c r="AH3646" i="4"/>
  <c r="AH3647" i="4"/>
  <c r="AF3647" i="4" s="1"/>
  <c r="G3647" i="4" s="1"/>
  <c r="AH3648" i="4"/>
  <c r="AH3649" i="4"/>
  <c r="AH3650" i="4"/>
  <c r="AF3650" i="4" s="1"/>
  <c r="G3650" i="4" s="1"/>
  <c r="AH3651" i="4"/>
  <c r="AH3652" i="4"/>
  <c r="AH3653" i="4"/>
  <c r="AH3654" i="4"/>
  <c r="AH3655" i="4"/>
  <c r="AF3655" i="4" s="1"/>
  <c r="G3655" i="4" s="1"/>
  <c r="AH3656" i="4"/>
  <c r="AH3657" i="4"/>
  <c r="AF3657" i="4" s="1"/>
  <c r="G3657" i="4" s="1"/>
  <c r="AH3658" i="4"/>
  <c r="AH3659" i="4"/>
  <c r="AH3660" i="4"/>
  <c r="AF3660" i="4" s="1"/>
  <c r="G3660" i="4" s="1"/>
  <c r="AH3661" i="4"/>
  <c r="AH3662" i="4"/>
  <c r="AH3663" i="4"/>
  <c r="AH3664" i="4"/>
  <c r="AH3665" i="4"/>
  <c r="AF3665" i="4" s="1"/>
  <c r="G3665" i="4" s="1"/>
  <c r="AH3666" i="4"/>
  <c r="AH3667" i="4"/>
  <c r="AF3667" i="4" s="1"/>
  <c r="G3667" i="4" s="1"/>
  <c r="AH3668" i="4"/>
  <c r="AH3669" i="4"/>
  <c r="AH3670" i="4"/>
  <c r="AF3670" i="4" s="1"/>
  <c r="G3670" i="4" s="1"/>
  <c r="AH3671" i="4"/>
  <c r="AH3672" i="4"/>
  <c r="AH3673" i="4"/>
  <c r="AH3674" i="4"/>
  <c r="AH3675" i="4"/>
  <c r="AF3675" i="4" s="1"/>
  <c r="G3675" i="4" s="1"/>
  <c r="AH3676" i="4"/>
  <c r="AH3677" i="4"/>
  <c r="AF3677" i="4" s="1"/>
  <c r="G3677" i="4" s="1"/>
  <c r="AH3678" i="4"/>
  <c r="AH3679" i="4"/>
  <c r="AH3680" i="4"/>
  <c r="AF3680" i="4" s="1"/>
  <c r="G3680" i="4" s="1"/>
  <c r="AH3681" i="4"/>
  <c r="AH3682" i="4"/>
  <c r="AH3683" i="4"/>
  <c r="AH3684" i="4"/>
  <c r="AH3685" i="4"/>
  <c r="AF3685" i="4" s="1"/>
  <c r="G3685" i="4" s="1"/>
  <c r="AH3686" i="4"/>
  <c r="AH3687" i="4"/>
  <c r="AF3687" i="4" s="1"/>
  <c r="G3687" i="4" s="1"/>
  <c r="AH3688" i="4"/>
  <c r="AH3689" i="4"/>
  <c r="AH3690" i="4"/>
  <c r="AF3690" i="4" s="1"/>
  <c r="G3690" i="4" s="1"/>
  <c r="AH3691" i="4"/>
  <c r="AH3692" i="4"/>
  <c r="AH3693" i="4"/>
  <c r="AH3694" i="4"/>
  <c r="AH3695" i="4"/>
  <c r="AF3695" i="4" s="1"/>
  <c r="G3695" i="4" s="1"/>
  <c r="AH3696" i="4"/>
  <c r="AH3697" i="4"/>
  <c r="AF3697" i="4" s="1"/>
  <c r="G3697" i="4" s="1"/>
  <c r="AH3698" i="4"/>
  <c r="AH3699" i="4"/>
  <c r="AH3700" i="4"/>
  <c r="AF3700" i="4" s="1"/>
  <c r="G3700" i="4" s="1"/>
  <c r="AH3701" i="4"/>
  <c r="AH3702" i="4"/>
  <c r="AH3703" i="4"/>
  <c r="AH3704" i="4"/>
  <c r="AH3705" i="4"/>
  <c r="AF3705" i="4" s="1"/>
  <c r="G3705" i="4" s="1"/>
  <c r="AH3706" i="4"/>
  <c r="AH3707" i="4"/>
  <c r="AF3707" i="4" s="1"/>
  <c r="G3707" i="4" s="1"/>
  <c r="AH3708" i="4"/>
  <c r="AH3709" i="4"/>
  <c r="AH3710" i="4"/>
  <c r="AF3710" i="4" s="1"/>
  <c r="G3710" i="4" s="1"/>
  <c r="AH3711" i="4"/>
  <c r="AH3712" i="4"/>
  <c r="AH3713" i="4"/>
  <c r="AH3714" i="4"/>
  <c r="AH3715" i="4"/>
  <c r="AF3715" i="4" s="1"/>
  <c r="G3715" i="4" s="1"/>
  <c r="AH3716" i="4"/>
  <c r="AH3717" i="4"/>
  <c r="AF3717" i="4" s="1"/>
  <c r="G3717" i="4" s="1"/>
  <c r="AH3718" i="4"/>
  <c r="AH3719" i="4"/>
  <c r="AH3720" i="4"/>
  <c r="AF3720" i="4" s="1"/>
  <c r="G3720" i="4" s="1"/>
  <c r="AH3721" i="4"/>
  <c r="AH3722" i="4"/>
  <c r="AH3723" i="4"/>
  <c r="AH3724" i="4"/>
  <c r="AH3725" i="4"/>
  <c r="AF3725" i="4" s="1"/>
  <c r="G3725" i="4" s="1"/>
  <c r="AH3726" i="4"/>
  <c r="AH3727" i="4"/>
  <c r="AF3727" i="4" s="1"/>
  <c r="G3727" i="4" s="1"/>
  <c r="AH3728" i="4"/>
  <c r="AH3729" i="4"/>
  <c r="AH3730" i="4"/>
  <c r="AF3730" i="4" s="1"/>
  <c r="G3730" i="4" s="1"/>
  <c r="AH3731" i="4"/>
  <c r="AH3732" i="4"/>
  <c r="AH3733" i="4"/>
  <c r="AH3734" i="4"/>
  <c r="AH3735" i="4"/>
  <c r="AF3735" i="4" s="1"/>
  <c r="G3735" i="4" s="1"/>
  <c r="AH3736" i="4"/>
  <c r="AH3737" i="4"/>
  <c r="AF3737" i="4" s="1"/>
  <c r="G3737" i="4" s="1"/>
  <c r="AH3738" i="4"/>
  <c r="AH3739" i="4"/>
  <c r="AH3740" i="4"/>
  <c r="AF3740" i="4" s="1"/>
  <c r="G3740" i="4" s="1"/>
  <c r="AH3741" i="4"/>
  <c r="AH3742" i="4"/>
  <c r="AH3743" i="4"/>
  <c r="AH3744" i="4"/>
  <c r="AH3745" i="4"/>
  <c r="AF3745" i="4" s="1"/>
  <c r="G3745" i="4" s="1"/>
  <c r="AH3746" i="4"/>
  <c r="AH3747" i="4"/>
  <c r="AF3747" i="4" s="1"/>
  <c r="G3747" i="4" s="1"/>
  <c r="AH3748" i="4"/>
  <c r="AH3749" i="4"/>
  <c r="AH3750" i="4"/>
  <c r="AF3750" i="4" s="1"/>
  <c r="G3750" i="4" s="1"/>
  <c r="AH3751" i="4"/>
  <c r="AH3752" i="4"/>
  <c r="AH3753" i="4"/>
  <c r="AH3754" i="4"/>
  <c r="AH3755" i="4"/>
  <c r="AF3755" i="4" s="1"/>
  <c r="G3755" i="4" s="1"/>
  <c r="AH3756" i="4"/>
  <c r="AH3757" i="4"/>
  <c r="AF3757" i="4" s="1"/>
  <c r="G3757" i="4" s="1"/>
  <c r="AH3758" i="4"/>
  <c r="AH3759" i="4"/>
  <c r="AH3760" i="4"/>
  <c r="AF3760" i="4" s="1"/>
  <c r="G3760" i="4" s="1"/>
  <c r="AH3761" i="4"/>
  <c r="AH3762" i="4"/>
  <c r="AH3763" i="4"/>
  <c r="AH3764" i="4"/>
  <c r="AH3765" i="4"/>
  <c r="AF3765" i="4" s="1"/>
  <c r="G3765" i="4" s="1"/>
  <c r="AH3766" i="4"/>
  <c r="AH3767" i="4"/>
  <c r="AF3767" i="4" s="1"/>
  <c r="G3767" i="4" s="1"/>
  <c r="AH3768" i="4"/>
  <c r="AH3769" i="4"/>
  <c r="AH3770" i="4"/>
  <c r="AF3770" i="4" s="1"/>
  <c r="G3770" i="4" s="1"/>
  <c r="AH3771" i="4"/>
  <c r="AH3772" i="4"/>
  <c r="AH3773" i="4"/>
  <c r="AH3774" i="4"/>
  <c r="AH3775" i="4"/>
  <c r="AF3775" i="4" s="1"/>
  <c r="G3775" i="4" s="1"/>
  <c r="AH3776" i="4"/>
  <c r="AH3777" i="4"/>
  <c r="AF3777" i="4" s="1"/>
  <c r="G3777" i="4" s="1"/>
  <c r="AH3778" i="4"/>
  <c r="AH3779" i="4"/>
  <c r="AH3780" i="4"/>
  <c r="AF3780" i="4" s="1"/>
  <c r="G3780" i="4" s="1"/>
  <c r="AH3781" i="4"/>
  <c r="AH3782" i="4"/>
  <c r="AH3783" i="4"/>
  <c r="AH3784" i="4"/>
  <c r="AH3785" i="4"/>
  <c r="AF3785" i="4" s="1"/>
  <c r="G3785" i="4" s="1"/>
  <c r="AH3786" i="4"/>
  <c r="AH3787" i="4"/>
  <c r="AF3787" i="4" s="1"/>
  <c r="G3787" i="4" s="1"/>
  <c r="AH3788" i="4"/>
  <c r="AH3789" i="4"/>
  <c r="AH3790" i="4"/>
  <c r="AF3790" i="4" s="1"/>
  <c r="G3790" i="4" s="1"/>
  <c r="AH3791" i="4"/>
  <c r="AH3792" i="4"/>
  <c r="AH3793" i="4"/>
  <c r="AH3794" i="4"/>
  <c r="AH3795" i="4"/>
  <c r="AF3795" i="4" s="1"/>
  <c r="G3795" i="4" s="1"/>
  <c r="AH3796" i="4"/>
  <c r="AH3797" i="4"/>
  <c r="AF3797" i="4" s="1"/>
  <c r="G3797" i="4" s="1"/>
  <c r="AH3798" i="4"/>
  <c r="AH3799" i="4"/>
  <c r="AH3800" i="4"/>
  <c r="AF3800" i="4" s="1"/>
  <c r="G3800" i="4" s="1"/>
  <c r="AH3801" i="4"/>
  <c r="AH3802" i="4"/>
  <c r="AH3803" i="4"/>
  <c r="AH3804" i="4"/>
  <c r="AH3805" i="4"/>
  <c r="AF3805" i="4" s="1"/>
  <c r="G3805" i="4" s="1"/>
  <c r="AH3806" i="4"/>
  <c r="AH3807" i="4"/>
  <c r="AF3807" i="4" s="1"/>
  <c r="G3807" i="4" s="1"/>
  <c r="AH3808" i="4"/>
  <c r="AH3809" i="4"/>
  <c r="AH3810" i="4"/>
  <c r="AF3810" i="4" s="1"/>
  <c r="G3810" i="4" s="1"/>
  <c r="AH3811" i="4"/>
  <c r="AH3812" i="4"/>
  <c r="AH3813" i="4"/>
  <c r="AH3814" i="4"/>
  <c r="AH3815" i="4"/>
  <c r="AF3815" i="4" s="1"/>
  <c r="G3815" i="4" s="1"/>
  <c r="AH3816" i="4"/>
  <c r="AH3817" i="4"/>
  <c r="AF3817" i="4" s="1"/>
  <c r="G3817" i="4" s="1"/>
  <c r="AH3818" i="4"/>
  <c r="AH3819" i="4"/>
  <c r="AH3820" i="4"/>
  <c r="AF3820" i="4" s="1"/>
  <c r="G3820" i="4" s="1"/>
  <c r="AH3821" i="4"/>
  <c r="AH3822" i="4"/>
  <c r="AH3823" i="4"/>
  <c r="AH3824" i="4"/>
  <c r="AH3825" i="4"/>
  <c r="AF3825" i="4" s="1"/>
  <c r="G3825" i="4" s="1"/>
  <c r="AH3826" i="4"/>
  <c r="AH3827" i="4"/>
  <c r="AF3827" i="4" s="1"/>
  <c r="G3827" i="4" s="1"/>
  <c r="AH3828" i="4"/>
  <c r="AH3829" i="4"/>
  <c r="AH3830" i="4"/>
  <c r="AF3830" i="4" s="1"/>
  <c r="G3830" i="4" s="1"/>
  <c r="AH3831" i="4"/>
  <c r="AH3832" i="4"/>
  <c r="AH3833" i="4"/>
  <c r="AH3834" i="4"/>
  <c r="AH3835" i="4"/>
  <c r="AF3835" i="4" s="1"/>
  <c r="G3835" i="4" s="1"/>
  <c r="AH3836" i="4"/>
  <c r="AH3837" i="4"/>
  <c r="AF3837" i="4" s="1"/>
  <c r="G3837" i="4" s="1"/>
  <c r="AH3838" i="4"/>
  <c r="AH3839" i="4"/>
  <c r="AH3840" i="4"/>
  <c r="AH3841" i="4"/>
  <c r="AH3842" i="4"/>
  <c r="AH3843" i="4"/>
  <c r="AH3844" i="4"/>
  <c r="AH3845" i="4"/>
  <c r="AF3845" i="4" s="1"/>
  <c r="G3845" i="4" s="1"/>
  <c r="AH3846" i="4"/>
  <c r="AH3847" i="4"/>
  <c r="AF3847" i="4" s="1"/>
  <c r="G3847" i="4" s="1"/>
  <c r="AH3848" i="4"/>
  <c r="AH3849" i="4"/>
  <c r="AH3850" i="4"/>
  <c r="AH3851" i="4"/>
  <c r="AH3852" i="4"/>
  <c r="AH3853" i="4"/>
  <c r="AH3854" i="4"/>
  <c r="AH3855" i="4"/>
  <c r="AF3855" i="4" s="1"/>
  <c r="G3855" i="4" s="1"/>
  <c r="AH3856" i="4"/>
  <c r="AH3857" i="4"/>
  <c r="AF3857" i="4" s="1"/>
  <c r="G3857" i="4" s="1"/>
  <c r="AH3858" i="4"/>
  <c r="AH3859" i="4"/>
  <c r="AH3860" i="4"/>
  <c r="AH3861" i="4"/>
  <c r="AH3862" i="4"/>
  <c r="AH3863" i="4"/>
  <c r="AH3864" i="4"/>
  <c r="AH3865" i="4"/>
  <c r="AF3865" i="4" s="1"/>
  <c r="G3865" i="4" s="1"/>
  <c r="AH3866" i="4"/>
  <c r="AH3867" i="4"/>
  <c r="AF3867" i="4" s="1"/>
  <c r="G3867" i="4" s="1"/>
  <c r="AH3868" i="4"/>
  <c r="AH3869" i="4"/>
  <c r="AH3870" i="4"/>
  <c r="AH3871" i="4"/>
  <c r="AH3872" i="4"/>
  <c r="AH3873" i="4"/>
  <c r="AH3874" i="4"/>
  <c r="AH3875" i="4"/>
  <c r="AF3875" i="4" s="1"/>
  <c r="G3875" i="4" s="1"/>
  <c r="AH3876" i="4"/>
  <c r="AH3877" i="4"/>
  <c r="AF3877" i="4" s="1"/>
  <c r="G3877" i="4" s="1"/>
  <c r="AH3878" i="4"/>
  <c r="AH3879" i="4"/>
  <c r="AH3880" i="4"/>
  <c r="AH3881" i="4"/>
  <c r="AH3882" i="4"/>
  <c r="AH3883" i="4"/>
  <c r="AH3884" i="4"/>
  <c r="AH3885" i="4"/>
  <c r="AF3885" i="4" s="1"/>
  <c r="G3885" i="4" s="1"/>
  <c r="AH3886" i="4"/>
  <c r="AH3887" i="4"/>
  <c r="AF3887" i="4" s="1"/>
  <c r="G3887" i="4" s="1"/>
  <c r="AH3888" i="4"/>
  <c r="AH3889" i="4"/>
  <c r="AH3890" i="4"/>
  <c r="AH3891" i="4"/>
  <c r="AH3892" i="4"/>
  <c r="AH3893" i="4"/>
  <c r="AH3894" i="4"/>
  <c r="AH3895" i="4"/>
  <c r="AF3895" i="4" s="1"/>
  <c r="G3895" i="4" s="1"/>
  <c r="AH3896" i="4"/>
  <c r="AH3897" i="4"/>
  <c r="AF3897" i="4" s="1"/>
  <c r="G3897" i="4" s="1"/>
  <c r="AH3898" i="4"/>
  <c r="AH3899" i="4"/>
  <c r="AH3900" i="4"/>
  <c r="AH3901" i="4"/>
  <c r="AH3902" i="4"/>
  <c r="AH3903" i="4"/>
  <c r="AH3904" i="4"/>
  <c r="AH3905" i="4"/>
  <c r="AF3905" i="4" s="1"/>
  <c r="G3905" i="4" s="1"/>
  <c r="AH3906" i="4"/>
  <c r="AH3907" i="4"/>
  <c r="AF3907" i="4" s="1"/>
  <c r="G3907" i="4" s="1"/>
  <c r="AH3908" i="4"/>
  <c r="AH3909" i="4"/>
  <c r="AH3910" i="4"/>
  <c r="AH3911" i="4"/>
  <c r="AH3912" i="4"/>
  <c r="AH3913" i="4"/>
  <c r="AH3914" i="4"/>
  <c r="AH3915" i="4"/>
  <c r="AF3915" i="4" s="1"/>
  <c r="G3915" i="4" s="1"/>
  <c r="AH3916" i="4"/>
  <c r="AH3917" i="4"/>
  <c r="AF3917" i="4" s="1"/>
  <c r="G3917" i="4" s="1"/>
  <c r="AH3918" i="4"/>
  <c r="AH3919" i="4"/>
  <c r="AH3920" i="4"/>
  <c r="AH3921" i="4"/>
  <c r="AH3922" i="4"/>
  <c r="AH3923" i="4"/>
  <c r="AH3924" i="4"/>
  <c r="AH3925" i="4"/>
  <c r="AF3925" i="4" s="1"/>
  <c r="G3925" i="4" s="1"/>
  <c r="AH3926" i="4"/>
  <c r="AH3927" i="4"/>
  <c r="AF3927" i="4" s="1"/>
  <c r="G3927" i="4" s="1"/>
  <c r="AH3928" i="4"/>
  <c r="AH3929" i="4"/>
  <c r="AH3930" i="4"/>
  <c r="AH3931" i="4"/>
  <c r="AH3932" i="4"/>
  <c r="AH3933" i="4"/>
  <c r="AH3934" i="4"/>
  <c r="AH3935" i="4"/>
  <c r="AF3935" i="4" s="1"/>
  <c r="G3935" i="4" s="1"/>
  <c r="AH3936" i="4"/>
  <c r="AH3937" i="4"/>
  <c r="AF3937" i="4" s="1"/>
  <c r="G3937" i="4" s="1"/>
  <c r="AH3938" i="4"/>
  <c r="AH3939" i="4"/>
  <c r="AH3940" i="4"/>
  <c r="AH3941" i="4"/>
  <c r="AH3942" i="4"/>
  <c r="AH3943" i="4"/>
  <c r="AH3944" i="4"/>
  <c r="AH3945" i="4"/>
  <c r="AF3945" i="4" s="1"/>
  <c r="G3945" i="4" s="1"/>
  <c r="AH3946" i="4"/>
  <c r="AH3947" i="4"/>
  <c r="AF3947" i="4" s="1"/>
  <c r="G3947" i="4" s="1"/>
  <c r="AH3948" i="4"/>
  <c r="AH3949" i="4"/>
  <c r="AH3950" i="4"/>
  <c r="AH3951" i="4"/>
  <c r="AH3952" i="4"/>
  <c r="AH3953" i="4"/>
  <c r="AH3954" i="4"/>
  <c r="AH3955" i="4"/>
  <c r="AF3955" i="4" s="1"/>
  <c r="G3955" i="4" s="1"/>
  <c r="AH3956" i="4"/>
  <c r="AH3957" i="4"/>
  <c r="AF3957" i="4" s="1"/>
  <c r="G3957" i="4" s="1"/>
  <c r="AH3958" i="4"/>
  <c r="AH3959" i="4"/>
  <c r="AH3960" i="4"/>
  <c r="AH3961" i="4"/>
  <c r="AH3962" i="4"/>
  <c r="AH3963" i="4"/>
  <c r="AH3964" i="4"/>
  <c r="AH3965" i="4"/>
  <c r="AF3965" i="4" s="1"/>
  <c r="G3965" i="4" s="1"/>
  <c r="AH3966" i="4"/>
  <c r="AH3967" i="4"/>
  <c r="AF3967" i="4" s="1"/>
  <c r="G3967" i="4" s="1"/>
  <c r="AH3968" i="4"/>
  <c r="AH3969" i="4"/>
  <c r="AH3970" i="4"/>
  <c r="AH3971" i="4"/>
  <c r="AH3972" i="4"/>
  <c r="AH3973" i="4"/>
  <c r="AH3974" i="4"/>
  <c r="AH3975" i="4"/>
  <c r="AF3975" i="4" s="1"/>
  <c r="G3975" i="4" s="1"/>
  <c r="AH3976" i="4"/>
  <c r="AH3977" i="4"/>
  <c r="AF3977" i="4" s="1"/>
  <c r="G3977" i="4" s="1"/>
  <c r="AH3978" i="4"/>
  <c r="AH3979" i="4"/>
  <c r="AH3980" i="4"/>
  <c r="AH3981" i="4"/>
  <c r="AH3982" i="4"/>
  <c r="AH3983" i="4"/>
  <c r="AH3984" i="4"/>
  <c r="AH3985" i="4"/>
  <c r="AF3985" i="4" s="1"/>
  <c r="G3985" i="4" s="1"/>
  <c r="AH3986" i="4"/>
  <c r="AH3987" i="4"/>
  <c r="AF3987" i="4" s="1"/>
  <c r="G3987" i="4" s="1"/>
  <c r="AH3988" i="4"/>
  <c r="AH3989" i="4"/>
  <c r="AH3990" i="4"/>
  <c r="AH3991" i="4"/>
  <c r="AH3992" i="4"/>
  <c r="AH3993" i="4"/>
  <c r="AH3994" i="4"/>
  <c r="AH3995" i="4"/>
  <c r="AF3995" i="4" s="1"/>
  <c r="G3995" i="4" s="1"/>
  <c r="AH3996" i="4"/>
  <c r="AH3997" i="4"/>
  <c r="AF3997" i="4" s="1"/>
  <c r="G3997" i="4" s="1"/>
  <c r="AH3998" i="4"/>
  <c r="AH3999" i="4"/>
  <c r="AH4000" i="4"/>
  <c r="AH4001" i="4"/>
  <c r="AH4002" i="4"/>
  <c r="AH4003" i="4"/>
  <c r="AH4004" i="4"/>
  <c r="AH4005" i="4"/>
  <c r="AF4005" i="4" s="1"/>
  <c r="G4005" i="4" s="1"/>
  <c r="AH4006" i="4"/>
  <c r="AH4007" i="4"/>
  <c r="AF4007" i="4" s="1"/>
  <c r="G4007" i="4" s="1"/>
  <c r="AH4008" i="4"/>
  <c r="AH4009" i="4"/>
  <c r="AH4010" i="4"/>
  <c r="AH4011" i="4"/>
  <c r="AH4012" i="4"/>
  <c r="AH4013" i="4"/>
  <c r="AH4014" i="4"/>
  <c r="AH4015" i="4"/>
  <c r="AF4015" i="4" s="1"/>
  <c r="G4015" i="4" s="1"/>
  <c r="AH4016" i="4"/>
  <c r="AH4017" i="4"/>
  <c r="AF4017" i="4" s="1"/>
  <c r="G4017" i="4" s="1"/>
  <c r="AH4018" i="4"/>
  <c r="AH4019" i="4"/>
  <c r="AH4020" i="4"/>
  <c r="AH4021" i="4"/>
  <c r="AH4022" i="4"/>
  <c r="AH4023" i="4"/>
  <c r="AH4024" i="4"/>
  <c r="AH4025" i="4"/>
  <c r="AF4025" i="4" s="1"/>
  <c r="G4025" i="4" s="1"/>
  <c r="AH4026" i="4"/>
  <c r="AH4027" i="4"/>
  <c r="AF4027" i="4" s="1"/>
  <c r="G4027" i="4" s="1"/>
  <c r="AH4028" i="4"/>
  <c r="AH4029" i="4"/>
  <c r="AH4030" i="4"/>
  <c r="AH4031" i="4"/>
  <c r="AH4032" i="4"/>
  <c r="AH4033" i="4"/>
  <c r="AH4034" i="4"/>
  <c r="AH4035" i="4"/>
  <c r="AF4035" i="4" s="1"/>
  <c r="G4035" i="4" s="1"/>
  <c r="AH4036" i="4"/>
  <c r="AH4037" i="4"/>
  <c r="AF4037" i="4" s="1"/>
  <c r="G4037" i="4" s="1"/>
  <c r="AH4038" i="4"/>
  <c r="AH4039" i="4"/>
  <c r="AH4040" i="4"/>
  <c r="AH4041" i="4"/>
  <c r="AH4042" i="4"/>
  <c r="AH4043" i="4"/>
  <c r="AH4044" i="4"/>
  <c r="AH4045" i="4"/>
  <c r="AF4045" i="4" s="1"/>
  <c r="G4045" i="4" s="1"/>
  <c r="AH4046" i="4"/>
  <c r="AH4047" i="4"/>
  <c r="AF4047" i="4" s="1"/>
  <c r="G4047" i="4" s="1"/>
  <c r="AH4048" i="4"/>
  <c r="AH4049" i="4"/>
  <c r="AH4050" i="4"/>
  <c r="AH4051" i="4"/>
  <c r="AH4052" i="4"/>
  <c r="AH4053" i="4"/>
  <c r="AH4054" i="4"/>
  <c r="AH4055" i="4"/>
  <c r="AF4055" i="4" s="1"/>
  <c r="G4055" i="4" s="1"/>
  <c r="AH4056" i="4"/>
  <c r="AH4057" i="4"/>
  <c r="AF4057" i="4" s="1"/>
  <c r="G4057" i="4" s="1"/>
  <c r="AH4058" i="4"/>
  <c r="AH4059" i="4"/>
  <c r="AH4060" i="4"/>
  <c r="AH4061" i="4"/>
  <c r="AH4062" i="4"/>
  <c r="AH4063" i="4"/>
  <c r="AH4064" i="4"/>
  <c r="AH4065" i="4"/>
  <c r="AF4065" i="4" s="1"/>
  <c r="G4065" i="4" s="1"/>
  <c r="AH4066" i="4"/>
  <c r="AH4067" i="4"/>
  <c r="AF4067" i="4" s="1"/>
  <c r="G4067" i="4" s="1"/>
  <c r="AH4068" i="4"/>
  <c r="AH4069" i="4"/>
  <c r="AH4070" i="4"/>
  <c r="AH4071" i="4"/>
  <c r="AH4072" i="4"/>
  <c r="AH4073" i="4"/>
  <c r="AH4074" i="4"/>
  <c r="AH4075" i="4"/>
  <c r="AF4075" i="4" s="1"/>
  <c r="G4075" i="4" s="1"/>
  <c r="AH4076" i="4"/>
  <c r="AH4077" i="4"/>
  <c r="AF4077" i="4" s="1"/>
  <c r="G4077" i="4" s="1"/>
  <c r="AH4078" i="4"/>
  <c r="AH4079" i="4"/>
  <c r="AH4080" i="4"/>
  <c r="AH4081" i="4"/>
  <c r="AH4082" i="4"/>
  <c r="AH4083" i="4"/>
  <c r="AH4084" i="4"/>
  <c r="AH4085" i="4"/>
  <c r="AF4085" i="4" s="1"/>
  <c r="G4085" i="4" s="1"/>
  <c r="AH4086" i="4"/>
  <c r="AH4087" i="4"/>
  <c r="AF4087" i="4" s="1"/>
  <c r="G4087" i="4" s="1"/>
  <c r="AH4088" i="4"/>
  <c r="AH4089" i="4"/>
  <c r="AH4090" i="4"/>
  <c r="AH4091" i="4"/>
  <c r="AH4092" i="4"/>
  <c r="AH4093" i="4"/>
  <c r="AH4094" i="4"/>
  <c r="AH4095" i="4"/>
  <c r="AF4095" i="4" s="1"/>
  <c r="G4095" i="4" s="1"/>
  <c r="AH4096" i="4"/>
  <c r="AH4097" i="4"/>
  <c r="AF4097" i="4" s="1"/>
  <c r="G4097" i="4" s="1"/>
  <c r="AH4098" i="4"/>
  <c r="AH4099" i="4"/>
  <c r="AH4100" i="4"/>
  <c r="AH4101" i="4"/>
  <c r="AH4102" i="4"/>
  <c r="AH4103" i="4"/>
  <c r="AH4104" i="4"/>
  <c r="AH4105" i="4"/>
  <c r="AF4105" i="4" s="1"/>
  <c r="G4105" i="4" s="1"/>
  <c r="AH4106" i="4"/>
  <c r="AH4107" i="4"/>
  <c r="AF4107" i="4" s="1"/>
  <c r="G4107" i="4" s="1"/>
  <c r="AH4108" i="4"/>
  <c r="AH4109" i="4"/>
  <c r="AH4110" i="4"/>
  <c r="AH4111" i="4"/>
  <c r="AH4112" i="4"/>
  <c r="AH4113" i="4"/>
  <c r="AH4114" i="4"/>
  <c r="AH4115" i="4"/>
  <c r="AF4115" i="4" s="1"/>
  <c r="G4115" i="4" s="1"/>
  <c r="AH4116" i="4"/>
  <c r="AH4117" i="4"/>
  <c r="AF4117" i="4" s="1"/>
  <c r="G4117" i="4" s="1"/>
  <c r="AH4118" i="4"/>
  <c r="AH4119" i="4"/>
  <c r="AH4120" i="4"/>
  <c r="AH4121" i="4"/>
  <c r="AH4122" i="4"/>
  <c r="AH4123" i="4"/>
  <c r="AH4124" i="4"/>
  <c r="AH4125" i="4"/>
  <c r="AF4125" i="4" s="1"/>
  <c r="G4125" i="4" s="1"/>
  <c r="AH4126" i="4"/>
  <c r="AH4127" i="4"/>
  <c r="AF4127" i="4" s="1"/>
  <c r="G4127" i="4" s="1"/>
  <c r="AH4128" i="4"/>
  <c r="AH4129" i="4"/>
  <c r="AH4130" i="4"/>
  <c r="AH4131" i="4"/>
  <c r="AH4132" i="4"/>
  <c r="AH4133" i="4"/>
  <c r="AH4134" i="4"/>
  <c r="AH4135" i="4"/>
  <c r="AF4135" i="4" s="1"/>
  <c r="G4135" i="4" s="1"/>
  <c r="AH4136" i="4"/>
  <c r="AH4137" i="4"/>
  <c r="AF4137" i="4" s="1"/>
  <c r="G4137" i="4" s="1"/>
  <c r="AH4138" i="4"/>
  <c r="AH4139" i="4"/>
  <c r="AH4140" i="4"/>
  <c r="AH4141" i="4"/>
  <c r="AH4142" i="4"/>
  <c r="AH4143" i="4"/>
  <c r="AH4144" i="4"/>
  <c r="AH4145" i="4"/>
  <c r="AF4145" i="4" s="1"/>
  <c r="G4145" i="4" s="1"/>
  <c r="AH4146" i="4"/>
  <c r="AH4147" i="4"/>
  <c r="AF4147" i="4" s="1"/>
  <c r="G4147" i="4" s="1"/>
  <c r="AH4148" i="4"/>
  <c r="AH4149" i="4"/>
  <c r="AH4150" i="4"/>
  <c r="AH4151" i="4"/>
  <c r="AH4152" i="4"/>
  <c r="AH4153" i="4"/>
  <c r="AH4154" i="4"/>
  <c r="AH4155" i="4"/>
  <c r="AF4155" i="4" s="1"/>
  <c r="G4155" i="4" s="1"/>
  <c r="AH4156" i="4"/>
  <c r="AH4157" i="4"/>
  <c r="AF4157" i="4" s="1"/>
  <c r="G4157" i="4" s="1"/>
  <c r="AH4158" i="4"/>
  <c r="AH4159" i="4"/>
  <c r="AH4160" i="4"/>
  <c r="AH4161" i="4"/>
  <c r="AH4162" i="4"/>
  <c r="AH4163" i="4"/>
  <c r="AH4164" i="4"/>
  <c r="AH4165" i="4"/>
  <c r="AF4165" i="4" s="1"/>
  <c r="G4165" i="4" s="1"/>
  <c r="AH4166" i="4"/>
  <c r="AH4167" i="4"/>
  <c r="AF4167" i="4" s="1"/>
  <c r="G4167" i="4" s="1"/>
  <c r="AH4168" i="4"/>
  <c r="AH4169" i="4"/>
  <c r="AH4170" i="4"/>
  <c r="AH4171" i="4"/>
  <c r="AH4172" i="4"/>
  <c r="AH4173" i="4"/>
  <c r="AH4174" i="4"/>
  <c r="AH4175" i="4"/>
  <c r="AF4175" i="4" s="1"/>
  <c r="G4175" i="4" s="1"/>
  <c r="AH4176" i="4"/>
  <c r="AH4177" i="4"/>
  <c r="AF4177" i="4" s="1"/>
  <c r="G4177" i="4" s="1"/>
  <c r="AH4178" i="4"/>
  <c r="AH4179" i="4"/>
  <c r="AH4180" i="4"/>
  <c r="AH4181" i="4"/>
  <c r="AH4182" i="4"/>
  <c r="AH4183" i="4"/>
  <c r="AH4184" i="4"/>
  <c r="AH4185" i="4"/>
  <c r="AF4185" i="4" s="1"/>
  <c r="G4185" i="4" s="1"/>
  <c r="AH4186" i="4"/>
  <c r="AH4187" i="4"/>
  <c r="AF4187" i="4" s="1"/>
  <c r="G4187" i="4" s="1"/>
  <c r="AH4188" i="4"/>
  <c r="AH4189" i="4"/>
  <c r="AH4190" i="4"/>
  <c r="AH4191" i="4"/>
  <c r="AH4192" i="4"/>
  <c r="AH4193" i="4"/>
  <c r="AH4194" i="4"/>
  <c r="AH4195" i="4"/>
  <c r="AF4195" i="4" s="1"/>
  <c r="G4195" i="4" s="1"/>
  <c r="AH4196" i="4"/>
  <c r="AH4197" i="4"/>
  <c r="AF4197" i="4" s="1"/>
  <c r="G4197" i="4" s="1"/>
  <c r="AH4198" i="4"/>
  <c r="AH4199" i="4"/>
  <c r="AH4200" i="4"/>
  <c r="AH4201" i="4"/>
  <c r="AH4202" i="4"/>
  <c r="AH4203" i="4"/>
  <c r="AH4204" i="4"/>
  <c r="AH4205" i="4"/>
  <c r="AF4205" i="4" s="1"/>
  <c r="G4205" i="4" s="1"/>
  <c r="AH4206" i="4"/>
  <c r="AH4207" i="4"/>
  <c r="AF4207" i="4" s="1"/>
  <c r="G4207" i="4" s="1"/>
  <c r="AH4208" i="4"/>
  <c r="AH4209" i="4"/>
  <c r="AH4210" i="4"/>
  <c r="AH4211" i="4"/>
  <c r="AH4212" i="4"/>
  <c r="AH4213" i="4"/>
  <c r="AH4214" i="4"/>
  <c r="AH4215" i="4"/>
  <c r="AF4215" i="4" s="1"/>
  <c r="G4215" i="4" s="1"/>
  <c r="AH4216" i="4"/>
  <c r="AH4217" i="4"/>
  <c r="AF4217" i="4" s="1"/>
  <c r="G4217" i="4" s="1"/>
  <c r="AH4218" i="4"/>
  <c r="AH4219" i="4"/>
  <c r="AH4220" i="4"/>
  <c r="AH4221" i="4"/>
  <c r="AH4222" i="4"/>
  <c r="AH4223" i="4"/>
  <c r="AH4224" i="4"/>
  <c r="AH4225" i="4"/>
  <c r="AF4225" i="4" s="1"/>
  <c r="G4225" i="4" s="1"/>
  <c r="AH4226" i="4"/>
  <c r="AH4227" i="4"/>
  <c r="AF4227" i="4" s="1"/>
  <c r="G4227" i="4" s="1"/>
  <c r="AH4228" i="4"/>
  <c r="AH4229" i="4"/>
  <c r="AH4230" i="4"/>
  <c r="AH4231" i="4"/>
  <c r="AH4232" i="4"/>
  <c r="AH4233" i="4"/>
  <c r="AH4234" i="4"/>
  <c r="AH4235" i="4"/>
  <c r="AF4235" i="4" s="1"/>
  <c r="G4235" i="4" s="1"/>
  <c r="AH4236" i="4"/>
  <c r="AH4237" i="4"/>
  <c r="AF4237" i="4" s="1"/>
  <c r="G4237" i="4" s="1"/>
  <c r="AH4238" i="4"/>
  <c r="AH4239" i="4"/>
  <c r="AH4240" i="4"/>
  <c r="AH4241" i="4"/>
  <c r="AH4242" i="4"/>
  <c r="AH4243" i="4"/>
  <c r="AH4244" i="4"/>
  <c r="AH4245" i="4"/>
  <c r="AF4245" i="4" s="1"/>
  <c r="G4245" i="4" s="1"/>
  <c r="AH4246" i="4"/>
  <c r="AH4247" i="4"/>
  <c r="AF4247" i="4" s="1"/>
  <c r="G4247" i="4" s="1"/>
  <c r="AH4248" i="4"/>
  <c r="AH4249" i="4"/>
  <c r="AH4250" i="4"/>
  <c r="AH4251" i="4"/>
  <c r="AH4252" i="4"/>
  <c r="AH4253" i="4"/>
  <c r="AH4254" i="4"/>
  <c r="AH4255" i="4"/>
  <c r="AF4255" i="4" s="1"/>
  <c r="G4255" i="4" s="1"/>
  <c r="AH4256" i="4"/>
  <c r="AH4257" i="4"/>
  <c r="AF4257" i="4" s="1"/>
  <c r="G4257" i="4" s="1"/>
  <c r="AH4258" i="4"/>
  <c r="AH4259" i="4"/>
  <c r="AH4260" i="4"/>
  <c r="AH4261" i="4"/>
  <c r="AH4262" i="4"/>
  <c r="AH4263" i="4"/>
  <c r="AH4264" i="4"/>
  <c r="AH4265" i="4"/>
  <c r="AF4265" i="4" s="1"/>
  <c r="G4265" i="4" s="1"/>
  <c r="AH4266" i="4"/>
  <c r="AH4267" i="4"/>
  <c r="AF4267" i="4" s="1"/>
  <c r="G4267" i="4" s="1"/>
  <c r="AH4268" i="4"/>
  <c r="AH4269" i="4"/>
  <c r="AH4270" i="4"/>
  <c r="AH4271" i="4"/>
  <c r="AH4272" i="4"/>
  <c r="AH4273" i="4"/>
  <c r="AH4274" i="4"/>
  <c r="AH4275" i="4"/>
  <c r="AF4275" i="4" s="1"/>
  <c r="G4275" i="4" s="1"/>
  <c r="AH4276" i="4"/>
  <c r="AH4277" i="4"/>
  <c r="AF4277" i="4" s="1"/>
  <c r="G4277" i="4" s="1"/>
  <c r="AH4278" i="4"/>
  <c r="AH4279" i="4"/>
  <c r="AH4280" i="4"/>
  <c r="AH4281" i="4"/>
  <c r="AH4282" i="4"/>
  <c r="AH4283" i="4"/>
  <c r="AH4284" i="4"/>
  <c r="AH4285" i="4"/>
  <c r="AF4285" i="4" s="1"/>
  <c r="G4285" i="4" s="1"/>
  <c r="AH4286" i="4"/>
  <c r="AH4287" i="4"/>
  <c r="AF4287" i="4" s="1"/>
  <c r="G4287" i="4" s="1"/>
  <c r="AH4288" i="4"/>
  <c r="AH4289" i="4"/>
  <c r="AH4290" i="4"/>
  <c r="AH4291" i="4"/>
  <c r="AH4292" i="4"/>
  <c r="AH4293" i="4"/>
  <c r="AH4294" i="4"/>
  <c r="AH4295" i="4"/>
  <c r="AF4295" i="4" s="1"/>
  <c r="G4295" i="4" s="1"/>
  <c r="AH4296" i="4"/>
  <c r="AH4297" i="4"/>
  <c r="AF4297" i="4" s="1"/>
  <c r="G4297" i="4" s="1"/>
  <c r="AH4298" i="4"/>
  <c r="AH4299" i="4"/>
  <c r="AH4300" i="4"/>
  <c r="AH4301" i="4"/>
  <c r="AH4302" i="4"/>
  <c r="AH4303" i="4"/>
  <c r="AH4304" i="4"/>
  <c r="AH4305" i="4"/>
  <c r="AF4305" i="4" s="1"/>
  <c r="G4305" i="4" s="1"/>
  <c r="AH4306" i="4"/>
  <c r="AH4307" i="4"/>
  <c r="AF4307" i="4" s="1"/>
  <c r="G4307" i="4" s="1"/>
  <c r="AH4308" i="4"/>
  <c r="AH4309" i="4"/>
  <c r="AH4310" i="4"/>
  <c r="AH4311" i="4"/>
  <c r="AH4312" i="4"/>
  <c r="AH4313" i="4"/>
  <c r="AH4314" i="4"/>
  <c r="AH4315" i="4"/>
  <c r="AF4315" i="4" s="1"/>
  <c r="G4315" i="4" s="1"/>
  <c r="AH4316" i="4"/>
  <c r="AH4317" i="4"/>
  <c r="AF4317" i="4" s="1"/>
  <c r="G4317" i="4" s="1"/>
  <c r="AH4318" i="4"/>
  <c r="AH4319" i="4"/>
  <c r="AH4320" i="4"/>
  <c r="AH4321" i="4"/>
  <c r="AH4322" i="4"/>
  <c r="AH4323" i="4"/>
  <c r="AH4324" i="4"/>
  <c r="AH4325" i="4"/>
  <c r="AF4325" i="4" s="1"/>
  <c r="G4325" i="4" s="1"/>
  <c r="AH4326" i="4"/>
  <c r="AH4327" i="4"/>
  <c r="AF4327" i="4" s="1"/>
  <c r="G4327" i="4" s="1"/>
  <c r="AH4328" i="4"/>
  <c r="AH4329" i="4"/>
  <c r="AH4330" i="4"/>
  <c r="AH4331" i="4"/>
  <c r="AH4332" i="4"/>
  <c r="AH4333" i="4"/>
  <c r="AH4334" i="4"/>
  <c r="AH4335" i="4"/>
  <c r="AF4335" i="4" s="1"/>
  <c r="G4335" i="4" s="1"/>
  <c r="AH4336" i="4"/>
  <c r="AH4337" i="4"/>
  <c r="AF4337" i="4" s="1"/>
  <c r="G4337" i="4" s="1"/>
  <c r="AH4338" i="4"/>
  <c r="AH4339" i="4"/>
  <c r="AH4340" i="4"/>
  <c r="AH4341" i="4"/>
  <c r="AH4342" i="4"/>
  <c r="AH4343" i="4"/>
  <c r="AH4344" i="4"/>
  <c r="AH4345" i="4"/>
  <c r="AF4345" i="4" s="1"/>
  <c r="G4345" i="4" s="1"/>
  <c r="AH4346" i="4"/>
  <c r="AH4347" i="4"/>
  <c r="AF4347" i="4" s="1"/>
  <c r="G4347" i="4" s="1"/>
  <c r="AH4348" i="4"/>
  <c r="AH4349" i="4"/>
  <c r="AH4350" i="4"/>
  <c r="AH4351" i="4"/>
  <c r="AH4352" i="4"/>
  <c r="AH4353" i="4"/>
  <c r="AH4354" i="4"/>
  <c r="AH4355" i="4"/>
  <c r="AF4355" i="4" s="1"/>
  <c r="G4355" i="4" s="1"/>
  <c r="AH4356" i="4"/>
  <c r="AH4357" i="4"/>
  <c r="AF4357" i="4" s="1"/>
  <c r="G4357" i="4" s="1"/>
  <c r="AH4358" i="4"/>
  <c r="AH4359" i="4"/>
  <c r="AH4360" i="4"/>
  <c r="AH4361" i="4"/>
  <c r="AH4362" i="4"/>
  <c r="AH4363" i="4"/>
  <c r="AH4364" i="4"/>
  <c r="AH4365" i="4"/>
  <c r="AF4365" i="4" s="1"/>
  <c r="G4365" i="4" s="1"/>
  <c r="AH4366" i="4"/>
  <c r="AH16" i="4"/>
  <c r="AF16" i="4" s="1"/>
  <c r="G16" i="4" s="1"/>
  <c r="AH4367" i="4"/>
  <c r="AH4368" i="4"/>
  <c r="AH4369" i="4"/>
  <c r="AH4370" i="4"/>
  <c r="AH4371" i="4"/>
  <c r="AH4372" i="4"/>
  <c r="AH4373" i="4"/>
  <c r="AH4374" i="4"/>
  <c r="AF4374" i="4" s="1"/>
  <c r="G4374" i="4" s="1"/>
  <c r="AH4375" i="4"/>
  <c r="AH4376" i="4"/>
  <c r="AF4376" i="4" s="1"/>
  <c r="G4376" i="4" s="1"/>
  <c r="AH4377" i="4"/>
  <c r="AH4378" i="4"/>
  <c r="AH4379" i="4"/>
  <c r="AH4380" i="4"/>
  <c r="AH4381" i="4"/>
  <c r="AH4382" i="4"/>
  <c r="AH4383" i="4"/>
  <c r="AH4384" i="4"/>
  <c r="AF4384" i="4" s="1"/>
  <c r="G4384" i="4" s="1"/>
  <c r="AH4385" i="4"/>
  <c r="AH4386" i="4"/>
  <c r="AF4386" i="4" s="1"/>
  <c r="G4386" i="4" s="1"/>
  <c r="AH4387" i="4"/>
  <c r="AH4388" i="4"/>
  <c r="AH4389" i="4"/>
  <c r="AH4390" i="4"/>
  <c r="AH4391" i="4"/>
  <c r="AH4392" i="4"/>
  <c r="AH4393" i="4"/>
  <c r="AH4394" i="4"/>
  <c r="AF4394" i="4" s="1"/>
  <c r="G4394" i="4" s="1"/>
  <c r="AH4395" i="4"/>
  <c r="AH4396" i="4"/>
  <c r="AF4396" i="4" s="1"/>
  <c r="G4396" i="4" s="1"/>
  <c r="AH4397" i="4"/>
  <c r="AH4398" i="4"/>
  <c r="AH4399" i="4"/>
  <c r="AH4400" i="4"/>
  <c r="AH4401" i="4"/>
  <c r="AH4402" i="4"/>
  <c r="AH4403" i="4"/>
  <c r="AH4404" i="4"/>
  <c r="AF4404" i="4" s="1"/>
  <c r="G4404" i="4" s="1"/>
  <c r="AH4405" i="4"/>
  <c r="AH4406" i="4"/>
  <c r="AF4406" i="4" s="1"/>
  <c r="G4406" i="4" s="1"/>
  <c r="AH4407" i="4"/>
  <c r="AH4408" i="4"/>
  <c r="AH4409" i="4"/>
  <c r="AH4410" i="4"/>
  <c r="AH4411" i="4"/>
  <c r="AH4412" i="4"/>
  <c r="AH4413" i="4"/>
  <c r="AH4414" i="4"/>
  <c r="AF4414" i="4" s="1"/>
  <c r="G4414" i="4" s="1"/>
  <c r="AH4415" i="4"/>
  <c r="AH4416" i="4"/>
  <c r="AF4416" i="4" s="1"/>
  <c r="G4416" i="4" s="1"/>
  <c r="AH4417" i="4"/>
  <c r="AH4418" i="4"/>
  <c r="AH4419" i="4"/>
  <c r="AH4420" i="4"/>
  <c r="AH4421" i="4"/>
  <c r="AH4422" i="4"/>
  <c r="AH4423" i="4"/>
  <c r="AH4424" i="4"/>
  <c r="AF4424" i="4" s="1"/>
  <c r="G4424" i="4" s="1"/>
  <c r="AH4425" i="4"/>
  <c r="AH4426" i="4"/>
  <c r="AF4426" i="4" s="1"/>
  <c r="G4426" i="4" s="1"/>
  <c r="AH4427" i="4"/>
  <c r="AH4428" i="4"/>
  <c r="AH4429" i="4"/>
  <c r="AH4430" i="4"/>
  <c r="AH4431" i="4"/>
  <c r="AH4432" i="4"/>
  <c r="AH4433" i="4"/>
  <c r="AH4434" i="4"/>
  <c r="AF4434" i="4" s="1"/>
  <c r="G4434" i="4" s="1"/>
  <c r="AH4435" i="4"/>
  <c r="AH4436" i="4"/>
  <c r="AF4436" i="4" s="1"/>
  <c r="G4436" i="4" s="1"/>
  <c r="AH4437" i="4"/>
  <c r="AH4438" i="4"/>
  <c r="AH4439" i="4"/>
  <c r="AH4440" i="4"/>
  <c r="AH4441" i="4"/>
  <c r="AH4442" i="4"/>
  <c r="AH4443" i="4"/>
  <c r="AH4444" i="4"/>
  <c r="AF4444" i="4" s="1"/>
  <c r="G4444" i="4" s="1"/>
  <c r="AH4445" i="4"/>
  <c r="AH4446" i="4"/>
  <c r="AF4446" i="4" s="1"/>
  <c r="G4446" i="4" s="1"/>
  <c r="AH4447" i="4"/>
  <c r="AH4448" i="4"/>
  <c r="AH4449" i="4"/>
  <c r="AH4450" i="4"/>
  <c r="AH4451" i="4"/>
  <c r="AH4452" i="4"/>
  <c r="AH4453" i="4"/>
  <c r="AH4454" i="4"/>
  <c r="AF4454" i="4" s="1"/>
  <c r="G4454" i="4" s="1"/>
  <c r="AH4455" i="4"/>
  <c r="AH4456" i="4"/>
  <c r="AF4456" i="4" s="1"/>
  <c r="G4456" i="4" s="1"/>
  <c r="AH4457" i="4"/>
  <c r="AH4458" i="4"/>
  <c r="AH4459" i="4"/>
  <c r="AH4460" i="4"/>
  <c r="AH4461" i="4"/>
  <c r="AH4462" i="4"/>
  <c r="AH4463" i="4"/>
  <c r="AH4464" i="4"/>
  <c r="AF4464" i="4" s="1"/>
  <c r="G4464" i="4" s="1"/>
  <c r="AH4465" i="4"/>
  <c r="AH4466" i="4"/>
  <c r="AF4466" i="4" s="1"/>
  <c r="G4466" i="4" s="1"/>
  <c r="AH4467" i="4"/>
  <c r="AH4468" i="4"/>
  <c r="AH4469" i="4"/>
  <c r="AH4470" i="4"/>
  <c r="AH4471" i="4"/>
  <c r="AH4472" i="4"/>
  <c r="AH4473" i="4"/>
  <c r="AH4474" i="4"/>
  <c r="AF4474" i="4" s="1"/>
  <c r="G4474" i="4" s="1"/>
  <c r="AH4475" i="4"/>
  <c r="AH4476" i="4"/>
  <c r="AF4476" i="4" s="1"/>
  <c r="G4476" i="4" s="1"/>
  <c r="AH4477" i="4"/>
  <c r="AH4478" i="4"/>
  <c r="AH4479" i="4"/>
  <c r="AH4480" i="4"/>
  <c r="AH4481" i="4"/>
  <c r="AH4482" i="4"/>
  <c r="AH4483" i="4"/>
  <c r="AH4484" i="4"/>
  <c r="AF4484" i="4" s="1"/>
  <c r="G4484" i="4" s="1"/>
  <c r="AH4485" i="4"/>
  <c r="AH4486" i="4"/>
  <c r="AF4486" i="4" s="1"/>
  <c r="G4486" i="4" s="1"/>
  <c r="AH4487" i="4"/>
  <c r="AH4488" i="4"/>
  <c r="AH4489" i="4"/>
  <c r="AH4490" i="4"/>
  <c r="AH4491" i="4"/>
  <c r="AH4492" i="4"/>
  <c r="AH4493" i="4"/>
  <c r="AH4494" i="4"/>
  <c r="AF4494" i="4" s="1"/>
  <c r="G4494" i="4" s="1"/>
  <c r="AH4495" i="4"/>
  <c r="AH4496" i="4"/>
  <c r="AF4496" i="4" s="1"/>
  <c r="G4496" i="4" s="1"/>
  <c r="AH4497" i="4"/>
  <c r="AH4498" i="4"/>
  <c r="AH4499" i="4"/>
  <c r="AH4500" i="4"/>
  <c r="AH4501" i="4"/>
  <c r="AH4502" i="4"/>
  <c r="AH4503" i="4"/>
  <c r="AH4504" i="4"/>
  <c r="AF4504" i="4" s="1"/>
  <c r="G4504" i="4" s="1"/>
  <c r="AH4505" i="4"/>
  <c r="AH4506" i="4"/>
  <c r="AF4506" i="4" s="1"/>
  <c r="G4506" i="4" s="1"/>
  <c r="AH4507" i="4"/>
  <c r="AH4508" i="4"/>
  <c r="AH4509" i="4"/>
  <c r="AH4510" i="4"/>
  <c r="AH4511" i="4"/>
  <c r="AH4512" i="4"/>
  <c r="AH4513" i="4"/>
  <c r="AH4514" i="4"/>
  <c r="AF4514" i="4" s="1"/>
  <c r="G4514" i="4" s="1"/>
  <c r="AH4515" i="4"/>
  <c r="AH4516" i="4"/>
  <c r="AF4516" i="4" s="1"/>
  <c r="G4516" i="4" s="1"/>
  <c r="AH4517" i="4"/>
  <c r="AH4518" i="4"/>
  <c r="AH4519" i="4"/>
  <c r="AH4520" i="4"/>
  <c r="AH4521" i="4"/>
  <c r="AH4522" i="4"/>
  <c r="AH4523" i="4"/>
  <c r="AH4524" i="4"/>
  <c r="AF4524" i="4" s="1"/>
  <c r="G4524" i="4" s="1"/>
  <c r="AH4525" i="4"/>
  <c r="AH4526" i="4"/>
  <c r="AF4526" i="4" s="1"/>
  <c r="G4526" i="4" s="1"/>
  <c r="AH4527" i="4"/>
  <c r="AH4528" i="4"/>
  <c r="AH4529" i="4"/>
  <c r="AH4530" i="4"/>
  <c r="AH4531" i="4"/>
  <c r="AH4532" i="4"/>
  <c r="AH4533" i="4"/>
  <c r="AH4534" i="4"/>
  <c r="AF4534" i="4" s="1"/>
  <c r="G4534" i="4" s="1"/>
  <c r="AH4535" i="4"/>
  <c r="AH4536" i="4"/>
  <c r="AF4536" i="4" s="1"/>
  <c r="G4536" i="4" s="1"/>
  <c r="AH4537" i="4"/>
  <c r="AH4538" i="4"/>
  <c r="AH4539" i="4"/>
  <c r="AH4540" i="4"/>
  <c r="AH4541" i="4"/>
  <c r="AH4542" i="4"/>
  <c r="AH4543" i="4"/>
  <c r="AH4544" i="4"/>
  <c r="AF4544" i="4" s="1"/>
  <c r="G4544" i="4" s="1"/>
  <c r="AH4545" i="4"/>
  <c r="AH4546" i="4"/>
  <c r="AF4546" i="4" s="1"/>
  <c r="G4546" i="4" s="1"/>
  <c r="AH4547" i="4"/>
  <c r="AH4548" i="4"/>
  <c r="AH4549" i="4"/>
  <c r="AH4550" i="4"/>
  <c r="AH4551" i="4"/>
  <c r="AH4552" i="4"/>
  <c r="AH4553" i="4"/>
  <c r="AH4554" i="4"/>
  <c r="AF4554" i="4" s="1"/>
  <c r="G4554" i="4" s="1"/>
  <c r="AH4555" i="4"/>
  <c r="AH4556" i="4"/>
  <c r="AF4556" i="4" s="1"/>
  <c r="G4556" i="4" s="1"/>
  <c r="AH4557" i="4"/>
  <c r="AH4558" i="4"/>
  <c r="AH4559" i="4"/>
  <c r="AH4560" i="4"/>
  <c r="AH4561" i="4"/>
  <c r="AH4562" i="4"/>
  <c r="AH4563" i="4"/>
  <c r="AH4564" i="4"/>
  <c r="AF4564" i="4" s="1"/>
  <c r="G4564" i="4" s="1"/>
  <c r="AH4565" i="4"/>
  <c r="AH4566" i="4"/>
  <c r="AF4566" i="4" s="1"/>
  <c r="G4566" i="4" s="1"/>
  <c r="AH4567" i="4"/>
  <c r="AH4568" i="4"/>
  <c r="AH4569" i="4"/>
  <c r="AH4570" i="4"/>
  <c r="AH4571" i="4"/>
  <c r="AH4572" i="4"/>
  <c r="AH4573" i="4"/>
  <c r="AH4574" i="4"/>
  <c r="AF4574" i="4" s="1"/>
  <c r="G4574" i="4" s="1"/>
  <c r="AH4575" i="4"/>
  <c r="AH4576" i="4"/>
  <c r="AF4576" i="4" s="1"/>
  <c r="G4576" i="4" s="1"/>
  <c r="AH4577" i="4"/>
  <c r="AH4578" i="4"/>
  <c r="AH4579" i="4"/>
  <c r="AH4580" i="4"/>
  <c r="AH4581" i="4"/>
  <c r="AH4582" i="4"/>
  <c r="AH4583" i="4"/>
  <c r="AH4584" i="4"/>
  <c r="AF4584" i="4" s="1"/>
  <c r="G4584" i="4" s="1"/>
  <c r="AH4585" i="4"/>
  <c r="AH4586" i="4"/>
  <c r="AF4586" i="4" s="1"/>
  <c r="G4586" i="4" s="1"/>
  <c r="AH4587" i="4"/>
  <c r="AH4588" i="4"/>
  <c r="AH4589" i="4"/>
  <c r="AH4590" i="4"/>
  <c r="AH4591" i="4"/>
  <c r="AH4592" i="4"/>
  <c r="AH4593" i="4"/>
  <c r="AH4594" i="4"/>
  <c r="AF4594" i="4" s="1"/>
  <c r="G4594" i="4" s="1"/>
  <c r="AH4595" i="4"/>
  <c r="AH4596" i="4"/>
  <c r="AF4596" i="4" s="1"/>
  <c r="G4596" i="4" s="1"/>
  <c r="AH4597" i="4"/>
  <c r="AH4598" i="4"/>
  <c r="AH4599" i="4"/>
  <c r="AH4600" i="4"/>
  <c r="AH4601" i="4"/>
  <c r="AH4602" i="4"/>
  <c r="AH4603" i="4"/>
  <c r="AH4604" i="4"/>
  <c r="AF4604" i="4" s="1"/>
  <c r="G4604" i="4" s="1"/>
  <c r="AH4605" i="4"/>
  <c r="AH4606" i="4"/>
  <c r="AF4606" i="4" s="1"/>
  <c r="G4606" i="4" s="1"/>
  <c r="AH4607" i="4"/>
  <c r="AH4608" i="4"/>
  <c r="AH4609" i="4"/>
  <c r="AH4610" i="4"/>
  <c r="AH4611" i="4"/>
  <c r="AH4612" i="4"/>
  <c r="AH4613" i="4"/>
  <c r="AH4614" i="4"/>
  <c r="AF4614" i="4" s="1"/>
  <c r="G4614" i="4" s="1"/>
  <c r="AH4615" i="4"/>
  <c r="AH4616" i="4"/>
  <c r="AF4616" i="4" s="1"/>
  <c r="G4616" i="4" s="1"/>
  <c r="AH4617" i="4"/>
  <c r="AH4618" i="4"/>
  <c r="AH4619" i="4"/>
  <c r="AH4620" i="4"/>
  <c r="AH4621" i="4"/>
  <c r="AH4622" i="4"/>
  <c r="AH4623" i="4"/>
  <c r="AH4624" i="4"/>
  <c r="AF4624" i="4" s="1"/>
  <c r="G4624" i="4" s="1"/>
  <c r="AH4625" i="4"/>
  <c r="AH4626" i="4"/>
  <c r="AF4626" i="4" s="1"/>
  <c r="G4626" i="4" s="1"/>
  <c r="AH4627" i="4"/>
  <c r="AH4628" i="4"/>
  <c r="AH4629" i="4"/>
  <c r="AH4630" i="4"/>
  <c r="AH4631" i="4"/>
  <c r="AH4632" i="4"/>
  <c r="AH4633" i="4"/>
  <c r="AH4634" i="4"/>
  <c r="AF4634" i="4" s="1"/>
  <c r="G4634" i="4" s="1"/>
  <c r="AH4635" i="4"/>
  <c r="AH4636" i="4"/>
  <c r="AF4636" i="4" s="1"/>
  <c r="G4636" i="4" s="1"/>
  <c r="AH4637" i="4"/>
  <c r="AH4638" i="4"/>
  <c r="AH4639" i="4"/>
  <c r="AH4640" i="4"/>
  <c r="AH4641" i="4"/>
  <c r="AH4642" i="4"/>
  <c r="AH4643" i="4"/>
  <c r="AH4644" i="4"/>
  <c r="AF4644" i="4" s="1"/>
  <c r="G4644" i="4" s="1"/>
  <c r="AH4645" i="4"/>
  <c r="AH4646" i="4"/>
  <c r="AF4646" i="4" s="1"/>
  <c r="G4646" i="4" s="1"/>
  <c r="AH4647" i="4"/>
  <c r="AH4648" i="4"/>
  <c r="AH4649" i="4"/>
  <c r="AH4650" i="4"/>
  <c r="AH4651" i="4"/>
  <c r="AH4652" i="4"/>
  <c r="AH4653" i="4"/>
  <c r="AH4654" i="4"/>
  <c r="AF4654" i="4" s="1"/>
  <c r="G4654" i="4" s="1"/>
  <c r="AH4655" i="4"/>
  <c r="AH4656" i="4"/>
  <c r="AF4656" i="4" s="1"/>
  <c r="G4656" i="4" s="1"/>
  <c r="AH4657" i="4"/>
  <c r="AH4658" i="4"/>
  <c r="AH4659" i="4"/>
  <c r="AH4660" i="4"/>
  <c r="AH4661" i="4"/>
  <c r="AH4662" i="4"/>
  <c r="AH4663" i="4"/>
  <c r="AH4664" i="4"/>
  <c r="AF4664" i="4" s="1"/>
  <c r="G4664" i="4" s="1"/>
  <c r="AH4665" i="4"/>
  <c r="AH4666" i="4"/>
  <c r="AF4666" i="4" s="1"/>
  <c r="G4666" i="4" s="1"/>
  <c r="AH4667" i="4"/>
  <c r="AH4668" i="4"/>
  <c r="AH4669" i="4"/>
  <c r="AH4670" i="4"/>
  <c r="AH4671" i="4"/>
  <c r="AH4672" i="4"/>
  <c r="AH4673" i="4"/>
  <c r="AH4674" i="4"/>
  <c r="AF4674" i="4" s="1"/>
  <c r="G4674" i="4" s="1"/>
  <c r="AH4675" i="4"/>
  <c r="AH4676" i="4"/>
  <c r="AF4676" i="4" s="1"/>
  <c r="G4676" i="4" s="1"/>
  <c r="AH4677" i="4"/>
  <c r="AH4678" i="4"/>
  <c r="AH4679" i="4"/>
  <c r="AH4680" i="4"/>
  <c r="AH4681" i="4"/>
  <c r="AH4682" i="4"/>
  <c r="AH4683" i="4"/>
  <c r="AH4684" i="4"/>
  <c r="AF4684" i="4" s="1"/>
  <c r="G4684" i="4" s="1"/>
  <c r="AH4685" i="4"/>
  <c r="AH4686" i="4"/>
  <c r="AF4686" i="4" s="1"/>
  <c r="G4686" i="4" s="1"/>
  <c r="AH4687" i="4"/>
  <c r="AH4688" i="4"/>
  <c r="AH4689" i="4"/>
  <c r="AH4690" i="4"/>
  <c r="AH4691" i="4"/>
  <c r="AH4692" i="4"/>
  <c r="AH4693" i="4"/>
  <c r="AH4694" i="4"/>
  <c r="AF4694" i="4" s="1"/>
  <c r="G4694" i="4" s="1"/>
  <c r="AH4695" i="4"/>
  <c r="AH4696" i="4"/>
  <c r="AF4696" i="4" s="1"/>
  <c r="G4696" i="4" s="1"/>
  <c r="AH4697" i="4"/>
  <c r="AH4698" i="4"/>
  <c r="AH4699" i="4"/>
  <c r="AH4700" i="4"/>
  <c r="AH4701" i="4"/>
  <c r="AH4702" i="4"/>
  <c r="AH4703" i="4"/>
  <c r="AH4704" i="4"/>
  <c r="AF4704" i="4" s="1"/>
  <c r="G4704" i="4" s="1"/>
  <c r="AH4705" i="4"/>
  <c r="AH4706" i="4"/>
  <c r="AF4706" i="4" s="1"/>
  <c r="G4706" i="4" s="1"/>
  <c r="AH4707" i="4"/>
  <c r="AH4708" i="4"/>
  <c r="AH4709" i="4"/>
  <c r="AH4710" i="4"/>
  <c r="AH4711" i="4"/>
  <c r="AH4712" i="4"/>
  <c r="AH4713" i="4"/>
  <c r="AH4714" i="4"/>
  <c r="AF4714" i="4" s="1"/>
  <c r="G4714" i="4" s="1"/>
  <c r="AH4715" i="4"/>
  <c r="AH4716" i="4"/>
  <c r="AF4716" i="4" s="1"/>
  <c r="G4716" i="4" s="1"/>
  <c r="AH4717" i="4"/>
  <c r="AH4718" i="4"/>
  <c r="AH4719" i="4"/>
  <c r="AH4720" i="4"/>
  <c r="AH4721" i="4"/>
  <c r="AH4722" i="4"/>
  <c r="AH4723" i="4"/>
  <c r="AH4724" i="4"/>
  <c r="AF4724" i="4" s="1"/>
  <c r="G4724" i="4" s="1"/>
  <c r="AH4725" i="4"/>
  <c r="AH4726" i="4"/>
  <c r="AF4726" i="4" s="1"/>
  <c r="G4726" i="4" s="1"/>
  <c r="AH4727" i="4"/>
  <c r="AH4728" i="4"/>
  <c r="AH4729" i="4"/>
  <c r="AH4730" i="4"/>
  <c r="AH4731" i="4"/>
  <c r="AH4732" i="4"/>
  <c r="AH4733" i="4"/>
  <c r="AH4734" i="4"/>
  <c r="AF4734" i="4" s="1"/>
  <c r="G4734" i="4" s="1"/>
  <c r="AH4735" i="4"/>
  <c r="AH4736" i="4"/>
  <c r="AF4736" i="4" s="1"/>
  <c r="G4736" i="4" s="1"/>
  <c r="AH4737" i="4"/>
  <c r="AH4738" i="4"/>
  <c r="AH4739" i="4"/>
  <c r="AH4740" i="4"/>
  <c r="AH4741" i="4"/>
  <c r="AH4742" i="4"/>
  <c r="AH4743" i="4"/>
  <c r="AH4744" i="4"/>
  <c r="AF4744" i="4" s="1"/>
  <c r="G4744" i="4" s="1"/>
  <c r="AH4745" i="4"/>
  <c r="AH4746" i="4"/>
  <c r="AF4746" i="4" s="1"/>
  <c r="G4746" i="4" s="1"/>
  <c r="AH4747" i="4"/>
  <c r="AH4748" i="4"/>
  <c r="AH4749" i="4"/>
  <c r="AH4750" i="4"/>
  <c r="AH4751" i="4"/>
  <c r="AH4752" i="4"/>
  <c r="AH4753" i="4"/>
  <c r="AH4754" i="4"/>
  <c r="AF4754" i="4" s="1"/>
  <c r="G4754" i="4" s="1"/>
  <c r="AH4755" i="4"/>
  <c r="AH4756" i="4"/>
  <c r="AF4756" i="4" s="1"/>
  <c r="G4756" i="4" s="1"/>
  <c r="AH4757" i="4"/>
  <c r="AH4758" i="4"/>
  <c r="AH4759" i="4"/>
  <c r="AH4760" i="4"/>
  <c r="AH4761" i="4"/>
  <c r="AH4762" i="4"/>
  <c r="AH4763" i="4"/>
  <c r="AH4764" i="4"/>
  <c r="AF4764" i="4" s="1"/>
  <c r="G4764" i="4" s="1"/>
  <c r="AH4765" i="4"/>
  <c r="AH4766" i="4"/>
  <c r="AF4766" i="4" s="1"/>
  <c r="G4766" i="4" s="1"/>
  <c r="AH4767" i="4"/>
  <c r="AH4768" i="4"/>
  <c r="AH4769" i="4"/>
  <c r="AH4770" i="4"/>
  <c r="AH4771" i="4"/>
  <c r="AH4772" i="4"/>
  <c r="AH4773" i="4"/>
  <c r="AH4774" i="4"/>
  <c r="AF4774" i="4" s="1"/>
  <c r="G4774" i="4" s="1"/>
  <c r="AH4775" i="4"/>
  <c r="AH4776" i="4"/>
  <c r="AF4776" i="4" s="1"/>
  <c r="G4776" i="4" s="1"/>
  <c r="AH4777" i="4"/>
  <c r="AH4778" i="4"/>
  <c r="AH4779" i="4"/>
  <c r="AH4780" i="4"/>
  <c r="AH4781" i="4"/>
  <c r="AH4782" i="4"/>
  <c r="AH4783" i="4"/>
  <c r="AH4784" i="4"/>
  <c r="AF4784" i="4" s="1"/>
  <c r="G4784" i="4" s="1"/>
  <c r="AH4785" i="4"/>
  <c r="AH4786" i="4"/>
  <c r="AF4786" i="4" s="1"/>
  <c r="G4786" i="4" s="1"/>
  <c r="AH4787" i="4"/>
  <c r="AH4788" i="4"/>
  <c r="AH4789" i="4"/>
  <c r="AH4790" i="4"/>
  <c r="AH4791" i="4"/>
  <c r="AH4792" i="4"/>
  <c r="AH4793" i="4"/>
  <c r="AH4794" i="4"/>
  <c r="AF4794" i="4" s="1"/>
  <c r="G4794" i="4" s="1"/>
  <c r="AH4795" i="4"/>
  <c r="AH4796" i="4"/>
  <c r="AH4797" i="4"/>
  <c r="AH4798" i="4"/>
  <c r="AH4799" i="4"/>
  <c r="AH4800" i="4"/>
  <c r="AH4801" i="4"/>
  <c r="AH4802" i="4"/>
  <c r="AH4803" i="4"/>
  <c r="AH4804" i="4"/>
  <c r="AF4804" i="4" s="1"/>
  <c r="G4804" i="4" s="1"/>
  <c r="AH4805" i="4"/>
  <c r="AH4806" i="4"/>
  <c r="AH4807" i="4"/>
  <c r="AH4808" i="4"/>
  <c r="AH4809" i="4"/>
  <c r="AH4810" i="4"/>
  <c r="AH4811" i="4"/>
  <c r="AH4812" i="4"/>
  <c r="AH4813" i="4"/>
  <c r="AH4814" i="4"/>
  <c r="AF4814" i="4" s="1"/>
  <c r="G4814" i="4" s="1"/>
  <c r="AH4815" i="4"/>
  <c r="AH4816" i="4"/>
  <c r="AH4817" i="4"/>
  <c r="AH4818" i="4"/>
  <c r="AH4819" i="4"/>
  <c r="AH4820" i="4"/>
  <c r="AH4821" i="4"/>
  <c r="AH4822" i="4"/>
  <c r="AH4823" i="4"/>
  <c r="AH4824" i="4"/>
  <c r="AF4824" i="4" s="1"/>
  <c r="G4824" i="4" s="1"/>
  <c r="AH4825" i="4"/>
  <c r="AH4826" i="4"/>
  <c r="AH4827" i="4"/>
  <c r="AH4828" i="4"/>
  <c r="AH4829" i="4"/>
  <c r="AH4830" i="4"/>
  <c r="AH4831" i="4"/>
  <c r="AH4832" i="4"/>
  <c r="AH4833" i="4"/>
  <c r="AH4834" i="4"/>
  <c r="AF4834" i="4" s="1"/>
  <c r="G4834" i="4" s="1"/>
  <c r="AH4835" i="4"/>
  <c r="AH4836" i="4"/>
  <c r="AH4837" i="4"/>
  <c r="AH4838" i="4"/>
  <c r="AH4839" i="4"/>
  <c r="AH4840" i="4"/>
  <c r="AH4841" i="4"/>
  <c r="AH4842" i="4"/>
  <c r="AH4843" i="4"/>
  <c r="AH4844" i="4"/>
  <c r="AF4844" i="4" s="1"/>
  <c r="G4844" i="4" s="1"/>
  <c r="AH4845" i="4"/>
  <c r="AH4846" i="4"/>
  <c r="AH4847" i="4"/>
  <c r="AH4848" i="4"/>
  <c r="AH4849" i="4"/>
  <c r="AH4850" i="4"/>
  <c r="AH4851" i="4"/>
  <c r="AH4852" i="4"/>
  <c r="AH4853" i="4"/>
  <c r="AH4854" i="4"/>
  <c r="AF4854" i="4" s="1"/>
  <c r="G4854" i="4" s="1"/>
  <c r="AH4855" i="4"/>
  <c r="AH4856" i="4"/>
  <c r="AH4857" i="4"/>
  <c r="AH4858" i="4"/>
  <c r="AH4859" i="4"/>
  <c r="AH4860" i="4"/>
  <c r="AH4861" i="4"/>
  <c r="AH4862" i="4"/>
  <c r="AH4863" i="4"/>
  <c r="AH4864" i="4"/>
  <c r="AF4864" i="4" s="1"/>
  <c r="G4864" i="4" s="1"/>
  <c r="AH4865" i="4"/>
  <c r="AH4866" i="4"/>
  <c r="AH4867" i="4"/>
  <c r="AH4868" i="4"/>
  <c r="AH4869" i="4"/>
  <c r="AH4870" i="4"/>
  <c r="AH4871" i="4"/>
  <c r="AH4872" i="4"/>
  <c r="AH4873" i="4"/>
  <c r="AH4874" i="4"/>
  <c r="AF4874" i="4" s="1"/>
  <c r="G4874" i="4" s="1"/>
  <c r="AH4875" i="4"/>
  <c r="AH4876" i="4"/>
  <c r="AH4877" i="4"/>
  <c r="AH4878" i="4"/>
  <c r="AH4879" i="4"/>
  <c r="AH4880" i="4"/>
  <c r="AH4881" i="4"/>
  <c r="AH4882" i="4"/>
  <c r="AH4883" i="4"/>
  <c r="AH4884" i="4"/>
  <c r="AF4884" i="4" s="1"/>
  <c r="G4884" i="4" s="1"/>
  <c r="AH4885" i="4"/>
  <c r="AH4886" i="4"/>
  <c r="AH4887" i="4"/>
  <c r="AH4888" i="4"/>
  <c r="AH4889" i="4"/>
  <c r="AH4890" i="4"/>
  <c r="AH4891" i="4"/>
  <c r="AH4892" i="4"/>
  <c r="AH4893" i="4"/>
  <c r="AH4894" i="4"/>
  <c r="AF4894" i="4" s="1"/>
  <c r="G4894" i="4" s="1"/>
  <c r="AH4895" i="4"/>
  <c r="AH4896" i="4"/>
  <c r="AH4897" i="4"/>
  <c r="AH4898" i="4"/>
  <c r="AH4899" i="4"/>
  <c r="AH4900" i="4"/>
  <c r="AH4901" i="4"/>
  <c r="AH4902" i="4"/>
  <c r="AH4903" i="4"/>
  <c r="AH4904" i="4"/>
  <c r="AF4904" i="4" s="1"/>
  <c r="G4904" i="4" s="1"/>
  <c r="AH4905" i="4"/>
  <c r="AH4906" i="4"/>
  <c r="AH4907" i="4"/>
  <c r="AH4908" i="4"/>
  <c r="AH4909" i="4"/>
  <c r="AH4910" i="4"/>
  <c r="AH4911" i="4"/>
  <c r="AH4912" i="4"/>
  <c r="AH4913" i="4"/>
  <c r="AH4914" i="4"/>
  <c r="AF4914" i="4" s="1"/>
  <c r="G4914" i="4" s="1"/>
  <c r="AH4915" i="4"/>
  <c r="AH4916" i="4"/>
  <c r="AH4917" i="4"/>
  <c r="AH4918" i="4"/>
  <c r="AH4919" i="4"/>
  <c r="AH4920" i="4"/>
  <c r="AH4921" i="4"/>
  <c r="AH4922" i="4"/>
  <c r="AH4923" i="4"/>
  <c r="AH4924" i="4"/>
  <c r="AF4924" i="4" s="1"/>
  <c r="G4924" i="4" s="1"/>
  <c r="AH4925" i="4"/>
  <c r="AH4926" i="4"/>
  <c r="AH4927" i="4"/>
  <c r="AH4928" i="4"/>
  <c r="AH4929" i="4"/>
  <c r="AH4930" i="4"/>
  <c r="AH4931" i="4"/>
  <c r="AH4932" i="4"/>
  <c r="AH4933" i="4"/>
  <c r="AH4934" i="4"/>
  <c r="AF4934" i="4" s="1"/>
  <c r="G4934" i="4" s="1"/>
  <c r="AH4935" i="4"/>
  <c r="AH4936" i="4"/>
  <c r="AH4937" i="4"/>
  <c r="AH4938" i="4"/>
  <c r="AH4939" i="4"/>
  <c r="AH4940" i="4"/>
  <c r="AH4941" i="4"/>
  <c r="AH4942" i="4"/>
  <c r="AH4943" i="4"/>
  <c r="AH4944" i="4"/>
  <c r="AF4944" i="4" s="1"/>
  <c r="G4944" i="4" s="1"/>
  <c r="AH4945" i="4"/>
  <c r="AH4946" i="4"/>
  <c r="AH4947" i="4"/>
  <c r="AH4948" i="4"/>
  <c r="AH4949" i="4"/>
  <c r="AH4950" i="4"/>
  <c r="AH4951" i="4"/>
  <c r="AH4952" i="4"/>
  <c r="AH4953" i="4"/>
  <c r="AH4954" i="4"/>
  <c r="AF4954" i="4" s="1"/>
  <c r="G4954" i="4" s="1"/>
  <c r="AH4955" i="4"/>
  <c r="AH4956" i="4"/>
  <c r="AH4957" i="4"/>
  <c r="AH4958" i="4"/>
  <c r="AH4959" i="4"/>
  <c r="AH4960" i="4"/>
  <c r="AH4961" i="4"/>
  <c r="AH4962" i="4"/>
  <c r="AH4963" i="4"/>
  <c r="AH4964" i="4"/>
  <c r="AF4964" i="4" s="1"/>
  <c r="G4964" i="4" s="1"/>
  <c r="AH4965" i="4"/>
  <c r="AH4966" i="4"/>
  <c r="AH4967" i="4"/>
  <c r="AH4968" i="4"/>
  <c r="AH4969" i="4"/>
  <c r="AH4970" i="4"/>
  <c r="AH4971" i="4"/>
  <c r="AH4972" i="4"/>
  <c r="AH4973" i="4"/>
  <c r="AH4974" i="4"/>
  <c r="AF4974" i="4" s="1"/>
  <c r="G4974" i="4" s="1"/>
  <c r="AH4975" i="4"/>
  <c r="AH4976" i="4"/>
  <c r="AH4977" i="4"/>
  <c r="AH4978" i="4"/>
  <c r="AH4979" i="4"/>
  <c r="AH4980" i="4"/>
  <c r="AH4981" i="4"/>
  <c r="AH4982" i="4"/>
  <c r="AH4983" i="4"/>
  <c r="AH4984" i="4"/>
  <c r="AF4984" i="4" s="1"/>
  <c r="G4984" i="4" s="1"/>
  <c r="AH4985" i="4"/>
  <c r="AH4986" i="4"/>
  <c r="AH4987" i="4"/>
  <c r="AH4988" i="4"/>
  <c r="AH4989" i="4"/>
  <c r="AH4990" i="4"/>
  <c r="AH4991" i="4"/>
  <c r="AH4992" i="4"/>
  <c r="AH4993" i="4"/>
  <c r="AH4994" i="4"/>
  <c r="AF4994" i="4" s="1"/>
  <c r="G4994" i="4" s="1"/>
  <c r="AH4995" i="4"/>
  <c r="AH4996" i="4"/>
  <c r="AH4997" i="4"/>
  <c r="AH4998" i="4"/>
  <c r="AH4999" i="4"/>
  <c r="AH5000" i="4"/>
  <c r="AH5001" i="4"/>
  <c r="AH5002" i="4"/>
  <c r="AH5003" i="4"/>
  <c r="AH5004" i="4"/>
  <c r="AF5004" i="4" s="1"/>
  <c r="G5004" i="4" s="1"/>
  <c r="AH5005" i="4"/>
  <c r="AH5006" i="4"/>
  <c r="AH5007" i="4"/>
  <c r="AH5008" i="4"/>
  <c r="AH5009" i="4"/>
  <c r="AH5010" i="4"/>
  <c r="AH5011" i="4"/>
  <c r="AH5012" i="4"/>
  <c r="AH5013" i="4"/>
  <c r="AH5014" i="4"/>
  <c r="AF5014" i="4" s="1"/>
  <c r="G5014" i="4" s="1"/>
  <c r="AH5015" i="4"/>
  <c r="AH5016" i="4"/>
  <c r="AH5017" i="4"/>
  <c r="AH5018" i="4"/>
  <c r="AH5019" i="4"/>
  <c r="AH5020" i="4"/>
  <c r="AH5021" i="4"/>
  <c r="AH5022" i="4"/>
  <c r="AH5023" i="4"/>
  <c r="AH5024" i="4"/>
  <c r="AF5024" i="4" s="1"/>
  <c r="G5024" i="4" s="1"/>
  <c r="AH5025" i="4"/>
  <c r="AH5026" i="4"/>
  <c r="AH5027" i="4"/>
  <c r="AH5028" i="4"/>
  <c r="AH5029" i="4"/>
  <c r="AH5030" i="4"/>
  <c r="AH5031" i="4"/>
  <c r="AH5032" i="4"/>
  <c r="AH5033" i="4"/>
  <c r="AH5034" i="4"/>
  <c r="AF5034" i="4" s="1"/>
  <c r="G5034" i="4" s="1"/>
  <c r="AH5035" i="4"/>
  <c r="AH5036" i="4"/>
  <c r="AH5037" i="4"/>
  <c r="AH5038" i="4"/>
  <c r="AH5039" i="4"/>
  <c r="AH5040" i="4"/>
  <c r="AH5041" i="4"/>
  <c r="AH5042" i="4"/>
  <c r="AH5043" i="4"/>
  <c r="AH5044" i="4"/>
  <c r="AF5044" i="4" s="1"/>
  <c r="G5044" i="4" s="1"/>
  <c r="AH5045" i="4"/>
  <c r="AH5046" i="4"/>
  <c r="AH5047" i="4"/>
  <c r="AH5048" i="4"/>
  <c r="AH5049" i="4"/>
  <c r="AH5050" i="4"/>
  <c r="AH5051" i="4"/>
  <c r="AH5052" i="4"/>
  <c r="AH5053" i="4"/>
  <c r="AH5054" i="4"/>
  <c r="AF5054" i="4" s="1"/>
  <c r="G5054" i="4" s="1"/>
  <c r="AH5055" i="4"/>
  <c r="AH5056" i="4"/>
  <c r="AH5057" i="4"/>
  <c r="AH5058" i="4"/>
  <c r="AH5059" i="4"/>
  <c r="AH5060" i="4"/>
  <c r="AH5061" i="4"/>
  <c r="AH5062" i="4"/>
  <c r="AH5063" i="4"/>
  <c r="AH5064" i="4"/>
  <c r="AF5064" i="4" s="1"/>
  <c r="G5064" i="4" s="1"/>
  <c r="AH5065" i="4"/>
  <c r="AH5066" i="4"/>
  <c r="AH5067" i="4"/>
  <c r="AH5068" i="4"/>
  <c r="AH17" i="4"/>
  <c r="AH18" i="4"/>
  <c r="AH19" i="4"/>
  <c r="AH20" i="4"/>
  <c r="AH21" i="4"/>
  <c r="AH22" i="4"/>
  <c r="AF22" i="4" s="1"/>
  <c r="G22" i="4" s="1"/>
  <c r="AH5069" i="4"/>
  <c r="AH5070" i="4"/>
  <c r="AH5071" i="4"/>
  <c r="AH5072" i="4"/>
  <c r="AH5073" i="4"/>
  <c r="AH23" i="4"/>
  <c r="AH24" i="4"/>
  <c r="AH5074" i="4"/>
  <c r="AH25" i="4"/>
  <c r="AH5075" i="4"/>
  <c r="AF5075" i="4" s="1"/>
  <c r="G5075" i="4" s="1"/>
  <c r="AH26" i="4"/>
  <c r="AH27" i="4"/>
  <c r="AH28" i="4"/>
  <c r="AH29" i="4"/>
  <c r="AH30" i="4"/>
  <c r="AH5076" i="4"/>
  <c r="AH5077" i="4"/>
  <c r="AH5078" i="4"/>
  <c r="AH5079" i="4"/>
  <c r="AH5080" i="4"/>
  <c r="AF5080" i="4" s="1"/>
  <c r="G5080" i="4" s="1"/>
  <c r="AH5081" i="4"/>
  <c r="AH5082" i="4"/>
  <c r="AH5083" i="4"/>
  <c r="AH5084" i="4"/>
  <c r="AH5085" i="4"/>
  <c r="AH5086" i="4"/>
  <c r="AH5087" i="4"/>
  <c r="AH5088" i="4"/>
  <c r="AH5089" i="4"/>
  <c r="AH5090" i="4"/>
  <c r="AF5090" i="4" s="1"/>
  <c r="G5090" i="4" s="1"/>
  <c r="AH5091" i="4"/>
  <c r="AH5092" i="4"/>
  <c r="AH5093" i="4"/>
  <c r="AH5094" i="4"/>
  <c r="AH5095" i="4"/>
  <c r="AH5096" i="4"/>
  <c r="AH5097" i="4"/>
  <c r="AH5098" i="4"/>
  <c r="AH5099" i="4"/>
  <c r="AH5100" i="4"/>
  <c r="AF5100" i="4" s="1"/>
  <c r="G5100" i="4" s="1"/>
  <c r="AH5101" i="4"/>
  <c r="AH5102" i="4"/>
  <c r="AH5103" i="4"/>
  <c r="AH5104" i="4"/>
  <c r="AH5105" i="4"/>
  <c r="AH5106" i="4"/>
  <c r="AH5107" i="4"/>
  <c r="AH5108" i="4"/>
  <c r="AH5109" i="4"/>
  <c r="AH5110" i="4"/>
  <c r="AF5110" i="4" s="1"/>
  <c r="G5110" i="4" s="1"/>
  <c r="AH5111" i="4"/>
  <c r="AH5112" i="4"/>
  <c r="AH5113" i="4"/>
  <c r="AH5114" i="4"/>
  <c r="AH5115" i="4"/>
  <c r="AH5116" i="4"/>
  <c r="AH5117" i="4"/>
  <c r="AH5118" i="4"/>
  <c r="F31" i="4"/>
  <c r="F32" i="4"/>
  <c r="F33" i="4"/>
  <c r="F34" i="4"/>
  <c r="F35" i="4"/>
  <c r="F36" i="4"/>
  <c r="F37" i="4"/>
  <c r="F38" i="4"/>
  <c r="F39" i="4"/>
  <c r="F40" i="4"/>
  <c r="F41" i="4"/>
  <c r="F42" i="4"/>
  <c r="F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2" i="4"/>
  <c r="Q42" i="4"/>
  <c r="Q41" i="4"/>
  <c r="Q40" i="4"/>
  <c r="Q39" i="4"/>
  <c r="Q38" i="4"/>
  <c r="Q37" i="4"/>
  <c r="Q36" i="4"/>
  <c r="Q35" i="4"/>
  <c r="Q34" i="4"/>
  <c r="Q33" i="4"/>
  <c r="Q32" i="4"/>
  <c r="Q31" i="4"/>
  <c r="AF4578" i="4" l="1"/>
  <c r="G4578" i="4" s="1"/>
  <c r="AF4548" i="4"/>
  <c r="G4548" i="4" s="1"/>
  <c r="AF4518" i="4"/>
  <c r="G4518" i="4" s="1"/>
  <c r="AF4488" i="4"/>
  <c r="G4488" i="4" s="1"/>
  <c r="AF4458" i="4"/>
  <c r="G4458" i="4" s="1"/>
  <c r="AF4438" i="4"/>
  <c r="G4438" i="4" s="1"/>
  <c r="AF4418" i="4"/>
  <c r="G4418" i="4" s="1"/>
  <c r="AF4398" i="4"/>
  <c r="G4398" i="4" s="1"/>
  <c r="AF4368" i="4"/>
  <c r="G4368" i="4" s="1"/>
  <c r="AF4339" i="4"/>
  <c r="G4339" i="4" s="1"/>
  <c r="AF4319" i="4"/>
  <c r="G4319" i="4" s="1"/>
  <c r="AF4299" i="4"/>
  <c r="G4299" i="4" s="1"/>
  <c r="AF4269" i="4"/>
  <c r="G4269" i="4" s="1"/>
  <c r="AF4249" i="4"/>
  <c r="G4249" i="4" s="1"/>
  <c r="AF4229" i="4"/>
  <c r="G4229" i="4" s="1"/>
  <c r="AF4209" i="4"/>
  <c r="G4209" i="4" s="1"/>
  <c r="AF4189" i="4"/>
  <c r="G4189" i="4" s="1"/>
  <c r="AF4169" i="4"/>
  <c r="G4169" i="4" s="1"/>
  <c r="AF4149" i="4"/>
  <c r="G4149" i="4" s="1"/>
  <c r="AF4119" i="4"/>
  <c r="G4119" i="4" s="1"/>
  <c r="AF4089" i="4"/>
  <c r="G4089" i="4" s="1"/>
  <c r="AF4069" i="4"/>
  <c r="G4069" i="4" s="1"/>
  <c r="AF4039" i="4"/>
  <c r="G4039" i="4" s="1"/>
  <c r="AF4009" i="4"/>
  <c r="G4009" i="4" s="1"/>
  <c r="AF3989" i="4"/>
  <c r="G3989" i="4" s="1"/>
  <c r="AF3969" i="4"/>
  <c r="G3969" i="4" s="1"/>
  <c r="AF3939" i="4"/>
  <c r="G3939" i="4" s="1"/>
  <c r="AF3909" i="4"/>
  <c r="G3909" i="4" s="1"/>
  <c r="AF3889" i="4"/>
  <c r="G3889" i="4" s="1"/>
  <c r="AF3859" i="4"/>
  <c r="G3859" i="4" s="1"/>
  <c r="AF3839" i="4"/>
  <c r="G3839" i="4" s="1"/>
  <c r="AF3819" i="4"/>
  <c r="G3819" i="4" s="1"/>
  <c r="AF3809" i="4"/>
  <c r="G3809" i="4" s="1"/>
  <c r="AF3789" i="4"/>
  <c r="G3789" i="4" s="1"/>
  <c r="AF3779" i="4"/>
  <c r="G3779" i="4" s="1"/>
  <c r="AF3759" i="4"/>
  <c r="G3759" i="4" s="1"/>
  <c r="AF3749" i="4"/>
  <c r="G3749" i="4" s="1"/>
  <c r="AF3739" i="4"/>
  <c r="G3739" i="4" s="1"/>
  <c r="AF3729" i="4"/>
  <c r="G3729" i="4" s="1"/>
  <c r="AF3709" i="4"/>
  <c r="G3709" i="4" s="1"/>
  <c r="AF4568" i="4"/>
  <c r="G4568" i="4" s="1"/>
  <c r="AF4558" i="4"/>
  <c r="G4558" i="4" s="1"/>
  <c r="AF4538" i="4"/>
  <c r="G4538" i="4" s="1"/>
  <c r="AF4528" i="4"/>
  <c r="G4528" i="4" s="1"/>
  <c r="AF4508" i="4"/>
  <c r="G4508" i="4" s="1"/>
  <c r="AF4498" i="4"/>
  <c r="G4498" i="4" s="1"/>
  <c r="AF4478" i="4"/>
  <c r="G4478" i="4" s="1"/>
  <c r="AF4468" i="4"/>
  <c r="G4468" i="4" s="1"/>
  <c r="AF4448" i="4"/>
  <c r="G4448" i="4" s="1"/>
  <c r="AF4428" i="4"/>
  <c r="G4428" i="4" s="1"/>
  <c r="AF4408" i="4"/>
  <c r="G4408" i="4" s="1"/>
  <c r="AF4388" i="4"/>
  <c r="G4388" i="4" s="1"/>
  <c r="AF4378" i="4"/>
  <c r="G4378" i="4" s="1"/>
  <c r="AF4359" i="4"/>
  <c r="G4359" i="4" s="1"/>
  <c r="AF4349" i="4"/>
  <c r="G4349" i="4" s="1"/>
  <c r="AF4329" i="4"/>
  <c r="G4329" i="4" s="1"/>
  <c r="AF4309" i="4"/>
  <c r="G4309" i="4" s="1"/>
  <c r="AF4289" i="4"/>
  <c r="G4289" i="4" s="1"/>
  <c r="AF4279" i="4"/>
  <c r="G4279" i="4" s="1"/>
  <c r="AF4259" i="4"/>
  <c r="G4259" i="4" s="1"/>
  <c r="AF4239" i="4"/>
  <c r="G4239" i="4" s="1"/>
  <c r="AF4219" i="4"/>
  <c r="G4219" i="4" s="1"/>
  <c r="AF4199" i="4"/>
  <c r="G4199" i="4" s="1"/>
  <c r="AF4179" i="4"/>
  <c r="G4179" i="4" s="1"/>
  <c r="AF4159" i="4"/>
  <c r="G4159" i="4" s="1"/>
  <c r="AF4139" i="4"/>
  <c r="G4139" i="4" s="1"/>
  <c r="AF4129" i="4"/>
  <c r="G4129" i="4" s="1"/>
  <c r="AF4109" i="4"/>
  <c r="G4109" i="4" s="1"/>
  <c r="AF4099" i="4"/>
  <c r="G4099" i="4" s="1"/>
  <c r="AF4079" i="4"/>
  <c r="G4079" i="4" s="1"/>
  <c r="AF4059" i="4"/>
  <c r="G4059" i="4" s="1"/>
  <c r="AF4049" i="4"/>
  <c r="G4049" i="4" s="1"/>
  <c r="AF4029" i="4"/>
  <c r="G4029" i="4" s="1"/>
  <c r="AF4019" i="4"/>
  <c r="G4019" i="4" s="1"/>
  <c r="AF3999" i="4"/>
  <c r="G3999" i="4" s="1"/>
  <c r="AF3979" i="4"/>
  <c r="G3979" i="4" s="1"/>
  <c r="AF3959" i="4"/>
  <c r="G3959" i="4" s="1"/>
  <c r="AF3949" i="4"/>
  <c r="G3949" i="4" s="1"/>
  <c r="AF3929" i="4"/>
  <c r="G3929" i="4" s="1"/>
  <c r="AF3919" i="4"/>
  <c r="G3919" i="4" s="1"/>
  <c r="AF3899" i="4"/>
  <c r="G3899" i="4" s="1"/>
  <c r="AF3879" i="4"/>
  <c r="G3879" i="4" s="1"/>
  <c r="AF3869" i="4"/>
  <c r="G3869" i="4" s="1"/>
  <c r="AF3849" i="4"/>
  <c r="G3849" i="4" s="1"/>
  <c r="AF3829" i="4"/>
  <c r="G3829" i="4" s="1"/>
  <c r="AF3799" i="4"/>
  <c r="G3799" i="4" s="1"/>
  <c r="AF3769" i="4"/>
  <c r="G3769" i="4" s="1"/>
  <c r="AF3719" i="4"/>
  <c r="G3719" i="4" s="1"/>
  <c r="AF3689" i="4"/>
  <c r="G3689" i="4" s="1"/>
  <c r="AF3669" i="4"/>
  <c r="G3669" i="4" s="1"/>
  <c r="AF3649" i="4"/>
  <c r="G3649" i="4" s="1"/>
  <c r="AF3619" i="4"/>
  <c r="G3619" i="4" s="1"/>
  <c r="AF3599" i="4"/>
  <c r="G3599" i="4" s="1"/>
  <c r="AF3579" i="4"/>
  <c r="G3579" i="4" s="1"/>
  <c r="AF3560" i="4"/>
  <c r="G3560" i="4" s="1"/>
  <c r="AF3540" i="4"/>
  <c r="G3540" i="4" s="1"/>
  <c r="AF3520" i="4"/>
  <c r="G3520" i="4" s="1"/>
  <c r="AF3493" i="4"/>
  <c r="G3493" i="4" s="1"/>
  <c r="AF3473" i="4"/>
  <c r="G3473" i="4" s="1"/>
  <c r="AF3443" i="4"/>
  <c r="G3443" i="4" s="1"/>
  <c r="AF3423" i="4"/>
  <c r="G3423" i="4" s="1"/>
  <c r="AF3393" i="4"/>
  <c r="G3393" i="4" s="1"/>
  <c r="AF11" i="4"/>
  <c r="G11" i="4" s="1"/>
  <c r="AF3288" i="4"/>
  <c r="G3288" i="4" s="1"/>
  <c r="AF3258" i="4"/>
  <c r="G3258" i="4" s="1"/>
  <c r="AF3238" i="4"/>
  <c r="G3238" i="4" s="1"/>
  <c r="AF3218" i="4"/>
  <c r="G3218" i="4" s="1"/>
  <c r="AF3188" i="4"/>
  <c r="G3188" i="4" s="1"/>
  <c r="AF3168" i="4"/>
  <c r="G3168" i="4" s="1"/>
  <c r="AF3138" i="4"/>
  <c r="G3138" i="4" s="1"/>
  <c r="AF3118" i="4"/>
  <c r="G3118" i="4" s="1"/>
  <c r="AF3098" i="4"/>
  <c r="G3098" i="4" s="1"/>
  <c r="AF3068" i="4"/>
  <c r="G3068" i="4" s="1"/>
  <c r="AF3048" i="4"/>
  <c r="G3048" i="4" s="1"/>
  <c r="AF3018" i="4"/>
  <c r="G3018" i="4" s="1"/>
  <c r="AF2978" i="4"/>
  <c r="G2978" i="4" s="1"/>
  <c r="AF2948" i="4"/>
  <c r="G2948" i="4" s="1"/>
  <c r="AF2918" i="4"/>
  <c r="G2918" i="4" s="1"/>
  <c r="AF2878" i="4"/>
  <c r="G2878" i="4" s="1"/>
  <c r="AF2838" i="4"/>
  <c r="G2838" i="4" s="1"/>
  <c r="AF2808" i="4"/>
  <c r="G2808" i="4" s="1"/>
  <c r="AF2768" i="4"/>
  <c r="G2768" i="4" s="1"/>
  <c r="AF2740" i="4"/>
  <c r="G2740" i="4" s="1"/>
  <c r="AF2700" i="4"/>
  <c r="G2700" i="4" s="1"/>
  <c r="AF2662" i="4"/>
  <c r="G2662" i="4" s="1"/>
  <c r="AF2632" i="4"/>
  <c r="G2632" i="4" s="1"/>
  <c r="AF2592" i="4"/>
  <c r="G2592" i="4" s="1"/>
  <c r="AF2552" i="4"/>
  <c r="G2552" i="4" s="1"/>
  <c r="AF2522" i="4"/>
  <c r="G2522" i="4" s="1"/>
  <c r="AF2492" i="4"/>
  <c r="G2492" i="4" s="1"/>
  <c r="AF2462" i="4"/>
  <c r="G2462" i="4" s="1"/>
  <c r="AF2432" i="4"/>
  <c r="G2432" i="4" s="1"/>
  <c r="AF2402" i="4"/>
  <c r="G2402" i="4" s="1"/>
  <c r="AF2382" i="4"/>
  <c r="G2382" i="4" s="1"/>
  <c r="AF2352" i="4"/>
  <c r="G2352" i="4" s="1"/>
  <c r="AF2322" i="4"/>
  <c r="G2322" i="4" s="1"/>
  <c r="AF2302" i="4"/>
  <c r="G2302" i="4" s="1"/>
  <c r="AF2272" i="4"/>
  <c r="G2272" i="4" s="1"/>
  <c r="AF2242" i="4"/>
  <c r="G2242" i="4" s="1"/>
  <c r="AF2222" i="4"/>
  <c r="G2222" i="4" s="1"/>
  <c r="AF2202" i="4"/>
  <c r="G2202" i="4" s="1"/>
  <c r="AF2172" i="4"/>
  <c r="G2172" i="4" s="1"/>
  <c r="AF2152" i="4"/>
  <c r="G2152" i="4" s="1"/>
  <c r="AF2132" i="4"/>
  <c r="G2132" i="4" s="1"/>
  <c r="AF2112" i="4"/>
  <c r="G2112" i="4" s="1"/>
  <c r="AF2092" i="4"/>
  <c r="G2092" i="4" s="1"/>
  <c r="AF2072" i="4"/>
  <c r="G2072" i="4" s="1"/>
  <c r="AF2052" i="4"/>
  <c r="G2052" i="4" s="1"/>
  <c r="AF2042" i="4"/>
  <c r="G2042" i="4" s="1"/>
  <c r="AF2032" i="4"/>
  <c r="G2032" i="4" s="1"/>
  <c r="AF2022" i="4"/>
  <c r="G2022" i="4" s="1"/>
  <c r="AF2002" i="4"/>
  <c r="G2002" i="4" s="1"/>
  <c r="AF1992" i="4"/>
  <c r="G1992" i="4" s="1"/>
  <c r="AF1982" i="4"/>
  <c r="G1982" i="4" s="1"/>
  <c r="AF1972" i="4"/>
  <c r="G1972" i="4" s="1"/>
  <c r="AF1962" i="4"/>
  <c r="G1962" i="4" s="1"/>
  <c r="AF1952" i="4"/>
  <c r="G1952" i="4" s="1"/>
  <c r="AF1942" i="4"/>
  <c r="G1942" i="4" s="1"/>
  <c r="AF1932" i="4"/>
  <c r="G1932" i="4" s="1"/>
  <c r="AF1922" i="4"/>
  <c r="G1922" i="4" s="1"/>
  <c r="AF1912" i="4"/>
  <c r="G1912" i="4" s="1"/>
  <c r="AF1902" i="4"/>
  <c r="G1902" i="4" s="1"/>
  <c r="AF1872" i="4"/>
  <c r="G1872" i="4" s="1"/>
  <c r="AF1832" i="4"/>
  <c r="G1832" i="4" s="1"/>
  <c r="AF1802" i="4"/>
  <c r="G1802" i="4" s="1"/>
  <c r="AF1782" i="4"/>
  <c r="G1782" i="4" s="1"/>
  <c r="AF1752" i="4"/>
  <c r="G1752" i="4" s="1"/>
  <c r="AF1722" i="4"/>
  <c r="G1722" i="4" s="1"/>
  <c r="AF1692" i="4"/>
  <c r="G1692" i="4" s="1"/>
  <c r="AF1662" i="4"/>
  <c r="G1662" i="4" s="1"/>
  <c r="AF1632" i="4"/>
  <c r="G1632" i="4" s="1"/>
  <c r="AF1602" i="4"/>
  <c r="G1602" i="4" s="1"/>
  <c r="AF1572" i="4"/>
  <c r="G1572" i="4" s="1"/>
  <c r="AF3699" i="4"/>
  <c r="G3699" i="4" s="1"/>
  <c r="AF3679" i="4"/>
  <c r="G3679" i="4" s="1"/>
  <c r="AF3659" i="4"/>
  <c r="G3659" i="4" s="1"/>
  <c r="AF3639" i="4"/>
  <c r="G3639" i="4" s="1"/>
  <c r="AF3629" i="4"/>
  <c r="G3629" i="4" s="1"/>
  <c r="AF3609" i="4"/>
  <c r="G3609" i="4" s="1"/>
  <c r="AF3589" i="4"/>
  <c r="G3589" i="4" s="1"/>
  <c r="AF3569" i="4"/>
  <c r="G3569" i="4" s="1"/>
  <c r="AF3550" i="4"/>
  <c r="G3550" i="4" s="1"/>
  <c r="AF3530" i="4"/>
  <c r="G3530" i="4" s="1"/>
  <c r="AF3510" i="4"/>
  <c r="G3510" i="4" s="1"/>
  <c r="AF3503" i="4"/>
  <c r="G3503" i="4" s="1"/>
  <c r="AF3483" i="4"/>
  <c r="G3483" i="4" s="1"/>
  <c r="AF3463" i="4"/>
  <c r="G3463" i="4" s="1"/>
  <c r="AF3453" i="4"/>
  <c r="G3453" i="4" s="1"/>
  <c r="AF3433" i="4"/>
  <c r="G3433" i="4" s="1"/>
  <c r="AF3413" i="4"/>
  <c r="G3413" i="4" s="1"/>
  <c r="AF3403" i="4"/>
  <c r="G3403" i="4" s="1"/>
  <c r="AF3383" i="4"/>
  <c r="G3383" i="4" s="1"/>
  <c r="AF3373" i="4"/>
  <c r="G3373" i="4" s="1"/>
  <c r="AF3358" i="4"/>
  <c r="G3358" i="4" s="1"/>
  <c r="AF3348" i="4"/>
  <c r="G3348" i="4" s="1"/>
  <c r="AF3338" i="4"/>
  <c r="G3338" i="4" s="1"/>
  <c r="AF3328" i="4"/>
  <c r="G3328" i="4" s="1"/>
  <c r="AF3318" i="4"/>
  <c r="G3318" i="4" s="1"/>
  <c r="AF3298" i="4"/>
  <c r="G3298" i="4" s="1"/>
  <c r="AF3278" i="4"/>
  <c r="G3278" i="4" s="1"/>
  <c r="AF3268" i="4"/>
  <c r="G3268" i="4" s="1"/>
  <c r="AF3248" i="4"/>
  <c r="G3248" i="4" s="1"/>
  <c r="AF3228" i="4"/>
  <c r="G3228" i="4" s="1"/>
  <c r="AF3208" i="4"/>
  <c r="G3208" i="4" s="1"/>
  <c r="AF3198" i="4"/>
  <c r="G3198" i="4" s="1"/>
  <c r="AF3178" i="4"/>
  <c r="G3178" i="4" s="1"/>
  <c r="AF3158" i="4"/>
  <c r="G3158" i="4" s="1"/>
  <c r="AF3148" i="4"/>
  <c r="G3148" i="4" s="1"/>
  <c r="AF3128" i="4"/>
  <c r="G3128" i="4" s="1"/>
  <c r="AF3108" i="4"/>
  <c r="G3108" i="4" s="1"/>
  <c r="AF3088" i="4"/>
  <c r="G3088" i="4" s="1"/>
  <c r="AF3078" i="4"/>
  <c r="G3078" i="4" s="1"/>
  <c r="AF3058" i="4"/>
  <c r="G3058" i="4" s="1"/>
  <c r="AF3038" i="4"/>
  <c r="G3038" i="4" s="1"/>
  <c r="AF3028" i="4"/>
  <c r="G3028" i="4" s="1"/>
  <c r="AF3008" i="4"/>
  <c r="G3008" i="4" s="1"/>
  <c r="AF2998" i="4"/>
  <c r="G2998" i="4" s="1"/>
  <c r="AF2988" i="4"/>
  <c r="G2988" i="4" s="1"/>
  <c r="AF2968" i="4"/>
  <c r="G2968" i="4" s="1"/>
  <c r="AF2958" i="4"/>
  <c r="G2958" i="4" s="1"/>
  <c r="AF2938" i="4"/>
  <c r="G2938" i="4" s="1"/>
  <c r="AF2928" i="4"/>
  <c r="G2928" i="4" s="1"/>
  <c r="AF2908" i="4"/>
  <c r="G2908" i="4" s="1"/>
  <c r="AF2898" i="4"/>
  <c r="G2898" i="4" s="1"/>
  <c r="AF2888" i="4"/>
  <c r="G2888" i="4" s="1"/>
  <c r="AF2868" i="4"/>
  <c r="G2868" i="4" s="1"/>
  <c r="AF2858" i="4"/>
  <c r="G2858" i="4" s="1"/>
  <c r="AF2848" i="4"/>
  <c r="G2848" i="4" s="1"/>
  <c r="AF2828" i="4"/>
  <c r="G2828" i="4" s="1"/>
  <c r="AF2818" i="4"/>
  <c r="G2818" i="4" s="1"/>
  <c r="AF2798" i="4"/>
  <c r="G2798" i="4" s="1"/>
  <c r="AF2788" i="4"/>
  <c r="G2788" i="4" s="1"/>
  <c r="AF2778" i="4"/>
  <c r="G2778" i="4" s="1"/>
  <c r="AF2758" i="4"/>
  <c r="G2758" i="4" s="1"/>
  <c r="AF6" i="4"/>
  <c r="G6" i="4" s="1"/>
  <c r="AF2730" i="4"/>
  <c r="G2730" i="4" s="1"/>
  <c r="AF2720" i="4"/>
  <c r="G2720" i="4" s="1"/>
  <c r="AF2710" i="4"/>
  <c r="G2710" i="4" s="1"/>
  <c r="AF2690" i="4"/>
  <c r="G2690" i="4" s="1"/>
  <c r="AF2680" i="4"/>
  <c r="G2680" i="4" s="1"/>
  <c r="AF2670" i="4"/>
  <c r="G2670" i="4" s="1"/>
  <c r="AF2652" i="4"/>
  <c r="G2652" i="4" s="1"/>
  <c r="AF2642" i="4"/>
  <c r="G2642" i="4" s="1"/>
  <c r="AF2622" i="4"/>
  <c r="G2622" i="4" s="1"/>
  <c r="AF2612" i="4"/>
  <c r="G2612" i="4" s="1"/>
  <c r="AF2602" i="4"/>
  <c r="G2602" i="4" s="1"/>
  <c r="AF2582" i="4"/>
  <c r="G2582" i="4" s="1"/>
  <c r="AF2572" i="4"/>
  <c r="G2572" i="4" s="1"/>
  <c r="AF2562" i="4"/>
  <c r="G2562" i="4" s="1"/>
  <c r="AF2542" i="4"/>
  <c r="G2542" i="4" s="1"/>
  <c r="AF2532" i="4"/>
  <c r="G2532" i="4" s="1"/>
  <c r="AF2512" i="4"/>
  <c r="G2512" i="4" s="1"/>
  <c r="AF2502" i="4"/>
  <c r="G2502" i="4" s="1"/>
  <c r="AF2482" i="4"/>
  <c r="G2482" i="4" s="1"/>
  <c r="AF2472" i="4"/>
  <c r="G2472" i="4" s="1"/>
  <c r="AF2452" i="4"/>
  <c r="G2452" i="4" s="1"/>
  <c r="AF2442" i="4"/>
  <c r="G2442" i="4" s="1"/>
  <c r="AF2422" i="4"/>
  <c r="G2422" i="4" s="1"/>
  <c r="AF2412" i="4"/>
  <c r="G2412" i="4" s="1"/>
  <c r="AF2392" i="4"/>
  <c r="G2392" i="4" s="1"/>
  <c r="AF2372" i="4"/>
  <c r="G2372" i="4" s="1"/>
  <c r="AF2362" i="4"/>
  <c r="G2362" i="4" s="1"/>
  <c r="AF2342" i="4"/>
  <c r="G2342" i="4" s="1"/>
  <c r="AF2332" i="4"/>
  <c r="G2332" i="4" s="1"/>
  <c r="AF2312" i="4"/>
  <c r="G2312" i="4" s="1"/>
  <c r="AF2292" i="4"/>
  <c r="G2292" i="4" s="1"/>
  <c r="AF2282" i="4"/>
  <c r="G2282" i="4" s="1"/>
  <c r="AF2262" i="4"/>
  <c r="G2262" i="4" s="1"/>
  <c r="AF2252" i="4"/>
  <c r="G2252" i="4" s="1"/>
  <c r="AF2232" i="4"/>
  <c r="G2232" i="4" s="1"/>
  <c r="AF2212" i="4"/>
  <c r="G2212" i="4" s="1"/>
  <c r="AF2192" i="4"/>
  <c r="G2192" i="4" s="1"/>
  <c r="AF2182" i="4"/>
  <c r="G2182" i="4" s="1"/>
  <c r="AF2162" i="4"/>
  <c r="G2162" i="4" s="1"/>
  <c r="AF2142" i="4"/>
  <c r="G2142" i="4" s="1"/>
  <c r="AF2122" i="4"/>
  <c r="G2122" i="4" s="1"/>
  <c r="AF2102" i="4"/>
  <c r="G2102" i="4" s="1"/>
  <c r="AF2082" i="4"/>
  <c r="G2082" i="4" s="1"/>
  <c r="AF2062" i="4"/>
  <c r="G2062" i="4" s="1"/>
  <c r="AF2012" i="4"/>
  <c r="G2012" i="4" s="1"/>
  <c r="AF1892" i="4"/>
  <c r="G1892" i="4" s="1"/>
  <c r="AF1882" i="4"/>
  <c r="G1882" i="4" s="1"/>
  <c r="AF1862" i="4"/>
  <c r="G1862" i="4" s="1"/>
  <c r="AF1852" i="4"/>
  <c r="G1852" i="4" s="1"/>
  <c r="AF1842" i="4"/>
  <c r="G1842" i="4" s="1"/>
  <c r="AF1822" i="4"/>
  <c r="G1822" i="4" s="1"/>
  <c r="AF1812" i="4"/>
  <c r="G1812" i="4" s="1"/>
  <c r="AF1792" i="4"/>
  <c r="G1792" i="4" s="1"/>
  <c r="AF1772" i="4"/>
  <c r="G1772" i="4" s="1"/>
  <c r="AF1762" i="4"/>
  <c r="G1762" i="4" s="1"/>
  <c r="AF1742" i="4"/>
  <c r="G1742" i="4" s="1"/>
  <c r="AF1732" i="4"/>
  <c r="G1732" i="4" s="1"/>
  <c r="AF1712" i="4"/>
  <c r="G1712" i="4" s="1"/>
  <c r="AF1702" i="4"/>
  <c r="G1702" i="4" s="1"/>
  <c r="AF1682" i="4"/>
  <c r="G1682" i="4" s="1"/>
  <c r="AF1672" i="4"/>
  <c r="G1672" i="4" s="1"/>
  <c r="AF1652" i="4"/>
  <c r="G1652" i="4" s="1"/>
  <c r="AF1642" i="4"/>
  <c r="G1642" i="4" s="1"/>
  <c r="AF1622" i="4"/>
  <c r="G1622" i="4" s="1"/>
  <c r="AF1612" i="4"/>
  <c r="G1612" i="4" s="1"/>
  <c r="AF1592" i="4"/>
  <c r="G1592" i="4" s="1"/>
  <c r="AF1582" i="4"/>
  <c r="G1582" i="4" s="1"/>
  <c r="AF1562" i="4"/>
  <c r="G1562" i="4" s="1"/>
  <c r="AF1552" i="4"/>
  <c r="G1552" i="4" s="1"/>
  <c r="AF4437" i="4"/>
  <c r="G4437" i="4" s="1"/>
  <c r="AF4427" i="4"/>
  <c r="G4427" i="4" s="1"/>
  <c r="AF4417" i="4"/>
  <c r="G4417" i="4" s="1"/>
  <c r="AF4407" i="4"/>
  <c r="G4407" i="4" s="1"/>
  <c r="AF4397" i="4"/>
  <c r="G4397" i="4" s="1"/>
  <c r="AF4387" i="4"/>
  <c r="G4387" i="4" s="1"/>
  <c r="AF4377" i="4"/>
  <c r="G4377" i="4" s="1"/>
  <c r="AF4367" i="4"/>
  <c r="G4367" i="4" s="1"/>
  <c r="AF4358" i="4"/>
  <c r="G4358" i="4" s="1"/>
  <c r="AF4348" i="4"/>
  <c r="G4348" i="4" s="1"/>
  <c r="AF4338" i="4"/>
  <c r="G4338" i="4" s="1"/>
  <c r="AF4328" i="4"/>
  <c r="G4328" i="4" s="1"/>
  <c r="AF4318" i="4"/>
  <c r="G4318" i="4" s="1"/>
  <c r="AF4308" i="4"/>
  <c r="G4308" i="4" s="1"/>
  <c r="AF4298" i="4"/>
  <c r="G4298" i="4" s="1"/>
  <c r="AF4288" i="4"/>
  <c r="G4288" i="4" s="1"/>
  <c r="AF4278" i="4"/>
  <c r="G4278" i="4" s="1"/>
  <c r="AF4268" i="4"/>
  <c r="G4268" i="4" s="1"/>
  <c r="AF4258" i="4"/>
  <c r="G4258" i="4" s="1"/>
  <c r="AF4248" i="4"/>
  <c r="G4248" i="4" s="1"/>
  <c r="AF4238" i="4"/>
  <c r="G4238" i="4" s="1"/>
  <c r="AF4228" i="4"/>
  <c r="G4228" i="4" s="1"/>
  <c r="AF4218" i="4"/>
  <c r="G4218" i="4" s="1"/>
  <c r="AF4208" i="4"/>
  <c r="G4208" i="4" s="1"/>
  <c r="AF4198" i="4"/>
  <c r="G4198" i="4" s="1"/>
  <c r="AF4188" i="4"/>
  <c r="G4188" i="4" s="1"/>
  <c r="AF4178" i="4"/>
  <c r="G4178" i="4" s="1"/>
  <c r="AF4168" i="4"/>
  <c r="G4168" i="4" s="1"/>
  <c r="AF4158" i="4"/>
  <c r="G4158" i="4" s="1"/>
  <c r="AF4148" i="4"/>
  <c r="G4148" i="4" s="1"/>
  <c r="AF4138" i="4"/>
  <c r="G4138" i="4" s="1"/>
  <c r="AF4128" i="4"/>
  <c r="G4128" i="4" s="1"/>
  <c r="AF4118" i="4"/>
  <c r="G4118" i="4" s="1"/>
  <c r="AF4108" i="4"/>
  <c r="G4108" i="4" s="1"/>
  <c r="AF4098" i="4"/>
  <c r="G4098" i="4" s="1"/>
  <c r="AF4088" i="4"/>
  <c r="G4088" i="4" s="1"/>
  <c r="AF4078" i="4"/>
  <c r="G4078" i="4" s="1"/>
  <c r="AF4068" i="4"/>
  <c r="G4068" i="4" s="1"/>
  <c r="AF4058" i="4"/>
  <c r="G4058" i="4" s="1"/>
  <c r="AF4048" i="4"/>
  <c r="G4048" i="4" s="1"/>
  <c r="AF4038" i="4"/>
  <c r="G4038" i="4" s="1"/>
  <c r="AF4028" i="4"/>
  <c r="G4028" i="4" s="1"/>
  <c r="AF4018" i="4"/>
  <c r="G4018" i="4" s="1"/>
  <c r="AF4008" i="4"/>
  <c r="G4008" i="4" s="1"/>
  <c r="AF3998" i="4"/>
  <c r="G3998" i="4" s="1"/>
  <c r="AF3988" i="4"/>
  <c r="G3988" i="4" s="1"/>
  <c r="AF3978" i="4"/>
  <c r="G3978" i="4" s="1"/>
  <c r="AF3968" i="4"/>
  <c r="G3968" i="4" s="1"/>
  <c r="AF3958" i="4"/>
  <c r="G3958" i="4" s="1"/>
  <c r="AF3948" i="4"/>
  <c r="G3948" i="4" s="1"/>
  <c r="AF3938" i="4"/>
  <c r="G3938" i="4" s="1"/>
  <c r="AF3928" i="4"/>
  <c r="G3928" i="4" s="1"/>
  <c r="AF3918" i="4"/>
  <c r="G3918" i="4" s="1"/>
  <c r="AF3908" i="4"/>
  <c r="G3908" i="4" s="1"/>
  <c r="AF3898" i="4"/>
  <c r="G3898" i="4" s="1"/>
  <c r="AF3888" i="4"/>
  <c r="G3888" i="4" s="1"/>
  <c r="AF3878" i="4"/>
  <c r="G3878" i="4" s="1"/>
  <c r="AF3868" i="4"/>
  <c r="G3868" i="4" s="1"/>
  <c r="AF3858" i="4"/>
  <c r="G3858" i="4" s="1"/>
  <c r="AF3848" i="4"/>
  <c r="G3848" i="4" s="1"/>
  <c r="AF3838" i="4"/>
  <c r="G3838" i="4" s="1"/>
  <c r="AF3828" i="4"/>
  <c r="G3828" i="4" s="1"/>
  <c r="AF3818" i="4"/>
  <c r="G3818" i="4" s="1"/>
  <c r="AF3808" i="4"/>
  <c r="G3808" i="4" s="1"/>
  <c r="AF3798" i="4"/>
  <c r="G3798" i="4" s="1"/>
  <c r="AF3788" i="4"/>
  <c r="G3788" i="4" s="1"/>
  <c r="AF3778" i="4"/>
  <c r="G3778" i="4" s="1"/>
  <c r="AF3768" i="4"/>
  <c r="G3768" i="4" s="1"/>
  <c r="AF3758" i="4"/>
  <c r="G3758" i="4" s="1"/>
  <c r="AF3748" i="4"/>
  <c r="G3748" i="4" s="1"/>
  <c r="AF3738" i="4"/>
  <c r="G3738" i="4" s="1"/>
  <c r="AF3728" i="4"/>
  <c r="G3728" i="4" s="1"/>
  <c r="AF3718" i="4"/>
  <c r="G3718" i="4" s="1"/>
  <c r="AF3708" i="4"/>
  <c r="G3708" i="4" s="1"/>
  <c r="AF3698" i="4"/>
  <c r="G3698" i="4" s="1"/>
  <c r="AF3688" i="4"/>
  <c r="G3688" i="4" s="1"/>
  <c r="AF3678" i="4"/>
  <c r="G3678" i="4" s="1"/>
  <c r="AF3668" i="4"/>
  <c r="G3668" i="4" s="1"/>
  <c r="AF3658" i="4"/>
  <c r="G3658" i="4" s="1"/>
  <c r="AF3648" i="4"/>
  <c r="G3648" i="4" s="1"/>
  <c r="AF3638" i="4"/>
  <c r="G3638" i="4" s="1"/>
  <c r="AF3628" i="4"/>
  <c r="G3628" i="4" s="1"/>
  <c r="AF3618" i="4"/>
  <c r="G3618" i="4" s="1"/>
  <c r="AF3608" i="4"/>
  <c r="G3608" i="4" s="1"/>
  <c r="AF3598" i="4"/>
  <c r="G3598" i="4" s="1"/>
  <c r="AF3588" i="4"/>
  <c r="G3588" i="4" s="1"/>
  <c r="AF3578" i="4"/>
  <c r="G3578" i="4" s="1"/>
  <c r="AF3568" i="4"/>
  <c r="G3568" i="4" s="1"/>
  <c r="AF3559" i="4"/>
  <c r="G3559" i="4" s="1"/>
  <c r="AF3549" i="4"/>
  <c r="G3549" i="4" s="1"/>
  <c r="AF3539" i="4"/>
  <c r="G3539" i="4" s="1"/>
  <c r="AF3529" i="4"/>
  <c r="G3529" i="4" s="1"/>
  <c r="AF3519" i="4"/>
  <c r="G3519" i="4" s="1"/>
  <c r="AF3509" i="4"/>
  <c r="G3509" i="4" s="1"/>
  <c r="AF3502" i="4"/>
  <c r="G3502" i="4" s="1"/>
  <c r="AF3492" i="4"/>
  <c r="G3492" i="4" s="1"/>
  <c r="AF3482" i="4"/>
  <c r="G3482" i="4" s="1"/>
  <c r="AF3472" i="4"/>
  <c r="G3472" i="4" s="1"/>
  <c r="AF3462" i="4"/>
  <c r="G3462" i="4" s="1"/>
  <c r="AF3452" i="4"/>
  <c r="G3452" i="4" s="1"/>
  <c r="AF3442" i="4"/>
  <c r="G3442" i="4" s="1"/>
  <c r="AF3432" i="4"/>
  <c r="G3432" i="4" s="1"/>
  <c r="AF3422" i="4"/>
  <c r="G3422" i="4" s="1"/>
  <c r="AF3412" i="4"/>
  <c r="G3412" i="4" s="1"/>
  <c r="AF3402" i="4"/>
  <c r="G3402" i="4" s="1"/>
  <c r="AF3392" i="4"/>
  <c r="G3392" i="4" s="1"/>
  <c r="AF3382" i="4"/>
  <c r="G3382" i="4" s="1"/>
  <c r="AF3372" i="4"/>
  <c r="G3372" i="4" s="1"/>
  <c r="AF10" i="4"/>
  <c r="G10" i="4" s="1"/>
  <c r="AF3357" i="4"/>
  <c r="G3357" i="4" s="1"/>
  <c r="AF3347" i="4"/>
  <c r="G3347" i="4" s="1"/>
  <c r="AF3337" i="4"/>
  <c r="G3337" i="4" s="1"/>
  <c r="AF3327" i="4"/>
  <c r="G3327" i="4" s="1"/>
  <c r="AF3317" i="4"/>
  <c r="G3317" i="4" s="1"/>
  <c r="AF3297" i="4"/>
  <c r="G3297" i="4" s="1"/>
  <c r="AF3287" i="4"/>
  <c r="G3287" i="4" s="1"/>
  <c r="AF3277" i="4"/>
  <c r="G3277" i="4" s="1"/>
  <c r="AF3267" i="4"/>
  <c r="G3267" i="4" s="1"/>
  <c r="AF3257" i="4"/>
  <c r="G3257" i="4" s="1"/>
  <c r="AF3247" i="4"/>
  <c r="G3247" i="4" s="1"/>
  <c r="AF3237" i="4"/>
  <c r="G3237" i="4" s="1"/>
  <c r="AF3227" i="4"/>
  <c r="G3227" i="4" s="1"/>
  <c r="AF3217" i="4"/>
  <c r="G3217" i="4" s="1"/>
  <c r="AF3207" i="4"/>
  <c r="G3207" i="4" s="1"/>
  <c r="AF3197" i="4"/>
  <c r="G3197" i="4" s="1"/>
  <c r="AF3187" i="4"/>
  <c r="G3187" i="4" s="1"/>
  <c r="AF3177" i="4"/>
  <c r="G3177" i="4" s="1"/>
  <c r="AF3167" i="4"/>
  <c r="G3167" i="4" s="1"/>
  <c r="AF3157" i="4"/>
  <c r="G3157" i="4" s="1"/>
  <c r="AF3147" i="4"/>
  <c r="G3147" i="4" s="1"/>
  <c r="AF3137" i="4"/>
  <c r="G3137" i="4" s="1"/>
  <c r="AF3127" i="4"/>
  <c r="G3127" i="4" s="1"/>
  <c r="AF3117" i="4"/>
  <c r="G3117" i="4" s="1"/>
  <c r="AF3107" i="4"/>
  <c r="G3107" i="4" s="1"/>
  <c r="AF3097" i="4"/>
  <c r="G3097" i="4" s="1"/>
  <c r="AF3087" i="4"/>
  <c r="G3087" i="4" s="1"/>
  <c r="AF3077" i="4"/>
  <c r="G3077" i="4" s="1"/>
  <c r="AF3067" i="4"/>
  <c r="G3067" i="4" s="1"/>
  <c r="AF3057" i="4"/>
  <c r="G3057" i="4" s="1"/>
  <c r="AF3047" i="4"/>
  <c r="G3047" i="4" s="1"/>
  <c r="AF3037" i="4"/>
  <c r="G3037" i="4" s="1"/>
  <c r="AF3027" i="4"/>
  <c r="G3027" i="4" s="1"/>
  <c r="AF3017" i="4"/>
  <c r="G3017" i="4" s="1"/>
  <c r="AF3007" i="4"/>
  <c r="G3007" i="4" s="1"/>
  <c r="AF2997" i="4"/>
  <c r="G2997" i="4" s="1"/>
  <c r="AF2987" i="4"/>
  <c r="G2987" i="4" s="1"/>
  <c r="AF2977" i="4"/>
  <c r="G2977" i="4" s="1"/>
  <c r="AF2967" i="4"/>
  <c r="G2967" i="4" s="1"/>
  <c r="AF2957" i="4"/>
  <c r="G2957" i="4" s="1"/>
  <c r="AF2947" i="4"/>
  <c r="G2947" i="4" s="1"/>
  <c r="AF2937" i="4"/>
  <c r="G2937" i="4" s="1"/>
  <c r="AF2927" i="4"/>
  <c r="G2927" i="4" s="1"/>
  <c r="AF2917" i="4"/>
  <c r="G2917" i="4" s="1"/>
  <c r="AF2907" i="4"/>
  <c r="G2907" i="4" s="1"/>
  <c r="AF2897" i="4"/>
  <c r="G2897" i="4" s="1"/>
  <c r="AF2887" i="4"/>
  <c r="G2887" i="4" s="1"/>
  <c r="AF2877" i="4"/>
  <c r="G2877" i="4" s="1"/>
  <c r="AF2867" i="4"/>
  <c r="G2867" i="4" s="1"/>
  <c r="AF2857" i="4"/>
  <c r="G2857" i="4" s="1"/>
  <c r="AF2847" i="4"/>
  <c r="G2847" i="4" s="1"/>
  <c r="AF2837" i="4"/>
  <c r="G2837" i="4" s="1"/>
  <c r="AF2827" i="4"/>
  <c r="G2827" i="4" s="1"/>
  <c r="AF2817" i="4"/>
  <c r="G2817" i="4" s="1"/>
  <c r="AF2807" i="4"/>
  <c r="G2807" i="4" s="1"/>
  <c r="AF2797" i="4"/>
  <c r="G2797" i="4" s="1"/>
  <c r="AF2787" i="4"/>
  <c r="G2787" i="4" s="1"/>
  <c r="AF2777" i="4"/>
  <c r="G2777" i="4" s="1"/>
  <c r="AF2767" i="4"/>
  <c r="G2767" i="4" s="1"/>
  <c r="AF2757" i="4"/>
  <c r="G2757" i="4" s="1"/>
  <c r="AF5" i="4"/>
  <c r="G5" i="4" s="1"/>
  <c r="AF2739" i="4"/>
  <c r="G2739" i="4" s="1"/>
  <c r="AF2729" i="4"/>
  <c r="G2729" i="4" s="1"/>
  <c r="AF2719" i="4"/>
  <c r="G2719" i="4" s="1"/>
  <c r="AF2709" i="4"/>
  <c r="G2709" i="4" s="1"/>
  <c r="AF2699" i="4"/>
  <c r="G2699" i="4" s="1"/>
  <c r="AF2689" i="4"/>
  <c r="G2689" i="4" s="1"/>
  <c r="AF2679" i="4"/>
  <c r="G2679" i="4" s="1"/>
  <c r="AF2669" i="4"/>
  <c r="G2669" i="4" s="1"/>
  <c r="AF2661" i="4"/>
  <c r="G2661" i="4" s="1"/>
  <c r="AF2651" i="4"/>
  <c r="G2651" i="4" s="1"/>
  <c r="AF2641" i="4"/>
  <c r="G2641" i="4" s="1"/>
  <c r="AF2631" i="4"/>
  <c r="G2631" i="4" s="1"/>
  <c r="AF2621" i="4"/>
  <c r="G2621" i="4" s="1"/>
  <c r="AF2611" i="4"/>
  <c r="G2611" i="4" s="1"/>
  <c r="AF2601" i="4"/>
  <c r="G2601" i="4" s="1"/>
  <c r="AF2591" i="4"/>
  <c r="G2591" i="4" s="1"/>
  <c r="AF2581" i="4"/>
  <c r="G2581" i="4" s="1"/>
  <c r="AF2571" i="4"/>
  <c r="G2571" i="4" s="1"/>
  <c r="AF2561" i="4"/>
  <c r="G2561" i="4" s="1"/>
  <c r="AF2551" i="4"/>
  <c r="G2551" i="4" s="1"/>
  <c r="AF2541" i="4"/>
  <c r="G2541" i="4" s="1"/>
  <c r="AF2531" i="4"/>
  <c r="G2531" i="4" s="1"/>
  <c r="AF2521" i="4"/>
  <c r="G2521" i="4" s="1"/>
  <c r="AF2511" i="4"/>
  <c r="G2511" i="4" s="1"/>
  <c r="AF2501" i="4"/>
  <c r="G2501" i="4" s="1"/>
  <c r="AF2491" i="4"/>
  <c r="G2491" i="4" s="1"/>
  <c r="AF2481" i="4"/>
  <c r="G2481" i="4" s="1"/>
  <c r="AF2471" i="4"/>
  <c r="G2471" i="4" s="1"/>
  <c r="AF2461" i="4"/>
  <c r="G2461" i="4" s="1"/>
  <c r="AF2451" i="4"/>
  <c r="G2451" i="4" s="1"/>
  <c r="AF2441" i="4"/>
  <c r="G2441" i="4" s="1"/>
  <c r="AF2431" i="4"/>
  <c r="G2431" i="4" s="1"/>
  <c r="AF2421" i="4"/>
  <c r="G2421" i="4" s="1"/>
  <c r="AF2411" i="4"/>
  <c r="G2411" i="4" s="1"/>
  <c r="AF2401" i="4"/>
  <c r="G2401" i="4" s="1"/>
  <c r="AF2391" i="4"/>
  <c r="G2391" i="4" s="1"/>
  <c r="AF2381" i="4"/>
  <c r="G2381" i="4" s="1"/>
  <c r="AF2371" i="4"/>
  <c r="G2371" i="4" s="1"/>
  <c r="AF2361" i="4"/>
  <c r="G2361" i="4" s="1"/>
  <c r="AF2351" i="4"/>
  <c r="G2351" i="4" s="1"/>
  <c r="AF2341" i="4"/>
  <c r="G2341" i="4" s="1"/>
  <c r="AF2331" i="4"/>
  <c r="G2331" i="4" s="1"/>
  <c r="AF2321" i="4"/>
  <c r="G2321" i="4" s="1"/>
  <c r="AF2311" i="4"/>
  <c r="G2311" i="4" s="1"/>
  <c r="AF2301" i="4"/>
  <c r="G2301" i="4" s="1"/>
  <c r="AF2291" i="4"/>
  <c r="G2291" i="4" s="1"/>
  <c r="AF2281" i="4"/>
  <c r="G2281" i="4" s="1"/>
  <c r="AF2271" i="4"/>
  <c r="G2271" i="4" s="1"/>
  <c r="AF2261" i="4"/>
  <c r="G2261" i="4" s="1"/>
  <c r="AF2251" i="4"/>
  <c r="G2251" i="4" s="1"/>
  <c r="AF2241" i="4"/>
  <c r="G2241" i="4" s="1"/>
  <c r="AF2231" i="4"/>
  <c r="G2231" i="4" s="1"/>
  <c r="AF2221" i="4"/>
  <c r="G2221" i="4" s="1"/>
  <c r="AF2211" i="4"/>
  <c r="G2211" i="4" s="1"/>
  <c r="AF2201" i="4"/>
  <c r="G2201" i="4" s="1"/>
  <c r="AF2191" i="4"/>
  <c r="G2191" i="4" s="1"/>
  <c r="AF2181" i="4"/>
  <c r="G2181" i="4" s="1"/>
  <c r="AF2171" i="4"/>
  <c r="G2171" i="4" s="1"/>
  <c r="AF2161" i="4"/>
  <c r="G2161" i="4" s="1"/>
  <c r="AF2151" i="4"/>
  <c r="G2151" i="4" s="1"/>
  <c r="AF2141" i="4"/>
  <c r="G2141" i="4" s="1"/>
  <c r="AF2131" i="4"/>
  <c r="G2131" i="4" s="1"/>
  <c r="AF2121" i="4"/>
  <c r="G2121" i="4" s="1"/>
  <c r="AF2111" i="4"/>
  <c r="G2111" i="4" s="1"/>
  <c r="AF2101" i="4"/>
  <c r="G2101" i="4" s="1"/>
  <c r="AF2091" i="4"/>
  <c r="G2091" i="4" s="1"/>
  <c r="AF2081" i="4"/>
  <c r="G2081" i="4" s="1"/>
  <c r="AF2071" i="4"/>
  <c r="G2071" i="4" s="1"/>
  <c r="AF2061" i="4"/>
  <c r="G2061" i="4" s="1"/>
  <c r="AF2051" i="4"/>
  <c r="G2051" i="4" s="1"/>
  <c r="AF2041" i="4"/>
  <c r="G2041" i="4" s="1"/>
  <c r="AF2031" i="4"/>
  <c r="G2031" i="4" s="1"/>
  <c r="AF2021" i="4"/>
  <c r="G2021" i="4" s="1"/>
  <c r="AF2011" i="4"/>
  <c r="G2011" i="4" s="1"/>
  <c r="AF2001" i="4"/>
  <c r="G2001" i="4" s="1"/>
  <c r="AF1991" i="4"/>
  <c r="G1991" i="4" s="1"/>
  <c r="AF1981" i="4"/>
  <c r="G1981" i="4" s="1"/>
  <c r="AF1971" i="4"/>
  <c r="G1971" i="4" s="1"/>
  <c r="AF1961" i="4"/>
  <c r="G1961" i="4" s="1"/>
  <c r="AF1951" i="4"/>
  <c r="G1951" i="4" s="1"/>
  <c r="AF1941" i="4"/>
  <c r="G1941" i="4" s="1"/>
  <c r="AF1931" i="4"/>
  <c r="G1931" i="4" s="1"/>
  <c r="AF1921" i="4"/>
  <c r="G1921" i="4" s="1"/>
  <c r="AF1911" i="4"/>
  <c r="G1911" i="4" s="1"/>
  <c r="AF1901" i="4"/>
  <c r="G1901" i="4" s="1"/>
  <c r="AF1891" i="4"/>
  <c r="G1891" i="4" s="1"/>
  <c r="AF1881" i="4"/>
  <c r="G1881" i="4" s="1"/>
  <c r="AF1871" i="4"/>
  <c r="G1871" i="4" s="1"/>
  <c r="AF1861" i="4"/>
  <c r="G1861" i="4" s="1"/>
  <c r="AF1851" i="4"/>
  <c r="G1851" i="4" s="1"/>
  <c r="AF1841" i="4"/>
  <c r="G1841" i="4" s="1"/>
  <c r="AF1831" i="4"/>
  <c r="G1831" i="4" s="1"/>
  <c r="AF1821" i="4"/>
  <c r="G1821" i="4" s="1"/>
  <c r="AF1811" i="4"/>
  <c r="G1811" i="4" s="1"/>
  <c r="AF1801" i="4"/>
  <c r="G1801" i="4" s="1"/>
  <c r="AF1791" i="4"/>
  <c r="G1791" i="4" s="1"/>
  <c r="AF1781" i="4"/>
  <c r="G1781" i="4" s="1"/>
  <c r="AF1771" i="4"/>
  <c r="G1771" i="4" s="1"/>
  <c r="AF1761" i="4"/>
  <c r="G1761" i="4" s="1"/>
  <c r="AF1751" i="4"/>
  <c r="G1751" i="4" s="1"/>
  <c r="AF1741" i="4"/>
  <c r="G1741" i="4" s="1"/>
  <c r="AF1731" i="4"/>
  <c r="G1731" i="4" s="1"/>
  <c r="AF1721" i="4"/>
  <c r="G1721" i="4" s="1"/>
  <c r="AF1711" i="4"/>
  <c r="G1711" i="4" s="1"/>
  <c r="AF1701" i="4"/>
  <c r="G1701" i="4" s="1"/>
  <c r="AF1691" i="4"/>
  <c r="G1691" i="4" s="1"/>
  <c r="AF1681" i="4"/>
  <c r="G1681" i="4" s="1"/>
  <c r="AF1671" i="4"/>
  <c r="G1671" i="4" s="1"/>
  <c r="AF1661" i="4"/>
  <c r="G1661" i="4" s="1"/>
  <c r="AF1651" i="4"/>
  <c r="G1651" i="4" s="1"/>
  <c r="AF1641" i="4"/>
  <c r="G1641" i="4" s="1"/>
  <c r="AF1631" i="4"/>
  <c r="G1631" i="4" s="1"/>
  <c r="AF1621" i="4"/>
  <c r="G1621" i="4" s="1"/>
  <c r="AF1611" i="4"/>
  <c r="G1611" i="4" s="1"/>
  <c r="AF1601" i="4"/>
  <c r="G1601" i="4" s="1"/>
  <c r="AF1591" i="4"/>
  <c r="G1591" i="4" s="1"/>
  <c r="AF1581" i="4"/>
  <c r="G1581" i="4" s="1"/>
  <c r="AF1571" i="4"/>
  <c r="G1571" i="4" s="1"/>
  <c r="AF1561" i="4"/>
  <c r="G1561" i="4" s="1"/>
  <c r="AF1551" i="4"/>
  <c r="G1551" i="4" s="1"/>
  <c r="AF1541" i="4"/>
  <c r="G1541" i="4" s="1"/>
  <c r="AF1531" i="4"/>
  <c r="G1531" i="4" s="1"/>
  <c r="AF1521" i="4"/>
  <c r="G1521" i="4" s="1"/>
  <c r="AF1511" i="4"/>
  <c r="G1511" i="4" s="1"/>
  <c r="AF1501" i="4"/>
  <c r="G1501" i="4" s="1"/>
  <c r="AF1491" i="4"/>
  <c r="G1491" i="4" s="1"/>
  <c r="AF1481" i="4"/>
  <c r="G1481" i="4" s="1"/>
  <c r="AF1471" i="4"/>
  <c r="G1471" i="4" s="1"/>
  <c r="AF1461" i="4"/>
  <c r="G1461" i="4" s="1"/>
  <c r="AF1451" i="4"/>
  <c r="G1451" i="4" s="1"/>
  <c r="AF1441" i="4"/>
  <c r="G1441" i="4" s="1"/>
  <c r="AF1431" i="4"/>
  <c r="G1431" i="4" s="1"/>
  <c r="AF1421" i="4"/>
  <c r="G1421" i="4" s="1"/>
  <c r="AF1401" i="4"/>
  <c r="G1401" i="4" s="1"/>
  <c r="AF1391" i="4"/>
  <c r="G1391" i="4" s="1"/>
  <c r="AF1381" i="4"/>
  <c r="G1381" i="4" s="1"/>
  <c r="AF1371" i="4"/>
  <c r="G1371" i="4" s="1"/>
  <c r="AF1361" i="4"/>
  <c r="G1361" i="4" s="1"/>
  <c r="AF1351" i="4"/>
  <c r="G1351" i="4" s="1"/>
  <c r="AF1341" i="4"/>
  <c r="G1341" i="4" s="1"/>
  <c r="AF1331" i="4"/>
  <c r="G1331" i="4" s="1"/>
  <c r="AF1321" i="4"/>
  <c r="G1321" i="4" s="1"/>
  <c r="AF1311" i="4"/>
  <c r="G1311" i="4" s="1"/>
  <c r="AF1301" i="4"/>
  <c r="G1301" i="4" s="1"/>
  <c r="AF1291" i="4"/>
  <c r="G1291" i="4" s="1"/>
  <c r="AF1281" i="4"/>
  <c r="G1281" i="4" s="1"/>
  <c r="AF1271" i="4"/>
  <c r="G1271" i="4" s="1"/>
  <c r="AF1261" i="4"/>
  <c r="G1261" i="4" s="1"/>
  <c r="AF1251" i="4"/>
  <c r="G1251" i="4" s="1"/>
  <c r="AF1241" i="4"/>
  <c r="G1241" i="4" s="1"/>
  <c r="AF1231" i="4"/>
  <c r="G1231" i="4" s="1"/>
  <c r="AF1221" i="4"/>
  <c r="G1221" i="4" s="1"/>
  <c r="AF1211" i="4"/>
  <c r="G1211" i="4" s="1"/>
  <c r="AF1201" i="4"/>
  <c r="G1201" i="4" s="1"/>
  <c r="AF1191" i="4"/>
  <c r="G1191" i="4" s="1"/>
  <c r="AF1181" i="4"/>
  <c r="G1181" i="4" s="1"/>
  <c r="AF1171" i="4"/>
  <c r="G1171" i="4" s="1"/>
  <c r="AF1161" i="4"/>
  <c r="G1161" i="4" s="1"/>
  <c r="AF1151" i="4"/>
  <c r="G1151" i="4" s="1"/>
  <c r="AF1141" i="4"/>
  <c r="G1141" i="4" s="1"/>
  <c r="AF1131" i="4"/>
  <c r="G1131" i="4" s="1"/>
  <c r="AF1121" i="4"/>
  <c r="G1121" i="4" s="1"/>
  <c r="AF1111" i="4"/>
  <c r="G1111" i="4" s="1"/>
  <c r="AF1101" i="4"/>
  <c r="G1101" i="4" s="1"/>
  <c r="AF1091" i="4"/>
  <c r="G1091" i="4" s="1"/>
  <c r="AF1081" i="4"/>
  <c r="G1081" i="4" s="1"/>
  <c r="AF1071" i="4"/>
  <c r="G1071" i="4" s="1"/>
  <c r="AF1061" i="4"/>
  <c r="G1061" i="4" s="1"/>
  <c r="AF1051" i="4"/>
  <c r="G1051" i="4" s="1"/>
  <c r="AF1041" i="4"/>
  <c r="G1041" i="4" s="1"/>
  <c r="AF1031" i="4"/>
  <c r="G1031" i="4" s="1"/>
  <c r="AF1021" i="4"/>
  <c r="G1021" i="4" s="1"/>
  <c r="AF1011" i="4"/>
  <c r="G1011" i="4" s="1"/>
  <c r="AF1001" i="4"/>
  <c r="G1001" i="4" s="1"/>
  <c r="AF991" i="4"/>
  <c r="G991" i="4" s="1"/>
  <c r="AF981" i="4"/>
  <c r="G981" i="4" s="1"/>
  <c r="AF971" i="4"/>
  <c r="G971" i="4" s="1"/>
  <c r="AF961" i="4"/>
  <c r="G961" i="4" s="1"/>
  <c r="AF951" i="4"/>
  <c r="G951" i="4" s="1"/>
  <c r="AF941" i="4"/>
  <c r="G941" i="4" s="1"/>
  <c r="AF931" i="4"/>
  <c r="G931" i="4" s="1"/>
  <c r="AF921" i="4"/>
  <c r="G921" i="4" s="1"/>
  <c r="AF911" i="4"/>
  <c r="G911" i="4" s="1"/>
  <c r="AF901" i="4"/>
  <c r="G901" i="4" s="1"/>
  <c r="AF891" i="4"/>
  <c r="G891" i="4" s="1"/>
  <c r="AF881" i="4"/>
  <c r="G881" i="4" s="1"/>
  <c r="AF871" i="4"/>
  <c r="G871" i="4" s="1"/>
  <c r="AF861" i="4"/>
  <c r="G861" i="4" s="1"/>
  <c r="AF851" i="4"/>
  <c r="G851" i="4" s="1"/>
  <c r="AF841" i="4"/>
  <c r="G841" i="4" s="1"/>
  <c r="AF831" i="4"/>
  <c r="G831" i="4" s="1"/>
  <c r="AF821" i="4"/>
  <c r="G821" i="4" s="1"/>
  <c r="AF811" i="4"/>
  <c r="G811" i="4" s="1"/>
  <c r="AF801" i="4"/>
  <c r="G801" i="4" s="1"/>
  <c r="AF791" i="4"/>
  <c r="G791" i="4" s="1"/>
  <c r="AF781" i="4"/>
  <c r="G781" i="4" s="1"/>
  <c r="AF771" i="4"/>
  <c r="G771" i="4" s="1"/>
  <c r="AF761" i="4"/>
  <c r="G761" i="4" s="1"/>
  <c r="AF751" i="4"/>
  <c r="G751" i="4" s="1"/>
  <c r="AF741" i="4"/>
  <c r="G741" i="4" s="1"/>
  <c r="AF721" i="4"/>
  <c r="G721" i="4" s="1"/>
  <c r="AF711" i="4"/>
  <c r="G711" i="4" s="1"/>
  <c r="AF701" i="4"/>
  <c r="G701" i="4" s="1"/>
  <c r="AF691" i="4"/>
  <c r="G691" i="4" s="1"/>
  <c r="AF681" i="4"/>
  <c r="G681" i="4" s="1"/>
  <c r="AF671" i="4"/>
  <c r="G671" i="4" s="1"/>
  <c r="AF661" i="4"/>
  <c r="G661" i="4" s="1"/>
  <c r="AF651" i="4"/>
  <c r="G651" i="4" s="1"/>
  <c r="AF641" i="4"/>
  <c r="G641" i="4" s="1"/>
  <c r="AF631" i="4"/>
  <c r="G631" i="4" s="1"/>
  <c r="AF621" i="4"/>
  <c r="G621" i="4" s="1"/>
  <c r="AF611" i="4"/>
  <c r="G611" i="4" s="1"/>
  <c r="AF601" i="4"/>
  <c r="G601" i="4" s="1"/>
  <c r="AF591" i="4"/>
  <c r="G591" i="4" s="1"/>
  <c r="AF581" i="4"/>
  <c r="G581" i="4" s="1"/>
  <c r="AF571" i="4"/>
  <c r="G571" i="4" s="1"/>
  <c r="AF561" i="4"/>
  <c r="G561" i="4" s="1"/>
  <c r="AF551" i="4"/>
  <c r="G551" i="4" s="1"/>
  <c r="AF541" i="4"/>
  <c r="G541" i="4" s="1"/>
  <c r="AF531" i="4"/>
  <c r="G531" i="4" s="1"/>
  <c r="AF521" i="4"/>
  <c r="G521" i="4" s="1"/>
  <c r="AF511" i="4"/>
  <c r="G511" i="4" s="1"/>
  <c r="AF501" i="4"/>
  <c r="G501" i="4" s="1"/>
  <c r="AF491" i="4"/>
  <c r="G491" i="4" s="1"/>
  <c r="AF481" i="4"/>
  <c r="G481" i="4" s="1"/>
  <c r="AF471" i="4"/>
  <c r="G471" i="4" s="1"/>
  <c r="AF461" i="4"/>
  <c r="G461" i="4" s="1"/>
  <c r="AF451" i="4"/>
  <c r="G451" i="4" s="1"/>
  <c r="AF441" i="4"/>
  <c r="G441" i="4" s="1"/>
  <c r="AF431" i="4"/>
  <c r="G431" i="4" s="1"/>
  <c r="AF421" i="4"/>
  <c r="G421" i="4" s="1"/>
  <c r="AF411" i="4"/>
  <c r="G411" i="4" s="1"/>
  <c r="AF401" i="4"/>
  <c r="G401" i="4" s="1"/>
  <c r="AF391" i="4"/>
  <c r="G391" i="4" s="1"/>
  <c r="AF381" i="4"/>
  <c r="G381" i="4" s="1"/>
  <c r="AF371" i="4"/>
  <c r="G371" i="4" s="1"/>
  <c r="AF356" i="4"/>
  <c r="G356" i="4" s="1"/>
  <c r="AF346" i="4"/>
  <c r="G346" i="4" s="1"/>
  <c r="AF336" i="4"/>
  <c r="G336" i="4" s="1"/>
  <c r="AF326" i="4"/>
  <c r="G326" i="4" s="1"/>
  <c r="AF316" i="4"/>
  <c r="G316" i="4" s="1"/>
  <c r="AF306" i="4"/>
  <c r="G306" i="4" s="1"/>
  <c r="AF604" i="4"/>
  <c r="G604" i="4" s="1"/>
  <c r="AF594" i="4"/>
  <c r="G594" i="4" s="1"/>
  <c r="AF3323" i="4"/>
  <c r="G3323" i="4" s="1"/>
  <c r="AF3313" i="4"/>
  <c r="G3313" i="4" s="1"/>
  <c r="AF3303" i="4"/>
  <c r="G3303" i="4" s="1"/>
  <c r="AF3293" i="4"/>
  <c r="G3293" i="4" s="1"/>
  <c r="AF3283" i="4"/>
  <c r="G3283" i="4" s="1"/>
  <c r="AF3273" i="4"/>
  <c r="G3273" i="4" s="1"/>
  <c r="AF3263" i="4"/>
  <c r="G3263" i="4" s="1"/>
  <c r="AF3253" i="4"/>
  <c r="G3253" i="4" s="1"/>
  <c r="AF3243" i="4"/>
  <c r="G3243" i="4" s="1"/>
  <c r="AF3233" i="4"/>
  <c r="G3233" i="4" s="1"/>
  <c r="AF3223" i="4"/>
  <c r="G3223" i="4" s="1"/>
  <c r="AF3213" i="4"/>
  <c r="G3213" i="4" s="1"/>
  <c r="AF3203" i="4"/>
  <c r="G3203" i="4" s="1"/>
  <c r="AF3193" i="4"/>
  <c r="G3193" i="4" s="1"/>
  <c r="AF3183" i="4"/>
  <c r="G3183" i="4" s="1"/>
  <c r="AF3173" i="4"/>
  <c r="G3173" i="4" s="1"/>
  <c r="AF3163" i="4"/>
  <c r="G3163" i="4" s="1"/>
  <c r="AF3153" i="4"/>
  <c r="G3153" i="4" s="1"/>
  <c r="AF3143" i="4"/>
  <c r="G3143" i="4" s="1"/>
  <c r="AF3133" i="4"/>
  <c r="G3133" i="4" s="1"/>
  <c r="AF3123" i="4"/>
  <c r="G3123" i="4" s="1"/>
  <c r="AF3113" i="4"/>
  <c r="G3113" i="4" s="1"/>
  <c r="AF3103" i="4"/>
  <c r="G3103" i="4" s="1"/>
  <c r="AF3093" i="4"/>
  <c r="G3093" i="4" s="1"/>
  <c r="AF3083" i="4"/>
  <c r="G3083" i="4" s="1"/>
  <c r="AF3073" i="4"/>
  <c r="G3073" i="4" s="1"/>
  <c r="AF3063" i="4"/>
  <c r="G3063" i="4" s="1"/>
  <c r="AF3053" i="4"/>
  <c r="G3053" i="4" s="1"/>
  <c r="AF3043" i="4"/>
  <c r="G3043" i="4" s="1"/>
  <c r="AF3033" i="4"/>
  <c r="G3033" i="4" s="1"/>
  <c r="AF3023" i="4"/>
  <c r="G3023" i="4" s="1"/>
  <c r="AF3013" i="4"/>
  <c r="G3013" i="4" s="1"/>
  <c r="AF3003" i="4"/>
  <c r="G3003" i="4" s="1"/>
  <c r="AF2993" i="4"/>
  <c r="G2993" i="4" s="1"/>
  <c r="AF2983" i="4"/>
  <c r="G2983" i="4" s="1"/>
  <c r="AF2973" i="4"/>
  <c r="G2973" i="4" s="1"/>
  <c r="AF2963" i="4"/>
  <c r="G2963" i="4" s="1"/>
  <c r="AF2953" i="4"/>
  <c r="G2953" i="4" s="1"/>
  <c r="AF2943" i="4"/>
  <c r="G2943" i="4" s="1"/>
  <c r="AF2933" i="4"/>
  <c r="G2933" i="4" s="1"/>
  <c r="AF2923" i="4"/>
  <c r="G2923" i="4" s="1"/>
  <c r="AF2913" i="4"/>
  <c r="G2913" i="4" s="1"/>
  <c r="AF2903" i="4"/>
  <c r="G2903" i="4" s="1"/>
  <c r="AF2893" i="4"/>
  <c r="G2893" i="4" s="1"/>
  <c r="AF2883" i="4"/>
  <c r="G2883" i="4" s="1"/>
  <c r="AF2873" i="4"/>
  <c r="G2873" i="4" s="1"/>
  <c r="AF2863" i="4"/>
  <c r="G2863" i="4" s="1"/>
  <c r="AF2853" i="4"/>
  <c r="G2853" i="4" s="1"/>
  <c r="AF2843" i="4"/>
  <c r="G2843" i="4" s="1"/>
  <c r="AF2833" i="4"/>
  <c r="G2833" i="4" s="1"/>
  <c r="AF2823" i="4"/>
  <c r="G2823" i="4" s="1"/>
  <c r="AF2813" i="4"/>
  <c r="G2813" i="4" s="1"/>
  <c r="AF2803" i="4"/>
  <c r="G2803" i="4" s="1"/>
  <c r="AF2793" i="4"/>
  <c r="G2793" i="4" s="1"/>
  <c r="AF2783" i="4"/>
  <c r="G2783" i="4" s="1"/>
  <c r="AF2773" i="4"/>
  <c r="G2773" i="4" s="1"/>
  <c r="AF2763" i="4"/>
  <c r="G2763" i="4" s="1"/>
  <c r="AF2753" i="4"/>
  <c r="G2753" i="4" s="1"/>
  <c r="AF2745" i="4"/>
  <c r="G2745" i="4" s="1"/>
  <c r="AF2735" i="4"/>
  <c r="G2735" i="4" s="1"/>
  <c r="AF2725" i="4"/>
  <c r="G2725" i="4" s="1"/>
  <c r="AF2715" i="4"/>
  <c r="G2715" i="4" s="1"/>
  <c r="AF2705" i="4"/>
  <c r="G2705" i="4" s="1"/>
  <c r="AF2695" i="4"/>
  <c r="G2695" i="4" s="1"/>
  <c r="AF2685" i="4"/>
  <c r="G2685" i="4" s="1"/>
  <c r="AF2675" i="4"/>
  <c r="G2675" i="4" s="1"/>
  <c r="AF2665" i="4"/>
  <c r="G2665" i="4" s="1"/>
  <c r="AF2657" i="4"/>
  <c r="G2657" i="4" s="1"/>
  <c r="AF2647" i="4"/>
  <c r="G2647" i="4" s="1"/>
  <c r="AF2637" i="4"/>
  <c r="G2637" i="4" s="1"/>
  <c r="AF2627" i="4"/>
  <c r="G2627" i="4" s="1"/>
  <c r="AF2617" i="4"/>
  <c r="G2617" i="4" s="1"/>
  <c r="AF2607" i="4"/>
  <c r="G2607" i="4" s="1"/>
  <c r="AF2597" i="4"/>
  <c r="G2597" i="4" s="1"/>
  <c r="AF2587" i="4"/>
  <c r="G2587" i="4" s="1"/>
  <c r="AF2577" i="4"/>
  <c r="G2577" i="4" s="1"/>
  <c r="AF2567" i="4"/>
  <c r="G2567" i="4" s="1"/>
  <c r="AF2557" i="4"/>
  <c r="G2557" i="4" s="1"/>
  <c r="AF2547" i="4"/>
  <c r="G2547" i="4" s="1"/>
  <c r="AF2537" i="4"/>
  <c r="G2537" i="4" s="1"/>
  <c r="AF2527" i="4"/>
  <c r="G2527" i="4" s="1"/>
  <c r="AF2517" i="4"/>
  <c r="G2517" i="4" s="1"/>
  <c r="AF2507" i="4"/>
  <c r="G2507" i="4" s="1"/>
  <c r="AF2497" i="4"/>
  <c r="G2497" i="4" s="1"/>
  <c r="AF2487" i="4"/>
  <c r="G2487" i="4" s="1"/>
  <c r="AF2477" i="4"/>
  <c r="G2477" i="4" s="1"/>
  <c r="AF2467" i="4"/>
  <c r="G2467" i="4" s="1"/>
  <c r="AF2457" i="4"/>
  <c r="G2457" i="4" s="1"/>
  <c r="AF2447" i="4"/>
  <c r="G2447" i="4" s="1"/>
  <c r="AF2437" i="4"/>
  <c r="G2437" i="4" s="1"/>
  <c r="AF2427" i="4"/>
  <c r="G2427" i="4" s="1"/>
  <c r="AF2417" i="4"/>
  <c r="G2417" i="4" s="1"/>
  <c r="AF2407" i="4"/>
  <c r="G2407" i="4" s="1"/>
  <c r="AF2397" i="4"/>
  <c r="G2397" i="4" s="1"/>
  <c r="AF2387" i="4"/>
  <c r="G2387" i="4" s="1"/>
  <c r="AF2377" i="4"/>
  <c r="G2377" i="4" s="1"/>
  <c r="AF2367" i="4"/>
  <c r="G2367" i="4" s="1"/>
  <c r="AF2357" i="4"/>
  <c r="G2357" i="4" s="1"/>
  <c r="AF2347" i="4"/>
  <c r="G2347" i="4" s="1"/>
  <c r="AF2337" i="4"/>
  <c r="G2337" i="4" s="1"/>
  <c r="AF2327" i="4"/>
  <c r="G2327" i="4" s="1"/>
  <c r="AF2317" i="4"/>
  <c r="G2317" i="4" s="1"/>
  <c r="AF2307" i="4"/>
  <c r="G2307" i="4" s="1"/>
  <c r="AF2297" i="4"/>
  <c r="G2297" i="4" s="1"/>
  <c r="AF2287" i="4"/>
  <c r="G2287" i="4" s="1"/>
  <c r="AF2277" i="4"/>
  <c r="G2277" i="4" s="1"/>
  <c r="AF2267" i="4"/>
  <c r="G2267" i="4" s="1"/>
  <c r="AF2257" i="4"/>
  <c r="G2257" i="4" s="1"/>
  <c r="AF2247" i="4"/>
  <c r="G2247" i="4" s="1"/>
  <c r="AF2237" i="4"/>
  <c r="G2237" i="4" s="1"/>
  <c r="AF2227" i="4"/>
  <c r="G2227" i="4" s="1"/>
  <c r="AF2217" i="4"/>
  <c r="G2217" i="4" s="1"/>
  <c r="AF2207" i="4"/>
  <c r="G2207" i="4" s="1"/>
  <c r="AF2197" i="4"/>
  <c r="G2197" i="4" s="1"/>
  <c r="AF2187" i="4"/>
  <c r="G2187" i="4" s="1"/>
  <c r="AF2177" i="4"/>
  <c r="G2177" i="4" s="1"/>
  <c r="AF2167" i="4"/>
  <c r="G2167" i="4" s="1"/>
  <c r="AF2157" i="4"/>
  <c r="G2157" i="4" s="1"/>
  <c r="AF2147" i="4"/>
  <c r="G2147" i="4" s="1"/>
  <c r="AF2137" i="4"/>
  <c r="G2137" i="4" s="1"/>
  <c r="AF2127" i="4"/>
  <c r="G2127" i="4" s="1"/>
  <c r="AF2117" i="4"/>
  <c r="G2117" i="4" s="1"/>
  <c r="AF2107" i="4"/>
  <c r="G2107" i="4" s="1"/>
  <c r="AF2097" i="4"/>
  <c r="G2097" i="4" s="1"/>
  <c r="AF2087" i="4"/>
  <c r="G2087" i="4" s="1"/>
  <c r="AF2077" i="4"/>
  <c r="G2077" i="4" s="1"/>
  <c r="AF2067" i="4"/>
  <c r="G2067" i="4" s="1"/>
  <c r="AF2057" i="4"/>
  <c r="G2057" i="4" s="1"/>
  <c r="AF2047" i="4"/>
  <c r="G2047" i="4" s="1"/>
  <c r="AF2037" i="4"/>
  <c r="G2037" i="4" s="1"/>
  <c r="AF2027" i="4"/>
  <c r="G2027" i="4" s="1"/>
  <c r="AF2017" i="4"/>
  <c r="G2017" i="4" s="1"/>
  <c r="AF2007" i="4"/>
  <c r="G2007" i="4" s="1"/>
  <c r="AF1997" i="4"/>
  <c r="G1997" i="4" s="1"/>
  <c r="AF684" i="4"/>
  <c r="G684" i="4" s="1"/>
  <c r="AF674" i="4"/>
  <c r="G674" i="4" s="1"/>
  <c r="AF664" i="4"/>
  <c r="G664" i="4" s="1"/>
  <c r="AF654" i="4"/>
  <c r="G654" i="4" s="1"/>
  <c r="AF644" i="4"/>
  <c r="G644" i="4" s="1"/>
  <c r="AF634" i="4"/>
  <c r="G634" i="4" s="1"/>
  <c r="AF624" i="4"/>
  <c r="G624" i="4" s="1"/>
  <c r="AF614" i="4"/>
  <c r="G614" i="4" s="1"/>
  <c r="AF1987" i="4"/>
  <c r="G1987" i="4" s="1"/>
  <c r="AF1977" i="4"/>
  <c r="G1977" i="4" s="1"/>
  <c r="AF1967" i="4"/>
  <c r="G1967" i="4" s="1"/>
  <c r="AF1957" i="4"/>
  <c r="G1957" i="4" s="1"/>
  <c r="AF1947" i="4"/>
  <c r="G1947" i="4" s="1"/>
  <c r="AF1937" i="4"/>
  <c r="G1937" i="4" s="1"/>
  <c r="AF1927" i="4"/>
  <c r="G1927" i="4" s="1"/>
  <c r="AF1917" i="4"/>
  <c r="G1917" i="4" s="1"/>
  <c r="AF1907" i="4"/>
  <c r="G1907" i="4" s="1"/>
  <c r="AF1897" i="4"/>
  <c r="G1897" i="4" s="1"/>
  <c r="AF1887" i="4"/>
  <c r="G1887" i="4" s="1"/>
  <c r="AF1877" i="4"/>
  <c r="G1877" i="4" s="1"/>
  <c r="AF1867" i="4"/>
  <c r="G1867" i="4" s="1"/>
  <c r="AF1857" i="4"/>
  <c r="G1857" i="4" s="1"/>
  <c r="AF1847" i="4"/>
  <c r="G1847" i="4" s="1"/>
  <c r="AF1837" i="4"/>
  <c r="G1837" i="4" s="1"/>
  <c r="AF1827" i="4"/>
  <c r="G1827" i="4" s="1"/>
  <c r="AF1817" i="4"/>
  <c r="G1817" i="4" s="1"/>
  <c r="AF1807" i="4"/>
  <c r="G1807" i="4" s="1"/>
  <c r="AF1797" i="4"/>
  <c r="G1797" i="4" s="1"/>
  <c r="AF1787" i="4"/>
  <c r="G1787" i="4" s="1"/>
  <c r="AF1777" i="4"/>
  <c r="G1777" i="4" s="1"/>
  <c r="AF1767" i="4"/>
  <c r="G1767" i="4" s="1"/>
  <c r="AF1757" i="4"/>
  <c r="G1757" i="4" s="1"/>
  <c r="AF1747" i="4"/>
  <c r="G1747" i="4" s="1"/>
  <c r="AF1737" i="4"/>
  <c r="G1737" i="4" s="1"/>
  <c r="AF1727" i="4"/>
  <c r="G1727" i="4" s="1"/>
  <c r="AF1717" i="4"/>
  <c r="G1717" i="4" s="1"/>
  <c r="AF1707" i="4"/>
  <c r="G1707" i="4" s="1"/>
  <c r="AF1697" i="4"/>
  <c r="G1697" i="4" s="1"/>
  <c r="AF1687" i="4"/>
  <c r="G1687" i="4" s="1"/>
  <c r="AF1677" i="4"/>
  <c r="G1677" i="4" s="1"/>
  <c r="AF1667" i="4"/>
  <c r="G1667" i="4" s="1"/>
  <c r="AF1657" i="4"/>
  <c r="G1657" i="4" s="1"/>
  <c r="AF1647" i="4"/>
  <c r="G1647" i="4" s="1"/>
  <c r="AF1637" i="4"/>
  <c r="G1637" i="4" s="1"/>
  <c r="AF1627" i="4"/>
  <c r="G1627" i="4" s="1"/>
  <c r="AF1617" i="4"/>
  <c r="G1617" i="4" s="1"/>
  <c r="AF1607" i="4"/>
  <c r="G1607" i="4" s="1"/>
  <c r="AF1597" i="4"/>
  <c r="G1597" i="4" s="1"/>
  <c r="AF1587" i="4"/>
  <c r="G1587" i="4" s="1"/>
  <c r="AF1577" i="4"/>
  <c r="G1577" i="4" s="1"/>
  <c r="AF1567" i="4"/>
  <c r="G1567" i="4" s="1"/>
  <c r="AF1557" i="4"/>
  <c r="G1557" i="4" s="1"/>
  <c r="AF1547" i="4"/>
  <c r="G1547" i="4" s="1"/>
  <c r="AF1537" i="4"/>
  <c r="G1537" i="4" s="1"/>
  <c r="AF1527" i="4"/>
  <c r="G1527" i="4" s="1"/>
  <c r="AF1517" i="4"/>
  <c r="G1517" i="4" s="1"/>
  <c r="AF1507" i="4"/>
  <c r="G1507" i="4" s="1"/>
  <c r="AF1497" i="4"/>
  <c r="G1497" i="4" s="1"/>
  <c r="AF1487" i="4"/>
  <c r="G1487" i="4" s="1"/>
  <c r="AF1477" i="4"/>
  <c r="G1477" i="4" s="1"/>
  <c r="AF1467" i="4"/>
  <c r="G1467" i="4" s="1"/>
  <c r="AF1457" i="4"/>
  <c r="G1457" i="4" s="1"/>
  <c r="AF1447" i="4"/>
  <c r="G1447" i="4" s="1"/>
  <c r="AF1437" i="4"/>
  <c r="G1437" i="4" s="1"/>
  <c r="AF1427" i="4"/>
  <c r="G1427" i="4" s="1"/>
  <c r="AF1417" i="4"/>
  <c r="G1417" i="4" s="1"/>
  <c r="AF1397" i="4"/>
  <c r="G1397" i="4" s="1"/>
  <c r="AF1387" i="4"/>
  <c r="G1387" i="4" s="1"/>
  <c r="AF1377" i="4"/>
  <c r="G1377" i="4" s="1"/>
  <c r="AF1367" i="4"/>
  <c r="G1367" i="4" s="1"/>
  <c r="AF1357" i="4"/>
  <c r="G1357" i="4" s="1"/>
  <c r="AF1347" i="4"/>
  <c r="G1347" i="4" s="1"/>
  <c r="AF1337" i="4"/>
  <c r="G1337" i="4" s="1"/>
  <c r="AF1327" i="4"/>
  <c r="G1327" i="4" s="1"/>
  <c r="AF1317" i="4"/>
  <c r="G1317" i="4" s="1"/>
  <c r="AF1307" i="4"/>
  <c r="G1307" i="4" s="1"/>
  <c r="AF1297" i="4"/>
  <c r="G1297" i="4" s="1"/>
  <c r="AF1287" i="4"/>
  <c r="G1287" i="4" s="1"/>
  <c r="AF1277" i="4"/>
  <c r="G1277" i="4" s="1"/>
  <c r="AF1267" i="4"/>
  <c r="G1267" i="4" s="1"/>
  <c r="AF1257" i="4"/>
  <c r="G1257" i="4" s="1"/>
  <c r="AF1247" i="4"/>
  <c r="G1247" i="4" s="1"/>
  <c r="AF1237" i="4"/>
  <c r="G1237" i="4" s="1"/>
  <c r="AF1227" i="4"/>
  <c r="G1227" i="4" s="1"/>
  <c r="AF1217" i="4"/>
  <c r="G1217" i="4" s="1"/>
  <c r="AF1207" i="4"/>
  <c r="G1207" i="4" s="1"/>
  <c r="AF1197" i="4"/>
  <c r="G1197" i="4" s="1"/>
  <c r="AF1187" i="4"/>
  <c r="G1187" i="4" s="1"/>
  <c r="AF1177" i="4"/>
  <c r="G1177" i="4" s="1"/>
  <c r="AF1167" i="4"/>
  <c r="G1167" i="4" s="1"/>
  <c r="AF1157" i="4"/>
  <c r="G1157" i="4" s="1"/>
  <c r="AF1147" i="4"/>
  <c r="G1147" i="4" s="1"/>
  <c r="AF1137" i="4"/>
  <c r="G1137" i="4" s="1"/>
  <c r="AF1127" i="4"/>
  <c r="G1127" i="4" s="1"/>
  <c r="AF1117" i="4"/>
  <c r="G1117" i="4" s="1"/>
  <c r="AF1107" i="4"/>
  <c r="G1107" i="4" s="1"/>
  <c r="AF1097" i="4"/>
  <c r="G1097" i="4" s="1"/>
  <c r="AF1087" i="4"/>
  <c r="G1087" i="4" s="1"/>
  <c r="AF1077" i="4"/>
  <c r="G1077" i="4" s="1"/>
  <c r="AF1067" i="4"/>
  <c r="G1067" i="4" s="1"/>
  <c r="AF1057" i="4"/>
  <c r="G1057" i="4" s="1"/>
  <c r="AF1047" i="4"/>
  <c r="G1047" i="4" s="1"/>
  <c r="AF1037" i="4"/>
  <c r="G1037" i="4" s="1"/>
  <c r="AF1027" i="4"/>
  <c r="G1027" i="4" s="1"/>
  <c r="AF1017" i="4"/>
  <c r="G1017" i="4" s="1"/>
  <c r="AF1007" i="4"/>
  <c r="G1007" i="4" s="1"/>
  <c r="AF997" i="4"/>
  <c r="G997" i="4" s="1"/>
  <c r="AF987" i="4"/>
  <c r="G987" i="4" s="1"/>
  <c r="AF977" i="4"/>
  <c r="G977" i="4" s="1"/>
  <c r="AF967" i="4"/>
  <c r="G967" i="4" s="1"/>
  <c r="AF957" i="4"/>
  <c r="G957" i="4" s="1"/>
  <c r="AF947" i="4"/>
  <c r="G947" i="4" s="1"/>
  <c r="AF937" i="4"/>
  <c r="G937" i="4" s="1"/>
  <c r="AF927" i="4"/>
  <c r="G927" i="4" s="1"/>
  <c r="AF917" i="4"/>
  <c r="G917" i="4" s="1"/>
  <c r="AF907" i="4"/>
  <c r="G907" i="4" s="1"/>
  <c r="AF897" i="4"/>
  <c r="G897" i="4" s="1"/>
  <c r="AF887" i="4"/>
  <c r="G887" i="4" s="1"/>
  <c r="AF877" i="4"/>
  <c r="G877" i="4" s="1"/>
  <c r="AF867" i="4"/>
  <c r="G867" i="4" s="1"/>
  <c r="AF857" i="4"/>
  <c r="G857" i="4" s="1"/>
  <c r="AF847" i="4"/>
  <c r="G847" i="4" s="1"/>
  <c r="AF837" i="4"/>
  <c r="G837" i="4" s="1"/>
  <c r="AF827" i="4"/>
  <c r="G827" i="4" s="1"/>
  <c r="AF817" i="4"/>
  <c r="G817" i="4" s="1"/>
  <c r="AF807" i="4"/>
  <c r="G807" i="4" s="1"/>
  <c r="AF797" i="4"/>
  <c r="G797" i="4" s="1"/>
  <c r="AF787" i="4"/>
  <c r="G787" i="4" s="1"/>
  <c r="AF777" i="4"/>
  <c r="G777" i="4" s="1"/>
  <c r="AF767" i="4"/>
  <c r="G767" i="4" s="1"/>
  <c r="AF757" i="4"/>
  <c r="G757" i="4" s="1"/>
  <c r="AF747" i="4"/>
  <c r="G747" i="4" s="1"/>
  <c r="AF737" i="4"/>
  <c r="G737" i="4" s="1"/>
  <c r="AF727" i="4"/>
  <c r="G727" i="4" s="1"/>
  <c r="AF717" i="4"/>
  <c r="G717" i="4" s="1"/>
  <c r="AF707" i="4"/>
  <c r="G707" i="4" s="1"/>
  <c r="AF697" i="4"/>
  <c r="G697" i="4" s="1"/>
  <c r="AF687" i="4"/>
  <c r="G687" i="4" s="1"/>
  <c r="AF677" i="4"/>
  <c r="G677" i="4" s="1"/>
  <c r="AF667" i="4"/>
  <c r="G667" i="4" s="1"/>
  <c r="AF657" i="4"/>
  <c r="G657" i="4" s="1"/>
  <c r="AF647" i="4"/>
  <c r="G647" i="4" s="1"/>
  <c r="AF637" i="4"/>
  <c r="G637" i="4" s="1"/>
  <c r="AF627" i="4"/>
  <c r="G627" i="4" s="1"/>
  <c r="AF617" i="4"/>
  <c r="G617" i="4" s="1"/>
  <c r="AF607" i="4"/>
  <c r="G607" i="4" s="1"/>
  <c r="AF597" i="4"/>
  <c r="G597" i="4" s="1"/>
  <c r="AF577" i="4"/>
  <c r="G577" i="4" s="1"/>
  <c r="AF567" i="4"/>
  <c r="G567" i="4" s="1"/>
  <c r="AF557" i="4"/>
  <c r="G557" i="4" s="1"/>
  <c r="AF547" i="4"/>
  <c r="G547" i="4" s="1"/>
  <c r="AF537" i="4"/>
  <c r="G537" i="4" s="1"/>
  <c r="AF527" i="4"/>
  <c r="G527" i="4" s="1"/>
  <c r="AF517" i="4"/>
  <c r="G517" i="4" s="1"/>
  <c r="AF507" i="4"/>
  <c r="G507" i="4" s="1"/>
  <c r="AF497" i="4"/>
  <c r="G497" i="4" s="1"/>
  <c r="AF487" i="4"/>
  <c r="G487" i="4" s="1"/>
  <c r="AF477" i="4"/>
  <c r="G477" i="4" s="1"/>
  <c r="AF467" i="4"/>
  <c r="G467" i="4" s="1"/>
  <c r="AF457" i="4"/>
  <c r="G457" i="4" s="1"/>
  <c r="AF447" i="4"/>
  <c r="G447" i="4" s="1"/>
  <c r="AF437" i="4"/>
  <c r="G437" i="4" s="1"/>
  <c r="AF427" i="4"/>
  <c r="G427" i="4" s="1"/>
  <c r="AF417" i="4"/>
  <c r="G417" i="4" s="1"/>
  <c r="AF407" i="4"/>
  <c r="G407" i="4" s="1"/>
  <c r="AF397" i="4"/>
  <c r="G397" i="4" s="1"/>
  <c r="AF387" i="4"/>
  <c r="G387" i="4" s="1"/>
  <c r="AF377" i="4"/>
  <c r="G377" i="4" s="1"/>
  <c r="AF367" i="4"/>
  <c r="G367" i="4" s="1"/>
  <c r="AF30" i="4"/>
  <c r="G30" i="4" s="1"/>
  <c r="AF5059" i="4"/>
  <c r="G5059" i="4" s="1"/>
  <c r="AF5085" i="4"/>
  <c r="G5085" i="4" s="1"/>
  <c r="AF17" i="4"/>
  <c r="G17" i="4" s="1"/>
  <c r="AF5115" i="4"/>
  <c r="G5115" i="4" s="1"/>
  <c r="AF5105" i="4"/>
  <c r="G5105" i="4" s="1"/>
  <c r="AF5095" i="4"/>
  <c r="G5095" i="4" s="1"/>
  <c r="AF5073" i="4"/>
  <c r="G5073" i="4" s="1"/>
  <c r="AF5039" i="4"/>
  <c r="G5039" i="4" s="1"/>
  <c r="AF4999" i="4"/>
  <c r="G4999" i="4" s="1"/>
  <c r="AF4959" i="4"/>
  <c r="G4959" i="4" s="1"/>
  <c r="AF4899" i="4"/>
  <c r="G4899" i="4" s="1"/>
  <c r="AF4849" i="4"/>
  <c r="G4849" i="4" s="1"/>
  <c r="AF4809" i="4"/>
  <c r="G4809" i="4" s="1"/>
  <c r="AF4759" i="4"/>
  <c r="G4759" i="4" s="1"/>
  <c r="AF4709" i="4"/>
  <c r="G4709" i="4" s="1"/>
  <c r="AF4659" i="4"/>
  <c r="G4659" i="4" s="1"/>
  <c r="AF4619" i="4"/>
  <c r="G4619" i="4" s="1"/>
  <c r="AF4559" i="4"/>
  <c r="G4559" i="4" s="1"/>
  <c r="AF4509" i="4"/>
  <c r="G4509" i="4" s="1"/>
  <c r="AF4449" i="4"/>
  <c r="G4449" i="4" s="1"/>
  <c r="AF4409" i="4"/>
  <c r="G4409" i="4" s="1"/>
  <c r="AF4350" i="4"/>
  <c r="G4350" i="4" s="1"/>
  <c r="AF4300" i="4"/>
  <c r="G4300" i="4" s="1"/>
  <c r="AF4260" i="4"/>
  <c r="G4260" i="4" s="1"/>
  <c r="AF4200" i="4"/>
  <c r="G4200" i="4" s="1"/>
  <c r="AF4140" i="4"/>
  <c r="G4140" i="4" s="1"/>
  <c r="AF4070" i="4"/>
  <c r="G4070" i="4" s="1"/>
  <c r="AF4010" i="4"/>
  <c r="G4010" i="4" s="1"/>
  <c r="AF3960" i="4"/>
  <c r="G3960" i="4" s="1"/>
  <c r="AF3910" i="4"/>
  <c r="G3910" i="4" s="1"/>
  <c r="AF3840" i="4"/>
  <c r="G3840" i="4" s="1"/>
  <c r="AF4879" i="4"/>
  <c r="G4879" i="4" s="1"/>
  <c r="AF4689" i="4"/>
  <c r="G4689" i="4" s="1"/>
  <c r="AF4489" i="4"/>
  <c r="G4489" i="4" s="1"/>
  <c r="AF4250" i="4"/>
  <c r="G4250" i="4" s="1"/>
  <c r="AF4040" i="4"/>
  <c r="G4040" i="4" s="1"/>
  <c r="AF3850" i="4"/>
  <c r="G3850" i="4" s="1"/>
  <c r="AF4818" i="4"/>
  <c r="G4818" i="4" s="1"/>
  <c r="AF5049" i="4"/>
  <c r="G5049" i="4" s="1"/>
  <c r="AF5009" i="4"/>
  <c r="G5009" i="4" s="1"/>
  <c r="AF4969" i="4"/>
  <c r="G4969" i="4" s="1"/>
  <c r="AF4929" i="4"/>
  <c r="G4929" i="4" s="1"/>
  <c r="AF4889" i="4"/>
  <c r="G4889" i="4" s="1"/>
  <c r="AF4839" i="4"/>
  <c r="G4839" i="4" s="1"/>
  <c r="AF4799" i="4"/>
  <c r="G4799" i="4" s="1"/>
  <c r="AF4769" i="4"/>
  <c r="G4769" i="4" s="1"/>
  <c r="AF4729" i="4"/>
  <c r="G4729" i="4" s="1"/>
  <c r="AF4679" i="4"/>
  <c r="G4679" i="4" s="1"/>
  <c r="AF4639" i="4"/>
  <c r="G4639" i="4" s="1"/>
  <c r="AF4599" i="4"/>
  <c r="G4599" i="4" s="1"/>
  <c r="AF4569" i="4"/>
  <c r="G4569" i="4" s="1"/>
  <c r="AF4519" i="4"/>
  <c r="G4519" i="4" s="1"/>
  <c r="AF4469" i="4"/>
  <c r="G4469" i="4" s="1"/>
  <c r="AF4429" i="4"/>
  <c r="G4429" i="4" s="1"/>
  <c r="AF4389" i="4"/>
  <c r="G4389" i="4" s="1"/>
  <c r="AF4360" i="4"/>
  <c r="G4360" i="4" s="1"/>
  <c r="AF4310" i="4"/>
  <c r="G4310" i="4" s="1"/>
  <c r="AF4270" i="4"/>
  <c r="G4270" i="4" s="1"/>
  <c r="AF4220" i="4"/>
  <c r="G4220" i="4" s="1"/>
  <c r="AF4180" i="4"/>
  <c r="G4180" i="4" s="1"/>
  <c r="AF4150" i="4"/>
  <c r="G4150" i="4" s="1"/>
  <c r="AF4110" i="4"/>
  <c r="G4110" i="4" s="1"/>
  <c r="AF4080" i="4"/>
  <c r="G4080" i="4" s="1"/>
  <c r="AF4030" i="4"/>
  <c r="G4030" i="4" s="1"/>
  <c r="AF3990" i="4"/>
  <c r="G3990" i="4" s="1"/>
  <c r="AF3950" i="4"/>
  <c r="G3950" i="4" s="1"/>
  <c r="AF3920" i="4"/>
  <c r="G3920" i="4" s="1"/>
  <c r="AF3880" i="4"/>
  <c r="G3880" i="4" s="1"/>
  <c r="AF5104" i="4"/>
  <c r="G5104" i="4" s="1"/>
  <c r="AF29" i="4"/>
  <c r="G29" i="4" s="1"/>
  <c r="AF5058" i="4"/>
  <c r="G5058" i="4" s="1"/>
  <c r="AF5028" i="4"/>
  <c r="G5028" i="4" s="1"/>
  <c r="AF4998" i="4"/>
  <c r="G4998" i="4" s="1"/>
  <c r="AF4968" i="4"/>
  <c r="G4968" i="4" s="1"/>
  <c r="AF4928" i="4"/>
  <c r="G4928" i="4" s="1"/>
  <c r="AF4898" i="4"/>
  <c r="G4898" i="4" s="1"/>
  <c r="AF4868" i="4"/>
  <c r="G4868" i="4" s="1"/>
  <c r="AF4828" i="4"/>
  <c r="G4828" i="4" s="1"/>
  <c r="AF4788" i="4"/>
  <c r="G4788" i="4" s="1"/>
  <c r="AF4748" i="4"/>
  <c r="G4748" i="4" s="1"/>
  <c r="AF4718" i="4"/>
  <c r="G4718" i="4" s="1"/>
  <c r="AF4688" i="4"/>
  <c r="G4688" i="4" s="1"/>
  <c r="AF4658" i="4"/>
  <c r="G4658" i="4" s="1"/>
  <c r="AF4628" i="4"/>
  <c r="G4628" i="4" s="1"/>
  <c r="AF4598" i="4"/>
  <c r="G4598" i="4" s="1"/>
  <c r="AF5093" i="4"/>
  <c r="G5093" i="4" s="1"/>
  <c r="AF5071" i="4"/>
  <c r="G5071" i="4" s="1"/>
  <c r="AF5047" i="4"/>
  <c r="G5047" i="4" s="1"/>
  <c r="AF5017" i="4"/>
  <c r="G5017" i="4" s="1"/>
  <c r="AF4987" i="4"/>
  <c r="G4987" i="4" s="1"/>
  <c r="AF4957" i="4"/>
  <c r="G4957" i="4" s="1"/>
  <c r="AF4927" i="4"/>
  <c r="G4927" i="4" s="1"/>
  <c r="AF4897" i="4"/>
  <c r="G4897" i="4" s="1"/>
  <c r="AF4867" i="4"/>
  <c r="G4867" i="4" s="1"/>
  <c r="AF4837" i="4"/>
  <c r="G4837" i="4" s="1"/>
  <c r="AF4807" i="4"/>
  <c r="G4807" i="4" s="1"/>
  <c r="AF4777" i="4"/>
  <c r="G4777" i="4" s="1"/>
  <c r="AF4747" i="4"/>
  <c r="G4747" i="4" s="1"/>
  <c r="AF4707" i="4"/>
  <c r="G4707" i="4" s="1"/>
  <c r="AF4577" i="4"/>
  <c r="G4577" i="4" s="1"/>
  <c r="AF4547" i="4"/>
  <c r="G4547" i="4" s="1"/>
  <c r="AF4517" i="4"/>
  <c r="G4517" i="4" s="1"/>
  <c r="AF4487" i="4"/>
  <c r="G4487" i="4" s="1"/>
  <c r="AF4467" i="4"/>
  <c r="G4467" i="4" s="1"/>
  <c r="AF5019" i="4"/>
  <c r="G5019" i="4" s="1"/>
  <c r="AF4989" i="4"/>
  <c r="G4989" i="4" s="1"/>
  <c r="AF4949" i="4"/>
  <c r="G4949" i="4" s="1"/>
  <c r="AF4909" i="4"/>
  <c r="G4909" i="4" s="1"/>
  <c r="AF4859" i="4"/>
  <c r="G4859" i="4" s="1"/>
  <c r="AF4819" i="4"/>
  <c r="G4819" i="4" s="1"/>
  <c r="AF4779" i="4"/>
  <c r="G4779" i="4" s="1"/>
  <c r="AF4739" i="4"/>
  <c r="G4739" i="4" s="1"/>
  <c r="AF4699" i="4"/>
  <c r="G4699" i="4" s="1"/>
  <c r="AF4649" i="4"/>
  <c r="G4649" i="4" s="1"/>
  <c r="AF4609" i="4"/>
  <c r="G4609" i="4" s="1"/>
  <c r="AF4579" i="4"/>
  <c r="G4579" i="4" s="1"/>
  <c r="AF4539" i="4"/>
  <c r="G4539" i="4" s="1"/>
  <c r="AF4499" i="4"/>
  <c r="G4499" i="4" s="1"/>
  <c r="AF4459" i="4"/>
  <c r="G4459" i="4" s="1"/>
  <c r="AF4419" i="4"/>
  <c r="G4419" i="4" s="1"/>
  <c r="AF4379" i="4"/>
  <c r="G4379" i="4" s="1"/>
  <c r="AF4340" i="4"/>
  <c r="G4340" i="4" s="1"/>
  <c r="AF4320" i="4"/>
  <c r="G4320" i="4" s="1"/>
  <c r="AF4280" i="4"/>
  <c r="G4280" i="4" s="1"/>
  <c r="AF4230" i="4"/>
  <c r="G4230" i="4" s="1"/>
  <c r="AF4190" i="4"/>
  <c r="G4190" i="4" s="1"/>
  <c r="AF4160" i="4"/>
  <c r="G4160" i="4" s="1"/>
  <c r="AF4130" i="4"/>
  <c r="G4130" i="4" s="1"/>
  <c r="AF4100" i="4"/>
  <c r="G4100" i="4" s="1"/>
  <c r="AF4060" i="4"/>
  <c r="G4060" i="4" s="1"/>
  <c r="AF4020" i="4"/>
  <c r="G4020" i="4" s="1"/>
  <c r="AF3980" i="4"/>
  <c r="G3980" i="4" s="1"/>
  <c r="AF3940" i="4"/>
  <c r="G3940" i="4" s="1"/>
  <c r="AF3900" i="4"/>
  <c r="G3900" i="4" s="1"/>
  <c r="AF3870" i="4"/>
  <c r="G3870" i="4" s="1"/>
  <c r="AF5084" i="4"/>
  <c r="G5084" i="4" s="1"/>
  <c r="AF5068" i="4"/>
  <c r="G5068" i="4" s="1"/>
  <c r="AF5038" i="4"/>
  <c r="G5038" i="4" s="1"/>
  <c r="AF5008" i="4"/>
  <c r="G5008" i="4" s="1"/>
  <c r="AF4978" i="4"/>
  <c r="G4978" i="4" s="1"/>
  <c r="AF4948" i="4"/>
  <c r="G4948" i="4" s="1"/>
  <c r="AF4918" i="4"/>
  <c r="G4918" i="4" s="1"/>
  <c r="AF4888" i="4"/>
  <c r="G4888" i="4" s="1"/>
  <c r="AF4858" i="4"/>
  <c r="G4858" i="4" s="1"/>
  <c r="AF4838" i="4"/>
  <c r="G4838" i="4" s="1"/>
  <c r="AF4798" i="4"/>
  <c r="G4798" i="4" s="1"/>
  <c r="AF4768" i="4"/>
  <c r="G4768" i="4" s="1"/>
  <c r="AF4738" i="4"/>
  <c r="G4738" i="4" s="1"/>
  <c r="AF4708" i="4"/>
  <c r="G4708" i="4" s="1"/>
  <c r="AF4678" i="4"/>
  <c r="G4678" i="4" s="1"/>
  <c r="AF4638" i="4"/>
  <c r="G4638" i="4" s="1"/>
  <c r="AF4608" i="4"/>
  <c r="G4608" i="4" s="1"/>
  <c r="AF5103" i="4"/>
  <c r="G5103" i="4" s="1"/>
  <c r="AF28" i="4"/>
  <c r="G28" i="4" s="1"/>
  <c r="AF5057" i="4"/>
  <c r="G5057" i="4" s="1"/>
  <c r="AF5027" i="4"/>
  <c r="G5027" i="4" s="1"/>
  <c r="AF4997" i="4"/>
  <c r="G4997" i="4" s="1"/>
  <c r="AF4967" i="4"/>
  <c r="G4967" i="4" s="1"/>
  <c r="AF4937" i="4"/>
  <c r="G4937" i="4" s="1"/>
  <c r="AF4907" i="4"/>
  <c r="G4907" i="4" s="1"/>
  <c r="AF4877" i="4"/>
  <c r="G4877" i="4" s="1"/>
  <c r="AF4847" i="4"/>
  <c r="G4847" i="4" s="1"/>
  <c r="AF4817" i="4"/>
  <c r="G4817" i="4" s="1"/>
  <c r="AF4787" i="4"/>
  <c r="G4787" i="4" s="1"/>
  <c r="AF4757" i="4"/>
  <c r="G4757" i="4" s="1"/>
  <c r="AF4727" i="4"/>
  <c r="G4727" i="4" s="1"/>
  <c r="AF4687" i="4"/>
  <c r="G4687" i="4" s="1"/>
  <c r="AF4567" i="4"/>
  <c r="G4567" i="4" s="1"/>
  <c r="AF4537" i="4"/>
  <c r="G4537" i="4" s="1"/>
  <c r="AF4507" i="4"/>
  <c r="G4507" i="4" s="1"/>
  <c r="AF4477" i="4"/>
  <c r="G4477" i="4" s="1"/>
  <c r="AF4447" i="4"/>
  <c r="G4447" i="4" s="1"/>
  <c r="AF5112" i="4"/>
  <c r="G5112" i="4" s="1"/>
  <c r="AF5092" i="4"/>
  <c r="G5092" i="4" s="1"/>
  <c r="AF27" i="4"/>
  <c r="G27" i="4" s="1"/>
  <c r="AF5066" i="4"/>
  <c r="G5066" i="4" s="1"/>
  <c r="AF5046" i="4"/>
  <c r="G5046" i="4" s="1"/>
  <c r="AF5026" i="4"/>
  <c r="G5026" i="4" s="1"/>
  <c r="AF5006" i="4"/>
  <c r="G5006" i="4" s="1"/>
  <c r="AF4986" i="4"/>
  <c r="G4986" i="4" s="1"/>
  <c r="AF4966" i="4"/>
  <c r="G4966" i="4" s="1"/>
  <c r="AF4946" i="4"/>
  <c r="G4946" i="4" s="1"/>
  <c r="AF4926" i="4"/>
  <c r="G4926" i="4" s="1"/>
  <c r="AF4906" i="4"/>
  <c r="G4906" i="4" s="1"/>
  <c r="AF4886" i="4"/>
  <c r="G4886" i="4" s="1"/>
  <c r="AF4866" i="4"/>
  <c r="G4866" i="4" s="1"/>
  <c r="AF4846" i="4"/>
  <c r="G4846" i="4" s="1"/>
  <c r="AF4826" i="4"/>
  <c r="G4826" i="4" s="1"/>
  <c r="AF4806" i="4"/>
  <c r="G4806" i="4" s="1"/>
  <c r="AF5029" i="4"/>
  <c r="G5029" i="4" s="1"/>
  <c r="AF4979" i="4"/>
  <c r="G4979" i="4" s="1"/>
  <c r="AF4939" i="4"/>
  <c r="G4939" i="4" s="1"/>
  <c r="AF4919" i="4"/>
  <c r="G4919" i="4" s="1"/>
  <c r="AF4869" i="4"/>
  <c r="G4869" i="4" s="1"/>
  <c r="AF4829" i="4"/>
  <c r="G4829" i="4" s="1"/>
  <c r="AF4789" i="4"/>
  <c r="G4789" i="4" s="1"/>
  <c r="AF4749" i="4"/>
  <c r="G4749" i="4" s="1"/>
  <c r="AF4719" i="4"/>
  <c r="G4719" i="4" s="1"/>
  <c r="AF4669" i="4"/>
  <c r="G4669" i="4" s="1"/>
  <c r="AF4629" i="4"/>
  <c r="G4629" i="4" s="1"/>
  <c r="AF4589" i="4"/>
  <c r="G4589" i="4" s="1"/>
  <c r="AF4549" i="4"/>
  <c r="G4549" i="4" s="1"/>
  <c r="AF4529" i="4"/>
  <c r="G4529" i="4" s="1"/>
  <c r="AF4479" i="4"/>
  <c r="G4479" i="4" s="1"/>
  <c r="AF4439" i="4"/>
  <c r="G4439" i="4" s="1"/>
  <c r="AF4399" i="4"/>
  <c r="G4399" i="4" s="1"/>
  <c r="AF4369" i="4"/>
  <c r="G4369" i="4" s="1"/>
  <c r="AF4330" i="4"/>
  <c r="G4330" i="4" s="1"/>
  <c r="AF4290" i="4"/>
  <c r="G4290" i="4" s="1"/>
  <c r="AF4240" i="4"/>
  <c r="G4240" i="4" s="1"/>
  <c r="AF4210" i="4"/>
  <c r="G4210" i="4" s="1"/>
  <c r="AF4170" i="4"/>
  <c r="G4170" i="4" s="1"/>
  <c r="AF4120" i="4"/>
  <c r="G4120" i="4" s="1"/>
  <c r="AF4090" i="4"/>
  <c r="G4090" i="4" s="1"/>
  <c r="AF4050" i="4"/>
  <c r="G4050" i="4" s="1"/>
  <c r="AF4000" i="4"/>
  <c r="G4000" i="4" s="1"/>
  <c r="AF3970" i="4"/>
  <c r="G3970" i="4" s="1"/>
  <c r="AF3930" i="4"/>
  <c r="G3930" i="4" s="1"/>
  <c r="AF3890" i="4"/>
  <c r="G3890" i="4" s="1"/>
  <c r="AF3860" i="4"/>
  <c r="G3860" i="4" s="1"/>
  <c r="AF5114" i="4"/>
  <c r="G5114" i="4" s="1"/>
  <c r="AF5094" i="4"/>
  <c r="G5094" i="4" s="1"/>
  <c r="AF5072" i="4"/>
  <c r="G5072" i="4" s="1"/>
  <c r="AF5048" i="4"/>
  <c r="G5048" i="4" s="1"/>
  <c r="AF5018" i="4"/>
  <c r="G5018" i="4" s="1"/>
  <c r="AF4988" i="4"/>
  <c r="G4988" i="4" s="1"/>
  <c r="AF4958" i="4"/>
  <c r="G4958" i="4" s="1"/>
  <c r="AF4938" i="4"/>
  <c r="G4938" i="4" s="1"/>
  <c r="AF4908" i="4"/>
  <c r="G4908" i="4" s="1"/>
  <c r="AF4878" i="4"/>
  <c r="G4878" i="4" s="1"/>
  <c r="AF4848" i="4"/>
  <c r="G4848" i="4" s="1"/>
  <c r="AF4808" i="4"/>
  <c r="G4808" i="4" s="1"/>
  <c r="AF4778" i="4"/>
  <c r="G4778" i="4" s="1"/>
  <c r="AF4758" i="4"/>
  <c r="G4758" i="4" s="1"/>
  <c r="AF4728" i="4"/>
  <c r="G4728" i="4" s="1"/>
  <c r="AF4698" i="4"/>
  <c r="G4698" i="4" s="1"/>
  <c r="AF4668" i="4"/>
  <c r="G4668" i="4" s="1"/>
  <c r="AF4648" i="4"/>
  <c r="G4648" i="4" s="1"/>
  <c r="AF4618" i="4"/>
  <c r="G4618" i="4" s="1"/>
  <c r="AF4588" i="4"/>
  <c r="G4588" i="4" s="1"/>
  <c r="AF5113" i="4"/>
  <c r="G5113" i="4" s="1"/>
  <c r="AF5083" i="4"/>
  <c r="G5083" i="4" s="1"/>
  <c r="AF5067" i="4"/>
  <c r="G5067" i="4" s="1"/>
  <c r="AF5037" i="4"/>
  <c r="G5037" i="4" s="1"/>
  <c r="AF5007" i="4"/>
  <c r="G5007" i="4" s="1"/>
  <c r="AF4977" i="4"/>
  <c r="G4977" i="4" s="1"/>
  <c r="AF4947" i="4"/>
  <c r="G4947" i="4" s="1"/>
  <c r="AF4917" i="4"/>
  <c r="G4917" i="4" s="1"/>
  <c r="AF4887" i="4"/>
  <c r="G4887" i="4" s="1"/>
  <c r="AF4857" i="4"/>
  <c r="G4857" i="4" s="1"/>
  <c r="AF4827" i="4"/>
  <c r="G4827" i="4" s="1"/>
  <c r="AF4797" i="4"/>
  <c r="G4797" i="4" s="1"/>
  <c r="AF4767" i="4"/>
  <c r="G4767" i="4" s="1"/>
  <c r="AF4737" i="4"/>
  <c r="G4737" i="4" s="1"/>
  <c r="AF4717" i="4"/>
  <c r="G4717" i="4" s="1"/>
  <c r="AF4697" i="4"/>
  <c r="G4697" i="4" s="1"/>
  <c r="AF4677" i="4"/>
  <c r="G4677" i="4" s="1"/>
  <c r="AF4667" i="4"/>
  <c r="G4667" i="4" s="1"/>
  <c r="AF4657" i="4"/>
  <c r="G4657" i="4" s="1"/>
  <c r="AF4647" i="4"/>
  <c r="G4647" i="4" s="1"/>
  <c r="AF4637" i="4"/>
  <c r="G4637" i="4" s="1"/>
  <c r="AF4627" i="4"/>
  <c r="G4627" i="4" s="1"/>
  <c r="AF4617" i="4"/>
  <c r="G4617" i="4" s="1"/>
  <c r="AF4607" i="4"/>
  <c r="G4607" i="4" s="1"/>
  <c r="AF4597" i="4"/>
  <c r="G4597" i="4" s="1"/>
  <c r="AF4587" i="4"/>
  <c r="G4587" i="4" s="1"/>
  <c r="AF4557" i="4"/>
  <c r="G4557" i="4" s="1"/>
  <c r="AF4527" i="4"/>
  <c r="G4527" i="4" s="1"/>
  <c r="AF4497" i="4"/>
  <c r="G4497" i="4" s="1"/>
  <c r="AF4457" i="4"/>
  <c r="G4457" i="4" s="1"/>
  <c r="AF5102" i="4"/>
  <c r="G5102" i="4" s="1"/>
  <c r="AF5082" i="4"/>
  <c r="G5082" i="4" s="1"/>
  <c r="AF5070" i="4"/>
  <c r="G5070" i="4" s="1"/>
  <c r="AF5056" i="4"/>
  <c r="G5056" i="4" s="1"/>
  <c r="AF5036" i="4"/>
  <c r="G5036" i="4" s="1"/>
  <c r="AF5016" i="4"/>
  <c r="G5016" i="4" s="1"/>
  <c r="AF4996" i="4"/>
  <c r="G4996" i="4" s="1"/>
  <c r="AF4976" i="4"/>
  <c r="G4976" i="4" s="1"/>
  <c r="AF4956" i="4"/>
  <c r="G4956" i="4" s="1"/>
  <c r="AF4936" i="4"/>
  <c r="G4936" i="4" s="1"/>
  <c r="AF4916" i="4"/>
  <c r="G4916" i="4" s="1"/>
  <c r="AF4896" i="4"/>
  <c r="G4896" i="4" s="1"/>
  <c r="AF4876" i="4"/>
  <c r="G4876" i="4" s="1"/>
  <c r="AF4856" i="4"/>
  <c r="G4856" i="4" s="1"/>
  <c r="AF4836" i="4"/>
  <c r="G4836" i="4" s="1"/>
  <c r="AF4816" i="4"/>
  <c r="G4816" i="4" s="1"/>
  <c r="AF4796" i="4"/>
  <c r="G4796" i="4" s="1"/>
  <c r="AF5111" i="4"/>
  <c r="G5111" i="4" s="1"/>
  <c r="AF5101" i="4"/>
  <c r="G5101" i="4" s="1"/>
  <c r="AF5091" i="4"/>
  <c r="G5091" i="4" s="1"/>
  <c r="AF5081" i="4"/>
  <c r="G5081" i="4" s="1"/>
  <c r="AF26" i="4"/>
  <c r="G26" i="4" s="1"/>
  <c r="AF5069" i="4"/>
  <c r="G5069" i="4" s="1"/>
  <c r="AF5065" i="4"/>
  <c r="G5065" i="4" s="1"/>
  <c r="AF5055" i="4"/>
  <c r="G5055" i="4" s="1"/>
  <c r="AF5045" i="4"/>
  <c r="G5045" i="4" s="1"/>
  <c r="AF5035" i="4"/>
  <c r="G5035" i="4" s="1"/>
  <c r="AF5025" i="4"/>
  <c r="G5025" i="4" s="1"/>
  <c r="AF5015" i="4"/>
  <c r="G5015" i="4" s="1"/>
  <c r="AF5005" i="4"/>
  <c r="G5005" i="4" s="1"/>
  <c r="AF4995" i="4"/>
  <c r="G4995" i="4" s="1"/>
  <c r="AF4985" i="4"/>
  <c r="G4985" i="4" s="1"/>
  <c r="AF4975" i="4"/>
  <c r="G4975" i="4" s="1"/>
  <c r="AF4965" i="4"/>
  <c r="G4965" i="4" s="1"/>
  <c r="AF4955" i="4"/>
  <c r="G4955" i="4" s="1"/>
  <c r="AF4945" i="4"/>
  <c r="G4945" i="4" s="1"/>
  <c r="AF4935" i="4"/>
  <c r="G4935" i="4" s="1"/>
  <c r="AF4925" i="4"/>
  <c r="G4925" i="4" s="1"/>
  <c r="AF4915" i="4"/>
  <c r="G4915" i="4" s="1"/>
  <c r="AF4905" i="4"/>
  <c r="G4905" i="4" s="1"/>
  <c r="AF4895" i="4"/>
  <c r="G4895" i="4" s="1"/>
  <c r="AF4885" i="4"/>
  <c r="G4885" i="4" s="1"/>
  <c r="AF4875" i="4"/>
  <c r="G4875" i="4" s="1"/>
  <c r="AF4865" i="4"/>
  <c r="G4865" i="4" s="1"/>
  <c r="AF4855" i="4"/>
  <c r="G4855" i="4" s="1"/>
  <c r="AF4845" i="4"/>
  <c r="G4845" i="4" s="1"/>
  <c r="AF4835" i="4"/>
  <c r="G4835" i="4" s="1"/>
  <c r="AF4825" i="4"/>
  <c r="G4825" i="4" s="1"/>
  <c r="AF4815" i="4"/>
  <c r="G4815" i="4" s="1"/>
  <c r="AF4805" i="4"/>
  <c r="G4805" i="4" s="1"/>
  <c r="AF4795" i="4"/>
  <c r="G4795" i="4" s="1"/>
  <c r="AF4785" i="4"/>
  <c r="G4785" i="4" s="1"/>
  <c r="AF4775" i="4"/>
  <c r="G4775" i="4" s="1"/>
  <c r="AF4765" i="4"/>
  <c r="G4765" i="4" s="1"/>
  <c r="AF4755" i="4"/>
  <c r="G4755" i="4" s="1"/>
  <c r="AF4745" i="4"/>
  <c r="G4745" i="4" s="1"/>
  <c r="AF4735" i="4"/>
  <c r="G4735" i="4" s="1"/>
  <c r="AF4725" i="4"/>
  <c r="G4725" i="4" s="1"/>
  <c r="AF4715" i="4"/>
  <c r="G4715" i="4" s="1"/>
  <c r="AF4705" i="4"/>
  <c r="G4705" i="4" s="1"/>
  <c r="AF4695" i="4"/>
  <c r="G4695" i="4" s="1"/>
  <c r="AF4685" i="4"/>
  <c r="G4685" i="4" s="1"/>
  <c r="AF4675" i="4"/>
  <c r="G4675" i="4" s="1"/>
  <c r="AF4665" i="4"/>
  <c r="G4665" i="4" s="1"/>
  <c r="AF4655" i="4"/>
  <c r="G4655" i="4" s="1"/>
  <c r="AF4645" i="4"/>
  <c r="G4645" i="4" s="1"/>
  <c r="AF4635" i="4"/>
  <c r="G4635" i="4" s="1"/>
  <c r="AF4625" i="4"/>
  <c r="G4625" i="4" s="1"/>
  <c r="AF4615" i="4"/>
  <c r="G4615" i="4" s="1"/>
  <c r="AF4605" i="4"/>
  <c r="G4605" i="4" s="1"/>
  <c r="AF4595" i="4"/>
  <c r="G4595" i="4" s="1"/>
  <c r="AF4585" i="4"/>
  <c r="G4585" i="4" s="1"/>
  <c r="AF4575" i="4"/>
  <c r="G4575" i="4" s="1"/>
  <c r="AF4565" i="4"/>
  <c r="G4565" i="4" s="1"/>
  <c r="AF4555" i="4"/>
  <c r="G4555" i="4" s="1"/>
  <c r="AF4545" i="4"/>
  <c r="G4545" i="4" s="1"/>
  <c r="AF4535" i="4"/>
  <c r="G4535" i="4" s="1"/>
  <c r="AF4525" i="4"/>
  <c r="G4525" i="4" s="1"/>
  <c r="AF4515" i="4"/>
  <c r="G4515" i="4" s="1"/>
  <c r="AF4505" i="4"/>
  <c r="G4505" i="4" s="1"/>
  <c r="AF4495" i="4"/>
  <c r="G4495" i="4" s="1"/>
  <c r="AF4485" i="4"/>
  <c r="G4485" i="4" s="1"/>
  <c r="AF4475" i="4"/>
  <c r="G4475" i="4" s="1"/>
  <c r="AF4465" i="4"/>
  <c r="G4465" i="4" s="1"/>
  <c r="AF4455" i="4"/>
  <c r="G4455" i="4" s="1"/>
  <c r="AF4445" i="4"/>
  <c r="G4445" i="4" s="1"/>
  <c r="AF4435" i="4"/>
  <c r="G4435" i="4" s="1"/>
  <c r="AF4425" i="4"/>
  <c r="G4425" i="4" s="1"/>
  <c r="AF4415" i="4"/>
  <c r="G4415" i="4" s="1"/>
  <c r="AF4405" i="4"/>
  <c r="G4405" i="4" s="1"/>
  <c r="AF4395" i="4"/>
  <c r="G4395" i="4" s="1"/>
  <c r="AF4385" i="4"/>
  <c r="G4385" i="4" s="1"/>
  <c r="AF4375" i="4"/>
  <c r="G4375" i="4" s="1"/>
  <c r="AF4366" i="4"/>
  <c r="G4366" i="4" s="1"/>
  <c r="AF4356" i="4"/>
  <c r="G4356" i="4" s="1"/>
  <c r="AF4346" i="4"/>
  <c r="G4346" i="4" s="1"/>
  <c r="AF4336" i="4"/>
  <c r="G4336" i="4" s="1"/>
  <c r="AF4326" i="4"/>
  <c r="G4326" i="4" s="1"/>
  <c r="AF4316" i="4"/>
  <c r="G4316" i="4" s="1"/>
  <c r="AF4306" i="4"/>
  <c r="G4306" i="4" s="1"/>
  <c r="AF4296" i="4"/>
  <c r="G4296" i="4" s="1"/>
  <c r="AF4286" i="4"/>
  <c r="G4286" i="4" s="1"/>
  <c r="AF4276" i="4"/>
  <c r="G4276" i="4" s="1"/>
  <c r="AF4266" i="4"/>
  <c r="G4266" i="4" s="1"/>
  <c r="AF4256" i="4"/>
  <c r="G4256" i="4" s="1"/>
  <c r="AF4246" i="4"/>
  <c r="G4246" i="4" s="1"/>
  <c r="AF4236" i="4"/>
  <c r="G4236" i="4" s="1"/>
  <c r="AF4226" i="4"/>
  <c r="G4226" i="4" s="1"/>
  <c r="AF4216" i="4"/>
  <c r="G4216" i="4" s="1"/>
  <c r="AF4206" i="4"/>
  <c r="G4206" i="4" s="1"/>
  <c r="AF4196" i="4"/>
  <c r="G4196" i="4" s="1"/>
  <c r="AF4186" i="4"/>
  <c r="G4186" i="4" s="1"/>
  <c r="AF4176" i="4"/>
  <c r="G4176" i="4" s="1"/>
  <c r="AF4166" i="4"/>
  <c r="G4166" i="4" s="1"/>
  <c r="AF4156" i="4"/>
  <c r="G4156" i="4" s="1"/>
  <c r="AF4146" i="4"/>
  <c r="G4146" i="4" s="1"/>
  <c r="AF4136" i="4"/>
  <c r="G4136" i="4" s="1"/>
  <c r="AF4126" i="4"/>
  <c r="G4126" i="4" s="1"/>
  <c r="AF4116" i="4"/>
  <c r="G4116" i="4" s="1"/>
  <c r="AF4106" i="4"/>
  <c r="G4106" i="4" s="1"/>
  <c r="AF4096" i="4"/>
  <c r="G4096" i="4" s="1"/>
  <c r="AF4086" i="4"/>
  <c r="G4086" i="4" s="1"/>
  <c r="AF4076" i="4"/>
  <c r="G4076" i="4" s="1"/>
  <c r="AF4066" i="4"/>
  <c r="G4066" i="4" s="1"/>
  <c r="AF4056" i="4"/>
  <c r="G4056" i="4" s="1"/>
  <c r="AF4046" i="4"/>
  <c r="G4046" i="4" s="1"/>
  <c r="AF4036" i="4"/>
  <c r="G4036" i="4" s="1"/>
  <c r="AF4026" i="4"/>
  <c r="G4026" i="4" s="1"/>
  <c r="AF4016" i="4"/>
  <c r="G4016" i="4" s="1"/>
  <c r="AF4006" i="4"/>
  <c r="G4006" i="4" s="1"/>
  <c r="AF3996" i="4"/>
  <c r="G3996" i="4" s="1"/>
  <c r="AF3986" i="4"/>
  <c r="G3986" i="4" s="1"/>
  <c r="AF3976" i="4"/>
  <c r="G3976" i="4" s="1"/>
  <c r="AF3966" i="4"/>
  <c r="G3966" i="4" s="1"/>
  <c r="AF3956" i="4"/>
  <c r="G3956" i="4" s="1"/>
  <c r="AF3946" i="4"/>
  <c r="G3946" i="4" s="1"/>
  <c r="AF3936" i="4"/>
  <c r="G3936" i="4" s="1"/>
  <c r="AF3926" i="4"/>
  <c r="G3926" i="4" s="1"/>
  <c r="AF3916" i="4"/>
  <c r="G3916" i="4" s="1"/>
  <c r="AF3906" i="4"/>
  <c r="G3906" i="4" s="1"/>
  <c r="AF3896" i="4"/>
  <c r="G3896" i="4" s="1"/>
  <c r="AF3886" i="4"/>
  <c r="G3886" i="4" s="1"/>
  <c r="AF3876" i="4"/>
  <c r="G3876" i="4" s="1"/>
  <c r="AF3866" i="4"/>
  <c r="G3866" i="4" s="1"/>
  <c r="AF3856" i="4"/>
  <c r="G3856" i="4" s="1"/>
  <c r="AF3846" i="4"/>
  <c r="G3846" i="4" s="1"/>
  <c r="AF3836" i="4"/>
  <c r="G3836" i="4" s="1"/>
  <c r="AF3826" i="4"/>
  <c r="G3826" i="4" s="1"/>
  <c r="AF3816" i="4"/>
  <c r="G3816" i="4" s="1"/>
  <c r="AF3806" i="4"/>
  <c r="G3806" i="4" s="1"/>
  <c r="AF3796" i="4"/>
  <c r="G3796" i="4" s="1"/>
  <c r="AF3786" i="4"/>
  <c r="G3786" i="4" s="1"/>
  <c r="AF3776" i="4"/>
  <c r="G3776" i="4" s="1"/>
  <c r="AF3766" i="4"/>
  <c r="G3766" i="4" s="1"/>
  <c r="AF3756" i="4"/>
  <c r="G3756" i="4" s="1"/>
  <c r="AF3746" i="4"/>
  <c r="G3746" i="4" s="1"/>
  <c r="AF3736" i="4"/>
  <c r="G3736" i="4" s="1"/>
  <c r="AF3726" i="4"/>
  <c r="G3726" i="4" s="1"/>
  <c r="AF3716" i="4"/>
  <c r="G3716" i="4" s="1"/>
  <c r="AF3706" i="4"/>
  <c r="G3706" i="4" s="1"/>
  <c r="AF3696" i="4"/>
  <c r="G3696" i="4" s="1"/>
  <c r="AF3686" i="4"/>
  <c r="G3686" i="4" s="1"/>
  <c r="AF3676" i="4"/>
  <c r="G3676" i="4" s="1"/>
  <c r="AF3666" i="4"/>
  <c r="G3666" i="4" s="1"/>
  <c r="AF3656" i="4"/>
  <c r="G3656" i="4" s="1"/>
  <c r="AF3646" i="4"/>
  <c r="G3646" i="4" s="1"/>
  <c r="AF3636" i="4"/>
  <c r="G3636" i="4" s="1"/>
  <c r="AF3626" i="4"/>
  <c r="G3626" i="4" s="1"/>
  <c r="AF3616" i="4"/>
  <c r="G3616" i="4" s="1"/>
  <c r="AF3606" i="4"/>
  <c r="G3606" i="4" s="1"/>
  <c r="AF3596" i="4"/>
  <c r="G3596" i="4" s="1"/>
  <c r="AF3586" i="4"/>
  <c r="G3586" i="4" s="1"/>
  <c r="AF3576" i="4"/>
  <c r="G3576" i="4" s="1"/>
  <c r="AF3566" i="4"/>
  <c r="G3566" i="4" s="1"/>
  <c r="AF3557" i="4"/>
  <c r="G3557" i="4" s="1"/>
  <c r="AF3547" i="4"/>
  <c r="G3547" i="4" s="1"/>
  <c r="AF3537" i="4"/>
  <c r="G3537" i="4" s="1"/>
  <c r="AF3527" i="4"/>
  <c r="G3527" i="4" s="1"/>
  <c r="AF3517" i="4"/>
  <c r="G3517" i="4" s="1"/>
  <c r="AF13" i="4"/>
  <c r="G13" i="4" s="1"/>
  <c r="AF3500" i="4"/>
  <c r="G3500" i="4" s="1"/>
  <c r="AF3490" i="4"/>
  <c r="G3490" i="4" s="1"/>
  <c r="AF3480" i="4"/>
  <c r="G3480" i="4" s="1"/>
  <c r="AF3470" i="4"/>
  <c r="G3470" i="4" s="1"/>
  <c r="AF3460" i="4"/>
  <c r="G3460" i="4" s="1"/>
  <c r="AF3450" i="4"/>
  <c r="G3450" i="4" s="1"/>
  <c r="AF3440" i="4"/>
  <c r="G3440" i="4" s="1"/>
  <c r="AF3430" i="4"/>
  <c r="G3430" i="4" s="1"/>
  <c r="AF3420" i="4"/>
  <c r="G3420" i="4" s="1"/>
  <c r="AF3410" i="4"/>
  <c r="G3410" i="4" s="1"/>
  <c r="AF3400" i="4"/>
  <c r="G3400" i="4" s="1"/>
  <c r="AF3390" i="4"/>
  <c r="G3390" i="4" s="1"/>
  <c r="AF3380" i="4"/>
  <c r="G3380" i="4" s="1"/>
  <c r="AF3370" i="4"/>
  <c r="G3370" i="4" s="1"/>
  <c r="AF3362" i="4"/>
  <c r="G3362" i="4" s="1"/>
  <c r="AF3355" i="4"/>
  <c r="G3355" i="4" s="1"/>
  <c r="AF3345" i="4"/>
  <c r="G3345" i="4" s="1"/>
  <c r="AF3335" i="4"/>
  <c r="G3335" i="4" s="1"/>
  <c r="AF3325" i="4"/>
  <c r="G3325" i="4" s="1"/>
  <c r="AF3315" i="4"/>
  <c r="G3315" i="4" s="1"/>
  <c r="AF3295" i="4"/>
  <c r="G3295" i="4" s="1"/>
  <c r="AF3285" i="4"/>
  <c r="G3285" i="4" s="1"/>
  <c r="AF3275" i="4"/>
  <c r="G3275" i="4" s="1"/>
  <c r="AF3265" i="4"/>
  <c r="G3265" i="4" s="1"/>
  <c r="AF3255" i="4"/>
  <c r="G3255" i="4" s="1"/>
  <c r="AF3245" i="4"/>
  <c r="G3245" i="4" s="1"/>
  <c r="AF3235" i="4"/>
  <c r="G3235" i="4" s="1"/>
  <c r="AF3225" i="4"/>
  <c r="G3225" i="4" s="1"/>
  <c r="AF3215" i="4"/>
  <c r="G3215" i="4" s="1"/>
  <c r="AF3205" i="4"/>
  <c r="G3205" i="4" s="1"/>
  <c r="AF3195" i="4"/>
  <c r="G3195" i="4" s="1"/>
  <c r="AF3185" i="4"/>
  <c r="G3185" i="4" s="1"/>
  <c r="AF3175" i="4"/>
  <c r="G3175" i="4" s="1"/>
  <c r="AF3165" i="4"/>
  <c r="G3165" i="4" s="1"/>
  <c r="AF3155" i="4"/>
  <c r="G3155" i="4" s="1"/>
  <c r="AF3145" i="4"/>
  <c r="G3145" i="4" s="1"/>
  <c r="AF3135" i="4"/>
  <c r="G3135" i="4" s="1"/>
  <c r="AF3125" i="4"/>
  <c r="G3125" i="4" s="1"/>
  <c r="AF3115" i="4"/>
  <c r="G3115" i="4" s="1"/>
  <c r="AF3105" i="4"/>
  <c r="G3105" i="4" s="1"/>
  <c r="AF3095" i="4"/>
  <c r="G3095" i="4" s="1"/>
  <c r="AF3085" i="4"/>
  <c r="G3085" i="4" s="1"/>
  <c r="AF3075" i="4"/>
  <c r="G3075" i="4" s="1"/>
  <c r="AF3065" i="4"/>
  <c r="G3065" i="4" s="1"/>
  <c r="AF3055" i="4"/>
  <c r="G3055" i="4" s="1"/>
  <c r="AF3045" i="4"/>
  <c r="G3045" i="4" s="1"/>
  <c r="AF3035" i="4"/>
  <c r="G3035" i="4" s="1"/>
  <c r="AF3025" i="4"/>
  <c r="G3025" i="4" s="1"/>
  <c r="AF3015" i="4"/>
  <c r="G3015" i="4" s="1"/>
  <c r="AF3005" i="4"/>
  <c r="G3005" i="4" s="1"/>
  <c r="AF2995" i="4"/>
  <c r="G2995" i="4" s="1"/>
  <c r="AF2985" i="4"/>
  <c r="G2985" i="4" s="1"/>
  <c r="AF2975" i="4"/>
  <c r="G2975" i="4" s="1"/>
  <c r="AF2965" i="4"/>
  <c r="G2965" i="4" s="1"/>
  <c r="AF2955" i="4"/>
  <c r="G2955" i="4" s="1"/>
  <c r="AF2945" i="4"/>
  <c r="G2945" i="4" s="1"/>
  <c r="AF2935" i="4"/>
  <c r="G2935" i="4" s="1"/>
  <c r="AF2925" i="4"/>
  <c r="G2925" i="4" s="1"/>
  <c r="AF2915" i="4"/>
  <c r="G2915" i="4" s="1"/>
  <c r="AF2905" i="4"/>
  <c r="G2905" i="4" s="1"/>
  <c r="AF2895" i="4"/>
  <c r="G2895" i="4" s="1"/>
  <c r="AF2885" i="4"/>
  <c r="G2885" i="4" s="1"/>
  <c r="AF2875" i="4"/>
  <c r="G2875" i="4" s="1"/>
  <c r="AF2865" i="4"/>
  <c r="G2865" i="4" s="1"/>
  <c r="AF2855" i="4"/>
  <c r="G2855" i="4" s="1"/>
  <c r="AF2845" i="4"/>
  <c r="G2845" i="4" s="1"/>
  <c r="AF2835" i="4"/>
  <c r="G2835" i="4" s="1"/>
  <c r="AF2825" i="4"/>
  <c r="G2825" i="4" s="1"/>
  <c r="AF2815" i="4"/>
  <c r="G2815" i="4" s="1"/>
  <c r="AF2805" i="4"/>
  <c r="G2805" i="4" s="1"/>
  <c r="AF2795" i="4"/>
  <c r="G2795" i="4" s="1"/>
  <c r="AF2785" i="4"/>
  <c r="G2785" i="4" s="1"/>
  <c r="AF2775" i="4"/>
  <c r="G2775" i="4" s="1"/>
  <c r="AF2765" i="4"/>
  <c r="G2765" i="4" s="1"/>
  <c r="AF2755" i="4"/>
  <c r="G2755" i="4" s="1"/>
  <c r="AF2747" i="4"/>
  <c r="G2747" i="4" s="1"/>
  <c r="AF2737" i="4"/>
  <c r="G2737" i="4" s="1"/>
  <c r="AF2727" i="4"/>
  <c r="G2727" i="4" s="1"/>
  <c r="AF2717" i="4"/>
  <c r="G2717" i="4" s="1"/>
  <c r="AF2707" i="4"/>
  <c r="G2707" i="4" s="1"/>
  <c r="AF2697" i="4"/>
  <c r="G2697" i="4" s="1"/>
  <c r="AF2687" i="4"/>
  <c r="G2687" i="4" s="1"/>
  <c r="AF2677" i="4"/>
  <c r="G2677" i="4" s="1"/>
  <c r="AF2667" i="4"/>
  <c r="G2667" i="4" s="1"/>
  <c r="AF2659" i="4"/>
  <c r="G2659" i="4" s="1"/>
  <c r="AF2649" i="4"/>
  <c r="G2649" i="4" s="1"/>
  <c r="AF2639" i="4"/>
  <c r="G2639" i="4" s="1"/>
  <c r="AF2629" i="4"/>
  <c r="G2629" i="4" s="1"/>
  <c r="AF2619" i="4"/>
  <c r="G2619" i="4" s="1"/>
  <c r="AF2609" i="4"/>
  <c r="G2609" i="4" s="1"/>
  <c r="AF2599" i="4"/>
  <c r="G2599" i="4" s="1"/>
  <c r="AF2589" i="4"/>
  <c r="G2589" i="4" s="1"/>
  <c r="AF2579" i="4"/>
  <c r="G2579" i="4" s="1"/>
  <c r="AF2569" i="4"/>
  <c r="G2569" i="4" s="1"/>
  <c r="AF2559" i="4"/>
  <c r="G2559" i="4" s="1"/>
  <c r="AF2549" i="4"/>
  <c r="G2549" i="4" s="1"/>
  <c r="AF2539" i="4"/>
  <c r="G2539" i="4" s="1"/>
  <c r="AF2529" i="4"/>
  <c r="G2529" i="4" s="1"/>
  <c r="AF2519" i="4"/>
  <c r="G2519" i="4" s="1"/>
  <c r="AF2509" i="4"/>
  <c r="G2509" i="4" s="1"/>
  <c r="AF2499" i="4"/>
  <c r="G2499" i="4" s="1"/>
  <c r="AF2489" i="4"/>
  <c r="G2489" i="4" s="1"/>
  <c r="AF2479" i="4"/>
  <c r="G2479" i="4" s="1"/>
  <c r="AF2469" i="4"/>
  <c r="G2469" i="4" s="1"/>
  <c r="AF2459" i="4"/>
  <c r="G2459" i="4" s="1"/>
  <c r="AF2449" i="4"/>
  <c r="G2449" i="4" s="1"/>
  <c r="AF2439" i="4"/>
  <c r="G2439" i="4" s="1"/>
  <c r="AF2429" i="4"/>
  <c r="G2429" i="4" s="1"/>
  <c r="AF2419" i="4"/>
  <c r="G2419" i="4" s="1"/>
  <c r="AF2409" i="4"/>
  <c r="G2409" i="4" s="1"/>
  <c r="AF2399" i="4"/>
  <c r="G2399" i="4" s="1"/>
  <c r="AF2389" i="4"/>
  <c r="G2389" i="4" s="1"/>
  <c r="AF2379" i="4"/>
  <c r="G2379" i="4" s="1"/>
  <c r="AF2369" i="4"/>
  <c r="G2369" i="4" s="1"/>
  <c r="AF2359" i="4"/>
  <c r="G2359" i="4" s="1"/>
  <c r="AF2349" i="4"/>
  <c r="G2349" i="4" s="1"/>
  <c r="AF2339" i="4"/>
  <c r="G2339" i="4" s="1"/>
  <c r="AF2329" i="4"/>
  <c r="G2329" i="4" s="1"/>
  <c r="AF2319" i="4"/>
  <c r="G2319" i="4" s="1"/>
  <c r="AF2309" i="4"/>
  <c r="G2309" i="4" s="1"/>
  <c r="AF2299" i="4"/>
  <c r="G2299" i="4" s="1"/>
  <c r="AF2289" i="4"/>
  <c r="G2289" i="4" s="1"/>
  <c r="AF2279" i="4"/>
  <c r="G2279" i="4" s="1"/>
  <c r="AF2269" i="4"/>
  <c r="G2269" i="4" s="1"/>
  <c r="AF2259" i="4"/>
  <c r="G2259" i="4" s="1"/>
  <c r="AF2249" i="4"/>
  <c r="G2249" i="4" s="1"/>
  <c r="AF2239" i="4"/>
  <c r="G2239" i="4" s="1"/>
  <c r="AF2229" i="4"/>
  <c r="G2229" i="4" s="1"/>
  <c r="AF2219" i="4"/>
  <c r="G2219" i="4" s="1"/>
  <c r="AF2209" i="4"/>
  <c r="G2209" i="4" s="1"/>
  <c r="AF2199" i="4"/>
  <c r="G2199" i="4" s="1"/>
  <c r="AF2189" i="4"/>
  <c r="G2189" i="4" s="1"/>
  <c r="AF2179" i="4"/>
  <c r="G2179" i="4" s="1"/>
  <c r="AF2169" i="4"/>
  <c r="G2169" i="4" s="1"/>
  <c r="AF2159" i="4"/>
  <c r="G2159" i="4" s="1"/>
  <c r="AF2149" i="4"/>
  <c r="G2149" i="4" s="1"/>
  <c r="AF2139" i="4"/>
  <c r="G2139" i="4" s="1"/>
  <c r="AF2129" i="4"/>
  <c r="G2129" i="4" s="1"/>
  <c r="AF2119" i="4"/>
  <c r="G2119" i="4" s="1"/>
  <c r="AF2109" i="4"/>
  <c r="G2109" i="4" s="1"/>
  <c r="AF2099" i="4"/>
  <c r="G2099" i="4" s="1"/>
  <c r="AF2089" i="4"/>
  <c r="G2089" i="4" s="1"/>
  <c r="AF2079" i="4"/>
  <c r="G2079" i="4" s="1"/>
  <c r="AF2069" i="4"/>
  <c r="G2069" i="4" s="1"/>
  <c r="AF2059" i="4"/>
  <c r="G2059" i="4" s="1"/>
  <c r="AF2049" i="4"/>
  <c r="G2049" i="4" s="1"/>
  <c r="AF2039" i="4"/>
  <c r="G2039" i="4" s="1"/>
  <c r="AF2029" i="4"/>
  <c r="G2029" i="4" s="1"/>
  <c r="AF2019" i="4"/>
  <c r="G2019" i="4" s="1"/>
  <c r="AF2009" i="4"/>
  <c r="G2009" i="4" s="1"/>
  <c r="AF1999" i="4"/>
  <c r="G1999" i="4" s="1"/>
  <c r="AF1989" i="4"/>
  <c r="G1989" i="4" s="1"/>
  <c r="AF1979" i="4"/>
  <c r="G1979" i="4" s="1"/>
  <c r="AF1969" i="4"/>
  <c r="G1969" i="4" s="1"/>
  <c r="AF1959" i="4"/>
  <c r="G1959" i="4" s="1"/>
  <c r="AF1949" i="4"/>
  <c r="G1949" i="4" s="1"/>
  <c r="AF1939" i="4"/>
  <c r="G1939" i="4" s="1"/>
  <c r="AF1929" i="4"/>
  <c r="G1929" i="4" s="1"/>
  <c r="AF1919" i="4"/>
  <c r="G1919" i="4" s="1"/>
  <c r="AF1909" i="4"/>
  <c r="G1909" i="4" s="1"/>
  <c r="AF1899" i="4"/>
  <c r="G1899" i="4" s="1"/>
  <c r="AF1889" i="4"/>
  <c r="G1889" i="4" s="1"/>
  <c r="AF1879" i="4"/>
  <c r="G1879" i="4" s="1"/>
  <c r="AF1869" i="4"/>
  <c r="G1869" i="4" s="1"/>
  <c r="AF1859" i="4"/>
  <c r="G1859" i="4" s="1"/>
  <c r="AF1849" i="4"/>
  <c r="G1849" i="4" s="1"/>
  <c r="AF1839" i="4"/>
  <c r="G1839" i="4" s="1"/>
  <c r="AF1829" i="4"/>
  <c r="G1829" i="4" s="1"/>
  <c r="AF1819" i="4"/>
  <c r="G1819" i="4" s="1"/>
  <c r="AF1809" i="4"/>
  <c r="G1809" i="4" s="1"/>
  <c r="AF1799" i="4"/>
  <c r="G1799" i="4" s="1"/>
  <c r="AF1789" i="4"/>
  <c r="G1789" i="4" s="1"/>
  <c r="AF1779" i="4"/>
  <c r="G1779" i="4" s="1"/>
  <c r="AF1769" i="4"/>
  <c r="G1769" i="4" s="1"/>
  <c r="AF1759" i="4"/>
  <c r="G1759" i="4" s="1"/>
  <c r="AF1749" i="4"/>
  <c r="G1749" i="4" s="1"/>
  <c r="AF1739" i="4"/>
  <c r="G1739" i="4" s="1"/>
  <c r="AF1729" i="4"/>
  <c r="G1729" i="4" s="1"/>
  <c r="AF1719" i="4"/>
  <c r="G1719" i="4" s="1"/>
  <c r="AF1709" i="4"/>
  <c r="G1709" i="4" s="1"/>
  <c r="AF1699" i="4"/>
  <c r="G1699" i="4" s="1"/>
  <c r="AF1689" i="4"/>
  <c r="G1689" i="4" s="1"/>
  <c r="AF1679" i="4"/>
  <c r="G1679" i="4" s="1"/>
  <c r="AF1669" i="4"/>
  <c r="G1669" i="4" s="1"/>
  <c r="AF1659" i="4"/>
  <c r="G1659" i="4" s="1"/>
  <c r="AF1649" i="4"/>
  <c r="G1649" i="4" s="1"/>
  <c r="AF1639" i="4"/>
  <c r="G1639" i="4" s="1"/>
  <c r="AF1629" i="4"/>
  <c r="G1629" i="4" s="1"/>
  <c r="AF1619" i="4"/>
  <c r="G1619" i="4" s="1"/>
  <c r="AF1609" i="4"/>
  <c r="G1609" i="4" s="1"/>
  <c r="AF1599" i="4"/>
  <c r="G1599" i="4" s="1"/>
  <c r="AF1589" i="4"/>
  <c r="G1589" i="4" s="1"/>
  <c r="AF1579" i="4"/>
  <c r="G1579" i="4" s="1"/>
  <c r="AF1569" i="4"/>
  <c r="G1569" i="4" s="1"/>
  <c r="AF1559" i="4"/>
  <c r="G1559" i="4" s="1"/>
  <c r="AF1549" i="4"/>
  <c r="G1549" i="4" s="1"/>
  <c r="AF1539" i="4"/>
  <c r="G1539" i="4" s="1"/>
  <c r="AF1529" i="4"/>
  <c r="G1529" i="4" s="1"/>
  <c r="AF1519" i="4"/>
  <c r="G1519" i="4" s="1"/>
  <c r="AF1509" i="4"/>
  <c r="G1509" i="4" s="1"/>
  <c r="AF1499" i="4"/>
  <c r="G1499" i="4" s="1"/>
  <c r="AF1489" i="4"/>
  <c r="G1489" i="4" s="1"/>
  <c r="AF1479" i="4"/>
  <c r="G1479" i="4" s="1"/>
  <c r="AF1469" i="4"/>
  <c r="G1469" i="4" s="1"/>
  <c r="AF1459" i="4"/>
  <c r="G1459" i="4" s="1"/>
  <c r="AF1449" i="4"/>
  <c r="G1449" i="4" s="1"/>
  <c r="AF1439" i="4"/>
  <c r="G1439" i="4" s="1"/>
  <c r="AF1429" i="4"/>
  <c r="G1429" i="4" s="1"/>
  <c r="AF1419" i="4"/>
  <c r="G1419" i="4" s="1"/>
  <c r="AF1399" i="4"/>
  <c r="G1399" i="4" s="1"/>
  <c r="AF1389" i="4"/>
  <c r="G1389" i="4" s="1"/>
  <c r="AF1379" i="4"/>
  <c r="G1379" i="4" s="1"/>
  <c r="AF1369" i="4"/>
  <c r="G1369" i="4" s="1"/>
  <c r="AF1359" i="4"/>
  <c r="G1359" i="4" s="1"/>
  <c r="AF1349" i="4"/>
  <c r="G1349" i="4" s="1"/>
  <c r="AF1339" i="4"/>
  <c r="G1339" i="4" s="1"/>
  <c r="AF1329" i="4"/>
  <c r="G1329" i="4" s="1"/>
  <c r="AF1319" i="4"/>
  <c r="G1319" i="4" s="1"/>
  <c r="AF1309" i="4"/>
  <c r="G1309" i="4" s="1"/>
  <c r="AF1299" i="4"/>
  <c r="G1299" i="4" s="1"/>
  <c r="AF1289" i="4"/>
  <c r="G1289" i="4" s="1"/>
  <c r="AF1279" i="4"/>
  <c r="G1279" i="4" s="1"/>
  <c r="AF1269" i="4"/>
  <c r="G1269" i="4" s="1"/>
  <c r="AF1259" i="4"/>
  <c r="G1259" i="4" s="1"/>
  <c r="AF1249" i="4"/>
  <c r="G1249" i="4" s="1"/>
  <c r="AF1239" i="4"/>
  <c r="G1239" i="4" s="1"/>
  <c r="AF1229" i="4"/>
  <c r="G1229" i="4" s="1"/>
  <c r="AF1219" i="4"/>
  <c r="G1219" i="4" s="1"/>
  <c r="AF1209" i="4"/>
  <c r="G1209" i="4" s="1"/>
  <c r="AF1199" i="4"/>
  <c r="G1199" i="4" s="1"/>
  <c r="AF1189" i="4"/>
  <c r="G1189" i="4" s="1"/>
  <c r="AF1179" i="4"/>
  <c r="G1179" i="4" s="1"/>
  <c r="AF1169" i="4"/>
  <c r="G1169" i="4" s="1"/>
  <c r="AF1159" i="4"/>
  <c r="G1159" i="4" s="1"/>
  <c r="AF1149" i="4"/>
  <c r="G1149" i="4" s="1"/>
  <c r="AF1139" i="4"/>
  <c r="G1139" i="4" s="1"/>
  <c r="AF1129" i="4"/>
  <c r="G1129" i="4" s="1"/>
  <c r="AF1119" i="4"/>
  <c r="G1119" i="4" s="1"/>
  <c r="AF1109" i="4"/>
  <c r="G1109" i="4" s="1"/>
  <c r="AF1099" i="4"/>
  <c r="G1099" i="4" s="1"/>
  <c r="AF1089" i="4"/>
  <c r="G1089" i="4" s="1"/>
  <c r="AF1079" i="4"/>
  <c r="G1079" i="4" s="1"/>
  <c r="AF1069" i="4"/>
  <c r="G1069" i="4" s="1"/>
  <c r="AF1059" i="4"/>
  <c r="G1059" i="4" s="1"/>
  <c r="AF1049" i="4"/>
  <c r="G1049" i="4" s="1"/>
  <c r="AF1039" i="4"/>
  <c r="G1039" i="4" s="1"/>
  <c r="AF1029" i="4"/>
  <c r="G1029" i="4" s="1"/>
  <c r="AF1019" i="4"/>
  <c r="G1019" i="4" s="1"/>
  <c r="AF1009" i="4"/>
  <c r="G1009" i="4" s="1"/>
  <c r="AF999" i="4"/>
  <c r="G999" i="4" s="1"/>
  <c r="AF989" i="4"/>
  <c r="G989" i="4" s="1"/>
  <c r="AF979" i="4"/>
  <c r="G979" i="4" s="1"/>
  <c r="AF969" i="4"/>
  <c r="G969" i="4" s="1"/>
  <c r="AF959" i="4"/>
  <c r="G959" i="4" s="1"/>
  <c r="AF949" i="4"/>
  <c r="G949" i="4" s="1"/>
  <c r="AF939" i="4"/>
  <c r="G939" i="4" s="1"/>
  <c r="AF929" i="4"/>
  <c r="G929" i="4" s="1"/>
  <c r="AF919" i="4"/>
  <c r="G919" i="4" s="1"/>
  <c r="AF909" i="4"/>
  <c r="G909" i="4" s="1"/>
  <c r="AF899" i="4"/>
  <c r="G899" i="4" s="1"/>
  <c r="AF889" i="4"/>
  <c r="G889" i="4" s="1"/>
  <c r="AF879" i="4"/>
  <c r="G879" i="4" s="1"/>
  <c r="AF869" i="4"/>
  <c r="G869" i="4" s="1"/>
  <c r="AF859" i="4"/>
  <c r="G859" i="4" s="1"/>
  <c r="AF849" i="4"/>
  <c r="G849" i="4" s="1"/>
  <c r="AF839" i="4"/>
  <c r="G839" i="4" s="1"/>
  <c r="AF829" i="4"/>
  <c r="G829" i="4" s="1"/>
  <c r="AF819" i="4"/>
  <c r="G819" i="4" s="1"/>
  <c r="AF809" i="4"/>
  <c r="G809" i="4" s="1"/>
  <c r="AF799" i="4"/>
  <c r="G799" i="4" s="1"/>
  <c r="AF779" i="4"/>
  <c r="G779" i="4" s="1"/>
  <c r="AF769" i="4"/>
  <c r="G769" i="4" s="1"/>
  <c r="AF759" i="4"/>
  <c r="G759" i="4" s="1"/>
  <c r="AF749" i="4"/>
  <c r="G749" i="4" s="1"/>
  <c r="AF729" i="4"/>
  <c r="G729" i="4" s="1"/>
  <c r="AF719" i="4"/>
  <c r="G719" i="4" s="1"/>
  <c r="AF709" i="4"/>
  <c r="G709" i="4" s="1"/>
  <c r="AF699" i="4"/>
  <c r="G699" i="4" s="1"/>
  <c r="AF689" i="4"/>
  <c r="G689" i="4" s="1"/>
  <c r="AF679" i="4"/>
  <c r="G679" i="4" s="1"/>
  <c r="AF669" i="4"/>
  <c r="G669" i="4" s="1"/>
  <c r="AF659" i="4"/>
  <c r="G659" i="4" s="1"/>
  <c r="AF649" i="4"/>
  <c r="G649" i="4" s="1"/>
  <c r="AF639" i="4"/>
  <c r="G639" i="4" s="1"/>
  <c r="AF629" i="4"/>
  <c r="G629" i="4" s="1"/>
  <c r="AF609" i="4"/>
  <c r="G609" i="4" s="1"/>
  <c r="AF599" i="4"/>
  <c r="G599" i="4" s="1"/>
  <c r="AF589" i="4"/>
  <c r="G589" i="4" s="1"/>
  <c r="AF569" i="4"/>
  <c r="G569" i="4" s="1"/>
  <c r="AF559" i="4"/>
  <c r="G559" i="4" s="1"/>
  <c r="AF549" i="4"/>
  <c r="G549" i="4" s="1"/>
  <c r="AF539" i="4"/>
  <c r="G539" i="4" s="1"/>
  <c r="AF529" i="4"/>
  <c r="G529" i="4" s="1"/>
  <c r="AF519" i="4"/>
  <c r="G519" i="4" s="1"/>
  <c r="AF509" i="4"/>
  <c r="G509" i="4" s="1"/>
  <c r="AF499" i="4"/>
  <c r="G499" i="4" s="1"/>
  <c r="AF489" i="4"/>
  <c r="G489" i="4" s="1"/>
  <c r="AF479" i="4"/>
  <c r="G479" i="4" s="1"/>
  <c r="AF469" i="4"/>
  <c r="G469" i="4" s="1"/>
  <c r="AF459" i="4"/>
  <c r="G459" i="4" s="1"/>
  <c r="AF449" i="4"/>
  <c r="G449" i="4" s="1"/>
  <c r="AF439" i="4"/>
  <c r="G439" i="4" s="1"/>
  <c r="AF429" i="4"/>
  <c r="G429" i="4" s="1"/>
  <c r="AF419" i="4"/>
  <c r="G419" i="4" s="1"/>
  <c r="AF409" i="4"/>
  <c r="G409" i="4" s="1"/>
  <c r="AF399" i="4"/>
  <c r="G399" i="4" s="1"/>
  <c r="AF389" i="4"/>
  <c r="G389" i="4" s="1"/>
  <c r="AF379" i="4"/>
  <c r="G379" i="4" s="1"/>
  <c r="AF5109" i="4"/>
  <c r="G5109" i="4" s="1"/>
  <c r="AF25" i="4"/>
  <c r="G25" i="4" s="1"/>
  <c r="AF5043" i="4"/>
  <c r="G5043" i="4" s="1"/>
  <c r="AF5003" i="4"/>
  <c r="G5003" i="4" s="1"/>
  <c r="AF4963" i="4"/>
  <c r="G4963" i="4" s="1"/>
  <c r="AF4923" i="4"/>
  <c r="G4923" i="4" s="1"/>
  <c r="AF4883" i="4"/>
  <c r="G4883" i="4" s="1"/>
  <c r="AF4843" i="4"/>
  <c r="G4843" i="4" s="1"/>
  <c r="AF4803" i="4"/>
  <c r="G4803" i="4" s="1"/>
  <c r="AF4763" i="4"/>
  <c r="G4763" i="4" s="1"/>
  <c r="AF4723" i="4"/>
  <c r="G4723" i="4" s="1"/>
  <c r="AF4683" i="4"/>
  <c r="G4683" i="4" s="1"/>
  <c r="AF4643" i="4"/>
  <c r="G4643" i="4" s="1"/>
  <c r="AF4593" i="4"/>
  <c r="G4593" i="4" s="1"/>
  <c r="AF4553" i="4"/>
  <c r="G4553" i="4" s="1"/>
  <c r="AF4523" i="4"/>
  <c r="G4523" i="4" s="1"/>
  <c r="AF4493" i="4"/>
  <c r="G4493" i="4" s="1"/>
  <c r="AF4453" i="4"/>
  <c r="G4453" i="4" s="1"/>
  <c r="AF4413" i="4"/>
  <c r="G4413" i="4" s="1"/>
  <c r="AF4373" i="4"/>
  <c r="G4373" i="4" s="1"/>
  <c r="AF4334" i="4"/>
  <c r="G4334" i="4" s="1"/>
  <c r="AF4294" i="4"/>
  <c r="G4294" i="4" s="1"/>
  <c r="AF4254" i="4"/>
  <c r="G4254" i="4" s="1"/>
  <c r="AF4214" i="4"/>
  <c r="G4214" i="4" s="1"/>
  <c r="AF4174" i="4"/>
  <c r="G4174" i="4" s="1"/>
  <c r="AF4134" i="4"/>
  <c r="G4134" i="4" s="1"/>
  <c r="AF4094" i="4"/>
  <c r="G4094" i="4" s="1"/>
  <c r="AF4054" i="4"/>
  <c r="G4054" i="4" s="1"/>
  <c r="AF4014" i="4"/>
  <c r="G4014" i="4" s="1"/>
  <c r="AF3974" i="4"/>
  <c r="G3974" i="4" s="1"/>
  <c r="AF3934" i="4"/>
  <c r="G3934" i="4" s="1"/>
  <c r="AF3894" i="4"/>
  <c r="G3894" i="4" s="1"/>
  <c r="AF3854" i="4"/>
  <c r="G3854" i="4" s="1"/>
  <c r="AF3804" i="4"/>
  <c r="G3804" i="4" s="1"/>
  <c r="AF3674" i="4"/>
  <c r="G3674" i="4" s="1"/>
  <c r="AF5116" i="4"/>
  <c r="G5116" i="4" s="1"/>
  <c r="AF5106" i="4"/>
  <c r="G5106" i="4" s="1"/>
  <c r="AF5096" i="4"/>
  <c r="G5096" i="4" s="1"/>
  <c r="AF5086" i="4"/>
  <c r="G5086" i="4" s="1"/>
  <c r="AF5076" i="4"/>
  <c r="G5076" i="4" s="1"/>
  <c r="AF23" i="4"/>
  <c r="G23" i="4" s="1"/>
  <c r="AF18" i="4"/>
  <c r="G18" i="4" s="1"/>
  <c r="AF5060" i="4"/>
  <c r="G5060" i="4" s="1"/>
  <c r="AF5050" i="4"/>
  <c r="G5050" i="4" s="1"/>
  <c r="AF5040" i="4"/>
  <c r="G5040" i="4" s="1"/>
  <c r="AF5030" i="4"/>
  <c r="G5030" i="4" s="1"/>
  <c r="AF5020" i="4"/>
  <c r="G5020" i="4" s="1"/>
  <c r="AF5010" i="4"/>
  <c r="G5010" i="4" s="1"/>
  <c r="AF5000" i="4"/>
  <c r="G5000" i="4" s="1"/>
  <c r="AF4990" i="4"/>
  <c r="G4990" i="4" s="1"/>
  <c r="AF4980" i="4"/>
  <c r="G4980" i="4" s="1"/>
  <c r="AF4970" i="4"/>
  <c r="G4970" i="4" s="1"/>
  <c r="AF4960" i="4"/>
  <c r="G4960" i="4" s="1"/>
  <c r="AF4950" i="4"/>
  <c r="G4950" i="4" s="1"/>
  <c r="AF4940" i="4"/>
  <c r="G4940" i="4" s="1"/>
  <c r="AF4930" i="4"/>
  <c r="G4930" i="4" s="1"/>
  <c r="AF4920" i="4"/>
  <c r="G4920" i="4" s="1"/>
  <c r="AF4910" i="4"/>
  <c r="G4910" i="4" s="1"/>
  <c r="AF4900" i="4"/>
  <c r="G4900" i="4" s="1"/>
  <c r="AF4890" i="4"/>
  <c r="G4890" i="4" s="1"/>
  <c r="AF4880" i="4"/>
  <c r="G4880" i="4" s="1"/>
  <c r="AF4870" i="4"/>
  <c r="G4870" i="4" s="1"/>
  <c r="AF4860" i="4"/>
  <c r="G4860" i="4" s="1"/>
  <c r="AF4850" i="4"/>
  <c r="G4850" i="4" s="1"/>
  <c r="AF4840" i="4"/>
  <c r="G4840" i="4" s="1"/>
  <c r="AF4830" i="4"/>
  <c r="G4830" i="4" s="1"/>
  <c r="AF4820" i="4"/>
  <c r="G4820" i="4" s="1"/>
  <c r="AF4810" i="4"/>
  <c r="G4810" i="4" s="1"/>
  <c r="AF4800" i="4"/>
  <c r="G4800" i="4" s="1"/>
  <c r="AF4790" i="4"/>
  <c r="G4790" i="4" s="1"/>
  <c r="AF4780" i="4"/>
  <c r="G4780" i="4" s="1"/>
  <c r="AF4770" i="4"/>
  <c r="G4770" i="4" s="1"/>
  <c r="AF4760" i="4"/>
  <c r="G4760" i="4" s="1"/>
  <c r="AF4750" i="4"/>
  <c r="G4750" i="4" s="1"/>
  <c r="AF4740" i="4"/>
  <c r="G4740" i="4" s="1"/>
  <c r="AF4730" i="4"/>
  <c r="G4730" i="4" s="1"/>
  <c r="AF4720" i="4"/>
  <c r="G4720" i="4" s="1"/>
  <c r="AF4710" i="4"/>
  <c r="G4710" i="4" s="1"/>
  <c r="AF4700" i="4"/>
  <c r="G4700" i="4" s="1"/>
  <c r="AF4690" i="4"/>
  <c r="G4690" i="4" s="1"/>
  <c r="AF4680" i="4"/>
  <c r="G4680" i="4" s="1"/>
  <c r="AF4670" i="4"/>
  <c r="G4670" i="4" s="1"/>
  <c r="AF4660" i="4"/>
  <c r="G4660" i="4" s="1"/>
  <c r="AF4650" i="4"/>
  <c r="G4650" i="4" s="1"/>
  <c r="AF4640" i="4"/>
  <c r="G4640" i="4" s="1"/>
  <c r="AF4630" i="4"/>
  <c r="G4630" i="4" s="1"/>
  <c r="AF4620" i="4"/>
  <c r="G4620" i="4" s="1"/>
  <c r="AF4610" i="4"/>
  <c r="G4610" i="4" s="1"/>
  <c r="AF4600" i="4"/>
  <c r="G4600" i="4" s="1"/>
  <c r="AF4590" i="4"/>
  <c r="G4590" i="4" s="1"/>
  <c r="AF4580" i="4"/>
  <c r="G4580" i="4" s="1"/>
  <c r="AF4570" i="4"/>
  <c r="G4570" i="4" s="1"/>
  <c r="AF4560" i="4"/>
  <c r="G4560" i="4" s="1"/>
  <c r="AF4550" i="4"/>
  <c r="G4550" i="4" s="1"/>
  <c r="AF4540" i="4"/>
  <c r="G4540" i="4" s="1"/>
  <c r="AF4530" i="4"/>
  <c r="G4530" i="4" s="1"/>
  <c r="AF4520" i="4"/>
  <c r="G4520" i="4" s="1"/>
  <c r="AF4510" i="4"/>
  <c r="G4510" i="4" s="1"/>
  <c r="AF4500" i="4"/>
  <c r="G4500" i="4" s="1"/>
  <c r="AF4490" i="4"/>
  <c r="G4490" i="4" s="1"/>
  <c r="AF4480" i="4"/>
  <c r="G4480" i="4" s="1"/>
  <c r="AF4470" i="4"/>
  <c r="G4470" i="4" s="1"/>
  <c r="AF4460" i="4"/>
  <c r="G4460" i="4" s="1"/>
  <c r="AF4450" i="4"/>
  <c r="G4450" i="4" s="1"/>
  <c r="AF4440" i="4"/>
  <c r="G4440" i="4" s="1"/>
  <c r="AF4430" i="4"/>
  <c r="G4430" i="4" s="1"/>
  <c r="AF4420" i="4"/>
  <c r="G4420" i="4" s="1"/>
  <c r="AF4410" i="4"/>
  <c r="G4410" i="4" s="1"/>
  <c r="AF4400" i="4"/>
  <c r="G4400" i="4" s="1"/>
  <c r="AF4390" i="4"/>
  <c r="G4390" i="4" s="1"/>
  <c r="AF4380" i="4"/>
  <c r="G4380" i="4" s="1"/>
  <c r="AF4370" i="4"/>
  <c r="G4370" i="4" s="1"/>
  <c r="AF4361" i="4"/>
  <c r="G4361" i="4" s="1"/>
  <c r="AF4351" i="4"/>
  <c r="G4351" i="4" s="1"/>
  <c r="AF4341" i="4"/>
  <c r="G4341" i="4" s="1"/>
  <c r="AF4331" i="4"/>
  <c r="G4331" i="4" s="1"/>
  <c r="AF4321" i="4"/>
  <c r="G4321" i="4" s="1"/>
  <c r="AF4311" i="4"/>
  <c r="G4311" i="4" s="1"/>
  <c r="AF4301" i="4"/>
  <c r="G4301" i="4" s="1"/>
  <c r="AF4291" i="4"/>
  <c r="G4291" i="4" s="1"/>
  <c r="AF4281" i="4"/>
  <c r="G4281" i="4" s="1"/>
  <c r="AF4271" i="4"/>
  <c r="G4271" i="4" s="1"/>
  <c r="AF4261" i="4"/>
  <c r="G4261" i="4" s="1"/>
  <c r="AF4251" i="4"/>
  <c r="G4251" i="4" s="1"/>
  <c r="AF4241" i="4"/>
  <c r="G4241" i="4" s="1"/>
  <c r="AF4231" i="4"/>
  <c r="G4231" i="4" s="1"/>
  <c r="AF4221" i="4"/>
  <c r="G4221" i="4" s="1"/>
  <c r="AF4211" i="4"/>
  <c r="G4211" i="4" s="1"/>
  <c r="AF4201" i="4"/>
  <c r="G4201" i="4" s="1"/>
  <c r="AF4191" i="4"/>
  <c r="G4191" i="4" s="1"/>
  <c r="AF4181" i="4"/>
  <c r="G4181" i="4" s="1"/>
  <c r="AF4171" i="4"/>
  <c r="G4171" i="4" s="1"/>
  <c r="AF4161" i="4"/>
  <c r="G4161" i="4" s="1"/>
  <c r="AF4151" i="4"/>
  <c r="G4151" i="4" s="1"/>
  <c r="AF4141" i="4"/>
  <c r="G4141" i="4" s="1"/>
  <c r="AF4131" i="4"/>
  <c r="G4131" i="4" s="1"/>
  <c r="AF4121" i="4"/>
  <c r="G4121" i="4" s="1"/>
  <c r="AF4111" i="4"/>
  <c r="G4111" i="4" s="1"/>
  <c r="AF4101" i="4"/>
  <c r="G4101" i="4" s="1"/>
  <c r="AF4091" i="4"/>
  <c r="G4091" i="4" s="1"/>
  <c r="AF4081" i="4"/>
  <c r="G4081" i="4" s="1"/>
  <c r="AF4071" i="4"/>
  <c r="G4071" i="4" s="1"/>
  <c r="AF4061" i="4"/>
  <c r="G4061" i="4" s="1"/>
  <c r="AF4051" i="4"/>
  <c r="G4051" i="4" s="1"/>
  <c r="AF4041" i="4"/>
  <c r="G4041" i="4" s="1"/>
  <c r="AF4031" i="4"/>
  <c r="G4031" i="4" s="1"/>
  <c r="AF4021" i="4"/>
  <c r="G4021" i="4" s="1"/>
  <c r="AF4011" i="4"/>
  <c r="G4011" i="4" s="1"/>
  <c r="AF4001" i="4"/>
  <c r="G4001" i="4" s="1"/>
  <c r="AF3991" i="4"/>
  <c r="G3991" i="4" s="1"/>
  <c r="AF3981" i="4"/>
  <c r="G3981" i="4" s="1"/>
  <c r="AF3971" i="4"/>
  <c r="G3971" i="4" s="1"/>
  <c r="AF3961" i="4"/>
  <c r="G3961" i="4" s="1"/>
  <c r="AF3951" i="4"/>
  <c r="G3951" i="4" s="1"/>
  <c r="AF3941" i="4"/>
  <c r="G3941" i="4" s="1"/>
  <c r="AF3931" i="4"/>
  <c r="G3931" i="4" s="1"/>
  <c r="AF3921" i="4"/>
  <c r="G3921" i="4" s="1"/>
  <c r="AF3911" i="4"/>
  <c r="G3911" i="4" s="1"/>
  <c r="AF3901" i="4"/>
  <c r="G3901" i="4" s="1"/>
  <c r="AF3891" i="4"/>
  <c r="G3891" i="4" s="1"/>
  <c r="AF3881" i="4"/>
  <c r="G3881" i="4" s="1"/>
  <c r="AF3871" i="4"/>
  <c r="G3871" i="4" s="1"/>
  <c r="AF3861" i="4"/>
  <c r="G3861" i="4" s="1"/>
  <c r="AF3851" i="4"/>
  <c r="G3851" i="4" s="1"/>
  <c r="AF3841" i="4"/>
  <c r="G3841" i="4" s="1"/>
  <c r="AF3831" i="4"/>
  <c r="G3831" i="4" s="1"/>
  <c r="AF3821" i="4"/>
  <c r="G3821" i="4" s="1"/>
  <c r="AF3811" i="4"/>
  <c r="G3811" i="4" s="1"/>
  <c r="AF3801" i="4"/>
  <c r="G3801" i="4" s="1"/>
  <c r="AF3791" i="4"/>
  <c r="G3791" i="4" s="1"/>
  <c r="AF3781" i="4"/>
  <c r="G3781" i="4" s="1"/>
  <c r="AF3771" i="4"/>
  <c r="G3771" i="4" s="1"/>
  <c r="AF3761" i="4"/>
  <c r="G3761" i="4" s="1"/>
  <c r="AF3751" i="4"/>
  <c r="G3751" i="4" s="1"/>
  <c r="AF3741" i="4"/>
  <c r="G3741" i="4" s="1"/>
  <c r="AF3731" i="4"/>
  <c r="G3731" i="4" s="1"/>
  <c r="AF3721" i="4"/>
  <c r="G3721" i="4" s="1"/>
  <c r="AF3711" i="4"/>
  <c r="G3711" i="4" s="1"/>
  <c r="AF3701" i="4"/>
  <c r="G3701" i="4" s="1"/>
  <c r="AF3691" i="4"/>
  <c r="G3691" i="4" s="1"/>
  <c r="AF3681" i="4"/>
  <c r="G3681" i="4" s="1"/>
  <c r="AF3671" i="4"/>
  <c r="G3671" i="4" s="1"/>
  <c r="AF3661" i="4"/>
  <c r="G3661" i="4" s="1"/>
  <c r="AF3651" i="4"/>
  <c r="G3651" i="4" s="1"/>
  <c r="AF3641" i="4"/>
  <c r="G3641" i="4" s="1"/>
  <c r="AF3631" i="4"/>
  <c r="G3631" i="4" s="1"/>
  <c r="AF3621" i="4"/>
  <c r="G3621" i="4" s="1"/>
  <c r="AF3611" i="4"/>
  <c r="G3611" i="4" s="1"/>
  <c r="AF3601" i="4"/>
  <c r="G3601" i="4" s="1"/>
  <c r="AF3591" i="4"/>
  <c r="G3591" i="4" s="1"/>
  <c r="AF3581" i="4"/>
  <c r="G3581" i="4" s="1"/>
  <c r="AF3571" i="4"/>
  <c r="G3571" i="4" s="1"/>
  <c r="AF3561" i="4"/>
  <c r="G3561" i="4" s="1"/>
  <c r="AF3552" i="4"/>
  <c r="G3552" i="4" s="1"/>
  <c r="AF3542" i="4"/>
  <c r="G3542" i="4" s="1"/>
  <c r="AF3532" i="4"/>
  <c r="G3532" i="4" s="1"/>
  <c r="AF3522" i="4"/>
  <c r="G3522" i="4" s="1"/>
  <c r="AF3512" i="4"/>
  <c r="G3512" i="4" s="1"/>
  <c r="AF3505" i="4"/>
  <c r="G3505" i="4" s="1"/>
  <c r="AF3495" i="4"/>
  <c r="G3495" i="4" s="1"/>
  <c r="AF3485" i="4"/>
  <c r="G3485" i="4" s="1"/>
  <c r="AF3475" i="4"/>
  <c r="G3475" i="4" s="1"/>
  <c r="AF3465" i="4"/>
  <c r="G3465" i="4" s="1"/>
  <c r="AF3455" i="4"/>
  <c r="G3455" i="4" s="1"/>
  <c r="AF3445" i="4"/>
  <c r="G3445" i="4" s="1"/>
  <c r="AF3435" i="4"/>
  <c r="G3435" i="4" s="1"/>
  <c r="AF3425" i="4"/>
  <c r="G3425" i="4" s="1"/>
  <c r="AF3415" i="4"/>
  <c r="G3415" i="4" s="1"/>
  <c r="AF3405" i="4"/>
  <c r="G3405" i="4" s="1"/>
  <c r="AF3395" i="4"/>
  <c r="G3395" i="4" s="1"/>
  <c r="AF5089" i="4"/>
  <c r="G5089" i="4" s="1"/>
  <c r="AF5063" i="4"/>
  <c r="G5063" i="4" s="1"/>
  <c r="AF5023" i="4"/>
  <c r="G5023" i="4" s="1"/>
  <c r="AF4993" i="4"/>
  <c r="G4993" i="4" s="1"/>
  <c r="AF4953" i="4"/>
  <c r="G4953" i="4" s="1"/>
  <c r="AF4913" i="4"/>
  <c r="G4913" i="4" s="1"/>
  <c r="AF4873" i="4"/>
  <c r="G4873" i="4" s="1"/>
  <c r="AF4833" i="4"/>
  <c r="G4833" i="4" s="1"/>
  <c r="AF4793" i="4"/>
  <c r="G4793" i="4" s="1"/>
  <c r="AF4753" i="4"/>
  <c r="G4753" i="4" s="1"/>
  <c r="AF4713" i="4"/>
  <c r="G4713" i="4" s="1"/>
  <c r="AF4673" i="4"/>
  <c r="G4673" i="4" s="1"/>
  <c r="AF4633" i="4"/>
  <c r="G4633" i="4" s="1"/>
  <c r="AF4603" i="4"/>
  <c r="G4603" i="4" s="1"/>
  <c r="AF4563" i="4"/>
  <c r="G4563" i="4" s="1"/>
  <c r="AF4513" i="4"/>
  <c r="G4513" i="4" s="1"/>
  <c r="AF4463" i="4"/>
  <c r="G4463" i="4" s="1"/>
  <c r="AF4423" i="4"/>
  <c r="G4423" i="4" s="1"/>
  <c r="AF4383" i="4"/>
  <c r="G4383" i="4" s="1"/>
  <c r="AF4354" i="4"/>
  <c r="G4354" i="4" s="1"/>
  <c r="AF4304" i="4"/>
  <c r="G4304" i="4" s="1"/>
  <c r="AF4264" i="4"/>
  <c r="G4264" i="4" s="1"/>
  <c r="AF4224" i="4"/>
  <c r="G4224" i="4" s="1"/>
  <c r="AF4184" i="4"/>
  <c r="G4184" i="4" s="1"/>
  <c r="AF4144" i="4"/>
  <c r="G4144" i="4" s="1"/>
  <c r="AF4104" i="4"/>
  <c r="G4104" i="4" s="1"/>
  <c r="AF4064" i="4"/>
  <c r="G4064" i="4" s="1"/>
  <c r="AF4024" i="4"/>
  <c r="G4024" i="4" s="1"/>
  <c r="AF3984" i="4"/>
  <c r="G3984" i="4" s="1"/>
  <c r="AF3944" i="4"/>
  <c r="G3944" i="4" s="1"/>
  <c r="AF3914" i="4"/>
  <c r="G3914" i="4" s="1"/>
  <c r="AF3874" i="4"/>
  <c r="G3874" i="4" s="1"/>
  <c r="AF3834" i="4"/>
  <c r="G3834" i="4" s="1"/>
  <c r="AF3794" i="4"/>
  <c r="G3794" i="4" s="1"/>
  <c r="AF3764" i="4"/>
  <c r="G3764" i="4" s="1"/>
  <c r="AF3734" i="4"/>
  <c r="G3734" i="4" s="1"/>
  <c r="AF3684" i="4"/>
  <c r="G3684" i="4" s="1"/>
  <c r="AF3644" i="4"/>
  <c r="G3644" i="4" s="1"/>
  <c r="AF3614" i="4"/>
  <c r="G3614" i="4" s="1"/>
  <c r="AF3584" i="4"/>
  <c r="G3584" i="4" s="1"/>
  <c r="AF3555" i="4"/>
  <c r="G3555" i="4" s="1"/>
  <c r="AF3525" i="4"/>
  <c r="G3525" i="4" s="1"/>
  <c r="AF3498" i="4"/>
  <c r="G3498" i="4" s="1"/>
  <c r="AF3468" i="4"/>
  <c r="G3468" i="4" s="1"/>
  <c r="AF3438" i="4"/>
  <c r="G3438" i="4" s="1"/>
  <c r="AF3408" i="4"/>
  <c r="G3408" i="4" s="1"/>
  <c r="AF3378" i="4"/>
  <c r="G3378" i="4" s="1"/>
  <c r="AF8" i="4"/>
  <c r="G8" i="4" s="1"/>
  <c r="AF3333" i="4"/>
  <c r="G3333" i="4" s="1"/>
  <c r="AF5099" i="4"/>
  <c r="G5099" i="4" s="1"/>
  <c r="AF21" i="4"/>
  <c r="G21" i="4" s="1"/>
  <c r="AF5033" i="4"/>
  <c r="G5033" i="4" s="1"/>
  <c r="AF4983" i="4"/>
  <c r="G4983" i="4" s="1"/>
  <c r="AF4943" i="4"/>
  <c r="G4943" i="4" s="1"/>
  <c r="AF4903" i="4"/>
  <c r="G4903" i="4" s="1"/>
  <c r="AF4863" i="4"/>
  <c r="G4863" i="4" s="1"/>
  <c r="AF4823" i="4"/>
  <c r="G4823" i="4" s="1"/>
  <c r="AF4783" i="4"/>
  <c r="G4783" i="4" s="1"/>
  <c r="AF4743" i="4"/>
  <c r="G4743" i="4" s="1"/>
  <c r="AF4703" i="4"/>
  <c r="G4703" i="4" s="1"/>
  <c r="AF4663" i="4"/>
  <c r="G4663" i="4" s="1"/>
  <c r="AF4623" i="4"/>
  <c r="G4623" i="4" s="1"/>
  <c r="AF4583" i="4"/>
  <c r="G4583" i="4" s="1"/>
  <c r="AF4543" i="4"/>
  <c r="G4543" i="4" s="1"/>
  <c r="AF4503" i="4"/>
  <c r="G4503" i="4" s="1"/>
  <c r="AF4473" i="4"/>
  <c r="G4473" i="4" s="1"/>
  <c r="AF4433" i="4"/>
  <c r="G4433" i="4" s="1"/>
  <c r="AF4393" i="4"/>
  <c r="G4393" i="4" s="1"/>
  <c r="AF4344" i="4"/>
  <c r="G4344" i="4" s="1"/>
  <c r="AF4314" i="4"/>
  <c r="G4314" i="4" s="1"/>
  <c r="AF4274" i="4"/>
  <c r="G4274" i="4" s="1"/>
  <c r="AF4234" i="4"/>
  <c r="G4234" i="4" s="1"/>
  <c r="AF4194" i="4"/>
  <c r="G4194" i="4" s="1"/>
  <c r="AF4154" i="4"/>
  <c r="G4154" i="4" s="1"/>
  <c r="AF4114" i="4"/>
  <c r="G4114" i="4" s="1"/>
  <c r="AF4074" i="4"/>
  <c r="G4074" i="4" s="1"/>
  <c r="AF4034" i="4"/>
  <c r="G4034" i="4" s="1"/>
  <c r="AF3994" i="4"/>
  <c r="G3994" i="4" s="1"/>
  <c r="AF3954" i="4"/>
  <c r="G3954" i="4" s="1"/>
  <c r="AF3904" i="4"/>
  <c r="G3904" i="4" s="1"/>
  <c r="AF3864" i="4"/>
  <c r="G3864" i="4" s="1"/>
  <c r="AF3824" i="4"/>
  <c r="G3824" i="4" s="1"/>
  <c r="AF3784" i="4"/>
  <c r="G3784" i="4" s="1"/>
  <c r="AF3754" i="4"/>
  <c r="G3754" i="4" s="1"/>
  <c r="AF3714" i="4"/>
  <c r="G3714" i="4" s="1"/>
  <c r="AF3694" i="4"/>
  <c r="G3694" i="4" s="1"/>
  <c r="AF3654" i="4"/>
  <c r="G3654" i="4" s="1"/>
  <c r="AF3624" i="4"/>
  <c r="G3624" i="4" s="1"/>
  <c r="AF3594" i="4"/>
  <c r="G3594" i="4" s="1"/>
  <c r="AF3564" i="4"/>
  <c r="G3564" i="4" s="1"/>
  <c r="AF3535" i="4"/>
  <c r="G3535" i="4" s="1"/>
  <c r="AF3508" i="4"/>
  <c r="G3508" i="4" s="1"/>
  <c r="AF3478" i="4"/>
  <c r="G3478" i="4" s="1"/>
  <c r="AF3448" i="4"/>
  <c r="G3448" i="4" s="1"/>
  <c r="AF3418" i="4"/>
  <c r="G3418" i="4" s="1"/>
  <c r="AF3388" i="4"/>
  <c r="G3388" i="4" s="1"/>
  <c r="AF3353" i="4"/>
  <c r="G3353" i="4" s="1"/>
  <c r="AF5079" i="4"/>
  <c r="G5079" i="4" s="1"/>
  <c r="AF5053" i="4"/>
  <c r="G5053" i="4" s="1"/>
  <c r="AF5013" i="4"/>
  <c r="G5013" i="4" s="1"/>
  <c r="AF4973" i="4"/>
  <c r="G4973" i="4" s="1"/>
  <c r="AF4933" i="4"/>
  <c r="G4933" i="4" s="1"/>
  <c r="AF4893" i="4"/>
  <c r="G4893" i="4" s="1"/>
  <c r="AF4853" i="4"/>
  <c r="G4853" i="4" s="1"/>
  <c r="AF4813" i="4"/>
  <c r="G4813" i="4" s="1"/>
  <c r="AF4773" i="4"/>
  <c r="G4773" i="4" s="1"/>
  <c r="AF4733" i="4"/>
  <c r="G4733" i="4" s="1"/>
  <c r="AF4693" i="4"/>
  <c r="G4693" i="4" s="1"/>
  <c r="AF4653" i="4"/>
  <c r="G4653" i="4" s="1"/>
  <c r="AF4613" i="4"/>
  <c r="G4613" i="4" s="1"/>
  <c r="AF4573" i="4"/>
  <c r="G4573" i="4" s="1"/>
  <c r="AF4533" i="4"/>
  <c r="G4533" i="4" s="1"/>
  <c r="AF4483" i="4"/>
  <c r="G4483" i="4" s="1"/>
  <c r="AF4443" i="4"/>
  <c r="G4443" i="4" s="1"/>
  <c r="AF4403" i="4"/>
  <c r="G4403" i="4" s="1"/>
  <c r="AF4364" i="4"/>
  <c r="G4364" i="4" s="1"/>
  <c r="AF4324" i="4"/>
  <c r="G4324" i="4" s="1"/>
  <c r="AF4284" i="4"/>
  <c r="G4284" i="4" s="1"/>
  <c r="AF4244" i="4"/>
  <c r="G4244" i="4" s="1"/>
  <c r="AF4204" i="4"/>
  <c r="G4204" i="4" s="1"/>
  <c r="AF4164" i="4"/>
  <c r="G4164" i="4" s="1"/>
  <c r="AF4124" i="4"/>
  <c r="G4124" i="4" s="1"/>
  <c r="AF4084" i="4"/>
  <c r="G4084" i="4" s="1"/>
  <c r="AF4044" i="4"/>
  <c r="G4044" i="4" s="1"/>
  <c r="AF4004" i="4"/>
  <c r="G4004" i="4" s="1"/>
  <c r="AF3964" i="4"/>
  <c r="G3964" i="4" s="1"/>
  <c r="AF3924" i="4"/>
  <c r="G3924" i="4" s="1"/>
  <c r="AF3884" i="4"/>
  <c r="G3884" i="4" s="1"/>
  <c r="AF3844" i="4"/>
  <c r="G3844" i="4" s="1"/>
  <c r="AF3814" i="4"/>
  <c r="G3814" i="4" s="1"/>
  <c r="AF3774" i="4"/>
  <c r="G3774" i="4" s="1"/>
  <c r="AF3744" i="4"/>
  <c r="G3744" i="4" s="1"/>
  <c r="AF3724" i="4"/>
  <c r="G3724" i="4" s="1"/>
  <c r="AF3704" i="4"/>
  <c r="G3704" i="4" s="1"/>
  <c r="AF3664" i="4"/>
  <c r="G3664" i="4" s="1"/>
  <c r="AF3634" i="4"/>
  <c r="G3634" i="4" s="1"/>
  <c r="AF3604" i="4"/>
  <c r="G3604" i="4" s="1"/>
  <c r="AF3574" i="4"/>
  <c r="G3574" i="4" s="1"/>
  <c r="AF3545" i="4"/>
  <c r="G3545" i="4" s="1"/>
  <c r="AF3515" i="4"/>
  <c r="G3515" i="4" s="1"/>
  <c r="AF3488" i="4"/>
  <c r="G3488" i="4" s="1"/>
  <c r="AF3458" i="4"/>
  <c r="G3458" i="4" s="1"/>
  <c r="AF3428" i="4"/>
  <c r="G3428" i="4" s="1"/>
  <c r="AF3398" i="4"/>
  <c r="G3398" i="4" s="1"/>
  <c r="AF3368" i="4"/>
  <c r="G3368" i="4" s="1"/>
  <c r="AF3343" i="4"/>
  <c r="G3343" i="4" s="1"/>
  <c r="AF3385" i="4"/>
  <c r="G3385" i="4" s="1"/>
  <c r="AF3375" i="4"/>
  <c r="G3375" i="4" s="1"/>
  <c r="AF3365" i="4"/>
  <c r="G3365" i="4" s="1"/>
  <c r="AF3360" i="4"/>
  <c r="G3360" i="4" s="1"/>
  <c r="AF3350" i="4"/>
  <c r="G3350" i="4" s="1"/>
  <c r="AF3340" i="4"/>
  <c r="G3340" i="4" s="1"/>
  <c r="AF3330" i="4"/>
  <c r="G3330" i="4" s="1"/>
  <c r="AF3320" i="4"/>
  <c r="G3320" i="4" s="1"/>
  <c r="AF3310" i="4"/>
  <c r="G3310" i="4" s="1"/>
  <c r="AF3300" i="4"/>
  <c r="G3300" i="4" s="1"/>
  <c r="AF3290" i="4"/>
  <c r="G3290" i="4" s="1"/>
  <c r="AF3280" i="4"/>
  <c r="G3280" i="4" s="1"/>
  <c r="AF3270" i="4"/>
  <c r="G3270" i="4" s="1"/>
  <c r="AF3260" i="4"/>
  <c r="G3260" i="4" s="1"/>
  <c r="AF3250" i="4"/>
  <c r="G3250" i="4" s="1"/>
  <c r="AF3240" i="4"/>
  <c r="G3240" i="4" s="1"/>
  <c r="AF3230" i="4"/>
  <c r="G3230" i="4" s="1"/>
  <c r="AF3220" i="4"/>
  <c r="G3220" i="4" s="1"/>
  <c r="AF3210" i="4"/>
  <c r="G3210" i="4" s="1"/>
  <c r="AF3200" i="4"/>
  <c r="G3200" i="4" s="1"/>
  <c r="AF3190" i="4"/>
  <c r="G3190" i="4" s="1"/>
  <c r="AF3180" i="4"/>
  <c r="G3180" i="4" s="1"/>
  <c r="AF3170" i="4"/>
  <c r="G3170" i="4" s="1"/>
  <c r="AF3160" i="4"/>
  <c r="G3160" i="4" s="1"/>
  <c r="AF3150" i="4"/>
  <c r="G3150" i="4" s="1"/>
  <c r="AF3140" i="4"/>
  <c r="G3140" i="4" s="1"/>
  <c r="AF3130" i="4"/>
  <c r="G3130" i="4" s="1"/>
  <c r="AF3120" i="4"/>
  <c r="G3120" i="4" s="1"/>
  <c r="AF3110" i="4"/>
  <c r="G3110" i="4" s="1"/>
  <c r="AF3100" i="4"/>
  <c r="G3100" i="4" s="1"/>
  <c r="AF3090" i="4"/>
  <c r="G3090" i="4" s="1"/>
  <c r="AF3080" i="4"/>
  <c r="G3080" i="4" s="1"/>
  <c r="AF3070" i="4"/>
  <c r="G3070" i="4" s="1"/>
  <c r="AF3060" i="4"/>
  <c r="G3060" i="4" s="1"/>
  <c r="AF3050" i="4"/>
  <c r="G3050" i="4" s="1"/>
  <c r="AF3040" i="4"/>
  <c r="G3040" i="4" s="1"/>
  <c r="AF3030" i="4"/>
  <c r="G3030" i="4" s="1"/>
  <c r="AF3020" i="4"/>
  <c r="G3020" i="4" s="1"/>
  <c r="AF3010" i="4"/>
  <c r="G3010" i="4" s="1"/>
  <c r="AF3000" i="4"/>
  <c r="G3000" i="4" s="1"/>
  <c r="AF2990" i="4"/>
  <c r="G2990" i="4" s="1"/>
  <c r="AF2980" i="4"/>
  <c r="G2980" i="4" s="1"/>
  <c r="AF2970" i="4"/>
  <c r="G2970" i="4" s="1"/>
  <c r="AF2960" i="4"/>
  <c r="G2960" i="4" s="1"/>
  <c r="AF2950" i="4"/>
  <c r="G2950" i="4" s="1"/>
  <c r="AF2940" i="4"/>
  <c r="G2940" i="4" s="1"/>
  <c r="AF2930" i="4"/>
  <c r="G2930" i="4" s="1"/>
  <c r="AF2920" i="4"/>
  <c r="G2920" i="4" s="1"/>
  <c r="AF2910" i="4"/>
  <c r="G2910" i="4" s="1"/>
  <c r="AF2900" i="4"/>
  <c r="G2900" i="4" s="1"/>
  <c r="AF2890" i="4"/>
  <c r="G2890" i="4" s="1"/>
  <c r="AF2880" i="4"/>
  <c r="G2880" i="4" s="1"/>
  <c r="AF2870" i="4"/>
  <c r="G2870" i="4" s="1"/>
  <c r="AF2860" i="4"/>
  <c r="G2860" i="4" s="1"/>
  <c r="AF2850" i="4"/>
  <c r="G2850" i="4" s="1"/>
  <c r="AF2840" i="4"/>
  <c r="G2840" i="4" s="1"/>
  <c r="AF2830" i="4"/>
  <c r="G2830" i="4" s="1"/>
  <c r="AF2820" i="4"/>
  <c r="G2820" i="4" s="1"/>
  <c r="AF2810" i="4"/>
  <c r="G2810" i="4" s="1"/>
  <c r="AF2800" i="4"/>
  <c r="G2800" i="4" s="1"/>
  <c r="AF2790" i="4"/>
  <c r="G2790" i="4" s="1"/>
  <c r="AF2780" i="4"/>
  <c r="G2780" i="4" s="1"/>
  <c r="AF2770" i="4"/>
  <c r="G2770" i="4" s="1"/>
  <c r="AF2760" i="4"/>
  <c r="G2760" i="4" s="1"/>
  <c r="AF2750" i="4"/>
  <c r="G2750" i="4" s="1"/>
  <c r="AF2742" i="4"/>
  <c r="G2742" i="4" s="1"/>
  <c r="AF2732" i="4"/>
  <c r="G2732" i="4" s="1"/>
  <c r="AF2722" i="4"/>
  <c r="G2722" i="4" s="1"/>
  <c r="AF2712" i="4"/>
  <c r="G2712" i="4" s="1"/>
  <c r="AF2702" i="4"/>
  <c r="G2702" i="4" s="1"/>
  <c r="AF2692" i="4"/>
  <c r="G2692" i="4" s="1"/>
  <c r="AF2682" i="4"/>
  <c r="G2682" i="4" s="1"/>
  <c r="AF2672" i="4"/>
  <c r="G2672" i="4" s="1"/>
  <c r="AF4" i="4"/>
  <c r="G4" i="4" s="1"/>
  <c r="AF2654" i="4"/>
  <c r="G2654" i="4" s="1"/>
  <c r="AF2644" i="4"/>
  <c r="G2644" i="4" s="1"/>
  <c r="AF2634" i="4"/>
  <c r="G2634" i="4" s="1"/>
  <c r="AF2624" i="4"/>
  <c r="G2624" i="4" s="1"/>
  <c r="AF2614" i="4"/>
  <c r="G2614" i="4" s="1"/>
  <c r="AF2604" i="4"/>
  <c r="G2604" i="4" s="1"/>
  <c r="AF2594" i="4"/>
  <c r="G2594" i="4" s="1"/>
  <c r="AF2584" i="4"/>
  <c r="G2584" i="4" s="1"/>
  <c r="AF2574" i="4"/>
  <c r="G2574" i="4" s="1"/>
  <c r="AF2564" i="4"/>
  <c r="G2564" i="4" s="1"/>
  <c r="AF2554" i="4"/>
  <c r="G2554" i="4" s="1"/>
  <c r="AF2544" i="4"/>
  <c r="G2544" i="4" s="1"/>
  <c r="AF2534" i="4"/>
  <c r="G2534" i="4" s="1"/>
  <c r="AF2524" i="4"/>
  <c r="G2524" i="4" s="1"/>
  <c r="AF2514" i="4"/>
  <c r="G2514" i="4" s="1"/>
  <c r="AF2504" i="4"/>
  <c r="G2504" i="4" s="1"/>
  <c r="AF2494" i="4"/>
  <c r="G2494" i="4" s="1"/>
  <c r="AF2484" i="4"/>
  <c r="G2484" i="4" s="1"/>
  <c r="AF2474" i="4"/>
  <c r="G2474" i="4" s="1"/>
  <c r="AF2464" i="4"/>
  <c r="G2464" i="4" s="1"/>
  <c r="AF2454" i="4"/>
  <c r="G2454" i="4" s="1"/>
  <c r="AF2444" i="4"/>
  <c r="G2444" i="4" s="1"/>
  <c r="AF2434" i="4"/>
  <c r="G2434" i="4" s="1"/>
  <c r="AF2424" i="4"/>
  <c r="G2424" i="4" s="1"/>
  <c r="AF2414" i="4"/>
  <c r="G2414" i="4" s="1"/>
  <c r="AF2404" i="4"/>
  <c r="G2404" i="4" s="1"/>
  <c r="AF2394" i="4"/>
  <c r="G2394" i="4" s="1"/>
  <c r="AF2384" i="4"/>
  <c r="G2384" i="4" s="1"/>
  <c r="AF2374" i="4"/>
  <c r="G2374" i="4" s="1"/>
  <c r="AF2364" i="4"/>
  <c r="G2364" i="4" s="1"/>
  <c r="AF2354" i="4"/>
  <c r="G2354" i="4" s="1"/>
  <c r="AF2344" i="4"/>
  <c r="G2344" i="4" s="1"/>
  <c r="AF2334" i="4"/>
  <c r="G2334" i="4" s="1"/>
  <c r="AF2324" i="4"/>
  <c r="G2324" i="4" s="1"/>
  <c r="AF2314" i="4"/>
  <c r="G2314" i="4" s="1"/>
  <c r="AF2304" i="4"/>
  <c r="G2304" i="4" s="1"/>
  <c r="AF2294" i="4"/>
  <c r="G2294" i="4" s="1"/>
  <c r="AF2284" i="4"/>
  <c r="G2284" i="4" s="1"/>
  <c r="AF2274" i="4"/>
  <c r="G2274" i="4" s="1"/>
  <c r="AF2264" i="4"/>
  <c r="G2264" i="4" s="1"/>
  <c r="AF2254" i="4"/>
  <c r="G2254" i="4" s="1"/>
  <c r="AF2244" i="4"/>
  <c r="G2244" i="4" s="1"/>
  <c r="AF2234" i="4"/>
  <c r="G2234" i="4" s="1"/>
  <c r="AF2224" i="4"/>
  <c r="G2224" i="4" s="1"/>
  <c r="AF2214" i="4"/>
  <c r="G2214" i="4" s="1"/>
  <c r="AF2204" i="4"/>
  <c r="G2204" i="4" s="1"/>
  <c r="AF2194" i="4"/>
  <c r="G2194" i="4" s="1"/>
  <c r="AF2184" i="4"/>
  <c r="G2184" i="4" s="1"/>
  <c r="AF2174" i="4"/>
  <c r="G2174" i="4" s="1"/>
  <c r="AF2164" i="4"/>
  <c r="G2164" i="4" s="1"/>
  <c r="AF2154" i="4"/>
  <c r="G2154" i="4" s="1"/>
  <c r="AF2144" i="4"/>
  <c r="G2144" i="4" s="1"/>
  <c r="AF2134" i="4"/>
  <c r="G2134" i="4" s="1"/>
  <c r="AF2124" i="4"/>
  <c r="G2124" i="4" s="1"/>
  <c r="AF2114" i="4"/>
  <c r="G2114" i="4" s="1"/>
  <c r="AF2104" i="4"/>
  <c r="G2104" i="4" s="1"/>
  <c r="AF2094" i="4"/>
  <c r="G2094" i="4" s="1"/>
  <c r="AF2084" i="4"/>
  <c r="G2084" i="4" s="1"/>
  <c r="AF2074" i="4"/>
  <c r="G2074" i="4" s="1"/>
  <c r="AF2064" i="4"/>
  <c r="G2064" i="4" s="1"/>
  <c r="AF2054" i="4"/>
  <c r="G2054" i="4" s="1"/>
  <c r="AF2044" i="4"/>
  <c r="G2044" i="4" s="1"/>
  <c r="AF2034" i="4"/>
  <c r="G2034" i="4" s="1"/>
  <c r="AF2024" i="4"/>
  <c r="G2024" i="4" s="1"/>
  <c r="AF2014" i="4"/>
  <c r="G2014" i="4" s="1"/>
  <c r="AF2004" i="4"/>
  <c r="G2004" i="4" s="1"/>
  <c r="AF1994" i="4"/>
  <c r="G1994" i="4" s="1"/>
  <c r="AF1984" i="4"/>
  <c r="G1984" i="4" s="1"/>
  <c r="AF1974" i="4"/>
  <c r="G1974" i="4" s="1"/>
  <c r="AF1964" i="4"/>
  <c r="G1964" i="4" s="1"/>
  <c r="AF1954" i="4"/>
  <c r="G1954" i="4" s="1"/>
  <c r="AF1944" i="4"/>
  <c r="G1944" i="4" s="1"/>
  <c r="AF1934" i="4"/>
  <c r="G1934" i="4" s="1"/>
  <c r="AF1924" i="4"/>
  <c r="G1924" i="4" s="1"/>
  <c r="AF1914" i="4"/>
  <c r="G1914" i="4" s="1"/>
  <c r="AF1904" i="4"/>
  <c r="G1904" i="4" s="1"/>
  <c r="AF1894" i="4"/>
  <c r="G1894" i="4" s="1"/>
  <c r="AF1884" i="4"/>
  <c r="G1884" i="4" s="1"/>
  <c r="AF1874" i="4"/>
  <c r="G1874" i="4" s="1"/>
  <c r="AF1864" i="4"/>
  <c r="G1864" i="4" s="1"/>
  <c r="AF1854" i="4"/>
  <c r="G1854" i="4" s="1"/>
  <c r="AF1844" i="4"/>
  <c r="G1844" i="4" s="1"/>
  <c r="AF1834" i="4"/>
  <c r="G1834" i="4" s="1"/>
  <c r="AF1824" i="4"/>
  <c r="G1824" i="4" s="1"/>
  <c r="AF1814" i="4"/>
  <c r="G1814" i="4" s="1"/>
  <c r="AF1804" i="4"/>
  <c r="G1804" i="4" s="1"/>
  <c r="AF1794" i="4"/>
  <c r="G1794" i="4" s="1"/>
  <c r="AF1784" i="4"/>
  <c r="G1784" i="4" s="1"/>
  <c r="AF1774" i="4"/>
  <c r="G1774" i="4" s="1"/>
  <c r="AF1764" i="4"/>
  <c r="G1764" i="4" s="1"/>
  <c r="AF1754" i="4"/>
  <c r="G1754" i="4" s="1"/>
  <c r="AF1744" i="4"/>
  <c r="G1744" i="4" s="1"/>
  <c r="AF1734" i="4"/>
  <c r="G1734" i="4" s="1"/>
  <c r="AF1724" i="4"/>
  <c r="G1724" i="4" s="1"/>
  <c r="AF1714" i="4"/>
  <c r="G1714" i="4" s="1"/>
  <c r="AF1704" i="4"/>
  <c r="G1704" i="4" s="1"/>
  <c r="AF1694" i="4"/>
  <c r="G1694" i="4" s="1"/>
  <c r="AF1684" i="4"/>
  <c r="G1684" i="4" s="1"/>
  <c r="AF1674" i="4"/>
  <c r="G1674" i="4" s="1"/>
  <c r="AF1664" i="4"/>
  <c r="G1664" i="4" s="1"/>
  <c r="AF1654" i="4"/>
  <c r="G1654" i="4" s="1"/>
  <c r="AF1644" i="4"/>
  <c r="G1644" i="4" s="1"/>
  <c r="AF1634" i="4"/>
  <c r="G1634" i="4" s="1"/>
  <c r="AF1624" i="4"/>
  <c r="G1624" i="4" s="1"/>
  <c r="AF1614" i="4"/>
  <c r="G1614" i="4" s="1"/>
  <c r="AF1604" i="4"/>
  <c r="G1604" i="4" s="1"/>
  <c r="AF1594" i="4"/>
  <c r="G1594" i="4" s="1"/>
  <c r="AF1584" i="4"/>
  <c r="G1584" i="4" s="1"/>
  <c r="AF1574" i="4"/>
  <c r="G1574" i="4" s="1"/>
  <c r="AF1564" i="4"/>
  <c r="G1564" i="4" s="1"/>
  <c r="AF1554" i="4"/>
  <c r="G1554" i="4" s="1"/>
  <c r="AF1544" i="4"/>
  <c r="G1544" i="4" s="1"/>
  <c r="AF1534" i="4"/>
  <c r="G1534" i="4" s="1"/>
  <c r="AF1524" i="4"/>
  <c r="G1524" i="4" s="1"/>
  <c r="AF1514" i="4"/>
  <c r="G1514" i="4" s="1"/>
  <c r="AF1504" i="4"/>
  <c r="G1504" i="4" s="1"/>
  <c r="AF1494" i="4"/>
  <c r="G1494" i="4" s="1"/>
  <c r="AF1484" i="4"/>
  <c r="G1484" i="4" s="1"/>
  <c r="AF1474" i="4"/>
  <c r="G1474" i="4" s="1"/>
  <c r="AF1464" i="4"/>
  <c r="G1464" i="4" s="1"/>
  <c r="AF1454" i="4"/>
  <c r="G1454" i="4" s="1"/>
  <c r="AF1444" i="4"/>
  <c r="G1444" i="4" s="1"/>
  <c r="AF1434" i="4"/>
  <c r="G1434" i="4" s="1"/>
  <c r="AF1424" i="4"/>
  <c r="G1424" i="4" s="1"/>
  <c r="AF1414" i="4"/>
  <c r="G1414" i="4" s="1"/>
  <c r="AF1404" i="4"/>
  <c r="G1404" i="4" s="1"/>
  <c r="AF1394" i="4"/>
  <c r="G1394" i="4" s="1"/>
  <c r="AF1384" i="4"/>
  <c r="G1384" i="4" s="1"/>
  <c r="AF1374" i="4"/>
  <c r="G1374" i="4" s="1"/>
  <c r="AF1364" i="4"/>
  <c r="G1364" i="4" s="1"/>
  <c r="AF1354" i="4"/>
  <c r="G1354" i="4" s="1"/>
  <c r="AF1344" i="4"/>
  <c r="G1344" i="4" s="1"/>
  <c r="AF1334" i="4"/>
  <c r="G1334" i="4" s="1"/>
  <c r="AF1324" i="4"/>
  <c r="G1324" i="4" s="1"/>
  <c r="AF1314" i="4"/>
  <c r="G1314" i="4" s="1"/>
  <c r="AF1304" i="4"/>
  <c r="G1304" i="4" s="1"/>
  <c r="AF1294" i="4"/>
  <c r="G1294" i="4" s="1"/>
  <c r="AF1284" i="4"/>
  <c r="G1284" i="4" s="1"/>
  <c r="AF1274" i="4"/>
  <c r="G1274" i="4" s="1"/>
  <c r="AF1264" i="4"/>
  <c r="G1264" i="4" s="1"/>
  <c r="AF1254" i="4"/>
  <c r="G1254" i="4" s="1"/>
  <c r="AF1244" i="4"/>
  <c r="G1244" i="4" s="1"/>
  <c r="AF1234" i="4"/>
  <c r="G1234" i="4" s="1"/>
  <c r="AF1224" i="4"/>
  <c r="G1224" i="4" s="1"/>
  <c r="AF1214" i="4"/>
  <c r="G1214" i="4" s="1"/>
  <c r="AF1204" i="4"/>
  <c r="G1204" i="4" s="1"/>
  <c r="AF1194" i="4"/>
  <c r="G1194" i="4" s="1"/>
  <c r="AF1184" i="4"/>
  <c r="G1184" i="4" s="1"/>
  <c r="AF1174" i="4"/>
  <c r="G1174" i="4" s="1"/>
  <c r="AF1164" i="4"/>
  <c r="G1164" i="4" s="1"/>
  <c r="AF1154" i="4"/>
  <c r="G1154" i="4" s="1"/>
  <c r="AF1144" i="4"/>
  <c r="G1144" i="4" s="1"/>
  <c r="AF1134" i="4"/>
  <c r="G1134" i="4" s="1"/>
  <c r="AF1124" i="4"/>
  <c r="G1124" i="4" s="1"/>
  <c r="AF1114" i="4"/>
  <c r="G1114" i="4" s="1"/>
  <c r="AF1104" i="4"/>
  <c r="G1104" i="4" s="1"/>
  <c r="AF1094" i="4"/>
  <c r="G1094" i="4" s="1"/>
  <c r="AF1084" i="4"/>
  <c r="G1084" i="4" s="1"/>
  <c r="AF1074" i="4"/>
  <c r="G1074" i="4" s="1"/>
  <c r="AF1064" i="4"/>
  <c r="G1064" i="4" s="1"/>
  <c r="AF1054" i="4"/>
  <c r="G1054" i="4" s="1"/>
  <c r="AF1044" i="4"/>
  <c r="G1044" i="4" s="1"/>
  <c r="AF1034" i="4"/>
  <c r="G1034" i="4" s="1"/>
  <c r="AF1024" i="4"/>
  <c r="G1024" i="4" s="1"/>
  <c r="AF1014" i="4"/>
  <c r="G1014" i="4" s="1"/>
  <c r="AF1004" i="4"/>
  <c r="G1004" i="4" s="1"/>
  <c r="AF994" i="4"/>
  <c r="G994" i="4" s="1"/>
  <c r="AF984" i="4"/>
  <c r="G984" i="4" s="1"/>
  <c r="AF974" i="4"/>
  <c r="G974" i="4" s="1"/>
  <c r="AF964" i="4"/>
  <c r="G964" i="4" s="1"/>
  <c r="AF954" i="4"/>
  <c r="G954" i="4" s="1"/>
  <c r="AF944" i="4"/>
  <c r="G944" i="4" s="1"/>
  <c r="AF934" i="4"/>
  <c r="G934" i="4" s="1"/>
  <c r="AF924" i="4"/>
  <c r="G924" i="4" s="1"/>
  <c r="AF914" i="4"/>
  <c r="G914" i="4" s="1"/>
  <c r="AF904" i="4"/>
  <c r="G904" i="4" s="1"/>
  <c r="AF894" i="4"/>
  <c r="G894" i="4" s="1"/>
  <c r="AF884" i="4"/>
  <c r="G884" i="4" s="1"/>
  <c r="AF874" i="4"/>
  <c r="G874" i="4" s="1"/>
  <c r="AF864" i="4"/>
  <c r="G864" i="4" s="1"/>
  <c r="AF854" i="4"/>
  <c r="G854" i="4" s="1"/>
  <c r="AF5117" i="4"/>
  <c r="G5117" i="4" s="1"/>
  <c r="AF5107" i="4"/>
  <c r="G5107" i="4" s="1"/>
  <c r="AF5097" i="4"/>
  <c r="G5097" i="4" s="1"/>
  <c r="AF5087" i="4"/>
  <c r="G5087" i="4" s="1"/>
  <c r="AF5077" i="4"/>
  <c r="G5077" i="4" s="1"/>
  <c r="AF24" i="4"/>
  <c r="G24" i="4" s="1"/>
  <c r="AF19" i="4"/>
  <c r="G19" i="4" s="1"/>
  <c r="AF5061" i="4"/>
  <c r="G5061" i="4" s="1"/>
  <c r="AF5051" i="4"/>
  <c r="G5051" i="4" s="1"/>
  <c r="AF5041" i="4"/>
  <c r="G5041" i="4" s="1"/>
  <c r="AF5031" i="4"/>
  <c r="G5031" i="4" s="1"/>
  <c r="AF5021" i="4"/>
  <c r="G5021" i="4" s="1"/>
  <c r="AF5011" i="4"/>
  <c r="G5011" i="4" s="1"/>
  <c r="AF5001" i="4"/>
  <c r="G5001" i="4" s="1"/>
  <c r="AF4991" i="4"/>
  <c r="G4991" i="4" s="1"/>
  <c r="AF4981" i="4"/>
  <c r="G4981" i="4" s="1"/>
  <c r="AF4971" i="4"/>
  <c r="G4971" i="4" s="1"/>
  <c r="AF4961" i="4"/>
  <c r="G4961" i="4" s="1"/>
  <c r="AF4951" i="4"/>
  <c r="G4951" i="4" s="1"/>
  <c r="AF4941" i="4"/>
  <c r="G4941" i="4" s="1"/>
  <c r="AF4931" i="4"/>
  <c r="G4931" i="4" s="1"/>
  <c r="AF4921" i="4"/>
  <c r="G4921" i="4" s="1"/>
  <c r="AF4911" i="4"/>
  <c r="G4911" i="4" s="1"/>
  <c r="AF4901" i="4"/>
  <c r="G4901" i="4" s="1"/>
  <c r="AF4891" i="4"/>
  <c r="G4891" i="4" s="1"/>
  <c r="AF4881" i="4"/>
  <c r="G4881" i="4" s="1"/>
  <c r="AF4871" i="4"/>
  <c r="G4871" i="4" s="1"/>
  <c r="AF4861" i="4"/>
  <c r="G4861" i="4" s="1"/>
  <c r="AF4851" i="4"/>
  <c r="G4851" i="4" s="1"/>
  <c r="AF4841" i="4"/>
  <c r="G4841" i="4" s="1"/>
  <c r="AF4831" i="4"/>
  <c r="G4831" i="4" s="1"/>
  <c r="AF4821" i="4"/>
  <c r="G4821" i="4" s="1"/>
  <c r="AF4811" i="4"/>
  <c r="G4811" i="4" s="1"/>
  <c r="AF4801" i="4"/>
  <c r="G4801" i="4" s="1"/>
  <c r="AF4791" i="4"/>
  <c r="G4791" i="4" s="1"/>
  <c r="AF4781" i="4"/>
  <c r="G4781" i="4" s="1"/>
  <c r="AF4771" i="4"/>
  <c r="G4771" i="4" s="1"/>
  <c r="AF4761" i="4"/>
  <c r="G4761" i="4" s="1"/>
  <c r="AF4751" i="4"/>
  <c r="G4751" i="4" s="1"/>
  <c r="AF4741" i="4"/>
  <c r="G4741" i="4" s="1"/>
  <c r="AF4731" i="4"/>
  <c r="G4731" i="4" s="1"/>
  <c r="AF4721" i="4"/>
  <c r="G4721" i="4" s="1"/>
  <c r="AF4711" i="4"/>
  <c r="G4711" i="4" s="1"/>
  <c r="AF4701" i="4"/>
  <c r="G4701" i="4" s="1"/>
  <c r="AF4691" i="4"/>
  <c r="G4691" i="4" s="1"/>
  <c r="AF4681" i="4"/>
  <c r="G4681" i="4" s="1"/>
  <c r="AF4671" i="4"/>
  <c r="G4671" i="4" s="1"/>
  <c r="AF4661" i="4"/>
  <c r="G4661" i="4" s="1"/>
  <c r="AF4651" i="4"/>
  <c r="G4651" i="4" s="1"/>
  <c r="AF4641" i="4"/>
  <c r="G4641" i="4" s="1"/>
  <c r="AF4631" i="4"/>
  <c r="G4631" i="4" s="1"/>
  <c r="AF4621" i="4"/>
  <c r="G4621" i="4" s="1"/>
  <c r="AF4611" i="4"/>
  <c r="G4611" i="4" s="1"/>
  <c r="AF4601" i="4"/>
  <c r="G4601" i="4" s="1"/>
  <c r="AF4591" i="4"/>
  <c r="G4591" i="4" s="1"/>
  <c r="AF4581" i="4"/>
  <c r="G4581" i="4" s="1"/>
  <c r="AF4571" i="4"/>
  <c r="G4571" i="4" s="1"/>
  <c r="AF4561" i="4"/>
  <c r="G4561" i="4" s="1"/>
  <c r="AF4551" i="4"/>
  <c r="G4551" i="4" s="1"/>
  <c r="AF4541" i="4"/>
  <c r="G4541" i="4" s="1"/>
  <c r="AF4531" i="4"/>
  <c r="G4531" i="4" s="1"/>
  <c r="AF4521" i="4"/>
  <c r="G4521" i="4" s="1"/>
  <c r="AF4511" i="4"/>
  <c r="G4511" i="4" s="1"/>
  <c r="AF4501" i="4"/>
  <c r="G4501" i="4" s="1"/>
  <c r="AF4491" i="4"/>
  <c r="G4491" i="4" s="1"/>
  <c r="AF4481" i="4"/>
  <c r="G4481" i="4" s="1"/>
  <c r="AF4471" i="4"/>
  <c r="G4471" i="4" s="1"/>
  <c r="AF4461" i="4"/>
  <c r="G4461" i="4" s="1"/>
  <c r="AF4451" i="4"/>
  <c r="G4451" i="4" s="1"/>
  <c r="AF4441" i="4"/>
  <c r="G4441" i="4" s="1"/>
  <c r="AF4431" i="4"/>
  <c r="G4431" i="4" s="1"/>
  <c r="AF4421" i="4"/>
  <c r="G4421" i="4" s="1"/>
  <c r="AF4411" i="4"/>
  <c r="G4411" i="4" s="1"/>
  <c r="AF4401" i="4"/>
  <c r="G4401" i="4" s="1"/>
  <c r="AF4391" i="4"/>
  <c r="G4391" i="4" s="1"/>
  <c r="AF4381" i="4"/>
  <c r="G4381" i="4" s="1"/>
  <c r="AF4371" i="4"/>
  <c r="G4371" i="4" s="1"/>
  <c r="AF4362" i="4"/>
  <c r="G4362" i="4" s="1"/>
  <c r="AF4352" i="4"/>
  <c r="G4352" i="4" s="1"/>
  <c r="AF4342" i="4"/>
  <c r="G4342" i="4" s="1"/>
  <c r="AF4332" i="4"/>
  <c r="G4332" i="4" s="1"/>
  <c r="AF4322" i="4"/>
  <c r="G4322" i="4" s="1"/>
  <c r="AF4312" i="4"/>
  <c r="G4312" i="4" s="1"/>
  <c r="AF4302" i="4"/>
  <c r="G4302" i="4" s="1"/>
  <c r="AF4292" i="4"/>
  <c r="G4292" i="4" s="1"/>
  <c r="AF4282" i="4"/>
  <c r="G4282" i="4" s="1"/>
  <c r="AF4272" i="4"/>
  <c r="G4272" i="4" s="1"/>
  <c r="AF4262" i="4"/>
  <c r="G4262" i="4" s="1"/>
  <c r="AF4252" i="4"/>
  <c r="G4252" i="4" s="1"/>
  <c r="AF4242" i="4"/>
  <c r="G4242" i="4" s="1"/>
  <c r="AF4232" i="4"/>
  <c r="G4232" i="4" s="1"/>
  <c r="AF4222" i="4"/>
  <c r="G4222" i="4" s="1"/>
  <c r="AF4212" i="4"/>
  <c r="G4212" i="4" s="1"/>
  <c r="AF4202" i="4"/>
  <c r="G4202" i="4" s="1"/>
  <c r="AF4192" i="4"/>
  <c r="G4192" i="4" s="1"/>
  <c r="AF4182" i="4"/>
  <c r="G4182" i="4" s="1"/>
  <c r="AF4172" i="4"/>
  <c r="G4172" i="4" s="1"/>
  <c r="AF4162" i="4"/>
  <c r="G4162" i="4" s="1"/>
  <c r="AF4152" i="4"/>
  <c r="G4152" i="4" s="1"/>
  <c r="AF4142" i="4"/>
  <c r="G4142" i="4" s="1"/>
  <c r="AF4132" i="4"/>
  <c r="G4132" i="4" s="1"/>
  <c r="AF4122" i="4"/>
  <c r="G4122" i="4" s="1"/>
  <c r="AF4112" i="4"/>
  <c r="G4112" i="4" s="1"/>
  <c r="AF4102" i="4"/>
  <c r="G4102" i="4" s="1"/>
  <c r="AF4092" i="4"/>
  <c r="G4092" i="4" s="1"/>
  <c r="AF4082" i="4"/>
  <c r="G4082" i="4" s="1"/>
  <c r="AF4072" i="4"/>
  <c r="G4072" i="4" s="1"/>
  <c r="AF4062" i="4"/>
  <c r="G4062" i="4" s="1"/>
  <c r="AF4052" i="4"/>
  <c r="G4052" i="4" s="1"/>
  <c r="AF4042" i="4"/>
  <c r="G4042" i="4" s="1"/>
  <c r="AF844" i="4"/>
  <c r="G844" i="4" s="1"/>
  <c r="AF834" i="4"/>
  <c r="G834" i="4" s="1"/>
  <c r="AF824" i="4"/>
  <c r="G824" i="4" s="1"/>
  <c r="AF814" i="4"/>
  <c r="G814" i="4" s="1"/>
  <c r="AF804" i="4"/>
  <c r="G804" i="4" s="1"/>
  <c r="AF794" i="4"/>
  <c r="G794" i="4" s="1"/>
  <c r="AF784" i="4"/>
  <c r="G784" i="4" s="1"/>
  <c r="AF774" i="4"/>
  <c r="G774" i="4" s="1"/>
  <c r="AF764" i="4"/>
  <c r="G764" i="4" s="1"/>
  <c r="AF754" i="4"/>
  <c r="G754" i="4" s="1"/>
  <c r="AF724" i="4"/>
  <c r="G724" i="4" s="1"/>
  <c r="AF714" i="4"/>
  <c r="G714" i="4" s="1"/>
  <c r="AF704" i="4"/>
  <c r="G704" i="4" s="1"/>
  <c r="AF694" i="4"/>
  <c r="G694" i="4" s="1"/>
  <c r="AF5118" i="4"/>
  <c r="G5118" i="4" s="1"/>
  <c r="AF5108" i="4"/>
  <c r="G5108" i="4" s="1"/>
  <c r="AF5098" i="4"/>
  <c r="G5098" i="4" s="1"/>
  <c r="AF5088" i="4"/>
  <c r="G5088" i="4" s="1"/>
  <c r="AF5078" i="4"/>
  <c r="G5078" i="4" s="1"/>
  <c r="AF5074" i="4"/>
  <c r="G5074" i="4" s="1"/>
  <c r="AF20" i="4"/>
  <c r="G20" i="4" s="1"/>
  <c r="AF5062" i="4"/>
  <c r="G5062" i="4" s="1"/>
  <c r="AF5052" i="4"/>
  <c r="G5052" i="4" s="1"/>
  <c r="AF5042" i="4"/>
  <c r="G5042" i="4" s="1"/>
  <c r="AF5032" i="4"/>
  <c r="G5032" i="4" s="1"/>
  <c r="AF5022" i="4"/>
  <c r="G5022" i="4" s="1"/>
  <c r="AF5012" i="4"/>
  <c r="G5012" i="4" s="1"/>
  <c r="AF5002" i="4"/>
  <c r="G5002" i="4" s="1"/>
  <c r="AF4992" i="4"/>
  <c r="G4992" i="4" s="1"/>
  <c r="AF4982" i="4"/>
  <c r="G4982" i="4" s="1"/>
  <c r="AF4972" i="4"/>
  <c r="G4972" i="4" s="1"/>
  <c r="AF4962" i="4"/>
  <c r="G4962" i="4" s="1"/>
  <c r="AF4952" i="4"/>
  <c r="G4952" i="4" s="1"/>
  <c r="AF4942" i="4"/>
  <c r="G4942" i="4" s="1"/>
  <c r="AF4932" i="4"/>
  <c r="G4932" i="4" s="1"/>
  <c r="AF4922" i="4"/>
  <c r="G4922" i="4" s="1"/>
  <c r="AF4912" i="4"/>
  <c r="G4912" i="4" s="1"/>
  <c r="AF4902" i="4"/>
  <c r="G4902" i="4" s="1"/>
  <c r="AF4892" i="4"/>
  <c r="G4892" i="4" s="1"/>
  <c r="AF4882" i="4"/>
  <c r="G4882" i="4" s="1"/>
  <c r="AF4872" i="4"/>
  <c r="G4872" i="4" s="1"/>
  <c r="AF4862" i="4"/>
  <c r="G4862" i="4" s="1"/>
  <c r="AF4852" i="4"/>
  <c r="G4852" i="4" s="1"/>
  <c r="AF4842" i="4"/>
  <c r="G4842" i="4" s="1"/>
  <c r="AF4832" i="4"/>
  <c r="G4832" i="4" s="1"/>
  <c r="AF4822" i="4"/>
  <c r="G4822" i="4" s="1"/>
  <c r="AF4812" i="4"/>
  <c r="G4812" i="4" s="1"/>
  <c r="AF4802" i="4"/>
  <c r="G4802" i="4" s="1"/>
  <c r="AF4792" i="4"/>
  <c r="G4792" i="4" s="1"/>
  <c r="AF4782" i="4"/>
  <c r="G4782" i="4" s="1"/>
  <c r="AF4772" i="4"/>
  <c r="G4772" i="4" s="1"/>
  <c r="AF4762" i="4"/>
  <c r="G4762" i="4" s="1"/>
  <c r="AF4752" i="4"/>
  <c r="G4752" i="4" s="1"/>
  <c r="AF4742" i="4"/>
  <c r="G4742" i="4" s="1"/>
  <c r="AF4732" i="4"/>
  <c r="G4732" i="4" s="1"/>
  <c r="AF4722" i="4"/>
  <c r="G4722" i="4" s="1"/>
  <c r="AF4712" i="4"/>
  <c r="G4712" i="4" s="1"/>
  <c r="AF4702" i="4"/>
  <c r="G4702" i="4" s="1"/>
  <c r="AF4692" i="4"/>
  <c r="G4692" i="4" s="1"/>
  <c r="AF4682" i="4"/>
  <c r="G4682" i="4" s="1"/>
  <c r="AF4672" i="4"/>
  <c r="G4672" i="4" s="1"/>
  <c r="AF4662" i="4"/>
  <c r="G4662" i="4" s="1"/>
  <c r="AF4652" i="4"/>
  <c r="G4652" i="4" s="1"/>
  <c r="AF4642" i="4"/>
  <c r="G4642" i="4" s="1"/>
  <c r="AF4632" i="4"/>
  <c r="G4632" i="4" s="1"/>
  <c r="AF4622" i="4"/>
  <c r="G4622" i="4" s="1"/>
  <c r="AF4612" i="4"/>
  <c r="G4612" i="4" s="1"/>
  <c r="AF4602" i="4"/>
  <c r="G4602" i="4" s="1"/>
  <c r="AF4592" i="4"/>
  <c r="G4592" i="4" s="1"/>
  <c r="AF4582" i="4"/>
  <c r="G4582" i="4" s="1"/>
  <c r="AF4572" i="4"/>
  <c r="G4572" i="4" s="1"/>
  <c r="AF4562" i="4"/>
  <c r="G4562" i="4" s="1"/>
  <c r="AF4552" i="4"/>
  <c r="G4552" i="4" s="1"/>
  <c r="AF4542" i="4"/>
  <c r="G4542" i="4" s="1"/>
  <c r="AF4032" i="4"/>
  <c r="G4032" i="4" s="1"/>
  <c r="AF4022" i="4"/>
  <c r="G4022" i="4" s="1"/>
  <c r="AF4012" i="4"/>
  <c r="G4012" i="4" s="1"/>
  <c r="AF4002" i="4"/>
  <c r="G4002" i="4" s="1"/>
  <c r="AF3992" i="4"/>
  <c r="G3992" i="4" s="1"/>
  <c r="AF3982" i="4"/>
  <c r="G3982" i="4" s="1"/>
  <c r="AF3972" i="4"/>
  <c r="G3972" i="4" s="1"/>
  <c r="AF3962" i="4"/>
  <c r="G3962" i="4" s="1"/>
  <c r="AF3952" i="4"/>
  <c r="G3952" i="4" s="1"/>
  <c r="AF3942" i="4"/>
  <c r="G3942" i="4" s="1"/>
  <c r="AF3932" i="4"/>
  <c r="G3932" i="4" s="1"/>
  <c r="AF3922" i="4"/>
  <c r="G3922" i="4" s="1"/>
  <c r="AF3912" i="4"/>
  <c r="G3912" i="4" s="1"/>
  <c r="AF3902" i="4"/>
  <c r="G3902" i="4" s="1"/>
  <c r="AF3892" i="4"/>
  <c r="G3892" i="4" s="1"/>
  <c r="AF3882" i="4"/>
  <c r="G3882" i="4" s="1"/>
  <c r="AF3872" i="4"/>
  <c r="G3872" i="4" s="1"/>
  <c r="AF3862" i="4"/>
  <c r="G3862" i="4" s="1"/>
  <c r="AF3852" i="4"/>
  <c r="G3852" i="4" s="1"/>
  <c r="AF3842" i="4"/>
  <c r="G3842" i="4" s="1"/>
  <c r="AF3832" i="4"/>
  <c r="G3832" i="4" s="1"/>
  <c r="AF3822" i="4"/>
  <c r="G3822" i="4" s="1"/>
  <c r="AF3812" i="4"/>
  <c r="G3812" i="4" s="1"/>
  <c r="AF3802" i="4"/>
  <c r="G3802" i="4" s="1"/>
  <c r="AF3792" i="4"/>
  <c r="G3792" i="4" s="1"/>
  <c r="AF3782" i="4"/>
  <c r="G3782" i="4" s="1"/>
  <c r="AF3772" i="4"/>
  <c r="G3772" i="4" s="1"/>
  <c r="AF3762" i="4"/>
  <c r="G3762" i="4" s="1"/>
  <c r="AF3752" i="4"/>
  <c r="G3752" i="4" s="1"/>
  <c r="AF3742" i="4"/>
  <c r="G3742" i="4" s="1"/>
  <c r="AF3732" i="4"/>
  <c r="G3732" i="4" s="1"/>
  <c r="AF3722" i="4"/>
  <c r="G3722" i="4" s="1"/>
  <c r="AF3712" i="4"/>
  <c r="G3712" i="4" s="1"/>
  <c r="AF3702" i="4"/>
  <c r="G3702" i="4" s="1"/>
  <c r="AF3692" i="4"/>
  <c r="G3692" i="4" s="1"/>
  <c r="AF3682" i="4"/>
  <c r="G3682" i="4" s="1"/>
  <c r="AF3672" i="4"/>
  <c r="G3672" i="4" s="1"/>
  <c r="AF3662" i="4"/>
  <c r="G3662" i="4" s="1"/>
  <c r="AF3652" i="4"/>
  <c r="G3652" i="4" s="1"/>
  <c r="AF3642" i="4"/>
  <c r="G3642" i="4" s="1"/>
  <c r="AF3632" i="4"/>
  <c r="G3632" i="4" s="1"/>
  <c r="AF3622" i="4"/>
  <c r="G3622" i="4" s="1"/>
  <c r="AF3612" i="4"/>
  <c r="G3612" i="4" s="1"/>
  <c r="AF3602" i="4"/>
  <c r="G3602" i="4" s="1"/>
  <c r="AF3592" i="4"/>
  <c r="G3592" i="4" s="1"/>
  <c r="AF3582" i="4"/>
  <c r="G3582" i="4" s="1"/>
  <c r="AF3572" i="4"/>
  <c r="G3572" i="4" s="1"/>
  <c r="AF3562" i="4"/>
  <c r="G3562" i="4" s="1"/>
  <c r="AF3553" i="4"/>
  <c r="G3553" i="4" s="1"/>
  <c r="AF3543" i="4"/>
  <c r="G3543" i="4" s="1"/>
  <c r="AF3533" i="4"/>
  <c r="G3533" i="4" s="1"/>
  <c r="AF3523" i="4"/>
  <c r="G3523" i="4" s="1"/>
  <c r="AF3513" i="4"/>
  <c r="G3513" i="4" s="1"/>
  <c r="AF3506" i="4"/>
  <c r="G3506" i="4" s="1"/>
  <c r="AF3496" i="4"/>
  <c r="G3496" i="4" s="1"/>
  <c r="AF3486" i="4"/>
  <c r="G3486" i="4" s="1"/>
  <c r="AF3476" i="4"/>
  <c r="G3476" i="4" s="1"/>
  <c r="AF3466" i="4"/>
  <c r="G3466" i="4" s="1"/>
  <c r="AF3456" i="4"/>
  <c r="G3456" i="4" s="1"/>
  <c r="AF3446" i="4"/>
  <c r="G3446" i="4" s="1"/>
  <c r="AF3436" i="4"/>
  <c r="G3436" i="4" s="1"/>
  <c r="AF3426" i="4"/>
  <c r="G3426" i="4" s="1"/>
  <c r="AF3416" i="4"/>
  <c r="G3416" i="4" s="1"/>
  <c r="AF3406" i="4"/>
  <c r="G3406" i="4" s="1"/>
  <c r="AF3396" i="4"/>
  <c r="G3396" i="4" s="1"/>
  <c r="AF3386" i="4"/>
  <c r="G3386" i="4" s="1"/>
  <c r="AF3376" i="4"/>
  <c r="G3376" i="4" s="1"/>
  <c r="AF3366" i="4"/>
  <c r="G3366" i="4" s="1"/>
  <c r="AF7" i="4"/>
  <c r="G7" i="4" s="1"/>
  <c r="AF3351" i="4"/>
  <c r="G3351" i="4" s="1"/>
  <c r="AF3341" i="4"/>
  <c r="G3341" i="4" s="1"/>
  <c r="AF3331" i="4"/>
  <c r="G3331" i="4" s="1"/>
  <c r="AF3321" i="4"/>
  <c r="G3321" i="4" s="1"/>
  <c r="AF3311" i="4"/>
  <c r="G3311" i="4" s="1"/>
  <c r="AF3301" i="4"/>
  <c r="G3301" i="4" s="1"/>
  <c r="AF3291" i="4"/>
  <c r="G3291" i="4" s="1"/>
  <c r="AF3281" i="4"/>
  <c r="G3281" i="4" s="1"/>
  <c r="AF3271" i="4"/>
  <c r="G3271" i="4" s="1"/>
  <c r="AF3261" i="4"/>
  <c r="G3261" i="4" s="1"/>
  <c r="AF3251" i="4"/>
  <c r="G3251" i="4" s="1"/>
  <c r="AF3241" i="4"/>
  <c r="G3241" i="4" s="1"/>
  <c r="AF3231" i="4"/>
  <c r="G3231" i="4" s="1"/>
  <c r="AF3221" i="4"/>
  <c r="G3221" i="4" s="1"/>
  <c r="AF3211" i="4"/>
  <c r="G3211" i="4" s="1"/>
  <c r="AF3201" i="4"/>
  <c r="G3201" i="4" s="1"/>
  <c r="AF3191" i="4"/>
  <c r="G3191" i="4" s="1"/>
  <c r="AF3181" i="4"/>
  <c r="G3181" i="4" s="1"/>
  <c r="AF3171" i="4"/>
  <c r="G3171" i="4" s="1"/>
  <c r="AF3161" i="4"/>
  <c r="G3161" i="4" s="1"/>
  <c r="AF3151" i="4"/>
  <c r="G3151" i="4" s="1"/>
  <c r="AF3141" i="4"/>
  <c r="G3141" i="4" s="1"/>
  <c r="AF3131" i="4"/>
  <c r="G3131" i="4" s="1"/>
  <c r="AF3121" i="4"/>
  <c r="G3121" i="4" s="1"/>
  <c r="AF3111" i="4"/>
  <c r="G3111" i="4" s="1"/>
  <c r="AF3101" i="4"/>
  <c r="G3101" i="4" s="1"/>
  <c r="AF3091" i="4"/>
  <c r="G3091" i="4" s="1"/>
  <c r="AF3081" i="4"/>
  <c r="G3081" i="4" s="1"/>
  <c r="AF3071" i="4"/>
  <c r="G3071" i="4" s="1"/>
  <c r="AF3061" i="4"/>
  <c r="G3061" i="4" s="1"/>
  <c r="AF3051" i="4"/>
  <c r="G3051" i="4" s="1"/>
  <c r="AF3041" i="4"/>
  <c r="G3041" i="4" s="1"/>
  <c r="AF3031" i="4"/>
  <c r="G3031" i="4" s="1"/>
  <c r="AF3021" i="4"/>
  <c r="G3021" i="4" s="1"/>
  <c r="AF3011" i="4"/>
  <c r="G3011" i="4" s="1"/>
  <c r="AF3001" i="4"/>
  <c r="G3001" i="4" s="1"/>
  <c r="AF2991" i="4"/>
  <c r="G2991" i="4" s="1"/>
  <c r="AF2981" i="4"/>
  <c r="G2981" i="4" s="1"/>
  <c r="AF2971" i="4"/>
  <c r="G2971" i="4" s="1"/>
  <c r="AF2961" i="4"/>
  <c r="G2961" i="4" s="1"/>
  <c r="AF2951" i="4"/>
  <c r="G2951" i="4" s="1"/>
  <c r="AF2941" i="4"/>
  <c r="G2941" i="4" s="1"/>
  <c r="AF2931" i="4"/>
  <c r="G2931" i="4" s="1"/>
  <c r="AF2921" i="4"/>
  <c r="G2921" i="4" s="1"/>
  <c r="AF2911" i="4"/>
  <c r="G2911" i="4" s="1"/>
  <c r="AF2901" i="4"/>
  <c r="G2901" i="4" s="1"/>
  <c r="AF2891" i="4"/>
  <c r="G2891" i="4" s="1"/>
  <c r="AF2881" i="4"/>
  <c r="G2881" i="4" s="1"/>
  <c r="AF2871" i="4"/>
  <c r="G2871" i="4" s="1"/>
  <c r="AF2861" i="4"/>
  <c r="G2861" i="4" s="1"/>
  <c r="AF2851" i="4"/>
  <c r="G2851" i="4" s="1"/>
  <c r="AF2841" i="4"/>
  <c r="G2841" i="4" s="1"/>
  <c r="AF2831" i="4"/>
  <c r="G2831" i="4" s="1"/>
  <c r="AF2821" i="4"/>
  <c r="G2821" i="4" s="1"/>
  <c r="AF2811" i="4"/>
  <c r="G2811" i="4" s="1"/>
  <c r="AF2801" i="4"/>
  <c r="G2801" i="4" s="1"/>
  <c r="AF2791" i="4"/>
  <c r="G2791" i="4" s="1"/>
  <c r="AF2781" i="4"/>
  <c r="G2781" i="4" s="1"/>
  <c r="AF2771" i="4"/>
  <c r="G2771" i="4" s="1"/>
  <c r="AF2761" i="4"/>
  <c r="G2761" i="4" s="1"/>
  <c r="AF2751" i="4"/>
  <c r="G2751" i="4" s="1"/>
  <c r="AF2743" i="4"/>
  <c r="G2743" i="4" s="1"/>
  <c r="AF2733" i="4"/>
  <c r="G2733" i="4" s="1"/>
  <c r="AF2723" i="4"/>
  <c r="G2723" i="4" s="1"/>
  <c r="AF2713" i="4"/>
  <c r="G2713" i="4" s="1"/>
  <c r="AF2703" i="4"/>
  <c r="G2703" i="4" s="1"/>
  <c r="AF2693" i="4"/>
  <c r="G2693" i="4" s="1"/>
  <c r="AF2683" i="4"/>
  <c r="G2683" i="4" s="1"/>
  <c r="AF2673" i="4"/>
  <c r="G2673" i="4" s="1"/>
  <c r="AF2663" i="4"/>
  <c r="G2663" i="4" s="1"/>
  <c r="AF2655" i="4"/>
  <c r="G2655" i="4" s="1"/>
  <c r="AF2645" i="4"/>
  <c r="G2645" i="4" s="1"/>
  <c r="AF2635" i="4"/>
  <c r="G2635" i="4" s="1"/>
  <c r="AF2625" i="4"/>
  <c r="G2625" i="4" s="1"/>
  <c r="AF2615" i="4"/>
  <c r="G2615" i="4" s="1"/>
  <c r="AF2605" i="4"/>
  <c r="G2605" i="4" s="1"/>
  <c r="AF2595" i="4"/>
  <c r="G2595" i="4" s="1"/>
  <c r="AF2585" i="4"/>
  <c r="G2585" i="4" s="1"/>
  <c r="AF2575" i="4"/>
  <c r="G2575" i="4" s="1"/>
  <c r="AF2565" i="4"/>
  <c r="G2565" i="4" s="1"/>
  <c r="AF2555" i="4"/>
  <c r="G2555" i="4" s="1"/>
  <c r="AF2545" i="4"/>
  <c r="G2545" i="4" s="1"/>
  <c r="AF2535" i="4"/>
  <c r="G2535" i="4" s="1"/>
  <c r="AF2525" i="4"/>
  <c r="G2525" i="4" s="1"/>
  <c r="AF2515" i="4"/>
  <c r="G2515" i="4" s="1"/>
  <c r="AF2505" i="4"/>
  <c r="G2505" i="4" s="1"/>
  <c r="AF2495" i="4"/>
  <c r="G2495" i="4" s="1"/>
  <c r="AF2485" i="4"/>
  <c r="G2485" i="4" s="1"/>
  <c r="AF2475" i="4"/>
  <c r="G2475" i="4" s="1"/>
  <c r="AF2465" i="4"/>
  <c r="G2465" i="4" s="1"/>
  <c r="AF2455" i="4"/>
  <c r="G2455" i="4" s="1"/>
  <c r="AF2445" i="4"/>
  <c r="G2445" i="4" s="1"/>
  <c r="AF2435" i="4"/>
  <c r="G2435" i="4" s="1"/>
  <c r="AF2425" i="4"/>
  <c r="G2425" i="4" s="1"/>
  <c r="AF2415" i="4"/>
  <c r="G2415" i="4" s="1"/>
  <c r="AF2405" i="4"/>
  <c r="G2405" i="4" s="1"/>
  <c r="AF2395" i="4"/>
  <c r="G2395" i="4" s="1"/>
  <c r="AF2385" i="4"/>
  <c r="G2385" i="4" s="1"/>
  <c r="AF2375" i="4"/>
  <c r="G2375" i="4" s="1"/>
  <c r="AF2365" i="4"/>
  <c r="G2365" i="4" s="1"/>
  <c r="AF2355" i="4"/>
  <c r="G2355" i="4" s="1"/>
  <c r="AF2345" i="4"/>
  <c r="G2345" i="4" s="1"/>
  <c r="AF2335" i="4"/>
  <c r="G2335" i="4" s="1"/>
  <c r="AF2325" i="4"/>
  <c r="G2325" i="4" s="1"/>
  <c r="AF2315" i="4"/>
  <c r="G2315" i="4" s="1"/>
  <c r="AF2305" i="4"/>
  <c r="G2305" i="4" s="1"/>
  <c r="AF2295" i="4"/>
  <c r="G2295" i="4" s="1"/>
  <c r="AF2285" i="4"/>
  <c r="G2285" i="4" s="1"/>
  <c r="AF2275" i="4"/>
  <c r="G2275" i="4" s="1"/>
  <c r="AF2265" i="4"/>
  <c r="G2265" i="4" s="1"/>
  <c r="AF2255" i="4"/>
  <c r="G2255" i="4" s="1"/>
  <c r="AF2245" i="4"/>
  <c r="G2245" i="4" s="1"/>
  <c r="AF2235" i="4"/>
  <c r="G2235" i="4" s="1"/>
  <c r="AF2225" i="4"/>
  <c r="G2225" i="4" s="1"/>
  <c r="AF2215" i="4"/>
  <c r="G2215" i="4" s="1"/>
  <c r="AF2205" i="4"/>
  <c r="G2205" i="4" s="1"/>
  <c r="AF2195" i="4"/>
  <c r="G2195" i="4" s="1"/>
  <c r="AF2185" i="4"/>
  <c r="G2185" i="4" s="1"/>
  <c r="AF2175" i="4"/>
  <c r="G2175" i="4" s="1"/>
  <c r="AF2165" i="4"/>
  <c r="G2165" i="4" s="1"/>
  <c r="AF2155" i="4"/>
  <c r="G2155" i="4" s="1"/>
  <c r="AF2145" i="4"/>
  <c r="G2145" i="4" s="1"/>
  <c r="AF2135" i="4"/>
  <c r="G2135" i="4" s="1"/>
  <c r="AF2125" i="4"/>
  <c r="G2125" i="4" s="1"/>
  <c r="AF2115" i="4"/>
  <c r="G2115" i="4" s="1"/>
  <c r="AF2105" i="4"/>
  <c r="G2105" i="4" s="1"/>
  <c r="AF2095" i="4"/>
  <c r="G2095" i="4" s="1"/>
  <c r="AF2085" i="4"/>
  <c r="G2085" i="4" s="1"/>
  <c r="AF2075" i="4"/>
  <c r="G2075" i="4" s="1"/>
  <c r="AF2065" i="4"/>
  <c r="G2065" i="4" s="1"/>
  <c r="AF2055" i="4"/>
  <c r="G2055" i="4" s="1"/>
  <c r="AF2045" i="4"/>
  <c r="G2045" i="4" s="1"/>
  <c r="AF2035" i="4"/>
  <c r="G2035" i="4" s="1"/>
  <c r="AF2025" i="4"/>
  <c r="G2025" i="4" s="1"/>
  <c r="AF2015" i="4"/>
  <c r="G2015" i="4" s="1"/>
  <c r="AF2005" i="4"/>
  <c r="G2005" i="4" s="1"/>
  <c r="AF1995" i="4"/>
  <c r="G1995" i="4" s="1"/>
  <c r="AF1985" i="4"/>
  <c r="G1985" i="4" s="1"/>
  <c r="AF1975" i="4"/>
  <c r="G1975" i="4" s="1"/>
  <c r="AF1965" i="4"/>
  <c r="G1965" i="4" s="1"/>
  <c r="AF1955" i="4"/>
  <c r="G1955" i="4" s="1"/>
  <c r="AF1945" i="4"/>
  <c r="G1945" i="4" s="1"/>
  <c r="AF1935" i="4"/>
  <c r="G1935" i="4" s="1"/>
  <c r="AF1925" i="4"/>
  <c r="G1925" i="4" s="1"/>
  <c r="AF1915" i="4"/>
  <c r="G1915" i="4" s="1"/>
  <c r="AF1905" i="4"/>
  <c r="G1905" i="4" s="1"/>
  <c r="AF1895" i="4"/>
  <c r="G1895" i="4" s="1"/>
  <c r="AF1885" i="4"/>
  <c r="G1885" i="4" s="1"/>
  <c r="AF1875" i="4"/>
  <c r="G1875" i="4" s="1"/>
  <c r="AF1865" i="4"/>
  <c r="G1865" i="4" s="1"/>
  <c r="AF1855" i="4"/>
  <c r="G1855" i="4" s="1"/>
  <c r="AF1845" i="4"/>
  <c r="G1845" i="4" s="1"/>
  <c r="AF1835" i="4"/>
  <c r="G1835" i="4" s="1"/>
  <c r="AF1825" i="4"/>
  <c r="G1825" i="4" s="1"/>
  <c r="AF1815" i="4"/>
  <c r="G1815" i="4" s="1"/>
  <c r="AF1805" i="4"/>
  <c r="G1805" i="4" s="1"/>
  <c r="AF1795" i="4"/>
  <c r="G1795" i="4" s="1"/>
  <c r="AF1785" i="4"/>
  <c r="G1785" i="4" s="1"/>
  <c r="AF1775" i="4"/>
  <c r="G1775" i="4" s="1"/>
  <c r="AF1765" i="4"/>
  <c r="G1765" i="4" s="1"/>
  <c r="AF1755" i="4"/>
  <c r="G1755" i="4" s="1"/>
  <c r="AF1745" i="4"/>
  <c r="G1745" i="4" s="1"/>
  <c r="AF1735" i="4"/>
  <c r="G1735" i="4" s="1"/>
  <c r="AF1725" i="4"/>
  <c r="G1725" i="4" s="1"/>
  <c r="AF1715" i="4"/>
  <c r="G1715" i="4" s="1"/>
  <c r="AF1705" i="4"/>
  <c r="G1705" i="4" s="1"/>
  <c r="AF1695" i="4"/>
  <c r="G1695" i="4" s="1"/>
  <c r="AF1685" i="4"/>
  <c r="G1685" i="4" s="1"/>
  <c r="AF1675" i="4"/>
  <c r="G1675" i="4" s="1"/>
  <c r="AF1665" i="4"/>
  <c r="G1665" i="4" s="1"/>
  <c r="AF1655" i="4"/>
  <c r="G1655" i="4" s="1"/>
  <c r="AF1645" i="4"/>
  <c r="G1645" i="4" s="1"/>
  <c r="AF1635" i="4"/>
  <c r="G1635" i="4" s="1"/>
  <c r="AF1625" i="4"/>
  <c r="G1625" i="4" s="1"/>
  <c r="AF1615" i="4"/>
  <c r="G1615" i="4" s="1"/>
  <c r="AF1605" i="4"/>
  <c r="G1605" i="4" s="1"/>
  <c r="AF1595" i="4"/>
  <c r="G1595" i="4" s="1"/>
  <c r="AF1585" i="4"/>
  <c r="G1585" i="4" s="1"/>
  <c r="AF1575" i="4"/>
  <c r="G1575" i="4" s="1"/>
  <c r="AF1565" i="4"/>
  <c r="G1565" i="4" s="1"/>
  <c r="AF1555" i="4"/>
  <c r="G1555" i="4" s="1"/>
  <c r="AF1545" i="4"/>
  <c r="G1545" i="4" s="1"/>
  <c r="AF1535" i="4"/>
  <c r="G1535" i="4" s="1"/>
  <c r="AF1525" i="4"/>
  <c r="G1525" i="4" s="1"/>
  <c r="AF1515" i="4"/>
  <c r="G1515" i="4" s="1"/>
  <c r="AF1505" i="4"/>
  <c r="G1505" i="4" s="1"/>
  <c r="AF1495" i="4"/>
  <c r="G1495" i="4" s="1"/>
  <c r="AF1485" i="4"/>
  <c r="G1485" i="4" s="1"/>
  <c r="AF1475" i="4"/>
  <c r="G1475" i="4" s="1"/>
  <c r="AF1465" i="4"/>
  <c r="G1465" i="4" s="1"/>
  <c r="AF1455" i="4"/>
  <c r="G1455" i="4" s="1"/>
  <c r="AF1445" i="4"/>
  <c r="G1445" i="4" s="1"/>
  <c r="AF1435" i="4"/>
  <c r="G1435" i="4" s="1"/>
  <c r="AF1425" i="4"/>
  <c r="G1425" i="4" s="1"/>
  <c r="AF1415" i="4"/>
  <c r="G1415" i="4" s="1"/>
  <c r="AF1405" i="4"/>
  <c r="G1405" i="4" s="1"/>
  <c r="AF1395" i="4"/>
  <c r="G1395" i="4" s="1"/>
  <c r="AF1385" i="4"/>
  <c r="G1385" i="4" s="1"/>
  <c r="AF1375" i="4"/>
  <c r="G1375" i="4" s="1"/>
  <c r="AF1365" i="4"/>
  <c r="G1365" i="4" s="1"/>
  <c r="AF1355" i="4"/>
  <c r="G1355" i="4" s="1"/>
  <c r="AF1345" i="4"/>
  <c r="G1345" i="4" s="1"/>
  <c r="AF1335" i="4"/>
  <c r="G1335" i="4" s="1"/>
  <c r="AF1325" i="4"/>
  <c r="G1325" i="4" s="1"/>
  <c r="AF1315" i="4"/>
  <c r="G1315" i="4" s="1"/>
  <c r="AF1305" i="4"/>
  <c r="G1305" i="4" s="1"/>
  <c r="AF1295" i="4"/>
  <c r="G1295" i="4" s="1"/>
  <c r="AF1285" i="4"/>
  <c r="G1285" i="4" s="1"/>
  <c r="AF1275" i="4"/>
  <c r="G1275" i="4" s="1"/>
  <c r="AF1265" i="4"/>
  <c r="G1265" i="4" s="1"/>
  <c r="AF1255" i="4"/>
  <c r="G1255" i="4" s="1"/>
  <c r="AF1245" i="4"/>
  <c r="G1245" i="4" s="1"/>
  <c r="AF1235" i="4"/>
  <c r="G1235" i="4" s="1"/>
  <c r="AF1225" i="4"/>
  <c r="G1225" i="4" s="1"/>
  <c r="AF1215" i="4"/>
  <c r="G1215" i="4" s="1"/>
  <c r="AF1205" i="4"/>
  <c r="G1205" i="4" s="1"/>
  <c r="AF1195" i="4"/>
  <c r="G1195" i="4" s="1"/>
  <c r="AF1185" i="4"/>
  <c r="G1185" i="4" s="1"/>
  <c r="AF1175" i="4"/>
  <c r="G1175" i="4" s="1"/>
  <c r="AF1165" i="4"/>
  <c r="G1165" i="4" s="1"/>
  <c r="AF1155" i="4"/>
  <c r="G1155" i="4" s="1"/>
  <c r="AF1145" i="4"/>
  <c r="G1145" i="4" s="1"/>
  <c r="AF1135" i="4"/>
  <c r="G1135" i="4" s="1"/>
  <c r="AF1125" i="4"/>
  <c r="G1125" i="4" s="1"/>
  <c r="AF1115" i="4"/>
  <c r="G1115" i="4" s="1"/>
  <c r="AF1105" i="4"/>
  <c r="G1105" i="4" s="1"/>
  <c r="AF1095" i="4"/>
  <c r="G1095" i="4" s="1"/>
  <c r="AF1085" i="4"/>
  <c r="G1085" i="4" s="1"/>
  <c r="AF1075" i="4"/>
  <c r="G1075" i="4" s="1"/>
  <c r="AF1065" i="4"/>
  <c r="G1065" i="4" s="1"/>
  <c r="AF1055" i="4"/>
  <c r="G1055" i="4" s="1"/>
  <c r="AF1045" i="4"/>
  <c r="G1045" i="4" s="1"/>
  <c r="AF1035" i="4"/>
  <c r="G1035" i="4" s="1"/>
  <c r="AF1025" i="4"/>
  <c r="G1025" i="4" s="1"/>
  <c r="AF1015" i="4"/>
  <c r="G1015" i="4" s="1"/>
  <c r="AF1005" i="4"/>
  <c r="G1005" i="4" s="1"/>
  <c r="AF995" i="4"/>
  <c r="G995" i="4" s="1"/>
  <c r="AF985" i="4"/>
  <c r="G985" i="4" s="1"/>
  <c r="AF975" i="4"/>
  <c r="G975" i="4" s="1"/>
  <c r="AF965" i="4"/>
  <c r="G965" i="4" s="1"/>
  <c r="AF955" i="4"/>
  <c r="G955" i="4" s="1"/>
  <c r="AF945" i="4"/>
  <c r="G945" i="4" s="1"/>
  <c r="AF935" i="4"/>
  <c r="G935" i="4" s="1"/>
  <c r="AF925" i="4"/>
  <c r="G925" i="4" s="1"/>
  <c r="AF915" i="4"/>
  <c r="G915" i="4" s="1"/>
  <c r="AF905" i="4"/>
  <c r="G905" i="4" s="1"/>
  <c r="AF895" i="4"/>
  <c r="G895" i="4" s="1"/>
  <c r="AF885" i="4"/>
  <c r="G885" i="4" s="1"/>
  <c r="AF875" i="4"/>
  <c r="G875" i="4" s="1"/>
  <c r="AF865" i="4"/>
  <c r="G865" i="4" s="1"/>
  <c r="AF855" i="4"/>
  <c r="G855" i="4" s="1"/>
  <c r="AF845" i="4"/>
  <c r="G845" i="4" s="1"/>
  <c r="AF835" i="4"/>
  <c r="G835" i="4" s="1"/>
  <c r="AF825" i="4"/>
  <c r="G825" i="4" s="1"/>
  <c r="AF815" i="4"/>
  <c r="G815" i="4" s="1"/>
  <c r="AF805" i="4"/>
  <c r="G805" i="4" s="1"/>
  <c r="AF795" i="4"/>
  <c r="G795" i="4" s="1"/>
  <c r="AF785" i="4"/>
  <c r="G785" i="4" s="1"/>
  <c r="AF775" i="4"/>
  <c r="G775" i="4" s="1"/>
  <c r="AF765" i="4"/>
  <c r="G765" i="4" s="1"/>
  <c r="AF755" i="4"/>
  <c r="G755" i="4" s="1"/>
  <c r="AF745" i="4"/>
  <c r="G745" i="4" s="1"/>
  <c r="AF725" i="4"/>
  <c r="G725" i="4" s="1"/>
  <c r="AF715" i="4"/>
  <c r="G715" i="4" s="1"/>
  <c r="AF695" i="4"/>
  <c r="G695" i="4" s="1"/>
  <c r="AF685" i="4"/>
  <c r="G685" i="4" s="1"/>
  <c r="AF675" i="4"/>
  <c r="G675" i="4" s="1"/>
  <c r="AF665" i="4"/>
  <c r="G665" i="4" s="1"/>
  <c r="AF655" i="4"/>
  <c r="G655" i="4" s="1"/>
  <c r="AF645" i="4"/>
  <c r="G645" i="4" s="1"/>
  <c r="AF635" i="4"/>
  <c r="G635" i="4" s="1"/>
  <c r="AF625" i="4"/>
  <c r="G625" i="4" s="1"/>
  <c r="AF4532" i="4"/>
  <c r="G4532" i="4" s="1"/>
  <c r="AF4522" i="4"/>
  <c r="G4522" i="4" s="1"/>
  <c r="AF4512" i="4"/>
  <c r="G4512" i="4" s="1"/>
  <c r="AF4502" i="4"/>
  <c r="G4502" i="4" s="1"/>
  <c r="AF4492" i="4"/>
  <c r="G4492" i="4" s="1"/>
  <c r="AF4482" i="4"/>
  <c r="G4482" i="4" s="1"/>
  <c r="AF4472" i="4"/>
  <c r="G4472" i="4" s="1"/>
  <c r="AF4462" i="4"/>
  <c r="G4462" i="4" s="1"/>
  <c r="AF4452" i="4"/>
  <c r="G4452" i="4" s="1"/>
  <c r="AF4442" i="4"/>
  <c r="G4442" i="4" s="1"/>
  <c r="AF4432" i="4"/>
  <c r="G4432" i="4" s="1"/>
  <c r="AF4422" i="4"/>
  <c r="G4422" i="4" s="1"/>
  <c r="AF4412" i="4"/>
  <c r="G4412" i="4" s="1"/>
  <c r="AF4402" i="4"/>
  <c r="G4402" i="4" s="1"/>
  <c r="AF4392" i="4"/>
  <c r="G4392" i="4" s="1"/>
  <c r="AF4382" i="4"/>
  <c r="G4382" i="4" s="1"/>
  <c r="AF4372" i="4"/>
  <c r="G4372" i="4" s="1"/>
  <c r="AF4363" i="4"/>
  <c r="G4363" i="4" s="1"/>
  <c r="AF4353" i="4"/>
  <c r="G4353" i="4" s="1"/>
  <c r="AF4343" i="4"/>
  <c r="G4343" i="4" s="1"/>
  <c r="AF4333" i="4"/>
  <c r="G4333" i="4" s="1"/>
  <c r="AF4323" i="4"/>
  <c r="G4323" i="4" s="1"/>
  <c r="AF4313" i="4"/>
  <c r="G4313" i="4" s="1"/>
  <c r="AF4303" i="4"/>
  <c r="G4303" i="4" s="1"/>
  <c r="AF4293" i="4"/>
  <c r="G4293" i="4" s="1"/>
  <c r="AF4283" i="4"/>
  <c r="G4283" i="4" s="1"/>
  <c r="AF4273" i="4"/>
  <c r="G4273" i="4" s="1"/>
  <c r="AF4263" i="4"/>
  <c r="G4263" i="4" s="1"/>
  <c r="AF4253" i="4"/>
  <c r="G4253" i="4" s="1"/>
  <c r="AF4243" i="4"/>
  <c r="G4243" i="4" s="1"/>
  <c r="AF4233" i="4"/>
  <c r="G4233" i="4" s="1"/>
  <c r="AF4223" i="4"/>
  <c r="G4223" i="4" s="1"/>
  <c r="AF4213" i="4"/>
  <c r="G4213" i="4" s="1"/>
  <c r="AF4203" i="4"/>
  <c r="G4203" i="4" s="1"/>
  <c r="AF4193" i="4"/>
  <c r="G4193" i="4" s="1"/>
  <c r="AF4183" i="4"/>
  <c r="G4183" i="4" s="1"/>
  <c r="AF4173" i="4"/>
  <c r="G4173" i="4" s="1"/>
  <c r="AF4163" i="4"/>
  <c r="G4163" i="4" s="1"/>
  <c r="AF4153" i="4"/>
  <c r="G4153" i="4" s="1"/>
  <c r="AF4143" i="4"/>
  <c r="G4143" i="4" s="1"/>
  <c r="AF4133" i="4"/>
  <c r="G4133" i="4" s="1"/>
  <c r="AF4123" i="4"/>
  <c r="G4123" i="4" s="1"/>
  <c r="AF4113" i="4"/>
  <c r="G4113" i="4" s="1"/>
  <c r="AF4103" i="4"/>
  <c r="G4103" i="4" s="1"/>
  <c r="AF4093" i="4"/>
  <c r="G4093" i="4" s="1"/>
  <c r="AF4083" i="4"/>
  <c r="G4083" i="4" s="1"/>
  <c r="AF4073" i="4"/>
  <c r="G4073" i="4" s="1"/>
  <c r="AF4063" i="4"/>
  <c r="G4063" i="4" s="1"/>
  <c r="AF4053" i="4"/>
  <c r="G4053" i="4" s="1"/>
  <c r="AF4043" i="4"/>
  <c r="G4043" i="4" s="1"/>
  <c r="AF4033" i="4"/>
  <c r="G4033" i="4" s="1"/>
  <c r="AF4023" i="4"/>
  <c r="G4023" i="4" s="1"/>
  <c r="AF4013" i="4"/>
  <c r="G4013" i="4" s="1"/>
  <c r="AF4003" i="4"/>
  <c r="G4003" i="4" s="1"/>
  <c r="AF3993" i="4"/>
  <c r="G3993" i="4" s="1"/>
  <c r="AF3983" i="4"/>
  <c r="G3983" i="4" s="1"/>
  <c r="AF3973" i="4"/>
  <c r="G3973" i="4" s="1"/>
  <c r="AF3963" i="4"/>
  <c r="G3963" i="4" s="1"/>
  <c r="AF3953" i="4"/>
  <c r="G3953" i="4" s="1"/>
  <c r="AF3943" i="4"/>
  <c r="G3943" i="4" s="1"/>
  <c r="AF3933" i="4"/>
  <c r="G3933" i="4" s="1"/>
  <c r="AF3923" i="4"/>
  <c r="G3923" i="4" s="1"/>
  <c r="AF3913" i="4"/>
  <c r="G3913" i="4" s="1"/>
  <c r="AF3903" i="4"/>
  <c r="G3903" i="4" s="1"/>
  <c r="AF3893" i="4"/>
  <c r="G3893" i="4" s="1"/>
  <c r="AF3883" i="4"/>
  <c r="G3883" i="4" s="1"/>
  <c r="AF3873" i="4"/>
  <c r="G3873" i="4" s="1"/>
  <c r="AF3863" i="4"/>
  <c r="G3863" i="4" s="1"/>
  <c r="AF3853" i="4"/>
  <c r="G3853" i="4" s="1"/>
  <c r="AF3843" i="4"/>
  <c r="G3843" i="4" s="1"/>
  <c r="AF3833" i="4"/>
  <c r="G3833" i="4" s="1"/>
  <c r="AF3823" i="4"/>
  <c r="G3823" i="4" s="1"/>
  <c r="AF3813" i="4"/>
  <c r="G3813" i="4" s="1"/>
  <c r="AF3803" i="4"/>
  <c r="G3803" i="4" s="1"/>
  <c r="AF3793" i="4"/>
  <c r="G3793" i="4" s="1"/>
  <c r="AF3783" i="4"/>
  <c r="G3783" i="4" s="1"/>
  <c r="AF3773" i="4"/>
  <c r="G3773" i="4" s="1"/>
  <c r="AF3763" i="4"/>
  <c r="G3763" i="4" s="1"/>
  <c r="AF3753" i="4"/>
  <c r="G3753" i="4" s="1"/>
  <c r="AF3743" i="4"/>
  <c r="G3743" i="4" s="1"/>
  <c r="AF3733" i="4"/>
  <c r="G3733" i="4" s="1"/>
  <c r="AF3723" i="4"/>
  <c r="G3723" i="4" s="1"/>
  <c r="AF3713" i="4"/>
  <c r="G3713" i="4" s="1"/>
  <c r="AF3703" i="4"/>
  <c r="G3703" i="4" s="1"/>
  <c r="AF3693" i="4"/>
  <c r="G3693" i="4" s="1"/>
  <c r="AF3683" i="4"/>
  <c r="G3683" i="4" s="1"/>
  <c r="AF3673" i="4"/>
  <c r="G3673" i="4" s="1"/>
  <c r="AF3663" i="4"/>
  <c r="G3663" i="4" s="1"/>
  <c r="AF3653" i="4"/>
  <c r="G3653" i="4" s="1"/>
  <c r="AF3643" i="4"/>
  <c r="G3643" i="4" s="1"/>
  <c r="AF3633" i="4"/>
  <c r="G3633" i="4" s="1"/>
  <c r="AF3623" i="4"/>
  <c r="G3623" i="4" s="1"/>
  <c r="AF3613" i="4"/>
  <c r="G3613" i="4" s="1"/>
  <c r="AF3603" i="4"/>
  <c r="G3603" i="4" s="1"/>
  <c r="AF3593" i="4"/>
  <c r="G3593" i="4" s="1"/>
  <c r="AF3583" i="4"/>
  <c r="G3583" i="4" s="1"/>
  <c r="AF3573" i="4"/>
  <c r="G3573" i="4" s="1"/>
  <c r="AF3563" i="4"/>
  <c r="G3563" i="4" s="1"/>
  <c r="AF3554" i="4"/>
  <c r="G3554" i="4" s="1"/>
  <c r="AF3544" i="4"/>
  <c r="G3544" i="4" s="1"/>
  <c r="AF3534" i="4"/>
  <c r="G3534" i="4" s="1"/>
  <c r="AF3524" i="4"/>
  <c r="G3524" i="4" s="1"/>
  <c r="AF3514" i="4"/>
  <c r="G3514" i="4" s="1"/>
  <c r="AF3507" i="4"/>
  <c r="G3507" i="4" s="1"/>
  <c r="AF3497" i="4"/>
  <c r="G3497" i="4" s="1"/>
  <c r="AF3487" i="4"/>
  <c r="G3487" i="4" s="1"/>
  <c r="AF3477" i="4"/>
  <c r="G3477" i="4" s="1"/>
  <c r="AF3467" i="4"/>
  <c r="G3467" i="4" s="1"/>
  <c r="AF3457" i="4"/>
  <c r="G3457" i="4" s="1"/>
  <c r="AF3447" i="4"/>
  <c r="G3447" i="4" s="1"/>
  <c r="AF3437" i="4"/>
  <c r="G3437" i="4" s="1"/>
  <c r="AF3427" i="4"/>
  <c r="G3427" i="4" s="1"/>
  <c r="AF3417" i="4"/>
  <c r="G3417" i="4" s="1"/>
  <c r="AF3407" i="4"/>
  <c r="G3407" i="4" s="1"/>
  <c r="AF3397" i="4"/>
  <c r="G3397" i="4" s="1"/>
  <c r="AF3387" i="4"/>
  <c r="G3387" i="4" s="1"/>
  <c r="AF3377" i="4"/>
  <c r="G3377" i="4" s="1"/>
  <c r="AF3367" i="4"/>
  <c r="G3367" i="4" s="1"/>
  <c r="AF3361" i="4"/>
  <c r="G3361" i="4" s="1"/>
  <c r="AF3352" i="4"/>
  <c r="G3352" i="4" s="1"/>
  <c r="AF3342" i="4"/>
  <c r="G3342" i="4" s="1"/>
  <c r="AF3332" i="4"/>
  <c r="G3332" i="4" s="1"/>
  <c r="AF3322" i="4"/>
  <c r="G3322" i="4" s="1"/>
  <c r="AF3312" i="4"/>
  <c r="G3312" i="4" s="1"/>
  <c r="AF3302" i="4"/>
  <c r="G3302" i="4" s="1"/>
  <c r="AF3292" i="4"/>
  <c r="G3292" i="4" s="1"/>
  <c r="AF3282" i="4"/>
  <c r="G3282" i="4" s="1"/>
  <c r="AF3272" i="4"/>
  <c r="G3272" i="4" s="1"/>
  <c r="AF3262" i="4"/>
  <c r="G3262" i="4" s="1"/>
  <c r="AF3252" i="4"/>
  <c r="G3252" i="4" s="1"/>
  <c r="AF3242" i="4"/>
  <c r="G3242" i="4" s="1"/>
  <c r="AF3232" i="4"/>
  <c r="G3232" i="4" s="1"/>
  <c r="AF3222" i="4"/>
  <c r="G3222" i="4" s="1"/>
  <c r="AF3212" i="4"/>
  <c r="G3212" i="4" s="1"/>
  <c r="AF3202" i="4"/>
  <c r="G3202" i="4" s="1"/>
  <c r="AF3192" i="4"/>
  <c r="G3192" i="4" s="1"/>
  <c r="AF3182" i="4"/>
  <c r="G3182" i="4" s="1"/>
  <c r="AF3172" i="4"/>
  <c r="G3172" i="4" s="1"/>
  <c r="AF3162" i="4"/>
  <c r="G3162" i="4" s="1"/>
  <c r="AF3152" i="4"/>
  <c r="G3152" i="4" s="1"/>
  <c r="AF3142" i="4"/>
  <c r="G3142" i="4" s="1"/>
  <c r="AF3132" i="4"/>
  <c r="G3132" i="4" s="1"/>
  <c r="AF3122" i="4"/>
  <c r="G3122" i="4" s="1"/>
  <c r="AF3112" i="4"/>
  <c r="G3112" i="4" s="1"/>
  <c r="AF3102" i="4"/>
  <c r="G3102" i="4" s="1"/>
  <c r="AF3092" i="4"/>
  <c r="G3092" i="4" s="1"/>
  <c r="AF3082" i="4"/>
  <c r="G3082" i="4" s="1"/>
  <c r="AF3072" i="4"/>
  <c r="G3072" i="4" s="1"/>
  <c r="AF3062" i="4"/>
  <c r="G3062" i="4" s="1"/>
  <c r="AF3052" i="4"/>
  <c r="G3052" i="4" s="1"/>
  <c r="AF3042" i="4"/>
  <c r="G3042" i="4" s="1"/>
  <c r="AF3032" i="4"/>
  <c r="G3032" i="4" s="1"/>
  <c r="AF3022" i="4"/>
  <c r="G3022" i="4" s="1"/>
  <c r="AF3012" i="4"/>
  <c r="G3012" i="4" s="1"/>
  <c r="AF3002" i="4"/>
  <c r="G3002" i="4" s="1"/>
  <c r="AF2992" i="4"/>
  <c r="G2992" i="4" s="1"/>
  <c r="AF2982" i="4"/>
  <c r="G2982" i="4" s="1"/>
  <c r="AF2972" i="4"/>
  <c r="G2972" i="4" s="1"/>
  <c r="AF2962" i="4"/>
  <c r="G2962" i="4" s="1"/>
  <c r="AF2952" i="4"/>
  <c r="G2952" i="4" s="1"/>
  <c r="AF2942" i="4"/>
  <c r="G2942" i="4" s="1"/>
  <c r="AF2932" i="4"/>
  <c r="G2932" i="4" s="1"/>
  <c r="AF2922" i="4"/>
  <c r="G2922" i="4" s="1"/>
  <c r="AF2912" i="4"/>
  <c r="G2912" i="4" s="1"/>
  <c r="AF2902" i="4"/>
  <c r="G2902" i="4" s="1"/>
  <c r="AF2892" i="4"/>
  <c r="G2892" i="4" s="1"/>
  <c r="AF2882" i="4"/>
  <c r="G2882" i="4" s="1"/>
  <c r="AF2872" i="4"/>
  <c r="G2872" i="4" s="1"/>
  <c r="AF2862" i="4"/>
  <c r="G2862" i="4" s="1"/>
  <c r="AF2852" i="4"/>
  <c r="G2852" i="4" s="1"/>
  <c r="AF2842" i="4"/>
  <c r="G2842" i="4" s="1"/>
  <c r="AF2832" i="4"/>
  <c r="G2832" i="4" s="1"/>
  <c r="AF2822" i="4"/>
  <c r="G2822" i="4" s="1"/>
  <c r="AF2812" i="4"/>
  <c r="G2812" i="4" s="1"/>
  <c r="AF2802" i="4"/>
  <c r="G2802" i="4" s="1"/>
  <c r="AF2792" i="4"/>
  <c r="G2792" i="4" s="1"/>
  <c r="AF2782" i="4"/>
  <c r="G2782" i="4" s="1"/>
  <c r="AF2772" i="4"/>
  <c r="G2772" i="4" s="1"/>
  <c r="AF2762" i="4"/>
  <c r="G2762" i="4" s="1"/>
  <c r="AF2752" i="4"/>
  <c r="G2752" i="4" s="1"/>
  <c r="AF2744" i="4"/>
  <c r="G2744" i="4" s="1"/>
  <c r="AF2734" i="4"/>
  <c r="G2734" i="4" s="1"/>
  <c r="AF2724" i="4"/>
  <c r="G2724" i="4" s="1"/>
  <c r="AF2714" i="4"/>
  <c r="G2714" i="4" s="1"/>
  <c r="AF2704" i="4"/>
  <c r="G2704" i="4" s="1"/>
  <c r="AF2694" i="4"/>
  <c r="G2694" i="4" s="1"/>
  <c r="AF2684" i="4"/>
  <c r="G2684" i="4" s="1"/>
  <c r="AF2674" i="4"/>
  <c r="G2674" i="4" s="1"/>
  <c r="AF2664" i="4"/>
  <c r="G2664" i="4" s="1"/>
  <c r="AF2656" i="4"/>
  <c r="G2656" i="4" s="1"/>
  <c r="AF2646" i="4"/>
  <c r="G2646" i="4" s="1"/>
  <c r="AF2636" i="4"/>
  <c r="G2636" i="4" s="1"/>
  <c r="AF2626" i="4"/>
  <c r="G2626" i="4" s="1"/>
  <c r="AF2616" i="4"/>
  <c r="G2616" i="4" s="1"/>
  <c r="AF2606" i="4"/>
  <c r="G2606" i="4" s="1"/>
  <c r="AF2596" i="4"/>
  <c r="G2596" i="4" s="1"/>
  <c r="AF2586" i="4"/>
  <c r="G2586" i="4" s="1"/>
  <c r="AF2576" i="4"/>
  <c r="G2576" i="4" s="1"/>
  <c r="AF2566" i="4"/>
  <c r="G2566" i="4" s="1"/>
  <c r="AF2556" i="4"/>
  <c r="G2556" i="4" s="1"/>
  <c r="AF2546" i="4"/>
  <c r="G2546" i="4" s="1"/>
  <c r="AF2536" i="4"/>
  <c r="G2536" i="4" s="1"/>
  <c r="AF2526" i="4"/>
  <c r="G2526" i="4" s="1"/>
  <c r="AF2516" i="4"/>
  <c r="G2516" i="4" s="1"/>
  <c r="AF2506" i="4"/>
  <c r="G2506" i="4" s="1"/>
  <c r="AF2496" i="4"/>
  <c r="G2496" i="4" s="1"/>
  <c r="AF2486" i="4"/>
  <c r="G2486" i="4" s="1"/>
  <c r="AF2476" i="4"/>
  <c r="G2476" i="4" s="1"/>
  <c r="AF2466" i="4"/>
  <c r="G2466" i="4" s="1"/>
  <c r="AF2456" i="4"/>
  <c r="G2456" i="4" s="1"/>
  <c r="AF2446" i="4"/>
  <c r="G2446" i="4" s="1"/>
  <c r="AF2436" i="4"/>
  <c r="G2436" i="4" s="1"/>
  <c r="AF2426" i="4"/>
  <c r="G2426" i="4" s="1"/>
  <c r="AF2416" i="4"/>
  <c r="G2416" i="4" s="1"/>
  <c r="AF2406" i="4"/>
  <c r="G2406" i="4" s="1"/>
  <c r="AF2396" i="4"/>
  <c r="G2396" i="4" s="1"/>
  <c r="AF2386" i="4"/>
  <c r="G2386" i="4" s="1"/>
  <c r="AF2376" i="4"/>
  <c r="G2376" i="4" s="1"/>
  <c r="AF2366" i="4"/>
  <c r="G2366" i="4" s="1"/>
  <c r="AF2356" i="4"/>
  <c r="G2356" i="4" s="1"/>
  <c r="AF2346" i="4"/>
  <c r="G2346" i="4" s="1"/>
  <c r="AF2336" i="4"/>
  <c r="G2336" i="4" s="1"/>
  <c r="AF2326" i="4"/>
  <c r="G2326" i="4" s="1"/>
  <c r="AF2316" i="4"/>
  <c r="G2316" i="4" s="1"/>
  <c r="AF2306" i="4"/>
  <c r="G2306" i="4" s="1"/>
  <c r="AF2296" i="4"/>
  <c r="G2296" i="4" s="1"/>
  <c r="AF2286" i="4"/>
  <c r="G2286" i="4" s="1"/>
  <c r="AF2276" i="4"/>
  <c r="G2276" i="4" s="1"/>
  <c r="AF2266" i="4"/>
  <c r="G2266" i="4" s="1"/>
  <c r="AF2256" i="4"/>
  <c r="G2256" i="4" s="1"/>
  <c r="AF2246" i="4"/>
  <c r="G2246" i="4" s="1"/>
  <c r="AF2236" i="4"/>
  <c r="G2236" i="4" s="1"/>
  <c r="AF2226" i="4"/>
  <c r="G2226" i="4" s="1"/>
  <c r="AF2216" i="4"/>
  <c r="G2216" i="4" s="1"/>
  <c r="AF2206" i="4"/>
  <c r="G2206" i="4" s="1"/>
  <c r="AF2196" i="4"/>
  <c r="G2196" i="4" s="1"/>
  <c r="AF2186" i="4"/>
  <c r="G2186" i="4" s="1"/>
  <c r="AF2176" i="4"/>
  <c r="G2176" i="4" s="1"/>
  <c r="AF2166" i="4"/>
  <c r="G2166" i="4" s="1"/>
  <c r="AF2156" i="4"/>
  <c r="G2156" i="4" s="1"/>
  <c r="AF2146" i="4"/>
  <c r="G2146" i="4" s="1"/>
  <c r="AF2136" i="4"/>
  <c r="G2136" i="4" s="1"/>
  <c r="AF2126" i="4"/>
  <c r="G2126" i="4" s="1"/>
  <c r="AF2116" i="4"/>
  <c r="G2116" i="4" s="1"/>
  <c r="AF2106" i="4"/>
  <c r="G2106" i="4" s="1"/>
  <c r="AF2096" i="4"/>
  <c r="G2096" i="4" s="1"/>
  <c r="AF2086" i="4"/>
  <c r="G2086" i="4" s="1"/>
  <c r="AF2076" i="4"/>
  <c r="G2076" i="4" s="1"/>
  <c r="AF2066" i="4"/>
  <c r="G2066" i="4" s="1"/>
  <c r="AF2056" i="4"/>
  <c r="G2056" i="4" s="1"/>
  <c r="AF2046" i="4"/>
  <c r="G2046" i="4" s="1"/>
  <c r="AF2036" i="4"/>
  <c r="G2036" i="4" s="1"/>
  <c r="AF2026" i="4"/>
  <c r="G2026" i="4" s="1"/>
  <c r="AF2016" i="4"/>
  <c r="G2016" i="4" s="1"/>
  <c r="AF2006" i="4"/>
  <c r="G2006" i="4" s="1"/>
  <c r="AF1996" i="4"/>
  <c r="G1996" i="4" s="1"/>
  <c r="AF1986" i="4"/>
  <c r="G1986" i="4" s="1"/>
  <c r="AF1976" i="4"/>
  <c r="G1976" i="4" s="1"/>
  <c r="AF1966" i="4"/>
  <c r="G1966" i="4" s="1"/>
  <c r="AF1956" i="4"/>
  <c r="G1956" i="4" s="1"/>
  <c r="AF1946" i="4"/>
  <c r="G1946" i="4" s="1"/>
  <c r="AF1936" i="4"/>
  <c r="G1936" i="4" s="1"/>
  <c r="AF1926" i="4"/>
  <c r="G1926" i="4" s="1"/>
  <c r="AF1916" i="4"/>
  <c r="G1916" i="4" s="1"/>
  <c r="AF1906" i="4"/>
  <c r="G1906" i="4" s="1"/>
  <c r="AF1896" i="4"/>
  <c r="G1896" i="4" s="1"/>
  <c r="AF1886" i="4"/>
  <c r="G1886" i="4" s="1"/>
  <c r="AF1876" i="4"/>
  <c r="G1876" i="4" s="1"/>
  <c r="AF1866" i="4"/>
  <c r="G1866" i="4" s="1"/>
  <c r="AF1856" i="4"/>
  <c r="G1856" i="4" s="1"/>
  <c r="AF1846" i="4"/>
  <c r="G1846" i="4" s="1"/>
  <c r="AF1836" i="4"/>
  <c r="G1836" i="4" s="1"/>
  <c r="AF1826" i="4"/>
  <c r="G1826" i="4" s="1"/>
  <c r="AF1816" i="4"/>
  <c r="G1816" i="4" s="1"/>
  <c r="AF1806" i="4"/>
  <c r="G1806" i="4" s="1"/>
  <c r="AF1796" i="4"/>
  <c r="G1796" i="4" s="1"/>
  <c r="AF1786" i="4"/>
  <c r="G1786" i="4" s="1"/>
  <c r="AF1776" i="4"/>
  <c r="G1776" i="4" s="1"/>
  <c r="AF1766" i="4"/>
  <c r="G1766" i="4" s="1"/>
  <c r="AF1756" i="4"/>
  <c r="G1756" i="4" s="1"/>
  <c r="AF1746" i="4"/>
  <c r="G1746" i="4" s="1"/>
  <c r="AF1736" i="4"/>
  <c r="G1736" i="4" s="1"/>
  <c r="AF1726" i="4"/>
  <c r="G1726" i="4" s="1"/>
  <c r="AF1716" i="4"/>
  <c r="G1716" i="4" s="1"/>
  <c r="AF1706" i="4"/>
  <c r="G1706" i="4" s="1"/>
  <c r="AF1696" i="4"/>
  <c r="G1696" i="4" s="1"/>
  <c r="AF1686" i="4"/>
  <c r="G1686" i="4" s="1"/>
  <c r="AF1676" i="4"/>
  <c r="G1676" i="4" s="1"/>
  <c r="AF1666" i="4"/>
  <c r="G1666" i="4" s="1"/>
  <c r="AF1656" i="4"/>
  <c r="G1656" i="4" s="1"/>
  <c r="AF1646" i="4"/>
  <c r="G1646" i="4" s="1"/>
  <c r="AF1636" i="4"/>
  <c r="G1636" i="4" s="1"/>
  <c r="AF1626" i="4"/>
  <c r="G1626" i="4" s="1"/>
  <c r="AF1616" i="4"/>
  <c r="G1616" i="4" s="1"/>
  <c r="AF1606" i="4"/>
  <c r="G1606" i="4" s="1"/>
  <c r="AF1596" i="4"/>
  <c r="G1596" i="4" s="1"/>
  <c r="AF1586" i="4"/>
  <c r="G1586" i="4" s="1"/>
  <c r="AF1576" i="4"/>
  <c r="G1576" i="4" s="1"/>
  <c r="AF1566" i="4"/>
  <c r="G1566" i="4" s="1"/>
  <c r="AF1556" i="4"/>
  <c r="G1556" i="4" s="1"/>
  <c r="AF1546" i="4"/>
  <c r="G1546" i="4" s="1"/>
  <c r="AF1536" i="4"/>
  <c r="G1536" i="4" s="1"/>
  <c r="AF1526" i="4"/>
  <c r="G1526" i="4" s="1"/>
  <c r="AF1516" i="4"/>
  <c r="G1516" i="4" s="1"/>
  <c r="AF1506" i="4"/>
  <c r="G1506" i="4" s="1"/>
  <c r="AF1496" i="4"/>
  <c r="G1496" i="4" s="1"/>
  <c r="AF1486" i="4"/>
  <c r="G1486" i="4" s="1"/>
  <c r="AF1476" i="4"/>
  <c r="G1476" i="4" s="1"/>
  <c r="AF1466" i="4"/>
  <c r="G1466" i="4" s="1"/>
  <c r="AF1456" i="4"/>
  <c r="G1456" i="4" s="1"/>
  <c r="AF1446" i="4"/>
  <c r="G1446" i="4" s="1"/>
  <c r="AF1436" i="4"/>
  <c r="G1436" i="4" s="1"/>
  <c r="AF1426" i="4"/>
  <c r="G1426" i="4" s="1"/>
  <c r="AF1416" i="4"/>
  <c r="G1416" i="4" s="1"/>
  <c r="AF1396" i="4"/>
  <c r="G1396" i="4" s="1"/>
  <c r="AF1386" i="4"/>
  <c r="G1386" i="4" s="1"/>
  <c r="AF1376" i="4"/>
  <c r="G1376" i="4" s="1"/>
  <c r="AF1366" i="4"/>
  <c r="G1366" i="4" s="1"/>
  <c r="AF1356" i="4"/>
  <c r="G1356" i="4" s="1"/>
  <c r="AF1346" i="4"/>
  <c r="G1346" i="4" s="1"/>
  <c r="AF1336" i="4"/>
  <c r="G1336" i="4" s="1"/>
  <c r="AF1326" i="4"/>
  <c r="G1326" i="4" s="1"/>
  <c r="AF1316" i="4"/>
  <c r="G1316" i="4" s="1"/>
  <c r="AF1306" i="4"/>
  <c r="G1306" i="4" s="1"/>
  <c r="AF1296" i="4"/>
  <c r="G1296" i="4" s="1"/>
  <c r="AF1286" i="4"/>
  <c r="G1286" i="4" s="1"/>
  <c r="AF1276" i="4"/>
  <c r="G1276" i="4" s="1"/>
  <c r="AF1266" i="4"/>
  <c r="G1266" i="4" s="1"/>
  <c r="AF1256" i="4"/>
  <c r="G1256" i="4" s="1"/>
  <c r="AF1246" i="4"/>
  <c r="G1246" i="4" s="1"/>
  <c r="AF1236" i="4"/>
  <c r="G1236" i="4" s="1"/>
  <c r="AF1226" i="4"/>
  <c r="G1226" i="4" s="1"/>
  <c r="AF1216" i="4"/>
  <c r="G1216" i="4" s="1"/>
  <c r="AF1206" i="4"/>
  <c r="G1206" i="4" s="1"/>
  <c r="AF1196" i="4"/>
  <c r="G1196" i="4" s="1"/>
  <c r="AF1186" i="4"/>
  <c r="G1186" i="4" s="1"/>
  <c r="AF1176" i="4"/>
  <c r="G1176" i="4" s="1"/>
  <c r="AF1166" i="4"/>
  <c r="G1166" i="4" s="1"/>
  <c r="AF1156" i="4"/>
  <c r="G1156" i="4" s="1"/>
  <c r="AF1146" i="4"/>
  <c r="G1146" i="4" s="1"/>
  <c r="AF1136" i="4"/>
  <c r="G1136" i="4" s="1"/>
  <c r="AF1126" i="4"/>
  <c r="G1126" i="4" s="1"/>
  <c r="AF1116" i="4"/>
  <c r="G1116" i="4" s="1"/>
  <c r="AF1106" i="4"/>
  <c r="G1106" i="4" s="1"/>
  <c r="AF1096" i="4"/>
  <c r="G1096" i="4" s="1"/>
  <c r="AF1086" i="4"/>
  <c r="G1086" i="4" s="1"/>
  <c r="AF1076" i="4"/>
  <c r="G1076" i="4" s="1"/>
  <c r="AF1066" i="4"/>
  <c r="G1066" i="4" s="1"/>
  <c r="AF1056" i="4"/>
  <c r="G1056" i="4" s="1"/>
  <c r="AF1046" i="4"/>
  <c r="G1046" i="4" s="1"/>
  <c r="AF1036" i="4"/>
  <c r="G1036" i="4" s="1"/>
  <c r="AF1026" i="4"/>
  <c r="G1026" i="4" s="1"/>
  <c r="AF1016" i="4"/>
  <c r="G1016" i="4" s="1"/>
  <c r="AF1006" i="4"/>
  <c r="G1006" i="4" s="1"/>
  <c r="AF996" i="4"/>
  <c r="G996" i="4" s="1"/>
  <c r="AF986" i="4"/>
  <c r="G986" i="4" s="1"/>
  <c r="AF976" i="4"/>
  <c r="G976" i="4" s="1"/>
  <c r="AF966" i="4"/>
  <c r="G966" i="4" s="1"/>
  <c r="AF956" i="4"/>
  <c r="G956" i="4" s="1"/>
  <c r="AF946" i="4"/>
  <c r="G946" i="4" s="1"/>
  <c r="AF936" i="4"/>
  <c r="G936" i="4" s="1"/>
  <c r="AF926" i="4"/>
  <c r="G926" i="4" s="1"/>
  <c r="AF916" i="4"/>
  <c r="G916" i="4" s="1"/>
  <c r="AF906" i="4"/>
  <c r="G906" i="4" s="1"/>
  <c r="AF896" i="4"/>
  <c r="G896" i="4" s="1"/>
  <c r="AF886" i="4"/>
  <c r="G886" i="4" s="1"/>
  <c r="AF876" i="4"/>
  <c r="G876" i="4" s="1"/>
  <c r="AF866" i="4"/>
  <c r="G866" i="4" s="1"/>
  <c r="AF856" i="4"/>
  <c r="G856" i="4" s="1"/>
  <c r="AF846" i="4"/>
  <c r="G846" i="4" s="1"/>
  <c r="AF836" i="4"/>
  <c r="G836" i="4" s="1"/>
  <c r="AF826" i="4"/>
  <c r="G826" i="4" s="1"/>
  <c r="AF816" i="4"/>
  <c r="G816" i="4" s="1"/>
  <c r="AF806" i="4"/>
  <c r="G806" i="4" s="1"/>
  <c r="AF796" i="4"/>
  <c r="G796" i="4" s="1"/>
  <c r="AF786" i="4"/>
  <c r="G786" i="4" s="1"/>
  <c r="AF776" i="4"/>
  <c r="G776" i="4" s="1"/>
  <c r="AF766" i="4"/>
  <c r="G766" i="4" s="1"/>
  <c r="AF756" i="4"/>
  <c r="G756" i="4" s="1"/>
  <c r="AF746" i="4"/>
  <c r="G746" i="4" s="1"/>
  <c r="AF736" i="4"/>
  <c r="G736" i="4" s="1"/>
  <c r="AF726" i="4"/>
  <c r="G726" i="4" s="1"/>
  <c r="AF716" i="4"/>
  <c r="G716" i="4" s="1"/>
  <c r="AF706" i="4"/>
  <c r="G706" i="4" s="1"/>
  <c r="AF696" i="4"/>
  <c r="G696" i="4" s="1"/>
  <c r="AF666" i="4"/>
  <c r="G666" i="4" s="1"/>
  <c r="AF656" i="4"/>
  <c r="G656" i="4" s="1"/>
  <c r="AF646" i="4"/>
  <c r="G646" i="4" s="1"/>
  <c r="AF636" i="4"/>
  <c r="G636" i="4" s="1"/>
  <c r="AF626" i="4"/>
  <c r="G626" i="4" s="1"/>
  <c r="AF616" i="4"/>
  <c r="G616" i="4" s="1"/>
  <c r="AF606" i="4"/>
  <c r="G606" i="4" s="1"/>
  <c r="AF596" i="4"/>
  <c r="G596" i="4" s="1"/>
  <c r="AF586" i="4"/>
  <c r="G586" i="4" s="1"/>
  <c r="AF576" i="4"/>
  <c r="G576" i="4" s="1"/>
  <c r="AF566" i="4"/>
  <c r="G566" i="4" s="1"/>
  <c r="AF556" i="4"/>
  <c r="G556" i="4" s="1"/>
  <c r="AF546" i="4"/>
  <c r="G546" i="4" s="1"/>
  <c r="AF536" i="4"/>
  <c r="G536" i="4" s="1"/>
  <c r="AF526" i="4"/>
  <c r="G526" i="4" s="1"/>
  <c r="AF516" i="4"/>
  <c r="G516" i="4" s="1"/>
  <c r="AF506" i="4"/>
  <c r="G506" i="4" s="1"/>
  <c r="AF496" i="4"/>
  <c r="G496" i="4" s="1"/>
  <c r="AF486" i="4"/>
  <c r="G486" i="4" s="1"/>
  <c r="AF476" i="4"/>
  <c r="G476" i="4" s="1"/>
  <c r="AF466" i="4"/>
  <c r="G466" i="4" s="1"/>
  <c r="AF456" i="4"/>
  <c r="G456" i="4" s="1"/>
  <c r="AF446" i="4"/>
  <c r="G446" i="4" s="1"/>
  <c r="AF436" i="4"/>
  <c r="G436" i="4" s="1"/>
  <c r="AF426" i="4"/>
  <c r="G426" i="4" s="1"/>
  <c r="AF416" i="4"/>
  <c r="G416" i="4" s="1"/>
  <c r="AF406" i="4"/>
  <c r="G406" i="4" s="1"/>
  <c r="AF396" i="4"/>
  <c r="G396" i="4" s="1"/>
  <c r="AF386" i="4"/>
  <c r="G386" i="4" s="1"/>
  <c r="AF376" i="4"/>
  <c r="G376" i="4" s="1"/>
  <c r="AF366" i="4"/>
  <c r="G366" i="4" s="1"/>
  <c r="P192" i="4"/>
  <c r="P179" i="4"/>
  <c r="P167" i="4"/>
  <c r="P161" i="4"/>
  <c r="P158" i="4"/>
  <c r="P157" i="4"/>
  <c r="P154" i="4"/>
  <c r="P149" i="4"/>
  <c r="P145" i="4"/>
  <c r="P143" i="4"/>
  <c r="P141" i="4"/>
  <c r="P135" i="4"/>
  <c r="P134" i="4"/>
  <c r="P133" i="4"/>
  <c r="P125" i="4"/>
  <c r="P122" i="4"/>
  <c r="P117" i="4"/>
  <c r="P113" i="4"/>
  <c r="P111" i="4"/>
  <c r="P109" i="4"/>
  <c r="P106" i="4"/>
  <c r="P103" i="4"/>
  <c r="P101" i="4"/>
  <c r="P97" i="4"/>
  <c r="P93" i="4"/>
  <c r="P85" i="4"/>
  <c r="P79" i="4"/>
  <c r="P77" i="4"/>
  <c r="P73" i="4"/>
  <c r="P70" i="4"/>
  <c r="P69" i="4"/>
  <c r="P65" i="4"/>
  <c r="P63" i="4"/>
  <c r="P61" i="4"/>
  <c r="O59" i="4"/>
  <c r="P54" i="4"/>
  <c r="P53" i="4"/>
  <c r="P45" i="4"/>
  <c r="P2" i="4"/>
  <c r="P42" i="4"/>
  <c r="P38" i="4"/>
  <c r="P34" i="4"/>
  <c r="P33" i="4"/>
  <c r="P32" i="4"/>
  <c r="P31" i="4"/>
  <c r="I192" i="4"/>
  <c r="I186" i="4"/>
  <c r="I178" i="4"/>
  <c r="I166" i="4"/>
  <c r="P35" i="4"/>
  <c r="P39" i="4"/>
  <c r="P40" i="4"/>
  <c r="P41" i="4"/>
  <c r="P46" i="4"/>
  <c r="P47" i="4"/>
  <c r="P48" i="4"/>
  <c r="P49" i="4"/>
  <c r="P50" i="4"/>
  <c r="P55" i="4"/>
  <c r="P56" i="4"/>
  <c r="P57" i="4"/>
  <c r="P58" i="4"/>
  <c r="P62" i="4"/>
  <c r="P64" i="4"/>
  <c r="P66" i="4"/>
  <c r="P71" i="4"/>
  <c r="P72" i="4"/>
  <c r="P74" i="4"/>
  <c r="P78" i="4"/>
  <c r="P80" i="4"/>
  <c r="P81" i="4"/>
  <c r="P82" i="4"/>
  <c r="P86" i="4"/>
  <c r="P87" i="4"/>
  <c r="P88" i="4"/>
  <c r="P89" i="4"/>
  <c r="P90" i="4"/>
  <c r="P94" i="4"/>
  <c r="P95" i="4"/>
  <c r="P96" i="4"/>
  <c r="P98" i="4"/>
  <c r="P102" i="4"/>
  <c r="P104" i="4"/>
  <c r="P105" i="4"/>
  <c r="P110" i="4"/>
  <c r="P112" i="4"/>
  <c r="P114" i="4"/>
  <c r="P118" i="4"/>
  <c r="P119" i="4"/>
  <c r="P120" i="4"/>
  <c r="P121" i="4"/>
  <c r="P126" i="4"/>
  <c r="P127" i="4"/>
  <c r="P128" i="4"/>
  <c r="P129" i="4"/>
  <c r="P130" i="4"/>
  <c r="P136" i="4"/>
  <c r="P137" i="4"/>
  <c r="P138" i="4"/>
  <c r="P142" i="4"/>
  <c r="P144" i="4"/>
  <c r="P146" i="4"/>
  <c r="P150" i="4"/>
  <c r="P151" i="4"/>
  <c r="P152" i="4"/>
  <c r="P153" i="4"/>
  <c r="P159" i="4"/>
  <c r="P160" i="4"/>
  <c r="P162" i="4"/>
  <c r="P163" i="4"/>
  <c r="P164" i="4"/>
  <c r="P165" i="4"/>
  <c r="P168" i="4"/>
  <c r="P169" i="4"/>
  <c r="P170" i="4"/>
  <c r="P171" i="4"/>
  <c r="P172" i="4"/>
  <c r="P173" i="4"/>
  <c r="P174" i="4"/>
  <c r="P175" i="4"/>
  <c r="P176" i="4"/>
  <c r="P177" i="4"/>
  <c r="P180" i="4"/>
  <c r="P181" i="4"/>
  <c r="P182" i="4"/>
  <c r="P183" i="4"/>
  <c r="P184" i="4"/>
  <c r="P185" i="4"/>
  <c r="P187" i="4"/>
  <c r="P188" i="4"/>
  <c r="P189" i="4"/>
  <c r="P190" i="4"/>
  <c r="P191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O31" i="4"/>
  <c r="O32" i="4"/>
  <c r="O33" i="4"/>
  <c r="O34" i="4"/>
  <c r="O35" i="4"/>
  <c r="O38" i="4"/>
  <c r="O39" i="4"/>
  <c r="O40" i="4"/>
  <c r="O41" i="4"/>
  <c r="O42" i="4"/>
  <c r="O2" i="4"/>
  <c r="O45" i="4"/>
  <c r="O46" i="4"/>
  <c r="O47" i="4"/>
  <c r="O48" i="4"/>
  <c r="O49" i="4"/>
  <c r="O50" i="4"/>
  <c r="O53" i="4"/>
  <c r="O54" i="4"/>
  <c r="O55" i="4"/>
  <c r="O56" i="4"/>
  <c r="O57" i="4"/>
  <c r="O58" i="4"/>
  <c r="O61" i="4"/>
  <c r="O62" i="4"/>
  <c r="O63" i="4"/>
  <c r="O64" i="4"/>
  <c r="O65" i="4"/>
  <c r="O66" i="4"/>
  <c r="O69" i="4"/>
  <c r="O70" i="4"/>
  <c r="O71" i="4"/>
  <c r="O72" i="4"/>
  <c r="O73" i="4"/>
  <c r="O74" i="4"/>
  <c r="O77" i="4"/>
  <c r="O78" i="4"/>
  <c r="O79" i="4"/>
  <c r="O80" i="4"/>
  <c r="O81" i="4"/>
  <c r="O82" i="4"/>
  <c r="O85" i="4"/>
  <c r="O86" i="4"/>
  <c r="O87" i="4"/>
  <c r="O88" i="4"/>
  <c r="O89" i="4"/>
  <c r="O90" i="4"/>
  <c r="O93" i="4"/>
  <c r="O94" i="4"/>
  <c r="O95" i="4"/>
  <c r="O96" i="4"/>
  <c r="O97" i="4"/>
  <c r="O98" i="4"/>
  <c r="O101" i="4"/>
  <c r="O102" i="4"/>
  <c r="O103" i="4"/>
  <c r="O104" i="4"/>
  <c r="O105" i="4"/>
  <c r="O106" i="4"/>
  <c r="O109" i="4"/>
  <c r="O110" i="4"/>
  <c r="O111" i="4"/>
  <c r="O112" i="4"/>
  <c r="O113" i="4"/>
  <c r="O114" i="4"/>
  <c r="O117" i="4"/>
  <c r="O118" i="4"/>
  <c r="O119" i="4"/>
  <c r="O120" i="4"/>
  <c r="O121" i="4"/>
  <c r="O122" i="4"/>
  <c r="O125" i="4"/>
  <c r="O126" i="4"/>
  <c r="O127" i="4"/>
  <c r="O128" i="4"/>
  <c r="O129" i="4"/>
  <c r="O130" i="4"/>
  <c r="O133" i="4"/>
  <c r="O134" i="4"/>
  <c r="O135" i="4"/>
  <c r="O136" i="4"/>
  <c r="O137" i="4"/>
  <c r="O138" i="4"/>
  <c r="O141" i="4"/>
  <c r="O142" i="4"/>
  <c r="O143" i="4"/>
  <c r="O144" i="4"/>
  <c r="O145" i="4"/>
  <c r="O146" i="4"/>
  <c r="O149" i="4"/>
  <c r="O150" i="4"/>
  <c r="O151" i="4"/>
  <c r="O152" i="4"/>
  <c r="O153" i="4"/>
  <c r="O154" i="4"/>
  <c r="O157" i="4"/>
  <c r="O158" i="4"/>
  <c r="O159" i="4"/>
  <c r="O160" i="4"/>
  <c r="O161" i="4"/>
  <c r="O162" i="4"/>
  <c r="O163" i="4"/>
  <c r="O164" i="4"/>
  <c r="O165" i="4"/>
  <c r="O167" i="4"/>
  <c r="O168" i="4"/>
  <c r="O169" i="4"/>
  <c r="O170" i="4"/>
  <c r="O171" i="4"/>
  <c r="O172" i="4"/>
  <c r="O173" i="4"/>
  <c r="O174" i="4"/>
  <c r="O175" i="4"/>
  <c r="O176" i="4"/>
  <c r="O177" i="4"/>
  <c r="O179" i="4"/>
  <c r="O180" i="4"/>
  <c r="O181" i="4"/>
  <c r="O182" i="4"/>
  <c r="O183" i="4"/>
  <c r="O184" i="4"/>
  <c r="O185" i="4"/>
  <c r="O187" i="4"/>
  <c r="O188" i="4"/>
  <c r="O189" i="4"/>
  <c r="O190" i="4"/>
  <c r="O191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1" i="4"/>
  <c r="I190" i="4"/>
  <c r="I189" i="4"/>
  <c r="I188" i="4"/>
  <c r="I187" i="4"/>
  <c r="I185" i="4"/>
  <c r="I184" i="4"/>
  <c r="I183" i="4"/>
  <c r="I182" i="4"/>
  <c r="I181" i="4"/>
  <c r="I180" i="4"/>
  <c r="I179" i="4"/>
  <c r="I177" i="4"/>
  <c r="I176" i="4"/>
  <c r="I175" i="4"/>
  <c r="I174" i="4"/>
  <c r="I173" i="4"/>
  <c r="I172" i="4"/>
  <c r="I171" i="4"/>
  <c r="I170" i="4"/>
  <c r="I169" i="4"/>
  <c r="I168" i="4"/>
  <c r="I167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2" i="4"/>
  <c r="I42" i="4"/>
  <c r="I41" i="4"/>
  <c r="I40" i="4"/>
  <c r="I39" i="4"/>
  <c r="I38" i="4"/>
  <c r="I37" i="4"/>
  <c r="I36" i="4"/>
  <c r="I35" i="4"/>
  <c r="I34" i="4"/>
  <c r="I33" i="4"/>
  <c r="I32" i="4"/>
  <c r="I3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2" i="4"/>
  <c r="N42" i="4"/>
  <c r="N41" i="4"/>
  <c r="N40" i="4"/>
  <c r="N39" i="4"/>
  <c r="N38" i="4"/>
  <c r="N37" i="4"/>
  <c r="N36" i="4"/>
  <c r="N35" i="4"/>
  <c r="N34" i="4"/>
  <c r="N33" i="4"/>
  <c r="N32" i="4"/>
  <c r="N31" i="4"/>
  <c r="O67" i="4" l="1"/>
  <c r="P67" i="4"/>
  <c r="O99" i="4"/>
  <c r="P99" i="4"/>
  <c r="P131" i="4"/>
  <c r="O131" i="4"/>
  <c r="P166" i="4"/>
  <c r="O166" i="4"/>
  <c r="P186" i="4"/>
  <c r="O186" i="4"/>
  <c r="P59" i="4"/>
  <c r="P37" i="4"/>
  <c r="O37" i="4"/>
  <c r="P44" i="4"/>
  <c r="O44" i="4"/>
  <c r="P52" i="4"/>
  <c r="O52" i="4"/>
  <c r="P60" i="4"/>
  <c r="O60" i="4"/>
  <c r="P68" i="4"/>
  <c r="O68" i="4"/>
  <c r="P76" i="4"/>
  <c r="O76" i="4"/>
  <c r="P84" i="4"/>
  <c r="O84" i="4"/>
  <c r="P92" i="4"/>
  <c r="O92" i="4"/>
  <c r="P100" i="4"/>
  <c r="O100" i="4"/>
  <c r="P108" i="4"/>
  <c r="O108" i="4"/>
  <c r="P116" i="4"/>
  <c r="O116" i="4"/>
  <c r="P124" i="4"/>
  <c r="O124" i="4"/>
  <c r="P132" i="4"/>
  <c r="O132" i="4"/>
  <c r="P140" i="4"/>
  <c r="O140" i="4"/>
  <c r="P148" i="4"/>
  <c r="O148" i="4"/>
  <c r="P156" i="4"/>
  <c r="O156" i="4"/>
  <c r="P115" i="4"/>
  <c r="O115" i="4"/>
  <c r="O36" i="4"/>
  <c r="P36" i="4"/>
  <c r="O91" i="4"/>
  <c r="P91" i="4"/>
  <c r="O147" i="4"/>
  <c r="P147" i="4"/>
  <c r="P51" i="4"/>
  <c r="O51" i="4"/>
  <c r="O107" i="4"/>
  <c r="P107" i="4"/>
  <c r="P155" i="4"/>
  <c r="O155" i="4"/>
  <c r="P178" i="4"/>
  <c r="O178" i="4"/>
  <c r="O43" i="4"/>
  <c r="P43" i="4"/>
  <c r="P75" i="4"/>
  <c r="O75" i="4"/>
  <c r="P123" i="4"/>
  <c r="O123" i="4"/>
  <c r="O192" i="4"/>
  <c r="P83" i="4"/>
  <c r="O83" i="4"/>
  <c r="O139" i="4"/>
  <c r="P139" i="4"/>
  <c r="AH36" i="4" l="1"/>
  <c r="AH43" i="4"/>
  <c r="AH51" i="4"/>
  <c r="AH59" i="4"/>
  <c r="AH67" i="4"/>
  <c r="AH75" i="4"/>
  <c r="AH83" i="4"/>
  <c r="AH91" i="4"/>
  <c r="AH99" i="4"/>
  <c r="AH107" i="4"/>
  <c r="AH115" i="4"/>
  <c r="AH123" i="4"/>
  <c r="AH131" i="4"/>
  <c r="AH139" i="4"/>
  <c r="AH147" i="4"/>
  <c r="AH155" i="4"/>
  <c r="AH37" i="4"/>
  <c r="AH44" i="4"/>
  <c r="AH52" i="4"/>
  <c r="AH60" i="4"/>
  <c r="AH68" i="4"/>
  <c r="AH76" i="4"/>
  <c r="AH84" i="4"/>
  <c r="AH92" i="4"/>
  <c r="AH100" i="4"/>
  <c r="AH108" i="4"/>
  <c r="AH116" i="4"/>
  <c r="AH124" i="4"/>
  <c r="AH132" i="4"/>
  <c r="AH140" i="4"/>
  <c r="AH148" i="4"/>
  <c r="AH156" i="4"/>
  <c r="AH31" i="4"/>
  <c r="AH32" i="4"/>
  <c r="AH38" i="4"/>
  <c r="AH45" i="4"/>
  <c r="AH53" i="4"/>
  <c r="AH61" i="4"/>
  <c r="AH69" i="4"/>
  <c r="AH77" i="4"/>
  <c r="AH85" i="4"/>
  <c r="AH93" i="4"/>
  <c r="AH101" i="4"/>
  <c r="AH109" i="4"/>
  <c r="AH117" i="4"/>
  <c r="AH125" i="4"/>
  <c r="AH133" i="4"/>
  <c r="AH141" i="4"/>
  <c r="AH149" i="4"/>
  <c r="AH157" i="4"/>
  <c r="AH33" i="4"/>
  <c r="AH39" i="4"/>
  <c r="AH46" i="4"/>
  <c r="AH54" i="4"/>
  <c r="AH62" i="4"/>
  <c r="AH70" i="4"/>
  <c r="AH78" i="4"/>
  <c r="AH86" i="4"/>
  <c r="AH94" i="4"/>
  <c r="AH102" i="4"/>
  <c r="AH110" i="4"/>
  <c r="AH118" i="4"/>
  <c r="AH126" i="4"/>
  <c r="AH134" i="4"/>
  <c r="AH142" i="4"/>
  <c r="AH150" i="4"/>
  <c r="AH158" i="4"/>
  <c r="AH175" i="4"/>
  <c r="AH176" i="4"/>
  <c r="AH183" i="4"/>
  <c r="AH40" i="4"/>
  <c r="AH47" i="4"/>
  <c r="AH55" i="4"/>
  <c r="AH63" i="4"/>
  <c r="AH71" i="4"/>
  <c r="AH79" i="4"/>
  <c r="AH87" i="4"/>
  <c r="AH95" i="4"/>
  <c r="AH103" i="4"/>
  <c r="AH111" i="4"/>
  <c r="AH119" i="4"/>
  <c r="AH127" i="4"/>
  <c r="AH135" i="4"/>
  <c r="AH143" i="4"/>
  <c r="AH151" i="4"/>
  <c r="AH159" i="4"/>
  <c r="AH41" i="4"/>
  <c r="AH48" i="4"/>
  <c r="AH56" i="4"/>
  <c r="AH64" i="4"/>
  <c r="AH72" i="4"/>
  <c r="AH80" i="4"/>
  <c r="AH88" i="4"/>
  <c r="AH96" i="4"/>
  <c r="AH104" i="4"/>
  <c r="AH112" i="4"/>
  <c r="AH120" i="4"/>
  <c r="AH128" i="4"/>
  <c r="AH136" i="4"/>
  <c r="AH144" i="4"/>
  <c r="AH152" i="4"/>
  <c r="AH160" i="4"/>
  <c r="AH162" i="4"/>
  <c r="AH34" i="4"/>
  <c r="AH42" i="4"/>
  <c r="AH49" i="4"/>
  <c r="AH57" i="4"/>
  <c r="AH65" i="4"/>
  <c r="AH73" i="4"/>
  <c r="AH81" i="4"/>
  <c r="AH89" i="4"/>
  <c r="AH97" i="4"/>
  <c r="AH105" i="4"/>
  <c r="AH113" i="4"/>
  <c r="AH121" i="4"/>
  <c r="AH129" i="4"/>
  <c r="AH137" i="4"/>
  <c r="AH145" i="4"/>
  <c r="AH153" i="4"/>
  <c r="AH161" i="4"/>
  <c r="AH35" i="4"/>
  <c r="AH2" i="4"/>
  <c r="AH50" i="4"/>
  <c r="AH58" i="4"/>
  <c r="AH66" i="4"/>
  <c r="AH74" i="4"/>
  <c r="AH82" i="4"/>
  <c r="AH90" i="4"/>
  <c r="AH98" i="4"/>
  <c r="AH106" i="4"/>
  <c r="AH114" i="4"/>
  <c r="AH122" i="4"/>
  <c r="AH130" i="4"/>
  <c r="AH138" i="4"/>
  <c r="AH146" i="4"/>
  <c r="AH154" i="4"/>
  <c r="AH169" i="4"/>
  <c r="AH173" i="4"/>
  <c r="AH180" i="4"/>
  <c r="AH204" i="4"/>
  <c r="AH170" i="4"/>
  <c r="AH174" i="4"/>
  <c r="AH181" i="4"/>
  <c r="AH194" i="4"/>
  <c r="AH205" i="4"/>
  <c r="AH163" i="4"/>
  <c r="AH168" i="4"/>
  <c r="AH182" i="4"/>
  <c r="AH188" i="4"/>
  <c r="AH195" i="4"/>
  <c r="AH206" i="4"/>
  <c r="AH208" i="4"/>
  <c r="AH187" i="4"/>
  <c r="AH189" i="4"/>
  <c r="AH196" i="4"/>
  <c r="AH199" i="4"/>
  <c r="AH201" i="4"/>
  <c r="AH207" i="4"/>
  <c r="AH164" i="4"/>
  <c r="AH171" i="4"/>
  <c r="AH184" i="4"/>
  <c r="AH190" i="4"/>
  <c r="AH197" i="4"/>
  <c r="AH200" i="4"/>
  <c r="AH202" i="4"/>
  <c r="AH209" i="4"/>
  <c r="AH165" i="4"/>
  <c r="AH177" i="4"/>
  <c r="AH185" i="4"/>
  <c r="AH191" i="4"/>
  <c r="AH198" i="4"/>
  <c r="AH210" i="4"/>
  <c r="AH166" i="4"/>
  <c r="AH178" i="4"/>
  <c r="AH186" i="4"/>
  <c r="AH192" i="4"/>
  <c r="AH167" i="4"/>
  <c r="AH172" i="4"/>
  <c r="AH179" i="4"/>
  <c r="AH193" i="4"/>
  <c r="AH203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E210" i="4"/>
  <c r="AE208" i="4"/>
  <c r="AD207" i="4"/>
  <c r="AE206" i="4"/>
  <c r="AD203" i="4"/>
  <c r="AE202" i="4"/>
  <c r="AE200" i="4"/>
  <c r="AE198" i="4"/>
  <c r="AE195" i="4"/>
  <c r="AE191" i="4"/>
  <c r="AE190" i="4"/>
  <c r="AE169" i="4"/>
  <c r="AE166" i="4"/>
  <c r="AE154" i="4"/>
  <c r="AE153" i="4"/>
  <c r="AE78" i="4"/>
  <c r="AE55" i="4"/>
  <c r="AE54" i="4"/>
  <c r="AE128" i="4" l="1"/>
  <c r="AD128" i="4"/>
  <c r="AE105" i="4"/>
  <c r="AD105" i="4"/>
  <c r="AE129" i="4"/>
  <c r="AD129" i="4"/>
  <c r="AE50" i="4"/>
  <c r="AD50" i="4"/>
  <c r="AE130" i="4"/>
  <c r="AD130" i="4"/>
  <c r="AE188" i="4"/>
  <c r="AD188" i="4"/>
  <c r="AE167" i="4"/>
  <c r="AD167" i="4"/>
  <c r="AE172" i="4"/>
  <c r="AD172" i="4"/>
  <c r="AE179" i="4"/>
  <c r="AD179" i="4"/>
  <c r="AE187" i="4"/>
  <c r="AD187" i="4"/>
  <c r="AE189" i="4"/>
  <c r="AD189" i="4"/>
  <c r="AE196" i="4"/>
  <c r="AD196" i="4"/>
  <c r="AD199" i="4"/>
  <c r="AE199" i="4"/>
  <c r="AE201" i="4"/>
  <c r="AD201" i="4"/>
  <c r="AE173" i="4"/>
  <c r="AD173" i="4"/>
  <c r="AE180" i="4"/>
  <c r="AD180" i="4"/>
  <c r="AD197" i="4"/>
  <c r="AE197" i="4"/>
  <c r="AE207" i="4"/>
  <c r="AE209" i="4"/>
  <c r="AD209" i="4"/>
  <c r="AD208" i="4"/>
  <c r="AD206" i="4"/>
  <c r="AE31" i="4"/>
  <c r="AD31" i="4"/>
  <c r="AE32" i="4"/>
  <c r="AD32" i="4"/>
  <c r="AE38" i="4"/>
  <c r="AD38" i="4"/>
  <c r="AE45" i="4"/>
  <c r="AD45" i="4"/>
  <c r="AE53" i="4"/>
  <c r="AD53" i="4"/>
  <c r="AE61" i="4"/>
  <c r="AD61" i="4"/>
  <c r="AE69" i="4"/>
  <c r="AD69" i="4"/>
  <c r="AE77" i="4"/>
  <c r="AD77" i="4"/>
  <c r="AE85" i="4"/>
  <c r="AD85" i="4"/>
  <c r="AE93" i="4"/>
  <c r="AD93" i="4"/>
  <c r="AE101" i="4"/>
  <c r="AD101" i="4"/>
  <c r="AE109" i="4"/>
  <c r="AD109" i="4"/>
  <c r="AE117" i="4"/>
  <c r="AD117" i="4"/>
  <c r="AE125" i="4"/>
  <c r="AD125" i="4"/>
  <c r="AE133" i="4"/>
  <c r="AD133" i="4"/>
  <c r="AE141" i="4"/>
  <c r="AD141" i="4"/>
  <c r="AE149" i="4"/>
  <c r="AD149" i="4"/>
  <c r="AE157" i="4"/>
  <c r="AD157" i="4"/>
  <c r="AE164" i="4"/>
  <c r="AD164" i="4"/>
  <c r="AE171" i="4"/>
  <c r="AD171" i="4"/>
  <c r="AE184" i="4"/>
  <c r="AD184" i="4"/>
  <c r="AE204" i="4"/>
  <c r="AD204" i="4"/>
  <c r="AE33" i="4"/>
  <c r="AD33" i="4"/>
  <c r="AE39" i="4"/>
  <c r="AD39" i="4"/>
  <c r="AE46" i="4"/>
  <c r="AD46" i="4"/>
  <c r="AE62" i="4"/>
  <c r="AD62" i="4"/>
  <c r="AE70" i="4"/>
  <c r="AD70" i="4"/>
  <c r="AE86" i="4"/>
  <c r="AD86" i="4"/>
  <c r="AE94" i="4"/>
  <c r="AD94" i="4"/>
  <c r="AE102" i="4"/>
  <c r="AD102" i="4"/>
  <c r="AE110" i="4"/>
  <c r="AD110" i="4"/>
  <c r="AE118" i="4"/>
  <c r="AD118" i="4"/>
  <c r="AE126" i="4"/>
  <c r="AD126" i="4"/>
  <c r="AE134" i="4"/>
  <c r="AD134" i="4"/>
  <c r="AE142" i="4"/>
  <c r="AD142" i="4"/>
  <c r="AE150" i="4"/>
  <c r="AD150" i="4"/>
  <c r="AE158" i="4"/>
  <c r="AD158" i="4"/>
  <c r="AE165" i="4"/>
  <c r="AD165" i="4"/>
  <c r="AE177" i="4"/>
  <c r="AD177" i="4"/>
  <c r="AE185" i="4"/>
  <c r="AD185" i="4"/>
  <c r="AE194" i="4"/>
  <c r="AD194" i="4"/>
  <c r="AE205" i="4"/>
  <c r="AD205" i="4"/>
  <c r="AD78" i="4"/>
  <c r="AE40" i="4"/>
  <c r="AD40" i="4"/>
  <c r="AE47" i="4"/>
  <c r="AD47" i="4"/>
  <c r="AE63" i="4"/>
  <c r="AD63" i="4"/>
  <c r="AE71" i="4"/>
  <c r="AD71" i="4"/>
  <c r="AE79" i="4"/>
  <c r="AD79" i="4"/>
  <c r="AE87" i="4"/>
  <c r="AD87" i="4"/>
  <c r="AE95" i="4"/>
  <c r="AD95" i="4"/>
  <c r="AE103" i="4"/>
  <c r="AD103" i="4"/>
  <c r="AE111" i="4"/>
  <c r="AD111" i="4"/>
  <c r="AE119" i="4"/>
  <c r="AD119" i="4"/>
  <c r="AE127" i="4"/>
  <c r="AD127" i="4"/>
  <c r="AE135" i="4"/>
  <c r="AD135" i="4"/>
  <c r="AE143" i="4"/>
  <c r="AD143" i="4"/>
  <c r="AE151" i="4"/>
  <c r="AD151" i="4"/>
  <c r="AE159" i="4"/>
  <c r="AD159" i="4"/>
  <c r="AE178" i="4"/>
  <c r="AD178" i="4"/>
  <c r="AE186" i="4"/>
  <c r="AD186" i="4"/>
  <c r="AD166" i="4"/>
  <c r="AD55" i="4"/>
  <c r="AE41" i="4"/>
  <c r="AD41" i="4"/>
  <c r="AE48" i="4"/>
  <c r="AD48" i="4"/>
  <c r="AE56" i="4"/>
  <c r="AD56" i="4"/>
  <c r="AE64" i="4"/>
  <c r="AD64" i="4"/>
  <c r="AE72" i="4"/>
  <c r="AD72" i="4"/>
  <c r="AE80" i="4"/>
  <c r="AD80" i="4"/>
  <c r="AE88" i="4"/>
  <c r="AD88" i="4"/>
  <c r="AE96" i="4"/>
  <c r="AD96" i="4"/>
  <c r="AE104" i="4"/>
  <c r="AD104" i="4"/>
  <c r="AE112" i="4"/>
  <c r="AD112" i="4"/>
  <c r="AE120" i="4"/>
  <c r="AD120" i="4"/>
  <c r="AD195" i="4"/>
  <c r="AD54" i="4"/>
  <c r="AE136" i="4"/>
  <c r="AD136" i="4"/>
  <c r="AE144" i="4"/>
  <c r="AD144" i="4"/>
  <c r="AE152" i="4"/>
  <c r="AD152" i="4"/>
  <c r="AE160" i="4"/>
  <c r="AD160" i="4"/>
  <c r="AE162" i="4"/>
  <c r="AD162" i="4"/>
  <c r="AE34" i="4"/>
  <c r="AD34" i="4"/>
  <c r="AE42" i="4"/>
  <c r="AD42" i="4"/>
  <c r="AE49" i="4"/>
  <c r="AD49" i="4"/>
  <c r="AE57" i="4"/>
  <c r="AD57" i="4"/>
  <c r="AE65" i="4"/>
  <c r="AD65" i="4"/>
  <c r="AE73" i="4"/>
  <c r="AD73" i="4"/>
  <c r="AE81" i="4"/>
  <c r="AD81" i="4"/>
  <c r="AE89" i="4"/>
  <c r="AD89" i="4"/>
  <c r="AE97" i="4"/>
  <c r="AD97" i="4"/>
  <c r="AE113" i="4"/>
  <c r="AD113" i="4"/>
  <c r="AE121" i="4"/>
  <c r="AD121" i="4"/>
  <c r="AE137" i="4"/>
  <c r="AD137" i="4"/>
  <c r="AE145" i="4"/>
  <c r="AD145" i="4"/>
  <c r="AE161" i="4"/>
  <c r="AD161" i="4"/>
  <c r="AE35" i="4"/>
  <c r="AD35" i="4"/>
  <c r="AE2" i="4"/>
  <c r="AD2" i="4"/>
  <c r="AE58" i="4"/>
  <c r="AD58" i="4"/>
  <c r="AE66" i="4"/>
  <c r="AD66" i="4"/>
  <c r="AE74" i="4"/>
  <c r="AD74" i="4"/>
  <c r="AE82" i="4"/>
  <c r="AD82" i="4"/>
  <c r="AE90" i="4"/>
  <c r="AD90" i="4"/>
  <c r="AE98" i="4"/>
  <c r="AD98" i="4"/>
  <c r="AE106" i="4"/>
  <c r="AD106" i="4"/>
  <c r="AE114" i="4"/>
  <c r="AD114" i="4"/>
  <c r="AE122" i="4"/>
  <c r="AD122" i="4"/>
  <c r="AE138" i="4"/>
  <c r="AD138" i="4"/>
  <c r="AE146" i="4"/>
  <c r="AD146" i="4"/>
  <c r="AE170" i="4"/>
  <c r="AD170" i="4"/>
  <c r="AE174" i="4"/>
  <c r="AD174" i="4"/>
  <c r="AE181" i="4"/>
  <c r="AD181" i="4"/>
  <c r="AE36" i="4"/>
  <c r="AD36" i="4"/>
  <c r="AE43" i="4"/>
  <c r="AD43" i="4"/>
  <c r="AE51" i="4"/>
  <c r="AD51" i="4"/>
  <c r="AE59" i="4"/>
  <c r="AD59" i="4"/>
  <c r="AE67" i="4"/>
  <c r="AD67" i="4"/>
  <c r="AE75" i="4"/>
  <c r="AD75" i="4"/>
  <c r="AE83" i="4"/>
  <c r="AD83" i="4"/>
  <c r="AE91" i="4"/>
  <c r="AD91" i="4"/>
  <c r="AE99" i="4"/>
  <c r="AD99" i="4"/>
  <c r="AE107" i="4"/>
  <c r="AD107" i="4"/>
  <c r="AE115" i="4"/>
  <c r="AD115" i="4"/>
  <c r="AE123" i="4"/>
  <c r="AD123" i="4"/>
  <c r="AE131" i="4"/>
  <c r="AD131" i="4"/>
  <c r="AE139" i="4"/>
  <c r="AD139" i="4"/>
  <c r="AE147" i="4"/>
  <c r="AD147" i="4"/>
  <c r="AE155" i="4"/>
  <c r="AD155" i="4"/>
  <c r="AE163" i="4"/>
  <c r="AD163" i="4"/>
  <c r="AE168" i="4"/>
  <c r="AD168" i="4"/>
  <c r="AE182" i="4"/>
  <c r="AD182" i="4"/>
  <c r="AD192" i="4"/>
  <c r="AE192" i="4"/>
  <c r="AD154" i="4"/>
  <c r="AE37" i="4"/>
  <c r="AD37" i="4"/>
  <c r="AE44" i="4"/>
  <c r="AD44" i="4"/>
  <c r="AE52" i="4"/>
  <c r="AD52" i="4"/>
  <c r="AE60" i="4"/>
  <c r="AD60" i="4"/>
  <c r="AE68" i="4"/>
  <c r="AD68" i="4"/>
  <c r="AE76" i="4"/>
  <c r="AD76" i="4"/>
  <c r="AE84" i="4"/>
  <c r="AD84" i="4"/>
  <c r="AE92" i="4"/>
  <c r="AD92" i="4"/>
  <c r="AE100" i="4"/>
  <c r="AD100" i="4"/>
  <c r="AE108" i="4"/>
  <c r="AD108" i="4"/>
  <c r="AE116" i="4"/>
  <c r="AD116" i="4"/>
  <c r="AE124" i="4"/>
  <c r="AD124" i="4"/>
  <c r="AE132" i="4"/>
  <c r="AD132" i="4"/>
  <c r="AE140" i="4"/>
  <c r="AD140" i="4"/>
  <c r="AE148" i="4"/>
  <c r="AD148" i="4"/>
  <c r="AE156" i="4"/>
  <c r="AD156" i="4"/>
  <c r="AE175" i="4"/>
  <c r="AD175" i="4"/>
  <c r="AE176" i="4"/>
  <c r="AD176" i="4"/>
  <c r="AE183" i="4"/>
  <c r="AD183" i="4"/>
  <c r="AE193" i="4"/>
  <c r="AD193" i="4"/>
  <c r="AD153" i="4"/>
  <c r="AE203" i="4"/>
  <c r="AD169" i="4"/>
  <c r="AD210" i="4"/>
  <c r="AD198" i="4"/>
  <c r="AD191" i="4"/>
  <c r="AD202" i="4"/>
  <c r="AD200" i="4"/>
  <c r="AD190" i="4"/>
  <c r="AG210" i="4"/>
  <c r="AF210" i="4" s="1"/>
  <c r="G210" i="4" s="1"/>
  <c r="AG209" i="4"/>
  <c r="AF209" i="4" s="1"/>
  <c r="G209" i="4" s="1"/>
  <c r="AG208" i="4"/>
  <c r="AF208" i="4" s="1"/>
  <c r="G208" i="4" s="1"/>
  <c r="AG207" i="4"/>
  <c r="AF207" i="4" s="1"/>
  <c r="G207" i="4" s="1"/>
  <c r="AG206" i="4"/>
  <c r="AF206" i="4" s="1"/>
  <c r="G206" i="4" s="1"/>
  <c r="AG205" i="4"/>
  <c r="AF205" i="4" s="1"/>
  <c r="G205" i="4" s="1"/>
  <c r="AG204" i="4"/>
  <c r="AF204" i="4" s="1"/>
  <c r="G204" i="4" s="1"/>
  <c r="AG203" i="4"/>
  <c r="AF203" i="4" s="1"/>
  <c r="G203" i="4" s="1"/>
  <c r="AG202" i="4"/>
  <c r="AF202" i="4" s="1"/>
  <c r="G202" i="4" s="1"/>
  <c r="AG201" i="4"/>
  <c r="AF201" i="4" s="1"/>
  <c r="G201" i="4" s="1"/>
  <c r="AG200" i="4"/>
  <c r="AF200" i="4" s="1"/>
  <c r="G200" i="4" s="1"/>
  <c r="AG199" i="4"/>
  <c r="AF199" i="4" s="1"/>
  <c r="G199" i="4" s="1"/>
  <c r="AG198" i="4"/>
  <c r="AF198" i="4" s="1"/>
  <c r="G198" i="4" s="1"/>
  <c r="AG197" i="4"/>
  <c r="AF197" i="4" s="1"/>
  <c r="G197" i="4" s="1"/>
  <c r="AG196" i="4"/>
  <c r="AF196" i="4" s="1"/>
  <c r="G196" i="4" s="1"/>
  <c r="AG195" i="4"/>
  <c r="AF195" i="4" s="1"/>
  <c r="G195" i="4" s="1"/>
  <c r="AG194" i="4"/>
  <c r="AF194" i="4" s="1"/>
  <c r="G194" i="4" s="1"/>
  <c r="AG193" i="4"/>
  <c r="AF193" i="4" s="1"/>
  <c r="G193" i="4" s="1"/>
  <c r="AG192" i="4"/>
  <c r="AF192" i="4" s="1"/>
  <c r="G192" i="4" s="1"/>
  <c r="AG191" i="4"/>
  <c r="AF191" i="4" s="1"/>
  <c r="G191" i="4" s="1"/>
  <c r="AG190" i="4"/>
  <c r="AF190" i="4" s="1"/>
  <c r="G190" i="4" s="1"/>
  <c r="AG189" i="4"/>
  <c r="AF189" i="4" s="1"/>
  <c r="G189" i="4" s="1"/>
  <c r="AG188" i="4"/>
  <c r="AF188" i="4" s="1"/>
  <c r="G188" i="4" s="1"/>
  <c r="AG187" i="4"/>
  <c r="AF187" i="4" s="1"/>
  <c r="G187" i="4" s="1"/>
  <c r="AG186" i="4"/>
  <c r="AF186" i="4" s="1"/>
  <c r="G186" i="4" s="1"/>
  <c r="AG185" i="4"/>
  <c r="AF185" i="4" s="1"/>
  <c r="G185" i="4" s="1"/>
  <c r="AG184" i="4"/>
  <c r="AF184" i="4" s="1"/>
  <c r="G184" i="4" s="1"/>
  <c r="AG183" i="4"/>
  <c r="AF183" i="4" s="1"/>
  <c r="G183" i="4" s="1"/>
  <c r="AG182" i="4"/>
  <c r="AF182" i="4" s="1"/>
  <c r="G182" i="4" s="1"/>
  <c r="AG181" i="4"/>
  <c r="AF181" i="4" s="1"/>
  <c r="G181" i="4" s="1"/>
  <c r="AG180" i="4"/>
  <c r="AF180" i="4" s="1"/>
  <c r="G180" i="4" s="1"/>
  <c r="AG179" i="4"/>
  <c r="AF179" i="4" s="1"/>
  <c r="G179" i="4" s="1"/>
  <c r="AG178" i="4"/>
  <c r="AF178" i="4" s="1"/>
  <c r="G178" i="4" s="1"/>
  <c r="AG177" i="4"/>
  <c r="AF177" i="4" s="1"/>
  <c r="G177" i="4" s="1"/>
  <c r="AG176" i="4"/>
  <c r="AF176" i="4" s="1"/>
  <c r="G176" i="4" s="1"/>
  <c r="AG175" i="4"/>
  <c r="AF175" i="4" s="1"/>
  <c r="G175" i="4" s="1"/>
  <c r="AG174" i="4"/>
  <c r="AF174" i="4" s="1"/>
  <c r="G174" i="4" s="1"/>
  <c r="AG173" i="4"/>
  <c r="AF173" i="4" s="1"/>
  <c r="G173" i="4" s="1"/>
  <c r="AG172" i="4"/>
  <c r="AF172" i="4" s="1"/>
  <c r="G172" i="4" s="1"/>
  <c r="AG171" i="4"/>
  <c r="AF171" i="4" s="1"/>
  <c r="G171" i="4" s="1"/>
  <c r="AG170" i="4"/>
  <c r="AF170" i="4" s="1"/>
  <c r="G170" i="4" s="1"/>
  <c r="AG169" i="4"/>
  <c r="AF169" i="4" s="1"/>
  <c r="G169" i="4" s="1"/>
  <c r="AG168" i="4"/>
  <c r="AF168" i="4" s="1"/>
  <c r="G168" i="4" s="1"/>
  <c r="AG167" i="4"/>
  <c r="AF167" i="4" s="1"/>
  <c r="G167" i="4" s="1"/>
  <c r="AG166" i="4"/>
  <c r="AF166" i="4" s="1"/>
  <c r="G166" i="4" s="1"/>
  <c r="AG165" i="4"/>
  <c r="AF165" i="4" s="1"/>
  <c r="G165" i="4" s="1"/>
  <c r="AG164" i="4"/>
  <c r="AF164" i="4" s="1"/>
  <c r="G164" i="4" s="1"/>
  <c r="AG163" i="4"/>
  <c r="AF163" i="4" s="1"/>
  <c r="G163" i="4" s="1"/>
  <c r="AG162" i="4"/>
  <c r="AF162" i="4" s="1"/>
  <c r="G162" i="4" s="1"/>
  <c r="AG161" i="4"/>
  <c r="AF161" i="4" s="1"/>
  <c r="G161" i="4" s="1"/>
  <c r="AG160" i="4"/>
  <c r="AF160" i="4" s="1"/>
  <c r="G160" i="4" s="1"/>
  <c r="AG159" i="4"/>
  <c r="AF159" i="4" s="1"/>
  <c r="G159" i="4" s="1"/>
  <c r="AG158" i="4"/>
  <c r="AF158" i="4" s="1"/>
  <c r="G158" i="4" s="1"/>
  <c r="AG157" i="4"/>
  <c r="AF157" i="4" s="1"/>
  <c r="G157" i="4" s="1"/>
  <c r="AG156" i="4"/>
  <c r="AF156" i="4" s="1"/>
  <c r="G156" i="4" s="1"/>
  <c r="AG155" i="4"/>
  <c r="AF155" i="4" s="1"/>
  <c r="G155" i="4" s="1"/>
  <c r="AG154" i="4"/>
  <c r="AF154" i="4" s="1"/>
  <c r="G154" i="4" s="1"/>
  <c r="AG153" i="4"/>
  <c r="AF153" i="4" s="1"/>
  <c r="G153" i="4" s="1"/>
  <c r="AG152" i="4"/>
  <c r="AF152" i="4" s="1"/>
  <c r="G152" i="4" s="1"/>
  <c r="AG151" i="4"/>
  <c r="AF151" i="4" s="1"/>
  <c r="G151" i="4" s="1"/>
  <c r="AG150" i="4"/>
  <c r="AF150" i="4" s="1"/>
  <c r="G150" i="4" s="1"/>
  <c r="AG149" i="4"/>
  <c r="AF149" i="4" s="1"/>
  <c r="G149" i="4" s="1"/>
  <c r="AG148" i="4"/>
  <c r="AF148" i="4" s="1"/>
  <c r="G148" i="4" s="1"/>
  <c r="AG147" i="4"/>
  <c r="AF147" i="4" s="1"/>
  <c r="G147" i="4" s="1"/>
  <c r="AG146" i="4"/>
  <c r="AF146" i="4" s="1"/>
  <c r="G146" i="4" s="1"/>
  <c r="AG145" i="4"/>
  <c r="AF145" i="4" s="1"/>
  <c r="G145" i="4" s="1"/>
  <c r="AG144" i="4"/>
  <c r="AF144" i="4" s="1"/>
  <c r="G144" i="4" s="1"/>
  <c r="AG143" i="4"/>
  <c r="AF143" i="4" s="1"/>
  <c r="G143" i="4" s="1"/>
  <c r="AG142" i="4"/>
  <c r="AF142" i="4" s="1"/>
  <c r="G142" i="4" s="1"/>
  <c r="AG141" i="4"/>
  <c r="AF141" i="4" s="1"/>
  <c r="G141" i="4" s="1"/>
  <c r="AG140" i="4"/>
  <c r="AF140" i="4" s="1"/>
  <c r="G140" i="4" s="1"/>
  <c r="AG139" i="4"/>
  <c r="AF139" i="4" s="1"/>
  <c r="G139" i="4" s="1"/>
  <c r="AG138" i="4"/>
  <c r="AF138" i="4" s="1"/>
  <c r="G138" i="4" s="1"/>
  <c r="AG137" i="4"/>
  <c r="AF137" i="4" s="1"/>
  <c r="G137" i="4" s="1"/>
  <c r="AG136" i="4"/>
  <c r="AF136" i="4" s="1"/>
  <c r="G136" i="4" s="1"/>
  <c r="AG135" i="4"/>
  <c r="AF135" i="4" s="1"/>
  <c r="G135" i="4" s="1"/>
  <c r="AG134" i="4"/>
  <c r="AF134" i="4" s="1"/>
  <c r="G134" i="4" s="1"/>
  <c r="AG133" i="4"/>
  <c r="AF133" i="4" s="1"/>
  <c r="G133" i="4" s="1"/>
  <c r="AG132" i="4"/>
  <c r="AF132" i="4" s="1"/>
  <c r="G132" i="4" s="1"/>
  <c r="AG131" i="4"/>
  <c r="AF131" i="4" s="1"/>
  <c r="G131" i="4" s="1"/>
  <c r="AG130" i="4"/>
  <c r="AF130" i="4" s="1"/>
  <c r="G130" i="4" s="1"/>
  <c r="AG129" i="4"/>
  <c r="AF129" i="4" s="1"/>
  <c r="G129" i="4" s="1"/>
  <c r="AG128" i="4"/>
  <c r="AF128" i="4" s="1"/>
  <c r="G128" i="4" s="1"/>
  <c r="AG127" i="4"/>
  <c r="AF127" i="4" s="1"/>
  <c r="G127" i="4" s="1"/>
  <c r="AG126" i="4"/>
  <c r="AF126" i="4" s="1"/>
  <c r="G126" i="4" s="1"/>
  <c r="AG125" i="4"/>
  <c r="AF125" i="4" s="1"/>
  <c r="G125" i="4" s="1"/>
  <c r="AG124" i="4"/>
  <c r="AF124" i="4" s="1"/>
  <c r="G124" i="4" s="1"/>
  <c r="AG123" i="4"/>
  <c r="AF123" i="4" s="1"/>
  <c r="G123" i="4" s="1"/>
  <c r="AG122" i="4"/>
  <c r="AF122" i="4" s="1"/>
  <c r="G122" i="4" s="1"/>
  <c r="AG121" i="4"/>
  <c r="AF121" i="4" s="1"/>
  <c r="G121" i="4" s="1"/>
  <c r="AG120" i="4"/>
  <c r="AF120" i="4" s="1"/>
  <c r="G120" i="4" s="1"/>
  <c r="AG119" i="4"/>
  <c r="AF119" i="4" s="1"/>
  <c r="G119" i="4" s="1"/>
  <c r="AG118" i="4"/>
  <c r="AF118" i="4" s="1"/>
  <c r="G118" i="4" s="1"/>
  <c r="AG117" i="4"/>
  <c r="AF117" i="4" s="1"/>
  <c r="G117" i="4" s="1"/>
  <c r="AG116" i="4"/>
  <c r="AF116" i="4" s="1"/>
  <c r="G116" i="4" s="1"/>
  <c r="AG115" i="4"/>
  <c r="AF115" i="4" s="1"/>
  <c r="G115" i="4" s="1"/>
  <c r="AG114" i="4"/>
  <c r="AF114" i="4" s="1"/>
  <c r="G114" i="4" s="1"/>
  <c r="AG113" i="4"/>
  <c r="AF113" i="4" s="1"/>
  <c r="G113" i="4" s="1"/>
  <c r="AG112" i="4"/>
  <c r="AF112" i="4" s="1"/>
  <c r="G112" i="4" s="1"/>
  <c r="AG111" i="4"/>
  <c r="AF111" i="4" s="1"/>
  <c r="G111" i="4" s="1"/>
  <c r="AG110" i="4"/>
  <c r="AF110" i="4" s="1"/>
  <c r="G110" i="4" s="1"/>
  <c r="AG109" i="4"/>
  <c r="AF109" i="4" s="1"/>
  <c r="G109" i="4" s="1"/>
  <c r="AG108" i="4"/>
  <c r="AF108" i="4" s="1"/>
  <c r="G108" i="4" s="1"/>
  <c r="AG107" i="4"/>
  <c r="AF107" i="4" s="1"/>
  <c r="G107" i="4" s="1"/>
  <c r="AG106" i="4"/>
  <c r="AF106" i="4" s="1"/>
  <c r="G106" i="4" s="1"/>
  <c r="AG105" i="4"/>
  <c r="AF105" i="4" s="1"/>
  <c r="G105" i="4" s="1"/>
  <c r="AG104" i="4"/>
  <c r="AF104" i="4" s="1"/>
  <c r="G104" i="4" s="1"/>
  <c r="AG103" i="4"/>
  <c r="AF103" i="4" s="1"/>
  <c r="G103" i="4" s="1"/>
  <c r="AG102" i="4"/>
  <c r="AF102" i="4" s="1"/>
  <c r="G102" i="4" s="1"/>
  <c r="AG101" i="4"/>
  <c r="AF101" i="4" s="1"/>
  <c r="G101" i="4" s="1"/>
  <c r="AG100" i="4"/>
  <c r="AF100" i="4" s="1"/>
  <c r="G100" i="4" s="1"/>
  <c r="AG99" i="4"/>
  <c r="AF99" i="4" s="1"/>
  <c r="G99" i="4" s="1"/>
  <c r="AG98" i="4"/>
  <c r="AF98" i="4" s="1"/>
  <c r="G98" i="4" s="1"/>
  <c r="AG97" i="4"/>
  <c r="AF97" i="4" s="1"/>
  <c r="G97" i="4" s="1"/>
  <c r="AG96" i="4"/>
  <c r="AF96" i="4" s="1"/>
  <c r="G96" i="4" s="1"/>
  <c r="AG95" i="4"/>
  <c r="AF95" i="4" s="1"/>
  <c r="G95" i="4" s="1"/>
  <c r="AG94" i="4"/>
  <c r="AF94" i="4" s="1"/>
  <c r="G94" i="4" s="1"/>
  <c r="AG93" i="4"/>
  <c r="AF93" i="4" s="1"/>
  <c r="G93" i="4" s="1"/>
  <c r="AG92" i="4"/>
  <c r="AF92" i="4" s="1"/>
  <c r="G92" i="4" s="1"/>
  <c r="AG91" i="4"/>
  <c r="AF91" i="4" s="1"/>
  <c r="G91" i="4" s="1"/>
  <c r="AG90" i="4"/>
  <c r="AF90" i="4" s="1"/>
  <c r="G90" i="4" s="1"/>
  <c r="AG89" i="4"/>
  <c r="AF89" i="4" s="1"/>
  <c r="G89" i="4" s="1"/>
  <c r="AG88" i="4"/>
  <c r="AF88" i="4" s="1"/>
  <c r="G88" i="4" s="1"/>
  <c r="AG87" i="4"/>
  <c r="AF87" i="4" s="1"/>
  <c r="G87" i="4" s="1"/>
  <c r="AG86" i="4"/>
  <c r="AF86" i="4" s="1"/>
  <c r="G86" i="4" s="1"/>
  <c r="AG85" i="4"/>
  <c r="AF85" i="4" s="1"/>
  <c r="G85" i="4" s="1"/>
  <c r="AG84" i="4"/>
  <c r="AF84" i="4" s="1"/>
  <c r="G84" i="4" s="1"/>
  <c r="AG83" i="4"/>
  <c r="AF83" i="4" s="1"/>
  <c r="G83" i="4" s="1"/>
  <c r="AG82" i="4"/>
  <c r="AF82" i="4" s="1"/>
  <c r="G82" i="4" s="1"/>
  <c r="AG81" i="4"/>
  <c r="AF81" i="4" s="1"/>
  <c r="G81" i="4" s="1"/>
  <c r="AG80" i="4"/>
  <c r="AF80" i="4" s="1"/>
  <c r="G80" i="4" s="1"/>
  <c r="AG79" i="4"/>
  <c r="AF79" i="4" s="1"/>
  <c r="G79" i="4" s="1"/>
  <c r="AG78" i="4"/>
  <c r="AF78" i="4" s="1"/>
  <c r="G78" i="4" s="1"/>
  <c r="AG77" i="4"/>
  <c r="AF77" i="4" s="1"/>
  <c r="G77" i="4" s="1"/>
  <c r="AG76" i="4"/>
  <c r="AF76" i="4" s="1"/>
  <c r="G76" i="4" s="1"/>
  <c r="AG75" i="4"/>
  <c r="AF75" i="4" s="1"/>
  <c r="G75" i="4" s="1"/>
  <c r="AG74" i="4"/>
  <c r="AF74" i="4" s="1"/>
  <c r="G74" i="4" s="1"/>
  <c r="AG73" i="4"/>
  <c r="AF73" i="4" s="1"/>
  <c r="G73" i="4" s="1"/>
  <c r="AG72" i="4"/>
  <c r="AF72" i="4" s="1"/>
  <c r="G72" i="4" s="1"/>
  <c r="AG71" i="4"/>
  <c r="AF71" i="4" s="1"/>
  <c r="G71" i="4" s="1"/>
  <c r="AG70" i="4"/>
  <c r="AF70" i="4" s="1"/>
  <c r="G70" i="4" s="1"/>
  <c r="AG69" i="4"/>
  <c r="AF69" i="4" s="1"/>
  <c r="G69" i="4" s="1"/>
  <c r="AG68" i="4"/>
  <c r="AF68" i="4" s="1"/>
  <c r="G68" i="4" s="1"/>
  <c r="AG67" i="4"/>
  <c r="AF67" i="4" s="1"/>
  <c r="G67" i="4" s="1"/>
  <c r="AG66" i="4"/>
  <c r="AF66" i="4" s="1"/>
  <c r="G66" i="4" s="1"/>
  <c r="AG65" i="4"/>
  <c r="AF65" i="4" s="1"/>
  <c r="G65" i="4" s="1"/>
  <c r="AG64" i="4"/>
  <c r="AF64" i="4" s="1"/>
  <c r="G64" i="4" s="1"/>
  <c r="AG63" i="4"/>
  <c r="AF63" i="4" s="1"/>
  <c r="G63" i="4" s="1"/>
  <c r="AG62" i="4"/>
  <c r="AF62" i="4" s="1"/>
  <c r="G62" i="4" s="1"/>
  <c r="AG61" i="4"/>
  <c r="AF61" i="4" s="1"/>
  <c r="G61" i="4" s="1"/>
  <c r="AG60" i="4"/>
  <c r="AF60" i="4" s="1"/>
  <c r="G60" i="4" s="1"/>
  <c r="AG59" i="4"/>
  <c r="AF59" i="4" s="1"/>
  <c r="G59" i="4" s="1"/>
  <c r="AG58" i="4"/>
  <c r="AF58" i="4" s="1"/>
  <c r="G58" i="4" s="1"/>
  <c r="AG57" i="4"/>
  <c r="AF57" i="4" s="1"/>
  <c r="G57" i="4" s="1"/>
  <c r="AG56" i="4"/>
  <c r="AF56" i="4" s="1"/>
  <c r="G56" i="4" s="1"/>
  <c r="AG55" i="4"/>
  <c r="AF55" i="4" s="1"/>
  <c r="G55" i="4" s="1"/>
  <c r="AG54" i="4"/>
  <c r="AF54" i="4" s="1"/>
  <c r="G54" i="4" s="1"/>
  <c r="AG53" i="4"/>
  <c r="AF53" i="4" s="1"/>
  <c r="G53" i="4" s="1"/>
  <c r="AG52" i="4"/>
  <c r="AF52" i="4" s="1"/>
  <c r="G52" i="4" s="1"/>
  <c r="AG51" i="4"/>
  <c r="AF51" i="4" s="1"/>
  <c r="G51" i="4" s="1"/>
  <c r="AG50" i="4"/>
  <c r="AF50" i="4" s="1"/>
  <c r="G50" i="4" s="1"/>
  <c r="AG49" i="4"/>
  <c r="AF49" i="4" s="1"/>
  <c r="G49" i="4" s="1"/>
  <c r="AG48" i="4"/>
  <c r="AF48" i="4" s="1"/>
  <c r="G48" i="4" s="1"/>
  <c r="AG47" i="4"/>
  <c r="AF47" i="4" s="1"/>
  <c r="G47" i="4" s="1"/>
  <c r="AG46" i="4"/>
  <c r="AF46" i="4" s="1"/>
  <c r="G46" i="4" s="1"/>
  <c r="AG45" i="4"/>
  <c r="AF45" i="4" s="1"/>
  <c r="G45" i="4" s="1"/>
  <c r="AG44" i="4"/>
  <c r="AF44" i="4" s="1"/>
  <c r="G44" i="4" s="1"/>
  <c r="AG43" i="4"/>
  <c r="AF43" i="4" s="1"/>
  <c r="G43" i="4" s="1"/>
  <c r="AG2" i="4"/>
  <c r="AF2" i="4" s="1"/>
  <c r="G2" i="4" s="1"/>
  <c r="AG42" i="4"/>
  <c r="AF42" i="4" s="1"/>
  <c r="G42" i="4" s="1"/>
  <c r="AG41" i="4"/>
  <c r="AF41" i="4" s="1"/>
  <c r="G41" i="4" s="1"/>
  <c r="AG40" i="4"/>
  <c r="AF40" i="4" s="1"/>
  <c r="G40" i="4" s="1"/>
  <c r="AG39" i="4"/>
  <c r="AF39" i="4" s="1"/>
  <c r="G39" i="4" s="1"/>
  <c r="AG38" i="4"/>
  <c r="AF38" i="4" s="1"/>
  <c r="G38" i="4" s="1"/>
  <c r="AG37" i="4"/>
  <c r="AF37" i="4" s="1"/>
  <c r="G37" i="4" s="1"/>
  <c r="AG36" i="4"/>
  <c r="AF36" i="4" s="1"/>
  <c r="G36" i="4" s="1"/>
  <c r="AG35" i="4"/>
  <c r="AF35" i="4" s="1"/>
  <c r="G35" i="4" s="1"/>
  <c r="AG34" i="4"/>
  <c r="AF34" i="4" s="1"/>
  <c r="G34" i="4" s="1"/>
  <c r="AG33" i="4"/>
  <c r="AF33" i="4" s="1"/>
  <c r="G33" i="4" s="1"/>
  <c r="AG32" i="4"/>
  <c r="AF32" i="4" s="1"/>
  <c r="G32" i="4" s="1"/>
  <c r="AG31" i="4"/>
  <c r="AF31" i="4" s="1"/>
  <c r="G31" i="4" s="1"/>
</calcChain>
</file>

<file path=xl/sharedStrings.xml><?xml version="1.0" encoding="utf-8"?>
<sst xmlns="http://schemas.openxmlformats.org/spreadsheetml/2006/main" count="111940" uniqueCount="28513">
  <si>
    <t>Marca</t>
  </si>
  <si>
    <t>Artículo</t>
  </si>
  <si>
    <t>Descripción</t>
  </si>
  <si>
    <t>STK</t>
  </si>
  <si>
    <t xml:space="preserve">PVC </t>
  </si>
  <si>
    <t>Pedido</t>
  </si>
  <si>
    <t>Subtotal</t>
  </si>
  <si>
    <t>IVA</t>
  </si>
  <si>
    <t>I.I.</t>
  </si>
  <si>
    <t>MKUP</t>
  </si>
  <si>
    <t>PVL</t>
  </si>
  <si>
    <t>PVL 
STD</t>
  </si>
  <si>
    <t>PVL
PRM</t>
  </si>
  <si>
    <t>LINK</t>
  </si>
  <si>
    <t>ANDERSON</t>
  </si>
  <si>
    <t>A25C AND</t>
  </si>
  <si>
    <t>Amplificador | Para acustica | 25w | Parlante 8" | 3 Eq | Entrada XLR/Plug | Salida Auriculares | Chorus</t>
  </si>
  <si>
    <t>PVL 45%</t>
  </si>
  <si>
    <t>E81-BK AND</t>
  </si>
  <si>
    <t>Bajo electrico | Tipo JB | 4 cuerdas | Diap. Rosewood |  2 microfonos simples | Black</t>
  </si>
  <si>
    <t>E81-3TS AND</t>
  </si>
  <si>
    <t>Bajo electrico | Tipo JB | 4 cuerdas | Diap. Rosewood |  2 microfonos simples | Sunburts 3 tonos</t>
  </si>
  <si>
    <t>G-10 AND</t>
  </si>
  <si>
    <t>Amplificador | Para guitarra | 10w | Parlante 5" | Distorition | 3 Eq | Entrada Plug | Salida Auriculares | Black</t>
  </si>
  <si>
    <t>BLG</t>
  </si>
  <si>
    <t>MC82150-PC</t>
  </si>
  <si>
    <t xml:space="preserve">Mixer | Potenciado | 8 canales (8XLR/TRS) | 2 x 150W | Vivo | EQ +  FX | USB/SD | Gab Plast | Bluetooth |  C/ Control Remoto |C/ Cables Speakon </t>
  </si>
  <si>
    <t>No</t>
  </si>
  <si>
    <t>CASIO</t>
  </si>
  <si>
    <t>AP270BK</t>
  </si>
  <si>
    <t>Piano | Celviano | 88 Teclas Acc.Tri Sensor II | 22 Sonidos | 192 Polifonia | AiR Sound |3 Pedales | USB | APP Chordana | Banqueta | Negro</t>
  </si>
  <si>
    <t>PVL 40%</t>
  </si>
  <si>
    <t>AP270BN</t>
  </si>
  <si>
    <t>Piano | Celviano | 88 Teclas Acc.Tri Sensor II | 22 Sonidos | 192 Polifonia | AiR Sound |3 Pedales | USB | APP Chordana | Banqueta | Marron</t>
  </si>
  <si>
    <t>AP470BK</t>
  </si>
  <si>
    <t>Piano | Celviano | 88 Teclas Acc.Tri Sensor II | 22 Sonidos | 256 Polifonia | AiR Sound | 3 Pedales | USB | APP Chordana | Banqueta | Negro</t>
  </si>
  <si>
    <t>AP470BN</t>
  </si>
  <si>
    <t>Piano | Celviano | 88 Teclas Acc.Tri Sensor II | 22 Sonidos | 256 Polifonia | AiR Sound | 3 Pedales | USB | APP Chordana | Banqueta | Marron</t>
  </si>
  <si>
    <t>AP650MBK</t>
  </si>
  <si>
    <t>Piano | Celviano | 88 Teclas Acc.Tri Sensor II | 250 Sonidos | 256 Polifonia | 180 Ritmos | AiR Sound | 3 Pedales | USB | Display LCD | Banqueta | Negro</t>
  </si>
  <si>
    <t>CDP-S110BK</t>
  </si>
  <si>
    <t>Piano | CDP-S | 88 Teclas Acc.Tri Sensor II | 10 Sonidos | 64 Polifonia | AHL Sound | USB | APP Chordana | Audio In | 1 Pedal | Negro</t>
  </si>
  <si>
    <t>CDP-S110WE</t>
  </si>
  <si>
    <t>Piano | CDP-S | 88 Teclas Acc.Tri Sensor II |   10 Sonidos | 64 Polifonia | AHL Sound | USB | APP Chordana | Audio In | 1 Pedal | Blanco</t>
  </si>
  <si>
    <t>CDP-S160BK</t>
  </si>
  <si>
    <t>Piano | CDP-S | 88 Teclas Acc.Tri Sensor II |   10 Sonidos | 64 Polifonia | USB | APP Chordana |Audio In | Modo Dueto | Grabador MIDI | Compatible con 3 pedales | Negro</t>
  </si>
  <si>
    <t>CS410</t>
  </si>
  <si>
    <t>Stand original | Para Piano PX410</t>
  </si>
  <si>
    <t>CS65DK</t>
  </si>
  <si>
    <t>Stand original | Para Piano PX120 - PX320</t>
  </si>
  <si>
    <t>CS66</t>
  </si>
  <si>
    <t>Stand original | Para Piano PX200</t>
  </si>
  <si>
    <t>CTK3500</t>
  </si>
  <si>
    <t>Teclado | CTK | 61 Teclas | 400 Sonidos | 48 polifonia | 100 Ritmos | AHL Sound | Sensitivo | Conexion a APP | Dance Music Mode| Audio In | USB | 3.4Kg</t>
  </si>
  <si>
    <t>CT-S1BK</t>
  </si>
  <si>
    <t>Teclado | Casiotone | 61 Teclas | 61 Sonidos | 64 Polifonia | AiX Sound | Sensitivo | USB micro B | APP | Grabador Midi | Entrada de Audio| Negro</t>
  </si>
  <si>
    <t>CT-S1RD</t>
  </si>
  <si>
    <t>Teclado | Casiotone | 61 Teclas | 61 Sonidos | 64 Polifonia | AiX Sound | Sensitivo | USB micro B | APP | Grabador Midi | Entrada de Audio | Rojo</t>
  </si>
  <si>
    <t>CT-S1WE</t>
  </si>
  <si>
    <t>Teclado | Casiotone | 61 Teclas | 61 Sonidos | 64 Polifonia | AiX Sound | Sensitivo | USB micro B | APP | Grabador Midi | Entrada de Audio| Blanco</t>
  </si>
  <si>
    <t>CT-S100</t>
  </si>
  <si>
    <t>Teclado | Casiotone | 61 Teclas | 122 Sonidos | 32 Polifonia | 61 Ritmos | USB micro B | 60 melodías | Line Out 3.5</t>
  </si>
  <si>
    <t>https://todomusica.com.ar/teclados-standard/9328-ct-s100.html</t>
  </si>
  <si>
    <t>CT-S1000V</t>
  </si>
  <si>
    <t>Teclado | Casiotone | 61 Teclas | 900 Sonidos | 64 Polifonia | 243 Ritmos | AiX Sound | Sensitivo |APP | Vocal Synthesis | Pitch Bend| Adaptador Buetooth WU-BT10 y Fuente CA incluido |Negro</t>
  </si>
  <si>
    <t/>
  </si>
  <si>
    <t>CT-S200BK</t>
  </si>
  <si>
    <t>Teclado | Casiotone | 61 Teclas | 400 Sonidos | 48 Polifonia | 77 Ritmos |  USB micro B | Conexión a APP | Dance Music Mode| Audio In | Line Out 3,5 | Negro</t>
  </si>
  <si>
    <t>CT-S200RD</t>
  </si>
  <si>
    <t>Teclado | Casiotone | 61 Teclas | 400 Sonidos | 48 Polifonia | 77 Ritmos |  USB micro B | Conexión a APP | Dance Music Mode| Audio In | Line Out 3,5 | Rojo</t>
  </si>
  <si>
    <t>CT-S200WE</t>
  </si>
  <si>
    <t>Teclado | Casiotone | 61 Teclas | 400 Sonidos | 48 Polifonia | 77 Ritmos |  USB micro B | Conexión a APP | Dance Music Mode| Audio In | Line Out 3,5 | Blanco</t>
  </si>
  <si>
    <t>CT-S300</t>
  </si>
  <si>
    <t>Teclado | Casiotone | 61 Teclas | 400 Sonidos | 48 Polifonia | 77 Ritmos | Sensitivo | USB micro B | APP | Dance Music Mode| Audio In | Pitch Bend | Line Out 3,5 | Negro</t>
  </si>
  <si>
    <t>CT-S400</t>
  </si>
  <si>
    <t>Teclado | Casiotone | 61 Teclas | 600 Sonidos | 48 Polifonia | 200 Ritmos | AiX Sound | Sensitivo | USB/PENDRIVE | APP | Grabador MIDI | Audio In | Pitch Bend| Negro</t>
  </si>
  <si>
    <t>CT-S500</t>
  </si>
  <si>
    <t>Teclado | Casiotone | 61 Teclas | 800 Sonidos | 64 Polifonia | 243 Ritmos | AiX Sound | Sensitivo | APP| Pitch Bend| Adaptador Buetooth WU-BT10 y  Fuente CA incluido | Negro</t>
  </si>
  <si>
    <t>CT-X3000</t>
  </si>
  <si>
    <t>Teclado | CT-X | 61 Teclas | 800 Sonidos | 64 Polifonia | 235 Ritmos | AiX Sound | Sensitivo | Editor | Grabador | Rep. audio WAV/Midi | USB/PENDRIVE |     6+6W de Salida | 6.9Kg</t>
  </si>
  <si>
    <t>CT-X5000</t>
  </si>
  <si>
    <t>Teclado | CT-X | 61 Teclas | 800 Sonidos | 64 Polifonia | 235 Ritmos | AiX Sound | Sensitivo | Editor | Grabador | Rep. audio WAV/Midi | USB/PENDRIVE | 15+15W de Salida | 7.0Kg</t>
  </si>
  <si>
    <t>CT-X700</t>
  </si>
  <si>
    <t>Teclado | CT-X | 61 Teclas | 600 Sonidos | 48 Polifonia | 195 Ritmos | AiX Sound | Sensitivo | Grabador | USB | 4.3Kg</t>
  </si>
  <si>
    <t>CT-X800</t>
  </si>
  <si>
    <t>Teclado | CT-X | 61 Teclas | 600 Sonidos | 48 Polifonia | 195 Ritmos | AiX Sound | Sensitivo | Grabador | USB/PENDRIVE | Pitchbend | 4.4Kg</t>
  </si>
  <si>
    <t>GP-310BK</t>
  </si>
  <si>
    <t>Piano | Celviano Grand Hybrid | 88 Teclas de Madera | Acc. Martillo de Piano Natural |26 Sonidos | 256 Polifonia | AiR Grand Sound | 3 Pedales | USB/PENDRIVE | Grabador | Banqueta | Negro</t>
  </si>
  <si>
    <t>GP-310WE</t>
  </si>
  <si>
    <t>Piano | Celviano Grand Hybrid | 88 Teclas de Madera | Acc. Martillo de Piano Natural |26 Sonidos | 256 Polifonia | AiR Grand Sound | 3 Pedales | USB/PENDRIVE | Grabador | Banqueta | Blanco</t>
  </si>
  <si>
    <t>LK-S250</t>
  </si>
  <si>
    <t>Teclado | Casiotone | 61 Teclas iluminadas | 400 Sonidos | 48 Polifonia |   77 Ritmos | Sensitivo | Dance Music Mode | App Chordana play | Mic In | Audio In | Negro</t>
  </si>
  <si>
    <t>LK-S450</t>
  </si>
  <si>
    <t>Teclado | Casiotone | 61 Teclas iluminadas | 600 Sonidos | 48 Polifonia | 200 Ritmos | AiX Sound | Sensitivo | USB/PENDRIVE | APP | Grabador Midi | Mic In | Audio In | Adaptador WU-BT10 Bluetooth | Negro</t>
  </si>
  <si>
    <t>MZ-X300</t>
  </si>
  <si>
    <t>Teclado | MZ-X | 61 Teclas |  950  Sonidos | 128 Polifonia | MXi Sound + Drawbar | 280R + Editor | LCD color Tactil |    4 pads | Rep..audio WAV/MP3/MIDI | USB | 40w de salida | 7.6Kg</t>
  </si>
  <si>
    <t>MZ-X500</t>
  </si>
  <si>
    <t>Teclado | MZ-X | 61 Teclas | 1100 Sonidos | 128 Polifonia | MXi Sound + Drawbar | 330R + Editor | LCD color Tactil | 16 Pads | Rep..audio WAV/MP3/MIDI| USB | 40w de salida | 7.6Kg</t>
  </si>
  <si>
    <t>PX-S1100BK</t>
  </si>
  <si>
    <t>Piano | Privia | 88 Teclas |   18 Sonidos | 192 Polifonia | AiR Sound | Acc. Martillo | Teclas de Marfil | 1 pedal | Bluetooth  WU-BT10 Audio y Midi| APP | Line Out Stereo| Audio In | REC | USB | Negro</t>
  </si>
  <si>
    <t>PX-S1100RD</t>
  </si>
  <si>
    <t>Piano | Privia | 88 Teclas |   18 Sonidos | 192 Polifonia | AiR Sound | Acc. Martillo | Teclas de Marfil | 1 pedal | Bluetooth  WU-BT10 Audio y Midi| APP | Line Out Stereo| Audio In | REC | USB | Rojo</t>
  </si>
  <si>
    <t>PX-S1100WE</t>
  </si>
  <si>
    <t>Piano | Privia | 88 Teclas |   18 Sonidos | 192 Polifonia | AiR Sound | Acc. Martillo | Teclas de Marfil | 1 pedal | Bluetooth  WU-BT10 Audio y Midi| APP | Line Out Stereo| Audio In | REC | USB | Blanco</t>
  </si>
  <si>
    <t>PX-S3100BK</t>
  </si>
  <si>
    <t xml:space="preserve">Piano | Privia | 88 Teclas | 700 Sonidos | 200 ritmos | 192 Polifonia | AiR Sound | Acc. Martillo | Teclas de Marfil | Bluetooth | APP | Line Out Stereo | Audio In | USB/PENDRIVE | Pitch B.| Negro _x000D_
</t>
  </si>
  <si>
    <t>PX770BK</t>
  </si>
  <si>
    <t>Piano | Privia | 88 Teclas |   19 Sonidos | 128 Polifonia | AiR Sound | Acc. Martillo Tri-Sensor II T.Marfil | 3 Pedales | USB | APP Chordana | c/Mueble | Negro</t>
  </si>
  <si>
    <t>PX770BN</t>
  </si>
  <si>
    <t>Piano | Privia | 88 Teclas |   19 Sonidos | 128 Polifonia | AiR Sound | Acc. Martillo Tri-Sensor II T.Marfil | 3 Pedales | USB | APP Chordana | c/Mueble | Marron</t>
  </si>
  <si>
    <t>PX770WE</t>
  </si>
  <si>
    <t>Piano | Privia | 88 Teclas |   19 Sonidos | 128 Polifonia | AiR Sound | Acc. Martillo Tri-Sensor II T.Marfil | 3 Pedales | USB | APP Chordana | c/Mueble | Blanco</t>
  </si>
  <si>
    <t>PX780MBK</t>
  </si>
  <si>
    <t>Piano | Privia | 88 Teclas | 250 Sonidos | 128 Polifonia | 180 Ritmos | AiR Sound | Acc. Martillo Tri-Sensor II T.Marfil |  LCD | 3 Pedales | USB | c/Mueble | Negro</t>
  </si>
  <si>
    <t>PX870BK</t>
  </si>
  <si>
    <t>Piano | Privia | 88 Teclas |    19 Sonidos | 256 Polifonia | AiR Sound |Acc. Martillo Tri-Sensor II T.Marfil | 3 Pedales | Simuladores Hall-Tapa-Key Off | USB | APP Chordana | c/Mueble | Negro</t>
  </si>
  <si>
    <t>SA46</t>
  </si>
  <si>
    <t>Teclado | SA | 32 Teclas Mini | 100 Sonidos | 8 Polifonia | 50 Ritmos | 5 pads bateria | 10 Melodias | LCD | Verde</t>
  </si>
  <si>
    <t>https://todomusica.com.ar/teclados-mini/3212-tecl-portatil-32t-t-mini-8polif-100s-50r-10m-5s-bateria-s-auricular-func-lecciones-pian-o.html</t>
  </si>
  <si>
    <t>SA76</t>
  </si>
  <si>
    <t>Teclado | SA | 44 Teclas Mini | 100 Sonidos | 8 Polifonia | 50 Ritmos | 5 pads bateria | 10 Melodias | LCD | Naranja</t>
  </si>
  <si>
    <t>https://todomusica.com.ar/teclados-mini/3209-sa76.html</t>
  </si>
  <si>
    <t>SC-700</t>
  </si>
  <si>
    <t>Funda | Para pianos Privia portatiles | Tela reforzada | Manija y bandolera para colgar | Bolsillo | Color Silver</t>
  </si>
  <si>
    <t>SP20</t>
  </si>
  <si>
    <t>Pedal de Sustain | Tipo piano | MetÃ¡lico | Base pesada con antideslizante</t>
  </si>
  <si>
    <t>SP-34</t>
  </si>
  <si>
    <t>Pedal Triple| Sustain| Soft| Sostenuto| SP-34| Compatible con CDP-S  150.160, 350 y 360 | PRIVIA PX-S 1000, 1100, 3000 y 3100 | Color Negro</t>
  </si>
  <si>
    <t>WU-BT10</t>
  </si>
  <si>
    <t>WU-BT10 | Adaptador Inalámbrico | Bluetooth | Audio y MIDI | USB Tipo A | Compatible  con CT-S1/CT-S400/CT-S410/LK-S450/PX-S1100/PX-S3100 | Apps Chordana Play | Funciona c/  iPhone/iPad | Color Negro</t>
  </si>
  <si>
    <t>XW-DJ1</t>
  </si>
  <si>
    <t>Controlador DJ | Compacto | Scratching | USB | Salida auric. | Compatible c/iPhone/iPad</t>
  </si>
  <si>
    <t>XW-P1GD</t>
  </si>
  <si>
    <t>Sintetizador | XW | 61 Teclas | 620 Sonidos |64 Polifonia | 310 Sonidos de Usuario | Sensitivo | HexLayer  | 9 Sliders | DSP | Pitch Bend | USB | 5.4Kg | Color Limit Gold</t>
  </si>
  <si>
    <t>201801 POP</t>
  </si>
  <si>
    <t>Exhibidor CASIO  | Para 4 teclados.</t>
  </si>
  <si>
    <t>8250121</t>
  </si>
  <si>
    <t>Display Privia / C-4ST PRIVIA SIGN</t>
  </si>
  <si>
    <t>8250130</t>
  </si>
  <si>
    <t>Display Stand para 3 teclados</t>
  </si>
  <si>
    <t>8250131</t>
  </si>
  <si>
    <t>Display Stand para 4 teclados</t>
  </si>
  <si>
    <t>CASIO CE</t>
  </si>
  <si>
    <t>AX-12B</t>
  </si>
  <si>
    <t>Calculadora | Escritorio | 12 digitos | Disp extra grande | Margen / Ganancias | Pila + Solar | Negro</t>
  </si>
  <si>
    <t>https://todomusica.com.ar/escritorio/10434-ax-12b.html</t>
  </si>
  <si>
    <t>AX-120B</t>
  </si>
  <si>
    <t>Calculadora | Escritorio | 12 digitos | Disp extra grande | Margen / Ganancias | Pila + Solar | Metal</t>
  </si>
  <si>
    <t>https://todomusica.com.ar/escritorio/10354-ax-120b.html</t>
  </si>
  <si>
    <t>DC-12M</t>
  </si>
  <si>
    <t>Calculadora | Escritorio | 12 digitos | Display Regular | Ganacia/Costo venta/Margen | Pila + Solar | Negro</t>
  </si>
  <si>
    <t>https://todomusica.com.ar/escritorio/6822-dc-12m.html</t>
  </si>
  <si>
    <t>DH-12-BK</t>
  </si>
  <si>
    <t>Calculadora | Escritorio | 12 digitos | Disp extra grande | Impuesto/Gran Total | Pila + Solar | Negro</t>
  </si>
  <si>
    <t>https://todomusica.com.ar/escritorio/6194-dh-12-bk.html</t>
  </si>
  <si>
    <t>DH-120</t>
  </si>
  <si>
    <t>Calculadora | Escritorio | 12 digitos | Disp extra grande | Impuesto/Gran Total | Pila + Solar | Metal</t>
  </si>
  <si>
    <t>https://todomusica.com.ar/escritorio/6195-dh-120.html</t>
  </si>
  <si>
    <t>DISPLAY_CASIO_BTS</t>
  </si>
  <si>
    <t>Display | Casio Classwiz |</t>
  </si>
  <si>
    <t>DX-120B</t>
  </si>
  <si>
    <t>Calculadora | Escritorio | 12 digitos | Disp extra grande | Cambio/Margen/Cub Metal | Pila + Solar | Negro</t>
  </si>
  <si>
    <t>https://todomusica.com.ar/escritorio/7416-dx-120b.html</t>
  </si>
  <si>
    <t>DX-120ST</t>
  </si>
  <si>
    <t>Calculadora | Escritorio | 12 digitos | Display curvo | Cambio/Margen/Cub Metal | Pila + Solar | Negro</t>
  </si>
  <si>
    <t>https://todomusica.com.ar/escritorio/7635-calc-esc-12-dig-display-curvo-cambio-markup-cub-metal-pilasolar-mcx10.html</t>
  </si>
  <si>
    <t>EXHIBIDOR_3_CALCULADORAS</t>
  </si>
  <si>
    <t>Exhibidor | Termoformado | Para exhibir 3 calculadoras | Para mostrador</t>
  </si>
  <si>
    <t>FC-100V</t>
  </si>
  <si>
    <t>Calculadora | Financiera | 12 digitos | Display 4 Lineas | Calculos Financieros | Pila AAA | Metal</t>
  </si>
  <si>
    <t>https://todomusica.com.ar/financieras/6569-fc-100v.html</t>
  </si>
  <si>
    <t>FC-200V</t>
  </si>
  <si>
    <t>Calculadora | Financiera | 12 digitos | Display 4 Lineas | Calculos Financieros | Pila + Solar | Metal</t>
  </si>
  <si>
    <t>https://todomusica.com.ar/financieras/6570-fc-200v.html</t>
  </si>
  <si>
    <t>FX-CG50</t>
  </si>
  <si>
    <t>Calculadora | Graficadora | 2900 Funciones | 12 digitos - DOT Matriz | IB School / Menu de Iconos / Graficos | Conexión PC | Negro</t>
  </si>
  <si>
    <t>https://todomusica.com.ar/productos-sin-categorias-de-netsuite/8278-graphic-calculator.html</t>
  </si>
  <si>
    <t>FX-CP400</t>
  </si>
  <si>
    <t>Calculadora | Graficadora | 2900 Funciones | 12+1 digitos - DOT Matriz | IB School / Color / Menu de Iconos / Graficos | Conexión PC | Negro</t>
  </si>
  <si>
    <t>https://todomusica.com.ar/graficadoras/6585-fx-cp400.html</t>
  </si>
  <si>
    <t>FX-350LAPLUS-2</t>
  </si>
  <si>
    <t>Calculadora | Cientifica | 252 Funciones | Display natural 4 lineas | Multidisplay | Pila AAA | Negro</t>
  </si>
  <si>
    <t>https://todomusica.com.ar/cientificas/6198-fx-350laplus.html</t>
  </si>
  <si>
    <t>FX-350MS-2</t>
  </si>
  <si>
    <t>Calculadora | Cientifica | 240 Funciones | Display 2 Lineas | VPAM / STAT | Pila Boton | Negro</t>
  </si>
  <si>
    <t>https://todomusica.com.ar/cientificas/10260-fx-350ms-2.html</t>
  </si>
  <si>
    <t>FX-570LACW</t>
  </si>
  <si>
    <t>FX-570LA CLASSWIZZ</t>
  </si>
  <si>
    <t>https://todomusica.com.ar/cientificas/6200-fx-570laplus.html</t>
  </si>
  <si>
    <t>FX-570LAPLUS-2</t>
  </si>
  <si>
    <t>Calculadora | Cientifica | 417 Funciones | Display natural 4 lineas | Digitos 10+2 | Pila AAA | Negro</t>
  </si>
  <si>
    <t>FX-570LAX-BK</t>
  </si>
  <si>
    <t>Calculadora | Cientifica | 552 Funciones | Display natural 4 lineas | Classwiz -  Ideal Secundaria, Universidad - Menu de Iconos - Codigo QR | Pila | Negro</t>
  </si>
  <si>
    <t>FX-570MS-2</t>
  </si>
  <si>
    <t>Calculadora | Cientifica | 401 Funciones | Display 2 Lineas | SVSPAM / STAT | Pila Boton | Negro</t>
  </si>
  <si>
    <t>https://todomusica.com.ar/cientificas/10259-fx-570ms-2.html</t>
  </si>
  <si>
    <t>FX-5800P</t>
  </si>
  <si>
    <t>Calculadora | Programable | 664 Funciones | Display 2 Lineas | 128 formulas programables | Pila AAA | Negro</t>
  </si>
  <si>
    <t>https://todomusica.com.ar/cientificas/6581-fx-5800p.html</t>
  </si>
  <si>
    <t>FX-7400GIII</t>
  </si>
  <si>
    <t>Calculadora | Graficadora | 2100 Funciones | 12 digitos - DOT Matriz | Calculos complejos / Graficos desigualdad, polar, circular | Conexión PC | Celeste</t>
  </si>
  <si>
    <t>https://todomusica.com.ar/graficadoras/6582-fx-7400gii.html</t>
  </si>
  <si>
    <t>FX-82LAPLUS-BK-2</t>
  </si>
  <si>
    <t>Calculadora | Cientifica | 252 Funciones | Display natural 4 lineas | Classwiz -  Ideal Secundaria, Escuelas Tecnicas - Factorizacion Prima - Enteros | Pila AAA | Negro</t>
  </si>
  <si>
    <t>https://todomusica.com.ar/cientificas/9794-fx-82laplus-bk-2.html</t>
  </si>
  <si>
    <t>FX-82LAPLUS-BU-2</t>
  </si>
  <si>
    <t>Calculadora | Cientifica | 252 Funciones | Display natural 4 lineas | Classwiz -  Ideal Secundaria, Escuelas Tecnicas - Factorizacion Prima - Enteros | Pila AAA | Azul</t>
  </si>
  <si>
    <t>https://todomusica.com.ar/cientificas/9791-fx-82laplus-bu-2.html</t>
  </si>
  <si>
    <t>FX-82LAPLUS-PK-2</t>
  </si>
  <si>
    <t xml:space="preserve">Calculadora | Cientifica | 252 Funciones | Display natural 4 lineas | Classwiz -  Ideal Secundaria, Escuelas Tecnicas - Factorizacion Prima - Enteros | Pila AAA | Rosa </t>
  </si>
  <si>
    <t>https://todomusica.com.ar/cientificas/9793-fx-82laplus-pk-2.html</t>
  </si>
  <si>
    <t>FX-82LAX-BK</t>
  </si>
  <si>
    <t>Calculadora | Cientifica | 274 Funciones | Display natural 4 lineas | Classwiz -  Ideal Secundaria, Universidad - Calculos de fracciones, Trigonometria | Pila AAA | Negro</t>
  </si>
  <si>
    <t>FX-82LAX-BU</t>
  </si>
  <si>
    <t>Calculadora | Cientifica | 274 Funciones | Display natural 4 lineas | Classwiz -  Ideal Secundaria, Universidad - Calculos de fracciones, Trigonometria | Pila AAA | Azul</t>
  </si>
  <si>
    <t>FX-82LAX-PK</t>
  </si>
  <si>
    <t>Calculadora | Cientifica | 274 Funciones | Display natural 4 lineas | Classwiz -  Ideal Secundaria, Universidad - Calculos de fracciones, Trigonometria | Pila AAA | Rosa</t>
  </si>
  <si>
    <t>FX-82MS-2</t>
  </si>
  <si>
    <t>Calculadora | Cientifica | 240 Funciones | Display 2 Lineas | SVSPAM / STAT | Pila AAA | Negro .</t>
  </si>
  <si>
    <t>https://todomusica.com.ar/cientificas/6204-fx-82ms.html</t>
  </si>
  <si>
    <t>FX-95ESPLUS-2</t>
  </si>
  <si>
    <t>Calculadora | Cientifica | 274 Funciones | Display natural 4 lineas | Resuelve Ecuaciones | Pila AAA | Negro</t>
  </si>
  <si>
    <t>https://todomusica.com.ar/cientificas/9792-fx-95esplus-2.html</t>
  </si>
  <si>
    <t>FX-95MS-2</t>
  </si>
  <si>
    <t>Calculadora | Cientifica | 244 Funciones | Display 2 Lineas | Resuelve Ecuaciones | Pila AA | Negro</t>
  </si>
  <si>
    <t>https://todomusica.com.ar/cientificas/9790-fx-95ms-2.html</t>
  </si>
  <si>
    <t>FX-9860GIII</t>
  </si>
  <si>
    <t>Calculadora | Graficadora | 2900 Funciones | 12 dígitos - DOT Matriz | Graficos estadístico, regresión lineal, avanzados / USB | Conexión PC | Programación Phyton | Blanca</t>
  </si>
  <si>
    <t>http://www.todomusica.com.ar/calculadoras/27477-fx-9860gii.html</t>
  </si>
  <si>
    <t>FX-9860GIISD</t>
  </si>
  <si>
    <t>Calculadora | Graficadora | 2900 Funciones | 12 digitos - DOT Matriz | Graficos estadistico, regresion lineal, avanzados / USB / Memoria SD | Conexión PC | Negro |</t>
  </si>
  <si>
    <t>FX-991LAPLUS-2</t>
  </si>
  <si>
    <t>Calculadora | Cientifica | 417 Funciones | Display natural 4 lineas | Ideal Secundaria | Pila + Solar | Negro</t>
  </si>
  <si>
    <t>https://todomusica.com.ar/cientificas/6584-fx-991laplus.html</t>
  </si>
  <si>
    <t>FX-991LAX-BK</t>
  </si>
  <si>
    <t>Calculadora | Cientifica | 552 Funciones | Display natural 4 lineas | Classwiz -  Ideal Secundaria, Universidad - Menu de Iconos - Codigo QR | Pila + Solar | Negro</t>
  </si>
  <si>
    <t>GX-12B-WE</t>
  </si>
  <si>
    <t>Calculadora | Escritorio | 12 digitos | Disp extra grande | Ganancia/Pulsacion simultanea | Pila + Solar | Blanco</t>
  </si>
  <si>
    <t>https://todomusica.com.ar/escritorio/7417-gx-12b-we.html</t>
  </si>
  <si>
    <t>GX-120B</t>
  </si>
  <si>
    <t>Calculadora | Escritorio | 12 digitos | Disp extra grande | Ganancia/Pulsacion simultanea | Pila + Solar | Metal</t>
  </si>
  <si>
    <t>https://todomusica.com.ar/escritorio/7418-gx-120b.html</t>
  </si>
  <si>
    <t>HL-100LB</t>
  </si>
  <si>
    <t>Calculadora | Portátil | 10 digitos | Display grande | Viaje - Pequeña - % Regular | Pila | Blanca</t>
  </si>
  <si>
    <t>https://todomusica.com.ar/portatiles/6843-hl-100lb.html</t>
  </si>
  <si>
    <t>HL-4A</t>
  </si>
  <si>
    <t>Calculadora | Portatil | 8 digitos | Display grande | Viaje - Pequeña - % Regular | Pila | Negro</t>
  </si>
  <si>
    <t>https://todomusica.com.ar/portatiles/6209-hl-4a.html</t>
  </si>
  <si>
    <t>HL-815L-BK</t>
  </si>
  <si>
    <t>Calculadora | Portátil | 8 digitos | Display grande | Viaje - Pequeña - % Regular | Pila | Negro</t>
  </si>
  <si>
    <t>https://todomusica.com.ar/portatiles/6210-hl-815l-bk.html</t>
  </si>
  <si>
    <t>HL-815L-BU</t>
  </si>
  <si>
    <t>Calculadora | Portátil | 8 digitos | Display grande | Viaje - Pequeña - % Regular | Pila | Azul</t>
  </si>
  <si>
    <t>https://todomusica.com.ar/portatiles/8063-hl-815l-bu.html</t>
  </si>
  <si>
    <t>HL-815L-PK</t>
  </si>
  <si>
    <t>Calculadora | Portátil | 8 digitos | Display grande | Viaje - Pequeña - % Regular | Pila | Rosa</t>
  </si>
  <si>
    <t>https://todomusica.com.ar/portatiles/8064-hl-815l-pk.html</t>
  </si>
  <si>
    <t>HL-815L-WE</t>
  </si>
  <si>
    <t>Calculadora | Portátil | 8 digitos | Display grande | Viaje - Pequeña - % Regular | Pila | Blanco</t>
  </si>
  <si>
    <t>https://todomusica.com.ar/portatiles/6211-hl-815l-we.html</t>
  </si>
  <si>
    <t>HL-820LV-BK</t>
  </si>
  <si>
    <t>Calculadora | Portátil | 8 digitos | Display grande | Viaje - Pequeña c/Tapa - % Regular | Pila | Negro</t>
  </si>
  <si>
    <t>https://todomusica.com.ar/portatiles/6212-hl-820lv-bk.html</t>
  </si>
  <si>
    <t>HL-820LV-WE</t>
  </si>
  <si>
    <t>Calculadora | Portátil | 8 digitos | Display grande | Viaje - Pequeña c/Tapa - % Regular | Pila | Blanco</t>
  </si>
  <si>
    <t>https://todomusica.com.ar/portatiles/6213-hl-820lv-we.html</t>
  </si>
  <si>
    <t>HL-820VA</t>
  </si>
  <si>
    <t>Calculadora | Portátil | 8 digitos | Display grande | Viaje - Pequeña - % Regular | Pila Boton | Metal</t>
  </si>
  <si>
    <t>https://todomusica.com.ar/portatiles/6844-hl-820va.html</t>
  </si>
  <si>
    <t>HR-100RC-BK</t>
  </si>
  <si>
    <t>Calculadora | Mini Impresora | 12 digitos | Display grande | Tipo Compacto - Imp. 2 colores - Verif 150p. Reloj.Calend. Calcl. Cambio. | Negro</t>
  </si>
  <si>
    <t>https://todomusica.com.ar/productos-sin-categorias-de-netsuite/9320-calculator.html</t>
  </si>
  <si>
    <t>HR-150RC</t>
  </si>
  <si>
    <t>Calculadora | Mini Impresora | 12 digitos | Display grande | Tipo Compacto - Imp. 2 colores - Verif 150p. Reloj.Calend. Calcl. Cambio. |Negro</t>
  </si>
  <si>
    <t>https://todomusica.com.ar/mini/9321-calculator.html</t>
  </si>
  <si>
    <t>HR-8RC-BK</t>
  </si>
  <si>
    <t>Calculadora | Mini Impresora | 12 digitos | Display grande | Tipo Compacto - Verif 150p. Reloj.Calend. Calcl. Cambio. | Negro</t>
  </si>
  <si>
    <t>https://todomusica.com.ar/productos-sin-categorias-de-netsuite/7207-calculator.html</t>
  </si>
  <si>
    <t>HR-8RC-WE</t>
  </si>
  <si>
    <t>Calculadora | Mini Impresora | 12 digitos | Display grande | Tipo Compacto - Verif 150p. Reloj.Calend. Calcl. Cambio. | Blanco</t>
  </si>
  <si>
    <t>https://todomusica.com.ar/mini/7208-calculator.html</t>
  </si>
  <si>
    <t>IR-40</t>
  </si>
  <si>
    <t>Rollo | Tinta | Color negro | Para HR-8RC</t>
  </si>
  <si>
    <t>https://todomusica.com.ar/rotuladoras/10355-ir-40.html</t>
  </si>
  <si>
    <t>IR-40T</t>
  </si>
  <si>
    <t>Rollo | Tinta | Color Rojo/Negro |Para HR-100RC /HR-150RC / FR-2650T</t>
  </si>
  <si>
    <t>https://todomusica.com.ar/rotuladoras/10356-ir-40t.html</t>
  </si>
  <si>
    <t>JW-200SC-BK</t>
  </si>
  <si>
    <t>Calculadora | Escritorio | 12 digitos | Disp extra grande | Inclinacion Pantalla regulable / Cubierta Metalica | Pila + Solar | Negro</t>
  </si>
  <si>
    <t>https://todomusica.com.ar/escritorio/8797-jw-200sc-bk.html</t>
  </si>
  <si>
    <t>JW-200SC-BU</t>
  </si>
  <si>
    <t>Calculadora | Escritorio | 12 digitos | Disp extra grande | Inclinacion Pantalla regulable / Cubierta Metalica | Pila + Solar | Azul</t>
  </si>
  <si>
    <t>https://todomusica.com.ar/escritorio/8798-jw-200sc-bu.html</t>
  </si>
  <si>
    <t>JW-200SC-GD</t>
  </si>
  <si>
    <t>Calculadora | Escritorio | 12 digitos | Disp extra grande | Inclinacion Pantalla regulable / Cubierta Metalica | Pila + Solar | Dorado</t>
  </si>
  <si>
    <t>https://todomusica.com.ar/escritorio/8799-jw-200sc-gd.html</t>
  </si>
  <si>
    <t>JW-200SC-NY</t>
  </si>
  <si>
    <t>Calculadora | Escritorio | 12 digitos | Disp extra grande | Inclinacion Pantalla regulable / Cubierta Metalica | Pila + Solar | Azul Marino</t>
  </si>
  <si>
    <t>https://todomusica.com.ar/escritorio/8800-jw-200sc-ny.html</t>
  </si>
  <si>
    <t>JW-200SC-PK</t>
  </si>
  <si>
    <t>Calculadora | Escritorio | 12 digitos | Disp extra grande | Inclinacion Pantalla regulable / Cubierta Metalica | Pila + Solar | Rosa</t>
  </si>
  <si>
    <t>https://todomusica.com.ar/escritorio/8801-jw-200sc-pk.html</t>
  </si>
  <si>
    <t>JW-200SC-WE</t>
  </si>
  <si>
    <t>Calculadora | Escritorio | 12 digitos | Disp extra grande | Inclinacion Pantalla regulable / Cubierta Metalica | Pila + Solar | Blanco</t>
  </si>
  <si>
    <t>https://todomusica.com.ar/escritorio/8802-jw-200sc-we.html</t>
  </si>
  <si>
    <t>KL-120</t>
  </si>
  <si>
    <t>Rotuladora | Etiquetas | 2 lineas | 200dpi | Cintas 6-18mm - Display LCD 16 Digitos | Pilas AA</t>
  </si>
  <si>
    <t>https://todomusica.com.ar/rotuladoras/6240-kl-120.html</t>
  </si>
  <si>
    <t>KL-60</t>
  </si>
  <si>
    <t>Rotuladora | Etiquetas | 1 linea | 160dpi | Cintas 6-9mm - Display LCD 4 Digitos | Pilas AA</t>
  </si>
  <si>
    <t>https://todomusica.com.ar/rotuladoras/7280-rotuladora.html</t>
  </si>
  <si>
    <t>LC-160LV-BK</t>
  </si>
  <si>
    <t>Calculadora | Portatil | 8 digitos | Display Regular | Viaje - Pequeña c/Tapa, Estuche - % Regular | Pila Boton | Negro</t>
  </si>
  <si>
    <t>https://todomusica.com.ar/portatiles/6243-lc-160lv-bk.html</t>
  </si>
  <si>
    <t>LC-401LV-BK</t>
  </si>
  <si>
    <t>Calculadora | Portatil | 8 digitos | Disp extra grande | Viaje - Pequeña c/Tapa, Estuche - % Regular | Pila Boton | Negro</t>
  </si>
  <si>
    <t>https://todomusica.com.ar/portatiles/6857-lc-401lv-bk.html</t>
  </si>
  <si>
    <t>LC-403-TV</t>
  </si>
  <si>
    <t>Calculadora | Portatil | 8 digitos | Disp extra grande | Viaje - Pequeña  - % Regular | Pila Boton | Metal</t>
  </si>
  <si>
    <t>https://todomusica.com.ar/portatiles/6858-lc-403-tv.html</t>
  </si>
  <si>
    <t>MC-12M</t>
  </si>
  <si>
    <t>Calculadora | Mini Escritorio | 12 digitos | Disp extra grande | Ganancia/Costo venta/Margen | Pila + Solar | Negro</t>
  </si>
  <si>
    <t>https://todomusica.com.ar/mini/6863-mc-12m.html</t>
  </si>
  <si>
    <t>MJ-12-DA</t>
  </si>
  <si>
    <t>Calculadora | Mini Escritorio | 12 digitos | Disp extra grande | Verificacion 150 Pasos | Pila + Solar | Negro</t>
  </si>
  <si>
    <t>https://todomusica.com.ar/mini/7634-mj-12-da.html</t>
  </si>
  <si>
    <t>MS-10F</t>
  </si>
  <si>
    <t>Calculadora | Mini Escritorio | 10 digitos | Disp extra grande | Impuesto/% Ganancia/Divisa | Pila + Solar | Negro</t>
  </si>
  <si>
    <t>https://todomusica.com.ar/mini/8786-ms-10f.html</t>
  </si>
  <si>
    <t>MS-100FM</t>
  </si>
  <si>
    <t>Calculadora | Mini Escritorio | 10 digitos | Disp extra grande | Ganancia/Costo venta/Margen | Pila + Solar | Negro</t>
  </si>
  <si>
    <t>https://todomusica.com.ar/mini/10388-ms-100fm.html</t>
  </si>
  <si>
    <t>MS-120FM</t>
  </si>
  <si>
    <t>https://todomusica.com.ar/mini/8787-ms-120fm.html</t>
  </si>
  <si>
    <t>MS-120FM-PK</t>
  </si>
  <si>
    <t>Calculadora | Mini Escritorio | 12 digitos | Disp extra grande | Costo venta/Margen | Pila + Solar | Rosa</t>
  </si>
  <si>
    <t>MS-20NC-GN</t>
  </si>
  <si>
    <t>Calculadora | Escritorio | 12 digitos | Disp extra grande | Impuesto/% Ganancia/Divisa | Pila + Solar | Verde |</t>
  </si>
  <si>
    <t>https://todomusica.com.ar/escritorio/7118-ms-20nc-gn.html</t>
  </si>
  <si>
    <t>MS-20NC-PK</t>
  </si>
  <si>
    <t>Calculadora | Escritorio | 12 digitos | Disp extra grande | Impuesto/% Ganancia/Divisa | Pila + Solar | Rosa</t>
  </si>
  <si>
    <t>https://todomusica.com.ar/escritorio/6253-ms-20nc-pk.html</t>
  </si>
  <si>
    <t>MS-20NC-RG</t>
  </si>
  <si>
    <t>Calculadora | Escritorio | 12 digitos | Disp extra grande | Impuesto/% Ganancia/Divisa | Pila + Solar | Naranja</t>
  </si>
  <si>
    <t>https://todomusica.com.ar/escritorio/6254-ms-20nc-rg.html</t>
  </si>
  <si>
    <t>MS-20NC-WE</t>
  </si>
  <si>
    <t>Calculadora | Escritorio | 12 digitos | Disp extra grande | Impuesto/% Ganancia/Divisa | Pila + Solar | Blanco |</t>
  </si>
  <si>
    <t>https://todomusica.com.ar/escritorio/7119-ms-20nc-we.html</t>
  </si>
  <si>
    <t>MS-20UC-BK</t>
  </si>
  <si>
    <t>Calculadora | Escritorio | 12 digitos | Disp extra grande | Impuesto/% Ganancia/Calc tiempo | Pila + Solar | Negro</t>
  </si>
  <si>
    <t>https://todomusica.com.ar/escritorio/8046-ms-20uc-bk.html</t>
  </si>
  <si>
    <t>MS-20UC-BU</t>
  </si>
  <si>
    <t>Calculadora | Escritorio | 12 digitos | Disp extra grande | Impuesto/% Ganancia/Calc tiempo | Pila + Solar | Azul</t>
  </si>
  <si>
    <t>https://todomusica.com.ar/escritorio/8047-ms-20uc-bu.html</t>
  </si>
  <si>
    <t>MS-20UC-GN</t>
  </si>
  <si>
    <t>Calculadora | Escritorio | 12 digitos | Disp extra grande | Impuesto/% Ganancia/Calc tiempo | Pila + Solar | Verde</t>
  </si>
  <si>
    <t>https://todomusica.com.ar/escritorio/8048-ms-20uc-gn.html</t>
  </si>
  <si>
    <t>MS-20UC-LB</t>
  </si>
  <si>
    <t>Calculadora | Escritorio | 12 digitos | Disp extra grande | Impuesto/% Ganancia/Calc tiempo | Pila + Solar | Celeste</t>
  </si>
  <si>
    <t>https://todomusica.com.ar/escritorio/8892-ms-20uc-lb.html</t>
  </si>
  <si>
    <t>MS-20UC-PK</t>
  </si>
  <si>
    <t>Calculadora | Escritorio | 12 digitos | Disp extra grande | Impuesto/% Ganancia/Calc tiempo | Pila + Solar | Rosa</t>
  </si>
  <si>
    <t>https://todomusica.com.ar/escritorio/8803-ms-20uc-pk.html</t>
  </si>
  <si>
    <t>MS-20UC-PL</t>
  </si>
  <si>
    <t>Calculadora | Escritorio | 12 digitos | Disp extra grande | Impuesto/% Ganancia/Calc tiempo | Pila + Solar | Violeta</t>
  </si>
  <si>
    <t>https://todomusica.com.ar/escritorio/8893-ms-20uc-pl.html</t>
  </si>
  <si>
    <t>MS-20UC-RD</t>
  </si>
  <si>
    <t>Calculadora | Escritorio | 12 digitos | Disp extra grande | Impuesto/% Ganancia/Calc tiempo | Pila + Solar | Rojo</t>
  </si>
  <si>
    <t>https://todomusica.com.ar/escritorio/8049-ms-20uc-rd.html</t>
  </si>
  <si>
    <t>MS-20UC-RG</t>
  </si>
  <si>
    <t>Calculadora | Escritorio | 12 digitos | Disp extra grande | Impuesto/% Ganancia/Calc tiempo | Pila + Solar | Naranja</t>
  </si>
  <si>
    <t>https://todomusica.com.ar/escritorio/8804-ms-20uc-rg.html</t>
  </si>
  <si>
    <t>MS-20UC-WE</t>
  </si>
  <si>
    <t>Calculadora | Escritorio | 12 digitos | Disp extra grande | Impuesto/% Ganancia/Calc tiempo | Pila + Solar | Blanco</t>
  </si>
  <si>
    <t>https://todomusica.com.ar/escritorio/8805-ms-20uc-we.html</t>
  </si>
  <si>
    <t>MS-20UC-YG</t>
  </si>
  <si>
    <t>Calculadora | Escritorio | 12 digitos | Disp extra grande | Impuesto/% Ganancia/Calc tiempo | Pila + Solar | Amarillo</t>
  </si>
  <si>
    <t>https://todomusica.com.ar/escritorio/8894-ms-20uc-yg.html</t>
  </si>
  <si>
    <t>MS-7UC-BU</t>
  </si>
  <si>
    <t>Calculadora | Escritorio | 10 digitos | Disp extra grande | Impuesto/% Ganancia/Calc tiempo | Pila + Solar | Azul</t>
  </si>
  <si>
    <t>https://todomusica.com.ar/escritorio/8050-calc-esc-10d-disp-ex-gde-imp-gcia-calc-tiempo-pilasolar-azul-mcx10.html</t>
  </si>
  <si>
    <t>MS-7UC-GN</t>
  </si>
  <si>
    <t>Calculadora | Escritorio | 10 digitos | Disp extra grande | Impuesto/% Ganancia/Calc tiempo | Pila + Solar | Verde</t>
  </si>
  <si>
    <t>https://todomusica.com.ar/escritorio/8051-ms-7uc-gn.html</t>
  </si>
  <si>
    <t>MS-7UC-LB</t>
  </si>
  <si>
    <t>Calculadora | Escritorio | 10 digitos | Disp extra grande | Impuesto/% Ganancia/Calc tiempo | Pila + Solar | Celeste</t>
  </si>
  <si>
    <t>https://todomusica.com.ar/escritorio/8052-ms-7uc-lb.html</t>
  </si>
  <si>
    <t>MS-7UC-PK</t>
  </si>
  <si>
    <t>Calculadora | Escritorio | 10 digitos | Disp extra grande | Impuesto/% Ganancia/Calc tiempo | Pila + Solar | Rosa</t>
  </si>
  <si>
    <t>https://todomusica.com.ar/escritorio/8053-ms-7uc-pk.html</t>
  </si>
  <si>
    <t>MS-7UC-RD</t>
  </si>
  <si>
    <t>Calculadora | Escritorio | 10 digitos | Disp extra grande | Impuesto/% Ganancia/Calc tiempo | Pila + Solar | Rojo</t>
  </si>
  <si>
    <t>https://todomusica.com.ar/escritorio/8054-ms-7uc-rd.html</t>
  </si>
  <si>
    <t>MS-7UC-YG</t>
  </si>
  <si>
    <t>Calculadora | Escritorio | 10 digitos | Disp extra grande | Impuesto/% Ganancia/Calc tiempo | Pila + Solar | Amarillo</t>
  </si>
  <si>
    <t>https://todomusica.com.ar/escritorio/8055-ms-7uc-yg.html</t>
  </si>
  <si>
    <t>MW-5V-BK</t>
  </si>
  <si>
    <t>Calculadora | Mini Escritorio | 8 digitos | Display grande | Porcentaje | Pila AA | Negro</t>
  </si>
  <si>
    <t>https://todomusica.com.ar/mini/6871-mw-5v-bk.html</t>
  </si>
  <si>
    <t>MW-5V-WE</t>
  </si>
  <si>
    <t>Calculadora | Mini Escritorio | 8 digitos | Display grande | Porcentaje | Pila AA | Blanco</t>
  </si>
  <si>
    <t>https://todomusica.com.ar/mini/6872-mw-5v-we.html</t>
  </si>
  <si>
    <t>MW-8V-BK</t>
  </si>
  <si>
    <t>Calculadora | Mini Escritorio | 8 digitos | Disp extra grande | Margen/% | Pila AA | Negro</t>
  </si>
  <si>
    <t>https://todomusica.com.ar/mini/6873-mw-8v-bk.html</t>
  </si>
  <si>
    <t>MX-12B-BK</t>
  </si>
  <si>
    <t>Calculadora | Escritorio | 12 digitos | Disp extra grande | Margen/% | Pila + Solar | Negro</t>
  </si>
  <si>
    <t>https://todomusica.com.ar/productos-sin-categorias-de-netsuite/6672-mx-12b-bk.html</t>
  </si>
  <si>
    <t>MX-12B-GN</t>
  </si>
  <si>
    <t>Calculadora | Escritorio | 12 digitos | Disp extra grande | Margen/% | Pila + Solar | Verde</t>
  </si>
  <si>
    <t>MX-12B-LB</t>
  </si>
  <si>
    <t>Calculadora | Escritorio | 12 digitos | Disp extra grande | Margen/% | Pila + Solar | Celeste</t>
  </si>
  <si>
    <t>MX-12B-PK</t>
  </si>
  <si>
    <t>Calculadora | Escritorio | 12 digitos | Disp extra grande | Margen/% | Pila + Solar | Rosa</t>
  </si>
  <si>
    <t>MX-120B</t>
  </si>
  <si>
    <t>https://todomusica.com.ar/escritorio/6262-mx-120b.html</t>
  </si>
  <si>
    <t>MX-8B</t>
  </si>
  <si>
    <t>Calculadora | Escritorio | 8 digitos | Disp extra grande | Ganancia/% | Pila + Solar | Metal</t>
  </si>
  <si>
    <t>https://todomusica.com.ar/escritorio/8045-mx-8b.html</t>
  </si>
  <si>
    <t>NS-10SC-GD</t>
  </si>
  <si>
    <t>Calculadora | Escritorio | 10 digitos | Disp extra grande | Ganancia/% | Pila + Solar | Dorada</t>
  </si>
  <si>
    <t>https://todomusica.com.ar/escritorio/8330-ns-10sc-gd.html</t>
  </si>
  <si>
    <t>NS-10SC-GY</t>
  </si>
  <si>
    <t>Calculadora | Escritorio | 10 digitos | Disp extra grande | Ganancia/% | Pila + Solar | Gris metal</t>
  </si>
  <si>
    <t>https://todomusica.com.ar/escritorio/8331-ns-10sc-gy.html</t>
  </si>
  <si>
    <t>NS-10SC-NY</t>
  </si>
  <si>
    <t>Calculadora | Escritorio | 10 digitos | Disp extra grande | Ganancia/% | Pila + Solar | Azul metal</t>
  </si>
  <si>
    <t>https://todomusica.com.ar/escritorio/8332-ns-10sc-ny.html</t>
  </si>
  <si>
    <t>NS-10SC-PK</t>
  </si>
  <si>
    <t>Calculadora | Escritorio | 10 digitos | Disp extra grande | Ganancia/% | Pila + Solar | Rosa metal</t>
  </si>
  <si>
    <t>SL-100NC-BU</t>
  </si>
  <si>
    <t>Calculadora | Portatil | 8 digitos | Disp extra grande | Mi Estilo - Impuesto/% Ganacia/Calc tiempo | Pila | Azul</t>
  </si>
  <si>
    <t>https://todomusica.com.ar/portatiles/6701-sl-100nc-bu.html</t>
  </si>
  <si>
    <t>SL-100NC-RD</t>
  </si>
  <si>
    <t>Calculadora | Portatil | 8 digitos | Disp extra grande | Mi Estilo - Impuesto/% Ganacia/Calc tiempo | Pila | Rosa</t>
  </si>
  <si>
    <t>https://todomusica.com.ar/portatiles/6702-sl-100nc-rd.html</t>
  </si>
  <si>
    <t>SL-1000SC-BK</t>
  </si>
  <si>
    <t>Calculadora | Portatil | 10 digitos | Disp extra grande | Mi Estilo - Impuesto/% Ganacia/Calc tiempo | Pila + Solar | Negro</t>
  </si>
  <si>
    <t>https://todomusica.com.ar/portatiles/8895-sl-1000sc-bk.html</t>
  </si>
  <si>
    <t>SL-1000SC-BU</t>
  </si>
  <si>
    <t>Calculadora | Portatil | 10 digitos | Disp extra grande | Mi Estilo - Impuesto/% Ganacia/Calc tiempo | Pila + Solar | Celeste</t>
  </si>
  <si>
    <t>https://todomusica.com.ar/portatiles/8896-sl-1000sc-bu.html</t>
  </si>
  <si>
    <t>SL-1000SC-GD</t>
  </si>
  <si>
    <t>Calculadora | Portatil | 10 digitos | Disp extra grande | Mi Estilo - Impuesto/% Ganacia/Calc tiempo | Pila + Solar | Dorado</t>
  </si>
  <si>
    <t>https://todomusica.com.ar/portatiles/8897-sl-1000sc-gd.html</t>
  </si>
  <si>
    <t>SL-1000SC-GY</t>
  </si>
  <si>
    <t>Calculadora | Portatil | 10 digitos | Disp extra grande | Mi Estilo - Impuesto/% Ganacia/Calc tiempo | Pila + Solar | Gris</t>
  </si>
  <si>
    <t>https://todomusica.com.ar/portatiles/8898-sl-1000sc-gy.html</t>
  </si>
  <si>
    <t>SL-1000SC-NY</t>
  </si>
  <si>
    <t>Calculadora | Portatil | 10 digitos | Disp extra grande | Mi Estilo - Impuesto/% Ganacia/Calc tiempo | Pila + Solar | Azul Naval</t>
  </si>
  <si>
    <t>https://todomusica.com.ar/portatiles/8899-sl-1000sc-ny.html</t>
  </si>
  <si>
    <t>SL-1000SC-PK</t>
  </si>
  <si>
    <t>Calculadora | Portatil | 10 digitos | Disp extra grande | Mi Estilo - Impuesto/% Ganacia/Calc tiempo | Pila + Solar | Rosa</t>
  </si>
  <si>
    <t>https://todomusica.com.ar/portatiles/8900-sl-1000sc-pk.html</t>
  </si>
  <si>
    <t>SL-1000SC-WE</t>
  </si>
  <si>
    <t>Calculadora | Portatil | 10 digitos | Disp extra grande | Mi Estilo - Impuesto/% Ganacia/Calc tiempo | Pila + Solar | Blanco</t>
  </si>
  <si>
    <t>https://todomusica.com.ar/portatiles/8901-sl-1000sc-we.html</t>
  </si>
  <si>
    <t>SL-1000TW-GD</t>
  </si>
  <si>
    <t>Calculadora | Portatil | 10 digitos | Disp extra grande | Impuesto/% Ganacia/Calc tiempo | Pila + Solar | Dorado</t>
  </si>
  <si>
    <t>https://todomusica.com.ar/portatiles/6699-sl-1000tw-gd.html</t>
  </si>
  <si>
    <t>SL-1000TW-GN</t>
  </si>
  <si>
    <t>Calculadora | Portatil | 10 digitos | Disp extra grande | Impuesto/% Ganacia/Calc tiempo | Pila + Solar | Verde</t>
  </si>
  <si>
    <t>https://todomusica.com.ar/portatiles/7155-sl-1000tw-gn.html</t>
  </si>
  <si>
    <t>SL-1000TW-RD</t>
  </si>
  <si>
    <t>Calculadora | Portatil | 10 digitos | Disp extra grande | Impuesto/% Ganacia/Calc tiempo | Pila + Solar | Rojo</t>
  </si>
  <si>
    <t>https://todomusica.com.ar/portatiles/6700-sl-1000tw-rd.html</t>
  </si>
  <si>
    <t>SL-1000TW-WE</t>
  </si>
  <si>
    <t>Calculadora | Portatil | 10 digitos | Disp extra grande | Impuesto/% Ganacia/Calc tiempo | Pila + Solar | Blanco</t>
  </si>
  <si>
    <t>https://todomusica.com.ar/portatiles/6275-sl-1000tw-we.html</t>
  </si>
  <si>
    <t>SL-300LV</t>
  </si>
  <si>
    <t>Calculadora | Portatil | 8 digitos | Disp extra grande | Pequeña - % Regular | Pila + Solar | Negro</t>
  </si>
  <si>
    <t>https://todomusica.com.ar/portatiles/6947-sl-300lv.html</t>
  </si>
  <si>
    <t>SL-300NC-BU</t>
  </si>
  <si>
    <t>Calculadora | Portatil | 8 digitos | Disp extra grande | Impuesto/% Ganacia/Calc tiempo | Pila + Solar | Azul</t>
  </si>
  <si>
    <t>SL-300NC-BYW</t>
  </si>
  <si>
    <t>Calculadora | Portatil | 8 digitos | Disp extra grande | Impuesto/% Ganacia/Calc tiempo | Pila + Solar | Negro y Amarillo</t>
  </si>
  <si>
    <t>SL-300NC-PK</t>
  </si>
  <si>
    <t>Calculadora | Portatil | 8 digitos | Disp extra grande | Impuesto/% Ganacia/Calc tiempo | Pila + Solar | Rosa</t>
  </si>
  <si>
    <t>SL-310UC-BK</t>
  </si>
  <si>
    <t>https://todomusica.com.ar/portatiles/8056-calc-portatil-10-d-disp-ex-gde-calc-imp-tiempo-gcia-pilasolar-negro-mcx10.html</t>
  </si>
  <si>
    <t>SL-310UC-BU</t>
  </si>
  <si>
    <t>Calculadora | Portatil | 10 digitos | Disp extra grande | Mi Estilo - Impuesto/% Ganacia/Calc tiempo | Pila + Solar | Azul</t>
  </si>
  <si>
    <t>https://todomusica.com.ar/portatiles/8057-sl-310uc-bu.html</t>
  </si>
  <si>
    <t>SL-310UC-LB</t>
  </si>
  <si>
    <t>https://todomusica.com.ar/portatiles/10389-sl-310uc-lb.html</t>
  </si>
  <si>
    <t>SL-310UC-PK</t>
  </si>
  <si>
    <t>https://todomusica.com.ar/portatiles/8058-sl-310uc-pk.html</t>
  </si>
  <si>
    <t>SL-310UC-PL</t>
  </si>
  <si>
    <t>Calculadora | Portatil | 10 digitos | Disp extra grande | Mi Estilo - Impuesto/% Ganacia/Calc tiempo | Pila + Solar | Violeta</t>
  </si>
  <si>
    <t>https://todomusica.com.ar/portatiles/8061-sl-310uc-pl.html</t>
  </si>
  <si>
    <t>SL-310UC-RD</t>
  </si>
  <si>
    <t>Calculadora | Portatil | 10 digitos | Disp extra grande | Mi Estilo - Impuesto/% Ganacia/Calc tiempo | Pila + Solar | Rojo</t>
  </si>
  <si>
    <t>https://todomusica.com.ar/portatiles/8059-sl-310uc-rd.html</t>
  </si>
  <si>
    <t>SL-310UC-RG</t>
  </si>
  <si>
    <t>Calculadora | Portatil | 10 digitos | Disp extra grande | Mi Estilo - Impuesto/% Ganacia/Calc tiempo | Pila + Solar | Naranja</t>
  </si>
  <si>
    <t>https://todomusica.com.ar/portatiles/10390-sl-310uc-rg.html</t>
  </si>
  <si>
    <t>SL-310UC-WE</t>
  </si>
  <si>
    <t>https://todomusica.com.ar/portatiles/8060-sl-310uc-we.html</t>
  </si>
  <si>
    <t>SL-310UC-YG</t>
  </si>
  <si>
    <t>Calculadora | Portatil | 10 digitos | Disp extra grande | Mi Estilo - Impuesto/% Ganacia/Calc tiempo | Pila + Solar | Verde-Amarillo</t>
  </si>
  <si>
    <t>https://todomusica.com.ar/portatiles/8902-sl-310uc-yg.html</t>
  </si>
  <si>
    <t>Sl-760LC-BK</t>
  </si>
  <si>
    <t>Calculadora | Portatil | 8 digitos | Display Regular | Tipo Tarjeta Credito - % Ganancia | Super Solar | Negro</t>
  </si>
  <si>
    <t>https://todomusica.com.ar/portatiles/6948-sl-760lc-bk.html</t>
  </si>
  <si>
    <t>SL-797TV-BK</t>
  </si>
  <si>
    <t>Calculadora | Portatil | 8 digitos | Display grande | Impuesto/% Ganacia/Divisa | Pila + Solar | Negro</t>
  </si>
  <si>
    <t>https://todomusica.com.ar/portatiles/6950-sl-797tv-bk.html</t>
  </si>
  <si>
    <t>SX-300P</t>
  </si>
  <si>
    <t>Calculadora | Portatil | 8 digitos | Disp extra grande | Viaje - Pequeña  - % Regular | Pila + Solar | Metal</t>
  </si>
  <si>
    <t>https://todomusica.com.ar/portatiles/6956-sx-300p.html</t>
  </si>
  <si>
    <t>VITRINA_CASIO_MOSTRADOR</t>
  </si>
  <si>
    <t>VItrinas de mostrador para casio CE. en vidrio y melamina negra toda ploteada, con peroques incluidos, con llave</t>
  </si>
  <si>
    <t>XR-12WE1</t>
  </si>
  <si>
    <t>Cinta | Rotular | 12 mm | Negro s/blanco | P/ Rotuladora KL-120</t>
  </si>
  <si>
    <t>https://todomusica.com.ar/rotuladoras/6306-xr-12we1.html</t>
  </si>
  <si>
    <t>XR-12X1</t>
  </si>
  <si>
    <t>Cinta | Rotular | 12 mm | Negro s/transparente | P/ Rotuladora KL-120</t>
  </si>
  <si>
    <t>https://todomusica.com.ar/rotuladoras/6307-xr-12x1.html</t>
  </si>
  <si>
    <t>XR-18WE1</t>
  </si>
  <si>
    <t>Cinta | Rotular | 18 mm | Negro s/blanco | P/ Rotuladora KL-120</t>
  </si>
  <si>
    <t>https://todomusica.com.ar/rotuladoras/6309-xr-18we1.html</t>
  </si>
  <si>
    <t>XR-18X1</t>
  </si>
  <si>
    <t>Cinta | Rotular | 18 mm | Negro s/transparente | P/ Rotuladora KL-120</t>
  </si>
  <si>
    <t>https://todomusica.com.ar/rotuladoras/6310-xr-18x1.html</t>
  </si>
  <si>
    <t>XR-9WE1</t>
  </si>
  <si>
    <t>Cinta | Rotular | 9 mm | Negro s/blanco | P/ Rotuladora KL-60 y KL-120</t>
  </si>
  <si>
    <t>https://todomusica.com.ar/rotuladoras/7281-rollo-de-cinta-para-rotuladora.html</t>
  </si>
  <si>
    <t>XR-9X1</t>
  </si>
  <si>
    <t>Cinta | Rotular | 9 mm | Negro s/transparente | P/ Rotuladora KL-60 y KL-120</t>
  </si>
  <si>
    <t>https://todomusica.com.ar/rotuladoras/7282-rollo-de-cinta-para-rotuladora.html</t>
  </si>
  <si>
    <t>CASIO PRO</t>
  </si>
  <si>
    <t>XJ-A241</t>
  </si>
  <si>
    <t>Proyector de Led Slim Series WXGA     DLP 2500 ANSI Lum HDMI - GS</t>
  </si>
  <si>
    <t>XJ-A257</t>
  </si>
  <si>
    <t>Proyector  Led Slim S, 3000 ANSI, WXGA, USB, HDMI, Wireless</t>
  </si>
  <si>
    <t>PVL 35%</t>
  </si>
  <si>
    <t>XJ-F211WN</t>
  </si>
  <si>
    <t>Proyector | de Led | Advanced Series |  WXGA DLP 3500 ANSI Lum HDMI</t>
  </si>
  <si>
    <t>XJ-H1650</t>
  </si>
  <si>
    <t>Proyector | de Led | Pro Series | XGA DLP 3500 ANSI Lum HDMI  | 3D PC VGA USB WI FI RED MobiShow  | Opc Punt</t>
  </si>
  <si>
    <t>XJ-L8300HN-DJ-TW</t>
  </si>
  <si>
    <t>Proyector | de Led | Pro Series | 4K DLP 5000 ANSI Lum</t>
  </si>
  <si>
    <t>XJ-S400UN</t>
  </si>
  <si>
    <t>Proyector | de Led | Advanced Series | WUXGA DLP 4000 ANSI Lum HDMI | Red</t>
  </si>
  <si>
    <t>XJ-S400WN</t>
  </si>
  <si>
    <t>Proyector | de Led | Advanced Series | WXGA DLP 4000 ANSI Lum HDMI | Red</t>
  </si>
  <si>
    <t>XJ-UT310WN</t>
  </si>
  <si>
    <t xml:space="preserve">Proyector de Led Ultra Short Throw Series WXGA DLP 3100 ANSI HDMI 3D PC-VGA-USB-WIFI-RED- C-Assit _x000D_
</t>
  </si>
  <si>
    <t>XJ-UT351W</t>
  </si>
  <si>
    <t>Proyector | de Led | Ultra Short Throw Series | WXGA DLP 3100 ANSI HDMI 3D PC-VGA-USB-WIFI-RED- C-Assit</t>
  </si>
  <si>
    <t>XJ-UT352WN</t>
  </si>
  <si>
    <t>Proyector | de Led | Ultra Short Throw Series | EXGA DLP 3500 HDMI  | Zoom fijo | USB-WIFI-RED | Soluciones Educativas</t>
  </si>
  <si>
    <t>XJ-V1</t>
  </si>
  <si>
    <t>Proyector de Led CORE Series, XGA, Chip DLP, 2700 A Lum, Contr 20000:1,  HDMI - VGA -GS</t>
  </si>
  <si>
    <t>XJ-V10X</t>
  </si>
  <si>
    <t>Proyector de Led CORE Series, XGA, Chip DLP, 3300 A Lum, Contr 20000:1, HDMI - VGA - USB</t>
  </si>
  <si>
    <t>XJ-V2</t>
  </si>
  <si>
    <t>Proyector | de Led | CORE Series | XGA Chip DLP 3000 Ansi Lumenes Contr 20000:1  HDMI - VGA -GS</t>
  </si>
  <si>
    <t>YM-80</t>
  </si>
  <si>
    <t>Soporte | de pared | para Ultra Short Throw  XJ-UT310WN</t>
  </si>
  <si>
    <t>YW-40</t>
  </si>
  <si>
    <t>Presentador | inalambrico opcional USB</t>
  </si>
  <si>
    <t>YW-41</t>
  </si>
  <si>
    <t>Adaptador | inalámbrico Wireless | LAN conexión USB | valido para los proyectores Casio Advanced | XJ-F21XN y XJ-F211WN  | Casio Superior XJ-S400UN y XJ-S400WN</t>
  </si>
  <si>
    <t>CERVINI</t>
  </si>
  <si>
    <t>HC-100</t>
  </si>
  <si>
    <t>Cello | Estudio |  4/4 | Tapa de Abeto  | Cuerpo de Maple | Diap. De Ebano | Puente Cremona VP-14 | c/Funda | Rojo Tradicional</t>
  </si>
  <si>
    <t>HC-100 1/2</t>
  </si>
  <si>
    <t>Cello | Estudio |  1/2 | Tapa de Abeto  | Cuerpo de Maple | Diap. De Ebano | Puente Cremona VP-14 | c/Funda | Rojo Tradicional</t>
  </si>
  <si>
    <t>HC-100 1/4</t>
  </si>
  <si>
    <t>Cello | Estudio |  1/4 | Tapa de Abeto  | Cuerpo de Maple | Diap. De Ebano | Puente Cremona VP-14 | c/Funda | Rojo Tradicional</t>
  </si>
  <si>
    <t>HVA-150 16"</t>
  </si>
  <si>
    <t>Viola | Estudio | 16" | Tapa de Abeto | Cuerpo de Maple | Arco Clasico | Puente Maple | Mentonera de Madera | c/Estuche Semi rigido | Natural</t>
  </si>
  <si>
    <t>HV-100</t>
  </si>
  <si>
    <t>Violin | Estudio | 4/4 | Tapa de Abeto | Cuerpo de Maple | Arco A. Breton | Puente Maple | Mentonera de Madera | c/Estuche Semi rigido | Natural</t>
  </si>
  <si>
    <t>HV-100 1/2</t>
  </si>
  <si>
    <t>Violin | Estudio | 1/2 | Tapa de Abeto | Cuerpo de Maple | Arco Clasico | Puente Maple | Mentonera de Madera | c/Estuche Semi rigido | Natual</t>
  </si>
  <si>
    <t>HV-100 1/4</t>
  </si>
  <si>
    <t>Violin | Estudio | 1/4 | Tapa de Abeto | Cuerpo de Maple | Arco Clasico | Puente Maple | Mentonera de Madera | c/Estuche Semi rigido | Natual</t>
  </si>
  <si>
    <t>HV-100 3/4</t>
  </si>
  <si>
    <t>Violin | Estudio | 3/4 | Tapa de Abeto | Cuerpo de Maple | Arco Clasico | Puente Maple | Mentonera de Madera | c/Estuche Semi rigido | Natural</t>
  </si>
  <si>
    <t>HV-100BK</t>
  </si>
  <si>
    <t>Violin | Estudio | 4/4 | Tapa de Abeto | Cuerpo de Maple | Arco Clasico | Puente Maple | Mentonera de Madera | c/Estuche Semi rigido | Negro</t>
  </si>
  <si>
    <t>HV-100BU</t>
  </si>
  <si>
    <t>Violin | Estudio | 4/4 | Tapa de Abeto | Cuerpo de Maple | Arco Clasico | Puente Maple | Mentonera de Madera | c/Estuche Semi rigido | Azul</t>
  </si>
  <si>
    <t>HV-50</t>
  </si>
  <si>
    <t>Violin | Estudio | 4/4 | Tapa de Abeto  | Cuerpo de Maple | Arco Clasico | Puente Maple | Mentonera de Madera | c/Estuche Semi rigido</t>
  </si>
  <si>
    <t>HV-50 3/4</t>
  </si>
  <si>
    <t>Violin | Estudio | 3/4 | Tapa de Abeto  | Cuerpo de Maple | Arco Clasico | Puente Maple | Mentonera de Madera | c/Estuche Semi rigido</t>
  </si>
  <si>
    <t>CORELLI</t>
  </si>
  <si>
    <t>CO-A4</t>
  </si>
  <si>
    <t>Alma para Violin (SOUNDPOST)</t>
  </si>
  <si>
    <t>CO-10B 1/2-1/4</t>
  </si>
  <si>
    <t>Arco | Para Contrabajo | 1/2 y 1/4 | (by A.Breton AB100) | crin blanca | Palo de madera redonda | hard Niqu</t>
  </si>
  <si>
    <t>CO-10B 4/4-3/4</t>
  </si>
  <si>
    <t>Arco | Para Contrabajo | 4/4 y 3/4 | (by A.Breton AB100) | crin blanca | Palo de madera redonda | hardw Niq</t>
  </si>
  <si>
    <t>CO-20C 4/4</t>
  </si>
  <si>
    <t>Arco | Para Violin | 4/4 |</t>
  </si>
  <si>
    <t>CO-20V 4/4</t>
  </si>
  <si>
    <t>Arco | Para Violin | Top de Linea | 4/4 |  (LB-20) | J.Lasalle | Carbono/Graphite /Ivorold / Round</t>
  </si>
  <si>
    <t>CO-5V 1/16</t>
  </si>
  <si>
    <t>Violin | Premier | 1/16 | alloy tailpiece | chinrest | fine tuners | c/estuche Semirigido</t>
  </si>
  <si>
    <t>HC3048(A) BK</t>
  </si>
  <si>
    <t>Acordeon | a Piano | 30 teclas | 48 bajos | Con correa | Funda | Negra</t>
  </si>
  <si>
    <t>HC3048(A) BL</t>
  </si>
  <si>
    <t>Acordeon | a Piano | 30 teclas | 48 bajos | Con correa | Funda | Azul</t>
  </si>
  <si>
    <t>HC3048(A) RD</t>
  </si>
  <si>
    <t>Acordeon | a Piano | 30 teclas | 48 bajos | Con correa | Funda | Roja</t>
  </si>
  <si>
    <t>HC3048(A) WH</t>
  </si>
  <si>
    <t>Acordeon | a Piano | 30 teclas | 48 bajos | Con correa | Funda | Blanca</t>
  </si>
  <si>
    <t>JB8A-9G</t>
  </si>
  <si>
    <t xml:space="preserve">Flauta Dulce. Color Rosa Traslucido _x000D_
</t>
  </si>
  <si>
    <t>https://todomusica.com.ar/flautas/6603-jb8a-9g.html</t>
  </si>
  <si>
    <t>JH2000 GR</t>
  </si>
  <si>
    <t>Acordeon | a Piano | 22 teclas | 8 Bajos | Con Correa | Funda acolchada | Verde</t>
  </si>
  <si>
    <t>JH2006 BK</t>
  </si>
  <si>
    <t>Acordeon | a Piano | 37 teclas | 80 Bajos | 7+2 Registros | Con Correa | Funda Acolchada Deluxe | Negra</t>
  </si>
  <si>
    <t>JH2006 RD</t>
  </si>
  <si>
    <t>Acordeon | a Piano | 37 teclas | 80 Bajos | 7+2 Registros | Con Correa | Funda Acolchada Deluxe | Roja</t>
  </si>
  <si>
    <t>JH2008 BK</t>
  </si>
  <si>
    <t>Acordeon | a Piano | 41 teclas | 120 Bajos | 7+2 Registros | Con Correa |  Funda Acolchada Deluxe | Negra</t>
  </si>
  <si>
    <t>JH2008 RD</t>
  </si>
  <si>
    <t>Acordeon | a Piano | 41 teclas | 120 Bajos | 7+2 Registros | Con Correa |  Funda Acolchada Deluxe | Roja</t>
  </si>
  <si>
    <t>JH2011 BK</t>
  </si>
  <si>
    <t>Acordeon | a Piano | 34 teclas | 60 Bajos | Con Correa |  Funda Acolchada Deluxe | Negra</t>
  </si>
  <si>
    <t>JH2011 RD</t>
  </si>
  <si>
    <t>Acordeon | a Piano | 34 teclas | 60 Bajos | Con Correa |  Funda Acolchada Deluxe | Roja</t>
  </si>
  <si>
    <t>JH2014 BK</t>
  </si>
  <si>
    <t>Acordeon | a Piano | 30 teclas | 48 Bajos | Con Correa |  Funda Acolchada Deluxe | Negra</t>
  </si>
  <si>
    <t>JH2014 RD</t>
  </si>
  <si>
    <t>Acordeon | a Piano | 30 teclas | 48 Bajos | Con Correa |  Funda Acolchada Deluxe | Roja</t>
  </si>
  <si>
    <t>JH2017 BK</t>
  </si>
  <si>
    <t>Acordeon | a Piano | 37 teclas | 96 Bajos | 7+2 Registros | Con Correa |  Funda Acolchada Deluxe | Negra</t>
  </si>
  <si>
    <t>JH2017 RD</t>
  </si>
  <si>
    <t>Acordeon | a Piano | 37 teclas | 96 Bajos | 7+2 Registros | Con Correa |  Funda Acolchada Deluxe | Roja</t>
  </si>
  <si>
    <t>JH2021 RD</t>
  </si>
  <si>
    <t>Acordeon | a Piano | 34 teclas | 72 Bajos | 7+2 Registros | Con Correa |  Funda Acolchada Deluxe | Roja</t>
  </si>
  <si>
    <t>NHC2108(P GC) BK</t>
  </si>
  <si>
    <t>Acordeon | a Botonera | 21 tonos | 8 Bajos | Con Correa | Estuche | Negra</t>
  </si>
  <si>
    <t>NHC2108(P GC) BL</t>
  </si>
  <si>
    <t>Acordeon | a Botonera | 21 tonos | 8 Bajos | Con Correa | Estuche | Azul</t>
  </si>
  <si>
    <t>NHC2108(P GC) RD</t>
  </si>
  <si>
    <t>Acordeon | a Botonera | 21 tonos | 8 Bajos | Con Correa | Estuche | Roja</t>
  </si>
  <si>
    <t>NHC2108(P GC) WH</t>
  </si>
  <si>
    <t>Acordeon | a Botonera | 21 tonos | 8 Bajos | Con Correa | Estuche | Blanca</t>
  </si>
  <si>
    <t>NHC3112(P GCF) BK</t>
  </si>
  <si>
    <t>Acordeon | a Botonera | 31 tonos | 12 Bajos | Con Correa | Estuche | Negra</t>
  </si>
  <si>
    <t>NHC3112(P GCF) BL</t>
  </si>
  <si>
    <t>Acordeon | a Botonera | 31 tonos | 12 Bajos | Con Correa | Estuche | Azul</t>
  </si>
  <si>
    <t>NHC3112(P GCF) RD</t>
  </si>
  <si>
    <t>Acordeon | a Botonera | 31 tonos | 12 Bajos | Con Correa | Estuche | Roja</t>
  </si>
  <si>
    <t>NHC3112(P GCF) WH</t>
  </si>
  <si>
    <t>Acordeon | a Botonera | 31 tonos | 12 Bajos | Con Correa | Estuche | Blanca</t>
  </si>
  <si>
    <t>WHC104 BK</t>
  </si>
  <si>
    <t>Acordeon | a Piano | 17 teclas | 8 Bajos | Con Correa | Negra</t>
  </si>
  <si>
    <t>WHC104 BL</t>
  </si>
  <si>
    <t>Acordeon | a Piano | 17 teclas | 8 Bajos | Con Correa | Azul</t>
  </si>
  <si>
    <t>WHC104 GR</t>
  </si>
  <si>
    <t>Acordeon | a Piano | 17 teclas | 8 Bajos | Con Correa | Verde/Roja</t>
  </si>
  <si>
    <t>WHC104 PK</t>
  </si>
  <si>
    <t>Acordeón | a Piano | 17 teclas | 8 Bajos | Con Correa | Rosa</t>
  </si>
  <si>
    <t>WHC104 PP</t>
  </si>
  <si>
    <t>Acordeon | a Piano | 17 teclas | 8 Bajos | Con Correa | Violeta</t>
  </si>
  <si>
    <t>WHC104 RD</t>
  </si>
  <si>
    <t>Acordeon | a Piano | 17 teclas | 8 Bajos | Con Correa | Roja</t>
  </si>
  <si>
    <t>WHC104 SBL</t>
  </si>
  <si>
    <t>Acordeon | a Piano | 17 teclas | 8 Bajos | Con Correa | Celeste</t>
  </si>
  <si>
    <t>CREMONA</t>
  </si>
  <si>
    <t>AB-100</t>
  </si>
  <si>
    <t>Arco | p/ Violin | Estudio |  A. Breton  | Madera Rosewood</t>
  </si>
  <si>
    <t>AB-100 1/2</t>
  </si>
  <si>
    <t>Arco | p/ Violin | Estudio |  A. Breton  | 1/2 | Madera Rosewood</t>
  </si>
  <si>
    <t>AB-100 1/4</t>
  </si>
  <si>
    <t>Arco | p/ Violin | Estudio |  A. Breton  | 1/4 | Madera Rosewood</t>
  </si>
  <si>
    <t>AB-100 3/4</t>
  </si>
  <si>
    <t>Arco | p/ Violin | Estudio |  A. Breton  | 3/4 | Madera Rosewood</t>
  </si>
  <si>
    <t>AB-100 4/4</t>
  </si>
  <si>
    <t>Arco | p/ Violin | Estudio |  A. Breton  | 4/4 | Madera Rosewood</t>
  </si>
  <si>
    <t>AB-100B</t>
  </si>
  <si>
    <t>Arco | p/ Contrabajo | Estudio |  A. Breton  | 3/4 - 4/4 | Madera Rosewood</t>
  </si>
  <si>
    <t>AB-100BS</t>
  </si>
  <si>
    <t>Arco | p/ Contrabajo | Estudio |  A. Breton  | 1/4 - 1/2 | Madera Rosewood</t>
  </si>
  <si>
    <t>AB-100C</t>
  </si>
  <si>
    <t>A.BRETON CELLO BOW 4/4</t>
  </si>
  <si>
    <t>AB-100C 1/2</t>
  </si>
  <si>
    <t>A.BRETON CELLO BOW 1/2</t>
  </si>
  <si>
    <t>AB-100C 3/4</t>
  </si>
  <si>
    <t>A.BRETON CELLO BOW 3/4</t>
  </si>
  <si>
    <t>AB-100V</t>
  </si>
  <si>
    <t>A.BRETON VIOLA BOW 15"-17"</t>
  </si>
  <si>
    <t>LB-20</t>
  </si>
  <si>
    <t>Arco | p/ Violin | Estudio |  J. Lasalle  | 4/4 | Carbono-Grafito &amp; Pernambuco</t>
  </si>
  <si>
    <t>LB-20C</t>
  </si>
  <si>
    <t>Arco | p/ Cello | Estudio |  J. Lasalle  | 4/4 | Carbono-Grafito &amp; Pernambuco</t>
  </si>
  <si>
    <t>LB-20V</t>
  </si>
  <si>
    <t>Arco | p/ Viola | Estudio |  J. Lasalle  | 4/4 | Carbono-Grafito &amp; Pernambuco</t>
  </si>
  <si>
    <t>SB-1 1/2</t>
  </si>
  <si>
    <t>Contrabajo | SB1 | 1/2 | Tapa de Pino | Cuerpo de Maple | Acc. Diap. Y afianadores de Ebano | Enc. Prelude Daddario | c/Funda Deluxe | Natural</t>
  </si>
  <si>
    <t>SB-1 1/4</t>
  </si>
  <si>
    <t>Contrabajo | SB1 | 1/4 | Tapa de Pino | Cuerpo de Maple | Acc. Diap. Y afianadores de Ebano | Enc. Prelude Daddario | c/Funda Deluxe | Natural</t>
  </si>
  <si>
    <t>SB-1 3/4</t>
  </si>
  <si>
    <t>Contrabajo | SB1 | 3/4 | Tapa de Pino | Cuerpo de Maple | Acc. Diap. Y afianadores de Ebano | Enc. Prelude Daddario | c/Funda Deluxe | Natural</t>
  </si>
  <si>
    <t>SB-2 3/4</t>
  </si>
  <si>
    <t>Contrabajo | SB2 | 3/4 | Tapa de Pino | Cuerpo de Maple | Acc. Diap. Y afianadores de Ebano | Enc. Prelude Daddario | c/Funda Deluxe | Ambar</t>
  </si>
  <si>
    <t>SC-175 3/4</t>
  </si>
  <si>
    <t>Cello | Estudio | 3/4 | Tapa de Pino solido Select | Cuerpo de Maple Flameado | Arco J. Lasalle LB13C | c/Estuche Semi rigido</t>
  </si>
  <si>
    <t>SC-175 4/4</t>
  </si>
  <si>
    <t>Cello | Estudio | 4/4 | Tapa de Pino solido Select | Cuerpo de Maple Flameado | Arco J. Lasalle LB13C | c/Estuche Semi rigido</t>
  </si>
  <si>
    <t>SVA-100 16"</t>
  </si>
  <si>
    <t>Viola | Estudio | 16" | Tapa  de Abeto Maciza | Cuerpo de Maple | Arco A. Breton AB110 | Enc. Prelude Daddario | c/Estuche Semi rigido | Natural</t>
  </si>
  <si>
    <t>SV-1240</t>
  </si>
  <si>
    <t>Violin | Profesional | 4/4 | Tapa de Abeto Maciza | Cuerpo de Maple Flameado | Arco J. Lasalle LB17  | Enc. Prelude Daddario | c/Funda Deluxe | Natural</t>
  </si>
  <si>
    <t>SV-130 3/4</t>
  </si>
  <si>
    <t>Violin | Estudio | 3/4 | Tapa de Pino solido Select | Cuerpo de Maple Flameado | Arco A. Breton AB112 | Enc. Prelude Daddario | c/Estuche Semi rigido</t>
  </si>
  <si>
    <t>SV-130 4/4</t>
  </si>
  <si>
    <t>Violin | Estudio | 4/4 | Tapa de Pino solido Select | Cuerpo de Maple Flameado | Arco A. Breton AB112 | Enc. Prelude Daddario | c/Estuche Semi rigido</t>
  </si>
  <si>
    <t>SV-175 4/4</t>
  </si>
  <si>
    <t>Violin | Premier | 4/4 | Tapa de Pino solido Select | Cuerpo de Maple | Arco J. Lasalle LB13 | Enc. Prelude Daddario | c/Estuche semi-rígido Deluxe rectangular</t>
  </si>
  <si>
    <t>SV-50</t>
  </si>
  <si>
    <t>Violin | Estudio | 4/4 | Tapa de Abeto Solido | Cuerpo de Maple | Arco de Rosewood | Enc. Tradicional |  c/ Estuche Semi Rigido</t>
  </si>
  <si>
    <t>SV-50 1/2</t>
  </si>
  <si>
    <t>Violin | Estudio | 1/2 | Tapa de Abeto Solido | Cuerpo de Maple | Arco de Rosewood | Enc. Tradicional |  c/ Estuche Semi Rigido</t>
  </si>
  <si>
    <t>SV-50 3/4</t>
  </si>
  <si>
    <t>Violin | Estudio | 3/4 | Tapa de Abeto Solido | Cuerpo de Maple | Arco de Rosewood | Enc. Tradicional |  c/ Estuche Semi Rigido</t>
  </si>
  <si>
    <t>SV-588</t>
  </si>
  <si>
    <t>Violin | Artist | 4/4 | Tapa de Pino solido Select | Cuerpo de Maple Flameado | Arco A. Breton  AB116 | Enc. Prelude Daddario | c/Estuche Rígido Deluxe</t>
  </si>
  <si>
    <t>SV-75 3/4</t>
  </si>
  <si>
    <t>Violin | Estudio | 3/4 | Tapa de Pino solido Select | Cuerpo de Maple | Arco A. Breton AB110 | Enc. Prelude Daddario | c/Estuche Semi rigido</t>
  </si>
  <si>
    <t>SV-75 4/4</t>
  </si>
  <si>
    <t>Violin | Estudio | 4/4 | Tapa de Pino solido Select | Cuerpo de Maple | Arco A. Breton AB110 | Enc. Prelude Daddario | c/Estuche Semi rigido</t>
  </si>
  <si>
    <t>SV-800</t>
  </si>
  <si>
    <t>Violin | Premier Artist | 4/4 | Tapa Abeto Maciza | Cuerpo Maple Flameado | Arco J. Lasalle LB31  | Enc. Thomastik Dominant  | c/Estuche Deluxe | Natural</t>
  </si>
  <si>
    <t>VP-08</t>
  </si>
  <si>
    <t>Resina | p/ Violin | Light Clear | 20g | Mejora agarre | Calidad optima de friccion | Formato rectangular</t>
  </si>
  <si>
    <t>VP-140</t>
  </si>
  <si>
    <t>Clavijas | p/ Violin | A. Breton  |  Pack x 4u | Classic Ebony</t>
  </si>
  <si>
    <t>VP-202</t>
  </si>
  <si>
    <t>Puente | p/ Violin | A. Breton  | Maple | Adaptable p/ cualquier violin de 4/4 a 1/32</t>
  </si>
  <si>
    <t>VP-70K</t>
  </si>
  <si>
    <t>Soporte p/ hombro | p/ Violin-Viola | A. Breton  | Standard  | Ajust. en alt. y ancho de 4/4 y 3/4 |  Revestido de espuma.</t>
  </si>
  <si>
    <t>VP-70W</t>
  </si>
  <si>
    <t>Soporte p/ hombro | p/ Violin-Viola | A. Breton  | Wolf Style | Ajust. en alt. y ancho de 4/4 y 3/4 | Cuerpo de metal revestido de espuma.</t>
  </si>
  <si>
    <t>CROWN</t>
  </si>
  <si>
    <t>CDi4000</t>
  </si>
  <si>
    <t>Potencia | 2 zonas | Instalacion |   2x 1200w 4ohms | 1000w 70v | Bridge 3200W - 2000w 140V  | DSP | 2U rack</t>
  </si>
  <si>
    <t>CTS1200</t>
  </si>
  <si>
    <t>Potencia | 2 zonas | Instalacion |   250wx2/2; 600wx2/4; 600wx2/8; 300wx2/16; 70/100v |  HiQnet/ CobraNet</t>
  </si>
  <si>
    <t>CTS8200A</t>
  </si>
  <si>
    <t>Potencia | 8 zonas | Instalacion |  8 x 200w /4; 70/100v | HiQnet / CobraNet</t>
  </si>
  <si>
    <t>GDCI2X600</t>
  </si>
  <si>
    <t>GDCI4X1250N</t>
  </si>
  <si>
    <t>Potencia | 4 zonas | Instalacion | 4 x 1250w (2/4/8 ohms - 70/100V) |  625w (16ohms) |Bridge |  Drive Core |  BLU link |  2u de rack</t>
  </si>
  <si>
    <t>GDCI4X300</t>
  </si>
  <si>
    <t>Potencia | 4 zonas | Instalacion |  4 x 300w 4 ohms / 70 v |  2 U de rack|drive core</t>
  </si>
  <si>
    <t>GDCI4X600</t>
  </si>
  <si>
    <t>Potencia | 4 zonas | Instalacion | 4 x 600w 4  |70-100v|GDCI4X600 2 U de rack |</t>
  </si>
  <si>
    <t>GIT12000HD-U-EK</t>
  </si>
  <si>
    <t>Pot p/Tour, 2ch, 2x4500/4, 2x5400/2.7, 2x3750/2, Cobranet, BSS OMNIDRIVEHD</t>
  </si>
  <si>
    <t>G180AE17</t>
  </si>
  <si>
    <t>G180MAE17</t>
  </si>
  <si>
    <t>G280MAE17</t>
  </si>
  <si>
    <t>G4X3500HDS</t>
  </si>
  <si>
    <t>Potencia p/Tour, 4 canales, 4x4000/4, 4x3800/2.7, 4x3500/2, Cobranet, BSS OMNIDRIVE HD</t>
  </si>
  <si>
    <t>IT12000HD-U-EKFX</t>
  </si>
  <si>
    <t>12000 AMP W/OMNIDRIVE-HD PROCESSING</t>
  </si>
  <si>
    <t>IT4X3500HDS-U-US</t>
  </si>
  <si>
    <t>Potencia Tour 4 canales, 4x4000/4, 4x3800/2.7, 4x3500/2, BSS OMNIDRIVE HD</t>
  </si>
  <si>
    <t>IT5000HD</t>
  </si>
  <si>
    <t>Potencia Tour, 2x2500/4, 2x1250/2, BSS OMNIDRIVEHD™</t>
  </si>
  <si>
    <t>IT9000HD</t>
  </si>
  <si>
    <t xml:space="preserve">Potencia Touring Digital, 2x2800/2, 2x4200/2.7, 2x3500/4, 2x1500, BSS OMNIDRIVEHD™ processing engine. Linear Phase FIR filters and LevelMAX™ limiters, OMNIDRIVEHD </t>
  </si>
  <si>
    <t>MA12000i</t>
  </si>
  <si>
    <t>Pot p/Tour, MacroTech, St,  2x6000w (2oh) 2x4500w/4, Ethernet, HQNet</t>
  </si>
  <si>
    <t>MA12000IDP</t>
  </si>
  <si>
    <t xml:space="preserve">Pot p/Tour, MacroTech, 2Ch, 2x4500/4, 2x3750/2, </t>
  </si>
  <si>
    <t>MA5000i</t>
  </si>
  <si>
    <t>Potencia Touring, MacroTech, , 2x3000w (2oh) 2x2500w (4oh) 2x1250w (8oh) 5000w (Bridge), HiQnet</t>
  </si>
  <si>
    <t>MA9000IDP</t>
  </si>
  <si>
    <t>Pot p/Tour, MacroTech, 2Ch, 2x3500/4, 2x280/2, HiQnet</t>
  </si>
  <si>
    <t>VRACK</t>
  </si>
  <si>
    <t>Rack | PortaPotencias p/Crown IT | con Distr Señal y Tension</t>
  </si>
  <si>
    <t>XLI2500</t>
  </si>
  <si>
    <t>Potencia p/Audio, AB, 750x2/4; 500x2/8; 2U, 2 ventil, In:RCA &amp; XLR, Out:Speakon</t>
  </si>
  <si>
    <t>1160MA</t>
  </si>
  <si>
    <t>Mixer   |  Potenciado  |  4 canales (4 Euroblock + 4 RCA stereo)  | Salida 1 x 160w/4 ohms  | Instalacion |   70-100V</t>
  </si>
  <si>
    <t>280MA</t>
  </si>
  <si>
    <t>DADDARIO Orchestral</t>
  </si>
  <si>
    <t>A310 1/2M</t>
  </si>
  <si>
    <t>Encordado | p/ violin | 1/2M Ascente | T: Medium</t>
  </si>
  <si>
    <t>A310 3/4M</t>
  </si>
  <si>
    <t>Encordado | p/ violin | 3/4M Ascente | T: Medium</t>
  </si>
  <si>
    <t>A310 4/4M</t>
  </si>
  <si>
    <t xml:space="preserve">Enc. p/ violin, 4/4M Ascente  T: Med _x000D_
</t>
  </si>
  <si>
    <t>DZ310A4/4L</t>
  </si>
  <si>
    <t>Encordado | p/ violín | 4/4 | ZYEX | Re (D) entorchada en aluminio | Tension: Baja</t>
  </si>
  <si>
    <t>DZ310A4/4M</t>
  </si>
  <si>
    <t>Enc. p/ violin, 4/4, ZYEX, Re (D) entorchada en aluminio, T: Med</t>
  </si>
  <si>
    <t>DZ310S4/4H</t>
  </si>
  <si>
    <t>Encordado | p/ violín | 4/4 | ZYEX | Re (D) entorchada en Plata | Tension: Alta</t>
  </si>
  <si>
    <t>DZ310S4/4L</t>
  </si>
  <si>
    <t xml:space="preserve">Encordado | p/ violín | 4/4 | ZYEX | Re (D) entorchada en Plata | Tension: Baja _x000D_
</t>
  </si>
  <si>
    <t>DZ310S4/4M</t>
  </si>
  <si>
    <t xml:space="preserve">Encordado | p/ violín | 4/4 | ZYEX | Re (D) entorchada en Plata | T: Medium _x000D_
</t>
  </si>
  <si>
    <t>DZ410LM</t>
  </si>
  <si>
    <t xml:space="preserve">Encordado | p/Viola | (16" o +) | ZYEX | Long  | Re entorchada en plata | T: Medium _x000D_
</t>
  </si>
  <si>
    <t>DZ410MM</t>
  </si>
  <si>
    <t xml:space="preserve">Encordado | p/Viola | Medium | ZYEX | Re entorchada en plata | T: Medium _x000D_
</t>
  </si>
  <si>
    <t>DZ610 3/4M</t>
  </si>
  <si>
    <t xml:space="preserve">Encordado | p/Contrabajo | 3/4 |  ZYEX | Hybrido | T: Medium  _x000D_
</t>
  </si>
  <si>
    <t>D310 4/4M</t>
  </si>
  <si>
    <t>Encordado | p/ Violin | 4/4 | Debut | Tension: Medium</t>
  </si>
  <si>
    <t>HH6103/4M</t>
  </si>
  <si>
    <t>Encordado | p/Contrabajo | 3/4 | HELICORE | Bass Set | Hybrido | t: Medium</t>
  </si>
  <si>
    <t>HP6103/4M</t>
  </si>
  <si>
    <t xml:space="preserve">Encordado | p/Contrabajo | 3/4 | HELICORE | Double Bass Set | PIZZICATO |  t: Medium _x000D_
</t>
  </si>
  <si>
    <t>H3101/2M</t>
  </si>
  <si>
    <t xml:space="preserve">Encordado | p/ violin | 1/2 HELICORE VIOLIN | T: MEDIUM _x000D_
</t>
  </si>
  <si>
    <t>H3101/4M</t>
  </si>
  <si>
    <t xml:space="preserve">Encordado | p/ violin | 1/4 HELICORE VIOLIN | T: MEDIUM _x000D_
</t>
  </si>
  <si>
    <t>H3103/4M</t>
  </si>
  <si>
    <t xml:space="preserve">Encordado | p/ violin | 3/4 HELICORE VIOLIN | T: MEDIUM _x000D_
</t>
  </si>
  <si>
    <t>H3104/4M</t>
  </si>
  <si>
    <t>Encordado  | P/ Violin | 4/4 | HELICORE | Set  Coiled entorchado | Tension: Medium</t>
  </si>
  <si>
    <t>H311 4/4M</t>
  </si>
  <si>
    <t xml:space="preserve">Cuerda suelta E p/ violin, 4/4 HELICORE, T: MED _x000D_
</t>
  </si>
  <si>
    <t>H312 4/4M</t>
  </si>
  <si>
    <t>Cuerda suelta | A | p/ violin | 4/4 HELICORE | T: MEDIUM</t>
  </si>
  <si>
    <t>H410LM</t>
  </si>
  <si>
    <t>Encordado p/Viola , (16" o +), HELICORE,  Long , interior de acero trenzado,  T: Med.</t>
  </si>
  <si>
    <t>H410MM</t>
  </si>
  <si>
    <t>Encordado | p/Viola | (15"- 16") | HELICORE | Med. interior de acero trenzado|  T: Medium</t>
  </si>
  <si>
    <t>H412 MM</t>
  </si>
  <si>
    <t>Cuerda suelta | D | p/ viola | 15o 16 HELICORE | T: MEDIUM</t>
  </si>
  <si>
    <t>H5104/4M</t>
  </si>
  <si>
    <t xml:space="preserve">Encordado | p/Cello | 4/4 | HELICORE | nucleo de acero multi-trenzado | T: Medium _x000D_
</t>
  </si>
  <si>
    <t>H6103/4M</t>
  </si>
  <si>
    <t xml:space="preserve">Encordado | p/Contrabajo | 3/4 | HELICORE | Bass Set | Multi-stranded steel core | t: Medium _x000D_
</t>
  </si>
  <si>
    <t>J10101/2M</t>
  </si>
  <si>
    <t xml:space="preserve">Encordado | p/ Cello | PRELUDE | CELLO SET 1/2 | Núcleo de acero | T: Medium _x000D_
</t>
  </si>
  <si>
    <t>J10101/4M</t>
  </si>
  <si>
    <t xml:space="preserve">Encordado | p/ Cello | PRELUDE | CELLO SET 1/4 | Nucleo de acero | T: Medium _x000D_
</t>
  </si>
  <si>
    <t>J10103/4M</t>
  </si>
  <si>
    <t xml:space="preserve">Encordado | p/ Cello | PRELUDE | CELLO SET 3/4 | Núcleo de acero | T: Medium _x000D_
</t>
  </si>
  <si>
    <t>J10104/4M</t>
  </si>
  <si>
    <t>Encordado | p/ Cello | PRELUDE | CELLO SET 4/4 | Nucleo de acero | T:   Medium</t>
  </si>
  <si>
    <t>J10114/4M</t>
  </si>
  <si>
    <t>Cuerda 1º p/Cello, A, 4/4 PRELUDE, T: Medium</t>
  </si>
  <si>
    <t>J10124/4M</t>
  </si>
  <si>
    <t xml:space="preserve">Cuerda 2º | p/Cello | D | 4/4 | Nickel | PRELUDE | T: Medium _x000D_
</t>
  </si>
  <si>
    <t>J56014/4M</t>
  </si>
  <si>
    <t xml:space="preserve">Cuerda 1º | p/Violin | 4/4 | PROARTE |  E-Acero al carbono estañado | Tension: Media _x000D_
</t>
  </si>
  <si>
    <t>J56024/4M</t>
  </si>
  <si>
    <t xml:space="preserve">Cuerda 2º | p/Violin | 4/4 | PROATE | A-Aluminio | Tension: Media _x000D_
</t>
  </si>
  <si>
    <t>J5603 4/4M</t>
  </si>
  <si>
    <t xml:space="preserve">Cuerda suelta D p/ violin, 4/4 ProArte, T: MED _x000D_
</t>
  </si>
  <si>
    <t>J5604 4/4M</t>
  </si>
  <si>
    <t>Cuerda suelta | G | p/ violin | 4/4 ProArte | T: MEDIUM </t>
  </si>
  <si>
    <t>J561/2M</t>
  </si>
  <si>
    <t xml:space="preserve">Encordado | p/violin | 1/2 | PROARTE | T: Medium _x000D_
</t>
  </si>
  <si>
    <t>J563/4M</t>
  </si>
  <si>
    <t xml:space="preserve">Encordado | p/violín | 3/4 | PROARTE | Steel | T: Medium _x000D_
</t>
  </si>
  <si>
    <t>J564/4M</t>
  </si>
  <si>
    <t>Encordado  p/violin, 4/4, Proarte, Perlon Core, Aluminun D-Re,  T: Medium</t>
  </si>
  <si>
    <t>J58LM</t>
  </si>
  <si>
    <t xml:space="preserve">Encordado | p/viola | Long | PROARTE | Re (D) aluminio Do (C) plata | T: Medium _x000D_
</t>
  </si>
  <si>
    <t>J58MM</t>
  </si>
  <si>
    <t>Encordado | p/viola | Medium | PROARTE | T: Medium</t>
  </si>
  <si>
    <t>J591/2M</t>
  </si>
  <si>
    <t>Encordado | p/ Cello | PROARTE | CELLO SET 1/2 | T: Medium</t>
  </si>
  <si>
    <t>J593/4M</t>
  </si>
  <si>
    <t xml:space="preserve">Encordado | p/ Cello | PROARTE | CELLO SET 3/4 | T: Medium _x000D_
</t>
  </si>
  <si>
    <t>J594/4M</t>
  </si>
  <si>
    <t xml:space="preserve">Encordado | p/ Cello | PROARTE | CELLO SET 4/4 | T: Medium _x000D_
</t>
  </si>
  <si>
    <t>J6103/4M</t>
  </si>
  <si>
    <t>Encordado | p/ Bass  | Contrabajo | 3/4 |  PRELUDE | Nucleo de acero |  T: Medium</t>
  </si>
  <si>
    <t>J8101/2M</t>
  </si>
  <si>
    <t>Encordado | p/Violin | 1/2 | PRELUDE | Solid steel core | T: Medium</t>
  </si>
  <si>
    <t>J8101/4M</t>
  </si>
  <si>
    <t xml:space="preserve">Encordado | p/Violin | 1/4 | PRELUDE | Solid steel core | T: Medium </t>
  </si>
  <si>
    <t>J8103/4M</t>
  </si>
  <si>
    <t xml:space="preserve">Encordado | p/Violin | 3/4 | PRELUDE | Solid steel core | T: Medium </t>
  </si>
  <si>
    <t>J8104/4H</t>
  </si>
  <si>
    <t>Encordado p/Violin, 4/4, PRELUDE VIOLIN SET, Solid steel core, T: Alta</t>
  </si>
  <si>
    <t>J8104/4L</t>
  </si>
  <si>
    <t>Encordado | p/Violin | 4/4 | PRELUDE | Solid steel core | T: Light</t>
  </si>
  <si>
    <t>J8104/4M</t>
  </si>
  <si>
    <t>Encordado | p/Violin | 4/4 | PRELUDE | Solid steel core | Tension: Medium</t>
  </si>
  <si>
    <t>J811 1/2M</t>
  </si>
  <si>
    <t>Cuerda Suelta | E | p/Violin | 1/2 | PRELUDE |  Solid steel core | T: Medium </t>
  </si>
  <si>
    <t>J811 3/4M</t>
  </si>
  <si>
    <t>Cuerda Suelta | E | p/Violin | 3/4 | PRELUDE | Solid steel core | T: Medium </t>
  </si>
  <si>
    <t>J811 4/4L</t>
  </si>
  <si>
    <t xml:space="preserve">Cuerda Suelta E p/Violin, 4/4, PRELUDE, Solid steel core, T: Light _x000D_
</t>
  </si>
  <si>
    <t>J8114/4M</t>
  </si>
  <si>
    <t>Cuerda 1º, p/Violin, E Mi, 4/4 PRELUDE, T: Medium</t>
  </si>
  <si>
    <t>J812 3/4M</t>
  </si>
  <si>
    <t>Cuerda Suelta | A | p/Violin | 3/4 | PRELUDE | Solid steel core | T: Medium </t>
  </si>
  <si>
    <t>J8124/4M</t>
  </si>
  <si>
    <t>Cuerda 2º, p/Violin, A La, i, 4/4 PRELUDE, T: Medium</t>
  </si>
  <si>
    <t>J8134/4M</t>
  </si>
  <si>
    <t>Cuerda 3º, p/Violin, D Re, 4/4 PRELUDE, T: Medium</t>
  </si>
  <si>
    <t>J8144/4M</t>
  </si>
  <si>
    <t xml:space="preserve">Cuerda 4º | p/Violin | G Sol | 4/4 | PRELUDE | T: Medium _x000D_
</t>
  </si>
  <si>
    <t>J910LM</t>
  </si>
  <si>
    <t xml:space="preserve">Encordado | p/Viola | Prelude | Escala Larga (16" -16.5") | T: Medium _x000D_
</t>
  </si>
  <si>
    <t>J910MM</t>
  </si>
  <si>
    <t xml:space="preserve">Encordado | p/ Viola| Prelude | Escala Media (15" - 15,5") | T: Medium _x000D_
</t>
  </si>
  <si>
    <t>J910SM</t>
  </si>
  <si>
    <t xml:space="preserve">Encordado | p/viola | PRELUDE | Escala Corta (13"-14") | T: Medium _x000D_
</t>
  </si>
  <si>
    <t>J911MM</t>
  </si>
  <si>
    <t>Cuerda 1º p/viola, PRELUDE, A, Escala Medium (15"-16")</t>
  </si>
  <si>
    <t>J912MM</t>
  </si>
  <si>
    <t>Cuerda 2º p/viola, PRELUDE, D, Escala Medium (15"-16")</t>
  </si>
  <si>
    <t>J913MM</t>
  </si>
  <si>
    <t xml:space="preserve">Cuerda 3º | p/viola | PRELUDE | G | Escala Medium (15"-16") _x000D_
</t>
  </si>
  <si>
    <t>J914MM</t>
  </si>
  <si>
    <t xml:space="preserve">Cuerda 4º | p/viola | PRELUDE | C | Escala Medium (15"-16") _x000D_
</t>
  </si>
  <si>
    <t>KACR6</t>
  </si>
  <si>
    <t xml:space="preserve">Resina | Premiun | KAPLAN ARTCRAFT ROSIN | c/funda | C: Clara _x000D_
</t>
  </si>
  <si>
    <t>KACR7</t>
  </si>
  <si>
    <t>Resina | Premiun | KAPLAN ARTCRAFT ROSIN | c/funda | C: Oscuro</t>
  </si>
  <si>
    <t>KA3104/4M</t>
  </si>
  <si>
    <t xml:space="preserve">Encordado | p/Violin | 4/4 | KAPLAN AMO VIOIN | Extremo c/bola | Tension:  Medium _x000D_
</t>
  </si>
  <si>
    <t>KA410 LM</t>
  </si>
  <si>
    <t>Encordado | p/Viola | 4/4 | KAPLAN AMO | T:Medium | Long scale </t>
  </si>
  <si>
    <t>KRDD</t>
  </si>
  <si>
    <t xml:space="preserve">Resina | KAPLAN PREMIUM ROSIN | con estuche | C: Clara _x000D_
</t>
  </si>
  <si>
    <t>KRDL</t>
  </si>
  <si>
    <t xml:space="preserve">Resina | KAPLAN PREMIUM ROSIN | con estuche | C: OSURO _x000D_
</t>
  </si>
  <si>
    <t>KS311W 4/4M</t>
  </si>
  <si>
    <t>Cuerda Suelta | E | p/ violin | 4/4 KAPLAN | T: MEDIUM | Scale Lenght </t>
  </si>
  <si>
    <t>KS5104/4M</t>
  </si>
  <si>
    <t xml:space="preserve">Encordado | p/ Cello | 4/4 Kaplan | T: Medium _x000D_
</t>
  </si>
  <si>
    <t>KS610 3/4M</t>
  </si>
  <si>
    <t>KAPLAN SOLO BASS SET MED 3/4</t>
  </si>
  <si>
    <t>KV3104/4M</t>
  </si>
  <si>
    <t xml:space="preserve">Encordado | p/Violín | 4/4 | KAPLAN VIVO | T: Medium _x000D_
</t>
  </si>
  <si>
    <t>KV410 LM</t>
  </si>
  <si>
    <t>Encordado | p/ viola | 16 o +  KAPLAN | T: MED | Long Scale  </t>
  </si>
  <si>
    <t>K410 LM</t>
  </si>
  <si>
    <t>KAPLAN FORZA VLA SET LNG MED</t>
  </si>
  <si>
    <t>K410 MM</t>
  </si>
  <si>
    <t>Encordado | p/ viola | 16 o +  KAPLAN | T: MEDIUM | Long Scale  </t>
  </si>
  <si>
    <t>K420B-3</t>
  </si>
  <si>
    <t xml:space="preserve">Cuerda 1º | p/Violin | E Mi | Kaplan Golden Spiral | Cabo en bola | T: Medium _x000D_
</t>
  </si>
  <si>
    <t>K420L-3</t>
  </si>
  <si>
    <t>Cuerda 1º | p/Violin | E Mi | Kaplan Golden Spiral | Cabo en bola | T: Medium</t>
  </si>
  <si>
    <t>K610 3/4M</t>
  </si>
  <si>
    <t>KAPLAN BASS SET 3/4 MED</t>
  </si>
  <si>
    <t>VR200</t>
  </si>
  <si>
    <t xml:space="preserve">Resina | D´Addario Natural Rosin | c/grip | c: Clara _x000D_
</t>
  </si>
  <si>
    <t>VR300</t>
  </si>
  <si>
    <t>Resina | D´Addario Natural Rosin | c/grip | c: Oscuro</t>
  </si>
  <si>
    <t>DADDARIO Planet Waves</t>
  </si>
  <si>
    <t>DP0002</t>
  </si>
  <si>
    <t>Manivela | ajusta/corta-cuerdas | p/Bajo/Guitarras/Mandolinas</t>
  </si>
  <si>
    <t>DP0002B</t>
  </si>
  <si>
    <t>Manivela | Ajusta/corta-cuerdas | p/Bajo</t>
  </si>
  <si>
    <t>DP0002W</t>
  </si>
  <si>
    <t xml:space="preserve">Manivela | ajusta/corta-cuerdas | p/Bajo/Guitarras/Mandolinas|c: Blanco _x000D_
</t>
  </si>
  <si>
    <t>JRUMS</t>
  </si>
  <si>
    <t xml:space="preserve">1/8 GENERIC UMS DISPLAY _x000D_
</t>
  </si>
  <si>
    <t>PW-AGLRA-10</t>
  </si>
  <si>
    <t>Cable | Plug-Plug | 3 mts | American Stage | Para instrumentos | Plug Metalico | Boton Apagado-encendido | Un Plug en "L"</t>
  </si>
  <si>
    <t>PW-AGLRA-20</t>
  </si>
  <si>
    <t>Cable | Plug-Plug | 6 mts | American Stage | Para instrumentos | Plug Metalico | Boton Apagado-encendido | Un Plug en "L"</t>
  </si>
  <si>
    <t>PW-AGL-10</t>
  </si>
  <si>
    <t>Cable | Plug-Plug | 3 mts | American Stage | Para instrumentos | Plug Metalico | Boton Apagado-encendido</t>
  </si>
  <si>
    <t>PW-AGL-15</t>
  </si>
  <si>
    <t xml:space="preserve">Cable | Plug-Plug | 4.5 mts | American Stage | Para instrumentos | Plug Metalico | Boton Apagado-encendido _x000D_
</t>
  </si>
  <si>
    <t>PW-AGL-20</t>
  </si>
  <si>
    <t>Cable | Plug-Plug | 6 mts | American Stage | Para instrumentos | Plug Metalico | Boton Apagado-encendido</t>
  </si>
  <si>
    <t>PW-AGL-30</t>
  </si>
  <si>
    <t>Cable | Plug-Plug | 9 mts | American Stage | Para instrumentos | Plug Metalico | Boton Apagado-encendido</t>
  </si>
  <si>
    <t>PW-AGRA-20</t>
  </si>
  <si>
    <t>Cable | Plug-Plug | 6 mts | American stage | Para instrumentos | Plug Metalico | Pulsador de corte | Un plug en "L"</t>
  </si>
  <si>
    <t>PW-AG-10</t>
  </si>
  <si>
    <t xml:space="preserve">Cable | Plug-Plug | 3 mts | American Stage | Para instrumentos | Plug Metalico | Pulsador de corte </t>
  </si>
  <si>
    <t>PW-AG-20</t>
  </si>
  <si>
    <t xml:space="preserve">Cable | Plug-Plug | 6 mts | American Stage | Para instrumentos | Plug Metalico | Pulsador de corte </t>
  </si>
  <si>
    <t>PW-AJL-01</t>
  </si>
  <si>
    <t>Sujeta correa | de acustica desde Jack</t>
  </si>
  <si>
    <t>PW-AMSGRA-15</t>
  </si>
  <si>
    <t>Cable | Plug-Plug | 4,5 mts | American Stage PRO | Para instrumentos | Plug Metalico | Cero interferencia | Un plug en "L"</t>
  </si>
  <si>
    <t>PW-AMSGRR-15</t>
  </si>
  <si>
    <t>Cable | Plug-Plug | 4,5 mts | American Stage PRO | Para instrumentos | Plug Metalico | Cero interferencia | Dos plugs en "L"</t>
  </si>
  <si>
    <t>PW-AMSG-10</t>
  </si>
  <si>
    <t>Cable | Plug-Plug | 3 mts | American Stage PRO | Para instrumentos | Plug Metalico | Audio ultra puro</t>
  </si>
  <si>
    <t>PW-AMSG-20</t>
  </si>
  <si>
    <t>Cable | Plug-Plug | 6 mts | American Stage PRO | Para instrumentos | Plug Metalico | Audio ultra puro</t>
  </si>
  <si>
    <t>PW-AMSK-10</t>
  </si>
  <si>
    <t>Cable | Plug-Plug | 3 mts | American Stage PRO | Para instrumentos | Plug Metalico | Cero interferencia | Cirtuito "Killer Switch"</t>
  </si>
  <si>
    <t>PW-AMSK-20</t>
  </si>
  <si>
    <t>Cable | Plug-Plug | 6 mts | American Stage PRO | Para instrumentos | Plug Metalico | Cero interferencia | Cirtuito "Killer Switch"</t>
  </si>
  <si>
    <t>PW-BG-10BG</t>
  </si>
  <si>
    <t>Cable | Plug-Plug | 3 mts | Custom Series Braided| Para instrumentos | Revestido en Tela trensada | Tweed|BK-GY</t>
  </si>
  <si>
    <t>PW-BG-10BK</t>
  </si>
  <si>
    <t>Cable | Plug-Plug | 3 mts | Custom Series Braided| Para instrumentos | Revestido en Tela trensada | Tweed</t>
  </si>
  <si>
    <t>PW-BG-10TW</t>
  </si>
  <si>
    <t>Cable | Plug-Plug | 3 mts | Custom Series Braided| Para instrumentos | Revestido en Tela trensada | Tweed|Color Tweed</t>
  </si>
  <si>
    <t>PW-BG-20BG</t>
  </si>
  <si>
    <t>Cable | Plug-Plug | 6 mts | Custom Series Braided| Para instrumentos | Revestido en Tela trensada |BK-GY</t>
  </si>
  <si>
    <t>PW-BG-20BK</t>
  </si>
  <si>
    <t>Cable | Plug-Plug | 6 mts | Custom Series Braided| Para instrumentos | Revestido en Tela trensada | Black</t>
  </si>
  <si>
    <t>PW-BG-20TW</t>
  </si>
  <si>
    <t>Cable | Plug-Plug | 6 mts | Custom Series Braided| Para instrumentos | Revestido en Tela trensada | Tweed</t>
  </si>
  <si>
    <t>PWCBS-SL</t>
  </si>
  <si>
    <t>Slide | de bronce cromado | Large</t>
  </si>
  <si>
    <t>PWCBS-SM</t>
  </si>
  <si>
    <t>Slide | de bronce cromado |  Medium</t>
  </si>
  <si>
    <t>PWCBS-SS</t>
  </si>
  <si>
    <t>Slide | de bronce cromado |  Small</t>
  </si>
  <si>
    <t>PW-CCT</t>
  </si>
  <si>
    <t>Cortador y Testeador de Cables</t>
  </si>
  <si>
    <t>PW-CGTRA-10</t>
  </si>
  <si>
    <t>Cable p/Instrumento | CLS plug/plug recto/angular 10' (1.52 mts.)</t>
  </si>
  <si>
    <t>PW-CGTRA-20</t>
  </si>
  <si>
    <t>Cable p/Instrumento | CLS plug/plug recto/angular 20' (6.09 mts.)</t>
  </si>
  <si>
    <t>PW-CGT-10</t>
  </si>
  <si>
    <t>Cable | Plug-Plug | 3 mts | Classic Series | Para instrumentos</t>
  </si>
  <si>
    <t>PW-CGT-20</t>
  </si>
  <si>
    <t>Cable | Plug-Plug | 6 mts | Classic Series | Para instrumentos</t>
  </si>
  <si>
    <t>PW-CMIC-10</t>
  </si>
  <si>
    <t>Cable | XLR-XLR | 3 mts | Classic Series | Para microfono - Señal balanceada</t>
  </si>
  <si>
    <t>PW-CMIC-25</t>
  </si>
  <si>
    <t>Cable | XLR-XLR | 7.5mts | Classic Series | Para microfono - Señal balanceada</t>
  </si>
  <si>
    <t>PW-CPMIC-20BU</t>
  </si>
  <si>
    <t>20FT CLS PRO MICROPHONE CBL BU</t>
  </si>
  <si>
    <t>PW-CP-02</t>
  </si>
  <si>
    <t>Capodastro para Guitarra electrica/acustica</t>
  </si>
  <si>
    <t>PW-CP-02MG</t>
  </si>
  <si>
    <t xml:space="preserve">Capo NS metalico para guitarra electrica o acustica - color Gris _x000D_
</t>
  </si>
  <si>
    <t>PW-CP-04</t>
  </si>
  <si>
    <t>Capodastro para Guitarra clasica</t>
  </si>
  <si>
    <t>PW-CP-07</t>
  </si>
  <si>
    <t>Capodastro | para guitarra electrica/acustica | Ultra-Liviano</t>
  </si>
  <si>
    <t>PW-CP-09</t>
  </si>
  <si>
    <t>Capodastro | para guitarra electrica/acustica | "Tri-Action"</t>
  </si>
  <si>
    <t>PW-CP-09S</t>
  </si>
  <si>
    <t>Capodastro para Guitarra electrica/acustica "Tri-Action", SILVER</t>
  </si>
  <si>
    <t>PW-CP-10</t>
  </si>
  <si>
    <t>Capodastro | para guitarra electrica | Acustica | Artist Series |  - BLACK</t>
  </si>
  <si>
    <t>PW-CP-10MG</t>
  </si>
  <si>
    <t>Capodastro |  Artist metalico | para guitarra electrica o acustica | color Gris</t>
  </si>
  <si>
    <t>PW-CP-10S</t>
  </si>
  <si>
    <t xml:space="preserve">Capo Artist metalico para guitarra electrica o acustica - color Plateado _x000D_
</t>
  </si>
  <si>
    <t>PW-CP-12</t>
  </si>
  <si>
    <t>Capodastro | p/ukelele | NS Series | BLACK</t>
  </si>
  <si>
    <t>PW-CP-13</t>
  </si>
  <si>
    <t>Capodastro | para guitarra clasica | NS Series | tension ajustable | soporte de pua  | BLACK</t>
  </si>
  <si>
    <t>PW-CP-14</t>
  </si>
  <si>
    <t>Capodastro | para guitarra | para afinacion Celta o DADGAD | (solo pulsa 3 cuerdas) | NS Series | BLACK</t>
  </si>
  <si>
    <t>PW-CP-16</t>
  </si>
  <si>
    <t>Capodastro | para guitarra | clasica o instrumentos sin radio | liviano</t>
  </si>
  <si>
    <t>PW-CP-19</t>
  </si>
  <si>
    <t xml:space="preserve">NS CAPO PRO + BLACK _x000D_
</t>
  </si>
  <si>
    <t>PW-CT-05</t>
  </si>
  <si>
    <t>Afinador | metronomo | Deluxe | cromatico | con pitch 415Hz a 466Hz</t>
  </si>
  <si>
    <t>PW-CT-06</t>
  </si>
  <si>
    <t>Afinador | tipo pua | para guitarra</t>
  </si>
  <si>
    <t>PW-CT-08</t>
  </si>
  <si>
    <t>Afinador | metronomo | cromatico | con pitch 410Hz a 470Hz</t>
  </si>
  <si>
    <t>PW-CT-09</t>
  </si>
  <si>
    <t>Afinador | cromatico | con pitch |435Hz a 445Hz</t>
  </si>
  <si>
    <t>PW-CT-12</t>
  </si>
  <si>
    <t>Afinador | cromatico | para guitarra | t/Pinza | mini headstock</t>
  </si>
  <si>
    <t>PW-CT-12W</t>
  </si>
  <si>
    <t>Afinador | cromatico | para guitarra | t/Pinza | mini headstock | color: blanco</t>
  </si>
  <si>
    <t>PW-CT-13</t>
  </si>
  <si>
    <t>Micro Afinador | Cromatico | para guitarra | tipo pinza</t>
  </si>
  <si>
    <t>PW-CT-14</t>
  </si>
  <si>
    <t>Micro Afinador | Cromatico | para violin y viola| Tipo pinza | Función metrónomo incluida</t>
  </si>
  <si>
    <t>PW-CT-15</t>
  </si>
  <si>
    <t>Clip Micro Afinador | Cromatico | para agujero de guitarrra clasica | acustica | ukelele</t>
  </si>
  <si>
    <t>PW-CT-17BK</t>
  </si>
  <si>
    <t xml:space="preserve">Afinador | de Pinza | ECLIPSE | Pantalla Color | Apagado Aut. | 430 a 450 Hz | Color Negro _x000D_
</t>
  </si>
  <si>
    <t>PW-CT-17BU</t>
  </si>
  <si>
    <t xml:space="preserve">ECLIPSE TUNER - BLUE _x000D_
</t>
  </si>
  <si>
    <t>PW-CT-17GN</t>
  </si>
  <si>
    <t xml:space="preserve">ECLIPSE TUNER - GREEN _x000D_
</t>
  </si>
  <si>
    <t>PW-CT-17MP</t>
  </si>
  <si>
    <t>Afinador | de Pinza | ECLIPSE pack por 10 unidades</t>
  </si>
  <si>
    <t>PW-CT-17RD</t>
  </si>
  <si>
    <t xml:space="preserve">ECLIPSE TUNER - RED _x000D_
</t>
  </si>
  <si>
    <t>PW-CT-18WB</t>
  </si>
  <si>
    <t>Afinador | de Pinza |  P/ Guitarra y Bajo | Cromatico | rango de 430 a 450 Hz | Apagado aut.</t>
  </si>
  <si>
    <t>PW-CT-21</t>
  </si>
  <si>
    <t>Micro afinador | para cabeza de guitarra / bajo sin clip - metronomo visual</t>
  </si>
  <si>
    <t>PW-CT-24</t>
  </si>
  <si>
    <t>EQUINOX RECHARGABLE TUNE</t>
  </si>
  <si>
    <t>PW-DLC-01</t>
  </si>
  <si>
    <t>Cierre de Correa | Doble Bloqueo</t>
  </si>
  <si>
    <t>PW-EBMK-01</t>
  </si>
  <si>
    <t xml:space="preserve">Kit de herramientas de mantenimiento | Para Bajo | Con funda estuche incluido </t>
  </si>
  <si>
    <t>PW-ECK-01</t>
  </si>
  <si>
    <t xml:space="preserve">Kit de limpieza | Para intrumento eléctrico | Con funda estuche incluido y soporte de mástil para mesa _x000D_
 _x000D_
</t>
  </si>
  <si>
    <t>PW-EGMK-01</t>
  </si>
  <si>
    <t xml:space="preserve">Kit de herramientas de mantenimiento | Para Guitarra | Con funda estuche incluido _x000D_
</t>
  </si>
  <si>
    <t>PWEP1</t>
  </si>
  <si>
    <t>Tapones | para oidos | (par)</t>
  </si>
  <si>
    <t>PWEP102</t>
  </si>
  <si>
    <t>Sosten | Metalico | Pin | (Tornillo x 2) |  p/ correa | c: Negro</t>
  </si>
  <si>
    <t>PWEP202</t>
  </si>
  <si>
    <t>Sosten | Metalico | Pin | (Tornillo x 2) |  p/ correa | c: Cromado</t>
  </si>
  <si>
    <t>PWEP3</t>
  </si>
  <si>
    <t>Tapones p/oido, Set x 3 pares</t>
  </si>
  <si>
    <t>PW-FPRR-01</t>
  </si>
  <si>
    <t>1FT FLAT PATCH RR, SNG</t>
  </si>
  <si>
    <t>PW-FPRR-02</t>
  </si>
  <si>
    <t>2FT FLAT PATCH RR, SNG</t>
  </si>
  <si>
    <t>PW-FPRR-202</t>
  </si>
  <si>
    <t>2IN FLAT PATCH RR, PR</t>
  </si>
  <si>
    <t>PW-FPRR-204</t>
  </si>
  <si>
    <t>4IN FLAT PATCH RR, PR</t>
  </si>
  <si>
    <t>PW-FPRR-2040S</t>
  </si>
  <si>
    <t>4IN FLAT PATCH RR, OFF SET PR</t>
  </si>
  <si>
    <t>PW-FPRR-206</t>
  </si>
  <si>
    <t>6IN FLAT PATCH RR, PR</t>
  </si>
  <si>
    <t>PW-FPRR-2060S</t>
  </si>
  <si>
    <t>6IN FLAT PATCH RR, OFF SET PR</t>
  </si>
  <si>
    <t>PW-GMMS-05</t>
  </si>
  <si>
    <t>Cable | XLR-Plug TRS | 1,5 mts | Classic Series | Para microfono - Señal balanceada</t>
  </si>
  <si>
    <t>PW-GRA-10</t>
  </si>
  <si>
    <t>10' MN 1/4in INST CBL RA</t>
  </si>
  <si>
    <t>PW-GRA-20</t>
  </si>
  <si>
    <t>20' MN 1/4in INST CBL RA</t>
  </si>
  <si>
    <t>PWGS-DSM</t>
  </si>
  <si>
    <t>Slide | de vidrio | con montaje adherente | Medium</t>
  </si>
  <si>
    <t>PWGS-SL</t>
  </si>
  <si>
    <t>Slide de vidrio Standard - Large</t>
  </si>
  <si>
    <t>PWGS-SM</t>
  </si>
  <si>
    <t>Slide | de vidrio | Standard | Medium</t>
  </si>
  <si>
    <t>PWGS-SS</t>
  </si>
  <si>
    <t>Slide | de vidrio | Standard | Small</t>
  </si>
  <si>
    <t>PW-G-10</t>
  </si>
  <si>
    <t>Cable | Plug-Plug | 3 mts | Custom Series | Para instrumentos | Doble blindaje</t>
  </si>
  <si>
    <t>PW-G-15</t>
  </si>
  <si>
    <t>Cable | Plug-Plug | 4.5 mts | Custom Series | Para instrumentos | Doble blindaje</t>
  </si>
  <si>
    <t>PW-G-20</t>
  </si>
  <si>
    <t>Cable | Plug-Plug | 6 mts | Custom Series | Para instrumentos | Doble blindaje</t>
  </si>
  <si>
    <t>PW-HTSP-1</t>
  </si>
  <si>
    <t>The Squid Hombrera Hi Tech para correa de guitarra o bajo</t>
  </si>
  <si>
    <t>PW-INS-05</t>
  </si>
  <si>
    <t>Cable | Insert | 1,5 mts | Custom Series | Un Plug TRS 1/4" a dos Plugs TS  1/4"</t>
  </si>
  <si>
    <t>PW-INS-20</t>
  </si>
  <si>
    <t>Cable | Insert | 6 mts | Custom Series | Un Plug TRS 1/4" a dos Plugs TS  1/4"</t>
  </si>
  <si>
    <t>PW-MC-03</t>
  </si>
  <si>
    <t>Cable | Mini Plug | 1 metro | Plugs 1/8"  TRS estereos</t>
  </si>
  <si>
    <t>PW-MD-05</t>
  </si>
  <si>
    <t>Cable | MIDI | 1,5 mts | Ficha dorada Din 5 conectores</t>
  </si>
  <si>
    <t>PW-MD-10</t>
  </si>
  <si>
    <t>Cable | MIDI | 3 mts | Ficha dorada Din 5 conectores</t>
  </si>
  <si>
    <t>PW-MD-20</t>
  </si>
  <si>
    <t>Cable | MIDI | 6 mts | Ficha dorada Din 5 conectores</t>
  </si>
  <si>
    <t>PW-MGPKIT-10</t>
  </si>
  <si>
    <t>Kit para armar cables - 10 fichas en L, 3 mts de cable American Stage, 1 mini cutter, 1 destornillador</t>
  </si>
  <si>
    <t>PW-MP-05</t>
  </si>
  <si>
    <t>Cable 2 RCA a 1 miniplug estereo (1/8) 1,5mts</t>
  </si>
  <si>
    <t>PW-M-25</t>
  </si>
  <si>
    <t>Cable | XLR-XLR | 7,5 mts | Classic Series PRO | Para micrófono - Señal balanceada</t>
  </si>
  <si>
    <t>PW-PH-01</t>
  </si>
  <si>
    <t>Porta Pua Daddario</t>
  </si>
  <si>
    <t>PW-P047B</t>
  </si>
  <si>
    <t>Adaptador | Plug 1/4 a Plug | 1/4 Desfasado | (p/Pedales)</t>
  </si>
  <si>
    <t>PW-P047CC</t>
  </si>
  <si>
    <t>Adaptador | Canon Hembra a Canon Hembra | (XLRH-XLRH)</t>
  </si>
  <si>
    <t>PW-SHG-01</t>
  </si>
  <si>
    <t>Regla metalica | para Luthier | con todas las medidas para calibraciones</t>
  </si>
  <si>
    <t>PW-SH-01</t>
  </si>
  <si>
    <t>Tapa para boca guit. Acustica</t>
  </si>
  <si>
    <t>PWSPL200</t>
  </si>
  <si>
    <t>Correa | p/Guitarra o Bajo | Polipropileno | Traba | Ancho: 2 " Largo: 35 "- 59.5" | Planet Lock | c: Negra</t>
  </si>
  <si>
    <t>PWS100</t>
  </si>
  <si>
    <t>Correa | p/Guitarra o bajo | Polipropileno | Ancho: 2 " Largo: 35 "- 59.5" c: Negra</t>
  </si>
  <si>
    <t>PWS101</t>
  </si>
  <si>
    <t>Correa | p/Guitarra o bajo | Polipropileno | Ancho: 2 " Largo: 35 "- 59.5" c: Roja</t>
  </si>
  <si>
    <t>PWS102</t>
  </si>
  <si>
    <t>Correa | p/Guitarra o bajo | Polipropileno | Ancho: 2 " Largo: 35 "- 59.5" c: Azul</t>
  </si>
  <si>
    <t>PWS105</t>
  </si>
  <si>
    <t>Correa | p/Guitarra o bajo | Polipropileno | Ancho: 2 " Largo: 35 "- 59.5" c: Plata</t>
  </si>
  <si>
    <t>PWTF-A</t>
  </si>
  <si>
    <t>Tuning forks | Afinador en "A" |para instrumentos de cuerdas.</t>
  </si>
  <si>
    <t>PW-TTPW-01</t>
  </si>
  <si>
    <t>Manivela | Ajusta Cuerdas | Turbotune | Fosforecente |  Blue Glow</t>
  </si>
  <si>
    <t>PW-VG-01</t>
  </si>
  <si>
    <t>Ejercitador de dedos | VARIGRIP | tension regulable</t>
  </si>
  <si>
    <t>1CAB4-15BT1</t>
  </si>
  <si>
    <t xml:space="preserve">Caja metalica con 15 puas estampadas Beatles - Logo - Thin _x000D_
</t>
  </si>
  <si>
    <t>1CAB4-15BT2</t>
  </si>
  <si>
    <t xml:space="preserve">Caja metalica con 15 puas estampadas Beatles - Stripes - Thin _x000D_
</t>
  </si>
  <si>
    <t>1CAB4-15BT3</t>
  </si>
  <si>
    <t xml:space="preserve">Caja metalica con 15 puas estampadas Beatles - Peppers - Thin _x000D_
</t>
  </si>
  <si>
    <t>1CBK4-10B2</t>
  </si>
  <si>
    <t>Puas The Beatles Signature, Medium, "Meet The Beatles" (MC x 10)</t>
  </si>
  <si>
    <t>1CBK6-10B2</t>
  </si>
  <si>
    <t xml:space="preserve">Pack de 10 puas BEATLES - Meet The- Heavy _x000D_
</t>
  </si>
  <si>
    <t>1CSH4-100</t>
  </si>
  <si>
    <t>Puas celuloide 351 Medium -Carey- x unidad (MC x 100u)</t>
  </si>
  <si>
    <t>1CWH2-10B1</t>
  </si>
  <si>
    <t xml:space="preserve">Pack de 10 puas BEATLES - Revolver- Thin _x000D_
</t>
  </si>
  <si>
    <t>1CWH2-10B3</t>
  </si>
  <si>
    <t xml:space="preserve">Pack de 10 puas BEATLES - Albums- Thin _x000D_
</t>
  </si>
  <si>
    <t>1CWH2-10JS</t>
  </si>
  <si>
    <t>Puas Joe Satriani Signature, Light, White (MC x 10)</t>
  </si>
  <si>
    <t>1CWH4-10B1</t>
  </si>
  <si>
    <t xml:space="preserve">Pack de 10 puas BEATLES - Revolver- Med _x000D_
</t>
  </si>
  <si>
    <t>1CWH4-10B3</t>
  </si>
  <si>
    <t xml:space="preserve">Pack de 10 puas BEATLES - Albums- Med _x000D_
</t>
  </si>
  <si>
    <t>1CWH6-10B1</t>
  </si>
  <si>
    <t xml:space="preserve">Pack de 10 puas BEATLES - Revolver- Heavy _x000D_
</t>
  </si>
  <si>
    <t>1CWH6-10B3</t>
  </si>
  <si>
    <t xml:space="preserve">Pack de 10 puas BEATLES - Albums- Heavy _x000D_
</t>
  </si>
  <si>
    <t>1CWP4-100</t>
  </si>
  <si>
    <t>Puas celuloide 351 Medium WPearl x unidad (MC x 100u)</t>
  </si>
  <si>
    <t>20NYXL01</t>
  </si>
  <si>
    <t>Correa  |p/Guitarra o Bajo | Eco-Cuero | Ancho: 2 " Longitud: 41 "- 60" | con bordado NYXL | c: Negro</t>
  </si>
  <si>
    <t>25LB01</t>
  </si>
  <si>
    <t>Correa | p/Guitarra o Bajo | Cuero | The  Beatles Collections | Ancho: 2 " Largo: 35 "- 59.5" |  largo ajustable 113 a 135 cm | c: Negro</t>
  </si>
  <si>
    <t>25LB04</t>
  </si>
  <si>
    <t>Correa | p/Guitarra o Bajo | Simil cuero |  Logo Revolver Beatles  | Ancho: 2 " Largo: 35 "- 59.5" | c: Blanca con dibujo de las 4 caras</t>
  </si>
  <si>
    <t>25LB05</t>
  </si>
  <si>
    <t>Correa | p/Guitarra o Bajo | Simil cuero |  Logo Sgt Peppers Beatles | Ancho: 2 " Largo: 35 "- 59.5" | c: Negra</t>
  </si>
  <si>
    <t>25LB06</t>
  </si>
  <si>
    <t>Correa | p/Guitarra o Bajo | Simil cuero |  Logo Yellow Submarine Beatles | Ancho: 2 " Largo: 35 "- 59.5" | c:  Amarilla con estampados</t>
  </si>
  <si>
    <t>50A10</t>
  </si>
  <si>
    <t>Correa | p/Guitarra o Bajo | Cuero/Tela | Stars &amp; Stripes | Ancho: 2 " Largo: 35 "- 59.5" | largo ajustable 85-145cm | c: Azul / Rojo</t>
  </si>
  <si>
    <t>50BAL00</t>
  </si>
  <si>
    <t>Correa | p/Guitarra o Bajo | Nylon | Ancho: 2 " Largo: 35 "- 59.5" | Con bloqueo automatico | c: Negro</t>
  </si>
  <si>
    <t>50BTL01</t>
  </si>
  <si>
    <t>Correa | p/Guitarra o Bajo | Nylon | Ancho: 2 " Largo: 35 "- 59.5" | Logo clasico Beatles  | c: Blanco con letras negras</t>
  </si>
  <si>
    <t>50BTL02</t>
  </si>
  <si>
    <t>Correa | p/Guitarra o Bajo | Nylon | Ancho: 2 " Largo: 35 "- 59.5" | Logo clasico Beatles  | c: Negra con letras blancas y grises</t>
  </si>
  <si>
    <t>50PLC01</t>
  </si>
  <si>
    <t>Correa | p/Guitarra o Bajo | Nylon | Ancho: 2 " Largo: 35 "- 59.5" | Planet Lock | c: Rock Star</t>
  </si>
  <si>
    <t>50PLC02</t>
  </si>
  <si>
    <t>Correa | p/Guitarra o Bajo | Nylon | Ancho: 2 " Largo: 35 "- 59.5" | Planet Lock | c: Chess</t>
  </si>
  <si>
    <t>50PLF03</t>
  </si>
  <si>
    <t>Correa | p/Guitarra o Bajo | Nylon | Ancho: 2 " Largo: 35 "- 59.5" | Planet Lock | c: Cruz</t>
  </si>
  <si>
    <t>50PLF06</t>
  </si>
  <si>
    <t>Correa | p/Guitarra o Bajo | Nylon | Ancho: 2 " Largo: 35 "- 59.5" | Planet Lock | c: Tribal</t>
  </si>
  <si>
    <t>DADDARIO Strings</t>
  </si>
  <si>
    <t>BDE3</t>
  </si>
  <si>
    <t xml:space="preserve">Display para cuerdas de bajo _x000D_
</t>
  </si>
  <si>
    <t>ECB80SL</t>
  </si>
  <si>
    <t>Encordado | Bajo 4c. | 040-060-075-095 | Chromes Flat | Escala Super larga |</t>
  </si>
  <si>
    <t>ECB81S</t>
  </si>
  <si>
    <t>Encordado | Bajo 4c. | 045-065-080-100 | Chromes Flat | Escala corta |</t>
  </si>
  <si>
    <t>ECG23</t>
  </si>
  <si>
    <t>Encordado | Electrica | 010-014-020-028-038-048 | Jazz X-Light Flat |</t>
  </si>
  <si>
    <t>ECG24</t>
  </si>
  <si>
    <t>Encordado | Electrica | 011-015-022-030-040-050 | Jazz Light Flat |</t>
  </si>
  <si>
    <t>EJ10</t>
  </si>
  <si>
    <t>Encordado | Acustica | 010-014-023-030-039-047 | Bronce 80/20 | Extra Light | MCx10</t>
  </si>
  <si>
    <t>EJ11</t>
  </si>
  <si>
    <t>SET ACOUS GTR 80/20 BRZ LITE</t>
  </si>
  <si>
    <t>EJ15</t>
  </si>
  <si>
    <t>Encordado | Acustica | 010-014-023-030-039-047 | Phosphor Bronce 80/20 | Extra Light | MCx10</t>
  </si>
  <si>
    <t>EJ15-3D</t>
  </si>
  <si>
    <t>Encordado | Acustica | 010-014-023-030-039-047 | Phosphor Bronce 80/20 | Extra Light | Triple-Pack | MCx3</t>
  </si>
  <si>
    <t>EJ16</t>
  </si>
  <si>
    <t>Encordado | Acustica | 012-016-024w-032-042-053 | Phosphor Bronce 80/20 |Light | MCx10</t>
  </si>
  <si>
    <t>EJ21</t>
  </si>
  <si>
    <t>Encordado | Electrica | 012-016-024w-032-042-052 | Nickel Wound | Jazz |Light | MCx5</t>
  </si>
  <si>
    <t>EJ26</t>
  </si>
  <si>
    <t xml:space="preserve">Encordado | Acustica | 011-015-022-032-042-052 | Phosphor Bronce 80/20 |Custom Light _x000D_
</t>
  </si>
  <si>
    <t>EJ26-3D</t>
  </si>
  <si>
    <t>Encordado | Acustica | 011-015-022-032-042-052 | Phosphor Bronce 80/20 |Custom Light | Triple pack | MCx3</t>
  </si>
  <si>
    <t>EJ27H</t>
  </si>
  <si>
    <t>Encordado | Clasica | 029-033-041-030-036-044 | Nylon | Hard Tension| MCx10</t>
  </si>
  <si>
    <t>EJ27N</t>
  </si>
  <si>
    <t>Encordado | Clasica | 029-034-045-031-036-045 | Nylon | Normal Tension | MCx10</t>
  </si>
  <si>
    <t>EJ29</t>
  </si>
  <si>
    <t>Encordado | Clasica | 027-031-039-028-033-042 | Nylon entorchado plateado | PRO-ARTe | Moderate Tension | MCx5</t>
  </si>
  <si>
    <t>EJ30</t>
  </si>
  <si>
    <t>Encordado | Clasica | 028-032-040-029-035-043 | Nylon entorchado plateado | PRO-ARTe | Normal Tension | MCx5</t>
  </si>
  <si>
    <t>EJ30-1</t>
  </si>
  <si>
    <t>Encordado | Clasica | 028-032-040-029-035-043 | Nylon entorchado plateado | PRO-ARTe | Normal Tension | MCx1</t>
  </si>
  <si>
    <t>EJ36</t>
  </si>
  <si>
    <t>Encordado | Acustica 12c | 010x2-014x2-023-008-030-012-039-018-047-027 | Bronce 80/20 |Light |</t>
  </si>
  <si>
    <t>EJ43</t>
  </si>
  <si>
    <t>Encordado | Clasica | 0275-0317-0397-028-033-042 | Nylon | PRO-ARTe | Light Tension| MCx5</t>
  </si>
  <si>
    <t>EJ44</t>
  </si>
  <si>
    <t>Encordado | Clasica | 029-0333-0416-030-036-045 | Nylon | PRO-ARTe | Extra Hard Tension| MCx5</t>
  </si>
  <si>
    <t>EJ45</t>
  </si>
  <si>
    <t>Encordado | Clasica | 028-0322-0403-029-038-035 | Nylon | PRO-ARTe | Normal Tension| MCx5</t>
  </si>
  <si>
    <t>EJ46</t>
  </si>
  <si>
    <t>Encordado | Clasica | 029-035-0410-030-036-044 | Nylon | PRO-ARTe | Hard Tension| MCx5</t>
  </si>
  <si>
    <t>EPBB170</t>
  </si>
  <si>
    <t>Encordado | Bajo 4c. | 044-064-080-100 | Phosphore Bronze | Escala larga |</t>
  </si>
  <si>
    <t>EPN120</t>
  </si>
  <si>
    <t>Encordado | Electrica | 009-011-016-024-032-042 | Pure Nickel | MCx5</t>
  </si>
  <si>
    <t>ESXL110</t>
  </si>
  <si>
    <t>Encordado | Electrica | 010-013-017-026-036-046 | Nickel Wound | Doble Ball End |</t>
  </si>
  <si>
    <t>ESXL160</t>
  </si>
  <si>
    <t>Encordado | Bajo 4c. | 050-070-085-105 | Nickel Woud | Doble Ball End para bajo Steinberger |</t>
  </si>
  <si>
    <t>ESXL170</t>
  </si>
  <si>
    <t>Encordado | Bajo 4c. | 045-065-080-100 | Nickel Woud | Doble Ball End para bajo Steinberger |</t>
  </si>
  <si>
    <t>EXL110</t>
  </si>
  <si>
    <t>Encordado | Electrica | 010-013-017-026--036-046 | Nickel Wound | MCx10</t>
  </si>
  <si>
    <t>EXL110+</t>
  </si>
  <si>
    <t>Encordado | Electrica | 0105-0135-018-028--038-048 | Nickel Wound | MCx5</t>
  </si>
  <si>
    <t>EXL110-7</t>
  </si>
  <si>
    <t xml:space="preserve">Encordado | Electrica 7c. | 010-013-017-026-036-046-59 | Nickel Wound | P.Guit. 7 cuerdas | MCx5 </t>
  </si>
  <si>
    <t>EXL115</t>
  </si>
  <si>
    <t>Encordado | Electrica | 011-014-018-028-038-049 | Nickel Wound | MCx10</t>
  </si>
  <si>
    <t>EXL115BT</t>
  </si>
  <si>
    <t>Encordado | Electrica | 011-015-019-028-037-050 | Nickel Wound | Balance Tension | MCx5</t>
  </si>
  <si>
    <t>EXL115-3D</t>
  </si>
  <si>
    <t>Encordado | Electrica | 011-014-018-028-038-049 | Nickel Wound | ProPack 3 enc. en sobre sueltos | MCx3</t>
  </si>
  <si>
    <t>EXL120</t>
  </si>
  <si>
    <t>Encordado | Electrica | 009-011-016-024-032-042 | Nickel Wound | MCx10</t>
  </si>
  <si>
    <t>EXL120+</t>
  </si>
  <si>
    <t>Encordado | Electrica | 0095-0115-016-024-034-044 | Nickel Wound | MCx5</t>
  </si>
  <si>
    <t>EXL120-NYXL0942</t>
  </si>
  <si>
    <t>Set encordados | Ultrapack | EXL120 + NYXL0942</t>
  </si>
  <si>
    <t>EXL120-3D</t>
  </si>
  <si>
    <t>Encordado | Electrica | 009-011-016-024-032-042 | Nickel Wound | ProPack 3 enc. en sobres sueltos | MCx3</t>
  </si>
  <si>
    <t>EXL120-7</t>
  </si>
  <si>
    <t>Encordado | Electrica 7c. | 009-011-016-024-032-042-054 | Nickel Wound | P.Guit 7 cuerdas |</t>
  </si>
  <si>
    <t>EXL125</t>
  </si>
  <si>
    <t>Encordado | Electrica | 009-011-016-026-036-046 | Nickel Wound | Hibrido |</t>
  </si>
  <si>
    <t>EXL130</t>
  </si>
  <si>
    <t>Encordado | Electrica | 008-010-015-021-030-038 | Nickel Wound | MCx10</t>
  </si>
  <si>
    <t>EXL140</t>
  </si>
  <si>
    <t>Encordado | Electrica | 010-013-017-030-042-052 | Nickel Wound | Hibrido | MCx5</t>
  </si>
  <si>
    <t>EXL145</t>
  </si>
  <si>
    <t>Encordado | Electrica | 012-016-020p-032-042-054 | Nickel Wound | 3ra sin entorchar | MCx5</t>
  </si>
  <si>
    <t>EXL148</t>
  </si>
  <si>
    <t>Encordado | Electrica | 012-016-020-034-046-060 | Nickel Wound | MCx5</t>
  </si>
  <si>
    <t>EXL150</t>
  </si>
  <si>
    <t>Encordado | Electrica | 010-10-13-13-17-08-26-12-36-18-46-26 | Nickel Wound | P.Guit 12 cuerdas |</t>
  </si>
  <si>
    <t>EXL158</t>
  </si>
  <si>
    <t>Encordado | Electrica | 013-017-026NW-036-046-062 | Nickel Wound | 3ra entorchada |</t>
  </si>
  <si>
    <t>EXL160</t>
  </si>
  <si>
    <t>Encordado | Bajo 4c. | 050-070-085-105 | Nickel Wound | Escala larga |</t>
  </si>
  <si>
    <t>EXL165</t>
  </si>
  <si>
    <t>Encordado | Bajo 4c. | 045-065-080-100 | Nickel Wound | Escala larga |</t>
  </si>
  <si>
    <t>EXL170</t>
  </si>
  <si>
    <t>Encordado | Bajo 4c. | 045-065-080-100 | Nickel Wound | MCx5</t>
  </si>
  <si>
    <t>EXL170-TP</t>
  </si>
  <si>
    <t>Encordado | Bajo 4c. | 045-065-080-100 | Nickel Wound | ProPack 2 enc. en sobres sueltos | MCx2</t>
  </si>
  <si>
    <t>EXL170-5</t>
  </si>
  <si>
    <t>Encordado | Bajo 5c. | 045-065-080-100-130 | Nickel Wound |</t>
  </si>
  <si>
    <t>EXL170-5TP</t>
  </si>
  <si>
    <t>Encordado | Bajo 5c. | 045-065-080-100-130 | Nickel Wound | Pack 2 enc. en sobres sueltos | MCx2</t>
  </si>
  <si>
    <t>EXL170-6</t>
  </si>
  <si>
    <t>Encordado | Bajo 6c. | 032-045-065-080-100-130 | Nickel Wound |</t>
  </si>
  <si>
    <t>EXL220</t>
  </si>
  <si>
    <t>Encordado | Bajo 4c. | 040-060-075-095 | Nickel Wound | MCx5</t>
  </si>
  <si>
    <t>EXL220-TP</t>
  </si>
  <si>
    <t>Encordado | Bajo 4c. | 040-060-075-095 | Nickel Wound | ProPack 2 enc. en sobres sueltos | MCx2</t>
  </si>
  <si>
    <t>EXL220-5</t>
  </si>
  <si>
    <t>Encordado | Bajo 5c. | 040-060-075-095-125 | Nickel Wound |</t>
  </si>
  <si>
    <t>EXP10</t>
  </si>
  <si>
    <t>Encordado | Acustica | 010-014-023-030-039-047 | Bronze 80/20 | Revestido Doble duración |MCx5</t>
  </si>
  <si>
    <t>EXP110</t>
  </si>
  <si>
    <t>Encordado | Electrica | 010-013-017-026-036-046 | Nickel Wound | Revestido Doble duración |MCx5</t>
  </si>
  <si>
    <t>EXP120</t>
  </si>
  <si>
    <t>Encordado | Electrica | 009-011-016-024-032-042 | Nickel Wound | Revestido Doble duración |MCx5</t>
  </si>
  <si>
    <t>EXP15</t>
  </si>
  <si>
    <t>Encordado | Acustica | 010-014-023-030-039-047 | Phospore Bronze | Revestido Doble duración |MCx5</t>
  </si>
  <si>
    <t>EXP26</t>
  </si>
  <si>
    <t>Encordado | Acustica | 011-015-022-032-042-052 | Phospore Bronze Coated  | Doble duración |</t>
  </si>
  <si>
    <t>EXP45</t>
  </si>
  <si>
    <t>Encordado | Clasica | 028-0322-0403-028w-035w-044w | Nylon | Nomal Tension | Revestido Doble duración |MCx5</t>
  </si>
  <si>
    <t>EXP46</t>
  </si>
  <si>
    <t>Encordado | Clasica | 029-0327-0410-029w-036w-046w | Nylon | Alta Tension | Revestido Doble duración |MCx5</t>
  </si>
  <si>
    <t>EZ890</t>
  </si>
  <si>
    <t>Encordado | Acustica | 009-045 | Bronze 85/15 | Extra Lite | MCx10</t>
  </si>
  <si>
    <t>EZ900</t>
  </si>
  <si>
    <t>Encordado | Acustica | 010-050 | Bronze 85/15 | Extra Lite | MCx10</t>
  </si>
  <si>
    <t>EZ900-EJ15</t>
  </si>
  <si>
    <t>Encordado | Ultrapack | EZ900 + EJ15 | MCx10</t>
  </si>
  <si>
    <t>EZ910</t>
  </si>
  <si>
    <t>Encordado | Acustica | 011-052 | Bronze 85/15 | Lite | MCx10</t>
  </si>
  <si>
    <t>EZ910-EJ26</t>
  </si>
  <si>
    <t>Encordado | Ultrapack | EZ910 + EJ26</t>
  </si>
  <si>
    <t>HBVSD</t>
  </si>
  <si>
    <t>Display de pared | Para encordados tipo Contrabajo.| c/resortes | Para ranurado</t>
  </si>
  <si>
    <t>J2701</t>
  </si>
  <si>
    <t>Cuerdas suelta | Clasica EJ27  | 1ra | Nylon | MCx10</t>
  </si>
  <si>
    <t>J2702</t>
  </si>
  <si>
    <t>Cuerdas suelta | Clasica EJ27  | 2da | Nylon | MCx10</t>
  </si>
  <si>
    <t>J2703</t>
  </si>
  <si>
    <t>Cuerdas suelta | Clasica EJ27  | 3ra | Nylon | MCx10</t>
  </si>
  <si>
    <t>J2704</t>
  </si>
  <si>
    <t>Cuerdas suelta | Clasica EJ27  | 4ta | Nylon entorchado | MCx5</t>
  </si>
  <si>
    <t>J2705</t>
  </si>
  <si>
    <t>Cuerdas suelta | Clasica EJ27  | 5ta | Nylon entorchado | MCx5</t>
  </si>
  <si>
    <t>J3004</t>
  </si>
  <si>
    <t>Cuerdas suelta | Clasica EJ29/30  | 4ta | Nylon entorchado | MCx5</t>
  </si>
  <si>
    <t>J3005</t>
  </si>
  <si>
    <t>Cuerdas suelta | Clasica EJ29/30  | 5ta | Nylon entorchado | MCx5</t>
  </si>
  <si>
    <t>J3006</t>
  </si>
  <si>
    <t>Cuerdas suelta | Clasica EJ29/30  | 6ta | Nylon entorchado | MCx5</t>
  </si>
  <si>
    <t>J4504</t>
  </si>
  <si>
    <t>Cuerdas suelta | Clasica EJ45  | 4ta | Nylon entorchado | MCx5</t>
  </si>
  <si>
    <t>J4504C</t>
  </si>
  <si>
    <t>Cuerdas suelta | Clasica EJ45c  | 4ta | Nylon Composite entorchado | MCx5</t>
  </si>
  <si>
    <t>J4504LP</t>
  </si>
  <si>
    <t>Cuerdas suelta | Clasica EJ45LP | 4ta | Nylon Lich Polish composite entorchado | MCx5</t>
  </si>
  <si>
    <t>NB1047</t>
  </si>
  <si>
    <t>Encordado | Acustica | 010-014-023-030-039-047 | Nickel-Phosphore Bronze | Extra Lite tension | MCx5</t>
  </si>
  <si>
    <t>NB1152</t>
  </si>
  <si>
    <t>Encordado | Acustica | 011-015-022-032-042-052 | Nickel-Phosphore Bronze | Lite tension  | MCx5</t>
  </si>
  <si>
    <t>NW024</t>
  </si>
  <si>
    <t>Cuerdas suelta | 024 | Nickel Wound | Sobre x 5u | MCx5</t>
  </si>
  <si>
    <t>NW026</t>
  </si>
  <si>
    <t>Cuerdas suelta | 026 | Nickel Wound | Sobre x 5u | MCx5</t>
  </si>
  <si>
    <t>NW032</t>
  </si>
  <si>
    <t>Cuerdas suelta | 032 | Nickel Wound | Sobre x 5u | MCx5</t>
  </si>
  <si>
    <t>NW036</t>
  </si>
  <si>
    <t>Cuerdas suelta | 036 | Nickel Wound | Sobre x 5u | MCx5</t>
  </si>
  <si>
    <t>NW042</t>
  </si>
  <si>
    <t>Cuerdas suelta | 042 | Nickel Wound | Sobre x 5u | MCx5</t>
  </si>
  <si>
    <t>NW046</t>
  </si>
  <si>
    <t>Cuerdas suelta | 046 | Nickel Wound | Sobre x 5u | MCx5</t>
  </si>
  <si>
    <t>NYNW022</t>
  </si>
  <si>
    <t>Cuerdas suelta | 022 | Nickel Wound | NYXL | Sobre x 5u | MCx5</t>
  </si>
  <si>
    <t>NYXL0838</t>
  </si>
  <si>
    <t>Encordado | Electrica | 008-010-015-021-030-038 | Nickel Wound Revestido | Extrema Duración |</t>
  </si>
  <si>
    <t>NYXL0940BT</t>
  </si>
  <si>
    <t>Encordado | Electrica | 009-012-015-022-030-040 | Nickel Wound Revestido | Extrema Duración |Balance Tension |</t>
  </si>
  <si>
    <t>NYXL0942</t>
  </si>
  <si>
    <t>Encordado | Electrica | 009-012-015-024-032-042 | Nickel Wound Revestido | Extrema Duración |</t>
  </si>
  <si>
    <t>NYXL0942-3P</t>
  </si>
  <si>
    <t>Encordado | Electrica | 009-012-015-024-032-042 | Nickel Wound Revestido | Extrema Duración | Propack 3 enc. En sobre sueltos</t>
  </si>
  <si>
    <t>NYXL0946</t>
  </si>
  <si>
    <t>Encordado | Electrica | 009-011-016-026-036-046 | Nickel Wound Revestido | Extrema duracion | Hibrida |</t>
  </si>
  <si>
    <t>NYXL1046</t>
  </si>
  <si>
    <t>Encordado | Electrica | 010-013-017-026-036-046 | Nickel Wound Revestido | Extrema Duración |</t>
  </si>
  <si>
    <t>NYXL1046BT</t>
  </si>
  <si>
    <t>Encordado | Electrica | 010-0135-017-025-034-046 | Nickel Wound Revestido | Extrema Duración | Balnce tension|</t>
  </si>
  <si>
    <t>NYXL1046-3P</t>
  </si>
  <si>
    <t>Encordado | Electrica | 010-013-017-026-036-046 | Nickel Wound Revestido | Extrema Duración | Propack 3 enc. En sobre sueltos</t>
  </si>
  <si>
    <t>NYXL1059</t>
  </si>
  <si>
    <t>Encordado | Electrica 7c. | 010-013-017-026-036-046-59 | Nickel Wound Revestido | P.Guit 7 cuerdas |</t>
  </si>
  <si>
    <t>NYXL1149</t>
  </si>
  <si>
    <t>Encordado | Electrica | 011-014-018-028-038-049 | Nickel Wound Revestido | Extrema Duración |</t>
  </si>
  <si>
    <t>NYXL1150BT</t>
  </si>
  <si>
    <t>Encordado | Electrica | 011-015-019-028-037-050 | Nickel Wound Revestido | Balanced Tension |</t>
  </si>
  <si>
    <t>NYXL1152</t>
  </si>
  <si>
    <t>Encordado | Electrica | 011-014-018-030-042-052 | Nickel Wound Revestido | Extrema Duración |</t>
  </si>
  <si>
    <t>NYXL1356W</t>
  </si>
  <si>
    <t>Encordado | Electrica | 013-017-026w-036-046-056 | Nickel Wound Revestido | 3ra entorchada |</t>
  </si>
  <si>
    <t>NYXL4095</t>
  </si>
  <si>
    <t>Encordado | Bajo 4c. | 040-060-075-095 | Nickel Wound Revestido | Extrema Duración | Escala larga |</t>
  </si>
  <si>
    <t>NYXL45100</t>
  </si>
  <si>
    <t>Encordado | Bajo 4c. | 045-065-080-100 | Nickel Wound Revestido | Extrema Duración | Escala larga |</t>
  </si>
  <si>
    <t>NYXL45105</t>
  </si>
  <si>
    <t>Encordado | Bajo 4c. | 045-065-085-105 | Nickel Wound Revestido | Extrema Duración | Escala larga |</t>
  </si>
  <si>
    <t>NYXL50105</t>
  </si>
  <si>
    <t>Encordado | Bajo 4c. | 050-070-085-105 | Nickel Wound Revestido | Extrema Duración | Escala larga |</t>
  </si>
  <si>
    <t>PL009</t>
  </si>
  <si>
    <t>Cuerdas suelta | 009 | Plain Steel | Sobre x 5</t>
  </si>
  <si>
    <t>PL010</t>
  </si>
  <si>
    <t>Cuerdas suelta | 010 | Plain Steel | Sobre x 5</t>
  </si>
  <si>
    <t>PL011</t>
  </si>
  <si>
    <t>Cuerdas suelta | 011 | Plain Steel | Sobre x 5</t>
  </si>
  <si>
    <t>PL013</t>
  </si>
  <si>
    <t>Cuerdas suelta | 013 | Plain Steel | Sobre x 5</t>
  </si>
  <si>
    <t>PL014</t>
  </si>
  <si>
    <t>Cuerdas suelta | 014 | Plain Steel | Sobre x 10</t>
  </si>
  <si>
    <t>PL015</t>
  </si>
  <si>
    <t>Cuerdas suelta | 015 | Plain Steel | Sobre x 10</t>
  </si>
  <si>
    <t>PL016</t>
  </si>
  <si>
    <t>Cuerdas suelta | 016 | Plain Steel | Sobre x 5</t>
  </si>
  <si>
    <t>XSAPB1047</t>
  </si>
  <si>
    <t>Encordado | XT | Acustica Phosphor Bronce 80/20 | 010 | 014 | 023w | 030w | 039w | 047w | Extra Light</t>
  </si>
  <si>
    <t>XSAPB1152</t>
  </si>
  <si>
    <t>Encordado | XT | Acustica Phosphor Bronce 80/20 | 011 | 015 | 022w | 032 | 042 | 052 | Light</t>
  </si>
  <si>
    <t>XTABR1047</t>
  </si>
  <si>
    <t>Encordado | XT | Acustica 80/20 Bronce | 010 | 014 | 023w | 030w | 039w | 047w | Extra Light</t>
  </si>
  <si>
    <t>XTABR1047-12</t>
  </si>
  <si>
    <t xml:space="preserve">Encordado | XT | Acustica 80/20 Bronce | P/guitarra 12 cuerdas | 010 |010 | 014 | 014 | 023w |008 |030w |012 | 039w | 018 | 047w | 027w </t>
  </si>
  <si>
    <t>XTABR1152</t>
  </si>
  <si>
    <t xml:space="preserve">Encordado | XT | Acustica 80/20 Bronce | 011 | 015 | 022w | 032 | 042 | 052 | Light </t>
  </si>
  <si>
    <t>XTABR1253</t>
  </si>
  <si>
    <t xml:space="preserve">Encordado | XT | Acustica 80/20 Bronce | 012 | 016 | 024w | 032 | 042 | 053 | Light </t>
  </si>
  <si>
    <t>XTABR1256</t>
  </si>
  <si>
    <t>Encordado | XT | Acustica 80/20 Bronce | 012 | 016 | 025w | 035 | 045 | 056 | Medium</t>
  </si>
  <si>
    <t>XTAPB1047</t>
  </si>
  <si>
    <t>Encordado | XT | Acustica 80/20 Bronce Fosforado | 010 | 014 | 023w | 030 | 039 | 047 | Extra light</t>
  </si>
  <si>
    <t>XTAPB1152</t>
  </si>
  <si>
    <t>Encordado | XT | Acustica 80/20 Bronce Fosforado | 011 | 015 | 022w | 032 | 042 | 052 | light</t>
  </si>
  <si>
    <t>XTAPB1253</t>
  </si>
  <si>
    <t>Encordado | XT | Acustica 80/20 Bronce Fosforado | 012 | 016 | 024w | 032 | 042 | 053 | light</t>
  </si>
  <si>
    <t>XTB45100</t>
  </si>
  <si>
    <t>Encordado | Bajo 4c. | XT |Acero Niquelado | 045 | 065 | 080 | 100 | Regular | Escala larga</t>
  </si>
  <si>
    <t>XTB45105</t>
  </si>
  <si>
    <t>Encordado | XT | Bajo 4c. | Acero Niquelado | 045 | 065 | 085 | 105 | Regular | Escala larga</t>
  </si>
  <si>
    <t>XTB45130</t>
  </si>
  <si>
    <t>Encordado | Bajo 5c. | XT | Acero Niquelado | 045 | 065 | 080 | 100 | 130 | Regular | Escala larga</t>
  </si>
  <si>
    <t>XTB50105</t>
  </si>
  <si>
    <t>Encordado | Bajo 4c. | XT |Acero Niquelado | 050 | 070 | 085 | 105 | Regular | Escala larga</t>
  </si>
  <si>
    <t>XTC44</t>
  </si>
  <si>
    <t>Encordado | XT | Guitarra Clasica | Nylon Entorchadas | 029 | 033 | 042 | 30w | 36w | 47w | Hard Tension</t>
  </si>
  <si>
    <t>XTC45</t>
  </si>
  <si>
    <t>Encordado | XT | Guitarra Clasica | Nylon Entorchadas | 028 | 032 | 040 | 28w | 65w | 44w | Normal Tension</t>
  </si>
  <si>
    <t>XTC46</t>
  </si>
  <si>
    <t>Encordado | XT | Guitarra Clasica | Nylon Entorchadas | 029 | 033 | 041 | 29w | 36w | 46w | Hard Tension</t>
  </si>
  <si>
    <t>XTE0942</t>
  </si>
  <si>
    <t>Encordado | XT | Guitarra Electrica | Acero Niquelado | 009 | 011 | 016 | 024 | 032 | 042 | Super Light</t>
  </si>
  <si>
    <t>XTE1046</t>
  </si>
  <si>
    <t>Encordado | XT | Guitarra Electrica | Acero Niquelado | 010 | 013 | 017 | 026 | 036 | 046 | Regular</t>
  </si>
  <si>
    <t>DADDARIO Woodwinds</t>
  </si>
  <si>
    <t>CCA01</t>
  </si>
  <si>
    <t>Correa | Clarinete | Nylon | Gancho metalico | Diseño Black</t>
  </si>
  <si>
    <t>DBR1025</t>
  </si>
  <si>
    <t xml:space="preserve">Cañas | RESERVE | Clarinete Eb | N° 2.5 | Pack x 10 </t>
  </si>
  <si>
    <t>DBR1030</t>
  </si>
  <si>
    <t>Cañas | RESERVE  | Clarinete Eb | N° 3.0 | Pack x 10</t>
  </si>
  <si>
    <t>DBR1035</t>
  </si>
  <si>
    <t>Cañas | RESERVE  | Clarinete Eb | N° 3.5 | Pack x 10</t>
  </si>
  <si>
    <t>DBR10355</t>
  </si>
  <si>
    <t>Cañas | RESERVE  | Clarinete Eb | N° 3.5 + | Pack x 10</t>
  </si>
  <si>
    <t>DBR1040</t>
  </si>
  <si>
    <t>Cañas | RESERVE  | Clarinete Eb | N° 4.0 | Pack x 10</t>
  </si>
  <si>
    <t>DBR1045</t>
  </si>
  <si>
    <t>Cañas | RESERVE  | Clarinete Eb | N° 4.5 | Pack x 10</t>
  </si>
  <si>
    <t>DCE1025</t>
  </si>
  <si>
    <t>Cañas | RESERVE EVOLUTION | Clarinete Bb | N° 2.5 | Pack x 10</t>
  </si>
  <si>
    <t>DCE1030</t>
  </si>
  <si>
    <t>Cañas | RESERVE EVOLUTION | Clarinete Bb | N° 3.0 | Pack x 10</t>
  </si>
  <si>
    <t>DCE1035</t>
  </si>
  <si>
    <t>Cañas | RESERVE EVOLUTION | Clarinete Bb | N° 3.5 | Pack x 10</t>
  </si>
  <si>
    <t>DCE10355</t>
  </si>
  <si>
    <t>Cañas | RESERVE EVOLUTION | Clarinete Bb | N° 3.5+  | Pack x 10</t>
  </si>
  <si>
    <t>DCE1040</t>
  </si>
  <si>
    <t>Cañas | RESERVE EVOLUTION | Clarinete Bb | N° 4.0 | Pack x 10</t>
  </si>
  <si>
    <t>DCE1045</t>
  </si>
  <si>
    <t>Cañas | RESERVE EVOLUTION | Clarinete Bb | N° 4.5 | Pack x 10</t>
  </si>
  <si>
    <t>DCRKGR12</t>
  </si>
  <si>
    <t>Grasa para Corcho del tudel del Saxo/Clarinete/Oboe | x 1 | (MC x 12)</t>
  </si>
  <si>
    <t>DCR0130-B25</t>
  </si>
  <si>
    <t>Cañas | RESERVE | Clarinete Bb | N°3.0 | Pack x 25</t>
  </si>
  <si>
    <t>DCR0135-B25</t>
  </si>
  <si>
    <t>Cañas | RESERVE | Clarinete Bb| N°3.5 | Pack x 25</t>
  </si>
  <si>
    <t>DCR1025</t>
  </si>
  <si>
    <t>Cañas | RESERVE | Clarinete Bb| N° 2.5 | Pack x 10</t>
  </si>
  <si>
    <t>DCR1030</t>
  </si>
  <si>
    <t>Cañas | RESERVE | Clarinete Bb| N° 3.0 | Pack x 10</t>
  </si>
  <si>
    <t>DCR1035</t>
  </si>
  <si>
    <t>Cañas | RESERVE | Clarinete Bb| N° 3.5 | Pack x 10</t>
  </si>
  <si>
    <t>DCR10355</t>
  </si>
  <si>
    <t>Cañas | RESERVE | Clarinete Bb| N° 3.5+| Pack x 10</t>
  </si>
  <si>
    <t>DCR1040</t>
  </si>
  <si>
    <t>Cañas | RESERVE | Clarinete Bb| N° 4.0| Pack x 10</t>
  </si>
  <si>
    <t>DCR10405</t>
  </si>
  <si>
    <t>Cañas | RESERVE | Clarinete Bb| N° 4.0+| Pack x 10</t>
  </si>
  <si>
    <t>DCT0130-B25</t>
  </si>
  <si>
    <t>Cañas | RESERVE | CLASSIC | Clarinete Bb | N°3   | Pack x 25</t>
  </si>
  <si>
    <t>DCT0135-B25</t>
  </si>
  <si>
    <t>Cañas | RESERVE | CLASSIC | Clarinete Bb | N°3.5 | Pack x 25</t>
  </si>
  <si>
    <t>DCT1025</t>
  </si>
  <si>
    <t>Cañas | RESERVE CLASSIC | Clarinete Bb | N° 2.5 | Pack x 10</t>
  </si>
  <si>
    <t>DCT1030</t>
  </si>
  <si>
    <t>Cañas | RESERVE CLASSIC | Clarinete Bb | N° 3.0 | Pack x 10</t>
  </si>
  <si>
    <t>DCT1035</t>
  </si>
  <si>
    <t>Cañas | RESERVE CLASSIC | Clarinete Bb | N° 3.5 | Pack x 10</t>
  </si>
  <si>
    <t>DCT10355</t>
  </si>
  <si>
    <t>Cañas | RESERVE  | Clarinete Bb | N° 3.5+ | Pack x 10</t>
  </si>
  <si>
    <t>DCT1040</t>
  </si>
  <si>
    <t>Cañas | RESERVE CLASSIC | Clarinete Bb | N° 4.0 | Pack x 10</t>
  </si>
  <si>
    <t>DCT10405</t>
  </si>
  <si>
    <t>Cañas | RESERVE CLASSIC | Clarinete Bb | N° 4.0+ | Pack x 10</t>
  </si>
  <si>
    <t>DER0525</t>
  </si>
  <si>
    <t>Cañas | RESERVE | Clarinete bajo | N° 2.5 | Pack x 5</t>
  </si>
  <si>
    <t>DER0530</t>
  </si>
  <si>
    <t>Cañas | RESERVE | clarinete bajo| N°3.0 | Pack x 5</t>
  </si>
  <si>
    <t>DER05305</t>
  </si>
  <si>
    <t>Cañas | RESERVE | Clarinete bajo | N° 3.0 +| Pack x 5</t>
  </si>
  <si>
    <t>DER0535</t>
  </si>
  <si>
    <t>Cañas | RESERVE | Clarinete Bajo | Nº 3.5 | Pack x 5 |</t>
  </si>
  <si>
    <t>DER05355</t>
  </si>
  <si>
    <t>Cañas | RESERVE | Clarinete bajo | N° 3.5+ | Pack x 5</t>
  </si>
  <si>
    <t>DER0540</t>
  </si>
  <si>
    <t>Cañas | RESERVE | Clarinete Bajo | Nº 4.0 | Pack x 5 |</t>
  </si>
  <si>
    <t>DER0545</t>
  </si>
  <si>
    <t>Cañas | RESERVE | Clarinete bajo | N° 4.5 | Pack x 5</t>
  </si>
  <si>
    <t>DIR1025</t>
  </si>
  <si>
    <t>Cañas | RESERVE | Saxo Soprano | Nº 2.5 | Pack x 10 |</t>
  </si>
  <si>
    <t>DIR1030</t>
  </si>
  <si>
    <t>Cañas | RESERVE | Saxo Soprano | Nº 3.0 | Pack x 10 |</t>
  </si>
  <si>
    <t>DIR10305</t>
  </si>
  <si>
    <t>Cañas | RESERVE | Saxo soprano | N° 3.0+ | Pack x 10</t>
  </si>
  <si>
    <t>DIR1035</t>
  </si>
  <si>
    <t>Cañas | RESERVE | Saxo soprano | N° 3.5 | Pack x 10</t>
  </si>
  <si>
    <t>DJR0130-B25</t>
  </si>
  <si>
    <t>Cañas | RESERVE | Saxo Alto | N°3.0 |Pack x 25</t>
  </si>
  <si>
    <t>DJR01305-B25</t>
  </si>
  <si>
    <t>Cañas | RESERVE | Saxo Alto | N° 3.0+ | Pack x 25</t>
  </si>
  <si>
    <t>DJR1025</t>
  </si>
  <si>
    <t>Cañas | RESERVE | Saxo Alto | Nº 2.5 | Pack x 10 |</t>
  </si>
  <si>
    <t>DJR1030</t>
  </si>
  <si>
    <t>Cañas | RESERVE | Saxo Alto | Nº 3.0 | Pack x 10 |</t>
  </si>
  <si>
    <t>DJR10305</t>
  </si>
  <si>
    <t>Cañas | RESERVE | Saxo alto | N° 3.0+ | Pack x 10</t>
  </si>
  <si>
    <t>DJR1035</t>
  </si>
  <si>
    <t>Cañas | RESERVE | Saxo alto | N° 3.5 | Pack x 10</t>
  </si>
  <si>
    <t>DKR0130-B25</t>
  </si>
  <si>
    <t>Cañas | RESERVE | Saxo Tenor | N°3.0 | Pack x 25</t>
  </si>
  <si>
    <t>DKR01305-B25</t>
  </si>
  <si>
    <t>Cañas | RESERVE | Saxo Tenor | N°3.0+ | Pack x 25</t>
  </si>
  <si>
    <t>DKR0525</t>
  </si>
  <si>
    <t>Cañas | RESERVE | Saxo Tenor | Nº 2.5 | Pack x 5 |</t>
  </si>
  <si>
    <t>DKR0530</t>
  </si>
  <si>
    <t>Cañas | RESERVE | Saxo Tenor | Nº 3.0 | Pack x 5 |</t>
  </si>
  <si>
    <t>DKR05305</t>
  </si>
  <si>
    <t>Cañas | RESERVE | Saxo Tenor | N° 3.0+ | Pack x 5</t>
  </si>
  <si>
    <t>DKR0535</t>
  </si>
  <si>
    <t>Cañas | RESERVE | Saxo Tenor | N° 3.5 | Pack x 5</t>
  </si>
  <si>
    <t>DLR0230</t>
  </si>
  <si>
    <t>Cañas | RESERVE | Saxo baritono | N° 3.0 | Pack x 2</t>
  </si>
  <si>
    <t>DLR0525</t>
  </si>
  <si>
    <t>Cañas | RESERVE | Saxo Baritono | Nº 2.5 | Pack x 5 |</t>
  </si>
  <si>
    <t>DLR0530</t>
  </si>
  <si>
    <t>Cañas | RESERVE | Saxo baritono |N° 3.0|Pack x 5</t>
  </si>
  <si>
    <t>DLR05305</t>
  </si>
  <si>
    <t>Cañas | RESERVE | Saxo baritono |N° 3.0+|Pack x 5</t>
  </si>
  <si>
    <t>DLR0535</t>
  </si>
  <si>
    <t>Cañas | RESERVE | Saxo baritono |N° 3.5|Pack x 5</t>
  </si>
  <si>
    <t>DRGRD4ACBL</t>
  </si>
  <si>
    <t>Porta Cañas | Saxo-Clarinete | Celeste</t>
  </si>
  <si>
    <t>DRGRD4ACGR</t>
  </si>
  <si>
    <t>Porta Cañas | Saxo-Clarinete | Verde</t>
  </si>
  <si>
    <t>DRGRD4ACPU</t>
  </si>
  <si>
    <t>Porta Cañas | Saxo-Clarinete | Violeta</t>
  </si>
  <si>
    <t>DRGRD4ACRD</t>
  </si>
  <si>
    <t>Porta Cañas | Saxo-Clarinete | Rojo</t>
  </si>
  <si>
    <t>DRGRD4ACYL</t>
  </si>
  <si>
    <t>Porta Cañas | Saxo-Clarinete | Amarillo</t>
  </si>
  <si>
    <t>DRGRD4TBBK</t>
  </si>
  <si>
    <t>Porta Cañas | Saxo Baritono | Black</t>
  </si>
  <si>
    <t>DRGRD4TBBL</t>
  </si>
  <si>
    <t>Porta Cañas | Saxo Baritono | Celeste</t>
  </si>
  <si>
    <t>DRGRD4TBGR</t>
  </si>
  <si>
    <t>Porta Cañas | Saxo Baritono | Verde</t>
  </si>
  <si>
    <t>DRGRD4TBPU</t>
  </si>
  <si>
    <t>Porta Cañas | Saxo Baritono | Violeta</t>
  </si>
  <si>
    <t>DRGRD4TBRD</t>
  </si>
  <si>
    <t>Porta Cañas | Saxo Baritono | Rojo</t>
  </si>
  <si>
    <t>DRGRD4TBYL</t>
  </si>
  <si>
    <t>Porta Cañas | Saxo Baritono | Amarillo</t>
  </si>
  <si>
    <t>HCL1S</t>
  </si>
  <si>
    <t>Abrazadera | RESERVE | Clarinete | Tipo Harrison | Con Cubre boquilla | Plateada</t>
  </si>
  <si>
    <t>MCE-EV10</t>
  </si>
  <si>
    <t>Boquilla | RESERVE EVOLUTION | Clarinete | EV10 | (1.08mm | Medium-Long Facing | Afinación 440)</t>
  </si>
  <si>
    <t>MCE-EV10E</t>
  </si>
  <si>
    <t>Boquilla | RESERVE EVOLUTION | Clarinete | EV10E | (1.08mm | Medium-Long Facing | Afinación 442</t>
  </si>
  <si>
    <t>MCR-X0</t>
  </si>
  <si>
    <t>Boquilla | RESERVE | Clarinete | Close Facing</t>
  </si>
  <si>
    <t>MCR-X10E</t>
  </si>
  <si>
    <t>Boquilla | RESERVE | Clarinete | X10E | (1.11mm | Medium-Short Facing | Afinación 442)</t>
  </si>
  <si>
    <t>MCR-X15E</t>
  </si>
  <si>
    <t>Boquilla | RESERVE | Clarinete | X15E | (1.18mm | Long Facing | Afinación 442)</t>
  </si>
  <si>
    <t>MCR-X25E</t>
  </si>
  <si>
    <t>Boquilla | RESERVE | Clarinete | X25E | (1.25mm | Long Facing | Afinación 442)</t>
  </si>
  <si>
    <t>MJM-7</t>
  </si>
  <si>
    <t>Boquilla | METALITE | Saxo Alto | M7</t>
  </si>
  <si>
    <t>MJR-D145</t>
  </si>
  <si>
    <t>Boquilla | RESERVE | Saxo Alto | D145 | (1.45mm | Medium Facing)</t>
  </si>
  <si>
    <t>MJR-D150</t>
  </si>
  <si>
    <t>Boquilla | RESERVE | Saxo Alto | D150 | (1.50mm | Medium-Long Facing)</t>
  </si>
  <si>
    <t>MJR-D155</t>
  </si>
  <si>
    <t>Boquilla | RESERVE | Saxo Alto | Medio</t>
  </si>
  <si>
    <t>MJS-D5M</t>
  </si>
  <si>
    <t>Boquilla | JAZZ SELECT | Saxo Alto | D5 | .073" - 1,86mm</t>
  </si>
  <si>
    <t>MJS-D6M</t>
  </si>
  <si>
    <t>Boquilla | JAZZ SELECT | Saxo Alto | D6 MED | .078" - 1,98mm</t>
  </si>
  <si>
    <t>MJS-D6M-MB</t>
  </si>
  <si>
    <t>MPC SJ Alto Sax D6 MARBLE</t>
  </si>
  <si>
    <t>MJS-D7M</t>
  </si>
  <si>
    <t>Boquilla | JAZZ SELECT | Saxo Alto | D7 OPEN | .083" - 2,10mm</t>
  </si>
  <si>
    <t>MJS-D7M-MB</t>
  </si>
  <si>
    <t>MPC SJ ALTO SAX D7 MARBLE</t>
  </si>
  <si>
    <t>MKM-7</t>
  </si>
  <si>
    <t>Boquilla | METALITE | Saxo Tenor | M7</t>
  </si>
  <si>
    <t>MKM-9</t>
  </si>
  <si>
    <t>Boquilla | METALITE | Saxo Tenor | M9</t>
  </si>
  <si>
    <t>MKS-D7M</t>
  </si>
  <si>
    <t>MPC Select Jazz Ten Sax D7 Med</t>
  </si>
  <si>
    <t>MKS-D7M-MB</t>
  </si>
  <si>
    <t>MPC SJ Tenor Sax D7 MARBLE</t>
  </si>
  <si>
    <t>MKS-D8M</t>
  </si>
  <si>
    <t>MPC Select Jazz Ten Sax D8 Med</t>
  </si>
  <si>
    <t>MKS-D8M-MB</t>
  </si>
  <si>
    <t>MPC SJ TENOR SAX, D8M, MARBLE</t>
  </si>
  <si>
    <t>RAS1C</t>
  </si>
  <si>
    <t>Cubre Boquilla | saxo Alto | Material Sintetico</t>
  </si>
  <si>
    <t>RAS1LN</t>
  </si>
  <si>
    <t>Abrazadera | RICO | Saxo Alto | Plateada</t>
  </si>
  <si>
    <t>RCA0120-B25</t>
  </si>
  <si>
    <t>Cañas | RICO | Clarinete Bb | N°2.0 | Pack x 25</t>
  </si>
  <si>
    <t>RCA0125-B25</t>
  </si>
  <si>
    <t>Cañas | RICO | Clarinete Bb | N°2.5 | Pack x 25</t>
  </si>
  <si>
    <t>RCA0320</t>
  </si>
  <si>
    <t>Cañas | RICO | Clarinete | N° 2.0 | MC x 3 | Pack x 3</t>
  </si>
  <si>
    <t>RCA0325</t>
  </si>
  <si>
    <t>Cañas | RICO | Clarinete | N° 2.5 | MC x 3 | Pack x 3</t>
  </si>
  <si>
    <t>RCA0330</t>
  </si>
  <si>
    <t>Cañas | RICO | Clarinete | N° 3.0 | MC x 3 | Pack x 3</t>
  </si>
  <si>
    <t>RCA0335</t>
  </si>
  <si>
    <t>Cañas | RICO | Clarinete | Nº 3.5 | Blister | Pack x 3 |</t>
  </si>
  <si>
    <t>RCA1015</t>
  </si>
  <si>
    <t>Cañas | RICO | Clarinete | Nº 1.5 | Pack x 10 |</t>
  </si>
  <si>
    <t>RCA1020</t>
  </si>
  <si>
    <t>Cañas | RICO | Clarinete | Nº 2.0 | Pack x 10 |</t>
  </si>
  <si>
    <t>RCA1025</t>
  </si>
  <si>
    <t>Cañas | RICO | Clarinete | Nº 2.5 | Pack x 10 |</t>
  </si>
  <si>
    <t>RCA1030</t>
  </si>
  <si>
    <t>Cañas | RICO | Clarinete | Nº 3.0 | Pack x 10 |</t>
  </si>
  <si>
    <t>RCA1035</t>
  </si>
  <si>
    <t>Cañas | RICO | Clarinete | Nº 3.5 | Pack x 10 |</t>
  </si>
  <si>
    <t>RCA1040</t>
  </si>
  <si>
    <t>Cañas | RICO | Clarinete | Nº 4.0 | Pack x 10 |</t>
  </si>
  <si>
    <t>RCB0120-B25</t>
  </si>
  <si>
    <t>Cañas | ROYAL | Clarinete Bb | N°2.0 | Pack x 25</t>
  </si>
  <si>
    <t>RCB0125-B25</t>
  </si>
  <si>
    <t>Cañas | ROYAL | Clarinete Bb | N°2.5 | Pack x 25</t>
  </si>
  <si>
    <t>RCB1015</t>
  </si>
  <si>
    <t>Cañas | RICO ROYAL | Clarinete | Nº 1.5 | Pack x 10 |</t>
  </si>
  <si>
    <t>RCB1020</t>
  </si>
  <si>
    <t>Cañas | RICO ROYAL | Clarinete | Nº 2.0 | Pack x 10 |</t>
  </si>
  <si>
    <t>RCB1025</t>
  </si>
  <si>
    <t>Cañas | RICO ROYAL | Clarinete | Nº 2.5 | Pack x 10 |</t>
  </si>
  <si>
    <t>RCB1030</t>
  </si>
  <si>
    <t>Cañas | RICO ROYAL | Clarinete | Nº 3.0 | Pack x 10 |</t>
  </si>
  <si>
    <t>RCB1035</t>
  </si>
  <si>
    <t>Cañas | RICO ROYAL | Clarinete | Nº 3.5 | Pack x 10 |</t>
  </si>
  <si>
    <t>RCB1040</t>
  </si>
  <si>
    <t>Cañas | RICO ROYAL | Clarinete | Nº 4.0 | Pack x 10 |</t>
  </si>
  <si>
    <t>RCC10MD</t>
  </si>
  <si>
    <t>Cañas | LA VOZ | Clarinete |   M | Pack x 10 | Medium</t>
  </si>
  <si>
    <t>RCRKGR12</t>
  </si>
  <si>
    <t>Grasa para corchos | Caja x 12 unidades</t>
  </si>
  <si>
    <t>RDA-RSRV</t>
  </si>
  <si>
    <t>Display Rack | Para Cañas RESERVE</t>
  </si>
  <si>
    <t>RDA-05S/L</t>
  </si>
  <si>
    <t>Display Rack | Para Cañas RICO  5 cajas</t>
  </si>
  <si>
    <t>RDA-10S</t>
  </si>
  <si>
    <t>Display Rack | Para Cañas RICO  10 cajas</t>
  </si>
  <si>
    <t>RDA-50/25</t>
  </si>
  <si>
    <t>Display Rack | Para Cañas RICO  25/50 cajas</t>
  </si>
  <si>
    <t>REA1025</t>
  </si>
  <si>
    <t>Cañas | RICO | Clarinete Bajo | Nº 2.5 | Pack x 10 |</t>
  </si>
  <si>
    <t>REB1025</t>
  </si>
  <si>
    <t>Cañas | RICO ROYAL | Clarinete Bajo | Nº 2.5 | Pack x 10 |</t>
  </si>
  <si>
    <t>RGC05TSX250</t>
  </si>
  <si>
    <t>Cañas | GRAND CONCERT | Saxo Tenor | Nº 2.5 | Pack x 5 |</t>
  </si>
  <si>
    <t>RGC05TSX300</t>
  </si>
  <si>
    <t>Cañas | GRAND CONCERT | Saxo Tenor | Nº 3.0 | Pack x 5 |</t>
  </si>
  <si>
    <t>RGC05TSX400</t>
  </si>
  <si>
    <t>Cañas | GRAND CONCERT | Saxo Tenor | Nº 4.0 | Pack x 5 |</t>
  </si>
  <si>
    <t>RGC10ASX250</t>
  </si>
  <si>
    <t>Cañas | GRAND CONCERT | Saxo Alto | Nº 2.5 | Pack x 10 |</t>
  </si>
  <si>
    <t>RGC10ASX300</t>
  </si>
  <si>
    <t>Cañas | GRAND CONCERT | Saxo Alto | Nº 3.0 | Pack x 10 |</t>
  </si>
  <si>
    <t>RGC10ASX350</t>
  </si>
  <si>
    <t>Cañas | GRAND CONCERT | Saxo Alto | Nº 3.5 | Pack x 10 |</t>
  </si>
  <si>
    <t>RGC10BCL300</t>
  </si>
  <si>
    <t>Cañas | GRAND CONCERT | Clarinete Bb| Nº 3.0 | Pack x 10 |</t>
  </si>
  <si>
    <t>RGC10BCL350</t>
  </si>
  <si>
    <t>Cañas | GRAND CONCERT | Clarinete Bb| Nº 3.5 | Pack x 10 |</t>
  </si>
  <si>
    <t>RGRD4ASCL</t>
  </si>
  <si>
    <t>Porta Cañas | Saxo Alto -Clarinete | para 4 Cañas | Black</t>
  </si>
  <si>
    <t>RGRD4TSBS</t>
  </si>
  <si>
    <t>Porta Cañas | Saxo Tenor-Baritono | para 4 Cañas | Black</t>
  </si>
  <si>
    <t>RHKP5ASX350</t>
  </si>
  <si>
    <t>Cañas | HEMKE | Saxo Alto | Nº 3.5 | Pack x 5 |</t>
  </si>
  <si>
    <t>RHKP5SSX300</t>
  </si>
  <si>
    <t>Cañas | HEMKE | Saxo Soprano | Nº 3.0 | Pack x 5 |</t>
  </si>
  <si>
    <t>RHKP5TSX350</t>
  </si>
  <si>
    <t>Cañas | HEMKE | Saxo Tenor | Nº 3.5 | Pack x 5 |</t>
  </si>
  <si>
    <t>RIA1020</t>
  </si>
  <si>
    <t>Cañas | RICO | Saxo Soprano | Nº 2.0 | Pack x 10 |</t>
  </si>
  <si>
    <t>RIA1025</t>
  </si>
  <si>
    <t>Cañas | RICO | Saxo Soprano | Nº 2.5 | Pack x 10 |</t>
  </si>
  <si>
    <t>RIA1030</t>
  </si>
  <si>
    <t>Cañas | RICO | Saxo Soprano | Nº 3.0 | Pack x 10 |</t>
  </si>
  <si>
    <t>RIA1035</t>
  </si>
  <si>
    <t>Cañas | RICO | Saxo Soprano | Nº 3.5 | Pack x 10 |</t>
  </si>
  <si>
    <t>RIB1020</t>
  </si>
  <si>
    <t>Cañas | RICO ROYAL | Saxo Soprano | Nº 2.0 | Pack x 10 |</t>
  </si>
  <si>
    <t>RIB1025</t>
  </si>
  <si>
    <t>Cañas | RICO ROYAL | Saxo Soprano | Nº 2.5 | Pack x 10</t>
  </si>
  <si>
    <t>RIB1030</t>
  </si>
  <si>
    <t>Cañas | RICO ROYAL | Saxo Soprano | Nº 3.0 | Pack x 10 |</t>
  </si>
  <si>
    <t>RIB1035</t>
  </si>
  <si>
    <t>Cañas | RICO ROYAL | Saxo Soprano | Nº 3.5 | Pack x 10 |</t>
  </si>
  <si>
    <t>RIC10HD</t>
  </si>
  <si>
    <t>Cañas | LA VOZ | Saxo Soprano |  H  | Pack x 10 | Hard</t>
  </si>
  <si>
    <t>RIC10MD</t>
  </si>
  <si>
    <t>Cañas | LA VOZ | Saxo Soprano |  M  | Pack x 10 | Medium</t>
  </si>
  <si>
    <t>RIC10MH</t>
  </si>
  <si>
    <t>Cañas | LA VOZ | Saxo Soprano |  MH  | Pack x 10 | Medium Hard</t>
  </si>
  <si>
    <t>RIC10MS</t>
  </si>
  <si>
    <t>Cañas | LA VOZ | Saxo Soprano |  MS  | Pack x 10 | Medium Soft</t>
  </si>
  <si>
    <t>RIC10SF</t>
  </si>
  <si>
    <t>Cañas | LA VOZ | Saxo Soprano |  S  | Pack x 10 | Soft</t>
  </si>
  <si>
    <t>RJA0120-B25</t>
  </si>
  <si>
    <t>Cañas | RICO | Saxo Alto | N°2.0 | Pack x 25</t>
  </si>
  <si>
    <t>RJA0125-B25</t>
  </si>
  <si>
    <t>Cañas | RICO | Saxo Alto | N°2.5 | Pack x 25</t>
  </si>
  <si>
    <t>RJA0335</t>
  </si>
  <si>
    <t>Cañas | RICO | Saxo Alto | Nº 3.5 | Blister | Pack x 3 |</t>
  </si>
  <si>
    <t>RJA1020</t>
  </si>
  <si>
    <t>Cañas | RICO | Saxo Alto | Nº 2.0 | Pack x 10 |</t>
  </si>
  <si>
    <t>RJA1025</t>
  </si>
  <si>
    <t>Cañas | RICO | Saxo Alto | Nº 2.5 | Pack x 10 |</t>
  </si>
  <si>
    <t>RJA1030</t>
  </si>
  <si>
    <t>Cañas | RICO | Saxo Alto | Nº 3.0 | Pack x 10 |</t>
  </si>
  <si>
    <t>RJA1035</t>
  </si>
  <si>
    <t>Cañas | RICO | Saxo Alto | Nº 3.5 | Pack x 10 |</t>
  </si>
  <si>
    <t>RJA1040</t>
  </si>
  <si>
    <t>Cañas | RICO | Saxo Alto | Nº 4.0 | Pack x 10 |</t>
  </si>
  <si>
    <t>RJB0120-B25</t>
  </si>
  <si>
    <t>Cañas | ROYAL | Saxo Alto | N° 2.0 | Pack x 25</t>
  </si>
  <si>
    <t>RJB0125-B25</t>
  </si>
  <si>
    <t>Cañas | ROYAL | Saxo Alto | N° 2.5 | Pack x 25</t>
  </si>
  <si>
    <t>RJB1020</t>
  </si>
  <si>
    <t>Cañas | RICO ROYAL | Saxo Alto | Nº 2.0 | Pack x 10 |</t>
  </si>
  <si>
    <t>RJB1025</t>
  </si>
  <si>
    <t>Cañas | RICO ROYAL | Saxo Alto | Nº 2.5 | Pack x 10 |</t>
  </si>
  <si>
    <t>RJB1030</t>
  </si>
  <si>
    <t>Cañas | RICO ROYAL | Saxo Alto | Nº 3.0 | Pack x 10 |</t>
  </si>
  <si>
    <t>RJB1035</t>
  </si>
  <si>
    <t>Cañas | RICO ROYAL | Saxo Alto | Nº 3.5 | Pack x 10 |</t>
  </si>
  <si>
    <t>RJC10HD</t>
  </si>
  <si>
    <t>Cañas | LA VOZ | Saxo Alto |  H  | Pack x 10 | Hard</t>
  </si>
  <si>
    <t>RJC10MD</t>
  </si>
  <si>
    <t>Cañas | LA VOZ | Saxo Alto |  M  | Pack x 10 | Mediuam</t>
  </si>
  <si>
    <t>RJC10MH</t>
  </si>
  <si>
    <t>Cañas | LA VOZ | Saxo Alto |  MH  | Pack x 10 | Medium Hard</t>
  </si>
  <si>
    <t>RJC10MS</t>
  </si>
  <si>
    <t>Cañas | LA VOZ | Saxo Alto |  MS  | Pack x 10 | Medium Soft</t>
  </si>
  <si>
    <t>RJC10SF</t>
  </si>
  <si>
    <t>Cañas | LA VOZ | Saxo Alto |  S  | Pack x 10 | Soft</t>
  </si>
  <si>
    <t>RKA0335</t>
  </si>
  <si>
    <t>Cañas | RICO | Saxo Tenor | Nº 3.5 | Blister | Pack x 3 |</t>
  </si>
  <si>
    <t>RKA1020</t>
  </si>
  <si>
    <t>Cañas | RICO | Saxo Tenor | Nº 2.0 | Pack x 10 |</t>
  </si>
  <si>
    <t>RKA1025</t>
  </si>
  <si>
    <t>Cañas | RICO | Saxo Tenor | Nº 2.5 | Pack x 10 |</t>
  </si>
  <si>
    <t>RKA1030</t>
  </si>
  <si>
    <t>Cañas | RICO | Saxo Tenor | Nº 3.0 | Pack x 10 |</t>
  </si>
  <si>
    <t>RKB1025</t>
  </si>
  <si>
    <t>Cañas | RICO ROYAL | Saxo Tenor|  N| 2.5 |MC x 10</t>
  </si>
  <si>
    <t>RKB1030</t>
  </si>
  <si>
    <t>Cañas | RICO ROYAL | Saxo Tenor | Nº 3.0 | Pack x 10</t>
  </si>
  <si>
    <t>RKC10HD</t>
  </si>
  <si>
    <t>Cañas | LA VOZ | Saxo Tenor |  H  | Pack x 10 | Hard</t>
  </si>
  <si>
    <t>RKC10MD</t>
  </si>
  <si>
    <t>Cañas | LA VOZ | Saxo Tenor |  M  | Pack x 10 | Mediuam</t>
  </si>
  <si>
    <t>RKC10MH</t>
  </si>
  <si>
    <t>Cañas | LA VOZ | Saxo Tenor |  MH  | Pack x 10 | Medium Hard</t>
  </si>
  <si>
    <t>RKC10MS</t>
  </si>
  <si>
    <t>Cañas | LA VOZ | Saxo Tenor |  MS  | Pack x 10 | Medium Soft.</t>
  </si>
  <si>
    <t>RKC10SF</t>
  </si>
  <si>
    <t>Cañas | LA VOZ | Saxo Tenor |  S  | Pack x 10 | Soft</t>
  </si>
  <si>
    <t>RLA1025</t>
  </si>
  <si>
    <t>Cañas | RICO | Saxo Baritono | Nº 2.5 | Pack x 10 |</t>
  </si>
  <si>
    <t>RLA1030</t>
  </si>
  <si>
    <t>Cañas | RICO | Saxo Baritono | Nº 3.0 | Pack x 10 |</t>
  </si>
  <si>
    <t>RLA1035</t>
  </si>
  <si>
    <t>Cañas | RICO | Saxo Baritono | Nº 3.5 | Pack x 10 |</t>
  </si>
  <si>
    <t>RLB1020</t>
  </si>
  <si>
    <t>Cañas | RICO ROYAL | Saxo Baritono | Nº 2.0 | Pack x 10 |</t>
  </si>
  <si>
    <t>RLB1025</t>
  </si>
  <si>
    <t>Cañas | RICO ROYAL | Saxo Baritono | Nº 2.5 | Pack x 10 |</t>
  </si>
  <si>
    <t>RLB1030</t>
  </si>
  <si>
    <t>Cañas | RICO ROYAL | Saxo Baritono | Nº 3.0 | Pack x 10 |</t>
  </si>
  <si>
    <t>RLB1035</t>
  </si>
  <si>
    <t>Cañas | RICO ROYAL | Saxo Baritono | Nº 3.5 | Pack x 10 |</t>
  </si>
  <si>
    <t>RLB1040</t>
  </si>
  <si>
    <t>Cañas | RICO ROYAL | Saxo Baritono | Nº 4.0 | Pack x 10 |</t>
  </si>
  <si>
    <t>RLC10HD</t>
  </si>
  <si>
    <t>Cañas | LA VOZ | Saxo Baritono |  H  | Pack x 10 | Hard</t>
  </si>
  <si>
    <t>RLC10MD</t>
  </si>
  <si>
    <t>Cañas | LA VOZ | Saxo Baritono |  M  | Pack x 10 | Mediuam</t>
  </si>
  <si>
    <t>RLC10MH</t>
  </si>
  <si>
    <t>Cañas | LA VOZ | Saxo Baritono |  MH  | Pack x 10 | Medium Hard</t>
  </si>
  <si>
    <t>RLC10MS</t>
  </si>
  <si>
    <t>Cañas | LA VOZ | Saxo Baritono |  MS  | Pack x 10 | Medium Soft</t>
  </si>
  <si>
    <t>RLC10SF</t>
  </si>
  <si>
    <t>Cañas | LA VOZ | Saxo Baritono |  S  | Pack x 10 | Soft</t>
  </si>
  <si>
    <t>RNSASX01</t>
  </si>
  <si>
    <t>Neck Saver | Saxo Alto | Plumerillo para Tudel</t>
  </si>
  <si>
    <t>RNSTSX01</t>
  </si>
  <si>
    <t>Neck Saver | Saxo Tenor | Plumerillo para Tudel</t>
  </si>
  <si>
    <t>RPADGASX01</t>
  </si>
  <si>
    <t>Pad Saver | Saxo Alto | Plumerillo para cuerpo</t>
  </si>
  <si>
    <t>RPADGBCL01</t>
  </si>
  <si>
    <t>Pad Saver | Clarinete | Plumerillo para cuerpo</t>
  </si>
  <si>
    <t>RPADGFLT01</t>
  </si>
  <si>
    <t>Pad Saver | Flauta Traversa | Plumerillo para cuerpo</t>
  </si>
  <si>
    <t>RPADGPIC01</t>
  </si>
  <si>
    <t>Pad Saver | Fluta Piccolo | Plumerillo para cuerpo</t>
  </si>
  <si>
    <t>RPADGTSX01</t>
  </si>
  <si>
    <t>Pad Saver | Saxo Tenor | Plumerillo para cuerpo</t>
  </si>
  <si>
    <t>RRGMPCASXB5</t>
  </si>
  <si>
    <t>Boquilla | RICO ROYAL | Saxo Alto | Graftonite | B5</t>
  </si>
  <si>
    <t>RRGMPCASXB7</t>
  </si>
  <si>
    <t>Boquilla | RICO ROYAL | Saxo Alto | Graftonite | B7</t>
  </si>
  <si>
    <t>RRGMPCASXC5</t>
  </si>
  <si>
    <t>Boquilla | RICO ROYAL | Saxo Alto | Graftonite | C5</t>
  </si>
  <si>
    <t>RRGMPCASXC7</t>
  </si>
  <si>
    <t>Boquilla | RICO ROYAL | Saxo Alto | Graftonite | C7</t>
  </si>
  <si>
    <t>RRGMPCBCLB5</t>
  </si>
  <si>
    <t>Boquilla | RICO ROYAL | Clarinete | Graftonite | B5</t>
  </si>
  <si>
    <t>RRGMPCBCLB7</t>
  </si>
  <si>
    <t>Boquilla | RICO ROYAL | Clarinete | Graftonite | B7</t>
  </si>
  <si>
    <t>RRGMPCBCLC5</t>
  </si>
  <si>
    <t>Boquilla | RICO ROYAL | Clarinete | Graftonite | C5</t>
  </si>
  <si>
    <t>RRGMPCBCLC7</t>
  </si>
  <si>
    <t>Boquilla | RICO ROYAL | Clarinete | Graftonite | C7</t>
  </si>
  <si>
    <t>RRGMPCSSXB5</t>
  </si>
  <si>
    <t>Boquilla | RICO ROYAL | Saxo Soprano | Graftonite | B5</t>
  </si>
  <si>
    <t>RRGMPCTSXB5</t>
  </si>
  <si>
    <t>Boquilla | RICO ROYAL | Saxo Tenor | Graftonite | B5</t>
  </si>
  <si>
    <t>RRGMPCTSXC5</t>
  </si>
  <si>
    <t>Boquilla | RICO ROYAL | Saxo Tenor | Graftonite | C5</t>
  </si>
  <si>
    <t>RRGMPCTSXC7</t>
  </si>
  <si>
    <t>Boquilla | RICO ROYAL | Saxo Tenor | Graftonite | C7</t>
  </si>
  <si>
    <t>RRP05ASX200</t>
  </si>
  <si>
    <t>Cañas | PLASTICOVER | Saxo Alto | Nº 2.0 | Pack x 5 |</t>
  </si>
  <si>
    <t>RRP05ASX250</t>
  </si>
  <si>
    <t>Cañas | PLASTICOVER | Saxo Alto | Nº 2.5 | Pack x 5 |</t>
  </si>
  <si>
    <t>RRP05ASX300</t>
  </si>
  <si>
    <t>Cañas | PLASTICOVER | Saxo Alto | Nº 3.0 | Pack x 5 |</t>
  </si>
  <si>
    <t>RRP05ASX350</t>
  </si>
  <si>
    <t>Cañas | PLASTICOVER | Saxo Alto | Nº 3.5 | Pack x 5 |</t>
  </si>
  <si>
    <t>RRP05BCL200</t>
  </si>
  <si>
    <t>Cañas | PLASTICOVER | Clarinete | Nº 2.0 | Pack x 5 |</t>
  </si>
  <si>
    <t>RRP05BCL250</t>
  </si>
  <si>
    <t>Cañas | PLASTICOVER | Clarinete | Nº 2.5 | Pack x 5 |</t>
  </si>
  <si>
    <t>RRP05BCL300</t>
  </si>
  <si>
    <t>Cañas | PLASTICOVER | Clarinete | Nº 3.0 | Pack x 5 |</t>
  </si>
  <si>
    <t>RRP05BCL350</t>
  </si>
  <si>
    <t>Cañas | PLASTICOVER | Clarinete | Nº 3.5 | Pack x 5 |</t>
  </si>
  <si>
    <t>RRP05BSX200</t>
  </si>
  <si>
    <t>Cañas | PLASTICOVER | Saxo Baritono | Nº 2.0|</t>
  </si>
  <si>
    <t>RRP05BSX250</t>
  </si>
  <si>
    <t>Cañas | PLASTICOVER | Saxo Baritono | Nº 2.5 | Pack x 5 |</t>
  </si>
  <si>
    <t>RRP05BSX300</t>
  </si>
  <si>
    <t>Cañas | PLASTICOVER | Saxo Baritono | Nº 3.0 | Pack x 5 |</t>
  </si>
  <si>
    <t>RRP05BSX350</t>
  </si>
  <si>
    <t>Cañas | PLASTICOVER | Saxo Baritono | Nº 3.5 | Pack x 5 |</t>
  </si>
  <si>
    <t>RRP05SSX200</t>
  </si>
  <si>
    <t>Cañas | PLASTICOVER | Saxo Soprano | Nº 2 | Pack x 5 |</t>
  </si>
  <si>
    <t>RRP05SSX250</t>
  </si>
  <si>
    <t>Cañas | PLASTICOVER | Saxo Soprano | Nº 2.5 | Pack x 5 |</t>
  </si>
  <si>
    <t>RRP05SSX300</t>
  </si>
  <si>
    <t>Cañas | PLASTICOVER | Saxo Soprano | Nº 3 | Pack x 5 |</t>
  </si>
  <si>
    <t>RRP05SSX350</t>
  </si>
  <si>
    <t>Cañas | PLASTICOVER | Saxo Soprano | Nº 3.5 | Pack x 5 |</t>
  </si>
  <si>
    <t>RRP05TSX200</t>
  </si>
  <si>
    <t>Cañas | PLASTICOVER | Saxo Tenor | Nº 2.0 | Pack x 5 |</t>
  </si>
  <si>
    <t>RRP05TSX250</t>
  </si>
  <si>
    <t>Cañas | PLASTICOVER | Saxo Tenor | Nº 2.5 | Pack x 5 |</t>
  </si>
  <si>
    <t>RRP05TSX300</t>
  </si>
  <si>
    <t>Cañas | PLASTICOVER | Saxo Tenor | Nº 3.0 | Pack x 5 |</t>
  </si>
  <si>
    <t>RRP05TSX350</t>
  </si>
  <si>
    <t>Cañas | PLASTICOVER | Saxo Tenor | Nº 3.5 | Pack x 5 |</t>
  </si>
  <si>
    <t>RRS01ASX2H-B25</t>
  </si>
  <si>
    <t>Cañas | SELECT JAZZ | Saxo Alto | Unfiled | 2 Hard | Pack x 25</t>
  </si>
  <si>
    <t>RRS01TSX2H-B25</t>
  </si>
  <si>
    <t>Cañas | SELECT JAZZ | Saxo Tenor | Unfiled | N° 2H | Pack x 25</t>
  </si>
  <si>
    <t>RRS05BSX2H</t>
  </si>
  <si>
    <t>Cañas | SELECT JAZZ | Saxo Baritono | Unfiled | Nº 2H | Pack x 5 |</t>
  </si>
  <si>
    <t>RRS05BSX2S</t>
  </si>
  <si>
    <t>Cañas | SELECT JAZZ | Saxo Baritono | Unfiled | Nº 2S | Pack x 5 |</t>
  </si>
  <si>
    <t>RRS05BSX3H</t>
  </si>
  <si>
    <t>Cañas | SELECT JAZZ | Saxo Baritono | Unfiled | Nº 3H | Pack x 5 |</t>
  </si>
  <si>
    <t>RRS05BSX3M</t>
  </si>
  <si>
    <t>Cañas | SELECT JAZZ | Saxo Baritono | Unfiled | Nº 3M | Pack x 5 |</t>
  </si>
  <si>
    <t>RRS05BSX3S</t>
  </si>
  <si>
    <t>Cañas | SELECT JAZZ | Saxo Baritono | Unfiled | Nº 3S | Pack x 5 |</t>
  </si>
  <si>
    <t>RRS05BSX4H</t>
  </si>
  <si>
    <t>Cañas | SELECT JAZZ | Saxo Baritono | Unfiled | Nº 4H | Pack x 5 |</t>
  </si>
  <si>
    <t>RRS05BSX4M</t>
  </si>
  <si>
    <t>Cañas | SELECT JAZZ | Saxo Baritono | Unfiled | Nº 4M | Pack x 5 |</t>
  </si>
  <si>
    <t>RRS05BSX4S</t>
  </si>
  <si>
    <t>Cañas | SELECT JAZZ | Saxo Baritono | Unfiled | Nº 4S | Pack x 5 |</t>
  </si>
  <si>
    <t>RRS05TSX2H</t>
  </si>
  <si>
    <t>Cañas | SELECT JAZZ | Saxo Tenor | Unfiled | Nº 2H | Pack x 5 |</t>
  </si>
  <si>
    <t>RRS05TSX2M</t>
  </si>
  <si>
    <t>Cañas | SELECT JAZZ | Saxo Tenor | Unfiled | Nº 2M | Pack x 5 |</t>
  </si>
  <si>
    <t>RRS05TSX2S</t>
  </si>
  <si>
    <t>Cañas | SELECT JAZZ | Saxo Tenor | Unfiled | Nº 2S | Pack x 5 |</t>
  </si>
  <si>
    <t>RRS05TSX3H</t>
  </si>
  <si>
    <t>Cañas | SELECT JAZZ | Saxo Tenor | Unfiled | Nº 3H | Pack x 5 |</t>
  </si>
  <si>
    <t>RRS05TSX3S</t>
  </si>
  <si>
    <t>Cañas | SELECT JAZZ | Saxo Tenor | Unfiled | Nº 3S | Pack x 5 |</t>
  </si>
  <si>
    <t>RRS05TSX4H</t>
  </si>
  <si>
    <t>Cañas | SELECT JAZZ | Saxo Tenor | Unfiled | Nº 4H | Pack x 5 |</t>
  </si>
  <si>
    <t>RRS05TSX4M</t>
  </si>
  <si>
    <t>Cañas | SELECT JAZZ | Saxo Tenor | Unfiled | Nº 4M | Pack x 5 |</t>
  </si>
  <si>
    <t>RRS05TSX4S</t>
  </si>
  <si>
    <t>Cañas | SELECT JAZZ | Saxo Tenor | Unfiled | Nº 4S | Pack x 5 |</t>
  </si>
  <si>
    <t>RRS10ASX2H</t>
  </si>
  <si>
    <t>Cañas | SELECT JAZZ | Saxo Alto | Unfiled | Nº 2H | Pack x 10 |</t>
  </si>
  <si>
    <t>RRS10ASX2M</t>
  </si>
  <si>
    <t>Cañas | SELECT JAZZ | Saxo Alto | Unfiled | Nº 2M | Pack x 10 |</t>
  </si>
  <si>
    <t>RRS10ASX2S</t>
  </si>
  <si>
    <t>Cañas | SELECT JAZZ | Saxo Alto | Unfiled | Nº 2S | Pack x 10 |</t>
  </si>
  <si>
    <t>RRS10ASX3H</t>
  </si>
  <si>
    <t>Cañas | SELECT JAZZ | Saxo Alto | Unfiled | Nº 3H | Pack x 10 |</t>
  </si>
  <si>
    <t>RRS10ASX3M</t>
  </si>
  <si>
    <t>Cañas | SELECT JAZZ | Saxo Alto | Unfiled | Nº 3M | Pack x 10 |</t>
  </si>
  <si>
    <t>RRS10ASX4H</t>
  </si>
  <si>
    <t>Cañas | SELECT JAZZ | Saxo Alto | Unfiled | Nº 4H | Pack x 10 |</t>
  </si>
  <si>
    <t>RRS10ASX4M</t>
  </si>
  <si>
    <t>Cañas | SELECT JAZZ | Saxo Alto | Unfiled | Nº 4M | Pack x 10 |</t>
  </si>
  <si>
    <t>RRS10ASX4S</t>
  </si>
  <si>
    <t>Cañas | SELECT JAZZ | Saxo Alto | Unfiled | Nº 4S | Pack x 10 |</t>
  </si>
  <si>
    <t>RRS10SSX2H</t>
  </si>
  <si>
    <t>Cañas | SELECT JAZZ | Saxo Soprano | Unfiled | Nº 2H | Pack x 10 |</t>
  </si>
  <si>
    <t>RRS10SSX2M</t>
  </si>
  <si>
    <t>Cañas | SELECT JAZZ | Saxo Soprano | Unfiled | Nº 2M | Pack x 10 |</t>
  </si>
  <si>
    <t>RRS10SSX2S</t>
  </si>
  <si>
    <t>Cañas | SELECT JAZZ | Saxo Soprano | Unfiled | Nº 2S | Pack x 10 |</t>
  </si>
  <si>
    <t>RRS10SSX3H</t>
  </si>
  <si>
    <t>Cañas | SELECT JAZZ | Saxo Soprano | Unfiled | Nº 3H | Pack x 10 |</t>
  </si>
  <si>
    <t>RRS10SSX3M</t>
  </si>
  <si>
    <t>Cañas | SELECT JAZZ | Saxo Soprano | Unfiled | Nº 3M | Pack x 10 |</t>
  </si>
  <si>
    <t>RRS10SSX3S</t>
  </si>
  <si>
    <t>Cañas | SELECT JAZZ | Saxo Soprano | Unfiled | Nº 3S | Pack x 10 |</t>
  </si>
  <si>
    <t>RRS10SSX4H</t>
  </si>
  <si>
    <t>Cañas | SELECT JAZZ | Saxo Soprano | Unfiled | Nº 4H | Pack x 10 |</t>
  </si>
  <si>
    <t>RRS10SSX4M</t>
  </si>
  <si>
    <t>Cañas | SELECT JAZZ | Saxo Soprano | Unfiled | Nº 4M | Pack x 10 |</t>
  </si>
  <si>
    <t>RRS10SSX4S</t>
  </si>
  <si>
    <t>Cañas | SELECT JAZZ | Saxo Soprano | Unfiled | Nº 4S | Pack x 10 |</t>
  </si>
  <si>
    <t>RSF01ASX3S-B25</t>
  </si>
  <si>
    <t>Cañas | SELECT JAZZ | Saxo Alto | Filed | N°3 Soft | Pack x 25</t>
  </si>
  <si>
    <t>RSF01TSX3S-B25</t>
  </si>
  <si>
    <t>Cañas | SELECT JAZZ | Saxo Tenor | Filed | N°3 Soft | Pack x 25</t>
  </si>
  <si>
    <t>RSF05BSX2H</t>
  </si>
  <si>
    <t>Cañas | SELECT JAZZ | Saxo Baritono | Filed | Nº 2H | Pack x 5 |</t>
  </si>
  <si>
    <t>RSF05BSX2M</t>
  </si>
  <si>
    <t>Cañas | SELECT JAZZ | Saxo Baritono | Filed | Nº 2M | Pack x 5 |</t>
  </si>
  <si>
    <t>RSF05BSX2S</t>
  </si>
  <si>
    <t>Cañas | SELECT JAZZ | Saxo Baritono | Filed | Nº 2S | Pack x 5 |</t>
  </si>
  <si>
    <t>RSF05BSX3M</t>
  </si>
  <si>
    <t>Cañas | SELECT JAZZ | Saxo Baritono | Filed | Nº 3M | Pack x 5 |</t>
  </si>
  <si>
    <t>RSF05BSX3S</t>
  </si>
  <si>
    <t>Cañas | SELECT JAZZ | Saxo Baritono | Fled | Nº 3S | Pack x 5 |</t>
  </si>
  <si>
    <t>RSF05BSX4H</t>
  </si>
  <si>
    <t>Cañas | SELECT JAZZ | Saxo Baritono | Filed | Nº 4H | Pack x 5 |</t>
  </si>
  <si>
    <t>RSF05BSX4M</t>
  </si>
  <si>
    <t>Cañas | SELECT JAZZ | Saxo Baritono | Filed | Nº 4M | Pack x 5 |</t>
  </si>
  <si>
    <t>RSF05BSX4S</t>
  </si>
  <si>
    <t>Cañas | SELECT JAZZ | Saxo Baritono | Filed | Nº 4S | Pack x 5 |</t>
  </si>
  <si>
    <t>RSF05TSX2H</t>
  </si>
  <si>
    <t>Cañas | SELECT JAZZ | Saxo Tenor | Filed | Nº 2H | Pack x 5 |</t>
  </si>
  <si>
    <t>RSF05TSX2M</t>
  </si>
  <si>
    <t>Cañas | SELECT JAZZ | Saxo Tenor | Filed | Nº 2M | Pack x 5 |</t>
  </si>
  <si>
    <t>RSF05TSX2S</t>
  </si>
  <si>
    <t>Cañas | SELECT JAZZ | Saxo Tenor | Filed | Nº 2S | Pack x 5 |</t>
  </si>
  <si>
    <t>RSF05TSX3H</t>
  </si>
  <si>
    <t>Cañas | SELECT JAZZ | Saxo Tenor | Filed | Nº 3H | Pack x 5 |</t>
  </si>
  <si>
    <t>RSF05TSX3M</t>
  </si>
  <si>
    <t>Cañas | SELECT JAZZ | Saxo Tenor | Filed | Nº 3M | Pack x 5 |</t>
  </si>
  <si>
    <t>RSF05TSX3S</t>
  </si>
  <si>
    <t>Cañas | SELECT JAZZ | Saxo Tenor | Filed | Nº 3S | Pack x 5 |</t>
  </si>
  <si>
    <t>RSF05TSX4H</t>
  </si>
  <si>
    <t>Cañas | SELECT JAZZ | Saxo Tenor | Filed | Nº 4H | Pack x 5 |</t>
  </si>
  <si>
    <t>RSF05TSX4M</t>
  </si>
  <si>
    <t>Cañas | SELECT JAZZ | Saxo Tenor | Filed | Nº 4M | Pack x 5 |</t>
  </si>
  <si>
    <t>RSF05TSX4S</t>
  </si>
  <si>
    <t>Cañas | SELECT JAZZ | Saxo Tenor | Filed | Nº 4S | Pack x 5 |</t>
  </si>
  <si>
    <t>RSF10ASX2H</t>
  </si>
  <si>
    <t>Cañas | SELECT JAZZ | Saxo Alto | Filed | Nº 2H | Pack x 10 |</t>
  </si>
  <si>
    <t>RSF10ASX2M</t>
  </si>
  <si>
    <t>Cañas | SELECT JAZZ | Saxo Alto | Filed | Nº 2M | Pack x 10 |</t>
  </si>
  <si>
    <t>RSF10ASX2S</t>
  </si>
  <si>
    <t>Cañas | SELECT JAZZ | Saxo Alto | Filed | Nº 2S | Pack x 10 |</t>
  </si>
  <si>
    <t>RSF10ASX3H</t>
  </si>
  <si>
    <t>Cañas | SELECT JAZZ | Saxo Alto | Filed | Nº 3H | Pack x 10 |</t>
  </si>
  <si>
    <t>RSF10ASX3M</t>
  </si>
  <si>
    <t>Cañas | SELECT JAZZ | Saxo Alto | Filed | Nº 3M | Pack x 10 |</t>
  </si>
  <si>
    <t>RSF10ASX3S</t>
  </si>
  <si>
    <t>Cañas | SELECT JAZZ | Saxo Alto | Filed | Nº 3S | Pack x 10 |</t>
  </si>
  <si>
    <t>RSF10ASX4H</t>
  </si>
  <si>
    <t>Cañas | SELECT JAZZ | Saxo Alto | Filed | Nº 4H | Pack x 10 |</t>
  </si>
  <si>
    <t>RSF10ASX4M</t>
  </si>
  <si>
    <t>Cañas | SELECT JAZZ | Saxo Alto | Filed | Nº 4M | Pack x 10 |</t>
  </si>
  <si>
    <t>RSF10ASX4S</t>
  </si>
  <si>
    <t>Cañas | SELECT JAZZ | Saxo Alto | Filed | Nº 4S | Pack x 10 |</t>
  </si>
  <si>
    <t>RSF10SSX2H</t>
  </si>
  <si>
    <t>Cañas | SELECT JAZZ | Saxo Soprano | Filed | Nº 2H | Pack x 10 |</t>
  </si>
  <si>
    <t>RSF10SSX2M</t>
  </si>
  <si>
    <t>Cañas | SELECT JAZZ | Saxo Soprano | Fled | Nº 2M | Pack x 10 |</t>
  </si>
  <si>
    <t>RSF10SSX2S</t>
  </si>
  <si>
    <t>Cañas | SELECT JAZZ | Saxo Soprano | Filed | Nº 2S | Pack x 10 |</t>
  </si>
  <si>
    <t>RSF10SSX3H</t>
  </si>
  <si>
    <t>Cañas | SELECT JAZZ | Saxo Soprano | Filed | Nº 3H | Pack x 10 |</t>
  </si>
  <si>
    <t>RSF10SSX3M</t>
  </si>
  <si>
    <t>Cañas | SELECT JAZZ | Saxo Soprano | Filed | Nº 3M | Pack x 10 |</t>
  </si>
  <si>
    <t>RSF10SSX3S</t>
  </si>
  <si>
    <t>Cañas | SELECT JAZZ | Saxo Soprano | Filed | Nº 3S | Pack x 10 |</t>
  </si>
  <si>
    <t>RSF10SSX4H</t>
  </si>
  <si>
    <t>Cañas | SELECT JAZZ | Saxo Soprano | Filed | Nº 4H | Pack x 10 |</t>
  </si>
  <si>
    <t>RSF10SSX4M</t>
  </si>
  <si>
    <t>Cañas | SELECT JAZZ | Saxo Soprano | Filed | Nº 4M | Pack x 10 |</t>
  </si>
  <si>
    <t>RSF10SSX4S</t>
  </si>
  <si>
    <t>Cañas | SELECT JAZZ | Saxo Soprano | Filed | Nº 4S | Pack x 10 |</t>
  </si>
  <si>
    <t>RTS1LN</t>
  </si>
  <si>
    <t>Abrazadera | metálica extra fuerte para saxo | Tenor/barítono | Nickel plated</t>
  </si>
  <si>
    <t>RVCASE04</t>
  </si>
  <si>
    <t>Porta Cañas | D'Addario Woodwinds| Reedvitalizer | Humificador de Cañas | Universal</t>
  </si>
  <si>
    <t>RVCASE05</t>
  </si>
  <si>
    <t>Estuche porta Cañas | Oboe/Fagot</t>
  </si>
  <si>
    <t>RV0173</t>
  </si>
  <si>
    <t>Reed Vitalizer sola recarga 72%</t>
  </si>
  <si>
    <t>SJA15</t>
  </si>
  <si>
    <t>Correa | Saxo Alto-Soprano | Cuerina estampada | Gancho metalico | Diseño True Blue</t>
  </si>
  <si>
    <t>SJA16</t>
  </si>
  <si>
    <t>Correa | Saxo Alto-Soprano | Cuerina estampada | Gancho metalico | Diseño Afro-Cuban</t>
  </si>
  <si>
    <t>SJA17</t>
  </si>
  <si>
    <t>Correa | Saxo Alto-Soprano | Cuerina estampada | Gancho metalico | Diseño Black Fire</t>
  </si>
  <si>
    <t>SLA15</t>
  </si>
  <si>
    <t>Correa | Saxo Tenor-Baritono | Cuerina estampada | Gancho metalico | Diseño True Blue</t>
  </si>
  <si>
    <t>SLA16</t>
  </si>
  <si>
    <t>Correa | Saxo Tenor-Baritono | Cuerina estampada | Gancho metalico | Diseño Afro-Cuban</t>
  </si>
  <si>
    <t>SLA17</t>
  </si>
  <si>
    <t>Correa | Saxo Tenor-Baritono | Cuerina estampada | Gancho metalico | Diseño Black Fire</t>
  </si>
  <si>
    <t>VAS0120G2</t>
  </si>
  <si>
    <t xml:space="preserve">VENN ALTO SAXOPHONE REED, 2.0 </t>
  </si>
  <si>
    <t>VAS0125</t>
  </si>
  <si>
    <t>Cañas sintéticas | Venn | Saxo alto | Unfiled | N° 2.5 |</t>
  </si>
  <si>
    <t>VAS0125G2</t>
  </si>
  <si>
    <t xml:space="preserve">VENN ALTO SAXOPHONE REED, 2.5 </t>
  </si>
  <si>
    <t>VAS0130</t>
  </si>
  <si>
    <t>Cañas sintéticas | Venn | Saxo alto | Unfiled | N° 3.0 |</t>
  </si>
  <si>
    <t>VAS0130G2</t>
  </si>
  <si>
    <t xml:space="preserve">VENN ALTO SAXOPHONE REED, 3.0 </t>
  </si>
  <si>
    <t>VAS0135G2</t>
  </si>
  <si>
    <t xml:space="preserve">VENN ALTO SAXOPHONE REED, 3.5 </t>
  </si>
  <si>
    <t>VBB0125</t>
  </si>
  <si>
    <t>Cañas sintéticas | Venn | Clarinete Bb | Unfiled | N°2.5 |</t>
  </si>
  <si>
    <t>VBB0130</t>
  </si>
  <si>
    <t>Cañas sintéticas | Venn | Clarinete Bb | Unfiled | N°3.0 |</t>
  </si>
  <si>
    <t>VTS0120G2</t>
  </si>
  <si>
    <t xml:space="preserve">VENN TEN SAXOPHONE REED, 2.0  </t>
  </si>
  <si>
    <t>VTS0125</t>
  </si>
  <si>
    <t>Cañas sintéticas | Venn | Saxo tenor | Unfiled | N° 2.5 |</t>
  </si>
  <si>
    <t>VTS0125G2</t>
  </si>
  <si>
    <t xml:space="preserve">VENN TEN SAXOPHONE REED, 2.5  </t>
  </si>
  <si>
    <t>VTS0130G2</t>
  </si>
  <si>
    <t xml:space="preserve">VENN TEN SAXOPHONE REED, 3.0  </t>
  </si>
  <si>
    <t>VTS0135G2</t>
  </si>
  <si>
    <t xml:space="preserve">VENN TEN SAXOPHONE REED, 3.5 </t>
  </si>
  <si>
    <t>WWDA-10C</t>
  </si>
  <si>
    <t>DAWW COUNTERTOP 10-BOX DISPLAY</t>
  </si>
  <si>
    <t>DB TECHNOLOGIES</t>
  </si>
  <si>
    <t>AC26N</t>
  </si>
  <si>
    <t>Procesador de audio | 2 in/6 out Full Range | AES/EBU 2x2 | RdNet | USB | 32 user presets | Delay up 340mS</t>
  </si>
  <si>
    <t>AF-VIO1</t>
  </si>
  <si>
    <t>Adaptador |Marco adaptador para poner VIO L208 debajo de VIO S118 o VIO L210 y apilar VIO L208  | L210 sobre cualquier sub VIO</t>
  </si>
  <si>
    <t>ARENA SW18 PRO</t>
  </si>
  <si>
    <t>Bafle Subwoofer Pasivo 18" RCF, 1000w RMS, 8 ohms, 134db, Madera</t>
  </si>
  <si>
    <t>B-HYPE M BT</t>
  </si>
  <si>
    <t>Bafle  | Activo (bateria) | Vivo | 95W rms | 10"+1" | XLR combo + RCA + mini plug + Bluetooth-SD/USB | DSP | Sist inalam 638-662MHz | body + mic de vincha  | Link TRS | 62-20000 Hz | 123 dB | Poliprop</t>
  </si>
  <si>
    <t>B-HYPE M HT</t>
  </si>
  <si>
    <t>Bafle  | Activo |  95W rms |  10" + Dr | Bat, Recargable | Mic de mano inalanmbrico | Bluetooth - SD/USB | DSP | Link TRS | 62-20000 Hz | 123 dB</t>
  </si>
  <si>
    <t>B-HYPE 10</t>
  </si>
  <si>
    <t>Bafle | Activo | 130W rms |  10" + Dr | XLR Combo | DSP | Link XLR  |  55Hz - 20KHz  | 121dB SPL  |  Bocina Asimetrica  |  Polipropileno</t>
  </si>
  <si>
    <t>B-HYPE 12</t>
  </si>
  <si>
    <t>Bafle  |  Activo  | Vivo | 200W rms |  12" + 1" Dr | XLR Combo | DSP  | Link XLR  |  55Hz - 20KHz  | 126dB SPL  |  Bocina Asimetrica  |  Polipropileno</t>
  </si>
  <si>
    <t>B-HYPE 15</t>
  </si>
  <si>
    <t>Bafle | Activo | 200W rms |  15" + Dr | XLR Combo | DSP | Link XLR  |  51Hz - 20KHz  | 126.5dB SPL  |  Bocina Asimetrica  |  Polipropileno</t>
  </si>
  <si>
    <t>B-HYPE 8</t>
  </si>
  <si>
    <t>Bafle  |  Activo  | Vivo | 130W rms |  8" + 1" Dr | XLR Combo | DSP  | Link XLR  |  65Hz - 20KHz  | 120dB SPL  |  Bocina Asimetrica  |  Polipropileno</t>
  </si>
  <si>
    <t>CLON-DRKMini</t>
  </si>
  <si>
    <t>Bumper | para DVA Mini</t>
  </si>
  <si>
    <t>DAC 70</t>
  </si>
  <si>
    <t>Cable | XLR-XLR audio cable (70 cm)</t>
  </si>
  <si>
    <t>DCK 27T</t>
  </si>
  <si>
    <t>Set de Cable | p/ VIO L210/S318 | 2 x Powercon links 70cm blue/grey  2 x XLR M/F 70 cm.</t>
  </si>
  <si>
    <t>DO-VIOS118</t>
  </si>
  <si>
    <t>Carro de Transporte l Dolly | para hasta 3x VIO S118 con hardware integrado para asegurar el sub (ruedas incluidas)</t>
  </si>
  <si>
    <t>DO-VIOS318</t>
  </si>
  <si>
    <t>Carro de Transporte l Dolly | para hasta 3x VIOS318 o 3x VIO S218 apilados horizontalmente (ruedas incluidas)</t>
  </si>
  <si>
    <t>DPTC-70 L</t>
  </si>
  <si>
    <t>Cable | Power Con True 1-Power Con T | p/VIO</t>
  </si>
  <si>
    <t>DRK-IG</t>
  </si>
  <si>
    <t>Bumper FlyBar para colgar Ingenia IG1T/IG2T/IG3T/IG4T</t>
  </si>
  <si>
    <t>DRK-208</t>
  </si>
  <si>
    <t>Bumper l Fly Bar l p/ Vio L-208</t>
  </si>
  <si>
    <t>DRK-210</t>
  </si>
  <si>
    <t>Bumper | para colgar/stackear ViO L210 y ViO S118 | carga maxima 750kg | peso 21,5kg</t>
  </si>
  <si>
    <t>DRK-212</t>
  </si>
  <si>
    <t xml:space="preserve">Bumper l Fly Bar l p/ Vio L-212 </t>
  </si>
  <si>
    <t>DSA-M2A</t>
  </si>
  <si>
    <t>Soporte | para DVA | Mini sobre Sub | Pole Mount Adapter</t>
  </si>
  <si>
    <t>DSF-M2</t>
  </si>
  <si>
    <t>Adaptador | para fijar DVA Mini s/Sub H / D</t>
  </si>
  <si>
    <t>DSX 2040</t>
  </si>
  <si>
    <t>Controlador Digital | 2 x4 | IT: USB/RS232 | 20 a 40K Hz | 40bit/96Khz | R.Din:115db</t>
  </si>
  <si>
    <t>DS2</t>
  </si>
  <si>
    <t xml:space="preserve">Pole Mount |  para adaptar (1) | 35 mm | ajustable |M20 | DVA S1521N - S2585N - S1518N - S10DP - S09DP - S08 - SUB 18D - SUB 15D- SUB 15D - SUB 18D - SUB 900 - SUB 600 </t>
  </si>
  <si>
    <t>DT-VIO L208</t>
  </si>
  <si>
    <t>Carro de Aluminio | p/Transporte 4 xVIO-208+Fly Bar</t>
  </si>
  <si>
    <t>DT-VIO L212</t>
  </si>
  <si>
    <t>Carro de Aluminio | p/Transporte 4 xVIO-212+Fly Bar</t>
  </si>
  <si>
    <t>DT-VIOL210</t>
  </si>
  <si>
    <t>Carro | para transportar hasta 4 módulos VIO L210 y un flybar DRK-210. Incluye 4 postes y una tapa de madera.</t>
  </si>
  <si>
    <t>DVA DCK 15</t>
  </si>
  <si>
    <t>Set de 2 Cables p/DVA T (1 Powercon A/B 50cm + 1 XLR M/H 50m)</t>
  </si>
  <si>
    <t>DVA DCK 27</t>
  </si>
  <si>
    <t>Set de 4 Cables p/DVA T (2 Powercon A/B 70cm + 2 XLR M/F 70cm)</t>
  </si>
  <si>
    <t>DVA DCK 45</t>
  </si>
  <si>
    <t>Set de 7 Cables p/DVA T (1 Powercon 10m + 3 Powercon A/B 50cm + 3 XLR M/H 50cm)</t>
  </si>
  <si>
    <t>DVA DRK-HK</t>
  </si>
  <si>
    <t>Set grillete | 2 pins para DRK20</t>
  </si>
  <si>
    <t>DVA DRK-M5</t>
  </si>
  <si>
    <t>Bumper | para colgar hasta 16 modulos DVA Mini.</t>
  </si>
  <si>
    <t>DVA DRK-10</t>
  </si>
  <si>
    <t>Bumper Acero para DVA T4-T8-T12, soporta hasta 250kg (16 DVA T4) Negro</t>
  </si>
  <si>
    <t>DVA DRK-20</t>
  </si>
  <si>
    <t>Bumper | Acero para DVA T4-T8-T12 | soporta hasta 1800kg | (60 DVA T12) Negro</t>
  </si>
  <si>
    <t>DVA DRK-20M</t>
  </si>
  <si>
    <t>Bumper | Acero Motorizado para DVT Series | (T4-T8-T12) soporta hasta 1000kg | c:BK</t>
  </si>
  <si>
    <t>DVA DSA 4</t>
  </si>
  <si>
    <t>Pole Mount | Adapter hasta |  3x DVA T4</t>
  </si>
  <si>
    <t>DVA DT-6</t>
  </si>
  <si>
    <t>Carro | Metalico para transportar hasta 6 DVA T4/T8 o hasta 4 T12 | Incluye ruedas</t>
  </si>
  <si>
    <t>DVA DWB3</t>
  </si>
  <si>
    <t>Soporte | de pared | para colgar hasta 3 DVA T4-T8</t>
  </si>
  <si>
    <t>DVA KS10</t>
  </si>
  <si>
    <t>Bafle | Subwoofer | Activo | 1000W rms  | 18" | 2 XLR | DSP + Delay | 2 Link XLR  | 41Hz - 120Hz | 134dB SPL |  Digipro G3 | Madera | Flyable</t>
  </si>
  <si>
    <t>DVA KS20</t>
  </si>
  <si>
    <t>Bafle | Subwoofer | Activo | 2000W rms |  2 x 18" | 2 XLR | DSP + Delay | 2 Link XLR  | 41 Hz - 120 Hz | 138db SPL |  Digipro G3 | Madera</t>
  </si>
  <si>
    <t>DVA K5</t>
  </si>
  <si>
    <t>Modulo Line Array Activo 3 vias, 1x8" + 1x6,5" + 2x1"; 500w rms, 100°x15°, 129db; DSP</t>
  </si>
  <si>
    <t>DVA MS12</t>
  </si>
  <si>
    <t>Bafle | Subwoofer | Activo | 700W rms | 12" | XLR | DSP | 2 Link XLR  | 45 - 140 Hz | 131dB SPL |  Digipro G3 | p/ Sistema Mini DB | Madera</t>
  </si>
  <si>
    <t>DVA M2M+M2S</t>
  </si>
  <si>
    <t>Line Array DVA Mini; 1 M2M (activo) + 1 M2S (pasivo), 2 vias, 2 x 6,5" + 2 Drivers x1", 400w RMS, 126 dB, 90x15°, Amplificador Clase D Digipro G3</t>
  </si>
  <si>
    <t>DVA M2P</t>
  </si>
  <si>
    <t>Bafle | Line Array | Pasivo | 150w RMS | 2x6.5" + 2x1" | 16 oHms | 78Hz-19KHz |  126dB | 90ºx15º | Precio por par</t>
  </si>
  <si>
    <t>DVA RDC-45F</t>
  </si>
  <si>
    <t>Cable de 6 cm Adaptador de RJ45 a XLR-F (hembra) para RdNet</t>
  </si>
  <si>
    <t>DVA RDC-45M</t>
  </si>
  <si>
    <t>Cable de 6 cm Adaptador de RJ45 a XLR-M (macho) para RdNet</t>
  </si>
  <si>
    <t>DVA SDD</t>
  </si>
  <si>
    <t>Delay Module for DVA S10/S20, adjustable 1.5-99.5ms, delay-signal-paralell-out.</t>
  </si>
  <si>
    <t>DVA SRK 09</t>
  </si>
  <si>
    <t>Kit | para colgar sub | DVA S09</t>
  </si>
  <si>
    <t>DVA SRK 10</t>
  </si>
  <si>
    <t>Kit | para colgar sub | S10/S1518/S2585 | 6 planchuelas + 4 Pins</t>
  </si>
  <si>
    <t>DVA S08DP</t>
  </si>
  <si>
    <t>Bafle Subwoofer | Activo | Vivo | 800W rms | 12" | 2 XLR | DSP |  800w RMS |  40-150Hz | 131dB SPL | Digipro G2 | Madera</t>
  </si>
  <si>
    <t>DVA S2585N</t>
  </si>
  <si>
    <t>Bafle | Subwoofer | Activo | 2500w RMS | 18" | Cardiode | 140dB | Delay | RDNet</t>
  </si>
  <si>
    <t>DVA S30N</t>
  </si>
  <si>
    <t>Bafle | Subwoofer | Activo | 3000w RMS | 2x18"| 141dB | RDNet</t>
  </si>
  <si>
    <t>DVA T12</t>
  </si>
  <si>
    <t>Bafle | Line Array | Activo | 1410W rms |  12"+ 2 x 6.5" + 3 x 1"  | XLR | DPS | Link XLR  | 60 - 19.000 Hz | 136dB SPL |  RD-Net | Digipro G2 |  Polipropileno</t>
  </si>
  <si>
    <t>DVA T8</t>
  </si>
  <si>
    <t>Bafle | Line Array | Activo | 750W rms |   8" + 6,5"+ 2 x 1" | XLR | DPS | Link XLR  | 66 - 18.000 Hz | 132db |  RD-Net | Digipro G2 |  Polipropileno</t>
  </si>
  <si>
    <t>DVX DM12</t>
  </si>
  <si>
    <t>Bafle | Monitor Escenario | Activo | 750w RMS | 12"+Dr1.4" | 131dB | Bocina 90x40º Rotable | Digipro G2 | R.Points: 6</t>
  </si>
  <si>
    <t>DVX DM12 TH</t>
  </si>
  <si>
    <t>Bafle | Monitor Escenario | Activo | 1500w RMS | 12"+Dr1.4" | 136dB | Bocina 90x40º Rotable | Digipro G2</t>
  </si>
  <si>
    <t>DVX DM15</t>
  </si>
  <si>
    <t>Monitor Escenario Activo Biamplificado, 15" + Dr1.4" (60x40º), 132db SPL, 750w RMS, Digipro G2, DSP 24B</t>
  </si>
  <si>
    <t>DVX DM15 TH</t>
  </si>
  <si>
    <t>Bafle | Monitor Escenario | Activo | 1500w RMS | 15"+Dr1.4" | 136dB | Bocina 90x40º Rotable | Digipro G2</t>
  </si>
  <si>
    <t>DVX DM28</t>
  </si>
  <si>
    <t>Monitor Escenario Activo Biamplificado, 2x8" + Dr1.4" (90x60x40º), 130db SPL, 750w RMS, Digipro G2</t>
  </si>
  <si>
    <t>DVX D12</t>
  </si>
  <si>
    <t>Bafle | Activo | 700W rms |  12"+ 1.4" Dr | XLR/TRS | DSP | Link XLR/TRS | 55 - 20.000 Hz |  131db | Digipro G2 | Madera</t>
  </si>
  <si>
    <t>DVX D12 HP</t>
  </si>
  <si>
    <t>Bafle | Activo | 700W rms |  12"+ 1.4" Dr | XLR/TRS | DSP | Link XLR/TRS | 56 - 20.000 Hz |  131db | Digipro G2 | Madera</t>
  </si>
  <si>
    <t>DVX D15</t>
  </si>
  <si>
    <t>Bafle / Monit Activo, 15"RCF+Dr1.4"RCF, 500+250w/RMS Digipro, 132db, 60°40°,</t>
  </si>
  <si>
    <t>DVX D15 HP</t>
  </si>
  <si>
    <t>Bafle  | Activo | 700W rms |  15"+ 1.4" Dr | XLR/TRS | DSP | Link XLR/TRS | 49 - 20.000 Hz |  132db  | Digipro G2 | Madera</t>
  </si>
  <si>
    <t>ES 1002</t>
  </si>
  <si>
    <t>Sist de Sonido Portable | Activo | Vivo|DJ | 1800W PICO |Sub Act 12" + 1 top de 8X4" | XLR combo + RCA |  DSP | Link XLR | 43-20KHz | 130dB SPL | Digipro G3 | Madera +  Polipropileno</t>
  </si>
  <si>
    <t>ES 1203</t>
  </si>
  <si>
    <t>Sist de Sonido St Portable | Activo | Bluetooth| Vivo|DJ | 2400W PICO |Sub Act 2x12" + 2 top de 4X4" c/U|5CH XLR combo + RCA |  DSP conf: Mono-St-doble columna ; tiro corto o largo| Link XLR |35-20KHz | 132dB SPL | G4 | Madera +  Polip|fundas (2)</t>
  </si>
  <si>
    <t>ES 503</t>
  </si>
  <si>
    <t>Sist de Sonido St Portable | Activo | Bluetooth| Vivo|DJ | 1000W PICO |Sub Act 12" + 2 top de 4X3" c/U|3CH XLR combo + RCA |  DSP conf: Mono-St| Link XLR |37-15KHz | 121dB SPL | G4 | Madera +  Polip|</t>
  </si>
  <si>
    <t>ES 802</t>
  </si>
  <si>
    <t>Sist de Sonido Portable | Activo | Vivo DJ| 1200W Pico|Sub Act 12" + 2 bafles de 4x3" | XLR combo + RCA |  DSP | Link XLR | 37-15.000 Hz | 124dB SPL | Digipro G3 | Madera +  Polipropileno</t>
  </si>
  <si>
    <t>FC-VIOS2</t>
  </si>
  <si>
    <t>Funda | funcional | para 2 subs VIO S218</t>
  </si>
  <si>
    <t>FLEXSYS FM12</t>
  </si>
  <si>
    <t>Bafle | Monitor escenario | Activo | 600w RMS | 12" + Dr 1" | Coaxial | DSP | 8 presets EQ | Madera</t>
  </si>
  <si>
    <t>FLEXSYS FM8</t>
  </si>
  <si>
    <t>Bafle | Monitor escenario | Activo | 200w RMS | 8" + Dr 1" | Coaxial | DSP | 8 presets EQ | Madera</t>
  </si>
  <si>
    <t>FLEXSYS F10</t>
  </si>
  <si>
    <t>Bafle/Monitor Activo, 10"+Dr1", 400W, Digipro, DSP, 90/40 x 60 °</t>
  </si>
  <si>
    <t>FSA-VIOL210</t>
  </si>
  <si>
    <t>Adaptador | para colgar gabinetes ViO L210 bajo un sub ViO S118 volado</t>
  </si>
  <si>
    <t>GSA-IG</t>
  </si>
  <si>
    <t>Adaptador | Para montar bafles Ingenia sobre subs S09/S10/S1521/1518/2585/15H/18H</t>
  </si>
  <si>
    <t>GSA-VIOL210</t>
  </si>
  <si>
    <t>Adaptador | secundario de apilamiento a tierra para VIO S118 y VIO L210</t>
  </si>
  <si>
    <t>INGENIA IG1T</t>
  </si>
  <si>
    <t>Bafle  | Activo | 400w rms |  2 x 6.5" +1"  | XLR combo |  DSP | Link XLR | 85 - 20.000 Hz |  128dB | Digipro G3 |  Polipropileno</t>
  </si>
  <si>
    <t>INGENIA IG2T</t>
  </si>
  <si>
    <t>Bafle  | Activo |  400w rms |  2 x 8" + 1 x 1"  | XLR combo |  DSP | Link XLR | 59- 20.000 Hz |  128dB  | Digipro G3 |  control de directividad |  Polipropileno</t>
  </si>
  <si>
    <t>INGENIA IG3T</t>
  </si>
  <si>
    <t>Bafle  | Activo |  900W rms |  2 x 10" + 1 x 1.4"; 900w RMS | XLR combo | DSP + Delay | Link XLR | 53 - 20.000 Hz |  132dB | Digipro G3 |  control de directividad |  Polipropileno</t>
  </si>
  <si>
    <t>INGENIA IG4T</t>
  </si>
  <si>
    <t>Bafle  | Activo | 900W rms |  4 x 6.5" + 1 x 1.4"  | XLR combo | DSP + Delay | Link XLR | 74- 20.000 Hz | 132db | Digipro G3 |  control de directividad |  Polipropileno</t>
  </si>
  <si>
    <t>INGENIA IG4T White</t>
  </si>
  <si>
    <t>Bafle  | Activo | 900W rms |  4 x 6.5" + 1 x 1.4"  | XLR combo | DSP + Delay | Link XLR | 74- 20.000 Hz | 132db | Digipro G3 |  control de directividad |  Polipropileno Color Blanco</t>
  </si>
  <si>
    <t>K 162</t>
  </si>
  <si>
    <t>Bafle  | Activo | Instalacion | 65W rms |  2x6.5"+Tw  | XLR/TRS + RCA | 85 -19.000 Hz |  110db  |  c: BK |  Polipropileno</t>
  </si>
  <si>
    <t>K 70</t>
  </si>
  <si>
    <t>Bafle  | Activo | Instalacion | 100W rms  |  5"+Tw | XLR/TRS + RCA | 100 - 16.000 Hz |  101db |  c: BK |  Polipropileno</t>
  </si>
  <si>
    <t>KL 10</t>
  </si>
  <si>
    <t xml:space="preserve">Bafle /Monitor|Activo| 400w Pico |10" + 1" | B.Tooth|3 ch | DSP 20/56 bit | 5 Preset|  FIR|Link XLR | 55 - 18.000 Hz | 125dB spl | Polypropylene|Doble Pole Mount: 36 mm|FUNDA _x000D_
</t>
  </si>
  <si>
    <t>KL 12</t>
  </si>
  <si>
    <t>Bafle/Mon| Activo| 800w Pico|12" + 1.35| B.Tooth|3 ch | DSP 20/56 bit |Pres: Playback, Flat, Bass Boost, Wedge|  FIR|Link XLR |52 - 18KHz| 127dB spl | Polypropylene|Doble Pole Mount: 36 mm|FUNDA</t>
  </si>
  <si>
    <t>KL 15</t>
  </si>
  <si>
    <t>Bafle/Mon| Activo |800w Pico |15" + 1.35 | B.Tooth|3 ch | DSP 20/56 bit |Pres: Playback, Flat, Bass Boost, Wedge|  FIR|Link XLR |48 - 18KHz| 128dB spl | Polypropylene|Doble Pole Mount: 36 mm|FUNDA</t>
  </si>
  <si>
    <t>LP-IG</t>
  </si>
  <si>
    <t>Soporte de enlace para todos los modelos de Ingenia</t>
  </si>
  <si>
    <t>LVX XM12</t>
  </si>
  <si>
    <t>Bafle | Monitor escenario | Activo | 600w | 12"+Dr1" | Coaxial | 90ºx70º | 69Hz-18KHz |  8 presets EQ  | Madera</t>
  </si>
  <si>
    <t>LVX XM15</t>
  </si>
  <si>
    <t>Bafle | Monitor escenario | Activo | 600w | 15"+Dr1" | Coaxial | 90ºx70º | 69Hz-18KHz |  8 presets EQ  | Madera</t>
  </si>
  <si>
    <t>LVX 10</t>
  </si>
  <si>
    <t>Bafle  | Activo | 400w rms  |  10"+Dr1" Rot (90ºx70º)  | XLR/TRS | DSP | Link XLR | 70Hz-19KHz  |  125dB | Madera |  12 ptos Rig</t>
  </si>
  <si>
    <t>LVX 12</t>
  </si>
  <si>
    <t>Bafle  | Activo |  800w rms |  12"+Dr1" Rot (90ºx40º)  | XLR/TRS | DSP | Link XLR |  62Hz-19KHz  |  127dB | Madera |  12 ptos Rig</t>
  </si>
  <si>
    <t>LVX 15</t>
  </si>
  <si>
    <t>Bafle  | Activo |  800w rms |  15"+Dr1" Rot (90ºx40º)  | XLR/TRS | DSP | Link XLR |  54Hz-19KHz  |  128dB  | Madera |  12 ptos Rig  |</t>
  </si>
  <si>
    <t>LVX 8</t>
  </si>
  <si>
    <t>Bafle  | Activo |  400w rms  |  8"+Dr 1" Rot (90ºx70º)  | XLR/TRS | DSP | Link XLR |  80Hz-19KHz  |  121dB  | Madera |  10 ptos Rig  |</t>
  </si>
  <si>
    <t>L160D</t>
  </si>
  <si>
    <t>Bafle  | Activo | Instalacion | 160w rms  |  2x5" +Tw1"  | XLR/TRS + RCA | DSP 8 preset | 70 - 20.000 Hz | 116dB SPL |  Polipropileno   |</t>
  </si>
  <si>
    <t>L80D</t>
  </si>
  <si>
    <t>Bafle  | Activo | Instalacion | 160W rms |  2x4" +Tw1"  | XLR/TRS + RCA | DSP 8 preset | 90 - 20.000 Hz | 112dB SPL |  Polipropileno   |</t>
  </si>
  <si>
    <t>MBT 1</t>
  </si>
  <si>
    <t>Modulo | BLUETOOTH | p/Bafle Ready 4</t>
  </si>
  <si>
    <t>OPERA 10</t>
  </si>
  <si>
    <t>Bafle  | Activo | Vivo | 600w rms  | 10" + 1"  | 2 XLR Combo | DSP 8 preset | Link XLR | 58 - 20.000 Hz | 128dB spl  |  3Ptos Riging |  Polipropileno |</t>
  </si>
  <si>
    <t>OPERA 12</t>
  </si>
  <si>
    <t>Bafle  | Activo | Vivo | 600w rms  | 12" + 1" | 2 XLR Combo | DSP 8 preset | Link XLR | 52 - 20.000 Hz | 129dB spl  |  3Ptos Riging |  Polipropileno |</t>
  </si>
  <si>
    <t>OPERA 15</t>
  </si>
  <si>
    <t>Bafle  | Activo | Vivo | 600w rms  | 15" + 1"  | 2 XLR Combo | DSP 8 preset | Link XLR | 50 - 20.000 Hz | 130dB spl  |  3Ptos Riging |  Polipropileno |</t>
  </si>
  <si>
    <t>OPERA 402D</t>
  </si>
  <si>
    <t>Bafle/Monitor Activo, ABS, 12"+1"Nd, 300+100w/RMS Digipro, 128db, 80/65°x60°, entr Mic/linea. C:BK</t>
  </si>
  <si>
    <t>RC M1</t>
  </si>
  <si>
    <t>Funda | magnética cobertor para la linea IG</t>
  </si>
  <si>
    <t>RD NET</t>
  </si>
  <si>
    <t>Interfaz Hw | Modulo de Control de Sistemas de Sonido en RED |Aplica a DVA T8-T12-S30, etc|USB|hasta 2 sub redes|32 gab x 2= 64 gabinetes|</t>
  </si>
  <si>
    <t>RDNET Control 2</t>
  </si>
  <si>
    <t>RDNET Control 8</t>
  </si>
  <si>
    <t>Interface | hardware que permite la conexión de dispositivos dB compatibles RDNet | (como DVA T12 | T8 | DVA S30N | etc.) a un PC mediante conexión USB</t>
  </si>
  <si>
    <t>RDNet-EH</t>
  </si>
  <si>
    <t xml:space="preserve">Manija con conexión a RDNet para línea Ingenia –  input y link RJ45 </t>
  </si>
  <si>
    <t>SIGMA S115</t>
  </si>
  <si>
    <t>Bafle  | Activo | 1000W rms |  15"+ 1.4"  | XLR/TRS | DSP | Link XLR | 54 - 19.600 Hz | 135dB | Digipro G2 | Madera |</t>
  </si>
  <si>
    <t>SIGMA S118</t>
  </si>
  <si>
    <t>Bafle Sub Woofer | Activo | Vivo | 1400W rms | 18" | XLR/TRS | DSP | Link XLR |  32-110Hz | 134db SPL | Digipro G2 | Madera |</t>
  </si>
  <si>
    <t>SIGMA S215</t>
  </si>
  <si>
    <t>Bafle  | Activo | 1400W rms |  2 X 15"+ Dr1.4"  | XLR/TRS | DSP | Link XLR |  42-20KHz | 139dB SPL  | Digipro G2 | Madera |</t>
  </si>
  <si>
    <t>SK 25 TT</t>
  </si>
  <si>
    <t>Soportes | para Bafle | t/Tripode (par) | p/Hole de 25mm | Telescopico | con Funda</t>
  </si>
  <si>
    <t>SUB 28D</t>
  </si>
  <si>
    <t>Bafle Subwoofer |  Activo | Vivo | 800w rms |  2x8" | 2 XLR | DSP | 2 Link XLR | 45 - 150 Hz | 125db | Digipro | Madera |</t>
  </si>
  <si>
    <t>SUB 615</t>
  </si>
  <si>
    <t>Bafle | Subwoofer | Activo | 600W rms |  15" | 2 XLR | DSP | 2 Link XLR |  42-124Hz | 131db | Bass reflex | Madera |</t>
  </si>
  <si>
    <t>SUB 618</t>
  </si>
  <si>
    <t>Bafle | Subwoofer | Activo | 600W rms |  18" | 2 XLR | DSP | 2 Link XLR |  35-130Hz | 133db | Bass reflex | Madera |</t>
  </si>
  <si>
    <t>TA-IG</t>
  </si>
  <si>
    <t>Adaptador | para Fly Bar, Ingenia Series</t>
  </si>
  <si>
    <t>TC IG3T</t>
  </si>
  <si>
    <t>Funda | para parlantes IG3T</t>
  </si>
  <si>
    <t>TC S18H</t>
  </si>
  <si>
    <t>Funda | para parlantes S18H</t>
  </si>
  <si>
    <t>TF-VIO2</t>
  </si>
  <si>
    <t xml:space="preserve">Transition frame for flying VIO L210 below VIO L212. </t>
  </si>
  <si>
    <t>VIO L208</t>
  </si>
  <si>
    <t>Bafle | Line Array | Activo | 900W rms |  2 x 8"+ 1 x 1.4"   | XLR | DSP + Inclinometro  | Link XLR |  78Hz-18KHz  | 133.5 dB | RD Net | Digipro G3 | Madera</t>
  </si>
  <si>
    <t>VIO L210</t>
  </si>
  <si>
    <t>Bafle | Line Array | Activo | 900W rms |  2 x 10"+ 1 x 1.4"  | XLR | DSP + Inclinometro  | Link XLR |  78Hz-18KHz  | 135dB  | RD Net | Digipro G3 | Madera</t>
  </si>
  <si>
    <t>VIO L212</t>
  </si>
  <si>
    <t>Bafle Line Array | Activo | Vivo | 3200W rms |  2x12"+ 4 x 6,5" + 2 x 1.4"  | XLR | DSP + Inclinometro + NFCTM + Frontal LED  |  3500w RMS  |  78Hz-18KHz  | 142dB SPL | RD Net + Opcion DANTE card | Digipro G4 | Madera</t>
  </si>
  <si>
    <t>VIO S118</t>
  </si>
  <si>
    <t>Bafle | Subwoofer | Activo | 1600w RMS | 18" | 139dB |  bass-reflex | p/Riging | 33 Hz (HPF)</t>
  </si>
  <si>
    <t>VIO S118R</t>
  </si>
  <si>
    <t>Bafle | Subwoofer | Activo | 1600w RMS | 18" | 139dB |  bass-reflex | 33 Hz (HPF)</t>
  </si>
  <si>
    <t>VIO S218</t>
  </si>
  <si>
    <t>Sub Woofer | Activo | 2 x18" | ND | bass-reflex | 1600w | 139db | 33 Hz (HPF)</t>
  </si>
  <si>
    <t>VIO S318</t>
  </si>
  <si>
    <t>Bafle | Subwoofer | Activo | 3000w RMS | 3x18" | 143dB | RDNet | DSP | Opcion cardioide | Madera</t>
  </si>
  <si>
    <t>VIO W10</t>
  </si>
  <si>
    <t>Monitor Escenrio Profes|Ultrafino|Activo| 2 vias|10"+ 4x4"|400w RMS|126DB|DSP|RD NET-AURORA NET|DSP 28/56 bit|58 - 15,000 Hz|MADERA</t>
  </si>
  <si>
    <t>VIO W15T</t>
  </si>
  <si>
    <t>Monitor Escen| Coaxial-Activo| 15"-b3" Neody +1.3"-b3" Neod|80° x 60° rot|1600 W RMS D Digipro® G4|137db|49 - 17,500 Hz|RED|DSP c/filtros FIR |</t>
  </si>
  <si>
    <t>203030023</t>
  </si>
  <si>
    <t>KIT STAFFA POSTERIORE VIO L212</t>
  </si>
  <si>
    <t>COMPLETE AMPLI MAIN MODULE VIO L212</t>
  </si>
  <si>
    <t>210050137</t>
  </si>
  <si>
    <t>PIASTRA PST428 PRE-MAIN DVAT12</t>
  </si>
  <si>
    <t>401020180</t>
  </si>
  <si>
    <t>woofer wf-n-12-04-75-07-01+gasket</t>
  </si>
  <si>
    <t>401040042</t>
  </si>
  <si>
    <t>midrange mr-n-06-16-50-03-01</t>
  </si>
  <si>
    <t>401050046</t>
  </si>
  <si>
    <t>RE-CONE X ND1411-M 15420023</t>
  </si>
  <si>
    <t>401050048</t>
  </si>
  <si>
    <t>BUTT FOR DRIVER 401200011</t>
  </si>
  <si>
    <t>428040023B</t>
  </si>
  <si>
    <t>PIN para DVA T Series, LOCK (AISI304 15M)</t>
  </si>
  <si>
    <t>DBX</t>
  </si>
  <si>
    <t>DBX4820</t>
  </si>
  <si>
    <t>Sistema de ecualizacion y gestion de bafles | DBX4820 | Cuatro entradas digitales analógicas y AES/EBU | Ocho salidas digitales analógicas y AES/EBU | Eq grafico y parametrico</t>
  </si>
  <si>
    <t>PMC16</t>
  </si>
  <si>
    <t>Personal Monitor Controller</t>
  </si>
  <si>
    <t>ZC2V-EU</t>
  </si>
  <si>
    <t>Controlador de pared con ajuste de volumen y muteo | ZC2V-EU</t>
  </si>
  <si>
    <t>ZC3V-EU</t>
  </si>
  <si>
    <t>Controlador de pared con selector de zona | ZC3V-EU</t>
  </si>
  <si>
    <t>ZC8V-EU</t>
  </si>
  <si>
    <t>Controlador de pared con ajuste de fuente y volumen | ZC8V-EU</t>
  </si>
  <si>
    <t>215SV</t>
  </si>
  <si>
    <t>Dual 15 Band Graphic Equalizer</t>
  </si>
  <si>
    <t>HARTKE SYSTEMS</t>
  </si>
  <si>
    <t>HA2500</t>
  </si>
  <si>
    <t>Cabezal |  250w / 4Ohms | 180w / 8Ohms | 10 EQ Graf. | Compresor | Preamp valvular + Solido</t>
  </si>
  <si>
    <t>HA3500</t>
  </si>
  <si>
    <t>Cabezal |  350w / 4Ohms | 250w / 8Ohms | 10 EQ Graf. | Compresor | preamp valvular + Solido |Raqueable.</t>
  </si>
  <si>
    <t>HC33</t>
  </si>
  <si>
    <t>Pedal de efecto | Bass Chorus | All-analogico | Chasis metalico | Control de velocidad,profundidad y mezcla</t>
  </si>
  <si>
    <t>HD15</t>
  </si>
  <si>
    <t>Amplificador | Para Bajo |  15w | 1 x 6,5" | Cono Alum+Celulosa | Eq 3 bandas | Entrada Aux | Salida Auricular | 6,1Kg</t>
  </si>
  <si>
    <t>HD150</t>
  </si>
  <si>
    <t>Amplificador | Para Bajo | 150w | 1 x 15"+ Driver | Cono Alum+Celulosa | Eq 3 bandas + Graf 7 bandas | Entrada Aux | Lien Out XLR | 26,2Kg</t>
  </si>
  <si>
    <t>HD25</t>
  </si>
  <si>
    <t>Amplificador | Para Bajo |  25w | 1 x 8" | Cono Alum+Celulosa | Eq 3 bandas | Entrada Aux | Salida Auricular | 11,2Kg</t>
  </si>
  <si>
    <t>HD50</t>
  </si>
  <si>
    <t>Amplificador | Para Bajo |  50w | 1 x 10" | Cono Alum+Celulosa | Eq 3 bandas | Entrada Aux | Salida Auricular</t>
  </si>
  <si>
    <t>HD500</t>
  </si>
  <si>
    <t>Amplificador | Para Bajo | 500w Clase-D | 2 x 10" Neodimium | Cono Alum+Celulosa | Eq 3 bandas | Entrada Aux | Line Out XLR | 15,6Kg</t>
  </si>
  <si>
    <t>HD75</t>
  </si>
  <si>
    <t>Amplificador | Para Bajo |  75w | 1 x 12"+ Driver | Cono Alum+Celulosa | Eq 3 bandas + Graf 7 bandas | Entrada Aux | Salida Auricular | 24,7Kg</t>
  </si>
  <si>
    <t>HF44</t>
  </si>
  <si>
    <t>Pedal de efecto | Bass Fuzz | All-analogico | Circuito FET | Chasis metalico | Saturacion tupo valvular</t>
  </si>
  <si>
    <t>HL77</t>
  </si>
  <si>
    <t>Pedal de efecto | Bass Looper | 99 bancos | Memoria 6 Horas | 20 ritmos | Puerto USB | Chasis metalico |</t>
  </si>
  <si>
    <t>HX115</t>
  </si>
  <si>
    <t>Bafle | 1x15" + Driver | 500w | 8 Ohms | Cono Aluminio + celulosa | Hydrive</t>
  </si>
  <si>
    <t>HyDrive112</t>
  </si>
  <si>
    <t>Bafle | 1x12" Neodimium + Driver | 300w | 8/4 Ohms seleccionable  | Cono Aluminio + celulosa | 15.4kg HyDrive112</t>
  </si>
  <si>
    <t>HyDrive115</t>
  </si>
  <si>
    <t>Bafle | 1x15" Neodimium + Driver | 500w | 8 Ohms | Cono Aluminio + celulosa | 27kg | Version HD frente negro</t>
  </si>
  <si>
    <t>HyDrive210</t>
  </si>
  <si>
    <t>Bafle | 2x10" Neodimium + Driver | 500w | 8 Ohms | Cono Aluminio + celulosa | 14,5kg | Version HD frente negro</t>
  </si>
  <si>
    <t>HyDrive410</t>
  </si>
  <si>
    <t>Bafle | 4x10" Neodimium + Driver | 1000w | 8 Ohms | Cono Aluminio + celulosa | 34,5kg | Version HD frente negro</t>
  </si>
  <si>
    <t>KB12</t>
  </si>
  <si>
    <t>Amplificador | Para Bajo | 500w | 1x12" Neodimium + Driver | Cono Aluminio + celulosa | 3 bandas EQ | Salida directa XLR | Gabinete con corte tipo monitor</t>
  </si>
  <si>
    <t>KB15</t>
  </si>
  <si>
    <t>Amplificador | Para Bajo | 500w | 1x15" Neodimium + Driver | Cono Aluminio + celulosa | 3 bandas EQ |Salida directa XLR | Gabinete con corte tipo monitor</t>
  </si>
  <si>
    <t>LH1000</t>
  </si>
  <si>
    <t>Cabezal |  500+500w | Class-A  4 Ohms | Preamp valvular 12ax7 | EQ 3 bandas + Bridge | Limitador |</t>
  </si>
  <si>
    <t>LH500</t>
  </si>
  <si>
    <t>Cabezal |  500w  Class-A  4 Ohms | Preamp valvular 12ax7 | EQ 3 bandas + Bridge | Limitador |</t>
  </si>
  <si>
    <t>TX600</t>
  </si>
  <si>
    <t>Cabezal |  600w / 4Ohms | 450w / 8Ohms | Potencia Digital |  Preamp valvular | Compresor | 3,2Kg</t>
  </si>
  <si>
    <t>VX-115</t>
  </si>
  <si>
    <t>Bafle | 1x15" | 300w | 8 Ohms | Cono celulosa | Driver 1" | 24kg</t>
  </si>
  <si>
    <t>VX-410</t>
  </si>
  <si>
    <t>Bafle | 4x10" | 400w | 8 Ohms | Cono celulosa | Driver 1" | 32,6kg</t>
  </si>
  <si>
    <t>115BXL</t>
  </si>
  <si>
    <t>Bafle | 1x15" | 300w | 8 Ohms | Cono Aluminio | 28,6kg |</t>
  </si>
  <si>
    <t>210XL</t>
  </si>
  <si>
    <t>Bafle | 2x10" | 200w | 8 Ohms | Cono Aluminio | 19,9kg |</t>
  </si>
  <si>
    <t>410XL</t>
  </si>
  <si>
    <t>Bafle | 4x10" | 400w | 8 Ohms | Cono Aluminio | 39,9kg |</t>
  </si>
  <si>
    <t>4.5XL</t>
  </si>
  <si>
    <t>Bafle | 4x10" | 400w | 8 Ohms | Cono Aluminio | 44,9kg | Driver 1" | Switch para Driver</t>
  </si>
  <si>
    <t>HERCULES</t>
  </si>
  <si>
    <t>BS050B</t>
  </si>
  <si>
    <t>Atril | 3 tramos | plegable | h:1.20m | c/funda | c:BK</t>
  </si>
  <si>
    <t>BS100B</t>
  </si>
  <si>
    <t>Atril | 2 tramos | de lujo | negro</t>
  </si>
  <si>
    <t>BS118BB</t>
  </si>
  <si>
    <t>Atril | 3 tramos | pesado |Sist  EZ Grip/Roller | plegable | h:1.23m | c/funda | c:BK</t>
  </si>
  <si>
    <t>BS200B</t>
  </si>
  <si>
    <t>Atril | director con sistema EZ Grip (53 cm -123 cm)</t>
  </si>
  <si>
    <t>BS311B</t>
  </si>
  <si>
    <t>Atril | para Director | Bandeja Perforada 48x 35 cm | h: 680-1150 cm | Ssit: Quik-N-EZ | 3 Patas | c: BK</t>
  </si>
  <si>
    <t>DS410B</t>
  </si>
  <si>
    <t>Soporte | Travlite Series |  Mini  para Trompeta | de viaje</t>
  </si>
  <si>
    <t>DS420B</t>
  </si>
  <si>
    <t>Soporte | para Trombon  |  "Travlite Series" | de viaje |mini</t>
  </si>
  <si>
    <t>DS431B</t>
  </si>
  <si>
    <t>Soporte | para Saxo Alto |  "Travlite Series" | de viaje</t>
  </si>
  <si>
    <t>DS432B</t>
  </si>
  <si>
    <t>Soporte | para Saxo Tenor | "Travlite Series" | de viaje</t>
  </si>
  <si>
    <t>DS460B</t>
  </si>
  <si>
    <t>Soporte | para Flauta Traversa | "Travlite Series" | mini | de viaje</t>
  </si>
  <si>
    <t>DS510BB</t>
  </si>
  <si>
    <t>Soporte | para Trompeta | c/funda | c:BK</t>
  </si>
  <si>
    <t>DS530BB</t>
  </si>
  <si>
    <t>Soporte | para Saxo ALTO/TENOR  c/Funda, c:BK</t>
  </si>
  <si>
    <t>DS537B</t>
  </si>
  <si>
    <t>Soporte | doble para Saxo ALTO/TENOR | 2 en 1</t>
  </si>
  <si>
    <t>DS552B</t>
  </si>
  <si>
    <t>Soporte | para Tuba</t>
  </si>
  <si>
    <t>DS800B</t>
  </si>
  <si>
    <t>Mesa | para Instr de mano | percusion | 470x600mm | sop:25Kg | c:BK</t>
  </si>
  <si>
    <t>GSP38WB</t>
  </si>
  <si>
    <t>Soporte | de Guitarra | pared | base  madera | c/AGS | p/atornillar</t>
  </si>
  <si>
    <t>GSP38WB PLUS</t>
  </si>
  <si>
    <t>Soporte | de Guitarra | pared | base madera | c/AGS | p/atornillar</t>
  </si>
  <si>
    <t>GSP39SB</t>
  </si>
  <si>
    <t>Soporte | para Guitarra | para pared |corto | c/AGS | para guia Slatwal</t>
  </si>
  <si>
    <t>GSP40SB</t>
  </si>
  <si>
    <t>Soporte | para Guitarra | para pared | largo | c/AGS | para guia Slatwal</t>
  </si>
  <si>
    <t>GS200B</t>
  </si>
  <si>
    <t>Soporte plegable Mini, p/ guitarra Acustica/Electrica EZpack</t>
  </si>
  <si>
    <t>GS301B</t>
  </si>
  <si>
    <t>Soporte | para Guitarra | Acustica | "TravelStand" |  Mini plegable</t>
  </si>
  <si>
    <t>GS302B</t>
  </si>
  <si>
    <t>Soporte | para Guitarra | Electrica | "TravelStand" |  Portatil | Plegable</t>
  </si>
  <si>
    <t>GS401BB</t>
  </si>
  <si>
    <t>Soporte | para Guit Acustica | Serie MINI | con funda</t>
  </si>
  <si>
    <t>GS402BB</t>
  </si>
  <si>
    <t>Soporte | para Guit eléctrica | Serie MINI | con funda</t>
  </si>
  <si>
    <t>GS455B</t>
  </si>
  <si>
    <t>Soporte | para Guitarra universal c/AGS</t>
  </si>
  <si>
    <t>GS525B</t>
  </si>
  <si>
    <t>Soporte | de Piso |Display para 5 Guitarras |Acust/Eelctr/Bajo</t>
  </si>
  <si>
    <t>GS526B</t>
  </si>
  <si>
    <t>Soporte | Display t/Tripode | para  6 Guitarras | autoGrip | h:1.90m</t>
  </si>
  <si>
    <t>KS110B</t>
  </si>
  <si>
    <t>Soporte | para Teclado | tipo tijera | pata simple | liviano</t>
  </si>
  <si>
    <t>KS120B</t>
  </si>
  <si>
    <t>Soporte | para Teclado | tipo tijera | pata doble | liviano</t>
  </si>
  <si>
    <t>KS210B</t>
  </si>
  <si>
    <t>Soporte | para Teclado | tipo tijera | pata doble | pesado</t>
  </si>
  <si>
    <t>KS400B</t>
  </si>
  <si>
    <t>Soporte | para Teclado | tipo Z | simple 1 Teclado</t>
  </si>
  <si>
    <t>UKS100B</t>
  </si>
  <si>
    <t>Soporte | para Ukelele | de pie | con apoyo de tapa trasera | c/AGS</t>
  </si>
  <si>
    <t>USP10SB</t>
  </si>
  <si>
    <t>Soporte | para Ukelele | para pared |corto | c/AGS | para guia Slatwal</t>
  </si>
  <si>
    <t>USP20CB</t>
  </si>
  <si>
    <t>Soporte | para Ukelele | con abrazadera para adicionar a soportes | c/AGS</t>
  </si>
  <si>
    <t>HERCULES PA</t>
  </si>
  <si>
    <t>DG300B</t>
  </si>
  <si>
    <t>Soporte | para Tablet | (IPad etc.) Hercules</t>
  </si>
  <si>
    <t>DG305</t>
  </si>
  <si>
    <t>Soporte | para Tablet | a / Ipad ajustable entre 7" - 12.1"| Rot 360º</t>
  </si>
  <si>
    <t>LS700B</t>
  </si>
  <si>
    <t>Soporte | para luces | En "T" | c/malacate |  hasta 45kg | Alt. Max 3.3mts</t>
  </si>
  <si>
    <t>MH100B</t>
  </si>
  <si>
    <t>Pipeta | Para Microfono | Tipo pinza | con adaptador EZ</t>
  </si>
  <si>
    <t>MS100B</t>
  </si>
  <si>
    <t>Soporte | para Microfono | de mesa | Recto | Base Redonda Alt. Max 44.5 cm</t>
  </si>
  <si>
    <t>MS120B</t>
  </si>
  <si>
    <t>Soporte | para Microfono | de mesa |  Boom Telesc. | Base Redonda | Alt. Max 44cm</t>
  </si>
  <si>
    <t>MS401B</t>
  </si>
  <si>
    <t>Soporte | para Microfono | "Transformer" | 3 ptas | inclinacion ajustable | Alt. Max 1.68mts</t>
  </si>
  <si>
    <t>MS531B</t>
  </si>
  <si>
    <t>Soporte | para Microfono | Boom | 3 patas | sistema EZ Clutch  Alt. Max 1.68mts</t>
  </si>
  <si>
    <t>MS533B</t>
  </si>
  <si>
    <t>Soporte | para Microfono | Boom | EZ Clutch | 2-in-1 boom &amp; EZ Mic</t>
  </si>
  <si>
    <t>MS540B</t>
  </si>
  <si>
    <t>Soporte | para Microfono | 3 ptas  | corto | boom telescopico. Alt Max 65cm</t>
  </si>
  <si>
    <t>MS631B</t>
  </si>
  <si>
    <t>Soporte | para Microfono | 3 ptas | Boom|  Alt. Max 1.68mts</t>
  </si>
  <si>
    <t>SS400B</t>
  </si>
  <si>
    <t>Soporte | para Bafle | Autolock | Alt. Max 2.10mts y 45kg</t>
  </si>
  <si>
    <t>SS410B</t>
  </si>
  <si>
    <t>Soporte | para Bafle | Aluminio | c/Quik-N-EZ AutoLock | 117-210cm | 45Kg</t>
  </si>
  <si>
    <t>SS700B</t>
  </si>
  <si>
    <t>Soporte | para Bafle | Sist. Quik-N-Ez Gear Up (aparejo) | hasta:2.18m | 45kg</t>
  </si>
  <si>
    <t>SS710B</t>
  </si>
  <si>
    <t>Soporte | para Bafle | tripode | Iluminacion | c/Malacate Quik-N-EZ AutoLock | Aluminio | hasta 2.18mts /45kg</t>
  </si>
  <si>
    <t>HERNANDEZ</t>
  </si>
  <si>
    <t>H-008</t>
  </si>
  <si>
    <t>Guitarra Clasica | Estudio | 39" | Nacional | (MC x 2) | Color: Natural</t>
  </si>
  <si>
    <t>H-008B</t>
  </si>
  <si>
    <t>Guitarra Clásica | Estudio | 39" | Nacional | (MC x 2) | Color: Negra</t>
  </si>
  <si>
    <t>H-008BL</t>
  </si>
  <si>
    <t>Guitarra Clasica | Estudio | 39" | Nacional | (MC x 2) | Color: Azul</t>
  </si>
  <si>
    <t>H-008GR</t>
  </si>
  <si>
    <t>Guitarra Clasica | Estudio | Tamaño Standard | Color: Verde | (MC x 2)</t>
  </si>
  <si>
    <t>H-008LIL</t>
  </si>
  <si>
    <t>Guitarra Clasica | Estudio | Tamaño Standard | Color: Lila  | (MC x 2)</t>
  </si>
  <si>
    <t>H-008PK</t>
  </si>
  <si>
    <t>Guitarra Clasica | Estudio | Tamaño Standard | Color: Rosa  | (MC x 2)</t>
  </si>
  <si>
    <t>H-008RD</t>
  </si>
  <si>
    <t>Guitarra Clasica | Estudio | 39" | Nacional | (MC x 2) | Color: Roja</t>
  </si>
  <si>
    <t>H-008S</t>
  </si>
  <si>
    <t>Guitarra Clasica | Estudio | 39" | Nacional | (MC x 2) | Color: Sunburst</t>
  </si>
  <si>
    <t>JBL</t>
  </si>
  <si>
    <t>AWC129</t>
  </si>
  <si>
    <t>Bafle  | Pasivo | Instalacion p/intemperie | 400W rms |  coaxial 12" + 1"  | 8ohm - 70/100V | 55 Hz – 20 kHz | 122dB SPL  | 90°x 90° |  soporte para montaje incluido |  Color Gris Claro</t>
  </si>
  <si>
    <t>AWC15LF</t>
  </si>
  <si>
    <t>Bafle | Subwoofer | Pasivo | Instalacion p/intemperie | 500W rms  | 15" | 8ohm - 70/100V  | 45Hz - 2.2kHz | 121dB SPL  |  soporte para montaje incluido |  Color Gris Claro   |</t>
  </si>
  <si>
    <t>AWC82</t>
  </si>
  <si>
    <t>Bafle  | Pasivo | Instalacion p/intemperie | 250W rms |  coaxial 8" + 1"  | 8ohm - 70/100V  | 80 Hz – 20 kHz | 118dB SPL | 120°x120°  |  soporte para montaje incluido  |  Color Gris Claro</t>
  </si>
  <si>
    <t>AW295</t>
  </si>
  <si>
    <t>Bafle  | Pasivo | Instalacion p/intemperie | 500W rms | 12" + 1" | 8ohm - 70/100V  | 43 Hz – 20 kHz | 126dB SPL | 90°x50°  |  soporte para montaje incluido  |  Color Gris Claro</t>
  </si>
  <si>
    <t>AW526</t>
  </si>
  <si>
    <t>Bafle  | Pasivo | Instalacion p/intemperie | 600W rms | 15" + 1" | 8ohm - 70/100V  | 35Hz-20kHz | 128dB SPL | 120°x60°</t>
  </si>
  <si>
    <t>AW566</t>
  </si>
  <si>
    <t>Bafle  | Pasivo | Instalacion p/intemperie | 600W rms | 15" + 1" | 8ohm - 70/100V  | 35Hz-20kHz | 128dB SPL | 60°x60° |  soporte para montaje incluido |  Color Negro</t>
  </si>
  <si>
    <t>AW595</t>
  </si>
  <si>
    <t>Bafle para intemperie de 2 vias, 15" + 1", 600w rms/2400w pico, Respuesta en frec 35Hz-20kHz, Cobertura 90°x50° c/bocina rotable, 8 oHms o 70/100V, soporte para montaje incluido, Color Gris Claro</t>
  </si>
  <si>
    <t>BUMPER VL6A</t>
  </si>
  <si>
    <t>Bumper | p/ VL6A</t>
  </si>
  <si>
    <t>BUMPER VL8A</t>
  </si>
  <si>
    <t>Bumper | para  VL8A</t>
  </si>
  <si>
    <t>CBT 100LA-1</t>
  </si>
  <si>
    <t>Bafle | CBT series | Pasivo | Instalacion | 325W rms | 16x2" | 8ohm - 70/100V  | Eq Music/Speech | 80 Hz – 20 kHz | 121dB SPL  | 150x15/40º  |  Color Negro</t>
  </si>
  <si>
    <t>CBT 100LA-1-WH</t>
  </si>
  <si>
    <t>Bafle| CBT Series | Pasivo | Instalacion | 325W rms | 16x2" | 8ohm - 70/100V  | Eq Music/Speech | 80 Hz – 20 kHz | 121dB SPL  | 150x15/40º  |  Color Blanco</t>
  </si>
  <si>
    <t>CBT 50LA-LS</t>
  </si>
  <si>
    <t>Bafle | CBT Series| Pasivo | Instalacion | 150W rms  | 8x2" | 8ohm - 70/100V  | Eq Music/Speech | 120 Hz – 20 kHz | 115dB SPL |  Color Negro</t>
  </si>
  <si>
    <t>CBT 50LA-1</t>
  </si>
  <si>
    <t>Bafle | CBT Series | Pasivo | Instalacion | 150W rms  | 8x2" | 8ohm - 70/100V  | Eq Music/Speech | 80 Hz – 20 kHz | 115dB SPL |  Color Negro</t>
  </si>
  <si>
    <t>CBT 50LA-1-WH</t>
  </si>
  <si>
    <t>Bafle | CBT Series | Pasivo | Instalacion | 150W rms  | 8x2" | 8ohm - 70/100V  | Eq Music/Speech | 80 Hz – 20 kHz | 115dB SPL |  Color Blanco</t>
  </si>
  <si>
    <t>CBT 70J-1</t>
  </si>
  <si>
    <t>Bafle | CBT Series | Pasivo | Instalacion | 500W rms  |  4 x 5"+ 16 Tw1" | 8ohm - 70/100V  | Eq Music/Speech | 60 Hz – 20 kHz | 125db SPL |  Color Negro</t>
  </si>
  <si>
    <t>CBT70J</t>
  </si>
  <si>
    <t>Bafle CBT | Pasivo | Instalacion | 500W rms  |  4 x 5"+ 16 Tw1" | 8ohm - 70/100V  | Eq Music/Speech | 60 Hz – 20 kHz | 125db SPL |  Color Negro</t>
  </si>
  <si>
    <t>CBT70JE</t>
  </si>
  <si>
    <t>Bafle | CBT Series | Pasivo | Instalacion | 500W rms  |  4 x 5" | 8ohm - 70/100V  |  45Hz-700Hz | 117dB SPL |  Color Negro</t>
  </si>
  <si>
    <t>CBT70JE-WH</t>
  </si>
  <si>
    <t>Bafle |CBT Series | Pasivo | Instalacion | 500W rms  |  4 x 5" | 8ohm - 70/100V  |  45Hz-700Hz | 117dB SPL |  c:Blanco</t>
  </si>
  <si>
    <t>CBT70J-WH</t>
  </si>
  <si>
    <t>Bafle CBT | Pasivo | Instalacion | 500W rms  |  4 x 5"+ 16 Tw1" | 8ohm - 70/100V  | Eq Music/Speech | 60 Hz – 20 kHz | 125db SPL |  Color Blanco</t>
  </si>
  <si>
    <t>CL-BumpVL6</t>
  </si>
  <si>
    <t>Bumper | Acero p/VL6</t>
  </si>
  <si>
    <t>CL-BumpVL8</t>
  </si>
  <si>
    <t>Bumper | Acero p/VL8</t>
  </si>
  <si>
    <t>CONTROL HST</t>
  </si>
  <si>
    <t>Bafle | Pasivo | Instalacion Interior / intemperie | 100W rms  |  2 x5.25" + 2 Tw | 8ohm - 70/100V  | 50 Hz – 20 kHz | 108 dB SPL | Color Negro</t>
  </si>
  <si>
    <t>CONTROL HST-WH</t>
  </si>
  <si>
    <t>CONTROL SB-2</t>
  </si>
  <si>
    <t>Bafle Subwoofer | Pasivo | Instalacion | 340W rms |  10" | 8 ohm |  38-160Hz | 122dB SPL  | Color Negro</t>
  </si>
  <si>
    <t>CONTROL SB-210WH-B</t>
  </si>
  <si>
    <t>Bafle | Subwoofer | Pasivo | Instalacion p/intemperie | 400W rms | 2 x10" | 8 Ohms |  38Hz - 500Hz | 122dB SPL  | Color Negro</t>
  </si>
  <si>
    <t>CONTROL SB2210</t>
  </si>
  <si>
    <t>Bafle | Subwoofer | Pasivo | P/Instalalcion, 2x10",500w/8, 122db, 38 Hz - 500 Hz, IP45</t>
  </si>
  <si>
    <t>CONTROL 1PRO</t>
  </si>
  <si>
    <t>Bafle  | Pasivo | Broadcast / Referencia /Instalacion |  150w/4 |  5.25"+Tw |  80-20Khz | 114dB SPL | Soporte| c: BK (MCx2)</t>
  </si>
  <si>
    <t>CONTROL 1PRO WH</t>
  </si>
  <si>
    <t>Bafle  | Pasivo | Broadcast / Referencia /Instalacion |  150w/4 |  5.25"+Tw |  80-20Khz | 114dB SPL |  c: White (MC x 2)</t>
  </si>
  <si>
    <t>CONTROL 126WT</t>
  </si>
  <si>
    <t>Parlante p/Instalacion| Rectang| 6.5"+Tw1"|  100w/8| 70-100v| 88db |  38-20 kHz |  c:Wh |  (MCx2)</t>
  </si>
  <si>
    <t>CONTROL 128WT</t>
  </si>
  <si>
    <t>Parlante p/Embutir Pared  (x par), Rectang, 8"+Tw1",  120w/8, 70-100v,99db, 30-20 kHz, c:Wh,</t>
  </si>
  <si>
    <t>CONTROL 25AV</t>
  </si>
  <si>
    <t>Bafle  | Pasivo | Instalacion | 100W rms |  5.25"+Tw |  70-100v  | 90 Hz - 20 kHz | Color negro | (MCx2)</t>
  </si>
  <si>
    <t>CONTROL 25AV-WH</t>
  </si>
  <si>
    <t>Bafle  | Pasivo | Instalacion | 100W rms |  5.25"+Tw |  70-100v  | 90 Hz - 20 kHz | Color blanco | (MCx2)</t>
  </si>
  <si>
    <t>CONTROL 26CT</t>
  </si>
  <si>
    <t>Parlante Instalacion | Techo|  6.5" coaxial | 60/30/15w RMS | 102dB | 70/100v | Sin Backan | Blanco | MCx2</t>
  </si>
  <si>
    <t>CONTROL 26-DT</t>
  </si>
  <si>
    <t>Parlante p/cielorraso|coaxial, 6.5" |60-30-15w, 70-100v|SPL Max: 102db|c:Negro (MC x2)</t>
  </si>
  <si>
    <t>CONTROL 26-DT-B</t>
  </si>
  <si>
    <t xml:space="preserve">Parlante p/cielorraso|coaxial, 6.5" |60-30-15w, 70-100v|SPL Max: 102db|sin Backan| c:Negro (MC x2) _x000D_
</t>
  </si>
  <si>
    <t>CONTROL 30</t>
  </si>
  <si>
    <t>Bafle  | Pasivo | Instalacion Interior / intemperie | 250W rms  |  10"+ coaxial 5"+1"  | 4 ohm - 70/100V  | 38 Hz – 17 kHz  |  120ºx110º  | Color Negro</t>
  </si>
  <si>
    <t>CONTROL 30-WH</t>
  </si>
  <si>
    <t>Bafle  | Pasivo | Instalacion Interior / intemperie | 250W rms  |  10"+ coaxial 5"+1"  | 4 ohm - 70/100V  | 38 Hz – 17 kHz  |  120ºx110º  | Color Blanco</t>
  </si>
  <si>
    <t>CONTROL 47C/T</t>
  </si>
  <si>
    <t>Parlante Instalacion |  Techo| 6.5"+1" |  75W |  10-100v |  55-20Hz |  91db |  D:305mm  (MC x 2)</t>
  </si>
  <si>
    <t>CONTROL 47HC</t>
  </si>
  <si>
    <t>Parlante Instalación | Techo Alto | 6.5"+1" | 75W | 10-100v |  55-20Hz |  91db |  75° apertura | D:305mm  (MC x 2)</t>
  </si>
  <si>
    <t>CONTROL 47LP</t>
  </si>
  <si>
    <t>Parlante Instalacion |  Techo| 6.5"+1" |  75W |  10-100v |  55-20Hz |  91db |  D:305mm (MC x 2)</t>
  </si>
  <si>
    <t>CONTROL 85M</t>
  </si>
  <si>
    <t>Bafle  | Pasivo | TIpo hongo | Instalacion p/intemperie | 80W rms |  5.25" + 0.75" |  70/100V |  55Hz-18KHz | 105dB SPL | Cobertura Omnidireccional | Color Verde</t>
  </si>
  <si>
    <t>CONTROL 88M</t>
  </si>
  <si>
    <t>Bafle  | Pasivo | Tipo hongo | Instalacion p/intemperie | 100W rms |  8" + 0.75" |  70/100V | 47 Hz – 16 kHz | 108dB SPL | Cobertura Omnidireccional | Color Verde</t>
  </si>
  <si>
    <t>CONTROLCRV</t>
  </si>
  <si>
    <t>Bafle | Pasivo | Forma Curva | Instalacion | 75W rms |  2 x 4" + Tw | 4 ohm - 70/100V  | 80 Hz – 20 kHz | 108dB SPL | Cobertura 360 con 4 sistemas | Color Negro</t>
  </si>
  <si>
    <t>CONTROLCRV WH</t>
  </si>
  <si>
    <t>Bafle curvo | Pasivo | Instalacion | 75W rms |  2 x 4" + Tw | 4 ohm - 70/100V  | 80 Hz – 20 kHz | 108dB SPL | Cobertura 360 con 4 sistemas | Color Blanco</t>
  </si>
  <si>
    <t>CONTROL19CST</t>
  </si>
  <si>
    <t>Parlante Instalacion |  Techo |  8" Sub |  42 Hz - 200 Hz |  200/8 W RMS |  70/100v |  115db |  orma IEC60849 / EN60(MCx2)</t>
  </si>
  <si>
    <t>CONTROL23-1</t>
  </si>
  <si>
    <t>Bafle | Pasivo | Instalacion Interior / intemperie | 100W rms  | 3" + 0.5" | 8 ohm - 70/100V  | 70 Hz – 20 kHz | 103dB SPL |  soporte para montaje incluido  | Color Negro | (MC x 2)</t>
  </si>
  <si>
    <t>CONTROL23-1-WH</t>
  </si>
  <si>
    <t>Bafle | Pasivo | Instalacion Interior / intemperie | 100W rms  | 3" + 0.5" | 8 ohm - 70/100V  | 70 Hz – 20 kHz | 103dB SPL |  soporte para montaje incluido  | Color Blanco | (MC x 2)</t>
  </si>
  <si>
    <t>CONTROL24CMICRO</t>
  </si>
  <si>
    <t>Parlante Instalacion |  Techo |  Micro Plus |  4 | 5"+Tw |  80 Hz - 25 kHz |  30/8 W RMS |   94db |  MCx2.</t>
  </si>
  <si>
    <t>CONTROL24CT</t>
  </si>
  <si>
    <t>Parlante Instalacion |  Techo|  4"+Tw |  80 Hz - 25 kHz |  80/8 W RMS |  70/100v |  disp 130º (MC x 2)</t>
  </si>
  <si>
    <t>CONTROL24CTMICR</t>
  </si>
  <si>
    <t>Parlante Instalacion |  Techo|  Micro |  4 | 5"+Tw |  85 Hz-25 kHz |  30/8 W RMS |  70/100v |  disp 150º |  (MC x 2)</t>
  </si>
  <si>
    <t>CONTROL24CTMICROPLUS</t>
  </si>
  <si>
    <t>Parlante Instalacion</t>
  </si>
  <si>
    <t>CONTROL25-1</t>
  </si>
  <si>
    <t>Bafle  | Pasivo | Instalacion Interior / intemperie | 100W rms  | 5.25" + 0.75" | 8 ohm - 70/100V  | 60 Hz – 20 kHz | 110dB SPL |  soporte para montaje incluido  | Color Negro | (MC x 2)</t>
  </si>
  <si>
    <t>CONTROL25-1L</t>
  </si>
  <si>
    <t>Bafle | Pasivo |  Instal UltraCompac | 5" |Ind/Outdoor | 100w/8 | c/ Soporte (MCx2)  Compact Indoor/Outdoor, Background/Foregroun</t>
  </si>
  <si>
    <t>CONTROL25-1L-WH</t>
  </si>
  <si>
    <t>Bafle | Instal UltraCompac | 5" |Ind/Outdoor | 100w/8 | c/ Soporte (MCx2)  Compact Indoor/Outdoor, Background/Foregroun, c: Blanco</t>
  </si>
  <si>
    <t>CONTROL25-1-WH</t>
  </si>
  <si>
    <t>Bafle  | Pasivo | Instalacion Interior / intemperie | 100W rms  | 5.25" + 0.75" | 8 ohm - 70/100V  | 60 Hz – 20 kHz | 110dB SPL |  soporte para montaje incluido  | Color Blanco | (MC x 2)</t>
  </si>
  <si>
    <t>CONTROL28T-60</t>
  </si>
  <si>
    <t>Bafle  | Pasivo | Instalacion Interior / intemperie | 175W rms  | 8" + 1" | 70/100V  | 55 Hz – 15 kHz | 107dB SPL |  soporte para montaje incluido  | Color Negro | (MC x 2)</t>
  </si>
  <si>
    <t>CONTROL28T-60WH</t>
  </si>
  <si>
    <t>Bafle  | Pasivo | Instalacion Interior / intemperie | 175W rms  | 8" + 1" | 70/100V  | 55 Hz – 15 kHz | 107dB SPL |  soporte para montaje incluido  | Color Blanco | (MC x 2)</t>
  </si>
  <si>
    <t>CONTROL28-1</t>
  </si>
  <si>
    <t>Bafle  | Pasivo | Instalacion Interior / intemperie | 120W rms  | 8" + 1" | 8 ohm - 70/100V  | 45 Hz – 20 kHz | 112dB SPL |  soporte para montaje incluido  | Color Negro | (MC x 2)</t>
  </si>
  <si>
    <t>CONTROL28-1-WH</t>
  </si>
  <si>
    <t>Bafle  | Pasivo | Instalacion Interior / intemperie | 120W rms  | 8" + 1" | 8 ohm - 70/100V  | 45 Hz – 20 kHz | 112dB SPL |  soporte para montaje incluido  | Color Blanco | (MC x 2)</t>
  </si>
  <si>
    <t>CONTROL29AV</t>
  </si>
  <si>
    <t>Bafle  | Pasivo | Instalacion Interior / intemperie | 150W rms  | 8" + 1" | 8 ohm - 70/100V  | 37 Hz – 18 kHz | 114dB SPL |  soporte para montaje incluido  | Color Negro</t>
  </si>
  <si>
    <t>CONTROL5</t>
  </si>
  <si>
    <t>Monitor | Pasivo | 6,5"+Dr1" | 175w |4ohms | 75 Hz-20KHz | MCx2</t>
  </si>
  <si>
    <t>CONTROL88M</t>
  </si>
  <si>
    <t>Bafle | Pasivo | Tipo hongo | Instalacion p/intemperie | 100W rms | 8" + 0.75" | 70/100V | 47 Hz – 16 kHz | 108dB SPL | Cobertura Omnidireccional | Color Verde</t>
  </si>
  <si>
    <t>CSA2120</t>
  </si>
  <si>
    <t>Potencia estereo p/Instalacion comercial; 2 x120w 4/8 ohms, filtros HPF; entradas RCA o Euroblock; 2 salidas Euroblock</t>
  </si>
  <si>
    <t>CSA2120R</t>
  </si>
  <si>
    <t>Potencia estereo p/Instalacion comercial, 2 x 120w, 4/8ohms, 2x RJ45; 2 x RCA</t>
  </si>
  <si>
    <t>CSM21</t>
  </si>
  <si>
    <t>CSM32</t>
  </si>
  <si>
    <t>CSR-V-BLK</t>
  </si>
  <si>
    <t>Control remoto | p/ usar con mezclador CSM y controlar de forma remota volumen</t>
  </si>
  <si>
    <t>CSR-V-WT</t>
  </si>
  <si>
    <t>Control remoto de volumen cuadrado p/embutir en pared |  p/mixers CSM-VMA-CSA |  Blanco |  c/conector RJ45</t>
  </si>
  <si>
    <t>CSR-2SV-WHT</t>
  </si>
  <si>
    <t>Control remoto cuadrado p/embutir en pared | para CSM-21/32| select de 2 zonas + volumen |  Blanco |  c/conector RJ45</t>
  </si>
  <si>
    <t>CSR-2SV-WT</t>
  </si>
  <si>
    <t>CSR-3SV-WH</t>
  </si>
  <si>
    <t>Control remoto rectangular p/embutir en pared | para CSM32| select de 3 zonas + volumen |  Blanco |  c/conector RJ45</t>
  </si>
  <si>
    <t>CSS-BB4x6</t>
  </si>
  <si>
    <t>Backan | x 6 | Cobertor Acero Bk | p/Parlante CSS8004</t>
  </si>
  <si>
    <t>CSS-BB8x6</t>
  </si>
  <si>
    <t>Backan | x 6 | Cobertor Acero Bk | p/Parlante CSS 8008 /8018</t>
  </si>
  <si>
    <t>CSS-H15</t>
  </si>
  <si>
    <t>Bocina ABS Exterior IP65, Paging Horn, 15w, 50º/70º, 400 Hz – 7.5 kHz, 70/100v, c: Blanco</t>
  </si>
  <si>
    <t>CSS-H30</t>
  </si>
  <si>
    <t>Bocina ABS Exterior IP65, Paging Horn, 30w, 50º/70º, 380 Hz – 6 kHz, 70/100v, c: Blanco</t>
  </si>
  <si>
    <t>CSS-1S/T</t>
  </si>
  <si>
    <t>Bafle  | Pasivo | Instalacion | 10W rms | 5.25" + 0.75" | 8 ohm - 70/100V  | 85 Hz – 18 kHz | 106dB SPL |  incl Sop p/Pared | Color Negro (MCx2)</t>
  </si>
  <si>
    <t>CSS8004</t>
  </si>
  <si>
    <t>Parlante Instalacion |  Techo |  sin Backcan |   4" |  15w |  70-100v |  175º |  90db |  85 Hz – 18 kHz |  c:Blanco</t>
  </si>
  <si>
    <t>CSS8008</t>
  </si>
  <si>
    <t>Parlante p/techo, sin Backcan, 8", 15w, 70-100v, 120º, 96db, 55 Hz – 16 kHz, c:Blanco</t>
  </si>
  <si>
    <t>CSS8018</t>
  </si>
  <si>
    <t>Parlante Instalacion |  Techo |  sin Backcan |  8" |  20w |  70-100v |  110º |  97db |  50 Hz – 17 kHz |  c:Blanco</t>
  </si>
  <si>
    <t>C2PM</t>
  </si>
  <si>
    <t>Monitor | Control 2 | Activo | 5"+Tw |35w | 80 Hz - 20 kHz | 2Ch/xlr+RCA</t>
  </si>
  <si>
    <t>C2PS/230</t>
  </si>
  <si>
    <t>Monitor | Control 2 |Bafle Activo + Pasivo| 5"+Tw| 35w+35W|80 Hz-20KHz</t>
  </si>
  <si>
    <t>C29AV-1</t>
  </si>
  <si>
    <t>Bafle  | Pasivo | Instalacion | 110W rms | 8" + 1" | 8 ohm - 70/100V  | 37 Hz – 18 kHz | 120dB SPL |  incl Sop p/Pared | Color Negro</t>
  </si>
  <si>
    <t>C50PACK</t>
  </si>
  <si>
    <t>Bafle (satelites + sub) | Pasivo | Instalacion | 200W rms  | 8" (sub) + 1,5" (satelites) x4 | 8 ohm - 70/100V  | 32 Hz – 20 kHz | 107dB SPL |  incl Sop p/Pared | Color Negro</t>
  </si>
  <si>
    <t>C50PACK-WH</t>
  </si>
  <si>
    <t>Pack sonido | 1 Control 50S/T Sub |  4 Control 52 Satellite | 100w | 30Hz - 20kHz | 70V/100V o 4ohms | Brakets incluidos</t>
  </si>
  <si>
    <t>C65P/T</t>
  </si>
  <si>
    <t>Bafle  | Pasivo | Instalacion colgante |  150w RMS  | 5.25" + 0.75" | 8 ohm - 70/100V  | 55 Hz – 20 kHz | 105dB SPL |  Cobert 120º | Color Negro (MC x 2)</t>
  </si>
  <si>
    <t>C65P/T-WH</t>
  </si>
  <si>
    <t>Bafle  | Pasivo | Instalacion colgante |  150w RMS  | 5.25" + 0.75" | 8 ohm - 70/100V  | 55 Hz – 20 kHz | 105dB SPL |  Cobert 120º | Color Blanco (MC x 2)</t>
  </si>
  <si>
    <t>EON ONE PRO</t>
  </si>
  <si>
    <t xml:space="preserve">Sist de Sonido Portable | Activo | Bateria Recargable|Vivo |Bluetoth| 6 hs autonomia Mx|250w RMS|500w Pico |Sub Act 8" + 6x 3" | 6 ch-XLR combo + RCA |  P | Link XLR | 37-18KHz | 118dB SPL | USB PWR _x000D_
</t>
  </si>
  <si>
    <t>EON615</t>
  </si>
  <si>
    <t>Bafle | Activo | 15" | + Driver 1" | 500w rms / 1000w pico | 50Hz-20KHz | 127dB | DSP | Control por Bluetooth (no audio) | ABS</t>
  </si>
  <si>
    <t>EON618S/230</t>
  </si>
  <si>
    <t>Bafle SubWoofer activo 18", 500w rms / 1000w pico, 31Hz-150Hz, 134dB, DSP, Control por Bluetooth</t>
  </si>
  <si>
    <t>IVX-387802</t>
  </si>
  <si>
    <t>Conversor USB a RS485</t>
  </si>
  <si>
    <t>IVX-587040M/230</t>
  </si>
  <si>
    <t>Sistema Intellivox |DSX180 | Botton |Bafle Line Array Activo 8x | 40W | 10x4" + 4x1"| Cov Horiz: 130°| Cov Vertical: Modif via DSP</t>
  </si>
  <si>
    <t>IVX-587080M/230</t>
  </si>
  <si>
    <t>Sistema Intellivox | DSX280 | Bafle Line Array Activo | 8 x40W | 6x4" + 2 x 10mm | Cov Horiz: 130° | Vertical, Variable x DSP</t>
  </si>
  <si>
    <t>IVX-802000</t>
  </si>
  <si>
    <t>Soporte de bisagra 90º</t>
  </si>
  <si>
    <t>JBPOLE-GA</t>
  </si>
  <si>
    <t>Soporte | p/Bafle (SUB POLE) | C/Gas | p/PRX400/700 | SRX | VRX | hasta 34Kg</t>
  </si>
  <si>
    <t>JBPOLE-MA</t>
  </si>
  <si>
    <t>Soporte | p/Bafle (SUB POLE) | p/PRX400/700 |SRX | VRX | EON</t>
  </si>
  <si>
    <t>LCT 81C/T</t>
  </si>
  <si>
    <t>Parlante Instalacion |  Techo |  t/Loseta |  (66x66)cm |  4" esp |  8" /96db |  con contr0lador |  70/100v</t>
  </si>
  <si>
    <t>MTC2P</t>
  </si>
  <si>
    <t>Soportes | (2) de pared | para Control 1Pro |  c/Extension</t>
  </si>
  <si>
    <t>MTC-81BB8</t>
  </si>
  <si>
    <t>Backcan | JBL 8138 |  Techo | p/ (MCx4)</t>
  </si>
  <si>
    <t>MTC-8124C</t>
  </si>
  <si>
    <t>C-Ring for 8124 Loudspeakers, Aro para Instal parlante 8124,  en Cielorraso</t>
  </si>
  <si>
    <t>MTC-8128C</t>
  </si>
  <si>
    <t>Aro | para Parlante 8128</t>
  </si>
  <si>
    <t>NCSA140Z</t>
  </si>
  <si>
    <t xml:space="preserve">Potencia mono p/instalacion comercial, 40w, 70/100V, </t>
  </si>
  <si>
    <t>NCSA180Z</t>
  </si>
  <si>
    <t xml:space="preserve">Potencia monoaural p/instalacion comercial, 80w, 70/100V, puerto RJ45 p/control de volumen remoto _x000D_
 _x000D_
 _x000D_
</t>
  </si>
  <si>
    <t>NCSA2120Z</t>
  </si>
  <si>
    <t>Potencia estereo p/Instalacion comercial, 2 x 120w,70-100V, 2 puertos RJ45 p/control de volumen remoto</t>
  </si>
  <si>
    <t>NCSA240Z</t>
  </si>
  <si>
    <t>Potencia estereo p/Instalacion comercial, 2 x 40w,70-100V, 2 puertos RJ45 p/control de volumen remoto</t>
  </si>
  <si>
    <t>NCSA280Z</t>
  </si>
  <si>
    <t>Potencia estereo p/Instalacion comercial, 2 x 80w,70-100V, 2 puertos RJ45 p/control de volumen remoto</t>
  </si>
  <si>
    <t>NCSMA1120</t>
  </si>
  <si>
    <t>NCSMA180</t>
  </si>
  <si>
    <t>Mixer   |  Potenciado  |  4 canales (4 Euroblock +  3 RCA stereo)  | Salida 1 x 80w  | Instalacion |   70-100V</t>
  </si>
  <si>
    <t>NCSMA2120</t>
  </si>
  <si>
    <t>Mixer   |  Potenciado  |  8 canales (8 Euroblock + 6 RCA stereo)  | Salida 2 x 120w  | Instalacion |   70-100V  |   puerto RJ45 p/control de volumen remoto</t>
  </si>
  <si>
    <t>NCSMA240</t>
  </si>
  <si>
    <t>NCSMA280</t>
  </si>
  <si>
    <t>Mixer   |  Potenciado  |  8 canales (8 Euroblock + 6 RCA stereo)  | Salida 2 x 80w  | Instalacion |   70-100V  |   puerto RJ45 p/control de volumen remoto</t>
  </si>
  <si>
    <t>PRX412M-WH</t>
  </si>
  <si>
    <t>Bafle | Pasivo | 300w RMS |12"+Dr1" | 8ohms | 55 Hz – 20 kHz | 90º-50º | 95dB | Blanco</t>
  </si>
  <si>
    <t>PRX415M-WH</t>
  </si>
  <si>
    <t>Bafle | Pasivo | 300w RMS |15"+Dr1" | 8ohms | 50 Hz – 20 kHz | 90º-50º | 95dB | Blanco</t>
  </si>
  <si>
    <t>PSB-1/230</t>
  </si>
  <si>
    <t>Barra de Sonido |SoundBar|Activo|2x.75"+4x2"| 40W| 90db| Bk</t>
  </si>
  <si>
    <t>SRX812</t>
  </si>
  <si>
    <t>Bafle | Pasivo| 800w RMS | 12" + 1.5" | 41Hz-20kHz|  135db SPL | 90° x 50° | 12 puntos de colgado | Negro</t>
  </si>
  <si>
    <t>SRX812P/230</t>
  </si>
  <si>
    <t>Bafle | Activo | 1000w rms | 12" + 1,5" | 41Hz a 20kHz | 136dB SPL | Pantalla LCD | DSP  Eq parametricos | Delay | Filtros | Ethercom p/control remoto (iOS) | HiQNet | Potencia Crown DriveCore</t>
  </si>
  <si>
    <t>SRX815</t>
  </si>
  <si>
    <t>Bafle | Pasivo| 800w RMS | 15" + 1.5" | 41Hz-20kHz|  136db SPL | 90° x 50° | 12 puntos de colgado | Negro</t>
  </si>
  <si>
    <t>SRX815P/230</t>
  </si>
  <si>
    <t>Bafle | Activo | 2 vias | (15" + 1") | 1000w rms | 137dB | Pantalla LCD | DSP con Eq parametricos | delay | filtros | presets. Ethercom p/control remoto (iOS) | HiQNet | Potenciado por Crown DriveCore</t>
  </si>
  <si>
    <t>SRX818S</t>
  </si>
  <si>
    <t>Bafle | Subwoofer|  Pasivo | 600w RMS | 18" | 8 ohms | 28Hz-150Hz| 135db SPL | 35kg | 4 manijas | 2 conectores NL4 | Madera | Negro</t>
  </si>
  <si>
    <t>SRX818SP/230</t>
  </si>
  <si>
    <t>Bafle subwoofer activo 18". 800w rms, 135dB, Respuesta en frec 29Hz-150Hz, Pantalla LCD, DSP con filtros/delay/presets. Ethercom p/control externo o remoto(iOS), HiQNet, Crown DriveCore</t>
  </si>
  <si>
    <t>SRX828S</t>
  </si>
  <si>
    <t>Bafle | SubWoofer| Pasivo |1200w RMS | 2 x 18" | 4 ohms | 30-150Hz | 141db SPL | 66.5kg | 8 manijas | 2 conectores NL4 |Madera | Negro</t>
  </si>
  <si>
    <t>SRX828SP/230</t>
  </si>
  <si>
    <t>Bafle | Subwoofer | Activo | 1000w RMS | 2x18" | 141dB SPL |  29Hz-150Hz | Pantalla LCD | DSP con filtros | Delay | Ethercom p/control remoto(iOS) | HiQNet | Potencia Crown DriveCore</t>
  </si>
  <si>
    <t>SRX835</t>
  </si>
  <si>
    <t>Bafle | Pasivo | 800w RMS| 15" + 8" + DR 1" | 137db SPL | 60º x 40º | Negro</t>
  </si>
  <si>
    <t>SRX835P/230</t>
  </si>
  <si>
    <t>Bafle | Activo | 1000W RMS | 15" + 8" + DR 1" | 137dB | Pantalla LCD | DSP  Eq parametricos | Delay | Filtros | Ethercom p/control remoto (iOS) | HiQNet | Potencia Crown DriveCore</t>
  </si>
  <si>
    <t>VL6A</t>
  </si>
  <si>
    <t>Line Array 2V, 6 ", Activo, Amplif D,  D225Ti - 25W y (2x) 8WI6P, 94Hz - 18Hz, 100º *SPL Max Graves -Agudos: 120 DbPico: 700W, Altura: 20cm x 55cm x 26cm Peso: 14 kg</t>
  </si>
  <si>
    <t>VL8A</t>
  </si>
  <si>
    <t>Bafle | Line Array | Activo | 2 Vias | 550 Wts | 94Hz - 18Hz</t>
  </si>
  <si>
    <t>VMA1120</t>
  </si>
  <si>
    <t>Potencia  Instalacion |1 zona|  120W | Bluetooth | USB|5 entradas | 1 salida 70/100V| 4? / 8?</t>
  </si>
  <si>
    <t>VMA1240</t>
  </si>
  <si>
    <t xml:space="preserve">Mezclador / amplificador habilitado para Bluetooth .Cuenta con un mezclador de 5 entradas / 1 salida y 240 W de potencia. Conexiones de salida de 8 ohmios, 70 V o 100 V. Reproduce MP3 desde un dispositivo Bluetooth o unidad USB _x000D_
</t>
  </si>
  <si>
    <t>VMA160</t>
  </si>
  <si>
    <t>Potencia  | Instalacion |1 zona|60W | Bluetooth | USB|5 entradas | 1 salida 70/100V| 4? / 8?</t>
  </si>
  <si>
    <t>VMA2120</t>
  </si>
  <si>
    <t>Mezclador de 8 entradas. Admite unidades USB y Bluetooth _x000D_
120W, amplificador de 2 salidas. Euroblock, RCA y entradas de 1/4 .altavoces de 8 ohmios, 70 V o 100 V. Rep MP3 desde un dispositivo Bluetooth o unidad USB</t>
  </si>
  <si>
    <t>VMA260</t>
  </si>
  <si>
    <t xml:space="preserve">Mezclador de 8 entradas.Admite unidades USB y Bluetooth _x000D_
60W, amplificador de 2 salidas. Euroblock, RCA y entradas de 1/4 ".altavoces de 8 ohmios, 70 V o 100 V. MP3 desde un dispositivo Bluetooth o unidad USB. </t>
  </si>
  <si>
    <t>VRX-AF</t>
  </si>
  <si>
    <t>Bumper para VRX932</t>
  </si>
  <si>
    <t>VRX-AF-II</t>
  </si>
  <si>
    <t>Soporte para suspender gabinetes VRX918SP y/o VRX932LAP</t>
  </si>
  <si>
    <t>VRX-SMAF</t>
  </si>
  <si>
    <t>Bumper para VRX928 Sub</t>
  </si>
  <si>
    <t>VRX915M</t>
  </si>
  <si>
    <t>Monitor de Escenario de 2 vias, 15"+1.5", 1600w, 127dB, 60Hz-20KHz, 50ºx90º FullR/Biamp, Madera</t>
  </si>
  <si>
    <t>VRX918SP/230</t>
  </si>
  <si>
    <t xml:space="preserve">Bafle subwoofer activo p/riggear o stackear, 18", 750w rms, 126dB SPL, 31-180Hz _x000D_
</t>
  </si>
  <si>
    <t>VRX928LA</t>
  </si>
  <si>
    <t>Bafle | Line Array | Pasivo | 400W | 8"+ Dr | 100° x 15° | Ang Fijo</t>
  </si>
  <si>
    <t>VRX932LAP</t>
  </si>
  <si>
    <t>Bafle | Line Array | Activo | 900w | 12" + 3x DR 1.5"| 136dB SPL| 100ºx15º | DSP | Potencia Crown</t>
  </si>
  <si>
    <t>VTX A12</t>
  </si>
  <si>
    <t>Bafle | Line Array| 2x12" | 146db | 46-19 kHz | 90°H | Vert Var</t>
  </si>
  <si>
    <t>VTX A12 AF</t>
  </si>
  <si>
    <t>Bumper | p/VTX A12</t>
  </si>
  <si>
    <t>VTX A12 VT</t>
  </si>
  <si>
    <t>Carro | de transporte | Vertical Transporter | p/4u VTX A12</t>
  </si>
  <si>
    <t>VTX A8</t>
  </si>
  <si>
    <t>Altavoz de arreglo en línea compacto dual de 8 pulgadas con dispersión de 110º</t>
  </si>
  <si>
    <t>VTX A8 AF</t>
  </si>
  <si>
    <t>Bumper | p/VTX A8</t>
  </si>
  <si>
    <t>VTX A8 VT</t>
  </si>
  <si>
    <t>Carro de transporte vertical | para (4) gabinetes VTX A8 | Dimensiones aptas para camiones</t>
  </si>
  <si>
    <t>VTX A8 VT CVR</t>
  </si>
  <si>
    <t>Cubierta blanda resistente | para gabinetes VTX A8 | Cubre (4) gabinetes VTX A8 en un VTX A8 VT</t>
  </si>
  <si>
    <t>VTX-F12</t>
  </si>
  <si>
    <t>Bafle/Monitor Escenario Premium, 12"+Dr Dual 1", Bi-Amplif, (800+200w)8, 96db, 42-21.5 kHz, 90º-50º,</t>
  </si>
  <si>
    <t>VTX-F15</t>
  </si>
  <si>
    <t>Bafle/Monitor Escenario Premium, 15"+Dr Dual 1", Bi-Amplif (800+200w)8o, 98db, 42-21.5 kHz, 90º-50º,</t>
  </si>
  <si>
    <t>VTX-F18S</t>
  </si>
  <si>
    <t>Bafle Sublow, 1x18" (2269H), 2000w RMS, Reverse-Cardioid Arrayable (front NL4), 16 Ptos de Rigging</t>
  </si>
  <si>
    <t>VTX-G28</t>
  </si>
  <si>
    <t xml:space="preserve">Subwoofer de largo alcance stackeable 2x18" neodimio, 2x2400w, 2x8 oHms, Madera  </t>
  </si>
  <si>
    <t>VTX-G28-ACC</t>
  </si>
  <si>
    <t>Carro | "Dolly" | + Funda Protectora (Cover) | p/VTX-G28</t>
  </si>
  <si>
    <t>VTX-LZ-V20-MB</t>
  </si>
  <si>
    <t>Soporte | para fijar unidad de laser | VTX-LZ al modulo | VTX V20 | incluye pin para fijacion</t>
  </si>
  <si>
    <t>VTX-M20</t>
  </si>
  <si>
    <t>Monitor de escenario 2 x 10"+ dual driver, 1250w, 60ºx60º, FullR/Biamp, 55Hz-19.5KHz, 136dB Madera</t>
  </si>
  <si>
    <t>VTX-M22</t>
  </si>
  <si>
    <t>Bafle | Monitor escenario | Pasivo | 1500w RMS | 2x12" dual driver | 138dB | 60ºx60º | 45Hz-19,5KHz</t>
  </si>
  <si>
    <t>VTX-S25</t>
  </si>
  <si>
    <t>Bafle Subwoofer de largo alcance ideal p/colgar y p/arreglo cardioide, 2 x15", 26-400Hz, 2 x 8 ohms, 2 x 2000w, Madera</t>
  </si>
  <si>
    <t>VTX-S25-VT</t>
  </si>
  <si>
    <t>Carro | de transporte vertical p/2 o 3 gabinetes VTX S25</t>
  </si>
  <si>
    <t>VTX-S25-VT-CVR</t>
  </si>
  <si>
    <t xml:space="preserve">Funda acolchada p/2 o 3 VTX S25 apilados, c/solapas para acceder a conectores y manijas </t>
  </si>
  <si>
    <t>VTX-S28</t>
  </si>
  <si>
    <t>Bafle Sub Low, 2 x12", Card Arrayable, 2000w, 35 Hz - 300 Hz</t>
  </si>
  <si>
    <t>VTX-S28-VTC</t>
  </si>
  <si>
    <t>VTX-V20</t>
  </si>
  <si>
    <t>Bafle Line Array pasivo 3 vias, 2x10" + 4x5"+ 3 dual drive, 60Hz-20KHz, 2000w, Madera</t>
  </si>
  <si>
    <t>VTX-V20-AF</t>
  </si>
  <si>
    <t>Bumper | p/VTX V20 | VTX S25 | soporta hasta 24 gabinetes | incluye accesorios para stackear</t>
  </si>
  <si>
    <t>VTX-V20-AF-EB</t>
  </si>
  <si>
    <t>Barra | de extenson para bumper | VTX V20 AF | incluye 2 pins QRP</t>
  </si>
  <si>
    <t>VTX-V20-DF</t>
  </si>
  <si>
    <t>Adaptador | para usar VTX V20 como downfill de VTX V25, soporta hasta 6 gabinetes V20</t>
  </si>
  <si>
    <t>VTX-V20-LH</t>
  </si>
  <si>
    <t>Malacate (CM 653 3/4T) p/compresion a Palanca ,  VTX V20, c/cadena 7mts</t>
  </si>
  <si>
    <t>VTX-V20-PB</t>
  </si>
  <si>
    <t>Accesorio | PullBack | para compresion de gabinetes | VTX V20 | incluye grilletes y accesorios</t>
  </si>
  <si>
    <t>VTX-V20-VT</t>
  </si>
  <si>
    <t>Carro | de transporte para 3 o 4 gabinetes VTX V20 | 35"x16"</t>
  </si>
  <si>
    <t>VTX-V20-VT-CVR</t>
  </si>
  <si>
    <t>Funda | p/3 o 4 gabinetes VTX V20 apilados verticalmente | c/solapas para acceder a conectores</t>
  </si>
  <si>
    <t>VTX-V25-AF</t>
  </si>
  <si>
    <t>Bumper | (frame) p/Line Array | VTX-V25</t>
  </si>
  <si>
    <t>VTX-V25-AF-EB</t>
  </si>
  <si>
    <t>Barra | Extensora p/Malacate | p/VTX25</t>
  </si>
  <si>
    <t>VTX-V25-II-CS</t>
  </si>
  <si>
    <t>Bafle Line Array,c/Sist Susp 3 Vias, 2 x15"(2267H) + 4x 8" (2169H) +3(2430K D2 Dual Driver), 4000w,</t>
  </si>
  <si>
    <t>VTX-V25-LH</t>
  </si>
  <si>
    <t>Malacate | (Lever Hoist)p/VTX-V25 | p/usar con VTX-V25-PB |  1.5T</t>
  </si>
  <si>
    <t>VTX-V25-PB</t>
  </si>
  <si>
    <t>Barra | Separadora Adaptadora | p/usar Malacate a VTX-V25</t>
  </si>
  <si>
    <t>VTX-V25-VTC</t>
  </si>
  <si>
    <t>Carro | "Dolly" | para Transporte en Bloque de 3 o 4 VTX-V25</t>
  </si>
  <si>
    <t>VTX-V25-VT-CVR</t>
  </si>
  <si>
    <t>Funda | para transportar 3 o 4 VTX 25 II CS apiladas | c/solapas | p/acceder a conectores</t>
  </si>
  <si>
    <t>VT4883</t>
  </si>
  <si>
    <t>Subwoofer | Subcompacto dual | Arreglo cardioide de 12" | Diseñado p/ refuerzo de sonido de alta calidad de frecuencias sub-bajas</t>
  </si>
  <si>
    <t>VT4886</t>
  </si>
  <si>
    <t>Bafle | Line Array | Subcompacto pasivo de tres vías | Ofrece refuerzo de alta calidad de la música y el habla una_x000D_
amplia variedad de aplicaciones incluyendo concierto presentaciones de audio y A/V corporativas de todos_x000D_
tipos tanto para usuarios portátiles como para lugares fijos_x000D_
instalaciones</t>
  </si>
  <si>
    <t>VT4886-AF</t>
  </si>
  <si>
    <t>Bumper P/VT 4886 /4883 Short Frame</t>
  </si>
  <si>
    <t>VXT A12 VT CVR</t>
  </si>
  <si>
    <t>Funda | para transportar 3 o 4 VTX A12 apiladas | c/solapas</t>
  </si>
  <si>
    <t>104SET-BT</t>
  </si>
  <si>
    <t xml:space="preserve">Monitor  Multimedia | Activo + Pasivo | 4.5” + Tweeter 0.75” | 60Hz - 20KHz | 30W + 30W |  Bluetooth | RCA | TRS x 2 | Aux por minipulg | Salida Auric |  Par | Negro  </t>
  </si>
  <si>
    <t>104SET-BTW</t>
  </si>
  <si>
    <t xml:space="preserve">Monitor  de referencia | Activo + Pasivo | 4.5” + Tweeter 0.75” | 60Hz - 20 KHz | 30W + 30W |  Bluetooth | RCA | TRS x 2 | Aux por minipulg | Salida Auric |  Par | Blanco </t>
  </si>
  <si>
    <t>305PMKII</t>
  </si>
  <si>
    <t>Monitor de Estudio|Bi Amplificado|5" +Tw 1"|Rango de frecuencia (-10 dB): 43 Hz - 24 Hz|SPL máximo: 108 dB SPL C-Weighted|82W -clase D|c: Negro | Precio x unidad</t>
  </si>
  <si>
    <t>306PMKII</t>
  </si>
  <si>
    <t xml:space="preserve">Monitor de Estudio|Bi Amplificado|6" +Tw 1"|Rango de frecuencia (-10 dB): 47 Hz - 24 Hz|SPL máximo: 110dB SPL C-Weighted|112W clase D|c: Negro | Precio x unidad _x000D_
</t>
  </si>
  <si>
    <t>308PMKII</t>
  </si>
  <si>
    <t>Monitor de studio | Activo | 8” + Dr 1” | 56W | 45 Hz – 20 kHz | XLR | TRS | EQ | 220V | Negro  | Precio x unidad</t>
  </si>
  <si>
    <t>8124</t>
  </si>
  <si>
    <t>Parlante Instalacion |  Techo |  Full-Range |  4" |  6w/8 |  70-100v |  60 Hz – 18 kHz |  130º (MC x 4)</t>
  </si>
  <si>
    <t>8128</t>
  </si>
  <si>
    <t>Parlante Instalacion |  Techo |  Full-Range |   8"  6W - 70V (MC x 4)</t>
  </si>
  <si>
    <t>JINBAO</t>
  </si>
  <si>
    <t>JBMPZ-1412R</t>
  </si>
  <si>
    <t>Marching drum with Carrier 14x12 with REMO</t>
  </si>
  <si>
    <t>JUPITER</t>
  </si>
  <si>
    <t>JBC1000N</t>
  </si>
  <si>
    <t>Clarinete Bajo | Bb | Cuerpo ABS | Llaves nickeladas | Estuche Rigido | Soporte al piso regulable en altura</t>
  </si>
  <si>
    <t>JBC1000S</t>
  </si>
  <si>
    <t>Clarinete Bajo | Bb | Cuerpo ABS | Llaves Silverplate | Estuche Rigido | soporte al piso regulable en altura</t>
  </si>
  <si>
    <t>JCL1100DS</t>
  </si>
  <si>
    <t>Clarinete | Bb | Grenadilla | Llaves Silverplate | barrilote 64mm y 65mm | Sistema Boehm. | 18 llaves | Estuche rígido.</t>
  </si>
  <si>
    <t>JFL-511ES</t>
  </si>
  <si>
    <t>Flauta | C | Pie en Si | Llaves abiertas | Enchapado en plata alpaca |  Estuche.</t>
  </si>
  <si>
    <t>JFL-511S-AB</t>
  </si>
  <si>
    <t>Flauta | C | Pie en Si | Llaves cerradas | Plateada | Estuche.</t>
  </si>
  <si>
    <t>JFL700E</t>
  </si>
  <si>
    <t>Flauta Traversa | C | Llave cerradas | Alpaca plateada | Mecanismo Split-E | Estuche rigido</t>
  </si>
  <si>
    <t>JHR-754L</t>
  </si>
  <si>
    <t>Corno | Bb | Valvulas fosforadas | Rose Brass Leadpipe | c/ estuche</t>
  </si>
  <si>
    <t>JPC-1000E</t>
  </si>
  <si>
    <t>Flauta | Piccolo | en C | Cabeza de metal | Cuerpo de ABS | Sistema Mi partido | Estuche</t>
  </si>
  <si>
    <t>JSL-232L</t>
  </si>
  <si>
    <t>Trombon a Vara | Bb | c/estuche rigido</t>
  </si>
  <si>
    <t>JTR500</t>
  </si>
  <si>
    <t>Trompeta | Bb | Terminación laqueado dorado con baños parciales de niquel en la tercer bomba y bomba de afinación | Pistones acero inoxidable | Estuche plastico</t>
  </si>
  <si>
    <t>JTS-1100Q</t>
  </si>
  <si>
    <t>Saxo Tenor | Bb | Llaves de laton laqueado dorado | llave de F# | Estuche mochila</t>
  </si>
  <si>
    <t>JTS500Q</t>
  </si>
  <si>
    <t>Saxo Tenor | Bb | Llave de F# | Dorado|  Zapatillas Pisoni | Estuche liv+D32:D56iano</t>
  </si>
  <si>
    <t>KANSAS</t>
  </si>
  <si>
    <t>EG-JUNIOR-B-KNS</t>
  </si>
  <si>
    <t>Guitarra Eléctrica, p/niño, JUNIOR ROCK MINI, c: BLACK</t>
  </si>
  <si>
    <t>EG-KID-S-KNS</t>
  </si>
  <si>
    <t>Guitarra Eléctrica, p/niño, KID ROCK MINI, c: SUNBURST</t>
  </si>
  <si>
    <t>EGP-PG10B KAN</t>
  </si>
  <si>
    <t>Pack | Guitarra eléctrica | Con Amplificador 10w + Afinador +Funda +Cable+ Correa +Puas | Color Negra</t>
  </si>
  <si>
    <t>EGP-PG10BLB KAN</t>
  </si>
  <si>
    <t>Pack | Guitarra eléctrica | Con Amplificador 10w + Afinador +Funda +Cable+ Correa +Puas | Color Blue Burst</t>
  </si>
  <si>
    <t>EGP-PG10SN KAN</t>
  </si>
  <si>
    <t>Pack | Guitarra eléctrica | Con Amplificador 10w + Afinador +Funda +Cable+ Correa +Puas | Color Sunburst</t>
  </si>
  <si>
    <t>EGP-PG10WR KAN</t>
  </si>
  <si>
    <t>Pack | Guitarra eléctrica | Con Amplificador 10w + Afinador +Funda +Cable+ Correa +Puas | Color Wine Red</t>
  </si>
  <si>
    <t>EG-P15A-KAN</t>
  </si>
  <si>
    <t>Guitarra electrica | Tipo STR | Diap, Rosewood |  3 microfonos simples | Ambar</t>
  </si>
  <si>
    <t>EG-P15B-KAN</t>
  </si>
  <si>
    <t>Guitarra electrica | Tipo STR | Diap, Rosewood |  3 microfonos simples | Black</t>
  </si>
  <si>
    <t>EG-P15CS-KAN</t>
  </si>
  <si>
    <t>Guitarra electrica | Tipo STR | Diap, Rosewood |  3 micrófonos simples | Cherry Burst</t>
  </si>
  <si>
    <t>EG-P15LB-KAN</t>
  </si>
  <si>
    <t>Guitarra electrica | Tipo STR | ZURDA | Diap, Rosewood |  3 microfonos simples | Black</t>
  </si>
  <si>
    <t>EG-P15MB-KAN</t>
  </si>
  <si>
    <t>Guitarra electrica | Tipo STR | Diap, Rosewood |  3 micrófonos simples | Metallic  Blue</t>
  </si>
  <si>
    <t>EG-P15WR-KAN</t>
  </si>
  <si>
    <t>Guitarra electrica | Tipo STR | Diap, Rosewood |  3 microfonos simples | Wine Red</t>
  </si>
  <si>
    <t>EG-P152TS-KAN</t>
  </si>
  <si>
    <t>Guitarra electrica | Tipo STR | Diap, Rosewood |  3 microfonos simples | Tobacco Burst</t>
  </si>
  <si>
    <t>L-G1-ST-BK KNS</t>
  </si>
  <si>
    <t>L-G1-ST-GBL KNS</t>
  </si>
  <si>
    <t>Guitarra electrica | Tipo STR | Diap, Rosewood |  3 microfonos simples | Blue</t>
  </si>
  <si>
    <t>L-G1-ST-GR KNS</t>
  </si>
  <si>
    <t>Guitarra electrica | Tipo STR | Diap, Rosewood |  3 microfonos simples | Light Blue</t>
  </si>
  <si>
    <t>L-G1-ST-RED KNS</t>
  </si>
  <si>
    <t>Guitarra electrica | Tipo STR | Diap, Rosewood |  3 microfonos simples | Red</t>
  </si>
  <si>
    <t>L-G1-ST-WH KNS</t>
  </si>
  <si>
    <t>Guitarra electrica | Tipo STR | Diap, Rosewood |  3 microfonos simples | White</t>
  </si>
  <si>
    <t>L-G1-ST-3TS KNS</t>
  </si>
  <si>
    <t>Guitarra electrica | Tipo STR | Diap, Rosewood |  3 microfonos simples | Sunburst</t>
  </si>
  <si>
    <t>KNIGHT</t>
  </si>
  <si>
    <t>AB1</t>
  </si>
  <si>
    <t>Escobilla de Metal extensible</t>
  </si>
  <si>
    <t>B-3R</t>
  </si>
  <si>
    <t>Soporte para Platillo Boom, Pesado, Patas dobles, 3 tramos, memoria, c/Contrapeso</t>
  </si>
  <si>
    <t>JBAH-1300</t>
  </si>
  <si>
    <t>Eufonio Soprano,"Geny", Alto Horn,  3 pistones,  Eb, Eb Key, Y. Brass, c/estuche ABS</t>
  </si>
  <si>
    <t>JBAS-200</t>
  </si>
  <si>
    <t>Saxo Alto | Eb | Llave de F# | Yellow Brass | Laqueado | c/ estuche | ABS</t>
  </si>
  <si>
    <t>JBAS-200GL</t>
  </si>
  <si>
    <t>Saxo Alto | Eb | Cuerpo dorado laqueado | Estuche Semi rigido</t>
  </si>
  <si>
    <t>JBAS-260</t>
  </si>
  <si>
    <t>Saxo Alto | Eb | Llave de F# | Yellow Brass |Rango: Low Bb - High F# | Laqueado |  c/ estuche Foam</t>
  </si>
  <si>
    <t>JBBR-1220</t>
  </si>
  <si>
    <t>Eufonio Baritono | Bb | 3 pistones | Lacqueado | Yellow Brass | c/estuche | ABS</t>
  </si>
  <si>
    <t>JBBS-595</t>
  </si>
  <si>
    <t>Fagot Profesional, "C" , llaves de cupronicek Nickeladas, estuche c: Madera</t>
  </si>
  <si>
    <t>JBCB05-6</t>
  </si>
  <si>
    <t>Cencerro Metalico</t>
  </si>
  <si>
    <t>JBCL-510</t>
  </si>
  <si>
    <t>Clarinete | Bb | Cuerpo Bakelita | 17 llaves nickeladas | Sistema Boehm. | Estuche liviano.</t>
  </si>
  <si>
    <t>JBCL-530</t>
  </si>
  <si>
    <t>Clarinete | Bb | Cuerpo ABS | 17 llaves nickeladas | Sistema Boehm. | Estuche liviano.</t>
  </si>
  <si>
    <t>JBCR-900</t>
  </si>
  <si>
    <t>Corneta | Bb | Bb Key | 3 Pistones |  Yellow Brass | Estuche de Madera</t>
  </si>
  <si>
    <t>JBEP-1140</t>
  </si>
  <si>
    <t>Eufonio, 4 pistones, Bb, BbKey,Yelow Brass, c/Estuche Madera</t>
  </si>
  <si>
    <t>JBFH-1100</t>
  </si>
  <si>
    <t>Flugel Horn, 3 pistones, Bb, Laqueado, c/Estuche Madera</t>
  </si>
  <si>
    <t>JBFH-701</t>
  </si>
  <si>
    <t>Corno Frances | Simple | Bb | 3 llaves | Yellow Brass | Laqueado | Estuche de Madera</t>
  </si>
  <si>
    <t>JBFL-6248S</t>
  </si>
  <si>
    <t>Flauta Traversa | C |  Pie en Do. Sol desalineado | Llaves cerradas | Plateada | Estuche rígido.</t>
  </si>
  <si>
    <t>JBSL-700</t>
  </si>
  <si>
    <t>Trombon a Vara | Tenor | Bb | Yellow Brass | Laqueado | c/ estuche Madera</t>
  </si>
  <si>
    <t>JBSL-830</t>
  </si>
  <si>
    <t>Trombon Bajo | a Vara Delux | Doble transpositor | Bb/F/Eb&amp;Bb/F/D/Gb | Laqueado | Campana de cobre de 241mm. | Vara liviana nickelada | Estuche Foam</t>
  </si>
  <si>
    <t>JBSL-900</t>
  </si>
  <si>
    <t>Trombon a Piston | (3) Tenor | Bb | Yellow Brass | Laquedao | c/ estuche Madera</t>
  </si>
  <si>
    <t>JBSST-400</t>
  </si>
  <si>
    <t>Saxo Soprano | Bb | Llave de F# | Yellow Brass | Laquedao | c/ estuche | ABS</t>
  </si>
  <si>
    <t>JBSST-420</t>
  </si>
  <si>
    <t>Saxo Sopranino | Bb | Llave Eb | Acabado Bronce Antiguo | Estuche de Foam</t>
  </si>
  <si>
    <t>JBTR-300</t>
  </si>
  <si>
    <t>Trompeta | Bb | Yellow Brass | Laqueado | c/ estuche | ABS.</t>
  </si>
  <si>
    <t>JBTR-400</t>
  </si>
  <si>
    <t>Trompeta | Bb | Laton amarillo | Pistones de Cuproniquel (cobre y niquel)</t>
  </si>
  <si>
    <t>JBTR-700L</t>
  </si>
  <si>
    <t>Trompeta | C  |  Metal Dorado | Laqueado | Pistones cupronickel | Estuche Foam</t>
  </si>
  <si>
    <t>JBTS-100</t>
  </si>
  <si>
    <t>Saxo Tenor | Bb | Llave de F# | Yellow Brass | Laqueado | c/ estuche | ABS</t>
  </si>
  <si>
    <t>JB016</t>
  </si>
  <si>
    <t>Metalofon | Glockenspil |  8 notas Diatonic |  infantil | sapito</t>
  </si>
  <si>
    <t>JB1002</t>
  </si>
  <si>
    <t>Set de percusion | p/niños | t/Valija | 8 instrumentos</t>
  </si>
  <si>
    <t>JB13A-1</t>
  </si>
  <si>
    <t>Melodica | t/clarinete | 13 notas</t>
  </si>
  <si>
    <t>https://todomusica.com.ar/varios/6219-jb13a-1.html</t>
  </si>
  <si>
    <t>JB2015-2</t>
  </si>
  <si>
    <t>Xilofon multicolor 12 notas Diatonic, Multicolor.</t>
  </si>
  <si>
    <t>JB25A-1</t>
  </si>
  <si>
    <t>Melodica | t/piano | 25 notas | Manguera | Boquilla | Estuche con manija | Color: azul</t>
  </si>
  <si>
    <t>https://todomusica.com.ar/varios/6221-jb25a-1.html</t>
  </si>
  <si>
    <t>JB27A-1</t>
  </si>
  <si>
    <t>Melodica | t/clarinete | 27 notas | boquilla y parte inferior desmontables | Manija plastica para sostenerla mientras tocas</t>
  </si>
  <si>
    <t>https://todomusica.com.ar/varios/6222-jb27a-1.html</t>
  </si>
  <si>
    <t>JB32A-2</t>
  </si>
  <si>
    <t>Melodica | t/piano | 32 notas  Manguera | Boquilla | Estuche con manija | Color: azul</t>
  </si>
  <si>
    <t>https://todomusica.com.ar/varios/6223-jb32a-2.html</t>
  </si>
  <si>
    <t>JB37A-2</t>
  </si>
  <si>
    <t>Melodica | t/piano | 37 notas | Manguera | Boquilla | Estuche con manija | Color: azul</t>
  </si>
  <si>
    <t>https://todomusica.com.ar/varios/6224-jb37a-2.html</t>
  </si>
  <si>
    <t>JB550</t>
  </si>
  <si>
    <t>Set de percusion | p/niños | 10 instr | Marac+Pand+Tambour+huevos+Flauta+TocToc</t>
  </si>
  <si>
    <t>JB565</t>
  </si>
  <si>
    <t>Set de percusion p/niños, 4 instr, Pander+Maracas+Cascabeles+Glokenspil, c/funda</t>
  </si>
  <si>
    <t>JB900BK</t>
  </si>
  <si>
    <t xml:space="preserve">Pandereta | ½ Luna | 8 sonajas | Con empuñadura | Negra _x000D_
 _x000D_
</t>
  </si>
  <si>
    <t>https://todomusica.com.ar/panderetas/6227-jb900bk.html</t>
  </si>
  <si>
    <t>JB900BL</t>
  </si>
  <si>
    <t xml:space="preserve">Pandereta | ½ Luna | 8 sonajas | Con empuñadura | Azul _x000D_
</t>
  </si>
  <si>
    <t>JB900GR</t>
  </si>
  <si>
    <t xml:space="preserve">Pandereta | ½ Luna | 8 sonajas | Con empuñadura | Verde _x000D_
</t>
  </si>
  <si>
    <t>JB900RD</t>
  </si>
  <si>
    <t xml:space="preserve">Pandereta | ½ Luna | 8 sonajas | Con empuñadura | Roja _x000D_
</t>
  </si>
  <si>
    <t>JB900YL</t>
  </si>
  <si>
    <t xml:space="preserve">Pandereta | ½ Luna | 8 sonajas | Con empuñadura | Amarillo _x000D_
</t>
  </si>
  <si>
    <t>JB904</t>
  </si>
  <si>
    <t>Pandereta | 4"| 10cm| Sin parche | Madera | Sonajas</t>
  </si>
  <si>
    <t>JB904H</t>
  </si>
  <si>
    <t>Pandero | 04” | 10cm |  Madera/Parche Plastico Afinable | 3 pares de sonajas</t>
  </si>
  <si>
    <t>https://todomusica.com.ar/panderetas/6228-jb904h.html</t>
  </si>
  <si>
    <t>JB906</t>
  </si>
  <si>
    <t>Pandereta | 6"| 15cm| Sin parche | Madera | Sonajas</t>
  </si>
  <si>
    <t>https://todomusica.com.ar/panderetas/8244-jb906.html</t>
  </si>
  <si>
    <t>JB906H</t>
  </si>
  <si>
    <t>Pandereta | 6"| 15cm| Con parche | Madera | Sonajas</t>
  </si>
  <si>
    <t>JB906P</t>
  </si>
  <si>
    <t>Pandero | 06” | 15cm | Con parche | Madera | Palillo Golpeador</t>
  </si>
  <si>
    <t>JB908</t>
  </si>
  <si>
    <t>Pandereta | 8"| 20cm| Sin parche | Madera | 8 pares de sonajas</t>
  </si>
  <si>
    <t>https://todomusica.com.ar/panderetas/8241-jb908.html</t>
  </si>
  <si>
    <t>JB908P</t>
  </si>
  <si>
    <t>Pandero | 08” | 20cm| Con parche | Madera | Palillo Golpeador</t>
  </si>
  <si>
    <t>JB910</t>
  </si>
  <si>
    <t>Pandereta | 10”,| 25cm| Sin parche | Madera | 8 pares de sonajas</t>
  </si>
  <si>
    <t>JB910H</t>
  </si>
  <si>
    <t>Pandereta | 10”,| 25cm| Con parche | Madera | 8 pares de sonajas.</t>
  </si>
  <si>
    <t>https://todomusica.com.ar/panderetas/6230-jb910h.html</t>
  </si>
  <si>
    <t>JB910P</t>
  </si>
  <si>
    <t>Pandero | 10” | 25cm| Con parche | Madera | Palillo Golpeador</t>
  </si>
  <si>
    <t>https://todomusica.com.ar/panderetas/9550-jb910p.html</t>
  </si>
  <si>
    <t>JB912H</t>
  </si>
  <si>
    <t>Pandero | 12” | 30cm | 16 pares de sonajas.</t>
  </si>
  <si>
    <t>https://todomusica.com.ar/panderetas/6231-jb912h.html</t>
  </si>
  <si>
    <t>JB917</t>
  </si>
  <si>
    <t>Pandereta media luna, 20 sonajas 7.5” x 8.5”</t>
  </si>
  <si>
    <t>JB917BK</t>
  </si>
  <si>
    <t>Pandereta media luna, 20 sonajas 7.5” x 8.5”, Negro</t>
  </si>
  <si>
    <t>JB917BL</t>
  </si>
  <si>
    <t>Pandereta media luna, 20 sonajas 7.5” x 8.5”, Azul</t>
  </si>
  <si>
    <t>JB917GR</t>
  </si>
  <si>
    <t>Pandereta media luna, 20 sonajas 7.5” x 8.5”, Verde</t>
  </si>
  <si>
    <t>JB917RD</t>
  </si>
  <si>
    <t>Pandereta media luna, 20 sonajas 7.5” x 8.5”, Rojo</t>
  </si>
  <si>
    <t>JB917WH</t>
  </si>
  <si>
    <t>Pandereta media luna, 20 sonajas 7.5” x 8.5”, color Blanco</t>
  </si>
  <si>
    <t>JB917YL</t>
  </si>
  <si>
    <t>Pandereta media luna, 20 sonajas 7.5” x 8.5”, Amarillo</t>
  </si>
  <si>
    <t>JB918-BK</t>
  </si>
  <si>
    <t>Pandereta media luna pequeña, 4 sonajas 4.5” x 5.5” Negra</t>
  </si>
  <si>
    <t>JB918-BL</t>
  </si>
  <si>
    <t>Pandereta media luna pequeña, 4 sonajas 4.5” x 5.5” Azul</t>
  </si>
  <si>
    <t>JB918-GR</t>
  </si>
  <si>
    <t>Pandereta media luna pequeña, 4 sonajas 4.5” x 5.5” Verde</t>
  </si>
  <si>
    <t>JB918-RD</t>
  </si>
  <si>
    <t>Pandereta media luna pequeña, 4 sonajas 4.5” x 5.5” Roja</t>
  </si>
  <si>
    <t>JB918-WH</t>
  </si>
  <si>
    <t>Pandereta media luna pequeña, 4 sonajas 4.5” x 5.5” Blanca</t>
  </si>
  <si>
    <t>JB918-YL</t>
  </si>
  <si>
    <t>Pandereta media luna pequeña, 4 sonajas 4.5” x 5.5” Amarilla</t>
  </si>
  <si>
    <t>LB17</t>
  </si>
  <si>
    <t>Set de percusion | 14 instrumentos</t>
  </si>
  <si>
    <t>MU-01</t>
  </si>
  <si>
    <t>Sordina | para Trompeta | de metal | dorada</t>
  </si>
  <si>
    <t>TH8C</t>
  </si>
  <si>
    <t>Metalofon, base madera</t>
  </si>
  <si>
    <t>TL25S</t>
  </si>
  <si>
    <t>Metalofon, 25 notas en colores doble linea, c/estuche</t>
  </si>
  <si>
    <t>TW-16A</t>
  </si>
  <si>
    <t>Pandereta ½ luna, 8 sonajas, p/Hi-Hat, Negra</t>
  </si>
  <si>
    <t>https://todomusica.com.ar/productos-sin-categorias-de-netsuite/6284-tw-16a.html</t>
  </si>
  <si>
    <t>LATIN PERCUSSION</t>
  </si>
  <si>
    <t>LP150</t>
  </si>
  <si>
    <t>Pandereta | De Mano | Acero | Color: Negra</t>
  </si>
  <si>
    <t>LP257B</t>
  </si>
  <si>
    <t>Timbales | Tito Puente 14" y 15" | Acabado Bronce | c/ Soporte | p/Doble, | Color: Bronce</t>
  </si>
  <si>
    <t>MACKIE</t>
  </si>
  <si>
    <t>CR5BT</t>
  </si>
  <si>
    <t>Monitores de Estudio | Activo+Pasivo | 5" +0,75"tw |  50w  | 60Hz - 20kHz | Entrada Plug/RCA | Salida auriculares | Bluetooth | Par |</t>
  </si>
  <si>
    <t>DC16</t>
  </si>
  <si>
    <t>Controlador | p/ Mixer Digital |  32 canales (17 faders ALPS motorizados ) | Sup de control p/DL |  Doc p/3 Ipad  |  Control p/red</t>
  </si>
  <si>
    <t>DL iPAD T.KIT</t>
  </si>
  <si>
    <t xml:space="preserve">Bandeja Adaptadora | Para IPAD 2/3/4  en DL806 DL1608 _x000D_
</t>
  </si>
  <si>
    <t>DLM12S</t>
  </si>
  <si>
    <t>Bafle | Subwoofer | Activo | 1000w RMS | 12"+Dr1.75" | Procesador DSP programable | Gabinete ABS</t>
  </si>
  <si>
    <t>DL32R</t>
  </si>
  <si>
    <t>Mixer   | Digital |  32 canales (24 XLR + 8 combo XLR)  | Salida L&amp;R XLR + 16 Aux XLR + 2 Monitor TRS | Vivo |  App Master Fader +  AES + 2 AUX TRS   |  14 aux XLR  |  Sin Router   |  acepta tarjeta Dante  |  USB Multitrack</t>
  </si>
  <si>
    <t>HDA</t>
  </si>
  <si>
    <t xml:space="preserve">Bafle Line Array | Activo | 12"Neo +1.7"Dr | 600w RMS | 110º x 20º |  _x000D_
</t>
  </si>
  <si>
    <t>MDB-USB</t>
  </si>
  <si>
    <t>Convertidor de USB a Audio analogo | Entrada USB a 2 Salidas XLR | Switch Mono/estereo | Salida auriculares | Ideal para Notebooks</t>
  </si>
  <si>
    <t>Mix12FX</t>
  </si>
  <si>
    <t>Mixer   |  Analogico  |  12 canales (4 XLR + 8 TRS)  | Salida L&amp;R TRS  | Vivo |  Eq 3b + Low Cut  +  Efectos   |   Tape In/out RCA</t>
  </si>
  <si>
    <t>Mix8</t>
  </si>
  <si>
    <t>Mixer   |  Analogico  |  6 canales (2 XLR/TRS +  4 TRS)   | Salida L&amp;R XLR/TRS  | Vivo |  Eq 3b   |  Salida auriculares   |  Tape In/out RCA</t>
  </si>
  <si>
    <t>MR8mk3</t>
  </si>
  <si>
    <t>Monitor de Estudio | Activo | 8"+ 1"dr  | 85w |  35Hz - 20kHz | Entrada XLR/Plug/RCA | Correctores de sala (MCx2)</t>
  </si>
  <si>
    <t>ONYX BLACKJACK</t>
  </si>
  <si>
    <t>Interface | 2x2 | USB 2,0 | Entrada 2 comboXLR | 24-bits/192kHz | Preamp Onix Boutique | 48v Phantom | Sal. Auric</t>
  </si>
  <si>
    <t>PPM1012</t>
  </si>
  <si>
    <t>Mixer   |  Potenciado  |  12 canales (8 XLR/TRS +  8 TRS) | Salida 3 x 800W  | Vivo |  Eq 3b (1 param)  + Eq Graf 9b  |  FX + Comp (can 1-4)  |  5 Aux  |  t/ Mesa</t>
  </si>
  <si>
    <t>ProFX12v2</t>
  </si>
  <si>
    <t>Mixer   |  Analogico  |  12 canales (6 XLR/TRS + 6 TRS) | Salida L&amp;R XLR/TRS + 1 Aux TRS | Vivo |  Eq 3b + Eq.Graf  7 b +   Efectos   |   USB 2x2</t>
  </si>
  <si>
    <t>ProFX22v2</t>
  </si>
  <si>
    <t>Mixer   |  Analogico  |  22 canales (16 XLR/TRS + 6 TRS) | Salida L&amp;R XLR/TRS + 2 Aux TRS | Vivo |  Eq 3b + Eq.Graf  7 b +   Efectos  + Comp |   USB 2x2     | 4 Sub</t>
  </si>
  <si>
    <t>ProFX4v2</t>
  </si>
  <si>
    <t>Mixer   |  Analogico  |  4 canales (2 XLR/TRS + 4 TRS) | Salida L&amp;R XLR/TRS + 1 Aux TRS | Vivo |  Eq 3b + Eq.Graf  5 b +   Efectos</t>
  </si>
  <si>
    <t>ProFX8v2</t>
  </si>
  <si>
    <t>Mixer   |  Analogico  |  8 canales (4 XLR/TRS + 4 TRS) | Salida L&amp;R XLR/TRS + 1 Aux TRS | Vivo |  Eq 3b + Eq.Graf  7 b +   Efectos   |   USB 2x2</t>
  </si>
  <si>
    <t>U-100</t>
  </si>
  <si>
    <t xml:space="preserve">Tarjeta de Expansion p/TT24, p/Conectar Mang Digital DS3232 _x000D_
</t>
  </si>
  <si>
    <t>1402-VLZ4</t>
  </si>
  <si>
    <t>Mixer   |  Analogico  |  14 canales (6 XLR/TRS + 8 TRS) | Salida L&amp;R XLR 2 Aux TRS | Vivo |  Eq 3b   |   Faders 60mm   |   Preamp Onyx</t>
  </si>
  <si>
    <t>1604-VLZ4</t>
  </si>
  <si>
    <t>Mixer   |  Analogico  |  16 canales (16 XLR/TRS) | Salida L&amp;R TRS + Mono TRS + 6 Aux TRS | Vivo |  Eq 3b medios Semiparameticos   |   Faders 60mm   |   Preamp Onyx   | 4 sub + 8 direct out</t>
  </si>
  <si>
    <t>2043890-00</t>
  </si>
  <si>
    <t>Adaptador | para FreePlay | p/Soporte de Bafle</t>
  </si>
  <si>
    <t>2043900-01</t>
  </si>
  <si>
    <t>Sistema Portable de Sonido | FREEPLAY | Estereo-Full Range- 8" | Mixer Digital |4 Ch | Bluetooth</t>
  </si>
  <si>
    <t>MAHALO</t>
  </si>
  <si>
    <t>MA1DAWT</t>
  </si>
  <si>
    <t>Ukelele | Soprano | DALMATA | Sengon | Diapason Caoba | Enc. Aquila | Funda</t>
  </si>
  <si>
    <t>https://todomusica.com.ar/ukeleles/7894-mahalo-soprano-ukulele-dalmatian-white.html</t>
  </si>
  <si>
    <t>MA1Dwt</t>
  </si>
  <si>
    <t xml:space="preserve">Ukelele | Soprano | DALMATA | Sengon | Diapasón Caoba | Enc. Aquila | Funda  _x000D_
 _x000D_
</t>
  </si>
  <si>
    <t>MC1ALggn</t>
  </si>
  <si>
    <t>Ukelele | Soprano | ALIEN | Sengon | Diap Caoba | Enc. Aquila | pte. Caoba | Funda | Brilla en la oscuridad | Verde resplandor</t>
  </si>
  <si>
    <t>https://todomusica.com.ar/ukeleles/7311-alien-glow-green.html</t>
  </si>
  <si>
    <t>MC1ALmbu</t>
  </si>
  <si>
    <t>Ukelele | Soprano | ALIEN | Sengon | Diapason Caoba | Enc. Aquila | Puente Caoba | Funda | Azul metalico</t>
  </si>
  <si>
    <t>https://todomusica.com.ar/ukeleles/7313-alien-metalic-blue.html</t>
  </si>
  <si>
    <t>MC1ALmsl</t>
  </si>
  <si>
    <t>Ukelele | Soprano | ALIEN | Sengon | Diapason Caoba | Enc. Aquila | Puente Caoba | Funda | Plata metalico</t>
  </si>
  <si>
    <t>https://todomusica.com.ar/ukeleles/7314-alien-metalic-silver.html</t>
  </si>
  <si>
    <t>MC1ALngn</t>
  </si>
  <si>
    <t>Ukelele | Soprano | ALIEN | Sengon | Diapason Caoba | Enc. Aquila | Puente Caoba | Funda | Verde Neon</t>
  </si>
  <si>
    <t>https://todomusica.com.ar/ukeleles/7312-alien-neon-green.html</t>
  </si>
  <si>
    <t>MC1ALVTggn</t>
  </si>
  <si>
    <t>Ukelele | Soprano | ALIEN | Electroacustico | 1Vol +1Tono+ afinador | Sengon | Diap Caoba | Enc. Aquila | pte. Caoba | Funda | Brilla en la Oscuridad | Verde Resplandor</t>
  </si>
  <si>
    <t>https://todomusica.com.ar/ukeleles/7316-alien-1v1tmvt2-glow-green.html</t>
  </si>
  <si>
    <t>MC1ALVTmbu</t>
  </si>
  <si>
    <t>Ukelele | Soprano | ALIEN | Electroacustico | 1Vol +1Tono | Sengon | Diapason Caoba | Enc. Aquila | Puente Caoba | Funda | Azul metalico</t>
  </si>
  <si>
    <t>https://todomusica.com.ar/ukeleles/7315-alien-1v1tmvt2-metalic-blue.html</t>
  </si>
  <si>
    <t>MD1HAbub</t>
  </si>
  <si>
    <t>Ukelele | Soprano | HAWAI | Sengon | Diapason Caoba | Enc. Aquila | Funda | Azul esfumado</t>
  </si>
  <si>
    <t>https://todomusica.com.ar/ukeleles/7347-hawaii-blue-burst.html</t>
  </si>
  <si>
    <t>MD1HAgnb</t>
  </si>
  <si>
    <t>Ukelele | Soprano | HAWAI | Sengon | Diapason Caoba | Enc. Aquila | Funda | Verde esfumado</t>
  </si>
  <si>
    <t>https://todomusica.com.ar/ukeleles/7350-hawaii-green-burst.html</t>
  </si>
  <si>
    <t>MD1HAorb</t>
  </si>
  <si>
    <t>Ukelele | Soprano | HAWAI | Sengon | Diapason Caoba | Enc. Aquila | Funda | Naranja esfumado</t>
  </si>
  <si>
    <t>https://todomusica.com.ar/ukeleles/7348-hawaii-orange-burst.html</t>
  </si>
  <si>
    <t>MD1HAppb</t>
  </si>
  <si>
    <t>Ukelele | Soprano | HAWAI | Sengon | Diapason Caoba | Enc. Aquila | Funda | Violeta esfumado</t>
  </si>
  <si>
    <t>https://todomusica.com.ar/ukeleles/7349-hawaii-purple-burst.html</t>
  </si>
  <si>
    <t>MD1HBbub</t>
  </si>
  <si>
    <t>Ukelele | Soprano | HIBISCUS | Sengon | Diapason Caoba | Enc. Aquila | Funda | Azul esfumado</t>
  </si>
  <si>
    <t>MD1HBorb</t>
  </si>
  <si>
    <t>Ukelele | Soprano | HIBISCUS | Sengon | Diapason Caoba | Enc. Aquila | Funda | Naranja esfumado</t>
  </si>
  <si>
    <t>MD1HBppb</t>
  </si>
  <si>
    <t>Ukelele | Soprano | HIBISCUS | Sengon | Diapason Caoba | Enc. Aquila | Funda | Violeta esfumado</t>
  </si>
  <si>
    <t>MD1HBrdb</t>
  </si>
  <si>
    <t>Ukelele | Soprano | HIBISCUS | Sengon | Diapason Caoba | Enc. Aquila | Funda | Rojo esfumado</t>
  </si>
  <si>
    <t>MD1TAagn</t>
  </si>
  <si>
    <t>Ukelele | Soprano | TARGET | Sengon | Diapason Caoba | Enc. Aquila | Funda | Verde Militar</t>
  </si>
  <si>
    <t>MD1TAbk</t>
  </si>
  <si>
    <t>Ukelele | Soprano | TARGET | Sengon | Diapason Caoba | Enc. Aquila | Funda | Negro</t>
  </si>
  <si>
    <t>MD1TArd</t>
  </si>
  <si>
    <t>Ukelele | Soprano | TARGET | Sengon | Diapason Caoba | Enc. Aquila | Funda | Rojo militar</t>
  </si>
  <si>
    <t>MH2CEtbk</t>
  </si>
  <si>
    <t>Ukelele | Concierto | HANO | Electroacustico | Tono-Vol-Afinador | Con corte | Sengon | Diapason Caoba | Enc. Aquila | Puente Caoba | Funda | Negro</t>
  </si>
  <si>
    <t>MH2CEvna</t>
  </si>
  <si>
    <t>Ukelele | Concierto | HANO | Electroacustico | Tono-Vol-Afinador | Con corte | Sengon | Diapason Caoba | Enc. Aquila | Puente Caoba | Funda | Vintage Natural</t>
  </si>
  <si>
    <t>MH2Ltbk</t>
  </si>
  <si>
    <t>Ukelele | Concierto | HANO | ZURDO | Sengon | Diapason Caoba | Enc. Aquila | Puente Caoba | Funda | Negro transparente</t>
  </si>
  <si>
    <t>MH2Ltwr</t>
  </si>
  <si>
    <t>Ukelele | Concierto | HANO | ZURDO | Sengon | Diapason Caoba | Enc. Aquila | Puente Caoba | Funda | Bordo transparente</t>
  </si>
  <si>
    <t>MH2tbk</t>
  </si>
  <si>
    <t>Ukelele | Concierto | HANO | Sengon | Diapason Caoba | Enc. Aquila | Puente Caoba | Funda | Negro transparente</t>
  </si>
  <si>
    <t>MH2tbu</t>
  </si>
  <si>
    <t>Ukelele | Concierto | HANO | Sengon | Diapason Caoba | Enc. Aquila | Puente Caoba | Funda | Azul transparente</t>
  </si>
  <si>
    <t>MH2twr</t>
  </si>
  <si>
    <t>Ukelele | Concierto | HANO | Sengon | Diapason Caoba | Enc. Aquila | Puente Caoba | Funda | Bordo transparente</t>
  </si>
  <si>
    <t>MH2vna</t>
  </si>
  <si>
    <t>Ukelele | Concierto | HANO | Sengon | Diapason Caoba | Enc. Aquila | Puente Caoba | Funda | Vintage Natural</t>
  </si>
  <si>
    <t>MH2VTvna</t>
  </si>
  <si>
    <t>Ukelele | Concierto | HANO | Electroacustico Vol +Tono | Sengon | Diapason Caoba | Enc. Aquila | Puente Caoba | Funda | Vintage Natural</t>
  </si>
  <si>
    <t>MH2VT3ts</t>
  </si>
  <si>
    <t>Ukelele | Concierto | HANO | Electroacustico Vol +Tono | Sengon | Diapason Caoba | Enc. Aquila | Puente Caoba | Funda | Sunburst 3 tonos</t>
  </si>
  <si>
    <t>MH23ts</t>
  </si>
  <si>
    <t>Ukelele | Concierto | HANO | Sengon | Diapason Caoba | Enc. Aquila | Puente Caoba | Funda | Sunburst 3 tonos</t>
  </si>
  <si>
    <t>MJ1tbk</t>
  </si>
  <si>
    <t>Ukelele | Soprano | JAVA | Fondo arqueado | Diapason Teca | Enc. Aquila | Mastil Caoba | Funda | Negro</t>
  </si>
  <si>
    <t>MJ1tbr</t>
  </si>
  <si>
    <t>Ukelele | Soprano | JAVA | Fondo arqueado | Diapason Teca | Enc. Aquila | Mastil Caoba | Funda | Madera oscura transparente</t>
  </si>
  <si>
    <t>MJ1VTtbr</t>
  </si>
  <si>
    <t>Ukelele | Soprano | JAVA | Electroacustico Vol+Tono | Fondo arqueado | Diapason Teca | Enc. Aquila | Mastil Caoba | Funda | Madera oscura Transparente</t>
  </si>
  <si>
    <t>MJ1VT3ts</t>
  </si>
  <si>
    <t>Ukelele | Soprano | JAVA | Electroacustico Vol+Tono | Fondo arqueado | Diapason Teca | Enc. Aquila | Mastil Caoba | Funda | Sunburst 3 tonos</t>
  </si>
  <si>
    <t>MJ13ts</t>
  </si>
  <si>
    <t>Ukelele | Soprano | JAVA | Fondo arqueado | Diapason Teca | Enc. Aquila | Mastil Coaba | Funda | Sunburst 3 tonos</t>
  </si>
  <si>
    <t>MJ2VTtbr</t>
  </si>
  <si>
    <t>Ukelele | Concierto | JAVA | Electroacustico Vol+Tono | Fondo arqueado | Diapason Teca | Enc. Aquila | Mastil Caoba | Funda | Madera oscura Transparente</t>
  </si>
  <si>
    <t>MJ2VT3ts</t>
  </si>
  <si>
    <t>Ukelele | Concierto | JAVA | Electroacustico Vol+Tono | Fondo arqueado | Diapason Teca | Enc. Aquila | Mastil Caoba | Funda | Sunburst 3 tonos</t>
  </si>
  <si>
    <t>MJ23ts</t>
  </si>
  <si>
    <t>Ukelele | Concierto | JAVA | Fondo arqueado | Diapason Teca | Enc. Aquila | Mastil Caoba | Funda | Sunburst 3 tonos</t>
  </si>
  <si>
    <t>MJ3CEvna</t>
  </si>
  <si>
    <t>Ukelele | Tenor | JAVA | Electroacustico "B-Band" | Tono-Vol-Afinador Cromat | Con corte | Fondo arqueado | Diapason Teca | Enc. Aquila | Mastil Caoba | Funda | Vintage Natural</t>
  </si>
  <si>
    <t>MJ3CE3ts</t>
  </si>
  <si>
    <t>Ukelele | Tenor | JAVA | Electroacustico "B-Band" | Tono-Vol-Afinador Cromat | Con corte | Fondo arqueado | Diapason Teca | Enc. Aquila | Mastil Caoba | Funda | Sunburst 3 tonos</t>
  </si>
  <si>
    <t>MJ3VT3ts</t>
  </si>
  <si>
    <t>Ukelele | Tenor | JAVA | Electroacustico "MVT2" | Tono-Vol-Afinador | Fondo arqueado | Diapason Teca | Enc. Aquila | Mastil Caoba | Funda | Sunburst 3 tonos</t>
  </si>
  <si>
    <t>MJ33 ts</t>
  </si>
  <si>
    <t>Ukelele | Tenor | JAVA |Fondo arqueado | Diapason Teca | Enc. Aquila | Mastil Caoba | Funda | Sunburst 3 tonos</t>
  </si>
  <si>
    <t>MK1tbr</t>
  </si>
  <si>
    <t>Ukelele | Soprano | Kahiko | Sengon | Diapason Caoba | Puente Caoba | Funda | Marron oscuro transparente</t>
  </si>
  <si>
    <t>MK1TBRK</t>
  </si>
  <si>
    <t>Ukelele | Pack | Soprano | Kahiko | Sengon | Diapason Caoba | Enc. Aquila | Incluye Funda, Afinador, Lecciones, Stikers y puas | Marron transparente</t>
  </si>
  <si>
    <t>MK1tbs</t>
  </si>
  <si>
    <t>Ukelele | Soprano | Kahiko | Sengon | Diapason Caoba | Puente Caoba | Funda | Madera clara transparente</t>
  </si>
  <si>
    <t>MR1bk</t>
  </si>
  <si>
    <t>Ukelele | Soprano | RAINBOW | Sengon | Diapason Caoba | Enc. Aquila | Puente Caoba | Funda | Negro laqueado</t>
  </si>
  <si>
    <t>MR1bu</t>
  </si>
  <si>
    <t>Ukelele | Soprano | RAINBOW | Sengon | Diapason Caoba | Enc. Aquila | Puente Caoba | Funda | Azul laqueado</t>
  </si>
  <si>
    <t>MR1gn</t>
  </si>
  <si>
    <t>Ukelele | Soprano | RAINBOW | Sengon | Diapason Caoba | Enc. Aquila | Puente Caoba | Funda | Verde laqueado</t>
  </si>
  <si>
    <t>MR1lbu</t>
  </si>
  <si>
    <t>Ukelele | Soprano | RAINBOW | Sengon | Diapason Caoba | Enc. Aquila | Puente Caoba | Funda | Celeste laqueado</t>
  </si>
  <si>
    <t>MR1or</t>
  </si>
  <si>
    <t>Ukelele | Soprano | RAINBOW | Sengon | Diapason Caoba | Enc. Aquila | Puente Caoba | Funda | Naranja laqueado</t>
  </si>
  <si>
    <t>MR1pk</t>
  </si>
  <si>
    <t>Ukelele | Soprano | RAINBOW | Sengon | Diapason Caoba | Enc. Aquila | Puente Caoba | Funda | Rosa laqueado</t>
  </si>
  <si>
    <t>MR1pp</t>
  </si>
  <si>
    <t>Ukelele | Soprano | RAINBOW | Sengon | Diapason Caoba | Enc. Aquila | Puente Caoba | Funda | Violeta laqueado</t>
  </si>
  <si>
    <t>MR1rd</t>
  </si>
  <si>
    <t>Ukelele | Soprano | RAINBOW | Sengon | Diapason Caoba | Enc. Aquila | Puente Caoba | Funda | Rojo laqueado</t>
  </si>
  <si>
    <t>MR1tbr-PK</t>
  </si>
  <si>
    <t>Ukelele | Pack Inicio | Soprano | RAINBOW | Clases vituales | Sengon | Diapason Caoba | Enc. Aquila | Puente Caoba| Funda | Marron oscuro transparene</t>
  </si>
  <si>
    <t>MR1yw</t>
  </si>
  <si>
    <t>Ukelele | Soprano | RAINBOW | Sengon | Diapason Caoba | Enc. Aquila | Funda | Amarillo laqueado</t>
  </si>
  <si>
    <t>MZK1</t>
  </si>
  <si>
    <t>Pack de accesorios | Para Ukelele | Afinador de clip elect | Cuerdas Aquila Super Nylgut | Puas | Stickers Sheet | Curso virtual | Guia de mantenimiento</t>
  </si>
  <si>
    <t>UART-FR</t>
  </si>
  <si>
    <t>Ukelele | Soprano | FROGGER | Sengon | Diapason Caoba | Enc. Aquila | Funda | Verde</t>
  </si>
  <si>
    <t>U-SMILE GN</t>
  </si>
  <si>
    <t>Ukelele | Soprano | U-SMILE | Sengon | Diapason Caoba | Enc. Aquila | Funda | Verde laqueado</t>
  </si>
  <si>
    <t>U-SMILE LBU</t>
  </si>
  <si>
    <t>Ukelele | Soprano | U-SMILE | Sengon | Diapason Caoba | Enc. Aquila | Funda | Celeste laqueado</t>
  </si>
  <si>
    <t>U-SMILE OR</t>
  </si>
  <si>
    <t>Ukelele | Soprano | U-SMILE | Sengon | Diapason Caoba | Enc. Aquila | Funda | Naranja laqueado</t>
  </si>
  <si>
    <t>U-SMILE PP</t>
  </si>
  <si>
    <t>Ukelele | Soprano | U-SMILE | Sengon | Diapason Caoba | Enc. Aquila | Funda | Violeta laqueado</t>
  </si>
  <si>
    <t>U-SMILE YW</t>
  </si>
  <si>
    <t>Ukelele | Soprano | U-SMILE | Sengon | Diapason Caoba | Enc. Aquila | Funda | Amarillo laqueado</t>
  </si>
  <si>
    <t>MAONO</t>
  </si>
  <si>
    <t>AME2</t>
  </si>
  <si>
    <t>Mezclador Podcast AME2 | 2 canales| USB-C | PH 48v | Salida Preamplificador XLR combo de alta calidad | Sound FX |  Grabar y transmitir en vivo | Bluetooth</t>
  </si>
  <si>
    <t>AU-ADX35</t>
  </si>
  <si>
    <t>Adaptador de audio | De TRS 3.5mm Macho a XLR Macho</t>
  </si>
  <si>
    <t>AU-AM100</t>
  </si>
  <si>
    <t>Mezclador Podcast AM100 | 2 canales | XLR -PLUG | USB-C | Entrada celular  | Preamplificador de alta calidad | Sound FX |  Grabar y transmitir en vivo | Aplicación Intuitiva</t>
  </si>
  <si>
    <t>AU-AM200</t>
  </si>
  <si>
    <t>Mezclador Podcast AM200 | 2 canales | Minipug | USB-C | 3 salidas miniplug celular | Salida miniplug parlante | Preamplificador de alta calidad | Sound FX |  Grabar y transmitir en vivo | Aplicación Intuitiva</t>
  </si>
  <si>
    <t>AU-AM200S1</t>
  </si>
  <si>
    <t>Kit Podcast AM200S1 | Mezclador AM200 + Microfono Condenser PM360 + Tripode de mesa + Auriculares In Ear</t>
  </si>
  <si>
    <t>AU-BM10</t>
  </si>
  <si>
    <t>Microfono | Plato de mesa | USB | Condenser | Omnidireccional | Mute | Salida Auric |  Mac y Windows | Cable USB 1,5m | Negro</t>
  </si>
  <si>
    <t>AU-B00</t>
  </si>
  <si>
    <t>POP-FILTER</t>
  </si>
  <si>
    <t>AU-B01</t>
  </si>
  <si>
    <t>Soporte | para Microfono | para RADIO | plegable 2 brazos C/ ajuste para mesa largo articulado | Negro</t>
  </si>
  <si>
    <t>AU-CM11PL</t>
  </si>
  <si>
    <t>Kit Video CM11PL| Micrófono con soporte y luz p/ Smartphone | Mic Condenser tipo Shotgun | Supercardioide | Conector mini plug TRRS | Tripode regulable con soporte de celular | Luz led | Antipop | Negro</t>
  </si>
  <si>
    <t>AU-GM10</t>
  </si>
  <si>
    <t>Microfono GM10 | Cuello de ganso | Condenser | Cardioide  3,5 Auriculares | Mute + Volumen | Mac y Windows  | USB 1,75m |Negro</t>
  </si>
  <si>
    <t>AU-HD300S</t>
  </si>
  <si>
    <t>Kit Radio HD300S |Microfono Dinamico Cardioide (USB - XLR), Gain y Mute, Salida de auricualres + Soporte p/radio B01   + Cables XLR-XLR  + Cable USB | Negro</t>
  </si>
  <si>
    <t>AU-MIS22</t>
  </si>
  <si>
    <t>Cabina de Grabacion Portatil|Panel  acustico para microfono | Absobente de reflexiones para podcast y grabaciones | plegable |  50cm x 30cm x 5cm | Rosca para soporte AU-B01 | Reja metalica | Negro</t>
  </si>
  <si>
    <t>AU-MIS50</t>
  </si>
  <si>
    <t>AU-PF150</t>
  </si>
  <si>
    <t>Pantalla Antipop doble capa | Para mic Condenser | Redondo | Soporte cuello de ganso | 35cm | Negro</t>
  </si>
  <si>
    <t>AU-PM320S</t>
  </si>
  <si>
    <t>Kit Broadcast PM320 | Microfono Condenser Cardioide XLR + Soporte p/radio B01 +  Filtro antipop + Windscreen + Cable XLR-XLR 2,5m | Negro</t>
  </si>
  <si>
    <t>AU-PM360TR</t>
  </si>
  <si>
    <t>Microfono Condenser Cardioide XLR C/ Soporte tripode de mesa +  Windscreen + Cable XLR-mini plug 3,5m | Negro</t>
  </si>
  <si>
    <t>AU-PM421</t>
  </si>
  <si>
    <t>Kit Radio PM421 | Microfono Condenser Cardioide USB, Gain y Mute + Soporte p/radio B01 +  Filtro antipop + Windscreen + cable USB | Negro</t>
  </si>
  <si>
    <t>AU-PM461TR</t>
  </si>
  <si>
    <t>Microfono Condenser Cardioide, USB, Gain y Mute + Soporte tripode de mesa + cable USB 1,5m | Negro</t>
  </si>
  <si>
    <t>AU-PM500</t>
  </si>
  <si>
    <t>Microfono Condenser Cardioide | Calidad estudio | 20Hz a 20kHz | XLR C/Shock Mount  +  Windscreen metálico + Cable XLR| Negro</t>
  </si>
  <si>
    <t>AU-UL10</t>
  </si>
  <si>
    <t>Microfono | Lavalier | Condenser | Omnidireccional | USB | 192KHz - 24bit | Plug n Play | Cable 2m | Negro</t>
  </si>
  <si>
    <t>AU-WM730</t>
  </si>
  <si>
    <t>Microfono inalámbrico p/ Camara de video | UHF | 48 canales | Pantalla LCD | Salida Auriculares para monitoreo | Maletin | Acc. para Montaje en cámara</t>
  </si>
  <si>
    <t>AU-WM820</t>
  </si>
  <si>
    <t>Microfono inalámbrico | Corbatero | USB | UHF 2.4GHz | 6Hs batería</t>
  </si>
  <si>
    <t>AU-100</t>
  </si>
  <si>
    <t>Microfono | Lavalier | Condenser | Omnidireccional | Miniplug  TRRS 3.5mm| p/ Celular, Tablet, PC, DSLR Cam, Grabadores | Cable 5,6m | Funda y adaptador Plug 6,5 | Windscreen | Negro</t>
  </si>
  <si>
    <t>AU-103</t>
  </si>
  <si>
    <t>Micrófono | Lavalier |Condenser Electret Omnidireccional | p/ Smartphone y cámara | Conector Miniplug TRRS 3.5mm | Pad -10dB | Filtro pasa bajos | Salida de auriculares | Cable 6m | Negro</t>
  </si>
  <si>
    <t>AU-402L</t>
  </si>
  <si>
    <t>Micrófono | Lavalier | Condenser Electret Omnidireccional | p/ Smartphone | Conector Miniplug TRRS 3.5mm | Cable 2mts  | Negro</t>
  </si>
  <si>
    <t>AU-903</t>
  </si>
  <si>
    <t>Microfono USB | Condenser | Patron Cardioide / Omni | control de ganancia | Salida de auriculares | Base de mesa regulable | Negro</t>
  </si>
  <si>
    <t>MAPEX</t>
  </si>
  <si>
    <t>BPNV628XCUB</t>
  </si>
  <si>
    <t xml:space="preserve">Bateria | Black Phanter | Velvetone | Butter Burst | 5 Cuerpos |  Sin fierros | B22"x18 | TT10"x8 | TT12"x9 | TF14"x14 | TF16"x16 | Bombo ciego </t>
  </si>
  <si>
    <t>B-200</t>
  </si>
  <si>
    <t>Soporte  |  Boom de platillo  |  Pata Doble |  2 Tramos  |  Cromado</t>
  </si>
  <si>
    <t>B-800CB</t>
  </si>
  <si>
    <t>Soporte  |  Boom de platillo  |  Armory Series  |  Pata Doble |  3 Tramos  |  Cromado - Black</t>
  </si>
  <si>
    <t>CH72</t>
  </si>
  <si>
    <t>Soporte  | Hi-HAT  |  Sistema Fijo sin patas |  Cromado</t>
  </si>
  <si>
    <t>C-200.</t>
  </si>
  <si>
    <t>Soporte  | Recto de platillo  |  Pata Doble |  3 Tramos  |  Cromado</t>
  </si>
  <si>
    <t>HPF-1000</t>
  </si>
  <si>
    <t xml:space="preserve">Set de fierros |  5 fierros | SF-1000 | HF-1000 | BF-1000 x 2 | PF-1000 Simple | Falcon Series | Cromado _x000D_
</t>
  </si>
  <si>
    <t>HP2005</t>
  </si>
  <si>
    <t>Pack fierros | 5 Fierros | S-200 | H-200 | C-200 | B-200 | P-200 | Simple | Cromado</t>
  </si>
  <si>
    <t>HP8005</t>
  </si>
  <si>
    <t xml:space="preserve">Set de fierros | 5 fierros |  S-800 | H-800 | B-800 x2 | P-800 Simple      | Armory Series  | Cromado _x000D_
</t>
  </si>
  <si>
    <t>HX-529SFJKDK</t>
  </si>
  <si>
    <t>Bateria | Horizon X | Rock  |  Black | 5 cuerpos | Sin fierros | B22"x16 | TT10"x8 | TT12"x9 | TF16"x16  | R14"x5,5 |</t>
  </si>
  <si>
    <t>H-200</t>
  </si>
  <si>
    <t>Soporte | Hi Hat | Pata Doble | Cromado</t>
  </si>
  <si>
    <t>JNSM-7500</t>
  </si>
  <si>
    <t>Soporte Ccombo | Hi-HAT + Pedal  |  Pata Doble |  Janus Series  |  Cromado</t>
  </si>
  <si>
    <t>KZWA059A</t>
  </si>
  <si>
    <t>Llave de afinar  |  Cromada</t>
  </si>
  <si>
    <t>LTMA529SFMX</t>
  </si>
  <si>
    <t>Bateria | Mars | Rock  | Black Laqued *Edicion Limitada* | 5 cuerpos | Sin fierros | B22"x18 | TT10"x7 | TT12"x8 | TF16"x14  | R14"x6,5 |</t>
  </si>
  <si>
    <t>LTST5295FTDK</t>
  </si>
  <si>
    <t>Bateria | Storm | Rock | Black *Serie Limitada* | 5 cuerpos | 5 Fierros + Banqueta | B22"x18 | TT10"x7  | TT12"x8  | TF16"x14 | R14"x5 |  Poplar</t>
  </si>
  <si>
    <t>LTST5295FTDR</t>
  </si>
  <si>
    <t>Bateria | Storm  | Rock  | Dark Red *Serie Limitada* | 5 cuerpos | 5 Fierros + Banqueta | B22"x18 | TT10"x7  | TT12"x8  | TF16"x14 | R14"x5 | Poplar</t>
  </si>
  <si>
    <t>MCH913</t>
  </si>
  <si>
    <t>Soporte |  Para Cencerro  |  Ajuste sobre Soporte de platillo</t>
  </si>
  <si>
    <t>MC902</t>
  </si>
  <si>
    <t>Multiclamp |  2 bocas  | Doble Ángulo  | Tramo corto</t>
  </si>
  <si>
    <t>MC903</t>
  </si>
  <si>
    <t>Multiclamp |  2 bocas  | Triple Ángulo  | Tramo largo</t>
  </si>
  <si>
    <t>MPBC4550BMB</t>
  </si>
  <si>
    <t>Redoblante | Pro Series | Birch | 14" x 5,5" | 10 torres | Terminacion Black laqueada</t>
  </si>
  <si>
    <t>MPBO3500BMB</t>
  </si>
  <si>
    <t>Redoblante | Pro Series | Birch-Poplar | 13" x 5"  | 8 Torres | Terminacion Negra | Herrajes negros</t>
  </si>
  <si>
    <t>MPML0554CNL</t>
  </si>
  <si>
    <t>Redoblante | Pro Series | Maple  | 10" x 5" | 6 Torres | Terminacion Cromada | Herrajes cromados</t>
  </si>
  <si>
    <t>MPML3600CNL</t>
  </si>
  <si>
    <t>Redoblante | ProSeries  | Maple  |13"x 6" | 8 Torres  | Terminacion Natural | Herrajes cromados</t>
  </si>
  <si>
    <t>MPML4550CNL</t>
  </si>
  <si>
    <t>Redoblante | Pro Series | Maple | 14" x 5.5" | 10 torres | Terminacion Natural | Herrajes cromados</t>
  </si>
  <si>
    <t>MSW14-20</t>
  </si>
  <si>
    <t>Bordona | Acero Inoxidable | Cromada p/ redoblante de 14"  | 20 hilos</t>
  </si>
  <si>
    <t>PDG5254TCDK</t>
  </si>
  <si>
    <t>Bateria | Prodigy series | Stadard | 5 cuerpos | Con Fierros + Platillos + Banqueta | B22" | TT12" | TT13" | TF16" | R14"x5.5 | Negra</t>
  </si>
  <si>
    <t>PDG5254TCDR</t>
  </si>
  <si>
    <t>Bateria | Prodigy series | Stadard | 5 cuerpos | Con Fierros + Platillos + Banqueta | B22" | TT12" | TT13" | TF16" | R14"x5.5 | Wine Red</t>
  </si>
  <si>
    <t>PDG5254TCYB</t>
  </si>
  <si>
    <t>Bateria | Prodigy series | Stadard | 5 cuerpos | Con Fierros + Platillos + Banqueta | B22" | TT12" | TT13" | TF16" | R14"x5.5 | Azul</t>
  </si>
  <si>
    <t>PMK-M301</t>
  </si>
  <si>
    <t>Display de piso |  t/ reja | 1.00 x 2.00 | c/ ruedas | p/ accesorios</t>
  </si>
  <si>
    <t>P-200</t>
  </si>
  <si>
    <t>Pedal de bombo  |  Pedal Simple |  Cadena |  Mazo Felpa</t>
  </si>
  <si>
    <t>P-500TW</t>
  </si>
  <si>
    <t>Pedal de bombo  |  Pedal Doble  | Cadena | Mazo Felpa/ABS  |</t>
  </si>
  <si>
    <t>P-600TW</t>
  </si>
  <si>
    <t>Pedal de bombo  |  Mars      |  Pedal doble   | Cadena Doble | Mazo Felpa/ABS</t>
  </si>
  <si>
    <t>P-800TW</t>
  </si>
  <si>
    <t xml:space="preserve">Pedal de bombo | Armory | Pedal Doble | Cadena Doble | Mazo Felpa/ABS peso intercambiable _x000D_
</t>
  </si>
  <si>
    <t>SESV628XCME</t>
  </si>
  <si>
    <t>Bateria | Saturn 30 Aniversario | *Limit Series* | Maple | Garner Flame | 5 cuerpos | Sin fierros | B22"x18 | TT10"x7.5 | TT12"x8 | TF14"x14 | TF16"x16 | Herrajes Cromados</t>
  </si>
  <si>
    <t>SFM0551000H</t>
  </si>
  <si>
    <t>Tornillo | Para Redoblante |</t>
  </si>
  <si>
    <t>SWB-1816ULC</t>
  </si>
  <si>
    <t xml:space="preserve">Bombo | Saturn Pro Series | 18"x 16"  _x000D_
</t>
  </si>
  <si>
    <t>TMF1414/WN</t>
  </si>
  <si>
    <t xml:space="preserve">Floor Tom | 14"x14" | Torres cromado negro _x000D_
</t>
  </si>
  <si>
    <t>T-400</t>
  </si>
  <si>
    <t xml:space="preserve">Banqueta | Circular | Cuerina | 12" x2,5" | Patas Simples |  Regulable por perno _x000D_
</t>
  </si>
  <si>
    <t>VR-5074DBDK</t>
  </si>
  <si>
    <t>Bateria | Voyager | Travel | Black | 5 cuerpos | 4 fierros | B20"x12 | TT8"x6 | TT10"x7 | TF12"x12 | R13"x5 | Herrajes Cromados | Fundas</t>
  </si>
  <si>
    <t>0318-622BB-MPN</t>
  </si>
  <si>
    <t>Parche | 22" | Remo | Powerstroke| Negro | C/ logo Mapex</t>
  </si>
  <si>
    <t>18794850A</t>
  </si>
  <si>
    <t>Bordona |  14"  |  20 hilos  | Cromada</t>
  </si>
  <si>
    <t>MARTIN BLUST</t>
  </si>
  <si>
    <t>BJR130</t>
  </si>
  <si>
    <t>Encordado | p/Guitarra  Electrica | 011 - 014 - 018 - 028 - 038 - 050 | Blues/Jazz/Rock | (MCx12)</t>
  </si>
  <si>
    <t>EG700</t>
  </si>
  <si>
    <t>Encordado | p/Guitarra Clasica | Excelsior | Tension Media | Clear Nylon | Golden Alloy | (MCx12)</t>
  </si>
  <si>
    <t>ESP720</t>
  </si>
  <si>
    <t>Encordado p/Guitarra Clasica Excelsior, Tension Media, Clear Nylon, Silver Plated  (MC x 12)</t>
  </si>
  <si>
    <t>G2535</t>
  </si>
  <si>
    <t>Encordado | p/Guitarra Clasica | Gauchita | Tension Media | Clear Nylon | (MCx12)</t>
  </si>
  <si>
    <t>MT630</t>
  </si>
  <si>
    <t>Encordado P/Guitarra Clasica, Tension Media  (MC x 12)</t>
  </si>
  <si>
    <t>M400</t>
  </si>
  <si>
    <t>Encordado | p/Bajo Electrico | 4C | 045 - 065 - 085 - 105 | Medium | Long Scale | (MCx1)</t>
  </si>
  <si>
    <t>RL120</t>
  </si>
  <si>
    <t>Encordado | p/Guitarra Electrica | 010 - 013 - 017 - 026 - 036 - 046 | Regular Light | (MCx12)</t>
  </si>
  <si>
    <t>XL110</t>
  </si>
  <si>
    <t>Encordado | p/Guitarra Electrica | 009 - 011 - 016 - 024 - 032 - 042 | Extra Light | (MCx12)</t>
  </si>
  <si>
    <t>XL220</t>
  </si>
  <si>
    <t>Encordado | p/Guitarra Acustica | 010 - 014 - 023 - 030 - 039 - 047 | Extra Light | 85/15 |  (MCx12)</t>
  </si>
  <si>
    <t>XL400</t>
  </si>
  <si>
    <t>Encordado | p/Bajo Electrico | 4C | 040 - 060 - 075 -  095 | Extra Light| Long Scale | (MCx1)</t>
  </si>
  <si>
    <t>1100</t>
  </si>
  <si>
    <t>Encordado | p/Charango | Nylon | E-A-E-C-G | (MCx12)</t>
  </si>
  <si>
    <t>MEGA</t>
  </si>
  <si>
    <t>PL10S-GY</t>
  </si>
  <si>
    <t xml:space="preserve">Amplificador | p/Guitarra | 10W | Distorción | Entrada plug  _x000D_
</t>
  </si>
  <si>
    <t>1302251650453972</t>
  </si>
  <si>
    <t>Amplificador p/Guitarra|2ch|60W RMS| Dist |Reverb</t>
  </si>
  <si>
    <t>1302251707424104</t>
  </si>
  <si>
    <t>MOOER</t>
  </si>
  <si>
    <t>ACOUSTIKAR</t>
  </si>
  <si>
    <t>Pedal de efecto  | Micro series | Simulador de Acustica | Tipo AC2</t>
  </si>
  <si>
    <t>AC-2</t>
  </si>
  <si>
    <t>CABLE  |  Para interconexion de pedales |    5 cm  | 2 Plug Inyectados | en angulo</t>
  </si>
  <si>
    <t>AC-4</t>
  </si>
  <si>
    <t>CABLE  |  Para interconexion de pedales |  10 cm  | 2 Plug Inyectados | en angulo</t>
  </si>
  <si>
    <t>AC-6</t>
  </si>
  <si>
    <t>CABLE  |  Para interconexion de pedales |  15 cm  | 2 Plug Inyectados | en angulo</t>
  </si>
  <si>
    <t>AC-8</t>
  </si>
  <si>
    <t>CABLE  |  Para interconexion de pedales |  20 cm  | 2 Plug Inyectados | en angulo</t>
  </si>
  <si>
    <t>AUDIOFILE</t>
  </si>
  <si>
    <t>Pedal de efecto | Micro series | Amp. de auriculares| Sonido puro o Simulacion de Gabinete | Puede usarse como pedal Booster</t>
  </si>
  <si>
    <t>BABY TUNER</t>
  </si>
  <si>
    <t>Pedal de efecto  | Micro series | Afinador |  Alta visibilidad a distancia</t>
  </si>
  <si>
    <t>BABY WATER</t>
  </si>
  <si>
    <t>Pedal de efecto | Micro series | Delay &amp; Chorus | Para instrumentos acusticos</t>
  </si>
  <si>
    <t>BEM BOX LE</t>
  </si>
  <si>
    <t>Pedalera  | 55 efectos | 8 simultaneos | 15 distorsiones | Para Bajo electrico</t>
  </si>
  <si>
    <t>BLACKNIGHT</t>
  </si>
  <si>
    <t>Pedal de efecto | Micro series | Preamplificador | Basado en ENGL Blackmore</t>
  </si>
  <si>
    <t>BLADE</t>
  </si>
  <si>
    <t>Pedal de efecto | Micro series | Metalic Distortion | Tipo Metal Muff</t>
  </si>
  <si>
    <t>BLUE FAZE</t>
  </si>
  <si>
    <t>Pedal de efecto | Micro series | Fuzz  | Tipo Fuzz Face</t>
  </si>
  <si>
    <t>BLUES CRAB</t>
  </si>
  <si>
    <t>Pedal de efecto | Micro series | Blues Distortion | Tipo Bluez Braker</t>
  </si>
  <si>
    <t>BLUES MOOD</t>
  </si>
  <si>
    <t>Pedal de efecto | Micro series | Blues Overdrive | Tipo BD2</t>
  </si>
  <si>
    <t>CALI MK3</t>
  </si>
  <si>
    <t>Pedal de efecto | Micro series | Preamplificador | Basado en Mesa Boogie MKIII</t>
  </si>
  <si>
    <t>CRUNCHER</t>
  </si>
  <si>
    <t>Pedal de efecto | Micro series | Crunge Distortion | Tipo Crunch Box</t>
  </si>
  <si>
    <t>ECHOLIZER</t>
  </si>
  <si>
    <t>Pedal de efecto | Micro series | Delay Analogo | Tipo AD999</t>
  </si>
  <si>
    <t>ENSEMBLE KING</t>
  </si>
  <si>
    <t>Pedal de efecto | Micro series | Chorus analogo para Guitara | Tipo CE2</t>
  </si>
  <si>
    <t>ENSEMBLE QUEEN</t>
  </si>
  <si>
    <t>Pedal de efecto | Micro series | Chorus analogo para Bajo</t>
  </si>
  <si>
    <t>EXPLINE</t>
  </si>
  <si>
    <t>Pedal de efecto | Wah series |Pedal de Volumen para instrumento | Dos salidas diferentes para adaptarse a diferentes marcas</t>
  </si>
  <si>
    <t>FC-M6 G2</t>
  </si>
  <si>
    <t>ESTUCHE | Para 6 pedales Micro y Mini Wha series |</t>
  </si>
  <si>
    <t>FC-12</t>
  </si>
  <si>
    <t>CABLE  |  Para interconexion de pedales |  30 cm  | 2 Plug metalicos | en angulo</t>
  </si>
  <si>
    <t>FC-2</t>
  </si>
  <si>
    <t>CABLE  |  Para interconexion de pedales |    5 cm  | 2 Plug metalicos | en angulo</t>
  </si>
  <si>
    <t>FC-4</t>
  </si>
  <si>
    <t>CABLE  |  Para interconexion de pedales |  10 cm  | 2 Plug metalicos | en angulo</t>
  </si>
  <si>
    <t>FC-6</t>
  </si>
  <si>
    <t>CABLE  |  Para interconexion de pedales |  15 cm  | 2 Plug metalicos | en angulo</t>
  </si>
  <si>
    <t>FC-8</t>
  </si>
  <si>
    <t>CABLE  |  Para interconexion de pedales |  20 cm  | 2 Plug metalicos | en angulo</t>
  </si>
  <si>
    <t>FIREFLY CASE M6</t>
  </si>
  <si>
    <t>ESTUCHE | Para 6 pedales Micro series |</t>
  </si>
  <si>
    <t>FOG</t>
  </si>
  <si>
    <t>Pedal de efecto | Micro series | Fuzz clasico para Bajo</t>
  </si>
  <si>
    <t>Free step</t>
  </si>
  <si>
    <t>Pedal de efecto | WAh series |Wah-Wah + Volumen |Control del tono y del volumen | Control de sensibilidad del Corte</t>
  </si>
  <si>
    <t>FUNKY MONKEY</t>
  </si>
  <si>
    <t>Pedal de efecto | Micro series | Auto Wah 3 niveles | Aw2</t>
  </si>
  <si>
    <t>GRAPHIC B</t>
  </si>
  <si>
    <t>Pedal de efecto | Micro series | Ecualizador de 5 bandas para Bajo | Tipo GEB7</t>
  </si>
  <si>
    <t>GRAPHIC G</t>
  </si>
  <si>
    <t>Pedal de efecto | Micro series | Ecualizador de 5 bandas para Guitarra | Tipo GE601</t>
  </si>
  <si>
    <t>GREY FAZE</t>
  </si>
  <si>
    <t>Pedal de efecto | Micro series | Fuzz para guitarra | Tipo Abiter Fuzz Face</t>
  </si>
  <si>
    <t>HUSTLE DRIVE</t>
  </si>
  <si>
    <t>Pedal de efecto | Micro series | Overdrive | Tipo Fulltone ADB</t>
  </si>
  <si>
    <t>JET ENGINE</t>
  </si>
  <si>
    <t>Pedal de efecto | Micro series | Flanger Digital | Sonido simil 70-80´s | control de volumen | Control de Rate-Depth-width</t>
  </si>
  <si>
    <t>LEVELINE</t>
  </si>
  <si>
    <t>Pedal de efecto | Micro series | Volumen |  Pedal para guitarra y bajo</t>
  </si>
  <si>
    <t>LIQUID</t>
  </si>
  <si>
    <t>Pedal de efecto | Micro series | Phaser Analogo</t>
  </si>
  <si>
    <t>LOFI MACHINE</t>
  </si>
  <si>
    <t>Pedal de efecto | Micro series | Sonido Sintethyzer | Para guitarra y bajo</t>
  </si>
  <si>
    <t>MatchBox</t>
  </si>
  <si>
    <t>Pedal de efecto | Micro series | Preamplificador | Basado en el Matchless C30</t>
  </si>
  <si>
    <t>MICRO ABY MKII</t>
  </si>
  <si>
    <t>Pedal de efecto | Micro series | Conmutador de canal A/B  A+B  | Tipo Shitchblade</t>
  </si>
  <si>
    <t>MICRO DI</t>
  </si>
  <si>
    <t>Caja Directa + Sim de Gabinete 4x12"|balanceador de señal | atenuador -20dB | Salida balanceada y no balanceada (XLR/jack)</t>
  </si>
  <si>
    <t>MICRO POWER</t>
  </si>
  <si>
    <t>Fuente multipedal | Micro series | 8 salidas de 9v | cables incluidos | Transformador 220v NO incluido</t>
  </si>
  <si>
    <t>MOD FACTORY</t>
  </si>
  <si>
    <t>Pedal de efecto | Micro series | 11 efectos de modulacion en un solo pedal, 32 bits</t>
  </si>
  <si>
    <t>NINETY ORANGE</t>
  </si>
  <si>
    <t>Pedal de efecto | Micro series | Phaser analogo | Tipo Phase 90</t>
  </si>
  <si>
    <t>PC-C</t>
  </si>
  <si>
    <t>CONECTOR  |  Para interconexion de pedales |  2 Plug metalicos | Forma recta plugs levemente desfasados</t>
  </si>
  <si>
    <t>PC-S</t>
  </si>
  <si>
    <t>CONECTOR  |  Para interconexion de pedales |  2 Plug metalicos | en forma recta Plugs enfrentados</t>
  </si>
  <si>
    <t>PC-U</t>
  </si>
  <si>
    <t>CONECTOR  |  Para interconexion de pedales |  2 Plug metalicos | en forma de "U" ideal serie Spark</t>
  </si>
  <si>
    <t>PC-6</t>
  </si>
  <si>
    <t>CABLE  |  Para interconexion de pedales |   15 cm  | 2 Plug metalicos | en angulo</t>
  </si>
  <si>
    <t>PC-8</t>
  </si>
  <si>
    <t>CABLE  |  Para interconexion de pedales |   20 cm  | 2 Plug metalicos Deluxe | en angulo</t>
  </si>
  <si>
    <t>PDC-10S</t>
  </si>
  <si>
    <t>SET DE CABLES  |  Para Alimentacion de pedales | 10 cables | Conectores de corriente rectos</t>
  </si>
  <si>
    <t>PDC-2S</t>
  </si>
  <si>
    <t>SET DE CABLES  |  Para Alimentacion de pedales | 2 cables | Conectores de corriente rectos</t>
  </si>
  <si>
    <t>PDC-5S</t>
  </si>
  <si>
    <t>SET DE CABLES  |  Para Alimentacion de pedales | 5 cables | Conectores de corriente rectos</t>
  </si>
  <si>
    <t>POGO</t>
  </si>
  <si>
    <t>Pedalera | Super portatil | Reverb-Delay | 6 distorsiones | Tone | Ganancia</t>
  </si>
  <si>
    <t>POWER-ZONE</t>
  </si>
  <si>
    <t>Pedal de efecto | Micro series | Preamplificador | Basado en Koch Power Tone</t>
  </si>
  <si>
    <t>PURE OCTAVE</t>
  </si>
  <si>
    <t>Pedal de efecto | Micro series | Phaser analogo | Octavador con 11 posibles variantes | +- 2 octavas</t>
  </si>
  <si>
    <t>RAGE MACHINE</t>
  </si>
  <si>
    <t>Pedal de efecto | Micro series | Distortion Heavy Metal tipo Death Metal</t>
  </si>
  <si>
    <t>REECHO</t>
  </si>
  <si>
    <t>Pedal de efecto | Micro series | Delay analagico sonido antiguo tipo Tape Echo</t>
  </si>
  <si>
    <t>REECHO PRO</t>
  </si>
  <si>
    <t>Pedal de efecto | Twin series | Digital Delay | Switch Tap Delay | Loop | Low yHigh Cut</t>
  </si>
  <si>
    <t>REGAL TONE</t>
  </si>
  <si>
    <t>Pedal de efecto | Micro series | Preamplificador | Basado en Amp Americano Boutique ToneKing Falcon</t>
  </si>
  <si>
    <t>REPEATER</t>
  </si>
  <si>
    <t>Pedal de efecto | Micro series | Digital Delay | hasta de 25 a 1000ms |</t>
  </si>
  <si>
    <t>REVERIE CHORUS</t>
  </si>
  <si>
    <t>Pedal de efecto | Twin series | Chorus | 9 variantes Rotary-Ambience-Shimmer | Tap Tempo</t>
  </si>
  <si>
    <t>REVERIE REVERB</t>
  </si>
  <si>
    <t>Pedal de efecto | Twin series | Reverb | Tap Tempo | Plate-Shimmer-Octave-Modulacion</t>
  </si>
  <si>
    <t>RUMBLE DRIVE</t>
  </si>
  <si>
    <t>Pedal de efecto | Micro series | Smooth Overdrive</t>
  </si>
  <si>
    <t>SLOW ENGINE</t>
  </si>
  <si>
    <t>Pedal de efecto | Micro series | Reductor de Ataque que simula sonido tipo Violin</t>
  </si>
  <si>
    <t>SOUL SHIVER</t>
  </si>
  <si>
    <t>Pedal de efecto | Micro series | Chorus -Vibrato - Rotary Leslie</t>
  </si>
  <si>
    <t>SPARK CHORUS</t>
  </si>
  <si>
    <t>Pedal de efecto | Spark Series Cubo | Chorus tipo años 80´s</t>
  </si>
  <si>
    <t>SPARK COMPRESS</t>
  </si>
  <si>
    <t>Pedal de efecto | Spark Series Cubo | Compresor de alta calidad</t>
  </si>
  <si>
    <t>SPARK DELAY</t>
  </si>
  <si>
    <t>Pedal de efecto | Spark Series Cubo | Delay analogo de alta calidad</t>
  </si>
  <si>
    <t>SPARK DISTORT</t>
  </si>
  <si>
    <t>Pedal de efecto | Spark Series Cubo | Distorsion clasica</t>
  </si>
  <si>
    <t>SPARK ECHO</t>
  </si>
  <si>
    <t>Pedal de efecto | Spark Series Cubo | Digital Delay de alta calidad</t>
  </si>
  <si>
    <t>SPARK FLANGER</t>
  </si>
  <si>
    <t>Pedal de efecto | Spark Series Cubo | Flanger</t>
  </si>
  <si>
    <t>SPARK OVERDRIVE</t>
  </si>
  <si>
    <t>Pedal de efecto | Spark Series Cubo | Overdrive Vintage tipo 80´s</t>
  </si>
  <si>
    <t>SPARK TREMOLO</t>
  </si>
  <si>
    <t>STOMPLATE MINI</t>
  </si>
  <si>
    <t>PEDALBOARD | Hasta 5 pedales Micro series | Bolso acolchado incluido</t>
  </si>
  <si>
    <t>SWEEPER</t>
  </si>
  <si>
    <t>Pedal de efecto | Micro series | Para bajo |  Fuzz con filtro de graves | Tipo Bassball</t>
  </si>
  <si>
    <t>TENDER OCTAVER</t>
  </si>
  <si>
    <t>Pedal de efecto | Micro series |Tender Octaver | Modulación de octava precisa | True bypass</t>
  </si>
  <si>
    <t>THE JUICER</t>
  </si>
  <si>
    <t>Pedal de efecto | Micro series |  Overdrive suave Signature Neil Zara</t>
  </si>
  <si>
    <t>THE WAHTER</t>
  </si>
  <si>
    <t>Pedal de efecto | Wah Series | Wah-Wah | Sonidos clasicos | Construccion muy solida</t>
  </si>
  <si>
    <t>TRELICOPTER</t>
  </si>
  <si>
    <t>Pedal de efecto | Micro series |  Tremolo optico</t>
  </si>
  <si>
    <t>TRES CAB</t>
  </si>
  <si>
    <t>Pedal de efecto | Micro series |  Simulador de gabinetes y microfoneo</t>
  </si>
  <si>
    <t>TRIANGLE BUFF</t>
  </si>
  <si>
    <t>Pedal de efecto | Micro series | Fuzz | Sonido legendario de los primeros Fuzz Muff</t>
  </si>
  <si>
    <t>TRIANGOLO</t>
  </si>
  <si>
    <t>Pedal de efecto | Micro series | Tremolo | 2 modos: onda triangular o cuadrada</t>
  </si>
  <si>
    <t>ULTRA DRIVE MKI</t>
  </si>
  <si>
    <t>Pedal de efecto | Micro series |  Distorsion tipo Drive | varios niveles</t>
  </si>
  <si>
    <t>US GOLD 100</t>
  </si>
  <si>
    <t>Pedal de efecto | Micro series | Preamplificador | Basado en sonidos M Friedman Eve100</t>
  </si>
  <si>
    <t>VARIMOLO</t>
  </si>
  <si>
    <t>Pedal de efecto | Micro series | Tremolo | Normal - Filter variable</t>
  </si>
  <si>
    <t>@WAH</t>
  </si>
  <si>
    <t>Pedal de efecto | Micro series | Autowah Digital |  5 modos diferentes</t>
  </si>
  <si>
    <t>WOODVERB</t>
  </si>
  <si>
    <t>Pedal de efecto | Micro series | Efectos para instrumentos acusticos |  Reverb Plate + Modulacion + Reverb</t>
  </si>
  <si>
    <t>NACIONAL</t>
  </si>
  <si>
    <t>BDP1</t>
  </si>
  <si>
    <t>Bumper | Clon Corto | p/ DVA-T4 / T12 y K5 | con Grilletes Incluidos | (MC2)</t>
  </si>
  <si>
    <t>BDP2</t>
  </si>
  <si>
    <t>Bumper | Clon Largo | p/ DVA-T4/T12/K5 y Subs (MC2) | Grilletes Incluidos</t>
  </si>
  <si>
    <t>DKM-B2000</t>
  </si>
  <si>
    <t>Funda p/Bajo (Tela de AVIÓN) acolchada, bolsillo ext, mochila, (MCx6)</t>
  </si>
  <si>
    <t>INT DMX</t>
  </si>
  <si>
    <t>Interfaz controladora DMX Artnet 512 canales (un universo) para control de luces via software de computadora</t>
  </si>
  <si>
    <t>Plate CNX</t>
  </si>
  <si>
    <t>PLATE CONEXIONADO de 2 xconexiones de HDMI, 2x  de red, 2x  220 VCA.</t>
  </si>
  <si>
    <t>2918268</t>
  </si>
  <si>
    <t>Soporte | Recto | p/Microfono de Mesa | Pesado | base Redonda Negra | Cromado</t>
  </si>
  <si>
    <t>2937510</t>
  </si>
  <si>
    <t>Bumper | para DVA T4 (sin pines) | Clon de DRK10</t>
  </si>
  <si>
    <t>40050601C</t>
  </si>
  <si>
    <t xml:space="preserve">Fuente 6V/1000mA Calculadoras Casio HR-8RC/HR-100RC/HR-150RC </t>
  </si>
  <si>
    <t>4005100N</t>
  </si>
  <si>
    <t>(ES91000/ES92000) Fuente 9V 1,300Am (-)  (CASIO MA150)</t>
  </si>
  <si>
    <t>4005101N</t>
  </si>
  <si>
    <t xml:space="preserve">(ES92000) Fuente 9V 1,300Am (+) P/teclados: SA|CTKs | CT-S | LK | WK240 | CT-X700/800| </t>
  </si>
  <si>
    <t>4005502N</t>
  </si>
  <si>
    <t>(ES52000) Fuente 5V 2000Am (+) mixer Ross</t>
  </si>
  <si>
    <t>4005910N</t>
  </si>
  <si>
    <t>Fuente especial Maquina Burbujas B21R</t>
  </si>
  <si>
    <t>4010300N</t>
  </si>
  <si>
    <t>Fuente 12V / 3A  P/ MOOER MODELO MICRO POWER</t>
  </si>
  <si>
    <t>4012200N</t>
  </si>
  <si>
    <t xml:space="preserve">Fuente Mackie ProFX4v2 12V 2A </t>
  </si>
  <si>
    <t>4015200N</t>
  </si>
  <si>
    <t>Fuente Fender Newport 15V/2A</t>
  </si>
  <si>
    <t>4015250N</t>
  </si>
  <si>
    <t>Fuente 15V 2.5A Para Conservadora BLG M-5</t>
  </si>
  <si>
    <t>4018005</t>
  </si>
  <si>
    <t>Fuente 18V/ 500mA p/ Mackie MIX5/MIX8</t>
  </si>
  <si>
    <t>4018350N</t>
  </si>
  <si>
    <t xml:space="preserve">Fuentes Little Tank Mooer-18V/3A </t>
  </si>
  <si>
    <t>PEARL</t>
  </si>
  <si>
    <t>ADP-20 H</t>
  </si>
  <si>
    <t>Multiclamp |  2 bocas  | Sin articulacion  | Sin tramo extension</t>
  </si>
  <si>
    <t>ADP-30 H</t>
  </si>
  <si>
    <t>Multiclamp |  3 bocas  | Sin articulacion  | Sin tramo extension</t>
  </si>
  <si>
    <t>AL612</t>
  </si>
  <si>
    <t>Rocket Tom | 6"x12" | de Aluminio |  Parche Remo| afinable | 4 tensores| Sop Opcional: TH88 o TH88s | Piano Black Mate</t>
  </si>
  <si>
    <t>AL615</t>
  </si>
  <si>
    <t xml:space="preserve">Rocket Tom | 6"x15" | de Aluminio | Parche Remo| afinable | 4 tensores| Sop Opcional: TH88 o TH88s | Piano Black Mate _x000D_
</t>
  </si>
  <si>
    <t>AL618</t>
  </si>
  <si>
    <t xml:space="preserve">Rocket Tom | 6"x18" | de Aluminio | Parche Remo| afinable | 4 tensores| Sop Opcional: TH88 o TH88s | Piano Black Mate _x000D_
</t>
  </si>
  <si>
    <t>AL621</t>
  </si>
  <si>
    <t xml:space="preserve">Rocket Tom | 6"x21" | de Aluminio | Parche Remo| afinable | 4 tensores| Sop Opcional: TH88 o TH88s | Piano Black Mate _x000D_
</t>
  </si>
  <si>
    <t>AX-25L H</t>
  </si>
  <si>
    <t>Multiclamp |  2 bocas  | 2 articulaciones  | Tramo extension curvo largo</t>
  </si>
  <si>
    <t>AX-28 H</t>
  </si>
  <si>
    <t>Multiclamp |  2 bocas  | 1 articulacion  | Tramo extension curvo corto</t>
  </si>
  <si>
    <t>BA-D100C</t>
  </si>
  <si>
    <t>Base soporte de banqueta D-1000N | No incluye asiento</t>
  </si>
  <si>
    <t>BC-1030</t>
  </si>
  <si>
    <t>Soporte  |  Boom de platillo  |  Pata Doble |  3 Tramos  | Gyro Lock | Tilter Wingloc | Se hace recto | Cromado</t>
  </si>
  <si>
    <t>BC-150S</t>
  </si>
  <si>
    <t xml:space="preserve">Soporte  |  Boom de platillo  |  Pata simple |  3 Tramos  | Uni-Lock | Flat-Base | Se hace recto | Cromado  _x000D_
</t>
  </si>
  <si>
    <t>BC-2030</t>
  </si>
  <si>
    <t>Soporte  |  Boom de platillo  |  Pata Doble |  4 Tramos  | Gyro Lock | Tilter Wingloc | Contrapeso | Se hace recto | Cromado</t>
  </si>
  <si>
    <t>BC-830</t>
  </si>
  <si>
    <t xml:space="preserve">Soporte  |  Boom de platillo  |  Pata Doble |  4 Tramos  | Uni-Lock | Se hace recto | Cromado </t>
  </si>
  <si>
    <t>BC-930</t>
  </si>
  <si>
    <t xml:space="preserve">Soporte  |  Boom de platillo  |  Pata Doble |  4 Tramos  | Uni-Lock | Tilter WingNut | Se hace recto | Cromado </t>
  </si>
  <si>
    <t>BDM-M</t>
  </si>
  <si>
    <t>Muffler | Almohadilla atenuadora | Para bombo | Para colocación interna | Mediana</t>
  </si>
  <si>
    <t>BDR-1</t>
  </si>
  <si>
    <t>Rim Shooter | Protector para aros de bombos Marching Band</t>
  </si>
  <si>
    <t>BD-10</t>
  </si>
  <si>
    <t>Pad de practica | Para montar pedal de bombo (no incluido)</t>
  </si>
  <si>
    <t>BFM1455S/C</t>
  </si>
  <si>
    <t xml:space="preserve">Redoblante | BrianFrasier Moore Signature | 14"x5.5"  | 4 capas Maple Gum - 8 capas Maple  | Aros MasterCast | 10 torres | Brown Natural _x000D_
</t>
  </si>
  <si>
    <t>BT-70 H</t>
  </si>
  <si>
    <t xml:space="preserve">Bracket | Para tom | 3 agujeros para tonillos | Forum series _x000D_
</t>
  </si>
  <si>
    <t>BW-100 H</t>
  </si>
  <si>
    <t>Contrapeso para mazo de pedal de bombo</t>
  </si>
  <si>
    <t>B-1030</t>
  </si>
  <si>
    <t xml:space="preserve">Soporte | Boom de platillo | Pata Doble | 4 Tramos | Gyro Lock | Tilter Wingloc | Se hace recto | Cromado  _x000D_
</t>
  </si>
  <si>
    <t>B-1030C</t>
  </si>
  <si>
    <t xml:space="preserve">Soporte | Boom de platillo | Pata Doble | 4 Tramos | Gyro Lock | Tilter Wingloc | tramo boom curvo | Cromado _x000D_
</t>
  </si>
  <si>
    <t>B1330</t>
  </si>
  <si>
    <t>Redoblante | Effect Piccolo | 13"x3  | Bronce | Aros 1,6mm | 8 torres | Bronce natural</t>
  </si>
  <si>
    <t>B-200QB H</t>
  </si>
  <si>
    <t>Mazo para pedal de bombo | Quadbeater | 4 caras (Felpa plana /Felpa curva/Plastico plano /plastico curvo)</t>
  </si>
  <si>
    <t>B-250QB</t>
  </si>
  <si>
    <t>Mazo para pedal de bombo | Core Quad | 4 caras (Felpa plana /Felpa curva/Plastico plano /plastico curvo) | Redline</t>
  </si>
  <si>
    <t>B-300W</t>
  </si>
  <si>
    <t xml:space="preserve">Mazo para pedal de bombo | Demon Drive Series | Madera  _x000D_
</t>
  </si>
  <si>
    <t>B-50</t>
  </si>
  <si>
    <t>Soporte | Boom de platillo | Pata Doble | 3 Tramos | Cromado</t>
  </si>
  <si>
    <t>CA-130 H</t>
  </si>
  <si>
    <t xml:space="preserve">Soporte de cencerro | Brazo en "L" | Con clamp para montar en Bombo | No incluye cencerro _x000D_
</t>
  </si>
  <si>
    <t>CBS-15</t>
  </si>
  <si>
    <t>Soporte | Para bombos orquestales | Tipo tejera plegable regulable | Para bombos entre 28" y 36"</t>
  </si>
  <si>
    <t>CBS-38A</t>
  </si>
  <si>
    <t>Soporte | Para bombos orquestales | Regulable angulo y anchura | Para bombos entre 14" y 24"</t>
  </si>
  <si>
    <t>CBS-80M</t>
  </si>
  <si>
    <t>Soporte | Para bombos orquestales | 4 patas con ruedas | Inclinación regulable | Para bombos de 36"</t>
  </si>
  <si>
    <t>CBS-80S</t>
  </si>
  <si>
    <t>Soporte | Para bombos orquestales | 4 patas con ruedas | Inclinación regulable | Para bombos de 32"</t>
  </si>
  <si>
    <t>CCA-5 H</t>
  </si>
  <si>
    <t>Cadena | Para pedales Eliminator Series</t>
  </si>
  <si>
    <t>CCA-5H H</t>
  </si>
  <si>
    <t>Cadena | Doble para soporte de Hi-Hat H-2000</t>
  </si>
  <si>
    <t>CC1450S/C</t>
  </si>
  <si>
    <t>Redoblante | Signature IGNITER Copperdrummer | SN14"x5 | Maple y Alder | 8 torres | Color: Negro con efecto Rojo fuego</t>
  </si>
  <si>
    <t>CHA-70</t>
  </si>
  <si>
    <t>ARM &amp; LEG CYMBAL ADAPTER</t>
  </si>
  <si>
    <t>CHB-75CA</t>
  </si>
  <si>
    <t xml:space="preserve">BASS DRUM HOOP MOUNT CYMBAL HOLDER _x000D_
</t>
  </si>
  <si>
    <t>CHC-100</t>
  </si>
  <si>
    <t xml:space="preserve">Soporte | Brazo curvo para platillo | 1 tramo |  _x000D_
</t>
  </si>
  <si>
    <t>CHC-200</t>
  </si>
  <si>
    <t>Soporte | Brazo curvo para platillo | 1 tramo | Con tilter TL2030 para montaje de platillo</t>
  </si>
  <si>
    <t>CH-1030B</t>
  </si>
  <si>
    <t xml:space="preserve">Soporte | Mini boom para platillo | 2 tramos | Gyro-Lock Tilter  _x000D_
</t>
  </si>
  <si>
    <t>CH-1030C</t>
  </si>
  <si>
    <t xml:space="preserve">Soporte | Mini boom para platillo | Extension curva | Uni-Lock / WingLoc Tilter _x000D_
</t>
  </si>
  <si>
    <t>CH-70 H</t>
  </si>
  <si>
    <t xml:space="preserve">Soporte | Mini boom para platillo | 1 tramo + Clamp _x000D_
</t>
  </si>
  <si>
    <t>CH-830</t>
  </si>
  <si>
    <t xml:space="preserve">Soporte | Mini boom para platillo | 2 tramos | Uni-Lock Tilter | Barra rugosa _x000D_
 _x000D_
</t>
  </si>
  <si>
    <t>CLH-930</t>
  </si>
  <si>
    <t xml:space="preserve">Soporte | Mini boom para Hi-Hat cerrado | 2 tramos _x000D_
</t>
  </si>
  <si>
    <t>CMSX1412/C 33</t>
  </si>
  <si>
    <t>Redoblante | Tambor de marcha | 14" x 12" | 6 capas de Poplay-Kapur | Ultra liviano 11.8 lbs | 33 Pure White</t>
  </si>
  <si>
    <t>CMS1309/C 46</t>
  </si>
  <si>
    <t>Redoblante | Tambor de marcha | 13" x 9" |  6 capas de Poplay-Kapur | Ultra liviano 10Lbs | 6 torres | 46 Midnight Black</t>
  </si>
  <si>
    <t>CMT8023N/C 46</t>
  </si>
  <si>
    <t>Set de tambores tenores de marcha | 8" - 20" - 12" - 13" | 6 capas de Poplar | 46 midnight Black | No incluye soporte</t>
  </si>
  <si>
    <t>CRB0655ST/C 730</t>
  </si>
  <si>
    <t xml:space="preserve">Tom  | Crystal Beat Series | TT6"x5.5 | Acrilico | 730 Ultra Clear _x000D_
</t>
  </si>
  <si>
    <t>CRB0855ST/C 730</t>
  </si>
  <si>
    <t xml:space="preserve">Tom | Crystal Beat Series | 8"x5.5 | Acrilico | Solo parche superior | Sin Parche resonante | 730 Ultra Clear _x000D_
</t>
  </si>
  <si>
    <t>CRB1007T/C 732</t>
  </si>
  <si>
    <t>Tom  | Crystal Beat Series | TT10"x07 | Acrilico | 732 Targerine Glass</t>
  </si>
  <si>
    <t>CRB1065ST/C 730</t>
  </si>
  <si>
    <t xml:space="preserve">Tom | Crystal Beat Series | 10"x6.5 | Acrilico | Solo parche superior | Sin Parche resonante | 730 Ultra Clear _x000D_
 _x000D_
</t>
  </si>
  <si>
    <t>CRB1208ST/C 730</t>
  </si>
  <si>
    <t xml:space="preserve">Tom | Crystal Beat Series | 12"x8 | Acrilico | Solo parche superior | Sin Parche resonante | 730 Ultra Clear _x000D_
</t>
  </si>
  <si>
    <t>CRB1208T/C 732</t>
  </si>
  <si>
    <t xml:space="preserve">Tom  | Crystal Beat Series | TT12"x08 | Acrílico | 732 Targerine Glass _x000D_
</t>
  </si>
  <si>
    <t>CRB1309ST/C 730</t>
  </si>
  <si>
    <t xml:space="preserve">Tom | Crystal Beat Series | 13"x9 | Acrilico | Solo parche superior | Sin Parche resonante | 730 Ultra Clear _x000D_
 _x000D_
</t>
  </si>
  <si>
    <t>CRB1410ST/C 730</t>
  </si>
  <si>
    <t xml:space="preserve">Tom | Crystal Beat Series | 14"x10 | Acrilico | Solo parche superior | Sin Parche resonante | 730 Ultra Clear _x000D_
 _x000D_
</t>
  </si>
  <si>
    <t>CRB1450SO 730</t>
  </si>
  <si>
    <t xml:space="preserve">Redoblante  | Crystal Beat Series | 14"x5" | Acrilico | 730 Ultra Clear _x000D_
</t>
  </si>
  <si>
    <t>CRB1465SO 730</t>
  </si>
  <si>
    <t>Redoblante  | Crystal Beat Series | 14"x6.5" | Acrilico | 730 Ultra Clear</t>
  </si>
  <si>
    <t>CRB1465SO 733</t>
  </si>
  <si>
    <t xml:space="preserve">Redoblante  | Crystal Beat Series | 14"x6.5" | Acrilico | 733 </t>
  </si>
  <si>
    <t>CRB1612ST/C 730</t>
  </si>
  <si>
    <t xml:space="preserve">Tom | Crystal Beat Series | 16"x12 | Acrilico | Solo parche superior | Sin Parche resonante | 730 Ultra Clear _x000D_
</t>
  </si>
  <si>
    <t>CRB1615F/C 731</t>
  </si>
  <si>
    <t>Floor Tom | Crystal Beat Series | FT16"x15 | Acrilico | 731 Ruby Red</t>
  </si>
  <si>
    <t>CRB1615F/C 732</t>
  </si>
  <si>
    <t xml:space="preserve">Floor Tom | Crystal Beat Series | FT16"x15 | Acrílico | 732 Targerine Glass _x000D_
</t>
  </si>
  <si>
    <t>CRB1615S0 731</t>
  </si>
  <si>
    <t>(sin herrajes) Tom | de Piso  | Crystal Beat Series | FT16"x15 | Acrilico | Color: Ruby Red</t>
  </si>
  <si>
    <t>CRB1615S0 732</t>
  </si>
  <si>
    <t>Tom | de Piso  | Sin Herrajes | Crystal Beat Series | FT16"x15 | Acrilico | Color: Tangerine Glass</t>
  </si>
  <si>
    <t>CRB1816S0 730</t>
  </si>
  <si>
    <t>(sin herrajes) Tom | de Piso  | Crystal Beat Series | FT18"x16 | Acrilico | Color: Ultra Clear</t>
  </si>
  <si>
    <t>CRB1816S0 732</t>
  </si>
  <si>
    <t>Tom | de Piso (sin herrajes)  | Crystal Beat Series | FT18"x16 | Acrilico | Color: Tangerine Glass</t>
  </si>
  <si>
    <t>CRB2015BX/C 730</t>
  </si>
  <si>
    <t xml:space="preserve">Bombo | Crystal Beat Series | 20"x15 | Acrilico | Bombo ciego | 730 Ultra Clear _x000D_
 _x000D_
</t>
  </si>
  <si>
    <t>CRB2216BX/C 732</t>
  </si>
  <si>
    <t xml:space="preserve">Bombo | Crystal Beat Series | BD22"x16 | Acrílico | 732 Targerine Glass _x000D_
</t>
  </si>
  <si>
    <t>CRB612/C 730</t>
  </si>
  <si>
    <t>Rocket Tom | Crystal Beat Series | TT6"x12 | Acrilico | Solo parche superior | Sin Parche resonante | 730 Ultra Clear</t>
  </si>
  <si>
    <t>CRB615/C 730</t>
  </si>
  <si>
    <t>Rocket Tom | Crystal Beat Series | TT6"x15 | Acrilico | Solo parche superior | Sin Parche resonante | 730 Ultra Clear</t>
  </si>
  <si>
    <t>CRB618/C 730</t>
  </si>
  <si>
    <t>Rocket Tom | Crystal Beat Series | TT6"x18 | Acrilico | Solo parche superior | Sin Parche resonante | 730 Ultra Clear</t>
  </si>
  <si>
    <t>CRB621/C 730</t>
  </si>
  <si>
    <t xml:space="preserve">Rocket Tom | Crystal Beat Series | TT6"x21 | Acrilico | Solo parche superior | Sin Parche resonante | 730 Ultra Clear _x000D_
</t>
  </si>
  <si>
    <t>C-1030</t>
  </si>
  <si>
    <t xml:space="preserve">Soporte | Recto de platillo | Pata Doble | 3 Tramos | Gyro Lock | Tilter Wingloc | Cromado _x000D_
</t>
  </si>
  <si>
    <t>C-150S</t>
  </si>
  <si>
    <t xml:space="preserve">Soporte | Recto de platillo | Pata simple | 3 Tramos | Uni-Lock | Flat-Base | Cromado  _x000D_
 _x000D_
</t>
  </si>
  <si>
    <t>C-50</t>
  </si>
  <si>
    <t>Soporte | Para Platillos Recto 3 tramos, Patas dobles, liviano</t>
  </si>
  <si>
    <t>C-830</t>
  </si>
  <si>
    <t xml:space="preserve">Soporte | Recto de platillo |  Pata Doble |  3 Tramos  | Uni-Lock | Cromado _x000D_
</t>
  </si>
  <si>
    <t>C-930</t>
  </si>
  <si>
    <t xml:space="preserve">Soporte | Recto de platillo |  Pata Doble |  3 Tramos  | Uni-Lock | Tilter Wingloc | Cromado _x000D_
</t>
  </si>
  <si>
    <t>DB-100</t>
  </si>
  <si>
    <t>Mazo para pedal de bombo | 2 caras (Plastico curvo/Felpa curva)</t>
  </si>
  <si>
    <t>DCA-180</t>
  </si>
  <si>
    <t>TWO-WAY ARM CLAMP</t>
  </si>
  <si>
    <t>DCL-300P H</t>
  </si>
  <si>
    <t>Tilter | Automatico | Para hi-hat | Soltado rapido | Separadores de goma | Cromado</t>
  </si>
  <si>
    <t>DC-1408S</t>
  </si>
  <si>
    <t>Aro |  Die-cast | 14" | Para 8 torres | Para bordonero</t>
  </si>
  <si>
    <t>DC-1410</t>
  </si>
  <si>
    <t xml:space="preserve">Aro | Die-cast | 14" | Para 10 torres  _x000D_
</t>
  </si>
  <si>
    <t>DC-1410S</t>
  </si>
  <si>
    <t xml:space="preserve">Aro | Die-cast | 14" | Para 10 torres | Para bordonero  _x000D_
</t>
  </si>
  <si>
    <t>DC1450S/N</t>
  </si>
  <si>
    <t>Redoblante | Dennis Chambers Signature | 14"x5"  | Aliminio 3mm | Aro Superhoop II | 10 torres | Nickelado negro</t>
  </si>
  <si>
    <t>DMPC905P/C 701</t>
  </si>
  <si>
    <t>Bateria   Decade Maple Series | 5 cuerpos | Sin Fierros  | B20"x16 | TT10"x7 | TT12"x8   | TF14"x14 | R14"x5 |  Maple  | 701 Black Gold Sparke</t>
  </si>
  <si>
    <t>DMPC943XP/C 711</t>
  </si>
  <si>
    <t>Bateria | Decade Maple Series | 3 cuerpos | Sin Fierros  | B24"x14 | TT13"x9   | TF16"x16 | Maple  | 711  Bridge Red Sparke</t>
  </si>
  <si>
    <t>DMPR814P/C 436</t>
  </si>
  <si>
    <t xml:space="preserve">Pack Toms | Decade Maple| TT08"x07 | FT14"x14 | Tom Holder TH900s | Multiclamp ADP-20 | 436 Strata Red _x000D_
 _x000D_
</t>
  </si>
  <si>
    <t>DMPR814P/C 444</t>
  </si>
  <si>
    <t xml:space="preserve">Pack Toms | Decade Maple |TT08"x07 | FT14"x14 | Tom Holder TH900s | Multiclamp ADP-20 | 444 Orange Sparkle _x000D_
 _x000D_
</t>
  </si>
  <si>
    <t>DMPR905P/C 444</t>
  </si>
  <si>
    <t>Bateria  | Decade Maple Series | 5 cuerpos | Sin Fierros  | B20"x16 | TT10"x7 | TT12"x8   | TF14"x14 | R14"x5 |  Maple  | 444 Orange Sparkle</t>
  </si>
  <si>
    <t>DMPR905P/C 712</t>
  </si>
  <si>
    <t>Bateria  | Decade Maple Series | 5 cuerpos | Sin Fierros  | B20"x16 | TT10"x7 | TT12"x8   | TF14"x14 | R14"x5 |  Maple  | 712 Ocean Galaxy Flake</t>
  </si>
  <si>
    <t>DMPR905P/C 713</t>
  </si>
  <si>
    <t>Bateria  | Decade Maple Series | 5 cuerpos | Sin Fierros  | B20"x16 | TT10"x7 | TT12"x8   | TF14"x14 | R14"x5 |  Maple  | 713  Crimson Galaxy Flake</t>
  </si>
  <si>
    <t>DMPR905P/C 714</t>
  </si>
  <si>
    <t>Bateria  | Decade Maple Series | 5 cuerpos | Sin Fierros  | B20"x16 | TT10"x7 | TT12"x8   | TF14"x14 | R14"x5 |  Maple  | 714  Slate Galaxy Flake</t>
  </si>
  <si>
    <t>DMPR925SP/C 444</t>
  </si>
  <si>
    <t>Bateria  | Decade Maple Series | 5 cuerpos | Sin Fierros  | B22"x18 | TT10"x7 | TT12"x8   | TF16"x16 | R14"x5 |  Maple  | 444 Orange Sparkle</t>
  </si>
  <si>
    <t>DMPR925SP/C 712</t>
  </si>
  <si>
    <t>Bateria  | Decade Maple Series | 5 cuerpos | Sin Fierros  | B22"x18 | TT10"x7 | TT12"x8   | TF16"x16 | R14"x5 |  Maple  | 712 Ocean Galaxy Flake</t>
  </si>
  <si>
    <t>DMPR925SP/C 713</t>
  </si>
  <si>
    <t>Bateria  | Decade Maple Series | 5 cuerpos | Sin Fierros  | B22"x18 | TT10"x7 | TT12"x8   | TF16"x16 | R14"x5 |  Maple  | 713 Crimson Galaxy Flake</t>
  </si>
  <si>
    <t>DMPR925SP/C 714</t>
  </si>
  <si>
    <t>Bateria  | Decade Maple Series | 5 cuerpos | Sin Fierros  | B22"x18 | TT10"x7 | TT12"x8   | TF16"x16 | R14"x5 |  Maple  | 714 Slata Galaxy Flake</t>
  </si>
  <si>
    <t>DMP1414F/C 260</t>
  </si>
  <si>
    <t xml:space="preserve">Floor Tom | Decade Maple Series | FT14"x14 | Maple | 260 Satin Brown Burst _x000D_
 _x000D_
</t>
  </si>
  <si>
    <t>DMP1414F/C 262</t>
  </si>
  <si>
    <t>Floor Tom | Decade Maple Series | FT14"x14 | Maple | 262 Satin Black Burst</t>
  </si>
  <si>
    <t>DMP1455S/C 213</t>
  </si>
  <si>
    <t>Redoblante | DecaMaple Series | SN14"x5,5 | Maple | 213 Deep Forest Burst</t>
  </si>
  <si>
    <t>DMP1455S/C 215</t>
  </si>
  <si>
    <t>Redoblante | DecaMaple Series | SN14"x5,5 | Maple | 215 Satin Gold Meringue</t>
  </si>
  <si>
    <t>DMP1455S/C 262</t>
  </si>
  <si>
    <t>Redoblante | DecaMaple Series | SN14"x5,5 | Maple | 262 Satin Black Burst</t>
  </si>
  <si>
    <t>DMP1616F/C 213</t>
  </si>
  <si>
    <t>Floor Tom | Decade Maple Series | FT16"x16 | Maple | 213 Deep Forest Burst</t>
  </si>
  <si>
    <t>DMP1816F/C 213</t>
  </si>
  <si>
    <t>Floor Tom | Decade Maple Series | FT18"x16 | Maple | 213 Deep Forest Burst</t>
  </si>
  <si>
    <t>DMP905P/C 215</t>
  </si>
  <si>
    <t>Bateria  | Decade Maple Series | 5 cuerpos | Sin Fierros  | B20"x16 | TT10"x7 | TT12"x8   | TF14"x14 | R14"x5 |  Maple  | 215 Satin Gold Meringue</t>
  </si>
  <si>
    <t>DMP905P/C 228</t>
  </si>
  <si>
    <t>Bateria  | Decade Maple Series | 5 cuerpos | Sin Fierros  | B20"x16 | TT10"x7 | TT12"x8   | TF14"x14 | R14"x5 |  Maple  | 228 Solid Yellow</t>
  </si>
  <si>
    <t>DMP905P/C 229</t>
  </si>
  <si>
    <t>Bateria  | Decade Maple Series | 5 cuerpos | Sin Fierros  | B20"x16 | TT10"x7 | TT12"x8   | TF14"x14 | R14"x5 |  Maple  | 229 White Satin pearl</t>
  </si>
  <si>
    <t>DMP905P/C 260</t>
  </si>
  <si>
    <t>Bateria  | Decade Maple Series | 5 cuerpos | Sin Fierros  | B20"x16 | TT10"x7 | TT12"x8   | TF14"x14 | R14"x5 |  Maple  | 260 Satin Brown Burst</t>
  </si>
  <si>
    <t>DMP905P/C 261</t>
  </si>
  <si>
    <t>Bateria  | Decade Maple Series | 5 cuerpos | Sin Fierros  | B20"x16 | TT10"x7 | TT12"x8   | TF14"x14 | R14"x5 |  Maple  | 261 Gloss Deep Red Burst</t>
  </si>
  <si>
    <t>DMP905P/C 262</t>
  </si>
  <si>
    <t>Bateria  | Decade Maple Series | 5 cuerpos | Sin Fierros  | B20"x16 | TT10"x7 | TT12"x8   | TF14"x14 | R14"x5 |  Maple  | 262 Classic Satin Amburst</t>
  </si>
  <si>
    <t>DMP925SP/C 213</t>
  </si>
  <si>
    <t>Bateria  | Decade Maple Series | 5 cuerpos | Sin Fierros  | B22"x18 | TT10"x7 | TT12"x8   | TF16"x16 | R14"x5 |  Maple  | 213  Deep Forest Burst</t>
  </si>
  <si>
    <t>DMP925SP/C 215</t>
  </si>
  <si>
    <t>Bateria  | Decade Maple Series | 5 cuerpos | Sin Fierros  | B22"x18 | TT10"x7 | TT12"x8   | TF16"x16 | R14"x5 |  Maple  | 215 Satin Gold Meringue</t>
  </si>
  <si>
    <t>DMP925SP/C 225</t>
  </si>
  <si>
    <t>Bateria  | Decade Maple Series | 5 cuerpos | Sin Fierros  | B22"x18 | TT10"x7 | TT12"x8   | TF16"x16 | R14"x5 |  Maple  | 225 Classic Amburts</t>
  </si>
  <si>
    <t>DMP925SP/C 228</t>
  </si>
  <si>
    <t>Bateria  | Decade Maple Series | 5 cuerpos | Sin Fierros  | B22"x18 | TT10"x7 | TT12"x8   | TF16"x16 | R14"x5 |  Maple  | 228 Solid Yellow</t>
  </si>
  <si>
    <t>DMP925SP/C 229</t>
  </si>
  <si>
    <t>Bateria  | Decade Maple Series | 5 cuerpos | Sin Fierros  | B22"x18 | TT10"x7 | TT12"x8   | TF16"x16 | R14"x5 |  Maple  | 229 White Satin Pearl</t>
  </si>
  <si>
    <t>DMP925SP/C 234</t>
  </si>
  <si>
    <t>Bateria  | Decade Maple Series | 5 cuerpos | Sin Fierros  | B22"x18 | TT10"x7 | TT12"x8   | TF16"x16 | R14"x5 |  Maple  | 234 Black Ice</t>
  </si>
  <si>
    <t>DMP925SP/C 260</t>
  </si>
  <si>
    <t>Bateria  | Decade Maple Series | 5 cuerpos | Sin Fierros  | B22"x18 | TT10"x7 | TT12"x8   | TF16"x16 | R14"x5 |  Maple  | 260 Satin Brown Burst</t>
  </si>
  <si>
    <t>DMP925SP/C 261</t>
  </si>
  <si>
    <t>Bateria  | Decade Maple Series | 5 cuerpos | Sin Fierros  | B22"x18 | TT10"x7 | TT12"x8   | TF16"x16 | R14"x5 |  Maple  | 261 Gloss Deep Red Burst</t>
  </si>
  <si>
    <t>DMP925SP/C 262</t>
  </si>
  <si>
    <t>Bateria  | Decade Maple Series | 5 cuerpos | Sin Fierros  | B22"x18 | TT10"x7 | TT12"x8   | TF16"x16 | R14"x5 |  Maple  | 262 Classic Satin Amburst</t>
  </si>
  <si>
    <t>DMP943XP/C 213</t>
  </si>
  <si>
    <t>Bateria  | Decade Maple Series | 3 cuerpos | Sin Fierros  | B24"x14 | TT13"x9 | TF16"x16 | Maple  | 213 Deep Forest Burst</t>
  </si>
  <si>
    <t>DMP943XP/C 215</t>
  </si>
  <si>
    <t>Bateria  | Decade Maple Series | 3 cuerpos | Sin Fierros  | B24"x14 | TT13"x9 | TF16"x16 | Maple  | 215 Satin Gold Meringue</t>
  </si>
  <si>
    <t>DMP943XP/C 225</t>
  </si>
  <si>
    <t>Bateria  | Decade Maple Series | 3 cuerpos | Sin Fierros  | B24"x14 | TT13"x9 | TF16"x16 | Maple  | 225 Classic Satin Amburst</t>
  </si>
  <si>
    <t>DMP943XP/C 228</t>
  </si>
  <si>
    <t>Bateria  | Decade Maple Series | 3 cuerpos | Sin Fierros  | B24"x14 | TT13"x9 | TF16"x16 | Maple  | 228 Solid Yellow</t>
  </si>
  <si>
    <t>DMP943XP/C 229</t>
  </si>
  <si>
    <t>Bateria  | Decade Maple Series | 3 cuerpos | Sin Fierros  | B24"x14 | TT13"x9 | TF16"x16 | Maple  | 229 White Satin pearl</t>
  </si>
  <si>
    <t>DMP943XP/C 234</t>
  </si>
  <si>
    <t>Bateria  | Decade Maple Series | 3 cuerpos | Sin Fierros  | B24"x14 | TT13"x9 | TF16"x16 | Maple  | 234 Black Ice</t>
  </si>
  <si>
    <t>DMP943XP/C 260</t>
  </si>
  <si>
    <t>Bateria  | Decade Maple Series | 3 cuerpos | Sin Fierros  | B24"x14 | TT13"x9 | TF16"x16 | Maple  | 260 Satin Brown Burst</t>
  </si>
  <si>
    <t>DMP943XP/C 261</t>
  </si>
  <si>
    <t>Bateria  | Decade Maple Series | 3 cuerpos | Sin Fierros  | B24"x14 | TT13"x9 | TF16"x16 | Maple  | 261 Gloss Deep Red Burst</t>
  </si>
  <si>
    <t>DMP943XP/C 262</t>
  </si>
  <si>
    <t>Bateria  | Decade Maple Series | 3 cuerpos | Sin Fierros  | B24"x14 | TT13"x9 | TF16"x16 | Maple  | 262 Satin Black Burst</t>
  </si>
  <si>
    <t>DR-80</t>
  </si>
  <si>
    <t xml:space="preserve">Corral | Recto Triple | 4 clamps | Color negro _x000D_
</t>
  </si>
  <si>
    <t>DUX1450BR</t>
  </si>
  <si>
    <t>Redoblante | Duolux Series | Laton doble dromado | 14" x 5 | Herrajes cromados | 10 torres | 1mm | Aros SuperHoop II| Cromado</t>
  </si>
  <si>
    <t>DUX1465BR</t>
  </si>
  <si>
    <t>Redoblante | Duolux Series | Latón doble cromado | 14" x 6.5 | Herrajes cromados | 10 torres | 1mm | Aros SuperHoop II| Cromado</t>
  </si>
  <si>
    <t>DUX1465BR 405</t>
  </si>
  <si>
    <t>Redoblante | Duolux Series | Latón doble cromado | 14" x 6.5" | Herrajes cromados | 10 torres | 1mm | Aros SuperHoop II| 405 Nicotine White Marine Pearl</t>
  </si>
  <si>
    <t>D-1000N</t>
  </si>
  <si>
    <t xml:space="preserve">Banqueta | Circular | Cuerina negra | Altura regulable de 19.49" x 26,18 | Patas Dobles | Regulable con Rosca y memoria </t>
  </si>
  <si>
    <t>D-1000SPN</t>
  </si>
  <si>
    <t>Banqueta | Circular | Cuerina negra | Altura regulable de 17.91" x 24,61" | Patas Dobles |  Con suspension | Regulable con Rosca y memoria </t>
  </si>
  <si>
    <t>D-1500</t>
  </si>
  <si>
    <t xml:space="preserve">Banqueta | Roadster Series | Circular | Ajuste de alt. del eje de 49,5 a 66,5 cm | 100 mm de espesor | StopLock reversible  | Pies de goma grandes. </t>
  </si>
  <si>
    <t>D-2500</t>
  </si>
  <si>
    <t>Banqueta | Tipo Moto | Cuerina negra |  |Patas Dobles | Regulable con Rosca y memoria </t>
  </si>
  <si>
    <t>D-2500BR</t>
  </si>
  <si>
    <t>Banqueta | Tipo Moto | Cuerina negra  | Altura regulable  | Patas Dobles | Regulable con Rosca y memoria  | Con respaldo</t>
  </si>
  <si>
    <t>D-3500</t>
  </si>
  <si>
    <t xml:space="preserve">Banqueta | Roadser Series | Tipo Moto | Cuerina negra  | Altura regulable  | Patas Dobles | Regulable con Rosca y memoria _x000D_
</t>
  </si>
  <si>
    <t>D-3500BR</t>
  </si>
  <si>
    <t xml:space="preserve">Banqueta | Roadser Series | Tipo Moto | Cuerina negra  | Altura regulable  | Patas Dobles | Regulable con Rosca y memoria  | Con respaldo _x000D_
 _x000D_
</t>
  </si>
  <si>
    <t>D-50</t>
  </si>
  <si>
    <t>Banqueta | Circular | Cuerina negra | Altura regulable de 18"x23"  | Patas Dobles | Regulable con perno </t>
  </si>
  <si>
    <t>D-730S</t>
  </si>
  <si>
    <t>Banqueta | Circular | Cuerina negra | Altura regulable de 40.5x58| Patas simples | Regulable por memoria</t>
  </si>
  <si>
    <t>D-790</t>
  </si>
  <si>
    <t>Banqueta | Circular | Cuerina negra | Altura regulable  de 17.75" a 25.5" | Patas Dobles</t>
  </si>
  <si>
    <t>D-930</t>
  </si>
  <si>
    <t>Banqueta | Circular | Cuerina negra | Altura regulable de 18.25" a 25,98" | Patas Dobles  | Regulable por memoria</t>
  </si>
  <si>
    <t>EB-24BDPL</t>
  </si>
  <si>
    <t xml:space="preserve">Parche | 24" | Para bombo | Black Beat | Con Logo  _x000D_
</t>
  </si>
  <si>
    <t>EKIT1</t>
  </si>
  <si>
    <t>E-Pro-Live |  Red Box |  Modulo de sonido para bateria electronica</t>
  </si>
  <si>
    <t>EM-EBP</t>
  </si>
  <si>
    <t>E-MERGE | Bombo 18" | Pad electrónico</t>
  </si>
  <si>
    <t>EM-EDP/A</t>
  </si>
  <si>
    <t>E-MERGE | Set de tones de batería electrónica | Incluye Redoblante EM14s | Tones EM10T - EM12T - EM14T</t>
  </si>
  <si>
    <t>EM-EDP/B</t>
  </si>
  <si>
    <t>E-MERGE | Kits de Modulo | Sintetizador de bateria electronica EM-MDL-1| Incluye Pads de platillos  EM14HH  -  EM15C -  EM18R</t>
  </si>
  <si>
    <t>EM-HWP</t>
  </si>
  <si>
    <t xml:space="preserve">E-MERGE | Kit de soportes y corral para batería E-MERGE </t>
  </si>
  <si>
    <t>EPB-1</t>
  </si>
  <si>
    <t>PEDAL BAG, SINGLE</t>
  </si>
  <si>
    <t>EPB-2</t>
  </si>
  <si>
    <t>PEDAL BAG, DOUBLE</t>
  </si>
  <si>
    <t>EXL705NP/C 246</t>
  </si>
  <si>
    <t>Bateria  | Export Laqued Series | 5 cuerpos | Sin Fierros  | B20"x16 | TT10"x7 | TT12"x8   | TF14"x14 | R14"x5 |  Poplar-Mahogany  | 246 Natural Cherry</t>
  </si>
  <si>
    <t>EXL705NP/C 248</t>
  </si>
  <si>
    <t>Bateria  | Export Laqued Series | 5 cuerpos | Sin Fierros  | B20"x16 | TT10"x7 | TT12"x8   | TF14"x14 | R14"x5 |  Poplar-Mahogany  | 248 Black Smoke</t>
  </si>
  <si>
    <t>EXL705NP/C 249</t>
  </si>
  <si>
    <t>Bateria  | Export Laqued Series | 5 cuerpos | Sin Fierros  | B20"x16 | TT10"x7 | TT12"x8   | TF14"x14 | R14"x5 |  Poplar-Mahogany  | 249 Honey Amber</t>
  </si>
  <si>
    <t>EXL705NP/C 255</t>
  </si>
  <si>
    <t>Bateria  | Export Laqued Series | 5 cuerpos | Sin Fierros  | B20"x16 | TT10"x7 | TT12"x8   | TF14"x14 | R14"x5 |  Poplar-Mahogany  | 255 Naightshare Laqued</t>
  </si>
  <si>
    <t>EXL705P/C 248</t>
  </si>
  <si>
    <t>Bateria  | Export Laqued Series | 5 cuerpos | Sin Fierros  | B20"x18 | TT10"x7 | TT12"x8   | TF14"x14 | R14"x5 |  Poplar-Mahogany  | 248 Black Smoke</t>
  </si>
  <si>
    <t>EXL725FP/C 246</t>
  </si>
  <si>
    <t>Bateria  | Export Laqued Series | 5 cuerpos | Sin Fierros  | B22"x18 | TT10"x7 | TT12"x8   | TF14"x14 | R14"x5 |  Poplar-Mahogany  | 246 Natural Cherry</t>
  </si>
  <si>
    <t>EXL725FP/C 248</t>
  </si>
  <si>
    <t>Bateria  | Export Laqued Series | 5 cuerpos | Sin Fierros  | B22"x18 | TT10"x7 | TT12"x8   | TF14"x14 | R14"x5 |  Poplar-Mahogany  | 248 Black Smoke</t>
  </si>
  <si>
    <t>EXL725FP/C 249</t>
  </si>
  <si>
    <t>Bateria  | Export Laqued Series | 5 cuerpos | Sin Fierros  | B22"x18 | TT10"x7 | TT12"x8   | TF14"x14 | R14"x5 |  Poplar-Mahogany  | 249 Honey Amber</t>
  </si>
  <si>
    <t>EXL725FP/C 255</t>
  </si>
  <si>
    <t>Bateria  | Export Laqued Series | 5 cuerpos | Sin Fierros  | B22"x18 | TT10"x7 | TT12"x8   | TF14"x14 | R14"x5 |  Poplar-Mahogany  | 255 Naightshare Laqued</t>
  </si>
  <si>
    <t>EXL725P/C 246</t>
  </si>
  <si>
    <t>Bateria  | Export Laqued Series | 5 cuerpos | Sin Fierros  | B22"x18 | TT12"x8 | TT13"x9   | TF16"x16 | R14"x5 |  Poplar-Mahogany  | 246 Natural Cherry</t>
  </si>
  <si>
    <t>EXL725P/C 248</t>
  </si>
  <si>
    <t>Bateria  | Export Laqued Series | 5 cuerpos | Sin Fierros  | B22"x18 | TT12"x8 | TT13"x9   | TF16"x16 | R14"x5 |  Poplar-Mahogany  | 248 Black Smoke</t>
  </si>
  <si>
    <t>EXL725P/C 249</t>
  </si>
  <si>
    <t>Bateria  | Export Laqued Series | 5 cuerpos | Sin Fierros  | B22"x18 | TT12"x8 | TT13"x9   | TF16"x16 | R14"x5 |  Poplar-Mahogany  | 249 Honey Amber</t>
  </si>
  <si>
    <t>EXL725P/C 255</t>
  </si>
  <si>
    <t>Bateria  | Export Laqued Series | 5 cuerpos | Sin Fierros  | B22"x18 | TT12"x8 | TT13"x9   | TF16"x16 | R14"x5 |  Poplar-Mahogany  | 255 Naightshare Laqued</t>
  </si>
  <si>
    <t>EXL725SP/C 246</t>
  </si>
  <si>
    <t>Bateria  | Export Laqued Series | 5 cuerpos | Sin Fierros  | B22"x18 | TT10"x7 | TT12"x8   | TF16"x16 | R14"x5 |  Poplar-Mahogany  | 246 Natural Cherry</t>
  </si>
  <si>
    <t>EXL725SP/C 248</t>
  </si>
  <si>
    <t>Bateria  | Export Laqued Series | 5 cuerpos | Sin Fierros  | B22"x18 | TT10"x7 | TT12"x8   | TF16"x16 | R14"x5 |  Poplar-Mahogany  | 248 Black Smoke</t>
  </si>
  <si>
    <t>EXX1455S/C</t>
  </si>
  <si>
    <t xml:space="preserve">Renglon 66 -Redoblante| Export Series | SN14"x5,5 | Poplar-Mahogany _x000D_
</t>
  </si>
  <si>
    <t>EXX1455S/C 21</t>
  </si>
  <si>
    <t xml:space="preserve">Redoblante | Export Series | 14"x5.5" | Poplar-Mahogany | 21 Smokey Chrome _x000D_
</t>
  </si>
  <si>
    <t>EXX1455S/C 31</t>
  </si>
  <si>
    <t xml:space="preserve">Redoblante | Export Series | 14"x5.5" | Poplar-Mahogany | 31 Jet Black _x000D_
</t>
  </si>
  <si>
    <t>EXX1455S/C 704</t>
  </si>
  <si>
    <t>Redoblante | Export Series | 14"x5.5" | Poplar-Mahogany | 704 Black Cherry Glitter</t>
  </si>
  <si>
    <t>EXX1455S/C 735</t>
  </si>
  <si>
    <t>Redoblante | Export Series | 14"x5.5" | Poplar-Mahogany | 735 Satin White</t>
  </si>
  <si>
    <t>EXX1455S/C 760</t>
  </si>
  <si>
    <t>Redoblante | Export Series | 14"x5.5" | Poplar-Mahogany | 760 Burgundy</t>
  </si>
  <si>
    <t>EXX705NP/C 21</t>
  </si>
  <si>
    <t>Bateria  | Export Series | 5 cuerpos | Sin Fierros  | B20"x16 | TT10"x7 | TT12"x8   | TF14"x14 | R14"x5 |  Poplar-Mahogany  | 21 Smokey Chrome</t>
  </si>
  <si>
    <t>EXX705NP/C 33</t>
  </si>
  <si>
    <t>Bateria  | Export Series | 5 cuerpos | Sin Fierros  | B20"x16 | TT10"x7 | TT12"x8   | TF14"x14 | R14"x5 |  Poplar-Mahogany  | 33 Pure White</t>
  </si>
  <si>
    <t>EXX725FP/C 21</t>
  </si>
  <si>
    <t>Bateria  | Export Series | 5 cuerpos | Sin Fierros  | B22"x18 | TT10"x7 | TT12"x8   | TF14"x14 | R14"x5 |  Poplar-Mahogany  | 21 Smokey Chrome</t>
  </si>
  <si>
    <t>EXX725FP/C 31</t>
  </si>
  <si>
    <t>Bateria  | Export Series | 5 cuerpos | Sin Fierros  | B22"x18 | TT10"x7 | TT12"x8   | TF14"x14 | R14"x5 |  Poplar-Mahogany  | 31 Jet Black</t>
  </si>
  <si>
    <t>EXX725P/C 708</t>
  </si>
  <si>
    <t>Bateria  | Export Series | 5 cuerpos | Sin Fierros  | B22"x18 | TT12"x8 | TT13"x9   | TF16"x16 | R14"x5 |  Poplar-Mahogany  | 708 Grindstone Sparkle</t>
  </si>
  <si>
    <t>EXX725P/C 760</t>
  </si>
  <si>
    <t>Bateria  | Export Series | 5 cuerpos | Sin Fierros  | B22"x18 | TT12"x8 | TT13"x9   | TF16"x16 | R14"x5 |  Poplar-Mahogany  | 760 Burgundy</t>
  </si>
  <si>
    <t>EXX725SP/C 21</t>
  </si>
  <si>
    <t>Bateria  | Export Series | 5 cuerpos | Sin Fierros  | B22"x18 | TT10"x7 | TT12"x8   | TF16"x16 | R14"x5 |  Poplar-Mahogany  | 21 Smokey Chrome</t>
  </si>
  <si>
    <t>EXX725SP/C 31</t>
  </si>
  <si>
    <t>Bateria  | Export Series | 5 cuerpos | Sin Fierros  | B22"x18 | TT10"x7 | TT12"x8   | TF16"x16 | R14"x5 |  Poplar-Mahogany  | 31 Jet Black</t>
  </si>
  <si>
    <t>EXX725SP/C 33</t>
  </si>
  <si>
    <t>Bateria  | Export Series | 5 cuerpos | Sin Fierros  | B22"x18 | TT10"x7 | TT12"x8   | TF16"x16 | R14"x5 |  Poplar-Mahogany  | 33 Pure White</t>
  </si>
  <si>
    <t>EXX725SP/C 704</t>
  </si>
  <si>
    <t>Bateria  | Export Series | 5 cuerpos | Sin Fierros  | B22"x18 | TT10"x7 | TT12"x8   | TF16"x16 | R14"x5 |  Poplar-Mahogany  | 704 Black Cherry Glitter</t>
  </si>
  <si>
    <t>EXX725SP/C 735</t>
  </si>
  <si>
    <t>Bateria  | Export Series | 5 cuerpos | Sin Fierros  | B22"x18 | TT10"x7 | TT12"x8   | TF16"x16 | R14"x5 |  Poplar-Mahogany  | 735 Satin White</t>
  </si>
  <si>
    <t>EXX725SP/C 760</t>
  </si>
  <si>
    <t>Bateria  | Export Series | 5 cuerpos | Sin Fierros  | B22"x18 | TT10"x7 | TT12"x8   | TF16"x16 | R14"x5 |  Poplar-Mahogany  | 760 Burgundy</t>
  </si>
  <si>
    <t>FCP1250 271</t>
  </si>
  <si>
    <t>Redoblante | Firecracker | Poplar | 12" x 5" | Herrajes cromados | 6 torres | 8 capas |  Black</t>
  </si>
  <si>
    <t>FCS1050</t>
  </si>
  <si>
    <t>Redoblante | Firecracker | Steel | 10" x 5" | Herrajes cromados | 6 torres | 1,6mm |  Cromado</t>
  </si>
  <si>
    <t>FFXCC1412/A 103</t>
  </si>
  <si>
    <t>Redoblante | Tambor de marcha | 14" x 12" | Hibrido de Maple y Fibra de Carbono| Ultra liviano 14.5 lbs | 12 torres | 103 Piano Black</t>
  </si>
  <si>
    <t>FFXCP1311/C 301</t>
  </si>
  <si>
    <t>Redoblante de Marcha| CarbonPly Championship| 13″x11 | 6 capas de African Mahogany | c/Fibra de Carbono | Doble aro |  301 Carbon Fiber Matte</t>
  </si>
  <si>
    <t>FLW-001/2 H</t>
  </si>
  <si>
    <t>Felpa | Para soporte de platillo (par)</t>
  </si>
  <si>
    <t>FLW-002/2 H</t>
  </si>
  <si>
    <t>Felpa | Para Tilter (par)</t>
  </si>
  <si>
    <t>FLW-003</t>
  </si>
  <si>
    <t xml:space="preserve">Felpa | Para base de Hi-Hat  _x000D_
 _x000D_
</t>
  </si>
  <si>
    <t>FLW-007/2</t>
  </si>
  <si>
    <t xml:space="preserve">Felpa | Para soporte de platillo alta densidad (par) _x000D_
 _x000D_
</t>
  </si>
  <si>
    <t>FTAL1480</t>
  </si>
  <si>
    <t>Redoblante | Free Floating | Aluminio sin costura | 14" x 8" | Herrajes cromados | 10 torres | 1,2mm | Aros Die-Cast Free Flating | Aluminio esmerilado</t>
  </si>
  <si>
    <t>FTBB1435</t>
  </si>
  <si>
    <t>Redoblante | Free Floating | Birch | 14" x 3,5" | Herrajes cromados | 10 torres | 6 capas 5,4mm | Aros Die-Cast Free Flating | Natural</t>
  </si>
  <si>
    <t>FTBR1450</t>
  </si>
  <si>
    <t>Redoblante | Free Floating | Bronce | 14" x 5" | Herrajes cromados | 10 torres | 1 mm | Aros Die-Cast Free Flating | Brass pulido</t>
  </si>
  <si>
    <t>FTB-07/C H</t>
  </si>
  <si>
    <t>Bracket | Para pata de Floor Tom | para 2 tornillos | Forum/Export series</t>
  </si>
  <si>
    <t>FTB1435 320</t>
  </si>
  <si>
    <t xml:space="preserve">Redoblante | Free Floating | Birch | 14" x 3,5" | Herrajes cromados | 10 torres | 6 capas 5,4mm | Aros Die-Cast Free Flating | _x000D_
</t>
  </si>
  <si>
    <t>FTMH1480 324</t>
  </si>
  <si>
    <t>Redoblante | Free Floating | Mahogany | 14" x 8" | Herrajes cromados | 10 torres | 8 capas 10mm | Aros Die-Cast Free Flating | Mahogany natural</t>
  </si>
  <si>
    <t>FTMMH1465</t>
  </si>
  <si>
    <t>Redoblante | Free Floating | Maple-Mahogany | 14" x 6,5" | Herrajes cromados | 10 torres | 6 capas 7.5mm | Aros Die-Cast Free Flating | Natural</t>
  </si>
  <si>
    <t>FTMMH1465 114</t>
  </si>
  <si>
    <t>Redoblante | Free Floating | Maple-Mahogany | 14" x 6,5" | Herrajes cromados | 10 torres | 6 capas 7.5mm | Aros Die-Cast Free Flating | 114 Natural</t>
  </si>
  <si>
    <t>FTMMH1465 322</t>
  </si>
  <si>
    <t>Redoblante | Free Floating | Maple-Mahogany | 14" x 6,5" | Herrajes cromados | 10 torres | 6 capas 7.5mm | Aros Die-Cast Free Flating | Mahogany satinado</t>
  </si>
  <si>
    <t>FTMM1450 321</t>
  </si>
  <si>
    <t>Redoblante | Free Floating | Maple | 14" x 5" | Herrajes cromados | 10 torres | 6 capas 7.5mm | Aros Die-Cast Free Flating | Maple satinado</t>
  </si>
  <si>
    <t>FTMM1465 114</t>
  </si>
  <si>
    <t xml:space="preserve">Redoblante | Free Floating | Maple-Mahogany | 14" x 6,5" | Herrajes cromados | 10 torres | 6 capas 7.5mm | Aros Die-Cast Free Flating | Natural _x000D_
</t>
  </si>
  <si>
    <t>FTPB1465</t>
  </si>
  <si>
    <t>Redoblante | Free Floating | Bronce Fosporado | 14" x 6,5" | Herrajes cromados | 10 torres | 1,2 mm | Aros Die-Cast Free Flating | Bronce fosporado</t>
  </si>
  <si>
    <t>FTSS1435</t>
  </si>
  <si>
    <t>Redoblante | Free Floating | Acero | 14" x 3,5" | Herrajes cromados | 10 torres | 1 mm | Aros Die-Cast Free Flating | Acero pulido</t>
  </si>
  <si>
    <t>FW903XP/C 103</t>
  </si>
  <si>
    <t>Bateria  | Wood-Fiberglass Series | 3 cuerpos | Sin Fierros  | B20"x14 | TT12"x8 | TF14"x14 | Poplar-Kapur/Fibra | 103 Piano Black</t>
  </si>
  <si>
    <t>FW903XP/C 152</t>
  </si>
  <si>
    <t>Bateria  | Wood-Fiberglass Series | 3 cuerpos | Sin Fierros  | B20"x14 | TT12"x8 | TF14"x14 | Poplar-Kapur/Fibra | 152 Antique Gold</t>
  </si>
  <si>
    <t>FW903XP/C 327</t>
  </si>
  <si>
    <t>Bateria  | Wood-Fiberglass Series | 3 cuerpos | Sin Fierros  | B20"x14 | TT12"x8 | TF14"x14 | Poplar-Kapur/Fibra | 327 Satin Cocoa Burst</t>
  </si>
  <si>
    <t>FW923XP/C 103</t>
  </si>
  <si>
    <t>Bateria  | Wood-Fiberglass Series | 3 cuerpos | Sin Fierros  | B22"x14 | TT13"x9 | TF16"x16 | Poplar-Kapur/Fibra | 103 Piano Black</t>
  </si>
  <si>
    <t>FW923XP/C 151</t>
  </si>
  <si>
    <t>Bateria  | Wood-Fiberglass Series | 3 cuerpos | Sin Fierros  | B22"x14 | TT13"x9 | TF16"x16 | Poplar-Kapur/Fibra | 151 Platinum Mist</t>
  </si>
  <si>
    <t>FW923XP/C 152</t>
  </si>
  <si>
    <t>Bateria  | Wood-Fiberglass Series | 3 cuerpos | Sin Fierros  | B22"x14 | TT13"x9 | TF16"x16 | Poplar-Kapur/Fibra | 152 Antique Gold</t>
  </si>
  <si>
    <t>FW923XP/C 327</t>
  </si>
  <si>
    <t>Bateria  | Wood-Fiberglass Series | 3 cuerpos | Sin Fierros  | B22"x14 | TT13"x9 | TF16"x16 | Poplar-Kapur/Fibra | 327 Satin Cocoa Burst</t>
  </si>
  <si>
    <t>FW943XP/C 103</t>
  </si>
  <si>
    <t>Bateria  | Wood-Fiberglass Series | 3 cuerpos | Sin Fierros  | B24"x14 | TT13"x9 | TF16"x16 | Poplar-Kapur/Fibra | 103 Piano Black</t>
  </si>
  <si>
    <t>FW943XP/C 152</t>
  </si>
  <si>
    <t>Bateria  | Wood-Fiberglass Series | 3 cuerpos | Sin Fierros  | B24"x14 | TT13"x9 | TF16"x16 | Poplar-Kapur/Fibra | 152 Antique Gold</t>
  </si>
  <si>
    <t>FW963XSP/C 103</t>
  </si>
  <si>
    <t>Bateria  | Wood-Fiberglass Series | 3 cuerpos | Sin Fierros  | B26"x14 | TT13"x9 | TF16"x16 | Poplar-Kapur/Fibra | 103 Piano Black</t>
  </si>
  <si>
    <t>FW963XSP/C 151</t>
  </si>
  <si>
    <t>Bateria  | Wood-Fiberglass Series | 3 cuerpos | Sin Fierros  | B26"x14 | TT13"x9 | TF16"x16 | Poplar-Kapur/Fibra | 151 Platinum Mist</t>
  </si>
  <si>
    <t>FW963XSP/C 152</t>
  </si>
  <si>
    <t>Bateria  | Wood-Fiberglass Series | 3 cuerpos | Sin Fierros  | B26"x14 | TT13"x9 | TF16"x16 | Poplar-Kapur/Fibra | 152 Antique Gold</t>
  </si>
  <si>
    <t>FW963XSP/C 327</t>
  </si>
  <si>
    <t>Bateria  | Wood-Fiberglass Series | 3 cuerpos | Sin Fierros  | B26"x14 | TT13"x9 | TF16"x16 | Poplar-Kapur/Fibra | 327 Satin Cocoa Burst</t>
  </si>
  <si>
    <t>HCL-205DQR</t>
  </si>
  <si>
    <t>Tilter | Automatico | Para hi-hat | Soltado rapido | Arandela Roja</t>
  </si>
  <si>
    <t>HCL-205QR</t>
  </si>
  <si>
    <t>Tilter | Automatico | Para hi-hat | Soltado rapido</t>
  </si>
  <si>
    <t>HCL-79</t>
  </si>
  <si>
    <t>Tilter | Para hi-hat | Separadores de Felpa de fieltro</t>
  </si>
  <si>
    <t>HCW-90 H</t>
  </si>
  <si>
    <t xml:space="preserve">Arandela de acero grande | Para soporte de Hi-Hat | Steel Washer _x000D_
</t>
  </si>
  <si>
    <t>HEAL1450</t>
  </si>
  <si>
    <t>Redoblante | Hybrid Xotic Series | Aluminio sin costura | 14" x 5" | Herrajes cromados | 10 torres | 8mm | Aros SuperHoop II  | Black mate</t>
  </si>
  <si>
    <t>HEAL1465</t>
  </si>
  <si>
    <t>Redoblante | Hybrid Xotic Series | Aluminio sin costura | 14" x 6,5" | Herrajes cromados | 10 torres | 8mm | Aros SuperHoop II  | Black mate</t>
  </si>
  <si>
    <t>HEK1450</t>
  </si>
  <si>
    <t>Redoblante | Hybrid Xotic Series | Kapur/Fibra | 14" x 5" | Herrajes cromados | 10 torres | 6 capas 7,5mm | Aros SuperHoop II  | Ebony laqueado</t>
  </si>
  <si>
    <t>HEK1465</t>
  </si>
  <si>
    <t>Redoblante | Hybrid Xotic Series | Kapur/Fibra | 14" x 6,5" | Herrajes cromados | 10 torres | 6 capas 7,5mm | Aros SuperHoop II  | Ebony laqueado</t>
  </si>
  <si>
    <t>HEK1480</t>
  </si>
  <si>
    <t>Redoblante | Hybrid Xotic Series | Kapur/Fibra | 14" x 8" | Herrajes cromados | 10 torres | 6 capas 7,5mm | Aros SuperHoop II  | Ebony laqueado</t>
  </si>
  <si>
    <t>HEP1450</t>
  </si>
  <si>
    <t>Redoblante | Hybrid Xotic Series | VectorCast | 14" x 5" | Herrajes cromados | 10 torres | 3mm de Resina plastica | Aros SuperHoop II  _x000D_
 | Black</t>
  </si>
  <si>
    <t>HEP1465</t>
  </si>
  <si>
    <t>Redoblante | Hybrid Xotic Series | VectorCast | 14" x 6,5" | Herrajes cromados | 10 torres | 3mm de Resina plastica | Aros SuperHoop II   | Black</t>
  </si>
  <si>
    <t>HPP-2 H</t>
  </si>
  <si>
    <t>Protector para bombo | Placa metalica para proteger la mordida del pedal de bombo</t>
  </si>
  <si>
    <t>HWP-150S</t>
  </si>
  <si>
    <t xml:space="preserve">Pack de fierros | 4 soportes | H-150s | S-150s | BC-150s | C-150s | No incluye pedal de bombo _x000D_
 _x000D_
</t>
  </si>
  <si>
    <t>HWP-830</t>
  </si>
  <si>
    <t xml:space="preserve">Pack de fierros | 5 soportes | P-930 Demonator | H-830 | S-830 | BC-830 | C-830  _x000D_
</t>
  </si>
  <si>
    <t>HWP-930</t>
  </si>
  <si>
    <t xml:space="preserve">Pack de fierros | 5 soportes | P-930 Demonator | H-900 | S-900 | BC-900 | C-900  _x000D_
</t>
  </si>
  <si>
    <t>HWP-930S</t>
  </si>
  <si>
    <t>Pack de fierros | 4 soportes | H-1030S | S-930s | BC-930s | C-930s | No incluye pedal de bombo</t>
  </si>
  <si>
    <t>H-1030</t>
  </si>
  <si>
    <t xml:space="preserve">Soporte | Para Hi-Hat  | Eliminator Solo Line | 3 Patas Dobles | Tension ajustable infinito | Cromado _x000D_
</t>
  </si>
  <si>
    <t>H-1050</t>
  </si>
  <si>
    <t>Soporte | Para Hi-Hat  | Red Line | 3 Patas Dobles | Tilter Rapido | Tension ajustable infinito | Cromado</t>
  </si>
  <si>
    <t>H-150S</t>
  </si>
  <si>
    <t xml:space="preserve">Soporte | Para Hi-Hat  | Red Line | 3 Patas simples | Ultra liviano | Estilo Flat-Base | Cromado _x000D_
 _x000D_
</t>
  </si>
  <si>
    <t>H-2050</t>
  </si>
  <si>
    <t>Soporte | Para Hi-Hat  | Red Line | 2 Patas Doble | Tilter Rapido | Tension ajustable infinito | Cromado</t>
  </si>
  <si>
    <t>H-50</t>
  </si>
  <si>
    <t>Soporte | Para Hit Hat, Patas dobles, Liviano</t>
  </si>
  <si>
    <t>H-830</t>
  </si>
  <si>
    <t>Soporte | Para Hi-Hat  | Demon Series | 3 Patas Dobles | Traccion a cadena | Tension regulable | Cromado</t>
  </si>
  <si>
    <t>H-930</t>
  </si>
  <si>
    <t>Soporte de hi-hat a cadena, pata doble, rotor, pedal tipo Demon</t>
  </si>
  <si>
    <t>IP1465</t>
  </si>
  <si>
    <t>Redoblante | Ian Paice Signature | Acero | 14" x 6,5" | Herrajes cromados | 10 torres tubulares | Aros SuperHoop II| Cromado</t>
  </si>
  <si>
    <t>JJ1365N</t>
  </si>
  <si>
    <t>Redoblante | Joe Jordison Signature | Nuevo modelo | Acero negro | 13" x 6.5" | Herrajes negros | 10 torres largas negras | Aros SuperHoop II Negros| Negro</t>
  </si>
  <si>
    <t>K-030 H</t>
  </si>
  <si>
    <t>Llave de afinar | High Tension | Barra de giro larga | Cromada</t>
  </si>
  <si>
    <t>K-080</t>
  </si>
  <si>
    <t>Llave de afinar | Standard | Puntas redondeadas | Para llavero | Cromada</t>
  </si>
  <si>
    <t>MBS-3000</t>
  </si>
  <si>
    <t>Soporte | Para tambores de marcha | 3 patas | 4 brazos de sosten | Altura e Inclunación regulable | Cromado</t>
  </si>
  <si>
    <t>MCT1309T/C 346</t>
  </si>
  <si>
    <t>Tom | Master Complete Serie Maple| 13"x9"|c: 346  Vermillon Sparkle</t>
  </si>
  <si>
    <t>MCT1414F/C 414</t>
  </si>
  <si>
    <t>Floor Tom | Master Complete Series | 14"x14" |  414 Ice Blue Oyster</t>
  </si>
  <si>
    <t>MCT1414F/C 415</t>
  </si>
  <si>
    <t>Floor Tom | Master Complete Series | 14"x14" |  415 Bronze Oyster.</t>
  </si>
  <si>
    <t>MCT1414F/C 427</t>
  </si>
  <si>
    <t>Floor Tom | Master Complete Series | 14"x14" | 427 Bright Champagne Sparkle</t>
  </si>
  <si>
    <t>MCT1455S/C 111</t>
  </si>
  <si>
    <t>Redoblante | Master Complete Series | Maple | 14" x 5.5" | Herrajes cromados | 10 torres | Aros SuperHoop II |111 Matte Natural</t>
  </si>
  <si>
    <t>MCT1455S/C 124</t>
  </si>
  <si>
    <t>Redoblante | Master Complete Series | Maple | 14" x 5.5" | Herrajes cromados | 10 torres | Aros SuperHoop II |124 Matte Black Mist</t>
  </si>
  <si>
    <t>MCT1455S/C 346</t>
  </si>
  <si>
    <t>Redoblante | Master Complete Series | Maple | 14" x 5.5" | Herrajes cromados | 10 torres | Aros SuperHoop II | 346 Vermillon Sparkle</t>
  </si>
  <si>
    <t>MCT1455S/C 347</t>
  </si>
  <si>
    <t>Redoblante | Master Complete Series | Maple | 14" x 5.5" | Herrajes cromados | 10 torres | Aros SuperHoop II | 347 Bombay Gold Sparkle</t>
  </si>
  <si>
    <t>MCT1455S/C 348</t>
  </si>
  <si>
    <t>Redoblante | Master Complete Series | Maple | 14" x 5.5" | Herrajes cromados | 10 torres | Aros SuperHoop II | 348 Absinthe Sparkle</t>
  </si>
  <si>
    <t>MCT1455S/C 351</t>
  </si>
  <si>
    <t>Redoblante | Master Complete Series | Maple | 14" x 5.5" | Herrajes cromados | 10 torres | Aros SuperHoop II | 351 Satin Natural Burst</t>
  </si>
  <si>
    <t>MCT1465S/C 124</t>
  </si>
  <si>
    <t>Redoblante | Master Complete Series | Maple | 14" x 6.5" | Herrajes cromados | 10 torres | Aros SuperHoop II | 124 Matte Black Mist</t>
  </si>
  <si>
    <t>MCT1465S/C 351</t>
  </si>
  <si>
    <t>Redoblante | Master Complete Series | Maple | 14" x 6.5" | Herrajes cromados | 10 torres | Aros SuperHoop II | 351 Satin Natural Burst</t>
  </si>
  <si>
    <t>MCT1465S/C 414</t>
  </si>
  <si>
    <t xml:space="preserve">Redoblante | Master Complete Series | Maple | 14" x 6.5" | Herrajes cromados | 10 torres | Aros SuperHoop II | 414 Ice Blue Oyster _x000D_
</t>
  </si>
  <si>
    <t>MCT1465S/C 415</t>
  </si>
  <si>
    <t>Redoblante | Master Complete Series | Maple | 14" x 6.5" | Herrajes cromados | 10 torres | Aros SuperHoop II | 415 Bronze Oyster</t>
  </si>
  <si>
    <t>MCT1465S/C 427</t>
  </si>
  <si>
    <t>Redoblante | Master Complete Series | Maple | 14" x 6.5" | Herrajes cromados | 10 torres | Aros SuperHoop II | 427 Bright Champagne Sparkle</t>
  </si>
  <si>
    <t>MCT1465S/C 838</t>
  </si>
  <si>
    <t xml:space="preserve">Redoblante | Master Complete Series | Maple | 14" x 6.5" | Herrajes cromados | 10 torres | Aros SuperHoop II |838 Satin Sakura Coral _x000D_
 _x000D_
</t>
  </si>
  <si>
    <t>MCT1465S/C 840</t>
  </si>
  <si>
    <t xml:space="preserve">Redoblante | Master Complete Series | Maple | 14" x 6.5" | Herrajes cromados | 10 torres | Aros SuperHoop II |840 Almond red stripe _x000D_
</t>
  </si>
  <si>
    <t>MCT1816F/C 415</t>
  </si>
  <si>
    <t>Floor Tom | Master Complete Series | 18"x16" | 415 Bronze Oyster.</t>
  </si>
  <si>
    <t>MCT903XP/C 111</t>
  </si>
  <si>
    <t>Bateria  | Master Maple Complete Series | 3 cuerpos | Sin Fierros  | B20"x14 | TT12"x8 | TF14"x14 | Maple | 111 Matte natural</t>
  </si>
  <si>
    <t>MCT903XP/C 124</t>
  </si>
  <si>
    <t>Bateria  | Master Maple Complete Series | 3 cuerpos | Sin Fierros  | B20"x14 | TT12"x8 | TF14"x14 | Maple | 124 Matte Black Mist</t>
  </si>
  <si>
    <t>MCT903XP/C 346</t>
  </si>
  <si>
    <t>Bateria  | Master Maple Complete Series | 3 cuerpos | Sin Fierros  | B20"x14 | TT12"x8 | TF14"x14 | Maple | 346 Vermillon Sparkle</t>
  </si>
  <si>
    <t>MCT903XP/C 347</t>
  </si>
  <si>
    <t>Bateria  | Master Maple Complete Series | 3 cuerpos | Sin Fierros  | B20"x14 | TT12"x8 | TF14"x14 | Maple | 347 Bombay Gold Sparkle</t>
  </si>
  <si>
    <t>MCT903XP/C 348</t>
  </si>
  <si>
    <t>Bateria  | Master Maple Complete Series | 3 cuerpos | Sin Fierros  | B20"x14 | TT12"x8 | TF14"x14 | Maple | 348 Absinthe Sparkle</t>
  </si>
  <si>
    <t>MCT903XP/C 351</t>
  </si>
  <si>
    <t>Bateria  | Master Maple Complete Series | 3 cuerpos | Sin Fierros  | B20"x14 | TT12"x8 | TF14"x14 | Maple | 351 Satin Natural Burst</t>
  </si>
  <si>
    <t>MCT904XEP/C 111</t>
  </si>
  <si>
    <t>Bateria  | Master Maple Complete Series | 4 cuerpos | Sin Fierros  | B20"x14 | TT10"x07 | TT12"x8 | TF14"x12 | Maple | 111 Matte natural</t>
  </si>
  <si>
    <t>MCT904XEP/C 124</t>
  </si>
  <si>
    <t>Bateria  | Master Maple Complete Series | 4 cuerpos | Sin Fierros  | B20"x14 | TT10"x07 | TT12"x8 | TF14"x12 | Maple | 124 Matte Black Mist</t>
  </si>
  <si>
    <t>MCT904XEP/C 346</t>
  </si>
  <si>
    <t>Bateria  | Master Maple Complete Series | 4 cuerpos | Sin Fierros  | B20"x14 | TT10"x07 | TT12"x8 | TF14"x12 | Maple | 346 Vermillon Sparkle</t>
  </si>
  <si>
    <t>MCT904XEP/C 348</t>
  </si>
  <si>
    <t>Bateria  | Master Maple Complete Series | 4 cuerpos | Sin Fierros  | B20"x14 | TT10"x07 | TT12"x8 | TF14"x12 | Maple | 348 Absinthe Sparkle</t>
  </si>
  <si>
    <t>MCT904XEP/C 351</t>
  </si>
  <si>
    <t>Bateria  | Master Maple Complete Series | 4 cuerpos | Sin Fierros  | B20"x14 | TT10"x07 | TT12"x8 | TF14"x12 | Maple | 351 Satin Natural Burst</t>
  </si>
  <si>
    <t>MCT923XSP/C 111</t>
  </si>
  <si>
    <t>Bateria  | Master Maple Complete Series | 3 cuerpos | Sin Fierros  | B22"x16 | TT12"x8 | TF16"x16 | Maple | 111 Matte natural</t>
  </si>
  <si>
    <t>MCT923XSP/C 124</t>
  </si>
  <si>
    <t>Bateria  | Master Maple Complete Series | 3 cuerpos | Sin Fierros  | B22"x16 | TT12"x8 | TF16"x16 | Maple | 124 Matte Black Mist</t>
  </si>
  <si>
    <t>MCT923XSP/C 346</t>
  </si>
  <si>
    <t>Bateria  | Master Maple Complete Series | 3 cuerpos | Sin Fierros  | B22"x16 | TT12"x8 | TF16"x16 | Maple | 346 Vermillon Sparkle</t>
  </si>
  <si>
    <t>MCT923XSP/C 347</t>
  </si>
  <si>
    <t>Bateria  | Master Maple Complete Series | 3 cuerpos | Sin Fierros  | B22"x16 | TT12"x8 | TF16"x16 | Maple | 347 Bombay Gold Sparkle</t>
  </si>
  <si>
    <t>MCT923XSP/C 351</t>
  </si>
  <si>
    <t>Bateria  | Master Maple Complete Series | 3 cuerpos | Sin Fierros  | B22"x16 | TT12"x8 | TF16"x16 | Maple | 351 Satin Natural</t>
  </si>
  <si>
    <t>MCT923XSP/C 838</t>
  </si>
  <si>
    <t>Bateria  | Master Maple Complete Series | 3 cuerpos | Sin Fierros  | B22"x16 | TT12"x8 | TF16"x16 | Maple | 838 Satin Sakura Coral</t>
  </si>
  <si>
    <t>MCT923XSP/C 840</t>
  </si>
  <si>
    <t xml:space="preserve">Bateria  | Master Maple Complete Series | 3 cuerpos | Sin Fierros  | B22"x16 | TT12"x8 | TF16"x16 | Maple | 840 Almond red stripe  _x000D_
 _x000D_
</t>
  </si>
  <si>
    <t>MCT924XEDP/C 111</t>
  </si>
  <si>
    <t>Bateria  | Master Maple Complete Series | 4 cuerpos | Sin Fierros  | B22"x18 | TT10"x7 | TT12"x8 | TF16"x16 | Maple | 111 Matte natural</t>
  </si>
  <si>
    <t>MCT924XEDP/C 414</t>
  </si>
  <si>
    <t>Bateria  | Master Maple Complete Series | 4 cuerpos | Sin Fierros  | B22"x18 | TT10"x7 | TT12"x8 | TF16"x16 | Maple | 414  Ice Blue Oyster</t>
  </si>
  <si>
    <t>MCT924XEDP/C 415</t>
  </si>
  <si>
    <t>Bateria | Master Maple Complete Series | 4 cuerpos | Sin Fierros | B22"x18 | TT10"x7 | TT12"x8 | TF16"x16 | Maple | 415 Bronze Oyster</t>
  </si>
  <si>
    <t>MCT924XEDP/C 427</t>
  </si>
  <si>
    <t xml:space="preserve">Bateria  | Master Maple Complete Series | 4 cuerpos | Sin Fierros  | B22"x18 | TT10"x7 | TT12"x8 | TF16"x16 | Maple | 427 Bright Champagne Sparkle _x000D_
</t>
  </si>
  <si>
    <t>MCT924XEDP/C351</t>
  </si>
  <si>
    <t>Bateria  | Master Maple Complete Series | 4 cuerpos | Sin Fierros  | B22"x16 | TT10"x7 | TT12"x8 | TF16"x16 | Maple | 351  Satin Natural Burst</t>
  </si>
  <si>
    <t>MCT943XP/C 111</t>
  </si>
  <si>
    <t>Bateria  | Master Maple Complete Series | 3 cuerpos | Sin Fierros  | B24"x14 | TT13"x9 | TF16"x16 | Maple | 111 Matte natural</t>
  </si>
  <si>
    <t>MCT943XP/C 346</t>
  </si>
  <si>
    <t>Bateria  | Master Maple Complete Series | 3 cuerpos | Sin Fierros  | B24"x14 | TT13"x9 | TF16"x16 | Maple | 346 Vermillon Sparkle</t>
  </si>
  <si>
    <t>MCT943XP/C 351</t>
  </si>
  <si>
    <t>Bateria  | Master Maple Complete Series | 3 cuerpos | Sin Fierros  | B24"x14 | TT13"x9 | TF16"x16 | Maple | 347 Bombay Gold Sparkle</t>
  </si>
  <si>
    <t>MCT943XP/C 414</t>
  </si>
  <si>
    <t>Bateria  | Master Maple Complete Series | 3 cuerpos | Sin Fierros  | B24"x14 | TT13"x9 | TF16"x16 | Maple | 414  Ice Blue Oyster</t>
  </si>
  <si>
    <t>MCT943XP/C 415</t>
  </si>
  <si>
    <t>Bateria  | Master Maple Complete Series | 3 cuerpos | Sin Fierros  | B24"x14 | TT13"x9 | TF16"x16 | Maple | 415 Bronze Oyster</t>
  </si>
  <si>
    <t>MDT764P/C 33</t>
  </si>
  <si>
    <t>Bateria  | Midtown Series | 4 cuerpos | Sin Fierros  | B16" | TT10" | TT13" | SN13"x3,5 | 33 Pure White</t>
  </si>
  <si>
    <t>MDT764P/C 701</t>
  </si>
  <si>
    <t>Bateria  | Midtown Series | 4 cuerpos | Sin Fierros  | B16" | TT10" | TT13" | SN13"x3,5 | 701  Black Gold Sparkle</t>
  </si>
  <si>
    <t>MDT764P/C 704</t>
  </si>
  <si>
    <t>Bateria  | Midtown Series | 4 cuerpos | Sin Fierros  | B16" | TT10" | TT13" | SN13"x3,5 | 704  Black Cherry Glitter</t>
  </si>
  <si>
    <t>MDT764P/C 708</t>
  </si>
  <si>
    <t xml:space="preserve">Bateria | Midtown Series | 4 cuerpos | Sin Fierros  | B16" | TT10" | TT13" | SN13"x3,5 |708  Grindstone Sparkle  </t>
  </si>
  <si>
    <t>MDT764P/C 738</t>
  </si>
  <si>
    <t>Bateria | Midtown Series | 4 cuerpos | Sin Fierros  | B16" | TT10" | TT13" | SN13"x3,5 | 738 Orange Crash</t>
  </si>
  <si>
    <t>MFH-20B</t>
  </si>
  <si>
    <t xml:space="preserve">Parche | 20" | Malla negra | Muffle Head | Efecto Silens | Para Bombo _x000D_
</t>
  </si>
  <si>
    <t>MH1460/B</t>
  </si>
  <si>
    <t xml:space="preserve">Redoblante | Matt Halpern Signature | 14"x6"  | Brass 1.5mm | Aros MasterCast Negros | 10 torres STL | Negro matte _x000D_
</t>
  </si>
  <si>
    <t>MH-70A</t>
  </si>
  <si>
    <t xml:space="preserve">Soporte | Mini boom para platillo | clamp + brazo recto  _x000D_
</t>
  </si>
  <si>
    <t>MH-830</t>
  </si>
  <si>
    <t>Soportes De Micrófono</t>
  </si>
  <si>
    <t>MMG1414F/C 453</t>
  </si>
  <si>
    <t xml:space="preserve">Floor Tom | Maste Maple  Gum | 14" x 14" | 453 Gold Oyster _x000D_
</t>
  </si>
  <si>
    <t>MMG1455S/C 453</t>
  </si>
  <si>
    <t xml:space="preserve">Redoblante | Modern Utility | Maple  Gum | 14" x 5.5" | Herrajes cromados | 8 torres | 6 capas | Aros 1.6mm | 453 Gold Oyster _x000D_
 _x000D_
</t>
  </si>
  <si>
    <t>MMG1465S/C 186</t>
  </si>
  <si>
    <t>Redoblante | Modern Utility | Maple  Gum | 14" x 6.5" | Herrajes cromados | 8 torres | 6 capas | Aros 1.6mm | 186 Matte Laqued Finish</t>
  </si>
  <si>
    <t>MMG1465S/C 415</t>
  </si>
  <si>
    <t>Redoblante | Modern Utility | Maple  Gum| 14" x 6.5" | Herrajes cromados | 8 torres | 6 capas | Aros 1.6mm | 415 Bronze Oyster</t>
  </si>
  <si>
    <t>MMG1465S/C 422</t>
  </si>
  <si>
    <t>Redoblante | Modern Utility | Maple  Gum | 14" x 6.5" | Herrajes cromados | 8 torres | 6 capas | Aros 1.6mm | 422 Matte White</t>
  </si>
  <si>
    <t>MMG1465S/C 453</t>
  </si>
  <si>
    <t>Redoblante | Modern Utility | Maple  Gum | 14" x 6.5" | Herrajes cromados | 8 torres | 6 capas | Aros 1.6mm | 453 Gold Oyster</t>
  </si>
  <si>
    <t>MMG1465S/C 834</t>
  </si>
  <si>
    <t>Redoblante | Modern Utility | Maple  Gum | 14" x 6.5" | Herrajes cromados | 8 torres | 6 capas | Aros 1.6mm | 834 Glacier Blue Sparkle</t>
  </si>
  <si>
    <t>MMG1465S/C 854</t>
  </si>
  <si>
    <t>Redoblante | Modern Utility | Maple  Gum | 14" x 6.5" | Herrajes cromados | 8 torres | 6 capas | Aros 1.6mm | 854 854 White Ice Swirl</t>
  </si>
  <si>
    <t>MMG923XSP/C 453</t>
  </si>
  <si>
    <t xml:space="preserve">Bateria  | Master Maple Gun | 3 cuerpos | Sin Fierros  | B22"x16 | TT12"x8 | TF16"x16 | Maple | 453 Gold Olyster _x000D_
</t>
  </si>
  <si>
    <t>MMG924XSP/C 186</t>
  </si>
  <si>
    <t>Bateria | Master Maple Gum | 4 Cuerpos | Sin Fierros  | B22"x18 | TT10"x7 | TT12"x8 | TF16"x16 | 186 Matte Laqued Finish</t>
  </si>
  <si>
    <t>MMG924XSP/C 422</t>
  </si>
  <si>
    <t>Bateria | Master Maple Gum | 4 Cuerpos | Sin Fierros  | B22"x18 | TT10"x7 | TT12"x8 | TF16"x16 | 422 Matte White Marine</t>
  </si>
  <si>
    <t>MMG924XSP/C 854</t>
  </si>
  <si>
    <t>Bateria | Master Maple Gum | 4 Cuerpos | Sin Fierros  | B22"x18 | TT10"x7 | TT12"x8 | TF16"x16 | 854 White Ice Swirl</t>
  </si>
  <si>
    <t>MM1465S/C</t>
  </si>
  <si>
    <t xml:space="preserve">Redoblante | Matt Mcguire Signature | 14"x6.5" | Acero 1mm | Aros SuperHoop II | 10 torres | 30 ventilaciones en el casco | Negro matte _x000D_
</t>
  </si>
  <si>
    <t>MRV1007T/C 111</t>
  </si>
  <si>
    <t>Tom | Master Maple Reserve |10X7 MRV TT, W/OPTA | 111 Matte Natural</t>
  </si>
  <si>
    <t>MRV1455S/C 111</t>
  </si>
  <si>
    <t>Redoblante | Master Maple Reserve | Maple | 14" x 5.5" | Herrajes cromados | 10 torres | Aros FatTone | 111 Matte Natural</t>
  </si>
  <si>
    <t>MRV1455S/C 343</t>
  </si>
  <si>
    <t>Redoblante | Master Maple Reserve | Maple | 14" x 5.5" | Herrajes cromados | 10 torres | Aros FatTone | 343 Olive Burst</t>
  </si>
  <si>
    <t>MRV1455S/C 353</t>
  </si>
  <si>
    <t>Redoblante | Master Maple Reserve | Maple | 14" x 5.5" | Herrajes cromados | 10 torres | Aros FatTone | 353 Matte White</t>
  </si>
  <si>
    <t>MRV1455S/C 359</t>
  </si>
  <si>
    <t>Redoblante | Master Maple Reserve | Maple | 14" x 5.5" | Herrajes cromados | 10 torres | Aros FatTone | 359 Twligh Burst</t>
  </si>
  <si>
    <t>MRV1465S/C 111</t>
  </si>
  <si>
    <t>Redoblante | Master Maple Reserve | Maple | 14" x 6.5" | Herrajes cromados | 10 torres | Aros FatTone | 111 Matte Natural</t>
  </si>
  <si>
    <t>MRV1465S/C 343</t>
  </si>
  <si>
    <t>Redoblante | Master Maple Reserve | Maple | 14" x 6.5" | Herrajes cromados | 10 torres | Aros FatTone | 343 Olive Burst</t>
  </si>
  <si>
    <t>MRV1465S/C 353</t>
  </si>
  <si>
    <t>Redoblante | Master Maple Reserve | Maple | 14" x 6.5" | Herrajes cromados | 10 torres | Aros FatTone | 353 Matte White</t>
  </si>
  <si>
    <t>MRV1465S/C 359</t>
  </si>
  <si>
    <t>Redoblante | Master Maple Reserve | Maple | 14" x 6.5" | Herrajes cromados | 10 torres | Aros FatTone | 359 Twligh Burst</t>
  </si>
  <si>
    <t>MRV1465S/C 844</t>
  </si>
  <si>
    <t>Redoblante | Master Maple Reserve | Maple | 14" x 6.5" | Herrajes cromados | 10 torres | Aros FatTone | 844 Satin Rose Gold</t>
  </si>
  <si>
    <t>MRV903XP/C 343</t>
  </si>
  <si>
    <t>Bateria  | Master Maple Reserve Series | 3 cuerpos | Sin Fierros  | B20"x14 | TT12"x8 | TF14"x14 | Maple | 343 Olive Burst</t>
  </si>
  <si>
    <t>MRV903XP/C 353</t>
  </si>
  <si>
    <t>Bateria  | Master Maple Reserve Series | 3 cuerpos | Sin Fierros  | B20"x14 | TT12"x8 | TF14"x14 | Maple | 353 Matte White</t>
  </si>
  <si>
    <t>MRV904XEP/C 111</t>
  </si>
  <si>
    <t>Bateria  | Master Maple Reserve Series | 4 cuerpos | Sin Fierros  | B20"x14 | TT10"x7 | TT12"x8 | TF14"x14 | Maple | 111 Matte natural</t>
  </si>
  <si>
    <t>MRV904XEP/C 353</t>
  </si>
  <si>
    <t>Bateria  | Master Maple Reserve Series | 4 cuerpos | Sin Fierros  | B20"x14 | TT10"x7 | TT12"x8 | TF14"x14 | Maple | 353 Matte White</t>
  </si>
  <si>
    <t>MRV904XEP/C 359</t>
  </si>
  <si>
    <t>Bateria  | Master Maple Reserve Series | 4 cuerpos | Sin Fierros  | B20"x14 | TT10"x7 | TT12"x8 | TF14"x14 | Maple | 359 Twilight Burst</t>
  </si>
  <si>
    <t>MRV923XSP/C 353</t>
  </si>
  <si>
    <t>Bateria  | Master Maple Reserve Series | 3 cuerpos | Sin Fierros  | B22"x16 | TT12"x8 | TF16"x16 | Maple | 353 Matte White</t>
  </si>
  <si>
    <t>MRV924XEDP/C111</t>
  </si>
  <si>
    <t>Bateria  | Master Maple Reserve Series | 4 cuerpos | Sin Fierros  | B22"x18 | TT10"x7 | TT12"x8 | TF16"x16 | Maple | 111 Matte natural</t>
  </si>
  <si>
    <t>MRV924XEDP/C343</t>
  </si>
  <si>
    <t>Bateria  | Master Maple Reserve Series | 4 cuerpos | Sin Fierros  | B22"x18 | TT10"x7 | TT12"x8 | TF16"x16 | Maple | 343 Olive Burst</t>
  </si>
  <si>
    <t>MRV924XEDP/C353</t>
  </si>
  <si>
    <t>Bateria  | Master Maple Reserve Series | 4 cuerpos | Sin Fierros  | B22"x18 | TT10"x7 | TT12"x8 | TF16"x16 | Maple | 353 Matte White</t>
  </si>
  <si>
    <t>MRV924XEDP/C359</t>
  </si>
  <si>
    <t>Bateria  | Master Maple Reserve Series | 4 cuerpos | Sin Fierros  | B22"x18 | TT10"x7 | TT12"x8 | TF16"x16 | Maple | 359 Twilight Burst</t>
  </si>
  <si>
    <t>MRV943XP/C 353</t>
  </si>
  <si>
    <t>Bateria  | Master Maple Reserve Series | 3 cuerpos | Sin Fierros  | B24"x14 | TT13"x9 | TF16"x16 | Maple | 353 Matte White</t>
  </si>
  <si>
    <t>MRV943XP/C 359</t>
  </si>
  <si>
    <t>Bateria  | Master Maple Reserve Series | 3 cuerpos | Sin Fierros  | B24"x14 | TT13"x9 | TF16"x16 | Maple | 359 Twilight Burst</t>
  </si>
  <si>
    <t>MSS-3000</t>
  </si>
  <si>
    <t xml:space="preserve">Soporte | Para tambores de marcha | 3 patas | Altura e Inclunación regulable | Cromado _x000D_
</t>
  </si>
  <si>
    <t>MTS-3000</t>
  </si>
  <si>
    <t xml:space="preserve">Soporte | Para Marching Tom _x000D_
 _x000D_
</t>
  </si>
  <si>
    <t>MTW-12/12 H</t>
  </si>
  <si>
    <t>Arandelas | De metal | Pack x 12</t>
  </si>
  <si>
    <t>MUS1270M 209</t>
  </si>
  <si>
    <t>Redoblante| Modern Utility | Maple | 12" x 7" | Herrajes cromados | 6  torres dobles| 6 capas | Aros 1.6mm | 209 Bay Stallion</t>
  </si>
  <si>
    <t>MUS1410FM 220</t>
  </si>
  <si>
    <t>Redoblante | Modern Utility | Maple | 14" x 10" | Herrajes cromados | 8 torres | 6 capas | Aros 1,6mm | Patas de tom de pie incluidas | 220 Satin Brown</t>
  </si>
  <si>
    <t>MUS1455M 208</t>
  </si>
  <si>
    <t>Tambor | Modern Utility | Maple | 14" x 5.5" | Herrajes cromados | 8 torres | 6 capas | Aros 1,6mm | 208 Blue Mirage</t>
  </si>
  <si>
    <t>MUS1455M 224</t>
  </si>
  <si>
    <t>Tambor | Modern Utility | Maple | 14" x 5.5" | Herrajes cromados | 8 torres | 6 capas | Aros 1,6mm | 224 Matte Natural</t>
  </si>
  <si>
    <t>MUS1455M 227</t>
  </si>
  <si>
    <t>Tambor | Modern Utility | Maple | 14" x 5.5" | Herrajes cromados | 8 torres | 6 capas | Aros 1,6mm | 227 Satin Black</t>
  </si>
  <si>
    <t>MUS1455M 234</t>
  </si>
  <si>
    <t>Tambor | Modern Utility | Maple | 14" x 5.5" | Herrajes cromados | 8 torres | 6 capas | Aros 1,6mm | 234  Black Ice</t>
  </si>
  <si>
    <t>MUS1455S</t>
  </si>
  <si>
    <t>Tambor | Modern Utility | Metal 1mm| 14" x 5.5" | Herrajes cromados | 8 torres | 6 capas | Aros 1,6mm | Terminacion texturada</t>
  </si>
  <si>
    <t>MUS1465M 208</t>
  </si>
  <si>
    <t>Redoblante  | Modern Utility | Maple | 14" x 6.5" | Herrajes cromados | 8 torres | 6 capas | Aros 1,6mm | 208 Blue Mirage</t>
  </si>
  <si>
    <t>MUS1465M 209</t>
  </si>
  <si>
    <t>Redoblante | Modern Utility | Maple | 14" x 6.5" | Herrajes cromados | 8 torres | 6 capas | Aros 1,6mm | 209 Bay Stallion</t>
  </si>
  <si>
    <t>MUS1465M 224</t>
  </si>
  <si>
    <t>Redoblante  | Modern Utility | Maple | 14" x 6.5" | Herrajes cromados | 8 torres | 6 capas | Aros 1,6mm | 224 Matte Natural</t>
  </si>
  <si>
    <t>MUS1465M 227</t>
  </si>
  <si>
    <t>Redoblante | Modern Utility | Maple | 14" x 6.5" | Herrajes cromados | 8 torres | 6 capas | Aros 1,6mm | 227 Satin Black</t>
  </si>
  <si>
    <t>MUS1465M 234</t>
  </si>
  <si>
    <t>Redoblante  | Modern Utility | Maple | 14" x 6.5" | Herrajes cromados | 8 torres | 6 capas | Aros 1,6mm | 234 Black Ice</t>
  </si>
  <si>
    <t>MUS1465S</t>
  </si>
  <si>
    <t>Redoblante | Modern Utility | Metal 1mm| 14" x 6.5" | Herrajes cromados | 8 torres | 6 capas | Aros 1,6mm | Terminacion texturada</t>
  </si>
  <si>
    <t>MUS1480M 208</t>
  </si>
  <si>
    <t>Redoblante | Modern Utility | Maple | 14" x 8" | Herrajes cromados | 8 torres | 6 capas | Aros 1,6mm | 208 Blue Mirage</t>
  </si>
  <si>
    <t>MUS1480M 209</t>
  </si>
  <si>
    <t>Redoblante | Modern Utility | Maple | 14" x 8" | Herrajes cromados | 8 torres | 6 capas | Aros 1,6mm | 209 Bay Stallion</t>
  </si>
  <si>
    <t>MUS1480M 224</t>
  </si>
  <si>
    <t>Redoblante | Modern Utility | Maple | 14" x 8" | Herrajes cromados | 8 torres | 6 capas | Aros 1,6mm | 224 Matte Natural</t>
  </si>
  <si>
    <t>MUS1480M 227</t>
  </si>
  <si>
    <t>Redoblante | Modern Utility | Maple | 14" x 8" | Herrajes cromados | 8 torres | 6 capas | Aros 1,6mm | 227 Satin Black</t>
  </si>
  <si>
    <t>MUS1480M 234</t>
  </si>
  <si>
    <t>Redoblante | Modern Utility | Maple | 14" x 8" | Herrajes cromados | 8 torres | 6 capas | Aros 1,6mm | 234 Black Ice</t>
  </si>
  <si>
    <t>M1060 102</t>
  </si>
  <si>
    <t>Redoblante | Effect Popcorn | Maple | 10" x 4" | Herrajes cromados | 6 torres | Aros PowerHoop II | 102 Natural Amber</t>
  </si>
  <si>
    <t>M1270 114</t>
  </si>
  <si>
    <t>Redoblante | Effect Piccolo | Maple | 12" x 7" | Herrajes cromados | 8 torres | Aros PowerHoop  | 114 Liquid Amber</t>
  </si>
  <si>
    <t>M1330 102</t>
  </si>
  <si>
    <t>Redoblante| Effect Piccolo | Maple | 13" x 3" | Herrajes cromados | 8 torres | Aros PowerHoop  | Natural Amber</t>
  </si>
  <si>
    <t>NP210/2 H</t>
  </si>
  <si>
    <t>Separadores de goma | Para Tilter | Pack x2</t>
  </si>
  <si>
    <t>NP-366</t>
  </si>
  <si>
    <t xml:space="preserve">Buje de plastico para soporte de redoblante </t>
  </si>
  <si>
    <t>PBA3216 210</t>
  </si>
  <si>
    <t>Bambo orquestal | "Philharmonic" | 32" x 16" | Mahogany africano | 210 Matte Walnut</t>
  </si>
  <si>
    <t>PBDM1614/A 33</t>
  </si>
  <si>
    <t>Bombo de marcha | Championship Series | 16"x 14" |6 capas de Maple | 33 Pure White</t>
  </si>
  <si>
    <t>PBDM2014/A 33</t>
  </si>
  <si>
    <t xml:space="preserve">Bombo de marcha | Championship Series | 20"x 14" |6 capas de Maple | 33 Pure White _x000D_
</t>
  </si>
  <si>
    <t>PBDM2414/A 33</t>
  </si>
  <si>
    <t xml:space="preserve">Bombo de marcha | Championship Series | 24"x 14" |6 capas de Maple | 33 Pure White _x000D_
</t>
  </si>
  <si>
    <t>PBDM2814/A 33</t>
  </si>
  <si>
    <t xml:space="preserve">Bombo de marcha | Championship Series | 28"x 14" |6 capas de Maple | 33 Pure White _x000D_
</t>
  </si>
  <si>
    <t>PBDM3216/A 33</t>
  </si>
  <si>
    <t xml:space="preserve">Bombo de marcha | Championship Series | 32"x 16" |6 capas de Maple | 33 Pure White _x000D_
</t>
  </si>
  <si>
    <t>PBM3626 201</t>
  </si>
  <si>
    <t>Bombo de concierto | Symphonic series | 36" x26" | Maple envejecido | 201 Matte Walnut</t>
  </si>
  <si>
    <t>PCTK-1014</t>
  </si>
  <si>
    <t>Kit | Set de expansión de Compact Traveller | Toms de 10 "y 14" | Acepta parches estándar | Incluye Funda</t>
  </si>
  <si>
    <t>PCTK-1810</t>
  </si>
  <si>
    <t>Bateria | Compact Traveller | "de viaje"  | Tambor de 10 " | Bombo de 18" | Sin pedal de bombo</t>
  </si>
  <si>
    <t>PCX-200 H</t>
  </si>
  <si>
    <t xml:space="preserve">Clamp cuadrado (Rack Clamp) para corrales DR-503 / 501 / 501E / 501C / 501CE _x000D_
</t>
  </si>
  <si>
    <t>PC-1100TC</t>
  </si>
  <si>
    <t xml:space="preserve">Soporte |  Para Travel Conga de 11" | Con estuche _x000D_
</t>
  </si>
  <si>
    <t>PC-1175TC</t>
  </si>
  <si>
    <t>Soporte |  Para Conga 11- 3/4 | Primero Series | Tipo tripode</t>
  </si>
  <si>
    <t>PDR-08P</t>
  </si>
  <si>
    <t xml:space="preserve">Pad de práctica | 8" | Negro y amarillo | Adaptador para montar en pie de platillo | No incluye soporte </t>
  </si>
  <si>
    <t>PDR-08SP</t>
  </si>
  <si>
    <t>Pad de práctica | 8" | Estrella roja | Adaptador para montar en pie de platillo | No incluye soporte</t>
  </si>
  <si>
    <t>PFA-207ES</t>
  </si>
  <si>
    <t xml:space="preserve">Flauta Traversa | Alto | Cabeza/embocadura de plata fina | c/estuche y cover de estuche _x000D_
</t>
  </si>
  <si>
    <t>PFB-305E</t>
  </si>
  <si>
    <t>Flauta Bajo, Silver plated, Cabezal curvo, Mecanismo de E</t>
  </si>
  <si>
    <t>PFP-105E</t>
  </si>
  <si>
    <t>Flauta Piccolo | Cuerpo Grenadilla|  Mec.Pinless | Silver plated | Cabezal delgado |  Con Estuche</t>
  </si>
  <si>
    <t>PFP-105ES</t>
  </si>
  <si>
    <t>Flauta Piccolo | Cuerpo Grenadilla|  Mec.Pinless | Silver plated | Cabezal recto tradicional |  Con Estuche</t>
  </si>
  <si>
    <t>PHP1325/N 405</t>
  </si>
  <si>
    <t xml:space="preserve">Redoblante | Philharmonic Series | 13"x2.5" | "Pancake" | 8 capas de Maple | 405 Nicotine White Marine _x000D_
</t>
  </si>
  <si>
    <t>PHP1440/N 103</t>
  </si>
  <si>
    <t>Redoblante | Philharmonic Series | 14"x4" | "Concert" | 8 capas de Maple | 103 Piano Black</t>
  </si>
  <si>
    <t>PHX1580/C 210</t>
  </si>
  <si>
    <t>Redoblante | Philharmonic Series | 15"x8" | "Concert" | Mahogany africano | Aros de Maple| 210 Walnt Matt</t>
  </si>
  <si>
    <t>PHX1616/C 210</t>
  </si>
  <si>
    <t xml:space="preserve">Redoblante | Philharmonic Series | 16"x16" | "Concert" | Mahogany africano | Arods de Maple| 210 Walnut Matt _x000D_
</t>
  </si>
  <si>
    <t>PL-008 H</t>
  </si>
  <si>
    <t xml:space="preserve">Cojinete de Nylon | Serie 900 | 7/8" _x000D_
</t>
  </si>
  <si>
    <t>PPS-50TC</t>
  </si>
  <si>
    <t>Puente union | Para Travel Conga</t>
  </si>
  <si>
    <t>PSC-PCTK</t>
  </si>
  <si>
    <t>Funda | Para PCTK-1810 | Compact Traveler kit | Color: Negra</t>
  </si>
  <si>
    <t>PSC-140DJ</t>
  </si>
  <si>
    <t>Estuche para djembe (14")</t>
  </si>
  <si>
    <t>PSC-2000</t>
  </si>
  <si>
    <t xml:space="preserve">Estuche | Para soporte de conga tipo macetero _x000D_
</t>
  </si>
  <si>
    <t>PSD1455SE/C 767</t>
  </si>
  <si>
    <t xml:space="preserve">Redoblante | President Series DELUXE | 14"x5.5" | 6 capas de Lauan | 767 Ocean Ripple  _x000D_
</t>
  </si>
  <si>
    <t>PSD1455SE/C 768</t>
  </si>
  <si>
    <t xml:space="preserve">Redoblante | President Series DELUXE | 14"x5.5" | 6 capas de Lauan | 768 Desert Ripple  _x000D_
" _x000D_
</t>
  </si>
  <si>
    <t>PSD903XP/C 450</t>
  </si>
  <si>
    <t xml:space="preserve">Bateria | President Series DELUXE | 3 cuerpos | Sin Fierros  | B20"x14 | TT12"x8"| TF14"x14" | 6 capas de Lauan | 450 Silver Sparkle _x000D_
</t>
  </si>
  <si>
    <t>PSD903XP/C 767</t>
  </si>
  <si>
    <t xml:space="preserve">Bateria | President Series DELUXE | 3 cuerpos | Sin Fierros  | B20"x14 | TT12"x8"| TF14"x14" | 6 capas de Lauan | 767 Ocean Ripple _x000D_
</t>
  </si>
  <si>
    <t>PSD903XP/C 768</t>
  </si>
  <si>
    <t xml:space="preserve">Bateria | President Series DELUXE | 3 cuerpos | Sin Fierros  | B20"x14 | TT12"x8"| TF14"x14" | 6 capas de Lauan | 768 Desert Ripple _x000D_
</t>
  </si>
  <si>
    <t>PSD923XP/C 450</t>
  </si>
  <si>
    <t>Bateria | President Series DELUXE | 3 cuerpos | Sin Fierros  | B22"x14 | TT13"x9 | TF16"x16 | 6 capas de Lauan | 450 Silver Sparkle</t>
  </si>
  <si>
    <t>PSD923XP/C 767</t>
  </si>
  <si>
    <t>Bateria | President Series DELUXE | 3 cuerpos | Sin Fierros  | B22"x14 | TT13"x9 | TF16"x16 | 6 capas de Lauan | 767 Ocean Ripple</t>
  </si>
  <si>
    <t>PSD923XP/C 768</t>
  </si>
  <si>
    <t>Bateria | President Series DELUXE | 3 cuerpos | Sin Fierros | B22"x14 | TT13"x9 | TF16"x16 | 6 capas de Lauan | 768 Desert Ripple</t>
  </si>
  <si>
    <t>PSP923XP/C 452</t>
  </si>
  <si>
    <t>Bateria | President Series Phenolic | 3 cuerpos | Sin Fierros | B22"x14 | TT13"x9 | TF16"x16 | 6 capas de Lauan | 452 Pearl White</t>
  </si>
  <si>
    <t>PS-85 H</t>
  </si>
  <si>
    <t>Estabilizador | Para pedal de bombo</t>
  </si>
  <si>
    <t>PTC-1100</t>
  </si>
  <si>
    <t xml:space="preserve">Conga Travel | 11" x 3,5" |  No incluye soporte PC1100TC _x000D_
</t>
  </si>
  <si>
    <t>PTC-1175</t>
  </si>
  <si>
    <t xml:space="preserve">Conga Travel | 11,75" x 3,5" |  No incluye soporte PC1175TC _x000D_
</t>
  </si>
  <si>
    <t>PTE-1336</t>
  </si>
  <si>
    <t xml:space="preserve">Timbaleta | Primero Series | 13" | Acero | Con clamp y Soporte incluidos _x000D_
</t>
  </si>
  <si>
    <t>PTE-1415DX</t>
  </si>
  <si>
    <t xml:space="preserve">Timbaleta | Primero Pro Series | 14"+15" | Acero | Parches Pearl | Soporte incluidos _x000D_
</t>
  </si>
  <si>
    <t>PTH-20CEQPL</t>
  </si>
  <si>
    <t xml:space="preserve">Parche | 20" | Para bombo | Protone Head Coated Blanco | Con Logo  _x000D_
</t>
  </si>
  <si>
    <t>PTH-20PL</t>
  </si>
  <si>
    <t xml:space="preserve">Parche | 20" | Para bombo | Protone Head Negro | Con Logo _x000D_
</t>
  </si>
  <si>
    <t>PTH-22CEQPL</t>
  </si>
  <si>
    <t xml:space="preserve">Parche | 22" | Para bombo | Protone Head Coated Blanco | Con Logo  _x000D_
</t>
  </si>
  <si>
    <t>PTH-22PL</t>
  </si>
  <si>
    <t xml:space="preserve">Parche | 22" | Para bombo | Protone Head Negro | Con Logo _x000D_
</t>
  </si>
  <si>
    <t>PTH-24CEQPL</t>
  </si>
  <si>
    <t xml:space="preserve">Parche | 24" | Para bombo | Protone Head Coated Blanco | Con Logo  _x000D_
</t>
  </si>
  <si>
    <t>PTH-24PL</t>
  </si>
  <si>
    <t xml:space="preserve">Parche | 24" | Para bombo | Protone Head Negro | Con Logo _x000D_
</t>
  </si>
  <si>
    <t>PTM0608S 201</t>
  </si>
  <si>
    <t>Concert Tom | 6"x8" | Maple | Solo parche superior | Sin Parche resonante | 201 Matte Walnut</t>
  </si>
  <si>
    <t>PTM0808S 201</t>
  </si>
  <si>
    <t>Concert Tom | 8"x8" | Maple | Solo parche superior | Sin Parche resonante | 201 Matte Walnut</t>
  </si>
  <si>
    <t>PTM1010S 201</t>
  </si>
  <si>
    <t>Concert Tom | 10"x10" | Maple | Solo parche superior | Sin Parche resonante | 201 Matte Walnut</t>
  </si>
  <si>
    <t>PTM1210S 201</t>
  </si>
  <si>
    <t>Concert Tom | 12"x10" | Maple | Solo parche superior | Sin Parche resonante | 201 Matte Walnut</t>
  </si>
  <si>
    <t>PTM1311S 201</t>
  </si>
  <si>
    <t>Concert Tom | 13"x11" | Maple | Solo parche superior | Sin Parche resonante | 201 Matte Walnut</t>
  </si>
  <si>
    <t>PTM1412S 201</t>
  </si>
  <si>
    <t>Concert Tom | 14"x12" | Maple | Solo parche superior | Sin Parche resonante | 201 Matte Walnut</t>
  </si>
  <si>
    <t>PTM1514S 201</t>
  </si>
  <si>
    <t>Concert Tom | 15x14" | Maple | Solo parche superior | Sin Parche resonante | 201 Matte Walnut</t>
  </si>
  <si>
    <t>PTM1614S 201</t>
  </si>
  <si>
    <t>Concert Tom | 16"x14" | Maple | Solo parche superior | Sin Parche resonante | 201 Matte Walnut</t>
  </si>
  <si>
    <t>P-1030</t>
  </si>
  <si>
    <t>Pedal de bombo | Eliminator Solo Black series |Pedal simple| Power Shifter | A cadena doble| Mazo Control DuoBeater | Camara de acción lineal Black</t>
  </si>
  <si>
    <t>P-1030R</t>
  </si>
  <si>
    <t>Pedal de bombo | Eliminator Solo Red series |Pedal simple| Power Shifter | A cadena doble| Mazo Control DuoBeater | Camara de acción directa Red</t>
  </si>
  <si>
    <t>P-1032</t>
  </si>
  <si>
    <t>Pedal de bombo | Eliminator Solo Black series | Pedal doble | Power Shifter | A cadena doble| Mazos Control DuoBeater</t>
  </si>
  <si>
    <t>P-1032R</t>
  </si>
  <si>
    <t xml:space="preserve">Pedal de bombo | Eliminator Solo Red series | Pedal doble | Power Shifter | A cadena doble| Mazos Control QuadBeater | Camara de acción progresiva RED  _x000D_
</t>
  </si>
  <si>
    <t>P-2002C</t>
  </si>
  <si>
    <t xml:space="preserve">Pedal de bombo | Eliminator series | Pedal Doble | Power Shifter | A cadena | Mazo Quad beater | Estuche incluido  _x000D_
</t>
  </si>
  <si>
    <t>P-2050C</t>
  </si>
  <si>
    <t xml:space="preserve">Pedal de bombo | Eliminator Redline | Pedal Simple | Power Shifter | Doble cadena | Mazo Quad beater | Estuche incluido  _x000D_
</t>
  </si>
  <si>
    <t>P-2050C/F</t>
  </si>
  <si>
    <t xml:space="preserve">Pedal de bombo | Eliminator Redline | Pedal Simple | LIGHT TRANSPORTING |  Power Shifter | Doble cadena | Mazo Quad beater | Estuche incluido _x000D_
</t>
  </si>
  <si>
    <t>P-2052C</t>
  </si>
  <si>
    <t xml:space="preserve">Pedal de bombo | Eliminator Redline | Pedal Doble | Power Shifter | Doble cadena | Mazo Quad beater | Estuche incluido  _x000D_
</t>
  </si>
  <si>
    <t>P-2052CL</t>
  </si>
  <si>
    <t xml:space="preserve">Pedal de bombo | Eliminator Redline | Pedal Doble ZURDO | Power Shifter | Doble cadena | Mazo Quad beater | Estuche incluido  _x000D_
</t>
  </si>
  <si>
    <t>P-3000C</t>
  </si>
  <si>
    <t xml:space="preserve">Pedal de bombo | Demon Drive | Pedal Simple | Power Shifter | A cadena | Mazo B300W | Estuche incluido  _x000D_
</t>
  </si>
  <si>
    <t>P-3000D</t>
  </si>
  <si>
    <t>Pedal de bombo | Demon Drive | Pedal Simple | Power Shifter | Transmicion Directa Solida | Mazo B300 | Estuche incluido</t>
  </si>
  <si>
    <t>P-3002D</t>
  </si>
  <si>
    <t>Pedal de bombo | Demon Drive | Pedal Doble | Power Shifter | Transmicion Directa Solida | Mazo B300 | Estuche incluido</t>
  </si>
  <si>
    <t>P-530</t>
  </si>
  <si>
    <t>Pedal de Bombo | Doble cadena</t>
  </si>
  <si>
    <t>P-830</t>
  </si>
  <si>
    <t xml:space="preserve">Pedal de bombo | Demon Style | Pedal Simple |  A cadena | Mazo doble  _x000D_
</t>
  </si>
  <si>
    <t>P-920</t>
  </si>
  <si>
    <t xml:space="preserve">Pedal de bombo | Powershifter Style | Pedal Simple |  A cadena | Mazo doble  _x000D_
 _x000D_
</t>
  </si>
  <si>
    <t>P-922</t>
  </si>
  <si>
    <t xml:space="preserve">Pedal de bombo | Powershifter Style | Pedal Doble |  A cadena | Mazo doble  _x000D_
</t>
  </si>
  <si>
    <t>P-930</t>
  </si>
  <si>
    <t xml:space="preserve">Pedal de bombo | Demonator | Pedal Simple |  A cadena | Mazo doble Control Core | Acentuador de golpe Eccentric _x000D_
</t>
  </si>
  <si>
    <t>P-932</t>
  </si>
  <si>
    <t xml:space="preserve">Pedal de bombo | Demonator | Pedal Doble |  A cadena | Mazo doble Control Core | Acentuador de golpe Eccentric _x000D_
</t>
  </si>
  <si>
    <t>P-932L</t>
  </si>
  <si>
    <t xml:space="preserve">Pedal de bombo | Demonator | Pedal Doble Para Zurdo |  A cadena | Mazo doble Control Core | Acentuador de golpe Eccentric _x000D_
</t>
  </si>
  <si>
    <t>RB-008</t>
  </si>
  <si>
    <t xml:space="preserve">Goma para Pata | Para soporte  Hi-Hat  H-930 _x000D_
</t>
  </si>
  <si>
    <t>RB-010</t>
  </si>
  <si>
    <t>Pata de Goma caucho | Para soporte de redoblante S-930/S-1030</t>
  </si>
  <si>
    <t>RFB1465</t>
  </si>
  <si>
    <t>Redoblante | Reference Series | Bronce | 14" x 6,5" | Herrajes cromados | 10 torres | 3mm | Aros Die Cast | terminacion bronce</t>
  </si>
  <si>
    <t>RFP0807T/C 412</t>
  </si>
  <si>
    <t xml:space="preserve">Tom | Reference Pure | 8"x7" | c/OptiMount | MasterCast | 412  Black Oyster Glitter _x000D_
</t>
  </si>
  <si>
    <t>RFP0808T/C 417</t>
  </si>
  <si>
    <t>Tom | Reference Pure  | 8"x8" |  c/OptiMount | MasterCast | 417 Pewter Abalone</t>
  </si>
  <si>
    <t>RFP1007T/C 412</t>
  </si>
  <si>
    <t xml:space="preserve">Tom | Reference Pure | 10"x7" | c/OptiMount | MasterCast | 412  Black Oyster Glitter _x000D_
</t>
  </si>
  <si>
    <t>RFP1007T/C 418</t>
  </si>
  <si>
    <t>Tom | Reference Pure | 10"x7" | c/OptiMount | MasterCast | 418 Blue Abalone</t>
  </si>
  <si>
    <t>RFP1008T/C 404</t>
  </si>
  <si>
    <t>Tom | Reference Pure | 10"x8" | c/OptiMount | 404 Amethyst</t>
  </si>
  <si>
    <t>RFP1008T/C 417</t>
  </si>
  <si>
    <t>Tom | Reference Pure | 10"x8" | c/OptiMount | MasterCast | 417 Petwer Abalone</t>
  </si>
  <si>
    <t>RFP1410T/C 412</t>
  </si>
  <si>
    <t xml:space="preserve">Tom | Reference Pure | 14"x10" | c/OptiMount | MasterCast | 412  Black Oyster Glitter _x000D_
</t>
  </si>
  <si>
    <t>RFP1414F/C 412</t>
  </si>
  <si>
    <t>Floor Tom | Reference Pure | 14"x14" | c/OptiMount | MasterCast | 412  Black oyster glitter</t>
  </si>
  <si>
    <t>RFP1414F/C 417</t>
  </si>
  <si>
    <t>Floor Tom | Reference Pure | 14"x14" | c/OptiMount | MasterCast | 417 Petwer Abalone</t>
  </si>
  <si>
    <t>RFP1414F/C 418</t>
  </si>
  <si>
    <t>Floor Tom | Reference Pure | 14"x14" | c/OptiMount | MasterCast | 418 Blue abalone</t>
  </si>
  <si>
    <t>RFP1450S/C 412</t>
  </si>
  <si>
    <t>Redoblante | Reference Pure| 14"x5" |Maple-Birtch | Aro: Fat Tone|10 Torres | 412 Black Oyster Glitter</t>
  </si>
  <si>
    <t>RFP1450S/C 417</t>
  </si>
  <si>
    <t xml:space="preserve">Redoblante | Reference Pure| 14"x5" |Maple-Birtch | Aro: Fat Tone|10 Torres | 417 Pewter Abalone  _x000D_
</t>
  </si>
  <si>
    <t>RFP1450S/C 418</t>
  </si>
  <si>
    <t>Redoblante | Reference Pure| 14"x5" |Maple-Birtch | Aro: Fat Tone|10 Torres | 418 Blue Abalone</t>
  </si>
  <si>
    <t>RFP1465S/C 412</t>
  </si>
  <si>
    <t>Redoblante | Reference Pure| 14"x6.5" |Maple-Birtch | Aro: Fat Tone|10 Torres | 412 Black Oyster Glitter</t>
  </si>
  <si>
    <t>RFP1613T/C 412</t>
  </si>
  <si>
    <t xml:space="preserve">Floor Tom | Reference Pure | 16"x13" | c/OptiMount | MasterCast | 412  Black Oyster Glitter _x000D_
</t>
  </si>
  <si>
    <t>RFP1616F/C 412</t>
  </si>
  <si>
    <t>Floor Tom | Reference Pure | 16"x16" | c/OptiMount | MasterCast |  412 Black Oyster Glitter</t>
  </si>
  <si>
    <t>RFP1616F/C 417</t>
  </si>
  <si>
    <t xml:space="preserve">Floor Tom | Reference Pure | 16"x16" | c/OptiMount | MasterCast | 417 Pewter Abalone </t>
  </si>
  <si>
    <t>RFP1816BX/C 412</t>
  </si>
  <si>
    <t xml:space="preserve">Bombo | Reference Pure | 18"x16" | Bombo ciego sin braquet | 412 Black Oyster Glitter _x000D_
</t>
  </si>
  <si>
    <t>RFP2014G/C 412</t>
  </si>
  <si>
    <t xml:space="preserve">Bombo Gong | Reference Pure | 20"x14" | Bombo ciego| 412 Black Oyster Glitter _x000D_
</t>
  </si>
  <si>
    <t>RFP2018BX/C 412</t>
  </si>
  <si>
    <t>Bombo | Reference Pure | 22"x18" | Bombo ciego sin braquet | 412 Black Oyster Glitter</t>
  </si>
  <si>
    <t>RFP2220BX/C 417</t>
  </si>
  <si>
    <t xml:space="preserve">Bombo | Reference Pure | 22"x20" | Bombo ciego | 417 Petwer Abalone _x000D_
</t>
  </si>
  <si>
    <t>RFP2416BX/C 412</t>
  </si>
  <si>
    <t>Bombo | Reference Pure | 24"x16" | Bombo ciego sin braquet | 412 Black Oyster Glitter</t>
  </si>
  <si>
    <t>RFP2614BX/C 417</t>
  </si>
  <si>
    <t xml:space="preserve">Bombo | Reference Pure |26X14 FP BD W/0 BB-3 | 417  Pewter Abalone </t>
  </si>
  <si>
    <t>RFS1450</t>
  </si>
  <si>
    <t xml:space="preserve">Redoblante | Reference series |14"x5" | 2,5mm | Aros MasterCast |10 torres | Acero _x000D_
</t>
  </si>
  <si>
    <t>RFS1465</t>
  </si>
  <si>
    <t>Redoblante | Reference series |14"x6.5" | 2,5mm | Aros MasterCast |10 torres | Acero</t>
  </si>
  <si>
    <t>RF1008T/C 408</t>
  </si>
  <si>
    <t xml:space="preserve">Tom | Reference Series | 10"x8" | Maple-Birch | Con Optimount | Acc.Cromados | MasterCast | 408 Pewter Glass _x000D_
</t>
  </si>
  <si>
    <t>RF1008T/C 427</t>
  </si>
  <si>
    <t>Tom | Reference Series | 10"x8" | Maple-Birch | Con Optimount | Acc.Cromados | MasterCast | 427 Bright Champagne Sparkle</t>
  </si>
  <si>
    <t>RF1008T/C 495</t>
  </si>
  <si>
    <t>Tom | Reference Series | 10"x8" | Maple-Birch | Con Optimount | Acc.Cromados | MasterCast | 495 Classic Black Oyster</t>
  </si>
  <si>
    <t>RF1208T/C 418</t>
  </si>
  <si>
    <t>Tom | Reference Series | 12"x8" | Maple-Birch | Con Optimount | Acc.Cromados | MasterCast | 418 Blue Abalone</t>
  </si>
  <si>
    <t>RF1208T/C 427</t>
  </si>
  <si>
    <t xml:space="preserve">Tom | Reference Series | 12"x8" | Maple-Birch | Con Optimount | Acc.Cromados | MasterCast | 427 Bright Champagne Sparkle _x000D_
</t>
  </si>
  <si>
    <t>RF1309T/C 347</t>
  </si>
  <si>
    <t>Tom| Reference series | 13"x 9" | 347 Bombay Gold Sparkle</t>
  </si>
  <si>
    <t>RF1309T/C 427</t>
  </si>
  <si>
    <t xml:space="preserve">Tom | Reference Series |13" X 9"| 427  Briget Champagne Sparkle _x000D_
</t>
  </si>
  <si>
    <t>RF1414F/C 406</t>
  </si>
  <si>
    <t>Floor Tom | Reference Series | 14"x14" | 406 Bronze Glass</t>
  </si>
  <si>
    <t>RF1414F/C 418</t>
  </si>
  <si>
    <t>Floor Tom | Reference Series | 14"x14" | 418 Blue Abalone</t>
  </si>
  <si>
    <t>RF1414F/C 427</t>
  </si>
  <si>
    <t xml:space="preserve">Floor Tom | Reference Series | 14"X14" | 427  Bright Champagne Sparkle _x000D_
</t>
  </si>
  <si>
    <t>RF1414F/C 495</t>
  </si>
  <si>
    <t>Floor Tom | Reference Series | 14"x14" | 495 Classic Black Oyster</t>
  </si>
  <si>
    <t>RF1450S/C 406</t>
  </si>
  <si>
    <t xml:space="preserve">Redoblante |Reference Maple| 14"X5" | Aro Fat Tone| 10 Torres | 406  Bronze Glass _x000D_
</t>
  </si>
  <si>
    <t>RF1450S/C 412</t>
  </si>
  <si>
    <t xml:space="preserve">Redoblante | Reference Maple| 14"X5" | Aro Fat Tone| 10 Torres | 412 Black Oyster Glitter _x000D_
</t>
  </si>
  <si>
    <t>RF1450S/C 495</t>
  </si>
  <si>
    <t>Redoblante | Reference Series | 14"x5" | Maple | 20 capas | 495 Clasicc Black  Oyster</t>
  </si>
  <si>
    <t>RF1465S/C 412</t>
  </si>
  <si>
    <t xml:space="preserve">Redoblante | Reference Maple| 14"X6.5" | Aro Fat Tone| 10 Torres | 412  Black Oyster Glitter _x000D_
</t>
  </si>
  <si>
    <t>RF1480S/C 412</t>
  </si>
  <si>
    <t xml:space="preserve">Redoblante | Reference Maple| 14"X8" | Aro Fat Tone| 10 Torres | 412  Black Oyster Glitter _x000D_
 _x000D_
</t>
  </si>
  <si>
    <t>RF1616F/C 347</t>
  </si>
  <si>
    <t>Floor Tom | Reference Series |16"x16" | 347  Bombay Gold Sparkle</t>
  </si>
  <si>
    <t>RF1616F/C 418</t>
  </si>
  <si>
    <t>Floor Tom | Reference series | 16"x16" | 418 Blue Abalone</t>
  </si>
  <si>
    <t>RF1616F/C 427</t>
  </si>
  <si>
    <t>Floor Tom | Reference | 16"x16" | 427 Brith Champagne Sparkle</t>
  </si>
  <si>
    <t>RF1816F/C 347</t>
  </si>
  <si>
    <t>Floor Tom | Reference Series | 18"x16" | 347 Bombay Gold Sparkle</t>
  </si>
  <si>
    <t>RF2216BX/C 427</t>
  </si>
  <si>
    <t xml:space="preserve">Bombo | Reference Series | 22"x16" |Bombo ciego | 427 Brigth Champagne Sparkle  _x000D_
</t>
  </si>
  <si>
    <t>RF2218BX/C 418</t>
  </si>
  <si>
    <t xml:space="preserve">Bombo | Reference Series | 22"x16"| Bombo ciego | 418 Blue Abalone _x000D_
 _x000D_
</t>
  </si>
  <si>
    <t>RF2218BX/C 495</t>
  </si>
  <si>
    <t>Bombo | Reference Series | 22"x18" | Bombo ciego | 495 Clasicc Black Oyster</t>
  </si>
  <si>
    <t>RF2418BX/C 347</t>
  </si>
  <si>
    <t xml:space="preserve">Bombo | Reference Series | 24"x18"| Bombo ciego | 347 Bombay Gold Sparkle _x000D_
</t>
  </si>
  <si>
    <t>RH-2050</t>
  </si>
  <si>
    <t>Soporte Remoto | Para Hi-Hat  | Red Line | 2 Patas Doble | Tilter Rapido | Tension ajustable infinito | Cromado</t>
  </si>
  <si>
    <t>RP-50.</t>
  </si>
  <si>
    <t>Sound-off p/ bateria; set 12", 13", 14", 16", bombo</t>
  </si>
  <si>
    <t>RSJ465C/C 31</t>
  </si>
  <si>
    <t>Bateria | Roadshow Jr. Series |  5 cuerpos | 4 fierros + Banqueta | B16"-TT8" -TT10"-FT13"+SN12"x4 | Platillos 10HH-12CR |  31 Black</t>
  </si>
  <si>
    <t>RSJ465C/C 708</t>
  </si>
  <si>
    <t>Bateria | Roadshow Jr. Series |  5 cuerpos | 4 fierros + Banqueta | B16"-TT8" -TT10"-FT13"+SN12"x4 | Platillos 10HH-12CR | 708 Grindstone Splarkle</t>
  </si>
  <si>
    <t>RSJ465C/C 91</t>
  </si>
  <si>
    <t>Bateria | Roadshow Jr. Series |  5 cuerpos | 4 fierros + Banqueta | B16"-TT8" -TT10"-FT13"+SN12"x4 | Platillos 10HH-12CR |  91 Wine Red</t>
  </si>
  <si>
    <t>RSN1465S/C 31</t>
  </si>
  <si>
    <t>Redoblante | Roadshow Series | 14" x 6,5" | 4 capas 5,4mm | Mahogany | 10 torres | Super Hoop II C:101 Jet Black</t>
  </si>
  <si>
    <t>RSN1465S/C 706</t>
  </si>
  <si>
    <t>Redoblante | Roadshow Series | 14"" x 6,5"" | 4 capas 5,4mm | Mahogany | 10 torres | Super Hoop II C:706 Charcoal metallic</t>
  </si>
  <si>
    <t>RSN1465S/C 707</t>
  </si>
  <si>
    <t xml:space="preserve">Redoblante | Roadshow Series | 14"" x 6,5"" | 4 capas 5,4mm | Mahogany | 10 torres | Super Hoop II C:707 Bronze Metallic _x000D_
 _x000D_
</t>
  </si>
  <si>
    <t>RSN1465S/C 91</t>
  </si>
  <si>
    <t xml:space="preserve">Redoblante | Roadshow Series | 14"" x 6,5"" | 4 capas 5,4mm | Mahogany | 10 torres | Super Hoop II C:91 Red Wine _x000D_
</t>
  </si>
  <si>
    <t>RS505BC/AR 31</t>
  </si>
  <si>
    <t>Bateria | Roadshow Series |  5 cuerpos | 5 fierros | B20"-TT10" -TT12"-FT14"+SN14"x5,5 | Platillos 14HH-16CR-20RD |  31 Jet Black</t>
  </si>
  <si>
    <t>RS505BC/AR 706</t>
  </si>
  <si>
    <t>Bateria | Roadshow Series |  5 cuerpos | 5 fierros | B20"-TT10" -TT12"-FT14"+SN14"x5,5 | Platillos 14HH-16CR-20RD |  706 Charcoal Metallic</t>
  </si>
  <si>
    <t>RS505BC/AR 707</t>
  </si>
  <si>
    <t>Bateria | Roadshow Series |  5 cuerpos | 5 fierros | B20"-TT10" -TT12"-FT14"+SN14"x5,5 | Platillos 14HH-16CR-20RD |  707 Bronze Metallic</t>
  </si>
  <si>
    <t>RS505BC/AR 91</t>
  </si>
  <si>
    <t>Bateria | Roadshow Series |  5 cuerpos | 5 fierros | B20"-TT10" -TT12"-FT14"+SN14"x5,5 | Platillos 14HH-16CR-20RD |  91 Red Wine</t>
  </si>
  <si>
    <t>RS505BC/C 31</t>
  </si>
  <si>
    <t xml:space="preserve">Bateria | Roadshow Series |  5 cuerpos | 5 fierros | B20"-TT10" -TT12"-FT14"+SN14"x5,5 | Platillos 14HH-16CR-20RD |  31 Jet Black _x000D_
</t>
  </si>
  <si>
    <t>RS505BC/C 91</t>
  </si>
  <si>
    <t xml:space="preserve">Bateria | Roadshow Series |  5 cuerpos | 5 fierros | B20"-TT10" -TT12"-FT14"+SN14"x5,5 | Platillos 14HH-16CR-20RD |  91 Red Wine _x000D_
</t>
  </si>
  <si>
    <t>RS525SBC/AR 31</t>
  </si>
  <si>
    <t>Bateria | Roadshow Series |  5 cuerpos | 5 fierros | B22"-TT10" -TT12"-FT14"+SN14"x5,5 | Platillos 14HH-16CR-20RD |  31 Jet Black</t>
  </si>
  <si>
    <t>RS525SBC/AR 707</t>
  </si>
  <si>
    <t>Bateria | Roadshow Series |  5 cuerpos | 5 fierros | B22"-TT10" -TT12"-FT14"+SN14"x5,5 | Platillos 14HH-16CR-20RD |  707 Bronze Metallic</t>
  </si>
  <si>
    <t>RS525SBC/AR 91</t>
  </si>
  <si>
    <t>Bateria | Roadshow Series |  5 cuerpos | 5 fierros | B22"-TT10" -TT12"-FT14"+SN14"x5,5 | Platillos 14HH-16CR-20RD |  91 Red Wine</t>
  </si>
  <si>
    <t>RS525SBC/C 31</t>
  </si>
  <si>
    <t>RS525SBC/C 706</t>
  </si>
  <si>
    <t>Bateria | Roadshow Series |  5 cuerpos | 5 fierros | B22"-TT10" -TT12"-FT14"+SN14"x5,5 | Platillos 14HH-16CR-20RD |  706 Charcoal Metallic</t>
  </si>
  <si>
    <t>RS525SBC/C 707</t>
  </si>
  <si>
    <t>RS525SBC/C 91</t>
  </si>
  <si>
    <t>RS525WFBC/AR 31</t>
  </si>
  <si>
    <t>Bateria | Roadshow Series |  5 cuerpos | 5 fierros | B22"-TT12" -FT14"-FT16"+SN14"x6,5 | Bombo ciego |Platillos 14HH-16CR-20RD |  31 Jet Black</t>
  </si>
  <si>
    <t>RS525WFBC/AR 91</t>
  </si>
  <si>
    <t>Bateria | Roadshow Series |  5 cuerpos | 5 fierros | B22"-TT12" -FT14"-FT16"+SN14"x6,5 | Bombo ciego |Platillos 14HH-16CR-20RD |  91 Red Wine</t>
  </si>
  <si>
    <t>RS525WFBC/AR706</t>
  </si>
  <si>
    <t>Bateria | Roadshow Series |  5 cuerpos | 5 fierros | B22"-TT12" -FT14"-FT16"+SN14"x6,5 | Bombo ciego |Platillos 14HH-16CR-20RD |  706 Charcoal Metallic</t>
  </si>
  <si>
    <t>RS525WFBC/AR707</t>
  </si>
  <si>
    <t>Bateria | Roadshow Series |  5 cuerpos | 5 fierros | B22"-TT12" -FT14"-FT16"+SN14"x6,5 | Bombo ciego |Platillos 14HH-16CR-20RD |  707 Bronze Metallic</t>
  </si>
  <si>
    <t>RS525WFBC/C 31</t>
  </si>
  <si>
    <t>Bateria | Roadshow Series | 5 cuerpos | 5 fierros | B22"-TT12" -FT14"-FT16"+SN14"x6,5 | Bombo ciego |Platillos 14HH-16CR-20RD | 31 Jet Black</t>
  </si>
  <si>
    <t>RS525WFBC/C 707</t>
  </si>
  <si>
    <t>Bateria | Roadshow Series | 5 cuerpos | 5 fierros | B22"-TT12" -FT14"-FT16"+SN14"x6,5 | Bombo ciego |Platillos 14HH-16CR-20RD | 707 Bronze Metallic</t>
  </si>
  <si>
    <t>RS525WFBC/C 91</t>
  </si>
  <si>
    <t>Bateria | Roadshow Series | 5 cuerpos | 5 fierros | B22"-TT12" -FT14"-FT16"+SN14"x6,5 | Bombo ciego |Platillos 14HH-16CR-20RD | 91 Red Wine</t>
  </si>
  <si>
    <t>RS584BC/AR 31</t>
  </si>
  <si>
    <t>Bateria | Roadshow Series |  4 cuerpos | 5 fierros | B18"-TT10" -FT14" -SN13"x3,5 | Platillos 14HH-16CR-20RD |  31 Jet Black</t>
  </si>
  <si>
    <t>RS584BC/AR 706</t>
  </si>
  <si>
    <t>Bateria | Roadshow Series |  4 cuerpos | 5 fierros | B18"-TT10" -FT14" -SN13"x3,5 | Platillos 14HH-16CR-20RD |  706 Charcoal Metallic</t>
  </si>
  <si>
    <t>RS584BC/AR 91</t>
  </si>
  <si>
    <t>Bateria | Roadshow Series |  4 cuerpos | 5 fierros | B18"-TT10" -FT14" -SN13"x3,5 | Platillos 14HH-16CR-20RD |  91 Red Wine</t>
  </si>
  <si>
    <t>RS584BC/C 31</t>
  </si>
  <si>
    <t xml:space="preserve">Bateria | Roadshow Series |  4 cuerpos | 5 fierros | B18"-TT10" -FT14" -SN13"x3,5 | Platillos 14HH-16CR-20RD |  31 Jet Black _x000D_
</t>
  </si>
  <si>
    <t>RS584BC/C 707</t>
  </si>
  <si>
    <t>Bateria | Roadshow Series | 4 cuerpos | 5 fierros | B18"-TT10" -FT14" -SN13"x3,5 | Platillos 14HH-16CR-20RD | 707 Bronze Metallic</t>
  </si>
  <si>
    <t>RS584BC/C 91</t>
  </si>
  <si>
    <t>Bateria | Roadshow Series | 4 cuerpos | 5 fierros | B18"-TT10" -FT14" -SN13"x3,5 | Platillos 14HH-16CR-20RD | 91 Red Wine</t>
  </si>
  <si>
    <t>RS585BC/AR 31</t>
  </si>
  <si>
    <t>Bateria | Roadshow Series |  5 cuerpos | 5 fierros | B18"-TT10" - TT12" - FT14" -SN13"x3,5 | Platillos 14HH-16CR-20RD |  31 Jet Black</t>
  </si>
  <si>
    <t>RS585BC/AR 706</t>
  </si>
  <si>
    <t>Bateria | Roadshow Series |  5 cuerpos | 5 fierros | B18"-TT10" - TT12  - FT14" -SN13"x3,5 | Platillos 14HH-16CR-20RD | Charcoal Metallic</t>
  </si>
  <si>
    <t>RS585BC/AR 707</t>
  </si>
  <si>
    <t>Bateria | Roadshow Series |  5 cuerpos | 5 fierros | B18"-TT10" - TT12" - FT14" -SN13"x3,5 | Platillos 14HH-16CR-20RD |  707 Bronze Metallic</t>
  </si>
  <si>
    <t>RS585BC/AR 91</t>
  </si>
  <si>
    <t>Bateria | Roadshow Series |  5 cuerpos | 5 fierros | B18"-TT10" - TT12" - FT14" -SN13"x3,5 | Platillos 14HH-16CR-20RD | 91 Red Wine</t>
  </si>
  <si>
    <t>R-40/3 H</t>
  </si>
  <si>
    <t>Regatones p/ tom de pie c/ suspension de aire (x3)</t>
  </si>
  <si>
    <t>SCD1450TO</t>
  </si>
  <si>
    <t xml:space="preserve">Redoblante | StaveCraft Series | Oak Tailandes | 14" x 5" | Herrajes cromados | 10 torres contínuas | 2 capas de 25mm de cada madera maciza| Aros Die-Cast| Natural _x000D_
</t>
  </si>
  <si>
    <t>SCD1465MK 186</t>
  </si>
  <si>
    <t xml:space="preserve">Redoblante | StaveCraft Series | Maka  con refuerzos de Thai Oak| 14" x 5" | Herrajes cromados | 10 torres contínuas | 2 capas de 25mm de cada madera maciza| Aros Die-Cast| 186 Matte Laqued Finish _x000D_
</t>
  </si>
  <si>
    <t>SCD1465TO</t>
  </si>
  <si>
    <t xml:space="preserve">Redoblante | StaveCraft Series | Oak Tailandes | 14"" x 6,5" | Herrajes cromados | 10 torres contínuas | 2 capas de 25mm de cada madera maciza| Aros Die-Cast| Natural  _x000D_
 _x000D_
</t>
  </si>
  <si>
    <t>SCD1465TO 186</t>
  </si>
  <si>
    <t xml:space="preserve">Redoblante | StaveCraft Series | Oak Tailandes | 14"x 6,5"| Herrajes cromados | 10 torres contínuas | 2 capas de 25mm de cada madera maciza| Aros Die-Cast| 186 Matte Laqued Finish </t>
  </si>
  <si>
    <t>SD-50</t>
  </si>
  <si>
    <t>Pad de practica | de 8" | c/ soporte</t>
  </si>
  <si>
    <t>SFS10/C 31</t>
  </si>
  <si>
    <t>Redoblante | Short Fuse | 10"x4.5" | Color: Black</t>
  </si>
  <si>
    <t>SFS10/C 33</t>
  </si>
  <si>
    <t>Redoblante | Short Fuse | 10"x4.5" | Color: Pure White</t>
  </si>
  <si>
    <t>SFS10/C 708</t>
  </si>
  <si>
    <t>Redoblante | Short Fuse | 10"x4.5" | Color: Grindstone Sparkle</t>
  </si>
  <si>
    <t>SH-1006</t>
  </si>
  <si>
    <t>Aro |  Super Hoop |  10" | Para 6 torres</t>
  </si>
  <si>
    <t>SH-1206</t>
  </si>
  <si>
    <t>Aro |  Super Hoop |  12" | Para 6 torres</t>
  </si>
  <si>
    <t>SH-1306</t>
  </si>
  <si>
    <t>Aro |  Super Hoop |  13" | Para 6 torres</t>
  </si>
  <si>
    <t>SH-1410S</t>
  </si>
  <si>
    <t>Aro |  Super Hoop |  14" | Para 10 torres | Para bordonero</t>
  </si>
  <si>
    <t>SH-1410SG</t>
  </si>
  <si>
    <t>Aro |  Super Hoop |  14" | Para 10 torres | Para bordonero | Con proteccion</t>
  </si>
  <si>
    <t>SH-1608</t>
  </si>
  <si>
    <t>Aro |  Super Hoop |  16" | Para 8 torres</t>
  </si>
  <si>
    <t>SM-012 H</t>
  </si>
  <si>
    <t>Varilla | para Hi-Hat |  Serie H150S | Upper Pull Rod</t>
  </si>
  <si>
    <t>SNC-50OR/4 H</t>
  </si>
  <si>
    <t>Cordon repuesto | Para tensor de bordona | Nylon tejido naranja | Pack x 4u</t>
  </si>
  <si>
    <t>SNC-500R/4</t>
  </si>
  <si>
    <t>Cordon para Tira bordona | Pack x4u</t>
  </si>
  <si>
    <t>SN-1320I H</t>
  </si>
  <si>
    <t>Bordona | Ultra Sound | 13" | 20 Hilos | Con cordon y correa | Tipo "I"</t>
  </si>
  <si>
    <t>SN-1420C H</t>
  </si>
  <si>
    <t>Bordona | Ultra Sound | 14" | 20 Hilos | Con cordon y correa | Tipo "C"</t>
  </si>
  <si>
    <t>SN-1420D H</t>
  </si>
  <si>
    <t>Bordona | Ultra Sound | 14" | 20 Hilos | Con cordon y correa | Tipo "D"</t>
  </si>
  <si>
    <t>SN-1420I H</t>
  </si>
  <si>
    <t>Bordona | Ultra Sound | 14" | 20 Hilos | Con cordon y correa | Tipo "I"</t>
  </si>
  <si>
    <t>SN-1442C H</t>
  </si>
  <si>
    <t>Bordona | Ultra Sound | 14" | 42 Hilos | Con cordon y correa | Tipo "C"</t>
  </si>
  <si>
    <t>SN-1442D H</t>
  </si>
  <si>
    <t>Bordona | Ultra Sound | 14" | 42 Hilos | Con cordon y correa | Tipo "D"</t>
  </si>
  <si>
    <t>SN-1442I H</t>
  </si>
  <si>
    <t>Bordona | Ultra Sound | 14" | 42 Hilos | Con cordon y correa | Tipo "I"</t>
  </si>
  <si>
    <t>SO-DMPC1616F 701</t>
  </si>
  <si>
    <t xml:space="preserve">Floor Tom  sin herrajes solo madera| Decade Maple| 16"x16" | 701 Black Gold Sparke  </t>
  </si>
  <si>
    <t>SO-SSC1208T 113</t>
  </si>
  <si>
    <t>Tom sin herrajes solo madera| Session Studio | 12"x8" | 113 Sheer Blue</t>
  </si>
  <si>
    <t>SO-SSC1614F 113</t>
  </si>
  <si>
    <t>Floor Tom sin herrajes solo madera | Session Studio | 16"x14" | 113 Sheer Blue</t>
  </si>
  <si>
    <t>SPA-930</t>
  </si>
  <si>
    <t xml:space="preserve">Resorte repuesto | Para pedal de bombo P-930 _x000D_
</t>
  </si>
  <si>
    <t>SPT-4SPK H</t>
  </si>
  <si>
    <t>Set | Llave de afinar + 4 tornillos SPT</t>
  </si>
  <si>
    <t>SP-1B</t>
  </si>
  <si>
    <t>Sound Projector | Para Tambores orquestales | 14" | Con logo Pearl | Negro</t>
  </si>
  <si>
    <t>SP-2B</t>
  </si>
  <si>
    <t>Sound Projector | Para Tambores orquestales | 13" | Con logo Pearl | Negro</t>
  </si>
  <si>
    <t>SP-64NF</t>
  </si>
  <si>
    <t xml:space="preserve">Resorte repuesto | Para pedales Demon Drive </t>
  </si>
  <si>
    <t>SSCRIM24 113</t>
  </si>
  <si>
    <t xml:space="preserve">Aro para bombo | Session Studio | 24" | 113 Sheer Blue _x000D_
</t>
  </si>
  <si>
    <t>SST-5047/6 H</t>
  </si>
  <si>
    <t>Tornillo | c/ arandela | p/ RF | Master Premium | M5.8x47mm (x6)</t>
  </si>
  <si>
    <t>STA1450AL</t>
  </si>
  <si>
    <t>Redoblante | Sensitone Series | 14" x 5"  | 1,2mm | Aluminio | 10 torres  | Super Hoop |    _x000D_
Terminacion cromada</t>
  </si>
  <si>
    <t>STA1450BR</t>
  </si>
  <si>
    <t>Redoblante | Sensitone Series | 14" x 5"  | 1,0mm | Bronce nickelado | 10 torres  | Super Hoop |    _x000D_
Terminacion bronce Niklelado</t>
  </si>
  <si>
    <t>STA1450FB</t>
  </si>
  <si>
    <t>Redoblante | Sensitone Series | 14" x 5"  | 1,5mm | Bronce | 10 torres  | Super Hoop |    _x000D_
Terminacion Bronce añejado</t>
  </si>
  <si>
    <t>STA1450MM 321</t>
  </si>
  <si>
    <t>Redoblante | Sensitone Series | 14" x 5"  | 5.4mm | Maple | 10 torres  | Super Hoop |    _x000D_
Terminacion 321 Satin Maple</t>
  </si>
  <si>
    <t>STA1450PB</t>
  </si>
  <si>
    <t>Redoblante | Sensitone Series | 14" x 5"" | 1,2mm | Bronce Fosforado | 10 torres  | Super Hoop |    _x000D_
Terminacion Phosphore Brass</t>
  </si>
  <si>
    <t>STA1450S</t>
  </si>
  <si>
    <t>Redoblante | Sensitone Series | 14" x 5"  | 1,0mm | Acero | 10 torres  | Super Hoop |    _x000D_
Terminacion Cromado</t>
  </si>
  <si>
    <t>STA1465AL</t>
  </si>
  <si>
    <t>Redoblante | Sensitone Series | 14" x 6,5"  | 1,2mm | Aluminio | 10 torres  | Super Hoop |    _x000D_
Terminacion cromada</t>
  </si>
  <si>
    <t>STA1465BR</t>
  </si>
  <si>
    <t>Redoblante | Sensitone Series | 14"x 6.5" | 1,0mm | Bronce nickelado | 10 torres  | Super Hoop |    _x000D_
Terminacion bronce Niklelado</t>
  </si>
  <si>
    <t>STA1465FB</t>
  </si>
  <si>
    <t>Redoblante | Sensitone Series | 14" x 6.5"  | 1,5mm | Bronce | 10 torres  | Super Hoop |    _x000D_
Terminacion Bronce añejado</t>
  </si>
  <si>
    <t>STA1465MM</t>
  </si>
  <si>
    <t>Redoblante | Sensitone Series | 14" x 6.5"  | 5.4mm | Maple | 10 torres  | Super Hoop |    _x000D_
Terminacion 321 Satin Maple</t>
  </si>
  <si>
    <t>STA1465MM 321</t>
  </si>
  <si>
    <t>STA1465PB</t>
  </si>
  <si>
    <t>Redoblante | Sensitone Series | 14" x 6.5"  | 1,2mm | Bronce Fosforado | 10 torres  | Super Hoop |    _x000D_
Terminacion Phosphre Brass</t>
  </si>
  <si>
    <t>STA1465S</t>
  </si>
  <si>
    <t>Redoblante | Sensitone Series | 14" x 6.5"  | 1,0mm | Acero | 10 torres  | Super Hoop |    _x000D_
Terminacion Cromado</t>
  </si>
  <si>
    <t>STA1550MH 325</t>
  </si>
  <si>
    <t>Redoblante | Sensitone Series | 15" x 5"  |  4 capas 5mm | Mahogany | 10 torres  | Super Hoop II |    Terminacion 325 Natural Mahogany"</t>
  </si>
  <si>
    <t>STH1450AL</t>
  </si>
  <si>
    <t>Redoblante | Sensitone Series Heritage Alloy| 14" x 5"  | 1,2mm | Aluminio | 10 torres  | Super Hoop | Terminacion cromada</t>
  </si>
  <si>
    <t>STH1450BR</t>
  </si>
  <si>
    <t>Redoblante | Sensitone Series Heritage Alloy| 14" x 5"  | 1 mm | Brass | 10 torres  | Super Hoop | Terminacion Black Brass</t>
  </si>
  <si>
    <t>STH1450S</t>
  </si>
  <si>
    <t>Redoblante | Sensitone Series Heritage Alloy| 14" x 5"  | 1 mm | Steel | 10 torres  | Super Hoop | Terminacion cromada</t>
  </si>
  <si>
    <t>STH1465AL</t>
  </si>
  <si>
    <t xml:space="preserve">Redoblante | Sensitone Series Heritage Alloy| 14" x 6.5"  | 1,2mm | Aluminio | 10 torres  | Super Hoop | Terminacion cromada _x000D_
</t>
  </si>
  <si>
    <t>STH1465BR</t>
  </si>
  <si>
    <t xml:space="preserve">Redoblante | Sensitone Series Heritage Alloy| 14" x 6.5"  | 1 mm | Brass | 10 torres  | Super Hoop | Terminacion Black Brass _x000D_
</t>
  </si>
  <si>
    <t>STH1465S</t>
  </si>
  <si>
    <t xml:space="preserve">Redoblante | Sensitone Series Heritage Alloy | 14" x 6.5" | 1 mm | Brass | 10 torres | Super Hoop | Terminacion Stell _x000D_
 _x000D_
</t>
  </si>
  <si>
    <t>STS0807T/C 405</t>
  </si>
  <si>
    <t>Tom |Session Studio Elite | 8"x7"| 405 Nicotine White Marine Pearl</t>
  </si>
  <si>
    <t>STS1007T/C 405</t>
  </si>
  <si>
    <t>Tom | Session Studio Elite | 10"x7" |405 Nicotine White Marine Pearl</t>
  </si>
  <si>
    <t>STS1414F/C 405</t>
  </si>
  <si>
    <t xml:space="preserve">Floor Tom |Session Studio Elite | 14"x14"| 405 Nicotine White Marine Pearl _x000D_
</t>
  </si>
  <si>
    <t>STS1465S/C 314</t>
  </si>
  <si>
    <t>Redoblante | Session Studio Series | 14" x 6,5" | 4 capas | 5,4mm | Mahogany | 10 torres | Super Hoop II | 314 Gloss Barnwood Brown</t>
  </si>
  <si>
    <t>STS1465S/C 315</t>
  </si>
  <si>
    <t>Redoblante | Session Studio Series | 14" x 6,5" | 4 capas | 5,4mm | Mahogany | 10 torres | Super Hoop II | 315 Antique Crimson Burst</t>
  </si>
  <si>
    <t>STS1465S/C 405</t>
  </si>
  <si>
    <t>Redoblante | Session Studio Series | 14" x 6,5"| 4 capas | 5,4mm | Mahogany | 10 torres | Super Hoop II | 405 Nicotine White"</t>
  </si>
  <si>
    <t>STS1465S/C 414</t>
  </si>
  <si>
    <t>Redoblante | Session Studio Series | 14" x 6,5" | 4 capas | 5,4mm | Mahogany | 10 torres | Super Hoop II | 414 Ice Blue Oyster</t>
  </si>
  <si>
    <t>STS1465S/C 766</t>
  </si>
  <si>
    <t>Redoblante | Session Studio Series | 14" x 6,5" | 4 capas | 5,4mm | Mahogany | 10 torres | Super Hoop II | 766  Mirror Chrome</t>
  </si>
  <si>
    <t>STS1480S/C 314</t>
  </si>
  <si>
    <t>Redoblante | Session Studio Series | 14" x 8" | 4 capas | 5,4mm | Mahogany | 10 torres | Super Hoop II | 314 Gloss Barnwood Brown</t>
  </si>
  <si>
    <t>STS1480S/C 315</t>
  </si>
  <si>
    <t>Redoblante | Session Studio Series | 14" x 8" | 4 capas | 5,4mm | Mahogany | 10 torres | Super Hoop II | 315 Antique Crimson Burst</t>
  </si>
  <si>
    <t>STS1480S/C 316</t>
  </si>
  <si>
    <t>Redoblante | Session Studio Series | 14" x 8" | 4 capas | 5,4mm | Mahogany | 10 torres | Super Hoop II | 316 Black Halo Glitter</t>
  </si>
  <si>
    <t>STS1480S/C 405</t>
  </si>
  <si>
    <t>Redoblante | Session Studio Series | 14" x 8" | 4 capas | 5,4mm | Mahogany | 10 torres | Super Hoop II | 405 Nicotine White</t>
  </si>
  <si>
    <t>STS1480S/C 414</t>
  </si>
  <si>
    <t>Redoblante | Session Studio Series | 14" x 8" | 4 capas | 5,4mm | Mahogany | 10 torres | Super Hoop II | 414 Ice Blue Oyster</t>
  </si>
  <si>
    <t>STS1480S/C 766</t>
  </si>
  <si>
    <t>Redoblante | Session Studio Series | 14" x 8" | 4 capas | 5,4mm | Mahogany | 10 torres | Super Hoop II | 766 Mirror Chrome</t>
  </si>
  <si>
    <t>STS904XP/C 315</t>
  </si>
  <si>
    <t xml:space="preserve">Bateria | Session Studio Select | 4 cuerpos | TT10"x07" | TT12"x08" | TF14"x14" | B20"x14" | 315 Antique Crimson Burst _x000D_
</t>
  </si>
  <si>
    <t>STS904XP/C 405</t>
  </si>
  <si>
    <t xml:space="preserve">Bateria | Session Studio Select | 4 cuerpos | TT10"x07" | TT12"x08" | TF14"x14" | B20"x14" | 405 Nicotine White Marine Pearl _x000D_
</t>
  </si>
  <si>
    <t>STS904XP/C 414</t>
  </si>
  <si>
    <t xml:space="preserve">Bateria | Session Studio Select | 4 cuerpos | TT10"x07" | TT12"x08" | TF14"x14" | B20"x14" | 414 Ice Blue Oyster _x000D_
</t>
  </si>
  <si>
    <t>STS924XSP/C 314</t>
  </si>
  <si>
    <t>Bateria | Session Studio Select | 4 cuerpos | TT10"x07" | TT12""x07" | TF16"x16" | B22"x16" | 314  Gloss Barnwood Burst</t>
  </si>
  <si>
    <t>STS924XSP/C 315</t>
  </si>
  <si>
    <t>Bateria | Session Studio Select | 4 cuerpos | TT10"x07" | TT12"x07" | TF16"x16" | B22"x16" | 315 Antique Crimson Burst</t>
  </si>
  <si>
    <t>STS924XSP/C 414</t>
  </si>
  <si>
    <t xml:space="preserve">Bateria | Session Studio Select | 4 cuerpos | TT10"x07" | TT12"x07" | TF16"x16" | B22"x16" | 414 Ice Blue Oyster _x000D_
</t>
  </si>
  <si>
    <t>STS924XSP/C 762</t>
  </si>
  <si>
    <t xml:space="preserve">Bateria | Session Studio Select | 4 cuerpos | TT10"x07" | TT12"x07" | TF16"x16" | B22"x16" | 762 Molten Matte Black Pearl  _x000D_
</t>
  </si>
  <si>
    <t>STS943XP/C 315</t>
  </si>
  <si>
    <t xml:space="preserve">Bateria | Session Studio Select | 3 cuerpos | TT13"x09" | TF16"x16" | B24"x14" | 315 Antique Crimson Burst _x000D_
</t>
  </si>
  <si>
    <t>STS943XP/C 405</t>
  </si>
  <si>
    <t xml:space="preserve">Bateria | Session Studio Select | 3 cuerpos | TT13"x09" | TF16"x16" | B24"x14" | 405 Nicotine White Marine Pearl _x000D_
</t>
  </si>
  <si>
    <t>STS943XP/C 414</t>
  </si>
  <si>
    <t xml:space="preserve">Bateria | Session Studio Select | 3 cuerpos | TT13"x09" | TF16"x16" | B24"x14" | 414 Ice Blue Oyster _x000D_
</t>
  </si>
  <si>
    <t>STS983XP/C 414</t>
  </si>
  <si>
    <t xml:space="preserve">Bateria | Session Studio Select | 3 cuerpos | TT12"x08" | TF14"x14" | B18"x14" | 414 Ice Blue Oyster _x000D_
</t>
  </si>
  <si>
    <t>STS983XP/C 762</t>
  </si>
  <si>
    <t xml:space="preserve">Bateria | Session Studio Select | 3 cuerpos | TT12"x08" | TF14"x14" | B18"x14" | 762 Molten Matte Black Pearl  _x000D_
</t>
  </si>
  <si>
    <t>S-022 H</t>
  </si>
  <si>
    <t>Bordona | 14" | 20 Hilos | Acero | Con correa</t>
  </si>
  <si>
    <t>S-030N H</t>
  </si>
  <si>
    <t>Bordona | 14" | 24 Hilos | Acero | Con cordon</t>
  </si>
  <si>
    <t>S-040</t>
  </si>
  <si>
    <t>Bordona | 14" | 15 Hilos delgados | Acero | Con cordon</t>
  </si>
  <si>
    <t>S-041 H</t>
  </si>
  <si>
    <t>Bordona | 14" | 15 Hilos delgados | Bronce | Con cordon</t>
  </si>
  <si>
    <t>S-1030</t>
  </si>
  <si>
    <t>Soporte | Para Redoblante | Eleminator Solo Series | 3 Patas Dobles | Cromado "GyroLock Tilter" | Altura ajustable 10"-16"</t>
  </si>
  <si>
    <t>S-1030D</t>
  </si>
  <si>
    <t>Soporte | Para Redoblante | Eleminator Solo Series | 3 Patas Dobles | Cromado "GyroLock Tilter" | Ideal para usar con tambores profundos</t>
  </si>
  <si>
    <t>S1330B</t>
  </si>
  <si>
    <t>Redoblante | 13"x3" | Effect Piccolo | 8 torres | Acero</t>
  </si>
  <si>
    <t>S-50</t>
  </si>
  <si>
    <t>Soporte | Para Tambor</t>
  </si>
  <si>
    <t>S-830</t>
  </si>
  <si>
    <t>Soporte | Para Redoblante |  3 Patas Dobles | Cromado "UniLock Tilter" | Altura ajustable 13"-14"</t>
  </si>
  <si>
    <t>S-930</t>
  </si>
  <si>
    <t>Soporte | Para Redoblante |  3 Patas Dobles | Cromado "UniLock Tilter" | Altura ajustable 10"-14"</t>
  </si>
  <si>
    <t>S-930D</t>
  </si>
  <si>
    <t>Soporte | Para Redoblante |  3 Patas Dobles | Cromado "UniLock Tilter" | Altura ajustable 14.57" - 21.65"</t>
  </si>
  <si>
    <t>TC-1030B</t>
  </si>
  <si>
    <t xml:space="preserve">Soporte | Para Tom + Platillo | Tilter "Gyrolock" en boom de platillo | Tom Holder de brazo corto | 3 patas dobles </t>
  </si>
  <si>
    <t>TDP1412 110</t>
  </si>
  <si>
    <t>Tambor de banda | 14"x12" | "Pipe Band" | 4 capas de Maple | Aros de Maple| 8 torres | 110 Sequoia Red</t>
  </si>
  <si>
    <t>TH-1030S</t>
  </si>
  <si>
    <t>Tom Holder | Articulacion Girolock  | Brazo Corto + Corto</t>
  </si>
  <si>
    <t>TH-70S</t>
  </si>
  <si>
    <t>Tom Holder | Forum series | brazo p/ clamp</t>
  </si>
  <si>
    <t>TH-88I/C H</t>
  </si>
  <si>
    <t>Tom Holder | Articulacion Gear Tilter  | Brazo Largo + Corto</t>
  </si>
  <si>
    <t>TH-88S/C H</t>
  </si>
  <si>
    <t>Tom Holder | Articulacion Gear Tilter  | Brazo Standard + Corto</t>
  </si>
  <si>
    <t>TH-900S/C H</t>
  </si>
  <si>
    <t>Tom Holder | Articulacion Unilock  | Brazo Standard + Corto</t>
  </si>
  <si>
    <t>TNK-10N/10 H</t>
  </si>
  <si>
    <t>Arandela de goma | Para tuercas de tensores de bateria | Pack x 10</t>
  </si>
  <si>
    <t>T-055/6 H</t>
  </si>
  <si>
    <t xml:space="preserve">Tornillo tensor | Con arandela | 28mm | Pack x 6u _x000D_
</t>
  </si>
  <si>
    <t>T-1030</t>
  </si>
  <si>
    <t>Soporte | Para 2 Toms | Tom Holder de brazo corto | 3 patas dobles</t>
  </si>
  <si>
    <t>T-930</t>
  </si>
  <si>
    <t xml:space="preserve">Soporte | Para 2 Toms | Tom Holder de brazo corto | 3 patas dobles _x000D_
</t>
  </si>
  <si>
    <t>UX-80 H</t>
  </si>
  <si>
    <t xml:space="preserve">Clamp | Con brazo de Tom Holder | Brazo largo | Con memoria _x000D_
</t>
  </si>
  <si>
    <t>UX-80S H</t>
  </si>
  <si>
    <t xml:space="preserve">Clamp | Con brazo de Tom Holder | Brazo corto | Con memoria _x000D_
</t>
  </si>
  <si>
    <t>VBA1414F/C 476</t>
  </si>
  <si>
    <t xml:space="preserve">Floor Tom | Vision Birch | 14"x14" | 476  Amber Burst Eucalyptus </t>
  </si>
  <si>
    <t>VBA1414F/C 485</t>
  </si>
  <si>
    <t xml:space="preserve">Floor Tom| Vision Birch | 14"x14" | 485 Emerald Fade Eucalyptus </t>
  </si>
  <si>
    <t>VBL1310T/C 230</t>
  </si>
  <si>
    <t>Tom | Vision Birch | 13"x10"| 230 Clear Birch</t>
  </si>
  <si>
    <t>VBL1414F/C 232</t>
  </si>
  <si>
    <t xml:space="preserve">Floor Tom | Vision Birch | 14"x14" | 232 Ruby Fade </t>
  </si>
  <si>
    <t>VBL1414F/C 239</t>
  </si>
  <si>
    <t xml:space="preserve">Floor Tom | Vision Birch | 14"x14" | 239 Graphite </t>
  </si>
  <si>
    <t>VML1414F/C 806</t>
  </si>
  <si>
    <t xml:space="preserve">Floor Tom | Vision Birch | 14"x14" | 806 Sangria </t>
  </si>
  <si>
    <t>WL-230</t>
  </si>
  <si>
    <t>Wing Lok | Liberación rápida | Set de mariposa de diseño especial y arandelas para sosteter el platillo en la base de soporte de platillo</t>
  </si>
  <si>
    <t>505EUS</t>
  </si>
  <si>
    <t>Flauta Traversa |  Dos cabezales  (curvo y recto) | Silver plated | Offset  | E partido | Con estuche</t>
  </si>
  <si>
    <t>505RBE-1RB</t>
  </si>
  <si>
    <t xml:space="preserve">Flauta Traversa | Silver plated |  Offset |  llaves A-B |  Pata B |E partido | Con estuche _x000D_
</t>
  </si>
  <si>
    <t>505RE-1R</t>
  </si>
  <si>
    <t>Flauta Traversa | Silver plated | Offset | Llaves A-B | E partido | Con estuche</t>
  </si>
  <si>
    <t>525RBE-1RB</t>
  </si>
  <si>
    <t>Flauta Traversa | Cabeza Plata | Silver plated | Offset | Llaves A-B, | Pata B | E partido | Con estuche</t>
  </si>
  <si>
    <t>665RBE-1RB</t>
  </si>
  <si>
    <t>Flauta Traversa | Cabeza Plata | Silver plated | Offset |  Llaves A-B |  Pata B | E partido | Con estuche</t>
  </si>
  <si>
    <t>75X H</t>
  </si>
  <si>
    <t>Soporte de cencerro doble brazo</t>
  </si>
  <si>
    <t>795RBE-CD</t>
  </si>
  <si>
    <t>Flauta Traversa | Silver plated | Offset | Llaves A-B | Pata B | E partido | C llave de tr. C# | Roller</t>
  </si>
  <si>
    <t>PHONIC</t>
  </si>
  <si>
    <t>AM105FX</t>
  </si>
  <si>
    <t>Mixer   |  Analogico  |  6 canales (2 XLR/TRS + 8 TRS) | Salida L&amp;R TRS  | Vivo |  Eq 3b +  Multiefecto</t>
  </si>
  <si>
    <t>AM105FXU</t>
  </si>
  <si>
    <t>AM1204</t>
  </si>
  <si>
    <t>Mixer   |  Analogico  |  8 canales (4 XLR/TRS + 4 TRS) | Salida L&amp;R XLR + 2 Aux TRS | Vivo |  Eq 3b +  | Sub Stereo</t>
  </si>
  <si>
    <t>AM1204FX</t>
  </si>
  <si>
    <t>Mixer   |  Analogico  |  8 canales (4 XLR/TRS + 4 TRS) | Salida L&amp;R XLR + 2 Aux TRS | Vivo |  Eq 3b +  Efectos   | Sub Stereo</t>
  </si>
  <si>
    <t>AM240D</t>
  </si>
  <si>
    <t>Mixer   |  Analogico  |  10 canales (2 XLR/TRS + 8 TRS) | Salida L&amp;R TRS  | Vivo |  Eq 3b +  DSP FX  | Crl Room</t>
  </si>
  <si>
    <t>AM3242FX</t>
  </si>
  <si>
    <t>Mixer   |  Analogico  |  32 canales (24 XLR/TRS + 8 TRS) | Salida L&amp;R XLR/TRS + 4 Aux TRS | Vivo |  Eq Graf  9b +  Multiefecto  St  | 1 Sub / 16 insert</t>
  </si>
  <si>
    <t>AM55</t>
  </si>
  <si>
    <t>Mixer   |  Analogico  |  5 canales (1 XLR/TRS + 8 TRS) | Salida L&amp;R XLR/TRS  | Vivo |  Eq 2b</t>
  </si>
  <si>
    <t>aSK18SB</t>
  </si>
  <si>
    <t>Bafle | Subwoofer | Pasivo | 300w RMS | 18" | 45Hz-250Hz |Madera alfombrada</t>
  </si>
  <si>
    <t>aSK215</t>
  </si>
  <si>
    <t>Bafle | Pasivo | 200w RMS | 2x15"+ Dr 1,3" | 45Hz-20kHz |Madera alfombrada</t>
  </si>
  <si>
    <t>HELIXBOARD12U</t>
  </si>
  <si>
    <t>Mixer   |  Analogico  |  8 canales (4 XLR/TRS + 4 TRS) | Salida L&amp;R TRS + 2 Aux TRS | Vivo |  Eq 3b +  FX  |   Interface USB 2.0 &amp; FireWire</t>
  </si>
  <si>
    <t>POWER620PLUS</t>
  </si>
  <si>
    <t>Mixer   |  Potenciado  |  6 canales (6 XLR/TRS) |  2 x 100W / 4 ohm  | Vivo |  Eq 2 b + Eq Graf 7 bandas  + FX</t>
  </si>
  <si>
    <t>SEM710</t>
  </si>
  <si>
    <t>Bafle | Monitor | 2 vias | 10" + TW | 80w-160w | 96db | 65-20kHz | 90x40 | Tapiz | Socket</t>
  </si>
  <si>
    <t>SE207B</t>
  </si>
  <si>
    <t>Bafle | instalacion | 50w/8 | 6,5" + 1" Tweeter | 70-2.0Khz | Negro</t>
  </si>
  <si>
    <t>SE207W</t>
  </si>
  <si>
    <t>Bafle | Pasivo | Instalacion | 50w/8 | 6,5" + 1" Tweeter | 70-2.0Khz | Blanco</t>
  </si>
  <si>
    <t>XP3000</t>
  </si>
  <si>
    <t xml:space="preserve">Potencia Profesional, 1000x2/4, 600x2/8, 1400x2/2, transf toroid, lim de picos, filtro, In balenc, modo paral y pte, chasis robusto  _x000D_
</t>
  </si>
  <si>
    <t>XP5000</t>
  </si>
  <si>
    <t xml:space="preserve">Potencia profesional, 1700x2/4, 2500x2/2, transf toroid, lim de picos, filtro, In balenc, modo paral y pte, chasis robusto _x000D_
</t>
  </si>
  <si>
    <t>PIONEER</t>
  </si>
  <si>
    <t>CDJ-2000NXS2</t>
  </si>
  <si>
    <t>Reproductor | Pro-DJ | Pantalla Tactil | Teclado QWERTY | 2 bancos de 4 Hot Cues | 96 kHz/24-bit | Soporte FLAC-ALAC Alta resolucion|Incluye Rekordbox DJ | 5.7Kg</t>
  </si>
  <si>
    <t>CDJ-3000</t>
  </si>
  <si>
    <t>Reproductor | Pro-DJ | Unidad de Microprocesamiento (MPU) | Pantalla Tactil 9"| Pantalla On Jog color LCD | 2 bancos de 4 Hot Cues | 96 kHz/24-bit | Soporte FLAC-ALAC Alta resolucion | Compatible Rekordbox DJ | 5.5Kg | Color Negro</t>
  </si>
  <si>
    <t>CDJ-3000-W</t>
  </si>
  <si>
    <t>Reproductor | Pro-DJ | Unidad de Microprocesamiento (MPU) | Pantalla Tactil 9"| Pantalla On Jog color LCD | 2 bancos de 4 Hot Cues | 96 kHz/24-bit | Soporte FLAC-ALAC Alta resolucion | Compatible Rekordbox DJ | 5.5Kg | Color Blanco</t>
  </si>
  <si>
    <t>CDJ-900NXS</t>
  </si>
  <si>
    <t>Reproductor Digital DJ-Profesional, c/pantalla LCD color, reproduce archivos AAC, AIFF, MP3  y WAV. Salida digital  SPDIF y analogica  RCA stereo. DJ link. Incluye soft Rekordbox.</t>
  </si>
  <si>
    <t>DDJ-FLX6</t>
  </si>
  <si>
    <t>Controlador | DJ | 4 Chs | USB  | 2 Platos | 16 Pads | Marge FX | Salidas RCA | Interfase de audio | Salida Both RCA  | Entrada Mic TRS | Recordbox y Serato DJ PRO</t>
  </si>
  <si>
    <t>DDJ-FLX6-W</t>
  </si>
  <si>
    <t>DDJ-RB</t>
  </si>
  <si>
    <t xml:space="preserve">Controlador DJ 2Chs USB, 2 Platos, 8 Pads, Salidas RCA, Entrada de Mic. Incluye soft Recordbox. _x000D_
</t>
  </si>
  <si>
    <t>DDJ-REV1</t>
  </si>
  <si>
    <t>Controlador | DJ | 2 Chs | USB | 2 Platos | 8 Pads | Salidas RCA | Entrada de Mic | Diseñado para usar con Serato DJ PRO (incluye version lite) | Configuración como DJM-S series.</t>
  </si>
  <si>
    <t>DDJ-REV1-N</t>
  </si>
  <si>
    <t>Controlador | DJ | 2 Chs | USB | 2 Platos | 8 Pads | Salidas RCA | Entrada de Mic | Diseñado para usar con Serato DJ PRO (incluye version lite) | Configuración como DJM-S series| c: DORADO</t>
  </si>
  <si>
    <t>DDJ-REV7</t>
  </si>
  <si>
    <t>Controlador DJ profesional de 2 canales de estilo scratch para Serato DJ Pro (negro)</t>
  </si>
  <si>
    <t>DDJ-RR</t>
  </si>
  <si>
    <t>Controlador | DJ | 2 Chs | USB | 2 Platos retro iluminados | 8 Pad | Salidas RCA | XLR y TRS | Entrada de Mic | Needle Search | Incluye soft Recordbox</t>
  </si>
  <si>
    <t>DDJ-SB3</t>
  </si>
  <si>
    <t>Controlador | DJ | 2 Chs | USB | 2 Platos | 8 Pads | Salidas RCA | Entrada de Mic | Diseñado para usar con Serato DJ PRO (incluye version lite)</t>
  </si>
  <si>
    <t>DDJ-SR2</t>
  </si>
  <si>
    <t>Controlador | DJ | 2 Chs | 1 puerto USB | 2 Platos | 16 Pads  mukticolor | Salidas Master XLR - RCA | Salida Both jack TRS | 2 Entradas Linea/Phono RCA  | Entrada de Mic Jack | Diseñado para usar con Serato DJ PRO (Incluye software) | Adaptador CA incluido</t>
  </si>
  <si>
    <t>DDJ-SX3</t>
  </si>
  <si>
    <t>Controlador | DJ | 4 Chs | p/Serato DJ Pro | 2 platos de aluminio |8 pads retroiluminados | doble puerto USB</t>
  </si>
  <si>
    <t>DDJ-WEGO4-K</t>
  </si>
  <si>
    <t>Controlador | DJ | 2 Chs | USB | 2 Platos | 8 Pads | Salidas RCA | Entrada de Mic | Incluye Vitual Dj LE y rekordbox | Incluye Adaptador CA</t>
  </si>
  <si>
    <t>DDJ-XP1</t>
  </si>
  <si>
    <t>Controlador | DJ | 32 pads | para Rekordbox DJ y Rekordbox DVS | USB | Pads multicolores | incluye ambos programas</t>
  </si>
  <si>
    <t>DDJ-XP2</t>
  </si>
  <si>
    <t xml:space="preserve">Controlador | DJ | 32 pads | Compatible con Rekordbox DJ, Rekordbox DVS y Serato Dj Pro  | USB | Pads multicolores | Incluye software Rekordbox Dj &amp; DVS _x000D_
</t>
  </si>
  <si>
    <t>DDJ-1000</t>
  </si>
  <si>
    <t>Controlador | DJ | 4 Chs | USB  2 puertos A-B | 2 Platos | 16 Pads | Pantalla On Jog color | Salidas Master XLR - RCA | Salida Both jack TRS | Entradas 2 Linea 2 Phono RCA  | Entrada de Mic XLR y Jack TRS | Diseñado para usar con Rekordbox (Incluye software) | Adaptador CA incluido</t>
  </si>
  <si>
    <t>DDJ-1000SRT</t>
  </si>
  <si>
    <t>Controlador | DJ | 4 Chs | USB  2 puertos A-B | 2 Platos | 16 Pads | Pantalla On Jog color | Salidas Master XLR - RCA | Salida Both jack TRS | Entradas 2 Linea 2 Phono RCA  | Entrada de Mic XLR y Jack TRS | Diseñado para usar con Serato DJ PRO (Incluye software) | Adaptador CA incluido</t>
  </si>
  <si>
    <t>DDJ-200</t>
  </si>
  <si>
    <t>Controlador | DJ | 2 Chs | USB X 1 | ctrol de platos 2 | Bluetooth | Hot Cues 8 | Fader Start | Loop Manual | Pad FX | Transition FX</t>
  </si>
  <si>
    <t>DDJ-400</t>
  </si>
  <si>
    <t>Controlador | DJ | 2 Chs | para rekordbox dj | 2 platos | 8 pads | Entrada de Mic t/plug | salida RCA stereo | USB powered | Licencia rekordbox dj.</t>
  </si>
  <si>
    <t>DDJ-800</t>
  </si>
  <si>
    <t>Controlador | DJ | 2 Chs | Profesional| 2 Phono/linea (RCA) | 1 MIC (XLR/Jack TRS) | 1 AUX | Salida: 2 Master(XLR, RCA) |1 Booth|2 Headphone | Soft Rekordbox incluido</t>
  </si>
  <si>
    <t>DJC-B1</t>
  </si>
  <si>
    <t>Dj | Accesorios | Estuche semi rigido para controladores DDj-RB, SB, SB2, SB3, WeGo, 400</t>
  </si>
  <si>
    <t>DJC-R</t>
  </si>
  <si>
    <t>Dj | Accesorios | Estuche semi rigido para controladores DDj-SR, SR2 y RR</t>
  </si>
  <si>
    <t>DJC-STS1</t>
  </si>
  <si>
    <t>Dj | Accesorios | Soporte de mesa  para controlador DDJ-XP1, DDJ-XP2 y RMX1000 - NOTEBOOCK</t>
  </si>
  <si>
    <t>DJM-S11</t>
  </si>
  <si>
    <t>Mixer | DJ | 2 Chs | 4 Deck | Pantalla tactil de 4,3" | Control Midi | 16 Pads Multicolor | Sound Color FX | Beat FX | Tarjeta de sonido | 3 EQ | Crossfader Magvel |  2 Puertos USB  A y 2 B| Compatible con Serato Dj y Rekordbox (Incluye software)</t>
  </si>
  <si>
    <t>DJM-S3</t>
  </si>
  <si>
    <t>Mixer | DJ | 2 Chs | Sound Color FX |  Placa de audio incorporada | 3 EQ | Crossfader Magvel | Entradas 3 Line (RCA) 2 Phono (RCA) 1 Mic Jack 1/4 | Salidas Master (XLR-RCA) 2 Monitores de audifonos | Puerto USB | Diseñado para Serato Dj (Incluye software)</t>
  </si>
  <si>
    <t>DJM-S5</t>
  </si>
  <si>
    <t>Mixer | DJ | 2 Chs | Alimentación por USB-C| Para scratch  Serato DVS| 4 Pad x canal | Salidas RCA,  XLR | Entrada de Mic XLR | Magvel Fader Pro  | Curva de Fader ajustable | Serato DJ</t>
  </si>
  <si>
    <t>DJM-S7</t>
  </si>
  <si>
    <t>Mixer | DJ | 2 Chs | USB x2  | Hub USB integrado | Para scratch Serato DVS | 8 Pad x canal | Salidas RCA,  XLR y TRS | Entrada de Mic XLR | Bluetooth | Magvel Fader Pro  | Serato DJ</t>
  </si>
  <si>
    <t>DJM-S9</t>
  </si>
  <si>
    <t>Mixer | DJ | 2 Chs | Control Midi | 16 Pads Multicolor | Sound Color FX | Beat FX | Tarjeta de sonido | 3 EQ | Crossfader Magvel | Entradas 2 CD/Line (RCA) 2 Phono (RCA) 1 Mic Jack 1/4  1 auxiliar (RCA) | Salidas Master (XLR-RCA) 1 Booth 2 Monitores de audifonos | 2 Puertos USB | Compatible con Serato Dj y Rekordbox (Incluye software)</t>
  </si>
  <si>
    <t>DJM-V10</t>
  </si>
  <si>
    <t>Mixer | DJ | 6 Chs | 4 EQ | Control Midi | Beat FX | Entradas 6 Digital - 6 Line - 4 Phono | 3 Send - 3 Return | Salidas 2 Master (XLR-RCA) - 1 Booth (Jack TRS) - 4 Monitores de audifonos - 1 Rec Out - 1 Digital (AES/EBU) - 1 MIDI (DIN) | Compatible con Rekordbox - Serato Dj Pro - Traktor Pro 3</t>
  </si>
  <si>
    <t>DJM-V10-LF</t>
  </si>
  <si>
    <t>Mixer | DJ | 6 Chs | 4 EQ | Control Midi | Beat FX | Entradas 6 Digital - 6 Line - 4 Phono | 3 Send - 3 Return | Salidas 2 Master (XLR-RCA) - 1 Booth (Jack TRS) - 4 Monitores de audifonos - 1 Rec Out - 1 Digital (AES/EBU) - 1 MIDI (DIN) | Comp. con Rekordbox - Serato Dj Pro - Traktor Pro 3 | Faders 60mm</t>
  </si>
  <si>
    <t>DJM-250MK2</t>
  </si>
  <si>
    <t>Mixer | DJ | 2 Chs | Sound Color FX | Entradas 3 Line (RCA) 2 Phono (RCA) 1 Mic Jack 1/4 | Salidas Master XLR-RCA 2 monitores de audifonos | 3 EQ | Puerto USB | Incluye software Rekordbox</t>
  </si>
  <si>
    <t>DJM-450</t>
  </si>
  <si>
    <t>Mixer | Dj | 2 Chs | Sound Color FX | Beat FX | Crossfader Magvel | Entradas 3 Line (RCA) 2 Phono (RCA) 1 Mic (Jack 1/4) | 2  Puertos USB A-B | Salidas 1 Master (XLR-RCA) 2 Monitores de Audifonos | Incluye software Rekordbox</t>
  </si>
  <si>
    <t>DJM-750MK2</t>
  </si>
  <si>
    <t>Mixer | DJ | 4 Chs | Sound Color FX | Send/Return | Entradas 4 phono (RCA) 4 CD/Line 1 Mic  | 1 Puerto USB | salidas 2 Master (XLR-RCA) 1 Booth (Jack TRS) 2 Monitores de Audifonos | Control Scratch Rekordbox</t>
  </si>
  <si>
    <t>DJM-900NXS2</t>
  </si>
  <si>
    <t>Mixer | DJ | 4 Chs | Sound Color FX | Send/Return | Entradas 4 phono (RCA) 4 CD/Line 4 Digital (Coaxial) 2 Mic  | 2 Puertos USB A-B| procesador de 64 Bits | Salidas 2 Master (XLR-RCA) 1 Booth (Jack TRS) 1 Rec Out (RCA) 1 Digital (Coaxial) 2 Monitores de Audifonos | Control Midi | Compatible con Rekordbox</t>
  </si>
  <si>
    <t>DJM-900NXS2-W</t>
  </si>
  <si>
    <t>DJS-1000</t>
  </si>
  <si>
    <t>Sampler profesional | DJ | Pantalla tactil de 7" | banda tactil | 16 Pads multicolor | entrada USB | procesador de FX</t>
  </si>
  <si>
    <t>DM-40</t>
  </si>
  <si>
    <t>Monitores de Estudio | Activo+Pasivo | 4" +0,75"tw | 70Hz – 30KHz | 35W + 35W | Entrada RCA y mini plug | Negro | Par |</t>
  </si>
  <si>
    <t>DM-40BT</t>
  </si>
  <si>
    <t>Monitores de Estudio | Activo+Pasivo | 4" +0,75"tw |70Hz – 30KHz | 35w + 35w | Entrada RCA y mini plug | Bluetooth | Par |</t>
  </si>
  <si>
    <t>DM-40BT-W</t>
  </si>
  <si>
    <t>Monitores de Estudio | Activo+Pasivo | 4" +0,75"tw |70Hz – 30KHz | 35w + 35w | Entrada RCA y mini plug | Bluetooth | Par | Blanco</t>
  </si>
  <si>
    <t>DM-40-W</t>
  </si>
  <si>
    <t>Monitores de Estudio | Activo+Pasivo | 4" +0,75"tw | 70Hz – 30KHz | 35W + 35W | Entrada RCA y mini plug | Blanco | Par |</t>
  </si>
  <si>
    <t>HC-CA0603</t>
  </si>
  <si>
    <t>Cable reemplazo | Para auriculares XDJ-X5 | 1,2 metros | Tipo espiral</t>
  </si>
  <si>
    <t>HC-CP08-G</t>
  </si>
  <si>
    <t>Dj | Accesorios | Cable espiralado 1,2 mts | Almohadillas de cuero | Color Verde</t>
  </si>
  <si>
    <t>HC-CP08-L</t>
  </si>
  <si>
    <t>Dj | Accesorios | Cable espiralado 1,2 mts | Almohadillas de cuero | Color Celeste</t>
  </si>
  <si>
    <t>HC-CP08-M</t>
  </si>
  <si>
    <t>Dj | Accesorios | Cable espiralado 1,2 mts | Almohadillas de cuero | Color Naranja</t>
  </si>
  <si>
    <t>HC-CP08-V</t>
  </si>
  <si>
    <t>Dj | Accesorios | Cable espiralado 1,2 mts | Almohadillas de cuero | Color Violeta</t>
  </si>
  <si>
    <t>HC-CP08-Y</t>
  </si>
  <si>
    <t>Dj | Accesorios | Cable espiralado 1,2 mts | Almohadillas de cuero | Color Amarillo</t>
  </si>
  <si>
    <t>HDJ-CP08-M</t>
  </si>
  <si>
    <t>Cable en Espiral para Auriculares, HDJ-CUE1</t>
  </si>
  <si>
    <t>HDJ-CUE1</t>
  </si>
  <si>
    <t>Auriculares | DJ | Profesionales | Respuesta 5 - 30000 Hz. 2000mW | 32 OHM |Cerrados | dinamico | Drivers de 40mm | Cable espiralado de 1,2mts. | 215g sin cable | Color negro.</t>
  </si>
  <si>
    <t>HDJ-CUE1BT-K</t>
  </si>
  <si>
    <t>Auriculares | DJ | Profesionales | Funcionalidad Bluetooth® | Respuesta 5 - 30000 Hz. 2000mW | 32 OHM |Cerrados | dinamico | Drivers de 40mm | Cable espiralado de 1,2mts. | 215g sin cable | Color negro.</t>
  </si>
  <si>
    <t>HDJ-CUE1BT-R</t>
  </si>
  <si>
    <t>Auriculares | DJ | Profesionales | Funcionalidad Bluetooth® | Respuesta 5 - 30000 Hz. 2000mW | 32 OHM |Cerrados | dinamico | Drivers de 40mm | Cable espiralado de 1,2mts. | 215g sin cable | Color Rojo.</t>
  </si>
  <si>
    <t>HDJ-CUE1BT-W</t>
  </si>
  <si>
    <t>Auriculares | DJ | Profesionales | Funcionalidad Bluetooth® | Respuesta 5 - 30000 Hz. 2000mW | 32 OHM |Cerrados | dinamico | Drivers de 40mm | Cable espiralado de 1,2mts. | 215g sin cable | Color blanco.</t>
  </si>
  <si>
    <t>HDJ-HC02</t>
  </si>
  <si>
    <t>Dj | Accesorios | Estuche para auriculares</t>
  </si>
  <si>
    <t>HDJ-S7-K</t>
  </si>
  <si>
    <t>Auriculares | DJ | Profesionales | Respuesta 5Hz a 40kHz. 2000mW | Cerrados | dinamico | Drivers de 40mm | Cable espiralado de 1,2mts. | 215g | Color negro.</t>
  </si>
  <si>
    <t>HDJ-S7-W</t>
  </si>
  <si>
    <t>Auriculares | DJ | Profesionales | Respuesta 5Hz a 40kHz. 2000mW | Cerrados | dinamico | Drivers de 40mm | Cable espiralado de 1,2mts. | 215g | Color blanco</t>
  </si>
  <si>
    <t>HDJ-X10-K/XEGWL</t>
  </si>
  <si>
    <t>Auriculares | DJ | profesionales | Respuesta 5Hz a 40kHz | 3500mW | Cerrados | dinamico | Drivers de 50mm | Cable espiralado de 1,2mts  | 328g | Color negro.</t>
  </si>
  <si>
    <t>HDJ-X5BT-K</t>
  </si>
  <si>
    <t>Auriculares | DJ | Profesionales | Funcionalidad Bluetooth® | Respuesta 5Hz a 30kHz. 2000mW | Cerrados | dinamico | Drivers de 40mm | Cable espiralado de 1,2mts. | 269g | Color negro.</t>
  </si>
  <si>
    <t>HDJ-X5BT-N</t>
  </si>
  <si>
    <t>Auriculares | DJ | Profesionales | Funcionalidad Bluetooth® | Respuesta 5Hz a 30kHz. 2000mW | Cerrados | dinamico | Drivers de 40mm | Cable espiralado de 1,2mts. | 269g</t>
  </si>
  <si>
    <t>HDJ-X5BT-R</t>
  </si>
  <si>
    <t>HDJ-X5BT-S</t>
  </si>
  <si>
    <t>Auriculares | DJ | Profesionales | Funcionalidad Bluetooth® | Respuesta 5Hz a 30kHz. 2000mW | Cerrados | dinamico | Drivers de 40mm | Cable espiralado de 1,2mts. | 269g | Color silver.</t>
  </si>
  <si>
    <t>HDJ-X5BT-W</t>
  </si>
  <si>
    <t>Auriculares | DJ | Profesionales | Funcionalidad Bluetooth® | Respuesta 5Hz a 30kHz. 2000mW | Cerrados | dinamico | Drivers de 40mm | Cable espiralado de 1,2mts. | 269g | Color Blanco.</t>
  </si>
  <si>
    <t>HDJ-X5-K</t>
  </si>
  <si>
    <t>Auriculares | DJ | Profesionales | Respuesta 5Hz a 30kHz. 2000mW | Cerrados | dinamico | Drivers de 40mm | Cable espiralado de 1,2mts. | 269g | Color negro.</t>
  </si>
  <si>
    <t>HDJ-X5-S</t>
  </si>
  <si>
    <t xml:space="preserve">Auriculares | DJ | Profesionales | Respuesta 5Hz a 30kHz. 2000mW | Cerrados | dinamico | Drivers de 40mm | Cable espiralado de 1,2mts. | 269g | Color Silver _x000D_
</t>
  </si>
  <si>
    <t>HDJ-X7-K</t>
  </si>
  <si>
    <t>Auriculares | DJ | Profesionales | Respuesta 5Hz a 30kHz. 3500mW | Cerrados | dinamico | Drivers de 50mm | Cable espiralado de 1,2mts. | 312g | Color negro.</t>
  </si>
  <si>
    <t>HDJ-X7-S</t>
  </si>
  <si>
    <t>Auriculares | DJ | Profesionales | Respuesta 5Hz a 30kHz. 3500mW | Cerrados | dinamico | Drivers de 50mm | Cable espiralado de 1,2mts. | 312g | Color Silver</t>
  </si>
  <si>
    <t>INTERFACE2</t>
  </si>
  <si>
    <t>Interface | de audio | DJ | de 2 Chs | 96Khz | incluye software Rekordbox DJ y DVS | Incluye 2 vinilos de control</t>
  </si>
  <si>
    <t>PC-HS01-K</t>
  </si>
  <si>
    <t>Cabezal para Giradiscos PLX | Sin Púa | Color: Negro</t>
  </si>
  <si>
    <t>PC-HS01-N</t>
  </si>
  <si>
    <t>Cabezal para Giradiscos PLX | Sin Púa | Color: Dorado</t>
  </si>
  <si>
    <t>PC-HS01-S</t>
  </si>
  <si>
    <t>Cabezal para Giradiscos PLX | Sin Púa | Color: Plateado</t>
  </si>
  <si>
    <t>PLX-1000</t>
  </si>
  <si>
    <t>Bandeja Giradiscos | Profesional | traccion directa | velocidad 33-45 rpm | salida Phono analoga</t>
  </si>
  <si>
    <t>PLX-500-K</t>
  </si>
  <si>
    <t>Bandeja Giradiscos | Profesional | traccion directa | velocidad 33, 45, 78 rpmm | salida Phono analoga | Conexion USB para grabacion con Rekordbox</t>
  </si>
  <si>
    <t>PLX-500-W</t>
  </si>
  <si>
    <t>Bandeja Giradiscos | Profesional | traccion directa | velocidad 33, 45, 78 rpmm | salida Phono analoga | Conexion USB para grabacion con Rekordbox | Color BLANCO</t>
  </si>
  <si>
    <t>RB-DMX1</t>
  </si>
  <si>
    <t>Interface | de iluminacion | para accesorios compatibles con DMX512 | Entrada USB | Terminal de salida DMX | Conector XLR</t>
  </si>
  <si>
    <t>RB-VD1-CB</t>
  </si>
  <si>
    <t>Vinilo de control | Color Azul | PAR</t>
  </si>
  <si>
    <t>RB-VD1-CL</t>
  </si>
  <si>
    <t>Vinilo de control | Color Gris | PAR</t>
  </si>
  <si>
    <t>RB-VD1-CR</t>
  </si>
  <si>
    <t>Vinilo de control | Color Rojo | PAR</t>
  </si>
  <si>
    <t>RB-VD1-K</t>
  </si>
  <si>
    <t>Vinilo de Control | Par de discos para Schatch |color Negro</t>
  </si>
  <si>
    <t>RB-VD2-CB</t>
  </si>
  <si>
    <t xml:space="preserve">Discos de Vinilo de control | Para Rekordboks DVS | Juego de 2 discos | Para usarse con INTERFASE2 | Color: Clear Blue  </t>
  </si>
  <si>
    <t>RB-VD2-CL</t>
  </si>
  <si>
    <t xml:space="preserve">Discos de Vinilo de control | Para Rekordboks DVS | Juego de 2 discos | Para usarse con INTERFASE2 | Color: Clear </t>
  </si>
  <si>
    <t>RB-VD2-CR</t>
  </si>
  <si>
    <t>Discos de Vinilo de control | Para Rekordboks DVS | Juego de 2 discos | Para usarse con INTERFASE2 | Color: Clear Red</t>
  </si>
  <si>
    <t>RB-VD2-K</t>
  </si>
  <si>
    <t>Discos de Vinilo de control | Para Rekordboks DVS | Juego de 2 discos | Para usarse con INTERFASE2 | Color: Black</t>
  </si>
  <si>
    <t>RB-VD2-W</t>
  </si>
  <si>
    <t>Discos de Vinilo de control | Para Rekordboks DVS | Juego de 2 discos | Para usarse con INTERFASE2 | Color: White</t>
  </si>
  <si>
    <t>RB-VS1-K</t>
  </si>
  <si>
    <t>Vinilo de control | Pack con Rekordbox DVS | Color Negro | PAR</t>
  </si>
  <si>
    <t>RMX-1000</t>
  </si>
  <si>
    <t>Remix Station | DJ |Escene FX |Isolator FX | Rhythm FX | Controlador VST/AU/RTAS | Puerto USB | 1.3Kg</t>
  </si>
  <si>
    <t>S-DJ50X</t>
  </si>
  <si>
    <t>Monitor de Estudio | Activo | 5"+ 1"dr | 80w | Woofer | Biamplificado | Entradas. XLR | TRS y RCA</t>
  </si>
  <si>
    <t>S-DJ60X</t>
  </si>
  <si>
    <t>Monitor de Estudio | Activo | 6"+ 1"dr | 45Hz – 20KHz | 125w | Bass reflex  | Biamplificado | Entradas. XLR | TRS y RCA</t>
  </si>
  <si>
    <t>S-DJ80X</t>
  </si>
  <si>
    <t xml:space="preserve">Monitor de Estudio | Activo | 8"+ 1"dr | 40Hz – 20KHz | 160w | Bass reflex  | Biamplificado | Entradas. XLR | TRS y RCA _x000D_
</t>
  </si>
  <si>
    <t>TAS-1</t>
  </si>
  <si>
    <t>Sintetizador | analogo | monofonico | TORAIZ |diseño Dave Smith | 495 Presets | Efectos Prophet 6 | Arpegiador | Secuencer | MIDI In OUT. 2 VCOS 2 VCFS 1 LFO</t>
  </si>
  <si>
    <t>TSP-16</t>
  </si>
  <si>
    <t>Sampler | Profesional | Step Secuencer | pantalla tactil a color | 16 Pads | Diseño Dave Smith</t>
  </si>
  <si>
    <t>VM-50</t>
  </si>
  <si>
    <t>Monitor de Estudio | Activo | 5,25"+ 1"dr | 60w | Woofer de Aramid | Biamplificado | Entradas. XLR | TRS y RCA | 16 combinaciones de seteos</t>
  </si>
  <si>
    <t>VM-70</t>
  </si>
  <si>
    <t>Monitor de Estudio | Activo | 6,5"+ 1"dr | 100w | Woofer de Aramid | Biamplificado | Entradas. XLR | TRS y RCA | 16 combinaciones de seteos</t>
  </si>
  <si>
    <t>XDJ-RR</t>
  </si>
  <si>
    <t>Sistema DJ todo en uno | 2 Chs | USB 2 puertos A-B | 2 Platos | 8 Pads | Salidas Master XLR - RCA | Entrada de Mic XLR - TRS de 1/4 | Pantalla color de 7" | Software incluido Rekordbox | Adapatador CA incluido</t>
  </si>
  <si>
    <t>XDJ-RX2</t>
  </si>
  <si>
    <t>Sistema DJ todo en uno | 2 Chs | USB 2 puertos A-B | 2 Platos | 16 Pads | Salidas Master XLR - RCA | Salida Booth Jack TRS | Entrada de Mic 2 Neutrik Combo | Pantalla color de 7" | Compatible con  Rekordbox (Incluye tarjeta de clave de licencia) | Adapatador CA incluido</t>
  </si>
  <si>
    <t>XDJ-RX3</t>
  </si>
  <si>
    <t>Sistema DJ todo en uno | 2 Chs | 3 puertos USB |  16 Pads | Salidas Master XLR - RCA | Pantalla Jog color| Entrada para 2 mics| Pantalla color de 10.1" | Compatible  Rekordbox-Serato</t>
  </si>
  <si>
    <t>XDJ-XZ</t>
  </si>
  <si>
    <t>Sistema DJ todo en uno | 4 Chs | USB 2 puertos A-B | 2 Platos | 16 Pads | Salidas XLR - RCA | Salida Booth Jack TRS | Salida Send Jack TRS | Entradas de 2 linea RCA - 2 Phono RCA - 1 Auxiliar RCA - Mic XLR - TRS de 1/4 | Pantalla color tactil LCD de 7" | Pantalla On Jog color | Compatible con Rekordbox y Serato Dj Pro | Adapatador CA incluido</t>
  </si>
  <si>
    <t>XDJ-XZ-W</t>
  </si>
  <si>
    <t xml:space="preserve">Sistema DJ todo en uno | 4 Chs | USB 2 puer A-B | 2 Platos | 16 Pads | Out XLR - RCA y Booth Jack TRS | Out Send Jack TRS | IN linea RCA - 2 Phono RCA - 1 Aux RCA - Mic XLR - TRS de 1/4 |  LCD de 7" | Pant. On Jog color | Comp. c/ Rekordbox y Serato Dj Pro | Adap. CA incluido | Color Blanco _x000D_
</t>
  </si>
  <si>
    <t>XDJ-1000MK2</t>
  </si>
  <si>
    <t>Reproductor Pro-DJ|Diseño Estilo CDJ|Pantalla Tactil|Teclado QWERTY|Pro DJ Link|2 bancos de 4 Hot Cues|Soporte FLAC-ALAC Alta resolucion|Incluye Rekordbox DJ|3.7Kg|</t>
  </si>
  <si>
    <t>XDJ-700</t>
  </si>
  <si>
    <t>Reproductor Pro-DJ|Diseño Estilo CDJ|Pantalla Tactil|Teclado QWERTY|Pro DJ Link|Hot Cues|Soporte AAC-AIFF-MP3-WAV|Incluye Rekordbox DJ|2.0Kg |</t>
  </si>
  <si>
    <t>XPRS115S</t>
  </si>
  <si>
    <t xml:space="preserve">Bafle Sub activo, c/POWERSOFT 15" Full range, 1200W/RMS 40-160Hz </t>
  </si>
  <si>
    <t>5012N</t>
  </si>
  <si>
    <t>Patinador anti estatico| Impide que el patinador se pegue al vinilo al cambiar los discos | Ideal para DJing de todos los generos, rutinas, Scratching, Batallas y discos de control digital | (x Par)</t>
  </si>
  <si>
    <t>POWER M</t>
  </si>
  <si>
    <t>JBJ1044-BK</t>
  </si>
  <si>
    <t>Bateria | Para niño | 3 cuerpos | bombo 12"x10 | 6T | T:  8" | Red 8"  | Plato 8" | color: Negro</t>
  </si>
  <si>
    <t>JBJ1044-SL</t>
  </si>
  <si>
    <t>Bateria | Para niño | 3 cuerpos | bombo 12"x10 | 6T | T:  8" | Red 8"  | Plato 8" | color: Plateado</t>
  </si>
  <si>
    <t>PRS</t>
  </si>
  <si>
    <t>AMARC1_A5L6</t>
  </si>
  <si>
    <t>AMARC1_A5L6- Stealth</t>
  </si>
  <si>
    <t>AMSOC1_E2LLR</t>
  </si>
  <si>
    <t>Amplificador |  Para Guitarra |  Sonzera 20 | 20 watts | Valvular 6L6-12AX7 | Combo 1x12 | Reverb</t>
  </si>
  <si>
    <t>CUM4FTHTI63_5-5V</t>
  </si>
  <si>
    <t>Black gold Wraparound Hybrid Package...</t>
  </si>
  <si>
    <t>CU2VS</t>
  </si>
  <si>
    <t>CU4LBG</t>
  </si>
  <si>
    <t>CU4LDC</t>
  </si>
  <si>
    <t>CU44BG</t>
  </si>
  <si>
    <t>CU44BQ</t>
  </si>
  <si>
    <t>CU44CA</t>
  </si>
  <si>
    <t>CU44CH</t>
  </si>
  <si>
    <t>CU44DC</t>
  </si>
  <si>
    <t>CU44FE</t>
  </si>
  <si>
    <t>C4M4F2HSIBT</t>
  </si>
  <si>
    <t>C844EV</t>
  </si>
  <si>
    <t>C844FE</t>
  </si>
  <si>
    <t>C844VS</t>
  </si>
  <si>
    <t>DGM22BT</t>
  </si>
  <si>
    <t>DGM22GT</t>
  </si>
  <si>
    <t>D2H2--HSIDT</t>
  </si>
  <si>
    <t>J2R1J</t>
  </si>
  <si>
    <t>Guitarra Electrica | SE Silver Sky | RWN | Cuerpo sólido de Poplar | 3 Pickups singles | Funda | Trémolo | Color: Dragon Fruit</t>
  </si>
  <si>
    <t>J2R2J</t>
  </si>
  <si>
    <t>Guitarra Electrica | SE Silver Sky | RWN | Cuerpo sólido de Poplar | 3 Pickups singles | Funda | Trémolo | Color: Stone Blue</t>
  </si>
  <si>
    <t>J2R3J</t>
  </si>
  <si>
    <t>Guitarra Electrica | SE Silver Sky | RWN | Cuerpo sólido de Poplar | 3 Pickups singles | Funda | Trémolo | Color: Moon White</t>
  </si>
  <si>
    <t>J2R4J</t>
  </si>
  <si>
    <t>Guitarra Electrica | SE Silver Sky | RWN | Cuerpo sólido de Poplar | 3 Pickups singles | Funda | Trémolo | Color: Ever Green</t>
  </si>
  <si>
    <t>MHHHB</t>
  </si>
  <si>
    <t>MIVC</t>
  </si>
  <si>
    <t>M5M2FTHVIB2_1-1K</t>
  </si>
  <si>
    <t>M522BG</t>
  </si>
  <si>
    <t>M522FE</t>
  </si>
  <si>
    <t>M522VS</t>
  </si>
  <si>
    <t>PGBG</t>
  </si>
  <si>
    <t>PGDC</t>
  </si>
  <si>
    <t>PGFE</t>
  </si>
  <si>
    <t>SE PAUL'S GUITAR *NEW COLOR* FE - Faded Blue</t>
  </si>
  <si>
    <t>RLBL</t>
  </si>
  <si>
    <t>SASY</t>
  </si>
  <si>
    <t>STS522MT</t>
  </si>
  <si>
    <t>STS522VC</t>
  </si>
  <si>
    <t>STTRBL</t>
  </si>
  <si>
    <t>ST245TS</t>
  </si>
  <si>
    <t>ST4TB</t>
  </si>
  <si>
    <t>ST4TS</t>
  </si>
  <si>
    <t>ST4VC</t>
  </si>
  <si>
    <t>ST44TB</t>
  </si>
  <si>
    <t>ST44VC</t>
  </si>
  <si>
    <t>ST844TB</t>
  </si>
  <si>
    <t>ST844TS</t>
  </si>
  <si>
    <t>S522BG</t>
  </si>
  <si>
    <t>S522FE</t>
  </si>
  <si>
    <t>S522VS</t>
  </si>
  <si>
    <t>TRCA</t>
  </si>
  <si>
    <t>TR22CA</t>
  </si>
  <si>
    <t>ZM3MC</t>
  </si>
  <si>
    <t>101719:NNC</t>
  </si>
  <si>
    <t>Microfono | 57-08 | Humbucker | Alnico 2 | Reedición ´57 | Cover Nickelado | Posición Treble</t>
  </si>
  <si>
    <t>101720:NNC</t>
  </si>
  <si>
    <t>Microfono | 57-08 | Humbucker | Alnico 2 | Reedición ´57 | Cover Nickelado | Posición Bass</t>
  </si>
  <si>
    <t>101725:NNN</t>
  </si>
  <si>
    <t>Microfono | Dragon II | Humbucker | Alnico 4 | Cover Nickelado | Posición Treble</t>
  </si>
  <si>
    <t>101726:NNN</t>
  </si>
  <si>
    <t>Microfono | Dragon II | Humbucker | Alnico 4 | Cover Nickelado | Posición Bass</t>
  </si>
  <si>
    <t>101765:001:001:002</t>
  </si>
  <si>
    <t>Potenciometro | Original | Push-Pull | Tono | Switch bobina doble a simple | 500K</t>
  </si>
  <si>
    <t>101765:002:001:001</t>
  </si>
  <si>
    <t>Potenciometro | Original | Volumen | 500K</t>
  </si>
  <si>
    <t>101765:003:001:001</t>
  </si>
  <si>
    <t>Potenciometro | Original | Tono | 500K | Capacitor </t>
  </si>
  <si>
    <t>105394:005:002</t>
  </si>
  <si>
    <t>Llave Selectora | Estilo rotativo | 5 posiciones</t>
  </si>
  <si>
    <t>106663:001:001</t>
  </si>
  <si>
    <t>Afinador | Cromatico | T/Pinza | Mini headstock | Recarga USB | Pantalla a color</t>
  </si>
  <si>
    <t>107369:001</t>
  </si>
  <si>
    <t>Soporte de guitarra | De piso  | Metalico | Con cuello cóncavo | Disño exclusivo | Apto pintura Nitrocelulosa</t>
  </si>
  <si>
    <t>REMO</t>
  </si>
  <si>
    <t>AX-0113-00</t>
  </si>
  <si>
    <t xml:space="preserve">Parche |  13"  |  Ambassador X       |  Arenado  |  1 capa  |  12-mil  | Para Tom o Tambor _x000D_
</t>
  </si>
  <si>
    <t>AX-0113-14</t>
  </si>
  <si>
    <t xml:space="preserve">Parche |  13"  |  Ambassador X14   |  Arenado  |  1 capa  |  12-mil  | Para Tambor _x000D_
</t>
  </si>
  <si>
    <t>AX-0114-00</t>
  </si>
  <si>
    <t xml:space="preserve">Parche |  14"  |  Ambassador X       |  Arenado  |  1 capa  |  12-mil  | Para Tom o Tambor _x000D_
</t>
  </si>
  <si>
    <t>AX-0114-14</t>
  </si>
  <si>
    <t xml:space="preserve">Parche |  14"  |  Ambassador X14   |  Arenado  |  1 capa  |  14-mil  | Para Tambor _x000D_
</t>
  </si>
  <si>
    <t>BA010600</t>
  </si>
  <si>
    <t xml:space="preserve">Parche |  06"  |  Ambassador Coated    |  Arenado  |  1 capa  |  10-mil   |  Para Tom _x000D_
</t>
  </si>
  <si>
    <t>BA010800</t>
  </si>
  <si>
    <t xml:space="preserve">Parche |  08"  |  Ambassador Coated    |  Arenado  |  1 capa  |  10-mil   |  Para Tom  _x000D_
</t>
  </si>
  <si>
    <t>BA011000</t>
  </si>
  <si>
    <t xml:space="preserve">Parche |  10"  |  Ambassador Coated    |  Arenado  |  1 capa  |  10-mil   |  Para Tom o Tambor _x000D_
</t>
  </si>
  <si>
    <t>BA011200</t>
  </si>
  <si>
    <t>Parche |  12"  |  Ambassador Coated    |  Arenado  |  1 capa  |  10-mil   |  Para Tom o Tambor</t>
  </si>
  <si>
    <t>BA011300</t>
  </si>
  <si>
    <t xml:space="preserve">Parche |  13"  |  Ambassador Coated    |  Arenado  |  1 capa  |  10-mil   |  Para Tom o Tambor _x000D_
</t>
  </si>
  <si>
    <t>BA-0114-JP</t>
  </si>
  <si>
    <t xml:space="preserve">Parche |  14"  |  Ambassador Smooth White Coated    |  Arenado  |  1 capa  |  10-mil   |  Para Tom o Tambor _x000D_
</t>
  </si>
  <si>
    <t>BA0114JP</t>
  </si>
  <si>
    <t xml:space="preserve">Parche |  14"  |  Ambassador Smooth White Coated    |  Arenado  |  1 capa  |  10-mil   |  Para Tom o Tambor </t>
  </si>
  <si>
    <t>BA011400</t>
  </si>
  <si>
    <t>Parche |  14"  |  Ambassador Coated    |  Arenado  |  1 capa  |  10-mil   |  Para Tom o Tambor</t>
  </si>
  <si>
    <t>BA011500</t>
  </si>
  <si>
    <t xml:space="preserve">Parche |  15"  |  Ambassador Coated    |  Arenado  |  1 capa  |  10-mil   |  Para Tom o Tambor _x000D_
</t>
  </si>
  <si>
    <t>BA011600</t>
  </si>
  <si>
    <t>Parche |  16"  |  Ambassador Coated    |  Arenado  |  1 capa  |  10-mil   |  Para Tom</t>
  </si>
  <si>
    <t>BA011800</t>
  </si>
  <si>
    <t xml:space="preserve">Parche |  18"  |  Ambassador Coated    |  Arenado  |  1 capa  |  10-mil   |  Para Tom _x000D_
</t>
  </si>
  <si>
    <t>BA030600</t>
  </si>
  <si>
    <t xml:space="preserve">Parche |  06"  |  Ambassador Clear  |  Transparente  |  1 capa  |  10-mil  |  Para Tom _x000D_
</t>
  </si>
  <si>
    <t>BA030800</t>
  </si>
  <si>
    <t xml:space="preserve">Parche |  08"  |  Ambassador Clear  |  Transparente  |  1 capa  |  10-mil  |  Para Tom  _x000D_
</t>
  </si>
  <si>
    <t>BA031000</t>
  </si>
  <si>
    <t xml:space="preserve">Parche |  10"  |  Ambassador Clear  |  Transparente  |  1 capa  |  10-mil  |  Para Tom o Tambor _x000D_
</t>
  </si>
  <si>
    <t>BA031200</t>
  </si>
  <si>
    <t xml:space="preserve">Parche |  12"  |  Ambassador Clear  |  Transparente  |  1 capa  |  10-mil  |  Para Tom o Tambor _x000D_
</t>
  </si>
  <si>
    <t>BA031300</t>
  </si>
  <si>
    <t xml:space="preserve">Parche |  13"  |  Ambassador Clear  |  Transparente  |  1 capa  |  10-mil  |  Para Tom o Tambor _x000D_
</t>
  </si>
  <si>
    <t>BA031400</t>
  </si>
  <si>
    <t xml:space="preserve">Parche |  14"  |  Ambassador Clear  |  Transparente  |  1 capa  |  10-mil  |  Para Tom o Tambor _x000D_
</t>
  </si>
  <si>
    <t>BA031500</t>
  </si>
  <si>
    <t xml:space="preserve">Parche |  15"  |  Ambassador Clear  |  Transparente  |  1 capa  |  10-mil  |  Para Tom o Tambor _x000D_
</t>
  </si>
  <si>
    <t>BA031600</t>
  </si>
  <si>
    <t xml:space="preserve">Parche |  16"  |  Ambassador Clear  |  Transparente  |  1 capa  |  10-mil  |  Para Tom  _x000D_
</t>
  </si>
  <si>
    <t>BA031800</t>
  </si>
  <si>
    <t>Parche | 18" |  Ambassador Clear  |  Transparente  |  1 capa  |  10-mil  |  Para Tom</t>
  </si>
  <si>
    <t>BA-0810-ES</t>
  </si>
  <si>
    <t xml:space="preserve">Parche |  10"  |  Black Suede    |  Texturado suave negro  |  1 capa  |  10-mil  |  Para Tom o Tambor _x000D_
</t>
  </si>
  <si>
    <t>BA-0812-ES</t>
  </si>
  <si>
    <t xml:space="preserve">Parche |  12"  |  Black Suede    |  Texturado suave negro  |  1 capa  |  10-mil  |  Para Tom o Tambor _x000D_
</t>
  </si>
  <si>
    <t>BA-0813-ES</t>
  </si>
  <si>
    <t xml:space="preserve">Parche |  13"  |  Black Suede    |  Texturado suave negro  |  1 capa  |  10-mil  |  Para Tom o Tambor _x000D_
</t>
  </si>
  <si>
    <t>BA-0814-ES</t>
  </si>
  <si>
    <t xml:space="preserve">Parche |  14"  |  Black Suede    |  Texturado suave negro  |  1 capa  |  10-mil  |  Para Tom o Tambor _x000D_
</t>
  </si>
  <si>
    <t>BA-0816-ES</t>
  </si>
  <si>
    <t xml:space="preserve">Parche |  16"  |  Black Suede    |  Texturado suave negro  |  1 capa  |  10-mil  |  Para Tom  _x000D_
</t>
  </si>
  <si>
    <t>BA-0818-ES</t>
  </si>
  <si>
    <t xml:space="preserve">Parche |  18"  |  Black Suede    |  Texturado suave negro  |  1 capa  |  10-mil  |  Para Tom _x000D_
</t>
  </si>
  <si>
    <t>BB-1122-00</t>
  </si>
  <si>
    <t xml:space="preserve">Parche |  22"  |  Emperor Coated   |  Arenado  |  2 capas  |  2 x 7-mil  |  Para Bombo _x000D_
</t>
  </si>
  <si>
    <t>BB-1124-00</t>
  </si>
  <si>
    <t xml:space="preserve">Parche |  24"  |  Emperor Coated   |  Arenado  |  2 capas  |  2 x 7-mil  |  Para Bombo _x000D_
 _x000D_
</t>
  </si>
  <si>
    <t>BB-1322-00</t>
  </si>
  <si>
    <t xml:space="preserve">Parche |  22"  |  Emperor Clear  |  Transparente  |  2 capas  |  2 x 7-mil  |  Para Bombo _x000D_
</t>
  </si>
  <si>
    <t>BD-0114-00</t>
  </si>
  <si>
    <t xml:space="preserve">Parche |  14"  |  Diplomat Coated  |  Arenado  |  1 capa  | 7.5-mil  |  Para Tom o Tambor _x000D_
</t>
  </si>
  <si>
    <t>BD-0310-00</t>
  </si>
  <si>
    <t xml:space="preserve">Parche |  10"  |  Diplomat Clear  |  Transparente |  1 capa  | 7.5-mil  |  Para Tom o Resonante _x000D_
</t>
  </si>
  <si>
    <t>BD-0312-00</t>
  </si>
  <si>
    <t xml:space="preserve">Parche |  12"  |  Diplomat Clear  |  Transparente |  1 capa  | 7.5-mil  |  Para Tom o Resonante _x000D_
</t>
  </si>
  <si>
    <t>BD-0313-00</t>
  </si>
  <si>
    <t>Parche |  13"  |  Diplomat Clear  |  Transparente |  1 capa  | 7.5-mil  |  Para Tom o Resonante</t>
  </si>
  <si>
    <t>BD-0314-00</t>
  </si>
  <si>
    <t xml:space="preserve">Parche |  14"  |  Diplomat Clear  |  Transparente |  1 capa  | 7.5-mil  |  Para Tom o Resonante _x000D_
</t>
  </si>
  <si>
    <t>BD-0315-00</t>
  </si>
  <si>
    <t xml:space="preserve">Parche |  15"  |  Diplomat Clear  |  Transparente |  1 capa  | 7.5-mil  |  Para Tom o Resonante _x000D_
</t>
  </si>
  <si>
    <t>BD-0316-00</t>
  </si>
  <si>
    <t>Parche |  16"  |  Diplomat Clear  |  Transparente |  1 capa  | 7.5-mil  |  Para Tom o Resonante</t>
  </si>
  <si>
    <t>BD-0318-00</t>
  </si>
  <si>
    <t>Parche |  18"  |  Diplomat Clear  |  Transparente |  1 capa  | 7.5-mil  |  Para Tom o Resonante</t>
  </si>
  <si>
    <t>BE-0108-00</t>
  </si>
  <si>
    <t xml:space="preserve">Parche |  08"  |  Emperor Coated  |  Arenado  |  2 capas  | 2 x 7-mil  |  Para Tom _x000D_
</t>
  </si>
  <si>
    <t>BE-0110-00</t>
  </si>
  <si>
    <t xml:space="preserve">Parche |  10"  |  Emperor Coated  |  Arenado  |  2 capas  | 2 x 7-mil  |  Para Tom o Tambor _x000D_
</t>
  </si>
  <si>
    <t>BE-0112-00</t>
  </si>
  <si>
    <t>Parche |  12"  |  Emperor Coated  |  Arenado  |  2 capas  | 2 x 7-mil  |  Para Tom o Tambor</t>
  </si>
  <si>
    <t>BE-0113-00</t>
  </si>
  <si>
    <t>Parche |  13"  |  Emperor Coated  |  Arenado  |  2 capas  | 2 x 7-mil  |  Para Tom o Tambor</t>
  </si>
  <si>
    <t>BE-0114-00</t>
  </si>
  <si>
    <t>Parche |  14"  |  Emperor Coated  |  Arenado  |  2 capas  | 2 x 7-mil  |  Para Tom o Tambor.</t>
  </si>
  <si>
    <t>BE-0115-00</t>
  </si>
  <si>
    <t xml:space="preserve">Parche |  15"  |  Emperor Coated  |  Arenado  |  2 capas  | 2 x 7-mil  |  Para Tom o Tambor _x000D_
</t>
  </si>
  <si>
    <t>BE-0116-00</t>
  </si>
  <si>
    <t xml:space="preserve">Parche |  16"  |  Emperor Coated  |  Arenado  |  2 capas  | 2 x 7-mil  |  Para Tom _x000D_
</t>
  </si>
  <si>
    <t>BE-0118-00</t>
  </si>
  <si>
    <t xml:space="preserve">Parche |  18"  |  Emperor Coated  |  Arenado  |  2 capas  | 2 x 7-mil  |  Para Tom _x000D_
</t>
  </si>
  <si>
    <t>BE-0308-00</t>
  </si>
  <si>
    <t xml:space="preserve">Parche | 08" |  Emperor Clear  |  Transparente  |  2 capas  | 2 x 7-mil  |  Para Tom  _x000D_
</t>
  </si>
  <si>
    <t>BE-0310-CT-OG</t>
  </si>
  <si>
    <t>Parche | 10" | Emperor | Colortone | Para Tom | Tecnologia Skyndeep | Color : Orange</t>
  </si>
  <si>
    <t>BE-0310-CT-RD</t>
  </si>
  <si>
    <t>Parche | 10" | Emperor | Colortone | Para Tom | Tecnologia Skyndeep | Color : Red</t>
  </si>
  <si>
    <t>BE-0310-CT-SM</t>
  </si>
  <si>
    <t>Parche | 10" | Emperor | Colortone | Para Tom | Tecnologia Skyndeep | Color : Smoke</t>
  </si>
  <si>
    <t>BE-0310-00</t>
  </si>
  <si>
    <t xml:space="preserve">Parche | 10" | Emperor Clear | Transparente | 2 capas | 2 x 7-mil | Para Tom _x000D_
</t>
  </si>
  <si>
    <t>BE-0312-CT-OG</t>
  </si>
  <si>
    <t>Parche | 12" | Emperor | Colortone | Para Tom | Tecnologia Skyndeep | Color : Orange</t>
  </si>
  <si>
    <t>BE-0312-CT-RD</t>
  </si>
  <si>
    <t>Parche | 12" | Emperor | Colortone | Para Tom | Tecnologia Skyndeep | Color : Red</t>
  </si>
  <si>
    <t>BE-0312-CT-SM</t>
  </si>
  <si>
    <t>Parche | 12" | Emperor | Colortone | Para Tom | Tecnologia Skyndeep | Color : Smoke</t>
  </si>
  <si>
    <t>BE-0312-00</t>
  </si>
  <si>
    <t xml:space="preserve">Parche | 12" | Emperor Clear | Transparente | 2 capas | 2 x 7-mil | Para Tom _x000D_
 _x000D_
 _x000D_
</t>
  </si>
  <si>
    <t>BE-0313-CT-OG</t>
  </si>
  <si>
    <t>Parche | 13" | Emperor | Colortone | Para Tom | Tecnologia Skyndeep | Color : Orange</t>
  </si>
  <si>
    <t>BE-0313-CT-RD</t>
  </si>
  <si>
    <t>Parche | 13" | Emperor | Colortone | Para Tom | Tecnologia Skyndeep | Color : Red</t>
  </si>
  <si>
    <t>BE-0313-CT-SM</t>
  </si>
  <si>
    <t>Parche | 13" | Emperor | Colortone | Para Tom | Tecnologia Skyndeep | Color : Smoke</t>
  </si>
  <si>
    <t>BE-0313-00</t>
  </si>
  <si>
    <t xml:space="preserve">Parche | 13" | Emperor Clear | Transparente | 2 capas | 2 x 7-mil | Para Tom _x000D_
 _x000D_
 _x000D_
</t>
  </si>
  <si>
    <t>BE-0314-CT-OG</t>
  </si>
  <si>
    <t>Parche | 14" | Emperor | Colortone | Para Tom | Tecnologia Skyndeep | Color : Orange</t>
  </si>
  <si>
    <t>BE-0314-CT-RD</t>
  </si>
  <si>
    <t>Parche | 14" | Emperor | Colortone | Para Tom | Tecnologia Skyndeep | Color : Red</t>
  </si>
  <si>
    <t>BE-0314-CT-SM</t>
  </si>
  <si>
    <t>Parche | 14" | Emperor | Colortone | Para Tom | Tecnologia Skyndeep | Color : Smoke</t>
  </si>
  <si>
    <t>BE-0314-00</t>
  </si>
  <si>
    <t xml:space="preserve">Parche | 14" | Emperor Clear | Transparente | 2 capas | 2 x 7-mil | Para Tom _x000D_
</t>
  </si>
  <si>
    <t>BE-0316-CT-OG</t>
  </si>
  <si>
    <t>Parche | 16" | Emperor | Colortone | Para Tom | Tecnologia Skyndeep | Color : Orange</t>
  </si>
  <si>
    <t>BE-0316-CT-RD</t>
  </si>
  <si>
    <t>Parche | 16" | Emperor | Colortone | Para Tom | Tecnologia Skyndeep | Color : Red</t>
  </si>
  <si>
    <t>BE-0316-CT-SM</t>
  </si>
  <si>
    <t>Parche | 16" | Emperor | Colortone | Para Tom | Tecnologia Skyndeep | Color : Smoke</t>
  </si>
  <si>
    <t>BE-0316-00</t>
  </si>
  <si>
    <t xml:space="preserve">Parche | 16" | Emperor Clear | Transparente | 2 capas | 2 x 7-mil | Para Tom _x000D_
</t>
  </si>
  <si>
    <t>BE-0318-CT-OG</t>
  </si>
  <si>
    <t>Parche | 18" | Emperor | Colortone | Para Tom | Tecnologia Skyndeep | Color : Orange</t>
  </si>
  <si>
    <t>BE-0318-CT-RD</t>
  </si>
  <si>
    <t>Parche | 18" | Emperor | Colortone | Para Tom | Tecnologia Skyndeep | Color : Red</t>
  </si>
  <si>
    <t>BE-0318-CT-SM</t>
  </si>
  <si>
    <t>Parche | 18" | Emperor | Colortone | Para Tom | Tecnologia Skyndeep | Color : Smoke</t>
  </si>
  <si>
    <t>BE-0318-00</t>
  </si>
  <si>
    <t xml:space="preserve">Parche | 18" | Emperor Clear | Transparente | 2 capas | 2 x 7-mil | Para Tom _x000D_
</t>
  </si>
  <si>
    <t>BR111800</t>
  </si>
  <si>
    <t xml:space="preserve">Parche |  18"  |  Ambassador Coated    |  Arenado  |  1 capa  |  10-mil   |  Para Bombo _x000D_
</t>
  </si>
  <si>
    <t>BR112000</t>
  </si>
  <si>
    <t>Parche |  20"  |  Ambassador Coated    |  Arenado  |  1 capa  |  10-mil   |  Para Bombo.</t>
  </si>
  <si>
    <t>BR112200</t>
  </si>
  <si>
    <t xml:space="preserve">Parche |  22"  |  Ambassador Coated    |  Arenado  |  1 capa  |  10-mil   |  Para Bombo _x000D_
</t>
  </si>
  <si>
    <t>BR112400</t>
  </si>
  <si>
    <t xml:space="preserve">Parche |  24"  |  Ambassador Coated    |  Arenado  |  1 capa  |  10-mil   |  Para Bombo _x000D_
</t>
  </si>
  <si>
    <t>BR112600</t>
  </si>
  <si>
    <t xml:space="preserve">Parche |  26"  |  Ambassador Coated    |  Arenado  |  1 capa  |  10-mil   |  Para Bombo _x000D_
</t>
  </si>
  <si>
    <t>BR-1140-00</t>
  </si>
  <si>
    <t xml:space="preserve">Parche |  40"  |  Ambassador Coated    |  Arenado  |  1 capa  |  10-mil   |  Para Bombo _x000D_
</t>
  </si>
  <si>
    <t>BR132200</t>
  </si>
  <si>
    <t xml:space="preserve">Parche |  22"  |  Ambassador Clear       |  Transparente  |  1 capa  |  10-mil  |  Para Bombo _x000D_
</t>
  </si>
  <si>
    <t>BX-0112-10</t>
  </si>
  <si>
    <t xml:space="preserve">Parche |  12"  |  Emperor X   |  Arenado  |  2 capas  |  2 x 7-mil  | Refuerzo central abajo  |  Para Tambor   _x000D_
</t>
  </si>
  <si>
    <t>BX-0113-10</t>
  </si>
  <si>
    <t xml:space="preserve">Parche |  13"  |  Emperor X   |  Arenado  |  2 capas  |  2 x 7-mil  | Refuerzo central abajo  |  Para Tambor    _x000D_
 _x000D_
</t>
  </si>
  <si>
    <t>BX-0114-10</t>
  </si>
  <si>
    <t xml:space="preserve">Parche |  14"  |  Emperor X   |  Arenado  |  2 capas  |  2 x 7-mil  | Refuerzo central abajo  |  Para Tambor   _x000D_
</t>
  </si>
  <si>
    <t>CC-1000-00</t>
  </si>
  <si>
    <t>Sordina de Gel | "crown Control" | Para redocir armonicos</t>
  </si>
  <si>
    <t>CS-0108-10</t>
  </si>
  <si>
    <t>Parche |  08"  |  Controlled Sound   |  Arenado  |  1 capa  |  10-mil  | Refuerzo central  |  Para Tom o Tambor</t>
  </si>
  <si>
    <t>CS-0110-10</t>
  </si>
  <si>
    <t xml:space="preserve">Parche |  10"  |  Controlled Sound   |  Arenado  |  1 capa  |  10-mil  | Refuerzo central  |  Para Tom o Tambor   _x000D_
</t>
  </si>
  <si>
    <t>CS-0112-10</t>
  </si>
  <si>
    <t xml:space="preserve">Parche |  12"  |  Controlled Sound   |  Arenado  |  1 capa  |  10-mil  | Refuerzo central  |  Para Tom o Tambor   _x000D_
</t>
  </si>
  <si>
    <t>CS-0113-10</t>
  </si>
  <si>
    <t xml:space="preserve">Parche |  13"  |  Controlled Sound   |  Arenado  |  1 capa  |  10-mil  | Refuerzo central  |  Para Tom o Tambor   _x000D_
</t>
  </si>
  <si>
    <t>CS-0114-10</t>
  </si>
  <si>
    <t>Parche |  14"  |  Controlled Sound   |  Arenado  |  1 capa  |  10-mil  | Refuerzo central  |  Para Tom o Tambor  </t>
  </si>
  <si>
    <t>CS-0116-10</t>
  </si>
  <si>
    <t>Parche |  16"  |  Controlled Sound   |  Arenado  |  1 capa  |  10-mil  | Refuerzo central  |  Para Tom o Tambor  </t>
  </si>
  <si>
    <t>CS-0118-10</t>
  </si>
  <si>
    <t xml:space="preserve">Parche |  18"  |  Controlled Sound   |  Arenado  |  1 capa  |  10-mil  | Refuerzo central  |  Para Tom o Tambor   _x000D_
</t>
  </si>
  <si>
    <t>CS-0308-10</t>
  </si>
  <si>
    <t>Parche |  08"  |  Controlled Sound   |  Transparente  |  1 capa  |  10-mil  | Refuerzo central  |  Para Tom</t>
  </si>
  <si>
    <t>CS-0310-10</t>
  </si>
  <si>
    <t xml:space="preserve">Parche |  10"  |  Controlled Sound   |  Transparente  |  1 capa  |  10-mil  | Refuerzo central  |  Para Tom _x000D_
</t>
  </si>
  <si>
    <t>CS-0312-10</t>
  </si>
  <si>
    <t xml:space="preserve">Parche |  12"  |  Controlled Sound   |  Transparente  |  1 capa  |  10-mil  | Refuerzo central  |  Para Tom _x000D_
</t>
  </si>
  <si>
    <t>CS-0313-10</t>
  </si>
  <si>
    <t xml:space="preserve">Parche |  13"  |  Controlled Sound   |  Transparente  |  1 capa  |  10-mil  | Refuerzo central  |  Para Tom _x000D_
</t>
  </si>
  <si>
    <t>CS-0314-10</t>
  </si>
  <si>
    <t xml:space="preserve">Parche |  14"  |  Controlled Sound   |  Transparente  |  1 capa  |  10-mil  | Refuerzo central  |  Para Tom _x000D_
</t>
  </si>
  <si>
    <t>CS-0316-10</t>
  </si>
  <si>
    <t xml:space="preserve">Parche |  16"  |  Controlled Sound   |  Transparente  |  1 capa  |  10-mil  | Refuerzo central  |  Para Tom _x000D_
</t>
  </si>
  <si>
    <t>CS-0318-10</t>
  </si>
  <si>
    <t xml:space="preserve">Parche |  18"  |  Controlled Sound   |  Transparente  |  1 capa  |  10-mil  | Refuerzo central  |  Para Tom _x000D_
</t>
  </si>
  <si>
    <t>CX-0110-10</t>
  </si>
  <si>
    <t xml:space="preserve">Parche |  10"  |  Controlled Sound X  |  Coated  |  1 capa  |  10-mil  | Refuerzo central  |  Para Tom o Tambor _x000D_
</t>
  </si>
  <si>
    <t>CX-0112-10</t>
  </si>
  <si>
    <t xml:space="preserve">Parche |  12"  |  Controlled Sound X  |  Coated  |  1 capa  |  10-mil  | Refuerzo central  |  Para Tom o Tambor _x000D_
</t>
  </si>
  <si>
    <t>CX-0114-10</t>
  </si>
  <si>
    <t xml:space="preserve">Parche |  14"  |  Controlled Sound X  |  Coated  |  1 capa  |  10-mil  | Refuerzo central  |  Para Tom o tambor _x000D_
</t>
  </si>
  <si>
    <t>DI-0022-00</t>
  </si>
  <si>
    <t xml:space="preserve">Display para locales   3 niveles _x000D_
</t>
  </si>
  <si>
    <t>ES-0610-PS</t>
  </si>
  <si>
    <t>Parche |  10"  |  Ebony Pinstripe  |  Negro  |  2 capas  |  2 x 10-mil  | Reduccion de Armonico  |  Para Tom</t>
  </si>
  <si>
    <t>ES-0612-PS</t>
  </si>
  <si>
    <t>Parche |  12"  |  Ebony Pinstripe  |  Negro  |  2 capas  |  2 x 10-mil  | Reduccion de Armonico  |  Para Tom</t>
  </si>
  <si>
    <t>ES-0613-PS</t>
  </si>
  <si>
    <t>Parche |  13"  |  Ebony Pinstripe  |  Negro  |  2 capas  |  2 x 10-mil  | Reduccion de Armonico  |  Para Tom</t>
  </si>
  <si>
    <t>ES-0614-PS</t>
  </si>
  <si>
    <t>Parche |  14"  |  Ebony Pinstripe  |  Negro  |  2 capas  |  2 x 10-mil  | Reduccion de Armonico  |  Para Tom</t>
  </si>
  <si>
    <t>ES-0616-PS</t>
  </si>
  <si>
    <t>Parche |  16"  |  Ebony Pinstripe  |  Negro  |  2 capas  |  2 x 10-mil  | Reduccion de Armonico  |  Para Tom</t>
  </si>
  <si>
    <t>FA-0510-00</t>
  </si>
  <si>
    <t xml:space="preserve">Parche |  10"  |  Ambassador Fiberskyn  |  Simil Cuero  |  1 capa  | 10-mil + 3mil laminado fibroso  | Para Tom _x000D_
</t>
  </si>
  <si>
    <t>FA-0512-00</t>
  </si>
  <si>
    <t xml:space="preserve">Parche |  12"  |  Ambassador Fiberskyn  |  Simil Cuero  |  1 capa  | 10-mil + 3mil laminado fibroso  | Para Tom _x000D_
</t>
  </si>
  <si>
    <t>FA-0513-00</t>
  </si>
  <si>
    <t xml:space="preserve">Parche |  13"  |  Ambassador Fiberskyn  |  Simil Cuero  |  1 capa  | 10-mil + 3mil laminado fibroso  | Para Tom _x000D_
</t>
  </si>
  <si>
    <t>FA-0514-00</t>
  </si>
  <si>
    <t xml:space="preserve">Parche |  14"  |  Ambassador Fiberskyn  |  Simil Cuero  |  1 capa  | 10-mil + 3mil laminado fibroso  | Para Tom _x000D_
</t>
  </si>
  <si>
    <t>FA-0516-00</t>
  </si>
  <si>
    <t xml:space="preserve">Parche |  16"  |  Ambassador Fiberskyn  |  Simil Cuero  |  1 capa  | 10-mil + 3mil laminado fibroso  | Para Tom _x000D_
</t>
  </si>
  <si>
    <t>FA-0518-00</t>
  </si>
  <si>
    <t xml:space="preserve">Parche |  18"  |  Ambassador Fiberskyn  |  Simil Cuero  |  1 capa  | 10-mil + 3mil laminado fibroso  | Para Tom _x000D_
</t>
  </si>
  <si>
    <t>FA-1532-00</t>
  </si>
  <si>
    <t xml:space="preserve">Parche |  32"  |  Ambassador Fiberskyn  |  Simil Cuero  |  1 capa  | 10-mil + 3mil laminado fibroso  | Para bombos _x000D_
</t>
  </si>
  <si>
    <t>FA-1536-00</t>
  </si>
  <si>
    <t>Parche |36" | Fiberskyn |FA Film | Para bomob</t>
  </si>
  <si>
    <t>HKMUFF20</t>
  </si>
  <si>
    <t>Muffl |  20"  |  Almohadilla reductora de armonicos  | Para bombos</t>
  </si>
  <si>
    <t>HKMUFF22</t>
  </si>
  <si>
    <t>Muffl |  22"  |  Almohadilla reductora de armonicos  | Para bombos</t>
  </si>
  <si>
    <t>HK241700</t>
  </si>
  <si>
    <t>Accesorio | Sistema de amortiguación ajustable flotante | Diseñado por Dave Weckl |</t>
  </si>
  <si>
    <t>HK-2460-00</t>
  </si>
  <si>
    <t>Llave de afinar |  con iman para que los tornillos no se caigan al colocarlos  | metalico  |</t>
  </si>
  <si>
    <t>HK-9045-00</t>
  </si>
  <si>
    <t xml:space="preserve">Tilter | Para Hit-hat | Quicklock Hi-Hat Clutch _x000D_
</t>
  </si>
  <si>
    <t>MF-1013-00</t>
  </si>
  <si>
    <t xml:space="preserve">Muffl |  13"  |  Almohadilla reductora de armonicos  | Anillos _x000D_
 _x000D_
</t>
  </si>
  <si>
    <t>MF-3020-00</t>
  </si>
  <si>
    <t>Accesorio | Sistema de amortiguacion de bombo |Sub Muff'L | 20" | Ideal para aplicaciones en vivo y de estudio</t>
  </si>
  <si>
    <t>MF-3022-00</t>
  </si>
  <si>
    <t>Accesorio | Sistema de amortiguacion de bombo |Sub Muff'L | 22" | Ideal para aplicaciones en vivo y de estudio</t>
  </si>
  <si>
    <t>MF-3024-00</t>
  </si>
  <si>
    <t>Accesorio | Sistema de amortiguacion de bombo |Sub Muff'L | 24" | Ideal para aplicaciones en vivo y de estudio</t>
  </si>
  <si>
    <t>NI-0000-00-LIT</t>
  </si>
  <si>
    <t>Catalogo REMO</t>
  </si>
  <si>
    <t>PP-0110-PS</t>
  </si>
  <si>
    <t xml:space="preserve">Set de parches  |  4 parches  |  Pinstripe clear 10"-12"-14"  +  Ambassador Coated de 14" _x000D_
</t>
  </si>
  <si>
    <t>PP0112BA</t>
  </si>
  <si>
    <t xml:space="preserve">Set de parches  |  4 parches  |  Ambassador Coated 12"-13"-16"  +  Ambassador Coated de 14" _x000D_
</t>
  </si>
  <si>
    <t>PP-0260-PS</t>
  </si>
  <si>
    <t xml:space="preserve">Set de parches  |  5 parches  |  Pinstripe Clear  10"-12"-14"  +  Powerstroke 3 Clear 22"  +Ambassador Coated de 14"  _x000D_
</t>
  </si>
  <si>
    <t>PP-0270-PS</t>
  </si>
  <si>
    <t xml:space="preserve">Set de parches  |  5 parches  |  Pinstripe Clear  12"-13"-16"  +  Powerstroke 3 Clear 22"  +Ambassador Coated de 14" </t>
  </si>
  <si>
    <t>PP-0312-PS</t>
  </si>
  <si>
    <t>Set de parches | 4 parches  |  Pinstripe Clear  12"-13"-16"  +  Powerstroke 3 Coated de 14"</t>
  </si>
  <si>
    <t>PR-1122-00</t>
  </si>
  <si>
    <t>Parche |  22"  |  PowerStroke PRO Coated |  Arenado  |  1 capa  |  10-mil + aro de Muffl  |  Reduccion de Armonico  |  Para Bombo</t>
  </si>
  <si>
    <t>PR-1324-00</t>
  </si>
  <si>
    <t>Parche |  24"  |  PowerStroke PRO Clear  |  Transparente  |  1 capa  |  10-mil + aro de Muffl  |  Reduccion de Armonico  |  Para Bombo</t>
  </si>
  <si>
    <t>PR-1422-00</t>
  </si>
  <si>
    <t>Parche |  22"  |  PowerStroke PRO Ebony  |  Negro  |  1 capa  |  10-mil + aro de Muffl  |  Reduccion de Armonico  |  Para Bombo</t>
  </si>
  <si>
    <t>PS-0106-00</t>
  </si>
  <si>
    <t xml:space="preserve">Parche |  06"  |  Pinstripe  |  Arenado  |  2 capas  |  2 x 10-mil  | Reduccion de Armonico  |  Para Tom o tambor _x000D_
</t>
  </si>
  <si>
    <t>PS-0108-00</t>
  </si>
  <si>
    <t>Parche |  08"  |  Pinstripe  |  Arenado  |  2 capas  |  2 x 10-mil  | Reduccion de Armonico  |  Para Tom o tambor</t>
  </si>
  <si>
    <t>PS-0110-00</t>
  </si>
  <si>
    <t>Parche |  10"  |  Pinstripe  |  Arenado  |  2 capas  |  2 x 10-mil  | Reduccion de Armonico  |  Para Tom o tambor</t>
  </si>
  <si>
    <t>PS-0112-00</t>
  </si>
  <si>
    <t>Parche |  12"  |  Pinstripe  |  Arenado  |  2 capas  |  2 x 10-mil  | Reduccion de Armonico  |  Para Tom o tambor</t>
  </si>
  <si>
    <t>PS-0113-00</t>
  </si>
  <si>
    <t>Parche |  13"  |  Pinstripe  |  Arenado  |  2 capas  |  2 x 10-mil  | Reduccion de Armonico  |  Para Tom o tambor</t>
  </si>
  <si>
    <t>PS-0114-00</t>
  </si>
  <si>
    <t>Parche |  14"  |  Pinstripe  |  Arenado  |  2 capas  |  2 x 10-mil  | Reduccion de Armonico  |  Para Tom o tambor</t>
  </si>
  <si>
    <t>PS-0116-00</t>
  </si>
  <si>
    <t>Parche |  16"  |  Pinstripe  |  Arenado  |  2 capas  |  2 x 10-mil  | Reduccion de Armonico  |  Para Tom o tambor</t>
  </si>
  <si>
    <t>PS-0118-00</t>
  </si>
  <si>
    <t xml:space="preserve">Parche |  18"  |  Pinstripe  |  Arenado  |  2 capas  |  2 x 10-mil  | Reduccion de Armonico  |  Para Tom o tambor _x000D_
</t>
  </si>
  <si>
    <t>PS030600</t>
  </si>
  <si>
    <t>Parche |  06"  |  Pinstripe  |  Transparente  |  2 capas  |  2 x 10-mil  | Reduccion de Armonico  |  Para Tom</t>
  </si>
  <si>
    <t>PS-0308-00</t>
  </si>
  <si>
    <t xml:space="preserve">Parche |  08"  |  Pinstripe  |  Transparente  |  2 capas  |  2 x 10-mil  | Reduccion de Armonico  |  Para Tom _x000D_
</t>
  </si>
  <si>
    <t>PS-0310-00</t>
  </si>
  <si>
    <t>Parche |  10"   | Pinstripe   | Transparente   | 2 capas   |  2 x 10-mil  | Reduccion de Armonico  | Para Tom</t>
  </si>
  <si>
    <t>PS031200</t>
  </si>
  <si>
    <t>Parche |  12"  |  Pinstripe  |  Transparente  |  2 capas  |  2 x 10-mil  | Reduccion de Armonico  |  Para Tom</t>
  </si>
  <si>
    <t>PS031300</t>
  </si>
  <si>
    <t>Parche |  13"  |  Pinstripe  |  Transparente  |  2 capas  |  2 x 10-mil  | Reduccion de Armonico  |  Para Tom</t>
  </si>
  <si>
    <t>PS031400</t>
  </si>
  <si>
    <t>Parche |  14"  |  Pinstripe  |  Transparente  |  2 capas  |  2 x 10-mil  | Reduccion de Armonico  |  Para Tom</t>
  </si>
  <si>
    <t>PS031600</t>
  </si>
  <si>
    <t>Parche |  16"  |  Pinstripe  |  Transparente  |  2 capas  |  2 x 10-mil  | Reduccion de Armonico  |  Para Tom</t>
  </si>
  <si>
    <t>PS031800</t>
  </si>
  <si>
    <t>Parche |  18"  |  Pinstripe  |  Transparente  |  2 capas  |  2 x 10-mil  | Reduccion de Armonico  |  Para Tom</t>
  </si>
  <si>
    <t>PS132000</t>
  </si>
  <si>
    <t>Parche |  20"  |  Pinstripe  |  Transparente  |  2 capas  |  2 x 10-mil  | Reduccion de Armonico  |  Para Bombo</t>
  </si>
  <si>
    <t>PS132200</t>
  </si>
  <si>
    <t>Parche |  22"  |  Pinstripe  |  Transparente  |  2 capas  |  2 x 10-mil  | Reduccion de Armonico  |  Para Bombo</t>
  </si>
  <si>
    <t>PS132400</t>
  </si>
  <si>
    <t>Parche |  24"  |  Pinstripe  |  Transparente  |  2 capas  |  2 x 10-mil  | Reduccion de Armonico  |  Para Bombo</t>
  </si>
  <si>
    <t>PS132600</t>
  </si>
  <si>
    <t>Parche |  26"  |  Pinstripe  |  Transparente  |  2 capas  |  2 x 10-mil  | Reduccion de Armonico  |  Para Bombo</t>
  </si>
  <si>
    <t>PW-1318-00</t>
  </si>
  <si>
    <t>Parche |  18"  |  PowerSonic  |  Transparente  |  2 capas  |  7 + 5-mil  | Reduccion de Armonico con almoadilla  |  Para Bombo</t>
  </si>
  <si>
    <t>PW-1320-00</t>
  </si>
  <si>
    <t>Parche |  20"  |  PowerSonic  |  Transparente  |  2 capas  |  7 + 5-mil  | Reduccion de Armonico con almoadilla  |  Para Bombo</t>
  </si>
  <si>
    <t>PW-1322-00</t>
  </si>
  <si>
    <t>Parche |  22"  |  PowerSonic  |  Transparente  |  2 capas  |  7 + 5-mil  | Reduccion de Armonico con almoadilla  |  Para Bombo</t>
  </si>
  <si>
    <t>PW-1324-00</t>
  </si>
  <si>
    <t>Parche |  24"  |  PowerSonic  |  Transparente  |  2 capas  |  7 + 5-mil  | Reduccion de Armonico con almoadilla  |  Para Bombo</t>
  </si>
  <si>
    <t>PX-0113-C2</t>
  </si>
  <si>
    <t>Parche |  13"  |  PowerStroke X  |  Arenado  |  1 capa + 2 aros  |  14-mil + 2 x 5-mil  |  Reduccion de Armonico  |  Para Tambor</t>
  </si>
  <si>
    <t>PX-0114-C2</t>
  </si>
  <si>
    <t>Parche |  14"  |  PowerStroke X  |  Arenado  |  1 capa + 2 aros  |  14-mil + 2 x 5-mil  |  Reduccion de Armonico  |  Para Tambor</t>
  </si>
  <si>
    <t>P3-0108-BP</t>
  </si>
  <si>
    <t>Parche |  08"  |  PowerStroke 3  |  Arenado  |  1 capa + 1 aro  |  10-mil + aro 10-mil  |  Reduccion de Armonico  |  Para Tom</t>
  </si>
  <si>
    <t>P3-0110-BP</t>
  </si>
  <si>
    <t>Parche |  10"  |  PowerStroke 3  |  Arenado  |  1 capa + 1 aro  |  10-mil + aro 10-mil  |  Reduccion de Armonico  |  Para Tom</t>
  </si>
  <si>
    <t>P3-0112-BP</t>
  </si>
  <si>
    <t>Parche |  12"  |  PowerStroke 3  |  Arenado  |  1 capa + 1 aro  |  10-mil + aro 10-mil  |  Reduccion de Armonico  |  Para Tom o Tambor</t>
  </si>
  <si>
    <t>P3-0112-C2</t>
  </si>
  <si>
    <t>Parche |  12"  |  PowerStroke 3  |  Arenado  |  1 capa + 1 aro  |  10-mil + aro 10-mil  |  Reduccion de Armonico  |  Para Tom o Tambor (extra Falam)</t>
  </si>
  <si>
    <t>P3-0113-BP</t>
  </si>
  <si>
    <t>Parche |  13"  |  PowerStroke 3  |  Arenado  |  1 capa + 1 aro  |  10-mil + aro 10-mil  |  Reduccion de Armonico  |  Para Tom o Tambor</t>
  </si>
  <si>
    <t>P3-0113-C2</t>
  </si>
  <si>
    <t>Parche |  13"  |  PowerStroke 3  |  Arenado  |  1 capa + 1 aro  |  10-mil + aro 10-mil  |  Reduccion de Armonico  |  Para Tom o Tambor (extra Falam)</t>
  </si>
  <si>
    <t>P3-0114-BP</t>
  </si>
  <si>
    <t>Parche |  14"  |  PowerStroke 3  |  Arenado  |  1 capa + 1 aro  |  10-mil + aro 10-mil  |  Reduccion de Armonico  |  Para Tom o Tambor</t>
  </si>
  <si>
    <t>P3-0114-C2</t>
  </si>
  <si>
    <t>Parche |  14"  |  PowerStroke 3  |  Arenado  |  1 capa + 1 aro  |  10-mil + aro 10-mil  |  Reduccion de Armonico  |  Para Tom o Tambor (extra Falam)</t>
  </si>
  <si>
    <t>P3-0116-BP</t>
  </si>
  <si>
    <t>Parche |  16"  |  PowerStroke 3  |  Arenado  |  1 capa + 1 aro  |  10-mil + aro 10-mil  |  Reduccion de Armonico  |  Para Tom o Tambor</t>
  </si>
  <si>
    <t>P3-0118-BP</t>
  </si>
  <si>
    <t>Parche |  18"  |  PowerStroke 3  |  Arenado  |  1 capa + 1 aro  |  10-mil + aro 10-mil  |  Reduccion de Armonico  |  Para Tom o Tambor</t>
  </si>
  <si>
    <t>P3-0512-FA</t>
  </si>
  <si>
    <t>Parche |  12"  |  PowerStroke 3 Fiberskyn Ambassador  |  Simil Cuero  |  1 capa + 1 aro  |  10-mil + aro 10-mil  |  Reduccion de Armonico  |  Para Tom o Tambor</t>
  </si>
  <si>
    <t>P3-0513-FA</t>
  </si>
  <si>
    <t>Parche |  13"  |  PowerStroke 3 Fiberskyn Ambassador  |  Simil Cuero  |  1 capa + 1 aro  |  10-mil + aro 10-mil  |  Reduccion de Armonico  |  Para Tom o Tambor</t>
  </si>
  <si>
    <t>P3-0513-FD</t>
  </si>
  <si>
    <t>Parche |  13"  |  PowerStroke 3 Fiberskyn Diplomat |  Simil Cuero  |  1 capa + 1 aro  |  7.5-mil + aro 7,5-mil  |  Reduccion de Armonico  |  Para Tom</t>
  </si>
  <si>
    <t>P3-0514-FA</t>
  </si>
  <si>
    <t>Parche |  14"  |  PowerStroke 3 Fiberskyn Ambassador |  Simil Cuero  |  1 capa + 1 aro  |  10-mil + aro 10-mil  |  Reduccion de Armonico  |  Para Tom o Tambor</t>
  </si>
  <si>
    <t>P3-0514-FD</t>
  </si>
  <si>
    <t>Parche |  14"  |  PowerStroke 3 Fiberskyn Diplomat |  Simil Cuero  |  1 capa + 1 aro  |  7.5-mil + aro 7,5-mil  |  Reduccion de Armonico  |  Para Tom</t>
  </si>
  <si>
    <t>P3-0516-FA</t>
  </si>
  <si>
    <t>Parche |  16"  |  PowerStroke 3 Fiberskyn Ambassador |  Simil Cuero  |  1 capa + 1 aro  |  10-mil + aro 10-mil  |  Reduccion de Armonico  |  Para Tom o Tambor</t>
  </si>
  <si>
    <t>P3-1020-ES-DM</t>
  </si>
  <si>
    <t xml:space="preserve">Parche |  20"  |  PowerStroke 3 Ebony  |  Negro   |  1 capa + 1 aro  |  10-mil + aro 10-mil  |  Reduccion de Armonico  |  Para Bombo Resonante agujero 5" _x000D_
</t>
  </si>
  <si>
    <t>P3-1022-ES</t>
  </si>
  <si>
    <t>Parche |  22" |  PowerStroke 3 Ebony  |  Negro   |  1 capa + 1 aro  |  10-mil + aro 10-mil  |  Reduccion de Armonico  |  Para Bombo frente o Resonante</t>
  </si>
  <si>
    <t>P3-1022-ES-DM</t>
  </si>
  <si>
    <t>Parche |  22"  |  PowerStroke 3 Ebony  |  Negro   |  1 capa + 1 aro  |  10-mil + aro 10-mil  |  Reduccion de Armonico  |  Para Bombo Resonante agujero 5"</t>
  </si>
  <si>
    <t>P3-1022-RA</t>
  </si>
  <si>
    <t>Parche |  22"  |  PowerStroke 3 Renaissance  |  Grisaseo   |  1 capa + 1 aro  |  10-mil + aro 10-mil  |  Reduccion de Armonico  |  Para Bombo</t>
  </si>
  <si>
    <t>P3-1024-RA</t>
  </si>
  <si>
    <t>Parche |  24"  |  PowerStroke 3 Renaissance  |  Grisaseo   |  1 capa + 1 aro  |  10-mil + aro 10-mil  |  Reduccion de Armonico  |  Para Bombo</t>
  </si>
  <si>
    <t>P3-1118-10</t>
  </si>
  <si>
    <t>Parche |  18"  |  PowerStroke 3  |  Arenado  |  1 capa + 1 aro + Refuerzo interno 10" |  10-mil + aro 10-mil  |  Reduccion de Armonico  |  Para Bombo</t>
  </si>
  <si>
    <t>P3-1120-10</t>
  </si>
  <si>
    <t>Parche |  20"  |  PowerStroke 3  |  Arenado  |  1 capa + 1 aro + Refuerzo interno 10" |  10-mil + aro 10-mil  |  Reduccion de Armonico  |  Para Bombo</t>
  </si>
  <si>
    <t>P3-1122-BP</t>
  </si>
  <si>
    <t>Parche |  22"  |  PowerStroke 3  |  Arenado  |  1 capa + 1 aro  |  10-mil + aro 10-mil  |  Reduccion de A</t>
  </si>
  <si>
    <t>P3-1122-C2</t>
  </si>
  <si>
    <t>Parche |  22"  |  PowerStroke 3  |  Arenado  |  1 capa + 1 aro  |  10-mil + aro 10-mil  |  Reduccion de Armonico  |  Para Bombo  (extra Falam)</t>
  </si>
  <si>
    <t>P3-1122-10</t>
  </si>
  <si>
    <t>Parche |  22"  |  PowerStroke 3  |  Arenado  |  1 capa + 1 aro + Refuerzo interno 10" |  10-mil + aro 10-m</t>
  </si>
  <si>
    <t>P3-1124-10</t>
  </si>
  <si>
    <t>Parche |  24"  |  PowerStroke 3  |  Arenado  |  1 capa + 1 aro + Refuerzo interno 10" |  10-mil + aro 10-mi</t>
  </si>
  <si>
    <t>P3-1126-C2</t>
  </si>
  <si>
    <t>Parche |  26"  |  PowerStroke 3  |  Arenado  |  1 capa + 1 aro  |  10-mil + aro 10-mil  |  Reduccion de Armonico  |  Para Bombo  (extra Falam)</t>
  </si>
  <si>
    <t>P3-1316-C2</t>
  </si>
  <si>
    <t xml:space="preserve">Parche |  16"  |  PowerStroke 3  |  Transparente  |  1 capa + 1 aro  |  10-mil + aro 10-mil  |  Reducción de Armónico  |  Para Bombo  (extra Falam) _x000D_
</t>
  </si>
  <si>
    <t>P3-1318-C2</t>
  </si>
  <si>
    <t>Parche |  18"  |  PowerStroke 3  |  Transparente  |  1 capa + 1 aro  |  10-mil + aro 10-mil  |  Reduccion de Armonico  |  Para Bombo  (extra Falam)</t>
  </si>
  <si>
    <t>P3-1320-CT-OG</t>
  </si>
  <si>
    <t>Parche |  20"  | Powerstroke 3 | Colortone | Para Bombo | Tecnologia Skyndeep | Color : Orange</t>
  </si>
  <si>
    <t>P3-1320-CT-RD</t>
  </si>
  <si>
    <t>Parche |  20"  | Powerstroke 3 | Colortone | Para Bombo | Tecnologia Skyndeep | Color : Red</t>
  </si>
  <si>
    <t>P3-1320-CT-SM</t>
  </si>
  <si>
    <t>Parche |  20"  | Powerstroke 3 | Colortone | Para Bombo | Tecnologia Skyndeep | Color : Smoke</t>
  </si>
  <si>
    <t>P3-1320-C2</t>
  </si>
  <si>
    <t>Parche |  20"  |  PowerStroke 3  |  Transparente  |  1 capa + 1 aro  |  10-mil + aro 10-mil  |  Reduccion de Armonico  |  Para Bombo  (extra Falam)</t>
  </si>
  <si>
    <t>P3-1322-BP</t>
  </si>
  <si>
    <t>Parche |  22"  |  PowerStroke 3  |  Transparente  |  1 capa + 1 aro  |  10-mil + aro 10-mil  |  Reduccion de Armonico  |  Para Bombo</t>
  </si>
  <si>
    <t>P3-1322-CT-OG</t>
  </si>
  <si>
    <t>Parche | 22" | Powerstroke 3 | Colortone | Para Bombo | Tecnologia Skyndeep | Color : Orange</t>
  </si>
  <si>
    <t>P3-1322-CT-RD</t>
  </si>
  <si>
    <t>Parche | 22" | Powerstroke 3 | Colortone | Para Bombo | Tecnologia Skyndeep | Color : Red</t>
  </si>
  <si>
    <t>P3-1322-CT-SM</t>
  </si>
  <si>
    <t>Parche | 22" | Powerstroke 3 | Colortone | Para Bombo | Tecnologia Skyndeep | Color : Smoke</t>
  </si>
  <si>
    <t>P3-1322-C2</t>
  </si>
  <si>
    <t>Parche |  22"  |  PowerStroke 3  |  Transparente  |  1 capa + 1 aro  |  10-mil + aro 10-mil  |  Reduccion de Armonico  |  Para Bombo  (extra Falam)</t>
  </si>
  <si>
    <t>P3-1324-CT-OG</t>
  </si>
  <si>
    <t>Parche |  24"  | Powerstroke 3 | Colortone | Para Bombo | Tecnologia Skyndeep | Color : Orange</t>
  </si>
  <si>
    <t>P3-1324-CT-RD</t>
  </si>
  <si>
    <t>Parche |  24"  | Powerstroke 3 | Colortone | Para Bombo | Tecnologia Skyndeep | Color : Red</t>
  </si>
  <si>
    <t>P3-1324-CT-SM</t>
  </si>
  <si>
    <t>Parche |  24"  | Powerstroke 3 | Colortone | Para Bombo | Tecnologia Skyndeep | Color : Smoke</t>
  </si>
  <si>
    <t>P3-1324-C2</t>
  </si>
  <si>
    <t>Parche |  24"  |  PowerStroke 3  |  Transparente  |  1 capa + 1 aro  |  10-mil + aro 10-mil  |  Reduccion de Armonico  |  Para Bombo  (extra Falam)</t>
  </si>
  <si>
    <t>P3-1326-C2</t>
  </si>
  <si>
    <t>Parche |  26"  |  PowerStroke 3  |  Transparente  |  1 capa + 1 aro  |  10-mil + aro 10-mil  |  Reduccion de Armonico  |  Para Bombo  (extra Falam)</t>
  </si>
  <si>
    <t>P3-1518-FA</t>
  </si>
  <si>
    <t>Parche |  18"  |  PowerStroke 3 Fiberskyn Ambassador |  Simil Cuero  |  1 capa + 1 aro  |  10-mil + aro 10-mil  |  Reduccion de Armonico  |  Para Bombo</t>
  </si>
  <si>
    <t>P3-1520-FA</t>
  </si>
  <si>
    <t>Parche |  20"  |  PowerStroke 3 Fiberskyn Ambassador |  Simil Cuero  |  1 capa + 1 aro  |  10-mil + aro 10-mil  |  Reduccion de Armonico  |  Para Bombo</t>
  </si>
  <si>
    <t>P3-1522-FA</t>
  </si>
  <si>
    <t>Parche |  22"  |  PowerStroke 3 Fiberskyn Ambassador |  Simil Cuero  |  1 capa + 1 aro  |  10-mil + aro 10-mil  |  Reduccion de Armonico  |  Para Bombo</t>
  </si>
  <si>
    <t>P3-1524-FA</t>
  </si>
  <si>
    <t>Parche |  24"  |  PowerStroke 3 Fiberskyn Ambassador |  Simil Cuero  |  1 capa + 1 aro  |  10-mil + aro 10-mil  |  Reduccion de Armonico  |  Para Bombo</t>
  </si>
  <si>
    <t>P3-1526-FA</t>
  </si>
  <si>
    <t>Parche |  26"  |  PowerStroke 3 Fiberskyn Ambassador |  Simil Cuero  |  1 capa + 1 aro  |  10-mil + aro 10-mil  |  Reduccion de Armonico  |  Para Bombo</t>
  </si>
  <si>
    <t>P40113C2</t>
  </si>
  <si>
    <t>Parche |  13"  |  PowerStroke 4  |  Arenado  |  2 capa + 1 aros  |  2 x7mil + Aro 7.5-mil  |  Reduccion de Armonico  |  Para Tambor (extra falam)</t>
  </si>
  <si>
    <t>P4-0114-BP</t>
  </si>
  <si>
    <t>Parche |  14"  |  PowerStroke 4  |  Arenado  |  2 capa + 1 aros  |  2 x7mil + Aro 7.5-mil  |  Reduccion de Armonico  |  Para Tambor</t>
  </si>
  <si>
    <t>P4-0114-C2</t>
  </si>
  <si>
    <t>Parche |  14"  |  PowerStroke 4  |  Arenado  |  2 capa + 1 aros  |  2 x7mil + Aro 7.5-mil  |  Reduccion de Armonico  |  Para Tambor (extra falam)</t>
  </si>
  <si>
    <t>P4-1318-C2</t>
  </si>
  <si>
    <t>Parche |  18"  |  PowerStroke 4  |  Transparente  |  2 capa + 1 aros  |  2 x7mil + Aro 7.5-mil  |  Reduccion de Armonico  |  Para Bombo (extra falam)</t>
  </si>
  <si>
    <t>P4-1320-C2</t>
  </si>
  <si>
    <t>Parche |  20"  |  PowerStroke 4  |  Transparente  |  2 capa + 1 aros  |  2 x7mil + Aro 7.5-mil  |  Reduccion de Armonico  |  Para Bombo (extra falam)</t>
  </si>
  <si>
    <t>P4-1322-C2</t>
  </si>
  <si>
    <t>Parche |  22"  |  PowerStroke 4  |  Transparente  |  2 capa + 1 aros  |  2 x7mil + Aro 7.5-mil  |  Reduccion de Armonico  |  Para Bombo (extra falam)</t>
  </si>
  <si>
    <t>P4-1324-C2</t>
  </si>
  <si>
    <t>Parche |  24"  |  PowerStroke 4  |  Transparente  |  2 capa + 1 aros  |  2 x7mil + Aro 7.5-mil  |  Reduccion de Armonico  |  Para Bombo (extra falam)</t>
  </si>
  <si>
    <t>P4-1326-C2</t>
  </si>
  <si>
    <t>Parche |  26"  |  PowerStroke 4  |  Transparente  |  2 capa + 1 aros  |  2 x7mil + Aro 7.5-mil  |  Reduccion de Armonico  |  Para Bombo (extra falam)</t>
  </si>
  <si>
    <t>P7-0110-C2</t>
  </si>
  <si>
    <t>Parche |  10"  |  PowerStroke 77  |  Arenado  |  2 capa + 1 refuezo  |  2 x7mil + refuerzo 10"  |  Reduccion de Armonico  |  Para Tom</t>
  </si>
  <si>
    <t>P7-0112-C2</t>
  </si>
  <si>
    <t>Parche |  12"  |  PowerStroke 77  |  Arenado  |  2 capa + 1 refuezo  |  2 x7mil + refuerzo 10"  |  Reduccion de Armonico  |  Para Tom</t>
  </si>
  <si>
    <t>P7-0113-C2</t>
  </si>
  <si>
    <t>Parche |  13"  |  PowerStroke 77  |  Arenado  |  2 capa + 1 refuezo  |  2 x7mil + refuerzo 10"  |  Reduccion de Armonico  |  Para Tom</t>
  </si>
  <si>
    <t>P7-0114-C2</t>
  </si>
  <si>
    <t>Parche |  14"  |  PowerStroke 77  |  Arenado  |  2 capa + 1 refuezo  |  2 x7mil + refuerzo 10"  |  Reduccion de Armonico  |  Para Tom</t>
  </si>
  <si>
    <t>P7-0313-C2</t>
  </si>
  <si>
    <t>Parche |  13"  |  PowerStroke 77  |  Clear  |  2 capa + 1 refuezo  |  2 x7mil + refuerzo 10"  |  Reduccion de Armonico  |  Para Tom o timbal</t>
  </si>
  <si>
    <t>P7-0314-C2</t>
  </si>
  <si>
    <t>Parche |  14"  |  PowerStroke 77  |  Clear  |  2 capa + 1 refuezo  |  2 x7mil + refuerzo 10"  |  Reduccion de Armonico  |  Para Tom o Timbal</t>
  </si>
  <si>
    <t>P7-0315-C2</t>
  </si>
  <si>
    <t>Parche |  15"  |  PowerStroke 77  |  Clear  |  2 capa + 1 refuezo  |  2 x7mil + refuerzo 10"  |  Reduccion de Armonico  |  Para Tom o Timbal</t>
  </si>
  <si>
    <t>RA-0010-SS</t>
  </si>
  <si>
    <t xml:space="preserve">Parche |  10"  |  Ambassador Renaissance   |  Simil cuero esmerilado  |  1 capa  |  10-mil   |  Para Tom o Tambor _x000D_
</t>
  </si>
  <si>
    <t>RA-0012-SS</t>
  </si>
  <si>
    <t xml:space="preserve">Parche |  12"  |  Ambassador Renaissance   |  Simil cuero esmerilado  |  1 capa  |  10-mil   |  Para Tom o Tambor _x000D_
</t>
  </si>
  <si>
    <t>RA-0013-SS</t>
  </si>
  <si>
    <t xml:space="preserve">Parche |  13"  |  Ambassador Renaissance   |  Simil cuero esmerilado  |  1 capa  |  10-mil   |  Para Tom o Tambor _x000D_
</t>
  </si>
  <si>
    <t>RA0014SS</t>
  </si>
  <si>
    <t xml:space="preserve">Parche |  14"  |  Ambassador Renaissance   |  Simil cuero esmerilado  |  1 capa  |  10-mil   |  Para Tom o Tambor _x000D_
</t>
  </si>
  <si>
    <t>RA-0016-SS</t>
  </si>
  <si>
    <t xml:space="preserve">Parche |  16"  |  Ambassador Renaissance   |  Simil cuero esmerilado  |  1 capa  |  10-mil   |  Para Tom _x000D_
</t>
  </si>
  <si>
    <t>RA-0018-SS</t>
  </si>
  <si>
    <t xml:space="preserve">Parche |  18"  |  Ambassador Renaissance   |  Simil cuero esmerilado  |  1 capa  |  10-mil   |  Para Tom _x000D_
</t>
  </si>
  <si>
    <t>RA-1020-SS</t>
  </si>
  <si>
    <t xml:space="preserve">Parche |  20"  |  Ambassador Renaissance   |  Simil cuero esmerilado  |  1 capa  |  10-mil   |  Para Bombo _x000D_
</t>
  </si>
  <si>
    <t>RA-1022-SS</t>
  </si>
  <si>
    <t xml:space="preserve">Parche |  22"  |  Ambassador Renaissance   |  Simil cuero esmerilado  |  1 capa  |  10-mil   |  Para Bombo _x000D_
</t>
  </si>
  <si>
    <t>RC-2200-LA</t>
  </si>
  <si>
    <t xml:space="preserve">Parche |  22"  |  Tympany Renaissance   |  Simil cuero Esmerilado  |  1 capa  |  7.5-mil   |  Aro Acero Low Profile  |  Para Timbal orquestal _x000D_
</t>
  </si>
  <si>
    <t>RC-2500-LA</t>
  </si>
  <si>
    <t xml:space="preserve">Parche |  25"  |  Tympany Renaissance   |  Simil cuero Esmerilado  |  1 capa  |  7.5-mil   |  Aro Acero Low Profile  |  Para Timbal orquestal _x000D_
</t>
  </si>
  <si>
    <t>RC-3400-LA</t>
  </si>
  <si>
    <t xml:space="preserve">Parche |  34"  |  Tympany Renaissance   |  Simil cuero Esmerilado  |  1 capa  |  7.5-mil   |  Aro Acero Low Profile  |  Para Timbal orquestal _x000D_
</t>
  </si>
  <si>
    <t>RE-0008-SS</t>
  </si>
  <si>
    <t>Parche |  08"  |  Emperor Renaissance    | Simil cuero Esmerilado  |  1 capa  |  7.5-mil   |  Aro Acero Low Profile  |</t>
  </si>
  <si>
    <t>RE-0010-SS</t>
  </si>
  <si>
    <t>Parche |  10"  |  Emperor Renaissance    | Simil cuero Esmerilado  |  1 capa  |  7.5-mil   |  Aro Acero Low Profile  |</t>
  </si>
  <si>
    <t>RE-0012-SS</t>
  </si>
  <si>
    <t>Parche |  12"  |  Emperor Renaissance    | Simil cuero Esmerilado  |  1 capa  |  7.5-mil   |  Aro Acero Low Profile  |</t>
  </si>
  <si>
    <t>RE-0013-SS</t>
  </si>
  <si>
    <t>Parche |  13"  |  Emperor Renaissance    | Simil cuero Esmerilado  |  1 capa  |  7.5-mil   |  Aro Acero Low Profile  |</t>
  </si>
  <si>
    <t>RE-0014-SS</t>
  </si>
  <si>
    <t>Parche |  14"  |  Emperor Renaissance    | Simil cuero Esmerilado  |  1 capa  |  7.5-mil   |  Aro Acero Low Profile  |</t>
  </si>
  <si>
    <t>RE-0016-SS</t>
  </si>
  <si>
    <t>Parche |  16"  |  Emperor Renaissance    | Simil cuero Esmerilado  |  1 capa  |  7.5-mil   |  Aro Acero Low Profile  |</t>
  </si>
  <si>
    <t>RE-1022-SS</t>
  </si>
  <si>
    <t>Parche |  22"  |  Emperor Renaissance    | Simil cuero Esmerilado  |  1 capa  |  7.5-mil   |  Aro Acero Low Profile  |</t>
  </si>
  <si>
    <t>RO-0014-00</t>
  </si>
  <si>
    <t>Pack Rem-O Rings  | Aros de mylar reductotres de armonicos  | Pack  14"x1"  + 14" x 1,5"</t>
  </si>
  <si>
    <t>RO-0246-00</t>
  </si>
  <si>
    <t>Pack Rem-O Rings  | Aros de mylar reductores de armonicos  | Pack  10"-12"-14"-16"</t>
  </si>
  <si>
    <t>RP-0013-71-CST</t>
  </si>
  <si>
    <t xml:space="preserve">Parche preafinado  | 13" x 1,5"  |  Confort Sound      |  Ideal para montar en baldes de pintura  |  Simil Conga  _x000D_
</t>
  </si>
  <si>
    <t>RP-0313-71-10SK</t>
  </si>
  <si>
    <t xml:space="preserve">Parche preafinado  | 13" x 1,5"  |  Controlled Sound  |  Ideal para montar en baldes de pintura  |  Simil tambor de murga _x000D_
</t>
  </si>
  <si>
    <t>RP-1013-71-SD099</t>
  </si>
  <si>
    <t xml:space="preserve">Parche preafinado  | 13" x 1,5"  |  Confort Sound      |  Ideal para montar en baldes de pintura  |  Simil Derbaque  _x000D_
</t>
  </si>
  <si>
    <t>RT-0008-ST</t>
  </si>
  <si>
    <t>Pad de practica |  08"  |  Parche reemplazable  |  Pie incluido cromado</t>
  </si>
  <si>
    <t>RT-0010-ST</t>
  </si>
  <si>
    <t>Pad de practica |  10"  |  Parche reemplazable  |  Pie incluido cromado</t>
  </si>
  <si>
    <t>SA011200</t>
  </si>
  <si>
    <t xml:space="preserve">Parche |  12"  |  Ambassador Hazy   |  Transparente  |  1 capa  |  3-mil  |  Bordonero _x000D_
</t>
  </si>
  <si>
    <t>SA011300</t>
  </si>
  <si>
    <t xml:space="preserve">Parche |  13"  |  Ambassador Hazy   |  Transparente  |  1 capa  |  3-mil  |  Bordonero _x000D_
</t>
  </si>
  <si>
    <t>SA011400</t>
  </si>
  <si>
    <t>Parche |  14"  |  Ambassador Hazy   |  Transparente  |  1 capa  |  3-mil  |  Bordonero</t>
  </si>
  <si>
    <t>SD-0113-00</t>
  </si>
  <si>
    <t xml:space="preserve">Parche |  13"  |  Diplomat Hazy   |  Esmerilado  |  1 capa  |  7-mil  |  Para tambor _x000D_
</t>
  </si>
  <si>
    <t>SD-0114-00</t>
  </si>
  <si>
    <t xml:space="preserve">Parche |  14"  |  Diplomat Hazy   |  Esmerilado  |  1 capa  |  7-mil  |  Para tambor _x000D_
</t>
  </si>
  <si>
    <t>SK-0014-00</t>
  </si>
  <si>
    <t xml:space="preserve">Parche |  14"  |  skytone   |  Simil cuero  |  2 capas |  5-mil + 3mil fibrosa  |  Para tom o tambor _x000D_
</t>
  </si>
  <si>
    <t>SN-0008-00</t>
  </si>
  <si>
    <t>Parche |  08"  |  Silentstroke   |  Malla silenciosa  |  1 capa  |  Ideal para practica sin generar sonido  |  Para tom</t>
  </si>
  <si>
    <t>SN-0010-00</t>
  </si>
  <si>
    <t>Parche |  10"  |  Silentstroke   |  Malla silenciosa  |  1 capa  |  Ideal para practica sin generar sonido  |  Para tom o tambor</t>
  </si>
  <si>
    <t>SN-0012-00</t>
  </si>
  <si>
    <t>Parche |  12"  |  Silentstroke   |  Malla silenciosa  |  1 capa  |  Ideal para practica sin generar sonido  |  Para tom o tambor</t>
  </si>
  <si>
    <t>SN-0013-00</t>
  </si>
  <si>
    <t>Parche |  13"  |  Silentstroke   |  Malla silenciosa  |  1 capa  |  Ideal para practica sin generar sonido  |  Para tom o tambor</t>
  </si>
  <si>
    <t>SN-0014-00</t>
  </si>
  <si>
    <t>Parche |  14"  |  Silentstroke   |  Malla silenciosa  |  1 capa  |  Ideal para practica sin generar sonido  |  Para tom o tambor</t>
  </si>
  <si>
    <t>SN-0016-00</t>
  </si>
  <si>
    <t>Parche |  16"  |  Silentstroke   |  Malla silenciosa  |  1 capa  |  Ideal para practica sin generar sonido  |  Para tom</t>
  </si>
  <si>
    <t>SN-0018-00</t>
  </si>
  <si>
    <t>Parche |  18"  |  Silentstroke   |  Malla silenciosa  |  1 capa  |  Ideal para practica sin generar sonido  |  Para tom</t>
  </si>
  <si>
    <t>SN-1018-00</t>
  </si>
  <si>
    <t>Parche |  18"  |  Silenstroke   |  Malla silenciosa  |  1 capa  |  Ideal para practica sin generar sonido  |  Para Bombo</t>
  </si>
  <si>
    <t>SN-1020-00</t>
  </si>
  <si>
    <t>Parche |  20"  |  Silenstroke   |  Malla silenciosa  |  1 capa  |  Ideal para practica sin generar sonido  |  Para Bombo</t>
  </si>
  <si>
    <t>SN-1022-00</t>
  </si>
  <si>
    <t>Parche |  22"  |  Silenstroke   |  Malla silenciosa  |  1 capa  |  Ideal para practica sin generar sonido  |  Para Bombo</t>
  </si>
  <si>
    <t>SN-1024-00</t>
  </si>
  <si>
    <t>Parche |  24"  |  Silenstroke   |  Malla silenciosa  |  1 capa  |  Ideal para practica sin generar sonido  |  Para Bombo</t>
  </si>
  <si>
    <t>TI-2200-03</t>
  </si>
  <si>
    <t xml:space="preserve">Parche |  22"  |  Tympany Clear   |  Transparente  |  1 capa  |  7.5-mil   |  Para Timbal orquestal _x000D_
</t>
  </si>
  <si>
    <t>TI-2400-00</t>
  </si>
  <si>
    <t xml:space="preserve">Parche |  24"  |  Tympany Hazy   |  Esmerilado  |  1 capa  |  7.5-mil   |  Para Timbal orquestal _x000D_
</t>
  </si>
  <si>
    <t>TI-2500-00</t>
  </si>
  <si>
    <t xml:space="preserve">Parche |  25"  |  Tympany Hazy   |  Esmerilado  |  1 capa  |  7.5-mil   |  Para Timbal orquestal _x000D_
</t>
  </si>
  <si>
    <t>TI-2500-03</t>
  </si>
  <si>
    <t xml:space="preserve">Parche |  25"  |  Tympany Clear   |  Transparente  |  1 capa  |  7.5-mil   |  Para Timbal orquestal _x000D_
</t>
  </si>
  <si>
    <t>TI-2700-03</t>
  </si>
  <si>
    <t xml:space="preserve">Parche |  27"  |  Tympany Clear   |  Transparente  |  1 capa  |  7.5-mil   |  Para Timbal orquestal _x000D_
</t>
  </si>
  <si>
    <t>TI-3300-00</t>
  </si>
  <si>
    <t xml:space="preserve">Parche |  33"  |  Tympany Hazy  |  Esmerilado  |  1 capa  |  7.5-mil   |  Para Timbal orquestal _x000D_
</t>
  </si>
  <si>
    <t>TI-3400-00</t>
  </si>
  <si>
    <t xml:space="preserve">Parche |  34"  |  Tympany Hazy   |  Esmerilado  |  1 capa  |  7.5-mil   |  Para Timbal orquestal _x000D_
</t>
  </si>
  <si>
    <t>TI-3400-03</t>
  </si>
  <si>
    <t xml:space="preserve">Parche |  34"  |  Tympany Clear   |  Transparente  |  1 capa  |  7.5-mil   |  Para Timbal orquestal _x000D_
</t>
  </si>
  <si>
    <t>TT-0814-AX-T05</t>
  </si>
  <si>
    <t xml:space="preserve">Parche |  14"  |  Tattoo Skyn Ambassador X   |  Rosas tatuadas          |  1 capa  |  12-mil   |  Para Tambor _x000D_
</t>
  </si>
  <si>
    <t>VA-0110-00</t>
  </si>
  <si>
    <t xml:space="preserve">Parche |  10"  |  Ambassador Vintage  |  Arenado  |  2 capas  |  7.5 +3mil  | Para Tom o Tambor _x000D_
</t>
  </si>
  <si>
    <t>VA-0112-PR</t>
  </si>
  <si>
    <t xml:space="preserve">Parche |  11 7/8"  |  Ambassador Vintage  |  Arenado  |  2 capas  |  7.5 +3mil  | Para Tom o Tambor Premier antiguo _x000D_
</t>
  </si>
  <si>
    <t>VA-0112-00</t>
  </si>
  <si>
    <t xml:space="preserve">Parche |  12"  |  Ambassador Vintage  |  Arenado  |  2 capas  |  7.5 +3mil  | Para Tom o Tambor _x000D_
</t>
  </si>
  <si>
    <t>VA-0113-00</t>
  </si>
  <si>
    <t xml:space="preserve">Parche |  13"  |  Ambassador Vintage  |  Arenado  |  2 capas  |  7.5 +3mil  | Para Tom o Tambor _x000D_
</t>
  </si>
  <si>
    <t>VA-0114-00</t>
  </si>
  <si>
    <t xml:space="preserve">Parche |  14"  |  Ambassador Vintage  |  Arenado  |  2 capas  |  7.5 +3mil  | Para Tom o Tambor _x000D_
</t>
  </si>
  <si>
    <t>VA-0116-00</t>
  </si>
  <si>
    <t xml:space="preserve">Parche |  16"  |  Ambassador Vintage  |  Arenado  |  2 capas  |  7.5 +3mil  | Para Tom o Tambor _x000D_
</t>
  </si>
  <si>
    <t>VA-0118-00</t>
  </si>
  <si>
    <t xml:space="preserve">Parche |  18"  |  Ambassador Vintage  |  Arenado  |  2 capas  |  7.5 +3mil  | Para Tom o Tambor _x000D_
</t>
  </si>
  <si>
    <t>VE-0108-00</t>
  </si>
  <si>
    <t>Parche |  08"  |  Ambassador Vintage  |  Arenado  |  2 capas  |  7.5 +3mil  | Para Tom o Tambor</t>
  </si>
  <si>
    <t>VE-0110-00</t>
  </si>
  <si>
    <t>Parche |  10"  |  Emperor Vintage  |  Arenado  |  2 capas  |  2 x 7.5mil  | Para Tom o Redoblante | Extra duracion</t>
  </si>
  <si>
    <t>VE-0112-00</t>
  </si>
  <si>
    <t>Parche |  12"  |  Emperor Vintage  |  Arenado  |  2 capas  |  2 x 7.5mil  | Para Tom o Redoblante | Extra duracion</t>
  </si>
  <si>
    <t>VE-0113-00</t>
  </si>
  <si>
    <t>Parche |  13"  |  Emperor Vintage  |  Arenado  |  2 capas  |  2 x 7.5mil  | Para Tom o Redoblante | Extra duracion</t>
  </si>
  <si>
    <t>VE-0114-00</t>
  </si>
  <si>
    <t>Parche |  14"  |  Emperor Vintage  |  Arenado  |  2 capas  |  2 x 7.5mil  | Para Tom o Redoblante | Extra duracion</t>
  </si>
  <si>
    <t>VE-0116-00</t>
  </si>
  <si>
    <t>Parche |  16"  |  Emperor Vintage  |  Arenado  |  2 capas  |  2 x 7.5mil  | Para Tom o Redoblante | Extra duracion</t>
  </si>
  <si>
    <t>VE-0118-00</t>
  </si>
  <si>
    <t>Parche |  18"  |  Emperor Vintage  |  Arenado  |  2 capas  |  2 x 7.5mil  | Para Tom o Redoblante | Extra duracion</t>
  </si>
  <si>
    <t>VE-0308-00</t>
  </si>
  <si>
    <t>Parche |  08"  |  Emperor Vintage  |  Transparente  |  2 capas  |  2 x 7.5mil  | Para Tom o Redoblante | Extra duracion</t>
  </si>
  <si>
    <t>VE-0310-00</t>
  </si>
  <si>
    <t>Parche |  10"  |  Emperor Vintage  |  Transparente  |  2 capas  |  2 x 7.5mil  | Para Tom o Redoblante | Extra duracion</t>
  </si>
  <si>
    <t>VE-0312-00</t>
  </si>
  <si>
    <t>Parche |  12"  |  Emperor Vintage  |  Transparente  |  2 capas  |  2 x 7.5mil  | Para Tom o Redoblante | Extra duracion</t>
  </si>
  <si>
    <t>VE-0313-00</t>
  </si>
  <si>
    <t>Parche |  13"  |  Emperor Vintage  |  Transparente  |  2 capas  |  2 x 7.5mil  | Para Tom o Redoblante | Extra duracion</t>
  </si>
  <si>
    <t>VE-0314-00</t>
  </si>
  <si>
    <t>Parche |  14"  |  Emperor Vintage  |  Transparente  |  2 capas  |  2 x 7.5mil  | Para Tom o Redoblante | Extra duracion</t>
  </si>
  <si>
    <t>VE-0316-00</t>
  </si>
  <si>
    <t>Parche |  16"  |  Emperor Vintage  |  Transparente  |  2 capas  |  2 x 7.5mil  | Para Tom o Redoblante | Extra duracion</t>
  </si>
  <si>
    <t>VE-0318-00</t>
  </si>
  <si>
    <t>Parche |  18"  |  Emperor Vintage  |  Transparente  |  2 capas  |  2 x 7.5mil  | Para Tom o Redoblante | Extra duracion</t>
  </si>
  <si>
    <t>REMO ASIA</t>
  </si>
  <si>
    <t>BG-5300-70</t>
  </si>
  <si>
    <t>Bongo  |  6" + 7"  | Parche Fiberskyn preafinado  |  Aros de Acousticon  | Terminacion Black</t>
  </si>
  <si>
    <t>CR-P010-00</t>
  </si>
  <si>
    <t>Quinto  |  10" x 28"  |  Crown Series | Cuerpo de madera | Tensores cromados | Parche Fiberskyn  | Terminacion Natural  | sin soporte</t>
  </si>
  <si>
    <t>DJ-1010-70</t>
  </si>
  <si>
    <t>Djembe | 12" |  Advent Series | Afinable c/llave | cuerpo de ABS  | Parche Suede</t>
  </si>
  <si>
    <t>DP-0150-00</t>
  </si>
  <si>
    <t>Set de percusion de viaje  |  Tubano + Bongoe + 2 Panderetas + 2 Shaker Eggs + raspador + triangulo | Funda guardado</t>
  </si>
  <si>
    <t>EN-BS-14-PP</t>
  </si>
  <si>
    <t xml:space="preserve">Set de parches  |  2 parches  |  Ambassador Coated 14" - Bordonero 14" _x000D_
</t>
  </si>
  <si>
    <t>EN-PS10-PP</t>
  </si>
  <si>
    <t>Set de parches  |  5 parches  |  Pinstripe Clear  12"-13"-16"  +  Pinstripe Clear 22"  + Ambassador Coated de 14"</t>
  </si>
  <si>
    <t>EN-PS20-PP</t>
  </si>
  <si>
    <t>Set de parches  |  5 parches  |  Pinstripe Clear  12"-13"-16"  +  PowerStroke 3 Clear 22"  + Ambassador Coated de 14"</t>
  </si>
  <si>
    <t>EN-P236-PP</t>
  </si>
  <si>
    <t>Set de parches  |  3 parches  |  Pinstripe Clear  12"-13"-16"</t>
  </si>
  <si>
    <t>EN-0008-ED</t>
  </si>
  <si>
    <t>Parche |  08"  |  Diplomat Ebony  |  Negro |  1 capa  | 7.5-mil  |  Para Tom o Resonante</t>
  </si>
  <si>
    <t>EN-0008-PS</t>
  </si>
  <si>
    <t>Parche |  08"  |  Ebony Pinstripe  |  Negro  |  2 capas  |  2 x 10-mil  | Reduccion de Armonico  |  Para Tom</t>
  </si>
  <si>
    <t>EN-0010-ED</t>
  </si>
  <si>
    <t>Parche |  10"  |  Diplomat Ebony  |  Negro |  1 capa  | 7.5-mil  |  Para Tom o Resonante</t>
  </si>
  <si>
    <t>EN-0010-PS</t>
  </si>
  <si>
    <t>EN-0012-ED</t>
  </si>
  <si>
    <t>Parche |  12"  |  Diplomat Ebony  |  Negro |  1 capa  | 7.5-mil  |  Para Tom o Resonante</t>
  </si>
  <si>
    <t>EN-0012-PS</t>
  </si>
  <si>
    <t>EN-0013-ED</t>
  </si>
  <si>
    <t>Parche |  13"  |  Diplomat Ebony  |  Negro |  1 capa  | 7.5-mil  |  Para Tom o Resonante</t>
  </si>
  <si>
    <t>EN-0013-PS</t>
  </si>
  <si>
    <t>EN-0014-ED</t>
  </si>
  <si>
    <t>Parche |  14"  |  Diplomat Ebony  |  Negro |  1 capa  | 7.5-mil  |  Para Tom o Resonante</t>
  </si>
  <si>
    <t>EN-0014-PS</t>
  </si>
  <si>
    <t>EN-0015-ED</t>
  </si>
  <si>
    <t>Parche |  15"  |  Diplomat Ebony  |  Negro |  1 capa  | 7.5-mil  |  Para Tom o Resonante</t>
  </si>
  <si>
    <t>EN-0015-PS</t>
  </si>
  <si>
    <t>Parche |  15"  |  Ebony Pinstripe  |  Negro  |  2 capas  |  2 x 10-mil  | Reduccion de Armonico  |  Para Tom</t>
  </si>
  <si>
    <t>EN-0016-ED</t>
  </si>
  <si>
    <t>Parche |  16"  |  Diplomat Ebony  |  Negro |  1 capa  | 7.5-mil  |  Para Tom o Resonante</t>
  </si>
  <si>
    <t>EN-0016-PS</t>
  </si>
  <si>
    <t>EN-0018-ED</t>
  </si>
  <si>
    <t>Parche |  18"  |  Diplomat Ebony  |  Negro |  1 capa  | 7.5-mil  |  Para Tom o Resonante</t>
  </si>
  <si>
    <t>EN-0018-PS</t>
  </si>
  <si>
    <t>Parche |  18"  |  Ebony Pinstripe  |  Negro  |  2 capas  |  2 x 10-mil  | Reduccion de Armonico  |  Para Tom</t>
  </si>
  <si>
    <t>EN-0106-BA</t>
  </si>
  <si>
    <t>Parche |  06"  |  Ambassador Coated    |  Arenado  |  1 capa  |  10-mil   |  Para Tom</t>
  </si>
  <si>
    <t>EN-0108-BA</t>
  </si>
  <si>
    <t>Parche |  08"  |  Ambassador Coated    |  Arenado  |  1 capa  |  10-mil   |  Para Tom</t>
  </si>
  <si>
    <t>EN-0108-CT</t>
  </si>
  <si>
    <t>Parche |  08"  |  Controlled Sound Coated   |  Arenado  |  1 capa  |  10-mil  | Refuerzo central  |  Para Tom</t>
  </si>
  <si>
    <t>EN-0110-BA</t>
  </si>
  <si>
    <t>Parche |  10"  |  Ambassador Coated    |  Arenado  |  1 capa  |  10-mil   |  Para Tom o tambor</t>
  </si>
  <si>
    <t>EN-0110-CT</t>
  </si>
  <si>
    <t>Parche |  10"  |  Controlled Sound Coated  |  Arenado  |  1 capa  |  10-mil  | Refuerzo central  |  Para Tom o Tambor</t>
  </si>
  <si>
    <t>EN-0112-BA</t>
  </si>
  <si>
    <t>Parche |  12"  |  Ambassador Coated    |  Arenado  |  1 capa  |  10-mil   |  Para Tom o tambor</t>
  </si>
  <si>
    <t>EN-0112-CT</t>
  </si>
  <si>
    <t>Parche |  12"  |  Controlled Sound  Coated |  Arenado  |  1 capa  |  10-mil  | Refuerzo central  |  Para Tom o Tambor</t>
  </si>
  <si>
    <t>EN-0113-BA</t>
  </si>
  <si>
    <t>Parche |  13"  |  Ambassador Coated    |  Arenado  |  1 capa  |  10-mil   |  Para Tom, timbaleta o tambor</t>
  </si>
  <si>
    <t>EN-0113-CT</t>
  </si>
  <si>
    <t>Parche |  13"  |  Controlled Sound  Coated |  Arenado  |  1 capa  |  10-mil  | Refuerzo central  |  Para Tom o Tambor</t>
  </si>
  <si>
    <t>EN-0114-BA</t>
  </si>
  <si>
    <t>Parche |  14"  |  Ambassador Coated    |  Arenado  |  1 capa  |  10-mil   |  Para Tom, timbaleta o tambor.</t>
  </si>
  <si>
    <t>EN-0114-CT</t>
  </si>
  <si>
    <t>Parche |  14"  |  Controlled Sound Coated  |  Arenado  |  1 capa  |  10-mil  | Refuerzo central  |  Para Tom o Tambor</t>
  </si>
  <si>
    <t>EN-0114-P3</t>
  </si>
  <si>
    <t>Parche |  14"  |  PowerStroke 3 Coated |  Arenado  |  1 capa + 1 aro  |  10-mil + aro 10-mil  |  Reduccion de Armonico  |  Para Tom o Tambor</t>
  </si>
  <si>
    <t>EN-0115-BA</t>
  </si>
  <si>
    <t>Parche |  15"  |  Ambassador Coated    |  Arenado  |  1 capa  |  10-mil   |  Para Tom o timbaleta</t>
  </si>
  <si>
    <t>EN-0115-CT</t>
  </si>
  <si>
    <t>Parche |  15"  |  Controlled Sound Coated  |  Arenado  |  1 capa  |  10-mil  | Refuerzo central  |  Para Tom o Tambor</t>
  </si>
  <si>
    <t>EN-0116-BA</t>
  </si>
  <si>
    <t>Parche |  16"  |  Ambassador Coated    |  Arenado  |  1 capa  |  10-mil   |  Para Tom</t>
  </si>
  <si>
    <t>EN-0116-CT</t>
  </si>
  <si>
    <t>Parche |  16"  |  Controlled Sound Coated  |  Arenado  |  1 capa  |  10-mil  | Refuerzo central  |  Para Tom</t>
  </si>
  <si>
    <t>EN-0118-BA</t>
  </si>
  <si>
    <t>Parche |  18"  |  Ambassador Coated    |  Arenado  |  1 capa  |  10-mil   |  Para Tom</t>
  </si>
  <si>
    <t>EN-0118-CT</t>
  </si>
  <si>
    <t>Parche |  18"  |  Controlled Sound Coated  |  Arenado  |  1 capa  |  10-mil  | Refuerzo central  |  Para Tom</t>
  </si>
  <si>
    <t>EN-0306-PS</t>
  </si>
  <si>
    <t>Parche |  06"  |  Pinstripe Clear |  Transparente  |  2 capas  |  2 x 10-mil  | Reduccion de Armonico  |  Para Tom</t>
  </si>
  <si>
    <t>EN-0308-BA</t>
  </si>
  <si>
    <t>Parche |  08"  |  Ambassador Clear  |  Transparente  |  1 capa  |  10-mil  |  Para Tom</t>
  </si>
  <si>
    <t>EN-0308-BD</t>
  </si>
  <si>
    <t>Parche |  08"  |  Diplomat Clear  |  Transparente |  1 capa  | 7.5-mil  |  Para Tom o Resonante</t>
  </si>
  <si>
    <t>EN-0308-CT</t>
  </si>
  <si>
    <t>Parche |  08"  |  Controlled Sound Clear  |  Transparente  |  1 capa  |  10-mil  | Refuerzo central  |  Para Tom</t>
  </si>
  <si>
    <t>EN-0308-PS</t>
  </si>
  <si>
    <t>Parche |  08"  |  Pinstripe Clear  |  Transparente  |  2 capas  |  2 x 10-mil  | Reduccion de Armonico  |  Para Tom</t>
  </si>
  <si>
    <t>EN-0310-BA</t>
  </si>
  <si>
    <t>Parche |  10"  |  Ambassador Clear  |  Transparente  |  1 capa  |  10-mil  |  Para Tom</t>
  </si>
  <si>
    <t>EN-0310-BD</t>
  </si>
  <si>
    <t>Parche |  10"  |  Diplomat Clear  |  Transparente |  1 capa  | 7.5-mil  |  Para Tom o Resonante</t>
  </si>
  <si>
    <t>EN-0310-CT</t>
  </si>
  <si>
    <t>Parche |  10"  |  Controlled Sound Clear  |  Transparente  |  1 capa  |  10-mil  | Refuerzo central  |  Para Tom</t>
  </si>
  <si>
    <t>EN-0310-PS</t>
  </si>
  <si>
    <t>Parche |  10"  |  Pinstripe Clear |  Transparente  |  2 capas  |  2 x 10-mil  | Reduccion de Armonico  |  Para Tom</t>
  </si>
  <si>
    <t>EN-0310-SA</t>
  </si>
  <si>
    <t>Parche |  10"  |  Ambassador Hazy   |  Transparente  |  1 capa  |  3-mil  |  Bordonero</t>
  </si>
  <si>
    <t>EN-0312-BA</t>
  </si>
  <si>
    <t>Parche |  12"  |  Ambassador Clear  |  Transparente  |  1 capa  |  10-mil  |  Para Tom</t>
  </si>
  <si>
    <t>EN-0312-BD</t>
  </si>
  <si>
    <t>Parche |  12"  |  Diplomat Clear  |  Transparente |  1 capa  | 7.5-mil  |  Para Tom o Resonante</t>
  </si>
  <si>
    <t>EN-0312-CT</t>
  </si>
  <si>
    <t>Parche |  12"  |  Controlled Sound Clear  |  Transparente  |  1 capa  |  10-mil  | Refuerzo central  |  Para Tom</t>
  </si>
  <si>
    <t>EN-0312-PS</t>
  </si>
  <si>
    <t>Parche |  12"  |  Pinstripe Clear  |  Transparente  |  2 capas  |  2 x 10-mil  | Reduccion de Armonico  |  Para Tom</t>
  </si>
  <si>
    <t>EN-0312-SA</t>
  </si>
  <si>
    <t>Parche |  12"  |  Ambassador Hazy   |  Transparente  |  1 capa  |  3-mil  |  Bordonero</t>
  </si>
  <si>
    <t>EN-0313-BA</t>
  </si>
  <si>
    <t>Parche |  13"  |  Ambassador Clear  |  Transparente  |  1 capa  |  10-mil  |  Para Tom</t>
  </si>
  <si>
    <t>EN-0313-BD</t>
  </si>
  <si>
    <t>Parche |  13"  |  Diplomat Clear  |  Transparente |  1 capa  | 7.5-mil  |  Para Tom o Resonante</t>
  </si>
  <si>
    <t>EN-0313-CT</t>
  </si>
  <si>
    <t>Parche |  13"  |  Controlled Sound Clear  |  Transparente  |  1 capa  |  10-mil  | Refuerzo central  |  Para Tom</t>
  </si>
  <si>
    <t>EN-0313-PS</t>
  </si>
  <si>
    <t>Parche |  13"  |  Pinstripe Clear |  Transparente  |  2 capas  |  2 x 10-mil  | Reduccion de Armonico  |  Para Tom</t>
  </si>
  <si>
    <t>EN-0313-SA</t>
  </si>
  <si>
    <t>Parche |  13"  |  Ambassador Hazy   |  Transparente  |  1 capa  |  3-mil  |  Bordonero</t>
  </si>
  <si>
    <t>EN-0314-BA</t>
  </si>
  <si>
    <t>Parche |  14"  |  Ambassador Clear  |  Transparente  |  1 capa  |  10-mil  |  Para Tom</t>
  </si>
  <si>
    <t>EN-0314-BD</t>
  </si>
  <si>
    <t>Parche |  14"  |  Diplomat Clear  |  Transparente |  1 capa  | 7.5-mil  |  Para Tom o Resonante</t>
  </si>
  <si>
    <t>EN-0314-CT</t>
  </si>
  <si>
    <t>Parche |  14"  |  Controlled Sound Clear  |  Transparente  |  1 capa  |  10-mil  | Refuerzo central  |  Para Tom</t>
  </si>
  <si>
    <t>EN-0314-PS</t>
  </si>
  <si>
    <t>EN-0314-SA</t>
  </si>
  <si>
    <t>Parche |  14"  |  Ambassador Hazy   |  Transparente  |  1 capa  |  3-mil  |  Bordonero</t>
  </si>
  <si>
    <t>EN-0315-BA</t>
  </si>
  <si>
    <t>Parche |  15"  |  Ambassador Clear  |  Transparente  |  1 capa  |  10-mil  |  Para Tom</t>
  </si>
  <si>
    <t>EN-0315-BD</t>
  </si>
  <si>
    <t>Parche |  15"  |  Diplomat Clear  |  Transparente |  1 capa  | 7.5-mil  |  Para Tom o Resonante</t>
  </si>
  <si>
    <t>EN-0315-CT</t>
  </si>
  <si>
    <t>Parche |  15"  |  Controlled Sound   |  Transparente  |  1 capa  |  10-mil  | Refuerzo central  |  Para Tom</t>
  </si>
  <si>
    <t>EN-0315-PS</t>
  </si>
  <si>
    <t>Parche |  15"  |  Pinstripe  |  Transparente  |  2 capas  |  2 x 10-mil  | Reduccion de Armonico  |  Para Tom</t>
  </si>
  <si>
    <t>EN-0316-BA</t>
  </si>
  <si>
    <t>Parche |  16"  |  Ambassador Clear  |  Transparente  |  1 capa  |  10-mil  |  Para Tom</t>
  </si>
  <si>
    <t>EN-0316-BD</t>
  </si>
  <si>
    <t>Parche |  16"  |  Diplomat Clear  |  Transparente |  1 capa  | 7.5-mil  |  Para Tom o Resonante</t>
  </si>
  <si>
    <t>EN-0316-CT</t>
  </si>
  <si>
    <t>Parche |  16"  |  Controlled Sound   |  Transparente  |  1 capa  |  10-mil  | Refuerzo central  |  Para Tom</t>
  </si>
  <si>
    <t>EN-0316-PS</t>
  </si>
  <si>
    <t>EN-0318-BA</t>
  </si>
  <si>
    <t>Parche |  18"  |  Ambassador Clear  |  Transparente  |  1 capa  |  10-mil  |  Para Tom</t>
  </si>
  <si>
    <t>EN-0318-BD</t>
  </si>
  <si>
    <t>Parche |  18"  |  Diplomat Clear  |  Transparente |  1 capa  | 7.5-mil  |  Para Tom o Resonante</t>
  </si>
  <si>
    <t>EN-0318-CT</t>
  </si>
  <si>
    <t>Parche |  18"  |  Controlled Sound   |  Transparente  |  1 capa  |  10-mil  | Refuerzo central  |  Para Tom</t>
  </si>
  <si>
    <t>EN-0318-PS</t>
  </si>
  <si>
    <t>Parche |  18"  |  Pinstripe Clear |  Transparente  |  2 capas  |  2 x 10-mil  | Reduccion de Armonico  |  Para Tom</t>
  </si>
  <si>
    <t>EN-1018-ES</t>
  </si>
  <si>
    <t>Parche |  18"  |  Ebony Sound-Hole   |  Negro  |  1 capa  |  10-mil  | Agujero para microfonoear  |  Para bombo</t>
  </si>
  <si>
    <t>EN-1020-ES</t>
  </si>
  <si>
    <t>Parche |  20"  |  EbonySound-Hole   |  Negro  |  1 capa  |  10-mil  | Agujero para microfonoear  |  Para bombo</t>
  </si>
  <si>
    <t>EN-1020-PS</t>
  </si>
  <si>
    <t>Parche |  20"  |  Ebony Pinstripe  |  Negro  |  2 capas  |  2 x 10-mil  | Reduccion de Armonico  |  Para Bombo</t>
  </si>
  <si>
    <t>EN-1022-ES</t>
  </si>
  <si>
    <t>Parche |  22"  |  Ebony Sound-Hole   |  Negro  |  1 capa  |  10-mil  | Agujero para microfonoear  |  Para bombo</t>
  </si>
  <si>
    <t>EN-1022-PS</t>
  </si>
  <si>
    <t>Parche |  22"  |  Ebony Pinstripe  |  Negro  |  2 capas  |  2 x 10-mil  | Reduccion de Armonico  |  Para Bombo</t>
  </si>
  <si>
    <t>EN-1024-ES</t>
  </si>
  <si>
    <t>Parche |  24"  |  Ebony Sound-Hole   |  Negro  |  1 capa  |  10-mil  | Agujero para microfonoear  |  Para bombo</t>
  </si>
  <si>
    <t>EN-1024-PS</t>
  </si>
  <si>
    <t>Parche |  24"  |  Ebony Pinstripe  |  Negro  |  2 capas  |  2 x 10-mil  | Reduccion de Armonico  |  Para Bombo</t>
  </si>
  <si>
    <t>EN-1026-ES</t>
  </si>
  <si>
    <t>Parche |  26"  |  Ebony Sound-Hole   |  Negro  |  1 capa  |  10-mil  | Agujero para microfonoear  |  Para bombo</t>
  </si>
  <si>
    <t>EN-1026-PS</t>
  </si>
  <si>
    <t>Parche |  26"  |  Ebony Pinstripe  |  Negro  |  2 capas  |  2 x 10-mil  | Reduccion de Armonico  |  Para Bombo</t>
  </si>
  <si>
    <t>EN-1118-BA</t>
  </si>
  <si>
    <t>Parche |  18"  |  Ambassador Coated    |  Arenado  |  1 capa  |  10-mil   |  Para Bombo</t>
  </si>
  <si>
    <t>EN-1120-BA</t>
  </si>
  <si>
    <t>Parche |  20"  |  Ambassador Coated    |  Arenado  |  1 capa  |  10-mil   |  Para Bombo</t>
  </si>
  <si>
    <t>EN-1120-P3</t>
  </si>
  <si>
    <t>Parche |  20"  |  PowerStroke 3 Coated |  Arenado  |  1 capa + 1 aro  |  10-mil + aro 10-mil  |  Reduccion de Armonico  |  Para Bombo  (extra Falam)</t>
  </si>
  <si>
    <t>EN-1122-BA</t>
  </si>
  <si>
    <t>Parche |  22"  |  Ambassador Coated    |  Arenado  |  1 capa  |  10-mil   |  Para Bombo</t>
  </si>
  <si>
    <t>EN-1122-CT</t>
  </si>
  <si>
    <t>Parche |  22"  |  Controlled Sound Coated  |  Arenado  |  1 capa  |  10-mil  | Refuerzo central  |  Para Bombo</t>
  </si>
  <si>
    <t>EN-1122-P3</t>
  </si>
  <si>
    <t>Parche |  22"  |  PowerStroke 3 Coated  |  Arenado  |  1 capa + 1 aro  |  10-mil + aro 10-mil  |  Reduccion de Armonico  |  Para Bombo  (extra Falam)</t>
  </si>
  <si>
    <t>EN-1124-BA</t>
  </si>
  <si>
    <t>Parche |  24"  |  Ambassador Coated    |  Arenado  |  1 capa  |  10-mil   |  Para Bombo</t>
  </si>
  <si>
    <t>EN-1124-CT</t>
  </si>
  <si>
    <t>Parche |  24"  |  Controlled Sound Coated  |  Arenado  |  1 capa  |  10-mil  | Refuerzo central  |  Para Bombo</t>
  </si>
  <si>
    <t>EN-1124-P3</t>
  </si>
  <si>
    <t>Parche |  24"  |  PowerStroke 3 Coated |  Arenado  |  1 capa + 1 aro  |  10-mil + aro 10-mil  |  Reduccion de Armonico  |  Para Bombo  (extra Falam)</t>
  </si>
  <si>
    <t>EN-1126-CT</t>
  </si>
  <si>
    <t>Parche |  26"  |  Controlled Sound Coated  |  Arenado  |  1 capa  |  10-mil  | Refuerzo central  |  Para Bombo</t>
  </si>
  <si>
    <t>EN-1318-BA</t>
  </si>
  <si>
    <t>Parche |  18"  |  Ambassador Clear  |  Transparente  |  1 capa  |  10-mil  |  Para Bombo</t>
  </si>
  <si>
    <t>EN-1318-PS</t>
  </si>
  <si>
    <t>Parche |  18"  |  Pinstripe Clear |  Transparente  |  2 capas  |  2 x 10-mil  | Reduccion de Armonico  |  Para Bombo</t>
  </si>
  <si>
    <t>EN-1318-P3</t>
  </si>
  <si>
    <t>Parche |  18"  |  PowerStroke 3 Clear |  Transparente  |  1 capa + 1 aro  |  10-mil + aro 10-mil  |  Reduccion de Armonico  |  Para Bombo</t>
  </si>
  <si>
    <t>EN-1320-BA</t>
  </si>
  <si>
    <t>Parche |  20"  |  Ambassador Clear  |  Transparente  |  1 capa  |  10-mil  |  Para Bombo.</t>
  </si>
  <si>
    <t>EN-1320-PS</t>
  </si>
  <si>
    <t>Parche |  20"  |  Pinstripe Clear |  Transparente  |  2 capas  |  2 x 10-mil  | Reduccion de Armonico  |  Para Bombo</t>
  </si>
  <si>
    <t>EN-1320-P3</t>
  </si>
  <si>
    <t>Parche |  20"  |  PowerStroke 3 Clear |  Transparente  |  1 capa + 1 aro  |  10-mil + aro 10-mil  |  Reduccion de Armonico  |  Para Bombo</t>
  </si>
  <si>
    <t>EN-1322-BA</t>
  </si>
  <si>
    <t>Parche |  22"  |  Ambassador Clear  |  Transparente  |  1 capa  |  10-mil  |  Para Bombo</t>
  </si>
  <si>
    <t>EN-1322-CT</t>
  </si>
  <si>
    <t>Parche |  22"  |  Controlled Sound Clear  |  Transparente  |  1 capa  |  10-mil  | Refuerzo central  |  Para Bombo</t>
  </si>
  <si>
    <t>EN-1322-PS</t>
  </si>
  <si>
    <t>Parche |  22"  |  Pinstripe Clear |  Transparente  |  2 capas  |  2 x 10-mil  | Reduccion de Armonico  |  Para Bombo</t>
  </si>
  <si>
    <t>EN-1322-P3</t>
  </si>
  <si>
    <t>Parche |  22"  |  PowerStroke 3 Clear |  Transparente  |  1 capa + 1 aro  |  10-mil + aro 10-mil  |  Reduccion de Armonico  |  Para Bombo</t>
  </si>
  <si>
    <t>EN-1324-BA</t>
  </si>
  <si>
    <t>Parche |  24"  |  Ambassador Clear  |  Transparente  |  1 capa  |  10-mil  |  Para Bombo</t>
  </si>
  <si>
    <t>EN-1324-CT</t>
  </si>
  <si>
    <t>Parche |  24"  |  Controlled Sound Clear  |  Transparente  |  1 capa  |  10-mil  | Refuerzo central  |  Para Bombo</t>
  </si>
  <si>
    <t>EN-1324-PS</t>
  </si>
  <si>
    <t>Parche |  24"  |  Pinstripe Clear |  Transparente  |  2 capas  |  2 x 10-mil  | Reduccion de Armonico  |  Para Bombo</t>
  </si>
  <si>
    <t>EN-1324-P3</t>
  </si>
  <si>
    <t>Parche |  24"  |  PowerStroke 3 Clear |  Transparente  |  1 capa + 1 aro  |  10-mil + aro 10-mil  |  Reducción de Armónico  |  Para Bombo</t>
  </si>
  <si>
    <t>EN-1326-BA</t>
  </si>
  <si>
    <t>Parche |  26"  |  Ambassador Clear  |  Transparente  |  1 capa  |  10-mil  |  Para Bombo</t>
  </si>
  <si>
    <t>EN-1326-CT</t>
  </si>
  <si>
    <t>Parche |  26"  |  Controlled Sound Clear  |  Transparente  |  1 capa  |  10-mil  | Refuerzo central  |  Para Bombo</t>
  </si>
  <si>
    <t>EN-1326-PS</t>
  </si>
  <si>
    <t>Parche |  26"  |  Pinstripe Clear  |  Transparente  |  2 capas  |  2 x 10-mil  | Reduccion de Armonico  |  Para Bombo</t>
  </si>
  <si>
    <t>EN-1420-E3</t>
  </si>
  <si>
    <t>Parche |  20"  |  Ebony PowerStroke 3  |  Negro  |  1 capa + 1 aro  |  10-mil + aro 10-mil  |  Reduccion de Armonico  |  Para Bombo</t>
  </si>
  <si>
    <t>EN-1422-E3</t>
  </si>
  <si>
    <t>Parche |  22"  |  Ebony PowerStroke 3  |  Negro  |  1 capa + 1 aro  |  10-mil + aro 10-mil  |  Reduccion de Armonico  |  Para Bombo</t>
  </si>
  <si>
    <t>EN-1424-E3</t>
  </si>
  <si>
    <t>Parche |  24"  |  Ebony PowerStroke 3  |  Negro  |  1 capa + 1 aro  |  10-mil + aro 10-mil  |  Reduccion de Armonico  |  Para Bombo</t>
  </si>
  <si>
    <t>M7-S100-F5</t>
  </si>
  <si>
    <t>Parche |  10"  |  Fiberskyn 3 |  Simil cuero  |  1 capa rogosa |  Para conga</t>
  </si>
  <si>
    <t>M7-S110-F5</t>
  </si>
  <si>
    <t>Parche |  11"  |  Fiberskyn 3 |  Simil cuero  |  1 capa rogosa |  Para conga</t>
  </si>
  <si>
    <t>M7-1106-F6</t>
  </si>
  <si>
    <t>Parche |  11.06"  |  Fiberskyn 3  |  Simil cuero  |  1 capa rugosa |  Para conga | ideal congas LP</t>
  </si>
  <si>
    <t>M7-1175-F6</t>
  </si>
  <si>
    <t>Parche |  11.75"  |  Fiberskyn 3  |  Simil cuero  |  1 capa rugosa |  Para conga | ideal congas LP</t>
  </si>
  <si>
    <t>M7-1250-F6</t>
  </si>
  <si>
    <t>Parche |  12.5"    |  Fiberskyn 3  |  Simil cuero  |  1 capa rugosa |  Para conga | ideal congas LP</t>
  </si>
  <si>
    <t>M9-0715-F3</t>
  </si>
  <si>
    <t>Parche |  7.15"    |  Fiberskyn 3  |  Simil cuero  |  1 capa rugosa |  Para Bongoe</t>
  </si>
  <si>
    <t>M9-0850-F4</t>
  </si>
  <si>
    <t>Parche |  8.5"      |  Fiberskyn 3  |  Simil cuero  |  1 capa rugosa |  Para Bongoe</t>
  </si>
  <si>
    <t>PH-0106-00</t>
  </si>
  <si>
    <t>Parche |  06"  |  For Practice pad  |  Arenado  |  1 capa  | Repuesto para Pars de practica</t>
  </si>
  <si>
    <t>PH-0108-00</t>
  </si>
  <si>
    <t>Parche |  08"  |  For Practice pad  |  Arenado  |  1 capa  | Repuesto para Pars de practica</t>
  </si>
  <si>
    <t>PH-0110-00</t>
  </si>
  <si>
    <t>Parche |  10"  |  For Practice pad  |  Arenado  |  1 capa  | Repuesto para Pars de practica</t>
  </si>
  <si>
    <t>RO-0013-00</t>
  </si>
  <si>
    <t>Pack Rem-O Rings  | Aros de mylar reductores de armonicos  | Pack  13x1" + 13"x1,5"</t>
  </si>
  <si>
    <t>RO-2346-00</t>
  </si>
  <si>
    <t>Pack Rem-O Rings  | Aros de mylar reductores de armonicos  | Pack  12"-13"-14"-16"</t>
  </si>
  <si>
    <t>SSAHFK01</t>
  </si>
  <si>
    <t>Sound Shapes Varios Kit de |  Kit de percusion Pros Series</t>
  </si>
  <si>
    <t>SS020900</t>
  </si>
  <si>
    <t>Sound Shape |  Cuadrado | 9,25"</t>
  </si>
  <si>
    <t>SS030900</t>
  </si>
  <si>
    <t>Sound Shape |  Rectangulo | 9,25"</t>
  </si>
  <si>
    <t>TA-4106-47</t>
  </si>
  <si>
    <t>Tambourin |  06"  | Aro de Acousticon Negro | Parche sintetico | Hilera sonajas simple |Efecto prismatico</t>
  </si>
  <si>
    <t>TA-4106-48</t>
  </si>
  <si>
    <t>Tambourin |  06"  | Aro de Acousticon Negro | Parche sintetico | Hilera sonajas simple |Efecto Radiant</t>
  </si>
  <si>
    <t>TA-4108-43</t>
  </si>
  <si>
    <t>Tambourin |  08"  | Aro de Acousticon Negro | Parche sintetico | Hilera sonajas simple |Efecto Hilo Prizmatic</t>
  </si>
  <si>
    <t>TA-4108-46</t>
  </si>
  <si>
    <t>Tambourin |  08"  | Aro de Acousticon  | Parche sintetico |  Hilera sonajas simples  |  Terminacion black</t>
  </si>
  <si>
    <t>TA-4108-48</t>
  </si>
  <si>
    <t>Tambourin |  08"  | Aro de Acousticon  | Parche sintetico |  Hilera sonajas simples  |  Terminacion Prizmatic Radiant</t>
  </si>
  <si>
    <t>TA-4208-43</t>
  </si>
  <si>
    <t>Tambourin |  08"  | Aro de Acousticon Negro | Parche sintetico | Hilera sonajas doble |Efecto Hilo Prizmatic</t>
  </si>
  <si>
    <t>TA-4208-48</t>
  </si>
  <si>
    <t>Tambourin |  08"  | Aro de Acousticon Negro | Parche sintetico | Hilera sonajas doble |Efecto Radiant</t>
  </si>
  <si>
    <t>TA-5106-ML</t>
  </si>
  <si>
    <t>Tambourin  |  06"  |  Aro de Acousticon Negro | Parche simil cuero blanco |  Hilera sonajas simples  |</t>
  </si>
  <si>
    <t>TA-5108-ML</t>
  </si>
  <si>
    <t>Tambourin  |  08"  |  Aro de Acousticon Negro | Parche simil cuero blanco |  Hilera sonajas simples  |</t>
  </si>
  <si>
    <t>TA-5208-ML</t>
  </si>
  <si>
    <t>Tambourin  |  08"  |  Aro de Acousticon Negro | Parche simil cuero blanco |  Hilera sonajas doble  |</t>
  </si>
  <si>
    <t>TA-9108-14</t>
  </si>
  <si>
    <t>Tambourin  |  08"  |  Aro de Acousticon  | Parche sintetico |  Hilera sonajas simple  |  Terminacion Manos rezando</t>
  </si>
  <si>
    <t>TA-9108-18</t>
  </si>
  <si>
    <t>Tambourin  |  08"  |  Aro de Acousticon  | Parche sintetico |  Hilera sonajas simple  |  Terminacion Paloma</t>
  </si>
  <si>
    <t>TA-9110-14</t>
  </si>
  <si>
    <t>Tambourin  |  10"  |  Aro de Acousticon  | Parche sintetico |  Hilera sonajas simple  |  Terminacion Manos rezando</t>
  </si>
  <si>
    <t>TA-9110-18</t>
  </si>
  <si>
    <t>Tambourin  |  10"  |  Aro de Acousticon  | Parche sintetico |  Hilera sonajas simple  |  Terminacion Paloma</t>
  </si>
  <si>
    <t>TA-9208-14</t>
  </si>
  <si>
    <t>Tambourin  |  08"  |  Aro de Acousticon  | Parche sintetico |  Hilera sonajas doble  |  Terminacion Manos rezando</t>
  </si>
  <si>
    <t>TA-9208-18</t>
  </si>
  <si>
    <t>Tambourin  |  08"  |  Aro de Acousticon  | Parche sintetico |  Hilera sonajas doble  |  Terminacion Paloma</t>
  </si>
  <si>
    <t>TA-9210-14</t>
  </si>
  <si>
    <t>Tambourin  |  10"  |  Aro de Acousticon  | Parche sintetico |  Hilera sonajas doble  |  Terminacion Manos rezando</t>
  </si>
  <si>
    <t>TA-9210-18</t>
  </si>
  <si>
    <t>Tambourin  |  10"  |  Aro de Acousticon  | Parche sintetico |  Hilera sonajas doble  |  Terminacion Paloma</t>
  </si>
  <si>
    <t>TB-1314-VC</t>
  </si>
  <si>
    <t>Timbales |  Valencia Pros Series</t>
  </si>
  <si>
    <t>16-0140-70</t>
  </si>
  <si>
    <t>Mazo | Plastico | Cabeza de goma 40mm | 10" | Para usar en Kids Gathering Drums, Buffalo Drums, Paddle Drums y Kids Floor Tom | Negro</t>
  </si>
  <si>
    <t>16-1205-00</t>
  </si>
  <si>
    <t>Mazo | Madera | Cabeza de goma | 1/2" x 9,5" | Negro</t>
  </si>
  <si>
    <t>16-1224-00</t>
  </si>
  <si>
    <t>Baqueta plastica  | Mallet Rainbow | 36 MM x 10"  MULTIPLE COLORED |  punta pelota de goma multicolor | Pros Series</t>
  </si>
  <si>
    <t>16-1225-00</t>
  </si>
  <si>
    <t>Baqueta plastica  | Mallet Rainbow | 36 MM x 08"  MULTIPLE COLORED |  punta pelota de goma multicolor | Pros Series</t>
  </si>
  <si>
    <t>16-1241-52</t>
  </si>
  <si>
    <t>Mallets | Palillos plasticos con punta de Goma 35mm |</t>
  </si>
  <si>
    <t>ROSS</t>
  </si>
  <si>
    <t>A25C</t>
  </si>
  <si>
    <t>B15</t>
  </si>
  <si>
    <t>Amplificador | Para Bajo | 15w | Parlante 6,5" | 4 Eq | Entrada Plug | Salida Auriculares</t>
  </si>
  <si>
    <t>B35</t>
  </si>
  <si>
    <t>Amplificador | Para Bajo | 35w | Parlante 10" | 3 Eq + presencia | 2 Entradas Plug  | Salida Auriculares</t>
  </si>
  <si>
    <t>FTN-525 ROS</t>
  </si>
  <si>
    <t>Afinador | Pedal | Cromatico | Ajustable entre C y B | Visor Digital | Carcaza metalica</t>
  </si>
  <si>
    <t>https://todomusica.com.ar/afinadores/3182-ftn-525-ros.html</t>
  </si>
  <si>
    <t>GV-15R</t>
  </si>
  <si>
    <t>Amplificador | Para guitarra | 15w | Parlante 6,5" | Distorition | Reverb | 3 Eq | Entrada Plug | Salida Auriculares | Tela Vintage</t>
  </si>
  <si>
    <t>G-10</t>
  </si>
  <si>
    <t>G-15</t>
  </si>
  <si>
    <t>Amplificador | Para guitarra | 15w | Parlante 6,5" | Distorition | 3 Eq | Entrada Plug | Salida Auriculares | Black</t>
  </si>
  <si>
    <t>G-15R</t>
  </si>
  <si>
    <t xml:space="preserve">Amplificador | Para guitarra | 15w | Parlante 6,5" | Distorition | Reverb | 3 Eq | Entrada Plug | Salida Auriculares |Black _x000D_
</t>
  </si>
  <si>
    <t>G-25R</t>
  </si>
  <si>
    <t xml:space="preserve">Amplificador | Para guitarra | 25w | Parlante 8" | 2 canales Drive/Clean | Reverb | 3 Eq | Entrada Plug | Salida Auriculares | Black _x000D_
</t>
  </si>
  <si>
    <t>G-50R</t>
  </si>
  <si>
    <t xml:space="preserve">Amplificador | Para guitarra | 50w | Parlante 12" | 2 canales Drive/Clean | Reverb | 3 Eq | 2 Entradas Plug | Loop efects |Salida Auriculares | Black _x000D_
</t>
  </si>
  <si>
    <t>ROSS BAGS</t>
  </si>
  <si>
    <t>K110C</t>
  </si>
  <si>
    <t>Funda | Mochila | Guitarra Criolla | Tela friselina | Acolchada | Bolsillo externo | Refuerzo interior | Cierre lateral | (MCX6)</t>
  </si>
  <si>
    <t>K220A</t>
  </si>
  <si>
    <t>Funda | Guitarra Acustica | Mochila |  Acolchada | Bolsillo externo | Refuerzo interior | Cierre lateral | (MCX6)</t>
  </si>
  <si>
    <t>K220B</t>
  </si>
  <si>
    <t>Funda | Bajo | Mochila | Tela de avión | Acolchada | Bolsillo externo | Refuerzo interior | Cierre lateral | (MCX6)</t>
  </si>
  <si>
    <t>K220C</t>
  </si>
  <si>
    <t>Funda | Guitarra Criolla | Mochila | Tela de avión | Acolchada| Bolsillo externo |Refuerzo interior | Cierre lateral | (MCx6)</t>
  </si>
  <si>
    <t>K220E</t>
  </si>
  <si>
    <t>Funda | Guitarra Eléctrica |  Mochila | Tela de avión | Acolchada| Bolsillo externo |Refuerzo interior | Cierre lateral | (MCx6)</t>
  </si>
  <si>
    <t>K220T5</t>
  </si>
  <si>
    <t>Funda | Teclado 5/8 | Tela de avión | ( X40 X 15) | Acolchada | Reforzada | Bolsillo externo</t>
  </si>
  <si>
    <t>K220T7</t>
  </si>
  <si>
    <t>Funda | Piano 88 teclas | Tela de avión | ( 138 x 30 x 13 ) | Acolchada | Reforzada | Bolsillo externo</t>
  </si>
  <si>
    <t>ROSS PA</t>
  </si>
  <si>
    <t>BTP-05</t>
  </si>
  <si>
    <t>Transmisor Inalambrico de cuerpo|Body Pack|UHF |para MU-626|</t>
  </si>
  <si>
    <t>CBumper VTX20</t>
  </si>
  <si>
    <t>Bumper | para VTX2 (hasta 18u) | con Pull Back incluido</t>
  </si>
  <si>
    <t>C-CC-6M</t>
  </si>
  <si>
    <t>Cable | Micrófono | XLR - XLR | 6 mts | balanceado | Conector Metalico</t>
  </si>
  <si>
    <t>C-CP-6M</t>
  </si>
  <si>
    <t>Cable | Micrófono | XLR - Plug | 6 mts | Conector Metalico</t>
  </si>
  <si>
    <t>CM-PP-3M</t>
  </si>
  <si>
    <t>Cable | Plug-Plug | 3 mts | Para instrumentos | Conector Metalico</t>
  </si>
  <si>
    <t>CM-PP-6M</t>
  </si>
  <si>
    <t>Cable | Plug-Plug | 6 mts | Para instrumentos | Conector Metalico</t>
  </si>
  <si>
    <t>Combo15</t>
  </si>
  <si>
    <t>15" SPEAKER BOXES SET</t>
  </si>
  <si>
    <t>CP-PP-3M</t>
  </si>
  <si>
    <t>Cable | Plug-Plug | 3 mts | Para instrumentos | Conector plastico TRS cable mono</t>
  </si>
  <si>
    <t>CP-PP-6M</t>
  </si>
  <si>
    <t>Cable | Plug-Plug | 6 mts | Para instrumentos | Conector plastico TRS cable Mono</t>
  </si>
  <si>
    <t>FM-A3</t>
  </si>
  <si>
    <t>Microfono | Vocal | Dinamico | Cardioide | 50Hz a 14kHz | XLR | Cromado | Cable XLR-Plug | C/Switch</t>
  </si>
  <si>
    <t>https://todomusica.com.ar/microfonos-dinamicos/7097-fm-a3.html</t>
  </si>
  <si>
    <t>FM-A3-LS-CN/CN</t>
  </si>
  <si>
    <t>Microfono | Vocal | Dinamico | Cardioide | 50Hz a 14kHz | XLR | Cromado | Cable XLR-XLR</t>
  </si>
  <si>
    <t>https://todomusica.com.ar/microfonos-dinamicos/7386-microfono-vocal-de-mano-para-voces-y-musica-profesional-din.html</t>
  </si>
  <si>
    <t>FM-138</t>
  </si>
  <si>
    <t>Microfono | Vocal | Dinamico | Supercardioide| 60Hz a 14kHz | XLR | Azul | Carcaza plástica | Cable XLR-Plug</t>
  </si>
  <si>
    <t>https://todomusica.com.ar/microfonos-dinamicos/7095-fm-138.html</t>
  </si>
  <si>
    <t>FM-138 V2</t>
  </si>
  <si>
    <t>Microfono | Vocal | Dinamico | Supercardiode | 60Hz a 14kHz | XLR | Azul | Carcaza plástica | Cable XLR-Plug  | Blister| Adaptador Mini plug</t>
  </si>
  <si>
    <t>https://todomusica.com.ar/microfonos-dinamicos/9495-fm-138-v2.html</t>
  </si>
  <si>
    <t>FM-140 V2</t>
  </si>
  <si>
    <t xml:space="preserve">Microfono | Vocal | Dinamico | Supercardioide| 60Hz a 14kHz | XLR | Azul | Carcaza plástica | Cable XLR-Plug | C/Switch _x000D_
</t>
  </si>
  <si>
    <t>http://www.todomusica.com.ar/microfonos/31126-fm-140-v2.html</t>
  </si>
  <si>
    <t>FM-140-HT</t>
  </si>
  <si>
    <t>Microfono | Vocal | Dinamico | Supercardioide| 60Hz a 14kHz | XLR | Azul | Carcaza plástica | Cable XLR-Plug | C/Switch</t>
  </si>
  <si>
    <t>https://todomusica.com.ar/microfonos-dinamicos/7712-fm-140-ht.html</t>
  </si>
  <si>
    <t>FM-918</t>
  </si>
  <si>
    <t>Microfono | Podio Cuello de Ganso con base | Dinamico | Cardioide | 50Hz a 16kHz | C/Switch Din Don | Carcaza plastica | Cable XLR-Plug</t>
  </si>
  <si>
    <t>FP-42</t>
  </si>
  <si>
    <t>Adaptador | FP-42 | de Plug 6.5mm a 3.5mm | TS | Plástico</t>
  </si>
  <si>
    <t>FUM-001</t>
  </si>
  <si>
    <t>Sistema  Monitoreo |  Intraural | Profesional | UHF Frecuencia Variable | entradas XLR | con Auricular Incluido.</t>
  </si>
  <si>
    <t>FUM-001-BP</t>
  </si>
  <si>
    <t>Receptor t/Bodypack  | p/ sistema de monitoreo Inalámbrico FUM-001 (incluye auricular)</t>
  </si>
  <si>
    <t>FUM-001-IE</t>
  </si>
  <si>
    <t>Auricular Intraural con Estuche</t>
  </si>
  <si>
    <t>FUM-002</t>
  </si>
  <si>
    <t xml:space="preserve">Sistema  Monitoreo Intraural | Doble | Profesional | UHF Frecuencia Variable | Bluetooth | 1/2U de Rack | 2 Display LCD en Base |2 Receptores |2 auriculares | XLR | Estuche Aluminio _x000D_
</t>
  </si>
  <si>
    <t>FUP-002</t>
  </si>
  <si>
    <t xml:space="preserve">Sistema Microf Inalambrico | UHF | Doble de Mano | Display retroiluminado en Receptor y Transmisores | Receptor 1/2U Rack | Sacaneo de Frec|610-860mHz|XLR _x000D_
</t>
  </si>
  <si>
    <t>FU-630</t>
  </si>
  <si>
    <t>Sist inalambrico |Doble de Mano|PROFESIONAL|1u de rack C/2 Display|Multifr 2 x 100Ch| Transm c/Display|Rango 610-860MHz|IR|salidas XLR|</t>
  </si>
  <si>
    <t>FU-677</t>
  </si>
  <si>
    <t xml:space="preserve">Sist inalambrico Doble de Mano|PROFESIONAL| de mesa|c/2 Display|Multifr 2 x 100Ch| Transm c/Display|Rango 610-860MHz|IR|salidas XLR| _x000D_
</t>
  </si>
  <si>
    <t>FV-302</t>
  </si>
  <si>
    <t>Microfono inalambrico | VHF | Simple de Mano | Alta Fidelidad | Facil transporte</t>
  </si>
  <si>
    <t>https://todomusica.com.ar/sistemas-completos/7391-wireless-mic.html</t>
  </si>
  <si>
    <t>FV-513</t>
  </si>
  <si>
    <t>Microfono inalambrico | VHF | Doble de Mano | Alta Fidelidad | Facil transporte</t>
  </si>
  <si>
    <t>https://todomusica.com.ar/sistemas-completos/7098-fv-513.html</t>
  </si>
  <si>
    <t>FV-513-HH</t>
  </si>
  <si>
    <t>https://todomusica.com.ar/sistemas-completos/7389-handheld-wireless.html</t>
  </si>
  <si>
    <t>FV-513-HS</t>
  </si>
  <si>
    <t>Microfono inalambrico | VHF | Simple de Vincha | Alta Fidelidad | Facil transporte</t>
  </si>
  <si>
    <t>https://todomusica.com.ar/sistemas-completos/7387-headset-wireless.html</t>
  </si>
  <si>
    <t>FV-513-HS/HH</t>
  </si>
  <si>
    <t>Microfono inalambrico | VHF | Doble (Mano+Vincha) | Alta Fidelidad | Facil transporte</t>
  </si>
  <si>
    <t>https://todomusica.com.ar/sistemas-completos/7390-headset-handheld-wireless.html</t>
  </si>
  <si>
    <t>F-4</t>
  </si>
  <si>
    <t>Mixer | 5 canales | 2 XLR/TRS + 2 TRS | Bluetooth | Reproductor USB  | 3 Eq | Delay | Phanton Power | Salidas auri/grabador</t>
  </si>
  <si>
    <t>F-7</t>
  </si>
  <si>
    <t>Mixer | 8 canales | 5 XLR/TRS + 2 TRS + Bluetooth | Reproductor USB  | 3 Eq | Delay | Phanton Power | Salidas auri/grabador</t>
  </si>
  <si>
    <t>HM-01</t>
  </si>
  <si>
    <t>Microfono | Vincha | DINAMICA|Color Piel |P/Inalámbrico |Omnidireccional | Minicannon TF4</t>
  </si>
  <si>
    <t>HM-01B</t>
  </si>
  <si>
    <t>Microfono | Vincha | Dinamica| Color Piel |P/Inalámbrico |Omnidireccional | Minicannon P3</t>
  </si>
  <si>
    <t>JE-215P/L</t>
  </si>
  <si>
    <t>DUAL 15" SPEAKER BOX (WITH LED STRIP)</t>
  </si>
  <si>
    <t>KTV-5.3</t>
  </si>
  <si>
    <t>Microfono | Vocal | Dinamico | Cardioide | 60Hz a 17kHz | XLR | Cuerpo metalico | C/Switch | Cable XLR-Plug</t>
  </si>
  <si>
    <t>https://todomusica.com.ar/microfonos-dinamicos/7113-ktv-53.html</t>
  </si>
  <si>
    <t>KTV-5.3-CN/CN</t>
  </si>
  <si>
    <t>Microfono | Vocal | Dinamico | Cardioide | 60Hz a 17kHz | XLR | Cuerpo metalico | C/Switch | Cable XLR-XLR</t>
  </si>
  <si>
    <t>https://todomusica.com.ar/microfonos-dinamicos/7385-microfono-vocal-metalico-dinamico-cardioide-60hz-17khz-co.html</t>
  </si>
  <si>
    <t>MAX12M</t>
  </si>
  <si>
    <t>Bafle | ABS | Activo | 12" | + Dr |  2ch | 100W/RMS | USB/SD | Radio</t>
  </si>
  <si>
    <t>MPP-1M</t>
  </si>
  <si>
    <t>MPP-3M</t>
  </si>
  <si>
    <t>MU-626</t>
  </si>
  <si>
    <t>Microfono inalambrico | UHF | Doble de Mano | Display retroiluminado | Receptor 1/2U Rack | Estuche transporte</t>
  </si>
  <si>
    <t>MU-626-HS/HH</t>
  </si>
  <si>
    <t>Microfono inalambrico | UHF | Doble (Mano+vincha) | Display retroiluminado | Receptor 1/2U Rack | Estuche transporte</t>
  </si>
  <si>
    <t>MU-626-HS/HS+IC</t>
  </si>
  <si>
    <t xml:space="preserve">Microfono inalambrico | UHF | Doble (Vincha+vincha) | + cable p/Instrumento|Display retroiluminado | Receptor 1/2U Rack | Estuche transporte _x000D_
</t>
  </si>
  <si>
    <t>MU-626-IC</t>
  </si>
  <si>
    <t>Cable para Body Pack MU-626 para uso de Guitarra o Bajo | Plug - Mini cannon 3P</t>
  </si>
  <si>
    <t>MX400</t>
  </si>
  <si>
    <t>Mixer | 4 canales | 2 XLR/TRS + 2 RCA | Bluetooth | Reproductor USB | 3 Eq | Delay | Phanton Power | Salidas auri/grabador</t>
  </si>
  <si>
    <t>M4U</t>
  </si>
  <si>
    <t>PASB-12/100-BT</t>
  </si>
  <si>
    <t>Bafle | Activo | 12" | 100w RMS | ABS | 2 canales | Bluetooth</t>
  </si>
  <si>
    <t>PASB-12/100-BT LED</t>
  </si>
  <si>
    <t>Bafle | Activo | 12" | 100w RMS | ABS | 2 canales | Bluetooth | Leds Sensoritmicos</t>
  </si>
  <si>
    <t>PASB-15/150-BT</t>
  </si>
  <si>
    <t>Bafle | Activo | 15" | 150w RMS | ABS | 2 canales | Bluetooth</t>
  </si>
  <si>
    <t>PASB-15/150-BT LED</t>
  </si>
  <si>
    <t>Bafle | Activo | 15" | 150w RMS | ABS | 2 canales | Bluetooth | Leds Sensoritmicos</t>
  </si>
  <si>
    <t>RMSB406B</t>
  </si>
  <si>
    <t>RMSB504B</t>
  </si>
  <si>
    <t>Bafle  | Pasivo | Instalaciones | Par |  2 vias | 25W rms   | 5" + Tw | 4/8 ohm  | 90 Hz – 20 kHz | 90dB SPL |  soporte para montaje incluido  | Color Negro |</t>
  </si>
  <si>
    <t>RMSB604</t>
  </si>
  <si>
    <t>Bafle  | Pasivo | Instalaciones | Par | 2 vias | 35W rms   | 6" + Tw | 4/8 ohm  | 75 Hz – 20 kHz | 89dB SPL |  soporte para montaje incluido  | Color Negro |</t>
  </si>
  <si>
    <t>RO-B210-6M</t>
  </si>
  <si>
    <t>Cable para Bafle | Speakon-Speakon | 6mts 2 x 1,0mm</t>
  </si>
  <si>
    <t>RO-B220-15M</t>
  </si>
  <si>
    <t>Cable para Bafle | Speakon-Speakon | 15mts 2 x 2,0mm</t>
  </si>
  <si>
    <t>RO-SPKM</t>
  </si>
  <si>
    <t>Ficha | Conector Plastico | Speakon | Cable (MALE) en Blister de 20 unidades, Precio Unitario</t>
  </si>
  <si>
    <t>RPP-1219-2</t>
  </si>
  <si>
    <t>Bafle | Pasivo | ABS | 12"+ Dr | 200w/RMS | 40 – 18 kHz | Color: Gris</t>
  </si>
  <si>
    <t>RP08AL-R</t>
  </si>
  <si>
    <t>Bafle | Activo | 8" + Tw 1" | Bat. Recargable | 400w PMPO | Bluetooth | MP3 | USB | mSD | Luz de Led en parlante | EQ | Mic / AUX IN+FX | Control remoto | ABS | RF: 150 Hz-18kHz</t>
  </si>
  <si>
    <t>RP08AL-R.v2</t>
  </si>
  <si>
    <t>Bafle | Activo | 8" + Tw 1" | Bat. Recargable | 400w PMPO | Bluetooth | Luz de Led en parlante | EQ | Mic / AUX IN+FX | Control remoto | ABS | RF: 150 Hz-18kHz</t>
  </si>
  <si>
    <t>RP10AL</t>
  </si>
  <si>
    <t>Bafle | Activo | 10" + Tw 1" | 400w PMPO | Bluetooth | MP3 | USB | mSD | Luz de Led en parlante | EQ | Mic / AUX IN+FX | Control remoto | ABS | RF: 140 Hz-18kHz</t>
  </si>
  <si>
    <t>RP10AL-R</t>
  </si>
  <si>
    <t>Bafle | Activo | 10" + Tw 1" | Bat. Recargable | 400w PMPO | Bluetooth | MP3 | USB | mSD | Luz de Led en parlante | EQ | Mic / AUX IN+FX | Control remoto | ABS | RF: 140 Hz-18kHz</t>
  </si>
  <si>
    <t>RP10AL-R.v2</t>
  </si>
  <si>
    <t>Bafle | Activo | 10" + Tw 1" | Bat. Recargable | 400w PMPO | Bluetooth | Luz de Led en parlante | EQ | Mic / AUX IN+FX | Control remoto | ABS | RF: 140 Hz-18kHz</t>
  </si>
  <si>
    <t>RP10AL.v2</t>
  </si>
  <si>
    <t>Bafle | Activo | 10" + Tw 1" | 400w PMPO | Bluetooth | Luz de Led en parlante | EQ | Mic / AUX IN+FX | Control remoto | ABS | RF: 140 Hz-18kHz</t>
  </si>
  <si>
    <t>RP12AL</t>
  </si>
  <si>
    <t>Bafle | Activo | 12" + Tw 1" | 400w PMPO | Bluetooth | MP3 | USB | mSD | Luz de Led en parlante | EQ | Mic / AUX IN+FX | Control remoto | ABS | RF: 120 Hz-18kHz</t>
  </si>
  <si>
    <t>RP12AL-R</t>
  </si>
  <si>
    <t>Bafle | Activo | 12" + Tw 1" | Bat. Recargable | 400w PMPO | Bluetooth | MP3 | USB | mSD | Luz de Led en parlante | EQ | Mic / AUX IN+FX | Control remoto | ABS | RF: 120 Hz-18kHz</t>
  </si>
  <si>
    <t>RP12AL-R.v2</t>
  </si>
  <si>
    <t>Bafle | Activo | 12" + Tw 1" | Bat. Recargable | 400w PMPO | Bluetooth | Luz de Led en parlante | EQ | Mic / AUX IN+FX | Control remoto | ABS | RF: 120 Hz-18kHz</t>
  </si>
  <si>
    <t>RP12AL.v2</t>
  </si>
  <si>
    <t>Bafle | Activo | 12" + Tw 1" | 400w PMPO | Bluetooth | Luz de Led en parlante | EQ | Mic / AUX IN+FX | Control remoto | ABS | RF: 120 Hz-18kHz</t>
  </si>
  <si>
    <t>RRO-B220-100M</t>
  </si>
  <si>
    <t>Rollo de Cable para Bafle | 2x2mm | Copper-Silver Alloy (oxygen free) | 100M</t>
  </si>
  <si>
    <t>RRO-C-CC-100M</t>
  </si>
  <si>
    <t>Rollo de Cable para Microfono - Balanceado 6mm - x 100mtros, Negro</t>
  </si>
  <si>
    <t>RRO-M210-100M</t>
  </si>
  <si>
    <t>Rollo de Cable para Bafle | Rojo - Negro | 2x1.0mm | Conductor: 2x32x0.20mm OFC Jacket | PVC | 3.2x6.6mm|rollo : 100M</t>
  </si>
  <si>
    <t>RRO-M225-100M</t>
  </si>
  <si>
    <t>Rollo Cable para Bafle | Rojo - Negro | 2x2.5mm | Conductor: 2x80x0.20mm | OFC Jacket | PVC 4.2x8.6mm | 100M</t>
  </si>
  <si>
    <t>SAE AUDIO</t>
  </si>
  <si>
    <t>CT1000</t>
  </si>
  <si>
    <t>Potencia | ST |   150x2/4 | 100x2/8 |150x2/4 | 100x2/8</t>
  </si>
  <si>
    <t>CT12000X</t>
  </si>
  <si>
    <t>Potencia | ST | 2100x2/4 | 1200x2/8 | 1800x2/2</t>
  </si>
  <si>
    <t>DJ350</t>
  </si>
  <si>
    <t>Potencia | DJ | 550 x2/4  |  350x2/8 | Clase D | 20Hz - 20kHz | Chasis Aluminio | in: XLR | out: Speakon</t>
  </si>
  <si>
    <t>DJ500</t>
  </si>
  <si>
    <t>Potencia | DJ | 800 x2/4  |  500x2/8 | Clase D | 20Hz - 20kHz | Chasis Aluminio | in: XLR | out: Speakon</t>
  </si>
  <si>
    <t>Duo1000</t>
  </si>
  <si>
    <t>Potencia | stereo | Clase D | 1750w x2 (4 ohms) | 1000w x 2 (8) 3500w (bridge) |  Fuente SMPS c/PFC | display LCD | DSP 24bit/96kHz c/filtros HPF y LPF | crossover | Eq parametrico 8 bandas | Delay | Limitador | puerto USB p/operacion remota | chasis de aluminio | conectores (in/out) XLR | salidas Speakon o bornera | Peso: 6,8kg</t>
  </si>
  <si>
    <t>Duo300</t>
  </si>
  <si>
    <t>Potencia | stereo | Clase D | 2 x 500w (4 ohms)  | 2 x 300w (8 ohms) 1000w (bridge) |  Fuente SMPS c/PFC | display LCD | DSP 24bit/96kHz c/filtros HPF y LPF | crossover | Eq parametrico 8 bandas | Delay | Limitador | puerto USB p/operacion remota | chasis de aluminio | conectores (in/out) XLR | salidas Speakon o bornera | Peso: 5,45kg</t>
  </si>
  <si>
    <t>Duo500</t>
  </si>
  <si>
    <t>Potencia | stereo | Clase D |  2 x 850w (4 ohms) | 2 x 500w (8 ohms) 1700w (bridge) |  Fuente SMPS c/PFC | display LCD|  DSP 24bit/96kHz c/filtros HPF y LPF | crossover | Eq parametrico 8 bandas | Delay | Limitador | puerto USB p/operacion remota | chasis de aluminio | conectores (in/out) XLR | salidas Speakon o bornera | Peso: 5,6kg</t>
  </si>
  <si>
    <t>Duo700</t>
  </si>
  <si>
    <t>Potencia | stereo | Clase D | 2 x 1250w (4 ohms) 2 x 700w (8 ohms) 2500w (bridge)  |   display LCD | DSP  Delay | Lim | puerto USB p/operacion remota | conectores (in/out) XLR | salidas Speakon o bornera</t>
  </si>
  <si>
    <t>PQM13</t>
  </si>
  <si>
    <t>Potencia | 4 canales | Clase I Fuente SMPS | 4x2100w/4 | 4x1300w/8 | 4x2500/2</t>
  </si>
  <si>
    <t>TX5200</t>
  </si>
  <si>
    <t>Potencia | stereo | Clase D | 2 x 2500w (4 ohms) 2 x 1500w (8 ohms) 5000w (bridge) Fuente SMPS Toroidal c/PFC | conectores (in/out) xlr | switch interruptor de red | salidas Speakon y bornera</t>
  </si>
  <si>
    <t>SAMSON</t>
  </si>
  <si>
    <t>AROD208A</t>
  </si>
  <si>
    <t>Bafle Monitor | Activo |   8" Dr1" | 200w | 2 entradas | Agudos-Graves | ABS</t>
  </si>
  <si>
    <t>AROD210A</t>
  </si>
  <si>
    <t>Bafle Monitor | Activo | 10" Dr1" | 200w | 2 entradas | Agudos-Graves | ABS</t>
  </si>
  <si>
    <t>AROX12D</t>
  </si>
  <si>
    <t>Bafle | Activo | 500w RMS | 12" + Dr1,3" | 2 entradas | 3 presets EQ | HPF | Line Out XLR | ABS | 13Kg</t>
  </si>
  <si>
    <t>AROX15D</t>
  </si>
  <si>
    <t>Bafle | Activo | 1000W RMS | 15" Dr1,3" | 2 entradas | 3 presets EQ | HPF | Line Out XLR | ABS | 19Kg</t>
  </si>
  <si>
    <t>A3C5</t>
  </si>
  <si>
    <t>Microfono vincha| p/Inalambrico|c/concectorP3|c: BK</t>
  </si>
  <si>
    <t>A3LM5</t>
  </si>
  <si>
    <t>Microfono | Corbatero | Para inalambricos Samson | Conector Mini XLR P3</t>
  </si>
  <si>
    <t>BL3</t>
  </si>
  <si>
    <t>Soporte | para Microfono | Boom | Liviano | Tres patas | Altura Min 86cm - Max 143cm</t>
  </si>
  <si>
    <t>BT4</t>
  </si>
  <si>
    <t>Soporte | para Microfono | Boom | Pesado | Tres patas</t>
  </si>
  <si>
    <t>C-CONTROL</t>
  </si>
  <si>
    <t>Matriz de control de estudio | Controla 3 monitores | 4 entradas estereos | Mic Talkback</t>
  </si>
  <si>
    <t>CL2</t>
  </si>
  <si>
    <t>Microfonos | Tipo lapiz | Condenser para Overheads |Estuche con 2 mics + pipetas + Paravientos + Showmount|</t>
  </si>
  <si>
    <t>CL5B</t>
  </si>
  <si>
    <t>Microfono | Vocal de mano | Condenser | SuperCardoide | Conector XLR | Estuche y pipeta incluidas | Negro</t>
  </si>
  <si>
    <t>CL5N</t>
  </si>
  <si>
    <t>Microfono | Vocal de mano | Condenser | SuperCardoide | Conector XLR | Estuche y pipeta incluidas | Plateado</t>
  </si>
  <si>
    <t>CL7A</t>
  </si>
  <si>
    <t>Microfono | Para estudio | Condenser | Cardoide | Conector XLR | Diafragma grande 1.1”  | Color negro metal</t>
  </si>
  <si>
    <t>CL8A</t>
  </si>
  <si>
    <t>Microfono | Para estudio | Condenser | Multipatrón | Conector XLR | Diafragma grande 1.1”  | Color negro metal</t>
  </si>
  <si>
    <t>CMB1</t>
  </si>
  <si>
    <t>CM10B</t>
  </si>
  <si>
    <t>Microfono | Tipo Plato | Condenser | Cardoide | 30Hz a 18kHz | Conector Mini XLR P3 | Negro</t>
  </si>
  <si>
    <t>CM11B</t>
  </si>
  <si>
    <t>Microfono | Tipo Plato | Condenser | Omnidireccional | 30Hz a 18kHz | Conector Mini XLR P3 | negro</t>
  </si>
  <si>
    <t>CM12C</t>
  </si>
  <si>
    <t>Microfono | de techo para coro | Condenser | Cardioide | 50Hz a 18kHz | Conector XLR | Con cable y enganche | Negro</t>
  </si>
  <si>
    <t>CM12CW</t>
  </si>
  <si>
    <t>Microfono | de techo para coro | Condenser | Cardioide | 50Hz a 18kHz | Conector XLR | Con cable y enganche | Blanco</t>
  </si>
  <si>
    <t>CM15P</t>
  </si>
  <si>
    <t>Microfono | de podio 15" cuello flexible | Condenser | Cardioide | 60Hz a 16kHz | Conector XLR | Negro</t>
  </si>
  <si>
    <t>CM20P</t>
  </si>
  <si>
    <t>Microfono | De podio 20" cuello flexible | Condenser | Cardioide | 60Hz a 16kHz | Conector XLR | Negro</t>
  </si>
  <si>
    <t>CM40</t>
  </si>
  <si>
    <t>Afinador | Metronomo de mesa | A 430 a 450hz | 30 a 250bpm | 2 pials AAA no incluidas</t>
  </si>
  <si>
    <t>CONSPIR</t>
  </si>
  <si>
    <t xml:space="preserve">Controlador MIDI | 25 pads | 2 ch DJ con crossfader | Plug &amp; Play _x000D_
</t>
  </si>
  <si>
    <t>C01</t>
  </si>
  <si>
    <t>Microfono | de estudio | Condenser | Cardoide | 40Hz a 18kHz | Conector XLR | Estuche y pipeta incluidas</t>
  </si>
  <si>
    <t>C01UPRO</t>
  </si>
  <si>
    <t>Microfono | USB | de estudio | Condenser | Cardoide | 40Hz a 18kHz | Conector USB | incluye Cable USB + Pie de mesa</t>
  </si>
  <si>
    <t>C01850</t>
  </si>
  <si>
    <t xml:space="preserve">Pack Micrófono C01 + Auricular CH850 _x000D_
</t>
  </si>
  <si>
    <t>C02</t>
  </si>
  <si>
    <t>Microfonos | Tipo lapiz | Condenser para Overheads | 40Hz a 20kHz | Estuche para 2 mics + pipetas + Paravientos | Pack x2</t>
  </si>
  <si>
    <t>C02C</t>
  </si>
  <si>
    <t>Microfono | Tipo lápiz | Condenser para Overheads | 40Hz a 20kHz | Estuche + Pipeta + Paraviento |</t>
  </si>
  <si>
    <t>C03</t>
  </si>
  <si>
    <t>Microfono | de estudio | Condenser | Multipatron | HPF | Atenuador |40Hz a 18kHz | Conector XLR | Estuche y pipeta incluidas</t>
  </si>
  <si>
    <t>C03UPK</t>
  </si>
  <si>
    <t>Microfono | USB | de estudio | Condenser | Multipatron | 40Hz a 18kHz | Conector USB | incluye Cable USB + Pie de mesa +SP01+ matelin aluminio</t>
  </si>
  <si>
    <t>C05CL</t>
  </si>
  <si>
    <t>Microfono | de mano | Card/Cond |  Vocal | Carry Pouch | Mic cable &amp; Mic Clip included</t>
  </si>
  <si>
    <t>C288ALLE-H</t>
  </si>
  <si>
    <t>Sistema inalambrico | Concert 288 | UHF Diversity | Mic Mano +Vincha+Solapero | 2 Mics simultaneos | Canal H</t>
  </si>
  <si>
    <t>C288HQ6E-B</t>
  </si>
  <si>
    <t>Sistema inalámbrico | Concert 288 | UHF Diversity | 2 Mic Mano Q6 | 2 Mics simultáneos | Canal B</t>
  </si>
  <si>
    <t>C288HQ6E-H</t>
  </si>
  <si>
    <t>Sistema inalambrico | Concert 288 | UHF Diversity | 2 Mic Mano Q6 | 2 Mics simultaneos | Canal H</t>
  </si>
  <si>
    <t>C288PRESE-H</t>
  </si>
  <si>
    <t>Sistema inalambrico | Concert 288 | UHF Diversity | 2 Mic Vincha + 2 Solapero LM10| 2 Mics simultaneos | Canal H</t>
  </si>
  <si>
    <t>C88BGTE-K</t>
  </si>
  <si>
    <t>Sistema inalámbrico | Concert 88 | UHF Diversity | Instrumento | Canal K</t>
  </si>
  <si>
    <t>C88VBLM10E-K</t>
  </si>
  <si>
    <t>Sistema inalambrico | Concert 88 | UHF Diversity | De Camara | Corbatero LM10 | Canal K</t>
  </si>
  <si>
    <t>C88VHQ8E-K</t>
  </si>
  <si>
    <t>Sistema inalambrico | Concert 88 | UHF Diversity | de Camara | de Mano Q8 | Canal K</t>
  </si>
  <si>
    <t>C88XBGTE-G</t>
  </si>
  <si>
    <t>Sistema inalambrico | Concert 88x | UHF Diversity | Instrumento | Canal G</t>
  </si>
  <si>
    <t>C88XBLM5E-G</t>
  </si>
  <si>
    <t>Sistema inalambrico | Concert 88x | UHF Diversity | Corbatero LM5 | Canal G</t>
  </si>
  <si>
    <t>C88XBLM5E-K</t>
  </si>
  <si>
    <t>Sistema inalambrico | Concert 88x | UHF Diversity | Corbatero LM5 | Canal K</t>
  </si>
  <si>
    <t>C88XHCL6K-A</t>
  </si>
  <si>
    <t>Sistema inalambrico | Concert 88x | UHF Diversity | De Mano Q6 | Canal A</t>
  </si>
  <si>
    <t>C88XHCL6K-B</t>
  </si>
  <si>
    <t>Sistema inalambrico | Concert 88x | UHF Diversity | De Mano Q6 | Canal B</t>
  </si>
  <si>
    <t>C88XHCL6K-K</t>
  </si>
  <si>
    <t>Sistema inalambrico | Concert 88x | UHF Diversity | De Mano Q6 | Canal K</t>
  </si>
  <si>
    <t>C88XVBH108E-K</t>
  </si>
  <si>
    <t>Sistema inalambrico | Concert 88x | UHF Diversity | De Camara | Mano Q8 + Corbatero LM10 |Un Mic por vez | Canal K</t>
  </si>
  <si>
    <t>DEU1</t>
  </si>
  <si>
    <t>Sistema de Microfono USB | Para noteboock MAC-PC | DOUBLE EAR HEADSET DE5 | Omni | Color Piel | Salida p/Auriculares</t>
  </si>
  <si>
    <t>DE10X</t>
  </si>
  <si>
    <t>Microfono | Headset omnidireccional | Fr 20Hz – 20KHz | 3.0mm conector enchapado en oro Sensibilidad: -45dBV | SPL máximo: 130dB|multi adaptadores p/cualquier marca|Estuche|c: Piel</t>
  </si>
  <si>
    <t>DE50X</t>
  </si>
  <si>
    <t>Microfono | Headset omnidireccional | Fr 20Hz – 20KHz | 2,5mm conector enchapado en oro Sensibilidad: -35dBV  | SPL máximo: 140dB|adaptadores p/cualquier marca|Estuche|c: Piel</t>
  </si>
  <si>
    <t>DK703</t>
  </si>
  <si>
    <t>Set 3 Microfono | Para bateria | 3 Q72 Tom + Soportes | Estuche</t>
  </si>
  <si>
    <t>DK705</t>
  </si>
  <si>
    <t>Set 5 Microfono | Para bateria | 4 Q72 Tom - 1 Q71 Bombo + Soportes | Estuche</t>
  </si>
  <si>
    <t>DK707</t>
  </si>
  <si>
    <t>Set 7 Microfono | Para bateria | 4 Q72 Tom - 1 Q71 Bombo + 2x OH OverHead + Soportes | Estuche</t>
  </si>
  <si>
    <t>DMA2</t>
  </si>
  <si>
    <t xml:space="preserve">Pipeta |  doble | para dos  microfonos en paralelo l X-Y l </t>
  </si>
  <si>
    <t>DMC100</t>
  </si>
  <si>
    <t>Soporte | Clamp | Para mics de percusion | Pack x 3</t>
  </si>
  <si>
    <t>ESAMK5</t>
  </si>
  <si>
    <t>Pack Soporte | para Microfono de Mesa| Pesado | MK5 + Pipeta  + Paravientos + Cable XLR-XLR 6M</t>
  </si>
  <si>
    <t>GMMHHQ8</t>
  </si>
  <si>
    <t>Gomic Mobile | Solo Transmisor de Mano c/Q8</t>
  </si>
  <si>
    <t>GMMLAV</t>
  </si>
  <si>
    <t xml:space="preserve">Gomic Mobile | Solo Transmisor de Cuerpo con Lavalier _x000D_
</t>
  </si>
  <si>
    <t>GMMSHHQ</t>
  </si>
  <si>
    <t>Sistema inalambrico | Go Mic Mobile | p/celulares/tablets/ | receptor 2 canales c/bateria recargable (hasta 13hs uso) + 1 transmisor de mano c/capsula Q8; incluye cables p/conexion iOS/Android y accesorios de montaje</t>
  </si>
  <si>
    <t>GMMSLAV</t>
  </si>
  <si>
    <t>Sistema inalambrico | Go Mic Mobile | p/celulares/tablets/ | receptor 2 canales c/bateria recargable (hasta 13hs uso) + 1 transmisor bodypack + lavalier LM8; incluye cables p/conexion iOS/Android y accesorios de montaje</t>
  </si>
  <si>
    <t>GM1UPRO</t>
  </si>
  <si>
    <t>Microfono | USB | De estudio | Condenser | Multipatrón | Diafragma grande doble de 1” G-Track| Entrada Plug Interfase | Salida Auriculares | Conector USB</t>
  </si>
  <si>
    <t>GOMIC</t>
  </si>
  <si>
    <t>IC10</t>
  </si>
  <si>
    <t>Cable | Plug-Plug | 3.3 metros | Plug Metalico | Neutrik | Pack x2</t>
  </si>
  <si>
    <t>IC20</t>
  </si>
  <si>
    <t>Cable | Plug-Plug | 6.6 metros | Plug Metalico | Neutrik | Pack x2</t>
  </si>
  <si>
    <t>KC49</t>
  </si>
  <si>
    <t>Teclado | Controlador | Midi/USB | 49 teclas standard | Carbon Line | dock iPad | color: blanco</t>
  </si>
  <si>
    <t>KC61</t>
  </si>
  <si>
    <t>Teclado | Controlador | Midi/USB | 61 teclas standard | Carbon Line | color: blanco</t>
  </si>
  <si>
    <t>KGR49</t>
  </si>
  <si>
    <t>Teclado | Controlador | Midi/USB | 49 teclas standard | Graphite Line | color: negro</t>
  </si>
  <si>
    <t>LMU1</t>
  </si>
  <si>
    <t>Sistema de Microfono USB|para noteboock MAC-PC| Corbatero LM8|Omni|c: BK|Salida p/Auriculares</t>
  </si>
  <si>
    <t>LM8</t>
  </si>
  <si>
    <t>Paraviento | p/Corbatero | color: BK | Pack x5 |</t>
  </si>
  <si>
    <t>LS2</t>
  </si>
  <si>
    <t>Soportes | (par) | Para bafles | liviano para bafle | Acero |  T/Tripode | hasta 25Kg</t>
  </si>
  <si>
    <t>LS50P</t>
  </si>
  <si>
    <t>Soportes | (par) | Para Bafles | Profesionales | hasta 20KG doble traba | Ajustable hasta 5,25" (EL PAR)</t>
  </si>
  <si>
    <t>MBA18</t>
  </si>
  <si>
    <t>Soporte | para Microfono | para RADIO | plegable 2 brazos C/ ajuste para mesa largo 46cm aprox</t>
  </si>
  <si>
    <t>MBA28</t>
  </si>
  <si>
    <t>Soporte | para Microfono | para RADIO | plegable 2 brazos C/ ajuste para mesa largo 71cm aprox</t>
  </si>
  <si>
    <t>MBA38</t>
  </si>
  <si>
    <t>Soporte | para Microfono | para RADIO | plegable 2 brazos C/ ajuste para mesa largo 97cm aprox</t>
  </si>
  <si>
    <t>MBT3</t>
  </si>
  <si>
    <t>Monitores de Estudio | Activo+Pasivo | 3"+ 1"tw | 30w | p/Mult/Game/TV |Bluetooth | Entradas RCA | Indicador LED del panel frontal | Par |</t>
  </si>
  <si>
    <t>MBT4</t>
  </si>
  <si>
    <t>Monitores de Estudio | Activo+Pasivo | 4"+ 1"tw | 40w |p/Mult/Game/TV | Bluetooth | Entradas RCA | Indicador LED del panel frontal | Par |</t>
  </si>
  <si>
    <t>MB-1</t>
  </si>
  <si>
    <t>Soporte | para Microfono | mini boom | con base pesada</t>
  </si>
  <si>
    <t>MB10</t>
  </si>
  <si>
    <t>Soporte de pared | "U MOUNT BRACKET " | Para AURO D210</t>
  </si>
  <si>
    <t>MB8</t>
  </si>
  <si>
    <t>Soporte de pared | "U MOUNT BRACKET " | Para AURO D208</t>
  </si>
  <si>
    <t>MCD2PRO</t>
  </si>
  <si>
    <t>Caja Directa Estereo Pasiva, entradas Plug/RCA, entrada miniplug estereo, selector Mono/Stereo, selector Ground/Lift, selector Pad -12dB,</t>
  </si>
  <si>
    <t>MC1</t>
  </si>
  <si>
    <t>Pipeta | para Microfono | con rosca metalica Pack x3</t>
  </si>
  <si>
    <t>MC18XLR</t>
  </si>
  <si>
    <t>Cable | XLR-XLR | 6.6 metros | Fichas Metalicas |  Pack x3</t>
  </si>
  <si>
    <t>MC88HQ6-G</t>
  </si>
  <si>
    <t>Sistema inalambrico | MODULO EXPANSION | Concert 88 | UHF Diversity | De Mano Q6 | Exclusivo para XP310w y XP312w | Canal G</t>
  </si>
  <si>
    <t>MC88HQ6-K</t>
  </si>
  <si>
    <t>Sistema inalambrico | MODULO EXPANSION | Concert 88 | UHF Diversity | De Mano Q6 | Exclusivo para XP310w y XP312w | Canal K</t>
  </si>
  <si>
    <t>MDA1</t>
  </si>
  <si>
    <t>Caja Directa | Activa | c/selector Ground/Lift y Phantom/Bateria | Pad -15dB</t>
  </si>
  <si>
    <t>MD1</t>
  </si>
  <si>
    <t>Caja Directa | Pasiva | c/selector Ground/Lift</t>
  </si>
  <si>
    <t>MD1PRO</t>
  </si>
  <si>
    <t xml:space="preserve">Caja Directa | Pasiva | Mono | in 1/4" | off XLR | 0db/-15db/-30db  _x000D_
</t>
  </si>
  <si>
    <t>MD.2</t>
  </si>
  <si>
    <t>Soporte de Microfono | De mesa  | Base redonda | Recto | altura de 15cm a 23cm</t>
  </si>
  <si>
    <t>MD2PRO</t>
  </si>
  <si>
    <t>Caja Directa | Pasiva | Estereo | Conectores Plug (In/Thru) | selector Mono/Stereo | selector Ground/Lift | selector Pad -10/-20dB</t>
  </si>
  <si>
    <t>MD5</t>
  </si>
  <si>
    <t xml:space="preserve">Soporte de Microfono | De mesa  | Base redonda 16Cm | Recto | altura de 15cm a 23cm _x000D_
</t>
  </si>
  <si>
    <t>METEORITE</t>
  </si>
  <si>
    <t>Microfono | USB | Diafr 14mm | ideal p/Skype/FaceTime/Youtube/etc | Noise Cancell |20Hz-20kHz | Mac/Windows</t>
  </si>
  <si>
    <t>MK10</t>
  </si>
  <si>
    <t>Soporte | para Microfono | Boom | 3 patas | Liviano</t>
  </si>
  <si>
    <t>MK10X</t>
  </si>
  <si>
    <t>Soporte | para Microfono | Boom | Cable XLR+Pipeta | BK</t>
  </si>
  <si>
    <t>MLI1</t>
  </si>
  <si>
    <t>Caja Directa | Pasiva | Input Combo XLR-Plug | c/selector Ground/Lift | Compacta |Isolation interfase</t>
  </si>
  <si>
    <t>MS100</t>
  </si>
  <si>
    <t>Soportes | (par) |  de monitor de estudio | c/aislamiento | p/Auro 3, 5 &amp; 6, | Resolv 40a/50a | Rub5a</t>
  </si>
  <si>
    <t>MS200</t>
  </si>
  <si>
    <t>Soportes | (par) | de monitor de estudio | c/aislamiento | p/Auro 8,Resolv65a &amp; 8a |  Rub6a</t>
  </si>
  <si>
    <t>MTR</t>
  </si>
  <si>
    <t>Microfono | USB | Meteor | Vintage | c/Tripode incluido | 16bit-44.1/48Hz | sal p/Monitoreo</t>
  </si>
  <si>
    <t>MXP144FX</t>
  </si>
  <si>
    <t xml:space="preserve">Mixer | Analoga | 14 canales (6 XLR/TRS + 4 TRS) | Salida L&amp;R XLR-TRS | Vivo | Eq 3b | DSP Efectos | Faders deslizables  _x000D_
</t>
  </si>
  <si>
    <t>M10S</t>
  </si>
  <si>
    <t>Subwoofer | Activo | 10" | P/multimedia/game/tv. 100w | In-out RCA y conexion St | Switch phase | volumen y LPF</t>
  </si>
  <si>
    <t>M30</t>
  </si>
  <si>
    <t>Monitores de Estudio | Activo+Pasivo | 3"+ 1"tw | 20w (10+10) |RCA -1/8" | Acabado de vinilo completamente negro  | Par |</t>
  </si>
  <si>
    <t>M30BT</t>
  </si>
  <si>
    <t xml:space="preserve">Monitores de Estudio | Activo+Pasivo | 3"+ 1"tw | 20w (10+10) |RCA -1/8" | Acabado de vinilo completamente negro  | Par | Con Bluetooth _x000D_
</t>
  </si>
  <si>
    <t>M50</t>
  </si>
  <si>
    <t>Monitores de Estudio | Activo+Pasivo | 5.25"+ 1"tw | 80w (40+40) |RCA -1/8" | Acabado de vinilo completamente negro | Par |</t>
  </si>
  <si>
    <t>M50BT</t>
  </si>
  <si>
    <t xml:space="preserve">Monitores de Estudio | Activo+Pasivo | 5.25"+ 1"tw | 80w (40+40) |RCA -1/8" | Acabado de vinilo completamente negro | Par | Con Bluetooth _x000D_
</t>
  </si>
  <si>
    <t>PERFORMER-R31S</t>
  </si>
  <si>
    <t>Microfono | Cardioide | Neodimio | Interruptor encendido/apagado de audio| Incluye Cable XLR-Plug</t>
  </si>
  <si>
    <t>PREMIUM-R21S</t>
  </si>
  <si>
    <t>Microfono | Dinamico | c/switch | c/cable XLR-Plug</t>
  </si>
  <si>
    <t>PS01</t>
  </si>
  <si>
    <t>Pop filter | con cuello de ganso | filtro dual de 4.75" | reduce el popeo | flexible 12" | color: BK</t>
  </si>
  <si>
    <t>PS04</t>
  </si>
  <si>
    <t>Pop filter | con cuello de ganso | filtro dual de 4.75" | reduce el popeo | flexible   8" | color: BK</t>
  </si>
  <si>
    <t>PS05</t>
  </si>
  <si>
    <t xml:space="preserve">Pop filter | con cuello de ganso | filtro dual de 4.75" | reduce el popeo | Sop. de rótula p/ rotación de filtro de 360° | color: BK _x000D_
</t>
  </si>
  <si>
    <t>QH4</t>
  </si>
  <si>
    <t xml:space="preserve">Amplificador de Auriculares | 4Ch independientes para auriculares estéreo de 1/4 | in/out aux estéreo de 1/8   _x000D_
</t>
  </si>
  <si>
    <t>Q-1U</t>
  </si>
  <si>
    <t>Microfono | Dinamico | USB | p/REcording c/SW Cakewalck | c/Sop p/Mesa | Cable USB</t>
  </si>
  <si>
    <t>Q2U</t>
  </si>
  <si>
    <t>Q-4</t>
  </si>
  <si>
    <t>Microfono | Dinamico | SuperCardioide | vocal y de instrumento</t>
  </si>
  <si>
    <t>Q-6</t>
  </si>
  <si>
    <t>Microfono | Dinamico | SuperCardioide | Prof Met | c/corte|  c/cable XLR/XLR | pipeta.</t>
  </si>
  <si>
    <t>Q-6CL3P</t>
  </si>
  <si>
    <t>Microfono | Dinamico | vocal y para instrumentos | Cardioide |Pack x3 | Estuche incluido</t>
  </si>
  <si>
    <t>Q-7</t>
  </si>
  <si>
    <t>Microfono | Dinamico | vocal de estudio | supercardiode</t>
  </si>
  <si>
    <t>Q7X</t>
  </si>
  <si>
    <t>Microfono | Dinamico | Supercardioide | vocal y de instrumento | resp media y baja</t>
  </si>
  <si>
    <t>Q8X</t>
  </si>
  <si>
    <t>Microfono | Dinamico | Supercardioide | vocal y de instrumento | resp plana</t>
  </si>
  <si>
    <t>Q9U</t>
  </si>
  <si>
    <t>RC10</t>
  </si>
  <si>
    <t>Cabina de Grabacion Portatil | Panel  acustico para microfono | Absobente de reflexiones para podcast y grabaciones | Aluminio</t>
  </si>
  <si>
    <t>RESOLV SE5</t>
  </si>
  <si>
    <t>Monitor de Estudio | Activo | 5"+ 1,25"tw | 70w |  50Hz - 27kHz | Ctrol. de elevación de alta frec. de 4 posiciones</t>
  </si>
  <si>
    <t>RESOLV SE6</t>
  </si>
  <si>
    <t>Monitor de Estudio | Activo | 6.5"+ 1,25"tw | 100w |  45Hz - 27kHz | Ctrol. de elevación de alta frec. de 4 posiciones</t>
  </si>
  <si>
    <t>RESOLV SE8</t>
  </si>
  <si>
    <t>Monitor de Estudio | Activo | 8"+ 1,25"tw | 100w |  40Hz - 27kHz | Ctrol. de elevación de alta frec. de 4 posiciones</t>
  </si>
  <si>
    <t>RL112A</t>
  </si>
  <si>
    <t>Bafle Monitor | Activo | 12"+Dr1" Neodimio | 400W RMS | Class D | inXLR/outXLR + Canal para inalámbrico XPD | Proceso Countour</t>
  </si>
  <si>
    <t>RL115A</t>
  </si>
  <si>
    <t xml:space="preserve">Bafle Monitor | Activo | 15"+Dr1" Neodimio | 400W RMS | Class D | inXLR/outXLR + Canal para inalámbrico XPD | Proceso Countour _x000D_
</t>
  </si>
  <si>
    <t>RSX112</t>
  </si>
  <si>
    <t>Bafle Monitor | 2 vias | 12" Celestion + Dr1,75" | 400W/8 ohms | 50Hz–19kHz | Dual Speakon®/jack1/4" c:Negro</t>
  </si>
  <si>
    <t>RSX118S</t>
  </si>
  <si>
    <t>Bafle/Subwoofer RSX118, 18" Celestion  500W/8 ohms, 35Hz–150Hz, ±3db,129dB, Dual Speakon® c:Negro</t>
  </si>
  <si>
    <t>RSX215</t>
  </si>
  <si>
    <t>Bafle | Pasivo | 1200W RMS | 2x15" Celestion + Dr1,75" | 8 ohms | 40Hz–20kHz | Negro</t>
  </si>
  <si>
    <t>RS110A</t>
  </si>
  <si>
    <t>Bafle  |  Activo  | Vivo | 170W rms |  10" + 1" Dr | 2 entradas XLR Combo| Aux in Mini Plug| Bluetooth | Compatible c/ XPD  |  60Hz - 20KHz  |  Compresor en entradas |  Link XLR |Polipropileno</t>
  </si>
  <si>
    <t>RS112A</t>
  </si>
  <si>
    <t>Bafle  |  Activo  | Vivo | 200W rms | 12" + 1" Dr | 2 entradas XLR Combo| Aux in Mini Plug| Bluetooth | Compatible. c/ XPD | 55Hz - 20KHz  | 115dB SPL|Compresor en entradas |Link XLR Polipropileno</t>
  </si>
  <si>
    <t>RS115A</t>
  </si>
  <si>
    <t>R21</t>
  </si>
  <si>
    <t>Microfono | Dinamico | estuche plastico | Pack x3</t>
  </si>
  <si>
    <t>R21S</t>
  </si>
  <si>
    <t>Microfono | Dinamico | con switch | estuche plastico | (Pack x 3)</t>
  </si>
  <si>
    <t>SAT</t>
  </si>
  <si>
    <t>Microfono | USB | Satellite | Condenser | Multipatron | 24bit-96kHz | sal p/Monitoreo | Mute | Compat. Iphone-Ipad</t>
  </si>
  <si>
    <t>SB100</t>
  </si>
  <si>
    <t>Soporte | para Microfono | Boom | de estudio | con contrapeso | Video</t>
  </si>
  <si>
    <t>S-C215</t>
  </si>
  <si>
    <t>Ecualizador Grafico | st, 15+15, 2/3 oct, rack, XLR</t>
  </si>
  <si>
    <t>S-C231</t>
  </si>
  <si>
    <t>Ecualizador Grafico | 31+31, 1/3oct, Fad c/leds</t>
  </si>
  <si>
    <t>SE50B</t>
  </si>
  <si>
    <t>Microfono | Condenser |  Diadema (vincha) | Miniatura | omni | p/Body Pack | Shure/AKG/Samson/Sennh | A.Tech | C:BK</t>
  </si>
  <si>
    <t>SMS150</t>
  </si>
  <si>
    <t>Soporte para montar en pie de mic | Para Mixer XP150</t>
  </si>
  <si>
    <t>SM10</t>
  </si>
  <si>
    <t>Mixer de rack | 10 canales | 2 XLR + 8 estéreos | Vol/Balance/Mon/EFX | Mute por canal</t>
  </si>
  <si>
    <t>SP01</t>
  </si>
  <si>
    <t>Suspension aislante | p/Microfono | Shock Mount | para C01-C03</t>
  </si>
  <si>
    <t>SP04</t>
  </si>
  <si>
    <t>Suspension aislante | p/Microfono | Shock Mount | para G-Track</t>
  </si>
  <si>
    <t>SP50P</t>
  </si>
  <si>
    <t>Soporte | para Bafle | (par) | 1,52 mt | hasta 50 kg | c/bloqueo | incluye funda</t>
  </si>
  <si>
    <t>SRKDR1U</t>
  </si>
  <si>
    <t>Cajon Metalico | 1U | con Tapa | p/Rack | (1.75" x 19" x 15.43")</t>
  </si>
  <si>
    <t>SRKDR2U</t>
  </si>
  <si>
    <t>Cajon Metalico | 2U | con Tapa | p/Rack | (3.5" x 19" x 15.43")</t>
  </si>
  <si>
    <t>SRKDR3U</t>
  </si>
  <si>
    <t>Cajon Metalico | 3U | con Tapa | p/Rack | (5.26" x 19" x 15.43")</t>
  </si>
  <si>
    <t>SRKDR4U</t>
  </si>
  <si>
    <t>Cajon Metalico | 4U | con Tapa | p/Rack | (7" x 19" x 15.43")</t>
  </si>
  <si>
    <t>SRKPRODP12</t>
  </si>
  <si>
    <t>Puerta de rack | de 12 espacios (22.25 "x 19.75" x 0.75 ") | acero laminado en frío | plexi tintado | Manija de cierre con resorte (llave incluida)</t>
  </si>
  <si>
    <t>SRKPRODP16</t>
  </si>
  <si>
    <t>Puerta de rack | de 16 espacios (29.25 "x 19.75" x 0.75 ")  | acero laminado en frío | plexi tintado | Manija de cierre con resorte (llave incluida)</t>
  </si>
  <si>
    <t>SRKPRODP21</t>
  </si>
  <si>
    <t>Puerta de rack | de 21 espacios (38 " x 19.75" x 0.75 ")  | acero laminado en frío | plexi tintado | Manija de cierre con resorte (llave incluida)</t>
  </si>
  <si>
    <t>SRKPRODP8</t>
  </si>
  <si>
    <t>Puerta de rack | de   8 espacios (15.25 "x 19.75" x 0.75 ") | acero laminado en frío | plexi tintado | Manija de cierre con resorte (llave incluida)</t>
  </si>
  <si>
    <t>SRKS1U</t>
  </si>
  <si>
    <t>Bandeja | Metalica | 1U | p/Rack | (1.75" x 19" x 15.43")</t>
  </si>
  <si>
    <t>SRKS2U</t>
  </si>
  <si>
    <t>Bandeja | Metalica | 2U | p/Rack | (3.5" x 19" x 15.43")</t>
  </si>
  <si>
    <t>SRK12</t>
  </si>
  <si>
    <t>Rackera Metalica Instalacion | c/ruedas | 12 unidades</t>
  </si>
  <si>
    <t>SRK16</t>
  </si>
  <si>
    <t>Rackera Metalica Instalacion | c/ruedas | 16 unidades</t>
  </si>
  <si>
    <t>SRK21</t>
  </si>
  <si>
    <t>Rackera Metalica Instalacion | c/ruedas |  21 Unidades</t>
  </si>
  <si>
    <t>SRK8</t>
  </si>
  <si>
    <t>Rackera Metalica Instalacion | c/ruedas |  8 Unidades</t>
  </si>
  <si>
    <t>SR350</t>
  </si>
  <si>
    <t>Auricular de Estudio | Cerrado | Dr 35mm | FR 20Hz - 20kHz | ideal multimedia/game | diadema ajustable |</t>
  </si>
  <si>
    <t>https://todomusica.com.ar/auriculares-cerrados/7156-sr350.html</t>
  </si>
  <si>
    <t>SR450</t>
  </si>
  <si>
    <t>Auricular de Estudio | On-Ear | Dr 40mm | FR 20Hz - 20kHz | Acolchado de cuero proteico | Adaptador de 1/4 "incluido</t>
  </si>
  <si>
    <t>https://todomusica.com.ar/auriculares-cerrados/9724-sr450.html</t>
  </si>
  <si>
    <t>SR550</t>
  </si>
  <si>
    <t>Auricular de Estudio | Over-Hear | Dr 40mm | FR 20Hz - 20kHz | Premiun | Refuerzo de graves | Acolchado de cuero proteico | Adaptador de 1/4 "incluido</t>
  </si>
  <si>
    <t>SR850</t>
  </si>
  <si>
    <t>Auricular de Estudio | Semi-Abierto | Dr 50mm | FR 10Hz - 30kHz | 32Ohms | Pack x2 | Color: Black |</t>
  </si>
  <si>
    <t>SR850C</t>
  </si>
  <si>
    <t>Auricular de Estudio | Semi-Abierto | Dr 50mm | FR 10Hz - 30kHz | 32Ohms | color: Black</t>
  </si>
  <si>
    <t>SR880</t>
  </si>
  <si>
    <t>Auricular de Estudio | Cerrado | Dr 50mm | FR 20Hz - 20 kHz | 32 ohms | Adaptador de 1/4 "incluido</t>
  </si>
  <si>
    <t>SR950</t>
  </si>
  <si>
    <t>Auricular de Estudio | Over-Hear | Dr 50mm | FR 10Hz-25kHz | 32ohms | Plano | Color: Black</t>
  </si>
  <si>
    <t>SR990</t>
  </si>
  <si>
    <t>Auricular de Estudio | Cerrado | Dr 50mm | FR 20Hz - 20 kHz | 32 ohms | Adaptador de 1/4 "incluido | Incluye almohadillas</t>
  </si>
  <si>
    <t>SWSYSLME</t>
  </si>
  <si>
    <t>Receptor Inalambrico | AIRLINE SYNTH | UHF | 1/2URack | Multifrec | Scaneo Autom</t>
  </si>
  <si>
    <t>SX3200</t>
  </si>
  <si>
    <t>Potencia | H, 1100+1100/4, 750+750/8, 1600+1600/2, fans var</t>
  </si>
  <si>
    <t>SYTAG300</t>
  </si>
  <si>
    <t>Transmisor Inalambrico | AIRLINE SYNTH | UHF | Multifrec | Scaneo Autom | p/Guit/Bajo Plug-on</t>
  </si>
  <si>
    <t>SYTAL300</t>
  </si>
  <si>
    <t>Transmisor Body Pack  | AIRLINE SYNTH | UHF | Multifrec | Scaneo Automat</t>
  </si>
  <si>
    <t>S-ZONE</t>
  </si>
  <si>
    <t>TIL10</t>
  </si>
  <si>
    <t>Cable | p/Instrumento | Tourtek 10' |  (3,30 mts) | plug metalico | (recto-angular)</t>
  </si>
  <si>
    <t>TIL20</t>
  </si>
  <si>
    <t>Cable | p/Instrumento | Tourtek 20' |  (6,60 mts) | plug metalico |  (recto- angular)</t>
  </si>
  <si>
    <t>TI10</t>
  </si>
  <si>
    <t>Cable | p/Instrumento | Tourtek | Plug/Plug Ang Neutrik | 3.0M | elimina RFI/EMI noise</t>
  </si>
  <si>
    <t>TI15</t>
  </si>
  <si>
    <t>Cable | p/Instrumento | Tourtek | Plug/Plug Ang Neutrik | 4.5M | elimina RFI/EMI noise</t>
  </si>
  <si>
    <t>TI20</t>
  </si>
  <si>
    <t xml:space="preserve">Cable | p/Instrumento | Tourtek | Plug/Plug Ang Neutrik | 6M | elimina RFI/EMI noise _x000D_
</t>
  </si>
  <si>
    <t>TM20</t>
  </si>
  <si>
    <t>Cable | p/Microfono | Tourtek | 20' | (6,60 mts) XLR-XLR</t>
  </si>
  <si>
    <t>TM25</t>
  </si>
  <si>
    <t xml:space="preserve">Cable | p/Microfono | Tourtek | 25´ | (8.25 mts) XLR-XLR _x000D_
</t>
  </si>
  <si>
    <t>TM30</t>
  </si>
  <si>
    <t>Cable | p/Microfono | Tourtek | 30' | (9,90 mts) XLR-XLR</t>
  </si>
  <si>
    <t>TSS30</t>
  </si>
  <si>
    <t>Cable p/Bafle, Tourtek 30'  9.90 mts, (Speakon-Speakon), Neutrik®</t>
  </si>
  <si>
    <t>TS20</t>
  </si>
  <si>
    <t>Soporte | para Bafle | MOUNT POLE | p/ SUB-Satelite | (Par)</t>
  </si>
  <si>
    <t>UB1</t>
  </si>
  <si>
    <t>VP10XMI</t>
  </si>
  <si>
    <t>Pack | Micrófono Premium R21s | Soporte MK10 | Pipeta | Cable 6,6m</t>
  </si>
  <si>
    <t>VX812</t>
  </si>
  <si>
    <t>Sistema de Sonido Portable | Activo |DJ-Vivo|Blutooth| 700W rms  -1400w Pico| Sub Act 12" + 8 DRx3.5" en 3 segmentos | 2 XLR combo + RCA |  DSP | Link XLR | 60-20.000 Hz | 130dB SPL | Funda transporte</t>
  </si>
  <si>
    <t>WS03</t>
  </si>
  <si>
    <t>Paraviento | para Microfono | color negro | p/ C01, C03 y CL7</t>
  </si>
  <si>
    <t>WS1</t>
  </si>
  <si>
    <t>Paraviento | para Microfono | color negro |Pack x5</t>
  </si>
  <si>
    <t>WS5E</t>
  </si>
  <si>
    <t>Paraviento | para Microfono diadema| Pack Multicolor | x 5 | (amar+anaranj+azul+rojo+ negro)</t>
  </si>
  <si>
    <t>XPD2BDE5</t>
  </si>
  <si>
    <t>XPD2BLM8</t>
  </si>
  <si>
    <t>Sistema Inalambrico | USB | Corbatero |Body + Corbatero LM8 |</t>
  </si>
  <si>
    <t>XPEXPP</t>
  </si>
  <si>
    <t>Bafle | Activo | Bluetooth| Bateria recargable | Microfono| 3 Canales | Led indicador de bateria.</t>
  </si>
  <si>
    <t>XP1000B</t>
  </si>
  <si>
    <t>Sistema de sonido | Expedition | portatil | Bluetooth | 2x10"+ Dr, 2x500W | Class D | 10 ch | 4XLR + 3 ST | USB p/XPD1</t>
  </si>
  <si>
    <t>XP106</t>
  </si>
  <si>
    <t>Bafle | Activo | Portatil | Expedition | 100w | 6" +DR 1" | Recargable | Microfono incluido | Bluetooth |  4ch | XLR</t>
  </si>
  <si>
    <t>XP106W</t>
  </si>
  <si>
    <t>Bafle | Activo | Portatil | Expedition | 100w | 6" +DR 1" | Recargable | Microfono inalámbrico incluido | Bluetooth |  4ch | XLR</t>
  </si>
  <si>
    <t>XP112A</t>
  </si>
  <si>
    <t>Bafle | Expedition | Bafle Monitor | Activo | 2 vias | 12"+Dr1" | 500W | inXLR/outXLR</t>
  </si>
  <si>
    <t>XP150</t>
  </si>
  <si>
    <t xml:space="preserve">Sistema de sonido | Expedition | Portatil | 150w Class D | 2 bafles 6" | Mixer 5 ch | 3XLR  + 1 canal Estéreo </t>
  </si>
  <si>
    <t>XP300B</t>
  </si>
  <si>
    <t>Sistema de sonido | Expedition | Portatil | 300w Class D | 2 bafles 6" | Mixer 4 ch | 2XLR combo - USB p/XPD1 | Bluetooth</t>
  </si>
  <si>
    <t>XP360B</t>
  </si>
  <si>
    <t>Bafle | Activo | Portatil| Expedition | 40w | 6"+dr1" | 2 canales | Bluetooth | Eq 2 bd | Bat Recargable</t>
  </si>
  <si>
    <t>XP800B</t>
  </si>
  <si>
    <t>Sistema de sonido | Expedition | portatil | Bluetooth | 2x8"+ Dr, 2x400W | Class D | 8 ch | 4XLR +2ST - USB p/XPD1</t>
  </si>
  <si>
    <t>ZM125</t>
  </si>
  <si>
    <t>ZM75</t>
  </si>
  <si>
    <t>SEETRONIC</t>
  </si>
  <si>
    <t>CDP</t>
  </si>
  <si>
    <t>Cobertor | de sellado de goma | para chasis | para jack de alimentacion</t>
  </si>
  <si>
    <t>CNAC-FDP</t>
  </si>
  <si>
    <t>Cobertor | de sellado de goma | para montar en chasis | para conector RJ45 | con tapa</t>
  </si>
  <si>
    <t>CNAC-FPX</t>
  </si>
  <si>
    <t>Cobertor | de goma | para conector hembra de chasis SAC3FX | (MCx4 | cuadrado | (norma IP65)</t>
  </si>
  <si>
    <t>CNAC-MPX</t>
  </si>
  <si>
    <t>Cobertor | de goma | para conector macho de chasis SAC3MX  | (MCx4 | cuadrado | (norma IP65)</t>
  </si>
  <si>
    <t>MJ3F2C</t>
  </si>
  <si>
    <t>Conector | XLR-3 | (Macho)    | para chasis | Frente cuadrado | Agujero de chasis redondo | Color plateado</t>
  </si>
  <si>
    <t>MK3F2C</t>
  </si>
  <si>
    <t>Conector | XLR-3 | (Hembra) | para chasis | Contactos dorados | Color Negro.</t>
  </si>
  <si>
    <t>MP2RX</t>
  </si>
  <si>
    <t>Conector | Plug | mono | 1/4" | metálico | angular 90º | enchapado en niquel</t>
  </si>
  <si>
    <t>MP2X</t>
  </si>
  <si>
    <t>Conector | Plug | mono | metalico | recto. P/cable 6mm</t>
  </si>
  <si>
    <t>MP2X-BG</t>
  </si>
  <si>
    <t xml:space="preserve">Conector | Plug | mono | metalico contacto dorado| recto. P/cable 6mm | Color negro _x000D_
</t>
  </si>
  <si>
    <t>MP3X-B</t>
  </si>
  <si>
    <t>Conector | Plug | stereo | metalico | recto | P/cable 6mm</t>
  </si>
  <si>
    <t>MTP3C</t>
  </si>
  <si>
    <t>Conector | Mini plug | estereo | metalico con union de goma a cable</t>
  </si>
  <si>
    <t>MTP3C-BG</t>
  </si>
  <si>
    <t>Conector | Mini plug | estereo | metálico | con unión de goma a cable | contactos dorados | carcaza negra</t>
  </si>
  <si>
    <t>MT380</t>
  </si>
  <si>
    <t>Conector | RCA | Metalico | profesional  | Contactos dorados.</t>
  </si>
  <si>
    <t>SAC3FCA</t>
  </si>
  <si>
    <t>Conector | Powercon | a cable | c/ traba | Color azul</t>
  </si>
  <si>
    <t>SAC3FCB</t>
  </si>
  <si>
    <t>Conector | Powercon | a cable | c/ traba | Color Blanca</t>
  </si>
  <si>
    <t>SAC3FPX</t>
  </si>
  <si>
    <t>Conector | Powercon | OUT para chasis | (nueva generacion) p/ intemperie | (norma IP65)</t>
  </si>
  <si>
    <t>SAC3FX</t>
  </si>
  <si>
    <t>Conector | Powercon | 3 contactos hembra p/ cable (IP65)</t>
  </si>
  <si>
    <t>SAC3MM</t>
  </si>
  <si>
    <t>Adaptador | prolongador de powercom azul a blanco</t>
  </si>
  <si>
    <t>SAC3MMA</t>
  </si>
  <si>
    <t>Prolongador | de Powercon | Color azul</t>
  </si>
  <si>
    <t>SAC3MMB</t>
  </si>
  <si>
    <t>Prolongador | de Powercon | Color blanco</t>
  </si>
  <si>
    <t>SAC3MPA</t>
  </si>
  <si>
    <t>PowerCon|Conector p/ AC|Hembra chasis | 3 pines|Entrada| 20A|250v|Color azul | (Cuadrado)</t>
  </si>
  <si>
    <t>SAC3MPB</t>
  </si>
  <si>
    <t>PowerCon|Conector p/ AC|Hembra chasis | 3 pines|Salida| 20A|250v|Color Blanco | (Cuadrado)</t>
  </si>
  <si>
    <t>SAC3MPX</t>
  </si>
  <si>
    <t>Conector | Powercon c/Traba| Para chasis | p/ intemperie | (norma IP65)|16A/250V AC VDE|</t>
  </si>
  <si>
    <t>SAC3MX</t>
  </si>
  <si>
    <t>Conector | Powercon | macho p/ cable | (nueva generacion) | p/ intemperie |  (norma IP65)</t>
  </si>
  <si>
    <t>SCDX</t>
  </si>
  <si>
    <t>Cobertor | p/Etherkon | p/Panel | color Negro | (MCx10)</t>
  </si>
  <si>
    <t>SCJ6FI-S</t>
  </si>
  <si>
    <t>Conector | Combo | para chasis | redondo | (xlr+plug)</t>
  </si>
  <si>
    <t>SCSF3</t>
  </si>
  <si>
    <t>Conector | XLR-3 | (Hembra) | Cable</t>
  </si>
  <si>
    <t>SCSF3-BG</t>
  </si>
  <si>
    <t>Conector | XLR-3 | (Hembra) | Contactos enchapados en oro |Color Negro</t>
  </si>
  <si>
    <t>SCSM3</t>
  </si>
  <si>
    <t>Conector | XLR-3 | (Macho)    | Cable</t>
  </si>
  <si>
    <t>SCSM3-BG</t>
  </si>
  <si>
    <t>Conector | XLR-3 | (Macho)    | Cable | contactos enchapados en oro |Color Negro</t>
  </si>
  <si>
    <t>SCWF3</t>
  </si>
  <si>
    <t>Conector | XLR-3 | (Hembra) | Cable (MCx4) | Color Negro</t>
  </si>
  <si>
    <t>SC3FXX-BG</t>
  </si>
  <si>
    <t>SC3FXX-W</t>
  </si>
  <si>
    <t>Conector | XLR-3 | (Hembra) | Cable | Color Negro</t>
  </si>
  <si>
    <t>SC3MXX-BG</t>
  </si>
  <si>
    <t>SC3MXX-W</t>
  </si>
  <si>
    <t>SE8FD</t>
  </si>
  <si>
    <t>Kit | para convertir chasis CAT 5 en IP54 | (MCx4)</t>
  </si>
  <si>
    <t>SE8FDP</t>
  </si>
  <si>
    <t xml:space="preserve">Chasis | metalico | RJ45 | CAT 5 |  con traba </t>
  </si>
  <si>
    <t>SE8FDY-H-C6</t>
  </si>
  <si>
    <t>Chasis | RJ45 | metalico | CAT 6 | sin traba | (MCx4) | Accesorio opcional IP65: CNAC-FDP  (Tapon de Goma)</t>
  </si>
  <si>
    <t>SKE6S-C6</t>
  </si>
  <si>
    <t>Conector | Porta RJ45 | para cable CAT 6</t>
  </si>
  <si>
    <t>SL4FX-N</t>
  </si>
  <si>
    <t>Conector | Speakon | 4 contactos | hembra p/ cable</t>
  </si>
  <si>
    <t>SL4MP</t>
  </si>
  <si>
    <t>Conector Speakon 4 contactos macho p/ chasis (Cuadrado)</t>
  </si>
  <si>
    <t>SL4MP-L</t>
  </si>
  <si>
    <t>Conector | Speakon | 4 contactos | hembra | p/ chasis</t>
  </si>
  <si>
    <t>SP2RX</t>
  </si>
  <si>
    <t xml:space="preserve">Conector | Plug | mono | metalico | angular 90º </t>
  </si>
  <si>
    <t>STP3C</t>
  </si>
  <si>
    <t>STP3C-BG</t>
  </si>
  <si>
    <t>ST101</t>
  </si>
  <si>
    <t>Conector | Mini XLR | 3 pines | (hembra para cable)</t>
  </si>
  <si>
    <t>ST102</t>
  </si>
  <si>
    <t>Conector | Mini XLR | 3 pines | (macho para cable)  (MCx5)</t>
  </si>
  <si>
    <t>ST109</t>
  </si>
  <si>
    <t>Conector | Mini XLR | 3 pines | (macho para chasis)</t>
  </si>
  <si>
    <t>ST201</t>
  </si>
  <si>
    <t>Conector plug mono todo metalico</t>
  </si>
  <si>
    <t>ST202</t>
  </si>
  <si>
    <t>Conector | plug | stereo | todo metalico</t>
  </si>
  <si>
    <t>ST213</t>
  </si>
  <si>
    <t>Jack | mono | 1/4 | stereo | plastico | para plaqueta</t>
  </si>
  <si>
    <t>ST229L</t>
  </si>
  <si>
    <t>Jack | Mono   | 1/4¨ | Metalico abierto para chasis de instr.</t>
  </si>
  <si>
    <t>ST230</t>
  </si>
  <si>
    <t>Jack | Stereo | 1/4¨ | Metalico abierto para chasis de instr.</t>
  </si>
  <si>
    <t>ST231L</t>
  </si>
  <si>
    <t>Conector | Mini plug | estereo | metalico</t>
  </si>
  <si>
    <t>ST231L-BG</t>
  </si>
  <si>
    <t>Conector | Mini plug | estereo | metalico negro</t>
  </si>
  <si>
    <t>ST352</t>
  </si>
  <si>
    <t>Conector | RCA | Metalico</t>
  </si>
  <si>
    <t>ST380</t>
  </si>
  <si>
    <t>Conector | RCA | Metalico | profesional  | Contactos dorados</t>
  </si>
  <si>
    <t>SHURE</t>
  </si>
  <si>
    <t>ACVG4WS-B</t>
  </si>
  <si>
    <t>Paravientos con autoajuste para micrófonos de tipo flexo Centraverse CVG (pack x 4 unidades)|c:Negro</t>
  </si>
  <si>
    <t>ADX1BR-G55</t>
  </si>
  <si>
    <t>Axient | Digital Transmisor | Bodypack | 470-636 MHz | compatible con ShowLink para control remoto y evasión de interferencias |  modo Standard o HD | encriptación | solo compatible con bat SB910. 2/10/40mW</t>
  </si>
  <si>
    <t>ADX1MBR-G55</t>
  </si>
  <si>
    <t>Axient | Digital Transmisor | Bodypack Mini | 470-636 MHz | compatible con ShowLink para control remoto y evasión de interferencias | modo Standard o HD | encriptación | solo compatible con bat SB910.</t>
  </si>
  <si>
    <t>ADX2BR/K8N-G55</t>
  </si>
  <si>
    <t>Axient | Digital Transmisor | Mano c/cáp KSM8 (NIQUEL) ; compat con ShowLink para control remoto y evasión de interferencia | Banda G55 (470-636 MHz) | mod Standard o HD | encriptación | solo c/SB920 | NIQUEL</t>
  </si>
  <si>
    <t>ADX2BR/SM58-G55</t>
  </si>
  <si>
    <t>Axient | Digital Transmisor | Mano c/cáp SM58; compat con ShowLink para control remoto y evasión de interferencia | Banda G55 (470-636 MHz) | mod Standard o HD | encriptación | solo c/SB920 | Negro</t>
  </si>
  <si>
    <t>ADX2FDBR/SM58-G55</t>
  </si>
  <si>
    <t>Axient | Digital Transmisor | Mano c/cáp SM58; control remoto y evasión de interferencia | RF en dos portadoras discretas |  (470-636 MHz) | mod Standard o HD | encriptación | solo c/ SB920 | Negro</t>
  </si>
  <si>
    <t>ADX5BP-DB15</t>
  </si>
  <si>
    <t>Receptor inalambrico | de Doble Canal ADX5D | Para situaciones de conectores insertables DB15</t>
  </si>
  <si>
    <t>ADX5BP-DB25</t>
  </si>
  <si>
    <t>Receptor inalámbrico | Insertable | configuracion p/ multiples aplicaciones</t>
  </si>
  <si>
    <t>ADX5BP-TA3</t>
  </si>
  <si>
    <t>Placa trasera | p/ Axient Digital ADX5D | dos conectores de salida TA3 | p/ audio analogico 1 conector de alimentacion de 4 pines | Voltaje de entrada 6 a 18 VDC | Compatible con cable WA451</t>
  </si>
  <si>
    <t>ADX5BS-L</t>
  </si>
  <si>
    <t>Soporte de bateria | Tipo L | para receptor inalambrico ADX5D</t>
  </si>
  <si>
    <t>ADX5D-A</t>
  </si>
  <si>
    <t>Receptor inalambrico | Doble Canal ADX5D | Amplia banda de sintonización de hasta 184 MHz | Antenas desmontables con conectores SMA estándar | Pantalla OLED de alta resolución |Puerto USB-C para actualizar el firmware | Latencia de tan solo 2 milisegundos</t>
  </si>
  <si>
    <t>ADX5-MOUNT</t>
  </si>
  <si>
    <t>Accesorio de montaje | para receptor inalámbrico |</t>
  </si>
  <si>
    <t>AD1BR-G55</t>
  </si>
  <si>
    <t>Axient | Digital Transmisor | Bodypack | fullbanda 470-636 MHz | modo Standard o HD | encriptacion | baterias AA o Shure SB900</t>
  </si>
  <si>
    <t>AD1-G55</t>
  </si>
  <si>
    <t>AD2BR/SM58-G55</t>
  </si>
  <si>
    <t>Axient | Digital Transmisor | de Mano | c/capsula SM58; banda G55 (470-636 MHz) | modo Standard o HD | encriptacion | 2 pilas AA o Shure SB900 | color Negro</t>
  </si>
  <si>
    <t>AD2/B58-G55</t>
  </si>
  <si>
    <t>Axient | Digital Transmisor | de Mano | c/capsula BETA58; banda G55 (470-636 MHz) | modo Standard o HD | encriptacion | 2 pilas AA o Shure SB900 | color Negro</t>
  </si>
  <si>
    <t>AD2/K8B-G55</t>
  </si>
  <si>
    <t>Axient | Digital Transmisor | Mano | c/capsula KSM8 | banda G55 (470-636 MHz) | modo Standard o HD | encriptacion | color Negro</t>
  </si>
  <si>
    <t>AD2/SM58-G55</t>
  </si>
  <si>
    <t>AD3BR-G55</t>
  </si>
  <si>
    <t>Transmisor | Axient Digital AD3 | Plug-On | Compatible con los receptores Axient Digital AD4D y AD4Q</t>
  </si>
  <si>
    <t>AD4DAR-A</t>
  </si>
  <si>
    <t>Axient | Digital Receptor | de 2 canales | compatible con transmisores AD y ADX | fullbanda (470-636MHz) | Dante | Generador de Tonos | Encriptacion | salidas XLR/TRS y AES3 | Incluye cables y accesorios de RF</t>
  </si>
  <si>
    <t>AD4D-DC-A</t>
  </si>
  <si>
    <t xml:space="preserve">Axient | Digital Receptor | de 2 canales | compatible con transmisores AD y ADX | fullbanda (470-636MHz) | Dante | Generador de Tonos | Encriptacion | salidas XLR/TRS y AES3 | Incluye cables y accesorios de RF </t>
  </si>
  <si>
    <t>AD4D-DC-B</t>
  </si>
  <si>
    <t>AD4QAR-A</t>
  </si>
  <si>
    <t>Axient | Digital Receptor | de 4 canales | compatible con transmisores AD y ADX | fullbanda (470-636MHz) | QUADversity | Dante | Generador de Tonos | Encriptacion | salidas XLR/TRS y AES3 | Incluye cables y accesorios de RF</t>
  </si>
  <si>
    <t>AD4Q-DC-A</t>
  </si>
  <si>
    <t>Axient | Digital Receptor |  4 canales | compatible con transmisores AD y ADX | fullbanda (470-636MHz) | QUADversity | Dante | Gen de Tonos | Encriptacion | salidas XLR/TRS y AES3 | cables y accesorios de RF</t>
  </si>
  <si>
    <t>AD610-AR</t>
  </si>
  <si>
    <t>Axient | Digital | Punto de acceso | Comun inalambrica en 2.4GHz | Hasta 24  transmisores |  Control de mic ADX, ADX-FD, AXT | Alim POE</t>
  </si>
  <si>
    <t>AFP512</t>
  </si>
  <si>
    <t>Soporte | de camara | tipo “shoe mount”p/ UR5</t>
  </si>
  <si>
    <t>AFP522</t>
  </si>
  <si>
    <t>Soporte | de camara | tipo ANTON BAUER CAMERA p/ FPX5 &amp; UR5</t>
  </si>
  <si>
    <t>AFP522DC</t>
  </si>
  <si>
    <t>Soporte | tipo “plate mount” | de Anton Bauer | con alimentacion DC | p/ UR5</t>
  </si>
  <si>
    <t>AMV-LTG15</t>
  </si>
  <si>
    <t>Cable | Lightning | a MicroUSB | (15 pulgadas / 38 cm) | para MV88+</t>
  </si>
  <si>
    <t>AMV-PC</t>
  </si>
  <si>
    <t>Soporte | de celular | Pinza de Telefono y Clip de Microf p/MV88+</t>
  </si>
  <si>
    <t>AMV-USBC15</t>
  </si>
  <si>
    <t>Cable | USB-C | a MicroUSB | (15 pulgadas / 38 cm)  MV88+</t>
  </si>
  <si>
    <t>AMV88-MOBILE</t>
  </si>
  <si>
    <t>Paraviento | MV88 | MV88+ | Peludo | Color gris</t>
  </si>
  <si>
    <t>A-MXN5-NCB</t>
  </si>
  <si>
    <t>Soporte para instalación en techo suspendido de parlante MXN5</t>
  </si>
  <si>
    <t>ANIUSB-MATRIX</t>
  </si>
  <si>
    <t>Interface | de red de audio | Conectores de bloque Euroblock | Entrada y salida USB | 1 IN-1 OUT MIC/LINE  | 2 IN-2 OUT DANTE | Pines de control | DPS interno | Alimentación por Ethernet (PoE) | 1/3RU</t>
  </si>
  <si>
    <t>ANI22-BLOCK</t>
  </si>
  <si>
    <t>Interface | de red de audio | Conectores de bloque Euroblock | 2 IN - 2 OUT de MIC/LINE | 2 IN - 2 OUT DANTE  | Pines de control | DPS interno |   Alimentación por Ethernet (PoE)  | 1/3RU</t>
  </si>
  <si>
    <t>ANI22-XLR</t>
  </si>
  <si>
    <t>Interface | de red de audio | Conectores XLR | 2 IN - 2 OUT de MIC/LINE | 2 IN - 2 OUT DANTE  | Pines de control | DPS interno |   Alimentación por Ethernet (PoE)  | 1/3RU</t>
  </si>
  <si>
    <t>ANI4IN-BLOCK</t>
  </si>
  <si>
    <t xml:space="preserve">Interface | de red de audio | Conectores de bloque Euroblock | 4 IN de MIC/LINE | 4 OUT DANTE  | Pines de control | DPS interno |   Alimentación por Ethernet (PoE)  | 1/3RU </t>
  </si>
  <si>
    <t>ANI4IN-XLR</t>
  </si>
  <si>
    <t>Interface | de red de audio | Conectores XLR | 4 IN de MIC/LINE | 4 OUT DANTE  | Pines de control | DPS interno |   Alimentación por Ethernet (PoE)  | 1/3RU</t>
  </si>
  <si>
    <t>ANI4OUT-BLOCK</t>
  </si>
  <si>
    <t xml:space="preserve">Interface | de red de audio | Conectores de bloque Euroblock | 4 OUT de MIC/LINE | 4 IN DANTE  | Pines de control | DPS interno |   Alimentación por Ethernet (PoE)  | 1/3RU </t>
  </si>
  <si>
    <t>ANI4OUT-XLR</t>
  </si>
  <si>
    <t>Interface | de red de audio | Conectores XLR | 4 OUT de MIC/LINE | 4 IN DANTE  | Pines de control | DPS interno |   Alimentación por Ethernet (PoE)  | 1/3RU</t>
  </si>
  <si>
    <t>AP56DM</t>
  </si>
  <si>
    <t>Soporte | Clamp | Rim p/montaje de PGA56</t>
  </si>
  <si>
    <t>AP98DM</t>
  </si>
  <si>
    <t>Soporte | Clamp | Rim p/montaje de PGA98D</t>
  </si>
  <si>
    <t>AXD5D-A</t>
  </si>
  <si>
    <t>AXD5D PORTABLE RECEIVER</t>
  </si>
  <si>
    <t>AXT100-J5</t>
  </si>
  <si>
    <t>Axient | Transmisor de Cuerpo Inalambrico | Mini | c/Bat Recarg</t>
  </si>
  <si>
    <t>AXT100-L3</t>
  </si>
  <si>
    <t>AXT200/SM58-L3</t>
  </si>
  <si>
    <t>Axient | Transmisor de Mano Inalabrico | Diversidad de Frec | c/SM58 | Bat Rec</t>
  </si>
  <si>
    <t>AXT400AR-A</t>
  </si>
  <si>
    <t>Axient | Receptor de Canal Doble | Ethernet | ShowLink</t>
  </si>
  <si>
    <t>AXT600AR</t>
  </si>
  <si>
    <t>Gestor de espectro Axient | Barrido de espectro UHF de banda ancha | Análisis de espectro y coordinación de las frecuencias compatibles</t>
  </si>
  <si>
    <t>AXT610</t>
  </si>
  <si>
    <t>Axient |  Showlink Access Point</t>
  </si>
  <si>
    <t>AXT620AR</t>
  </si>
  <si>
    <t>Axient |  Roadrack Ethernet Switch</t>
  </si>
  <si>
    <t>AXT630AR</t>
  </si>
  <si>
    <t>Axient |  Antenna Distribution System</t>
  </si>
  <si>
    <t>AXT642-J</t>
  </si>
  <si>
    <t>Axient | Antena | 1/4 WAVE 578-698 MHZ</t>
  </si>
  <si>
    <t>AXT651/BK</t>
  </si>
  <si>
    <t xml:space="preserve">Axient | Talk Switch para microfono de mano Axient </t>
  </si>
  <si>
    <t>AXT652</t>
  </si>
  <si>
    <t>Axient | Y-Cables (1 required)</t>
  </si>
  <si>
    <t>AXT900AR</t>
  </si>
  <si>
    <t>AXIENT, Rack Mount Charging Station, Estacion de carga p/Baterias de Litio</t>
  </si>
  <si>
    <t>AXT901</t>
  </si>
  <si>
    <t>Axient | Modulo de carga | de bolsillo (Body Pack) para  2 Baterias de Litio</t>
  </si>
  <si>
    <t>AXT902</t>
  </si>
  <si>
    <t>Axient | Modulo de carga | p/Transmisor de  mano para 2 baterias de Litio</t>
  </si>
  <si>
    <t>AXT903AR</t>
  </si>
  <si>
    <t>Axient | Portable Charging Station | BP Type</t>
  </si>
  <si>
    <t>AXT904AR</t>
  </si>
  <si>
    <t>Axient | Portable Charging Station | HH Type</t>
  </si>
  <si>
    <t>AXT910</t>
  </si>
  <si>
    <t>Axient | Bateria recargable de bolsillo</t>
  </si>
  <si>
    <t>AXT913</t>
  </si>
  <si>
    <t>Axient | 3-AA Battery Sled For Bodypack</t>
  </si>
  <si>
    <t>AXT921</t>
  </si>
  <si>
    <t>Axient | Sooporte de bateria 1-AA para AXT200 HH (adaptador para batería AA)</t>
  </si>
  <si>
    <t>A15RF</t>
  </si>
  <si>
    <t>Atenuador en linea de RF | quita Interferencia de AM en cables largos | Conector XLR in-out</t>
  </si>
  <si>
    <t>A15TG</t>
  </si>
  <si>
    <t>Generador de tono | en 700 Hz | salida -42dBV p/ uso con entradas de nivel de microfono o linea | bateria interna de 1.5V de 1000hs de duracion</t>
  </si>
  <si>
    <t>A2WS-BLK</t>
  </si>
  <si>
    <t>Paraviento Trabable p/545, SM57, c: BLK</t>
  </si>
  <si>
    <t>A2WS-GRA</t>
  </si>
  <si>
    <t>Paraviento Trabable p/545, SM57, c: GRA</t>
  </si>
  <si>
    <t>A25D</t>
  </si>
  <si>
    <t>Pipeta p/ mic. SM57/58/87 y simil PG/Beta/BG</t>
  </si>
  <si>
    <t>A27M</t>
  </si>
  <si>
    <t>Soporte | Adaptador  | p/ 2 Microfono X-Y | Par Stereo</t>
  </si>
  <si>
    <t>A27SM</t>
  </si>
  <si>
    <t>Montura anti vibratoria de Goma, para KSM27/SM27</t>
  </si>
  <si>
    <t>A32M</t>
  </si>
  <si>
    <t>Montura Giratoria | antivibratoria | p/KSM27 y KSM32</t>
  </si>
  <si>
    <t>A32SM</t>
  </si>
  <si>
    <t>Shok mount | Sistema antigolpes para KSM32 | color negro</t>
  </si>
  <si>
    <t>A32WS</t>
  </si>
  <si>
    <t>Pantalla antiviento de espuma, p/KSM32, c:Negra</t>
  </si>
  <si>
    <t>A412B</t>
  </si>
  <si>
    <t>Base | de Mesa | para microfono cuello de ganso MX412 MX418 MX424 | con cable</t>
  </si>
  <si>
    <t>A412MWS</t>
  </si>
  <si>
    <t>Pantalla | Anti-Viento | c/reja Metal | p/Microflex</t>
  </si>
  <si>
    <t>A53M</t>
  </si>
  <si>
    <t>Pipeta | c/Aislacion Goma | SM81/94 | KSM137/141</t>
  </si>
  <si>
    <t>A56D</t>
  </si>
  <si>
    <t>Soporte | para Microfono | Universal | para Aro de Bateria | o/Sop Plat</t>
  </si>
  <si>
    <t>A57AWS</t>
  </si>
  <si>
    <t>Paraviento | para BETA57</t>
  </si>
  <si>
    <t>A57F</t>
  </si>
  <si>
    <t>Pipeta | p/ mic. SM81 y simil PG/Beta/BG</t>
  </si>
  <si>
    <t>A58WS-BLK</t>
  </si>
  <si>
    <t>Paraviento | para Microfono SM58, Negro | Anitpop</t>
  </si>
  <si>
    <t>A58WS-GRA</t>
  </si>
  <si>
    <t>Paraviento | para Microfono, SM58, Gris | Anitpop</t>
  </si>
  <si>
    <t>A58WS-GRN</t>
  </si>
  <si>
    <t>Paraviento | para Micrófono, SM58, Verde  | Anitpop</t>
  </si>
  <si>
    <t>A710-FM-2FT</t>
  </si>
  <si>
    <t>Soporte para superficie | MXA710 – 2FT | montaje al ras sobre pared, mesa, o superficie | para embutir | pintable | color plateado | incluye plantilla de corte | 60cm</t>
  </si>
  <si>
    <t>A710-MSA</t>
  </si>
  <si>
    <t xml:space="preserve">Adaptador de soporte de micrófono para MXA710 | Rosca 5/8 o 3/8  </t>
  </si>
  <si>
    <t>A75M</t>
  </si>
  <si>
    <t>Soporte | Clamp | Universal | p/Microfono | p/Percusion</t>
  </si>
  <si>
    <t>A81WS</t>
  </si>
  <si>
    <t>Paraviento | para microfono SM81 | Antipop</t>
  </si>
  <si>
    <t>A820-NIC-DANTE</t>
  </si>
  <si>
    <t>Placa Dante | p/ Shure SCM820</t>
  </si>
  <si>
    <t>A85WS</t>
  </si>
  <si>
    <t>Paravientos | para micrófono Beta 87A, Beta 87C, SM87A, SM86 y KSM9  | espuma | Anitpop</t>
  </si>
  <si>
    <t>A910-HCM</t>
  </si>
  <si>
    <t xml:space="preserve">Soporte de montaje en techo para instalar un MXA910, 600-622mm _x000D_
</t>
  </si>
  <si>
    <t>A910-JB</t>
  </si>
  <si>
    <t>Adaptador de caja de conexión, p/Cielorraso, p/ MXA910</t>
  </si>
  <si>
    <t>A910-25MM</t>
  </si>
  <si>
    <t>Extensor p/Soporte A910-HCM</t>
  </si>
  <si>
    <t>A95U</t>
  </si>
  <si>
    <t>Transformador | Impedancia baja a alta | +24db | XLR-H a MC1 -H1/4</t>
  </si>
  <si>
    <t>A98D</t>
  </si>
  <si>
    <t>Soporte | p/ Microfono | clamp p/aro de bateria | p/Beta 98 y SM98</t>
  </si>
  <si>
    <t>A98KCS</t>
  </si>
  <si>
    <t>Soporte | p/ Microfono | p/Vientos  / Beta 98 y SM98</t>
  </si>
  <si>
    <t>A99WS</t>
  </si>
  <si>
    <t>Paraviento para Microfonos MX|c:Negro</t>
  </si>
  <si>
    <t>BETA181/BI</t>
  </si>
  <si>
    <t>Microfono | Condenser | Ultra Compacto | p/instrumentos | de captacion Lateral | Bidereccional</t>
  </si>
  <si>
    <t>BETA181/C</t>
  </si>
  <si>
    <t>Microfono | Condenser | Cardioide | Ultra Compacto | p/instrumentos | de captacion Lateral</t>
  </si>
  <si>
    <t>BETA181/O</t>
  </si>
  <si>
    <t>Microfono | Condenser | Ultra Compacto | p/instrumentos | de captacion Lateral | Omnidirecc</t>
  </si>
  <si>
    <t>BETA181/S</t>
  </si>
  <si>
    <t>Microfono | Condenser | SuperCardioide | Ultra Compacto | p/instrumentos | de captacion Lateral |</t>
  </si>
  <si>
    <t>BETA27</t>
  </si>
  <si>
    <t>Microfono | Condenser | SuperCardioide | Cap Lateral | Estudio/Vivo | Voces/Instrum</t>
  </si>
  <si>
    <t>BETA52A</t>
  </si>
  <si>
    <t>Microfono | Dinamico | SuperCardioide | p/ Bombo o Bajo</t>
  </si>
  <si>
    <t>BETA53</t>
  </si>
  <si>
    <t>Microfono | Condenser | Vocal de Diadema | Omni | Discreto | BK</t>
  </si>
  <si>
    <t>BETA54</t>
  </si>
  <si>
    <t>Microfono | Condenser | SuperCardioide | Vocal de Diadema | BK</t>
  </si>
  <si>
    <t>BETA56A</t>
  </si>
  <si>
    <t>Microfono | Dinamico | SuperCardioide |  p/ Tom de bateria</t>
  </si>
  <si>
    <t>BETA57A</t>
  </si>
  <si>
    <t>Microfono | Dinamico | SuperCardioide | p/ Tambores e inst.</t>
  </si>
  <si>
    <t>BETA58A</t>
  </si>
  <si>
    <t>Microfono | Dinamico | SuperCardioide | p/ Voces</t>
  </si>
  <si>
    <t>BETA87A</t>
  </si>
  <si>
    <t>Microfono | Condenser | SuperCardioide | de mano | p/ voces</t>
  </si>
  <si>
    <t>BETA87C</t>
  </si>
  <si>
    <t>Microfono | Condencer | cardioide vocal |</t>
  </si>
  <si>
    <t>BETA91A</t>
  </si>
  <si>
    <t>Microfono | Condenser | Semi-Cardioide | p/Bombo/frecuencias graves incluso Piano | 20Hz-20kHz | selector de EQ plana o c/corte en frec medias/graves (+-400Hz) | Preamplificador incorporado</t>
  </si>
  <si>
    <t>BETA98A/C</t>
  </si>
  <si>
    <t>Microfono | Condenser | Cardioide | miniatura | p/instrumentos acusticos piano/cuerdas/percusion/etc | incluye preamp RPM626 y pipeta RK282</t>
  </si>
  <si>
    <t>BETA98AD/C</t>
  </si>
  <si>
    <t>Microfono | Condenser | Cardioide | miniatura | p/instrumentos acusticos piano/cuerdas/percusion/etc | incluye preamp RPM626 y montura c/cuello de ganso p/tambor A98D</t>
  </si>
  <si>
    <t>BETA98AMP/C</t>
  </si>
  <si>
    <t>Microfono | Condenser | Cardioide | miniatura | p/tambor | c/cuello de ganso | c/Clamp A75M</t>
  </si>
  <si>
    <t>BETA98AMP/C-3PK</t>
  </si>
  <si>
    <t>Beta98 AMP/C| Set x 3u P/Bateria|cardioide| c/cuello de ganso) + 3 Clamp A75M</t>
  </si>
  <si>
    <t>BETA98H/C</t>
  </si>
  <si>
    <t>Microfono | Condenser | miniatura | p/vientos | cuello de ganso ajustable y giratorio | c/clip p/sujetar a la campana | pre incorporado c/salida XLR | Patron polar Cardioide</t>
  </si>
  <si>
    <t>BLX1LB-M5</t>
  </si>
  <si>
    <t>Transmisor | Bodypack | p/sistema BLX, M15 (662.15 – 685.87 MHz)</t>
  </si>
  <si>
    <t>BLX1-M15</t>
  </si>
  <si>
    <t>BLX1288A/CVL-H8</t>
  </si>
  <si>
    <t>Sistema Inalambrico | Doble Combinado | Mano/Corbatero, PG58 + CVL (c/bodypack) (518.12 – 541.85 MHz)</t>
  </si>
  <si>
    <t>BLX1288A/CVL-M5</t>
  </si>
  <si>
    <t>Sistema Inalambrico | Doble Combinado | Mano (PG58) + Corbatero (CVL+ Body) M15 (662.15 – 685.87 MHz)</t>
  </si>
  <si>
    <t>BLX1288AR/CVL-M15</t>
  </si>
  <si>
    <t>BLX1288AR/P31-M15</t>
  </si>
  <si>
    <t>Sistema Inalambrico | Doble Combinado | Mano (PG58) + Vincha (PGA31 + body) M15 (662.15 – 685.87 MHz)</t>
  </si>
  <si>
    <t>BLX14AR/B98-H8</t>
  </si>
  <si>
    <t>Sistema Inalambrico | p/Saxo | (Recep +Transmisor Body pack) c/B98HC |UHF | (518.12 – 541.85 MH</t>
  </si>
  <si>
    <t>BLX14AR/B98-M5</t>
  </si>
  <si>
    <t>Sistema Inalambrico | p/Saxo | (Recep +Transmisor Body pack) c/B98HC | M15 (662.15 – 685.87 Mhz</t>
  </si>
  <si>
    <t>BLX14AR/CVL-M5</t>
  </si>
  <si>
    <t>Sistema Inalambrico | Corbatero (Recep +Transmisor Body) c/CVL, M15 (662.15 – 685.87 MHz).</t>
  </si>
  <si>
    <t>BLX14AR-K12</t>
  </si>
  <si>
    <t>Sistema Inalambrico | p/Guit/Bajo | (Recep +Transm Bodypack + cable WA302) Scan Auto|K12 (614.150 – 637.875 MHz)</t>
  </si>
  <si>
    <t>BLX14AR-M5</t>
  </si>
  <si>
    <t>Sistema Inalambrico | p/Guit/Bajo | (Recep +Transm Bodypack + cable WA302) M15 (662.15 – 685.87 MHz)</t>
  </si>
  <si>
    <t>BLX14AR/P31-M5</t>
  </si>
  <si>
    <t>Sistema Inalambrico | Vincha | (Recep +Transmisor Body) c/PGA31, M15 (662.15 – 685.87 MHz).</t>
  </si>
  <si>
    <t>BLX14AR/SM31-M15</t>
  </si>
  <si>
    <t>BLX14 HEADSET SYSTEM W/SM31</t>
  </si>
  <si>
    <t>BLX14/P31-K12</t>
  </si>
  <si>
    <t>Sistema Inalambrico | Vincha | (Recep +Transm Body) c/P31</t>
  </si>
  <si>
    <t>BLX14RAR/MX53-M15</t>
  </si>
  <si>
    <t xml:space="preserve">Sist Microf Inalambrico Earset-vincha|RACK + Transmisor Bodypack) c/MX153,  (662.15 – 685.87 MHz) _x000D_
</t>
  </si>
  <si>
    <t>BLX14R-K12</t>
  </si>
  <si>
    <t>Sistema Inalambrico | RACK|p/Guit/Bajo | (Recep +Transm Bodypack + cable WA302)</t>
  </si>
  <si>
    <t>BLX14R/MX53-M15</t>
  </si>
  <si>
    <t>Sistema Inalalmbrico con Recptor de  Cuerpo BLX1 y Receptor BLX4R (RACK) +  Micrófono de Diadema MX153 (con antenas de 1/4 onda, estuche de transporte, fuente de alimentación)</t>
  </si>
  <si>
    <t>BLX2/B58-M15</t>
  </si>
  <si>
    <t>Transmisor | de Mano | c/b58 p/sistema BLX | (662.15 – 685.87 MHz)</t>
  </si>
  <si>
    <t>BLX2/PG58-J10</t>
  </si>
  <si>
    <t>Transmisor | de Mano | c/PG58 p/sistema BLX | (662.15 – 685.87 MHz)</t>
  </si>
  <si>
    <t>BLX2/PG58-M15</t>
  </si>
  <si>
    <t>BLX2/SM58-H10</t>
  </si>
  <si>
    <t xml:space="preserve">Transmisor de mano c/SM58 p/sistema BLX, H10 </t>
  </si>
  <si>
    <t>BLX2/SM58LB-M15</t>
  </si>
  <si>
    <t>Transmisor | de Mano | c/SM58 p/sistema BLX | (662.15 – 685.87 MHz)</t>
  </si>
  <si>
    <t>BLX2/SM58LB-M5</t>
  </si>
  <si>
    <t>Transmisor de mano c/SM58 p/sistema BLX, M5 (662.15 – 685.87 MHz)</t>
  </si>
  <si>
    <t>BLX2/SM58-M15</t>
  </si>
  <si>
    <t xml:space="preserve">Transmisor de mano c/SM58 p/sistema BLX, M15 </t>
  </si>
  <si>
    <t>BLX24AR/B58-M5</t>
  </si>
  <si>
    <t>Sistema Inalambrico de Mano|Recep +Transmisor |c/B58 M15 (662.15 – 685.87 MHz).</t>
  </si>
  <si>
    <t>BLX24AR/PG58-M5</t>
  </si>
  <si>
    <t>Sistema Inalambrico | de Mano | (Recept +Transmisor c/PG58) UHF, M15 (662.15 – 685.87 MHz)</t>
  </si>
  <si>
    <t>BLX24AR/SM58-M5</t>
  </si>
  <si>
    <t>Sistema Inalambrico | de Mano | (Recept +Transmisor c/SM58) UHF | M15 (662.15 – 685.87 MHz)</t>
  </si>
  <si>
    <t>BLX24RAR/SM58-M15</t>
  </si>
  <si>
    <t>Sist Inalambrico de Mano (Receptor p/rackear +Transmisor c/SM58) M15 (662.15 – 685.87 MHz)</t>
  </si>
  <si>
    <t>BLX24R/SM58-K12</t>
  </si>
  <si>
    <t>Sistema Inalambrico |  (Recep RACK +Trans MANO SM58)614.150 – 637.875</t>
  </si>
  <si>
    <t>BLX24/SM58-K12</t>
  </si>
  <si>
    <t>Sistema Inalambrico | de Mano | (Recept +Transmisor c/SM58) UHF, K12 (614.150 – 637.875 MHz)</t>
  </si>
  <si>
    <t>BLX24/SM58-M15</t>
  </si>
  <si>
    <t>Sist Inalambrico de Mano (Recept +Transmisor c/SM58) UHF, K12 (614.150 – 637.875 MHz)</t>
  </si>
  <si>
    <t>BLX288AR/PG58-M15</t>
  </si>
  <si>
    <t>Sist Microf DOBLE  Inalambric, VOCAL, (Recep + 2 X Transmisor MANO) c/PG58,  UHF, (662.15 – 685.87 M</t>
  </si>
  <si>
    <t>BLX4RAR-M5</t>
  </si>
  <si>
    <t>Receptor | Inalambrico | BLX | 1/2u de rack | Diversity | Pantalla LCD | Incl Acc p/Montaje (662.15–685.87 MHz)</t>
  </si>
  <si>
    <t>BLX88-K12</t>
  </si>
  <si>
    <t>Receptor | Doble | BLX | Diversity | Antenas Internas | Salidas xlr/plug | Frec K12 (662.15 - 685.87 MHz)</t>
  </si>
  <si>
    <t>BLX88-M15</t>
  </si>
  <si>
    <t>Receptor | Doble | BLX | Diversity | Antenas Internas | Salidas xlr/plug | Frec M15 (662.15 - 685.87 MHz)</t>
  </si>
  <si>
    <t>BRH31M</t>
  </si>
  <si>
    <t>Auricular | Simple | c/Microf | c/Giro 270º | p/lado Izq o Derecho |  p/Radio/TV | c/cable</t>
  </si>
  <si>
    <t>BRH440M</t>
  </si>
  <si>
    <t>Auricular | Doble Cerrado | c/Microf | c/Giro 270º | p/lado Izq o Derecho |  p/Radio/TV | c/cable</t>
  </si>
  <si>
    <t>BRH441M</t>
  </si>
  <si>
    <t>Auricular | Simple | Cerrado | c/Microf | c/Giro 270º | p/lado Izq o Derecho |  p/Radio/TV | c/cable</t>
  </si>
  <si>
    <t>BRH50M</t>
  </si>
  <si>
    <t>Auricular | Doble Cerrado | c/Microf | c/Giro 270º | p/l</t>
  </si>
  <si>
    <t>CVB-B/C</t>
  </si>
  <si>
    <t>Microfono | de Superficie | Cardiode | c/ cable | Prot c/ Interf RF | 70–16,000 Hz | c: BK</t>
  </si>
  <si>
    <t>CVB-B/O</t>
  </si>
  <si>
    <t>Microfono | de Superficie | Omni | c/ cable | Prot c/Interf RF | 70–16,000 Hz | c: BK</t>
  </si>
  <si>
    <t>CVD-B</t>
  </si>
  <si>
    <t>Base | de Mesa | p/ Micrófono | CVG12/18 | c/cable | c: BK</t>
  </si>
  <si>
    <t>CVG12-B/C</t>
  </si>
  <si>
    <t>Microfono | Cuello de Ganso | 12" | Cardiode | Preamplif en linea | Montaje Aisl | Protec c/RF |  c: BK</t>
  </si>
  <si>
    <t>CVG12DRS-B/C</t>
  </si>
  <si>
    <t>Microfono | Condenser | cuello de cisne de 12 " | base de escritorio integrada y cable de 12 ' | preamplificador en línea | interruptor de silencio | LightRing | cardioide | negro</t>
  </si>
  <si>
    <t>CVG12DS-B/C</t>
  </si>
  <si>
    <t>Microfono | cuello de ganso | condenser | 12" | con base para escritorio | Pre-Amp en linea | Switch de Mute | LED | Cardioide | Negro.</t>
  </si>
  <si>
    <t>CVG18-B/C</t>
  </si>
  <si>
    <t>Microfono | Cuello de Ganso | 18" | Cardiode | Preamplif en linea | Montaje Aisl | Protec c/RF |  BK</t>
  </si>
  <si>
    <t>CVG18D-B/C</t>
  </si>
  <si>
    <t>Microfono | Condenser | con base incorporada | cable 18' | PreAmp en linea | Cardioide | negro</t>
  </si>
  <si>
    <t>CVG18DRS-B/C</t>
  </si>
  <si>
    <t>Microfono | Cuello de ganso | 18" | con base para escritorio y cable de 12' | Pre-Amp en linea | mute switch | Anillo de luz | cardioide | negro.</t>
  </si>
  <si>
    <t>CVG18DS-B/C</t>
  </si>
  <si>
    <t>Microfono | cuello de ganso l 18" | Condenser | con base para escritorio | cable de 12' | PreAmp en linea | Mute switch|  Led | Cardioide |negro.</t>
  </si>
  <si>
    <t>CVL-B/C-TQG</t>
  </si>
  <si>
    <t>Microfono | lavalier | p/Sist Inalambrico | Cardioide | Condenser | Black</t>
  </si>
  <si>
    <t>CVO-B/C</t>
  </si>
  <si>
    <t>Microfono | p/Colgar | (t/Coro, ) | Cardiode | c/cable | Aislac de RF | 70-16000Hz | c: BK</t>
  </si>
  <si>
    <t>CVO-W/C</t>
  </si>
  <si>
    <t>Microfono | p/Colgar | (t/Coro, ) | Cardiode | c/cable | Aislac de RF | 70-16000Hz | c: Wh</t>
  </si>
  <si>
    <t>C100J</t>
  </si>
  <si>
    <t>Cable | p/microfono Hi Flex® | XLR/XLR 30 mts | Conectores Cromados</t>
  </si>
  <si>
    <t>C20AHZ</t>
  </si>
  <si>
    <t>Cable | p/microfono Hi Flex® |  XLR/Plug 1/4 | 6 mts | Conectores Cromados</t>
  </si>
  <si>
    <t>C25E</t>
  </si>
  <si>
    <t>Cable | p/microfono Triple Flex® | (Reforzado) | XLR Black / XLR Crom | 7.5mts</t>
  </si>
  <si>
    <t>C25J</t>
  </si>
  <si>
    <t>Cable p/microfono Hi Flex®, XLR/ XLR, 7.5 mts, Conectores Cromados</t>
  </si>
  <si>
    <t>C50J</t>
  </si>
  <si>
    <t>Cable | p/microfono Hi Flex® | XLR/ XLR | 15 mts | Conectores Cromados</t>
  </si>
  <si>
    <t>C98D</t>
  </si>
  <si>
    <t>Cable | p/Beta 91/Beta98 | Triple Flex | 15' | TA4F/TA3F</t>
  </si>
  <si>
    <t>DH5T/O-LM3</t>
  </si>
  <si>
    <t>Microfono | Headset | DURAPLEX | p/sistemas Inalambricos | Omnidireccional | A prueba de agua | color Piel |  c/conector LEMO</t>
  </si>
  <si>
    <t>DH5T/O-MTQG</t>
  </si>
  <si>
    <t>Microfono | Headset | DURAPLEX | p/sistemas Inalambricos | Omnidireccional | A prueba de agua | color Piel |  c/conector MTQG</t>
  </si>
  <si>
    <t>DL4B/O-LM3-A</t>
  </si>
  <si>
    <t xml:space="preserve">Microfono | Lavalier | DURAPLEX | p/Sist.Inalambrico | Omnidireccional | A prueba de agua | Condenser | Conector LEMO | Color BK _x000D_
</t>
  </si>
  <si>
    <t>DL4B/O-MTQG-A</t>
  </si>
  <si>
    <t>Microfono | Lavalier | DURAPLEX | p/Sist.Inalambrico | Omnidireccional | A prueba de agua | Condenser | Conector MTQG | Color BK</t>
  </si>
  <si>
    <t>DMK57-52</t>
  </si>
  <si>
    <t>Kit  4 Microfonos|  p/ Bateria  | 3 x SM57 + Beta 52A  | 3 Clamp |Estuche</t>
  </si>
  <si>
    <t>EABKF1-10L</t>
  </si>
  <si>
    <t>Pack | x10 | Foam p/Auric Intaurales | SE215 | SE315 | SE425 | SE535 | E500PTH | i3c | i4c &amp; SE |  t: Large | c: Black</t>
  </si>
  <si>
    <t>EABKF1-10M</t>
  </si>
  <si>
    <t>Pack x10Und, Foam p/Auric Intaurales,SE215, SE315, SE425, SE535, E500PTH, i3c, i4c &amp; SE ,  t: Medium c: Black</t>
  </si>
  <si>
    <t>EABKF1-10S</t>
  </si>
  <si>
    <t>Pack|  x10 | Foam p/Auric Intaurales | SE215 | SE315 | SE425 | SE535 | E500PTH | i3c | i4c &amp; SE |  t: Small | c: Black</t>
  </si>
  <si>
    <t>EABKF1-100L</t>
  </si>
  <si>
    <t>Foam Esponja | Pack x100Und | Rep p/Auric Intaurales | t: Large | c:BK</t>
  </si>
  <si>
    <t>EABKF1-100M</t>
  </si>
  <si>
    <t>Foam Esponja | Pack x100Und | Rep p/Auric Intaurales | t:Medium | c:BK</t>
  </si>
  <si>
    <t>EABKF1-100S</t>
  </si>
  <si>
    <t>Foam Esponja | Pack x100Und | Rep p/Auric Intaurales | t: Small | c:BK</t>
  </si>
  <si>
    <t>EAC-IFB</t>
  </si>
  <si>
    <t>Cable Accesorio para el uso con audífonos Sound Isolating™ | Para usar un solo lado | Ideal monitoreo en Broadcast | Clear</t>
  </si>
  <si>
    <t>EAC64BK</t>
  </si>
  <si>
    <t>Cable Repuesto para Auriculares SE Series,c/conector, c:Black</t>
  </si>
  <si>
    <t>EAC64CL</t>
  </si>
  <si>
    <t>Cable Repuesto para Auriculares SE Series,c/conector,  Clear</t>
  </si>
  <si>
    <t>FP2/SM58LB-J3</t>
  </si>
  <si>
    <t>Transmisor | de Mano | Inalambrico | c/SM58 | FP / SLX Series | UHF</t>
  </si>
  <si>
    <t>FP2/SM58LB-L4</t>
  </si>
  <si>
    <t>FP2/VP68LB-J3</t>
  </si>
  <si>
    <t>Transmisor | de Mano Inalambrico | c/VP68 | FP / SLX Series | UHF</t>
  </si>
  <si>
    <t>FP24</t>
  </si>
  <si>
    <t>Mixer   | Analogico |  2 canales  2 XLR  Portatil |   c/oscilador de 1kHz  +   c/Phantom   |   Master stereo</t>
  </si>
  <si>
    <t>FP3LB-J3</t>
  </si>
  <si>
    <t>Transmisor | de Mano | Inalambrico | PLUG-ON | XLR | FP / SLX Series</t>
  </si>
  <si>
    <t>FP3LB-L4</t>
  </si>
  <si>
    <t>FP5LB-J3</t>
  </si>
  <si>
    <t>Receptor | Inalambrico | Portable | p/Camara | UHF | Diversity | c/soporte p/cama incl</t>
  </si>
  <si>
    <t>FP5LB-L4</t>
  </si>
  <si>
    <t>GLXD1-Z2</t>
  </si>
  <si>
    <t>Transmisor | Inalambrico de Cuerpo (Body Pack) | serie GLXD | Sincronizacion automatica con receptor GLXD4|  Bateria Recargable SB902 | Banda Z2 (2.4GHz)</t>
  </si>
  <si>
    <t>GLXD14AR/PG31Z2</t>
  </si>
  <si>
    <t xml:space="preserve">Sistema Inalambrico | de Vincha | c/PGA31 | Bat Recargable de Litio Incluida| Multifrecuencia|Opera en 2.4 GHz| hasta 4 Sistemas Simultaneos|auto apagado del transmisor | _x000D_
</t>
  </si>
  <si>
    <t>GLXD14AR-Z2</t>
  </si>
  <si>
    <t>Sistema Inalambrico | p/Instrumento (Guit/Bajo) | c/WA302 | Bat Recargable de Litio | Multifrecuencia</t>
  </si>
  <si>
    <t>GLXD14AR/85-Z2</t>
  </si>
  <si>
    <t>Sistema Inalambrico | Corbatero | c/WL185 | Bat Recargable de Litio | Multifrecuencia</t>
  </si>
  <si>
    <t>GLXD2/SM58-Z2</t>
  </si>
  <si>
    <t>Transmisor Inalambrico de Mano serie GLXD c/SM58, Sincronizacion automatica con receptor GLXD4, incluye Bateria Recargable de Litio SB902, Frecuencia Z2 (2.4GHz)</t>
  </si>
  <si>
    <t>GLXD24RAR/SM58-Z2</t>
  </si>
  <si>
    <t>Sistema Inalambrico | ADVANCE| de Mano | (Receptor p/rackear + Transmisor c/SM58) | Gestion Automatica de Frecuencias | Rango de Operacion entre 20 y 30mts | hasta 6 sistemas simultaneos c/Gerenciador de Espectro UA846 (hasta 11 sistemas usando 2 Gerenciadores) | incluye Bateria Recargable de Litio SB902 (hasta 16hs x carga), Banda Z2 (2.4GHz)</t>
  </si>
  <si>
    <t>G12-CN</t>
  </si>
  <si>
    <t>Flexible | t/ Cuello de ganso | de 12" c/ XLR | p/microf d/mano</t>
  </si>
  <si>
    <t>HA-8089</t>
  </si>
  <si>
    <t>Antena | Helicoidal | 550mHZ-900mHZ | p/UHF-R /PSM |GAN 14dBi</t>
  </si>
  <si>
    <t>HA-8091</t>
  </si>
  <si>
    <t>Antena | Domo Helicoidal | RF | 360°p/Sist Micrf Inal/PSM/Intercom</t>
  </si>
  <si>
    <t>HPACA1</t>
  </si>
  <si>
    <t>Cable | de Recambio | para Auriculares | Espiralado | SRH440/750/840</t>
  </si>
  <si>
    <t>HPAEC144</t>
  </si>
  <si>
    <t>Almohadillas de Reemplazo | p/SRH144 | (par)</t>
  </si>
  <si>
    <t>HPAEC145</t>
  </si>
  <si>
    <t>Almohadillas de Reemplazo | p/SRH145 | (par)</t>
  </si>
  <si>
    <t>HPAEC240</t>
  </si>
  <si>
    <t>Almohadillas de Reemplazo | p/SRH240 | (par)</t>
  </si>
  <si>
    <t>HPAEC440</t>
  </si>
  <si>
    <t>Almohadillas de Reemplazo p/SRH440 (par)</t>
  </si>
  <si>
    <t>HPAEC750</t>
  </si>
  <si>
    <t>Almohadillas de Reemplazo | p/SRH750 | (par)</t>
  </si>
  <si>
    <t>KSM137/SL</t>
  </si>
  <si>
    <t>Microfono | Condenser | Cardioide |  Est. p/inst. acust. y coro/Platos.</t>
  </si>
  <si>
    <t>KSM137/SL STEREO</t>
  </si>
  <si>
    <t>Micrófono cardioide | Diafragma Mylar® de bajo peso | Filtro subsónico que elimina el ruido de bajas frecuencia | Atenuador de 3 posiciones (0 dB, 15 dB y 25 dB) | Filtro de baja frecuencia de 3 posiciones que reduce el ruido de fondo y contrarresta efecto de proximidad.</t>
  </si>
  <si>
    <t>KSM141/SL</t>
  </si>
  <si>
    <t>Microfono | Condenser | Cardioide | /Omni Est./Vivo | p/platos | inst. acust.</t>
  </si>
  <si>
    <t>KSM313</t>
  </si>
  <si>
    <t>Microfono | Condenser | a cinta Roswellite Ribbon | Dual -Voice | Bi-Direccional | 30Hz -15.000 kHz | C: Black</t>
  </si>
  <si>
    <t>KSM32/CG</t>
  </si>
  <si>
    <t>Microfono | Condenser | Cardioide | Diafr Grande | c/Soporte | P/ Estudio |   con Funda Terciopelo, c: Grafito,</t>
  </si>
  <si>
    <t>KSM32/SL</t>
  </si>
  <si>
    <t>Microfono Cond Card, Diafr Grande, P/ Estudio, c/Soporte y Estuche de Aluminio,  c: Champagne</t>
  </si>
  <si>
    <t>KSM353</t>
  </si>
  <si>
    <t>Microfono | Condenser | a cinta Roswellite Ribbon | Bi-Direccional | 30Hz -15.000 kHz | C: Silver</t>
  </si>
  <si>
    <t>KSM42/SG</t>
  </si>
  <si>
    <t>Microfono | Condenser | Cardioide | Diafr Dual | Cap Lateral | 60 a 20kHz | Preamplif Prethos® | Vocal</t>
  </si>
  <si>
    <t>KSM44A/SL</t>
  </si>
  <si>
    <t>Microfono | Condenser | Cardioide/Omni/Bidir | c/Soporte |  Est. p/ voc. e inst.</t>
  </si>
  <si>
    <t>KSM8/B</t>
  </si>
  <si>
    <t>Microfono | Dinamico | Cardioide | de doble diafragma | sin efecto de proximidad | 40Hz-16KHz | Negro</t>
  </si>
  <si>
    <t>KSM8/N</t>
  </si>
  <si>
    <t>Microfono | Dinamico | Cardioide | de doble diafragma | sin efecto de proximidad | 40Hz-16KHz | Acabado Niquel</t>
  </si>
  <si>
    <t>KSM9/CG</t>
  </si>
  <si>
    <t>Microfono | Condenser | SuperCardioide | p/ voces | Charcoal Gray</t>
  </si>
  <si>
    <t>KSM9/SL</t>
  </si>
  <si>
    <t>Microfono | Condenser | SuperCardioide | p/ voces | Champagne</t>
  </si>
  <si>
    <t>MS-10C</t>
  </si>
  <si>
    <t>Soporte p/Microfono Profesional|Atlas Sound|Recto|Base Redonda|Acepta Boom Adicional PB15CH| c: Cromado + Base Negra</t>
  </si>
  <si>
    <t>MVI/A-LTG</t>
  </si>
  <si>
    <t>Interface | Digital p/iOS/Android/Mac/PC | Entr XLR/Plug | 5 Modos|  Salida Auric | Incl Cable Lighning a USB-B Micro  / USB-A  a USB-B Micro</t>
  </si>
  <si>
    <t>MVI-DIG</t>
  </si>
  <si>
    <t>Interface | Digital p/iOS/Android/Mac/PC | Entr XLR/Plug | 5 Modos|  Salida Auric | Incl Cable USB-C a USB-B Micro  / USB-A  a USB-B Micro</t>
  </si>
  <si>
    <t>MVL/A</t>
  </si>
  <si>
    <t>Microfono | Condenser | Lavalier | Omnid | p/iOS/Android/Mac/PC, MiniPlug</t>
  </si>
  <si>
    <t>MV5-B-DIG</t>
  </si>
  <si>
    <t>Microfono | Condenser | Digital | p/iOS/Android/Mac/PC | Salida Auric | Incl Cable USB + Soporte | Negro.</t>
  </si>
  <si>
    <t>MV5-B-LTG</t>
  </si>
  <si>
    <t>Microfono | Condenser | Digital | p/iOS/Android/Mac/PC | Salida Auric | Incl Cable USB + Lightning + Soporte | Black</t>
  </si>
  <si>
    <t>MV5C-USB</t>
  </si>
  <si>
    <t>Microfono | Condenser | Digital | P/ Videconferencia | p/iOS/Android/Mac/PC | Salida Auric | 2 modos DSP Voz / Flat  | Incl Cable USB + Soporte | Negro</t>
  </si>
  <si>
    <t>MV5-DIG</t>
  </si>
  <si>
    <t>Microfono | Condenser | Digital | p/iOS/Android/Mac/PC | Salida Auric | Incl Cable USB + Soporte | Gris</t>
  </si>
  <si>
    <t>MV5-LTG</t>
  </si>
  <si>
    <t>Microfono | Condenser | Digital | p/iOS/Android/Mac/PC | Salida Auric | Incl Cable USB + Lightning + Soporte | Gris</t>
  </si>
  <si>
    <t>MV51/A</t>
  </si>
  <si>
    <t>Microfono | Condenser | Digital | Diafragma Grande p/iOS/Android/Mac/PC | 5 Modos | Control Tactil | Salida Auric. |2 cables de 1M: USB a MicroUSB</t>
  </si>
  <si>
    <t>MV51-DIG</t>
  </si>
  <si>
    <t>Microfono | Condenser | Digital | Diafragma Grande p/iOS/Android/Mac/PC | 5 Modos | Control Tactil | Salida Auric. 13 cables de 1M: USB a MicroUSB + USB-C a MicroUSB</t>
  </si>
  <si>
    <t>MV7-K</t>
  </si>
  <si>
    <t>Micrófono  |  Dinámico  |  Cardioide  | XLR y Digital USB | Control de volumen, monitoreo, mute | para Radio/TV/podcast  | 50 Hz – 20 kHz |  DSP | salida de auric |  montaje incluido | c/ negro</t>
  </si>
  <si>
    <t>MV7-K-BNDL</t>
  </si>
  <si>
    <t xml:space="preserve">Micrófono + Tripode Manfrotto PIXI Mini  |  Dinámico  |  Cardioide  | XLR y Digital USB | Control de volumen, monitoreo, mute | para Radio/TV/podcast  | 50 Hz – 20 kHz |  DSP | salida de auric |  montaje incluido | c/ negro _x000D_
</t>
  </si>
  <si>
    <t>MV7-S</t>
  </si>
  <si>
    <t>Micrófono  |  Dinámico  |  Cardioide  | XLR y Digital USB | Control de volumen, monitoreo, mute | para Radio/TV/podcast  | 50 Hz – 20 kHz |  DSP | salida de auric |  montaje incluido | c/ plata</t>
  </si>
  <si>
    <t>MV88+ VIDEO KIT</t>
  </si>
  <si>
    <t>VIDEO KIT |MV88 l 1 Paravientos | 1 |Conjunto de pinza para móvil y clip de micro |1 Cable Lightning de 15"/38 cm | 1 Cable USB?C de 15"/38 cm | 1 Minitrípode Manfrotto PIXI | Funda enrollable</t>
  </si>
  <si>
    <t>MV88/A</t>
  </si>
  <si>
    <t>Microfono |MV88/A | Difgital |Stereo | Condenser | Gran Diafragma | orientable 90° | 5 presets de audio | Paravientos incluido |</t>
  </si>
  <si>
    <t>MV88+SE215-CL</t>
  </si>
  <si>
    <t>Kit de MV88+ con SE215-CL</t>
  </si>
  <si>
    <t>MXA-NMB</t>
  </si>
  <si>
    <t>Botón de silenciamiento mute | compatible con MXA, P300, ANIUSB-MATRIX | PoE | Anillo LED con colores y brillo configurables | instalación en mesa | orificios de 1" (25mm) o 7/8" (22mm)</t>
  </si>
  <si>
    <t>MXA310AL</t>
  </si>
  <si>
    <t>Microfono | de mesa | de 4 canales | c/control de cobertura y configuracion individual | multipatron (Cardioide/Hyperc/Superc/Omnidirecc/Bidirecc/Toroidal) conexion via Dante c/RJ45, PoE, control por navegador (GUI), color Aluminio</t>
  </si>
  <si>
    <t>MXA310B</t>
  </si>
  <si>
    <t>Microfono | de mesa | de 4 canales | c/control de cobertura y configuracion individual | multipatron (Cardioide/Hyperc/Superc/Omnidirecc/Bidirecc/Toroidal) conexion via Dante c/RJ45, PoE, control por navegador (GUI), color Negro</t>
  </si>
  <si>
    <t>MXA310W</t>
  </si>
  <si>
    <t>Microfono de mesa de 4 canales c/control de cobertura y configuracion individual, multipatron (Cardioide/Hyperc/Superc/Omnidirecc/Bidirecc/Toroidal) conexion via Dante c/RJ45, PoE, control por navegador (GUI), color Blanco</t>
  </si>
  <si>
    <t>MXA710W-2FT</t>
  </si>
  <si>
    <t xml:space="preserve">Arreglo de micrófonos lineal | instalación en techo, pared, mesa | 60cm | BLANCO | InteliMix | Dante | 4 lobulos | PoE | DSP interno | led de estado _x000D_
</t>
  </si>
  <si>
    <t>MXA710W-4FT</t>
  </si>
  <si>
    <t>Microfono Lineal t/Barra|4Ft-120cm|p/ Conf. AV|coloc. en pared, bajo pantalla , mesa o techo|DSP IntelliMix®  y Autofocus™|frec;100 Hz a 20Khz|Ethernet (PoE), Class 0|EJ45|c: Blanco</t>
  </si>
  <si>
    <t>MXA910AL</t>
  </si>
  <si>
    <t>CEILING ARRAY, INTELLIMIX, ALM, 24 INCH</t>
  </si>
  <si>
    <t>MXA910W-60CM</t>
  </si>
  <si>
    <t xml:space="preserve">Arreglo de micrófonos lineal | instalcion para techo | 60x60 cm | BLANCO | InteliMix | Dante | 8 lobulos | PoE | DSP interno | led de estado </t>
  </si>
  <si>
    <t>MXCIC</t>
  </si>
  <si>
    <t>Consola de Intérprete | Tres canales de salida (A+B+C) con alternancia libre/bloqueado | Soporte para múltiples modos de bloqueo | Dos conectores de 3,5mm para audífonos/auriculares en las laterales | Controles de volumen y tono para los auriculares | Lector NFC y conector USB | Altavoz integrado</t>
  </si>
  <si>
    <t>MXCMIU</t>
  </si>
  <si>
    <t xml:space="preserve">Interface | MXC |  para uso de placa frontales MXCMIU-FS/FL  | Entradas mic/línea HDMI y XLR </t>
  </si>
  <si>
    <t>MXCMIU-FL</t>
  </si>
  <si>
    <t>Unidad de conferencia empotrable– botón función de voz  y programable – Altavoz incorp</t>
  </si>
  <si>
    <t>MXCMIU-FS</t>
  </si>
  <si>
    <t>Unidad de conferencia empotrable– botón función de voz  y programable</t>
  </si>
  <si>
    <t>MXCSIGN</t>
  </si>
  <si>
    <t>Pantalla informativa de tinta electrónica - Doble cara - Alta resolución (1900x460)</t>
  </si>
  <si>
    <t>MXCWAPT-A</t>
  </si>
  <si>
    <t>Punto de acceso Inalámbrico 5GHZ-2.4GHZ | p/MXCW | DANTE (10 in – 10 out) | hasta 125 unidades de conferencia | Entrada y salida analógica XLR | Encriptación  AES-128 | LCD para configuración rápida | Alimentación PoE</t>
  </si>
  <si>
    <t>MXCWNCS-AR</t>
  </si>
  <si>
    <t>Estación de Carga | p/sist. Microflex Complete Wireless | 10 puertos | c/cont. Ethernet | para baterías SB930 | 220V</t>
  </si>
  <si>
    <t>MXCW640</t>
  </si>
  <si>
    <t>Unidad de conferencia  inalambrico– botones función de voz  y programable – Lector NFC- Votación - Pantalla táctil</t>
  </si>
  <si>
    <t>MXC416/C</t>
  </si>
  <si>
    <t>Micrófono  | Cuello de ganso  | 16"  | (40CM) |  Gooseneck |  Cardiode</t>
  </si>
  <si>
    <t>MXC416DF/C</t>
  </si>
  <si>
    <t>Micrófono  | Cuello de ganso  | 16"  | (40CM) | Gooseneck | Dual Flex | Cardiod</t>
  </si>
  <si>
    <t>MXC420/C</t>
  </si>
  <si>
    <t xml:space="preserve">Micrófono | Cuello de ganso | 20" |  (50CM) | Para sistema MXC y MXCW | Gooseneck | Cardioide </t>
  </si>
  <si>
    <t>MXC420DF/C</t>
  </si>
  <si>
    <t>Microfono  | Cuello de ganso  | 20"  | (50CM) | Para sistema MXC y MXCW | Gooseneck  Dual - Flex | Cardiode</t>
  </si>
  <si>
    <t>MXC615</t>
  </si>
  <si>
    <t xml:space="preserve">Unidad de conferencia portátil– botón Speak y Mute – Control de volumen – Altavoz incorporado – compatible micrófonos MXC – Salida auriculares 3.5mm – Dual delegado o presidente. </t>
  </si>
  <si>
    <t>MXC620</t>
  </si>
  <si>
    <t xml:space="preserve">Unidad de conferencia portátil– botones función de voz  y programable – Lector NFC- </t>
  </si>
  <si>
    <t>MXC620-F</t>
  </si>
  <si>
    <t>Unidad de conferencia empotrable– botones función de voz  y programable – Lector NFC- Control de volumen – Altavoz incorporado – compatible MXC – Salida auriculares 3.5mm – Único delegado o presidente</t>
  </si>
  <si>
    <t>MXC630</t>
  </si>
  <si>
    <t>Unidad de conferencia portátil– botones función de voz  y programable – Lector NFC- con Votación</t>
  </si>
  <si>
    <t>MXC630-F</t>
  </si>
  <si>
    <t>Unidad conferencia –botones función voz/programable – Botones votación, encuesta o comprob. de asistencia - NFC- Control de volumen –Altavoz– compatible MXC – Salida auric 3.5mm – Único delegado</t>
  </si>
  <si>
    <t>MXC640</t>
  </si>
  <si>
    <t>Unidad de conferencia portátil– botones función de voz  y programable – Lector NFC- con Votación - Pantalla táctil</t>
  </si>
  <si>
    <t>MXN5W-C</t>
  </si>
  <si>
    <t xml:space="preserve">Parlante en red de techo | 5.25¨ | Blanco | PoE y PoE+ | Autoamplificado | DSP | Dante – AES67 | 2 in DANTE | 1 out DANTE | Reja y logo magnético pintable | UL 2043 </t>
  </si>
  <si>
    <t>MXWANI4-AR</t>
  </si>
  <si>
    <t>Interfaz de red de audio | Conexiones analógicas, 4 u 8 salidas de canal por bloque de conectores | Switch de 4 puertos Gigabit | Envía audio y señales de control por tiradas largas de cable de hasta 100 m o a cualquier punto de la red corporativa | Modo de enlace ascendente corporativo | Controles del panel frontal | Control de software para PC/Mac | Conexión de red Dante™ | Salida de audífonos</t>
  </si>
  <si>
    <t>MXWANI8-AR</t>
  </si>
  <si>
    <t>Interfaz de red de audio | Conexiones analógicas:  8 salidas de canal por bloque de conectores | Switch de 4 puertos Gigabit | Envía audio y señales de control por tiradas largas de cable de hasta 100 m o a cualquier punto de la red corporativa | Power over Ethernet | Modo de enlace ascendente corporativo | Controles del panel frontal | Control de software para PC/Mac | Conexión de red Dante™ | Salida de audífonos</t>
  </si>
  <si>
    <t>MXWAPT2-Z10</t>
  </si>
  <si>
    <t>Transceptor | de punto de acceso |  2-Canales | Advanced Encryption Standard | AES | Dante</t>
  </si>
  <si>
    <t>MXWAPT2-Z14</t>
  </si>
  <si>
    <t>MXWAPT4-Z10</t>
  </si>
  <si>
    <t>Transceptor | de punto de acceso |  4-Canales | Advanced Encryption Standard | AES | Dante</t>
  </si>
  <si>
    <t>MXWAPT4-Z14</t>
  </si>
  <si>
    <t>MXWAPT8-Z10</t>
  </si>
  <si>
    <t>Transceptor | de punto de acceso |  8-Canales | Advanced Encryption Standard | AES | Dante</t>
  </si>
  <si>
    <t>MXWNCS2</t>
  </si>
  <si>
    <t>Estacion de Carga | p/ MXW | de 2-CH | c/control ethernet</t>
  </si>
  <si>
    <t>MXWNCS4-AR</t>
  </si>
  <si>
    <t>Estacion de Carga | p/ MXW | de 4-CH | c/control ethernet | (4 MXW1; o MXW2; o MXW6; o 2 MXW8)</t>
  </si>
  <si>
    <t>MXWNCS8-AR</t>
  </si>
  <si>
    <t>Estacion de Carga | p/sist. Microflex | 8 puertos | c/cont. ethernet (8 MXW1/ MXW2/ MXW6; o 4 MXW8)</t>
  </si>
  <si>
    <t>MXW1/O-Z10</t>
  </si>
  <si>
    <t>Transmisor | Bodypack | Hibrido | mic omni incorporado y jack p/lavalier o vincha | Z10 (1920-1930MHz)</t>
  </si>
  <si>
    <t>MXW1/O-Z14</t>
  </si>
  <si>
    <t>Transmisor | Bodypack | Hibrido | mic omni incorporado y jack p/lavalier o vincha | Z14 (1920-1930MHz)</t>
  </si>
  <si>
    <t>MXW153T/O-TQG</t>
  </si>
  <si>
    <t>Microfono Diadema, Omni, Condenser,c/Mini canon T4F, c: Piel</t>
  </si>
  <si>
    <t>MXW2/BETA58-Z10</t>
  </si>
  <si>
    <t>Transmisor Inalambrico de Mano c/BETA58, Z10 (1920-1930MHz)</t>
  </si>
  <si>
    <t>MXW2/SM58-Z10</t>
  </si>
  <si>
    <t>Transmisor | Inalambrico de Mano | c/SM58 | Z10 (1920-1930MHz)</t>
  </si>
  <si>
    <t>MXW6/C-Z10</t>
  </si>
  <si>
    <t>Microfono | Inalambrico | p/Conf o Trad | Body pack | c/microf incorp | Card | sal de auric | bat Recarg</t>
  </si>
  <si>
    <t>MXW6/O-Z10</t>
  </si>
  <si>
    <t>Microfono | Inalambrico | p/Conf o Trad | Body pack | c/microf incorp | Omni | sal de auric | bat Recarg</t>
  </si>
  <si>
    <t>MXW6/O-Z14</t>
  </si>
  <si>
    <t>MXW8-Z10</t>
  </si>
  <si>
    <t>Base | p/microf Cuello de Ganso | inalambrica | p/Conf o Trad | Sal Auric | Bat Rec | (p/MX405/410/415)</t>
  </si>
  <si>
    <t>MX150B/C-TQG</t>
  </si>
  <si>
    <t>Microfono | Lavalier | Subminiatura | 5mm | Condeser | Cardiode | TQG | BK</t>
  </si>
  <si>
    <t>MX150B/O-TQG</t>
  </si>
  <si>
    <t>Microfono | Lavalier | Subminiatura | 5mm | Condeser | Omni | TQG | BK</t>
  </si>
  <si>
    <t>MX153C/O-TQG</t>
  </si>
  <si>
    <t>Microfono | Earset Headworn | Subminiatura | Condenser | Omni | TQG | c: Cocoa</t>
  </si>
  <si>
    <t>MX153T/O-TQG</t>
  </si>
  <si>
    <t>Microfono | Earset Headworn | Subminiatura | Condenser | Omni | TQG | c: Piel</t>
  </si>
  <si>
    <t>MX202W/C</t>
  </si>
  <si>
    <t>Microfono | Condenser | Cardiode | p/coro, de colgar,c/cable, c: White</t>
  </si>
  <si>
    <t>MX391B/PC</t>
  </si>
  <si>
    <t>Microfono | de Superficie | Mini | Condenser | Cardiode | c/cable c/conector xlr mini 4 pins y TTL Logic. Incluye preamp tipo bodypack (phantom o bat 9V). Color negro</t>
  </si>
  <si>
    <t>MX391/C</t>
  </si>
  <si>
    <t>Microfono | de Superficie | Mini | Condenser | Cardiode | c/cable c/conector xlr mini 4 pins y TTL Logic. Incluye preamp. Color negro</t>
  </si>
  <si>
    <t>MX391/O</t>
  </si>
  <si>
    <t>Microfono de Superficie Mini, Condenser, Omnidireccional, c/cable c/conector xlr mini 4 pins y TTL Logic. Incluye preamp. Color negro</t>
  </si>
  <si>
    <t>MX391/S</t>
  </si>
  <si>
    <t>Microfono | de Superficie | Mini | Condenser | SuperCardiode | c/cable c/conector xlr mini 4 pins y TTL Logic. Incluye preamp. Color negro</t>
  </si>
  <si>
    <t>MX393/C</t>
  </si>
  <si>
    <t>Microfono | de mesa (plato)</t>
  </si>
  <si>
    <t>MX393/O</t>
  </si>
  <si>
    <t>Microfono | de superficie Omnidireccional</t>
  </si>
  <si>
    <t>MX393/S</t>
  </si>
  <si>
    <t>Microfono | de Superficie | Microflex | Indicador LED | Patrones cardioide, supercardioide y omnidireccional</t>
  </si>
  <si>
    <t>MX395B/BI-LED</t>
  </si>
  <si>
    <t>Microfono | de superficie | mini | Bidireccional | color: Negro</t>
  </si>
  <si>
    <t>MX395W/O</t>
  </si>
  <si>
    <t>Microfono | de superficie | mini | Omnidireccional | color: Blanco</t>
  </si>
  <si>
    <t>MX396/C-DUAL</t>
  </si>
  <si>
    <t>Microfono | de superficie | t/plato | Duo-elementos | cardiode</t>
  </si>
  <si>
    <t>MX396/C-TRI</t>
  </si>
  <si>
    <t>Microfono | de superficie | t/plato | Tri-elementos | cardiode</t>
  </si>
  <si>
    <t>MX400DP</t>
  </si>
  <si>
    <t>Base | Mesa | para MX con preamplificador | Pesada | c/Switch</t>
  </si>
  <si>
    <t>MX400SMP</t>
  </si>
  <si>
    <t>Base | de Superficie para embutir | p/ Microfonos Microflex |  MX405/410/415 | opciones logicas p/ control led |  conector 5 pines XLR  | conector incluido | filtro pasa altos |  CommShield® Technology</t>
  </si>
  <si>
    <t>MX405LP/C</t>
  </si>
  <si>
    <t>Microfono | Modulares | Cuello de Ganso |   5" | sin Preamplificador | Indic de 2 colores | Cardiode</t>
  </si>
  <si>
    <t>MX405/S</t>
  </si>
  <si>
    <t>Microfono | Modulares | Cuello de Ganso |   5" | sin Preamplificador incluido | Indic de 2 colores | Supercard</t>
  </si>
  <si>
    <t>MX410LP/C</t>
  </si>
  <si>
    <t>Microfono | Modulares | Cuello de Ganso | 10" | sin Preamplificador | Indic de 2 colores | Cardiode</t>
  </si>
  <si>
    <t>MX410RLP/N</t>
  </si>
  <si>
    <t>Microfono | Modulares | Cuello de Ganso | 10" | sin capsula | sin Preamplificador | Ind luminoso</t>
  </si>
  <si>
    <t>MX410/S</t>
  </si>
  <si>
    <t>Microfono | Modulares | Cuello de Ganso | 10" | sin Preamplificador incluido | Indic de 2 colores | Supercard</t>
  </si>
  <si>
    <t>MX412/C</t>
  </si>
  <si>
    <t>Microfono Cuello de Ganso, 12", aislacion Electromag y Radio Frec, Cardiode</t>
  </si>
  <si>
    <t>MX412/N</t>
  </si>
  <si>
    <t>Microfono  | Cuello de Ganso |  12" | Aislacion Electromag y Radio Frec  | sin Capsula</t>
  </si>
  <si>
    <t>MX412/S</t>
  </si>
  <si>
    <t>Microfono | Cuello de Ganso | 12" | aislacion Electromag y Radio Frec | Supercardiode</t>
  </si>
  <si>
    <t>MX415LP/C</t>
  </si>
  <si>
    <t>Micrófono | Condenser 15" (38.1 cm) con cuello de ganso | sin preamplificador | indicador de dos colores (patrón polar cardioide)</t>
  </si>
  <si>
    <t>MX418D/S</t>
  </si>
  <si>
    <t>Microfono | Cuello de Ganso | 18" | aislacion Electromag y Radio Frec | Supercardiode | c/Base +Cable 3m</t>
  </si>
  <si>
    <t>MX418/N</t>
  </si>
  <si>
    <t>Microfono | Cuello de Ganso | 18" | aislacion Electromag y Radio Frec | sin Capsula</t>
  </si>
  <si>
    <t>MX418/S</t>
  </si>
  <si>
    <t>Microfono | Cuello de Ganso | 18" | aislacion Electromag y Radio Frec | Supercardiode</t>
  </si>
  <si>
    <t>MX418SE/N</t>
  </si>
  <si>
    <t>Microfono | Cuello de Ganso | de 457,2 mm (18") sin capsula. _x000D_
Preamplificador incorporado, montura anti-vibratoria, cable de salida lateral (o inferior) de 3 metros (10 ft.), pantalla anti-viento de espuma adaptable</t>
  </si>
  <si>
    <t>MX418S/N</t>
  </si>
  <si>
    <t xml:space="preserve">Microfono | Cuello de Ganso | 18" | sin capsula | c/Pre on/off |caps Opcional R184B| _x000D_
</t>
  </si>
  <si>
    <t>MX690-L4</t>
  </si>
  <si>
    <t>Microfono | de Superficie | (Plato) | Inalambrico (solo Transmisor) | p/SLX4</t>
  </si>
  <si>
    <t>MX890-L4</t>
  </si>
  <si>
    <t>Base | Inalambrica | de mesa | para MX410/405 (solo Transmisor) | p/SLX4</t>
  </si>
  <si>
    <t>M367E</t>
  </si>
  <si>
    <t>Mixer   | Analogico |  6 canales  6 XLR  Portatil |   c/oscilador de 1kHz  +   c/Phantom   |   Master Mono  |  Vumetro de aguja</t>
  </si>
  <si>
    <t>M92E</t>
  </si>
  <si>
    <t>Capsula | p/Gira-disco</t>
  </si>
  <si>
    <t>PA301</t>
  </si>
  <si>
    <t>Funda Transparente, anti transpiracion, p/P9R -P10R</t>
  </si>
  <si>
    <t>PA411</t>
  </si>
  <si>
    <t>Combinador | de 4 Antena | s p/PSM300 | 470-865MHz | 4 entradas BNC | 4 salidas DC 12V, incluye Antena |  1/4 onda y accesorios p/rackear</t>
  </si>
  <si>
    <t>PA421B-BAR</t>
  </si>
  <si>
    <t>Combinador | de 4 antenas p/sistemas inear PSM | 470-952MHz | 4 entradas BNC | 4 salidas DC 15V | split p/linkear con otro combinador | 1u de rack (reemplaza al PA421SWB)</t>
  </si>
  <si>
    <t>PA720</t>
  </si>
  <si>
    <t>Cable | de entrada p/P6HW, 3mts, conector Lemo 5P a XLR IZ/DE</t>
  </si>
  <si>
    <t>PA745</t>
  </si>
  <si>
    <t>Kit | de montaje | en rack | p/PSM300 | PSM600 | PSM700</t>
  </si>
  <si>
    <t>PA805SWB</t>
  </si>
  <si>
    <t>Antena |  Remota | (Paleta) pasiva  de banda ancha | (470-952MHz) | Direccional | Cardiode | p/microfonos inalambricos y sistemas PSM.</t>
  </si>
  <si>
    <t>PA805Z2-RSMA</t>
  </si>
  <si>
    <t>Antena |  Remota | (paleta mini) | pasiva p/sistemas GLXD-Advanced | 2.05-2.70GHz|  Direccional | Cardioide | incluye cable 2.54mts</t>
  </si>
  <si>
    <t>PA821A-AR</t>
  </si>
  <si>
    <t>Combinador | de 8 antenas p/sistemas inear PSM | 470-972MHz | 8 entradas BNC | split p/linkear con otro combinador | 1u de rack</t>
  </si>
  <si>
    <t>PA821B</t>
  </si>
  <si>
    <t>Combinador | de 8 antenas p/sistemas inear PSM | 470-972MHz | 8 entradas BNC | split p/linkear con otro combinador, 1u de rack</t>
  </si>
  <si>
    <t>PB15CH</t>
  </si>
  <si>
    <t>Boom Adicional 34",|Atlas Sound|para soporte MS-10C|con contrapeso|Cromado</t>
  </si>
  <si>
    <t>PGADRUMKIT5</t>
  </si>
  <si>
    <t>Kit | de 5 Mic | p/Bateria | 1 PGA52 | 1 PGA57 + 3 PGA56 | 3 Clamp + 5 Cables XLR + Estuche</t>
  </si>
  <si>
    <t>PGADRUMKIT7</t>
  </si>
  <si>
    <t>Kit | de 7 Mic | p/Bateria | 1 PGA52 | 1 PGA57 + 3 PGA56 | 2 PGA81 | 3 Clamp + 3 Pipetas | 5 Cables XLR+Estuche</t>
  </si>
  <si>
    <t>PGASTUDIOKIT4</t>
  </si>
  <si>
    <t>Kit | p/Estudio | de 4 Mics p/Bateria | 1 PGA52 | 1 PGA57 + 2 PGA181 | 3 Pipetas | 4 Cables XLR + Estuche</t>
  </si>
  <si>
    <t>PGA181-LC</t>
  </si>
  <si>
    <t>Microfono | Condenser | Cardioide | de Captacion Lateral | 50Hz-20Khz | p/Vivo o Grabacion de Instr/Voces</t>
  </si>
  <si>
    <t>PGA181-XLR</t>
  </si>
  <si>
    <t>Mic Condens Cardioide de Captacion Lateral,50Hz-20Khz, p/Vivo o Grabacion de Instr/Voces c/cable XLR</t>
  </si>
  <si>
    <t>PGA27-LC</t>
  </si>
  <si>
    <t>Micrófono | Condenser | Cardioide | de dirección lateral | diafragma grande | filtro pasa alto | atenuador conmutable | -15db | para Voces |Acusticas | vivo y grabacion | estuche alcolchado | c: BK</t>
  </si>
  <si>
    <t>PGA31-TQG</t>
  </si>
  <si>
    <t>Microfono | Condenser | Cardioide | c/Vincha p/cualquier sistema inalambrico Shure | 60Hz-20Khz | c/conector TA4F</t>
  </si>
  <si>
    <t>PGA48-QTR</t>
  </si>
  <si>
    <t>Microfono | Dinamico | Cardiode | p/Voces /Karaoke | 70Hz - 15kHz | c/interruptor | c/cable | XLR-QTR</t>
  </si>
  <si>
    <t>PGA52-LC</t>
  </si>
  <si>
    <t>Microfono | Dinamico | Cardiode | p/ Bombo  50Hz - 12kHz | Montaje giratorio</t>
  </si>
  <si>
    <t>PGA56-XLR</t>
  </si>
  <si>
    <t>Microfono | Dinamico | Cardiode | p/ Tambor/Tom | 50Hz - 15kHz | c/Cable XLR</t>
  </si>
  <si>
    <t>PGA57-LC</t>
  </si>
  <si>
    <t>Microfono | Dinamico | Cardiode | p/Instrumentos y Percusion | 70Hz-15kHz | c/interruptor</t>
  </si>
  <si>
    <t>PGA57-XLR</t>
  </si>
  <si>
    <t>Microfono | Dinamico | Cardiode | p/Instrumentos y Percusion | 70Hz-15kHz | c/interruptor | c/cable XLR</t>
  </si>
  <si>
    <t>PGA58BTS</t>
  </si>
  <si>
    <t>Pack | Sop Boom +Microfono |  p/Voces /Coros | 70Hz - 16kHz | c/interruptor | c/Cable XLR</t>
  </si>
  <si>
    <t>PGA58-LC</t>
  </si>
  <si>
    <t>Microfono Dinamico Cardiode p/Voces /Coros, 70Hz - 16kHz, c/interruptor</t>
  </si>
  <si>
    <t>PGA58-QTR</t>
  </si>
  <si>
    <t>Microfono | Dinamico | Cardiode | p/Voces /Coros, 70Hz - 16kHz, c/interruptor, c/cable XLR-QTR</t>
  </si>
  <si>
    <t>PGA58-XLR</t>
  </si>
  <si>
    <t>Microfono | Dinamico | Cardiode | p/Voces /Coros | 70Hz - 16kHz | c/interruptor | c/cable XLR</t>
  </si>
  <si>
    <t>PGA81-LC</t>
  </si>
  <si>
    <t>Microfono | Condenser | Cardioide | p/Platos e Instrum Acusticos | 40Hz - 18kHz | p/Vivo y Grabacion</t>
  </si>
  <si>
    <t>PGA81-XLR</t>
  </si>
  <si>
    <t>Microfono | Condenser | Cardioide | p/Platos e Instrum Acusticos | 40Hz -18kHz | p/Vivo y Grabacion | c/cable XLR</t>
  </si>
  <si>
    <t>PGA98D-LC</t>
  </si>
  <si>
    <t>Microfono | Condenser | Cardioide | t/Cuello de Ganso | p/Bateria | 60-20kHz | c/Montaje Incluido</t>
  </si>
  <si>
    <t>PGA98D-XLR</t>
  </si>
  <si>
    <t>Microfono | Condenser | Cardioide | t/Cuello de Ganso | p/Bateria | 60-20kHz | c/Montaje Incluido | c/cable XLR</t>
  </si>
  <si>
    <t>PGA98H-TQG</t>
  </si>
  <si>
    <t>Microfono | Condenser | Cardioide | t/Cuello de Ganso | p/Instr de Viento | 60-20KHz | c/Montaje Inc | p/Sist Inal</t>
  </si>
  <si>
    <t>PGA98H-XLR</t>
  </si>
  <si>
    <t>Microfono | Condenser | Cardioide | t/Cuello de Ganso | p/Instr de Viento | 60-20KHz | c/Montaje Incl | c/cable XLR</t>
  </si>
  <si>
    <t>PGXD14AR/85-X8</t>
  </si>
  <si>
    <t>Sistema Inalambrico | Digital (900MHz) | tipo Corbatero c/PG185 | escaneo automatico | sincronizacion x Infrarrojo | hasta 5 sistemas simultaneos</t>
  </si>
  <si>
    <t>PGXD14/PGA31-X8</t>
  </si>
  <si>
    <t>Sistema Inalambrico | Digital (900MHz) | tipo Vincha c/PGA31 | escaneo automatico | sincronizacion x Infrarrojo | hasta 5 sistemas simultaneos</t>
  </si>
  <si>
    <t>PGXD24AR/PG58-X8</t>
  </si>
  <si>
    <t>PGXD24AR/SM58-X8</t>
  </si>
  <si>
    <t>Sistema Inalambrico | Digital (900MHz) | c/microfono de mano SM58 | escaneo automatico | sincronizacion x Infrarrojo | hasta 5 sistemas simultaneos</t>
  </si>
  <si>
    <t>PGX14/PG30-J6</t>
  </si>
  <si>
    <t>Sistema Inalambrico UHF, Diadema/Vincha, c/PG30</t>
  </si>
  <si>
    <t>PGX24AR/SM58-L5</t>
  </si>
  <si>
    <t>Sist. Microfono Inalambrico de Mano, UHF, c/SM58</t>
  </si>
  <si>
    <t>PG57-LC</t>
  </si>
  <si>
    <t>Microfono | Dinamico | Cardioide | XLR | p/Inst | 50Hz - 15KHz |c/swicht  | Funda + pipeta | Negro</t>
  </si>
  <si>
    <t>PG57-XLR</t>
  </si>
  <si>
    <t>Microfono | Dinamico | Cardioide | XLR | p/Inst | 50Hz - 15KHz |c/swicht |c/ cable XLR-XLR | Funda + pipeta | Negro</t>
  </si>
  <si>
    <t>PS124</t>
  </si>
  <si>
    <t>Fuente Multiple | p/ Rack |  Inalambricos /PSM 1 x 4</t>
  </si>
  <si>
    <t>PS124L</t>
  </si>
  <si>
    <t>Fuente de alimentación para 4 equipos  | 15V 4Amp  | GLXD - QLXD - ULXD - P9T | 220V</t>
  </si>
  <si>
    <t>PS24AR</t>
  </si>
  <si>
    <t>Fuente de alimentación | De 12 VDC | 2 lengüetas de montaje integradas para facilitar la instalación</t>
  </si>
  <si>
    <t>PS42AR</t>
  </si>
  <si>
    <t>Fuente de alimentación simple | 15V 0.6 Amp  | GLXD - QLXD - ULXD - P9T | para Arg | 220V</t>
  </si>
  <si>
    <t>PS43AR</t>
  </si>
  <si>
    <t>PS-6</t>
  </si>
  <si>
    <t>Pop filter | popper stopper | C/FLEXIBLE INCLUIDO</t>
  </si>
  <si>
    <t>PS60AR</t>
  </si>
  <si>
    <t>Fuente de alimentación simple | 15V 4 Amp  | bases de carga SBC compatibles | para Arg | 220V</t>
  </si>
  <si>
    <t>P10R+-G10</t>
  </si>
  <si>
    <t>Receptor | Inal p/Monit Intraural | Diversity | Esc de Frec | CueMode | MixMode | Opc Bat Recarg (470-542MHz) | EQ 4 bandas | audio mejorado | mayor estabilidad RF | ahorro energía</t>
  </si>
  <si>
    <t>P10R-G10</t>
  </si>
  <si>
    <t>Receptor | Inal p/Monit Intraural | Diversity | Esc de Frec | CueMode | MixMode | Opc Bat Recarg (470-542MHz)</t>
  </si>
  <si>
    <t>P10R+-J8</t>
  </si>
  <si>
    <t>Receptor | PSM1000 DIVERSITY | Bodypack |</t>
  </si>
  <si>
    <t>P10R-LB-G10</t>
  </si>
  <si>
    <t>P10R-LB-L8</t>
  </si>
  <si>
    <t>Receptor | Inal p/Monit Intraural | Diversity | Esc de Frec | CueMode | MixMode | Opc Bat Recarg (626-698MHz)</t>
  </si>
  <si>
    <t>P10R+-L8</t>
  </si>
  <si>
    <t>P10R-L8</t>
  </si>
  <si>
    <t>P10TAR-G10</t>
  </si>
  <si>
    <t>PSM1000 | Transm Inalambr Doble | p/Monit Intraural | 2 canales | Ethernet | WWB | (470-542MHz)</t>
  </si>
  <si>
    <t>P10TAR-L8</t>
  </si>
  <si>
    <t>PSM1000 | Transm Inalambr Doble | p/Monit Intraural | 2 canales | Ethernet | WWB | (626-698MHz)</t>
  </si>
  <si>
    <t>P10TARR425CL-L8</t>
  </si>
  <si>
    <t>Sistema de Monitoreo | Personal | P10T (doble) + 2 P10R + 2 Auric SE425-clear | c/Ethernet, (626–698MHz)</t>
  </si>
  <si>
    <t>P10T-G10</t>
  </si>
  <si>
    <t>P2R-H2</t>
  </si>
  <si>
    <t>ZZ, PSM200, Receptor Hibrido de cuerpo Inalambrico / Cable,  Monitor intraural, Mono</t>
  </si>
  <si>
    <t>P3RA-G20</t>
  </si>
  <si>
    <t>PSM300 | Recept Inal (BodyPack) | Profesional | Metalico | Eq 2bnd | MixMode | Display | opc bat recarg SB900</t>
  </si>
  <si>
    <t>P3RALB-J13</t>
  </si>
  <si>
    <t>P3RALB-K12</t>
  </si>
  <si>
    <t>P3RLB-G20</t>
  </si>
  <si>
    <t>PSM300 | Recept Inal (BodyPack) Stereo, MixMode, 6hs c/2 pilas AA (no incl)</t>
  </si>
  <si>
    <t>P3RLB-J13</t>
  </si>
  <si>
    <t>PSM300 | Recept Inal (BodyPack) | Stereo | MixMode | 6hs c/2 pilas AA (no incl)</t>
  </si>
  <si>
    <t>P3RLB-K12</t>
  </si>
  <si>
    <t>P3TAR-G20</t>
  </si>
  <si>
    <t>PSM300 | Transmisor 1/2u de rack | stereo | ant desmontable | LCD display | accesorios p/rackear</t>
  </si>
  <si>
    <t>P3TAR-J13</t>
  </si>
  <si>
    <t>P3TAR-K12</t>
  </si>
  <si>
    <t>P3TARRA215CLG20</t>
  </si>
  <si>
    <t>PSM300 Sist Monit Intraural, Audio Digital, stereo, MixMode, incl Transm P3T+BodyPackP3RPRO+SE215-CL.</t>
  </si>
  <si>
    <t>P3TARRA215CLJ13</t>
  </si>
  <si>
    <t>PSM300 | Sist Monit Intraural | Audio Digital | stereo | MixMode | incl Transm P3T+BodyPackP3RPRO+SE215-CL</t>
  </si>
  <si>
    <t>P3TARRA215CLK12</t>
  </si>
  <si>
    <t>P3TARR112GR-G20</t>
  </si>
  <si>
    <t>PSM300 | Sist Monit Intraural | Audio Digital | stereo | MixMode | incl Transm P3T+BodyPackP3R+SE112</t>
  </si>
  <si>
    <t>P3TARR112GR-J13</t>
  </si>
  <si>
    <t>P3TARR112GR-K12</t>
  </si>
  <si>
    <t>P300-IMX</t>
  </si>
  <si>
    <t>Procesador de audioconferencias | IntelliMix | 10 entradas | 1 salidas | Interface Dante | 3,5 mm, Bloque, RJ45, USB</t>
  </si>
  <si>
    <t>P6R-LB-HC</t>
  </si>
  <si>
    <t>PSM600 | Receptor Inalambrico | Sistema Intraural</t>
  </si>
  <si>
    <t>P7R=-H3</t>
  </si>
  <si>
    <t>PSM700 | Receptor Inalambrico | Monitor  Intraural</t>
  </si>
  <si>
    <t>P7R=-L2</t>
  </si>
  <si>
    <t>P9HW</t>
  </si>
  <si>
    <t>Monitor Personal | c/Cable | StereoTecl/Loc | c/AA o SB900</t>
  </si>
  <si>
    <t>P9RA+-G6</t>
  </si>
  <si>
    <t>PSM900 | Receptor Inalambrico | Monitor Intraural (1 P9RA) con op.bat.rec. SB900</t>
  </si>
  <si>
    <t>P9RA-G6</t>
  </si>
  <si>
    <t>P9RA+-G7</t>
  </si>
  <si>
    <t>PSM900, Receptor Inalambrico Monitor Intraural (1 P9RA) con op.bat.rec. SB900</t>
  </si>
  <si>
    <t>P9RA+-K1</t>
  </si>
  <si>
    <t>P9RA-LB-G6</t>
  </si>
  <si>
    <t>P9RA-LB-G7</t>
  </si>
  <si>
    <t>P9RA-LB-K1</t>
  </si>
  <si>
    <t>P9TAR-G6</t>
  </si>
  <si>
    <t>PSM900 | Transmisor Inalambrico | Monitor Intraural (1 P9T)</t>
  </si>
  <si>
    <t>P9TAR-G7</t>
  </si>
  <si>
    <t>P9TARRA425CL-G6</t>
  </si>
  <si>
    <t>Sistema de Monitoreo | Intraural | PSM900 | c/auric SE425 (1 P9RA + 1P9T + 1 SE425CL) con op.bat.rec. SB900</t>
  </si>
  <si>
    <t>P9TARRA425CL-G7</t>
  </si>
  <si>
    <t>Sist Monit Intraural PSM900, c/auric SE425 (1 P9RA + 1P9T + 1 SE425CL) con op.bat.rec. SB900</t>
  </si>
  <si>
    <t>P9TARRA425CL-K1</t>
  </si>
  <si>
    <t>Sistema de Monitoreo | Intraural | PSM900 | c/auric SE425 (1 P9RA + 1P9T + 1 SE425CL)  (596.0 / 632.0)</t>
  </si>
  <si>
    <t>P9TARRA425CL-L6</t>
  </si>
  <si>
    <t>Sistema de  Monitoreo| Intraural | PSM900 | c/auric SE425 (1 P9RA + 1P9T + 1 SE425CL) con op.bat.rec. SB900</t>
  </si>
  <si>
    <t>P9T-K1</t>
  </si>
  <si>
    <t>QLXD1-G50</t>
  </si>
  <si>
    <t>Transmisor de Cuerpo, Body Pack, UHF (470-533 MHz), Frec Variable, Digital, Encriptacion</t>
  </si>
  <si>
    <t>QLXD1-J50</t>
  </si>
  <si>
    <t>Transmisor de Cuerpo, Body Pack, UHF (572-635 MHz), Frec Variable, Digital, Encriptacion</t>
  </si>
  <si>
    <t>QLXD1-L50</t>
  </si>
  <si>
    <t>Transmisor | de Cuerpo | Body Pack | UHF (632-696 MHz) | Frec Variable | Digital | Encriptacion</t>
  </si>
  <si>
    <t>QLXD2/B58-G50</t>
  </si>
  <si>
    <t>Microfono | Inalambrico de  Mano | UHF | (470-533 MHz) | Frec Variable| Digital | Encriptacion | c/BETA58</t>
  </si>
  <si>
    <t>QLXD2/B58-J50</t>
  </si>
  <si>
    <t>Microfono | Inalambrico de  Mano | UHF | (572-635 MHz) | Frec Variable| Digital | Encriptacion | c/BETA58</t>
  </si>
  <si>
    <t>QLXD2/B58-L50</t>
  </si>
  <si>
    <t>Microfono | Inalambrico de  Mano | UHF | (632-696 MHz) | Frec Variable| Digital | Encriptacion | c/BETA58</t>
  </si>
  <si>
    <t>QLXD2/B87A-J50</t>
  </si>
  <si>
    <t>Microfono | Inalambrico de  Mano | UHF | (572-635 MHz) | Frec Variable| Digital | Encriptacion | c/BETA87A</t>
  </si>
  <si>
    <t>QLXD2/B87A-L50</t>
  </si>
  <si>
    <t>Microfono | Inalambrico de  Mano | UHF | (632-696 MHz) | Frec Variable| Digital | Encriptacion | c/BETA87A</t>
  </si>
  <si>
    <t>QLXD2/B87C-G50</t>
  </si>
  <si>
    <t>Microfono | Inalambrico de  Mano | UHF | (470-533 MHz) |Frec Variable | Digital | Encriptacion | c/BETA87C</t>
  </si>
  <si>
    <t>QLXD2/B87C-J50</t>
  </si>
  <si>
    <t>Microfono | Inalambrico de  Mano | UHF | (572-635 MHz) | Frec Variable| Digital | Encriptacion | c/BETA87C</t>
  </si>
  <si>
    <t>QLXD2/B87C-L50</t>
  </si>
  <si>
    <t>Microfono | Inalambrico de  Mano | UHF | (632-696 MHz) | Frec Variable| Digital | Encriptacion | c/BETA87C</t>
  </si>
  <si>
    <t>QLXD2/KSM9-G50</t>
  </si>
  <si>
    <t>Microfono | Inalambrico de  Mano | UHF | (470-533 MHz) | Frec Variable| Digital | Encriptacion | c/KSM9</t>
  </si>
  <si>
    <t>QLXD2/KSM9HSG50</t>
  </si>
  <si>
    <t>Microf Inalambrico de  Mano, UHF (470-533 MHz), Frec Variable, Digital, Encriptacion, c/KSM9HS</t>
  </si>
  <si>
    <t>QLXD2/KSM9-L50</t>
  </si>
  <si>
    <t>Microf Inalambrico de  Mano, UHF (632-696 MHz), Frec Variable, Digital, Encriptación, c/KSM9</t>
  </si>
  <si>
    <t>QLXD2/K8-G50</t>
  </si>
  <si>
    <t>Microfono | Inalambrico de  Mano | UHF | (470-533 MHz) | Frec Variable| Digital | Encriptacion | c/BETA58 ()</t>
  </si>
  <si>
    <t>QLXD2/SM58-G50</t>
  </si>
  <si>
    <t>Microfono | Inalambrico de  Mano | UHF | (470-533 MHz) | Frec Variable| Digital | Encriptacion | c/SM58</t>
  </si>
  <si>
    <t>QLXD2/SM58-J50</t>
  </si>
  <si>
    <t>Microfono | Inalambrico de  Mano | UHF | (572-635 MHz) | Frec Variable| Digital | Encriptacion | c/SM58</t>
  </si>
  <si>
    <t>QLXD2/SM58-L50</t>
  </si>
  <si>
    <t>Microfono | Inalambrico de  Mano | UHF | (632-695 MHz) | Frec Variable| Digital | Encriptacion | c/SM58</t>
  </si>
  <si>
    <t>QLXD24/B58-J50</t>
  </si>
  <si>
    <t>Sist Inalambrico de Mano, UHF (572-635 MHz), Frec Variable, Ethernet, 1/2u Rack, Encriptacion c/B58</t>
  </si>
  <si>
    <t>QLXD24/B87A-J50</t>
  </si>
  <si>
    <t>Sist Inalambrico de Mano, UHF (572-635 MHz), Frec Variable, Ethernet, 1/2u Rack, Encriptacion c/B87A</t>
  </si>
  <si>
    <t>QLXD24/B87A-L50</t>
  </si>
  <si>
    <t>Sist Inalambrico de Mano, UHF (632-695 MHz), Frec Variable, Ethernet, 1/2u Rack, Encriptacion c/B87A</t>
  </si>
  <si>
    <t>QLXD24/SM58-G50</t>
  </si>
  <si>
    <t>Sistema Inalambrico | de Mano | UHF (470-533 MHz) | Frec Variable | Ethernet | 1/2u Rack |  Encriptacion c/SM58</t>
  </si>
  <si>
    <t>QLXD24/SM58-J50</t>
  </si>
  <si>
    <t>Sistema Inalambrico | de Mano | UHF (572-635 MHz) | Frec Variable | Ethernet | 1/2u Rack | Encriptacion c/SM58</t>
  </si>
  <si>
    <t>QLXD24/SM58-L50</t>
  </si>
  <si>
    <t>Sistema Inalambrico | de Mano | UHF (632-695 MHz) | Frec Variable | Ethernet | 1/2u Rack | Encriptacion c/SM58</t>
  </si>
  <si>
    <t>QLXD4AR-G50</t>
  </si>
  <si>
    <t>Receptor de Microfono Inalambrico UHF (470-533 MHz), Frec Variable, Ethernet,1/2u Rack, Encriptacion</t>
  </si>
  <si>
    <t>QLXD4AR-J50</t>
  </si>
  <si>
    <t>Receptor de Microfono Inalambrico UHF (572-635 MHz), Frec Variable, Ethernet,1/2u Rack, Encriptacion</t>
  </si>
  <si>
    <t>QLXD4AR-L50</t>
  </si>
  <si>
    <t>Receptor | de Microfono Inalambrico | UHF | (632-695 MHz) | Frec Variable | Ethernet | 1/2u Rack | Encriptacion</t>
  </si>
  <si>
    <t>RK143G</t>
  </si>
  <si>
    <t>Rejilla | metalica p/ SM58</t>
  </si>
  <si>
    <t>RK183T2</t>
  </si>
  <si>
    <t>Broche | para lavallier | para usar 2 corbateros en el mismo clip</t>
  </si>
  <si>
    <t>RK183WS</t>
  </si>
  <si>
    <t>Paraviento (set x 4u) p/MX183 / 184 / 185</t>
  </si>
  <si>
    <t>RK244G</t>
  </si>
  <si>
    <t>Rejilla | protectora p/ SM57</t>
  </si>
  <si>
    <t>RK261BWS</t>
  </si>
  <si>
    <t>Paravientos|Set x4u| p/MX183, MX184, MX185, WL183, WL184 y WL185.</t>
  </si>
  <si>
    <t>RK265G</t>
  </si>
  <si>
    <t>Grilla | Metalica | p/Beta58</t>
  </si>
  <si>
    <t>RK312</t>
  </si>
  <si>
    <t>Rejilla | Beta 87</t>
  </si>
  <si>
    <t>RK318WS</t>
  </si>
  <si>
    <t>Paraviento | de Goma Espuma |p/capsulas | WH10 | WH20 | WH30 | (MC x 2)</t>
  </si>
  <si>
    <t>RK343</t>
  </si>
  <si>
    <t>Paraviento para Microfono dinamico SM7</t>
  </si>
  <si>
    <t>RK345</t>
  </si>
  <si>
    <t>Paraviento | para Microfono | dinamico SM7</t>
  </si>
  <si>
    <t>RK373</t>
  </si>
  <si>
    <t>REPLACEMENT SHOCK MOUNT ELASTIC BANDS</t>
  </si>
  <si>
    <t>RK412WS</t>
  </si>
  <si>
    <t>Paraviento | p/ Microfono | MX412/Mx418, Set x4</t>
  </si>
  <si>
    <t>RMCE-TW1</t>
  </si>
  <si>
    <t>Adaptador p/ Aonic | True Wireless | Ajuste al oido |  8 horas de uso| Bluetooth 5 | 10mts de alcance | Desmontable | Estuche de transporte provee hasta 3 cargas</t>
  </si>
  <si>
    <t>RPE215-CL-RIGHT</t>
  </si>
  <si>
    <t>Auricular  derecho SE215-CL</t>
  </si>
  <si>
    <t>RPE425-CL--LEFT</t>
  </si>
  <si>
    <t>Auricular | Izquierdo SE425-CL</t>
  </si>
  <si>
    <t>RPE425-CL-RIGHT</t>
  </si>
  <si>
    <t>Auricular | derecho de SE-425 CLEAR</t>
  </si>
  <si>
    <t>RPE535-CL-LEFT</t>
  </si>
  <si>
    <t>Auricular | Izquierdo SE535-CL</t>
  </si>
  <si>
    <t>RPE535-CL-RIGHT</t>
  </si>
  <si>
    <t>Auricular |derecho SE535-CL</t>
  </si>
  <si>
    <t>RPE535-V-LEFT</t>
  </si>
  <si>
    <t>Auricular izquierdo SE535-V  color bronce</t>
  </si>
  <si>
    <t>RPE535-V-RIGHT</t>
  </si>
  <si>
    <t>RPM110</t>
  </si>
  <si>
    <t>Capsula | p/ Microfono  BETA98 D/S y S</t>
  </si>
  <si>
    <t>RPM116</t>
  </si>
  <si>
    <t>Capsula | de KSM137/KSM141</t>
  </si>
  <si>
    <t>RPM134</t>
  </si>
  <si>
    <t>Cable | p/WBH53 Mic | Boom | Cable AY. W/TG</t>
  </si>
  <si>
    <t>RPM150</t>
  </si>
  <si>
    <t>Capsula |  p/PG58</t>
  </si>
  <si>
    <t>RPM260</t>
  </si>
  <si>
    <t>Rejilla | protectora p/KSM9, color: Champagne</t>
  </si>
  <si>
    <t>RPM264</t>
  </si>
  <si>
    <t>Rejilla protectora p/KSM9, color: Charcoal Gray</t>
  </si>
  <si>
    <t>RPM266</t>
  </si>
  <si>
    <t>GRILLE (BLACK) KSM8</t>
  </si>
  <si>
    <t>RPM268</t>
  </si>
  <si>
    <t xml:space="preserve">Rejilla | protectora p/KSM8, color: Nickel </t>
  </si>
  <si>
    <t>RPM304</t>
  </si>
  <si>
    <t>Paravientos de gomaespuma de color negro|Set x 4u|Para MC50B, MC51B, WL50B, WL51B, WBH53B y Beta 53.</t>
  </si>
  <si>
    <t>RPM306</t>
  </si>
  <si>
    <t>Paraviento | Mini | Foam Windscreen | c: Tangarine (piel)</t>
  </si>
  <si>
    <t>RPM316</t>
  </si>
  <si>
    <t>Paraviento | p/ Microfono | BETA54 | Black</t>
  </si>
  <si>
    <t>RPM400LEMO</t>
  </si>
  <si>
    <t>Preamplificador | Twinplex | Conector de LEMO a XLR | con clip p/ cinturon</t>
  </si>
  <si>
    <t>RPM400TQG</t>
  </si>
  <si>
    <t>Preamplificador | Twinplex | Conector de    TQG a XLR | con clip p/ cinturon</t>
  </si>
  <si>
    <t>RPM460</t>
  </si>
  <si>
    <t>REPLACEMENT, PREAMP PCB, WIRED KSM9</t>
  </si>
  <si>
    <t>RPM550</t>
  </si>
  <si>
    <t>Reemplazo | Armazon  Vincha p/ BETA53 | c: Black</t>
  </si>
  <si>
    <t>RPM560</t>
  </si>
  <si>
    <t>Reemplazo | Armazon  Vincha p/ BETA53 | c: Piel</t>
  </si>
  <si>
    <t>RPM626</t>
  </si>
  <si>
    <t>Preamplificador de microfono, incorporado, para microfonos Beta</t>
  </si>
  <si>
    <t>RPM640</t>
  </si>
  <si>
    <t>Base | para podio | para atornillar | para microfono cuello de ganso</t>
  </si>
  <si>
    <t>RPM642</t>
  </si>
  <si>
    <t>Anillos de Goma p/Soporte t/Shock Mount p/KSM27</t>
  </si>
  <si>
    <t>RPM650</t>
  </si>
  <si>
    <t>TALK SWITCH KIT|AD2</t>
  </si>
  <si>
    <t>RPM652</t>
  </si>
  <si>
    <t>Cable | de Reemplazo | COUNTRYMAN  p/WCE6B | 1mm | Negro | Conector TA4F</t>
  </si>
  <si>
    <t>RPM653</t>
  </si>
  <si>
    <t>Cable | de Reemplazo | COUNTRYMAN  p/WCE6B | 2mm | Negro | Conector TA4F</t>
  </si>
  <si>
    <t>RPM655</t>
  </si>
  <si>
    <t>Cable | de Reemplazo | COUNTRYMA p/WCE6T | 2mm | Color Piel | Conector TA4F | PO Num 060513 - SERVICE PARTS</t>
  </si>
  <si>
    <t>RPW110</t>
  </si>
  <si>
    <t>Capsula p/Microfono Inalambrico p/PG58s, Cardiode</t>
  </si>
  <si>
    <t>RPW112</t>
  </si>
  <si>
    <t>Capsula | p/Microfono Inalámbrico SM58 | Cardiode |  para PGX, SLX, QLXD, ULXD, UHFR</t>
  </si>
  <si>
    <t>RPW118</t>
  </si>
  <si>
    <t>Capsula | p/microfono Inalambrico BETA58A | Supercardioide | para PGX | SLX | QLXD | ULXD | UHFR</t>
  </si>
  <si>
    <t>RPW120</t>
  </si>
  <si>
    <t>Capsula | p/microfono Inalambrico |  BETA87A | Supercardioide |  para PGX | SLX | QLXD | ULXD | UHFR</t>
  </si>
  <si>
    <t>RPW122</t>
  </si>
  <si>
    <t>Capsula | p/microfono Inalambrico |  BETA87C | Cardioide | para PGX | SLX | QLXD | ULXD | UHFR</t>
  </si>
  <si>
    <t>RPW170</t>
  </si>
  <si>
    <t>Capsula | p/microfono Inalambrico  KSM8 | c: Niquel</t>
  </si>
  <si>
    <t>RPW174</t>
  </si>
  <si>
    <t>Capsula | p/microfono Inalambrico KSM8 | c: BK</t>
  </si>
  <si>
    <t>RPW180</t>
  </si>
  <si>
    <t>Capsula | c/grilla Repuesto | p/microfono Inalambrico KSM9 (Cardioide/Supercardioide) | color Champagne</t>
  </si>
  <si>
    <t>RPW182</t>
  </si>
  <si>
    <t>Capsula | c/grilla Repuesto | p/microfono Inalambrico KSM9HS (Hyper/Subcardioide) | color Champagne</t>
  </si>
  <si>
    <t>RPW184</t>
  </si>
  <si>
    <t>Capsula | c/grilla Repuesto p/microfono Inalambrico KSM9 (Cardioide/Supercardioide) |  c: Negro</t>
  </si>
  <si>
    <t>RPW186</t>
  </si>
  <si>
    <t>Capsula | c/grilla Repuesto | p/KSM9HS (Hypercardioide/Subcardioide) | color Negro</t>
  </si>
  <si>
    <t>RPW192</t>
  </si>
  <si>
    <t>REPLACEMENT WIRELESS HEAD KSM11 BL</t>
  </si>
  <si>
    <t>RPW194</t>
  </si>
  <si>
    <t>REPLACEMENT WIRELESS HEAD KSM11 NI</t>
  </si>
  <si>
    <t>RPW268</t>
  </si>
  <si>
    <t>Kit p/convertir conector Lemo a TA4F</t>
  </si>
  <si>
    <t>RPW278</t>
  </si>
  <si>
    <t>Conector de microfono circuito</t>
  </si>
  <si>
    <t>R104</t>
  </si>
  <si>
    <t>Capsula | p/ Microfono SM-81 Cartrige</t>
  </si>
  <si>
    <t>R115</t>
  </si>
  <si>
    <t>Capsula | p/ 55SHSERIES II</t>
  </si>
  <si>
    <t>R115S</t>
  </si>
  <si>
    <t>Capsula de Reemplazo, p/Super 55</t>
  </si>
  <si>
    <t>R136</t>
  </si>
  <si>
    <t>Capsula SM48</t>
  </si>
  <si>
    <t>R174</t>
  </si>
  <si>
    <t>Capsula | Beta 56 &amp; 57A</t>
  </si>
  <si>
    <t>R175</t>
  </si>
  <si>
    <t>Capsula | Beta 52</t>
  </si>
  <si>
    <t>R176</t>
  </si>
  <si>
    <t>Capsula | p/ BETA58A</t>
  </si>
  <si>
    <t>R184B</t>
  </si>
  <si>
    <t>Capsula | Supercardiode Bk | p/ Microflex</t>
  </si>
  <si>
    <t>R185B</t>
  </si>
  <si>
    <t>Capsula | card p/Microflex MX183, MX202, MX391, MX392, MX393, MX412, MX418</t>
  </si>
  <si>
    <t>R193</t>
  </si>
  <si>
    <t>Capsula | p/ microfonos Beta 87 y Beta 87A</t>
  </si>
  <si>
    <t>R198</t>
  </si>
  <si>
    <t>Capsula | para 520DX</t>
  </si>
  <si>
    <t>R57</t>
  </si>
  <si>
    <t>Capsula | para SM57 |  grilla includ.</t>
  </si>
  <si>
    <t>R59</t>
  </si>
  <si>
    <t>Capsula | para SM58</t>
  </si>
  <si>
    <t>SBC-AX</t>
  </si>
  <si>
    <t>Cargador | p/ (2) Bateria SB900 | p/rack SBRC</t>
  </si>
  <si>
    <t>SBC-DC</t>
  </si>
  <si>
    <t>Adaptador de voltaje de CC para P10R, P9Ra y UR5.</t>
  </si>
  <si>
    <t>SBC10-USB-A</t>
  </si>
  <si>
    <t>Cargador | USB | d/ pared | 15 cm | p/ transmisores inalámbricos Microflex y otros dispositivos</t>
  </si>
  <si>
    <t>SBC100-AR</t>
  </si>
  <si>
    <t>Cargador | portatil | p/1 bateria SB900 | alimentacion a 220V o via USB</t>
  </si>
  <si>
    <t>SBC10-903-AR</t>
  </si>
  <si>
    <t xml:space="preserve">Cargador de batería de mesa | SLX-D | p/baterías SB903 | Carga por fuente A/C o USB </t>
  </si>
  <si>
    <t>SBC200-AR</t>
  </si>
  <si>
    <t>Cargador | de escritorio | Dual-Docking (2 puertos) | p/baterias SB900 | permite insertar el bodypack o handheld p/carga | Incluye fuente PS60 | Hasta 3 cargadores SBC200 encadenados c/1 fuente</t>
  </si>
  <si>
    <t>SBC203-AR</t>
  </si>
  <si>
    <t>Cargador | de escritorio | Dual-Docking (2 puertos) | p/baterias SB903 | permite insertar el bodypack o handheld p/carga | Incluye fuente</t>
  </si>
  <si>
    <t>SBC210-AR</t>
  </si>
  <si>
    <t>Cargador | portatil | p/2 bateria SB900 | carga rapida (50% en 1h) o full en 3hs | Incluye fuente</t>
  </si>
  <si>
    <t>SBC240-AR</t>
  </si>
  <si>
    <t>Cargador | de escritorio | Dual, p/SB910 /920. Ethernet</t>
  </si>
  <si>
    <t>SBC250-AR</t>
  </si>
  <si>
    <t>Base de carga | En red de 2 puertos | Carga al 100 % en 3 horas; al 50 % en 1 hora | Compatible con equipos de control de otras marcas (AMX / Crestron)</t>
  </si>
  <si>
    <t>SBC450-AR</t>
  </si>
  <si>
    <t>Estacion de Carga | p/4 | SB900A | ULXD-6 o ULXD-8</t>
  </si>
  <si>
    <t>SBC800-AR</t>
  </si>
  <si>
    <t>Cargador | de escritorio | p/8 baterias SB900 | leds indicadores individuales de carga</t>
  </si>
  <si>
    <t>SBC850-AR</t>
  </si>
  <si>
    <t>Estacion de Carga | p/8-Bay Networked  p/ULXD6 /8 c/Traf incl</t>
  </si>
  <si>
    <t>SBH2350-BK</t>
  </si>
  <si>
    <t>Auricular AONIC Premiun Inalambrico | c/cancelacion de Ruido | Bluetooth | estuche protector | cable 3,5 mm | cable carga USB-C | C: Negro</t>
  </si>
  <si>
    <t>SBH2350-BR</t>
  </si>
  <si>
    <t>Auricular AONIC Premiun Inalambrico | c/cancelacion de Ruido | Bluetooth | estuche protector | cable 3,5 mm | cable carga USB-C | C: Marron Vintage</t>
  </si>
  <si>
    <t>SBM910</t>
  </si>
  <si>
    <t>Módulos de carga | p/ el cargador de batería Shure SBRC. p/ baterias de ADX1</t>
  </si>
  <si>
    <t>SBM910M</t>
  </si>
  <si>
    <t>Módulos de carga | p/ el cargador de batería Shure SBRC. p/ baterias de ADX1M</t>
  </si>
  <si>
    <t>SBM920</t>
  </si>
  <si>
    <t>Módulos de carga | p/ el cargador de batería Shure SBRC. p/ baterias de ADX2 y  ADX2-FD</t>
  </si>
  <si>
    <t>SBRC-AR</t>
  </si>
  <si>
    <t>Rack | Cargador de baterias | configurable p/ SB900/AXT910/AXT920 | c/puerto Ethernet</t>
  </si>
  <si>
    <t>SB900A</t>
  </si>
  <si>
    <t>Bateria | Recargable Litio-ION | p/AD1/2 | ULXD1/2/6/8 | QLXD1/2 | P10R/9R/3RA | UR5 | Hasta 10hs c/1 carga | 2500 ciclos</t>
  </si>
  <si>
    <t>SB900B</t>
  </si>
  <si>
    <t>RECHARGEABLE BATTERY</t>
  </si>
  <si>
    <t>SB901A</t>
  </si>
  <si>
    <t>LI-ION RECHARGEABLE BATTERY FOR MX</t>
  </si>
  <si>
    <t>SB902</t>
  </si>
  <si>
    <t>Baterìa | Recargable Litio-ION | p/Sist GLXD2 | MXW2 | Hasta 16hs c/1 carga | 2500 ciclos de carga completa</t>
  </si>
  <si>
    <t>SB902A</t>
  </si>
  <si>
    <t>SB903</t>
  </si>
  <si>
    <t>Baterìa | Recargable Litio-ION | p/Sist SLXD  | Hasta 10hs c/1 carga | 2500 ciclos de carga completa</t>
  </si>
  <si>
    <t>SB910</t>
  </si>
  <si>
    <t>Baterìa | Recargable Litio-ION | p/ ADX1</t>
  </si>
  <si>
    <t>SB910M</t>
  </si>
  <si>
    <t>Baterìa | Recargable Litio-ION | p/ ADX1M</t>
  </si>
  <si>
    <t>SB920</t>
  </si>
  <si>
    <t>Baterìa | Recargable Litio-ION | p/ ADX2</t>
  </si>
  <si>
    <t>SB930</t>
  </si>
  <si>
    <t>Baterìa - Recargable Litio-ION - Para  MXCW640</t>
  </si>
  <si>
    <t>SCM268E</t>
  </si>
  <si>
    <t>Mixer   | Analogico |  10 canales (4 XLR + 5 RCA) | Salida XLR + RCA | Instalacion |   1/2 Rack</t>
  </si>
  <si>
    <t>SCM410E</t>
  </si>
  <si>
    <t>Mixer   | Digital |  4 canales (4 XLR)   | Salida XLR + Logica + AUX RCA | Instalacion |  Eq HP + Shelving eq +  Automixer  |  Link In/ Out</t>
  </si>
  <si>
    <t>SCM820AR</t>
  </si>
  <si>
    <t>Mixer   | Digital |  8 canales (hasta 96 exp)  8 Euroblock   | Salida 2 Euroblock | Instalacion |  IntelliMix +   2 out (sin DANTE, es opcional)</t>
  </si>
  <si>
    <t>SC35C</t>
  </si>
  <si>
    <t>Capsula | p/ Giradiscos | DJ | Standard Scratch/Mix/Spin</t>
  </si>
  <si>
    <t>SE112-GR</t>
  </si>
  <si>
    <t>Auricular | Intraural | Profesional | Microbocina Dinamica Unica | 25Hz-17 kHz | 105 db/mW | Color Gris</t>
  </si>
  <si>
    <t>SE112-GR-EPS</t>
  </si>
  <si>
    <t>SE112-K-BT1</t>
  </si>
  <si>
    <t>Auricular | Intraural | SE112 | negro  |  c/cable | con Bluetooth 4.1 multipunto (hasta 4 dispositivos) | control remoto 3 botones y microfono (p/llamadas telefonicas y comandos de voz) | 10mts de alcance | 17 ohms | bateria recargable 8hs de autonomia</t>
  </si>
  <si>
    <t>SE112M+-GR</t>
  </si>
  <si>
    <t>Auricular | Intraural | c/Control de Volumen y Mic incorporado | (iOS) | Microbocina Dinamica Unica | 25Hz-17 kHz | 105 db/mW | Gris</t>
  </si>
  <si>
    <t>SE21DYBK+TW2</t>
  </si>
  <si>
    <t>Auricular | intraural |  AONIC 215 | aislante de sonido | Desmontables | Cont remoto + mic int | cable TRRS 3.5mm | Estuche y espumas | Adaptador plug ¼  | c/negro</t>
  </si>
  <si>
    <t>SE215-CL</t>
  </si>
  <si>
    <t>Auricular | Intraural | Profesional | 22Hz-17,5kHz | 107 db/mW | 20 ohms | cable removible | Color Clear.</t>
  </si>
  <si>
    <t>SE215-CL-BT1</t>
  </si>
  <si>
    <t>Auricular | Intraural | SE215 translucido c/cable con Bluetooth 4.1 multipunto (hasta 4 dispositivos) | control remoto 3 botones y microfono (p/llamadas telefonicas y comandos de voz) | 10mts de alcance | 17 ohms | bateria recargable 8hs de autonomia</t>
  </si>
  <si>
    <t>SE215-CL-TW1</t>
  </si>
  <si>
    <t>Auricular | Intraural | Aonic 215 | Transparente  | True Wireless | Ajuste al oido | estuche de transporte provee hasta 3 cargas | aislamiento 37dB | Modo ambiente | 8 horas de uso| Bluetooth 5 | 10mts de alcance | 17 ohms | desmontable | tapones intercambiables</t>
  </si>
  <si>
    <t>SE215DYBK+TW2</t>
  </si>
  <si>
    <t>SE215DYBK+UNI</t>
  </si>
  <si>
    <t>SE215DYCL+UNI</t>
  </si>
  <si>
    <t>Auricular | intraural |  AONIC 215 | aislante de sonido | Desmontables | Cont remoto + mic int | cable TRRS 3.5mm | Estuche y espumas | Adaptador plug ¼  | c/ Clear</t>
  </si>
  <si>
    <t>SE215-K</t>
  </si>
  <si>
    <t>Auricular | Intraural | Profesional | 22Hz-17,5kHz | 107 db/mW | 20 ohms | cable removible | Color Negro</t>
  </si>
  <si>
    <t>SE215-K-BT1</t>
  </si>
  <si>
    <t>Auricular | Intraural | SE215 Negro c/cable con Bluetooth 4.1 multipunto (hasta 4 dispositivos) | control remoto 3 botones y microfono (p/llamadas telefonicas y comandos de voz) | 10mts de alcance | 17 ohms | bateria recargable 8hs de autonomia</t>
  </si>
  <si>
    <t>SE215-K+UNI</t>
  </si>
  <si>
    <t>SE215-K+UNI earphone black w/model</t>
  </si>
  <si>
    <t>SE215M+SPE</t>
  </si>
  <si>
    <t>Auricular | Intraural | SE215 | c/Microf y control remoto | p/Dispositivos Moviles iOS | cable removible | Edicion Especial Color Blanco</t>
  </si>
  <si>
    <t>SE215SPE-B-BT1</t>
  </si>
  <si>
    <t>Auricular | Intraural | SE215 | Azul     | c/cable | con Bluetooth 4.1 multipunto (hasta 4 dispositivos) | control remoto 3 botones y microfono (p/llamadas telefonicas y comandos de voz) | 10mts de alcance | 17 ohms | bateria recargable 8hs de autonomia</t>
  </si>
  <si>
    <t>SE215SPE-B+BT2</t>
  </si>
  <si>
    <t>SE215SPE-B+BT2 EARPHONE BLUE W/MODEL</t>
  </si>
  <si>
    <t>SE215SPE-B-TW1</t>
  </si>
  <si>
    <t>Auricular | Intraural | Aonic 215 | Celeste| True Wireless</t>
  </si>
  <si>
    <t>SE215SPE-W-BT1</t>
  </si>
  <si>
    <t>Auricular | Intraural | SE215 | Blanco | c/cable | con Bluetooth 4.1 multipunto (hasta 4 dispositivos) |control remoto 3 botones y microfono (p/llamadas telefonicas y comandos de voz), 10mts de alcance, 17 ohms,  bateria recargable 8hs de autonomia</t>
  </si>
  <si>
    <t>SE215SPE-W-TW1</t>
  </si>
  <si>
    <t>Auricular | Intraural | Aonic 215 | Blanco  | True Wireless | Ajuste al oido | estuche de transporte provee hasta 3 cargas | aislamiento 37dB | Modo ambiente | 8 horas de uso| Bluetooth 5 | 10mts de alcance | 17 ohms | desmontable | tapones intercambiables</t>
  </si>
  <si>
    <t>SE31BABKUNI</t>
  </si>
  <si>
    <t>Auricular | intraural | AONIC 3 | aislante de sonido | 20Hz – 18.5 KHz | Desmontables | Cont remoto + mic int | cable TRRS 3.5mm | Estuche y espumas | Adaptador plug ¼  | c/negro</t>
  </si>
  <si>
    <t>SE315-K</t>
  </si>
  <si>
    <t>Auricular | Intraural | Profesional | 22Hz–18.5kHz | 116db/mW | 27 ohms | cable removible | Color Negro</t>
  </si>
  <si>
    <t>SE42HYBK+UNI</t>
  </si>
  <si>
    <t>Auricular | intraural | doble dirver | AONIC 4 | aislante de sonido | 20Hz – 19KHz | Desmontables | Cont remoto + mic int | cable TRRS 3.5mm | Estuche y espumas | Adaptador plug ¼  | c/negro</t>
  </si>
  <si>
    <t>SE42HYW+UNI</t>
  </si>
  <si>
    <t>Auricular | intraural | doble dirver | AONIC 4 | aislante de sonido | 20Hz – 19KHz | Desmontables | Cont remoto + mic int | cable TRRS 3.5mm | Estuche y espumas | Adaptador plug ¼  | c/blanco</t>
  </si>
  <si>
    <t>SE425-CL</t>
  </si>
  <si>
    <t>Auricular | Intraural | Profesional | 2 vias | 22Hz–18.5kHz | 116db/mW | 22ohms | cabl removibl | Color Clear</t>
  </si>
  <si>
    <t>SE425-V</t>
  </si>
  <si>
    <t>Auricular | Intraural | Profesional | 2 vias | 22Hz–18.5kHz | 116db/mW | 22ohms | cabl removibl | Color Plateado</t>
  </si>
  <si>
    <t>SE425-V-LEFT</t>
  </si>
  <si>
    <t>Auricular | Izquierdo SE425-V</t>
  </si>
  <si>
    <t>SE53BABK+UNI</t>
  </si>
  <si>
    <t>Auricular | intraural | triple dirver | AONIC 5 | aislante de sonido | 18Hz – 19KHz | Desmontables | Cont remoto + mic int | cable TRRS 3.5mm | filtros acusticos |  Estuche y espumas | Adaptador plug ¼  | c/negro</t>
  </si>
  <si>
    <t>SE535-CL</t>
  </si>
  <si>
    <t>Auricular | Intraural | Profesional Alta Definicion | 3 Vias | 18Hz-19kHz | 119db/mW | Cable Removible | Clear</t>
  </si>
  <si>
    <t>SE535-V</t>
  </si>
  <si>
    <t>Auricular | Intraural | Profesional | 3 vias | 18Hz–19kHz | 116db/mW | 27 ohms | cable removible | Color Bronce Metalico</t>
  </si>
  <si>
    <t>SE846-CL</t>
  </si>
  <si>
    <t>Auricular | Intraural | Profesional | Alta Definicion | 4 micro Bocinas c/subWoofer | Filtros | Cable Remov |Clear</t>
  </si>
  <si>
    <t>SE846-CL+BT2</t>
  </si>
  <si>
    <t>Auricular | Intraural | Profesional | Alta Definicion | 4 micro Bocinas c/subWoofer | Filtros | Cable Remov |Clear + RMCE-BlueTooth</t>
  </si>
  <si>
    <t>SLXD1-G58</t>
  </si>
  <si>
    <t>Transmisor de Cuerpo |  Body Pack | UHF (470 - 514 MHz) | Frec Variable | Digital</t>
  </si>
  <si>
    <t>SLXD124AR/85-G58</t>
  </si>
  <si>
    <t>Sistema Inalambrico simple | de Bodypack y Mano| UHF (470-514 MHz) | Frec Variable | 1/2u Rack | Digital | c/SM58 y WL185 | admite bateria recargable SB903</t>
  </si>
  <si>
    <t>SLXD14AR-G58</t>
  </si>
  <si>
    <t>Sistema Inalambrico simple | de Bodypack | UHF (470-514 MHz) | Frec Variable | 1/2u Rack | Digital | WA305 p/ inst| admite bateria recargable SB903</t>
  </si>
  <si>
    <t>SLXD14DAR-G58</t>
  </si>
  <si>
    <t>Sistema Inalambrico doble | de Bodypack x2 | UHF (470-514 MHz) | Frec Variable | 1u Rack | Digital | admite bateria recargable SB903</t>
  </si>
  <si>
    <t>SLXD2/B58-G58</t>
  </si>
  <si>
    <t>Microfono | Inalambrico de  Mano | UHF | (470-514MHz) | Frec Variable| Digital | c/B58</t>
  </si>
  <si>
    <t>SLXD2/B87C-L55</t>
  </si>
  <si>
    <t xml:space="preserve">HANDHELD W/BETA87C MIC _x000D_
</t>
  </si>
  <si>
    <t>SLXD2/SM58-G58</t>
  </si>
  <si>
    <t xml:space="preserve">Micrófono | Inalámbrico de  Mano | UHF | (470-514 MHz) | Frec Variable| Digital | c/SM58 </t>
  </si>
  <si>
    <t>SLXD24AR/B58-G58</t>
  </si>
  <si>
    <t xml:space="preserve">Sistema Inalambrico simple| de Mano | UHF (470-514 MHz) | Frec Variable | 1/2u Rack | Digital | c/Beta58  | admite bateria recargable SB903 _x000D_
 _x000D_
</t>
  </si>
  <si>
    <t>SLXD24AR/B87A-G58</t>
  </si>
  <si>
    <t xml:space="preserve">Sistema Inalambrico  de Mano | UHF (470-514 MHz) | Frec Variable | 1/2 u Rack | Digital | c/Beta87A  | admite bateria recargable SB903 (opc) _x000D_
</t>
  </si>
  <si>
    <t>SLXD24AR/K8B-G58</t>
  </si>
  <si>
    <t xml:space="preserve">Sistema Inalambrico | de Mano | UHF (470-514 MHz) | Frec Variable | 1 u Rack | Digital | c/KSM8 | admite bateria recargable SB903 (opc) _x000D_
</t>
  </si>
  <si>
    <t>SLXD24AR/SM58-G58</t>
  </si>
  <si>
    <t>Sistema Inalambrico simple| de Mano | UHF (470-514 MHz) | Frec Variable | 1/2u Rack | Digital | c/SM58  | admite bateria recargable SB903</t>
  </si>
  <si>
    <t>SLXD24DAR/B58-G58</t>
  </si>
  <si>
    <t>DUAL HH SYS W/BETA58A MIC 470-514</t>
  </si>
  <si>
    <t>SLXD24DAR/SM58-G58</t>
  </si>
  <si>
    <t>Sistema Inalambrico doble| de Mano | UHF (470-514 MHz) | Frec Variable | 1 u Rack | Digital | c/SM58  x2 | admite bateria recargable SB903</t>
  </si>
  <si>
    <t>SLXD4AR-G58</t>
  </si>
  <si>
    <t>Receptor de sistema Inalambrico simple  | UHF (470-514 MHz) | Frec Variable | 1/2u Rack | Digital</t>
  </si>
  <si>
    <t>SLXD4DAR-G58</t>
  </si>
  <si>
    <t>Receptor de sistema Inalambrico doble | UHF (470-514 MHz) | Frec Variable | 1 u Rack | Digital</t>
  </si>
  <si>
    <t>SLXD4-L55</t>
  </si>
  <si>
    <t>SINGLE RECEIVER 646-690MHZ</t>
  </si>
  <si>
    <t>SLX1-LB-L4</t>
  </si>
  <si>
    <t>Transmisor | Inalambrico de Cuerpo (Body Pack) | UHF | banda L4 (638.2 – 661.8 MHz)</t>
  </si>
  <si>
    <t>SLX2/SM58-R13</t>
  </si>
  <si>
    <t>Transmisor Inalambrico de Mano , UHF, c/SM58</t>
  </si>
  <si>
    <t>SLX4AR-L4</t>
  </si>
  <si>
    <t>Receptor | Microfono Inalambrico | UHF | Multifrecuencia | (638.2 – 661.8 MHz)</t>
  </si>
  <si>
    <t>SM137-LC</t>
  </si>
  <si>
    <t>Microfono  |  Condeser |  Cardioide  | XLR |  p/Amplif / Vientos / Coros / Perc | 20 Hz – 20 kHz | Funda  + Pipeta</t>
  </si>
  <si>
    <t>SM27-SC</t>
  </si>
  <si>
    <t>Microfono  |  Condenser  |  Cardioide  | XLR | Voz / Inst  | 20 Hz – 20 kHz | Funda  + Pipeta</t>
  </si>
  <si>
    <t>SM31FH-TQG</t>
  </si>
  <si>
    <t>Microfono  |  Condenser  |  Cardioide  | TA4F |  t/Vincha  p/Sist Inalambr  |  p/Fitness  (resiste humedad)  |  45Hz - 20kHz</t>
  </si>
  <si>
    <t>SM35-TQG</t>
  </si>
  <si>
    <t>Microfono  |  Condenser  |  Cardioide  | TA4F | t/ Vincha  p/Sist Inalambr  |  p/Cantantes/multiuso  |  45Hz - 20kHz</t>
  </si>
  <si>
    <t>SM48-LC</t>
  </si>
  <si>
    <t>Microfono  |  Dinamico  |  Cardiode  | XLR |  p/voces | 55 Hz - 14 KHz | Funda  + Pipeta</t>
  </si>
  <si>
    <t>SM57-LC</t>
  </si>
  <si>
    <t>Microfono  |  Dinamico  |  Cardioide  | XLR |  Amplif Instr / Vientos / Perc |  40Hz -15kHz  | Funda  + Pipeta</t>
  </si>
  <si>
    <t>SM58-LC</t>
  </si>
  <si>
    <t>Microfono  |  Dinamico  |  Cardioide  | XLR |  p/Canto/Palabra |  50Hz-15kHz  | Funda  + Pipeta</t>
  </si>
  <si>
    <t>SM58S</t>
  </si>
  <si>
    <t>Microfono  |  Dinamico  |  Cardioide  | XLR |  ideal p/voces  |  c/ switch |  50Hz-15kHz  | Funda  + Pipeta</t>
  </si>
  <si>
    <t>SM63</t>
  </si>
  <si>
    <t>Microfono  |  Dinamico  |  Omni  | XLR |  p/ Video/Radiodifusion  |  80Hz - 20k Hz | Pinza de soporte |  c:Champagne</t>
  </si>
  <si>
    <t>SM7B</t>
  </si>
  <si>
    <t>Microfono  |  Dinamico  |  Cardioide  | XLR |  para Radio/TV  | 50 Hz – 20 kHz |  atenuacion de frec graves y realce de medios seleccionable  |  montaje incluido</t>
  </si>
  <si>
    <t>SM81-LC</t>
  </si>
  <si>
    <t>Microfono  |  Condenser  |  Cardioide  | XLR | ideal p/ Platos e inst. | 20 Hz – 20 kHz | Atenuador de baja frecuencia selec de 3 posiciones | Funda  + Pipeta</t>
  </si>
  <si>
    <t>SM86</t>
  </si>
  <si>
    <t>Microfono  |  Condenser  |  Cardioide  | XLR |  ideal p/ voces | 50 Hz – 18 kHz | Funda  + Pipeta</t>
  </si>
  <si>
    <t>SM87A</t>
  </si>
  <si>
    <t>Microfono  |  Condenser  |  SuperCardioide  | XLR |  ideal p/ voces | 50 Hz – 18 kHz | Funda  + Pipeta</t>
  </si>
  <si>
    <t>SM93</t>
  </si>
  <si>
    <t>Microfono  |  Condenser  |  Omni  | TA4F - XLR |  Micro Lavallier  | 80 Hz – 20 kHz |  con Pre</t>
  </si>
  <si>
    <t>SM94-LC</t>
  </si>
  <si>
    <t>Microfono  |  Condeser  |  Cardioide | XLR | Cuerdas/ Vientos / Platos | 40 Hz – 16 kHz | Funda  + Pipeta a</t>
  </si>
  <si>
    <t>SRH1440</t>
  </si>
  <si>
    <t>Auricular | Profesional | Abierto | 101db |37 ohms | 15 Hz–27 kHz | 1000mW | p/Masterizado</t>
  </si>
  <si>
    <t>SRH145</t>
  </si>
  <si>
    <t>Auricular | portatil | cerrado | plegable | 25Hz-18kHz | 34 ohms | refuerzo en frecuencias graves</t>
  </si>
  <si>
    <t>SRH145M+</t>
  </si>
  <si>
    <t>Auricular | Portatil | cerrado | plegable | 25Hz-18kHz | 34 ohms | ref en frec graves | control remoto + mic | Mini Plug TRRS</t>
  </si>
  <si>
    <t>SRH1540</t>
  </si>
  <si>
    <t>Auricular | Profesional cerrado | 99db | 46 ohms | 5 Hz–25 kHz | 99mW | p/Masterizado</t>
  </si>
  <si>
    <t>SRH1840</t>
  </si>
  <si>
    <t>Auricular | Profesional | Abierto | 96db | 65 ohms |15 Hz–27 kHz |1000mW | p/Masterizado</t>
  </si>
  <si>
    <t>SRH240A</t>
  </si>
  <si>
    <t>Auricular | Estudio Profesional  | 105db | 32 ohms | 20Hz-20kHz | 500mW |  Multiuso</t>
  </si>
  <si>
    <t>SRH440</t>
  </si>
  <si>
    <t>Auricular | Estudio Profesional | 105db | 44 ohms | 10Hz-22kHz | 500mW | c/Funda | cable removible</t>
  </si>
  <si>
    <t>SRH440A</t>
  </si>
  <si>
    <t>SRH550dj</t>
  </si>
  <si>
    <t>Auricular | Profesional | p/ DJ | 50mm | uno giratorio a 90º | 32 ohms | 106dB 5Hz a 30Khz con funda | cable removible</t>
  </si>
  <si>
    <t>SRH750dj</t>
  </si>
  <si>
    <t>Auricular | Profesional | p/ DJ | 50mm | uno giratorio a 90º | 32 ohms | 106dB 5Hz a 30Khz con funda | cable removib</t>
  </si>
  <si>
    <t>SRH840</t>
  </si>
  <si>
    <t>Auricular | Profesional de Estudio | 40mm | cerrado | 44 ohms | 5 Hz - 25 kHz | c/funda</t>
  </si>
  <si>
    <t>SRH840A</t>
  </si>
  <si>
    <t>SRH940</t>
  </si>
  <si>
    <t>Auricular | Profesional | de Estudio | 40mm | cerrado | 42 ohms | 5 Hz - 30 kHz | c/funda | 2 cables removib</t>
  </si>
  <si>
    <t>SUPER 55-BLK</t>
  </si>
  <si>
    <t>Microfono | Dinamico | SuperCardioide | Vocal Vintage | p/ vivo/estudio | Edicion Especial Carcasa de fundicion y espuma color Negro | incluye funda</t>
  </si>
  <si>
    <t>SUPER55</t>
  </si>
  <si>
    <t>Microfono | Dinamico | SuperCardioide | Vocal Vintage | p/ vivo/estudio | Carcasa de fundicion Cromada y espuma color Azul | incluye funda</t>
  </si>
  <si>
    <t>SVX14/CVL-P12</t>
  </si>
  <si>
    <t>Sistema Inalambrico | Microfono Corbatero (c/CVL) | UHF | Diversity | 8 Frec Seleccionables (698-710 MHz)</t>
  </si>
  <si>
    <t>SVX14/PGA31-P12</t>
  </si>
  <si>
    <t>Sistema Microf Inalambrico t/Vincha (c/PGA31), UHF, Diversity, 8 Frec Seleccionables (698-710 MHz)</t>
  </si>
  <si>
    <t>SVX14/PG185-P12</t>
  </si>
  <si>
    <t>Sistema Inalambrico | Microfono Corbatero (c/PG185) | UHF | Diversity | 8 Frec Seleccionables (698-710 MHz)</t>
  </si>
  <si>
    <t>SV100</t>
  </si>
  <si>
    <t>Microfono | Dinamico | Multif. | c/Sw on-off | 50-15000H | c/Cable XLR/Plug | Grilla C: Cromado.</t>
  </si>
  <si>
    <t>SV100-W</t>
  </si>
  <si>
    <t>Microfono |  Dinamico | Multif | Blister c/Sw on-off | 50-15000H | c/Cable XLR/Plug | Grilla C: Cromado</t>
  </si>
  <si>
    <t>https://todomusica.com.ar/productos-sin-categorias-de-netsuite/5449-404.html</t>
  </si>
  <si>
    <t>SV100-WA.</t>
  </si>
  <si>
    <t>Microfono |  Dinamico | Multif | Blister c/Sw on-off | 50-15000H | c/Cable XLR/Plug | Pinza de micro y funda con cremallera Grilla C: Cromado</t>
  </si>
  <si>
    <t>SV200</t>
  </si>
  <si>
    <t>Microfono | Dinamico | Multif. | c/Sw on-off | c/Cable XLR/XLR | Grilla C: BK</t>
  </si>
  <si>
    <t>https://todomusica.com.ar/microfonos-dinamicos/2916-sv200.html</t>
  </si>
  <si>
    <t>SV200-W.</t>
  </si>
  <si>
    <t xml:space="preserve">Microfono | Dinamico | C/ Boton on/off  </t>
  </si>
  <si>
    <t>SV200-WA.</t>
  </si>
  <si>
    <t>Microfono | Dinamico | C/ Boton on/off | Adaptador roscado y funda con cremallera</t>
  </si>
  <si>
    <t>S37A</t>
  </si>
  <si>
    <t>Soporte | p/ Microfono | de Mesa | Base  Rectangular | c: BK</t>
  </si>
  <si>
    <t>TH53C/O-MTQG</t>
  </si>
  <si>
    <t>Microfono | Twinplex | TH53 | Headset | Sub-miniatura | Omnidireccional | Baja Sensibilidad | Conector Mtqg | con accesorios y estuche | Color: Marron</t>
  </si>
  <si>
    <t>TH53T/O-MTQG</t>
  </si>
  <si>
    <t>Microfono | Twinplex | TH53 | Headset | Sub-miniatura | Omnidireccional | Baja Sensibilidad | Conector Mtqg | con accesorios y estuche | Color: Beige</t>
  </si>
  <si>
    <t>TL45C/O-LEMO</t>
  </si>
  <si>
    <t>Microfono | Twinplex | TL45 | Lavalier | Sub-miniatura | Omnidireccional | Baja sensibilidad | Conector Lemo | Color: Marron</t>
  </si>
  <si>
    <t>TL45T/O-LEMO</t>
  </si>
  <si>
    <t>Microfono | Twinplex | TL45 | Lavalier | Sub-miniatura | Omnidireccional | Baja sensibilidad | Conector Lemo | Color: Beige</t>
  </si>
  <si>
    <t>TL46B/O-MTQG</t>
  </si>
  <si>
    <t>Microfono | Twinplex | TL46 | Lavalier | Sub-miniatura | Omnidireccional |  Alta sensibilidad | Conector Mtqg | Color: Negro</t>
  </si>
  <si>
    <t>TL46W/O-MTQG</t>
  </si>
  <si>
    <t>Microfono | Twinplex | TL46 | Lavalier | Sub-miniatura | Omnidireccional |  Alta sensibilidad | Conector Mtqg | Color: Blanco</t>
  </si>
  <si>
    <t>TL47C/O-MTQG</t>
  </si>
  <si>
    <t>Microfono | Twinplex | TL47 | Lavalier | Sub-miniatura | Omnidireccional |  Baja sensibilidad | Conector Mtqg | Color: Marron</t>
  </si>
  <si>
    <t>TL47T/O-MTQG</t>
  </si>
  <si>
    <t>Microfono | Twinplex | TL47 | Lavalier | Sub-miniatura | Omnidireccional |  Baja sensibilidad | Conector Mtqg | Color: Beige</t>
  </si>
  <si>
    <t>TL48W/O-MTQG-A</t>
  </si>
  <si>
    <t>Microfono | Twinplex | TL48 | Lavalier | Sub-miniatura | Omnidireccional |  Baja sensibilidad | Conector Mtqg | Respuesta adaptada | Color: Blanco</t>
  </si>
  <si>
    <t>UABIAST-AR</t>
  </si>
  <si>
    <t>Adaptador | en linea | c/salida de 12V | p/Antena | s activas | Compatible c/UA874/UA830 | Incluye Fuente Alimentacion</t>
  </si>
  <si>
    <t>UA221</t>
  </si>
  <si>
    <t>Combinador | divisor de Antena | pasivo tipo "y"</t>
  </si>
  <si>
    <t>UA400B</t>
  </si>
  <si>
    <t>Antena | UHF | de recambio para las antenas estándar de los receptores SLX4 y SLX4L. También compatible con los receptores U4D, U4S y UC4</t>
  </si>
  <si>
    <t>UA505-RSMA</t>
  </si>
  <si>
    <t>Soporte | p/pared pintable c/ BNC p/ antenas GLX-D Advanced | Funciona con PA805-RSMA y GLX-D® Advanced.</t>
  </si>
  <si>
    <t>UA506</t>
  </si>
  <si>
    <t>Rackmount Kit | single | p/ULX | Accesorio p/ montaje a Rack</t>
  </si>
  <si>
    <t>UA700</t>
  </si>
  <si>
    <t>Antena tipo latigo omnidireccional para bodypack, 470-530 MHz, punta amarilla</t>
  </si>
  <si>
    <t>UA720</t>
  </si>
  <si>
    <t>Antena | tipo latigo | omnidireccional | para bodypack | 578-698 MHz | punta negra</t>
  </si>
  <si>
    <t>UA802</t>
  </si>
  <si>
    <t>Cable | de antena coaxial | de 0,6 m (2 pies) | BNC-BNC | RG58C/tipo U</t>
  </si>
  <si>
    <t>UA806</t>
  </si>
  <si>
    <t>Cable | para montura de antena remota | BNC a BNC | RG58C/tipo U | de 2 m (6 pies)</t>
  </si>
  <si>
    <t>UA8100</t>
  </si>
  <si>
    <t>Cable | de extension de antena remota | de 30 m (100 pies) | BNC-BNC | RG8X/tipo U</t>
  </si>
  <si>
    <t>UA820J</t>
  </si>
  <si>
    <t>Antena | 1/2 Onda | Rigida | p/Receptor |   p/ULX | UC | UHF | UHFr|  Frec: 578-638MHz</t>
  </si>
  <si>
    <t>UA820L3</t>
  </si>
  <si>
    <t>Antena | 1/2 Onda | Rigida | p/Receptor | p/ULX | UC | UHF | UHFr | Frec: 638-698 MHz</t>
  </si>
  <si>
    <t>UA825</t>
  </si>
  <si>
    <t>Cable | de extension para antena remota | BNC a BNC | RG8X/tipo U | de 7,6 m (25 pies)</t>
  </si>
  <si>
    <t>UA825-RSMA</t>
  </si>
  <si>
    <t>Cable | Coaxial | 50ohms | 7.6M | P/Antena PA805Z2 | GLXDA</t>
  </si>
  <si>
    <t>UA834WB</t>
  </si>
  <si>
    <t>Amplificador | de Señal | p/Antena |  Remota | tipo"T" | 470-900MHz</t>
  </si>
  <si>
    <t>UA844+SWB-AR</t>
  </si>
  <si>
    <t>Distribuidor | de Antena |  de 5 vias p/ULXD/ULX/QLXD/SLX/BLXR | 470-952MHz | 4 salidas DC para alimentar receptores | incluye 12 cables BNC y 12 de CC</t>
  </si>
  <si>
    <t>UA846Z2/LC</t>
  </si>
  <si>
    <t>Gestor de Espectro | (Rf+Datos) | 6 U GLXD4R | 9 sistemas simultáneos en aplicaciones típicas (11 en condiciones óptimas)</t>
  </si>
  <si>
    <t>UA8-470-530</t>
  </si>
  <si>
    <t>Antena | 1/2 Onda | 470-530 MHz | Pos de 45 grados | horizontal o vertical | Comp c recep Axient UHF-R | ULX-D | ULX | SLX y BLX4R y trans PSM1000 900(depend/rango de Frec) Reemplaza al UA820</t>
  </si>
  <si>
    <t>UA8-470-542</t>
  </si>
  <si>
    <t>Antena | 1/2 Onda | 470-542 MHz | Pos de 45 grados | horizontal o vertical | Comp c recep Axient UHF-R | ULX-D | ULX | SLX y BLX4R y trans PSM1000 900(depend/rango de Frec) Reemplaza al UA820</t>
  </si>
  <si>
    <t>UA850</t>
  </si>
  <si>
    <t>Cable | de extension para antena remota | UHF | BNC a BNC | RG8X/tipo U | de 15 m (50 pies)</t>
  </si>
  <si>
    <t>UA850-RSMA</t>
  </si>
  <si>
    <t>Cable | SMA inverso de 50 'para sistemas inalambricos digitales avanzados GLX-D®.</t>
  </si>
  <si>
    <t>UA8-500-560</t>
  </si>
  <si>
    <t>Antena | 1/2 Onda | 500-560 MHz | Pos de 45 grados | horizontal o vertical | Comp c recep Axient UHF-R | ULX-D | ULX | SLX y BLX4R y trans PSM1000 900(depend/rango de Frec) Reemplaza al UA820</t>
  </si>
  <si>
    <t>UA8-518-578</t>
  </si>
  <si>
    <t>Antena | 1/2 Onda | 518-578 MHz | Pos de 45 grados | horizontal o vertical | Comp c recep Axient UHF-R | ULX-D | ULX | SLX y BLX4R y trans PSM1000 900(depend/rango de Frec) Reemplaza al UA820</t>
  </si>
  <si>
    <t>UA8-554-626</t>
  </si>
  <si>
    <t>Antena | 1/2 Onda | 554-626 MHz | Pos de 45 grados | horizontal o vertical | Comp c recep Axient UHF-R | ULX-D | ULX | SLX y BLX4R y trans PSM1000 900(depend/rango de Frec) Reemplaza al UA820</t>
  </si>
  <si>
    <t>UA860SWB</t>
  </si>
  <si>
    <t>Antena | Omnidireccional Pasiva | t/Cilindro | banda ancha | (470-1100MHz) | p/sistemas inalambricos | (microfonos e inears)</t>
  </si>
  <si>
    <t>UA8-626-698</t>
  </si>
  <si>
    <t>Antena | 1/2 Onda | 626-698 MHz | Pos de 45 grados | horizontal o vertical | Comp c recep Axient UHF-R | ULX-D | ULX | SLX y BLX4R y trans PSM1000 900(depend/rango de Frec) Reemplaza al UA820</t>
  </si>
  <si>
    <t>UA8-638-698</t>
  </si>
  <si>
    <t>Antena | 1/2 Onda | 638-698 MHz | Pos de 45 grados | horizontal o vertical | Comp c recep Axient UHF-R | ULX-D | ULX | SLX y BLX4R y trans PSM1000 900(depend/rango de Frec) Reemplaza al UA820</t>
  </si>
  <si>
    <t>UA874WB</t>
  </si>
  <si>
    <t>Antena | direccional activa de banda ancha | c/Amplif Integrado |  Cardiode(t/Paleta) |  frec. 470-900MHz | +12 -12db|</t>
  </si>
  <si>
    <t>UA910</t>
  </si>
  <si>
    <t>Adaptador p/Cable, conecta una antena BNC a un UR1, P9R o P10R.</t>
  </si>
  <si>
    <t>ULXD1-G50</t>
  </si>
  <si>
    <t>Transmisor | de Cuerpo | Body Pack | UHF (470-533 MHz) | Frec Variable | Digital | Encriptacion</t>
  </si>
  <si>
    <t>ULXD1-LB-J50</t>
  </si>
  <si>
    <t>Transmisor | de Cuerpo | Body Pack | UHF (572-635 MHz) | Frec Variable | Digital | Encriptacion</t>
  </si>
  <si>
    <t>ULXD1-LB-L50</t>
  </si>
  <si>
    <t>Transmisor | de Cuerpo | Body Pack | UHF (632-695 MHz) | Frec Variable | Digital | Encriptacion</t>
  </si>
  <si>
    <t>ULXD1-L50</t>
  </si>
  <si>
    <t>Transmisor | de Cuerpo | Body Pack | UHF (632.175 – 695.900 MHz)</t>
  </si>
  <si>
    <t>ULXD2/B87A-G50</t>
  </si>
  <si>
    <t>Microfono | Inalambrico de  Mano | UHF | (470-533 MHz) |Frec Variable | Digital | Encriptacion | c/BETA87</t>
  </si>
  <si>
    <t>ULXD2/B87C-L50</t>
  </si>
  <si>
    <t>ULXD2 WIRELESS HH W/BETA87C HEAD</t>
  </si>
  <si>
    <t>ULXD2/SM58-G50</t>
  </si>
  <si>
    <t>Microf Inalambrico de  Mano, UHF (470-533 MHz), Frec Variable, Digital, Encriptacion, c/SM58</t>
  </si>
  <si>
    <t>ULXD2/SM58-J50</t>
  </si>
  <si>
    <t>Microf Inalambrico de  Mano, UHF (572-635 MHz), Frec Variable, Digital, Encriptacion, c/SM58</t>
  </si>
  <si>
    <t>ULXD2/SM58-L50</t>
  </si>
  <si>
    <t>Microf Inalambrico de  Mano, UHF (632-695 MHz), Frec Variable, Digital, Encriptacion, c/SM58</t>
  </si>
  <si>
    <t>ULXD4AR-L50</t>
  </si>
  <si>
    <t>Receptor | Simple | Serie ULXD | Escaneo de Frec | Ethercon | Encriptacion | 1/2u de rack | Banda L50 (632-695 MHz)</t>
  </si>
  <si>
    <t>ULXD4DAR-G50</t>
  </si>
  <si>
    <t>Receptor | Dual serie | ULXD | Escaneo de Frec | Dante | Modo HD | Audio Summing | Ethercon | Cascada de RF | Encriptacion | 1u de rack | Banda G50 (470-533 MHz)</t>
  </si>
  <si>
    <t>ULXD4DAR-J50</t>
  </si>
  <si>
    <t>Receptor | Dual serie | ULXD | Escaneo de Frec | Dante | Modo HD | Audio Summing | Ethercon | Cascada de RF | Encriptacion | 1u de rack | Banda J50 (572-635 MHz)</t>
  </si>
  <si>
    <t>ULXD4DAR-L50</t>
  </si>
  <si>
    <t>Receptor | Dual serie | ULXD | Escaneo de Frec | Dante | Modo HD | Audio Summing | Ethercon | Cascada de RF | Encriptacion | 1u de rack | Banda L50 (632-695 MHz)</t>
  </si>
  <si>
    <t>ULXD4QAR-G50</t>
  </si>
  <si>
    <t>Receptor | Cuadruple | Serie ULXD | Escaneo de Frec | Dante | Modo HD | Audio Summing | Ethercon | Cascada de RF | Encriptacion | 1u de rack | Banda G50 (470-533 MHz)</t>
  </si>
  <si>
    <t>ULXD6/C-G50</t>
  </si>
  <si>
    <t>Transmisor | Inalambrico de superficie | Cardio c/transm y audio Dig</t>
  </si>
  <si>
    <t>ULXD6/O-G50</t>
  </si>
  <si>
    <t>Transmisor | Inalambrico de superficie | Omni c/transm y audio Dig</t>
  </si>
  <si>
    <t>ULXD8-G50</t>
  </si>
  <si>
    <t>Base | de Mesa | Transmisor Inalam | p/Cuello de Ganso Microflex® | con transmision digital y audio digital | para ULX-D® y QLX-D® | bat AA o recargable</t>
  </si>
  <si>
    <t>ULX1-LB=-J2</t>
  </si>
  <si>
    <t>Transmisor | de Cuerpo | Body Pack | inalambrico | serie ULX</t>
  </si>
  <si>
    <t>UR1H-H4</t>
  </si>
  <si>
    <t>Transmisor | Bodypack | Alta Potencia H4 (530.536 - 572.578 MHz)</t>
  </si>
  <si>
    <t>UR1-H4</t>
  </si>
  <si>
    <t>Transmisor | de Cuerpo | serie UR</t>
  </si>
  <si>
    <t>UR1-J5</t>
  </si>
  <si>
    <t>UR1M-H4</t>
  </si>
  <si>
    <t>Transmisor | Bodypack | Micro H4 (530.536 - 572.578 MHz)</t>
  </si>
  <si>
    <t>UR2/BETA87A-J5</t>
  </si>
  <si>
    <t>Microfono | Inalambrico de  Mano | UHF | Frec Variable | c/BETA87A|  J5 (578.584 - 632.638 MHz)</t>
  </si>
  <si>
    <t>UR2/KSM9/BK-H4</t>
  </si>
  <si>
    <t>Microf Inalambrico de  Mano,  UHF, Frec Variable, c/KSM9, H4 (530.536 - 572.578 MHz) Negro</t>
  </si>
  <si>
    <t>UR2/SM58-LB-L3</t>
  </si>
  <si>
    <t>Microfono | Inalambrico de  Mano | UHF | Frec Variable | c/SM58</t>
  </si>
  <si>
    <t>UR2/SM58-R9</t>
  </si>
  <si>
    <t>UR3-J5</t>
  </si>
  <si>
    <t>Transmisor | Inalambrico tipo PLUG-ON</t>
  </si>
  <si>
    <t>UR3LB-J5</t>
  </si>
  <si>
    <t>UR3LB-L3</t>
  </si>
  <si>
    <t>UR4D+AR-H4</t>
  </si>
  <si>
    <t>Receptor | Diversity | p/Microf Inalam | Doble | Serie  UR | c/Cascada | 2400 Selectable Freq | 60 Mhz -</t>
  </si>
  <si>
    <t>UR4D+AR-J5</t>
  </si>
  <si>
    <t>UR4S+AR-H4</t>
  </si>
  <si>
    <t>Receptor | Diversity | p/Microf Inalam | simple | Serie UR | c/Cascada | 2400 Selectable Freq | 60 Mhz -</t>
  </si>
  <si>
    <t>UR4S+AR-L3</t>
  </si>
  <si>
    <t>UR5LB-J5</t>
  </si>
  <si>
    <t>Receptor | Inalambrico | Portatil | p/Camara | Diversity | UHF | 2400 f | 60Mhz | bat Recarg | p/Ur Series</t>
  </si>
  <si>
    <t>UR5LB-L3</t>
  </si>
  <si>
    <t>U4S</t>
  </si>
  <si>
    <t>Receptor Inalambrico Serie U, Freq. 782MHz a 806 MHz -UA</t>
  </si>
  <si>
    <t>VP64AL</t>
  </si>
  <si>
    <t>Microfono | Dinamico | Omni | 50-12Khz | p/produccion audio/video profesional</t>
  </si>
  <si>
    <t>VP82</t>
  </si>
  <si>
    <t>Microfono | t/Shotgun corto | p/Camara |Cond Electret | HiperC-Lobar | 150-20kHz | p/Video/Radiodif</t>
  </si>
  <si>
    <t>VP83-AR</t>
  </si>
  <si>
    <t>Microfono | Condenser | UltraCompacto p/ Montaje en Camaras DSLR y HD | Superc. Elect/ cable con pin 3,5"</t>
  </si>
  <si>
    <t>VP83F-AR</t>
  </si>
  <si>
    <t>Microfono | Condenser | UltraCompacto p/ Montaje en Camaras DSLR y HD | Grabacion Flash integ. | WAV en 24bit</t>
  </si>
  <si>
    <t>VP88</t>
  </si>
  <si>
    <t>Microfono | Stereo | Condenser/Electret | Patron Variable |40-20kHz | Grab Stereo | Video/ RadioDifusion</t>
  </si>
  <si>
    <t>VP89L</t>
  </si>
  <si>
    <t>Microfono | Shotgun Largo | Cond Electret | HiperC-Lobar | 60-20kHz | p/Video/Radiodif</t>
  </si>
  <si>
    <t>VP89M</t>
  </si>
  <si>
    <t>Microfono | Shotgun Medio | Cond Electret | HiperC-Lobar | 100-20kHz | p/Video/Radiodif</t>
  </si>
  <si>
    <t>VP89S</t>
  </si>
  <si>
    <t>Microfono | Shotgun Corto | Cond Electret | HiperC-Lobar | 140-20kHz | p/Video/Radiodif</t>
  </si>
  <si>
    <t>WA302</t>
  </si>
  <si>
    <t>Cable | p/instrumento a transmisor inalambrico | Minicanon | "Tiny G" a Plug 1/4</t>
  </si>
  <si>
    <t>WA304</t>
  </si>
  <si>
    <t>Cable | p/instrumento a transmisor inalambrico | Minicanon | "Tiny G" a Plug 1/4 Angular</t>
  </si>
  <si>
    <t>WA330</t>
  </si>
  <si>
    <t>Ficha | Conector Mini Cannon | 4 pines | HEMBRA | TA4F</t>
  </si>
  <si>
    <t>WA340</t>
  </si>
  <si>
    <t>Adaptador TA4F con rosca | UR1, UR1H,  UR1M</t>
  </si>
  <si>
    <t>WA371</t>
  </si>
  <si>
    <t>Pipeta | p/ Microfono | inalambrico de Mano</t>
  </si>
  <si>
    <t>WA570A</t>
  </si>
  <si>
    <t>Funda | Porta Transmisor p/Body pack</t>
  </si>
  <si>
    <t>WA615M</t>
  </si>
  <si>
    <t>Aros | de colores | (5u) | p/identificar Transm de Mano | (p/SLX, ULX, Ur) Azul/Amarillo/Blanco/Rojo/Naranja</t>
  </si>
  <si>
    <t>WA620</t>
  </si>
  <si>
    <t>Funda de Neoprene, o/Bodypack p/brazo</t>
  </si>
  <si>
    <t>WA712-PNK</t>
  </si>
  <si>
    <t>Cobertor | p/ BLX2/PG58 | Color Rosa</t>
  </si>
  <si>
    <t>WA712-RED</t>
  </si>
  <si>
    <t>Cobertor | p/ BLX2/PG58 | Color Rojo</t>
  </si>
  <si>
    <t>WA712-SIL</t>
  </si>
  <si>
    <t>Cobertor | p/ BLX2/PG58 | Color Plata</t>
  </si>
  <si>
    <t>WA712-WHT</t>
  </si>
  <si>
    <t>Cobertor | p/ BLX2/PG58 | Color Blanco</t>
  </si>
  <si>
    <t>WA713-BLU</t>
  </si>
  <si>
    <t>Cobertor | p/ BLX2/SM58-BETA58 | Color Azul</t>
  </si>
  <si>
    <t>WA713-PNK</t>
  </si>
  <si>
    <t>Cobertor | p/ BLX2/SM58-BETA58 | Color Rosa</t>
  </si>
  <si>
    <t>WA713-RED</t>
  </si>
  <si>
    <t>Cobertor | p/ BLX2/SM58-BETA58 | Color Rojo</t>
  </si>
  <si>
    <t>WA713-WHT</t>
  </si>
  <si>
    <t>Cobertor | p/ BLX2/SM58-BETA58 | Color Blanco</t>
  </si>
  <si>
    <t>WA723-BLU</t>
  </si>
  <si>
    <t>Cobertor | p/ GLXD2/SM58-BETA58 | Color Azul</t>
  </si>
  <si>
    <t>WA723-PNK</t>
  </si>
  <si>
    <t>Cobertor | p/ GLXD2/SM58-BETA58 | Color Rosa</t>
  </si>
  <si>
    <t>WA723-RED</t>
  </si>
  <si>
    <t>Cobertor | p/ GLXD2/SM58-BETA58 | Color Rojo</t>
  </si>
  <si>
    <t>WA723-WHT</t>
  </si>
  <si>
    <t>Cobertor | p/ GLXD2/SM58-BETA58 | Color Blanco</t>
  </si>
  <si>
    <t>WBH53B</t>
  </si>
  <si>
    <t>Microfono | Headset | Beta 53 | p/sistemas Inalambricos | Omnidireccional | posicionamiento izquierdo/derecho | color Negro |  c/conector TA4F</t>
  </si>
  <si>
    <t>WBH53T</t>
  </si>
  <si>
    <t>Microfono | Headset | Beta 53 | p/sistemas inalambricos | Omnidireccional | posicionamiento izquierdo/derecho | color Beige | c/conector TA4F</t>
  </si>
  <si>
    <t>WBH54B</t>
  </si>
  <si>
    <t>Microfono | Headset | Beta 54 | p/sistemas Inalambricos | Supercardioide | posicionamiento izquierdo/derecho | color Negro | c/conector TA4F</t>
  </si>
  <si>
    <t>WBH54T</t>
  </si>
  <si>
    <t>Microfono | Headset Beta 54 p/S.Inalambrico | Supercardioide | c:Piel | c/conector Tiny G TA4F</t>
  </si>
  <si>
    <t>WB98H/C</t>
  </si>
  <si>
    <t>Microfono miniatura condenser p/vientos c/salida TA4M p/sistemas inalambricos Shure; cuello de ganso ajustable y giratorio c/clip p/sujetar a la campana. Patron polar Cardioide.</t>
  </si>
  <si>
    <t>WCE6B</t>
  </si>
  <si>
    <t>Microfono | Headworn | Subminiatura p/S.Inalamb | Countryman | Omni | TA4F | c: Black</t>
  </si>
  <si>
    <t>WCE6BD</t>
  </si>
  <si>
    <t>Microfono | Headworn | Subminiatura p/S.Inalamb | Countryman | Direc | TA4F | c: Black</t>
  </si>
  <si>
    <t>WCE6LTD</t>
  </si>
  <si>
    <t>Microf Headworn | Subminiatura p/S.Inalamb |  Countryman Direc | TA4F | c: beige</t>
  </si>
  <si>
    <t>WCM16</t>
  </si>
  <si>
    <t>Microfono | Headset p/S.Inalambrico | c:Bk | Hipercardioide | TA4F | c: Black</t>
  </si>
  <si>
    <t>WH20TQG</t>
  </si>
  <si>
    <t>Microfono | Headset | p/ Sist. Inalambrico | cardiode | Dinamco | c/minicanon 4pin</t>
  </si>
  <si>
    <t>WH20XLR</t>
  </si>
  <si>
    <t>Microfono | Headset | p/ Sist. Inalambrico | cardiode | Dinamco | c/XLR</t>
  </si>
  <si>
    <t>WL185</t>
  </si>
  <si>
    <t>Microfono | lavalier | p/Sist.Inalambrico | Cardioide | Condenser | 130*|capsulas intercambiables|</t>
  </si>
  <si>
    <t>WL50B</t>
  </si>
  <si>
    <t>Microfono | lavalier | p/Sist.Inalambrico | Omnidireccional | Condenser | c:Bk</t>
  </si>
  <si>
    <t>WL50T</t>
  </si>
  <si>
    <t>Microfono | lavalier | p/Sist.Inalambrico | Omnidireccional | Condenser | c:Piel</t>
  </si>
  <si>
    <t>WL51B</t>
  </si>
  <si>
    <t>Microfono | lavalier | p/Ssit.Inalambrico | Cardioide | Condenser | c:Bk</t>
  </si>
  <si>
    <t>WL51W</t>
  </si>
  <si>
    <t>Microfono | lavalier | p/Sist.Inalambrico | Cardioide | Condenser | c:Blanco</t>
  </si>
  <si>
    <t>WL93T</t>
  </si>
  <si>
    <t>Microf lavalier, p/S.Inalambrico, Omnidireccional, Condenser, c:Piel, cable 1,20m</t>
  </si>
  <si>
    <t>WL93-6</t>
  </si>
  <si>
    <t>Microfono | lavalier | p/Sist.Inalambrico | Omnidireccional | Condenser | c:Bk | cable 1.80m</t>
  </si>
  <si>
    <t>WL93-6T</t>
  </si>
  <si>
    <t>Microfono | lavalier | p/Sist.Inalambrico | Omnidireccional | Condenser | c:Piel | cable 1.80m</t>
  </si>
  <si>
    <t>15354-SM57</t>
  </si>
  <si>
    <t>Marketing</t>
  </si>
  <si>
    <t>15355-BETA58A</t>
  </si>
  <si>
    <t>SHURE MICROPHONE DISPLAY BETA58A</t>
  </si>
  <si>
    <t>170A12081</t>
  </si>
  <si>
    <t xml:space="preserve">Conector |  SMA JACK | Hembra chasis | para antena de P9RA, P10R </t>
  </si>
  <si>
    <t>29B41537</t>
  </si>
  <si>
    <t>SLEEVE, PRINTED SM57</t>
  </si>
  <si>
    <t>503BG</t>
  </si>
  <si>
    <t>Microfono | Dinamico | Cardioide | Cuello de ganso no incluido | Con cable pero sin conector incluido</t>
  </si>
  <si>
    <t>514B</t>
  </si>
  <si>
    <t>Microfono | dinamico | Omni | c/corte | con cable | t/Motorman</t>
  </si>
  <si>
    <t>520DX</t>
  </si>
  <si>
    <t>Microfono | Dinamico | p/Armonica |"Vintage Serie" | c/cable | Omni</t>
  </si>
  <si>
    <t>55SHSERIESII</t>
  </si>
  <si>
    <t>Microfono | Dinamico | Cardioide |  Vocal Vintage | p/ vivo/estudio | Carcasa de fundicion cromada satinada | switch on/off</t>
  </si>
  <si>
    <t>561</t>
  </si>
  <si>
    <t>Microfono | Cuello de ganso | Omnidireccional | 40Hz-10kHZ | p/inst. fijas (no incluye Flexible)</t>
  </si>
  <si>
    <t>562</t>
  </si>
  <si>
    <t>Microfono | p/Cuello de ganso | Omnidireccional|  100Hz-6kHZ | c/Noise Canceling (no incluye flexible)</t>
  </si>
  <si>
    <t>565SD-LC</t>
  </si>
  <si>
    <t>Microfono | Dinamico | Cardioide | c/2 imped | c/corte | 50-15000Hz</t>
  </si>
  <si>
    <t>65A15224</t>
  </si>
  <si>
    <t>Adaptador de bateria | AA para QLXD1 y ULXD1</t>
  </si>
  <si>
    <t>65BA8451</t>
  </si>
  <si>
    <t>Capuchon a rosca |p/Transmisor de Mano SLX2|cubre Bateria |BLK</t>
  </si>
  <si>
    <t>65C25724</t>
  </si>
  <si>
    <t>BEZEL, DISPLAY, G53 (AD2) – Repuesto Service</t>
  </si>
  <si>
    <t>95A2029</t>
  </si>
  <si>
    <t>Antena | Repuesto para microfono de mano inalambrico U2 UA NUEVO</t>
  </si>
  <si>
    <t>95A9047B</t>
  </si>
  <si>
    <t>Handle Assembly SLX2</t>
  </si>
  <si>
    <t>95B2509</t>
  </si>
  <si>
    <t>Cable | 3-pin | Mini conector | (ta3f) a xlr macho</t>
  </si>
  <si>
    <t>95C50239</t>
  </si>
  <si>
    <t>PCB-QLXD4 RX</t>
  </si>
  <si>
    <t>95E16526</t>
  </si>
  <si>
    <t>Estuche | de Fibra |p/Sistemas Inalambricos | p/BLX/GLXD</t>
  </si>
  <si>
    <t>95G9043</t>
  </si>
  <si>
    <t>Antena tipo látigo omnidireccional para bodypack, 470-534 MHz, punta amarilla</t>
  </si>
  <si>
    <t>99A16450-TM</t>
  </si>
  <si>
    <t>Capsula SM58 para BLX</t>
  </si>
  <si>
    <t>SKB</t>
  </si>
  <si>
    <t>1SKB-CB22</t>
  </si>
  <si>
    <t>Funda | Semi-Rigida | Para Platillos hasta 22" | Exterior de Nylon reforzado</t>
  </si>
  <si>
    <t>1SKB-SCFS6</t>
  </si>
  <si>
    <t>Estuche | Semi-Rigido | Para Guit. electrica | Contorno moldeado de un lado</t>
  </si>
  <si>
    <t>1SKB-SC30</t>
  </si>
  <si>
    <t>Estuche | Semi-Rigido | Para Guit. Clasica o Acustica 1/2 caja | Con contorno moldeado</t>
  </si>
  <si>
    <t>1SKB-130</t>
  </si>
  <si>
    <t>Estuche | Rigido | Para Trompeta | Contorno moldeado</t>
  </si>
  <si>
    <t>1SKB-140</t>
  </si>
  <si>
    <t>Estuche | Rigido | Para Saxo Alto | Contorno moldeado</t>
  </si>
  <si>
    <t>1SKB-300</t>
  </si>
  <si>
    <t>Estuche | Rigido Deluxe | Para Guit. Mini- Baby tipo Taylor | Contorno moldeado</t>
  </si>
  <si>
    <t>1SKB-340</t>
  </si>
  <si>
    <t>Estuche | Rigido Deuxe | Para Saxo Alto | Contorno rectangular</t>
  </si>
  <si>
    <t>1SKB-35</t>
  </si>
  <si>
    <t>Estuche | Rigido Deluxe | Para Guit. Tipo 335 | Contorno modelado de un lado</t>
  </si>
  <si>
    <t>1SKB-56</t>
  </si>
  <si>
    <t>Estuche | Rigido Deluxe | Para Guit. Tipo Les Paul | Contorno modelado</t>
  </si>
  <si>
    <t>1SKB-6</t>
  </si>
  <si>
    <t>Estuche | Rigido | Para Guit. electrica | Contorno rectangular</t>
  </si>
  <si>
    <t>SKB PRO</t>
  </si>
  <si>
    <t>1SKB-SC192U</t>
  </si>
  <si>
    <t xml:space="preserve">Raquera |    2U | 19" | 368mm profundidad | Madera | 2 tapas con cierre | Recubierto de funda de Nylon   _x000D_
</t>
  </si>
  <si>
    <t>1SKB19-10U</t>
  </si>
  <si>
    <t>Raquera |  10U | 19" | 405mm profundidad | ABS | 2 tapas | Cerraduras ATA |</t>
  </si>
  <si>
    <t>1SKB19-12U</t>
  </si>
  <si>
    <t>Raquera |  12U | 19" | 405mm profundidad | ABS | 2 tapas | Cerraduras ATA |</t>
  </si>
  <si>
    <t>1SKB19-2U</t>
  </si>
  <si>
    <t xml:space="preserve">Raquera |    2U | 19" | 405mm profundidad | ABS | 2 tapas | Cerraduras ATA |  _x000D_
</t>
  </si>
  <si>
    <t>1SKB19-3U</t>
  </si>
  <si>
    <t xml:space="preserve">Raquera |    3U | 19" | 405mm profundidad | ABS | 2 tapas | Cerraduras ATA |  _x000D_
</t>
  </si>
  <si>
    <t>SOUNDCRAFT</t>
  </si>
  <si>
    <t>RS2409</t>
  </si>
  <si>
    <t>Tarjeta MADI I/O 64ch cat5 para mixer Vi3000</t>
  </si>
  <si>
    <t>5029646</t>
  </si>
  <si>
    <t>Anvil | para Mixer | SiC24. SiP2 | SiE2 flight case</t>
  </si>
  <si>
    <t>5031819.V</t>
  </si>
  <si>
    <t>SCR, SI DANTE OPTION CARD MODULE SPARE</t>
  </si>
  <si>
    <t>STAGE MASTER</t>
  </si>
  <si>
    <t>SMC0804FBX-50</t>
  </si>
  <si>
    <t>Patchera de escenario STAGE MASTER, 8 canales / 4 envios / 15mts, masa individual</t>
  </si>
  <si>
    <t>SMC1204FBX-100</t>
  </si>
  <si>
    <t>Patchera de escenario. STAGE MASTER, 12 canales / 4 envios / 30mts, masa individual</t>
  </si>
  <si>
    <t>SMC1204FBX-50</t>
  </si>
  <si>
    <t>Patchera de escenario. STAGE MASTER, 12 canales / 4 envios / 15mts, masa individual</t>
  </si>
  <si>
    <t>SMC1604FBX-100</t>
  </si>
  <si>
    <t>Patchera de escenario, STAGE MASTER, 16 canales / 4 envios / 30mts, masa individual</t>
  </si>
  <si>
    <t>SMC1604FBX-150</t>
  </si>
  <si>
    <t>Patchera de escenario, STAGE MASTER, 16 canales / 4 envios / 45mts, masa individual</t>
  </si>
  <si>
    <t>SX</t>
  </si>
  <si>
    <t>BA1565</t>
  </si>
  <si>
    <t>Amplificador | Para Bajo |  15w | 1 x 6,5" |  Eq 4 bandas | Overdrive | Entrada Aux | Salida Auricular | 5,3Kg</t>
  </si>
  <si>
    <t>BD1-BK</t>
  </si>
  <si>
    <t>Bajo electrico | JB | Diapason Rosewood | Cuerpo Basswood | Pickguard Carey | Funda incluida | Black</t>
  </si>
  <si>
    <t>BD1-CAR</t>
  </si>
  <si>
    <t>Bajo electrico | JB | Diapason Rosewood | Cuerpo Basswood | Pickguard Carey | Funda incluida | Candy Apple Red</t>
  </si>
  <si>
    <t>BD1-EB</t>
  </si>
  <si>
    <t>Bajo electrico | JB | Diapason Rosewood | Cuerpo Basswood | Pickguard Carey | Funda incluida | Electric Blue</t>
  </si>
  <si>
    <t>BD1-3TS</t>
  </si>
  <si>
    <t>Bajo electrico | JB | Diapason Rosewood | Cuerpo Basswood | Pickguard Carey | Funda incluida | Sunburst 3 Tonos</t>
  </si>
  <si>
    <t>BD2-BK</t>
  </si>
  <si>
    <t>Bajo electrico | PB | Diapason Rosewood | Cuerpo Basswood | Pickguard Carey | Funda incluida | Black</t>
  </si>
  <si>
    <t>BD2-EB</t>
  </si>
  <si>
    <t>Bajo electrico | PB | Diapason Rosewood | Cuerpo Basswood | Pickguard Carey | Funda incluida | Electric Blue</t>
  </si>
  <si>
    <t>BD2-3TS</t>
  </si>
  <si>
    <t>Bajo electrico | PB | Diapason Rosewood | Cuerpo Basswood | Pickguard Carey | Funda incluida | Sunburts 3 tonos</t>
  </si>
  <si>
    <t>EE3-BK</t>
  </si>
  <si>
    <t>Guitarra electrica | LP | RW | Mastil encolado | Mics 2 Humbucker | Diapasón con cenefa | Acc. Cromados | Black</t>
  </si>
  <si>
    <t>EE3S</t>
  </si>
  <si>
    <t>Guitarra electrica | LP | RW | Mastil encolado | Sin pickguard | Mics 2 Humbucker negros| Accesorios negros | Black Satin</t>
  </si>
  <si>
    <t>EE3-VS</t>
  </si>
  <si>
    <t>Guitarra electrica | LP | RW | Mastil encolado | Mics 2 Humbucker | Diapasón con cenefa | Acc. Cromados | Vintage Sunburst</t>
  </si>
  <si>
    <t>EF3-BK</t>
  </si>
  <si>
    <t>Guitarra electrica | EF3 Series | LP | RW | Mastil encolado | Mics 2 Humbucker | Diapason con cenefa | Tapa de Maple | Acc. Cromados | Black</t>
  </si>
  <si>
    <t>EF3-CS</t>
  </si>
  <si>
    <t>Guitarra electrica | EF3 Series | LP | RW | Mastil encolado | Mics 2 Humbucker | Diapason con cenefa | Tapa de Maple |Acc. Cromados | Cherry Sunburst</t>
  </si>
  <si>
    <t>EF3D-CS</t>
  </si>
  <si>
    <t>Guitarra electrica | EF3 Series | LP | RW | Mastil encolado | Mics 2 Humbucker | Tapa Maple Flameado | Diapason con cenefa | Acc. Cromados | Cherry Sunburst</t>
  </si>
  <si>
    <t>EF3D-DS</t>
  </si>
  <si>
    <t>Guitarra electrica | EF3 Series | LP | RW | Mastil encolado | Mics 2 Humbucker | Tapa Maple Flameado | Diapason con cenefa | Acc. Cromados | Desert Sunburst</t>
  </si>
  <si>
    <t>EF3D-TWR</t>
  </si>
  <si>
    <t>Guitarra electrica | EF3 Series | LP | RW | Mastil encolado | Mics 2 Humbucker | Tapa Maple Flameado | Diapason con cenefa | Acc. Cromados | Transparent Red</t>
  </si>
  <si>
    <t>EF3-VS</t>
  </si>
  <si>
    <t>Guitarra electrica | EF3 Series | LP | RW | Mastil encolado | Mics 2 Humbucker | Diapason con cenefa | Tapa de Maple | Acc. Cromados | Vintage Sunburst</t>
  </si>
  <si>
    <t>G.10</t>
  </si>
  <si>
    <t>Amplificador | Para guitarra | 10w | Parlante 5" |Overdrive | Graves-Agudos | Entrada Plug | Salida Auriculares | Black</t>
  </si>
  <si>
    <t>SBM1/BF</t>
  </si>
  <si>
    <t>Bajo Electrico| Modern Series | JB | Diapason Maple | Pickguard Negro | Funda incluida | Burning Fire</t>
  </si>
  <si>
    <t>SBM1/3TS</t>
  </si>
  <si>
    <t>Bajo Electrico| Modern Series | JB | Diapason Maple | Pickguard Negro | Funda incluida | Sunburst 3 Tonos</t>
  </si>
  <si>
    <t>SBM2/BF</t>
  </si>
  <si>
    <t>Bajo Electrico| Modern Series | PB | Diapason Maple | Pickguard Negro | Funda incluida | Burning Fire</t>
  </si>
  <si>
    <t>SBM2/3TS</t>
  </si>
  <si>
    <t>Bajo Electrico| Modern Series | PB | Diapason Maple | Pickguard Negro | Funda incluida | Sunburst 3 Tonos</t>
  </si>
  <si>
    <t>SEM1/BF</t>
  </si>
  <si>
    <t>Guitarra Electrica | Modern Series | STR | Diapason Maple | SSS | Pickguard Blanco 3 capas |  Funda incluida | Burning Fire</t>
  </si>
  <si>
    <t>SEM1/3TS</t>
  </si>
  <si>
    <t>Guitarra Electrica | Modern Series | STR | Diapason Maple | SSS | Pickguard Blanco 3 capas |  Funda incluida | Sunburst 3 Tonos</t>
  </si>
  <si>
    <t>SEM2/BF</t>
  </si>
  <si>
    <t>Guitarra Electrica | Modern Series | TL | MN | SS | Pickguard Negro|  Funda incluida | Burning Fire</t>
  </si>
  <si>
    <t>SEM2/3TS</t>
  </si>
  <si>
    <t>Guitarra Electrica | Modern Series | TL | MN | SS | Pickguard Negro|  Funda incluida | Sunburst 3 Tonos</t>
  </si>
  <si>
    <t>SJB/ALDER/NA</t>
  </si>
  <si>
    <t>Bajo electrico | Alder Series | JB | MN | Pickguard Blanco  | Natural Glossy</t>
  </si>
  <si>
    <t>SJB/ALDER/3TS</t>
  </si>
  <si>
    <t>Bajo electrico | Alder Series | JB | MN | Pickguard Blanco | Sunburst 3 tonos</t>
  </si>
  <si>
    <t>SJB62+/BK</t>
  </si>
  <si>
    <t>Bajo electrico | Vintage Series | JB | RW | Pickguard Blanco | Funda incluida | Black</t>
  </si>
  <si>
    <t>SJB62+/LPB</t>
  </si>
  <si>
    <t>Bajo electrico | Vintage Series | JB | RW | Pickguard Blanco | Funda incluida | Like Placid Blue</t>
  </si>
  <si>
    <t>SJB62+/OWH</t>
  </si>
  <si>
    <t>Bajo electrico | Vintage Series | JB | RW | Pickguard blanco | Funda incluida | Olympic White</t>
  </si>
  <si>
    <t>SJB62+/3TS</t>
  </si>
  <si>
    <t>Bajo electrico | Vintage Series | JB | RW | Pickguard Blanco | Funda incluida | Sunburst 3 Tonos</t>
  </si>
  <si>
    <t>SJB75C/NA</t>
  </si>
  <si>
    <t>SJB75C/3TS</t>
  </si>
  <si>
    <t>SJB75/NA</t>
  </si>
  <si>
    <t>SJB75/3TS</t>
  </si>
  <si>
    <t>SPB57+/BK</t>
  </si>
  <si>
    <t>Bajo electrico | Vintage Series | PB | MN | Pickguard Blanco | Funda incluida | Black</t>
  </si>
  <si>
    <t>SPB57+/2TS</t>
  </si>
  <si>
    <t>Bajo electrico | Vintage Series | PB | MN | Pickguard Blanco | Funda incluida | Sunburst 2 tonos</t>
  </si>
  <si>
    <t>SPB62+/VWH</t>
  </si>
  <si>
    <t>Bajo electrico | Vintage Series | PB | RW | Pickguard Carey | Funda incluida | Vintage White</t>
  </si>
  <si>
    <t>SPB62+/3TS</t>
  </si>
  <si>
    <t>Bajo electrico | Vintage Series | PB | RW | Pickguard Carey | Funda incluida | Sunburst 3 Tonos</t>
  </si>
  <si>
    <t>SST/ASH/NA</t>
  </si>
  <si>
    <t xml:space="preserve">Guitarra Electrica | Ash Series | STR | Diapason Maple | SSS | Pickguard Blanco | Natural Ash _x000D_
</t>
  </si>
  <si>
    <t>SST57+/BK</t>
  </si>
  <si>
    <t>Guitarra Electrica | Vintage Series | STR | Diapason Maple | SSS | Pickguard Blanco | Cuerdas Daddario | Funda incluida | Black</t>
  </si>
  <si>
    <t>SST57+/CAR</t>
  </si>
  <si>
    <t>Guitarra Electrica | Vintage Series | STR | Diapason Maple | SSS | Pickguard Blanco | Cuerdas Daddario | Funda incluida | Candy Apple Red</t>
  </si>
  <si>
    <t>SST57+/VWH</t>
  </si>
  <si>
    <t>Guitarra Electrica | Vintage Series | STR | Diapason Maple | SSS | Pickguard Blanco | Cuerdas Daddario | Funda incluida | Vintage White</t>
  </si>
  <si>
    <t>SST57+/2TS</t>
  </si>
  <si>
    <t>Guitarra Electrica | Vintage Series | STR | Diapason Maple | SSS | Pickguard Blanco | Cuerdas Daddario | Funda incluida | Sunburst 2 Tonos</t>
  </si>
  <si>
    <t>SST62+/BK</t>
  </si>
  <si>
    <t>Guitarra Electrica | Vintage Series | STR | RW | SSS | Pickguard Blanco | Cuerdas Daddario | Funda incluida | Black</t>
  </si>
  <si>
    <t>SST62+/CAR</t>
  </si>
  <si>
    <t>Guitarra Electrica | Vintage Series | STR | RW | SSS | Pickguard Blanco | Cuerdas Daddario | Funda incluida | Candy Apple Red</t>
  </si>
  <si>
    <t>SST62+/VWH</t>
  </si>
  <si>
    <t>Guitarra Electrica | Vintage Series | STR | RW | SSS | Pickguard Blanco | Cuerdas Daddario | Funda incluida | Vintage White</t>
  </si>
  <si>
    <t>SST62+/3TS</t>
  </si>
  <si>
    <t>Guitarra Electrica | Vintage Series | STR | RW | SSS | Pickguard Blanco | Cuerdas Daddario | Funda incluida | Sunburst 3 Tonos</t>
  </si>
  <si>
    <t>STL/ALDER/NA</t>
  </si>
  <si>
    <t xml:space="preserve">Guitarra Electrica | Alder Series | TLE | Diapason Maple | SS | Pickguard Blanco | Natural _x000D_
</t>
  </si>
  <si>
    <t>STL/ALDER/3TS</t>
  </si>
  <si>
    <t>Guitarra Electrica | Alder Series | TLE | Diapason Maple | SS | Pickguard Blanco | Sunburst 3 tonos</t>
  </si>
  <si>
    <t>STL/ASH/NA</t>
  </si>
  <si>
    <t xml:space="preserve">Guitarra Electrica | Ash Series | TLE | Diapason Maple | SS | Pickguard Blanco | Natural Ash _x000D_
</t>
  </si>
  <si>
    <t>STL/H/NA</t>
  </si>
  <si>
    <t>Guitarra Electrica |Ash Series | TLE  Hollow Body | Diapason Maple | SS| Pickguard Blanco | Natural Ash</t>
  </si>
  <si>
    <t>STL/H/3TS</t>
  </si>
  <si>
    <t>Guitarra Electrica | Ash Series | TLE  Hollow Body | Diapason Maple | SS | Pickguard Blanco | Sunburst 3 tonos</t>
  </si>
  <si>
    <t>STL50+/BSB</t>
  </si>
  <si>
    <t>Guitarra Electrica | Vintage Series | TLE | MN | SS | Pickguard Blanco | Butterscotch Blonde</t>
  </si>
  <si>
    <t>TEXAS</t>
  </si>
  <si>
    <t>AG10-LC5-TS TEX</t>
  </si>
  <si>
    <t>Guitarra Electroacustica | Cutaway | 5 bandas EQ | Afinador | Tapa Abedul | Tensor | XLR+plug | Funda acolchada | Sunburst</t>
  </si>
  <si>
    <t>AG60-LC5-3TS TEX</t>
  </si>
  <si>
    <t>Guitarra Electroacustica | Cutaway | 5 bandas EQ | Afinador | Tapa Abedul | Tensor | XLR+plug | Funda acolchada | Cenefa Madreperla | Fondo en 2 piezas | Sunburst</t>
  </si>
  <si>
    <t>BC-650</t>
  </si>
  <si>
    <t>Afinador | Digital | Con leds | Para guitarra/Electrica/Acustica/Bajo</t>
  </si>
  <si>
    <t>BC-850</t>
  </si>
  <si>
    <t>Afinador | Digital Cromatico | Display LCD</t>
  </si>
  <si>
    <t>CG20-LC5-NAT TEX</t>
  </si>
  <si>
    <t>Guitarra Clasica electroacustica | 5 bandas EQ | Afinador | Tapa enchapada Pino Spruce | XLR+ Plug | Tensor | Funda acolchada |</t>
  </si>
  <si>
    <t>CG20-17A-NAT TEX</t>
  </si>
  <si>
    <t>Guitarra Clasica electroacustica| 3 bandas EQ | Afinador | Tapa Pino Spruce | Aro y fondo Nogal | Tensor | Funda acolchada | Natural</t>
  </si>
  <si>
    <t>CG30-7545-NAT TEX</t>
  </si>
  <si>
    <t>Guitarra Clasica electroacustica | 4 bandas EQ | Tapa enchapada Pino Spruce | Plug | Tensor | Funda acolchada |</t>
  </si>
  <si>
    <t>EG-PSG1-BK TEX</t>
  </si>
  <si>
    <t>Guitarra electrica | Tipo SG | Diap. Rosewood |  2 micrófonos dobles | Black</t>
  </si>
  <si>
    <t>EG-PSG1-WR TEX</t>
  </si>
  <si>
    <t xml:space="preserve">Guitarra electrica | Tipo SG | Diap. Rosewood |Color Wine red </t>
  </si>
  <si>
    <t>EG-P15B-TEX</t>
  </si>
  <si>
    <t>EG-P15LB-TEX</t>
  </si>
  <si>
    <t>EG-P15MB-TEX</t>
  </si>
  <si>
    <t xml:space="preserve">Guitarra electrica | Tipo STR | Diap, Rosewood |  3 micrófonos simples | Metallic Blue _x000D_
</t>
  </si>
  <si>
    <t>EG-P15MS-TEX</t>
  </si>
  <si>
    <t xml:space="preserve">Guitarra electrica | Tipo STR | Diap, Rosewood |  3 micrófonos simples | Metallic Silver _x000D_
</t>
  </si>
  <si>
    <t>EG-P15MWR-TEX</t>
  </si>
  <si>
    <t>Guitarra electrica | Tipo STR | Diap, Rosewood |  3 micrófonos simples | Metallic Wine Red</t>
  </si>
  <si>
    <t>EG-P15WR-TEX</t>
  </si>
  <si>
    <t>EG-P25CS-TEX</t>
  </si>
  <si>
    <t>Guitarra electrica | Tipo LP | Diap. Rosewood |  2 microfonos dobles | Cherry Burts</t>
  </si>
  <si>
    <t>EG-P25-2TS TEX</t>
  </si>
  <si>
    <t>Guitarra electrica | Tipo LP | Diap. Rosewood | 2 microfonos dobles | Sunburts 2 Tonos</t>
  </si>
  <si>
    <t>EG-P253TS-TEX</t>
  </si>
  <si>
    <t>Guitarra electrica | Tipo LP | Diap. Rosewood |  2 microfonos dobles | Sunburts 3 Tonos</t>
  </si>
  <si>
    <t>E81-BK</t>
  </si>
  <si>
    <t>E81-U</t>
  </si>
  <si>
    <t>Bajo electrico | Tipo JB | 4 cuerdas | Diap. Rosewood |  2 microfonos simples | Azul</t>
  </si>
  <si>
    <t>E81-2TS</t>
  </si>
  <si>
    <t>Bajo electrico | Tipo JB | 4 cuerdas | Diap. Rosewood |  2 microfonos simples | Sunburts 2 tonos</t>
  </si>
  <si>
    <t>E81-3TS</t>
  </si>
  <si>
    <t>GST-G16B</t>
  </si>
  <si>
    <t>Correa | Para/Guitarra/Bajo |  Color:  Black</t>
  </si>
  <si>
    <t>GST-P001B</t>
  </si>
  <si>
    <t>Correa | Para/Guitarra/Bajo |  Tipo Cinta | Color: Black</t>
  </si>
  <si>
    <t>UG30-300T-NAT TEX</t>
  </si>
  <si>
    <t>Guitarlele electroacustico  | Cuerdas de Nylon | 3 bandas EQ | Afinador | Cuerpo de Sapela |Funda acolchada |</t>
  </si>
  <si>
    <t>THUNDER</t>
  </si>
  <si>
    <t>DF002</t>
  </si>
  <si>
    <t>Soporte de teclado | Tipo tijera | Metalico | Altura Min 64cm -Max 98cm | Soporta 40 Kg | Peso 2.9Kg | Negro |</t>
  </si>
  <si>
    <t>DF009</t>
  </si>
  <si>
    <t>Atril | Tipo plegable | Metalico | Altura Min 64cm /Max 127cm | Peso 1.25Kg | Negro|</t>
  </si>
  <si>
    <t>DF013</t>
  </si>
  <si>
    <t>Atril | Tipo Director | Bandeja Metalica perforada | Altura Min 94cm -Max 142cm | Peso 3.8Kg |Negro |</t>
  </si>
  <si>
    <t>DG016</t>
  </si>
  <si>
    <t>Soporte | Para guitarra | De piso 3 patas | Metalico | Altura Min 67cm -Max 78cm | Con cuello |Negro |</t>
  </si>
  <si>
    <t>H-4R</t>
  </si>
  <si>
    <t>Soporte | Para Hi Hat | pesado | patas doble | regulable</t>
  </si>
  <si>
    <t>JBCH-25</t>
  </si>
  <si>
    <t>Carrillon | 25 barras Bronce | con soporte</t>
  </si>
  <si>
    <t>JBCH-36</t>
  </si>
  <si>
    <t>Cortina | Musica/Bar Chines/Carrillon | 36 barras Bronce | con soporte</t>
  </si>
  <si>
    <t>JBJD-109</t>
  </si>
  <si>
    <t>Tambora | de madera | parches de cuero con golpeador</t>
  </si>
  <si>
    <t>JBJ1044-BK THU</t>
  </si>
  <si>
    <t>Bateria | Para niño | 3 cuerpos | bombo 12"x10 | 6T | T:  8" | Red 8"  | Plato 8" | color:  Negro</t>
  </si>
  <si>
    <t>JBJ1044-WR THU</t>
  </si>
  <si>
    <t>Bateria | Para niño | 3 cuerpos | bombo 12"x10 | 6T | T:  8" | Red 8"  | Plato 8" | color:  Bordo</t>
  </si>
  <si>
    <t>JBP0901-WR THU</t>
  </si>
  <si>
    <t>Bateria 5 cpos, STD, c/fierros, c/Platos 14HH+16Cr, Hardware BK, c: Bordo</t>
  </si>
  <si>
    <t>JBSH2-1</t>
  </si>
  <si>
    <t>Congas | set | 11" + 12" | color madera | c/sop maceta x 2</t>
  </si>
  <si>
    <t>JBSH2-1ZJ</t>
  </si>
  <si>
    <t>Congas | set | 11" + 12" | color madera c/sop</t>
  </si>
  <si>
    <t>JBS-601</t>
  </si>
  <si>
    <t xml:space="preserve">Bongo de madera, cuerpo maciso 6" + 7", tensor fino, aro recto  _x000D_
</t>
  </si>
  <si>
    <t>JBTBS-1413</t>
  </si>
  <si>
    <t>Timbaleta | 13" y 14"  | acero | c/soporte y cencerro 6"</t>
  </si>
  <si>
    <t>JBTB-1413</t>
  </si>
  <si>
    <t>Timbaleta | 13" y 14"  | acero | c/soporte</t>
  </si>
  <si>
    <t>KS-13B</t>
  </si>
  <si>
    <t>Soporte | Para 3 teclados</t>
  </si>
  <si>
    <t>KS-14A</t>
  </si>
  <si>
    <t>Soporte | Para Teclado simple tipo mesa</t>
  </si>
  <si>
    <t>LT20M101-4</t>
  </si>
  <si>
    <t>Shaker | Huevito de mano | varios colores | x 20 Unidades</t>
  </si>
  <si>
    <t>LT20N11-4B</t>
  </si>
  <si>
    <t>Cascabel | de mano | varios colores | x 20 Unidades</t>
  </si>
  <si>
    <t>MS-16AC</t>
  </si>
  <si>
    <t>Atril | Plegable | Economico | con patas en caño plano | c/funda |  color: Negro</t>
  </si>
  <si>
    <t>MS-16C</t>
  </si>
  <si>
    <t>Atril | Plegable | Economico | con patas en caño plano | color:  Cromado</t>
  </si>
  <si>
    <t>PALS-3</t>
  </si>
  <si>
    <t>Soporte de bafle | Aluminio | Altura Min 110cm -Max 180cm |Patas extra largas | Gris | Precio x Unidad |</t>
  </si>
  <si>
    <t>PBS-002</t>
  </si>
  <si>
    <t>Atril | Tipo Director | Bandeja Metalica perforada | Altura Min 63cm -Max 112cm | Patas de Acero | Negro |</t>
  </si>
  <si>
    <t>PGS-020</t>
  </si>
  <si>
    <t>Soporte de guitarra | De piso 3 patas | Metalico | Altura Min 63cm -Max 74cm | Con cuello |Negro |</t>
  </si>
  <si>
    <t>PKS-002</t>
  </si>
  <si>
    <t>Soporte de teclado | Tipo tijera | Metalico | Altura Min 64cm -Max 98cm | Negro |</t>
  </si>
  <si>
    <t>PKS-010</t>
  </si>
  <si>
    <t>Soporte de teclado | Tipo tijera | Doble barra | Sistema de regulación rápido automática | Metalico | Altura Min 64cm -Max 98cm | Negro |</t>
  </si>
  <si>
    <t>SB400</t>
  </si>
  <si>
    <t>Soporte de bafle |  Metalico | Altura Min 110cm -Max 168cm | Peso 3.5Kg | Patas extra largas | Negro | Precio x Unidad |</t>
  </si>
  <si>
    <t>SH33</t>
  </si>
  <si>
    <t>Guiro | con peine</t>
  </si>
  <si>
    <t>SH38-1</t>
  </si>
  <si>
    <t>Guiro | torpedo con peine</t>
  </si>
  <si>
    <t>THD120</t>
  </si>
  <si>
    <t>Bateria Electronica | 7 Pads | Tambor Dual Zone | 3 Toms | Bombo | Hi Hat | 2 Platillos | 250 Sonidos | 20 Preset | USB | Entrada Auxiliar</t>
  </si>
  <si>
    <t>THD130-MESH</t>
  </si>
  <si>
    <t>Bateria Electronica | 8 Pads | Tambor Dual Zone c/ Mesh | 3 Toms | Bombo Remoto | Hi Hat | 2 Platillos | 250 Sonidos | 20 Preset | USB | Entrada Auxiliar</t>
  </si>
  <si>
    <t>THD131</t>
  </si>
  <si>
    <t>Bateria Electronica | 8 Pads | Tambor Dual Zone | 3 Toms | Bombo Remoto | Hi Hat | 2 Platillos | 250 Sonidos | 20 Preset | USB | Entrada Auxiliar</t>
  </si>
  <si>
    <t>THD200</t>
  </si>
  <si>
    <t>Bateria Electronica | 8 Pads | Tambor y 3 Toms Dual Zone |  Bombo Pad | Hi Hat | 2 Platillos Dual Zone | 458 Sonidos | 26 Preset | USB |  FX |  EQ | Entrada Auxiliar</t>
  </si>
  <si>
    <t>TKL</t>
  </si>
  <si>
    <t>0908271131011231</t>
  </si>
  <si>
    <t>Rackera | FX210 | de 10U | de Plastico Moldeado</t>
  </si>
  <si>
    <t>0908271142134704</t>
  </si>
  <si>
    <t>Rackera | FX212 | de 12U | de Plastico Moldeado</t>
  </si>
  <si>
    <t>100407115736334</t>
  </si>
  <si>
    <t>Estuche | Semi-Rigido | Para Guit. electrica | Contorno rectangular | 06030/BL</t>
  </si>
  <si>
    <t>TORNADO</t>
  </si>
  <si>
    <t>GS-2705BE</t>
  </si>
  <si>
    <t>Display  de piso para 5 Guitarras, color Bk</t>
  </si>
  <si>
    <t>MDS-D800N</t>
  </si>
  <si>
    <t>Soporte para Harmonica</t>
  </si>
  <si>
    <t>TND5255CDK</t>
  </si>
  <si>
    <t xml:space="preserve">BATERIA | Tornado | STANDARD | Negra | 5 cuerpos | Con 4 Fierros + B200 + Platillos | B22" | TT12" | TT13" | TF16" | R14"x5,5 </t>
  </si>
  <si>
    <t>TORNADO PA</t>
  </si>
  <si>
    <t>MHB-J101</t>
  </si>
  <si>
    <t>Pipeta | Plastica  para microfono</t>
  </si>
  <si>
    <t>MSA-JA01</t>
  </si>
  <si>
    <t xml:space="preserve">Rosca (inserto)Adpatadora para Pipeta de Microfono de paso regular a paso fino </t>
  </si>
  <si>
    <t>VALENCIA</t>
  </si>
  <si>
    <t>CEBR100 4/4</t>
  </si>
  <si>
    <t>Puente | para Cello | 4/4 |</t>
  </si>
  <si>
    <t>CE160F 1/2</t>
  </si>
  <si>
    <t>Cello | de Estudio | 1/2 | Estilo Frances | c:Solido | LyF:Arce | c/Arco y Resina | c/Funda</t>
  </si>
  <si>
    <t>CE160F 3/4</t>
  </si>
  <si>
    <t>Cello | de Estudio | 3/4 | Estilo Frances | c:Solido | LyF:Arce | c/Arco y Resina | c/Funda</t>
  </si>
  <si>
    <t>CE160F 4/4</t>
  </si>
  <si>
    <t>Cello | de Estudio | 4/4 | Estilo Frances | c:Solido | LyF:Arce | c/Arco y Resina | c/Funda</t>
  </si>
  <si>
    <t>OB160C 3/4</t>
  </si>
  <si>
    <t>Contrabajo |PREMIER | Concierto |3/4 | c/Arco /resina | c/Funda especial</t>
  </si>
  <si>
    <t>OB160F 1/2</t>
  </si>
  <si>
    <t>Contrabajo | de Estudio | 1/2 | c/Arco /resina | c/Funda</t>
  </si>
  <si>
    <t>OB160F 1/4</t>
  </si>
  <si>
    <t>Contrabajo | de Estudio | 1/4 | c/Arco /resina | c/Funda</t>
  </si>
  <si>
    <t>OB160F 3/4</t>
  </si>
  <si>
    <t>Contrabajo | de Estudio | 3/4 | c/Arco /resina | c/Funda</t>
  </si>
  <si>
    <t>VA160 16"</t>
  </si>
  <si>
    <t>Viola  | de Estudio | 16" | t:Abeto Solido | Clav: Eb|  Diap: Arce | c:Mate c/Arco | Resina | c/estuche Liviano</t>
  </si>
  <si>
    <t>VC102</t>
  </si>
  <si>
    <t>Guitarra Clasica | de Estudio | Tamaño Mini | (22") | Color: Natural</t>
  </si>
  <si>
    <t>VC102BUS</t>
  </si>
  <si>
    <t>Guitarra Clasica | de Estudio | Tamaño Mini | (22") | Color: Azul Esfumado</t>
  </si>
  <si>
    <t>VC103</t>
  </si>
  <si>
    <t>Guitarra Clasica | de Estudio | Tamaño Niño | (24") | Color: Natural</t>
  </si>
  <si>
    <t>VC103RDS</t>
  </si>
  <si>
    <t>Guitarra Clasica | de Estudio | Tamaño Niño | (24") | Color: Rojo Esfumado</t>
  </si>
  <si>
    <t>VC104</t>
  </si>
  <si>
    <t>Guitarra Clasica | de Estudio | Tamaño Standard | (25") | Color: Natural</t>
  </si>
  <si>
    <t>VC104BK</t>
  </si>
  <si>
    <t>Guitarra Clasica | de Estudio | Tamaño Standard | (25") | Color: Negro</t>
  </si>
  <si>
    <t>VC104BUS</t>
  </si>
  <si>
    <t>Guitarra Clasica | de Estudio | Tamaño Standard | (25") | Color: Azul Esfumado</t>
  </si>
  <si>
    <t>VC104K</t>
  </si>
  <si>
    <t>Guitarra Clasica | de Estudio Avanzado | Tamaño Standard | Pack C/Funda y Afinador | Color: Natural</t>
  </si>
  <si>
    <t>https://todomusica.com.ar/guitarras-acusticas/6736-vc104k.html</t>
  </si>
  <si>
    <t>VC104PPS</t>
  </si>
  <si>
    <t>Guitarra Clasica | de Estudio | Tamaño Standard | (25") | Color: Violeta Esfumado</t>
  </si>
  <si>
    <t>VC203</t>
  </si>
  <si>
    <t>Guitarra Clasica | Intermedio | Tamaño Niño | Color: Natural Satinada</t>
  </si>
  <si>
    <t>https://todomusica.com.ar/guitarras-acusticas/7288-3-4-guitar-vintage-natural.html</t>
  </si>
  <si>
    <t>VC203CSB</t>
  </si>
  <si>
    <t>Guitarra Clasica | Intermedio | Tamaño Niño | Color Esfumado Clasico Satinado</t>
  </si>
  <si>
    <t>https://todomusica.com.ar/guitarras-acusticas/7289-3-4-guitar-classic-sunburst.html</t>
  </si>
  <si>
    <t>VC204CSB</t>
  </si>
  <si>
    <t>Guitarra Clasica | Intermedio | Tamaño Standard | Color: Esfumado Clasico Satinado</t>
  </si>
  <si>
    <t>VC304ASB</t>
  </si>
  <si>
    <t>Guitarra Clasica | Estudio Superior | Tamaño 4/4 | Tapa Abeto | Mango Caoba | Color: Esfumado Antiguo Satinado</t>
  </si>
  <si>
    <t>VEB100/B 4/4</t>
  </si>
  <si>
    <t>Boton | para violin | 4/4 | de madera</t>
  </si>
  <si>
    <t>VEB100/E 4/4</t>
  </si>
  <si>
    <t>Boton | para violin | 4/4 | Ébano</t>
  </si>
  <si>
    <t>VPG100/E 4/4</t>
  </si>
  <si>
    <t>Clavija | p/Violin 4/4 | Ébano</t>
  </si>
  <si>
    <t>VPG100/HB 4/4</t>
  </si>
  <si>
    <t>Clavija | p/Violin 4/4 | madera dura | color negro</t>
  </si>
  <si>
    <t>VTH100 4/4</t>
  </si>
  <si>
    <t>Tira | Cordal p/Violin | 4/4 |</t>
  </si>
  <si>
    <t>V160 1/16</t>
  </si>
  <si>
    <t>Violin | de Estudio | 1/16 | t:Abeto | Clav y Diap: Arce | c/Arco | Resina | c/estuche Liviano</t>
  </si>
  <si>
    <t>V160 1/2</t>
  </si>
  <si>
    <t>Violin | de Estudio | 1/2 | t:Abeto | Clav y Diap: Arce | c/Arco | Resina | c/estuche Liviano</t>
  </si>
  <si>
    <t>V160 1/4</t>
  </si>
  <si>
    <t>Violin | de Estudio | 1/4 | t:Abeto | Clav y Diap: Arce | c/Arco | Resina | c/estuche Liviano</t>
  </si>
  <si>
    <t>V160 1/8</t>
  </si>
  <si>
    <t>Violin | de Estudio | 1/8 | t:Abeto | Clav y Diap: Arce | c/Arco | Resina | c/estuche Liviano</t>
  </si>
  <si>
    <t>V160 3/4</t>
  </si>
  <si>
    <t>Violin | de Estudio | 3/4 | t:Abeto | Clav y Diap: Arce | c/Arco | Resina | c/estuche Liviano</t>
  </si>
  <si>
    <t>V160 4/4</t>
  </si>
  <si>
    <t>Violin | de Estudio | 4/4 | t:Abeto | Clav y Diap: Arce | c/Arco | Resina | c/estuche Liviano</t>
  </si>
  <si>
    <t>ZILDJIAN</t>
  </si>
  <si>
    <t>AA14HPR</t>
  </si>
  <si>
    <t>Platillo |  Avedis Series  |  14"  |  Hi-Hat  |  Avedis Hi-Hat 14"  |  Vintage series</t>
  </si>
  <si>
    <t>AA18C</t>
  </si>
  <si>
    <t>Platillo |  Avedis Series  |  18"  |  Crash  |  Avedis Crash 18"  |  Vintage series</t>
  </si>
  <si>
    <t>AA19C</t>
  </si>
  <si>
    <t>Platillo |  Avedis Series  |  19"  |  Crash  |  Avedis Crash 19"  |  Vintage series</t>
  </si>
  <si>
    <t>AA20R</t>
  </si>
  <si>
    <t>Platillo |  Avedis Series  |  20"  |  Ride  |  Avedis Ride 20"  |  Vintage series</t>
  </si>
  <si>
    <t>AA21R</t>
  </si>
  <si>
    <t>Platillo |  Avedis Series  |  21"  |  Ride  |  Avedis Ride 21"  |  Vintage series</t>
  </si>
  <si>
    <t>AA22R</t>
  </si>
  <si>
    <t>Platillo |  Avedis Series  |  22"  |  Ride  |  Avedis Ride 22"  |  Vintage series</t>
  </si>
  <si>
    <t>ACITYP248</t>
  </si>
  <si>
    <t>Set Platillos |  A Series  |  12"New Beat HiHat - 14" Fast Crash - 18" Uptpwn Ride | City Pack</t>
  </si>
  <si>
    <t>ACP123</t>
  </si>
  <si>
    <t>Set Platillos |  A Custom Series  | Custom HiHat 14" + Custom Crash 16" +  Medium Ride 20" + Crash Custom 18"</t>
  </si>
  <si>
    <t>ACP25</t>
  </si>
  <si>
    <t>Platillo |  A Custom Series  |  23"  |  Ride  |  A Custom 25TH Aniversary *Limit Edition*</t>
  </si>
  <si>
    <t>ACP4681</t>
  </si>
  <si>
    <t>Set Platillos |  A Custom Series  |  14" Mastersound HiHat - 16" Crash - 18" Crash -  Sweet Ride 21"</t>
  </si>
  <si>
    <t>AC0801G</t>
  </si>
  <si>
    <t>Set Platillos |  A Custom Series  |  14" Mastersound HiHat - 17" Fast Crash - 18" EFX - 21" Aniversary Ride | Golpel Pack</t>
  </si>
  <si>
    <t>ARWN</t>
  </si>
  <si>
    <t>Palillos | Rock | Punta Madera | Natural | Hickory | Diametro .625  | Largo 16,625" | (MCx6)</t>
  </si>
  <si>
    <t>ASBS</t>
  </si>
  <si>
    <t>Palillos | Bill Stewart | Punta Madera | Natural | Hickory |  Diametro .500  | Largo 15,875" |  (MCx6)</t>
  </si>
  <si>
    <t>ASES</t>
  </si>
  <si>
    <t>Palillos | Eric Singer | Punta Madera | Natural | Hickory | Diametro .620 | Largo 16" | (MCx6)</t>
  </si>
  <si>
    <t>ASMK</t>
  </si>
  <si>
    <t>Palillos  | Manu Katche | Punta Madera | Natural | Hickory | Diametro .550 | Largo 15.9" | (MCx6)</t>
  </si>
  <si>
    <t>ASRH</t>
  </si>
  <si>
    <t>Palillos | Roy Haynes | Punta Madera | Orange | Hickory | Diametro .550 | Largo 15,875" | (MCx6)</t>
  </si>
  <si>
    <t>ASRV</t>
  </si>
  <si>
    <t>Palillos | Ronnie Vanucci | Punta Madera | Natural | Maple |  Diametro .610 | Largo 16,5" | (MCx6)</t>
  </si>
  <si>
    <t>AZ57</t>
  </si>
  <si>
    <t>Set Platillos |  A Series  |  15" Fast Crash - 17" Fast Crash  | Fast Crash Pack</t>
  </si>
  <si>
    <t>A0024</t>
  </si>
  <si>
    <t>Platillo |  A Series  |  20"  |  Crash-Ride  |  Avedis Crash Ride 20"</t>
  </si>
  <si>
    <t>A0034</t>
  </si>
  <si>
    <t>Platillo |  A Series  |  20"  |  Ride  |  Avedis Medium Ride 20"</t>
  </si>
  <si>
    <t>A0036</t>
  </si>
  <si>
    <t>Platillo |  A Series  |  22"  |  Ride  |  Avedis Medium Ride 22"</t>
  </si>
  <si>
    <t>A0042</t>
  </si>
  <si>
    <t>Platillo |  A Series  |  20"  |  Ride  |  Avedis Ping Ride 20"</t>
  </si>
  <si>
    <t>A0070</t>
  </si>
  <si>
    <t>Platillo |  A Series  |  21"  |  Ride  |  A Mega Bell Ride Brillant 21"</t>
  </si>
  <si>
    <t>A0079</t>
  </si>
  <si>
    <t>Platillo |  A Series  |  21"  |  Ride  |  Avedis Sweet Ride 21"</t>
  </si>
  <si>
    <t>A0082</t>
  </si>
  <si>
    <t>Platillo |  A Series  |  23"  |  Ride  |  Avedis Sweet Ride 23"</t>
  </si>
  <si>
    <t>A0123</t>
  </si>
  <si>
    <t>Platillo |  A Series  |  14"  |  Hi-Hat  |  Avedis MasterSound Hi Hat 14" (Med Top, Heavy Bottom)</t>
  </si>
  <si>
    <t>A0133</t>
  </si>
  <si>
    <t>Platillo |  A Series  |  14"  |  Hi-Hat  |  Avedis New Beat 14"</t>
  </si>
  <si>
    <t>A0134</t>
  </si>
  <si>
    <t>Platillo | A Series | New Beat | 14" | Hi-Hat | Solo platillo Top</t>
  </si>
  <si>
    <t>A0135</t>
  </si>
  <si>
    <t>Platillo | A Series | New Beat | 14" | Hi-Hat | Solo platillo Bottom</t>
  </si>
  <si>
    <t>A0136</t>
  </si>
  <si>
    <t>Platillo |  A Series  |  15"  |  Hi-Hat  |  Avedis New Beat 15"</t>
  </si>
  <si>
    <t>A0150</t>
  </si>
  <si>
    <t>Platillo |  A Series  |  14"  |  Hi-Hat  |  Avedis Quick Beat 14"</t>
  </si>
  <si>
    <t>A0156</t>
  </si>
  <si>
    <t>Platillo |  A Series  |  15"  |  Hi-Hat  |  A Heavy Hi Hat Par Brilliant 15"</t>
  </si>
  <si>
    <t>A0206</t>
  </si>
  <si>
    <t>Platillo |  A Series  |  06"  |  Splash  |  Avedis Splash  6"</t>
  </si>
  <si>
    <t>A0210</t>
  </si>
  <si>
    <t>Platillo |  A Series  |  08"  |  Splash  |  Avedis Splash  8"</t>
  </si>
  <si>
    <t>A0211</t>
  </si>
  <si>
    <t>Platillo |  A Series  |  10"  |  Splash  |  Avedis Splash  10"</t>
  </si>
  <si>
    <t>A0212</t>
  </si>
  <si>
    <t>Platillo |  A Series  |  12"  |  Splash  |  Avedis Splash  12"</t>
  </si>
  <si>
    <t>A0223</t>
  </si>
  <si>
    <t>Platillo |  A Series  |  16"  |  Crash  |  Avedis Thin Crash 16"</t>
  </si>
  <si>
    <t>A0225</t>
  </si>
  <si>
    <t>Platillo |  A Series  |  18"  |  Crash  |  Avedis Thin Crash 18"</t>
  </si>
  <si>
    <t>A0226</t>
  </si>
  <si>
    <t>Platillo |  A Series  |  19"  |  Crash  |  Avedis Thin Crash 19"</t>
  </si>
  <si>
    <t>A0227</t>
  </si>
  <si>
    <t>Platillo |  A Series  |  20"  |  Crash  |  Avedis Thin Crash 20"</t>
  </si>
  <si>
    <t>A0230</t>
  </si>
  <si>
    <t>Platillo |  A Series  |  16"  |  Crash  |  Avedis Medium Thin Crash 16"</t>
  </si>
  <si>
    <t>A0231</t>
  </si>
  <si>
    <t>Platillo |  A Series  |  17"  |  Crash  |  Avedis Medium Thin Crash 17"</t>
  </si>
  <si>
    <t>A0232</t>
  </si>
  <si>
    <t>Platillo |  A Series  |  18"  |  Crash  |  Avedis Medium Thin Crash 18"</t>
  </si>
  <si>
    <t>A0233</t>
  </si>
  <si>
    <t>Platillo |  A Series  |  19"  |  Crash  |  Avedis Medium Thin Crash 19"</t>
  </si>
  <si>
    <t>A0234</t>
  </si>
  <si>
    <t>Platillo |  A Series  |  20"  |  Crash  |  Avedis Medium Thin Crash 20"</t>
  </si>
  <si>
    <t>A0240</t>
  </si>
  <si>
    <t>Platillo |  A Series  |  16"  |  Crash  |  Avedis Medium Crash 16"</t>
  </si>
  <si>
    <t>A0242</t>
  </si>
  <si>
    <t>Platillo |  A Series  |  18"  |  Crash  |  Avedis Medium Crash 18"</t>
  </si>
  <si>
    <t>A0250</t>
  </si>
  <si>
    <t>Platillo |  A Series  |  16"  |  Crash  |  Avedis Rock Crash 16"</t>
  </si>
  <si>
    <t>A0252</t>
  </si>
  <si>
    <t>Platillo |  A Series  |  18"  |  Crash  |  Avedis Rock Crash 18"</t>
  </si>
  <si>
    <t>A0265</t>
  </si>
  <si>
    <t>Platillo |  A Series  |  15"  |  Crash  |  Avedis Fast Crash 15"</t>
  </si>
  <si>
    <t>A0266</t>
  </si>
  <si>
    <t>Platillo |  A Series  |  16"  |  Crash  |  Avedis Fast Crash 16"</t>
  </si>
  <si>
    <t>A0268</t>
  </si>
  <si>
    <t>Platillo |  A Series  |  18"  |  Crash  |  Avedis Fast Crash 18"</t>
  </si>
  <si>
    <t>A0276</t>
  </si>
  <si>
    <t>Platillo |  A Series  |  16"  |  Crash  |  Avedis Heavy Crash 16"</t>
  </si>
  <si>
    <t>A0277</t>
  </si>
  <si>
    <t>Platillo |  A Series  |  17"  |  Crash  |  Avedis Heavy Crash 17"</t>
  </si>
  <si>
    <t>A0278</t>
  </si>
  <si>
    <t>Platillo |  A Series  |  18"  |  Crash  |  Avedis Heavy Crash 18"</t>
  </si>
  <si>
    <t>A0279</t>
  </si>
  <si>
    <t>Platillo |  A Series  |  19"  |  Crash  |  Avedis Heavy Crash 19"</t>
  </si>
  <si>
    <t>A0308</t>
  </si>
  <si>
    <t>Platillo |  A Series  |  08"  |  Splash  |  Avedis Flash Splash  8"</t>
  </si>
  <si>
    <t>A0310</t>
  </si>
  <si>
    <t>Platillo |  A Series  |  10"  |  Splash  |  Avedis Fast Splash 10"</t>
  </si>
  <si>
    <t>A0315</t>
  </si>
  <si>
    <t>Platillo |  A Series  |  22"  |  Ride  |  A Swish Knocker 22" con remaches</t>
  </si>
  <si>
    <t>A0344</t>
  </si>
  <si>
    <t>Platillo |  A Series  |  18"  |  China  |  Avedis China Boy Low 18"</t>
  </si>
  <si>
    <t>A0352</t>
  </si>
  <si>
    <t>Platillo |  A Series  |  16"  |  China  |  Avedis China Boy High 16"</t>
  </si>
  <si>
    <t>A0354</t>
  </si>
  <si>
    <t>Platillo |  A Series  |  18"  |  China  |  Avedis China Boy High 18"</t>
  </si>
  <si>
    <t>A0361</t>
  </si>
  <si>
    <t>Platillo |  A Series  |  21"  |  China  |  A Ultra Hammered China 21"</t>
  </si>
  <si>
    <t>A0369</t>
  </si>
  <si>
    <t>Platillo |  A Series  |  19"  |  China  |  A Ultra Hammered China 19"</t>
  </si>
  <si>
    <t>A0400</t>
  </si>
  <si>
    <t>Platillo |  A Stadium Series  |  10"  |  Crash  |  Platillo de choque orquestal (precio por unidad)</t>
  </si>
  <si>
    <t>A0609</t>
  </si>
  <si>
    <t>Platillo |  FX Oriental Series  |  9"  |  Oriental Trash Splash</t>
  </si>
  <si>
    <t>A0610</t>
  </si>
  <si>
    <t>Platillo |  FX Oriental Series  |  10"  |  China  |  FX Oriental China Trash 10"</t>
  </si>
  <si>
    <t>A0611</t>
  </si>
  <si>
    <t>Platillo |  FX Oriental Series  |  11"  |  Splash  |  FX Oriental Trash Splash 11"</t>
  </si>
  <si>
    <t>A0612</t>
  </si>
  <si>
    <t>Platillo |  FX Oriental Series  |  12"  |  China  |  FX Oriental China Trash 12"</t>
  </si>
  <si>
    <t>A0613</t>
  </si>
  <si>
    <t>Platillo |  FX Oriental Series  |  13"  |  China  |  FX Oriental China Trash 13"</t>
  </si>
  <si>
    <t>A0614</t>
  </si>
  <si>
    <t>Platillo |  FX Oriental Series  |  14"  |  China  |  FX Oriental China Trash 14"</t>
  </si>
  <si>
    <t>A0616</t>
  </si>
  <si>
    <t>Platillo |  FX Oriental Series  |  16"  |  China  |  FX Oriental China Trash 16"</t>
  </si>
  <si>
    <t>A0618</t>
  </si>
  <si>
    <t>Platillo |  FX Oriental Series  |  18"  |  China  |  FX Oriental China Trash 18"</t>
  </si>
  <si>
    <t>A0620</t>
  </si>
  <si>
    <t>Platillo |  FX Oriental Series  |  20"  |  China  |  FX Oriental China Trash 20"</t>
  </si>
  <si>
    <t>A0621</t>
  </si>
  <si>
    <t>Platillo |  FX Oriental Series  |  20"  |  Crash  |  FX Oriental Crash Of Doom 20"</t>
  </si>
  <si>
    <t>A0623</t>
  </si>
  <si>
    <t xml:space="preserve">Platillo |  FX Oriental Series  |  22"  |  Crash  |  FX Oriental Crash Of Doom 20" _x000D_
</t>
  </si>
  <si>
    <t>A0801R</t>
  </si>
  <si>
    <t>Set Platillos |  A Series  |  14" Mastersound HiHat - 17" Medium Thin Crash - 19" Medium Thin Crash - 20" Ping Ride | Rock Music Pack</t>
  </si>
  <si>
    <t>A20001</t>
  </si>
  <si>
    <t>Platillo |  EFX Series  |  06"  |  Zil-Bel  |  FX Zil-Bel 6"</t>
  </si>
  <si>
    <t>A20003</t>
  </si>
  <si>
    <t>Platillo |  EFX Series  |  07,5"  |  Zil-Bel  |  FX Zil-Bel 7.5" Volcano Cup</t>
  </si>
  <si>
    <t>A20079</t>
  </si>
  <si>
    <t>Platillo |  A Series  |  21"  |  Ride  |  Avedis Sweet Ride Brilllant 21"</t>
  </si>
  <si>
    <t>A20507</t>
  </si>
  <si>
    <t>Platillo |  A Custom Series  |  13"  |  Hi-Hat  |  A Custom Brillant Hi Hat 13"</t>
  </si>
  <si>
    <t>A20510</t>
  </si>
  <si>
    <t>Platillo |  A Custom Series  |  14"  |  Hi-Hat  |  A Custom Brillant Hi Hat 14"</t>
  </si>
  <si>
    <t>A20513</t>
  </si>
  <si>
    <t>Platillo |  A Custom Series  |  15"  |  Crash  |  A Custom Brillant Crash 15"</t>
  </si>
  <si>
    <t>A20514</t>
  </si>
  <si>
    <t>Platillo |  A Custom Series  |  16"  |  Crash  |  A Custom Brillant Crash 16"</t>
  </si>
  <si>
    <t>A20515</t>
  </si>
  <si>
    <t>Platillo |  A Custom Series  |  17"  |  Crash  |  A Custom Brillant Crash 17"</t>
  </si>
  <si>
    <t>A20516</t>
  </si>
  <si>
    <t>Platillo |  A Custom Series  |  18"  |  Crash  |  A Custom Brillant Crash 18"</t>
  </si>
  <si>
    <t>A20517</t>
  </si>
  <si>
    <t>Platillo |  A Custom Series  |  19"  |  Crash  |  A Custom Brillant Crash 19"</t>
  </si>
  <si>
    <t>A20518</t>
  </si>
  <si>
    <t>Platillo |  A Custom Series  |  20"  |  Ride  |  A Custom Brillant Ride 20"</t>
  </si>
  <si>
    <t>A20519</t>
  </si>
  <si>
    <t>Platillo |  A Custom Series  |  20"  |  Ride  |  A Custom Medium Ride 20"</t>
  </si>
  <si>
    <t>A20520</t>
  </si>
  <si>
    <t>Platillo |  A Custom Series  |  22"  |  Ride  |  A Custom Brillant Ride 22"</t>
  </si>
  <si>
    <t>A20522</t>
  </si>
  <si>
    <t>Platillo |  A Custom Series  |  20"  |  Ride  |  A Custom Ping Ride 20"</t>
  </si>
  <si>
    <t>A20523</t>
  </si>
  <si>
    <t>Platillo |  A Custom Series  |  22"  |  Ride  |  A Custom Medium Ride 22"</t>
  </si>
  <si>
    <t>A20525</t>
  </si>
  <si>
    <t>Platillo |  A Custom Series  |  14"  |  Crash  | A Custom Brillant 14"</t>
  </si>
  <si>
    <t>A20529</t>
  </si>
  <si>
    <t>Platillo |  A Custom Series  |  18"  |  China  |  A Custom China 18"</t>
  </si>
  <si>
    <t>A20530</t>
  </si>
  <si>
    <t>Platillo |  A Custom Series  |  20"  |  China  |  A Custom China 20"</t>
  </si>
  <si>
    <t>A20531</t>
  </si>
  <si>
    <t>Platillo |  A Custom Series  |  15"  |  Crash  |  A Custom Fast Crash 15"</t>
  </si>
  <si>
    <t>A20532</t>
  </si>
  <si>
    <t>Platillo |  A Custom Series  |  16"  |  Crash  |  A Custom Fast Crash 16"</t>
  </si>
  <si>
    <t>A20533</t>
  </si>
  <si>
    <t>Platillo |  A Custom Series  |  17"  |  Crash  |  A Custom Fast Crash 17"</t>
  </si>
  <si>
    <t>A20538</t>
  </si>
  <si>
    <t>Platillo |  A Custom Series  |  06"  |  Splash  |  A Custom Brillant 06"</t>
  </si>
  <si>
    <t>A20540</t>
  </si>
  <si>
    <t>Platillo |  A Custom Series  |  08"  |  Splash  |  A Custom Brillant 08"</t>
  </si>
  <si>
    <t>A20542</t>
  </si>
  <si>
    <t>Platillo |  A Custom Series  |  10"  |  Splash  |  A Custom Brillant 10"</t>
  </si>
  <si>
    <t>A20544</t>
  </si>
  <si>
    <t>Platillo |  A Custom Series  |  12"  |  Splash  |  A Custom Brillant 12"</t>
  </si>
  <si>
    <t>A20550</t>
  </si>
  <si>
    <t>Platillo |  A Custom Series  |  14"  |  Hi-Hat  |  A Custom Mastersound Hi Hat 14"</t>
  </si>
  <si>
    <t>A20553</t>
  </si>
  <si>
    <t>Platillo |  A Custom Series  |  15"  |  Hi-Hat  |  A Custom Mastersound Hi Hat 15"</t>
  </si>
  <si>
    <t>A20579-11</t>
  </si>
  <si>
    <t>Set Platillos |  A Custom Series  |  14" HiHat - 16" Crash - 18" Crash - 20" Medium Ride | Holiday Music Pack</t>
  </si>
  <si>
    <t>A20581</t>
  </si>
  <si>
    <t>Platillo |  A Custom Series  |  20"  |  Crash  |  A Custom Projection Crash 20"</t>
  </si>
  <si>
    <t>A20582</t>
  </si>
  <si>
    <t>Platillo |  A Custom Series  |  16"  |  Crash  |  A Custom Projection Crash 16"</t>
  </si>
  <si>
    <t>A20583</t>
  </si>
  <si>
    <t>Platillo |  A Custom Series  |  17"  |  Crash  |  A Custom Projection Crash 17"</t>
  </si>
  <si>
    <t>A20584</t>
  </si>
  <si>
    <t>Platillo |  A Custom Series  |  18"  |  Crash  |  A Custom Projection Crash 18"</t>
  </si>
  <si>
    <t>A20585</t>
  </si>
  <si>
    <t>Platillo |  A Custom Series  |  19"  |  Crash  |  A Custom Projection Crash 19"</t>
  </si>
  <si>
    <t>A20586</t>
  </si>
  <si>
    <t>Platillo |  A Custom Series  |  20"  |  Ride  |  A Custom Projection Ride 20"</t>
  </si>
  <si>
    <t>A20587</t>
  </si>
  <si>
    <t xml:space="preserve">Platillo |  A Custom Series  |  21"  |  Ride  |  A Custom Projection Ride 21" _x000D_
</t>
  </si>
  <si>
    <t>A20588</t>
  </si>
  <si>
    <t>Platillo |  A Custom Series  |  20"  |  Crash  |  A Custom Crash 20"</t>
  </si>
  <si>
    <t>A20700</t>
  </si>
  <si>
    <t>Platillo |  A Custom Series  |  14"  |  Hi-Hat  | A Custom Z-MAC Hit Hat Brillant 14"  Orquestal</t>
  </si>
  <si>
    <t>A20808</t>
  </si>
  <si>
    <t>Platillo |  A Custom Series  |  10"  |  EFX  |  A Custom EFX 10"</t>
  </si>
  <si>
    <t>A20814</t>
  </si>
  <si>
    <t>Platillo |  A Custom Series  |  14"  |  EFX  |  A Custom EFX 14"</t>
  </si>
  <si>
    <t>A20816</t>
  </si>
  <si>
    <t>Platillo |  A Custom Series  |  16"  |  EFX  |  A Custom EFX 16"</t>
  </si>
  <si>
    <t>A20818</t>
  </si>
  <si>
    <t>Platillo |  A Custom Series  |  18"  |  EFX  |  A Custom EFX 18"</t>
  </si>
  <si>
    <t>A20820</t>
  </si>
  <si>
    <t>Platillo |  A Custom Series  |  20"  |  EFX  |  A Custom EFX 20"</t>
  </si>
  <si>
    <t>A20826</t>
  </si>
  <si>
    <t>Platillo |  A Custom Series  |  16"  |  Crash  |  A Custom Medium Crash 16"</t>
  </si>
  <si>
    <t>A20827</t>
  </si>
  <si>
    <t>Platillo |  A Custom Series  |  17"  |  Crash  |  A Custom Medium Crash 17"</t>
  </si>
  <si>
    <t>A20828</t>
  </si>
  <si>
    <t>Platillo |  A Custom Series  |  18"  |  Crash  |  A Custom Medium Crash 18"</t>
  </si>
  <si>
    <t>A20829</t>
  </si>
  <si>
    <t>Platillo |  A Custom Series  |  19"  |  Crash  |  A Custom Medium Crash 19"</t>
  </si>
  <si>
    <t>A20830</t>
  </si>
  <si>
    <t xml:space="preserve">Platillo |  A Custom Series  |  20"  |  Crash  |  A Custom Medium Crash 20" _x000D_
</t>
  </si>
  <si>
    <t>A20836</t>
  </si>
  <si>
    <t xml:space="preserve">Platillo |  A Custom Series  |  16"  |  Crash  |  A Custom Rezo Crash 16" _x000D_
</t>
  </si>
  <si>
    <t>A20837</t>
  </si>
  <si>
    <t xml:space="preserve">Platillo |  A Custom Series  |  17"  |  Crash  |  A Custom Rezo Crash 17" _x000D_
</t>
  </si>
  <si>
    <t>A20838</t>
  </si>
  <si>
    <t xml:space="preserve">Platillo |  A Custom Series  |  18"  |  Crash  |  A Custom Rezo Crash 18" _x000D_
</t>
  </si>
  <si>
    <t>A20839</t>
  </si>
  <si>
    <t xml:space="preserve">Platillo |  A Custom Series  |  19"  |  Crash  |  A Custom Rezo Crash 19" _x000D_
</t>
  </si>
  <si>
    <t>A20840</t>
  </si>
  <si>
    <t xml:space="preserve">Platillo |  A Custom Series  |  120"  |  Crash  |  A Custom Rezo Crash 20" _x000D_
</t>
  </si>
  <si>
    <t>A391</t>
  </si>
  <si>
    <t>Set Platillos |  A Series  |  14" New Beat HiHat - 16" Medium Thin Crash - 18" Medium Thin Crash - 21" Sweet Ride |</t>
  </si>
  <si>
    <t>EFXP668</t>
  </si>
  <si>
    <t>Set Platillos |  EFX Series  |  06" Zil-Bel - 16" A Custom EFX - 18" Oriental China | Effect Cyball pack</t>
  </si>
  <si>
    <t>FXRCLG</t>
  </si>
  <si>
    <t>Platillo |  Concept Shop Series  |  20 a 23"  |  FX Raw Crash  |  Large Bell |  Forma irregular</t>
  </si>
  <si>
    <t>FXRCSM</t>
  </si>
  <si>
    <t>Platillo |  Concept Shop Series  |  20 a 23"  |  FX Raw Crash  |  Small Bell |  Forma irregular</t>
  </si>
  <si>
    <t>FXSPL10</t>
  </si>
  <si>
    <t xml:space="preserve">Platillo |  EFX Series  |  10"  | FX  Spiral Stacker </t>
  </si>
  <si>
    <t>FXSPL18</t>
  </si>
  <si>
    <t>Platillo |  EFX Series  |  18"  |  Spiral Trash  |  FX Spiral Trash 18"</t>
  </si>
  <si>
    <t>FXS10</t>
  </si>
  <si>
    <t>Platillo | FX Series | 10" | FX Stack Pair w/Mount</t>
  </si>
  <si>
    <t>FXS12</t>
  </si>
  <si>
    <t>Platillo | FX Series | 12" | FX Stack Pair w/Mount</t>
  </si>
  <si>
    <t>FXS14</t>
  </si>
  <si>
    <t>Platillo | FX Series | 14" | FX Stack Pair w/Mount</t>
  </si>
  <si>
    <t>FXS16</t>
  </si>
  <si>
    <t>Platillo | FX Series | 16" | FX Stack Pair w/Mount</t>
  </si>
  <si>
    <t>FXS8</t>
  </si>
  <si>
    <t>Platillo | FX Series |   8" | FX Stack Pair w/Mount</t>
  </si>
  <si>
    <t>ILHESSP</t>
  </si>
  <si>
    <t xml:space="preserve">Set Platillos I i Series | Esscencial Plus Pack | 13" Hi Hat - Crash 14" - Crash Ride 18" _x000D_
</t>
  </si>
  <si>
    <t>ILHEXP1</t>
  </si>
  <si>
    <t>Set Platillos I i Series | Expression Cymbal Pack | 14" Trash Crash Hi Hat Top + Crash de 17 "</t>
  </si>
  <si>
    <t>ILHEXP2</t>
  </si>
  <si>
    <t>Set Platillos I i Series | Expression Cymbal Pack 2 |  17 "Trash Crash + 18" Crash</t>
  </si>
  <si>
    <t>ILHP368</t>
  </si>
  <si>
    <t>Set Platillos I i Series | Family OIM Pack | 13" Hi Hat - Crash 16" - Crash Ride 18"</t>
  </si>
  <si>
    <t>ILHSTD</t>
  </si>
  <si>
    <t>Set Platillos I i Series | Standard Gig Cymbal Pack |  14" HiHats | 16 "Crash |  20" Ride</t>
  </si>
  <si>
    <t>ILH10S</t>
  </si>
  <si>
    <t>Platillo | i Series | 10" I Splash</t>
  </si>
  <si>
    <t>ILH14C</t>
  </si>
  <si>
    <t>Platillo | i Series | 14" I Crash</t>
  </si>
  <si>
    <t>ILH14HP</t>
  </si>
  <si>
    <t>Platillo | i Series | 14" I HiHat Pair</t>
  </si>
  <si>
    <t>ILH14MHP</t>
  </si>
  <si>
    <t>Platillo | i Series | 14" I Mastersound HiHat Pair</t>
  </si>
  <si>
    <t>ILH16BP</t>
  </si>
  <si>
    <t>Platillo | i Series | 16" I Band Pair w/ P0754 Nylon Straps</t>
  </si>
  <si>
    <t>ILH16C</t>
  </si>
  <si>
    <t>Platillo | i Series | 16" I Crash</t>
  </si>
  <si>
    <t>ILH16CH</t>
  </si>
  <si>
    <t>Platillo | i Series | 16" I China</t>
  </si>
  <si>
    <t>ILH17C</t>
  </si>
  <si>
    <t>Platillo | i Series | 17" I Crash</t>
  </si>
  <si>
    <t>ILH17TRC</t>
  </si>
  <si>
    <t>Platillo | i Series | 17" I Trash Crash</t>
  </si>
  <si>
    <t>ILH18C</t>
  </si>
  <si>
    <t>Platillo | i Series | 18" I Crash</t>
  </si>
  <si>
    <t>ILH18CH</t>
  </si>
  <si>
    <t>Platillo | i Series | 18" I China</t>
  </si>
  <si>
    <t>ILH18CR</t>
  </si>
  <si>
    <t>Platillo | i Series | 18" I Crash Ride</t>
  </si>
  <si>
    <t>ILH19C</t>
  </si>
  <si>
    <t>Platillo | i Series | 19" I Crash</t>
  </si>
  <si>
    <t>ILH20CR</t>
  </si>
  <si>
    <t>Platillo | i Series | 20" I Crash Ride</t>
  </si>
  <si>
    <t>ILH20R</t>
  </si>
  <si>
    <t>Platillo | i Series | 20" I Ride</t>
  </si>
  <si>
    <t>ILH22R</t>
  </si>
  <si>
    <t xml:space="preserve">Platillo | i Series | 22" I Ride _x000D_
</t>
  </si>
  <si>
    <t>JZNN</t>
  </si>
  <si>
    <t>Palillos | Jazz | Punta Nylon | Natural | Hickory | Diametro .540 |  Largo 16" | (MCx6)</t>
  </si>
  <si>
    <t>KCD900</t>
  </si>
  <si>
    <t>Set Platillos |  K Custom Series  |  14" Dark HiHat - 16" Dark Crash - 18" Dark Crash - 20" Dark Ride |</t>
  </si>
  <si>
    <t>KCH390</t>
  </si>
  <si>
    <t>Set Platillos |  K Custom Series  |  14" Hybrid HiHat - 17" Hybrid Crash  - 21" Hybrid Ride |</t>
  </si>
  <si>
    <t>KCSP4681</t>
  </si>
  <si>
    <t>Set Platillos |  K Custom Series  |  14" HiHat - 16" Crash - 18" Crash - 21" Ride |  Special Dry</t>
  </si>
  <si>
    <t>KC0801W</t>
  </si>
  <si>
    <t>Set Platillos |  K Custom Series  |  14" Dark HiHat - 16" Fast Crash - 18" Fast Crash - 20" Medium Ride |</t>
  </si>
  <si>
    <t>KP100</t>
  </si>
  <si>
    <t>Set Platillos |  K Series | 15 "K Light Hi Hats + 19 "K Dark Thin Crash + 22 "K Light Ride + 17 "K Dark Thin Crash | Funda p/ platillos 22"</t>
  </si>
  <si>
    <t>KP110</t>
  </si>
  <si>
    <t>Set Platillos |  K Series | 14" K HiHats + 16" K Dark Medium Thin Crash + 20" K Ride + 18" K Dark Medium Thin Crash |</t>
  </si>
  <si>
    <t>KRM20R</t>
  </si>
  <si>
    <t>Platillo |  Kerope Series  |  20"  |  Ride  |  Kerope Medium Ride 20"</t>
  </si>
  <si>
    <t>KRM22R</t>
  </si>
  <si>
    <t>Platillo |  Kerope Series  |  22"  |  Ride  |  Kerope Medium Ride 22"</t>
  </si>
  <si>
    <t>KR14PR</t>
  </si>
  <si>
    <t>Platillo |  Kerope Series  |  14"  |  Hi-Hat  |  Kerope Hi-Hat 14"</t>
  </si>
  <si>
    <t>KR15PR</t>
  </si>
  <si>
    <t>Platillo |  Kerope Series  |  15"  |  Hi-Hat  |  Kerope Hi-Hat 15"</t>
  </si>
  <si>
    <t>KR18C</t>
  </si>
  <si>
    <t>Platillo |  Kerope Series  |  18"  |  Crash  |  Kerope Crash 18"</t>
  </si>
  <si>
    <t>KR19C</t>
  </si>
  <si>
    <t>Platillo |  Kerope Series  |  19"  |  Crash  |  Kerope Crash 19"</t>
  </si>
  <si>
    <t>KR20R</t>
  </si>
  <si>
    <t>Platillo |  Kerope Series  |  20"  |  Ride  |  Kerope Ride 20"</t>
  </si>
  <si>
    <t>KR22R</t>
  </si>
  <si>
    <t>Platillo |  Kerope Series  |  22"  |  Ride  |  Kerope Ride 22"</t>
  </si>
  <si>
    <t>KS5791</t>
  </si>
  <si>
    <t>Set Platillos |  K Series  |  15" Sweet HiHat - 17" Sweet Crash - 19" Sweet Crash - 21" Sweet Ride |</t>
  </si>
  <si>
    <t>K0518</t>
  </si>
  <si>
    <t>Platillo |  K Custom Series  |  18"  |  Crash  |  K Custom Special Dry Crash 18"</t>
  </si>
  <si>
    <t>K0702</t>
  </si>
  <si>
    <t>Platillo |  K Series  |  16"  |  Crash  |  K Sweet Crash 16"</t>
  </si>
  <si>
    <t>K0703</t>
  </si>
  <si>
    <t>Platillo |  K Series  |  17"  |  Crash  |  K Sweet Crash 17"</t>
  </si>
  <si>
    <t>K0704</t>
  </si>
  <si>
    <t>Platillo |  K Series  |  18"  |  Crash  |  K Sweet Crash 18"</t>
  </si>
  <si>
    <t>K0705</t>
  </si>
  <si>
    <t>Platillo |  K Series  |  19"  |  Crash  |  K Sweet Crash 19"</t>
  </si>
  <si>
    <t>K0712</t>
  </si>
  <si>
    <t>Platillo |  K Series  |  20"  |  Crash  |  K Sweet Crash 20"</t>
  </si>
  <si>
    <t>K0720</t>
  </si>
  <si>
    <t>Platillo |  K Series  |  14"  |  Hi-Hat  |  K Sweet Hi-Hat 14"</t>
  </si>
  <si>
    <t>K0723</t>
  </si>
  <si>
    <t>Platillo |  K Series  |  15"  |  Hi-Hat  |  K Sweet Hi-Hat 15"</t>
  </si>
  <si>
    <t>K0726</t>
  </si>
  <si>
    <t>Platillo |  K Series  |  16"  |  Hi-Hat  |  K Sweet Hi-Hat 16"</t>
  </si>
  <si>
    <t>K0731</t>
  </si>
  <si>
    <t>Platillo |  K Series  |  21"  |  Ride  |  K Sweet Ride 21"</t>
  </si>
  <si>
    <t>K0732</t>
  </si>
  <si>
    <t>Platillo |  K Series  |  23"  |  Ride  |  K Sweet Ride 23"</t>
  </si>
  <si>
    <t>K0800</t>
  </si>
  <si>
    <t>Set Platillos |  K Series  |  14" HiHat - 16" Dark Thin Crash - 18" Dark Crash - 20" Ride |</t>
  </si>
  <si>
    <t>K0801C</t>
  </si>
  <si>
    <t>Set Platillos |  K Series  |  15" Light HiHat - 17" Dark Thin Crash - 19" Dark Crash - 20" Crash Ride |  Country Music pack</t>
  </si>
  <si>
    <t>K0812</t>
  </si>
  <si>
    <t>Platillo |  K Series  |  14"  |  Hi-Hat  |  K Light Hi-Hat 14"</t>
  </si>
  <si>
    <t>K0817</t>
  </si>
  <si>
    <t>Platillo |  K Series  |  20"  |  Ride |  K Ride 20"</t>
  </si>
  <si>
    <t>K0820</t>
  </si>
  <si>
    <t>Platillo |  K Series  |  13"  |  Hi-Hat  |  K Matched Hi-Hat 13"</t>
  </si>
  <si>
    <t>K0823</t>
  </si>
  <si>
    <t>Platillo |  K Series  |  14"  |  Hi-Hat  |  K Hi-Hat 14"</t>
  </si>
  <si>
    <t>K0830</t>
  </si>
  <si>
    <t>Platillo |  K Series  |  22"  |  Ride |  K Ldark Medium Ride 22"</t>
  </si>
  <si>
    <t>K0832</t>
  </si>
  <si>
    <t>Platillo |  K Series  |  22"  |  Ride |  K Light Ride 22"</t>
  </si>
  <si>
    <t>K0834</t>
  </si>
  <si>
    <t>Platillo |  K Series  |  24"  |  Ride |  K Light Ride 24"</t>
  </si>
  <si>
    <t>K0846</t>
  </si>
  <si>
    <t>Platillo |  K Series  |  20"  |  Ride |  K Heavy Ride 20"</t>
  </si>
  <si>
    <t>K0854</t>
  </si>
  <si>
    <t>Platillo |  K Custom Series  |  20"  |  Ride  |  K Custom Medium  Ride 20"</t>
  </si>
  <si>
    <t>K0856</t>
  </si>
  <si>
    <t>Platillo |  K Custom Series  |  22"  |  Ride  |  K Custom Medium  Ride 22"</t>
  </si>
  <si>
    <t>K0857</t>
  </si>
  <si>
    <t>Platillo |  K Series  |  08"  |  Splash |  K Splash 08"</t>
  </si>
  <si>
    <t>K0858</t>
  </si>
  <si>
    <t>Platillo |  K Series  |  10"  |  Splash |  K Splash 10"</t>
  </si>
  <si>
    <t>K0859</t>
  </si>
  <si>
    <t>Platillo |  K Series  |  12"  |  Splash |  K Splash 12"</t>
  </si>
  <si>
    <t>K0881</t>
  </si>
  <si>
    <t>Platillo |  K Series  |  14"  |  China   |  K Mini China 14"</t>
  </si>
  <si>
    <t>K0888</t>
  </si>
  <si>
    <t>Platillo |  K Series  |  18"  |  Crash  |  K EFX Crash 18" Agujereado</t>
  </si>
  <si>
    <t>K0890</t>
  </si>
  <si>
    <t>Platillo |  K Series  |  16"  |  Crash  |  K EFX Crash 16" Agujereado</t>
  </si>
  <si>
    <t>K0901</t>
  </si>
  <si>
    <t>Platillo |  K Series  |  15"  |  Crash  |  K Dark Thin Crash 15"</t>
  </si>
  <si>
    <t>K0902</t>
  </si>
  <si>
    <t>Platillo |  K Series  |  16"  |  Crash  |  K Dark Thin Crash 16"</t>
  </si>
  <si>
    <t>K0903</t>
  </si>
  <si>
    <t>Platillo |  K Series  |  17"  |  Crash  |  K Dark Thin Crash 17"</t>
  </si>
  <si>
    <t>K0904</t>
  </si>
  <si>
    <t>Platillo |  K Series  |  18"  |  Crash  |  K Dark Thin Crash 18"</t>
  </si>
  <si>
    <t>K0905</t>
  </si>
  <si>
    <t>Platillo |  K Series  |  19"  |  Crash  |  K Dark Thin Crash 19"</t>
  </si>
  <si>
    <t>K0912</t>
  </si>
  <si>
    <t>Platillo |  K Series  |  20"  |  Crash  |  K Dark Thin Crash 20"</t>
  </si>
  <si>
    <t>K0913</t>
  </si>
  <si>
    <t>Platillo |  K Series  |  16"  |  Crash  |  K Dark Medium Thin Crash 16"</t>
  </si>
  <si>
    <t>K0914</t>
  </si>
  <si>
    <t>Platillo |  K Series  |  17"  |  Crash  |  K Dark Medium Thin Crash 17"</t>
  </si>
  <si>
    <t>K0915</t>
  </si>
  <si>
    <t>Platillo |  K Series  |  18"  |  Crash  |  K Dark medium Thin Crash 18"</t>
  </si>
  <si>
    <t>K0926</t>
  </si>
  <si>
    <t>Platillo |  K Series  |  16"  |  Hi-Hat  |  K Light Hi-Hat 16"</t>
  </si>
  <si>
    <t>K0930</t>
  </si>
  <si>
    <t>Platillo |  K Custom Series  |  08"  |  Splash  |  K Custom Splash 08"</t>
  </si>
  <si>
    <t>K0931</t>
  </si>
  <si>
    <t>Platillo |  K Custom Series  |  16"  | K Zildjian Cluster Crash</t>
  </si>
  <si>
    <t>K0932</t>
  </si>
  <si>
    <t>Platillo |  K Custom Series  |  10"  |  Splash  |  K Custom Splash 10"</t>
  </si>
  <si>
    <t>K0933</t>
  </si>
  <si>
    <t>Platillo |  K Custom Series  | 18" | K Zildjian Cluster Crash</t>
  </si>
  <si>
    <t>K0934</t>
  </si>
  <si>
    <t>Platillo |  K Custom Series  |  12"  |  Splash  |  K Custom Splash 12"</t>
  </si>
  <si>
    <t>K0935</t>
  </si>
  <si>
    <t>Platillo |  K Custom Series  |  20"  | K Zildjian Cluster Crash</t>
  </si>
  <si>
    <t>K0940</t>
  </si>
  <si>
    <t>Platillo |  K Custom Series  |  13"  |  Hi-Hat  |  K Custom Dark Hi-Hat 13"</t>
  </si>
  <si>
    <t>k0942</t>
  </si>
  <si>
    <t>Platillo |  K Custom Series  |  13"  |  Hi-Hat  |  K Custom Dark Hi-Hat Botton 13"  (solo Botton)</t>
  </si>
  <si>
    <t>K0943</t>
  </si>
  <si>
    <t>Platillo |  K Custom Series  |  14"  |  Hi-Hat  |  K Custom Dark Hi-Hat 14"</t>
  </si>
  <si>
    <t>K0949</t>
  </si>
  <si>
    <t xml:space="preserve">Platillo |  K Custom Series  |  14"  |  Crash  |  K Custom Dark Crash 14" _x000D_
</t>
  </si>
  <si>
    <t>K0950</t>
  </si>
  <si>
    <t xml:space="preserve">Platillo |  K Custom Series  |  15"  |  Crash  |  K Custom Dark Crash 15" _x000D_
</t>
  </si>
  <si>
    <t>K0951</t>
  </si>
  <si>
    <t>Platillo |  K Custom Series  |  16"  |  Crash  |  K Custom Dark Crash 16"</t>
  </si>
  <si>
    <t>K0952</t>
  </si>
  <si>
    <t>Platillo |  K Custom Series  |  17"  |  Crash  |  K Custom Dark Crash 17"</t>
  </si>
  <si>
    <t>K0953</t>
  </si>
  <si>
    <t>Platillo |  K Custom Series  |  18"  |  Crash  |  K Custom Dark Crash 18"</t>
  </si>
  <si>
    <t>K0954</t>
  </si>
  <si>
    <t>Platillo |  K Custom Series  |  19"  |  Trash  |  K Custom Hybrid 19 Inch Trash Smash</t>
  </si>
  <si>
    <t>K0960</t>
  </si>
  <si>
    <t xml:space="preserve">Platillo |  K Custom Series  |  14"  |  Hi-Hat  |  K Custom Special Dry Hi-Hat 14" _x000D_
</t>
  </si>
  <si>
    <t>K0963</t>
  </si>
  <si>
    <t>Platillo |  K Custom Series  |  21"  |  Ride  |  K Custom Dark Complex Ride 21"</t>
  </si>
  <si>
    <t>K0964</t>
  </si>
  <si>
    <t xml:space="preserve">Platillo |  K Custom Series  |  22"  |  Ride  |  K Custom Dark Complex Ride 22" _x000D_
</t>
  </si>
  <si>
    <t>K0965</t>
  </si>
  <si>
    <t>Platillo |  K Custom Series  |  20"  |  Ride  |  K Custom Dark Ride 20"</t>
  </si>
  <si>
    <t>K0967</t>
  </si>
  <si>
    <t>Platillo |  K Custom Series  |  22"  |  Ride  |  K Custom Dark Ride 22"</t>
  </si>
  <si>
    <t>K0968</t>
  </si>
  <si>
    <t>Platillo |  K Custom Series  |  22"  |  Ride  |  K Custom Dry Light Ride 22" (Medium Thin)</t>
  </si>
  <si>
    <t>K0969</t>
  </si>
  <si>
    <t>Platillo |  K Custom Series  |  21"  |  Ride  |  K Custom Special Dry Ride 21"</t>
  </si>
  <si>
    <t>K0970</t>
  </si>
  <si>
    <t>Platillo |  K Custom Series  |  17"  |  China  |  K Custom Dark China 17"</t>
  </si>
  <si>
    <t>K0971</t>
  </si>
  <si>
    <t>Platillo |  K Custom Series  |  21"  |  Ride  |  K Custom Organic Ride 21"</t>
  </si>
  <si>
    <t>K0976</t>
  </si>
  <si>
    <t>Platillo |  K Custom Series  |  22"  |  Ride  |  K Custom Dry Complex II Ride 22"</t>
  </si>
  <si>
    <t>K0978</t>
  </si>
  <si>
    <t>Platillo |  K Custom Series  |  19"  |  Crash  |  K Custom Dark Crash 19"</t>
  </si>
  <si>
    <t>K0979</t>
  </si>
  <si>
    <t>Platillo |  K Custom Series  |  20"  |  Crash  |  K Custom Dark Crash 20"</t>
  </si>
  <si>
    <t>K0980</t>
  </si>
  <si>
    <t>Platillo |  K Custom Series  |  14"  |  Crash  |  K Custom Dark Fast Crash 14"</t>
  </si>
  <si>
    <t>K0982</t>
  </si>
  <si>
    <t>Platillo |  K Custom Series  |  16"  |  Crash  |  K Custom Dark Fast Crash 16"</t>
  </si>
  <si>
    <t>K0983</t>
  </si>
  <si>
    <t>Platillo |  K Custom Series  |  17"  |  Crash  |  K Custom  Dark Fast Crash 17"</t>
  </si>
  <si>
    <t>K0984</t>
  </si>
  <si>
    <t>Platillo |  K Custom Series  |  18"  |  Crash  |  K Custom Dark Fast Crash 18"</t>
  </si>
  <si>
    <t>K0989</t>
  </si>
  <si>
    <t>Platillo |  K Custom Series  |  22"  |  Ride  |  K Custom High Definition Ride 22"</t>
  </si>
  <si>
    <t>K0990</t>
  </si>
  <si>
    <t>Platillo |  K Custom Series  |  16"  |  Crash  |  K Custom Session Crash 16"</t>
  </si>
  <si>
    <t>K0991</t>
  </si>
  <si>
    <t>Platillo |  K Custom Series  |  18"  |  Crash  |  K Custom Session Crash 18"</t>
  </si>
  <si>
    <t>K0993</t>
  </si>
  <si>
    <t>Platillo |  K Custom Series  |  14"  |  Hi-Hat  |  K Custom Session Hi-Hat 14" (Top Brillante  /  Botton Standard)</t>
  </si>
  <si>
    <t>K0994</t>
  </si>
  <si>
    <t xml:space="preserve">Platillo |  K Custom Series  |  14"  |  Hi-Hat  |  K Custom Session Hi-Hat 14"  Solo platillo Top _x000D_
</t>
  </si>
  <si>
    <t>K0997</t>
  </si>
  <si>
    <t>Platillo |  K Custom Series  |  20"  |  Ride  |  K Custom Session Ride 20"</t>
  </si>
  <si>
    <t>K0998</t>
  </si>
  <si>
    <t>Platillo |  K Custom Series  |  20"  |  Ride  |  K Custom Hybrid Ride 20"</t>
  </si>
  <si>
    <t>K0999</t>
  </si>
  <si>
    <t>Platillo |  K Custom Series  |  21"  |  Ride  |  K Custom Hybrid Ride 21"</t>
  </si>
  <si>
    <t>K1000.</t>
  </si>
  <si>
    <t>Platillo |  K Constantinople Series  |  18"  |  Crash  |  K Constantinopla Medium Light Crash Par 18"</t>
  </si>
  <si>
    <t>K1012</t>
  </si>
  <si>
    <t>Platillo |  K Constantinople Series  |  18"  |  Crash  |  K Constantinople Suspended 18"</t>
  </si>
  <si>
    <t>K1016</t>
  </si>
  <si>
    <t>Platillo |  K Constantinople Series  |  20"  |  Ride  |  K Constantinople Medium Ride 20"</t>
  </si>
  <si>
    <t>K1020</t>
  </si>
  <si>
    <t>Platillo |  K Constantinople Series  |  22"  |  Ride  |  K Constantinople Medium Ride 22"</t>
  </si>
  <si>
    <t>K1024</t>
  </si>
  <si>
    <t xml:space="preserve">Platillo |  K Constantinople Series  |  14"  |  Hi-Hat  |  K Constantinopla Hi Hat 14" _x000D_
</t>
  </si>
  <si>
    <t>K1027</t>
  </si>
  <si>
    <t xml:space="preserve">Platillo |  K Constantinople Series  |  16"  |  Crash  |  K Constantinople Crash 16" _x000D_
</t>
  </si>
  <si>
    <t>K1028</t>
  </si>
  <si>
    <t xml:space="preserve">Platillo |  K Constantinople Series  |  18"  |  Crash  |  K Constantinople Crash 18" _x000D_
</t>
  </si>
  <si>
    <t>K1060</t>
  </si>
  <si>
    <t xml:space="preserve">Platillo |  K Constantinople Series  |  20"  |  Ride  |  K Constantinople Bound 20" _x000D_
</t>
  </si>
  <si>
    <t>K1065</t>
  </si>
  <si>
    <t xml:space="preserve">Platillo |  K Constantinople Series  |  15"  |  Crash  |  K Constantinople Crash 15" _x000D_
</t>
  </si>
  <si>
    <t>K1066</t>
  </si>
  <si>
    <t>Platillo |  K Constantinople Series  |  16"  |  Crash  |  K Constantinople Crash 16"</t>
  </si>
  <si>
    <t>K1067</t>
  </si>
  <si>
    <t>Platillo |  K Constantinople Series  |  17"  |  Crash  |  K Constantinople Crash 17"</t>
  </si>
  <si>
    <t>K1068</t>
  </si>
  <si>
    <t>Platillo |  K Constantinople Series  |  18"  |  Crash  |  K Constantinople Crash 18"</t>
  </si>
  <si>
    <t>K1069</t>
  </si>
  <si>
    <t>Platillo |  K Constantinople Series  |  19"  |  Crash-Ride |  K Constantinople Crash Ride  19"</t>
  </si>
  <si>
    <t>K1070</t>
  </si>
  <si>
    <t>Platillo |  K Constantinople Series  |  14"  |  Hi-Hat  |  K Constantinopla Hi Hat 14"</t>
  </si>
  <si>
    <t>K1101</t>
  </si>
  <si>
    <t>Platillo |  K Constantinople Series  |  22"  |  Ride  |  K Constantinople Thin Ride Over Hammered 22"</t>
  </si>
  <si>
    <t>K1113</t>
  </si>
  <si>
    <t>Platillo |  K Constantinople Series  |  20"  |  Ride  |  K Constantinople Ride Med Thin Low 20"</t>
  </si>
  <si>
    <t>K1114</t>
  </si>
  <si>
    <t>Platillo |  K Constantinople Series  |  22"  |  Ride  |  K Constantinople Bounce Ride 22"</t>
  </si>
  <si>
    <t>K1115</t>
  </si>
  <si>
    <t>Platillo |  K Constantinople Series  |  20"  |  Ride  |  K Constantinopla Medium Thin Ride 20"</t>
  </si>
  <si>
    <t>K1116</t>
  </si>
  <si>
    <t>Platillo |  K Constantinople Series  |  22"  |  Ride  |  K Constantinopla Renaissance Ride 22"</t>
  </si>
  <si>
    <t>K1118</t>
  </si>
  <si>
    <t>Platillo |  K Constantinople Series  |  20"  |  Ride  |  K Constantinopla Renaissance Ride 20"</t>
  </si>
  <si>
    <t>K1119</t>
  </si>
  <si>
    <t>Platillo |  K Constantinople Series  |  22"  |  Ride  |  K Constantinople Ride Med Thin Low 22"</t>
  </si>
  <si>
    <t>K1209</t>
  </si>
  <si>
    <t>Platillo |  K Custom Series  |  09"  |  Splash  |  K Custom Hybrid Splash 9"</t>
  </si>
  <si>
    <t>K1211</t>
  </si>
  <si>
    <t>Platillo |  K Custom Series  |  11"  |  Splash  |  K Custom Hybrid Splash 11"</t>
  </si>
  <si>
    <t>K1213</t>
  </si>
  <si>
    <t>Platillo |  K Custom Series  |  13-1/4"  |  Hi-Hat  |  K Custom Hybrid Hi Hat 13 1/4" (Top + Botton)</t>
  </si>
  <si>
    <t>K1214</t>
  </si>
  <si>
    <t>Platillo |  K Custom Series  |  13-1/4"  |  Hi-Hat  |  K Custom Hybrid Hi Hat 13 1/4" (Solo Top)</t>
  </si>
  <si>
    <t>K1215</t>
  </si>
  <si>
    <t>Platillo |  K Custom Series  |  13-1/4"  |  Hi-Hat  |  K Custom Hybrid Hi Hat 13 1/4" (Solo Botton)</t>
  </si>
  <si>
    <t>K1216</t>
  </si>
  <si>
    <t>Platillo |  K Custom Series  |  16"  |  Crash  |  K Custom Hybrid Crash 16"</t>
  </si>
  <si>
    <t>K1217</t>
  </si>
  <si>
    <t>Platillo |  K Custom Series  |  17"  |  Crash  |  K Custom Hybrid Crash 17"</t>
  </si>
  <si>
    <t>K1218</t>
  </si>
  <si>
    <t>Platillo |  K Custom Series  |  18"  |  Crash  |  K Custom Hybrid Crash 18"</t>
  </si>
  <si>
    <t>K1219</t>
  </si>
  <si>
    <t>Platillo |  K Custom Series  |  19"  |  Crash  |  K Custom Hybrid Crash 19"</t>
  </si>
  <si>
    <t>K1220</t>
  </si>
  <si>
    <t>Platillo |  K Custom Series  |  19"  |  China  |  K Custom Hybrid China 19"</t>
  </si>
  <si>
    <t>K1221</t>
  </si>
  <si>
    <t>Platillo |  K Custom Series  |  17"  |  China  |  K Custom Hybrid China 17"</t>
  </si>
  <si>
    <t>K1250</t>
  </si>
  <si>
    <t>Set Platillos |  K Custom Series  |  14" Hybrid HiHat - 16" Hybrid Crash - 18" Hybrid Crash - 20" Hybrid Ride | Hybrid pack</t>
  </si>
  <si>
    <t>K1401</t>
  </si>
  <si>
    <t>Platillo |  K Custom Series  |  10"  |  Splash  |  K Custom Especial Dry Trash Splash 10"</t>
  </si>
  <si>
    <t>K1408</t>
  </si>
  <si>
    <t>Platillo |  K Custom Series  |  14"  |  Hi-Hat  |  K Custom Especial Dry Hi Hat 14"</t>
  </si>
  <si>
    <t>K1416</t>
  </si>
  <si>
    <t>Platillo |  K Custom Series  |  16"  |  Crash  |  K Custom Special Dry Crash 16"</t>
  </si>
  <si>
    <t>K1418</t>
  </si>
  <si>
    <t>Platillo |  K Custom Series  |  17"  |  Crash  |  K Custom Special Dry Crash 17"</t>
  </si>
  <si>
    <t>K1419</t>
  </si>
  <si>
    <t>K1420</t>
  </si>
  <si>
    <t>Platillo |  K Custom Series  |  18"  |  China  |  K Custom Special Trash China 18"</t>
  </si>
  <si>
    <t>K1422</t>
  </si>
  <si>
    <t>Platillo |  K Custom Series  |  19"  |  Crash  |  K Custom Special Dry Crash 19"</t>
  </si>
  <si>
    <t>K1423</t>
  </si>
  <si>
    <t>Platillo |  K Custom Series  |  19"  |  Crash  |  K Custom Special Dry Trash Crash 19"</t>
  </si>
  <si>
    <t>K1424</t>
  </si>
  <si>
    <t>Platillo |  K Custom Series  |  20"  |  Crash  |  K Custom Special Dry Crash 20"</t>
  </si>
  <si>
    <t>K1426</t>
  </si>
  <si>
    <t>K1427</t>
  </si>
  <si>
    <t>Platillo |  K Custom Series  |  21"  |  Crash  |  K Custom Special Dry Crash 21"</t>
  </si>
  <si>
    <t>K1428</t>
  </si>
  <si>
    <t>Platillo |  K Custom Series  |  22"  |  Crash  |  K Custom Special Dry Crash 22"</t>
  </si>
  <si>
    <t>K1429</t>
  </si>
  <si>
    <t>Platillo |  K Custom Series  |  23"  |  Crash  |  K Custom Special Dry Crash 23"</t>
  </si>
  <si>
    <t>K20835</t>
  </si>
  <si>
    <t>Platillo |  K Series  |  21"  |  Crash-Ride  |  K Crash Ride Brillant 21"</t>
  </si>
  <si>
    <t>K20889</t>
  </si>
  <si>
    <t>Platillo |  K Custom Series  |  20"  |  Ride  |  K Custom Brillant Ride 20"</t>
  </si>
  <si>
    <t>K2104</t>
  </si>
  <si>
    <t>Platillo |  K Symphonic Series  |  18"  |  Orquestal  |  K Symphonic Traditional Series 18"  Precio Individual</t>
  </si>
  <si>
    <t>K2108</t>
  </si>
  <si>
    <t>Platillo |  K Symphonic Series  |  20"  |  Orquestal  |  K Symphonic Traditional Series 20"  Precio Individual</t>
  </si>
  <si>
    <t>LV348</t>
  </si>
  <si>
    <t>Set Platillos |  L80 Series  |  13"HiHat - 14"Crash - 18" Crash Ride</t>
  </si>
  <si>
    <t>LV38</t>
  </si>
  <si>
    <t>Set Platillos |  L80 Series  |  13"HiHat - 18" Crash Ride</t>
  </si>
  <si>
    <t>LV468</t>
  </si>
  <si>
    <t>Set Platillos |  L80 Series  |  14"HiHat - 16"Crash - 18" Crash Ride</t>
  </si>
  <si>
    <t>LV8010S-S</t>
  </si>
  <si>
    <t>Platillo |  L80 Series  |  10"  |  Splash  |  Low Volume Splash 10"   "Bajo volumen"</t>
  </si>
  <si>
    <t>LV8016C-S</t>
  </si>
  <si>
    <t>Platillo |  L80 Series  |  16"  |  Crash  |  Low Volume Crash 16"   "Bajo volumen"</t>
  </si>
  <si>
    <t>LV8018CR-S</t>
  </si>
  <si>
    <t>Platillo |  L80 Series  |  18"  |  Crash-Ride  |  Low Volume Crash-Ride 18"   "Bajo volumen"</t>
  </si>
  <si>
    <t>LV8020R-S</t>
  </si>
  <si>
    <t>Platillo |  L80 Series  |  20"  |  Ride  |  Low Volume Ride 20"   "Bajo volumen"</t>
  </si>
  <si>
    <t>PLZ14PR</t>
  </si>
  <si>
    <t>Platillo |  Planet Z Series  |  14"  |  Hi-Hat  |  Planet Z Hi-Hat 14"</t>
  </si>
  <si>
    <t>PLZ20R</t>
  </si>
  <si>
    <t>Platillo |  Planet Z Series  |  20"  |  Ride  |  Planet Z Ride 20"</t>
  </si>
  <si>
    <t>PZ14B</t>
  </si>
  <si>
    <t>Platillo |  Planet Z Series  |  14"  | Platillo Botton para Hi-Hat | No incluye platillo superior Top</t>
  </si>
  <si>
    <t>P0501</t>
  </si>
  <si>
    <t>Platillo |  Gong Series  |  34"  | Gong Tradicional 34" | No incluye soporte ni mazo</t>
  </si>
  <si>
    <t>P0502</t>
  </si>
  <si>
    <t>Platillo |  Gong Series  |  40"  | Gong Tradicional 40" | No incluye soporte ni mazo</t>
  </si>
  <si>
    <t>P0503</t>
  </si>
  <si>
    <t>Platillo |  Gong Series  |  20 x 24"  | Seeth Gong | Produce una variedad de sonidos dependiendo de donde y como se golpea.</t>
  </si>
  <si>
    <t>P0550</t>
  </si>
  <si>
    <t>Mazo | Mazo para Gong | Cabeza de diamante sobredimensionada montada en un mango de arce. Incluye correa para colgar</t>
  </si>
  <si>
    <t>P0560</t>
  </si>
  <si>
    <t>Soporte | Soporte para Gongs | Soporta gongs de hasta 40 ", medida:  45" de ancho por 58 "de altura y incluye cuatro robustas ruedas para facilitar el movimiento.</t>
  </si>
  <si>
    <t>P0729</t>
  </si>
  <si>
    <t>Funda  |  Para Platillos Deluxe 20"</t>
  </si>
  <si>
    <t>P0733</t>
  </si>
  <si>
    <t>Funda  |  Para Platillos Deluxe 22"</t>
  </si>
  <si>
    <t>P0738</t>
  </si>
  <si>
    <t>Funda  |  Para Platillos Deluxe 24"  | Bolsillo p/Hi-Hat</t>
  </si>
  <si>
    <t>P1300</t>
  </si>
  <si>
    <t>Crema de Limpieza para platos</t>
  </si>
  <si>
    <t>P1700</t>
  </si>
  <si>
    <t>Estuche | Estuche Rigido para platillos hasta 21" | hasta 10 platillos | Ruedas | Manija</t>
  </si>
  <si>
    <t>RKWN</t>
  </si>
  <si>
    <t>Palillos  |  ROCK  | Punta madera     |  Natural       |  Hickory  |  Diametro .625  |  Largo 16,625"  |(MCx6)</t>
  </si>
  <si>
    <t>SDM1</t>
  </si>
  <si>
    <t>Escobillas | Mezzo Multi Rod | Escobillas de madera Volumen moderado</t>
  </si>
  <si>
    <t>SDM2</t>
  </si>
  <si>
    <t>Escobillas | Mezzo Multi Rod | Escobillas de manera Bajo Volumen</t>
  </si>
  <si>
    <t>SL14HPR</t>
  </si>
  <si>
    <t>Platillo |  S Series  |  14"  |  Hi-Hat  |  S Series Hi-Hat 14" Lab Project 391 *Limited Edition*</t>
  </si>
  <si>
    <t>SROCKXL</t>
  </si>
  <si>
    <t>Set Platillos |  S Series  |  14" Rock Hi Hat - 18" Rock Crash-  20" Rock Crash - 22” Rock Ride</t>
  </si>
  <si>
    <t>S10CS</t>
  </si>
  <si>
    <t>Platillo |  S Series  |  10"  |  Splash  |  S Series China Splash 10"</t>
  </si>
  <si>
    <t>S10S</t>
  </si>
  <si>
    <t>Platillo |  S Series  |  10"  |  Splash  |  S Series Splash 10"</t>
  </si>
  <si>
    <t>S13MPR</t>
  </si>
  <si>
    <t>Platillo |  S Series  |  13"  |  Hi-Hat  |  S Series Mastersound Hi-Hat 13"</t>
  </si>
  <si>
    <t>S14HPR</t>
  </si>
  <si>
    <t>Platillo |  S Series  |  14"  |  Hi-Hat  |  S Series Hi-Hat 14"</t>
  </si>
  <si>
    <t>S14MPR</t>
  </si>
  <si>
    <t>Platillo |  S Series  |  14"  |  Hi-Hat  |  S Series Mastersound Hi-Hat 14"</t>
  </si>
  <si>
    <t>S14RPR</t>
  </si>
  <si>
    <t>Platillo |  S Series  |  14"  |  Hi-Hat  |  S Series Rock Hi-Hat 14"</t>
  </si>
  <si>
    <t>S14TC</t>
  </si>
  <si>
    <t>Platillo |  S Series  |  14"  |  Crash  |  S Series Thin Crash 14"</t>
  </si>
  <si>
    <t>S15TC</t>
  </si>
  <si>
    <t>Platillo |  S Series  |  15"  |  Crash  |  S Series Thin Crash 15"</t>
  </si>
  <si>
    <t>S16CH</t>
  </si>
  <si>
    <t>Platillo |  S Series  |  16"  |  China  |  S Series China 16"</t>
  </si>
  <si>
    <t>S16MTC</t>
  </si>
  <si>
    <t>Platillo |  S Series  |  16"  |  Crash  |  S Series Medium Thin Crash 16"</t>
  </si>
  <si>
    <t>S16RC</t>
  </si>
  <si>
    <t>Platillo |  S Series  |  16"  |  Crash  |  S Series Rock Crash 16"</t>
  </si>
  <si>
    <t>S16TC</t>
  </si>
  <si>
    <t>Platillo |  S Series  |  16"  |  Crash  |  S Series Thin Crash 16"</t>
  </si>
  <si>
    <t>S16TCR</t>
  </si>
  <si>
    <t>Platillo |  S Series  |  16"  |  Crash  |  S Series Trash Crash 16"</t>
  </si>
  <si>
    <t>S17TC</t>
  </si>
  <si>
    <t>Platillo |  S Series  |  17"  |  Crash  |  S Series Thin Crash 17"</t>
  </si>
  <si>
    <t>S18CH</t>
  </si>
  <si>
    <t>Platillo |  S Series  |  18"  |  China  |  S Series China 18"</t>
  </si>
  <si>
    <t>S18MTC</t>
  </si>
  <si>
    <t>Platillo |  S Series  |  18"  |  Crash  |  S Series Medium Thin Crash 18"</t>
  </si>
  <si>
    <t>S18RC</t>
  </si>
  <si>
    <t>Platillo |  S Series  |  18"  |  Crash  |  S Series Rock Crash 18"</t>
  </si>
  <si>
    <t>S18TC</t>
  </si>
  <si>
    <t>Platillo |  S Series  |  18"  |  Crash  |  S Series Thin Crash 18"</t>
  </si>
  <si>
    <t>S18TCR</t>
  </si>
  <si>
    <t>Platillo |  S Series  |  18"  |  Crash  |  S Series Trash Crash 18"</t>
  </si>
  <si>
    <t>S20MR</t>
  </si>
  <si>
    <t>Platillo |  S Series  |  20"  |  Ride  |  S Series Medium Ride 20"</t>
  </si>
  <si>
    <t>S20MTC</t>
  </si>
  <si>
    <t>Platillo |  S Series  |  20"  |  Crash  |  S Series Medium Thin Crash 20"</t>
  </si>
  <si>
    <t>S20RC</t>
  </si>
  <si>
    <t>Platillo |  S Series  |  20"  |  Crash  |  S Series Rock Crash 20"</t>
  </si>
  <si>
    <t>S20RR</t>
  </si>
  <si>
    <t>Platillo |  S Series  |  20"  |  Ride  |  S Series Rock Ride 20"</t>
  </si>
  <si>
    <t>S20TC</t>
  </si>
  <si>
    <t>Platillo |  S Series  |  20"  |  Crash  |  S Series Thin Crash 20"</t>
  </si>
  <si>
    <t>S20TCR</t>
  </si>
  <si>
    <t>Platillo |  S Series  |  20"  |  Crash  |  S Series Trash Crash 20"</t>
  </si>
  <si>
    <t>S22MR</t>
  </si>
  <si>
    <t>Platillo |  S Series  |  22"  |  Ride  |  S Series Medium Ride 22"</t>
  </si>
  <si>
    <t>S22RR</t>
  </si>
  <si>
    <t>Platillo |  S Series  |  22"  |  Ride  |  S Series Rock Ride 22"</t>
  </si>
  <si>
    <t>S24MR</t>
  </si>
  <si>
    <t>Platillo |  S Series  |  24"  |  Ride  |  S Series Medium Ride 24"</t>
  </si>
  <si>
    <t>S390</t>
  </si>
  <si>
    <t>Set Platillos |  S Series  |  14"Mastersound Hi Hat - 16"Medium Thin Crash-  18"Medium Thin Crash - 20”Medium Ride</t>
  </si>
  <si>
    <t>S46808</t>
  </si>
  <si>
    <t xml:space="preserve">Set Platillos |  S Series  |  14" Hi Hat - 16" Thin Crash-  18" Trash Crash - 20” Medium Ride - 8" Trashformer </t>
  </si>
  <si>
    <t>S5BNN</t>
  </si>
  <si>
    <t>Palillos | Super 5B | Punta Nylon | Natural | Hickory | Diametro .600 | Largo 16" | (MCx6)</t>
  </si>
  <si>
    <t>S8CS</t>
  </si>
  <si>
    <t>Platillo |  S Series  |  08"  |  Splash  |  S Series China Splash 08"</t>
  </si>
  <si>
    <t>S8S</t>
  </si>
  <si>
    <t>Platillo |  S Series  |  08"  |  Splash  |  S Series Splash 08"</t>
  </si>
  <si>
    <t>T3255</t>
  </si>
  <si>
    <t>Funda  |  Para Palillos</t>
  </si>
  <si>
    <t>ZBTE2P</t>
  </si>
  <si>
    <t>Set Platillos |  ZBT Series  |  18" Crash-  18" China</t>
  </si>
  <si>
    <t>ZBTS3P-9</t>
  </si>
  <si>
    <t>Set Platillos |  ZBT Series  |  13" Hi Hat - 14" Crash-  18" Crash-Ride</t>
  </si>
  <si>
    <t>ZBT18CR</t>
  </si>
  <si>
    <t>Platiillo |  ZBT Series  |  18"  |  Crash-Ride  |  ZBT Crash-Ride 18"</t>
  </si>
  <si>
    <t>ZBT20CR</t>
  </si>
  <si>
    <t>Platiillo |  ZBT Series  |  20"  |  Crash-Ride  |  ZBT Crash-Ride 20"</t>
  </si>
  <si>
    <t>ZBT22R</t>
  </si>
  <si>
    <t>Platillo |  ZBT Series  |  22"  |  Ride  |  ZBT Ride 22"</t>
  </si>
  <si>
    <t>ZGIGRUG</t>
  </si>
  <si>
    <t>Alfombra | De concierto | Zildjian Gig Drum Rug | 1.60cm x 1.35cm</t>
  </si>
  <si>
    <t>ZHT20MR</t>
  </si>
  <si>
    <t>Platiillo |  ZHT Series  |  20"  |  Ride  |  ZHT Medium Ride 20"</t>
  </si>
  <si>
    <t>ZHT20RR</t>
  </si>
  <si>
    <t>Platiillo |  ZHT Series  |  20"  |  Ride  |  ZHT Rock Ride 20"</t>
  </si>
  <si>
    <t>ZHT22R</t>
  </si>
  <si>
    <t>Platiillo |  ZHT Series  |  22"  |  Ride  |  ZHT Medium Ride 22"</t>
  </si>
  <si>
    <t>ZHT8CS</t>
  </si>
  <si>
    <t>Platiillo |  ZHT Series  | 8"  |  China  |  ZHT China Splash 08"</t>
  </si>
  <si>
    <t>ZHT8S</t>
  </si>
  <si>
    <t>Platillo  |  ZHT Series  |  08"  |  Splash  |  ZHT Splash 08"</t>
  </si>
  <si>
    <t>ZIEM1</t>
  </si>
  <si>
    <t>Auricular | In Ear | Para monitoreo | c/ orejeras SpinFit | c/ adaptador de 1,4 | c/ herramienta de limpieza | Estuche redondo</t>
  </si>
  <si>
    <t>ZKEY</t>
  </si>
  <si>
    <t>Llave de afinar | Chrome Drum Key w/ Zildjian Trademark</t>
  </si>
  <si>
    <t>ZNC17EU</t>
  </si>
  <si>
    <t>Reloj de Pared | Zildjian Neon 17" ZNC17EU |Fuente de Alimentación 220V</t>
  </si>
  <si>
    <t>ZP10S</t>
  </si>
  <si>
    <t>Platillo | Planet Z Series | 10" | Splash</t>
  </si>
  <si>
    <t>ZP1316</t>
  </si>
  <si>
    <t>Set Platillos | Planet Z |  13"HiHat - 16"Crash</t>
  </si>
  <si>
    <t>ZP14PR</t>
  </si>
  <si>
    <t>Platillo | Planet Z Series | 14" | Hi Hat Pair</t>
  </si>
  <si>
    <t>ZP1418</t>
  </si>
  <si>
    <t>Set Platillos | Planet Z |  14"HiHat - 18"Crash Ride + 1 Par de palillos Zildjian 5A</t>
  </si>
  <si>
    <t>ZP16C</t>
  </si>
  <si>
    <t>Platillo | Planet Z Series | 16" | Crash</t>
  </si>
  <si>
    <t>ZP18CH</t>
  </si>
  <si>
    <t>Platillo | Planet Z Series | 18" | China</t>
  </si>
  <si>
    <t>ZP18CR</t>
  </si>
  <si>
    <t>Platillo | Planet Z Series | 18" | Crash Ride</t>
  </si>
  <si>
    <t>ZP20R</t>
  </si>
  <si>
    <t>Platillo | Planet Z Series | 20" | Ride</t>
  </si>
  <si>
    <t>ZP4PK</t>
  </si>
  <si>
    <t>Set Platillos | Planet Z |  Hit 14" | Crash de 16" | Ride 20"</t>
  </si>
  <si>
    <t>ZRCV24</t>
  </si>
  <si>
    <t>Estuche |  Rolling Cymbal Vault | Para Platos | Puede contener 7 platillos hasta 24" | Con ruedas | Black</t>
  </si>
  <si>
    <t>ZRUG1</t>
  </si>
  <si>
    <t>Alfombra | Para baterías | Deluxe Drum Rug | 2 Mts x 1.6Mts</t>
  </si>
  <si>
    <t>ZSIGN1</t>
  </si>
  <si>
    <t>Cartel de madera Vintage Fabrica Zildjian 1623, 38x31.75cm</t>
  </si>
  <si>
    <t>ZXEP0012</t>
  </si>
  <si>
    <t>Tapones para oido | Reducción 20dB de audio sin modificar EQ  de audio original |Estuche metalico de guardado</t>
  </si>
  <si>
    <t>ZXGL0012</t>
  </si>
  <si>
    <t>Guantes para baterista | Tamaño Medium</t>
  </si>
  <si>
    <t>ZXGL0013</t>
  </si>
  <si>
    <t>Guantes para baterista | Tamaño Large</t>
  </si>
  <si>
    <t>ZXT10TRF</t>
  </si>
  <si>
    <t>Platillo | FX Series | 10" | FX Trashformer</t>
  </si>
  <si>
    <t>ZXT14TRF</t>
  </si>
  <si>
    <t>Platiillo |  ZXT Series  |  14"  |  EFX  |  ZXT Trashformers 14"</t>
  </si>
  <si>
    <t>ZXT8TRF</t>
  </si>
  <si>
    <t xml:space="preserve">Platillo | FX Series | 08" | FX Trashformer _x000D_
</t>
  </si>
  <si>
    <t>Z5BA</t>
  </si>
  <si>
    <t>Palillos  |  5B  | Punta Madera  |  Anti Vibe    |  Hickory  |  Diametro .600  |  Largo 16"  |   (MCx12)</t>
  </si>
  <si>
    <t>Z5BD</t>
  </si>
  <si>
    <t>Palillos  |  5B  | Punta Madera  |  Black DIP    |  Hickory  |  Diametro .600  |  Largo 16"  |   (MCx1)</t>
  </si>
  <si>
    <t>Z5BDP</t>
  </si>
  <si>
    <t>Palillos  |  5B  | Punta Madera  |  Purple DIP  |  Hickory  |  Diametro .600  |  Largo 16"  |   (MCx1)</t>
  </si>
  <si>
    <t>Z5BMDG</t>
  </si>
  <si>
    <t>Palillos  |  5B  | Punta Madera  |  Green DIP  |  Maple     |  Diametro .600  |  Largo 16"  |   (MCx12)</t>
  </si>
  <si>
    <t>Z5BND</t>
  </si>
  <si>
    <t>Palillos  |  5B  | Punta Nylon     |  Black  DIP     |  Hickory  |  Diametro .600  |  Largo 16"  |   (MCx1)</t>
  </si>
  <si>
    <t>Z5BNDP</t>
  </si>
  <si>
    <t>Palillos  |  5B  | Punta Nylon     |  Purple DIP   |  Hickory  |  Diametro .600  |  Largo 16"  |   (MCx12)</t>
  </si>
  <si>
    <t>Z5BNR</t>
  </si>
  <si>
    <t>Palillos  |  5B  | Punta Nylon     |  Red                 |  Hickory  |  Diametro .600  |  Largo 16"  |   (MCx1)</t>
  </si>
  <si>
    <t>ZOOM</t>
  </si>
  <si>
    <t>AC-2.</t>
  </si>
  <si>
    <t>Pedalera | Para Guitarra Acustica | 16 Presets | Entrada ¼” | salida XLR balanceada y 2 salidas ¼” | Reverb | EQ de 3 bandas | Control Anti Feedback | Afinador | puerto USB</t>
  </si>
  <si>
    <t>AR-96</t>
  </si>
  <si>
    <t>Controlador MIDI | Inalambrico | ARQ Aero RhythmTrak |  para MAC/PC | Bluetooth | 96 Pads. 468 sonidos | 531 tipo de osciladores | efectos digitales tipo filtrado | delay y reverb</t>
  </si>
  <si>
    <t>A1 FOUR</t>
  </si>
  <si>
    <t>Pedalera Multiefecto | Para Instr. Acusticos | 70 efect | Efec simultaneos 55 | USB MIDI | USB Micro-B</t>
  </si>
  <si>
    <t>A1X FOUR</t>
  </si>
  <si>
    <t>Pedalera Multiefecto | Para Instr. Acusticos | 70 efect | Efec simultaneos 55 | USB MIDI | USB Micro-B | Con pedal de expresion</t>
  </si>
  <si>
    <t>A3</t>
  </si>
  <si>
    <t>Pedalera | Para guitarra acustica | 40 ef | Compresor | EQ. | Modulacion | Delay | Reverb | Afin | Anti-Feedback | IN XLR/TRS (MIC + LINE) | Phanthom Power | OUT XLR y TRS (DI + AUR) | USB para act.</t>
  </si>
  <si>
    <t>B1 FOUR</t>
  </si>
  <si>
    <t>Pedalera | Para Bajo | 60 efectos | Efec simultaneos 5 | USB MIDI | USB Micro-B | Loopera | Compatible Soft Guitar Lab Zoom</t>
  </si>
  <si>
    <t>B1on</t>
  </si>
  <si>
    <t>Pedalera | Para Bajo | Multiefecto | 100 efectos-5 simultaneos |  57 Ritmos |30s Looper | Sim. Pedales | Afinador | Auto save |Func. pre select | USB (act y alimentacion)</t>
  </si>
  <si>
    <t>B1X FOUR</t>
  </si>
  <si>
    <t>Pedalera | Para Bajo | 60 efectos | Efec simultaneos 5 | USB MIDI | USB Micro-B | Loopera | Compatible Soft Guitar Lab Zoom | Con pedal de expresión</t>
  </si>
  <si>
    <t>B1Xon</t>
  </si>
  <si>
    <t>Pedalera | Para Bajo | Multiefecto | 100 efectos-5 simultaneos |  57 Ritmos |30s Looper | Sim. Pedales | Afinador | Auto save |Func. pre select | USB (act y alimentacion)   | c/pedal de expresion</t>
  </si>
  <si>
    <t>B3n</t>
  </si>
  <si>
    <t>Pedalera | Para Bajo | 67 Efectos | 5 Emuladores de Ampl | Grabacion de Looper hasta 80 seg | 68 patrones de ritmos</t>
  </si>
  <si>
    <t>B6</t>
  </si>
  <si>
    <t>Pedalera | Para Bajo | 6 simultaneos | 240 Patches | Pantalla Tactil color 4,3" | Interface USB | Control desde celulares | Bluetooth opcional (BTA-1) | Direct box con simulacion valvular</t>
  </si>
  <si>
    <t>FP-02M</t>
  </si>
  <si>
    <t>Pedal de expresión | Chasis metálico | Compatible con G3 - G3n - G5n - B3n a modo ejemplo</t>
  </si>
  <si>
    <t>G1 FOUR</t>
  </si>
  <si>
    <t>Pedalera | Para Guitarra | 70 efect | Efec simultaneos 5 | USB MIDI | USB Micro-B |</t>
  </si>
  <si>
    <t>G1X FOUR</t>
  </si>
  <si>
    <t>Pedalera | Para Guitarra | 70 efect | Efec simultaneos 5 | USB MIDI | USB Micro-B | Con pedal de expresion</t>
  </si>
  <si>
    <t>G11</t>
  </si>
  <si>
    <t>Pedalera | Para Guitarra y Bajo | 70 emuladores de amplifi.| Pantalla Tactil | Looper 5 min | Interfaz de audio USB | 68 Ritmos | Bluetooth con (BTA-1) no incluido | Pedal de exp.</t>
  </si>
  <si>
    <t>G3n</t>
  </si>
  <si>
    <t>Pedalera | Para Guitarra | 7 simultaneos | 150 Patches | Emulador de pedales y amplificadores | Looper de 80 segundos.</t>
  </si>
  <si>
    <t>G3Xn</t>
  </si>
  <si>
    <t>Pedalera | Para Guitarra| 7 simultaneos | 150 Patches | Emulador de pedales y amplificadores | Looper de 80 segundos | Con pedal de expresion</t>
  </si>
  <si>
    <t>G5n/240GL</t>
  </si>
  <si>
    <t>Pedalera | Para guitarra | Con Pedal de Expresion | USB | 78 efectos | 200 patches | 32 Bits | Pantallas LCDs |  Salidas L/R por jacks | Salida de Auricular.</t>
  </si>
  <si>
    <t>G6</t>
  </si>
  <si>
    <t>Pedalera | Para Guitarra | 9 simultaneos | 240 Patches | Pantalla Tactil color 4,3" | Interface USB | Looper 45 Seg | Bluetooth opcional (BTA-1) | c/ Pedal de Expresion</t>
  </si>
  <si>
    <t>V3</t>
  </si>
  <si>
    <t xml:space="preserve">Procesador Vocal Multiefecto | 16 efectos | 5 simultáneos Armonizador vocal | Vocoder | Interface USB 2x2| </t>
  </si>
  <si>
    <t>V6</t>
  </si>
  <si>
    <t>Procesador Vocal Multiefecto | 10 efectos | Loopera | Armonizador vocal | Interface USB | Microfono SVG-6 incluido</t>
  </si>
  <si>
    <t>V6-SP</t>
  </si>
  <si>
    <t xml:space="preserve">Procesador Vocal Multiefecto | 10 efectos | Loopera | Armonizador vocal | Interface USB </t>
  </si>
  <si>
    <t>ZOOM PRO</t>
  </si>
  <si>
    <t>ACM-1</t>
  </si>
  <si>
    <t>Soporte | Para montar camaras | grabadores de video ZOOM Handy son compatibles con todos los soportes y accesorios de cámara de acción de tres puntas.</t>
  </si>
  <si>
    <t>AIH-1</t>
  </si>
  <si>
    <t>Audio Soporte | Para interface de audio serie U | permite conectar U-22/U-24/U-44 a cualquier soporte o poste de mic. standard. Holder</t>
  </si>
  <si>
    <t>Am7</t>
  </si>
  <si>
    <t>Microfono | Condenser | MID-Side | 90° -120° | Para Android | Conector USB-C | Salida auriculares | Indicador de nivel | Control de ganancia | Negro</t>
  </si>
  <si>
    <t>APF-1</t>
  </si>
  <si>
    <t>Kit de accesorios para F1 | Micrófono Lavalier | pantalla paravientos (5 piezas) |  pinza de micro | pinza de cinturón para  F1 |</t>
  </si>
  <si>
    <t>APH-1n</t>
  </si>
  <si>
    <t>Pack accesorios | H1n | Estuche - Cable USB - Paraviento - Adaptador para pie de Mic- Trípode | No incluye fuente de alimentacion</t>
  </si>
  <si>
    <t>APH-4nPro</t>
  </si>
  <si>
    <t>Accesorios para H4n Pro | Antivientos de pelo|  Cable Spliter | Cable atenuador 2.7m (-20dB) | Cable USB |</t>
  </si>
  <si>
    <t>APH-5</t>
  </si>
  <si>
    <t>Accesorios para H5 |  Controlador remoto RCH-5 con cable | Adaptador AC AD-17 tipo USB | Antivientos de pelo</t>
  </si>
  <si>
    <t>APH-6</t>
  </si>
  <si>
    <t>Accesorios para H6 |  Controlador remoto RCH-6 con cable | Adaptador AC AD-17 tipo USB | Antivientos de pelo</t>
  </si>
  <si>
    <t>BTA-1</t>
  </si>
  <si>
    <t>Adaptador Bluetooth |  Para ARQ AR-48 / F6 / LiveTrak L-20  / H3-VR</t>
  </si>
  <si>
    <t>BTA-2</t>
  </si>
  <si>
    <t>Adaptador Bluetooth |  Para P4 Podtrak | Receptor y  transmisor para celulares y dispositivos Bluetooth</t>
  </si>
  <si>
    <t>BT-02</t>
  </si>
  <si>
    <t>Bateria | Litio | Q4</t>
  </si>
  <si>
    <t>BT-03</t>
  </si>
  <si>
    <t>Bateria | Litio | Recargable | Para Q8</t>
  </si>
  <si>
    <t>EXH-6</t>
  </si>
  <si>
    <t>Adaptador | 2 Entradas XLR/TRS con Preamp  | Compatible H5/H6/H8/U44 | Pad -20dB</t>
  </si>
  <si>
    <t>EXH-8</t>
  </si>
  <si>
    <t>Adaptador | Agrega 4 Entradas XLR/TRS con Preamp  | Compatible con H8 | Pad -20dB</t>
  </si>
  <si>
    <t>FRC-8</t>
  </si>
  <si>
    <t>Superficie de Control | compatible con F8 y F4 | 8 Canales + Master | Salida de auriculares | USB. Control manual de entrada y salida | Botones exclusivos de Codigo de Tiempo.</t>
  </si>
  <si>
    <t>FS-01</t>
  </si>
  <si>
    <t>Foot Switch | p/dispositivos de efectos de guitarra/bajo de Zoom | Compatible con R8 | incluye cable</t>
  </si>
  <si>
    <t>F1-LP</t>
  </si>
  <si>
    <t>Grabador de campo | 2 canales | Con Microfono corbatero LMF-1 | Slot para adaptadores Zoom series |</t>
  </si>
  <si>
    <t>F1-SP</t>
  </si>
  <si>
    <t>Grabador de campo | 2 canales | Con Microfono Shotgun SGH-6 | Slot para adaptadores Zoom series</t>
  </si>
  <si>
    <t>F2/B</t>
  </si>
  <si>
    <t>Grabador de campo mini | 32 bits | 1 canal | Con Microfono corbatero LMF-2 | Salida de auriculares | Ganancia automatica | USB-C (carga y datos) | Micro SD | Negro</t>
  </si>
  <si>
    <t>F2-BT/B</t>
  </si>
  <si>
    <t>Grabador de campo mini | 32 bits | 1 canal | Con Microfono corbatero LMF-2 | Salida de auriculares | Control por Bluetooth por App | Ganancia automatica | USB-C (carga y datos) | Micro SD | Negro</t>
  </si>
  <si>
    <t>F2-BT/W</t>
  </si>
  <si>
    <t>Grabador de campo mini | 32 bits | 1 canal | Con Microfono corbatero LMF-2 | Salida de auriculares | Control por Bluetooth por App | Ganancia automatica | USB-C (carga y datos) | Micro SD | Blanco</t>
  </si>
  <si>
    <t>F4</t>
  </si>
  <si>
    <t>Grabador de campo | 8 canales | 4 preamps XLR/TRS | Interface USB | Time Code | Ranura SD | Pantalla Retroiluminada | Slot para sumar 2 entradas XLR/TRS no incluido</t>
  </si>
  <si>
    <t>F6</t>
  </si>
  <si>
    <t xml:space="preserve">Grabador de campo | 32 bits | 6 canales | 6 preamps XLR | Interface USB | Lector memoria USB | grabacion en punto flotante 32 bit | Pantalla retroiluminada | formato Ambisonic, WAV, MP3 </t>
  </si>
  <si>
    <t>F8</t>
  </si>
  <si>
    <t>Grabador de campo | 8 canales | 8 preamps XLR/TRS | Interface USB | Time Code | Ranura SD | Pantalla color |</t>
  </si>
  <si>
    <t>F8n</t>
  </si>
  <si>
    <t>Grabadora portatil |  8 in XLR/TRS, 2x512gb slot cards SDHC SDXD | XLRySU | Pantalla LCD color | Slot para accesorios Zoom.</t>
  </si>
  <si>
    <t>GCE-3</t>
  </si>
  <si>
    <t>Placa Interface USB | Simuladora de pedaleras Zoom| Ultra compacta | Salida auriculares |</t>
  </si>
  <si>
    <t>GHM-1</t>
  </si>
  <si>
    <t>Soporte | Para montar camaras Q4/Q8 en mastil de guitarras</t>
  </si>
  <si>
    <t>HRM-11</t>
  </si>
  <si>
    <t>Brazo de montaje para grabador Zoom | Aleación de aluminio | Abrazadera universal | rosca estándar para cámara | 28cm</t>
  </si>
  <si>
    <t>HRM-7</t>
  </si>
  <si>
    <t xml:space="preserve">Brazo de montaje para grabador Zoom | Aleación de aluminio | Abrazadera universal | rosca estándar para cámara | 17 cm _x000D_
</t>
  </si>
  <si>
    <t>HS-1</t>
  </si>
  <si>
    <t>Adaptador | Para montar Handy Recorders en camaras de video o de foto</t>
  </si>
  <si>
    <t>H1n</t>
  </si>
  <si>
    <t>Handy Recorder USB | Grabador Digital 2 canales | Mics X/Y | Formatos Wav/MP3 |Parlante |Slot SD/SDHC |Pantalla retroiluminada - Color Negro</t>
  </si>
  <si>
    <t>H2n</t>
  </si>
  <si>
    <t>Handy Recorder USB | Grabador Digital 4 canales | 5 mics | Modo XY + Mid-Side-4Ch-2Ch) | Formatos Wav/MP3 |Parlante |Slot SD/SDHC |Pantalla retroiluminada |Color Negro</t>
  </si>
  <si>
    <t>H2n POP DISP</t>
  </si>
  <si>
    <t>Grabador de mano | Portatil | 5 microfonos incorporados | 4 modos de grabacion distintas X/Y, Mid-Side | Surround de 2 canales y surround de 4 canales | Incluyen control de ganancia automático y decodificación MS incorporada</t>
  </si>
  <si>
    <t>H3-VR</t>
  </si>
  <si>
    <t>Handy Recorder USB | Grabador Digital 360º | 4 mics | Modo 360º - 3D Binatural - Estereo - 5.1 | Ideal Streaming 360 | Soft Ambisonic Zoom | Soport SD 512GB</t>
  </si>
  <si>
    <t>H4nPro</t>
  </si>
  <si>
    <t>Handy Recorder USB | Grabador Digital 4 canales | 2 mics XY | 2 Preamps XLR/TRS | Formatos Wav/MP3 |Parlante |Slot SD/SDHC |Pantalla retroiluminada Color Gris</t>
  </si>
  <si>
    <t>H4nPro/BLK</t>
  </si>
  <si>
    <t>Handy Recorder USB | Grabador Digital 4 canales | 2 mics XY | 2 Preamps XLR/TRS | Formatos Wav/MP3 |Parlante |Slot SD/SDHC |Pantalla retroiluminada Color Negro</t>
  </si>
  <si>
    <t>H5</t>
  </si>
  <si>
    <t>Handy Recorder USB | Grabador Digital 4 canales | 2 mics XY | 2 Preamps XLR/TRS | Slot para Adaptadorez Zoom Series | Formatos Wav/MP3 | Parlante | Slot SD/SDHC | Color Negro</t>
  </si>
  <si>
    <t>H6/BLK</t>
  </si>
  <si>
    <t>Handy Recorder USB | Grabador Digital 6 canales | 2 mics XY | 4 Preamps XLR/TRS | Slot para Adaptadorez Zoom Series | Formatos Wav/MP3 | Parlante | Slot SD/SDHC | Color Negro</t>
  </si>
  <si>
    <t>H8</t>
  </si>
  <si>
    <t>Handy Recorder USB | Grabador Digital 12 canales | 2 mics XY | 4 Preamps XLR | 2 Preamps XLR/TRS | Slot para Adaptadorez Zoom Series | Formatos Wav/MP3 | Parlante | Slot SD/SDHC | Color Negro</t>
  </si>
  <si>
    <t>iQ5/B</t>
  </si>
  <si>
    <t>Microfono | Condenser | MID-Side | Para IPad / IPhone | Conector Lightning | Salida auriculares | Negro</t>
  </si>
  <si>
    <t>iQ5/W</t>
  </si>
  <si>
    <t>Microfono | Condenser | MID-Side | Para IPad / IPhone | Conector Lightning | Salida auriculares | Blanco</t>
  </si>
  <si>
    <t>iQ6</t>
  </si>
  <si>
    <t>Microfono | Condender | XY (90º-120º) | Para IPad / IPhone | Conector Lightning | Salida auriculares | Silver</t>
  </si>
  <si>
    <t>L-12</t>
  </si>
  <si>
    <t>Mixer Digital | Con grabacion multipista simultenea 12 canales | 8 mono + 2 estereos | 5 mezclas independientes de auriculares | Multiefecto.</t>
  </si>
  <si>
    <t>L-20</t>
  </si>
  <si>
    <t>Mixer Digital | Con grabacion multipista simultenea 22 canales | 16 mono + 2 estereos | 6 mezclas independientes de auriculares | 2 Multiefectos</t>
  </si>
  <si>
    <t>L-20R</t>
  </si>
  <si>
    <t>Mixer Digital | De rack | Control por PC/IOS/IPAD (no incluidos) | Grabacion multipista  22 canales | 16 mono + 2 estereos | 6 mezclas independientes de auriculares | 2 Multiefectos | BTA-1 incluido</t>
  </si>
  <si>
    <t>L-8</t>
  </si>
  <si>
    <t>Mixer Digital | Con grabacion multipista simultanea 12 canales | 6 mono + 2 estereos | 3 mezclas independientes de auriculares | Multiefecto</t>
  </si>
  <si>
    <t>MA2</t>
  </si>
  <si>
    <t>Soporte | Para microfono o boom con clip de mic standard | compataible con H1/H2/H4nSP/H4</t>
  </si>
  <si>
    <t>MSM-1</t>
  </si>
  <si>
    <t>Adaptador | Para montar Q4 en pies de microfonos</t>
  </si>
  <si>
    <t>PCF-8n</t>
  </si>
  <si>
    <t>Bolso | Protector para Mixers Zoom "F" Series | F4-F8-F8N | Tela reforzada | Múltiples compartimientos para accesorios</t>
  </si>
  <si>
    <t>PCH-4n</t>
  </si>
  <si>
    <t>Funda protectora p/ H4n y H4 Pro | resistente al agua y polvo | cubierta frontal transparente | cubierta para micrófonos | asa de llavero</t>
  </si>
  <si>
    <t>PCH-5</t>
  </si>
  <si>
    <t>Funda protectora p/ H5 | resistente al agua y polvo | cubierta frontal transparente | cubierta para micrófonos | asa de llavero</t>
  </si>
  <si>
    <t>PCH-6</t>
  </si>
  <si>
    <t>Funda protectora p/ H6 | resistente al agua y polvo | cubierta frontal transparente | cubierta para micrófonos | asa de llavero</t>
  </si>
  <si>
    <t>PCH-8</t>
  </si>
  <si>
    <t>Funda | para Zoom H8</t>
  </si>
  <si>
    <t>P4</t>
  </si>
  <si>
    <t xml:space="preserve">Grabador portatil | Podcast | 4 entradas XLR | Entrada TRRS p/ cel | 4 salidas auriculares | 4 pads de sonidos | Memoria SD | Opcion Bluetooth c/ BTA-2 | Pilas AAx2 | interface USB </t>
  </si>
  <si>
    <t>P8</t>
  </si>
  <si>
    <t xml:space="preserve">Grabador portatil | Podcast | Pantalla tactil | Faders | 6 entradas XLR  | Entrada TRRS p/ cel | 6 salidas auric | 9 pads de sonidos | Memoria SD | Opc Bluetooth c/ BTA-2 | Pilas AAx4 | interface USB </t>
  </si>
  <si>
    <t>Q2n</t>
  </si>
  <si>
    <t>Handy Video Recorder |  HD1080p | Lente gran angular 160º F2.0| LCD Color | Slot SD/SDHD/SDXC | USB | MPEG4 | WAV 24bits MP3 - HDMI</t>
  </si>
  <si>
    <t>Q2n-4K</t>
  </si>
  <si>
    <t>Handy Video Recorder |  4k | Pantalla LCD de 1.77 Color | Salida: Mini jack estéreo combinado Line/headphone HDMI micro Type D | microSD/microSDHC/microSDXC (256 GB máximo)</t>
  </si>
  <si>
    <t>Q4</t>
  </si>
  <si>
    <t>Handy Video Recorder |  HD1080p | LCD Color 2"| Slot SD/SDHD/SDXC | USB | MPEG4-H264-AVC / WAV-MP3</t>
  </si>
  <si>
    <t>Q4n</t>
  </si>
  <si>
    <t>Handy Video Recorder |  HD2K | LCD Color 2" Touchcreen | Slot SD/SDHD/SDXC | USB | MPEG4-H264-AVC / WAV-MP3</t>
  </si>
  <si>
    <t>Q8</t>
  </si>
  <si>
    <t>Handy Video Recorder |  HD3M 2304x1296 | LCD Color 2.7" Touchcreen | Slot SD/SDHD/SDXC | USB | MPEG4-H264-AVC | Mics condenser XY estereo</t>
  </si>
  <si>
    <t>RC4</t>
  </si>
  <si>
    <t>Control remoto | Para H4 y H4nPro</t>
  </si>
  <si>
    <t>R16</t>
  </si>
  <si>
    <t>Grabadora Multipista | 16 pistas - 8 simultaneas | 8 XLR/TRS  | Slot SD | Interface USB | Mesa de control DAW</t>
  </si>
  <si>
    <t>R20</t>
  </si>
  <si>
    <t>Grabadora Multipista | 16 pistas - 8 simultaneas | 6 XLR + 2 comboXLR/TRS  | LCD Tactil color | Interface USB | Mesa de control DAW | Slot SDXC | Multiefecto | Bluetooth con BTA-1 (opcional)</t>
  </si>
  <si>
    <t>R24</t>
  </si>
  <si>
    <t>Grabadora Multipista | 16 pistas - 8 simultaneas | 8 XLR/TRS  | Slot SD | Interface USB | Mesa de control DAW | 8 pads sensibles + Loopera</t>
  </si>
  <si>
    <t>R8</t>
  </si>
  <si>
    <t>Grabadora Multipista |   8 pistas - 2 simultaneas | 2 XLR/TRS  | Slot SD | Interface USB | Mesa de control DAW | 8 pads sensibles + Loopera</t>
  </si>
  <si>
    <t>SGH-6</t>
  </si>
  <si>
    <t>Microfono | Shotgun | Compatible Slot Zoom H5/H6/F8/U44</t>
  </si>
  <si>
    <t>SPH-1n</t>
  </si>
  <si>
    <t>Pack accesorios | H1n | Estuche acolchado - Paraviento - Cable USB | No incluye fuente de alimentacion</t>
  </si>
  <si>
    <t>SPH-2n</t>
  </si>
  <si>
    <t>Pack accesorios | H2n | Estuche  acolchado - Control remoto con cable extensor - Paraviento  - Cable USB | No incluye fuente de alimentacion</t>
  </si>
  <si>
    <t>SSH-6</t>
  </si>
  <si>
    <t>Microfono Shotgun Mid-Side | Compatible Slot Zoom H5/H6/Q8/F8/U44</t>
  </si>
  <si>
    <t>TAC-2R</t>
  </si>
  <si>
    <t>Placa Interface | Thunderbolt | 24 bits/192kHz | 2 entradas XLR/TRS | Salidas TRS | Salida auriculares |</t>
  </si>
  <si>
    <t>U22</t>
  </si>
  <si>
    <t>Placa Interface | USB | 24 bits/ 96 kHz | 2 entradas XLR/TRS / Salidas TRS | Salida auriculares | Phantom 48v</t>
  </si>
  <si>
    <t>U24/240GL</t>
  </si>
  <si>
    <t>Placa Interface | USB | 2 canales simultaneos | 24 bits/ 96 kHz | 2 entradas XLR/TRS | Salidas TRS | Salida auriculares | Phantom 48v</t>
  </si>
  <si>
    <t>U44</t>
  </si>
  <si>
    <t>Placa Interface | USB | 4 canales simultaneos | 24 bits/ 96 kHz | 2 entradas XLR/TRS | Salidas TRS | S/PDIF | Salida auriculares | Phantom 48v | Slot para adaptadores Zoom Series</t>
  </si>
  <si>
    <t>WSH-6</t>
  </si>
  <si>
    <t xml:space="preserve">Paravientos para XYH-6  |  Reduce el ruido del viento sin modificar prácticamente el audio de la toma _x000D_
</t>
  </si>
  <si>
    <t>WSL-1</t>
  </si>
  <si>
    <t>Paraviento | Para lavalier Zoom | Espuma x 5</t>
  </si>
  <si>
    <t>WSS-6</t>
  </si>
  <si>
    <t>Paraviento | De espuma para microfonos SGH-6 y SSH-6 |</t>
  </si>
  <si>
    <t>WSU-1</t>
  </si>
  <si>
    <t>Antiviento peludo universal | Compatible con H1, H2n, H4n, H5, H6, iQ5, Q2HD</t>
  </si>
  <si>
    <t>XAH-8</t>
  </si>
  <si>
    <t>Microfono estéreo XY | Compatible Slot Zoom H8 | Control de ganancia | Cambio de patrón de toma de XY a tipo AB abierto</t>
  </si>
  <si>
    <t>ZDM-1</t>
  </si>
  <si>
    <t xml:space="preserve">Micrófono | Dinámico | 50Hz-18 kHz | Supercardioide | Salida XLR </t>
  </si>
  <si>
    <t>ZDM-1PMP</t>
  </si>
  <si>
    <t>Pack Podcast | Mic dinamic ZDM-1 - 50Hz-18 kHz  Supercardioide - XLR | Auric cerrado - Neodimio – 68 ohm – 1,57” –10Hz-20 KHz – 200mW – TRS ¼ - cable 3m | Tripode de mesa | Cable XLR-XLR | Antipop</t>
  </si>
  <si>
    <t>ZHA-4</t>
  </si>
  <si>
    <t xml:space="preserve">Amplificador de Auriculares | 4Ch independientes para auriculares estéreo de 1/8" | Alimentación AA o USB | Mute por canal  _x000D_
 _x000D_
</t>
  </si>
  <si>
    <t>ZUM-2</t>
  </si>
  <si>
    <t>Microfono | USB | Condenser | Cardoide | 40Hz a 18kHz | 24bits 96kHz | Conector USB | Salida auriculares | incluye Cable USB-C + Pie de mesa + Paraviento</t>
  </si>
  <si>
    <t>ZUM-2PMP</t>
  </si>
  <si>
    <t>Pack Podcast | Mic condenser USB ZDM-2 - Cardioide  Salida USB-C | Auric cerrado - Neodimio  –10Hz-20 KHz – 200mW – TRS ¼ - cable 3m | Tripode de mesa + Cable USB-C + Paraviento</t>
  </si>
  <si>
    <t>Av. Warnes 2280 (C1427DPO) - Ciudad de Buenos Aires</t>
  </si>
  <si>
    <t>Argentina - T (011) 5544 800 - www.todomusica.com.ar</t>
  </si>
  <si>
    <t>Estimados clientes,</t>
  </si>
  <si>
    <t xml:space="preserve">Por medio de la presente, les informamos nuestros datos bancarios. </t>
  </si>
  <si>
    <t>TODOMUSICA S.A.</t>
  </si>
  <si>
    <t>Cta. Cte. en pesos 036-006559/9</t>
  </si>
  <si>
    <t>CBU: 0720036620000000655990</t>
  </si>
  <si>
    <t>Alias: TODOMUSICA.RIO</t>
  </si>
  <si>
    <t>Cta. Cte. en pesos 3956-7 Sucursal 159-1</t>
  </si>
  <si>
    <t>Alias: TODOMUSICA.GAL</t>
  </si>
  <si>
    <t>Cta. Cte. en pesos 299137-09 Suc. Montserrat.</t>
  </si>
  <si>
    <t>CBU: 0110016720000299137098</t>
  </si>
  <si>
    <t>Alias: TODOMUSICA.NACION</t>
  </si>
  <si>
    <t>Cta. Cte. en pesos 3-068-0005005330/6 Suc. 68</t>
  </si>
  <si>
    <t>CBU: 0290068100000500533064</t>
  </si>
  <si>
    <t>Alias: TODOMUSICA.CIUDAD</t>
  </si>
  <si>
    <r>
      <t>CBU:</t>
    </r>
    <r>
      <rPr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Arial"/>
        <family val="2"/>
      </rPr>
      <t>0070159020000003956717</t>
    </r>
  </si>
  <si>
    <t>&gt; 10</t>
  </si>
  <si>
    <t>&lt; 10</t>
  </si>
  <si>
    <t>REF
iva</t>
  </si>
  <si>
    <t>REF 
II</t>
  </si>
  <si>
    <t>STOCK</t>
  </si>
  <si>
    <t>PMPI</t>
  </si>
  <si>
    <t>MC</t>
  </si>
  <si>
    <t>F PMPI</t>
  </si>
  <si>
    <t>Sí</t>
  </si>
  <si>
    <t>ref2</t>
  </si>
  <si>
    <t>ref3</t>
  </si>
  <si>
    <t>ref4</t>
  </si>
  <si>
    <t>ref5</t>
  </si>
  <si>
    <t>ref8</t>
  </si>
  <si>
    <t>Columna2</t>
  </si>
  <si>
    <t>Columna3</t>
  </si>
  <si>
    <t>AROMA</t>
  </si>
  <si>
    <t>BIAMP</t>
  </si>
  <si>
    <t>BSS</t>
  </si>
  <si>
    <t xml:space="preserve">Metronomo | afinador | cromático | Guitarra, ukelele, bajo, violín | tempo: 30 a 260 bpm | Color: Negro _x000D_
 _x000D_
</t>
  </si>
  <si>
    <t>Metronomo dígital | t/Clip | tempo: 30 a 260 bpm | Color: Negro</t>
  </si>
  <si>
    <t xml:space="preserve">Afinador | cromatico | Guitarra, ukelele, bajo, violín | tonos: 430hz a 450hz | Color: Negro _x000D_
</t>
  </si>
  <si>
    <t>METRONOMO MECANICO TRANSPARENTE</t>
  </si>
  <si>
    <t>VO-4</t>
  </si>
  <si>
    <t>Caja directa activa | AR-133 | Phantom Power y suministro de bateria en serie</t>
  </si>
  <si>
    <t>Cable Mini Plug 3.5mm a Plug Stereo 6.5mm | Metalico | 1 metro</t>
  </si>
  <si>
    <t xml:space="preserve">Cable Mini Plug 3.5mm a Plug Stereo 6.5mm | Metalico | 3 metros _x000D_
</t>
  </si>
  <si>
    <t>Bafle  | Pasivo | Instalaciones | Par | 3 vias | 20W rms   | 4" + 2" + Tw | 4/8 ohm  | 100 Hz – 20 kHz | 89dB SPL |  soporte para montaje incluido  | Color Negro |</t>
  </si>
  <si>
    <t>Base para microfono de  podio | Interruptor Programable DIP|Conector Euroblock +Cable 10Mts  XLR | Indicador Led|Phantom| Bk</t>
  </si>
  <si>
    <t xml:space="preserve">Axient | Digital Transmisor | Mano | c/capsula KSM8 |606-663 MHz| Color: Niquel </t>
  </si>
  <si>
    <t>AD HH 606-663 Mhz</t>
  </si>
  <si>
    <t>Axient | Digital Transmisor | Mano | c/capsula KSM9|606-663 MHz|Color: Negro</t>
  </si>
  <si>
    <t xml:space="preserve">Axient | Digital Receptor | de 2 canales | compatible con transmisores AD y ADX | fullbanda (606-810Hz) | Dante | G. de Tonos | Encriptacion | XLR/TRS y AES3 | Ic/ cables y acc RF </t>
  </si>
  <si>
    <t>AD SPECTRUM MANAGER</t>
  </si>
  <si>
    <t>BLX4R WIRELESS RECEIVER</t>
  </si>
  <si>
    <t>920 CEILING ARRAY, BLACK, ROUND</t>
  </si>
  <si>
    <t>QLXD14/85-L50 WIRELESS LAVLIER SYSTEM</t>
  </si>
  <si>
    <t>ULXD2/SM86-L50 WIRELESS HANDHELD W/SM86 HEAD</t>
  </si>
  <si>
    <t>ULXD2/SM86-L50 WIRELESS HANDHELD W/SM87 HEAD</t>
  </si>
  <si>
    <t xml:space="preserve">Menu Knob P9T _x000D_
</t>
  </si>
  <si>
    <t>Capsula Beta58 para BLX</t>
  </si>
  <si>
    <t>Bajo electrico | Ash Series | JB | Diapason Maple | Cobertores metalicos en Mics|  Pickguard negro  | Natural Glossy</t>
  </si>
  <si>
    <t>Bajo electrico | Ash Series | JB | Diapason Maple | Cobertores metalicos en Mics|  Pickguard negro  | Sunburst 3 tonos</t>
  </si>
  <si>
    <t>Bajo electrico | Ash Series | JB | Diapason Maple | Pickguard Blanco | Natural Ash</t>
  </si>
  <si>
    <t xml:space="preserve">Bajo electrico | Ash Series | JB | Diapason Maple | Pickguard Blanco | Sunburst 3 Tonos _x000D_
</t>
  </si>
  <si>
    <t>AMT-550B</t>
  </si>
  <si>
    <t>AM-701</t>
  </si>
  <si>
    <t>AT-03B</t>
  </si>
  <si>
    <t>METRONOMO</t>
  </si>
  <si>
    <t>AR-133</t>
  </si>
  <si>
    <t>2079112111S1</t>
  </si>
  <si>
    <t>AD2/K8N-K54</t>
  </si>
  <si>
    <t>AD2/K9B-K53</t>
  </si>
  <si>
    <t>AD2/K9B-K54</t>
  </si>
  <si>
    <t>AD2/K9HSB-K53</t>
  </si>
  <si>
    <t>AD600US</t>
  </si>
  <si>
    <t>BLX4R-J10</t>
  </si>
  <si>
    <t>MXA920B-R</t>
  </si>
  <si>
    <t>QLXD14/85-L50</t>
  </si>
  <si>
    <t>ULXD2/SM86-L50</t>
  </si>
  <si>
    <t>ULXD2/SM87-L50</t>
  </si>
  <si>
    <t>65A12603 - TM</t>
  </si>
  <si>
    <t>99C16451-TM</t>
  </si>
  <si>
    <t>Potencia | 2 zonas | Instalacion |   2 x 600w 4 ohms / 70 v |Drive Core|  2 U de rack|on/off remoto|</t>
  </si>
  <si>
    <t xml:space="preserve">Potencia| 1 zona|Instalacion|1x 80w/4oh|70-100v|Mixer 4 canales| Euroblock + RCA stereo)  |rackeable _x000D_
 _x000D_
</t>
  </si>
  <si>
    <t xml:space="preserve">Potencia| 1 zona|Instalacion|1x 80w/4oh|70-100v|Mixer 4 canales| Euroblock + RCA stereo)  |rackeable _x000D_
</t>
  </si>
  <si>
    <t xml:space="preserve">Potencia| 2 zonas|Instalacion|2 x 80w/4oh|70-100v|Mixer 8 canales| Euroblock + RCA stereo)  |rackeable _x000D_
</t>
  </si>
  <si>
    <t xml:space="preserve">Potencia |2 Zonas|Instalacion| 2 x 80w/4oh |70-100v|Mixer configurable | 8 canales| entradas: 8 Euroblock + 8 RCA stereo)|RJ45|Rackeable 2U| _x000D_
</t>
  </si>
  <si>
    <t>Mixer   | Instalacion | configurable| 2 canales  (1 Euroblock + 2 RCA stereo) | Salida L&amp;R + Sub  | Eq 2b +  ducking + limitador|1u rack|RJ45</t>
  </si>
  <si>
    <t xml:space="preserve">Mixer   | Instalacion | configurable|3 canales  (1 Euroblock + 3 RCA stereo) |Phanton| Salida L&amp;R + Sub  | Eq 2b +  ducking + limitador|1u rack|RJ45 _x000D_
</t>
  </si>
  <si>
    <t>Potencia |1 Zona |Instalacion| 120w/4oh |70-100v|Mixer configurable | 4 canales| entradas: 4 Euroblock + 3 RCA stereo)|RJ45|Rackeable 2U|</t>
  </si>
  <si>
    <t xml:space="preserve">Potencia |2 Zonas|Instalacion| 2 x 40w/4oh |70-100v|Mixer configurable | 8 canales| entradas: 8 Euroblock + 8 RCA stereo)|RJ45|Rackeable 2U| _x000D_
</t>
  </si>
  <si>
    <t>Pedal de efecto | Spark Series Cubo | Tremolo clasico</t>
  </si>
  <si>
    <t>Guitarra Electrica | SE Custom 22 | RWN | Funda | Vintage Sunburst</t>
  </si>
  <si>
    <t>Guitarra Electrica | SE Custom 24 | ZURDA | RWN | Funda | Black Gold Sunburst</t>
  </si>
  <si>
    <t>Guitarra Electrica | SE Custom 24 | ZURDA | RWN | Funda | Faded Blue Burst</t>
  </si>
  <si>
    <t>Guitarra Electrica | SE Custom 24 | RWN | Funda | Black Gold Sunburst</t>
  </si>
  <si>
    <t>Guitarra Electrica | SE Custom 24 | RWN | Funda | Bonni Pink Natural</t>
  </si>
  <si>
    <t>Guitarra Electrica | SE Custom 24 | RWN | Funda  | Charcoal Burst</t>
  </si>
  <si>
    <t xml:space="preserve">Guitarra Electrica | SE Custom 24 | RWN | Funda | Charcoal  NEW COLOR 2023 _x000D_
</t>
  </si>
  <si>
    <t>Guitarra Electrica | SE Custom 24 | RWN | Funda | Faded Blue Burst</t>
  </si>
  <si>
    <t xml:space="preserve">Guitarra Electrica | SE Custom 24| RWN | Funda | Faded Blue NEW COLOR 2023 _x000D_
</t>
  </si>
  <si>
    <t>Guitarra Electrica | S2 Custom 24 | RWN | Cuerpo una pieza Caoba | Pickups 58/15 | Funda | Lake Blue</t>
  </si>
  <si>
    <t>Guitarra Electrica | SE Custom 24-08 | RWN | Funda | Eriza Verde</t>
  </si>
  <si>
    <t>Guitarra Electrica | SE Custom 24-08 | RWN | Funda | Faded Blue | NEW COLOR 2023</t>
  </si>
  <si>
    <t>Guitarra Electrica | SE Custom 24-08 | RWN | Funda | Vintage Sunburst</t>
  </si>
  <si>
    <t xml:space="preserve">Guitarra Electrica | SE DGT | Signature David Grissom | RWN | 22 trastes | Funda | Color Tobacco Sunburst _x000D_
</t>
  </si>
  <si>
    <t>Guitarra Electrica | SE DGT | Signature David Grissom | RWN | 22 trastes | Funda | Color Gold Top</t>
  </si>
  <si>
    <t>Guitarra Electrica | S2 Standard 22 | RWN | Cuerpo una pieza Caoba | Pickups 58/15 | Funda | Black</t>
  </si>
  <si>
    <t>Guitarra Electrica | SE Mark Holcomb | EBN | Funda | Holcomb Burst</t>
  </si>
  <si>
    <t>Guitarra Electrica | SE Mira | RWN | Funda | Color: Vintage Cherry</t>
  </si>
  <si>
    <t>Guitarra Electrica | Core McCarty 594 | RWN | 22 trastes | Cuerpo una pieza Caoba | Tapa Maple | Pickups 58/15 LT | Estuche | Black Gold Burst</t>
  </si>
  <si>
    <t>Guitarra Electrica | SE McCarty 594 | RWN | Funda | Color Black Gold Sunburst | NEW MODEL 2023</t>
  </si>
  <si>
    <t xml:space="preserve">Guitarra Electrica | SE McCarty 594 | RWN | Funda | Color Faded Blue | NEW MODEL 2023 _x000D_
 </t>
  </si>
  <si>
    <t xml:space="preserve">Guitarra Electrica | SE McCarty 594 | RWN | Funda | Color Vintage Sunburst | NEW MODEL 2023 _x000D_
</t>
  </si>
  <si>
    <t>Guitarra Electrica | SE Pauls Guitar | RWN | Funda | Black Gold Burst</t>
  </si>
  <si>
    <t xml:space="preserve">Guitarra Electrica | SE Pauls Guitar | RWN | Funda | Faded Blue Burst _x000D_
</t>
  </si>
  <si>
    <t>Guitarra Electrica | SE Starla Stoptail | RWN | Funda | Color: Black</t>
  </si>
  <si>
    <t>Guitarra Electrica | SE Santana Yellow | RWN | Cuerpo Caoba | Funda | Color: Santana Yellow</t>
  </si>
  <si>
    <t>Guitarra Electrica | SE Standard McCarty 594 Singlecut| RWN | Funda | Color Tobacco Sunburst | NEW MODEL 2023</t>
  </si>
  <si>
    <t>Guitarra Electrica | SE Standard McCarty 594 Singlecut| RWN | Funda | Color Vintage Cherry | NEW MODEL 2023</t>
  </si>
  <si>
    <t>Guitarra Electrica | SE Standard Mark Tremonti| RWN | Funda | Color: Black</t>
  </si>
  <si>
    <t>Guitarra Electrica | SE 245 Standard | RWN | Funda | Color Tobacco Sunburst</t>
  </si>
  <si>
    <t>Guitarra Electrica | SE Standard 24 | RWN | Funda | Color: Translucent Blue</t>
  </si>
  <si>
    <t>Guitarra Electrica | SE Standard 24 | RWN | Funda | Color: Tobacco Sunburst</t>
  </si>
  <si>
    <t>Guitarra Electrica | SE Standard 24 | RWN | Funda | Color: Vintage Cherry</t>
  </si>
  <si>
    <t xml:space="preserve">Guitarra Electrica | SE Standard 24 | Violin Top Carve | RWN | Funda | Color: Translucent Blue _x000D_
</t>
  </si>
  <si>
    <t xml:space="preserve">Guitarra Electrica | SE Standard 24 | Violin Top Carve | RWN | Funda | Color: Vintage Cherry | NEW MODEL 2023 _x000D_
</t>
  </si>
  <si>
    <t>Guitarra Electrica | SE 24-08 Standard | RWN | Funda | Color: Translucent Blue</t>
  </si>
  <si>
    <t>Guitarra Electrica | SE 24-08 Standard | RWN | Funda | Color Tobacco Sunburst</t>
  </si>
  <si>
    <t>Guitarra Electrica | SE McCarty 594  Singlecut| RWN | Funda | Color Black Gold Sunburst | NEW MODEL 2023</t>
  </si>
  <si>
    <t>Guitarra Electrica | SE McCarty 594 Singlecut| RWN | Funda | Color Faded Blue Sunburst | NEW MODEL 2023</t>
  </si>
  <si>
    <t>Guitarra Electrica | SE McCarty 594 Singlecut| RWN | Funda | Color Vintage Sunburst | NEW MODEL 2023</t>
  </si>
  <si>
    <t>Guitarra Electrica | SE Mark Tremonti | RWN | Funda | Color: Charcolat Burst</t>
  </si>
  <si>
    <t xml:space="preserve">Guitarra Electrica | SE Tremonti | Violin Top Carve | RWN | Funda | Color: Charcolat Burst | NEW MODEL 2023 _x000D_
</t>
  </si>
  <si>
    <t>Guitarra Electrica | SE Zack Myers MC | RWN | Funda | Myers Blue</t>
  </si>
  <si>
    <t>Mixer | 4 canales | 4 XLR/TRS | Bluetooth | Reproductor USB | 3 Eq | Delay | Phanton Power | Salidas auri/grabador</t>
  </si>
  <si>
    <t>Microfono | USB|Condenser |   Micro | c/Clip| p/Noteboock</t>
  </si>
  <si>
    <t>Microfono | USB|Dinamico | Cardiode | USB+XLR simultaneo | vocal de estudio | Plug &amp; Play | Salida de auriculares</t>
  </si>
  <si>
    <t>Microfono | USB|Dinamico | Cardioide | XLR + USB-C Simultaneos | Audio Digital 24bit - 96KHz | Radio/TV/Streaming | 50Hz-20kHz | Atenuacion de frec graves | Mute |Salida de auric |  Montaje incluido</t>
  </si>
  <si>
    <t>Bafle | Activo | Vivo | 200W rms | 15" + 1" Dr | 2 entradas XLR Combo| Aux in Mini Plug| Bluetooth | Compatible c/ XPD | 55Hz -20KHz | 115dB SPL | Compresor en entradas | Link XLR |Polipropileno</t>
  </si>
  <si>
    <t>Mixer   |  Instalacion|  4 Zonas |4 canales  4 mic/Line (Euro Block)  |L&amp;R Euroblock  |  Ducking + 2 st CD/linea + Multizona(4)   |   rack</t>
  </si>
  <si>
    <t xml:space="preserve">Microfono | USB| Tipo Plato | Condenser |  Omni | c/cable </t>
  </si>
  <si>
    <t xml:space="preserve">Sistema Inalambrico  USB| Digital | Transmisor Headset DE5 color piel  + receptor pendrive USB | 2.4GHz | Compatible celulares | Salida auriculares _x000D_
</t>
  </si>
  <si>
    <t>Potencia|1 zona|Instalacion|1 x 125W/4 |  25 - 70 - 100v   | Mixer  6 canales   (2 XLR Combo + 2 XLR + RCA Stereo/TRS)  |Sist Mute   |   Din-Don   |  c/MOH (Music On Hold) |2 U Rack</t>
  </si>
  <si>
    <t>Potencia|1 zona|Instalacion|1 x 75W/4 |  25 - 70 - 100v   | Mixer  6 canales   (2 XLR Combo + 2 XLR + RCA Stereo/TRS)  |Sist Mute   |   Din-Don   |  c/MOH (Music On Hold) |2 U Rack</t>
  </si>
  <si>
    <t>Cantidad correcta</t>
  </si>
  <si>
    <t>MC VIEJO</t>
  </si>
  <si>
    <t>Articulo</t>
  </si>
  <si>
    <t>Descripcion</t>
  </si>
  <si>
    <t>- None -</t>
  </si>
  <si>
    <t>POWER TAP KIT</t>
  </si>
  <si>
    <t>CONECTOR POWTAPKIT</t>
  </si>
  <si>
    <t>Test Articulo 1</t>
  </si>
  <si>
    <t>ABSEN</t>
  </si>
  <si>
    <t>HangingBar C</t>
  </si>
  <si>
    <t>Soporte para colgado de paneles de led L: 1,024m</t>
  </si>
  <si>
    <t>RV801D</t>
  </si>
  <si>
    <t>Receiving Card</t>
  </si>
  <si>
    <t>TS801D</t>
  </si>
  <si>
    <t>Sending Car</t>
  </si>
  <si>
    <t>XK007</t>
  </si>
  <si>
    <t>Display Card</t>
  </si>
  <si>
    <t>ADAM</t>
  </si>
  <si>
    <t>MB1</t>
  </si>
  <si>
    <t>MINI TUBE BASS PRE PROCESADOR</t>
  </si>
  <si>
    <t>AFTERLIFE</t>
  </si>
  <si>
    <t>U+3340B</t>
  </si>
  <si>
    <t xml:space="preserve">Pedal Afterlife Fuzzrocious Reverb _x000D_
</t>
  </si>
  <si>
    <t>AGUILAR</t>
  </si>
  <si>
    <t>DB 115 BLACK</t>
  </si>
  <si>
    <t xml:space="preserve">Caja AGUILAR 1x15" 400W 8O / Parlante Eminence / 13 Capas d _x000D_
</t>
  </si>
  <si>
    <t>DILUX 9V</t>
  </si>
  <si>
    <t>FUENTE DE PEDAL REGULADA</t>
  </si>
  <si>
    <t>U+4838</t>
  </si>
  <si>
    <t xml:space="preserve">Cabezal Aguilar 500 s/n 48358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</si>
  <si>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U+5270</t>
  </si>
  <si>
    <t xml:space="preserve">Cabezal de bajo aguilar AG700 s/n 48415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</si>
  <si>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U+5528</t>
  </si>
  <si>
    <t xml:space="preserve">Bafle Aguilar DB112 s/n C18946 _x000D_
 _x000D_
</t>
  </si>
  <si>
    <t>U+5564</t>
  </si>
  <si>
    <t xml:space="preserve">Cabezal Aguilar Tone Hammer 350 s/n 51698 _x000D_
 _x000D_
</t>
  </si>
  <si>
    <t>AKAI</t>
  </si>
  <si>
    <t>E2-HD</t>
  </si>
  <si>
    <t>Pedal de Delay p/guitarra   HEAD RUSH   16bits,  Loop de grabación.</t>
  </si>
  <si>
    <t>ALEXANDER</t>
  </si>
  <si>
    <t>CLASSIC</t>
  </si>
  <si>
    <t>Encordado plateado de nylon, tension media alta</t>
  </si>
  <si>
    <t>EG-10/46</t>
  </si>
  <si>
    <t>Nickel Round Wound 010/013/017/026/036/046 + 2-1as EXTRAS</t>
  </si>
  <si>
    <t>EG-9/42</t>
  </si>
  <si>
    <t>Nickel Round Wound 009/011/016/024/032/042 + 2-1as EXTRAS</t>
  </si>
  <si>
    <t>U+3938E</t>
  </si>
  <si>
    <t xml:space="preserve">Pedal Alexander Radical Delay s/n 7008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</si>
  <si>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U+3938F</t>
  </si>
  <si>
    <t xml:space="preserve">Pedal Alexander Switch Tap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</si>
  <si>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AMPEG</t>
  </si>
  <si>
    <t>U+4666</t>
  </si>
  <si>
    <t>Cabezal Ampeg SVT350 USA</t>
  </si>
  <si>
    <t>U+4749</t>
  </si>
  <si>
    <t xml:space="preserve">Equipo de guitarra Ampeg GVT52-112 c/Footswitch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</si>
  <si>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U+4772</t>
  </si>
  <si>
    <t xml:space="preserve">Bafle Ampeg SVT s/n AKFQ0006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</si>
  <si>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U+4879</t>
  </si>
  <si>
    <t>Amplificador Ampeg B100R s/n ABTWK800009</t>
  </si>
  <si>
    <t>U+5361A</t>
  </si>
  <si>
    <t xml:space="preserve">Cabezal Ampeg PF800 s/n GX0010 _x000D_
 _x000D_
 _x000D_
 _x000D_
 _x000D_
</t>
  </si>
  <si>
    <t>AMT</t>
  </si>
  <si>
    <t>U+4368</t>
  </si>
  <si>
    <t xml:space="preserve">Pedal AMT B2 S/N 51372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</si>
  <si>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U+4716</t>
  </si>
  <si>
    <t xml:space="preserve">Pedal AMT HI HISTER c/Caja s7n 53379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</si>
  <si>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AMX</t>
  </si>
  <si>
    <t>FGN1222A-SA</t>
  </si>
  <si>
    <t>NMX-DEC-N1222A | SVSI Stand-alone Video sobre IP con 2 puertos RJ45 (uno con POE), IR, serial, balanced audio, and HDMI video out, AES67 compatible</t>
  </si>
  <si>
    <t>FGN1222-CD</t>
  </si>
  <si>
    <t>NMX-DEC-N1222-C | SVSI Video over IP Decoder Card |  2 RJ45 | IR | Serial | Audio | HDMI |  se debe usa en conjunto con NMX-ACC-N9206 Rack Mount Cage</t>
  </si>
  <si>
    <t>FGN2312-SA</t>
  </si>
  <si>
    <t>SVSI N2300 Series stand-alone 4K Encoder</t>
  </si>
  <si>
    <t>FGN2322-SA</t>
  </si>
  <si>
    <t>Decodificador SVSI | SVSI N2300 | 4K</t>
  </si>
  <si>
    <t>FGN2410</t>
  </si>
  <si>
    <t>FGN2410 NMX-WP-N2410, WINDOW PROC. N2400, 4X1</t>
  </si>
  <si>
    <t>FGN2412A-SA</t>
  </si>
  <si>
    <t>FGN2412A-SA NMX-ENC-N2412A</t>
  </si>
  <si>
    <t>FGN2422A-SA</t>
  </si>
  <si>
    <t>FGN2422A-SA NMX-ENC-N2422A</t>
  </si>
  <si>
    <t>FGP37-0808-00P</t>
  </si>
  <si>
    <t>AVS-PL-0808-00P, 37-83, PRECIS LT 8X8, BLANK PANEL</t>
  </si>
  <si>
    <t>FG039-12</t>
  </si>
  <si>
    <t>CB-MET-ECOM, METREAU ENTRY COMMUNICATOR ROUGH-IN BOX</t>
  </si>
  <si>
    <t>FG10-000</t>
  </si>
  <si>
    <t>NetLinx IR Emitter Cable | CC-NIRC</t>
  </si>
  <si>
    <t>FG10-000-11</t>
  </si>
  <si>
    <t>FG1010-310</t>
  </si>
  <si>
    <t>Transmisor DXLink Multi-Formato | DX-TX | compatible con DXLink HDMI Receiver | Enova DGX DXLink Twisted Pair Input Board | Enova DVX-3155HD/3156HD/2155HD</t>
  </si>
  <si>
    <t>FG1010-314</t>
  </si>
  <si>
    <t>Switcher digital Solecis® 4x1 4K HDMI | SX-414-DX | Con salida Dxlink</t>
  </si>
  <si>
    <t>FG1010-315</t>
  </si>
  <si>
    <t>Transmisor multiformato 5X1 DXLINK | SDX-510M-DX |</t>
  </si>
  <si>
    <t>FG1010-320-WH</t>
  </si>
  <si>
    <t>Transmisor de pared blanco HD Base-t | DX-TX-WP | Con switch VGA/ HDMI | Audio Análogo</t>
  </si>
  <si>
    <t>FG1010-330-WH</t>
  </si>
  <si>
    <t>Placa de pared HDMI 4k | DX-TX-DWP-4K-WH | con coneción Dxlink (Blanca)</t>
  </si>
  <si>
    <t>FG1010-500</t>
  </si>
  <si>
    <t>DX-RX,DXLINK HDMI HDCP RX W SCALER</t>
  </si>
  <si>
    <t>FG1010-510</t>
  </si>
  <si>
    <t>Modulo Recepto  DXLink 4K HDMI | DX-RX-4K | HDCP | compatible con todos los transmisores DXLink | Enova DGX DXLink tarjetas de saliday Enova DVX-3155HD/3156HD/2155HD/3150HD/DVX-2150HD</t>
  </si>
  <si>
    <t>FG1010-510MX</t>
  </si>
  <si>
    <t>DX-RX-4K, DXLINK HDMI HDCP RX</t>
  </si>
  <si>
    <t>FG1010-722</t>
  </si>
  <si>
    <t>Modulo de montaje para Solecis y Dxlink transmisor | AVB-VSTYLE-SURFACE-MNT</t>
  </si>
  <si>
    <t>FG1058-570MX</t>
  </si>
  <si>
    <t>Tarjeta de entrada | DGX-I-DXL  | Con 4 conexiones  DXLink twisted | incluye HDCP  | compatible con Enova DGX 8, 16, 32 y 64</t>
  </si>
  <si>
    <t>FG1061-08</t>
  </si>
  <si>
    <t>Enova DGX 800 Rack  Digital Media | DGX800-ENC | Con Procesador NX Integrado | 4 RU |Compatible con 4K y Ultra High Definition (UHD) |Compatible con las tarjetas  Enova DGX Boards | Maximo  8x8</t>
  </si>
  <si>
    <t>FG1104-01</t>
  </si>
  <si>
    <t>Amplificador de  80 W por canal | ALERO ALR-AMP-8| 8 zonas</t>
  </si>
  <si>
    <t>FG1140-08</t>
  </si>
  <si>
    <t>Alero Web Conferencing Audio Mixer | ALR-AEC-8</t>
  </si>
  <si>
    <t>FG1905-24</t>
  </si>
  <si>
    <t>DVX-3156HD-T DISC 10X4 ALL IN ONE PRESENTATION SWTR</t>
  </si>
  <si>
    <t>FG1906-09</t>
  </si>
  <si>
    <t>Presentador todo en uno 4x2 | DVX-2210HD-T | Con Procesador NX  (Multi-Format, HDMI, 4 DXLink Inputs)  | Amplificador 75W, 70/100V | DSP Procesador de Audio</t>
  </si>
  <si>
    <t>FG1906-14</t>
  </si>
  <si>
    <t>Presentador todo en uno 6x3 | DVX-2255HD-T | Con Procesador NX  (Multi-Format, HDMI, 4 DXLink Inputs)  | Amplificador 75W, 70/100V | DSP Procesador de Audio</t>
  </si>
  <si>
    <t>FG1906-24</t>
  </si>
  <si>
    <t>Presentador todo en uno 10x4 | DVX-3256HD | Con Procesador NX  (Multi-Format, HDMI, 4 DXLink Inputs)  | Amplificador 75W, 70/100V | DSP Procesador de Audio</t>
  </si>
  <si>
    <t>FG2050-02</t>
  </si>
  <si>
    <t>ENV-VST-C,VIEWSTAT COLOR THERMOSTAT, AXLINK</t>
  </si>
  <si>
    <t>FG2050-12K</t>
  </si>
  <si>
    <t>VIEWSTAT COLOR KIT, C-THERMOSTAT W/DUET IWEATHER LICENSE</t>
  </si>
  <si>
    <t>FG2100-20</t>
  </si>
  <si>
    <t>Placa serie ICSLAN | EXB-REL8 | 8 puertos</t>
  </si>
  <si>
    <t>FG2100-22</t>
  </si>
  <si>
    <t>Placa serie ICSLAN | EXB-COM2 | 2 puertos</t>
  </si>
  <si>
    <t>FG2100-23</t>
  </si>
  <si>
    <t>Placa serie ICSLAN | EXB-IRS4 | 4 puertos</t>
  </si>
  <si>
    <t>FG2102-08-W</t>
  </si>
  <si>
    <t>Control con 8 botones | MCP-108-WH | Color Blanco</t>
  </si>
  <si>
    <t>FG2106-01</t>
  </si>
  <si>
    <t>Procesador de  control  2S | NX-1200  |0R|2IR|4D NET | 1600 MIPS | 4 GB SDHC</t>
  </si>
  <si>
    <t>FG2106-02</t>
  </si>
  <si>
    <t>Procesador de  control  4S | NX-2200  |4R|4IR|4D NET | 1600 MIPS | 8 GB SDHC</t>
  </si>
  <si>
    <t>FG2106-03</t>
  </si>
  <si>
    <t>Procesador de  control  8S | NX-3200  | 8R|8IR|8D NET| 1600 MIPS | 8 GB SDHC</t>
  </si>
  <si>
    <t>FG2178-64</t>
  </si>
  <si>
    <t>Switch de  8 puertos PoE PlusGigabit Ethernet switch | NXA-ENET8-POE+ | Network administrator</t>
  </si>
  <si>
    <t>FG2180-05-SS</t>
  </si>
  <si>
    <t>MET-ECOM-D-SS, METREU ENTRY COMMUNICATOR W/DSPLY, STNLS STL</t>
  </si>
  <si>
    <t>FG2255-82</t>
  </si>
  <si>
    <t>NXA-WAP-R500-ROW</t>
  </si>
  <si>
    <t>FG2263-06</t>
  </si>
  <si>
    <t>Licencia Ipad</t>
  </si>
  <si>
    <t>FG2263-08</t>
  </si>
  <si>
    <t xml:space="preserve">TPControl application license for one Android Tablet </t>
  </si>
  <si>
    <t>FG2263-14</t>
  </si>
  <si>
    <t>TP CONTROL APPLICATION LICENSE FOR ONE WINDOWS8 PC OR TABLET DEVICE</t>
  </si>
  <si>
    <t>FG2265-02</t>
  </si>
  <si>
    <t>MSD-701-L, 7.0 MODERO S LANDSCAPE WALL TOUCH PANEL</t>
  </si>
  <si>
    <t>FG2265-06</t>
  </si>
  <si>
    <t>Panel tactial  7"  | MST-701 | Modero S  de mesa  | Incluye: pantalla 24-bit  |  PoE |  VoIP |  Bluetooth |  USB y  streaming video |  1080x600 resolucion</t>
  </si>
  <si>
    <t>FG2265-22</t>
  </si>
  <si>
    <t>Soporte de montage para mutiples paneles de  7” | MSA-MMK2-07 (Modero S , Acendo Book ,MSD-701 (FG2265-02) | MSA-MMK2-07 is compatible with MSD-701-L2 (FG2265-32) y ACB-2110 (FG4221-10))</t>
  </si>
  <si>
    <t>FG2265-35</t>
  </si>
  <si>
    <t>Kit para montaje para paneles Modero de 7" | Para pared ( MSD-701-L2, ACB-2107)</t>
  </si>
  <si>
    <t>FG2265-37</t>
  </si>
  <si>
    <t>Panel de agendamiento de sala  7" | RMBK-701 | Microsoft Exchange, Office 365 y Google</t>
  </si>
  <si>
    <t>FG2265-37-B</t>
  </si>
  <si>
    <t>FG2605-81-WH</t>
  </si>
  <si>
    <t>Plate de terminación de pared | ALD-CW |Para botonera de un espacio |Blanco</t>
  </si>
  <si>
    <t>FG3201-01</t>
  </si>
  <si>
    <t>NMX-ENC-1100, ENCODER H.264 1080P30 MF IN</t>
  </si>
  <si>
    <t>FG3211-01</t>
  </si>
  <si>
    <t>Sistema de presentación inalámbrica A/V 1080P | Enzo | 4 presentadores | BYOD</t>
  </si>
  <si>
    <t>FG3211-10</t>
  </si>
  <si>
    <t>Sereno. VC CAM 1080 P, 120°, D- ZOOM 4x, Bloqueo mecánico, dual Mic.</t>
  </si>
  <si>
    <t>FG3211-11</t>
  </si>
  <si>
    <t>Soporte de pared para Sereno</t>
  </si>
  <si>
    <t>FG4051-00</t>
  </si>
  <si>
    <t>Sistema de colaboración Acendo CoreACR-5100 | Skype for Business  | Compartir documentos |  web   | Agendameinto de sala</t>
  </si>
  <si>
    <t>FG4121-00GR</t>
  </si>
  <si>
    <t>Acendo Vibe -ACV-2100 | Barra de Sonido para conferencias | Posee altavoces, micrófonos y algoritmos DSP de JBL | Conectividad USB y Bluetooth |  Color Gris</t>
  </si>
  <si>
    <t>FG4151-00BL</t>
  </si>
  <si>
    <t>Acendo Vibe -ACV-5100BL | Barra de Sonido para conferencias con Cámara | Posee altavoces, micrófonos y algoritmos DSP de JBL | Cámara gran angular 110º | Conectividad USB y Bluetooth |  Color Negro</t>
  </si>
  <si>
    <t>FG4221-07</t>
  </si>
  <si>
    <t>Panel de agendamiento | ACB-2107 | Para Sala</t>
  </si>
  <si>
    <t>FG4221-10</t>
  </si>
  <si>
    <t>Panel de agendamiento | ACB-2110 |</t>
  </si>
  <si>
    <t>FG423-44</t>
  </si>
  <si>
    <t>Fuente de alimentación | PS4.4 | 4.5A 13.5VDC</t>
  </si>
  <si>
    <t>FG423-46</t>
  </si>
  <si>
    <t>PSR4.4, POWER SUPPLY, 4.4A, 13.5VDC, 3.5MM RETAINE</t>
  </si>
  <si>
    <t>FG423-83</t>
  </si>
  <si>
    <t>PS-POE-AF-TC,POE INJECTOR, 802.3AF COMPLIANT</t>
  </si>
  <si>
    <t>FG550-01-SL</t>
  </si>
  <si>
    <t>HPX-1600-NA-SL, HYDRAPORT BASE ASSEMBLY, N. AMERICA, SILVER</t>
  </si>
  <si>
    <t>FG551-31</t>
  </si>
  <si>
    <t>HPX-P200-AU, HYDRAPORT POWER OUTLET MODULE - AU</t>
  </si>
  <si>
    <t>FG552-11</t>
  </si>
  <si>
    <t>HPX-AV100-RGB+A, HYDRAPORT RGBHV WITH STEREO MODULE</t>
  </si>
  <si>
    <t>FG552-22</t>
  </si>
  <si>
    <t>HPX-AV101-DVI+A, HYDRAPORT DVI WITH STEREO PIGTAIL MODULE</t>
  </si>
  <si>
    <t>FG552-23</t>
  </si>
  <si>
    <t>Modulo Hydrapor DVI | HPX-AV101-DVI</t>
  </si>
  <si>
    <t>FG552-24</t>
  </si>
  <si>
    <t>Modulo Hydrapor HDMI | HPX-AV101-HDMI</t>
  </si>
  <si>
    <t>FG552-30</t>
  </si>
  <si>
    <t>HPX-N101-ETH-R, ETHERNET MODULE WITH RETRACTABLE CABLE</t>
  </si>
  <si>
    <t>FG552-31</t>
  </si>
  <si>
    <t>HPX-AV102-RGB+A-R, RGB-AUDIO MODULE WITH RETRACTABLE CABLE</t>
  </si>
  <si>
    <t>FG552-34</t>
  </si>
  <si>
    <t>Modulo Ethernet con cable retractil | HPX-N102-ETH-R</t>
  </si>
  <si>
    <t>FG552-37</t>
  </si>
  <si>
    <t>Modulo USB con cable retractil | HPX-AV102-USB-R</t>
  </si>
  <si>
    <t>FG552-38</t>
  </si>
  <si>
    <t>Modulo DisplayPort con cable retractil | HPX-AV102A-DP-R 4K60</t>
  </si>
  <si>
    <t>FG552-39</t>
  </si>
  <si>
    <t>Modulo Mini DisplayPort con cable retractil | HPX-AV102-MDP-R 4K60</t>
  </si>
  <si>
    <t>FG553-02</t>
  </si>
  <si>
    <t>HPX-N102-RJ45, HYDRAPORT DUAL RJ45 MODULE</t>
  </si>
  <si>
    <t>FG553-12</t>
  </si>
  <si>
    <t>Modulo Hydrapor | HPX-N102-USB | Doble USB con simbolo de USB</t>
  </si>
  <si>
    <t>FG553-13</t>
  </si>
  <si>
    <t>HPX-N102-USB-PC, DUAL USB MODULE W/PRINTED CHARGING SYMBOL</t>
  </si>
  <si>
    <t>FG554-11-BL-K</t>
  </si>
  <si>
    <t>HPX-U400-MET-6N, HYDRAPORT METREAU 6N KIT WITH HPX CARRIER</t>
  </si>
  <si>
    <t>FG558-01</t>
  </si>
  <si>
    <t>Modulo Hydrapor 1/2 panel ciego | HPX-B060</t>
  </si>
  <si>
    <t>FG558-03</t>
  </si>
  <si>
    <t>Modulo Hydrapor 1 panel ciego | HPX-B200</t>
  </si>
  <si>
    <t>FG559-11</t>
  </si>
  <si>
    <t>HPX-AC-DA, HYDRAPORT DECORA ADAPTER PLATE</t>
  </si>
  <si>
    <t>FG559-21</t>
  </si>
  <si>
    <t>Accesorio | de montaje | para fuente externa de Hydraport</t>
  </si>
  <si>
    <t>FG559-91</t>
  </si>
  <si>
    <t>Template de instalación | HPX-AC-TMPLT-1600 | Para  HPX-1600</t>
  </si>
  <si>
    <t>FG560-02-SL</t>
  </si>
  <si>
    <t>Periscopio HX900</t>
  </si>
  <si>
    <t>FG560-03-BL</t>
  </si>
  <si>
    <t>Torre de conexión  HydraPort | HPX-1200BL | 12 puertos color negro</t>
  </si>
  <si>
    <t>FG560-03-SL</t>
  </si>
  <si>
    <t>Torre de conexión  HydraPort | HPX-1200SL | 12 puertos color plateado</t>
  </si>
  <si>
    <t>FG561-01</t>
  </si>
  <si>
    <t>Modulo Hydrapor | HPX-P200-PC-US | Toma de corriente ficha de Estados Unidos 110v</t>
  </si>
  <si>
    <t>FG561-11</t>
  </si>
  <si>
    <t>Modulo Hydrapor | HPX-P200-PC-UK | Toma de corriente ficha Inglesa</t>
  </si>
  <si>
    <t>FG561-31</t>
  </si>
  <si>
    <t>Modulo Hydrapor | HPX-P200-PC-AU | Toma de corriente ficha Argentina - Australiana</t>
  </si>
  <si>
    <t>FG564-11-BL</t>
  </si>
  <si>
    <t>Botonera de 6 botones con navegador | HPX-U400-R-MET-6N</t>
  </si>
  <si>
    <t>FG5793-01-BL</t>
  </si>
  <si>
    <t>Botonera de 6 botones con navegador | MET-6N-BL | Color negro</t>
  </si>
  <si>
    <t>FG5793-01-WH</t>
  </si>
  <si>
    <t>Botonera de 6 botones con navegador | MET-6N-BL | Color blanco</t>
  </si>
  <si>
    <t>FG5794-01-BL</t>
  </si>
  <si>
    <t>Botonera de 6 botonos | MET-6N-BL | Con navegador Negra</t>
  </si>
  <si>
    <t>FG5794-03-WH</t>
  </si>
  <si>
    <t>Botonera de 7 botones | MET-7-WH | Color Blanca</t>
  </si>
  <si>
    <t>FG5927</t>
  </si>
  <si>
    <t>Interface bi-direccional Ax  Link a DMX512 | AXB-DMX512 | 96 canales | 8 faders | 72 presets</t>
  </si>
  <si>
    <t>FG5968-03</t>
  </si>
  <si>
    <t>Panel tactil de mesa de 10.1" | MXT-1000 | MODERO</t>
  </si>
  <si>
    <t>FG5968-10</t>
  </si>
  <si>
    <t>MXA-MPL, MODERO X ACCESSORY MULTI PREVIEW LIVE</t>
  </si>
  <si>
    <t>FG5968-47</t>
  </si>
  <si>
    <t>Panel táctil de mesa de 10,1" | MXT-1001  | Quad core | G5 |Requiere fuente externa POE</t>
  </si>
  <si>
    <t>FG5968-55</t>
  </si>
  <si>
    <t>Panel táctil de pared de 7" | MXD-701-L |  | Quad core | G5 | Requiere fuente externa POE</t>
  </si>
  <si>
    <t>FG672</t>
  </si>
  <si>
    <t>Control Universal de motores dual 20 A | UPC20+ | Control por CC o IR</t>
  </si>
  <si>
    <t>MA579402BL</t>
  </si>
  <si>
    <t>Custom. de Botonera</t>
  </si>
  <si>
    <t>EG-JUNIOR-B-AND</t>
  </si>
  <si>
    <t>Guit Electrica,  p/Niño, JUNIOR ROCK MINI, c:  BLACK</t>
  </si>
  <si>
    <t>EG-JUNIOR-P-AND</t>
  </si>
  <si>
    <t>Guit Electrica,  p/Niño, JUNIOR ROCK MINI, c: PINK</t>
  </si>
  <si>
    <t>EG-P15B-AND</t>
  </si>
  <si>
    <t>Guitarra electrica | Tipo STR | Diap, Rosewood |  3 micrófonos simples | Black</t>
  </si>
  <si>
    <t>EG-P15TS-AND</t>
  </si>
  <si>
    <t>Guitarra electrica | Tipo STR | Diap, Rosewood | 3 micrófonos simples | Sunburts With Brown Outline</t>
  </si>
  <si>
    <t>EG-P15WR-AND</t>
  </si>
  <si>
    <t>ANTITODO</t>
  </si>
  <si>
    <t>A01</t>
  </si>
  <si>
    <t>A01   CORREA   TELA    ECONOMICA</t>
  </si>
  <si>
    <t>A40</t>
  </si>
  <si>
    <t>A40   CORRREA   TELA   OJALES METALICOS</t>
  </si>
  <si>
    <t>A72</t>
  </si>
  <si>
    <t>Correa Woodstock Azul</t>
  </si>
  <si>
    <t>B01</t>
  </si>
  <si>
    <t>B01   CORREA   CUERO   LISA</t>
  </si>
  <si>
    <t>B03</t>
  </si>
  <si>
    <t>B03   CORREA   TELA   CON TRABA TIPO DIMARZIO</t>
  </si>
  <si>
    <t>B05</t>
  </si>
  <si>
    <t>B05   CORREA   CUERO    GAMUZON LISO</t>
  </si>
  <si>
    <t>B20</t>
  </si>
  <si>
    <t>Correa acolchada de lujo Negra</t>
  </si>
  <si>
    <t>B36</t>
  </si>
  <si>
    <t>B36   CORREA   CUERO   GAMUZON   STRATOS</t>
  </si>
  <si>
    <t>K01</t>
  </si>
  <si>
    <t>K01   CORREA   TELA   PARA CRIOLLA</t>
  </si>
  <si>
    <t>2109104</t>
  </si>
  <si>
    <t>B35   CORREA   CUERO   GAMUZON   TRIBAL</t>
  </si>
  <si>
    <t>2109108</t>
  </si>
  <si>
    <t>J05   CORREA   CUERO   TIPO SRV   FINA</t>
  </si>
  <si>
    <t>2109200</t>
  </si>
  <si>
    <t>C01   CORREA   CUERO   ESTAMPADAS VARIAS</t>
  </si>
  <si>
    <t>AQUARIAN</t>
  </si>
  <si>
    <t>A-CC13</t>
  </si>
  <si>
    <t>Clasic Clear 13 "</t>
  </si>
  <si>
    <t>A-CC15</t>
  </si>
  <si>
    <t>CC     15" PARCHE</t>
  </si>
  <si>
    <t>A-CC20</t>
  </si>
  <si>
    <t>CC     20" PARCHE</t>
  </si>
  <si>
    <t>A-CC24</t>
  </si>
  <si>
    <t>Clasic Clear 24 "</t>
  </si>
  <si>
    <t>A-TX16</t>
  </si>
  <si>
    <t>TX     16" PARCHE</t>
  </si>
  <si>
    <t>CWC-1011WR/11</t>
  </si>
  <si>
    <t>Set de Congas 11", de madera, Wine Red</t>
  </si>
  <si>
    <t>ARIA</t>
  </si>
  <si>
    <t>U+3410</t>
  </si>
  <si>
    <t>Guitarra Aria LP Gold Top s/Funda</t>
  </si>
  <si>
    <t>U+4774C</t>
  </si>
  <si>
    <t xml:space="preserve">Pedal Fulltone Choral Flanger s/n 0846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</si>
  <si>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U+5224</t>
  </si>
  <si>
    <t xml:space="preserve">Guitarra Aria sin sonido c/Funda s/n 1008368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</si>
  <si>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ARION</t>
  </si>
  <si>
    <t>U+5505</t>
  </si>
  <si>
    <t xml:space="preserve">Pedal Arion Stereo Chorus s/n 208555 _x000D_
 _x000D_
 _x000D_
 _x000D_
</t>
  </si>
  <si>
    <t>ART</t>
  </si>
  <si>
    <t>ARTHD31</t>
  </si>
  <si>
    <t>HD-31 ECUALIZADOR</t>
  </si>
  <si>
    <t>ARTPHAT</t>
  </si>
  <si>
    <t>PHAT BOY PEDALERA P/BAJO</t>
  </si>
  <si>
    <t>ASH</t>
  </si>
  <si>
    <t>C+1826</t>
  </si>
  <si>
    <t xml:space="preserve">Guitarra Stratocaster Ash gold MN c/Funda s/n 032015 _x000D_
 _x000D_
 _x000D_
</t>
  </si>
  <si>
    <t>ASHDOWN</t>
  </si>
  <si>
    <t>U+2729</t>
  </si>
  <si>
    <t>Cabezal de bajo Ashdown Spider 330</t>
  </si>
  <si>
    <t>U+4959</t>
  </si>
  <si>
    <t>Bafle Ashdown ABM 410H 600 Watts s/n 2011101435</t>
  </si>
  <si>
    <t>ATOMIC</t>
  </si>
  <si>
    <t>U+3471B</t>
  </si>
  <si>
    <t>Pedal Preamp Atomic Amplifire</t>
  </si>
  <si>
    <t>ATTACK</t>
  </si>
  <si>
    <t>DH12</t>
  </si>
  <si>
    <t>DH 12 12" 2 CAPAS PARCHE TRANSP.P/BAT.</t>
  </si>
  <si>
    <t>DH14</t>
  </si>
  <si>
    <t>DH 14 14" 2 CAPAS PARCHE TRANSP.P/BAT.</t>
  </si>
  <si>
    <t>BARTOLINI</t>
  </si>
  <si>
    <t>TCT</t>
  </si>
  <si>
    <t>TCT CONTROL DETONO DE BAJ</t>
  </si>
  <si>
    <t>BBE</t>
  </si>
  <si>
    <t>U+5170</t>
  </si>
  <si>
    <t xml:space="preserve">Pedal BBE Freq Boost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</si>
  <si>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U+5457B</t>
  </si>
  <si>
    <t xml:space="preserve">Pedal BBE TWO Timer _x000D_
 _x000D_
 _x000D_
</t>
  </si>
  <si>
    <t>BC RICH</t>
  </si>
  <si>
    <t>U+4720</t>
  </si>
  <si>
    <t xml:space="preserve">Guitarra BC Rich Bathory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</si>
  <si>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Beath by audio</t>
  </si>
  <si>
    <t>C+1660</t>
  </si>
  <si>
    <t xml:space="preserve">Pedal Beath by audio ghost delay </t>
  </si>
  <si>
    <t>BEE</t>
  </si>
  <si>
    <t>TOP5-D</t>
  </si>
  <si>
    <t>Aro | Medialuna  | Colores varios</t>
  </si>
  <si>
    <t>TOP5-S</t>
  </si>
  <si>
    <t xml:space="preserve">Aro | Medialuna | Colores Varios _x000D_
</t>
  </si>
  <si>
    <t>BEHRINGER</t>
  </si>
  <si>
    <t>C+1436</t>
  </si>
  <si>
    <t xml:space="preserve">Consola potenciada Behringer PMP2000 s/n 1104881611 _x000D_
</t>
  </si>
  <si>
    <t>F1320D</t>
  </si>
  <si>
    <t>Caja Acústica Behringer Eurolive F1320D 12"+1" 300w.</t>
  </si>
  <si>
    <t>HA400</t>
  </si>
  <si>
    <t>Amplificado/Distribuidor para 4 Auriculares</t>
  </si>
  <si>
    <t>HPX4000</t>
  </si>
  <si>
    <t>Auricular para DJ, 40mm, 32 Ohms, 113.5dB a 1kHz, resp. de frecuencia 20Hz-20kHz</t>
  </si>
  <si>
    <t>U+3420D</t>
  </si>
  <si>
    <t>Pedal Behringer Vintage Distortion</t>
  </si>
  <si>
    <t>U+3699C</t>
  </si>
  <si>
    <t xml:space="preserve">Pedal Behringer OD400 c/Caja _x000D_
 _x000D_
 _x000D_
 _x000D_
 _x000D_
 _x000D_
 _x000D_
 _x000D_
 _x000D_
 _x000D_
 _x000D_
 _x000D_
 _x000D_
 _x000D_
 _x000D_
</t>
  </si>
  <si>
    <t>XENYX Q802USB</t>
  </si>
  <si>
    <t>Consola XENYX 802 8 CH, 2 BUSES</t>
  </si>
  <si>
    <t>XENYX 802</t>
  </si>
  <si>
    <t>XR12</t>
  </si>
  <si>
    <t>Mixer Digital 12Ch</t>
  </si>
  <si>
    <t>BELCAT</t>
  </si>
  <si>
    <t>DST-501</t>
  </si>
  <si>
    <t>Pedal de Efectos, p/Guitarra, DISTORTION, Metalico, contr: Distortion, Tone y Level</t>
  </si>
  <si>
    <t>FTN-525</t>
  </si>
  <si>
    <t>Afinador Cromatico, DE PISO, Metalico, T/Pedal, Afinacion Ajustable entre "C" y "B", visor Digital</t>
  </si>
  <si>
    <t>BESPECO</t>
  </si>
  <si>
    <t>TRAVELVOX</t>
  </si>
  <si>
    <t>TRAVELVOX AMPLIFICADOR PORTATIL</t>
  </si>
  <si>
    <t>AM-600</t>
  </si>
  <si>
    <t>Vocia AM-600 Card Kit</t>
  </si>
  <si>
    <t>ANC-1</t>
  </si>
  <si>
    <t>Controlador de ruido ambiente</t>
  </si>
  <si>
    <t>CI-1</t>
  </si>
  <si>
    <t>Vocia CI-1</t>
  </si>
  <si>
    <t>CobraNet</t>
  </si>
  <si>
    <t>Módulo CobraNet | Para AudiaFLEX |</t>
  </si>
  <si>
    <t>DAN-1</t>
  </si>
  <si>
    <t>Tarjeta de Red de Audio Digital | Tesira DAN-1 | Modulo opcional para Tesira SERVER o Tesira SERVER-IO | Permite hasta 64 x 64 canales de audio digital</t>
  </si>
  <si>
    <t>DS-10</t>
  </si>
  <si>
    <t>Estación de Megafonía de Escritorio en Red | Vocia DS-10 | C/ Mic cardioide | DSP Integrado, POE  y memoria integrada | Audio / Control CobraNet</t>
  </si>
  <si>
    <t>DS-4</t>
  </si>
  <si>
    <t>Estación de Megafonía de Escritorio en Red | Vocia DS-4 | C/ Mic cardioide | DSP Integrado, POE  y memoria integrada | Audio / Control CobraNet</t>
  </si>
  <si>
    <t>ELD-1</t>
  </si>
  <si>
    <t>Dispositivo de seguridad en Red | Vocia ELD-1 | Busca una señal inaudible del módulo amplificador | Informa cortos o abiertos en la línea de altavoces | Alimentado por PoE +</t>
  </si>
  <si>
    <t>EX-LOGIC</t>
  </si>
  <si>
    <t>Expansor de Entradas y Salidas Logicas | Tesira EX-LOGIC | 16 conexiones IN-OUT | Alimentado por PoE +</t>
  </si>
  <si>
    <t>EXPI</t>
  </si>
  <si>
    <t>Expansion de Entrada a traves de CobraNet | AudiaEXPI | Conversores A/D de 24 bits con frecuencia de muestreo de 48 kHz</t>
  </si>
  <si>
    <t>EXPI/02+2</t>
  </si>
  <si>
    <t>Expansión de Entrada/Salida , 2+2 ch Analogicos, Cobranet,</t>
  </si>
  <si>
    <t>EXPI-4</t>
  </si>
  <si>
    <t>Mini expansor con 4 entradas analogicas | AudiaEXPI-4 | 4 canales de salida de audio digital a traves de CobraNet | Alimentado por PoE +</t>
  </si>
  <si>
    <t>EXPO-4</t>
  </si>
  <si>
    <t>Mini expansor con 4 salidas analogicas | AudiaEXPO-4 | 4 canales de entrada de audio digital a traves de CobraNet  | Alimentado por PoE +</t>
  </si>
  <si>
    <t>FLEX CM</t>
  </si>
  <si>
    <t>Distribuidor de Audio Multi-Canal via CobraNet | AudiaFLEX | Admite 24 canales de entrada y salida | Control de Terceros a traves de RS-232</t>
  </si>
  <si>
    <t>IP-2</t>
  </si>
  <si>
    <t>Tarjeta de entrada Mic/Line de doble canal | Audia IP-2 | Cada tarjeta proporciona 2 canales de entrada</t>
  </si>
  <si>
    <t>MS-1.</t>
  </si>
  <si>
    <t>Servidor de mensajes en Red | Vocia MS-1e | Programación de eventos, interfaz de búsqueda VoIP, registro y acceso remoto | Control de Terceros a traves de RS-232</t>
  </si>
  <si>
    <t>MS-1e</t>
  </si>
  <si>
    <t>Vocia Enhanced Networked Message Server</t>
  </si>
  <si>
    <t>NEXIA PM</t>
  </si>
  <si>
    <t>Matrix Programable, 4 mic/line inputs, 6 stereo line inputs, and 3 stereo outputs, DSP</t>
  </si>
  <si>
    <t>NEXIA TC</t>
  </si>
  <si>
    <t>Procesador Digital de Audio para VC| Nexia TC | 8 entradas analogicas con AEC, 2 entradas estandar y 4 salidas analogicas | Control de Terceros a traves de RS-232</t>
  </si>
  <si>
    <t>NG GS724TAVB V4</t>
  </si>
  <si>
    <t>Switch Gigabit Netgear | Tesira NG GS724TAVB V4 | 24 puertos con software AVB precargado | 2 puertos para fibra GBIC | y kit de montaje en rack</t>
  </si>
  <si>
    <t>NPS-1</t>
  </si>
  <si>
    <t>Consola de Microfono | AudiaFLEX NPS-1 | Transmite audio, alimentacion y control a traves de un solo cable | Audio / Control CobraNet | Alimentado por PoE +</t>
  </si>
  <si>
    <t>OP-2e</t>
  </si>
  <si>
    <t>Tarjeta de salida Mic/Line de doble canal | Audia OP-2e | Cada tarjeta proporciona 2 canales de entrada</t>
  </si>
  <si>
    <t>RED-1</t>
  </si>
  <si>
    <t>Control Remoto Ethernet con PoE</t>
  </si>
  <si>
    <t>SEC-4 CK</t>
  </si>
  <si>
    <t>Tarjeta de entrada analogica | Tesira SEC-4 | Disponible para dispositivos Tesira SERVER y SERVER-IO | Cuenta con AEC y procesamiento SpeechSense ™</t>
  </si>
  <si>
    <t>SOC-4 CK</t>
  </si>
  <si>
    <t>Tarjeta de Salida analogica | Tesira SOC-4 | Proporciona 4 canales de salida | Disponible para dispositivos Tesira SERVER y SERVER-IO</t>
  </si>
  <si>
    <t>Tesira EX-IN</t>
  </si>
  <si>
    <t>Expansion de entrada de audio | Tesira EX-IN | 4 canales Mic/Line | Phantom Power | Red de audio y control a través de AVB| Alimentado por PoE +</t>
  </si>
  <si>
    <t>Tesira EX-IO</t>
  </si>
  <si>
    <t>Expansion de entrada y salida de audio | Tesira EX-IO | 2 canales Mic/Line cada uno | Phantom Power | Red de audio y control a través de AVB | Alimentado por PoE +</t>
  </si>
  <si>
    <t>TesiraFORTE AI</t>
  </si>
  <si>
    <t>TesiraFORTE CI</t>
  </si>
  <si>
    <t>TesiraFORTE CI DAN</t>
  </si>
  <si>
    <t>TesiraFORTE DAN VT</t>
  </si>
  <si>
    <t>Servidor de Audio Digital | TesiraForté DAN VT | 12 entradas analogicas con AEC y 8 salidas analogicas | 32 x 32 canales de Dante | GPIO de 4 pines |</t>
  </si>
  <si>
    <t>TesiraFORTE DAN VT4</t>
  </si>
  <si>
    <t>TesiraFORTEA VI</t>
  </si>
  <si>
    <t>TesiraFORTE AVB VI</t>
  </si>
  <si>
    <t>VCB</t>
  </si>
  <si>
    <t>Logic Box-VCB | Los potenciometros son configurables desde el software | Posee Entradas y Salidas Logicas</t>
  </si>
  <si>
    <t>VI-6</t>
  </si>
  <si>
    <t>Dispositivo de Expansion de Entrada de Audio | Vocia VI-6 | 4 juegos de conectores RCA duales | 4 entradas y 4 salidas de control | 2 entradas mic/line con Phantom Power</t>
  </si>
  <si>
    <t>VOLUME-SELECT-8</t>
  </si>
  <si>
    <t>AudiaVOLUME-SELECT-8 / NexiaVOLUME-SELECT-8 | Combina funciones de Volume 8 y Select 8 | Funciones de control modificables con ajustes preestablecidos</t>
  </si>
  <si>
    <t>VO-4e</t>
  </si>
  <si>
    <t>Vocia VO-4e</t>
  </si>
  <si>
    <t>WS-4</t>
  </si>
  <si>
    <t>Estacion de Localización en Red de Pared | Vocia WS-4 | DSP Integrado, POE  y memoria integrada  | Audio / Control CobraNet | Funcion Megafonia Estandar y Avanzada</t>
  </si>
  <si>
    <t>024.0720.181</t>
  </si>
  <si>
    <t>Numero de parte de repuestos | SNC-1</t>
  </si>
  <si>
    <t>024.0720.182</t>
  </si>
  <si>
    <t>Numero de parte de repuestos | DSP-2</t>
  </si>
  <si>
    <t>301</t>
  </si>
  <si>
    <t>Mezclador de Microfono | Advantage 301e | 2 Canales de entrada Mic/Line</t>
  </si>
  <si>
    <t>520.0188.900</t>
  </si>
  <si>
    <t>Medium sized yellow connectors for Audia Fusion</t>
  </si>
  <si>
    <t>911.0278.900</t>
  </si>
  <si>
    <t>TESIRA SERVER-IO + DAN-1 (1) + SOC-4 (7) + SEC-4 (4)</t>
  </si>
  <si>
    <t>911.0301.902</t>
  </si>
  <si>
    <t>TESIRA SERVER-IO AVB + SIC-4 (10) + SOC-4 (1) + SCM-1 (1)</t>
  </si>
  <si>
    <t>911.0301.904</t>
  </si>
  <si>
    <t>TESIRA SERVER-IO AVB + SIC-4 (10) + SOC-4 (1)</t>
  </si>
  <si>
    <t>911.0301.907</t>
  </si>
  <si>
    <t>TESIRA SERVER-IO AVB + SIC-4 (4) + SOC-4 (6)</t>
  </si>
  <si>
    <t>Billionaire</t>
  </si>
  <si>
    <t>C+1317</t>
  </si>
  <si>
    <t>Porta Bateria Billionaire</t>
  </si>
  <si>
    <t>Biyang</t>
  </si>
  <si>
    <t>U+2807D</t>
  </si>
  <si>
    <t>Pedal Biyang Tone Fancier</t>
  </si>
  <si>
    <t>BLACK DIAMOND</t>
  </si>
  <si>
    <t>NF938L</t>
  </si>
  <si>
    <t>NF-938L ENC.PARA ELECTRICA</t>
  </si>
  <si>
    <t>NF938M</t>
  </si>
  <si>
    <t>NF938M   011 FLAT ENC.PARA ELECTRICA</t>
  </si>
  <si>
    <t>N477L</t>
  </si>
  <si>
    <t>N-477L   010 ENC.PARA ELECTRICA</t>
  </si>
  <si>
    <t>BLACKOUT EFFECTORS</t>
  </si>
  <si>
    <t>U+2791B</t>
  </si>
  <si>
    <t>Pedal Blakout Effectors whetstone phaser</t>
  </si>
  <si>
    <t>BLACKSTAR</t>
  </si>
  <si>
    <t>FLY3 BASS</t>
  </si>
  <si>
    <t>MINI AMP 3W 1x3" 2 canales uso c/PILAS o PC PARA BAJO</t>
  </si>
  <si>
    <t>U+4159A</t>
  </si>
  <si>
    <t xml:space="preserve">Cabezal Blackstar HT Stage 100 c/Footswitch s/n C4595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</si>
  <si>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U+4239</t>
  </si>
  <si>
    <t>Cabezal Blackstar HT-1RH s/n 207017</t>
  </si>
  <si>
    <t>BGA780</t>
  </si>
  <si>
    <t>Bafle Act Multifunc c/ruedas y manija retractil, 50w, 10"+Tw, Mic Inal, Radio FM, USB/SD,Blueth,12V</t>
  </si>
  <si>
    <t>FB2010B</t>
  </si>
  <si>
    <t>Bafle (par) | Pasivo | Home audio | 200W rms |  2 x 10" + 4"+ Tw | Bornera |  t/Columna | Color negro | g: Madera</t>
  </si>
  <si>
    <t>FB2010W</t>
  </si>
  <si>
    <t>Bafle (par) | Pasivo | Home audio | 200W rms |  2 x 10" + 4"+ Tw | Bornera |  t/Columna | Color madera | g: Madera</t>
  </si>
  <si>
    <t>MA4100B</t>
  </si>
  <si>
    <t>Consola potenciada 100w, 4 ch XLR/linea+RCA, Eq Gráf 5 bdas, USB/SD c/display, Delay, 2 cables plug</t>
  </si>
  <si>
    <t>MC4150A</t>
  </si>
  <si>
    <t>Mixer   |  Potenciado  |  4 canales XLR  | Salida 2 x 75W/4 ohms  | Instalacion |  EQ  3b</t>
  </si>
  <si>
    <t>MC4300B</t>
  </si>
  <si>
    <t>Cons Potenciada 250w, 4 canales XLR/linea, Aux in/out, Reprod USB c/display, delay, Salidas Speakon</t>
  </si>
  <si>
    <t>MC6300B</t>
  </si>
  <si>
    <t>Cons Potenc 250w, 6 canales XLR/linea, Eq Gráf 7 band, Reprod USB c/display, delay, Salidas Speakon</t>
  </si>
  <si>
    <t>MC7150A</t>
  </si>
  <si>
    <t>Mixer potenciado MC7150A Stereo, 7 ch, 7XLR, 2x75W/4O, frec: 20Hz- 20KHz±1dB, e: USB, 7 kg.</t>
  </si>
  <si>
    <t>M-5.</t>
  </si>
  <si>
    <t>Bafle Portatil Activo + Conservador de latas, 2 parl6.5", 40w, Bat Recar, c/Microf Mano Inal, USB-SD</t>
  </si>
  <si>
    <t>RMX4212</t>
  </si>
  <si>
    <t>Bafle (sis de sonido) | Consola pot + 2 bafles pasivos | Vivo | 150W rms | 12"+ 1" Dr | 4 XLR/TRS | EQ + USB | g: Madera</t>
  </si>
  <si>
    <t>RMX4215</t>
  </si>
  <si>
    <t>Sistema de Sonido, 2 Bafles 15""+ 1"tw, Consola Potenciada 4ch+4lín x 150W, USB, cables</t>
  </si>
  <si>
    <t>RSX08P660</t>
  </si>
  <si>
    <t>Bafle  | Pasivo| Vivo | 80W rms |  8"+ Dr | XLR/TRS + XLR/RCA st |  60Hz-18kHz  |  95db (1w/1m)  | ABS Negro</t>
  </si>
  <si>
    <t>RSX15P930P</t>
  </si>
  <si>
    <t>Monitor Escenario| 15"  + Dr 1"|2 vias| 300w RMS| Madera</t>
  </si>
  <si>
    <t>RSX4078</t>
  </si>
  <si>
    <t>Parlantes p/Cielorraso |  Coaxial |  4"+ Tw 1 | 5" |  40w/8 |   80-20000Khz  (Par)</t>
  </si>
  <si>
    <t>RSX6215</t>
  </si>
  <si>
    <t>Bafles  Instalacion, 75w, 6.5"+ 1" Tw, 60-20000kHz, Negro c/Soporte (Precio x PAR)</t>
  </si>
  <si>
    <t>RXA05M10</t>
  </si>
  <si>
    <t>Monitor de Estudio, Activo,  5"+Tw, 15w+30w, entr microf, c: Bk/Amarillo(MCx2)</t>
  </si>
  <si>
    <t>RXA10H40</t>
  </si>
  <si>
    <t>Bafle Sub Activo, Home, Studio, 10", 200w, 40Hz -140Hz,  mod fase 0/180, Crossover</t>
  </si>
  <si>
    <t>RXA12P650U</t>
  </si>
  <si>
    <t>Bafle  | Activo | Vivo | 165W rms | 12" + Dr | XLR/TRS + XLR/RCA st | EQ + USB/SDPlay + Doc Ipod +control remoto | Link XLR  | ABS Negro</t>
  </si>
  <si>
    <t>RXA12P797UBRW</t>
  </si>
  <si>
    <t>Bafle ABS, Activo, 12"+Dr, 180w/4, USB/SDPlay/Blueth/FM Radio, XLR-lin+RCA, c/man,2mic inal+bateria</t>
  </si>
  <si>
    <t>RXA15P650U</t>
  </si>
  <si>
    <t>Bafle  | Activo | Vivo | 200W rms | 15" + Dr | XLR/TRS + XLR/RCA st | EQ + USB/SDPlay + control remoto | Link XLR  | ABS Negro</t>
  </si>
  <si>
    <t>RXA15P660D</t>
  </si>
  <si>
    <t>Bafle  | Activo | Vivo | 350W rms | 15" + Dr | XLR/TRS + XLR/RCA st | EQ + USB/SDPlay + control remoto | Link XLR  | Salida speakon p/ bafle pasivo | ABS Negro</t>
  </si>
  <si>
    <t>RXA15P660UD-180</t>
  </si>
  <si>
    <t>Bafle | Activo | 200W rms | 15" + Dr | XLR/TRS + XLR/RCA st | EQ + USB/SDPlay + Doc Ipod +control remoto | Link XLR  | Salida speakon p/ bafle pasivo | ABS Negro</t>
  </si>
  <si>
    <t>RXA15P966UBFM</t>
  </si>
  <si>
    <t>Bafle  | Activo | Vivo | 200W rms | 15" + Dr | 2 XLR/TRS + XLR/RCA st |  EQ + USB/SDPlay + Blueth + FM Radio  | Link XLR  | ABS Negro</t>
  </si>
  <si>
    <t>RXA6515</t>
  </si>
  <si>
    <t>Bafle  | Activo | Vivo | 20W rms | 6" | 2 TRS + 2 RCA st |  USB/SDPlay/BLUETOOTH + Microfono + Control Remoto |  Salida de linea | ABS Negro</t>
  </si>
  <si>
    <t>BLUE</t>
  </si>
  <si>
    <t>C+673</t>
  </si>
  <si>
    <t>Microfono condenser Blue</t>
  </si>
  <si>
    <t>BOGNER</t>
  </si>
  <si>
    <t>Bogner La Grange</t>
  </si>
  <si>
    <t>Pedal de efecto Overdrive</t>
  </si>
  <si>
    <t>C+1684</t>
  </si>
  <si>
    <t xml:space="preserve">Pedal Bogner Harlow s/n Ariel Pozzo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</si>
  <si>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U+2900</t>
  </si>
  <si>
    <t>Amplificador de guitarra Bogner Alchemist 2x12 c/Foot</t>
  </si>
  <si>
    <t>U+2947</t>
  </si>
  <si>
    <t>Combo Bogner Alchemist 112</t>
  </si>
  <si>
    <t>U+3158</t>
  </si>
  <si>
    <t>Pedal Bogner Uberschall</t>
  </si>
  <si>
    <t>U+3569</t>
  </si>
  <si>
    <t>Pedal Bogner Harlow</t>
  </si>
  <si>
    <t>U+4975A</t>
  </si>
  <si>
    <t xml:space="preserve">Pedal Bogner Wessey s/n 2712009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</si>
  <si>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U+4975B</t>
  </si>
  <si>
    <t xml:space="preserve">Pedal Bogner Uberschall c/Caja s/n 301161911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</si>
  <si>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U+4985</t>
  </si>
  <si>
    <t xml:space="preserve">Amplificador Bogner Barcelona 110V s/n 081316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</si>
  <si>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U+5041</t>
  </si>
  <si>
    <t xml:space="preserve">Amplificador Bogner Goldfinger 90/45 Watts s/n 08110192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</si>
  <si>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U+5272</t>
  </si>
  <si>
    <t>U+5488A</t>
  </si>
  <si>
    <t xml:space="preserve">Pedal Bogner Harlow _x000D_
 _x000D_
 _x000D_
 _x000D_
</t>
  </si>
  <si>
    <t>Wessex</t>
  </si>
  <si>
    <t>Pedal para guitarra  Overdrive</t>
  </si>
  <si>
    <t>BOSS</t>
  </si>
  <si>
    <t>C+1475</t>
  </si>
  <si>
    <t xml:space="preserve">Pedal Boss OD-3 c/Caja s/n B1476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</si>
  <si>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C+1485</t>
  </si>
  <si>
    <t xml:space="preserve">Pedal Boss DS-2 s/n VX72889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</si>
  <si>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C+1486</t>
  </si>
  <si>
    <t xml:space="preserve">Pedal Boss PW-2 s/n 7193723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</si>
  <si>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C+1565</t>
  </si>
  <si>
    <t xml:space="preserve">Pedalera Boss RG30 c/Caja y manuales s/n 4064200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</si>
  <si>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C+1730</t>
  </si>
  <si>
    <t xml:space="preserve">Pedal Boss AW-2 s/n C142009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</si>
  <si>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C+1785</t>
  </si>
  <si>
    <t xml:space="preserve">Pedal Boss RC-20 Loop Station s/n (21) Z077147 _x000D_
 _x000D_
</t>
  </si>
  <si>
    <t>C+1799</t>
  </si>
  <si>
    <t>Pedalera Boss ME-5 s/n EZ90320</t>
  </si>
  <si>
    <t>C+1860</t>
  </si>
  <si>
    <t xml:space="preserve">Pedal Boss DD2 Japon año 1986 s/n 647200 _x000D_
 _x000D_
</t>
  </si>
  <si>
    <t>DD-3</t>
  </si>
  <si>
    <t xml:space="preserve">Pedal de efecto | Digital Delay | Efecto de delay digital de 12.5 a 800ms | Efecto Hold  _x000D_
 _x000D_
 _x000D_
 _x000D_
</t>
  </si>
  <si>
    <t>DD500</t>
  </si>
  <si>
    <t xml:space="preserve">Digital Delay p/Guitarra _x000D_
 _x000D_
 _x000D_
 _x000D_
 _x000D_
</t>
  </si>
  <si>
    <t>DD7</t>
  </si>
  <si>
    <t>Pedal Digital Delay, “Modulation Delay”, modelado clásico “Analog Delay”, control para pedal externo</t>
  </si>
  <si>
    <t>DD8</t>
  </si>
  <si>
    <t xml:space="preserve">Digital Delay _x000D_
 _x000D_
 _x000D_
 _x000D_
</t>
  </si>
  <si>
    <t>LM-2</t>
  </si>
  <si>
    <t>LM-2 LIMITER</t>
  </si>
  <si>
    <t>MA535B</t>
  </si>
  <si>
    <t>Rack ecualizador Boss GE-21 c/Caja y transformador</t>
  </si>
  <si>
    <t>MT-2</t>
  </si>
  <si>
    <t>Pedal de efecto | Metal Zone | Distorision con EQ 3 bandas</t>
  </si>
  <si>
    <t>PD-RL-AW3</t>
  </si>
  <si>
    <t xml:space="preserve">Pedal de efecto | Dynamic Wah |  Efecto Autowah _x000D_
</t>
  </si>
  <si>
    <t>PD-RL-BD2</t>
  </si>
  <si>
    <t>Pedal Blues Driver p/Guitarra Boss BD-2</t>
  </si>
  <si>
    <t>PD-RL-CEB3</t>
  </si>
  <si>
    <t>Pedal Chorus p/ Bajo Boss CEB-3</t>
  </si>
  <si>
    <t>PD-RL-CE2W</t>
  </si>
  <si>
    <t>Pedal Chorus Waza Craft p/ Guitarra Boss CE-2W</t>
  </si>
  <si>
    <t>PD-RL-CE5</t>
  </si>
  <si>
    <t>Pedal Chorus Ensamble</t>
  </si>
  <si>
    <t>PD-RL-CH1</t>
  </si>
  <si>
    <t>Pedal de Efecto, "Super Chorus",  estereo chorus con una gran variedad de tonos</t>
  </si>
  <si>
    <t>PD-RL-DD3T</t>
  </si>
  <si>
    <t xml:space="preserve">Digital Delay _x000D_
</t>
  </si>
  <si>
    <t>PD-RL-DS1X</t>
  </si>
  <si>
    <t>Pedal de efecto | Distortion | Distorsion clasica modificado premium</t>
  </si>
  <si>
    <t>PD-RL-DS2</t>
  </si>
  <si>
    <t>Pedal de efecto | Turbo Distortion | Distorision clasica + extra distorision | 2 sonidos conmutables</t>
  </si>
  <si>
    <t>PD-RL-GT100</t>
  </si>
  <si>
    <t>Pedalera Multi-Efect Dual LCD</t>
  </si>
  <si>
    <t>PD-RL-MD2</t>
  </si>
  <si>
    <t>Pedal de efecto | Mega Distortion | Distorision Metal</t>
  </si>
  <si>
    <t>PD-RL-ML2</t>
  </si>
  <si>
    <t>Pedal de efecto | Metal Core Distortion | Distorision Metal</t>
  </si>
  <si>
    <t>PD-RL-OD1X</t>
  </si>
  <si>
    <t>Pedal de efecto | Overdrive  | Pedal de saturacion premium</t>
  </si>
  <si>
    <t>PD-RL-OD3</t>
  </si>
  <si>
    <t>Pedal de efecto | Overdrive  | Pedal de saturacion muy expresiva</t>
  </si>
  <si>
    <t>PD-RL-PH3</t>
  </si>
  <si>
    <t>Pedal de efecto | Phase Shifter  | Pedal de Phaser clasico hasta 12 etapas y Tap Tempo</t>
  </si>
  <si>
    <t>PD-RL-PW3</t>
  </si>
  <si>
    <t>Pedal de efecto | Wha-Wha | Pedal largo de Wha Clasico</t>
  </si>
  <si>
    <t>PD-RL-RC10R</t>
  </si>
  <si>
    <t xml:space="preserve">Pedal de Efectos Loop Station _x000D_
</t>
  </si>
  <si>
    <t>PD-RL-RV6</t>
  </si>
  <si>
    <t xml:space="preserve">Digital Reverb &amp; Delay _x000D_
 _x000D_
</t>
  </si>
  <si>
    <t>PD-RL-SD1W</t>
  </si>
  <si>
    <t xml:space="preserve">Pedal Super Over Drive Waza Craft p/ Guitarra Boss SD-1W _x000D_
</t>
  </si>
  <si>
    <t>PD-RL-SYB5</t>
  </si>
  <si>
    <t>Pedal de efecto |  Bass Synthesizer | Sonidos sintetizados para Bajo electrico</t>
  </si>
  <si>
    <t>PD-RL-TU3</t>
  </si>
  <si>
    <t>CHROMATIC TUNER</t>
  </si>
  <si>
    <t>PD-RL-XT2</t>
  </si>
  <si>
    <t>XT-2 NUEVO TIPO DE DISTORS</t>
  </si>
  <si>
    <t>RC202</t>
  </si>
  <si>
    <t>Loop Station</t>
  </si>
  <si>
    <t>RC30</t>
  </si>
  <si>
    <t>Pedalera Loop Station</t>
  </si>
  <si>
    <t>SD1W</t>
  </si>
  <si>
    <t>Pedal de efecto | Super Overdrive Waza Craft  | Saturacion simil Valvular modificacion premium</t>
  </si>
  <si>
    <t>U+CU2726</t>
  </si>
  <si>
    <t>Pedal de guitarra Boss SYB-5 Synthesizer</t>
  </si>
  <si>
    <t>U+2266</t>
  </si>
  <si>
    <t>Pedal de guitarra Boss ML-2 Metal Core</t>
  </si>
  <si>
    <t>U+2401B</t>
  </si>
  <si>
    <t>Pedal de guitarra Boss Bassman 59`</t>
  </si>
  <si>
    <t>U+2462A</t>
  </si>
  <si>
    <t>Pedal de guitarra Boss PS-2</t>
  </si>
  <si>
    <t>U+2485D</t>
  </si>
  <si>
    <t>Pedal Boss MT-2</t>
  </si>
  <si>
    <t>U+3024B</t>
  </si>
  <si>
    <t>Emulador Boss AD-8</t>
  </si>
  <si>
    <t>U+3341</t>
  </si>
  <si>
    <t xml:space="preserve">Pedal Boss RE-20 Space Echo _x000D_
 _x000D_
 _x000D_
</t>
  </si>
  <si>
    <t>U+3396A</t>
  </si>
  <si>
    <t xml:space="preserve">Pedalera Boss ME-25 _x000D_
 _x000D_
</t>
  </si>
  <si>
    <t>U+3930A</t>
  </si>
  <si>
    <t xml:space="preserve">Pedal de volumen Boss FV50L s/n 7253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</si>
  <si>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U+3940B</t>
  </si>
  <si>
    <t xml:space="preserve">Pedal Boss ODB-3 c/Caja s/n 55D4034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</si>
  <si>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U+4051A</t>
  </si>
  <si>
    <t xml:space="preserve">Pedal Boss OD-3 Overdrive s/n IX74902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</si>
  <si>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U+4165</t>
  </si>
  <si>
    <t xml:space="preserve">Pedal Boss FZ-5 s/Caja s/n AW37237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</si>
  <si>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U+4198B</t>
  </si>
  <si>
    <t xml:space="preserve">Pedal Boss ODB-3 c/Caja s/n R1C6981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</si>
  <si>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U+4224C</t>
  </si>
  <si>
    <t>Pedal Boss OD-3 c/Caja s/n 04I3427</t>
  </si>
  <si>
    <t>U+4234</t>
  </si>
  <si>
    <t>Pedal Boss DS-2 s/n Q541969</t>
  </si>
  <si>
    <t>U+4286</t>
  </si>
  <si>
    <t xml:space="preserve">Pedal Boss MT-2 s/n 76631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</si>
  <si>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U+4297</t>
  </si>
  <si>
    <t xml:space="preserve">Pedal Boss AC-3 c/Caja s/n F5F7689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</si>
  <si>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U+4328</t>
  </si>
  <si>
    <t>Pedal Boss EV-5 c/Caja y manuales s/n J6I4021</t>
  </si>
  <si>
    <t>U+4329B</t>
  </si>
  <si>
    <t xml:space="preserve">Pedal Boss NS-2 c/Caja s/n V9A1288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</si>
  <si>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U+4374</t>
  </si>
  <si>
    <t xml:space="preserve">Pedal Boss AC-3 c/Caja s/n E3D9807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</si>
  <si>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U+4418</t>
  </si>
  <si>
    <t>Pedal Boss SyB-5 c/Caja s/n B1A1477</t>
  </si>
  <si>
    <t>U+4423</t>
  </si>
  <si>
    <t xml:space="preserve">Pedal Boss GP-20 Amp factory c/Caja s/n Z045913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</si>
  <si>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U+4475A</t>
  </si>
  <si>
    <t xml:space="preserve">Pedal Boss Metal Core c/Caja s/n 7625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</si>
  <si>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U+4532</t>
  </si>
  <si>
    <t xml:space="preserve">Pedal Boss DS-2 s/n WZ49039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</si>
  <si>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U+4538B</t>
  </si>
  <si>
    <t xml:space="preserve">Pedal Boss CS-3 s/n GE68700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</si>
  <si>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U+4568A</t>
  </si>
  <si>
    <t xml:space="preserve">Pedal Boss Superfeed bucker Distortion DF2 año 84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</si>
  <si>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U+4685A</t>
  </si>
  <si>
    <t xml:space="preserve">Pedal Boss LMB3 c/Caja s/n 03687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</si>
  <si>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U+4698A</t>
  </si>
  <si>
    <t xml:space="preserve">Pedal Boss PH-2 c/Caja s/n DJ92842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</si>
  <si>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U+4698D</t>
  </si>
  <si>
    <t xml:space="preserve">Pedal Boss DF-2 c/Caja s/n 11353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</si>
  <si>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U+4707</t>
  </si>
  <si>
    <t>Pedal Boss RC-30  s/n 9947778</t>
  </si>
  <si>
    <t>U+4730A</t>
  </si>
  <si>
    <t xml:space="preserve">Pedal Boss SD1 c/Caja s/n 00850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</si>
  <si>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U+4730B</t>
  </si>
  <si>
    <t>Pedal Boss MT2 c/Caja s/n IF89207</t>
  </si>
  <si>
    <t>U+4757B</t>
  </si>
  <si>
    <t xml:space="preserve">Pedalera Multiefecto Boss GT-100 c/Fuente s/n DSD1197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</si>
  <si>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U+4833A</t>
  </si>
  <si>
    <t xml:space="preserve">Pedalera Boss ME-80 s/n D9E2070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</si>
  <si>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U+4853</t>
  </si>
  <si>
    <t xml:space="preserve">Pedal Boss CS-3 s/n NJ3956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</si>
  <si>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U+4876A</t>
  </si>
  <si>
    <t>Pedalera Boss ME-8 c/Trafo</t>
  </si>
  <si>
    <t>U+4896B</t>
  </si>
  <si>
    <t xml:space="preserve">Pedal Boss OD-2 AÑO 89 s/n J6959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</si>
  <si>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U+4913</t>
  </si>
  <si>
    <t xml:space="preserve">Pedal Controlador Boss ES-5 s/n 23G2092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</si>
  <si>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U+4925B</t>
  </si>
  <si>
    <t xml:space="preserve">Pedal Boss PH-3 s/n 1520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</si>
  <si>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U+4939</t>
  </si>
  <si>
    <t xml:space="preserve">Pedal Boss RC-1 Loop Station s/n B2F8450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</si>
  <si>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U+4940A</t>
  </si>
  <si>
    <t xml:space="preserve">Pedal Boss DS-1 s/n X5D6893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</si>
  <si>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U+4940B</t>
  </si>
  <si>
    <t xml:space="preserve">Pedal Boss DF-2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</si>
  <si>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U+4949</t>
  </si>
  <si>
    <t xml:space="preserve">Pedal Boss RC-1 c/Caja s/n 7276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</si>
  <si>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U+5104</t>
  </si>
  <si>
    <t xml:space="preserve">Pedal Boss RC-3 c/Caja y manuales s/n Z3A2446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</si>
  <si>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U+5185</t>
  </si>
  <si>
    <t xml:space="preserve">Pedal Boss BD-2 c/Caja s/n L2E5607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</si>
  <si>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U+5257C</t>
  </si>
  <si>
    <t>Pedal Boss DM3 Japon s/n 662400</t>
  </si>
  <si>
    <t>U+5339A</t>
  </si>
  <si>
    <t xml:space="preserve">Pedal Boss DS-1 Japon c/Caja s/n 680900 _x000D_
 _x000D_
</t>
  </si>
  <si>
    <t>U+5339D</t>
  </si>
  <si>
    <t xml:space="preserve">Pedal Boss MZ-2 Japon c/Caja s/n 10423  _x000D_
 _x000D_
 _x000D_
 _x000D_
 _x000D_
</t>
  </si>
  <si>
    <t>U+5348A</t>
  </si>
  <si>
    <t xml:space="preserve">Pedal para guitarra Boss RC-30 c/Caja s/n 0086 _x000D_
 _x000D_
 _x000D_
 _x000D_
</t>
  </si>
  <si>
    <t>U+5397</t>
  </si>
  <si>
    <t xml:space="preserve">Pedal Boss CE-22 Japon año 1985 S/n 558400 _x000D_
 _x000D_
 _x000D_
 _x000D_
</t>
  </si>
  <si>
    <t>U+5429B</t>
  </si>
  <si>
    <t xml:space="preserve">Pedal Boss CS-3  _x000D_
 _x000D_
 _x000D_
</t>
  </si>
  <si>
    <t>U+5432</t>
  </si>
  <si>
    <t xml:space="preserve">Pedal Boss OD3 c/Caja s/n NSG7579 _x000D_
</t>
  </si>
  <si>
    <t>U+5471B</t>
  </si>
  <si>
    <t xml:space="preserve">Pedal Boss OD-3 c/Caja s/n NIG5930 _x000D_
 _x000D_
 _x000D_
 _x000D_
</t>
  </si>
  <si>
    <t>U+5489A</t>
  </si>
  <si>
    <t xml:space="preserve">Pedal Boss DD-3 s/n MY12142 _x000D_
 _x000D_
 _x000D_
 _x000D_
</t>
  </si>
  <si>
    <t>U+5519</t>
  </si>
  <si>
    <t>Pedal Boss AW-3 s/n CV64395</t>
  </si>
  <si>
    <t>U+5530</t>
  </si>
  <si>
    <t xml:space="preserve">Pedal Boss RC-3 c/Caja s/n OF2621 _x000D_
</t>
  </si>
  <si>
    <t>U+5567</t>
  </si>
  <si>
    <t>VE2</t>
  </si>
  <si>
    <t>PEDAL ARMONIZADOR VOCAL SIMIL VE20</t>
  </si>
  <si>
    <t>BLU-BIB</t>
  </si>
  <si>
    <t>Expansor de entrada | BLU-BIB | 8 entradas de audio analógicas | Control de Phantom Power y ganancia de entrada | Interruptores DIP para selección de rango de canales</t>
  </si>
  <si>
    <t>BLUCARD-IN</t>
  </si>
  <si>
    <t>Analog Input Card / 4 Mic/Line Inputs</t>
  </si>
  <si>
    <t>BLUCARD-OUT</t>
  </si>
  <si>
    <t>Tarjeta de salida analogica Mic/Line | BLUCARD-OUT |</t>
  </si>
  <si>
    <t>BLU10</t>
  </si>
  <si>
    <t>Controlador programable | BLU-10BLU | Pantalla táctil | Dos botones, codificador rotatorio | Alimentado por PoE +</t>
  </si>
  <si>
    <t>BLU100</t>
  </si>
  <si>
    <t>BLU100 - Procesador Matriz SOUNDWEB LONDON</t>
  </si>
  <si>
    <t>BLU120</t>
  </si>
  <si>
    <t>Expansor de E / S con enlace BLU |BLU-120 |  Entradas/Salidas configurables | Entradas analógicas (con Phantom Power) | Entradas AEC | 12 IN de control y 6 OUT logicas</t>
  </si>
  <si>
    <t>BLU160</t>
  </si>
  <si>
    <t>Procesador de señal con BLU link | BLU-160 | Entradas/Salidas configurables | Entradas analógicas (con Phantom Power) | Entradas AEC | 12 IN de control y 6 OUT logicas</t>
  </si>
  <si>
    <t>BLU-8-BLK</t>
  </si>
  <si>
    <t>Controlador de zona programable compatible con HiQnet | BLU-8v2BLK | Dos codificadores rotativos, cinco botones</t>
  </si>
  <si>
    <t>BSSBLUAECIN-M</t>
  </si>
  <si>
    <t>Tarjeta AEC  | AEC Card | 4 Entradas AEC | Con Phantom Power | Posee AGC | NC y NLP</t>
  </si>
  <si>
    <t>BSSBLUCARDIN-M</t>
  </si>
  <si>
    <t>Tarjeta de entrada analogica Mic/Line | BSSBLUCARDIN-M | 4 entradas de audio analogicas</t>
  </si>
  <si>
    <t>BSSBLUCARDOUT-M</t>
  </si>
  <si>
    <t>Tarjeta de salida digital | BSSBLUCARDOUT-M | Modos configurables: 2 señales estéreo AES/EBU, 1 señal estéreo AES/EBU / 1 señal estéreo S/PDIF, 2 señales estéreo S/PDIF</t>
  </si>
  <si>
    <t>BSSEC4BV-WHT-M</t>
  </si>
  <si>
    <t>Controlador ethernet | EC-4BV-WHT-M | Con cuatro botones y placa de pared de volumen | Codificador giratorio / pulsador | Compatible con Audio Soundweb, Crown Dci y HiQnet</t>
  </si>
  <si>
    <t>SW9010B</t>
  </si>
  <si>
    <t>Mando a distancia "Jellyfish" | SW9010B | Pantalla LCD gráfica | Seis teclas programables | Una rueda de parámetros programables | Dos entradas para micrófonos de megafonía</t>
  </si>
  <si>
    <t>SW9012</t>
  </si>
  <si>
    <t>Panel de pared |9012US | Selección de fuente / preajuste de 5 posiciones | Estos controles se pueden asignar en Soundweb Designer para utilizar otras funciones</t>
  </si>
  <si>
    <t>BUFFALO</t>
  </si>
  <si>
    <t>U+4791C</t>
  </si>
  <si>
    <t xml:space="preserve">Pedal Buffalo Audio 66 Top Boost AC-30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</si>
  <si>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BUGUERA</t>
  </si>
  <si>
    <t>V55</t>
  </si>
  <si>
    <t>Ampli. Combo Valvular p/Guitarra, diseño VINTAGE, 55 Watt - 1x12", 2 canales, c/Reverb</t>
  </si>
  <si>
    <t>Carl Martin</t>
  </si>
  <si>
    <t>U+4769B</t>
  </si>
  <si>
    <t xml:space="preserve">Pedal Carl Martin AC-TONE c/Caja s/n 164901387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</si>
  <si>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U+4938</t>
  </si>
  <si>
    <t xml:space="preserve">Pedal Carl Martin Hot Drive + Boost c/Transformador s/n 043l00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</si>
  <si>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U+5511B</t>
  </si>
  <si>
    <t xml:space="preserve">Pedal Carl Martin Plexitone c/Caja s/n 0602 _x000D_
 _x000D_
 _x000D_
</t>
  </si>
  <si>
    <t>AD-12MLA</t>
  </si>
  <si>
    <t>AC ADAPTOR</t>
  </si>
  <si>
    <t>CDP-S100BK</t>
  </si>
  <si>
    <t>Piano | CDP-S | 88 Teclas Acc.Tri Sensor II |   10 Sonidos | 64 Polifonia | AHL Sound | USB | APP Chordana | Audio In | 1 Pedal | Negro</t>
  </si>
  <si>
    <t>CDP-S150BK</t>
  </si>
  <si>
    <t>Piano | CDP-S | 88 Teclas Acc.Tri Sensor II |   10 Sonidos | 64 Polifonia | AHL Sound | USB | APP Chordana | Audio In | Modo Dueto | Grabador MIDI | Compatible con 3 pedales | Negro</t>
  </si>
  <si>
    <t>CDP-S350BK</t>
  </si>
  <si>
    <t>Piano | CDP-S | 88 Teclas Acc.Tri Sensor II | 700 Sonidos | 64 Polifonia | 200 Ritmos | AiX Sound | USB/PENDRIVE | APP Chordona | Grabador MIDI |  Compatible con 3 pedales | LCD | Negro</t>
  </si>
  <si>
    <t>CDP120BK</t>
  </si>
  <si>
    <t>Piano Digital,88t, acc./martillo,48p, 5s,  fuente sonido AHL, MIDI/USB, 1 pedal c:BK</t>
  </si>
  <si>
    <t>CDP130BK</t>
  </si>
  <si>
    <t>Piano | CDP | 88t Acc.Martillo | 10 sonidos | 48 Polifonia | 1 Pedal | USB | 10.8Kg |Negro</t>
  </si>
  <si>
    <t>CDP130SR</t>
  </si>
  <si>
    <t>Piano | CDP | 88t Acc.Martillo | 10 sonidos | 48 Polifonia | 1 Pedal | USB | 10.8Kg |Silver</t>
  </si>
  <si>
    <t>CDP135BK</t>
  </si>
  <si>
    <t>Piano | CDP | 88 Teclas Acc. Martillo | 10 Sonidos | 64 Polifonia | AHL Sound | 1 Pedal | USB | 10.8Kg | Black</t>
  </si>
  <si>
    <t>CDP200</t>
  </si>
  <si>
    <t>Piano Digital,88t, acc./martillo,48p, 670s, 200r, 152m, fuente AHL, MIDI/USB, 1 pedal c:BK</t>
  </si>
  <si>
    <t>CDP230RSR</t>
  </si>
  <si>
    <t>Piano | CDP | 88t Acc.Martillo | 700 sonidos | 200 Ritmos | 48 Polifonia | Display LCD | 1 Pedal | USB | 11.3Kg | Silver</t>
  </si>
  <si>
    <t>CS67PWE</t>
  </si>
  <si>
    <t>Stand para Teclado Privia (PX135-PX330-PX150) White</t>
  </si>
  <si>
    <t>CS-90P</t>
  </si>
  <si>
    <t>CTK1100</t>
  </si>
  <si>
    <t>Teclado STD, 61t, t/piano, 12 polif, 100s, 100 rit, 100 mel, Func. Lecciones, s: auri</t>
  </si>
  <si>
    <t>CTK1150</t>
  </si>
  <si>
    <t>CTK1300ES</t>
  </si>
  <si>
    <t>Teclado | 61 teclas standard | 100 Sonidos | 100 Ritmos | 12 Polifonia | Funcion lecciones | 3.3Kg</t>
  </si>
  <si>
    <t>CTK150</t>
  </si>
  <si>
    <t>CTK 130 - 49 t, 100s/100r</t>
  </si>
  <si>
    <t>CTK1500</t>
  </si>
  <si>
    <t>Teclado | 61 teclas standard | 120 Sonidos | 70 Ritmos | 32 Polifonia | Dance Music Mode| 3.3Kg</t>
  </si>
  <si>
    <t>CTK1550</t>
  </si>
  <si>
    <t>Teclado | CTK | 61 Teclas | 120 Sonidos | 32 Polifonia | 70 Ritmos | AHL Sound | Dance Music Mode| 3.3Kg</t>
  </si>
  <si>
    <t>CTK2100</t>
  </si>
  <si>
    <t>Teclado STD, 61tec. t/piano, 48 polif, 400s,150 rit, 55 mel, Voice pad, GM, USB</t>
  </si>
  <si>
    <t>CTK2200</t>
  </si>
  <si>
    <t>Teclado STD, 61t, t/piano, 48 polif, 400s, 150 rit, 110 mel, Func. Lecciones, s: auri MIDI/USB c: BK</t>
  </si>
  <si>
    <t>CTK2300</t>
  </si>
  <si>
    <t>Teclado | 61 teclas standard | 400 Sonidos | 150 Ritmos | 48 Polifonia | Funcion lecciones | USB | 3.4Kg</t>
  </si>
  <si>
    <t>CTK240</t>
  </si>
  <si>
    <t>Teclado | CTK | 49 Teclas | 100 Sonidos | 12 Polifonia | 100 Ritmos | AHL Sound | Funcion lecciones | 2.8Kg</t>
  </si>
  <si>
    <t>CTK2400</t>
  </si>
  <si>
    <t>Teclado | CTK | 61 Teclas | 400 Sonidos | 48 Polifonia | 150 Ritmos | AHL Sound | Funcion lecciones | Sampleo de Voz Mic. Incorporado | USB | 3.4Kg</t>
  </si>
  <si>
    <t>CTK245</t>
  </si>
  <si>
    <t>Teclado | 49 teclas standard | 100 Sonidos | 100 Ritmos | 12 Polifonia | Funcion lecciones | 2.8Kg</t>
  </si>
  <si>
    <t>CTK2500</t>
  </si>
  <si>
    <t>Teclado | CTK | 61 Teclas | 400 Sonidos | 48 Polifonia | 100 Ritmos | AHL Sound | Conexion a APP | Dance Music Mode | Audio In | 3.4Kg</t>
  </si>
  <si>
    <t>CTK3000</t>
  </si>
  <si>
    <t>Teclado STD, 61tec t/piano, Sensit, 48 polif, 400s,150rit, 55 mel, muestreo 1s, GM, USB, Pitch Bend</t>
  </si>
  <si>
    <t>CTK3200</t>
  </si>
  <si>
    <t>Teclado | 61 teclas standard Sensitivas | 400 Sonidos | 150 Ritmos | 48 Polifonia | FunciÃ³n lecciones | USB | 3.5Kg</t>
  </si>
  <si>
    <t>CTK3400</t>
  </si>
  <si>
    <t>Teclado | CTK | 61 Teclas | 200 Sonidos | 48 Polifonia | 126 Ritmos | AHL Sound | Sensitivo | Funcion lecciones | 3.5Kg | USB</t>
  </si>
  <si>
    <t>CTK4000</t>
  </si>
  <si>
    <t>Teclado STD, 61tec t/piano, Sensit, 48 polif, 570s,180rit 74 mel, Ed Rit, muestreo 10s, GM, USB</t>
  </si>
  <si>
    <t>CTK4200</t>
  </si>
  <si>
    <t>Teclado | 61 teclas standard Sensitivas | 600 Sonidos | 180 Ritmos | 48 Polifonia | FunciÃ³n lecciones| USB | 4.3Kg</t>
  </si>
  <si>
    <t>CTK4400</t>
  </si>
  <si>
    <t>CTK-501</t>
  </si>
  <si>
    <t>61 tec., polif. 24 n., 255 ton., 120 rit., 100 melo., MIDI, fuente A2</t>
  </si>
  <si>
    <t>CTK5200</t>
  </si>
  <si>
    <t>Teclado | 61 teclas standard Sensitivas | 600 Sonidos | 180 Ritmos + Editor | 48 Polifonia | FunciÃ³n lecciones| USB | 4.3Kg</t>
  </si>
  <si>
    <t>CTK601</t>
  </si>
  <si>
    <t>61 tec., polif. 12 n., 100 ton., 100 rit., 100 melo., MIDI</t>
  </si>
  <si>
    <t>CTK6200</t>
  </si>
  <si>
    <t>Teclado | 61 teclas standard Sensitivas | 700 Sonidos AHL + Editor | 210 Ritmos + Editor | 48 Polifonia | Secuenser 16p | USB | 5.7Kg</t>
  </si>
  <si>
    <t>CTK650</t>
  </si>
  <si>
    <t>CTK-650 ORGANO 5 OCTAVAS</t>
  </si>
  <si>
    <t>CTK710</t>
  </si>
  <si>
    <t>Tecl Portatil,  61 tec., polif. 32 n., 242 ton., 100 rit., 100 melo., MIDI, USB</t>
  </si>
  <si>
    <t>CTK7200</t>
  </si>
  <si>
    <t>Teclado | 61 teclas standard Sensitivas | 820 Sonidos AHL + Editor | 260 Ritmos + Editor | 64 Polifonia | Secuenser 16p | USB | 5.7Kg</t>
  </si>
  <si>
    <t>CTK900</t>
  </si>
  <si>
    <t>Tecl Portatil, Sens, 61 tec, 536+232 ton., 160 rit, sensitivo, sintetiz., MIDI, fuentes ZPI</t>
  </si>
  <si>
    <t>CT-S1FH</t>
  </si>
  <si>
    <t>C+1704</t>
  </si>
  <si>
    <t>Teclado Casio WK-3800 c/Funda y fuente</t>
  </si>
  <si>
    <t>GP300BK</t>
  </si>
  <si>
    <t>Piano | Celviano Grand Hybrid | 88 Teclas de Madera | Acc. Martillo de piano Natural |26 Sonidos | 256 Polifonia | AiR Grand Sound | 3 Pedales | USB/PENDRIVE | Grabadpr | Banqueta | Negro mate</t>
  </si>
  <si>
    <t>GP500BP</t>
  </si>
  <si>
    <t>Piano | Celviano Grand Hybrid | 88 Teclas de Madera | Acc. Martillo de Piano Natural |35 Sonidos | 256 Polifonia | AiR Grand Sound | 3 Pedales | USB/PENDRIVE | Grabador | Banqueta | Negro Laqued</t>
  </si>
  <si>
    <t>IC23403O25</t>
  </si>
  <si>
    <t>D23C4000AC    025</t>
  </si>
  <si>
    <t>IC556515</t>
  </si>
  <si>
    <t>TC5565APL-15</t>
  </si>
  <si>
    <t>IC638706</t>
  </si>
  <si>
    <t>M6387-06</t>
  </si>
  <si>
    <t>LK120</t>
  </si>
  <si>
    <t>Teclado c/Ilum de Teclas, 61tec. t/piano, 12 polif, 100s, 50 rit, 100 mel, Func. Lecc en 3 pasos</t>
  </si>
  <si>
    <t>LK135</t>
  </si>
  <si>
    <t>Teclado | LK | 61 Teclas iluminadas | 120 Sonidos | 32 Polifonia |   70 Ritmos | Dance Music Mode | 3.5Kg | Color: Verde</t>
  </si>
  <si>
    <t>LK136</t>
  </si>
  <si>
    <t>Teclado | LK | 61 Teclas iluminadas | 120 Sonidos | 32 Polifonia |   70 Ritmos | Dance Music Mode | 3.5Kg | Color: Azul</t>
  </si>
  <si>
    <t>LK240</t>
  </si>
  <si>
    <t>Teclado c/Ilum de Teclas, 61tec. t/piano, 48 polif, 400s, 150 rit, 110 mel, s/aur, e/mic, MIDI/USB</t>
  </si>
  <si>
    <t>LK265</t>
  </si>
  <si>
    <t>Teclado | LK | 61 Teclas iluminadas | 400 Sonidos | 48 Polifonia | 100 Ritmos | Sensitivo | Conexion a APP | USB | Dance Music Mode | 3.6Kg</t>
  </si>
  <si>
    <t>MA150</t>
  </si>
  <si>
    <t>Teclado | 49 teclas mini |  50 Sonidos | 30 Ritmos | 8 Polifonia | Funcion lecciones | MIDI | 2.1Kg</t>
  </si>
  <si>
    <t>PX-S1000BK</t>
  </si>
  <si>
    <t>Piano | Privia | 88 Teclas |   18 Sonidos | 192 Polifonia | AiR Sound | Acc. Martillo | Teclas de Marfil | 1 pedal | Bluetooth | APP | Line Out Stereo| Audio In | REC | USB | Negro</t>
  </si>
  <si>
    <t>PX-S1000RD</t>
  </si>
  <si>
    <t>Piano | Privia | 88 Teclas |   18 Sonidos | 192 Polifonia | AiR Sound | Acc. Martillo | Teclas de Marfil | 1 pedal | Bluetooth | APP | Line Out Stereo| Audio In | REC | USB | Rojo</t>
  </si>
  <si>
    <t>PX-S1000WE</t>
  </si>
  <si>
    <t>Piano | Privia | 88 Teclas |   18 Sonidos | 192 Polifonia | AiR Sound | Acc. Martillo | Teclas de Marfil | 1 pedal | Bluetooth | APP | Line Out Stereo| Audio In | REC | USB | Blanco</t>
  </si>
  <si>
    <t>PX-S3000BK</t>
  </si>
  <si>
    <t>Piano | Privia | 88 Teclas | 700 Sonidos | 192 Polifonia | AiR Sound | Acc. Martillo | Teclas de Marfil | 1 pedal | Bluetooth | APP | Line Out Stereo | Audio In | USB/PENDRIVE | Pitch Bend | Negro</t>
  </si>
  <si>
    <t>PX-S5000BK</t>
  </si>
  <si>
    <t xml:space="preserve">PX-S5000BK _x000D_
</t>
  </si>
  <si>
    <t>PX-S6000BK</t>
  </si>
  <si>
    <t xml:space="preserve">PX-S6000BK _x000D_
</t>
  </si>
  <si>
    <t>PX-S7000BK</t>
  </si>
  <si>
    <t xml:space="preserve">PX-S7000BK _x000D_
</t>
  </si>
  <si>
    <t>PX-S7000HM</t>
  </si>
  <si>
    <t xml:space="preserve">PX-S7000HM _x000D_
</t>
  </si>
  <si>
    <t>PX-S7000WE</t>
  </si>
  <si>
    <t>PX120</t>
  </si>
  <si>
    <t>Piano Digital, "Privia" 88t,Ac Mart,  10 s. 20 r. 30 m., MIDI,  1Pdal</t>
  </si>
  <si>
    <t>PX130BK</t>
  </si>
  <si>
    <t>Piano Digital PRIVIA,88t, acc./martillo,128polif, 16s, 60m, AIF, REC, MIDI/USB, 1 pedal c:BK</t>
  </si>
  <si>
    <t>PX135BK</t>
  </si>
  <si>
    <t>Piano Digital "Privia" 88t,Ac Mart, 128 Polif, 18 s. 20 r. 30 m.USB, 1Pdal,(Opc Mueble CS-67)c:Black</t>
  </si>
  <si>
    <t>PX150BK</t>
  </si>
  <si>
    <t>Piano Digital PRIVIA,88t, acc./martillo Tri-sensor II,128polif, 18s, 60m, AIR, REC, USB, 1 pedal c:B</t>
  </si>
  <si>
    <t>PX150WE</t>
  </si>
  <si>
    <t>Piano Digital PRIVIA,88t, acc./martillo Tri-sensor II,128polif,18s, 60m, AIR, REC, USB, 1 pedal c:WH</t>
  </si>
  <si>
    <t>PX160BK</t>
  </si>
  <si>
    <t>Piano | Privia | 88 Teclas | 18 Sonidos | 128 Polifonia | AiR Sound | Acc. Martillo Tri-sensor II T.Marfil | 1 Pedal | Salida Line Out Stereo | REC | USB | Negro</t>
  </si>
  <si>
    <t>PX160GD</t>
  </si>
  <si>
    <t>Piano | Privia | 88 Teclas |   18 Sonidos | 128 Polifonia | AiR Sound | Acc. Martillo Tri-sensor II T.Marfil | 1 Pedal | Salida Line Out Stereo | REC | USB | Champgne</t>
  </si>
  <si>
    <t>PX160WE</t>
  </si>
  <si>
    <t>Piano | Privia | 88 Teclas |   18 Sonidos | 128 Polifonia | AiR Sound | Acc. Martillo Tri-sensor II T.Marfil | 1 Pedal | Salida Line Out Stereo | REC | USB | Blanco</t>
  </si>
  <si>
    <t>PX300</t>
  </si>
  <si>
    <t>Piano Digital,Portable, 88t, Ac martillo, 168 t. 120 r. 25 m., GMIDI,1Pdal</t>
  </si>
  <si>
    <t>PX310</t>
  </si>
  <si>
    <t>Piano Digital,"Privia", Portable, 88t, Ac martillo, 168 t. 120 r. 25 m., GMIDI,1Pdal</t>
  </si>
  <si>
    <t>PX330BK</t>
  </si>
  <si>
    <t>Piano Digital PRIVIA,88t, acc./martillo,128polif, 250s, 180r, 8m, AIF, REC, MIDI/USB, 1 pedal c:BK</t>
  </si>
  <si>
    <t>PX350MBK</t>
  </si>
  <si>
    <t>Piano | PRIVIA | 88t Acc.Martillo Tri-Sensor II | 250 sonidos | 180 ritmos | 128 Polifonia | 1 Pedal | Salida Line Out Stereo | REC | USB | Negro</t>
  </si>
  <si>
    <t>PX360MBK</t>
  </si>
  <si>
    <t>Piano | Privia | 88 Teclas | 550 Sonidos | 128 Polifonia | 200 Ritmos | AiR Sound | Acc. Martillo Tri-Sensor II | 1 Pedal | Salida Line Out Stereo | LCD color Tactil | REC | USB | 11.9 Kg |Negro</t>
  </si>
  <si>
    <t>PX410</t>
  </si>
  <si>
    <t>Piano Digital, "Privia", 88t, 258 t. 120 r. 80 m.,GMIDI,  USB, SD, 1Pdall</t>
  </si>
  <si>
    <t>PX5SWE</t>
  </si>
  <si>
    <t>Piano | Privia | 88 Teclas | 560 Sonidos | 256 Polifonia | AiR Sound | Acc. Martillo Tri-Sensor II | Stage Piano | 1 Pedal | Salida Line Out Stereo | LCD | REC | USB | 11,1Kg |Blanco</t>
  </si>
  <si>
    <t>PX560MBE</t>
  </si>
  <si>
    <t>Piano | Privia | 88 Teclas | 650 Sonidos | 256 Polifonia | 220 Ritmos | AiR Sound | Acc. Martillo Tri-Sensor II | 1 Pedal | Salida Line Out Stereo | LCD color Tactil | REC | USB | 12Kg | Azul</t>
  </si>
  <si>
    <t>PX720</t>
  </si>
  <si>
    <t>Piano Digital c/mueble c/tapa,"Privia",  88t, 11s, 60 melo, grab, GMidi, 3Pdals, tono ceniza y wenge</t>
  </si>
  <si>
    <t>PX735BK</t>
  </si>
  <si>
    <t>Piano Digital PRIVIA c/mueb,,88t, acc./martillo Tri-sensor,128polif, 18s, 60m, REC, MIDI/USB, c:BK</t>
  </si>
  <si>
    <t>WK110</t>
  </si>
  <si>
    <t>Tecl Portable Avanzado, 76t, 515s,120r, 100m,  efectos, GMidi, USB, rec</t>
  </si>
  <si>
    <t>WK1200</t>
  </si>
  <si>
    <t>WK 1200 teclado</t>
  </si>
  <si>
    <t>WK240</t>
  </si>
  <si>
    <t>Teclado | 76 teclas standard Sensitivas | 600 Sonidos | 180 Ritmos | 48 Polifonia | Funcion lecciones| USB | 6.9Kg</t>
  </si>
  <si>
    <t>WK3300</t>
  </si>
  <si>
    <t>Tecl Avanzado, 76 t. 32Poli, 670t, 166r, 100efx, GMI, Pitch Bend, tarj SD, pant LCD</t>
  </si>
  <si>
    <t>XW-H2</t>
  </si>
  <si>
    <t>Auriculares | Circumaurales | de 40mm | flexible | plegable | cable desmontable | diseñado por Vestax | Blanco</t>
  </si>
  <si>
    <t>XW-P1</t>
  </si>
  <si>
    <t>Sintetizador | 61 teclas standard Sensitivas | 620 Sonidos | 310 de Usuario | 64 Polifonia | HexLayer  | DSP | Pitch Bend | USB | 5.4Kg | Color Silver</t>
  </si>
  <si>
    <t>1000 2388</t>
  </si>
  <si>
    <t>MSM538002E-T6GS-KDR1</t>
  </si>
  <si>
    <t>1000 3769</t>
  </si>
  <si>
    <t>LSI CTK-611</t>
  </si>
  <si>
    <t>1000 5764</t>
  </si>
  <si>
    <t>LSI ML6756-05</t>
  </si>
  <si>
    <t>1000 8079</t>
  </si>
  <si>
    <t>RUBBER / INTERCONNECTOR  M440863-1  P/ LCD</t>
  </si>
  <si>
    <t>1001 2064</t>
  </si>
  <si>
    <t>CONTACT RUBBER CS/KEY</t>
  </si>
  <si>
    <t>1001 2065</t>
  </si>
  <si>
    <t>CONTACT RUBBER CB/KEY</t>
  </si>
  <si>
    <t>1001 4312</t>
  </si>
  <si>
    <t>LSI HD6433048SA89F</t>
  </si>
  <si>
    <t>1001 4313</t>
  </si>
  <si>
    <t>LSI  LHMN5KPN</t>
  </si>
  <si>
    <t>1001 4314</t>
  </si>
  <si>
    <t>LSI  LHMN5KPP</t>
  </si>
  <si>
    <t>1001 4316</t>
  </si>
  <si>
    <t>CFL  [LAMP TUBULAR]</t>
  </si>
  <si>
    <t>1001 4320</t>
  </si>
  <si>
    <t>LCD    LD-B10608E</t>
  </si>
  <si>
    <t>1001 4608</t>
  </si>
  <si>
    <t>KEY SET/WHITE/CB LK-100</t>
  </si>
  <si>
    <t>1001 4609</t>
  </si>
  <si>
    <t>KEY SET/WHITE/CS LK-100</t>
  </si>
  <si>
    <t>1001 5566</t>
  </si>
  <si>
    <t>TRANSISTOR WK-3500</t>
  </si>
  <si>
    <t>1002 1368</t>
  </si>
  <si>
    <t>KEY DFA/WHITE</t>
  </si>
  <si>
    <t>1002 1369</t>
  </si>
  <si>
    <t>KEY DFAS/WHITE</t>
  </si>
  <si>
    <t>1002 1425</t>
  </si>
  <si>
    <t>IC/MONOLITHIC MZ-2000</t>
  </si>
  <si>
    <t>1002 3173</t>
  </si>
  <si>
    <t>PCB ASSY/MA2,3M   (1012 1099)</t>
  </si>
  <si>
    <t>1002 3177</t>
  </si>
  <si>
    <t>PCB ASSY/LCD1M   JMC 733-LCD1MA</t>
  </si>
  <si>
    <t>1002 5033</t>
  </si>
  <si>
    <t>OSCILLATOR/CERAMIC</t>
  </si>
  <si>
    <t>1002 5034</t>
  </si>
  <si>
    <t>TRANSFO TE-CFL733-1M1</t>
  </si>
  <si>
    <t>1002 5042</t>
  </si>
  <si>
    <t>TRANSISTOR  2SD1468STPR</t>
  </si>
  <si>
    <t>1002 5049</t>
  </si>
  <si>
    <t>PLATE/DISPLAY  733</t>
  </si>
  <si>
    <t>1002 5053</t>
  </si>
  <si>
    <t>CONNECTOR - 733  M441032-1  P/ LCD</t>
  </si>
  <si>
    <t>1002 5056</t>
  </si>
  <si>
    <t>PACKING - 733BL  M441122-1</t>
  </si>
  <si>
    <t>1002 5057</t>
  </si>
  <si>
    <t>PC-FILM - 733   M441031-1</t>
  </si>
  <si>
    <t>1002 5058</t>
  </si>
  <si>
    <t>KEY SET/LSK-8P BLACK (02175400)</t>
  </si>
  <si>
    <t>1002 5060</t>
  </si>
  <si>
    <t>RUBBER/CONTACT</t>
  </si>
  <si>
    <t>1002 9023</t>
  </si>
  <si>
    <t>RUBBER/BUTTON</t>
  </si>
  <si>
    <t>1004 2787</t>
  </si>
  <si>
    <t>RUBBER BUTTON</t>
  </si>
  <si>
    <t>1004 3474</t>
  </si>
  <si>
    <t>IC/MONOLITHIC  LA 4635A</t>
  </si>
  <si>
    <t>1004 4435</t>
  </si>
  <si>
    <t>LSI MSM534001E-B9</t>
  </si>
  <si>
    <t>1004 5603</t>
  </si>
  <si>
    <t>LSI  MSM531602F35GSKDR1</t>
  </si>
  <si>
    <t>1004 7122</t>
  </si>
  <si>
    <t>LSI MSM531602F21GSKDR1</t>
  </si>
  <si>
    <t>1004 7472</t>
  </si>
  <si>
    <t>VOLUME 50Kb</t>
  </si>
  <si>
    <t>1004 7473</t>
  </si>
  <si>
    <t>VOLUME 10Kb x 2</t>
  </si>
  <si>
    <t>1005 2108</t>
  </si>
  <si>
    <t>LSI UPD915GF-3BA  (1007 9244)</t>
  </si>
  <si>
    <t>1005 2229</t>
  </si>
  <si>
    <t>BATTERY/LITHIUM</t>
  </si>
  <si>
    <t>1005 4502</t>
  </si>
  <si>
    <t>LSI UPD914AGM-3ED</t>
  </si>
  <si>
    <t>1005 6773</t>
  </si>
  <si>
    <t>PCB/ASSY(LCD1M) M241539*2</t>
  </si>
  <si>
    <t>1005 9360</t>
  </si>
  <si>
    <t>OSCILLATOR/CRYSTAL SMD-49-16.384M</t>
  </si>
  <si>
    <t>1006 2671</t>
  </si>
  <si>
    <t>IC LA4636</t>
  </si>
  <si>
    <t>1007 4145</t>
  </si>
  <si>
    <t>AMPLIFIER BOARD LD-80</t>
  </si>
  <si>
    <t>1007 4146</t>
  </si>
  <si>
    <t>PCB/DISPLAY (9490 1284)</t>
  </si>
  <si>
    <t>1007 4179</t>
  </si>
  <si>
    <t>COVER/BATTERY</t>
  </si>
  <si>
    <t>1007 4190</t>
  </si>
  <si>
    <t>SPEAKER</t>
  </si>
  <si>
    <t>1007 4610</t>
  </si>
  <si>
    <t>1007 8047</t>
  </si>
  <si>
    <t>PCB ASSY MA1M M443</t>
  </si>
  <si>
    <t>1008 0812</t>
  </si>
  <si>
    <t>PCB ASSY MA2M M730</t>
  </si>
  <si>
    <t>1008 0815</t>
  </si>
  <si>
    <t>PCB JCM 731-LCD 1MB</t>
  </si>
  <si>
    <t>1008 2972</t>
  </si>
  <si>
    <t>LSI ML6756B-16</t>
  </si>
  <si>
    <t>1009 7640</t>
  </si>
  <si>
    <t>KEY SET/BLACK  (9481 2360)</t>
  </si>
  <si>
    <t>1009 7641</t>
  </si>
  <si>
    <t>KEY SET/WHITE</t>
  </si>
  <si>
    <t>1009 7642</t>
  </si>
  <si>
    <t>KEY ET/WHITE+C</t>
  </si>
  <si>
    <t>1009 7646</t>
  </si>
  <si>
    <t>SWITCH/POWER</t>
  </si>
  <si>
    <t>1009 8028</t>
  </si>
  <si>
    <t>RUBBER/CONTACT (12KEYS)</t>
  </si>
  <si>
    <t>1009 8029</t>
  </si>
  <si>
    <t>RUBBER/CONTACT (13KEYS)</t>
  </si>
  <si>
    <t>1009 8034</t>
  </si>
  <si>
    <t>LCD/ASSY MA-150</t>
  </si>
  <si>
    <t>1009 8035</t>
  </si>
  <si>
    <t>PCB ASSY (MAIN)   MA-150</t>
  </si>
  <si>
    <t>1010 4597</t>
  </si>
  <si>
    <t>Pen para calculadora</t>
  </si>
  <si>
    <t>1011 3433</t>
  </si>
  <si>
    <t>GUIDE CAP P/ WHITE KEY 4x1</t>
  </si>
  <si>
    <t>1011 3434</t>
  </si>
  <si>
    <t>GUIDE CAP P/ BLACK KEY</t>
  </si>
  <si>
    <t>1011 6352</t>
  </si>
  <si>
    <t>LCD CG1930-TTP  (1011 2444)</t>
  </si>
  <si>
    <t>1011 6376</t>
  </si>
  <si>
    <t>LED CTK-800</t>
  </si>
  <si>
    <t>1011 6453</t>
  </si>
  <si>
    <t>LED 1154HD-B5/6.5-90</t>
  </si>
  <si>
    <t>1011 6463</t>
  </si>
  <si>
    <t>IC NJM14558D</t>
  </si>
  <si>
    <t>1011 6985</t>
  </si>
  <si>
    <t>IC SN74LV74ANSR</t>
  </si>
  <si>
    <t>1011 6987</t>
  </si>
  <si>
    <t>IC SN74AHC1G00HDCKR</t>
  </si>
  <si>
    <t>1011 7066</t>
  </si>
  <si>
    <t>PCB ASSY/MA1M</t>
  </si>
  <si>
    <t>1012 1581</t>
  </si>
  <si>
    <t>LSI CTK-591</t>
  </si>
  <si>
    <t>1012 2975</t>
  </si>
  <si>
    <t>Network/R-C PX-400</t>
  </si>
  <si>
    <t>1012 2976</t>
  </si>
  <si>
    <t>NETWORK/R-C</t>
  </si>
  <si>
    <t>1012 2996</t>
  </si>
  <si>
    <t>IC TC74HCT08AF</t>
  </si>
  <si>
    <t>1012 2999</t>
  </si>
  <si>
    <t>IC TC74LCX00FT  (9481 2065)</t>
  </si>
  <si>
    <t>1012 3009</t>
  </si>
  <si>
    <t>LED WK-3800 2</t>
  </si>
  <si>
    <t>1012 3103</t>
  </si>
  <si>
    <t>VARIABLE RESISTOR</t>
  </si>
  <si>
    <t>1012 8657</t>
  </si>
  <si>
    <t>FDD 702D-6238D-05007  (9481 2661)</t>
  </si>
  <si>
    <t>1012 8736</t>
  </si>
  <si>
    <t>1012 9081</t>
  </si>
  <si>
    <t>LSI</t>
  </si>
  <si>
    <t>1013 3372</t>
  </si>
  <si>
    <t>RESONATOR</t>
  </si>
  <si>
    <t>1013 3495</t>
  </si>
  <si>
    <t>PCB ASSY/PS1 PX-100</t>
  </si>
  <si>
    <t>1013 3635</t>
  </si>
  <si>
    <t>RUBBERT/ CONTACT</t>
  </si>
  <si>
    <t>1013 3656</t>
  </si>
  <si>
    <t>1013 5426</t>
  </si>
  <si>
    <t>W-KEY-CEGB-CPK</t>
  </si>
  <si>
    <t>1013 5428</t>
  </si>
  <si>
    <t>W-KEY-B-CPK</t>
  </si>
  <si>
    <t>1013 5429</t>
  </si>
  <si>
    <t>WHITE KEY/SA</t>
  </si>
  <si>
    <t>1014 3126</t>
  </si>
  <si>
    <t>LSI/LCD DRIVER</t>
  </si>
  <si>
    <t>1014 3170</t>
  </si>
  <si>
    <t>PCB ASSY MAIN  PX-300</t>
  </si>
  <si>
    <t>1014 9194</t>
  </si>
  <si>
    <t>COVER/BATTERY CTK230</t>
  </si>
  <si>
    <t>1015 1485</t>
  </si>
  <si>
    <t>FLOPPY DISK DF354H134F (1005 9403)</t>
  </si>
  <si>
    <t>1015 1958</t>
  </si>
  <si>
    <t>W-KEY-DFA-CPK</t>
  </si>
  <si>
    <t>1015 3685</t>
  </si>
  <si>
    <t>TRANSISTOR</t>
  </si>
  <si>
    <t>1016 3726</t>
  </si>
  <si>
    <t>PCB ASSY/MA1</t>
  </si>
  <si>
    <t>1016 3903</t>
  </si>
  <si>
    <t>RUBBER/KEY</t>
  </si>
  <si>
    <t>1016 4281</t>
  </si>
  <si>
    <t>PCB ASSY/MAA1</t>
  </si>
  <si>
    <t>1017 1837</t>
  </si>
  <si>
    <t>1018 9501</t>
  </si>
  <si>
    <t>80754 LK-100/LK-210 LA4227-E</t>
  </si>
  <si>
    <t>1019 3291</t>
  </si>
  <si>
    <t>TV-970G</t>
  </si>
  <si>
    <t>1019 5879</t>
  </si>
  <si>
    <t>KEY RUBBER</t>
  </si>
  <si>
    <t>1019 6930</t>
  </si>
  <si>
    <t>HAMMER CAP</t>
  </si>
  <si>
    <t>1019 7646</t>
  </si>
  <si>
    <t>KNOB/Rotary CTK-800</t>
  </si>
  <si>
    <t>1019 7809</t>
  </si>
  <si>
    <t>IC</t>
  </si>
  <si>
    <t>1019 9714</t>
  </si>
  <si>
    <t>KNOB/SLIDE</t>
  </si>
  <si>
    <t>1020 0257</t>
  </si>
  <si>
    <t>1020 0300</t>
  </si>
  <si>
    <t>1020 0665</t>
  </si>
  <si>
    <t>PCB ASSY/MAIN WK-3200</t>
  </si>
  <si>
    <t>1020 2670</t>
  </si>
  <si>
    <t>1020 3056</t>
  </si>
  <si>
    <t>CONNECTOR LK-100</t>
  </si>
  <si>
    <t>1020 3305</t>
  </si>
  <si>
    <t>PCB ASSY/MAIN  CTK-800</t>
  </si>
  <si>
    <t>1020 3528</t>
  </si>
  <si>
    <t>BUTTON/TACT/B PX-110</t>
  </si>
  <si>
    <t>1020 6675</t>
  </si>
  <si>
    <t>TRANSISTOR CTK-4000</t>
  </si>
  <si>
    <t>1020 6815</t>
  </si>
  <si>
    <t>JACK PX-320</t>
  </si>
  <si>
    <t>1020 7675</t>
  </si>
  <si>
    <t>1020 8342</t>
  </si>
  <si>
    <t>PCB ASSY/PSA1</t>
  </si>
  <si>
    <t>1020 9018</t>
  </si>
  <si>
    <t>TRANSISTOR LK210 KTA501U-GR-RTK/P</t>
  </si>
  <si>
    <t>1020 9462</t>
  </si>
  <si>
    <t>JACK LK-100</t>
  </si>
  <si>
    <t>1020 9500</t>
  </si>
  <si>
    <t>Memory PX-310</t>
  </si>
  <si>
    <t>1021 1950</t>
  </si>
  <si>
    <t>IC CTK-4000</t>
  </si>
  <si>
    <t>1021 3695</t>
  </si>
  <si>
    <t>JACK</t>
  </si>
  <si>
    <t>1021 6422</t>
  </si>
  <si>
    <t>TRANSISTOR LK210 2SC5714(TE12L.F)</t>
  </si>
  <si>
    <t>1021 6444</t>
  </si>
  <si>
    <t>IC LK210 TC7SET04FU(TE85L.F</t>
  </si>
  <si>
    <t>1021 7742</t>
  </si>
  <si>
    <t>TRANSISTOR  KTA1270-Y-AT/P</t>
  </si>
  <si>
    <t>1022 2381</t>
  </si>
  <si>
    <t>LSI WK-110</t>
  </si>
  <si>
    <t>1023 6708</t>
  </si>
  <si>
    <t>Fuse WK-200</t>
  </si>
  <si>
    <t>1023 8296</t>
  </si>
  <si>
    <t>PWB-UNIT-M628-MDA1 CTK-710</t>
  </si>
  <si>
    <t>1024 0401</t>
  </si>
  <si>
    <t>LCD LK-100</t>
  </si>
  <si>
    <t>1024 0651</t>
  </si>
  <si>
    <t>IC LK210 XC6109N27ANR</t>
  </si>
  <si>
    <t>1024 3429</t>
  </si>
  <si>
    <t>1024 6569</t>
  </si>
  <si>
    <t>BLACK KEY/10P WK-8000</t>
  </si>
  <si>
    <t>1024 8139</t>
  </si>
  <si>
    <t>PCB ASSY/MAIN WK-3800</t>
  </si>
  <si>
    <t>1024 8659</t>
  </si>
  <si>
    <t>RUBBER/CONTACT/AG</t>
  </si>
  <si>
    <t>1024 8660</t>
  </si>
  <si>
    <t>1024 9860</t>
  </si>
  <si>
    <t>SCREW SET</t>
  </si>
  <si>
    <t>1024 9863</t>
  </si>
  <si>
    <t>WHITE KEY/SAB WK-8000</t>
  </si>
  <si>
    <t>1024 9864</t>
  </si>
  <si>
    <t>WHITE KEY/CS WK-8000</t>
  </si>
  <si>
    <t>1024 9865</t>
  </si>
  <si>
    <t>WHITE KEY/CS CTK-810</t>
  </si>
  <si>
    <t>1024 9866</t>
  </si>
  <si>
    <t>PCB ASSY/MA1M   WK-8000</t>
  </si>
  <si>
    <t>1025 1604</t>
  </si>
  <si>
    <t>ROLL-ARM-691A</t>
  </si>
  <si>
    <t>1026 9429</t>
  </si>
  <si>
    <t>1027 0721</t>
  </si>
  <si>
    <t>LCD WK-110</t>
  </si>
  <si>
    <t>1027 1779</t>
  </si>
  <si>
    <t>PCB ASSY MAIN WK-110</t>
  </si>
  <si>
    <t>1027 1783</t>
  </si>
  <si>
    <t>WHITE KEY/CSG WK-110</t>
  </si>
  <si>
    <t>1027 1802</t>
  </si>
  <si>
    <t>WHITE KEY/SEB WK-110</t>
  </si>
  <si>
    <t>1027 2063</t>
  </si>
  <si>
    <t>SPEAKER CTK4000 C12J03</t>
  </si>
  <si>
    <t>1028 6819</t>
  </si>
  <si>
    <t>BATTERY COVER CTK-4400</t>
  </si>
  <si>
    <t>1028 6856</t>
  </si>
  <si>
    <t>CASE</t>
  </si>
  <si>
    <t>1028 8048</t>
  </si>
  <si>
    <t>PCB ASSY/ MA1N PX-320</t>
  </si>
  <si>
    <t>1028 8160</t>
  </si>
  <si>
    <t>Board Assy</t>
  </si>
  <si>
    <t>1028 9650</t>
  </si>
  <si>
    <t>1030 0598</t>
  </si>
  <si>
    <t>1030 1389</t>
  </si>
  <si>
    <t>HAMMER CAP (Teclas Negras)</t>
  </si>
  <si>
    <t>1030 6415</t>
  </si>
  <si>
    <t>1030 6512</t>
  </si>
  <si>
    <t>IC CTK-5000/CDP-200</t>
  </si>
  <si>
    <t>1030 7615</t>
  </si>
  <si>
    <t>Fuse CTK-4000</t>
  </si>
  <si>
    <t>1031 0575</t>
  </si>
  <si>
    <t>PCB ASSY/PSA1   CTK-4000</t>
  </si>
  <si>
    <t>1031 0719</t>
  </si>
  <si>
    <t>PCB ASSY/MDA1   WK-200</t>
  </si>
  <si>
    <t>1031 0729</t>
  </si>
  <si>
    <t>PCB ASSY/MDA1   CDP-200</t>
  </si>
  <si>
    <t>1031 4394</t>
  </si>
  <si>
    <t>PCB ASSY/PSA1   CTK-5000</t>
  </si>
  <si>
    <t>1031 4418</t>
  </si>
  <si>
    <t>PCB ASSY/MDA1   WK-500</t>
  </si>
  <si>
    <t>1034 0876</t>
  </si>
  <si>
    <t>PCB ASSY/MAIN  PX-130</t>
  </si>
  <si>
    <t>1034 6441</t>
  </si>
  <si>
    <t>PCB ASSY/MAIN  PX-330</t>
  </si>
  <si>
    <t>10346441</t>
  </si>
  <si>
    <t>PCB ASSY-MAIN (PX-330)</t>
  </si>
  <si>
    <t>1037 5087</t>
  </si>
  <si>
    <t>PCB UNIT/ MAIN CTK-6000</t>
  </si>
  <si>
    <t>1037 5088</t>
  </si>
  <si>
    <t>PWB-AMP CTK-6000</t>
  </si>
  <si>
    <t>1037 5090</t>
  </si>
  <si>
    <t>BL-ASSY CTK-6000</t>
  </si>
  <si>
    <t>1039 8219</t>
  </si>
  <si>
    <t>Felt Upper Limit Hammer</t>
  </si>
  <si>
    <t>1039 9808</t>
  </si>
  <si>
    <t>PCB UNIT MAIN PX-135</t>
  </si>
  <si>
    <t>1040 7265</t>
  </si>
  <si>
    <t>VARIABLE RESISTOR CDP-120</t>
  </si>
  <si>
    <t>1040 7989</t>
  </si>
  <si>
    <t>PCB UNIT /CNA 1</t>
  </si>
  <si>
    <t>1040 7991</t>
  </si>
  <si>
    <t>PCB UNIT/ MAIN CTK-6250</t>
  </si>
  <si>
    <t>1041 4582</t>
  </si>
  <si>
    <t>PCB UNIT/MAIN XWP1</t>
  </si>
  <si>
    <t>1043 1698</t>
  </si>
  <si>
    <t>1043 1949</t>
  </si>
  <si>
    <t>LATERAL PLASTICO IZQ COLOR MARFIL</t>
  </si>
  <si>
    <t>1043 1950</t>
  </si>
  <si>
    <t>LATERAL PLASTICO DER COLOR MARFIL</t>
  </si>
  <si>
    <t>1043 3488</t>
  </si>
  <si>
    <t>PCB UNIT MAIN PX-150</t>
  </si>
  <si>
    <t>1043 4318</t>
  </si>
  <si>
    <t>PCB UNIT/ MAIN PX-850</t>
  </si>
  <si>
    <t>1043 4344</t>
  </si>
  <si>
    <t>PWB-UNIT/POWER AND AMP</t>
  </si>
  <si>
    <t>1043 4599</t>
  </si>
  <si>
    <t>PCB ASSY (AP-450)</t>
  </si>
  <si>
    <t>1043 7576</t>
  </si>
  <si>
    <t>1044 8404</t>
  </si>
  <si>
    <t>1044 9081</t>
  </si>
  <si>
    <t>PCB ASSY (PX-55)</t>
  </si>
  <si>
    <t>1045 2739</t>
  </si>
  <si>
    <t>1047 9701</t>
  </si>
  <si>
    <t>1048 0919</t>
  </si>
  <si>
    <t>PCB ASSY</t>
  </si>
  <si>
    <t>1050 4755-TM</t>
  </si>
  <si>
    <t xml:space="preserve">DMD </t>
  </si>
  <si>
    <t>1050 5862</t>
  </si>
  <si>
    <t>RUBBER CONTACT</t>
  </si>
  <si>
    <t>1050 7545</t>
  </si>
  <si>
    <t>1053 9960</t>
  </si>
  <si>
    <t>PCB UNIT MAIN CTK-3500</t>
  </si>
  <si>
    <t>1056 7929</t>
  </si>
  <si>
    <t>LCD CASIO</t>
  </si>
  <si>
    <t>1902 9072</t>
  </si>
  <si>
    <t>TRANSISTOR 2SC1740SR</t>
  </si>
  <si>
    <t>2010 9990</t>
  </si>
  <si>
    <t>LSI  HD63266F  (2210 9990)</t>
  </si>
  <si>
    <t>2011 2961</t>
  </si>
  <si>
    <t>LSI MSM6387-13</t>
  </si>
  <si>
    <t>2011 7434</t>
  </si>
  <si>
    <t>LSI  HG51B155FD</t>
  </si>
  <si>
    <t>2012 1883</t>
  </si>
  <si>
    <t>IC/MOS RN5VD40AA-TR</t>
  </si>
  <si>
    <t>2012 5005</t>
  </si>
  <si>
    <t>LSI GT913F(T)</t>
  </si>
  <si>
    <t>2012 5569</t>
  </si>
  <si>
    <t>LSI/LCD DRIVER  SED1278F2A   (2012 6018)</t>
  </si>
  <si>
    <t>2012 5572</t>
  </si>
  <si>
    <t>LSI/S-RAM  TC55257DFL-70L</t>
  </si>
  <si>
    <t>2012 5590</t>
  </si>
  <si>
    <t>LSI/ROM UPD23C16000WGX-C51 (1003 8117)</t>
  </si>
  <si>
    <t>2012 5665</t>
  </si>
  <si>
    <t>LSI/MASK-ROM M531602F-21</t>
  </si>
  <si>
    <t>2012 5980</t>
  </si>
  <si>
    <t>LSI MC MSM 6755C-17</t>
  </si>
  <si>
    <t>2012 5987</t>
  </si>
  <si>
    <t>LSI  TC190C020AF-001</t>
  </si>
  <si>
    <t>2012 6064</t>
  </si>
  <si>
    <t>LSI CTK-811</t>
  </si>
  <si>
    <t>2012 6337</t>
  </si>
  <si>
    <t>LSI/MASK-ROM WK-1300</t>
  </si>
  <si>
    <t>2012 6463</t>
  </si>
  <si>
    <t>LSI ML6756-02</t>
  </si>
  <si>
    <t>2101 0642</t>
  </si>
  <si>
    <t>IC/CMOS TC74HC08AF</t>
  </si>
  <si>
    <t>2105 2114</t>
  </si>
  <si>
    <t>IC REGULATOR   S-81350HG</t>
  </si>
  <si>
    <t>2105 4543</t>
  </si>
  <si>
    <t>IC/LMOS</t>
  </si>
  <si>
    <t>2105 4746</t>
  </si>
  <si>
    <t>LSI UPD6379GR-E1  (2012 5495)</t>
  </si>
  <si>
    <t>2105 6083</t>
  </si>
  <si>
    <t>IC/LMOS TC74WU04FU (TE12L)</t>
  </si>
  <si>
    <t>2114 1596</t>
  </si>
  <si>
    <t>IC/MONOLITHIC AN-8053</t>
  </si>
  <si>
    <t>2114 1883</t>
  </si>
  <si>
    <t>IC/LINEAR  LA4620</t>
  </si>
  <si>
    <t>2114 2891</t>
  </si>
  <si>
    <t>IC / LINEAR LA4598</t>
  </si>
  <si>
    <t>2114 3269</t>
  </si>
  <si>
    <t>IC/LINEAR SA-65</t>
  </si>
  <si>
    <t>2114 5775</t>
  </si>
  <si>
    <t>IC/LINEAR (POWER AMP) MONOLITHIC  TA8248K</t>
  </si>
  <si>
    <t>2121 0072</t>
  </si>
  <si>
    <t>IC NJM2068DD</t>
  </si>
  <si>
    <t>2250 1323</t>
  </si>
  <si>
    <t>TRANSISTOR 2SA933AS</t>
  </si>
  <si>
    <t>2250 1627</t>
  </si>
  <si>
    <t>TRANSISTOR 2SC1740</t>
  </si>
  <si>
    <t>2251 0672</t>
  </si>
  <si>
    <t>TRANSISTOR 2SB1548-P</t>
  </si>
  <si>
    <t>2252 0154</t>
  </si>
  <si>
    <t>TRANSISTOR 2SC1740SS-TP-T</t>
  </si>
  <si>
    <t>2252 1169</t>
  </si>
  <si>
    <t>TRANSISTOR 2SC4081T106S  SMD</t>
  </si>
  <si>
    <t>2252 1253</t>
  </si>
  <si>
    <t>TRANSISTOR 2SB1566F</t>
  </si>
  <si>
    <t>2253 0710</t>
  </si>
  <si>
    <t>TRANSISTOR 2SD965-R</t>
  </si>
  <si>
    <t>2259 2555</t>
  </si>
  <si>
    <t>TRANSISTOR/DIGITAL (6931 0297)</t>
  </si>
  <si>
    <t>2259 2562</t>
  </si>
  <si>
    <t>TRANSISTOR/DIGITAL UMS1NTL</t>
  </si>
  <si>
    <t>2590 2100</t>
  </si>
  <si>
    <t>OSCILLATOR/CERAMIC CSACS20,00MX040-TC</t>
  </si>
  <si>
    <t>2590 2548</t>
  </si>
  <si>
    <t>CERAMIC OSCILLATOR EFOEC2175F4</t>
  </si>
  <si>
    <t>2590 2699</t>
  </si>
  <si>
    <t>OSCILLATOR/CERAMIC EFO-B2005EO</t>
  </si>
  <si>
    <t>2590 2700</t>
  </si>
  <si>
    <t>OSCILLATOR/CRYSTAL</t>
  </si>
  <si>
    <t>2590 2742</t>
  </si>
  <si>
    <t>OSCILLATOR/CRYSTAL AT-49-30M</t>
  </si>
  <si>
    <t>2590 2774</t>
  </si>
  <si>
    <t>OSCILLATOR/CERAMIC CSACV30.00MXJ040</t>
  </si>
  <si>
    <t>2590 2788</t>
  </si>
  <si>
    <t>OSCILATOR/CRYSTAL AT-49-24,576 MHZ</t>
  </si>
  <si>
    <t>2765 1141</t>
  </si>
  <si>
    <t>POTENTIOMETER 50KB RK</t>
  </si>
  <si>
    <t>2765 2178</t>
  </si>
  <si>
    <t>POTENTIOMETER 2KB PLASTIC</t>
  </si>
  <si>
    <t>2765 2213</t>
  </si>
  <si>
    <t>VARIABLE RESISTOR  RS20H121-2KB</t>
  </si>
  <si>
    <t>2775 0994</t>
  </si>
  <si>
    <t>POTENTIONMETER 502 EVN-D8AA03B53</t>
  </si>
  <si>
    <t>2775 3286</t>
  </si>
  <si>
    <t>POTENTIOMETER/TRIMER</t>
  </si>
  <si>
    <t>3012 1470</t>
  </si>
  <si>
    <t>TRANS/INVERTER NT-07 0729 L31</t>
  </si>
  <si>
    <t>3122 3698</t>
  </si>
  <si>
    <t>CFL HMBV4BG2W106NLUAZG   [*LAMP TUBULAR*]</t>
  </si>
  <si>
    <t>3335 6804</t>
  </si>
  <si>
    <t>LCD LD-B10427E</t>
  </si>
  <si>
    <t>3501 3731</t>
  </si>
  <si>
    <t>DC JACK  (9481 2926)</t>
  </si>
  <si>
    <t>3501 5012</t>
  </si>
  <si>
    <t>JACK/POWER DC  (PIN FINO)</t>
  </si>
  <si>
    <t>3612 0584</t>
  </si>
  <si>
    <t>JACK WK-3800</t>
  </si>
  <si>
    <t>3612 0665</t>
  </si>
  <si>
    <t>JACK/PHONE  ST YKB21-5006</t>
  </si>
  <si>
    <t>3612 0789</t>
  </si>
  <si>
    <t>JACK CTK-900</t>
  </si>
  <si>
    <t>3719 5442</t>
  </si>
  <si>
    <t>CABLE PX-120</t>
  </si>
  <si>
    <t>3831 1106</t>
  </si>
  <si>
    <t>SPEAKER S05JH48A    4 OHM</t>
  </si>
  <si>
    <t>5861 3522</t>
  </si>
  <si>
    <t>CUSHION/LAMP HOLDER RUB LAMP CFL HRB-0256</t>
  </si>
  <si>
    <t>6906 8481</t>
  </si>
  <si>
    <t>KEYSET/BLACK 10P</t>
  </si>
  <si>
    <t>6906 8591</t>
  </si>
  <si>
    <t>KEY SET/LT BLACK 5P (6906 8592)</t>
  </si>
  <si>
    <t>6906 9191</t>
  </si>
  <si>
    <t>RUBBER/CONTACT  (6906 9193)(1004 2787)</t>
  </si>
  <si>
    <t>6906 9193</t>
  </si>
  <si>
    <t>RUBBER / CONTACT (1004 2787)</t>
  </si>
  <si>
    <t>6906 9203</t>
  </si>
  <si>
    <t>RUBBER / CONTACT</t>
  </si>
  <si>
    <t>6917 1471</t>
  </si>
  <si>
    <t>6917 4506</t>
  </si>
  <si>
    <t>Black key set 10P  (0207 1100/ 1400)</t>
  </si>
  <si>
    <t>6922 2720</t>
  </si>
  <si>
    <t>KEY SET / LT WHITE (6922 2721) WK-330</t>
  </si>
  <si>
    <t>6922 2730</t>
  </si>
  <si>
    <t>KEY SET / LT WHITE (6922 2731)</t>
  </si>
  <si>
    <t>6922 2740</t>
  </si>
  <si>
    <t>KEY SET / LT BLACK 10P (6600 0001)</t>
  </si>
  <si>
    <t>6922 2750</t>
  </si>
  <si>
    <t>KEY SET / LT BLACK 5P  (1004 9210/ 6931 4170)</t>
  </si>
  <si>
    <t>6923 7900</t>
  </si>
  <si>
    <t>KEY SET/LT76R WHITE  C D E F SG</t>
  </si>
  <si>
    <t>6923 7910</t>
  </si>
  <si>
    <t>KEY SET/LT76L WHITE  B A G F SE</t>
  </si>
  <si>
    <t>6924 9160</t>
  </si>
  <si>
    <t>Spring, for white key RETURN 88TP10</t>
  </si>
  <si>
    <t>6924 9170</t>
  </si>
  <si>
    <t>Spring, for black key RETURN 88TP10</t>
  </si>
  <si>
    <t>6925 8950</t>
  </si>
  <si>
    <t>BL ASSY  PCB JCM730-LCD1MC</t>
  </si>
  <si>
    <t>6926 3950</t>
  </si>
  <si>
    <t>RUBBER/BUTTON CTK-620L</t>
  </si>
  <si>
    <t>6927 0510</t>
  </si>
  <si>
    <t>SWITCH/SLIDE</t>
  </si>
  <si>
    <t>6927 3070</t>
  </si>
  <si>
    <t>RUBBER/ INTERCONNECTOR M44049-4 P/ LCD</t>
  </si>
  <si>
    <t>6927 3420</t>
  </si>
  <si>
    <t>HOLDER/RUBBER  LAMP M440758-1</t>
  </si>
  <si>
    <t>6927 4010</t>
  </si>
  <si>
    <t>GUIDE CAP 4x1</t>
  </si>
  <si>
    <t>6927 4340</t>
  </si>
  <si>
    <t>PCB ASSY CTK-631 (6927 5150)</t>
  </si>
  <si>
    <t>6928 2120</t>
  </si>
  <si>
    <t>PCB ASSY/MA1M  (1000 2332)</t>
  </si>
  <si>
    <t>6928 3020</t>
  </si>
  <si>
    <t>PCB JCM 451-MA2M</t>
  </si>
  <si>
    <t>6928 4470</t>
  </si>
  <si>
    <t>RUBBER/CONTACT AB AP-21</t>
  </si>
  <si>
    <t>6928 4480</t>
  </si>
  <si>
    <t>RUBBER/CONTACT CB AP-21</t>
  </si>
  <si>
    <t>6932 0063</t>
  </si>
  <si>
    <t>6932 4293</t>
  </si>
  <si>
    <t>LSI UPD65881GK-062-9E</t>
  </si>
  <si>
    <t>6932 5081</t>
  </si>
  <si>
    <t>CONNECTOR PX-100</t>
  </si>
  <si>
    <t>8250120</t>
  </si>
  <si>
    <t>Display Stand para 3 teclados PRIVIA</t>
  </si>
  <si>
    <t>9481 1303</t>
  </si>
  <si>
    <t>LSI TC551001CF-70L-1</t>
  </si>
  <si>
    <t>9481 3958</t>
  </si>
  <si>
    <t>PCB ASSY/MAIN CTK-900-2</t>
  </si>
  <si>
    <t>9481 6826</t>
  </si>
  <si>
    <t>9481 7360</t>
  </si>
  <si>
    <t>PCB ASSY/MAIN</t>
  </si>
  <si>
    <t>9481 7404</t>
  </si>
  <si>
    <t>PLACA MAIN PX730</t>
  </si>
  <si>
    <t>9481 7963</t>
  </si>
  <si>
    <t>9481 8134</t>
  </si>
  <si>
    <t>PCB/ASSY MAIN</t>
  </si>
  <si>
    <t>9481 8400</t>
  </si>
  <si>
    <t>LCD</t>
  </si>
  <si>
    <t>9481 8767</t>
  </si>
  <si>
    <t>SIDE BOARD PX-850BK (RIGHT)</t>
  </si>
  <si>
    <t>9481 8871</t>
  </si>
  <si>
    <t>9481 8887</t>
  </si>
  <si>
    <t>9481 9418</t>
  </si>
  <si>
    <t>9481 9911</t>
  </si>
  <si>
    <t>LS-B-S-ASSY</t>
  </si>
  <si>
    <t>CALCOS_CASIO</t>
  </si>
  <si>
    <t>CASIO CE CALCOS CASIO CE A4 - VARIOS TAMAÑOS</t>
  </si>
  <si>
    <t>CAT_CASIOCE18</t>
  </si>
  <si>
    <t>Catálogo 2018 Casio Calculadoras</t>
  </si>
  <si>
    <t>CENEFAS_CASIO</t>
  </si>
  <si>
    <t>Cenefa Casio Classwiz 2018, 10x30cm, troqueladas y con cinta bifaz al dorso.</t>
  </si>
  <si>
    <t>CUBOS_CASIO</t>
  </si>
  <si>
    <t>CASIO CE CUBOS PROMOCIONALES DE CARTULINA</t>
  </si>
  <si>
    <t>DISPLAY_CASIO</t>
  </si>
  <si>
    <t>DISPLAY CASIO CLASSWIZ - AUTOPORTANTE EN CARTON MONTADO</t>
  </si>
  <si>
    <t>DR-120TM-BK</t>
  </si>
  <si>
    <t>Calc c/impr, 12 dig, 3,5lxs neg/rojo, 220w, fun financieras, negro</t>
  </si>
  <si>
    <t>DR-240TM</t>
  </si>
  <si>
    <t>Calc c/Impr, 14 dig, 4.4l/s, neg/rojo, 220w, fun fincancieras, resistente, blanco</t>
  </si>
  <si>
    <t>FX-350LAPLUS</t>
  </si>
  <si>
    <t>Calculadora | Cientifica | 252 Funciones | Display natural 4 lineas | Multidisplay | Pila AAA | Negro |</t>
  </si>
  <si>
    <t>FX-350MS</t>
  </si>
  <si>
    <t>Calculadora | Cientifica | 240 Funciones | Display 2 Lineas | VPAM / STAT | Pila Boton | Negro |</t>
  </si>
  <si>
    <t>FX-570EX</t>
  </si>
  <si>
    <t>Calc Cient Claswwiz, 552 fun, disp natural, h de calc, tabla, Codigo QR, Pila AAA(MCx10)</t>
  </si>
  <si>
    <t>FX-570LAPLUS</t>
  </si>
  <si>
    <t>Calculadora | Cientifica | 417 Funciones | Display natural 4 lineas | Digitos 10+2 | Pila AAA | Negro |</t>
  </si>
  <si>
    <t>FX-570MS</t>
  </si>
  <si>
    <t>Calculadora | Cientifica | 401 Funciones | Display 2 Lineas | SVSPAM / STAT | Pila Boton | Negro |</t>
  </si>
  <si>
    <t>FX-7400GII</t>
  </si>
  <si>
    <t>Calculadora | Graficadora | 2100 Funciones | 12 digitos - DOT Matriz | Calculos complejos / Graficos desigualdad, polar, circular | Conexión PC | Celeste |</t>
  </si>
  <si>
    <t>FX-82EX</t>
  </si>
  <si>
    <t>Calculadora | Cientifica | 274 Funciones | Display natural 4 lineas | Classwiz -  Ideal Secundaria, Universidad - Calculos de fracciones, Trigonometria | Pila AAA | Negro | (MCx10)</t>
  </si>
  <si>
    <t>FX-82LAPLUS-BK</t>
  </si>
  <si>
    <t>Calculadora | Cientifica | 252 Funciones | Display natural 4 lineas | Classwiz -  Ideal Secundaria, Escuelas Tecnicas - Factorizacion Prima - Enteros | Pila AAA | Negro |</t>
  </si>
  <si>
    <t>FX-82LAPLUS-BU</t>
  </si>
  <si>
    <t>Calculadora | Cientifica | 252 Funciones | Display natural 4 lineas | Classwiz -  Ideal Secundaria, Escuelas Tecnicas - Factorizacion Prima - Enteros | Pila AAA | Azul |</t>
  </si>
  <si>
    <t>FX-82LAPLUS-PK</t>
  </si>
  <si>
    <t>Calculadora | Cientifica | 252 Funciones | Display natural 4 lineas | Classwiz -  Ideal Secundaria, Escuelas Tecnicas - Factorizacion Prima - Enteros | Pila AAA | Rosa |</t>
  </si>
  <si>
    <t>FX-82MS</t>
  </si>
  <si>
    <t>Calculadora | Cientifica | 240 Funciones | Display 2 Lineas | SVSPAM / STAT | Pila AAA | Negro |</t>
  </si>
  <si>
    <t>FX-95ESPLUS</t>
  </si>
  <si>
    <t>Calculadora | Cientifica | 274 Funciones | Display natural 4 lineas | Resuelve Ecuaciones | Pila AAA | Negro |</t>
  </si>
  <si>
    <t>FX-95MS</t>
  </si>
  <si>
    <t>FX-9750GII</t>
  </si>
  <si>
    <t>Calc Grafica, 2800fun, 62kb,Disp LCD 8x21,Pila AA,</t>
  </si>
  <si>
    <t>FX-9860GII</t>
  </si>
  <si>
    <t>Calculadora | Graficadora | 2900 Funciones | 12 digitos - DOT Matriz | Graficos estadistico, regresion lineal, avanzados / USB | Conexión PC | Negro |</t>
  </si>
  <si>
    <t>FX-991ESPLUS</t>
  </si>
  <si>
    <t>Calculadora | Cientifica | 417 Funciones | Display natural 4 lineas | Ideal Secundaria | Pila + Solar | Negro |</t>
  </si>
  <si>
    <t>FX-991LACW</t>
  </si>
  <si>
    <t>FX-991LA CLASSWIZZ</t>
  </si>
  <si>
    <t>FX-991LAPLUS</t>
  </si>
  <si>
    <t>HR-100TM-BK</t>
  </si>
  <si>
    <t>Calculadora | Mini Impresora | 12 digitos | Disp extra grande | Tipo Compacto - Imp. 2 colores - Verif 150p. Reloj.Calend. Calcl. Cambio. |  | Negro |</t>
  </si>
  <si>
    <t>HR-8TM-BK</t>
  </si>
  <si>
    <t>Calc mini impr, 1,6LxS, 12 dig, fun financieras, pilaAA+220v s/f, negro</t>
  </si>
  <si>
    <t>JW-200TW-BU</t>
  </si>
  <si>
    <t>JW-200TW-PK</t>
  </si>
  <si>
    <t>MS-100BM</t>
  </si>
  <si>
    <t>Calculadora | Mini Escritorio | 10 digitos | Disp extra grande | Ganancia/Costo venta/Margen | Pila + Solar | Negro |</t>
  </si>
  <si>
    <t>MS-120BM</t>
  </si>
  <si>
    <t>Calculadora | Mini Escritorio | 12 digitos | Disp extra grande | Ganancia/Costo venta/Margen | Pila + Solar | Negro |</t>
  </si>
  <si>
    <t>MS-20NC-BU</t>
  </si>
  <si>
    <t>Calculadora | Escritorio | 12 digitos | Disp extra grande | Impuesto/% Ganancia/Divisa | Pila + Solar | Azul |</t>
  </si>
  <si>
    <t>MS-6NC-BRD</t>
  </si>
  <si>
    <t>Calculadora | Escritorio | 8 digitos | Disp extra grande | Impuesto/% Ganancia | Pila + Solar | Bordo |</t>
  </si>
  <si>
    <t>MS-6NC-BU</t>
  </si>
  <si>
    <t>Calculadora | Escritorio | 8 digitos | Disp extra grande | Impuesto/% Ganancia | Pila + Solar | Azul |</t>
  </si>
  <si>
    <t>MS-6NC-GN</t>
  </si>
  <si>
    <t>Calculadora | Escritorio | 8 digitos | Disp extra grande | Impuesto/% Ganancia | Pila + Solar | Verde |</t>
  </si>
  <si>
    <t>MS-6NC-PK</t>
  </si>
  <si>
    <t>Calculadora | Escritorio | 8 digitos | Disp extra grande | Impuesto/% Ganancia | Pila + Solar | Rosa |</t>
  </si>
  <si>
    <t>PORTA-CE</t>
  </si>
  <si>
    <t>Soporte Calculadora Casio 2018,acrílico con logo.</t>
  </si>
  <si>
    <t>POSTER-CLASSWIZ</t>
  </si>
  <si>
    <t>Poster Casio Classwiz 2018 POP</t>
  </si>
  <si>
    <t>RB-02-A-DH</t>
  </si>
  <si>
    <t>Rollo | Tinta | Color Rojo/Negro | Para DR-120 /DR240/DR270 |</t>
  </si>
  <si>
    <t>SALIENTE_HORIZONTAL_BTS</t>
  </si>
  <si>
    <t>SALIENTE DE GONDOLA HORIZONTAL REGRESO A CLASE</t>
  </si>
  <si>
    <t>SALIENTE_HORIZONTAL_CLASSWIZ</t>
  </si>
  <si>
    <t>SALIENTE DE GONDOLA HORIZONTAL MODELO CLASSWIZ</t>
  </si>
  <si>
    <t>SALIENTE_VERTICAL_BTS</t>
  </si>
  <si>
    <t>SALIENTE DE GONDOLA VERTICAL REGRESO A CLASE</t>
  </si>
  <si>
    <t>SALIENTE_VERTICAL_CLASSWIZ</t>
  </si>
  <si>
    <t>SALIENTE DE GONDOLA VERTICAL MODELO CLASSWIZ</t>
  </si>
  <si>
    <t>SL-1000TW-BU</t>
  </si>
  <si>
    <t>Calculadora | Portatil | 10 digitos | Disp extra grande | Impuesto/% Ganacia/Calc tiempo | Pila + Solar | Azul |</t>
  </si>
  <si>
    <t>SL-1000TW-PK</t>
  </si>
  <si>
    <t>Calculadora | Portatil | 10 digitos | Disp extra grande | Impuesto/% Ganacia/Calc tiempo | Pila + Solar | Rosa |</t>
  </si>
  <si>
    <t>Sl-760LC-GD</t>
  </si>
  <si>
    <t>Calculadora | Portatil | 8 digitos | Display Regular | Tipo Tarjeta Credito - % Ganancia | Super Solar | Dorado |</t>
  </si>
  <si>
    <t>TRIP-FULLCOLOR-CASIO</t>
  </si>
  <si>
    <t>Tríptico Casio Colorful 2018 calculadoras de escritorio varios colores</t>
  </si>
  <si>
    <t>VITRINA_CASIO-ALTA</t>
  </si>
  <si>
    <t>Vitrinas altas para casio CE. en vidrio y melamina negra, con conexión de luz y llave</t>
  </si>
  <si>
    <t>XR-12YW1</t>
  </si>
  <si>
    <t>Cinta | Rotular | 12 mm | Negro s/amarillo | P/ Rotuladora KL-120</t>
  </si>
  <si>
    <t>XR-18BU1</t>
  </si>
  <si>
    <t>Cinta | Rotular | 18 mm | Negro s/azul | P/ Rotuladora KL-120</t>
  </si>
  <si>
    <t>XR-18GN1</t>
  </si>
  <si>
    <t>Cinta | Rotular | 18 mm | Negro s/verde | P/ Rotuladora KL-120</t>
  </si>
  <si>
    <t>XR-18RD1</t>
  </si>
  <si>
    <t>Cinta | Rotular | 18 mm | Negro s/rojo | P/ Rotuladora KL-120</t>
  </si>
  <si>
    <t>XR-18YW1</t>
  </si>
  <si>
    <t>Cinta | Rotular | 18 mm | Negro s/amarillo | P/ Rotuladora KL-120</t>
  </si>
  <si>
    <t>XR-9BU1</t>
  </si>
  <si>
    <t>Cinta | Rotular | 9 mm | Negro s/azul | P/ Rotuladora KL-60 y KL-120</t>
  </si>
  <si>
    <t>XR-9GN1</t>
  </si>
  <si>
    <t>Cinta | Rotular | 9 mm | Negro s/verde | P/ Rotuladora KL-60 y KL-120</t>
  </si>
  <si>
    <t>XR-9GWE</t>
  </si>
  <si>
    <t>Cinta | Rotular | 9 mm | Negro s/blanco grueso | P/ Rotuladora KL-60 y KL-120</t>
  </si>
  <si>
    <t>XR-9RD1</t>
  </si>
  <si>
    <t>Cinta | Rotular | 9 mm | Negro s/rojo | P/ Rotuladora KL-60 y KL-120</t>
  </si>
  <si>
    <t>XR-9YW1</t>
  </si>
  <si>
    <t>Cinta | Rotular | 9 mm | Negro s/amarillo | P/ Rotuladora KL-60 y KL-120</t>
  </si>
  <si>
    <t>XJ-A240-DJ-KR</t>
  </si>
  <si>
    <t>XJ-F100W</t>
  </si>
  <si>
    <t>XJ-M140-DJ-AU</t>
  </si>
  <si>
    <t>Proyector de Led Estandar Series XGA     DLP 2500 ANSI Lum HDMI 3D Ready PC VGA - GS</t>
  </si>
  <si>
    <t>XJ-M240-DJ-SG</t>
  </si>
  <si>
    <t>Proyector de Led Estandar Series WXGA DLP 2500 ANSI Lum HDMI 3D Ready PC VGA - GS</t>
  </si>
  <si>
    <t>XJ-ST155-DJ-SG</t>
  </si>
  <si>
    <t>Proyector de Led Short Throw Series XGA DLP 3000 ANSI HDMI 3D PC-VGA-USB-WIFI-RED-MobiShow-Opc Punt</t>
  </si>
  <si>
    <t>XJ-UT311WN</t>
  </si>
  <si>
    <t>Proyector | de Led | Ultra Short Throw Series | WXGA DLP 3500 ANSI HDMI 3D PC-VGA-USB-WIFI-RED- C-Assit (Opc)</t>
  </si>
  <si>
    <t>XJ-V110W</t>
  </si>
  <si>
    <t>Proyector | de Led | CORE Series | WXGA Chip DLP 3500 A Lum Contr 20000:1 HDMI - VGA - USB</t>
  </si>
  <si>
    <t>1050 1274 - TM</t>
  </si>
  <si>
    <t>PCB UNIT/PS XJ-V1</t>
  </si>
  <si>
    <t>CATALINBREAD</t>
  </si>
  <si>
    <t>U+5004A</t>
  </si>
  <si>
    <t xml:space="preserve">Pedal Catalinbread Coriolis s/n 127204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</si>
  <si>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U+5004C</t>
  </si>
  <si>
    <t xml:space="preserve">Pedal Catalinbread Antich Ton s/n 87125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</si>
  <si>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U+5314A</t>
  </si>
  <si>
    <t xml:space="preserve">Pedal Catalinbread Formula 5 c/Caja 11804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</si>
  <si>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U+5456C</t>
  </si>
  <si>
    <t xml:space="preserve">Pedal Catalinbread Octapussy _x000D_
 _x000D_
 _x000D_
 _x000D_
</t>
  </si>
  <si>
    <t>U+5501D</t>
  </si>
  <si>
    <t xml:space="preserve">Pedal Catalinbread Belle Epoch Deluxe  _x000D_
 _x000D_
 _x000D_
 _x000D_
</t>
  </si>
  <si>
    <t>U+5511A</t>
  </si>
  <si>
    <t xml:space="preserve">Pedal Catalinbread Katzenkonig Fuzz c/Caja s/n 86230 _x000D_
 _x000D_
 _x000D_
 _x000D_
</t>
  </si>
  <si>
    <t>CATALUÑA</t>
  </si>
  <si>
    <t>F500.122</t>
  </si>
  <si>
    <t>Guitarra Clasica 3/4</t>
  </si>
  <si>
    <t>Chapman</t>
  </si>
  <si>
    <t>U+4899</t>
  </si>
  <si>
    <t xml:space="preserve">Guitarra Chapman ML1 c/Funda original y clavijas sperzel s/n WP1808001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</si>
  <si>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CHARVEL</t>
  </si>
  <si>
    <t>U+5291</t>
  </si>
  <si>
    <t xml:space="preserve">Guitarra Charvel CX291 Black s/n 010999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</si>
  <si>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293-1111-557</t>
  </si>
  <si>
    <t>Guit. Elec. DC1 ST "Desolation"; D Cutaway; Neck-through; HH EMG81+85; TRANS BLACK</t>
  </si>
  <si>
    <t>293-1111-586</t>
  </si>
  <si>
    <t>Guit. Elec. DC1 ST "Desolation"; D Cutaway; Neck-through; HH EMG81+85; TRANS BLUE SMEAR</t>
  </si>
  <si>
    <t>293-1411-557</t>
  </si>
  <si>
    <t>Guit. Elec. DST1 FR "Desolation"; Star; Neck-through; HH EMG81+85; TRANS BLACK c/Floyd Rose</t>
  </si>
  <si>
    <t>296-6801-570</t>
  </si>
  <si>
    <t>PM SC1 HH FR E - PRIMER GRAY</t>
  </si>
  <si>
    <t>CHASE BLISS</t>
  </si>
  <si>
    <t>U+5239</t>
  </si>
  <si>
    <t xml:space="preserve">Pedal Chasse Bliss Tonal Recall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</si>
  <si>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U+5456E</t>
  </si>
  <si>
    <t xml:space="preserve">Pedal Chase bliss Mod #01383 _x000D_
 _x000D_
 _x000D_
 _x000D_
 _x000D_
</t>
  </si>
  <si>
    <t>U+5501C</t>
  </si>
  <si>
    <t xml:space="preserve">Pedal Chasebliss Dark World dual channel reverb _x000D_
 _x000D_
 _x000D_
</t>
  </si>
  <si>
    <t>CHERUB</t>
  </si>
  <si>
    <t>WST-500A</t>
  </si>
  <si>
    <t>Afinador digital cromatico, incluye mic.t/broche</t>
  </si>
  <si>
    <t>CHRISTIE</t>
  </si>
  <si>
    <t>003-120508-02</t>
  </si>
  <si>
    <t>ASSY POWER SUPPLY LV 600W - HS8504.40 POWER SUPPLY - OTHER</t>
  </si>
  <si>
    <t>CM</t>
  </si>
  <si>
    <t>B35940-CMB</t>
  </si>
  <si>
    <t>IDENTIFICATION PLATE</t>
  </si>
  <si>
    <t>B86BRL1B-12</t>
  </si>
  <si>
    <t>Malacate Manual, 1 Tonelada  a cadena x 12 MTS</t>
  </si>
  <si>
    <t>CBL-KIT</t>
  </si>
  <si>
    <t>Kit | Cable Motores | CM</t>
  </si>
  <si>
    <t>C00000277B</t>
  </si>
  <si>
    <t>LOWER HOOK BLOCK V2 ASSY BLACK</t>
  </si>
  <si>
    <t>C00000393</t>
  </si>
  <si>
    <t>FUSE-5MMX20MM - 500MA BUSSMANN GDC OR EQUAL</t>
  </si>
  <si>
    <t>C24880</t>
  </si>
  <si>
    <t>Soporte | para bolsa porta cadena</t>
  </si>
  <si>
    <t>C27163</t>
  </si>
  <si>
    <t xml:space="preserve">TOOL, CM TERMINAL PIN EXTRACTION. </t>
  </si>
  <si>
    <t>C2792</t>
  </si>
  <si>
    <t>Gancho de suspensión | para modelos | A-F</t>
  </si>
  <si>
    <t>C29096</t>
  </si>
  <si>
    <t xml:space="preserve">CONTACTOR PLATE SUB-ASSY 115V. </t>
  </si>
  <si>
    <t>C2992UT</t>
  </si>
  <si>
    <t>Gancho de suspensión |</t>
  </si>
  <si>
    <t>C35202</t>
  </si>
  <si>
    <t>LABEL CAPACITY 627-106</t>
  </si>
  <si>
    <t>C35278</t>
  </si>
  <si>
    <t xml:space="preserve">RUN CAPACITOR.  </t>
  </si>
  <si>
    <t>C35279</t>
  </si>
  <si>
    <t xml:space="preserve">Start capacitor 110v/230v 1ph. </t>
  </si>
  <si>
    <t>C35499</t>
  </si>
  <si>
    <t xml:space="preserve">Hoist reverse switch 110v/230v 1ph.  </t>
  </si>
  <si>
    <t>C3660</t>
  </si>
  <si>
    <t>Gancho de suspensión | para modelos | R-RR</t>
  </si>
  <si>
    <t>C3661</t>
  </si>
  <si>
    <t>SUSP SWIVEL HOOK MOD J-LL</t>
  </si>
  <si>
    <t>C36764B</t>
  </si>
  <si>
    <t>CONTACT BLOCK (BLACK) MODEL R-627-837</t>
  </si>
  <si>
    <t>C36827</t>
  </si>
  <si>
    <t xml:space="preserve">LIMIT SWITCH &amp; BRACKET ASSY. </t>
  </si>
  <si>
    <t>C36849</t>
  </si>
  <si>
    <t xml:space="preserve">Top Suspension Screw V2. </t>
  </si>
  <si>
    <t>C58255</t>
  </si>
  <si>
    <t xml:space="preserve">INSERT SINGLE SPEED. </t>
  </si>
  <si>
    <t>C58275</t>
  </si>
  <si>
    <t xml:space="preserve">KIT, 2 BUTTON REPAIR. </t>
  </si>
  <si>
    <t>C82904</t>
  </si>
  <si>
    <t>Cable de control | para motores CM | con alma de acero | precio por metro.</t>
  </si>
  <si>
    <t>C85012</t>
  </si>
  <si>
    <t>Cadena de carga | 5/16" | para motor de 1000kg | acero zincado |  500 pies (152mts)</t>
  </si>
  <si>
    <t>C85012-16</t>
  </si>
  <si>
    <t>Cadena de carga  5/16" para motor de 1000kg; acero zincado;  x16mts.</t>
  </si>
  <si>
    <t>C85012-20</t>
  </si>
  <si>
    <t>Cadena de carga 5/16" para motor de 1000kg; acero zincado; x20mts.</t>
  </si>
  <si>
    <t>C85016</t>
  </si>
  <si>
    <t>Cadena de carga 1/4" para motor de 500kg; acero zincado por 304mts</t>
  </si>
  <si>
    <t>C85016-16</t>
  </si>
  <si>
    <t>Cadena de carga 1/4" p/motor de 500kg; acero zincado por 16mts</t>
  </si>
  <si>
    <t>C85016-20</t>
  </si>
  <si>
    <t>Cadena de carga 1/4" p/motor de 500kg; acero zincado; x 20mts</t>
  </si>
  <si>
    <t>C85017</t>
  </si>
  <si>
    <t>Cadena de carga 5/16" para motor de 1000/2000kg; acero zincado;  1000 pies (304mts)</t>
  </si>
  <si>
    <t>C85017-16</t>
  </si>
  <si>
    <t xml:space="preserve">Cadena de carga  5/16" para motor de 1000kg; acero zincado;  x16mts. </t>
  </si>
  <si>
    <t>C85017-20</t>
  </si>
  <si>
    <t>C9775</t>
  </si>
  <si>
    <t>Aparejo Electr | 1 TON  | Cadena Simple (380-3-50)</t>
  </si>
  <si>
    <t>C9776</t>
  </si>
  <si>
    <t>Aparejo Electr | 2T  cadena doble | RR 2TON (380-3-50)</t>
  </si>
  <si>
    <t>2867CF</t>
  </si>
  <si>
    <t>Aparejo Electr | 0.5T | Lodestar Clasic Cad Simple | 220v | 60FTm | p/Teatro</t>
  </si>
  <si>
    <t>3609CF</t>
  </si>
  <si>
    <t>Aparejo Electr | 1 T   | Lodestar Clasic Cad Simple | 220v | 16FTm</t>
  </si>
  <si>
    <t>4273NHCF</t>
  </si>
  <si>
    <t xml:space="preserve">Aparejo Eléctrico 1 TON; LODESTAR CLASSIC MODEL LL , 380v-3-50. </t>
  </si>
  <si>
    <t>CORDOBA</t>
  </si>
  <si>
    <t>U1</t>
  </si>
  <si>
    <t>PROTEGE CONCIERTO UKULELE</t>
  </si>
  <si>
    <t>U+5249B</t>
  </si>
  <si>
    <t xml:space="preserve">Guitarra Cordoba GK Studio Black c/Funda original s/n 11800704 _x000D_
</t>
  </si>
  <si>
    <t>CO-B11 1/4</t>
  </si>
  <si>
    <t>Contrabajo, 1/4, Estudio, Tratera Ebonizada, Cuerpo Laminado, c/Funda</t>
  </si>
  <si>
    <t>CO-B11 3/4</t>
  </si>
  <si>
    <t>Contrabajo, 3/4, Estudio, Tratera Ebonizada, Cuerpo Laminado, c/Funda</t>
  </si>
  <si>
    <t>CO-C10 3/4</t>
  </si>
  <si>
    <t>Cello Estudio, 3/4, T: P. Abeto Ench, F y L: Arce Enchap, 4 Microaf, c/arco,  c/funda</t>
  </si>
  <si>
    <t>CO-1V 1/4</t>
  </si>
  <si>
    <t>Violin 1/4,  Estudio, wood tailpiece + chinrest , fine tuners, c/estuche Semirigido, c/forma</t>
  </si>
  <si>
    <t>SPA GRILL SCREW</t>
  </si>
  <si>
    <t>GRILL SCREW</t>
  </si>
  <si>
    <t>SPA PIN</t>
  </si>
  <si>
    <t>SPA REEDS</t>
  </si>
  <si>
    <t>SPA STRAPS</t>
  </si>
  <si>
    <t>CORNELL</t>
  </si>
  <si>
    <t>C+1780</t>
  </si>
  <si>
    <t xml:space="preserve">Pedal Cornell Overdrive Special _x000D_
</t>
  </si>
  <si>
    <t>CORT</t>
  </si>
  <si>
    <t>AC100DX-OP</t>
  </si>
  <si>
    <t xml:space="preserve">CORT GUIT.CLASICA AC100DX OP </t>
  </si>
  <si>
    <t>AC120CE-OP</t>
  </si>
  <si>
    <t>Guitarra  Clásica con Mic   AC120CE-OP   Standard, Tapa Abeto, c/funda</t>
  </si>
  <si>
    <t>AC200-OP</t>
  </si>
  <si>
    <t>CORT GUIT.CLASICA AC200 OP</t>
  </si>
  <si>
    <t>AD810E-OP</t>
  </si>
  <si>
    <t>Guitarra  Electro Acustica   AD810E-OP   c/funda</t>
  </si>
  <si>
    <t>AF510E-OP</t>
  </si>
  <si>
    <t>Guitarra  Electro Acustica   AF510E-OP   c/funda</t>
  </si>
  <si>
    <t>AF515CE-OP</t>
  </si>
  <si>
    <t>CORT GUIT.EL.ACUS.AF515CE OP</t>
  </si>
  <si>
    <t>AF60</t>
  </si>
  <si>
    <t>CORT AMP.ACUSTICA AF-60</t>
  </si>
  <si>
    <t>CJ RETRO-VSM</t>
  </si>
  <si>
    <t>CORT GUIT.EL.ACUS.CJ RETRO-VSM</t>
  </si>
  <si>
    <t>CJ-MEDX-NAT</t>
  </si>
  <si>
    <t>CORT GUIT.EL.ACUS.CJ-MEDX NAT</t>
  </si>
  <si>
    <t>C+1567</t>
  </si>
  <si>
    <t>Amplificador Cort A-Mini s/n 11080591</t>
  </si>
  <si>
    <t>C+1791</t>
  </si>
  <si>
    <t xml:space="preserve">Guitarra Cort X-11E HSH Floyd s/n 01151 _x000D_
 _x000D_
 _x000D_
</t>
  </si>
  <si>
    <t>SFX1F-NS</t>
  </si>
  <si>
    <t xml:space="preserve">Guitarra  Electro Acustica   SFX1F      c/funda     Natural NS _x000D_
 _x000D_
 _x000D_
</t>
  </si>
  <si>
    <t>U+4595</t>
  </si>
  <si>
    <t>Guitarra electrica Cort K X Custom c/Funda s/n 110918101</t>
  </si>
  <si>
    <t>U+4628B</t>
  </si>
  <si>
    <t xml:space="preserve">Guitarra Cort Aero Custom Negra s/n 110522483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</si>
  <si>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U+4906</t>
  </si>
  <si>
    <t xml:space="preserve">Guitarra Cort Z42 s/n 12090660N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</si>
  <si>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U+5058</t>
  </si>
  <si>
    <t>Bajo Cort A4 Plus Red s/n TT0412174</t>
  </si>
  <si>
    <t>U+5516C</t>
  </si>
  <si>
    <t xml:space="preserve">Guitarra Cort X-11E HSH Floyd s/n 01151 _x000D_
</t>
  </si>
  <si>
    <t>AB-100B 3/4</t>
  </si>
  <si>
    <t>Arco | p/ Contrabajo | Estudio | A. Breton | 3/4 - 4/4 | Madera Rosewood</t>
  </si>
  <si>
    <t>VNS-139C</t>
  </si>
  <si>
    <t>A.BRETON CELLO STRINGS 4/4</t>
  </si>
  <si>
    <t>VNS-139V-1</t>
  </si>
  <si>
    <t>A.BRETON VIOLA 1ST STRING</t>
  </si>
  <si>
    <t>VNS-139-1</t>
  </si>
  <si>
    <t>A.BRETON VIOLIN 1ST STRING</t>
  </si>
  <si>
    <t>CREST</t>
  </si>
  <si>
    <t>C27000006</t>
  </si>
  <si>
    <t>FR204-BTR</t>
  </si>
  <si>
    <t>C57000008</t>
  </si>
  <si>
    <t>LM614CN</t>
  </si>
  <si>
    <t>C57000092</t>
  </si>
  <si>
    <t>BB OPA2604AP</t>
  </si>
  <si>
    <t>C57000219</t>
  </si>
  <si>
    <t>IC LM6131WM</t>
  </si>
  <si>
    <t>C57500046</t>
  </si>
  <si>
    <t>IC SM LM13600M</t>
  </si>
  <si>
    <t>C64300102</t>
  </si>
  <si>
    <t>CA9 Front Panel decal</t>
  </si>
  <si>
    <t>C75500001</t>
  </si>
  <si>
    <t>51.1   1/2 watts</t>
  </si>
  <si>
    <t>C77000011</t>
  </si>
  <si>
    <t>RES 200R   2W  5% MO/MF</t>
  </si>
  <si>
    <t>C77000047</t>
  </si>
  <si>
    <t>24 Ohm   2W  5% MO/MF</t>
  </si>
  <si>
    <t>C77500003</t>
  </si>
  <si>
    <t>RES R330   5W  5% WW BT</t>
  </si>
  <si>
    <t>C94000055</t>
  </si>
  <si>
    <t>TRANSISTOR 2SA1006B NEC</t>
  </si>
  <si>
    <t>C94000058</t>
  </si>
  <si>
    <t>TRANSISTOR 2SC2336B NEC</t>
  </si>
  <si>
    <t>C94000095</t>
  </si>
  <si>
    <t>TRANSISTOR MBS4993 MOTOROLA</t>
  </si>
  <si>
    <t>IC614</t>
  </si>
  <si>
    <t>LM614 SMD</t>
  </si>
  <si>
    <t>PRO4801</t>
  </si>
  <si>
    <t>Potencia, Clase H, 480/4, 300/8, 600/2</t>
  </si>
  <si>
    <t>TRA140</t>
  </si>
  <si>
    <t>IRFP140</t>
  </si>
  <si>
    <t>70240148</t>
  </si>
  <si>
    <t>1/4w 0% MF T&amp;R</t>
  </si>
  <si>
    <t>70468200</t>
  </si>
  <si>
    <t>2SC3281</t>
  </si>
  <si>
    <t>72000003</t>
  </si>
  <si>
    <t>RELAY 24 V K10P-11D55-24</t>
  </si>
  <si>
    <t>72000005</t>
  </si>
  <si>
    <t>RELAY 48 V T9AS5D12-48</t>
  </si>
  <si>
    <t>72000009</t>
  </si>
  <si>
    <t>RELAY 24 V T9AS5D12-24</t>
  </si>
  <si>
    <t>94000055</t>
  </si>
  <si>
    <t>TRANSISTOR 2SA1006</t>
  </si>
  <si>
    <t>CRIMSON</t>
  </si>
  <si>
    <t>I-5G CRN</t>
  </si>
  <si>
    <t>Mini Amplificador | para Guitarra | a Bateria 9V | 5w | c -BK</t>
  </si>
  <si>
    <t>SBG368N</t>
  </si>
  <si>
    <t>Bajo Electrico Activo,  5 cuerdas, 2 Micr T/W, C: Padauk + Balnut, Clav 3+2, Harw: Dorado,c: Natural</t>
  </si>
  <si>
    <t>SDG833EQN</t>
  </si>
  <si>
    <t>Bajo E.Acustico,24Trastes,  EQ 4Bd + Af; T: P.Spruce; F y L: Mahogany, C: Natural</t>
  </si>
  <si>
    <t>SEG266BK</t>
  </si>
  <si>
    <t>Guitarra Electrica, T/LP, C: Linden; M: maple; D: RWood, 2Micr,  3Contr, Clav:3+3 C: Negro</t>
  </si>
  <si>
    <t>SEG268CS</t>
  </si>
  <si>
    <t>Guitarra Electrica, T/PRS, C: Flamed Map M: maple; D: RWood, 2Micr,  2Contr, Clav:3+3 C: Rojo Flamea</t>
  </si>
  <si>
    <t>SVE20BN</t>
  </si>
  <si>
    <t>Violin Electrico, control Tono + Volumen, c/Mentonera, c/Auric, c/Estuche, C: Madera</t>
  </si>
  <si>
    <t>CDi1000</t>
  </si>
  <si>
    <t>Potencia p/Instal Com,  con DSP y manejo de red, 2x 500 w 4ohms -500 w 70v ,2U rack</t>
  </si>
  <si>
    <t>CDi2000</t>
  </si>
  <si>
    <t>Pot p/ Sonido instalado con DSP y manejo de red, 2x 800w 4ohms - 800 w 70v,2U rack</t>
  </si>
  <si>
    <t>CDi6000</t>
  </si>
  <si>
    <t>Pot p/ Sonido instalado con DSP y manejo de red, 2x 2100w 4ohms - 2500 w 70v,2U rack</t>
  </si>
  <si>
    <t>CT4150A</t>
  </si>
  <si>
    <t>Pot multicanal p/ Sonido instalado/Recording Broadcast ,Drive Core,4 x 125 w 8/ 4, 70/100 1 U rack</t>
  </si>
  <si>
    <t>DCi2300N</t>
  </si>
  <si>
    <t>Potencia | 2 zonas | Instalacion |2 x 300w/4; 2x150w/2; 2x300w/8 |  70/100v |  Blue Link/Network|Drive Core</t>
  </si>
  <si>
    <t>DCi8300N</t>
  </si>
  <si>
    <t>Potencia | 8 zonas | Instalacion |8x300w/4 |  8x150/2;8x300/8 |  70/100v|DCi8300N|+Blue Link/Network</t>
  </si>
  <si>
    <t>DCi8600</t>
  </si>
  <si>
    <t>Potencia | 8 zonas | Instalacion |  8 x 600w 4 | 70-100v|Drive Core2 U de rack</t>
  </si>
  <si>
    <t>GDCI2X300</t>
  </si>
  <si>
    <t>Pot p/ Sonido instalado, Drive Core, 2 x 300w 4 ohms / 70 v, 2 U de rack</t>
  </si>
  <si>
    <t>GIT12HDVRACK</t>
  </si>
  <si>
    <t>Rack c/Poten (3)IT12000HD+Distrib Tension+Network Sw+Panel AES/VDRIVE/ANALOG</t>
  </si>
  <si>
    <t>NCT475A</t>
  </si>
  <si>
    <t>Pot p/Instalacion|4 zonas|4ch x 75w/4, 75w/8 Drive Core|1UR|c/acc Opcional funciona a 70-100v (XFM-R /4)</t>
  </si>
  <si>
    <t>141364-3</t>
  </si>
  <si>
    <t>PWA, MAI/ITHD 12K FRONT END</t>
  </si>
  <si>
    <t>142560-1</t>
  </si>
  <si>
    <t>PWA, AMP GATE DRIVE 140640-2</t>
  </si>
  <si>
    <t>142564-1</t>
  </si>
  <si>
    <t>PWA, MAI12K/ITHD12K MAIN 141326-3</t>
  </si>
  <si>
    <t>160MA</t>
  </si>
  <si>
    <t>Potencia p/Instalac Comercial + Mix 4 ch, 1 x 60 watts 70-100 v ,2U</t>
  </si>
  <si>
    <t>180MA</t>
  </si>
  <si>
    <t xml:space="preserve">Mixer  c/potencia monoaural p/instalaciones comerciales; 4 canales; 80w/4 ohms; 70-100V; 2U de rack _x000D_
</t>
  </si>
  <si>
    <t>5028612</t>
  </si>
  <si>
    <t>MECH ASY,BCA ENG ITHD4</t>
  </si>
  <si>
    <t>5066631</t>
  </si>
  <si>
    <t>MECHASY, VRACK HD4 INPUT</t>
  </si>
  <si>
    <t>CURTO</t>
  </si>
  <si>
    <t>C+455</t>
  </si>
  <si>
    <t>Guitarron Hector Curto c/Diap. Ebano</t>
  </si>
  <si>
    <t>C+658</t>
  </si>
  <si>
    <t>Requinto 6 cuerdas Nogal/Tapa Pino</t>
  </si>
  <si>
    <t>C+702</t>
  </si>
  <si>
    <t>Guitarron Acustico Hector Curto</t>
  </si>
  <si>
    <t>D&amp;B</t>
  </si>
  <si>
    <t>U-D12</t>
  </si>
  <si>
    <t>AMPLIFICADOR D&amp;B AUDIOTECHNIK MODELO D12</t>
  </si>
  <si>
    <t>U-D80</t>
  </si>
  <si>
    <t>Potencia Profesional 4Ch x 2600/8, c/Procesador , 2U (USADO)</t>
  </si>
  <si>
    <t>U-M2</t>
  </si>
  <si>
    <t>MONITOR DE PISO D&amp;B AUDIOTECHNIK MODELO M2</t>
  </si>
  <si>
    <t>GMM</t>
  </si>
  <si>
    <t>Ejercitador de dedos -Tension Media- Rojo</t>
  </si>
  <si>
    <t>PW-AG-15</t>
  </si>
  <si>
    <t xml:space="preserve">Cable | Plug-Plug | 4.5 mts | American Stage | Para instrumentos | Plug Metalico | Pulsador de corte </t>
  </si>
  <si>
    <t>PW-AMSG-15</t>
  </si>
  <si>
    <t>AMERICAN STAGE INST CABLE-15'</t>
  </si>
  <si>
    <t>PWAT-331L</t>
  </si>
  <si>
    <t>Clavijas p/ electrica con traba 3+3 - Cromada</t>
  </si>
  <si>
    <t>PWAT-6L3</t>
  </si>
  <si>
    <t>Clavijas con traba y corta cuerdas LEFT 6 en linea Doradas Set x 6</t>
  </si>
  <si>
    <t>PWAT-6R2</t>
  </si>
  <si>
    <t>Clavijas p/ electrica con traba 6 en linea, Black</t>
  </si>
  <si>
    <t>PW-CGTPRORA-10</t>
  </si>
  <si>
    <t>10FT CLASSIC PRO RA INST CBL</t>
  </si>
  <si>
    <t>PW-CGTPRORA-20</t>
  </si>
  <si>
    <t>20FT CLASSIC PRO RA INST CBL</t>
  </si>
  <si>
    <t>PW-CGTPRO-10</t>
  </si>
  <si>
    <t>10FT CLASSIC PRO INST CBL</t>
  </si>
  <si>
    <t>PW-CGTPRO-15</t>
  </si>
  <si>
    <t>15FT CLASSIC PRO INST CBL</t>
  </si>
  <si>
    <t>PW-CGTPRO-20</t>
  </si>
  <si>
    <t>20FT CLASSIC PRO INST CBL</t>
  </si>
  <si>
    <t>PW-CGT-15</t>
  </si>
  <si>
    <t>Cable | Plug-Plug | 4.5 mts | Classic Series | Para instrumentos</t>
  </si>
  <si>
    <t>PWCM</t>
  </si>
  <si>
    <t>CHORDMASTER -Indicador de Acordes-</t>
  </si>
  <si>
    <t>PW-CP-02MBR</t>
  </si>
  <si>
    <t xml:space="preserve">Capo NS metalico para guitarra electrica o acustica - color Bronce _x000D_
</t>
  </si>
  <si>
    <t>PW-CT-06B</t>
  </si>
  <si>
    <t>Afinador tip púa p/bajo</t>
  </si>
  <si>
    <t>PW-CT-10</t>
  </si>
  <si>
    <t>Afinador cromatico p/guitarra -t/Pinza, headstock</t>
  </si>
  <si>
    <t>PW-EXT-HD-20</t>
  </si>
  <si>
    <t>Cable de extension p/auriculares</t>
  </si>
  <si>
    <t>PW-FSP-1</t>
  </si>
  <si>
    <t>Hombrera p/Adaptar a cualquier correa, Acolchada, c: BK</t>
  </si>
  <si>
    <t>PWGS-B</t>
  </si>
  <si>
    <t>Slide de vidrio</t>
  </si>
  <si>
    <t>PW-LED-01</t>
  </si>
  <si>
    <t>Llavero porta-puas con luz</t>
  </si>
  <si>
    <t>PW-OPBKL</t>
  </si>
  <si>
    <t>Accesorio multiproposito para boca Guit. Acustica</t>
  </si>
  <si>
    <t>PWPEP1</t>
  </si>
  <si>
    <t>Protectores para Oido, Pacato, atenua 12Db, c/funda, c:Blanco</t>
  </si>
  <si>
    <t>PW-PWRKIT-20</t>
  </si>
  <si>
    <t>Solderless Pedalboard Power Cable Kit</t>
  </si>
  <si>
    <t>PW-P047Z</t>
  </si>
  <si>
    <t>Adaptador XLRM-plugH 1/4", stereo</t>
  </si>
  <si>
    <t>PW-P047ZZ</t>
  </si>
  <si>
    <t>Adaptador (cable corto)  plug Macho  1/8" Stereo  a  2 plug Hembra 1/8", stereo</t>
  </si>
  <si>
    <t>PW-SCS-10</t>
  </si>
  <si>
    <t>Cable p/ bafle plug-plug 1/4", 3 mts., "Custom Series", c/sist. de seguridad</t>
  </si>
  <si>
    <t>PW-SP</t>
  </si>
  <si>
    <t>Display para Puas SUREPICKS,</t>
  </si>
  <si>
    <t>PWWD</t>
  </si>
  <si>
    <t>Display de pared para Planet Waves</t>
  </si>
  <si>
    <t>PW-WDPICKDIS</t>
  </si>
  <si>
    <t>Caja de Madera, p/ puas para mostrador PLANET WAVES, 30 secciones</t>
  </si>
  <si>
    <t>PW10-DSC</t>
  </si>
  <si>
    <t>10-PK STRAP ASST-DARK SIDE</t>
  </si>
  <si>
    <t>PW10-WOT</t>
  </si>
  <si>
    <t>10-PK STRAP ASST-WORLD TOUR</t>
  </si>
  <si>
    <t>1CSH6-100</t>
  </si>
  <si>
    <t>Puas celuloide 351 Heavy -Carey- x unidad (MC x 100u)</t>
  </si>
  <si>
    <t>1CWH4-10JS</t>
  </si>
  <si>
    <t>Puas Joe Satriani Signature, Medium, White (MC x 10)</t>
  </si>
  <si>
    <t>1CWH6-100</t>
  </si>
  <si>
    <t>Puas celuloide 351 Heavy White x unidad (MC x 100u)</t>
  </si>
  <si>
    <t>1CWH7-100</t>
  </si>
  <si>
    <t>Puas celuloide 351 Extra Heavy White x unidad (MC x 100u)</t>
  </si>
  <si>
    <t>5CSH4-5</t>
  </si>
  <si>
    <t>Uñeros de pulgar, Medium x unidad (Pack x 5u)</t>
  </si>
  <si>
    <t>5CSH4-50</t>
  </si>
  <si>
    <t>Uñeros de pulgar, Medium x unidad (Pack x 50u)</t>
  </si>
  <si>
    <t>5CSH6-50</t>
  </si>
  <si>
    <t>Uñeros de pulgar, Large  x unidad (Pack x 50u)</t>
  </si>
  <si>
    <t>ECB80</t>
  </si>
  <si>
    <t>Encordado | Bajo | 040-060-075-095 | 4 cuerdas | Chromes Flat | Escala larga |</t>
  </si>
  <si>
    <t>ECG25</t>
  </si>
  <si>
    <t>Encordado | Electrica | 012-016-024-032-042-052 | Light Flat |</t>
  </si>
  <si>
    <t>ECG26</t>
  </si>
  <si>
    <t>Encordado | Electrica | 013-017-026-035-045-056 | Medium Flat |</t>
  </si>
  <si>
    <t>EJ27N-EJ45TT</t>
  </si>
  <si>
    <t>Encordado | Ultrapack | EJ27N + EJ45TT | MCx10</t>
  </si>
  <si>
    <t>EJ38</t>
  </si>
  <si>
    <t>Encordado | Acustica 12c | 010x2-014x2-023-008-030-012-039-018-047-027 | Phosphor Bronce 80/20 |Light |</t>
  </si>
  <si>
    <t>EJ45C</t>
  </si>
  <si>
    <t>Encordado | Clasica | 028-0322-0403-029-038-035 | Nylon Composite | PRO-ARTe | Normal Tension| MCx5</t>
  </si>
  <si>
    <t>EJ45FF</t>
  </si>
  <si>
    <t>Encordado | Clasica | 024-0272-0331-028-035-044 | Nylon Dynacore Carbon | PRO-ARTe | Normal Tension| MCx5</t>
  </si>
  <si>
    <t>EJ46C</t>
  </si>
  <si>
    <t>Encordado | Clasica | 0285-0327-0410-037-029-036-046 | Nylon Composite | PRO-ARTe | Hard Tension| MCx5</t>
  </si>
  <si>
    <t>EJ46FF</t>
  </si>
  <si>
    <t>Encordado | Clasica | 0248-0280-0339-029-036-046 | Nylon Dynacore Carbon | PRO-ARTe | Hard Tension| MCx5</t>
  </si>
  <si>
    <t>EJ46TT</t>
  </si>
  <si>
    <t>Encordado | Clasica | 028-032-040-029-035-043 | Nylon Dynacore Titanium | PRO-ARTe | Hard Tension| MCx5</t>
  </si>
  <si>
    <t>EPN110</t>
  </si>
  <si>
    <t>Encordado | Electrica | 010-013-017-026-036-046 | Pure Nickel | MCx5</t>
  </si>
  <si>
    <t>EPS510</t>
  </si>
  <si>
    <t>Encordado | Electrica | 010-013-017-026-036-046 | Pro Steel | MCx5</t>
  </si>
  <si>
    <t>EPS520</t>
  </si>
  <si>
    <t>Encordado | Electrica | 009-011-016-024-032-042 | Pro Steel | MCx5</t>
  </si>
  <si>
    <t>EXL110BT</t>
  </si>
  <si>
    <t>Encordado | Electrica | 010-0135-017-025-034-046 | Nickel Wound | Balance Tension | MCx5</t>
  </si>
  <si>
    <t>EXL110-3D</t>
  </si>
  <si>
    <t>Encordado | Electrica | 010-013-017-026-036-046 | Nickel Wound | ProPack 3 Enc. en sobres sueltos | MCx3</t>
  </si>
  <si>
    <t>EXL120BT</t>
  </si>
  <si>
    <t>Encordado | Electrica | 009-012-015-022-030-040 | Nickel Wound | Balance Tension | MCx5</t>
  </si>
  <si>
    <t>EXL170BT</t>
  </si>
  <si>
    <t>Encordado | Bajo 4c. | 045-060-080-107 | Nickel Wound | Balance Tension |</t>
  </si>
  <si>
    <t>GDE2-L</t>
  </si>
  <si>
    <t>Display de pared | Para encordados tipo electrica-acust.clas.| c/resortes | Para ranurado</t>
  </si>
  <si>
    <t>GDE3</t>
  </si>
  <si>
    <t xml:space="preserve">Display para cuerdas de guitarra _x000D_
 _x000D_
</t>
  </si>
  <si>
    <t>J2706</t>
  </si>
  <si>
    <t>Cuerdas suelta | Clasica EJ27  | 6ta | Nylon entorchado | MCx5</t>
  </si>
  <si>
    <t>J29</t>
  </si>
  <si>
    <t>Encordado | Clasica | 027-0310-0390-028w-033w-042w | Nylon | Moderate Tension | Revestido Doble duración |</t>
  </si>
  <si>
    <t>J54</t>
  </si>
  <si>
    <t>Encordado | Ukelele Tenor | 028-036-036-032 | Nylon |</t>
  </si>
  <si>
    <t>J65</t>
  </si>
  <si>
    <t>Encordado | Ukelele Soprano | 024-032-034-028 | Nylon |</t>
  </si>
  <si>
    <t>NB1253</t>
  </si>
  <si>
    <t>Encordado | Acustica | 012-016-024-032-042-053 | Nickel-Phosphore Bronze | Normal tension | MCx5</t>
  </si>
  <si>
    <t>PSS60</t>
  </si>
  <si>
    <t>Encordado | Bajo 4c. | 045-065-080-100 | Serie Prism |</t>
  </si>
  <si>
    <t>RKB1020</t>
  </si>
  <si>
    <t>Cañas | RICO ROYAL | Saxo Tenor | Nº 2.0 | MCx10 |</t>
  </si>
  <si>
    <t>RLVMPCASX</t>
  </si>
  <si>
    <t>Boquilla | LA VOZ | Saxo Alto | Graftonite</t>
  </si>
  <si>
    <t>RLVMPCTSX</t>
  </si>
  <si>
    <t>RLV10SSXMDH</t>
  </si>
  <si>
    <t>Caña | LA VOZ | Saxo Soprano |  MH  | 0 | Medium Hard</t>
  </si>
  <si>
    <t>RLV10TSXMDH</t>
  </si>
  <si>
    <t>Caña | LA VOZ | Saxo Tenor |  MH  | 0 | Medium Hard</t>
  </si>
  <si>
    <t>RRGMPCTSXB7</t>
  </si>
  <si>
    <t>Boquilla | RICO ROYAL | Saxo Tenor | Graftonite | B7</t>
  </si>
  <si>
    <t>RRI10ASX350</t>
  </si>
  <si>
    <t>Cañas Rico para Saxo Alto n° 3 1/2 x 1 (MC x 10)</t>
  </si>
  <si>
    <t>RRI10BSX250</t>
  </si>
  <si>
    <t>Cañas RICO para Saxo Baritono n° 2 1/2 x 1 (MC x 10)</t>
  </si>
  <si>
    <t>RRI10SSX200</t>
  </si>
  <si>
    <t>Cañas RICO para Saxo Soprano n° 2 x 1 (MC x 10)</t>
  </si>
  <si>
    <t>RRI10TSX350</t>
  </si>
  <si>
    <t>Cañas RICO para Saxo Tenor n° 3 1/2 x 1 (MC x 10)</t>
  </si>
  <si>
    <t>RRO10ASX350</t>
  </si>
  <si>
    <t>Caña R.ROYAL para Saxo Alto n° 3 1/2 x 1 (MC x 10)</t>
  </si>
  <si>
    <t>RRO10TSX350</t>
  </si>
  <si>
    <t>Caña R.ROYAL para Saxo Tenor n° 3 1/2 x 1 (MC x 10)</t>
  </si>
  <si>
    <t>RRS05BSX2M</t>
  </si>
  <si>
    <t>Cañas | SELECT JAZZ | Saxo Baritono | Unfiled | Nº 2M | Pack x 5 |</t>
  </si>
  <si>
    <t>RRS05TSX3M</t>
  </si>
  <si>
    <t>Cañas | SELECT JAZZ | Saxo Tenor | Unfiled | Nº 3M | Pack x 5 |</t>
  </si>
  <si>
    <t>RRS10ASX3S</t>
  </si>
  <si>
    <t>Cañas | SELECT JAZZ | Saxo Alto | Unfiled | Nº 3S | Pack x 10 |</t>
  </si>
  <si>
    <t>RSF05BSX3H</t>
  </si>
  <si>
    <t>Cañas | SELECT JAZZ | Saxo Baritono | Filed | Nº 3H | Pack x 5 |</t>
  </si>
  <si>
    <t>DANELECTRO</t>
  </si>
  <si>
    <t>FAB CHORUS</t>
  </si>
  <si>
    <t xml:space="preserve">Pedal Fab Chorus _x000D_
</t>
  </si>
  <si>
    <t>FAB DELAY</t>
  </si>
  <si>
    <t>U+4145B</t>
  </si>
  <si>
    <t>Pedal Danelectro Delay Reel Echo _x000D_
5000</t>
  </si>
  <si>
    <t>DARK GLASS</t>
  </si>
  <si>
    <t>U+4960</t>
  </si>
  <si>
    <t xml:space="preserve">Pedal Dark Glass Harmonix Booster c/Caja y manuales s/n KQ205D042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</si>
  <si>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DARKGLASS ELECTRONIC</t>
  </si>
  <si>
    <t>C+1863</t>
  </si>
  <si>
    <t>Cabezal de bajo Darkglass Electronic Microtube 900 c/Pedal s/n L2F76CW092</t>
  </si>
  <si>
    <t>ARENA SW18</t>
  </si>
  <si>
    <t>Bafle Subwoofer Pasivo 18", 600w RMS, 8 ohms, 132db, 35-150Hz, Conect Spk x 2 (in/out), Madera</t>
  </si>
  <si>
    <t>CROMO 10+</t>
  </si>
  <si>
    <t>Bafle ABS activo 10" + 1" , 2 vías, 10"+ Dr1", Class D, 400W., 65Hz–20kHz, 121 dB, c: Negro</t>
  </si>
  <si>
    <t>CROMO 12</t>
  </si>
  <si>
    <t>Bafle ABS, activo 12" + 1" neo  240 + 60w/RMS  90º/70ºx60º, 126dB, entr Mic/linea</t>
  </si>
  <si>
    <t>CROMO 12+</t>
  </si>
  <si>
    <t>Bafle ABS, activo 12" + 1" neo   600w 90º/70ºx60º, 126dB máx, entr Mic/linea</t>
  </si>
  <si>
    <t>CROMO 12 CLUB</t>
  </si>
  <si>
    <t>Bafle ABS, activo 12" + 1" neo  400w/RMS  90º/70ºx60º, 124dB, entr Mic/linea</t>
  </si>
  <si>
    <t>CROMO 15+</t>
  </si>
  <si>
    <t>Bafle ABS, activo 15" + 1" neo 600w  90º/70ºx60º, 128dB, entr Mic/linea</t>
  </si>
  <si>
    <t>CROMO 8</t>
  </si>
  <si>
    <t>Bafle ABS, activo 8" + 1" neo  80 + 20w/RMS  90º/70ºx60º, 118dB, entr Mic/linea</t>
  </si>
  <si>
    <t>CROMO 8+</t>
  </si>
  <si>
    <t>Bafle ABS, activo 8" + 1" neo  300w  90º/70ºx60º, 118dB, entr Mic/linea</t>
  </si>
  <si>
    <t>C+1843</t>
  </si>
  <si>
    <t xml:space="preserve">Bafle monitor DB-Technologies L80D s/n 0023 _x000D_
 _x000D_
 _x000D_
</t>
  </si>
  <si>
    <t>DVA MINI G2</t>
  </si>
  <si>
    <t>DVA MINI G2 equipped with 2x6.5” neodymium woofers and 2x1” high-frequency neodymium compression drivers</t>
  </si>
  <si>
    <t>DVA S09DP</t>
  </si>
  <si>
    <t>Bafle Subwoofer Activo Digipro, 15"RCF, 1000wRMS, 134db, Stereo Act X-over</t>
  </si>
  <si>
    <t>DVA S10DP</t>
  </si>
  <si>
    <t>Subwoofer Activo, 1x18", 1000wRMS, 136db, Stereo Act X-over</t>
  </si>
  <si>
    <t>DVA S1518N</t>
  </si>
  <si>
    <t>Bafle | Subwoofer | Activo | 1500w RMS| 18" | Bandpass| 138db | DSP, | 0º/180º | RDNet</t>
  </si>
  <si>
    <t>DVA S1521N</t>
  </si>
  <si>
    <t>Bafle | Subwoofer | Activo | 1500w RMS | 21” | 139 dB | Digipro G2 | X-Over | Delay | RDNet</t>
  </si>
  <si>
    <t>DVA S20DP</t>
  </si>
  <si>
    <t>Bafle Subwoofer Activo, 2 x 18", 2000w RMS, 138db, Digipro, 1 in xlr, 1 out Xover + 1 link xlr</t>
  </si>
  <si>
    <t>DVA S30DP</t>
  </si>
  <si>
    <t>Subwoofer Activo 2 x 18", Omni (card Opc), 3000w, Digipro, DSP, RDnet</t>
  </si>
  <si>
    <t>DVA T4</t>
  </si>
  <si>
    <t>Modulo | Activo | Line Array | 3 vias | 8"RCF +6,5"+ 2 x 1" RCF | 220+100+100w/RMS Digipro | 100°x15° | 128db</t>
  </si>
  <si>
    <t>DVA T4 White</t>
  </si>
  <si>
    <t>Modulo Line Array, Activo 3 vias| 2 x 10" + 1 x 1.4" | 900w RMS | 132dB | 110ºx90º | DSP | control de directividad</t>
  </si>
  <si>
    <t>EME One</t>
  </si>
  <si>
    <t>Sist de Monit Intraural, Stereo, VHF, (max 8 Sist),  c/Auric Beyer "Fire One"</t>
  </si>
  <si>
    <t>ES 602</t>
  </si>
  <si>
    <t>Sist  de Sonido Portatil, Sub Act 10" + 1 bafle de 4x3", 400w rms, 1 entr xlr/trs + 1 entr RCA, DSP</t>
  </si>
  <si>
    <t>FLEXSYS FMX12</t>
  </si>
  <si>
    <t>LOUDSPEAKER FLEXSYS FMX12</t>
  </si>
  <si>
    <t>FLEXSYS FMX15</t>
  </si>
  <si>
    <t>LOUDSPEAKER FLEXSYS FMX15</t>
  </si>
  <si>
    <t>FLEXSYS F15</t>
  </si>
  <si>
    <t>Bafle /Monitor,  Activo, 15"+dr 1", 800w RMS, DSP, 90x40º</t>
  </si>
  <si>
    <t>FLEXSYS F212</t>
  </si>
  <si>
    <t>Bafle Activo, 2x12"+Dr1" RCF neo, 500+250w/RMS Digipro, 127db, 90°40°</t>
  </si>
  <si>
    <t>FLEXSYS F315</t>
  </si>
  <si>
    <t>Bafle Activo, 3 vias, 15"+6.5"+Dr1", 500+500w/RMS Digipro, 131db, 90°40°</t>
  </si>
  <si>
    <t>OPERA UNICA 12</t>
  </si>
  <si>
    <t>Bafle  | Activo | Vivo | 900w rms |  12" + 1" | XLR/TRS | DSP 8 preset | Link XLR | 67 - 20.000 Hz | 132dB SPL |  RDNet  | Digipro G3 |  3Ptos Riging</t>
  </si>
  <si>
    <t>OPERA UNICA 15</t>
  </si>
  <si>
    <t>Bafle  | Activo | 900w rms  |  15" + 1" | XLR/TRS | DSP 8 preset | Link XLR | 57 - 20.000 Hz | 133dB SPL |  RDNet  | Digipro G3 |  3Ptos Riging</t>
  </si>
  <si>
    <t>OPERA 210D</t>
  </si>
  <si>
    <t>Bafle/Monitor Activo, ABS, 10"+1"Nd, 150+50w/RMS Digipro, 122db, 80/65°x60°, entr Mic/linea. C:BK</t>
  </si>
  <si>
    <t>OPERA 405D</t>
  </si>
  <si>
    <t>Bafle/Monitor Activo, ABS, 15"+1"Nd, 300+100w/RMS Digipro, 129db, 80/65°x60°, entr Mic/linea. C:BK</t>
  </si>
  <si>
    <t>OPERA 410D</t>
  </si>
  <si>
    <t>Bafle/Monitor Activo, ABS, 10"+1"Nd, 300+100w/RMS Digipro, 127db, 80/65°x60°, entr Mic/linea. C:BK</t>
  </si>
  <si>
    <t>OPERA 510DX</t>
  </si>
  <si>
    <t>Bafle / Monitor, Activo ABS, 10"+Dr 1", Full Range, 400w, Digit, 2 entr, 62Hz - 20 kHz, 122dB, c: BK</t>
  </si>
  <si>
    <t>OPERA 515DX</t>
  </si>
  <si>
    <t>Bafle / Monitor, Activo ABS, 15"+Dr 1", Full Range, 400w, Digit, 2 entr, 62Hz - 20 kHz, 127dB, c: BK</t>
  </si>
  <si>
    <t>OPERA 605D</t>
  </si>
  <si>
    <t>Bafle/Monitor Activo, ABS, 15"+1"Nd, 400+200w/RMS Digipro, 129db, 80/65°x60°, entr Mic/linea. C:BK</t>
  </si>
  <si>
    <t>OPERA 710DX</t>
  </si>
  <si>
    <t>Bafle / Monitor, Activo ABS, 10"+Dr 1", Full Range, 700w, Digit, 2 entr, 61Hz - 20 kHz, 127dB, c: BK</t>
  </si>
  <si>
    <t>OPERA 715DX</t>
  </si>
  <si>
    <t>Bafle / Monitor, Activo ABS, 15"+Dr 1", Full Range, 700w, Digit, 2 entr, 59Hz - 19 kHz, 129dB, c: BK</t>
  </si>
  <si>
    <t>OPERA 912BL</t>
  </si>
  <si>
    <t>Bafle/Monitor Acti, BLACK LINE, ABS, 12"+Dr 1", Full Range, 900w, Digit, 2 entr, 55Hz-20 kHz, 130dB</t>
  </si>
  <si>
    <t>OPERA 915DX</t>
  </si>
  <si>
    <t>Bafle / Monitor, Activo ABS, 15"+Dr 1", Full Range, 900w, Digit, 2 entr, 48Hz - 19 kHz, 131dB, c: BK</t>
  </si>
  <si>
    <t>READY 4</t>
  </si>
  <si>
    <t>Bafle  |  Activo (bateria) | Vivo | 200w | 10"+1" | XLR combo + RCA + Bluetooth | DSP | Link TRS | 70 Hz - 20.000 kHz | 120 dB | Display  |  Polipropileno |</t>
  </si>
  <si>
    <t>SP207010133</t>
  </si>
  <si>
    <t>MODULO AMPL.FLEXSYS F315 SPARE PART</t>
  </si>
  <si>
    <t>SP207010199</t>
  </si>
  <si>
    <t xml:space="preserve">MODULO AMPL. IG3,IG4 (TO BE PROG) SPARE PART _x000D_
</t>
  </si>
  <si>
    <t>SP207011025C</t>
  </si>
  <si>
    <t>MODULO AMPL.DVA S30N ASS F.R. SPARE PART</t>
  </si>
  <si>
    <t>SP207011160</t>
  </si>
  <si>
    <t>MODULO AMPL.DVA T12 PROGR.SPARE PART</t>
  </si>
  <si>
    <t>SP207011176</t>
  </si>
  <si>
    <t>MODULO AMP.DVA T8 PROGR.SPARE PART</t>
  </si>
  <si>
    <t>SP207011214</t>
  </si>
  <si>
    <t>MOD.AMPL. SUB 28D 230V PROGR.SPARE PART</t>
  </si>
  <si>
    <t>SP207011221</t>
  </si>
  <si>
    <t>MODULO AMPL.ES1203 SUB PROGR.SPARE PART</t>
  </si>
  <si>
    <t>SP2070112260</t>
  </si>
  <si>
    <t>AMP MODULE ES802 PROGRAMMED SPARE PART</t>
  </si>
  <si>
    <t>SP2070112390</t>
  </si>
  <si>
    <t>MODULO AMPL.B-HYPE8 230V PROG.SPARE PART</t>
  </si>
  <si>
    <t>SP2070112400</t>
  </si>
  <si>
    <t>MODULO AMPL.B-HYPE10 230V PROG. SPARE PART</t>
  </si>
  <si>
    <t>SP2070112420</t>
  </si>
  <si>
    <t>MODULO AMPL.B-HYPE15 230V PROG.SPARE P.</t>
  </si>
  <si>
    <t>SP401020088</t>
  </si>
  <si>
    <t>WOOFER 12" 4OHM (11100041) RCF SPARE PART</t>
  </si>
  <si>
    <t>SP401020097E</t>
  </si>
  <si>
    <t>WOOFER AEB-W-15-04-50 SPARE PART</t>
  </si>
  <si>
    <t>SP401020139</t>
  </si>
  <si>
    <t>WF-N-03-16-20-04-1 SPARE PART</t>
  </si>
  <si>
    <t>SP401020215</t>
  </si>
  <si>
    <t>FULL RANGE FR-N-04-16-25-08-01 SPARE PART</t>
  </si>
  <si>
    <t>SP401040021</t>
  </si>
  <si>
    <t>COMP.DRIVER AEB-CD-01-08-34 SPARE PART</t>
  </si>
  <si>
    <t>SP401040027</t>
  </si>
  <si>
    <t>DRIVER AEB-CD-14-08-72-TS SPARE PART</t>
  </si>
  <si>
    <t>SUB 05D</t>
  </si>
  <si>
    <t xml:space="preserve">Sub Activo, Pasabanda, 15", 400w, 30 - 150 Hz, 129db, DSP 24 bit/48 kHz, Fase 0/180°,  _x000D_
</t>
  </si>
  <si>
    <t>SUB 12D</t>
  </si>
  <si>
    <t>Bafle  | Subwoofer | Activo | 800W rms |  12" | 2 XLR | DSP | 2 Link XLR | 40 - 150Hz | 127db | Digipro | Madera |</t>
  </si>
  <si>
    <t>SUB 15D</t>
  </si>
  <si>
    <t>zzBafle Subwoofer, Activo, 15", 800w/RMS, Digipro, 133db,</t>
  </si>
  <si>
    <t>SUB 15H</t>
  </si>
  <si>
    <t>Bafle | Subwoofer | Activo | 1000W rms |  15" | 2 XLR | DSP | 2 Link XLR | 35 - 150 Hz | 133dB | Digipro | Madera |</t>
  </si>
  <si>
    <t>SUB 18D</t>
  </si>
  <si>
    <t>Bafle Subwoofer  Bandpass, Activo, 18", 1000w, 28-150Hz, 134db, Phase, Lim, Cross ,</t>
  </si>
  <si>
    <t>SUB 18H</t>
  </si>
  <si>
    <t>Bafle Subwoofer   |  Activo | Vivo | 1000w rms|  18" | 2 XLR | DSP | 2 Link XLR | 28 - 150 Hz | 134db | Digipro | Madera |</t>
  </si>
  <si>
    <t>SUB 808D</t>
  </si>
  <si>
    <t>Subwoofer activo t/bandpass; 18", 500w RMS, 130dB spl, 30-150Hz, 2 in xlr / 2 out xlr, madera</t>
  </si>
  <si>
    <t>SUB 918</t>
  </si>
  <si>
    <t xml:space="preserve">Bafle | Subwoofer de Piso | Activo | 900W rms |  18" | 2 XLR | DSP | 2 Link XLR |70  -130Hz | 134db | Bass reflex |RD Net -Aurora Net|Delay var hasta 4.5mS|rosca M20 x3  |Madera _x000D_
</t>
  </si>
  <si>
    <t>VIO X205 100</t>
  </si>
  <si>
    <t>Bafle  |  Activo  | Vivo Full Range| 400W rms |  2x5" + 1" Dr | XLR | DSP| Link XLR |  75Hz - 21KHz  |  Dispersion 100 x 100| 126dB SPL | RD Net | Madera</t>
  </si>
  <si>
    <t>VIO X205 60</t>
  </si>
  <si>
    <t>Bafle  |  Activo  | Vivo Full Range| 400W rms |  2x5" + 1" Dr | XLR | DSP| Link XLR |  75Hz - 21KHz  |  Dispersion 60 x 60| 126dB SPL | RD Net | Madera</t>
  </si>
  <si>
    <t>1030102790A</t>
  </si>
  <si>
    <t>Bafle  | Activo (bateria) | Vivo | 95W rms | 10" + 1" | XLR combo + RCA + mini plug + Bluetooth + SD/USB | DSP + Microfono inalambrico | Link TRS | 62 - 20000 Hz | 123 dB |  Polipropileno</t>
  </si>
  <si>
    <t>207010101A</t>
  </si>
  <si>
    <t>AMPLIFIER MODULE DVA T4 CE</t>
  </si>
  <si>
    <t>207010125C</t>
  </si>
  <si>
    <t>MODULO AMPL.DIGIPRO 1000S OEM   RHS</t>
  </si>
  <si>
    <t>207010125D</t>
  </si>
  <si>
    <t>AMPLIFIER MODULE DIGIPRO 1000S</t>
  </si>
  <si>
    <t>207010131</t>
  </si>
  <si>
    <t>MODULO AMPL.DVX DM15</t>
  </si>
  <si>
    <t>207010132</t>
  </si>
  <si>
    <t>MODULO AMPL.FLEXSYS F212</t>
  </si>
  <si>
    <t>207010133</t>
  </si>
  <si>
    <t>MODULO AMPL.FLEXSYS F315</t>
  </si>
  <si>
    <t>207010133RR</t>
  </si>
  <si>
    <t>AMPLIFIER MODULE FLEXSYS F315</t>
  </si>
  <si>
    <t>207010140</t>
  </si>
  <si>
    <t>MODULO AMPL. SUB 18D</t>
  </si>
  <si>
    <t>2070101411</t>
  </si>
  <si>
    <t>MODULO AMPL.DIGIPRO 600M 22110393</t>
  </si>
  <si>
    <t>207010154</t>
  </si>
  <si>
    <t>207010167C</t>
  </si>
  <si>
    <t>MODULO AMPL. DIG 1500S F.</t>
  </si>
  <si>
    <t>2070101671C</t>
  </si>
  <si>
    <t>MOD.AMPL.DIG.1500S F.RANGE NO FAN</t>
  </si>
  <si>
    <t>207010184</t>
  </si>
  <si>
    <t>MODULO AMPL. SUB 18H</t>
  </si>
  <si>
    <t>207010197</t>
  </si>
  <si>
    <t>MODULO AMPLIFICATORE ES5 503</t>
  </si>
  <si>
    <t>207011007</t>
  </si>
  <si>
    <t>MODULO AMPL. FLEXSYS F8 240V PROGR.</t>
  </si>
  <si>
    <t>207011011</t>
  </si>
  <si>
    <t>AMPLIFIER MODULE OPERA 410D</t>
  </si>
  <si>
    <t>207011013</t>
  </si>
  <si>
    <t>AMPLIFIER MODULE OPERA 405D</t>
  </si>
  <si>
    <t>2070110211</t>
  </si>
  <si>
    <t>MODULO AMPL.CROMO 8+ 230V</t>
  </si>
  <si>
    <t>2070110221</t>
  </si>
  <si>
    <t>MODULO AMPL.CROMO 10+ 230V</t>
  </si>
  <si>
    <t>2070110231</t>
  </si>
  <si>
    <t>MODULO AMPL. CROMO 12+ 230V</t>
  </si>
  <si>
    <t>2070110232</t>
  </si>
  <si>
    <t>MODULO AMPL. CROMO 12 CLUB 240V</t>
  </si>
  <si>
    <t>207011025C</t>
  </si>
  <si>
    <t xml:space="preserve">MODULO AMPL.DVA S30N ASS FULL RANGE _x000D_
</t>
  </si>
  <si>
    <t>207011026A</t>
  </si>
  <si>
    <t>MODULO AMPL DVA S1521N F.RANGE</t>
  </si>
  <si>
    <t>2070110271</t>
  </si>
  <si>
    <t>MODULO AMPL.CROMO 15+</t>
  </si>
  <si>
    <t>2070110361</t>
  </si>
  <si>
    <t>MODULO AMPL.S215 230V PROGR</t>
  </si>
  <si>
    <t>207011037</t>
  </si>
  <si>
    <t>SCHEDA PST479 G3 4S2 MDM PRE PROG</t>
  </si>
  <si>
    <t>207011038</t>
  </si>
  <si>
    <t>scheda pst494b dgp3 pre-array1 prog</t>
  </si>
  <si>
    <t>207011160</t>
  </si>
  <si>
    <t>MODULO AMPL. DVA T12</t>
  </si>
  <si>
    <t>207011160RR</t>
  </si>
  <si>
    <t>MODULO AMPL DVA T112 PROGR.RICOND</t>
  </si>
  <si>
    <t>207011161A</t>
  </si>
  <si>
    <t>MODULO AMPL.SUB 05D 240V PROGR.</t>
  </si>
  <si>
    <t>207011164</t>
  </si>
  <si>
    <t>Modulo amplificador del Flexsys FM12</t>
  </si>
  <si>
    <t>207011169</t>
  </si>
  <si>
    <t>MODULO AMPL.DVAS 2585N ASS.PROGR.</t>
  </si>
  <si>
    <t>207011176</t>
  </si>
  <si>
    <t>MODULO AMPL. DVA T8</t>
  </si>
  <si>
    <t>207011210</t>
  </si>
  <si>
    <t>MODULO AMPL.OPERA 715DX  240V PROGR.</t>
  </si>
  <si>
    <t>207011213</t>
  </si>
  <si>
    <t>MODULO AMPL. OPERA 915DX 240V</t>
  </si>
  <si>
    <t>207011214</t>
  </si>
  <si>
    <t>MODULO AMPL. SUB 28D 230V</t>
  </si>
  <si>
    <t>2070112180</t>
  </si>
  <si>
    <t>ASSIEME AMPL. DIGIPRO G3 4T844 PROG.</t>
  </si>
  <si>
    <t>207011221</t>
  </si>
  <si>
    <t>MODULO AMPL.ES1203 SUB PROGR.</t>
  </si>
  <si>
    <t>2070112260</t>
  </si>
  <si>
    <t>AMP MODULE ES802 PROGRAMMED</t>
  </si>
  <si>
    <t>2070112290</t>
  </si>
  <si>
    <t>MODULO AMPL. DIGIPRO G3 9S4 PROG.</t>
  </si>
  <si>
    <t>2070112340</t>
  </si>
  <si>
    <t>MODULO AMPL OPERA 10 PROG.</t>
  </si>
  <si>
    <t>2070112350</t>
  </si>
  <si>
    <t>MODULO AMPL. OPERA 12 PROG.</t>
  </si>
  <si>
    <t>2070112360</t>
  </si>
  <si>
    <t>MODULO AMPL. OPERA 15 PROG.</t>
  </si>
  <si>
    <t>2070112370</t>
  </si>
  <si>
    <t>MODULO AMPL.VIO L210 PROG.PA</t>
  </si>
  <si>
    <t>2070112371</t>
  </si>
  <si>
    <t>MODULO AMPL.VIO L210 PROG.AE</t>
  </si>
  <si>
    <t>2070112390</t>
  </si>
  <si>
    <t>MODULO AMPL. B-HYPE8 230V PROG.</t>
  </si>
  <si>
    <t>2070112400</t>
  </si>
  <si>
    <t>MODULO AMPL. B-HYPE10 230 V PROG.</t>
  </si>
  <si>
    <t>2070112410</t>
  </si>
  <si>
    <t>MODULO AMPL. B-HYPE12 230V PROG.</t>
  </si>
  <si>
    <t>2070112420</t>
  </si>
  <si>
    <t>MODULO AMPL. B-HYPE15 230V PROG.</t>
  </si>
  <si>
    <t>207020001</t>
  </si>
  <si>
    <t>G4 12Q4444 AMPL+SHIELD+DISS.ES 1203</t>
  </si>
  <si>
    <t>207911165S1</t>
  </si>
  <si>
    <t>PREAML PANEL KIT DVA S30N PROG</t>
  </si>
  <si>
    <t>207911168S1</t>
  </si>
  <si>
    <t>PREAML PANEL KIT DVA S1518N PROG</t>
  </si>
  <si>
    <t>2079112121S1</t>
  </si>
  <si>
    <t>MODULO VIOL212 Completo AMP+PRE</t>
  </si>
  <si>
    <t>210050106D</t>
  </si>
  <si>
    <t>PIASTRA PST 381H FVA T4 INPUT CE</t>
  </si>
  <si>
    <t>210050118A</t>
  </si>
  <si>
    <t>PST 395B</t>
  </si>
  <si>
    <t>210050138</t>
  </si>
  <si>
    <t>PIASTRA PST432 PRE-DSP DVAT12</t>
  </si>
  <si>
    <t>210050149</t>
  </si>
  <si>
    <t>PST 436 A</t>
  </si>
  <si>
    <t>2100501670D</t>
  </si>
  <si>
    <t>SCHEDA PST472B DIGIP G39S4 PSU CONT</t>
  </si>
  <si>
    <t>400000006</t>
  </si>
  <si>
    <t>KIT TOP LOCK A-B ASSISTENZA ES503</t>
  </si>
  <si>
    <t>401020059C</t>
  </si>
  <si>
    <t>WOOFER AEB-W15-8-50</t>
  </si>
  <si>
    <t>401020071</t>
  </si>
  <si>
    <t>WOOFER AEB W-15-04-75</t>
  </si>
  <si>
    <t>401020077</t>
  </si>
  <si>
    <t xml:space="preserve">WOOFER W08-08-64-N RCF11100027 ROHS _x000D_
</t>
  </si>
  <si>
    <t>401020079</t>
  </si>
  <si>
    <t>WOOFER AEB W 15-04-75-N FSA ROHS</t>
  </si>
  <si>
    <t>401020088</t>
  </si>
  <si>
    <t>WOOFER 12" 4 OHM 1110004</t>
  </si>
  <si>
    <t>401020089</t>
  </si>
  <si>
    <t>WOOFER 15" 4 OHM 11100042 RCF   RHS</t>
  </si>
  <si>
    <t>401020092</t>
  </si>
  <si>
    <t>WOOFER AEB-W-08-04-38</t>
  </si>
  <si>
    <t>401020093</t>
  </si>
  <si>
    <t>WOOFER AEB-W-10-04-50 FSA ROHS</t>
  </si>
  <si>
    <t>401020095</t>
  </si>
  <si>
    <t>WOOFER AEB-W-12-04-50     FSA  ROHS</t>
  </si>
  <si>
    <t>401020097</t>
  </si>
  <si>
    <t>DRIVER AEB-W-15-04-50 FSA ROHS</t>
  </si>
  <si>
    <t>401020097E</t>
  </si>
  <si>
    <t>PROFESSIONAL WOOFER AEB-W-15-04-50</t>
  </si>
  <si>
    <t>401020101A</t>
  </si>
  <si>
    <t>WOOFER AEB W8-04-38-KK WITH PACKAGING</t>
  </si>
  <si>
    <t>401020102A</t>
  </si>
  <si>
    <t>WOOFER AEB W-10-04-38 WITH PACKAGING</t>
  </si>
  <si>
    <t>401020103</t>
  </si>
  <si>
    <t>WOOFER AEB W-12-08-50-KK</t>
  </si>
  <si>
    <t>401020111</t>
  </si>
  <si>
    <t>WOOFER LF18X401 8OHM 11100095 RCF CERAMICO</t>
  </si>
  <si>
    <t>401020111A</t>
  </si>
  <si>
    <t>401020122</t>
  </si>
  <si>
    <t>Parlante 18" Db technologies</t>
  </si>
  <si>
    <t>401020129</t>
  </si>
  <si>
    <t>WOOFER AEB W-6,5-08-38-1</t>
  </si>
  <si>
    <t>401020139</t>
  </si>
  <si>
    <t>WF-N-03-16-20-04-1</t>
  </si>
  <si>
    <t>401020140</t>
  </si>
  <si>
    <t>WOOFER WF-N-06-16-38-02-02</t>
  </si>
  <si>
    <t>401020142</t>
  </si>
  <si>
    <t>WOOFER WF-N-10-08-64-02-1</t>
  </si>
  <si>
    <t>401020145</t>
  </si>
  <si>
    <t>SW-C-12-058-50-04-1</t>
  </si>
  <si>
    <t>401020158</t>
  </si>
  <si>
    <t>WF-C-10-04-38-04-01</t>
  </si>
  <si>
    <t>401020159</t>
  </si>
  <si>
    <t>WF-C-12-08-50-04-01</t>
  </si>
  <si>
    <t>401020160</t>
  </si>
  <si>
    <t>WF-C-15-08-50-04-01</t>
  </si>
  <si>
    <t>401020164</t>
  </si>
  <si>
    <t>WF-C-112-04-50-02-01</t>
  </si>
  <si>
    <t>401020217</t>
  </si>
  <si>
    <t>SUBWOOFER SW-C-12-04-64-08-01-</t>
  </si>
  <si>
    <t>401040020</t>
  </si>
  <si>
    <t>DRIVER AEB-TW-01-08-25 ROHS</t>
  </si>
  <si>
    <t>401040021</t>
  </si>
  <si>
    <t>DRIVER AEB-CD-01-08-34 ROHS</t>
  </si>
  <si>
    <t>401040025</t>
  </si>
  <si>
    <t>MIDWOOFER AEB-MB-6, 5-04-50-N</t>
  </si>
  <si>
    <t>401040028B</t>
  </si>
  <si>
    <t>DRIVER AEB-CD-01-08-44M-TS</t>
  </si>
  <si>
    <t>401040029</t>
  </si>
  <si>
    <t>BUTT FOR DRIVER 401040029</t>
  </si>
  <si>
    <t>401040032</t>
  </si>
  <si>
    <t>DR-C-01-08-25-04-01</t>
  </si>
  <si>
    <t>401040033</t>
  </si>
  <si>
    <t>DR-N-01-08-25-04-01</t>
  </si>
  <si>
    <t>401050044</t>
  </si>
  <si>
    <t>RECONE X DR CN-ND651 RCF 15420031</t>
  </si>
  <si>
    <t>401050045</t>
  </si>
  <si>
    <t>RECONE X ND350 8OHM 15420035</t>
  </si>
  <si>
    <t>401050049</t>
  </si>
  <si>
    <t>BUTT FOR DRIVER 401200009</t>
  </si>
  <si>
    <t>401200002A</t>
  </si>
  <si>
    <t>DRIVER AEB CD-01-08-36 AEB</t>
  </si>
  <si>
    <t>401200003</t>
  </si>
  <si>
    <t>DRIVER AEB TW-01-08-26-02</t>
  </si>
  <si>
    <t>401200011</t>
  </si>
  <si>
    <t>DRIVER CD-N-14-08-75-05-01/RCF 15129052</t>
  </si>
  <si>
    <t>409010031</t>
  </si>
  <si>
    <t>CONN.NAC3FX-W NEUTRIK</t>
  </si>
  <si>
    <t>411010020</t>
  </si>
  <si>
    <t>VIPER 27HN</t>
  </si>
  <si>
    <t>411010021</t>
  </si>
  <si>
    <t>VIPER 17HD SO16</t>
  </si>
  <si>
    <t>411010344</t>
  </si>
  <si>
    <t>I.C. LM 3886T NATIONAL ROHS</t>
  </si>
  <si>
    <t>411010358</t>
  </si>
  <si>
    <t>C.I. TDA 8954 J SOT411-1 NXP*OBS2021/01*</t>
  </si>
  <si>
    <t>411010361A</t>
  </si>
  <si>
    <t>TDA8954TH</t>
  </si>
  <si>
    <t>411070147</t>
  </si>
  <si>
    <t>C.I. IR21531STRPBF SO8</t>
  </si>
  <si>
    <t>411070166</t>
  </si>
  <si>
    <t>C.I. IRS21531DS TRPBF   SO-8</t>
  </si>
  <si>
    <t>411070194</t>
  </si>
  <si>
    <t>C.I. TDA 8950TH SOT566-3   NXP</t>
  </si>
  <si>
    <t>411070208</t>
  </si>
  <si>
    <t>C.I. FAN7387MX SO-8 FRC</t>
  </si>
  <si>
    <t>411070229</t>
  </si>
  <si>
    <t>I.C IRS20957S</t>
  </si>
  <si>
    <t>411070234</t>
  </si>
  <si>
    <t>IRS 2184 SPBF</t>
  </si>
  <si>
    <t>411080010</t>
  </si>
  <si>
    <t>C.I. ADAU1701JSTZ ANALOG DEV.</t>
  </si>
  <si>
    <t>414040125</t>
  </si>
  <si>
    <t>FRAME SIGMA 18 PLAST.PP NERO</t>
  </si>
  <si>
    <t>414040198</t>
  </si>
  <si>
    <t xml:space="preserve">POLE MOUNT PP D36 RCF 33183052 _x000D_
</t>
  </si>
  <si>
    <t>417050074A</t>
  </si>
  <si>
    <t>FRONT COUPLING DVA T4</t>
  </si>
  <si>
    <t>417050081</t>
  </si>
  <si>
    <t>BACK COUPLING LEAN DVA T</t>
  </si>
  <si>
    <t>417050179</t>
  </si>
  <si>
    <t>INTERFACCIA DRIVER 1.4 MODEL-1 1.4</t>
  </si>
  <si>
    <t>418020019</t>
  </si>
  <si>
    <t>TELA PARAPIGGIA DVA T12</t>
  </si>
  <si>
    <t>421920041</t>
  </si>
  <si>
    <t>DIODO 10BQ100 TRPBF 1A 100V</t>
  </si>
  <si>
    <t>421920058</t>
  </si>
  <si>
    <t>DIODO VS-10BQ100</t>
  </si>
  <si>
    <t>422050026</t>
  </si>
  <si>
    <t>MOS-FET IRFP 140 TO 247V</t>
  </si>
  <si>
    <t>422050027</t>
  </si>
  <si>
    <t>MOS-FET IRFP 9140 NPBF</t>
  </si>
  <si>
    <t>422050028</t>
  </si>
  <si>
    <t>TRANS. SAP 16N TO 247 V5 NPN</t>
  </si>
  <si>
    <t>422050029</t>
  </si>
  <si>
    <t>TRANS. SAP 16P TO 247 V5 NPN</t>
  </si>
  <si>
    <t>422050042</t>
  </si>
  <si>
    <t>MOSFET STW20NK50Z TO-247 ST</t>
  </si>
  <si>
    <t>422050046</t>
  </si>
  <si>
    <t>MOS-FET STP20NK50Z  TO-220  ST</t>
  </si>
  <si>
    <t>422050047</t>
  </si>
  <si>
    <t>MOSFET STW32N50C03 TO-247 INF ROHS</t>
  </si>
  <si>
    <t>422050052</t>
  </si>
  <si>
    <t>MOSFET IRFR 24N15DPBF</t>
  </si>
  <si>
    <t>422050056</t>
  </si>
  <si>
    <t>IGBT FGH20N60SFD</t>
  </si>
  <si>
    <t>422050058</t>
  </si>
  <si>
    <t>MOS-FET IRFB4227PBF TO SSAB RHS</t>
  </si>
  <si>
    <t>422050061</t>
  </si>
  <si>
    <t>MOSFET STP20NM60FD TO-220</t>
  </si>
  <si>
    <t>422050063</t>
  </si>
  <si>
    <t>IGBT FGP20N60UFD</t>
  </si>
  <si>
    <t>422050216</t>
  </si>
  <si>
    <t>TRANS. MPSA 42 MOTOROLA-ON</t>
  </si>
  <si>
    <t>422050217</t>
  </si>
  <si>
    <t>TRANS. MPSA 92 MOTOROLA-ON</t>
  </si>
  <si>
    <t>422060002</t>
  </si>
  <si>
    <t>TRANS. BC 846 B SOT 23 PHILIPS</t>
  </si>
  <si>
    <t>428040030</t>
  </si>
  <si>
    <t>MANIGLIA PLASTICA 3PZ KIT FSA</t>
  </si>
  <si>
    <t>TR1616V</t>
  </si>
  <si>
    <t>16x16 Digital I/O</t>
  </si>
  <si>
    <t>USADO-DBX463</t>
  </si>
  <si>
    <t>463 procesador</t>
  </si>
  <si>
    <t>De Ricci</t>
  </si>
  <si>
    <t>C+1829</t>
  </si>
  <si>
    <t>Cabezal para guitarra De Ricci Plex50</t>
  </si>
  <si>
    <t>DEAN MARKLEY</t>
  </si>
  <si>
    <t>DEAN2032</t>
  </si>
  <si>
    <t>Encordado  Blue Steel  P/ Guitarra Acustica  XL 010</t>
  </si>
  <si>
    <t>DEAN2034</t>
  </si>
  <si>
    <t>Encordado  Blue Steel  P/ Guitarra Acustica  Light 011</t>
  </si>
  <si>
    <t>DEAN2552</t>
  </si>
  <si>
    <t>Encordado  Blue Steel  P/ Guitarra Electrica  Light 009</t>
  </si>
  <si>
    <t>DEAN2556</t>
  </si>
  <si>
    <t>Encordado  Blue Steel  P/ Guitarra Electrica  Regular 010</t>
  </si>
  <si>
    <t>U+5417</t>
  </si>
  <si>
    <t xml:space="preserve">Guitarra Dean Retro Michael Schenker s/n 0910213 _x000D_
 _x000D_
</t>
  </si>
  <si>
    <t>Death by Audio</t>
  </si>
  <si>
    <t>U+4456</t>
  </si>
  <si>
    <t xml:space="preserve">Pedal Death by Audio Echo Dream 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</si>
  <si>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U+5456A</t>
  </si>
  <si>
    <t xml:space="preserve">Pedal Death by audio Fuzz War _x000D_
 _x000D_
</t>
  </si>
  <si>
    <t>U+5456B</t>
  </si>
  <si>
    <t xml:space="preserve">Pedal Death by audio Deep Animation _x000D_
 _x000D_
 _x000D_
</t>
  </si>
  <si>
    <t>DEDALO</t>
  </si>
  <si>
    <t>U+4521B</t>
  </si>
  <si>
    <t xml:space="preserve">Pedal Dedalo MDT Delay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</si>
  <si>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DEEP TRIP</t>
  </si>
  <si>
    <t>U+5440</t>
  </si>
  <si>
    <t xml:space="preserve">Pedal Deep Trip Fuzz  _x000D_
</t>
  </si>
  <si>
    <t>DI PINTO</t>
  </si>
  <si>
    <t>C+1647</t>
  </si>
  <si>
    <t xml:space="preserve">Guitarra Di Pinto galaxy silver sparkle c/Estiche s/n 0712160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</si>
  <si>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DIGITECH</t>
  </si>
  <si>
    <t>BP-200</t>
  </si>
  <si>
    <t>Pedalera p/ bajo 40+40 presets + pedal de expresion + 30 patrones rítmicos</t>
  </si>
  <si>
    <t>BP-90</t>
  </si>
  <si>
    <t>Pedalera p/ bajo 50+50 presets; batería; Cabinet model; 24bits + ped exp; DNA2</t>
  </si>
  <si>
    <t>CONTROL2</t>
  </si>
  <si>
    <t>Midi foot controller + pedal de expresion para GSP</t>
  </si>
  <si>
    <t>CR-7</t>
  </si>
  <si>
    <t>Pedal p/guit - "HARDWIRE Series" Stereo Chorus</t>
  </si>
  <si>
    <t>C+1007</t>
  </si>
  <si>
    <t xml:space="preserve">Pedal Digitech XMS c/Caja s/n 10469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</si>
  <si>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DBM</t>
  </si>
  <si>
    <t>Pedal p/guit - BAD MONKEY - "DISTORSION Series" (Tube Overdrive)</t>
  </si>
  <si>
    <t>ELMTXP</t>
  </si>
  <si>
    <t>Pedal multiefec. p/guit. ELEMENT, amplific., drum mach., c/pedal de expresión</t>
  </si>
  <si>
    <t>FS300V</t>
  </si>
  <si>
    <t>Footswitch 3 Posiciones</t>
  </si>
  <si>
    <t>iPB-10</t>
  </si>
  <si>
    <t>Pedalera p/ guit; soporte de iPad</t>
  </si>
  <si>
    <t>JMEXT</t>
  </si>
  <si>
    <t>Pedal digital p/guit, JAMMAN EXPRESS XT  t/looper, estére, mini, true-by-pass.</t>
  </si>
  <si>
    <t>JMVXT</t>
  </si>
  <si>
    <t>Pedal Looper para voces, Graba 10 minutos, dbx mic preamp, XLR in &amp; out, Jam Sync, Silent Clear.</t>
  </si>
  <si>
    <t>LE-LYRA</t>
  </si>
  <si>
    <t>Pedal 7 tipos de sonidos "Eternal Descent"</t>
  </si>
  <si>
    <t>LIVE3</t>
  </si>
  <si>
    <t>Vocalist Live 3; Armonizador de voces inteligente de tres partes</t>
  </si>
  <si>
    <t>RP-350</t>
  </si>
  <si>
    <t>Pedalera p/guit; procesador DNA2; 118 modelados; 60 baterías; USB + ped exp</t>
  </si>
  <si>
    <t>RP-55</t>
  </si>
  <si>
    <t>Pedalera p/ guit 40+40 presets; bateria; Amp model; 24bits; (Color negro)</t>
  </si>
  <si>
    <t>U+2089A</t>
  </si>
  <si>
    <t>Pedalera Digitech GNX-4 c/Fuente y manual</t>
  </si>
  <si>
    <t>U+2304</t>
  </si>
  <si>
    <t>Pedal Digitech EX-7</t>
  </si>
  <si>
    <t>U+2578B</t>
  </si>
  <si>
    <t>Pedal Digitech Whammy II</t>
  </si>
  <si>
    <t>U+2837A</t>
  </si>
  <si>
    <t>Pedal Digitech Harmony Man</t>
  </si>
  <si>
    <t>U+2860A</t>
  </si>
  <si>
    <t>Pedalera Digitech Vocalist Live 4</t>
  </si>
  <si>
    <t>U+2863A</t>
  </si>
  <si>
    <t>Pedal Digitech Black 13 Distorsion</t>
  </si>
  <si>
    <t>U+4137B</t>
  </si>
  <si>
    <t xml:space="preserve">Pedalera para bajo Digitech BP355 c/Funda s/n 3271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</si>
  <si>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U+4153B</t>
  </si>
  <si>
    <t xml:space="preserve">Pedal Digitech Tone Driver Overdrive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</si>
  <si>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U+4212B</t>
  </si>
  <si>
    <t xml:space="preserve">Pedal Digitech Cabdriver c/Caja s/n 5049523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</si>
  <si>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U+4216C</t>
  </si>
  <si>
    <t xml:space="preserve">Pedalera Digitech RP500 c/Fuente s/n 03349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</si>
  <si>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U+4512B</t>
  </si>
  <si>
    <t>Pedal Digitech RP55 c/Caja s/n 4036</t>
  </si>
  <si>
    <t>U+4639</t>
  </si>
  <si>
    <t>Pedal Digitech Mosaic c/Caja s/n 567936</t>
  </si>
  <si>
    <t>U+4812</t>
  </si>
  <si>
    <t xml:space="preserve">Pedal Digitech RV-7 Stereo Reverb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</si>
  <si>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VLFX</t>
  </si>
  <si>
    <t>Procesador efectos vocales LIVE FX, armonía, distors., Seteo de listas, Phanton, PC/MAC</t>
  </si>
  <si>
    <t>XTDV</t>
  </si>
  <si>
    <t>Pedal p/Guitarra,TONE DRIVER,  X SERIES Distortion/Overdrive</t>
  </si>
  <si>
    <t>05-0133</t>
  </si>
  <si>
    <t>ASSY RP90 MAIN PCB</t>
  </si>
  <si>
    <t>05-0134</t>
  </si>
  <si>
    <t>ASSY RP70 MAIN PCB</t>
  </si>
  <si>
    <t>05-0170</t>
  </si>
  <si>
    <t>PCB/ASSY RP-80</t>
  </si>
  <si>
    <t>05-0401</t>
  </si>
  <si>
    <t>Assy RP150 Main PCB</t>
  </si>
  <si>
    <t>05-0402</t>
  </si>
  <si>
    <t>Assy RP250 Main PCB</t>
  </si>
  <si>
    <t>05-0404</t>
  </si>
  <si>
    <t>Assy RP350 Main PCB</t>
  </si>
  <si>
    <t>05-0505</t>
  </si>
  <si>
    <t>ASSY RP1000 MAIN PCB</t>
  </si>
  <si>
    <t>05-6378</t>
  </si>
  <si>
    <t>Assy GNX1 Main PCB</t>
  </si>
  <si>
    <t>05-6382-CS</t>
  </si>
  <si>
    <t>Assy GNX3 Main PCB CS</t>
  </si>
  <si>
    <t>05-6383</t>
  </si>
  <si>
    <t>Assy RP300 Main PCB</t>
  </si>
  <si>
    <t>24-0449</t>
  </si>
  <si>
    <t>SWITCHCAP ARROW RP500</t>
  </si>
  <si>
    <t>24-0450</t>
  </si>
  <si>
    <t>SWITCHCAP RECTANGLE RP500</t>
  </si>
  <si>
    <t>28-0187-A</t>
  </si>
  <si>
    <t>WA280187</t>
  </si>
  <si>
    <t>28-2058</t>
  </si>
  <si>
    <t>28-2058 PMC10 FOOTPAD SPRING</t>
  </si>
  <si>
    <t>32-0089</t>
  </si>
  <si>
    <t>CON Jack Power Barrel Jack 2.5mm</t>
  </si>
  <si>
    <t>32-0101</t>
  </si>
  <si>
    <t>CON JACK BARREL DC 2.0X5.5X10mm</t>
  </si>
  <si>
    <t>32-0118</t>
  </si>
  <si>
    <t>CON JACK  1/4 phono, plain nose thread, slimline</t>
  </si>
  <si>
    <t>32-0119</t>
  </si>
  <si>
    <t>CON JACK  1/4 phono, full nose thread</t>
  </si>
  <si>
    <t>32-0215</t>
  </si>
  <si>
    <t>CON JACK 3.5 mm EARPHONE HZ MT</t>
  </si>
  <si>
    <t>34-0036</t>
  </si>
  <si>
    <t>SWITCHCAP 6.2m X 9mm BLACK RND</t>
  </si>
  <si>
    <t>34-0161</t>
  </si>
  <si>
    <t>KNOB D-SHFT RP500</t>
  </si>
  <si>
    <t>40-0020</t>
  </si>
  <si>
    <t>POT 100K B 9mm ROT X2 25.5mm D-SFT VRT</t>
  </si>
  <si>
    <t>40-0021</t>
  </si>
  <si>
    <t>40-0081</t>
  </si>
  <si>
    <t>POT 100K B 9mm ROT 300Deg 25mm D-SFT-V PT2411</t>
  </si>
  <si>
    <t>40-2011</t>
  </si>
  <si>
    <t>100 K "W" Rot Pot x2, Rack Leads</t>
  </si>
  <si>
    <t>40-2012</t>
  </si>
  <si>
    <t>100 K "W" Rot Pot, Rack Style Leads</t>
  </si>
  <si>
    <t>40-2066</t>
  </si>
  <si>
    <t>10 K "B" 14mm, Rot Pot X2, 25mm D Shaft Ver</t>
  </si>
  <si>
    <t>40-2113</t>
  </si>
  <si>
    <t>POT 100K x2 C 14mm ROT 25mm D-SHFT-H PT2328</t>
  </si>
  <si>
    <t>42-0211</t>
  </si>
  <si>
    <t>10 K Trim Pot, Horizontal Mount, 3/4 turn</t>
  </si>
  <si>
    <t>42-0222</t>
  </si>
  <si>
    <t>50 K Trim Pot, Horizontal Mount, 3/4 turn</t>
  </si>
  <si>
    <t>44-0050</t>
  </si>
  <si>
    <t>SW DPDT IN/OUT MINI 6PIN</t>
  </si>
  <si>
    <t>44-0071</t>
  </si>
  <si>
    <t>SW SPDT MOMENTARY METAL PLUNGER PC</t>
  </si>
  <si>
    <t>44-0085</t>
  </si>
  <si>
    <t>SWITCH</t>
  </si>
  <si>
    <t>44-0092</t>
  </si>
  <si>
    <t>BINSW 16 Bit Grey Code Rotary Switch</t>
  </si>
  <si>
    <t>44-0185</t>
  </si>
  <si>
    <t>SW SPST LITE MINI W/PLUNGER 50mA 12VDC SM</t>
  </si>
  <si>
    <t>44-0200</t>
  </si>
  <si>
    <t>ENCDR 12 mm 24DNT ROT 25mm DSFT VRT W/SW</t>
  </si>
  <si>
    <t>44-0352</t>
  </si>
  <si>
    <t>ENCDR 13 mm 24DNT ROT 20mm DSFT VRT</t>
  </si>
  <si>
    <t>70-0064</t>
  </si>
  <si>
    <t>V-REG LM25748-ADJ SWITCHING REG1A</t>
  </si>
  <si>
    <t>70-0071</t>
  </si>
  <si>
    <t>DISPLAY RED-ORANGEDUAL 7 SEG</t>
  </si>
  <si>
    <t>70-0074</t>
  </si>
  <si>
    <t>REG LM1117 +5.0V 0.8A T0-252 DPAK TA FU</t>
  </si>
  <si>
    <t>70-0190</t>
  </si>
  <si>
    <t>REG MP2359 ADJ SW 1.2A SOT23-6 AV</t>
  </si>
  <si>
    <t>70-0239</t>
  </si>
  <si>
    <t>REG MP1542 ADJ 2A.7/1.3MHz SW BST</t>
  </si>
  <si>
    <t>70-2010</t>
  </si>
  <si>
    <t>Phototransistor, horizontal (LPT80-A)</t>
  </si>
  <si>
    <t>70-2069</t>
  </si>
  <si>
    <t>DIS LTP3784 GRN DUAL</t>
  </si>
  <si>
    <t>70-2129</t>
  </si>
  <si>
    <t>LED Red Dual 7-Segment Bulk</t>
  </si>
  <si>
    <t>70-2146</t>
  </si>
  <si>
    <t>IC, 6N138, OPTO ISOLATOR, DIP8-300-S</t>
  </si>
  <si>
    <t>70-3169</t>
  </si>
  <si>
    <t>IC SFH9201 REFLECTIVE INTERRUPTER SM SO6</t>
  </si>
  <si>
    <t>70-4014</t>
  </si>
  <si>
    <t>V-REG 7805</t>
  </si>
  <si>
    <t>70-4127</t>
  </si>
  <si>
    <t>IC REG 79L05</t>
  </si>
  <si>
    <t>70-4145</t>
  </si>
  <si>
    <t>IC REG BA05T</t>
  </si>
  <si>
    <t>70-4146</t>
  </si>
  <si>
    <t>IC BA0331 V-REG +3,3V</t>
  </si>
  <si>
    <t>70-5004</t>
  </si>
  <si>
    <t>MC34064 Undervoltage Sensing Circuit (M340)</t>
  </si>
  <si>
    <t>72-0023</t>
  </si>
  <si>
    <t>IC DRAM 1Mx16-50ns CMOS TSOP</t>
  </si>
  <si>
    <t>72-0024-01V1</t>
  </si>
  <si>
    <t>IC 128M 3.3V FLASH EPROM GNX3</t>
  </si>
  <si>
    <t>72-0060-02V1</t>
  </si>
  <si>
    <t>IC AM29LV010B-90 128KX8 90ns FLASH</t>
  </si>
  <si>
    <t>72-0060-10V1</t>
  </si>
  <si>
    <t>IC 1M 3.3V FLASH EPROM RP-50</t>
  </si>
  <si>
    <t>72-0060-11V1</t>
  </si>
  <si>
    <t>IC AM29LV010B 128KX8 90ns FLASH EPROM RP-80 V1</t>
  </si>
  <si>
    <t>72-0064</t>
  </si>
  <si>
    <t>IC 80C32X2</t>
  </si>
  <si>
    <t>72-0065</t>
  </si>
  <si>
    <t>IC CS42L50 24 bits stereo codec</t>
  </si>
  <si>
    <t>72-0071</t>
  </si>
  <si>
    <t>IC TAS1020B USB CONTROLLER SM CB</t>
  </si>
  <si>
    <t>72-0078</t>
  </si>
  <si>
    <t>IC CS4271 108dB 24-BIT STEREO CODE C</t>
  </si>
  <si>
    <t>72-0079</t>
  </si>
  <si>
    <t>Dual 4-CH MUX, SOIC</t>
  </si>
  <si>
    <t>72-0085</t>
  </si>
  <si>
    <t>8 to 1 Analog Multiplexer, SMT  A101 (74HC04)</t>
  </si>
  <si>
    <t>72-0087</t>
  </si>
  <si>
    <t>74HC4053</t>
  </si>
  <si>
    <t>72-0089-02V1</t>
  </si>
  <si>
    <t>IC 16 Meg 3.3V Flash RP150 OS</t>
  </si>
  <si>
    <t>72-1000</t>
  </si>
  <si>
    <t>IC Audio DNA2 ASIC 144 pin LQFP SM</t>
  </si>
  <si>
    <t>72-1002</t>
  </si>
  <si>
    <t>IC Audio DNA2 REVB ASIC 144 pin LQFP SM</t>
  </si>
  <si>
    <t>72-1111</t>
  </si>
  <si>
    <t>Octal Buffer-Line Driver W/3-State Outputs, SMT  74HC244O</t>
  </si>
  <si>
    <t>72-1263</t>
  </si>
  <si>
    <t>Octal D-Type Edge Triggered Flip-Flops, SMT  74HC574D</t>
  </si>
  <si>
    <t>72-1419</t>
  </si>
  <si>
    <t>DRAM, 256K x 16 70ns, SOJ, SMT</t>
  </si>
  <si>
    <t>72-1438</t>
  </si>
  <si>
    <t>CS4222, 20 BIT STREO AUDIO CODEC</t>
  </si>
  <si>
    <t>72-1450</t>
  </si>
  <si>
    <t>IC 074C</t>
  </si>
  <si>
    <t>72-1465</t>
  </si>
  <si>
    <t>IC 24C32, 32K, SERIAL EEPROM, S08</t>
  </si>
  <si>
    <t>72-3020</t>
  </si>
  <si>
    <t>CS4327, 20 Bit Stereo, 101dB DAC, SMT</t>
  </si>
  <si>
    <t>72-3025</t>
  </si>
  <si>
    <t>IC, 93C56, EEPROM 2K Bit Serial, SMT</t>
  </si>
  <si>
    <t>72-3034</t>
  </si>
  <si>
    <t>TMS57002 DSP-Quad Flat Pack, SMT</t>
  </si>
  <si>
    <t>72-3042</t>
  </si>
  <si>
    <t>TMS57070 in QFP100 SPECIAL FOOTPRINT, SMT</t>
  </si>
  <si>
    <t>72-3061</t>
  </si>
  <si>
    <t>6264, 8K X 8-100 ns CMOS SRAM</t>
  </si>
  <si>
    <t>72-3065-04</t>
  </si>
  <si>
    <t>IC 72-3065-04</t>
  </si>
  <si>
    <t>72-3076-08</t>
  </si>
  <si>
    <t>EEPROM RP-10  V1,90</t>
  </si>
  <si>
    <t>72-3086</t>
  </si>
  <si>
    <t>A/D Sigma, Delta, 18 bit, SMT  SA7360 GP</t>
  </si>
  <si>
    <t>72-3141</t>
  </si>
  <si>
    <t>SCX6218WEW</t>
  </si>
  <si>
    <t>72-3144-27</t>
  </si>
  <si>
    <t>27C256, 32K X 8 CMOS Eprom V1.00 (TEC8G)</t>
  </si>
  <si>
    <t>72-3149-08</t>
  </si>
  <si>
    <t>4464, 64K X 4 Dynamic RAM -80ns LH2464</t>
  </si>
  <si>
    <t>72-3149-10</t>
  </si>
  <si>
    <t>4464, 64K X 4 Dynamic RAM -100ns</t>
  </si>
  <si>
    <t>72-3150</t>
  </si>
  <si>
    <t>KM681000 CLP-7L</t>
  </si>
  <si>
    <t>72-3153-01</t>
  </si>
  <si>
    <t>72-3154</t>
  </si>
  <si>
    <t>CPU Z180 Microprocessor, SMT</t>
  </si>
  <si>
    <t>72-3155-01</t>
  </si>
  <si>
    <t>Z84C00/SM</t>
  </si>
  <si>
    <t>72-3178</t>
  </si>
  <si>
    <t>SDISCII W/I's Interface in QFP100 SPECIAL FOOTPRINT</t>
  </si>
  <si>
    <t>72-3182</t>
  </si>
  <si>
    <t>SDISCII 72-3182</t>
  </si>
  <si>
    <t>72-4032</t>
  </si>
  <si>
    <t>LF353M Dual Op-Amp, SMT</t>
  </si>
  <si>
    <t>72-4038</t>
  </si>
  <si>
    <t>LM1972 2-Channel Audio Attenuator w/Mute, SMT</t>
  </si>
  <si>
    <t>72-4074</t>
  </si>
  <si>
    <t>Dual Transconduct .AMP 3600D</t>
  </si>
  <si>
    <t>72-4079</t>
  </si>
  <si>
    <t>DAC 16 BIT Stereo TDA1545T, SMT</t>
  </si>
  <si>
    <t>72-4109</t>
  </si>
  <si>
    <t>Dallas Digital Sextet Micropot, SMT  DS18065</t>
  </si>
  <si>
    <t>72-4161</t>
  </si>
  <si>
    <t>CPU Z8S180 Microprocessor, 20MHz, SMT</t>
  </si>
  <si>
    <t>72-4250</t>
  </si>
  <si>
    <t>Dual VCA/ Dual Detector  SSM2120</t>
  </si>
  <si>
    <t>72-5411</t>
  </si>
  <si>
    <t>8-Bit CMOS Microcontroller, SMT</t>
  </si>
  <si>
    <t>72-5415</t>
  </si>
  <si>
    <t>LM311 Analog Voltage Comparator, SMT</t>
  </si>
  <si>
    <t>72-5417</t>
  </si>
  <si>
    <t>128K X 8 RAM Static, SMT</t>
  </si>
  <si>
    <t>72-5418</t>
  </si>
  <si>
    <t>Quadruple 2-Input Positive-Nand Gate, SMT (35D2T7K)</t>
  </si>
  <si>
    <t>72-5419</t>
  </si>
  <si>
    <t>3 Line to 8 Line Decoder/Demultiplexer, SMT  74HC138D</t>
  </si>
  <si>
    <t>72-5420</t>
  </si>
  <si>
    <t>Dual 2 Line to 4 Line Decoder/Demultiplexer, SMT  74HC139D</t>
  </si>
  <si>
    <t>72-5433</t>
  </si>
  <si>
    <t>IC AUDIO DNA ATMEL QFP-144</t>
  </si>
  <si>
    <t>72-5443</t>
  </si>
  <si>
    <t>IC CD4007 Complementary Pair w/Inve</t>
  </si>
  <si>
    <t>72-5500</t>
  </si>
  <si>
    <t>SDISCII SDISC5500 SDISCII</t>
  </si>
  <si>
    <t>72-5526</t>
  </si>
  <si>
    <t>AS4LC256K16 EO-45JC</t>
  </si>
  <si>
    <t>72-5526-1</t>
  </si>
  <si>
    <t>IC DRAM CMOS 256K x 16 35ns SOJ40-400 (AS4LC256K16)</t>
  </si>
  <si>
    <t>72-5537</t>
  </si>
  <si>
    <t>TS80C51RA2-LCB</t>
  </si>
  <si>
    <t>72-5539-01V1</t>
  </si>
  <si>
    <t>IC AM29LV040B 512K x 8 FLASH MEMORY GNX1 V1</t>
  </si>
  <si>
    <t>72-5539-06V1</t>
  </si>
  <si>
    <t>IC AM29LV040B 512K x 8 FLASH MEMORY RP300A V1</t>
  </si>
  <si>
    <t>72-5541-01</t>
  </si>
  <si>
    <t>IC 72-554101 V1</t>
  </si>
  <si>
    <t>72-6306-02V1</t>
  </si>
  <si>
    <t>IC UP726306 8M 3.3V Flash TSOP GNX3</t>
  </si>
  <si>
    <t>72-6308</t>
  </si>
  <si>
    <t>IC NCP304 VOLTAGE DETECTOR SC-82AB</t>
  </si>
  <si>
    <t>72-6309</t>
  </si>
  <si>
    <t>IC CS4221 20-BIT STEREO AUDIO CODEC 3-5V SSOP28</t>
  </si>
  <si>
    <t>72-6314-01</t>
  </si>
  <si>
    <t>IC RP-100 V2</t>
  </si>
  <si>
    <t>72-6316</t>
  </si>
  <si>
    <t>IC W78L32P-24</t>
  </si>
  <si>
    <t>72-6318</t>
  </si>
  <si>
    <t>IC 32K x 8 SRAM 15ns SOJ28  A57C3256A</t>
  </si>
  <si>
    <t>72-6322</t>
  </si>
  <si>
    <t>IC W78LE52 8 BIT MCU 3.3V 24MHz MTP PLCC44</t>
  </si>
  <si>
    <t>72-6322-02V1</t>
  </si>
  <si>
    <t>IC MCU W58LE52 3.3V 24MHZ MTP GeNeT</t>
  </si>
  <si>
    <t>76-0201</t>
  </si>
  <si>
    <t>XTAL 12.000MHZ MTL LP SM TA</t>
  </si>
  <si>
    <t>76-0202</t>
  </si>
  <si>
    <t>XTAL 24AKSS1MT   24MHZ</t>
  </si>
  <si>
    <t>76-0321</t>
  </si>
  <si>
    <t>XTAL 20MHZ</t>
  </si>
  <si>
    <t>DIMARZIO</t>
  </si>
  <si>
    <t>C+1710</t>
  </si>
  <si>
    <t xml:space="preserve">Microfonos de guitarra Dimarzio DP 418 BK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</si>
  <si>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DM2100CR</t>
  </si>
  <si>
    <t>Perillas para Guitarras</t>
  </si>
  <si>
    <t>U+3041C</t>
  </si>
  <si>
    <t>Microfono Dimarzio Steve Morse Mango</t>
  </si>
  <si>
    <t>DIS</t>
  </si>
  <si>
    <t>DC5900F</t>
  </si>
  <si>
    <t xml:space="preserve">DC 5900 F BASE DISCUSSION UNIT </t>
  </si>
  <si>
    <t>DIS-CCU</t>
  </si>
  <si>
    <t>Unidad central de control– no incluye fuente de alimentación</t>
  </si>
  <si>
    <t>EC6001-05</t>
  </si>
  <si>
    <t>CABLE, 5M, BLACK, STP CAT5E (RJ45)</t>
  </si>
  <si>
    <t>EC6001-10</t>
  </si>
  <si>
    <t>CABLE, 10M, BLACK, STP CAT5E (RJ45)</t>
  </si>
  <si>
    <t>EC6001-20</t>
  </si>
  <si>
    <t>CABLE, 20M, BLACK, STP CAT5E (RJ45)</t>
  </si>
  <si>
    <t>EX-6010</t>
  </si>
  <si>
    <t>POWER SUPPLY FOR ADD. 160 CONF UNIT.</t>
  </si>
  <si>
    <t>GM420/C</t>
  </si>
  <si>
    <t>Micrófono de cuello de ganso | GM420/C | Compatible con las unidades de conferencia DCS 6000 y DDS 5900 con cápsulas Microflex e inmunidad a RF CommShield®</t>
  </si>
  <si>
    <t>PI-6000</t>
  </si>
  <si>
    <t>Proporciona capacidad de alimentación adicional (en conexión con la fuente de alimentación PS-CCU) | Hasta 40 unidades de conferencia o de interpretación o hasta 80 selectores de canales en una cadena conectada a DCS-LAN</t>
  </si>
  <si>
    <t>PS-CCU-US</t>
  </si>
  <si>
    <t>Fuente de alimentacion</t>
  </si>
  <si>
    <t>DOD</t>
  </si>
  <si>
    <t>GONKULATOR</t>
  </si>
  <si>
    <t xml:space="preserve">Pedal Ringmodulator. Ganancia, Distor, Nivel, Frecuencia, Ring, Entrada. _x000D_
</t>
  </si>
  <si>
    <t>GUNSLINGER</t>
  </si>
  <si>
    <t xml:space="preserve">Pedal Distorsion MOSFET. Control Ganancia, Nivel, Graves, Agudos. De 9v a 18v. True Bypass _x000D_
</t>
  </si>
  <si>
    <t>U+2332C</t>
  </si>
  <si>
    <t>Pedal DOD Phase USA</t>
  </si>
  <si>
    <t>DOKIME</t>
  </si>
  <si>
    <t>DK-100-6</t>
  </si>
  <si>
    <t>Correa Simil Cuero Negra</t>
  </si>
  <si>
    <t>DK-510</t>
  </si>
  <si>
    <t>Banqueta pata doble standard.</t>
  </si>
  <si>
    <t>DON GROSH</t>
  </si>
  <si>
    <t>C+1821</t>
  </si>
  <si>
    <t>Guitarra Don Grosh Turbo Jet Limited c/Estuche s/n 093-095/10</t>
  </si>
  <si>
    <t>DR. J</t>
  </si>
  <si>
    <t>U+4198C</t>
  </si>
  <si>
    <t xml:space="preserve">Pedal DR. J Salomon c/Caja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</si>
  <si>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DUMONT</t>
  </si>
  <si>
    <t>DB4N</t>
  </si>
  <si>
    <t>Bafle de instalación 2 vías con parlante de 4"</t>
  </si>
  <si>
    <t>DUNLOP</t>
  </si>
  <si>
    <t>C+1312</t>
  </si>
  <si>
    <t>Pedal Dunlop Cry Baby mini Hendrix</t>
  </si>
  <si>
    <t>C+1315</t>
  </si>
  <si>
    <t>Pedal Dunlop Cry Baby 50TH Gold</t>
  </si>
  <si>
    <t>C+1858</t>
  </si>
  <si>
    <t>Pedal Dunlop Fuzz Face mini Blue c/Caja s/n AB61E956</t>
  </si>
  <si>
    <t>U+3480A</t>
  </si>
  <si>
    <t>Pedal Dunlop Wah-Wah Zack Wilde c/Caja</t>
  </si>
  <si>
    <t>U+3846C</t>
  </si>
  <si>
    <t>Pedal Dunlop JDZ2 c/Caja s/n AB79W382</t>
  </si>
  <si>
    <t>U+4044B</t>
  </si>
  <si>
    <t xml:space="preserve">Pedal Dunlop GCB-95 s/n AA31A534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</si>
  <si>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U+4459</t>
  </si>
  <si>
    <t>Pedal Dunlop UNIVIBE JHM7JSD Chorus-Vibrato c/Caja s/n AC05P662</t>
  </si>
  <si>
    <t>U+4509A</t>
  </si>
  <si>
    <t>Pedal Dunlop Cry Baby s/n AA942897</t>
  </si>
  <si>
    <t>U+4521C</t>
  </si>
  <si>
    <t xml:space="preserve">Pedal Dunlop GCB95 _x000D_
</t>
  </si>
  <si>
    <t>U+4571A</t>
  </si>
  <si>
    <t xml:space="preserve">Pedal Wah Dunlop Zack Wilde s/n AB58L147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</si>
  <si>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U+4649</t>
  </si>
  <si>
    <t xml:space="preserve">Bajo Cort Punisher Black s/n 130114963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</si>
  <si>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U+4786</t>
  </si>
  <si>
    <t xml:space="preserve">Pedal Dunlop Fuzz Face JDF2JSD c/Caja s/n AB86Z421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</si>
  <si>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U+4828</t>
  </si>
  <si>
    <t xml:space="preserve">Pedal Dunlop Cry Baby Jerry Cantrel Signature c/Caja s/n AB78CS98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</si>
  <si>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U+4848B</t>
  </si>
  <si>
    <t>Pedal Dunlop GCB-95 s/n AA97N595</t>
  </si>
  <si>
    <t>U+4901</t>
  </si>
  <si>
    <t>Pedal Cry Baby Slash c/Caja y Manuales s/Nn AC09X810</t>
  </si>
  <si>
    <t>U+4903</t>
  </si>
  <si>
    <t>Pedal Dunlop Rotovibe JD45 s/n AB491750</t>
  </si>
  <si>
    <t>U+4925C</t>
  </si>
  <si>
    <t xml:space="preserve">Pedal Dunlop Fuzz Face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</si>
  <si>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U+5194B</t>
  </si>
  <si>
    <t>Pedal Wah Dunlop EVH c/Estuche s/n AB52v511</t>
  </si>
  <si>
    <t>U+5455A</t>
  </si>
  <si>
    <t xml:space="preserve">Pedal Dunlop Fuzz Face England  _x000D_
</t>
  </si>
  <si>
    <t>U+5522A</t>
  </si>
  <si>
    <t xml:space="preserve">Pedal Dunlop Cry Baby Slash c/Caja s/n AC24F903 _x000D_
 _x000D_
</t>
  </si>
  <si>
    <t>EARTHQUAKER</t>
  </si>
  <si>
    <t>U+2961A</t>
  </si>
  <si>
    <t xml:space="preserve">Pedal D.D. Transport _x000D_
</t>
  </si>
  <si>
    <t>EDEN</t>
  </si>
  <si>
    <t>U+5551A</t>
  </si>
  <si>
    <t>Pedal preamplificador de bajo Eden WTD 1 s/n CU080569C</t>
  </si>
  <si>
    <t>ELECTRO HARMONIX</t>
  </si>
  <si>
    <t>BASS PREACHER</t>
  </si>
  <si>
    <t>Compressor/Sustainer</t>
  </si>
  <si>
    <t>B9</t>
  </si>
  <si>
    <t>ORGAN MACHINE</t>
  </si>
  <si>
    <t>C+1673</t>
  </si>
  <si>
    <t xml:space="preserve">Pedal Electro Harmonix Germanium 4 Big Muff c/Caja s/n 14292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</si>
  <si>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C+1725</t>
  </si>
  <si>
    <t>Pedal Electro Harmonix Key 9 c/Caja s/n 283567</t>
  </si>
  <si>
    <t>C+1732</t>
  </si>
  <si>
    <t xml:space="preserve">Pedal Electro Harmonix Pitch Fork s/n 50739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</si>
  <si>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C+1748</t>
  </si>
  <si>
    <t xml:space="preserve">Pedal Octavador para guitarra Electro Harmonix POG s/n 34318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</si>
  <si>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C+1786</t>
  </si>
  <si>
    <t xml:space="preserve">Pedal Electro Harmonix MEL9 c/Caja s/n 34292 _x000D_
 _x000D_
 _x000D_
</t>
  </si>
  <si>
    <t>C+1876</t>
  </si>
  <si>
    <t xml:space="preserve">Pedal Electro Harmonix Magnum 44 Power Amp _x000D_
</t>
  </si>
  <si>
    <t>DELUXE BIG MUFF</t>
  </si>
  <si>
    <t>Pedal Distorsión</t>
  </si>
  <si>
    <t>DOUBLE MUFF</t>
  </si>
  <si>
    <t>PEDAL DE DISTORSION</t>
  </si>
  <si>
    <t>HOLY GRAIL PLUS</t>
  </si>
  <si>
    <t>Pedal Reverb</t>
  </si>
  <si>
    <t>LESTER K</t>
  </si>
  <si>
    <t>Pedal Stereo Rotary Speaker</t>
  </si>
  <si>
    <t>MEL9</t>
  </si>
  <si>
    <t>Tape Replay Machine</t>
  </si>
  <si>
    <t>MEMORY BOY</t>
  </si>
  <si>
    <t>Pedal de Delay</t>
  </si>
  <si>
    <t>METAL MUFF</t>
  </si>
  <si>
    <t>Pedal de Distorsión</t>
  </si>
  <si>
    <t>MICRO METAL MUFF</t>
  </si>
  <si>
    <t>NANO LOOPER 360</t>
  </si>
  <si>
    <t>Looper</t>
  </si>
  <si>
    <t>NANO LPB-1</t>
  </si>
  <si>
    <t>BOOSTER</t>
  </si>
  <si>
    <t>NANO SMALL STONE</t>
  </si>
  <si>
    <t>Peda Plase Shifter</t>
  </si>
  <si>
    <t>NANO SWITCHBLADE</t>
  </si>
  <si>
    <t>Pedal Swich A/B</t>
  </si>
  <si>
    <t>POG 2</t>
  </si>
  <si>
    <t>Pedal Poliphonic Octave Gen</t>
  </si>
  <si>
    <t>S.MEMORY MAN</t>
  </si>
  <si>
    <t>Pedal Delay con Hazara</t>
  </si>
  <si>
    <t>STEREO PULSAR</t>
  </si>
  <si>
    <t>Pedal de efecto TREMOLO.</t>
  </si>
  <si>
    <t>SYNTH 9</t>
  </si>
  <si>
    <t xml:space="preserve">ELECTRO HARMONIX (SYNTH 9) SINTESIZER MACHINE _x000D_
</t>
  </si>
  <si>
    <t>U+2863C</t>
  </si>
  <si>
    <t>Pedal Electro Harmonix Micro Metal Muff</t>
  </si>
  <si>
    <t>U+3541A</t>
  </si>
  <si>
    <t>Pedal Electro Harmonix Pocket Metal Muff</t>
  </si>
  <si>
    <t>U+3838A</t>
  </si>
  <si>
    <t>Pedal Electro Harmonic Nano Pocket Metal Muff s/n 0722</t>
  </si>
  <si>
    <t>U+3856</t>
  </si>
  <si>
    <t xml:space="preserve">Pedal Electro Harmonix Double Muff Nano </t>
  </si>
  <si>
    <t>U+4013B</t>
  </si>
  <si>
    <t>Pedal Electro Harmonix Neo Mistress c/Caja s/n 98790</t>
  </si>
  <si>
    <t>U+4247C</t>
  </si>
  <si>
    <t xml:space="preserve">Pedal Electro Harmonic Hum Debugger c/Caja y fuente s/n 1062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</si>
  <si>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U+4499A</t>
  </si>
  <si>
    <t xml:space="preserve">Pedal Electro Harmonix Tone Tatto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</si>
  <si>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U+4503A</t>
  </si>
  <si>
    <t>Pedal Electro Harmonix Silencer s/Caja s/n 51455</t>
  </si>
  <si>
    <t>U+4507</t>
  </si>
  <si>
    <t xml:space="preserve">Pedal Electro Harmonix C-9 Organ Machine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</si>
  <si>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U+4509B</t>
  </si>
  <si>
    <t xml:space="preserve">Pedal Electro Harmonix Hot Tube s/n 6977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</si>
  <si>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U+4520B</t>
  </si>
  <si>
    <t>Pedal Electro Harmonix Double Muff Nano c/Caja s/n 201310111674</t>
  </si>
  <si>
    <t>U+4584C</t>
  </si>
  <si>
    <t>Valvula Electro Harmonix  EL34</t>
  </si>
  <si>
    <t>U+4673</t>
  </si>
  <si>
    <t>U+4765</t>
  </si>
  <si>
    <t xml:space="preserve">Pedal Electro Harmonix Metal Muff c/Caja s/n 0148A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</si>
  <si>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U+4768C</t>
  </si>
  <si>
    <t xml:space="preserve">Pedal Electro Harmonix Octavix 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</si>
  <si>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U+4835B</t>
  </si>
  <si>
    <t>Pedal Electro Harmonix Metal Muff</t>
  </si>
  <si>
    <t>U+4892B</t>
  </si>
  <si>
    <t xml:space="preserve">Pedal Electro Harmonix Nano Clone c/Caja s/n 30989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</si>
  <si>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U+4922B</t>
  </si>
  <si>
    <t xml:space="preserve">Pedal Electro Harmonix Synth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</si>
  <si>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U+4965A</t>
  </si>
  <si>
    <t xml:space="preserve">Pedal Electro Harmonix Stereo Memory Man With Hazara c/Caja _x000D_
</t>
  </si>
  <si>
    <t>U+5034</t>
  </si>
  <si>
    <t>Pedal Electro Harmonix Echo #1</t>
  </si>
  <si>
    <t>U+5246</t>
  </si>
  <si>
    <t xml:space="preserve">Pedal Electro Harmonix Synth 9 c/Caja s/n 00792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</si>
  <si>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720 STEREO LOOPER</t>
  </si>
  <si>
    <t>Recording Looper</t>
  </si>
  <si>
    <t>ELECTRO VOX</t>
  </si>
  <si>
    <t>U+3557</t>
  </si>
  <si>
    <t xml:space="preserve">Amplificador Electro vox GTT 60 c/Footswich _x000D_
</t>
  </si>
  <si>
    <t>ELTO</t>
  </si>
  <si>
    <t>MMT-20</t>
  </si>
  <si>
    <t>MMT-20 AFINADOR METRONOMO</t>
  </si>
  <si>
    <t>EMG</t>
  </si>
  <si>
    <t>EMG 60 BK</t>
  </si>
  <si>
    <t>Micrófono para guitarra eléctrica</t>
  </si>
  <si>
    <t>EMG 85 Black</t>
  </si>
  <si>
    <t>Ideal para combinar con el 81/preferido p/ rítmicas (Zakk Wylde/Kerry King).</t>
  </si>
  <si>
    <t>U+2950</t>
  </si>
  <si>
    <t>Set de microfonos EMG modelo JV</t>
  </si>
  <si>
    <t>U+3383F</t>
  </si>
  <si>
    <t xml:space="preserve">Microfono EMG 85 _x000D_
 _x000D_
</t>
  </si>
  <si>
    <t>ENGL</t>
  </si>
  <si>
    <t>U+5201</t>
  </si>
  <si>
    <t xml:space="preserve">Cabezal de guitarra ENGL 50 Watts Screamer 50 s/n 236179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</si>
  <si>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EPIPHONE</t>
  </si>
  <si>
    <t>C+1701</t>
  </si>
  <si>
    <t xml:space="preserve">Guitarra Epiphone Firebird CS Black s/n 0009201972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</si>
  <si>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C+1760</t>
  </si>
  <si>
    <t xml:space="preserve">Guitarra Epiphone Casino Coupe Cherry s/Funda s/n 20021536133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</si>
  <si>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C+1851</t>
  </si>
  <si>
    <t xml:space="preserve">Guitarra Epiphone EJ200-N c/Estuche s/n 10072301626 _x000D_
 _x000D_
 _x000D_
 _x000D_
</t>
  </si>
  <si>
    <t>C+1874</t>
  </si>
  <si>
    <t xml:space="preserve">Guitarra Epiphone Les Paul Sunburst s/n 14101301291 _x000D_
 _x000D_
</t>
  </si>
  <si>
    <t>U+4631</t>
  </si>
  <si>
    <t xml:space="preserve">Guitarra Epiphone Explorer Korea Red s/n 593100004 _x000D_
 _x000D_
 _x000D_
 _x000D_
 _x000D_
 _x000D_
 _x000D_
 _x000D_
 _x000D_
 _x000D_
 _x000D_
 _x000D_
 _x000D_
 _x000D_
 _x000D_
 _x000D_
 _x000D_
 _x000D_
 _x000D_
 _x000D_
 _x000D_
 _x000D_
 _x000D_
 _x000D_
 _x000D_
 _x000D_
 _x000D_
</t>
  </si>
  <si>
    <t>U+4725</t>
  </si>
  <si>
    <t xml:space="preserve">Bajo Epiphone Special IV Black Precision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</si>
  <si>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U+4797</t>
  </si>
  <si>
    <t>Guitarra Epiphone Les Paul Ultra 3 Sunburst s/n 11101508092</t>
  </si>
  <si>
    <t>U+4802</t>
  </si>
  <si>
    <t xml:space="preserve">Guitarra Epiphone SG-310 Black s/n SJ07033439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</si>
  <si>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U+4891</t>
  </si>
  <si>
    <t xml:space="preserve">Guitarra Epiphone EM-2 Prophecy Custom c/Palanca s/n 0905230881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</si>
  <si>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U+5062</t>
  </si>
  <si>
    <t xml:space="preserve">Bajo Epiphone Les paul vintage Sunburst 5 cuerdas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</si>
  <si>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U+5141</t>
  </si>
  <si>
    <t xml:space="preserve">Guitarra Epiphone SST c/PRE Artek Natural </t>
  </si>
  <si>
    <t>U+5252A</t>
  </si>
  <si>
    <t xml:space="preserve">Guitarra Epiphone Les Paul STD Black s/n EE04094505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</si>
  <si>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U+5261</t>
  </si>
  <si>
    <t>Guitarra Epiphone Firebird CS Black s/n 0009201972</t>
  </si>
  <si>
    <t>U+5329A</t>
  </si>
  <si>
    <t>Guitarra Epiphone Les Paul Custom zurda c/JB y 59 Microfonos originales s/n 11041508669</t>
  </si>
  <si>
    <t>U+5329B</t>
  </si>
  <si>
    <t xml:space="preserve">Estuche para Les Paul Epiphone _x000D_
</t>
  </si>
  <si>
    <t>U+5337B</t>
  </si>
  <si>
    <t xml:space="preserve">Guitarra Epiphone Casino Coupe Cherry s/Funda s/n 20021536133 _x000D_
</t>
  </si>
  <si>
    <t>U+5365</t>
  </si>
  <si>
    <t xml:space="preserve">Guitarra Epiphone SG400 Black c/Funda s/n 1108203967 _x000D_
</t>
  </si>
  <si>
    <t>U+5394B</t>
  </si>
  <si>
    <t xml:space="preserve">Guitarra Epiphone Les Paul zurda Black s/n 2954 _x000D_
 _x000D_
</t>
  </si>
  <si>
    <t>U+5399A</t>
  </si>
  <si>
    <t xml:space="preserve">Guitarra Epiphone SG LesPaul Custom Olympic White s/n 1106205167 _x000D_
 _x000D_
</t>
  </si>
  <si>
    <t>U+5423</t>
  </si>
  <si>
    <t xml:space="preserve">Guitarra Epiphone Les Paul Custom Black Beauty 3 mic s/n 13101500319 _x000D_
 _x000D_
</t>
  </si>
  <si>
    <t>U+5436</t>
  </si>
  <si>
    <t>Guitarra Epiphone Casino Coupe Cherry s/n 20021536133</t>
  </si>
  <si>
    <t>U+5473</t>
  </si>
  <si>
    <t xml:space="preserve">Guitarra Epiphone Explorer Korina c/Funda s/n 0809201917 _x000D_
 _x000D_
 _x000D_
 _x000D_
</t>
  </si>
  <si>
    <t>U+5503</t>
  </si>
  <si>
    <t xml:space="preserve">Guitarra Epiphone Flying V Korina c/Estuche s/n 0805201844 _x000D_
 _x000D_
</t>
  </si>
  <si>
    <t>U+5545B</t>
  </si>
  <si>
    <t>Guitarra Epiphone SG400 Cherry s/n 1101206368</t>
  </si>
  <si>
    <t>U+5548</t>
  </si>
  <si>
    <t>Guitarra Epiphone Les Paul Standard Sunburst s/n EE05100742</t>
  </si>
  <si>
    <t>U+5579B</t>
  </si>
  <si>
    <t xml:space="preserve">Guitarra Epiphone Les Paul Standard Vintage Burst c/Estuche s/n F342667 _x000D_
</t>
  </si>
  <si>
    <t>25000600003</t>
  </si>
  <si>
    <t>Guitarra   Les Paul  Mini  VEEWEE ZAKK WILDE  Antique Ivoy + Marshall MS4ZW  *</t>
  </si>
  <si>
    <t>ERNIE BALL</t>
  </si>
  <si>
    <t>EB2220</t>
  </si>
  <si>
    <t>Encordado  p/ Guitarra  Electrica  Power   Slinky  011-048</t>
  </si>
  <si>
    <t>EB2221</t>
  </si>
  <si>
    <t>Encordado  p/ Guitarra  Electrica  Regular Slinky  010-046</t>
  </si>
  <si>
    <t>P02003</t>
  </si>
  <si>
    <t>E.BALL EARTH. 80/20 12-54</t>
  </si>
  <si>
    <t>P02004</t>
  </si>
  <si>
    <t>E.BALL EARTH. 80/20 11-52</t>
  </si>
  <si>
    <t>P02006</t>
  </si>
  <si>
    <t>E.BALL EARTH. 80/20 10-50</t>
  </si>
  <si>
    <t>P02008</t>
  </si>
  <si>
    <t>E.BALL EARTH. 80/20 10-52</t>
  </si>
  <si>
    <t>P02148</t>
  </si>
  <si>
    <t>E.BALL EARTH.PHO.BRO. 11-52</t>
  </si>
  <si>
    <t>P02151</t>
  </si>
  <si>
    <t>E.BALL EARTH.PHO.BRO. 10-52</t>
  </si>
  <si>
    <t>P02221</t>
  </si>
  <si>
    <t>E.BALL ORIG.SLINKY 10-46</t>
  </si>
  <si>
    <t>P02223</t>
  </si>
  <si>
    <t>E.BALL ORIG.SLINKY 9-42</t>
  </si>
  <si>
    <t>P02241</t>
  </si>
  <si>
    <t>E.BALL RPS NICKEL W.9-46</t>
  </si>
  <si>
    <t>P02723</t>
  </si>
  <si>
    <t>E.BALL SLI. COBALT 9-42</t>
  </si>
  <si>
    <t>P02735</t>
  </si>
  <si>
    <t>E.BALL S.COBALT 40-95</t>
  </si>
  <si>
    <t>P02835</t>
  </si>
  <si>
    <t>E.BALL SLINKY NW 40-95</t>
  </si>
  <si>
    <t>P02836</t>
  </si>
  <si>
    <t>E.BALL SLINKY NW 45-130 5C</t>
  </si>
  <si>
    <t>P03121</t>
  </si>
  <si>
    <t>E.BALL RPS COATED 10-46</t>
  </si>
  <si>
    <t>P03721</t>
  </si>
  <si>
    <t>E.BALL SLI. COBALT 10-46 3-P</t>
  </si>
  <si>
    <t>P03721 (UNIDAD)</t>
  </si>
  <si>
    <t>P04600</t>
  </si>
  <si>
    <t>E.BALL SUPER LOCK PLATA</t>
  </si>
  <si>
    <t>P04601</t>
  </si>
  <si>
    <t>E.BALL SUPER LOCK NEGRO</t>
  </si>
  <si>
    <t>P06046</t>
  </si>
  <si>
    <t>E.BALL CAB.INST. 6M NEGRO</t>
  </si>
  <si>
    <t>P06048</t>
  </si>
  <si>
    <t>E.BALL CAB.INST. 3M NEGRO</t>
  </si>
  <si>
    <t>P06050</t>
  </si>
  <si>
    <t>E.BALL CAB.PATCH 15CM NEG 3-P</t>
  </si>
  <si>
    <t>P06051</t>
  </si>
  <si>
    <t>E.BALL CAB.PATCH 15CM BLA 3-P</t>
  </si>
  <si>
    <t>P06055</t>
  </si>
  <si>
    <t>E.BALL CAB.PATCH 30CM BLA 3-P</t>
  </si>
  <si>
    <t>P06059</t>
  </si>
  <si>
    <t>E.BALL CAB.PATCH2 15CM NEG 3-P</t>
  </si>
  <si>
    <t>P06075</t>
  </si>
  <si>
    <t>E.BALL CAB.PATCH 30CM NEG 3-P</t>
  </si>
  <si>
    <t>P06077</t>
  </si>
  <si>
    <t>E.BALL CAB.INST. 3.05M NE/VE</t>
  </si>
  <si>
    <t>P06082</t>
  </si>
  <si>
    <t>E.BALL CAB.INST. 5.49M NE/VE</t>
  </si>
  <si>
    <t>EVANS</t>
  </si>
  <si>
    <t>ETT10G2</t>
  </si>
  <si>
    <t>GENERA G2 10" PARCHE</t>
  </si>
  <si>
    <t>EVENTIDE</t>
  </si>
  <si>
    <t>U+5019B</t>
  </si>
  <si>
    <t>Pedal Eventide Mod Factor s/n MF-08617</t>
  </si>
  <si>
    <t>U+5514C</t>
  </si>
  <si>
    <t xml:space="preserve">Fuente Eventide Powerfactor 2 _x000D_
 _x000D_
</t>
  </si>
  <si>
    <t>EVH</t>
  </si>
  <si>
    <t>U+3334</t>
  </si>
  <si>
    <t xml:space="preserve">Guitarra EVH Wolfgang Ambar USA c/Estuche _x000D_
 _x000D_
 _x000D_
 _x000D_
 _x000D_
 _x000D_
 _x000D_
</t>
  </si>
  <si>
    <t>U+4895</t>
  </si>
  <si>
    <t xml:space="preserve">Guitarra EVH Wolfgang STD BK s/n ICE1601146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</si>
  <si>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022-0150-042</t>
  </si>
  <si>
    <t>Encordado p/Guit Electrica, Eddie Van Halen Signature,  EVH 009-042 (MC x 10)</t>
  </si>
  <si>
    <t>022-1600-006</t>
  </si>
  <si>
    <t>Funda | Para cabezal EVH5150 III LBXII 15 watts | C/ correa | Dim: 20,30cm x 20,30cm x 36,20cm | Peso: 1,05 kg.</t>
  </si>
  <si>
    <t>225-1005-400</t>
  </si>
  <si>
    <t>Amp. P/Guitarra EVH 5150 III 100 watts Valvular (Cabezal) Marfil</t>
  </si>
  <si>
    <t>225-2100-000</t>
  </si>
  <si>
    <t>Bafle | para Guitarra | EVH 5150 III | 4x12 | Recto | Negro</t>
  </si>
  <si>
    <t>225-2100-400</t>
  </si>
  <si>
    <t>Bafle | Para Guitarra | EVH 5150 III | 4x12 | Recto | Marfil</t>
  </si>
  <si>
    <t>225-3005-410</t>
  </si>
  <si>
    <t>Amplificador | Para Guitarra | EVH 5150 III | 50 Watts | Valvular | (Cabezal) | Marfil</t>
  </si>
  <si>
    <t>225-3101-410</t>
  </si>
  <si>
    <t>Bafle | para Guitarra | EVH 5150 212ST | 2x12 | Recto | Marfil</t>
  </si>
  <si>
    <t>225-4005-010</t>
  </si>
  <si>
    <t>Amplificador | Para Guitarra | EVH 5150 III | 2x12 50 Watts | Valvular | (Combo) |Black</t>
  </si>
  <si>
    <t>225-5005-010</t>
  </si>
  <si>
    <t>Amplificador | Para Guitarra | EVH 5150 III | 1x12 50 Watts | Valvular | (Combo) | Black</t>
  </si>
  <si>
    <t>225-6005-000</t>
  </si>
  <si>
    <t>Amplificador Cabezal | Para Guitarra | EVH5150 HEAD | 15w | valvular | 2 canales | switch para 3.5 Watts</t>
  </si>
  <si>
    <t>510-7001-585</t>
  </si>
  <si>
    <t xml:space="preserve">Wolfgang Standard, HH, Floyd Rose, Transparent Black _x000D_
</t>
  </si>
  <si>
    <t>510-7701-596</t>
  </si>
  <si>
    <t>EVH WG SPC QM, BKD MPL FB, SOLAR</t>
  </si>
  <si>
    <t>510-7900-503</t>
  </si>
  <si>
    <t>Guitarra Electrica | Striped Series Frankesnstein| Frankie | HS | MN | Floyd Rose Modificado| Red-Black-White</t>
  </si>
  <si>
    <t>EWS</t>
  </si>
  <si>
    <t>C+1859</t>
  </si>
  <si>
    <t xml:space="preserve">Pedal EWS Little Brute Drive c/Caja Red s/n 1345 _x000D_
</t>
  </si>
  <si>
    <t>U+5569</t>
  </si>
  <si>
    <t xml:space="preserve">Pedal EWS Little Brute Drive c/Caja Red s/n 1345 _x000D_
 _x000D_
 _x000D_
</t>
  </si>
  <si>
    <t>FANO</t>
  </si>
  <si>
    <t>U+4428</t>
  </si>
  <si>
    <t xml:space="preserve">Guitarra Fano Orbiter AÑO 2007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</si>
  <si>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FENDER</t>
  </si>
  <si>
    <t>C+1075</t>
  </si>
  <si>
    <t xml:space="preserve">Bajo Fender Jazz Bass mexico standard blanco c/Funda s/n MN3124581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</si>
  <si>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C+1466</t>
  </si>
  <si>
    <t>Amplificador Fender Hot Rod Deluxe GB s/n B-651220</t>
  </si>
  <si>
    <t>C+1586</t>
  </si>
  <si>
    <t xml:space="preserve">Amplificador Fender Deluxe 65 Limited Edition Brown 110 Volt s/n AC119429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</si>
  <si>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C+1606</t>
  </si>
  <si>
    <t>Amplificador Fender Vibrolux 68´ Custom Reverb s/n B625108</t>
  </si>
  <si>
    <t>C+1628</t>
  </si>
  <si>
    <t xml:space="preserve">Guitarra Fender Stratocaster CS 1956 Relic Vintage Blonde Gold HW c/Estuche s/n R34917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</si>
  <si>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C+1635</t>
  </si>
  <si>
    <t xml:space="preserve">Bajo Fender Jazz Bass AVRI 74 Sunburst c/Estuche y accesorios s/n V1532077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</si>
  <si>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C+1637</t>
  </si>
  <si>
    <t xml:space="preserve">Guitarra Fender Mustang 69´ Candy Apple red c/Estuche s/n 265570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</si>
  <si>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C+1641</t>
  </si>
  <si>
    <t xml:space="preserve">Guitarra Fender Telecaster Custom black c/Estuche s/n R81609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</si>
  <si>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C+1642</t>
  </si>
  <si>
    <t xml:space="preserve">Guitarra Fender Stratocaster 57 JRN Sunburst c/Estuche s/n R83255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</si>
  <si>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C+1643</t>
  </si>
  <si>
    <t xml:space="preserve">Amplificador Fender Princeton 68 c/Funda s/n B656232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</si>
  <si>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C+1644</t>
  </si>
  <si>
    <t xml:space="preserve">Guitarra Fender Mustang Red REPINTADA X DANIELS c/Estuche Fender s/n 138598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</si>
  <si>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C+1645</t>
  </si>
  <si>
    <t xml:space="preserve">Guitarra Fender Telecaster Post Modern Custom Bult blue burst c/Estuche y accesorios s/n 1601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</si>
  <si>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C+1646</t>
  </si>
  <si>
    <t xml:space="preserve">Guitarra Fender Jazz Master 62 AVRI Sunburst c/estuche y puente masley b. s/n V169013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</si>
  <si>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C+1659</t>
  </si>
  <si>
    <t xml:space="preserve">Bajo Fender Deluxe precision special black s/n MX15138161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</si>
  <si>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C+1676</t>
  </si>
  <si>
    <t xml:space="preserve">Guitarra Fender Telecaster Custom 72 Closset Classic Red c/Estuche s7n R24237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</si>
  <si>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C+1693</t>
  </si>
  <si>
    <t>Bajo Fender Jazz Bass American STD RWN US12271970</t>
  </si>
  <si>
    <t>C+1711</t>
  </si>
  <si>
    <t xml:space="preserve">Guitarra Fender Stratocaster LTD 60/63 c/Estuche s/n C2550099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</si>
  <si>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C+1712</t>
  </si>
  <si>
    <t xml:space="preserve">Guitarra Fender Telecaster Custom DLX Gold c/Estuche s/n R48440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</si>
  <si>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C+1716</t>
  </si>
  <si>
    <t>Guitarra Fender American Special MN Sunburst c/Funda s/n US12071581</t>
  </si>
  <si>
    <t>C+1717</t>
  </si>
  <si>
    <t xml:space="preserve">Guitarra Fender Telecaster American Standard RWN Black c/Estuche s/n US13028223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</si>
  <si>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C+1719</t>
  </si>
  <si>
    <t xml:space="preserve">Guitarra Fender Telecaster Post Modern c/Estuche s/n 1601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</si>
  <si>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C+1724</t>
  </si>
  <si>
    <t xml:space="preserve">Guitarra Fender Stratocaster Custom Sunburst c/Estuche s/n CZ515123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</si>
  <si>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C+1734</t>
  </si>
  <si>
    <t>Guitarra Fender Stratocaster Mexico Blacl s/n MN1042478</t>
  </si>
  <si>
    <t>C+1738</t>
  </si>
  <si>
    <t xml:space="preserve">Guitarra Fender Stratocaster 1979 Hardtail Sunburst c/Estuche s/n 56963227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</si>
  <si>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C+1740</t>
  </si>
  <si>
    <t>Combo 80 Proof Blues Jr Lim.Edition</t>
  </si>
  <si>
    <t>C+1742</t>
  </si>
  <si>
    <t xml:space="preserve">Guitarra Fender Telecaster 51 Butterscotch c/Estuche y accesorios s/n R96495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</si>
  <si>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C+1750</t>
  </si>
  <si>
    <t xml:space="preserve">Guitarra Fender Mustang original Walnut 1978 c/Estuche s/n 5826966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</si>
  <si>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C+1753</t>
  </si>
  <si>
    <t xml:space="preserve">Combo Fender Frontman 15G s/n ICTL 08005848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</si>
  <si>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C+1756</t>
  </si>
  <si>
    <t xml:space="preserve">Amplificador Fender Deluxe Reverb 65 s/n AC121745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</si>
  <si>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C+1757</t>
  </si>
  <si>
    <t xml:space="preserve">Guitarra Fender Stratocaster 59 AVRI 2TS c/Estuche s/n VI129487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</si>
  <si>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C+1758</t>
  </si>
  <si>
    <t xml:space="preserve">Guitarra Fender Telecaster Special Sunburst MN c/Funda Fender s/n V515057453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</si>
  <si>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C+1759</t>
  </si>
  <si>
    <t xml:space="preserve">Guitarra Fender Stratocaster American Standard Sunburst c/Estuche s/n 21020852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</si>
  <si>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C+1762</t>
  </si>
  <si>
    <t xml:space="preserve">Guitarra Fender Custom Shop Telecaster Special mod.1955 Relic Sunburst s/n R17948 _x000D_
</t>
  </si>
  <si>
    <t>C+1765</t>
  </si>
  <si>
    <t>Guitarra Fender Lead I año 1981 c/Estuche sub s/n E102044</t>
  </si>
  <si>
    <t>C+1767</t>
  </si>
  <si>
    <t xml:space="preserve">Amplificador Fender Blues Jr LTD s/n B697734 _x000D_
 _x000D_
</t>
  </si>
  <si>
    <t>C+1768</t>
  </si>
  <si>
    <t xml:space="preserve">Guitarra Fender Stratocaster Master Built 50TH Sunburst c/Estuche tweed termometer s/n 6006 _x000D_
 _x000D_
 _x000D_
</t>
  </si>
  <si>
    <t>C+1773</t>
  </si>
  <si>
    <t xml:space="preserve">Combo Fender Twin 57 212 110 Volt c/Funda _x000D_
 _x000D_
</t>
  </si>
  <si>
    <t>C+1776</t>
  </si>
  <si>
    <t xml:space="preserve">Bajo Fender Jazz Bass American Special Fretless Sunburst c/Funda s7n TS11136935 _x000D_
 _x000D_
 _x000D_
</t>
  </si>
  <si>
    <t>C+1777</t>
  </si>
  <si>
    <t xml:space="preserve">Amplificador Fender Bassman c/Caja y accesorios s/n AA26096 _x000D_
 _x000D_
 _x000D_
 _x000D_
</t>
  </si>
  <si>
    <t>C+1778</t>
  </si>
  <si>
    <t>Guitarra Fender stratocaster Deluxe Candy Red c/Estuche s/n Z0257362</t>
  </si>
  <si>
    <t>C+1788</t>
  </si>
  <si>
    <t xml:space="preserve">Guitarra Fender Stratocaster Custom Shop Relic 1963 Sonic Blue s/n CZ557733 _x000D_
 _x000D_
</t>
  </si>
  <si>
    <t>C+1790</t>
  </si>
  <si>
    <t xml:space="preserve">Guitarra Fender Telecaster Baja Black c/Funda s/n MX17941286 _x000D_
 _x000D_
</t>
  </si>
  <si>
    <t>C+1792</t>
  </si>
  <si>
    <t xml:space="preserve">Guitarra Fender Telecaster AVRI62 Ocen torcuise c/Estuche s/n V142956 _x000D_
 _x000D_
 _x000D_
</t>
  </si>
  <si>
    <t>C+1796</t>
  </si>
  <si>
    <t xml:space="preserve">Combo Fender M-80 112 s/n 216082 _x000D_
 _x000D_
 _x000D_
 _x000D_
</t>
  </si>
  <si>
    <t>C+1797</t>
  </si>
  <si>
    <t>Guitarra Fender stratocaster MX Deluxe Sunburst s/n MX11264239</t>
  </si>
  <si>
    <t>C+1798</t>
  </si>
  <si>
    <t xml:space="preserve">Guitarra Fender Stratocaster Relic 50tas Blonde c/Estuche s/n R0165 _x000D_
</t>
  </si>
  <si>
    <t>C+1800</t>
  </si>
  <si>
    <t xml:space="preserve">Guitarra Fender stratocaster CS Custom Stratocaster Sunburst c/Estuche s/n CZ5515123 _x000D_
</t>
  </si>
  <si>
    <t>C+1801</t>
  </si>
  <si>
    <t xml:space="preserve">Guitarra Fender Telecaster Deluxe CS Gold c/Estuche s/n R48440 _x000D_
 _x000D_
</t>
  </si>
  <si>
    <t>C+1802</t>
  </si>
  <si>
    <t xml:space="preserve">Bajo Fender CS60 precision Bass NOS Sunburst c/Estuche s/n R61297 _x000D_
 _x000D_
 _x000D_
</t>
  </si>
  <si>
    <t>C+1803</t>
  </si>
  <si>
    <t xml:space="preserve">Guitarra Fender CS1959 Stratocaster NOS c/Estuche Burgundy Mist s/n CZ524755 _x000D_
 _x000D_
 _x000D_
</t>
  </si>
  <si>
    <t>C+1804</t>
  </si>
  <si>
    <t xml:space="preserve">Bajo Fender CS1964 Jazz Bass NOS Sunburst c/Estuche s/n R56390 _x000D_
 _x000D_
 _x000D_
 _x000D_
</t>
  </si>
  <si>
    <t>C+1807</t>
  </si>
  <si>
    <t xml:space="preserve">Estuche Fender p/Guitarra electrica Tweed _x000D_
 _x000D_
</t>
  </si>
  <si>
    <t>C+1808</t>
  </si>
  <si>
    <t xml:space="preserve">Guitarra Fender Caballo Tono c/Estuche s/n CZ523484 _x000D_
 _x000D_
 _x000D_
</t>
  </si>
  <si>
    <t>C+1810</t>
  </si>
  <si>
    <t xml:space="preserve">Guitarra Fender Telecaster CS 1963 NOS Vintage White c/Estuche s/n R10443 _x000D_
</t>
  </si>
  <si>
    <t>C+1811</t>
  </si>
  <si>
    <t xml:space="preserve">Guitarra Fender Stratocaster CS 58 Journeyman Sunburst c/Estuche s/n CZ549253 _x000D_
 _x000D_
</t>
  </si>
  <si>
    <t>C+1812</t>
  </si>
  <si>
    <t xml:space="preserve">Guitarra Fender Telecaster CS Ltd 1969 Roast ed Tele Relic Vintage White s/n CZ557405 _x000D_
 _x000D_
 _x000D_
</t>
  </si>
  <si>
    <t>C+1815</t>
  </si>
  <si>
    <t>Bajo Fender precision bass CS Sean Hurley 1961 Closet Classic Sunburst c/Estuche s/n R92815</t>
  </si>
  <si>
    <t>C+1816</t>
  </si>
  <si>
    <t xml:space="preserve">Bajo Fender Jazz Bass 60 CS Journeyman Lake Placid Blue c/Estuche s/n CZ538554 _x000D_
</t>
  </si>
  <si>
    <t>C+1817</t>
  </si>
  <si>
    <t xml:space="preserve">Bajo Fender Jazz Bass 1964 CS Closet Classic Sunburst c/Estuche s/n R22755 _x000D_
 _x000D_
</t>
  </si>
  <si>
    <t>C+1818</t>
  </si>
  <si>
    <t xml:space="preserve">Bajo Fender precision bass 1958 CS LTD Relic Sunburst c/Estuche s/n CZ52143 _x000D_
 _x000D_
 _x000D_
</t>
  </si>
  <si>
    <t>C+1819</t>
  </si>
  <si>
    <t xml:space="preserve">Amplificador Fender Bassman 59´ 4x10 50 watts s/n 063745 _x000D_
 _x000D_
 _x000D_
 _x000D_
</t>
  </si>
  <si>
    <t>C+1822</t>
  </si>
  <si>
    <t>Bajo Fender Jazz Bass Adam Clayton Green c/Estuche s/n US15075451</t>
  </si>
  <si>
    <t>C+1830</t>
  </si>
  <si>
    <t xml:space="preserve">Guitarra Fender Stratocaster LTD 60 Dual Mag II Strat shrel CS c/Estuche s/n CZ556317 _x000D_
</t>
  </si>
  <si>
    <t>C+1836</t>
  </si>
  <si>
    <t xml:space="preserve">Guitarra Fender Stratocaster LTD 56 Relic White SB c/Estuche s/n CZ552942 _x000D_
 _x000D_
 _x000D_
</t>
  </si>
  <si>
    <t>C+1840</t>
  </si>
  <si>
    <t xml:space="preserve">Amplificador Fender princeton R68 12 Watts c/Caja s/n B606679 _x000D_
 _x000D_
 _x000D_
</t>
  </si>
  <si>
    <t>C+1841</t>
  </si>
  <si>
    <t xml:space="preserve">Amplificador Fender The Edge Custom Shop 15 Watts c/Caja s/n AB036983 _x000D_
 _x000D_
 _x000D_
 _x000D_
</t>
  </si>
  <si>
    <t>C+1844</t>
  </si>
  <si>
    <t xml:space="preserve">Guitarra Fender Telecaster 52 AVRI c/Estuche s/n 49642 _x000D_
 _x000D_
 _x000D_
</t>
  </si>
  <si>
    <t>C+1855</t>
  </si>
  <si>
    <t xml:space="preserve">Guitarra Fender Stratocaster California Series Olympic White s/n AMXN711160 _x000D_
 _x000D_
 _x000D_
</t>
  </si>
  <si>
    <t>C+1857</t>
  </si>
  <si>
    <t xml:space="preserve">Guitarra Fender Eric Clapton Custom Shop Blue c/Estuche y coa s/n CZ522641 _x000D_
</t>
  </si>
  <si>
    <t>C+1869</t>
  </si>
  <si>
    <t>Guitarra Fender Stratocaster LTD 64 Gold c/estuche s/n CZ539373</t>
  </si>
  <si>
    <t>C+1877</t>
  </si>
  <si>
    <t xml:space="preserve">Bajo Fender Mustang Natural c/Estuche s/n 5811362 _x000D_
</t>
  </si>
  <si>
    <t>C+1878</t>
  </si>
  <si>
    <t xml:space="preserve">Guitarra Fender Jaguar 1963 JRN Sonic Blue c/Estuche s/n C74559345 _x000D_
 _x000D_
</t>
  </si>
  <si>
    <t>C+1881</t>
  </si>
  <si>
    <t xml:space="preserve">Guitarra Fender Telecaster VRI52 Butterscotch Blonde c/Estuche s/n V1202747 _x000D_
 _x000D_
</t>
  </si>
  <si>
    <t>C+1883</t>
  </si>
  <si>
    <t xml:space="preserve">Bajo Fender CS Journeyman relic 64 fiesta red c/Estuche s/n R61591 _x000D_
 _x000D_
 _x000D_
</t>
  </si>
  <si>
    <t>C+1884</t>
  </si>
  <si>
    <t xml:space="preserve">Guitarra Fender Stratocaster mexico azul s/n MZ6156042 _x000D_
 _x000D_
 _x000D_
 _x000D_
</t>
  </si>
  <si>
    <t>C+743</t>
  </si>
  <si>
    <t>Set de microfonos para telecaster Fender modelo N3</t>
  </si>
  <si>
    <t>C+749</t>
  </si>
  <si>
    <t>Bajo Fender Precision Bass DLX Blanco c/Funda</t>
  </si>
  <si>
    <t>C+750</t>
  </si>
  <si>
    <t>Bajo Fender Jazz Bass DLX 5 cuerdas Blanco c/Estuche</t>
  </si>
  <si>
    <t>STAGE 112</t>
  </si>
  <si>
    <t>STAGE 112 AMPLIF. 100W</t>
  </si>
  <si>
    <t>U+CU2760</t>
  </si>
  <si>
    <t>Guitarra Fender Stratocaster Custom Shop Relic 56 2T Sunburst c/Estuche</t>
  </si>
  <si>
    <t>U+CU2885A</t>
  </si>
  <si>
    <t xml:space="preserve">Bafle Fender Supersonic 2x12 </t>
  </si>
  <si>
    <t>U+CU2885B</t>
  </si>
  <si>
    <t>Cabezal Fender Supersonic 100</t>
  </si>
  <si>
    <t>U+CU2889</t>
  </si>
  <si>
    <t>Guitarra Fender Stratocaster CS 1957 Hvrel FCT/2TS c/Estuche</t>
  </si>
  <si>
    <t>U+CU2890</t>
  </si>
  <si>
    <t>Guitarra Fender Stratocaster CS 1963 Relic CAR c/Estuche</t>
  </si>
  <si>
    <t>U+CU2892</t>
  </si>
  <si>
    <t>Guitarra Fender Stratocaster California USA Sunburst c/Funda</t>
  </si>
  <si>
    <t>U+CU2894</t>
  </si>
  <si>
    <t>Guitarra Fender telecaster 1951 Nocaster butterscoth c/estuche</t>
  </si>
  <si>
    <t>U+CU2902</t>
  </si>
  <si>
    <t>Guitarra Fender Telecaster Mexico Black</t>
  </si>
  <si>
    <t>U+2127</t>
  </si>
  <si>
    <t>Guitarra Fender Stratocaster Hardtail puente fijo año 79" Sunburst c/Estuche</t>
  </si>
  <si>
    <t>U+2174</t>
  </si>
  <si>
    <t>Guitarra Fender Stratocaster MN Hardtail c/Estuche</t>
  </si>
  <si>
    <t>U+2350</t>
  </si>
  <si>
    <t>Guitarra Fender Strat año 1980 c/estuche</t>
  </si>
  <si>
    <t>U+2390</t>
  </si>
  <si>
    <t>Combo Fender Bassman Ten (110 W)</t>
  </si>
  <si>
    <t>U+2399</t>
  </si>
  <si>
    <t>Bajo Fender Mexico Precision Bass Modelo Zone</t>
  </si>
  <si>
    <t>U+2411</t>
  </si>
  <si>
    <t>Bajo Fender MB-5 Black</t>
  </si>
  <si>
    <t>U+2744</t>
  </si>
  <si>
    <t>Bajo Fender Jazz Bass Geddy Lee Japon Black c/Funda</t>
  </si>
  <si>
    <t>U+2759</t>
  </si>
  <si>
    <t>Guitarra Fender American Deluxe Candy Apple Red c/Estuche</t>
  </si>
  <si>
    <t>U+2761C</t>
  </si>
  <si>
    <t>Funda Fender para bajo dobles</t>
  </si>
  <si>
    <t>U+2768</t>
  </si>
  <si>
    <t>Guitarra Fender Telecaster American Deluxe Sunburst MN c/Di Marzio c/Estuche</t>
  </si>
  <si>
    <t>U+2854A</t>
  </si>
  <si>
    <t>Guitarra Fender Stratocaster American Deluxe HSS MN Red c/Estuche</t>
  </si>
  <si>
    <t>U+3135</t>
  </si>
  <si>
    <t>Guitarra Fender Stratocaster American Elite MN Sunburst c/Estuche</t>
  </si>
  <si>
    <t>U+3338</t>
  </si>
  <si>
    <t xml:space="preserve">Guitarra Fender John Mayer Sunburst </t>
  </si>
  <si>
    <t>U+3360</t>
  </si>
  <si>
    <t xml:space="preserve">Guitarra Fender Stratocaster Corona California Sunburst c/Mic DI MARZIO c/Funda _x000D_
 _x000D_
</t>
  </si>
  <si>
    <t>U+3653</t>
  </si>
  <si>
    <t>Guitarra Fender Acustasonic Blanca</t>
  </si>
  <si>
    <t>U+3735</t>
  </si>
  <si>
    <t>Combo Fender Bassman Teen p/Bajo Tweed</t>
  </si>
  <si>
    <t>U+3804A</t>
  </si>
  <si>
    <t xml:space="preserve">Combo Fender Blues Deville 410 s/n B-390248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</si>
  <si>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U+4111</t>
  </si>
  <si>
    <t xml:space="preserve">Equipo Fender Twin Reverb 1973 s/n 047944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</si>
  <si>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U+4570</t>
  </si>
  <si>
    <t xml:space="preserve">Guitarra electroacustica Fender Kingman SCE NAT s/n CSBO9000093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</si>
  <si>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U+4657B</t>
  </si>
  <si>
    <t xml:space="preserve">Amplificador Fender Hot Rod Deluxe III s/n B-694609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</si>
  <si>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U+4726B</t>
  </si>
  <si>
    <t>Amplificador Fender Rock Pro 1000 USA s/n LO-679710</t>
  </si>
  <si>
    <t>U+4792</t>
  </si>
  <si>
    <t xml:space="preserve">Guitarra Fender Telecaster Red. 70s c/S.Duncan Quarted Pomnd c/Estuche s/n R050392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</si>
  <si>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U+4794</t>
  </si>
  <si>
    <t>Pedal Fender MT6 Tube Distortion c/Caja s/n 19001222</t>
  </si>
  <si>
    <t>U+4831</t>
  </si>
  <si>
    <t>Guitarra Fender Stratocaster Natural año 79 c/Funda s/n 5959774</t>
  </si>
  <si>
    <t>U+4916</t>
  </si>
  <si>
    <t xml:space="preserve">Guitarra Fender FA-100 Acustica Black s/n CFF-7272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</si>
  <si>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U+4951</t>
  </si>
  <si>
    <t xml:space="preserve">Amplificador Fender Performer 1000 c/Footswitch </t>
  </si>
  <si>
    <t>U+4953A</t>
  </si>
  <si>
    <t xml:space="preserve">Amplificador Fender Champ Silver face s/n A65314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</si>
  <si>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U+5017</t>
  </si>
  <si>
    <t xml:space="preserve">Guitarra Fender Telecaster Thinline Custom DLX 72 Natural c/Funda epiphone s/n MZ7128903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</si>
  <si>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U+5028</t>
  </si>
  <si>
    <t xml:space="preserve">Guitarra Fender Stratocaster CS 1969 Closet Classic Olympic White c/Estuche s/n R73331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</si>
  <si>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U+5049</t>
  </si>
  <si>
    <t>Guitarra Fender stratocaster Malmteen Sonic Blue c/Funda Fender s/n N6941437</t>
  </si>
  <si>
    <t>U+5063</t>
  </si>
  <si>
    <t xml:space="preserve">Amplificador Fender PRO JR Black s/n B465635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</si>
  <si>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U+5066A</t>
  </si>
  <si>
    <t>Bajo Fender Jazz Bass Deluxe Mex Sunburst 4 cuerdas s/n M7747558</t>
  </si>
  <si>
    <t>U+5067A</t>
  </si>
  <si>
    <t xml:space="preserve">Bajo Fender Jazz Bass Deluxe 4 cuerdas s/n 13127802 _x000D_
</t>
  </si>
  <si>
    <t>U+5071</t>
  </si>
  <si>
    <t xml:space="preserve">Guitarra Fender Stratocaster Vintage Relic Lake Placid Blue pala 70" c/Estuche tweed s/n R33038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</si>
  <si>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U+5077</t>
  </si>
  <si>
    <t xml:space="preserve">Guitarra Fender Modern Player Jaguar s/n CGF1126676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</si>
  <si>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U+5087</t>
  </si>
  <si>
    <t>Cabezal Fender Band Master Silver Face año 1968 110 Volt s/n A30706</t>
  </si>
  <si>
    <t>U+5089</t>
  </si>
  <si>
    <t>Guitarra Fender Esquier Japon MN Black repintada</t>
  </si>
  <si>
    <t>U+5123</t>
  </si>
  <si>
    <t>Guitarra Fender Stratocaster Heavy Relic 54 60Th Red c/Estuche s/n 2272</t>
  </si>
  <si>
    <t>U+5208</t>
  </si>
  <si>
    <t xml:space="preserve">Bajo Fender precision Standard Mex White s/n 75497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</si>
  <si>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U+5211</t>
  </si>
  <si>
    <t xml:space="preserve">Guitarra Fender Special strat Ltd Relic 64 Aztec Gold c/Estuche s/n C7539373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</si>
  <si>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U+5212</t>
  </si>
  <si>
    <t xml:space="preserve">Bajo Fender Jazz Bass AVRI75 Natural s/n US11045163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</si>
  <si>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U+5213</t>
  </si>
  <si>
    <t>Bajo Fender Precision Standard Mex Black s/n MX17929157</t>
  </si>
  <si>
    <t>U+5228A</t>
  </si>
  <si>
    <t xml:space="preserve">Guitarra Fender Telecaster American Standard Natural c/Estuche s/n Bn9400974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</si>
  <si>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U+5237</t>
  </si>
  <si>
    <t xml:space="preserve">Guitarra Fender Stratocaster SRV Sunburst c/Estuche y folleteria s/n N8959510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</si>
  <si>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U+5241</t>
  </si>
  <si>
    <t xml:space="preserve">Guitarra Fender Stratocaster LTD 56 Relic White over Sunburst c/Estuche s/n C7548373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</si>
  <si>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U+5242</t>
  </si>
  <si>
    <t xml:space="preserve">Combo Fender JAM 75 Watts Made in USA s/n LO-681461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</si>
  <si>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U+5243</t>
  </si>
  <si>
    <t xml:space="preserve">Guitarra Fender Stratocaster CS Wildwood 10 Sonic Blue c/Estuche s/n R81623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</si>
  <si>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U+5251</t>
  </si>
  <si>
    <t xml:space="preserve">Guitarra Fender stratocaster Am. Std Olympic White RWN c/Estuche original y mic puente duncan + mic original s/n N6194697 _x000D_
</t>
  </si>
  <si>
    <t>U+5256</t>
  </si>
  <si>
    <t xml:space="preserve">Guitarra Fender Telecaster 1963 Relic White c/Estuche s/n CZ530678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</si>
  <si>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U+5260</t>
  </si>
  <si>
    <t xml:space="preserve">Guitarra Fender Telecaster American Standard Natural s/n Z0047658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</si>
  <si>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U+5263</t>
  </si>
  <si>
    <t xml:space="preserve">Guitarra Fender Telecaster 52 Relic Black c/Estuche s/n R13941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</si>
  <si>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U+5265</t>
  </si>
  <si>
    <t xml:space="preserve">Guitarra Fender Jeff Beck Custom Shop White c/Estuche y accesorios s/n 10588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</si>
  <si>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U+5266</t>
  </si>
  <si>
    <t xml:space="preserve">Guitarra Fender Stratocaster American Deluxe c/Estuche generico fender c/palanca s/n DZ7176858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</si>
  <si>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U+5269</t>
  </si>
  <si>
    <t xml:space="preserve">Guitarra Fender Jazz Master Troy Van Leeuwen Oxblood c/Estuche s/n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</si>
  <si>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U+5274</t>
  </si>
  <si>
    <t xml:space="preserve">Guitarra Fender Telecaster Post Modern c/Estuche s/n 1601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</si>
  <si>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U+5276</t>
  </si>
  <si>
    <t>Guitarra Fender Telecaster LTD Cunife Relic Black c/Estuche s/n CZ553325</t>
  </si>
  <si>
    <t>U+5277</t>
  </si>
  <si>
    <t>Guitarra Fender Telecaster Sunburst c/Funda s/n MX17931015</t>
  </si>
  <si>
    <t>U+5281</t>
  </si>
  <si>
    <t xml:space="preserve">Guitarra Fender Stratocaster Standard Mex White s/n MX11102355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</si>
  <si>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U+5287</t>
  </si>
  <si>
    <t xml:space="preserve">Guitarra Fender Player series Telecaster Sunburst s/n 19047274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</si>
  <si>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U+5289A</t>
  </si>
  <si>
    <t>Guitarra Fender Stratocaster Classic 60´ Sunburst c/Funda Fender s/n MX17976988</t>
  </si>
  <si>
    <t>U+5289B</t>
  </si>
  <si>
    <t xml:space="preserve">Guitarra Fender Telecaster KOA Special Edition c/Funda generica s/n 06124467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</si>
  <si>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U+5293</t>
  </si>
  <si>
    <t xml:space="preserve">Guitarra Fender 63 stratocaster Relic Sunburst c/Estuche brown s/n 85159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</si>
  <si>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U+5295A</t>
  </si>
  <si>
    <t>Guitarra Fender Stratocaster player series MN BCR s/n MX20074568</t>
  </si>
  <si>
    <t>U+5298</t>
  </si>
  <si>
    <t>Guitarra Fender Stratocaster Highway one sparkley s/n Z3060278</t>
  </si>
  <si>
    <t>U+5299</t>
  </si>
  <si>
    <t>Guitarra Fender Eric Johnson Thinline vintage white c/Estuche</t>
  </si>
  <si>
    <t>U+5300</t>
  </si>
  <si>
    <t>Guitarra Fender Telecaster Professional II Butterscotch c/Estuche s/n VS20084376</t>
  </si>
  <si>
    <t>U+5302</t>
  </si>
  <si>
    <t xml:space="preserve">Guitarra Fender Stratocaster CS Master Design John Cruz 63´ Relic s/n CZ523245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</si>
  <si>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U+5306</t>
  </si>
  <si>
    <t>Guitarra Fender Stratocaster 54 Relic 2T Sunburst c/Estuche Tweed s/n 2538</t>
  </si>
  <si>
    <t>U+5307</t>
  </si>
  <si>
    <t xml:space="preserve">Bajo Fender Jazz Bass American Professional 2 RWN Sunburst c/Estuche s/n US210007826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</si>
  <si>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U+5311</t>
  </si>
  <si>
    <t>Guitarra Fender LTD 60s HS Telecaster Alp Blue Floral c/Estuche s/n C7533746</t>
  </si>
  <si>
    <t>U+5333</t>
  </si>
  <si>
    <t xml:space="preserve">Guitarra Fender stratocaster Am. Special Black c/Palanca s/Funda s/n US10109811 _x000D_
</t>
  </si>
  <si>
    <t>U+5335A</t>
  </si>
  <si>
    <t xml:space="preserve">Guitarra Fender Telecaster Highway MN Red s/n Z5147264 _x000D_
 _x000D_
</t>
  </si>
  <si>
    <t>U+5335B</t>
  </si>
  <si>
    <t xml:space="preserve">Combo Fender Hot Rod Deville III 212 s/n B481496 _x000D_
 _x000D_
 _x000D_
</t>
  </si>
  <si>
    <t>U+5336</t>
  </si>
  <si>
    <t>Guitarra Fender Stratocaster American Standard Sunburst c/Estuche s/n 21020852</t>
  </si>
  <si>
    <t>U+5343</t>
  </si>
  <si>
    <t xml:space="preserve">Guitarra electroacustica CD-140SCE c/Estuche Fender s/n 0118014840 _x000D_
 _x000D_
 _x000D_
 _x000D_
 _x000D_
 _x000D_
 _x000D_
</t>
  </si>
  <si>
    <t>U+5346</t>
  </si>
  <si>
    <t xml:space="preserve">Guitarra Fender Thinline CN-240SCE s/n 16000283 _x000D_
</t>
  </si>
  <si>
    <t>U+5351</t>
  </si>
  <si>
    <t xml:space="preserve">Guitarra Fender Telecaster NOS HH 60/63 Black c/Estuche s/n R70626 _x000D_
 _x000D_
 _x000D_
 _x000D_
</t>
  </si>
  <si>
    <t>U+5354</t>
  </si>
  <si>
    <t xml:space="preserve">Guitarra Fender Telecaster Custom 72 Closset Classic Dakota Red c/Estuche s7n R24237 _x000D_
</t>
  </si>
  <si>
    <t>U+5355</t>
  </si>
  <si>
    <t xml:space="preserve">Amplificador Fender Deluxe Reverb 68 c/Funda manual footswitch c/Caja s/n B-769804 _x000D_
</t>
  </si>
  <si>
    <t>U+5374</t>
  </si>
  <si>
    <t xml:space="preserve">Bajo Fender Jazz Bass AVRI75 Natural c/Estuche s/n U512259681 _x000D_
</t>
  </si>
  <si>
    <t>U+5375</t>
  </si>
  <si>
    <t xml:space="preserve">Guitarra Fender Caballo Relic CS Tangerine c/Estuche s/n CZ523494 _x000D_
</t>
  </si>
  <si>
    <t>U+5386</t>
  </si>
  <si>
    <t xml:space="preserve">Guitarra Fender Stratocaster American Special Sunburst HSS c/Mics dimarzio H Super distortion y fender 57/62 + Mics originales c/Funda s/n US12062674 _x000D_
 _x000D_
</t>
  </si>
  <si>
    <t>U+5388A</t>
  </si>
  <si>
    <t xml:space="preserve">Amplificador Fender Hot Rod Deluxe III c/Caja s/n B-535609  _x000D_
 _x000D_
 _x000D_
</t>
  </si>
  <si>
    <t>U+5388B</t>
  </si>
  <si>
    <t xml:space="preserve">Amplificador Fender Hot Rod Deville 2x12 B-534540 _x000D_
 _x000D_
 _x000D_
 _x000D_
</t>
  </si>
  <si>
    <t>U+5398</t>
  </si>
  <si>
    <t xml:space="preserve">Guitarra Fender Stratocaster Robert Cray Gris s/n 10236411 _x000D_
</t>
  </si>
  <si>
    <t>U+5399B</t>
  </si>
  <si>
    <t xml:space="preserve">Guitarra Fender Telecaster Standard Mexico Blue s/n MX18011469 _x000D_
 _x000D_
 _x000D_
</t>
  </si>
  <si>
    <t>U+5407</t>
  </si>
  <si>
    <t xml:space="preserve">Guitarra Fender PM-3C AMNE NAT s/n CC191102924 _x000D_
 _x000D_
</t>
  </si>
  <si>
    <t>U+5408</t>
  </si>
  <si>
    <t xml:space="preserve">Guitarra Fender Classic 70s Mexico Sunburst c/Funda s/n MX11205495 _x000D_
 _x000D_
 _x000D_
</t>
  </si>
  <si>
    <t>U+5420</t>
  </si>
  <si>
    <t>Guitarra Fender Stratocaster MX Standard Lake Placid Blue s/n MX12258006</t>
  </si>
  <si>
    <t>U+5422</t>
  </si>
  <si>
    <t xml:space="preserve">Combo Fender Twin 57 amp s/N AB027178 _x000D_
</t>
  </si>
  <si>
    <t>U+5428</t>
  </si>
  <si>
    <t xml:space="preserve">Guitarra Fender Caballo Tono c/Estuche s/n CZ523484 _x000D_
</t>
  </si>
  <si>
    <t>U+5434</t>
  </si>
  <si>
    <t xml:space="preserve">Guitarra Fender Special Candy Apple Red s/n US12075279 _x000D_
 _x000D_
 _x000D_
</t>
  </si>
  <si>
    <t>U+5435</t>
  </si>
  <si>
    <t xml:space="preserve">Guitarra Fender Stratocaster Mexico Deluxe Sunburst s/n MX11264239 _x000D_
 _x000D_
 _x000D_
 _x000D_
</t>
  </si>
  <si>
    <t>U+5461</t>
  </si>
  <si>
    <t xml:space="preserve">Amplificador Fender Champion 40 s/n C6PF17009675 _x000D_
 _x000D_
 _x000D_
</t>
  </si>
  <si>
    <t>U+5462</t>
  </si>
  <si>
    <t xml:space="preserve">Guitarra Fender Stratocaster LTD 56 Relic Over Sunburst s/n C2552942 _x000D_
 _x000D_
 _x000D_
 _x000D_
</t>
  </si>
  <si>
    <t>U+5464</t>
  </si>
  <si>
    <t xml:space="preserve">Bajo Fender Jazz Bass American Special Fretless s/n TS11136935 _x000D_
 _x000D_
 _x000D_
</t>
  </si>
  <si>
    <t>U+5465B</t>
  </si>
  <si>
    <t xml:space="preserve">Guitarra Fender AVRI72 Thinline Deluxe Sunburst c/Estuche s/n V06673 _x000D_
</t>
  </si>
  <si>
    <t>U+5466A</t>
  </si>
  <si>
    <t xml:space="preserve">Guitarra Fender Stratocaster American Special HSS Sunburst c/Funda s/n US12062663 _x000D_
 _x000D_
</t>
  </si>
  <si>
    <t>U+5466B</t>
  </si>
  <si>
    <t xml:space="preserve">Guitarra Fender Telecaster Mexico Standard Black s/n MZ7048765 _x000D_
 _x000D_
 _x000D_
</t>
  </si>
  <si>
    <t>U+5472A</t>
  </si>
  <si>
    <t xml:space="preserve">Guitarra Fender stratocaster American Standard Violeta c/Estuche s/n N8371742 _x000D_
 _x000D_
 _x000D_
</t>
  </si>
  <si>
    <t>U+5474</t>
  </si>
  <si>
    <t xml:space="preserve">Amplificador Fender Champion 20w C/Caja s/n ICT113014903 _x000D_
 _x000D_
 _x000D_
</t>
  </si>
  <si>
    <t>U+5492A</t>
  </si>
  <si>
    <t xml:space="preserve">Combo Fender Twin Reverb Tone Master Blonde s/n B840351 _x000D_
 _x000D_
 _x000D_
 _x000D_
</t>
  </si>
  <si>
    <t>U+5497</t>
  </si>
  <si>
    <t xml:space="preserve">Guitarra Fender Stratocaster 54 Relic CS Red c/Estuche s/n 2272 _x000D_
 _x000D_
 _x000D_
 _x000D_
</t>
  </si>
  <si>
    <t>U+5500</t>
  </si>
  <si>
    <t xml:space="preserve">Guitarra Fender Telecaster 61 Relic Custom Shop AAZG c/Estuche s/n CZ549796 _x000D_
 _x000D_
</t>
  </si>
  <si>
    <t>U+5506</t>
  </si>
  <si>
    <t xml:space="preserve">Bajo Fender Jazz Bass American Proffesional Olympic White c/Estuche s/n US17053275 _x000D_
 _x000D_
 _x000D_
</t>
  </si>
  <si>
    <t>U+5510</t>
  </si>
  <si>
    <t xml:space="preserve">Bajo Fender Precision 58 Relic CS LTD Sunburst c/Estuche s/n CZ52143 _x000D_
 _x000D_
 _x000D_
</t>
  </si>
  <si>
    <t>U+5513</t>
  </si>
  <si>
    <t xml:space="preserve">Guitarra Fender Telecaster Relic Custom Shop Black s/n CZ548867 _x000D_
 _x000D_
</t>
  </si>
  <si>
    <t>U+5516B</t>
  </si>
  <si>
    <t>Combo Fender M-80 112 s/n 216082</t>
  </si>
  <si>
    <t>U+5521</t>
  </si>
  <si>
    <t xml:space="preserve">Amplificador Fender Pro Reverb 110V c/Trafo a 220V s/n A763999 _x000D_
</t>
  </si>
  <si>
    <t>U+5532</t>
  </si>
  <si>
    <t xml:space="preserve">Guitarra Fender Stratocaster Standard Gris USA s/n N583140 _x000D_
 _x000D_
</t>
  </si>
  <si>
    <t>U+5533</t>
  </si>
  <si>
    <t xml:space="preserve">Guitarra Fender Stratocaster Sunburst Am. Standard Sunburst c/Estuche s/n Z5021433 _x000D_
 _x000D_
 _x000D_
</t>
  </si>
  <si>
    <t>U+5535</t>
  </si>
  <si>
    <t xml:space="preserve">Amplificador Fender Deluxe Reverb Tone Master Blonde s/n B841161 _x000D_
</t>
  </si>
  <si>
    <t>U+5537</t>
  </si>
  <si>
    <t xml:space="preserve">Guitarra Fender Telecaster Custom Vintera Black s/n MX21554034 _x000D_
</t>
  </si>
  <si>
    <t>U+5538</t>
  </si>
  <si>
    <t xml:space="preserve">Guitarra Fender Telecaster Custom Shop LTD NAMM 50s Sunburst c/Estuche  s/n R15608 _x000D_
</t>
  </si>
  <si>
    <t>U+5545A</t>
  </si>
  <si>
    <t>Guitarra Fender American Special HSS Black s/n US11132890</t>
  </si>
  <si>
    <t>U+5549</t>
  </si>
  <si>
    <t>Guitarra Fender stratocaster CS LTD Relic Special 57 c/Estuche s/n CZ519572</t>
  </si>
  <si>
    <t>U+5550</t>
  </si>
  <si>
    <t>Bajo Fender Jazz Bass CS Journeyman relic 64 Fiesta red s/n R61591</t>
  </si>
  <si>
    <t>U+5554</t>
  </si>
  <si>
    <t>Guitarra Fender Nocaster 51 Relic año 2009 c/Estuche s/n R7804</t>
  </si>
  <si>
    <t>U+5560</t>
  </si>
  <si>
    <t>Guitarra Fender Telecaster CS Journeyman Candy Apple c/Estuche s/n 549606</t>
  </si>
  <si>
    <t>U+5561</t>
  </si>
  <si>
    <t xml:space="preserve">Bajo Fender Jazz Bass Artist Jaco Pastorius Sunburst c/Estuche s/n T902571 _x000D_
</t>
  </si>
  <si>
    <t>U+5562A</t>
  </si>
  <si>
    <t>Guitarra Fender Telecaster Classic series 50´s Sunburst c/Funda s/n MX110</t>
  </si>
  <si>
    <t>U+5563</t>
  </si>
  <si>
    <t xml:space="preserve">Guitarra Fender Telecaster Standard Mx Olympic White c/Funda s/n MX17892936 _x000D_
</t>
  </si>
  <si>
    <t>U+5565</t>
  </si>
  <si>
    <t xml:space="preserve">Bajo Fender American Deluxe Sunburst c/Estuche s/n US12315893 _x000D_
</t>
  </si>
  <si>
    <t>U+5573</t>
  </si>
  <si>
    <t>Guitarra Fender Stratocaster California Series Olympic White s/n AMXN711160</t>
  </si>
  <si>
    <t>U+5574</t>
  </si>
  <si>
    <t>Guitarra Fender Telecaster VRI52 Butterscotch Blonde c/Estuche s/n V1202747</t>
  </si>
  <si>
    <t>U+5575</t>
  </si>
  <si>
    <t>Bajo Fender MB-4 Japon Black s/n Q016433</t>
  </si>
  <si>
    <t>U+5576A</t>
  </si>
  <si>
    <t xml:space="preserve">Guitarra Fender Stratocaster Mexico c/Noiseless Blue s/n MZ6156042 _x000D_
</t>
  </si>
  <si>
    <t>U+5576B</t>
  </si>
  <si>
    <t xml:space="preserve">Estuche tipo fender GYG Black _x000D_
</t>
  </si>
  <si>
    <t>U+5581</t>
  </si>
  <si>
    <t>Guitarra Fender Telecaster Relic 61´ gold c/Estuche s/n CZ549796</t>
  </si>
  <si>
    <t>010-0909-806</t>
  </si>
  <si>
    <t>Guit. Elec. Stratocaster American Vintage '62 RWN, c/Estuche, Black</t>
  </si>
  <si>
    <t>010-9200-800</t>
  </si>
  <si>
    <t>Guitarra Electrica | Stratocaster | Artist Series | Stevie Ray Vaughan | RWN | c/Estuche | Sunburst</t>
  </si>
  <si>
    <t>011-0112-803</t>
  </si>
  <si>
    <t>Guitarra Electrica | Stratocaster | American Original 50'S | MN | Estuche Rigido Vintage | Sunburst</t>
  </si>
  <si>
    <t>011-0120-800</t>
  </si>
  <si>
    <t>Guitarra Electrica | Stratocaster | American Original 60'S | RWN | Estuche Rigido Vintage | Sunburst</t>
  </si>
  <si>
    <t>011-0120-805</t>
  </si>
  <si>
    <t>Guitarra Electrica | Stratocaster | American Original '60S | RWN | Estuche rígido de estilo vintage | Olympic White</t>
  </si>
  <si>
    <t>011-0120-856</t>
  </si>
  <si>
    <t>Guitarra Electrica | Stratocaster | American Origina l 60'S | RWN | c/ Estuche Rigido Vintage | Shell Pink</t>
  </si>
  <si>
    <t>011-0132-850</t>
  </si>
  <si>
    <t>Guitarra Electrica | Telecaster | American Original 50'S | MN | Estuche Rigido | Butterscotch Blonde</t>
  </si>
  <si>
    <t>011-0140-800</t>
  </si>
  <si>
    <t>Guitarra Electrica | Telecaster | American Original 60'S | RWN | Estuche Rigido Vintage | Sunburst</t>
  </si>
  <si>
    <t>011-0140-840</t>
  </si>
  <si>
    <t>Guitarra Electrica | American Orginal | 60S | Telecaster | RWN | SS- Pure Vintage '64 Gray-Bottom Single-Coil Tele® | Herrajes Vintage | Color: Fiesta Red</t>
  </si>
  <si>
    <t>011-0160-804</t>
  </si>
  <si>
    <t>Guitarra Electrica | Jaguar | American Original 60'S | RWN | c/ Estuche Rigido Deluxe | Daphne Blue</t>
  </si>
  <si>
    <t>011-0160-809</t>
  </si>
  <si>
    <t>Guitarra Electrica | Jaguar | American Original 60'S | RWN | Estuche Rigido Vintage | Candy apple red</t>
  </si>
  <si>
    <t>011-0172-800</t>
  </si>
  <si>
    <t>Guitarra Electrica | Telecaster Thinline | American Original 60'S | MN | Estuche Rigido | Sunburts</t>
  </si>
  <si>
    <t>011-0182-829</t>
  </si>
  <si>
    <t>Guitarra Electrica | Telecaster | American Original '70S | MN | Custom |  Estuche rígido de estilo vintage | Mocha</t>
  </si>
  <si>
    <t>011-0232-803</t>
  </si>
  <si>
    <t>AV II 57 STRAT MN 2TS</t>
  </si>
  <si>
    <t>011-0340-854</t>
  </si>
  <si>
    <t>AV II 66 JAZZMASTER RW DKR</t>
  </si>
  <si>
    <t>011-0380-800</t>
  </si>
  <si>
    <t>AM II 63 TELE RW WT3TB</t>
  </si>
  <si>
    <t>011-3020-700</t>
  </si>
  <si>
    <t>Guitarra Electrica | Stratocaster | American Standard | RWN | ZURDA | Mics. Custom Shop | c/Estuche | Sunburst</t>
  </si>
  <si>
    <t>011-3020-706</t>
  </si>
  <si>
    <t>Guitarra Electrica | Stratocaster | American Standard | RWN | ZURDA | Mics. Custom Shop | c/Estuche | Black</t>
  </si>
  <si>
    <t>011-3200-712</t>
  </si>
  <si>
    <t>Guit. Elec. Telecaster American Standard RWN, Mics. Custom Shop, c/Estuche, Candy Cola</t>
  </si>
  <si>
    <t>011-3602-703</t>
  </si>
  <si>
    <t>Guitarra Electrica | Stratocaster  | Eric Johnson Thinline | MN | c/Estuche | Sunburts</t>
  </si>
  <si>
    <t>011-3900-700</t>
  </si>
  <si>
    <t>Guitarra Electrica | Stratocaster | American Professional II |  RWN | SSS V-Mod II Stra | c/ Estuche deluxe | Sunburst</t>
  </si>
  <si>
    <t>011-3900-705</t>
  </si>
  <si>
    <t>Guitarra Electrica | Stratocaster | American Professional II | RWN | SSS V-Mod II Strat | C/ Estuche deluxe | Olympic White</t>
  </si>
  <si>
    <t>011-3900-718</t>
  </si>
  <si>
    <t>Guitarra Electrica | Stratocaster | American Professional II | RWN | SSS V-Mod II Strat | C/ Estuche deluxe | Mystic Surf Green</t>
  </si>
  <si>
    <t>011-3900-719</t>
  </si>
  <si>
    <t>Guitarra Electrica | Stratocaster | American Professional II | RWN | SSS V-Mod II Strat | C/ Estuche deluxe | Miami Blue</t>
  </si>
  <si>
    <t>011-3900-755</t>
  </si>
  <si>
    <t>Guitarra Electrica | Stratocaster | American Professional II |  RWN | SSS V-Mod II Stra | c/ Estuche deluxe | Mercury</t>
  </si>
  <si>
    <t>011-3900-761</t>
  </si>
  <si>
    <t>Guitarra Electrica | Stratocaster | American Professional II | RWN | SSS V-Mod II Strat | C/ Estuche deluxe | Dark Night</t>
  </si>
  <si>
    <t>011-3902-700</t>
  </si>
  <si>
    <t>Guitarra Electrica | Stratocaster | American Professional II | MN | SSS V-Mod II Strat | C/ Estuche deluxe | Sunburst</t>
  </si>
  <si>
    <t>011-3902-705</t>
  </si>
  <si>
    <t>Guitarra Electrica | Stratocaster | American Professional II |  MN | SSS V-Mod II Stra | c/ Estuche deluxe | Olympic White</t>
  </si>
  <si>
    <t>011-3902-706</t>
  </si>
  <si>
    <t>Guitarra Electrica | Stratocaster | American Professional II | MN | SSS V-Mod II Strat | C/ Estuche deluxe | Black</t>
  </si>
  <si>
    <t>011-3902-719</t>
  </si>
  <si>
    <t>AM PRO II STRAT MN MBL</t>
  </si>
  <si>
    <t>011-3902-747</t>
  </si>
  <si>
    <t>AM PRO II STRAT MN SSB</t>
  </si>
  <si>
    <t>011-3910-700</t>
  </si>
  <si>
    <t>Guitarra Electrica | Stratocaster | American Professional II |  RWN | HSS V-Mod Single-Coil Strat | c/ Estuche deluxe | Sunburst</t>
  </si>
  <si>
    <t>011-3912-700</t>
  </si>
  <si>
    <t>Guitarra Electrica | Stratocaster | American Professional II | RWN | HSS V-Mod II Strat | C/ Estuche deluxe | Sunburst</t>
  </si>
  <si>
    <t>011-3912-747</t>
  </si>
  <si>
    <t>Guitarra Electrica | Stratocaster | American Professional II | MN | HSS V-Mod II Strat | C/ Estuche deluxe | Sienna Sunburst</t>
  </si>
  <si>
    <t>011-3940-700</t>
  </si>
  <si>
    <t>Guitarra Electrica | Telecaster | American Professional II |  RWN | Mics V-Mod II Single-Coil Tele | c/ Estuche deluxe | Sunburst</t>
  </si>
  <si>
    <t>011-3940-761</t>
  </si>
  <si>
    <t>AM PRO II TELE  RW DK NIT</t>
  </si>
  <si>
    <t>011-3942-700</t>
  </si>
  <si>
    <t>Guitarra Electrica | Telecaster | American Professional II | MN | SS V-Mod II Single-Coil Tele | C/ Estuche deluxe | Sunburst</t>
  </si>
  <si>
    <t>011-3942-706</t>
  </si>
  <si>
    <t>AM PRO II TELE MN BLK</t>
  </si>
  <si>
    <t>011-3942-747</t>
  </si>
  <si>
    <t>AM PRO II TELE MN SSB</t>
  </si>
  <si>
    <t>011-3942-750</t>
  </si>
  <si>
    <t>Guitarra Electrica | Telecaster | American Professional II | MN | Mics. V-Mod II Tele | C/ Estuche deluxe | Butterscotch Blonde</t>
  </si>
  <si>
    <t>011-3960-700</t>
  </si>
  <si>
    <t>AM PRO II TELE DLX RW 3TSB</t>
  </si>
  <si>
    <t>011-3962-705</t>
  </si>
  <si>
    <t>AM PRO II TELE DLX MN OWT</t>
  </si>
  <si>
    <t>011-3970-700</t>
  </si>
  <si>
    <t>AM PRO II JAZZMASTER RW 3TSB</t>
  </si>
  <si>
    <t>011-4211-731</t>
  </si>
  <si>
    <t>Guitarra Electrica | Telecaster | American Elite | MN | C/ estuche moldeado | Aged Cherry Burst</t>
  </si>
  <si>
    <t>011-4300-300</t>
  </si>
  <si>
    <t>Guit Elec. Jazzmaster American Special, RWN, c/Funda, Sunburst</t>
  </si>
  <si>
    <t>011-4910-342</t>
  </si>
  <si>
    <t>Guitarra Electrica | Stratocaster | American Performer | RWN | SSS Yosemite | C.ClassicGear | Sist. Greasebucket | c/Funda Deluxe | Honey Burst</t>
  </si>
  <si>
    <t>011-4910-380</t>
  </si>
  <si>
    <t>Guitarra Electrica | Stratocaster | American Performer | RWN | SSS Yosemite | C.ClassicGear | Sist. Greasebucket | c/Funda Deluxe | Artic White</t>
  </si>
  <si>
    <t>011-4912-302</t>
  </si>
  <si>
    <t>Guitarra Electrica | Stratocaster | American Performer | MN | SSS Yosemite | C.ClassicGear | Sist. Greasebucket | c/Funda Deluxe | Satin Lake Placid Blue</t>
  </si>
  <si>
    <t>011-4912-384</t>
  </si>
  <si>
    <t>Guitarra Electrica | Stratocaster | American Performer | MN | SSS Yosemite | C.ClassicGear | Sist. Greasebucket | c/Funda Deluxe | Penny</t>
  </si>
  <si>
    <t>011-4922-306</t>
  </si>
  <si>
    <t>AM PERF STRAT HSS MN BLACK</t>
  </si>
  <si>
    <t>011-5110-342</t>
  </si>
  <si>
    <t>Guitarra Electrica | Telecaster | American Performer | RWN | SS Yosemite | C.ClassicGear | Sist. Greasebucket | c/Funda Deluxe  | Honey Burst</t>
  </si>
  <si>
    <t>011-5110-372</t>
  </si>
  <si>
    <t>Guitarra Electrica | Telecaster | American Performer | RWN | SS Yosemite | C.ClassicGear | Sist. Greasebucket | c/Funda Deluxe | Satin Sonic Blue</t>
  </si>
  <si>
    <t>011-5112-341</t>
  </si>
  <si>
    <t>Guitarra Electrica | Telecaster | American Performer | MN | SS Yosemite | C.ClassicGear | Sist. Greasebucket | c/Funda Deluxe | Vintage White</t>
  </si>
  <si>
    <t>011-5112-384</t>
  </si>
  <si>
    <t>Guitarra Electrica | Telecaster | American Performer | MN | SS Yosemite | C.ClassicGear | Sist. Greasebucket | c/Funda Deluxe | Penny</t>
  </si>
  <si>
    <t>011-5120-345</t>
  </si>
  <si>
    <t>Guitarra Electrica | Telecaster | American Performer | RWN | HS Yosemite | C.ClassicGear | Sist. Greasebucket | c/Funda Deluxe | Aubergine</t>
  </si>
  <si>
    <t>011-5120-357</t>
  </si>
  <si>
    <t>Guitarra Electrica | Telecaster | American Performer | RWN | HS Yosemite | C.ClassicGear | Sist. Greasebucket | c/Funda Deluxe | Satin Surf Green</t>
  </si>
  <si>
    <t>011-5122-300</t>
  </si>
  <si>
    <t>Guitarra Electrica | Telecaster | American Performer | RWN | HS Yosemite | C.ClassicGear | Sist. Greasebucket | c/Funda Deluxe | Sunburst</t>
  </si>
  <si>
    <t>011-5210-300</t>
  </si>
  <si>
    <t>Guitarra Electrica | Jazzmaster | American Performer | RWN | Mics. Yosemite | C.ClassicGear | Sist. Greasebucket | c/Funda Deluxe | Sunburst</t>
  </si>
  <si>
    <t>011-5210-341</t>
  </si>
  <si>
    <t>Guitarra Electrica | Jazzmaster | American Performer | RWN | Mics. Yosemite | C.ClassicGear | Sist. Greasebucket | c/Funda Deluxe | Vintage White</t>
  </si>
  <si>
    <t>011-5602-303</t>
  </si>
  <si>
    <t>Guitarra Electrica | Stratocaster | American Special | MN | c/Funda | Sunburst</t>
  </si>
  <si>
    <t>011-5922-705</t>
  </si>
  <si>
    <t>NILE RODGERS STRAT MN OWT</t>
  </si>
  <si>
    <t>011-6400-705</t>
  </si>
  <si>
    <t>Guit. Elec. Jaguar Artist Johnhy Marr RWN, c/Estuche, Olympic White</t>
  </si>
  <si>
    <t>011-6400-706</t>
  </si>
  <si>
    <t>Guitarra Electrica | Jaguar | Artist Series | Johnny Marr | RWN | c/Estuche | Black</t>
  </si>
  <si>
    <t>011-7602-806</t>
  </si>
  <si>
    <t>Guitarra Electrica | Stratocaster | Artist Series | Eric Clapton | MN | c/Estuche | Black (Blackie)</t>
  </si>
  <si>
    <t>011-7702-803</t>
  </si>
  <si>
    <t>Guitarra Electrica | Stratocaster | Artist Series | Eric Johnson | RWN | c/Estuche | Sunburst</t>
  </si>
  <si>
    <t>011-8010-712</t>
  </si>
  <si>
    <t>Guitarra Electrica | Stratocaster | American Ultra | SSS | RWN | Mics. Ultra Noiseless | Switch S-1 | c/Estuche Elite Molded | Ultraburst</t>
  </si>
  <si>
    <t>011-8012-712</t>
  </si>
  <si>
    <t>Guitarra Electrica | Stratocaster | American Ultra | SSS | MN | Mics. Ultra Noiseless | Switch S-1 | c/Estuche Elite Molded | Ultraburst</t>
  </si>
  <si>
    <t>011-8012-795</t>
  </si>
  <si>
    <t>Guitarra Electrica | Stratocaster | American Ultra | SSS | MN | Mics. Ultra Noiseless | Switch S-1 | c/Estuche Elite Molded | Cobra Blue</t>
  </si>
  <si>
    <t>011-8020-795</t>
  </si>
  <si>
    <t>Guitarra Electrica | Stratocaster | American Ultra | HSS | RWN | Mics. Ultra Noiseless | Switch S-1 | c/Estuche Elite Molded | Cobra Blue</t>
  </si>
  <si>
    <t>011-8022-790</t>
  </si>
  <si>
    <t>Guitarra Electrica | Stratocaster | American Ultra | HSS | RWN | Mics. Ultra Noiseless | Switch S-1 | c/Estuche Elite Molded | Texas Tea</t>
  </si>
  <si>
    <t>011-8030-712</t>
  </si>
  <si>
    <t>Guitarra Electrica | Telecaster | American Ultra | SSS | RWN | Mics. Ultra Noiseless | Switch S-1 | c/Estuche Elite Molded | Ultraburst</t>
  </si>
  <si>
    <t>011-8032-750</t>
  </si>
  <si>
    <t>Guitarra Electrica | Telecaster | American Ultra | SSS | MN | Mics. Ultra Noiseless | Switch S-1 | c/Estuche Elite Molded | Butterscotch Blonde</t>
  </si>
  <si>
    <t>011-9000-700</t>
  </si>
  <si>
    <t>Guitarra Electrica | Stratocaster | American Deluxe | RWN | Noiseless | c/Estuche | Sunburst</t>
  </si>
  <si>
    <t>013-0153-521</t>
  </si>
  <si>
    <t>Bajo Electrico | Deluxe FSR | Jazz Bass | PFN | 4C | Mics. Standard Single-Coil  | C/ Funda Deluxe | Natural</t>
  </si>
  <si>
    <t>013-1002-303</t>
  </si>
  <si>
    <t>Guitarra Electrica | Stratocaster | 50's Classic Mexico | MN | c/Funda | Sunburst</t>
  </si>
  <si>
    <t>013-1600-305</t>
  </si>
  <si>
    <t>Guitarra Electrica | Telecaster | 60's Classic Mexico | RWN | c/Funda | Olympic White</t>
  </si>
  <si>
    <t>013-1800-300</t>
  </si>
  <si>
    <t>Bajo Electrico | Jazz Bass | 60's Classic Mexico | 4C | RWN | c/Funda | Sunburst</t>
  </si>
  <si>
    <t>013-1803-305</t>
  </si>
  <si>
    <t>Bajo Electrico | Jazz Bass | 60's Classic Mexico | 4C | PFN | c/Funda | Olympic White</t>
  </si>
  <si>
    <t>013-1810-300</t>
  </si>
  <si>
    <t>Bajo Electrico | Jazz Bass | 60's Road Worn | Mexico | 4C | RWN | c/Funda | Sunburst</t>
  </si>
  <si>
    <t>013-1813-340</t>
  </si>
  <si>
    <t>Bajo Electrico | Jazz Bass | 60's Road Worn | Mexico | 4C | RWN | c/Funda | Fiesta Red</t>
  </si>
  <si>
    <t>013-9000-306</t>
  </si>
  <si>
    <t>Guit. Elec. John 5 Triple Tele Deluxe, HHH, RWN, c/Funda, Black</t>
  </si>
  <si>
    <t>014-0054-549</t>
  </si>
  <si>
    <t>Bajo Electrico | GC FSR Deluxe Precision Bass Special | 4C | MN | Mic. Vintage Special Noiseless | Pte.HiMass | C/ Estuche deluxe | Seafoam Green Metallic</t>
  </si>
  <si>
    <t>014-0112-506</t>
  </si>
  <si>
    <t>Guitarra Electrica | Player Jaguar Bass | Edicion Limitada | Color : Negro</t>
  </si>
  <si>
    <t>014-0163-700</t>
  </si>
  <si>
    <t>Bajo Electrico | Jazz Bass | 60's Classic Mexico | 4C | PFN | c/Estuche | Sunburst</t>
  </si>
  <si>
    <t>014-0218-573</t>
  </si>
  <si>
    <t>Guitarra Electrica | Player Stratocaster HSS Plus Top | Edicion Limitada |</t>
  </si>
  <si>
    <t>014-0219-549</t>
  </si>
  <si>
    <t>Guitarra Electrica | Player Stratocaster MN | Color : SFP</t>
  </si>
  <si>
    <t>014-0220-506</t>
  </si>
  <si>
    <t>Guitarra Electrica | Player Stratocaster MN | Color : Black</t>
  </si>
  <si>
    <t>014-0225-571</t>
  </si>
  <si>
    <t>Guitarra Electrica | Player Stratocaster PFN | HSS | Color : Red Brst</t>
  </si>
  <si>
    <t>014-0226-700</t>
  </si>
  <si>
    <t>Bajo Electrico | Jazz Bass | 60th Anniversary Road Worn | 4C | PFN | Estuche | Sunburst</t>
  </si>
  <si>
    <t>014-0226-705</t>
  </si>
  <si>
    <t>Bajo Electrico | | Jazz Bass | 60th Anniversary Road Worn | PFN | 4C | c/ Estuche Rigido | Olympic White</t>
  </si>
  <si>
    <t>014-0226-759</t>
  </si>
  <si>
    <t>Bajo Electrico | | Jazz Bass | 60th Anniversary Road Worn | PFN | 4C | c/ Estuche Rigido | Firemist Silver</t>
  </si>
  <si>
    <t>014-0228-547</t>
  </si>
  <si>
    <t>DE PLYR TELE PLSTP MN SSB</t>
  </si>
  <si>
    <t>014-0229-573</t>
  </si>
  <si>
    <t>Guitarra Electrica | Fender Player  Jazz Bass Plus Top MN | Color:Blue Burst</t>
  </si>
  <si>
    <t>014-0922-304</t>
  </si>
  <si>
    <t>Guitarra Electrica | Stratocaster | Noventa | MN | SSS | c/ Funda Deluxe | Daphne Blue</t>
  </si>
  <si>
    <t>014-0932-357</t>
  </si>
  <si>
    <t>Guitarra Electrica | Jazzmaster | Noventa | MN | Mic. Noventa Single Coil | c/ Funda Deluxe | Surf Green</t>
  </si>
  <si>
    <t>014-0933-392</t>
  </si>
  <si>
    <t>Guitarra Electrica | Jazzmaster | Noventa | PFN | Mic. Noventa Single Coil | c/ Funda Deluxe | Walnut</t>
  </si>
  <si>
    <t>014-1020-356</t>
  </si>
  <si>
    <t>Bajo Electrico | Jazz Bass | Mexico Signature Flea | 4C | RWN | c/Funda | Shell pink</t>
  </si>
  <si>
    <t>014-1502-307</t>
  </si>
  <si>
    <t>Guit. Elec. Classic Player Baja Telecaster, MN, Mics Custom Shop, c/Funda, Blond</t>
  </si>
  <si>
    <t>014-2600-331</t>
  </si>
  <si>
    <t>Bajo Electrico | Dimension Bass | Deluxe IV | Activo | 4C | RWN | c/funda | Aged Cherry Burst</t>
  </si>
  <si>
    <t>014-2612-321</t>
  </si>
  <si>
    <t>Bajo Electrico | Dimension Bass | Deluxe IV | Activo | 4C | MN | c/funda | Natural</t>
  </si>
  <si>
    <t>014-3512-300</t>
  </si>
  <si>
    <t>Bajo Electrico | Jazz Bass | Deluxe | Activo | 4C | MN | c/Funda | Sunburst</t>
  </si>
  <si>
    <t>014-3512-321</t>
  </si>
  <si>
    <t>Bajo Electrico | Jazz Bass | Deluxe | Activo | 4C | MN | c/Funda | Natural</t>
  </si>
  <si>
    <t>014-3612-300</t>
  </si>
  <si>
    <t>Bajo Electrico | Jazz Bass | Deluxe | Activo | 5C | MN | c/Funda | Sunburts</t>
  </si>
  <si>
    <t>014-3823-302</t>
  </si>
  <si>
    <t>Guitarra Electrica | Meteora | HH | PFN | 22 trastes | Diap "C" | c/Funda Deluxe | Lake Placid Blue</t>
  </si>
  <si>
    <t>014-3823-309</t>
  </si>
  <si>
    <t>Guitarra Electrica | Meteora | HH | PFN | 22 trastes | Diap "C" | c/Funda Deluxe | Candy Apple Red</t>
  </si>
  <si>
    <t>014-4042-572</t>
  </si>
  <si>
    <t>Guitarra Electrica | Player Mustang | MN | Color:  Blue sonic</t>
  </si>
  <si>
    <t>014-4500-305</t>
  </si>
  <si>
    <t>Guit. Elec./Acust. Acoustasonic Telecaster, RWN, Piezo y Mic Tele, c/Funda, Blanca</t>
  </si>
  <si>
    <t>014-4502-500</t>
  </si>
  <si>
    <t>Guitarra Electrica | Stratocaster | Player Series | SSS | MN | Sunburst</t>
  </si>
  <si>
    <t>014-4502-506</t>
  </si>
  <si>
    <t>Guitarra Electrica | Stratocaster | Player Series | SSS | MN | Black</t>
  </si>
  <si>
    <t>014-4502-513</t>
  </si>
  <si>
    <t>Guitarra Electrica | Stratocaster | Player Series | SSS | MN | Tide Pool</t>
  </si>
  <si>
    <t>014-4502-515</t>
  </si>
  <si>
    <t>Guitarra Electrica | Stratocaster | Player Series | SSS | MN | Polar White</t>
  </si>
  <si>
    <t>014-4502-534</t>
  </si>
  <si>
    <t>Guitarra Electrica | Stratocaster | Player Series | SSS | MN | Buttercream</t>
  </si>
  <si>
    <t>014-4503-500</t>
  </si>
  <si>
    <t>Guitarra Electrica | Stratocaster | Player Series | SSS | PFN | Sunburst</t>
  </si>
  <si>
    <t>014-4503-506</t>
  </si>
  <si>
    <t>Guitarra Electrica | Stratocaster | Player Series | SSS | PFN | Black</t>
  </si>
  <si>
    <t>014-4503-515</t>
  </si>
  <si>
    <t>Guitarra Electrica | Stratocaster | Player Series | SSS | PFN | Polar White</t>
  </si>
  <si>
    <t>014-4503-519</t>
  </si>
  <si>
    <t>Guitarra Electrica | Stratocaster | Player Series | SSS | PFN | Sage Green Metallic</t>
  </si>
  <si>
    <t>014-4503-525</t>
  </si>
  <si>
    <t>Guitarra Electrica | Stratocaster | Player Series | SSS | PFN | Sonic Red</t>
  </si>
  <si>
    <t>014-4512-500</t>
  </si>
  <si>
    <t>Guitarra Electrica | Stratocaster | Player Series | SSS | ZURDA | MN | Sunburst</t>
  </si>
  <si>
    <t>014-4512-513</t>
  </si>
  <si>
    <t>Guitarra Electrica | Stratocaster | Player Series | SSS | ZURDA | MN | Tide Pool</t>
  </si>
  <si>
    <t>014-4512-515</t>
  </si>
  <si>
    <t>Guitarra Electrica | Stratocaster | Player Series | SSS | ZURDA | MN | Polar White</t>
  </si>
  <si>
    <t>014-4513-506</t>
  </si>
  <si>
    <t>Guitarra Electrica | Stratocaster | Player Series | SSS | ZURDA | MN | Black</t>
  </si>
  <si>
    <t>014-4522-540</t>
  </si>
  <si>
    <t>Guitarra Electrica | Player Stratocaster | HSS MN |Color: Red Fest</t>
  </si>
  <si>
    <t>014-4532-519</t>
  </si>
  <si>
    <t>Guitarra Electrica | Stratocaster | Player Series | HSH | MN | Sage Green Metallic</t>
  </si>
  <si>
    <t>014-4533-534</t>
  </si>
  <si>
    <t>Guitarra Electrica | Stratocaster | Player Series | HSH | PFN | Buttercream</t>
  </si>
  <si>
    <t>014-4533-552</t>
  </si>
  <si>
    <t>Guitarra Electrica | Stratocaster | Player Series | HSH | PFN | Tobacco Sunburst</t>
  </si>
  <si>
    <t>014-4552-531</t>
  </si>
  <si>
    <t>Guitarra Electrica | Stratocaster | Player Series Plus Top | MN | Aged Cherry Burst</t>
  </si>
  <si>
    <t>014-4553-552</t>
  </si>
  <si>
    <t>Guitarra Electrica | Stratocaster | Player Series Plus Top | SSS | PFN | Tobacco Sunburst</t>
  </si>
  <si>
    <t>014-4564-547</t>
  </si>
  <si>
    <t>Guitarra Electrica | Player Series Stratorcaster | HSS Plus| Top Ltd | Color: Sienna Sunburst</t>
  </si>
  <si>
    <t>014-4600-532</t>
  </si>
  <si>
    <t>Guitarra Electrica | Stratocaster | Standard Mexico | RWN | s/Funda | Sunburst</t>
  </si>
  <si>
    <t>014-4800-300</t>
  </si>
  <si>
    <t>Guitarra Electrica | Jazzmaster | Road Worn 60's Mexico | RWN | c/Funda | Sunburst</t>
  </si>
  <si>
    <t>014-5212-500</t>
  </si>
  <si>
    <t>Guitarra Electrica | Telecaster | Player Series | MN | Sunburst</t>
  </si>
  <si>
    <t>014-5212-506</t>
  </si>
  <si>
    <t>Guitarra Electrica | Telecaster | Player Series | MN | Black</t>
  </si>
  <si>
    <t>014-5212-513</t>
  </si>
  <si>
    <t>Guitarra Electrica | Telecaster | Player Series | MN | Tide Pool</t>
  </si>
  <si>
    <t>014-5212-515</t>
  </si>
  <si>
    <t>Guitarra Electrica | Telecaster | Player Series | MN | Polar White</t>
  </si>
  <si>
    <t>014-5212-550</t>
  </si>
  <si>
    <t>Guitarra Electrica | Telecaster | Player Series | MN | Butterscotch Blonde</t>
  </si>
  <si>
    <t>014-5212-582</t>
  </si>
  <si>
    <t>Guitarra Electrica | Telecaster | Player Series | MN | Capri</t>
  </si>
  <si>
    <t>014-5213-500</t>
  </si>
  <si>
    <t>Guitarra Electrica | Telecaster | Player Series | PFN | Sunburst</t>
  </si>
  <si>
    <t>014-5213-515</t>
  </si>
  <si>
    <t>Guitarra Electrica | Telecaster | Player Series | PFN | Polar White</t>
  </si>
  <si>
    <t>014-5213-525</t>
  </si>
  <si>
    <t>Guitarra Electrica | Telecaster | Player Series | PFN | Sonic Red</t>
  </si>
  <si>
    <t>014-5214-549</t>
  </si>
  <si>
    <t>Guitarra Electrica | Telecaster Player Series | Color : Surf pearl</t>
  </si>
  <si>
    <t>014-5222-500</t>
  </si>
  <si>
    <t>Guitarra Electrica | Telecaster | Player Series | ZURDA | MN | Sunburst</t>
  </si>
  <si>
    <t>014-5232-513</t>
  </si>
  <si>
    <t>Guitarra Electrica | Telecaster | Player Series | HH | MN | Tidepool</t>
  </si>
  <si>
    <t>014-5233-525</t>
  </si>
  <si>
    <t>Guitarra Electrica | Telecaster | Player Series | HH | MN | Sonic Red</t>
  </si>
  <si>
    <t>014-5802-306</t>
  </si>
  <si>
    <t>JIMI HENDRIX STRAT MN BLK</t>
  </si>
  <si>
    <t>014-6100-506</t>
  </si>
  <si>
    <t>Bajo Elec. Precision Standard Mexico, RWN, Sin Funda, Black</t>
  </si>
  <si>
    <t>014-6102-506</t>
  </si>
  <si>
    <t>Bajo Electrico | Precision Bass | Standard Mexico | 4C | MN | s/Funda |  Black</t>
  </si>
  <si>
    <t>014-6103-506</t>
  </si>
  <si>
    <t>Bajo Electrico | Precision Bass | Standard Mexico | 4C | PFN | s/Funda | Black</t>
  </si>
  <si>
    <t>014-6200-532</t>
  </si>
  <si>
    <t>Bajo Elec. Jazz Bass Standard Mexico, RWN, Sin Funda, Brown Sunburst</t>
  </si>
  <si>
    <t>014-6230-721</t>
  </si>
  <si>
    <t>Guitarra Electrica | Telecaster | Jimmy Page | RWN | Mic Jimmy Page Custom Tele | c/ Estuche Rigido Vintage | Natural</t>
  </si>
  <si>
    <t>014-6303-500</t>
  </si>
  <si>
    <t>Guitarra Electrica | Jaguar | Player Series | PFN | Sunburst</t>
  </si>
  <si>
    <t>014-6303-513</t>
  </si>
  <si>
    <t>Guitarra Electrica | Jaguar | Player Series | PFN | Tide Pool</t>
  </si>
  <si>
    <t>014-6603-506</t>
  </si>
  <si>
    <t>Bajo Electrico | Jazz Bass | Standard Mexico | 5C | PFN | s/Funda | Black</t>
  </si>
  <si>
    <t>014-6903-500</t>
  </si>
  <si>
    <t>Guitarra Electrica | Jazzmaster | Player Series | PFN | Sunburst</t>
  </si>
  <si>
    <t>014-6903-534</t>
  </si>
  <si>
    <t>Guitarra Electrica | Jazzmaster | Player Series | PFN | Buttercream</t>
  </si>
  <si>
    <t>014-7200-309</t>
  </si>
  <si>
    <t>Guitarra Electrica | Stratocaster | Deluxe Mexico | HSS | s/Funda | Candy apple red</t>
  </si>
  <si>
    <t>014-7312-300</t>
  </si>
  <si>
    <t>Guitarra Electrica | Stratocaster | Player Plus Series | SSS | MN | Mic Noiseless | Sunburst</t>
  </si>
  <si>
    <t>014-7312-323</t>
  </si>
  <si>
    <t>Guitarra Electrica | Stratocaster | Player Plus Series | SSS | MN | Mic Noiseless | Olympic Pearl</t>
  </si>
  <si>
    <t>014-7313-395</t>
  </si>
  <si>
    <t>Guitarra Electrica | Stratocaster | Player Plus Series | SSS | PF | Mic Noiseless | Opal Spark</t>
  </si>
  <si>
    <t>014-7332-300</t>
  </si>
  <si>
    <t>Guitarra Electrica | Telecaster | Player Plus Series | SS | MN | Mic Noiseless | Sunburst</t>
  </si>
  <si>
    <t>014-7342-300</t>
  </si>
  <si>
    <t>Guitarra Electrica | Telecaster | Player Plus Nashville | SSS | MN | Mic Noiseless | Sunburst</t>
  </si>
  <si>
    <t>014-7342-350</t>
  </si>
  <si>
    <t>Guitarra Electrica | Telecaster | Player Plus Nashville | SSS | MN | Mic Noiseless | Butterscotch Blonde</t>
  </si>
  <si>
    <t>014-7343-370</t>
  </si>
  <si>
    <t>Guitarra Electrica | Telecaster | Player Plus Nashville | SSS | MN | Mic Noiseless | Aged Candy Apple Red</t>
  </si>
  <si>
    <t>014-7343-395</t>
  </si>
  <si>
    <t>Guitarra Electrica | Telecaster | Player Plus Nashville | SSS | MN | Mic Noiseless | Opal Spark</t>
  </si>
  <si>
    <t>014-7362-336</t>
  </si>
  <si>
    <t>PP ACTIVE P BASS MN SVS</t>
  </si>
  <si>
    <t>014-7372-323</t>
  </si>
  <si>
    <t>PP ACTIVE JAZZ BASS MN OLP</t>
  </si>
  <si>
    <t>014-7373-300</t>
  </si>
  <si>
    <t>PP ACTIVE JAZZ BASS PF 3TSB</t>
  </si>
  <si>
    <t>014-7512-360</t>
  </si>
  <si>
    <t>Guitarra Electrica | Stratocaster | 75th Anniversary | MN | SSS |  Mic. Vintage-Style '60s Single-Coil |  c/ Funda Deluxe | Diamond Anniversary</t>
  </si>
  <si>
    <t>014-7532-360</t>
  </si>
  <si>
    <t>Guitarra Electrica | Telecaster | 75th Anniversary | MN | SS | Mic. Vintage-Style '50s Telecaster® Single-Coil |  c/ Funda Deluxe | Diamond Anniversary</t>
  </si>
  <si>
    <t>014-7552-360</t>
  </si>
  <si>
    <t>75TH ANV P BASS DMND ANV</t>
  </si>
  <si>
    <t>014-7562-360</t>
  </si>
  <si>
    <t>Bajo Electrico | Jazz Bass | 75th Aniversario | 4C | MN | Mics. Vintage-Style '60s Single-Coil  | c/ Estuche Deluxe | Diamond Anniversary</t>
  </si>
  <si>
    <t>014-7702-306</t>
  </si>
  <si>
    <t>Bajo Electrico | Jazz Bass | Artist Geddy Lee | 4C | MN | c/Funda | Black</t>
  </si>
  <si>
    <t>014-9302-513</t>
  </si>
  <si>
    <t>Bajo Electrico | Jaguar Bass | Player Series | 4C | MN | Tidepool</t>
  </si>
  <si>
    <t>014-9303-519</t>
  </si>
  <si>
    <t>Bajo Electrico | Jaguar Bass | Player Series | 4C | PFN | Sage Green Metallic</t>
  </si>
  <si>
    <t>014-9612-307</t>
  </si>
  <si>
    <t>Bajo Electrico | Precision Bass | Vintera Series 50´S | 4C | MN | Mic. Vintage-Style '50s Split Single-Coil | Funda Deluxe | Vintage Blonde</t>
  </si>
  <si>
    <t>014-9612-354</t>
  </si>
  <si>
    <t>VINTERA 50S P BASS MN DKR</t>
  </si>
  <si>
    <t>014-9633-300</t>
  </si>
  <si>
    <t>Bajo Electrico | Jazz Bass | Vintera Series 60´S | 4C | PFN | Mic. Vintage-Style '60s Single-Coil  |Funda Deluxe | Sunburts</t>
  </si>
  <si>
    <t>014-9712-304</t>
  </si>
  <si>
    <t>Guitarra Electrica | Telecaster | Road Worn 70S | MN | HH | Mics | c/Funda Deluxe | Daphne Blue</t>
  </si>
  <si>
    <t>014-9712-305</t>
  </si>
  <si>
    <t>Guitarra Electrica | Telecaster | Road Worn 70S | MN | HH | Mics | c/Funda Deluxe | Olympic White</t>
  </si>
  <si>
    <t>014-9722-306</t>
  </si>
  <si>
    <t>VINTERA 70S TELE CUSTOM MN BLK</t>
  </si>
  <si>
    <t>014-9753-305</t>
  </si>
  <si>
    <t>VINTERA 60S JAZMASTER PF MHC OLW</t>
  </si>
  <si>
    <t>014-9773-300</t>
  </si>
  <si>
    <t>Guitarra Electrica | Vintera | 60's Jaguar | Color: Sunburst</t>
  </si>
  <si>
    <t>014-9802-500</t>
  </si>
  <si>
    <t>Bajo Electrico | Precision Bass | Player Series | 4C | MN | Mic. Split-coil | Sunburst</t>
  </si>
  <si>
    <t>014-9802-506</t>
  </si>
  <si>
    <t>Bajo Electrico | Precision Bass | Player Series | 4C | MN | Mic. Split-coil | Black</t>
  </si>
  <si>
    <t>014-9802-515</t>
  </si>
  <si>
    <t>Bajo Electrico | Precision Bass | Player Series | 4C | MN | Mic. Split-coil | Polar White</t>
  </si>
  <si>
    <t>014-9802-534</t>
  </si>
  <si>
    <t>Bajo Electrico | Player | Precision Bass | MN | Una pastilla Split-coil de la Serie Player en el centro |Color: Buttercream</t>
  </si>
  <si>
    <t>014-9803-500</t>
  </si>
  <si>
    <t>Bajo Electrico | Precision Bass | Player Series | 4C | PFN | Mic Player Series Alnico 5 Split Single-Coil | Clavijero cubierto | Color: Sunburst</t>
  </si>
  <si>
    <t>014-9803-506</t>
  </si>
  <si>
    <t>Bajo Electrico | Precision Bass | Player Series | 4C | PFN | Mic. Split-coil | Black</t>
  </si>
  <si>
    <t>014-9803-515</t>
  </si>
  <si>
    <t>Bajo Electrico | Precision Bass | Player Series | 4C | PFN | Mic. Split-coil | Polar White</t>
  </si>
  <si>
    <t>014-9803-519</t>
  </si>
  <si>
    <t>Bajo Electrico | Precision Bass | Player Series | 4C | PFN | Mic. Split Single-Coil | Sage Green Metallic</t>
  </si>
  <si>
    <t>014-9833-353</t>
  </si>
  <si>
    <t>Guitarra Electrica | Stratocaster | Road Worn 60S | PFN | SSS | Mics. Vintage-Style '60s Single-Coil Hot Strat | c/Estuche Deluxe | Firemist Gold</t>
  </si>
  <si>
    <t>014-9852-303</t>
  </si>
  <si>
    <t>Guitarra Electrica | Telecaster | Vintera Series 50´s | MN |Mic. Vintage-Style '50s Single-Coil Tele | Funda Deluxe | Sunburst</t>
  </si>
  <si>
    <t>014-9852-340</t>
  </si>
  <si>
    <t>Guitarra Electrica | Vintera | 50's | Telescaster | Red fest</t>
  </si>
  <si>
    <t>014-9872-302</t>
  </si>
  <si>
    <t>ROAD WORN 50S TELE LPB</t>
  </si>
  <si>
    <t>014-9872-307</t>
  </si>
  <si>
    <t>Guitarra Electrica | Telecaster | Road Worn 50S | MN | SS | Mics. Vintage Style '50s Single-Coil Hot Tele | c/Estuche Deluxe | Vintage Blonde</t>
  </si>
  <si>
    <t>014-9893-302</t>
  </si>
  <si>
    <t>Guitarra Electrica | Vintera | 60's | Telescaster | Lake Placid Blue</t>
  </si>
  <si>
    <t>014-9902-500</t>
  </si>
  <si>
    <t>Bajo Electrico | Jazz Bass | Player Series | 4C | MN | Mic Player Series Alnico 5 Single-Coil | Clavijero cubierto | Color: Sunburst</t>
  </si>
  <si>
    <t>014-9902-506</t>
  </si>
  <si>
    <t>Bajo Electrico | Jazz Bass | Player Series | 4C | MN | Black</t>
  </si>
  <si>
    <t>014-9902-513</t>
  </si>
  <si>
    <t>Bajo Electrico | Jazz Bass | Player Series | 4C | MN | Tide Pool</t>
  </si>
  <si>
    <t>014-9902-534</t>
  </si>
  <si>
    <t>Bajo Electrico | Jazz Bass | Player Series | 4C | MN | Buttercream</t>
  </si>
  <si>
    <t>014-9903-500</t>
  </si>
  <si>
    <t>Bajo Electrico | Jazz Bass | Player Series | 4C | PFN | Sunburst</t>
  </si>
  <si>
    <t>014-9903-506</t>
  </si>
  <si>
    <t>Bajo Electrico | Jazz Bass | Player Series | 4C | PFN | Black</t>
  </si>
  <si>
    <t>014-9903-515</t>
  </si>
  <si>
    <t>Bajo Electrico | Jazz Bass | Player Series | 4C | PFN | Polar White</t>
  </si>
  <si>
    <t>014-9912-372</t>
  </si>
  <si>
    <t>Guitarra Electrica | Stratocaster | Vintera Series 50´s | MN | Mic. Vintage-Style '50s Single-Coil Strat | Funda Deluxe | Sonic Blue</t>
  </si>
  <si>
    <t>014-9922-506</t>
  </si>
  <si>
    <t>Bajo Electrico | Jazz Bass | Player Series | 4C | ZURDO | MN | Black</t>
  </si>
  <si>
    <t>014-9933-500</t>
  </si>
  <si>
    <t>Guitarra Electrica | Player Jazz Bass | PF | Color : 3-Sunburst</t>
  </si>
  <si>
    <t>014-9953-500</t>
  </si>
  <si>
    <t>Bajo Electrico | Jazz Bass | Player Series | 5C | PFN | Sunburst</t>
  </si>
  <si>
    <t>014-9972-340</t>
  </si>
  <si>
    <t>Guitarra Electrica | Stratocaster | Vintera | Road Worn 50´ | MN | SSS | Neck PickupVintage-Style '50s Single-Coil Hot Strat | C/ Funda deluxe | Fiesta Red</t>
  </si>
  <si>
    <t>014-9983-300</t>
  </si>
  <si>
    <t>Guitarra Electrica | Stratocaster | Vintera Series 60´s | PFN | Mic. Vintage-Style '60s Single-Coil  | Funda Deluxe | Sunburst</t>
  </si>
  <si>
    <t>014-9993-305</t>
  </si>
  <si>
    <t>Guitarra Electrica | Vintera | 60's | Stratoscaster | Color: Olympic White</t>
  </si>
  <si>
    <t>017-0269-881</t>
  </si>
  <si>
    <t>Bajo Electrico | Jazz Bass | 60th Aniversario | 4C | RW | Mic Pure Vintage '62 Single-Coil Jazz Bass | c/Estuche Deluxe | Arctic Pearl</t>
  </si>
  <si>
    <t>017-6032-703</t>
  </si>
  <si>
    <t>Guitarra Electrica | Strat-Tele Hybrid | Limited Series | SSS | MN | c/Estuche | Sunburst</t>
  </si>
  <si>
    <t>017-7512-833</t>
  </si>
  <si>
    <t>Guitarra Electrica | Stratocaster | 75th Anniversary | MN | SSS | Mic. Custom Shop Fat '60s Single-Coil  | c/ Estuche Deluxe | Bourbon Burst</t>
  </si>
  <si>
    <t>017-7532-833</t>
  </si>
  <si>
    <t>Guitarra Electrica | Telecaster | 75th Anniversary | MN | SS | Accesorios dorados  | c/ Estuche Deluxe | Bourbon Burst</t>
  </si>
  <si>
    <t>017-7552-833</t>
  </si>
  <si>
    <t>Bajo Electrico | Presicion Bass | 75th Aniversario | 4C | MN | Mics Custom Shop '62 Precision Bass Split Single-Coils | c/Estuche Moldeado | 2-Color Bourbon Bur</t>
  </si>
  <si>
    <t>017-7562-833</t>
  </si>
  <si>
    <t>Bajo Electrico | Jazz Bass | 75th Aniversario | 4C | RWN | Mics Custom Shop '60s Single-Coil Jazz Bass | c/Estuche Moldeado | 2-Color Bourbon Bur</t>
  </si>
  <si>
    <t>019-0102-803</t>
  </si>
  <si>
    <t>Bajo Electrico | Precision Bass | American Original '50S | 4C | MN | Estuche rígido de estilo vintage | Sunburst</t>
  </si>
  <si>
    <t>019-0102-878</t>
  </si>
  <si>
    <t>Bajo Electrico | Precision Bass | American Original '50S | 4C | MN | Estuche rígido de estilo vintage | Aztec Gold</t>
  </si>
  <si>
    <t>019-0120-800</t>
  </si>
  <si>
    <t>Bajo Electrico | Precision Bass | American Original '60S | 4C | RWN | Estuche rígido de estilo vintage | Sunburst</t>
  </si>
  <si>
    <t>019-0120-802</t>
  </si>
  <si>
    <t>Bajo Electrico | Precision Bass | American Original '60S | 4C | RWN | Estuche rígido de estilo vintage | Lake Placid Blue</t>
  </si>
  <si>
    <t>019-0130-800</t>
  </si>
  <si>
    <t>Bajo Electrico | Jazz Bass | American Original '60S | 4C | RWN | Estuche rígido de estilo vintage | Sunburst</t>
  </si>
  <si>
    <t>019-0142-800</t>
  </si>
  <si>
    <t>Bajo Electrico | Jazz Bass | American Original '70S | 4C | MN | Estuche rígido de estilo vintage | Sunburst</t>
  </si>
  <si>
    <t>019-0142-821</t>
  </si>
  <si>
    <t>Bajo Electrico | Jazz Bass | American Original '70S | 4C | MN | Estuche rígido de estilo vintage | Natural</t>
  </si>
  <si>
    <t>019-3620-706</t>
  </si>
  <si>
    <t>Bajo Electrico | Precision Bass | American Standard | 4C | RWN | ZURDO | Mic Custom Shop | c/Estuche | Black</t>
  </si>
  <si>
    <t>019-3700-706</t>
  </si>
  <si>
    <t>Bajo Electrico | Jazz Bass | American Standard | 4C | RWN | Mic Custom Shop | c/Estuche | Black</t>
  </si>
  <si>
    <t>019-3902-700</t>
  </si>
  <si>
    <t>Bajo Electrico | Jazz Bass | American Professional | 4C | MN | Mic V-Mod Single-Coil | Pte.HiMass | c/Estuche | Sunburst</t>
  </si>
  <si>
    <t>019-3930-700</t>
  </si>
  <si>
    <t>Bajo Electrico | Precision Bass | American Professional II | 4C | RWN | V-Mod II Split Single-Coil Precision Bass |  Pte.HiMass | C/ Estuche deluxe | Sunburst</t>
  </si>
  <si>
    <t>019-3930-761</t>
  </si>
  <si>
    <t>Bajo Electrico | Precision Bass | American Professional II | 4C | RWN | Mic. V-Mod II Split Single-Coil | Pte. HiMass | C/ Estuche deluxe | Dark Night</t>
  </si>
  <si>
    <t>019-3932-700</t>
  </si>
  <si>
    <t>Bajo Electrico | Precision Bass | American Professional II | 4C | MN | V-Mod II Split Single-Coil Precision Bass | Pte.HiMass | C/ Estuche deluxe | Sunburst</t>
  </si>
  <si>
    <t>019-3932-705</t>
  </si>
  <si>
    <t>Bajo Electrico | Precision Bass | American Professional II | 4C | MN | V-Mod II Split Single-Coil Precision Bass | Pte.HiMass | C/ Estuche deluxe | Olympic White</t>
  </si>
  <si>
    <t>019-3932-706</t>
  </si>
  <si>
    <t>Bajo Electrico | Precision Bass | American Professional II | 4C | MN | V-Mod II Split Single-Coil Precision Bass | Pte.HiMass | C/ Estuche deluxe | Black</t>
  </si>
  <si>
    <t>019-3970-700</t>
  </si>
  <si>
    <t>Bajo Electrico | Jazz Bazz | American Professional II | 4C | RWN | Mic V-Mod II Jazz | Pte.HiMass | C/ Estuche deluxe | Sunburst</t>
  </si>
  <si>
    <t>019-3970-706</t>
  </si>
  <si>
    <t>Bajo Electrico | Jazz Bazz | American Professional II | 4C | RWN | Mic V-Mod II Jazz | Pte.HiMass | C/ Estuche deluxe | Black</t>
  </si>
  <si>
    <t>019-3972-700</t>
  </si>
  <si>
    <t>Bajo Electrico | Jazz Bazz | American Professional II | 4C | MN | Mic V-Mod II Jazz | Pte.HiMass | C/ Estuche deluxe | Sunburst</t>
  </si>
  <si>
    <t>019-3972-705</t>
  </si>
  <si>
    <t>Bajo Electrico | Jazz Bazz | American Professional II | 4C | MN | Mic V-Mod II Jazz | Pte.HiMass | C/ Estuche deluxe | Olympic White</t>
  </si>
  <si>
    <t>019-3972-761</t>
  </si>
  <si>
    <t>Bajo Electrico | Jazz Bazz | American Professional II | 4C | MN | Mic V-Mod II Jazz | Pte.HiMass | C/ Estuche deluxe | Dark Night</t>
  </si>
  <si>
    <t>019-3972-763</t>
  </si>
  <si>
    <t>AM PRO II J BASS MN RST PINE</t>
  </si>
  <si>
    <t>019-5400-728</t>
  </si>
  <si>
    <t>Bajo Electrico | Dimension Bass | American Deluxe IV | 4C | RWN | 1 x HB | c/estuche | Cayenne Burst</t>
  </si>
  <si>
    <t>019-5500-728</t>
  </si>
  <si>
    <t>Bajo Electrico | Dimension Bass | American Deluxe IV | 4C | RWN | 2 x HB | c/estuche | Cayenne Burst</t>
  </si>
  <si>
    <t>019-5500-733</t>
  </si>
  <si>
    <t>Bajo Electrico | Dimension Bass | American Deluxe IV | 4C | RWN | 2 x HB | c/estuche | Violin Burst</t>
  </si>
  <si>
    <t>019-5502-721</t>
  </si>
  <si>
    <t>Bajo Electrico | Dimension Bass | American Deluxe IV | 4C | MN | 2 x HB | c/estuche | Natural</t>
  </si>
  <si>
    <t>019-6208-800</t>
  </si>
  <si>
    <t>Bajo Elec. Jazz Bass Artist Jaco Pastorius RWN, Fretless, c/Estuche, Sunburst</t>
  </si>
  <si>
    <t>019-8600-300</t>
  </si>
  <si>
    <t>Bajo Electrico | Precision Bass | American Performer | 4C | MN | Mics.Yosemite | Clav. cónico | Sist. de tono greasebucket | c/Funda Deluxe | Sunburst</t>
  </si>
  <si>
    <t>019-8602-302</t>
  </si>
  <si>
    <t>Bajo Electrico | Precision Bass | American Performer | 4C | MN | Mics.Yosemite | Clav. cónico | Sist. de tono greasebucket | c/Funda Deluxe | Satin Lake Placid Blue</t>
  </si>
  <si>
    <t>019-8610-300</t>
  </si>
  <si>
    <t>Bajo Electrico | Jazz Bass | American Performer | 4C | RWN | Mics.Yosemite | Clav. cónico | Sist. de tono greasebucket | c/Funda Deluxe | Sunburst</t>
  </si>
  <si>
    <t>019-8612-357</t>
  </si>
  <si>
    <t>Bajo Electrico | Jazz Bass | American Performer | 4C | MN | Mics.Yosemite | Clav. cónico | Sist. de tono greasebucket | c/Funda Deluxe | Satin Surf Green</t>
  </si>
  <si>
    <t>019-8612-384</t>
  </si>
  <si>
    <t>Bajo Electrico | Jazz Bass | American Performer | 4C | MN | Mics.Yosemite | Clav. cónico | Sist. de tono greasebucket | c/Funda Deluxe | Penny</t>
  </si>
  <si>
    <t>019-8620-300</t>
  </si>
  <si>
    <t>Bajo Electrico | Mustang | American Performer | 4C | MN | Mics.Yosemite | Clav. cónico | Sist. de tono greasebucket | c/Funda Deluxe | Sunburst</t>
  </si>
  <si>
    <t>019-9010-712</t>
  </si>
  <si>
    <t>Bajo Electrico | Precision  | American Ultra | 4C | RWN | Mics. Ultra Noiseless |  c/Estuche Elite Molded | Ultraburst</t>
  </si>
  <si>
    <t>019-9020-712</t>
  </si>
  <si>
    <t>Bajo Electrico | Jazz Bass | American Ultra | 4C | RWN | Mics. Ultra Noiseless |  c/Estuche Elite Molded | Ultraburst</t>
  </si>
  <si>
    <t>019-9020-734</t>
  </si>
  <si>
    <t>Bajo Electrico | Jazz Bass | American Ultra | 4C | RWN | Mics. Ultra Noiseless |  c/Estuche Elite Molded | Aged Natural</t>
  </si>
  <si>
    <t>019-9030-732</t>
  </si>
  <si>
    <t>Bajo Electrico | Jazz Bass | American Ultra | 5C | RWN | Mics. Ultra Noiseless |  c/Estuche Elite Molded | Mocha Burst</t>
  </si>
  <si>
    <t>021-3245-700</t>
  </si>
  <si>
    <t>Amplificador |  Para Guitarra |  Blues Junior Limited Editicion | 15 watts | Valvular | Tweed laqued| Combo 1x12 Jensen</t>
  </si>
  <si>
    <t>021-5730-000</t>
  </si>
  <si>
    <t>Amp. P/Guitarra Twin Amp 100 watts Valvular (combo 2x12 Eminence) 3 Masters</t>
  </si>
  <si>
    <t>021-7330-000</t>
  </si>
  <si>
    <t>Amp. P/Guitarra '65 Twin Reverb 85 watts Valvular (combo 2x12 Jensen)</t>
  </si>
  <si>
    <t>021-7350-000</t>
  </si>
  <si>
    <t>Amplificador |  Para Guitarra | '65 | Twin Reverb | 85 watts | Valvular | (combo 2x12 Jensen)</t>
  </si>
  <si>
    <t>021-7450-000</t>
  </si>
  <si>
    <t>Amplificador |  Para Guitarra | '65 Deluxe Reverb | 22 watts | Valvular | Combo 1x12 Jensen</t>
  </si>
  <si>
    <t>022-2031-000</t>
  </si>
  <si>
    <t>Bafle |  Adicional | para Amplificador de Guitarra | SFX Satellite | p/Leslie</t>
  </si>
  <si>
    <t>022-6764-010</t>
  </si>
  <si>
    <t>Princeton 112, 12"</t>
  </si>
  <si>
    <t>023-4808-000</t>
  </si>
  <si>
    <t>Amplificador |  Para Guitarra |  Portatil Mini Tone Master | 1w | 9V | Crema</t>
  </si>
  <si>
    <t>023-4810-000</t>
  </si>
  <si>
    <t>Amplificador |  Para Guitarra |  Portatil Mini Deluxe | MD20 | (Mini Amp tipo Hot Rod) 1W | 9V | Negro</t>
  </si>
  <si>
    <t>023-4811-000</t>
  </si>
  <si>
    <t>Amplificador |  Para Guitarra |  Portatil Mini '57 Twin Amp | 1w | 2x2 | 9V | Tweed</t>
  </si>
  <si>
    <t>023-4812-000</t>
  </si>
  <si>
    <t>Amplificador |  Para Guitarra | Mini 65 Tiwn | 1w |  Salida de auriculares |</t>
  </si>
  <si>
    <t>024-1502-503</t>
  </si>
  <si>
    <t>Bajo Electrico | Telecaster Bass | Modern Player | 4C | MN | 2 x Humbucker bass | Sunburst</t>
  </si>
  <si>
    <t>024-1600-505</t>
  </si>
  <si>
    <t>Bajo Electrico | Jazz Bass | Modern Player | 4C | RWN | 2 x doble Jazz Bass | Olympic White</t>
  </si>
  <si>
    <t>024-1600-539</t>
  </si>
  <si>
    <t>Bajo Electrico | Jazz Bass | Modern Player | 4C | RWN | 2 x doble Jazz Bass | Black Transparent</t>
  </si>
  <si>
    <t>024-1702-506</t>
  </si>
  <si>
    <t>Bajo Electrico | Jaguar Bass | Modern Player | 4C | MN | P/J | s/Funda | Black</t>
  </si>
  <si>
    <t>024-3000-500</t>
  </si>
  <si>
    <t>Guitarra Electrica | Coronado Media Caja | RWN | HH | Sunburst</t>
  </si>
  <si>
    <t>024-3000-506</t>
  </si>
  <si>
    <t>Guitarra Electrica | Coronado Media Caja | RWN | HH | Black</t>
  </si>
  <si>
    <t>024-3102-521</t>
  </si>
  <si>
    <t>Guitarra Electrica | Starcaster | 1/2 caja MN | HH | s/Funda | Natural</t>
  </si>
  <si>
    <t>024-3102-531</t>
  </si>
  <si>
    <t>Guitarra Electrica | Starcaster | 1/2 caja MN | HH | s/Funda | Aged Cherry Burst</t>
  </si>
  <si>
    <t>024-3200-509</t>
  </si>
  <si>
    <t>Bajo Electrico | Coronado Bass | 4C | RWN | 1/2 caja | 2 x HB | Candy Apple Red</t>
  </si>
  <si>
    <t>024-3302-531</t>
  </si>
  <si>
    <t>Bajo Electrico | Starcaster Bass | 4C | MN | 1/2 caja | 2 x HB | Aged Cherry Burst</t>
  </si>
  <si>
    <t>025-2202-950</t>
  </si>
  <si>
    <t>CLASSIC 69 TELE BLUE FLOWER</t>
  </si>
  <si>
    <t>025-9200-306</t>
  </si>
  <si>
    <t>Guitarra Electrica | Jaguar | Special Edition | HH | RWN | c/Funda | Black</t>
  </si>
  <si>
    <t>026-2000-561</t>
  </si>
  <si>
    <t xml:space="preserve">Guit. Elec. Special Edition Custom TELECASTER FMT HH BCB _x000D_
</t>
  </si>
  <si>
    <t>069-3005-930</t>
  </si>
  <si>
    <t>PASSPORT PD-150 Plus, Sist portatil de sonido, c/CD Player, 75Wx2/8, 2XLR+1St,Cabl +2Mic</t>
  </si>
  <si>
    <t>071-2216-060</t>
  </si>
  <si>
    <t>PX-2216 D MIXER POTENCIADA</t>
  </si>
  <si>
    <t>095-5630-021</t>
  </si>
  <si>
    <t>Ukelele | Hau´oli | Tenor | Diap. Rosewood | Cuerpo Mahogany | 19 Trastes | Cabeza tipo Telecaster | Cejilla de hueso | Encordado Aquila | Natural Satinado</t>
  </si>
  <si>
    <t>095-5640-021</t>
  </si>
  <si>
    <t>Ukelele | Nohea | Tenor  | Diap. Rosewood | Cuerpo Koa | 19 Trastes | Cabeza tipo Telecaster | Cejilla de hueso | Encordado Aquila | Natural</t>
  </si>
  <si>
    <t>095-5645-021</t>
  </si>
  <si>
    <t>Ukelele | U´uku | Soprano | Diap. Rosewwod | Cuerpo Mahogany | 12 Trastes | Mastil 3 de piezas de Mahogany | Cabeza con logo Fender dorado | Encordado Aquila |  Natural</t>
  </si>
  <si>
    <t>095-5652-021</t>
  </si>
  <si>
    <t>Ukelele | Piha´eu | Soprano | Diap. Rosewood | Cuerpo Mahogany | 17 Trastes | Cejilla de hueso | Encordado Aquila |  Natural Satinado</t>
  </si>
  <si>
    <t>096-0250-221</t>
  </si>
  <si>
    <t>Guitarra Electroacustica | Paramount | PM-1 Standard | Cuerpo Dreadnought | Diap. Rosewood  | Preamp. Fishman c/Afinador | c/Estuche Deluxe | Natural</t>
  </si>
  <si>
    <t>096-0251-221</t>
  </si>
  <si>
    <t>Guitarra Electroacustica | Paramount | PM-3 Standard | Cuerpo Triple-0 | Diap. Rosewood  | Cutway | Preamp. Fishman c/Afinador | c/Estuche Deluxe | Natural</t>
  </si>
  <si>
    <t>096-0252-221</t>
  </si>
  <si>
    <t>Guitarra Electroacustica | Paramount | PM-2 Standard | Cuerpo Parlor | Diap. Rosewood  | Preamp. Fishman c/Afinador | c/Estuche Deluxe | Natural</t>
  </si>
  <si>
    <t>096-0270-221</t>
  </si>
  <si>
    <t>Guitarra Electroacustica | Paramount | PM-1 Deluxe | Cuerpo Dreadnought | Diap. Ebano | Preamp. Fishman c/Afinador | Clavijero Negro | c/Estuche Deluxe | Natural</t>
  </si>
  <si>
    <t>096-0271-221</t>
  </si>
  <si>
    <t>Guitarra Electroacustica | Paramount | PM-3 Deluxe | Cuerpo Triple-0 c/Corte | Diap. Ebano | Preamp. Fishman c/Afinador | Clavijero Negro | c/Estuche Deluxe | Natural</t>
  </si>
  <si>
    <t>096-0272-221</t>
  </si>
  <si>
    <t>Guitarra Electroacustica | Paramount | PM-2 Deluxe | Cuerpo Parlor | Diap. Ebano | Preamp. Fishman c/Afinador | Clavijero Negro | c/Estuche Deluxe | Natural</t>
  </si>
  <si>
    <t>096-0290-203</t>
  </si>
  <si>
    <t>Guitarra Electroacustica | Paramount | PM-1 Deluxe | Cuerpo Dreadnought | Diap. Ebano | Preamp. Fishman c/Afinador | Clavijero Negro | c/Estuche Deluxe | Vintage Sunburst</t>
  </si>
  <si>
    <t>096-0291-203</t>
  </si>
  <si>
    <t>Guitarra Electroacustica | Paramount | PM-3 Deluxe | Cuerpo Triple-0 c/Corte | Diap. Ebano | Preamp. Fishman c/Afinador | Clavijero Negro | c/Estuche Deluxe | Vintage Sunburst</t>
  </si>
  <si>
    <t>096-0292-203</t>
  </si>
  <si>
    <t>Guitarra Electroacustica | Paramount | PM-2 Deluxe | Cuerpo Parlor | Diap. Ebano | Preamp. Fishman c/Afinador | Clavijero Negro | c/Estuche Deluxe | Vintege Sunburst</t>
  </si>
  <si>
    <t>096-0297-221</t>
  </si>
  <si>
    <t>Guitarra Acustica | Paramount | PM-1 All Mahogany | Cuerpo Dreadnought | Diap. Rosewood | c/Estuche Deluxe | Natural</t>
  </si>
  <si>
    <t>096-0326-021</t>
  </si>
  <si>
    <t>Guitarra Clasica | CN 240SCE | THINLINE |  V2 | c/corte fishman</t>
  </si>
  <si>
    <t>096-1252-032</t>
  </si>
  <si>
    <t>FA-235E CONCERT 3-TONE SUNRST RW</t>
  </si>
  <si>
    <t>096-1542-021</t>
  </si>
  <si>
    <t>guitarra acustica CD-60CE NAT PREAMP afinador DS V2</t>
  </si>
  <si>
    <t>096-1703-021</t>
  </si>
  <si>
    <t>Guitarra Acustica | CD-60S All Mahogany Zurdo | Cuerpo Dreadnought | Diap. Rosewood | Natural</t>
  </si>
  <si>
    <t>096-1704-021</t>
  </si>
  <si>
    <t>Guitarra Electroacustica | CD-60SCE | Cuerpo Dreadnought c/Corte | Diap Rosewood | Preamp. Fishman c/Afinador | Natural</t>
  </si>
  <si>
    <t>096-1707-021</t>
  </si>
  <si>
    <t>Guitarra Electroacustica | CD-60SCE-12 | 12 cuerdas | Cuerpo Dreadnought c/Corte | Diap Rosewood | Preamp. Fishman c/Afinador | Natural</t>
  </si>
  <si>
    <t>096-1712-021</t>
  </si>
  <si>
    <t>Guitarra Acustica | CP-60S | Cuerpo Parlor | Diap. Rosewood | 20 trastes |  Natural</t>
  </si>
  <si>
    <t>096-1712-032</t>
  </si>
  <si>
    <t>Guitarra Acustica | CP-60S | Cuerpo Parlor | Diap. Rosewood | 20 trastes |  Sunburst</t>
  </si>
  <si>
    <t>096-1714-021</t>
  </si>
  <si>
    <t xml:space="preserve">Guitarra acustica CN-60S NAT _x000D_
</t>
  </si>
  <si>
    <t>096-1715-006</t>
  </si>
  <si>
    <t>Bajo Electroacustico | CB-60CE BK| Classic Designed |Tapa solida Abeto| Aros y fondo Mahogany | Fishman Preamp Classic | Cutaway | Terminacion Black |</t>
  </si>
  <si>
    <t>096-2704-221</t>
  </si>
  <si>
    <t>Guitarra Electroacústica | CD-140SCE | Cuerpo Dreadnought c/Corte | Diap Rosewood | Preamp. Fishman c/Afinador | c/Estuche Rigido | Natural</t>
  </si>
  <si>
    <t>096-2704-232</t>
  </si>
  <si>
    <t>Guitarra Electroacústica | CD-140SCE | Cuerpo Dreadnought c/Corte | Diap Rosewood | Preamp. Fishman c/Afinador | c/Estuche Rigido | Sunburst</t>
  </si>
  <si>
    <t>096-2705-221</t>
  </si>
  <si>
    <t>Guitarra Electroacustica | CD-140SCE All Mahogany | Cuerpo Dreadnought c/Corte | Diap Rosewood | Preamp. Fishman c/Afinador | c/Estuche Rigido | Natural</t>
  </si>
  <si>
    <t>096-2707-221</t>
  </si>
  <si>
    <t>Guitarra Electroacustica | CD-140SCE-12 | Cuerpo Dreadnought c/Corte | Diap Rosewood | Preamp. Fishman c/Afinador | c/Estuche Rigido | Natural</t>
  </si>
  <si>
    <t>096-2710-221</t>
  </si>
  <si>
    <t>Guitarra Electroacústica | CC-140SCE | Cuerpo Concert c/Corte | Diap Rosewood | Preamp. Fishman c/Afinador | c/Estuche Rigido | Natural</t>
  </si>
  <si>
    <t>096-2712-221</t>
  </si>
  <si>
    <t>Guitarra Electroacústica | CP-140SE | Cuerpo Parlor | Diap Rosewood | Preamp. Fishman c/Afinador | c/Estuche Rigido | Natural</t>
  </si>
  <si>
    <t>096-2712-232</t>
  </si>
  <si>
    <t>Guitarra Electroacústica | CP-140SE | Cuerpo Parlor | Diap Rosewood | Preamp. Fishman c/Afinador | c/Estuche Rigido | Sunburst</t>
  </si>
  <si>
    <t>096-2713-221</t>
  </si>
  <si>
    <t>Guitarra Electroacustica | CT-140SE | Cuerpo Travel | Diap Rosewood | Preamp. Fishman c/Afinador | c/Estuche Rigido | Natural</t>
  </si>
  <si>
    <t>096-2713-232</t>
  </si>
  <si>
    <t>Guitarra Electroacustica | CT-140SE | Cuerpo Travel | Diap Rosewood | Preamp. Fishman c/Afinador | c/Estuche Rigido | Sunburst</t>
  </si>
  <si>
    <t>096-2714-206</t>
  </si>
  <si>
    <t>Guitarra Electroacustica | CN-140SCE | Cuerpo Concert c/Corte | Diap Rosewood | Preamp. Fishman c/Afinador | c/Estuche Rigido | Cuerdas Nylon | Black</t>
  </si>
  <si>
    <t>096-2714-221</t>
  </si>
  <si>
    <t>Guitarra Electroacustica | CN-140SCE |  Cuerpo Concert | Diap. Rosewood | Preamp. Fishman c/Afinador | 18 trastes | Cuerdas Nylon | c/Estuche Rigido | Natural</t>
  </si>
  <si>
    <t>096-5060-090</t>
  </si>
  <si>
    <t>Ukelele | Venice | Soprano | 12 Trastes | Cuerpo Tilo laminado | Cabeza tipo Telecaster | Cherry</t>
  </si>
  <si>
    <t>096-5063-021</t>
  </si>
  <si>
    <t>Ukelele | Zuma | Concierto | Diap. Rosewood | 16 Trastes | Cuerpo Sapeli lamindado | Cabeza tipo Telecaster | Natural</t>
  </si>
  <si>
    <t>096-5651-021</t>
  </si>
  <si>
    <t>Ukelele | Mino'Aka | Elec. Acustico | Concierto | Diap. Rosewood | Cuerpo Koa | Preamp. Fishman KULA | Cabeza tipo Telecaster | Micro usb | Encordado Aquila | Natural</t>
  </si>
  <si>
    <t>096-7300-006</t>
  </si>
  <si>
    <t>Guitarra Electroacustica | Stratacoustic | Cuerpo Stratocaster | Diap Rosewood | Preamp. Fishman c/Afinador | Blackc</t>
  </si>
  <si>
    <t>096-8312-021</t>
  </si>
  <si>
    <t>Guitarra Electroacustica | Tim Armstrong Hellcat 12 | Cuerpo Concert | Diap Rosewood | Preamp. Fishman c/Afinador | 12 cuerdas | Natural</t>
  </si>
  <si>
    <t>096-8601-221</t>
  </si>
  <si>
    <t>Guitarra E. Acustica Kingman SCE V3, c/corte, c/Fishman, RWN, Sunburst c/Estuche</t>
  </si>
  <si>
    <t>096-8603-221</t>
  </si>
  <si>
    <t>Bajo Electroacustico | Kingman Bass SCE | Tapa solida Abeto | Mastil Jazz Bass |  | Aros y fondo Mahogany laminado | Fishman Preamp Presys+ | Afinador | Cutaway | Terminacion Natural | Estuche</t>
  </si>
  <si>
    <t>096-8641-057</t>
  </si>
  <si>
    <t>Guitarra Electroacustica | Sonoran SCE | Cuerpo Dreadnought c/Corte | Diap Rosewood | Fishman Isys III | Surf Green</t>
  </si>
  <si>
    <t>097-0110-022</t>
  </si>
  <si>
    <t>Guitarra Acustica | CD-60S All-Mahogany | Cuerpo Dreadnought  | Diap Walnut | 20 trastes | Herrajes cromados</t>
  </si>
  <si>
    <t>097-0113-006</t>
  </si>
  <si>
    <t>Guitarra Electroacustica | CD-60SCE | Cuerpo Dreadnought c/Corte | Diap Walnut | Preamp. Fishman c/Afinador | Black</t>
  </si>
  <si>
    <t>097-0113-021</t>
  </si>
  <si>
    <t>Guitarra Electroacustica | CD-60SCE | Cuerpo Dreadnought c/Corte | Diap Walnut | Preamp. Fishman c/Afinador | Natural</t>
  </si>
  <si>
    <t>097-0113-022</t>
  </si>
  <si>
    <t>Guitarra Electroacustica | CD-60SCE | Cuerpo Dreadnought c/Corte | Diap Walnut | Preamp. Fishman c/Afinador | All-Mahogany</t>
  </si>
  <si>
    <t>097-0153-006</t>
  </si>
  <si>
    <t>Guitarra Electroacustica | CC-60SCE | Cuerpo Concert c/Corte | Diap Walnut | Preamp. Fishman c/Afinador | Black</t>
  </si>
  <si>
    <t>097-0153-021</t>
  </si>
  <si>
    <t>Guitarra Electroacustica | CC-60SCE | Cuerpo Concert c/Corte | Diap Walnut | Preamp. Fishman c/Afinador | Natural</t>
  </si>
  <si>
    <t>097-0160-021</t>
  </si>
  <si>
    <t>Guitarra Acustica | CN-60S | Cuerpo Concert | Diap Rosewood | Cuerdas Nylon | Natural</t>
  </si>
  <si>
    <t>097-0170-006</t>
  </si>
  <si>
    <t>Guitarra Acustica | CT-60S  | Cuerpo Travel | Diap Walnut | Black</t>
  </si>
  <si>
    <t>097-0170-021</t>
  </si>
  <si>
    <t>Guitarra Acustica | CT-60S  | Cuerpo Travel | Diap Walnut | Natural</t>
  </si>
  <si>
    <t>097-0183-006</t>
  </si>
  <si>
    <t>Bajo Acustico | CB-60SCE | 4C | Cuerpo Concert | Diap. Indian Laurel | Preamp. Fishman c/Afinador | Black</t>
  </si>
  <si>
    <t>097-0183-021</t>
  </si>
  <si>
    <t>Bajo Acustico | CB-60SCE | 4 cuerdas | Sistema Fishman | Color Natural</t>
  </si>
  <si>
    <t>097-0193-021</t>
  </si>
  <si>
    <t>Guitarra Electroacustica | CD-60SCE-12 | Cuerpo Dreadnought c/Corte | Diap Walnut | Preamp. Fishman c/Afinador | 12 cuerdas |  Natural</t>
  </si>
  <si>
    <t>097-0213-322</t>
  </si>
  <si>
    <t>Guitarra Electroacustica | CD-140SCE | Cuerpo Dreadnought c/Corte | Diap Walnut | Preamp. Fishman c/Afinador | c/Estuche Rigido | Walnut</t>
  </si>
  <si>
    <t>097-0392-.337</t>
  </si>
  <si>
    <t>PR-180E RESONATOR W/C, ACB</t>
  </si>
  <si>
    <t>097-0713-003</t>
  </si>
  <si>
    <t>Guitarra Electroacustica | Redondo Player | Cuerpo Redondo c/Corte | Diap Walnut | Preamp. Fishman c/Afinador | Sunburst</t>
  </si>
  <si>
    <t>097-0713-010</t>
  </si>
  <si>
    <t>Guitarra Electroacustica | Redondo Player | Cuerpo Redondo c/Corte | Diap Walnut | Preamp. Fishman c/Afinador | Belmont Blue</t>
  </si>
  <si>
    <t>097-0713-019</t>
  </si>
  <si>
    <t>Guitarra Electroacustica | Redondo Player | Cuerpo Redondo c/Corte | Diap Walnut | Preamp. Fishman c/Afinador | Electric Jade</t>
  </si>
  <si>
    <t>097-0713-121</t>
  </si>
  <si>
    <t>Guitarra Electroacustica | Redondo Player | Cuerpo Redondo c/Corte | Diap Walnut | Preamp. Fishman c/Afinador | Natural</t>
  </si>
  <si>
    <t>097-0713-506</t>
  </si>
  <si>
    <t>Guitarra Electroacustica | Redondo Player | Cuerpo Redondo c/Corte | Diap Walnut | Preamp. Fishman c/Afinador | Jetty Black</t>
  </si>
  <si>
    <t>097-0713-509</t>
  </si>
  <si>
    <t>Guitarra Electroacustica | Redondo Player | Cuerpo Redondo c/Corte | Diap Walnut | Preamp. Fishman c/Afinador | Candy Apple Red</t>
  </si>
  <si>
    <t>097-0722-003</t>
  </si>
  <si>
    <t>Guitarra Electroacustica | Malibu | Cuerpo Malibu | Diap Walnut | Preamp. Fishman c/Afinador | Sunburst</t>
  </si>
  <si>
    <t>097-0722-006</t>
  </si>
  <si>
    <t>Guitarra Electroacustica | Malibu | Cuerpo Malibu | Diap Walnut | Preamp. Fishman c/Afinador | Black</t>
  </si>
  <si>
    <t>097-0722-008</t>
  </si>
  <si>
    <t>Guitarra Electroacustica | Malibu | Cuerpo Malibu | Diap Walnut | Preamp. Fishman c/Afinador | Aqua Splash</t>
  </si>
  <si>
    <t>097-0722-009</t>
  </si>
  <si>
    <t>Guitarra Electroacustica | Malibu | Cuerpo Malibu | Diap Walnut | Preamp. Fishman c/Afinador | Candy Apple Red</t>
  </si>
  <si>
    <t>097-0722-021</t>
  </si>
  <si>
    <t>Guitarra Electroacustica | Malibu | Cuerpo Malibu | Diap Walnut | Preamp. Fishman c/Afinador | Natural</t>
  </si>
  <si>
    <t>097-0722-080</t>
  </si>
  <si>
    <t>Guitarra Electroacustica | Malibu | Cuerpo Malibu | Diap Walnut | Preamp. Fishman c/Afinador | Artic Gold</t>
  </si>
  <si>
    <t>097-0743-003</t>
  </si>
  <si>
    <t>Guitarra Electroacustica | Newporter | Cuerpo Newporter c/Corte | Diap Walnut | Preamp. Fishman c/Afinador | Sunburst</t>
  </si>
  <si>
    <t>097-0743-006</t>
  </si>
  <si>
    <t>Guitarra Electroacustica | Newporter | Cuerpo Newporter c/Corte | Diap Walnut | Preamp. Fishman c/Afinador | Black</t>
  </si>
  <si>
    <t>097-0743-009</t>
  </si>
  <si>
    <t>Guitarra Electroacustica | Newporter | Cuerpo Newporter c/Corte | Diap Walnut | Preamp. Fishman c/Afinador | Candy Apple Red</t>
  </si>
  <si>
    <t>097-0743-021</t>
  </si>
  <si>
    <t>Guitarra Electroacustica | Newporter | Cuerpo Newporter c/Corte | Diap Walnut | Preamp. Fishman c/Afinador | Natural</t>
  </si>
  <si>
    <t>097-0743-044</t>
  </si>
  <si>
    <t>Guitarra Electroacustica | Newporter | Cuerpo Newporter c/Corte | Diap Walnut | Preamp. Fishman c/Afinador | Champagne</t>
  </si>
  <si>
    <t>097-0743-096</t>
  </si>
  <si>
    <t>Guitarra Electroacustica | Newporter | Cuerpo Newporter c/Corte | Diap Walnut | Preamp. Fishman c/Afinador | Rustic Copper</t>
  </si>
  <si>
    <t>097-1113-521</t>
  </si>
  <si>
    <t>Guitarra Electroacustica | FA-125CE | Cuerpo Dreadnought c/Corte | Diap Walnut | Preamp. Fishman c/Afinador | Natural</t>
  </si>
  <si>
    <t>097-1210-521</t>
  </si>
  <si>
    <t>Guitarra Acustica | FA-125 | Cuerpo Dreadnought | Diap Walnut | Natural</t>
  </si>
  <si>
    <t>097-1210-706</t>
  </si>
  <si>
    <t>Guitarra Acustica | FA-125 | Cuerpo Dreadnought | Diap Walnut | Black</t>
  </si>
  <si>
    <t>097-1210-721</t>
  </si>
  <si>
    <t>Guitarra Acustica | FA-115 Pack | Cuerpo Dreadnought | Diap Walnut | c/Funda | Puas | Correa | Enc de Respuesto | Natural</t>
  </si>
  <si>
    <t>097-1210-732</t>
  </si>
  <si>
    <t>Guitarra Acustica | FA-125 | Cuerpo Dreadnought | Diap Walnut | c/Funda | Sunburst</t>
  </si>
  <si>
    <t>097-1252-021</t>
  </si>
  <si>
    <t>Guitarra Electroacustica | FA-235E | Cuerpo Concert  | Diap Indian Laurel | Preamp. Fishman c/Afinador | Natural</t>
  </si>
  <si>
    <t>097-1252-032</t>
  </si>
  <si>
    <t>Guitarra Electroacustica | FA-235E | Cuerpo Concert  | Diap Indian Laurel | Preamp. Fishman c/Afinador | Sunburst</t>
  </si>
  <si>
    <t>097-1252-035</t>
  </si>
  <si>
    <t>Guitarra Electroacustica | FA-235E | Cuerpo Concert  | Diap Indian Laurel | Preamp. Fishman c/Afinador | Moonlight Burst</t>
  </si>
  <si>
    <t>097-1343-021</t>
  </si>
  <si>
    <t>Guitarra Electroacustica | FA -345CE | Cuerpo Auditorium c/Corte | Diap Indian Laurel | Preamp. Fishman c/Afinador | Natural</t>
  </si>
  <si>
    <t>097-1343-064</t>
  </si>
  <si>
    <t>Guitarra Electroacustica | FA -345CE | Cuerpo Auditorium c/Corte | Diap Indian Laurel | Preamp. Fishman c/Afinador | Sunburst</t>
  </si>
  <si>
    <t>097-1610-504</t>
  </si>
  <si>
    <t>Ukelele | Venice | Soprano | Diap. Walnut | 12 Trastes | Cuerpo Tilo laminado | Cabeza tipo Telecaster |  Daphne Blue</t>
  </si>
  <si>
    <t>097-1610-506</t>
  </si>
  <si>
    <t>Ukelele | Venice | Soprano | Diap. Madera dura laminada | 12 Trastes | Cuerpo Tilo laminado | Cabeza tipo Telecaster | Black</t>
  </si>
  <si>
    <t>097-1610-522</t>
  </si>
  <si>
    <t>Ukelele | Venice | Soprano | Diap. Madera dura laminada | 12 Trastes | Cuerpo Tilo laminado | Cabeza tipo Telecaster | Natural</t>
  </si>
  <si>
    <t>097-1610-556</t>
  </si>
  <si>
    <t>Ukelele | Venice | Soprano | Diap. Walnut | 12 Trastes | Cuerpo Tilo laminado | Cabeza tipo Telecaster | Shell Pink</t>
  </si>
  <si>
    <t>097-1610-557</t>
  </si>
  <si>
    <t>Ukelele | Venice | Soprano | Diap. Walnut | 12 Trastes | Cuerpo Tilo laminado | Cabeza tipo Telecaster | Surf Green</t>
  </si>
  <si>
    <t>097-1610-590</t>
  </si>
  <si>
    <t>Ukelele | Venice | Soprano | Diap. Madera dura laminada | 12 Trastes | Cuerpo Tilo laminado | Cabeza tipo Telecaster | Cherry</t>
  </si>
  <si>
    <t>097-1610-706</t>
  </si>
  <si>
    <t>Ukelele | Venice | Soprano | Diap. Walnut | 12 Trastes | Cuerpo Tilo laminado | Cabeza tipo Telecaster | Black</t>
  </si>
  <si>
    <t>097-1610-722</t>
  </si>
  <si>
    <t>Ukelele | Venice | Soprano | Diap. Walnut | 12 Trastes | Cuerpo Tilo laminado | Cabeza tipo Telecaster | Natural</t>
  </si>
  <si>
    <t>097-1610-790</t>
  </si>
  <si>
    <t>Ukelele | Venice | Soprano | Diap. Walnut | 12 Trastes | Cuerpo Tilo laminado | Cabeza tipo Telecaster |  Cherry</t>
  </si>
  <si>
    <t>097-1712-022</t>
  </si>
  <si>
    <t>Guitarra Acustica | Alkaline Trio Malibu | Cuerpo Other | Diap Walnut | Natural</t>
  </si>
  <si>
    <t>097-1752-106</t>
  </si>
  <si>
    <t>Ukelele | Billie Eilish Signature  | Concierto | Diap. Walnut | Enc. Aquila | Preamp. KulaFishman c/ Afinador | Negro</t>
  </si>
  <si>
    <t>097-2013-221</t>
  </si>
  <si>
    <t>Guitarra Electroacustica | Acoustasonic | Cuerpo Telecaster Modif. |  Diap. Ebano | Fishman | c/Funda Deluxe | Natural</t>
  </si>
  <si>
    <t>097-2013-248</t>
  </si>
  <si>
    <t>Guitarra Electroacustica | Acoustasonic | Cuerpo Telecaster Modif. |  Diap. Ebano | Fishman | c/Funda Deluxe | Sonic Gray</t>
  </si>
  <si>
    <t>097-2023-206</t>
  </si>
  <si>
    <t>Guitarra Electroacustica | Acoustasonic | Cuerpo Stratocaster Modif. |  Diap. Ebano | Fishman | c/Funda Deluxe | Black</t>
  </si>
  <si>
    <t>097-2023-272</t>
  </si>
  <si>
    <t>Guitarra Electroacustica | Acoustasonic | Cuerpo Stratocaster Modif. |  Diap. Ebano | Fishman | c/Funda Deluxe | Transparent Sonic Blue</t>
  </si>
  <si>
    <t>097-2313-252</t>
  </si>
  <si>
    <t>Guitarra Electroacustica | Acoustasonic | Jazmaster | Diap. Ebano | Fishman | C/ Funda deluxe | Tobacco Sunburst</t>
  </si>
  <si>
    <t>097-2313-259</t>
  </si>
  <si>
    <t>Guitarra Electroacustica | Acoustasonic | Jazmaster | Diap. Ebano | Fishman | C/ Funda deluxe | Natural</t>
  </si>
  <si>
    <t>216-0005-400</t>
  </si>
  <si>
    <t>Amplificador |  Para Guitarra |  Super-Sonic | 22 watts Valvular | 1 x 12" | (Combo) | Blonde</t>
  </si>
  <si>
    <t>216-1050-400</t>
  </si>
  <si>
    <t>Amplificador Cabezal | Para Guitarra |  Super-Sonic | 22w Valvular | Blonde</t>
  </si>
  <si>
    <t>216-1200-410</t>
  </si>
  <si>
    <t>Bafle |  Para Guitarra |  Super-Sonic 60 | (2 x 12) Blonde</t>
  </si>
  <si>
    <t>217-1003-010</t>
  </si>
  <si>
    <t>Amp. p/Guitarra Bassman 59 LTD 50 watts, (Combo 4x10) Vintage Reissue</t>
  </si>
  <si>
    <t>217-1005-010</t>
  </si>
  <si>
    <t>Amplificador |  Para Guitarra |  Bassman 59 |  LTD 50 watts | (Combo 4x10) Vintage Reissue</t>
  </si>
  <si>
    <t>217-2005-000</t>
  </si>
  <si>
    <t>Amplificador |  Para Guitarra | '65 | Princeton Reverb | 15 watts | Valvular | (combo 1x10) Vintage Reissue</t>
  </si>
  <si>
    <t>217-3405-000</t>
  </si>
  <si>
    <t>Amplificador |  Para Guitarra |  Signature George Benson Twin Reverb | 85w | 2x12 | Valvular | Gabinete madera maciza</t>
  </si>
  <si>
    <t>222-3005-000</t>
  </si>
  <si>
    <t>Amplificador |  Para Guitarra | Super Champ X2 | 15w | 1x10 | Valvular | Efectos | USB</t>
  </si>
  <si>
    <t>223-0005-000</t>
  </si>
  <si>
    <t>Amplificador |  Para Guitarra |  Hot Rod Deville 212 III | 60w | 2x12 | Valvular |</t>
  </si>
  <si>
    <t>223-0205-000</t>
  </si>
  <si>
    <t>Amplificador |  Para Guitarra |  Hot Rod Deluxe 112 III | 40w | 1x12 | Valvular |</t>
  </si>
  <si>
    <t>223-0305-000</t>
  </si>
  <si>
    <t>Amplificador |  Para Guitarra |  Pro Junior III | 15 watts | Valvular | (combo 1x10)</t>
  </si>
  <si>
    <t>223-0405-000</t>
  </si>
  <si>
    <t>Amplificador | Para Guitarra | Hot Rod Deluxe George Benson | 40w | Valvular | 1x12</t>
  </si>
  <si>
    <t>223-0505-000</t>
  </si>
  <si>
    <t>Amplificador |  Para Guitarra |  Blues Junior III | 15 watts | Valvular | (combo 1x12)</t>
  </si>
  <si>
    <t>223-1105-000</t>
  </si>
  <si>
    <t>Amplificador |  Para Guitarra |  Hot Rod Deville 212 IV | 60w | 2x12 | Valvular |</t>
  </si>
  <si>
    <t>223-1205-000</t>
  </si>
  <si>
    <t>Amplificador |  Para Guitarra | Hot Rod Deluxe IV | 40w | 1x12 Celestion tipo A | 220V | Color: Black</t>
  </si>
  <si>
    <t>223-1305-000</t>
  </si>
  <si>
    <t>Amplificador |  Para Guitarra | Pro Junior IV | 15w | 1x10 | Valvular</t>
  </si>
  <si>
    <t>223-1505-000</t>
  </si>
  <si>
    <t>Amplificador |  Para Guitarra | Blues Junior IV | 15w | 1x12 Celestion de tipo A | Reverb | Pedal Boost | Color: Black</t>
  </si>
  <si>
    <t>223-2205-000</t>
  </si>
  <si>
    <t>Amplificador |  Para Guitarra |  Reissue Blues Deluxe | 40w | 1x12 | Valvular | Tweed</t>
  </si>
  <si>
    <t>223-2405-000</t>
  </si>
  <si>
    <t>Amplificador |  Para Guitarra |  Hot Rod Deville Michael Landau | 60w | 2x12 | Valvular</t>
  </si>
  <si>
    <t>224-8105-000</t>
  </si>
  <si>
    <t>Amp. p/Bajo BASSMAN TV TEN (Combo) 150W Tweed</t>
  </si>
  <si>
    <t>224-9005-400</t>
  </si>
  <si>
    <t>Amplificador Cabezal | Para Bajo |  Super Bassman HD | 300w | Blonde | Footswitch 1 boton incl.</t>
  </si>
  <si>
    <t>224-9105-000</t>
  </si>
  <si>
    <t>Amplificador Cabezal | Para Bajo |  Bassman 100T HD | 100w | Negro | Footswitch 1 boton incl.</t>
  </si>
  <si>
    <t>224-9200-000</t>
  </si>
  <si>
    <t>Bafle p/Bajo Bassman 810 Neo, 8 x 10 Neodynium, 2000 watts program</t>
  </si>
  <si>
    <t>224-9500-000</t>
  </si>
  <si>
    <t>Bafle |  Para Bajo |  Bassman 115 Neo | 1 x 15 Neodynium | 700 watts program</t>
  </si>
  <si>
    <t>226-0005-000</t>
  </si>
  <si>
    <t>Amplificador |  Para Guitarra |  Bassbreaker 007 | 7w | 1x10 Celestion | Valvular</t>
  </si>
  <si>
    <t>226-1005-000</t>
  </si>
  <si>
    <t>Amplificador Cabezal | Para Guitarra |  Bassbreaker 007 | 7w | Valvular</t>
  </si>
  <si>
    <t>226-2005-000</t>
  </si>
  <si>
    <t>Amplificador |  Para Guitarra |  Bassbreaker 15 | 15w | 1x12 Celestion | Valvular</t>
  </si>
  <si>
    <t>226-3005-000</t>
  </si>
  <si>
    <t>Amplificador Cabezal |  Para Guitarra | Bassbreaker 15  Valvular</t>
  </si>
  <si>
    <t>226-4005-000</t>
  </si>
  <si>
    <t>Amplificador |  Para Guitarra |  Bassbreaker 18/30 | 30w | 2x12 Celestion |  Valvular</t>
  </si>
  <si>
    <t>226-5005-000</t>
  </si>
  <si>
    <t>Amplificador |  Para Guitarra |  Bassbreaker 45 | 45w |  2x12 Celestion |  Valvular</t>
  </si>
  <si>
    <t>226-6005-000</t>
  </si>
  <si>
    <t>Amplificador Cabezal | Para Guitarra | Bassbreaker 45  Valvular</t>
  </si>
  <si>
    <t>226-7000-000</t>
  </si>
  <si>
    <t>Bafle |  Para Guitarra | Bassbreaker BB112 Enclosure |   70w | 1x12 | Celestion V-Type de 12” y 8 ohmios | Compatible c/ cabezales y combos Bassbreaker 15 y Bassbreaker 007</t>
  </si>
  <si>
    <t>226-8000-000</t>
  </si>
  <si>
    <t>Bafle |  Para Guitarra | Bassbreaker BB212 Enclosure | 140w | 2x12 | Celestion V-Type de 12" y 8 ohmios | Compatible c/ cabezales y combos Bassbreaker 45 y Bassbreaker 18/30</t>
  </si>
  <si>
    <t>227-1105-000</t>
  </si>
  <si>
    <t>Amplificador |  P/Guitarra Acustica |  Acoustic PRO |  200w (1x12"Neodimio ) | Efectos: Reverb | In Auric. 1/8 | 2 Entradas XLR | 1 Salida XLR | Natural Blonde</t>
  </si>
  <si>
    <t>227-1205-000</t>
  </si>
  <si>
    <t>Amplificador |  P/Guitarra Acustica | Acoustic SFX | 160w (2 x 80) | Parlantes 8" + 6,5" + Twetter | Efectos: Delay-Chorus-Vibrato-Reverb | In Auric. 1/8 | 2 Entradas XLR | 1 Salida XLR | Natural Blonde</t>
  </si>
  <si>
    <t>227-1205-010</t>
  </si>
  <si>
    <t>Amplificador |  P/Guitarra Acustica | Acoustic SFX | 160w (2 x 80) | Parlantes 8" + 6,5" + Twetter | Efectos: Delay-Chorus-Vibrato-Reverb | In Auric. 1/8 | 2 Entradas XLR | 1 Salida XLR | Walnut</t>
  </si>
  <si>
    <t>227-2005-000</t>
  </si>
  <si>
    <t>Amplificador |  Para Guitarra | '68 | Custom Princeton Reverb | 12w | 1x10 Celestion |  Valvular |</t>
  </si>
  <si>
    <t>227-3005-000</t>
  </si>
  <si>
    <t>Amplificador |  Para Guitarra | '68 Twin Reverb | 85w | 2x12 Celestion | Valvular |</t>
  </si>
  <si>
    <t>227-4005-000</t>
  </si>
  <si>
    <t>Amplificador |  Para Guitarra | '68 Deluxe Reverb | 22w | 1x12 Celestion |  Valvular |</t>
  </si>
  <si>
    <t>227-4105-000</t>
  </si>
  <si>
    <t>Amplificador |  Para Guitarra | Tone Master Deluxe Reverb| 100 watts | Modelado Digital | Combo 1x12 Jensen | Black Tolex</t>
  </si>
  <si>
    <t>227-4105-982</t>
  </si>
  <si>
    <t>Amplificador |  Para Guitarra | Tone Master Deluxe Reverb | 100 watts | Modelado Digital | 1x12 Celestion NEO Creamback de 12 " | Blonde Tolex</t>
  </si>
  <si>
    <t>227-4205-000</t>
  </si>
  <si>
    <t>Amplificador |  Para Guitarra | Tone Master Twin Reverb| 200 watts | Modelado Digital | Combo 2x12 Jensen | Black Tolex</t>
  </si>
  <si>
    <t>227-4205-982</t>
  </si>
  <si>
    <t>Amplificador |  Para Guitarra | Twin  Reverb | 200 watts | Modelado Digital | 2x12 Celestion NEO Creamback de 12 " | Blonde Tolex</t>
  </si>
  <si>
    <t>227-5005-000</t>
  </si>
  <si>
    <t>Amplificador |  Para Guitarra | '68 | Custom Vibrolux Reverb | 35w | 2x10 Celestion | Valvular |</t>
  </si>
  <si>
    <t>227-9005-000</t>
  </si>
  <si>
    <t>68 CUSTOM VIBRO CHAMP RVB 220V ARG</t>
  </si>
  <si>
    <t>230-0035-900</t>
  </si>
  <si>
    <t>Amp. P/Guitarra Mustang III 100 watts Trans. 37 Efectos, Fender Fuse (combo 1x12)</t>
  </si>
  <si>
    <t>230-0045-900</t>
  </si>
  <si>
    <t>Amplificador |  Para Guitarra |  Mustang IV | 150w | 2x12 | Trans. 37 Efectos | Fender Fuse</t>
  </si>
  <si>
    <t>230-0405-900</t>
  </si>
  <si>
    <t>Amplificador |  Para Guitarra |  Mustang IV (V2) | 150w | 2x12 | Trans | 37 Efectos | Fender Fuse</t>
  </si>
  <si>
    <t>231-1005-900</t>
  </si>
  <si>
    <t>Amplificador |  Para Guitarra |  Frontman 10G | 10w | 1x6 | eq 2 Bd | Dist | entr. CD</t>
  </si>
  <si>
    <t>231-1300-000</t>
  </si>
  <si>
    <t>Amplificador Mini | Mustang Micro | Para auriculares | Recibe audio por Bluetooth | Salida USB -C |  12 modelos de amplis | 12 Efectos | Indicador luces led |</t>
  </si>
  <si>
    <t>231-1505-900</t>
  </si>
  <si>
    <t>FRONTMAN 20G 220V ARG 0V</t>
  </si>
  <si>
    <t>231-3605-900</t>
  </si>
  <si>
    <t>Amplificador | Para Guitarra Acustica |  Acoustasonic 150 | 150w | Stereo | 2x8 | Entradas guitarra y microfono</t>
  </si>
  <si>
    <t>231-5405-920</t>
  </si>
  <si>
    <t>Amp. p/Bajo Rumble 30, 30W,  Posic Dual Combo/Monitor (Combo 1x10")</t>
  </si>
  <si>
    <t>231-5505-920</t>
  </si>
  <si>
    <t>Amp. p/Bajo Rumble 75, 75w, compr, Till-Back (Combo 1x12")</t>
  </si>
  <si>
    <t>231-5805-920</t>
  </si>
  <si>
    <t>Amp. p/Bajo Rumble 150 Head, 150w, compr, (Cabezal)</t>
  </si>
  <si>
    <t>231-5905-920</t>
  </si>
  <si>
    <t>Amplificador Cabezal | Para Bajo |  Rumble 350 Head | 350w | Compresor |</t>
  </si>
  <si>
    <t>231-6505-910</t>
  </si>
  <si>
    <t>Amplf p/Guit,  FRONTMAN 212R, 100 Watts, 2x12" Reverb, 3 Ch(Clean/Drive/More Drive)c/Pedal Inc</t>
  </si>
  <si>
    <t>233-0205-900</t>
  </si>
  <si>
    <t>Amplificador |  Para Guitarra |  Champion 20 | 20 watts Trans. (Combo 1 x 8) DSP Efectos</t>
  </si>
  <si>
    <t>233-0305-900</t>
  </si>
  <si>
    <t>Amplificador |  Para Guitarra |  Champion 40 | 40w | 1x12 | Trans. | DSP Efectos</t>
  </si>
  <si>
    <t>233-0405-900</t>
  </si>
  <si>
    <t>Amplificador |  Para Guitarra |  Champion 100 | 100w | 2x12 | Transistor | DSP Efectos</t>
  </si>
  <si>
    <t>233-0505-000</t>
  </si>
  <si>
    <t>Amplificador |  Para Guitarra |  Champion 50XL | 50w | 1x12 | Celestion</t>
  </si>
  <si>
    <t>233-1005-900</t>
  </si>
  <si>
    <t>Amp. p/Guitarra Vibro Champ 5 watts Valvular (Combo 1 x 8) DSP</t>
  </si>
  <si>
    <t>233-1105-900</t>
  </si>
  <si>
    <t>Amp. p/Guitarra Super Champ 15 watts Valvular (Combo 1 x 10) DSP</t>
  </si>
  <si>
    <t>234-5105-910</t>
  </si>
  <si>
    <t>Amplif p/Bajo, Bassman 100, 100 watts 1 x 10" + piezo</t>
  </si>
  <si>
    <t>234-5305-910</t>
  </si>
  <si>
    <t>Amplif p/Bajo, Bassman 150, 100 watts 1 x 12" + Piezo</t>
  </si>
  <si>
    <t>235-4005-900</t>
  </si>
  <si>
    <t>Amp. p/Guitarra G-DEC 3 FIFTEEN,15w/Mp3-Wav, SD, soft/grab, Edit. pistas de acompañamiento</t>
  </si>
  <si>
    <t>235-4505-900</t>
  </si>
  <si>
    <t>Amp. p/Guitarra G-DEC 3 THIRTY, 30w, Mp3 y Wav, SD, soft de grab, Edit. pistas de acompañamiento</t>
  </si>
  <si>
    <t>237-0105-900</t>
  </si>
  <si>
    <t>Amplificador | Para Bajo |  Rumble 15 (V3)  | 15W | CD in (Combo 1x8")</t>
  </si>
  <si>
    <t>237-0205-900</t>
  </si>
  <si>
    <t>Amplificador | Para Bajo |  Rumble 25 (V3)  | 25W | CD in |(Combo 1x8")</t>
  </si>
  <si>
    <t>237-0305-900</t>
  </si>
  <si>
    <t>Amplificador | Para Bajo | Rumble 40 (V3)  | 40W | 2 can. | Overdrive | (Combo 1x10")</t>
  </si>
  <si>
    <t>237-0405-900</t>
  </si>
  <si>
    <t>Amplificador |  Para Bajo |  Rumble 100 (V3) | 100w | 1x12 | 2 can | Overdrive | Peso 9.9Kg |</t>
  </si>
  <si>
    <t>237-0505-900</t>
  </si>
  <si>
    <t>Amplificador |  Para Bajo |  Rumble 200 (V3) | 200w | 1x15 | 2 can | Overdrive | Peso 15.6Kg |</t>
  </si>
  <si>
    <t>237-0605-900</t>
  </si>
  <si>
    <t>Amplificador |  Para Bajo |  Rumble 500 (V3) | 500w | 2x10 | 2 can | Overdrive | Peso 15.5Kg |</t>
  </si>
  <si>
    <t>237-0705-900</t>
  </si>
  <si>
    <t>Amplificador | Para Bajo | Rumble 200 HD (V3) | 200W | 2 can. | Overdrive | (Cabezal)</t>
  </si>
  <si>
    <t>237-0805-900</t>
  </si>
  <si>
    <t>Amplificador Cabezal | Para Bajo |  Rumble 500 HD (V3) | 500w | 2 can | Overdrive</t>
  </si>
  <si>
    <t>623-1552-900</t>
  </si>
  <si>
    <t>Amp. P/Guitarra FRONTMAN 25R, 25 Watts, 1x10", Reverb</t>
  </si>
  <si>
    <t>694-3005-900</t>
  </si>
  <si>
    <t>Sistema Portable de Sonido | Passport |  EVENT S2 |  375W | 7 canales ( 4  Mic / Line XLR de 1/4 ", 1 Inst / Línea de 1/4", 1 St 1/4 "/ 1/8" / Bluetooth) | 9 Entradas 4 Lin+xlr, | Reverb</t>
  </si>
  <si>
    <t>694-4005-900</t>
  </si>
  <si>
    <t>PASSPORT VENUE S2, 600W, 220ARG</t>
  </si>
  <si>
    <t>7810330</t>
  </si>
  <si>
    <t>BANNER FENDER AMP. Lona back mate para colgar de 90x190cm, caños + tanza</t>
  </si>
  <si>
    <t>815-1705-000</t>
  </si>
  <si>
    <t>Amplificador |  Para Guitarra |  THE EDGE DELUXE | 220V ARG | Un altavoz Celestion Blue de 15 vatios y 12 | Potenciómetro de volumen de diseño especial</t>
  </si>
  <si>
    <t>816-0505-100</t>
  </si>
  <si>
    <t>Amplificador |  Para Guitarra | '57 Custom Champ | 5w | 1x8 | Valvular | Custom Shop cableado a mano |</t>
  </si>
  <si>
    <t>923-1011-908</t>
  </si>
  <si>
    <t xml:space="preserve">W20 LTD 56 STRAT HVY REL - SFASBL/2TS _x000D_
</t>
  </si>
  <si>
    <t>923-1011-910</t>
  </si>
  <si>
    <t>W20 LTD 56 STRAT HVY REL - SFACAR/2TS</t>
  </si>
  <si>
    <t>923-1011-935</t>
  </si>
  <si>
    <t>Guitarra Electrica | Stratocaster | Relic W20 LTD 60/63 | RWN | SSS | c/Estuche Deluxe | Dirty Shell Pink</t>
  </si>
  <si>
    <t>923-1011-939</t>
  </si>
  <si>
    <t>Guitarra Electrica | Stratocaster | Relic W20 LTD 60/63 | RWN | SSS | c/Estuche Deluxe | Faded Aged Fiesta Red Over Sunburst</t>
  </si>
  <si>
    <t>923-1011-944</t>
  </si>
  <si>
    <t>Guitarra Electrica | Stratocaster | Relic W20 LTD 58 Special | RWN | SSS | c/Estuche Deluxe | India Ivory</t>
  </si>
  <si>
    <t>923-1011-948</t>
  </si>
  <si>
    <t>Guitarra Electrica | Telecaster | Reilc W20 LTD 60 Custom Shop | RWN |  HS | C/ Estuche rigido | Aged Olympic White over 3-Color Sunburst</t>
  </si>
  <si>
    <t>923-1012-534</t>
  </si>
  <si>
    <t>B0 LTD CUNIFE BLACKGUARD TELE HREL-ABS</t>
  </si>
  <si>
    <t>923-1012-540</t>
  </si>
  <si>
    <t>Guitarra Electrica | Stratocaster | Custom Shop S20 LTD DUAL-MAG II Heavy Relic | SSS | c/ Estuche Deluxe | Relic Super Faded Aged 3-Tone Sunburst</t>
  </si>
  <si>
    <t>923-1012-542</t>
  </si>
  <si>
    <t>Guitarra Electrica | Stratocaster | Custom Shop S20 LTD DUAL-MAG II Heavy Relic | SSS | c/ Estuche Deluxe | Heavy Relic Aged Olympic White over 3-Tonet</t>
  </si>
  <si>
    <t>923-1012-558</t>
  </si>
  <si>
    <t>Guitarra Electrica | Telecaster | Custom Shop S20 LTD CUNIFE Heavy Relic | MN | HS |Mic. Custom Shop Texas Special | c/ Estuche Deluxe | Aged Black over 3-Color Sunburst</t>
  </si>
  <si>
    <t>923-1012-560</t>
  </si>
  <si>
    <t>Guitarra Electrica | Telecaster | Custom Shop S20 LTD CUNIFE Heavy Relic | MN | HS |Mic. Custom Shop Texas Special | c/ Estuche Deluxe | Heavy Relic Faded Wide 2-Tone Sunburst</t>
  </si>
  <si>
    <t>923-1012-563</t>
  </si>
  <si>
    <t>Guitarra Electrica | Stratocaster | Custom Shop S20 LTD 56 Heavy Relic | MN | SSS | Mic. Fender Custom Shop Handwound Fat 50s Strat | c/ Estuche Deluxe | Sea Foam Green over 2-Color Sunburst</t>
  </si>
  <si>
    <t>923-1012-564</t>
  </si>
  <si>
    <t>Guitarra Electrica | Stratocaster | Custom Shop S20 LTD 56 Heavy Relic | MN | SSS | Mic. Hand-Wound Fat 50s | c/ Estuche Deluxe  - Aged India Ivory Over 2-Color Sunburst</t>
  </si>
  <si>
    <t>923-1012-622</t>
  </si>
  <si>
    <t>Guitarra Electrica | Stratocaster | Custom Shop S20 LTD 57 Heavy Relic | RWN | SSS | Mic. HW Strat Texas Special | c/ Estuche Deluxe | Desert Sand</t>
  </si>
  <si>
    <t>923-1012-624</t>
  </si>
  <si>
    <t>Guitarra Electrica | Stratocaster | Custom Shop S20 LTD 57 | RWN | SSS | Mic. Hand Wound Texas Special | c/ Estuche Deluxe | Aged Black</t>
  </si>
  <si>
    <t>923-1012-775</t>
  </si>
  <si>
    <t>B1 LTD 1951 TELE SUPHREL - ANBL</t>
  </si>
  <si>
    <t>923-1012-776</t>
  </si>
  <si>
    <t>B1 LTD 1962 STRAT MPL BT JRN - AAZG</t>
  </si>
  <si>
    <t>923-1012-778</t>
  </si>
  <si>
    <t>B1 LTD 1962 STRAT MPL BT JRN - DSPK</t>
  </si>
  <si>
    <t>923-1012-779</t>
  </si>
  <si>
    <t>B1 LTD 1951 HS TELE HVYREL - ABSCB</t>
  </si>
  <si>
    <t>923-1012-781</t>
  </si>
  <si>
    <t>B1 LTD 1951 HS TELE HVYREL - WF2SB</t>
  </si>
  <si>
    <t>923-1012-784</t>
  </si>
  <si>
    <t>B1 1957 STRAT REL - AHLE</t>
  </si>
  <si>
    <t>923-1012-786</t>
  </si>
  <si>
    <t>Guitarra Electrica | Stratocaster | Heavy Relic 1959 | Color : Faded Aged Chocolate 3</t>
  </si>
  <si>
    <t>923-1012-866</t>
  </si>
  <si>
    <t>W21 LTD 1960 TELE CUST HVYREL-ACAR/3TSB</t>
  </si>
  <si>
    <t>923-1012-900</t>
  </si>
  <si>
    <t>B1 1959 P BASS JRN - CH3SB</t>
  </si>
  <si>
    <t>923-1012-904</t>
  </si>
  <si>
    <t>B1 1961 P BASS REL - ASWG</t>
  </si>
  <si>
    <t>923-1012-905</t>
  </si>
  <si>
    <t>B1 1961 P BASS REL - ABLK</t>
  </si>
  <si>
    <t>923-1012-906</t>
  </si>
  <si>
    <t>B1 1961 JAZZ BASS HVREL - 3TSB</t>
  </si>
  <si>
    <t>923-1012-907</t>
  </si>
  <si>
    <t>B1 1961 JAZZ BASS HVREL - AOLW</t>
  </si>
  <si>
    <t>923-1012-913</t>
  </si>
  <si>
    <t>B1 1963 JAGUAR JRN - SFASNB</t>
  </si>
  <si>
    <t>923-1012-917</t>
  </si>
  <si>
    <t>Guitarra Electrica | Stratocaster | Postmodern Journeyman Relic | RWN | SSS | Mics. Custom Shop Hand-Wound Dual-Mag II | c/Estuche Deluxe | Aged Black</t>
  </si>
  <si>
    <t>923-1012-921</t>
  </si>
  <si>
    <t>B1 POMO TELE JRN/CC - WF2SB</t>
  </si>
  <si>
    <t>923-1012-929</t>
  </si>
  <si>
    <t>B1 VINT CUST 68 PAISLEY TELE</t>
  </si>
  <si>
    <t>923-5000-894</t>
  </si>
  <si>
    <t>Guitarra Electrica | Stratocaster | Artist Series | Yngwie Malmsteen | MN | SSS | c/Estuche Deluxe | Vintage White</t>
  </si>
  <si>
    <t>923-5001-063</t>
  </si>
  <si>
    <t>Guitarra Electrica | Telecaster | Relic 2019 LTD 50S | MN | Bigsby | c/Estuche Deluxe | Aged Butterscotch Blonde</t>
  </si>
  <si>
    <t>923-5001-136</t>
  </si>
  <si>
    <t>2020 60 STRAT HVY REL - FASFG</t>
  </si>
  <si>
    <t>923-5001-139</t>
  </si>
  <si>
    <t>Guitarra Electrica | Stratocaster | Reilc 2020 64 JRN | MN | SSS | c/Estuche Deluxe | Faded Aged Sonic Blue</t>
  </si>
  <si>
    <t>923-5001-148</t>
  </si>
  <si>
    <t>Guitarra Electrica | Telecaster | Relic 2020 57 Journeyman  |  MN | Mic Custom Shop Hand-Wound '55 / '56 Single-Coil Tele | C/ Estuche deluxe | Aged White Blonde</t>
  </si>
  <si>
    <t>923-5001-153</t>
  </si>
  <si>
    <t>2020 61 TELE REL - F3TSB</t>
  </si>
  <si>
    <t>923-5001-185</t>
  </si>
  <si>
    <t>Guitarra Electrica | Telecaster | Relic 2020 LTD 60 | RWN | HS | c/Estuche Deluxe | Surf Green Over 3 Color Sunburst</t>
  </si>
  <si>
    <t>923-5001-189</t>
  </si>
  <si>
    <t>Guitarra Electrica | Telecaster | Relic 2020 LTD 72 | MN | HH | Thinline | c/Estuche Deluxe | Faded/Aged 3 Sunburst</t>
  </si>
  <si>
    <t>923-5001-226</t>
  </si>
  <si>
    <t>Guitarra Electrica | Telecaster | Custom Shop W20 LTD 51 | MN | HS | Mic. Seymour Duncan SH-55 | c/Estuche Deluxe | Aged White Blonde</t>
  </si>
  <si>
    <t>923-5001-227</t>
  </si>
  <si>
    <t>Guitarra Electrica | Telecaster | Relic W20 LTD 51 | MN | HS | c/Estuche Deluxe | Aged Black</t>
  </si>
  <si>
    <t>923-5001-261</t>
  </si>
  <si>
    <t>Guitarra Electrica | Telecaster | Relic W20 LTD 72 JRN | MN | HS | c/Estuche Deluxe | Aged White Blonde</t>
  </si>
  <si>
    <t>923-5001-287</t>
  </si>
  <si>
    <t>Guitarra Electrica | Telecaster |  Relic W20 LTD 61 | RWN | C/ Estuche deluxe | Aged Gold Sparkle</t>
  </si>
  <si>
    <t>923-5001-412</t>
  </si>
  <si>
    <t>S20 LTD 69 ROASTED TELE REL - AVWHT</t>
  </si>
  <si>
    <t>923-5001-426</t>
  </si>
  <si>
    <t>B1 1967 STRAT HVYREL - FA3TSB</t>
  </si>
  <si>
    <t>923-5001-428</t>
  </si>
  <si>
    <t>B1 1967 STRAT HVYREL - AVWHT</t>
  </si>
  <si>
    <t>923-5001-431</t>
  </si>
  <si>
    <t>B1 1955 TELE JRN - WF2TSB</t>
  </si>
  <si>
    <t>923-5001-433</t>
  </si>
  <si>
    <t>B1 1960 TELE REL -NATB</t>
  </si>
  <si>
    <t>923-5001-436</t>
  </si>
  <si>
    <t>B1 1960 TELE CUST HVYREL - CH3TSB</t>
  </si>
  <si>
    <t>923-5001-437</t>
  </si>
  <si>
    <t>B1 1960 TELE CUST HVYREL - ABLK/CH3TSB</t>
  </si>
  <si>
    <t>923-5001-449</t>
  </si>
  <si>
    <t>B1 LTD 1951 PBASS SUPHREL - ANBL</t>
  </si>
  <si>
    <t>923-7100-894</t>
  </si>
  <si>
    <t>S20 LTD 63 JAGUAR JRN - F FRD</t>
  </si>
  <si>
    <t>923-7100-899</t>
  </si>
  <si>
    <t>Bajo Electrico | Presicion Bass | Custom Shop S20 LTD 59 JRN 1 MN | 4C | Mic. Hand-wound '57  | c/ Estuche Deluxe | Faded Aged 2-Color Sunburst</t>
  </si>
  <si>
    <t>923-7100-900</t>
  </si>
  <si>
    <t>S20 LTD 51 PBASS SUPHREL - A NBL</t>
  </si>
  <si>
    <t>923-7100-906</t>
  </si>
  <si>
    <t>S20 LTD 57 STRAT HARDTAIL JRN</t>
  </si>
  <si>
    <t>923-7100-925</t>
  </si>
  <si>
    <t>S20 LTD 60 DUALMAG II STRAT</t>
  </si>
  <si>
    <t>FENDER PA</t>
  </si>
  <si>
    <t>C+1774</t>
  </si>
  <si>
    <t xml:space="preserve">Sistema de audio Fender Passport 250 _x000D_
</t>
  </si>
  <si>
    <t>U+5380</t>
  </si>
  <si>
    <t xml:space="preserve">Sistema de audio Fender Passport 250 _x000D_
 _x000D_
 _x000D_
</t>
  </si>
  <si>
    <t>FENDER SPA</t>
  </si>
  <si>
    <t>AT-3</t>
  </si>
  <si>
    <t>Afinador automatico de guitarra AT-3</t>
  </si>
  <si>
    <t>MIC-JAPON</t>
  </si>
  <si>
    <t>Mic. Jazzmaster JAPON</t>
  </si>
  <si>
    <t>001-0108-000</t>
  </si>
  <si>
    <t>Tapa cubre Microfonos | Puente | Para Precision Bass American Vintage/Road Worn/ Serie Classic Bass| No se ajusta a los bajos 5c | No inclusye material de montaje | Cromada</t>
  </si>
  <si>
    <t>001-0660-090</t>
  </si>
  <si>
    <t>Tapa | cromada para arriba del mic | Jazz Bass 60 al 79</t>
  </si>
  <si>
    <t>001-3187-000</t>
  </si>
  <si>
    <t>Clavija Bajo Fender/Schaller 70's  x 1 (una clavija)</t>
  </si>
  <si>
    <t>002-1642-049</t>
  </si>
  <si>
    <t>Pilot Light T47 (2)</t>
  </si>
  <si>
    <t>002-3606-000</t>
  </si>
  <si>
    <t>Zocalo de valvula de 9 pines</t>
  </si>
  <si>
    <t>002-4042-000</t>
  </si>
  <si>
    <t>SWITCH PUSH SPST</t>
  </si>
  <si>
    <t>002-4819-000</t>
  </si>
  <si>
    <t>CAP AE AX 22uF 500V +50%</t>
  </si>
  <si>
    <t>002-4819-049</t>
  </si>
  <si>
    <t>CAP AE AX 22uF 500V +50%-</t>
  </si>
  <si>
    <t>002-4820-000</t>
  </si>
  <si>
    <t>CAP AE AX 47uF 350V 20%</t>
  </si>
  <si>
    <t>002-5821-001</t>
  </si>
  <si>
    <t>DIODE HV FDH-400 SWITCHIN</t>
  </si>
  <si>
    <t>002-6547-000</t>
  </si>
  <si>
    <t>IC QUAD COMPARATOR LM339N</t>
  </si>
  <si>
    <t>002-7873-000</t>
  </si>
  <si>
    <t>CONTROL PCB MNT LIN 30% 25K</t>
  </si>
  <si>
    <t>002-7937-000</t>
  </si>
  <si>
    <t>CONTROL SNAPIN 2K 15A</t>
  </si>
  <si>
    <t>002-7939-000</t>
  </si>
  <si>
    <t>CONTROL SNAPIN 5K 50% DETENT</t>
  </si>
  <si>
    <t>002-7943-000</t>
  </si>
  <si>
    <t>CONTROL SNAPIN 50K 30C TAPER</t>
  </si>
  <si>
    <t>002-7947-000</t>
  </si>
  <si>
    <t>CONTROL SNAPIN 100K 30C TAPER</t>
  </si>
  <si>
    <t>002-7949-000</t>
  </si>
  <si>
    <t>CONTROL SNAPIN 250K 30C TAPER</t>
  </si>
  <si>
    <t>002-8039-000</t>
  </si>
  <si>
    <t>Led Red 5x5mm SLB-55VR3</t>
  </si>
  <si>
    <t>002-8047-000</t>
  </si>
  <si>
    <t>IC OP AMP MC1436/SG1436Y</t>
  </si>
  <si>
    <t>002-8047-049</t>
  </si>
  <si>
    <t>IC OP AMP MC1436/SG1436Y (2)</t>
  </si>
  <si>
    <t>002-8055-000</t>
  </si>
  <si>
    <t>REVERB UNIT 800 ohm 8EB2C1B DN</t>
  </si>
  <si>
    <t>002-8055-049</t>
  </si>
  <si>
    <t>Unidad de reverberacion | Tes resortes de reemplazo de 800 ohmios | Conec. In/out estilo RCA_x000D_
Utilizado en los amplis Blues Junior | Pro 185 | Deco Tone | Stage | 112SE  | Two Tone y Performer 1000</t>
  </si>
  <si>
    <t>002-8114-000</t>
  </si>
  <si>
    <t>XSTR NPN TIP142 TO-218AC</t>
  </si>
  <si>
    <t>002-8115-000</t>
  </si>
  <si>
    <t>XSTR PNP TIP147 TO-218AC</t>
  </si>
  <si>
    <t>002-8120-000</t>
  </si>
  <si>
    <t>IC 4053B TPL 2 CHAN ANLG SW</t>
  </si>
  <si>
    <t>002-8714-000</t>
  </si>
  <si>
    <t>SWITCH PUSH SPDT</t>
  </si>
  <si>
    <t>002-8759-049</t>
  </si>
  <si>
    <t>XSTR NPN 2SA1837/2SC4793 (2)</t>
  </si>
  <si>
    <t>002-8760-000</t>
  </si>
  <si>
    <t>XSTR NPN 2SC4793</t>
  </si>
  <si>
    <t>002-8762-000</t>
  </si>
  <si>
    <t>XSTR PNP 2SA1302 TOP-3L</t>
  </si>
  <si>
    <t>002-8776-000</t>
  </si>
  <si>
    <t>DIODE BIAS BYV26E (cut &amp; form)</t>
  </si>
  <si>
    <t>002-8953-000</t>
  </si>
  <si>
    <t>CAP AE AX 100uF 350V +50%</t>
  </si>
  <si>
    <t>002-9167-049</t>
  </si>
  <si>
    <t>TUBE SOCKET 9 PIN PCB MOUNT (2)</t>
  </si>
  <si>
    <t>002-9672-000</t>
  </si>
  <si>
    <t>IC MN3101 CLOCK GEN/DRIVER</t>
  </si>
  <si>
    <t>002-9690-049</t>
  </si>
  <si>
    <t>DIODE HV 3KV 200MA</t>
  </si>
  <si>
    <t>002-9912-000</t>
  </si>
  <si>
    <t>IC POWER AMP PC1188H 20W</t>
  </si>
  <si>
    <t>003-1087-000</t>
  </si>
  <si>
    <t>CONTROL SNAPIN 25K 2B W/DETEN</t>
  </si>
  <si>
    <t>003-1090-000</t>
  </si>
  <si>
    <t>CONTROL 100K 10A/100K 5C</t>
  </si>
  <si>
    <t>003-1266-000</t>
  </si>
  <si>
    <t>CONTROL RTRY 50K 'B' TAPER</t>
  </si>
  <si>
    <t>003-2219-000</t>
  </si>
  <si>
    <t>Collar Pilot Light</t>
  </si>
  <si>
    <t>003-2925-000</t>
  </si>
  <si>
    <t>DIODE BRIDGE RECTIFIER 35A</t>
  </si>
  <si>
    <t>003-3177-000</t>
  </si>
  <si>
    <t>Led Bi-Color 5 x 5mm Red Green</t>
  </si>
  <si>
    <t>003-3349-000</t>
  </si>
  <si>
    <t>Adapter Speaker Stand</t>
  </si>
  <si>
    <t>003-4719-000</t>
  </si>
  <si>
    <t>CONTROL 50KB SNAP IN</t>
  </si>
  <si>
    <t>003-4720-000</t>
  </si>
  <si>
    <t>CONTROL 100 KB Snap in</t>
  </si>
  <si>
    <t>003-5958-001</t>
  </si>
  <si>
    <t>Brazo de tremolo | Strato Vintage y Classic c/plastico añejado</t>
  </si>
  <si>
    <t>003-6443-000</t>
  </si>
  <si>
    <t>Clavijas | de bajo Fender Standard | 5 cuerdas | (Anterior al 2009)</t>
  </si>
  <si>
    <t>003-7323-000</t>
  </si>
  <si>
    <t>Control Snapin 50K 15A</t>
  </si>
  <si>
    <t>003-7324-000</t>
  </si>
  <si>
    <t>CONTROL 100K 30C SNAP IN</t>
  </si>
  <si>
    <t>003-7597-000</t>
  </si>
  <si>
    <t>CONTROL SNAPIN 250K 30A</t>
  </si>
  <si>
    <t>003-7600-000</t>
  </si>
  <si>
    <t>CONTROL SNAPIN 100K B</t>
  </si>
  <si>
    <t>003-7845-000</t>
  </si>
  <si>
    <t>RES WW BT 5W 10% 47ohm</t>
  </si>
  <si>
    <t>003-8658-000</t>
  </si>
  <si>
    <t>CONTROL RTRY 50K 30C</t>
  </si>
  <si>
    <t>003-8689-001</t>
  </si>
  <si>
    <t>CAP AE AX 47uF 100V 20%</t>
  </si>
  <si>
    <t>003-8690-001</t>
  </si>
  <si>
    <t>CAP AE AX 1.OuF 100V 20%</t>
  </si>
  <si>
    <t>003-8693-001</t>
  </si>
  <si>
    <t>CAP AE AX 47uF 16V 20%</t>
  </si>
  <si>
    <t>003-8929-049</t>
  </si>
  <si>
    <t>Selector de pastillas | Vintage | 5 posiciones | para Stratocaster | vintage o contemporanea</t>
  </si>
  <si>
    <t>003-8993-049</t>
  </si>
  <si>
    <t>Selector de pastillas | Vintage | 3 posiciones | para Stratocaster o Telecaster  | vintage o contemporanea</t>
  </si>
  <si>
    <t>004-0552-000</t>
  </si>
  <si>
    <t>CONTROL 250K 30C</t>
  </si>
  <si>
    <t>004-1080-000</t>
  </si>
  <si>
    <t>CONTROL VERT 10K W/DETENT</t>
  </si>
  <si>
    <t>004-1500-000</t>
  </si>
  <si>
    <t>RES WW BT 5W 10% 4.7ohm</t>
  </si>
  <si>
    <t>004-1510-000</t>
  </si>
  <si>
    <t>CONTROL SNAPIN 25K B</t>
  </si>
  <si>
    <t>004-1511-000</t>
  </si>
  <si>
    <t>CONTROL SNAPIN 250K B DUAL</t>
  </si>
  <si>
    <t>004-1589-000</t>
  </si>
  <si>
    <t>CAP AE AX 47uF 500V +50%-10%</t>
  </si>
  <si>
    <t>004-1701-000</t>
  </si>
  <si>
    <t>JACK PHONE TRANSFER 13A</t>
  </si>
  <si>
    <t>004-7031-000</t>
  </si>
  <si>
    <t>CONTROL SNAPIN 25K 30C TAPER</t>
  </si>
  <si>
    <t>004-7540-000</t>
  </si>
  <si>
    <t>CONTROL SNAPIN 250K 15A</t>
  </si>
  <si>
    <t>004-9028-000</t>
  </si>
  <si>
    <t>CONTROL 1M 2B W/DPDT</t>
  </si>
  <si>
    <t>004-9094-003</t>
  </si>
  <si>
    <t>Manija | Para amplificador Fender | Con logo | Color: Negro</t>
  </si>
  <si>
    <t>004-9401-000</t>
  </si>
  <si>
    <t>Control 1M 10A</t>
  </si>
  <si>
    <t>004-9402-000</t>
  </si>
  <si>
    <t>CONTROL 25K B SNAPIN</t>
  </si>
  <si>
    <t>005-0818-000</t>
  </si>
  <si>
    <t>CONTROL VERT 50K 10C</t>
  </si>
  <si>
    <t>005-1447-049</t>
  </si>
  <si>
    <t>XSTR PNP 2SB1236 (4)</t>
  </si>
  <si>
    <t>005-1448-049</t>
  </si>
  <si>
    <t>XSTR PNP 2SD1857 (6)</t>
  </si>
  <si>
    <t>005-1658-000</t>
  </si>
  <si>
    <t>JACK MONO R/A</t>
  </si>
  <si>
    <t>005-1662-000</t>
  </si>
  <si>
    <t>CONTROL VERT 10KB</t>
  </si>
  <si>
    <t>005-1724-000</t>
  </si>
  <si>
    <t>XSTR NPN MJW21191 TO 247</t>
  </si>
  <si>
    <t>005-1725-000</t>
  </si>
  <si>
    <t>XSTR NPN MJW21192 TO 247</t>
  </si>
  <si>
    <t>005-3153-580</t>
  </si>
  <si>
    <t>BODY,STD TELE MEX AWT</t>
  </si>
  <si>
    <t>005-3450-049</t>
  </si>
  <si>
    <t>JACK STEREO R/A (2)</t>
  </si>
  <si>
    <t>005-3776-000</t>
  </si>
  <si>
    <t>Microfono | Stratocaster '57 | Vintage | Blanco envejecido |</t>
  </si>
  <si>
    <t>005-4417-000</t>
  </si>
  <si>
    <t>XSTR PNP 2SA1294</t>
  </si>
  <si>
    <t>005-4418-000</t>
  </si>
  <si>
    <t>XSTR PNP 2SC3263</t>
  </si>
  <si>
    <t>005-5219-500</t>
  </si>
  <si>
    <t xml:space="preserve">Cuerpo |  Jazz Bass American Standard | “Sin accesorios” | Sunburst </t>
  </si>
  <si>
    <t>005-6254-049</t>
  </si>
  <si>
    <t>Perillas | Para potenciometros | Set 3 botones de plastico para Stratocaster | Color: Blanco</t>
  </si>
  <si>
    <t>005-7664-000</t>
  </si>
  <si>
    <t>Footswitch 2 Botones  Champion CH/EFFECTS</t>
  </si>
  <si>
    <t>005-8290-580</t>
  </si>
  <si>
    <t>BODY J BASS MEX UPG AWT</t>
  </si>
  <si>
    <t>005-8678-002</t>
  </si>
  <si>
    <t>Pickguard | para Telecaster 69 | Thinline | Mex Blanco Perlado</t>
  </si>
  <si>
    <t>005-9889-000</t>
  </si>
  <si>
    <t>JACK STEREO R/A W/MTL BUSH</t>
  </si>
  <si>
    <t>006-0135-100</t>
  </si>
  <si>
    <t>Tremolo | Bigsby | B3C | Zurdo | Cromado</t>
  </si>
  <si>
    <t>006-0139-100</t>
  </si>
  <si>
    <t>Tremolo | Bigsby | B6C | Zurdo | Cromado</t>
  </si>
  <si>
    <t>006-2614-100</t>
  </si>
  <si>
    <t>Cordal | Bigsby | Fijo | B6ST</t>
  </si>
  <si>
    <t>006-2680-049</t>
  </si>
  <si>
    <t>Perillas para amplificador  FM65R / 210R | B50K |Juego de 4</t>
  </si>
  <si>
    <t>006-2681-049</t>
  </si>
  <si>
    <t>INPUT JACK, FM65R/210R, ALL JACKS (2)</t>
  </si>
  <si>
    <t>006-2710-000</t>
  </si>
  <si>
    <t>Tremolo Bigsby B60</t>
  </si>
  <si>
    <t>006-2769-049</t>
  </si>
  <si>
    <t>CONTROL 50k Rumble</t>
  </si>
  <si>
    <t>006-2792-000</t>
  </si>
  <si>
    <t>CONTROL, 1K, LA SERIES</t>
  </si>
  <si>
    <t>006-2796-000</t>
  </si>
  <si>
    <t>KNOB, LA SERIES, 2003</t>
  </si>
  <si>
    <t>006-2804-049</t>
  </si>
  <si>
    <t>CONTROLS, 100K 30C, FM212R/100H (2)</t>
  </si>
  <si>
    <t>006-4063-049</t>
  </si>
  <si>
    <t>Unidad de reverberacion | 4 muelles (4AB3C1B) de repuesto de 8 ohmios con tomas de entrada y salida de estilo RCA</t>
  </si>
  <si>
    <t>006-4465-000</t>
  </si>
  <si>
    <t>Footswitch 3 botones DLX900</t>
  </si>
  <si>
    <t>006-4837-000</t>
  </si>
  <si>
    <t>PCB ASSY MICRO DSP DELUXE 900</t>
  </si>
  <si>
    <t>006-9285-000</t>
  </si>
  <si>
    <t>Footswitch 3 botones Super Sonic</t>
  </si>
  <si>
    <t>006-9524-049</t>
  </si>
  <si>
    <t>CONTROL 50k 30C FM65R</t>
  </si>
  <si>
    <t>006-9525-049</t>
  </si>
  <si>
    <t>CONTROL, 50K, 15A, FM65R/210R (2)</t>
  </si>
  <si>
    <t>006-9526-049</t>
  </si>
  <si>
    <t>CONTROL 100k 30C FM65R</t>
  </si>
  <si>
    <t>006-9527-049</t>
  </si>
  <si>
    <t>CONTROL 100KB FM65R</t>
  </si>
  <si>
    <t>006-9528-049</t>
  </si>
  <si>
    <t>CONTROL 25KB FM65R</t>
  </si>
  <si>
    <t>006-9529-000</t>
  </si>
  <si>
    <t>CONTROL, 100K B FM212R/100H</t>
  </si>
  <si>
    <t>006-9532-049</t>
  </si>
  <si>
    <t>CONTROLS, 50K B, FM212R/100H (2)</t>
  </si>
  <si>
    <t>006-9533-049</t>
  </si>
  <si>
    <t>CONTROLS, 5K 15A, FM212R/100H (2)</t>
  </si>
  <si>
    <t>006-9558-100</t>
  </si>
  <si>
    <t>Tremolo | Bigsby | B3CBST | Cromado</t>
  </si>
  <si>
    <t>006-9889-000</t>
  </si>
  <si>
    <t>JACK, LA SERIES, 2005</t>
  </si>
  <si>
    <t>006-9993-049</t>
  </si>
  <si>
    <t>CONTROL 50k 1A SPLN</t>
  </si>
  <si>
    <t>006-9994-049</t>
  </si>
  <si>
    <t>CONTROL 100k 30C SPLN</t>
  </si>
  <si>
    <t>006-9995-049</t>
  </si>
  <si>
    <t>CONTROL 250k 30C SPLN</t>
  </si>
  <si>
    <t>007-0004-000</t>
  </si>
  <si>
    <t>GP XSTR N-CH JFET J112 TO-92</t>
  </si>
  <si>
    <t>007-0065-000</t>
  </si>
  <si>
    <t>GP PCB ASSY MIXER</t>
  </si>
  <si>
    <t>007-0067-000</t>
  </si>
  <si>
    <t>GP JACK 1/4 PCB STEREO</t>
  </si>
  <si>
    <t>007-0104-000</t>
  </si>
  <si>
    <t>GP PCB ASSY REVERB</t>
  </si>
  <si>
    <t>007-0106-000</t>
  </si>
  <si>
    <t>GP XSTR NPN MPSA06 TO-92</t>
  </si>
  <si>
    <t>007-0107-000</t>
  </si>
  <si>
    <t>GP XSTR NPN MPSA56 TO-92</t>
  </si>
  <si>
    <t>007-0108-000</t>
  </si>
  <si>
    <t>GP XSTR NPN MPSA43 TO-92</t>
  </si>
  <si>
    <t>007-0109-000</t>
  </si>
  <si>
    <t>GP XSTR NPN MPSA93 TO-92</t>
  </si>
  <si>
    <t>007-0110-000</t>
  </si>
  <si>
    <t>GP XSTR NPN BD139 TO-126</t>
  </si>
  <si>
    <t>007-0111-000</t>
  </si>
  <si>
    <t>GP XSTR NPN BD140 TO-126</t>
  </si>
  <si>
    <t>007-0113-000</t>
  </si>
  <si>
    <t>GO XSTR PNP 2SA1962 (O) TO-3P</t>
  </si>
  <si>
    <t>007-0114-000</t>
  </si>
  <si>
    <t>GP DIODE ZEN 30V 1/2W 5%</t>
  </si>
  <si>
    <t>007-0155-000</t>
  </si>
  <si>
    <t>GP LED GREEN 3MM DIFFUSED</t>
  </si>
  <si>
    <t>007-0156-000</t>
  </si>
  <si>
    <t>GP LED RED 3MM DIFFUSED</t>
  </si>
  <si>
    <t>007-0172-000</t>
  </si>
  <si>
    <t>IC REGULATOR +15V</t>
  </si>
  <si>
    <t>007-0173-000</t>
  </si>
  <si>
    <t>IC REGULATOR -15V</t>
  </si>
  <si>
    <t>007-0174-000</t>
  </si>
  <si>
    <t>DIODE 1N4001</t>
  </si>
  <si>
    <t>007-0175-000</t>
  </si>
  <si>
    <t>DIODE RECTIFIER BRIDGE BR 108</t>
  </si>
  <si>
    <t>007-0176-000</t>
  </si>
  <si>
    <t>DIODE MUR1540 FAST REC</t>
  </si>
  <si>
    <t>007-0177-000</t>
  </si>
  <si>
    <t>DIODE ZENER 18V 1/2W 5%</t>
  </si>
  <si>
    <t>007-0178-000</t>
  </si>
  <si>
    <t>GP XSTR POWER FET IRF840</t>
  </si>
  <si>
    <t>007-0179-000</t>
  </si>
  <si>
    <t>XSTR NPN 2N3904 TO-92</t>
  </si>
  <si>
    <t>007-0180-000</t>
  </si>
  <si>
    <t>XSTR NPN 2N3906 TO-92</t>
  </si>
  <si>
    <t>007-0433-000</t>
  </si>
  <si>
    <t>GP RES CF 2W 5% 3.3R</t>
  </si>
  <si>
    <t>007-0505-000</t>
  </si>
  <si>
    <t>GP  XSTR PWR FET 2SK1058 TO 3P</t>
  </si>
  <si>
    <t>007-0506-000</t>
  </si>
  <si>
    <t>GP XSTR PWR FET 2SJ162 TO-3P</t>
  </si>
  <si>
    <t>007-1014-049</t>
  </si>
  <si>
    <t>STD BRIDGE ASSY RH SGGB VTCRB</t>
  </si>
  <si>
    <t>007-1359-000</t>
  </si>
  <si>
    <t>Footswitch 2 Botones FM65DSP/Super-Champ XD Nuevos Champion</t>
  </si>
  <si>
    <t>007-3107-000</t>
  </si>
  <si>
    <t>Pickguard | para Telecaster | Vintage Hot Rod 52 | Negro</t>
  </si>
  <si>
    <t>007-3618-000</t>
  </si>
  <si>
    <t>JACK, 6.3 OUTPUT</t>
  </si>
  <si>
    <t>007-4131-000</t>
  </si>
  <si>
    <t>Pickguard | para Jazz Bass |  American Series | 4cdas|  Tortoise Shel  10 agujeros</t>
  </si>
  <si>
    <t>007-4255-000</t>
  </si>
  <si>
    <t>NECK AS J BASS UPGRD RW</t>
  </si>
  <si>
    <t>007-4349-000</t>
  </si>
  <si>
    <t>Block de tremolo | American Standard | desde 2008-</t>
  </si>
  <si>
    <t>007-9972-000</t>
  </si>
  <si>
    <t>PCB ASSY, PWR AMP PASSPORT PRO300</t>
  </si>
  <si>
    <t>007-9988-000</t>
  </si>
  <si>
    <t>PCBA INPUT 150PRO</t>
  </si>
  <si>
    <t>007-9989-000</t>
  </si>
  <si>
    <t>PCBA MIXER 150PRO</t>
  </si>
  <si>
    <t>007-9990-000</t>
  </si>
  <si>
    <t>PCB ASSY, PWR AMP PASSPORT PRO150</t>
  </si>
  <si>
    <t>008-0075-000</t>
  </si>
  <si>
    <t>Clavijas Vintage con traba, Strato/Tele set x 6</t>
  </si>
  <si>
    <t>008-0234-000</t>
  </si>
  <si>
    <t>Pickguard | Telecaster Paisley | tranp | con Rosa</t>
  </si>
  <si>
    <t>008-0330-000</t>
  </si>
  <si>
    <t>Pickguard | Jaguar Bass | Mint Green</t>
  </si>
  <si>
    <t>009-0839-000</t>
  </si>
  <si>
    <t>Controlador Rock Band 3 | MIDI BOX - XBOX | Midi Pro Adapter Rock Band 3 Wii | Bateria | Teclado | Guitar</t>
  </si>
  <si>
    <t>009-0841-000</t>
  </si>
  <si>
    <t>Controlador Rock Band 3 | MIDI BOX - WII |</t>
  </si>
  <si>
    <t>009-1104-000</t>
  </si>
  <si>
    <t>Pickguard | para Stratocaster | American Standard | 2 mics Humbuckers (HH) | Negro</t>
  </si>
  <si>
    <t>009-3602-049</t>
  </si>
  <si>
    <t>Interruptor | Para Telecaster | Vintage | Color: Black</t>
  </si>
  <si>
    <t>023-0103-005</t>
  </si>
  <si>
    <t>Fuente multipedal | Engien Room LVL5 | 5 salidas de 9v | cables incluidos | Transformador 220v NO incluido</t>
  </si>
  <si>
    <t>023-0103-008</t>
  </si>
  <si>
    <t>Fuente multipedal | Engien Room LVL8 | 8 salidas de 9v | cables incluidos | Transformador 220v NO incluido</t>
  </si>
  <si>
    <t>023-4500-004</t>
  </si>
  <si>
    <t>Pedal de efecto | P/Guitarra electrica | Phaser</t>
  </si>
  <si>
    <t>023-4500-005</t>
  </si>
  <si>
    <t>Pedal de efecto | P/Bajo | Sub-lime bass fuzz |</t>
  </si>
  <si>
    <t>023-4507-000</t>
  </si>
  <si>
    <t>Pedal de efecto | P/Guitarra electrica |  Yngwie Malmsteen overdrive | true bypass</t>
  </si>
  <si>
    <t>023-4530-000</t>
  </si>
  <si>
    <t>Pedal de efecto | P/Guitarra electrica | Level set buffer | control de nivel y frecuencia de agudos | mute de pedal para afinar | botones con led |</t>
  </si>
  <si>
    <t>023-4531-000</t>
  </si>
  <si>
    <t>Pedal de efecto | P/Guitarra electrica | The bends | compressor | dos vías de audio | control de mezclas | botones iluminados por led</t>
  </si>
  <si>
    <t>023-4532-000</t>
  </si>
  <si>
    <t>Pedal de efecto | P/Guitarra electrica | Marine layer reverb | reverb time | pre delay  | hall y room | botones iluminados por led</t>
  </si>
  <si>
    <t>023-4533-000</t>
  </si>
  <si>
    <t>Pedal de efecto | P/Guitarra electrica | Santa ana overdrive | tecnología fet | entrada dinámica | botones iluminados por led</t>
  </si>
  <si>
    <t>023-4534-000</t>
  </si>
  <si>
    <t>Pedal de efecto | P/Guitarra electrica | Pugilist distortion | dos canales de ganancia | control de mezcla | controles de tono</t>
  </si>
  <si>
    <t>023-4535-000</t>
  </si>
  <si>
    <t>Pedal de efecto | P/Guitarra electrica | Mirror image delay | varios tipo de delay | octava añadida | alargamiento del delay</t>
  </si>
  <si>
    <t>023-4536-000</t>
  </si>
  <si>
    <t>Pedal de efecto | P/Guitarra electrica | Engager boost | eq 3 bandas | led</t>
  </si>
  <si>
    <t>023-4537-000</t>
  </si>
  <si>
    <t>Pedal de efecto | P/Guitarra electrica | Full moon distortion | eq 3 bandas | led |</t>
  </si>
  <si>
    <t>023-4538-000</t>
  </si>
  <si>
    <t>Pedal de efecto | P/bajo | Downtown express | multi efectos de graves | compresor | led</t>
  </si>
  <si>
    <t>023-4539-000</t>
  </si>
  <si>
    <t>Pedal de efecto | P/Guitarra electrica | Mtg tube distortion | 3eq | luz led</t>
  </si>
  <si>
    <t>023-4540-000</t>
  </si>
  <si>
    <t>Pedal de efecto | P/Guitarra electrica | Bubbler chorus effects | luz de led</t>
  </si>
  <si>
    <t>023-4541-000</t>
  </si>
  <si>
    <t>Pedal de efecto | P/Guitarra electrica | Tre-verb tremolo/reverb pedal | led</t>
  </si>
  <si>
    <t>023-4543-000</t>
  </si>
  <si>
    <t>Pedal de efecto | P/Guitarra electrica | The pinwheel rotary speaker emulator | led</t>
  </si>
  <si>
    <t>023-4570-000</t>
  </si>
  <si>
    <t>HAMMERTONE DISTORTION</t>
  </si>
  <si>
    <t>023-4571-000</t>
  </si>
  <si>
    <t>HAMMERTONE OVERDRIVE</t>
  </si>
  <si>
    <t>023-4572-000</t>
  </si>
  <si>
    <t>HAMMERTONE DELAY</t>
  </si>
  <si>
    <t>023-4573-000</t>
  </si>
  <si>
    <t>HAMMERTONE REVERB</t>
  </si>
  <si>
    <t>023-4574-000</t>
  </si>
  <si>
    <t>HAMMERTONE FUZZ</t>
  </si>
  <si>
    <t>023-4575-000</t>
  </si>
  <si>
    <t>HAMMERTONE METAL</t>
  </si>
  <si>
    <t>023-4576-000</t>
  </si>
  <si>
    <t>HAMMERTONE CHORUS</t>
  </si>
  <si>
    <t>023-4577-000</t>
  </si>
  <si>
    <t>HAMMERTONE SPACE DELAY</t>
  </si>
  <si>
    <t>023-4578-000</t>
  </si>
  <si>
    <t>HAMMERTONE FLANGER</t>
  </si>
  <si>
    <t>023-9978-000</t>
  </si>
  <si>
    <t>Afinador | Cromatico | FT-1 Profesional de Clip</t>
  </si>
  <si>
    <t>023-9978-100</t>
  </si>
  <si>
    <t>Afinador | FCT-012 | De Clip| Color | Cromatico | Pantalla LCD | Gira 360°</t>
  </si>
  <si>
    <t>023-9979-002</t>
  </si>
  <si>
    <t>Afinador | Clip | Para Guitarra y Bajo | Bullet Tuner | Orientable 360°</t>
  </si>
  <si>
    <t>023-9979-004</t>
  </si>
  <si>
    <t>Afinador | Cromatico | T/Pinza | Mini headstock | Pantalla a color | Fiesta Red</t>
  </si>
  <si>
    <t>023-9979-005</t>
  </si>
  <si>
    <t>Afinador | Cromatico | T/Pinza | Mini headstock | Pantalla a color | Surf Green</t>
  </si>
  <si>
    <t>023-9979-006</t>
  </si>
  <si>
    <t>Afinador | Cromatico | T/Pinza | Mini headstock | Pantalla a color | Dafne Blue</t>
  </si>
  <si>
    <t>023-9988-302</t>
  </si>
  <si>
    <t>Afinador de guitarra AG-6G  Azul Sparkle</t>
  </si>
  <si>
    <t>023-9989-124</t>
  </si>
  <si>
    <t>AX-12, Afinador Cromático,  Plata</t>
  </si>
  <si>
    <t>023-9992-502</t>
  </si>
  <si>
    <t>Afinador-Metronomo MT-1000 Azul</t>
  </si>
  <si>
    <t>023-9992-509</t>
  </si>
  <si>
    <t>Afinador | Metronomo MT-1000 | Rojo</t>
  </si>
  <si>
    <t>0271000</t>
  </si>
  <si>
    <t>5 in 1 KIT" polish/ franela/ manija cda./ puas</t>
  </si>
  <si>
    <t>071-3202-060</t>
  </si>
  <si>
    <t>EQ 30+30 EQUALIZADOR</t>
  </si>
  <si>
    <t>072-0000-013</t>
  </si>
  <si>
    <t>Cuerda suelta Fender acero lisa .013 x 1 Ball End</t>
  </si>
  <si>
    <t>072-0000-014</t>
  </si>
  <si>
    <t>Cuerda suelta Fender acero lisa .014 x 1 Ball End (MC x 12)</t>
  </si>
  <si>
    <t>072-0150-026</t>
  </si>
  <si>
    <t>Cuerda suelta Fender Entorchada .026 x 1 Orig. Nickel (MC x 6)</t>
  </si>
  <si>
    <t>072-0250-036</t>
  </si>
  <si>
    <t>Cuerda suelta Fender Entorchada .036 x1 Nick plated (MC x 6)</t>
  </si>
  <si>
    <t>072-0250-046</t>
  </si>
  <si>
    <t>Cuerda suelta Fender Entorchada .046 x1 Nick plated (MC x 6)</t>
  </si>
  <si>
    <t>073-0050-002</t>
  </si>
  <si>
    <t>Encordado 50XL Electrica Flat (Lisas) 011-050</t>
  </si>
  <si>
    <t>073-0050-403</t>
  </si>
  <si>
    <t>Encordado |  Para Guitarra Electrica | 50L Flat (Lisas) | 012-052</t>
  </si>
  <si>
    <t>073-0060-402</t>
  </si>
  <si>
    <t>Encordado | Para Guitarra Acustica |  60XL | Bronce Fosforado |  010-048 (MC x 12)</t>
  </si>
  <si>
    <t>073-0060-408</t>
  </si>
  <si>
    <t>Encordado p/Guit Acustica, 60M, Bronce Fosforado, 013-056</t>
  </si>
  <si>
    <t>073-0070-402</t>
  </si>
  <si>
    <t>Encordado |  Para Guitarra Acustica | 70XL Bronce | 80/20 | 010-.048 (MC x 12)</t>
  </si>
  <si>
    <t>073-0070-423</t>
  </si>
  <si>
    <t>Encordado p/Guit. Acust. 70-12L Bronce 80/20 .010-.048 12 cuerdas</t>
  </si>
  <si>
    <t>073-0100-400</t>
  </si>
  <si>
    <t>Encordado |  Para Guitarra Clasica | Nylon | 100 Clear/Plata | 028-.043 (MC x 12)</t>
  </si>
  <si>
    <t>073-0150-403</t>
  </si>
  <si>
    <t>Encordado | Para Guitarra Electrica  | 150L  | Pure Nickel | 009-042 | Ball End (MC x 12)</t>
  </si>
  <si>
    <t>073-0150-406</t>
  </si>
  <si>
    <t>Encordado | Para Guitarra Electrica | 150R | Pure Nickel | 010-046 | Ball End (MC x 12)</t>
  </si>
  <si>
    <t>073-0250-001</t>
  </si>
  <si>
    <t>Encordado |  Para Guitarra Electrica |  250SL Nickel Plated Steel | 008-.038 Ball End</t>
  </si>
  <si>
    <t>073-0250-309</t>
  </si>
  <si>
    <t>Encordado |  Para Guitarra Electrica |  250L Nickel Plated Steel | 009-.042 Ball End (MC-Pack x 3)</t>
  </si>
  <si>
    <t>073-0250-310</t>
  </si>
  <si>
    <t>Encordado |  Para Guitarra Electrica | ST250R | Nickel Plated Steel | 010-046 | Ball End (MC-Pack x 3)</t>
  </si>
  <si>
    <t>073-0250-403</t>
  </si>
  <si>
    <t>Encordado |  Para Guitarra Electrica |  250L Nickel Plated Steel | 009-.042 Ball End (MC x 12)</t>
  </si>
  <si>
    <t>073-0250-406</t>
  </si>
  <si>
    <t>Encordado |  Para Guitarra Electrica |  250R Nickel Plated Steel | 010-.046 Ball End (MC x 12)</t>
  </si>
  <si>
    <t>073-0250-408</t>
  </si>
  <si>
    <t>Encordado |  Para Guitarra Electrica |  250M Nickel Plated Steel | 011-.049 Ball End (MC x 12)</t>
  </si>
  <si>
    <t>073-0250-409</t>
  </si>
  <si>
    <t>Encordado |  Para Guitarra Electrica |  250H Nickel Plated Steel | 012-.052 Ball End</t>
  </si>
  <si>
    <t>073-0250-411</t>
  </si>
  <si>
    <t>Encordado |  Para Guitarra Electrica |  250JM Nickel Plated Steel | 013-.056 Ball End</t>
  </si>
  <si>
    <t>073-0250-806</t>
  </si>
  <si>
    <t>SETS x 3 Encordados 250R 10-46 + FREE BASEBALL</t>
  </si>
  <si>
    <t>073-0350-403</t>
  </si>
  <si>
    <t>Encordado |  Para Guitarra Electrica |  350L Stainless Steel | 009-.042 Ball End (MC x 12)</t>
  </si>
  <si>
    <t>073-0350-406</t>
  </si>
  <si>
    <t>Encordado |  Para Guitarra Electrica |  350R Stainless Steel | 010-.046 Ball End (MC x 12)</t>
  </si>
  <si>
    <t>073-3150-401</t>
  </si>
  <si>
    <t>Encordado |  Para Guitarra Electrica | 3150SL | Pure Nickel Bullet End | 008-038 (MC x 12)</t>
  </si>
  <si>
    <t>073-3250-407</t>
  </si>
  <si>
    <t>Encordado |  Para Guitarra Electrica |  3250RH | Bullet | NPS 010-052 | Bullet End (MCx12)</t>
  </si>
  <si>
    <t>073-5250-403</t>
  </si>
  <si>
    <t>Encordado |  Para Bajo |  Electrico |  NPS 5250ML | 045-100</t>
  </si>
  <si>
    <t>073-7250-403</t>
  </si>
  <si>
    <t>Encordado |  Para Bajo |  Electrico |  7250L | Nickel Plated Steel | .040-.100 | 4 cuerdas</t>
  </si>
  <si>
    <t>073-7250-406</t>
  </si>
  <si>
    <t>Encordado |  Para Bajo |  Electrico |  7250M | Nickel Plated Steel .045-.105, 4 cuerdas</t>
  </si>
  <si>
    <t>073-7250-606</t>
  </si>
  <si>
    <t>Encordado |  Para Bajo |  Electrico |  7250-6M | Nickel Plated Steel | .030-.130 | 6 cuerdas</t>
  </si>
  <si>
    <t>073-7350-003</t>
  </si>
  <si>
    <t>Encordado p/Bajo Elect. 7350L Stainless Steel .040-.100, 4 cuerdas(MC x 6)</t>
  </si>
  <si>
    <t>073-7350-405</t>
  </si>
  <si>
    <t>Encordado |  Para Bajo |  Electrico |  7350ML | Stainless Steel .045-.100, 4 cuerdas</t>
  </si>
  <si>
    <t>073-7350-406</t>
  </si>
  <si>
    <t>Encordado |  Para Bajo |  Electrico |  7350M | Stainless Steel .045-.105, 4 cuerdas</t>
  </si>
  <si>
    <t>073-8250-406</t>
  </si>
  <si>
    <t>Encordado |  Para Bajo |  Electrico |  NPS 8250M | 045-110TW</t>
  </si>
  <si>
    <t>098-0351-300</t>
  </si>
  <si>
    <t>Pua 351 Carey Cel Medium x unidad (MC x 144unid)</t>
  </si>
  <si>
    <t>098-0351-306</t>
  </si>
  <si>
    <t>Pua | 351 | Pack x144 | Medium | Color: Black</t>
  </si>
  <si>
    <t>098-0351-350</t>
  </si>
  <si>
    <t>Pua 351 Confetti Cel Medium x unidad (MC x 144unid)</t>
  </si>
  <si>
    <t>098-0351-380</t>
  </si>
  <si>
    <t>Pua 351 White Cel Medium x unidad (MC x 144unid)</t>
  </si>
  <si>
    <t>098-0351-580</t>
  </si>
  <si>
    <t>Pua 351 White Cel Heavy x unidad (MC x 144unid)</t>
  </si>
  <si>
    <t>098-0351-750</t>
  </si>
  <si>
    <t>Pua 351 Confeti Cel Thin x unidad  (MC x 12)</t>
  </si>
  <si>
    <t>098-0351-809</t>
  </si>
  <si>
    <t>Pua 351 Red Moto Cel Medium x unidad  (MC x 12)</t>
  </si>
  <si>
    <t>098-0351-843</t>
  </si>
  <si>
    <t>Pua 351 Black Moto Cel Medium x unidad  (MC x 12)</t>
  </si>
  <si>
    <t>098-0351-857</t>
  </si>
  <si>
    <t>Pua 351 Abalone Cel Medium x unidad  (MC x 12)</t>
  </si>
  <si>
    <t>098-0351-871</t>
  </si>
  <si>
    <t>Pua 351 Green Moto Cel Medium x unidad  (MC x 12)</t>
  </si>
  <si>
    <t>098-0351-876</t>
  </si>
  <si>
    <t>Pua 351 Purple Moto Cel Medium x unidad  (MC x 12)</t>
  </si>
  <si>
    <t>098-0351-908</t>
  </si>
  <si>
    <t>Pua 351 Ocean Turquoise Cel Heavy x unidad  (MC x 12)</t>
  </si>
  <si>
    <t>098-0351-909</t>
  </si>
  <si>
    <t>Pua 351 Red Moto Cel Heavy x unidad  (MC x 12)</t>
  </si>
  <si>
    <t>098-0351-943</t>
  </si>
  <si>
    <t>Pua 351 Black Moto Cel Heavy x unidad  (MC x 12)</t>
  </si>
  <si>
    <t>098-0351-957</t>
  </si>
  <si>
    <t>Pua 351 Abolone Cel Heavy x unidad  (MC x 12)</t>
  </si>
  <si>
    <t>098-0351-971</t>
  </si>
  <si>
    <t>Pua 351 Green Moto Cel Heavy x unidad  (MC x 12)</t>
  </si>
  <si>
    <t>098-1351-557</t>
  </si>
  <si>
    <t>Pua 351 California Clear Heavy Surf Green x unidad (MC x 144unid)</t>
  </si>
  <si>
    <t>098-2351-302</t>
  </si>
  <si>
    <t>351 Shape Premium Picks, Medium, Blue Moto, 144 Count</t>
  </si>
  <si>
    <t>098-2351-308</t>
  </si>
  <si>
    <t>Pua | 351 | Pack x144 | Medium | Color: Ocean Turquoise</t>
  </si>
  <si>
    <t>098-2351-357</t>
  </si>
  <si>
    <t>Pua | 351 | Pack x144 | Medium | Color: Abalone</t>
  </si>
  <si>
    <t>099-0112-006</t>
  </si>
  <si>
    <t>Cable Fender Tone-Master 4 m, Plug derecho-Plug angular, Black</t>
  </si>
  <si>
    <t>099-0205-010</t>
  </si>
  <si>
    <t>Banqueta Bar con logo Fender de 30 pulgadas</t>
  </si>
  <si>
    <t>099-0205-020</t>
  </si>
  <si>
    <t>Banqueta | Bar con logo Fender | altura: 24 pulgadas</t>
  </si>
  <si>
    <t>099-0230-010</t>
  </si>
  <si>
    <t>Banqueta | Bar con logo Fender | Custom Shop | altura: 30 pulgadas</t>
  </si>
  <si>
    <t>099-0230-020</t>
  </si>
  <si>
    <t>Banqueta | Bar con logo Fender | Custom Shop | 24 pulgadas</t>
  </si>
  <si>
    <t>099-0263-000</t>
  </si>
  <si>
    <t>Destapador | de pared | Abre botellas fabricado por Brown Mfg. Co | "Play Fender Since 1946" en la parte superior | 2 tornillos de montaje incluidos</t>
  </si>
  <si>
    <t>099-0410-009</t>
  </si>
  <si>
    <t>Cable California 3 metros Candy Apple Red</t>
  </si>
  <si>
    <t>099-0418-009</t>
  </si>
  <si>
    <t>Cable California 6 metros Candy Apple Red</t>
  </si>
  <si>
    <t>099-0418-057</t>
  </si>
  <si>
    <t>Cable California 6 metros Surf Green</t>
  </si>
  <si>
    <t>099-0501-000</t>
  </si>
  <si>
    <t>Pulidor | Guitar Polish | Spray p/Guitarra-Bajo | Compatible con todas las pinturas</t>
  </si>
  <si>
    <t>099-0510-002</t>
  </si>
  <si>
    <t>Cable | California | Plug-Plug | 3m | color:  Lake Placid Blue</t>
  </si>
  <si>
    <t>099-0510-009</t>
  </si>
  <si>
    <t>Cable | California | Plug-Plug | 3m | color: Candy Apple Red</t>
  </si>
  <si>
    <t>099-0510-057</t>
  </si>
  <si>
    <t>Cable | California | Plug-Plug | 3m | color: Surf Green</t>
  </si>
  <si>
    <t>099-0515-002</t>
  </si>
  <si>
    <t>Cable | California Series | Plug-Plug | 4,5mts | color: Lake Placid Blue</t>
  </si>
  <si>
    <t>099-0515-009</t>
  </si>
  <si>
    <t>Cable | California Series | Plug-Plug | 4,5mts | color: Candy Apple Red</t>
  </si>
  <si>
    <t>099-0515-057</t>
  </si>
  <si>
    <t>Cable | California Series | Plug-Plug | 4,5mts | color: Surf Green</t>
  </si>
  <si>
    <t>099-0520-002</t>
  </si>
  <si>
    <t>Cable | California Series | Plug-Plug | 6mts | color: Lake Placid Blue</t>
  </si>
  <si>
    <t>099-0520-009</t>
  </si>
  <si>
    <t>Cable | California Series | Plug-Plug | 6mts | color: Candy Apple Red</t>
  </si>
  <si>
    <t>099-0520-057</t>
  </si>
  <si>
    <t>Cable | California Series | Plug-Plug | 6mts | color: Surf Green</t>
  </si>
  <si>
    <t>099-0521-100</t>
  </si>
  <si>
    <t>Limpia Cuerdas | Speed Slick | Restaura y prolonga la vida de las cuerdas | Diseño ergonómico y compacto</t>
  </si>
  <si>
    <t>099-0536-000</t>
  </si>
  <si>
    <t>Limpiador | Guitar Polish | Elimina residuos y suciedad | Aumenta el brillo |  seguro para todas las pinturas.</t>
  </si>
  <si>
    <t>099-0537-000</t>
  </si>
  <si>
    <t>Limpiador | Guitar Cleaner 2 OZ | Elimina oxido, cera, huellas, manchas y suciedad | seguro para todas las pinturas.</t>
  </si>
  <si>
    <t>099-0600-002</t>
  </si>
  <si>
    <t>Cable Fender Koilcord Espiralado 4.5 m, Plug derecho-Plug angular, Blanco</t>
  </si>
  <si>
    <t>099-0600-003</t>
  </si>
  <si>
    <t>Cable Fender Koilcord Espiralado 9.15 m, Plug derecho-Plug angular, Blanco</t>
  </si>
  <si>
    <t>099-0601-051</t>
  </si>
  <si>
    <t>Correa | Cebra | Estampado animal con piel sintética 2" | c/Logo "F" | Blanco y Negro</t>
  </si>
  <si>
    <t>099-0601-052</t>
  </si>
  <si>
    <t>Correa | Tigre | Estampado animal con piel sintética 2" | c/Logo "F" | Negro y Naranja</t>
  </si>
  <si>
    <t>099-0601-053</t>
  </si>
  <si>
    <t>Correa | Leopardo | Estampado animal con piel sintética 2" | c/Logo "F" | Amarillo y Negro</t>
  </si>
  <si>
    <t>099-0606-049</t>
  </si>
  <si>
    <t>Correa Negra de Polyester de 2" (PACK x 12)</t>
  </si>
  <si>
    <t>099-0620-000</t>
  </si>
  <si>
    <t>Morsa | c/microafinador | p/guitarra | c/tremolo Standard | Vintage</t>
  </si>
  <si>
    <t>099-0629-001</t>
  </si>
  <si>
    <t>Correa | The Quick Grip | Super suave con extremo de bloqueo de agarre rapido | Logo Fender | Marron</t>
  </si>
  <si>
    <t>099-0629-005</t>
  </si>
  <si>
    <t>Correa | The Quick Grip | Super suave con extremo de bloqueo de agarre rapido | Logo Fender | Blanco</t>
  </si>
  <si>
    <t>099-0629-007</t>
  </si>
  <si>
    <t>Correa | The Quick Grip | Super suave con extremo de bloqueo de agarre rapido|Tweed</t>
  </si>
  <si>
    <t>099-0629-008</t>
  </si>
  <si>
    <t>Correa | The Quick Grip | Super suave con extremo de bloqueo de agarre rapido | Logo Fender | Blanco y Negro</t>
  </si>
  <si>
    <t>099-0629-009</t>
  </si>
  <si>
    <t>Correa | The Quick Grip | Super suave con extremo de bloqueo de agarre rapido | Polypro Negro</t>
  </si>
  <si>
    <t>099-0629-010</t>
  </si>
  <si>
    <t>Correa | The Quick Grip | Super suave con extremo de bloqueo de agarre rapido | Algodón Negro</t>
  </si>
  <si>
    <t>099-0650-003</t>
  </si>
  <si>
    <t>Correa | Acoustasonic | Edicion limitada</t>
  </si>
  <si>
    <t>099-0650-102</t>
  </si>
  <si>
    <t>Correa | Acoustasonic | Edicion limitada| Marron</t>
  </si>
  <si>
    <t>099-0662-043</t>
  </si>
  <si>
    <t>Correa | Negra | Polyester de 2" c/logo | Gris</t>
  </si>
  <si>
    <t>099-0662-070</t>
  </si>
  <si>
    <t>Correa | Negra | Polyester de 2" c/logo |Amarillo</t>
  </si>
  <si>
    <t>099-0662-080</t>
  </si>
  <si>
    <t>Correa | Negra | Polyester de 2" c/logo | Blanco</t>
  </si>
  <si>
    <t>099-0672-008</t>
  </si>
  <si>
    <t>Correa | Negra | Patchwork Series | Espada</t>
  </si>
  <si>
    <t>099-0680-003</t>
  </si>
  <si>
    <t>Correa | Legacy Monogram | Clasica Vintage con monograma | Negro</t>
  </si>
  <si>
    <t>099-0681-000</t>
  </si>
  <si>
    <t>Correa | Monogramada | Negro/Amarillo/Marron | Logo Fender</t>
  </si>
  <si>
    <t>099-0681-301</t>
  </si>
  <si>
    <t>Correa | Monogramada NEON | Logo Fender | Green and Orange</t>
  </si>
  <si>
    <t>099-0681-302</t>
  </si>
  <si>
    <t>Correa | Monogramada NEON | Logo Fender | Blue and Orange</t>
  </si>
  <si>
    <t>099-0681-303</t>
  </si>
  <si>
    <t>Correa | Monogramada NEON | Logo Fender | Green and Blue</t>
  </si>
  <si>
    <t>099-0681-304</t>
  </si>
  <si>
    <t>Correa | Monogramada NEON | Logo Fender | Pink and Yellow</t>
  </si>
  <si>
    <t>099-0681-306</t>
  </si>
  <si>
    <t>Correa | Monogramada NEON | Logo Fender | Purple and Yellow</t>
  </si>
  <si>
    <t>099-0681-307</t>
  </si>
  <si>
    <t>Correa | Monogramada NEON | Logo Fender | Green and Yellow</t>
  </si>
  <si>
    <t>099-0681-500</t>
  </si>
  <si>
    <t>Correa | Monogramada | Negro/Amarillo/Rojo | Logo Fender</t>
  </si>
  <si>
    <t>099-0681-502</t>
  </si>
  <si>
    <t>Correa Monogramada | Negro/Gris/Azul |Logo Fender</t>
  </si>
  <si>
    <t>099-0681-543</t>
  </si>
  <si>
    <t>Correa Monogramada Neg/gris/gris oscuro Fender-Fender</t>
  </si>
  <si>
    <t>099-0682-000</t>
  </si>
  <si>
    <t>Correa Monogramada Rojo/Blanco/Azul Fender-Fender</t>
  </si>
  <si>
    <t>099-0683-000</t>
  </si>
  <si>
    <t>Correa | Monogramada | Blanco/Marron/Amarillo | Logo Fender</t>
  </si>
  <si>
    <t>099-0687-000</t>
  </si>
  <si>
    <t>Correa | p/Guitarra |  2" |  Vintage Tweed  + Punteras de Cuero | Marron</t>
  </si>
  <si>
    <t>099-0689-000</t>
  </si>
  <si>
    <t>Correa | Fender Vintage | (Finita con suplemento p/Hombro)</t>
  </si>
  <si>
    <t>099-0690-000</t>
  </si>
  <si>
    <t>Sosten de correa | c/traba de seguridad | Incluye botones, cierres y tornillos</t>
  </si>
  <si>
    <t>099-0712-000</t>
  </si>
  <si>
    <t xml:space="preserve">Patas laterales | p/ amp 16" Twin | </t>
  </si>
  <si>
    <t>099-0713-000</t>
  </si>
  <si>
    <t>Patas laterales p/ amp. 19" Twin, etc</t>
  </si>
  <si>
    <t>099-0723-000</t>
  </si>
  <si>
    <t>Tube shields</t>
  </si>
  <si>
    <t>099-0724-000</t>
  </si>
  <si>
    <t>Power tube socket</t>
  </si>
  <si>
    <t>099-0806-100</t>
  </si>
  <si>
    <t>Puente Vintage Telecaster de 3 piezas Cromado</t>
  </si>
  <si>
    <t>099-0807-100</t>
  </si>
  <si>
    <t>Puente | P/Telecaster | American, American Deluxe y American Standard series Telecaster (1986-2007 | Cromado</t>
  </si>
  <si>
    <t>099-0810-000</t>
  </si>
  <si>
    <t>Puente | P/Telecaster | Vintage | Para guitarras American Vintage series y Deluxe Nashville Telecaster</t>
  </si>
  <si>
    <t>099-0810-107</t>
  </si>
  <si>
    <t>Cable | Professional Series | Plug-Plug |  3.3m | Revertido en tela | Color Desert Camo</t>
  </si>
  <si>
    <t>099-0810-124</t>
  </si>
  <si>
    <t>Cable | Professional Series | Plug-Plug |  3.3m | Revertido en tela | Color Winter Camo</t>
  </si>
  <si>
    <t>099-0810-176</t>
  </si>
  <si>
    <t>Cable | Professional Series | Plug-Plug |  3.3m | Revertido en tela | Color  Woodland Camo</t>
  </si>
  <si>
    <t>099-0812-000</t>
  </si>
  <si>
    <t>Cejilla | con bolillas | LSR Roller Nut</t>
  </si>
  <si>
    <t>099-0818-000</t>
  </si>
  <si>
    <t>Clavijas | c/ traba Fender/ Schaller | (set x 6) | Titanio</t>
  </si>
  <si>
    <t>099-0818-107</t>
  </si>
  <si>
    <t>Cable | Professional Series | Plug-Plug |  4.5m | Revertido en tela | Color Desert Camo</t>
  </si>
  <si>
    <t>099-0818-124</t>
  </si>
  <si>
    <t>Cable | Professional Series | Plug-Plug |  4.5m | Revertido en tela | Color Winter Camo</t>
  </si>
  <si>
    <t>099-0818-176</t>
  </si>
  <si>
    <t>Cable | Professional Series | Plug-Plug |  4.5m | Revertido en tela | Color  Woodland Camo</t>
  </si>
  <si>
    <t>099-0820-005</t>
  </si>
  <si>
    <t>Cable | Custom Shop Performance Series | Plug-Plug | 3mts | color: Black</t>
  </si>
  <si>
    <t>099-0820-006</t>
  </si>
  <si>
    <t>Cable para Instrumentos Plug-Plug Angular 3,30m c: BLK</t>
  </si>
  <si>
    <t>099-0820-038</t>
  </si>
  <si>
    <t>Cable Fender® Custom Shop Performance Series , 18.6', Black, Angled</t>
  </si>
  <si>
    <t>099-0820-047</t>
  </si>
  <si>
    <t>Cable | Custom Shop Performance Series | Plug-Plug | 4,5mts | color: Black</t>
  </si>
  <si>
    <t>099-0820-049</t>
  </si>
  <si>
    <t>Cable | Custom Shop Performance Series | Plug-Plug | 4,5mts | color: Tweed</t>
  </si>
  <si>
    <t>099-0820-051</t>
  </si>
  <si>
    <t>Cable | Custom Shop Performance Series | Plug-Plug | 4,5mts | Black Tweed</t>
  </si>
  <si>
    <t>099-0820-064</t>
  </si>
  <si>
    <t>Cable | Professional Series | Plug-Plug |  4,5m | color: Red Tweed</t>
  </si>
  <si>
    <t>099-0820-065</t>
  </si>
  <si>
    <t>Cable | Professional Series | Plug-Plug |  4,5m I color: Gray Tweed</t>
  </si>
  <si>
    <t>099-0820-067</t>
  </si>
  <si>
    <t>Cable | Professional Series | Plug-Plug | 5,5m | color: Red Tweed</t>
  </si>
  <si>
    <t>099-0820-068</t>
  </si>
  <si>
    <t>Cable | Professional Series | Plug-Plug | 5,5m | color: Gray Tweed</t>
  </si>
  <si>
    <t>099-0820-069</t>
  </si>
  <si>
    <t>Cable | Professional Series | Plug-Plug | 5,5m | color: White Tweed</t>
  </si>
  <si>
    <t>099-0820-100</t>
  </si>
  <si>
    <t>Clavijas | P/ American Std | (set x 6)</t>
  </si>
  <si>
    <t>099-0822-100</t>
  </si>
  <si>
    <t>Clavijas | 70's | F Series | (set x 6)</t>
  </si>
  <si>
    <t>099-0823-005</t>
  </si>
  <si>
    <t>Cable | Original Series Coilded | Plug-Plug | 9m | Recto/angular |  90% de blindaje en espiral OFC | Conectores niquelados | Color: Fiesta Red</t>
  </si>
  <si>
    <t>099-0823-006</t>
  </si>
  <si>
    <t>Cable | Original Series Coilded | Plug-Plug | 9m | Recto/angular |  90% de blindaje en espiral OFC | Conectores niquelados | Color: Daphne Blue</t>
  </si>
  <si>
    <t>099-0823-007</t>
  </si>
  <si>
    <t>Cable | Original Series Coilded | Plug-Plug | 9m | Recto/angular |  90% de blindaje en espiral OFC | Conectores niquelados | Color: Surf Green</t>
  </si>
  <si>
    <t>099-0831-000</t>
  </si>
  <si>
    <t>Potenciometro | original | Tono/Volumen | 250K Eje solido</t>
  </si>
  <si>
    <t>099-0834-000</t>
  </si>
  <si>
    <t>Potenciometro 500K Estriado</t>
  </si>
  <si>
    <t>099-0843-000</t>
  </si>
  <si>
    <t>Piezas Puente | Telecaster | Vintage Bronce | (set x 3)</t>
  </si>
  <si>
    <t>099-0912-000</t>
  </si>
  <si>
    <t>MONO AMP JACK</t>
  </si>
  <si>
    <t>099-0913-000</t>
  </si>
  <si>
    <t>INPUT JACK</t>
  </si>
  <si>
    <t>099-0930-000</t>
  </si>
  <si>
    <t>Perillas | P/amplificador 60's y 70's | numeracion 1-10 | MC x6</t>
  </si>
  <si>
    <t>099-0931-000</t>
  </si>
  <si>
    <t>Perillas | de amplificador | 80's-90's |  rojo-blanco | x6</t>
  </si>
  <si>
    <t>099-0933-000</t>
  </si>
  <si>
    <t>Perillas | de amplificador Fender Vintage 60's, Blancas (Set x 6)</t>
  </si>
  <si>
    <t>099-0934-000</t>
  </si>
  <si>
    <t>Perillas | para amplificador | Fender Vintage | Marrones | (SEt x 6)</t>
  </si>
  <si>
    <t>099-0935-000</t>
  </si>
  <si>
    <t>Perillas | para amplificador | Hot Rod/Bassman/Blues | Plancha x6</t>
  </si>
  <si>
    <t>099-0936-000</t>
  </si>
  <si>
    <t>Perillas | para amplificador | ROC PRO numeradas x6</t>
  </si>
  <si>
    <t>099-0943-000</t>
  </si>
  <si>
    <t>Manija Negra para amplificadores serie Hot Rod</t>
  </si>
  <si>
    <t>099-0946-000</t>
  </si>
  <si>
    <t>Manija | p/amp | Marron | Hot Rod/vintage</t>
  </si>
  <si>
    <t>099-0947-000</t>
  </si>
  <si>
    <t>Manija | P/Amplificador Vintage 60's/70's | Negra</t>
  </si>
  <si>
    <t>099-0948-000</t>
  </si>
  <si>
    <t>Manija | P/Amplificadro Standard 80's/ 90's | Negra</t>
  </si>
  <si>
    <t>099-0949-000</t>
  </si>
  <si>
    <t>Vidrio | Luz de encendido | amp Fender | color Azul</t>
  </si>
  <si>
    <t>099-0950-000</t>
  </si>
  <si>
    <t>Vidrio | Luz de encendido | amp Fender | color Ambar</t>
  </si>
  <si>
    <t>099-0951-000</t>
  </si>
  <si>
    <t>Vidrio | Luz de encendido | amp Fender | color Verde</t>
  </si>
  <si>
    <t>099-0952-000</t>
  </si>
  <si>
    <t>Vidrio | Luz de encendido | amp Fender | color Rojo</t>
  </si>
  <si>
    <t>099-0953-000</t>
  </si>
  <si>
    <t>Vidrio | Luz de encendido | amp Fender | color Purpura</t>
  </si>
  <si>
    <t>099-0954-000</t>
  </si>
  <si>
    <t>Vidrio | Luz de encendido | amp Fender | color Blanca</t>
  </si>
  <si>
    <t>099-1320-000</t>
  </si>
  <si>
    <t>Tapa trasera | Resortes Stratocaster Vintage | Blanca 1 capa</t>
  </si>
  <si>
    <t>099-1321-000</t>
  </si>
  <si>
    <t>Tapa trasera | Resortes Stratocaster | Blanca de 3 capas</t>
  </si>
  <si>
    <t>099-1335-000</t>
  </si>
  <si>
    <t>Pickguard | Jazz Bass | AM STD |Blanco de 3 Capas</t>
  </si>
  <si>
    <t>099-1336-000</t>
  </si>
  <si>
    <t>Pickguard | Jazz Bass AM STD | 1 | Capa Blanco</t>
  </si>
  <si>
    <t>099-1343-000</t>
  </si>
  <si>
    <t>Pickguard | Stratocaster | Vintage 11 agujeros | Mint Green</t>
  </si>
  <si>
    <t>099-1351-000</t>
  </si>
  <si>
    <t>Pickguard | Jazz Bass | AM STD | Negro de 3 capas</t>
  </si>
  <si>
    <t>099-1352-000</t>
  </si>
  <si>
    <t>Pickguard | P-Bass | AM STD | Negro de 3 capas</t>
  </si>
  <si>
    <t>099-1353-000</t>
  </si>
  <si>
    <t>Pickguard | Jaguar '62 | 4 capas | Carey</t>
  </si>
  <si>
    <t>099-1355-000</t>
  </si>
  <si>
    <t>Pickguard | Telecaster AM STD | Blanco de 3 capas</t>
  </si>
  <si>
    <t>099-1355-100</t>
  </si>
  <si>
    <t>Pickguard | Telecaster AM STD | Cromado</t>
  </si>
  <si>
    <t>099-1355-200</t>
  </si>
  <si>
    <t>Pickguard | Telecaster AM STD | Dorado</t>
  </si>
  <si>
    <t>099-1356-000</t>
  </si>
  <si>
    <t>Pickguard | Telecaster | AM STD | Negro de 3 capas</t>
  </si>
  <si>
    <t>099-1358-000</t>
  </si>
  <si>
    <t xml:space="preserve">Pickguard para Stratocaster Vintage 50´s 3 mics SSS, 8 agujeros, Negro 3 capas  _x000D_
</t>
  </si>
  <si>
    <t>099-1359-000</t>
  </si>
  <si>
    <t>Pickguard | Stratocaster | AM STD | Negro de 3 capas</t>
  </si>
  <si>
    <t>099-1360-000</t>
  </si>
  <si>
    <t>Pickguard | Stratocaster | AM STD | Blanco de 3 capas</t>
  </si>
  <si>
    <t>099-1361-000</t>
  </si>
  <si>
    <t>Pickguard | Precision Bass | Vintage 62' | Blanco de 3 capas</t>
  </si>
  <si>
    <t>099-1362-000</t>
  </si>
  <si>
    <t>Kit Acc Plasticos | Stratocaster | Tapas mic, perillas y tapa trasera | Blanco</t>
  </si>
  <si>
    <t>099-1363-000</t>
  </si>
  <si>
    <t>Kit | Acc Plasticos | Strato Negro | Tapas mic | perillas |  tapa trasera</t>
  </si>
  <si>
    <t>099-1365-000</t>
  </si>
  <si>
    <t>Perillas | Stratocaster 1V/ 2T (Set x 3) | Negras</t>
  </si>
  <si>
    <t>099-1366-000</t>
  </si>
  <si>
    <t>Perilla | Telecaster y P.Bass | Vintage |  Set x 2) | Cromada</t>
  </si>
  <si>
    <t>099-1367-000</t>
  </si>
  <si>
    <t>Llave Selectora | Stratocaster o Simil | 5 posiciones</t>
  </si>
  <si>
    <t>099-1384-000</t>
  </si>
  <si>
    <t>Pickguard | Stratocaster | 1 | Humbucking/1 Volumen | Nacarado Blanco</t>
  </si>
  <si>
    <t>099-1412-406</t>
  </si>
  <si>
    <t>Funda | FE610 | P/Guitarra Electrica | Acolchado de 10 mm | Int. terciopelo | Logo Fender bordado | Resiste agua | Bolsillo frontal | Color: Black</t>
  </si>
  <si>
    <t>099-1422-406</t>
  </si>
  <si>
    <t>Funda | FAC610 | P/Guitarra Clasica | Acolchado de 10 mm | Int. terciopelo | Logo Fender bordado | Resiste agua | Bolsillo frontal | Color: Black</t>
  </si>
  <si>
    <t>099-1445-100</t>
  </si>
  <si>
    <t>Chapa sujeta mastil | P/Guitarra | Grabado "Fender® Corona, California" | c/Tornillos</t>
  </si>
  <si>
    <t>099-1447-100</t>
  </si>
  <si>
    <t>Chapa sujeta mastil | P/Guitarras/Bajos | Lisa cromada | c/Tornillos</t>
  </si>
  <si>
    <t>099-1462-206</t>
  </si>
  <si>
    <t>Funda | FAC610 | P/Guitarra Acustica Clasica | Acolchado de 10 mm | Int. terciopelo | Logo Fender bordado | Resiste agua | Bolsillo frontal | Color: Black</t>
  </si>
  <si>
    <t>099-1512-255</t>
  </si>
  <si>
    <t>Funda | FET610 | P/Guitarra Electrica | Acolchado de 10 mm | Int. terciopelo | Logo Fender bordado | Resiste agua | Bolsillo frontal | Color: Tweed</t>
  </si>
  <si>
    <t>099-1513-206</t>
  </si>
  <si>
    <t>Funda | FESS-610| P/Guitarra Electrica | Acolchado de 10 mm | Int. terciopelo | Logo Fender bordado | Resiste agua | Bolsillo frontal | Color: Black</t>
  </si>
  <si>
    <t>099-1521-206</t>
  </si>
  <si>
    <t>Funda | FBT-610 | P/Bajo Electrico | Acolchado de 10 mm | Int. terciopelo | Logo Fender bordado | Resiste agua | Bolsillo frontal | Color: Black</t>
  </si>
  <si>
    <t>099-1522-255</t>
  </si>
  <si>
    <t>Funda | FBT-610 | P/Bajo Electrico | Acolchado de 10 mm | Int. terciopelo | Logo Fender bordado | Resiste agua | Bolsillo frontal | Color: Tweed</t>
  </si>
  <si>
    <t>099-1532-255</t>
  </si>
  <si>
    <t>Funda | FAT-610 | P/Guitarra Acustica Dreadnought | Acolchado de 10 mm | Int. terciopelo | Logo Fender bordado | Resiste agua | Bolsillo frontal | Color: Tweed</t>
  </si>
  <si>
    <t>099-1811-000</t>
  </si>
  <si>
    <t>Soporte de guitarra | De piso 3 patas | Metalico | Ultra plegable | Sin cuello |Negro |</t>
  </si>
  <si>
    <t>099-1915-090</t>
  </si>
  <si>
    <t>Cable Squier® Instrument , 15', 3 Pack</t>
  </si>
  <si>
    <t>099-1940-100</t>
  </si>
  <si>
    <t>Soporte | P/Jack | Stratatocaster | Cromado</t>
  </si>
  <si>
    <t>099-1997-000</t>
  </si>
  <si>
    <t>Trastes | para bajo | AM STD Bass | Set x 24</t>
  </si>
  <si>
    <t>099-1998-000</t>
  </si>
  <si>
    <t>Trastes | para guitarra | AM STD Guitar | Set x 24</t>
  </si>
  <si>
    <t>099-1999-000</t>
  </si>
  <si>
    <t>Trastes | para guitarra | Jumbo | (Set x 24)</t>
  </si>
  <si>
    <t>099-2004-000</t>
  </si>
  <si>
    <t>Tremolo | Stratocaster | AM PRO Original | Completo | Cromado</t>
  </si>
  <si>
    <t>099-2015-000</t>
  </si>
  <si>
    <t>Trastes Vintage para bajo (Set x 24)</t>
  </si>
  <si>
    <t>099-2019-000</t>
  </si>
  <si>
    <t>Pickguard | Telecaster | '52 | una capa | 5 tornillos | Negro</t>
  </si>
  <si>
    <t>099-2021-000</t>
  </si>
  <si>
    <t>Pickguard | Precision 62' | Carey</t>
  </si>
  <si>
    <t>099-2022-000</t>
  </si>
  <si>
    <t>Pickguard | Jazz-Bass | Vintage | Carey de 4 capas</t>
  </si>
  <si>
    <t>099-2034-000</t>
  </si>
  <si>
    <t>Tapas | p/Microfono | Stratocaster | (Set x 3) | Blancas</t>
  </si>
  <si>
    <t>099-2039-000</t>
  </si>
  <si>
    <t>Brazo de tremolo | Stratocaster | AM STD | Cromado con punta blanca</t>
  </si>
  <si>
    <t>099-2039-200</t>
  </si>
  <si>
    <t>Brazo de Palanca | Stratocaster AM STD | Dorado | con punta blanca</t>
  </si>
  <si>
    <t>099-2040-000</t>
  </si>
  <si>
    <t>Clavijas | Stratocaster/Telecaster | Vintage Original | (Set x 6) | Niqueladas</t>
  </si>
  <si>
    <t>099-2041-000</t>
  </si>
  <si>
    <t>Llave Selectora | Stratocaster/Telecaster | (3 posiciones)</t>
  </si>
  <si>
    <t>099-2046-000</t>
  </si>
  <si>
    <t>Microfono | Precision Bass | Vintage | Original</t>
  </si>
  <si>
    <t>099-2050-000</t>
  </si>
  <si>
    <t>Tremolo | Stratocaster | AM STD Original | Completo | Cromado</t>
  </si>
  <si>
    <t>099-2051-000</t>
  </si>
  <si>
    <t>Juego de piezas | Puente Stratocaster Vintage Original | (Set x 6)</t>
  </si>
  <si>
    <t>099-2052-000</t>
  </si>
  <si>
    <t>Potenciometro | de Tono | TBX completo (x1)</t>
  </si>
  <si>
    <t>099-2054-000</t>
  </si>
  <si>
    <t>Brazo de tremolo | AM STD | Cromado</t>
  </si>
  <si>
    <t>099-2055-000</t>
  </si>
  <si>
    <t>Chapa de controles | Jazz Bass | Vintage Original | Cromada</t>
  </si>
  <si>
    <t>099-2057-100</t>
  </si>
  <si>
    <t>Chapa de controles | Jazz Bass  |AM STD | Original | Cromada</t>
  </si>
  <si>
    <t>099-2058-000</t>
  </si>
  <si>
    <t>Chapa de controles |Telecaster | Vintage</t>
  </si>
  <si>
    <t>099-2064-506</t>
  </si>
  <si>
    <t>Mic Fender Lace Sensor Doble Bobina Negro</t>
  </si>
  <si>
    <t>099-2070-000</t>
  </si>
  <si>
    <t>Tremolo | Stratocaster | Vintage Narrow | Completo | Cromado</t>
  </si>
  <si>
    <t>099-2074-000</t>
  </si>
  <si>
    <t>Juego de Clavijas | x6 |  American Vintage | c/Logo | cromadas | cerradas</t>
  </si>
  <si>
    <t>099-2101-000</t>
  </si>
  <si>
    <t>Microfonos | Jazz Bass | 60's Custom Shop (Set x 2)</t>
  </si>
  <si>
    <t>099-2102-000</t>
  </si>
  <si>
    <t>Microfonos | Jazz Bass | Vintage Noiseless | (Set x 2)</t>
  </si>
  <si>
    <t>099-2105-000</t>
  </si>
  <si>
    <t>Microfonos | Stratocaster | Hot Noiseless | (set x 3)</t>
  </si>
  <si>
    <t>099-2109-000</t>
  </si>
  <si>
    <t>Microfonos | Telecaster | '51 Nocaster Custom Shop | (Set x 2)</t>
  </si>
  <si>
    <t>099-2111-000</t>
  </si>
  <si>
    <t>Microfonos | Stratocaster | Texas Special Custom Shop | (Set x 3)</t>
  </si>
  <si>
    <t>099-2112-000</t>
  </si>
  <si>
    <t>Microfonos | Stratocaster | 54 Custom Shop | (Set x 3)</t>
  </si>
  <si>
    <t>099-2113-000</t>
  </si>
  <si>
    <t>Microfonos | Stratocaster | Fat 50's Custom Shop | (Set x 3)</t>
  </si>
  <si>
    <t>099-2114-000</t>
  </si>
  <si>
    <t>Microfonos | Stratocaster | Custom Shop '69 | (Set x 3)</t>
  </si>
  <si>
    <t>099-2115-000</t>
  </si>
  <si>
    <t>Microfonos | Stratocaster | Vintage Noiseless | (Set x 3)</t>
  </si>
  <si>
    <t>099-2116-000</t>
  </si>
  <si>
    <t>Microfonos | Telecaster | Vint. Noiseless | (Set x 2)</t>
  </si>
  <si>
    <t>099-2117-000</t>
  </si>
  <si>
    <t>Microfonos | Stratocaster | Vintage 57/62  (set x 3)</t>
  </si>
  <si>
    <t>099-2117-001</t>
  </si>
  <si>
    <t>Microfonos | Stratocaster | Vintage 57/62 (Pte./Med./Mast. x 1)</t>
  </si>
  <si>
    <t>099-2119-000</t>
  </si>
  <si>
    <t>Microfonos | Telecaster | Vintage Original '52 | (Set x 2)</t>
  </si>
  <si>
    <t>099-2121-000</t>
  </si>
  <si>
    <t>Microfonos | Telecaster | Texas Special Custom Shop | (Set x 2)</t>
  </si>
  <si>
    <t>099-2123-000</t>
  </si>
  <si>
    <t>Microfonos | Jazz Bass | Original | (Set x 2)</t>
  </si>
  <si>
    <t>099-2123-001</t>
  </si>
  <si>
    <t>Microfono Jazz Bass Vintage Original, Puente (x1)</t>
  </si>
  <si>
    <t>099-2131-000</t>
  </si>
  <si>
    <t>Microfonos | Stratocaster | Tex Mex | (Set x 3)</t>
  </si>
  <si>
    <t>099-2131-002</t>
  </si>
  <si>
    <t>Microfono Stratocaster Tex Mex, Medio (x1)</t>
  </si>
  <si>
    <t>099-2132-540</t>
  </si>
  <si>
    <t>Correa | Serape | 2" | Diseño Mantas Mexicanas | Logo "F" | Multi púrpura</t>
  </si>
  <si>
    <t>099-2132-541</t>
  </si>
  <si>
    <t>Correa | Serape | 2" | Diseño Mantas Mexicanas | Logo "F" | Verde Multi</t>
  </si>
  <si>
    <t>099-2132-542</t>
  </si>
  <si>
    <t>Correa | Serape | 2" | Diseño Mantas Mexicanas | Logo "F" | Azul Multi</t>
  </si>
  <si>
    <t>099-2132-543</t>
  </si>
  <si>
    <t xml:space="preserve">Correa | Sonoran | 2" | Polipropileno y ganuza | Extrmos cuero | Logo F | Sedona </t>
  </si>
  <si>
    <t>099-2132-544</t>
  </si>
  <si>
    <t>Correa | Sonoran | 2" | Polipropileno y ganuza | Extrmos cuero | Logo F | Saguaro</t>
  </si>
  <si>
    <t>099-2132-545</t>
  </si>
  <si>
    <t>Correa | Sonoran | 2" |Polipropileno y ganuza | Extrmos cuero | Logo F | Oasis</t>
  </si>
  <si>
    <t>099-2132-546</t>
  </si>
  <si>
    <t>Correa | Sonoran | 2" |Polipropileno y ganuza | Extrmos cuero | Logo F | Dusk</t>
  </si>
  <si>
    <t>099-2132-547</t>
  </si>
  <si>
    <t>Correa | Sonoran | 2" |Polipropileno y ganuza | Extrmos cuero | Logo F | Dawn</t>
  </si>
  <si>
    <t>099-2140-000</t>
  </si>
  <si>
    <t>Pickguard | Stratocaster | AM STD | Blanco Perlado</t>
  </si>
  <si>
    <t>099-2140-001</t>
  </si>
  <si>
    <t>Pickguard | Stratocaster | 11 agujeros de montaje | Color: Aged White Moto</t>
  </si>
  <si>
    <t>099-2141-000</t>
  </si>
  <si>
    <t>Pickguard | Stratocaster | AM STD | Negro Perlado</t>
  </si>
  <si>
    <t>099-2142-000</t>
  </si>
  <si>
    <t>Pickguard | Stratocaster | AM STD | Carey</t>
  </si>
  <si>
    <t>099-2143-000</t>
  </si>
  <si>
    <t>Pickguard | Stratocaster | Vintage 57' | Aluminio Dorado anodizado</t>
  </si>
  <si>
    <t>099-2144-000</t>
  </si>
  <si>
    <t>Pickguard | Stratocaster | AM STD | Mint Green de 3 capas</t>
  </si>
  <si>
    <t>099-2146-000</t>
  </si>
  <si>
    <t>Pickguard | Stratocaster | AM STD | HSS | Negro Perlado</t>
  </si>
  <si>
    <t>099-2152-000</t>
  </si>
  <si>
    <t>Pickguard | Telecaster | AM STD | Carey</t>
  </si>
  <si>
    <t>099-2154-000</t>
  </si>
  <si>
    <t>Pickguard | Telecaster | Mint Green | 8 agujeros</t>
  </si>
  <si>
    <t>099-2160-000</t>
  </si>
  <si>
    <t>Pickguard | P-Bass | AM STD | Nacarado Blanco</t>
  </si>
  <si>
    <t>099-2204-000</t>
  </si>
  <si>
    <t>Set Microfonos | Telecaster | Vintera 50'S | SS | Orientacion | Right-Hand | Neck: Alnico 2, Bridge: Alnico 3 | Black and Chrome</t>
  </si>
  <si>
    <t>099-2205-000</t>
  </si>
  <si>
    <t>Set Microfonos | Stratocaster | Vintera 60'S | SSS | Orientacion | Right-Hand | Alnico 5 | Vintage White</t>
  </si>
  <si>
    <t>099-2206-000</t>
  </si>
  <si>
    <t>Set Microfonos | Stratocaster | Vintera 50'S | SSS | Orientacion | Right-Hand | Alnico 5 | Vintage White</t>
  </si>
  <si>
    <t>099-2207-000</t>
  </si>
  <si>
    <t>Set Microfonos | Telecaster | Vintera 60'S | SS | Orientacion | Right-Hand | Alnico 5 | Black and Chrome</t>
  </si>
  <si>
    <t>099-2211-001</t>
  </si>
  <si>
    <t>Microfonos Stratocaster Super 55 Split Coils, doble en simple, Set x 3</t>
  </si>
  <si>
    <t>099-2243-000</t>
  </si>
  <si>
    <t>Microfonos | Jazz Bass | Vintage 74´ | (Set x 2)</t>
  </si>
  <si>
    <t>099-2250-000</t>
  </si>
  <si>
    <t>Llave selectora | de 4 posiciones | para Tele Custom Shop</t>
  </si>
  <si>
    <t>099-2257-000</t>
  </si>
  <si>
    <t>Potenciometro con llave (Push/Pull) 250K estriado</t>
  </si>
  <si>
    <t>099-2263-000</t>
  </si>
  <si>
    <t>Microfonos | Telecaster | TEX-MEX | (Set x 2)</t>
  </si>
  <si>
    <t>099-2265-000</t>
  </si>
  <si>
    <t>Microfonos | Stratocaster | Fat 60's Custom Shop | Set x 3</t>
  </si>
  <si>
    <t>099-2271-100</t>
  </si>
  <si>
    <t>Tapa | Cromada | p/Puente | Telecaster Vintage</t>
  </si>
  <si>
    <t>099-2289-000</t>
  </si>
  <si>
    <t>Microfonos | Telecaster | Show Hot 50´s | Set x 2</t>
  </si>
  <si>
    <t>099-2300-001</t>
  </si>
  <si>
    <t>Slide | de Vidrio|  Tamaño Standard | Color: Claro</t>
  </si>
  <si>
    <t>099-2300-002</t>
  </si>
  <si>
    <t>Slide | de Vidrio | 2 | Standard Largo</t>
  </si>
  <si>
    <t>099-2300-003</t>
  </si>
  <si>
    <t>Slide | de Vidrio | 3 | Grueso Mediano</t>
  </si>
  <si>
    <t>099-2301-002</t>
  </si>
  <si>
    <t>Slide | de Bronce | 2 | Gordo Largo</t>
  </si>
  <si>
    <t>099-2301-003</t>
  </si>
  <si>
    <t>Slide | de Acero | 3 | Standard Mediano</t>
  </si>
  <si>
    <t>099-2310-100</t>
  </si>
  <si>
    <t>Brazo de tremolo | Stratocaster | Standard Mexico | Cromado</t>
  </si>
  <si>
    <t>099-2411-001</t>
  </si>
  <si>
    <t>Slide de Aluminio Candy Apple Red</t>
  </si>
  <si>
    <t>099-4021-002</t>
  </si>
  <si>
    <t>Valvula 6L6 / 5881 (x2)</t>
  </si>
  <si>
    <t>099-4029-000</t>
  </si>
  <si>
    <t>Valvula | 5U4 | (x1)</t>
  </si>
  <si>
    <t>099-4050-000</t>
  </si>
  <si>
    <t>Foot Switch | 1 boton | Tipo ovni | Conector RCA | Para Princeton - Vibro Champ -  Vintage Bandmaster - Showman</t>
  </si>
  <si>
    <t>099-4053-000</t>
  </si>
  <si>
    <t>Footswitch | 1 boton de Chorus | Para BXR 200 y M-80 Bass</t>
  </si>
  <si>
    <t>099-4056-000</t>
  </si>
  <si>
    <t>Footswitch | 2 Botones | CHNL/ REV | Para los amplificadores Deluxe 112, Stage 112, Blues Deluxe, Blues DeVille, Roc Pro 700, Performer 650, Champ 25 y The Twin</t>
  </si>
  <si>
    <t>099-4059-000</t>
  </si>
  <si>
    <t>Footswitch | 2 Botones | p/Vibro King</t>
  </si>
  <si>
    <t>099-4064-000</t>
  </si>
  <si>
    <t xml:space="preserve">Footswitch | 3 Botones | Canal / Ganancia / Reverberación | nector de 1/4" y cable de 12' | P/ amplif. Roc Pro / Performer 1000, Concert y Super </t>
  </si>
  <si>
    <t>099-4812-005</t>
  </si>
  <si>
    <t>Parlante de 12" 8ohm/75w</t>
  </si>
  <si>
    <t>099-4911-000</t>
  </si>
  <si>
    <t>Bajacuerdas | AM STD Stratocaster/Telecaster, etc.</t>
  </si>
  <si>
    <t>099-4912-000</t>
  </si>
  <si>
    <t>Bajacuerdas | Telecaster '52 redondo original</t>
  </si>
  <si>
    <t>099-4913-000</t>
  </si>
  <si>
    <t>Bajacuerdas | Jazz Bass Vintage Original |</t>
  </si>
  <si>
    <t>099-4914-000</t>
  </si>
  <si>
    <t>Sostenes de correa | AM STD y otras series</t>
  </si>
  <si>
    <t>099-4915-000</t>
  </si>
  <si>
    <t>Sostenes de correa | Fender Vintage Original</t>
  </si>
  <si>
    <t>099-4917-000</t>
  </si>
  <si>
    <t>Bujes traseros | Telecaster | American Series | (Set x 6)</t>
  </si>
  <si>
    <t>099-4918-000</t>
  </si>
  <si>
    <t>Bujes traseros | Telecaster | Vintage | (Set x 6)</t>
  </si>
  <si>
    <t>099-4920-000</t>
  </si>
  <si>
    <t>Cejilla | Fender Original | Cyclovac Ciega (x2)</t>
  </si>
  <si>
    <t>099-4925-000</t>
  </si>
  <si>
    <t>Tornillos | P/ Microfonos y llave selectora USA | (set x 12)</t>
  </si>
  <si>
    <t>099-4931-000</t>
  </si>
  <si>
    <t>Resortes tension rosca p/Brazo de Tremolo AM STD</t>
  </si>
  <si>
    <t>099-4937-000</t>
  </si>
  <si>
    <t>Perillas | Telecaster | Tipo Sombrero | Para la mayoría de Telecaster vintage y contemporáneas | x2</t>
  </si>
  <si>
    <t>099-4938-000</t>
  </si>
  <si>
    <t>Perillas | Stratocaster |Para la mayoría de Stratocaster fabricadas en EE.UU. y México (1952-presente) | x2 | Aged White</t>
  </si>
  <si>
    <t>099-4939-000</t>
  </si>
  <si>
    <t>Perillas | Stratocaster |Para la mayoría de Stratocaster fabricadas en EE.UU. y México (1952-presente) | x2 | Black</t>
  </si>
  <si>
    <t>099-4940-000</t>
  </si>
  <si>
    <t>Perillas | Para Selector Stratocaster | Par | Plastico | Color: Original White</t>
  </si>
  <si>
    <t>099-4943-000</t>
  </si>
  <si>
    <t>Tuerca de tensor | para American Series/Standard</t>
  </si>
  <si>
    <t>099-4944-000</t>
  </si>
  <si>
    <t>Tuerca de tensor | para Vintage Original</t>
  </si>
  <si>
    <t>099-4945-000</t>
  </si>
  <si>
    <t>Tuerca Balita | para tensor | 70's Stratocaster/Jazz Bass/Tele</t>
  </si>
  <si>
    <t>099-5094-000</t>
  </si>
  <si>
    <t>5U4G (PAR) VALVULA</t>
  </si>
  <si>
    <t>099-5097-000</t>
  </si>
  <si>
    <t>Valvula 5AR4</t>
  </si>
  <si>
    <t>099-6175-106</t>
  </si>
  <si>
    <t>ABS MOLDED P/J BASS CASE</t>
  </si>
  <si>
    <t>198-0351-103</t>
  </si>
  <si>
    <t>Pua | 351 | Pack x12 | Heavy | Color: Rainbow</t>
  </si>
  <si>
    <t>198-0351-113</t>
  </si>
  <si>
    <t>Pua | 351 | Pack x144 | Heavy | Color: Rainbow</t>
  </si>
  <si>
    <t>198-0351-203</t>
  </si>
  <si>
    <t>Pua | 351 | Pack x12 | Heavy | Color: Zebra</t>
  </si>
  <si>
    <t>198-0351-300</t>
  </si>
  <si>
    <t>Pua | 351 | Pack x144 | Medium | Color: Shell</t>
  </si>
  <si>
    <t>198-0351-303</t>
  </si>
  <si>
    <t>Pua | 351 | Pack x12 | Heavy | Color: Checker</t>
  </si>
  <si>
    <t>198-0351-306</t>
  </si>
  <si>
    <t>198-0351-350</t>
  </si>
  <si>
    <t>Pua | 351 | Pack x144 | Medium | Color: Confetti</t>
  </si>
  <si>
    <t>198-0351-380</t>
  </si>
  <si>
    <t>Pua | 351 | Pack x144 | Medium | Color: White</t>
  </si>
  <si>
    <t>198-0351-500</t>
  </si>
  <si>
    <t>Pua | 351 | Pack x144 | Heavy | Color: Gross Ship</t>
  </si>
  <si>
    <t>198-0351-506</t>
  </si>
  <si>
    <t>Pua | 351 | Pack x144 | Heavy | Color: Black</t>
  </si>
  <si>
    <t>198-0351-550</t>
  </si>
  <si>
    <t>Pua | 351 | Pack x144 | Heavy | Color: Confetti</t>
  </si>
  <si>
    <t>198-0351-580</t>
  </si>
  <si>
    <t>Pua | 351 | Pack x144 | Heavy | Color: White</t>
  </si>
  <si>
    <t>198-0351-802</t>
  </si>
  <si>
    <t>Pua | 351 | Pack x12 | Medium | Color: Blue Moto</t>
  </si>
  <si>
    <t>198-0351-809</t>
  </si>
  <si>
    <t>Pua | 351 | Pack x12 | Medium | Color: Red Moto</t>
  </si>
  <si>
    <t>198-0351-843</t>
  </si>
  <si>
    <t>Pua | 351 | Pack x12 | Medium | Color: Black Moto</t>
  </si>
  <si>
    <t>198-0351-850</t>
  </si>
  <si>
    <t>Pua | 351 | Pack x12 | Medium | Color: Confetti</t>
  </si>
  <si>
    <t>198-0351-876</t>
  </si>
  <si>
    <t>Pua | 351 | Pack x12 | Medium | Color: Purple Moto</t>
  </si>
  <si>
    <t>198-0351-880</t>
  </si>
  <si>
    <t>Pua | 351 | Pack x12 | Medium | Color: White</t>
  </si>
  <si>
    <t>198-0351-900</t>
  </si>
  <si>
    <t>Pua | 351 | Pack x12 | Heavy | Color: Tortoise Shell</t>
  </si>
  <si>
    <t>198-0351-902</t>
  </si>
  <si>
    <t>Pua | 351 | Pack x12 | Heavy | Color: Blue Moto</t>
  </si>
  <si>
    <t>198-0351-909</t>
  </si>
  <si>
    <t>Pua | 351 | Pack x12 | Heavy | Color: Red Moto</t>
  </si>
  <si>
    <t>198-0351-943</t>
  </si>
  <si>
    <t>Pua | 351 | Pack x12 | Heavy | Color: Black Moto</t>
  </si>
  <si>
    <t>198-0351-950</t>
  </si>
  <si>
    <t>Pua | 351 | Pack x12 | Heavy | Color: Confetti</t>
  </si>
  <si>
    <t>198-0354-900</t>
  </si>
  <si>
    <t>Pua | 354 | Pack x12 | Heavy | Color: Tortoise Shell</t>
  </si>
  <si>
    <t>198-2351-102</t>
  </si>
  <si>
    <t>Pua | 351 | Pack x144 | Thin | Color: Blue Moto</t>
  </si>
  <si>
    <t>198-2351-302</t>
  </si>
  <si>
    <t>Pua | 351 | Pack x144 | Medium | Color: Blue Moto</t>
  </si>
  <si>
    <t>198-2351-305</t>
  </si>
  <si>
    <t>Pua | 351 | Pack x144 | Medium | Color: White Moto</t>
  </si>
  <si>
    <t>198-2351-309</t>
  </si>
  <si>
    <t>Pua | 351 | Pack x144 | Medium | Color: Red Moto</t>
  </si>
  <si>
    <t>198-2351-343</t>
  </si>
  <si>
    <t>Pua | 351 | Pack x144 | Medium | Color: Black Moto</t>
  </si>
  <si>
    <t>198-2351-357</t>
  </si>
  <si>
    <t>198-2351-371</t>
  </si>
  <si>
    <t>Pua | 351 | Pack x144 | Medium | Color: Green Moto</t>
  </si>
  <si>
    <t>198-2351-376</t>
  </si>
  <si>
    <t>Pua | 351 | Pack x144 | Medium | Color: Purple Moto</t>
  </si>
  <si>
    <t>198-2351-502</t>
  </si>
  <si>
    <t>Pua | 351 | Pack x144 | Heavy | Color: Blue Moto</t>
  </si>
  <si>
    <t>198-2351-505</t>
  </si>
  <si>
    <t>Pua | 351 | Pack x144 | Heavy | Color: White Moto</t>
  </si>
  <si>
    <t>198-2351-508</t>
  </si>
  <si>
    <t>Pua | 351 | Pack x144 | Heavy | Color: Ocean Turquist</t>
  </si>
  <si>
    <t>198-2351-509</t>
  </si>
  <si>
    <t>Pua | 351 | Pack x144 | Heavy | Color: Red Moto</t>
  </si>
  <si>
    <t>198-2351-543</t>
  </si>
  <si>
    <t>Pua | 351 | Pack x144 | Heavy | Color: Black Moto</t>
  </si>
  <si>
    <t>198-2351-557</t>
  </si>
  <si>
    <t>Pua | 351 | Pack x144 | Heavy | Color: Abalone</t>
  </si>
  <si>
    <t>198-2351-571</t>
  </si>
  <si>
    <t>Pua | 351 | Pack x144 | Heavy | Color: Green Moto</t>
  </si>
  <si>
    <t>198-2351-576</t>
  </si>
  <si>
    <t>Pua | 351 | Pack x144 | Heavy | Color: Purple Moto</t>
  </si>
  <si>
    <t>199-6510-100</t>
  </si>
  <si>
    <t>Tremolo Deluxe Completo (Strat Ultra)</t>
  </si>
  <si>
    <t>555-0112-391</t>
  </si>
  <si>
    <t>Valvula | ECC83 | Groove Tubes | ECC83 | Single</t>
  </si>
  <si>
    <t>555-0112-398</t>
  </si>
  <si>
    <t>Valvula | GT-12AX7-C | SELECT</t>
  </si>
  <si>
    <t>555-0112-400</t>
  </si>
  <si>
    <t>Valvula | GT-12AX7</t>
  </si>
  <si>
    <t>555-0113-208</t>
  </si>
  <si>
    <t>Valvula GT-12AX7-R SELECT</t>
  </si>
  <si>
    <t>555-0113-477</t>
  </si>
  <si>
    <t>Valvula | 6550 | Groove Tubes | 6550 | Rango medio (x par)</t>
  </si>
  <si>
    <t>555-0113-488</t>
  </si>
  <si>
    <t>Valvula | GT-6550-C | MED DUET</t>
  </si>
  <si>
    <t>555-0113-497</t>
  </si>
  <si>
    <t>Valvula | GT-6L6-C(HP) | MED DUET</t>
  </si>
  <si>
    <t>555-0113-503</t>
  </si>
  <si>
    <t>TUBE GT-6L6 MED DUET</t>
  </si>
  <si>
    <t>555-0113-506</t>
  </si>
  <si>
    <t>Valvula | 6L6 Groove Tubes |6L6-GE | Rango bajo (x 4 unid.)</t>
  </si>
  <si>
    <t>555-0113-521</t>
  </si>
  <si>
    <t>Valvula | GT-6L6-S | MED DUET</t>
  </si>
  <si>
    <t>555-0113-527</t>
  </si>
  <si>
    <t>Valvula GT-6V6-C MED DUET</t>
  </si>
  <si>
    <t>555-0113-545</t>
  </si>
  <si>
    <t>Valvula |  E34L | Groove Tubes | E34LS | Rango medio (x par)</t>
  </si>
  <si>
    <t>555-0113-574</t>
  </si>
  <si>
    <t>Valvula GT-EL84-R MED DUET (x2)</t>
  </si>
  <si>
    <t>555-0113-580</t>
  </si>
  <si>
    <t>Valvula | GT-EL84-S | MED DUET</t>
  </si>
  <si>
    <t>555-0113-583</t>
  </si>
  <si>
    <t>Valvula | EL84 | Groove Tubes | EL84-S | Rango medio (x 4 unid.)</t>
  </si>
  <si>
    <t>555-0113-597</t>
  </si>
  <si>
    <t>Valvula | GT-7591-R | MED DUET</t>
  </si>
  <si>
    <t>555-0113-598</t>
  </si>
  <si>
    <t>Valvula | GT-7027-S | MED DUET</t>
  </si>
  <si>
    <t>555-0113-601</t>
  </si>
  <si>
    <t>Valvula | GT-KT88-C2 | MED DUET</t>
  </si>
  <si>
    <t>555-0113-683</t>
  </si>
  <si>
    <t>Valvula GT-6L6-R MED</t>
  </si>
  <si>
    <t>555-0113-960</t>
  </si>
  <si>
    <t>Valvula | GT-5AR4 | Rectifier tube</t>
  </si>
  <si>
    <t>555-0114-302</t>
  </si>
  <si>
    <t>Valvula | 5Y3 | Groove Tubes | 5Y3 | Single</t>
  </si>
  <si>
    <t>696-0111-000</t>
  </si>
  <si>
    <t>Bafle | Newport | Bluetooth | 30w | Bateria Recargable p/12Hs | 2 parlantes +Tw | Puerto USB para recarga de celulares | Entrada Aux 3.5mm  | Agudos-Graves | Transformador no incluido</t>
  </si>
  <si>
    <t>770-6500-000</t>
  </si>
  <si>
    <t>Footswitch | 2 botones | para ACOUSTIC PRO/SFX</t>
  </si>
  <si>
    <t>9778002</t>
  </si>
  <si>
    <t>CD 50Th Aniversario Fender</t>
  </si>
  <si>
    <t>FERNANDES</t>
  </si>
  <si>
    <t>U+2295</t>
  </si>
  <si>
    <t>Guitarra Fernandes HAN-450</t>
  </si>
  <si>
    <t>U+3219</t>
  </si>
  <si>
    <t>Bajo Fernandes Jazz Bass RW Blanco</t>
  </si>
  <si>
    <t>U+5117A</t>
  </si>
  <si>
    <t xml:space="preserve">Guitarra Fernandes stratocaster sunburst s/n V90209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</si>
  <si>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Fishman</t>
  </si>
  <si>
    <t>U+4712C</t>
  </si>
  <si>
    <t xml:space="preserve">Pedal Fishman AFX Chorus s/n 797-7E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</si>
  <si>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FOXGOLDEN</t>
  </si>
  <si>
    <t>ILM P2.5160x160</t>
  </si>
  <si>
    <t>P2.5 indoor led module, size: 160 x 160mm</t>
  </si>
  <si>
    <t>ILM P4</t>
  </si>
  <si>
    <t>P.4 indoor led module, Size: 128x128mm</t>
  </si>
  <si>
    <t>ILM P6</t>
  </si>
  <si>
    <t>P6 indoor led module, size: 192 x 96mm</t>
  </si>
  <si>
    <t>ILM P8</t>
  </si>
  <si>
    <t>P8 indoor led module, size: 256 x 128mm</t>
  </si>
  <si>
    <t>RCARD FG</t>
  </si>
  <si>
    <t>Control card, Receiving card (1 cabinet per pcs needed)</t>
  </si>
  <si>
    <t>R+HCARD FG</t>
  </si>
  <si>
    <t>Receiving card + Hub card</t>
  </si>
  <si>
    <t>SCARD FG</t>
  </si>
  <si>
    <t>Control card, Sending card (1pc for one screen)</t>
  </si>
  <si>
    <t>FREE THE TONE</t>
  </si>
  <si>
    <t>U+5367</t>
  </si>
  <si>
    <t xml:space="preserve">Pedal Free the tone Delay s/n 613A1135 _x000D_
 _x000D_
</t>
  </si>
  <si>
    <t>FRIEDMAN</t>
  </si>
  <si>
    <t>U+4367B</t>
  </si>
  <si>
    <t xml:space="preserve">Pedal Friedman  Sir Compre s/n 3010816054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</si>
  <si>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U+5330A</t>
  </si>
  <si>
    <t xml:space="preserve">Fuente p/pedales Friedman Power 10 _x000D_
 _x000D_
</t>
  </si>
  <si>
    <t>U+5504</t>
  </si>
  <si>
    <t xml:space="preserve">Pedal Friedman BE-OD c/Caja s/n 128672 _x000D_
 _x000D_
 _x000D_
</t>
  </si>
  <si>
    <t>FULLTONE</t>
  </si>
  <si>
    <t>CLYDE STD WAH</t>
  </si>
  <si>
    <t>Pedal CLYDE STD WAH</t>
  </si>
  <si>
    <t>C+1771</t>
  </si>
  <si>
    <t xml:space="preserve">Pedal Fulltone Full-Drive 2 #7969 _x000D_
</t>
  </si>
  <si>
    <t>U+2194</t>
  </si>
  <si>
    <t>Pedal Fulltone Fat-Boost FB-2</t>
  </si>
  <si>
    <t>U+4142</t>
  </si>
  <si>
    <t xml:space="preserve">Guitarra Ibanez PF320 año 78 c/Estuche s/N K780707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</si>
  <si>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U+4481A</t>
  </si>
  <si>
    <t>Pedal Fulltone  Full Drive 2 s/n 7804</t>
  </si>
  <si>
    <t>U+4774B</t>
  </si>
  <si>
    <t>U+4816</t>
  </si>
  <si>
    <t xml:space="preserve">Pedal Fulltone Fat Boost FB-3 s/n 5833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</si>
  <si>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U+4877</t>
  </si>
  <si>
    <t xml:space="preserve">Pedal Fulltone Super Trem ST-1 c/Caja y manual s/n 17159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</si>
  <si>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U+4962B</t>
  </si>
  <si>
    <t xml:space="preserve">Pedal Fulltone Deja Vibe Mev2 c/Caja s/n 02592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</si>
  <si>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U+5238</t>
  </si>
  <si>
    <t xml:space="preserve">Pedal Fulltone 70 BC-108C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</si>
  <si>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G&amp;L</t>
  </si>
  <si>
    <t>C+1850</t>
  </si>
  <si>
    <t xml:space="preserve">Guitarra G&amp;L Stratocaster Black Legacy indonesia c/Funda s/n 210711271 _x000D_
 _x000D_
 _x000D_
 _x000D_
</t>
  </si>
  <si>
    <t>GALLIEN KRUEGER</t>
  </si>
  <si>
    <t>U+3914A</t>
  </si>
  <si>
    <t xml:space="preserve">Cabezal Gallien Krueger MB1505-III s/n 4FB0723E10400024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</si>
  <si>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U+3914B</t>
  </si>
  <si>
    <t xml:space="preserve">Extension Gallien Krueger 112 MBX 100 watts s/n 21636A01102536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</si>
  <si>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U+4236A</t>
  </si>
  <si>
    <t>Bafle para bajo Gallien Krueger B-15 s/n 0070183</t>
  </si>
  <si>
    <t>U+5382</t>
  </si>
  <si>
    <t xml:space="preserve">Amplificador Gallien Krueger MB115II s/n 07934 _x000D_
 _x000D_
 _x000D_
 _x000D_
</t>
  </si>
  <si>
    <t>115MBE-II</t>
  </si>
  <si>
    <t>Caja 1x15/8 400W Bafle.</t>
  </si>
  <si>
    <t>GATOR</t>
  </si>
  <si>
    <t>U+4550B</t>
  </si>
  <si>
    <t xml:space="preserve">Pedalboard Gator c/Funda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</si>
  <si>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GIBSON</t>
  </si>
  <si>
    <t>C+1634</t>
  </si>
  <si>
    <t xml:space="preserve">Guitarra Gibson Les paul classic 60 Black c/Estuche gibson s/n 007025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</si>
  <si>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C+1648</t>
  </si>
  <si>
    <t xml:space="preserve">Guitarra Gibson Les Paul Classic Sunburst c/Estuche y accesorios s/n 172002652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</si>
  <si>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C+1649</t>
  </si>
  <si>
    <t xml:space="preserve">Guitarra Gibson ES-339 Sunburst c/Estuche s/n 10216741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</si>
  <si>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C+1650</t>
  </si>
  <si>
    <t xml:space="preserve">Guitarra Gibson R7 Gold Top c/Estuche s/n 711404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</si>
  <si>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C+1668</t>
  </si>
  <si>
    <t xml:space="preserve">Bajo Gibson SG STD Black c/Estuche s7n 180025387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</si>
  <si>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C+1705</t>
  </si>
  <si>
    <t xml:space="preserve">Guitarra Gibson Flying V Ebony año 2008 c/Estuche s/n 029780314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</si>
  <si>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C+1727</t>
  </si>
  <si>
    <t xml:space="preserve">Guitarra Gibson Les Paul Junior Sunburst c/Estuche s/n 232400430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</si>
  <si>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C+1728</t>
  </si>
  <si>
    <t xml:space="preserve">Guitarra Gibson SG R61 Cherry s/n 026281402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</si>
  <si>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C+1737</t>
  </si>
  <si>
    <t xml:space="preserve">Guitarra Gibson ES-335 Cherry c/Estuche s/n 03545700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</si>
  <si>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C+1739</t>
  </si>
  <si>
    <t xml:space="preserve">Guitarra Gibson Songwriter DLX Studio Acus. Natural c/estuche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</si>
  <si>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C+1743</t>
  </si>
  <si>
    <t xml:space="preserve">Guitarra Gibson Les Paul Melody Maker White s/n 127011401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</si>
  <si>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C+1749</t>
  </si>
  <si>
    <t xml:space="preserve">Guitarra Gibson RG5 Vibra Phelamblue c/Estuche s/n 150137753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</si>
  <si>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C+1779</t>
  </si>
  <si>
    <t xml:space="preserve">Guitarra Gibson Les Paul R9 Honey Burst c/Estuche s/n 96512 _x000D_
</t>
  </si>
  <si>
    <t>C+1789</t>
  </si>
  <si>
    <t xml:space="preserve">Guitarra Gibson Les Paul GO Lemon Burst c/Estuche s/n G08450 _x000D_
 _x000D_
</t>
  </si>
  <si>
    <t>C+1805</t>
  </si>
  <si>
    <t>Guitarra Gibson Les Paul Standard c/Estuche Vintage Sunburst s/n 120910555</t>
  </si>
  <si>
    <t>C+1828</t>
  </si>
  <si>
    <t>Guitarra Gibson Firebird III c/Estuche s/n 010194</t>
  </si>
  <si>
    <t>C+1835</t>
  </si>
  <si>
    <t xml:space="preserve">Guitarra Gibson Les Paul Junior 58 Cherry c/Estuche s/n 18-1190 _x000D_
 _x000D_
 _x000D_
 _x000D_
</t>
  </si>
  <si>
    <t>C+1839</t>
  </si>
  <si>
    <t xml:space="preserve">Guitarra Gibson Firebird Pelhamblue c/Estuche s/n 160137733 _x000D_
 _x000D_
</t>
  </si>
  <si>
    <t>C+1842</t>
  </si>
  <si>
    <t xml:space="preserve">Guitarra Gibson Les Paul R8 Cherry Sunburst s/n 861463 _x000D_
 _x000D_
 _x000D_
</t>
  </si>
  <si>
    <t>C+1853</t>
  </si>
  <si>
    <t xml:space="preserve">Guitarra Gibson SG Cherry  Standard c/Estuche s/n 170015960 _x000D_
 _x000D_
 _x000D_
 _x000D_
</t>
  </si>
  <si>
    <t>C+1854</t>
  </si>
  <si>
    <t xml:space="preserve">Bajo Gibson Standard Black c/Estuche s/n 180025387 _x000D_
 _x000D_
 _x000D_
</t>
  </si>
  <si>
    <t>C+1866</t>
  </si>
  <si>
    <t>Guitarra Gibson ES-339 Cherry c/Estuche s/n  CS153500</t>
  </si>
  <si>
    <t>C+1868</t>
  </si>
  <si>
    <t xml:space="preserve">Guitarra Gibson SG Standard Cherry c/Estuche s/n 170098943 _x000D_
</t>
  </si>
  <si>
    <t>C+1887</t>
  </si>
  <si>
    <t>Guitarra Gibson SG Junior Cherry c/Estuche s/n 910313</t>
  </si>
  <si>
    <t>U+CU2896</t>
  </si>
  <si>
    <t>Guitarra Gibson ES-345 TD Wallnut c/Estuche</t>
  </si>
  <si>
    <t>U+2213</t>
  </si>
  <si>
    <t>Guitarra Gibson ES-137 azul c/Tremolo c/Estuche</t>
  </si>
  <si>
    <t>U+4667</t>
  </si>
  <si>
    <t xml:space="preserve">Bajo Gibson EB-0 Año 1964 Marron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</si>
  <si>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U+4757A</t>
  </si>
  <si>
    <t>Guitarra Gibson Melody Maker 2011 azul s/n 121711549</t>
  </si>
  <si>
    <t>U+4867A</t>
  </si>
  <si>
    <t>Guitarra Gibson Les Paul Special Brown s/n 90358457</t>
  </si>
  <si>
    <t>U+4914</t>
  </si>
  <si>
    <t>Guitarra Gibson SG Standard Sunburst c/Estuche s/n 140008123</t>
  </si>
  <si>
    <t>U+4948</t>
  </si>
  <si>
    <t xml:space="preserve">Guitarra Gibson Les Paul Tributo 60´ Black c/Funda s/n 128411323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</si>
  <si>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U+4979</t>
  </si>
  <si>
    <t xml:space="preserve">Guitarra Gibson Les Paul Special Brown c/Estuche s/n 150053955 _x000D_
</t>
  </si>
  <si>
    <t>U+5069</t>
  </si>
  <si>
    <t xml:space="preserve">Guitarra Gibson LP JR Wine Red c/Estuche s/n 150040699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</si>
  <si>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U+5171</t>
  </si>
  <si>
    <t xml:space="preserve">Guitarra Gibson SG Standard c/Estuche y checklist Cherry Burst s/n 98943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</si>
  <si>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U+5186</t>
  </si>
  <si>
    <t>Guitarra Gibson Custom Les Paul año 1976 s/n pote13776028</t>
  </si>
  <si>
    <t>U+5220</t>
  </si>
  <si>
    <t>Guitarra Gibson Les Paul Studio Brown Burst c/Estuche y accesorios s/n 150074857</t>
  </si>
  <si>
    <t>U+5253</t>
  </si>
  <si>
    <t xml:space="preserve">Guitarra Gibson Les Paul Special DC Custom Shop VOS c/Estuche s/n 07244 TV Yellow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</si>
  <si>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U+5264</t>
  </si>
  <si>
    <t xml:space="preserve">Guitarra Gibson explorer R76 Black c/Estuche original s/n 100400582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</si>
  <si>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U+5294</t>
  </si>
  <si>
    <t>Guitarra Gibson SG Special Cherry Faded s/n 170017263</t>
  </si>
  <si>
    <t>U+5317</t>
  </si>
  <si>
    <t>Guitarra Gibson Les Paul JR DL 58´ Cherry c/Estuche s/n 81190</t>
  </si>
  <si>
    <t>U+5324</t>
  </si>
  <si>
    <t xml:space="preserve">Bajo Gibson Les Paul standard cherry heritage c/Estuche s/n 92263713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</si>
  <si>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U+5373</t>
  </si>
  <si>
    <t xml:space="preserve">Guitarra Gibson Firebird Pelhamblue c/Estuche s/n 160137733 _x000D_
</t>
  </si>
  <si>
    <t>U+5425</t>
  </si>
  <si>
    <t xml:space="preserve">Guitarra Gibson SG Standard Red c/Estuche marron s/n 170015950 _x000D_
 _x000D_
 _x000D_
 _x000D_
</t>
  </si>
  <si>
    <t>U+5481</t>
  </si>
  <si>
    <t xml:space="preserve">Guitarra Gibson Flying V White c/Estuche s/n 127001470 _x000D_
 _x000D_
</t>
  </si>
  <si>
    <t>U+5483A</t>
  </si>
  <si>
    <t xml:space="preserve">Estuche Gibson Gold rectangular _x000D_
 _x000D_
 _x000D_
</t>
  </si>
  <si>
    <t>U+5498A</t>
  </si>
  <si>
    <t xml:space="preserve">Guitarra Gibson Les Paul JR White c/Estuche s/n 105000653 _x000D_
 _x000D_
 _x000D_
</t>
  </si>
  <si>
    <t>U+5577</t>
  </si>
  <si>
    <t>Guitarra Gibson Firebird Standard Sunburst c/Estuche s/n 170001788</t>
  </si>
  <si>
    <t>350446000/01</t>
  </si>
  <si>
    <t>Gibson PTTP-010 Cordal barra c-bujes e incertos cromado</t>
  </si>
  <si>
    <t>GK</t>
  </si>
  <si>
    <t>GKBASS060</t>
  </si>
  <si>
    <t>CUERDA P/BAJO 4TA SUELTA 060</t>
  </si>
  <si>
    <t>GKBASS065</t>
  </si>
  <si>
    <t>CUERDA P/BAJO 5TA SUELTA 065</t>
  </si>
  <si>
    <t>G-LAB</t>
  </si>
  <si>
    <t>U+5489B</t>
  </si>
  <si>
    <t xml:space="preserve">Pedal G-Lab Smooth delay c/Caja s/n 00837 _x000D_
 _x000D_
 _x000D_
 _x000D_
</t>
  </si>
  <si>
    <t>GLO</t>
  </si>
  <si>
    <t>Banner Led-01</t>
  </si>
  <si>
    <t>Banner/TotemLed Pitch 4 de 1.8m2</t>
  </si>
  <si>
    <t>B190-E</t>
  </si>
  <si>
    <t>Cabezal movil | B190-E | Beam | Lampara PHILLIPS 190 W | Rueda de Gobo | Rueda giratoria de Color | Rueda giratoria de Efectos</t>
  </si>
  <si>
    <t>B330</t>
  </si>
  <si>
    <t>Cabezal movil | B330 | Beam | Lampara PHILLIPS 330 W | Doble rueda de Gobo | Rueda giratoria de Color | Rueda giratoria de Efectos</t>
  </si>
  <si>
    <t>B330-E</t>
  </si>
  <si>
    <t>B330-E | Cabezal movil | Beam | Lampara PHILLIPS 330 W | Rueda de Gobo | Rueda giratoria de Color | Rueda giratoria de Efectos</t>
  </si>
  <si>
    <t>B440</t>
  </si>
  <si>
    <t>Cabezal movil | B440 | Beam | Lampara OSRAM SIRIUS HRI 440 W</t>
  </si>
  <si>
    <t>CABINET_SCREW</t>
  </si>
  <si>
    <t>Cabinet Screw - YOUMENGXIN</t>
  </si>
  <si>
    <t>CONNECTION_STRAP</t>
  </si>
  <si>
    <t>Connection Strap - YOUMENGXIN</t>
  </si>
  <si>
    <t>DC14000923</t>
  </si>
  <si>
    <t>MODULE FOR ORDER DC14000923</t>
  </si>
  <si>
    <t>DI-HUB10-V2.9</t>
  </si>
  <si>
    <t>HUB CARD</t>
  </si>
  <si>
    <t>DI-HUB10-V3.0</t>
  </si>
  <si>
    <t>D14000</t>
  </si>
  <si>
    <t>LED Software LINSN</t>
  </si>
  <si>
    <t>FAST LOCK</t>
  </si>
  <si>
    <t>Integrated Circuit</t>
  </si>
  <si>
    <t>JNR-8220L</t>
  </si>
  <si>
    <t>Cabezal movil |7R | Beam | Lampara 230 W | Rueda de Gobo | Rueda de Color</t>
  </si>
  <si>
    <t>JXI5020</t>
  </si>
  <si>
    <t>IC (SPARE PARTS)</t>
  </si>
  <si>
    <t>LED MODULE 160X160</t>
  </si>
  <si>
    <t>p2.5 indoor led module(160x160mm) Spare Parts</t>
  </si>
  <si>
    <t>LED MODULE 250X250</t>
  </si>
  <si>
    <t>Led module(250mm x 250mm) - HONGSHENG</t>
  </si>
  <si>
    <t>LED MODULE 256X128</t>
  </si>
  <si>
    <t>Led module( 256mm x 128mm) - HONGSHENG</t>
  </si>
  <si>
    <t>LED_LAMP</t>
  </si>
  <si>
    <t>Led Lamp - EPISTAR</t>
  </si>
  <si>
    <t>LRS-200-5</t>
  </si>
  <si>
    <t>Power supply - MEANWELL-Gabinete de Distr de Tension/Programacion</t>
  </si>
  <si>
    <t>LWZ1815</t>
  </si>
  <si>
    <t>Cabezal movil | LWZ1815 | LED Pixel by Pixel | 18 LED 15 W | Zoom Rueda de Gobo | Rueda giratoria de Color | Rueda giratoria de Efectos</t>
  </si>
  <si>
    <t>MBI5120</t>
  </si>
  <si>
    <t>MODULE_SCREW</t>
  </si>
  <si>
    <t>Module Screw - DALI</t>
  </si>
  <si>
    <t>MRV336</t>
  </si>
  <si>
    <t>Receiving card - NOVASTAR</t>
  </si>
  <si>
    <t>MSD300</t>
  </si>
  <si>
    <t>Sending card - NOVASTAR</t>
  </si>
  <si>
    <t>N200V5-A</t>
  </si>
  <si>
    <t>Power supply Spare Parts</t>
  </si>
  <si>
    <t>PR-2368A</t>
  </si>
  <si>
    <t>Cabezal movil | PR-2368A | Beam | Lampara USHIO 350 W | Rueda  giratoria de Gobo | Rueda de Color</t>
  </si>
  <si>
    <t>PW19</t>
  </si>
  <si>
    <t>Cabezal movil | P19 | Wash | LED Pixel by Pixel | 19 LED 15 W | Zoom|tipo B-Eye- de ClayP|misma libreria|</t>
  </si>
  <si>
    <t>PW37</t>
  </si>
  <si>
    <t>Cabezal movil | PW37 | Wash | Iluminacion LED Pixel by Pixel | 37 LED de 15 W | Con Zoom</t>
  </si>
  <si>
    <t>P2.5 480x480</t>
  </si>
  <si>
    <t xml:space="preserve">Cabinet Displays Body </t>
  </si>
  <si>
    <t>P.4 ILS LGT</t>
  </si>
  <si>
    <t>Pantalla de led P4 indoor SMD Full Color LED Display (ALU), cabient size: compuesta por 24 modulos  de 768*768mm</t>
  </si>
  <si>
    <t>P.4.81 OLS</t>
  </si>
  <si>
    <t>P4.81 outdoor SMD Full Color LED Display (ALU), cabient size: 500*1000mm</t>
  </si>
  <si>
    <t>RV901</t>
  </si>
  <si>
    <t>Tarjeta de Control, Controlling System LINSN (receiving card)</t>
  </si>
  <si>
    <t>RV907H</t>
  </si>
  <si>
    <t>RECEIVING CARD</t>
  </si>
  <si>
    <t>RV908</t>
  </si>
  <si>
    <t>Receiving Card Control System</t>
  </si>
  <si>
    <t>SMD3528</t>
  </si>
  <si>
    <t>LED SMD3528 (SPARE PARTS)</t>
  </si>
  <si>
    <t>SMD3535</t>
  </si>
  <si>
    <t>LED (SPARE PARTS)</t>
  </si>
  <si>
    <t>SPA-435001</t>
  </si>
  <si>
    <t>BLOWER FOR T280 (030100049)</t>
  </si>
  <si>
    <t>SPA-435002</t>
  </si>
  <si>
    <t>DISPLAY PCB FOR T280</t>
  </si>
  <si>
    <t>SPA-435003</t>
  </si>
  <si>
    <t>MASTER PCB FOR T280</t>
  </si>
  <si>
    <t>SPA-435004</t>
  </si>
  <si>
    <t>DISPLAY PCB FOR T440</t>
  </si>
  <si>
    <t>SPA-435005</t>
  </si>
  <si>
    <t>MASTER PCB FOR T440</t>
  </si>
  <si>
    <t>SPA-435006</t>
  </si>
  <si>
    <t>LED DRIVER PCB FOR PW 37&amp;19</t>
  </si>
  <si>
    <t>SPA-435007</t>
  </si>
  <si>
    <t>DISPLAY PCB FOR PW37</t>
  </si>
  <si>
    <t>SPA-435008</t>
  </si>
  <si>
    <t>DISPLAY PCB FOR PW19</t>
  </si>
  <si>
    <t>THEATRE SPOT 3IN1</t>
  </si>
  <si>
    <t>Cabezal movil | THEATRE SPOT 3IN1 | 3 en 1 | Wash /Beam/Spot</t>
  </si>
  <si>
    <t>TS802D</t>
  </si>
  <si>
    <t>Sending card Control System</t>
  </si>
  <si>
    <t>T280</t>
  </si>
  <si>
    <t>Cabezal movil | T280 | 3 en 1 | Wash /Beam/Spot | Lampara OSRAM HRI280 W | Rueda de gobos giratorios | Rueda de colores giratorios</t>
  </si>
  <si>
    <t>T440</t>
  </si>
  <si>
    <t>Cabezal movil | T440 | 3 en 1 | Wash /Beam/Spot | Lampara OSRAM SIRIUS HRI 440 W | Rueda de gobos giratorios | Rueda de colores giratorios</t>
  </si>
  <si>
    <t>USB CABLE</t>
  </si>
  <si>
    <t>USB CABLE FOR SOFTWARE UPDATE</t>
  </si>
  <si>
    <t>VSP5162</t>
  </si>
  <si>
    <t>RGB Link, Escalador p/Pantalla Led, in: CVBS/VGA/DVI(HDMI 1.3)/SDI; out: DVI/VGA/SDI LOOP, USB</t>
  </si>
  <si>
    <t>1C</t>
  </si>
  <si>
    <t>BUMPER 1C</t>
  </si>
  <si>
    <t>2C</t>
  </si>
  <si>
    <t>Bumper de Acero, 1280MM, para Pantalla de Led P6.4 / 8.0</t>
  </si>
  <si>
    <t>3C</t>
  </si>
  <si>
    <t>Bumper de Acero, 1920MM, para Pantalla de Led P6.4 / 8.0</t>
  </si>
  <si>
    <t>GOBAGS</t>
  </si>
  <si>
    <t>GO-D10</t>
  </si>
  <si>
    <t>Estuche para 8" x 10"  Tom Tom</t>
  </si>
  <si>
    <t>GODIN</t>
  </si>
  <si>
    <t>C+1686</t>
  </si>
  <si>
    <t xml:space="preserve">Guitarra Godin ACS RW HG c/Funda s/n 17302140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</si>
  <si>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C+1708</t>
  </si>
  <si>
    <t xml:space="preserve">Guitarra Godin session Candy Apple Red c/Funda generica s/n 10285139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</si>
  <si>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C+1825</t>
  </si>
  <si>
    <t xml:space="preserve">Guitarra Godin Progresion Black MN c/funda s/n 11483164 _x000D_
 _x000D_
</t>
  </si>
  <si>
    <t>C+1847</t>
  </si>
  <si>
    <t xml:space="preserve">Guitarra Godin Session Candy Apple Red s/n 10285139  _x000D_
 _x000D_
 _x000D_
 _x000D_
</t>
  </si>
  <si>
    <t>U+4031</t>
  </si>
  <si>
    <t xml:space="preserve">Estuche Rigido Godin Negro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</si>
  <si>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U+4183A</t>
  </si>
  <si>
    <t xml:space="preserve">Guitarra Godin 5th Avenue Black c/Estuche s/n 000120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</si>
  <si>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U+4317A</t>
  </si>
  <si>
    <t xml:space="preserve">Guitarra Godin C6 Humb Cherry s/n 03423288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</si>
  <si>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U+5055</t>
  </si>
  <si>
    <t xml:space="preserve">Guitarra Godin Radiator Negro y gris c/Estuche s/n 01296339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</si>
  <si>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U+5178</t>
  </si>
  <si>
    <t>Guitarra Godin Multiac Caoba c/Funda original s/n 18264139</t>
  </si>
  <si>
    <t>U+5308</t>
  </si>
  <si>
    <t>Guitarra Godin ACS RW HG c/Funda s/n 17302140</t>
  </si>
  <si>
    <t>GOLDEN GATE</t>
  </si>
  <si>
    <t>GC-50BK</t>
  </si>
  <si>
    <t>Capodastro | para guitarra electrica/acustica | Estilo pinza | Ultra-Liviano | Color: Negro</t>
  </si>
  <si>
    <t>GC-50SB</t>
  </si>
  <si>
    <t>Capodastro | para guitarra electrica/acustica | Estilo pinza | Ultra-Liviano | Color:  Plata</t>
  </si>
  <si>
    <t>GC-60BK</t>
  </si>
  <si>
    <t>Capodastro | para guitarra clásica | Estilo pinza | Ultra-Liviano | Color: Negro</t>
  </si>
  <si>
    <t>GC-60BU</t>
  </si>
  <si>
    <t>Capodastro | para guitarra clásica | Estilo pinza | Ultra-Liviano | Color:  Azul</t>
  </si>
  <si>
    <t>GC-60GD</t>
  </si>
  <si>
    <t>Capodastro | para guitarra clásica | Estilo pinza | Ultra-Liviano | Color:  Dorado</t>
  </si>
  <si>
    <t>GC-60RD</t>
  </si>
  <si>
    <t>Capodastro | para guitarra clásica | Estilo pinza | Ultra-Liviano | Color:  Rojo</t>
  </si>
  <si>
    <t>GC-60SB</t>
  </si>
  <si>
    <t>Capodastro | para guitarra clásica | Estilo pinza | Ultra-Liviano | Color:  Plata</t>
  </si>
  <si>
    <t>GC-60SR</t>
  </si>
  <si>
    <t>Capodastro | para guitarra clásica | Estilo pinza | Ultra-Liviano | Color:  Plata claro</t>
  </si>
  <si>
    <t>GC-60WT</t>
  </si>
  <si>
    <t>Capodastro | para guitarra clásica | Estilo pinza | Ultra-Liviano | Color:  Blanco</t>
  </si>
  <si>
    <t>GC-8</t>
  </si>
  <si>
    <t>Capodastro | para guitarra clásica | Estilo prensa| Ultra-Liviano | Color:  Negro</t>
  </si>
  <si>
    <t>GRABBER</t>
  </si>
  <si>
    <t>C+1665</t>
  </si>
  <si>
    <t xml:space="preserve">Bajo Grabber Natural c/Estuche s/n 73329022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</si>
  <si>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GREER AMPS</t>
  </si>
  <si>
    <t>C+1764</t>
  </si>
  <si>
    <t xml:space="preserve">Pedal Greer Amps Toma Hawk s/n 21545 _x000D_
</t>
  </si>
  <si>
    <t>U+5424</t>
  </si>
  <si>
    <t xml:space="preserve">Pedal Greer Amps Toma Hawk s/n 21545 _x000D_
 _x000D_
 _x000D_
</t>
  </si>
  <si>
    <t>U+5498C</t>
  </si>
  <si>
    <t xml:space="preserve">Pedal Greer Amps Lightspeed Organic Overdrive s/n 15072 _x000D_
 _x000D_
 _x000D_
</t>
  </si>
  <si>
    <t>GRETSCH</t>
  </si>
  <si>
    <t>C+1695</t>
  </si>
  <si>
    <t xml:space="preserve">Guitarra Gretsch 6128 Power Jet TVP Black s/n JT11010391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</si>
  <si>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C+1729</t>
  </si>
  <si>
    <t xml:space="preserve">Guitarra Gretsch G6136SLBP c/Estuche s/n J105096182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</si>
  <si>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EXHIBIDOR-GRETSCH</t>
  </si>
  <si>
    <t>Exhibidor | Para 6 Guitaras Gretsch |Hercules GS526B + Un Header con la marca</t>
  </si>
  <si>
    <t>U+4663</t>
  </si>
  <si>
    <t>Guitarra Gretsch G5235T Grey Sparkley s/n CY607041312</t>
  </si>
  <si>
    <t>U+4718A</t>
  </si>
  <si>
    <t xml:space="preserve">Guitarra Gretsch G100CE s/n K516043998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</si>
  <si>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U+5259</t>
  </si>
  <si>
    <t xml:space="preserve">Guitarra Gretsch 6128 Power Jet TVP Black s/n JT11010391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</si>
  <si>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U+5527</t>
  </si>
  <si>
    <t xml:space="preserve">Bajo Gretsch G5123B Orange s/n KS12013775 _x000D_
</t>
  </si>
  <si>
    <t>240-1210-812</t>
  </si>
  <si>
    <t>Guitarra Electrica | BRIAN SETZER SIGNATURE NASHVILLE | HOLLOW BODY '59 "SMOKE" | G5120T | Diap. Ebano | Mic. TV Jones® Ray Butts Ful-Fidelity | c/ Bigsby | Smoke Orange</t>
  </si>
  <si>
    <t>240-1814-806</t>
  </si>
  <si>
    <t xml:space="preserve">G6128T-89VS DUO JET BLK WC _x000D_
</t>
  </si>
  <si>
    <t>240-1814-835</t>
  </si>
  <si>
    <t>Guitarra Electrica | Vintage Select '89 Sparkle Jet | con Bigsby | Mics. TV Jones TV Classic | Clavijas 80S | Con Estuche Rigido | Gold Sparkle</t>
  </si>
  <si>
    <t>250-5200-566</t>
  </si>
  <si>
    <t>Guitarra electrica | G5135 | Electromatic Corvette | Acc Crom | Cherry</t>
  </si>
  <si>
    <t>250-6011-512</t>
  </si>
  <si>
    <t>Guitarra electrica | G5420T | Electromatic Hollow Body | Single Cut | C/Bigsby | Acc Crom. | Orange</t>
  </si>
  <si>
    <t>250-6011-553</t>
  </si>
  <si>
    <t>Guitarra electrica | G5420T | Electromatic Hollow Body | Single Cut | C/Bigsby | Acc Crom. | Aspen Green</t>
  </si>
  <si>
    <t>250-6011-570</t>
  </si>
  <si>
    <t>Guitarra electrica | G5420T | Electromatic Hollow Body | Single Cut | C/Bigsby | Acc crom. | Fairlane Blue</t>
  </si>
  <si>
    <t>250-6014-506</t>
  </si>
  <si>
    <t>Guitarra electrica | G5422T | Electromatic Hollow Body | Double Cut | C/Bigsby | Acc Cromados | Black</t>
  </si>
  <si>
    <t>250-6014-512</t>
  </si>
  <si>
    <t>Guitarra electrica | G5422T | Electromatic Hollow Body | Double Cut | C/Bigsby | Acc Crom. | Orange Satin</t>
  </si>
  <si>
    <t>250-6014-517</t>
  </si>
  <si>
    <t>Guitarra electrica | G5422GT | Electromatic Hollow Body | Double Cut | C/Bigsby | Acc Dorados | Orange Satin</t>
  </si>
  <si>
    <t>250-6014-567</t>
  </si>
  <si>
    <t>Guitarra electrica | G5422GT | Electromatic Hollow Body | Double Cut | C/Bigsby | Acc Dorados | Snowcrest White</t>
  </si>
  <si>
    <t>250-6111-537</t>
  </si>
  <si>
    <t>Guitarra electrica | G5420GT | Electromatic Hollow Body | Single Cut | C/Bigsby | Acc Dorados | S.Limited 135º Dark Cherry</t>
  </si>
  <si>
    <t>250-6115-517</t>
  </si>
  <si>
    <t>G5420T EMTC CLSC HLW SC WLNT</t>
  </si>
  <si>
    <t>250-6217-567</t>
  </si>
  <si>
    <t>G5422TG EMTC CLSC HLW DC SCW</t>
  </si>
  <si>
    <t>250-7210-502</t>
  </si>
  <si>
    <t>Guitarra electrica | G5430T | Electromatic Jet | Single Cut | C/Bigsby | Acc Crom. | Aleutian Blue</t>
  </si>
  <si>
    <t>250-7210-506</t>
  </si>
  <si>
    <t>Guitarra electrica | G5430T | Electromatic Jet | Single Cut | C/Bigsby | Acc Crom. | Black</t>
  </si>
  <si>
    <t>250-7210-516</t>
  </si>
  <si>
    <t>Guitarra electrica | G5430T | Electromatic Jet | Single Cut | C/Bigsby | Acc Crom. | Fire Bird Red</t>
  </si>
  <si>
    <t>250-7210-546</t>
  </si>
  <si>
    <t xml:space="preserve">Guitarra electrica | G5430T | Electromatic Jet | Single Cut | C/Bigsby | Acc Crom. | Cadillac Green _x000D_
</t>
  </si>
  <si>
    <t>250-7210-547</t>
  </si>
  <si>
    <t>Guitarra electrica | G5430T | Electromatic Jet | Single Cut | C/Bigsby | Acc Crom. | Airline Silver</t>
  </si>
  <si>
    <t>250-7220-506</t>
  </si>
  <si>
    <t>Guitarra eléctrica | G5430LH | Electromatic Jet | Single Cut | Cordal en</t>
  </si>
  <si>
    <t>250-9300-506</t>
  </si>
  <si>
    <t>Guitarra electrica | G5622T | Electromatic Center-Block | Double Cut | C/Bigsby | Acc Crom. | Black</t>
  </si>
  <si>
    <t>250-9300-517</t>
  </si>
  <si>
    <t>Guitarra electrica | G5622T | Electromatic Center-Block | Double Cut | C/Bigsby | Acc Crom. | Walnut</t>
  </si>
  <si>
    <t>250-9300-520</t>
  </si>
  <si>
    <t>Guitarra electrica | G5622T | Electromatic Center-Block | Double Cut | C/Bigsby | Acc Crom. | Vintage Orange</t>
  </si>
  <si>
    <t>250-9300-577</t>
  </si>
  <si>
    <t>Guitarra electrica | G5622T | Electromatic Center-Block | Double Cut | C/Bigsby | Acc Crom. | Georgia Green</t>
  </si>
  <si>
    <t>250-9700-512</t>
  </si>
  <si>
    <t>Guitarra Electrica | G5655TG | Electromatic Center Block Jr | LRL |  c/ Bigsby B70 | Herrajes dorados | Black Gold</t>
  </si>
  <si>
    <t>250-9700-546</t>
  </si>
  <si>
    <t xml:space="preserve">Guitarra electrica | G5655TG | Electromatic Center-Block Jr.| Single Cut | C/Bigsby | Acc Dorados. | Cadillac Green _x000D_
</t>
  </si>
  <si>
    <t>250-9700-553</t>
  </si>
  <si>
    <t xml:space="preserve">Guitarra electrica | G5655TG | Electromatic Center-Block Jr.| Single Cut | C/Bigsby | Acc Dorados. | Aspen Green _x000D_
</t>
  </si>
  <si>
    <t>251-4730-517</t>
  </si>
  <si>
    <t>Bajo electrico | G2220 | Electromatic Junio Jet | Single Cut | Acc Crom. | Escala 30,3" | Walnut</t>
  </si>
  <si>
    <t>251-4730-552</t>
  </si>
  <si>
    <t>G2220 EMTC JR JET BASS II SB</t>
  </si>
  <si>
    <t>251-5010-514</t>
  </si>
  <si>
    <t xml:space="preserve">Guitarra eléctrica | G5238 | Electromatic Pro Jet | Double Cut | C/Bigsby | Acc Crom. | Gold Sparkle Top _x000D_
</t>
  </si>
  <si>
    <t>251-5020-506</t>
  </si>
  <si>
    <t xml:space="preserve">Guitarra eléctrica | G5225 | Electromatic Junior Jet II  | Single Cut | 2 micrófonos | Acc Crom. | Black _x000D_
</t>
  </si>
  <si>
    <t>251-5020-552</t>
  </si>
  <si>
    <t xml:space="preserve">Guitarra eléctrica | G5220 | Electromatic Junior Jet II  | Single Cut | 2 micrófonos | Acc Crom. | Tobacco Sunburst _x000D_
</t>
  </si>
  <si>
    <t>251-5202-506</t>
  </si>
  <si>
    <t>Guitarra electrica | G5135CVT | Electromatic Corvette | 3 microfonos | Acc Crom. | Black</t>
  </si>
  <si>
    <t>251-5831-506</t>
  </si>
  <si>
    <t>Guitarra electrica | G100BKCE | Syncromatic Archtop Hollow Body | 1 Mic flotante  | Acc Crom. | Flat Black</t>
  </si>
  <si>
    <t>251-5831-521</t>
  </si>
  <si>
    <t>Guitarra electrica | G100CE | Syncromatic Archtop Hollow Body | 1 Mic flotante  | Acc Crom. | Natural</t>
  </si>
  <si>
    <t>251-5901-516</t>
  </si>
  <si>
    <t>Guitarra electrica DOBLE | G5566 | Electromatic Jet Double | Doble mastil  | Doble Bigsby | Acc Crom. | Silver</t>
  </si>
  <si>
    <t>251-5902-505</t>
  </si>
  <si>
    <t>G5700 EMTC LAP STL VWT</t>
  </si>
  <si>
    <t>251-5902-518</t>
  </si>
  <si>
    <t>Lap Steel | G5715 | Electromatic Lap Steel | 1 microfono | Tono+Vol | 28 trastes | Black Sparkle</t>
  </si>
  <si>
    <t>251-5902-552</t>
  </si>
  <si>
    <t>Lap Steel | G5700 | Electromatic Lap Steel | 1 microfono | Tono+Vol | 28 trastes | Tobacco Sunburst</t>
  </si>
  <si>
    <t>251-6013-506</t>
  </si>
  <si>
    <t>Guitarra electrica | G5422G-12 | Electromatic Hollow Body 12 CUERDAS | Double Cut | C/Bigsby | Acc Dorados | Black</t>
  </si>
  <si>
    <t>251-6021-512</t>
  </si>
  <si>
    <t>Guitarra electrica | G5420LH| Electromatic Hollow Body | Single Cut | ZURDA | Acc Cromados | Orange</t>
  </si>
  <si>
    <t>251-7110-506</t>
  </si>
  <si>
    <t>Guitarra electrica | G5220 | Electromatic Jet BT  | Single Cut |  Acc Cromados | Cordal en forma de V | Black</t>
  </si>
  <si>
    <t>251-7110-519</t>
  </si>
  <si>
    <t>Guitarra electrica | G5220 | Electromatic Jet BT  | Single Cut |  Acc Cromados | Cordal en forma de V | Jade Grey Metallic</t>
  </si>
  <si>
    <t>251-7110-539</t>
  </si>
  <si>
    <t>Guitarra electrica | G5220 | Electromatic Jet BT  | Single Cut |  Acc Cromados | Cordal en forma de V | Dark Cherry Metallic</t>
  </si>
  <si>
    <t>251-7110-579</t>
  </si>
  <si>
    <t>Guitarra electrica | G5220 | Electromatic Jet BT  | Single Cut |  Acc Cromados | Cordal en forma de V | Casino Gold</t>
  </si>
  <si>
    <t>251-7110-595</t>
  </si>
  <si>
    <t>Guitarra electrica | G5220 | Electromatic Jet BT  | Single Cut |  Acc Cromados | Cordal en forma de V | Firestick Red</t>
  </si>
  <si>
    <t>251-7120-539</t>
  </si>
  <si>
    <t>Guitarra electrica | G5220LH | Electromatic Jet BT | ZURDA | Single Cut |  Acc Cromados | Cordal en forma de V | Dark Cherry Metallic</t>
  </si>
  <si>
    <t>251-8000-512</t>
  </si>
  <si>
    <t>Bajo electrico | G5440LSB | Electromatic Hollow Body | Single Cut | 2 Mic | Acc Crom. | Escala 34" | Orange</t>
  </si>
  <si>
    <t>270-4034-522</t>
  </si>
  <si>
    <t>Guitarra Electroacustica | G5034 TFT Rancher |  Body Shape Dreadnought | Diap Rosewood | Mic. Fideli-tron | c/Bigsby | Savannah Sunset</t>
  </si>
  <si>
    <t>270-5601-537</t>
  </si>
  <si>
    <t>Guitarra Acustica | G9511 | Style 1 Single 0 Parlor | Body Shape Roots Guitar | Diap Rosewood | Enc.D'Addario EXP16 | Appallachia Cloudburst</t>
  </si>
  <si>
    <t>270-5701-537</t>
  </si>
  <si>
    <t>Guitarra Acustica | G9521 | Style 2 Triple-0 | Body Shape Auditorium | Diap. Rosewood |  Enc. D'Addario EXP16 | Clavijas Vintage | Appallachia Cloudburst</t>
  </si>
  <si>
    <t>270-5801-537</t>
  </si>
  <si>
    <t>Guitarra Acustica | G9531 | Style 3 Double-0  |  Body Shape Grand Concert | Diap. Rosewood |  Enc. D'Addario EXP16 | Clavijas Vintage | Appallachia Cloudburst</t>
  </si>
  <si>
    <t>271-4014-505</t>
  </si>
  <si>
    <t>Guitarra Electroacustica | G5021WPE | Rancher Penguin | Body Shape Parlor | Diap. Rosewood | Preamp. Fishman® Isys III c/Afinador |  Enc. D'Addario EJ16 | Boca triangular | White</t>
  </si>
  <si>
    <t>271-4022-522</t>
  </si>
  <si>
    <t>Guitarra Electroacustica | G5022 CE | Rancher | Body Shape Jumbo Cutaway | Diap. Rosewood |  Preamp. Fishman c/Afinador | Boca triangular | Enc. D'Addario EJ16 | Savanna Sunset</t>
  </si>
  <si>
    <t>271-4024-505</t>
  </si>
  <si>
    <t>Guitarra Electroacustica | G5022 CWFE | Rancher Falcon | Body Shape Jumbo Cutaway | Preamp. Fishman c/Afinador | Enc. D'Addario EJ16 | Boca triangular | White</t>
  </si>
  <si>
    <t>271-4024-506</t>
  </si>
  <si>
    <t>Guitarra Electroacustica | G5022 CBFE Ranger Falcon Jumbo Cutaway  | Diap Rosewood | Preamp. Fishman c/Afinador | Boca triangular | Enc.D'Addario® EJ16  | Black</t>
  </si>
  <si>
    <t>271-4025-505</t>
  </si>
  <si>
    <t>Guitarra Electroacustica | G5022-12 CWFE | 12 Cuerdas | Ranger Falcon Jumbo Cutaway  | Diap Rosewood | Preamp. Fishman c/Afinador | Boca triangular | Enc.D'Addario® EJ16  |  White</t>
  </si>
  <si>
    <t>271-4031-552</t>
  </si>
  <si>
    <t>Guitarra Electroacustica | G5031 FT | Rancher Dreadnought | Diap Rosewood |Mic. Fideli-Tron | Boca triangular | Sunburst</t>
  </si>
  <si>
    <t>271-4035-500</t>
  </si>
  <si>
    <t>Guitarra Electroacustica | G5424 E | Rancher Dreadnought | Diap. Rosewood | Preamp. Fishman c/Afinador |  Enc. D'Addario EJ16 | Boca triangular | Sunburst</t>
  </si>
  <si>
    <t>273-0020-321</t>
  </si>
  <si>
    <t>Ukelele | G9100 | Soprano | Diap. Rosewood | 16 Trastes | Cuerpo Mahogany laminado | Encordado Aquila | c/Funda | Escala 13,5" | Vintage mahogany</t>
  </si>
  <si>
    <t>273-0021-321</t>
  </si>
  <si>
    <t>Ukelele | G9100L | Soprano | Diap. Rosewood | 16 Trastes | Cuerpo Mahogany laminado | Encordado Aquila | c/Funda | Escala 15" | Vintage mahogany</t>
  </si>
  <si>
    <t>273-0030-321</t>
  </si>
  <si>
    <t>Ukelele | G9110 | Concierto | Diap. Rosewood | 16 Trastes | Cuerpo Mahogany laminado | Encordado Aquila |  c/Funda  Escala 15" | Vintage mahogany</t>
  </si>
  <si>
    <t>273-0031-321</t>
  </si>
  <si>
    <t>Ukelele | AE G9110-L | Concierto | Electroacustico | Diap Rosewood  | 19 Trastes | Cuerpo Mahogany laminado | Preamp. Fishman Kula | Encordado Aquila | c/Funda | Vintage Mahogany</t>
  </si>
  <si>
    <t>273-0035-321</t>
  </si>
  <si>
    <t>Ukelele | G9112 | Concierto  | Resonador metalico circular | Diap. Rosewood | 16 Trastes  | Encordado Aquila | c/Funda | Vintage mahogany</t>
  </si>
  <si>
    <t>273-0040-321</t>
  </si>
  <si>
    <t>Ukelele | G9120 | Tenor | Diap. Rosewood | 19 Trastes | Encordado Aquila | Escala 17" | c/Funda | Honey Vintage stein</t>
  </si>
  <si>
    <t>280-0100-575</t>
  </si>
  <si>
    <t>Guitarra electrica | G2622T | Streamliner Center-Block | Mics Broadtron | Double Cut | C/Bigsby | Acc Crom. | Flagstaff sunset</t>
  </si>
  <si>
    <t>280-0400-506</t>
  </si>
  <si>
    <t>Guitarra electrica | G2655T | Streamliner Center-Block JR | Mics Broadtron | Double Cut | C/Bigsby | Acc Crom. | Black</t>
  </si>
  <si>
    <t>280-0500-580</t>
  </si>
  <si>
    <t>Guitarra electrica | G2655 | Streamliner Center-Block JR | Mics Broadtron | Double Cut | Cordal ""V"" | Acc Crom. |Torino Green</t>
  </si>
  <si>
    <t>280-0600-580</t>
  </si>
  <si>
    <t>Guitarra electrica | G2622T | Streamliner Center-Block | Mics Broadtron | Double Cut | C/Bigsby | Acc Crom. | Brooklyn Burst</t>
  </si>
  <si>
    <t>280-6200-597</t>
  </si>
  <si>
    <t>G2622 STRML CB FRGMPL</t>
  </si>
  <si>
    <t>280-6400-517</t>
  </si>
  <si>
    <t>G2655T STRML CB JR DC WLNT</t>
  </si>
  <si>
    <t>280-6400-542</t>
  </si>
  <si>
    <t>G2655T STRML CB JR DC STRLGRN</t>
  </si>
  <si>
    <t>280-6400-588</t>
  </si>
  <si>
    <t>G2655T STRML CB JR DC BRWNSTNE</t>
  </si>
  <si>
    <t>280-7500-568</t>
  </si>
  <si>
    <t>Guitarra Electrica | Streamliner Center Block Double-Cut P90 | G2622T |LRL | Mic. P90 | c/ Bigsby | Gunmetal</t>
  </si>
  <si>
    <t>280-7500-597</t>
  </si>
  <si>
    <t>Guitarra Electrica | Streamliner Center Block Double-Cut P90 | G2622T |LRL | Mic. P90 | c/ Bigsby | Forge Glow</t>
  </si>
  <si>
    <t>912-4756-010</t>
  </si>
  <si>
    <t xml:space="preserve">Banqueta | Gretsch 1883 | 30" |  76cm | Peso 6kg | </t>
  </si>
  <si>
    <t>GTD</t>
  </si>
  <si>
    <t>GTD-LMZ1019</t>
  </si>
  <si>
    <t>Cabezal Movil |  OSRAM LED 10W x19u |  RGBW four-in-one |  Beam angle: 15°~70° |  IP20</t>
  </si>
  <si>
    <t>GTD-LMZ1512</t>
  </si>
  <si>
    <t>Cabezal Movil | LED |  15W (RGBW 4-in-1) 12 LEDs |  Zoom7°/48° |</t>
  </si>
  <si>
    <t>GTD-LMZ1512/C</t>
  </si>
  <si>
    <t>Cabezal Movil | LED |  15W (RGBW 4-in-1) 12 LEDs |  Zoom7°/48° |  con CASE</t>
  </si>
  <si>
    <t>GTD-LMZ1519/C</t>
  </si>
  <si>
    <t>LED MOVING HEAD LIGHT WITH ZOOM</t>
  </si>
  <si>
    <t>GTD-LMZ1537/C</t>
  </si>
  <si>
    <t>Cabezal Movil | Wash | 15W (RGBW 4-in-1) 37 LEDs | Beam 9° – 48° |Temp color 3200K-7200K | IP20 | DMX | Dimmer Pan Tilt Strobe</t>
  </si>
  <si>
    <t>GTD-LM1007</t>
  </si>
  <si>
    <t>Cabezal Movil |  WASH -OSRAM LED 10W x 7u | RGBW four-in-one | Lens angle: 15°; 25° |  DMX /RDM |  MCx2 -Sleep Mode</t>
  </si>
  <si>
    <t>GTD-LM1019</t>
  </si>
  <si>
    <t>Cabezal Movil | WASH- Led  |  OSR.  10W x 19u |  RGBW 4:1 | 3200-7200K |  15° |  IP20</t>
  </si>
  <si>
    <t>GTD-LM150 SPOT</t>
  </si>
  <si>
    <t>LED MOVING HEAD SPOT, LED white light 150W, Beam angle: 13°, DMX/RDM, IP20</t>
  </si>
  <si>
    <t>GTD-LM1506</t>
  </si>
  <si>
    <t>Cabezal Movil | Tipo barra | 15W (RGBW 4-in-1) 6 LEDs | Dimmer, pan/tilt | DMX | IP20</t>
  </si>
  <si>
    <t>GTD-LM180SPOT/C</t>
  </si>
  <si>
    <t>LED SPOT LIGHT</t>
  </si>
  <si>
    <t>GTD-LM60</t>
  </si>
  <si>
    <t>Cabezal Movil | Led 60W (RGBW 4-in-1) | Mini | DMX |Dimmer, pan/tilt | IP20</t>
  </si>
  <si>
    <t>GTD-LM600IIP/C</t>
  </si>
  <si>
    <t>LED PROFESSIONAL MOVING HEAD</t>
  </si>
  <si>
    <t>GTD-LM621</t>
  </si>
  <si>
    <t>Cabezal Movil | LED | 6W x21u |  RGB three-in-one |  Lens angle: 25° |  Beam angle: 30° |  DMX/RDM |  IP20 MCx2</t>
  </si>
  <si>
    <t>GTD-LM690</t>
  </si>
  <si>
    <t>LED MOVING WASH, LED 6W x 90u, RGB three-in-one,Lens angle: 50°; Beam angle: 50°, DMX/RDM, IP20</t>
  </si>
  <si>
    <t>GTD-LM75 SPOT</t>
  </si>
  <si>
    <t>Cabezal Movil | SPOT |  LED blanco 75W |  Beam angle: 13° |  DMX/RDM |  IP20</t>
  </si>
  <si>
    <t>GTD-LYS200WW</t>
  </si>
  <si>
    <t>Fresnel de Led |  Single WW (3200k) 200W light source-10?/58°</t>
  </si>
  <si>
    <t>GTD-LZ354P</t>
  </si>
  <si>
    <t>LED PAR LIGHT w/Zoom, LED 6W x54u,RGB three-in-one,  Beam angle: 15°-50° linear zoom, IP67</t>
  </si>
  <si>
    <t>GTD-LZ354P/C</t>
  </si>
  <si>
    <t>Par Led | c/Zoom |  54x 3W | (12R+14G+14B+14W) | Beam angle:15°-50° | 4100 Lux@5m/15º |  IP67 | Pack x6 |  c/Anvil</t>
  </si>
  <si>
    <t>GTD-L1254P</t>
  </si>
  <si>
    <t>GTD-L1511P</t>
  </si>
  <si>
    <t>Par Led |  11 Led x 10w |  RGBW |  4 en 1 |  3200 a 7200K lineal |  5500Lux@5mts |  15º |  IP67</t>
  </si>
  <si>
    <t>GTD-L1511P ACC</t>
  </si>
  <si>
    <t>25° LENS (P/N no.: 130102001BA)</t>
  </si>
  <si>
    <t>GTD-L1511P/C</t>
  </si>
  <si>
    <t>Par Led |  11 Led x 10w |  RGBW |  4 en 1 |  3200 a 7200K lineal |  5500Lux@5mts |  15º |  IP67 |  with flight case</t>
  </si>
  <si>
    <t>GTD-L3200</t>
  </si>
  <si>
    <t xml:space="preserve">Barra de Led 2 Superpuesta|200 x3w x 2|RGB|7200 -3200|IP20 _x000D_
</t>
  </si>
  <si>
    <t>GTD-L336P/C</t>
  </si>
  <si>
    <t>Barra de Led |  50cm |  36Led |  RGB |  3200 a 7200K lineal |  50º de apertura |  IP67 |c/Anvil|MCx8</t>
  </si>
  <si>
    <t>GTD-L348</t>
  </si>
  <si>
    <t>Par Led |  48led x 3w |  RGBW |  3200 a 7200K lineal |  IP20 |  x unidad</t>
  </si>
  <si>
    <t>GTD-L348/C</t>
  </si>
  <si>
    <t>Par Led |  48led x 3w |  RGBW |  3200 a 7200K lineal |  IP20 |  Pack 6 u |  c/Anvil</t>
  </si>
  <si>
    <t>GTD-L354AP/C</t>
  </si>
  <si>
    <t>Par Led, 54led x 3W(12R+12G+12B+12A+6W)3200a7200K lineal, IP67, 4150Lux@5m, 22º, Pack x 6u, c/Anvil</t>
  </si>
  <si>
    <t>GTD-L354/C</t>
  </si>
  <si>
    <t>Par Led |  54led x 3W |  RGBW |  3200 a 7200K lineal |  IP20 |  2500Lux a 5mts |  Pack x 6u |  c/Anvil</t>
  </si>
  <si>
    <t>GTD-L354P</t>
  </si>
  <si>
    <t>Par Led, 54led x  3W, (12R+14G+14B+14W), 3200 a 7200K lineal, IP67, 2901 Lux@5mts,  22°</t>
  </si>
  <si>
    <t>GTD-L354WP/C</t>
  </si>
  <si>
    <t>Par Led |  54x3W |  WA | (cool w+warm w  | 18W+36A)3200a7200K lineal |  IP67 |  5600Lux@5mts |  22º | Packx6u |  c/Anv</t>
  </si>
  <si>
    <t>GTD-L372P</t>
  </si>
  <si>
    <t>Barra de Led |  1m |  72 led |  RGB |  3200 a 7200K lineal. 50º de apertura |  IP67 |</t>
  </si>
  <si>
    <t>GTD-L372P/C</t>
  </si>
  <si>
    <t>Barra de Led |  1m |  72 led |  RGB |  3200 a 7200K lineal. 50º de apertura |  IP67 |  c/Anvil |(MCx6)</t>
  </si>
  <si>
    <t>GTD-L488</t>
  </si>
  <si>
    <t>Led Cyclorama |  Wash |  48led |  RGBWA |  2600 a 7200K |  66º x 66º |  IP20</t>
  </si>
  <si>
    <t>GTD-L654P</t>
  </si>
  <si>
    <t>Par Led, 54led x 6w, RGB 3:1,3200 a 7200K, Lineal, 50° apertura, IP67</t>
  </si>
  <si>
    <t>GTD-L654P II</t>
  </si>
  <si>
    <t xml:space="preserve">Par Led, 54led x 6w, RGB 3:1,3200 a 7200K, Lineal, 50° apertura, IP67 _x000D_
</t>
  </si>
  <si>
    <t>GTD-L825</t>
  </si>
  <si>
    <t>Matriz de Led |  25led x 8w |  Blanco |  5700k |  3º apertura |  IP20</t>
  </si>
  <si>
    <t>GTD-130 II BEAM</t>
  </si>
  <si>
    <t>Cabezal Movil | Beam | Osram Sirius 132 |  IP20 |  lamp: 5000H |  310.000 lux @5M |  7000/4500/3200K |  DMX/RDM/WDMX</t>
  </si>
  <si>
    <t>GTD-1500II Prof</t>
  </si>
  <si>
    <t>Cabezal Movil  | Profile | OSRAM SHARXS HTI 1500W/ |  DMX/RDM |  IP20 /24 |  2500 a 6000K | DMX/RDM/WDMX/Arnet</t>
  </si>
  <si>
    <t>GTD-230 II BEAM</t>
  </si>
  <si>
    <t>Cabezal Movil |  OSRAM SIRIUS HRI 230 |  IP20 |  Lamp 2000H |   62100 Lux@20mts |  8500/4500/3200K |  DMX/RDM/WDMX</t>
  </si>
  <si>
    <t>GTD-330BSW/C</t>
  </si>
  <si>
    <t>Cabezal Movil | Beam - Spot -Wash | Lampara 330W |Beam: 3° – 15°, Spot: 3.5° – 38°, Wash: 12° – 62°| Gobo rotation, dimmer, pan/tilt |DMX</t>
  </si>
  <si>
    <t>GTD-330FS/C</t>
  </si>
  <si>
    <t>Seguidor, Lam Sirius 330wxl, 8500K, Zoom 6º a 12º, 5810Lux @5mts, c/Soporte, c/Anvil</t>
  </si>
  <si>
    <t>GTD-330IIBEAM/C</t>
  </si>
  <si>
    <t>Cabezal Movil | Beam | Lampara 330W | Beam: 0° – 3° fijo | Gobo rotation, dimmer, pan/tilt |DMX</t>
  </si>
  <si>
    <t>GTD-330N BSW</t>
  </si>
  <si>
    <t>GTD-440IIBEAM/C</t>
  </si>
  <si>
    <t>Cabezal Movil | Beam - Spot| Lampara 440W | Beam: 2° – 15°| Spot: 4° – 26° |Gobo rotation, dimmer, pan/tilt |DMX</t>
  </si>
  <si>
    <t>GTD-440IIBSW/C</t>
  </si>
  <si>
    <t>Movil 3:1,Bean + Spot +Wash, lamp OSR HRI440 (21R),CMY,7000K</t>
  </si>
  <si>
    <t>GUILD</t>
  </si>
  <si>
    <t>JUMBO JUNIOR MH</t>
  </si>
  <si>
    <t>Guild Jumbo Junior MH Caoba</t>
  </si>
  <si>
    <t>350-0350-000</t>
  </si>
  <si>
    <t>Enc p/Acustica GUILD, L350, 012-053,  PH Bronze</t>
  </si>
  <si>
    <t>350-0450-000</t>
  </si>
  <si>
    <t>Encordado | M450 |  Para acustica | Bronce Fosforadas | 013 | 017 | 026 | 035 | 045 | 056 |</t>
  </si>
  <si>
    <t>GURUS</t>
  </si>
  <si>
    <t>U+4927B</t>
  </si>
  <si>
    <t xml:space="preserve">Pedal Gurus Sexy Drive MKII c/Caja s/n 1518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</si>
  <si>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U+5004E</t>
  </si>
  <si>
    <t xml:space="preserve">Pedal Gurus Optivalve Compresor s/n OVA3518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</si>
  <si>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U+5514D</t>
  </si>
  <si>
    <t xml:space="preserve">Pedal Gurus Echosex 2 s/n E520652216 _x000D_
 _x000D_
 _x000D_
</t>
  </si>
  <si>
    <t>GUVNOR</t>
  </si>
  <si>
    <t>U+2251</t>
  </si>
  <si>
    <t>Dobro Guvnor Sunburst</t>
  </si>
  <si>
    <t>GYPSY ROSE</t>
  </si>
  <si>
    <t>GRA1K-VS</t>
  </si>
  <si>
    <t xml:space="preserve">Pack Guitarra Acústica con cuerdas de Acero. Acabado brillante, clavijas blindadas, cuerpo de Basswood, puente y trastera de Rosewood, con funda y correa. Color "Sunburst". _x000D_
</t>
  </si>
  <si>
    <t>GRB1K-3TS</t>
  </si>
  <si>
    <t>Pack | Bajo eléctrico | Escala corta | Mics  Jazz/Precision |  Diapason Rosewood | Funda + Correa | Color Sunburst 3 tonos</t>
  </si>
  <si>
    <t>GRC1K-BK</t>
  </si>
  <si>
    <t>Pack | Guitarra Clasica | Tamaño ¾ | Tapa y laterales de Basswood | Diapason y puente de Rosewood | C/ Funda | Color Negro</t>
  </si>
  <si>
    <t>GRC1K-NA</t>
  </si>
  <si>
    <t>Pack | Guitarra Clasica | Tamaño ¾ | Tapa y laterales de Basswood | Diapason y puente de Rosewood | C/ Funda | Color Natural</t>
  </si>
  <si>
    <t>GRC1K-PKB</t>
  </si>
  <si>
    <t>Pack | Guitarra Clasica | Tamaño ¾ | Tapa y laterales de Basswood | Diapason y puente de Rosewood | C/ Funda | Color Rosa Esfumado</t>
  </si>
  <si>
    <t>GRE1K-BBS</t>
  </si>
  <si>
    <t>Pack | Guitarra Electrica|  Tipo Stratocaster | C/ Funda + Correa + Palanca + Hoja de stickers  | Color Brown Sunburst</t>
  </si>
  <si>
    <t>GRE1K-FLB</t>
  </si>
  <si>
    <t>Pack | Guitarra Electrica|  Tipo Stratocaster | C/ Funda + Correa + Palanca + Hoja de stickers | Color Flamebrust</t>
  </si>
  <si>
    <t>GRE1K-PPB</t>
  </si>
  <si>
    <t>Pack | Guitarra Electrica |  Tipo Stratocaster | C/ Funda + Correa + Palanca + Hoja de stickers | Color Violeta Sunburst</t>
  </si>
  <si>
    <t>GRE1K-3TS</t>
  </si>
  <si>
    <t>Pack | Guitarra Electrica | Tipo Stratocaster | C/ Funda + Correa + Palanca + Hoja de stickers | Color Sunburst 3 tonos</t>
  </si>
  <si>
    <t>HAL-LEONARD</t>
  </si>
  <si>
    <t>5200270</t>
  </si>
  <si>
    <t>FENDER STRATOS LIBRO</t>
  </si>
  <si>
    <t>5202380</t>
  </si>
  <si>
    <t>LA SIRENITA P/V/G (con CIFRA</t>
  </si>
  <si>
    <t>5203720</t>
  </si>
  <si>
    <t>MARIO &amp; LUIGIS RECITAL DE...</t>
  </si>
  <si>
    <t>5204730</t>
  </si>
  <si>
    <t>SANDY PATTI LIBROS CRISTIANOS</t>
  </si>
  <si>
    <t>5215320</t>
  </si>
  <si>
    <t>LA BELLA Y LA BESTIA P/G/V</t>
  </si>
  <si>
    <t>5215710</t>
  </si>
  <si>
    <t>CANCIONES NAVIDEÑAS P/NIÑOS</t>
  </si>
  <si>
    <t>5216890</t>
  </si>
  <si>
    <t>GREEN WHERE MERCY P/V/G</t>
  </si>
  <si>
    <t>5220270</t>
  </si>
  <si>
    <t>DISNEY, LIBROS P/COLOREAR  P</t>
  </si>
  <si>
    <t>5220770</t>
  </si>
  <si>
    <t>DUET BROADWAY LIBRO</t>
  </si>
  <si>
    <t>5224830</t>
  </si>
  <si>
    <t>LOS MUPPETS LIBROS PARA NIÑOS</t>
  </si>
  <si>
    <t>5224900</t>
  </si>
  <si>
    <t>ALADIN, ( ESPAÑOL ) P/V/G</t>
  </si>
  <si>
    <t>5225030</t>
  </si>
  <si>
    <t>ALADIN, ILUSTRADO TAPA DURA</t>
  </si>
  <si>
    <t>5230130</t>
  </si>
  <si>
    <t>POCAHONTAS Tapa blanda P/V/G</t>
  </si>
  <si>
    <t>5233280</t>
  </si>
  <si>
    <t>HIMNOS LOS 32 MEJORE LIBROS CRISTIANOS</t>
  </si>
  <si>
    <t>5238540</t>
  </si>
  <si>
    <t>QUE ES UN SINTETIZADOR ? TEC</t>
  </si>
  <si>
    <t>5240067</t>
  </si>
  <si>
    <t>CHRISTIAN CONTEMPORA LIBROS CRISTIANOS</t>
  </si>
  <si>
    <t>5247940</t>
  </si>
  <si>
    <t>LOS LOBOS LIBRO</t>
  </si>
  <si>
    <t>5248550</t>
  </si>
  <si>
    <t>PEARL JAM, DIEZ G/V</t>
  </si>
  <si>
    <t>5248980</t>
  </si>
  <si>
    <t>R.E.M., FUERA DE TIEMPO G/V</t>
  </si>
  <si>
    <t>5248990</t>
  </si>
  <si>
    <t>R.E.M., AUTOMATICO PARA LA G</t>
  </si>
  <si>
    <t>5260140</t>
  </si>
  <si>
    <t>CRANBERRIES LIBRO</t>
  </si>
  <si>
    <t>5279010</t>
  </si>
  <si>
    <t>R. ROADS TRIBUTO A ...</t>
  </si>
  <si>
    <t>HAMER</t>
  </si>
  <si>
    <t>U+5508</t>
  </si>
  <si>
    <t xml:space="preserve">Guitarra Hamer XT Series Black s /n P11030102 _x000D_
 _x000D_
 _x000D_
 _x000D_
</t>
  </si>
  <si>
    <t>HANGSTROM</t>
  </si>
  <si>
    <t>U+5255</t>
  </si>
  <si>
    <t xml:space="preserve">Guitarra Hangtrom XL5 Red c/Palanca s/n M08081583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</si>
  <si>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A100</t>
  </si>
  <si>
    <t>Amplif p/ Bajo, "LIMITED EDITION", Combo 100w, 15" alum, Eq 7Bd,</t>
  </si>
  <si>
    <t>C+1781</t>
  </si>
  <si>
    <t xml:space="preserve">Amplificador Hartke XL Series 410XL Bass Cabinet 400 Watts s/n H410X9G076 _x000D_
 _x000D_
</t>
  </si>
  <si>
    <t>HA2000</t>
  </si>
  <si>
    <t>Cabezal de bajo, 200w, 10 bandas de eq, compressor</t>
  </si>
  <si>
    <t>H-G30R</t>
  </si>
  <si>
    <t>Ampl p/Guit, 30w, 2 cana, c/Reverb, 1x12", 3 bd eq, Sal Auric, entr Footsw</t>
  </si>
  <si>
    <t>HyDrive410B</t>
  </si>
  <si>
    <t>Bafle | 4x10" Neodimium + Driver | 1000w | 8 Ohms | Atenuadro de agudos | Para Bajo</t>
  </si>
  <si>
    <t>PAR10XL</t>
  </si>
  <si>
    <t>PARLANTE 10XL8</t>
  </si>
  <si>
    <t>RCK15TP</t>
  </si>
  <si>
    <t>KIT RCK 15TP8</t>
  </si>
  <si>
    <t>RCK15XL</t>
  </si>
  <si>
    <t>KIT RCK 15XL8</t>
  </si>
  <si>
    <t>U+3556B</t>
  </si>
  <si>
    <t xml:space="preserve">Equipo de bajo Hartke Hi Drive 115C 250 Watts _x000D_
</t>
  </si>
  <si>
    <t>U+4664</t>
  </si>
  <si>
    <t xml:space="preserve">Bafle Hartke VX410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</si>
  <si>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U+4683</t>
  </si>
  <si>
    <t xml:space="preserve">Cabezal Hartke HA3500 s/n H30H137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</si>
  <si>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U+5551B</t>
  </si>
  <si>
    <t>Amplificador Hartke HD50 s/n HD50C8A0029E</t>
  </si>
  <si>
    <t>VX3500</t>
  </si>
  <si>
    <t xml:space="preserve">Combo Amplificador p/bajo | 4x10" | 350w | 8 Ohms | Cono celulosa | Driver 1" | Una caja VX410 +Cab HA3500 _x000D_
</t>
  </si>
  <si>
    <t>HEARTFIELD</t>
  </si>
  <si>
    <t>C+751</t>
  </si>
  <si>
    <t>Guitarra Heartfield Sunburst c/Estuche</t>
  </si>
  <si>
    <t>HEIMOND</t>
  </si>
  <si>
    <t>YJB-2108 B</t>
  </si>
  <si>
    <t>ACORDEON-8 BAJOS - 21 BOTONES</t>
  </si>
  <si>
    <t>HERCO</t>
  </si>
  <si>
    <t>HE-105</t>
  </si>
  <si>
    <t>Kit de limpieza y mantenimiento para Clarinete de madera</t>
  </si>
  <si>
    <t>HE-107</t>
  </si>
  <si>
    <t>Kit de limpieza y mantenimiento para Flauta</t>
  </si>
  <si>
    <t>DSP57SB</t>
  </si>
  <si>
    <t>Soporte | para Violin de Pared c/AGS</t>
  </si>
  <si>
    <t>DS440B</t>
  </si>
  <si>
    <t>Soporte | Mini  para Clarinete  "Travlite Series" | de viaje</t>
  </si>
  <si>
    <t>DS504B</t>
  </si>
  <si>
    <t>Adaptador | de Piccolo para Soporte | DS543BB</t>
  </si>
  <si>
    <t>DS510B</t>
  </si>
  <si>
    <t>Soporte para Trompeta, 3 patas plegable</t>
  </si>
  <si>
    <t>DS520B</t>
  </si>
  <si>
    <t>Soporte | para Trombon | tipo tripode 3 patas | plegable</t>
  </si>
  <si>
    <t>DS531BB</t>
  </si>
  <si>
    <t>Soporte | para Soprano | c/funda | c:BK</t>
  </si>
  <si>
    <t>DS532BB</t>
  </si>
  <si>
    <t>Soporte | para Saxo ALTO/TENOR  y Clarinete/Flauta, 2 en 1, con funda</t>
  </si>
  <si>
    <t>DS533BB</t>
  </si>
  <si>
    <t>Soporte | para Saxo alto | tenor | Saxo Soprano | 2 en 1 | con funda</t>
  </si>
  <si>
    <t>DS550BB</t>
  </si>
  <si>
    <t>Soporte | para Corno Frances | con funda</t>
  </si>
  <si>
    <t>DS551B</t>
  </si>
  <si>
    <t>Soporte | para Sousofon</t>
  </si>
  <si>
    <t>DS561B</t>
  </si>
  <si>
    <t>Soporte | para Clarinete | Bajo o Bassoon</t>
  </si>
  <si>
    <t>DS580B</t>
  </si>
  <si>
    <t>Soporte | para Chelo | de Piso | t/Tripode | c/Auto Grip</t>
  </si>
  <si>
    <t>GS412B</t>
  </si>
  <si>
    <t>Soporte | para Guitarra | de pie | con apoyo de tapa trasera | c/AGS</t>
  </si>
  <si>
    <t>GS412B PLUS</t>
  </si>
  <si>
    <t>GS414B</t>
  </si>
  <si>
    <t>Soporte | para Guitarra | de pie | c/AGS</t>
  </si>
  <si>
    <t>GS414B PLUS</t>
  </si>
  <si>
    <t>Soporte | de Guitarra | sistema de grip automatico</t>
  </si>
  <si>
    <t>GS415B</t>
  </si>
  <si>
    <t>Soporte | para Guitarra de pie | c/AGS | cabeza plegable</t>
  </si>
  <si>
    <t>GS415B PLUS</t>
  </si>
  <si>
    <t>GS422B PLUS</t>
  </si>
  <si>
    <t>Soporte | para Guitarra Duo | c/AGS</t>
  </si>
  <si>
    <t>GS601B</t>
  </si>
  <si>
    <t>Soporte Mini para Guitarra Acustica/Clasica, tipo plato 8", plegable</t>
  </si>
  <si>
    <t>KS118B</t>
  </si>
  <si>
    <t>Soporte | para Teclado | tipo tijera | Traveling | plegable |  pata simple | liviano</t>
  </si>
  <si>
    <t>USP10WB</t>
  </si>
  <si>
    <t>Soporte | de Ukelele | pared | base madera | c/AGS | p/atornillar</t>
  </si>
  <si>
    <t>DG200B</t>
  </si>
  <si>
    <t>Soporte | Holder para Smartphone | a colocar en Soporte Boom</t>
  </si>
  <si>
    <t>MS201B</t>
  </si>
  <si>
    <t>Soporte de Microfono, Recto, Base Red Pesda, c/Sist Quik-N, Alt Max 1.68 mts c: BK</t>
  </si>
  <si>
    <t>MS432B</t>
  </si>
  <si>
    <t>Soporte | para Microfono | 2:1 |Boom/Recto | Prof Pesado | Quik-N-EZ | BK</t>
  </si>
  <si>
    <t>SS200BB</t>
  </si>
  <si>
    <t>Soporte | para Bafles | (Par) | Quik-N-EZ AutoLock | Alum t/Tripode | 128-205cm | 45Kg | c: Bk | c/funda</t>
  </si>
  <si>
    <t>H-005BL</t>
  </si>
  <si>
    <t>Guitarra Clasica Estudio, 36",  (MEDIANA), Nacional,  c: Azul (MC x 2)</t>
  </si>
  <si>
    <t>H-012</t>
  </si>
  <si>
    <t>Guitarra Clasica Estudio (CON CORTE), 39", Nacional,  c: Natural (MC x 2)</t>
  </si>
  <si>
    <t>HOFNER</t>
  </si>
  <si>
    <t>C+742</t>
  </si>
  <si>
    <t>Bajo Hofner Violin Natural MADE IN GERMANY c/Funda y correa</t>
  </si>
  <si>
    <t>HONDO II</t>
  </si>
  <si>
    <t>U+5394A</t>
  </si>
  <si>
    <t xml:space="preserve">Guitarra Hondo II Tipo Les Paul Korea c/Funda s/n H7408 _x000D_
</t>
  </si>
  <si>
    <t>HORACIO LISTA</t>
  </si>
  <si>
    <t>C+1654</t>
  </si>
  <si>
    <t>Guitarra Horacio Lista Santana Ambar c/Estuche liviano</t>
  </si>
  <si>
    <t>HORIZON</t>
  </si>
  <si>
    <t>ALZN-30</t>
  </si>
  <si>
    <t>ALZN-30 CABLE  CANNON 9.9M</t>
  </si>
  <si>
    <t>HOR18-50</t>
  </si>
  <si>
    <t>18-50 CABLE PARA BAFLE</t>
  </si>
  <si>
    <t>MF-1250</t>
  </si>
  <si>
    <t>MF-1250 Cable para Bafle</t>
  </si>
  <si>
    <t>MIDI-20</t>
  </si>
  <si>
    <t>Cable Midi 6mts</t>
  </si>
  <si>
    <t>SILENT20</t>
  </si>
  <si>
    <t>Cable, Plug/Plug para Instrum 6m, c/swich corte</t>
  </si>
  <si>
    <t>Hungry Robot Pedals</t>
  </si>
  <si>
    <t>U+5514B</t>
  </si>
  <si>
    <t xml:space="preserve">Pedal Hungry Robot Pedals The Karma Line _x000D_
</t>
  </si>
  <si>
    <t>HYUNDAI</t>
  </si>
  <si>
    <t>HD6000</t>
  </si>
  <si>
    <t>HD-6000 AMPLIFIC.P/GUITARRA</t>
  </si>
  <si>
    <t>HD9000</t>
  </si>
  <si>
    <t>Afinador cromatico, Hyundai</t>
  </si>
  <si>
    <t>IBANEZ</t>
  </si>
  <si>
    <t>AEG 10II NT</t>
  </si>
  <si>
    <t>Guitarra | Electroacustica | Tapa Abeto | Diap. Bálsamo | Preamplificador | Color: Natural</t>
  </si>
  <si>
    <t>AEG 8E TRS</t>
  </si>
  <si>
    <t>Guitarra | Electroacustica | Tapa Abeto | Diap. Rosewood | Preamplificador | Color: Transparent Red Sunburst</t>
  </si>
  <si>
    <t>C+1581</t>
  </si>
  <si>
    <t xml:space="preserve">Pedal Ibanez ph10 phaser s/n 166937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</si>
  <si>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C+1636</t>
  </si>
  <si>
    <t xml:space="preserve">Guitarra Ibanez IC300 BK s/n C7117322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</si>
  <si>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C+1769</t>
  </si>
  <si>
    <t xml:space="preserve">Guitarra Ibanez RGT320Z-RBB c/Estuche s/n 5356 _x000D_
 _x000D_
 _x000D_
</t>
  </si>
  <si>
    <t>C+1856</t>
  </si>
  <si>
    <t xml:space="preserve">Guitarra Ibanez RG1570 Prestige Japon Black s/n F1118626 _x000D_
 _x000D_
</t>
  </si>
  <si>
    <t>C+748</t>
  </si>
  <si>
    <t>Amplificador de guitarra Ibanez TSAS-V</t>
  </si>
  <si>
    <t>C+797</t>
  </si>
  <si>
    <t>Pedal Ibanez PHS Phaser</t>
  </si>
  <si>
    <t>GRG250DXBG</t>
  </si>
  <si>
    <t>Guitarra | Electrica | Cuerpo Solido, Poplar | Diap. Rosewood | 24 trastes | Color: Gun metallic blue | c/tremolo</t>
  </si>
  <si>
    <t>GRG250PBKN</t>
  </si>
  <si>
    <t>Guit. Electrica Serie GRG, Black</t>
  </si>
  <si>
    <t>IC-IB-GRG250PWH</t>
  </si>
  <si>
    <t>Guit. Electrica Serie GRG, White</t>
  </si>
  <si>
    <t>IC-IB-RG420FBZNB</t>
  </si>
  <si>
    <t>Guit. Elec.Serie RG 24Trs. Natural</t>
  </si>
  <si>
    <t>JEM-555-WH</t>
  </si>
  <si>
    <t>Guitarra | Electrica | Cuerpo Solido, Tilo | Diap. Rosewood | 24 trastes | Color: Blanca | c/tremolo</t>
  </si>
  <si>
    <t>MA471</t>
  </si>
  <si>
    <t xml:space="preserve">Guitarra Ibanez modelo 2640 doble mango </t>
  </si>
  <si>
    <t>PD-IB-NTS NB</t>
  </si>
  <si>
    <t>Pedal NU Tube Screamer p/ Guitarra Ibanez NTS NB</t>
  </si>
  <si>
    <t>PD-IB-TSMINI</t>
  </si>
  <si>
    <t>Pedal Tube Screamer p/ Guitarra Ibanez TS Mini</t>
  </si>
  <si>
    <t>PD-IB-TS808DX</t>
  </si>
  <si>
    <t>Pedal overdrive pro &amp;w/booster tube screamers</t>
  </si>
  <si>
    <t>PD-IB-TS9</t>
  </si>
  <si>
    <t>Pedal Tube Screamer p/ Guitarra Ibanez TS9</t>
  </si>
  <si>
    <t>PD-IB-TS9DX</t>
  </si>
  <si>
    <t>Pedal Turbo Tube Screamer p/ Guitarra Ibanez TS9DX</t>
  </si>
  <si>
    <t>RG-1450WHP</t>
  </si>
  <si>
    <t>Guitarra Electrica</t>
  </si>
  <si>
    <t>SR-205-TR</t>
  </si>
  <si>
    <t>Bajo Electrico, 5 cuerdas, 2 microfonos DH5,Eq Phat II, hardaware cromado, c: Transp Red</t>
  </si>
  <si>
    <t>U+CU2897B</t>
  </si>
  <si>
    <t>Bajo Ibanez SRA550 TK Azul</t>
  </si>
  <si>
    <t>U+CU2975A</t>
  </si>
  <si>
    <t>Pedal Ibanez TS808</t>
  </si>
  <si>
    <t>U+1986</t>
  </si>
  <si>
    <t>Bajo Ibanez modelo BTB 205</t>
  </si>
  <si>
    <t>U+2081</t>
  </si>
  <si>
    <t>Guitarra Ibanez RG550 20TH c/Estuche</t>
  </si>
  <si>
    <t>U+2222A</t>
  </si>
  <si>
    <t>Guitarra Ibanez JS100WH</t>
  </si>
  <si>
    <t>U+2449A</t>
  </si>
  <si>
    <t>Pedal de Delay Ibanez AD-9</t>
  </si>
  <si>
    <t>U+2577A</t>
  </si>
  <si>
    <t>Guitarra Ibanez AS200 año 1998 c/Estuche</t>
  </si>
  <si>
    <t>U+2610B</t>
  </si>
  <si>
    <t>Guitarra Ibanez JS100 Black</t>
  </si>
  <si>
    <t>U+2618C</t>
  </si>
  <si>
    <t>Pedal Ibanez JD-9 Jet Drive</t>
  </si>
  <si>
    <t>U+2718A</t>
  </si>
  <si>
    <t>Guitarra Ibanez S570 Azul c/Funda</t>
  </si>
  <si>
    <t>U+2738</t>
  </si>
  <si>
    <t>Guitarra Ibanez JS1000 Joe Satriani Black c/Estuche</t>
  </si>
  <si>
    <t>U+2850A</t>
  </si>
  <si>
    <t>Guitarra Ibanez AF95 Sunburst</t>
  </si>
  <si>
    <t>U+2854B</t>
  </si>
  <si>
    <t>Bajo Ibanez BTB705DX c/Funda</t>
  </si>
  <si>
    <t>U+2856A</t>
  </si>
  <si>
    <t>Guitarra Ibanez AGRT73T</t>
  </si>
  <si>
    <t>U+3103</t>
  </si>
  <si>
    <t>Guitarra Ibanez RG470 Black</t>
  </si>
  <si>
    <t>U+3389</t>
  </si>
  <si>
    <t xml:space="preserve">Bajo Ibanez SR505 Kaoba  _x000D_
</t>
  </si>
  <si>
    <t>U+3394A</t>
  </si>
  <si>
    <t xml:space="preserve">Guitarra Ibanez AF75TDG _x000D_
 _x000D_
</t>
  </si>
  <si>
    <t>U+3471A</t>
  </si>
  <si>
    <t>Guitarra Ibanez S540 BK</t>
  </si>
  <si>
    <t>U+3484</t>
  </si>
  <si>
    <t>Guitarra Ibanez RG350EX Negra</t>
  </si>
  <si>
    <t>U+3730</t>
  </si>
  <si>
    <t xml:space="preserve">Guitarra Ibanez RG350 EXZ c/Di Marzio Crunch Lab s/n110414001 _x000D_
 _x000D_
 _x000D_
 _x000D_
 _x000D_
 _x000D_
 _x000D_
 _x000D_
 _x000D_
</t>
  </si>
  <si>
    <t>U+3738</t>
  </si>
  <si>
    <t xml:space="preserve">Guitarra Ibanez GIO GRG150 Blanca s/n HU110701415 _x000D_
 _x000D_
 _x000D_
 _x000D_
 _x000D_
 _x000D_
 _x000D_
 _x000D_
 _x000D_
 _x000D_
</t>
  </si>
  <si>
    <t>U+3955B</t>
  </si>
  <si>
    <t xml:space="preserve">Pedal Ibanez Jemini distortion c/Caja s/n 0655952548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</si>
  <si>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U+3990</t>
  </si>
  <si>
    <t>Guitarra Ibanez RG150DX Blanca s/Palanca s/n GS130108510</t>
  </si>
  <si>
    <t>U+4000C</t>
  </si>
  <si>
    <t xml:space="preserve">Pedal Ibanez DS-7 s/n 06100126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</si>
  <si>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U+4136</t>
  </si>
  <si>
    <t xml:space="preserve">Guitarra Ibanez Rosstard II RG140 c/Estuche s/n G864299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</si>
  <si>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U+4389</t>
  </si>
  <si>
    <t xml:space="preserve">Pedal Ibanez BC10 Stereo Bass Chorus s/n 197137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</si>
  <si>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U+4403</t>
  </si>
  <si>
    <t xml:space="preserve">Guitarra Ibanez S540BK </t>
  </si>
  <si>
    <t>U+4404</t>
  </si>
  <si>
    <t xml:space="preserve">Guitarra Ibanez RT240 Black s7n F221586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</si>
  <si>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U+4411</t>
  </si>
  <si>
    <t xml:space="preserve">Pedal Ibanez Flanger FL301-DX Japon s/n 143304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</si>
  <si>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U+4451A</t>
  </si>
  <si>
    <t xml:space="preserve">Pedal Ibanez / modif. Keeley TS9DX c/Caja s/n 1220091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</si>
  <si>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U+4606B</t>
  </si>
  <si>
    <t xml:space="preserve">Guitarra Ibanez RT 150 SIN SERIAL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</si>
  <si>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U+4615</t>
  </si>
  <si>
    <t>Guitarra Ibanez MFM2 Korea Red c/Estuche generico</t>
  </si>
  <si>
    <t>U+4646</t>
  </si>
  <si>
    <t xml:space="preserve">Guitarra Ibanez RG470 Azul s/n 5408450 _x000D_
 _x000D_
 _x000D_
 _x000D_
 _x000D_
 _x000D_
 _x000D_
 _x000D_
 _x000D_
 _x000D_
 _x000D_
 _x000D_
 _x000D_
 _x000D_
 _x000D_
 _x000D_
 _x000D_
 _x000D_
 _x000D_
 _x000D_
 _x000D_
 _x000D_
 _x000D_
 _x000D_
 _x000D_
 _x000D_
 _x000D_
</t>
  </si>
  <si>
    <t>U+4699A</t>
  </si>
  <si>
    <t xml:space="preserve">Bajo Ibanez SR800 Red Japon s/n F734204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</si>
  <si>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U+4699B</t>
  </si>
  <si>
    <t xml:space="preserve">Bajo Ibanez SRA555BB RedFlame s/n J11115444X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</si>
  <si>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U+4778</t>
  </si>
  <si>
    <t xml:space="preserve">Pedal Ibanez DS10 s/n 175011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</si>
  <si>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U+4805A</t>
  </si>
  <si>
    <t>Guitarra Ibanez GRG15061H s/n 22954</t>
  </si>
  <si>
    <t>U+4864</t>
  </si>
  <si>
    <t xml:space="preserve">Guitarra Ibanez RG550DY c/Estuche Ibanez s/n F5264426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</si>
  <si>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U+4870C</t>
  </si>
  <si>
    <t>Guitarra Ibanez SA160 s/n J1150</t>
  </si>
  <si>
    <t>U+4956</t>
  </si>
  <si>
    <t xml:space="preserve">Pedal Ibanez JD9 Orange s/n 1310248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</si>
  <si>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U+5125</t>
  </si>
  <si>
    <t xml:space="preserve">Guitarra Ibanez PFS Dent Natural s/n 598062190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</si>
  <si>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U+5130</t>
  </si>
  <si>
    <t>Bajo Ibanez SR805 5 Cuerdas Japon Black s/n F614894</t>
  </si>
  <si>
    <t>U+5219</t>
  </si>
  <si>
    <t xml:space="preserve">Guitarra Ibanez GRG 70TRB c/Palanca s/n GS1408002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</si>
  <si>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U+5221</t>
  </si>
  <si>
    <t xml:space="preserve">Guitarra Ibanez JS100 Black c/Palanca y allen s/n 05090149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</si>
  <si>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U+5233</t>
  </si>
  <si>
    <t xml:space="preserve">Guitarra Ibanez IC300 BK s/n C7117322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</si>
  <si>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U+5257B</t>
  </si>
  <si>
    <t xml:space="preserve">Pedal Ibanez SD9 s/n 413703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</si>
  <si>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U+5267</t>
  </si>
  <si>
    <t xml:space="preserve">Guitarra Ibanez RG1570 Black c/Estuche y accesorios s/n F1118626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</si>
  <si>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U+5314B</t>
  </si>
  <si>
    <t xml:space="preserve">Bajo Ibanez G10 GSR200 BK s/n 4H140100575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</si>
  <si>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U+5339B</t>
  </si>
  <si>
    <t xml:space="preserve">Pedal Ibanez TS9 30TH c/Cajas/n 74526 _x000D_
 _x000D_
 _x000D_
</t>
  </si>
  <si>
    <t>U+5378</t>
  </si>
  <si>
    <t xml:space="preserve">Guitarra Ibanez AFS75T Cherry s/n 518010792 _x000D_
 _x000D_
</t>
  </si>
  <si>
    <t>U+5383</t>
  </si>
  <si>
    <t xml:space="preserve">Guitarra Ibanez RGT320Z-RBB c/Estuche s/n 5356 _x000D_
 _x000D_
 _x000D_
 _x000D_
</t>
  </si>
  <si>
    <t>U+5394C</t>
  </si>
  <si>
    <t xml:space="preserve">Guitarra Ibanez Roadstar blanca año1986/7 s/n 3318 _x000D_
 _x000D_
 _x000D_
</t>
  </si>
  <si>
    <t>U+5429A</t>
  </si>
  <si>
    <t xml:space="preserve">Pedal Ibanez TS-9 30Th s/n 74526 _x000D_
 _x000D_
</t>
  </si>
  <si>
    <t>U+5448</t>
  </si>
  <si>
    <t xml:space="preserve">Guitarra Ibanez Destroyer año 1985 c/Estuche s/n K843740 _x000D_
 _x000D_
</t>
  </si>
  <si>
    <t>U+5459</t>
  </si>
  <si>
    <t xml:space="preserve">Guitarra Ibanez JEM BSB Japon Green s/n F9748585 _x000D_
 _x000D_
 _x000D_
 _x000D_
</t>
  </si>
  <si>
    <t>U+5477</t>
  </si>
  <si>
    <t xml:space="preserve">Bajo Ibanez GI0 GSR200 Grey Burst s/n 00649 _x000D_
 _x000D_
 _x000D_
 _x000D_
</t>
  </si>
  <si>
    <t>U+5488B</t>
  </si>
  <si>
    <t xml:space="preserve">Pedal Ibanez Jemmini c/Caja s/n 52548 _x000D_
 _x000D_
 _x000D_
 _x000D_
 _x000D_
</t>
  </si>
  <si>
    <t>U+5488C</t>
  </si>
  <si>
    <t xml:space="preserve">Pedal Ibanez TS9DX _x000D_
 _x000D_
 _x000D_
 _x000D_
</t>
  </si>
  <si>
    <t>U+5492B</t>
  </si>
  <si>
    <t xml:space="preserve">Pedal Ibanez PH10 BI-MODE Phaser Japon _x000D_
 _x000D_
 _x000D_
 _x000D_
 _x000D_
</t>
  </si>
  <si>
    <t>U+5492C</t>
  </si>
  <si>
    <t xml:space="preserve">Pedal Ibanez Digital Flanger Japon _x000D_
 _x000D_
 _x000D_
 _x000D_
</t>
  </si>
  <si>
    <t>U+5498B</t>
  </si>
  <si>
    <t xml:space="preserve">Pedal Ibanez TS9 año 87 s/n 419522 _x000D_
 _x000D_
 _x000D_
 _x000D_
</t>
  </si>
  <si>
    <t>U+5499A</t>
  </si>
  <si>
    <t xml:space="preserve">Guitarra Ibanez PM2 Natural c/Estuche s/n 22477 _x000D_
 _x000D_
 _x000D_
</t>
  </si>
  <si>
    <t>U+5502A</t>
  </si>
  <si>
    <t xml:space="preserve">Pedal Ibanez Tube Screamer overdrive TS-808 35TH _x000D_
 _x000D_
 _x000D_
 _x000D_
</t>
  </si>
  <si>
    <t>U+5516A</t>
  </si>
  <si>
    <t xml:space="preserve">Pedal Ibanez TS9 30Th  _x000D_
 _x000D_
 _x000D_
 _x000D_
 _x000D_
</t>
  </si>
  <si>
    <t>U+5522B</t>
  </si>
  <si>
    <t xml:space="preserve">Guitarra Ibanez JEM 7BSB s/n F9748585 _x000D_
 _x000D_
 _x000D_
</t>
  </si>
  <si>
    <t>iDANCE</t>
  </si>
  <si>
    <t>EB-X102</t>
  </si>
  <si>
    <t>Auricular, In Ear, c/microfono,  c/DJ Sof y Mufin Play, compat iPad, etc, c/funda,  c: BLUE</t>
  </si>
  <si>
    <t>EB-X103</t>
  </si>
  <si>
    <t>Auricular, In Ear, c/microfono,  c/DJ Sof y Mufin Play, compat iPad, etc, c/funda,  c:PINK</t>
  </si>
  <si>
    <t>EB-X203</t>
  </si>
  <si>
    <t>Auricular | In Ear | c/microfono |  c/DJ Sof y Mufin Play | compat iPad | etc | c/funda |  c: GREEN</t>
  </si>
  <si>
    <t>EB-X204</t>
  </si>
  <si>
    <t>Auricular | In Ear | c/microfono |  c/DJ Sof y Mufin Play | compat iPad | etc | c/funda |  c:YELLOW</t>
  </si>
  <si>
    <t>FUNKY300</t>
  </si>
  <si>
    <t>Auricular | HEADPH | c/microfono | t/Aviador | c/DJ Sof Y Mufin Play | comp: Ipad | etc | C: ORANGE</t>
  </si>
  <si>
    <t>HIPSTER702</t>
  </si>
  <si>
    <t>Auricular | HEADPH | c/microfono | t/Vintage | c/DJ Sof Y Mufin Play | comp: Ipad | etc | C:  PURPLE</t>
  </si>
  <si>
    <t>HIPSTER704</t>
  </si>
  <si>
    <t>Auricular | HEADPH | c/microfono | t/Vintage | c/DJ Sof Y Mufin Play | comp: Ipad | etc | C:ORANGE</t>
  </si>
  <si>
    <t>HIPSTER705</t>
  </si>
  <si>
    <t>Auricular | HEADPH | c/microfono | t/Vintage | c/DJ Sof Y Mufin Play | comp: Ipad | etc | C:GREEN</t>
  </si>
  <si>
    <t>Ibiza101</t>
  </si>
  <si>
    <t>Auriculres | HEADPH | c/microfono | 50mm | c/DJ Sof Y Mufin Play | comp: Ipad | etc | C: BLUE</t>
  </si>
  <si>
    <t>ID-POP22</t>
  </si>
  <si>
    <t>Exhibidor de Piso para  Auriculares In Ear, EB-X1 &amp; EB-X2 , (37 x 35 x 223) cm</t>
  </si>
  <si>
    <t>ID-POP37</t>
  </si>
  <si>
    <t>Stand de piso iDANCE para publicidad en locales</t>
  </si>
  <si>
    <t>INTELLI</t>
  </si>
  <si>
    <t>ICT-2000</t>
  </si>
  <si>
    <t>Afinador DIANA, con aguja virtual, auto y manual, afina hasta 7cdas., cromatico</t>
  </si>
  <si>
    <t>LGT-820</t>
  </si>
  <si>
    <t>LGT-820 AFINADOR</t>
  </si>
  <si>
    <t>J. ROCKETT</t>
  </si>
  <si>
    <t>U+5330B</t>
  </si>
  <si>
    <t xml:space="preserve">Pedal J. Rockett The Dude s/n 4276 _x000D_
 _x000D_
 _x000D_
</t>
  </si>
  <si>
    <t>JACKSON</t>
  </si>
  <si>
    <t>C+1706</t>
  </si>
  <si>
    <t xml:space="preserve">Guitarra Jackson Dinky PS4 (JDR-94) Black Japon s/n 9406023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</si>
  <si>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C+1751</t>
  </si>
  <si>
    <t>Guitarra Jackson RR EMG Black c/Estuche s/n J901512</t>
  </si>
  <si>
    <t>C+1820</t>
  </si>
  <si>
    <t>Guitarra Jackson Soloist Black SL1 c/Estuche s/n U15559</t>
  </si>
  <si>
    <t>C+1872</t>
  </si>
  <si>
    <t>U+3596</t>
  </si>
  <si>
    <t xml:space="preserve">Guitarra Jackson MOD 1A Japon Black _x000D_
</t>
  </si>
  <si>
    <t>U+5214</t>
  </si>
  <si>
    <t xml:space="preserve">Guitarra Jackson JS12 Black s/n CWJ1319772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</si>
  <si>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U+5465A</t>
  </si>
  <si>
    <t xml:space="preserve">Guitarra Jackson profesional Dinky Standard Japon White s/n 215605 _x000D_
 _x000D_
 _x000D_
 _x000D_
</t>
  </si>
  <si>
    <t>290-0012-385</t>
  </si>
  <si>
    <t>Guit. Elec. Dinky JS30DK, HH, c/Floyd Rose, Cabeza invertida, c/Funda, Transparent Black</t>
  </si>
  <si>
    <t>290-0012-586</t>
  </si>
  <si>
    <t>Guit. Elec. Dinky JS30DK, HH, c/Floyd Rose, Cabeza invertida, Transparent Blue</t>
  </si>
  <si>
    <t>291-0105-854</t>
  </si>
  <si>
    <t>Guit. Elec. Warrior WRMG, HH (Mics EMG), c/Floyd Rose, 24 trastes, c/Estuche, Metalic Black</t>
  </si>
  <si>
    <t>291-0111-503</t>
  </si>
  <si>
    <t>Guitarra electrica |  JS12  | Dinky  | Diap. Rosewood |  HH  | 24 trastes | Tremolo Standard |Black</t>
  </si>
  <si>
    <t>291-0111-576</t>
  </si>
  <si>
    <t>Guitarra electrica |  JS12  | Dinky  | Diap. Rosewood |  HH  | 24 trastes | Tremolo Standard | White</t>
  </si>
  <si>
    <t>291-0112-586</t>
  </si>
  <si>
    <t>Guitarra electrica |  JS32Q  | Dinky  | Diap. Rosewood |  HH  | 24 trastes Jumbo | Tremolo Double Locking  | Transparent Blue</t>
  </si>
  <si>
    <t>291-0120-576</t>
  </si>
  <si>
    <t>Guitarra electrica |  JS22  | Dinky  | Diap. Rosewood |  HH  | 24 trastes | Tremolo Standard | Satin Black</t>
  </si>
  <si>
    <t>291-0123-577</t>
  </si>
  <si>
    <t>Guit. Elec. King V JS32 RWN, HH, Floyd Rose, 24 trastes, White c/bordes Black</t>
  </si>
  <si>
    <t>291-0127-586</t>
  </si>
  <si>
    <t>Guitarra electrica |  JS32TQ  | Dinky  | Diap. Rosewood |  HH  | 24 trastes | Puente cordal | Quilted Maple Transparent Blue</t>
  </si>
  <si>
    <t>291-0136-572</t>
  </si>
  <si>
    <t>Guit. Elec. Rhoads JS32 RWN, HH, Floyd Rose, 24 trastes, Black c/bordes White</t>
  </si>
  <si>
    <t>291-0137-576</t>
  </si>
  <si>
    <t>Guit. Elec. Dinky JS32 RWN, HH, Floyd Rose, 24 trastes, White</t>
  </si>
  <si>
    <t>291-0237-520</t>
  </si>
  <si>
    <t>Guit. Elec. Dinky JS32Q RWN, HH, Floyd Rose, 24 trastes, Trans. Amber, Quilted Maple Top</t>
  </si>
  <si>
    <t>291-4105-521</t>
  </si>
  <si>
    <t>Guitarra electrica |  DK2QM  | Dinky | Pro. Series | Diap. Maple |  HH  Seymour Duncan | 24 trastes | Tremolo Double Loking | Chlorine Burst</t>
  </si>
  <si>
    <t>291-4106-593</t>
  </si>
  <si>
    <t>Guitarra electrica |  DK2Q HT24 | Dinky | Pro. Series | Diap. Rosewood |  HH  Seymour Duncan | 24 trastes | Puente fijo | Tobacco Burst</t>
  </si>
  <si>
    <t>291-4122-576</t>
  </si>
  <si>
    <t>Guitarra electrica |  SL2M  | Soloist | Pro. Series | Diap. Maple |  HH  Seymour Duncan | 24 trastes | Tremolo Double Loking | Snow White</t>
  </si>
  <si>
    <t>291-4205-565</t>
  </si>
  <si>
    <t>Guitarra electrica |  DK2  | Dinky | Pro. Series | Diap. Rosewood |  HH  Seymour Duncan | 24 trastes | Tremolo Double Loking | Satin Jade Pearl</t>
  </si>
  <si>
    <t>291-4222-539</t>
  </si>
  <si>
    <t>Guitarra electrica |  SL2  | Soloist | Pro. Series | Diap. Rosewood |  HH  Seymour Duncan | 24 trastes | Tremolo Double Loking | Satin red</t>
  </si>
  <si>
    <t>291-4222-554</t>
  </si>
  <si>
    <t>Guitarra electrica |  SL2  | Soloist | Pro. Series | Diap. Rosewood |  HH  Seymour Duncan | 24 trastes | Tremolo Double Loking | Metallic Black</t>
  </si>
  <si>
    <t>291-4222-580</t>
  </si>
  <si>
    <t>Guitarra electrica |  SL2Q  | Soloist | Pro. Series | Diap. Rosewood |  HH  Seymour Duncan | 24 trastes | Tremolo Double Loking | Transparet Root Burst</t>
  </si>
  <si>
    <t>291-4222-586</t>
  </si>
  <si>
    <t>Guitarra electrica |  SL2Q  | Soloist | Pro. Series | Diap. Rosewood |  HH  Seymour Duncan | 24 trastes | Tremolo Double Loking | Transparet Blue</t>
  </si>
  <si>
    <t>291-4222-592</t>
  </si>
  <si>
    <t>Pro Series Soloist SL2, 24 trastes, palanca doble accion, mics S.Duncan Midnight Blue</t>
  </si>
  <si>
    <t>291-4232-590</t>
  </si>
  <si>
    <t>Guitarra electrica |  SL2Q  | Soloist | Pro. Series | Diap. Rosewood |  HH  Seymour Duncan | 24 trastes | Tremolo Double Loking | Transparet magenta Burst</t>
  </si>
  <si>
    <t>291-4444-576</t>
  </si>
  <si>
    <t>Pro Series Rhoads RR, 24 trastes, palanca doble accion, mics S.Duncan, SW</t>
  </si>
  <si>
    <t>291-6343-585</t>
  </si>
  <si>
    <t xml:space="preserve">X Series Soloist SLX LH, 24 trastes, palanca doble accion, HH, para zurdos, Trans Black  _x000D_
</t>
  </si>
  <si>
    <t>291-6344-576</t>
  </si>
  <si>
    <t>Guitarra Electrica | SL4X | X Series Soloist | LN | 24 Trastes | Floyd Rose | SSS Duncan Designed HR-101 Hot Rails | Snow White</t>
  </si>
  <si>
    <t>291-6901-590</t>
  </si>
  <si>
    <t>Guitarra electrica |  JS22  | Monarkh  | Tipo LP | Diap. Rosewood |  HH  | 22 trastes | Puente cordal | Transparent Red</t>
  </si>
  <si>
    <t>291-6902-590</t>
  </si>
  <si>
    <t>Guitarra electrica |  Monarkh SC  | Pro. Series | Tipo LP | Diap. Rosewood |  HH Seymour Duncan | 22 trastes | Puente cordal | Transparent Red Burst</t>
  </si>
  <si>
    <t>291-6902-593</t>
  </si>
  <si>
    <t>Guitarra electrica |  Monarkh SC  | Pro. Series | Tipo LP | Diap. Rosewood |  HH Seymour Duncan | 22 trastes | Puente cordal | Tobacco Burst</t>
  </si>
  <si>
    <t>291-9004-503</t>
  </si>
  <si>
    <t>Bajo Electrico | Spectra JS2 | 4C | Diap. Laurel | Mics. Jackson J-Style | c/ Switch Activo-Pasivo | Pte Himass | 24 t rastes | Gloss Black</t>
  </si>
  <si>
    <t>291-9004-520</t>
  </si>
  <si>
    <t>Bajo Electrico | Spectra JS2 | 4C | Diap. Laurel | Mics. Jackson J-Style | c/ Switch Activo-Pasivo | Pte Himass | 24 t rastes | Tobacco Bust</t>
  </si>
  <si>
    <t>291-9004-527</t>
  </si>
  <si>
    <t>Bajo Electrico | Spectra JS2 | 4C | Diap. Laurel | Mics. Jackson J-Style | c/ Switch Activo-Pasivo | Pte Himass | 24 t rastes | Metallic Blue</t>
  </si>
  <si>
    <t>291-9004-576</t>
  </si>
  <si>
    <t>Bajo Electrico | Spectra JS2 | 4C | Diap. Laurel | Mics. Jackson J-Style | c/ Switch Activo-Pasivo | Pte Himass | 24 t rastes | Snow White</t>
  </si>
  <si>
    <t>291-9005-557</t>
  </si>
  <si>
    <t>Bajo Electrico | Spectra JSV3 | 5C | Diap. Laurel | Mics. Jackson Medium-Output Humbucking | c/ Switch Activo-Pasivo | EQ 3 bandas | Pte Himass | 24 t rastes | Walnut Stain</t>
  </si>
  <si>
    <t>291-9005-568</t>
  </si>
  <si>
    <t>Bajo Electrico | Spectra JSV3 | 5C | Diap. Laurel | Mics. Jackson Medium-Output Humbucking | c/ Switch Activo-Pasivo | EQ 3 bandas | Pte Himass | 24 t rastes | Stin Black</t>
  </si>
  <si>
    <t>291-9007-558</t>
  </si>
  <si>
    <t>Bajo Electrico | Spectra JS3q | 4C | Diap. Laurel | Mics. Jackson Medium-Output Humbucking | c/ Switch Activo-Pasivo | EQ 3 bandas | Pte Himass | 24 t rastes | Amber Blue Burst</t>
  </si>
  <si>
    <t>291-9015-520</t>
  </si>
  <si>
    <t>Bajo Electrico | JS3Q | Concert Bass |4 cuerdas |2 mic Humbucking |Activo 3Eq | 2 Vol.| 24 trastes | Radio compuesto 12" a 16" | Cherry Burst</t>
  </si>
  <si>
    <t>291-9704-503</t>
  </si>
  <si>
    <t>Bajo Electrico | Spectra SBX V | 5C | Diap. Laurel | Mics. Jackson Medium-Output Humbucking | c/ Switch Activo-Pasivo | EQ 3 bandas | Pte Himass | 24 t rastes | Metallic Black</t>
  </si>
  <si>
    <t>291-9904-503</t>
  </si>
  <si>
    <t>Bajo Electrico | Spectra JS3 | 4C | Diap. Laurel | Mics. Jackson Medium-Output Humbucking | c/ Switch Activo-Pasivo | EQ 3 bandas | Pte Himass | 24 t rastes | Gloss Black</t>
  </si>
  <si>
    <t>291-9904-521</t>
  </si>
  <si>
    <t>Bajo Electrico | Spectra JS3 | 4C | Diap. Laurel | Mics. Jackson Medium-Output Humbucking | c/ Switch Activo-Pasivo | EQ 3 bandas | Pte Himass | 24 t rastes | Silverburst</t>
  </si>
  <si>
    <t>291-9904-544</t>
  </si>
  <si>
    <t>Bajo Electrico | Spectra SBX IV | 4C | Diap. Laurel | Mics. Jackson Medium-Output Humbucking | c/ Switch Activo-Pasivo | EQ 3 bandas | Pte Himass | 24 t rastes | Neon Orange</t>
  </si>
  <si>
    <t>291-9904-573</t>
  </si>
  <si>
    <t>Bajo Electrico | Spectra JS3 | 4C | Diap. Laurel | Mics. Jackson Medium-Output Humbucking | c/ Switch Activo-Pasivo | EQ 3 bandas | Pte Himass | 24 t rastes | Metallic Red</t>
  </si>
  <si>
    <t>291-9914-592</t>
  </si>
  <si>
    <t>Bajo Electrico | Spectra JS3QV | 5C | Diap. Laurel | Mics. Jackson Medium-Output Humbucking | c/ Switch Activo-Pasivo | EQ 3 bandas | Pte Himass | 24 t rastes | Purple Phase</t>
  </si>
  <si>
    <t>291-9924-557</t>
  </si>
  <si>
    <t>Bajo Electrico | Spectra JS3Q | 4C | Diap. Laurel | Mics. Jackson Medium-Output Humbucking | c/ Switch Activo-Pasivo | EQ 3 bandas | Pte Himass | 24 t rastes | Dark Sunburst</t>
  </si>
  <si>
    <t>JAM</t>
  </si>
  <si>
    <t>U+5316A</t>
  </si>
  <si>
    <t xml:space="preserve">Pedal Jam Pedals Lucy Dreamer Supreme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</si>
  <si>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U+5456D</t>
  </si>
  <si>
    <t xml:space="preserve">Pedal Jam Red Muck _x000D_
 _x000D_
 _x000D_
 _x000D_
 _x000D_
</t>
  </si>
  <si>
    <t>U+5534B</t>
  </si>
  <si>
    <t xml:space="preserve">Pedal JAM Lucydreamer _x000D_
</t>
  </si>
  <si>
    <t>JAMMIN PRO</t>
  </si>
  <si>
    <t>TOMPAD-BLK-SPA</t>
  </si>
  <si>
    <t>SPARE PART OF TOM PAD FOR iROCKER</t>
  </si>
  <si>
    <t>Jay Turser</t>
  </si>
  <si>
    <t>U+5430</t>
  </si>
  <si>
    <t>Guitarra Jay Turser Les Paul Orange s/n 518011556</t>
  </si>
  <si>
    <t>CBT50LA</t>
  </si>
  <si>
    <t>Bafle pasivo Columna t/Line Array, 8x2", 150w/8 ohms, 70/100V,150x20º (HxV) Eq Music/Vox, c: BK</t>
  </si>
  <si>
    <t>CONTROL 2P</t>
  </si>
  <si>
    <t>Monitor de Referencia,  Escrit (PAR),  Activo + Pasivo, 5"+Tw, 35w + 35w, 80 Hz - 20 kHz</t>
  </si>
  <si>
    <t>CONTROL26CT</t>
  </si>
  <si>
    <t>Parlante p/techo|Micro Plus, 6,5"+Tw, 75 Hz - 25 kHz, 140/8 W RMS, 70/100v, 89db, Norma IEC60849</t>
  </si>
  <si>
    <t>C+1434</t>
  </si>
  <si>
    <t>Bafle JBL 112x1000/125</t>
  </si>
  <si>
    <t>C+1435</t>
  </si>
  <si>
    <t>Bafle JBL JRx125</t>
  </si>
  <si>
    <t>C24CT-BK</t>
  </si>
  <si>
    <t>CONTROL 24CT WITH TRANSFORMER BLACK</t>
  </si>
  <si>
    <t>C4R272</t>
  </si>
  <si>
    <t xml:space="preserve">C4R272 - Cone KIT  272G _x000D_
</t>
  </si>
  <si>
    <t>C8R2169</t>
  </si>
  <si>
    <t xml:space="preserve">Recone kit p/parlante 8" 2169H del VTX V-25 _x000D_
</t>
  </si>
  <si>
    <t>C8R2255</t>
  </si>
  <si>
    <t xml:space="preserve">Recone kit p/parlante 15" 2255H del VT4889 _x000D_
</t>
  </si>
  <si>
    <t>C8R2261</t>
  </si>
  <si>
    <t>Repuesto Parlante 10", 2261H,  CONE KIT, (VTX-20)</t>
  </si>
  <si>
    <t>C8R2268</t>
  </si>
  <si>
    <t>CONE KIT 2268H</t>
  </si>
  <si>
    <t>C8R2269</t>
  </si>
  <si>
    <t xml:space="preserve">Recone kit p/parlante 18" 2269H del VTX-G28 _x000D_
</t>
  </si>
  <si>
    <t>D32RD2415</t>
  </si>
  <si>
    <t xml:space="preserve">Diafragma p/driver D2415 del VTX-V20 _x000D_
</t>
  </si>
  <si>
    <t>D32RD2430</t>
  </si>
  <si>
    <t>Membrana de Repuesto (diafragma), Dr 2430 (VTX-25)</t>
  </si>
  <si>
    <t>D8R2408</t>
  </si>
  <si>
    <t xml:space="preserve">Diafragma de reemplazo p/driver 2408 _x000D_
</t>
  </si>
  <si>
    <t>D8R2416-1</t>
  </si>
  <si>
    <t>D8R2416-1 DIAFRAGMA</t>
  </si>
  <si>
    <t>D8R2418</t>
  </si>
  <si>
    <t>D8R2418 DIAFRAGMA</t>
  </si>
  <si>
    <t>D8R2418-1</t>
  </si>
  <si>
    <t>D8R2418-1 DIAFRAGMA</t>
  </si>
  <si>
    <t>D8R2435</t>
  </si>
  <si>
    <t xml:space="preserve">Diafragma de reemplazo p/driver 2435H del VT4889 _x000D_
</t>
  </si>
  <si>
    <t>D8R2450</t>
  </si>
  <si>
    <t xml:space="preserve">Diafragma de reemplazo p/driver 2450H  _x000D_
</t>
  </si>
  <si>
    <t>SRX900 RC1</t>
  </si>
  <si>
    <t>SRX900LA PB</t>
  </si>
  <si>
    <t>SRX910LA</t>
  </si>
  <si>
    <t>SRX910LA AF</t>
  </si>
  <si>
    <t>SRX928S CVR</t>
  </si>
  <si>
    <t>VTX A8 MF</t>
  </si>
  <si>
    <t>VTX-F35/95</t>
  </si>
  <si>
    <t>2241H</t>
  </si>
  <si>
    <t>PARLANTE 2241H 18" 600 W</t>
  </si>
  <si>
    <t>339111-001X</t>
  </si>
  <si>
    <t>Parlante| Repuesto|Modelo  2169H | Medios-350w/8 |  para VTX25</t>
  </si>
  <si>
    <t>354096-001X</t>
  </si>
  <si>
    <t>Parlante | Respuesto | Modelo 2269H|18"| para VTX G28</t>
  </si>
  <si>
    <t>354964-005X</t>
  </si>
  <si>
    <t>Parlante | Respuesto | Modelo 2261H|10" | para VTX-V20</t>
  </si>
  <si>
    <t>445460-001X</t>
  </si>
  <si>
    <t>Parlante 15", p/VTX V25, Low Freq, 2267H, Dual Coil, Neodymium Differential Drive(R)</t>
  </si>
  <si>
    <t>445460-001X-TM</t>
  </si>
  <si>
    <t>446213-001X</t>
  </si>
  <si>
    <t>Driver Dual,  D2430K, 200w/8, p/VTX V25; F15; F12</t>
  </si>
  <si>
    <t>5020337X</t>
  </si>
  <si>
    <t>Repuesto de Servicie | Driver JBL 2408H-2 | Linea AC, PRX700, PRX800</t>
  </si>
  <si>
    <t>5020810X</t>
  </si>
  <si>
    <t>Driver  D2415K,  2" p/VTX-20, etc</t>
  </si>
  <si>
    <t>5031632X</t>
  </si>
  <si>
    <t>Parlante | Respuesto | Modelo 2164H</t>
  </si>
  <si>
    <t>5044123-05</t>
  </si>
  <si>
    <t>AMP PCB,ASY,POWERED_SPEAKERS_PM2,AV11</t>
  </si>
  <si>
    <t>5091181-00</t>
  </si>
  <si>
    <t>PUS, BTRY, 43.2V 5200 MAH K</t>
  </si>
  <si>
    <t>JETTER</t>
  </si>
  <si>
    <t>U+4045C</t>
  </si>
  <si>
    <t>Pedal Jetter GS124 s/n 8121036</t>
  </si>
  <si>
    <t>U+4241A</t>
  </si>
  <si>
    <t xml:space="preserve">Pedal Jetter BR1200 c/Caja s/n 812BR674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</si>
  <si>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U+4241B</t>
  </si>
  <si>
    <t>Pedal Jetter GS167 c/Caja s/n 8127363</t>
  </si>
  <si>
    <t>JHS</t>
  </si>
  <si>
    <t>U+4366</t>
  </si>
  <si>
    <t xml:space="preserve">Pedal JHS Angry Charlie + Big Muff pi+tonecwicker s/n 5-27-15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</si>
  <si>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U+4510</t>
  </si>
  <si>
    <t xml:space="preserve">Pedal JHS Honey Cumb s/n 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</si>
  <si>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JIM DUNLOP</t>
  </si>
  <si>
    <t>DUN-5000unidad</t>
  </si>
  <si>
    <t>PORTAPUAS NEGRO (por unidad)</t>
  </si>
  <si>
    <t>EP103</t>
  </si>
  <si>
    <t>JIM DUNLOP (EP103) ECHOPLEX DELAY 17 073 IC04 165220U</t>
  </si>
  <si>
    <t>EVH-95</t>
  </si>
  <si>
    <t>Pedal de WAH WAH - EDDIE VAN HALEM Signature</t>
  </si>
  <si>
    <t>GZR-95</t>
  </si>
  <si>
    <t>Pedal WHA GEESER BUTLER</t>
  </si>
  <si>
    <t>JD-F2</t>
  </si>
  <si>
    <t>JIM DUNLOP (JD-F2) FUZZ FACE DISTORTION</t>
  </si>
  <si>
    <t>JHM5</t>
  </si>
  <si>
    <t>Pedal HENDRIX FUZZ FACE Signature</t>
  </si>
  <si>
    <t>JH-1DJSD</t>
  </si>
  <si>
    <t>Pedal de WAH WAH - JIMY HENDRIX Signature</t>
  </si>
  <si>
    <t>PUAS CP-93</t>
  </si>
  <si>
    <t>PUAS DUNLOP CP-93</t>
  </si>
  <si>
    <t>ZW-45</t>
  </si>
  <si>
    <t>Pedal Wah Wah Zakk Wylde</t>
  </si>
  <si>
    <t>ZW-45JSD</t>
  </si>
  <si>
    <t>Pedal de WAH WAH - ZAKK WYLDE Signature</t>
  </si>
  <si>
    <t>105QJSD</t>
  </si>
  <si>
    <t xml:space="preserve">CRYBABY BASS WAH _x000D_
</t>
  </si>
  <si>
    <t>203SI</t>
  </si>
  <si>
    <t>Slide de VIDRIO Regular /Large</t>
  </si>
  <si>
    <t>222SI BRASS</t>
  </si>
  <si>
    <t>Slide de BRONCE</t>
  </si>
  <si>
    <t>535Q-BJSD</t>
  </si>
  <si>
    <t>Pedal para Guitarra Cry Baby + Q Control</t>
  </si>
  <si>
    <t>87N</t>
  </si>
  <si>
    <t>Capodastro Curvo</t>
  </si>
  <si>
    <t>JOEMEEK</t>
  </si>
  <si>
    <t>U+4395</t>
  </si>
  <si>
    <t xml:space="preserve">Pedal Joemeek C2 Compressor s/n 101703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</si>
  <si>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JOYO</t>
  </si>
  <si>
    <t>C+1813</t>
  </si>
  <si>
    <t xml:space="preserve">Pedal Joyo Space Verb _x000D_
 _x000D_
 _x000D_
 _x000D_
</t>
  </si>
  <si>
    <t>C+1814</t>
  </si>
  <si>
    <t xml:space="preserve">Pedal Joyo Time Magic _x000D_
 _x000D_
 _x000D_
 _x000D_
 _x000D_
</t>
  </si>
  <si>
    <t>U+4503B</t>
  </si>
  <si>
    <t>Controlador Joyo PXL-PRO</t>
  </si>
  <si>
    <t>U+4983C</t>
  </si>
  <si>
    <t xml:space="preserve">Pedal Joyo Time Magic c/Caja s/n 00929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</si>
  <si>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U+5483B</t>
  </si>
  <si>
    <t xml:space="preserve">Pedalboard Joyo RD-B _x000D_
 _x000D_
 _x000D_
 _x000D_
</t>
  </si>
  <si>
    <t>J-ROCKETT</t>
  </si>
  <si>
    <t>C+675</t>
  </si>
  <si>
    <t>Pedal J-Rockett Tranquilizer</t>
  </si>
  <si>
    <t>U+4927A</t>
  </si>
  <si>
    <t xml:space="preserve">Pedal J-Rocket Boing c/Caja s/n 0426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</si>
  <si>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U+5492D</t>
  </si>
  <si>
    <t xml:space="preserve">Pedal J-Rocket Archer _x000D_
 _x000D_
 _x000D_
 _x000D_
 _x000D_
</t>
  </si>
  <si>
    <t>JAS500Q</t>
  </si>
  <si>
    <t>Saxo Alto, Eb, Si/Do# articulados, llave de F#, "Estuche liviano"</t>
  </si>
  <si>
    <t>JAS-700Q</t>
  </si>
  <si>
    <t>Saxo Alto | Eb | Llave Fa# |  Apoyapulgar regulable | Resonadores metálicos | Si/Do# articulados | Zapatillas de cuero PISONI.</t>
  </si>
  <si>
    <t>JBS-1100</t>
  </si>
  <si>
    <t>Saxo Baritono | Eb | con llave F# | Llave de graves | Estuche serie 1100 | Cuerpo laqueado simil oro | calidad vintage | c/Estuche</t>
  </si>
  <si>
    <t>JFH-1100R</t>
  </si>
  <si>
    <t>Flugelhorn | Bb | Campana de laton rosa de 6 " | Cuerpo laqueado simil oro | calidad vintage | c/Estuche de madera</t>
  </si>
  <si>
    <t>JSS-1000Q</t>
  </si>
  <si>
    <t>Saxo Soprano | Bb | Llaves de laton doradas | Llave de F# | Estuche mochila.</t>
  </si>
  <si>
    <t>JSS-1100Q</t>
  </si>
  <si>
    <t>Saxo Soprano | Bb | Lacado dorado | Tudel diseño sona pure  recto y curvo | Estuche mochila</t>
  </si>
  <si>
    <t>JTS-1100SGQ</t>
  </si>
  <si>
    <t>Saxo Tenor | Bb | Cuerpo plateado | llaves doradas | Llave F# | Laqueado simil oro,calidad vintage. Estuche de madera.</t>
  </si>
  <si>
    <t>KAM</t>
  </si>
  <si>
    <t>ZP12</t>
  </si>
  <si>
    <t>Bafle | Pasivo | 150w | 12" + TW |</t>
  </si>
  <si>
    <t>ZP15</t>
  </si>
  <si>
    <t>BAFLE 2 VIAS PASIVO 200W 1X15" / KAM</t>
  </si>
  <si>
    <t>EG-JUNIOR-P-KNS</t>
  </si>
  <si>
    <t>Guitarra Eléctrica, p/niño, JUNIOR ROCK MINI, c: PINK</t>
  </si>
  <si>
    <t>EG-JUNIOR-S-KNS</t>
  </si>
  <si>
    <t>Guitarra Eléctrica, p/niño, JUNIOR ROCK MINI, c: SUNBURST</t>
  </si>
  <si>
    <t>EG-KID-B-KNS</t>
  </si>
  <si>
    <t>Guitarra Eléctrica, p/niño, KID ROCK MINI, c: BLACK</t>
  </si>
  <si>
    <t>EG-KID-P-KNS</t>
  </si>
  <si>
    <t>Guitarra Eléctrica, p/niño, KID ROCK MINI, c:PINK</t>
  </si>
  <si>
    <t>EGP-PB10B KAN</t>
  </si>
  <si>
    <t>Pack | Bajo eléctrico | Con Amplif 10w + Afinador +Funda +Cable+ Correa +Puas | Color Black</t>
  </si>
  <si>
    <t>EGP-PB10BLB KAN</t>
  </si>
  <si>
    <t>Pack | Bajo eléctrico | Con Amplif 10w + Afinador +Funda +Cable+ Correa +Puas | Color Blue Burst</t>
  </si>
  <si>
    <t>EGP-PB10WR KAN</t>
  </si>
  <si>
    <t>Pack | Bajo eléctrico | Con Amplif 10w + Afinador +Funda +Cable+ Correa +Puas | Color Wine Red</t>
  </si>
  <si>
    <t>EG-PSG1W-AC</t>
  </si>
  <si>
    <t>Guitarra electrica | Tipo SG | Diap. Rosewood |  2 micrófonos dobles | White | Estuche rigido</t>
  </si>
  <si>
    <t>EG-P15B-KNS</t>
  </si>
  <si>
    <t>EG-P15MU-KNS</t>
  </si>
  <si>
    <t>Guitarra electrica t/ STR, 3 microf, palanca, c: Metallic Blue</t>
  </si>
  <si>
    <t>EG-P15US-KNS</t>
  </si>
  <si>
    <t>Guitarra electrica t/ STR, 3 microf, palanca, c: Azul Burst</t>
  </si>
  <si>
    <t>EG-P15WB-KNS</t>
  </si>
  <si>
    <t>Guitarra electrica t/ STR, 3 microf, palanca,c: White Blonde</t>
  </si>
  <si>
    <t>EG-P15WR-KNS</t>
  </si>
  <si>
    <t>Guitarra electrica t/ STR, 3 microf, palanca,c: Wine Red</t>
  </si>
  <si>
    <t>FG-250-BB KNS</t>
  </si>
  <si>
    <t>Pack de Guit Electr t/STR 3 Micr S palanca + Amp 10W + Funda + Correa + Cable, c: BLUEBURST</t>
  </si>
  <si>
    <t>FG-250-BK KNS</t>
  </si>
  <si>
    <t>Pack de Guit Electr t/STR 3 Micr S palanca + Amp 10W + Funda + Correa + Cable, c:  BLACK</t>
  </si>
  <si>
    <t>FG-250-HB KNS</t>
  </si>
  <si>
    <t>Pack de Guit Electr t/STR 3 Micr S palanca + Amp 10W + Funda + Correa + Cable, c: c:  HONEYBURST</t>
  </si>
  <si>
    <t>KAWAI</t>
  </si>
  <si>
    <t>XD5</t>
  </si>
  <si>
    <t>XD-5 MODULO DE BATERIA</t>
  </si>
  <si>
    <t>Keeley</t>
  </si>
  <si>
    <t>KATANA BOOST</t>
  </si>
  <si>
    <t>Pedal efecto</t>
  </si>
  <si>
    <t>U+3362</t>
  </si>
  <si>
    <t xml:space="preserve">Pedal Keeley Neutrino  _x000D_
 _x000D_
</t>
  </si>
  <si>
    <t>U+3400B</t>
  </si>
  <si>
    <t xml:space="preserve">Pedal Keeley Neutrino _x000D_
</t>
  </si>
  <si>
    <t>U+3604D</t>
  </si>
  <si>
    <t xml:space="preserve">Pedal Keeley 1962 _x000D_
</t>
  </si>
  <si>
    <t>U+3938C</t>
  </si>
  <si>
    <t xml:space="preserve">Pedal Keeley Gold Star s/n 23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</si>
  <si>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U+4211A</t>
  </si>
  <si>
    <t>Pedal Keeley Fuzz Head c/Caja s/n J3890</t>
  </si>
  <si>
    <t>U+4981</t>
  </si>
  <si>
    <t xml:space="preserve">Pedal Keeley Compressor s/n 92414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</si>
  <si>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U+5358</t>
  </si>
  <si>
    <t xml:space="preserve">Pedal Keeley aurora c/Caja s/n 01023 _x000D_
 _x000D_
 _x000D_
</t>
  </si>
  <si>
    <t>U+5393</t>
  </si>
  <si>
    <t xml:space="preserve">Pedal Keeley Katana Clean Boost _x000D_
</t>
  </si>
  <si>
    <t>U+5501A</t>
  </si>
  <si>
    <t xml:space="preserve">Pedal Keeley Eccos Delay/Looper s/n 01455 _x000D_
 _x000D_
 _x000D_
</t>
  </si>
  <si>
    <t>U+5501B</t>
  </si>
  <si>
    <t xml:space="preserve">Pedal Keeley Caverns s/n 15720 _x000D_
 _x000D_
 _x000D_
 _x000D_
</t>
  </si>
  <si>
    <t>U+5501E</t>
  </si>
  <si>
    <t xml:space="preserve">Pedal Keeley Halo Andy Timmons s/n 02655 _x000D_
 _x000D_
 _x000D_
</t>
  </si>
  <si>
    <t>KEN BROWN</t>
  </si>
  <si>
    <t>KB-32-211-LED</t>
  </si>
  <si>
    <t>32" LED KB-32-211-LED KEN BROWN</t>
  </si>
  <si>
    <t>KHDK</t>
  </si>
  <si>
    <t>U+3205C</t>
  </si>
  <si>
    <t xml:space="preserve">Pedal KHDK Dark Blood _x000D_
</t>
  </si>
  <si>
    <t>U+4083D</t>
  </si>
  <si>
    <t xml:space="preserve">Pedal KHDK N°2 s/n 48771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</si>
  <si>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U+4083E</t>
  </si>
  <si>
    <t xml:space="preserve">Pedal KHDK N°1 s/n 49684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</si>
  <si>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KIRLIN</t>
  </si>
  <si>
    <t>LGI-201-10FT</t>
  </si>
  <si>
    <t>PLUG/PLUG INYECT CABLE PLUG/P</t>
  </si>
  <si>
    <t>KLON</t>
  </si>
  <si>
    <t>U+5254</t>
  </si>
  <si>
    <t xml:space="preserve">Pedal Klon KTR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</si>
  <si>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KNAGGS</t>
  </si>
  <si>
    <t>C+1680</t>
  </si>
  <si>
    <t xml:space="preserve">Guitarra Knaggs SS1 Black c/Estuche s/n #67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</si>
  <si>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C+1713</t>
  </si>
  <si>
    <t>Guitarra Knaggs Severn Tbuck HB c/Estuche s/n 775</t>
  </si>
  <si>
    <t>C+1833</t>
  </si>
  <si>
    <t xml:space="preserve"> Guitarra Knaggs Severn TB HB c/Estuche s/n #775  _x000D_
 _x000D_
</t>
  </si>
  <si>
    <t>C+1834</t>
  </si>
  <si>
    <t xml:space="preserve">Guitarra Knaggs Kenai T2 c/Estuche #212 _x000D_
 _x000D_
 _x000D_
</t>
  </si>
  <si>
    <t>C+1864</t>
  </si>
  <si>
    <t>Guitarra Knaggs Chuptank T3 Agea Ivory c/Estuche s/n 55</t>
  </si>
  <si>
    <t>U+5249A</t>
  </si>
  <si>
    <t xml:space="preserve">Guitarra Knaggs SS2 Red Sparkley c/Estuche y accesorios s/n #11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</si>
  <si>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JBAS-200S</t>
  </si>
  <si>
    <t xml:space="preserve">JBAS-200S SAXOPHONE _x000D_
</t>
  </si>
  <si>
    <t>JBTR-300RD</t>
  </si>
  <si>
    <t>Trompeta, Bb, Yellow Brass, Laqueado, c/ estuche ABS, Roja</t>
  </si>
  <si>
    <t>JB1306-1 32K32B BK</t>
  </si>
  <si>
    <t xml:space="preserve">Acordeon a piano. 32 Tonos. 32 Bajos. Con Estuche y Correa. Color Negro _x000D_
</t>
  </si>
  <si>
    <t>JB2352 26K48B BL</t>
  </si>
  <si>
    <t xml:space="preserve">Acordeon a piano. 26 Tonos. 48 Bajos. 2 registros. Con Estuche y Correa. Color Azul _x000D_
</t>
  </si>
  <si>
    <t>KORG</t>
  </si>
  <si>
    <t>C+1735</t>
  </si>
  <si>
    <t>Afinador Korg DTR-2 de rack</t>
  </si>
  <si>
    <t>Krome 73</t>
  </si>
  <si>
    <t>Korg Krome 73 Sintetizador Worstation 73 teclas pantalla tactil</t>
  </si>
  <si>
    <t>MicroKey 25</t>
  </si>
  <si>
    <t>Controlador Midi Usb de 25 teclas</t>
  </si>
  <si>
    <t>NanoKey2 (Black)</t>
  </si>
  <si>
    <t>Mini controlador Midi usb de 25 teclas</t>
  </si>
  <si>
    <t>NanoKey2 (White)</t>
  </si>
  <si>
    <t>NanoKontrol Studio</t>
  </si>
  <si>
    <t>Controlador Midi Movil Jog/Des/Perillas Bluetooth</t>
  </si>
  <si>
    <t>NanoPad2</t>
  </si>
  <si>
    <t>Mini controlador Midi usb con triggers y touchpa</t>
  </si>
  <si>
    <t>U+3157B</t>
  </si>
  <si>
    <t>Pedal Korg PB-03</t>
  </si>
  <si>
    <t>U+3779</t>
  </si>
  <si>
    <t xml:space="preserve">Pedal Korg Pandora stomp c/Caja s/n 012067 _x000D_
 _x000D_
 _x000D_
 _x000D_
 _x000D_
 _x000D_
 _x000D_
 _x000D_
 _x000D_
 _x000D_
 _x000D_
 _x000D_
 _x000D_
 _x000D_
 _x000D_
 _x000D_
 _x000D_
 _x000D_
 _x000D_
 _x000D_
 _x000D_
 _x000D_
 _x000D_
 _x000D_
 _x000D_
 _x000D_
 _x000D_
</t>
  </si>
  <si>
    <t>KRAMER</t>
  </si>
  <si>
    <t>Galil 4-0</t>
  </si>
  <si>
    <t>Bafle p/Instalacion | PAR | 4"+Tw 0,5"| 20W RMS | 70-100v| Con soporte| c: Negro</t>
  </si>
  <si>
    <t>Galil 5-0</t>
  </si>
  <si>
    <t>Bafle p/Instalacion | PAR | 5,25"+Tw 0,5" |30W RMS| 70-100v | Con soporte| c: Blanco</t>
  </si>
  <si>
    <t>Galil 6-CO</t>
  </si>
  <si>
    <t>Bafle p/Cielorraso | PAR | 6,5"+Tw 0,5" | 30W RMS | 70-100v | c: Blanco</t>
  </si>
  <si>
    <t>Galil 6-0</t>
  </si>
  <si>
    <t>Bafle p/Instalacion | PAR | 6,5"+Tw 1" | 40W RMS | 70-100v| Con soporte | c: Blanco</t>
  </si>
  <si>
    <t>U+5385</t>
  </si>
  <si>
    <t xml:space="preserve">Guitarra Kramer Focus 1000 Japon Striped pintada como EVH s/n 16731 _x000D_
</t>
  </si>
  <si>
    <t>VP-770</t>
  </si>
  <si>
    <t>Escalador de 8 entradas (2xHDMI, 2xVGA, 1xComponente, 2xCompuesto, 1xDisplayPort, 1xVGA, 1xHDMI, 1xD</t>
  </si>
  <si>
    <t>KURZWEIL</t>
  </si>
  <si>
    <t>Assy Aud K2500</t>
  </si>
  <si>
    <t>Assy audio K2500</t>
  </si>
  <si>
    <t>Assy PS K2500</t>
  </si>
  <si>
    <t>Assy PCB power supply K2500</t>
  </si>
  <si>
    <t>Assy Slid K2500</t>
  </si>
  <si>
    <t>Assy PCB Slider K2500</t>
  </si>
  <si>
    <t>Cap K2500</t>
  </si>
  <si>
    <t>Cap elect 33000 uf 16V</t>
  </si>
  <si>
    <t>D/RAM</t>
  </si>
  <si>
    <t>P/RAM</t>
  </si>
  <si>
    <t>EEPHV318</t>
  </si>
  <si>
    <t>EEPROM  K2J/ K2RJ  ENG HI V3.18</t>
  </si>
  <si>
    <t>EEPHV354</t>
  </si>
  <si>
    <t>EEPROM  K2J/ K2RJ  ENG HI V3.54</t>
  </si>
  <si>
    <t>EEPHV387</t>
  </si>
  <si>
    <t>EEPROM  K2J/ K2RJ  ENG HI V3.87</t>
  </si>
  <si>
    <t>EEPLV318</t>
  </si>
  <si>
    <t>EEPROM  K2J/ K2RJ  ENG LO V3.18</t>
  </si>
  <si>
    <t>EEPLV354</t>
  </si>
  <si>
    <t>EEPROM  K2J/ K2RJ  ENG LO V3.54</t>
  </si>
  <si>
    <t>EEPLV387</t>
  </si>
  <si>
    <t>EEPROM  K2J/ K2RJ  ENG LO V3.87</t>
  </si>
  <si>
    <t>EEPSHV6</t>
  </si>
  <si>
    <t>EEPROM  K2VP/ K2RVP  SU HI V6.0</t>
  </si>
  <si>
    <t>Engine K2500</t>
  </si>
  <si>
    <t>Assy engine board K2500</t>
  </si>
  <si>
    <t>Engine PC2X</t>
  </si>
  <si>
    <t>Assy engine PC2X</t>
  </si>
  <si>
    <t>ENGINE PC88</t>
  </si>
  <si>
    <t>Assy engine PC 88</t>
  </si>
  <si>
    <t>FK-1</t>
  </si>
  <si>
    <t>FK-1 p/K-2000 Kit Ventilación</t>
  </si>
  <si>
    <t>IC SP76</t>
  </si>
  <si>
    <t>IC SSM2275 SP76</t>
  </si>
  <si>
    <t>K/B 88TP/100</t>
  </si>
  <si>
    <t>K/B 88TP/100 LR+C, for SP4-8</t>
  </si>
  <si>
    <t>MarkProONEi-SR</t>
  </si>
  <si>
    <t>Piano Eléctrico, 88 tec, 32 son, 20 drum, polif. 64 ,USB, MIDI, mueble, rosewood, 1trac</t>
  </si>
  <si>
    <t>MarkProTWOi-SR</t>
  </si>
  <si>
    <t>Piano Eléctrico, 88 tec, 64 son, 60 drum, polif. 64 ,USB, MIDI, mueble, rosewood, 2track</t>
  </si>
  <si>
    <t>MPS10</t>
  </si>
  <si>
    <t>Piano Electrico, 88 teclas c/peso, polif.64 n., 88 prog, 78 bat, USB, MIDI, 1 track, parlan30W ste</t>
  </si>
  <si>
    <t>MPS20</t>
  </si>
  <si>
    <t>Piano Electrico, 88 teclas c/peso, polif.64 n., 200 prog, 100 bat, USB, MIDI, 2 track, parlan50W ste</t>
  </si>
  <si>
    <t>MP15 SR</t>
  </si>
  <si>
    <t>Piano Eléctrico c/mueble, 88 tec c/peso, 128 son, 60 drum, USB, MIDI, 2track, 30W, Rosewood</t>
  </si>
  <si>
    <t>N012103501</t>
  </si>
  <si>
    <t>Control Panel K2000VP</t>
  </si>
  <si>
    <t>N012104001</t>
  </si>
  <si>
    <t>Pcb Fab Slider Vol. Assy K2000</t>
  </si>
  <si>
    <t>N012104101</t>
  </si>
  <si>
    <t>Power Entry Model K2000-K2000VP</t>
  </si>
  <si>
    <t>N012104204</t>
  </si>
  <si>
    <t>ADAPTER (230V) FOR PC2/X</t>
  </si>
  <si>
    <t>N012105553</t>
  </si>
  <si>
    <t>Assy PCB Sound SP88 LP</t>
  </si>
  <si>
    <t>N012300004</t>
  </si>
  <si>
    <t>PCB FAB Pitch Mod PC-88 MX</t>
  </si>
  <si>
    <t>N012304316</t>
  </si>
  <si>
    <t>Daughter Board Assy K2500X</t>
  </si>
  <si>
    <t>N012304321</t>
  </si>
  <si>
    <t>Engine Daughter Board Assy K2500X</t>
  </si>
  <si>
    <t>N012305555</t>
  </si>
  <si>
    <t>Assy PCB Control SP88 LP</t>
  </si>
  <si>
    <t>N012305557</t>
  </si>
  <si>
    <t>Assy PCB Control SP-88X LB</t>
  </si>
  <si>
    <t>N012305559</t>
  </si>
  <si>
    <t>Assy PCB Sound SP88X LB</t>
  </si>
  <si>
    <t>N012700169</t>
  </si>
  <si>
    <t>Battery Holder Black K2000VP</t>
  </si>
  <si>
    <t>N012800061</t>
  </si>
  <si>
    <t>Assy PCB Connector PC2X</t>
  </si>
  <si>
    <t>N015000501</t>
  </si>
  <si>
    <t>Transformer K2000VP</t>
  </si>
  <si>
    <t>N025224502</t>
  </si>
  <si>
    <t>Screw 3.5X8 With/Washer</t>
  </si>
  <si>
    <t>N025323408</t>
  </si>
  <si>
    <t>Screw 4X8 8H</t>
  </si>
  <si>
    <t>N025328610</t>
  </si>
  <si>
    <t>Screw 4X10 Blk</t>
  </si>
  <si>
    <t>N032030756</t>
  </si>
  <si>
    <t>Enclosure Side Bracket Left SP76 LP</t>
  </si>
  <si>
    <t>N032033723</t>
  </si>
  <si>
    <t>Endcap Left SP88X LB</t>
  </si>
  <si>
    <t>N032033823</t>
  </si>
  <si>
    <t>Endcap Right SP88X LB</t>
  </si>
  <si>
    <t>N035026511</t>
  </si>
  <si>
    <t>LCD DISPLAY LENS PC-88</t>
  </si>
  <si>
    <t>N035027831</t>
  </si>
  <si>
    <t>Left Endcap SP76 LP</t>
  </si>
  <si>
    <t>N035028214</t>
  </si>
  <si>
    <t>Fdd Black Bezel 2500X</t>
  </si>
  <si>
    <t>N043010401</t>
  </si>
  <si>
    <t>Tact S/W Alps 418A SKHCAA K2000</t>
  </si>
  <si>
    <t>N0440011510</t>
  </si>
  <si>
    <t>Controller Ribbon Control SP76 LP</t>
  </si>
  <si>
    <t>N045001830</t>
  </si>
  <si>
    <t>LED DISPLAY (3X7 SND630A) SP2X</t>
  </si>
  <si>
    <t>N045010303</t>
  </si>
  <si>
    <t>Display LCD 240x64 W/Ctr LM2014H K2000</t>
  </si>
  <si>
    <t>N051101401</t>
  </si>
  <si>
    <t>RES POT</t>
  </si>
  <si>
    <t>N051101410</t>
  </si>
  <si>
    <t>RES TRIMPOT</t>
  </si>
  <si>
    <t>N051101421</t>
  </si>
  <si>
    <t>RES POT 10K LIN H15xL9.8xW12.5</t>
  </si>
  <si>
    <t>N051101502</t>
  </si>
  <si>
    <t>Volume Single 10KB-Lin 45MM SP-88X</t>
  </si>
  <si>
    <t>N051102301</t>
  </si>
  <si>
    <t>POT ROTARY 10K(K2600/X)</t>
  </si>
  <si>
    <t>N051102302</t>
  </si>
  <si>
    <t>POT R/A 10K</t>
  </si>
  <si>
    <t>N054002906</t>
  </si>
  <si>
    <t>TRANSISTOR MMBT2907L SOT-23</t>
  </si>
  <si>
    <t>N061010302</t>
  </si>
  <si>
    <t>IC LOGIC 74HCU04 SOP14</t>
  </si>
  <si>
    <t>N062100416</t>
  </si>
  <si>
    <t>IC MEMORY DRAM 1MX16 70nS(max) SOJ42</t>
  </si>
  <si>
    <t>N064001302</t>
  </si>
  <si>
    <t>IC Linear+5V SP-88X</t>
  </si>
  <si>
    <t>N064003507</t>
  </si>
  <si>
    <t>IC Ana Opamp SSM2275 Sop8 SP-88X</t>
  </si>
  <si>
    <t>N0930000H7-1</t>
  </si>
  <si>
    <t>KEY CONTACT PCB HI OF 88 KEYNOTE (NEW)</t>
  </si>
  <si>
    <t>N0930000L7-1</t>
  </si>
  <si>
    <t>KEY CONTACT PCB LO OF 88 KEYNOTE (NEW)</t>
  </si>
  <si>
    <t>N093000003</t>
  </si>
  <si>
    <t>FATAR TP/100 KEY CONTACT STRIP</t>
  </si>
  <si>
    <t>N215040300</t>
  </si>
  <si>
    <t>Keyboard 76 TP-8 Key SP76 LP</t>
  </si>
  <si>
    <t>N215040302</t>
  </si>
  <si>
    <t>Keyboard TP-8 SP88 LP</t>
  </si>
  <si>
    <t>N215040305</t>
  </si>
  <si>
    <t>KEYBOARD TP10MDF (88 KEY)</t>
  </si>
  <si>
    <t>N215060305</t>
  </si>
  <si>
    <t>Keyboard TP10MDF (88 Key) SP88X LB</t>
  </si>
  <si>
    <t>N215060426</t>
  </si>
  <si>
    <t>KEYBOARD ASSY</t>
  </si>
  <si>
    <t>PC2LP</t>
  </si>
  <si>
    <t>Controller-Workstation, 76 tec., polif. 64 n., 128 prog., efec., MIDI, arpegiador</t>
  </si>
  <si>
    <t>PC2RIB</t>
  </si>
  <si>
    <t>Controlador RIBBON para toda la serie KURZWEIL PC, 3 zonas, conector tipo RJ-11</t>
  </si>
  <si>
    <t>PC2XLP</t>
  </si>
  <si>
    <t>88 tec., polif. 64 n., 128 prog., efec., MIDI, arpegiador</t>
  </si>
  <si>
    <t>PC3K8</t>
  </si>
  <si>
    <t>Workstation, 88 tec, c/ acción de martillo y aftertouch, 9 faders, polif. 128, compatib c/ K-series</t>
  </si>
  <si>
    <t>PC3LE8</t>
  </si>
  <si>
    <t>Workstation, 88 tec. c/ acción de martillo y aftertouch, polif. 64, 16 partes, USB</t>
  </si>
  <si>
    <t>PC361</t>
  </si>
  <si>
    <t>Workstation, 61 tec, c/ aftertouch, 9 faders, polif. 128, 16 partes, USB</t>
  </si>
  <si>
    <t>RMB-K</t>
  </si>
  <si>
    <t>RMB-P2</t>
  </si>
  <si>
    <t>SMP-K</t>
  </si>
  <si>
    <t>P/K-2000 Placa Sampleo</t>
  </si>
  <si>
    <t>SMP-R</t>
  </si>
  <si>
    <t>P/K-2000 R Placa Sampleo</t>
  </si>
  <si>
    <t>SMP-2K</t>
  </si>
  <si>
    <t>SMP-2K para K-2500 X</t>
  </si>
  <si>
    <t>SMP-2R</t>
  </si>
  <si>
    <t>P/K-2500 R Placa Sampleo</t>
  </si>
  <si>
    <t>Sound SP88</t>
  </si>
  <si>
    <t>Assy sound SP88</t>
  </si>
  <si>
    <t>SP2X</t>
  </si>
  <si>
    <t>Piano Electrico, c/peso Tecla, 88 tec., polif.64 n., 64 prog., 64 baterías., USB, MIDI, Negro</t>
  </si>
  <si>
    <t>SP4-7</t>
  </si>
  <si>
    <t>Piano electrico, 76 tec semi pesadas, ruedas de mod/pitch, 128 son, USB, MIDI</t>
  </si>
  <si>
    <t>SP4-8</t>
  </si>
  <si>
    <t>Piano eléctrico, 88 tec pesadas, ruedas de mod/pitch, 128 son, USB, MIDI</t>
  </si>
  <si>
    <t>SP76</t>
  </si>
  <si>
    <t>Piano Electrico, 76 tec., polif. 32 n., 32 prog., 9 efec., MIDI, Negro</t>
  </si>
  <si>
    <t>SP88LCS</t>
  </si>
  <si>
    <t>piano Electrico,  88 tec., polif. 32 n., 32 prog., 9 efec., MIDI, Champagne</t>
  </si>
  <si>
    <t>SP88XLCS</t>
  </si>
  <si>
    <t>piano electrico, c/peso, 88 tec., polif. 32 n., 32 prog., 9 efec., MIDI, Champagne</t>
  </si>
  <si>
    <t>TP10MDF</t>
  </si>
  <si>
    <t>Keyboard SP88X</t>
  </si>
  <si>
    <t>1010101130</t>
  </si>
  <si>
    <t>MAIN BOARD FOR SP2X</t>
  </si>
  <si>
    <t>1010101130A</t>
  </si>
  <si>
    <t>MAIN BOARD</t>
  </si>
  <si>
    <t>1010101130B</t>
  </si>
  <si>
    <t>1010101390</t>
  </si>
  <si>
    <t>MAIN BOARD FOR SP2XS</t>
  </si>
  <si>
    <t>1010101390A</t>
  </si>
  <si>
    <t>MAIN BOARD FOR MP1i</t>
  </si>
  <si>
    <t>1010101390B</t>
  </si>
  <si>
    <t>MAIN BOARD FOR MP2i</t>
  </si>
  <si>
    <t>1010101390MP1</t>
  </si>
  <si>
    <t>Assy Engine Board Mark Pro-ONEi</t>
  </si>
  <si>
    <t>1010101390SP2XS</t>
  </si>
  <si>
    <t>ASSY PCB ENGINE SP-2XS</t>
  </si>
  <si>
    <t>1010101440</t>
  </si>
  <si>
    <t>MAIN BOARD SP3X</t>
  </si>
  <si>
    <t>1010101590</t>
  </si>
  <si>
    <t>MAIN BOARD ASSY MARK PRO ONEI</t>
  </si>
  <si>
    <t>1010103190</t>
  </si>
  <si>
    <t>ENGINE BOARD PCB ASSY MARK PRO TWOI</t>
  </si>
  <si>
    <t>1010103240</t>
  </si>
  <si>
    <t>MAIN BOARD(OLD) MP1iS</t>
  </si>
  <si>
    <t>1010103240(-1)</t>
  </si>
  <si>
    <t>MAIN BOARD (OLD) MARKPRO1S</t>
  </si>
  <si>
    <t>1010104850</t>
  </si>
  <si>
    <t>MAIN BOARD SP4-8</t>
  </si>
  <si>
    <t>1010200760</t>
  </si>
  <si>
    <t>AMP BOARD</t>
  </si>
  <si>
    <t>1010200800</t>
  </si>
  <si>
    <t>Assy Audio Board Mark Pro-TWOi</t>
  </si>
  <si>
    <t>1010200810</t>
  </si>
  <si>
    <t>AMP BOARD (OLD)</t>
  </si>
  <si>
    <t>1010200820MP1I</t>
  </si>
  <si>
    <t>AUDIO PCB ASSY MP1i</t>
  </si>
  <si>
    <t>1010200820SP2XS</t>
  </si>
  <si>
    <t>AUDIO PCB ASSY SP2XS</t>
  </si>
  <si>
    <t>1010300870</t>
  </si>
  <si>
    <t>LEFT FUNCTION BOARD SP2/X</t>
  </si>
  <si>
    <t>1010301980</t>
  </si>
  <si>
    <t>FUNCTION BOARD SP4-8</t>
  </si>
  <si>
    <t>1010400640</t>
  </si>
  <si>
    <t>LCD DISPLAY ASSY</t>
  </si>
  <si>
    <t>1010400720</t>
  </si>
  <si>
    <t>LCD DISPLAY ASSY SP3X</t>
  </si>
  <si>
    <t>32034211</t>
  </si>
  <si>
    <t>PITCH &amp; MOD WHEEL MOUNTING B/K</t>
  </si>
  <si>
    <t>35020311</t>
  </si>
  <si>
    <t>PITCH &amp; MOD WHEEL</t>
  </si>
  <si>
    <t>35027011</t>
  </si>
  <si>
    <t>PITCH &amp; MOD WHEEL CHEEK</t>
  </si>
  <si>
    <t>6010101780</t>
  </si>
  <si>
    <t>PQ1CZ41H22ZP SOP TYPE</t>
  </si>
  <si>
    <t>6010103410</t>
  </si>
  <si>
    <t>IC SMD DAC AK4382VFVSOP 1</t>
  </si>
  <si>
    <t>6010103440</t>
  </si>
  <si>
    <t>IC SMD LP2992IM5-2.5</t>
  </si>
  <si>
    <t>6090100180</t>
  </si>
  <si>
    <t>TRANSISTOR SMD MMBT2222SOT-23</t>
  </si>
  <si>
    <t>6090100190</t>
  </si>
  <si>
    <t>TRANSISTOR SMD MMBT2907L SOT-23</t>
  </si>
  <si>
    <t>6180000760</t>
  </si>
  <si>
    <t>LCD MODULE SP4-7(76II)/4-8</t>
  </si>
  <si>
    <t>6380100920</t>
  </si>
  <si>
    <t>SMPS BOARD</t>
  </si>
  <si>
    <t>6990000530</t>
  </si>
  <si>
    <t>K/B 61TP/8P AFT</t>
  </si>
  <si>
    <t>KUSTOM</t>
  </si>
  <si>
    <t>C+1752</t>
  </si>
  <si>
    <t xml:space="preserve">Combo Kustom 66 Blanco s/n 1166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</si>
  <si>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U+4696A</t>
  </si>
  <si>
    <t xml:space="preserve">Cabezal Kustom HD-300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</si>
  <si>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U+4696B</t>
  </si>
  <si>
    <t xml:space="preserve">Bafle Kustom 410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</si>
  <si>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KW</t>
  </si>
  <si>
    <t>KW-004</t>
  </si>
  <si>
    <t>KW-205 P/P  6Mts. INYECT CRISTAL Metal  - discontinuado</t>
  </si>
  <si>
    <t>KW-101</t>
  </si>
  <si>
    <t>KW -101 Iron, Plug/plug, metalizado y reforzado, 3 metros</t>
  </si>
  <si>
    <t>KW-140</t>
  </si>
  <si>
    <t>Cable standard, plug/plug, 2,5 mts</t>
  </si>
  <si>
    <t>KW-161</t>
  </si>
  <si>
    <t>KW-161 C/P   6 MTS CANNON/PLUG  6 MTS</t>
  </si>
  <si>
    <t>KW-205</t>
  </si>
  <si>
    <t>Cable, Plug-Plug, 6mts., ficha metalica</t>
  </si>
  <si>
    <t>LA TINA</t>
  </si>
  <si>
    <t>LATINA-SETX2</t>
  </si>
  <si>
    <t>SET DE PARCHES X 2 PARCHES PARA BONGOE</t>
  </si>
  <si>
    <t>LANEY</t>
  </si>
  <si>
    <t>GS412PA</t>
  </si>
  <si>
    <t>Bafle EL. GS- Series 240w 4x12 Angular</t>
  </si>
  <si>
    <t>LX412A</t>
  </si>
  <si>
    <t>Bafle p/guitarra 4x12, 200 Watts - Angular</t>
  </si>
  <si>
    <t>L412</t>
  </si>
  <si>
    <t>Bafle LANEY LIONHEART 120W 4x12</t>
  </si>
  <si>
    <t>L50H</t>
  </si>
  <si>
    <t>LANEY Cabezal LIONHEART ALL-Tube 50w</t>
  </si>
  <si>
    <t>PRISM-65</t>
  </si>
  <si>
    <t>Amplificador Para Guitarra 65W C/FX MODELING</t>
  </si>
  <si>
    <t>RB4</t>
  </si>
  <si>
    <t>Ampli. p/ Bajo 15", 160 watts, equ.</t>
  </si>
  <si>
    <t>U+2930B</t>
  </si>
  <si>
    <t>Amplificador Laney HCM30R</t>
  </si>
  <si>
    <t>U+3670</t>
  </si>
  <si>
    <t xml:space="preserve">Cabezal de guitarra Laney Iron Heart 60w c/Foot y manuales _x000D_
</t>
  </si>
  <si>
    <t>U+4341</t>
  </si>
  <si>
    <t xml:space="preserve">Bafle Laney GS412V s/n 2881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</si>
  <si>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U+4994</t>
  </si>
  <si>
    <t>Bafle Laney GS 212 VR s/n XAE1370</t>
  </si>
  <si>
    <t>U+5182</t>
  </si>
  <si>
    <t xml:space="preserve">Equipo Laney LC-15 Ingles s/n 1112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</si>
  <si>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ES6</t>
  </si>
  <si>
    <t>Cencerro | Acero | 7-3 4" montable | Encaje varilla 3/8" | Color: Gris</t>
  </si>
  <si>
    <t>LPCP221</t>
  </si>
  <si>
    <t>CP-221 BONGOE BONGOE</t>
  </si>
  <si>
    <t>LP205</t>
  </si>
  <si>
    <t>Cencerro | Acero | 8" montable | Encaje varillas 3/8" a 1/2" | Color: Negro</t>
  </si>
  <si>
    <t>LP305</t>
  </si>
  <si>
    <t>Guiro | Merengue | Acero inoxidable | c/raspador LP333</t>
  </si>
  <si>
    <t>LEEM</t>
  </si>
  <si>
    <t>CR10</t>
  </si>
  <si>
    <t>Cable para instrumento, plug-plug metálico, 3m, Negro</t>
  </si>
  <si>
    <t>LINE 6</t>
  </si>
  <si>
    <t>C+1782</t>
  </si>
  <si>
    <t xml:space="preserve">Pedal Line 6 M5 c/Caja s/n 0082 _x000D_
 _x000D_
 _x000D_
</t>
  </si>
  <si>
    <t>C+744</t>
  </si>
  <si>
    <t>Controlador para amplificador Line 6 FBV Express MKII</t>
  </si>
  <si>
    <t>C+745</t>
  </si>
  <si>
    <t>Amplificador Line 6 Flextone 3  75Watts</t>
  </si>
  <si>
    <t>FM4 Stomp Boxes</t>
  </si>
  <si>
    <t>Pedal de Filter - 16 efectos</t>
  </si>
  <si>
    <t>HX STOMP</t>
  </si>
  <si>
    <t>LINE 6 HX STOMP PEDALERAS</t>
  </si>
  <si>
    <t>LINE 6 Relay G55</t>
  </si>
  <si>
    <t>y G55 90mts Sist. Inal. DIGITAL Profesional 24bits</t>
  </si>
  <si>
    <t>POD Go</t>
  </si>
  <si>
    <t>Pedalera Multiefectos HX,Impulsos IR,LCD,Interface</t>
  </si>
  <si>
    <t>U+2871B</t>
  </si>
  <si>
    <t>Combo Line 6 Viper 15</t>
  </si>
  <si>
    <t>U+2906</t>
  </si>
  <si>
    <t>Amplificador Line 6 40 Watts Valvular Spidervalve 212</t>
  </si>
  <si>
    <t>U+2980A</t>
  </si>
  <si>
    <t xml:space="preserve">Pedalera para guitarra Multiefecto Line 6 </t>
  </si>
  <si>
    <t>U+3825</t>
  </si>
  <si>
    <t xml:space="preserve">Pedalera Rack Line 6 Amplifi TT c/Fuente y caja s/n TDM1M6610001199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</si>
  <si>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U+4491A</t>
  </si>
  <si>
    <t xml:space="preserve">Pedalera Line 6 POD HD 300 c/Fuente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</si>
  <si>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U+4609</t>
  </si>
  <si>
    <t xml:space="preserve">Pedalera multiefecto Line 6 M.13 c/Fuente s/n 41-00-0177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</si>
  <si>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U+4854</t>
  </si>
  <si>
    <t xml:space="preserve">Pedalera Multiefecto Line 6 F100R POD c/Fuenta y Caja s/n 11459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</si>
  <si>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U+5502B</t>
  </si>
  <si>
    <t xml:space="preserve">Pedalera Line 6 HX Stomp c/Fuente s/n 21HXMOM7225002202 _x000D_
 _x000D_
</t>
  </si>
  <si>
    <t>U+5524</t>
  </si>
  <si>
    <t xml:space="preserve">Amplificador Line 6 Spider MK112 1x12 s/n SV1755908000017 _x000D_
 _x000D_
 _x000D_
 _x000D_
</t>
  </si>
  <si>
    <t>LTD</t>
  </si>
  <si>
    <t>U+4863</t>
  </si>
  <si>
    <t>Guitarra LTD M17 Black c/Caja s/n I13100311</t>
  </si>
  <si>
    <t>U+5102</t>
  </si>
  <si>
    <t>Guitarra LTD EC-256 Tipo LP Ambar s/n 80302</t>
  </si>
  <si>
    <t>CFX12MKII</t>
  </si>
  <si>
    <t>Mixer 12Ch, 8XLR/2st, Insert x canal,  4 buses c/DI, efectos, eq Graf 9 Bd</t>
  </si>
  <si>
    <t>CR3</t>
  </si>
  <si>
    <t>Monitores de Estudio | Activo+Pasivo | 3" +0,75"tw | 50w  |  80Hz - 20kHz | Entrada Plug/RCA | Salida auriculares | Par | </t>
  </si>
  <si>
    <t>CR4</t>
  </si>
  <si>
    <t>Monitores de Estudio | Activo+Pasivo | 4" +0,75"tw | 50w  |  70Hz - 20kHz | Entrada Plug/RCA | Salida auriculares  |Par |</t>
  </si>
  <si>
    <t>CY-2042869-03</t>
  </si>
  <si>
    <t>PCB ASSY SWITCH PWR SRM1850/2850</t>
  </si>
  <si>
    <t>DB-2041681</t>
  </si>
  <si>
    <t xml:space="preserve">XDCR DRIVER (WOOFER) - 6 IN - MR6mk3 _x000D_
</t>
  </si>
  <si>
    <t>DL DANTE CARD</t>
  </si>
  <si>
    <t>Tarjeta de expansion | Dante | 32x32 | 2 puertos Ethernet | puerto Wi-Fi | Para Mackie DL32r</t>
  </si>
  <si>
    <t>DLM12</t>
  </si>
  <si>
    <t xml:space="preserve">Bafle | Activo | 12" +1.75"Dr | 1000w RMS | Procesador DSP programable | Gabinete ABS _x000D_
</t>
  </si>
  <si>
    <t>DL1608</t>
  </si>
  <si>
    <t>Mixer   | Digital |  16 canales (12 XLR + 4 Combo XLR) | Salida L&amp;R XLR + 4 Aux TRS | Vivo |  App Master Fader +  DSP   | 4 sub  |  control por Wi-Fi</t>
  </si>
  <si>
    <t>DL806</t>
  </si>
  <si>
    <t>Mixer   | Digital |  8 canales (4 XLR + 4 ComboXLR)   | Salida L&amp;R XLR + 4 Aux TRS | Vivo |  App Master Fader +  DSP   | 4 sub  |   control por Wi-Fi</t>
  </si>
  <si>
    <t>Freeplay Go</t>
  </si>
  <si>
    <t>Bafle portable | Activo | 20w RMS | Bluetooth | Peso 0.8 Kg | Entrada auxiliar 1/8" | Control por APP desde celular | Bateria con 15 horas de autonomia</t>
  </si>
  <si>
    <t>HD1521</t>
  </si>
  <si>
    <t xml:space="preserve">Bafle | Activo | 15Neo" +1.75"Dr | 800w RMS | Gabinete madera epoxy _x000D_
</t>
  </si>
  <si>
    <t>HD1531</t>
  </si>
  <si>
    <t xml:space="preserve">Bafle | Activo | 15Neo" + 6" + 1.75"Dr | 900w RMS | Gabinete madera epoxy _x000D_
</t>
  </si>
  <si>
    <t>HM-400</t>
  </si>
  <si>
    <t>Amplificador Auriculares | 12 canales | 3 entradas con 4 salidas de auriculares cada una | 1 u de rack.</t>
  </si>
  <si>
    <t>HM-800</t>
  </si>
  <si>
    <t>Amplificador Auriculares | 16 canales | 8 entradas con 2 salidas de auriculares cada una | 1 u de rack.</t>
  </si>
  <si>
    <t>HR624MKII</t>
  </si>
  <si>
    <t>Monitor de Estudio | Activo | 6,7"+ 1"dr | 140w (100+40)    | THX  | Entrada XLR/Plug/RCA | Correctores de sala  </t>
  </si>
  <si>
    <t>HR824MKII</t>
  </si>
  <si>
    <t>Monitor de Estudio | Activo | 8,7"+ 1"dr | 250w (150+100)  | THX  | Entrada XLR/Plug/RCA | Correctores de sala</t>
  </si>
  <si>
    <t>MDB-1A</t>
  </si>
  <si>
    <t xml:space="preserve">Caja Directa | Activa | Pad -20dB | Ground Lift | Low Cut | Cambio de polaridad | Se alimenta por Phantom 48v. _x000D_
</t>
  </si>
  <si>
    <t>MDB-1P</t>
  </si>
  <si>
    <t xml:space="preserve">Caja Directa | Pasiva | Pad -15dB | Ground Lift | Carcasa muy robusta. _x000D_
</t>
  </si>
  <si>
    <t>MRS10</t>
  </si>
  <si>
    <t>Monitor de Estudio | Activo | 10" | 120w | 40Hz - 18KHz | Subwoofer | Entrada XLR/Plug/RCA | inversor de Polaridad </t>
  </si>
  <si>
    <t>MR10Smk3</t>
  </si>
  <si>
    <t>Monitor de Estudio | Activo | 10"+ 1"tw | 120w  |  40Hz - 18KHz | Subwoofer | Entrada XLR/Plug/RCA | inversor de Polaridad </t>
  </si>
  <si>
    <t>MR5mkII</t>
  </si>
  <si>
    <t>Monitor Estudio Activo, 5"+1", 55LF+30HF, Correccion de Sala (MC x 2) (Precio x Unidad)</t>
  </si>
  <si>
    <t>MR5mk3</t>
  </si>
  <si>
    <t xml:space="preserve">Monitor Estudio Activo, 5.25"+1", 50W (30LF+20HF) Correccion de Sala (MC x 2) </t>
  </si>
  <si>
    <t>MR524</t>
  </si>
  <si>
    <t>Monitor de Estudio | Activo | 5,25"+ 1"dr | 50w | 45Hz - 20kHz | Entrada XLR/Plug/RCA | Correctores de sala</t>
  </si>
  <si>
    <t>MR6mk3</t>
  </si>
  <si>
    <t xml:space="preserve">Monitor de Estudio | Activo | 6,5" + 1"dr |  65w  |  40Hz - 20kHz | Entrada XLR/Plug/RCA | Correctores de sala (MCx2) _x000D_
</t>
  </si>
  <si>
    <t>MR624</t>
  </si>
  <si>
    <t>Monitor de Estudio | Activo | 6,5"+ 1"dr | 65w | 38Hz - 20kHz | Entrada XLR/Plug/RCA | Correctores de sala (MCx1)</t>
  </si>
  <si>
    <t>MR8</t>
  </si>
  <si>
    <t>zz Monitor Estudio Activo, 8"+1", 100LF+ 50HF, Correccion de Sala (MC x 2)</t>
  </si>
  <si>
    <t>M2000</t>
  </si>
  <si>
    <t>Potencia  Clase H, 400x2/8, 650x2/4, 1000x2/2, Switchable 150Hz LPF/HPF for instant 2-way loudspe</t>
  </si>
  <si>
    <t>ONYX ARTIST 12</t>
  </si>
  <si>
    <t>MACKIE ONYX ARTIST 12 INTERFACES DE AUDIO</t>
  </si>
  <si>
    <t>Onyx Producer 22</t>
  </si>
  <si>
    <t>2x2 Interface de Audio USB con MIDI ONYX Pre Phantom</t>
  </si>
  <si>
    <t>ONYXBlackbird</t>
  </si>
  <si>
    <t>Interface, 16x16, 8 xlr,  24-bit/96kHz recording via FireWire/ADAT to Mac/PC</t>
  </si>
  <si>
    <t>ONYX1220i</t>
  </si>
  <si>
    <t>Mixer 12Ch, 4xlr/4St, c/24-Bit/96kHz FireWire I/O (incl), 2 Aux sends w/ Pre/Post switches ,</t>
  </si>
  <si>
    <t>ONYX1620i</t>
  </si>
  <si>
    <t>Mixer   |  Analogico  |  16 canales (8 XLR/TRS +  8 TRS)   | Salida L&amp;R XLR + 4 Aux TRS | Vivo |  Eq 4b (2 param)   |  c/24-Bit/96kHz FireWire I/O(incl)</t>
  </si>
  <si>
    <t>ONYX1640i</t>
  </si>
  <si>
    <t>Mixer   |  Analogico  |  16 canales (16 XLR/TRS) | Salida L&amp;R XLR/TRS + 6 Aux TRS | Vivo |  Eq 4b (2 param)   |   c/24-Bit/96kHz FireWire I/O (incl)   | 4 buses</t>
  </si>
  <si>
    <t>ONYX24.4</t>
  </si>
  <si>
    <t>Mixer   |  Analogico  |  24 canales (20 XLR/TRS +  4 TRS) | Salida L&amp;R XLR/TRS + Mono XLR + 6 Aux TRS | Vivo |  Eq 4b (2 param)   |  Pre Onyx  |  fader100mm   | 4 salidas de grupos + Monitor out |  4 Sub</t>
  </si>
  <si>
    <t>PPM1008</t>
  </si>
  <si>
    <t>Mixer   |  Potenciado  |  12 canales (8 XLR/TRS +  8 TRS) | Salida 2 x 800W  | Vivo |  Eq 3b (1 param)  + Eq Graf 9b  |  FX + Comp (can 1-4)  |  4 Aux  |  t/ Frente</t>
  </si>
  <si>
    <t>PPM608</t>
  </si>
  <si>
    <t xml:space="preserve">Mixer Potenciada | Front,12ch, 8xlr+4st, 500+500w, 4 Aux sends—2 FX &amp; 2 Mon, 2 DSP dig _x000D_
</t>
  </si>
  <si>
    <t>ProFX12</t>
  </si>
  <si>
    <t>Mixer 12 Canales, 6XLR+3 st, Eq Graf 7 Bandas, Efectos 32Bit EMAC, USB</t>
  </si>
  <si>
    <t>ProFX16</t>
  </si>
  <si>
    <t>Mixer 16 Canales, 10XLR+4 st, eq graf 7 Bandas, Efectos 32Bit EMAC, USB</t>
  </si>
  <si>
    <t>ProFX16v2</t>
  </si>
  <si>
    <t>Mixer   |  Analogico  |  16 canales (10 XLR/TRS+ 6 TRS) | Salida L&amp;R XLR/TRS + 2 Aux TRS | Vivo |  Eq 3b + Eq.Graf  7 b +   Efectos  + Comp |   USB i/o 2x2   | 4 Sub</t>
  </si>
  <si>
    <t>ProFX30v2</t>
  </si>
  <si>
    <t>Mixer   |  Analogico  |  30 canales (24 XLR/TRS + 6 TRS) | Salida L&amp;R XLR/TRS + 3 Aux TRS | Vivo |  Eq 3b + Eq.Graf  7 b +   Efectos  + Comp |   USB 2x2     | 4 Sub</t>
  </si>
  <si>
    <t>SPM200</t>
  </si>
  <si>
    <t>Soporte | para Bafle | sobre Sub | "Pole" | p/TH/SRM</t>
  </si>
  <si>
    <t>SRM1550</t>
  </si>
  <si>
    <t xml:space="preserve">Subwoofer | Activo | 15" | 600w RMS | 50Hz-120Hz | 131dB _x000D_
</t>
  </si>
  <si>
    <t>SRM1850</t>
  </si>
  <si>
    <t xml:space="preserve">Subwoofer | Activo | 18" | 800w RMS | 40Hz-120Hz | 132dB | Salida XLR para Mid-High | Hi-Pass _x000D_
</t>
  </si>
  <si>
    <t>SRM2850</t>
  </si>
  <si>
    <t xml:space="preserve">Subwoofer | Activo | 2x18" | 800w RMS | 34Hz-100Hz | 135dB | 2 Salidas XLR para Mid-High | Hi-Pass _x000D_
</t>
  </si>
  <si>
    <t>SRM350v2</t>
  </si>
  <si>
    <t xml:space="preserve">Bafle | Activo | 10" +1.4"Dr | 200w RMS | Gabinete ABS _x000D_
</t>
  </si>
  <si>
    <t>SRM450v2</t>
  </si>
  <si>
    <t>Bafle/Monitor Activo, ABS, 12" +1.75", Biamplificado, (300+100)W/8, Sist riging, parl Neodymium</t>
  </si>
  <si>
    <t>SRM750</t>
  </si>
  <si>
    <t>Bafle | Activo | 2x15" +1.4"Dr | 800w RMS | DSP | Feedback destroyer | 2 Ch | XLR Out</t>
  </si>
  <si>
    <t>S512</t>
  </si>
  <si>
    <t>Bafle | Pasivo | 12" +1"Dr | 250w RMS | 8 Ohms | 49Hz-18kHz |   99.9dB  | Gabinete Madera pintada</t>
  </si>
  <si>
    <t>S518S</t>
  </si>
  <si>
    <t xml:space="preserve">Subwoffer | Pasivo | 18" | 450w RMS | 8 Ohms | 37Hz-220Hz | 98,3dB  | Gabinete Madera pintada  _x000D_
</t>
  </si>
  <si>
    <t>S525</t>
  </si>
  <si>
    <t>Bafle | Pasivo | 2x15" +1"Dr | 600w RMS | 8 Ohms | 51Hz-18kHz | 102.9dB  | Gabinete Madera pintada</t>
  </si>
  <si>
    <t>Thump12A</t>
  </si>
  <si>
    <t xml:space="preserve">Bafle | Activo | 12" +1.4"Dr | 650w RMS | Procesador con presets | XLR Out |  13,2Kg | Gabinete ABS nuevo diseño _x000D_
</t>
  </si>
  <si>
    <t>Thump12BST</t>
  </si>
  <si>
    <t>Bafle | Activo | 12" | +1.4"Dr | 650w RMS | Display color | Control x WiFi | 13,2Kg | Bluetooh ST, Gabinete ABS nuevo diseño</t>
  </si>
  <si>
    <t>Thump15</t>
  </si>
  <si>
    <t>Bafle | Activo | 500w RMS| 15" + 1.4" Dr | Eq 3 bandas medios Semi-Param | XLR Out |  15,8Kg | Gabinete ABS</t>
  </si>
  <si>
    <t>Thump15A</t>
  </si>
  <si>
    <t>Bafle | Activo | 15" | +1.4"Dr | 650w RMS | Procesador con presets | XLR Out |  15,8Kg | Gabinete ABS nuevo diseño</t>
  </si>
  <si>
    <t>Thump18S</t>
  </si>
  <si>
    <t xml:space="preserve">Subwoffer | Activo | 18" | 600w RMS | 2 entradas XLR In/Out | Crossover Hi-Pass/Full range _x000D_
</t>
  </si>
  <si>
    <t>0008229-01</t>
  </si>
  <si>
    <t>PCB ASSY BIG KNOB PPOWER SUPPLY</t>
  </si>
  <si>
    <t>0008698</t>
  </si>
  <si>
    <t>Conn Jack 1/4" PCMNT 1mm wash 24mm height</t>
  </si>
  <si>
    <t>0011257</t>
  </si>
  <si>
    <t>Pot slide 5KD 100mm narrow</t>
  </si>
  <si>
    <t>0015979-00</t>
  </si>
  <si>
    <t>PCB ASSY Onyx 40 Channel Fader</t>
  </si>
  <si>
    <t>0020664-00</t>
  </si>
  <si>
    <t>PCB ASSY 500 W CLASS D AMP PPM</t>
  </si>
  <si>
    <t>0020664-03</t>
  </si>
  <si>
    <t>PCB ASSY 500 W Class D Amp PPM 1 Channel</t>
  </si>
  <si>
    <t>0021631-01</t>
  </si>
  <si>
    <t>PCB ASSY DSP TH-15A</t>
  </si>
  <si>
    <t>0021633-00</t>
  </si>
  <si>
    <t>PCB ASSY AMP TH-15A/TH-12A</t>
  </si>
  <si>
    <t>0025666</t>
  </si>
  <si>
    <t>DIAPHRAGM REPLACEMENT FOR DRIVER 0008093</t>
  </si>
  <si>
    <t>0027030-07</t>
  </si>
  <si>
    <t>PCB ASSY POWER SUPPLY SRM1801/TH18S 230V</t>
  </si>
  <si>
    <t>0027368-00</t>
  </si>
  <si>
    <t>PCB ASSY ONYXI SMALL SUPPLY</t>
  </si>
  <si>
    <t>0028767-01</t>
  </si>
  <si>
    <t>PCB ASSY Onyxi Firewire Small 820i</t>
  </si>
  <si>
    <t>0029091-00</t>
  </si>
  <si>
    <t>PCB ASSY AMP HD1531</t>
  </si>
  <si>
    <t>0029111-01</t>
  </si>
  <si>
    <t>PCB ASSY POWER SUPPLY HD1531/HD1521 220-240V</t>
  </si>
  <si>
    <t>0029118-00</t>
  </si>
  <si>
    <t>PCB ASSY DSP HD1531</t>
  </si>
  <si>
    <t>0029446-01</t>
  </si>
  <si>
    <t>PCB ASSY AMP BOARD SRM450V2</t>
  </si>
  <si>
    <t>0030616</t>
  </si>
  <si>
    <t>Tweeter MR5 &amp; MR8</t>
  </si>
  <si>
    <t>0030623</t>
  </si>
  <si>
    <t>Switch Power MR5 &amp; MR8</t>
  </si>
  <si>
    <t>0032658</t>
  </si>
  <si>
    <t>Kit replacement Diaphragm 0025726</t>
  </si>
  <si>
    <t>1202-VLZ3</t>
  </si>
  <si>
    <t>Mixer Grabacion/Vivo,  12 canales, 4XLR+4St, 2 aux, 3 bd eq,</t>
  </si>
  <si>
    <t>1202-VLZ4</t>
  </si>
  <si>
    <t>Mixer   |  Analogico  |  12 canales (4 XLR/TRS + 8 TRS) | Salida L&amp;R XLR 2 Aux TRS | Vivo |  Eq 3b</t>
  </si>
  <si>
    <t>130-003-02</t>
  </si>
  <si>
    <t>POT RTY 50KG 9MM MN TN PAN</t>
  </si>
  <si>
    <t>130-005-00</t>
  </si>
  <si>
    <t>POTSLD 50KG 45MM DUAL OBS</t>
  </si>
  <si>
    <t>130-014-00</t>
  </si>
  <si>
    <t>Pote slide 10kd 100mm Dual</t>
  </si>
  <si>
    <t>130-016-00</t>
  </si>
  <si>
    <t>POTSLD 10KD 100MM</t>
  </si>
  <si>
    <t>130-030-02</t>
  </si>
  <si>
    <t>POT RTY 5KZY 9MM MNO H TN</t>
  </si>
  <si>
    <t>130-031-00</t>
  </si>
  <si>
    <t>Pote slide 10kd 60mm Mono</t>
  </si>
  <si>
    <t>130-032-00</t>
  </si>
  <si>
    <t>Pote slide 50kd 60mm Dual</t>
  </si>
  <si>
    <t>130-045-00</t>
  </si>
  <si>
    <t>Pot Rty 12MM 10KB</t>
  </si>
  <si>
    <t>130-060-02</t>
  </si>
  <si>
    <t>POT 50KB 12MM DUAL WO SLV</t>
  </si>
  <si>
    <t>130-061-02</t>
  </si>
  <si>
    <t>POT 50KG 12MM DUAL WO SLV</t>
  </si>
  <si>
    <t>130-062-02</t>
  </si>
  <si>
    <t>POT 50KC 12MM DUAL WO SLV</t>
  </si>
  <si>
    <t>130-075-00</t>
  </si>
  <si>
    <t>Pote slide 50kg 30mm Dl PANS</t>
  </si>
  <si>
    <t>1642-VLZ4</t>
  </si>
  <si>
    <t>Mixer   |  Analogico  |  16 canales (10 XLR/TRS + 6 TRS) | Salida L&amp;R XLR/TRS + 1 mono TRS + 4 Aux TRS | Vivo |  Eq 3b medios Semiparameticos   |   Faders 60mm   |   Preamp Onyx  | 4 Sub</t>
  </si>
  <si>
    <t>2033959-00</t>
  </si>
  <si>
    <t>PCB ASSY Onyxi Firewire Small 1220I/1620 WITH DICE</t>
  </si>
  <si>
    <t>2033975-00</t>
  </si>
  <si>
    <t>PCB ASSY TH18S OUTPUT FILTER</t>
  </si>
  <si>
    <t>2034354-00</t>
  </si>
  <si>
    <t>PCB ASSY BLACKBIRD MAIN</t>
  </si>
  <si>
    <t>2036444-00</t>
  </si>
  <si>
    <t>SUBASSY AMP MCK MR5 MK2 SPEAKER 115V</t>
  </si>
  <si>
    <t>2039987</t>
  </si>
  <si>
    <t>XDCR DRIVER</t>
  </si>
  <si>
    <t>2041485-01</t>
  </si>
  <si>
    <t>ASSY AMPLIFIER SRM550</t>
  </si>
  <si>
    <t>2042348-01</t>
  </si>
  <si>
    <t>ASSY MG300 + 75W PWR ASP-DRIVE 220V</t>
  </si>
  <si>
    <t>2043880-00</t>
  </si>
  <si>
    <t>Bateria | de Litio p/FreePlay</t>
  </si>
  <si>
    <t>2404-VLZ4</t>
  </si>
  <si>
    <t>Mixer   |  Analogico  |  24 canales (20 XLR/TRS + 4 TRS) | Salida L&amp;R XLR/TRS + 1 Mono XLR/TRS +6 Aux TRS | Vivo |  Eq 3b medios Semiparameticos  + 2 Multieff  + Comp |   USB 4x2  |  Preamp Onyx   | 4 sub</t>
  </si>
  <si>
    <t>400-041-00</t>
  </si>
  <si>
    <t>XLR Vert male PCMNT</t>
  </si>
  <si>
    <t>400-223-00</t>
  </si>
  <si>
    <t>XLR PCMNT Neutrik-ap ser</t>
  </si>
  <si>
    <t>402-VLZ4</t>
  </si>
  <si>
    <t>Mixer   |  Analogico  |  4 canales (2 XLR/TRS + 2 TRS) | Salida L&amp;R TRS | Vivo |  Eq 2b  +  |  Preamp Onyx</t>
  </si>
  <si>
    <t>760-037-01</t>
  </si>
  <si>
    <t>Knob slide 10X25MM MLDLIN</t>
  </si>
  <si>
    <t>760-058-01</t>
  </si>
  <si>
    <t>Knob SLDR 22X8.26 MOLD LN</t>
  </si>
  <si>
    <t>802-VLZ4</t>
  </si>
  <si>
    <t>Mixer   |  Analogico  |  8 canales (3 XLR/TRS + 4 TRS) | Salida L&amp;R XLR/TRS + 1 Aux TRS | Vivo |  Eq 3b  +  |  Preamp Onyx</t>
  </si>
  <si>
    <t>MAD PROPESSOR</t>
  </si>
  <si>
    <t>U+5331</t>
  </si>
  <si>
    <t xml:space="preserve">Pedal Mad Professor Big Tweedy Drive s/n 170053 _x000D_
 _x000D_
 _x000D_
 _x000D_
</t>
  </si>
  <si>
    <t>MADAROZZO</t>
  </si>
  <si>
    <t>MA-G003-EG/BA</t>
  </si>
  <si>
    <t>Funda p/ guitarra electrica, Essential, acolchado 3mm, negro/verde</t>
  </si>
  <si>
    <t>MA-G0030-EG/BB</t>
  </si>
  <si>
    <t>Funda p/ guitarra electrica, Elegant, acolchado 10mm, negro/beige</t>
  </si>
  <si>
    <t>MA-G0030-EG/BT</t>
  </si>
  <si>
    <t>Funda p/ guitarra electrica, Elegant, acolchado 10mm, negro/turquesa</t>
  </si>
  <si>
    <t>MA-G008-DR/BO</t>
  </si>
  <si>
    <t>Funda p/ guitarra acústica, Essential, acolchado 8mm, negro/naranja</t>
  </si>
  <si>
    <t>MA-G008-EG/BO</t>
  </si>
  <si>
    <t>Funda p/ guitarra electrica, Essential, acolchado 8mm, negro/naranja</t>
  </si>
  <si>
    <t>MA-G012-EG/BO</t>
  </si>
  <si>
    <t>Funda p/ guitarra electrica, Edu, acolchado 20mm, negro/naranja</t>
  </si>
  <si>
    <t>MAP3</t>
  </si>
  <si>
    <t xml:space="preserve">Pack de 24 ukuleles: MK1 Series (TBRx3, TBSx2, TRDx3, TBUx3) MR1 Series (PKx2, BK,x2, PPx1, RDx1, BUx1, GNx1, WTx1, ORx1, YWx1, LBUx1, TBRx1) </t>
  </si>
  <si>
    <t>MA1HEbk</t>
  </si>
  <si>
    <t>Ukelele | Soprano | CORAZON | Sengon | Diapason Caoba | Enc. Aquila | Funda</t>
  </si>
  <si>
    <t>MB1.</t>
  </si>
  <si>
    <t>Ukebass | Electroacústico | Cuerpo Otan | Diapason Amara | Enc. Aquila | Puente Amara | Funda acolchada Deluxe | Pre Shadow con Afinador</t>
  </si>
  <si>
    <t>MJ3 tbr</t>
  </si>
  <si>
    <t>Ukelele | Tenor | JAVA |Fondo arqueado | Diapason Teca | Enc. Aquila | Mastil Caoba | Funda | Transparent Brown</t>
  </si>
  <si>
    <t>MJ3VTtbr</t>
  </si>
  <si>
    <t>Ukelele | Tenor | JAVA | Electroacustico "MVT2" | Tono-Vol-Afinador | Fondo arqueado | Diapason Teca | Enc. Aquila | Mastil Caoba | Funda | Vintage Natural</t>
  </si>
  <si>
    <t>MK1PWtbr</t>
  </si>
  <si>
    <t>Ukelele | Soprano | Kahiko PLUS | Cuello Ancho | Sengon | Diapason Caoba ebonizada | Enc. Aquila | Puente Caoba | Funda | Madera natural</t>
  </si>
  <si>
    <t>MK1tbu</t>
  </si>
  <si>
    <t>Ukelele | Soprano | Kahiko | Sengon | Diapason Caoba | Puente Caoba | Funda | Azul transparente</t>
  </si>
  <si>
    <t>MK1trd</t>
  </si>
  <si>
    <t>Ukelele | Soprano | Kahiko | Sengon | Diapason Caoba | Puente Caoba | Funda | Rojo transparene</t>
  </si>
  <si>
    <t>MR1tbr</t>
  </si>
  <si>
    <t xml:space="preserve">Ukelele Soprano, Rainbow, Cpo Mango Diap: Sengon, Pte: Mahogany, Cdas AQUILA, Cej: NUBONE, c: MARRON _x000D_
</t>
  </si>
  <si>
    <t>MR1wt</t>
  </si>
  <si>
    <t>Ukelele | Soprano | RAINBOW | Sengon | Diapason Caoba | Enc. Aquila | Funda | Blanco laqueado</t>
  </si>
  <si>
    <t>U-SMILE PK</t>
  </si>
  <si>
    <t>Ukelele | Soprano | U-SMILE | Sengon | Diapason Caoba | Enc. Aquila | Funda | Rosa laqueado</t>
  </si>
  <si>
    <t>U-SMILE TBS</t>
  </si>
  <si>
    <t>Ukelele | Soprano | U-SMILE | Sengon | Diapason Caoba | Enc. Aquila | Funda | Madera clara Transparente</t>
  </si>
  <si>
    <t>U-SMILE TPP</t>
  </si>
  <si>
    <t>Ukelele | Soprano | U-SMILE | Sengon | Diapason Caoba | Enc. Aquila | Funda | Violeta Transparente</t>
  </si>
  <si>
    <t>U-SMILE TRD</t>
  </si>
  <si>
    <t>Ukelele | Soprano | U-SMILE | Sengon | Diapason Caoba | Enc. Aquila | Funda | Roja Transparente</t>
  </si>
  <si>
    <t>U-SMILE WT</t>
  </si>
  <si>
    <t>Ukelele | Soprano | U-SMILE | Sengon | Diapason Caoba | Enc. Aquila | Funda | Blanco laqueado</t>
  </si>
  <si>
    <t>MAJESTIC</t>
  </si>
  <si>
    <t>AZ03</t>
  </si>
  <si>
    <t>Soporte p/Glockenspiel,  t/mesa, c/ruedas, Plegable, altura regulable, c/freno,</t>
  </si>
  <si>
    <t>B3525S</t>
  </si>
  <si>
    <t>Glockenspiel, Concert Bells, 2.5 oct, Acero, con estuche</t>
  </si>
  <si>
    <t>MAMUT</t>
  </si>
  <si>
    <t>MBS40100S</t>
  </si>
  <si>
    <t>Encordado Bajo 4c. STEEL  ML 040-100</t>
  </si>
  <si>
    <t>MBS45105N</t>
  </si>
  <si>
    <t>Encordado Bajo 4c. NICKEL  M 045-105</t>
  </si>
  <si>
    <t>MBS45105S</t>
  </si>
  <si>
    <t>Encordado Bajo 4c. STEEL  M 045-105</t>
  </si>
  <si>
    <t>MCL20922D4</t>
  </si>
  <si>
    <t>Cable p/ Audio/Teclado, Plug St, 6,3 mm stereo, a (2)  Plug Mono  6,3 mm, l:1,5m</t>
  </si>
  <si>
    <t>MCL30011D5</t>
  </si>
  <si>
    <t>Cable p/pedales angular 15cm - pack x 6</t>
  </si>
  <si>
    <t>MCL30203D7</t>
  </si>
  <si>
    <t>Cable para instrumento, plug-plug, 3m, Negro</t>
  </si>
  <si>
    <t>MCL30203TCBK</t>
  </si>
  <si>
    <t>Cable para instrumento, "Textil", plug-plug, 3m, Negro</t>
  </si>
  <si>
    <t>MCL30203TCGL</t>
  </si>
  <si>
    <t>Cable para instrumento, "Textil", plug-plug, 3m, Dorado</t>
  </si>
  <si>
    <t>MCL30206D7</t>
  </si>
  <si>
    <t>Cable para instrumento, plug-plug, 6m, Negro</t>
  </si>
  <si>
    <t>MCL30206D7SL</t>
  </si>
  <si>
    <t>Cable para instrumento, plug-plug, 6m, Silver</t>
  </si>
  <si>
    <t>MCL30209TCBK</t>
  </si>
  <si>
    <t>Cable para instrumento, "Textil", plug-plug, 9m, Negro</t>
  </si>
  <si>
    <t>MCL30309D7</t>
  </si>
  <si>
    <t>Cable para microfono, XLR-XLR, 9m, Negro</t>
  </si>
  <si>
    <t>MCL30386D6F</t>
  </si>
  <si>
    <t>Cable para microfono, XLR-Plug, 6m, Negro</t>
  </si>
  <si>
    <t>MGS09042E</t>
  </si>
  <si>
    <t>Encordado Electrica 009, 042 (MC x 12)</t>
  </si>
  <si>
    <t>MGS10046E</t>
  </si>
  <si>
    <t>Encordado Electrica 010, 046 (MC x 12)</t>
  </si>
  <si>
    <t>MSTBFINISHB</t>
  </si>
  <si>
    <t xml:space="preserve">Correa de nylon para Bajo con terminaciones de cuero 80mm FINISH </t>
  </si>
  <si>
    <t>MSTBTRIBALG</t>
  </si>
  <si>
    <t>Correa de nylon para Guitarra con terminaciones de cuero 50mm TRIBAL (MCx3)</t>
  </si>
  <si>
    <t>MSTBWANTEDG</t>
  </si>
  <si>
    <t>Correa de nylon para Guitarra con terminaciones de cuero 50mm WANTED (MCx3)</t>
  </si>
  <si>
    <t>MSTODOCB</t>
  </si>
  <si>
    <t xml:space="preserve">Correa de nylon para Bajo con terminaciones de cuero 80mm DEP. OF CORRECTIONS </t>
  </si>
  <si>
    <t>MSTODOCG</t>
  </si>
  <si>
    <t xml:space="preserve">Correa de nylon para Guitarra con terminaciones de cuero 50mm DEP. OF CORRECTIONS </t>
  </si>
  <si>
    <t>MSTYDRUMMERG</t>
  </si>
  <si>
    <t>Correa de nylon para Guitarra con terminaciones de cuero 50mm NOT A DRUMMER</t>
  </si>
  <si>
    <t>MSTYPOLICEB</t>
  </si>
  <si>
    <t xml:space="preserve">Correa de nylon para Bajo con terminaciones de cuero 80mm  POLICE </t>
  </si>
  <si>
    <t>MSTYPOLICEG</t>
  </si>
  <si>
    <t>Correa de nylon para Guitarra con terminaciones de cuero 50mm POLICE</t>
  </si>
  <si>
    <t>MS20830B/10</t>
  </si>
  <si>
    <t>Soporte para 1 guitarra con cuello</t>
  </si>
  <si>
    <t>MS20863B/2</t>
  </si>
  <si>
    <t>Soporte para 9 guitarras</t>
  </si>
  <si>
    <t>AC-906</t>
  </si>
  <si>
    <t>MULTICLAMP |  2 bocas  | 2 articulaciones  | Tramo extension        | Para montar en Bombo</t>
  </si>
  <si>
    <t>AR-504SRE</t>
  </si>
  <si>
    <t>BATERIA | ARMORY | FUSION  | Cordovan Red  |  5 cuerpos  |  Sin fierros | B20"x18 | TT10"x8 | 12"x9 | TF14"x14 | R14"x5,5 |</t>
  </si>
  <si>
    <t>AR-529SBUP</t>
  </si>
  <si>
    <t>BATERIA | ARMORY | ROCK     | Purple Haze      |  5 cuerpos  |  Sin fierros | B22"x18 | TT10"x8 | 12"x9 | TF16"x16 | R14"x5,5 |  Bombo Ciego</t>
  </si>
  <si>
    <t>AR-529SRE</t>
  </si>
  <si>
    <t>BATERIA | ARMORY | ROCK     | Cordovan Red  |  5 cuerpos  |  Sin fierros | B22"x18 | TT10"x8 | 12"x9 | TF16"x16 | R14"x5,5 |  Bombo Ciego</t>
  </si>
  <si>
    <t>AR-628SFEBUP</t>
  </si>
  <si>
    <t>BATERIA | ARMORY | STUDIO  | Purple Haze       |  6 cuerpos  |  Sin fierros | B22"x20 | TT10"x7 | 12"x8 | TF14"x12 | TF16"x14 | R14"x5,5 |  Bombo Ciego</t>
  </si>
  <si>
    <t>AR-628SFURE</t>
  </si>
  <si>
    <t>BATERIA | ARMORY | STUDIO  | Cordovan Red   |  6 cuerpos  |  Sin fierros | B22"x18 | TT10"x7 | 12"x8 | TF14"x12 | TF16"x14 | R14"x5,5 |  Bombo Ciego</t>
  </si>
  <si>
    <t>AR-628SRE</t>
  </si>
  <si>
    <t>BATERIA  | ARMORY | STUDIO  | Cordovan Red    |  6 cuerpos  |  Sin fierros | B22"x18 | TT10"x8 | 12"x9 | TF14"x14 | TF16"x16 | R14"x5,5 |  Bombo Ciego</t>
  </si>
  <si>
    <t>BF-1000</t>
  </si>
  <si>
    <t>Soporte  |  Falcon  | Boom de platillo  |  Pata Doble |  3 Tramos  |  Cromado | Cierre rapido | Inclinacion continua</t>
  </si>
  <si>
    <t>BM-6225CASL</t>
  </si>
  <si>
    <t>BATERIA | ORION  | 22+10+12+14+16+Redo 14x5.5 + 6 Fierros | Cromado</t>
  </si>
  <si>
    <t>BPCW3600WN</t>
  </si>
  <si>
    <t>Redoblante | Black Panther  |  Cerezo  Deep Forest Srs, 13x6, Die Cast, Wax Nat, 24k Gold</t>
  </si>
  <si>
    <t>BPNL628XLWU</t>
  </si>
  <si>
    <t>BATERIA |  BLACK PHANTER |  Blaster    | Transparent Walnut Burst   |  5 cuerpos  |  Sin fierros | B22"x18 | TT10"x8 | TT12"x9 | TF14"x14 | TF16"x16 | Bombo ciego</t>
  </si>
  <si>
    <t>BPNW628XFLKTB</t>
  </si>
  <si>
    <t>BATERIA | BLACK PANTHER |  Black Widow | Transparent Black   |  5 cuerpos  |  Sin fierros | B22"x18 | TT10"x7 | TT12"x8 | TF14"x12 | TF16"x14 | Bombo ciego</t>
  </si>
  <si>
    <t>BPNW628XFLTB</t>
  </si>
  <si>
    <t>BATERIA |  BLACK PANTHER |  Black Widow    | Transparent Black   |  5 cuerpos  |  Sin fierros | B22"x18 | TT10"x7 | TT12"x8 | TF14"x12 | TF16"x14 | Bombo ciego</t>
  </si>
  <si>
    <t>B-400</t>
  </si>
  <si>
    <t>Soporte  |  Boom de platillo  |  Pata Doble |  3 Tramos  |  Cromado</t>
  </si>
  <si>
    <t>B-600</t>
  </si>
  <si>
    <t>Soporte  |  Boom de platillo  |  Mars Series       |  Pata Doble |  3 Tramos  |  Cromado</t>
  </si>
  <si>
    <t>B-800</t>
  </si>
  <si>
    <t>Soporte  |  Boom de platillo  |  Armory Series  |  Pata Doble |  3 Tramos  |  Cromado</t>
  </si>
  <si>
    <t>HP-PT200</t>
  </si>
  <si>
    <t xml:space="preserve">PACK FIERROS  |  2 FIERROS  |  P-200 Pedal simple | T-200 Banqueta | Cromado _x000D_
</t>
  </si>
  <si>
    <t>HP6005</t>
  </si>
  <si>
    <t xml:space="preserve">PACK FIERROS  |  5 FIERROS  |  S-600 | H-600 | C-600 | B-600 | P-600 Simple  |  MARS Series  | Cromado _x000D_
</t>
  </si>
  <si>
    <t>HP6005-DP</t>
  </si>
  <si>
    <t xml:space="preserve">PACK FIERROS  |  5 FIERROS  |  S-600 | H-600 | C-600 | B-600 | P-600TW Doble  |  MARS Series  | Cromado _x000D_
</t>
  </si>
  <si>
    <t>HP8005-DP</t>
  </si>
  <si>
    <t xml:space="preserve">PACK FIERROS  |  5 FIERROS  |  S-800 | H-800 | B-800 x2 | P-800TW Doble  |  ARMORY Series  | Cromado  _x000D_
</t>
  </si>
  <si>
    <t>HX-529SFJKDR</t>
  </si>
  <si>
    <t>BATERIA  |  HORIZON X  |  ROCK  | Burgundy            |  5 cuerpos  |  Sin fierros | B22"x16 | TT10"x8 | TT12"x9 | TF16"x16  | R14"x5,5 |</t>
  </si>
  <si>
    <t>H-400</t>
  </si>
  <si>
    <t>Soporte  | Hi-HAT  |  Pata Doble |  Reforzado  |  Cromado</t>
  </si>
  <si>
    <t>KZWA058</t>
  </si>
  <si>
    <t>Llave de Afinar para Bateria, Dor o Cromada</t>
  </si>
  <si>
    <t>LTMA529SFCX</t>
  </si>
  <si>
    <t xml:space="preserve">BATERIA  |  MARS  |  ROCK  | Cherry Laqued *EDICION LIMITADA*  |  5 cuerpos  |  Sin fierros | B22"x18 | TT10"x7 | TT12"x8 | TF16"x14  | R14"x6,5 |  _x000D_
 _x000D_
</t>
  </si>
  <si>
    <t>MA-TH684</t>
  </si>
  <si>
    <t>MAPEX Tom Holder</t>
  </si>
  <si>
    <t>MA-504SFBAW</t>
  </si>
  <si>
    <t>BATERIA  |  MARS  |  FUSION           | Bonewood    |  5 cuerpos  |  Sin fierros | B20"x16 | TT10"x7 | TT12"x8 | TF14"x12  | R14"x6,5 |</t>
  </si>
  <si>
    <t>MA-504SFGW</t>
  </si>
  <si>
    <t>BATERIA  |  MARS  |  FUSION           | Smokewood  |  5 cuerpos  |  Sin fierros | B20"x16 | TT10"x7 | TT12"x8 | TF14"x12  | R14"x6,5 |</t>
  </si>
  <si>
    <t>MA-504SFRW</t>
  </si>
  <si>
    <t>BATERIA  |  MARS  |  FUSION           | Bloodwood    |  5 cuerpos  |  Sin fierros | B20"x16 | TT10"x7 | TT12"x8 | TF14"x12  | R14"x6,5 |</t>
  </si>
  <si>
    <t>MA-529SFGW</t>
  </si>
  <si>
    <t>BATERIA  |  MARS  |  ROCK               | Smokewood  |  5 cuerpos  |  Sin fierros | B22"x18 | TT10"x7 | TT12"x8 | TF16"x14  | R14"x6,5 |</t>
  </si>
  <si>
    <t>MA-529SFRW</t>
  </si>
  <si>
    <t>BATERIA  |  MARS  |  ROCK               | Bloodwood    |  5 cuerpos  |  Sin fierros | B22"x18 | TT10"x7 | TT12"x8 | TF16"x14  | R14"x6,5 |</t>
  </si>
  <si>
    <t>MBT1310CY</t>
  </si>
  <si>
    <t>TOM  | TT13"x10 | MARS  | Transparent Cherry Red</t>
  </si>
  <si>
    <t>MCH912</t>
  </si>
  <si>
    <t>Soporte |  Para Cencerro  |  Ajuste sobre bombo</t>
  </si>
  <si>
    <t>MC910</t>
  </si>
  <si>
    <t>Multiclamp |  2 bocas  | Sin Ángulo      | Tramo largo</t>
  </si>
  <si>
    <t>MPBC4550CXN</t>
  </si>
  <si>
    <t>Redoblante |  | PRO Series |  Birch                 |  14" x 5,5"  |   10 torres  | Terminacion Natural Satin</t>
  </si>
  <si>
    <t>MPBO4550BFRMB</t>
  </si>
  <si>
    <t>Redoblante |  | PRO Series |  Birch - Poplar    |  14" x 5,5"  |   10 torres  | Terminacion Negra  | Herrajes negros</t>
  </si>
  <si>
    <t>MPBW4350CDK</t>
  </si>
  <si>
    <t>Redoblante |  | PRO Series |  Birch - Walnut   |  14" x 3,5"  |   8 torres  | Terminacion Negra  | Herrajes cromados</t>
  </si>
  <si>
    <t>MPLT1412TR</t>
  </si>
  <si>
    <t xml:space="preserve">TOM  | ORION  | Transparent red  |  TT14"x12 _x000D_
</t>
  </si>
  <si>
    <t>MPML3354CNL</t>
  </si>
  <si>
    <t>Redoblante |  | PRO Series |  Maple                |  13" x 3,5"  |     8 torres  | Terminacion Natural  | Herrajes cromados</t>
  </si>
  <si>
    <t>MPML4500CNL</t>
  </si>
  <si>
    <t>Redoblante |  | PRO Series |  Maple                |  14" x 5"     |   10 torres  | Terminacion Natural  | Herrajes cromados</t>
  </si>
  <si>
    <t>MPST0554</t>
  </si>
  <si>
    <t>Redoblante |  | PRO Series |  Acero                |  10" x 5,5"  |     6 torres  | Terminacion Cromada  | Herrajes cromados</t>
  </si>
  <si>
    <t>PDG5254CDK</t>
  </si>
  <si>
    <t xml:space="preserve">BATERIA  |  PRODIGY  |  STANDARD | Black   |  5 cuerpos  |  Con Fierros + Platillos | B22" | TT12" | TT13" | TF16" | R14"x5,5 | _x000D_
</t>
  </si>
  <si>
    <t>PDG5254CDR</t>
  </si>
  <si>
    <t xml:space="preserve">Bateria | Prodigy series | Stadard | 5 cuerpos | Con Fierros + Platillos + Banqueta | B22" | TT12" | TT13" | TF16" | R14"x5.5 | Wine Red _x000D_
</t>
  </si>
  <si>
    <t>PDG5255CDK</t>
  </si>
  <si>
    <t xml:space="preserve">BATERIA  |  PRODIGY  |  STANDARD | Negra   |  5 cuerpos  |  Con 5 Fierros + Platillos  | B22" | TT12" | TT13" | TF16" | R14"x5,5 | _x000D_
</t>
  </si>
  <si>
    <t>PF-1000LTW</t>
  </si>
  <si>
    <t>Pedal de bombo  |  Falcon  |  Pedal Doble | Cadena doble | Mazo con peso ajustable |  Con estuche  | *ZURDO*</t>
  </si>
  <si>
    <t>PMK-M300</t>
  </si>
  <si>
    <t>BLACK PANTHER 2007 Necklace</t>
  </si>
  <si>
    <t>P1001-560</t>
  </si>
  <si>
    <t>SPRING</t>
  </si>
  <si>
    <t>P400</t>
  </si>
  <si>
    <t>Pedal de bombo  |  Storm    |  Pedal Simple | Cadena | Mazo Felpa/ABS</t>
  </si>
  <si>
    <t>P-400TW</t>
  </si>
  <si>
    <t>Pedal de bombo  |  Storm    |  Pedal Doble  | Cadena | Mazo Felpa/ABS</t>
  </si>
  <si>
    <t>P-750</t>
  </si>
  <si>
    <t>Pedal de bombo,  DCD, a cadena doble, con base, Mazo Tritonal  felpa/ABS/Maple, c/llave ajust</t>
  </si>
  <si>
    <t>SFM0550450H</t>
  </si>
  <si>
    <t>SFM0550850H</t>
  </si>
  <si>
    <t>SF-0551000/HX</t>
  </si>
  <si>
    <t>SF-0551000/HX Tornillo tensor p/ bombo</t>
  </si>
  <si>
    <t>ST-5245FIC</t>
  </si>
  <si>
    <t xml:space="preserve">BATERIA  |  STORM  |  FUSION         |  Camphor Wood Grain  |  5 cuerpos  |  4 Fierros  | B22"x18 | TT10"x7 | TT12"x8   | TF14"x12 | R14"x5 |  Poplar _x000D_
</t>
  </si>
  <si>
    <t>SV628XBMXN</t>
  </si>
  <si>
    <t>BATERIA  |  SATURN V Exotic  |  Studio    | Natural Maple Burl           |  5 cuerpos  |  Sin fierros | B22"x18 | TT10"x8 | TT12"x9 | TF14"x14 | TF16"x16 |  Herrajes Cromado negro</t>
  </si>
  <si>
    <t>SV628XEBMNL</t>
  </si>
  <si>
    <t>BATERIA  |  SATURN V Exotic  |  Studio    | Amber Maple Burl            |  5 cuerpos  |  Sin fierros | B22"x18 | TT10"x7 | TT12"x8 | TF14"x12 | TF16"x14 |  Herrajes Cromado negro</t>
  </si>
  <si>
    <t>S-200.</t>
  </si>
  <si>
    <t>Soporte |  Para Redoblante |  Patas dobles | Cromado</t>
  </si>
  <si>
    <t>S-400</t>
  </si>
  <si>
    <t>Soporte |  Para Redoblante |  Patas dobles |  Cromado</t>
  </si>
  <si>
    <t>TH-650</t>
  </si>
  <si>
    <t>Tom Holder |  Doble | p/Qr | MB | Vx</t>
  </si>
  <si>
    <t>TH-675</t>
  </si>
  <si>
    <t>Tom Holder |  Venus Series  |  2 brazos  | Columna central</t>
  </si>
  <si>
    <t>TH-676</t>
  </si>
  <si>
    <t>Tom Holder | Meridian Series | Doble</t>
  </si>
  <si>
    <t>TS-960A</t>
  </si>
  <si>
    <t>Soporte Doble  |  Orion Series  |  Tom Holder  +  Boom |  Pata Doble  |  Cromado</t>
  </si>
  <si>
    <t>T-200</t>
  </si>
  <si>
    <t>Banqueta |  Circular    |  Cuerina | 12" x2"      | Patas Simples |  Regulable por perno</t>
  </si>
  <si>
    <t>T-270A</t>
  </si>
  <si>
    <t>Banqueta |  Circular    |  Cuerina | 12" x2,5"  | Patas Dobles  |  Regulable por perno</t>
  </si>
  <si>
    <t>T-561A</t>
  </si>
  <si>
    <t>Banqueta |  Circular    |  Cuerina | 13" x2,5"  | Patas Dobles  |  Regulable con rosca y memoria</t>
  </si>
  <si>
    <t>T-575A</t>
  </si>
  <si>
    <t>BANQUETA |  Tipo Moto |  Cuerina              | 17" x4"     | Patas Dobles   |  Regulable con memoria</t>
  </si>
  <si>
    <t>T-750A</t>
  </si>
  <si>
    <t>Banqueta |  Circular    |  Cuerina | 14" x4"     | Patas Dobles   |  Regulable con Rosca y memoria</t>
  </si>
  <si>
    <t>T-755A</t>
  </si>
  <si>
    <t>Banqueta |  Tipo Moto |  Cuerina | 17" x4"     | Patas Dobles  |  Regulable con Rosca y memoria</t>
  </si>
  <si>
    <t>T-770</t>
  </si>
  <si>
    <t>Banqueta |  Circular    |  Cuerina | 14" x4"     | Patas Dobles   |  Regulable con Rosca y memoria |  Con respaldo</t>
  </si>
  <si>
    <t>VRB2218BCK</t>
  </si>
  <si>
    <t>Bombo Voyager 22x18 , color Cristal Sparkle</t>
  </si>
  <si>
    <t>0109-1410G</t>
  </si>
  <si>
    <t>ZDC Hoop</t>
  </si>
  <si>
    <t>0704-893A</t>
  </si>
  <si>
    <t>BASS DRUM HOOK</t>
  </si>
  <si>
    <t>2680-346A</t>
  </si>
  <si>
    <t xml:space="preserve">TILTER |  2 gomas | Cromado _x000D_
</t>
  </si>
  <si>
    <t>4A50-555X</t>
  </si>
  <si>
    <t>Conector para pedal JANUS</t>
  </si>
  <si>
    <t>MARSHALL</t>
  </si>
  <si>
    <t>CAT-1</t>
  </si>
  <si>
    <t>CAT-1 AUTOCROMATICO AFINADOR DIGITAL</t>
  </si>
  <si>
    <t>C+1608</t>
  </si>
  <si>
    <t xml:space="preserve">Pedal de corte Marshall PEDL-90008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</si>
  <si>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C+1707</t>
  </si>
  <si>
    <t>Equipo Marshall JCM 2000 c/Footswitch + Cable s/n M2006250445C</t>
  </si>
  <si>
    <t>C+1723</t>
  </si>
  <si>
    <t>Combo Marshall JVM205C c/Switc s/n 0078/3</t>
  </si>
  <si>
    <t>C+1744</t>
  </si>
  <si>
    <t xml:space="preserve">Stack Marshall Lead 12 c/Bables 1x10 c/Cables s/n 436180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</si>
  <si>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C+1746</t>
  </si>
  <si>
    <t>Pedal Marshall GV-2 GUV´NOR PLUS s/n C-2017-31-0543-0</t>
  </si>
  <si>
    <t>C+1761</t>
  </si>
  <si>
    <t xml:space="preserve">Amplificador Marshall Bluesbreaker s/n M-2014-52-0048-3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</si>
  <si>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C+1772</t>
  </si>
  <si>
    <t xml:space="preserve">Amplificador Marshall VS100 Valvestate s/n 964261946 _x000D_
 _x000D_
</t>
  </si>
  <si>
    <t>U+CU1509A</t>
  </si>
  <si>
    <t>Cabezal JCM900 USADO</t>
  </si>
  <si>
    <t>U+2852</t>
  </si>
  <si>
    <t>Combo multiproposito Marshall modelo 8015</t>
  </si>
  <si>
    <t>U+3164B</t>
  </si>
  <si>
    <t xml:space="preserve">Bafle Marshall 1960A 4x12 Celestion G75 _x000D_
 _x000D_
 _x000D_
 _x000D_
</t>
  </si>
  <si>
    <t>U+3503</t>
  </si>
  <si>
    <t>Cabezal amplificador para guitarra Marshall Haze 15 watts c/Footswitch</t>
  </si>
  <si>
    <t>U+4067</t>
  </si>
  <si>
    <t xml:space="preserve">Combo Marshall JCM600 s/n 0242C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</si>
  <si>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U+4467</t>
  </si>
  <si>
    <t xml:space="preserve">Pedal Marshall Jackhammer JH-1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</si>
  <si>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U+4499C</t>
  </si>
  <si>
    <t xml:space="preserve">Pedal Marshall SV-1 Supervibe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</si>
  <si>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U+4561A</t>
  </si>
  <si>
    <t xml:space="preserve">Pedal Marshall DRP-T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</si>
  <si>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U+4630</t>
  </si>
  <si>
    <t xml:space="preserve">Amplificador Marshall MA100C s/n N210427106D _x000D_
 _x000D_
 _x000D_
 _x000D_
 _x000D_
 _x000D_
 _x000D_
 _x000D_
 _x000D_
 _x000D_
 _x000D_
 _x000D_
 _x000D_
 _x000D_
 _x000D_
 _x000D_
 _x000D_
 _x000D_
 _x000D_
 _x000D_
 _x000D_
 _x000D_
 _x000D_
 _x000D_
 _x000D_
 _x000D_
 _x000D_
</t>
  </si>
  <si>
    <t>U+4636</t>
  </si>
  <si>
    <t xml:space="preserve">Caja Marshall 4X12 1960 c/Ruedas s/n 947436830 _x000D_
 _x000D_
 _x000D_
 _x000D_
 _x000D_
 _x000D_
 _x000D_
 _x000D_
 _x000D_
 _x000D_
 _x000D_
 _x000D_
 _x000D_
 _x000D_
 _x000D_
 _x000D_
 _x000D_
 _x000D_
 _x000D_
 _x000D_
 _x000D_
 _x000D_
 _x000D_
 _x000D_
 _x000D_
 _x000D_
 _x000D_
</t>
  </si>
  <si>
    <t>U+4726C</t>
  </si>
  <si>
    <t>Amplificador Marshall MG100 DFX s/n 10818-D</t>
  </si>
  <si>
    <t>U+4728A</t>
  </si>
  <si>
    <t xml:space="preserve">Cabezal Marshall DSL 1004 c/Footswitch + Transformador s/n VT1308/1309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</si>
  <si>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U+4751B</t>
  </si>
  <si>
    <t xml:space="preserve">Cabezal Marshall JVM 410H c/Footswitch original s/n M2012150408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</si>
  <si>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U+4789</t>
  </si>
  <si>
    <t xml:space="preserve">Pedal Marshall The Jack Hammer JH1 s/n C0900-0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</si>
  <si>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U+4809</t>
  </si>
  <si>
    <t xml:space="preserve">Amplificador Marshall JCM-900 Combo s/n Z19758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</si>
  <si>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U+4897</t>
  </si>
  <si>
    <t xml:space="preserve">Amplificador Marshall MG100CFX s/n 2339-D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</si>
  <si>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U+4983B</t>
  </si>
  <si>
    <t xml:space="preserve">Pedal Marshall Vibra Trem c/Caja s/n C2015450240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</si>
  <si>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U+5138</t>
  </si>
  <si>
    <t xml:space="preserve">Equipo Marshall Lead 12 Ingles s/n U51405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</si>
  <si>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U+5194A</t>
  </si>
  <si>
    <t xml:space="preserve">Amplificador Marshall AVT Tribute c/Footswitch y cables s/n 400093-C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</si>
  <si>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U+5257A</t>
  </si>
  <si>
    <t>Pedal Marshall Blues Breaker s/n B07148</t>
  </si>
  <si>
    <t>U+5337A</t>
  </si>
  <si>
    <t xml:space="preserve">Amplificador Marshall Bluesbreaker s/n M-2014-52-0048-3 _x000D_
</t>
  </si>
  <si>
    <t>U+5356</t>
  </si>
  <si>
    <t xml:space="preserve">Amplificador Marshall VS100 Valvestate s/n 964261946 _x000D_
</t>
  </si>
  <si>
    <t>U+5472B</t>
  </si>
  <si>
    <t xml:space="preserve">Amplificador Marshall MG15 c/Caja s/n 3445-0 _x000D_
 _x000D_
 _x000D_
</t>
  </si>
  <si>
    <t>U+5491</t>
  </si>
  <si>
    <t xml:space="preserve">Amplificador Marshall CODE 100 c/Footswitch s/n V020155FAD _x000D_
 _x000D_
 _x000D_
</t>
  </si>
  <si>
    <t>510010000/00 (MS-2)</t>
  </si>
  <si>
    <t>Amplificador  MS-2  Micro amplificador de 2w   Negro</t>
  </si>
  <si>
    <t>511238000/00</t>
  </si>
  <si>
    <t>Bafle    1960TV   4x12   100w   Celestion   Greenback</t>
  </si>
  <si>
    <t>511400000/00 (JVM410H)</t>
  </si>
  <si>
    <t>Cabezal  JVM410H  Valvular  100w  4 canales</t>
  </si>
  <si>
    <t>512107030/00 (DSL-100H)</t>
  </si>
  <si>
    <t xml:space="preserve">Cabezal   DSL-100H   Valvular   100w _x000D_
</t>
  </si>
  <si>
    <t>512150000/00</t>
  </si>
  <si>
    <t>Cabezal   JCM-900   Valvular   100w   4100   Split  Reverb</t>
  </si>
  <si>
    <t>513110000/00 (1960A)</t>
  </si>
  <si>
    <t>Bafle    1960A     4x12"  300w   Angulo</t>
  </si>
  <si>
    <t>519030000/00 (RF-1)</t>
  </si>
  <si>
    <t>Pedal  RF-1  Reflector      Reverb</t>
  </si>
  <si>
    <t>520119000/00 (MG50CFX)</t>
  </si>
  <si>
    <t>Amplificador  MG50CFX  50W   4 canales  c/efectos y Footswitch</t>
  </si>
  <si>
    <t>MARTIN</t>
  </si>
  <si>
    <t>ATOMIC 3000 DMX</t>
  </si>
  <si>
    <t>EFFEKT LIGHTS</t>
  </si>
  <si>
    <t>MAC AURA 6/C</t>
  </si>
  <si>
    <t>Luz de lavado de lente única con retroalimentación</t>
  </si>
  <si>
    <t>MAGNUM PRO 2000</t>
  </si>
  <si>
    <t>Controlador Dmx p/ Magnum 2000</t>
  </si>
  <si>
    <t>MAGNUM 2000</t>
  </si>
  <si>
    <t>SMOKE</t>
  </si>
  <si>
    <t>M-PC 2U/M-DMX-USB</t>
  </si>
  <si>
    <t>M-PC 2U/M-DMX-USB A DMX DE 2 UNIVERSOS</t>
  </si>
  <si>
    <t>M-TOUCH</t>
  </si>
  <si>
    <t xml:space="preserve">M-TOUCH CONTROLLER </t>
  </si>
  <si>
    <t>M2PC</t>
  </si>
  <si>
    <t>Superficie de control  M2PC | Consola  p/Ilum |  USB |  3.5” touchscreen for fast and direct parameter access | 4 DMX ports standard  Standard license for 64 Universes</t>
  </si>
  <si>
    <t>RUSH MH 1</t>
  </si>
  <si>
    <t xml:space="preserve">Cabezal Movil |Led Profile Plus | 180w array blanca|7100lm |R. Gobo Rod: 7+abrto|R.Gobo Estat: 8+abrta|2 Rueda Col: 7+ab.|foco /Iris motorizado|dimer y estrobo electr|Prisma 3 facetas </t>
  </si>
  <si>
    <t>RUSH MH 2</t>
  </si>
  <si>
    <t>Mini Cabezal Movil |  WHASH | Led 7x10w |  2300lm |  G: 7xRGBW 17°</t>
  </si>
  <si>
    <t>RUSH MH 3</t>
  </si>
  <si>
    <t>Mini Cabezal Movil |  Beam |  189w |  Ph MSD Pl 5R |  9700lm |  1°-3.8</t>
  </si>
  <si>
    <t>RUSH MH 5</t>
  </si>
  <si>
    <t>Cabezal Movil |  SPOT | Profile |  Led Blanco|  75W | 1800lm |  16°|Rueda gob c/ 7 gob girat+ abierto|Rueda gobos c/8 gob fijos +bierto|2 ruedas colores c/7 colores + abierto|Prisma de 3 facetas|</t>
  </si>
  <si>
    <t>RUSH SM 650</t>
  </si>
  <si>
    <t>Maquina Humo |   700WATS |  160m3/m |  t: 1.3L |  4Ch Wireless</t>
  </si>
  <si>
    <t>RUSH SM 850</t>
  </si>
  <si>
    <t>Maquina Humo |  850WATS |  200m3/m |  t: 1.6L |  4Ch Wireless</t>
  </si>
  <si>
    <t>U+5347A</t>
  </si>
  <si>
    <t xml:space="preserve">Guitarra Martin D12XIAE s/n 2074320 _x000D_
 _x000D_
</t>
  </si>
  <si>
    <t>62110001</t>
  </si>
  <si>
    <t>PCBA PFC 1400W PSU VIPER 250W</t>
  </si>
  <si>
    <t>62401590</t>
  </si>
  <si>
    <t>GOBO WHEEL</t>
  </si>
  <si>
    <t>90232010HU</t>
  </si>
  <si>
    <t>Cabezal Movil | Mac Aura | Led | 19 RGBW x 10w | Wash  | MCx6  | con Anvil</t>
  </si>
  <si>
    <t>90232110HU</t>
  </si>
  <si>
    <t>Cabezal Movil | Mac Aura Extra brillo | Led | 19 RGBW x 15w  | Wash  | MCx6  | con Anvil</t>
  </si>
  <si>
    <t>90233010HU</t>
  </si>
  <si>
    <t>Cabezal Movil | MAC Viper Profile |  260000L |  6000K |  1200w |  MCx2 |  c/Anvil</t>
  </si>
  <si>
    <t>90233040</t>
  </si>
  <si>
    <t>MAC Viper AirFX in 2-unit flightcase</t>
  </si>
  <si>
    <t>90240010HU</t>
  </si>
  <si>
    <t>Cabezal Movil | MAC Quantum Profile | Led | Spot  | MCx2  | con Anvil</t>
  </si>
  <si>
    <t>90240030HU</t>
  </si>
  <si>
    <t>Cabezal Movil | MAC Quantum Profile | Led | Wash  | MCx2  | con Anvil</t>
  </si>
  <si>
    <t>90280100</t>
  </si>
  <si>
    <t>Cabezal movil |  Beam-Spot-Wash | RUSH MH 7 Hybrid |   3:1 |   Philips Plat11R |  de 250W 7800K | 8 gobos giratorios/indexados12 estaticos. 10 colores y efectos selecc x prisma circ 8 caras  y 1lineal de cuatro.</t>
  </si>
  <si>
    <t>90280110</t>
  </si>
  <si>
    <t xml:space="preserve">Rush MH8 -LED de 18 W + 800 lúmenes (líder en su clase en la categoría de productos) | Ruedas de color y gobo separadas | Óptica súper nítida |Proyección de gobo plana y nítida  _x000D_
</t>
  </si>
  <si>
    <t>90425000</t>
  </si>
  <si>
    <t>ATOMIC LED  -Luz estrobo: 0,289 - 16,667 Hz | Flash variable intens/ duración|Ef: Blinder, rampa arr/abajo, fl  aleat, relámp. picos, FX preprogramado | Aura  | Mezcla de colores: RGB</t>
  </si>
  <si>
    <t>90703030</t>
  </si>
  <si>
    <t>Modulo Interface USB-DMX |  2 Universos DMX para   M2GO/M2PC</t>
  </si>
  <si>
    <t>90703030HU</t>
  </si>
  <si>
    <t>Modulo Interface USB-DMX |  2 Univ DMX |  p/M2GO/M2PC</t>
  </si>
  <si>
    <t>90732090HU</t>
  </si>
  <si>
    <t>Consola p/Luces | M1 HD |  All-in-one |  4 U DMX exp a 40</t>
  </si>
  <si>
    <t>90737030</t>
  </si>
  <si>
    <t>Consola Luces -M-Play |  plug-and-play  |  12faders |  1 U DMX</t>
  </si>
  <si>
    <t>90737050HU</t>
  </si>
  <si>
    <t>Consola Luces |  M6 |  8 uDMX a 64 |  2 LCD |  4096ch expandible a 32768</t>
  </si>
  <si>
    <t>90758140</t>
  </si>
  <si>
    <t>Splitter DMX 5.3 |  3-pin XLR Input/ Outputs DMX  |  Opto-isolated DMX Output ports</t>
  </si>
  <si>
    <t>90758150</t>
  </si>
  <si>
    <t>Spliter DMX | Martin RDM 5.5-Splitter |  5-pin XLR Input and Outputs DMX-RDM E1.20 Splitter/Booster</t>
  </si>
  <si>
    <t>91311190</t>
  </si>
  <si>
    <t>VC-Grid/Strip Family Demo Suitcase</t>
  </si>
  <si>
    <t>91515039</t>
  </si>
  <si>
    <t>Anvil, Flightcase for 2x RUSH MH 7 Hybrid</t>
  </si>
  <si>
    <t>91535070</t>
  </si>
  <si>
    <t>Anvil, Flightcase p/ M1</t>
  </si>
  <si>
    <t>91535085</t>
  </si>
  <si>
    <t>Anvil, FLIGHTCASE p/M2GO HD</t>
  </si>
  <si>
    <t>91602005</t>
  </si>
  <si>
    <t>Clamp Iluminacion | HALF-COUPLER CLAMP FOR O50</t>
  </si>
  <si>
    <t>91611797</t>
  </si>
  <si>
    <t>POWER CABLE H07RN-F OPEN-TREU1 1,50 M</t>
  </si>
  <si>
    <t>91613111HU</t>
  </si>
  <si>
    <t>Funda, Dust cover for M6</t>
  </si>
  <si>
    <t>92225450</t>
  </si>
  <si>
    <t>Maquina de Humo Profesional | Magnum 2500 |   900w |  c/DMX (Opcional) |  Tiempo de calentamiento: 6~8 minutos |  deposito interno de 3 | 8 litros |  2500m³ de salida maxima de humo por minuto |</t>
  </si>
  <si>
    <t>92225940</t>
  </si>
  <si>
    <t>Jem Hazer Pro | Maquina Nebulizadora Profesional | a base de agua | Control DMX con RDM| Depósito de líquido de 2,5 litros | 10,5 horas a máxima potencia | Control Remot | Apagado automatico</t>
  </si>
  <si>
    <t>92225950</t>
  </si>
  <si>
    <t>Jem Hazer Pro | Maquina Nebulizadora Profesional | a base de agua | Control DMX con RDM|Depósito de líquido de 2,5 litros |10,5 horas a máxima potencia| Control Remot | Apagado automatico</t>
  </si>
  <si>
    <t>97010346</t>
  </si>
  <si>
    <t>Lampara Osram HTI 1000/PS Lok-it, p/Viper</t>
  </si>
  <si>
    <t>MARTIN &amp; CO.</t>
  </si>
  <si>
    <t>MM-11</t>
  </si>
  <si>
    <t>Encordado Custom Light 011-052 RETRO (monel)</t>
  </si>
  <si>
    <t>MSP-3050</t>
  </si>
  <si>
    <t>Encordado  Custom Light Ph. Bronze SP 011-052</t>
  </si>
  <si>
    <t>MSP-7000</t>
  </si>
  <si>
    <t>Encordado Extra Light 010-047 Lifespan Fos-Bronce</t>
  </si>
  <si>
    <t>MSP-7050</t>
  </si>
  <si>
    <t xml:space="preserve">Encordado Custom Light 011-052 LIFESPAN Fos.Br.MAR _x000D_
 _x000D_
</t>
  </si>
  <si>
    <t>MSP-7100</t>
  </si>
  <si>
    <t xml:space="preserve">Encordado Light 012-054 Fos.Bronce LIFESPAN MARTIN _x000D_
 _x000D_
 _x000D_
</t>
  </si>
  <si>
    <t>Pua Carey MD (x1)</t>
  </si>
  <si>
    <t>Puas Carey  MD MARTIN &amp; CO.</t>
  </si>
  <si>
    <t>U+3419B</t>
  </si>
  <si>
    <t>Guitarra Martin Backpacker Acero</t>
  </si>
  <si>
    <t>10A0020/21 M</t>
  </si>
  <si>
    <t>Correa  3" Cotton Jacquard Weave Con Loco Martin - Marrón</t>
  </si>
  <si>
    <t>11GBPC</t>
  </si>
  <si>
    <t>Guitarra Backpacker  Cuerda de Acero  c/Funda  -  Natural</t>
  </si>
  <si>
    <t>18AKIT0002</t>
  </si>
  <si>
    <t>Polish  Kit C/Limpiador 4oz.</t>
  </si>
  <si>
    <t>18AMQ/2</t>
  </si>
  <si>
    <t>Correa  Cuero C/Logo Martin Marquis - Natural</t>
  </si>
  <si>
    <t>18AMS2/2</t>
  </si>
  <si>
    <t>Correa de Cuero para Acústica 18AMS2 - c/Logo Martin &amp; Co. Dorado - Natural</t>
  </si>
  <si>
    <t>41Y18MA535</t>
  </si>
  <si>
    <t>Encordado Guit. Acustica AUTHENTIC SP 92/8 011-052</t>
  </si>
  <si>
    <t>43SC N</t>
  </si>
  <si>
    <t>Correa  Algodon 100%  Punteras En Cuero Logo Martin - Natural</t>
  </si>
  <si>
    <t>XL320</t>
  </si>
  <si>
    <t>Encordado p/Guitarra  Acustica, Bronce 80/20,  .010-.047, (MC x 12)</t>
  </si>
  <si>
    <t>Matchless</t>
  </si>
  <si>
    <t>U+4482B</t>
  </si>
  <si>
    <t>Pedal Matchless Vibro Vox</t>
  </si>
  <si>
    <t>U+4555</t>
  </si>
  <si>
    <t xml:space="preserve">Amplificador Matchless Volt 45 Cabezal y bafle Turqueza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</si>
  <si>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U+4821</t>
  </si>
  <si>
    <t xml:space="preserve">Combo Matchless Chieftain J Band Limited Edition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</si>
  <si>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MAXON</t>
  </si>
  <si>
    <t>U+3413C</t>
  </si>
  <si>
    <t>Pedal Maxon CP-101 Compressor</t>
  </si>
  <si>
    <t>U+4727B</t>
  </si>
  <si>
    <t xml:space="preserve">Pedal Maxon EQ601 s/n 119190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</si>
  <si>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MBS</t>
  </si>
  <si>
    <t>U+4514B</t>
  </si>
  <si>
    <t xml:space="preserve">Pedal MBS Stone Cutter s/n 404008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</si>
  <si>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MEINL</t>
  </si>
  <si>
    <t>MPE1BK</t>
  </si>
  <si>
    <t>MPE1 BK CENCERRO</t>
  </si>
  <si>
    <t>TS-B-7</t>
  </si>
  <si>
    <t>TSB-7 PARCHE P/BONGO PARCHE CUERO  7"</t>
  </si>
  <si>
    <t>U+4462C</t>
  </si>
  <si>
    <t>Platillo Meinl Classic Custom 18" Metal Crush</t>
  </si>
  <si>
    <t>MELOS</t>
  </si>
  <si>
    <t>3601600</t>
  </si>
  <si>
    <t>Flauta Dulce Color Marron / Blanca</t>
  </si>
  <si>
    <t>MERIS</t>
  </si>
  <si>
    <t>U+4926B</t>
  </si>
  <si>
    <t>Pedal Meris Hedra c/Caja s/n 16041</t>
  </si>
  <si>
    <t>MESA BOGGIE</t>
  </si>
  <si>
    <t>C+1722</t>
  </si>
  <si>
    <t xml:space="preserve">Cabezal Mesa Boogie JP2C c/Switch (110 Volt) _x000D_
</t>
  </si>
  <si>
    <t>PD-MB-THROTTB EQ</t>
  </si>
  <si>
    <t>Pedal MESA BOGGIE Throttlebox  Distortion + Ecualizador</t>
  </si>
  <si>
    <t>U+2632</t>
  </si>
  <si>
    <t>Cabezal Mesa Boogie Dual Rectifier c/Anvil</t>
  </si>
  <si>
    <t>U+2736</t>
  </si>
  <si>
    <t>Amplificador Mesa Boogie Single Rectifier Tecto Verb 50watts</t>
  </si>
  <si>
    <t>U+4171</t>
  </si>
  <si>
    <t xml:space="preserve">Equipo Mesa Boogie Electra Dyna 90/45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</si>
  <si>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U+4584A</t>
  </si>
  <si>
    <t>Valvula Mesa Boogie modelo 12AX7</t>
  </si>
  <si>
    <t>U+4598</t>
  </si>
  <si>
    <t>Pedal Mesa Boogie V-Twin II c/Transformador</t>
  </si>
  <si>
    <t>U+4984</t>
  </si>
  <si>
    <t xml:space="preserve">Combo Mesa Boogie Express 5,25 c/TRANSFORMADOR 110 s/n E25-007715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</si>
  <si>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U+5413</t>
  </si>
  <si>
    <t xml:space="preserve">Cabezal Mesa Boggie Mark V 90 watts s/n MKU-006849 _x000D_
</t>
  </si>
  <si>
    <t>U+5433</t>
  </si>
  <si>
    <t xml:space="preserve">Cabezal Mesa Boggie Mini Rectifier 25 watts s/n R-0200371 _x000D_
 _x000D_
</t>
  </si>
  <si>
    <t>2.MMXBB</t>
  </si>
  <si>
    <t>Cabezal  Mark V 25  2 canales</t>
  </si>
  <si>
    <t>MG</t>
  </si>
  <si>
    <t>LTA022</t>
  </si>
  <si>
    <t>Descripc: Cable HDMI 1.4 – 1080 – 3 mts  30AWG CCS c: balck</t>
  </si>
  <si>
    <t>LTA026</t>
  </si>
  <si>
    <t>Cable HDMI 1.4 – 1080 – 20 mts  24AWG CCS c: balck</t>
  </si>
  <si>
    <t>S3024</t>
  </si>
  <si>
    <t>Cable HDMI 1.4 – 1080 – 30 mts   c: balck</t>
  </si>
  <si>
    <t>MICHAEL KELLY</t>
  </si>
  <si>
    <t>MKD5SJESFS</t>
  </si>
  <si>
    <t>DRAGONFLY 5 PORT JAVA EBONY, FISHMAN OVANGKOL FB</t>
  </si>
  <si>
    <t>MKFESZISFX</t>
  </si>
  <si>
    <t>FORTE EXOTIC ZIRICOTE, FISHMAN OVANGKOL FB</t>
  </si>
  <si>
    <t>MKO5OTRMRC</t>
  </si>
  <si>
    <t>ELEMENT 5OP TRANS RED, ACT/PAS J/J MAPLE FB</t>
  </si>
  <si>
    <t>MKPIMPISBA</t>
  </si>
  <si>
    <t>MS PATRIOT INST BR KNCK PAR EC, H/H OVANGKOL FB</t>
  </si>
  <si>
    <t>MK12XZISFX</t>
  </si>
  <si>
    <t>FORTE ZIRICOTE 12, FISHMAN OVANGKOL FB</t>
  </si>
  <si>
    <t>MK50CBBMRN</t>
  </si>
  <si>
    <t>CC 50 BURL BURST, S/S MAPLE FB</t>
  </si>
  <si>
    <t>MK55MFBMSO</t>
  </si>
  <si>
    <t>MS 55 DUNCAN BLU JN WSH, DUNCAN H/H MAPLE FB</t>
  </si>
  <si>
    <t>MK60CBUPRH</t>
  </si>
  <si>
    <t>CC 60 BLACK BURL BURST, H/S/S PAU FARRO FB</t>
  </si>
  <si>
    <t>MK63OBKERB</t>
  </si>
  <si>
    <t>63OP BLACK, H/S/S EBONY FB</t>
  </si>
  <si>
    <t>MIDLAND</t>
  </si>
  <si>
    <t>LF2404</t>
  </si>
  <si>
    <t xml:space="preserve">Guitarra Acustica con Corte, EQ de 4 Bandas, Metronomo y Afinador. Clavijas Doradas. Maderas de Caoba Natural y Tapa de Pino con Trastera de Palo de Rosa. _x000D_
</t>
  </si>
  <si>
    <t>MIKE LULL</t>
  </si>
  <si>
    <t>U+5540</t>
  </si>
  <si>
    <t>Bajo Mike Lull Jazz Bass 4 cuerdas Sunburst c/Funda s/n 578</t>
  </si>
  <si>
    <t>MJT</t>
  </si>
  <si>
    <t>C+1806</t>
  </si>
  <si>
    <t xml:space="preserve">Guitarra MJT (Licencia Fender) Telecaster 60 Mini H/S Vintage White _x000D_
</t>
  </si>
  <si>
    <t>MONO</t>
  </si>
  <si>
    <t>M80-EB-BLK</t>
  </si>
  <si>
    <t>Funda de bajo</t>
  </si>
  <si>
    <t>M80-EG-BLK</t>
  </si>
  <si>
    <t>Funda guitarra electrica</t>
  </si>
  <si>
    <t>ANA ECHO</t>
  </si>
  <si>
    <t>Pedal de efecto  | Micro series | Delay analogo | Tipo DM2</t>
  </si>
  <si>
    <t>BLACK SECRET</t>
  </si>
  <si>
    <t>Pedal de efecto  | Micro series | Vintage Distortion + Vintage Turbo | Tipo Proco RAT</t>
  </si>
  <si>
    <t>BROWN SOUND 3</t>
  </si>
  <si>
    <t>Pedal de efecto | Micro series | Preamplificador | Basado en sonidos del EVH5150</t>
  </si>
  <si>
    <t>Cali-Dual</t>
  </si>
  <si>
    <t>Pedal de efecto | Micro series | Preamplificador | Basado en sonidos del Mesa Rectifier</t>
  </si>
  <si>
    <t>C+1421</t>
  </si>
  <si>
    <t>Pedal Mooer Micro DI c/Caja s/n 110686</t>
  </si>
  <si>
    <t>C+1422</t>
  </si>
  <si>
    <t>Pedal Mooer Micro DI c/Caja s/n 1108729</t>
  </si>
  <si>
    <t>C+1423</t>
  </si>
  <si>
    <t xml:space="preserve">Pedal Mooer Mod Factory c/Caja s/n 1106361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</si>
  <si>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C+1775</t>
  </si>
  <si>
    <t xml:space="preserve">Fuente Mooer Macro Power _x000D_
 _x000D_
</t>
  </si>
  <si>
    <t>GAS STATION</t>
  </si>
  <si>
    <t>Pedal de efecto | Micro series | Preamplificador | Basado en Diezel Hagen</t>
  </si>
  <si>
    <t>GE200</t>
  </si>
  <si>
    <t>Pedalera | 55 amps simul. | 26 gabinetes simul. | 70 efectos |40 paterns de Bateria | 200 presets | Chasis metalico | pantalla LED color | Salida USB | Loopera Reverse</t>
  </si>
  <si>
    <t>GREEN MILE</t>
  </si>
  <si>
    <t>Pedal de efecto | Micro series | Overdrive tipo TS9</t>
  </si>
  <si>
    <t>LIT. MONSTER AC</t>
  </si>
  <si>
    <t>Cabezal | Little Monster AC | Mini cabezal valvular de 5w | 12AX7/EL84 | Sonido Ingles</t>
  </si>
  <si>
    <t>LIT. MONSTER BM</t>
  </si>
  <si>
    <t>Cabezal | Little Monster BM | Mini cabezal valvular de 5w | 12AX7/EL84 | Sonido Bassman</t>
  </si>
  <si>
    <t>LITTLE TANK</t>
  </si>
  <si>
    <t>Cabezal | Little Tank D15 | Mini cabezal de 15w | Simuladores de Amps | 20 Simul. Gabinetes | Multiefecto incluido | no incluye transformador</t>
  </si>
  <si>
    <t>MICRO DRUMMER</t>
  </si>
  <si>
    <t>Pedal de efecto | Micro series | 121 ritmos preseteados | control de Volumen - Velocidad - Tono | True bypass</t>
  </si>
  <si>
    <t>MICRO LOOPER</t>
  </si>
  <si>
    <t>Pedal de efecto | Micro series | Looper con 30 minutos de grabacion, regraba, borra, reproduce con un switch</t>
  </si>
  <si>
    <t>MODVERB</t>
  </si>
  <si>
    <t>Pedal de efecto | Micro series | Reverb + modulaciones Flanger-vibrato-tremolo</t>
  </si>
  <si>
    <t>PC-Z</t>
  </si>
  <si>
    <t>CONECTOR  |  Para interconexion de pedales |  2 Plug metalicos | en forma de "Z"</t>
  </si>
  <si>
    <t>PDC-10A</t>
  </si>
  <si>
    <t>SET DE CABLES  |  Para Alimentacion de pedales | 10 cables |Conectores de corriente en angulo</t>
  </si>
  <si>
    <t>PDC-5A</t>
  </si>
  <si>
    <t>SET DE CABLES  |  Para Alimentacion de pedales | 5 cables | Conectores de corriente en angulo</t>
  </si>
  <si>
    <t>PITCH BOX</t>
  </si>
  <si>
    <t>Pedal de efecto | Micro series | Phaser analogo | Harmony + Pitch Shifter</t>
  </si>
  <si>
    <t>SYNTH DRUM</t>
  </si>
  <si>
    <t>PAD ELECTRONICO | 200 sonidos | 100 loops de sonidos | 5 efectos globales</t>
  </si>
  <si>
    <t>TENDER OCTAVER PRO</t>
  </si>
  <si>
    <t>Pedal de efecto | Twin series | Ocatavador doble | Volumen por separado de cada octava</t>
  </si>
  <si>
    <t>TWO STONES</t>
  </si>
  <si>
    <t>Pedal de efecto | Micro series | Preamplificador | Basado en Two Rock Coral</t>
  </si>
  <si>
    <t>U+2190C</t>
  </si>
  <si>
    <t>Pedal Mooer Blade</t>
  </si>
  <si>
    <t>U+2378A</t>
  </si>
  <si>
    <t>Pedal Mooer Echolizer</t>
  </si>
  <si>
    <t>U+2454D</t>
  </si>
  <si>
    <t>Pedal para guitarra Mooer Reecho Digital Delay</t>
  </si>
  <si>
    <t>U+3129A</t>
  </si>
  <si>
    <t xml:space="preserve">Pedal Mooer Mod Factory </t>
  </si>
  <si>
    <t>U+3129B</t>
  </si>
  <si>
    <t>Pedal Mooer Funky Monkey</t>
  </si>
  <si>
    <t>U+3622C</t>
  </si>
  <si>
    <t>Pedal Mooer MICRO DI</t>
  </si>
  <si>
    <t>U+3988</t>
  </si>
  <si>
    <t xml:space="preserve">Pedal Mooer UK Gold 900 s/n 1483321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</si>
  <si>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U+4250A</t>
  </si>
  <si>
    <t>Pedal Mooer Sweeper c/Caja s/n 1080178</t>
  </si>
  <si>
    <t>U+4329C</t>
  </si>
  <si>
    <t xml:space="preserve">Pedal Mooer Ana Echo _x000D_
</t>
  </si>
  <si>
    <t>U+4450B</t>
  </si>
  <si>
    <t xml:space="preserve">Pedal Mooer Trelicopter s/n 1480926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</si>
  <si>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U+4685B</t>
  </si>
  <si>
    <t xml:space="preserve">Pedal Mooer Thunder Ball c/Caja s/n 1158659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</si>
  <si>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U+4911</t>
  </si>
  <si>
    <t xml:space="preserve">Pedal Mooer The Water s/n 1350674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</si>
  <si>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U+5292</t>
  </si>
  <si>
    <t>Pedal Mooer Echolizer s/n 1272371</t>
  </si>
  <si>
    <t>U+5323</t>
  </si>
  <si>
    <t>Fuente multipedales Mooer Micro Power c/Caja y cables s/n 1266443</t>
  </si>
  <si>
    <t>U+5357</t>
  </si>
  <si>
    <t xml:space="preserve">Pedal Mooer Echolizer s/n 127371 _x000D_
 _x000D_
</t>
  </si>
  <si>
    <t>U+5429D</t>
  </si>
  <si>
    <t xml:space="preserve">Pedal Mooer Cali MK-3 s/n 008 _x000D_
 _x000D_
 _x000D_
 _x000D_
 _x000D_
</t>
  </si>
  <si>
    <t>MOOG</t>
  </si>
  <si>
    <t>U+5271</t>
  </si>
  <si>
    <t>Pedal Moog MF Drive s/n 007514</t>
  </si>
  <si>
    <t>MORGAN</t>
  </si>
  <si>
    <t>U+5012A</t>
  </si>
  <si>
    <t xml:space="preserve">Pedal Morgan OD Boost Overdrive s/n 6045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</si>
  <si>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MORLEY</t>
  </si>
  <si>
    <t>U+3745</t>
  </si>
  <si>
    <t>Pedal Morley Classic Wah c/Caja s/n 218115</t>
  </si>
  <si>
    <t>U+4521A</t>
  </si>
  <si>
    <t xml:space="preserve">Pedal Morley Volumen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</si>
  <si>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U+4550C</t>
  </si>
  <si>
    <t>Pedal Morley PRO Series volumen s/n 106246</t>
  </si>
  <si>
    <t>U+4739B</t>
  </si>
  <si>
    <t xml:space="preserve">Pedal Morley Wah II s/n 980167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</si>
  <si>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U+4876B</t>
  </si>
  <si>
    <t>Pedal Morley AB Box s/n M38-006000-03</t>
  </si>
  <si>
    <t>MR. TOUCH</t>
  </si>
  <si>
    <t>MRT-BM-5</t>
  </si>
  <si>
    <t>Bateria Muda</t>
  </si>
  <si>
    <t>MRT-S-10</t>
  </si>
  <si>
    <t>Sordina 10"</t>
  </si>
  <si>
    <t>MUSICMAN</t>
  </si>
  <si>
    <t>U+5419</t>
  </si>
  <si>
    <t xml:space="preserve">Bajo Musicman Stingray Standard Black c/Estuche s/n E67591 _x000D_
</t>
  </si>
  <si>
    <t>U+5479A</t>
  </si>
  <si>
    <t xml:space="preserve">Bajo Musicman Stingray 30th Aniversary Cherry c/Estuche s/n E55556 _x000D_
 _x000D_
 _x000D_
</t>
  </si>
  <si>
    <t>U+5526</t>
  </si>
  <si>
    <t xml:space="preserve">Bajo Musicman Stingray Standard HH Sunburst c/Estuche s/n E952886 _x000D_
 _x000D_
</t>
  </si>
  <si>
    <t>MXP</t>
  </si>
  <si>
    <t>1105104</t>
  </si>
  <si>
    <t>MXP IMP.CENCERRO MET.Nº5</t>
  </si>
  <si>
    <t>1105107</t>
  </si>
  <si>
    <t>MXP ZURDO DE 18" PINTADO</t>
  </si>
  <si>
    <t>MXR</t>
  </si>
  <si>
    <t>C+1314</t>
  </si>
  <si>
    <t>Pedal MXR M-120</t>
  </si>
  <si>
    <t>C+1477</t>
  </si>
  <si>
    <t xml:space="preserve">Pedal MXR Noise Clamp s/n 1256027605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</si>
  <si>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C+1754</t>
  </si>
  <si>
    <t xml:space="preserve">Pedal MXR Fullbore metal s/n AB50C260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</si>
  <si>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C+1783</t>
  </si>
  <si>
    <t xml:space="preserve">Pedal MXR Phase 90 c/Caja s/n AB28R050 _x000D_
 _x000D_
 _x000D_
 _x000D_
</t>
  </si>
  <si>
    <t>MC-401</t>
  </si>
  <si>
    <t>MC-401 BOOST/LINE DRIVER  (Pedal de Booster)</t>
  </si>
  <si>
    <t>M-107</t>
  </si>
  <si>
    <t>M-107 PHASE 100  (pedal de Phaser)</t>
  </si>
  <si>
    <t>M-115</t>
  </si>
  <si>
    <t>M-115 Distortion III (pedal de distorsión)</t>
  </si>
  <si>
    <t>M-236</t>
  </si>
  <si>
    <t>M-236  SUPER BADASS FUZZ  (pedal Fuzz para bajo)</t>
  </si>
  <si>
    <t>M-250</t>
  </si>
  <si>
    <t>M-250 DOUBLE DOUBLE OVERDRIVE  (Pedal Overdrive doble)</t>
  </si>
  <si>
    <t>M-264JSD</t>
  </si>
  <si>
    <t>M-264  FET DRIVER  (Pedal de Booster Simil valvular</t>
  </si>
  <si>
    <t>M-269</t>
  </si>
  <si>
    <t>M-269 CARBON COPY BRIDGE DELAY ( Pedal delay análogo brillan</t>
  </si>
  <si>
    <t>M-85</t>
  </si>
  <si>
    <t>Pedal BASS DISTORSION</t>
  </si>
  <si>
    <t>M-87JSD</t>
  </si>
  <si>
    <t>M-87 BASS COMPRESSOR  (Pedal de compresión para bajo)</t>
  </si>
  <si>
    <t>M-89</t>
  </si>
  <si>
    <t>M-89 BASS OVERDRIVE  (Pedal de Overdrive para bajo)</t>
  </si>
  <si>
    <t>U+2175</t>
  </si>
  <si>
    <t>Pedal MXR M-120 Auto Q</t>
  </si>
  <si>
    <t>U+2807A</t>
  </si>
  <si>
    <t>Pedal MXR Dime Distortion USA 110w</t>
  </si>
  <si>
    <t>U+3919D</t>
  </si>
  <si>
    <t>Pedal MXR Torino s/n W832</t>
  </si>
  <si>
    <t>U+3923A</t>
  </si>
  <si>
    <t xml:space="preserve">Pedal MXR Studio compressor c/Caja s/n AB93K797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</si>
  <si>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U+4007</t>
  </si>
  <si>
    <t>Pedal MXR Distortion + s/n H794999</t>
  </si>
  <si>
    <t>U+4185A</t>
  </si>
  <si>
    <t xml:space="preserve">Pedal MXR Bass Compressor c/Caja s/n AB39H912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</si>
  <si>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U+4236B</t>
  </si>
  <si>
    <t>Pedal MXR Six Band Graphic Equalizer</t>
  </si>
  <si>
    <t>U+4499B</t>
  </si>
  <si>
    <t xml:space="preserve">Pedal MXR 78" Distortion Custom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</si>
  <si>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U+4522C</t>
  </si>
  <si>
    <t>Pedal MXR Flanger c/Caja s7n AB225857</t>
  </si>
  <si>
    <t>U+4561B</t>
  </si>
  <si>
    <t xml:space="preserve">Pedal MXR Ten Band _x000D_
</t>
  </si>
  <si>
    <t>U+4645A</t>
  </si>
  <si>
    <t>Pedal Mxr Distortion plus año 1978</t>
  </si>
  <si>
    <t>U+4825</t>
  </si>
  <si>
    <t xml:space="preserve">Pedal MXR Micro Flanger c/Caja s/n AC08E108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</si>
  <si>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U+4883</t>
  </si>
  <si>
    <t xml:space="preserve">Pedal MXR GTOD s/n A140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</si>
  <si>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U+4983A</t>
  </si>
  <si>
    <t>Pedal Mxr Bass Chorus Deluxe c/Caja s/n AB92U421</t>
  </si>
  <si>
    <t>U+5023</t>
  </si>
  <si>
    <t xml:space="preserve">Pedal MXR Dyna Comp c/Caja s/n V050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</si>
  <si>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U+5225</t>
  </si>
  <si>
    <t xml:space="preserve">Pedal MXR Stereo Chorus c/Caja s/n AB13M827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</si>
  <si>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U+5296</t>
  </si>
  <si>
    <t xml:space="preserve">Pedal MXR Dyna comp s/n AB79D683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</si>
  <si>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U+5297</t>
  </si>
  <si>
    <t xml:space="preserve">Pedal MXR Univibe s/n AB79H485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</si>
  <si>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U+5345</t>
  </si>
  <si>
    <t>Pedal MXR Carbon Copy Bright s/n AB84D164</t>
  </si>
  <si>
    <t>U+5400</t>
  </si>
  <si>
    <t xml:space="preserve">Pedal MXR Custom audio MC401JSD c/Caja s/n AB74X878 _x000D_
 _x000D_
 _x000D_
 _x000D_
</t>
  </si>
  <si>
    <t>U+5479B</t>
  </si>
  <si>
    <t xml:space="preserve">Pedal MXR Custom audio Electronic Booster c/Caja s/n AB25Q395 _x000D_
 _x000D_
 _x000D_
</t>
  </si>
  <si>
    <t>U+5534A</t>
  </si>
  <si>
    <t xml:space="preserve">Pedal MXR wah custom audio electronic c/Caja s/n AB22N224 _x000D_
</t>
  </si>
  <si>
    <t>ZW-90</t>
  </si>
  <si>
    <t>ZW-90 Pedal  Zakk Wylde Phase</t>
  </si>
  <si>
    <t>NAC.DIG.</t>
  </si>
  <si>
    <t>4005601N</t>
  </si>
  <si>
    <t>Fuente Switching 9V DC 1.3A 2.1mm - DIGITECH- VLFX/RP360XP/ELMTV/BP90/RP55</t>
  </si>
  <si>
    <t>4005602N</t>
  </si>
  <si>
    <t>Fuente 9V AC 2Amp 2.5mm - DIGITECH - LIVE3/ LIVE5/ RP155/ RP255</t>
  </si>
  <si>
    <t>4005650N</t>
  </si>
  <si>
    <t>Fuente  9V DC / 2A Conector 2.1mm - centro /Especial Whammy y Basswhammy modelos nuevos</t>
  </si>
  <si>
    <t>Anvil-1</t>
  </si>
  <si>
    <t>Anvil  (Usado)  p/Bafle T12</t>
  </si>
  <si>
    <t>Anvil-2</t>
  </si>
  <si>
    <t>Anvil p/Luces Mediano</t>
  </si>
  <si>
    <t>Anvil-3</t>
  </si>
  <si>
    <t>Anvil p/Luces Grande</t>
  </si>
  <si>
    <t>ART VARIOS</t>
  </si>
  <si>
    <t>BCR-39</t>
  </si>
  <si>
    <t>Guit Clasica, Estudio, 39¨</t>
  </si>
  <si>
    <t>CAJON FLAMENCO</t>
  </si>
  <si>
    <t xml:space="preserve">CAJON FLAMENCO </t>
  </si>
  <si>
    <t>C+1607</t>
  </si>
  <si>
    <t xml:space="preserve">Guitarra electroacustica Nylon Maple c/pre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</si>
  <si>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DKM-T2007/8</t>
  </si>
  <si>
    <t>Funda p/Teclado 7/8 (Tela de AVIÓN), (140 X 40 X 20) acolchada, reforzada, bolsillo externo</t>
  </si>
  <si>
    <t>DVD-DrumFest</t>
  </si>
  <si>
    <t>DVD Mendoza International Drum Fest 2005</t>
  </si>
  <si>
    <t>FPZ</t>
  </si>
  <si>
    <t>Funda p/ palillos Z</t>
  </si>
  <si>
    <t>IC6458</t>
  </si>
  <si>
    <t>6458</t>
  </si>
  <si>
    <t>J21</t>
  </si>
  <si>
    <t>Clavijero p/ electrica (3x3)- Blindadas</t>
  </si>
  <si>
    <t>J22</t>
  </si>
  <si>
    <t>Clavijero p/ electrica (6 en línea)- Blindadas</t>
  </si>
  <si>
    <t>PKS512</t>
  </si>
  <si>
    <t>Soporte Metalico para Teclado Doble, c/PKS522A</t>
  </si>
  <si>
    <t>RDL39 NL</t>
  </si>
  <si>
    <t>GUITARRA CLASICA 39" Estudio, terminación de Lujo, color Natural Claro</t>
  </si>
  <si>
    <t>RDL39 RDS</t>
  </si>
  <si>
    <t>GUITARRA CLASICA 39" Estudio, terminacion de Lujo, color Rojo esfumado</t>
  </si>
  <si>
    <t>SAMBATXP106</t>
  </si>
  <si>
    <t>BATERIA ESPECIAL SAMSON XP106</t>
  </si>
  <si>
    <t>TRAP75</t>
  </si>
  <si>
    <t>KSP75</t>
  </si>
  <si>
    <t>TRA1024</t>
  </si>
  <si>
    <t>A1024</t>
  </si>
  <si>
    <t>TRA1268</t>
  </si>
  <si>
    <t>A1268</t>
  </si>
  <si>
    <t>TRA1276</t>
  </si>
  <si>
    <t>A1276</t>
  </si>
  <si>
    <t>TRA29</t>
  </si>
  <si>
    <t>MPSA29</t>
  </si>
  <si>
    <t>TRA3198</t>
  </si>
  <si>
    <t>C3198</t>
  </si>
  <si>
    <t>TRA562</t>
  </si>
  <si>
    <t>A562</t>
  </si>
  <si>
    <t>U+2283B</t>
  </si>
  <si>
    <t>Estuche rigido p/clasica</t>
  </si>
  <si>
    <t>U+3690B</t>
  </si>
  <si>
    <t>Estuche nacional p/guitarra 1/2 caja</t>
  </si>
  <si>
    <t>U+4596</t>
  </si>
  <si>
    <t xml:space="preserve">Bafle Nacional tipo Fender 2x12 c/Parlantes Eminence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</si>
  <si>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U+5066B</t>
  </si>
  <si>
    <t xml:space="preserve">Estuche p/Bajo Generico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</si>
  <si>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U+5117B</t>
  </si>
  <si>
    <t xml:space="preserve">Estuche Nacional stratocaster Black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</si>
  <si>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U+5347B</t>
  </si>
  <si>
    <t xml:space="preserve">Estuche nacional p/acustica 12 cuerdas _x000D_
 _x000D_
 _x000D_
</t>
  </si>
  <si>
    <t>150HC</t>
  </si>
  <si>
    <t>Pantalla Eléctrica</t>
  </si>
  <si>
    <t>150M</t>
  </si>
  <si>
    <t xml:space="preserve">Pantalla Manual </t>
  </si>
  <si>
    <t>240050</t>
  </si>
  <si>
    <t>Fuente Switching 24v/5A AP-650/GP500</t>
  </si>
  <si>
    <t>2710150</t>
  </si>
  <si>
    <t>Encordado Clasica, Dorado, CELESTAR</t>
  </si>
  <si>
    <t>2710161</t>
  </si>
  <si>
    <t>BALANZA, Encordado Clasica, Silver,</t>
  </si>
  <si>
    <t>3920100</t>
  </si>
  <si>
    <t>Funda p/ Teclado 49 teclas (T/CTK230)</t>
  </si>
  <si>
    <t>4005001N</t>
  </si>
  <si>
    <t>Fuente 9v 1Am (para MA-150, SA75)</t>
  </si>
  <si>
    <t>4005300N</t>
  </si>
  <si>
    <t>Fuente  9 v 1,2 Am CC, CTK 4000/3000/2100. LK220/LK300</t>
  </si>
  <si>
    <t>4006801N</t>
  </si>
  <si>
    <t>Fuente 12 v 1.5  Am  (c/ficha p/WK110)</t>
  </si>
  <si>
    <t>4006803N</t>
  </si>
  <si>
    <t>Fuente 12V 1,500Am (+) ficha 5x1 canon (PX130/330/730/830 - CTK6200/7000 - WK6500/7500)</t>
  </si>
  <si>
    <t>4006806N</t>
  </si>
  <si>
    <t>Fuente 9V 1,000Am (+) (nuevos: CTK240/245/1100/1150 - SA46/47/76/77)</t>
  </si>
  <si>
    <t>5203200</t>
  </si>
  <si>
    <t>Libro "Curso Veloz de Teclado"</t>
  </si>
  <si>
    <t>5203400</t>
  </si>
  <si>
    <t>Libro "Sabio en Casa"</t>
  </si>
  <si>
    <t>5203500</t>
  </si>
  <si>
    <t>Libro Sintesis "Curso Veloz de Guitarra "</t>
  </si>
  <si>
    <t>NADY</t>
  </si>
  <si>
    <t>UsadomsNady</t>
  </si>
  <si>
    <t>Microfono inalambrico corvatero Usado</t>
  </si>
  <si>
    <t>351H</t>
  </si>
  <si>
    <t>351 H INALAMBRICO CAMARA</t>
  </si>
  <si>
    <t>NATIVO</t>
  </si>
  <si>
    <t>NATB-110</t>
  </si>
  <si>
    <t>Amplificador para bajo, 110 watts, parl 15" y tweeter, compresor, Grav, Medios</t>
  </si>
  <si>
    <t>U+2479</t>
  </si>
  <si>
    <t>Cabezal de guitarra Nativo TS100RH</t>
  </si>
  <si>
    <t>NEUNABER</t>
  </si>
  <si>
    <t>U+3365C</t>
  </si>
  <si>
    <t xml:space="preserve">Pedal Neunaber Icono Clast _x000D_
 _x000D_
 _x000D_
 _x000D_
 _x000D_
 _x000D_
</t>
  </si>
  <si>
    <t>NEUTRIK</t>
  </si>
  <si>
    <t>NAC3-FC-A</t>
  </si>
  <si>
    <t>Conector powercon a cable c/ traba (Azul) (NAC3FCA)</t>
  </si>
  <si>
    <t>NAC3-FC-B</t>
  </si>
  <si>
    <t>Conector powercon a cable c/ traba (Blanca) (NAC3FCB)</t>
  </si>
  <si>
    <t>NAC3FC-HC</t>
  </si>
  <si>
    <t>powerCON 32 A Female Cable Connector</t>
  </si>
  <si>
    <t>NAC3FX</t>
  </si>
  <si>
    <t>Conector Powercon True 1 hembra para cable</t>
  </si>
  <si>
    <t>NAC3-MP-A</t>
  </si>
  <si>
    <t>Conector Powercon a chasis (Azul) 20 Amp</t>
  </si>
  <si>
    <t>NAC3-MP-B</t>
  </si>
  <si>
    <t>Conector Powercon a chasis (Blancal) 20 Amp</t>
  </si>
  <si>
    <t>NAC3MX</t>
  </si>
  <si>
    <t>Conector Powercon True1 macho para cable</t>
  </si>
  <si>
    <t>NA4LJ</t>
  </si>
  <si>
    <t>Adaptador | speakon a Jack 1/4 stereo</t>
  </si>
  <si>
    <t>NBB75DFI</t>
  </si>
  <si>
    <t>NEUTRIK, CONECTOR BNC A CHASIS</t>
  </si>
  <si>
    <t>NC3FX</t>
  </si>
  <si>
    <t>Conector XLR-3 (Hembra)</t>
  </si>
  <si>
    <t>NC3MD-L-1</t>
  </si>
  <si>
    <t>Conector XLR3 Macho para chasis</t>
  </si>
  <si>
    <t>NC3MX</t>
  </si>
  <si>
    <t>Conector XLR-3 (macho)</t>
  </si>
  <si>
    <t>NC5FX</t>
  </si>
  <si>
    <t>Conector XLR5 Hembra para cable</t>
  </si>
  <si>
    <t>NC5MX</t>
  </si>
  <si>
    <t>Conector XLR5 Macho para cable</t>
  </si>
  <si>
    <t>NE8FDP</t>
  </si>
  <si>
    <t>Ethercon a Chasis COD NE8FDP</t>
  </si>
  <si>
    <t>NE8MC-1</t>
  </si>
  <si>
    <t>Chasis de metal p/conector RJ45 (no incluido), compatible c/conectores CAT5</t>
  </si>
  <si>
    <t>NLT4MX</t>
  </si>
  <si>
    <t xml:space="preserve">NEUTRIK, 4-CONTACTOS; A CABLE </t>
  </si>
  <si>
    <t>NL2FC</t>
  </si>
  <si>
    <t>Conector Speakon 2 contactos hembra p/ cable</t>
  </si>
  <si>
    <t>NL2FX</t>
  </si>
  <si>
    <t>Conector Speakon 2 contactos p/cable, hasta 50 Amperes</t>
  </si>
  <si>
    <t>NL4FC</t>
  </si>
  <si>
    <t>zz, Conector Speakon 4 contactos hembra p/ cable</t>
  </si>
  <si>
    <t>NL4FX</t>
  </si>
  <si>
    <t>Conector Speakon 4 contactos hembra p/ cable</t>
  </si>
  <si>
    <t>NL4MMX</t>
  </si>
  <si>
    <t>Adaptador (4-contactos)</t>
  </si>
  <si>
    <t>NL4MP</t>
  </si>
  <si>
    <t>NL8FC</t>
  </si>
  <si>
    <t>Conector Speakon 8 contactos hembra p/ cable</t>
  </si>
  <si>
    <t>NL8MPR</t>
  </si>
  <si>
    <t>Conector Speakon 8 contactos macho p/ chasis (Redondo)</t>
  </si>
  <si>
    <t>NP2C</t>
  </si>
  <si>
    <t>Conector plug mono metalico</t>
  </si>
  <si>
    <t>NP3C</t>
  </si>
  <si>
    <t>Conector plug estereo TRS metalico</t>
  </si>
  <si>
    <t>NYS202</t>
  </si>
  <si>
    <t>Conector stereo plug 1/4 metalico</t>
  </si>
  <si>
    <t>NYS212</t>
  </si>
  <si>
    <t>Jack 1/4 stereo plastico, para plaqueta</t>
  </si>
  <si>
    <t>NYS212/2</t>
  </si>
  <si>
    <t>Jack 1/4 mono plastico, para plaqueta</t>
  </si>
  <si>
    <t>NUX</t>
  </si>
  <si>
    <t>U+4397</t>
  </si>
  <si>
    <t xml:space="preserve">Pedal Nux Timecore c/Caja s/n COT20161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</si>
  <si>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OLP</t>
  </si>
  <si>
    <t>U+3514A</t>
  </si>
  <si>
    <t>Bajo OLP Stingray 5 cuerdas</t>
  </si>
  <si>
    <t>U+5082</t>
  </si>
  <si>
    <t xml:space="preserve">Guitarra OLP Luke Red s/n F05071252 _x000D_
</t>
  </si>
  <si>
    <t>OLYMPIA</t>
  </si>
  <si>
    <t>EGS500</t>
  </si>
  <si>
    <t>Encordado para Electrica 010-046</t>
  </si>
  <si>
    <t>VIS25</t>
  </si>
  <si>
    <t>ENC. PARA VIOLIN ENC. PARA VIOLIN</t>
  </si>
  <si>
    <t>ORANGE</t>
  </si>
  <si>
    <t>C+1865</t>
  </si>
  <si>
    <t xml:space="preserve">Amplificador Orange Rocker 15 s/n 024081017 _x000D_
</t>
  </si>
  <si>
    <t>Orange CR-20</t>
  </si>
  <si>
    <t>Amplificador para guitarra 20 w  / parlante 8"</t>
  </si>
  <si>
    <t>Orange CR-3</t>
  </si>
  <si>
    <t>Amplificador 3w a batería afinador incorporado</t>
  </si>
  <si>
    <t>PD-OR-FS1</t>
  </si>
  <si>
    <t>Footswitch 1 Channel</t>
  </si>
  <si>
    <t>PD-OR-KONGPRESS</t>
  </si>
  <si>
    <t>Pedal Compresor</t>
  </si>
  <si>
    <t>SR-OR-CR B50 LTD</t>
  </si>
  <si>
    <t>Amplificador Orange p/bajo Crush Bass 50</t>
  </si>
  <si>
    <t>SR-OR-CRUSH12</t>
  </si>
  <si>
    <t>Amplificador Orange p/guitarra Crush 12</t>
  </si>
  <si>
    <t>SR-OR-CRUSH20</t>
  </si>
  <si>
    <t>Amplificador Orange p/guitarra Crush 20</t>
  </si>
  <si>
    <t>SR-OR-CRUSH35RT</t>
  </si>
  <si>
    <t>Amplificador Orange p/guitarra Crush 35RT</t>
  </si>
  <si>
    <t>SR-OR-CR60C</t>
  </si>
  <si>
    <t xml:space="preserve">Combo Orange 60 Watts 1x12 </t>
  </si>
  <si>
    <t>SR-OR-MIC TERROR</t>
  </si>
  <si>
    <t>Cabezal para guitarra 20w  / Hybrid / Loop / Valvula Ecc81</t>
  </si>
  <si>
    <t>SR-OR-MICRO DARK</t>
  </si>
  <si>
    <t>Cabezal para guitarra 20w  / Hybrid / Loop / Valvula Ecc83</t>
  </si>
  <si>
    <t>SR-OR-PPC108</t>
  </si>
  <si>
    <t>Bafle para guitarra  1x8" / 60w / 8 ohms / naranja (Micro Te</t>
  </si>
  <si>
    <t>SR-OR-PPC108 BK</t>
  </si>
  <si>
    <t>Bafle para guitarra  1x8" / 60w / 8 ohms / negra</t>
  </si>
  <si>
    <t>SR-OR-PPC112</t>
  </si>
  <si>
    <t>Bafle para guitarra  1x12" / 60w / 16 ohms / Celestion Vinta</t>
  </si>
  <si>
    <t>SR-OR-PPC212OB</t>
  </si>
  <si>
    <t>Bafle para guitarra  2x12" / 60w / 16 ohms / Celestion Vinta</t>
  </si>
  <si>
    <t>U+4719</t>
  </si>
  <si>
    <t xml:space="preserve">Bafle Orange PPC112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</si>
  <si>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U+4747B</t>
  </si>
  <si>
    <t xml:space="preserve">Cabezal Orange Micro Terror s/n 0116 c/Fuente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</si>
  <si>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U+5362A</t>
  </si>
  <si>
    <t xml:space="preserve">Bafle Orange 2x12 PPC212OB s/n 04825-0714 _x000D_
 _x000D_
 _x000D_
</t>
  </si>
  <si>
    <t>U+5364</t>
  </si>
  <si>
    <t>Amplificador Orange Rocker 30c/Switch s/n 03144-2019</t>
  </si>
  <si>
    <t>U+5568</t>
  </si>
  <si>
    <t xml:space="preserve">Amplificador Orange Rocker 15 s/n 024081017 _x000D_
 _x000D_
</t>
  </si>
  <si>
    <t>Ovation</t>
  </si>
  <si>
    <t>C+1763</t>
  </si>
  <si>
    <t>Guitarra electro acustica Aplausse by Ovation c/Funda made in Corea</t>
  </si>
  <si>
    <t>U+5362B</t>
  </si>
  <si>
    <t xml:space="preserve">Guitarra electroacustica Aplause by Ovation Black s/n AE148 _x000D_
 _x000D_
 _x000D_
 _x000D_
</t>
  </si>
  <si>
    <t>U+5390</t>
  </si>
  <si>
    <t xml:space="preserve">Guitarra Ovation modelo 1627-4 c/Estuche s/n 123273 _x000D_
 _x000D_
 _x000D_
 _x000D_
</t>
  </si>
  <si>
    <t>PARK</t>
  </si>
  <si>
    <t>C+1867</t>
  </si>
  <si>
    <t>Cabezal para guitarra Park LTD 75 #2</t>
  </si>
  <si>
    <t>PARKER</t>
  </si>
  <si>
    <t>U+3590</t>
  </si>
  <si>
    <t xml:space="preserve">Guitarra Parker Nitefly 8 Negra c/Funda y palanca _x000D_
 _x000D_
</t>
  </si>
  <si>
    <t>U+5093A</t>
  </si>
  <si>
    <t xml:space="preserve">Guitarra Parker PDF70 Black s/n 111104327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</si>
  <si>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PARKWOOD</t>
  </si>
  <si>
    <t>U+5312</t>
  </si>
  <si>
    <t xml:space="preserve">Guitarra Parkwood PW340 c/Funda Ritter s/n 14060682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</si>
  <si>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AH-03</t>
  </si>
  <si>
    <t>DIE-CAST AIR HOLE W/GASKET FOR MMX/MBX DRUMS (4PLY</t>
  </si>
  <si>
    <t>ALX1215</t>
  </si>
  <si>
    <t>ROCKET TOMS, LEFT SIDE HALF</t>
  </si>
  <si>
    <t>ALX1821</t>
  </si>
  <si>
    <t>ROCKET TOMS, RIGHT SIDE HALF</t>
  </si>
  <si>
    <t>AX-25 H</t>
  </si>
  <si>
    <t>Multiclamp |  2 bocas  | 2 articulaciones  | Tramo extension curvo corto</t>
  </si>
  <si>
    <t>BB-70/C H</t>
  </si>
  <si>
    <t>Bracket | Para bombo | 2 entradas para Tom Holders</t>
  </si>
  <si>
    <t>BCA-250</t>
  </si>
  <si>
    <t>Correa | Para pedal Eliminator Redline Series | Azul</t>
  </si>
  <si>
    <t>BDM-F</t>
  </si>
  <si>
    <t>Muffler | Almohadilla atenuadora | Para bombo | Para colocación interna | Grande</t>
  </si>
  <si>
    <t>BRL-65</t>
  </si>
  <si>
    <t>Torre 6.5  Reference Brass  con tornillos</t>
  </si>
  <si>
    <t>BT-3 H</t>
  </si>
  <si>
    <t>Bracket | Para tom | 3 agujeros para tonillos</t>
  </si>
  <si>
    <t>B-1000</t>
  </si>
  <si>
    <t>Soporte boom de platillo, pata doble, "Uni-Lock / WingLoc Tilter"</t>
  </si>
  <si>
    <t>CH-830S</t>
  </si>
  <si>
    <t xml:space="preserve">Soporte | Mini boom para platillo | Barra rugosa  _x000D_
 _x000D_
</t>
  </si>
  <si>
    <t>CH-930</t>
  </si>
  <si>
    <t xml:space="preserve">Soporte | Mini boom para platillo | 2 tramos | Uni-Lock Tilter | Barra lisa _x000D_
</t>
  </si>
  <si>
    <t>CLA-130</t>
  </si>
  <si>
    <t xml:space="preserve">WING LOCK CYMBAL NUT _x000D_
</t>
  </si>
  <si>
    <t>CLH-70</t>
  </si>
  <si>
    <t xml:space="preserve">MINI CLOSED HI--HAT HOLDER _x000D_
</t>
  </si>
  <si>
    <t>CLS-17TWN</t>
  </si>
  <si>
    <t>Muestrario de colores Spakle</t>
  </si>
  <si>
    <t>CL-100</t>
  </si>
  <si>
    <t>Torre p/ tom; Vision</t>
  </si>
  <si>
    <t>CL-65</t>
  </si>
  <si>
    <t>Torre | Para Redoblante | 6.5"</t>
  </si>
  <si>
    <t>CRB1007T/C 731</t>
  </si>
  <si>
    <t xml:space="preserve">Tom  | Crystal Beat Series | TT10"x07 | Acrílico | 731 Ruby Red _x000D_
</t>
  </si>
  <si>
    <t>CRB1208T/C 731</t>
  </si>
  <si>
    <t xml:space="preserve">Tom  | Crystal Beat Series | TT12"x08 | Acrílico | 731 Ruby Red _x000D_
</t>
  </si>
  <si>
    <t>CRB1413F/C 730</t>
  </si>
  <si>
    <t>Floor Tom  | Crystal Beat Series | FT14"x13 | Acrílico | 730 Ultra Clear</t>
  </si>
  <si>
    <t>CRB1413F/C 731</t>
  </si>
  <si>
    <t xml:space="preserve">Floor Tom  | Crystal Beat Series | FT14"x13 | Acrílico | 731 Ruby Red _x000D_
</t>
  </si>
  <si>
    <t>CRB1413F/C 732</t>
  </si>
  <si>
    <t xml:space="preserve">Floor Tom  | Crystal Beat Series | FT14"x13 | Acrílico | 732 Targerine Glass _x000D_
</t>
  </si>
  <si>
    <t>CRB1615F/C 730</t>
  </si>
  <si>
    <t xml:space="preserve">Floor Tom  | Crystal Beat Series | FT16"x15 | Acrílico | 730 Ultra Clear _x000D_
</t>
  </si>
  <si>
    <t>CRB1816F/C 730</t>
  </si>
  <si>
    <t xml:space="preserve">Floor Tom  | Crystal Beat Series | FT18"x16 | Acrílico | 730 Ultra Clear _x000D_
</t>
  </si>
  <si>
    <t>CRB2216BX/C 731</t>
  </si>
  <si>
    <t xml:space="preserve">Bombo | Crystal Beat Series | BD22"x16 | Acrílico | 731 Ruby Red _x000D_
</t>
  </si>
  <si>
    <t>CRB2414BX/C 730</t>
  </si>
  <si>
    <t xml:space="preserve">Bombo | Crystal Beat Series | BD24"x14 | Acrílico | 730 Ultra Clear _x000D_
</t>
  </si>
  <si>
    <t>CS1450</t>
  </si>
  <si>
    <t>Redoblante | Chad Smith Signature | SN14"x5  | Acero | Aro Superhoop II | 10 torres | Cromado negro</t>
  </si>
  <si>
    <t>DMPC925SP/C 711</t>
  </si>
  <si>
    <t>Bateria  | Decade Maple Series | 5 cuerpos | Sin Fierros  | B22"x18 | TT10"x7 | TT12"x8   | TF16"x16 | R14"x5 |  Maple  | 711  Bridge Red Sparke</t>
  </si>
  <si>
    <t>DMP0807T/C 262</t>
  </si>
  <si>
    <t xml:space="preserve">Tom  | Decade Maple Series | TT08"x07 | Maple | 262 Satin Black Burst _x000D_
</t>
  </si>
  <si>
    <t>DMP1414F/C 215</t>
  </si>
  <si>
    <t xml:space="preserve">Floor Tom  | Decade Maple Series | FT14"x14 | Maple | 215 _x000D_
 _x000D_
</t>
  </si>
  <si>
    <t>DMP1414F/C 229</t>
  </si>
  <si>
    <t xml:space="preserve">Floor Tom  | Decade Maple Series | FT14"x14 | Maple | 229 White Satin Pearl _x000D_
 _x000D_
</t>
  </si>
  <si>
    <t>DMP1455S/C 228</t>
  </si>
  <si>
    <t>Redoblante | DecaMaple Series | SN14"x5,5 | Maple | 228 Solid Yellow</t>
  </si>
  <si>
    <t>DMP2218B/C 229</t>
  </si>
  <si>
    <t xml:space="preserve">Bombo  | Decade Maple Series | BD22"x18 | Maple | 229 White Satin Pearl _x000D_
</t>
  </si>
  <si>
    <t>DMP984P/C 215</t>
  </si>
  <si>
    <t>DMP 4 -PC JAZZ/BOP SHELL PACJ 1814B/1208T/1414E/1455S 215</t>
  </si>
  <si>
    <t>DMP984P/C 229</t>
  </si>
  <si>
    <t>DMP 4 -PC JAZZ/BOP SHELL PACJ 1814B/1208T/1414E/1455S 229</t>
  </si>
  <si>
    <t>DR-503</t>
  </si>
  <si>
    <t xml:space="preserve">Corral | Recto Triple | 4 clamps | Color metal _x000D_
</t>
  </si>
  <si>
    <t>DTBR-1535</t>
  </si>
  <si>
    <t xml:space="preserve">BACK REST &amp; BASE PLATE COMPLETE _x000D_
</t>
  </si>
  <si>
    <t>D-1500RGL</t>
  </si>
  <si>
    <t>DRUMMER'S THRONE, W/SPRING</t>
  </si>
  <si>
    <t>D-1500SP</t>
  </si>
  <si>
    <t>D-1500TGL</t>
  </si>
  <si>
    <t xml:space="preserve">DRUMMER'S THRONE  TRIANGLE SEAT _x000D_
</t>
  </si>
  <si>
    <t>FITO1465S/C 151</t>
  </si>
  <si>
    <t>Redoblante | Fito Messina Signature | Maple | 14" x 6,5 | Natural | Herrajes cromados | 10 torres | 7.5mm</t>
  </si>
  <si>
    <t>HCL-105QR</t>
  </si>
  <si>
    <t>RAPID LOCK HI HAT CLUTCH</t>
  </si>
  <si>
    <t>JG-16</t>
  </si>
  <si>
    <t>"Jungle Gig" adaptador para tom de piso</t>
  </si>
  <si>
    <t>MCT924XEDP/C347</t>
  </si>
  <si>
    <t>Bateria  | Master Maple Complete Series | 4 cuerpos | Sin Fierros  | B22"x16 | TT10"x7 | TT12"x8 | TF16"x16 | Maple | 347  Bombay Gold Sparkle</t>
  </si>
  <si>
    <t>OH1350 140</t>
  </si>
  <si>
    <t>Tambor "Omar Hakim Signature", 13x5", 6 capas mahogany, SuperHoops ll, 8 torres</t>
  </si>
  <si>
    <t>OM-1 H</t>
  </si>
  <si>
    <t>Sordina | Para Redoblante | Tension regulable | Sordina de felpa</t>
  </si>
  <si>
    <t>OPTA-0910/C H</t>
  </si>
  <si>
    <t xml:space="preserve">Montaje flotante | Optimount Aluminium | Para tom | 9" y 10" | Cromado | Incluye bracket BT-3 _x000D_
</t>
  </si>
  <si>
    <t>PBC-507</t>
  </si>
  <si>
    <t>Cajon PRIMERO SERIES</t>
  </si>
  <si>
    <t>PCB-10</t>
  </si>
  <si>
    <t>Cencerro | Primero Series | 10" | Rock bell | Metalico | negro</t>
  </si>
  <si>
    <t>PCX-100 H</t>
  </si>
  <si>
    <t xml:space="preserve">Clamp | Para corral cuadrado | Cromado _x000D_
</t>
  </si>
  <si>
    <t>PJF-350RX 632</t>
  </si>
  <si>
    <t xml:space="preserve">Djembe | EZ Tune | 14" | Fibra | Afinable | Rope Look | 632 Cramberry Fade _x000D_
</t>
  </si>
  <si>
    <t>PTH-18CEQPL</t>
  </si>
  <si>
    <t xml:space="preserve">Parche | 18" | Para bombo | Protone Head Coated Blanco | Con Logo  _x000D_
</t>
  </si>
  <si>
    <t>PTH-18PL</t>
  </si>
  <si>
    <t xml:space="preserve">Parche | 18" | Para bombo | Protone Head Negro | Con Logo  _x000D_
</t>
  </si>
  <si>
    <t>P-890</t>
  </si>
  <si>
    <t>Pedal de bombo; mazo "Duo beat"</t>
  </si>
  <si>
    <t>RFB1450</t>
  </si>
  <si>
    <t>Redoblante | Reference Series | Bronce | 14" x 5" | Herrajes cromados | 10 torres | 3mm | Aros Die Cast | terminación bronce</t>
  </si>
  <si>
    <t>RFP1208T/C 412</t>
  </si>
  <si>
    <t>12X8 RFP TT W/OPTA</t>
  </si>
  <si>
    <t>RFP1208T/C 418</t>
  </si>
  <si>
    <t>RFP1309T/C 412</t>
  </si>
  <si>
    <t>13X9 RFP TT, W/OPTA</t>
  </si>
  <si>
    <t>RFP1616F/C 418</t>
  </si>
  <si>
    <t>Floor Tom | Reference Pure | 16"x16" | c/OptiMount | MasterCast | 418</t>
  </si>
  <si>
    <t>RFP1616F/C 448</t>
  </si>
  <si>
    <t>Floor Tom | Reference Pure | 16"x16" | c/OptiMount | MasterCast | 448</t>
  </si>
  <si>
    <t>RFP1816F/C 412</t>
  </si>
  <si>
    <t>18X16 RFP FT</t>
  </si>
  <si>
    <t>RFP2218BX/C 412</t>
  </si>
  <si>
    <t>Bombo | Reference Pure | 22"x18" | Bombo ciego sin braquet | 412</t>
  </si>
  <si>
    <t>RFP2218BX/C 418</t>
  </si>
  <si>
    <t>Bombo | Reference Pure | 22"x18" | Bombo ciego sin braquet | 418</t>
  </si>
  <si>
    <t>RF1365S/C 412</t>
  </si>
  <si>
    <t>13X6.5 RF SD, W/20PLY SHELL</t>
  </si>
  <si>
    <t>RF1616F/C 194</t>
  </si>
  <si>
    <t>Tom de piso 16x16", "REFERENCE", MasterCast, Granite Sparkle (194)</t>
  </si>
  <si>
    <t>RF2218BX/C 194</t>
  </si>
  <si>
    <t>Bombo 22x18", "REFERENCE", s/bracket, Granite Sparkle (194)</t>
  </si>
  <si>
    <t>RS525SC/C 31</t>
  </si>
  <si>
    <t>Bateria, 5 Cpos, ROADSHOW, 22/10/12/16ft+ 14x5.5, 4fierros + banq + platos 14HH+16cr/Jet Black</t>
  </si>
  <si>
    <t>RS525SC/C 91</t>
  </si>
  <si>
    <t>Bateria, 5 Cpos, ROADSHOW, 22/10/12/16ft+ 14x5.5, 4fierros + banq + platos 14HH+16cr/Wine Red</t>
  </si>
  <si>
    <t>RS525WFBC/AR</t>
  </si>
  <si>
    <t>Bateria | Roadshow Series |  5 cuerpos | 5 fierros | B22"-TT10" -TT12"-FT14"+SN14"x5,5 | Platillos 14HH-16CR-20RD | Banqueta</t>
  </si>
  <si>
    <t>RTGX665 31</t>
  </si>
  <si>
    <t>Batería 5 cpos. "GIG PACK" 16/8/10/12, 10x5; De viaje; Jet Black (31)</t>
  </si>
  <si>
    <t>R-30A/2 H</t>
  </si>
  <si>
    <t>Regatones p/ SP-30 (x2)</t>
  </si>
  <si>
    <t>R-5/3 H</t>
  </si>
  <si>
    <t>Regatones p/ tom de pie  (x3)</t>
  </si>
  <si>
    <t>SO-DMPC2218B 701</t>
  </si>
  <si>
    <t>Aro | Para Bombo sin herrajes | 22x18 | Para DMPC</t>
  </si>
  <si>
    <t>STS1455S/C 314</t>
  </si>
  <si>
    <t>Redoblante | Session Studio Series | 14"" x 5,5""  |  4 capas 5,4mm | Mahogany | 10 torres  | Super Hoop II | 314</t>
  </si>
  <si>
    <t>STS1455S/C 315</t>
  </si>
  <si>
    <t>Redoblante | Session Studio Series | 14"" x 5,5""  |  4 capas 5,4mm | Mahogany | 10 torres  | Super Hoop II | 315</t>
  </si>
  <si>
    <t>STS1455S/C 405</t>
  </si>
  <si>
    <t>Redoblante | Session Studio Series | 14"" x 5,5""  |  4 capas 5,4mm | Mahogany | 10 torres  | Super Hoop II | 405 Nicotine White"</t>
  </si>
  <si>
    <t>STS1455S/C 414</t>
  </si>
  <si>
    <t>Redoblante | Session Studio Series | 14"" x 5,5""  |  4 capas 5,4mm | Mahogany | 10 torres  | Super Hoop II | 414 Ice Blue Oyster</t>
  </si>
  <si>
    <t>STS1455S/C 847</t>
  </si>
  <si>
    <t>Redoblante | Session Studio Series | 14"" x 5,5""  |  4 capas 5,4mm | Mahogany | 10 torres  | Super Hoop II | 847</t>
  </si>
  <si>
    <t>STS1465S/C 316</t>
  </si>
  <si>
    <t>Redoblante | Session Studio Series | 14"" x 6,5""  |  4 capas 5,4mm | Mahogany | 10 torres  | Super Hoop II | 316 Black Halo Glitter</t>
  </si>
  <si>
    <t>STS924XSP/C 405</t>
  </si>
  <si>
    <t xml:space="preserve">BATERIA | Session Studio Select | 4 cuerpos | TT10"x07| TT12"x07 | TF16"x16 | B22"x16 | 405 Nicotine White Marine Pearl _x000D_
</t>
  </si>
  <si>
    <t>STS983XP/C 314</t>
  </si>
  <si>
    <t xml:space="preserve">BATERIA | Session Studio Select | 3 cuerpos | TT12"x08| TF14"x14 | TF18"x14 | 314 _x000D_
</t>
  </si>
  <si>
    <t>STS983XP/C 315</t>
  </si>
  <si>
    <t xml:space="preserve">BATERIA | Session Studio Select | 3 cuerpos | TT12"x08| TF14"x14 | TF18"x14 | 315 _x000D_
</t>
  </si>
  <si>
    <t>STS983XP/C 405</t>
  </si>
  <si>
    <t xml:space="preserve">BATERIA | Session Studio Select | 3 cuerpos | TT12"x08| TF14"x14 | TF18"x14 | 405 Nicotine White Marine Pearl _x000D_
</t>
  </si>
  <si>
    <t>S-029N H</t>
  </si>
  <si>
    <t>Bordona | Reemplacement | 13" | 20 Hilos | Acero | Con cordon</t>
  </si>
  <si>
    <t>S-031N H</t>
  </si>
  <si>
    <t>Bordona | Reemplacement | 12" | 20 Hilos | Acero | Con cordon</t>
  </si>
  <si>
    <t>S-032N H</t>
  </si>
  <si>
    <t>Bordona | Reemplacement | 10" | 12 Hilos | Acero | Con cordon</t>
  </si>
  <si>
    <t>S-033N H</t>
  </si>
  <si>
    <t>Bordona | Reemplacement | 12" | 12 Hilos | Acero | Con cordon</t>
  </si>
  <si>
    <t>S-150S</t>
  </si>
  <si>
    <t>Soporte de tambor liviano, "Uni-Lock", base plana o tripode</t>
  </si>
  <si>
    <t>TGC625 31</t>
  </si>
  <si>
    <t>Batería TARGET ,5 cpos. 22/12/13/16,14x5,5 ; 4 sop. C/S/H/P; Jet Black (31)</t>
  </si>
  <si>
    <t>VBA825SP/C 476</t>
  </si>
  <si>
    <t>Batería 5 cpos. 22/10/12/16,14x5,5 ; Amber Burst Eucalyptus (476)</t>
  </si>
  <si>
    <t>PEAVEY</t>
  </si>
  <si>
    <t>U+2988A</t>
  </si>
  <si>
    <t>Cabezal Peavey Windsor 100 Watts</t>
  </si>
  <si>
    <t>U+2988B</t>
  </si>
  <si>
    <t>U+3992</t>
  </si>
  <si>
    <t xml:space="preserve">Bafle Peavey 115 BX s/n 11314469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</si>
  <si>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U+4247A</t>
  </si>
  <si>
    <t>Amplificador Peavey Vypyr 120 C/Footswitch s/n OHBBJ004629</t>
  </si>
  <si>
    <t>U+4857</t>
  </si>
  <si>
    <t xml:space="preserve">Guitarra Peavey Predator EXP1 c/Palanca s/n 200923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</si>
  <si>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U+5216</t>
  </si>
  <si>
    <t xml:space="preserve">Guitarra Peavey Raptor Plus Black s/n 00723234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</si>
  <si>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XM-4</t>
  </si>
  <si>
    <t>XM-4 CONSOLA POTENCIADA</t>
  </si>
  <si>
    <t>PEDAL PAWN</t>
  </si>
  <si>
    <t>U+5486</t>
  </si>
  <si>
    <t xml:space="preserve">Pedal Pedal Pawn Texan Twang Overdrive _x000D_
 _x000D_
 _x000D_
 _x000D_
 _x000D_
</t>
  </si>
  <si>
    <t>Pedal Train</t>
  </si>
  <si>
    <t>U+4945D</t>
  </si>
  <si>
    <t xml:space="preserve">Pedalboard marca pedal Train c/Funda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</si>
  <si>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AM1204FX USB</t>
  </si>
  <si>
    <t>Mixer   |  Analogico  |  8 Canales (4 XLR/TRSS  + 4 TRS) | Salida L&amp;R XLR + 2 Aux TRS | Vivo |  Eq 3b +  Efectos  |  USB   | Sub Stereo</t>
  </si>
  <si>
    <t>AM1621X</t>
  </si>
  <si>
    <t>Mixer 20ch, 18xlr+2St, 4 Evios Aux, 2 Buses,  Efectos Dig</t>
  </si>
  <si>
    <t>AM642D</t>
  </si>
  <si>
    <t>Mixer 6XLR/linea +4st, 2 grupos, EQG 9bd, DSP 100 ef +T.Dly, rack</t>
  </si>
  <si>
    <t>AM642D USB</t>
  </si>
  <si>
    <t>Mixer   |  Analogico  |  10 canales (6 XLR/TRS + 8 TRS) | Salida L&amp;R XLR + 3 Aux TRS | Vivo |  Eq 3 b + comp +  FX + Eq graf 9b | 2 sub  |  USB</t>
  </si>
  <si>
    <t>AM85</t>
  </si>
  <si>
    <t>Mixer   |  Analogico  |  6 canales (2 XLR/TRS + 4 TRS) | Salida L&amp;R TRS + 1 Aux TRS | Vivo | EQ 3b</t>
  </si>
  <si>
    <t>aSK 10</t>
  </si>
  <si>
    <t>Bafle | Pasivo | 150w RMS | 10"+ Tw | 55Hz-20kHz |Madera alfombrada</t>
  </si>
  <si>
    <t>aSK12</t>
  </si>
  <si>
    <t>Bafle | Pasivo | 200w RMS | 12"+ Tw | 550Hz-20kHz |Madera alfombrada</t>
  </si>
  <si>
    <t>aSK15</t>
  </si>
  <si>
    <t>Bafle | Pasivo | 200w RMS | 15"+ Tw | 45Hz-20kHz |Madera alfombrada</t>
  </si>
  <si>
    <t>DFX256</t>
  </si>
  <si>
    <t>Digital Processor, multiefecto 255 prog. , 24bit</t>
  </si>
  <si>
    <t>FIREFLY302PLUS</t>
  </si>
  <si>
    <t>Unidad port. FireWire, 5 entr/6 salidas, 24bit/192kHz, InterfS/PDIF, 16-can MIDI I/O, Phanton</t>
  </si>
  <si>
    <t>FIREFLY808</t>
  </si>
  <si>
    <t>Interface de Rack, 8x8, 24bits,8xlr</t>
  </si>
  <si>
    <t>GEQ1500</t>
  </si>
  <si>
    <t>Ecualizador Grafico St 15+15, 2/3 oct, +/-6 /12d, XLR/TRS</t>
  </si>
  <si>
    <t>GEQ1502F</t>
  </si>
  <si>
    <t xml:space="preserve">Ecualizador grafico estereo15+15 |Salidas/entradas XLR y TRS _x000D_
</t>
  </si>
  <si>
    <t>GEQ3100</t>
  </si>
  <si>
    <t>Ecualizador Grafico St 31+31, 1/3 oct, +/-6 /12d, XLR/TRS</t>
  </si>
  <si>
    <t>GEQ3102F</t>
  </si>
  <si>
    <t>Ecualizador grafico estereo 31+31 |Salidas/entradas XLR y TRS</t>
  </si>
  <si>
    <t>HELIXBOARD18U</t>
  </si>
  <si>
    <t>Mixer FireWire 18 Universal, USB 2.0, 16 can indep, DFX, 6ChMicr/linea+4ch st</t>
  </si>
  <si>
    <t>HELIXBOARD24U</t>
  </si>
  <si>
    <t>Mixer FireWire 24 Universal,  USB 2.0, 18 can indep, DFX,16ChMicr/linea+4ch st</t>
  </si>
  <si>
    <t>IA231F</t>
  </si>
  <si>
    <t>Ecualizador Digital 31x2</t>
  </si>
  <si>
    <t>IMPACT12.4X</t>
  </si>
  <si>
    <t>Mixer, 16 can, 14 micr/linea,4 st, 4Aux, c/ Efectos</t>
  </si>
  <si>
    <t>IMPRES 215 PLUS</t>
  </si>
  <si>
    <t>Bafle 2 vias,  2x15"+Dr 1.75", 600w/2400w/4, 100db, 40Hz-20kHz, 90°/60°</t>
  </si>
  <si>
    <t>iSK12</t>
  </si>
  <si>
    <t>Bafle | Pasivo | 700w RMS | 12"+ Dr 1.8" | Madera alfombrada</t>
  </si>
  <si>
    <t>iSK15</t>
  </si>
  <si>
    <t>Bafle | Pasivo | 700w RMS | 15"+ Dr 1.8" | Madera alfombrada</t>
  </si>
  <si>
    <t>iSK18S</t>
  </si>
  <si>
    <t>Bafle | Subwoofer | Pasivo | 500w RMS | 18" | 4ohms |Madera alfombrada</t>
  </si>
  <si>
    <t>I7100</t>
  </si>
  <si>
    <t>FeedbacksSilencer, Procesador antiacople</t>
  </si>
  <si>
    <t>I7600</t>
  </si>
  <si>
    <t>Eq. Graf. Dig. Stereo 30b y Analiz. de espectro</t>
  </si>
  <si>
    <t>JUBI 12A</t>
  </si>
  <si>
    <t>Bafle | Activo | 2 vias | 700 W | 12" | DE 2 VÍAS | ENTRADA RCA Y XLR</t>
  </si>
  <si>
    <t>JUBI 15AR</t>
  </si>
  <si>
    <t xml:space="preserve">Bafle Activo 700 W.  15" DE 2 VÍAS, ENTRADA RCA Y XLR. Grabador y Reproductor USB _x000D_
</t>
  </si>
  <si>
    <t>KA720</t>
  </si>
  <si>
    <t>Mixer p/Instal, Pot p/Karaoke, 6 entr, Rack, 720w/4, Video</t>
  </si>
  <si>
    <t>MAX1000</t>
  </si>
  <si>
    <t>Potencia, 300+300/4, 200+200/8, XLR&amp;1/4"TRS, 2U, Protección de corto circuito, termal, subsónico, RF</t>
  </si>
  <si>
    <t>MAX250</t>
  </si>
  <si>
    <t>Potencia, 80+80/4, 60+60/8, XLR&amp;1/4"TRS, 1U</t>
  </si>
  <si>
    <t>MAX2500</t>
  </si>
  <si>
    <t>Potencia, 750+750/4, 500+500/8, XLR&amp;1/4"TRS, 2U</t>
  </si>
  <si>
    <t>MICROI</t>
  </si>
  <si>
    <t>Mini Mixer, 4 mic.+ 1aux.,+ 48v Phantom, 1/3 u Rack</t>
  </si>
  <si>
    <t>MIDIHUB</t>
  </si>
  <si>
    <t>Midi Hub USB</t>
  </si>
  <si>
    <t>MINI DIN F</t>
  </si>
  <si>
    <t>MINI DIN 3P L=2M (F)</t>
  </si>
  <si>
    <t>MINI DIN M</t>
  </si>
  <si>
    <t>MINI DIN 3P L=2M (M)</t>
  </si>
  <si>
    <t>MM2005</t>
  </si>
  <si>
    <t>Miexer, 8 Mic/line, 4st, 2 sub, Ph Pw Ind, Ra</t>
  </si>
  <si>
    <t>MQ3400</t>
  </si>
  <si>
    <t>Eq. Grafico Dual, 15+15, 2/3 oct, +6db 1/4"TRS</t>
  </si>
  <si>
    <t>MQ3600</t>
  </si>
  <si>
    <t>Eq. Grafico Dual, 31+31, 1/3 oct, +6db, XLR</t>
  </si>
  <si>
    <t>MU1722X</t>
  </si>
  <si>
    <t>Mixer 5 XLR/line + 3st + efectos</t>
  </si>
  <si>
    <t>MX606</t>
  </si>
  <si>
    <t>DJ mix, 3 Ph,3Line,3 mic, 4 Efec, EQ 3bandas</t>
  </si>
  <si>
    <t>PCL2700</t>
  </si>
  <si>
    <t>Compresor/Expansor/Limitador/Gate, 2 canales , 1/4” TRS y XLR</t>
  </si>
  <si>
    <t>POWER1062R</t>
  </si>
  <si>
    <t>Mixer   |  Potenciado  | 10 canales |  600w (2x300w asign) | USB | rec/play | Eq Graf x2 asign | Phantom | Efectos</t>
  </si>
  <si>
    <t>POWER1082P</t>
  </si>
  <si>
    <t>Cons Potenc 10ch 800w (2x400w asign), Eq Graf x2 asign, Phantom, Efectos</t>
  </si>
  <si>
    <t>POWER1860PLUS</t>
  </si>
  <si>
    <t>Mixer Potenciada t/mesa 2x400w,8XLR/Line + 2st. Efecto c/tapa</t>
  </si>
  <si>
    <t>POWER408</t>
  </si>
  <si>
    <t>Cons  Poten, 80w/4, 4XLR/linea +RCA, Eq 2 bd, Delay variable</t>
  </si>
  <si>
    <t>POWER410</t>
  </si>
  <si>
    <t>Cons  Poten, 100w/4, 4XLR/linea +RCA, Eq 2 bd, Delay variable</t>
  </si>
  <si>
    <t>POWER620P</t>
  </si>
  <si>
    <t>Cons Poten 200w (2x100w asign),6 canales XLR/lin (can 5y6 lin st) USB Rec/Play, Eq Graf 7 band,Efect</t>
  </si>
  <si>
    <t>POWER620R</t>
  </si>
  <si>
    <t>Cons Poten,  200w (2x100),6 Canales XLR, DFX, USB Recorder + Player, Eq Graf 7 bandas, Phanton Power</t>
  </si>
  <si>
    <t>POWER630RW</t>
  </si>
  <si>
    <t>Mixer   |  Potenciado  |  6 canales (6 XLR/TRS) |  2 x 150W  / 4 ohm  | Vivo |  Eq 2 b + Eq Graf 7 bandas  + FX | Bluetooth</t>
  </si>
  <si>
    <t>POWER630RWUSB</t>
  </si>
  <si>
    <t>Mixer   |  Potenciado  |  6 canales (6 XLR/TRS) |  2 x 150W  / 4 ohm  | Vivo |  Eq 2 b + Eq Graf 7 bandas  + FX | Bluetooth, con USB</t>
  </si>
  <si>
    <t>POWER740PLUS</t>
  </si>
  <si>
    <t>Cons Pot 440w (2x220w asign) 7 entr xlr/linea (can 5 a 7 línea st),2 Eq Gráf 7 band Phantom, Efx.</t>
  </si>
  <si>
    <t>POWER740R</t>
  </si>
  <si>
    <t>Mixer   | Potenciado   |  7  canales |  440w  (2x220w asign)|USB |  7 entr xlr/linea | 2 Eq Graf 7 band |Phanton | Efectos</t>
  </si>
  <si>
    <t>POWER750RW</t>
  </si>
  <si>
    <t>Mixer   |  Potenciado  |  7 canales (7 XLR/TRS) |  2 x 250W  / 4 ohm  | Vivo |  Eq 3 b + 2  Eq Graf 7 bandas  +  FX  | Bluetooth</t>
  </si>
  <si>
    <t>POWER820</t>
  </si>
  <si>
    <t>Mixer Potenciada St 100+100w, 4Xlr/linea + 4 st, insert, DFX</t>
  </si>
  <si>
    <t>P8A</t>
  </si>
  <si>
    <t>Monitores   Est ACTIVO, 9"+1"Tw domo, 150+75w</t>
  </si>
  <si>
    <t>SA35D</t>
  </si>
  <si>
    <t>Sound Ambassador, Sistema Portable, 35W</t>
  </si>
  <si>
    <t>SA35D-UM30-D</t>
  </si>
  <si>
    <t>Sound Ambassador 35D, Bafle Activo Portable,35W, c/repr MP3, c/Micrf Inal/ Mano, DC/AC, Bat, 2 entr</t>
  </si>
  <si>
    <t>SEM712</t>
  </si>
  <si>
    <t>Bafle | Monitor | 2 vias | 12" + TW | 150w-300w | 95db | 60-20kHz | 90x40 | Tapiz | Socket</t>
  </si>
  <si>
    <t>SEM715</t>
  </si>
  <si>
    <t>Bafle | Monitor | 2 vias | 15" + TW | 200w-400w | 98db | 50-20kHz |90x40 | Tapiz | Socket</t>
  </si>
  <si>
    <t>SEP206B</t>
  </si>
  <si>
    <t>Bafle instalacion Activo, 20w/8, 5,25" + 1" Tweeter, 88-1.6Khz, entrada 1XLR, Negro</t>
  </si>
  <si>
    <t>SE725</t>
  </si>
  <si>
    <t>Bafle Trapezoidal, 2x15"+Tw 1" , 300w-600w/4, 100db, 40 Hz - 20 kHz , Tapizado</t>
  </si>
  <si>
    <t>SE725 PLUS</t>
  </si>
  <si>
    <t>Bafle Trapezoidal, 2x15"+Tw 1" , 400-800w/4, 100db, 40 Hz - 20 kHz , Tapizado</t>
  </si>
  <si>
    <t>SONICSTATION22</t>
  </si>
  <si>
    <t>Mixer 30Ch, 20 XLR+2+4st, 4Bus, AUX 1 &amp; 2  Pre/Pos, 6 Aux, 2 x Multi Efec Digital 32/40bit,</t>
  </si>
  <si>
    <t>SONICSTATION32</t>
  </si>
  <si>
    <t>Mixer   |  Analogico  |  30 canales (28 XLR/TRS + 12 TRS) | Salida L&amp;R XLR/TRS + 6 Aux TRS | Vivo |  Eq 3b  +   2 x Multi Efec Digital 32/40bit  | 4Bus</t>
  </si>
  <si>
    <t>VERSATAP50B</t>
  </si>
  <si>
    <t>Bafle Instalacion, 6"+Tw, 8 ohms, 50W, 70V, 120Hz-16Khz, Aluminio, Color Negro (MC x 2)</t>
  </si>
  <si>
    <t>XP1000</t>
  </si>
  <si>
    <t>Potencia Profesional, 400x2/4, 275x2/8, 560x2/2</t>
  </si>
  <si>
    <t>XP2000</t>
  </si>
  <si>
    <t xml:space="preserve">Potencia Profesional, 600x2/4, 400x2/8, 960x2/2, transf toroid, lim de picos, filtro, In balenc, modo paral y pte, chasis robusto _x000D_
</t>
  </si>
  <si>
    <t>0AD000000000</t>
  </si>
  <si>
    <t>BINDING POST BP-47-2P</t>
  </si>
  <si>
    <t>0A2007020700</t>
  </si>
  <si>
    <t>6D3/J JY-6351-02-030 SCJ-0658</t>
  </si>
  <si>
    <t>0A2007021300</t>
  </si>
  <si>
    <t>6D3/J</t>
  </si>
  <si>
    <t>0A4003000400</t>
  </si>
  <si>
    <t>XLR/J SKCA229-IK3F2</t>
  </si>
  <si>
    <t>0A4004000000</t>
  </si>
  <si>
    <t>SPEAKON/J SVP563S-CH</t>
  </si>
  <si>
    <t>0B1000000000</t>
  </si>
  <si>
    <t>LCD AT-160160A</t>
  </si>
  <si>
    <t>0B1000000710</t>
  </si>
  <si>
    <t>LCD VT070JT07K01P3</t>
  </si>
  <si>
    <t>0D02000Y0400</t>
  </si>
  <si>
    <t>PM3000 DSP PCB</t>
  </si>
  <si>
    <t>0E3000003000G</t>
  </si>
  <si>
    <t>SEM712/715 TWEETER DIAPHRAGM</t>
  </si>
  <si>
    <t>00D00A010020</t>
  </si>
  <si>
    <t>S.ROT/VR 10KB 0.25w 20MM</t>
  </si>
  <si>
    <t>00D00A010022</t>
  </si>
  <si>
    <t>S.ROT/VR 10KB 20MM P.</t>
  </si>
  <si>
    <t>00D00G050011</t>
  </si>
  <si>
    <t>S.ROT/VR. 5KZY 6=30MM</t>
  </si>
  <si>
    <t>00D00G050012</t>
  </si>
  <si>
    <t>S.ROT/VR 5KZY L=30MM</t>
  </si>
  <si>
    <t>00D00G050024</t>
  </si>
  <si>
    <t>S.ROT/VR 50KB(C.C) 30MM P</t>
  </si>
  <si>
    <t>00E00A050013</t>
  </si>
  <si>
    <t>D.ROT/VR 50KA  20MM P</t>
  </si>
  <si>
    <t>00E00A050022</t>
  </si>
  <si>
    <t>D.ROT/VR 50KA 20MMP</t>
  </si>
  <si>
    <t>00E00G010021</t>
  </si>
  <si>
    <t>D.ROT/VR 10KA/10KC  30MM P</t>
  </si>
  <si>
    <t>00E00G010030</t>
  </si>
  <si>
    <t>D.ROT/VR 100KRD (C.C)*2 30MM</t>
  </si>
  <si>
    <t>00E00G020021</t>
  </si>
  <si>
    <t>D.ROT/VR 20KB 30MM P</t>
  </si>
  <si>
    <t>00E00G050027</t>
  </si>
  <si>
    <t>D.ROT/VR 50KB (C.C) 30MM</t>
  </si>
  <si>
    <t>00E005010020</t>
  </si>
  <si>
    <t>D.ROT/VR 10KA 15MM P</t>
  </si>
  <si>
    <t>00H005610020</t>
  </si>
  <si>
    <t>S.SLD/VR 10KA L=15 mm</t>
  </si>
  <si>
    <t>00H005610021</t>
  </si>
  <si>
    <t>S.SLD/VR 10KA L=60 mm</t>
  </si>
  <si>
    <t>00J00A510032</t>
  </si>
  <si>
    <t>D.SLD/VR 100KB*2 45MM</t>
  </si>
  <si>
    <t>00J00A550021</t>
  </si>
  <si>
    <t>D.SLD/VR. 15A50K*2 45mm</t>
  </si>
  <si>
    <t>00J004710021</t>
  </si>
  <si>
    <t>D.SLD/VR 10Kb l=12.5 mm 100mm</t>
  </si>
  <si>
    <t>00J005450020</t>
  </si>
  <si>
    <t>D.SLD/VR 50Kb 30 mm P</t>
  </si>
  <si>
    <t>00J005610022</t>
  </si>
  <si>
    <t>D.SLD/VR 10KD*X 60MMP</t>
  </si>
  <si>
    <t>00100A550021</t>
  </si>
  <si>
    <t>D.SLD/VR 15A50K*2  45MM</t>
  </si>
  <si>
    <t>003019722090</t>
  </si>
  <si>
    <t>Cement RES 0,22 OHM 5W</t>
  </si>
  <si>
    <t>003029720070</t>
  </si>
  <si>
    <t>Cement RES 20 J 5W U</t>
  </si>
  <si>
    <t>003029722090</t>
  </si>
  <si>
    <t>00900Z10021</t>
  </si>
  <si>
    <t>Thermistor NSA05C310 - 301</t>
  </si>
  <si>
    <t>022-10320-203-0</t>
  </si>
  <si>
    <t>ROT VR 10KB</t>
  </si>
  <si>
    <t>022-10330-150-0</t>
  </si>
  <si>
    <t>022-10330-151-0</t>
  </si>
  <si>
    <t>S.ROT/VR 10KB</t>
  </si>
  <si>
    <t>022-20350-001-0</t>
  </si>
  <si>
    <t>POT ROT 20KA</t>
  </si>
  <si>
    <t>022-20350-010-0</t>
  </si>
  <si>
    <t>ROT VR 20KB</t>
  </si>
  <si>
    <t>022-50230-084-0</t>
  </si>
  <si>
    <t>ROT VR 5KA</t>
  </si>
  <si>
    <t>022-50350-011-0</t>
  </si>
  <si>
    <t>ROT VR 50KB</t>
  </si>
  <si>
    <t>023-10470-021-0</t>
  </si>
  <si>
    <t>ROT VR 100KC</t>
  </si>
  <si>
    <t>023-20350-001-0</t>
  </si>
  <si>
    <t>ROT VR 20KA</t>
  </si>
  <si>
    <t>023-50230-040-0</t>
  </si>
  <si>
    <t>D.ROT/VR 5KA 20MM</t>
  </si>
  <si>
    <t>023-50330-072-6</t>
  </si>
  <si>
    <t>D.ROT/VR 50KA  20MM</t>
  </si>
  <si>
    <t>023-50350-001-0</t>
  </si>
  <si>
    <t>023-50350-011-0</t>
  </si>
  <si>
    <t>SLO VR 50KC</t>
  </si>
  <si>
    <t>027-10435-060-6</t>
  </si>
  <si>
    <t>027-50335-000-6</t>
  </si>
  <si>
    <t>050011024003</t>
  </si>
  <si>
    <t>RELAY PCF-124D1M</t>
  </si>
  <si>
    <t>060000001300</t>
  </si>
  <si>
    <t>DIODE H16C40C MOSPEC</t>
  </si>
  <si>
    <t>060000001400</t>
  </si>
  <si>
    <t>DIODE HER103</t>
  </si>
  <si>
    <t>060000001500</t>
  </si>
  <si>
    <t>DIODE H16C40A MOSPEC</t>
  </si>
  <si>
    <t>060000001600</t>
  </si>
  <si>
    <t>DIODE HER303 SEP</t>
  </si>
  <si>
    <t>060000004600</t>
  </si>
  <si>
    <t>DIODE HER203</t>
  </si>
  <si>
    <t>0610A2103000</t>
  </si>
  <si>
    <t>Z/DIODE 10V K 0,5W</t>
  </si>
  <si>
    <t>062000000400</t>
  </si>
  <si>
    <t>DIODE FR602</t>
  </si>
  <si>
    <t>066000000100</t>
  </si>
  <si>
    <t>B/DIODE PB154</t>
  </si>
  <si>
    <t>066000000800</t>
  </si>
  <si>
    <t>B/DIODE KBPC5006</t>
  </si>
  <si>
    <t>070000001100</t>
  </si>
  <si>
    <t>TRN 2SC2655Y TO-92-D (TO)</t>
  </si>
  <si>
    <t>070000001800</t>
  </si>
  <si>
    <t>TRN 2SC4793-M</t>
  </si>
  <si>
    <t>070000002000</t>
  </si>
  <si>
    <t>TRAN 2SC5200</t>
  </si>
  <si>
    <t>070000005400</t>
  </si>
  <si>
    <t>TRN 2SD2012 TOSHIBA</t>
  </si>
  <si>
    <t>071000000600</t>
  </si>
  <si>
    <t>TRP 2SA1020Y TO-92-D(TO)</t>
  </si>
  <si>
    <t>071000001100</t>
  </si>
  <si>
    <t>TRP 2SA1837-M</t>
  </si>
  <si>
    <t>071000001300</t>
  </si>
  <si>
    <t>TRAN 2SA1943</t>
  </si>
  <si>
    <t>071000002700</t>
  </si>
  <si>
    <t>TRAN MJE350</t>
  </si>
  <si>
    <t>072000000A00</t>
  </si>
  <si>
    <t>MOSFET IRFB23N20DPBF TO-220</t>
  </si>
  <si>
    <t>072000002100</t>
  </si>
  <si>
    <t>TRF IRG4PC50W TO-247-D(IR)</t>
  </si>
  <si>
    <t>072000002900</t>
  </si>
  <si>
    <t>MOSFET IRFB33N15D TO-220</t>
  </si>
  <si>
    <t>076-02411-001-0</t>
  </si>
  <si>
    <t>RELAY T9AS1D12-24</t>
  </si>
  <si>
    <t>076-02421-050-0</t>
  </si>
  <si>
    <t>080000000610</t>
  </si>
  <si>
    <t>IC 4N35 DIP(LI)</t>
  </si>
  <si>
    <t>080000001200</t>
  </si>
  <si>
    <t>IC AN6884 DIP (MA)</t>
  </si>
  <si>
    <t>080000001700</t>
  </si>
  <si>
    <t>IC BA6822S</t>
  </si>
  <si>
    <t>080000002300</t>
  </si>
  <si>
    <t>IC IR2153D DIP (IR)</t>
  </si>
  <si>
    <t>080000002500</t>
  </si>
  <si>
    <t>IC IRU1015-33CT DIP(IR)</t>
  </si>
  <si>
    <t>080000003200</t>
  </si>
  <si>
    <t>IC LM1875T DIP</t>
  </si>
  <si>
    <t>080000004700</t>
  </si>
  <si>
    <t>IC M5229P</t>
  </si>
  <si>
    <t>080000006500</t>
  </si>
  <si>
    <t>IC NJM4556AL (JRC)</t>
  </si>
  <si>
    <t>0800000085A0</t>
  </si>
  <si>
    <t>IC ML7815A-FBE TO220</t>
  </si>
  <si>
    <t>080000011900</t>
  </si>
  <si>
    <t>IC TOP250Y</t>
  </si>
  <si>
    <t>080001001600</t>
  </si>
  <si>
    <t>IC BA6144</t>
  </si>
  <si>
    <t>080002002800</t>
  </si>
  <si>
    <t>IC L78L05ACZ-AP DIP (ST/NS)</t>
  </si>
  <si>
    <t>080100001B00</t>
  </si>
  <si>
    <t>IC IRS20124S SOIC-14</t>
  </si>
  <si>
    <t>080100001D00</t>
  </si>
  <si>
    <t>IC SN74AHC1G04DCKR SC70</t>
  </si>
  <si>
    <t>080100001N00</t>
  </si>
  <si>
    <t>IC IRS2092STRPBF SOIC16N</t>
  </si>
  <si>
    <t>080101007200</t>
  </si>
  <si>
    <t>IC NJM5534M SMD (JRC)</t>
  </si>
  <si>
    <t>080102007000</t>
  </si>
  <si>
    <t>IC NJM4580M DMP (JCR) 2K SMD</t>
  </si>
  <si>
    <t>081100001100G</t>
  </si>
  <si>
    <t>TTL MAX809STR SOP-23-M(ON)</t>
  </si>
  <si>
    <t>09F000000300</t>
  </si>
  <si>
    <t>Encoder</t>
  </si>
  <si>
    <t>091020200100</t>
  </si>
  <si>
    <t>SLD/SW 2P2T 180 H=19MM</t>
  </si>
  <si>
    <t>091020200300</t>
  </si>
  <si>
    <t>SLD/SW RF-1002 RONG FENG</t>
  </si>
  <si>
    <t>092010100200</t>
  </si>
  <si>
    <t>PSH/SW PA-03S AI</t>
  </si>
  <si>
    <t>092020100000</t>
  </si>
  <si>
    <t>PSH/SW 2P2T SFPC12MC03-PF</t>
  </si>
  <si>
    <t>093010100100</t>
  </si>
  <si>
    <t>SSA/SW hb110-can-bbn-a-pmi</t>
  </si>
  <si>
    <t>093020400000</t>
  </si>
  <si>
    <t>SSW/SW RF-606P</t>
  </si>
  <si>
    <t>094020300100</t>
  </si>
  <si>
    <t>LEVER/SW TS-23EOI-CB18(T)</t>
  </si>
  <si>
    <t>100-00023-400-0</t>
  </si>
  <si>
    <t>IC PT2399</t>
  </si>
  <si>
    <t>1020D0001010</t>
  </si>
  <si>
    <t xml:space="preserve">(A.B) Potencia Profesional, 600x2/4, 400x2/8, 960x2/2, transf toroid, lim de picos, filtro, In balenc, modo paral y pte, chasis robusto _x000D_
 _x000D_
</t>
  </si>
  <si>
    <t>1020D0003010</t>
  </si>
  <si>
    <t xml:space="preserve">(A+B) Potencia Profesional, 1000x2/4, 600x2/8, 1400x2/2, transf toroid, lim de picos, filtro, In balenc, modo paral y pte, chasis robusto  _x000D_
</t>
  </si>
  <si>
    <t>1020D0003020</t>
  </si>
  <si>
    <t>XP3000(C) POWER_SUPPLY M/I</t>
  </si>
  <si>
    <t>1020D0003030</t>
  </si>
  <si>
    <t>XP3000 VR+INPUT PCB M/I</t>
  </si>
  <si>
    <t>1020D0005010</t>
  </si>
  <si>
    <t>XP5000 MASTER PCB M/I</t>
  </si>
  <si>
    <t>1020D001A010</t>
  </si>
  <si>
    <t>MAX860 PLUS MAIN PCB M/I</t>
  </si>
  <si>
    <t>1020D001D010</t>
  </si>
  <si>
    <t>MAX1500 PLUS MAIN PCB M/I</t>
  </si>
  <si>
    <t>102000025030</t>
  </si>
  <si>
    <t>Helix Board 12/18/24 FIREWIRE</t>
  </si>
  <si>
    <t>102000047030</t>
  </si>
  <si>
    <t>HB24 (G) FW MKII POWER PCB M/I</t>
  </si>
  <si>
    <t>102000047050</t>
  </si>
  <si>
    <t>HB24 (G)FW MK Firewire PCB</t>
  </si>
  <si>
    <t>10200005V010</t>
  </si>
  <si>
    <t>HB24USB FIREWIRE PCB M/I</t>
  </si>
  <si>
    <t>102010000310</t>
  </si>
  <si>
    <t>SUMMIT DSP PCB M/I</t>
  </si>
  <si>
    <t>102010000810</t>
  </si>
  <si>
    <t>SUMMIT DOCK PCB M/I</t>
  </si>
  <si>
    <t>102020001030</t>
  </si>
  <si>
    <t>POD620X (V.2) DSP PCB M/I</t>
  </si>
  <si>
    <t>10202001A010</t>
  </si>
  <si>
    <t>POWERPOD620 V3 PWR_AMP PCB M/I</t>
  </si>
  <si>
    <t>10202001T020</t>
  </si>
  <si>
    <t>POD620 PLUS VI POWER PCB M/I</t>
  </si>
  <si>
    <t>10202001U020</t>
  </si>
  <si>
    <t>POWERPOD740 PLUS V1 AMP PCB</t>
  </si>
  <si>
    <t>10202001V010</t>
  </si>
  <si>
    <t>POWERPOD410 PLUS POWER PCB M/I</t>
  </si>
  <si>
    <t>102020010040</t>
  </si>
  <si>
    <t>PCB M/I</t>
  </si>
  <si>
    <t>10202002F010</t>
  </si>
  <si>
    <t>POWERPOD1062 T AMP PCB M/I</t>
  </si>
  <si>
    <t>10202002F060</t>
  </si>
  <si>
    <t>POWERPOD1062 T DSP M/I</t>
  </si>
  <si>
    <t>10202002S010</t>
  </si>
  <si>
    <t>POWERPOD1082 T AMP PCB M/I</t>
  </si>
  <si>
    <t>102020022010</t>
  </si>
  <si>
    <t>POWERPOD780 PLUS AMP PCB M/I</t>
  </si>
  <si>
    <t>102020031020</t>
  </si>
  <si>
    <t>POWERPOD620 PLUS t1 DSP M/I</t>
  </si>
  <si>
    <t>102030000030</t>
  </si>
  <si>
    <t>DFX256 DIGITAL PCB M/I</t>
  </si>
  <si>
    <t>10203001D030</t>
  </si>
  <si>
    <t>VERBIFEX PCB REVERB PCB M/I</t>
  </si>
  <si>
    <t>10207000A020</t>
  </si>
  <si>
    <t>SEM712A/715A MKII POWER PCB M/I</t>
  </si>
  <si>
    <t>120-00001-010-0</t>
  </si>
  <si>
    <t>TRAN C2240</t>
  </si>
  <si>
    <t>120-00001-400-0</t>
  </si>
  <si>
    <t>TRAN 2N5551</t>
  </si>
  <si>
    <t>120-00004-600-0</t>
  </si>
  <si>
    <t>TRAN 2SC1740</t>
  </si>
  <si>
    <t>120-00005-000-0</t>
  </si>
  <si>
    <t>TRAN MJE340</t>
  </si>
  <si>
    <t>120-00006-200-0</t>
  </si>
  <si>
    <t>TRA 2SC2878</t>
  </si>
  <si>
    <t>120-00008-800-0</t>
  </si>
  <si>
    <t>MJE802</t>
  </si>
  <si>
    <t>120-00009-400-0</t>
  </si>
  <si>
    <t>TRAN 2SC3264</t>
  </si>
  <si>
    <t>120-00009-700-0</t>
  </si>
  <si>
    <t>TRAN BC546B</t>
  </si>
  <si>
    <t>121-00000-150-6</t>
  </si>
  <si>
    <t>TIP31C</t>
  </si>
  <si>
    <t>121-00000-200-0</t>
  </si>
  <si>
    <t>TRA 2SA1015</t>
  </si>
  <si>
    <t>121-00000-300-0</t>
  </si>
  <si>
    <t>2N5401</t>
  </si>
  <si>
    <t>121-00007-000-0</t>
  </si>
  <si>
    <t>TRA 2SA1295</t>
  </si>
  <si>
    <t>121-00007-200-0</t>
  </si>
  <si>
    <t>TRAN 2SA1837</t>
  </si>
  <si>
    <t>121-00007-500-0</t>
  </si>
  <si>
    <t>TRAN BC556B</t>
  </si>
  <si>
    <t>122-00000-200-0</t>
  </si>
  <si>
    <t>FET 2SK30</t>
  </si>
  <si>
    <t>122-00002-500-0</t>
  </si>
  <si>
    <t>MOSFET IRFP250N</t>
  </si>
  <si>
    <t>122-00002-600-0</t>
  </si>
  <si>
    <t>MOSFET IRFP260N</t>
  </si>
  <si>
    <t>122-00002-900-0</t>
  </si>
  <si>
    <t>RFP50N06</t>
  </si>
  <si>
    <t>160-00002-300-X</t>
  </si>
  <si>
    <t>160-00002-300-0</t>
  </si>
  <si>
    <t>160-00002-909-0</t>
  </si>
  <si>
    <t>IC 7915</t>
  </si>
  <si>
    <t>160-00005-909-0</t>
  </si>
  <si>
    <t>IC 7815</t>
  </si>
  <si>
    <t>160-00018-200-0</t>
  </si>
  <si>
    <t>160-00021-300-0</t>
  </si>
  <si>
    <t>IC NJM 2068 SMD</t>
  </si>
  <si>
    <t>170-00001-000-0</t>
  </si>
  <si>
    <t>HD74LS373P</t>
  </si>
  <si>
    <t>170-00001-030-0</t>
  </si>
  <si>
    <t>HD74LS244P</t>
  </si>
  <si>
    <t>170-00007-000-0</t>
  </si>
  <si>
    <t>74HC393 SMT</t>
  </si>
  <si>
    <t>171-00000-220-0</t>
  </si>
  <si>
    <t>74HC04E SMT</t>
  </si>
  <si>
    <t>171-00000-3100</t>
  </si>
  <si>
    <t>HD74HC74P</t>
  </si>
  <si>
    <t>171-00002-800-0</t>
  </si>
  <si>
    <t>HD74HC30P</t>
  </si>
  <si>
    <t>171-00002-900-0</t>
  </si>
  <si>
    <t>HD74MC374P</t>
  </si>
  <si>
    <t>171-00003-500-0</t>
  </si>
  <si>
    <t>IC 74HC14</t>
  </si>
  <si>
    <t>177-00001-520-0</t>
  </si>
  <si>
    <t>PIC 16C54C</t>
  </si>
  <si>
    <t>177-01004-700-0</t>
  </si>
  <si>
    <t>BS62LV1024SC-70</t>
  </si>
  <si>
    <t>177-04013-000-0</t>
  </si>
  <si>
    <t>100-1365-102 ART</t>
  </si>
  <si>
    <t>177-04022-000-0</t>
  </si>
  <si>
    <t>AK4522A</t>
  </si>
  <si>
    <t>300-24574-000-0</t>
  </si>
  <si>
    <t>CRISTAL 4,576MHZ</t>
  </si>
  <si>
    <t>347-00000-230-0</t>
  </si>
  <si>
    <t>FAN</t>
  </si>
  <si>
    <t>PIGTRONIX</t>
  </si>
  <si>
    <t>U+4929A</t>
  </si>
  <si>
    <t xml:space="preserve">Pedal Pigtronix Philosopher King s/n 000598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</si>
  <si>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DDJ-FLX4</t>
  </si>
  <si>
    <t>PKN</t>
  </si>
  <si>
    <t>LC-4004</t>
  </si>
  <si>
    <t>Potencia Digital, 4 x 500/8; 4 x 1000/4; DF 500; Vent Variable,</t>
  </si>
  <si>
    <t>XD-6000</t>
  </si>
  <si>
    <t>Potencia Digital, 2 x 1900/8; 2 x 3650/4; DF 500; Vent Variable,</t>
  </si>
  <si>
    <t>XE-2500</t>
  </si>
  <si>
    <t>Potencia Digital, 2 x 700/8; 2 x1300/4, DF400, c/control Ethernet</t>
  </si>
  <si>
    <t>XE-4000</t>
  </si>
  <si>
    <t>Potencia Digital, 2 x1300/8; 2 x2100/4, DF500, c/control Ethernet</t>
  </si>
  <si>
    <t>XE-6000</t>
  </si>
  <si>
    <t>Potencia Digital, 2 x 1900/8; 2 x 3650/4; DF 600; Vent Variable, c/control x Ethernet</t>
  </si>
  <si>
    <t>PLUG-TECH</t>
  </si>
  <si>
    <t>GP0/3</t>
  </si>
  <si>
    <t>Cable Plug-Plug 3 mts plastico (ECONOMICO)</t>
  </si>
  <si>
    <t>GP1/3.0</t>
  </si>
  <si>
    <t>Cable Plug-Rca 1.8 mts</t>
  </si>
  <si>
    <t>JBP0901-SL</t>
  </si>
  <si>
    <t>Bateria 5 cpos, STD, c/fierros, c/Platos 14HH+16Cr, Hardware BK, c: Silver</t>
  </si>
  <si>
    <t>JBP0901-WH</t>
  </si>
  <si>
    <t>Bateria 5 cpos, STD, c/fierros, c/Platos 14HH+16Cr, Hardware BK, c: Blanco</t>
  </si>
  <si>
    <t>JBP0901-WR</t>
  </si>
  <si>
    <t>PRO CO RAT</t>
  </si>
  <si>
    <t>Turbo Rat</t>
  </si>
  <si>
    <t>Pedal PRO CO TURBO RAT</t>
  </si>
  <si>
    <t>U+5471A</t>
  </si>
  <si>
    <t xml:space="preserve">Pedal Pro Co Rat modelo Rat Black c/Caja s/n RT-383909 _x000D_
 _x000D_
 _x000D_
</t>
  </si>
  <si>
    <t>PROEL</t>
  </si>
  <si>
    <t>FC50</t>
  </si>
  <si>
    <t>Soporte  para guitarra o bajo plegable</t>
  </si>
  <si>
    <t>FC80BK</t>
  </si>
  <si>
    <t>FC-80BK SOPORTE P/GUITARRA</t>
  </si>
  <si>
    <t>HPC-100</t>
  </si>
  <si>
    <t>Cable x 1mt Malla y conductor 5 mm 22 AWG (MC 100mts)</t>
  </si>
  <si>
    <t>OPMM-LU5</t>
  </si>
  <si>
    <t>Cable optico Toslink-Toslink, 1.50 mts</t>
  </si>
  <si>
    <t>RSM100BK</t>
  </si>
  <si>
    <t>RSM-100  BLACK PIE DE MICROFONO</t>
  </si>
  <si>
    <t>PROLINE</t>
  </si>
  <si>
    <t>MCFM-30BK</t>
  </si>
  <si>
    <t>Cable Microfono XLR - XLR metalico tipo NTK, 9.00 mts, BK</t>
  </si>
  <si>
    <t>MCUF-20BK</t>
  </si>
  <si>
    <t>Cable Microfono XLR -Plug, metalico tipo NTK, 6.00 mts, BK</t>
  </si>
  <si>
    <t>NIGB-10RD</t>
  </si>
  <si>
    <t>Cable para Instrumento plug-plug  Metalico tipo NTK ,3.3 mts, RD</t>
  </si>
  <si>
    <t>NIGB-20BK</t>
  </si>
  <si>
    <t>Cable para Instrumento plug-plug  Metalico tipo NTK ,6.6 mts,BK</t>
  </si>
  <si>
    <t>NIGB-30BLK</t>
  </si>
  <si>
    <t>Cable para Instrumento plug-plug  Metalico tipo NTK ,9.9 mts, BK</t>
  </si>
  <si>
    <t>PSW-3</t>
  </si>
  <si>
    <t>Llave Selectora de 3 pos. p/ strato</t>
  </si>
  <si>
    <t>PSW-5</t>
  </si>
  <si>
    <t>Llave Selectora de 5 pos. p/ strato</t>
  </si>
  <si>
    <t>SMDI-20</t>
  </si>
  <si>
    <t>Cable para Instrumento plug-plug "L",  6.6 mts</t>
  </si>
  <si>
    <t>2751440</t>
  </si>
  <si>
    <t>Encordado para bajo electrico Super Light .040-.095</t>
  </si>
  <si>
    <t>2752008</t>
  </si>
  <si>
    <t>Encordado para guitarra electrica Extra Light .008-.038</t>
  </si>
  <si>
    <t>C+1631</t>
  </si>
  <si>
    <t xml:space="preserve">Guitarra PRS Custom 24 Custom B. Wood Library copperhead Burst c/Estuche s/n 0285615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</si>
  <si>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C+1733</t>
  </si>
  <si>
    <t xml:space="preserve">Guitarra PRS Modern Eagle Quatro c/Estuche y papeles s/n 116630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</si>
  <si>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C+1770</t>
  </si>
  <si>
    <t>Guitarra PRS Hollow II Ten Top Black Gold Burst c/Estuche s/n 11174404</t>
  </si>
  <si>
    <t>C+1793</t>
  </si>
  <si>
    <t xml:space="preserve">Guitarra PRS Custom 24 Blue c/Estuche s/n 270620 _x000D_
 _x000D_
 _x000D_
 _x000D_
</t>
  </si>
  <si>
    <t>C+1827</t>
  </si>
  <si>
    <t xml:space="preserve">Guitarra PRS modelo 513 25 Aniversario c/Estuche s/n 10160429 _x000D_
 _x000D_
 _x000D_
 _x000D_
</t>
  </si>
  <si>
    <t>C+1837</t>
  </si>
  <si>
    <t>Guitarra PRS Custom 22 Cherry c/Estuche s/n 161348</t>
  </si>
  <si>
    <t>C+1838</t>
  </si>
  <si>
    <t xml:space="preserve">Guitarra PRS modelo 513 25th ten top c/Estuche s/n 10160429 _x000D_
</t>
  </si>
  <si>
    <t>C+1849</t>
  </si>
  <si>
    <t xml:space="preserve">Guitarra PRS S2 Mira Sunburst s/n 1552011226 _x000D_
 _x000D_
 _x000D_
</t>
  </si>
  <si>
    <t>C+1852</t>
  </si>
  <si>
    <t xml:space="preserve">Guitarra PRS SE245 Red c/Funda s/n 01488 _x000D_
 _x000D_
 _x000D_
</t>
  </si>
  <si>
    <t>C+1870</t>
  </si>
  <si>
    <t xml:space="preserve">Guitarra PRS Mc Carty Private Stock Angry Larry c/Estuche s/n 13198450 _x000D_
</t>
  </si>
  <si>
    <t>C+1880</t>
  </si>
  <si>
    <t xml:space="preserve">Guitarra PRS Standard 24 Marron c/Estuche s/n 835934 _x000D_
 _x000D_
 _x000D_
</t>
  </si>
  <si>
    <t>C+1882</t>
  </si>
  <si>
    <t xml:space="preserve">Guitarra PRS McCarty Private stock Angry Larry s/n 13198450 _x000D_
 _x000D_
</t>
  </si>
  <si>
    <t>U+3250</t>
  </si>
  <si>
    <t>Guitarra PRS modelo SE Santana Cherry</t>
  </si>
  <si>
    <t>U+3764</t>
  </si>
  <si>
    <t>Guitarra PRS Custom 22  funda s/n H17253</t>
  </si>
  <si>
    <t>U+4652A</t>
  </si>
  <si>
    <t xml:space="preserve">Guitarra PRS Santana c/Funda PRS s/n F04814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</si>
  <si>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U+4712A</t>
  </si>
  <si>
    <t xml:space="preserve">Guitarra PRS ONE Made in Korea Sunburst s/n H19340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</si>
  <si>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U+4766B</t>
  </si>
  <si>
    <t xml:space="preserve">Guitarra PRS Custom 22 SE Sunburst 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</si>
  <si>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U+4775B</t>
  </si>
  <si>
    <t>Guitarra PRS Tremonti c/Funda s/n J07747</t>
  </si>
  <si>
    <t>U+4905A</t>
  </si>
  <si>
    <t xml:space="preserve">Guitarra PRS Tremonti SE Winered c/Funda original s/n P15830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</si>
  <si>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U+4905B</t>
  </si>
  <si>
    <t xml:space="preserve">Guitarra PRS Santana c/Palanca y funda original ID00268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</si>
  <si>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U+5091</t>
  </si>
  <si>
    <t xml:space="preserve">Guitarra PRS Standard 24 Satin c/Estuche s/n 61106045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</si>
  <si>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U+5124</t>
  </si>
  <si>
    <t>Guitarra PRS Custom 24 Blue c/Estuche s/n 270620</t>
  </si>
  <si>
    <t>U+5146</t>
  </si>
  <si>
    <t>Guitarra PRS Swamp Ash Maple Black c/Estuche s/n 15A01268</t>
  </si>
  <si>
    <t>U+5196</t>
  </si>
  <si>
    <t xml:space="preserve">Guitarra PRS EGSE Green c/Clavijas Gotoh y juego de clavijas originales c/Funda y palanca s/n F04030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</si>
  <si>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U+5352A</t>
  </si>
  <si>
    <t xml:space="preserve">Guitarra PRS Custom 22 HFIMT c/Estuche s/n 61348 _x000D_
 _x000D_
 _x000D_
 _x000D_
 _x000D_
</t>
  </si>
  <si>
    <t>U+5467</t>
  </si>
  <si>
    <t xml:space="preserve">Guitarra PRS S2 Mira Sunburst s/n 1552011226 _x000D_
 _x000D_
</t>
  </si>
  <si>
    <t>U+5468</t>
  </si>
  <si>
    <t xml:space="preserve">Estuche PRS para guitarra electrica Negro _x000D_
 _x000D_
 _x000D_
 _x000D_
</t>
  </si>
  <si>
    <t>U+5493</t>
  </si>
  <si>
    <t xml:space="preserve">Guitarra PRS Swamp Ash Black c/Estuche s/n 15A01268 _x000D_
 _x000D_
 _x000D_
 _x000D_
</t>
  </si>
  <si>
    <t>U+5509</t>
  </si>
  <si>
    <t xml:space="preserve">Guitarra PRS Custom 22 Cherry c/Estuche s/n 161348 _x000D_
 _x000D_
</t>
  </si>
  <si>
    <t>U+5572</t>
  </si>
  <si>
    <t xml:space="preserve">Guitarra PRS modelo 513 25th ten top c/Estuche s/n 10160429 _x000D_
 _x000D_
 _x000D_
 _x000D_
</t>
  </si>
  <si>
    <t>RADIAL</t>
  </si>
  <si>
    <t>BIG SHOT ABY</t>
  </si>
  <si>
    <t xml:space="preserve">Switcher ABY Pasivo / True-bypass / Salida de Afinador / Cambio Polaridad _x000D_
</t>
  </si>
  <si>
    <t>C+612</t>
  </si>
  <si>
    <t xml:space="preserve">Pedal Radial Big Shoot c/Caja _x000D_
</t>
  </si>
  <si>
    <t>SB1-ACTIVE</t>
  </si>
  <si>
    <t>RADIAL STAGE BUG SB1 ACTIVE DIRECT BOX</t>
  </si>
  <si>
    <t>U+3859A</t>
  </si>
  <si>
    <t xml:space="preserve">Pedal Radial Tone Bone Bass Bone s/n 457218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</si>
  <si>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U+4076</t>
  </si>
  <si>
    <t>Pedal Radial Hot British c/Fuente s/n 236372</t>
  </si>
  <si>
    <t>U+4763A</t>
  </si>
  <si>
    <t>Pedal Radial London Bone Rojo Bone</t>
  </si>
  <si>
    <t>U+5015</t>
  </si>
  <si>
    <t>Pedal Radial Texas Overdrive Bones Tone Bone</t>
  </si>
  <si>
    <t>RANE</t>
  </si>
  <si>
    <t>RE-27</t>
  </si>
  <si>
    <t>RE-27 ANALIZADOR DE SPECTRO C/EQUALIZA</t>
  </si>
  <si>
    <t>RAPCO</t>
  </si>
  <si>
    <t>CSG-10</t>
  </si>
  <si>
    <t>Cable p/ instrumento  Club Series, plug/plug  3 mts</t>
  </si>
  <si>
    <t>CSM-15</t>
  </si>
  <si>
    <t>Cable p/microfono, Club Series, XLR-XLR 4.6 mts</t>
  </si>
  <si>
    <t>CSM-20</t>
  </si>
  <si>
    <t>Cable p/microfono, Club Series, XLR-XLR  6 mts</t>
  </si>
  <si>
    <t>DB-1</t>
  </si>
  <si>
    <t>Caja Directa Pasiva con llave de Ground Lift</t>
  </si>
  <si>
    <t>HBG-10</t>
  </si>
  <si>
    <t>Cable p/instrumento, plug-plug,3 mts</t>
  </si>
  <si>
    <t>HBG-20</t>
  </si>
  <si>
    <t>Cable p/instrumento, plug-plug, 6 mts</t>
  </si>
  <si>
    <t>IJAM</t>
  </si>
  <si>
    <t>Interface p/iPhone, para conectar una guitarra, Amplificador de Practica + entrada p/reproductor MP3</t>
  </si>
  <si>
    <t>LTIBLOX</t>
  </si>
  <si>
    <t>Laptop Interface, Caja directa p/ Laptop, XLR/miniPlug Stereo, c/control de volumen</t>
  </si>
  <si>
    <t>MIC1.K-100M</t>
  </si>
  <si>
    <t>Cable p/mic por Rollo, balanceado p/ escenario Reforzado, x  100 metros</t>
  </si>
  <si>
    <t>MIC1.K-150M</t>
  </si>
  <si>
    <t>Cable p/mic por Rollo, balanceado p/ escenario Reforzado, x  150 metros</t>
  </si>
  <si>
    <t>MIC1.K-2400</t>
  </si>
  <si>
    <t>Cable p/mic por Rollo, balanceado p/ escenario Reforzado, x  2400pies = 730metros</t>
  </si>
  <si>
    <t>MIC1.K-2430</t>
  </si>
  <si>
    <t>Cable p/mic por Rollo, balanceado p/ escenario Reforzado, x  2430pies = 739metros</t>
  </si>
  <si>
    <t>MIC1.K-2500</t>
  </si>
  <si>
    <t>Cable p/mic por Rollo, balanceado p/ escenario Reforzado, x  2500pies = 760metros</t>
  </si>
  <si>
    <t>MIC1.K-2600</t>
  </si>
  <si>
    <t>Cable p/mic por Rollo, balanceado p/ escenario Reforzado, x  2600pies = 790metros</t>
  </si>
  <si>
    <t>MIC1.K-2700</t>
  </si>
  <si>
    <t>Cable p/mic por Rollo, balanceado p/ escenario Reforzado, x  2700pies = 821metros</t>
  </si>
  <si>
    <t>MIC1.K-2850</t>
  </si>
  <si>
    <t>Cable p/mic por Rollo, balanceado p/ escenario Reforzado, x  2850pies = 866metros</t>
  </si>
  <si>
    <t>MIC1.K-2900</t>
  </si>
  <si>
    <t>Cable p/mic por Rollo, balanceado p/ escenario Reforzado, x 2900pies = 882metros</t>
  </si>
  <si>
    <t>MIC1.K-850</t>
  </si>
  <si>
    <t>Cable p/mic por Rollo, balanceado p/ escenario Reforzado, x  850pies = 258metros</t>
  </si>
  <si>
    <t>NM1-10</t>
  </si>
  <si>
    <t>Cable p/ microfono,  XLR(m) - XLR(f) con conectores NEUTRIK 3 mts</t>
  </si>
  <si>
    <t>NM1-20</t>
  </si>
  <si>
    <t>Cable p/ microfono,  XLR(m) - XLR(f) con conectores NEUTRIK 6 mts</t>
  </si>
  <si>
    <t>NM1-3</t>
  </si>
  <si>
    <t>Cable p/ microfono,  XLR(m) - XLR(f) con conectores NEUTRIK 1 mt</t>
  </si>
  <si>
    <t>NM1-30</t>
  </si>
  <si>
    <t>Cable p/ microfono,  XLR(m) - XLR(f) con conectores NEUTRIK 9 mts</t>
  </si>
  <si>
    <t>SL-4</t>
  </si>
  <si>
    <t>Caja Directa | (EX DBR-400) | Cuadruple de Rack | Ground Lift Individual | Pad -20dB Individual</t>
  </si>
  <si>
    <t>SM1-20</t>
  </si>
  <si>
    <t>Cable p/ microfono,  XLR(m) - XLR(f) con conectores SWITCHCRAFT 6 mts</t>
  </si>
  <si>
    <t>SN9-IJIS</t>
  </si>
  <si>
    <t>Cable Multipar x 9 pares , Rollo x 1000 pies= 304mts</t>
  </si>
  <si>
    <t>SN9-IJIS-2</t>
  </si>
  <si>
    <t>Cable Multipar x 9 pares , Rollo x 500 pies= 152mts</t>
  </si>
  <si>
    <t>RCF</t>
  </si>
  <si>
    <t>ART310A</t>
  </si>
  <si>
    <t>Bafle/Monitor Activo, ABS, 10"+Dr1", 300+50 w, 127db</t>
  </si>
  <si>
    <t>MONITOR4T</t>
  </si>
  <si>
    <t>Bafle de instalacion, 5"+tweeter 0.75", 60W/4, c/ transf.; c/ soporte</t>
  </si>
  <si>
    <t>MQ30P-W</t>
  </si>
  <si>
    <t>Bafle de instalación 2 vías 3,5" + 0,75"  24/12W Bypass 16 oh. (blanco)</t>
  </si>
  <si>
    <t>NX12-SMA</t>
  </si>
  <si>
    <t>Bafle Monitor Escenario Activo, 12" +Dr 1", Coaxial, 700w, 127db, DSP, 60°/60°,</t>
  </si>
  <si>
    <t>PL80A</t>
  </si>
  <si>
    <t>Bafle de instalacion para cielorraso 8", 15W, c/ transf.</t>
  </si>
  <si>
    <t>SUB708-ASII</t>
  </si>
  <si>
    <t>RCF SUBWOOFER ACTIVO 18" 1400W AMPLIFICADOR DIGITAL</t>
  </si>
  <si>
    <t>TT08-A</t>
  </si>
  <si>
    <t>Bafle /Monitor Activo, 8"+Dr2", 750W, 90x60, 128db,</t>
  </si>
  <si>
    <t>15420038</t>
  </si>
  <si>
    <t>MEMBRANA DI RIC CX10N251 8 OHM DRIVER</t>
  </si>
  <si>
    <t>21111230</t>
  </si>
  <si>
    <t>Altoparlante LF15G301 4-Ohm ART705-AS</t>
  </si>
  <si>
    <t>22110280</t>
  </si>
  <si>
    <t>POWER MODULE ICEPOWER 250A</t>
  </si>
  <si>
    <t>22110281</t>
  </si>
  <si>
    <t>POWER MODULE ICEPOWER 500A</t>
  </si>
  <si>
    <t>23020863</t>
  </si>
  <si>
    <t>ASSIEME C.S. INPUT T22-A</t>
  </si>
  <si>
    <t>23020864</t>
  </si>
  <si>
    <t>ASSIEME C.S. POWER SUPPLY T22-A</t>
  </si>
  <si>
    <t>23020871</t>
  </si>
  <si>
    <t>ASSIEME C.S. POWER SUPL TTL33-A</t>
  </si>
  <si>
    <t>23020877</t>
  </si>
  <si>
    <t>ASSIEME C.S. INPUT TTS28-A</t>
  </si>
  <si>
    <t>23021055</t>
  </si>
  <si>
    <t>Assieme C.S Input PRO-8003</t>
  </si>
  <si>
    <t>81321012</t>
  </si>
  <si>
    <t>C1P21-012B223-POTENZIOMETRO 22K</t>
  </si>
  <si>
    <t>REAL MCCOY</t>
  </si>
  <si>
    <t>U+3511B</t>
  </si>
  <si>
    <t>Pedal Wah RMC 3FL c/Caja</t>
  </si>
  <si>
    <t>RECK</t>
  </si>
  <si>
    <t>R-15</t>
  </si>
  <si>
    <t>Pack de (2) Bafles Pasivos ABS 15"+dr + (2) Microf + (4) cables</t>
  </si>
  <si>
    <t>RED PANDA</t>
  </si>
  <si>
    <t>U+4926C</t>
  </si>
  <si>
    <t xml:space="preserve">Pedal Red Panda Particle c/Caja s/n 2235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</si>
  <si>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BA-0114-00</t>
  </si>
  <si>
    <t>Parche |  14"  |  Ambassador Coated    |  Arenado  |  1 capa  |  10-mil   |  Para Tom o Tambor</t>
  </si>
  <si>
    <t>EE-1532-F1</t>
  </si>
  <si>
    <t>Fiberskyn Concert Drum 32"</t>
  </si>
  <si>
    <t>P3-0514-FD.</t>
  </si>
  <si>
    <t xml:space="preserve">Parche |  14"  |  PowerStroke 3 Fiberskyn Diplomat |  Simil Cuero  |  1 capa + 1 aro  |  7.5-mil + aro 7,5-mil  |  Reducción de Armónico  |  Para Tom _x000D_
</t>
  </si>
  <si>
    <t>P3-1024-ES</t>
  </si>
  <si>
    <t xml:space="preserve">Parche |  24"  |  PowerStroke 3 Ebony  |  Negro   |  1 capa + 1 aro  |  10-mil + aro 10-mil  |  Reducción de Armónico  |  Para Bombo frente o Resonante _x000D_
</t>
  </si>
  <si>
    <t>P3-1124-C2</t>
  </si>
  <si>
    <t xml:space="preserve">Parche |  24"  |  PowerStroke 3  |  Arenado  |  1 capa + 1 aro  |  10-mil + aro 10-mil  |  Reducción de Armónico  |  Para Bombo  (extra Falam) _x000D_
</t>
  </si>
  <si>
    <t>P3-1220-C2</t>
  </si>
  <si>
    <t xml:space="preserve">Parche |  20"  |  PowerStroke 3 Smooth White |  Blanco liso  |  1 capa + 1 aro  |  10-mil + aro 10-mil  |  Reducción de Armónico  |  Para Bombo  _x000D_
</t>
  </si>
  <si>
    <t>RE0010SS</t>
  </si>
  <si>
    <t xml:space="preserve">Parche |  10"  |  Emperor Renaissance  |  Simil Cuero  |  2 capas  | 2 x 7.5-mil  |  Para Tom o Tambor _x000D_
</t>
  </si>
  <si>
    <t>RE0014SS</t>
  </si>
  <si>
    <t xml:space="preserve">Parche |  14"  |  Emperor Renaissance  |  Simil Cuero  |  2 capas  | 2 x 7.5-mil  |  Para Tom o Tambor _x000D_
</t>
  </si>
  <si>
    <t>RE0016SS</t>
  </si>
  <si>
    <t xml:space="preserve">Parche |  16"  |  Emperor Renaissance  |  Simil Cuero  |  2 capas  | 2 x 7.5-mil  |  Para Tom  _x000D_
</t>
  </si>
  <si>
    <t>RE1022SS</t>
  </si>
  <si>
    <t xml:space="preserve">Parche |  22"  |  Emperor Renaissance  |  Simil Cuero  |  2 capas  | 2 x 7.5-mil  |  Para Bombo _x000D_
</t>
  </si>
  <si>
    <t>SA011000</t>
  </si>
  <si>
    <t xml:space="preserve">Parche |  10"  |  Ambassador Hazy   |  Transparente  |  1 capa  |  3-mil  |  Bordonero _x000D_
</t>
  </si>
  <si>
    <t>CW-1007-BV</t>
  </si>
  <si>
    <t>Cencerro |  7" |  Bravo Series  |  Metálico |  Terminación Black</t>
  </si>
  <si>
    <t>RC-P110-00</t>
  </si>
  <si>
    <t>Set Conga Madera Nat c sop central |  c Pros Series</t>
  </si>
  <si>
    <t>RC-P110-52</t>
  </si>
  <si>
    <t>Set Conga Madera Wine Red c sop central |  c Pros Series</t>
  </si>
  <si>
    <t>TA-6131-22</t>
  </si>
  <si>
    <t>Pandereta 1/2 Luna  |  08"  |  Sin Parche  |  Hilera sonajas simples  |  Interior en forma de paloma  | Color Azul</t>
  </si>
  <si>
    <t>RENEGADE GEAR</t>
  </si>
  <si>
    <t>Ren-Gear Mot.</t>
  </si>
  <si>
    <t>Correas Poly Diferentes  Motivos. (Police, Caution, Danger, High Voltage Etc.)</t>
  </si>
  <si>
    <t>REVEREND</t>
  </si>
  <si>
    <t>U+4460</t>
  </si>
  <si>
    <t xml:space="preserve">Guitarra Reverend Zack Green Z56 Verde s/n 14591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</si>
  <si>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RGBlink</t>
  </si>
  <si>
    <t>DVI</t>
  </si>
  <si>
    <t>Optional Module For VENUS X2</t>
  </si>
  <si>
    <t>HDMI</t>
  </si>
  <si>
    <t>Optional Module For VENUS X3</t>
  </si>
  <si>
    <t>LAN/Wi-Fi/HSPOT</t>
  </si>
  <si>
    <t>Optional Module For VENUS X6</t>
  </si>
  <si>
    <t>MSP203</t>
  </si>
  <si>
    <t>SDI to HDMI Convertor</t>
  </si>
  <si>
    <t>MSP204</t>
  </si>
  <si>
    <t>HDMI to SDI Convertor</t>
  </si>
  <si>
    <t>MSP214S</t>
  </si>
  <si>
    <t>HDMI/DVI to Fiber Extender Set</t>
  </si>
  <si>
    <t>MSP215-RX</t>
  </si>
  <si>
    <t>HDBaseT HDMI to Cat5e/6 Extender Set (max 100m)</t>
  </si>
  <si>
    <t>MSP215-TX</t>
  </si>
  <si>
    <t>NEW DRIVER</t>
  </si>
  <si>
    <t>1U with one 2port Linsn Sender Card Config from Front Panel</t>
  </si>
  <si>
    <t>NEW DRIVER2</t>
  </si>
  <si>
    <t>2U with two 2port Linsn Sender Card Config from Front Panel</t>
  </si>
  <si>
    <t>SDI</t>
  </si>
  <si>
    <t>Optional Module For VENUS X4</t>
  </si>
  <si>
    <t>USB</t>
  </si>
  <si>
    <t>Optional Module For VENUS X5</t>
  </si>
  <si>
    <t>VENUS X1</t>
  </si>
  <si>
    <t>1U Scaler &amp; Switcher 3rd Generation w/ 1 Standard Input Module</t>
  </si>
  <si>
    <t>VGA</t>
  </si>
  <si>
    <t>Optional Module For VENUS X1</t>
  </si>
  <si>
    <t>VSP168HD</t>
  </si>
  <si>
    <t>½ U Compact Switcher w/ SDI In, HDBaseT/Fiber Out</t>
  </si>
  <si>
    <t>VSP168S</t>
  </si>
  <si>
    <t>½ U Compact Switcher w/ SDI In</t>
  </si>
  <si>
    <t>RICKENBACKER</t>
  </si>
  <si>
    <t>C+1736</t>
  </si>
  <si>
    <t xml:space="preserve">Bajo Rickenbacker modelo 4001 (1979) White GLO c/Estuche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</si>
  <si>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C+1809</t>
  </si>
  <si>
    <t xml:space="preserve">Bajo Rickenbacker red año 1976 c/Estuche  _x000D_
 _x000D_
 _x000D_
 _x000D_
</t>
  </si>
  <si>
    <t>RIGAL</t>
  </si>
  <si>
    <t>RD-805</t>
  </si>
  <si>
    <t>LED PROJECTOR</t>
  </si>
  <si>
    <t>RIG-K</t>
  </si>
  <si>
    <t>CRB-400/TP</t>
  </si>
  <si>
    <t>Funda acolchada para Trompeta</t>
  </si>
  <si>
    <t>DPB-420/S</t>
  </si>
  <si>
    <t>Funda para Pedal de Bombo Simple</t>
  </si>
  <si>
    <t>JT401</t>
  </si>
  <si>
    <t>Soporte para Guitarra, con cuello</t>
  </si>
  <si>
    <t>RITTER</t>
  </si>
  <si>
    <t>RGP2-C/BLW</t>
  </si>
  <si>
    <t>RITTER CLA. RGP2-C/BLW</t>
  </si>
  <si>
    <t>RGP2-C/SRW</t>
  </si>
  <si>
    <t>ITTER CLA. RGP2-C/SRW</t>
  </si>
  <si>
    <t>RGP2-D/BLW</t>
  </si>
  <si>
    <t>RITTER ACU. RGP2-D/BLW</t>
  </si>
  <si>
    <t>RGP2-E/BLW</t>
  </si>
  <si>
    <t>RITTER ELE. RGP2-E/BLW</t>
  </si>
  <si>
    <t>RGP2-E/SRW</t>
  </si>
  <si>
    <t>RITTER ELE. RGP2-E/SRW</t>
  </si>
  <si>
    <t>RGS7-JR/MGB</t>
  </si>
  <si>
    <t>Funda "Session Line -  Serie 7" p/Randy Rhoads Gris c/cuero</t>
  </si>
  <si>
    <t>RIT-C</t>
  </si>
  <si>
    <t>Funda RITTER para CLASICA</t>
  </si>
  <si>
    <t>RIVER HEAD</t>
  </si>
  <si>
    <t>U+4674</t>
  </si>
  <si>
    <t xml:space="preserve">Guitarra Electrica River Head Super Strat Black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</si>
  <si>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ROADLIGHT</t>
  </si>
  <si>
    <t>BLP615-6</t>
  </si>
  <si>
    <t>Battery Led Light6X15W RGBWA+UV 6in1, con enchufe estilo argentino + PVC + Tapa fontal de metal + Manija Doble</t>
  </si>
  <si>
    <t>B21A</t>
  </si>
  <si>
    <t>Maquina de Burbujas | Trasparente | + Led RGB | 2x3w | 60w |  60w | control: auto</t>
  </si>
  <si>
    <t>B21R</t>
  </si>
  <si>
    <t>Maquina de Burbujas | Portable | c/Bat Recarg | c/Control Remoto | (sin fuente) | 60w | 4 modos de uso</t>
  </si>
  <si>
    <t>B-25</t>
  </si>
  <si>
    <t>Maquina de Burbujas y Humo | 1000w |  T:1L | Led | 6 x 3w | c/Control Remoto Inalambrico y control con cable</t>
  </si>
  <si>
    <t>F-01</t>
  </si>
  <si>
    <t>Maquina de de Humo | 1500w | |Vertic | c/led 24x3w RGB | c/DMX | c/Control Remoto Inalambrico | Indoor/Outdoor</t>
  </si>
  <si>
    <t>F-04</t>
  </si>
  <si>
    <t>Maquina de Humo | 400w | Tanque 1L | 2000cu.ff/min | c/Control por cable</t>
  </si>
  <si>
    <t>F-04R</t>
  </si>
  <si>
    <t>Maquina de Humo | 400w | Tanque 1L | 2000cu.ff/min | c/Control Inalambrico</t>
  </si>
  <si>
    <t>F-06</t>
  </si>
  <si>
    <t>Maquina de Humo | 900w | Tanque 1L | 15000cu.ff/min | c/Control Remoto</t>
  </si>
  <si>
    <t>F-06WD</t>
  </si>
  <si>
    <t>Maquina de Humo | 900w | Tanque 1L | 15000cu.ff/min | DMX | c/Control Remoto Inalambrico</t>
  </si>
  <si>
    <t>F-07WD</t>
  </si>
  <si>
    <t>Maquina de Humo | 1500w |Tanque 2L | 20000cu.ff/min | DMX | c/Control Remoto Inalambrico</t>
  </si>
  <si>
    <t>H-01</t>
  </si>
  <si>
    <t>Maquina Niebla | 900w | Tanque 2.5 L | Control por DMX, visor de LCD, caudal Variable | (Crackera) | Niebla Profesional |</t>
  </si>
  <si>
    <t>LP181</t>
  </si>
  <si>
    <t>LED PAR LIGHT, 18LED * 1W R6 G6 B6, con enchufe estilo argentino + PVC + Tapa fontal de metal + Manija Doble</t>
  </si>
  <si>
    <t>LP1812-6</t>
  </si>
  <si>
    <t>LED PAR LIGHT, 18×12 RGBWAP 6 IN 1, con enchufe estilo argentino + PVC + Tapa fontal de metal + Manija Doble</t>
  </si>
  <si>
    <t>LP1815-6</t>
  </si>
  <si>
    <t>LED PAR LIGHT ZOOM 18*15W RGBWA+UV 6 IN 1, con enchufe estilo argentino + PVC + Tapa fontal de metal + Manija Doble</t>
  </si>
  <si>
    <t>LP183</t>
  </si>
  <si>
    <t>LED PAR LIGHT, 18LED * 3W R5 G5 B5 W3, con enchufe estilo argentino + PVC + Tapa fontal de metal + Manija Doble</t>
  </si>
  <si>
    <t>LP243.</t>
  </si>
  <si>
    <t>LED PAR LIGHT, 24LED * 3W R6 G6 B6 W6, con enchufe estilo argentino + PVC + Tapa fontal de metal + Manija Doble</t>
  </si>
  <si>
    <t>LP243 Pro</t>
  </si>
  <si>
    <t>LP243 Pro 4</t>
  </si>
  <si>
    <t>LED PAR LIGHT, 24LED * 3W RGBW 4 IN 1, con enchufe estilo argentino + PVC + Tapa fontal de metal + Manija Doble</t>
  </si>
  <si>
    <t>LP710-6</t>
  </si>
  <si>
    <t>LED PAR LIGHT 7×10W(RGBWA+UV 6 IN 1), con enchufe estilo argentino + PVC + Tapa fontal de metal + Manija Doble</t>
  </si>
  <si>
    <t>MB X-C-01</t>
  </si>
  <si>
    <t>MAIN BOARD FOR X-C-01 (H-01 HAZE MACHINE)</t>
  </si>
  <si>
    <t>PLP1415-6</t>
  </si>
  <si>
    <t>IP 67 LED PAR LIGHT 14x15W RGBWA+UV 6in 1, con enchufe estilo argentino + PVC + Tapa fontal de metal + Manija Doble</t>
  </si>
  <si>
    <t>ROCK BOX</t>
  </si>
  <si>
    <t>U+2933A</t>
  </si>
  <si>
    <t>Pedal Rock Box Brown Sugar</t>
  </si>
  <si>
    <t>U+3959C</t>
  </si>
  <si>
    <t xml:space="preserve">Pedal Rock Box Baby Blues s/n 0193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</si>
  <si>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RODRIGUEZ</t>
  </si>
  <si>
    <t>RO-4CNE2</t>
  </si>
  <si>
    <t>Guit. Elect. Acust. RO-4CNE2, Natural, Eq. 4 Band. D'addario Strings, Cut. T: Pino, C y F: Caoba</t>
  </si>
  <si>
    <t>ROLAND</t>
  </si>
  <si>
    <t>APC-33</t>
  </si>
  <si>
    <t>SOPORTE |  Clamp para Octapad</t>
  </si>
  <si>
    <t>BP-RL-MDSCOM</t>
  </si>
  <si>
    <t>STAND P/BATERIA V-DRUM (TD17)</t>
  </si>
  <si>
    <t>BP-RL-SPD30</t>
  </si>
  <si>
    <t>Bateria Electronica | Octopad | 670 sonidos | 50 kits  | efectos | USB, MIDI</t>
  </si>
  <si>
    <t>BP-RL-TD17KV</t>
  </si>
  <si>
    <t>Bateria electronica SER: V-DRUMS</t>
  </si>
  <si>
    <t>C+1195</t>
  </si>
  <si>
    <t xml:space="preserve">Pedalera Roland Guitar Sintetizer GR-205 c/Caja y fuente s/n Z580952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</si>
  <si>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FP80BK</t>
  </si>
  <si>
    <t>Piano Digital | 88 Teclas | 128 polifonia | 372 tonos | 30 canciones |  90 ritmos | c/pedal | USB, MIDI</t>
  </si>
  <si>
    <t>KSC68SB</t>
  </si>
  <si>
    <t>Atril |  Para el  F20</t>
  </si>
  <si>
    <t>PD-RL-DP-2</t>
  </si>
  <si>
    <t>Pedal de Sustain</t>
  </si>
  <si>
    <t>S1-RL-XPS10</t>
  </si>
  <si>
    <t>ROLAND XPS-10 Sintetizador Expandible</t>
  </si>
  <si>
    <t>U+2725</t>
  </si>
  <si>
    <t>Combo Roland Cube 80X</t>
  </si>
  <si>
    <t>U+3400A</t>
  </si>
  <si>
    <t>Pedalera Sinthetizer Roland GR33 c/Cable 7 pins y fuente</t>
  </si>
  <si>
    <t>U+4990A</t>
  </si>
  <si>
    <t xml:space="preserve">Pedalera Roland GR-33 c/GK2 + fuente s/n Z049474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</si>
  <si>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U+5352B</t>
  </si>
  <si>
    <t>Combo Roland CUBE Streeet X c/Trafo s/n Z1F8990</t>
  </si>
  <si>
    <t>U+5499B</t>
  </si>
  <si>
    <t xml:space="preserve">Combo Roland JC-22 s/n 15084 _x000D_
 _x000D_
 _x000D_
 _x000D_
</t>
  </si>
  <si>
    <t>CHR-504 ROS</t>
  </si>
  <si>
    <t>Pedal Efecto | Para guitarra | Chorus analogico | Depth -Rate | Carcaza metalica</t>
  </si>
  <si>
    <t>DST-501 ROS</t>
  </si>
  <si>
    <t>Pedal Efecto | Para guitarra | Distortion | Tono - Level - Distortion | Carcaza metalica</t>
  </si>
  <si>
    <t>GC-50R</t>
  </si>
  <si>
    <t>Amplificador para Guitarra 50 watts, 12" Celestion,, Dist, 2 entra, con reverb</t>
  </si>
  <si>
    <t>GV-10</t>
  </si>
  <si>
    <t xml:space="preserve">Amplificador | Para guitarra | 10w | Parlante 5" | Distorition | 3 Eq | Entrada Plug | Salida Auriculares | Tela Vintage _x000D_
</t>
  </si>
  <si>
    <t>GV-25R</t>
  </si>
  <si>
    <t xml:space="preserve">Amplificador | Para guitarra | 25w | Parlante 8" | 2 canales Drive/Clean | Reverb | 3 Eq | Entrada Plug | Salida Auriculares | Tela Vintage _x000D_
</t>
  </si>
  <si>
    <t>G15DSP</t>
  </si>
  <si>
    <t>Amplificador p/Guit, Cubo, con DSP, 15w, 16Efect</t>
  </si>
  <si>
    <t>OVD-502 ROS</t>
  </si>
  <si>
    <t>Pedal Efecto | Para guitarra | Over Drive | Tono - Level - Gain | Carcaza metalica</t>
  </si>
  <si>
    <t>K110B</t>
  </si>
  <si>
    <t>Funda | Guitarra | Bajo | (Cuerina) | (MCX6)</t>
  </si>
  <si>
    <t>K110E</t>
  </si>
  <si>
    <t>K220BA</t>
  </si>
  <si>
    <t>Funda | Bajo Acústico | Tela de avión | (MCX6)</t>
  </si>
  <si>
    <t>K430E</t>
  </si>
  <si>
    <t>Funda | Guitarra Eléctrica super ac  | (MCx6)</t>
  </si>
  <si>
    <t>ANV-CM</t>
  </si>
  <si>
    <t>Anvil |  Para motor y accesorios | con ruedas | Nivel profesional</t>
  </si>
  <si>
    <t>BPT-05</t>
  </si>
  <si>
    <t>Transmisor Inalambrico de Cuerpo (Bodypack), para MU-626.</t>
  </si>
  <si>
    <t>RO-SPKH</t>
  </si>
  <si>
    <t xml:space="preserve">Ficha | Conector Plastico | Speakon | Cable (Hembra) en Blister de 10 unidades _x000D_
</t>
  </si>
  <si>
    <t>RPC15ML</t>
  </si>
  <si>
    <t>Pack de Bafle | Activo+Pasivo | W15" + T 1" | 2 vias |1600w | PMPO | MP3 | USB | mSD | c/ Luz de Led el bafle activo |EQ |Bluetooth |ctrl remoto |Fr. 65 Hz-18Khz | Salida Speakon 8ohms | Salida Linea</t>
  </si>
  <si>
    <t>RP12ML</t>
  </si>
  <si>
    <t>Bafle | Activo | Woofer de 12" + Tweeter de 1" | Autoamplificado de 2 vias | 1000w | PMPO | MP3 | USB | mSD | c/ Luz de Led |EQ |Bluetooth |control remoto | Gabinete plastico inyectado | Rango de Frecuencia 65Hz-18Khz | Salida Speakon 8ohms | Salida Linea</t>
  </si>
  <si>
    <t>RP15AL</t>
  </si>
  <si>
    <t>Bafle | Activo | Woofer 15" + Tw 1" | Activo 2 vias | 400w | PMPO | MP3 | USB | mSD | c/ Luz de Led | EQ | Bluetooth | Mic / AUX IN+FX | ABS | RF: 120 Hz-18Khz</t>
  </si>
  <si>
    <t>RP15AL-R</t>
  </si>
  <si>
    <t>Bafle | Activo | Bateria | Woofer 15" + Tw 1" | Activo 2 vías | 400w | PMPO | MP3 | USB | mSD | c/ Luz Led | EQ | Bluetooth | Mic / AUX IN+FX | Control remoto | Gabinete plástico inyectado | RF: 120 Hz-18Khz</t>
  </si>
  <si>
    <t>RP15AL-R.v2</t>
  </si>
  <si>
    <t>Bafle | Activo | 15" + Tw 1" | Bat. Recargable | 400w PMPO | Bluetooth | Luz de Led en parlante | EQ | Mic / AUX IN+FX | Control remoto | ABS | RF: 120 Hz-18kHz</t>
  </si>
  <si>
    <t>RP15AL.v2</t>
  </si>
  <si>
    <t>Bafle | Activo | 15" + Tw 1" | 400w PMPO | Bluetooth | Luz de Led en parlante | EQ | Mic / AUX IN+FX | Control remoto | ABS | RF: 120 Hz-18kHz</t>
  </si>
  <si>
    <t>RP15ML</t>
  </si>
  <si>
    <t>Bafle | Activo | Woofer de 15" + Tweeter de 1" | Autoamplificado de 2 vias | 1600w | PMPO | MP3 | USB | mSD | c/ Luz de Led |EQ |Bluetooth |control remoto | Gabinete plastico inyectado | Rango de Frecuencia 65Hz-18Khz | Salida Speakon 8ohms | Salida Linea</t>
  </si>
  <si>
    <t>RSEP208B</t>
  </si>
  <si>
    <t>Bafle p/Instal |POTENCIADO|2 vias|8"+Tw|2canales|2xXLR -Plug-RCA|60wRMS/4-8ohms|salida de Linea|65Hz-20Khz|C. Negro |c/Soporte</t>
  </si>
  <si>
    <t>RSE208B</t>
  </si>
  <si>
    <t>Bafle  | Pasivo | Instalaciones  |x Unidad | 2 vias | 80W rms | 8" + Tw | 8 ohm | 65Hz - 20Khz | Soporte para montaje incluido | Color Negro</t>
  </si>
  <si>
    <t>S.12</t>
  </si>
  <si>
    <t>Bafle  12" + Tw, 150w, Alfombrado</t>
  </si>
  <si>
    <t>ROTOSOUND</t>
  </si>
  <si>
    <t>ROTOSOUND R10</t>
  </si>
  <si>
    <t>NICKEL REGULAR 10 13 17 26</t>
  </si>
  <si>
    <t>R9</t>
  </si>
  <si>
    <t>Encordado p/Guit Eléctrica Roto Pinks  09 11 16 24 32 42 1º Extra</t>
  </si>
  <si>
    <t>SABINE</t>
  </si>
  <si>
    <t>STL-12</t>
  </si>
  <si>
    <t>STL-12 STEALTH AFINADOR</t>
  </si>
  <si>
    <t>CT1500</t>
  </si>
  <si>
    <t>Potencia | ST | 250w x2  | (4 ohms) | 150w x 2 | (8) 500w (bridge) | fuente toroidal | salidas speakon y bornera | 2u de rack</t>
  </si>
  <si>
    <t>CT3000</t>
  </si>
  <si>
    <t>Potencia | ST | 450w x2  |(4 ohms)  | 300w x 2 | (8) 900w (bridge) | fuente toroidal | salidas speakon y bornera | 2u de rack</t>
  </si>
  <si>
    <t>CT6000</t>
  </si>
  <si>
    <t xml:space="preserve">Potencia | ST |  900Wx2/4 | 600Wx2/8 | 1800W/br | Control de volumen por canal  |  Salida Bornera / Speakon  </t>
  </si>
  <si>
    <t>CT8000X</t>
  </si>
  <si>
    <t>Potencia | ST | 1200x2/4 |   800x2/8 |   800x2/2</t>
  </si>
  <si>
    <t>EX2400</t>
  </si>
  <si>
    <t>Potencia Profesional, 950x2/4, 650x2/8, Clase H, Fuente Toroidal,  in: XLR, out: Speakon</t>
  </si>
  <si>
    <t>EX5200</t>
  </si>
  <si>
    <t>Potencia Profesional,  2250x2/4, 1350x2/8, Clase I, Fuente Toroidal,  in: XLR, out: Speakon/Bornera</t>
  </si>
  <si>
    <t>GB4450</t>
  </si>
  <si>
    <t>Potencia 4 Canales, Clase H, Toroidal, 4 x 650/4 ohms, 4 x 450/8 ohms, link out, Bornera</t>
  </si>
  <si>
    <t>PCM18</t>
  </si>
  <si>
    <t>Potencia Clase I (Switching),2x3200w/4 ohms; 2x1800/8 ohms; 2x3900/2 ohms; 7200w Bridge,</t>
  </si>
  <si>
    <t>PCM20</t>
  </si>
  <si>
    <t>Potencia | Profesional |  Class I™ | 3500x2/4 | 2000x2/8 | 4600x2/2</t>
  </si>
  <si>
    <t>Precision18</t>
  </si>
  <si>
    <t>Potencia, Clase I, Fuente SMPS, 2x1800/8 ohms, 2x3200w/4, 2x5000/2 ohms, 10000w/Bridge</t>
  </si>
  <si>
    <t>TX1200</t>
  </si>
  <si>
    <t>Potencia | stereo | Clase D | 2 x 850w (4 ohms) 2 x 500w (8 ohms) 1700w (bridge) Fuente SMPS c/PFC | conectores (in/out) xlr | switch interruptor de red | salidas Speakon y bornera</t>
  </si>
  <si>
    <t>TX2400</t>
  </si>
  <si>
    <t>Potencia estereo Clase D, 2 x 1250w (4 ohms) 2 x 700w (8 ohms) 2500w (bridge) Fuente SMPS c/PFC, conectores (in/out) xlr, switch interruptor de red, salidas Speakon y bornera.</t>
  </si>
  <si>
    <t>TX3600</t>
  </si>
  <si>
    <t>Potencia estereo Clase D, 2 x 1750w (4 ohms) 2 x 1000w (8 ohms) 3500w (bridge) Fuente SMPS c/PFC, conectores (in/out) xlr, switch interruptor de red, salidas Speakon y bornera</t>
  </si>
  <si>
    <t>TX800</t>
  </si>
  <si>
    <t>Potencia | stereo | Clase D |  2 x 500w (4 ohms) 2 x 300w (8 ohms) 1000w (bridge) Fuente SMPS c/PFC | conectores (in/out) xlr | switch interruptor de red | salidas Speakon</t>
  </si>
  <si>
    <t>041700000000650</t>
  </si>
  <si>
    <t>CT6000-A0-MAIN MODULE (with LCD screen)</t>
  </si>
  <si>
    <t>041700000000651</t>
  </si>
  <si>
    <t>"CT6000-A1-MAIN MODULE (without LCD screen)"</t>
  </si>
  <si>
    <t>041700000000730</t>
  </si>
  <si>
    <t>CT8000X-A0-MAIN MODULE</t>
  </si>
  <si>
    <t>044200000001060</t>
  </si>
  <si>
    <t>CT8000X-A0-CONTROL MODULE</t>
  </si>
  <si>
    <t>900XL</t>
  </si>
  <si>
    <t>Potencia Profesional, 450x2/4, 310x2/8, 600x2/2, in: RCA/TRS 6.3/xlr, out: Speakon,</t>
  </si>
  <si>
    <t>SAMICK</t>
  </si>
  <si>
    <t>U+4691</t>
  </si>
  <si>
    <t xml:space="preserve">Guitarra Samick Telecaster Greg Bennet Black s/n 5110500805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</si>
  <si>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AM2SESE-N1</t>
  </si>
  <si>
    <t xml:space="preserve">Sistema inalámbrico | Airline Micro | Vincha | Batería de Lithio recargable | USB | Canal N1 _x000D_
</t>
  </si>
  <si>
    <t>AROD1200A</t>
  </si>
  <si>
    <t xml:space="preserve">Subwoofer | Activo | 12" | 700w | 45Hz-200Hz |126dB max | 19Kg | Crossover | Madera pintada _x000D_
</t>
  </si>
  <si>
    <t>AROD1500A</t>
  </si>
  <si>
    <t xml:space="preserve">Subwoofer | Activo | 15" | 1000w | 40Hz-200Hz |131dB max | 24Kg | Crossover | Madera pintada _x000D_
</t>
  </si>
  <si>
    <t>AROD412A</t>
  </si>
  <si>
    <t xml:space="preserve">Bafle Monitor | Activo | 12" Dr1" | 250w | 2 entradas | Agudos-Graves | ABS _x000D_
</t>
  </si>
  <si>
    <t>ARO6</t>
  </si>
  <si>
    <t>Bafles Instal, (par), 45w RMS, 180w Pico/ 8 ohms, 6.5"+Tw, 45Hz – 22kHz, Acc Montaje</t>
  </si>
  <si>
    <t>AURO3T</t>
  </si>
  <si>
    <t>Tweeter Pei Dome 13mm</t>
  </si>
  <si>
    <t>BM0040160A</t>
  </si>
  <si>
    <t>16MM MIC ELEMENT Capsula C03</t>
  </si>
  <si>
    <t>CG00009</t>
  </si>
  <si>
    <t>CERAMIC FILTER CAP 10.7MHZ</t>
  </si>
  <si>
    <t>CQ8</t>
  </si>
  <si>
    <t>Amplificador de Auriculares | 4 entradas 8 salidas | Salida OUT Link</t>
  </si>
  <si>
    <t>CT20</t>
  </si>
  <si>
    <t xml:space="preserve">Afinador de pinza | Cromático | A 410hz a 490hz _x000D_
</t>
  </si>
  <si>
    <t>CT260H</t>
  </si>
  <si>
    <t>Afinador | de pinza | Cromatico | Giro 360º | Display lectura Horizontal</t>
  </si>
  <si>
    <t>CT260V</t>
  </si>
  <si>
    <t xml:space="preserve">Afinador de pinza | Cromático | Giro 360º | Display lectura Vertical _x000D_
</t>
  </si>
  <si>
    <t>C05</t>
  </si>
  <si>
    <t xml:space="preserve">Micrófono | Vocal de mano | Condenser | Cardoide | Conector XLR | Estuche y pipeta incluidas _x000D_
</t>
  </si>
  <si>
    <t>C288ALLE-B</t>
  </si>
  <si>
    <t>Sistema inalámbrico | Concert 288 | UHF Diversity | Mic Mano +Vincha+Solapero | 2 Mics simultáneos | Canal B</t>
  </si>
  <si>
    <t>C288ALLE-I</t>
  </si>
  <si>
    <t>Sistema inalambrico | Concert 288 | UHF Diversity | Mic Mano +Vincha+Solapero | 2 Mics simultaneos | Canal I</t>
  </si>
  <si>
    <t>C288HQ6E-J</t>
  </si>
  <si>
    <t>Sistema inalambrico | Concert 288 | UHF Diversity | 2 Mic Mano Q6 | 2 Mics simultaneos | Canal J</t>
  </si>
  <si>
    <t>C288PRESE-B</t>
  </si>
  <si>
    <t>Sistema inalámbrico | Concert 288 | UHF Diversity | 2 Mic Vincha + 2 Solapero LM10| 2 Mics simultáneos | Canal B</t>
  </si>
  <si>
    <t>C288PROCE-B</t>
  </si>
  <si>
    <t>Sistema inalámbrico | Concert 288 | UHF Diversity | Mic Mano Q6 + Vincha SE10 piel | 2 Mics simultáneos | Canal B</t>
  </si>
  <si>
    <t>C288PROCE-H</t>
  </si>
  <si>
    <t>Sistema inalambrico | Concert 288 | UHF Diversity | Mic Mano Q6 + Vincha SE10 piel | 2 Mics simultaneos | Canal H</t>
  </si>
  <si>
    <t>C88BGTE-G</t>
  </si>
  <si>
    <t>Sistema inalambrico | Concert 88 | UHF Diversity | Instrumento | Canal G</t>
  </si>
  <si>
    <t>C88BLM5E-K</t>
  </si>
  <si>
    <t>Sistema inalámbrico | Concert 88 | UHF Diversity | Corbatero LM5 | Canal K</t>
  </si>
  <si>
    <t>C88HCL6E-A</t>
  </si>
  <si>
    <t>Sistema inalambrico | Concert 88 | UHF Diversity | de Mano Q6 | Canal A</t>
  </si>
  <si>
    <t>C88HCL6E-G</t>
  </si>
  <si>
    <t>Sistema inalambrico | Concert 88 | UHF Diversity | De Mano Q6 | Canal G</t>
  </si>
  <si>
    <t>C88HCL6E-K</t>
  </si>
  <si>
    <t>Sistema inalámbrico | Concert 88 | UHF Diversity | de Mano Q6 | Canal K</t>
  </si>
  <si>
    <t>C88VBH108E-K</t>
  </si>
  <si>
    <t>Sistema inalambrico | Concert 88 | UHF Diversity | De Camara | Mano Q8 + Corbatero LM10 |Un Mic por vez | Canal K</t>
  </si>
  <si>
    <t>C88XBCSE-G</t>
  </si>
  <si>
    <t>Sistema inalámbrico | Concert 88x | UHF Diversity | Earset  Se10 | Canal G</t>
  </si>
  <si>
    <t>C88XBCSE-K</t>
  </si>
  <si>
    <t>Sistema inalámbrico | Concert 88x | UHF Diversity | Earset  Se10 | Canal K</t>
  </si>
  <si>
    <t>DB0C0100PR</t>
  </si>
  <si>
    <t>PC BOARD</t>
  </si>
  <si>
    <t>DB0C0200PR</t>
  </si>
  <si>
    <t>PCBA W/COMPONENTS</t>
  </si>
  <si>
    <t>DB0C0300BA</t>
  </si>
  <si>
    <t>PCBA 2 (BOTTOM) REF 6</t>
  </si>
  <si>
    <t>DB0C0300PR</t>
  </si>
  <si>
    <t>PCBA #3 (BOTTOM) REF 11</t>
  </si>
  <si>
    <t>EC50BL</t>
  </si>
  <si>
    <t xml:space="preserve">Cable reemplazo | Para mic SE10/Se50/De10/DE50 | Color negro _x000D_
</t>
  </si>
  <si>
    <t>EC50TL</t>
  </si>
  <si>
    <t xml:space="preserve">Cable reemplazo | Para mic SE10/Se50/De10/DE50 | Color piel _x000D_
</t>
  </si>
  <si>
    <t>ET555B0017</t>
  </si>
  <si>
    <t>3 PIN XLR ASS'Y</t>
  </si>
  <si>
    <t>E7-HG00393</t>
  </si>
  <si>
    <t>DIAPHRAGM  RS HD</t>
  </si>
  <si>
    <t>E8-80090004</t>
  </si>
  <si>
    <t>WOOFER 5.25" 25W 4OHMS</t>
  </si>
  <si>
    <t>E8-80120014</t>
  </si>
  <si>
    <t>WOOFER 6.5" 35W 4OHMS</t>
  </si>
  <si>
    <t>E8-80130027</t>
  </si>
  <si>
    <t>WOOFER 8" 50W 4OHMS</t>
  </si>
  <si>
    <t>GOMICDIR</t>
  </si>
  <si>
    <t>GOMIC DIRECT Microfono USB ideal p/Skype/FaceTime/Youtube/etc, Noise Cancell,20Hz-20kHz, Mac/Windows</t>
  </si>
  <si>
    <t>HF00023</t>
  </si>
  <si>
    <t>ANTENNA SR5,SR55</t>
  </si>
  <si>
    <t>IC0520205200</t>
  </si>
  <si>
    <t>IC - TDA2052 7P</t>
  </si>
  <si>
    <t>IC0520729500</t>
  </si>
  <si>
    <t>IC-TDA7295 15P</t>
  </si>
  <si>
    <t>IC20 (POR UNIDAD)</t>
  </si>
  <si>
    <t>Cable | Plug-Plug | 6.6 metros | Plug Metalico | Neutrik | INDIVIDUAL</t>
  </si>
  <si>
    <t>IK0H8K0000</t>
  </si>
  <si>
    <t>SCREW FOR UPPER HOUSING</t>
  </si>
  <si>
    <t>KGRM25</t>
  </si>
  <si>
    <t>Mini Teclado Controlador Midi/USB, Graphite  Line,  25 mini teclas, Sensit, c: BK</t>
  </si>
  <si>
    <t>KGR25</t>
  </si>
  <si>
    <t>Teclado Controlador Midi/USB, Graphite  Line,  25 STD, Sensit, c: BK</t>
  </si>
  <si>
    <t>LA1132000000</t>
  </si>
  <si>
    <t>LAMP - 12VAC 15W  PROTECTION</t>
  </si>
  <si>
    <t>LM01090400F0</t>
  </si>
  <si>
    <t>Tweeter Rubicon a cinta</t>
  </si>
  <si>
    <t>LTS50</t>
  </si>
  <si>
    <t>Soporte | t/Tripode | p/LAPTOP | 3 patas | altura y angulo de mesa regulable | c:BK</t>
  </si>
  <si>
    <t>L2000</t>
  </si>
  <si>
    <t>Mixer 20 Canales, 18XLR/Linea + 2 st, 4 bus, Multiefecto, Eq Grafico, USB</t>
  </si>
  <si>
    <t>L612M</t>
  </si>
  <si>
    <t>Live! 612 Monitor Activo,12"+Dr Tit, (250+50)w, XLR/Linea, Limit, Volumen</t>
  </si>
  <si>
    <t>MC18 XLR</t>
  </si>
  <si>
    <t>Cable | XLR-XLR | 6.6 metros | Fichas Metalicas |  (unidad)</t>
  </si>
  <si>
    <t>MDR1064</t>
  </si>
  <si>
    <t>Mixer   |  Analogico  |  10 canales (6 XLR/TRS + 4 TRS) | Salida L&amp;R XLR + 2 Aux TRS | Vivo |  Eq 3b</t>
  </si>
  <si>
    <t>MDR8</t>
  </si>
  <si>
    <t>Mixer  6 canales, 2 stereo, EQ de 3 bandas, faders desli.</t>
  </si>
  <si>
    <t>MTRSPE</t>
  </si>
  <si>
    <t>Monitores de Estudio | Activo+Pasivo | 2,5" |34w | Gran resp. de graves |Botón de enc. del panel lat. y ctrol de vol. | Par |</t>
  </si>
  <si>
    <t>MTR101A</t>
  </si>
  <si>
    <t>Microfono | Condenser |  Estudio | Vintage | Cardiode | 20Hz-20kHz, c/Pop Filter</t>
  </si>
  <si>
    <t>MXP124FX</t>
  </si>
  <si>
    <t>Mixer 12ch, 4xlr+4st, DSP, Efectos, Phanton, USB</t>
  </si>
  <si>
    <t>M3A</t>
  </si>
  <si>
    <t>Mediaone 3A, Monitor Activo, (par) 15wx2, 3"+Tw25mm, parl: Copolymer</t>
  </si>
  <si>
    <t>PH60</t>
  </si>
  <si>
    <t>Auricular liviano abierto, driver:34mm, 20-18.000Hz, 32 ohms, 101db</t>
  </si>
  <si>
    <t>RESOLV50A</t>
  </si>
  <si>
    <t>Monitor de estudio activo biamplificado x par (50w + 20w) 5,25" + 1"</t>
  </si>
  <si>
    <t>RH300</t>
  </si>
  <si>
    <t xml:space="preserve">Auricular | Abierto | 40mm | 32 Ohms | 20Hz-20kHz | 106dB | Negro _x000D_
</t>
  </si>
  <si>
    <t>RH600</t>
  </si>
  <si>
    <t xml:space="preserve">Auricular | Abierto | 40mm | 40 Ohms | 20Hz-20kHz | 115dB | Negro _x000D_
</t>
  </si>
  <si>
    <t>RSXM12A</t>
  </si>
  <si>
    <t>RSXM12A ACTIVE WEDGE MONITOR</t>
  </si>
  <si>
    <t>RS15HD</t>
  </si>
  <si>
    <t>Bafle 15" +DR1,5" Tit,Resound HD, 300w-600w/8, 47Hz-19kHz, 124db, Alfombrado, Prot x lam p/Driv</t>
  </si>
  <si>
    <t>RTE2</t>
  </si>
  <si>
    <t>Auricular c/ Bluetooth, 40mm, c/ microfono, bat recarg,  compatible con smartphones y tablets</t>
  </si>
  <si>
    <t>SA4060</t>
  </si>
  <si>
    <t>4060 POTENCIA</t>
  </si>
  <si>
    <t>SA4120</t>
  </si>
  <si>
    <t>Potencia p/instalacion, 4x120w</t>
  </si>
  <si>
    <t>S-COM4</t>
  </si>
  <si>
    <t>Compressor/Limitador /Expansor/Gate, 4 Canales,</t>
  </si>
  <si>
    <t>SD3I</t>
  </si>
  <si>
    <t>Monitores Multimedia,  Studio Dock, Activo, 3"+25mm, 15W, USB, iPod dock (PAR)</t>
  </si>
  <si>
    <t>S-EQ</t>
  </si>
  <si>
    <t>Equalizador grafico | mini | Stereo 7 bandas</t>
  </si>
  <si>
    <t>Servo120</t>
  </si>
  <si>
    <t>Potencia de Estudio 60+60/4, 50+50/8, 1URack, Traf Toroidal</t>
  </si>
  <si>
    <t>Servo200</t>
  </si>
  <si>
    <t>Potencia de Estudio, AB, 100+100/4, 66+66/8, 2U</t>
  </si>
  <si>
    <t>Servo300</t>
  </si>
  <si>
    <t>Potencia de Estudio, 150+150/4, 100+100/8, 2U</t>
  </si>
  <si>
    <t>Servo600</t>
  </si>
  <si>
    <t>Potencia de Estudio, 300+300/4; 225+225/8</t>
  </si>
  <si>
    <t>SG00005</t>
  </si>
  <si>
    <t>SMD IC BA10393F SR5,SR55,ST5,HT5</t>
  </si>
  <si>
    <t>SG00006</t>
  </si>
  <si>
    <t>SMD IC LA1145M SR5,SR55</t>
  </si>
  <si>
    <t>SG00021</t>
  </si>
  <si>
    <t>SMD IC NJM2068M-TE1 (LM833D) SR5,SR55,ST5,HT5</t>
  </si>
  <si>
    <t>SG00045</t>
  </si>
  <si>
    <t>SMD IC BU4081FB</t>
  </si>
  <si>
    <t>SG00048</t>
  </si>
  <si>
    <t>SMD IC HCF4027B</t>
  </si>
  <si>
    <t>SG00052</t>
  </si>
  <si>
    <t>SMD IC BA4425F/IC6</t>
  </si>
  <si>
    <t>SG00055</t>
  </si>
  <si>
    <t>SMD IC NE571D (SA571D)</t>
  </si>
  <si>
    <t>SG00116</t>
  </si>
  <si>
    <t>SMD IC BA10339FV E2</t>
  </si>
  <si>
    <t>SM4U</t>
  </si>
  <si>
    <t>MEDIATRACK 4CHUSB RKMNT MIXER</t>
  </si>
  <si>
    <t>SP1430S</t>
  </si>
  <si>
    <t>Cable para Bafle, 10 m, conectores Speakon-Speakon</t>
  </si>
  <si>
    <t>SUPREME-Q6</t>
  </si>
  <si>
    <t>Microf dinam vocal y de instr, hyper, c/Cable XLR</t>
  </si>
  <si>
    <t>SWXSL4</t>
  </si>
  <si>
    <t>VLXLT ECM44    1 ANT INALAMBRICO CORBATERO</t>
  </si>
  <si>
    <t>SW0900000005</t>
  </si>
  <si>
    <t>SWITCH - POWER</t>
  </si>
  <si>
    <t>SXD3000</t>
  </si>
  <si>
    <t>Potencia AB c/DSP, 450+450/4; 300+300/8, crosover, filtro, EQ, Limitador, Delay</t>
  </si>
  <si>
    <t>SXD5000</t>
  </si>
  <si>
    <t>Potencia H c/DSP, 750+750/4; 500+500/8, crosover, filtro, EQ, Limitador, Delay</t>
  </si>
  <si>
    <t>SX1200</t>
  </si>
  <si>
    <t>Potencia AB, 450+450/4,300+300/8, 600+600/2,  fans var, entrada XLR, 2u</t>
  </si>
  <si>
    <t>SX1800</t>
  </si>
  <si>
    <t>Potencia AB, 600+600/4, 400+400/8, 900+900/2, fans var, entrada XLR, 2u</t>
  </si>
  <si>
    <t>SX2400</t>
  </si>
  <si>
    <t>Potencia | H, 750+750/4, 550+550/8, 1200+1200/2 |  fans var, entrada XLR, 2u</t>
  </si>
  <si>
    <t>SX2800</t>
  </si>
  <si>
    <t>Potencia | H, 900+900/4, 700+700/8, 1400+1400/2 | fans var, entrada XLR, 2u</t>
  </si>
  <si>
    <t>SYTAX300</t>
  </si>
  <si>
    <t>Transmisor Adaptador  | AIRLINE SYNTH | UHF | p/Microfono de mano | t/Plug On | XLR</t>
  </si>
  <si>
    <t>SZ480</t>
  </si>
  <si>
    <t>Potencia p/instalacion, 4 canales , 4x120/4, 4x80/8, 70-100volt</t>
  </si>
  <si>
    <t>S309003018C0</t>
  </si>
  <si>
    <t>Switch-Power</t>
  </si>
  <si>
    <t>TCM3</t>
  </si>
  <si>
    <t>Modulo CD/MP3 y Radio, para ZM125/ZM75</t>
  </si>
  <si>
    <t>TR0204009350</t>
  </si>
  <si>
    <t>TR PNP 2SA935</t>
  </si>
  <si>
    <t>ULRX01</t>
  </si>
  <si>
    <t>CRISTAL</t>
  </si>
  <si>
    <t>ULRX02</t>
  </si>
  <si>
    <t>ULRX03</t>
  </si>
  <si>
    <t>ULRX04</t>
  </si>
  <si>
    <t>ULRX05</t>
  </si>
  <si>
    <t>ULRX06</t>
  </si>
  <si>
    <t>ULTX01</t>
  </si>
  <si>
    <t>ULTX02</t>
  </si>
  <si>
    <t>ULTX03</t>
  </si>
  <si>
    <t>ULTX04</t>
  </si>
  <si>
    <t>ULTX05</t>
  </si>
  <si>
    <t>ULTX06</t>
  </si>
  <si>
    <t>VLX-ATM</t>
  </si>
  <si>
    <t>VLX-ATM PRO8 INALAMBRICO VINCHA</t>
  </si>
  <si>
    <t>XML410</t>
  </si>
  <si>
    <t>Consola Potenciada, 6ch xlr/400w, 2x200w/4oh, "D", DSP 24b Stereo100 preset, Eq Graf 7bd</t>
  </si>
  <si>
    <t>XML610</t>
  </si>
  <si>
    <t>Consola Potenciada, 12ch, 8 xlr/600w, 2 x300w/4oh, "D", DSP 24b Stereo100 preset, Eq Graf 7bd</t>
  </si>
  <si>
    <t>XML910</t>
  </si>
  <si>
    <t>Consola Potenciada, 12ch,8 xlr/900w, 2 x450w/4oh, "D", DSP 24b Stereo100 preset, Eq Graf 7bd</t>
  </si>
  <si>
    <t>XPD1BDE5</t>
  </si>
  <si>
    <t>Sistema Inalambrico | Digital | Earset c:piel + body + receptor pendrive USB  | 2.4GHz | compatible c/Mac y PC</t>
  </si>
  <si>
    <t>XPD1HQ6</t>
  </si>
  <si>
    <t>Sistema Inalambrico | Digital | Transmisor de mano + receptor pendrive USB | 2.4GHz | compatible c/Mac y PC</t>
  </si>
  <si>
    <t>XPD2HQ6</t>
  </si>
  <si>
    <t xml:space="preserve">Sistema Inalambrico | Digital | Transmisor de mano Q6 + receptor pendrive USB | 2.4GHz | Compatible celulares | Salida auriculares _x000D_
</t>
  </si>
  <si>
    <t>XPESC</t>
  </si>
  <si>
    <t>Bafle Monitor | Expedition | Activo | c/bat recargable (hasta 20hs de uso) 30w | 6"+1"Bluetooth | USB | Aux in</t>
  </si>
  <si>
    <t>XPESCP</t>
  </si>
  <si>
    <t>Bafle Portatil | Expedition | Recargable 20hs | Bluetooth | 2 vias | 6"+ Dr 1" | 50W |  2ch | Puerto USB para inalámbricos Samson XPD series</t>
  </si>
  <si>
    <t>XP115A</t>
  </si>
  <si>
    <t xml:space="preserve">Bafle | Expedition | Bafle Monitor | Activo | 2 vias | 15"+Dr1" | 500W | inXLR/outXLR _x000D_
</t>
  </si>
  <si>
    <t>XP208W</t>
  </si>
  <si>
    <t>Bafle Portatil | Expedition | Recargable + Mic Inalambr | c/Bluetooth |  8"+ Tw 1" | 200W | 4 CH | XLR | Eq 2 bandas |EFX | 2 puertos USB exclusivos para inalamb XDP</t>
  </si>
  <si>
    <t>XP25i</t>
  </si>
  <si>
    <t>Megafono, 5", 25w, microf t/Motorola, dock Ipod, entr linea, recarg, aut hasta 4Horas, correa</t>
  </si>
  <si>
    <t>XP308i</t>
  </si>
  <si>
    <t>EXPEDITION, Sist. de Sonido Portable, Consola 2x150w,4xlr+4st,dock IPOD,  2 Bafl 8"+dr</t>
  </si>
  <si>
    <t>Z45</t>
  </si>
  <si>
    <t>Auricular | p/estudio |     ideal p/grab/mezcla | circumaural | cerrado | 15-22kHz | rotac 90º | cable desmontable</t>
  </si>
  <si>
    <t>Z55</t>
  </si>
  <si>
    <t>Auricular | Profesional  | ideal p/grab/mezcla | circumaural | cerrado | 10-25kHz | rotac 90º | cable desmontable</t>
  </si>
  <si>
    <t>1-MI00617</t>
  </si>
  <si>
    <t>Divisor de Cristal</t>
  </si>
  <si>
    <t>1-SC00075</t>
  </si>
  <si>
    <t>CRISTAL  Quartz 76.000 mhz</t>
  </si>
  <si>
    <t>1-SC00077</t>
  </si>
  <si>
    <t>CRISTAL  Quartz 76.840 mhz</t>
  </si>
  <si>
    <t>10T202A</t>
  </si>
  <si>
    <t>130168</t>
  </si>
  <si>
    <t>HM40 MIC HOLDER ONLY</t>
  </si>
  <si>
    <t>190627</t>
  </si>
  <si>
    <t>CRISTAL  TX ch.0</t>
  </si>
  <si>
    <t>190628</t>
  </si>
  <si>
    <t>CRISTAL  TX ch.1</t>
  </si>
  <si>
    <t>190629</t>
  </si>
  <si>
    <t>CRISTAL  TX ch.2</t>
  </si>
  <si>
    <t>190630</t>
  </si>
  <si>
    <t>CRISTAL  TX ch.3</t>
  </si>
  <si>
    <t>190632</t>
  </si>
  <si>
    <t>CRISTAL  TX ch.5</t>
  </si>
  <si>
    <t>190633</t>
  </si>
  <si>
    <t>CRISTAL  TX ch.6</t>
  </si>
  <si>
    <t>190634</t>
  </si>
  <si>
    <t>CRISTAL  TX ch.7</t>
  </si>
  <si>
    <t>190635</t>
  </si>
  <si>
    <t>CRISTAL  TX ch.8</t>
  </si>
  <si>
    <t>190636</t>
  </si>
  <si>
    <t>CRISTAL  TX ch.9</t>
  </si>
  <si>
    <t>190637</t>
  </si>
  <si>
    <t>CRISTAL  TX ch.10</t>
  </si>
  <si>
    <t>190638</t>
  </si>
  <si>
    <t>CRISTAL  TX ch.11</t>
  </si>
  <si>
    <t>190640</t>
  </si>
  <si>
    <t>CRISTAL  TX ch.13</t>
  </si>
  <si>
    <t>191000</t>
  </si>
  <si>
    <t>CRISTAL  RX ch.00</t>
  </si>
  <si>
    <t>191001</t>
  </si>
  <si>
    <t>CRISTAL  62,9666MHZ</t>
  </si>
  <si>
    <t>191002</t>
  </si>
  <si>
    <t>CRISTAL  56,9667MHZ</t>
  </si>
  <si>
    <t>191003</t>
  </si>
  <si>
    <t>CRISTAL RX ch. 03</t>
  </si>
  <si>
    <t>191005</t>
  </si>
  <si>
    <t>CRISTAL  190,60MHZ</t>
  </si>
  <si>
    <t>191006</t>
  </si>
  <si>
    <t>CRISTAL RX ch. 06</t>
  </si>
  <si>
    <t>191007</t>
  </si>
  <si>
    <t>CRISTAL RX ch. 07</t>
  </si>
  <si>
    <t>191008</t>
  </si>
  <si>
    <t>CRISTAL RX ch. 08</t>
  </si>
  <si>
    <t>191009</t>
  </si>
  <si>
    <t>CRISTAL RX ch. 09</t>
  </si>
  <si>
    <t>191010</t>
  </si>
  <si>
    <t>CRISTAL  202,20MHZ  CH:10</t>
  </si>
  <si>
    <t>191012</t>
  </si>
  <si>
    <t>CRISTAL RX ch. 12</t>
  </si>
  <si>
    <t>191018</t>
  </si>
  <si>
    <t>CRISTAL RX ch. 18</t>
  </si>
  <si>
    <t>191019</t>
  </si>
  <si>
    <t>CRISTAL RX ch. 19</t>
  </si>
  <si>
    <t>191020</t>
  </si>
  <si>
    <t>CRISTAL RX ch. 20</t>
  </si>
  <si>
    <t>191021</t>
  </si>
  <si>
    <t>CRISTAL RX ch. 21</t>
  </si>
  <si>
    <t>191022</t>
  </si>
  <si>
    <t>CRISTAL RX ch. 22</t>
  </si>
  <si>
    <t>191023</t>
  </si>
  <si>
    <t>CRISTAL RX ch. 23</t>
  </si>
  <si>
    <t>191025</t>
  </si>
  <si>
    <t>CRISTAL RX ch. 25</t>
  </si>
  <si>
    <t>191026</t>
  </si>
  <si>
    <t>CRISTAL RX ch. 26</t>
  </si>
  <si>
    <t>191027</t>
  </si>
  <si>
    <t>CRISTAL RX ch. 27</t>
  </si>
  <si>
    <t>192008</t>
  </si>
  <si>
    <t>CRISTAL TX ch. 08</t>
  </si>
  <si>
    <t>192021</t>
  </si>
  <si>
    <t>CRISTAL TX ch. 21</t>
  </si>
  <si>
    <t>192027</t>
  </si>
  <si>
    <t>CRISTAL TX ch. 27</t>
  </si>
  <si>
    <t>2T181A</t>
  </si>
  <si>
    <t>277VSHQ7-U34</t>
  </si>
  <si>
    <t>Sistema inalambrico | Concert 277 | UHF Diversity | 2 Mic. Mano Q7 | 2 Mics simultaneos | Canal 3 y 4</t>
  </si>
  <si>
    <t>277VSHQ7-U56</t>
  </si>
  <si>
    <t xml:space="preserve">Sistema inalámbrico | Concert 277 | UHF Diversity | 2 Mic. Mano Q7 | 2 Mics simultáneos | Canal 5 y 6 _x000D_
</t>
  </si>
  <si>
    <t>300127</t>
  </si>
  <si>
    <t>VR 10KB VOLUME (2500, 5500A)</t>
  </si>
  <si>
    <t>300277</t>
  </si>
  <si>
    <t>VR 50KA*2*SW (2500)</t>
  </si>
  <si>
    <t>300278</t>
  </si>
  <si>
    <t>VR 100KB (2500, 5500A)</t>
  </si>
  <si>
    <t>300279</t>
  </si>
  <si>
    <t>VR 100KB SLIDE W/LED</t>
  </si>
  <si>
    <t>304146</t>
  </si>
  <si>
    <t>IC TA7317P TOSHIBA (5000, 3500A)</t>
  </si>
  <si>
    <t>304181</t>
  </si>
  <si>
    <t>PCBA EQUALIZER</t>
  </si>
  <si>
    <t>304308</t>
  </si>
  <si>
    <t>TR NPN 2SB1429/2SA1943 (SX2400)</t>
  </si>
  <si>
    <t>3-10HX150</t>
  </si>
  <si>
    <t>10" Driver Hydrive 210 Combo</t>
  </si>
  <si>
    <t>3-10HX250</t>
  </si>
  <si>
    <t>10" Driver for Hydrive 410/810</t>
  </si>
  <si>
    <t>3-10TP8</t>
  </si>
  <si>
    <t>10" Driver for 1410/410TP</t>
  </si>
  <si>
    <t>3-15HX300</t>
  </si>
  <si>
    <t>15" Driver for Hydrive 115</t>
  </si>
  <si>
    <t>3-15HX500</t>
  </si>
  <si>
    <t>3-15TP8</t>
  </si>
  <si>
    <t>10" Driver 115TP/2115 BEF 1/95</t>
  </si>
  <si>
    <t>3-15XL8</t>
  </si>
  <si>
    <t>10" Driver 115XL/215XL/1155</t>
  </si>
  <si>
    <t>360015</t>
  </si>
  <si>
    <t>JACK - MONO</t>
  </si>
  <si>
    <t>360016</t>
  </si>
  <si>
    <t>JACK - STEREO</t>
  </si>
  <si>
    <t>370003</t>
  </si>
  <si>
    <t>SPEAKER 15"</t>
  </si>
  <si>
    <t>370169</t>
  </si>
  <si>
    <t>PCBA - MAIN</t>
  </si>
  <si>
    <t>370170</t>
  </si>
  <si>
    <t>370321</t>
  </si>
  <si>
    <t>PCBA - 1 SET OF BOARDS</t>
  </si>
  <si>
    <t>370382</t>
  </si>
  <si>
    <t>370516</t>
  </si>
  <si>
    <t>JACK - HSJ-064-03AA</t>
  </si>
  <si>
    <t>370517</t>
  </si>
  <si>
    <t>JACK - HSJ-064-03C</t>
  </si>
  <si>
    <t>380014</t>
  </si>
  <si>
    <t>VR 50KB (2500)</t>
  </si>
  <si>
    <t>423297</t>
  </si>
  <si>
    <t>TR NPN KTC3198/2SC3198/2SC1815</t>
  </si>
  <si>
    <t>423307</t>
  </si>
  <si>
    <t>VR 20KA EVU F2L FL3 A24</t>
  </si>
  <si>
    <t>430154</t>
  </si>
  <si>
    <t>TR PNP KTA1023/2SA965Y (1200A)</t>
  </si>
  <si>
    <t>470077</t>
  </si>
  <si>
    <t>FET N-CH 2SK215 HITACHI</t>
  </si>
  <si>
    <t>470078</t>
  </si>
  <si>
    <t>FET P-CH 2SJ78 HITACHI</t>
  </si>
  <si>
    <t>470095</t>
  </si>
  <si>
    <t>JACK COMBINATION</t>
  </si>
  <si>
    <t>470096</t>
  </si>
  <si>
    <t>JACK SPEAKON</t>
  </si>
  <si>
    <t>470186</t>
  </si>
  <si>
    <t>SWITCH POWER (C1350AT) ARCO</t>
  </si>
  <si>
    <t>470192</t>
  </si>
  <si>
    <t>TR NPN 2SC3856</t>
  </si>
  <si>
    <t>470194</t>
  </si>
  <si>
    <t>C4370</t>
  </si>
  <si>
    <t>470200</t>
  </si>
  <si>
    <t>TR PNP 2SA1492</t>
  </si>
  <si>
    <t>470205</t>
  </si>
  <si>
    <t>VR  VOLUME 10KA</t>
  </si>
  <si>
    <t>470221</t>
  </si>
  <si>
    <t>TR NPN 2SC3264</t>
  </si>
  <si>
    <t>470222</t>
  </si>
  <si>
    <t>Tr PNP 25A1295</t>
  </si>
  <si>
    <t>470320</t>
  </si>
  <si>
    <t>TR NPN MJE15032</t>
  </si>
  <si>
    <t>470321</t>
  </si>
  <si>
    <t>TR PNP MJE15033</t>
  </si>
  <si>
    <t>480228</t>
  </si>
  <si>
    <t>RESISTOR CE 0.47 5W J AXIAL</t>
  </si>
  <si>
    <t>480229</t>
  </si>
  <si>
    <t>Resistor 0.47 5w jt radial</t>
  </si>
  <si>
    <t>480368</t>
  </si>
  <si>
    <t>VR EVU F2L FL3 A14 10KA</t>
  </si>
  <si>
    <t>480370</t>
  </si>
  <si>
    <t>VR EVU F3L FL3 B54 50KB CC</t>
  </si>
  <si>
    <t>480371</t>
  </si>
  <si>
    <t>VR 20KG CC EVU F3L FL3 G24</t>
  </si>
  <si>
    <t>480373</t>
  </si>
  <si>
    <t>VR 20KZY EVU JFN FL3 24Y</t>
  </si>
  <si>
    <t>480375</t>
  </si>
  <si>
    <t>VR RK14K124030713A 10KAX2</t>
  </si>
  <si>
    <t>480376</t>
  </si>
  <si>
    <t>VR VOLUME 50KBX2</t>
  </si>
  <si>
    <t>480377</t>
  </si>
  <si>
    <t>VR 100KW RS20111C600312W</t>
  </si>
  <si>
    <t>480384</t>
  </si>
  <si>
    <t>XLR JACK (F) 3P (E203A0040N)</t>
  </si>
  <si>
    <t>492085</t>
  </si>
  <si>
    <t>IC STK4038II</t>
  </si>
  <si>
    <t>5T190A</t>
  </si>
  <si>
    <t>5483250</t>
  </si>
  <si>
    <t>STAGE-33 (SOLAPERO) INALAM. 2 ANTENAS</t>
  </si>
  <si>
    <t>5484500</t>
  </si>
  <si>
    <t>UHF SERIES ONE PRO35 INALAMBRICO VIENTOS</t>
  </si>
  <si>
    <t>5484700</t>
  </si>
  <si>
    <t>SYNTH32  QMIC  2 ANT INALAMBRICO MANO</t>
  </si>
  <si>
    <t>5484710</t>
  </si>
  <si>
    <t>ZZ, Synth 32 QV Headset,Sist Micr Inalam,  Vincha, 32 frec. conmut, XLR-1/"</t>
  </si>
  <si>
    <t>5486000</t>
  </si>
  <si>
    <t>UHF Airline HANDHELD SYS adaptador</t>
  </si>
  <si>
    <t>5486005</t>
  </si>
  <si>
    <t>UHF Airline HANDHELD SYS adaptador CHN 5</t>
  </si>
  <si>
    <t>5486021</t>
  </si>
  <si>
    <t>UHF Airline S.ONE,TD, HANDHELD Adap CH 1</t>
  </si>
  <si>
    <t>5488426</t>
  </si>
  <si>
    <t>Stage 5, GC CH26, SR5/ST5, Sist. para instrumento VHF 1 antena</t>
  </si>
  <si>
    <t>5489019</t>
  </si>
  <si>
    <t xml:space="preserve">Sistema inalámbrico | Stage 55 | VHF | De Mano Q7 | Canal 19 _x000D_
</t>
  </si>
  <si>
    <t>5489325</t>
  </si>
  <si>
    <t xml:space="preserve">Sistema inalámbrico | Stage 55 | VHF | Corbatero LM5 | Canal 25 _x000D_
</t>
  </si>
  <si>
    <t>5489422</t>
  </si>
  <si>
    <t>Stage 55, GC CH22, SR55/ST5, Sist. para instrumento VHF 2 antenas</t>
  </si>
  <si>
    <t>55VSCSE-00</t>
  </si>
  <si>
    <t>Sistema inalambrico | Stage 55 | VHF | Vincha SE10 Color piel | Canal 00</t>
  </si>
  <si>
    <t>55VSCSE-18</t>
  </si>
  <si>
    <t>Sistema inalambrico | Stage 55 | VHF | Vincha SE10 Color piel | Canal 18</t>
  </si>
  <si>
    <t>55VSHQ7E-18</t>
  </si>
  <si>
    <t>Sistema inalambrico | Stage 55 | VHF | de Mano Q7 | Canal 18</t>
  </si>
  <si>
    <t>55VSHQ7E-20</t>
  </si>
  <si>
    <t>Sistema inalambrico | Stage 55 | VHF | de Mano Q7 | Canal 20</t>
  </si>
  <si>
    <t>7AVSCEE-N1</t>
  </si>
  <si>
    <t>AirLine 77 Sist Inal UHF t/Vincha, True Diversity, CR77 + AH1HS (642.375 MHz)</t>
  </si>
  <si>
    <t>7-BVIKP1010B</t>
  </si>
  <si>
    <t>IC - BVIKP1010B</t>
  </si>
  <si>
    <t>7-CAS10LK01SZ</t>
  </si>
  <si>
    <t>TWEETER - 1" 20w 8 ohm</t>
  </si>
  <si>
    <t>7-CVIIRFB31N20D</t>
  </si>
  <si>
    <t>TR MOSFET IRFB31N20D</t>
  </si>
  <si>
    <t>7-CVIIRS2092S</t>
  </si>
  <si>
    <t>IC - IRS2092S</t>
  </si>
  <si>
    <t>7-CVIIRS2153</t>
  </si>
  <si>
    <t>IC - IRS2153</t>
  </si>
  <si>
    <t>7-CVIL6598</t>
  </si>
  <si>
    <t>IC - L6598 16P</t>
  </si>
  <si>
    <t>7-CVISTW20NM60</t>
  </si>
  <si>
    <t>TR MOSFET N-CH STW20NM60</t>
  </si>
  <si>
    <t>7-CVITDA8950TH</t>
  </si>
  <si>
    <t>IC - TDA8950TH</t>
  </si>
  <si>
    <t>7-CVIVIPER22A</t>
  </si>
  <si>
    <t>IC - VIPER 22A</t>
  </si>
  <si>
    <t>7-CVTKTA1268BLA</t>
  </si>
  <si>
    <t>TR PNP KTA1268BL</t>
  </si>
  <si>
    <t>7-CVT2SC2655</t>
  </si>
  <si>
    <t>TR PNP CVT2SC2655</t>
  </si>
  <si>
    <t>7-HK15944</t>
  </si>
  <si>
    <t xml:space="preserve">PCBA - AMP/POWER SUPPLY (SMPS) _x000D_
 _x000D_
</t>
  </si>
  <si>
    <t>7-HK16006</t>
  </si>
  <si>
    <t xml:space="preserve">PCBA - AMP/POWER SUPPLY (SMPS) _x000D_
 _x000D_
 _x000D_
</t>
  </si>
  <si>
    <t>7-HVTKTC3198YT</t>
  </si>
  <si>
    <t>TR KTC3198YT</t>
  </si>
  <si>
    <t>7-POPTY-2M</t>
  </si>
  <si>
    <t>PCBA - DSP</t>
  </si>
  <si>
    <t>7-POP800013B</t>
  </si>
  <si>
    <t>PCBA - MIXER ASS'Y</t>
  </si>
  <si>
    <t>7-POP800014B</t>
  </si>
  <si>
    <t>PCBA - SW POWER ASS'Y (SMPS)</t>
  </si>
  <si>
    <t>7-POP800015B</t>
  </si>
  <si>
    <t>PCBA - AMP ASS'Y</t>
  </si>
  <si>
    <t>7-POP800016B</t>
  </si>
  <si>
    <t>PCBA - IPOD PCB MANUAL ASS'Y</t>
  </si>
  <si>
    <t>7-POP80008C</t>
  </si>
  <si>
    <t>PCBA - POWER ASS'Y</t>
  </si>
  <si>
    <t>7-SB00363</t>
  </si>
  <si>
    <t xml:space="preserve">TR MOSFET  AOT8N50(TO220) _x000D_
 _x000D_
</t>
  </si>
  <si>
    <t>7-SD00449</t>
  </si>
  <si>
    <t xml:space="preserve">IC TDA8954J _x000D_
 _x000D_
 _x000D_
 _x000D_
</t>
  </si>
  <si>
    <t>7-SG00495</t>
  </si>
  <si>
    <t xml:space="preserve">IC SM IR2156SPBF _x000D_
</t>
  </si>
  <si>
    <t>7-SG01003</t>
  </si>
  <si>
    <t xml:space="preserve">IC SM TAS5630BDKDR _x000D_
</t>
  </si>
  <si>
    <t>7-416-XP308I350</t>
  </si>
  <si>
    <t>TR NPN KTN2222A</t>
  </si>
  <si>
    <t>7-416-XP308I351</t>
  </si>
  <si>
    <t>TR STP11NM60FP</t>
  </si>
  <si>
    <t>7-416-XP308I352</t>
  </si>
  <si>
    <t>TR MOSFET N-CH AP01L60J 3P</t>
  </si>
  <si>
    <t>7-416-XP308I354</t>
  </si>
  <si>
    <t>TR NPN KRC105M</t>
  </si>
  <si>
    <t>7-417-SZ480-798</t>
  </si>
  <si>
    <t>IC TDA8920BTH 24P (SZ240, SZ480)</t>
  </si>
  <si>
    <t>7-417-XP308I930</t>
  </si>
  <si>
    <t>IC VIPER22A 8DIP</t>
  </si>
  <si>
    <t>7-418-L2400-678</t>
  </si>
  <si>
    <t>VR - A10KX2 FADER STEREO</t>
  </si>
  <si>
    <t>7-418-L2400-679</t>
  </si>
  <si>
    <t>VR - A10K FADER MONO</t>
  </si>
  <si>
    <t>7-420-HCA120-</t>
  </si>
  <si>
    <t>TERMINAL - BLACK (3P)</t>
  </si>
  <si>
    <t>7-420-SZ480-279</t>
  </si>
  <si>
    <t>TERMINA - BLOCK (F)</t>
  </si>
  <si>
    <t>7-420-SZ480-280</t>
  </si>
  <si>
    <t>TERMINA - BLOCK</t>
  </si>
  <si>
    <t>77SHQ7E-N6</t>
  </si>
  <si>
    <t>CR77/SH7/Q7 Concert Line 77, Sist Inalambrico.UHF, Div, de mano</t>
  </si>
  <si>
    <t>77SHQ7E-U2</t>
  </si>
  <si>
    <t>CR77/HT7Q7 Concert Line 77, Sist Inalambrico.UHF, Div, de mano,  801.875MHz</t>
  </si>
  <si>
    <t>77VSCSE-U1</t>
  </si>
  <si>
    <t>CR77/SE10TX Concert Line 77, Sist Inalambrico.UHF, Div, Vincha (C:piel)</t>
  </si>
  <si>
    <t>7-704-L20008256</t>
  </si>
  <si>
    <t>PCBA - MASTER ASS'Y</t>
  </si>
  <si>
    <t>7-704-L32007552</t>
  </si>
  <si>
    <t>PCBA - INPUT ASS'Y</t>
  </si>
  <si>
    <t>7-704-L32007553</t>
  </si>
  <si>
    <t>PCBA - OUTPUT ASS'Y</t>
  </si>
  <si>
    <t>7-704-L32007554</t>
  </si>
  <si>
    <t>PCBA - USB ASS'Y</t>
  </si>
  <si>
    <t>7-704-L32007555</t>
  </si>
  <si>
    <t>PCBA - CPU ASS'Y</t>
  </si>
  <si>
    <t>7-704-L32007556</t>
  </si>
  <si>
    <t>7-704-L32007557</t>
  </si>
  <si>
    <t>PCBA - MONO ASS'Y</t>
  </si>
  <si>
    <t>7-704-L32007558</t>
  </si>
  <si>
    <t>7-704-L32007559</t>
  </si>
  <si>
    <t>PCBA - PHONE ASS'Y</t>
  </si>
  <si>
    <t>7-704-L32007560</t>
  </si>
  <si>
    <t>PCBA - MIC ASS'Y</t>
  </si>
  <si>
    <t>7-704-SX3200-6219</t>
  </si>
  <si>
    <t xml:space="preserve">PCBA - AMP ASS'Y _x000D_
 _x000D_
 _x000D_
 _x000D_
 _x000D_
</t>
  </si>
  <si>
    <t>7-704-SZ2406779</t>
  </si>
  <si>
    <t>7-704-XM9105044</t>
  </si>
  <si>
    <t>PCBA - DSP MODULE (EXL250)</t>
  </si>
  <si>
    <t>7-704XP308I8285</t>
  </si>
  <si>
    <t>7-704XP308I8286</t>
  </si>
  <si>
    <t>PCBA - AMPLIFIER / POWER SUPPLY</t>
  </si>
  <si>
    <t>8-AURO3</t>
  </si>
  <si>
    <t>WOOFER 3.5"</t>
  </si>
  <si>
    <t>8-AURO5</t>
  </si>
  <si>
    <t>WOOFER 5"</t>
  </si>
  <si>
    <t>8-AURO5T</t>
  </si>
  <si>
    <t>TWEETER</t>
  </si>
  <si>
    <t>8-AURO6</t>
  </si>
  <si>
    <t>WOOFER 6.5"</t>
  </si>
  <si>
    <t>8-AURO6T</t>
  </si>
  <si>
    <t>8-AURO8T</t>
  </si>
  <si>
    <t>8-CC000129</t>
  </si>
  <si>
    <t>PCBA-M1</t>
  </si>
  <si>
    <t>8-CC000130</t>
  </si>
  <si>
    <t>PCBA-M2</t>
  </si>
  <si>
    <t>8-CC000181</t>
  </si>
  <si>
    <t>PCBA - PREAMP</t>
  </si>
  <si>
    <t>8-CC000333</t>
  </si>
  <si>
    <t>8-CC000813</t>
  </si>
  <si>
    <t>PCBA - PRE-AMP</t>
  </si>
  <si>
    <t>8-CC000815</t>
  </si>
  <si>
    <t>PCBA - POWER SUPPLY</t>
  </si>
  <si>
    <t>8-CC000816</t>
  </si>
  <si>
    <t>PCBA - DRIVER</t>
  </si>
  <si>
    <t>8-CC00818</t>
  </si>
  <si>
    <t>PCBA - AMPLIFIER</t>
  </si>
  <si>
    <t>8-CR000418</t>
  </si>
  <si>
    <t>PCBA - AMPLIFIFER / POWER SUPPLY</t>
  </si>
  <si>
    <t>8-CR000562</t>
  </si>
  <si>
    <t>8-CR000621</t>
  </si>
  <si>
    <t>PCBA - AMP</t>
  </si>
  <si>
    <t>8-CR000622</t>
  </si>
  <si>
    <t>PCBA - AMP AI</t>
  </si>
  <si>
    <t>8-CR000623</t>
  </si>
  <si>
    <t>PCBA - PRE AMP</t>
  </si>
  <si>
    <t>8-CR000625</t>
  </si>
  <si>
    <t>8-CR000626</t>
  </si>
  <si>
    <t>8-CR000627</t>
  </si>
  <si>
    <t>8-CR000629</t>
  </si>
  <si>
    <t>8-CR000632</t>
  </si>
  <si>
    <t>PCBA - PRE AMP 1 W/JACK/CONTR</t>
  </si>
  <si>
    <t>8-CR000641</t>
  </si>
  <si>
    <t>PCBA - PRE AMP 2</t>
  </si>
  <si>
    <t>8-CR000642</t>
  </si>
  <si>
    <t>PCBA - PRE 2 AI</t>
  </si>
  <si>
    <t>8-CR000683</t>
  </si>
  <si>
    <t>PCBA - LAMP PROTECTION</t>
  </si>
  <si>
    <t>8-CR000808</t>
  </si>
  <si>
    <t>PCBA - PREAMP / INPUT ASS'Y</t>
  </si>
  <si>
    <t>8-CR000878</t>
  </si>
  <si>
    <t>PCBA-AMP</t>
  </si>
  <si>
    <t>8-CR000880</t>
  </si>
  <si>
    <t>PCBA - AMP LEFT SIDE CH.1</t>
  </si>
  <si>
    <t>8-CR000888</t>
  </si>
  <si>
    <t>8-CR000890</t>
  </si>
  <si>
    <t>8-DP44</t>
  </si>
  <si>
    <t>DIAPHRAGMS FOR CD44T DRIVERS DB500, DB500A</t>
  </si>
  <si>
    <t>8-IC2320215900</t>
  </si>
  <si>
    <t>IC THAT2159 8P (VOLT CONTROL)</t>
  </si>
  <si>
    <t>8-J01210520080</t>
  </si>
  <si>
    <t>O.V.S ASSEMBLY W/FUSE SLED</t>
  </si>
  <si>
    <t>8-J03074B00050</t>
  </si>
  <si>
    <t>JACK - PHONE 5P M 6.35</t>
  </si>
  <si>
    <t>8-J03371B00050</t>
  </si>
  <si>
    <t>JACK 6.35</t>
  </si>
  <si>
    <t>8-SK6400123110</t>
  </si>
  <si>
    <t>SPEAKER 15" 4 OHM 400W</t>
  </si>
  <si>
    <t>8-SK7050100000</t>
  </si>
  <si>
    <t>TWEETER 1"</t>
  </si>
  <si>
    <t>8-SK9030104000</t>
  </si>
  <si>
    <t>8-SM0157100000</t>
  </si>
  <si>
    <t>PCBA - AMPLIFIER/POWER SUPPLY</t>
  </si>
  <si>
    <t>8-SM0257100000</t>
  </si>
  <si>
    <t>PCBA - PREAMP "A" W/JACKS</t>
  </si>
  <si>
    <t>8-S215212F5N90</t>
  </si>
  <si>
    <t>8-TR0103018150</t>
  </si>
  <si>
    <t>TR NPN 2SC1815(GR)SZ,S200,S300</t>
  </si>
  <si>
    <t>8-TR0103047930</t>
  </si>
  <si>
    <t>TR NPN 2SC4793 (2500, 5500A)</t>
  </si>
  <si>
    <t>8-TR0204018370</t>
  </si>
  <si>
    <t>TR PNP 2SA1837 (2500)</t>
  </si>
  <si>
    <t>8-VR1110309200</t>
  </si>
  <si>
    <t>VR 10KA (RV09BC-40-30F-A14)</t>
  </si>
  <si>
    <t>8-VR1150309200</t>
  </si>
  <si>
    <t>VR 50KB (RV09BC-40-30F-B54)</t>
  </si>
  <si>
    <t>8-VR1150309201</t>
  </si>
  <si>
    <t>VR 50KB (RV09BC-40-30F-B54-0C)</t>
  </si>
  <si>
    <t>8-VR1210309200</t>
  </si>
  <si>
    <t>VR 10KAX2 (RV112BC40-30A-A14)</t>
  </si>
  <si>
    <t>8-VR1250309200</t>
  </si>
  <si>
    <t>VR 50KBX2/CD</t>
  </si>
  <si>
    <t>8-VR2010306001</t>
  </si>
  <si>
    <t>VR SLIDE 10KA MONO</t>
  </si>
  <si>
    <t>8-VR2010306002</t>
  </si>
  <si>
    <t>VR SLIDE 10KA STEREO</t>
  </si>
  <si>
    <t>8-V2131104RA10</t>
  </si>
  <si>
    <t>VR SLIDE 100KW</t>
  </si>
  <si>
    <t>8-V4180471PA20</t>
  </si>
  <si>
    <t>VR-MINI CONTROL B470 OHMS</t>
  </si>
  <si>
    <t>8-80010001</t>
  </si>
  <si>
    <t>TWEETER  RESOLV40A</t>
  </si>
  <si>
    <t>9-AM100S24113AO</t>
  </si>
  <si>
    <t>CAPSULE - NONDIRECTIONAL</t>
  </si>
  <si>
    <t>9-AM100S24113AS</t>
  </si>
  <si>
    <t>CAPSULE - CORDFORM</t>
  </si>
  <si>
    <t>9A9SDE10-K</t>
  </si>
  <si>
    <t>Sistema Inalámbrico | Airline 99 | UHF | Headset DE10x c/ transmisor integrado | Bateria recargable | IP65 | Compatible con XPD | canal K</t>
  </si>
  <si>
    <t>9A9SQE-K</t>
  </si>
  <si>
    <t>Sistema Inalámbrico | Airline 99 | UHF | Fitness| Headset Qe c/ transmisor integrado | Bateria recargable | IP65 | Compatible con XPD | canal K</t>
  </si>
  <si>
    <t>9-BM1CD34TI0000</t>
  </si>
  <si>
    <t>TWEETER - COMP. DRIVER</t>
  </si>
  <si>
    <t>9-DBC01U00AB</t>
  </si>
  <si>
    <t>PCBA - USB ASSEMBLY</t>
  </si>
  <si>
    <t>9-DBC01U00AS</t>
  </si>
  <si>
    <t>PC BOARD ASS'Y W/COMPONENTES (1</t>
  </si>
  <si>
    <t>9-DBC01U0000</t>
  </si>
  <si>
    <t>PC BOARD ASS'Y W/COMPONENTES (2</t>
  </si>
  <si>
    <t>9-DB0CL800BA</t>
  </si>
  <si>
    <t>PCBA - ASS'Y 2 REAR</t>
  </si>
  <si>
    <t>9-DB0CL800PR</t>
  </si>
  <si>
    <t>PCBA - ASS'Y 1 FRONT</t>
  </si>
  <si>
    <t>9-DB0C0100PR</t>
  </si>
  <si>
    <t>PC BOARD ASS'Y W/COMPONENTES</t>
  </si>
  <si>
    <t>9-DB0C0200PR</t>
  </si>
  <si>
    <t>9-DB0C0300AS</t>
  </si>
  <si>
    <t>PCBA 1 (TOP) REF #5</t>
  </si>
  <si>
    <t>9-DB0C0300BA</t>
  </si>
  <si>
    <t>PCBA 2 (BOTTOM) REF #6</t>
  </si>
  <si>
    <t>9-DB0C0300PR</t>
  </si>
  <si>
    <t>PCBA #3 (BOTTOM) REF #11</t>
  </si>
  <si>
    <t>9-DB000D2100000</t>
  </si>
  <si>
    <t>PCBA - AMPLIFIER D208, D210</t>
  </si>
  <si>
    <t>9-DB000D2100002</t>
  </si>
  <si>
    <t>PBA - POWER</t>
  </si>
  <si>
    <t>9-DB10XP25I00AS</t>
  </si>
  <si>
    <t>9-DB100C03U00BA</t>
  </si>
  <si>
    <t>PCBA - ENLARGED BOARD PART MAIN</t>
  </si>
  <si>
    <t>9-DB100C03U00PR</t>
  </si>
  <si>
    <t>PCBA - POWER</t>
  </si>
  <si>
    <t>9-DB100D4120000</t>
  </si>
  <si>
    <t>PCBA - POWER AC INLET</t>
  </si>
  <si>
    <t>9-DB100D4120001</t>
  </si>
  <si>
    <t>PCBA - PROTECTION</t>
  </si>
  <si>
    <t>9-DB100D4120002</t>
  </si>
  <si>
    <t>9-DB100D4120003</t>
  </si>
  <si>
    <t>9-DB100D4150001</t>
  </si>
  <si>
    <t>9-DB1000CL200AS</t>
  </si>
  <si>
    <t>PCBA - CIRCUITRY PLUGBOARD</t>
  </si>
  <si>
    <t>9-JC1TFP140N000</t>
  </si>
  <si>
    <t>TR-FET IRFP140N D412, D415</t>
  </si>
  <si>
    <t>9-JC1TFQPR12N60</t>
  </si>
  <si>
    <t>TR - FQPF12N60C</t>
  </si>
  <si>
    <t>9-JC1TSTD03N000</t>
  </si>
  <si>
    <t>TR - STD03N</t>
  </si>
  <si>
    <t>9-JC1TSTD03P000</t>
  </si>
  <si>
    <t>TR - STD03P</t>
  </si>
  <si>
    <t>9-TK1NCP1271A00</t>
  </si>
  <si>
    <t>IC NCP1271A</t>
  </si>
  <si>
    <t>9T199A</t>
  </si>
  <si>
    <t>SANSAMP</t>
  </si>
  <si>
    <t>C+1726</t>
  </si>
  <si>
    <t>Pedal Sansamp SE1 c/Fuente s/n 74721</t>
  </si>
  <si>
    <t>U+3495</t>
  </si>
  <si>
    <t xml:space="preserve">Pedal Sansamp TRI-AC c/Caja _x000D_
</t>
  </si>
  <si>
    <t>SCHECTER</t>
  </si>
  <si>
    <t>C+1862</t>
  </si>
  <si>
    <t>Bajo Schecter 5 cuerdas sttileto Natural c/Estuche s/n 13275</t>
  </si>
  <si>
    <t>U+4835A</t>
  </si>
  <si>
    <t xml:space="preserve">Guitarra Schecter Demon 6 FR Gris s/n 11030188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</si>
  <si>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U+4893B</t>
  </si>
  <si>
    <t>Guitarra Schecter Synister Custom Blanco s/n W11102352</t>
  </si>
  <si>
    <t>U+5131</t>
  </si>
  <si>
    <t xml:space="preserve">Bajo schecter Stiletto Custom 6 Natural s/n IW17091943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</si>
  <si>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SC3FXX</t>
  </si>
  <si>
    <t>SC3MXX</t>
  </si>
  <si>
    <t>SEE-BACKPACK</t>
  </si>
  <si>
    <t>MOCHILA SEETRONIC</t>
  </si>
  <si>
    <t>SP2X.</t>
  </si>
  <si>
    <t>SP3X-B</t>
  </si>
  <si>
    <t>SEIKO</t>
  </si>
  <si>
    <t>SP-100</t>
  </si>
  <si>
    <t>SP-100 METRONOMO</t>
  </si>
  <si>
    <t>SEVILLA</t>
  </si>
  <si>
    <t>ACG-36</t>
  </si>
  <si>
    <t>Guit. Clasica Avanzada, Tamaño medio (91 cm)</t>
  </si>
  <si>
    <t>ACG-39</t>
  </si>
  <si>
    <t>Guit. Clasica Avanzada, Tamaño Standard (99 cm)</t>
  </si>
  <si>
    <t>ICG-39</t>
  </si>
  <si>
    <t>Guit. Clasica Intermedia, tamaño Standard (99 cm)</t>
  </si>
  <si>
    <t>SEYMOUR DUNCAN</t>
  </si>
  <si>
    <t>DIRTY DEED</t>
  </si>
  <si>
    <t>Pedal Distortion</t>
  </si>
  <si>
    <t>SH-1B ZEBRA</t>
  </si>
  <si>
    <t xml:space="preserve">59’ HUMBUCKER (BRIDGE) _x000D_
 _x000D_
</t>
  </si>
  <si>
    <t>SH-1N ZEBRA</t>
  </si>
  <si>
    <t xml:space="preserve">59’ HUMBUCKER (NECK) _x000D_
</t>
  </si>
  <si>
    <t>SH-14 CUSTOM</t>
  </si>
  <si>
    <t>Custom 5 Humbucker Bridge</t>
  </si>
  <si>
    <t>SH-5</t>
  </si>
  <si>
    <t>S.DUNCAN DUNCAN CUSTOM BLK</t>
  </si>
  <si>
    <t>SH-6B</t>
  </si>
  <si>
    <t>S.DUNCAN DUNCAN DISTORTION BLK</t>
  </si>
  <si>
    <t>SJBJ-1B</t>
  </si>
  <si>
    <t xml:space="preserve">JB Junior (BRIDGE/humbucker) _x000D_
 _x000D_
 _x000D_
</t>
  </si>
  <si>
    <t>SL59-1B</t>
  </si>
  <si>
    <t>SL59-1BLITTLE59 MIC.P/ELECTR.T/STRATO</t>
  </si>
  <si>
    <t>SL59-1N</t>
  </si>
  <si>
    <t>S.DUNCAN LITTLE 59 FOR STRAT WHT</t>
  </si>
  <si>
    <t>U+2810A</t>
  </si>
  <si>
    <t>Set de microfonos para bajo Seymour Duncan SSB-4S</t>
  </si>
  <si>
    <t>U+3042C</t>
  </si>
  <si>
    <t xml:space="preserve">Microfono Duncan Designe 7 cuerdas _x000D_
</t>
  </si>
  <si>
    <t>U+3042D</t>
  </si>
  <si>
    <t xml:space="preserve">Microfono Duncan Designe 7 cuerdas _x000D_
 _x000D_
</t>
  </si>
  <si>
    <t>U+3398B</t>
  </si>
  <si>
    <t xml:space="preserve">Microfono Seymour Duncan Seth Lover Mango _x000D_
</t>
  </si>
  <si>
    <t>U+3541C</t>
  </si>
  <si>
    <t>Microfono Seymour Duncan Alnico II PRO APH-1N MANGO</t>
  </si>
  <si>
    <t>U+5429C</t>
  </si>
  <si>
    <t xml:space="preserve">Pedal Seymour Duncan pick up booster s/n L1TW6-03771 _x000D_
 _x000D_
 _x000D_
 _x000D_
</t>
  </si>
  <si>
    <t>805 OVERDRIVE</t>
  </si>
  <si>
    <t>Pedal  805  OVERDRIVE</t>
  </si>
  <si>
    <t>SHADOW</t>
  </si>
  <si>
    <t>SH-SD5</t>
  </si>
  <si>
    <t>Trigger SD5 x 5 pcs</t>
  </si>
  <si>
    <t>SH-1990</t>
  </si>
  <si>
    <t>Cejilla p/Acustica c/Jack</t>
  </si>
  <si>
    <t>SH-420</t>
  </si>
  <si>
    <t>Passive Magneticde Boca c/Cable, p/Acust.</t>
  </si>
  <si>
    <t>SH-470</t>
  </si>
  <si>
    <t>Act. Magnetico de Boca + Cejilla y EQ, p/Acust.</t>
  </si>
  <si>
    <t>SHECKTER</t>
  </si>
  <si>
    <t>U+5195</t>
  </si>
  <si>
    <t xml:space="preserve">Guitarra Sheckter Omen 7 Extreme verde s/n N12081412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</si>
  <si>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SHELTER</t>
  </si>
  <si>
    <t>LF4000EQBK</t>
  </si>
  <si>
    <t>Guitarra Electroacustica,c/corte, Equalizador + Afinador, c. BK</t>
  </si>
  <si>
    <t>LF4000EQN-R</t>
  </si>
  <si>
    <t>Guitarra Electroacustica,c/corte, Equalizador + Afinador, c. Natural</t>
  </si>
  <si>
    <t>Shur</t>
  </si>
  <si>
    <t>U+3534A</t>
  </si>
  <si>
    <t xml:space="preserve">Pedal Suhr Shiba Drive _x000D_
</t>
  </si>
  <si>
    <t>AXT200/SM58-J5</t>
  </si>
  <si>
    <t>AXIENT, Transmisor de Mano Inalabrico, Diversidad de Frec, c/SM58, Bat Rec</t>
  </si>
  <si>
    <t>A710-TB</t>
  </si>
  <si>
    <t xml:space="preserve">TILE BRIDGE FOR MXA710 MICROPHONES _x000D_
</t>
  </si>
  <si>
    <t>BCASCA-NXLR3QI</t>
  </si>
  <si>
    <t>Cable especial shure para BRH50M</t>
  </si>
  <si>
    <t>BCASCA-NXLR3QL-25</t>
  </si>
  <si>
    <t>Cable especial shure para BRH440M</t>
  </si>
  <si>
    <t>BETA91</t>
  </si>
  <si>
    <t>Microfono Condenser Cardioide p/ Bombo</t>
  </si>
  <si>
    <t>BETA98D/S</t>
  </si>
  <si>
    <t>zz, Microfono Condenser Supercard p/ tamb. y perc.</t>
  </si>
  <si>
    <t>BLX14AR/PG85-M5</t>
  </si>
  <si>
    <t>Sist Microf Inalambrico Corbatero (Recep +Transmisor Body) c/PG85, M15 (662.15 – 685.87 MHz)</t>
  </si>
  <si>
    <t>BLX14AR/P31-H8</t>
  </si>
  <si>
    <t>Sist Microf Inalambric HEADSET,  (Recep +Transmisor Body) c/PGA31,  UHF, (518.12 – 541.85 MHz)</t>
  </si>
  <si>
    <t>BLX14RAR-H8</t>
  </si>
  <si>
    <t>Sistema Inalambrico para Guit/Bajo (Recept + Bodypack + Cable WA302) H8 (518.12 – 541.85 MHz)</t>
  </si>
  <si>
    <t>BLX24AR/B58-H8</t>
  </si>
  <si>
    <t>Sist Microf Inalambric VOCAL,  (Recep +Transmisor MANO) c/BETA58, H8 (518.12 – 541.85 MHz)</t>
  </si>
  <si>
    <t>BLX24AR/SM58-H8</t>
  </si>
  <si>
    <t>Sist Inalambrico de Mano (Recept +Transmisor c/SM58) UHF, H8 (518.12 – 541.85 MHz)</t>
  </si>
  <si>
    <t>BLX24RAR/B58-M15</t>
  </si>
  <si>
    <t xml:space="preserve">Sist Inalambrico de Mano (Recept p/rackear +Transmisor c/BETA58) UHF,  (662.15 – 685.87 MHz) _x000D_
</t>
  </si>
  <si>
    <t>BLX24/SM58-H10</t>
  </si>
  <si>
    <t>Sistema Inalambrico | de Mano | (Recept +Transmisor c/SM58) UHF,  542-572Hz</t>
  </si>
  <si>
    <t>FP1LB-L4</t>
  </si>
  <si>
    <t>Transmisor de Cuerpo Inalambrico, Body Pack,  FP /SLX Series, UHF</t>
  </si>
  <si>
    <t>GLXD14AR/B98-Z2</t>
  </si>
  <si>
    <t>Sistema Inalambrico | p/Instrumento de viento | c/WB98 | Bat Recargable de Litio | Multifrecuencia</t>
  </si>
  <si>
    <t>GLXD16AR-Z2</t>
  </si>
  <si>
    <t>Sistema Inalambrico p/Instrumento (Guit/Bajo), Receptor t/Pedal c/Afinador + Bodypack + cable WA305, Gestion Automatica de Frecuencias, Rango de Operacion entre 20 y 30mts, incluye Bateria Recargable de Litio SB902 (hasta 16hs x carga), Frec Z2 (2.4GHz)</t>
  </si>
  <si>
    <t>GLXD24AR/B58-Z2</t>
  </si>
  <si>
    <t>Sistema Inalambrico de Mano (Receptor + Transmisor c/BETA58), Gestion Automatica de Frecuencias, Rango de Operacion entre 20 y 30mts, hasta 5 sistemas simultaneos, incluye Bateria Recargable de Litio SB902 (hasta 16hs x carga), Frec Z2 (2.4GHz)</t>
  </si>
  <si>
    <t>GLXD24AR/SM58Z2</t>
  </si>
  <si>
    <t>Sistema Inalambrico | de Mano | (Receptor + Transmisor c/SM58) | Gestion Automatica de Frecuencias | Rango de Operacion entre 20 y 30mts | hasta 5 sistemas simultaneos | incluye Bateria Recargable de Litio SB902 (hasta 16hs x carga) | Frec Z2 (2.4GHz)</t>
  </si>
  <si>
    <t>GLXD24AR/SM86Z2</t>
  </si>
  <si>
    <t>Sistema Inalambrico de Mano (Receptor + Transmisor c/SM86), Gestion Automatica de Frecuencias, Rango de Operacion entre 20 y 30mts, hasta 5 sistemas simultaneos, incluye Bateria Recargable de Litio SB902 (hasta 16hs x carga), Frec Z2 (2.4GHz)</t>
  </si>
  <si>
    <t>MVI-LTG</t>
  </si>
  <si>
    <t>Interface Digital p/iOS/Android/Mac/PC, Entr XLR/Plug, 5 Modos, Salida Auric, Incl Cable USB + Lightn</t>
  </si>
  <si>
    <t>MXA920W-R</t>
  </si>
  <si>
    <t>920 CEILING ARRAY, WHITE, ROUND</t>
  </si>
  <si>
    <t>M44G</t>
  </si>
  <si>
    <t>Capsula | p/gira disco Discoteca | Pua- Esferica</t>
  </si>
  <si>
    <t>PA752M</t>
  </si>
  <si>
    <t>Medium Orange Foam - E2/E2C/I2C (x10)</t>
  </si>
  <si>
    <t>PGX14AR/PG30-L5</t>
  </si>
  <si>
    <t>PG24AR/PG58-K7</t>
  </si>
  <si>
    <t>Sistema Inalambrico UHF, Mano, c/PG58</t>
  </si>
  <si>
    <t>PG27-USB</t>
  </si>
  <si>
    <t>Microfono Condenser,USB, Cardiode, Membr Gran, p:Audio Acustico, amplificado y vocal, c/sop y estuc</t>
  </si>
  <si>
    <t>PG42-USB</t>
  </si>
  <si>
    <t>Microfono Condenser, USB, Cardiode, Membrana Grande, p:vocal, c/sop y estuc</t>
  </si>
  <si>
    <t>PG48-XLR</t>
  </si>
  <si>
    <t>Microf Dinam Card c/switch+cable blister p/ voces</t>
  </si>
  <si>
    <t>PG58-LC</t>
  </si>
  <si>
    <t>Microf Dinam Card, p/voces</t>
  </si>
  <si>
    <t>PG81-LC</t>
  </si>
  <si>
    <t>Microf Cond Card, p/platos</t>
  </si>
  <si>
    <t>PSM600</t>
  </si>
  <si>
    <t>PSM P6T/P6R</t>
  </si>
  <si>
    <t>PS23AR</t>
  </si>
  <si>
    <t>PS23AR POWER SUPPLY ARGENTINA</t>
  </si>
  <si>
    <t>P10TARR425CL-G1</t>
  </si>
  <si>
    <t>Sistema de Monitoreo Personal, P10T (doble) + 2 P10R + 2 Auric SE425-clear, c/Ethernet, (470–542MHz)</t>
  </si>
  <si>
    <t>P2TARR215CL-H2</t>
  </si>
  <si>
    <t>Sistema de Monitoreo Intraural  Inalambrico, PSM200 +Auric 215CL (518-554 MHz)</t>
  </si>
  <si>
    <t>P4ME</t>
  </si>
  <si>
    <t>PSM400, Mixer 4 entradas Mic/linea + 2 1/4" aux</t>
  </si>
  <si>
    <t>RPE215-CL-LEFT</t>
  </si>
  <si>
    <t>Auricular Izquierdo SE215-CL</t>
  </si>
  <si>
    <t>RPE215-K-LEFT</t>
  </si>
  <si>
    <t>Auricular Izquierdo SE215-K</t>
  </si>
  <si>
    <t>RPE215-K-RIGHT</t>
  </si>
  <si>
    <t>Auricular derecho SE215-K</t>
  </si>
  <si>
    <t>RPE315-CL-LEFT</t>
  </si>
  <si>
    <t>Auricular Izquierdo SE315-CL</t>
  </si>
  <si>
    <t>RPE315-CL-RIGHT</t>
  </si>
  <si>
    <t>Auricular Derecho SE315-CL</t>
  </si>
  <si>
    <t>RPE315-K-LEFT</t>
  </si>
  <si>
    <t>RPE315-K-RIGHT</t>
  </si>
  <si>
    <t>RPE425-V-LEFT</t>
  </si>
  <si>
    <t>RPE425-V-RIGHT</t>
  </si>
  <si>
    <t>RIGHT SIDE SE425-V EARPHONE AY.</t>
  </si>
  <si>
    <t>RPM106</t>
  </si>
  <si>
    <t>MICROPHONE CARTRIDGE - SM7A</t>
  </si>
  <si>
    <t>RPM412</t>
  </si>
  <si>
    <t>PCB KIT - KSM109</t>
  </si>
  <si>
    <t>RPM414</t>
  </si>
  <si>
    <t>PCB AY, KSM137/141</t>
  </si>
  <si>
    <t>RPM602</t>
  </si>
  <si>
    <t>SWITCH COVERPLATE - SM7A</t>
  </si>
  <si>
    <t>RPM654</t>
  </si>
  <si>
    <t>Cable de Reemplazo, COUNTRYMA p/WCE6T, 1mm, Color Piel, Conector TA4F, PO Num 060513 - SERVICE PARTS</t>
  </si>
  <si>
    <t>SBE1DYBK1</t>
  </si>
  <si>
    <t>INTEGRATED TRUE WIRELESS EARPHONES</t>
  </si>
  <si>
    <t>SBE1DYRD1</t>
  </si>
  <si>
    <t>SB900</t>
  </si>
  <si>
    <t>Bateria | Recargable p/ULXD | QLXD | PSM1000 | PSM900 | UR5 | Litio-ION | Hasta 10hs | c/1 carga | 2500 ciclos</t>
  </si>
  <si>
    <t>SB900-8</t>
  </si>
  <si>
    <t>Bat Recargable (Pack x8u) p/ULXD, QLXD, PSM1000, PSM900 Litio-ION, Hasta 10hs c/1 carga, 2500 ciclos</t>
  </si>
  <si>
    <t>SCM262E</t>
  </si>
  <si>
    <t>Mixer  p/Instalacion, 5 canales,  2XLR + 3St, atenuacion aut., mute, 1/2 Rack</t>
  </si>
  <si>
    <t>SE315-CL</t>
  </si>
  <si>
    <t>Auricular | Intraural | Profesional | 22Hz–18.5kHz | 116db/mW | 27 ohms | cable removible | Color Clear</t>
  </si>
  <si>
    <t>SHU10AM</t>
  </si>
  <si>
    <t>10AM MIC.BAJA IMPEDANCIA</t>
  </si>
  <si>
    <t>SHU12AM</t>
  </si>
  <si>
    <t>12AM MIC.BAJA IMPEDANCIA</t>
  </si>
  <si>
    <t>SHU14AM</t>
  </si>
  <si>
    <t>14AM MIC.BAJA IMPEDANCIA</t>
  </si>
  <si>
    <t>SLXD14AR/153T-G58</t>
  </si>
  <si>
    <t>SINGLE BP SYS MX153T EARSET 470-51</t>
  </si>
  <si>
    <t>SLXD14AR/93-G58</t>
  </si>
  <si>
    <t>SINGLE BP SYS W/WL93 LAV 470-514M</t>
  </si>
  <si>
    <t>SLXD14AR/98H-G58</t>
  </si>
  <si>
    <t>SINGLE BP SYS W/WB98H/C MIC</t>
  </si>
  <si>
    <t>SLXD14/93-L55</t>
  </si>
  <si>
    <t>SINGLE BP SYS W/WL93 LAV 646-690M</t>
  </si>
  <si>
    <t>SLXD24BR/K8B-G58</t>
  </si>
  <si>
    <t>SINGLE HH SYS W/KSM8 MIC</t>
  </si>
  <si>
    <t>SLXD4BR-G58</t>
  </si>
  <si>
    <t>SINGLE RECEIVER</t>
  </si>
  <si>
    <t>SLXD4DBR-G58</t>
  </si>
  <si>
    <t>DUAL RECEIVER</t>
  </si>
  <si>
    <t>SLXD4DBR-L55</t>
  </si>
  <si>
    <t>SLX14/WH30</t>
  </si>
  <si>
    <t>Sist Microfono Inalambrico,  Headset c/WH30</t>
  </si>
  <si>
    <t>SLX24/BETA58</t>
  </si>
  <si>
    <t>Sist. Microfono Inalambrico de Mano, UHF, c/BETA 58</t>
  </si>
  <si>
    <t>SM27-LC</t>
  </si>
  <si>
    <t>Microfono de Estudio/Vivo, Card, Cond, c/membr Grande, c/Soporte, c/Funda</t>
  </si>
  <si>
    <t>SM-98</t>
  </si>
  <si>
    <t>SM-98 MIC.CARDIOIDE</t>
  </si>
  <si>
    <t>SRH144</t>
  </si>
  <si>
    <t>Auricular | portatil | semi-abierto, plegable, 30Hz-20kHz, 34 ohms, refuerzo en frecuencias altas</t>
  </si>
  <si>
    <t>SRH240</t>
  </si>
  <si>
    <t>ZZ, Audifono Estudio Profesional, 105db,32 ohms,20Hz-20kHz, 500mW, p/DJ,</t>
  </si>
  <si>
    <t>SVX14/PG30-P12</t>
  </si>
  <si>
    <t>Sistema Microf Inalambrico t/Vincha (c/PG30), UHF, Diversity, 8 Frec Seleccionables (698-710 MHz)</t>
  </si>
  <si>
    <t>SVX24/PG58-P12</t>
  </si>
  <si>
    <t>Sistema Inalambrico de mano c/micrófono PG58, Diversity, 8 frecuencias seleccionables, hasta 4 sistemas simultáneos, P12 (698-710 MHz)</t>
  </si>
  <si>
    <t>TL48T/O-MTQG-A</t>
  </si>
  <si>
    <t>Microfono | Twinplex | TL48 | Lavalier | Sub-miniatura | Omnidireccional |  Baja sensibilidad | Conector Mtqg | Respuesta adaptada | Color: Beige</t>
  </si>
  <si>
    <t>TM-31A14930</t>
  </si>
  <si>
    <t>Tapa Baterias QLXD/AD2 Black</t>
  </si>
  <si>
    <t>UA710</t>
  </si>
  <si>
    <t>Antena | tipo latigo | omnidireccional | para bodypack | 518-578 MHz | Grey Cap</t>
  </si>
  <si>
    <t>UA820A</t>
  </si>
  <si>
    <t>Antena | 1/2 Onda | Rigida | p/Receptor |  Freq. 774-862MHz</t>
  </si>
  <si>
    <t>UA820-TM</t>
  </si>
  <si>
    <t>Antena UA820 - 470-636MHZ</t>
  </si>
  <si>
    <t>UA844+SWB/LC-AR</t>
  </si>
  <si>
    <t>Distribuidor | de Antena |  de 5 vias p/QLXD/SLX/BLXR | 470-952MHz | 4 salidas DC para alimentar receptores | incluye 4 cables BNC y 4 de CC</t>
  </si>
  <si>
    <t>UA845UWB-AR</t>
  </si>
  <si>
    <t>Distribuidor | de Antena | Hasta 4 Sistemas Microf |5 rangos fre selec|174.00-1800 MHz| admite cascada|</t>
  </si>
  <si>
    <t>UA8-578-638</t>
  </si>
  <si>
    <t>Antena | 1/2 Onda | 578-638 MHz | Pos de 45 grados | horizontal o vertical | Comp c recep Axient UHF-R | ULX-D | ULX | SLX y BLX4R y trans PSM1000 900(depend/rango de Frec) Reemplaza al UA820</t>
  </si>
  <si>
    <t>UA860WB</t>
  </si>
  <si>
    <t>Producto Discontinuado</t>
  </si>
  <si>
    <t>ULXD1-J50</t>
  </si>
  <si>
    <t>ULXD1-LB-G50</t>
  </si>
  <si>
    <t>ULXD1-R51</t>
  </si>
  <si>
    <t>Transm de Cuerpo, Body Pack, UHF (800.-810 MHz), Frec Var</t>
  </si>
  <si>
    <t>ULXD2/B87A-J50</t>
  </si>
  <si>
    <t>Microf Inalambrico de  Mano, UHF (572-635 MHz), Frec Variable, Digital, Encriptacion, c/BETA87</t>
  </si>
  <si>
    <t>ULXD2/B87A-L50</t>
  </si>
  <si>
    <t>Microf Inalambrico de  Mano, UHF (632-695 MHz), Frec Variable, Digital, Encriptacion, c/BETA87</t>
  </si>
  <si>
    <t>ULXD24/SM58-J50</t>
  </si>
  <si>
    <t>Sist de Microfono Inalambrico de Mano,UHF (572-635 MHz), Frec Variable, de Rack, Encriptacion,c/SM58</t>
  </si>
  <si>
    <t>ULXD24/SM58-L50</t>
  </si>
  <si>
    <t>Sist de Microfono Inalambrico de Mano,UHF (632-695 MHz), Frec Variable, de Rack, Encriptacion,c/SM58</t>
  </si>
  <si>
    <t>ULXD4AR-G50</t>
  </si>
  <si>
    <t>Receptor | Simple | Serie ULXD | Escaneo de Frec | Ethercon | Encriptacion | 1/2u de rack | Banda G50 (470-533 MHz)</t>
  </si>
  <si>
    <t>ULXD4AR-J50</t>
  </si>
  <si>
    <t>Receptor | Simple | Serie ULXD | Escaneo de Frec | Ethercon | Encriptacion | 1/2u de rack | Banda J50 (572-635 MHz)</t>
  </si>
  <si>
    <t>ULXD4QAR-J50</t>
  </si>
  <si>
    <t>Receptor cuadruple serie ULXD, Escaneo de Frecuencias, Dante, Modo HD, Audio Summing, Ethercon, Cascada de RF, Encriptacion, 1u de rack, Banda J50 (572-635 MHz)</t>
  </si>
  <si>
    <t>ULXD4QAR-L50</t>
  </si>
  <si>
    <t>Receptor | Cuadruple | Serie ULXD | Escaneo de Frec | Dante | Modo HD | Audio Summing | Ethercon | Cascada de RF | Encriptacion | 1u de rack | Banda L50 (632-695 MHz)</t>
  </si>
  <si>
    <t>ULXP4AR-J2</t>
  </si>
  <si>
    <t>Receptor | p/ Microfono inalambrico | ULXP | Series</t>
  </si>
  <si>
    <t>URT</t>
  </si>
  <si>
    <t>Universal Rack Tray, Adaptador p/Rackear PG4 y PGX4</t>
  </si>
  <si>
    <t>UR1-L3</t>
  </si>
  <si>
    <t>UR14D-J5</t>
  </si>
  <si>
    <t>Sistema Inalambrico Doble  (Receptor UR4x 2 + Transmisor UR1 Body x 2),  UR Series</t>
  </si>
  <si>
    <t>UR2/KSM9/BK-L3</t>
  </si>
  <si>
    <t>Microfono | Inalambrico de  Mano | UHF | Frec Variable | c/KSM9 | c: BK</t>
  </si>
  <si>
    <t>UR2/K8N-H4</t>
  </si>
  <si>
    <t>Microfono | Inalambrico de  Mano | c/KSM8N | 518-578 MHZ</t>
  </si>
  <si>
    <t>UR2/K8N-J5</t>
  </si>
  <si>
    <t>Microfono | Inalambrico de  Mano | c/KSM8N | 578-638 MHz</t>
  </si>
  <si>
    <t>UR2/K8N-L3</t>
  </si>
  <si>
    <t>Microfono | Inalambrico de  Mano | c/KSM8N | 638-698 MHZ</t>
  </si>
  <si>
    <t>UR2/SM58-LB-J5</t>
  </si>
  <si>
    <t>UR4D+AR-L3</t>
  </si>
  <si>
    <t>UR4D-J5</t>
  </si>
  <si>
    <t>Receptor Diversity, p/Microf Inalam, Doble;  Serie  UR, 2400 Selectable Freq, 60 Mhz -</t>
  </si>
  <si>
    <t>UR4S+AR-J5</t>
  </si>
  <si>
    <t>VPH/58-CC</t>
  </si>
  <si>
    <t>Sist. Microfono Inalambrico p/Camara, de Mano, c/SM58</t>
  </si>
  <si>
    <t>VP64A</t>
  </si>
  <si>
    <t>WHLB</t>
  </si>
  <si>
    <t>Cabezal y Capsula para Giradisco, WHITELABEL,</t>
  </si>
  <si>
    <t>WL93</t>
  </si>
  <si>
    <t>Microf lavalier, p/S.Inalambrico, Omnidireccional, Condenser, c:Bk, cable 1,20m</t>
  </si>
  <si>
    <t>155A16810</t>
  </si>
  <si>
    <t>SWITCH, PUSHBUTTON, MOMENTART, SPSt</t>
  </si>
  <si>
    <t>155A21</t>
  </si>
  <si>
    <t>SWITCH, PUSHBUTTON, MOMENTART, SPST</t>
  </si>
  <si>
    <t>155D30</t>
  </si>
  <si>
    <t>SWITCH, TACT, MOMENT, 4 DIR SCAN, W/OUT S</t>
  </si>
  <si>
    <t>162A03</t>
  </si>
  <si>
    <t>BEAD, FERRITE, SMD1206, 65 OHM</t>
  </si>
  <si>
    <t>162A17</t>
  </si>
  <si>
    <t>FILTER, LC, LOW PASS, 50 OHM</t>
  </si>
  <si>
    <t>170A16711</t>
  </si>
  <si>
    <t>CONNECTOR USB 3.0 TYPE A FEMALE RT</t>
  </si>
  <si>
    <t>183A03</t>
  </si>
  <si>
    <t>Transistor, UHF/VHF, RF, Sot-23, NPN</t>
  </si>
  <si>
    <t>183A07</t>
  </si>
  <si>
    <t>TRANSISTOR, CHOPPER, BATT. PROT, SOT-</t>
  </si>
  <si>
    <t>183A12</t>
  </si>
  <si>
    <t>Amplifier 2 gate</t>
  </si>
  <si>
    <t>183A23</t>
  </si>
  <si>
    <t>TRANSISTOR,FIELD EFFECT,MOS,SOT-143</t>
  </si>
  <si>
    <t>183A38</t>
  </si>
  <si>
    <t>Transistor, Low noise, Sot-23, NPN, 50</t>
  </si>
  <si>
    <t>184A18</t>
  </si>
  <si>
    <t>Diode, Emitting, Light, Red</t>
  </si>
  <si>
    <t>184A22</t>
  </si>
  <si>
    <t>Diode, capacitance, vairable, Sot-23</t>
  </si>
  <si>
    <t>184D18</t>
  </si>
  <si>
    <t>DIODE,EMITTING,LIGHT,GREEN</t>
  </si>
  <si>
    <t>188A105</t>
  </si>
  <si>
    <t>I.C., MUTING, SO-8, TK15120AMTL</t>
  </si>
  <si>
    <t>188A12271</t>
  </si>
  <si>
    <t>REGULATOR, CONTROLLER, BUCK (AXIENT)</t>
  </si>
  <si>
    <t>188A126</t>
  </si>
  <si>
    <t>COMPANDER, LOW VOLTAGE, SSOP-20, NE57</t>
  </si>
  <si>
    <t>188A127</t>
  </si>
  <si>
    <t>LNA/Mixer, Low Current, Sa-14, RF2418</t>
  </si>
  <si>
    <t>188A134</t>
  </si>
  <si>
    <t>SYNTHESIZER, FREQUENCY, PLL,SO-16MB</t>
  </si>
  <si>
    <t>188A136</t>
  </si>
  <si>
    <t>COMPARATOR, VOLTAGE, DUAL, SO-8, TLC39SG</t>
  </si>
  <si>
    <t>188A242</t>
  </si>
  <si>
    <t>REGULATOR,VOLTAGE,SO-16,LP2953AIMTR</t>
  </si>
  <si>
    <t>188A577</t>
  </si>
  <si>
    <t>EEPROM, MICROWIRE, 1K, SOT-23</t>
  </si>
  <si>
    <t>188A590</t>
  </si>
  <si>
    <t>REGULATOR, CMOS LDO, 3.3V, SC-70-5</t>
  </si>
  <si>
    <t>188R434UA</t>
  </si>
  <si>
    <t>EPROM FOR SERVICE ONLY</t>
  </si>
  <si>
    <t>188T131UA</t>
  </si>
  <si>
    <t>EE-PROM, ERROR 1</t>
  </si>
  <si>
    <t>188T434UA</t>
  </si>
  <si>
    <t>190A10136</t>
  </si>
  <si>
    <t>ROHS PRINTED CIRCUIT BOARD UR1</t>
  </si>
  <si>
    <t>190A10483</t>
  </si>
  <si>
    <t>RoHS printed circuit board</t>
  </si>
  <si>
    <t>190A11311</t>
  </si>
  <si>
    <t>PCB - SLX2/PGX2 FLEX</t>
  </si>
  <si>
    <t>190A12413</t>
  </si>
  <si>
    <t>PCB-UR2 SW BRD TEST</t>
  </si>
  <si>
    <t>190A12493</t>
  </si>
  <si>
    <t>PCB - P9T Front Panel BD</t>
  </si>
  <si>
    <t>190A16261</t>
  </si>
  <si>
    <t>OCB - HANDHELD TX DAUGHTER BOARD</t>
  </si>
  <si>
    <t>190A20911</t>
  </si>
  <si>
    <t>PCB-HANDHELD AUDIO</t>
  </si>
  <si>
    <t>190A21124</t>
  </si>
  <si>
    <t>PCB-BELMONT BP TQG BD</t>
  </si>
  <si>
    <t>190A23747</t>
  </si>
  <si>
    <t xml:space="preserve">P3RA Audio Board _x000D_
</t>
  </si>
  <si>
    <t>190A25389-TM</t>
  </si>
  <si>
    <t xml:space="preserve">AUDIO PCB (AD2) </t>
  </si>
  <si>
    <t>190A25393-TM</t>
  </si>
  <si>
    <t>PCB - BASIC HH PWR/SW AD2</t>
  </si>
  <si>
    <t>190A25879</t>
  </si>
  <si>
    <t>PCB -ULXD TQG BOARD- REPBY 190A2528</t>
  </si>
  <si>
    <t>190D39908</t>
  </si>
  <si>
    <t>PCB UNIVERSAL XLXD BP AUDIO</t>
  </si>
  <si>
    <t>200G712742</t>
  </si>
  <si>
    <t>TUNED PCBA - P9T MAIN BD ALT VCO</t>
  </si>
  <si>
    <t>200HB11145</t>
  </si>
  <si>
    <t>PRINTED CIRCUIT BOARD, TUNED</t>
  </si>
  <si>
    <t>200HC11145</t>
  </si>
  <si>
    <t>200HD11145</t>
  </si>
  <si>
    <t>200H1021282</t>
  </si>
  <si>
    <t>TUNED PCB AY, BLX2 HH TRANSMITTER</t>
  </si>
  <si>
    <t>200H1021282-TM</t>
  </si>
  <si>
    <t>PCBA BLX2H10</t>
  </si>
  <si>
    <t>200H49235</t>
  </si>
  <si>
    <t>RoHS Board assembly</t>
  </si>
  <si>
    <t>200H610305</t>
  </si>
  <si>
    <t>RoHS TUNED BOARD (TUNED)</t>
  </si>
  <si>
    <t>200H710994</t>
  </si>
  <si>
    <t>RF-AUDIO BOARD Service only</t>
  </si>
  <si>
    <t>200J310300</t>
  </si>
  <si>
    <t>RoHS TUNED BOARD ASSEMBLY</t>
  </si>
  <si>
    <t>200J310304</t>
  </si>
  <si>
    <t>TUNED BOARD ASSEMBLY - SERVICE ONL</t>
  </si>
  <si>
    <t>200J314968</t>
  </si>
  <si>
    <t>TUNED PCB SLX4</t>
  </si>
  <si>
    <t>200J5E9235</t>
  </si>
  <si>
    <t>TUNED BOARD ASSEMBLY</t>
  </si>
  <si>
    <t>200K1221280</t>
  </si>
  <si>
    <t>TUNED PCB AY, BLX1 BP TRANSMITTER</t>
  </si>
  <si>
    <t>200K1221282-TM</t>
  </si>
  <si>
    <t>200L410300</t>
  </si>
  <si>
    <t>ROHS PRINTED CIRCUIT BOARD(TUNED)</t>
  </si>
  <si>
    <t>200L414968</t>
  </si>
  <si>
    <t>200L510301</t>
  </si>
  <si>
    <t>200L620151</t>
  </si>
  <si>
    <t>TUNED PCBA - P9RA</t>
  </si>
  <si>
    <t>200M1521280</t>
  </si>
  <si>
    <t>TUNED PCB AY, BLX1 BP TRASMITTER</t>
  </si>
  <si>
    <t>200M1521282</t>
  </si>
  <si>
    <t>200Z1022800</t>
  </si>
  <si>
    <t>TUNED PCB AY, MXW1 PB/TX</t>
  </si>
  <si>
    <t>22206FT</t>
  </si>
  <si>
    <t>POTENTIOMETER 100K</t>
  </si>
  <si>
    <t>28A15219</t>
  </si>
  <si>
    <t>NAMEPLATE UPPER</t>
  </si>
  <si>
    <t>28A15220</t>
  </si>
  <si>
    <t>NAMEPLATE LOWER</t>
  </si>
  <si>
    <t>295B28746</t>
  </si>
  <si>
    <t>Placa de UR1 "MINI" ( 200B112281)</t>
  </si>
  <si>
    <t>30A1314</t>
  </si>
  <si>
    <t>Ring retaning stainless steel</t>
  </si>
  <si>
    <t>30A13538</t>
  </si>
  <si>
    <t>KNURLED NUT</t>
  </si>
  <si>
    <t>30A15432</t>
  </si>
  <si>
    <t>NUT, HEX</t>
  </si>
  <si>
    <t>30A8221</t>
  </si>
  <si>
    <t>NUT, SMA, BRASS PLATED 1/4-36</t>
  </si>
  <si>
    <t>30D8227</t>
  </si>
  <si>
    <t>SCEW , MACHINE, HD, FLT, STL, PLET,  0-80</t>
  </si>
  <si>
    <t>31A8140B</t>
  </si>
  <si>
    <t>NUT</t>
  </si>
  <si>
    <t>31A8142</t>
  </si>
  <si>
    <t>PIN,STAINLESS STEEL</t>
  </si>
  <si>
    <t>31A8163</t>
  </si>
  <si>
    <t>PIN, HINGE, STAINLESS STEEL</t>
  </si>
  <si>
    <t>31A8165B</t>
  </si>
  <si>
    <t>Tapa Baterias UR2/ Black</t>
  </si>
  <si>
    <t>31A8165C</t>
  </si>
  <si>
    <t>Tapa Baterias UR2/ Champagne</t>
  </si>
  <si>
    <t>31A8410B</t>
  </si>
  <si>
    <t>32A8055B</t>
  </si>
  <si>
    <t>32A8055C</t>
  </si>
  <si>
    <t>32B8045</t>
  </si>
  <si>
    <t>RoHS DOOR,BATTERY,COATD,POWDR,PRNTD</t>
  </si>
  <si>
    <t>34A1106C</t>
  </si>
  <si>
    <t>PRINTED CIRCUIT BOARD, CONTACT</t>
  </si>
  <si>
    <t>36A675</t>
  </si>
  <si>
    <t>PAD,RUBBER,URETHANE,CELLULAR,1/16THK</t>
  </si>
  <si>
    <t>36B172</t>
  </si>
  <si>
    <t>FRONT SCREEN (BLUE)</t>
  </si>
  <si>
    <t>36B173</t>
  </si>
  <si>
    <t>REAR SCREEN (BLUE)</t>
  </si>
  <si>
    <t>40A8003A</t>
  </si>
  <si>
    <t>Crystal 60,7 MHZ</t>
  </si>
  <si>
    <t>40A8010</t>
  </si>
  <si>
    <t>Crystal, 32.768KHz</t>
  </si>
  <si>
    <t>40A8012</t>
  </si>
  <si>
    <t>Crystal, 4MHz</t>
  </si>
  <si>
    <t>40316FT</t>
  </si>
  <si>
    <t>Potenciometro P/1687 3</t>
  </si>
  <si>
    <t>44A12449</t>
  </si>
  <si>
    <t>BELT CLIP</t>
  </si>
  <si>
    <t>44A8031</t>
  </si>
  <si>
    <t>BELTCLIP,STAINLESS STEEL,PLATED,BLK</t>
  </si>
  <si>
    <t>44A8032</t>
  </si>
  <si>
    <t>SPRING, COMPRESSION, STAINLESS STEEL</t>
  </si>
  <si>
    <t>46A14583</t>
  </si>
  <si>
    <t>POTENTIOMETER, ROT W/SWITCH, 100K, 20</t>
  </si>
  <si>
    <t>46A8008</t>
  </si>
  <si>
    <t>Potenciometro Trim Lineal taper 100k</t>
  </si>
  <si>
    <t>46A8016</t>
  </si>
  <si>
    <t>46A8036</t>
  </si>
  <si>
    <t>POTENTIOMETER,FP410 DMPN</t>
  </si>
  <si>
    <t>46A8037</t>
  </si>
  <si>
    <t>46A8048</t>
  </si>
  <si>
    <t>POTENTIOMETER, LOG TAPER, 10K</t>
  </si>
  <si>
    <t>46A8059</t>
  </si>
  <si>
    <t>POTENTIOMETER, SWITCH, LOG TAPER, 100</t>
  </si>
  <si>
    <t>46A8063</t>
  </si>
  <si>
    <t>POTENTIOMETER,CONCENTRIC,DUAL,LINEAR,2K</t>
  </si>
  <si>
    <t>46A8064</t>
  </si>
  <si>
    <t>Potenciometro</t>
  </si>
  <si>
    <t>46A8069</t>
  </si>
  <si>
    <t>POTENTIOMETER,LOG TAPER,10K</t>
  </si>
  <si>
    <t>46A8072</t>
  </si>
  <si>
    <t>POTENTIOMETER,DUAL,100K LOG TAPER</t>
  </si>
  <si>
    <t>46B12627</t>
  </si>
  <si>
    <t>POTENTIOMETER, ROTARY W/SWITCH, LIN, 100K</t>
  </si>
  <si>
    <t>46B8000</t>
  </si>
  <si>
    <t>Potenciometro Audio taper CCW 100k</t>
  </si>
  <si>
    <t>46B8014</t>
  </si>
  <si>
    <t>POTENTIOMETER, TRIM , LINEAR TAPER, 50</t>
  </si>
  <si>
    <t>46B8036</t>
  </si>
  <si>
    <t>46B8049</t>
  </si>
  <si>
    <t>Potenciometer, Trim, Log Taper, 20k</t>
  </si>
  <si>
    <t>46B8072</t>
  </si>
  <si>
    <t>46C8000</t>
  </si>
  <si>
    <t>Potenciometro Audio taper CW 200k</t>
  </si>
  <si>
    <t>46D8000</t>
  </si>
  <si>
    <t>POTENTIOMETER 5K</t>
  </si>
  <si>
    <t>46Z8050</t>
  </si>
  <si>
    <t>Potenciometro Lineal taper 5k</t>
  </si>
  <si>
    <t>49A111</t>
  </si>
  <si>
    <t>Windscreen Esponja negra 80 PPI</t>
  </si>
  <si>
    <t>50503FG</t>
  </si>
  <si>
    <t>BATTERY DOOR ,FOR VP3</t>
  </si>
  <si>
    <t>51A303</t>
  </si>
  <si>
    <t>TRANSFORMER</t>
  </si>
  <si>
    <t>53A42814</t>
  </si>
  <si>
    <t>CONTACT BATTERY</t>
  </si>
  <si>
    <t>53A8367</t>
  </si>
  <si>
    <t>Conector bracket acero</t>
  </si>
  <si>
    <t>53A8419</t>
  </si>
  <si>
    <t>RETAINER,PLATE,STAINLESS STEEL</t>
  </si>
  <si>
    <t>53A8482</t>
  </si>
  <si>
    <t>SHIELD,VCO,STEEL,PLATED,TIN</t>
  </si>
  <si>
    <t>53B8633</t>
  </si>
  <si>
    <t>CONTACT, EDGE, RIGHT ANGLE, COPPER, PL</t>
  </si>
  <si>
    <t>53C8633</t>
  </si>
  <si>
    <t>CONTACT EDGE</t>
  </si>
  <si>
    <t>53F2039A</t>
  </si>
  <si>
    <t>Contact copper</t>
  </si>
  <si>
    <t>55A187</t>
  </si>
  <si>
    <t>Switch, pushbutton, momentary, spst</t>
  </si>
  <si>
    <t>55A189</t>
  </si>
  <si>
    <t>Switch Toggle, Micro-submini, RT Ang</t>
  </si>
  <si>
    <t>55A8087</t>
  </si>
  <si>
    <t>Switch Slide spdt</t>
  </si>
  <si>
    <t>55A8149</t>
  </si>
  <si>
    <t>SWITCH,SLIDE,SPDT,.052IN LEADS</t>
  </si>
  <si>
    <t>55B8100</t>
  </si>
  <si>
    <t>SWITCH, ROCKER, TV5 RATED, DPST</t>
  </si>
  <si>
    <t>55C8055</t>
  </si>
  <si>
    <t>Switch</t>
  </si>
  <si>
    <t>55D8105</t>
  </si>
  <si>
    <t>56A317</t>
  </si>
  <si>
    <t>Battery snap positive steel</t>
  </si>
  <si>
    <t>56A318</t>
  </si>
  <si>
    <t>Battery snap negative steel</t>
  </si>
  <si>
    <t>59A8002</t>
  </si>
  <si>
    <t>Capacitor varable</t>
  </si>
  <si>
    <t>65AA8547</t>
  </si>
  <si>
    <t>HANDLE, ABS, PAINTED, BLACK</t>
  </si>
  <si>
    <t>65AA8548</t>
  </si>
  <si>
    <t>CUP,BATTERU,ABS,PAITED,BLACK</t>
  </si>
  <si>
    <t>65A14018</t>
  </si>
  <si>
    <t>KNOB, RX</t>
  </si>
  <si>
    <t>65A14936</t>
  </si>
  <si>
    <t>BEZEL ULXD2</t>
  </si>
  <si>
    <t>65A14938</t>
  </si>
  <si>
    <t>ACTUATOR, POWER/MUTE</t>
  </si>
  <si>
    <t>65A14938-TM</t>
  </si>
  <si>
    <t>ACTUATOR, POWER/MUTE QLXD2</t>
  </si>
  <si>
    <t>65A16602</t>
  </si>
  <si>
    <t>ACTUATOR, JOYSTICK, OVERMOLD</t>
  </si>
  <si>
    <t>65a1785</t>
  </si>
  <si>
    <t>LENS, POLYCARBONATE, CLEAR</t>
  </si>
  <si>
    <t>65A20096</t>
  </si>
  <si>
    <t>MOUNTING, PLATE, APT</t>
  </si>
  <si>
    <t>65A2067</t>
  </si>
  <si>
    <t>LATCH,DOOR,DELRIN,BLACK</t>
  </si>
  <si>
    <t>65A20888</t>
  </si>
  <si>
    <t xml:space="preserve">Bezel QLXD2 _x000D_
</t>
  </si>
  <si>
    <t>65A26100-TM</t>
  </si>
  <si>
    <t>Actuator Power</t>
  </si>
  <si>
    <t>65A26101-TM</t>
  </si>
  <si>
    <t>Bezel Power</t>
  </si>
  <si>
    <t>65A26966-TM</t>
  </si>
  <si>
    <t>Cover Antenna</t>
  </si>
  <si>
    <t>65A8472</t>
  </si>
  <si>
    <t>Actuator switch Lexan black</t>
  </si>
  <si>
    <t>65A8475B</t>
  </si>
  <si>
    <t>BEZEL,LEXAN,PAINTED,PRINTED</t>
  </si>
  <si>
    <t>65A8480</t>
  </si>
  <si>
    <t>CASE TOP BODY PACK ELESTOMAR OVERMOLD</t>
  </si>
  <si>
    <t>65A8481</t>
  </si>
  <si>
    <t>Actuator</t>
  </si>
  <si>
    <t>65A8482</t>
  </si>
  <si>
    <t>65A8487</t>
  </si>
  <si>
    <t>65A8525</t>
  </si>
  <si>
    <t>BEZEL, POWER SWITCH, THERMOPLATIC</t>
  </si>
  <si>
    <t>65A8533</t>
  </si>
  <si>
    <t>65A8595</t>
  </si>
  <si>
    <t>BEZEL INSERT</t>
  </si>
  <si>
    <t>65A8676</t>
  </si>
  <si>
    <t>LENS,LEXAN,CLEAR,PRINTED-H4</t>
  </si>
  <si>
    <t>65B8299</t>
  </si>
  <si>
    <t>BEZEL,MICROPHONE,PAINT,BLK,PRINTED</t>
  </si>
  <si>
    <t>65b8352</t>
  </si>
  <si>
    <t>DOOR,BATTERY,ABS,BLACK</t>
  </si>
  <si>
    <t>65B8532B</t>
  </si>
  <si>
    <t>BEZEL,REP. BY 65B8532B,ECO 100928</t>
  </si>
  <si>
    <t>65B8676</t>
  </si>
  <si>
    <t>LENS,LEXAN,CLEAR,PRINTED-J5</t>
  </si>
  <si>
    <t>65CA8545</t>
  </si>
  <si>
    <t>HANDLE,ABS,PAINTED,BLK,SATIN</t>
  </si>
  <si>
    <t>65C25724A</t>
  </si>
  <si>
    <t>BEZEL, DISPLAY G55</t>
  </si>
  <si>
    <t>65C8384A</t>
  </si>
  <si>
    <t>BEZEL, POLYCARBONATE, BLK/WHT, PRINTED</t>
  </si>
  <si>
    <t>66A308</t>
  </si>
  <si>
    <t>Brushing rubber Neoprene black</t>
  </si>
  <si>
    <t>66A43008</t>
  </si>
  <si>
    <t>BUMPER, CONTACT BATTERY</t>
  </si>
  <si>
    <t>66A8070</t>
  </si>
  <si>
    <t>PUSHBUTTOM, ACTUATOR, RUBBER, SILICON</t>
  </si>
  <si>
    <t>70B8015</t>
  </si>
  <si>
    <t>Antena</t>
  </si>
  <si>
    <t>80B8268</t>
  </si>
  <si>
    <t>STRIP, CONNECTOR, ELASTOMERIC</t>
  </si>
  <si>
    <t>82A8015</t>
  </si>
  <si>
    <t>Inductor, variable, 6.54-11.61uH</t>
  </si>
  <si>
    <t>84A0066J</t>
  </si>
  <si>
    <t>SOFTWARE PGX WIRELESS BODYPACK TX</t>
  </si>
  <si>
    <t>84A0066K</t>
  </si>
  <si>
    <t>84B0062A</t>
  </si>
  <si>
    <t>SOFTWARE FOR 188A598, PGX4/SLX4/L</t>
  </si>
  <si>
    <t>86F8958</t>
  </si>
  <si>
    <t>Transistor Fet 2SK660FL</t>
  </si>
  <si>
    <t>90A16916</t>
  </si>
  <si>
    <t>AA ADAPTER ASSEMBLY</t>
  </si>
  <si>
    <t>90A4392</t>
  </si>
  <si>
    <t>CLIP,BELT,ABS,BLACK</t>
  </si>
  <si>
    <t>90A4487</t>
  </si>
  <si>
    <t>POTENTIOMETER/WIRE</t>
  </si>
  <si>
    <t>90A8905</t>
  </si>
  <si>
    <t>KNOB/RING,SHUTTLE</t>
  </si>
  <si>
    <t>90A8964</t>
  </si>
  <si>
    <t>Antena Assy</t>
  </si>
  <si>
    <t>90A8981</t>
  </si>
  <si>
    <t>ANTENNA - 518-578MHz</t>
  </si>
  <si>
    <t>90b8777</t>
  </si>
  <si>
    <t>POTENTIOMETER,TRIM/KNOB</t>
  </si>
  <si>
    <t>90B8981</t>
  </si>
  <si>
    <t>ANTENNA - 578-638MHz</t>
  </si>
  <si>
    <t>90F8702L</t>
  </si>
  <si>
    <t>PRINTED CIRCUIT BOARD ASSEMBLY T3</t>
  </si>
  <si>
    <t>95AC21546</t>
  </si>
  <si>
    <t>COAXC21546</t>
  </si>
  <si>
    <t>95A11242</t>
  </si>
  <si>
    <t>CONNECTOR, JACK, STEREO, 3.5MM</t>
  </si>
  <si>
    <t>95A12506</t>
  </si>
  <si>
    <t>LCD MODULE</t>
  </si>
  <si>
    <t>95A12536</t>
  </si>
  <si>
    <t>95A13305</t>
  </si>
  <si>
    <t>PCB - PGXD2 HH TX</t>
  </si>
  <si>
    <t>95A14792</t>
  </si>
  <si>
    <t>DISPLAY, LED</t>
  </si>
  <si>
    <t>95A16259</t>
  </si>
  <si>
    <t>PCB GLXD HANDHELD TX MAIN BOARD</t>
  </si>
  <si>
    <t>95A16815</t>
  </si>
  <si>
    <t>POWER SUPPLY, 60W, 15V</t>
  </si>
  <si>
    <t>95A20065</t>
  </si>
  <si>
    <t>CARCASA MIC MXW2</t>
  </si>
  <si>
    <t>95A20306</t>
  </si>
  <si>
    <t>INTERNAL FRAME ASSEMBLY</t>
  </si>
  <si>
    <t>95A20909</t>
  </si>
  <si>
    <t>RF-BOARD QLXD1-G50</t>
  </si>
  <si>
    <t>95A21034</t>
  </si>
  <si>
    <t>DISPLAY, NEGATIVE, ICON BASED</t>
  </si>
  <si>
    <t>95A21342</t>
  </si>
  <si>
    <t>FRAME, INTERNAL, ASSEMBLY</t>
  </si>
  <si>
    <t>95A2210</t>
  </si>
  <si>
    <t>Capsula PG48</t>
  </si>
  <si>
    <t>95A2303</t>
  </si>
  <si>
    <t>ANTENNA, REP. BY 95C2303, ECO 36530 RoHS</t>
  </si>
  <si>
    <t>95A25217</t>
  </si>
  <si>
    <t xml:space="preserve">Antena P3RA (G20) </t>
  </si>
  <si>
    <t>95A29359</t>
  </si>
  <si>
    <t>ASSEMBLY, ADAPTER, AA+</t>
  </si>
  <si>
    <t>95A29359-TM</t>
  </si>
  <si>
    <t>95A30837</t>
  </si>
  <si>
    <t>POWER SUPPLY PA421B</t>
  </si>
  <si>
    <t>95A35460</t>
  </si>
  <si>
    <t>PCB-QLXD4</t>
  </si>
  <si>
    <t>95A36406</t>
  </si>
  <si>
    <t>DISPLAY, LCD, 256 X 64 DOTS</t>
  </si>
  <si>
    <t>95A37391</t>
  </si>
  <si>
    <t>PCBA 8UP CHARGER</t>
  </si>
  <si>
    <t>95A37905</t>
  </si>
  <si>
    <t>ASSEMBLY, HANDLE MXW2v2</t>
  </si>
  <si>
    <t>95A39849</t>
  </si>
  <si>
    <t>PCBA 4UP CHARGER</t>
  </si>
  <si>
    <t>95A4430-TM</t>
  </si>
  <si>
    <t>PCBA - AXT SM MOTHERBOARD</t>
  </si>
  <si>
    <t>95A8104</t>
  </si>
  <si>
    <t>Jack Phone Stereo switch angle</t>
  </si>
  <si>
    <t>95A8320</t>
  </si>
  <si>
    <t>Antenna, Rep. by 95C8320, Eco 36541</t>
  </si>
  <si>
    <t>95A8577</t>
  </si>
  <si>
    <t>RECEPTACLE,POWER,IEC,DUAL INLET/OUTLET</t>
  </si>
  <si>
    <t>95A8622</t>
  </si>
  <si>
    <t>CABLE,JUMPER,3 CONDUCTOR</t>
  </si>
  <si>
    <t>95A8631</t>
  </si>
  <si>
    <t>Jack BNC Stereo angle 50 ohm</t>
  </si>
  <si>
    <t>95A8682</t>
  </si>
  <si>
    <t>CONNECTOR, AUDIO RIGHT ANGLE</t>
  </si>
  <si>
    <t>95A8706</t>
  </si>
  <si>
    <t>Knob</t>
  </si>
  <si>
    <t>95A8731</t>
  </si>
  <si>
    <t>ANTENNA, UHF, 796 MHZ NUA</t>
  </si>
  <si>
    <t>95A8774</t>
  </si>
  <si>
    <t>Jack Phone Stereo</t>
  </si>
  <si>
    <t>95A8839</t>
  </si>
  <si>
    <t>Jack 3.5mm</t>
  </si>
  <si>
    <t>95A8854</t>
  </si>
  <si>
    <t>Antena 1/4 onda 590-630MHz</t>
  </si>
  <si>
    <t>95A8879</t>
  </si>
  <si>
    <t>Knob Rubber</t>
  </si>
  <si>
    <t>95A8898</t>
  </si>
  <si>
    <t>CONNECTOR,AUDIO,COMBO,XLR,3 PIN</t>
  </si>
  <si>
    <t>95A8932</t>
  </si>
  <si>
    <t>CONNECTOR,MALE,4 PIN</t>
  </si>
  <si>
    <t>95A8934</t>
  </si>
  <si>
    <t>Liquid crystal display</t>
  </si>
  <si>
    <t>95A8989</t>
  </si>
  <si>
    <t>KNOB ASSEMBLY</t>
  </si>
  <si>
    <t>95A9030</t>
  </si>
  <si>
    <t>CONNECTOR JACK</t>
  </si>
  <si>
    <t>95A9068</t>
  </si>
  <si>
    <t>COVER, BATTERY, AA, AEMBLY</t>
  </si>
  <si>
    <t>95A9104</t>
  </si>
  <si>
    <t>HARDWARE KIT,LOCKING RING</t>
  </si>
  <si>
    <t>95A9140</t>
  </si>
  <si>
    <t>PG2 HANDLE ASSEMBLY</t>
  </si>
  <si>
    <t>95B12310</t>
  </si>
  <si>
    <t xml:space="preserve">LCD P10T </t>
  </si>
  <si>
    <t>95B20857</t>
  </si>
  <si>
    <t>ASSEMBLY BATTERY HOLDER, ALTERNAT</t>
  </si>
  <si>
    <t>95B8372</t>
  </si>
  <si>
    <t>KNOB,BLACK,LEVEL,POINTER,WHITE</t>
  </si>
  <si>
    <t>95B8638</t>
  </si>
  <si>
    <t>KNOB, GRAY, TOP, INLAY</t>
  </si>
  <si>
    <t>95B8687</t>
  </si>
  <si>
    <t>Tuerca M7 5mm</t>
  </si>
  <si>
    <t>95B8839</t>
  </si>
  <si>
    <t>JACK, PHONE THREADED, 3.5MM, NUT</t>
  </si>
  <si>
    <t>95B9047B</t>
  </si>
  <si>
    <t>HANDLE ASSEMBLY, PAINTED</t>
  </si>
  <si>
    <t>95B9048</t>
  </si>
  <si>
    <t>HOLDER, BATTERY, ASSEMBLY</t>
  </si>
  <si>
    <t>95B9263B</t>
  </si>
  <si>
    <t>HANDLE ASSEMBLY - PGX/PGXD2 - LOR</t>
  </si>
  <si>
    <t>95C20909</t>
  </si>
  <si>
    <t>RF-BOARD QLXD1-J50</t>
  </si>
  <si>
    <t>95C20917</t>
  </si>
  <si>
    <t>PCB - QLXD2 HANDHELD TRANSMITTER</t>
  </si>
  <si>
    <t>95C8687</t>
  </si>
  <si>
    <t>Arandela estriada M7</t>
  </si>
  <si>
    <t>95C8839</t>
  </si>
  <si>
    <t>JACK, PHONE THREADED, 3.5MM</t>
  </si>
  <si>
    <t>95C9042</t>
  </si>
  <si>
    <t>HOLDER, BATTERY, 2 AA</t>
  </si>
  <si>
    <t>95C9048</t>
  </si>
  <si>
    <t>95C9148</t>
  </si>
  <si>
    <t>PG2 INTERNAL FRAME ASSEMBLY</t>
  </si>
  <si>
    <t>95DS25801</t>
  </si>
  <si>
    <t>PCB-L3 ENHH</t>
  </si>
  <si>
    <t>95D9048</t>
  </si>
  <si>
    <t>ASSEMBLY, BATTERY TRAY, PLASTIC RI</t>
  </si>
  <si>
    <t>95E20909</t>
  </si>
  <si>
    <t>PCB - QLXD1 BODY PACK TRANSMITTER</t>
  </si>
  <si>
    <t>95E20917</t>
  </si>
  <si>
    <t>95E2426</t>
  </si>
  <si>
    <t>RoHS ANTENNA, BLACK</t>
  </si>
  <si>
    <t>95E9043</t>
  </si>
  <si>
    <t>Antenna, cap, black</t>
  </si>
  <si>
    <t>95QA33174</t>
  </si>
  <si>
    <t>PCBA, RF, QLXD2</t>
  </si>
  <si>
    <t>95QC33176</t>
  </si>
  <si>
    <t>PCBA RF QLXD1</t>
  </si>
  <si>
    <t>95W8631</t>
  </si>
  <si>
    <t>Tuerca jack BNC AD4</t>
  </si>
  <si>
    <t>95X8414</t>
  </si>
  <si>
    <t>Conector montaje trasero UHF</t>
  </si>
  <si>
    <t>95X8631</t>
  </si>
  <si>
    <t xml:space="preserve">Arandela jack BNC </t>
  </si>
  <si>
    <t>95X8899</t>
  </si>
  <si>
    <t>Arandela estriada eco 8</t>
  </si>
  <si>
    <t>95Z8322</t>
  </si>
  <si>
    <t>Jack stereo</t>
  </si>
  <si>
    <t>99B16450</t>
  </si>
  <si>
    <t>HEAD ASSEMBLY, SM58 (GLXD2)</t>
  </si>
  <si>
    <t>99D16451</t>
  </si>
  <si>
    <t>ASSEMBLY, HEAD, BETA 58</t>
  </si>
  <si>
    <t>SIB ELECTRINICS</t>
  </si>
  <si>
    <t>U+4481C</t>
  </si>
  <si>
    <t xml:space="preserve">Pedal Sib Mr ECHO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</si>
  <si>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U+5051</t>
  </si>
  <si>
    <t xml:space="preserve">Pedal Sib Electronics Echodrive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</si>
  <si>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SILVERTON</t>
  </si>
  <si>
    <t>C+1845</t>
  </si>
  <si>
    <t xml:space="preserve">Guitarra Silvertone V2 Black c/Estuche  _x000D_
 _x000D_
 _x000D_
 _x000D_
</t>
  </si>
  <si>
    <t>U+5485</t>
  </si>
  <si>
    <t xml:space="preserve">Guitarra Silvertone U2 Black c/Estuche _x000D_
 _x000D_
 _x000D_
 _x000D_
 _x000D_
</t>
  </si>
  <si>
    <t>D1214</t>
  </si>
  <si>
    <t xml:space="preserve">Estuche | Rígido | Para Tom 12x14" | Contorno moldeado _x000D_
</t>
  </si>
  <si>
    <t>SKB-2416</t>
  </si>
  <si>
    <t xml:space="preserve">Estuche | Para amplicadores _x000D_
</t>
  </si>
  <si>
    <t>U+5252B</t>
  </si>
  <si>
    <t xml:space="preserve">Estuche SKB para Les Paul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</si>
  <si>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1SKB-FB-4</t>
  </si>
  <si>
    <t>Estuche | Rigido Deluxe | Para bajo | Contorno moldeado de un lado</t>
  </si>
  <si>
    <t>1SKB-SC56</t>
  </si>
  <si>
    <t>Estuche | Semi-Rigido | Para Guit. Tipo Les Paul | Contorno moldeado</t>
  </si>
  <si>
    <t>1SKB-SC66</t>
  </si>
  <si>
    <t>Estuche | Semi-Rigido | Para Guit. electrica | Contorno rectangular</t>
  </si>
  <si>
    <t>1SKB-18*</t>
  </si>
  <si>
    <t xml:space="preserve">Estuche | Rígido | Para Guit. Acústica | Contorno moldeado _x000D_
</t>
  </si>
  <si>
    <t>1SKB-4</t>
  </si>
  <si>
    <t>Estuche | Rigido | Para bajo | Contorno rectangular</t>
  </si>
  <si>
    <t>1SKB-8</t>
  </si>
  <si>
    <t>Estuche | Rigido | Para Guit. Acustica | Contorno Moldeado</t>
  </si>
  <si>
    <t>19-04</t>
  </si>
  <si>
    <t xml:space="preserve">Carrito |para raqueras | base madera | Ruedas reforzadas con traba _x000D_
</t>
  </si>
  <si>
    <t>19-8U</t>
  </si>
  <si>
    <t xml:space="preserve">Raquera sin Tapas OUTLET _x000D_
</t>
  </si>
  <si>
    <t>1SKB19-4U</t>
  </si>
  <si>
    <t>Raquera |    4U | 19" | 405mm profundidad | ABS | 2 tapas | Cerraduras ATA |</t>
  </si>
  <si>
    <t>1SKB19-8U</t>
  </si>
  <si>
    <t>Raquera |    8U | 19" | 405mm profundidad | ABS | 2 tapas | Cerraduras ATA |</t>
  </si>
  <si>
    <t>SKPRO</t>
  </si>
  <si>
    <t>SKP265</t>
  </si>
  <si>
    <t>Mic. Inalambrico SKP UHF265 (4 EN 1 - Mano/Vincha/Corbat/Instrumento)</t>
  </si>
  <si>
    <t>SKYLARK</t>
  </si>
  <si>
    <t>ACOR80B</t>
  </si>
  <si>
    <t>Acordeon 80 bajos, 7 registros</t>
  </si>
  <si>
    <t>SOLDANO</t>
  </si>
  <si>
    <t>U+4482A</t>
  </si>
  <si>
    <t>Pedal Soldano Super Charger GTO</t>
  </si>
  <si>
    <t>U+4889</t>
  </si>
  <si>
    <t xml:space="preserve">Cabezal Soldano Astro Verb 16 s/n AV174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</si>
  <si>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Solidgold FX</t>
  </si>
  <si>
    <t>U+2792C</t>
  </si>
  <si>
    <t>Pedal Solidgold FX Zeta Overdrive</t>
  </si>
  <si>
    <t>U+3357C</t>
  </si>
  <si>
    <t xml:space="preserve">Pedal Solid Gold FX Funkzilla _x000D_
 _x000D_
 _x000D_
</t>
  </si>
  <si>
    <t>SONOMATIC</t>
  </si>
  <si>
    <t>U+3320B</t>
  </si>
  <si>
    <t xml:space="preserve">Pedal Sonomatic Stank _x000D_
 _x000D_
 _x000D_
 _x000D_
 _x000D_
  _x000D_
</t>
  </si>
  <si>
    <t>A522.010583</t>
  </si>
  <si>
    <t>Si Compact Miscellaneous Assembly</t>
  </si>
  <si>
    <t>A522.100089</t>
  </si>
  <si>
    <t>Potenciómetro Motorizado Soundcraft</t>
  </si>
  <si>
    <t>5001849</t>
  </si>
  <si>
    <t>Mixer   |  Digital  |  SI Perfomer 3 | 32 canales (32 XLR + 8 TRS) | 16 Salidas XLR | Vivo |  Eq 4b param +  DSP + Comp + Lim + Gate + FX  | DMX OUT  |   Procesadores BSS/dbx  |   AES in/out  |   MIDI in/out</t>
  </si>
  <si>
    <t>5029647</t>
  </si>
  <si>
    <t>Anvil p/mixers Soundcraft Si Expression 3 / Performer 3</t>
  </si>
  <si>
    <t>5035679</t>
  </si>
  <si>
    <t>Mixer   |  Digital  |  SI Expression 3 | 32 canales (hasta 66 de mezcla)   (32 XLR + 4 TRS) | 16 Salidas XLR | Vivo |  Eq 4b  (2 param) +  DSP + Comp + Lim + Gate + FX  |   AES in/out  |   MIDI in/out  |   HiQnet</t>
  </si>
  <si>
    <t>5041213.V</t>
  </si>
  <si>
    <t>MECHASY,VI3000 COMPUTER _x000D_
MODULE,TSPR</t>
  </si>
  <si>
    <t>5046678.V</t>
  </si>
  <si>
    <t>SCR, SI MADI-USB COMBO CARD MODULE TSPR</t>
  </si>
  <si>
    <t>5049659</t>
  </si>
  <si>
    <t>Mini StageBox, 32 entradas análogas y 16 salidas (8 análogas + 4 AES), MADI (RJ45), compatible con mixers SI Expression, SI Performer y VI</t>
  </si>
  <si>
    <t>5055304</t>
  </si>
  <si>
    <t>MECH, SI IMPACT 2, LCD</t>
  </si>
  <si>
    <t>SOUTHLAND</t>
  </si>
  <si>
    <t>U+3340C</t>
  </si>
  <si>
    <t xml:space="preserve">Pedal Greer Shothland Over Drive _x000D_
 _x000D_
</t>
  </si>
  <si>
    <t>SPECTOR</t>
  </si>
  <si>
    <t>U+3831A</t>
  </si>
  <si>
    <t xml:space="preserve">Bajo Spector Legend Custom s/n 8238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</si>
  <si>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U+4119</t>
  </si>
  <si>
    <t xml:space="preserve">Bajo Spector Legend 6 Korea s/n 8303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</si>
  <si>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U+4752B</t>
  </si>
  <si>
    <t xml:space="preserve">Bajo Spector Legend Custom Black/Gold s/n W130169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</si>
  <si>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SPIRIT</t>
  </si>
  <si>
    <t>ABSOLUTE-4P</t>
  </si>
  <si>
    <t>ABSOLUTE 4P BAFLE POTENCIADO</t>
  </si>
  <si>
    <t>DD0348</t>
  </si>
  <si>
    <t>POT 10KAX2</t>
  </si>
  <si>
    <t>DD0355</t>
  </si>
  <si>
    <t>POT PENNY GILES PGF3260</t>
  </si>
  <si>
    <t>DD0356</t>
  </si>
  <si>
    <t>POT 10K KOON  60MM CPA6701</t>
  </si>
  <si>
    <t>DD0360</t>
  </si>
  <si>
    <t>POT 10KA EJE T</t>
  </si>
  <si>
    <t>DD0363</t>
  </si>
  <si>
    <t>POT 10KAX2 EJE T</t>
  </si>
  <si>
    <t>DD0364</t>
  </si>
  <si>
    <t>POT 10KA EJE T  60MM</t>
  </si>
  <si>
    <t>DD0367</t>
  </si>
  <si>
    <t>POT 10KAX2 EJE ANCHO</t>
  </si>
  <si>
    <t>DD0368</t>
  </si>
  <si>
    <t>POT 10KAX2 EJE T  60MM</t>
  </si>
  <si>
    <t>DD0369</t>
  </si>
  <si>
    <t>POT 10K</t>
  </si>
  <si>
    <t>DD0370</t>
  </si>
  <si>
    <t>DD0375</t>
  </si>
  <si>
    <t>POT 10KB</t>
  </si>
  <si>
    <t>DD0376</t>
  </si>
  <si>
    <t>POT 10KA</t>
  </si>
  <si>
    <t>DD0377</t>
  </si>
  <si>
    <t>DD0380</t>
  </si>
  <si>
    <t>POT 10K CPA65</t>
  </si>
  <si>
    <t>DD0397</t>
  </si>
  <si>
    <t>POT 10K PENNY GILES PGF8110</t>
  </si>
  <si>
    <t>DD0402</t>
  </si>
  <si>
    <t>POT PENNY GILES PGF8122</t>
  </si>
  <si>
    <t>DD0408</t>
  </si>
  <si>
    <t>POT 10K PANASONIC</t>
  </si>
  <si>
    <t>DD0409</t>
  </si>
  <si>
    <t>POT 10KAX2 ST PANASONIC</t>
  </si>
  <si>
    <t>DD0426</t>
  </si>
  <si>
    <t>POT 10KD</t>
  </si>
  <si>
    <t>DD0427</t>
  </si>
  <si>
    <t>POT 10KDX2 ST</t>
  </si>
  <si>
    <t>DD0438</t>
  </si>
  <si>
    <t>POT 10K EJE T</t>
  </si>
  <si>
    <t>DD0439</t>
  </si>
  <si>
    <t>POT 10KDX2 ST  EJE T   C/ FELPA</t>
  </si>
  <si>
    <t>DD0440</t>
  </si>
  <si>
    <t>POT 10KD  C/ FELPA</t>
  </si>
  <si>
    <t>DD0441</t>
  </si>
  <si>
    <t>POT 10KDX2 C/ FELPA</t>
  </si>
  <si>
    <t>LX7</t>
  </si>
  <si>
    <t>Soundcraft Spirit consola 32 canales</t>
  </si>
  <si>
    <t>MSERIESM4</t>
  </si>
  <si>
    <t>Mixer 4 mono+4 St +4 St Ret, S/PDIF</t>
  </si>
  <si>
    <t>NOTEPAD</t>
  </si>
  <si>
    <t>FOLIO NOTEPAD MIXER</t>
  </si>
  <si>
    <t>SPM</t>
  </si>
  <si>
    <t>DM-1</t>
  </si>
  <si>
    <t>Juego de Dumpers de Mylar (10/12/13/14/16)</t>
  </si>
  <si>
    <t>SPMSORDPL</t>
  </si>
  <si>
    <t>Set de Sordinas para platos, Sound Off Ride, Cras y Hi Hat (x Pack)</t>
  </si>
  <si>
    <t>SPMSORD16</t>
  </si>
  <si>
    <t>Sordina para Bateria, pads de goma eva, 16"</t>
  </si>
  <si>
    <t>SQUIER</t>
  </si>
  <si>
    <t>C+1879</t>
  </si>
  <si>
    <t xml:space="preserve">Guitarra Squier Telecaster Thinline natural c/funda blues s/n 75116 _x000D_
</t>
  </si>
  <si>
    <t>SQ-4</t>
  </si>
  <si>
    <t>BAFLES SQUIER 10´</t>
  </si>
  <si>
    <t>U+4982</t>
  </si>
  <si>
    <t xml:space="preserve">Bajo Squier Jazz Bass Mod.77 Natural s/n ICS17162195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</si>
  <si>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U+5280</t>
  </si>
  <si>
    <t xml:space="preserve">Guitarra Fender Stratocaster Bullet Black s/n CY07064687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</si>
  <si>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U+5285</t>
  </si>
  <si>
    <t>Bajo Squier Precision Classic Vibe Sunburst s/n 24722</t>
  </si>
  <si>
    <t>U+5368</t>
  </si>
  <si>
    <t xml:space="preserve">Guitarra Squier Standard Black s/n ics13253244 _x000D_
 _x000D_
 _x000D_
</t>
  </si>
  <si>
    <t>U+5391</t>
  </si>
  <si>
    <t xml:space="preserve">Bajo Squier Jaguar Deluxe activo Red s/n 095005 _x000D_
</t>
  </si>
  <si>
    <t>U+5452</t>
  </si>
  <si>
    <t xml:space="preserve">Guitarra Squier Affinity Candy Apple s/n CY110300172 _x000D_
 _x000D_
 _x000D_
</t>
  </si>
  <si>
    <t>U+5517</t>
  </si>
  <si>
    <t>Guitarra Squier Telecaster Affinity Red s/n 02416</t>
  </si>
  <si>
    <t>U+5529</t>
  </si>
  <si>
    <t xml:space="preserve">Bajo Squier Jazz Bass Black s/n ICS10114094 _x000D_
 _x000D_
 _x000D_
</t>
  </si>
  <si>
    <t>U+5551C</t>
  </si>
  <si>
    <t xml:space="preserve">Bajo Squier vintage modified 5 cuerdas White s/n IC516160798 _x000D_
</t>
  </si>
  <si>
    <t>U+5553A</t>
  </si>
  <si>
    <t xml:space="preserve">Bajo Squier Vintage modified Jazz Bass 5 cuerdas white s/n IC516160655 _x000D_
 _x000D_
 _x000D_
</t>
  </si>
  <si>
    <t>U+5553B</t>
  </si>
  <si>
    <t xml:space="preserve">Bajo Squier Jazz Bass 4 cuerdas PJ Blue s/n IC516101131 _x000D_
 _x000D_
 _x000D_
 _x000D_
</t>
  </si>
  <si>
    <t>U+5579A</t>
  </si>
  <si>
    <t xml:space="preserve">Guitarra Squier Telecaster Classic Vibe 50´s Vintage White s/n CG51513199 _x000D_
 _x000D_
</t>
  </si>
  <si>
    <t>028-0005-580</t>
  </si>
  <si>
    <t>Guit. Elec. Stratocaster RWN, SSS, White</t>
  </si>
  <si>
    <t>030-0510-505</t>
  </si>
  <si>
    <t>Guitarra Electrica | Deluxe  | Stratocaster Hot Rails |  RW | Mic Duncan Designed | HHH | Olympic White</t>
  </si>
  <si>
    <t>030-0574-500</t>
  </si>
  <si>
    <t>Bajo Electrico | Deluxe  | Jazz Bass Deluxe | 4C | Activo |  RW | Sin pickguard | Sunburst</t>
  </si>
  <si>
    <t>030-0574-506</t>
  </si>
  <si>
    <t>Bajo Electrico | Deluxe  | Jazz Bass Deluxe | 4C | Activo |  RW | Sin pickguard | Black</t>
  </si>
  <si>
    <t>030-0575-500</t>
  </si>
  <si>
    <t>Bajo Electrico | Deluxe  | Jazz Bass Deluxe  | 5C | Activo |  RW | Sin pickguard | Sunburst</t>
  </si>
  <si>
    <t>030-0575-506</t>
  </si>
  <si>
    <t>Bajo Electrico | Deluxe  | Jazz Bass Deluxe | 5C | Activo |  RW | Sin pickguard | Black</t>
  </si>
  <si>
    <t>030-1200-500</t>
  </si>
  <si>
    <t>Guit. Elec. Stratocaster Squier Vintage Modified RWN, SSS Duncan Desig., Sunburst</t>
  </si>
  <si>
    <t>030-1205-500</t>
  </si>
  <si>
    <t>Guitarra Electrica | Vintage Modified  | Stratocaster |  RW | Mic Duncan Designed | SSS | Sunburst</t>
  </si>
  <si>
    <t>030-1215-569</t>
  </si>
  <si>
    <t>Guitarra Electrica | Vintage Modified  | Stratocaster |  RW | Mic Duncan Designed | HSS | Charcoal Frost</t>
  </si>
  <si>
    <t>030-1220-509</t>
  </si>
  <si>
    <t>Guitarra Electrica | Vintage Modified  | Stratocaster Surf |  RW | Mic Lipstick | SSS | Candy apple red</t>
  </si>
  <si>
    <t>030-1220-572</t>
  </si>
  <si>
    <t>Guitarra Electrica | Vintage Modified  | Stratocaster Surf |  RW | Mic Lipstick | SSS | Sonic Blue</t>
  </si>
  <si>
    <t>030-1260-500</t>
  </si>
  <si>
    <t>Guitarra Electrica | Vintage Modified  | Telecaster Custom |  MN | SH | Pickguard negro | Sunburst</t>
  </si>
  <si>
    <t>030-1260-506</t>
  </si>
  <si>
    <t>Guitarra Electrica | Vintage Modified  | Telecaster Custom |  MN | SH | Pickguard negro | Black</t>
  </si>
  <si>
    <t>030-1265-505</t>
  </si>
  <si>
    <t>Guitarra Electrica | Vintage Modified  | Telecaster Deluxe |  MN | HH | Pickguard negro | Olympic White</t>
  </si>
  <si>
    <t>030-1270-506</t>
  </si>
  <si>
    <t xml:space="preserve">Guitarra eléctrica | Vintage Modified Series | Telecaster Cabronita | Diap, Maple | HH | Mic Fideli´Tron | Black _x000D_
</t>
  </si>
  <si>
    <t>030-1280-521</t>
  </si>
  <si>
    <t>Guitarra Electrica | Vintage Modified  | Telecaster Thinline 72´ |  MN | HH | Pickguard Nacarado | Natural</t>
  </si>
  <si>
    <t>030-1400-500</t>
  </si>
  <si>
    <t>Bajo Electrico | Deluxe Series | Dimension Bass IV | 4 cuerdas | Diap: Rosewod | 1 Humbuckin | Pickguard Negro | Sunburst</t>
  </si>
  <si>
    <t>030-1500-500</t>
  </si>
  <si>
    <t>Bajo Electrico | Deluxe  | Dimension Bass V | 5C | RW | 1 Humbuckin | Pickguard Negro | Sunburst</t>
  </si>
  <si>
    <t>030-1502-506</t>
  </si>
  <si>
    <t>Bajo Electrico | Deluxe  | Dimension Bass V | 5C | Diap: Maple | 1 Humbuckin | Pickguard Negro | Black</t>
  </si>
  <si>
    <t>030-1502-538</t>
  </si>
  <si>
    <t>Bajo Electrico | Deluxe  | Dimension Bass V | 5C | Diap: Maple | 1 Humbuckin | Pickguard Negro | Crimson red</t>
  </si>
  <si>
    <t>030-1575-506</t>
  </si>
  <si>
    <t>Bajo Electrico | Affinity  | Jazz Bass | 5C |  RW | Pickguard blanco | Black</t>
  </si>
  <si>
    <t>030-1575-532</t>
  </si>
  <si>
    <t>Bajo Electrico | Affinity  | Jazz Bass | 5C |  RW | Pickguard blanco | Sunburst</t>
  </si>
  <si>
    <t>030-2000-505</t>
  </si>
  <si>
    <t>Guitarra Electrica | Vintage Modified  | Jaguar |  RW | SS | Pickguard Carey | Olympick White</t>
  </si>
  <si>
    <t>030-2000-509</t>
  </si>
  <si>
    <t>Guitarra Electrica | Vintage Modified  | Jaguar |  RW | SS | Pickguard Blanco | Candy Apple Red</t>
  </si>
  <si>
    <t>030-2000-557</t>
  </si>
  <si>
    <t>Guitarra Electrica | Vintage Modified  | Jaguar |  RW | SS | Pickguard Blanco | Surf Green</t>
  </si>
  <si>
    <t>030-2100-505</t>
  </si>
  <si>
    <t>Guitarra Electrica | Vintage Modified  | Jazzmaster | Diap RW | HH | Pickguard Carey   | Olympic White</t>
  </si>
  <si>
    <t>030-2100-572</t>
  </si>
  <si>
    <t>Guitarra Electrica | Vintage Modified  | Jazzmaster |  RW | HH | Pickguard Blanco | Sonic Blue</t>
  </si>
  <si>
    <t>030-3000-546</t>
  </si>
  <si>
    <t>Guitarra Electrica | Classic Vibe  | Stratocaster 50´s |  MN | SSS | Pickguard Blanco | Sherwwod Green Metallic</t>
  </si>
  <si>
    <t>030-3010-500</t>
  </si>
  <si>
    <t>Guitarra Electrica | Classic Vibe  | Stratocaster 60´s |  RW | SSS | Pickguard Blanco | Sunburst</t>
  </si>
  <si>
    <t>030-3010-566</t>
  </si>
  <si>
    <t>Guitarra Electrica | Classic Vibe  | Stratocaster 60´s |  RW | SSS | Pickguard Blanco | Burgundy Mist Metallic</t>
  </si>
  <si>
    <t>030-3019-500</t>
  </si>
  <si>
    <t>Guitarra Electrica | Classic Vibe  | Stratocaster 60´s ZURDA |  RW | SSS | Pickguard Blanco | Sunburst</t>
  </si>
  <si>
    <t>030-3030-500</t>
  </si>
  <si>
    <t>Guitarra Electrica | Classic Vibe  | Telecaster Custom |  RW | SS | Pickguard Negro | Cenefa | Sunburst</t>
  </si>
  <si>
    <t>030-3050-589</t>
  </si>
  <si>
    <t>Guitarra Electrica | Classic Vibe  | Duo-Sonic 50´s |  MN | SS | Pickguard anodizado | Desert Sand</t>
  </si>
  <si>
    <t>030-3075-524</t>
  </si>
  <si>
    <t>Bajo Electrico | Classic Vibe  | Jazz Bass 60´s | 4C |  RW | Pickguard blanco | Silver</t>
  </si>
  <si>
    <t>030-5600-500</t>
  </si>
  <si>
    <t>Bajo Electrico |  Vintage Modified | Tipo Jaguar | 6C |  RW | Pickguard Carey | SSS | Blocks Nacarados | Tremolo t/Jaguar | Sunburst</t>
  </si>
  <si>
    <t>030-6600-505</t>
  </si>
  <si>
    <t>Bajo Electrico | Vintage Modified  | Jazz Bass | 4C |  RW | Pickguard Carey | Olympic White</t>
  </si>
  <si>
    <t>030-6702-505</t>
  </si>
  <si>
    <t>Bajo Electrico | Vintage Modified  | Jazz Bass 70´s | 4C |  MN | Pickguard negro | Blocks negros | D.Designed | Olympic White</t>
  </si>
  <si>
    <t>030-6702-509</t>
  </si>
  <si>
    <t>Bajo Electrico | Vintage Modified  | Jazz Bass 70´s | 4C |  MN | Pickguard negro | Blocks negros | D.Designed | Candy Apple Red</t>
  </si>
  <si>
    <t>030-6702-521</t>
  </si>
  <si>
    <t>Bajo Electrico | Vintage Modified  | Jazz Bass 70´s | 4C |  MN | Pickguard negro | Blocks negros | D.Designed | Natural</t>
  </si>
  <si>
    <t>030-6800-500</t>
  </si>
  <si>
    <t>Bajo Electrico | Vintage Modified  | Precision Bass JP | 4C |  RW | Pickguard negro | 1 mic JB + 1 Mic P | Sunburst</t>
  </si>
  <si>
    <t>030-6800-502</t>
  </si>
  <si>
    <t xml:space="preserve">Bajo eléctrico | Vintage Modified Series | Precision Bass JP | 4 cuerdas | Diap, Rosewood | Pickguard negro | 1 mic JB + 1 Mic P | Lake Placid Blue _x000D_
 _x000D_
</t>
  </si>
  <si>
    <t>030-6808-500</t>
  </si>
  <si>
    <t xml:space="preserve">Bajo eléctrico | Vintage Modified Series | Precision Bass FRETLESS | 4 cuerdas | Diap, Rosewood | Pickguard negro | 1 mic Precision | Sunburst _x000D_
</t>
  </si>
  <si>
    <t>030-7702-520</t>
  </si>
  <si>
    <t>Bajo Electrico | Vintage Modified  | Jazz Bass 77´s | 4C |  MN | Pickguard negro | Blocks nacarado | Amber</t>
  </si>
  <si>
    <t>031-0001-504</t>
  </si>
  <si>
    <t>Guit. Elec. Stratocaster Squier Bullet, RWN, SSS, c/tremolo, Daphne Blue</t>
  </si>
  <si>
    <t>031-0001-506</t>
  </si>
  <si>
    <t>Guitarra Electrica | Bullet  | Stratocaster |  RW | Pickguard Blanco | SSS | Black</t>
  </si>
  <si>
    <t>031-0121-570</t>
  </si>
  <si>
    <t xml:space="preserve">Guitarra Electrica | Squier MINI V2 | Stratocaster | HDW | 20 trastes | Escala corta 22,75" | SSS | Color: Pink _x000D_
</t>
  </si>
  <si>
    <t>031-0200-525</t>
  </si>
  <si>
    <t xml:space="preserve">Guitarra eléctrica | Affinity Series | Telecaster | Diap, Rosewood | Pickguard Blanco | SS | Metallic Red _x000D_
</t>
  </si>
  <si>
    <t>031-0202-503</t>
  </si>
  <si>
    <t>Guitarra Electrica | Affinity  | Telecaster |  MN | Pickguard Blanco | SS | 2T Sunburst</t>
  </si>
  <si>
    <t>031-0202-506</t>
  </si>
  <si>
    <t>Guitarra Electrica | Affinity  | Telecaster |  MN | Pickguard Blanco | SS | Flat Black</t>
  </si>
  <si>
    <t>031-0202-580</t>
  </si>
  <si>
    <t>Guitarra Electrica | Affinity  | Telecaster |  MN | Pickguard Blanco | SS | Artic white</t>
  </si>
  <si>
    <t>031-0203-550</t>
  </si>
  <si>
    <t>Guitarra Electrica | Affinity  | Telecaster Special |  MN | Pickguard Negro | SS | Butterscotch Blonde</t>
  </si>
  <si>
    <t>031-0500-505</t>
  </si>
  <si>
    <t xml:space="preserve">Bajo eléctrico | Affinity Series | Precision Bass JP | 4 cuerdas | Diap, Rosewood | Pickguard negro | 1 mic JB + 1 Mic P | Olympic White _x000D_
</t>
  </si>
  <si>
    <t>031-0600-506</t>
  </si>
  <si>
    <t xml:space="preserve">Guitarra eléctrica | Affinity Series | Stratocaster | Diap, Rosewood | Pickguard Blanco | SSS | Black _x000D_
</t>
  </si>
  <si>
    <t>031-0600-532</t>
  </si>
  <si>
    <t xml:space="preserve">Guitarra eléctrica | Affinity Series | Stratocaster | Diap, Rosewood | Pickguard Blanco | SSS | Brown sunburst _x000D_
</t>
  </si>
  <si>
    <t>031-0600-570</t>
  </si>
  <si>
    <t>Guitarra Electrica | Affinity  | Stratocaster |  RW | Pickguard Blanco | SSS | Race Red</t>
  </si>
  <si>
    <t>031-0600-596</t>
  </si>
  <si>
    <t>Guitarra Electrica | Affinity  | Stratocaster |  RW | Pickguard Blanco | SSS | Competition Orange</t>
  </si>
  <si>
    <t>031-0602-506</t>
  </si>
  <si>
    <t>Guitarra Electrica | Affinity  | Stratocaster |  MN | Pickguard Blanco | SSS | Black</t>
  </si>
  <si>
    <t>031-0603-503</t>
  </si>
  <si>
    <t>Guitarra Electrica | Affinity  | Stratocaster |  MN | Pickguard Blanco | SSS | Brown sunburst</t>
  </si>
  <si>
    <t>031-0620-532</t>
  </si>
  <si>
    <t xml:space="preserve">Guitarra eléctrica | Affinity Series | Stratocaster ZURDA | Diap, Maple | Pickguard Blanco | SSS | Brown sunburst _x000D_
</t>
  </si>
  <si>
    <t>031-0760-566</t>
  </si>
  <si>
    <t>Bajo Electrico | Affinity  | Jazz Bass | 4C |  RW | Pickguard blanco | Burgundy Mist</t>
  </si>
  <si>
    <t>031-0760-570</t>
  </si>
  <si>
    <t>Bajo Electrico | Affinity  | Jazz Bass | 4C |  RW | Pickguard blanco | Red Race</t>
  </si>
  <si>
    <t>031-0902-506</t>
  </si>
  <si>
    <t>Bajo Electrico | Affinity  | Bronco Bass | 4C |  MN | Escala 30" |Pickguard blanco | Black</t>
  </si>
  <si>
    <t>031-0902-558</t>
  </si>
  <si>
    <t>Bajo Electrico | Affinity  | Bronco Bass | 4C |  MN | Escala 30" |Pickguard blanco | Torino red</t>
  </si>
  <si>
    <t>032-0222-523</t>
  </si>
  <si>
    <t>Guitarra Electrica | Contemporary | Stratocaster | HH | MN | Pala pintada | trastes jumbo | Color: Pearl White</t>
  </si>
  <si>
    <t>032-0222-525</t>
  </si>
  <si>
    <t>Guitarra Electrica | Contemporary | Stratocaster | HH | MN | Pala pintada | trastes jumbo | Color: Dark Metallic Red</t>
  </si>
  <si>
    <t>032-0222-565</t>
  </si>
  <si>
    <t>Guitarra Electrica | Contemporary | Stratocaster | HH | MN | Pala pintada | trastes jumbo | Color: Black Metallic</t>
  </si>
  <si>
    <t>032-0229-565</t>
  </si>
  <si>
    <t>Guitarra Electrica | Contemporary | Stratocaster | HH | MN | Pala pintada | trastes jumbo | Color: Black Metallic | ZURDO</t>
  </si>
  <si>
    <t>032-0322-523</t>
  </si>
  <si>
    <t>Guitarra Electrica | Contemporary | Stratocaster | HSS | MN | Pala pintada | trastes jumbo | Color: Pearl White</t>
  </si>
  <si>
    <t>032-0322-565</t>
  </si>
  <si>
    <t>Guitarra Electrica | Contemporary | Stratocaster | HSS | MN | Pala pintada | trastes jumbo | Color: Black Metallic</t>
  </si>
  <si>
    <t>032-0322-573</t>
  </si>
  <si>
    <t>Guitarra Electrica | Contemporary | Stratocaster | HSS | RWN | Pala pintada | trastes jumbo | Color: Ocean Blue Metallic</t>
  </si>
  <si>
    <t>032-0327-505</t>
  </si>
  <si>
    <t>Guitarra Electrica | Contemporary | Stratocaster | HH | Activa |  RWN | Pala invertida pintada | trastes jumbo | Floyd Rose | Color: Olimpic White</t>
  </si>
  <si>
    <t>032-0700-506</t>
  </si>
  <si>
    <t>Guitarra Electrica | Vintage Modified  | Jagmaster   | Diap RW | HH | Pickguard blanco | Black</t>
  </si>
  <si>
    <t>032-1222-523</t>
  </si>
  <si>
    <t>Guitarra Electrica | Contemporary | Telecaster | HH | MN | Pala invertida pintada | trastes jumbo | Color: Pearl White</t>
  </si>
  <si>
    <t>032-1222-565</t>
  </si>
  <si>
    <t>Guitarra Electrica | Contemporary | Telecaster | HH |  MN | Pala invertida pintada | trastes jumbo | Color: Black Metallic</t>
  </si>
  <si>
    <t>032-1229-525</t>
  </si>
  <si>
    <t>Guitarra Electrica | Contemporary | Telecaster | HH | MN | Pala invertida pintada | trastes jumbo | Color: Dark Metallic Red | ZURDO</t>
  </si>
  <si>
    <t>032-1520-537</t>
  </si>
  <si>
    <t>Bajo Elec. Precision Bass Squier Special RWN, Zurdo, Antique Burst</t>
  </si>
  <si>
    <t>032-1600-509</t>
  </si>
  <si>
    <t>Guitarra Electrica | Standard  | Stratocaster |  RW | Pickguard Blanco vintage | SSS | Candy apple Red</t>
  </si>
  <si>
    <t>032-1602-509</t>
  </si>
  <si>
    <t>Guitarra Electrica | Standard  | Stratocaster |  MN | Pickguard Blanco vintage | SSS | Candy apple Red</t>
  </si>
  <si>
    <t>032-1602-537</t>
  </si>
  <si>
    <t>Guitarra electrica | Standard Series | Stratocaster | Diap, Maple | Pickguard Carey | SSS | Antique Burst</t>
  </si>
  <si>
    <t>032-1620-537</t>
  </si>
  <si>
    <t xml:space="preserve">Guitarra eléctrica | Standard Series | Stratocaster ZURDA | Diap, Rosewood | Pickguard Carey | SSS | Antique Burst _x000D_
</t>
  </si>
  <si>
    <t>032-8900-500</t>
  </si>
  <si>
    <t>Bajo Electrico | Vintage Modified  | Jaguar Bass Special | 4C | Activo |  RW | Pickguard negro | 1 Mic JB + 1 Mic P | Sunburst</t>
  </si>
  <si>
    <t>032-9000-538</t>
  </si>
  <si>
    <t>Bajo Electrico | Vintage Modified  | Jaguar Bass Special | 5C | Activo |  RW | Pickguard negro | 1 Mic JB + 1 Mic P |Crimson Red</t>
  </si>
  <si>
    <t>034-8000-506</t>
  </si>
  <si>
    <t>Guitarra Electrica | Rock Band 3  | Stratocaster |  MN | Esc. Std | Mic Special Design Hex | Ideal Rock B 3 en PS3 y N .Wii con adapt. Mad Catz MIDI Pro (No incluido) | salida plug p/amplif. | Black</t>
  </si>
  <si>
    <t>037-0001-532</t>
  </si>
  <si>
    <t>Guitarra Electrica | Bullet | Stratocaster | LRL | SSS | Mic. Strat de bobina simple estándar | Sunburst</t>
  </si>
  <si>
    <t>037-0045-506</t>
  </si>
  <si>
    <t>Guitarra Electrica | Bullet  | Telecaster | LRL | Pickguard Blanco | SS | Black</t>
  </si>
  <si>
    <t>037-0045-532</t>
  </si>
  <si>
    <t>Guitarra Electrica | Bullet  | Telecaster | LRL | Pickguard Blanco | SS | Sunburts</t>
  </si>
  <si>
    <t>037-0121-506</t>
  </si>
  <si>
    <t>Guitarra Electrica | Squier MINI V2 | Stratocaster | LRL | 20 trastes | Escala corta 22,75" | SSS | Color: Black</t>
  </si>
  <si>
    <t>037-0121-554</t>
  </si>
  <si>
    <t>Guitarra Electrica | Squier MINI V2 | Stratocaster | LRL | 20 trastes | Escala corta 22,75" | SSS | Color: Dakota Red</t>
  </si>
  <si>
    <t>037-0121-556</t>
  </si>
  <si>
    <t>Guitarra Electrica | Squier MINI V2 | Stratocaster | LRL | 20 trastes | Escala corta 22,75" | SSS | Color: Shell Pink</t>
  </si>
  <si>
    <t>037-0121-570</t>
  </si>
  <si>
    <t>Guitarra Electrica | Squier MINI V2 | Stratocaster | LRL | 20 trastes | Escala corta 22,75" | SSS | Color: Pink</t>
  </si>
  <si>
    <t>037-0125-505</t>
  </si>
  <si>
    <t>Guitarra Electrica | Squier  MINI | Jazzmaster HH | LRL | Pickguard Blanco | Escala corta 22,75" | HH | Color: Olympic White</t>
  </si>
  <si>
    <t>037-0125-557</t>
  </si>
  <si>
    <t>Guitarra Electrica | Squier  MINI | Jazzmaster HH | LRL | Pickguard Blanco | Escala corta 22,75" | HH | Color: Surf Green</t>
  </si>
  <si>
    <t>037-0127-506</t>
  </si>
  <si>
    <t>Bajo Electrico | Squier Mini | Precision Bass | 4C | LRL | Pickguard blanco | Escala corta 28,6" | Mic. negro Split | Color: Black</t>
  </si>
  <si>
    <t>037-0127-554</t>
  </si>
  <si>
    <t>Bajo Electrico | Squier Mini | Precision Bass | 4C | LRL | Pickguard blanco | Escala corta 28,6" | Mic. negro Split | Color: Dakota Red</t>
  </si>
  <si>
    <t>037-0200</t>
  </si>
  <si>
    <t>Guitarra Electrica | Affinity | Telecaster |  LRL | 21 Trastes | + Corre + Funda</t>
  </si>
  <si>
    <t>037-0200-570</t>
  </si>
  <si>
    <t>Guitarra Electrica | Affinity | Telecaster |  LRL | 21 Trastes | Color: Racing Red</t>
  </si>
  <si>
    <t>037-0200-581</t>
  </si>
  <si>
    <t>Guitarra Electrica | Affinity | Telecaster |  LRL | 21 Trastes | Color: Slick Silver</t>
  </si>
  <si>
    <t>037-0200-592</t>
  </si>
  <si>
    <t>Guitarra Electrica | Affinity | Telecaster |  LRL | 21 Trastes | Color: Race Green</t>
  </si>
  <si>
    <t>037-0200-596</t>
  </si>
  <si>
    <t>Guitarra Electrica | Affinity | Telecaster |  LRL | 21 Trastes | Color: Competition Orange</t>
  </si>
  <si>
    <t>037-0222-523</t>
  </si>
  <si>
    <t>037-0222-525</t>
  </si>
  <si>
    <t>Guitarra Electrica | Contemporary | Stratocaster | HH Cebra | MN | Pala invertida pintada | trastes jumbo | Color: Dark Metallic Red | Edicion 1980</t>
  </si>
  <si>
    <t>037-0222-565</t>
  </si>
  <si>
    <t>037-0322-523</t>
  </si>
  <si>
    <t>Guitarra Electrica | Contemporary | Stratocaster | HSS | LRL | Pala invertida pintada | trastes jumbo | Color: Pearl White|Edicion 1980</t>
  </si>
  <si>
    <t>037-0322-573</t>
  </si>
  <si>
    <t>Guitarra Electrica | Contemporary | Stratocaster | HSS | LRL | Pala invertida pintada | trastes jumbo | Color: Ocean Blue Metallic | Edicion 1980</t>
  </si>
  <si>
    <t>037-0327-505</t>
  </si>
  <si>
    <t>Guitarra Electrica | Contemporary | Stratocaster | HH | Activa | LRL | Pala invertida pintada | trastes jumbo | Floyd Rose | Color: Olimpic White</t>
  </si>
  <si>
    <t>037-0327-510</t>
  </si>
  <si>
    <t>Guitarra Electrica | Contemporary | Stratocaster | HH | Activa | RWN | Pala invertida pintada | trastes jumbo | Floyd Rose | Color: Flat Black</t>
  </si>
  <si>
    <t>037-0330-549</t>
  </si>
  <si>
    <t>Guitarra Electrica | Contemporary | Jazzmaster | HH | Activa | RWN | Pala  pintada | trastes jumbo | Color: Surf Pearl</t>
  </si>
  <si>
    <t>037-0330-569</t>
  </si>
  <si>
    <t>Guitarra Electrica | Contemporary | Jazzmaster | HH | Activa | RWN | Pala  pintada | trastes jumbo | Color: Graphite Metallic</t>
  </si>
  <si>
    <t>037-0400-525</t>
  </si>
  <si>
    <t>Bajo Electrico | Contemporary | Jazz Bass | 4C |   LRL | perfil  " C " | pala  pintada | 20 trastes | Color: Dark Red Metallic</t>
  </si>
  <si>
    <t>037-0400-573</t>
  </si>
  <si>
    <t>Bajo Electrico | Contemporary | Jazz Bass | 4C | LRL | Pala  pintada | 20 trastes | Color: Graphite Metallic</t>
  </si>
  <si>
    <t>037-0450-505</t>
  </si>
  <si>
    <t>Bajo Electrico | Contemporary | Jazz Bass | 4C | Activo | MN | Pala  pintada | 20 trastes | Color: Flat White</t>
  </si>
  <si>
    <t>037-0450-510</t>
  </si>
  <si>
    <t>Bajo Electrico | Contemporary | Jazz Bass | 4C | Activo | MN | Pala  pintada | 20 trastes | Color: Flat Black</t>
  </si>
  <si>
    <t>037-0460-506</t>
  </si>
  <si>
    <t>Bajo Electrico | Contemporary | Jazz Bass | 5C | Activo |   MN |MIC HH | pala  pintada | 20 trastes | Color: Black</t>
  </si>
  <si>
    <t>037-0500-505</t>
  </si>
  <si>
    <t>Bajo Electrico | Affinity  | Precision Bass | 4C | 1 Mic. Jazz + 1 Mic Precision | Mástil de LRL | Pickguard negro | Color: Olympic White</t>
  </si>
  <si>
    <t>037-0500-506</t>
  </si>
  <si>
    <t>Bajo Electrico | Affinity  | Precision Bass | 4C | 1 Mic. Jazz + 1 Mic Precision | Mástil de LRL | Pickguard negro | Color: Black</t>
  </si>
  <si>
    <t>037-0500-570</t>
  </si>
  <si>
    <t>Bajo Electrico | Affinity  | Precision Bass | 4C | 1 Mic. Jazz + 1 Mic Precision | Mástil de LRL | Pickguard negro | Color: Racing Red</t>
  </si>
  <si>
    <t>037-0600-506</t>
  </si>
  <si>
    <t>Guitarra Electrica | Affinity | Stratocaster |  LRL | 21 Trastes | Color: Black</t>
  </si>
  <si>
    <t>037-0600-532</t>
  </si>
  <si>
    <t>Guitarra Electrica | Affinity | Stratocaster |  LRL | 21 Trastes | Color: Brown Sunburst</t>
  </si>
  <si>
    <t>037-0600-557</t>
  </si>
  <si>
    <t>Guitarra Electrica | Affinity | Stratocaster  |  LRL | 21 Trastes | Color: Surf Green</t>
  </si>
  <si>
    <t>037-0600-570</t>
  </si>
  <si>
    <t>Guitarra Electrica | Affinity | Stratocaster  |  LRL | 21 Trastes | Color: Racing Red</t>
  </si>
  <si>
    <t>037-0600-581</t>
  </si>
  <si>
    <t>Guitarra Electrica | Affinity | Stratocaster  |  LRL | 21 Trastes | Color: Slick Silver</t>
  </si>
  <si>
    <t>037-0620-532</t>
  </si>
  <si>
    <t>Guitarra Electrica | Affinity | Stratocaster | HSS | LRL | ZURDA | Color: sunburst</t>
  </si>
  <si>
    <t>037-0700-505</t>
  </si>
  <si>
    <t>Guitarra Electrica | Affinity | Stratocaster | HSS | LRL | Color: Oliympic White</t>
  </si>
  <si>
    <t>037-0760</t>
  </si>
  <si>
    <t>Bajo Electrico | Affinity | Jazz Bass | 4C |   LRL | perfil  " C " | pala  pintada |20 trastes</t>
  </si>
  <si>
    <t>037-0760-506</t>
  </si>
  <si>
    <t>Bajo Electrico | Affinity | Jazz Bass | 4C |   LRL | perfil  " C " | pala  pintada |20 trastes | Color: Black</t>
  </si>
  <si>
    <t>037-0760-532</t>
  </si>
  <si>
    <t>Bajo Electrico | Affinity | Jazz Bass | 4C |   LRL | perfil  " C " | pala  pintada |20 trastes | Color: Brown Sunburst</t>
  </si>
  <si>
    <t>037-0760-570</t>
  </si>
  <si>
    <t>Bajo Electrico | Affinity | Jazz Bass | 4C |   LRL | perfil  " C " | pala  pintada |20 trastes | Color: Racing Red</t>
  </si>
  <si>
    <t>037-0760-581</t>
  </si>
  <si>
    <t>Bajo Electrico | Affinity | Jazz Bass | 4C |   LRL | perfil  " C " | pala  pintada |20 trastes | Color: Slick Silver</t>
  </si>
  <si>
    <t>037-0910-506</t>
  </si>
  <si>
    <t>Guitarra Electrica | Mainstream  | Stratocaster | SSS | MN | Color: Black</t>
  </si>
  <si>
    <t>037-1001-506</t>
  </si>
  <si>
    <t>Guitarra Electrica | Bullet  | Stratocaster | LRL | Puente "Hard Tail" sin palanca |Pickguard Blanco | SS | Black</t>
  </si>
  <si>
    <t>037-1001-532</t>
  </si>
  <si>
    <t>Guitarra Electrica | Bullet  | Stratocaster | LRL | Puente "Hard Tail" sin palanca |Pickguard Blanco | SS | Brown Sunburst</t>
  </si>
  <si>
    <t>037-1001-540</t>
  </si>
  <si>
    <t>Guitarra Electrica | Bullet  | Stratocaster | LRL | Puente "Hard Tail" sin palanca |Pickguard Blanco | SS | Fiesta Red</t>
  </si>
  <si>
    <t>037-1001-580</t>
  </si>
  <si>
    <t>Guitarra Electrica | Bullet  | Stratocaster | LRL | Puente "Hard Tail" sin palanca |Pickguard Blanco | SS | Artic White</t>
  </si>
  <si>
    <t>037-1222-523</t>
  </si>
  <si>
    <t>037-1222-525</t>
  </si>
  <si>
    <t>Guitarra Electrica | Contemporary | Telecaster | HH | MN | Pala invertida pintada | trastes jumbo | Color: Dark Metallic Red</t>
  </si>
  <si>
    <t>037-1222-565</t>
  </si>
  <si>
    <t>Guitarra Electrica | Contemporary | Telecaster | HH | MN | Pala invertida pintada | trastes jumbo | Color: Black Metallic</t>
  </si>
  <si>
    <t>037-1229-525</t>
  </si>
  <si>
    <t>037-1575-506</t>
  </si>
  <si>
    <t>037-1575-532</t>
  </si>
  <si>
    <t>Bajo Electrico | Affinity  | Jazz Bass | 5C |  LRL | Pickguard blanco | Brown Sunburst</t>
  </si>
  <si>
    <t>037-4020-501</t>
  </si>
  <si>
    <t>Guitarra Electrica | Classic Vibe  | '70s Stratocaster | SSS |  LRL | 21 trastes | Color: Olympic White</t>
  </si>
  <si>
    <t>037-4020-506</t>
  </si>
  <si>
    <t>Guitarra Electrica | Classic Vibe  | '70s Stratocaster | SSS |  LRL | 21 trastes | Color: Black</t>
  </si>
  <si>
    <t>037-4020-521</t>
  </si>
  <si>
    <t>Guitarra Electrica | Classic Vibe  | '70s Stratocaster | SSS |  LRL | 21 trastes | Color: Natural</t>
  </si>
  <si>
    <t>037-4023-506</t>
  </si>
  <si>
    <t>Guitarra Electrica | Classic Vibe  | '70s Stratocaster | HSS |  MN  | 21 trastes  | Color: Black</t>
  </si>
  <si>
    <t>037-4024-592</t>
  </si>
  <si>
    <t>Guitarra Electrica | Classic Vibe  | '70s Stratocaster | HSS |  LRL | 21 trastes  | Color: Walnut</t>
  </si>
  <si>
    <t>037-4050-500</t>
  </si>
  <si>
    <t>Guitarra Electrica | Classic Vibe  | '70s Telecaster | Custom |  MN  | 21 trastes  | Color: Sunburst</t>
  </si>
  <si>
    <t>037-4050-506</t>
  </si>
  <si>
    <t>Guitarra Electrica | Classic Vibe  | '70s Telecaster | Custom |  MN  | 21 trastes  | Color: Black</t>
  </si>
  <si>
    <t>037-4060-505</t>
  </si>
  <si>
    <t>Guitarra Electrica | Classic Vibe  | '70s Telecaster | Deluxe  |  MN  | 21 trastes  | Color: Olympic White</t>
  </si>
  <si>
    <t>037-4070-500</t>
  </si>
  <si>
    <t>Guitarra Electrica | Classic Vibe  | '70s Telecaster | Thinline  |  MN  | 21 trastes | Color: Sunburst</t>
  </si>
  <si>
    <t>037-4083-500</t>
  </si>
  <si>
    <t>Guitarra Electrica | Classic Vibe  | '60s Jazzmaster |  LRL  | 21 trastes | Color: Sunburst</t>
  </si>
  <si>
    <t>037-4083-505</t>
  </si>
  <si>
    <t>Guitarra Electrica | Classic Vibe  | '60s Jazzmaster |  LRL  | 21 trastes | Color: Olympic White</t>
  </si>
  <si>
    <t>037-4083-572</t>
  </si>
  <si>
    <t>Guitarra Electrica | Classic Vibe  | '60s Jazzmaster |  LRL  | 21 trastes | Color: Sonic Blue</t>
  </si>
  <si>
    <t>037-4090-500</t>
  </si>
  <si>
    <t>Guitarra Electrica | Classic Vibe  | '70s Jaguar |  LRL  | 21 trastes | Color: Sunburst</t>
  </si>
  <si>
    <t>037-4090-506</t>
  </si>
  <si>
    <t>Guitarra Electrica | Classic Vibe  | '70s Jaguar |  LRL  | 21 trastes | Color: Black</t>
  </si>
  <si>
    <t>037-4090-557</t>
  </si>
  <si>
    <t>Guitarra Electrica | Classic Vibe  | '70s Jaguar |  LRL  | 21 trastes | Color: Surf Green</t>
  </si>
  <si>
    <t>037-4510-500</t>
  </si>
  <si>
    <t>Bajo Electrico |  Classic Vibe  |  '60 Precision Bass  | 4C |  LRL | 20 trastes | Color: Sunburst</t>
  </si>
  <si>
    <t>037-4510-505</t>
  </si>
  <si>
    <t>Bajo Electrico |  Classic Vibe  |  '60 Precision Bass  | 4C |  LRL | 20 trastes | Color: Olympic White</t>
  </si>
  <si>
    <t>037-4515-500</t>
  </si>
  <si>
    <t>Bajo Electrico |  Classic Vibe  |  '60 Precision Bass  | 4C |  LRL | 20 trastes | Color: Sunburst | Zurdo</t>
  </si>
  <si>
    <t>037-4530-500</t>
  </si>
  <si>
    <t>Bajo Electrico |  Classic Vibe  |  '60 Jazz Bass  | 4C |  LRL | 20 trastes | Color: Sunburst</t>
  </si>
  <si>
    <t>037-4530-504</t>
  </si>
  <si>
    <t>Bajo Electrico |  Classic Vibe  |  '60 Jazz Bass  | 4C |  LRL | 20 trastes | Color: Daphne Blue</t>
  </si>
  <si>
    <t>037-4530-506</t>
  </si>
  <si>
    <t>Bajo Electrico |  Classic Vibe  |  '60 Jazz Bass  | 4C |   LRL | 20 trastes | Color: Black</t>
  </si>
  <si>
    <t>037-4531-500</t>
  </si>
  <si>
    <t>Bajo Electrico |  Classic Vibe  |  '60 Jazz Bass  | 4C | Fretless |  LRL | 20 trastes | Color: Sunburst</t>
  </si>
  <si>
    <t>037-4540-500</t>
  </si>
  <si>
    <t>Bajo Electrico |  Classic Vibe  |  '70 Jazz Bass  | 4C |  MN | 20 trastes | Color: Sunburst</t>
  </si>
  <si>
    <t>037-4540-506</t>
  </si>
  <si>
    <t>Bajo Electrico |  Classic Vibe  |  '70 Jazz Bass  | 4C |  MN | 20 trastes | Color: Black</t>
  </si>
  <si>
    <t>037-4540-521</t>
  </si>
  <si>
    <t>Bajo Electrico |  Classic Vibe  |  '70 Jazz Bass  | 4C |  MN | 20 trastes | Color: Natural</t>
  </si>
  <si>
    <t>037-4545-506</t>
  </si>
  <si>
    <t>Bajo Electrico |  Classic Vibe  |  '70 Jazz Bass  | 4C |  MN | 20 trastes | Color: Black | Zurdo</t>
  </si>
  <si>
    <t>037-4550-506</t>
  </si>
  <si>
    <t>Bajo Electrico |  Classic Vibe  |  '70 Jazz Bass V  | 5C |  MN | 20 trastes | Color: Black</t>
  </si>
  <si>
    <t>037-4550-521</t>
  </si>
  <si>
    <t>Bajo Electrico |  Classic Vibe  |  '70 Jazz Bass V  | 5C |  MN | 20 trastes | Color: Natural</t>
  </si>
  <si>
    <t>037-7000-506</t>
  </si>
  <si>
    <t>Guitarra Electrica | Paranormal | Toronado | ILN| HH | Cuerpo c/Forma offset único | Mic. Atomic HH | Herrajes cromo |Black</t>
  </si>
  <si>
    <t>037-7005-521</t>
  </si>
  <si>
    <t>Guitarra Electrica | Paranormal | Offset Telecaster | MN| Mic. Alnico SS | Corte de cuerpo tipo Jazzmaster | Natural</t>
  </si>
  <si>
    <t>037-7010-502</t>
  </si>
  <si>
    <t>Guitarra Electrica | Paranormal | Cyclone | LRL| Mic. Alnico SSS | Daphne Blue</t>
  </si>
  <si>
    <t>037-7010-556</t>
  </si>
  <si>
    <t>Guitarra Electrica | Paranormal | Cyclone | LRL| Mic. Alnico SSS | Shell Pink</t>
  </si>
  <si>
    <t>037-7015-583</t>
  </si>
  <si>
    <t>Guitarra Electrica | Paranormal | Super-Sonic | ILN| HH | Cuerpo c/Forma asimétrica inversa | Mic. Atomic HH | Clavijero y pte Vintage | Ice Blue Metallic</t>
  </si>
  <si>
    <t>037-7020-505</t>
  </si>
  <si>
    <t>Guitarra Electrica | Paranormal | Cabronita Telecaster Thinline | MN | Mic. Alnico Jazzmaster Black| Olympic White</t>
  </si>
  <si>
    <t>037-7100-501</t>
  </si>
  <si>
    <t>Bajo Electrico | Paranormal  | Jazz Bass ´54 | 4C |  MW | Pickguard black | White Blonde</t>
  </si>
  <si>
    <t>037-7100-550</t>
  </si>
  <si>
    <t>Bajo Electrico | Paranormal  | Jazz Bass ´54 | 4C |  MW | Pickguard black | Butterscotch Blonde</t>
  </si>
  <si>
    <t>037-8000-500</t>
  </si>
  <si>
    <t>Guitarra Electrica | Affinitty | Stratocaster | LRL | SSS | Black Pickguard | Sunburst</t>
  </si>
  <si>
    <t>037-8002</t>
  </si>
  <si>
    <t>Guitarra Electrica | Affinitty | Stratocaster | MN | SSS | Black Pickguard - con Funda y Correa</t>
  </si>
  <si>
    <t>037-8002-506</t>
  </si>
  <si>
    <t>Guitarra Electrica | Affinitty | Stratocaster | MN | SSS | Black Pickguard | Black</t>
  </si>
  <si>
    <t>037-8003-502</t>
  </si>
  <si>
    <t>Guitarra Electrica | Affinity | Stratocaster  | SSS |  MN | 21 Trastes | Color: Lake Placid Blue</t>
  </si>
  <si>
    <t>037-8051-569</t>
  </si>
  <si>
    <t>Guitarra Electrica | Affinity | Stratocaster  |  HH | LRL| 21 Trastes | Color: Charcoal Frost Metallic</t>
  </si>
  <si>
    <t>037-8200-505</t>
  </si>
  <si>
    <t>Guitarra Electrica | Affinitty | Telecaster | LRL | SS | Black Pickguard | Olympic White</t>
  </si>
  <si>
    <t>037-8203-500</t>
  </si>
  <si>
    <t>Guitarra Electrica | Affinitty | Telecaster | MN | SS | Black Pickguard | Sunburst</t>
  </si>
  <si>
    <t>037-8203-550</t>
  </si>
  <si>
    <t>Guitarra Electrica | Affinitty | Telecaster | MN | SS | Black Pickguard | Butterscotch Blonde</t>
  </si>
  <si>
    <t>037-8213-550</t>
  </si>
  <si>
    <t>Guitarra Electrica | Affinitty | Telecaster | MN | SS | ZURDA | Black Pickguard | Butterscotch Blonde</t>
  </si>
  <si>
    <t>037-8250-566</t>
  </si>
  <si>
    <t>Guitarra Electrica | Affinity | Telecaster | Deluxe | HH | LRL| 21 Trastes | Color: Burgundy Mist</t>
  </si>
  <si>
    <t>037-8551-502</t>
  </si>
  <si>
    <t>aff p bass pj lrl bpg lpb</t>
  </si>
  <si>
    <t>037-8553-505</t>
  </si>
  <si>
    <t>Bajo Electrico | Affinity | Precision Bass | 4C | MN | Pickguarda Negro | Color: Olympic White</t>
  </si>
  <si>
    <t>037-8553-506</t>
  </si>
  <si>
    <t>Bajo Electrico | Affinity | Precision Bass | 4C | MN | Pickguarda Negro | Color: Olympic Black</t>
  </si>
  <si>
    <t>037-8601-566</t>
  </si>
  <si>
    <t>Bajo Electrico | Affinity | Jazz Bass | 4C | LRL | Pickguarda Negro | Color: Burgundy Mist</t>
  </si>
  <si>
    <t>037-8601-569</t>
  </si>
  <si>
    <t>Bajo Electrico | Affinity | Jazz Bass | 4C | LRL | Pickguarda Negro | Color: Charcoal Frost Metallic</t>
  </si>
  <si>
    <t>037-8602-500</t>
  </si>
  <si>
    <t>037-8603-506</t>
  </si>
  <si>
    <t>Bajo Electrico | Affinity | Jazz Bass | 4C | MN | Pickguarda Negro | Color: Black</t>
  </si>
  <si>
    <t>086-8204-001</t>
  </si>
  <si>
    <t>Encordado p/Guit Electrica, Squier, NPS 009-042</t>
  </si>
  <si>
    <t>086-8204-006</t>
  </si>
  <si>
    <t>Encordado p/Guit Electrica, Squier, NPS 010-046 (MC x 12)</t>
  </si>
  <si>
    <t>633-0100-980</t>
  </si>
  <si>
    <t>Guit. Elec. Stratocaster Squier California RWN, Artic White</t>
  </si>
  <si>
    <t>633-0200-980</t>
  </si>
  <si>
    <t>Guit. Elec. Stratocaster Squier California Fat RWN, Artic White</t>
  </si>
  <si>
    <t>SEG-10</t>
  </si>
  <si>
    <t>Cable p/ instrumento  STAGE MASTER, Ficha Neutrik, plug/plug  3 mts</t>
  </si>
  <si>
    <t>SEG-18</t>
  </si>
  <si>
    <t>Cable p/ instrumento STAGE MASTER, Ficha Neutrik, plug/plug 6 mts</t>
  </si>
  <si>
    <t>SEG-6</t>
  </si>
  <si>
    <t>Cable p/ instrumento STAGE MASTER, Ficha Neutrik, plug/plug  1,8 mts</t>
  </si>
  <si>
    <t>SMC2404FBX-100</t>
  </si>
  <si>
    <t>Patchera de escenario, STAGE MASTER, 24 canales / 4 envios / 30mts, masa individual</t>
  </si>
  <si>
    <t>STANTON</t>
  </si>
  <si>
    <t>DJPRO1000</t>
  </si>
  <si>
    <t>Auriculares DJ, 20Hz-30Khz, 107db, 64oh, 500mV, color: Silver</t>
  </si>
  <si>
    <t>DJPRO3000</t>
  </si>
  <si>
    <t>Auriculares DJ, 16Hz-22kHz, Dr 50mm Neodym, hig-pass, low-pass, cable removible, c: Silver</t>
  </si>
  <si>
    <t>DJPRO60</t>
  </si>
  <si>
    <t>Auriculares DJ, 3Hz-28Khz, 102db, 50oh, 80mV, color: Silver</t>
  </si>
  <si>
    <t>DJPRO60B</t>
  </si>
  <si>
    <t>Auriculares DJ, 3Hz-28Khz, 102db, 50oh, 80mV, color: Black</t>
  </si>
  <si>
    <t>SCS3PAK-NA</t>
  </si>
  <si>
    <t>Superf Control p/DJ, Set 3:1, 1 x SCS3M +  2 x CS3D  +DJ Sofware TRAKTOR</t>
  </si>
  <si>
    <t>T55USB-AR</t>
  </si>
  <si>
    <t>Giradisco Prof, Audio/DJ.correa, USB, 16-bit/44/48KHz, c/Cakewalk Pyro Audio Creator,c/500.v3 cart</t>
  </si>
  <si>
    <t>STARLIGHT</t>
  </si>
  <si>
    <t>U+4962A</t>
  </si>
  <si>
    <t xml:space="preserve">Pedal para guitarra Starlight Plexi overdrive c/Caja s/n 298618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</si>
  <si>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STERLING</t>
  </si>
  <si>
    <t>U+5199</t>
  </si>
  <si>
    <t xml:space="preserve">Guitarra Sterling JP100 Grey Flame c/Palanca y funda s/n 562079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</si>
  <si>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STOMP BOX</t>
  </si>
  <si>
    <t>U+4962C</t>
  </si>
  <si>
    <t xml:space="preserve">Pedal Stomp Box Big Joe s/n 01486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</si>
  <si>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STRYMON</t>
  </si>
  <si>
    <t>C+1731</t>
  </si>
  <si>
    <t xml:space="preserve">Pedal Strymon Capistan s/n 51649227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</si>
  <si>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C+1823</t>
  </si>
  <si>
    <t xml:space="preserve">Pedal Strymon Timeline _x000D_
</t>
  </si>
  <si>
    <t>C+1824</t>
  </si>
  <si>
    <t xml:space="preserve">Pedal Strymon Mobius s/n 11574 _x000D_
 _x000D_
</t>
  </si>
  <si>
    <t>C+1861</t>
  </si>
  <si>
    <t xml:space="preserve">Pedal Strymon Nightsky s/n 49476 _x000D_
</t>
  </si>
  <si>
    <t>Strymon MLT</t>
  </si>
  <si>
    <t>Multiswitch</t>
  </si>
  <si>
    <t>Strymon OLA</t>
  </si>
  <si>
    <t>dBucket Chorus &amp; Vibrato / CHORUS VIBRATO</t>
  </si>
  <si>
    <t>Strymon ORB</t>
  </si>
  <si>
    <t>Orbit dBucket Flanger / FLAGER</t>
  </si>
  <si>
    <t>U+3340A</t>
  </si>
  <si>
    <t xml:space="preserve">Pedal Strymon Ojai fuente _x000D_
</t>
  </si>
  <si>
    <t>U+4251C</t>
  </si>
  <si>
    <t>Pedal Strymon Multi Switch s/n S1650329</t>
  </si>
  <si>
    <t>U+5340</t>
  </si>
  <si>
    <t>Pedal Strymon brigadier c/Caja s/n 516-20731</t>
  </si>
  <si>
    <t>U+5348B</t>
  </si>
  <si>
    <t xml:space="preserve">Pedal Strymon Bluesky s/n 8087 _x000D_
 _x000D_
 _x000D_
 _x000D_
</t>
  </si>
  <si>
    <t>U+5454</t>
  </si>
  <si>
    <t xml:space="preserve">Pedal Strymon Flint Tremolo Reverb _x000D_
 _x000D_
 _x000D_
</t>
  </si>
  <si>
    <t>U+5558</t>
  </si>
  <si>
    <t xml:space="preserve">Pedal Strymon Flint s/n 39189 _x000D_
</t>
  </si>
  <si>
    <t>U+5571</t>
  </si>
  <si>
    <t xml:space="preserve">Pedal Strymon Nightsky s/n 49476 _x000D_
 _x000D_
 _x000D_
 _x000D_
</t>
  </si>
  <si>
    <t>SUB</t>
  </si>
  <si>
    <t>U+5067B</t>
  </si>
  <si>
    <t>Estuche p/Bajo SUB</t>
  </si>
  <si>
    <t>U+5114</t>
  </si>
  <si>
    <t xml:space="preserve">Guitarra SUB Axis Sports Red s/n B000698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</si>
  <si>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U+5250</t>
  </si>
  <si>
    <t xml:space="preserve">Guitarra SUB AX3 Ambar Axis No Sports c/Funda s/n 130333113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</si>
  <si>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SUHR</t>
  </si>
  <si>
    <t>C+1721</t>
  </si>
  <si>
    <t xml:space="preserve">Guitarra Suhr Modern Custom Black Limba c/Estuche 448 S/N 26105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</si>
  <si>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U+3113C</t>
  </si>
  <si>
    <t>Pedal Suhr Buffer</t>
  </si>
  <si>
    <t>U+4880B</t>
  </si>
  <si>
    <t xml:space="preserve">Pedal Suhr Shiba Drive s/n 1318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</si>
  <si>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U+5046</t>
  </si>
  <si>
    <t xml:space="preserve">Guitarra Suhr Custom Floyd c/Estuche s/n 9571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</si>
  <si>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U+5350</t>
  </si>
  <si>
    <t xml:space="preserve">Guitarra Suhr Classic HSS c/Estuche s/n G025 _x000D_
 _x000D_
 _x000D_
</t>
  </si>
  <si>
    <t>U+5411</t>
  </si>
  <si>
    <t xml:space="preserve">Pedal Suhr Riot c/Caja s/n 10684 _x000D_
 _x000D_
 _x000D_
 _x000D_
</t>
  </si>
  <si>
    <t>SUPRO</t>
  </si>
  <si>
    <t>U+4465</t>
  </si>
  <si>
    <t xml:space="preserve">Pedal Supro Tremolo s/n 532659000A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</si>
  <si>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U+5012B</t>
  </si>
  <si>
    <t xml:space="preserve">Pedal Supro Drive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</si>
  <si>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U+5366</t>
  </si>
  <si>
    <t xml:space="preserve">Guitarra Supro año 1959 s/n T90441 _x000D_
 _x000D_
</t>
  </si>
  <si>
    <t>SVETRANA</t>
  </si>
  <si>
    <t>U+4584D</t>
  </si>
  <si>
    <t xml:space="preserve">Valvula Svetrana SV4G Rusa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</si>
  <si>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SWR</t>
  </si>
  <si>
    <t>U+4232</t>
  </si>
  <si>
    <t>Amplificador SWR Read Head c/Transformador 110V s/n CR316520</t>
  </si>
  <si>
    <t>441-5055-000</t>
  </si>
  <si>
    <t>Amplificador | AMPLITE | Class-D | 400w | Entrada balanceada TRS | Salida doble Speakon  4-8 Ohms</t>
  </si>
  <si>
    <t>445-0205-010</t>
  </si>
  <si>
    <t xml:space="preserve">Amplificador | Para Bajo | Cabezal |  WORKING PRO 400 | Pramp Valvular|  400w/4 | Legendario Aural Enhaser SWR | 11Kg </t>
  </si>
  <si>
    <t>445-2205-010</t>
  </si>
  <si>
    <t>Amplificador p/Bajo, combo, WORKINGPRO 12, 200w, 1X12 +Tw c/aten,  grilla Crom</t>
  </si>
  <si>
    <t>SAG4</t>
  </si>
  <si>
    <t>SX Acoustic guitar</t>
  </si>
  <si>
    <t>SAG4W</t>
  </si>
  <si>
    <t>SBM1/PT</t>
  </si>
  <si>
    <t>Bajo Electrico| Modern Series | JB | Diapason Maple | Pickguard Negro | Funda incluida |  Pink Twight</t>
  </si>
  <si>
    <t>SBM2/PT</t>
  </si>
  <si>
    <t>Bajo Electrico| Modern Series | PB | Diapason Maple | Pickguard Negro | Funda incluida | Pink Twight</t>
  </si>
  <si>
    <t>SD103K</t>
  </si>
  <si>
    <t>"SX" 3/4 DREADNOUGHT GUITAR KIT, NATURAL</t>
  </si>
  <si>
    <t>SD103KBK</t>
  </si>
  <si>
    <t>"SX" 3/4 DREADNOUGHT GUITAR KIT, BLACK</t>
  </si>
  <si>
    <t>SD103KBR</t>
  </si>
  <si>
    <t>"SX" 3/4 DREADNOUGHT GUITAR KIT, BROWN</t>
  </si>
  <si>
    <t>SD104</t>
  </si>
  <si>
    <t>"SX" DREADNOUGHT GUITAR, , NATURAL</t>
  </si>
  <si>
    <t>SD104BK</t>
  </si>
  <si>
    <t>"SX" DREADNOUGHT GUITAR, BLACK</t>
  </si>
  <si>
    <t>SD104BR</t>
  </si>
  <si>
    <t>"SX" DREADNOUGHT GUITAR, BROWN</t>
  </si>
  <si>
    <t>SD104CE</t>
  </si>
  <si>
    <t>"SX" DREADNOUGHT GUITAR, NATURAL, CUTAWAY,SX SZP1 EQ,</t>
  </si>
  <si>
    <t>SD104CEK</t>
  </si>
  <si>
    <t>"SX" DREADNOUGHT GUITAR KIT, NATURAL, CUTAWAY,SX SZP1 EQ,, INCLUDES: TUNER,BAG,PICKS,STRAP,CAPO</t>
  </si>
  <si>
    <t>SD104G</t>
  </si>
  <si>
    <t>"SX" DREADNOUGHT GUITAR, NATURAL, GLOSS FINISH</t>
  </si>
  <si>
    <t>SD104GBK</t>
  </si>
  <si>
    <t>"SX" DREADNOUGHT GUITAR, BLACK GLOSS FINISH</t>
  </si>
  <si>
    <t>SD104GBR</t>
  </si>
  <si>
    <t>"SX" DREADNOUGHT GUITAR, BROWN GLOSS FINISH</t>
  </si>
  <si>
    <t>SD104KBK</t>
  </si>
  <si>
    <t>"SX" ACOUSTIC GUITAR KIT BLACK</t>
  </si>
  <si>
    <t>SD104KBR</t>
  </si>
  <si>
    <t>"SX" ACOUSTIC GUITAR KIT BROWN</t>
  </si>
  <si>
    <t>SD104LK</t>
  </si>
  <si>
    <t>"SX" ACOUSTIC GUITAR KIT LEFT HAND, NATURAL INCLUDES: TUNER,BAG,PICKS,STRAP,CAPO</t>
  </si>
  <si>
    <t>SD204</t>
  </si>
  <si>
    <t xml:space="preserve">Guitarra Acustica | Cuerpo Dreathnoght | Diapasón Rosewood | Tapa Spruce | Fondo y Aro de Agathis | Clavijas Die-Cast | Cejilla de Nubone | Color Natural Mate _x000D_
</t>
  </si>
  <si>
    <t>SD204CE</t>
  </si>
  <si>
    <t>Guitarra Electroacustica | Cuerpo Dreathnoght | Diapason Rosewood | Tapa Spruce | Fondo y Aro de Agathis | Clavijas Die-Cast | Cejilla de Nubone | EQ 4 bandas | Afinador | Color Natural Mate</t>
  </si>
  <si>
    <t>SD204G</t>
  </si>
  <si>
    <t>Guitarra Acustica | Cuerpo Dreathnoght | Diapasón Rosewood | Tapa Spruce | Fondo y Aro de Agathis | Clavijas Die-Cast | Cejilla de Nubone | Color Natural brillante</t>
  </si>
  <si>
    <t>SD204GTBK</t>
  </si>
  <si>
    <t>Guitarra Acustica | Cuerpo Dreathnoght | Diapason Rosewood | Tapa Spruce | Fondo y Aro de Agathis | Clavijas Die-Cast | Cejilla de Nubone | Color Negro traslucido</t>
  </si>
  <si>
    <t>SD304</t>
  </si>
  <si>
    <t>Guitarra Acustica | Cuerpo Dreathnoght | Diapason de Rosewood | Tapa Stika Spurce | Fondo y Aro de Caoba | Clavijas Die-Cast | Escala 648mm | Cejilla de Nubone | Color Natural Mate</t>
  </si>
  <si>
    <t>SD304G</t>
  </si>
  <si>
    <t>"SX"DREADNOUGHT GUITAR GLOSS FINISH</t>
  </si>
  <si>
    <t>SD704</t>
  </si>
  <si>
    <t xml:space="preserve">Guitarra Acustica | Cuerpo Dreathnoght | Diapasón Rosewood |Tapa Spruce | Fondo y Aro de Sapele | Clavijas Die-Cast |Cejilla de Nubone | Color Natural Mate _x000D_
</t>
  </si>
  <si>
    <t>SD704E</t>
  </si>
  <si>
    <t>Guitarra Acustica | Cuerpo Dreathnoght | Diapasón Rosewood |Tapa Abeto Macizo | Fondo y Aro de Sapele | Clavijas Die-Cast |Cejilla de Nubone | Color Natural Mate</t>
  </si>
  <si>
    <t>SD704K</t>
  </si>
  <si>
    <t>"SX" DREADNOUGHT GUITAR PACKAGE, SOLID SPRUCE TOP WITH SEPELE BACK AND SIDES, INCLUDES: TUNER,BAG,PICKS,STRAP,CAPO</t>
  </si>
  <si>
    <t>SEM2/BG</t>
  </si>
  <si>
    <t>Guitarra Electrica | Modern Series | TL | MN | SS | Pickguard Negro| Funda incluida | Blue Glow</t>
  </si>
  <si>
    <t>SO104</t>
  </si>
  <si>
    <t>"SX" ACOUSTIC GUITAR WITH OOO SHAPE BODY,NATURAL</t>
  </si>
  <si>
    <t>SO104BK</t>
  </si>
  <si>
    <t>"SX" ACOUSTIC GUITAR, WITH OOO SHAPE BODY, BLACK</t>
  </si>
  <si>
    <t>SO104G</t>
  </si>
  <si>
    <t>"SX" ACOUSTIC GUITAR WITH OOO SHAPE BODY,NATURAL,GLOSS FINISH</t>
  </si>
  <si>
    <t>SO104GBK</t>
  </si>
  <si>
    <t>"SX" ACOUSTIC GUITAR, WITH OOO SHAPE BODY, BLACK,GLOSS FINISH</t>
  </si>
  <si>
    <t>SO104K</t>
  </si>
  <si>
    <t>"SX" ACOUSTIC GUITAR KIT WITH OOO SHAPE BODY,NATURAL, INCLUDES: TUNER,BAG,PICKS,STRAP,CAPO</t>
  </si>
  <si>
    <t>SO204</t>
  </si>
  <si>
    <t>Guitarra Acustica | Cuerpo Triple "0" | Diapason Rosewood | Tapa Spruce | Fondo y Aro de Agathis | Clavijas Die-Cast | Cejilla de Nubone | Color Natural Mate</t>
  </si>
  <si>
    <t>SO204CE</t>
  </si>
  <si>
    <t>Guitarra Electroacustica | Cuteway| Cuerpo Triple "0" | Diapason Rosewood | Tapa Spruce | Fondo y Aro de Agathis | Clavijas Die-Cast | EQ 4 bandas | Afinador | Cejilla de Nubone | Color Natural Mate</t>
  </si>
  <si>
    <t>SO204G</t>
  </si>
  <si>
    <t>Guitarra Acustica | Cuerpo Triple "0" | Diapason Rosewood | Tapa Spruce | Fondo y Aro de Agathis | Clavijas Die-Cast | Cejilla de Nubone | Color Natural Brillante</t>
  </si>
  <si>
    <t>SO204GTBK</t>
  </si>
  <si>
    <t>Guitarra Acustica | Cuerpo Triple "0" | Diapason Rosewood | Tapa Spruce | Fondo y Aro de Agathis | Clavijas Die-Cast | Cejilla de Nubone | Color Negro Traslucido Brillante</t>
  </si>
  <si>
    <t>SO204TBK</t>
  </si>
  <si>
    <t>Guitarra Acustica | Cuerpo Triple "0" | Diapason Rosewood | Tapa Spruce | Fondo y Aro de Agathis | Clavijas Die-Cast | Cejilla de Nubone | Color Negro Traslucido Mate</t>
  </si>
  <si>
    <t>SS700</t>
  </si>
  <si>
    <t>Guitarra Acustica | Cuerpo Mini Grand Symphony | Diapason de Rosewood | Tapa Spruce | Fondo y Aro de Sapele | Clavijas Die-Cast | Escala 596mm | Cejilla de Nubone | Color Natural Mate</t>
  </si>
  <si>
    <t>SS700E</t>
  </si>
  <si>
    <t>"SX" ACOUSTIC GUITAR WITH OOO SHAPE BODY,NATURAL,WITH PICKUP</t>
  </si>
  <si>
    <t>SS760</t>
  </si>
  <si>
    <t>"SX" DREADNOUGHT GUITAR GLOSS FINISH, NATURAL</t>
  </si>
  <si>
    <t>SS760E</t>
  </si>
  <si>
    <t>"SX" DREADNOUGHT GUITAR GLOSS FINISH,WITH EQ, NATURAL</t>
  </si>
  <si>
    <t>TG1</t>
  </si>
  <si>
    <t>"SX" TRAVELLER GUITAR WITH BAG</t>
  </si>
  <si>
    <t>TG1E</t>
  </si>
  <si>
    <t>"SX" TRAVELLER GUITAR WITH PICKUP,WITH BAG</t>
  </si>
  <si>
    <t>U+5158</t>
  </si>
  <si>
    <t xml:space="preserve">Guitarra SX Explorer Black c/Funda Tweed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</si>
  <si>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U+5187</t>
  </si>
  <si>
    <t xml:space="preserve">Guitarra SX Les Paul Wine Red s/n 20395989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</si>
  <si>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TAGINA</t>
  </si>
  <si>
    <t>U+3044B</t>
  </si>
  <si>
    <t xml:space="preserve">Guitarra Tagina Modena cuerdas Nylon Solida _x000D_
 </t>
  </si>
  <si>
    <t>TAKAMINE</t>
  </si>
  <si>
    <t>EG124C</t>
  </si>
  <si>
    <t>Guitarra Electroacustica, cdas nylon, c/corte, T:Pino, F+L:Nato,PreampTP4T Eq+Afinador</t>
  </si>
  <si>
    <t>U+4892A</t>
  </si>
  <si>
    <t>Guitarra Electroacustica Takamine TF250 s/n 10120194</t>
  </si>
  <si>
    <t>U+5223B</t>
  </si>
  <si>
    <t xml:space="preserve">Guitarra electroacustica Takamine 6 series s/n 09066148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</si>
  <si>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TASCAM</t>
  </si>
  <si>
    <t>C+1846</t>
  </si>
  <si>
    <t xml:space="preserve">Placa Tascam US-16X8 c/Fuente s/n 0696 _x000D_
  _x000D_
 _x000D_
 _x000D_
 _x000D_
</t>
  </si>
  <si>
    <t>DA302</t>
  </si>
  <si>
    <t>Doble Datera *II</t>
  </si>
  <si>
    <t>DA78HR</t>
  </si>
  <si>
    <t>Grabador Multipista Digital 8 TR</t>
  </si>
  <si>
    <t>MX2424</t>
  </si>
  <si>
    <t>Grabador en disco rigido ** II 24 canales</t>
  </si>
  <si>
    <t>PORTA02</t>
  </si>
  <si>
    <t>Portastudio Mixer  de 4 pistas **II</t>
  </si>
  <si>
    <t>102MKII</t>
  </si>
  <si>
    <t>Cassetera *II</t>
  </si>
  <si>
    <t>TAYLOR</t>
  </si>
  <si>
    <t>C+1682</t>
  </si>
  <si>
    <t>Guitarra Taylor modelo 454-CEL2 c/Estuche s/n 20031202073</t>
  </si>
  <si>
    <t>C+1683</t>
  </si>
  <si>
    <t xml:space="preserve">Guitarra Taylor Fall Limited Edition 412 CENFLTD c/Estuche s/n 1107302166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</si>
  <si>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C+1755</t>
  </si>
  <si>
    <t>Guitarra acustica Taylor DN4 c/Estuche s/n 20071030076</t>
  </si>
  <si>
    <t>C+1848</t>
  </si>
  <si>
    <t xml:space="preserve">Guitarra electroacustica Taylor 110E s/n 1864 _x000D_
 _x000D_
 _x000D_
 _x000D_
</t>
  </si>
  <si>
    <t>C+1873</t>
  </si>
  <si>
    <t xml:space="preserve">Guitarra electroacustica Taylor Dan Crary c/Estuche s/n 13310 _x000D_
</t>
  </si>
  <si>
    <t>TAYLOR 114CE LH</t>
  </si>
  <si>
    <t>Electroacustica con corte  - incluye funda, zurda</t>
  </si>
  <si>
    <t>TAYLOR 150E 12</t>
  </si>
  <si>
    <t>Electroacustica 12 cuerds, incluye funda</t>
  </si>
  <si>
    <t>U+5152</t>
  </si>
  <si>
    <t>Guitarra Taylor GA3-12 Made in USA c/Estuche s/n 1111221126</t>
  </si>
  <si>
    <t>U+5191</t>
  </si>
  <si>
    <t>Guitarra Taylor T5Z Classic c/Funda s/n 37092</t>
  </si>
  <si>
    <t>U+5431</t>
  </si>
  <si>
    <t>Guitarra Taylor DN4 Natural c/Estuche s/n 20071030076</t>
  </si>
  <si>
    <t>U+5478</t>
  </si>
  <si>
    <t xml:space="preserve">Guitarra Taylor Dan Crary s/n 13310 _x000D_
 _x000D_
 _x000D_
 _x000D_
 _x000D_
</t>
  </si>
  <si>
    <t>U+5515</t>
  </si>
  <si>
    <t xml:space="preserve">Guitarra Taylor Gsmini c/Funda s/n 2111037485 _x000D_
 _x000D_
 _x000D_
 _x000D_
</t>
  </si>
  <si>
    <t>TC ELECTRONIC</t>
  </si>
  <si>
    <t>C+1679</t>
  </si>
  <si>
    <t xml:space="preserve">Pedal TC Electronic Mojo Mojo c/Caja s/n 960790001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</si>
  <si>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C+1747</t>
  </si>
  <si>
    <t xml:space="preserve">Pedal afinador TC Electronic Mini Politune c/Caja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</si>
  <si>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C+1787</t>
  </si>
  <si>
    <t xml:space="preserve">Pedal TC Electronic Honey Pot Fuzz c/Caja s/n 78CQ7 _x000D_
 _x000D_
 _x000D_
</t>
  </si>
  <si>
    <t>C+1832</t>
  </si>
  <si>
    <t xml:space="preserve">Pedal TC Electronic Flash Bacu II #30273 _x000D_
 _x000D_
</t>
  </si>
  <si>
    <t>U+3431</t>
  </si>
  <si>
    <t>Bafle TC Electronic BC210</t>
  </si>
  <si>
    <t>U+3511A</t>
  </si>
  <si>
    <t>Pedalera TC Electronic G System</t>
  </si>
  <si>
    <t>U+3904A</t>
  </si>
  <si>
    <t>Pedal TC Electronic Nova Delay s/n 9093311</t>
  </si>
  <si>
    <t>U+3904B</t>
  </si>
  <si>
    <t xml:space="preserve">Pedal Switch TC Electronic G-Switch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</si>
  <si>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U+4768B</t>
  </si>
  <si>
    <t xml:space="preserve">Pedal TC Electronic HOF </t>
  </si>
  <si>
    <t>U+4868B</t>
  </si>
  <si>
    <t xml:space="preserve">Pedal TC Electronic Flashback Mini s/n 14665701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</si>
  <si>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U+5070</t>
  </si>
  <si>
    <t>Pedal TC Electronic AITER EGO 2 c/Caja s/n EGOOO2111</t>
  </si>
  <si>
    <t>U+5143</t>
  </si>
  <si>
    <t xml:space="preserve">Pedal TC Electronic Flanger Stereo s/n 10803148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</si>
  <si>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U+5193</t>
  </si>
  <si>
    <t xml:space="preserve">Pedal TC Electronic John Petrucci The dream scape c/Caja s/n 17067861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</si>
  <si>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U+5247</t>
  </si>
  <si>
    <t xml:space="preserve">Pedal TC Electronic Mojo Mojo c/Caja s/n 960790001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</si>
  <si>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U+5325</t>
  </si>
  <si>
    <t xml:space="preserve">Pedal TC Electronic Polytune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</si>
  <si>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U+5359</t>
  </si>
  <si>
    <t xml:space="preserve">Pedal TC Electronic Tail Spin vibrato c/Caja y manuales s/n 1703 _x000D_
 _x000D_
 _x000D_
 _x000D_
</t>
  </si>
  <si>
    <t>U+5402</t>
  </si>
  <si>
    <t xml:space="preserve">Pedal TC Electronic Hall of Fame Reverb s/n 16699039 _x000D_
</t>
  </si>
  <si>
    <t>U+5539</t>
  </si>
  <si>
    <t xml:space="preserve">Pedal TC Electronic Spark Booster s/n 5220600503DDN _x000D_
 _x000D_
</t>
  </si>
  <si>
    <t>U+5547</t>
  </si>
  <si>
    <t xml:space="preserve">Pedal TC Electronic The Dreamscape _x000D_
 _x000D_
</t>
  </si>
  <si>
    <t>TC HELICON</t>
  </si>
  <si>
    <t>U+4941</t>
  </si>
  <si>
    <t xml:space="preserve">Pedal Boss DF-2 Pedal TC Helicon Create c/Fuente s/n 3358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</si>
  <si>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U+5457A</t>
  </si>
  <si>
    <t xml:space="preserve">Pedal TC Helicon Harmony Singer 2 p/voces s/n 189ddv _x000D_
 _x000D_
</t>
  </si>
  <si>
    <t>Tchula</t>
  </si>
  <si>
    <t>C+1318</t>
  </si>
  <si>
    <t>Pedal Tchula 1962 Black</t>
  </si>
  <si>
    <t>C+1319</t>
  </si>
  <si>
    <t xml:space="preserve">Pedal Tchula White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</si>
  <si>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TECH21</t>
  </si>
  <si>
    <t>CS-VTB.2</t>
  </si>
  <si>
    <t>Pedal Vintage/Distorsion p/Bajo(V2)</t>
  </si>
  <si>
    <t>C+1629</t>
  </si>
  <si>
    <t xml:space="preserve">Pedalera TECH 21 RK5 c/Caja s/n 482496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</si>
  <si>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C+1675</t>
  </si>
  <si>
    <t xml:space="preserve">Pedal Tech 21 Rotochoir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</si>
  <si>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DLA-TT</t>
  </si>
  <si>
    <t>PEDAL DE DELAY ANALOGICO  EMULATOR TAP TEMPO</t>
  </si>
  <si>
    <t>OMG</t>
  </si>
  <si>
    <t xml:space="preserve">Pedal Ritchie Kotzen Signature </t>
  </si>
  <si>
    <t>U+5361B</t>
  </si>
  <si>
    <t xml:space="preserve">Pedal Tech21 Bass Driver DI s/n 786849 _x000D_
 _x000D_
</t>
  </si>
  <si>
    <t>Tenson</t>
  </si>
  <si>
    <t>C+1745</t>
  </si>
  <si>
    <t xml:space="preserve">Guitarra Acustica Tenson D-125 s/n 7397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</si>
  <si>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AG10-LC5-NAT TEX</t>
  </si>
  <si>
    <t>Guitarra Electroacustica | Cutaway | 5 bandas EQ | Afinador | Tapa Abedul | Tensor | XLR+plug | Funda acolchada | Natural</t>
  </si>
  <si>
    <t>AG60-LC5-NAT TEX</t>
  </si>
  <si>
    <t>Guitarra Electroacustica | Cutaway | 5 bandas EQ | Afinador | Tapa Abedul | Tensor | XLR+plug | Funda acolchada | Cenefa Madreperla | Fondo en 2 piezas | Natural</t>
  </si>
  <si>
    <t>AM-T50</t>
  </si>
  <si>
    <t>Afinador Cromatico, Guit/Bajo/Etc</t>
  </si>
  <si>
    <t>B-205BR</t>
  </si>
  <si>
    <t>Bajo Electrico, 5 cdas, tipo Warwick, 2 mic. T/JBS, Marron</t>
  </si>
  <si>
    <t>B-205BR-S/M</t>
  </si>
  <si>
    <t>B-333WR</t>
  </si>
  <si>
    <t>Bajo Electrico 5 cuerdas activo, 2Hum, Wine Red (Brillante)</t>
  </si>
  <si>
    <t>C+1875</t>
  </si>
  <si>
    <t xml:space="preserve">Bajo Texas tipo washwurn 5 cuerdas c/Funda _x000D_
 _x000D_
</t>
  </si>
  <si>
    <t>EB009TEX-BK</t>
  </si>
  <si>
    <t>Bajo electrico Tipo JPBS, 2 Mic.c: BLACK</t>
  </si>
  <si>
    <t>EG-PSG1B-TEX</t>
  </si>
  <si>
    <t>EG-PSG1WR-TEX</t>
  </si>
  <si>
    <t>Guitarra electrica | Tipo SG | Diap. Rosewood |  2 micrófonos dobles | Wine Red</t>
  </si>
  <si>
    <t>EG-P15MY-TEX</t>
  </si>
  <si>
    <t>Guitarra electrica | Tipo STR | Diap, Rosewood |  3 micrófonos simples | Metallic Grey</t>
  </si>
  <si>
    <t>EG-P15SN-TEX</t>
  </si>
  <si>
    <t>Guitarra electrica | Tipo STR | Diap, Rosewood |  3 micrófonos simples | Sunburts</t>
  </si>
  <si>
    <t>EG-P15VW-TEX</t>
  </si>
  <si>
    <t>Guitarra electrica | Tipo STR | Diap, Rosewood |  3 micrófonos simples | Vintage White</t>
  </si>
  <si>
    <t>EG-P152TS-TEX</t>
  </si>
  <si>
    <t>Guitarra electrica | Tipo STR | Diap, Rosewood |  3 microfonos simples | Tobacco Sunburt</t>
  </si>
  <si>
    <t>EG-P17-BK</t>
  </si>
  <si>
    <t>Guitarra electrica | Tipo TLC | Diap, Rosewood | 2 microfonos simples | Black</t>
  </si>
  <si>
    <t>EG-P17-2TS</t>
  </si>
  <si>
    <t>Guitarra electrica | Tipo TLC | Diap, Rosewood | 2 microfonos simples | Sunburst 2 Tonos</t>
  </si>
  <si>
    <t>EG-P17-3TS</t>
  </si>
  <si>
    <t>Guitarra electrica | Tipo TLC | Diap, Rosewood | 2 microfonos simples | Sunburst</t>
  </si>
  <si>
    <t>EG-P252TS-TEX</t>
  </si>
  <si>
    <t>Guitarra electrica | Tipo LP | Diap. Rosewood |  2 microfonos dobles | Sunburts 2 Tonos</t>
  </si>
  <si>
    <t>EQM-90</t>
  </si>
  <si>
    <t>Metrono de Quartz W/8 Led's</t>
  </si>
  <si>
    <t>EQ-505</t>
  </si>
  <si>
    <t>Equalizador de 3 Bandas</t>
  </si>
  <si>
    <t>EX-4000</t>
  </si>
  <si>
    <t>EX-4000 AFINADOR 6 NOTAS</t>
  </si>
  <si>
    <t>E60-WR</t>
  </si>
  <si>
    <t>Guitarra electrica | Tipo 335 | Diap. Rosewood |  2 microfonos dobles | Wine Red</t>
  </si>
  <si>
    <t>E60-3TS</t>
  </si>
  <si>
    <t>Guitarra electrica | Tipo 335 | Diap. Rosewood |  2 microfonos dobles | Sunburst 3 Tonos</t>
  </si>
  <si>
    <t>E84-BK</t>
  </si>
  <si>
    <t>Bajo electrico | Tipo IBZ | 4 cuerdas | Diap. Rosewood |  2 microfonos PJ | Activo | Black</t>
  </si>
  <si>
    <t>E84-MWR</t>
  </si>
  <si>
    <t>Bajo electrico | Tipo IBZ | 4 cuerdas | Diap. Rosewood |  2 microfonos PJ | Activo |  Metallic Wine Red</t>
  </si>
  <si>
    <t>E84-TS</t>
  </si>
  <si>
    <t>Bajo electrico | Tipo IBZ | 4 cuerdas | Diap. Rosewood |  2 microfonos PJ | Activo | Tobaco Burst</t>
  </si>
  <si>
    <t>E85-N</t>
  </si>
  <si>
    <t>Bajo electrico | Tipo IBZ | 5 cuerdas | Diap. Rosewood |  2 micrófonos PJ | Activo | Natural</t>
  </si>
  <si>
    <t>E85-TS</t>
  </si>
  <si>
    <t>Bajo electrico | Tipo IBZ | 5 cuerdas | Diap. Rosewood |  2 micrófonos PJ | Activo | Tobaco Burst</t>
  </si>
  <si>
    <t>E89-BK</t>
  </si>
  <si>
    <t>Bajo electrico | Tipo IBZ | 5 cuerdas | Diap. Rosewood |  2 micrófonos PJ | Activo | Black</t>
  </si>
  <si>
    <t>GST-Z66C6</t>
  </si>
  <si>
    <t>Correa Super Acolchada, 6.5 cm, p/Guitarra E, Acust/Bajo, Negra</t>
  </si>
  <si>
    <t>GS-2626B</t>
  </si>
  <si>
    <t>Display p/ 6 Guitarras, 3 a h: 1.16cm y 3 a h: 1.92m, tipo Tripode</t>
  </si>
  <si>
    <t>HT-65</t>
  </si>
  <si>
    <t>Afinador Cromático PINZA HT-65 sensor de vibracion, c/ blister</t>
  </si>
  <si>
    <t>JBS-1055</t>
  </si>
  <si>
    <t>Redoblante |  14x3.5", Acero</t>
  </si>
  <si>
    <t>TEYE</t>
  </si>
  <si>
    <t>U+4887</t>
  </si>
  <si>
    <t>Guitarra Teye E-SERIES La India c/Estuche s/n 00209</t>
  </si>
  <si>
    <t>C-3RO</t>
  </si>
  <si>
    <t>Soporte para Platillo Recto, Pesado, patas dobles, 3 tramos, memoria</t>
  </si>
  <si>
    <t>JBCT-6810</t>
  </si>
  <si>
    <t>Rototon |  6" |  8" | 10" | con soporte de piso</t>
  </si>
  <si>
    <t>JBJD-105-C</t>
  </si>
  <si>
    <t>Bongo Profesional,Maple, 6.5"+7.5", Harw: Crom, tensor Largo, C: Natural</t>
  </si>
  <si>
    <t>JBJ1044-SL THU</t>
  </si>
  <si>
    <t>Bateria | Para niño | 3 cuerpos | bombo 12"x10 | 6T | T:  8" | Red 8"  | Plato 8" | color:  Plateado</t>
  </si>
  <si>
    <t>JBP0901-BK THU</t>
  </si>
  <si>
    <t>Bateria 5 cpos, STD, c/fierros, c/Platos 14HH+16Cr, Hardware BK, c: Negro</t>
  </si>
  <si>
    <t>JBTB-1314</t>
  </si>
  <si>
    <t>Timbaleta Metálica, c/soporte 13" y 14"</t>
  </si>
  <si>
    <t>PMS-101</t>
  </si>
  <si>
    <t>Soporte de Microfono | Boom | Liviano | Tres patas | Altura Min 78cm - Max 95cm</t>
  </si>
  <si>
    <t>PSLS-7</t>
  </si>
  <si>
    <t>Soporte de bafle | Metalico | Altura Min 110cm -Max 180cm |Patas extra largas | Negro | Precio x Unidad |</t>
  </si>
  <si>
    <t>STRIP A-20</t>
  </si>
  <si>
    <t>Bordona | 20 hilos | 14"</t>
  </si>
  <si>
    <t>TH-CLAV/CROM</t>
  </si>
  <si>
    <t>P-CRIOLLA sueltas CLAVIJAS CROMADAS</t>
  </si>
  <si>
    <t>THW</t>
  </si>
  <si>
    <t>THW009</t>
  </si>
  <si>
    <t>ENCORDADO 009 ENC.P/ELECTRICA</t>
  </si>
  <si>
    <t>TIJUANA</t>
  </si>
  <si>
    <t>ECO Estampadas</t>
  </si>
  <si>
    <t xml:space="preserve">Correa de cuero estampada </t>
  </si>
  <si>
    <t>ECO M&amp;S</t>
  </si>
  <si>
    <t>Correa  Cuero     Economica          Estampado  M&amp;S</t>
  </si>
  <si>
    <t>210-6</t>
  </si>
  <si>
    <t>Correa  Cuero      Negra                 c/Hojales</t>
  </si>
  <si>
    <t>211-6</t>
  </si>
  <si>
    <t>Correa  Cuero      Negra                 c/Hebilla</t>
  </si>
  <si>
    <t>540-8</t>
  </si>
  <si>
    <t>Correa  Gamuza   Marron               p/Bajo  Acolchada</t>
  </si>
  <si>
    <t>0908271122019690</t>
  </si>
  <si>
    <t>Rackera | FX203 | de 3U | de Plastico Moldeado</t>
  </si>
  <si>
    <t>0908271131011233</t>
  </si>
  <si>
    <t>Rackera | FX206 | de 6U | de Plastico Moldeado</t>
  </si>
  <si>
    <t>0908271131011234</t>
  </si>
  <si>
    <t>Rackera | FX204 | de 4U | de Plastico Moldeado</t>
  </si>
  <si>
    <t>1004071158398229</t>
  </si>
  <si>
    <t>Estuche | Semi-Rigido | Para Bajo electrico | Contorno rectangular | 06036/BL</t>
  </si>
  <si>
    <t>TOCA</t>
  </si>
  <si>
    <t>20111</t>
  </si>
  <si>
    <t>Parche para Conga "Players" 11"</t>
  </si>
  <si>
    <t>TOKAI</t>
  </si>
  <si>
    <t>U+5162A</t>
  </si>
  <si>
    <t>Guitarra Tokai FA-70 Sunburst s/n 186956</t>
  </si>
  <si>
    <t>Tom Anderson</t>
  </si>
  <si>
    <t>U+4908</t>
  </si>
  <si>
    <t xml:space="preserve">Guitarra Tom Anderson Stratocaster Drop-T HSH Floyd Rose </t>
  </si>
  <si>
    <t>U+5103</t>
  </si>
  <si>
    <t>Guitarra Tom Anderson Hollow T. Classic Sunburst c/Estuche y papeles s/n 9394A</t>
  </si>
  <si>
    <t>TONE BENDER</t>
  </si>
  <si>
    <t>U+5562B</t>
  </si>
  <si>
    <t>Pedal Tone Bender MK1</t>
  </si>
  <si>
    <t>U+5562C</t>
  </si>
  <si>
    <t>TND5254CDK</t>
  </si>
  <si>
    <t>Bateria | TORNADO | 5 cpos | by MAPEX | 22x16+12x9+13x10+16x16+14x5 | 4 Sop | Platillos HH 14" y Crash 16" | color: Negro</t>
  </si>
  <si>
    <t>TND5255CDR</t>
  </si>
  <si>
    <t xml:space="preserve">BATERIA | Tornado | STANDARD | Bordo | 5 cuerpos | Con 4 Fierros+ B200  + Platillos | B22" | TT12" | TT13" | TF16" | R14"x5,5 </t>
  </si>
  <si>
    <t>TNM5254CDK</t>
  </si>
  <si>
    <t>Bat. STD 5 cpos, by MAPEX, 8t, redo Madera, c/fierros, Sin Banqueta, c/platillos, NEGRA</t>
  </si>
  <si>
    <t>TOGS-T123BE</t>
  </si>
  <si>
    <t>Soporte p/ Guitarra con Sist. "Safety Lock"  acolch.</t>
  </si>
  <si>
    <t>TOMS-T606BA</t>
  </si>
  <si>
    <t>Soporte de mic. c/ Boom, c: Negro</t>
  </si>
  <si>
    <t>T-REX</t>
  </si>
  <si>
    <t>U+2277C</t>
  </si>
  <si>
    <t>Pedal T-Rex Tremonti Phase</t>
  </si>
  <si>
    <t>U+2434C</t>
  </si>
  <si>
    <t>Pedal T-Rex Duck Tail Delay</t>
  </si>
  <si>
    <t>U+3178C</t>
  </si>
  <si>
    <t xml:space="preserve">Pedal T-REX Twin Boom _x000D_
 _x000D_
</t>
  </si>
  <si>
    <t>U+3612B</t>
  </si>
  <si>
    <t>Pedalera T-REX Soulmate</t>
  </si>
  <si>
    <t>U+3614A</t>
  </si>
  <si>
    <t>Pedal T-REX Replicator s/Caja</t>
  </si>
  <si>
    <t>U+3859D</t>
  </si>
  <si>
    <t xml:space="preserve">Pedal T-REX The Sweeper Chorus  Bass s/n SW0402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</si>
  <si>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U+4260B</t>
  </si>
  <si>
    <t xml:space="preserve">Pedal T-REX Whirly Verb s/n WV0341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</si>
  <si>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U+4818B</t>
  </si>
  <si>
    <t xml:space="preserve">Pedal T-rex Fuzz c/Caja s/n TBF1463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</si>
  <si>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U+5339C</t>
  </si>
  <si>
    <t xml:space="preserve">Pedal T-Rex Tremster s/n TR6062 _x000D_
 _x000D_
 _x000D_
 _x000D_
</t>
  </si>
  <si>
    <t>TREY</t>
  </si>
  <si>
    <t>U+5099</t>
  </si>
  <si>
    <t xml:space="preserve">Pedal Trey Overdrive a/n TB03720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</si>
  <si>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ULTIMATE</t>
  </si>
  <si>
    <t>GS-100</t>
  </si>
  <si>
    <t>Soporte p/ guit. "Genesis" 3 patas. Alt. ajustable máx: 1.15 mts</t>
  </si>
  <si>
    <t>GS-1000</t>
  </si>
  <si>
    <t>Soporte p/ guit. "Genesis" 3 patas. sist. de bloqueo aut. Alt. ajustable máx: 1.15 mts</t>
  </si>
  <si>
    <t>GS-55</t>
  </si>
  <si>
    <t>Soporte p/ guit. "Genesis" 3 patas ultra-compacto. Alt.: 31 cm</t>
  </si>
  <si>
    <t>ULTIMATE PA</t>
  </si>
  <si>
    <t>JS-KC90</t>
  </si>
  <si>
    <t>Carro de Transporte Plegable, Heavy,  64cm x 102cm, Aluminio, 4 Ruedas, c/freno, hasta: 130kg</t>
  </si>
  <si>
    <t>JS-MC5</t>
  </si>
  <si>
    <t>Pipeta p/ mic inalámbrico "Jamstands" con sist. anti-vibración</t>
  </si>
  <si>
    <t>MC-125</t>
  </si>
  <si>
    <t>Soporte p/ mic. Boom, profesional, con contrapeso y ruedas orientables</t>
  </si>
  <si>
    <t>MS-90/45B</t>
  </si>
  <si>
    <t>Soporte p/ Monitor de Estudio, (PAR) t/Columna, c/Base 3 patas Aislante, y Plato Base Aislante</t>
  </si>
  <si>
    <t>PRO-T-SHORT-T</t>
  </si>
  <si>
    <t>Soporte p/ mic. "Pro Series" Boom telescópico corto, con rosca.</t>
  </si>
  <si>
    <t>TOUR-T-TALL-T</t>
  </si>
  <si>
    <t>Soporte | para Microfono | "Tour Series" | boom alto | Con rosca | Base tripode | Alt. 2.45 mts. Negro</t>
  </si>
  <si>
    <t>TS-70B</t>
  </si>
  <si>
    <t>Soporte p/ bafle y luces. Tripode, alum. BK. Traba de segur. Hasta 68kg. Alt.Max: 1.95mt</t>
  </si>
  <si>
    <t>TS-90B</t>
  </si>
  <si>
    <t>Sop p/ bafle "TeleLock" Tríp. alum. (MCx2) Sist p/ subir y bajar c/ bafle. Mx 68kg. Alt.Max: 2mt</t>
  </si>
  <si>
    <t>Universal Audio</t>
  </si>
  <si>
    <t>U+5514A</t>
  </si>
  <si>
    <t xml:space="preserve">Pedal Universal Audio Golden Reverberator s/n 00354 _x000D_
 _x000D_
</t>
  </si>
  <si>
    <t>U+5578</t>
  </si>
  <si>
    <t xml:space="preserve">Atenuador Universal Audio OX Amp Top Box c/Fuente y Manual s/n 1742201089 _x000D_
</t>
  </si>
  <si>
    <t>VC204</t>
  </si>
  <si>
    <t>Guitarra Clasica | Intermedio | Tamaño Standard | Color: Natural Satinada</t>
  </si>
  <si>
    <t>VC304</t>
  </si>
  <si>
    <t>Guitarra Clasica | Semi-Profesional | Tamaño 4/4 | Tapa Abeto | Mango Caoba | Color: Natural Satinada</t>
  </si>
  <si>
    <t>VALETON</t>
  </si>
  <si>
    <t>CORAL LOOPER</t>
  </si>
  <si>
    <t xml:space="preserve">Valeton looper coral looper _x000D_
 _x000D_
 _x000D_
 _x000D_
 _x000D_
</t>
  </si>
  <si>
    <t>LA' CHARGER</t>
  </si>
  <si>
    <t xml:space="preserve">Valeton La' Charger _x000D_
 _x000D_
 _x000D_
 _x000D_
 _x000D_
 _x000D_
</t>
  </si>
  <si>
    <t>VANDOREN</t>
  </si>
  <si>
    <t>VJA-A350</t>
  </si>
  <si>
    <t>JAVA CAÑA ALTO  #3 1/2</t>
  </si>
  <si>
    <t>VST-S200</t>
  </si>
  <si>
    <t>STANDART CAÑA SOPRA #2</t>
  </si>
  <si>
    <t>Vertex</t>
  </si>
  <si>
    <t>C+1316</t>
  </si>
  <si>
    <t>Porta Bateria Vertex</t>
  </si>
  <si>
    <t>U+5018B</t>
  </si>
  <si>
    <t xml:space="preserve">Pedal Vertex Dynamic s/n DD2717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</si>
  <si>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VHT</t>
  </si>
  <si>
    <t>C+1871</t>
  </si>
  <si>
    <t xml:space="preserve">Pedal VHT Echo-Verb Delay _x000D_
 _x000D_
 _x000D_
 _x000D_
</t>
  </si>
  <si>
    <t>U+4729B</t>
  </si>
  <si>
    <t xml:space="preserve">Pedal VHT V Drive s/n DI5010093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</si>
  <si>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VISUAL SOUND</t>
  </si>
  <si>
    <t>C+1741</t>
  </si>
  <si>
    <t xml:space="preserve">Pedal Visual Sound Son of Hyde _x000D_
</t>
  </si>
  <si>
    <t>U+3196</t>
  </si>
  <si>
    <t>Pedal Visual Sound H 2 O c/Caja</t>
  </si>
  <si>
    <t>U+4482C</t>
  </si>
  <si>
    <t xml:space="preserve">Pedal Visual Sound Jekyll &amp; Hyde Gris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</si>
  <si>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U+5200</t>
  </si>
  <si>
    <t>Pedal Visual Sound Dual Tap Delay s/n V3DTD01512</t>
  </si>
  <si>
    <t>U+5546</t>
  </si>
  <si>
    <t xml:space="preserve">Pedal Visual Sound V2 Comp66 Compression _x000D_
</t>
  </si>
  <si>
    <t>VOODO LAB</t>
  </si>
  <si>
    <t>U+3199C</t>
  </si>
  <si>
    <t>Pedal Voodo Lab Analog Chorus</t>
  </si>
  <si>
    <t>VOX</t>
  </si>
  <si>
    <t>AC10C1</t>
  </si>
  <si>
    <t>Amplificador   AC10C1   1x10"   10W   Full Valvular   Celestion VX10</t>
  </si>
  <si>
    <t>AC30C2</t>
  </si>
  <si>
    <t>Combo valvular 30w 2x12" Celestion Greenback</t>
  </si>
  <si>
    <t>AC30C2 VB</t>
  </si>
  <si>
    <t>Combo valvular 30w 2x12" Celestion Creamback</t>
  </si>
  <si>
    <t>AC30S1</t>
  </si>
  <si>
    <t>AC30S1 ONETWELVE Combo Valvular 30W 1x12 Celestion VX12</t>
  </si>
  <si>
    <t>AMPLUG 2 BASS</t>
  </si>
  <si>
    <t>Pre-amp de BAJO p/auriculares</t>
  </si>
  <si>
    <t>Amplug 2 Blues</t>
  </si>
  <si>
    <t>Pre-amp p/ auriculares sonido BLUES</t>
  </si>
  <si>
    <t>Amplug 2 Metal</t>
  </si>
  <si>
    <t>Pre-amp p/auriculares sonido METAL</t>
  </si>
  <si>
    <t>C+1696</t>
  </si>
  <si>
    <t>Cabezal Vox mini Rock s/n 003315</t>
  </si>
  <si>
    <t>C+1697</t>
  </si>
  <si>
    <t>Cabezal Vox mini Clean s/n 000868</t>
  </si>
  <si>
    <t>C+1698</t>
  </si>
  <si>
    <t>Bafle Vox mini BC108 s/n P07-004007</t>
  </si>
  <si>
    <t>U+4647B</t>
  </si>
  <si>
    <t xml:space="preserve">Pedal Loop Vox Lil c/Caja s/n 8185 _x000D_
 _x000D_
 _x000D_
 _x000D_
 _x000D_
 _x000D_
 _x000D_
 _x000D_
 _x000D_
 _x000D_
 _x000D_
 _x000D_
 _x000D_
 _x000D_
 _x000D_
 _x000D_
 _x000D_
 _x000D_
 _x000D_
 _x000D_
 _x000D_
 _x000D_
 _x000D_
 _x000D_
 _x000D_
 _x000D_
 _x000D_
</t>
  </si>
  <si>
    <t>U+5295B</t>
  </si>
  <si>
    <t xml:space="preserve">Cabezal Vox AC15CH s/n 001099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</si>
  <si>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U+5450</t>
  </si>
  <si>
    <t xml:space="preserve">Amplificador Vox AC30C2 c/Greenback s/n J02-006339 _x000D_
 _x000D_
 _x000D_
 _x000D_
</t>
  </si>
  <si>
    <t>WALRUS</t>
  </si>
  <si>
    <t>U+4025C</t>
  </si>
  <si>
    <t xml:space="preserve">Pedal Walrus Vanguaza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</si>
  <si>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U+4944C</t>
  </si>
  <si>
    <t xml:space="preserve">Pedal Walrus Fathom s/n 20110510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</si>
  <si>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U+5531</t>
  </si>
  <si>
    <t xml:space="preserve">Pedal Walrus delay ARP-87 _x000D_
</t>
  </si>
  <si>
    <t>Wampler</t>
  </si>
  <si>
    <t>PINNACLE</t>
  </si>
  <si>
    <t>Pedal Wampler Distortion</t>
  </si>
  <si>
    <t>U+5387</t>
  </si>
  <si>
    <t xml:space="preserve">Pedal Wampler The Pais Ley Drive c/Caja s/n 31264 _x000D_
 _x000D_
</t>
  </si>
  <si>
    <t>WARWICK</t>
  </si>
  <si>
    <t>C+1766</t>
  </si>
  <si>
    <t xml:space="preserve">Bajo Warwick Corvete Proline c/Estuche s/n B090987-02 _x000D_
</t>
  </si>
  <si>
    <t>PROFET5.2</t>
  </si>
  <si>
    <t>Cabezal p/bajo, 500W en 4, 2U de rack</t>
  </si>
  <si>
    <t>RB21000B</t>
  </si>
  <si>
    <t>Goma Tapa rueda de Pich en Teclados (Pitch bender cover)</t>
  </si>
  <si>
    <t>RB22170B</t>
  </si>
  <si>
    <t>Set de Goma de Practica para Platos (HH14")</t>
  </si>
  <si>
    <t>RB22595B</t>
  </si>
  <si>
    <t>Funda porta palillos, Línea STUDENT</t>
  </si>
  <si>
    <t>RCL10700D11BLK</t>
  </si>
  <si>
    <t>Cable X Rollo de 100mts, 2 x 11MM, para bafle, 2xAWG 6, C: Black</t>
  </si>
  <si>
    <t>RCL30516D8</t>
  </si>
  <si>
    <t>Cable p/Bafle,   15 mts,  2 x AWG  10,   c/Spekon, C:  Black</t>
  </si>
  <si>
    <t>RSTNBFRAMUSG</t>
  </si>
  <si>
    <t>Correa de nylon para Guitarra con terminaciones de cuero 50mm BLACK</t>
  </si>
  <si>
    <t>RSTNBWARWICKB</t>
  </si>
  <si>
    <t>Correa de nylon para Bajo con terminaciones de cuero 80mm BLACK</t>
  </si>
  <si>
    <t>RSTNB1CECROSSG</t>
  </si>
  <si>
    <t>Correa de nylon para Guitarra con terminaciones de cuero 50mm CROSS</t>
  </si>
  <si>
    <t>RSTNB1CPBARBEDB</t>
  </si>
  <si>
    <t>Correa de nylon para Bajo con terminaciones de cuero 80mm BARBED</t>
  </si>
  <si>
    <t>RSTNB1CPKILLERB</t>
  </si>
  <si>
    <t>Correa de nylon para Bajo con terminaciones de cuero 80mm SERIAL KILLER</t>
  </si>
  <si>
    <t>RSTNB1CPSPIDERB</t>
  </si>
  <si>
    <t>Correa de nylon para Bajo con terminaciones de cuero 80mm SPIDER</t>
  </si>
  <si>
    <t>RSTNO1CPDOCB</t>
  </si>
  <si>
    <t>Correa de nylon para Bajo con terminaciones de cuero 80mm DEP. OF CORRECTIONS</t>
  </si>
  <si>
    <t>RSTNY1CPBEERB</t>
  </si>
  <si>
    <t>Correa de nylon para Bajo con terminaciones de cuero 80mm  I PLAY FOR BEER</t>
  </si>
  <si>
    <t>RSTNY1CPDRUMB</t>
  </si>
  <si>
    <t>Correa de nylon para Bajo con terminaciones de cuero 80mm NOT A DRUMMER</t>
  </si>
  <si>
    <t>RSTNY1CPNINJAB</t>
  </si>
  <si>
    <t>Correa de nylon para Bajo con terminaciones de cuero 80mm NINJA BY NIGHT</t>
  </si>
  <si>
    <t>RSTNY1CPPOLICEB</t>
  </si>
  <si>
    <t>Correa de nylon para Bajo con terminaciones de cuero 80mm  POLICE</t>
  </si>
  <si>
    <t>RST10011W</t>
  </si>
  <si>
    <t>Correa para Bajo con logo Warwick 80mm</t>
  </si>
  <si>
    <t>RS20802B/24</t>
  </si>
  <si>
    <t>Soporte para 1 guitarra eléctrica/acústica</t>
  </si>
  <si>
    <t>RS20885B/1FP</t>
  </si>
  <si>
    <t>Soporte para 5 guit ele/bajos - angular</t>
  </si>
  <si>
    <t>RS21500B</t>
  </si>
  <si>
    <t>Soporte para Cello, Black</t>
  </si>
  <si>
    <t>RS28300</t>
  </si>
  <si>
    <t>Soporte (2) para Bafle Std, 30 kg, con Funda</t>
  </si>
  <si>
    <t>RS28400B</t>
  </si>
  <si>
    <t>Soporte p/Bafle (x unidad), c/ sist. "hand crunck" (malacate) de reg. de altura</t>
  </si>
  <si>
    <t>SP RBN 405 R</t>
  </si>
  <si>
    <t>Mastil Rockbass 4 cuerdas</t>
  </si>
  <si>
    <t>SP RBN 505R</t>
  </si>
  <si>
    <t>Mastil Rockbass 5 cuerdas</t>
  </si>
  <si>
    <t>SWEET15.3</t>
  </si>
  <si>
    <t>Amplificador t/combo p/bajo, 150W, 15"+ tw</t>
  </si>
  <si>
    <t>SWEET25.2</t>
  </si>
  <si>
    <t>Amplificador t/combo p/bajo, 250W, 15"+ 8"+ tw</t>
  </si>
  <si>
    <t>U+2559A</t>
  </si>
  <si>
    <t>Bajo Rockbass Corvette Black/Brown</t>
  </si>
  <si>
    <t>U+2584</t>
  </si>
  <si>
    <t>Bajo RockBass Corvette Classic 4C</t>
  </si>
  <si>
    <t>U+5438</t>
  </si>
  <si>
    <t xml:space="preserve">Bajo Warwick corvette standard Brown c/Funda s/n D-134573-07 _x000D_
</t>
  </si>
  <si>
    <t>WRCS6ANT</t>
  </si>
  <si>
    <t>Bajo Warwick Corvette Standard 6 Nat. OF, Activo (BUB)</t>
  </si>
  <si>
    <t>WT60100B</t>
  </si>
  <si>
    <t>Maletin de viaje</t>
  </si>
  <si>
    <t>XA CN 50055</t>
  </si>
  <si>
    <t>PCB Assy</t>
  </si>
  <si>
    <t>XA CN 50060</t>
  </si>
  <si>
    <t>XA CN 50140</t>
  </si>
  <si>
    <t>XA CN 50191</t>
  </si>
  <si>
    <t>PCB Assy power amp profet 3.2</t>
  </si>
  <si>
    <t>XA CN 51215</t>
  </si>
  <si>
    <t>Potenciometro Blue Cab</t>
  </si>
  <si>
    <t>XWBN500OR</t>
  </si>
  <si>
    <t>W Bass Neck, 5-str., fretted, Ovangkol, Wenge FB, right</t>
  </si>
  <si>
    <t>XWBN600OR</t>
  </si>
  <si>
    <t>W Bass Neck, 6-str., fretted, Ovangkol, Wenge FB, right</t>
  </si>
  <si>
    <t>2742000</t>
  </si>
  <si>
    <t>Encordado Bajo 4c. "42200" Red  M 045-105</t>
  </si>
  <si>
    <t>42300</t>
  </si>
  <si>
    <t>Encordado Bajo 5c. "42300" Red  ML LOW B 040-130</t>
  </si>
  <si>
    <t>42401</t>
  </si>
  <si>
    <t>Encordado Bajo 6c. "42401" Red  M 025-045-135</t>
  </si>
  <si>
    <t>WARWICK TERC.</t>
  </si>
  <si>
    <t>RCL 20902 D4</t>
  </si>
  <si>
    <t>Cable de Conexión Mini Plug Stereo a 2 RCA x 1,5mts</t>
  </si>
  <si>
    <t>RCL 30203 D7</t>
  </si>
  <si>
    <t>RCL 30203 TC BK</t>
  </si>
  <si>
    <t>RCL 30206 TC BK</t>
  </si>
  <si>
    <t>Cable para instrumento, "Textil", plug-plug, 6m, Negro</t>
  </si>
  <si>
    <t>RCL 30256 D7</t>
  </si>
  <si>
    <t>Cable para instrumento, plug-plug, 6m, 1 angular, Negro</t>
  </si>
  <si>
    <t>RCL 30306 D7</t>
  </si>
  <si>
    <t>Cable para microfono, XLR-XLR, 6m, Negro</t>
  </si>
  <si>
    <t>WASHBURN</t>
  </si>
  <si>
    <t>U+4701</t>
  </si>
  <si>
    <t xml:space="preserve">Guitarra Washburn 90CEB s/n L1407008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</si>
  <si>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U+5035</t>
  </si>
  <si>
    <t xml:space="preserve">Guitarra Washburn J-6 Natural s/n 9203014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</si>
  <si>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U+5309</t>
  </si>
  <si>
    <t xml:space="preserve">Bajo Washburn XB125 Red s/n 12051474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</si>
  <si>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WAY HUGE</t>
  </si>
  <si>
    <t>U+4450A</t>
  </si>
  <si>
    <t xml:space="preserve">Pedal Way Huge Angry Troll s/n AB-372372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</si>
  <si>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U+5245</t>
  </si>
  <si>
    <t>Pedal Way Huge Aqua Puss s/n AB54A360</t>
  </si>
  <si>
    <t>U+5455B</t>
  </si>
  <si>
    <t xml:space="preserve">Pedal Way Huge Aqua-Puss analog delay  _x000D_
 _x000D_
 _x000D_
 _x000D_
 _x000D_
</t>
  </si>
  <si>
    <t>WHARFEDALE PRO</t>
  </si>
  <si>
    <t>CONNECT 1002FX</t>
  </si>
  <si>
    <t>Mixer   |  Analogico  |  10 canales (2 XLR/TRS  + 8 TRS) | Salida L&amp;R TRS  | Vivo |  Eq 3b +  FX</t>
  </si>
  <si>
    <t>CONNECT 802</t>
  </si>
  <si>
    <t>Mixer   |  Analogico  |  6 canales (2 XLR/TRS  + 4 TRS) | Salida L&amp;R TRS  | Vivo |  Eq 3b</t>
  </si>
  <si>
    <t>DELTA215</t>
  </si>
  <si>
    <t>Bafle 2 x 15" + Dr 2" Tit, 1000w/4 RMS, 137db, 90º/45º, pasivo, 6 Ptos Rig,  Epoxi</t>
  </si>
  <si>
    <t>DIVA6 BK</t>
  </si>
  <si>
    <t>Bafle | Instalacion | 2 vias | coaxial | 6" | Diseño Oval | 60Hz-20Khz | 70/100v | 7.5 a 50w/8c/Sop | C: Black</t>
  </si>
  <si>
    <t>DIVA8 BK</t>
  </si>
  <si>
    <t>Bafle | Instalacion | 2 vias | coaxial | 8" | Diseño Oval | 60Hz-20Khz | 70/100v | 7.5 a 60w/8c/Sop,C: Black</t>
  </si>
  <si>
    <t>EVP-X15</t>
  </si>
  <si>
    <t>Bafle 1x15"+Driv 1" Titanio; 300w RMS; 129db; 8ohms,  Sw realce de agudos +3db, led ind sat, alfombr</t>
  </si>
  <si>
    <t>EVP-15 NEO</t>
  </si>
  <si>
    <t>Bafle 15" +Dr 1" neo, 300w/8 RMS, Guia de Onda Conica 70°/70°, Prot Driver, Trap, Alfombrado</t>
  </si>
  <si>
    <t>ISOLINE 410</t>
  </si>
  <si>
    <t xml:space="preserve">LOUDSPEAKER - Sistema de Sonido, Activo (1) 4 x 3" High / Mid Drivers + Sub  10" long throw,  subwoofer, 380W RMS </t>
  </si>
  <si>
    <t>ISOLINE 812</t>
  </si>
  <si>
    <t xml:space="preserve">Sistema de Sonido, Activo (1) 8 x 3" High / Mid Drivers + Sub  12" long throw,  subwoofer, 5000W </t>
  </si>
  <si>
    <t>KINETIC8</t>
  </si>
  <si>
    <t>Bafle 8"+Dr Boc Eliptica,  150w/ 4 RMS, 124db, 90/60, 2x Speakon + ¼" Jack, Alfombrado, c: Negro</t>
  </si>
  <si>
    <t>KM-3</t>
  </si>
  <si>
    <t>Micrófono Cardiode, Condenser p/platos Instr Acust,c/Cable XLR/XLR, Clamp</t>
  </si>
  <si>
    <t>KM-4</t>
  </si>
  <si>
    <t>Micrófono Cardiode, Dinamico,  p/Bombo, Instrum Bajos, c/Cable XLR/XLR</t>
  </si>
  <si>
    <t>L01-07020061A</t>
  </si>
  <si>
    <t>AMP FOR TITAN 8A MKII</t>
  </si>
  <si>
    <t>L01-07020166A</t>
  </si>
  <si>
    <t>AMPLIFIER WP TITAN 12D WP TITAN 12D</t>
  </si>
  <si>
    <t>PMX500</t>
  </si>
  <si>
    <t>Mixer   |  Potenciado   |  5 canales (4 XLR/TRS + 1 TRS/RCA) |  2 x75w / 4 ohm  | Vivo |  EQ 2b +   Delay Dig + FX   | Radio FM | USB - SD read | Bluetooth | Control remoto</t>
  </si>
  <si>
    <t>TITAN SUB15AMK2</t>
  </si>
  <si>
    <t>Bafle Activo, Subwoofer,1 x15",400w/4 RMS, Cross Ajustable, Pasa Altos, c: Black</t>
  </si>
  <si>
    <t>TITAN 12D</t>
  </si>
  <si>
    <t>Bafle Activo ABS,  1x12"+Driv 1" Titanio; 300/RMS; DSP, 3-input; NEGRO</t>
  </si>
  <si>
    <t>TITANSUB-A12B</t>
  </si>
  <si>
    <t>Bafle Activo, Subwoofer,1 x12", 250wRMS, Cross Ajustable, High Pass, c: Black</t>
  </si>
  <si>
    <t>TITAN15-PG</t>
  </si>
  <si>
    <t>Bafle ABS, 1x15"+Driv 1" Titanio; 400w RMS; 129db; 8ohms; GRIS</t>
  </si>
  <si>
    <t>TITAN8-AB MKII</t>
  </si>
  <si>
    <t>Bafle ABS, Activo, 8"+Dr 1" Tit, 180w RMS, 2ch XLR+linea, Eq2bd, c: Black</t>
  </si>
  <si>
    <t>TITAN8-PW</t>
  </si>
  <si>
    <t>Bafle ABS, 8"+Driv 1"; 150w RMS; 124db; 8ohms; BLANCO</t>
  </si>
  <si>
    <t>ZD-00532-01SER</t>
  </si>
  <si>
    <t>DIAPHARGM</t>
  </si>
  <si>
    <t>ZD-01301-02SER</t>
  </si>
  <si>
    <t>DIAPHARGM KIT</t>
  </si>
  <si>
    <t>ZD-05300-01SDR</t>
  </si>
  <si>
    <t>RECONE KIT FOR EZGO12/200 / VS12</t>
  </si>
  <si>
    <t>ZD-16102-01SDR</t>
  </si>
  <si>
    <t>RECONE KIT / SPARE PARTS</t>
  </si>
  <si>
    <t>ZD-24500-01SER</t>
  </si>
  <si>
    <t>DIAPHRAGM FOR PROGRAMME50</t>
  </si>
  <si>
    <t>ZD-33000-01SER</t>
  </si>
  <si>
    <t>DIAPHRAGM FOR V-SERIES</t>
  </si>
  <si>
    <t>ZD-53200-01SER</t>
  </si>
  <si>
    <t>DIAPHRAGM FOR TITAN-8</t>
  </si>
  <si>
    <t>ZD-59200-01SDR</t>
  </si>
  <si>
    <t>EVP-X18PB RECONE KIT</t>
  </si>
  <si>
    <t>ZD-64100-01SDR</t>
  </si>
  <si>
    <t>D-641 RECONE KIT 15"</t>
  </si>
  <si>
    <t>ZD-64300-01SDR</t>
  </si>
  <si>
    <t>D-643 RECONE KIT 12"</t>
  </si>
  <si>
    <t>ZD-64301-01SDR</t>
  </si>
  <si>
    <t>ZD-64400-01SDR</t>
  </si>
  <si>
    <t>D-644 RECONE KIT 15"</t>
  </si>
  <si>
    <t>ZD-64500-01SDR</t>
  </si>
  <si>
    <t>RECONE KIT FOR EVP-X12P</t>
  </si>
  <si>
    <t>ZD-64600-01SDR</t>
  </si>
  <si>
    <t>D-64600 RECONE KIT</t>
  </si>
  <si>
    <t>ZD-67700-01SGR</t>
  </si>
  <si>
    <t>WOOFER D-677</t>
  </si>
  <si>
    <t>ZD-70100-01SER</t>
  </si>
  <si>
    <t>DIAPRAGM D-70100</t>
  </si>
  <si>
    <t>ZD-70301-01SER</t>
  </si>
  <si>
    <t>RECONE KIT D-703A 12" WP VARIOUS</t>
  </si>
  <si>
    <t>ZD-70400-01SDR</t>
  </si>
  <si>
    <t>D-704 RECONE KIT 15"</t>
  </si>
  <si>
    <t>ZD-75600-01SDR</t>
  </si>
  <si>
    <t>RECONE KIT 75600</t>
  </si>
  <si>
    <t>ZD-85100-01SDR</t>
  </si>
  <si>
    <t>RECPME KIT FOR EVP 12NEO</t>
  </si>
  <si>
    <t>ZD-85200-01SDR</t>
  </si>
  <si>
    <t>017-1124000000R</t>
  </si>
  <si>
    <t>SPARE PARTS</t>
  </si>
  <si>
    <t>017-1275000000R</t>
  </si>
  <si>
    <t>017-1293000000R</t>
  </si>
  <si>
    <t>WP PMX500</t>
  </si>
  <si>
    <t>017-2700000000R</t>
  </si>
  <si>
    <t>IC TDA7294</t>
  </si>
  <si>
    <t>017-4660000000R</t>
  </si>
  <si>
    <t>IC DT5268S DIP8</t>
  </si>
  <si>
    <t>018-4400740111R</t>
  </si>
  <si>
    <t>TRANSISTOR IRF740 IR WP TITAN 8A</t>
  </si>
  <si>
    <t>018-4404229225R</t>
  </si>
  <si>
    <t>FIELD EFFECT TRANSISTOR</t>
  </si>
  <si>
    <t>018-7000460125R</t>
  </si>
  <si>
    <t>018-7100031211R</t>
  </si>
  <si>
    <t>020-1033320812R</t>
  </si>
  <si>
    <t>FADER 8401 10KA</t>
  </si>
  <si>
    <t>020-1033320822R</t>
  </si>
  <si>
    <t>POTENCIOMETRO 10A</t>
  </si>
  <si>
    <t>079-0002000000R</t>
  </si>
  <si>
    <t>SK3 C-CTECH</t>
  </si>
  <si>
    <t>079-0012000000R</t>
  </si>
  <si>
    <t>SK2 LAMP</t>
  </si>
  <si>
    <t>079-0901000000R</t>
  </si>
  <si>
    <t>RXE090</t>
  </si>
  <si>
    <t>088-1245000300R</t>
  </si>
  <si>
    <t>AMP BLOCK PM500</t>
  </si>
  <si>
    <t>088-1326000300R</t>
  </si>
  <si>
    <t>AMPLIFER BLOCK</t>
  </si>
  <si>
    <t>088-1334003700R</t>
  </si>
  <si>
    <t>SVP-15P</t>
  </si>
  <si>
    <t>088-1384005000R</t>
  </si>
  <si>
    <t>POWER POP PCB</t>
  </si>
  <si>
    <t>WHIRLWIND</t>
  </si>
  <si>
    <t>U+4953B</t>
  </si>
  <si>
    <t xml:space="preserve">Pedal Whirlwind Byrd Box c/Caja s/n BB108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</si>
  <si>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Woodo Lab</t>
  </si>
  <si>
    <t>C+1661</t>
  </si>
  <si>
    <t>Pedal switch programable Woodo Lab px-8 plus</t>
  </si>
  <si>
    <t>XM</t>
  </si>
  <si>
    <t>ED-XMZ</t>
  </si>
  <si>
    <t>Batería electr, Modulo + Corral +5pad+HH+P.Bombo, Midi</t>
  </si>
  <si>
    <t>XOTIC</t>
  </si>
  <si>
    <t>AC BOOSTER</t>
  </si>
  <si>
    <t>Pedal Xotic AC Booster</t>
  </si>
  <si>
    <t>C+1784</t>
  </si>
  <si>
    <t xml:space="preserve">Pedal Xotic AC-RC c/Caja s/n 1426 _x000D_
 _x000D_
 _x000D_
</t>
  </si>
  <si>
    <t>C+747</t>
  </si>
  <si>
    <t>Pedal Xotic Sp-Compressor</t>
  </si>
  <si>
    <t>RC BOOSTER</t>
  </si>
  <si>
    <t>Pedal Xotic RC Booster</t>
  </si>
  <si>
    <t>SL DRIVE</t>
  </si>
  <si>
    <t>Pedal Xotic Overdrive/Distortion</t>
  </si>
  <si>
    <t>U+3812</t>
  </si>
  <si>
    <t xml:space="preserve">Pedal Xotic RC Booster s/Caja Blanco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</si>
  <si>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U+5164</t>
  </si>
  <si>
    <t xml:space="preserve">Pedal Xotic BB Preamp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</si>
  <si>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U+5316B</t>
  </si>
  <si>
    <t>Pedal Xotic EP Booster</t>
  </si>
  <si>
    <t>U+5525</t>
  </si>
  <si>
    <t xml:space="preserve">Pedal Xotic SP Compressor s/n 57056 _x000D_
 _x000D_
 _x000D_
 _x000D_
</t>
  </si>
  <si>
    <t>XTS</t>
  </si>
  <si>
    <t>U+2956E</t>
  </si>
  <si>
    <t>Pedal XTS Atomic Over Drive</t>
  </si>
  <si>
    <t>XVIVE</t>
  </si>
  <si>
    <t>CLASSIC ROCK V1</t>
  </si>
  <si>
    <t xml:space="preserve">Xvive Classic Rock _x000D_
 _x000D_
</t>
  </si>
  <si>
    <t>SINGING AUTOWAH V17</t>
  </si>
  <si>
    <t xml:space="preserve">Singing Wha Xvive _x000D_
 _x000D_
 _x000D_
 _x000D_
</t>
  </si>
  <si>
    <t>U+4613B</t>
  </si>
  <si>
    <t xml:space="preserve">Pedal Xvive distortion c/Caja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</si>
  <si>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YAIRI</t>
  </si>
  <si>
    <t>U+2781</t>
  </si>
  <si>
    <t>Guitarra Acustica Alvarez Yairi c/Estuche</t>
  </si>
  <si>
    <t>YAMAHA</t>
  </si>
  <si>
    <t>CL3</t>
  </si>
  <si>
    <t>Mixer Digital, 64ch mono + 8St, 24 buses salida, 8 matrix, Dante, Compat RIO3224/1608 (no incluidos)</t>
  </si>
  <si>
    <t>CL5</t>
  </si>
  <si>
    <t>Mixer Digital, 72ch mono + 8St, 24 buses salida, 8 matrix, Dante, Compat RIO3224/1608 (no incluidos)</t>
  </si>
  <si>
    <t>DSR115</t>
  </si>
  <si>
    <t>Bafle | Activo | ABS |  Bi-Amp 15"+ 2" Full Range |1300W | 55Hz ~ 18kHz | 136dB</t>
  </si>
  <si>
    <t>LACKERPOLISH</t>
  </si>
  <si>
    <t>LACKER POLISH ABRILLANTADOR DE LACA</t>
  </si>
  <si>
    <t>LA1L</t>
  </si>
  <si>
    <t>Lampara | para consola digital</t>
  </si>
  <si>
    <t>MBCL</t>
  </si>
  <si>
    <t>Puente | de Vumetros para CL3 / CL1</t>
  </si>
  <si>
    <t>MGP12X</t>
  </si>
  <si>
    <t>Mixer 6Ch XLR +4st +2 TRS; 4Gr +2 aux +2 Envios FX, USB</t>
  </si>
  <si>
    <t>MG16</t>
  </si>
  <si>
    <t>Mixer 16 canales: 10 mic + 16 line input (8 mono + 4 stereos) 1 bus stereo. 4 AUX. 4 buses de grupo</t>
  </si>
  <si>
    <t>QL5</t>
  </si>
  <si>
    <t>Mixer   |  Digital  |  64 canales (32 XLR) |  16 XLR out  | Vivo |  4 Band Full PEQ  |  Dante  |  Pantalla tactil</t>
  </si>
  <si>
    <t>RIO1608D</t>
  </si>
  <si>
    <t>Stagebox, Interface16 in/8out c/Dante, p/CL-QL Mixer, RJ45</t>
  </si>
  <si>
    <t>RIO3224D</t>
  </si>
  <si>
    <t>StageBox, Interface, 32 in/24out c/Dante, p/CL/QL Mixer,RJ45</t>
  </si>
  <si>
    <t>STE-502012726</t>
  </si>
  <si>
    <t>CUBASE 6 UG 3 GBDFIES</t>
  </si>
  <si>
    <t>STE-502012744</t>
  </si>
  <si>
    <t>CUBASE ARTIST 6 UG 1 GB</t>
  </si>
  <si>
    <t>STE-502012761</t>
  </si>
  <si>
    <t>CUBASE ELEMENTS 6 EE GB</t>
  </si>
  <si>
    <t>STE-502020153</t>
  </si>
  <si>
    <t>WABELAB ELEMENTS 7 UG W</t>
  </si>
  <si>
    <t>TF3U</t>
  </si>
  <si>
    <t xml:space="preserve">33 faders de motor (32 canales + 1 maestro). 48 canales de entrada . 20 Aux + Estéreo + Sub buses. 8 grupos DCA con Roll-out. 32 entradas analógicas XLR / TRS combo de micrófono / línea + 2 entradas analógicas de línea estéreo RCA pin 16 salidas analógicas XLR. </t>
  </si>
  <si>
    <t>U+CL3</t>
  </si>
  <si>
    <t>Mixer Digital, 64ch mono + 8St, 24 buses salida, 8 matrix, Dante, Compat RIO3224/1608 (no incluidos) - USADA</t>
  </si>
  <si>
    <t>U+3483</t>
  </si>
  <si>
    <t>Bajo Yamaha 5 cuerdas Fretless BB5000A Azul Hardware Gold c/Funda s/n 242</t>
  </si>
  <si>
    <t>U+4709</t>
  </si>
  <si>
    <t>Guitarra Yamaha RGX312 Azul s/n HX11223</t>
  </si>
  <si>
    <t>U+4748A</t>
  </si>
  <si>
    <t xml:space="preserve">Guitarra electroacustica Yamaha CPX-1000 c/Funda s/n HKJ040686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</si>
  <si>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U+4777</t>
  </si>
  <si>
    <t xml:space="preserve">Bajo Yamaha RBX 375 Black s/n QNLO209Y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</si>
  <si>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U+4815B</t>
  </si>
  <si>
    <t xml:space="preserve">Guitarra Yamaha RGX222DZ 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</si>
  <si>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U+4837</t>
  </si>
  <si>
    <t xml:space="preserve">Guitarra Yamaha RGZ312 Blanca c/Funda s/n OM13180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</si>
  <si>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U+4898</t>
  </si>
  <si>
    <t xml:space="preserve">Amplificador Yamaha G-100 B-212 100 Watts s/n 26626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</si>
  <si>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U+4915</t>
  </si>
  <si>
    <t xml:space="preserve">Bajo Yamaha BB415 Black s/n 9094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</si>
  <si>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U+4987</t>
  </si>
  <si>
    <t xml:space="preserve">Pedal Yamaha Equalizer GE100 BK c/Caja y manuales s/n 3857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</si>
  <si>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U+5286</t>
  </si>
  <si>
    <t xml:space="preserve">Guitarra Yamaha APX500 Redburst c/Funda s/n QMJ236059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</si>
  <si>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U+5353</t>
  </si>
  <si>
    <t>Guitarra electro acustica Yamaha APX500III Black s/n 211845</t>
  </si>
  <si>
    <t>U+5369</t>
  </si>
  <si>
    <t xml:space="preserve">Guitarra Yamaha pacifica 112v Sunburst s/Palanca s/n HOKIB3036 _x000D_
 _x000D_
 _x000D_
 _x000D_
</t>
  </si>
  <si>
    <t>AA15HPR</t>
  </si>
  <si>
    <t>Platillo |  Avedis Series  |  15"  |  Hi-Hat  |  Avedis Hi-Hat 15"  |  Vintage series</t>
  </si>
  <si>
    <t>AA16HPR</t>
  </si>
  <si>
    <t>Platillo |  Avedis Series  |  16"  |  Hi-Hat  |  Avedis Hi-Hat 16"  |  Vintage series</t>
  </si>
  <si>
    <t>A0224</t>
  </si>
  <si>
    <t>Platillo |  A Series  |  17"  |  Crash  |  Avedis Thin Crash 17"</t>
  </si>
  <si>
    <t>A0267</t>
  </si>
  <si>
    <t>Platillo |  A Series  |  17"  |  Crash  |  Avedis Fast Crash 17"</t>
  </si>
  <si>
    <t>A0415</t>
  </si>
  <si>
    <t>Platillo |  A Series  |  15"  |  Crash  |  Avedis Zildjian &amp; Cie Vintage Crash 15"</t>
  </si>
  <si>
    <t>A8004</t>
  </si>
  <si>
    <t>Platillo |  Armand Series  |  13"  |  Hi-Hat  |  Armand Hi Hat Pair 13"</t>
  </si>
  <si>
    <t>A8012</t>
  </si>
  <si>
    <t>Armand Medium Thin Crash 18"</t>
  </si>
  <si>
    <t>DVD-05ZIL</t>
  </si>
  <si>
    <t>DVD Experience 2005 - ZILDJIAN Clinic Tour -</t>
  </si>
  <si>
    <t>FDD001</t>
  </si>
  <si>
    <t>Exhibidor | Display de palillos Top Bin 24 Bin</t>
  </si>
  <si>
    <t>FDD002</t>
  </si>
  <si>
    <t>Exhibidor | Display de palillos Lower Bin Base</t>
  </si>
  <si>
    <t>FXBB</t>
  </si>
  <si>
    <t>FX BLAST BELL</t>
  </si>
  <si>
    <t>JZM</t>
  </si>
  <si>
    <t>Palillos  |  JAZZ  | Punta Madera     |  Natural       |  Maple     |  Diametro .540 |  Largo 16"  | (MCx6)</t>
  </si>
  <si>
    <t>K0808</t>
  </si>
  <si>
    <t>Platillo |  K Series  |  18"  |  Crash-Ride |  K Crash-Ride 18"</t>
  </si>
  <si>
    <t>K0923</t>
  </si>
  <si>
    <t>Platillo |  K Series  |  15"  |  Hi-Hat  |  K Light Hi-Hat 15"</t>
  </si>
  <si>
    <t>K1436</t>
  </si>
  <si>
    <t>15" K FAT HAT HI  HAT PAIR</t>
  </si>
  <si>
    <t>LV468RH</t>
  </si>
  <si>
    <t>LV468 REMO SILENT STROKE QUITE PACK</t>
  </si>
  <si>
    <t>OX5A</t>
  </si>
  <si>
    <t>Palillos | 5A | Punta Madera | ONIIX SERIES | Extra largo</t>
  </si>
  <si>
    <t>O5A</t>
  </si>
  <si>
    <t>Palillos | 5A | Punta Madera | ONIIX SERIES</t>
  </si>
  <si>
    <t>PLZ10S</t>
  </si>
  <si>
    <t>Platillo |  Planet Z Series  |  10"  |  Splash  |  Planet Z Splash 10"</t>
  </si>
  <si>
    <t>PLZ1316</t>
  </si>
  <si>
    <t>Pack Platillos |  Planet Z Series  |  13"HiHat - 16"Crash</t>
  </si>
  <si>
    <t>PLZ1418</t>
  </si>
  <si>
    <t>Set Platillos |  Planet Z Series  |  14"HiHat - 18"Crash Ride</t>
  </si>
  <si>
    <t>PLZ16C</t>
  </si>
  <si>
    <t>Platillo |  Planet Z Series  |  16"  |  Crash  |  Planet Z Crash 16"</t>
  </si>
  <si>
    <t>PLZ18CR</t>
  </si>
  <si>
    <t>Platillo |  Planet Z Series  |  18"  |  Crash-Ride  |  Planet Z Crash-Ride 18"</t>
  </si>
  <si>
    <t>PLZ4PK</t>
  </si>
  <si>
    <t>Set Platillos |  Planet Z Series  |  14"HiHat -  16"Crash - 20"Ride</t>
  </si>
  <si>
    <t>PZ13B</t>
  </si>
  <si>
    <t>Platillo |  Planet Z Series  |  13"  |  Hi-Hat  |  Planet Z Hi-Hat 13" Solo Platillo Botton</t>
  </si>
  <si>
    <t>SDBASCB</t>
  </si>
  <si>
    <t>Palillos Artist Series, Cindy Blackman, T/5A,  Pta: Madera</t>
  </si>
  <si>
    <t>SDX5BNA</t>
  </si>
  <si>
    <t>Palillos, 5B Anti-vibe, punta nylon, x par</t>
  </si>
  <si>
    <t>U+3488</t>
  </si>
  <si>
    <t xml:space="preserve">Platillo HI-HAT 14" Zildjian Scimitar </t>
  </si>
  <si>
    <t>U+5453</t>
  </si>
  <si>
    <t xml:space="preserve">Platillo Zildjian A Custom China 18" s/n AF80580048 _x000D_
 _x000D_
 _x000D_
</t>
  </si>
  <si>
    <t>ZBTP390-A</t>
  </si>
  <si>
    <t>Set Platillos |  ZBT Series  |  14" Hi Hat - 16" Crash-  18" Crash - 20”Ride</t>
  </si>
  <si>
    <t>ZHT16MTC</t>
  </si>
  <si>
    <t>Platiillo |  ZHT Series  |  16"  |  Crash  |  ZHT Medium Thin Crash 16"</t>
  </si>
  <si>
    <t>ZHT16RC</t>
  </si>
  <si>
    <t>Platiillo |  ZHT Series  |  16"  |  Crash  |  ZHT Rock Crash 16"</t>
  </si>
  <si>
    <t>ZHT18CR</t>
  </si>
  <si>
    <t>Platiillo |  ZHT Series  |  18"  |  Crash-Ride  |  ZHT Crash-Ride 18"</t>
  </si>
  <si>
    <t>ZXPPRCP06</t>
  </si>
  <si>
    <t>ZILDJIAN REFLEXX CONDITIONING PAD 6IN</t>
  </si>
  <si>
    <t>ZXPPRCP10</t>
  </si>
  <si>
    <t>ZILDJIAN REFLEXX CONDITIONING PAD 10IN</t>
  </si>
  <si>
    <t>Z30414</t>
  </si>
  <si>
    <t>Platiillo |  Z3 Series  |  14"  |  Hi-Hat  |  Z3 Hi-Hat 14"</t>
  </si>
  <si>
    <t>Z5A</t>
  </si>
  <si>
    <t>Palillos  |  5A  | Punta Madera  |  Natural       |  Hickory  |  Diametro .560  |  Largo 16"  |   (MCx12)</t>
  </si>
  <si>
    <t>Z5AACBU-400</t>
  </si>
  <si>
    <t>DRUMSTICKS LE 400 ANNIVERSARY Z5AACBU</t>
  </si>
  <si>
    <t>Z5AACP-400</t>
  </si>
  <si>
    <t>DRUMSTICKS LE 400 ANNIVERSARY Z5AACP</t>
  </si>
  <si>
    <t>Z5ADP</t>
  </si>
  <si>
    <t>Palillos  |  5A  | Punta Madera  |  Purple DIP |  Hickory  |  Diametro .560  |  Largo 16"  |   (MCx12)</t>
  </si>
  <si>
    <t>Z5AM</t>
  </si>
  <si>
    <t>Palillos  |  5A  | Punta Madera  |  Natural       |  Maple     |  Diametro .560  |  Largo 16"  |   (MCx12)</t>
  </si>
  <si>
    <t>Z5AMDG</t>
  </si>
  <si>
    <t>Palillos  |  5A  | Punta Madera  |  Green DIP  |  Maple    |  Diametro .560  |  Largo 16"  |   (MCx12)</t>
  </si>
  <si>
    <t>Z5AND</t>
  </si>
  <si>
    <t>Palillos  |  5A  | Punta Nylon     |  Black  DIP   |  Hickory  |  Diametro .560  |  Largo 16"  |   (MCx12)</t>
  </si>
  <si>
    <t>Z5ANDP</t>
  </si>
  <si>
    <t>Palillos  |  5A  | Punta Nylon     |  Purple DIP  |  Hickory  |  Diametro .560  |  Largo 16"  |   (MCx12)</t>
  </si>
  <si>
    <t>Z5AND-400</t>
  </si>
  <si>
    <t>DRUMSTICKS LE 400 ANNIVERSARY Z5AND</t>
  </si>
  <si>
    <t>Z5A-400</t>
  </si>
  <si>
    <t>DRUMSTICKS LE 400 ANNIVERSARY Z5A</t>
  </si>
  <si>
    <t>Z5B</t>
  </si>
  <si>
    <t>Palillos  |  5B  | Punta Madera  |  Natural        |  Hickory  |  Diametro .600  |  Largo 16"  |   (MCx12)</t>
  </si>
  <si>
    <t>Z5BACBU-400</t>
  </si>
  <si>
    <t>DRUMSTICKS LE 400 ANNIVERSARY Z5BACBU</t>
  </si>
  <si>
    <t>Z5BACP-400</t>
  </si>
  <si>
    <t>DRUMSTICKS LE 400 ANNIVERSARY Z5BACP</t>
  </si>
  <si>
    <t>Z5BB</t>
  </si>
  <si>
    <t>Palillos  |  5B  | Punta Madera  |  Black            |  Hickory  |  Diametro .600  |  Largo 16"  |   (MCx12)</t>
  </si>
  <si>
    <t>Z5BN</t>
  </si>
  <si>
    <t>Palillos  |  5B  | Punta Nylon     |  Natural         |  Hickory  |  Diametro .600  |  Largo 16"  |   (MCx12)</t>
  </si>
  <si>
    <t>Z5BNA</t>
  </si>
  <si>
    <t>Palillos  |  5B  | Punta Nylon     |  Anti Vibe      |  Hickory  |  Diametro .600  |  Largo 16"  |   (MCx12)</t>
  </si>
  <si>
    <t>Z5BNB</t>
  </si>
  <si>
    <t>Palillos  |  5B  | Punta Nylon     |  Black              |  Hickory  |  Diametro .600  |  Largo 16"  |   (MCx12)</t>
  </si>
  <si>
    <t>Z5BND-400</t>
  </si>
  <si>
    <t>DRUMSTICKS LE 400 ANNIVERSARY Z5BND</t>
  </si>
  <si>
    <t>Z5BR</t>
  </si>
  <si>
    <t>Palillos  |  5B  | Punta Madera  |  Red                |  Hickory  |  Diametro .600  |  Largo 16"  |   (MCx12)</t>
  </si>
  <si>
    <t>Z5B-400</t>
  </si>
  <si>
    <t>DRUMSTICKS LE 400 ANNIVERSARY Z5B</t>
  </si>
  <si>
    <t>5AWN</t>
  </si>
  <si>
    <t>Palillos  |  5A  | Punta Madera  |  Natural       |  Hickory  |  Diametro .560  |  Largo 16"  | (MCx6)</t>
  </si>
  <si>
    <t>5AWN x1</t>
  </si>
  <si>
    <t>Palillos 5A punta de madera</t>
  </si>
  <si>
    <t>5BND</t>
  </si>
  <si>
    <t>Palillos  |  5B  | Punta Nylon     |  Black DIP      |  Hickory  |  Diametro .600  |  Largo 16"  | (MCx1)</t>
  </si>
  <si>
    <t>5BND (x1)</t>
  </si>
  <si>
    <t>Palillos  |  5B  | Punta Nylon     |  Black DIP      |  Hickory  |  Diametro .600  |  Largo 16"  |</t>
  </si>
  <si>
    <t>5BNP</t>
  </si>
  <si>
    <t>Palillos  |  5B  | Punta Nylon     |  Purple DIP   |  Hickory  |  Diametro .600 | Largo 16"  | (MCx6)</t>
  </si>
  <si>
    <t>5BWN</t>
  </si>
  <si>
    <t>Palillos  |  5B  | Punta Madera  |  Natural        |  Hickory  |  Diametro .600  | Largo 16"  | (MCx6)</t>
  </si>
  <si>
    <t>6AWN</t>
  </si>
  <si>
    <t>Palillos  |  6A  | Punta Madera  |  Natural         |  Hickory  |  Diametro .535   | Largo 16"  | (MCx1)</t>
  </si>
  <si>
    <t>7AWN</t>
  </si>
  <si>
    <t>Palillos |  7A  | Punta Madera  |  Natural        |  Hickory  |  Diametro .530  |  Largo 16" | (MCx6)</t>
  </si>
  <si>
    <t>A2</t>
  </si>
  <si>
    <t>Pedalera p/Acus., 45ef, 7mod, 40+40patch, 24bit, c/afinador, Maq. Ritmos</t>
  </si>
  <si>
    <t>A2.1U</t>
  </si>
  <si>
    <t>Pedalera p/Acus c/pedal Expresion y USB, 54ef, 9mod, 40+40patch, 24bit, c/afinador, Maq.Ritmos</t>
  </si>
  <si>
    <t>CARDSM32</t>
  </si>
  <si>
    <t>DATA CARD SM 32 MEMORIA</t>
  </si>
  <si>
    <t>C+752</t>
  </si>
  <si>
    <t>Pedalera Zoom Super 8080</t>
  </si>
  <si>
    <t>G1on</t>
  </si>
  <si>
    <t>Pedalera Multiefecto | Para Guitarra | 100ef  5 simult, 100 pr, 32 bits, 1/4 jack, c/afin. y looper</t>
  </si>
  <si>
    <t>G1X</t>
  </si>
  <si>
    <t>Pedalera p/Guit, 54efect,  Bateria, Afinador, Emula Amplif, c/Pedal Expre</t>
  </si>
  <si>
    <t>G1Xon</t>
  </si>
  <si>
    <t>Pedalera Multiefecto | Para Guitarra |  100ef  5 simult | c/pedal de expre | 100 pr | 32 bits | 1/4 jack | c/afin. y l</t>
  </si>
  <si>
    <t>G2G</t>
  </si>
  <si>
    <t>Pedalera p/Guit, Sig Series, G Lynch</t>
  </si>
  <si>
    <t>G2.1DM</t>
  </si>
  <si>
    <t>Pedalera Multiefecto | Para Guitarra | D.Mustaine | 100 efectos | pedal de expresion | USB</t>
  </si>
  <si>
    <t>G3X</t>
  </si>
  <si>
    <t>Cons de efec + amp simul p/guit, 107 ef, 3mod, c/pedal de expre., 200 pr, 24 bits, c/afin, USB, proc</t>
  </si>
  <si>
    <t>G5</t>
  </si>
  <si>
    <t>Cons Multiefec + amp simul p/guit, 145 ef, 9mod, 102 pr, 24 bits, c/pedal, USB/XLR, c/afin, c/soft,</t>
  </si>
  <si>
    <t>PD-01</t>
  </si>
  <si>
    <t>Power Drive</t>
  </si>
  <si>
    <t>RP-01</t>
  </si>
  <si>
    <t>Remote Pedal</t>
  </si>
  <si>
    <t>SP00021</t>
  </si>
  <si>
    <t>EEPROM  AK93C65F</t>
  </si>
  <si>
    <t>SP00022</t>
  </si>
  <si>
    <t>EEPROM  BR93C46F</t>
  </si>
  <si>
    <t>SP00032</t>
  </si>
  <si>
    <t>SRAM  N341256LSJ-15</t>
  </si>
  <si>
    <t>SP00037</t>
  </si>
  <si>
    <t>DSP  ZFX-2L</t>
  </si>
  <si>
    <t>SP00042</t>
  </si>
  <si>
    <t>A/D,D/A CONVERTER AK4502VS</t>
  </si>
  <si>
    <t>SP00043</t>
  </si>
  <si>
    <t>A/D,D/A CONVERTER PCM3001E</t>
  </si>
  <si>
    <t>SP00046</t>
  </si>
  <si>
    <t>DA CONVERTER 9050</t>
  </si>
  <si>
    <t>SP00052</t>
  </si>
  <si>
    <t>LOGIC IC TC74HC4040F</t>
  </si>
  <si>
    <t>SP00057</t>
  </si>
  <si>
    <t>LOGIC IC TC74HCU04AF</t>
  </si>
  <si>
    <t>SP00059</t>
  </si>
  <si>
    <t>LOGIC IC TC4051</t>
  </si>
  <si>
    <t>SP00063</t>
  </si>
  <si>
    <t>LOGIC IC TC74VHCU04</t>
  </si>
  <si>
    <t>SP00064</t>
  </si>
  <si>
    <t>PHOTO COUPLER PC910</t>
  </si>
  <si>
    <t>SP00066</t>
  </si>
  <si>
    <t>VCA M5222F</t>
  </si>
  <si>
    <t>SP00071</t>
  </si>
  <si>
    <t>OP-AMP NJM2100M</t>
  </si>
  <si>
    <t>SP00072</t>
  </si>
  <si>
    <t>OP-AMP NJM2115M</t>
  </si>
  <si>
    <t>SP00078</t>
  </si>
  <si>
    <t>Headphone Amp IC NJM4556M</t>
  </si>
  <si>
    <t>SP00086</t>
  </si>
  <si>
    <t>VOLTAGE REGULATOR UPC29L33T</t>
  </si>
  <si>
    <t>SP00116</t>
  </si>
  <si>
    <t>7 Segment LED TOD5261BH-D</t>
  </si>
  <si>
    <t>SP00149</t>
  </si>
  <si>
    <t>POTENCIOMETER 505 II</t>
  </si>
  <si>
    <t>SP00150</t>
  </si>
  <si>
    <t>POTENTIOMETER 10KB</t>
  </si>
  <si>
    <t>SP00231</t>
  </si>
  <si>
    <t>Knob 2 Z2B-5041-A3</t>
  </si>
  <si>
    <t>SP00320</t>
  </si>
  <si>
    <t>ROTALY ENCODER</t>
  </si>
  <si>
    <t>SP00333</t>
  </si>
  <si>
    <t>CPU 2100-0001</t>
  </si>
  <si>
    <t>SP00336</t>
  </si>
  <si>
    <t>S29330AFJA  EEPROM</t>
  </si>
  <si>
    <t>SP00339</t>
  </si>
  <si>
    <t>DSP ZSG-2L/ Z2G-2</t>
  </si>
  <si>
    <t>SP00343</t>
  </si>
  <si>
    <t>OP-AMP NJU7082BM</t>
  </si>
  <si>
    <t>SP00350</t>
  </si>
  <si>
    <t>7 Segment LED HAD5622</t>
  </si>
  <si>
    <t>SP00355</t>
  </si>
  <si>
    <t>SLIDE VOLUME 100KB</t>
  </si>
  <si>
    <t>SP00389</t>
  </si>
  <si>
    <t>PHOTO COUPLER PC410</t>
  </si>
  <si>
    <t>SP00426</t>
  </si>
  <si>
    <t>Piezo Sensor 7BB-20-640</t>
  </si>
  <si>
    <t>SP00431-1</t>
  </si>
  <si>
    <t>CPU UPD78082GB-A72-098A00001</t>
  </si>
  <si>
    <t>SP00432</t>
  </si>
  <si>
    <t>EEPROM S-93C46ADFJ</t>
  </si>
  <si>
    <t>SP00433</t>
  </si>
  <si>
    <t>A/D,D/A CONVERTER PCM3003E</t>
  </si>
  <si>
    <t>SP00435</t>
  </si>
  <si>
    <t>VOLTAGE REGULATOR UPC29M33T</t>
  </si>
  <si>
    <t>SP00452</t>
  </si>
  <si>
    <t>CPU UPD78082GB-A73-098B10001</t>
  </si>
  <si>
    <t>SP00456</t>
  </si>
  <si>
    <t>EEPROM S-93C66AFJ-TB</t>
  </si>
  <si>
    <t>SP00457</t>
  </si>
  <si>
    <t>PHOTO REFLECTOR NJL5167KB</t>
  </si>
  <si>
    <t>SP00459</t>
  </si>
  <si>
    <t>14 Segment LED LNM235APOIA</t>
  </si>
  <si>
    <t>SP00471</t>
  </si>
  <si>
    <t>PERILLAS 1707</t>
  </si>
  <si>
    <t>SP00482</t>
  </si>
  <si>
    <t>CPU MN101C28DCC 101-0001</t>
  </si>
  <si>
    <t>SP00488</t>
  </si>
  <si>
    <t>VOLTAGE CONVERTER ICL7660SCBA</t>
  </si>
  <si>
    <t>SP00571</t>
  </si>
  <si>
    <t>VOLUMEN KNOB RFX-2000</t>
  </si>
  <si>
    <t>SP00577</t>
  </si>
  <si>
    <t>A/D,D/A CONVERTER AK4522</t>
  </si>
  <si>
    <t>SP00580</t>
  </si>
  <si>
    <t>14 Segment LED TOD5241BH-D</t>
  </si>
  <si>
    <t>SP00587</t>
  </si>
  <si>
    <t>SP00589</t>
  </si>
  <si>
    <t>Phone Jack HTJ-064-121</t>
  </si>
  <si>
    <t>SP00590</t>
  </si>
  <si>
    <t>Phone Jack HTJ-064-12D</t>
  </si>
  <si>
    <t>SP00601</t>
  </si>
  <si>
    <t>VR Knob 1 Z2B-5097-A3</t>
  </si>
  <si>
    <t>SP00602</t>
  </si>
  <si>
    <t>VR Knob 2 Z2B-5098-A3</t>
  </si>
  <si>
    <t>SP00603</t>
  </si>
  <si>
    <t>PERILLAS VR KNOB 36</t>
  </si>
  <si>
    <t>SP00604</t>
  </si>
  <si>
    <t>PERILLAS GFX-8  VR KNOB</t>
  </si>
  <si>
    <t>SP00607</t>
  </si>
  <si>
    <t>SW PEDAL S</t>
  </si>
  <si>
    <t>SP00627</t>
  </si>
  <si>
    <t>OPTICAL LINK TOTX178A</t>
  </si>
  <si>
    <t>SP00668</t>
  </si>
  <si>
    <t>SRAM</t>
  </si>
  <si>
    <t>SP00669</t>
  </si>
  <si>
    <t>A/D,D/A CONVERTER PCM3006</t>
  </si>
  <si>
    <t>SP00687</t>
  </si>
  <si>
    <t>FRONT PANEL 505 II</t>
  </si>
  <si>
    <t>SP00875</t>
  </si>
  <si>
    <t>Logic IC 74VHC245F</t>
  </si>
  <si>
    <t>SP00878</t>
  </si>
  <si>
    <t>Codec AK4552</t>
  </si>
  <si>
    <t>SP01236</t>
  </si>
  <si>
    <t>SLIDE VRF-4543N-2 B</t>
  </si>
  <si>
    <t>SP01481</t>
  </si>
  <si>
    <t>PEDAL GUIDE A assy</t>
  </si>
  <si>
    <t>SP01499</t>
  </si>
  <si>
    <t>Mini Jack ST-214-C-02</t>
  </si>
  <si>
    <t>SP01515</t>
  </si>
  <si>
    <t>VR Knob C</t>
  </si>
  <si>
    <t>SP01678</t>
  </si>
  <si>
    <t>SLIDE VOLUME RS45111A9</t>
  </si>
  <si>
    <t>SP01742</t>
  </si>
  <si>
    <t>FLASH Memory M29DW324</t>
  </si>
  <si>
    <t>SP01945</t>
  </si>
  <si>
    <t>VOLTAGE REGULATOR UPC29M33AT</t>
  </si>
  <si>
    <t>SP02022</t>
  </si>
  <si>
    <t>LED LENS A</t>
  </si>
  <si>
    <t>SP02023</t>
  </si>
  <si>
    <t>LED LENS B</t>
  </si>
  <si>
    <t>SP02029</t>
  </si>
  <si>
    <t>RK0971110S0P</t>
  </si>
  <si>
    <t>SP02032</t>
  </si>
  <si>
    <t>MPU</t>
  </si>
  <si>
    <t>SP02033</t>
  </si>
  <si>
    <t>DSP  ZFX-3</t>
  </si>
  <si>
    <t>SP02034</t>
  </si>
  <si>
    <t>SDRAM</t>
  </si>
  <si>
    <t>SP02035</t>
  </si>
  <si>
    <t>EEPROM IS93C086A-3GRLI</t>
  </si>
  <si>
    <t>SP02038</t>
  </si>
  <si>
    <t>DC/DA CONVERTER XC9502B093AR</t>
  </si>
  <si>
    <t>SP02058</t>
  </si>
  <si>
    <t>G2 SWITCH BUTTON</t>
  </si>
  <si>
    <t>SP02077</t>
  </si>
  <si>
    <t>GFX-1 Foot pedal A assy</t>
  </si>
  <si>
    <t>SP02088</t>
  </si>
  <si>
    <t>USB Codec PCM2904DBR</t>
  </si>
  <si>
    <t>SP02108</t>
  </si>
  <si>
    <t>G2.1u SW BUTTON R</t>
  </si>
  <si>
    <t>SP02147</t>
  </si>
  <si>
    <t>M29W400DT55N6E</t>
  </si>
  <si>
    <t>SP02169</t>
  </si>
  <si>
    <t>LCD Module NT-C1622E</t>
  </si>
  <si>
    <t>SP02352</t>
  </si>
  <si>
    <t>DC/DC CONVERTER</t>
  </si>
  <si>
    <t>SP02353</t>
  </si>
  <si>
    <t>Transistor KTA1001-Y</t>
  </si>
  <si>
    <t>SP02356</t>
  </si>
  <si>
    <t>RK09D1130</t>
  </si>
  <si>
    <t>SP02357</t>
  </si>
  <si>
    <t>ROTARY ENCODER F-11EN7H20M+C L15Fx7(0)</t>
  </si>
  <si>
    <t>SP02664</t>
  </si>
  <si>
    <t>Stereo Mini Jack PJ-327A</t>
  </si>
  <si>
    <t>SP02666</t>
  </si>
  <si>
    <t>CONECTOR 0.5S-13S-30wb</t>
  </si>
  <si>
    <t>SP02677</t>
  </si>
  <si>
    <t>H2 Slide SW Knob</t>
  </si>
  <si>
    <t>SP02678</t>
  </si>
  <si>
    <t>H2 Slide SW Knob R</t>
  </si>
  <si>
    <t>SP02944</t>
  </si>
  <si>
    <t>Mini Jack PJ-3007S1</t>
  </si>
  <si>
    <t>SP03284</t>
  </si>
  <si>
    <t>Slide Switch SSSS820201</t>
  </si>
  <si>
    <t>SP03286</t>
  </si>
  <si>
    <t>H1 MIC Unit Assy</t>
  </si>
  <si>
    <t>SP40023</t>
  </si>
  <si>
    <t>9002 Analog PCB Assy</t>
  </si>
  <si>
    <t>SP40024</t>
  </si>
  <si>
    <t>9002 Digital PCB Assy</t>
  </si>
  <si>
    <t>SP40052</t>
  </si>
  <si>
    <t>NEW 505 MAIN PCB-5047</t>
  </si>
  <si>
    <t>SP40063</t>
  </si>
  <si>
    <t>505II PCB ASSY, Complete</t>
  </si>
  <si>
    <t>SP40066</t>
  </si>
  <si>
    <t>PS-02 Main PCB Assy</t>
  </si>
  <si>
    <t>SP40080</t>
  </si>
  <si>
    <t>606 PCB assy</t>
  </si>
  <si>
    <t>SP40141</t>
  </si>
  <si>
    <t>GFX-1 PCB ASSY</t>
  </si>
  <si>
    <t>SP40147</t>
  </si>
  <si>
    <t>G2.1U Main PCB Assy</t>
  </si>
  <si>
    <t>SP40148</t>
  </si>
  <si>
    <t>G2,1u Panel PCB Assy</t>
  </si>
  <si>
    <t>SP40149</t>
  </si>
  <si>
    <t>G2.1u USB&amp;PEDAL PCB Assy</t>
  </si>
  <si>
    <t>SP40150</t>
  </si>
  <si>
    <t>B2 Main PCB Assy</t>
  </si>
  <si>
    <t>SP40151</t>
  </si>
  <si>
    <t>B2.1U Main PCB Assy</t>
  </si>
  <si>
    <t>SP40158</t>
  </si>
  <si>
    <t>G7.1ut Main PCB</t>
  </si>
  <si>
    <t>SP40165</t>
  </si>
  <si>
    <t>G9.2tt Main PCB Assy</t>
  </si>
  <si>
    <t>SP40171</t>
  </si>
  <si>
    <t>G1Main PCB assy</t>
  </si>
  <si>
    <t>SP40174</t>
  </si>
  <si>
    <t>B1 Main PCB assy</t>
  </si>
  <si>
    <t>SP40175</t>
  </si>
  <si>
    <t>G1X Main PCB Assy</t>
  </si>
  <si>
    <t>SP40191</t>
  </si>
  <si>
    <t>H4 DSP PCB Assy PCB-0173</t>
  </si>
  <si>
    <t>SP40192</t>
  </si>
  <si>
    <t>H4 POWER PCB Assy PCB-0175</t>
  </si>
  <si>
    <t>SP40193</t>
  </si>
  <si>
    <t>H4 Analog PCB Assy PCB-0176B</t>
  </si>
  <si>
    <t>SP40199</t>
  </si>
  <si>
    <t>H2 Main PCB Assy</t>
  </si>
  <si>
    <t>SP40200</t>
  </si>
  <si>
    <t>H2 PANEL PCB ASSY</t>
  </si>
  <si>
    <t>USADO-506</t>
  </si>
  <si>
    <t>506 BASS usada PEDAL PARA GUITARRA</t>
  </si>
  <si>
    <t>U+4986</t>
  </si>
  <si>
    <t xml:space="preserve">Pedalera Zoom G-606 c/Caja y Manuales s/n 047350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 _x000D_
</t>
  </si>
  <si>
    <t>504IICG</t>
  </si>
  <si>
    <t>Pedalera p/Acu, 33 efec, 9 mod, 10 efec simult</t>
  </si>
  <si>
    <t>505</t>
  </si>
  <si>
    <t>Pedalera Multiefecto | Para Guitarra | 33 efec | 7 mod | 9 efec simult | color negra</t>
  </si>
  <si>
    <t>APQ-2n</t>
  </si>
  <si>
    <t>Pack accesorios | Q2n |  Estuche - Cable USB - Paraviento - Adaptador para pie de Mic | No incluye fuente de alimentacion</t>
  </si>
  <si>
    <t>CBL-8</t>
  </si>
  <si>
    <t>Bolsa de transporte para Live Track L- 8</t>
  </si>
  <si>
    <t>F2/W</t>
  </si>
  <si>
    <t>Grabador de campo mini | 32 bits | 1 canal | Con Microfono corbatero LMF-2 | Salida de auriculares | Ganancia automatica | USB-C (carga y datos) | Micro SD | Blanco</t>
  </si>
  <si>
    <t>F3</t>
  </si>
  <si>
    <t>FIELD RECORDER</t>
  </si>
  <si>
    <t>F8n Pro</t>
  </si>
  <si>
    <t>Grabadora portatil |  32 bits | 8 in XLR/TRS, 2x512gb slot cards SDHC SDXD | XLRySU | Pantalla LCD color | Slot para accesorios Zoom.</t>
  </si>
  <si>
    <t>H1 POP DISP</t>
  </si>
  <si>
    <t>H1 POP DISPLAY SET</t>
  </si>
  <si>
    <t>H1n/G</t>
  </si>
  <si>
    <t>Handy Recorder USB | Grabador Digital 2 canales | Mics X/Y | Formatos Wav/MP3 |Parlante |Slot SD/SDHC |Pantalla retroiluminada |Color Gris</t>
  </si>
  <si>
    <t>H1n/L</t>
  </si>
  <si>
    <t>Handy Recorder USB | Grabador Digital 2 canales | Mics X/Y | Formatos Wav/MP3 |Parlante |Slot SD/SDHC |Pantalla retroiluminada |Color Azul</t>
  </si>
  <si>
    <t>H1n/R</t>
  </si>
  <si>
    <t>Handy Recorder USB | Grabador Digital 2 canales | Mics X/Y | Formatos Wav/MP3 |Parlante |Slot SD/SDHC |Pantalla retroiluminada |Color Rojo</t>
  </si>
  <si>
    <t>H1n/W</t>
  </si>
  <si>
    <t>Handy Recorder USB | Grabador Digital 2 canales | Mics X/Y | Formatos Wav/MP3 |Parlante |Slot SD/SDHC |Pantalla retroiluminada |Color Blanco</t>
  </si>
  <si>
    <t>H1/W</t>
  </si>
  <si>
    <t xml:space="preserve">Handy Recorder USB | Grabador Digital 2 canales | Mics X/Y | Formatos Wav/MP3 |Parlante |Slot SD |Color Blanco _x000D_
</t>
  </si>
  <si>
    <t>H4</t>
  </si>
  <si>
    <t>Handy Recorder, Mini Grab Digital, Stereo X / Y, exp x SD, USB</t>
  </si>
  <si>
    <t>H4n</t>
  </si>
  <si>
    <t>Handy Recorder, Mini Grab Digital 4 can, Stereo, Mics X/Y, SD 2GB incl, USB, XLR+TRS, c/ Cubase</t>
  </si>
  <si>
    <t>H6</t>
  </si>
  <si>
    <t>MTPIXI-ZOOM</t>
  </si>
  <si>
    <t>Mini tripode | Para camaras de video</t>
  </si>
  <si>
    <t>Q2n/R</t>
  </si>
  <si>
    <t>Handy Video Recorder |  HD1080p | Lente gran angular 160º F2.0| LCD Color | Slot SD/SDHD/SDXC | USB | MPEG4 | WAV 24bits MP3 - HDMI |Rojo</t>
  </si>
  <si>
    <t>Q2n/S</t>
  </si>
  <si>
    <t>Handy Video Recorder |  HD1080p | Lente gran angular 160º F2.0| LCD Color | Slot SD/SDHD/SDXC | USB | MPEG4 | WAV 24bits MP3 - HDMI |Plateado</t>
  </si>
  <si>
    <t>Q8n-4K</t>
  </si>
  <si>
    <t>HANDY VIDEO RECORDER</t>
  </si>
  <si>
    <t>TAC-2/GL</t>
  </si>
  <si>
    <t>UAC-2</t>
  </si>
  <si>
    <t>Placa Interface | USB 3.0 | 24 bits/192kHz | 2 entradas XLR/TRS | Salidas TRS | Salida auriculares |</t>
  </si>
  <si>
    <t>UAC-8</t>
  </si>
  <si>
    <t>Placa Interface | USB 3.0 | 24 bits/192kHz | 8 entradas XLR/TRS | Salidas TRS | Salida auriculares |</t>
  </si>
  <si>
    <t>ZVEX</t>
  </si>
  <si>
    <t>FUZZOLO</t>
  </si>
  <si>
    <t>Pedal de Fuzz California Mini Series / True Bypass</t>
  </si>
  <si>
    <t>SUPER HARD ON</t>
  </si>
  <si>
    <t>Pedal de Booster Ultra Transparente - Vexter Series</t>
  </si>
  <si>
    <t>U+3295B</t>
  </si>
  <si>
    <t>Pedal Zvex Fuzz Factory</t>
  </si>
  <si>
    <t>U+4322</t>
  </si>
  <si>
    <t xml:space="preserve">Pedal Zvex Mastroton s/n VMT5055 _x000D_
</t>
  </si>
  <si>
    <t>Aviso:</t>
  </si>
  <si>
    <t>Puas | 351 | Medium | Color: Carey | Pack x 100</t>
  </si>
  <si>
    <t>Puas | Joe Satriani Signature | Light | Color:  White | Pack x 10</t>
  </si>
  <si>
    <t>Puas | 351 | Medium | Color: White Pearl l Pack x 100</t>
  </si>
  <si>
    <t>Encordado | Acustica | 010-014-023-030-039-047 | Bronce 80/20 | Extra Light MCx10</t>
  </si>
  <si>
    <t>SET ACOUS GTR 80/20 BRZ LITE MCx10</t>
  </si>
  <si>
    <t>Encordado | Acustica | 010-014-023-030-039-047 | Phosphor Bronce 80/20 | Extra Light MCx10</t>
  </si>
  <si>
    <t>Encordado | Acustica | 010-014-023-030-039-047 | Phosphor Bronce 80/20 | Extra Light | Pack x 3</t>
  </si>
  <si>
    <t>Encordado | Acustica | 012-016-024w-032-042-053 | Phosphor Bronce 80/20 |Light  MCx10</t>
  </si>
  <si>
    <t>Encordado | Electrica | 012-016-024w-032-042-052 | Nickel Wound | Jazz |Light  MCx5</t>
  </si>
  <si>
    <t>Encordado | Acustica | 011-015-022-032-042-052 | Phosphor Bronce 80/20 |Custom Light | Pack x 3</t>
  </si>
  <si>
    <t>Encordado | Clasica | 029-033-041-030-036-044 | Nylon | Hard Tension MCx10</t>
  </si>
  <si>
    <t>Encordado | Clasica | 029-034-045-031-036-045 | Nylon | Normal Tension MCx10</t>
  </si>
  <si>
    <t>Encordado | Clasica | 027-031-039-028-033-042 | Nylon entorchado plateado | PRO-ARTe | Moderate Tension  MCx5</t>
  </si>
  <si>
    <t>Encordado | Clasica | 028-032-040-029-035-043 | Nylon entorchado plateado | PRO-ARTe | Normal Tension  MCx5</t>
  </si>
  <si>
    <t>Encordado | Clasica | 0275-0317-0397-028-033-042 | Nylon | PRO-ARTe | Light Tension MCx5</t>
  </si>
  <si>
    <t>Encordado | Clasica | 029-0333-0416-030-036-045 | Nylon | PRO-ARTe | Extra Hard Tension MCx5</t>
  </si>
  <si>
    <t>Encordado | Clasica | 029-035-0410-030-036-044 | Nylon | PRO-ARTe | Hard Tension MCx5</t>
  </si>
  <si>
    <t>Encordado | Electrica | 009-011-016-024-032-042 | Pure Nickel  MCx5</t>
  </si>
  <si>
    <t>Encordado | Electrica | 010-013-017-026--036-046 | Nickel Wound MCx10</t>
  </si>
  <si>
    <t>Encordado | Electrica | 0105-0135-018-028--038-048 | Nickel Wound  MCx5</t>
  </si>
  <si>
    <t>Encordado | Electrica 7c. | 010-013-017-026-036-046-59 | Nickel Wound | P.Guit. 7 cuerdas MCx5</t>
  </si>
  <si>
    <t>Encordado | Electrica | 011-014-018-028-038-049 | Nickel Wound  MCx10</t>
  </si>
  <si>
    <t>Encordado | Electrica | 011-015-019-028-037-050 | Nickel Wound | Balance Tension MCx5</t>
  </si>
  <si>
    <t>Encordado | Electrica | 011-014-018-028-038-049 | Nickel Wound | ProPack 3 enc. en sobre sueltos</t>
  </si>
  <si>
    <t>Encordado | Electrica | 009-011-016-024-032-042 | Nickel Wound  MCx10</t>
  </si>
  <si>
    <t>Encordado | Electrica | 0095-0115-016-024-034-044 | Nickel Wound  MCx5</t>
  </si>
  <si>
    <t>Set encordados | Ultrapack | EXL120 + NYXL0942 MCx10</t>
  </si>
  <si>
    <t>Encordado | Electrica | 009-011-016-024-032-042 | Nickel Wound | ProPack 3 enc. en sobres sueltos</t>
  </si>
  <si>
    <t>Encordado | Electrica | 008-010-015-021-030-038 | Nickel Wound  MCx10</t>
  </si>
  <si>
    <t>Encordado | Electrica | 010-013-017-030-042-052 | Nickel Wound | Hibrido MCx5</t>
  </si>
  <si>
    <t>Encordado | Electrica | 012-016-020p-032-042-054 | Nickel Wound | 3ra sin entorchar MCx5</t>
  </si>
  <si>
    <t>Encordado | Electrica | 012-016-020-034-046-060 | Nickel Wound  MCx5</t>
  </si>
  <si>
    <t>Encordado | Bajo 4c. | 045-065-080-100 | Nickel Wound  MCx5</t>
  </si>
  <si>
    <t>Encordado | Bajo 4c. | 045-065-080-100 | Nickel Wound | ProPack 2 enc. en sobres sueltos</t>
  </si>
  <si>
    <t>Encordado | Bajo 5c. | 045-065-080-100-130 | Nickel Wound | Pack 2 enc. en sobres sueltos</t>
  </si>
  <si>
    <t>Encordado | Bajo 4c. | 040-060-075-095 | Nickel Wound  MCx5</t>
  </si>
  <si>
    <t>Encordado | Bajo 4c. | 040-060-075-095 | Nickel Wound | ProPack 2 enc. en sobres sueltos</t>
  </si>
  <si>
    <t>Encordado | Acustica | 010-014-023-030-039-047 | Bronze 80/20 | Revestido Doble duración MCx5</t>
  </si>
  <si>
    <t>Encordado | Electrica | 010-013-017-026-036-046 | Nickel Wound | Revestido Doble duración MCx5</t>
  </si>
  <si>
    <t>Encordado | Electrica | 009-011-016-024-032-042 | Nickel Wound | Revestido Doble duración MCx5</t>
  </si>
  <si>
    <t>Encordado | Acustica | 010-014-023-030-039-047 | Phospore Bronze | Revestido Doble duración  MCx5</t>
  </si>
  <si>
    <t>Encordado | Clasica | 028-0322-0403-028w-035w-044w | Nylon | Nomal Tension | Revestido Doble duración MCx5</t>
  </si>
  <si>
    <t>Encordado | Clasica | 029-0327-0410-029w-036w-046w | Nylon | Alta Tension | Revestido Doble duración MCx5</t>
  </si>
  <si>
    <t>Encordado | Acustica | 009-045 | Bronze 85/15 | Extra Lite  MCx10</t>
  </si>
  <si>
    <t>Encordado | Acustica | 010-050 | Bronze 85/15 | Extra Lite MCx10</t>
  </si>
  <si>
    <t>Encordado | Ultrapack | EZ900 + EJ15 MCx10</t>
  </si>
  <si>
    <t>Encordado | Acustica | 011-052 | Bronze 85/15 | Lite  MCx10</t>
  </si>
  <si>
    <t>Encordado | Ultrapack | EZ910 + EJ26 MCx10</t>
  </si>
  <si>
    <t>Cuerdas suelta | Clasica EJ27  | 4ta | Nylon entorchado | Pack x 5</t>
  </si>
  <si>
    <t>Cuerdas suelta | Clasica EJ27  | 5ta | Nylon entorchado | Pack x 5</t>
  </si>
  <si>
    <t>Cuerdas suelta | Clasica EJ29/30  | 4ta | Nylon entorchado | Pack x 5</t>
  </si>
  <si>
    <t>Cuerdas suelta | Clasica EJ29/30  | 5ta | Nylon entorchado | Pack x 5</t>
  </si>
  <si>
    <t>Cuerdas suelta | Clasica EJ29/30  | 6ta | Nylon entorchado | Pack x 5</t>
  </si>
  <si>
    <t>Cuerdas suelta | Clasica EJ45  | 4ta | Nylon entorchado | Pack x 5</t>
  </si>
  <si>
    <t>Cuerdas suelta | Clasica EJ45c  | 4ta | Nylon Composite entorchado | Pack x 5</t>
  </si>
  <si>
    <t>Cuerdas suelta | Clasica EJ45LP | 4ta | Nylon Lich Polish composite entorchado | Pack x 5</t>
  </si>
  <si>
    <t>Encordado | Acustica | 010-014-023-030-039-047 | Nickel-Phosphore Bronze | Extra Lite tension MCx5</t>
  </si>
  <si>
    <t>Encordado | Acustica | 011-015-022-032-042-052 | Nickel-Phosphore Bronze | Lite tension   MCx5</t>
  </si>
  <si>
    <t>Guitarra Clasica | Estudio | 39" | Nacional | Color: Natural | Pack x 2</t>
  </si>
  <si>
    <t>Guitarra Clasica | Estudio | 39" | Nacional | Color: Negra | Pack x 2</t>
  </si>
  <si>
    <t>Guitarra Clasica | Estudio | 39" | Nacional | Color: Azul | Pack x 2</t>
  </si>
  <si>
    <t>Guitarra Clasica | Estudio | Tamaño Standard | Color: Verde | Pack x 2</t>
  </si>
  <si>
    <t>Guitarra Clasica | Estudio | Tamaño Standard | Color: Lila | Pack x 2</t>
  </si>
  <si>
    <t>Guitarra Clasica | Estudio | Tamaño Standard | Color: Rosa | Pack x 2</t>
  </si>
  <si>
    <t>Guitarra Clasica | Estudio | 39" | Nacional | Color: Roja | Pack x 2</t>
  </si>
  <si>
    <t>Guitarra Clasica | Estudio | 39" | Nacional | Color: Sunburst | Pack x 2</t>
  </si>
  <si>
    <t>Encordado | p/Guitarra  Electrica | 011 - 014 - 018 - 028 - 038 - 050 | Blues/Jazz/Rock  MCx10</t>
  </si>
  <si>
    <t>Encordado | p/Guitarra Clasica | Excelsior | Tension Media | Clear Nylon | Golden Alloy  MCx10</t>
  </si>
  <si>
    <t>Encordado p/Guitarra Clasica Excelsior, Tension Media, Clear Nylon, Silver Plated MCx10</t>
  </si>
  <si>
    <t>Encordado | p/Guitarra Clasica | Gauchita | Tension Media | Clear Nylon MCx10</t>
  </si>
  <si>
    <t>Encordado P/Guitarra Clasica, Tension Media  MCx10</t>
  </si>
  <si>
    <t>Encordado | p/Guitarra Electrica | 010 - 013 - 017 - 026 - 036 - 046 | Regular Light  MCx10</t>
  </si>
  <si>
    <t>Encordado | p/Guitarra Electrica | 009 - 011 - 016 - 024 - 032 - 042 | Extra Light MCx10</t>
  </si>
  <si>
    <t>Encordado | p/Guitarra Acustica | 010 - 014 - 023 - 030 - 039 - 047 | Extra Light | 85/15 MCx10</t>
  </si>
  <si>
    <t>Encordado | p/Charango | Nylon | E-A-E-C-G |  MCx10</t>
  </si>
  <si>
    <t>CONECTOR  |  Para interconexion de pedales |  2 Plug metalicos | Forma recta plugs levemente desfasados | Pack x 5</t>
  </si>
  <si>
    <t>Bumper | Clon Corto | p/ DVA-T4 / T12 y K5 | con Grilletes Incluidos MCx2</t>
  </si>
  <si>
    <t>Bumper | Clon Largo | p/ DVA-T4/T12/K5 y Subs (MC2) | Grilletes Incluidos MCx2</t>
  </si>
  <si>
    <t>MARCA</t>
  </si>
  <si>
    <t>DESC</t>
  </si>
  <si>
    <t>OBS</t>
  </si>
  <si>
    <t>Pack x 100</t>
  </si>
  <si>
    <t>Pack x 3</t>
  </si>
  <si>
    <t>MCx10</t>
  </si>
  <si>
    <t>Pack x 2</t>
  </si>
  <si>
    <t>Pack x 5</t>
  </si>
  <si>
    <t>MCx5</t>
  </si>
  <si>
    <t>MCx2</t>
  </si>
  <si>
    <t>PACK</t>
  </si>
  <si>
    <t>ref pack</t>
  </si>
  <si>
    <t>PAG</t>
  </si>
  <si>
    <t xml:space="preserve"> </t>
  </si>
  <si>
    <t>Columna1</t>
  </si>
  <si>
    <t>LC-160LV-WE</t>
  </si>
  <si>
    <t>MX-12B-GNRD</t>
  </si>
  <si>
    <t>MX-12B-PKLB</t>
  </si>
  <si>
    <t>Calculadora | Cientifica | 552 Funciones | Display natural 4 lineas | Classwiz - Ideal Secundaria, Universidad - Menu de Iconos - Codigo QR | Pila | Negro</t>
  </si>
  <si>
    <t>Cuerdas suelta | Clasica EJ27  | 1ra | Nylon | MCx10</t>
  </si>
  <si>
    <t>Cuerdas suelta | Clasica EJ27  | 2da | Nylon | MCx10</t>
  </si>
  <si>
    <t>Cuerdas suelta | Clasica EJ27  | 3ra | Nylon | MCx10</t>
  </si>
  <si>
    <t>Cuerdas suelta | Clasica EJ27  | 6ta | Nylon entorchado | MCx5</t>
  </si>
  <si>
    <t>FX-82LACW</t>
  </si>
  <si>
    <t>Calculadora | Cientifica | 274 Funciones | Display natural 4 lineas | Classwiz - Ideal Secundaria, Universidad - Calculos de fracciones, Trigonometria | Pila AAA | Negro</t>
  </si>
  <si>
    <t>Calculadora | Cientifica | 552 Funciones | Display natural 4 lineas | Classwiz - Ideal Secundaria, Universidad - Menu de Iconos - Codigo QR | Pila + Solar | Negro</t>
  </si>
  <si>
    <t>Pack x 6</t>
  </si>
  <si>
    <t>Calculadora | Portatil | 8 digitos | Display Regular | Viaje - Pequeña c/Tapa, Estuche - % Regular | Pila Boton | Blanco</t>
  </si>
  <si>
    <t xml:space="preserve">Calculadora | Escritorio | 12 digitos | Disp extra grande | Margen/% | Pila + Solar | Rojo _x000D_
</t>
  </si>
  <si>
    <t xml:space="preserve">Calculadora | Escritorio | 12 digitos | Disp extra grande | Margen/% | Pila + Solar | Celeste _x000D_
</t>
  </si>
  <si>
    <t>EG-KID-G-AND</t>
  </si>
  <si>
    <t>Guit Electrica,  p/Niño, ROCK MINI, c: GREEN</t>
  </si>
  <si>
    <t>RLA1265A</t>
  </si>
  <si>
    <t>Sist Line Array Activo, 1000w, 4 x  Mid high 2 x6.5"+Tw Tit 400w + 1 LowActiv 12" c/Rig Incluido600w</t>
  </si>
  <si>
    <t>RMX4215U</t>
  </si>
  <si>
    <t>RSX5077</t>
  </si>
  <si>
    <t>Parlantes  p/Cielorraso, Coaxial, 5.25"+ Tw 1,5", (Precio x PAR)</t>
  </si>
  <si>
    <t>RSX6575</t>
  </si>
  <si>
    <t>Parlantes  p/Cielorraso, Rectangular,6.5"+ Tw 1.5",c: Blanco (Precio x PAR)</t>
  </si>
  <si>
    <t>Soporte de Madera para Piano PX-S6000 | 4 patas |</t>
  </si>
  <si>
    <t>Teclado | Casiotone | 61 Teclas | 61 Sonidos | 64 Polifonia | AiX Sound | Sensitivo | USB micro B | APP | Grabador Midi | Entrada de Audio| Limited Romero Britto</t>
  </si>
  <si>
    <t xml:space="preserve">Piano | Privia | 88 Teclas | 23 Sonidos | 192 Polifonia | Morfing AiR  | Acc. Martillo | Teclas Marfil | Bluetooth | APP | Line Out Stereo | Audio In | REC | USB | Negro _x000D_
</t>
  </si>
  <si>
    <t xml:space="preserve">Piano | Privia | 88 Teclas |  350 Sonidos | 256 Polifonia | Morfing AiR  | Acc. Martillo | Teclas de Marfil | Bluetooth | APP | Line Out Stereo | Audio In | REC | USB | Negro _x000D_
</t>
  </si>
  <si>
    <t xml:space="preserve">Piano | Privia | 88 Teclas |  400 Sonidos | 256 Polifonia | Morfing AiR  | Acc. Martillo | Teclas de Marfil | 3 pedal | Bluetooth | Soporte incluido original | USB | Negro _x000D_
</t>
  </si>
  <si>
    <t xml:space="preserve">Piano | Privia | 88 Teclas |  400 Sonidos | 256 Polifonia | Morfing AiR  | Acc. Martillo | Teclas de Marfil | 3 pedal | Bluetooth | Soporte incluido original | USB | Harmony Mustard _x000D_
</t>
  </si>
  <si>
    <t>Piano | Privia | 88 Teclas |  400 Sonidos | 256 Polifonia | Morfing AiR  | Acc. Martillo | Teclas de Marfil | 3 pedal | Bluetooth | Soporte incluido original | USB | Blanco</t>
  </si>
  <si>
    <t>Pedal Triple| Sustain| Soft| Sostenuto| SP-34| Compatible con CDP-S  150.160, 350 y 360 | PRIVIA PX-S 1000, 1100, 3000, 3100, 5000, 6000 | Color Negro</t>
  </si>
  <si>
    <t>WU-BT10 | Adaptador Inalámbrico | Bluetooth | Audio y MIDI | USB Tipo A | Compatible  con CT-S1/CT-S400/LK-S450/PX-S1100/3100/5000/6000/7000 | Apps Chordana Play | Funciona c/  iPhone/iPad</t>
  </si>
  <si>
    <t>Arco | p/ Violin 4/4 | Estudio |  A. Breton  | Madera Rosewood</t>
  </si>
  <si>
    <t xml:space="preserve">Arco | p/ Cello  4/4| A. Breton  | Madera Rosewood _x000D_
</t>
  </si>
  <si>
    <t xml:space="preserve">Arco | p/ Cello  1/2| A. Breton  | Madera Rosewood _x000D_
 _x000D_
</t>
  </si>
  <si>
    <t xml:space="preserve">Arco | p/ Cello  3/4| A. Breton  | Madera Rosewood _x000D_
</t>
  </si>
  <si>
    <t>Arco Viola Estudio A.BRETON VIOLA BOW 15"-17"</t>
  </si>
  <si>
    <t>Soporte p/ hombro | p/ Violin | A. Breton  | Standard  | Ajust. en alt. y ancho de 4/4 y 3/4 |  Revestido de espuma.</t>
  </si>
  <si>
    <t>Soporte p/ hombro | p/ Violin | A. Breton  | Wolf Style | Ajust. en alt. y ancho de 4/4 y 3/4 | Cuerpo de metal revestido de espuma.</t>
  </si>
  <si>
    <t>Pot multicanal p/ Sonido instalado ó Recording Broadcast  | Drive Core | 4 x 125 w 8/ 4 |  con Opc  -XFMR 4/8 func a 70/100  | 1 U rack</t>
  </si>
  <si>
    <t xml:space="preserve">Potencia Instalacion + Mixer 4 Ch | 1 zona| 80w/4oh|70-100v|  |rackeable _x000D_
</t>
  </si>
  <si>
    <t xml:space="preserve">Potencia Instalacion + Mixer 4 Ch | 2 zonas| 80 +80w/4oh|70-100v|  |rackeable _x000D_
 _x000D_
</t>
  </si>
  <si>
    <t xml:space="preserve">Potencia p/Tour |2ch, 2x4500/4 | 2x5400/2.7 |2x3750/2 | Cobranet, |BSS OMNIDRIVEHD _x000D_
</t>
  </si>
  <si>
    <t xml:space="preserve">Potencia | 1 Zona | 160w/4 ohms  | Instalacion |   70-100V |Mixer de 4 canales (4 Euroblock + 4 RCA stereo)  | </t>
  </si>
  <si>
    <t>DZ310A4/4H</t>
  </si>
  <si>
    <t>Enc. p/ violin,  4/4 ZYEX, Re (D) entorchada en aluminio,  T: Alta</t>
  </si>
  <si>
    <t>H3134/4M</t>
  </si>
  <si>
    <t>Cuerda 4º   para Violin, 4/4, HELICORE,  Tension: Media</t>
  </si>
  <si>
    <t>J1011A4/4M</t>
  </si>
  <si>
    <t>Cuerda 1º p/Cello, A Aluminio, PRELUDE CELLO A ALUM 4/4 MED</t>
  </si>
  <si>
    <t>J5601W4/4H</t>
  </si>
  <si>
    <t>Cuerda 1º p/Violin, E, 4/4 PROARTE,Aluminio W,  T: ALTA</t>
  </si>
  <si>
    <t>Encordado | p/Contrabajo | 3/4 |  PRELUDE | Nucleo de acero |  T: Medium</t>
  </si>
  <si>
    <t xml:space="preserve">Encordado | p/Violin | 4/4 | PRELUDE | Solid steel core | T: Alta _x000D_
</t>
  </si>
  <si>
    <t>KS311W4/4M</t>
  </si>
  <si>
    <t>Cuerda 1º,  p/ Violin, E Mi,  4/4, Kaplan  Aluminum Wound, T: Media</t>
  </si>
  <si>
    <t>KS411LM</t>
  </si>
  <si>
    <t>Cuerda 2º, p/ Viola, A La,  Long, KAPLAN , Solid Steel  / Titanium, T: Media</t>
  </si>
  <si>
    <t xml:space="preserve">Encordado | p/Contrabajo | 3/4 | KAPLAN | Solo Bass Set | Núcleo trensado | Entorchado Niquel |  t: Medium </t>
  </si>
  <si>
    <t>K311GB4/4M</t>
  </si>
  <si>
    <t>Cuerda 1º,  p/violin, 4/4, Kaplan, Solid steel core, Gold Plated E, ball end, T: Medium</t>
  </si>
  <si>
    <t>K-400M</t>
  </si>
  <si>
    <t>Cuerda 1º, p/violin, E Mi,  Kaplan Golden Spiral,  Cabo en Bucle, T:  Med</t>
  </si>
  <si>
    <t>K400M</t>
  </si>
  <si>
    <t xml:space="preserve">Encordado p/ Viola | KAPLAN FORZA  | 16" Long | Tension Media </t>
  </si>
  <si>
    <t xml:space="preserve">Encordado | p/Contrabajo | 3/4 | KAPLAN | Double Bass Set | Núcleo trensado | Entorchado Niquel |  t: Medium  _x000D_
</t>
  </si>
  <si>
    <t>Cable | XLR A XLR SERIE CLASSIC 6 metros</t>
  </si>
  <si>
    <t>Afinador | De Clip | Cromatico | Pantalla color  | Apagado automatico | Accion de giro multiple | Azul</t>
  </si>
  <si>
    <t>Afinador | De Clip | Cromatico | Pantalla color  | Apagado automatico | Accion de giro multiple | Green</t>
  </si>
  <si>
    <t>Afinador | De Clip | Recargable USB cable incluido | Pantalla color  | Apagado automatico | Accion de giro multiple | Green</t>
  </si>
  <si>
    <t>Cable | de pacheo plug chato en L de 30cm</t>
  </si>
  <si>
    <t>Cable | de pacheo plug chato en L de 60cm</t>
  </si>
  <si>
    <t>Cable | Par |  de pacheo | Plug chato en L  | 5 cm</t>
  </si>
  <si>
    <t>Cable | Par |  de pacheo | Plug chato en L  | 10 cm</t>
  </si>
  <si>
    <t>Cable | Par |  de pacheo | Plug chato recto  | 10 cm</t>
  </si>
  <si>
    <t>Cable | Par |  de pacheo | Plug chato recto  | 15 cm</t>
  </si>
  <si>
    <t>Cable | Par |  de pacheo | Plug chato recto desplazado | 15 cm</t>
  </si>
  <si>
    <t>Cable | para instrumento | de 3 metros | plug 1/4</t>
  </si>
  <si>
    <t>Cable | para instrumento | de 6 metros | plug 1/4</t>
  </si>
  <si>
    <t>ECB81</t>
  </si>
  <si>
    <t>Encordado | Bajo | 045-065-080-100 | 4 cuerdas | Chromes Flat | Long Scale | MCx1</t>
  </si>
  <si>
    <t xml:space="preserve">Encordado | Acustica | 012-016-024-032-042-053 | Bronce 80/20 | Regular Light MCx10 _x000D_
</t>
  </si>
  <si>
    <t>EJ16-3DP</t>
  </si>
  <si>
    <t>Encordado | Acustica | 012-016-024w-032-042-053 | Phosphor Bronce 80/20 |Light | Triple pack | MCx3</t>
  </si>
  <si>
    <t>EJ22</t>
  </si>
  <si>
    <t>Enc. p/electrica Jazz Medium .013/ .052</t>
  </si>
  <si>
    <t>EJ26-3DFRP</t>
  </si>
  <si>
    <t>Enc. p/ acustica Bronce Fosforado Frett Polish  (MC-Pack x 3)</t>
  </si>
  <si>
    <t>EJ26-3DP</t>
  </si>
  <si>
    <t>Encordado | Acustica | 011-015-022-032-042-052 | Phosphor Bronce 80/20 |Custom Light | Triple pack |Manivela Free MCx3</t>
  </si>
  <si>
    <t xml:space="preserve">Encordado | Ultrapack | EJ27N + EJ45TT </t>
  </si>
  <si>
    <t>EJ44-BP</t>
  </si>
  <si>
    <t>Pack, PRO ARTE, T. Extra H, Enc. p/Clasica (MC x 11 enc.)</t>
  </si>
  <si>
    <t>EJ45-BP</t>
  </si>
  <si>
    <t>Pack, PRO ARTE, Enc. p/Clasica (MC x 11 enc.)</t>
  </si>
  <si>
    <t>Encordado | Clasica | 028-0322-0403-029-038-035 | Nylon Composite | PRO-ARTe | Normal Tension MCx5</t>
  </si>
  <si>
    <t>Encordado | Clasica | 024-0272-0331-028-035-044 | Nylon Dynacore Carbon | PRO-ARTe | Normal Tension MCx5</t>
  </si>
  <si>
    <t>EJ45TT</t>
  </si>
  <si>
    <t>Encordado | Clasica | 028-032-040-028-035-044 | Nylon Dynacore Titanium | PRO-ARTe | Normal Tension| MCx5</t>
  </si>
  <si>
    <t>EJ46-BP</t>
  </si>
  <si>
    <t>Pack, PRO ARTE, T.Hard, Enc. Clasica (MC x 11 enc.)</t>
  </si>
  <si>
    <t>Encordado | Clasica | 0285-0327-0410-037-029-036-046 | Nylon Composite | PRO-ARTe | Hard Tension MCx5</t>
  </si>
  <si>
    <t>Encordado | Clasica | 0248-0280-0339-029-036-046 | Nylon Dynacore Carbon | PRO-ARTe | Hard Tension MCx5</t>
  </si>
  <si>
    <t>Encordado | Clasica | 028-032-040-029-035-043 | Nylon Dynacore Titanium | PRO-ARTe | Hard Tension MCx5</t>
  </si>
  <si>
    <t>EJ46-3D</t>
  </si>
  <si>
    <t>3PACK CLS GTR PROA NYL HARD</t>
  </si>
  <si>
    <t>EJ47B</t>
  </si>
  <si>
    <t>Encordado | Clasica | 028-032-040-029-035-043 | Nylon Black | PRO-ARTe Bicentenario | Normal Hard Tension| MCx5</t>
  </si>
  <si>
    <t>ENR70</t>
  </si>
  <si>
    <t>Encordado | Bajo 4c. | 040-060-075-095 | Pure Nickel | Entorchado "Semi Flat" | Escala larga | MCx1</t>
  </si>
  <si>
    <t>ENR71</t>
  </si>
  <si>
    <t>Encordado | Bajo 4c. | 045-065-080-100 | Pure Nickel | Entorchado "Semi Flat" | Escala larga | MCx1</t>
  </si>
  <si>
    <t>Encordado | Electrica | 010-013-017-026-036-046 | Pure Nickel  MCx5</t>
  </si>
  <si>
    <t>EPS170-5</t>
  </si>
  <si>
    <t>Encordado | Bajo 5c. | 045-065-080-100-130 | Pro Steel | Escala larga | MCx1</t>
  </si>
  <si>
    <t>EPS220-5</t>
  </si>
  <si>
    <t>Encordado | Bajo 5c. | 040-060-075-095-125 | Pro Steel | Escala larga | MCx1</t>
  </si>
  <si>
    <t>Encordado | Electrica | 010-013-017-026-036-046 | Pro Steel  MCx5</t>
  </si>
  <si>
    <t>Encordado | Electrica | 009-011-016-024-032-042 | Pro Steel  MCx5</t>
  </si>
  <si>
    <t>Encordado | Electrica | 010-0135-017-025-034-046 | Nickel Wound | Balance Tension MCx5</t>
  </si>
  <si>
    <t>EXL110-B25</t>
  </si>
  <si>
    <t>Enc. p/ electrica -Regular Light- Niquel .010/.013/.017/.026/.036/.046 (Set x25)</t>
  </si>
  <si>
    <t>EXL110-CP</t>
  </si>
  <si>
    <t>Enc. p/ electrica -Regular Light- Niquel .010/.013/.017/.026/.036/.046</t>
  </si>
  <si>
    <t>EXL110-10P</t>
  </si>
  <si>
    <t>Encordado | Electrica | 010-013-017-026-036-046 | Nickel Wound | ProPack 10 enc. en sobres sueltos | MCx1</t>
  </si>
  <si>
    <t>EXL110-10PCM</t>
  </si>
  <si>
    <t>Enc. p/ Guit electrica -Regular Light- Niquel (PACK x 10)</t>
  </si>
  <si>
    <t>EXL110-10PWIND</t>
  </si>
  <si>
    <t xml:space="preserve">Set de 10 Enc. p/electrica Niquel, tensión regular light .010/.013/.017/.026/.036/.046 con Pro Winder de regalo _x000D_
</t>
  </si>
  <si>
    <t>Encordado | Electrica | 010-013-017-026-036-046 | Nickel Wound | ProPack 3 Enc. en sobres sueltos</t>
  </si>
  <si>
    <t>EXL110-3DEXP</t>
  </si>
  <si>
    <t>Set - 3 Enc x  EXL110 + 1 Enc x EXP110</t>
  </si>
  <si>
    <t>EXL110-3DFRP</t>
  </si>
  <si>
    <t>Enc. p/ elec. -Regular Light- Niquel + Frett Polish (MC-Pack x 3)</t>
  </si>
  <si>
    <t>EXL110-3DP</t>
  </si>
  <si>
    <t>Enc. p/ elec. -Regular Light- Niquel .010/.046 c/ Manivela FREE  (MC-Pack x 3)</t>
  </si>
  <si>
    <t>EXL110-5SOS</t>
  </si>
  <si>
    <t>5 Pack Enc. p/ electrica -Regular Light- Niquel c/SOS</t>
  </si>
  <si>
    <t>Encordado | Electrica 7c. | 010-013-017-026-036-046-59 | Nickel Wound | P.Guit. 7 cuerdas MCx1</t>
  </si>
  <si>
    <t>EXL115-BP</t>
  </si>
  <si>
    <t>Pack, Enc. p/Electrica 011 (MC x 11 enc.)</t>
  </si>
  <si>
    <t>EXL115-B25</t>
  </si>
  <si>
    <t>Enc. p/ electrica -Blues/Jazz Rock- Niquel  .011/.014/.018/.028/.038/.049 (Set x25)</t>
  </si>
  <si>
    <t>EXL115-10PWIND</t>
  </si>
  <si>
    <t xml:space="preserve">Set de 10 Enc. p/electrica Niquel, tensión media (blues/jazz, rock) .011/.014/.018/.028/.038/.049  con Pro Winder de regalo _x000D_
</t>
  </si>
  <si>
    <t>EXL115-3DFRP</t>
  </si>
  <si>
    <t>Enc. p/ elec. -Blues/Jazz Rock- Niquel +  Frett Polish (MC-Pack x 3)</t>
  </si>
  <si>
    <t>Encordado | Electrica | 009-012-015-022-030-040 | Nickel Wound | Balance Tension MCx5</t>
  </si>
  <si>
    <t>EXL120-CP</t>
  </si>
  <si>
    <t>Enc. p/ electrica -Super Light- Niquel .009/.011/.016/.024/.032/.042 (MC x 20)</t>
  </si>
  <si>
    <t>EXL120-TB</t>
  </si>
  <si>
    <t>Encordado 009 c/Box (25 enc.= 5 Tins)</t>
  </si>
  <si>
    <t>EXL120-10P</t>
  </si>
  <si>
    <t>Encordado | Electrica | 009-011-016-024-032-042 | Nickel Wound | ProPack 10 enc. en sobres sueltos | MCx1</t>
  </si>
  <si>
    <t>EXL120-10PWIND</t>
  </si>
  <si>
    <t xml:space="preserve">Set de 10 Enc. p/ electrica -Super Light- Niquel .009/.011/.016/.024/.032/.042 con Pro Winder de regalo _x000D_
</t>
  </si>
  <si>
    <t>EXL120-3DEXP</t>
  </si>
  <si>
    <t>Set - 3 Enc x  EXL120 + 1 Enc x EXP210</t>
  </si>
  <si>
    <t>EXL120-3DFRP</t>
  </si>
  <si>
    <t>Enc. p/ elec. -Super Light- Niquel + Frett Polish (MC-Pack x 3)</t>
  </si>
  <si>
    <t>EXL120-3DP</t>
  </si>
  <si>
    <t>Enc. p/ elec. -Super Light- Niquel .009/.042 c/ Manivela FREE (MC-Pack x 3)</t>
  </si>
  <si>
    <t>EXL120-5SOS</t>
  </si>
  <si>
    <t>5 Pack Enc. p/ electrica -Super Light- Niquel c/SOS</t>
  </si>
  <si>
    <t>EXL130-BP</t>
  </si>
  <si>
    <t>Pack, Enc. p/Electrica 008 (MC x 11 enc.)</t>
  </si>
  <si>
    <t>EXL130-3D</t>
  </si>
  <si>
    <t>Enc. p/ elec. -Extra Super Light- Niquel .008/.010/.015/.021/.030/.039 x 1 (MC-Pack x 3)</t>
  </si>
  <si>
    <t>EXL170-TPSOS</t>
  </si>
  <si>
    <t>2 Pack Enc. p/ bajo -Regular Light- Niquel c/SOS</t>
  </si>
  <si>
    <t>EXL220BT</t>
  </si>
  <si>
    <t>Encordado | Bajo 4c. | 040-055-070-095 | Nickel Wound | Balance Tension | MCx5</t>
  </si>
  <si>
    <t>EXP17</t>
  </si>
  <si>
    <t>EXP-17 EN CAJA ENC.P/ACUSTICA</t>
  </si>
  <si>
    <t>EXP44</t>
  </si>
  <si>
    <t>Enc. para Clasica GTR EXP Tension Extra Fuerte</t>
  </si>
  <si>
    <t>J27</t>
  </si>
  <si>
    <t>Enc. p/ clasica -Tension Normal- Nylon .028/.032/.040/.030/.035/.043</t>
  </si>
  <si>
    <t>Cuerdas suelta | Clasica EJ27  | 1ra | Nylon | PACK x5 |</t>
  </si>
  <si>
    <t>Cuerdas suelta | Clasica EJ27  | 2da | Nylon | PACK x5 |</t>
  </si>
  <si>
    <t>Cuerdas suelta | Clasica EJ27  | 3ra | Nylon | PACK x5 |</t>
  </si>
  <si>
    <t>Cuerdas suelta | Clasica EJ27  | 6ta | Nylon entorchado | PACK x5</t>
  </si>
  <si>
    <t>J30</t>
  </si>
  <si>
    <t>Enc. p/ clasica -Tension Normal- Nylon .028/.032/.040/.029/.035/.043</t>
  </si>
  <si>
    <t>J45</t>
  </si>
  <si>
    <t>Enc. p/ clasica -0280, .0322, .0403 Basses .029, .35, .043, Tension Normal- Silver</t>
  </si>
  <si>
    <t>J68</t>
  </si>
  <si>
    <t>Encordado | Ukelele Baritono | 024-032-034-028 | Nylon | MCx1</t>
  </si>
  <si>
    <t>Encordado | Acustica | 012-016-024-032-042-053 | Nickel-Phosphore Bronze | Normal tension MCx5</t>
  </si>
  <si>
    <t>Cuerdas suelta | 024 | Nickel Wound | Sobre x 5 unidades</t>
  </si>
  <si>
    <t>Cuerdas suelta | 026 | Nickel Wound | Sobre x 5 unidades</t>
  </si>
  <si>
    <t>Cuerdas suelta | 032 | Nickel Wound | Sobre x 5 unidades</t>
  </si>
  <si>
    <t>Cuerdas suelta | 036 | Nickel Wound | Sobre x 5 unidades</t>
  </si>
  <si>
    <t>Cuerdas suelta | 042 | Nickel Wound | Sobre x 5 unidades</t>
  </si>
  <si>
    <t>Cuerdas suelta | 046 | Nickel Wound | Sobre x 5 unidades</t>
  </si>
  <si>
    <t>Cuerdas suelta | 022 | Nickel Wound | NYXL | Sobre x 5 unidades</t>
  </si>
  <si>
    <t>NYNW064</t>
  </si>
  <si>
    <t>Cuerdas suelta | 064 | Nickel Wound | NYXL | Sobre x 5u | MCx5</t>
  </si>
  <si>
    <t>NYXL09544</t>
  </si>
  <si>
    <t>Encordado | Electrica | 0095-0115-016-024-034-044 | Nickel Wound Revestido | Extrema duracion | MCx1</t>
  </si>
  <si>
    <t>NYXL1052</t>
  </si>
  <si>
    <t>Encordado | Electrica | 010-013-017-030-042-052 | Nickel Wound Revestido | Extrema duracion | Hibrida | MCx1</t>
  </si>
  <si>
    <t>NYXL1156</t>
  </si>
  <si>
    <t>Encordado | Electrica | 011-014-019-032-044-056 | Nickel Wound Revestido | Apto afinación en D | MCx1</t>
  </si>
  <si>
    <t>NYXL45130</t>
  </si>
  <si>
    <t>Encordado | Bajo 5c. | 045-065-080-100-130 | Nickel Wound Revestido | Extrema Duración | Escala larga | MCx1</t>
  </si>
  <si>
    <t>PL008</t>
  </si>
  <si>
    <t>Cuerdas suelta | 008 | Plain Steel | Sobre x 10</t>
  </si>
  <si>
    <t>Cuerdas suelta | 009 | Plain Steel | Sobre x 5 unidades</t>
  </si>
  <si>
    <t>PL009-5</t>
  </si>
  <si>
    <t>Cuerda Suelta, PL 009 Plain Steel (MC sobre x 5)</t>
  </si>
  <si>
    <t>Cuerdas suelta | 010 | Plain Steel | Sobre x 5 unidades</t>
  </si>
  <si>
    <t>PL010-5</t>
  </si>
  <si>
    <t>Cuerdas suelta | 011 | Plain Steel | Sobre x 5 unidades</t>
  </si>
  <si>
    <t>PL011-5</t>
  </si>
  <si>
    <t>PL012</t>
  </si>
  <si>
    <t>Cuerdas suelta | 012 | Plain Steel | Sobre x 5</t>
  </si>
  <si>
    <t>Cuerdas suelta | 013 | Plain Steel | Sobre x 5 unidades</t>
  </si>
  <si>
    <t>Cuerdas suelta | 014 | Plain Steel | PACK x5 |</t>
  </si>
  <si>
    <t>Cuerdas suelta | 015 | Plain Steel | PACK x5 |</t>
  </si>
  <si>
    <t>Cuerdas suelta | 016 | Plain Steel | Sobre x 5 unidades</t>
  </si>
  <si>
    <t>PL017</t>
  </si>
  <si>
    <t>Cuerdas suelta | 017 | Plain Steel | Sobre x 5</t>
  </si>
  <si>
    <t>PSS50</t>
  </si>
  <si>
    <t>Encordado | Bajo 4c. | 040-060-075-095 | Serie Prism | MCx1</t>
  </si>
  <si>
    <t>Encordado | XS | Acustica Phosphor Bronce 80/20 | 010 | 014 | 023w | 030w | 039w | 047w | Extra Light</t>
  </si>
  <si>
    <t>Encordado | XS | Acustica Phosphor Bronce 80/20 | 011 | 015 | 022w | 032 | 042 | 052 | Light</t>
  </si>
  <si>
    <t>Correa  |  Clarinete  |  Nylon  |  Gancho metalico  |  Diseño Black</t>
  </si>
  <si>
    <t>Cañas  |  RESERVE  |  Clarinete Eb  |  N° 2.5  |  Pack x 10</t>
  </si>
  <si>
    <t>Cañas  |  RESERVE  |  Clarinete Eb  |  N° 3.0  |  Pack x 10</t>
  </si>
  <si>
    <t>Cañas  |  RESERVE  |  Clarinete Eb  |  N° 3.5  |  Pack x 10</t>
  </si>
  <si>
    <t>Cañas  |  RESERVE  |  Clarinete Eb  |  N° 3.5+  |  Pack x 10</t>
  </si>
  <si>
    <t>Cañas  |  RESERVE  |  Clarinete Eb  |  N° 4.0  |  Pack x 10</t>
  </si>
  <si>
    <t>Cañas  |  RESERVE  |  Clarinete Eb  |  N° 4.5  |  Pack x 10</t>
  </si>
  <si>
    <t>Cañas  |  RESERVE EVOLUTION  |  Clarinete Bb  |  N° 2.5  |  Pack x 10</t>
  </si>
  <si>
    <t>Cañas  |  RESERVE EVOLUTION  |  Clarinete Bb  |  N° 3.0  |  Pack x 10</t>
  </si>
  <si>
    <t>Cañas  |  RESERVE EVOLUTION  |  Clarinete Bb  |  N° 3.5  |  Pack x 10</t>
  </si>
  <si>
    <t>Cañas  |  RESERVE EVOLUTION  |  Clarinete Bb  |  N° 3.5+  |  Pack x 10</t>
  </si>
  <si>
    <t>Cañas  |  RESERVE EVOLUTION  |  Clarinete Bb  |  N° 4.0  |  Pack x 10</t>
  </si>
  <si>
    <t>Cañas  |  RESERVE EVOLUTION  |  Clarinete Bb  |  N° 4.5  |  Pack x 10</t>
  </si>
  <si>
    <t>Grasa |  Para Corcho del tudel del Saxo/Clarinete/Oboe  |  x 1  |  (MC x 12)</t>
  </si>
  <si>
    <t>Cañas  |  RESERVE  |  Clarinete Bb  |  N° 3.0  |  Pack x 25</t>
  </si>
  <si>
    <t>Cañas  |  RESERVE  |  Clarinete Bb  |  N° 3.5  |  Pack x 25</t>
  </si>
  <si>
    <t>Cañas  |  RESERVE  |  Clarinete Bb  |  N° 2.5  |  Pack x 10</t>
  </si>
  <si>
    <t>Cañas  |  RESERVE  |  Clarinete Bb  |  N° 3.0  |  Pack x 10</t>
  </si>
  <si>
    <t>Cañas  |  RESERVE  |  Clarinete Bb  |  N° 3.5  |  Pack x 10</t>
  </si>
  <si>
    <t>Cañas  |  RESERVE  |  Clarinete Bb  |  N° 3.5+  |  Pack x 10</t>
  </si>
  <si>
    <t>Cañas  |  RESERVE  |  Clarinete Bb  |  N° 4.0  |  Pack x 10</t>
  </si>
  <si>
    <t>Cañas  |  RESERVE  |  Clarinete Bb  |  N° 4.0+  |  Pack x 10</t>
  </si>
  <si>
    <t>Cañas  |  RESERVE CLASSIC  |  Clarinete Bb  |  N° 3.0  |  Pack x 25</t>
  </si>
  <si>
    <t>Cañas  |  RESERVE CLASSIC  |  Clarinete Bb  |  N° 3.5  |  Pack x 25</t>
  </si>
  <si>
    <t>Cañas  |  RESERVE CLASSIC  |  Clarinete Bb  |  N° 2.5  |  Pack x 10</t>
  </si>
  <si>
    <t>Cañas  |  RESERVE CLASSIC  |  Clarinete Bb  |  N° 3.0  |  Pack x 10</t>
  </si>
  <si>
    <t>Cañas  |  RESERVE CLASSIC  |  Clarinete Bb  |  N° 3.5  |  Pack x 10</t>
  </si>
  <si>
    <t>Cañas  |  RESERVE CLASSIC  |  Clarinete Bb  |  N° 3.5+  |  Pack x 10</t>
  </si>
  <si>
    <t>Cañas  |  RESERVE CLASSIC  |  Clarinete Bb  |  N° 4.0  |  Pack x 10</t>
  </si>
  <si>
    <t>Cañas  |  RESERVE CLASSIC  |  Clarinete Bb  |  N° 4.0+  |  Pack x 10</t>
  </si>
  <si>
    <t>Cañas  |  RESERVE  |  Clarinete Bajo  |  N° 2.5  |  Pack x 5</t>
  </si>
  <si>
    <t>Cañas  |  RESERVE  |  Clarinete Bajo  |  N° 3.0  |  Pack x 5</t>
  </si>
  <si>
    <t>Cañas  |  RESERVE  |  Clarinete Bajo  |  N° 3.0+  |  Pack x 5</t>
  </si>
  <si>
    <t>Cañas  |  RESERVE  |  Clarinete Bajo  |  N° 3.5  |  Pack x 5</t>
  </si>
  <si>
    <t>Cañas  |  RESERVE  |  Clarinete Bajo  |  N° 3.5+  |  Pack x 5</t>
  </si>
  <si>
    <t>Cañas  |  RESERVE  |  Clarinete Bajo  |  N° 4.0  |  Pack x 5</t>
  </si>
  <si>
    <t>Cañas  |  RESERVE  |  Clarinete Bajo  |  N° 4.5  |  Pack x 5</t>
  </si>
  <si>
    <t>Cañas  |  RESERVE  |  Saxo Soprano  |  N° 2.5  |  Pack x 10</t>
  </si>
  <si>
    <t>Cañas  |  RESERVE  |  Saxo Soprano  |  N° 3.0  |  Pack x 10</t>
  </si>
  <si>
    <t>Cañas  |  RESERVE  |  Saxo Soprano  |  N° 3.0+  |  Pack x 10</t>
  </si>
  <si>
    <t>Cañas  |  RESERVE  |  Saxo Soprano  |  N° 3.5  |  Pack x 10</t>
  </si>
  <si>
    <t>Cañas  |  RESERVE  |  Saxo Alto  |  N° 3.0  |  Pack x 25</t>
  </si>
  <si>
    <t>Cañas  |  RESERVE  |  Saxo Alto  |  N° 3.0+  |  Pack x 25</t>
  </si>
  <si>
    <t>Cañas  |  RESERVE  |  Saxo Alto  |  N° 2.5  |  Pack x 10</t>
  </si>
  <si>
    <t>Cañas  |  RESERVE  |  Saxo Alto  |  N° 3.0  |  Pack x 10</t>
  </si>
  <si>
    <t>Cañas  |  RESERVE  |  Saxo Alto  |  N° 3.0+  |  Pack x 10</t>
  </si>
  <si>
    <t>Cañas  |  RESERVE  |  Saxo Alto  |  N° 3.5  |  Pack x 10</t>
  </si>
  <si>
    <t>Cañas  |  RESERVE  |  Saxo Tenor  |  N° 3.0  |  Pack x 25</t>
  </si>
  <si>
    <t>Cañas  |  RESERVE  |  Saxo Tenor  |  N° 3.0+  |  Pack x 25</t>
  </si>
  <si>
    <t>Cañas  |  RESERVE  |  Saxo Tenor  |  N° 2.5  |  Pack x 5</t>
  </si>
  <si>
    <t>Cañas  |  RESERVE  |  Saxo Tenor  |  N° 3.0  |  Pack x 5</t>
  </si>
  <si>
    <t>Cañas  |  RESERVE  |  Saxo Tenor  |  N° 3.0+  |  Pack x 5</t>
  </si>
  <si>
    <t>Cañas  |  RESERVE  |  Saxo Tenor  |  N° 3.5  |  Pack x 5</t>
  </si>
  <si>
    <t>Cañas  |  RESERVE  |  Saxo Baritono  |  N° 3.0  |  Pack x 5</t>
  </si>
  <si>
    <t>Cañas  |  RESERVE  |  Saxo Baritono  |  N° 2.5  |  Pack x 5</t>
  </si>
  <si>
    <t>Cañas  |  RESERVE  |  Saxo Baritono  |  N° 3.0+  |  Pack x 5</t>
  </si>
  <si>
    <t>Cañas  |  RESERVE  |  Saxo Baritono  |  N° 3.5  |  Pack x 5</t>
  </si>
  <si>
    <t>Porta Cañas  |  Saxo Alto-Clarinete  |  Celeste</t>
  </si>
  <si>
    <t>Porta Cañas  |  Saxo Alto-Clarinete  |  Verde</t>
  </si>
  <si>
    <t>Porta Cañas  |  Saxo Alto-Clarinete  |  Violeta</t>
  </si>
  <si>
    <t>Porta Cañas  |  Saxo Alto-Clarinete  |  Rojo</t>
  </si>
  <si>
    <t>Porta Cañas  |  Saxo Alto-Clarinete  |  Amarillo</t>
  </si>
  <si>
    <t>Porta Cañas  |  Saxo Tenor-Baritono  |  Black</t>
  </si>
  <si>
    <t>Porta Cañas  |  Saxo Tenor-Baritono  |  Celeste</t>
  </si>
  <si>
    <t>Porta Cañas  |  Saxo Tenor-Baritono  |  Verde</t>
  </si>
  <si>
    <t>Porta Cañas  |  Saxo Tenor-Baritono  |  Violeta</t>
  </si>
  <si>
    <t>Porta Cañas  |  Saxo Tenor-Baritono  |  Rojo</t>
  </si>
  <si>
    <t>Porta Cañas  |  Saxo Tenor-Baritono  |  Amarillo</t>
  </si>
  <si>
    <t>Abrazadera  |  RESERVE  |  Clarinete  |  Tipo Harrison  |  Con Cubre boquilla  |  Plateada</t>
  </si>
  <si>
    <t>Boquilla  |  RESERVE EVOLUTION  |  Clarinete  |  EV10  |  (1.08mm)   Medium Long Facing  |  Afinacion 440</t>
  </si>
  <si>
    <t>Boquilla  |  RESERVE EVOLUTION  |  Clarinete  |  EV10E  |  (1.08mm)  Medium Long Facing  |  Afinacion 442</t>
  </si>
  <si>
    <t>Boquilla  |  RESERVE  |  Clarinete  |  X0  |  Close Facing</t>
  </si>
  <si>
    <t>Boquilla  |  RESERVE  |  Clarinete  |  X10E  |  (1.11mm)  |  Medium Short Facing  |  Afinacion 442</t>
  </si>
  <si>
    <t>Boquilla  |  RESERVE  |  Clarinete  |  X15E  |  (1.18mm)  |  Long Facing  |  Afinacion 442</t>
  </si>
  <si>
    <t>Boquilla  |  RESERVE  |  Clarinete  |  X25E  |  (1.25mm)  |  Long Facing  |  Afinacion 442</t>
  </si>
  <si>
    <t>Boquilla  |  METALITE  |  Saxo Alto  |  M7</t>
  </si>
  <si>
    <t>Boquilla  |  RESERVE  |  Saxo Alto  |  D145  |  (1.45mm)  |  Medium Facing</t>
  </si>
  <si>
    <t>Boquilla  |  RESERVE  |  Saxo Alto  |  D150  |  (1.50mm)  |  Medium Long Facing</t>
  </si>
  <si>
    <t>Boquilla  |  RESERVE  |  Saxo Alto  |  Medium</t>
  </si>
  <si>
    <t>Boquilla  |  SELECT JAZZ  |  Saxo Alto  |  D5  |  (.073" - 1,86mm)</t>
  </si>
  <si>
    <t>Boquilla  |  SELECT JAZZ  |  Saxo Alto  |  D6 MED  |  (.078" - 1,98mm)</t>
  </si>
  <si>
    <t>Boquilla  |  SELECT JAZZ  |  Saxo Alto  |  D6  |  Color: Marmol</t>
  </si>
  <si>
    <t>Boquilla  |  SELECT JAZZ  |  Saxo Alto  |  D7 OPEN  |  (.083" - 2,10mm)</t>
  </si>
  <si>
    <t>Boquilla  |  SELECT JAZZ  |  Saxo Alto  |  D7  |  color: Marmol</t>
  </si>
  <si>
    <t>Boquilla  |  METALITE  |  Saxo Tenor  |  M7</t>
  </si>
  <si>
    <t>Boquilla  |  METALITE  |  Saxo Tenor  |  M9</t>
  </si>
  <si>
    <t>Boquilla  |  SELECT JAZZ  |  Saxo Tenor  |  D7  |  Medium  |  color:  Negro</t>
  </si>
  <si>
    <t>Boquilla  |  SELECT JAZZ  |  Saxo Tenor  |  D7  |  Medium  |  color:  Marmol</t>
  </si>
  <si>
    <t>Boquilla  |  SELECT JAZZ  |  Saxo Tenor  |  D8  |  Medium  |  color:  Negro</t>
  </si>
  <si>
    <t>Boquilla  |  SELECT JAZZ  |  Saxo Tenor  |  D8  |  Medium  |  color:  Marmol</t>
  </si>
  <si>
    <t>Cubre Boquilla  |  Saxo Alto  |  Material Sintetico</t>
  </si>
  <si>
    <t>Abrazadera  |  RICO  |  Saxo Alto  |  Plateada</t>
  </si>
  <si>
    <t>Cañas  |  RICO  |  Clarinete Bb  |  N° 2.0  |  Pack x 25</t>
  </si>
  <si>
    <t>Cañas  |  RICO  |  Clarinete Bb  |  N° 2.5  |  Pack x 25</t>
  </si>
  <si>
    <t>Cañas  |  RICO  |  Clarinete Bb  |  N° 2.0  |  Blister  |  Pack x 3</t>
  </si>
  <si>
    <t>Cañas  |  RICO  |  Clarinete Bb  |  N° 2.5  |  Blister  |  Pack x 3</t>
  </si>
  <si>
    <t>Cañas  |  RICO  |  Clarinete Bb  |  N° 3.0  |  Blister  |  Pack x 3</t>
  </si>
  <si>
    <t>Cañas  |  RICO  |  Clarinete Bb  |  N° 3.5  |  Blister  |  Pack x 3</t>
  </si>
  <si>
    <t>Cañas  |  RICO  |  Clarinete Bb  |  N° 1.5  |  Pack x 10</t>
  </si>
  <si>
    <t>Cañas  |  RICO  |  Clarinete Bb  |  N° 2.0  |  Pack x 10</t>
  </si>
  <si>
    <t>Cañas  |  RICO  |  Clarinete Bb  |  N° 2.5  |  Pack x 10</t>
  </si>
  <si>
    <t>Cañas  |  RICO  |  Clarinete Bb  |  N° 3.0  |  Pack x 10</t>
  </si>
  <si>
    <t>Cañas  |  RICO  |  Clarinete Bb  |  N° 3.5  |  Pack x 10</t>
  </si>
  <si>
    <t>Cañas  |  RICO  |  Clarinete Bb  | Nº 4.0 |  Pack x 10</t>
  </si>
  <si>
    <t>Cañas  |  ROYAL  |  Clarinete Bb  |  N° 2.0  |  Pack x 25</t>
  </si>
  <si>
    <t>Cañas  |  ROYAL  |  Clarinete Bb  |  N° 2.5  |  Pack x 25</t>
  </si>
  <si>
    <t>Cañas  |  ROYAL  |  Clarinete Bb  |  N° 1.5  |  Pack x 10</t>
  </si>
  <si>
    <t>Cañas  |  ROYAL  |  Clarinete Bb  |  N° 2.0  |  Pack x 10</t>
  </si>
  <si>
    <t>Cañas  |  ROYAL  |  Clarinete Bb  |  N° 2.5  |  Pack x 10</t>
  </si>
  <si>
    <t>Cañas  |  ROYAL  |  Clarinete Bb  |  N° 3.0  |  Pack x 10</t>
  </si>
  <si>
    <t>Cañas  |  ROYAL  |  Clarinete Bb  |  N° 3.5  |  Pack x 10</t>
  </si>
  <si>
    <t>Cañas  |  ROYAL  |  Clarinete Bb  |  N° 4.0  |  Pack x 10</t>
  </si>
  <si>
    <t>Cañas  |  LA VOZ  |  Clarinete Bb  |  M  |  Pack x 10</t>
  </si>
  <si>
    <t>Grasa | Para corchos  |  Pack x 12</t>
  </si>
  <si>
    <t>Display Rack  |  Para Cañas RESERVE</t>
  </si>
  <si>
    <t>Display Rack  |  Para Cañas RICO  |  5 cajas</t>
  </si>
  <si>
    <t>Display Rack  |  Para Cañas RICO  |  10 cajas</t>
  </si>
  <si>
    <t>Display Rack  |  Para Cañas RICO  |  25/50 cajas</t>
  </si>
  <si>
    <t>Cañas  |  RICO  |  Clarinete Bajo  |  N°2.5  |  Pack x 10</t>
  </si>
  <si>
    <t>Cañas  |  ROYAL  |  Clarinete Bajo  |  N° 2.5  |  Pack x 10</t>
  </si>
  <si>
    <t>Cañas  |  GRAND CONCERT  |  Saxo Tenor  |  N° 2.5  |  Pack x 5</t>
  </si>
  <si>
    <t>Cañas  |  GRAND CONCERT  |  Saxo Tenor  |  N° 3.0  |  Pack x 5</t>
  </si>
  <si>
    <t>Cañas  |  GRAND CONCERT  |  Saxo Tenor  |  N° 4.0  |  Pack x 5</t>
  </si>
  <si>
    <t>Cañas  |  GRAND CONCERT  |  Saxo Alto  |  N° 2.5  |  Pack x 10</t>
  </si>
  <si>
    <t>Cañas  |  GRAND CONCERT  |  Saxo Alto  |  N° 3.0  |  Pack x 10</t>
  </si>
  <si>
    <t>Cañas  |  GRAND CONCERT  |  Saxo Alto  |  N° 3.5  |  Pack x 10</t>
  </si>
  <si>
    <t>Cañas  |  GRAND CONCERT  |  Clarinete Bb  |  N° 3.0  |  Pack x 10</t>
  </si>
  <si>
    <t>Cañas  |  GRAND CONCERT  |  Clarinete Bb  |  N° 3.5  |  Pack x 10</t>
  </si>
  <si>
    <t>Porta Cañas  |  Saxo Alto -Clarinete  |  Para 4 Cañas  |  Black</t>
  </si>
  <si>
    <t>Porta Cañas  |  Saxo Tenor-Baritono |  Para 4 Cañas  |  Black</t>
  </si>
  <si>
    <t>Cañas  |  HEMKE  |  Saxo Alto  |  N° 3.5  |  Pack x 5</t>
  </si>
  <si>
    <t>Cañas  |  HEMKE  |  Saxo Soprano  |  N° 3.0  |  Pack x 5</t>
  </si>
  <si>
    <t>Cañas  |  HEMKE  |  Saxo Tenor  |  N° 3.5  |  Pack x 5</t>
  </si>
  <si>
    <t>Cañas  |  RICO  |  Saxo Soprano  |  N° 2.0  |  Pack x 10</t>
  </si>
  <si>
    <t>Cañas  |  RICO  |  Saxo Soprano  |  N° 2.5  |  Pack x 10</t>
  </si>
  <si>
    <t>Cañas  |  RICO  |  Saxo Soprano  |  N° 3.0  |  Pack x 10</t>
  </si>
  <si>
    <t>Cañas  |  RICO  |  Saxo Soprano  |  N° 3.5  |  Pack x 10</t>
  </si>
  <si>
    <t>Cañas  |  ROYAL  |  Saxo Soprano  |  N° 2.0  |  Pack x 10</t>
  </si>
  <si>
    <t>Cañas  |  ROYAL  |  Saxo Soprano  |  N° 2.5  |  Pack x 10</t>
  </si>
  <si>
    <t>Cañas  |  ROYAL  |  Saxo Soprano  |  N° 3.0  |  Pack x 10</t>
  </si>
  <si>
    <t>Cañas  |  ROYAL  |  Saxo Soprano  |  N° 3.5  |  Pack x 10</t>
  </si>
  <si>
    <t>Cañas  |  LA VOZ  |  Saxo Soprano  |  H  |  Pack x 10</t>
  </si>
  <si>
    <t>Cañas  |  LA VOZ  |  Saxo Soprano  |  M  |  Pack x 10</t>
  </si>
  <si>
    <t>Cañas  |  LA VOZ  |  Saxo Soprano  |  MH  |  Pack x 10</t>
  </si>
  <si>
    <t>Cañas  |  LA VOZ  |  Saxo Soprano  |  MS  |  Pack x 10</t>
  </si>
  <si>
    <t>Cañas  |  LA VOZ  |  Saxo Soprano  |  S  |  Pack x 10</t>
  </si>
  <si>
    <t>Cañas  |  RICO  |  Saxo Alto  |  N° 2.0  |  Pack x 25</t>
  </si>
  <si>
    <t>Cañas  |  RICO  |  Saxo Alto  |  N° 2.5  |  Pack x 25</t>
  </si>
  <si>
    <t>Cañas  |  RICO  |  Saxo Alto  |  N° 3.5  |  Blister  |  Pack x 3</t>
  </si>
  <si>
    <t>Cañas  |  RICO  |  Saxo Alto  |  N° 2.0  |  Pack x 10</t>
  </si>
  <si>
    <t>Cañas  |  RICO  |  Saxo Alto  |  N° 2.5  |  Pack x 10</t>
  </si>
  <si>
    <t>Cañas  |  RICO  |  Saxo Alto  |  N° 3.0  |  Pack x 10</t>
  </si>
  <si>
    <t>Cañas  |  RICO  |  Saxo Alto  |  N° 3.5  |  Pack x 10</t>
  </si>
  <si>
    <t>Cañas  |  RICO  |  Saxo Alto  |  N° 4.0  |  Pack x 10</t>
  </si>
  <si>
    <t>Cañas  |  ROYAL  |  Saxo Alto  |  N° 2.0  |  Pack x 25</t>
  </si>
  <si>
    <t>Cañas  |  ROYAL  |  Saxo Alto  |  N° 2.5  |  Pack x 25</t>
  </si>
  <si>
    <t>Cañas  |  ROYAL  |  Saxo Alto  |  N° 2.0  |  Pack x 10</t>
  </si>
  <si>
    <t>Cañas  |  ROYAL  |  Saxo Alto  |  N° 2.5  |  Pack x 10</t>
  </si>
  <si>
    <t>Cañas  |  ROYAL  |  Saxo Alto  |  N° 3.0  |  Pack x 10</t>
  </si>
  <si>
    <t>Cañas  |  ROYAL  |  Saxo Alto  |  N° 3.5  |  Pack x 10</t>
  </si>
  <si>
    <t>Cañas  |  LA VOZ  |  Saxo Alto  |  H  |  Pack x 10</t>
  </si>
  <si>
    <t>Cañas  |  LA VOZ  |  Saxo Alto  |  M  |  Pack x 10</t>
  </si>
  <si>
    <t>Cañas  |  LA VOZ  |  Saxo Alto  |  MH  |  Pack x 10</t>
  </si>
  <si>
    <t>Cañas  |  LA VOZ  |  Saxo Alto  |  MS  |  Pack x 10</t>
  </si>
  <si>
    <t>Cañas  |  LA VOZ  |  Saxo Alto  |  S  |  Pack x 10</t>
  </si>
  <si>
    <t>Cañas  |  RICO  |  Saxo Tenor  |  N° 3.5  |  Blister  |  Pack x 3</t>
  </si>
  <si>
    <t>Cañas  |  RICO  |  Saxo Tenor  |  N° 2.0  |  Pack x 10</t>
  </si>
  <si>
    <t>Cañas  |  RICO  |  Saxo Tenor  |  N° 2.5  |  Pack x 10</t>
  </si>
  <si>
    <t>Cañas  |  RICO  |  Saxo Tenor  |  N° 3.0  |  Pack x 10</t>
  </si>
  <si>
    <t>Cañas  |  ROYAL |  Saxo Tenor  |  N°  2.5 |  Pack x 10</t>
  </si>
  <si>
    <t>Cañas  |  ROYAL |  Saxo Tenor  |  N° 3.0  |  Pack x 10</t>
  </si>
  <si>
    <t>Cañas  |  LA VOZ  |  Saxo Tenor  |  H  |  Pack x 10</t>
  </si>
  <si>
    <t>Cañas  |  LA VOZ  |  Saxo Tenor  |  M  |  Pack x 10</t>
  </si>
  <si>
    <t>Cañas  |  LA VOZ  |  Saxo Tenor  |  MH  |  Pack x 10</t>
  </si>
  <si>
    <t>Cañas  |  LA VOZ  |  Saxo Tenor  |  MS  |  Pack x 10</t>
  </si>
  <si>
    <t>Cañas  |  LA VOZ  |  Saxo Tenor  |  S  |  Pack x 10</t>
  </si>
  <si>
    <t>Cañas  |  RICO  |  Saxo Baritono  |  N° 2.5  |  Pack x 10</t>
  </si>
  <si>
    <t>Cañas  |  RICO  |  Saxo Baritono  |  N° 3.0  |  Pack x 10</t>
  </si>
  <si>
    <t>Cañas  |  RICO  |  Saxo Baritono  |  N° 3.5  |  Pack x 10</t>
  </si>
  <si>
    <t>Cañas  |  ROYAL  |  Saxo Baritono  |  N° 2.0  |  Pack x 10</t>
  </si>
  <si>
    <t>Cañas  |  ROYAL  |  Saxo Baritono  |  N° 2.5  |  Pack x 10</t>
  </si>
  <si>
    <t>Cañas  |  ROYAL  |  Saxo Baritono  |  N° 3.0 |  Pack x 10</t>
  </si>
  <si>
    <t>Cañas  |  ROYAL  |  Saxo Baritono  |  N° 3.5  |  Pack x 10</t>
  </si>
  <si>
    <t>Cañas  |  ROYAL  |  Saxo Baritono  |  N° 4.0  |  Pack x 10</t>
  </si>
  <si>
    <t>Cañas  |  LA VOZ  |  Saxo Baritono  |   H   |  Pack x 10</t>
  </si>
  <si>
    <t>Cañas  |  LA VOZ  |  Saxo Baritono  |   M   |  Pack x 10</t>
  </si>
  <si>
    <t>Cañas  |  LA VOZ  |  Saxo Baritono  |  MH  |  Pack x 10</t>
  </si>
  <si>
    <t>Cañas  |  LA VOZ  |  Saxo Baritono  |  MS  |  Pack x 10</t>
  </si>
  <si>
    <t>Cañas  |  LA VOZ  |  Saxo Baritono  |  S  |  Pack x 10</t>
  </si>
  <si>
    <t>Neck Saver  |  Saxo Alto  |  Plumerillo para Tudel</t>
  </si>
  <si>
    <t>Neck Saver  |  Saxo Tenor  |  Plumerillo para Tudel</t>
  </si>
  <si>
    <t>Pad Saver  |  Saxo Alto  |  Plumerillo para cuerpo</t>
  </si>
  <si>
    <t>Pad Saver  |  Clarinete Bb  |  Plumerillo para cuerpo</t>
  </si>
  <si>
    <t>Pad Saver  |  Flauta Traversa  |  Plumerillo para cuerpo</t>
  </si>
  <si>
    <t>Pad Saver  |  Flauta Piccolo  |  Plumerillo para cuerpo</t>
  </si>
  <si>
    <t>Pad Saver  |  Saxo Tenor  |  Plumerillo para cuerpo</t>
  </si>
  <si>
    <t>Boquilla  |   ROYAL  |  Saxo Alto  |  Graftonite  |  B5</t>
  </si>
  <si>
    <t>Boquilla  |   ROYAL  |  Saxo Alto  |  Graftonite  |  B7</t>
  </si>
  <si>
    <t>Boquilla  |   ROYAL  |  Saxo Alto  |  Graftonite  |  C5</t>
  </si>
  <si>
    <t>Boquilla  |   ROYAL  |  Saxo Alto  |  Graftonite  |  C7</t>
  </si>
  <si>
    <t>Boquilla  |   ROYAL  |  Clarinete Bb  |  Graftonite  |  B5</t>
  </si>
  <si>
    <t>Boquilla  |   ROYAL  |  Clarinete Bb  |  Graftonite  |  B7</t>
  </si>
  <si>
    <t>Boquilla  |   ROYAL  |  Clarinete Bb  |  Graftonite  |  C5</t>
  </si>
  <si>
    <t>Boquilla  |   ROYAL  |  Clarinete Bb  |  Graftonite  |  C7</t>
  </si>
  <si>
    <t>Boquilla  |   ROYAL  |  Saxo Soprano  |   Graftonite  |  B5</t>
  </si>
  <si>
    <t>Boquilla  |   ROYAL  |  Saxo Tenor  |  Graftonite  |  B5</t>
  </si>
  <si>
    <t>Boquilla  |   ROYAL  |  Saxo Tenor  |  Graftonite  |  C5</t>
  </si>
  <si>
    <t>Boquilla  |   ROYAL  |  Saxo Tenor  |  Graftonite  |  C7</t>
  </si>
  <si>
    <t>Cañas  |  PLASTICOVER  |  Saxo Alto  |  N° 2.0  |  Pack x 5</t>
  </si>
  <si>
    <t>Cañas  |  PLASTICOVER  |  Saxo Alto  |  N° 2.5  |  Pack x 5</t>
  </si>
  <si>
    <t>Cañas  |  PLASTICOVER  |  Saxo Alto  |  N° 3.0  |  Pack x 5</t>
  </si>
  <si>
    <t>Cañas  |  PLASTICOVER  |  Saxo Alto  |  N° 3.5  |  Pack x 5</t>
  </si>
  <si>
    <t>Cañas  |  PLASTICOVER  |  Clarinete Bb  |  N° 2.0  |  Pack x 5</t>
  </si>
  <si>
    <t>Cañas  |  PLASTICOVER  |  Clarinete Bb  |  N° 2.5  |  Pack x 5</t>
  </si>
  <si>
    <t>Cañas  |  PLASTICOVER  |  Clarinete Bb  |  N° 3.0  |  Pack x 5</t>
  </si>
  <si>
    <t>Cañas  |  PLASTICOVER  |  Clarinete Bb  |  N° 3.5  |  Pack x 5</t>
  </si>
  <si>
    <t>Cañas  |  PLASTICOVER  |  Saxo Baritono  |  N° 2.0  |  Pack x 5</t>
  </si>
  <si>
    <t>Cañas  |  PLASTICOVER  |  Saxo Baritono  |  N° 2.5  |  Pack x 5</t>
  </si>
  <si>
    <t>Cañas  |  PLASTICOVER  |  Saxo Baritono  |  N° 3.0  |  Pack x 5</t>
  </si>
  <si>
    <t>Cañas  |  PLASTICOVER  |  Saxo Baritono  |  N° 3.5  |  Pack x 5</t>
  </si>
  <si>
    <t>Cañas  |  PLASTICOVER  |  Saxo Soprano  |  N°2.0  |  Pack x 5</t>
  </si>
  <si>
    <t>Cañas  |  PLASTICOVER  |  Saxo Soprano  |  N° 2.5  |  Pack x 5</t>
  </si>
  <si>
    <t>Cañas  |  PLASTICOVER  |  Saxo Soprano  |  N°3.0  |  Pack x 5</t>
  </si>
  <si>
    <t>Cañas  |  PLASTICOVER  |  Saxo Soprano  |  N° 3.5  |  Pack x 5</t>
  </si>
  <si>
    <t>Cañas  |  PLASTICOVER  |  Saxo Tenor  |  N° 2.0  |  Pack x 5</t>
  </si>
  <si>
    <t>Cañas  |  PLASTICOVER  |  Saxo Tenor  |  N° 2.5  |  Pack x 5</t>
  </si>
  <si>
    <t>Cañas  |  PLASTICOVER  |  Saxo Tenor  |  N° 3.0  |  Pack x 5</t>
  </si>
  <si>
    <t>Cañas  |  PLASTICOVER  |  Saxo Tenor  |  N° 3.5  |  Pack x 5</t>
  </si>
  <si>
    <t>Cañas  |  SELECT JAZZ  |  Saxo Alto  |  Unfiled  |  N° 2H  |  Pack x 25</t>
  </si>
  <si>
    <t>Cañas  |  SELECT JAZZ  |  Saxo Tenor  |  Unfiled  |  N° 2H  |  Pack x 25</t>
  </si>
  <si>
    <t>Cañas  |  SELECT JAZZ  |  Saxo Baritono  |  Unfiled  |  N° 2H  |  Pack x 5</t>
  </si>
  <si>
    <t>Cañas  |  SELECT JAZZ  |  Saxo Baritono  |  Unfiled  |  N° 2S  |  Pack x 5</t>
  </si>
  <si>
    <t>Cañas  |  SELECT JAZZ  |  Saxo Baritono  |  Unfiled  |  N° 3H  |  Pack x 5</t>
  </si>
  <si>
    <t>Cañas  |  SELECT JAZZ  |  Saxo Baritono  |  Unfiled  |  N° 3M  |  Pack x 5</t>
  </si>
  <si>
    <t>Cañas  |  SELECT JAZZ  |  Saxo Baritono  |  Unfiled  |  N° 3S  |  Pack x 5</t>
  </si>
  <si>
    <t>Cañas  |  SELECT JAZZ  |  Saxo Baritono  |  Unfiled  |  N° 4H  |  Pack x 5</t>
  </si>
  <si>
    <t>Cañas  |  SELECT JAZZ  |  Saxo Baritono  |  Unfiled  |  N° 4M  |  Pack x 5</t>
  </si>
  <si>
    <t>Cañas  |  SELECT JAZZ  |  Saxo Baritono  |  Unfiled  |  N° 4S  |  Pack x 5</t>
  </si>
  <si>
    <t>Cañas  |  SELECT JAZZ  |  Saxo Tenor  |  Unfiled  |  N° 2H  |  Pack x 5</t>
  </si>
  <si>
    <t>Cañas  |  SELECT JAZZ  |  Saxo Tenor  |  Unfiled  |  N° 2M  |  Pack x 5</t>
  </si>
  <si>
    <t>Cañas  |  SELECT JAZZ  |  Saxo Tenor  |  Unfiled  |  N° 2S  |  Pack x 5</t>
  </si>
  <si>
    <t>Cañas  |  SELECT JAZZ  |  Saxo Tenor  |  Unfiled  |  N° 3H  |  Pack x 5</t>
  </si>
  <si>
    <t>Cañas  |  SELECT JAZZ  |  Saxo Tenor  |  Unfiled  |  N° 3S  |  Pack x 5</t>
  </si>
  <si>
    <t>Cañas  |  SELECT JAZZ  |  Saxo Tenor  |  Unfiled  |  N° 4H  |  Pack x 5</t>
  </si>
  <si>
    <t>Cañas  |  SELECT JAZZ  |  Saxo Tenor  |  Unfiled  |  N° 4M  |  Pack x 5</t>
  </si>
  <si>
    <t>Cañas  |  SELECT JAZZ  |  Saxo Tenor  |  Unfiled  |  N° 4S  |  Pack x 5</t>
  </si>
  <si>
    <t>Cañas  |  SELECT JAZZ  |  Saxo Alto  |  Unfiled  |  N° 2H  |  Pack x 10</t>
  </si>
  <si>
    <t>Cañas  |  SELECT JAZZ  |  Saxo Alto  |  Unfiled  |  N° 2M  |  Pack x 10</t>
  </si>
  <si>
    <t>Cañas  |  SELECT JAZZ  |  Saxo Alto  |  Unfiled  |  N° 2S  |  Pack x 10</t>
  </si>
  <si>
    <t>Cañas  |  SELECT JAZZ  |  Saxo Alto  |  Unfiled  |  N° 3H  |  Pack x 10</t>
  </si>
  <si>
    <t>Cañas  |  SELECT JAZZ  |  Saxo Alto  |  Unfiled  |  N° 3M  |  Pack x 10</t>
  </si>
  <si>
    <t>Cañas  |  SELECT JAZZ  |  Saxo Alto  |  Unfiled  |  N° 4H  |  Pack x 10</t>
  </si>
  <si>
    <t>Cañas  |  SELECT JAZZ  |  Saxo Alto  |  Unfiled  |  N° 4M  |  Pack x 10</t>
  </si>
  <si>
    <t>Cañas  |  SELECT JAZZ  |  Saxo Alto  |  Unfiled  |  N° 4S  |  Pack x 10</t>
  </si>
  <si>
    <t>Cañas  |  SELECT JAZZ  |  Saxo Soprano  |  Unfiled  |  N° 2H  |  Pack x 10</t>
  </si>
  <si>
    <t>Cañas  |  SELECT JAZZ  |  Saxo Soprano  |  Unfiled  |  N° 2M  |  Pack x 10</t>
  </si>
  <si>
    <t>Cañas  |  SELECT JAZZ  |  Saxo Soprano  |  Unfiled  |  N° 2S  |  Pack x 10</t>
  </si>
  <si>
    <t>Cañas  |  SELECT JAZZ  |  Saxo Soprano  |  Unfiled  |  N° 3H  |  Pack x 10</t>
  </si>
  <si>
    <t>Cañas  |  SELECT JAZZ  |  Saxo Soprano  |  Unfiled  |  N° 3M  |  Pack x 10</t>
  </si>
  <si>
    <t>Cañas  |  SELECT JAZZ  |  Saxo Soprano  |  Unfiled  |  N° 3S  |  Pack x 10</t>
  </si>
  <si>
    <t>Cañas  |  SELECT JAZZ  |  Saxo Soprano  |  Unfiled  |  N° 4H  |  Pack x 10</t>
  </si>
  <si>
    <t>Cañas  |  SELECT JAZZ  |  Saxo Soprano  |  Unfiled  |  N° 4M  |  Pack x 10</t>
  </si>
  <si>
    <t>Cañas  |  SELECT JAZZ  |  Saxo Soprano  |  Unfiled  |  N° 4S  |  Pack x 10</t>
  </si>
  <si>
    <t>Cañas  |  SELECT JAZZ  |  Saxo Alto  |  Filed  |  N° 3S  |  Pack x 25</t>
  </si>
  <si>
    <t>Cañas  |  SELECT JAZZ  |  Saxo Tenor  |  Filed  |  N° 3S  |  Pack x 25</t>
  </si>
  <si>
    <t>Cañas  |  SELECT JAZZ  |  Saxo Baritono  |  Filed  |  N° 2H  |  Pack x 5</t>
  </si>
  <si>
    <t>Cañas  |  SELECT JAZZ  |  Saxo Baritono  |  Filed  |  N° 2M  |  Pack x 5</t>
  </si>
  <si>
    <t>Cañas  |  SELECT JAZZ  |  Saxo Baritono  |  Filed  |  N° 2S  |  Pack x 5</t>
  </si>
  <si>
    <t>Cañas  |  SELECT JAZZ  |  Saxo Baritono  |  Filed  |  N° 3M  |  Pack x 5</t>
  </si>
  <si>
    <t>Cañas  |  SELECT JAZZ  |  Saxo Baritono  |  Filed  |  N° 3S  |  Pack x 5</t>
  </si>
  <si>
    <t>Cañas  |  SELECT JAZZ  |  Saxo Baritono  |  Filed  |  N° 4H  |  Pack x 5</t>
  </si>
  <si>
    <t>Cañas  |  SELECT JAZZ  |  Saxo Baritono  |  Filed  |  N° 4M  |  Pack x 5</t>
  </si>
  <si>
    <t>Cañas  |  SELECT JAZZ  |  Saxo Baritono  |  Filed  |  N° 4S  |  Pack x 5</t>
  </si>
  <si>
    <t>Cañas  |  SELECT JAZZ  |  Saxo Tenor  |  Filed  |  N° 2H  |  Pack x 5</t>
  </si>
  <si>
    <t>Cañas  |  SELECT JAZZ  |  Saxo Tenor  |  Filed  |  N° 2M  |  Pack x 5</t>
  </si>
  <si>
    <t>Cañas  |  SELECT JAZZ  |  Saxo Tenor  |  Filed  |  N° 2S  |  Pack x 5</t>
  </si>
  <si>
    <t>Cañas  |  SELECT JAZZ  |  Saxo Tenor  |  Filed  |  N° 3H  |  Pack x 5</t>
  </si>
  <si>
    <t>Cañas  |  SELECT JAZZ  |  Saxo Tenor  |  Filed  |  N° 3M  |  Pack x 5</t>
  </si>
  <si>
    <t>Cañas  |  SELECT JAZZ  |  Saxo Tenor  |  Filed  |  N° 3S  |  Pack x 5</t>
  </si>
  <si>
    <t>Cañas  |  SELECT JAZZ  |  Saxo Tenor  |  Filed  |  N° 4H  |  Pack x 5</t>
  </si>
  <si>
    <t>Cañas  |  SELECT JAZZ  |  Saxo Tenor  |  Filed  |  N° 4M  |  Pack x 5</t>
  </si>
  <si>
    <t>Cañas  |  SELECT JAZZ  |  Saxo Tenor  |  Filed  |  N° 4S  |  Pack x 5</t>
  </si>
  <si>
    <t>Cañas  |  SELECT JAZZ  |  Saxo Alto  |  Filed  |  N° 2H  |  Pack x 10</t>
  </si>
  <si>
    <t>Cañas  |  SELECT JAZZ  |  Saxo Alto  |  Filed  |  N° 2M  |  Pack x 10</t>
  </si>
  <si>
    <t>Cañas  |  SELECT JAZZ  |  Saxo Alto  |  Filed  |  N° 2S  |  Pack x 10</t>
  </si>
  <si>
    <t>Cañas  |  SELECT JAZZ  |  Saxo Alto  |  Filed  |  N° 3H  |  Pack x 10</t>
  </si>
  <si>
    <t>Cañas  |  SELECT JAZZ  |  Saxo Alto  |  Filed  |  N° 3M  |  Pack x 10</t>
  </si>
  <si>
    <t>Cañas  |  SELECT JAZZ  |  Saxo Alto  |  Filed  |  N° 3S  |  Pack x 10</t>
  </si>
  <si>
    <t>Cañas  |  SELECT JAZZ  |  Saxo Alto  |  Filed  |  N° 4H  |  Pack x 10</t>
  </si>
  <si>
    <t>Cañas  |  SELECT JAZZ  |  Saxo Alto  |  Filed  |  N° 4M  |  Pack x 10</t>
  </si>
  <si>
    <t>Cañas  |  SELECT JAZZ  |  Saxo Alto  |  Filed  |  N° 4S  |  Pack x 10</t>
  </si>
  <si>
    <t>Cañas  |  SELECT JAZZ  |  Saxo Soprano  |  Filed   |  N° 2H  |  Pack x 10</t>
  </si>
  <si>
    <t>Cañas  |  SELECT JAZZ  |  Saxo Soprano  |  Filed  |  N° 2M  |  Pack x 10</t>
  </si>
  <si>
    <t>Cañas  |  SELECT JAZZ  |  Saxo Soprano  |  Filed  |  N° 2S  |  Pack x 10</t>
  </si>
  <si>
    <t>Cañas  |  SELECT JAZZ  |  Saxo Soprano  |  Filed  |  N° 3H  |  Pack x 10</t>
  </si>
  <si>
    <t>Cañas  |  SELECT JAZZ  |  Saxo Soprano  |  Filed  |  N° 3M  |  Pack x 10</t>
  </si>
  <si>
    <t>Cañas  |  SELECT JAZZ  |  Saxo Soprano  |  Filed  |  N° 3S  |  Pack x 10</t>
  </si>
  <si>
    <t>Cañas  |  SELECT JAZZ  |  Saxo Soprano  |  Filed  |  N° 4H  |  Pack x 10</t>
  </si>
  <si>
    <t>Cañas  |  SELECT JAZZ  |  Saxo Soprano  |  Filed  |  N° 4M  |  Pack x 10</t>
  </si>
  <si>
    <t>Cañas  |  SELECT JAZZ  |  Saxo Soprano  |  Filed  |  N° 4S  |  Pack x 10</t>
  </si>
  <si>
    <t>Abrazadera  |  Metalica extra fuerte para saxo  Tenor-Barítono  |  Nickel plated</t>
  </si>
  <si>
    <t>Porta Cañas  |  Reedvitalizer  |  Humificador de Cañas Universal</t>
  </si>
  <si>
    <t>Estuche porta Cañas  |  Oboe-Fagot</t>
  </si>
  <si>
    <t>Correa  |  Saxo Alto-Soprano  |  Cuerina estampada  |  Gancho metalico  |  Diseño True Blue</t>
  </si>
  <si>
    <t>Correa  |  Saxo Alto-Soprano  |  Cuerina estampada  |  Gancho metalico  |  Diseño Afro-Cuban</t>
  </si>
  <si>
    <t>Correa  |  Saxo Alto-Soprano  |  Cuerina estampada  |  Gancho metalico  |  Diseño Black Fire</t>
  </si>
  <si>
    <t>Correa  |  Saxo Tenor-Baritono  |  Cuerina estampada  |  Gancho metalico  |  Diseño True Blue</t>
  </si>
  <si>
    <t>Correa  |  Saxo Tenor-Baritono  |  Cuerina estampada  |  Gancho metalico  |  Diseño Afro-Cuban</t>
  </si>
  <si>
    <t>Correa  |  Saxo Tenor-Baritono  |  Cuerina estampada  |  Gancho metalico  |  Diseño Black Fire</t>
  </si>
  <si>
    <t>Caña sintetica  |  VENN  |  Saxo Alto  |  Unfiled  |  2da Generacion  |  N° 2.0  |  MCx1</t>
  </si>
  <si>
    <t>Caña sintetica  |  VENN  |  Saxo Alto  |  Unfiled  |  N° 2.5 |  MCx1</t>
  </si>
  <si>
    <t>Caña sintetica  |  VENN  |  Saxo Alto  |  Unfiled  |  2da Generacion  |  N° 2.5  |  MCx1</t>
  </si>
  <si>
    <t>Caña sintética  |  VENN  |  Saxo Alto  |  Unfiled  |  N° 3.0  |  MCx1</t>
  </si>
  <si>
    <t>Caña sintetica  |  VENN  |  Saxo Alto  |  Unfiled  |  2da Generacion  |  N° 3.0  |  MCx1</t>
  </si>
  <si>
    <t>Caña sintetica  |  VENN  |  Saxo Alto  |  Unfiled  |  2da Generacion  |  N° 3.5  |  MCx1</t>
  </si>
  <si>
    <t>Caña sintética  |  VENN  |  Clarinete Bb  |  Unfiled  |  N° 2.5  |  MCx1</t>
  </si>
  <si>
    <t>Caña sintética  |  VENN  |  Clarinete Bb  |  Unfiled  |  N° 3.0  |  MCx1</t>
  </si>
  <si>
    <t>Caña sintetica  |  VENN  |  Saxo Tenor  |  Unfiled  |  2da Generacion  |  N° 2.0  |  MCx1</t>
  </si>
  <si>
    <t>Caña sintética  |  VENN   |  Saxo Tenor  |  Unfiled  |  N° 2.5  |  MCx1</t>
  </si>
  <si>
    <t>Caña sintetica  |  VENN  |  Saxo Tenor  |  Unfiled  |  2da Generacion  |  N° 2.5  |  MCx1</t>
  </si>
  <si>
    <t>Caña sintetica  |  VENN  |  Saxo Tenor  |  Unfiled  |  2da Generacion  |  N° 3.0  |  MCx1</t>
  </si>
  <si>
    <t>Caña sintetica  |  VENN  |  Saxo Tenor  |  Unfiled  |  2da Generacion  |  N° 3.5  |  MCx1</t>
  </si>
  <si>
    <t>PU 860-H U-UK</t>
  </si>
  <si>
    <t>Sistema de Microfono Inalambrico, UHF, 16 frec, 2 antenas, de Vincha/Head Set, banda U-UK</t>
  </si>
  <si>
    <t>PU 860-L UN</t>
  </si>
  <si>
    <t>Sistema de Microfono Inalambrico, UHF, 16 frec, 2 antenas, de Corbatero/lavalier, banda UN</t>
  </si>
  <si>
    <t>PU 860-L U-UK</t>
  </si>
  <si>
    <t>Sistema de Microfono Inalambrico, UHF, 16 frec, 2 antenas, de Corbatero/lavalier, banda U-UK</t>
  </si>
  <si>
    <t>Parlante 18" Ceramico Db technologies</t>
  </si>
  <si>
    <t>Drive Rack -Sistema de ecualizacion y gestion de bafles | DBX4820 | Cuatro entradas digitales analógicas y AES/EBU | Ocho salidas digitales analógicas y AES/EBU | Eq grafico y parametrico</t>
  </si>
  <si>
    <t xml:space="preserve">Bafle | HyDrive HD112  | 1x12" Neodimium + Driver | 300w | 8/4 Ohms seleccionable  | Cono Aluminio + celulosa | 15.4kg </t>
  </si>
  <si>
    <t xml:space="preserve">Bafle | HyDrive HD115 | 1x15" Neodimium + Driver | 500w | 8 Ohms | Cono Aluminio + celulosa | 27kg </t>
  </si>
  <si>
    <t xml:space="preserve">Bafle | HyDrive HD210 | 2x10" Neodimium + Driver | 500w | 8 Ohms | Cono Aluminio + celulosa | 14,5kg </t>
  </si>
  <si>
    <t xml:space="preserve">Bafle | HyDrive HD410  | 4x10" Neodimium + Driver | 1000w | 8 Ohms | Cono Aluminio + celulosa | 34,5kg </t>
  </si>
  <si>
    <t>YJ-3112 A</t>
  </si>
  <si>
    <t>ACORDEON-12 BAJOS - 31 BOTONES</t>
  </si>
  <si>
    <t>C-900BS-HER</t>
  </si>
  <si>
    <t>Guitarra Clasica Sunburst</t>
  </si>
  <si>
    <t>ACK1</t>
  </si>
  <si>
    <t>Kit de  4 ruedas universal | para Bafles | SRX918S / SRX928S | poliuretano negra |</t>
  </si>
  <si>
    <t>Bafle | CBT Series | Pasivo | Instalacion | 500W rms  |  4 x 5"  LOW| 8ohm - 70/100V  |  45Hz-700Hz | 117dB SPL |  Color Negro</t>
  </si>
  <si>
    <t>Bafle |CBT Series | Pasivo | Instalacion | 500W rms  |  4 x 5"  low |8ohm - 70/100V  |  45Hz-700Hz | 117dB SPL |  c:Blanco</t>
  </si>
  <si>
    <t>Parlante Instalacion |  Techo | coaxial, 6.5" |60-30-15w, |70-100v|SPL Max: 102db|c:Negro (MC x2)</t>
  </si>
  <si>
    <t xml:space="preserve">Parlante Instalacion|Techo |coaxial, 6.5" |60-30-15w, 70-100v|SPL Max: 102db|sin Backan| sin reja de frente | estilo Industrial |c:Negro (MC x2) _x000D_
</t>
  </si>
  <si>
    <t>Parlante Instalacion |  Techo |  sin Backcan |8" |15w |70-100v |120º |96db |55 Hz – 16 kH | c:Blanco</t>
  </si>
  <si>
    <t xml:space="preserve">Parlante Instalacion |  Techo|  4"+Tw |  80 Hz - 25 kHz |  80/8 W RMS |  70/100v |  disp 130º | c: BK | (MC x 2) _x000D_
</t>
  </si>
  <si>
    <t xml:space="preserve">Potencia Instalacion | 1 Zona  | 80w, 70/100V | puerto RJ45 p/control de volumen remoto | 1/2 U de Rack | _x000D_
 _x000D_
 _x000D_
</t>
  </si>
  <si>
    <t xml:space="preserve">Potencia |2 Zonas|Instalacion| 2 x 80w/4oh |70-100v|Mixer configurable | 8 canales| entradas: 8 Euroblock + 8 RCA stereo)|RJ45|Rackeable 2U|  _x000D_
" _x000D_
</t>
  </si>
  <si>
    <t>SB2</t>
  </si>
  <si>
    <t>Bafle Sub, Control , parlante de 10"</t>
  </si>
  <si>
    <t>Rain Cover, compatible con todos los modelos SRX900</t>
  </si>
  <si>
    <t>Accesorio Pull Back, compatible con todos los modelos SRX900 LA</t>
  </si>
  <si>
    <t>SRX906LA</t>
  </si>
  <si>
    <t>Bafle | Line Array|Activo|2 vias|2 x6.5" + 1x1.5"|600w rms|120° V|134dB|DSP|Harman Control|IP54|Polipropileno|</t>
  </si>
  <si>
    <t xml:space="preserve">Bafle | Line Array |Activo|2 vias|2 x10" + 1x1.5"|600w rms|105° V|135dB|DSP|Harman Control|IP54|Polipropileno| _x000D_
</t>
  </si>
  <si>
    <t>Bumper | Array Frame para SRX910LA, soporte para hasta 16 gabinetes |</t>
  </si>
  <si>
    <t>SRX910LA VT</t>
  </si>
  <si>
    <t xml:space="preserve">Carro de Transporte Aluminio  | p/4 u de VRX910LA |con Tapa y Ruedas _x000D_
</t>
  </si>
  <si>
    <t>SRX910LA VT CVR</t>
  </si>
  <si>
    <t>Funda  protectora para transportador vertical para (4) SRX910LA</t>
  </si>
  <si>
    <t>SRX918S</t>
  </si>
  <si>
    <t xml:space="preserve">Bafle | Subwoffer | Activo | 1 x 18" | Omni o Cardiode | 1100w /4 | 134 db | DSP | Soporta HARMAN HControlEthernet | </t>
  </si>
  <si>
    <t>SRX928S</t>
  </si>
  <si>
    <t xml:space="preserve">Bafle | Subwoffer | Activo | 2 x 18" | Omni o Cardiode | 1100w /4 | 140db | DSP | Soporta HARMAN HControlEthernet |  _x000D_
</t>
  </si>
  <si>
    <t>Funda Protectora para SRX928S</t>
  </si>
  <si>
    <t>Potencia  Instalacion |1 zona|  120W | 70-100V  o 4 Ω/8 Ω| Bluetooth | USB|5 entradas | Timbre de megafonía y silenciamiento de prioridad |</t>
  </si>
  <si>
    <t xml:space="preserve">Potencia  Instalacion  + Mixer 5 Ch || 1 zona| 240W | Bluetooth | USB | 70/100V| 4/8 Ohms | Timbre de megafonía y silenciamiento de prioridad | _x000D_
 _x000D_
</t>
  </si>
  <si>
    <t>Potencia  Instalacion  + Mixer 5 Ch || 1 zona| 60W | Bluetooth | USB | 70/100V| 4/8 Ohms | Timbre de megafonía y silenciamiento de prioridad |</t>
  </si>
  <si>
    <t xml:space="preserve">Potencia  Instalacion  + Mixer 5 Ch || 2 zona| 120+120W | Bluetooth | USB | 70/100V| 4/8 Ohms | Timbre de megafonía y silenciamiento de prioridad | _x000D_
 _x000D_
</t>
  </si>
  <si>
    <t xml:space="preserve">Potencia  Instalacion  + Mixer 5 Ch || 2 zona| 60+60W | Bluetooth | USB | 70/100V| 4/8 Ohms | Timbre de megafonía y silenciamiento de prioridad | _x000D_
</t>
  </si>
  <si>
    <t>VTX A12W</t>
  </si>
  <si>
    <t xml:space="preserve">Bafle | Line Array| 2x12" | 146db | 46-19 kHz | 120°H | Vert Var _x000D_
</t>
  </si>
  <si>
    <t>Mini Bumper Plegable | p/VTX A8 y VTX B18 | incluye (2) Grilletes</t>
  </si>
  <si>
    <t>Carro de Transporte | Vertical Transporter | p/ 3 x VTX V28 | ruedas  |</t>
  </si>
  <si>
    <t>Bafle | Subwoofer | Subcompacto dual  2 x 12"| Arreglo cardioide | 2000w|Diseñado p/ refuerzo de sonido de alta calidad de frecuencias sub-bajas</t>
  </si>
  <si>
    <t xml:space="preserve">Monitor  Multimedia | Activo + Pasivo | 4.5” + Tweeter 0.75” | 60Hz - 20 KHz | 30W + 30W |  Bluetooth | RCA | TRS x 2 | Aux por minipulg | Salida Auric |  Par | Blanco </t>
  </si>
  <si>
    <t xml:space="preserve">Monitor de Estudio|Bi Amplificado|5" +Tw 1"|Rango de frecuencia (-10 dB): 43 Hz - 24 Hz|SPL máximo: 108 dB SPL C-Weighted|82W -clase D|c: Negro </t>
  </si>
  <si>
    <t xml:space="preserve">Monitor de Estudio|Bi Amplificado|6" +Tw 1"|Rango de frecuencia (-10 dB): 47 Hz - 24 Hz|SPL máximo: 110dB SPL C-Weighted|112W clase D|c: Negro _x000D_
</t>
  </si>
  <si>
    <t xml:space="preserve">Monitor de estudio | Bi Amplificado |8” + Dr 1” | 56W | 45 Hz – 20 kHz | XLR | TRS | EQ | 220V | Negro  | </t>
  </si>
  <si>
    <t>MIX8</t>
  </si>
  <si>
    <t>MBS45135N</t>
  </si>
  <si>
    <t>Encordado Bajo 5c. NICKEL  M LOW B 045-135</t>
  </si>
  <si>
    <t>MGS28044CN</t>
  </si>
  <si>
    <t>Encordado Clasica 028, ,044 Normal Tension (MC x 12)</t>
  </si>
  <si>
    <t>MSTBBARBEDG</t>
  </si>
  <si>
    <t>Correa de nylon para Guitarra con terminaciones de cuero 50mm BARBED (MCx3)</t>
  </si>
  <si>
    <t>MSTBSPIDERWB</t>
  </si>
  <si>
    <t>Correa de nylon para Bajo con terminaciones de cuero 80mm SPIDER (MCx3)</t>
  </si>
  <si>
    <t>Jem Hazer Pro | Maquina Nebulizadora Profesional | a base de agua | Control DMX con RDM| Depósito de líquido de 2,5 litros | 20 horas a máxima potencia | Control Remot-DMX -RDM | Apagado automatico</t>
  </si>
  <si>
    <t>Jem Compact Hazer Pro | Maquina Nebulizadora Profesional | a base de agua | Control DMX |Depósito de líquido de 2,5 litros |20 horas a máxima potencia| Control Remot | Apagado automatico</t>
  </si>
  <si>
    <t>Encordado | p/Guitarra  Electrica | 011 - 014 - 018 - 028 - 038 - 050 | Blues/Jazz/Rock DOBLE PRIMERA  MCx10</t>
  </si>
  <si>
    <t>L225</t>
  </si>
  <si>
    <t>Encordado | p/Guitarra Acustica | Bronce 85/15 | Light 011-.052 MCx10</t>
  </si>
  <si>
    <t>Encordado | p/Guitarra Electrica | 010 - 013 - 017 - 026 - 036 - 046 | Regular Light | DOBLE PRIMERA |  MCx10</t>
  </si>
  <si>
    <t>SMA900</t>
  </si>
  <si>
    <t>ENCORDADOS DE GUITARRA CRIOLLA SUPREME</t>
  </si>
  <si>
    <t>SMA900T</t>
  </si>
  <si>
    <t>ENCORDADO PARA GUITARRA CLASICA SUPREME TITANIUM</t>
  </si>
  <si>
    <t>Encordado | p/Guitarra Electrica | 009 - 011 - 016 - 024 - 032 - 042 | Extra Light | DOBLE PRIMERA | MCx10</t>
  </si>
  <si>
    <t>Bumper | Clon Corto | p/ DVA-T4 / T12 y K5 | con Grilletes Incluidos</t>
  </si>
  <si>
    <t>DKM-E2000</t>
  </si>
  <si>
    <t>Funda p/Electrica (Tela de AVIÓN) acolchada, bolsillo ext, mochila, (MCx6)</t>
  </si>
  <si>
    <t>RDL36 NL</t>
  </si>
  <si>
    <t>GUITARRA CLASICA 36" Mediana (Señorita) color: Natural Claro</t>
  </si>
  <si>
    <t>(ES91000/ES92000) Fuente 9V 1,300Am (-)  (CASIO MA150) (PEDALES CHICOS ZOOM)</t>
  </si>
  <si>
    <t>4005102N</t>
  </si>
  <si>
    <t xml:space="preserve">(ES122000) Fuente 12V 2A (+) Zoom R20 </t>
  </si>
  <si>
    <t>(ES52000) Fuente 5V 2000Am (+) mixer Ross MX400</t>
  </si>
  <si>
    <t>Conector Powercon True 1 hembra para cable 16 | 20Amp | con traba</t>
  </si>
  <si>
    <t xml:space="preserve">Rocket Toms |Juego de toms de 6 "x12" y 6 "x15" |c: Blanco Artico _x000D_
</t>
  </si>
  <si>
    <t xml:space="preserve">Rocket Toms |Juego de toms de 6 "x18" y 6 "x21"|c: Blanco Artico _x000D_
</t>
  </si>
  <si>
    <t>BA-B50</t>
  </si>
  <si>
    <t>BASE ASSY FOR B-50</t>
  </si>
  <si>
    <t xml:space="preserve">Soporte | Mini boom para platillo | 1 tramo + Clamp </t>
  </si>
  <si>
    <t xml:space="preserve">Soporte | Mini boom para platillo | Para montar en aro de bombo  |  1 tramo + Clamp  _x000D_
</t>
  </si>
  <si>
    <t xml:space="preserve">Soporte de hihat remoto con Clamp al bombo _x000D_
 _x000D_
</t>
  </si>
  <si>
    <t xml:space="preserve">Soporte para el hihat con brazo y abrazadera múltiple; Inclinación sin engranajes Uni-Lock; Ajuste de ángulo sin escalas _x000D_
 _x000D_
</t>
  </si>
  <si>
    <t xml:space="preserve">Clamp |  2 abrazaderas para caño dentado  |  Para montar en pata de Floor Tom </t>
  </si>
  <si>
    <t>Redoblante | Dennis Chambers Signature | 14"x5"  | Aluminio 3mm | Aro Superhoop II | 10 torres | Nickelado negro</t>
  </si>
  <si>
    <t xml:space="preserve">Floor Tom | Decade Maple Series | FT14"x14 | Maple | 215 Satin Gold Meringue _x000D_
 _x000D_
 _x000D_
</t>
  </si>
  <si>
    <t xml:space="preserve">Bateria  | Decade Maple Series | 4 cuerpos | Sin Fierros  | B18 x14 | TT12x8 | TF 14x14 | Redo 14x5,5| 229 White Satin Pearl _x000D_
</t>
  </si>
  <si>
    <t xml:space="preserve">Respaldo para Banquetas | Para todos los modelos Roadster 1500/3500 |  _x000D_
 _x000D_
</t>
  </si>
  <si>
    <t xml:space="preserve">Banqueta | Roadster Series | Circular | Ajuste de alt. Rosca de 495 a 665mm | 100 mm de espesor | StopLock reversible  | Pies de goma grandes. </t>
  </si>
  <si>
    <t xml:space="preserve">anqueta | Roadster Series | Circular 15"| Ajuste de alt Neumático de 495 a 695mm | 100 mm de espesor | StopLock reversible  | Pies de goma grandes.   _x000D_
 _x000D_
</t>
  </si>
  <si>
    <t xml:space="preserve">Banqueta | Roadster Series | Circular 15"| Ajuste de altura con traba de 52,5 a 63,0 cm | 100 mm de espesor | Base con amortiguador  | Pies de goma grandes.   _x000D_
 _x000D_
 _x000D_
</t>
  </si>
  <si>
    <t xml:space="preserve">Banqueta | Roadster Series | Triangular 15"| Ajuste de alt Neumático de 495 a 695mm | 100 mm de espesor | StopLock reversible  | Pies de goma grandes.   _x000D_
 _x000D_
 _x000D_
</t>
  </si>
  <si>
    <t>Funda semirígida   |  Para doble pedal de bombo</t>
  </si>
  <si>
    <t xml:space="preserve">Tilter Rapido para Hi Hat | Rapid Lock _x000D_
</t>
  </si>
  <si>
    <t xml:space="preserve">Conversor para Tom de piso a Bombo | Jungle Gig Adaptor _x000D_
</t>
  </si>
  <si>
    <t xml:space="preserve">Soporte Mini Boom con Clam para Micrófono </t>
  </si>
  <si>
    <t>MRV0807T/C 343</t>
  </si>
  <si>
    <t>Tom  | Master Maple Reserve  | TT8"x7 | Maple | 343   _x000D_
Olive Burst</t>
  </si>
  <si>
    <t>MRV1007T/C 343</t>
  </si>
  <si>
    <t xml:space="preserve">Tom  | Master Maple Reserve  | TT10"x7 | Maple | 343   _x000D_
Olive Burst _x000D_
</t>
  </si>
  <si>
    <t>MRV1208T/C 353</t>
  </si>
  <si>
    <t xml:space="preserve">Tom  | Master Maple Reserve  | TT12"x8 | Maple | 353  Matte White _x000D_
</t>
  </si>
  <si>
    <t>MRV1414F/C 343</t>
  </si>
  <si>
    <t>Floor Tom  | Master Maple Reserve  | TT14"x14 | Maple | 343   _x000D_
Olive Burst</t>
  </si>
  <si>
    <t>Redoblante | Modern Utility | Maple | 14" x 5.5" | Herrajes cromados | 8 torres | 6 capas | Aros 1,6mm | 208 Blue Mirage</t>
  </si>
  <si>
    <t>Redoblante | Modern Utility | Maple | 14" x 5.5" | Herrajes cromados | 8 torres | 6 capas | Aros 1,6mm | 224 Matte Natural</t>
  </si>
  <si>
    <t>Redoblante| Modern Utility | Maple | 14" x 5.5" | Herrajes cromados | 8 torres | 6 capas | Aros 1,6mm | 227 Satin Black</t>
  </si>
  <si>
    <t>Redoblante| Modern Utility | Maple | 14" x 5.5" | Herrajes cromados | 8 torres | 6 capas | Aros 1,6mm | 234  Black Ice</t>
  </si>
  <si>
    <t>Redoblante | Modern Utility | Metal 1mm| 14" x 5.5" | Herrajes cromados | 8 torres | 6 capas | Aros 1,6mm | Terminacion texturada</t>
  </si>
  <si>
    <t>Redoblante "Omar Hakim Signature" | 13x5" | 6 capas mahogany | SuperHoops ll |8 torres| c:Natural Mahogany</t>
  </si>
  <si>
    <t>Bombo orquestal | "Philharmonic" | 32" x 16" | Mahogany africano | 210 Matte Walnut</t>
  </si>
  <si>
    <t>PCTK-T1014</t>
  </si>
  <si>
    <t>COMPACT TRAVELLER ADD-ON KIT 10"/14"/CLAMPS &amp; BAG</t>
  </si>
  <si>
    <t xml:space="preserve">Tom | Reference Pure | 12"x8" | c/OptiMount | MasterCast | 412  Black Oyster Glitter _x000D_
</t>
  </si>
  <si>
    <t xml:space="preserve">Tom | Reference Pure | 12"x8" | c/OptiMount | MasterCast | 418 Blue abalone _x000D_
</t>
  </si>
  <si>
    <t>Floor Tom | Reference Pure | 16"x16" | c/OptiMount | MasterCast | 418 Blue abalone</t>
  </si>
  <si>
    <t>Bombo | Reference Pure | 22"x18" | Bombo ciego sin braquet | 418 Blue Avalone</t>
  </si>
  <si>
    <t xml:space="preserve">"Redoblante | Reference Maple| 13""X6,5"" | Aro Fat Tone| 10 Torres | 412 Black Oyster Glitter  _x000D_
" _x000D_
</t>
  </si>
  <si>
    <t>Set de Pads Sound-off | 12", 13", 14", 16", bombo</t>
  </si>
  <si>
    <t>Bateria | Roadshow Series |  5 cuerpos | 4 fierros | B20"-TT10" -TT12"-FT14"+SN14"x5,5 | Platillos 14HH-16CR |  31 Jet Black</t>
  </si>
  <si>
    <t xml:space="preserve">Bateria | Roadshow Series |  5 cuerpos | 4 fierros | B20"-TT10" -TT12"-FT14"+SN14"x5,5 | Platillos 14HH-16CR |  31 Jet Black _x000D_
</t>
  </si>
  <si>
    <t xml:space="preserve">Bateria | Roadshow Series |  5 cuerpos | 4 fierros | B20"-TT10" -TT12"-FT14"+SN14"x5,5 | Platillos 14HH-16CR |  91 Red Wine _x000D_
</t>
  </si>
  <si>
    <t xml:space="preserve">Bateria | Roadshow Series |  5 cuerpos | 4 fierros | B22"-TT10" -TT12"-FT16"+SN14"x6,5 | Platillos 14HH-16CR |  31 Jet Black _x000D_
</t>
  </si>
  <si>
    <t xml:space="preserve">Bateria | Roadshow Series | 5 cuerpos | 4 fierros | B22"-TT10" -TT12"-FT16"+SN14"x6,5 | Platillos 14HH-16CR | 91 Red Wine  _x000D_
</t>
  </si>
  <si>
    <t>Bateria | Roadshow Series |  4 cuerpos | 4 fierros | B18"-TT10" -FT14" -SN13"x3,5 | Platillos 14HH-16CR |  31 Jet Black</t>
  </si>
  <si>
    <t>Bateria | Roadshow Series |  4 cuerpos | 4 fierros | B18"-TT10" -FT14" -SN13"x3,5 | Platillos 14HH-16CR |  706 Charcoal Metallic</t>
  </si>
  <si>
    <t>Bateria | Roadshow Series |  4 cuerpos | 4 fierros | B18"-TT10" -FT14" -SN13"x3,5 | Platillos 14HH-16CR |  91 Red Wine</t>
  </si>
  <si>
    <t>Bateria | Roadshow Series | 4 cuerpos | 4 fierros | B18"-TT10" -FT14" -SN13"x3,5 | Platillos 14HH-16CR | 91 Red Wine</t>
  </si>
  <si>
    <t>Regatones  |  Para patas de bombo SP-30  |  Pack x2</t>
  </si>
  <si>
    <t>Regatones  |   Para tom de pie | Con suspension neumatica  |  Pack x3</t>
  </si>
  <si>
    <t>Regatones  |  Para tom de pie  |  Pack x3</t>
  </si>
  <si>
    <t>SR-150</t>
  </si>
  <si>
    <t>SNARE STRAINER, COMPLETE</t>
  </si>
  <si>
    <t>SR-160F</t>
  </si>
  <si>
    <t>SNARE STRAINER COMPLETE FOR TASK SPECIFIC FFS</t>
  </si>
  <si>
    <t>STS1007T/C 414</t>
  </si>
  <si>
    <t xml:space="preserve">Tom  | Session Studio Elite  | TT10"x7 | Maple | 414  Ice Blue Oyster </t>
  </si>
  <si>
    <t xml:space="preserve">Redoblante | Session Studio Series | 14" x 5,5" | 4 capas | 5,4mm | Mahogany | 10 torres | Super Hoop II | 314 Gloss Barnwood Brown _x000D_
</t>
  </si>
  <si>
    <t>Redoblante | Session Studio Series | 14"" x 5,5""  |  4 capas 5,4mm | Mahogany | 10 torres  | Super Hoop II | 315 Antique Crimson Burst</t>
  </si>
  <si>
    <t>Redoblante | Session Studio Series | 14"" x 5,5""  |  4 capas 5,4mm | Mahogany | 10 torres  | Super Hoop II | 847 Scarlet Ash</t>
  </si>
  <si>
    <t xml:space="preserve">Bateria | Session Studio Select | 4 cuerpos | TT10"x07| TT12"x07 | TF16"x16 | B22"x16 | 405 Nicotine White Marine Pearl _x000D_
</t>
  </si>
  <si>
    <t xml:space="preserve">Bateria | Session Studio Select | 3 cuerpos | TT12"x08| TF14"x14 | B18"x14 | 314 _x000D_
</t>
  </si>
  <si>
    <t xml:space="preserve">Bateria | Session Studio Select | 3 cuerpos | TT12"x08| TF14"x14 | B18"x14 | 315 Antique Crimson Burst _x000D_
</t>
  </si>
  <si>
    <t xml:space="preserve">Bateria | Session Studio Select | 3 cuerpos | TT12"x08| TF14"x14 | B18"x14 | 405 Nicotine White Marine Pearl _x000D_
</t>
  </si>
  <si>
    <t xml:space="preserve">Soporte para Redoblante | Patas -simple Liviano | _x000D_
</t>
  </si>
  <si>
    <t>Soporte | Para Redoblante | Patas Dobles | 10”-14” | alt Max: 65cm | Cromado</t>
  </si>
  <si>
    <t>TH-88S H</t>
  </si>
  <si>
    <t>Tom Holder | Articulacion Gear Tilter  | Brazo Corto + Corto</t>
  </si>
  <si>
    <t>Soporte de cencerro  |  Una articulación</t>
  </si>
  <si>
    <t>DDJ-FLX10</t>
  </si>
  <si>
    <t xml:space="preserve">Controlador | DJ | 4 Chs |Rekordbox y Serato DJ PRO| USB-c  | 2 Platos | 16 Pads | Track Separation |Marge FX | Interfase de audio | Salida Both RCA  | Entrada Mic TRS |  _x000D_
</t>
  </si>
  <si>
    <t>Controlador | DJ | 2 Chs | Para rekordbox dj y Serato| 2 platos | 8 pads | Entrada de Mic t/plug | salida RCA stereo | USB powered | Licencia rekordbox dj.</t>
  </si>
  <si>
    <t>Controlador | DJ | 4 Chs | USB  | 2 Platos | 16 Pads | Marge FX | Salidas RCA | Interfase de audio | Salida Both RCA  | Entrada Mic TRS | Rekordbox y Serato DJ PRO</t>
  </si>
  <si>
    <t>DDJ-FLX6-GT</t>
  </si>
  <si>
    <t xml:space="preserve">Controlador | DJ | 4 Chs | USB  | Rekordbox y Serato DJ PRO |2 Platos | 16 Pads | Marge FX | Out RCA | Interf de  audio | out Both RCA  | In: Mic TRS | Virtual DJ y Traktor Pro 3 req Licencia _x000D_
</t>
  </si>
  <si>
    <t>DJM-A9</t>
  </si>
  <si>
    <t xml:space="preserve">Mixer | DJ | 4 Chs | Sound Color FX | Send/Return | Entradas 4 phono (RCA) 4 CD/Line 4 Digital (Coaxial) 2 Mic  |BTooth | USB A -B Cx2|  Control Midi | Rekordbox-Serato DJPro _x000D_
 _x000D_
</t>
  </si>
  <si>
    <t>DM-40D</t>
  </si>
  <si>
    <t>HDJ-X10-S</t>
  </si>
  <si>
    <t>OPUS-QUAD</t>
  </si>
  <si>
    <t>Sistema DJ Profesional |ALL IN ONE | B.Tooth |USB 3.2 x 1 +  2.0 x2 |rekordbox p/ Mac/Wind: desbloqueo de hardware |rekordbox para iOS/Android |Serato DJ Pro: desbloqueo de hardware</t>
  </si>
  <si>
    <t>Monitor de Estudio | Activo | 5,25"+ 1"dr | 60w | Woofer de Aramid | Biamplificado | Entradas. XLR | TRS y RCA | 16 combinaciones de seteos |  Color: Negro</t>
  </si>
  <si>
    <t>VM-50-W</t>
  </si>
  <si>
    <t>Monitor de Estudio | Activo | 5,25"+ 1"dr | 60w | Woofer de Aramid | Biamplificado | Entradas. XLR | TRS y RCA | 16 combinaciones de seteos |  Color: Blanco</t>
  </si>
  <si>
    <t xml:space="preserve">Bafle Sub activo,15" Full range, 1200W/RMS 40-160Hz </t>
  </si>
  <si>
    <t>DGB22MT</t>
  </si>
  <si>
    <t xml:space="preserve">Guitarra Electrica | SE DGT | Signature David Grissom | RWN | 22 trastes | Funda | Birds Incrustados | Color Tobacco Sunburst  _x000D_
 _x000D_
</t>
  </si>
  <si>
    <t xml:space="preserve">Guitarra Electrica | SE Pauls Guitar | RWN | Funda |  Faded Blue New Color 2023 _x000D_
</t>
  </si>
  <si>
    <t>PP-0112-BA</t>
  </si>
  <si>
    <t>Set de parches  |  4 parches  |  Ambassador Coated 12"-13"-16"  +  Ambassador Coated de 14"</t>
  </si>
  <si>
    <t>PS031000</t>
  </si>
  <si>
    <t>Parche |  10"  |  Pinstripe  |  Transparente  |  2 capas  |  2 x 10-mil  | Reduccion de Armonico  |  Para Tom</t>
  </si>
  <si>
    <t>PS-0313-00</t>
  </si>
  <si>
    <t xml:space="preserve">Parche | 13" | Pinstripe | Transparente | 2 capas | 2 x 10-mil | Reducción de Armónico | Para Tom _x000D_
</t>
  </si>
  <si>
    <t>SA-0114-00</t>
  </si>
  <si>
    <t>H-01/FC</t>
  </si>
  <si>
    <t>Maquina Niebla | 900w | Tanque 2.5 L | Control por DMX, visor de LCD, caudal Variable | (Crackera) | Niebla Profesional | CON FLIGHT CASE</t>
  </si>
  <si>
    <t>JUNO-DI</t>
  </si>
  <si>
    <t>Sintetizador Digital, más de 1000 inst, repr MP3, WAV, AIFF, SMF x memoria USB, naveg direct</t>
  </si>
  <si>
    <t>Microfono | de Podio |Cuello de Ganso flexible extraible x XLR|Base | Aro Luminoso x 2xAA|Condenser | Cardioide | 50Hz a 16kHz | C/Switch Din Don | Cable XLR-Plug removible |</t>
  </si>
  <si>
    <t>Adaptador  de Plug 6.5mm a 3.5mm | TS | Plástico</t>
  </si>
  <si>
    <t>Ficha | Conector Plastico | Speakon | Cable (MALE) |Blister x 20 unidades</t>
  </si>
  <si>
    <t>Bafle | Activo | 8" + Tw 1" | Bat. Recargable | 400w PMPO | Bluetooth | Luz de Led en parlante | EQ | Mic / AUX IN+FX | ABS | RF: 150 Hz-18kHz</t>
  </si>
  <si>
    <t>Bafle | Activo | 10" + Tw 1" | Bat. Recargable | 400w PMPO | Bluetooth | Luz de Led en parlante | EQ | Mic / AUX IN+FX | ABS | RF: 140 Hz-18kHz</t>
  </si>
  <si>
    <t>Bafle | Activo | 10" + Tw 1" | 400w PMPO | Bluetooth | Luz de Led en parlante | EQ | Mic / AUX IN+FX | ABS | RF: 140 Hz-18kHz</t>
  </si>
  <si>
    <t>Bafle | Activo | 12" + Tw 1" | Bat. Recargable | 400w PMPO | Bluetooth | Luz de Led en parlante | EQ | Mic / AUX IN+FX | ABS | RF: 120 Hz-18kHz</t>
  </si>
  <si>
    <t>Bafle | Activo | 12" + Tw 1" | 400w PMPO | Bluetooth | Luz de Led en parlante | EQ | Mic / AUX IN+FX | ABS | RF: 120 Hz-18kHz</t>
  </si>
  <si>
    <t>Microfono | USB | de estudio | Condenser | Cardioide | 40Hz a 18kHz | Conector USB | incluye Cable USB + Pie de mesa</t>
  </si>
  <si>
    <t xml:space="preserve">Pack Micrófono C01 + Auricular SR850 _x000D_
</t>
  </si>
  <si>
    <t>C88XBCS-K</t>
  </si>
  <si>
    <t>C88XHCL6E-K</t>
  </si>
  <si>
    <t xml:space="preserve">Sistema inalambrico | Concert 88x | UHF Diversity |Mano Q6 | _x000D_
</t>
  </si>
  <si>
    <t>Pack Soporte Microfono Boom 3 Ptas| Pesado | MK5 + Pipeta  + Paravientos + Cable XLR-XLR 6M</t>
  </si>
  <si>
    <t>KGRMD13</t>
  </si>
  <si>
    <t>Mini controladorUSB/MIDI 13 Pads Trigger c/aftertouch, selector de octavas</t>
  </si>
  <si>
    <t xml:space="preserve">Soporte de Microfono | De mesa  | Base redonda 16Cm | Recto | altura fija 12.7cm _x000D_
</t>
  </si>
  <si>
    <t>Potencia Instalacion  + Mixer  6 Ch |1 zona| 125W/4 |  25 - 70 - 100v   | 2 XLR Combo + 2 XLR + RCA Stereo/TRS)  |Sist Mute   |   Din-Don   |  c/MOH (Music On Hold) |2 U Rack</t>
  </si>
  <si>
    <t>Potencia Instalacion  + Mixer  6 Ch |1 zona| 75W/4 |  25 - 70 - 100v   | 2 XLR Combo + 2 XLR + RCA Stereo/TRS)  |Sist Mute   |   Din-Don   |  c/MOH (Music On Hold) |2 U Rack _x000D_
 |2 U Rack</t>
  </si>
  <si>
    <t>8-40040043</t>
  </si>
  <si>
    <t>3.5 SOCKET-AN-J0443,PJ-306C-8P</t>
  </si>
  <si>
    <t>Conector | XLR-3 | Chasis | Macho| Metalico | Frente cuadrado | Agujero de chasis redondo | Color plateado</t>
  </si>
  <si>
    <t>Conector | XLR-3 | Chasis | Hembra| Metalico | Frente cuadrado | Agujero de chasis redondo | Color plateado</t>
  </si>
  <si>
    <t>Conector | Plug | 1/4"mono | metálico Angular 90º | p/cable 4-7mm |C: niquel</t>
  </si>
  <si>
    <t>Conector | Plug |1/4"  mono | metalico | recto. P/cable 4-7mm | c: Niquel</t>
  </si>
  <si>
    <t xml:space="preserve">Conector | Plug  1/4"| mono | metalico contacto dorado| recto. P/cable 4-7mm | Color negro _x000D_
</t>
  </si>
  <si>
    <t>Conector | Plug 1/4"| stereo | metalico | recto | P/cable 4-7mm | c: Niquel</t>
  </si>
  <si>
    <t>Conector | Mini plug 3.5mm| estereo | metalico con union de goma a cable 3.5-6.5mm | c: Niquel</t>
  </si>
  <si>
    <t>Conector | Mini plug 3.5mm| estereo | metalico Dorado con union de goma a cable 3.5-6.5mm | c: Negro</t>
  </si>
  <si>
    <t>Conector | RCA | Macho |Metalico | profesional  | Contactos dorados|Cable 3.5 -6.5MM | c: Negro</t>
  </si>
  <si>
    <t>Conector | Powercon | a cable - IN| c/ traba | 20A/250V AC |Color azul</t>
  </si>
  <si>
    <t>Conector | Powercon | a cable -OUT | c/ traba | 20A/250V AC |Color Blanca</t>
  </si>
  <si>
    <t xml:space="preserve">Conector | Powercon | Outdoor IP65 | Chasis  - IN |16A/250V Ac | Color: Negro _x000D_
</t>
  </si>
  <si>
    <t>Conector | Powercon | Outdoor IP65 | Cable - IN |16A/250V Ac | Color: Negro</t>
  </si>
  <si>
    <t>Conector PowerCon|Conector p/ AC|Hembra chasis | 3 pines|Entrada| 20A|250v|Color azul | (Cuadrado)</t>
  </si>
  <si>
    <t xml:space="preserve">Conector | Powercon | Outdoor IP65 | Chasis  - OUT |16A/250V Ac | Color: Negro _x000D_
 _x000D_
</t>
  </si>
  <si>
    <t xml:space="preserve">Conector | Powercon | Outdoor IP65 | Cable - OUT |16A/250V Ac | Color: Negro _x000D_
</t>
  </si>
  <si>
    <t>Conector | XLR-3 |Hembra Cable | Metalico | p/cable 3.5-6mm | c: Niquel</t>
  </si>
  <si>
    <t xml:space="preserve">Conector | XLR-3 |Hembra Cable | Metalico | Contactos Dorados |p/cable 3.5-6mm | c: Negro _x000D_
</t>
  </si>
  <si>
    <t xml:space="preserve">Conector | XLR-3 |Macho Cable | Metalico | p/cable 3.5-6mm | c: Niquel _x000D_
</t>
  </si>
  <si>
    <t xml:space="preserve">Conector | XLR-3 |Macho Cable | Metalico | Contactos Dorados |p/cable 3.5-6mm | c: Negro _x000D_
</t>
  </si>
  <si>
    <t>Conector | XLR-3 | Hembra  Cable Outdoor | IP65 Impermeable | MC x 4 |C:  Negro</t>
  </si>
  <si>
    <t xml:space="preserve">Conector | XLR-3 | Macho | Cable  |  IP65 Impermeable </t>
  </si>
  <si>
    <t xml:space="preserve">Conector RJ45 |Chasis | metalico | CAT 5 |  con traba </t>
  </si>
  <si>
    <t>Chasis | RJ45 | metalico | CAT 6 | sin traba | _x000D_
Accesorio opcional IP65: CNAC-FDP  (Tapon de Goma)</t>
  </si>
  <si>
    <t>SE8MC-B-1</t>
  </si>
  <si>
    <t>Conector metalico negro para cable porta RJ45 CAT 5  (MCx4)</t>
  </si>
  <si>
    <t>Conector | Speakon | 4 contactos | macho p/ chasis | Cuadrado</t>
  </si>
  <si>
    <t>ST102-4P</t>
  </si>
  <si>
    <t>Conector | Mini XLR | 4 pines | (macho para cable)  (MCx5)</t>
  </si>
  <si>
    <t>Conector |Plug  1/4" |mono | Metalico |p/cable 4-6mm | c: Niquel</t>
  </si>
  <si>
    <t>Conector | Plug  1/4"| Stereo | Metalico | p/Cable 4-6mm | c: Niquel</t>
  </si>
  <si>
    <t>Conector | Mini plug 3.5mm | Stereo | Metalico | p/cable 2-6mm | c: Niquel</t>
  </si>
  <si>
    <t>Conector | Mini plug 3.5mm| Stereo | Metalico Dorado| p/cable 2-6mm | c: Negro</t>
  </si>
  <si>
    <t>Conector | RCA | Macho |Metalico | p/cable 3.5-6.5MM |c:Cromado</t>
  </si>
  <si>
    <t>LF4000EQCH-R</t>
  </si>
  <si>
    <t>Guitarra Electroacustica,c/corte, Equalizador + Afinador, c. Red</t>
  </si>
  <si>
    <t xml:space="preserve">Axient | Digital Transmisor | Mano | c/capsula KSM8  |606-663 MHz| Color: Negro _x000D_
</t>
  </si>
  <si>
    <t xml:space="preserve">Axient | Digital Transmisor | Mano | c/capsula KSM9 HS|606-663 MHz|Color: Negro _x000D_
</t>
  </si>
  <si>
    <t>Axient Digital |Transmisor |AD3 | Plug-On | Compatible con los receptores Axient Digital AD4D y AD4Q</t>
  </si>
  <si>
    <t>AD600AR</t>
  </si>
  <si>
    <t xml:space="preserve">Axient Digital |Gestor de Espectro |Spectrun Manager|Coordinador de Frec |Banda Ancha |174 MHz a 2.0 GHz |6 in de antenas |DANTE | USB </t>
  </si>
  <si>
    <t>Axient Digital | ShowLink® |Punto de acceso Diversity| 2.4GHz | Hasta 24  transmisores |  Control de mic ADX, ADX-FD, AXT | Alim POE</t>
  </si>
  <si>
    <t>AL21268SP</t>
  </si>
  <si>
    <t>2013 FULL LINE PRINT CATALOG SPANISH</t>
  </si>
  <si>
    <t>Axient® Digital Dual-Channel Portable Wireless Receiver</t>
  </si>
  <si>
    <t>Gestor de espectro Axient que ofrece barrido de espectro UHF de banda ancha, análisis de espectro y coordinación de las frecuencias compatibles, todo ello en un equipo de 1 unidad de rack.</t>
  </si>
  <si>
    <t>Paraviento | c/reja Metal | p/Microflex</t>
  </si>
  <si>
    <t xml:space="preserve">Kit de Montaje para Techo y Suspensión p/MXA-710 _x000D_
</t>
  </si>
  <si>
    <t>Beta 98 AMP/C Set x 3u | P/Bateria|cardioide| c/cuello de ganso) + 3 Clamp A75M | Funda</t>
  </si>
  <si>
    <t xml:space="preserve">Sistema Inalambrico | Vincha | (Recep +Transmisor Body) c/SM31, M15 (662.15 – 685.87 MHz). _x000D_
</t>
  </si>
  <si>
    <t xml:space="preserve">Receptor Inalambr BLX, 1/2u de rack, Diversity, Pantalla LCD, Incl Acc p/Montaje |584-608 mHz _x000D_
</t>
  </si>
  <si>
    <t>Microfono | Cuello de ganso | 18" | con base para escritorio y cable de 12' | Pre-Amp en linea | C/botón de silenciamiento y anillo indicador de encendido/apagado a color|c:BK</t>
  </si>
  <si>
    <t>Microfono | cuello de ganso l 18" | Condenser | con base para escritorio | cable de 12' | PreAmp en linea | c/botón de silenciamiento y LED de dos colores en el cuerpo del micrófono|c: BK</t>
  </si>
  <si>
    <t>IMX-RM8-SUB7</t>
  </si>
  <si>
    <t>IntelliMix Room Subscription for 7 years (8 Channels)</t>
  </si>
  <si>
    <t xml:space="preserve">Arreglo de micrófonos lineal | instalcion para techo | 60x60 cm | c: Aluminio | InteliMix | Dante | 8 lobulos | PoE | DSP interno | led de estado  _x000D_
</t>
  </si>
  <si>
    <t xml:space="preserve">Arreglo de micrófonos lineal | para techo | Rrdondo | Preconfigurado | InteliMix | Dante | PoE | DSP interno | led de estado | c: Negro _x000D_
</t>
  </si>
  <si>
    <t xml:space="preserve">Arreglo de micrófonos lineal | para techo | Rrdondo | Preconfigurado | InteliMix | Dante | PoE | DSP interno | led de estado | c: Blanco _x000D_
</t>
  </si>
  <si>
    <t>Transmisor | Bodypack | Hibrido | mic omni incorporado y jack p/lavalier o vincha | Z14 (1910-1920MHz)</t>
  </si>
  <si>
    <t>Combinador | de 8 antenas p/sist PSM | 470-972MHz | 8 entradas BNC | split p/linkear con otro comb | 1u de rack</t>
  </si>
  <si>
    <t>Kit | de 7 Mic | p/Bateria | 1 PGA52 | 1 PGA57 + 3 PGA56 | 2 PGA81 | 3 Clamp + 3 Pipetas | 7 Cables XLR+Estuche</t>
  </si>
  <si>
    <t>PGXD2/SM58-X8</t>
  </si>
  <si>
    <t>PGXD |Transmisor de Mano c/SM58 | para PGXD | Frec  X8</t>
  </si>
  <si>
    <t xml:space="preserve">Sistema Inalambrico | Digital (900MHz) | c/microfono de mano PG58 | escaneo automatico | sincronizacion x Infrarrojo | hasta 5 sistemas simultaneos _x000D_
</t>
  </si>
  <si>
    <t xml:space="preserve">Receptor | Inal p/Monit Intraural | Diversity | Esc de Frec | CueMode | MixMode | Opc Bat Recarg |554 a 626 MHz | EQ 4 bandas | audio mejorado | mayor estabilidad RF | ahorro energía _x000D_
</t>
  </si>
  <si>
    <t xml:space="preserve">Receptor | Inal p/Monit Intraural | Diversity | Esc de Frec | CueMode | MixMode | Opc Bat Recarg (626-698MHz) _x000D_
</t>
  </si>
  <si>
    <t>P10TARR+425CL-G10</t>
  </si>
  <si>
    <t xml:space="preserve">Sistema de Monitoreo Personal, P10T (doble) + 2 P10R + 2 Auric SE425-clear, c/Ethernet, (470–542MHz) _x000D_
</t>
  </si>
  <si>
    <t>P10TBR-L8</t>
  </si>
  <si>
    <t xml:space="preserve">P10TBR-L8 _x000D_
</t>
  </si>
  <si>
    <t>P10TR+425CL-L8</t>
  </si>
  <si>
    <t xml:space="preserve">Sistema de Monitoreo Personal |P10T (doble) + 2 P10R + 2 Auric SE425-clear |  c/Ethernet | (626–698MHz)   _x000D_
  _x000D_
" _x000D_
 _x000D_
</t>
  </si>
  <si>
    <t xml:space="preserve">Sistema Inalambrico | Corbatero WL85 | UHF (632-695 MHz) | Frec Variable | Ethernet | 1/2u Rack | Encriptacion  _x000D_
</t>
  </si>
  <si>
    <t>Rejilla| Metalica | p/Beta58</t>
  </si>
  <si>
    <t xml:space="preserve">Rejilla | protectora p/KSM8, color: Negra _x000D_
</t>
  </si>
  <si>
    <t>Preamplificador en linea |para microfonos WBH53, Beta 53, Beta 91, Beta 98, MC50B y MC51B |</t>
  </si>
  <si>
    <t xml:space="preserve">Axient Digital | TALK SWITCH KIT| p/AD2 | </t>
  </si>
  <si>
    <t xml:space="preserve">Capsula | p/microfono Inalambrico KSM11 | c: BK _x000D_
</t>
  </si>
  <si>
    <t>Capsula | p/microfono Inalambrico KSM11 | c: Niquel</t>
  </si>
  <si>
    <t xml:space="preserve">Bateria | Recargable Litio-ION | AD1/AD2), ULX-D, QLX-D, UR5, P3RA, P9R y P10R| Hasta 10hs c/1 carga | 2500 ciclos _x000D_
</t>
  </si>
  <si>
    <t xml:space="preserve">Baterìa | Recargable Litio-ION |Para Microflex| Hasta 16hs c/1 carga | 2500 ciclos de carga completa _x000D_
</t>
  </si>
  <si>
    <t>Sistema Inalambrico Digital| p/Instrum c/WA305| UHF (470-514 MHz) | Frec Variable | 1/2u Rack |  admite bateria recargable SB903</t>
  </si>
  <si>
    <t>Sistema Inalambrico Digital | Vincha c/MX153T |UHF |1/2 u Rack | 470-514 mHz</t>
  </si>
  <si>
    <t xml:space="preserve">Sistema Inalambrico Digital | Lavalier c/93|UHF |1/2 u Rack | 470-514 mHz _x000D_
 _x000D_
</t>
  </si>
  <si>
    <t xml:space="preserve">Sistema Inalambrico Digital | P/Vientos /Violin/Acordeon c/B98|UHF |1/2 u Rack | 470-514 mHz _x000D_
 _x000D_
</t>
  </si>
  <si>
    <t>SLXD14BR/153T-G58</t>
  </si>
  <si>
    <t xml:space="preserve">Sistema Inalambrico Digital | Vincha c/MX153T |UHF |1/2 u Rack | 470-514 mHz _x000D_
</t>
  </si>
  <si>
    <t>Sistema Inalambrico Digital Doble | de Bodypack x2 | UHF (470-514 MHz) | Frec Variable | 1u Rack | admite bateria recargable SB903</t>
  </si>
  <si>
    <t>Sistema Inalambrico Digital | Corbatero c/WL93 | UHF | | Frec Variable| 646-690MHz</t>
  </si>
  <si>
    <t>SLXD2/B58-L55</t>
  </si>
  <si>
    <t xml:space="preserve">Microfono | Inalambrico de  Mano | UHF | (646-690MHz) | Frec Variable| Digital | c/Beta58 _x000D_
</t>
  </si>
  <si>
    <t xml:space="preserve">Microfono | Inalambrico de  Mano | UHF | (646-690MHz) | Frec Variable| Digital | c/Beta87C _x000D_
 _x000D_
</t>
  </si>
  <si>
    <t xml:space="preserve">Sistema Inalambrico Digital | de Mano  c/KSM8| UHF (470-514 MHz) | Frec Variable | 1/2u Rack | admite bateria recargable SB903 _x000D_
</t>
  </si>
  <si>
    <t>SLXD24BR/K8B-L55</t>
  </si>
  <si>
    <t xml:space="preserve">Sistema Inalambrico Digital | de Mano  c/KSM8| UHF 646-690 MHz) | Frec Variable | 1/2u Rack | admite bateria recargable SB903 _x000D_
</t>
  </si>
  <si>
    <t xml:space="preserve">Sistema Inalambrico Digital Doble| de Mano c/ 2 x B58| UHF (470-514 MHz) | Frec Variable | 1 u Rack | admite bateria recargable SB903 _x000D_
</t>
  </si>
  <si>
    <t xml:space="preserve">Sistema Inalambrico Digital Doble| de Mano c/ 2 x SM58| UHF (470-514 MHz) | Frec Variable | 1 u Rack | admite bateria recargable SB903 _x000D_
 _x000D_
 _x000D_
</t>
  </si>
  <si>
    <t>SLXD24DBR/B58-L55</t>
  </si>
  <si>
    <t xml:space="preserve">Sistema Inalambrico Digital Doble| de Mano c/ 2 x B58| UHF (646-690 MHz) | Frec Variable | 1 u Rack | admite bateria recargable SB903 _x000D_
</t>
  </si>
  <si>
    <t xml:space="preserve">Receptor Inalambrico Digital SLXD  | UHF (470-514 MHz) | Frec Variable | 1/2u Rack | </t>
  </si>
  <si>
    <t xml:space="preserve">Receptor Inalambrico Digital SLXD  | UHF (470-514 MHz) | Frec Variable | 1/2u Rack |  _x000D_
</t>
  </si>
  <si>
    <t xml:space="preserve">Receptor Inalambrico Digital Doble SLXD  | UHF (470-514 MHz) | Frec Variable | 1u Rack |  _x000D_
 _x000D_
 _x000D_
</t>
  </si>
  <si>
    <t xml:space="preserve">Receptor Inalambrico Digital Doble SLXD  | UHF (470-514 MHz) | Frec Variable | 1u Rack |  _x000D_
</t>
  </si>
  <si>
    <t xml:space="preserve">Receptor Inalambrico Digital Doble SLXD  | UHF (646-690 MHz) | Frec Variable | 1u Rack |  _x000D_
 _x000D_
</t>
  </si>
  <si>
    <t>SV100-WA</t>
  </si>
  <si>
    <t>Microfono Dinamico Multif, Bliste,c/Sw on-off,50-15000H c/Cable XLR/Plug, Pipta/Funda,Grilla C: Crom</t>
  </si>
  <si>
    <t>Kit con (2) Divisor 2:1 de Anteana UA221 + 4 cables Coaxiales |</t>
  </si>
  <si>
    <t>Amplificador  de Señal en linea VHF-UHF | p/Antena Remota | tipo"T" | 470-900MHz|Selector de Ganancia |</t>
  </si>
  <si>
    <t xml:space="preserve">Microf Inalambrico de  Mano | UHF (632-695 MHz) | Frec Variable |Digital |Encriptacion | con Beta87C _x000D_
</t>
  </si>
  <si>
    <t>ULXD2/SM86-J50</t>
  </si>
  <si>
    <t xml:space="preserve">Microf Inalambrico de  Mano | UHF (572-635 MHz) | Frec Variable |Digital |Encriptacion | con SM86  _x000D_
 _x000D_
</t>
  </si>
  <si>
    <t xml:space="preserve">Microf Inalambrico de  Mano | UHF (632-695 MHz) | Frec Variable |Digital |Encriptacion | con SM86 _x000D_
</t>
  </si>
  <si>
    <t xml:space="preserve">Microf Inalambrico de  Mano | UHF (632-695 MHz) | Frec Variable |Digital |Encriptacion | con SM87 _x000D_
 _x000D_
</t>
  </si>
  <si>
    <t>URT2</t>
  </si>
  <si>
    <t>Bandeja para el montaje de receptores BLX y GLX-D dentro de un rack.</t>
  </si>
  <si>
    <t>32A8044-TM</t>
  </si>
  <si>
    <t>CASE,BTM UR1 P. BY 32B8044,ECO 36511 RoHS</t>
  </si>
  <si>
    <t>53A38728-TM</t>
  </si>
  <si>
    <t>BRACKET, MOUNT, RACK FLUSH SHORT - PSM</t>
  </si>
  <si>
    <t>53A38729-TM</t>
  </si>
  <si>
    <t>BRACKET, MOUNT, RACK, FLUSH LONG PSM</t>
  </si>
  <si>
    <t>65A20886-TM</t>
  </si>
  <si>
    <t>Bezel JoyStick( Enter/Exit)</t>
  </si>
  <si>
    <t>SCS1D-NA</t>
  </si>
  <si>
    <t>Controlador (FW) de superficie de tipo vinyl plate c/ FADER motorizado de 100 mm, display LCD multic</t>
  </si>
  <si>
    <t>Cortina | Bar Chimes | Carrillon | 36 barras de Bronce | Con soporte</t>
  </si>
  <si>
    <t>JBJ1044-MB THU</t>
  </si>
  <si>
    <t>Bateria | Para niño | 3 cuerpos | bombo 12"x10 | 6T | T:  8" | Red 8"  | Plato 8" | color: Azul Metalizado</t>
  </si>
  <si>
    <t>KS-15B</t>
  </si>
  <si>
    <t>Soporte para Teclado simple tipo tijera pata doble</t>
  </si>
  <si>
    <t>Platillo |  Avedis Series  |  18"  |  Crash Ride  |  Avedis Crash  Ride 18"  |  Vintage series</t>
  </si>
  <si>
    <t>Platillo |  Avedis Series  |  19"  |  Crash Ride  |  Avedis Crash Ride 19"  |  Vintage series</t>
  </si>
  <si>
    <t>Palillos | Rock | Punta Madera | Natural | Hickory | Diametro .625  | Largo 16,625"</t>
  </si>
  <si>
    <t>Palillos | Bill Stewart | Punta Madera | Natural | Hickory |  Diametro .500  | Largo 15,875"</t>
  </si>
  <si>
    <t>Palillos | Eric Singer | Punta Madera | Natural | Hickory | Diametro .620 | Largo 16"</t>
  </si>
  <si>
    <t>Palillos | Roy Haynes | Punta Madera | Orange | Hickory | Diametro .550 | Largo 15,875"</t>
  </si>
  <si>
    <t>Palillos | Ronnie Vanucci | Punta Madera | Natural | Maple |  Diametro .610 | Largo 16,5"</t>
  </si>
  <si>
    <t>ASTG</t>
  </si>
  <si>
    <t>Palillos Signature Series, TRILOK GURTU, Hickory, Pta Madera, L:16.6", E:0.55" c:Nt/Marron (MCx6)</t>
  </si>
  <si>
    <t>Platillo | A Series | 14" | Hi-Hat | New Beat | Solo platillo Bottom</t>
  </si>
  <si>
    <t xml:space="preserve">Platillo |  FX Oriental Series  |  22"  |  Crash  |  FX Oriental Crash Of Doom 22" _x000D_
</t>
  </si>
  <si>
    <t>Platillo |  FX Series  |  06"  |  Zil-Bel  |  FX Zil-Bel 6"</t>
  </si>
  <si>
    <t>Platillo |  FX Series  |  07,5"  |  Zil-Bel  |  FX Zil-Bel 7.5" Volcano Cup</t>
  </si>
  <si>
    <t>A20551</t>
  </si>
  <si>
    <t>Platillo |  A Custom Series  |  14"  |  Hi-Hat  |  A Custom Mastersound Hi Hat 14" TOP</t>
  </si>
  <si>
    <t xml:space="preserve">Platillo |  A Custom Series  |  20"  |  Crash  |  A Custom Rezo Crash 20" _x000D_
</t>
  </si>
  <si>
    <t>Set Platillos |  FX Series  |  06" Zil-Bel - 16" A Custom EFX - 18" Oriental China | Effect Cyball pack</t>
  </si>
  <si>
    <t xml:space="preserve">Platillo | FX Series | 07" | FX Blast Bell </t>
  </si>
  <si>
    <t xml:space="preserve">Platillo |  FX Series  |  10"  | FX  Spiral Stacker </t>
  </si>
  <si>
    <t>Platillo |  FX Series  |  18"  |  Spiral Trash  |  FX Spiral Trash 18"</t>
  </si>
  <si>
    <t>Palillos  |  JAZZ  | Punta Madera     |  Natural       |  Maple     |  Diametro .540 |  Largo 16"</t>
  </si>
  <si>
    <t>K0825</t>
  </si>
  <si>
    <t>Platillo |  K Series  |  14"  |  Hi-Hat  |  K Hi-Hat 14" BOTTOM</t>
  </si>
  <si>
    <t>Platillo |  K Series  |  22"  |  Ride |  K Dark Medium Ride 22"</t>
  </si>
  <si>
    <t>Platillo |  K Custom Series  |  08"  |  Splash  |  K Custom Dark Splash 08"</t>
  </si>
  <si>
    <t>Platillo |  K Custom Series  |  10"  |  Splash  |  K Custom Dark Splash 10"</t>
  </si>
  <si>
    <t xml:space="preserve">Platillo |  K Constantinople Series  |  20"  |  Ride  |  K Constantinople Bounce 20" _x000D_
</t>
  </si>
  <si>
    <t>Platillo |  K Constantinople Series  |  22"  |  Ride  |  K Constantinople Thin Ride Overhammered 22"</t>
  </si>
  <si>
    <t>Platillo |  K Custom Series  |  13-1/4"  |  Hi-Hat  |  K Custom Hybrid Hi Hat 13 1/4" (Solo Top) | Combinarse con K1215</t>
  </si>
  <si>
    <t>Platillo |  K Custom Series  |  13-1/4"  |  Hi-Hat  |  K Custom Hybrid Hi Hat 13 1/4" (Solo Botton)  | Combinarse con K1214</t>
  </si>
  <si>
    <t>Platillo |  K Custom Series  |  10"  |  Splash  |  K Custom Especial Dry Splash 10"</t>
  </si>
  <si>
    <t>Platillo |  K Custom Series  |  18"  |  Crash  |  K Custom Special Dry Trash Crash 18"</t>
  </si>
  <si>
    <t>Platillo |  K Custom Series  |  21"  |  Crash  |  K Custom Special Dry Trash Crash 21"</t>
  </si>
  <si>
    <t>Platillo |  K Custom Series  |  23"  |  Crash  |  K Custom Special Dry Ride 23"</t>
  </si>
  <si>
    <t xml:space="preserve">Platillo |  K Series  |  15"  |  Hi-Hat  |  K Fat Hat  Hi-Hat 15" _x000D_
</t>
  </si>
  <si>
    <t xml:space="preserve">Set Platillos |  L80 Series  |  14"HiHat - 16"Crash - 18" Crash Ride | Parches Remo Silent Stroke 10-12-14-16-22"  _x000D_
</t>
  </si>
  <si>
    <t>Palillos  |  ROCK  | Punta madera     |  Natural       |  Hickory  |  Diametro .625  |  Largo 16,625"</t>
  </si>
  <si>
    <t>SDBASLC</t>
  </si>
  <si>
    <t>Baquetas p/Timbal Artist Series,  Luis Conte (x par)</t>
  </si>
  <si>
    <t>SD4680</t>
  </si>
  <si>
    <t>Set Platillos |  S Series DARK |  14" Hi Hat - 16" Crash-  18" Crash- 20” Ride - Martillado Aleatorio.</t>
  </si>
  <si>
    <t>Palillos | Super 5B | Punta Nylon | Natural | Hickory | Diametro .600 | Largo 16" </t>
  </si>
  <si>
    <t>ZBT18CH</t>
  </si>
  <si>
    <t>Platiillo |  ZBT Series  |  18"  |  China  |  ZBT China 18"</t>
  </si>
  <si>
    <t>ZP16BPR</t>
  </si>
  <si>
    <t>16" PLANET Z BAND PAIR</t>
  </si>
  <si>
    <t>Pad de Practica | 06" | Refflex  Conditioning Pad | Rubber Negra</t>
  </si>
  <si>
    <t>Pad de Practica | 10" | Refflex  Conditioning Pad | Rubber Negra</t>
  </si>
  <si>
    <t>Palillos  | 400 Th |  Jazz 5A  | 16.25 "de longitud | .570" Diametro | Nogal | Punta: Madera | C: BLUE</t>
  </si>
  <si>
    <t xml:space="preserve">Palillos | 400 Th |  5A  | 16.25 "de longitud | .560" Diametro | Nogal | Punta: Madera | C: Purpura _x000D_
</t>
  </si>
  <si>
    <t>Palillos  |  5A  | Punta Madera  |  Natural       |  Maple     |  Diametro .560  |  Largo 16"</t>
  </si>
  <si>
    <t xml:space="preserve">Palillos | 400 Th |  5A  | 16 "de longitud | .560" Diametro | Nogal | Punta: Nylon | C: Natural |  DIP negro _x000D_
</t>
  </si>
  <si>
    <t xml:space="preserve">Palillos | 400 Th |  60's Rock | 5A  | 16 "de longitud | .560" Diametro | Nogal  | Punta: Madera|C: Natural  _x000D_
</t>
  </si>
  <si>
    <t>Palillos  |  5B  | Punta Madera  |  Natural        |  Hickory  |  Diametro .600  |  Largo 16"</t>
  </si>
  <si>
    <t>Palillos  |  5B  | Punta Madera  |  Anti Vibe    |  Hickory  |  Diametro .600  |  Largo 16"</t>
  </si>
  <si>
    <t xml:space="preserve">Palillos | 400 Th |  5B  | 16.25 "de longitud | .560" Diametro | Nogal | Punta: Madera | C: Purpura _x000D_
 _x000D_
</t>
  </si>
  <si>
    <t xml:space="preserve">Palillos | 400 Th | 5B | 16.25 "de longitud | .600" Diametro | Nogal | Punta: Madera  | C: Purpura _x000D_
</t>
  </si>
  <si>
    <t>Palillos  |  5B  | Punta Madera  |  Green DIP  |  Maple     |  Diametro .600  |  Largo 16" </t>
  </si>
  <si>
    <t>Palillos  |  5B  | Punta Nylon     |  Purple DIP   |  Hickory  |  Diametro .600  |  Largo 16" </t>
  </si>
  <si>
    <t xml:space="preserve">Palillos | 400 Th | 5B | 16 "de longitud | .600" Diametro | Nogal | Punta: Nylon | C: Natural |  DIP negro _x000D_
</t>
  </si>
  <si>
    <t xml:space="preserve">Palillos | 400 Th |  60's Rock | 5B | 16 "de longitud | .600" Diametro | Nogal | Punta: Madera | C: Natural _x000D_
</t>
  </si>
  <si>
    <t>5BNN</t>
  </si>
  <si>
    <t>Palillos  |  5B  | Punta Nylon     |  Natural         |  Hickory  |  Diametro .600  |  Largo 16"  | (MCx6)</t>
  </si>
  <si>
    <t>PVL 30%</t>
  </si>
  <si>
    <t>https://todomusica.com.ar/productos-sin-categorias-de-netsuite/8147-amplif-p-guit-acust-deluxe-25w-8chor-eq-3bd-2-canale.html</t>
  </si>
  <si>
    <t>https://todomusica.com.ar/bajos-electricos/8203-anderson-jb-black.html</t>
  </si>
  <si>
    <t>https://todomusica.com.ar/bajos-electricos/8202-anderson-jb3ts.html</t>
  </si>
  <si>
    <t>https://todomusica.com.ar/amplficadores-de-guitarra/3176-g-10-and.html</t>
  </si>
  <si>
    <t>https://todomusica.com.ar/afinadores/8433-metronomo-afinador-croma.html</t>
  </si>
  <si>
    <t>https://todomusica.com.ar/varios/8435-metronomo.html</t>
  </si>
  <si>
    <t>https://todomusica.com.ar/afinadores/8434-afinador-cromatico-p-guitarra.html</t>
  </si>
  <si>
    <t>https://todomusica.com.ar/varios/8432-metronomo-mecanico-transparente.html</t>
  </si>
  <si>
    <t>http://www.todomusica.com.ar/procesadores-de-sonido/20-vo-4.html</t>
  </si>
  <si>
    <t>https://todomusica.com.ar/mixers-potenciadas/2519-mc82150-pc.html</t>
  </si>
  <si>
    <t>https://todomusica.com.ar/productos-sin-categorias-de-netsuite/1306-rla1265a.html</t>
  </si>
  <si>
    <t>https://todomusica.com.ar/productos-sin-categorias-de-netsuite/9784-sistema-de-sonido-2-bafles-15-1tw-consola-potenciada.html</t>
  </si>
  <si>
    <t>https://todomusica.com.ar/parlantes-de-instalacion/2743-rsx4078.html</t>
  </si>
  <si>
    <t>https://todomusica.com.ar/productos-sin-categorias-de-netsuite/1467-rsx5077.html</t>
  </si>
  <si>
    <t>https://todomusica.com.ar/productos-sin-categorias-de-netsuite/2568-rsx6575.html</t>
  </si>
  <si>
    <t>https://todomusica.com.ar/matrices/5731-404.html</t>
  </si>
  <si>
    <t>https://todomusica.com.ar/pianos-con-mueble/9329-ap270bk.html</t>
  </si>
  <si>
    <t>https://todomusica.com.ar/pianos-con-mueble/9330-ap270bn.html</t>
  </si>
  <si>
    <t>https://todomusica.com.ar/pianos-con-mueble/8321-ap470bk.html</t>
  </si>
  <si>
    <t>https://todomusica.com.ar/pianos-con-mueble/8322-ap470bn.html</t>
  </si>
  <si>
    <t>https://todomusica.com.ar/productos-sin-categorias-de-netsuite/1309-piano-dig-celviano-88t-acc-martillo-256p-250s-180r-fl-midi-c-muebl3pc-bk.html</t>
  </si>
  <si>
    <t>https://todomusica.com.ar/pianos-de-escenario/8890-cdp-s100bk.html</t>
  </si>
  <si>
    <t>https://todomusica.com.ar/pianos-de-escenario/9478-cdp-s150bk.html</t>
  </si>
  <si>
    <t>https://todomusica.com.ar/bafles-activos/10310-cs410.html</t>
  </si>
  <si>
    <t>https://todomusica.com.ar/bafles-activos/2636-cs65dk.html</t>
  </si>
  <si>
    <t>https://todomusica.com.ar/bafles-activos/1597-cs66.html</t>
  </si>
  <si>
    <t>https://todomusica.com.ar/teclados-sensitivos/7875-teclado-sensit-61t-t-piano-48-polif-400s100-rit.html</t>
  </si>
  <si>
    <t>https://todomusica.com.ar/teclados-sensitivos/10279-ct-s1bk.html</t>
  </si>
  <si>
    <t>https://todomusica.com.ar/teclados-sensitivos/10280-ct-s1rd.html</t>
  </si>
  <si>
    <t>https://todomusica.com.ar/teclados-sensitivos/10281-ct-s1we.html</t>
  </si>
  <si>
    <t>https://todomusica.com.ar/teclados-standard/9331-ct-s200bk.html</t>
  </si>
  <si>
    <t>https://todomusica.com.ar/teclados-standard/9332-ct-s200rd.html</t>
  </si>
  <si>
    <t>https://todomusica.com.ar/teclados-standard/9333-ct-s200we.html</t>
  </si>
  <si>
    <t>https://todomusica.com.ar/teclados-standard/9334-ct-s300.html</t>
  </si>
  <si>
    <t>https://todomusica.com.ar/teclados-sensitivos/10292-ct-s400.html</t>
  </si>
  <si>
    <t>https://todomusica.com.ar/sintetizadores/8323-ct-x3000.html</t>
  </si>
  <si>
    <t>https://todomusica.com.ar/sintetizadores/8397-ct-x5000.html</t>
  </si>
  <si>
    <t>https://todomusica.com.ar/teclados-sensitivos/8289-ct-x700.html</t>
  </si>
  <si>
    <t>https://todomusica.com.ar/teclados-sensitivos/8290-ct-x800.html</t>
  </si>
  <si>
    <t>https://todomusica.com.ar/pianos-hibridos/10293-gp-310bk.html</t>
  </si>
  <si>
    <t>https://todomusica.com.ar/pianos-hibridos/10284-gp-310we.html</t>
  </si>
  <si>
    <t>https://todomusica.com.ar/teclados-sensitivos/9335-lk-s250.html</t>
  </si>
  <si>
    <t>https://todomusica.com.ar/teclados-sensitivos/10283-lk-s450.html</t>
  </si>
  <si>
    <t>https://todomusica.com.ar/sintetizadores/6674-mz-x500.html</t>
  </si>
  <si>
    <t>https://todomusica.com.ar/pianos-de-escenario/9336-px-s1000bk.html</t>
  </si>
  <si>
    <t>https://todomusica.com.ar/pianos-de-escenario/9337-px-s1000rd.html</t>
  </si>
  <si>
    <t>https://todomusica.com.ar/pianos-de-escenario/9338-px-s1000we.html</t>
  </si>
  <si>
    <t>https://todomusica.com.ar/pianos-de-escenario/6690-px560mbe.html</t>
  </si>
  <si>
    <t>https://todomusica.com.ar/pianos-con-mueble/8324-px770bk.html</t>
  </si>
  <si>
    <t>https://todomusica.com.ar/pianos-con-mueble/8325-px770bn.html</t>
  </si>
  <si>
    <t>https://todomusica.com.ar/pianos-con-mueble/8326-px770we.html</t>
  </si>
  <si>
    <t>https://todomusica.com.ar/accesorios-de-pianos/7879-funda-reforpara-piano-linae-privia-con-bolsillos-colgar.html</t>
  </si>
  <si>
    <t>https://todomusica.com.ar/accesorios-de-pianos/7880-pedal-de-sustain-metalico-con-base-ant-desl-gom.html</t>
  </si>
  <si>
    <t>http://www.todomusica.com.ar/soportes/13320-404.html</t>
  </si>
  <si>
    <t>https://todomusica.com.ar/productos-sin-categorias-de-netsuite/10282-wu-bt10.html</t>
  </si>
  <si>
    <t>https://todomusica.com.ar/productos-sin-categorias-de-netsuite/6170-xw-dj1.html</t>
  </si>
  <si>
    <t>http://www.todomusica.com.ar/soportes/27019-201801-pop.html</t>
  </si>
  <si>
    <t>http://www.todomusica.com.ar/soportes/3652-8250121.html</t>
  </si>
  <si>
    <t>https://todomusica.com.ar/varios/3790-8250130.html</t>
  </si>
  <si>
    <t>https://todomusica.com.ar/varios/3792-8250131.html</t>
  </si>
  <si>
    <t>https://todomusica.com.ar/productos-sin-categorias-de-netsuite/9269-exhibidor3calculadoras.html</t>
  </si>
  <si>
    <t>https://todomusica.com.ar/cientificas/6836-fx-82laplus-pk.html</t>
  </si>
  <si>
    <t>https://todomusica.com.ar/productos-sin-categorias-de-netsuite/6214-hr-100tm-bk.html</t>
  </si>
  <si>
    <t>https://todomusica.com.ar/escritorio/8328-jw-200tw-bu.html</t>
  </si>
  <si>
    <t>https://todomusica.com.ar/portatiles/6274-sl-1000tw-pk.html</t>
  </si>
  <si>
    <t>https://todomusica.com.ar/portatiles/8335-sl-300nc-byw.html</t>
  </si>
  <si>
    <t>https://todomusica.com.ar/portatiles/6949-sl-760lc-gd.html</t>
  </si>
  <si>
    <t>https://todomusica.com.ar/productos-sin-categorias-de-netsuite/8887-vitrinacasiomostrador.html</t>
  </si>
  <si>
    <t>http://www.todomusica.com.ar/proyectores/2786-xj-a241.html</t>
  </si>
  <si>
    <t>https://todomusica.com.ar/proyectores-de-led/7646-proyector-de-led-slim-series-wxga-dlp-3000-ansi-lum-hdmi-g.html</t>
  </si>
  <si>
    <t>https://todomusica.com.ar/proyectores-de-led/9187-xj-f211wn.html</t>
  </si>
  <si>
    <t>http://www.todomusica.com.ar/proyectores/4335-xj-h1650.html</t>
  </si>
  <si>
    <t>https://todomusica.com.ar/productos-sin-categorias-de-netsuite/7976-proyector-led-pro-series-4k-dlp-5000-ansi-lum.html</t>
  </si>
  <si>
    <t>https://todomusica.com.ar/proyectores-de-led/9189-xj-s400un.html</t>
  </si>
  <si>
    <t>https://todomusica.com.ar/proyectores-de-led/9462-xj-s400wn.html</t>
  </si>
  <si>
    <t>https://todomusica.com.ar/proyectores-de-led/6107-xj-ut310wn.html</t>
  </si>
  <si>
    <t>https://todomusica.com.ar/productos-sin-categorias-de-netsuite/6108-xj-v1.html</t>
  </si>
  <si>
    <t>http://www.todomusica.com.ar/proyectores/23894-xj-v10x.html</t>
  </si>
  <si>
    <t>https://todomusica.com.ar/proyectores-de-led/9293-proyector-de-led-core-series-wxga-chip-dlp-3500-a-lum-co.html</t>
  </si>
  <si>
    <t>https://todomusica.com.ar/proyectores-de-led/7649-soporte-de-pared-para-ultra-short-throw-xj-ut310wn.html</t>
  </si>
  <si>
    <t>https://todomusica.com.ar/proyectores-de-led/7650-presentador-inalambrico-opcional-us.html</t>
  </si>
  <si>
    <t>https://todomusica.com.ar/accesorios-de-proyectores/9188-yw-41.html</t>
  </si>
  <si>
    <t>https://todomusica.com.ar/cellos/9477-hc-100.html</t>
  </si>
  <si>
    <t>https://todomusica.com.ar/violas/9476-hva-150-16.html</t>
  </si>
  <si>
    <t>https://todomusica.com.ar/violines/7104-hv-100.html</t>
  </si>
  <si>
    <t>https://todomusica.com.ar/violines/7105-hv-100-1-2.html</t>
  </si>
  <si>
    <t>https://todomusica.com.ar/violines/7106-hv-100-3-4.html</t>
  </si>
  <si>
    <t>https://todomusica.com.ar/violines/7107-hv-100bk.html</t>
  </si>
  <si>
    <t>https://todomusica.com.ar/violines/7108-hv-100bu.html</t>
  </si>
  <si>
    <t>https://todomusica.com.ar/violines/9474-hv-50.html</t>
  </si>
  <si>
    <t>https://todomusica.com.ar/accesorios-de-violin/2941-co-a4.html</t>
  </si>
  <si>
    <t>https://todomusica.com.ar/accesorios-de-violin/1782-co-10b-1-2-1-4.html</t>
  </si>
  <si>
    <t>https://todomusica.com.ar/accesorios-de-violin/2461-co-20c-4-4.html</t>
  </si>
  <si>
    <t>https://todomusica.com.ar/violines/2443-co-5v-1-16.html</t>
  </si>
  <si>
    <t>https://todomusica.com.ar/acordeones/8536-hc3048a-bk.html</t>
  </si>
  <si>
    <t>https://todomusica.com.ar/acordeones/8539-hc3048a-bl.html</t>
  </si>
  <si>
    <t>https://todomusica.com.ar/acordeones/8537-hc3048a-rd.html</t>
  </si>
  <si>
    <t>https://todomusica.com.ar/acordeones/8538-hc3048a-wh.html</t>
  </si>
  <si>
    <t>https://todomusica.com.ar/acordeones/10405-jh2006-bk.html</t>
  </si>
  <si>
    <t>https://todomusica.com.ar/acordeones/8794-jh2006-rd.html</t>
  </si>
  <si>
    <t>https://todomusica.com.ar/acordeones/10435-jh2008-bk.html</t>
  </si>
  <si>
    <t>https://todomusica.com.ar/acordeones/8796-jh2008-rd.html</t>
  </si>
  <si>
    <t>https://todomusica.com.ar/acordeones/10407-jh2011-bk.html</t>
  </si>
  <si>
    <t>https://todomusica.com.ar/acordeones/8792-jh2011-rd.html</t>
  </si>
  <si>
    <t>https://todomusica.com.ar/acordeones/10406-jh2014-bk.html</t>
  </si>
  <si>
    <t>https://todomusica.com.ar/acordeones/8791-jh2014-rd.html</t>
  </si>
  <si>
    <t>https://todomusica.com.ar/acordeones/10404-jh2017-bk.html</t>
  </si>
  <si>
    <t>https://todomusica.com.ar/acordeones/8795-jh2017-rd.html</t>
  </si>
  <si>
    <t>https://todomusica.com.ar/acordeones/8793-jh2021-rd.html</t>
  </si>
  <si>
    <t>https://todomusica.com.ar/acordeones/8540-nhc2108p-gc-bk.html</t>
  </si>
  <si>
    <t>https://todomusica.com.ar/acordeones/8543-nhc2108p-gc-bl.html</t>
  </si>
  <si>
    <t>https://todomusica.com.ar/acordeones/8541-nhc2108p-gc-rd.html</t>
  </si>
  <si>
    <t>https://todomusica.com.ar/acordeones/8542-nhc2108p-gc-wh.html</t>
  </si>
  <si>
    <t>https://todomusica.com.ar/acordeones/8544-nhc3112p-gcf-bk.html</t>
  </si>
  <si>
    <t>https://todomusica.com.ar/acordeones/8547-nhc3112p-gcf-bl.html</t>
  </si>
  <si>
    <t>https://todomusica.com.ar/acordeones/8545-nhc3112p-gcf-rd.html</t>
  </si>
  <si>
    <t>https://todomusica.com.ar/acordeones/8546-nhc3112p-gcf-wh.html</t>
  </si>
  <si>
    <t>https://todomusica.com.ar/acordeones/8550-whc104-bk.html</t>
  </si>
  <si>
    <t>https://todomusica.com.ar/acordeones/8549-whc104-bl.html</t>
  </si>
  <si>
    <t>https://todomusica.com.ar/acordeones/8551-whc104-gr.html</t>
  </si>
  <si>
    <t>http://www.todomusica.com.ar/de-viento/27674-whc104-pk.html</t>
  </si>
  <si>
    <t>https://todomusica.com.ar/acordeones/8553-whc104-pp.html</t>
  </si>
  <si>
    <t>https://todomusica.com.ar/acordeones/8548-whc104-rd.html</t>
  </si>
  <si>
    <t>https://todomusica.com.ar/acordeones/8552-whc104-sbl.html</t>
  </si>
  <si>
    <t>https://todomusica.com.ar/accesorios-de-violin/6493-ab-100-4-4.html</t>
  </si>
  <si>
    <t>https://todomusica.com.ar/accesorios-de-violin/6490-ab-100-1-2.html</t>
  </si>
  <si>
    <t>https://todomusica.com.ar/accesorios-de-violin/6491-ab-100-1-4.html</t>
  </si>
  <si>
    <t>https://todomusica.com.ar/accesorios-de-violin/6492-ab-100-3-4.html</t>
  </si>
  <si>
    <t>https://todomusica.com.ar/accesorios-de-violin/6494-ab-100b.html</t>
  </si>
  <si>
    <t>https://todomusica.com.ar/accesorios-de-violin/6495-ab-100bs.html</t>
  </si>
  <si>
    <t>https://todomusica.com.ar/accesorios-de-violin/6622-lb-20.html</t>
  </si>
  <si>
    <t>https://todomusica.com.ar/accesorios-de-violin/6623-lb-20c.html</t>
  </si>
  <si>
    <t>https://todomusica.com.ar/accesorios-de-violin/6624-lb-20v.html</t>
  </si>
  <si>
    <t>https://todomusica.com.ar/contrabajos/9479-sb-1-3-4.html</t>
  </si>
  <si>
    <t>https://todomusica.com.ar/contrabajos/6694-sb-2-3-4.html</t>
  </si>
  <si>
    <t>https://todomusica.com.ar/cellos/6695-sc-175-3-4.html</t>
  </si>
  <si>
    <t>https://todomusica.com.ar/cellos/6696-sc-175-4-4.html</t>
  </si>
  <si>
    <t>https://todomusica.com.ar/violas/9475-sva-100-16.html</t>
  </si>
  <si>
    <t>https://todomusica.com.ar/violines/9481-sv-1240.html</t>
  </si>
  <si>
    <t>https://todomusica.com.ar/violines/6707-sv-130-3-4.html</t>
  </si>
  <si>
    <t>https://todomusica.com.ar/violines/6708-sv-130-4-4.html</t>
  </si>
  <si>
    <t>https://todomusica.com.ar/violines/6709-sv-175-4-4.html</t>
  </si>
  <si>
    <t>https://todomusica.com.ar/violines/8873-sv-50.html</t>
  </si>
  <si>
    <t>https://todomusica.com.ar/violines/6710-sv-588.html</t>
  </si>
  <si>
    <t>https://todomusica.com.ar/violines/6711-sv-75-3-4.html</t>
  </si>
  <si>
    <t>https://todomusica.com.ar/violines/6712-sv-75-4-4.html</t>
  </si>
  <si>
    <t>https://todomusica.com.ar/violines/9480-sv-800.html</t>
  </si>
  <si>
    <t>https://todomusica.com.ar/accesorios-de-violin/6746-vp-08.html</t>
  </si>
  <si>
    <t>https://todomusica.com.ar/varios/6747-vp-140.html</t>
  </si>
  <si>
    <t>https://todomusica.com.ar/accesorios-de-violin/6748-vp-202.html</t>
  </si>
  <si>
    <t>https://todomusica.com.ar/soportes/6749-vp-70k.html</t>
  </si>
  <si>
    <t>https://todomusica.com.ar/soportes/6750-vp-70w.html</t>
  </si>
  <si>
    <t>https://todomusica.com.ar/potencias-de-instalacion/587-cdi4000.html</t>
  </si>
  <si>
    <t>https://todomusica.com.ar/potencias-de-instalacion/589-cts1200.html</t>
  </si>
  <si>
    <t>https://todomusica.com.ar/potencias-de-instalacion/590-cts8200a.html</t>
  </si>
  <si>
    <t>http://www.todomusica.com.ar/consolas-mixers-y-potencias/15918-ct4150a.html</t>
  </si>
  <si>
    <t>https://todomusica.com.ar/potencias-de-instalacion/6019-gdci2x600.html</t>
  </si>
  <si>
    <t>https://todomusica.com.ar/potencias-de-instalacion/9670-potencia-p-instalacion-4x1250w-2-4-8-ohms-70-100v.html</t>
  </si>
  <si>
    <t>https://todomusica.com.ar/potencias-de-instalacion/4638-404.html</t>
  </si>
  <si>
    <t>https://todomusica.com.ar/potencias-de-instalacion/4639-404.html</t>
  </si>
  <si>
    <t>https://todomusica.com.ar/potencias-digitales/9280-12000w-amp-w-omnidrive-hd-processing.html</t>
  </si>
  <si>
    <t>https://todomusica.com.ar/potencias-de-instalacion/4634-404.html</t>
  </si>
  <si>
    <t>https://todomusica.com.ar/mixers-de-instalacion/4635-404.html</t>
  </si>
  <si>
    <t>https://todomusica.com.ar/mixers-de-instalacion/4636-404.html</t>
  </si>
  <si>
    <t>https://todomusica.com.ar/potencias-digitales/6841-g4x3500hds.html</t>
  </si>
  <si>
    <t>https://todomusica.com.ar/productos-sin-categorias-de-netsuite/6849-it4x3500hds-u-us.html</t>
  </si>
  <si>
    <t>https://todomusica.com.ar/potencias-digitales/6850-it5000hd.html</t>
  </si>
  <si>
    <t>https://todomusica.com.ar/potencias-digitales/6851-it9000hd.html</t>
  </si>
  <si>
    <t>https://todomusica.com.ar/potencias-digitales/6629-ma12000i.html</t>
  </si>
  <si>
    <t>https://todomusica.com.ar/potencias-digitales/6861-ma12000idp.html</t>
  </si>
  <si>
    <t>https://todomusica.com.ar/potencias-digitales/6630-ma5000i.html</t>
  </si>
  <si>
    <t>https://todomusica.com.ar/potencias-digitales/6862-ma9000idp.html</t>
  </si>
  <si>
    <t>https://todomusica.com.ar/rackeras/6960-vrack.html</t>
  </si>
  <si>
    <t>https://todomusica.com.ar/potencias-analogicas/2189-xli2500.html</t>
  </si>
  <si>
    <t>https://todomusica.com.ar/mixers-de-instalacion/3490-1160ma.html</t>
  </si>
  <si>
    <t>https://todomusica.com.ar/mixers-de-instalacion/3492-280ma.html</t>
  </si>
  <si>
    <t>https://todomusica.com.ar/encordados/8367-a310-1-2m.html</t>
  </si>
  <si>
    <t>https://todomusica.com.ar/encordados/10383-a310-3-4m.html</t>
  </si>
  <si>
    <t>https://todomusica.com.ar/productos-sin-categorias-de-netsuite/8368-a310-4-4m.html</t>
  </si>
  <si>
    <t>https://todomusica.com.ar/encordados/1025-dz310a4-4l.html</t>
  </si>
  <si>
    <t>https://todomusica.com.ar/productos-sin-categorias-de-netsuite/3560-dz310a4-4m.html</t>
  </si>
  <si>
    <t>https://todomusica.com.ar/encordados/1042-dz310s4-4h.html</t>
  </si>
  <si>
    <t>https://todomusica.com.ar/encordados/1403-dz310s4-4l.html</t>
  </si>
  <si>
    <t>https://todomusica.com.ar/encordados/846-dz310s4-4m.html</t>
  </si>
  <si>
    <t>https://todomusica.com.ar/encordados/4685-404.html</t>
  </si>
  <si>
    <t>https://todomusica.com.ar/encordados/3561-dz410mm.html</t>
  </si>
  <si>
    <t>https://todomusica.com.ar/encordados/8376-dz610-3-4m.html</t>
  </si>
  <si>
    <t>https://todomusica.com.ar/encordados/9194-d310-4-4m.html</t>
  </si>
  <si>
    <t>https://todomusica.com.ar/encordados/4696-404.html</t>
  </si>
  <si>
    <t>https://todomusica.com.ar/encordados/4697-404.html</t>
  </si>
  <si>
    <t>https://todomusica.com.ar/encordados/1824-h3101-2m.html</t>
  </si>
  <si>
    <t>https://todomusica.com.ar/encordados/4694-404.html</t>
  </si>
  <si>
    <t>https://todomusica.com.ar/encordados/2387-h3103-4m.html</t>
  </si>
  <si>
    <t>https://todomusica.com.ar/productos-sin-categorias-de-netsuite/3567-h3104-4m.html</t>
  </si>
  <si>
    <t>https://todomusica.com.ar/productos-sin-categorias-de-netsuite/8377-h311-4-4m.html</t>
  </si>
  <si>
    <t>https://todomusica.com.ar/cuerdas-sueltas/8378-h312-4-4m.html</t>
  </si>
  <si>
    <t>https://todomusica.com.ar/productos-sin-categorias-de-netsuite/4695-404.html</t>
  </si>
  <si>
    <t>https://todomusica.com.ar/productos-sin-categorias-de-netsuite/2369-h410lm.html</t>
  </si>
  <si>
    <t>https://todomusica.com.ar/encordados/2354-h410mm.html</t>
  </si>
  <si>
    <t>https://todomusica.com.ar/cuerdas-sueltas/8379-h412-mm.html</t>
  </si>
  <si>
    <t>https://todomusica.com.ar/encordados/3568-h5104-4m.html</t>
  </si>
  <si>
    <t>https://todomusica.com.ar/encordados/3569-h6103-4m.html</t>
  </si>
  <si>
    <t>https://todomusica.com.ar/encordados/2238-j10101-2m.html</t>
  </si>
  <si>
    <t>https://todomusica.com.ar/encordados/4698-404.html</t>
  </si>
  <si>
    <t>https://todomusica.com.ar/encordados/2577-j10103-4m.html</t>
  </si>
  <si>
    <t>https://todomusica.com.ar/productos-sin-categorias-de-netsuite/3570-j10104-4m.html</t>
  </si>
  <si>
    <t>http://www.todomusica.com.ar/cuerdas-y-encordados/9706-404.html</t>
  </si>
  <si>
    <t>https://todomusica.com.ar/productos-sin-categorias-de-netsuite/3571-j10114-4m.html</t>
  </si>
  <si>
    <t>https://todomusica.com.ar/cuerdas-sueltas/3572-j10124-4m.html</t>
  </si>
  <si>
    <t>https://todomusica.com.ar/productos-sin-categorias-de-netsuite/2057-j5601w4-4h.html</t>
  </si>
  <si>
    <t>https://todomusica.com.ar/cuerdas-sueltas/2718-j56014-4m.html</t>
  </si>
  <si>
    <t>https://todomusica.com.ar/cuerdas-sueltas/1704-j56024-4m.html</t>
  </si>
  <si>
    <t>https://todomusica.com.ar/productos-sin-categorias-de-netsuite/8380-j5603-4-4m.html</t>
  </si>
  <si>
    <t>https://todomusica.com.ar/cuerdas-sueltas/8381-j5604-4-4m.html</t>
  </si>
  <si>
    <t>https://todomusica.com.ar/encordados/1971-j561-2m.html</t>
  </si>
  <si>
    <t>https://todomusica.com.ar/encordados/4699-404.html</t>
  </si>
  <si>
    <t>https://todomusica.com.ar/productos-sin-categorias-de-netsuite/3167-j564-4m.html</t>
  </si>
  <si>
    <t>https://todomusica.com.ar/encordados/29-j58lm.html</t>
  </si>
  <si>
    <t>https://todomusica.com.ar/encordados/1468-j58mm.html</t>
  </si>
  <si>
    <t>https://todomusica.com.ar/encordados/2058-j591-2m.html</t>
  </si>
  <si>
    <t>https://todomusica.com.ar/encordados/2059-j593-4m.html</t>
  </si>
  <si>
    <t>https://todomusica.com.ar/encordados/2281-j594-4m.html</t>
  </si>
  <si>
    <t>https://todomusica.com.ar/productos-sin-categorias-de-netsuite/3573-j6103-4m.html</t>
  </si>
  <si>
    <t>https://todomusica.com.ar/productos-sin-categorias-de-netsuite/1663-j8101-2m.html</t>
  </si>
  <si>
    <t>https://todomusica.com.ar/encordados/4700-404.html</t>
  </si>
  <si>
    <t>https://todomusica.com.ar/encordados/1177-j8103-4m.html</t>
  </si>
  <si>
    <t>https://todomusica.com.ar/productos-sin-categorias-de-netsuite/4701-404.html</t>
  </si>
  <si>
    <t>https://todomusica.com.ar/productos-sin-categorias-de-netsuite/3574-j8104-4l.html</t>
  </si>
  <si>
    <t>https://todomusica.com.ar/productos-sin-categorias-de-netsuite/176-j8104-4m.html</t>
  </si>
  <si>
    <t>https://todomusica.com.ar/cuerdas-sueltas/8382-j811-1-2m.html</t>
  </si>
  <si>
    <t>https://todomusica.com.ar/cuerdas-sueltas/8383-j811-3-4m.html</t>
  </si>
  <si>
    <t>https://todomusica.com.ar/productos-sin-categorias-de-netsuite/8384-j811-4-4l.html</t>
  </si>
  <si>
    <t>https://todomusica.com.ar/productos-sin-categorias-de-netsuite/3575-j8114-4m.html</t>
  </si>
  <si>
    <t>https://todomusica.com.ar/cuerdas-sueltas/8385-j812-3-4m.html</t>
  </si>
  <si>
    <t>https://todomusica.com.ar/productos-sin-categorias-de-netsuite/4702-404.html</t>
  </si>
  <si>
    <t>https://todomusica.com.ar/productos-sin-categorias-de-netsuite/1859-j8134-4m.html</t>
  </si>
  <si>
    <t>https://todomusica.com.ar/productos-sin-categorias-de-netsuite/1860-j8144-4m.html</t>
  </si>
  <si>
    <t>https://todomusica.com.ar/encordados/3576-j910lm.html</t>
  </si>
  <si>
    <t>https://todomusica.com.ar/encordados/1404-j910mm.html</t>
  </si>
  <si>
    <t>https://todomusica.com.ar/encordados/9788-encordado-p-viola-prelude-escala-corta-13-14-t-medi.html</t>
  </si>
  <si>
    <t>https://todomusica.com.ar/productos-sin-categorias-de-netsuite/4703-404.html</t>
  </si>
  <si>
    <t>https://todomusica.com.ar/productos-sin-categorias-de-netsuite/4704-404.html</t>
  </si>
  <si>
    <t>https://todomusica.com.ar/cuerdas-sueltas/4705-404.html</t>
  </si>
  <si>
    <t>https://todomusica.com.ar/cuerdas-sueltas/4706-404.html</t>
  </si>
  <si>
    <t>https://todomusica.com.ar/accesorios-de-violin/4708-404.html</t>
  </si>
  <si>
    <t>https://todomusica.com.ar/productos-sin-categorias-de-netsuite/3577-kacr7.html</t>
  </si>
  <si>
    <t>https://todomusica.com.ar/encordados/4707-404.html</t>
  </si>
  <si>
    <t>https://todomusica.com.ar/encordados/8388-ka410-lm.html</t>
  </si>
  <si>
    <t>https://todomusica.com.ar/accesorios-de-violin/2969-krdd.html</t>
  </si>
  <si>
    <t>https://todomusica.com.ar/accesorios-de-violin/3578-krdl.html</t>
  </si>
  <si>
    <t>https://todomusica.com.ar/productos-sin-categorias-de-netsuite/8389-ks311w-4-4m.html</t>
  </si>
  <si>
    <t>https://todomusica.com.ar/encordados/2462-ks5104-4m.html</t>
  </si>
  <si>
    <t>https://todomusica.com.ar/encordados/8386-k410-mm.html</t>
  </si>
  <si>
    <t>https://todomusica.com.ar/encordados/4709-404.html</t>
  </si>
  <si>
    <t>https://todomusica.com.ar/encordados/8390-kv410-lm.html</t>
  </si>
  <si>
    <t>http://www.todomusica.com.ar/cuerdas-y-encordados/6226-k311gb4-4m.html</t>
  </si>
  <si>
    <t>http://www.todomusica.com.ar/cuerdas-y-encordados/9718-404.html</t>
  </si>
  <si>
    <t>https://todomusica.com.ar/cuerdas-sueltas/2474-k420b-3.html</t>
  </si>
  <si>
    <t>https://todomusica.com.ar/cuerdas-sueltas/8387-k420l-3.html</t>
  </si>
  <si>
    <t>https://todomusica.com.ar/accesorios-de-violin/3580-vr200.html</t>
  </si>
  <si>
    <t>https://todomusica.com.ar/productos-sin-categorias-de-netsuite/3001-vr300.html</t>
  </si>
  <si>
    <t>https://todomusica.com.ar/varios/1947-dp0002.html</t>
  </si>
  <si>
    <t>https://todomusica.com.ar/varios/4234-404.html</t>
  </si>
  <si>
    <t>https://todomusica.com.ar/productos-sin-categorias-de-netsuite/5819-404.html</t>
  </si>
  <si>
    <t>https://todomusica.com.ar/productos-sin-categorias-de-netsuite/7465-10-crcbrkr-latching-inst-ra.html</t>
  </si>
  <si>
    <t>https://todomusica.com.ar/cables-plug/7466-20-crcbrkr-latching-inst-ra.html</t>
  </si>
  <si>
    <t>https://todomusica.com.ar/productos-sin-categorias-de-netsuite/7461-10-crcbrkr-latching-inst-cbl.html</t>
  </si>
  <si>
    <t>https://todomusica.com.ar/cables-plug/7462-15-crcbrkr-latching-inst-cbl.html</t>
  </si>
  <si>
    <t>https://todomusica.com.ar/cables-plug/7463-20-crcbrkr-latching-inst-cbl.html</t>
  </si>
  <si>
    <t>https://todomusica.com.ar/cables-plug/7464-30-crcbrkr-latching-inst-cbl.html</t>
  </si>
  <si>
    <t>https://todomusica.com.ar/cables-plug/4581-404.html</t>
  </si>
  <si>
    <t>https://todomusica.com.ar/cables-plug/2385-pw-ag-10.html</t>
  </si>
  <si>
    <t>https://todomusica.com.ar/cables-plug/2084-pw-ag-20.html</t>
  </si>
  <si>
    <t>https://todomusica.com.ar/varios/7916-planet-waves-cinchfit-acoustic-jack-lock.html</t>
  </si>
  <si>
    <t>https://todomusica.com.ar/productos-sin-categorias-de-netsuite/6148-pw-amsgra-15.html</t>
  </si>
  <si>
    <t>https://todomusica.com.ar/cables-plug/6149-pw-amsgrr-15.html</t>
  </si>
  <si>
    <t>https://todomusica.com.ar/productos-sin-categorias-de-netsuite/3086-pw-amsg-10.html</t>
  </si>
  <si>
    <t>https://todomusica.com.ar/cables-plug/2866-pw-amsg-20.html</t>
  </si>
  <si>
    <t>https://todomusica.com.ar/cables-plug/6150-pw-amsk-10.html</t>
  </si>
  <si>
    <t>https://todomusica.com.ar/cables-plug/6151-pw-amsk-20.html</t>
  </si>
  <si>
    <t>https://todomusica.com.ar/productos-sin-categorias-de-netsuite/9381-pw-bg-10bk.html</t>
  </si>
  <si>
    <t>https://todomusica.com.ar/productos-sin-categorias-de-netsuite/9382-pw-bg-10tw.html</t>
  </si>
  <si>
    <t>https://todomusica.com.ar/cables-plug/9384-pw-bg-20bk.html</t>
  </si>
  <si>
    <t>https://todomusica.com.ar/cables-plug/9383-pw-bg-20tw.html</t>
  </si>
  <si>
    <t>https://todomusica.com.ar/productos-sin-categorias-de-netsuite/2819-pwcbs-sl.html</t>
  </si>
  <si>
    <t>https://todomusica.com.ar/productos-sin-categorias-de-netsuite/3081-pwcbs-sm.html</t>
  </si>
  <si>
    <t>https://todomusica.com.ar/productos-sin-categorias-de-netsuite/2703-pwcbs-ss.html</t>
  </si>
  <si>
    <t>https://todomusica.com.ar/varios/2857-pw-cct.html</t>
  </si>
  <si>
    <t>https://todomusica.com.ar/productos-sin-categorias-de-netsuite/6153-pw-cgtra-10.html</t>
  </si>
  <si>
    <t>https://todomusica.com.ar/cables-plug/6154-pw-cgtra-20.html</t>
  </si>
  <si>
    <t>https://todomusica.com.ar/cables-plug/842-pw-cgt-10.html</t>
  </si>
  <si>
    <t>https://todomusica.com.ar/productos-sin-categorias-de-netsuite/448-pw-cgt-20.html</t>
  </si>
  <si>
    <t>https://todomusica.com.ar/productos-sin-categorias-de-netsuite/8099-10-cls-xlr-ml-to-xlr-fm.html</t>
  </si>
  <si>
    <t>https://todomusica.com.ar/cables-xlr/2501-pw-cmic-25.html</t>
  </si>
  <si>
    <t>https://todomusica.com.ar/capodastros/2886-pw-cp-02.html</t>
  </si>
  <si>
    <t>https://todomusica.com.ar/productos-sin-categorias-de-netsuite/7469-ns-capo-metallic-grey.html</t>
  </si>
  <si>
    <t>https://todomusica.com.ar/productos-sin-categorias-de-netsuite/4238-404.html</t>
  </si>
  <si>
    <t>https://todomusica.com.ar/capodastros/3186-pw-cp-07.html</t>
  </si>
  <si>
    <t>https://todomusica.com.ar/productos-sin-categorias-de-netsuite/2858-pw-cp-09.html</t>
  </si>
  <si>
    <t>https://todomusica.com.ar/capodastros/2231-pw-cp-09s.html</t>
  </si>
  <si>
    <t>https://todomusica.com.ar/capodastros/2959-pw-cp-10.html</t>
  </si>
  <si>
    <t>https://todomusica.com.ar/productos-sin-categorias-de-netsuite/7471-artist-capo-metallic-grey.html</t>
  </si>
  <si>
    <t>https://todomusica.com.ar/capodastros/7472-artist-capo-silver-finish.html</t>
  </si>
  <si>
    <t>https://todomusica.com.ar/productos-sin-categorias-de-netsuite/6155-pw-cp-12.html</t>
  </si>
  <si>
    <t>https://todomusica.com.ar/productos-sin-categorias-de-netsuite/6156-pw-cp-13.html</t>
  </si>
  <si>
    <t>https://todomusica.com.ar/capodastros/6157-pw-cp-14.html</t>
  </si>
  <si>
    <t>https://todomusica.com.ar/productos-sin-categorias-de-netsuite/8583-pw-cp-16.html</t>
  </si>
  <si>
    <t>https://todomusica.com.ar/afinadores/2606-pw-ct-05.html</t>
  </si>
  <si>
    <t>https://todomusica.com.ar/afinadores/2919-pw-ct-06.html</t>
  </si>
  <si>
    <t>https://todomusica.com.ar/afinadores/2615-pw-ct-08.html</t>
  </si>
  <si>
    <t>https://todomusica.com.ar/productos-sin-categorias-de-netsuite/2829-pw-ct-09.html</t>
  </si>
  <si>
    <t>https://todomusica.com.ar/afinadores/2853-pw-ct-12.html</t>
  </si>
  <si>
    <t>http://www.todomusica.com.ar/afinadores-y-metronomos/5113-pw-ct-12.html</t>
  </si>
  <si>
    <t>https://todomusica.com.ar/afinadores/4253-404.html</t>
  </si>
  <si>
    <t>https://todomusica.com.ar/afinadores/4254-404.html</t>
  </si>
  <si>
    <t>https://todomusica.com.ar/afinadores/8581-pw-ct-15.html</t>
  </si>
  <si>
    <t>http://www.todomusica.com.ar/afinadores-y-metronomos/25631-afinador-de-pinza-eclipse-por-unidad.html</t>
  </si>
  <si>
    <t>https://todomusica.com.ar/afinadores/7467-eclipse-tuner-assorted-cl-10-pk.html</t>
  </si>
  <si>
    <t>https://todomusica.com.ar/afinadores/8582-pw-ct-21.html</t>
  </si>
  <si>
    <t>https://todomusica.com.ar/correas/9195-pw-dlc-01.html</t>
  </si>
  <si>
    <t>https://todomusica.com.ar/productos-sin-categorias-de-netsuite/1261-pw-ect-10.html</t>
  </si>
  <si>
    <t>https://todomusica.com.ar/productos-sin-categorias-de-netsuite/3165-pwep1.html</t>
  </si>
  <si>
    <t>https://todomusica.com.ar/productos-sin-categorias-de-netsuite/2109-pwep102.html</t>
  </si>
  <si>
    <t>https://todomusica.com.ar/productos-sin-categorias-de-netsuite/1700-pwep202.html</t>
  </si>
  <si>
    <t>https://todomusica.com.ar/productos-sin-categorias-de-netsuite/6687-pwep3.html</t>
  </si>
  <si>
    <t>https://todomusica.com.ar/cables-xlr/6158-pw-gmms-05.html</t>
  </si>
  <si>
    <t>https://todomusica.com.ar/varios/3188-pwgs-dsm.html</t>
  </si>
  <si>
    <t>https://todomusica.com.ar/productos-sin-categorias-de-netsuite/3392-pwgs-sl.html</t>
  </si>
  <si>
    <t>https://todomusica.com.ar/varios/1712-pwgs-sm.html</t>
  </si>
  <si>
    <t>https://todomusica.com.ar/productos-sin-categorias-de-netsuite/2208-pwgs-ss.html</t>
  </si>
  <si>
    <t>https://todomusica.com.ar/productos-sin-categorias-de-netsuite/2274-pw-g-10.html</t>
  </si>
  <si>
    <t>https://todomusica.com.ar/cables-plug/2709-pw-g-15.html</t>
  </si>
  <si>
    <t>https://todomusica.com.ar/cables-plug/2163-pw-g-20.html</t>
  </si>
  <si>
    <t>https://todomusica.com.ar/varios/4239-404.html</t>
  </si>
  <si>
    <t>https://todomusica.com.ar/cables-varios/6159-pw-ins-05.html</t>
  </si>
  <si>
    <t>https://todomusica.com.ar/cables-varios/6160-pw-ins-20.html</t>
  </si>
  <si>
    <t>https://todomusica.com.ar/productos-sin-categorias-de-netsuite/6161-pw-mc-03.html</t>
  </si>
  <si>
    <t>https://todomusica.com.ar/productos-sin-categorias-de-netsuite/6162-pw-md-05.html</t>
  </si>
  <si>
    <t>https://todomusica.com.ar/productos-sin-categorias-de-netsuite/6163-pw-md-10.html</t>
  </si>
  <si>
    <t>https://todomusica.com.ar/cables-varios/4585-404.html</t>
  </si>
  <si>
    <t>https://todomusica.com.ar/productos-sin-categorias-de-netsuite/8586-pw-mgpkit-10.html</t>
  </si>
  <si>
    <t>https://todomusica.com.ar/productos-sin-categorias-de-netsuite/3541-pw-mp-05.html</t>
  </si>
  <si>
    <t>https://todomusica.com.ar/cables-xlr/2773-pw-m-25.html</t>
  </si>
  <si>
    <t>https://todomusica.com.ar/productos-sin-categorias-de-netsuite/8100-pick-holder.html</t>
  </si>
  <si>
    <t>https://todomusica.com.ar/adaptadores/6164-pw-p047b.html</t>
  </si>
  <si>
    <t>https://todomusica.com.ar/adaptadores/2320-pw-p047cc.html</t>
  </si>
  <si>
    <t>https://todomusica.com.ar/productos-sin-categorias-de-netsuite/8585-pw-shg-01.html</t>
  </si>
  <si>
    <t>https://todomusica.com.ar/productos-sin-categorias-de-netsuite/3393-pw-sh-01.html</t>
  </si>
  <si>
    <t>https://todomusica.com.ar/productos-sin-categorias-de-netsuite/3145-pwspl200.html</t>
  </si>
  <si>
    <t>https://todomusica.com.ar/productos-sin-categorias-de-netsuite/4677-404.html</t>
  </si>
  <si>
    <t>https://todomusica.com.ar/productos-sin-categorias-de-netsuite/4678-404.html</t>
  </si>
  <si>
    <t>https://todomusica.com.ar/correas/450-pws102.html</t>
  </si>
  <si>
    <t>https://todomusica.com.ar/productos-sin-categorias-de-netsuite/4679-404.html</t>
  </si>
  <si>
    <t>https://todomusica.com.ar/varios/2779-pwtf-a.html</t>
  </si>
  <si>
    <t>https://todomusica.com.ar/productos-sin-categorias-de-netsuite/6165-pw-ttpw-01.html</t>
  </si>
  <si>
    <t>https://todomusica.com.ar/varios/3394-pw-vg-01.html</t>
  </si>
  <si>
    <t>https://todomusica.com.ar/productos-sin-categorias-de-netsuite/7480-beatles-pick-tin-logo.html</t>
  </si>
  <si>
    <t>https://todomusica.com.ar/productos-sin-categorias-de-netsuite/7481-beatles-pick-tin-stripes.html</t>
  </si>
  <si>
    <t>https://todomusica.com.ar/productos-sin-categorias-de-netsuite/7482-beatles-pick-tin-stg-peppers.html</t>
  </si>
  <si>
    <t>https://todomusica.com.ar/productos-sin-categorias-de-netsuite/5766-404.html</t>
  </si>
  <si>
    <t>https://todomusica.com.ar/puas/7484-10-beatles-pick-meet-the-heavy.html</t>
  </si>
  <si>
    <t>https://todomusica.com.ar/productos-sin-categorias-de-netsuite/3308-1csh4-100.html</t>
  </si>
  <si>
    <t>https://todomusica.com.ar/productos-sin-categorias-de-netsuite/7485-10-beatles-pick-revolver-thin.html</t>
  </si>
  <si>
    <t>https://todomusica.com.ar/productos-sin-categorias-de-netsuite/7486-10-beatles-pick-albums-thin.html</t>
  </si>
  <si>
    <t>https://todomusica.com.ar/productos-sin-categorias-de-netsuite/3260-1cwh2-10js.html</t>
  </si>
  <si>
    <t>https://todomusica.com.ar/puas/7487-10-beatles-pick-revolver-med.html</t>
  </si>
  <si>
    <t>https://todomusica.com.ar/puas/7488-10-beatles-pick-albums-med.html</t>
  </si>
  <si>
    <t>https://todomusica.com.ar/puas/7489-10-beatles-pick-revolver-heavy.html</t>
  </si>
  <si>
    <t>https://todomusica.com.ar/puas/7490-10-beatles-pick-albums-heavy.html</t>
  </si>
  <si>
    <t>https://todomusica.com.ar/productos-sin-categorias-de-netsuite/3263-1cwp4-100.html</t>
  </si>
  <si>
    <t>https://todomusica.com.ar/correas/7400-20-nyxl-eco-leather-gtr-st.html</t>
  </si>
  <si>
    <t>https://todomusica.com.ar/correas/4672-404.html</t>
  </si>
  <si>
    <t>https://todomusica.com.ar/correas/7477-25-beatles-revolver.html</t>
  </si>
  <si>
    <t>https://todomusica.com.ar/correas/7478-25-beatles-sgt-pepper.html</t>
  </si>
  <si>
    <t>https://todomusica.com.ar/correas/7479-25-beatles-yellow-submarine.html</t>
  </si>
  <si>
    <t>https://todomusica.com.ar/correas/2996-50a10.html</t>
  </si>
  <si>
    <t>https://todomusica.com.ar/correas/8584-50bal00.html</t>
  </si>
  <si>
    <t>https://todomusica.com.ar/correas/7473-50mm-beatles-classic-logo.html</t>
  </si>
  <si>
    <t>https://todomusica.com.ar/correas/7474-50mm-beatles-beatlemania.html</t>
  </si>
  <si>
    <t>https://todomusica.com.ar/productos-sin-categorias-de-netsuite/6120-50plc01.html</t>
  </si>
  <si>
    <t>https://todomusica.com.ar/correas/6121-50plc02.html</t>
  </si>
  <si>
    <t>https://todomusica.com.ar/correas/6122-50plf03.html</t>
  </si>
  <si>
    <t>https://todomusica.com.ar/productos-sin-categorias-de-netsuite/6123-50plf06.html</t>
  </si>
  <si>
    <t>http://www.todomusica.com.ar/soportes/24430-empty-spring-bass-display.html</t>
  </si>
  <si>
    <t>https://todomusica.com.ar/productos-sin-categorias-de-netsuite/350-ecb80.html</t>
  </si>
  <si>
    <t>https://todomusica.com.ar/encordados/3029-ecb80sl.html</t>
  </si>
  <si>
    <t>https://todomusica.com.ar/productos-sin-categorias-de-netsuite/3562-ecb81.html</t>
  </si>
  <si>
    <t>https://todomusica.com.ar/encordados/1176-ecb81s.html</t>
  </si>
  <si>
    <t>https://todomusica.com.ar/productos-sin-categorias-de-netsuite/1023-ecg23.html</t>
  </si>
  <si>
    <t>https://todomusica.com.ar/productos-sin-categorias-de-netsuite/3563-ecg24.html</t>
  </si>
  <si>
    <t>https://todomusica.com.ar/productos-sin-categorias-de-netsuite/351-ecg25.html</t>
  </si>
  <si>
    <t>https://todomusica.com.ar/productos-sin-categorias-de-netsuite/744-ecg26.html</t>
  </si>
  <si>
    <t>https://todomusica.com.ar/encordados/3225-ej10.html</t>
  </si>
  <si>
    <t>https://todomusica.com.ar/productos-sin-categorias-de-netsuite/3112-ej15.html</t>
  </si>
  <si>
    <t>https://todomusica.com.ar/productos-sin-categorias-de-netsuite/4687-404.html</t>
  </si>
  <si>
    <t>https://todomusica.com.ar/productos-sin-categorias-de-netsuite/4688-404.html</t>
  </si>
  <si>
    <t>http://www.todomusica.com.ar/cuerdas-y-encordados/6210-ej16-3dp.html</t>
  </si>
  <si>
    <t>https://todomusica.com.ar/encordados/1143-ej21.html</t>
  </si>
  <si>
    <t>https://todomusica.com.ar/encordados/3232-ej26-3d.html</t>
  </si>
  <si>
    <t>http://www.todomusica.com.ar/cuerdas-y-encordados/9674-404.html</t>
  </si>
  <si>
    <t>https://todomusica.com.ar/productos-sin-categorias-de-netsuite/1512-ej26-3dp.html</t>
  </si>
  <si>
    <t>https://todomusica.com.ar/productos-sin-categorias-de-netsuite/3564-ej27h.html</t>
  </si>
  <si>
    <t>https://todomusica.com.ar/encordados/3269-ej27n.html</t>
  </si>
  <si>
    <t>http://www.todomusica.com.ar/alta-de-nuevos-productos-desde-netsuit/35702-ej27n-ej45tt.html</t>
  </si>
  <si>
    <t>https://todomusica.com.ar/productos-sin-categorias-de-netsuite/3122-ej29.html</t>
  </si>
  <si>
    <t>https://todomusica.com.ar/encordados/3181-ej30.html</t>
  </si>
  <si>
    <t>https://todomusica.com.ar/encordados/3164-ej36.html</t>
  </si>
  <si>
    <t>https://todomusica.com.ar/productos-sin-categorias-de-netsuite/6132-ej38.html</t>
  </si>
  <si>
    <t>https://todomusica.com.ar/productos-sin-categorias-de-netsuite/6540-ej43.html</t>
  </si>
  <si>
    <t>https://todomusica.com.ar/productos-sin-categorias-de-netsuite/3121-ej44.html</t>
  </si>
  <si>
    <t>http://www.todomusica.com.ar/cuerdas-y-encordados/21158-ej44-bp.html</t>
  </si>
  <si>
    <t>https://todomusica.com.ar/productos-sin-categorias-de-netsuite/3305-ej45.html</t>
  </si>
  <si>
    <t>http://www.todomusica.com.ar/cuerdas-y-encordados/21159-ej45-bp.html</t>
  </si>
  <si>
    <t>https://todomusica.com.ar/productos-sin-categorias-de-netsuite/6541-ej45c.html</t>
  </si>
  <si>
    <t>https://todomusica.com.ar/productos-sin-categorias-de-netsuite/6542-ej45ff.html</t>
  </si>
  <si>
    <t>https://todomusica.com.ar/productos-sin-categorias-de-netsuite/6543-ej45tt.html</t>
  </si>
  <si>
    <t>https://todomusica.com.ar/productos-sin-categorias-de-netsuite/3241-ej46.html</t>
  </si>
  <si>
    <t>http://www.todomusica.com.ar/cuerdas-y-encordados/21160-ej46-bp.html</t>
  </si>
  <si>
    <t>https://todomusica.com.ar/productos-sin-categorias-de-netsuite/6544-ej46c.html</t>
  </si>
  <si>
    <t>https://todomusica.com.ar/productos-sin-categorias-de-netsuite/6545-ej46ff.html</t>
  </si>
  <si>
    <t>https://todomusica.com.ar/productos-sin-categorias-de-netsuite/6546-ej46tt.html</t>
  </si>
  <si>
    <t>http://www.todomusica.com.ar/cuerdas-y-encordados/6212-ej47b.html</t>
  </si>
  <si>
    <t>https://todomusica.com.ar/productos-sin-categorias-de-netsuite/1783-enr70.html</t>
  </si>
  <si>
    <t>https://todomusica.com.ar/productos-sin-categorias-de-netsuite/1784-enr71.html</t>
  </si>
  <si>
    <t>https://todomusica.com.ar/encordados/2249-epbb170.html</t>
  </si>
  <si>
    <t>https://todomusica.com.ar/productos-sin-categorias-de-netsuite/2637-epn110.html</t>
  </si>
  <si>
    <t>https://todomusica.com.ar/encordados/2391-epn120.html</t>
  </si>
  <si>
    <t>https://todomusica.com.ar/productos-sin-categorias-de-netsuite/4689-404.html</t>
  </si>
  <si>
    <t>https://todomusica.com.ar/productos-sin-categorias-de-netsuite/4690-404.html</t>
  </si>
  <si>
    <t>https://todomusica.com.ar/productos-sin-categorias-de-netsuite/2806-eps510.html</t>
  </si>
  <si>
    <t>https://todomusica.com.ar/productos-sin-categorias-de-netsuite/2368-eps520.html</t>
  </si>
  <si>
    <t>https://todomusica.com.ar/encordados/2452-esxl110.html</t>
  </si>
  <si>
    <t>https://todomusica.com.ar/encordados/4691-404.html</t>
  </si>
  <si>
    <t>https://todomusica.com.ar/encordados/2580-404.html</t>
  </si>
  <si>
    <t>https://todomusica.com.ar/encordados/3288-exl110.html</t>
  </si>
  <si>
    <t>https://todomusica.com.ar/productos-sin-categorias-de-netsuite/2982-exl110.html</t>
  </si>
  <si>
    <t>https://todomusica.com.ar/productos-sin-categorias-de-netsuite/3205-exl110bt.html</t>
  </si>
  <si>
    <t>http://www.todomusica.com.ar/cuerdas-y-encordados/9686-404.html</t>
  </si>
  <si>
    <t>http://www.todomusica.com.ar/cuerdas-y-encordados/9687-404.html</t>
  </si>
  <si>
    <t>https://todomusica.com.ar/productos-sin-categorias-de-netsuite/6550-exl110-10p.html</t>
  </si>
  <si>
    <t>http://www.todomusica.com.ar/cuerdas-y-encordados/9680-404.html</t>
  </si>
  <si>
    <t>http://www.todomusica.com.ar/cuerdas-y-encordados/9681-404.html</t>
  </si>
  <si>
    <t>https://todomusica.com.ar/productos-sin-categorias-de-netsuite/1131-exl110-3d.html</t>
  </si>
  <si>
    <t>http://www.todomusica.com.ar/cuerdas-y-encordados/9682-404.html</t>
  </si>
  <si>
    <t>http://www.todomusica.com.ar/cuerdas-y-encordados/9683-404.html</t>
  </si>
  <si>
    <t>http://www.todomusica.com.ar/cuerdas-y-encordados/9684-404.html</t>
  </si>
  <si>
    <t>http://www.todomusica.com.ar/cuerdas-y-encordados/9685-404.html</t>
  </si>
  <si>
    <t>https://todomusica.com.ar/productos-sin-categorias-de-netsuite/6133-exl110-7.html</t>
  </si>
  <si>
    <t>https://todomusica.com.ar/encordados/3202-exl115.html</t>
  </si>
  <si>
    <t>http://www.todomusica.com.ar/cuerdas-y-encordados/21267-exl115-bp.html</t>
  </si>
  <si>
    <t>https://todomusica.com.ar/encordados/2977-exl115bt.html</t>
  </si>
  <si>
    <t>http://www.todomusica.com.ar/cuerdas-y-encordados/9690-404.html</t>
  </si>
  <si>
    <t>http://www.todomusica.com.ar/cuerdas-y-encordados/9688-404.html</t>
  </si>
  <si>
    <t>https://todomusica.com.ar/productos-sin-categorias-de-netsuite/352-exl115-3d.html</t>
  </si>
  <si>
    <t>http://www.todomusica.com.ar/cuerdas-y-encordados/9689-404.html</t>
  </si>
  <si>
    <t>https://todomusica.com.ar/encordados/3299-exl120.html</t>
  </si>
  <si>
    <t>https://todomusica.com.ar/encordados/1936-exl120.html</t>
  </si>
  <si>
    <t>https://todomusica.com.ar/productos-sin-categorias-de-netsuite/3265-exl120bt.html</t>
  </si>
  <si>
    <t>http://www.todomusica.com.ar/cuerdas-y-encordados/9695-404.html</t>
  </si>
  <si>
    <t>http://www.todomusica.com.ar/alta-de-nuevos-productos-desde-netsuit/35704-exl120-nyxl0942.html</t>
  </si>
  <si>
    <t>http://www.todomusica.com.ar/cuerdas-y-encordados/21268-exl120-tb.html</t>
  </si>
  <si>
    <t>https://todomusica.com.ar/productos-sin-categorias-de-netsuite/6551-exl120-10p.html</t>
  </si>
  <si>
    <t>http://www.todomusica.com.ar/cuerdas-y-encordados/9691-404.html</t>
  </si>
  <si>
    <t>https://todomusica.com.ar/productos-sin-categorias-de-netsuite/3566-exl120-3d.html</t>
  </si>
  <si>
    <t>http://www.todomusica.com.ar/cuerdas-y-encordados/9692-404.html</t>
  </si>
  <si>
    <t>http://www.todomusica.com.ar/cuerdas-y-encordados/9693-404.html</t>
  </si>
  <si>
    <t>http://www.todomusica.com.ar/cuerdas-y-encordados/9694-404.html</t>
  </si>
  <si>
    <t>https://todomusica.com.ar/productos-sin-categorias-de-netsuite/487-exl120-5sos.html</t>
  </si>
  <si>
    <t>https://todomusica.com.ar/encordados/2935-exl120-7.html</t>
  </si>
  <si>
    <t>https://todomusica.com.ar/productos-sin-categorias-de-netsuite/1385-exl125.html</t>
  </si>
  <si>
    <t>https://todomusica.com.ar/productos-sin-categorias-de-netsuite/3206-exl130.html</t>
  </si>
  <si>
    <t>http://www.todomusica.com.ar/cuerdas-y-encordados/21270-exl130-bp.html</t>
  </si>
  <si>
    <t>https://todomusica.com.ar/productos-sin-categorias-de-netsuite/1295-exl140.html</t>
  </si>
  <si>
    <t>https://todomusica.com.ar/productos-sin-categorias-de-netsuite/2803-exl145.html</t>
  </si>
  <si>
    <t>https://todomusica.com.ar/productos-sin-categorias-de-netsuite/6134-exl148.html</t>
  </si>
  <si>
    <t>https://todomusica.com.ar/productos-sin-categorias-de-netsuite/3014-exl150.html</t>
  </si>
  <si>
    <t>https://todomusica.com.ar/productos-sin-categorias-de-netsuite/2113-exl158.html</t>
  </si>
  <si>
    <t>https://todomusica.com.ar/productos-sin-categorias-de-netsuite/6135-exl160.html</t>
  </si>
  <si>
    <t>https://todomusica.com.ar/productos-sin-categorias-de-netsuite/4692-404.html</t>
  </si>
  <si>
    <t>https://todomusica.com.ar/encordados/3135-exl170.html</t>
  </si>
  <si>
    <t>https://todomusica.com.ar/productos-sin-categorias-de-netsuite/3050-exl170bt.html</t>
  </si>
  <si>
    <t>https://todomusica.com.ar/productos-sin-categorias-de-netsuite/3138-exl170-tp.html</t>
  </si>
  <si>
    <t>http://www.todomusica.com.ar/cuerdas-y-encordados/9697-404.html</t>
  </si>
  <si>
    <t>https://todomusica.com.ar/productos-sin-categorias-de-netsuite/2848-exl170-5.html</t>
  </si>
  <si>
    <t>https://todomusica.com.ar/productos-sin-categorias-de-netsuite/3107-exl170-5tp.html</t>
  </si>
  <si>
    <t>https://todomusica.com.ar/productos-sin-categorias-de-netsuite/2863-exl170-6.html</t>
  </si>
  <si>
    <t>https://todomusica.com.ar/encordados/3092-exl220.html</t>
  </si>
  <si>
    <t>https://todomusica.com.ar/productos-sin-categorias-de-netsuite/3119-exl220bt.html</t>
  </si>
  <si>
    <t>https://todomusica.com.ar/encordados/3196-exl220-tp.html</t>
  </si>
  <si>
    <t>https://todomusica.com.ar/productos-sin-categorias-de-netsuite/2820-exl220-5.html</t>
  </si>
  <si>
    <t>https://todomusica.com.ar/encordados/4693-404.html</t>
  </si>
  <si>
    <t>https://todomusica.com.ar/encordados/2457-exp110.html</t>
  </si>
  <si>
    <t>https://todomusica.com.ar/encordados/961-exp120.html</t>
  </si>
  <si>
    <t>https://todomusica.com.ar/productos-sin-categorias-de-netsuite/2506-exp15.html</t>
  </si>
  <si>
    <t>https://todomusica.com.ar/encordados/3161-exp26.html</t>
  </si>
  <si>
    <t>https://todomusica.com.ar/productos-sin-categorias-de-netsuite/6559-exp45.html</t>
  </si>
  <si>
    <t>https://todomusica.com.ar/productos-sin-categorias-de-netsuite/6560-exp46.html</t>
  </si>
  <si>
    <t>https://todomusica.com.ar/encordados/6136-ez890.html</t>
  </si>
  <si>
    <t>https://todomusica.com.ar/encordados/3297-ez900.html</t>
  </si>
  <si>
    <t>http://www.todomusica.com.ar/alta-de-nuevos-productos-desde-netsuit/35705-ez900-ej15.html</t>
  </si>
  <si>
    <t>https://todomusica.com.ar/encordados/2589-ez910.html</t>
  </si>
  <si>
    <t>http://www.todomusica.com.ar/alta-de-nuevos-productos-desde-netsuit/35706-ez910-ej26.html</t>
  </si>
  <si>
    <t>https://todomusica.com.ar/varios/5809-404.html</t>
  </si>
  <si>
    <t>http://www.todomusica.com.ar/cuerdas-y-encordados/9707-404.html</t>
  </si>
  <si>
    <t>https://todomusica.com.ar/cuerdas-sueltas/8095-sngl-stud-nyl-028-j27-1st-norm.html</t>
  </si>
  <si>
    <t>https://todomusica.com.ar/cuerdas-sueltas/8096-sngl-stud-nyl-032-j27-2nd-norm.html</t>
  </si>
  <si>
    <t>https://todomusica.com.ar/cuerdas-sueltas/8097-sngl-stud-nyl-040-j27-3rd-norm.html</t>
  </si>
  <si>
    <t>https://todomusica.com.ar/productos-sin-categorias-de-netsuite/3266-j2704.html</t>
  </si>
  <si>
    <t>https://todomusica.com.ar/productos-sin-categorias-de-netsuite/3169-j2705.html</t>
  </si>
  <si>
    <t>https://todomusica.com.ar/productos-sin-categorias-de-netsuite/3131-j2706.html</t>
  </si>
  <si>
    <t>https://todomusica.com.ar/productos-sin-categorias-de-netsuite/828-j29.html</t>
  </si>
  <si>
    <t>http://www.todomusica.com.ar/cuerdas-y-encordados/9708-404.html</t>
  </si>
  <si>
    <t>https://todomusica.com.ar/cuerdas-sueltas/3271-j3004.html</t>
  </si>
  <si>
    <t>https://todomusica.com.ar/cuerdas-sueltas/3178-j3005.html</t>
  </si>
  <si>
    <t>https://todomusica.com.ar/cuerdas-sueltas/3147-j3006.html</t>
  </si>
  <si>
    <t>https://todomusica.com.ar/cuerdas-sueltas/3231-j4504.html</t>
  </si>
  <si>
    <t>https://todomusica.com.ar/cuerdas-sueltas/3179-j4504c.html</t>
  </si>
  <si>
    <t>https://todomusica.com.ar/cuerdas-sueltas/3152-j4504lp.html</t>
  </si>
  <si>
    <t>https://todomusica.com.ar/productos-sin-categorias-de-netsuite/3190-j54.html</t>
  </si>
  <si>
    <t>https://todomusica.com.ar/productos-sin-categorias-de-netsuite/3238-j65.html</t>
  </si>
  <si>
    <t>https://todomusica.com.ar/productos-sin-categorias-de-netsuite/2936-j68.html</t>
  </si>
  <si>
    <t>https://todomusica.com.ar/productos-sin-categorias-de-netsuite/6675-nb1047.html</t>
  </si>
  <si>
    <t>https://todomusica.com.ar/productos-sin-categorias-de-netsuite/8098-set-ac-nickel-bronze-cst-lite.html</t>
  </si>
  <si>
    <t>https://todomusica.com.ar/productos-sin-categorias-de-netsuite/6676-nb1253.html</t>
  </si>
  <si>
    <t>https://todomusica.com.ar/cuerdas-sueltas/2618-nw024.html</t>
  </si>
  <si>
    <t>https://todomusica.com.ar/cuerdas-sueltas/3019-nw026.html</t>
  </si>
  <si>
    <t>https://todomusica.com.ar/cuerdas-sueltas/992-nw032.html</t>
  </si>
  <si>
    <t>https://todomusica.com.ar/cuerdas-sueltas/3175-nw036.html</t>
  </si>
  <si>
    <t>https://todomusica.com.ar/cuerdas-sueltas/3034-nw042.html</t>
  </si>
  <si>
    <t>https://todomusica.com.ar/cuerdas-sueltas/1465-nw046.html</t>
  </si>
  <si>
    <t>https://todomusica.com.ar/cuerdas-sueltas/7964-nyxl-single-nickel-wound-022.html</t>
  </si>
  <si>
    <t>http://www.todomusica.com.ar/cuerdas-y-encordados/25548-nyxl-single-nickel-wound-064.html</t>
  </si>
  <si>
    <t>https://todomusica.com.ar/encordados/4710-404.html</t>
  </si>
  <si>
    <t>https://todomusica.com.ar/encordados/7392-set-elec-gtr-bal-nyxl-sup-lite.html</t>
  </si>
  <si>
    <t>https://todomusica.com.ar/encordados/3114-nyxl0942.html</t>
  </si>
  <si>
    <t>https://todomusica.com.ar/encordados/7398-3-pack-elec-gtr-nyxl-sup-lite.html</t>
  </si>
  <si>
    <t>https://todomusica.com.ar/productos-sin-categorias-de-netsuite/7393-set-elec-gtr-nyxl-sup-lite-reg.html</t>
  </si>
  <si>
    <t>https://todomusica.com.ar/productos-sin-categorias-de-netsuite/6881-nyxl09544.html</t>
  </si>
  <si>
    <t>https://todomusica.com.ar/encordados/3117-nyxl1046.html</t>
  </si>
  <si>
    <t>https://todomusica.com.ar/encordados/7394-set-elec-gtr-bal-nyxl-reg-lite.html</t>
  </si>
  <si>
    <t>https://todomusica.com.ar/encordados/7399-3-pack-elec-gtr-nyxl-reg-lite.html</t>
  </si>
  <si>
    <t>https://todomusica.com.ar/productos-sin-categorias-de-netsuite/7395-set-elec-gtr-nyxl-lite-hvy-bot.html</t>
  </si>
  <si>
    <t>https://todomusica.com.ar/encordados/7396-set-elec-gtr-nyxl-reg-lite-7st.html</t>
  </si>
  <si>
    <t>https://todomusica.com.ar/encordados/4711-404.html</t>
  </si>
  <si>
    <t>https://todomusica.com.ar/encordados/7397-set-elec-gtr-bal-nyxl-medium.html</t>
  </si>
  <si>
    <t>https://todomusica.com.ar/productos-sin-categorias-de-netsuite/7129-nyxl1152.html</t>
  </si>
  <si>
    <t>https://todomusica.com.ar/productos-sin-categorias-de-netsuite/7130-nyxl1156.html</t>
  </si>
  <si>
    <t>https://todomusica.com.ar/encordados/7131-nyxl1356w.html</t>
  </si>
  <si>
    <t>https://todomusica.com.ar/encordados/6677-nyxl4095.html</t>
  </si>
  <si>
    <t>https://todomusica.com.ar/productos-sin-categorias-de-netsuite/6678-nyxl45100.html</t>
  </si>
  <si>
    <t>https://todomusica.com.ar/productos-sin-categorias-de-netsuite/6679-nyxl45105.html</t>
  </si>
  <si>
    <t>https://todomusica.com.ar/productos-sin-categorias-de-netsuite/6680-nyxl45130.html</t>
  </si>
  <si>
    <t>https://todomusica.com.ar/encordados/6681-nyxl50105.html</t>
  </si>
  <si>
    <t>https://todomusica.com.ar/productos-sin-categorias-de-netsuite/3153-pl008.html</t>
  </si>
  <si>
    <t>https://todomusica.com.ar/productos-sin-categorias-de-netsuite/1810-pl009.html</t>
  </si>
  <si>
    <t>https://todomusica.com.ar/productos-sin-categorias-de-netsuite/595-pl009-5.html</t>
  </si>
  <si>
    <t>https://todomusica.com.ar/productos-sin-categorias-de-netsuite/2223-pl010.html</t>
  </si>
  <si>
    <t>https://todomusica.com.ar/productos-sin-categorias-de-netsuite/714-pl010-5.html</t>
  </si>
  <si>
    <t>https://todomusica.com.ar/cuerdas-sueltas/3298-pl011.html</t>
  </si>
  <si>
    <t>https://todomusica.com.ar/productos-sin-categorias-de-netsuite/596-pl011-5.html</t>
  </si>
  <si>
    <t>https://todomusica.com.ar/productos-sin-categorias-de-netsuite/3166-pl012.html</t>
  </si>
  <si>
    <t>https://todomusica.com.ar/cuerdas-sueltas/2616-pl013.html</t>
  </si>
  <si>
    <t>https://todomusica.com.ar/cuerdas-sueltas/2053-pl014.html</t>
  </si>
  <si>
    <t>https://todomusica.com.ar/cuerdas-sueltas/8094-single-plain-steel-015.html</t>
  </si>
  <si>
    <t>https://todomusica.com.ar/cuerdas-sueltas/3267-pl016.html</t>
  </si>
  <si>
    <t>https://todomusica.com.ar/productos-sin-categorias-de-netsuite/1773-pl017.html</t>
  </si>
  <si>
    <t>http://www.todomusica.com.ar/cuerdas-y-encordados/2938-pss50.html</t>
  </si>
  <si>
    <t>http://www.todomusica.com.ar/cuerdas-y-encordados/1963-pss60.html</t>
  </si>
  <si>
    <t>https://todomusica.com.ar/productos-sin-categorias-de-netsuite/10437-xsapb1047.html</t>
  </si>
  <si>
    <t>https://todomusica.com.ar/productos-sin-categorias-de-netsuite/10436-xsapb1152.html</t>
  </si>
  <si>
    <t>https://todomusica.com.ar/productos-sin-categorias-de-netsuite/9401-xtabr1047.html</t>
  </si>
  <si>
    <t>https://todomusica.com.ar/productos-sin-categorias-de-netsuite/9385-xtabr1047-12.html</t>
  </si>
  <si>
    <t>https://todomusica.com.ar/productos-sin-categorias-de-netsuite/9390-xtabr1152.html</t>
  </si>
  <si>
    <t>https://todomusica.com.ar/productos-sin-categorias-de-netsuite/9389-xtabr1253.html</t>
  </si>
  <si>
    <t>https://todomusica.com.ar/productos-sin-categorias-de-netsuite/9388-xtabr1256.html</t>
  </si>
  <si>
    <t>https://todomusica.com.ar/productos-sin-categorias-de-netsuite/9391-xtapb1047.html</t>
  </si>
  <si>
    <t>https://todomusica.com.ar/productos-sin-categorias-de-netsuite/9386-xtapb1152.html</t>
  </si>
  <si>
    <t>https://todomusica.com.ar/productos-sin-categorias-de-netsuite/9387-xtapb1253.html</t>
  </si>
  <si>
    <t>https://todomusica.com.ar/encordados/9392-xtb45100.html</t>
  </si>
  <si>
    <t>https://todomusica.com.ar/productos-sin-categorias-de-netsuite/9393-xtb45105.html</t>
  </si>
  <si>
    <t>https://todomusica.com.ar/encordados/9394-xtb45130.html</t>
  </si>
  <si>
    <t>https://todomusica.com.ar/encordados/9395-xtb50105.html</t>
  </si>
  <si>
    <t>https://todomusica.com.ar/productos-sin-categorias-de-netsuite/9398-xtc44.html</t>
  </si>
  <si>
    <t>https://todomusica.com.ar/productos-sin-categorias-de-netsuite/9399-xtc45.html</t>
  </si>
  <si>
    <t>https://todomusica.com.ar/productos-sin-categorias-de-netsuite/9400-xtc46.html</t>
  </si>
  <si>
    <t>https://todomusica.com.ar/encordados/9396-xte0942.html</t>
  </si>
  <si>
    <t>https://todomusica.com.ar/encordados/9397-xte1046.html</t>
  </si>
  <si>
    <t>https://todomusica.com.ar/correas/2064-cca01.html</t>
  </si>
  <si>
    <t>https://todomusica.com.ar/canas/8908-dbr1025.html</t>
  </si>
  <si>
    <t>https://todomusica.com.ar/canas/8909-dbr1030.html</t>
  </si>
  <si>
    <t>https://todomusica.com.ar/canas/8910-dbr1035.html</t>
  </si>
  <si>
    <t>https://todomusica.com.ar/canas/8911-dbr10355.html</t>
  </si>
  <si>
    <t>https://todomusica.com.ar/canas/8912-dbr1040.html</t>
  </si>
  <si>
    <t>https://todomusica.com.ar/canas/8913-dbr1045.html</t>
  </si>
  <si>
    <t>https://todomusica.com.ar/canas/8914-dce1025.html</t>
  </si>
  <si>
    <t>https://todomusica.com.ar/canas/8915-dce1030.html</t>
  </si>
  <si>
    <t>https://todomusica.com.ar/canas/8916-dce1035.html</t>
  </si>
  <si>
    <t>https://todomusica.com.ar/canas/8917-dce10355.html</t>
  </si>
  <si>
    <t>https://todomusica.com.ar/canas/8918-dce1040.html</t>
  </si>
  <si>
    <t>https://todomusica.com.ar/canas/8919-dce1045.html</t>
  </si>
  <si>
    <t>https://todomusica.com.ar/productos-sin-categorias-de-netsuite/8920-dcrkgr12.html</t>
  </si>
  <si>
    <t>https://todomusica.com.ar/canas/9200-dcr0130-b25.html</t>
  </si>
  <si>
    <t>https://todomusica.com.ar/canas/9201-dcr0135-b25.html</t>
  </si>
  <si>
    <t>https://todomusica.com.ar/canas/8921-dcr1025.html</t>
  </si>
  <si>
    <t>https://todomusica.com.ar/canas/10387-dcr1030.html</t>
  </si>
  <si>
    <t>https://todomusica.com.ar/canas/8711-reserve-bb-cl-10-pack-35.html</t>
  </si>
  <si>
    <t>https://todomusica.com.ar/canas/8922-dcr10355.html</t>
  </si>
  <si>
    <t>https://todomusica.com.ar/canas/8712-reserve-bb-cl-10-pack-40.html</t>
  </si>
  <si>
    <t>https://todomusica.com.ar/canas/8923-dcr10405.html</t>
  </si>
  <si>
    <t>https://todomusica.com.ar/canas/9202-dct0130-b25.html</t>
  </si>
  <si>
    <t>https://todomusica.com.ar/canas/9203-dct0135-b25.html</t>
  </si>
  <si>
    <t>https://todomusica.com.ar/canas/8924-dct1025.html</t>
  </si>
  <si>
    <t>https://todomusica.com.ar/canas/8713-rsrv-classic-bb-cl-10pk-30.html</t>
  </si>
  <si>
    <t>https://todomusica.com.ar/canas/8714-rsrv-classic-bb-cl-10pk-35.html</t>
  </si>
  <si>
    <t>https://todomusica.com.ar/canas/8925-dct10355.html</t>
  </si>
  <si>
    <t>https://todomusica.com.ar/canas/8715-rsrv-classic-bb-cl-10pk-40.html</t>
  </si>
  <si>
    <t>https://todomusica.com.ar/canas/8926-dct10405.html</t>
  </si>
  <si>
    <t>https://todomusica.com.ar/canas/8927-der0525.html</t>
  </si>
  <si>
    <t>https://todomusica.com.ar/varios/7965-rsrv-bass-cl-box-of-5-30.html</t>
  </si>
  <si>
    <t>https://todomusica.com.ar/canas/8928-der05305.html</t>
  </si>
  <si>
    <t>https://todomusica.com.ar/varios/7966-rsrv-bass-cl-box-of-5-35.html</t>
  </si>
  <si>
    <t>https://todomusica.com.ar/canas/8929-der05355.html</t>
  </si>
  <si>
    <t>https://todomusica.com.ar/varios/7967-rsrv-bass-cl-box-of-5-40.html</t>
  </si>
  <si>
    <t>https://todomusica.com.ar/canas/8930-der0545.html</t>
  </si>
  <si>
    <t>https://todomusica.com.ar/varios/8369-dir1025.html</t>
  </si>
  <si>
    <t>https://todomusica.com.ar/varios/8370-dir1030.html</t>
  </si>
  <si>
    <t>https://todomusica.com.ar/canas/8931-dir10305.html</t>
  </si>
  <si>
    <t>https://todomusica.com.ar/canas/8932-dir1035.html</t>
  </si>
  <si>
    <t>https://todomusica.com.ar/canas/9208-djr0130-b25.html</t>
  </si>
  <si>
    <t>https://todomusica.com.ar/canas/9209-djr01305-b25.html</t>
  </si>
  <si>
    <t>https://todomusica.com.ar/varios/8371-djr1025.html</t>
  </si>
  <si>
    <t>https://todomusica.com.ar/varios/8372-djr1030.html</t>
  </si>
  <si>
    <t>https://todomusica.com.ar/canas/8933-djr10305.html</t>
  </si>
  <si>
    <t>https://todomusica.com.ar/canas/8934-djr1035.html</t>
  </si>
  <si>
    <t>https://todomusica.com.ar/productos-sin-categorias-de-netsuite/9213-dkr0130-b25.html</t>
  </si>
  <si>
    <t>https://todomusica.com.ar/productos-sin-categorias-de-netsuite/9214-dkr01305-b25.html</t>
  </si>
  <si>
    <t>https://todomusica.com.ar/varios/8373-dkr0525.html</t>
  </si>
  <si>
    <t>https://todomusica.com.ar/varios/8374-dkr0530.html</t>
  </si>
  <si>
    <t>https://todomusica.com.ar/canas/8935-dkr05305.html</t>
  </si>
  <si>
    <t>https://todomusica.com.ar/canas/8936-dkr0535.html</t>
  </si>
  <si>
    <t>https://todomusica.com.ar/canas/8937-dlr0230.html</t>
  </si>
  <si>
    <t>https://todomusica.com.ar/varios/8375-dlr0525.html</t>
  </si>
  <si>
    <t>https://todomusica.com.ar/canas/8938-dlr0530.html</t>
  </si>
  <si>
    <t>https://todomusica.com.ar/canas/8939-dlr05305.html</t>
  </si>
  <si>
    <t>https://todomusica.com.ar/canas/8940-dlr0535.html</t>
  </si>
  <si>
    <t>https://todomusica.com.ar/accesorios-de-vientos/7617-d-addario-reed-guard-blue.html</t>
  </si>
  <si>
    <t>https://todomusica.com.ar/accesorios-de-vientos/7618-d-addario-reed-guard-green.html</t>
  </si>
  <si>
    <t>https://todomusica.com.ar/accesorios-de-vientos/7619-d-addario-reed-guard-purple.html</t>
  </si>
  <si>
    <t>https://todomusica.com.ar/accesorios-de-vientos/7620-d-addario-reed-guard-red.html</t>
  </si>
  <si>
    <t>https://todomusica.com.ar/accesorios-de-vientos/7621-d-addario-reed-guard-yellow.html</t>
  </si>
  <si>
    <t>https://todomusica.com.ar/accesorios-de-vientos/7622-d-addario-reed-guard-black-lg.html</t>
  </si>
  <si>
    <t>https://todomusica.com.ar/accesorios-de-vientos/7623-d-addario-reed-guard-blue-lg.html</t>
  </si>
  <si>
    <t>https://todomusica.com.ar/accesorios-de-vientos/7624-d-addario-reed-guard-green-lg.html</t>
  </si>
  <si>
    <t>https://todomusica.com.ar/accesorios-de-vientos/7625-d-addario-reed-guard-purple-lg.html</t>
  </si>
  <si>
    <t>https://todomusica.com.ar/accesorios-de-vientos/7626-d-addario-reed-guard-red-lg.html</t>
  </si>
  <si>
    <t>https://todomusica.com.ar/accesorios-de-vientos/7627-d-addario-reed-guard-yellow-lg.html</t>
  </si>
  <si>
    <t>https://todomusica.com.ar/accesorios-de-vientos/1198-hcl1s.html</t>
  </si>
  <si>
    <t>https://todomusica.com.ar/boquillas/8941-mce-ev10.html</t>
  </si>
  <si>
    <t>https://todomusica.com.ar/boquillas/8942-mce-ev10e.html</t>
  </si>
  <si>
    <t>https://todomusica.com.ar/boquillas/655-mcr-x0.html</t>
  </si>
  <si>
    <t>https://todomusica.com.ar/boquillas/8943-mcr-x10e.html</t>
  </si>
  <si>
    <t>https://todomusica.com.ar/boquillas/8944-mcr-x15e.html</t>
  </si>
  <si>
    <t>https://todomusica.com.ar/boquillas/8945-mcr-x25e.html</t>
  </si>
  <si>
    <t>https://todomusica.com.ar/boquillas/8391-mjm-7.html</t>
  </si>
  <si>
    <t>https://todomusica.com.ar/boquillas/8946-mjr-d145.html</t>
  </si>
  <si>
    <t>https://todomusica.com.ar/boquillas/8947-mjr-d150.html</t>
  </si>
  <si>
    <t>https://todomusica.com.ar/boquillas/8587-mjr-d155.html</t>
  </si>
  <si>
    <t>https://todomusica.com.ar/boquillas/6141-mjs-d5m.html</t>
  </si>
  <si>
    <t>https://todomusica.com.ar/boquillas/6142-mjs-d6m.html</t>
  </si>
  <si>
    <t>https://todomusica.com.ar/boquillas/6143-mjs-d7m.html</t>
  </si>
  <si>
    <t>https://todomusica.com.ar/boquillas/8392-mkm-7.html</t>
  </si>
  <si>
    <t>https://todomusica.com.ar/boquillas/8393-mkm-9.html</t>
  </si>
  <si>
    <t>https://todomusica.com.ar/varios/2287-ras1c.html</t>
  </si>
  <si>
    <t>https://todomusica.com.ar/accesorios-de-vientos/2802-ras1ln.html</t>
  </si>
  <si>
    <t>https://todomusica.com.ar/canas/9196-rca0120-b25.html</t>
  </si>
  <si>
    <t>https://todomusica.com.ar/canas/9197-rca0125-b25.html</t>
  </si>
  <si>
    <t>https://todomusica.com.ar/canas/4243-404.html</t>
  </si>
  <si>
    <t>https://todomusica.com.ar/canas/1891-rca0325.html</t>
  </si>
  <si>
    <t>https://todomusica.com.ar/canas/4244-404.html</t>
  </si>
  <si>
    <t>https://todomusica.com.ar/canas/2814-rca0335.html</t>
  </si>
  <si>
    <t>https://todomusica.com.ar/canas/10360-rca1015.html</t>
  </si>
  <si>
    <t>https://todomusica.com.ar/canas/2780-rca1020.html</t>
  </si>
  <si>
    <t>https://todomusica.com.ar/canas/3155-rca1025.html</t>
  </si>
  <si>
    <t>https://todomusica.com.ar/productos-sin-categorias-de-netsuite/2844-rca1030.html</t>
  </si>
  <si>
    <t>https://todomusica.com.ar/canas/2791-rca1035.html</t>
  </si>
  <si>
    <t>https://todomusica.com.ar/canas/10361-rca1040.html</t>
  </si>
  <si>
    <t>https://todomusica.com.ar/canas/9198-rcb0120-b25.html</t>
  </si>
  <si>
    <t>https://todomusica.com.ar/canas/9199-rcb0125-b25.html</t>
  </si>
  <si>
    <t>https://todomusica.com.ar/canas/10362-rcb1015.html</t>
  </si>
  <si>
    <t>https://todomusica.com.ar/canas/3192-rcb1020.html</t>
  </si>
  <si>
    <t>https://todomusica.com.ar/canas/3223-rcb1025.html</t>
  </si>
  <si>
    <t>https://todomusica.com.ar/canas/3095-rcb1030.html</t>
  </si>
  <si>
    <t>https://todomusica.com.ar/canas/2980-rcb1035.html</t>
  </si>
  <si>
    <t>https://todomusica.com.ar/canas/10363-rcb1040.html</t>
  </si>
  <si>
    <t>https://todomusica.com.ar/canas/3154-rcc10md.html</t>
  </si>
  <si>
    <t>https://todomusica.com.ar/productos-sin-categorias-de-netsuite/3273-rcrkgr12.html</t>
  </si>
  <si>
    <t>http://www.todomusica.com.ar/soportes/13292-404.html</t>
  </si>
  <si>
    <t>https://todomusica.com.ar/guitarras-electricas/5836-404.html</t>
  </si>
  <si>
    <t>https://todomusica.com.ar/guitarras-electricas/5837-404.html</t>
  </si>
  <si>
    <t>http://www.todomusica.com.ar/soportes/13291-404.html</t>
  </si>
  <si>
    <t>https://todomusica.com.ar/varios/8395-rea1025.html</t>
  </si>
  <si>
    <t>https://todomusica.com.ar/varios/8396-reb1025.html</t>
  </si>
  <si>
    <t>https://todomusica.com.ar/canas/1616-rgc05tsx250.html</t>
  </si>
  <si>
    <t>https://todomusica.com.ar/canas/2002-rgc05tsx300.html</t>
  </si>
  <si>
    <t>https://todomusica.com.ar/canas/2810-rgc05tsx400.html</t>
  </si>
  <si>
    <t>https://todomusica.com.ar/canas/1617-rgc10asx250.html</t>
  </si>
  <si>
    <t>https://todomusica.com.ar/canas/2232-rgc10asx300.html</t>
  </si>
  <si>
    <t>https://todomusica.com.ar/canas/2898-rgc10asx350.html</t>
  </si>
  <si>
    <t>https://todomusica.com.ar/canas/2782-rgc10bcl300.html</t>
  </si>
  <si>
    <t>https://todomusica.com.ar/canas/1618-rgc10bcl350.html</t>
  </si>
  <si>
    <t>https://todomusica.com.ar/accesorios-de-vientos/2373-rgrd4ascl.html</t>
  </si>
  <si>
    <t>https://todomusica.com.ar/accesorios-de-vientos/2456-rgrd4tsbs.html</t>
  </si>
  <si>
    <t>https://todomusica.com.ar/canas/2662-rhkp5asx350.html</t>
  </si>
  <si>
    <t>https://todomusica.com.ar/canas/2790-rhkp5ssx300.html</t>
  </si>
  <si>
    <t>https://todomusica.com.ar/canas/2811-rhkp5tsx350.html</t>
  </si>
  <si>
    <t>https://todomusica.com.ar/canas/3110-ria1020.html</t>
  </si>
  <si>
    <t>https://todomusica.com.ar/canas/3047-ria1025.html</t>
  </si>
  <si>
    <t>https://todomusica.com.ar/canas/3090-ria1030.html</t>
  </si>
  <si>
    <t>https://todomusica.com.ar/canas/10364-ria1035.html</t>
  </si>
  <si>
    <t>https://todomusica.com.ar/canas/3162-rib1020.html</t>
  </si>
  <si>
    <t>https://todomusica.com.ar/canas/3207-rib1025.html</t>
  </si>
  <si>
    <t>https://todomusica.com.ar/canas/3163-rib1030.html</t>
  </si>
  <si>
    <t>https://todomusica.com.ar/canas/2730-rib1035.html</t>
  </si>
  <si>
    <t>https://todomusica.com.ar/canas/2546-ric10hd.html</t>
  </si>
  <si>
    <t>https://todomusica.com.ar/canas/2289-ric10md.html</t>
  </si>
  <si>
    <t>https://todomusica.com.ar/canas/2193-ric10mh.html</t>
  </si>
  <si>
    <t>https://todomusica.com.ar/canas/2290-ric10ms.html</t>
  </si>
  <si>
    <t>https://todomusica.com.ar/canas/2291-ric10sf.html</t>
  </si>
  <si>
    <t>https://todomusica.com.ar/canas/9204-rja0120-b25.html</t>
  </si>
  <si>
    <t>https://todomusica.com.ar/canas/9205-rja0125-b25.html</t>
  </si>
  <si>
    <t>https://todomusica.com.ar/canas/2946-rja0335.html</t>
  </si>
  <si>
    <t>https://todomusica.com.ar/canas/3082-rja1020.html</t>
  </si>
  <si>
    <t>https://todomusica.com.ar/canas/3168-rja1025.html</t>
  </si>
  <si>
    <t>https://todomusica.com.ar/canas/3197-rja1030.html</t>
  </si>
  <si>
    <t>https://todomusica.com.ar/canas/2900-rja1035.html</t>
  </si>
  <si>
    <t>https://todomusica.com.ar/canas/10365-rja1040.html</t>
  </si>
  <si>
    <t>https://todomusica.com.ar/canas/9206-rjb0120-b25.html</t>
  </si>
  <si>
    <t>https://todomusica.com.ar/productos-sin-categorias-de-netsuite/9207-rjb0125-b25.html</t>
  </si>
  <si>
    <t>https://todomusica.com.ar/canas/2728-rjb1020.html</t>
  </si>
  <si>
    <t>https://todomusica.com.ar/canas/3113-rjb1025.html</t>
  </si>
  <si>
    <t>https://todomusica.com.ar/canas/3071-rjb1030.html</t>
  </si>
  <si>
    <t>https://todomusica.com.ar/guitarras-electricas/2926-rjb1035.html</t>
  </si>
  <si>
    <t>https://todomusica.com.ar/guitarras-electricas/2379-rjc10hd.html</t>
  </si>
  <si>
    <t>https://todomusica.com.ar/guitarras-electricas/2204-rjc10md.html</t>
  </si>
  <si>
    <t>https://todomusica.com.ar/canas/3066-rjc10mh.html</t>
  </si>
  <si>
    <t>https://todomusica.com.ar/canas/2321-rjc10ms.html</t>
  </si>
  <si>
    <t>https://todomusica.com.ar/canas/2380-rjc10sf.html</t>
  </si>
  <si>
    <t>https://todomusica.com.ar/canas/2947-rka0335.html</t>
  </si>
  <si>
    <t>https://todomusica.com.ar/canas/3258-rka1020.html</t>
  </si>
  <si>
    <t>https://todomusica.com.ar/canas/2366-rka1025.html</t>
  </si>
  <si>
    <t>https://todomusica.com.ar/canas/2527-rka1030.html</t>
  </si>
  <si>
    <t>https://todomusica.com.ar/canas/3215-rkb1025.html</t>
  </si>
  <si>
    <t>https://todomusica.com.ar/canas/3584-rkb1030.html</t>
  </si>
  <si>
    <t>https://todomusica.com.ar/canas/2194-rkc10hd.html</t>
  </si>
  <si>
    <t>https://todomusica.com.ar/productos-sin-categorias-de-netsuite/2254-rkc10md.html</t>
  </si>
  <si>
    <t>https://todomusica.com.ar/canas/2614-rkc10mh.html</t>
  </si>
  <si>
    <t>https://todomusica.com.ar/canas/2429-rkc10ms.html</t>
  </si>
  <si>
    <t>https://todomusica.com.ar/canas/2870-rkc10sf.html</t>
  </si>
  <si>
    <t>https://todomusica.com.ar/guitarras-electricas/3585-rla1025.html</t>
  </si>
  <si>
    <t>https://todomusica.com.ar/canas/10366-rla1030.html</t>
  </si>
  <si>
    <t>https://todomusica.com.ar/canas/10367-rla1035.html</t>
  </si>
  <si>
    <t>https://todomusica.com.ar/canas/10368-rlb1020.html</t>
  </si>
  <si>
    <t>https://todomusica.com.ar/canas/10369-rlb1025.html</t>
  </si>
  <si>
    <t>https://todomusica.com.ar/canas/10370-rlb1030.html</t>
  </si>
  <si>
    <t>https://todomusica.com.ar/canas/10371-rlb1035.html</t>
  </si>
  <si>
    <t>https://todomusica.com.ar/canas/10372-rlb1040.html</t>
  </si>
  <si>
    <t>https://todomusica.com.ar/canas/2536-rlc10hd.html</t>
  </si>
  <si>
    <t>https://todomusica.com.ar/canas/7595-lv-bari-sax-med-10-bx.html</t>
  </si>
  <si>
    <t>https://todomusica.com.ar/canas/2292-rlc10mh.html</t>
  </si>
  <si>
    <t>https://todomusica.com.ar/canas/7596-lv-bari-sax-msft-10-bx.html</t>
  </si>
  <si>
    <t>https://todomusica.com.ar/canas/7597-lv-bari-sax-sft-10-bx.html</t>
  </si>
  <si>
    <t>https://todomusica.com.ar/accesorios-de-vientos/2967-rnsasx01.html</t>
  </si>
  <si>
    <t>https://todomusica.com.ar/accesorios-de-vientos/3015-rnstsx01.html</t>
  </si>
  <si>
    <t>https://todomusica.com.ar/accesorios-de-vientos/2835-rpadgasx01.html</t>
  </si>
  <si>
    <t>https://todomusica.com.ar/accesorios-de-vientos/2473-rpadgbcl01.html</t>
  </si>
  <si>
    <t>https://todomusica.com.ar/accesorios-de-vientos/1868-rpadgflt01.html</t>
  </si>
  <si>
    <t>https://todomusica.com.ar/accesorios-de-vientos/7615-padgard-piccolo.html</t>
  </si>
  <si>
    <t>https://todomusica.com.ar/accesorios-de-vientos/2609-rpadgtsx01.html</t>
  </si>
  <si>
    <t>https://todomusica.com.ar/boquillas/2511-rrgmpcasxb5.html</t>
  </si>
  <si>
    <t>https://todomusica.com.ar/boquillas/2266-rrgmpcasxb7.html</t>
  </si>
  <si>
    <t>https://todomusica.com.ar/boquillas/2267-rrgmpcasxc5.html</t>
  </si>
  <si>
    <t>https://todomusica.com.ar/boquillas/2323-rrgmpcasxc7.html</t>
  </si>
  <si>
    <t>https://todomusica.com.ar/boquillas/1737-rrgmpcbclb5.html</t>
  </si>
  <si>
    <t>https://todomusica.com.ar/boquillas/1395-rrgmpcbclb7.html</t>
  </si>
  <si>
    <t>https://todomusica.com.ar/boquillas/292-rrgmpcbclc5.html</t>
  </si>
  <si>
    <t>https://todomusica.com.ar/boquillas/1815-rrgmpcbclc7.html</t>
  </si>
  <si>
    <t>https://todomusica.com.ar/boquillas/2293-rrgmpcssxb5.html</t>
  </si>
  <si>
    <t>https://todomusica.com.ar/boquillas/2294-rrgmpctsxb5.html</t>
  </si>
  <si>
    <t>https://todomusica.com.ar/boquillas/2068-rrgmpctsxc5.html</t>
  </si>
  <si>
    <t>https://todomusica.com.ar/boquillas/1458-rrgmpctsxc7.html</t>
  </si>
  <si>
    <t>https://todomusica.com.ar/canas/2934-rrp05asx200.html</t>
  </si>
  <si>
    <t>https://todomusica.com.ar/canas/2729-rrp05asx250.html</t>
  </si>
  <si>
    <t>https://todomusica.com.ar/canas/2374-rrp05asx300.html</t>
  </si>
  <si>
    <t>https://todomusica.com.ar/canas/2963-rrp05asx350.html</t>
  </si>
  <si>
    <t>https://todomusica.com.ar/canas/3104-rrp05bcl200.html</t>
  </si>
  <si>
    <t>https://todomusica.com.ar/canas/2352-rrp05bcl250.html</t>
  </si>
  <si>
    <t>https://todomusica.com.ar/canas/2840-rrp05bcl300.html</t>
  </si>
  <si>
    <t>https://todomusica.com.ar/canas/2812-rrp05bcl350.html</t>
  </si>
  <si>
    <t>https://todomusica.com.ar/canas/8948-rrp05bsx200.html</t>
  </si>
  <si>
    <t>https://todomusica.com.ar/canas/1199-rrp05bsx250.html</t>
  </si>
  <si>
    <t>https://todomusica.com.ar/canas/1200-rrp05bsx300.html</t>
  </si>
  <si>
    <t>https://todomusica.com.ar/canas/1869-rrp05bsx350.html</t>
  </si>
  <si>
    <t>https://todomusica.com.ar/canas/8949-rrp05ssx200.html</t>
  </si>
  <si>
    <t>https://todomusica.com.ar/canas/1619-rrp05ssx250.html</t>
  </si>
  <si>
    <t>https://todomusica.com.ar/canas/8950-rrp05ssx300.html</t>
  </si>
  <si>
    <t>https://todomusica.com.ar/canas/8951-rrp05ssx350.html</t>
  </si>
  <si>
    <t>https://todomusica.com.ar/canas/3102-rrp05tsx200.html</t>
  </si>
  <si>
    <t>https://todomusica.com.ar/canas/3156-rrp05tsx250.html</t>
  </si>
  <si>
    <t>https://todomusica.com.ar/canas/2836-rrp05tsx300.html</t>
  </si>
  <si>
    <t>https://todomusica.com.ar/canas/1620-rrp05tsx350.html</t>
  </si>
  <si>
    <t>https://todomusica.com.ar/canas/9211-rrs01asx2h-b25.html</t>
  </si>
  <si>
    <t>https://todomusica.com.ar/canas/9216-rrs01tsx2h-b25.html</t>
  </si>
  <si>
    <t>https://todomusica.com.ar/canas/7598-rsj-bari-unf-2h-5-bx.html</t>
  </si>
  <si>
    <t>https://todomusica.com.ar/productos-sin-categorias-de-netsuite/7599-rsj-bari-unf-2m-5bx.html</t>
  </si>
  <si>
    <t>https://todomusica.com.ar/canas/7600-rsj-bari-unf-2s-5bx.html</t>
  </si>
  <si>
    <t>https://todomusica.com.ar/canas/7601-rsj-bari-unf-3h-5bx.html</t>
  </si>
  <si>
    <t>https://todomusica.com.ar/canas/7602-rsj-bari-unf-3m-5-bx.html</t>
  </si>
  <si>
    <t>https://todomusica.com.ar/canas/7603-rsj-bari-unf-3s-5-bx.html</t>
  </si>
  <si>
    <t>https://todomusica.com.ar/canas/7604-rsj-bari-unf-4h-5bx.html</t>
  </si>
  <si>
    <t>https://todomusica.com.ar/canas/7605-rsj-bari-unf-4m-5bx.html</t>
  </si>
  <si>
    <t>https://todomusica.com.ar/canas/7606-rsj-bari-unf-4s-5bx.html</t>
  </si>
  <si>
    <t>https://todomusica.com.ar/canas/2517-rrs05tsx2h.html</t>
  </si>
  <si>
    <t>https://todomusica.com.ar/canas/2537-rrs05tsx2m.html</t>
  </si>
  <si>
    <t>https://todomusica.com.ar/canas/2295-rrs05tsx2s.html</t>
  </si>
  <si>
    <t>https://todomusica.com.ar/canas/2538-rrs05tsx3h.html</t>
  </si>
  <si>
    <t>https://todomusica.com.ar/productos-sin-categorias-de-netsuite/2584-rrs05tsx3m.html</t>
  </si>
  <si>
    <t>https://todomusica.com.ar/canas/2690-rrs05tsx3s.html</t>
  </si>
  <si>
    <t>https://todomusica.com.ar/canas/1870-rrs05tsx4h.html</t>
  </si>
  <si>
    <t>https://todomusica.com.ar/canas/1871-rrs05tsx4m.html</t>
  </si>
  <si>
    <t>https://todomusica.com.ar/canas/2196-rrs05tsx4s.html</t>
  </si>
  <si>
    <t>https://todomusica.com.ar/canas/2069-rrs10asx2h.html</t>
  </si>
  <si>
    <t>https://todomusica.com.ar/canas/2135-rrs10asx2m.html</t>
  </si>
  <si>
    <t>https://todomusica.com.ar/canas/2920-rrs10asx2s.html</t>
  </si>
  <si>
    <t>https://todomusica.com.ar/canas/3003-rrs10asx3h.html</t>
  </si>
  <si>
    <t>https://todomusica.com.ar/canas/2322-rrs10asx3m.html</t>
  </si>
  <si>
    <t>https://todomusica.com.ar/productos-sin-categorias-de-netsuite/4245-404.html</t>
  </si>
  <si>
    <t>https://todomusica.com.ar/canas/2783-rrs10asx4h.html</t>
  </si>
  <si>
    <t>https://todomusica.com.ar/canas/2784-rrs10asx4m.html</t>
  </si>
  <si>
    <t>https://todomusica.com.ar/canas/1201-rrs10asx4s.html</t>
  </si>
  <si>
    <t>https://todomusica.com.ar/canas/7591-rsj-sop-unf-2h-10-bx.html</t>
  </si>
  <si>
    <t>https://todomusica.com.ar/canas/2296-rrs10ssx2m.html</t>
  </si>
  <si>
    <t>https://todomusica.com.ar/canas/7592-rsj-sop-unf-2s-10-bx.html</t>
  </si>
  <si>
    <t>https://todomusica.com.ar/canas/7593-rsj-sop-unf-3h-10-bx.html</t>
  </si>
  <si>
    <t>https://todomusica.com.ar/canas/2070-rrs10ssx3m.html</t>
  </si>
  <si>
    <t>https://todomusica.com.ar/canas/7594-rsj-sop-unf-3s-10-bx.html</t>
  </si>
  <si>
    <t>https://todomusica.com.ar/canas/1202-rrs10ssx4h.html</t>
  </si>
  <si>
    <t>https://todomusica.com.ar/canas/1203-rrs10ssx4m.html</t>
  </si>
  <si>
    <t>https://todomusica.com.ar/canas/1204-rrs10ssx4s.html</t>
  </si>
  <si>
    <t>https://todomusica.com.ar/canas/9210-rsf01asx3s-b25.html</t>
  </si>
  <si>
    <t>https://todomusica.com.ar/canas/9215-rsf01tsx3s-b25.html</t>
  </si>
  <si>
    <t>https://todomusica.com.ar/canas/1872-rsf05bsx2h.html</t>
  </si>
  <si>
    <t>https://todomusica.com.ar/canas/1873-rsf05bsx2m.html</t>
  </si>
  <si>
    <t>https://todomusica.com.ar/canas/1874-rsf05bsx2s.html</t>
  </si>
  <si>
    <t>https://todomusica.com.ar/productos-sin-categorias-de-netsuite/2197-rsf05bsx3h.html</t>
  </si>
  <si>
    <t>https://todomusica.com.ar/canas/2198-rsf05bsx3m.html</t>
  </si>
  <si>
    <t>https://todomusica.com.ar/canas/2199-rsf05bsx3s.html</t>
  </si>
  <si>
    <t>https://todomusica.com.ar/canas/1205-rsf05bsx4h.html</t>
  </si>
  <si>
    <t>https://todomusica.com.ar/canas/1206-rsf05bsx4m.html</t>
  </si>
  <si>
    <t>https://todomusica.com.ar/canas/1207-rsf05bsx4s.html</t>
  </si>
  <si>
    <t>https://todomusica.com.ar/canas/2477-rsf05tsx2h.html</t>
  </si>
  <si>
    <t>https://todomusica.com.ar/canas/2478-rsf05tsx2m.html</t>
  </si>
  <si>
    <t>https://todomusica.com.ar/canas/2071-rsf05tsx2s.html</t>
  </si>
  <si>
    <t>https://todomusica.com.ar/canas/2808-rsf05tsx3h.html</t>
  </si>
  <si>
    <t>https://todomusica.com.ar/canas/2837-rsf05tsx3m.html</t>
  </si>
  <si>
    <t>https://todomusica.com.ar/canas/2809-rsf05tsx3s.html</t>
  </si>
  <si>
    <t>https://todomusica.com.ar/canas/2205-rsf05tsx4h.html</t>
  </si>
  <si>
    <t>https://todomusica.com.ar/canas/2072-rsf05tsx4m.html</t>
  </si>
  <si>
    <t>https://todomusica.com.ar/canas/2200-rsf05tsx4s.html</t>
  </si>
  <si>
    <t>https://todomusica.com.ar/canas/2539-rsf10asx2h.html</t>
  </si>
  <si>
    <t>https://todomusica.com.ar/canas/3040-rsf10asx2m.html</t>
  </si>
  <si>
    <t>https://todomusica.com.ar/canas/4246-404.html</t>
  </si>
  <si>
    <t>https://todomusica.com.ar/canas/3100-rsf10asx3h.html</t>
  </si>
  <si>
    <t>https://todomusica.com.ar/canas/3076-rsf10asx3m.html</t>
  </si>
  <si>
    <t>https://todomusica.com.ar/canas/2160-rsf10asx3s.html</t>
  </si>
  <si>
    <t>https://todomusica.com.ar/canas/3077-rsf10asx4h.html</t>
  </si>
  <si>
    <t>https://todomusica.com.ar/canas/3067-rsf10asx4m.html</t>
  </si>
  <si>
    <t>https://todomusica.com.ar/canas/1208-rsf10asx4s.html</t>
  </si>
  <si>
    <t>https://todomusica.com.ar/canas/1621-rsf10ssx2h.html</t>
  </si>
  <si>
    <t>https://todomusica.com.ar/canas/3026-rsf10ssx2m.html</t>
  </si>
  <si>
    <t>https://todomusica.com.ar/canas/2297-rsf10ssx2s.html</t>
  </si>
  <si>
    <t>https://todomusica.com.ar/canas/2540-rsf10ssx3h.html</t>
  </si>
  <si>
    <t>https://todomusica.com.ar/canas/2073-rsf10ssx3m.html</t>
  </si>
  <si>
    <t>https://todomusica.com.ar/canas/2074-rsf10ssx3s.html</t>
  </si>
  <si>
    <t>https://todomusica.com.ar/canas/7588-rsj-sopfld4h-10bx.html</t>
  </si>
  <si>
    <t>https://todomusica.com.ar/canas/7589-rsj-sopfld4m-10bx.html</t>
  </si>
  <si>
    <t>https://todomusica.com.ar/canas/7590-rsj-sop-fld-4s-10bx.html</t>
  </si>
  <si>
    <t>https://todomusica.com.ar/accesorios-de-vientos/2585-rts1ln.html</t>
  </si>
  <si>
    <t>https://todomusica.com.ar/accesorios-de-vientos/740-rvcase04.html</t>
  </si>
  <si>
    <t>https://todomusica.com.ar/estuches/8952-rvcase05.html</t>
  </si>
  <si>
    <t>https://todomusica.com.ar/varios/8953-rv0173.html</t>
  </si>
  <si>
    <t>https://todomusica.com.ar/correas/2860-sja15.html</t>
  </si>
  <si>
    <t>https://todomusica.com.ar/correas/2859-sja16.html</t>
  </si>
  <si>
    <t>https://todomusica.com.ar/correas/2865-sja17.html</t>
  </si>
  <si>
    <t>https://todomusica.com.ar/correas/2628-sla15.html</t>
  </si>
  <si>
    <t>https://todomusica.com.ar/correas/2629-sla16.html</t>
  </si>
  <si>
    <t>https://todomusica.com.ar/correas/2504-sla17.html</t>
  </si>
  <si>
    <t>https://todomusica.com.ar/varios/9854-vas0125.html</t>
  </si>
  <si>
    <t>https://todomusica.com.ar/varios/9855-vas0130.html</t>
  </si>
  <si>
    <t>https://todomusica.com.ar/productos-sin-categorias-de-netsuite/9856-vbb0125.html</t>
  </si>
  <si>
    <t>https://todomusica.com.ar/productos-sin-categorias-de-netsuite/9857-vbb0130.html</t>
  </si>
  <si>
    <t>https://todomusica.com.ar/varios/9858-vts0125.html</t>
  </si>
  <si>
    <t>http://www.todomusica.com.ar/soportes/17628-wwda-10c.html</t>
  </si>
  <si>
    <t>https://todomusica.com.ar/matrices/5730-404.html</t>
  </si>
  <si>
    <t>https://todomusica.com.ar/adaptadores/8636-af-vio1.html</t>
  </si>
  <si>
    <t>https://todomusica.com.ar/productos-sin-categorias-de-netsuite/4305-404.html</t>
  </si>
  <si>
    <t>https://todomusica.com.ar/bafles-activos/7407-b-hype-10.html</t>
  </si>
  <si>
    <t>https://todomusica.com.ar/bafles-activos/7408-b-hype-12.html</t>
  </si>
  <si>
    <t>https://todomusica.com.ar/bafles-activos/7409-b-hype-15.html</t>
  </si>
  <si>
    <t>https://todomusica.com.ar/bafles-activos/7406-b-hype-8.html</t>
  </si>
  <si>
    <t>https://todomusica.com.ar/soporte-de-bafles/8463-clon-drkmini.html</t>
  </si>
  <si>
    <t>https://todomusica.com.ar/cables-xlr/7959-xlr-xlr-audio-cable-70-cm.html</t>
  </si>
  <si>
    <t>https://todomusica.com.ar/varios/7960-cable-set-for-vio-l210-s318.html</t>
  </si>
  <si>
    <t>https://todomusica.com.ar/varios/8634-carro-de-transporte-p-3x-vio-s118-c-ruedas.html</t>
  </si>
  <si>
    <t>https://todomusica.com.ar/varios/8635-carro-de-transporte-p-3x-vio-s318-c-ruedas.html</t>
  </si>
  <si>
    <t>https://todomusica.com.ar/cables-varios/7961-power-con-true-1-power-con-t.html</t>
  </si>
  <si>
    <t>https://todomusica.com.ar/soporte-de-bafles/6536-drk-ig.html</t>
  </si>
  <si>
    <t>https://todomusica.com.ar/productos-sin-categorias-de-netsuite/8630-drk-208.html</t>
  </si>
  <si>
    <t>https://todomusica.com.ar/soporte-de-bafles/7962-flybar-for-vio-l210.html</t>
  </si>
  <si>
    <t>https://todomusica.com.ar/productos-sin-categorias-de-netsuite/8631-drk-212.html</t>
  </si>
  <si>
    <t>https://todomusica.com.ar/soporte-de-bafles/6826-dsa-m2a.html</t>
  </si>
  <si>
    <t>https://todomusica.com.ar/adaptadores/6827-dsf-m2.html</t>
  </si>
  <si>
    <t>https://todomusica.com.ar/productos-sin-categorias-de-netsuite/597-dsx-2040.html</t>
  </si>
  <si>
    <t>https://todomusica.com.ar/varios/1312-ds2.html</t>
  </si>
  <si>
    <t>https://todomusica.com.ar/varios/8632-carro-de-aluminio-p-transporte-4-xvio-208fly-bar.html</t>
  </si>
  <si>
    <t>https://todomusica.com.ar/varios/8633-carro-de-aluminio-p-transporte-4-xvio-212fly-bar.html</t>
  </si>
  <si>
    <t>https://todomusica.com.ar/varios/7963-trolley-for-vio-l210.html</t>
  </si>
  <si>
    <t>https://todomusica.com.ar/varios/1043-dva-dck-15.html</t>
  </si>
  <si>
    <t>https://todomusica.com.ar/varios/4565-404.html</t>
  </si>
  <si>
    <t>https://todomusica.com.ar/varios/2060-dva-dck-45.html</t>
  </si>
  <si>
    <t>https://todomusica.com.ar/varios/1045-dva-drk-hk.html</t>
  </si>
  <si>
    <t>https://todomusica.com.ar/productos-sin-categorias-de-netsuite/4113-404.html</t>
  </si>
  <si>
    <t>https://todomusica.com.ar/productos-sin-categorias-de-netsuite/599-dva-drk-10.html</t>
  </si>
  <si>
    <t>https://todomusica.com.ar/soporte-de-bafles/4111-404.html</t>
  </si>
  <si>
    <t>https://todomusica.com.ar/soporte-de-bafles/4112-404.html</t>
  </si>
  <si>
    <t>https://todomusica.com.ar/varios/2034-dva-dsa-4.html</t>
  </si>
  <si>
    <t>https://todomusica.com.ar/varios/1046-dva-dt-6.html</t>
  </si>
  <si>
    <t>https://todomusica.com.ar/soporte-de-bafles/1047-dva-dwb3.html</t>
  </si>
  <si>
    <t>https://todomusica.com.ar/bafles-activos/6538-dva-ks10.html</t>
  </si>
  <si>
    <t>https://todomusica.com.ar/bafles-activos/6539-dva-ks20.html</t>
  </si>
  <si>
    <t>https://todomusica.com.ar/productos-sin-categorias-de-netsuite/6537-dva-k5.html</t>
  </si>
  <si>
    <t>https://todomusica.com.ar/bafles-activos/4326-404.html</t>
  </si>
  <si>
    <t>https://todomusica.com.ar/productos-sin-categorias-de-netsuite/4325-404.html</t>
  </si>
  <si>
    <t>https://todomusica.com.ar/bafles-line-array/6828-dva-m2p.html</t>
  </si>
  <si>
    <t>https://todomusica.com.ar/cables-varios/1528-dva-rdc-45f.html</t>
  </si>
  <si>
    <t>https://todomusica.com.ar/cables-varios/1598-dva-rdc-45m.html</t>
  </si>
  <si>
    <t>https://todomusica.com.ar/matrices/1048-dva-sdd.html</t>
  </si>
  <si>
    <t>https://todomusica.com.ar/varios/1716-dva-srk-09.html</t>
  </si>
  <si>
    <t>https://todomusica.com.ar/varios/1664-dva-srk-10.html</t>
  </si>
  <si>
    <t>https://todomusica.com.ar/bafles-activos/1178-dva-s2585n.html</t>
  </si>
  <si>
    <t>https://todomusica.com.ar/bafles-activos/871-dva-s30n.html</t>
  </si>
  <si>
    <t>https://todomusica.com.ar/bafles-line-array/1599-dva-t12.html</t>
  </si>
  <si>
    <t>https://todomusica.com.ar/bafles-line-array/1825-dva-t8.html</t>
  </si>
  <si>
    <t>https://todomusica.com.ar/bafles-activos/1314-dvx-dm12.html</t>
  </si>
  <si>
    <t>https://todomusica.com.ar/bafles-activos/4332-404.html</t>
  </si>
  <si>
    <t>https://todomusica.com.ar/bafles-activos/1717-dvx-dm15.html</t>
  </si>
  <si>
    <t>https://todomusica.com.ar/bafles-activos/4333-404.html</t>
  </si>
  <si>
    <t>https://todomusica.com.ar/productos-sin-categorias-de-netsuite/1315-dvx-dm28.html</t>
  </si>
  <si>
    <t>https://todomusica.com.ar/bafles-activos/1529-dvx-d12.html</t>
  </si>
  <si>
    <t>https://todomusica.com.ar/bafles-activos/4330-404.html</t>
  </si>
  <si>
    <t>https://todomusica.com.ar/productos-sin-categorias-de-netsuite/600-dvx-d15.html</t>
  </si>
  <si>
    <t>https://todomusica.com.ar/bafles-activos/4331-404.html</t>
  </si>
  <si>
    <t>https://todomusica.com.ar/sistemas-portatiles/8410-es-1002.html</t>
  </si>
  <si>
    <t>https://todomusica.com.ar/sistemas-portatiles/7977-es-1203.html</t>
  </si>
  <si>
    <t>https://todomusica.com.ar/sistemas-portatiles/6197-es-503.html</t>
  </si>
  <si>
    <t>https://todomusica.com.ar/sistemas-portatiles/6549-es-802.html</t>
  </si>
  <si>
    <t>https://todomusica.com.ar/fundas/8637-fc-vios2.html</t>
  </si>
  <si>
    <t>https://todomusica.com.ar/bafles-activos/3473-flexsys-fm12.html</t>
  </si>
  <si>
    <t>https://todomusica.com.ar/bafles-activos/3474-flexsys-fm8.html</t>
  </si>
  <si>
    <t>https://todomusica.com.ar/productos-sin-categorias-de-netsuite/1374-flexsys-f10.html</t>
  </si>
  <si>
    <t>https://todomusica.com.ar/adaptadores/8090-flow-adapter-fsa-viol210.html</t>
  </si>
  <si>
    <t>https://todomusica.com.ar/adaptadores/6588-gsa-ig.html</t>
  </si>
  <si>
    <t>https://todomusica.com.ar/adaptadores/8091-ground-adapter-fsa-viol210.html</t>
  </si>
  <si>
    <t>https://todomusica.com.ar/bafles-activos/8089-loudspeaker.html</t>
  </si>
  <si>
    <t>https://todomusica.com.ar/bafles-activos/6600-ingenia-ig2t.html</t>
  </si>
  <si>
    <t>https://todomusica.com.ar/bafles-activos/6601-ingenia-ig3t.html</t>
  </si>
  <si>
    <t>https://todomusica.com.ar/bafles-activos/6846-ingenia-ig4t.html</t>
  </si>
  <si>
    <t>https://todomusica.com.ar/bafles-de-instalacion/1718-k-162.html</t>
  </si>
  <si>
    <t>https://todomusica.com.ar/bafles-de-instalacion/2344-k-70.html</t>
  </si>
  <si>
    <t>https://todomusica.com.ar/varios/6452-lp-ig.html</t>
  </si>
  <si>
    <t>https://todomusica.com.ar/bafles-activos/6859-lvx-xm12.html</t>
  </si>
  <si>
    <t>https://todomusica.com.ar/bafles-activos/6860-lvx-xm15.html</t>
  </si>
  <si>
    <t>https://todomusica.com.ar/bafles-activos/6247-lvx-10.html</t>
  </si>
  <si>
    <t>https://todomusica.com.ar/bafles-activos/6248-lvx-12.html</t>
  </si>
  <si>
    <t>https://todomusica.com.ar/bafles-activos/6249-lvx-15.html</t>
  </si>
  <si>
    <t>https://todomusica.com.ar/bafles-activos/6389-lvx-8.html</t>
  </si>
  <si>
    <t>https://todomusica.com.ar/bafles-de-instalacion/9034-loudspeaker.html</t>
  </si>
  <si>
    <t>https://todomusica.com.ar/bafles-de-instalacion/9035-loudspeaker.html</t>
  </si>
  <si>
    <t>https://todomusica.com.ar/baterias-recargables/6250-mbt-1.html</t>
  </si>
  <si>
    <t>https://todomusica.com.ar/bafles-activos/7133-opera-10.html</t>
  </si>
  <si>
    <t>https://todomusica.com.ar/bafles-activos/7134-opera-12.html</t>
  </si>
  <si>
    <t>https://todomusica.com.ar/bafles-activos/7135-opera-15.html</t>
  </si>
  <si>
    <t>https://todomusica.com.ar/productos-sin-categorias-de-netsuite/4347-404.html</t>
  </si>
  <si>
    <t>https://todomusica.com.ar/productos-sin-categorias-de-netsuite/872-pu-860-h-u-uk.html</t>
  </si>
  <si>
    <t>https://todomusica.com.ar/productos-sin-categorias-de-netsuite/31-pu-860-l-un.html</t>
  </si>
  <si>
    <t>https://todomusica.com.ar/fundas/8276-funca-magnetica-covertorar-para-la-linea-ig.html</t>
  </si>
  <si>
    <t>https://todomusica.com.ar/matrices/873-rd-net.html</t>
  </si>
  <si>
    <t>https://todomusica.com.ar/matrices/601-rdnet-control-2.html</t>
  </si>
  <si>
    <t>https://todomusica.com.ar/varios/8639-rdnet-control-8.html</t>
  </si>
  <si>
    <t>https://todomusica.com.ar/varios/8703-rdnet-eh.html</t>
  </si>
  <si>
    <t>https://todomusica.com.ar/bafles-activos/1826-sigma-s115.html</t>
  </si>
  <si>
    <t>https://todomusica.com.ar/bafles-activos/33-sigma-s118.html</t>
  </si>
  <si>
    <t>https://todomusica.com.ar/soporte-de-bafles/6457-sk-25-tt.html</t>
  </si>
  <si>
    <t>https://todomusica.com.ar/bafles-activos/7978-sub-615.html</t>
  </si>
  <si>
    <t>https://todomusica.com.ar/bafles-activos/7979-sub-618.html</t>
  </si>
  <si>
    <t>https://todomusica.com.ar/adaptadores/6957-ta-ig.html</t>
  </si>
  <si>
    <t>https://todomusica.com.ar/fundas/8275-funda-para-parlantes-ig3t.html</t>
  </si>
  <si>
    <t>https://todomusica.com.ar/fundas/8277-funda-para-parlantes-s18h.html</t>
  </si>
  <si>
    <t>https://todomusica.com.ar/bafles-line-array/8627-vio-l208.html</t>
  </si>
  <si>
    <t>https://todomusica.com.ar/bafles-line-array/6959-vio-l210.html</t>
  </si>
  <si>
    <t>https://todomusica.com.ar/productos-sin-categorias-de-netsuite/8629-vio-l212.html</t>
  </si>
  <si>
    <t>https://todomusica.com.ar/bafles-activos/7958-active-bass-reflex-semi-horn-load.html</t>
  </si>
  <si>
    <t>https://todomusica.com.ar/bafles-activos/8628-vio-s118r.html</t>
  </si>
  <si>
    <t>http://www.todomusica.com.ar/bafles-activos-y-pasivos/28020-vio-s218.html</t>
  </si>
  <si>
    <t>https://todomusica.com.ar/bafles-activos/7174-vio-s318.html</t>
  </si>
  <si>
    <t>http://www.todomusica.com.ar/alta-de-nuevos-productos-desde-netsuit/31017-207911212s1.html</t>
  </si>
  <si>
    <t>http://www.todomusica.com.ar/repuestos-varios/2543-401020122.html</t>
  </si>
  <si>
    <t>http://www.todomusica.com.ar/repuestos-varios/24807-butt-for-driver-401200011.html</t>
  </si>
  <si>
    <t>http://www.todomusica.com.ar/repuestos-varios/14915-401050046.html</t>
  </si>
  <si>
    <t>https://todomusica.com.ar/varios/5949-428040023b.html</t>
  </si>
  <si>
    <t>https://todomusica.com.ar/matrices/6012-dbx4820.html</t>
  </si>
  <si>
    <t>https://todomusica.com.ar/varios/6685-pmc16.html</t>
  </si>
  <si>
    <t>https://todomusica.com.ar/accesorios-de-instalacion/1049-zc2v-eu.html</t>
  </si>
  <si>
    <t>https://todomusica.com.ar/accesorios-de-instalacion/1050-zc3v-eu.html</t>
  </si>
  <si>
    <t>https://todomusica.com.ar/accesorios-de-instalacion/1051-zc8v-eu.html</t>
  </si>
  <si>
    <t>https://todomusica.com.ar/varios/1604-215sv.html</t>
  </si>
  <si>
    <t>https://todomusica.com.ar/accesorios-de-iluminacion/7069-b190-e.html</t>
  </si>
  <si>
    <t>https://todomusica.com.ar/accesorios-de-iluminacion/7070-b330.html</t>
  </si>
  <si>
    <t>https://todomusica.com.ar/accesorios-de-iluminacion/7071-b330-e.html</t>
  </si>
  <si>
    <t>https://todomusica.com.ar/accesorios-de-iluminacion/7881-osram-sirius-440w-moving-head-with-flight-case.html</t>
  </si>
  <si>
    <t>https://todomusica.com.ar/accesorios-de-iluminacion/9423-jnr-8220l.html</t>
  </si>
  <si>
    <t>https://todomusica.com.ar/accesorios-de-iluminacion/7114-lwz1815.html</t>
  </si>
  <si>
    <t>https://todomusica.com.ar/accesorios-de-iluminacion/9422-pr-2368a.html</t>
  </si>
  <si>
    <t>https://todomusica.com.ar/accesorios-de-iluminacion/7146-pw19.html</t>
  </si>
  <si>
    <t>https://todomusica.com.ar/accesorios-de-iluminacion/7147-pw37.html</t>
  </si>
  <si>
    <t>https://todomusica.com.ar/accesorios-de-iluminacion/9424-theatre-spot-3in1.html</t>
  </si>
  <si>
    <t>https://todomusica.com.ar/accesorios-de-iluminacion/7166-t280.html</t>
  </si>
  <si>
    <t>https://todomusica.com.ar/accesorios-de-iluminacion/7167-t440.html</t>
  </si>
  <si>
    <t>https://todomusica.com.ar/moviles/5301-404.html</t>
  </si>
  <si>
    <t>https://todomusica.com.ar/moviles/7883-gtd-lmz1512.html</t>
  </si>
  <si>
    <t>https://todomusica.com.ar/moviles/6597-gtd-lmz1512-c.html</t>
  </si>
  <si>
    <t>https://todomusica.com.ar/moviles/6598-gtd-lmz1537-c.html</t>
  </si>
  <si>
    <t>https://todomusica.com.ar/moviles/5294-404.html</t>
  </si>
  <si>
    <t>https://todomusica.com.ar/moviles/5295-404.html</t>
  </si>
  <si>
    <t>https://todomusica.com.ar/productos-sin-categorias-de-netsuite/5297-404.html</t>
  </si>
  <si>
    <t>https://todomusica.com.ar/moviles/7887-gtd-lm1506.html</t>
  </si>
  <si>
    <t>https://todomusica.com.ar/moviles/6594-gtd-lm180spot-c.html</t>
  </si>
  <si>
    <t>https://todomusica.com.ar/moviles/6595-gtd-lm60.html</t>
  </si>
  <si>
    <t>http://www.todomusica.com.ar/iluminacion/18696-gtd-lm600iip-c.html</t>
  </si>
  <si>
    <t>https://todomusica.com.ar/moviles/5298-404.html</t>
  </si>
  <si>
    <t>https://todomusica.com.ar/moviles/5300-404.html</t>
  </si>
  <si>
    <t>https://todomusica.com.ar/lamparas/7885-gtd-lys200ww.html</t>
  </si>
  <si>
    <t>https://todomusica.com.ar/par-leds/6022-gtd-l1511p.html</t>
  </si>
  <si>
    <t>http://www.todomusica.com.ar/iluminacion/25933-25-lens-p-n-no-130102001ba.html</t>
  </si>
  <si>
    <t>https://todomusica.com.ar/par-leds/6593-gtd-l1511p-c.html</t>
  </si>
  <si>
    <t>https://todomusica.com.ar/moviles/7888-gtd-l3200.html</t>
  </si>
  <si>
    <t>https://todomusica.com.ar/barras-de-led/6023-gtd-l336p-c.html</t>
  </si>
  <si>
    <t>https://todomusica.com.ar/par-leds/8749-gtd-l348.html</t>
  </si>
  <si>
    <t>https://todomusica.com.ar/par-leds/6024-gtd-l348-c.html</t>
  </si>
  <si>
    <t>https://todomusica.com.ar/productos-sin-categorias-de-netsuite/6026-gtd-l354ap-c.html</t>
  </si>
  <si>
    <t>https://todomusica.com.ar/par-leds/6025-gtd-l354-c.html</t>
  </si>
  <si>
    <t>https://todomusica.com.ar/productos-sin-categorias-de-netsuite/5292-404.html</t>
  </si>
  <si>
    <t>https://todomusica.com.ar/par-leds/6027-gtd-l354wp-c.html</t>
  </si>
  <si>
    <t>https://todomusica.com.ar/barras-de-led/7884-gtd-l372p.html</t>
  </si>
  <si>
    <t>https://todomusica.com.ar/barras-de-led/6028-gtd-l372p-c.html</t>
  </si>
  <si>
    <t>https://todomusica.com.ar/moviles/6029-gtd-l488.html</t>
  </si>
  <si>
    <t>https://todomusica.com.ar/productos-sin-categorias-de-netsuite/5293-404.html</t>
  </si>
  <si>
    <t>https://todomusica.com.ar/productos-sin-categorias-de-netsuite/7882-gtd-l654p-ii.html</t>
  </si>
  <si>
    <t>https://todomusica.com.ar/accesorios-de-iluminacion/6030-gtd-l825.html</t>
  </si>
  <si>
    <t>https://todomusica.com.ar/moviles/5289-404.html</t>
  </si>
  <si>
    <t>https://todomusica.com.ar/moviles/5290-404.html</t>
  </si>
  <si>
    <t>https://todomusica.com.ar/moviles/5291-404.html</t>
  </si>
  <si>
    <t>https://todomusica.com.ar/lamparas/6589-gtd-330bsw-c.html</t>
  </si>
  <si>
    <t>https://todomusica.com.ar/productos-sin-categorias-de-netsuite/6021-gtd-330fs-c.html</t>
  </si>
  <si>
    <t>https://todomusica.com.ar/lamparas/6590-gtd-330iibeam-c.html</t>
  </si>
  <si>
    <t>https://todomusica.com.ar/moviles/7889-gtd-330n-bsw.html</t>
  </si>
  <si>
    <t>https://todomusica.com.ar/lamparas/6591-gtd-440iibeam-c.html</t>
  </si>
  <si>
    <t>https://todomusica.com.ar/productos-sin-categorias-de-netsuite/6592-gtd-440iibsw-c.html</t>
  </si>
  <si>
    <t>https://todomusica.com.ar/cabezales-de-bajo/2169-ha2500.html</t>
  </si>
  <si>
    <t>https://todomusica.com.ar/cabezales-de-bajo/226-ha3500.html</t>
  </si>
  <si>
    <t>https://todomusica.com.ar/pedales/7224-hartke-bass-chorus-hc33.html</t>
  </si>
  <si>
    <t>https://todomusica.com.ar/amplificadores-de-bajo/4292-404.html</t>
  </si>
  <si>
    <t>https://todomusica.com.ar/amplificadores-de-bajo/4293-404.html</t>
  </si>
  <si>
    <t>https://todomusica.com.ar/amplificadores-de-bajo/4040-ha-b60.html</t>
  </si>
  <si>
    <t>https://todomusica.com.ar/amplificadores-de-bajo/4041-ha-b60.html</t>
  </si>
  <si>
    <t>https://todomusica.com.ar/amplificadores-de-bajo/7658-hartke-hd500-combo.html</t>
  </si>
  <si>
    <t>https://todomusica.com.ar/amplificadores-de-bajo/4042-ha-b60.html</t>
  </si>
  <si>
    <t>https://todomusica.com.ar/pedales/7223-hartke-bass-fuzz-hf44.html</t>
  </si>
  <si>
    <t>https://todomusica.com.ar/pedales/7222-hartke-bass-looper-hl77.html</t>
  </si>
  <si>
    <t>https://todomusica.com.ar/bafles-de-bajo/4043-hx810.html</t>
  </si>
  <si>
    <t>https://todomusica.com.ar/bafles-de-bajo/4044-hx810.html</t>
  </si>
  <si>
    <t>https://todomusica.com.ar/bafles-de-bajo/6216-hydrive210.html</t>
  </si>
  <si>
    <t>https://todomusica.com.ar/bafles-de-bajo/4045-hx810.html</t>
  </si>
  <si>
    <t>https://todomusica.com.ar/amplificadores-de-bajo/7110-kb12.html</t>
  </si>
  <si>
    <t>https://todomusica.com.ar/amplificadores-de-bajo/7111-kb15.html</t>
  </si>
  <si>
    <t>https://todomusica.com.ar/cabezales-de-bajo/1456-lh1000.html</t>
  </si>
  <si>
    <t>https://todomusica.com.ar/cabezales-de-bajo/3350-lh500.html</t>
  </si>
  <si>
    <t>https://todomusica.com.ar/cabezales-de-bajo/7171-tx600.html</t>
  </si>
  <si>
    <t>https://todomusica.com.ar/bafles-de-bajo/227-vx-115.html</t>
  </si>
  <si>
    <t>https://todomusica.com.ar/bafles-de-bajo/3548-vx-410.html</t>
  </si>
  <si>
    <t>https://todomusica.com.ar/bafles-de-bajo/3461-115bxl.html</t>
  </si>
  <si>
    <t>https://todomusica.com.ar/bafles-de-bajo/3462-210xl.html</t>
  </si>
  <si>
    <t>https://todomusica.com.ar/bafles-de-bajo/3466-410xl.html</t>
  </si>
  <si>
    <t>https://todomusica.com.ar/bafles-de-bajo/3465-bafle-para-bajo-de-4x10-1x5-400-8-99db-cono-alumini.html</t>
  </si>
  <si>
    <t>https://todomusica.com.ar/atriles/2050-bs050b.html</t>
  </si>
  <si>
    <t>https://todomusica.com.ar/atriles/4295-404.html</t>
  </si>
  <si>
    <t>https://todomusica.com.ar/atriles/4011-bs118bb.html</t>
  </si>
  <si>
    <t>https://todomusica.com.ar/atriles/9671-symphony-music-stand-w-ez-grip.html</t>
  </si>
  <si>
    <t>https://todomusica.com.ar/atriles/2927-bs118bb.html</t>
  </si>
  <si>
    <t>https://todomusica.com.ar/soportes/1167-ds410b.html</t>
  </si>
  <si>
    <t>https://todomusica.com.ar/soportes/3830-ds420b.html</t>
  </si>
  <si>
    <t>https://todomusica.com.ar/soportes/512-ds431b.html</t>
  </si>
  <si>
    <t>https://todomusica.com.ar/soportes/4012-ds431b.html</t>
  </si>
  <si>
    <t>https://todomusica.com.ar/soportes/4014-ds431b.html</t>
  </si>
  <si>
    <t>https://todomusica.com.ar/soportes/228-ds510bb.html</t>
  </si>
  <si>
    <t>https://todomusica.com.ar/soportes/3833-ds530bb.html</t>
  </si>
  <si>
    <t>https://todomusica.com.ar/soportes/4020-ds530bb.html</t>
  </si>
  <si>
    <t>https://todomusica.com.ar/soportes/5789-404.html</t>
  </si>
  <si>
    <t>https://todomusica.com.ar/productos-sin-categorias-de-netsuite/1140-gsp38wb.html</t>
  </si>
  <si>
    <t>https://todomusica.com.ar/productos-sin-categorias-de-netsuite/9264-gsp38wb-plus.html</t>
  </si>
  <si>
    <t>https://todomusica.com.ar/productos-sin-categorias-de-netsuite/2965-gsp39sb.html</t>
  </si>
  <si>
    <t>https://todomusica.com.ar/soportes/2991-gsp40sb.html</t>
  </si>
  <si>
    <t>https://todomusica.com.ar/productos-sin-categorias-de-netsuite/5793-404.html</t>
  </si>
  <si>
    <t>https://todomusica.com.ar/productos-sin-categorias-de-netsuite/3068-gs301b.html</t>
  </si>
  <si>
    <t>https://todomusica.com.ar/productos-sin-categorias-de-netsuite/2591-gs302b.html</t>
  </si>
  <si>
    <t>https://todomusica.com.ar/productos-sin-categorias-de-netsuite/424-gs401bb.html</t>
  </si>
  <si>
    <t>https://todomusica.com.ar/productos-sin-categorias-de-netsuite/5796-404.html</t>
  </si>
  <si>
    <t>https://todomusica.com.ar/soportes/5802-404.html</t>
  </si>
  <si>
    <t>https://todomusica.com.ar/productos-sin-categorias-de-netsuite/5803-404.html</t>
  </si>
  <si>
    <t>https://todomusica.com.ar/soportes/425-gs526b.html</t>
  </si>
  <si>
    <t>https://todomusica.com.ar/soportes/2889-ks110b.html</t>
  </si>
  <si>
    <t>https://todomusica.com.ar/soportes/2778-ks120b.html</t>
  </si>
  <si>
    <t>https://todomusica.com.ar/soportes/4008-ks110b.html</t>
  </si>
  <si>
    <t>https://todomusica.com.ar/soportes/4009-ks110b.html</t>
  </si>
  <si>
    <t>https://todomusica.com.ar/soportes/9265-uks100b.html</t>
  </si>
  <si>
    <t>https://todomusica.com.ar/soportes/9268-usp10sb.html</t>
  </si>
  <si>
    <t>https://todomusica.com.ar/soportes/9266-usp20cb.html</t>
  </si>
  <si>
    <t>https://todomusica.com.ar/soporte-de-microfonos/6193-dg300b.html</t>
  </si>
  <si>
    <t>https://todomusica.com.ar/soporte-de-microfonos/10426-dg305.html</t>
  </si>
  <si>
    <t>https://todomusica.com.ar/accesorios-de-iluminacion/4114-404.html</t>
  </si>
  <si>
    <t>https://todomusica.com.ar/varios/4117-404.html</t>
  </si>
  <si>
    <t>https://todomusica.com.ar/soporte-de-microfonos/514-ms100b.html</t>
  </si>
  <si>
    <t>https://todomusica.com.ar/soporte-de-microfonos/230-ms120b.html</t>
  </si>
  <si>
    <t>https://todomusica.com.ar/soporte-de-microfonos/4123-404.html</t>
  </si>
  <si>
    <t>https://todomusica.com.ar/soporte-de-microfonos/1641-ms531b.html</t>
  </si>
  <si>
    <t>https://todomusica.com.ar/soporte-de-microfonos/4124-404.html</t>
  </si>
  <si>
    <t>https://todomusica.com.ar/soporte-de-microfonos/4125-404.html</t>
  </si>
  <si>
    <t>https://todomusica.com.ar/soporte-de-microfonos/515-ms631b.html</t>
  </si>
  <si>
    <t>https://todomusica.com.ar/soporte-de-bafles/4142-404.html</t>
  </si>
  <si>
    <t>https://todomusica.com.ar/soporte-de-bafles/4143-404.html</t>
  </si>
  <si>
    <t>https://todomusica.com.ar/soporte-de-bafles/848-ss700b.html</t>
  </si>
  <si>
    <t>https://todomusica.com.ar/accesorios-de-iluminacion/4144-404.html</t>
  </si>
  <si>
    <t>https://todomusica.com.ar/guitarras-acusticas/2635-h-008.html</t>
  </si>
  <si>
    <t>https://todomusica.com.ar/guitarras-acusticas/4892-404.html</t>
  </si>
  <si>
    <t>https://todomusica.com.ar/guitarras-acusticas/4893-404.html</t>
  </si>
  <si>
    <t>https://todomusica.com.ar/guitarras-acusticas/10256-h-008gr.html</t>
  </si>
  <si>
    <t>https://todomusica.com.ar/guitarras-acusticas/10294-h-008lil.html</t>
  </si>
  <si>
    <t>https://todomusica.com.ar/guitarras-acusticas/10261-h-008pk.html</t>
  </si>
  <si>
    <t>https://todomusica.com.ar/guitarras-acusticas/10257-h-008rd.html</t>
  </si>
  <si>
    <t>https://todomusica.com.ar/guitarras-acusticas/4894-404.html</t>
  </si>
  <si>
    <t>https://todomusica.com.ar/bafles-de-instalacion/9668-bafle-compacto-para-intemperie-fibra-de-vidrio-de-2-vias.html</t>
  </si>
  <si>
    <t>https://todomusica.com.ar/productos-sin-categorias-de-netsuite/9669-bafle-subwoofer-compacto-para-intemperie-fibra-de-vidrio.html</t>
  </si>
  <si>
    <t>https://todomusica.com.ar/bafles-de-instalacion/9667-bafle-compacto-para-intemperie-fibra-de-vidrio-de-2-vias.html</t>
  </si>
  <si>
    <t>https://todomusica.com.ar/bafles-de-instalacion/9666-bafle-para-intemperie-fibra-de-vidrio-de-2-vias-12-1.html</t>
  </si>
  <si>
    <t>https://todomusica.com.ar/bafles-de-instalacion/9665-bafle-para-intemperie-fibra-de-vidrio-de-2-vias-15-1.html</t>
  </si>
  <si>
    <t>https://todomusica.com.ar/bafles-de-instalacion/9664-bafle-para-intemperie-fibra-de-vidrio-de-2-vias-15-1.html</t>
  </si>
  <si>
    <t>https://todomusica.com.ar/soporte-de-bafles/8598-bumper-vl6a.html</t>
  </si>
  <si>
    <t>https://todomusica.com.ar/soporte-de-bafles/8599-bumper-vl8a.html</t>
  </si>
  <si>
    <t>https://todomusica.com.ar/bafles-de-instalacion/4309-404.html</t>
  </si>
  <si>
    <t>https://todomusica.com.ar/bafles-de-instalacion/4310-404.html</t>
  </si>
  <si>
    <t>https://todomusica.com.ar/bafles-de-instalacion/7235-50cm-tall-column-spkr-en54-1-per-carton-1-per-masterpack.html</t>
  </si>
  <si>
    <t>https://todomusica.com.ar/bafles-de-instalacion/4311-404.html</t>
  </si>
  <si>
    <t>https://todomusica.com.ar/bafles-de-instalacion/4312-404.html</t>
  </si>
  <si>
    <t>https://todomusica.com.ar/bafles-de-instalacion/6002-cbt-70j-1.html</t>
  </si>
  <si>
    <t>https://todomusica.com.ar/productos-sin-categorias-de-netsuite/1540-cbt70j.html</t>
  </si>
  <si>
    <t>https://todomusica.com.ar/bafles-de-instalacion/3478-cbt70je.html</t>
  </si>
  <si>
    <t>https://todomusica.com.ar/bafles-de-instalacion/7234-70-cm-extension-for-cbt-70j-1-line-array-4-x-5-drivers.html</t>
  </si>
  <si>
    <t>https://todomusica.com.ar/bafles-de-instalacion/7233-70-cm-j-shaped-coaxial-line-array-with-16-x-1-and-4-x-5-dr.html</t>
  </si>
  <si>
    <t>https://todomusica.com.ar/soporte-de-bafles/8700-cl-bumpvl6.html</t>
  </si>
  <si>
    <t>https://todomusica.com.ar/soporte-de-bafles/8701-cl-bumpvl8.html</t>
  </si>
  <si>
    <t>https://todomusica.com.ar/bafles-de-instalacion/6819-control-hst.html</t>
  </si>
  <si>
    <t>https://todomusica.com.ar/bafles-de-instalacion/6820-control-hst-wh.html</t>
  </si>
  <si>
    <t>https://todomusica.com.ar/bafles-de-instalacion/1788-control-sb-2.html</t>
  </si>
  <si>
    <t>https://todomusica.com.ar/bafles-de-instalacion/7736-bafle-sub-pasivo-2x10-400w-rms-8-ohms-38hz-500hz-outd.html</t>
  </si>
  <si>
    <t>https://todomusica.com.ar/bafles-de-instalacion/9471-control-sb2210.html</t>
  </si>
  <si>
    <t>https://todomusica.com.ar/bafles-de-instalacion/2712-control-1pro.html</t>
  </si>
  <si>
    <t>https://todomusica.com.ar/productos-sin-categorias-de-netsuite/2613-control-1pro-wh.html</t>
  </si>
  <si>
    <t>https://todomusica.com.ar/parlantes-de-instalacion/1977-control-126wt.html</t>
  </si>
  <si>
    <t>https://todomusica.com.ar/productos-sin-categorias-de-netsuite/2145-control-128wt.html</t>
  </si>
  <si>
    <t>https://todomusica.com.ar/productos-sin-categorias-de-netsuite/2821-control-25av.html</t>
  </si>
  <si>
    <t>https://todomusica.com.ar/productos-sin-categorias-de-netsuite/7236-premium-monitor-speaker-525-two-way-vented-system.html</t>
  </si>
  <si>
    <t>https://todomusica.com.ar/bafles-de-instalacion/7969-control-26ct.html</t>
  </si>
  <si>
    <t>https://todomusica.com.ar/parlantes-de-instalacion/9859-control-26-dt.html</t>
  </si>
  <si>
    <t>https://todomusica.com.ar/parlantes-de-instalacion/7574-ceiling-spkr-xfrmr-no-backcan-2ea-carton.html</t>
  </si>
  <si>
    <t>https://todomusica.com.ar/bafles-de-instalacion/7237-high-output-indoor-outdoor-3-way-monitor-loudspeaker-with-26.html</t>
  </si>
  <si>
    <t>https://todomusica.com.ar/bafles-de-instalacion/7238-high-output-indoor-outdoor-3-way-monitor-loudspeaker-with-26.html</t>
  </si>
  <si>
    <t>https://todomusica.com.ar/parlantes-de-instalacion/2120-control-47c-t.html</t>
  </si>
  <si>
    <t>https://todomusica.com.ar/parlantes-de-instalacion/1475-control-47lp.html</t>
  </si>
  <si>
    <t>https://todomusica.com.ar/bafles-de-instalacion/6817-control-85m.html</t>
  </si>
  <si>
    <t>https://todomusica.com.ar/productos-sin-categorias-de-netsuite/6818-control-88m.html</t>
  </si>
  <si>
    <t>https://todomusica.com.ar/bafles-de-instalacion/2345-controlcrv.html</t>
  </si>
  <si>
    <t>https://todomusica.com.ar/bafles-de-instalacion/1413-controlcrv-wh.html</t>
  </si>
  <si>
    <t>https://todomusica.com.ar/parlantes-de-instalacion/1610-control19cst.html</t>
  </si>
  <si>
    <t>https://todomusica.com.ar/bafles-de-instalacion/6503-control23-1.html</t>
  </si>
  <si>
    <t>https://todomusica.com.ar/bafles-de-instalacion/6504-control23-1-wh.html</t>
  </si>
  <si>
    <t>https://todomusica.com.ar/parlantes-de-instalacion/4313-404.html</t>
  </si>
  <si>
    <t>https://todomusica.com.ar/parlantes-de-instalacion/4314-404.html</t>
  </si>
  <si>
    <t>https://todomusica.com.ar/parlantes-de-instalacion/6007-control24ctmicr.html</t>
  </si>
  <si>
    <t>https://todomusica.com.ar/bafles-de-instalacion/6505-control25-1.html</t>
  </si>
  <si>
    <t>https://todomusica.com.ar/bafles-de-instalacion/9504-control25-1l.html</t>
  </si>
  <si>
    <t>https://todomusica.com.ar/bafles-de-instalacion/9505-control25-1l-wh.html</t>
  </si>
  <si>
    <t>https://todomusica.com.ar/bafles-de-instalacion/6506-control25-1-wh.html</t>
  </si>
  <si>
    <t>https://todomusica.com.ar/bafles-de-instalacion/4315-404.html</t>
  </si>
  <si>
    <t>https://todomusica.com.ar/bafles-de-instalacion/4316-404.html</t>
  </si>
  <si>
    <t>https://todomusica.com.ar/bafles-de-instalacion/6507-control28-1.html</t>
  </si>
  <si>
    <t>https://todomusica.com.ar/bafles-de-instalacion/6508-control28-1-wh.html</t>
  </si>
  <si>
    <t>https://todomusica.com.ar/bafles-de-instalacion/1914-control29av.html</t>
  </si>
  <si>
    <t>https://todomusica.com.ar/bafles-activos/4317-404.html</t>
  </si>
  <si>
    <t>https://todomusica.com.ar/productos-sin-categorias-de-netsuite/1066-csa2120.html</t>
  </si>
  <si>
    <t>https://todomusica.com.ar/productos-sin-categorias-de-netsuite/9217-csa2120r.html</t>
  </si>
  <si>
    <t>https://todomusica.com.ar/mixers-de-instalacion/1670-csm21.html</t>
  </si>
  <si>
    <t>https://todomusica.com.ar/mixers-de-instalacion/1727-csm32.html</t>
  </si>
  <si>
    <t>https://todomusica.com.ar/productos-sin-categorias-de-netsuite/9425-csr-v-blk.html</t>
  </si>
  <si>
    <t>https://todomusica.com.ar/accesorios-de-instalacion/1728-csr-v-wt.html</t>
  </si>
  <si>
    <t>https://todomusica.com.ar/accesorios-de-instalacion/1915-csr-2sv-wht.html</t>
  </si>
  <si>
    <t>https://todomusica.com.ar/accesorios-de-instalacion/1067-csr-2sv-wt.html</t>
  </si>
  <si>
    <t>https://todomusica.com.ar/accesorios-de-instalacion/1068-csr-3sv-wh.html</t>
  </si>
  <si>
    <t>https://todomusica.com.ar/varios/6509-css-bb4x6.html</t>
  </si>
  <si>
    <t>https://todomusica.com.ar/varios/6510-css-bb8x6.html</t>
  </si>
  <si>
    <t>https://todomusica.com.ar/bafles-de-instalacion/6009-css-h15.html</t>
  </si>
  <si>
    <t>https://todomusica.com.ar/bafles-de-instalacion/6010-css-h30.html</t>
  </si>
  <si>
    <t>https://todomusica.com.ar/parlantes-de-instalacion/4319-404.html</t>
  </si>
  <si>
    <t>https://todomusica.com.ar/parlantes-de-instalacion/4320-404.html</t>
  </si>
  <si>
    <t>https://todomusica.com.ar/productos-sin-categorias-de-netsuite/4321-404.html</t>
  </si>
  <si>
    <t>https://todomusica.com.ar/parlantes-de-instalacion/2608-css8018.html</t>
  </si>
  <si>
    <t>https://todomusica.com.ar/monitores-de-estudio/8452-control-2p-mastered-power.html</t>
  </si>
  <si>
    <t>https://todomusica.com.ar/bafles-de-instalacion/1572-c2ps-230.html</t>
  </si>
  <si>
    <t>https://todomusica.com.ar/bafles-de-instalacion/2061-c29av-1.html</t>
  </si>
  <si>
    <t>https://todomusica.com.ar/bafles-de-instalacion/1474-c50pack.html</t>
  </si>
  <si>
    <t>https://todomusica.com.ar/bafles-de-instalacion/7232-bafles-p-inst-pack-5u4-ctrol52-satel-60w-1-c50s-blan.html</t>
  </si>
  <si>
    <t>https://todomusica.com.ar/bafles-de-instalacion/1609-c65p-t.html</t>
  </si>
  <si>
    <t>https://todomusica.com.ar/bafles-de-instalacion/6001-c65p-t-wh.html</t>
  </si>
  <si>
    <t>https://todomusica.com.ar/sistemas-portatiles/9031-eon-one-pro.html</t>
  </si>
  <si>
    <t>https://todomusica.com.ar/productos-sin-categorias-de-netsuite/7806-powered-15-two-way-system-with-bt.html</t>
  </si>
  <si>
    <t>https://todomusica.com.ar/bafles-activos/6830-eon618s-230.html</t>
  </si>
  <si>
    <t>https://todomusica.com.ar/accesorios-de-instalacion/4339-404.html</t>
  </si>
  <si>
    <t>https://todomusica.com.ar/bafles-de-instalacion/4340-404.html</t>
  </si>
  <si>
    <t>https://todomusica.com.ar/bafles-de-instalacion/4341-404.html</t>
  </si>
  <si>
    <t>https://todomusica.com.ar/soporte-de-microfonos/4342-404.html</t>
  </si>
  <si>
    <t>https://todomusica.com.ar/soporte-de-bafles/7970-sop-p-bafle-sub-pole-c-gas-p-prx400-700srx-vrx-eon.html</t>
  </si>
  <si>
    <t>https://todomusica.com.ar/soporte-de-bafles/7971-jbpole-ma.html</t>
  </si>
  <si>
    <t>https://todomusica.com.ar/parlantes-de-instalacion/9219-parlante-p-techo-t-loseta-66x66cm-4-esp-8-96db.html</t>
  </si>
  <si>
    <t>https://todomusica.com.ar/soporte-de-bafles/4127-404.html</t>
  </si>
  <si>
    <t>https://todomusica.com.ar/accesorios-de-instalacion/2170-mtc-81bb8.html</t>
  </si>
  <si>
    <t>https://todomusica.com.ar/varios/2826-mtc-8124c.html</t>
  </si>
  <si>
    <t>https://todomusica.com.ar/varios/2832-mtc-8128c.html</t>
  </si>
  <si>
    <t>https://todomusica.com.ar/mixers-de-instalacion/4641-404.html</t>
  </si>
  <si>
    <t>https://todomusica.com.ar/mixers-de-instalacion/4642-404.html</t>
  </si>
  <si>
    <t>https://todomusica.com.ar/productos-sin-categorias-de-netsuite/4643-404.html</t>
  </si>
  <si>
    <t>https://todomusica.com.ar/productos-sin-categorias-de-netsuite/4644-404.html</t>
  </si>
  <si>
    <t>https://todomusica.com.ar/productos-sin-categorias-de-netsuite/4645-404.html</t>
  </si>
  <si>
    <t>https://todomusica.com.ar/mixers-de-instalacion/6042-ncsma1120.html</t>
  </si>
  <si>
    <t>https://todomusica.com.ar/mixers-de-instalacion/6043-ncsma180.html</t>
  </si>
  <si>
    <t>https://todomusica.com.ar/mixers-de-instalacion/6044-ncsma2120.html</t>
  </si>
  <si>
    <t>https://todomusica.com.ar/mixers-de-instalacion/6045-ncsma240.html</t>
  </si>
  <si>
    <t>https://todomusica.com.ar/mixers-de-instalacion/6046-ncsma280.html</t>
  </si>
  <si>
    <t>https://todomusica.com.ar/bafles-pasivos/4352-404.html</t>
  </si>
  <si>
    <t>https://todomusica.com.ar/bafles-pasivos/4353-404.html</t>
  </si>
  <si>
    <t>https://todomusica.com.ar/parlantes-de-instalacion/9218-parlante-soundbar-activo-2x754x2-40w-90db.html</t>
  </si>
  <si>
    <t>https://todomusica.com.ar/bafles-pasivos/8003-loudspeaker.html</t>
  </si>
  <si>
    <t>https://todomusica.com.ar/bafles-pasivos/9616-bafle-activo-de-2-vias-12-1-1000w-rms-136db.html</t>
  </si>
  <si>
    <t>https://todomusica.com.ar/bafles-pasivos/8004-bafle-pasivo-1515-800w-fullrange-biamp136db-rig.html</t>
  </si>
  <si>
    <t>https://todomusica.com.ar/bafles-activos/9617-bafle-activo-de-2-vias-15-1-1000w-rms-137db.html</t>
  </si>
  <si>
    <t>https://todomusica.com.ar/bafles-pasivos/8006-loudspeaker.html</t>
  </si>
  <si>
    <t>https://todomusica.com.ar/bafles-activos/9615-bafle-subwoofer-activo-18-800w-rms-135db.html</t>
  </si>
  <si>
    <t>https://todomusica.com.ar/bafles-pasivos/8007-loudspeaker.html</t>
  </si>
  <si>
    <t>https://todomusica.com.ar/bafles-activos/9619-bafle-subwoofer-activo-doble-18-1000w-rms-141db.html</t>
  </si>
  <si>
    <t>https://todomusica.com.ar/bafles-activos/8005-bafle-3-vias-1581-800w-137db.html</t>
  </si>
  <si>
    <t>https://todomusica.com.ar/bafles-activos/9618-bafle-activo-de-3-vias-15-8-1-1000w-rms-137db.html</t>
  </si>
  <si>
    <t>https://todomusica.com.ar/bafles-line-array/8146-line-array-item-nro-58077021-dcre-2017-04500-9.html</t>
  </si>
  <si>
    <t>https://todomusica.com.ar/varios/8429-vl8a-dual-8-in-2-vias-potenciado.html</t>
  </si>
  <si>
    <t>https://todomusica.com.ar/potencias-de-instalacion/8845-pot-mix-instal-com-120w-bluetooth-enabled-5-1.html</t>
  </si>
  <si>
    <t>https://todomusica.com.ar/productos-sin-categorias-de-netsuite/8846-vma1240.html</t>
  </si>
  <si>
    <t>https://todomusica.com.ar/potencias-de-instalacion/8844-vma160.html</t>
  </si>
  <si>
    <t>https://todomusica.com.ar/mixers-de-instalacion/8848-vma2120.html</t>
  </si>
  <si>
    <t>https://todomusica.com.ar/mixers-de-instalacion/8847-vma260.html</t>
  </si>
  <si>
    <t>https://todomusica.com.ar/soporte-de-bafles/6755-vrx-af.html</t>
  </si>
  <si>
    <t>https://todomusica.com.ar/soporte-de-bafles/6756-vrx-smaf.html</t>
  </si>
  <si>
    <t>https://todomusica.com.ar/bafles-activos/9612-monitor-escenario-1515-1600w127db-fullr-biamp-madera.html</t>
  </si>
  <si>
    <t>https://todomusica.com.ar/bafles-activos/6961-vrx918sp-230.html</t>
  </si>
  <si>
    <t>https://todomusica.com.ar/bafles-line-array/8626-bafle-activo-line-array-8dr-400w-100-x-15-ang-fijo.html</t>
  </si>
  <si>
    <t>https://todomusica.com.ar/bafles-line-array/7807-sales-model-vrx932lap.html</t>
  </si>
  <si>
    <t>https://todomusica.com.ar/bafles-line-array/7972-vtx-a12.html</t>
  </si>
  <si>
    <t>https://todomusica.com.ar/soporte-de-bafles/7973-vtx-a12-af.html</t>
  </si>
  <si>
    <t>https://todomusica.com.ar/varios/7974-vtx-a12-vt.html</t>
  </si>
  <si>
    <t>http://www.todomusica.com.ar/bafles-activos-y-pasivos/30624-vtx-a8.html</t>
  </si>
  <si>
    <t>http://www.todomusica.com.ar/bafles-activos-y-pasivos/30625-vtx-a8-af.html</t>
  </si>
  <si>
    <t>http://www.todomusica.com.ar/bafles-activos-y-pasivos/30626-vtx-a8-vt.html</t>
  </si>
  <si>
    <t>http://www.todomusica.com.ar/bafles-activos-y-pasivos/30627-vtx-a8-vt-cvr.html</t>
  </si>
  <si>
    <t>https://todomusica.com.ar/productos-sin-categorias-de-netsuite/6096-vtx-f12.html</t>
  </si>
  <si>
    <t>https://todomusica.com.ar/productos-sin-categorias-de-netsuite/6097-vtx-f15.html</t>
  </si>
  <si>
    <t>http://www.todomusica.com.ar/bafles-activos-y-pasivos/31019-vtx-f18s.html</t>
  </si>
  <si>
    <t>https://todomusica.com.ar/bafles-activos/6098-vtx-g28.html</t>
  </si>
  <si>
    <t>https://todomusica.com.ar/productos-sin-categorias-de-netsuite/6099-vtx-g28-acc.html</t>
  </si>
  <si>
    <t>https://todomusica.com.ar/soporte-de-bafles/9278-soporte-para-fijar-unidad-de-laser-vtx-lz-al-modulo-vtx-v20.html</t>
  </si>
  <si>
    <t>https://todomusica.com.ar/productos-sin-categorias-de-netsuite/9614-monit-de-escenario-2x10-dual-driver-1250w-60x60136db.html</t>
  </si>
  <si>
    <t>https://todomusica.com.ar/bafles-activos/9613-monit-de-escenario-2x12-dual-driver1500w-60x60138db.html</t>
  </si>
  <si>
    <t>https://todomusica.com.ar/productos-sin-categorias-de-netsuite/6962-vtx-s25.html</t>
  </si>
  <si>
    <t>https://todomusica.com.ar/productos-sin-categorias-de-netsuite/6963-vtx-s25-vt.html</t>
  </si>
  <si>
    <t>https://todomusica.com.ar/productos-sin-categorias-de-netsuite/6964-vtx-s25-vt-cvr.html</t>
  </si>
  <si>
    <t>http://www.todomusica.com.ar/bafles-activos-y-pasivos/25556-vtx-s28.html</t>
  </si>
  <si>
    <t>http://www.todomusica.com.ar/accesorios-p-sonido-rackeras-pie-de-mics-etc/28684-vtx-s28-vtc.html</t>
  </si>
  <si>
    <t>https://todomusica.com.ar/productos-sin-categorias-de-netsuite/6965-vtx-v20.html</t>
  </si>
  <si>
    <t>https://todomusica.com.ar/productos-sin-categorias-de-netsuite/6966-vtx-v20-af.html</t>
  </si>
  <si>
    <t>https://todomusica.com.ar/varios/6967-vtx-v20-af-eb.html</t>
  </si>
  <si>
    <t>https://todomusica.com.ar/adaptadores/9277-adaptador-p-usar-hasta-6-vtx-v20-como-downfill-de-vtx-v25.html</t>
  </si>
  <si>
    <t>https://todomusica.com.ar/varios/9279-malacate-cm-p-compresion-de-hasta-20-gabinetes-vtx-v20.html</t>
  </si>
  <si>
    <t>https://todomusica.com.ar/varios/6968-vtx-v20-pb.html</t>
  </si>
  <si>
    <t>https://todomusica.com.ar/varios/6969-vtx-v20-vt.html</t>
  </si>
  <si>
    <t>https://todomusica.com.ar/fundas/6970-vtx-v20-vt-cvr.html</t>
  </si>
  <si>
    <t>https://todomusica.com.ar/soporte-de-bafles/6100-vtx-v25-af.html</t>
  </si>
  <si>
    <t>https://todomusica.com.ar/varios/6101-vtx-v25-af-eb.html</t>
  </si>
  <si>
    <t>https://todomusica.com.ar/productos-sin-categorias-de-netsuite/6102-vtx-v25-ii-cs.html</t>
  </si>
  <si>
    <t>https://todomusica.com.ar/varios/6103-vtx-v25-lh.html</t>
  </si>
  <si>
    <t>https://todomusica.com.ar/varios/6104-vtx-v25-pb.html</t>
  </si>
  <si>
    <t>https://todomusica.com.ar/varios/6106-vtx-v25-vtc.html</t>
  </si>
  <si>
    <t>https://todomusica.com.ar/fundas/6105-vtx-v25-vt-cvr.html</t>
  </si>
  <si>
    <t>http://www.todomusica.com.ar/bafles-activos-y-pasivos/25553-vt4883.html</t>
  </si>
  <si>
    <t>http://www.todomusica.com.ar/bafles-activos-y-pasivos/25554-vt4886.html</t>
  </si>
  <si>
    <t>https://todomusica.com.ar/soporte-de-bafles/7968-vt4886-af.html</t>
  </si>
  <si>
    <t>https://todomusica.com.ar/fundas/7975-vxt-a12-vt-cvr.html</t>
  </si>
  <si>
    <t>https://todomusica.com.ar/monitores-de-estudio/9927-104set-bt.html</t>
  </si>
  <si>
    <t>https://todomusica.com.ar/monitores-de-estudio/9936-104set-btw.html</t>
  </si>
  <si>
    <t>https://todomusica.com.ar/monitores-de-estudio/9926-308pmkii.html</t>
  </si>
  <si>
    <t>https://todomusica.com.ar/parlantes-de-instalacion/2895-8124.html</t>
  </si>
  <si>
    <t>https://todomusica.com.ar/parlantes-de-instalacion/2627-8128.html</t>
  </si>
  <si>
    <t>https://todomusica.com.ar/productos-sin-categorias-de-netsuite/7980-tom-14x12-de-marcha-con-carrier-c-remo-c-wh.html</t>
  </si>
  <si>
    <t>https://todomusica.com.ar/clarinetes/7730-jupiter-1100-series-bb-boehm-system.html</t>
  </si>
  <si>
    <t>https://todomusica.com.ar/flautas/5310-404.html</t>
  </si>
  <si>
    <t>https://todomusica.com.ar/flautas/2578-jfl-511s-ab.html</t>
  </si>
  <si>
    <t>https://todomusica.com.ar/flautas/7732-jupiter-700-series-c-flute.html</t>
  </si>
  <si>
    <t>https://todomusica.com.ar/varios/1414-jhr-754l.html</t>
  </si>
  <si>
    <t>https://todomusica.com.ar/flautas/7716-jupiter-seroes-1000-series-piccolo.html</t>
  </si>
  <si>
    <t>https://todomusica.com.ar/trombones/887-jsl-232l.html</t>
  </si>
  <si>
    <t>https://todomusica.com.ar/trompetas/5312-404.html</t>
  </si>
  <si>
    <t>https://todomusica.com.ar/saxos/7733-jupiter-500-series-tenor-saxophone.html</t>
  </si>
  <si>
    <t>https://todomusica.com.ar/productos-sin-categorias-de-netsuite/6130-eg-junior-b-kns.html</t>
  </si>
  <si>
    <t>https://todomusica.com.ar/productos-sin-categorias-de-netsuite/6131-eg-kid-s-kns.html</t>
  </si>
  <si>
    <t>https://todomusica.com.ar/packs/5287-404.html</t>
  </si>
  <si>
    <t>https://todomusica.com.ar/packs/7413-kansas-pack-guit-blue-burstguitarra-ampl10w-afinad-lcd.html</t>
  </si>
  <si>
    <t>https://todomusica.com.ar/packs/5288-404.html</t>
  </si>
  <si>
    <t>https://todomusica.com.ar/packs/7414-kansas-pack-guit-wine-red-guitarra-ampl10w-afinad-lcd-f.html</t>
  </si>
  <si>
    <t>http://www.todomusica.com.ar/guitarras-electricas/1037-eg-p15wb-kns.html</t>
  </si>
  <si>
    <t>https://todomusica.com.ar/palillos/6185-ab1.html</t>
  </si>
  <si>
    <t>https://todomusica.com.ar/hardware-para-baterias/5779-404.html</t>
  </si>
  <si>
    <t>https://todomusica.com.ar/varios/5305-404.html</t>
  </si>
  <si>
    <t>https://todomusica.com.ar/saxos/3695-jbas-200.html</t>
  </si>
  <si>
    <t>https://todomusica.com.ar/productos-sin-categorias-de-netsuite/7384-alto-saxophone-with-soft-case.html</t>
  </si>
  <si>
    <t>https://todomusica.com.ar/saxos/3696-jbas-260.html</t>
  </si>
  <si>
    <t>https://todomusica.com.ar/productos-sin-categorias-de-netsuite/3697-jbbr-1220.html</t>
  </si>
  <si>
    <t>http://www.todomusica.com.ar/de-viento/16228-jbbs-110.html</t>
  </si>
  <si>
    <t>https://todomusica.com.ar/clarinetes/516-jbcl-510.html</t>
  </si>
  <si>
    <t>https://todomusica.com.ar/clarinetes/7382-clarinet.html</t>
  </si>
  <si>
    <t>https://todomusica.com.ar/trompetas/802-jbcr-900.html</t>
  </si>
  <si>
    <t>https://todomusica.com.ar/productos-sin-categorias-de-netsuite/3698-jbep-1140.html</t>
  </si>
  <si>
    <t>https://todomusica.com.ar/varios/3699-jbfh-1100.html</t>
  </si>
  <si>
    <t>https://todomusica.com.ar/varios/1979-jbfh-701.html</t>
  </si>
  <si>
    <t>https://todomusica.com.ar/flautas/3700-jbfl-6248s.html</t>
  </si>
  <si>
    <t>https://todomusica.com.ar/trombones/850-jbsl-700.html</t>
  </si>
  <si>
    <t>https://todomusica.com.ar/trombones/5307-404.html</t>
  </si>
  <si>
    <t>https://todomusica.com.ar/trombones/3701-jbsl-900.html</t>
  </si>
  <si>
    <t>https://todomusica.com.ar/saxos/3702-jbsst-400.html</t>
  </si>
  <si>
    <t>https://todomusica.com.ar/saxos/1151-jbsst-420.html</t>
  </si>
  <si>
    <t>https://todomusica.com.ar/trompetas/3703-jbtr-300.html</t>
  </si>
  <si>
    <t>https://todomusica.com.ar/trompetas/7381-trumpet-lacquer-with-soft-case.html</t>
  </si>
  <si>
    <t>https://todomusica.com.ar/trompetas/233-jbtr-700l.html</t>
  </si>
  <si>
    <t>https://todomusica.com.ar/saxos/2047-jbts-100.html</t>
  </si>
  <si>
    <t>https://todomusica.com.ar/efectos-de-percusion/6217-jb016.html</t>
  </si>
  <si>
    <t>https://todomusica.com.ar/efectos-de-percusion/6218-jb1002.html</t>
  </si>
  <si>
    <t>https://todomusica.com.ar/productos-sin-categorias-de-netsuite/6220-jb2015-2.html</t>
  </si>
  <si>
    <t>https://todomusica.com.ar/efectos-de-percusion/6225-jb550.html</t>
  </si>
  <si>
    <t>https://todomusica.com.ar/efectos-de-percusion/6226-jb565.html</t>
  </si>
  <si>
    <t>http://www.todomusica.com.ar/bombos-bongoe-tumbadiras-/18708-jb900bl.html</t>
  </si>
  <si>
    <t>http://www.todomusica.com.ar/bombos-bongoe-tumbadiras-/18709-jb900gr.html</t>
  </si>
  <si>
    <t>http://www.todomusica.com.ar/bombos-bongoe-tumbadiras-/18710-jb900rd.html</t>
  </si>
  <si>
    <t>http://www.todomusica.com.ar/bombos-bongoe-tumbadiras-/18711-jb900yl.html</t>
  </si>
  <si>
    <t>https://todomusica.com.ar/panderetas/8243-jb904.html</t>
  </si>
  <si>
    <t>https://todomusica.com.ar/panderetas/6229-jb906h.html</t>
  </si>
  <si>
    <t>https://todomusica.com.ar/panderetas/8242-jb906p.html</t>
  </si>
  <si>
    <t>https://todomusica.com.ar/panderetas/10381-jb908p.html</t>
  </si>
  <si>
    <t>https://todomusica.com.ar/panderetas/8245-jb910.html</t>
  </si>
  <si>
    <t>https://todomusica.com.ar/panderetas/6232-jb917.html</t>
  </si>
  <si>
    <t>https://todomusica.com.ar/panderetas/6604-jb917bk.html</t>
  </si>
  <si>
    <t>https://todomusica.com.ar/panderetas/6605-jb917bl.html</t>
  </si>
  <si>
    <t>https://todomusica.com.ar/panderetas/6606-jb917gr.html</t>
  </si>
  <si>
    <t>https://todomusica.com.ar/panderetas/6607-jb917rd.html</t>
  </si>
  <si>
    <t>https://todomusica.com.ar/panderetas/9292-pandereta-media-luna-20-sonajas-75-x-85-color-blanco.html</t>
  </si>
  <si>
    <t>https://todomusica.com.ar/panderetas/6608-jb917yl.html</t>
  </si>
  <si>
    <t>https://todomusica.com.ar/panderetas/6233-jb918-bk.html</t>
  </si>
  <si>
    <t>https://todomusica.com.ar/panderetas/6234-jb918-bl.html</t>
  </si>
  <si>
    <t>https://todomusica.com.ar/panderetas/6235-jb918-gr.html</t>
  </si>
  <si>
    <t>https://todomusica.com.ar/panderetas/6236-jb918-rd.html</t>
  </si>
  <si>
    <t>https://todomusica.com.ar/panderetas/6237-jb918-wh.html</t>
  </si>
  <si>
    <t>https://todomusica.com.ar/panderetas/6238-jb918-yl.html</t>
  </si>
  <si>
    <t>https://todomusica.com.ar/efectos-de-percusion/6242-lb17.html</t>
  </si>
  <si>
    <t>https://todomusica.com.ar/efectos-de-percusion/6257-mu-01.html</t>
  </si>
  <si>
    <t>https://todomusica.com.ar/efectos-de-percusion/6281-th8c.html</t>
  </si>
  <si>
    <t>https://todomusica.com.ar/efectos-de-percusion/6282-tl25s.html</t>
  </si>
  <si>
    <t>https://todomusica.com.ar/panderetas/1401-lp150.html</t>
  </si>
  <si>
    <t>https://todomusica.com.ar/timbales-timbaletas/999-lp257b.html</t>
  </si>
  <si>
    <t>https://todomusica.com.ar/productos-sin-categorias-de-netsuite/7402-bluetooth-monitor-220-240v-ar-pair.html</t>
  </si>
  <si>
    <t>https://todomusica.com.ar/varios/4633-404.html</t>
  </si>
  <si>
    <t>https://todomusica.com.ar/bafles-activos/10311-dlm12s.html</t>
  </si>
  <si>
    <t>https://todomusica.com.ar/productos-sin-categorias-de-netsuite/4047-dl806.html</t>
  </si>
  <si>
    <t>https://todomusica.com.ar/bafles-line-array/2146-hda.html</t>
  </si>
  <si>
    <t>https://todomusica.com.ar/cajas-directas/8533-stereo-direct-box.html</t>
  </si>
  <si>
    <t>https://todomusica.com.ar/productos-sin-categorias-de-netsuite/6041-mix8.html</t>
  </si>
  <si>
    <t>https://todomusica.com.ar/productos-sin-categorias-de-netsuite/2560-mr8mk3.html</t>
  </si>
  <si>
    <t>https://todomusica.com.ar/productos-sin-categorias-de-netsuite/2885-onyx-blackjack.html</t>
  </si>
  <si>
    <t>https://todomusica.com.ar/productos-sin-categorias-de-netsuite/3519-ppm1012.html</t>
  </si>
  <si>
    <t>https://todomusica.com.ar/productos-sin-categorias-de-netsuite/6069-profx12v2.html</t>
  </si>
  <si>
    <t>https://todomusica.com.ar/varios/6092-u-100.html</t>
  </si>
  <si>
    <t>https://todomusica.com.ar/productos-sin-categorias-de-netsuite/5871-402-vlz4.html</t>
  </si>
  <si>
    <t>https://todomusica.com.ar/adaptadores/7403-freeplay-personal-pa-kickstand-pole-mount.html</t>
  </si>
  <si>
    <t>https://todomusica.com.ar/ukeleles/7351-hisbiscus-blue-burst.html</t>
  </si>
  <si>
    <t>https://todomusica.com.ar/ukeleles/7354-hisbiscus-orange-burst.html</t>
  </si>
  <si>
    <t>https://todomusica.com.ar/ukeleles/7353-hisbiscus-purple-burst.html</t>
  </si>
  <si>
    <t>https://todomusica.com.ar/ukeleles/7352-hisbiscus-red-burst.html</t>
  </si>
  <si>
    <t>https://todomusica.com.ar/ukeleles/7344-target-army-green.html</t>
  </si>
  <si>
    <t>https://todomusica.com.ar/ukeleles/7345-target-black.html</t>
  </si>
  <si>
    <t>https://todomusica.com.ar/ukeleles/7346-target-red.html</t>
  </si>
  <si>
    <t>https://todomusica.com.ar/ukeleles/6651-mh2cetbk.html</t>
  </si>
  <si>
    <t>https://todomusica.com.ar/ukeleles/6652-mh2cevna.html</t>
  </si>
  <si>
    <t>https://todomusica.com.ar/ukeleles/7317-left-handed-transparent-black.html</t>
  </si>
  <si>
    <t>https://todomusica.com.ar/ukeleles/7318-left-handed-transparent-wine-red.html</t>
  </si>
  <si>
    <t>https://todomusica.com.ar/ukeleles/6653-mh2tbk.html</t>
  </si>
  <si>
    <t>https://todomusica.com.ar/ukeleles/6654-mh2tbu.html</t>
  </si>
  <si>
    <t>https://todomusica.com.ar/ukeleles/6655-mh2twr.html</t>
  </si>
  <si>
    <t>https://todomusica.com.ar/ukeleles/6656-mh2vna.html</t>
  </si>
  <si>
    <t>https://todomusica.com.ar/ukeleles/7323-1v1t-mvt2-vintage-natural.html</t>
  </si>
  <si>
    <t>https://todomusica.com.ar/ukeleles/7322-1v1t-mvt2-3-tone-sunburst.html</t>
  </si>
  <si>
    <t>https://todomusica.com.ar/ukeleles/7321-3-tone-sunburst.html</t>
  </si>
  <si>
    <t>https://todomusica.com.ar/ukeleles/4897-404.html</t>
  </si>
  <si>
    <t>https://todomusica.com.ar/ukeleles/4898-404.html</t>
  </si>
  <si>
    <t>https://todomusica.com.ar/ukeleles/7335-1v1t-mvt2-trans-brown.html</t>
  </si>
  <si>
    <t>https://todomusica.com.ar/ukeleles/7334-1v1t-mvt2-3-tone-sunburst.html</t>
  </si>
  <si>
    <t>https://todomusica.com.ar/ukeleles/4896-404.html</t>
  </si>
  <si>
    <t>https://todomusica.com.ar/ukeleles/7337-1v1t-mvt2-trans-brown.html</t>
  </si>
  <si>
    <t>https://todomusica.com.ar/ukeleles/7336-1v1t-mvt2-3-tone-sunburst.html</t>
  </si>
  <si>
    <t>https://todomusica.com.ar/ukeleles/6657-mj23ts.html</t>
  </si>
  <si>
    <t>https://todomusica.com.ar/ukeleles/7341-4-band-eq-vintage-natural.html</t>
  </si>
  <si>
    <t>https://todomusica.com.ar/ukeleles/7340-4-band-eq3-tone-sunburst.html</t>
  </si>
  <si>
    <t>https://todomusica.com.ar/ukeleles/7342-1v1t-mvt2-3-tone-sunburst.html</t>
  </si>
  <si>
    <t>https://todomusica.com.ar/ukeleles/7338-3-tone-sunburst.html</t>
  </si>
  <si>
    <t>https://todomusica.com.ar/ukeleles/4903-404.html</t>
  </si>
  <si>
    <t>https://todomusica.com.ar/ukeleles/8717-mk1tbrk.html</t>
  </si>
  <si>
    <t>https://todomusica.com.ar/ukeleles/4904-404.html</t>
  </si>
  <si>
    <t>https://todomusica.com.ar/ukeleles/4907-404.html</t>
  </si>
  <si>
    <t>https://todomusica.com.ar/ukeleles/4908-404.html</t>
  </si>
  <si>
    <t>https://todomusica.com.ar/ukeleles/4909-404.html</t>
  </si>
  <si>
    <t>https://todomusica.com.ar/ukeleles/4910-404.html</t>
  </si>
  <si>
    <t>https://todomusica.com.ar/ukeleles/4911-404.html</t>
  </si>
  <si>
    <t>https://todomusica.com.ar/ukeleles/4912-404.html</t>
  </si>
  <si>
    <t>https://todomusica.com.ar/ukeleles/4913-404.html</t>
  </si>
  <si>
    <t>https://todomusica.com.ar/ukeleles/4914-404.html</t>
  </si>
  <si>
    <t>https://todomusica.com.ar/ukeleles/7319-transparent-brown-package.html</t>
  </si>
  <si>
    <t>https://todomusica.com.ar/ukeleles/4916-404.html</t>
  </si>
  <si>
    <t>https://todomusica.com.ar/ukeleles/9069-mzk1.html</t>
  </si>
  <si>
    <t>https://todomusica.com.ar/ukeleles/7320-frog.html</t>
  </si>
  <si>
    <t>https://todomusica.com.ar/ukeleles/7328-green.html</t>
  </si>
  <si>
    <t>https://todomusica.com.ar/ukeleles/7329-light-blue.html</t>
  </si>
  <si>
    <t>https://todomusica.com.ar/ukeleles/7332-orange.html</t>
  </si>
  <si>
    <t>https://todomusica.com.ar/ukeleles/7331-purple.html</t>
  </si>
  <si>
    <t>https://todomusica.com.ar/ukeleles/7333-yellow.html</t>
  </si>
  <si>
    <t>http://www.todomusica.com.ar/correas-y-colgantes/5105-mstbbarbedg.html</t>
  </si>
  <si>
    <t>http://www.todomusica.com.ar/correas-y-colgantes/5207-mstbspiderwb.html</t>
  </si>
  <si>
    <t>https://todomusica.com.ar/productos-sin-categorias-de-netsuite/4494-404.html</t>
  </si>
  <si>
    <t>https://todomusica.com.ar/productos-sin-categorias-de-netsuite/1134-b-200.html</t>
  </si>
  <si>
    <t>https://todomusica.com.ar/hardware-para-baterias/5781-404.html</t>
  </si>
  <si>
    <t>https://todomusica.com.ar/hardware-para-baterias/5783-404.html</t>
  </si>
  <si>
    <t>https://todomusica.com.ar/hardware-para-baterias/964-c-200.html</t>
  </si>
  <si>
    <t>https://todomusica.com.ar/productos-sin-categorias-de-netsuite/5818-404.html</t>
  </si>
  <si>
    <t>https://todomusica.com.ar/hardware-para-baterias/521-hp2005.html</t>
  </si>
  <si>
    <t>https://todomusica.com.ar/hardware-para-baterias/5814-404.html</t>
  </si>
  <si>
    <t>https://todomusica.com.ar/baterias-acusticas/4499-404.html</t>
  </si>
  <si>
    <t>https://todomusica.com.ar/hardware-para-baterias/965-h-200.html</t>
  </si>
  <si>
    <t>https://todomusica.com.ar/productos-sin-categorias-de-netsuite/1287-jnsm-7500.html</t>
  </si>
  <si>
    <t>https://todomusica.com.ar/accesorios-de-bateria/3659-kzwa059a.html</t>
  </si>
  <si>
    <t>https://todomusica.com.ar/baterias-acusticas/9072-ltma529sfmx.html</t>
  </si>
  <si>
    <t>https://todomusica.com.ar/baterias-acusticas/9074-ltst5295ftdk.html</t>
  </si>
  <si>
    <t>https://todomusica.com.ar/baterias-acusticas/9073-ltst5295ftdr.html</t>
  </si>
  <si>
    <t>https://todomusica.com.ar/hardware-para-baterias/4079-404.html</t>
  </si>
  <si>
    <t>https://todomusica.com.ar/hardware-para-baterias/4075-404.html</t>
  </si>
  <si>
    <t>https://todomusica.com.ar/hardware-para-baterias/4076-404.html</t>
  </si>
  <si>
    <t>https://todomusica.com.ar/productos-sin-categorias-de-netsuite/2796-mpbc4550bmb.html</t>
  </si>
  <si>
    <t>https://todomusica.com.ar/redoblantes/2771-mpbo3500bmb.html</t>
  </si>
  <si>
    <t>https://todomusica.com.ar/redoblantes/4756-404.html</t>
  </si>
  <si>
    <t>https://todomusica.com.ar/redoblantes/1073-mpml3600cnl.html</t>
  </si>
  <si>
    <t>https://todomusica.com.ar/redoblantes/4760-404.html</t>
  </si>
  <si>
    <t>https://todomusica.com.ar/accesorios-de-bateria/4085-404.html</t>
  </si>
  <si>
    <t>https://todomusica.com.ar/baterias-acusticas/7722-mapex-prodigy-covering-kit.html</t>
  </si>
  <si>
    <t>https://todomusica.com.ar/baterias-acusticas/7723-mapex-prodigy-covering-kit.html</t>
  </si>
  <si>
    <t>https://todomusica.com.ar/baterias-acusticas/7724-mapex-prodigy-covering-kit.html</t>
  </si>
  <si>
    <t>https://todomusica.com.ar/productos-sin-categorias-de-netsuite/6068-pmk-m301.html</t>
  </si>
  <si>
    <t>https://todomusica.com.ar/pedales-de-bombo/2661-p-200.html</t>
  </si>
  <si>
    <t>https://todomusica.com.ar/pedales-de-bombo/3796-p-500tw.html</t>
  </si>
  <si>
    <t>https://todomusica.com.ar/productos-sin-categorias-de-netsuite/5829-404.html</t>
  </si>
  <si>
    <t>https://todomusica.com.ar/productos-sin-categorias-de-netsuite/5831-404.html</t>
  </si>
  <si>
    <t>https://todomusica.com.ar/baterias-acusticas/9190-sesv628xcme.html</t>
  </si>
  <si>
    <t>https://todomusica.com.ar/varios/2979-sfm0551000h.html</t>
  </si>
  <si>
    <t>https://todomusica.com.ar/cuerpos-sueltos/89-swb-1816ulc.html</t>
  </si>
  <si>
    <t>https://todomusica.com.ar/cuerpos-sueltos/91-tmf1414-wn.html</t>
  </si>
  <si>
    <t>https://todomusica.com.ar/productos-sin-categorias-de-netsuite/6398-t-400.html</t>
  </si>
  <si>
    <t>https://todomusica.com.ar/baterias-acusticas/2619-vr-5074dbdk.html</t>
  </si>
  <si>
    <t>https://todomusica.com.ar/parches/2465-0318-622bb-mpn.html</t>
  </si>
  <si>
    <t>https://todomusica.com.ar/accesorios-de-bateria/1302-18794850a.html</t>
  </si>
  <si>
    <t>https://todomusica.com.ar/moviles/10357-mac-aura-6-c.html</t>
  </si>
  <si>
    <t>https://todomusica.com.ar/consolas-de-luces/9674-controlador-dmx-p-magnum-2000.html</t>
  </si>
  <si>
    <t>https://todomusica.com.ar/moviles/9679-m2pc-superficie-de-control-p-ilum-usb-4xdmx.html</t>
  </si>
  <si>
    <t>https://todomusica.com.ar/moviles/9678-profile-plus-bean-180w-7100lm-16-g-2xcolor-whell.html</t>
  </si>
  <si>
    <t>https://todomusica.com.ar/moviles/9675-mini-cabezal-movil-whashled-7x10w-2300lm-g-7xrgbw-17.html</t>
  </si>
  <si>
    <t>https://todomusica.com.ar/moviles/9676-mini-cabezal-movil-bean-189w-ph-msd-pl-5r-9700lm-1-38.html</t>
  </si>
  <si>
    <t>https://todomusica.com.ar/moviles/9677-mini-cabezal-movil-spotprofile-led-75w1800lm-16.html</t>
  </si>
  <si>
    <t>https://todomusica.com.ar/productos-sin-categorias-de-netsuite/9680-maquina-humo-700wats-160m3-m-t-13l-4ch-wireless.html</t>
  </si>
  <si>
    <t>https://todomusica.com.ar/productos-sin-categorias-de-netsuite/9681-maquina-humo-850wats-200m3-m-t-16l-4ch-wireless.html</t>
  </si>
  <si>
    <t>https://todomusica.com.ar/moviles/7301-mac-aura-in-6-unit-flightcase.html</t>
  </si>
  <si>
    <t>https://todomusica.com.ar/moviles/7308-mac-aura-xb-in-6-unit-flightcase.html</t>
  </si>
  <si>
    <t>https://todomusica.com.ar/moviles/7303-mac-viper-profile-in-2-unit-flightcase.html</t>
  </si>
  <si>
    <t>https://todomusica.com.ar/productos-sin-categorias-de-netsuite/7304-mac-viper-airfx-in-2-unit-flightcase.html</t>
  </si>
  <si>
    <t>https://todomusica.com.ar/moviles/7309-mac-quantum-wash-in-2-unit-flightcase.html</t>
  </si>
  <si>
    <t>https://todomusica.com.ar/moviles/7912-rush-mh-7-hybrid-cabeza-movil-spot-de-haz-y-wash.html</t>
  </si>
  <si>
    <t>https://todomusica.com.ar/moviles/7300-rush-mh-8-mini-profile-bean-c-white-18w-14-osram-8gobos.html</t>
  </si>
  <si>
    <t>https://todomusica.com.ar/moviles/7307-atomic-3000-led.html</t>
  </si>
  <si>
    <t>https://todomusica.com.ar/moviles/7905-m2go-sup-de-control-p-luces-univ-dmx-x4-ch-2048-ethernet.html</t>
  </si>
  <si>
    <t>https://todomusica.com.ar/moviles/7988-martin-m2go-usb-dmx-pcb.html</t>
  </si>
  <si>
    <t>https://todomusica.com.ar/consolas-de-luces/7990-martin-m1-hd.html</t>
  </si>
  <si>
    <t>https://todomusica.com.ar/consolas-de-luces/7906-martin-m-play.html</t>
  </si>
  <si>
    <t>https://todomusica.com.ar/consolas-de-luces/7915-m6-controller-in-flightcase.html</t>
  </si>
  <si>
    <t>https://todomusica.com.ar/accesorios-de-iluminacion/7907-martin-dmx-53-splitter.html</t>
  </si>
  <si>
    <t>https://todomusica.com.ar/accesorios-de-iluminacion/7989-martin-rdm-55-splitter.html</t>
  </si>
  <si>
    <t>https://todomusica.com.ar/varios/7913-flightcase-for-2x-rush-mh-7-hybrid.html</t>
  </si>
  <si>
    <t>https://todomusica.com.ar/varios/7911-flightcase-for-1xm1.html</t>
  </si>
  <si>
    <t>https://todomusica.com.ar/varios/7991-flightcase-for-martin-m2go-hd.html</t>
  </si>
  <si>
    <t>https://todomusica.com.ar/moviles/10359-91602005.html</t>
  </si>
  <si>
    <t>https://todomusica.com.ar/fuentes/7575-power-cable-h07rn-f-open-treu1-150-m.html</t>
  </si>
  <si>
    <t>https://todomusica.com.ar/fundas/7914-dust-cover-for-m6.html</t>
  </si>
  <si>
    <t>https://todomusica.com.ar/moviles/7908-magnum-2500hz-240v.html</t>
  </si>
  <si>
    <t>https://todomusica.com.ar/productos-sin-categorias-de-netsuite/7910-jem-hazer-pro-230v-50-60-hz.html</t>
  </si>
  <si>
    <t>https://todomusica.com.ar/productos-sin-categorias-de-netsuite/7909-jem-compact-hazer-230v-50-60hz.html</t>
  </si>
  <si>
    <t>https://todomusica.com.ar/encordados/1479-bjr130.html</t>
  </si>
  <si>
    <t>https://todomusica.com.ar/encordados/3170-eg700.html</t>
  </si>
  <si>
    <t>https://todomusica.com.ar/encordados/3565-esp720.html</t>
  </si>
  <si>
    <t>https://todomusica.com.ar/encordados/3272-g2535.html</t>
  </si>
  <si>
    <t>https://todomusica.com.ar/productos-sin-categorias-de-netsuite/10352-l225.html</t>
  </si>
  <si>
    <t>https://todomusica.com.ar/encordados/3579-mt630.html</t>
  </si>
  <si>
    <t>https://todomusica.com.ar/encordados/2998-m400.html</t>
  </si>
  <si>
    <t>https://todomusica.com.ar/encordados/645-rl120.html</t>
  </si>
  <si>
    <t>https://todomusica.com.ar/encordados/3581-xl110.html</t>
  </si>
  <si>
    <t>https://todomusica.com.ar/encordados/6972-xl220.html</t>
  </si>
  <si>
    <t>https://todomusica.com.ar/encordados/2095-xl400.html</t>
  </si>
  <si>
    <t>https://todomusica.com.ar/encordados/8085-enccharango-martin-blust-nylon.html</t>
  </si>
  <si>
    <t>https://todomusica.com.ar/amplficadores-de-guitarra/8436-amp-guit-10w-rms-parlant.html</t>
  </si>
  <si>
    <t>https://todomusica.com.ar/amplficadores-de-guitarra/8292-6x60r-amp-guit-60w-rms-c-rev.html</t>
  </si>
  <si>
    <t>https://todomusica.com.ar/amplficadores-de-guitarra/8291-lynxml60r-amp-guit-60-w-rms-c-rev.html</t>
  </si>
  <si>
    <t>https://todomusica.com.ar/pedales/2518-acoustikar.html</t>
  </si>
  <si>
    <t>https://todomusica.com.ar/accesorios-de-pedales/7497-2-inches-patch-cable.html</t>
  </si>
  <si>
    <t>https://todomusica.com.ar/accesorios-de-pedales/7498-4-inches-patch-cable.html</t>
  </si>
  <si>
    <t>https://todomusica.com.ar/accesorios-de-pedales/7499-6-inches-patch-cable.html</t>
  </si>
  <si>
    <t>https://todomusica.com.ar/accesorios-de-pedales/7500-8-inches-patch-cable.html</t>
  </si>
  <si>
    <t>https://todomusica.com.ar/pedales/8348-pedal-headphone-amplifier.html</t>
  </si>
  <si>
    <t>https://todomusica.com.ar/pedales/966-baby-tuner.html</t>
  </si>
  <si>
    <t>https://todomusica.com.ar/pedales/6498-baby-water.html</t>
  </si>
  <si>
    <t>https://todomusica.com.ar/pedaleras/7424-bass-guitar-multi-effects-processor.html</t>
  </si>
  <si>
    <t>https://todomusica.com.ar/pedales/7446-based-on-engl-blackmore.html</t>
  </si>
  <si>
    <t>https://todomusica.com.ar/pedales/2951-blade.html</t>
  </si>
  <si>
    <t>https://todomusica.com.ar/pedales/2715-blue-faze.html</t>
  </si>
  <si>
    <t>https://todomusica.com.ar/pedales/7427-blues-drive-pedal.html</t>
  </si>
  <si>
    <t>https://todomusica.com.ar/pedales/2847-blues-mood.html</t>
  </si>
  <si>
    <t>https://todomusica.com.ar/productos-sin-categorias-de-netsuite/7445-based-on-mesa-mk-iii.html</t>
  </si>
  <si>
    <t>https://todomusica.com.ar/pedales/2868-cruncher.html</t>
  </si>
  <si>
    <t>https://todomusica.com.ar/pedales/1818-echolizer.html</t>
  </si>
  <si>
    <t>https://todomusica.com.ar/pedales/2901-ensemble-king.html</t>
  </si>
  <si>
    <t>https://todomusica.com.ar/pedales/6547-ensemble-queen.html</t>
  </si>
  <si>
    <t>https://todomusica.com.ar/pedales/8340-expression-pedal.html</t>
  </si>
  <si>
    <t>https://todomusica.com.ar/estuches/7503-flight-case-for-micro-pedals-and-mini-wah-with-6-plug-multi.html</t>
  </si>
  <si>
    <t>https://todomusica.com.ar/accesorios-de-pedales/7501-12-inches-patch-cable.html</t>
  </si>
  <si>
    <t>https://todomusica.com.ar/accesorios-de-pedales/4568-404.html</t>
  </si>
  <si>
    <t>https://todomusica.com.ar/accesorios-de-pedales/4569-404.html</t>
  </si>
  <si>
    <t>https://todomusica.com.ar/accesorios-de-pedales/4570-404.html</t>
  </si>
  <si>
    <t>https://todomusica.com.ar/accesorios-de-pedales/4571-404.html</t>
  </si>
  <si>
    <t>https://todomusica.com.ar/estuches/4023-stomplate-mini.html</t>
  </si>
  <si>
    <t>https://todomusica.com.ar/pedales/2212-fog.html</t>
  </si>
  <si>
    <t>https://todomusica.com.ar/pedales/8341-free-step.html</t>
  </si>
  <si>
    <t>https://todomusica.com.ar/pedales/1851-funky-monkey.html</t>
  </si>
  <si>
    <t>https://todomusica.com.ar/pedales/1944-graphic-b.html</t>
  </si>
  <si>
    <t>https://todomusica.com.ar/pedales/1393-graphic-g.html</t>
  </si>
  <si>
    <t>https://todomusica.com.ar/pedales/7431-fuzz-pedal.html</t>
  </si>
  <si>
    <t>https://todomusica.com.ar/productos-sin-categorias-de-netsuite/2913-hustle-drive.html</t>
  </si>
  <si>
    <t>https://todomusica.com.ar/pedales/8337-digital-flanger-pedal.html</t>
  </si>
  <si>
    <t>https://todomusica.com.ar/pedales/6625-leveline.html</t>
  </si>
  <si>
    <t>https://todomusica.com.ar/pedales/7433-digital-phaser-pedal.html</t>
  </si>
  <si>
    <t>https://todomusica.com.ar/pedales/2341-lofi-machine.html</t>
  </si>
  <si>
    <t>https://todomusica.com.ar/pedales/8345-based-on-marchless-c30.html</t>
  </si>
  <si>
    <t>https://todomusica.com.ar/productos-sin-categorias-de-netsuite/2342-micro-aby-mkii.html</t>
  </si>
  <si>
    <t>https://todomusica.com.ar/pedales/2276-micro-di.html</t>
  </si>
  <si>
    <t>https://todomusica.com.ar/fuentes/2412-micro-power.html</t>
  </si>
  <si>
    <t>https://todomusica.com.ar/pedales/2757-mod-factory.html</t>
  </si>
  <si>
    <t>https://todomusica.com.ar/pedales/1007-ninety-orange.html</t>
  </si>
  <si>
    <t>https://todomusica.com.ar/adaptadores/2559-pc-c.html</t>
  </si>
  <si>
    <t>https://todomusica.com.ar/productos-sin-categorias-de-netsuite/2343-pc-s.html</t>
  </si>
  <si>
    <t>https://todomusica.com.ar/adaptadores/4034-pc-z.html</t>
  </si>
  <si>
    <t>https://todomusica.com.ar/accesorios-de-pedales/2484-pc-6.html</t>
  </si>
  <si>
    <t>https://todomusica.com.ar/accesorios-de-pedales/7496-8-inches-patch-cable-angled-head-angled-head.html</t>
  </si>
  <si>
    <t>https://todomusica.com.ar/accesorios-de-pedales/7492-10-plug-straight-head-multi-dc-power-cable.html</t>
  </si>
  <si>
    <t>https://todomusica.com.ar/productos-sin-categorias-de-netsuite/7494-2-plug-straight-head-multi-dc-power-cable.html</t>
  </si>
  <si>
    <t>http://www.todomusica.com.ar/pedales-pedaleras-y-multiefectos/24556-5-plug-straight-head-multi-dc-power-cable.html</t>
  </si>
  <si>
    <t>https://todomusica.com.ar/pedaleras/3993-pogo.html</t>
  </si>
  <si>
    <t>https://todomusica.com.ar/pedales/7440-based-on-koch-powertone.html</t>
  </si>
  <si>
    <t>https://todomusica.com.ar/pedales/2574-pure-octave.html</t>
  </si>
  <si>
    <t>https://todomusica.com.ar/pedales/2731-rage-machine.html</t>
  </si>
  <si>
    <t>https://todomusica.com.ar/pedales/2906-reecho.html</t>
  </si>
  <si>
    <t>https://todomusica.com.ar/productos-sin-categorias-de-netsuite/7448-digital-delay-pedal.html</t>
  </si>
  <si>
    <t>https://todomusica.com.ar/pedales/7444-based-on-toneking-falcon.html</t>
  </si>
  <si>
    <t>https://todomusica.com.ar/pedales/7432-3-modes-digital-delay-pedal.html</t>
  </si>
  <si>
    <t>https://todomusica.com.ar/pedales/6692-reverie-chorus.html</t>
  </si>
  <si>
    <t>https://todomusica.com.ar/pedales/6693-reverie-reverb.html</t>
  </si>
  <si>
    <t>https://todomusica.com.ar/pedales/2399-rumble-drive.html</t>
  </si>
  <si>
    <t>https://todomusica.com.ar/productos-sin-categorias-de-netsuite/2185-slow-engine.html</t>
  </si>
  <si>
    <t>https://todomusica.com.ar/pedales/4026-acoustikar.html</t>
  </si>
  <si>
    <t>https://todomusica.com.ar/pedales/2211-spark-chorus.html</t>
  </si>
  <si>
    <t>https://todomusica.com.ar/pedales/2052-spark-compress.html</t>
  </si>
  <si>
    <t>https://todomusica.com.ar/productos-sin-categorias-de-netsuite/4027-acoustikar.html</t>
  </si>
  <si>
    <t>https://todomusica.com.ar/pedales/2237-spark-distort.html</t>
  </si>
  <si>
    <t>https://todomusica.com.ar/pedales/4029-spark-tremolo.html</t>
  </si>
  <si>
    <t>https://todomusica.com.ar/pedales/4028-acoustikar.html</t>
  </si>
  <si>
    <t>https://todomusica.com.ar/pedales/4030-acoustikar.html</t>
  </si>
  <si>
    <t>https://todomusica.com.ar/pedales/2279-spark-tremolo.html</t>
  </si>
  <si>
    <t>https://todomusica.com.ar/accesorios-de-pedales/3900-stomplate-mini.html</t>
  </si>
  <si>
    <t>https://todomusica.com.ar/pedales/2684-sweeper.html</t>
  </si>
  <si>
    <t>https://todomusica.com.ar/productos-sin-categorias-de-netsuite/6713-tender-octaver.html</t>
  </si>
  <si>
    <t>https://todomusica.com.ar/pedales/2677-the-juicer.html</t>
  </si>
  <si>
    <t>https://todomusica.com.ar/pedales/6168-the-wahter.html</t>
  </si>
  <si>
    <t>https://todomusica.com.ar/pedales/1942-trelicopter.html</t>
  </si>
  <si>
    <t>https://todomusica.com.ar/pedales/4033-trelicopter.html</t>
  </si>
  <si>
    <t>https://todomusica.com.ar/pedales/7426-fuzz-pedal.html</t>
  </si>
  <si>
    <t>https://todomusica.com.ar/pedales/8338-digital-tremolo-pedal.html</t>
  </si>
  <si>
    <t>https://todomusica.com.ar/pedales/1768-ultra-drive-mki.html</t>
  </si>
  <si>
    <t>https://todomusica.com.ar/pedales/8344-based-on-friedman-the-brown-eve100.html</t>
  </si>
  <si>
    <t>https://todomusica.com.ar/pedales/6724-varimolo.html</t>
  </si>
  <si>
    <t>https://todomusica.com.ar/pedales/7435-digital-auto-wah-pedal.html</t>
  </si>
  <si>
    <t>https://todomusica.com.ar/pedales/6758-woodverb.html</t>
  </si>
  <si>
    <t>https://todomusica.com.ar/varios/9325-bumper-clon-corto-p-dva-t4-t12-y-k5-mc2.html</t>
  </si>
  <si>
    <t>https://todomusica.com.ar/varios/9326-bumper-clon-largo-p-dva-t4-t12-k5-y-subs-mc2.html</t>
  </si>
  <si>
    <t>https://todomusica.com.ar/fundas/2599-dkm-b2000.html</t>
  </si>
  <si>
    <t>http://www.todomusica.com.ar/cuerdas-y-encordados/4234-2710150.html</t>
  </si>
  <si>
    <t>https://todomusica.com.ar/soporte-de-microfonos/4104-404.html</t>
  </si>
  <si>
    <t>https://todomusica.com.ar/varios/1077-2937510.html</t>
  </si>
  <si>
    <t>https://todomusica.com.ar/fuentes/6489-40050601c.html</t>
  </si>
  <si>
    <t>https://todomusica.com.ar/fuentes/1171-4005100n.html</t>
  </si>
  <si>
    <t>https://todomusica.com.ar/fuentes/3253-4005101n.html</t>
  </si>
  <si>
    <t>http://www.todomusica.com.ar/fuentes-de-alimentacion/5606-4005101n.html</t>
  </si>
  <si>
    <t>https://todomusica.com.ar/fuentes/9020-fuente-especial-maquina-burbujas-b21r.html</t>
  </si>
  <si>
    <t>https://todomusica.com.ar/fuentes/4796-404.html</t>
  </si>
  <si>
    <t>https://todomusica.com.ar/fuentes/9909-fuente-mackie-profx4v2-12v-2a.html</t>
  </si>
  <si>
    <t>https://todomusica.com.ar/fuentes/8698-fuente-fender-newport-15v-2a.html</t>
  </si>
  <si>
    <t>https://todomusica.com.ar/fuentes/6792-4015250n.html</t>
  </si>
  <si>
    <t>https://todomusica.com.ar/fuentes/6407-4018005.html</t>
  </si>
  <si>
    <t>https://todomusica.com.ar/fuentes/8402-fuentes-little-tank-mooer-18v-3a.html</t>
  </si>
  <si>
    <t>https://todomusica.com.ar/conectores/2713-nac3-fc-b.html</t>
  </si>
  <si>
    <t>http://www.todomusica.com.ar/cables-y-mangueras-de-sonido/6138-nc3fxx.html</t>
  </si>
  <si>
    <t>https://todomusica.com.ar/conectores/8092-neutrik-powercon-a-cable-cod-nac3fx.html</t>
  </si>
  <si>
    <t>https://todomusica.com.ar/conectores/4575-404.html</t>
  </si>
  <si>
    <t>https://todomusica.com.ar/conectores/8093-neutrik-powercon-a-cable-cod-nac3mx.html</t>
  </si>
  <si>
    <t>https://todomusica.com.ar/adaptadores/4574-404.html</t>
  </si>
  <si>
    <t>https://todomusica.com.ar/varios/9243-nbb75dfi.html</t>
  </si>
  <si>
    <t>https://todomusica.com.ar/conectores/3049-nc3md-l-1.html</t>
  </si>
  <si>
    <t>https://todomusica.com.ar/conectores/4576-404.html</t>
  </si>
  <si>
    <t>https://todomusica.com.ar/conectores/3535-nc5mx.html</t>
  </si>
  <si>
    <t>https://todomusica.com.ar/conectores/4577-404.html</t>
  </si>
  <si>
    <t>https://todomusica.com.ar/productos-sin-categorias-de-netsuite/2985-nl4fx.html</t>
  </si>
  <si>
    <t>https://todomusica.com.ar/conectores/2356-nl8fc.html</t>
  </si>
  <si>
    <t>https://todomusica.com.ar/conectores/2147-nl8mpr.html</t>
  </si>
  <si>
    <t>https://todomusica.com.ar/conectores/3060-np2c.html</t>
  </si>
  <si>
    <t>https://todomusica.com.ar/conectores/3042-np3c.html</t>
  </si>
  <si>
    <t>https://todomusica.com.ar/conectores/3204-nys212.html</t>
  </si>
  <si>
    <t>https://todomusica.com.ar/conectores/3101-nys212-2.html</t>
  </si>
  <si>
    <t>https://todomusica.com.ar/hardware-para-baterias/3857-adp-20-h.html</t>
  </si>
  <si>
    <t>https://todomusica.com.ar/hardware-para-baterias/3858-adp-30-h.html</t>
  </si>
  <si>
    <t>http://www.todomusica.com.ar/cuerpos-sueltos-para-bateria/15822-alx1215.html</t>
  </si>
  <si>
    <t>http://www.todomusica.com.ar/cuerpos-sueltos-para-bateria/15823-alx1821.html</t>
  </si>
  <si>
    <t>https://todomusica.com.ar/accesorios-de-bateria/530-bd-10.html</t>
  </si>
  <si>
    <t>https://todomusica.com.ar/hardware-para-baterias/5777-404.html</t>
  </si>
  <si>
    <t>https://todomusica.com.ar/hardware-para-baterias/5778-404.html</t>
  </si>
  <si>
    <t>https://todomusica.com.ar/correas/8255-belt-assy-complete-for-elim.html</t>
  </si>
  <si>
    <t>https://todomusica.com.ar/productos-sin-categorias-de-netsuite/3862-bc-1030.html</t>
  </si>
  <si>
    <t>https://todomusica.com.ar/hardware-para-baterias/9628-boom-cymbal-stand-w-convertible-base.html</t>
  </si>
  <si>
    <t>https://todomusica.com.ar/hardware-para-baterias/1078-bc-2030.html</t>
  </si>
  <si>
    <t>https://todomusica.com.ar/hardware-para-baterias/260-bc-830.html</t>
  </si>
  <si>
    <t>https://todomusica.com.ar/hardware-para-baterias/261-bc-930.html</t>
  </si>
  <si>
    <t>https://todomusica.com.ar/productos-sin-categorias-de-netsuite/2663-bt-70-h.html</t>
  </si>
  <si>
    <t>https://todomusica.com.ar/hardware-para-baterias/5993-b-1030.html</t>
  </si>
  <si>
    <t>http://www.todomusica.com.ar/soportes/2237-clh-930.html</t>
  </si>
  <si>
    <t>https://todomusica.com.ar/redoblantes/4712-404.html</t>
  </si>
  <si>
    <t>https://todomusica.com.ar/accesorios-de-bateria/2658-b-200qb-h.html</t>
  </si>
  <si>
    <t>https://todomusica.com.ar/accesorios-de-bateria/9047-control-core-quad-beater.html</t>
  </si>
  <si>
    <t>https://todomusica.com.ar/accesorios-de-bateria/3860-b-300w.html</t>
  </si>
  <si>
    <t>https://todomusica.com.ar/hardware-para-baterias/8236-b-50.html</t>
  </si>
  <si>
    <t>https://todomusica.com.ar/accesorios-de-bateria/1916-cca-5-h.html</t>
  </si>
  <si>
    <t>https://todomusica.com.ar/accesorios-de-bateria/1793-cca-5h-h.html</t>
  </si>
  <si>
    <t>https://todomusica.com.ar/productos-sin-categorias-de-netsuite/9039-14x5-casey-cooper.html</t>
  </si>
  <si>
    <t>https://todomusica.com.ar/hardware-para-baterias/9044-curved-boom-arm-w-tl2030clamp.html</t>
  </si>
  <si>
    <t>https://todomusica.com.ar/productos-sin-categorias-de-netsuite/9043-curved-boom-arm.html</t>
  </si>
  <si>
    <t>https://todomusica.com.ar/hardware-para-baterias/6004-ch-1030b.html</t>
  </si>
  <si>
    <t>https://todomusica.com.ar/hardware-para-baterias/445-ch-70-h.html</t>
  </si>
  <si>
    <t>https://todomusica.com.ar/hardware-para-baterias/9629-cymbal-holder.html</t>
  </si>
  <si>
    <t>https://todomusica.com.ar/hardware-para-baterias/898-clh-930.html</t>
  </si>
  <si>
    <t>https://todomusica.com.ar/cuerpos-sueltos/4724-404.html</t>
  </si>
  <si>
    <t>http://www.todomusica.com.ar/cuerpos-sueltos-para-bateria/9814-404.html</t>
  </si>
  <si>
    <t>http://www.todomusica.com.ar/cuerpos-sueltos-para-bateria/9816-404.html</t>
  </si>
  <si>
    <t>https://todomusica.com.ar/productos-sin-categorias-de-netsuite/4728-404.html</t>
  </si>
  <si>
    <t>https://todomusica.com.ar/productos-sin-categorias-de-netsuite/4729-404.html</t>
  </si>
  <si>
    <t>http://www.todomusica.com.ar/cuerpos-sueltos-para-bateria/9820-404.html</t>
  </si>
  <si>
    <t>https://todomusica.com.ar/productos-sin-categorias-de-netsuite/7078-crb1816s0-730.html</t>
  </si>
  <si>
    <t>https://todomusica.com.ar/cuerpos-sueltos/7079-crb1816s0-732.html</t>
  </si>
  <si>
    <t>http://www.todomusica.com.ar/cuerpos-sueltos-para-bateria/9826-404.html</t>
  </si>
  <si>
    <t>https://todomusica.com.ar/hardware-para-baterias/3791-c-1030.html</t>
  </si>
  <si>
    <t>https://todomusica.com.ar/hardware-para-baterias/7540-cymbal-stand.html</t>
  </si>
  <si>
    <t>https://todomusica.com.ar/hardware-para-baterias/9022-c-50.html</t>
  </si>
  <si>
    <t>https://todomusica.com.ar/hardware-para-baterias/262-c-830.html</t>
  </si>
  <si>
    <t>https://todomusica.com.ar/hardware-para-baterias/1079-c-930.html</t>
  </si>
  <si>
    <t>https://todomusica.com.ar/accesorios-de-bateria/4068-404.html</t>
  </si>
  <si>
    <t>https://todomusica.com.ar/varios/3655-dcl-300p-h.html</t>
  </si>
  <si>
    <t>https://todomusica.com.ar/accesorios-de-bateria/2096-dc-1408s.html</t>
  </si>
  <si>
    <t>https://todomusica.com.ar/accesorios-de-bateria/1545-dc-1410.html</t>
  </si>
  <si>
    <t>https://todomusica.com.ar/accesorios-de-bateria/1148-dc-1410s.html</t>
  </si>
  <si>
    <t>https://todomusica.com.ar/redoblantes/7560-dennis-chambers-model-sd.html</t>
  </si>
  <si>
    <t>https://todomusica.com.ar/cuerpos-sueltos/7534-dmpr-0807t-1414f-add-on-pack-w-th-900s-adp-20.html</t>
  </si>
  <si>
    <t>https://todomusica.com.ar/baterias-acusticas/7535-dmpr-5-pc-shell-pack-2016b-1007t-1208t-1414f-1455s.html</t>
  </si>
  <si>
    <t>https://todomusica.com.ar/baterias-acusticas/7087-dmpr905p-c-712.html</t>
  </si>
  <si>
    <t>https://todomusica.com.ar/baterias-acusticas/7088-dmpr905p-c-713.html</t>
  </si>
  <si>
    <t>https://todomusica.com.ar/baterias-acusticas/7089-dmpr905p-c-714.html</t>
  </si>
  <si>
    <t>https://todomusica.com.ar/baterias-acusticas/7090-dmpr925sp-c-712.html</t>
  </si>
  <si>
    <t>https://todomusica.com.ar/baterias-acusticas/7091-dmpr925sp-c-713.html</t>
  </si>
  <si>
    <t>https://todomusica.com.ar/baterias-acusticas/7092-dmpr925sp-c-714.html</t>
  </si>
  <si>
    <t>https://todomusica.com.ar/productos-sin-categorias-de-netsuite/6514-dmp0807t-c-262.html</t>
  </si>
  <si>
    <t>http://www.todomusica.com.ar/baterias-acusticas-y-maquinas-de-ritmos/18592-dmp1414f-c-229.html</t>
  </si>
  <si>
    <t>https://todomusica.com.ar/cuerpos-sueltos/6516-dmp1414f-c-260.html</t>
  </si>
  <si>
    <t>https://todomusica.com.ar/cuerpos-sueltos/6518-dmp1414f-c-262.html</t>
  </si>
  <si>
    <t>https://todomusica.com.ar/productos-sin-categorias-de-netsuite/9622-dmp-14x55-snare-drum.html</t>
  </si>
  <si>
    <t>https://todomusica.com.ar/redoblantes/9626-dmp-14x55-snare-drum.html</t>
  </si>
  <si>
    <t>https://todomusica.com.ar/redoblantes/9898-dmp1616f-c-213.html</t>
  </si>
  <si>
    <t>http://www.todomusica.com.ar/baterias-acusticas-y-maquinas-de-ritmos/25473-dmp-22x18-bass-drum.html</t>
  </si>
  <si>
    <t>https://todomusica.com.ar/baterias-acusticas/6521-dmp905p-c-228.html</t>
  </si>
  <si>
    <t>https://todomusica.com.ar/productos-sin-categorias-de-netsuite/6522-dmp905p-c-229.html</t>
  </si>
  <si>
    <t>https://todomusica.com.ar/baterias-acusticas/6523-dmp905p-c-260.html</t>
  </si>
  <si>
    <t>https://todomusica.com.ar/baterias-acusticas/6524-dmp905p-c-261.html</t>
  </si>
  <si>
    <t>https://todomusica.com.ar/baterias-acusticas/6525-dmp905p-c-262.html</t>
  </si>
  <si>
    <t>https://todomusica.com.ar/baterias-acusticas/9897-dmp925sp-c-213.html</t>
  </si>
  <si>
    <t>https://todomusica.com.ar/baterias-acusticas/7538-dmp-5-pc-shell-pack-2218b-1007t-1208t-1616f-1455s.html</t>
  </si>
  <si>
    <t>https://todomusica.com.ar/baterias-acusticas/6526-dmp925sp-c-228.html</t>
  </si>
  <si>
    <t>https://todomusica.com.ar/productos-sin-categorias-de-netsuite/6527-dmp925sp-c-229.html</t>
  </si>
  <si>
    <t>https://todomusica.com.ar/baterias-acusticas/7550-dmp-5-pc-shell-pack-2218b-1007t-1208t-1616f-1455s.html</t>
  </si>
  <si>
    <t>https://todomusica.com.ar/baterias-acusticas/6528-dmp925sp-c-260.html</t>
  </si>
  <si>
    <t>https://todomusica.com.ar/baterias-acusticas/6529-dmp925sp-c-261.html</t>
  </si>
  <si>
    <t>https://todomusica.com.ar/baterias-acusticas/6530-dmp925sp-c-262.html</t>
  </si>
  <si>
    <t>https://todomusica.com.ar/productos-sin-categorias-de-netsuite/7551-dmp-3-pc-shell-pack-2414bx-1309t-1616f.html</t>
  </si>
  <si>
    <t>https://todomusica.com.ar/productos-sin-categorias-de-netsuite/6531-dmp943xp-c-228.html</t>
  </si>
  <si>
    <t>https://todomusica.com.ar/baterias-acusticas/6532-dmp943xp-c-229.html</t>
  </si>
  <si>
    <t>https://todomusica.com.ar/baterias-acusticas/6533-dmp943xp-c-260.html</t>
  </si>
  <si>
    <t>https://todomusica.com.ar/baterias-acusticas/6534-dmp943xp-c-261.html</t>
  </si>
  <si>
    <t>https://todomusica.com.ar/baterias-acusticas/6535-dmp943xp-c-262.html</t>
  </si>
  <si>
    <t>http://www.todomusica.com.ar/baterias-acusticas-y-maquinas-de-ritmos/29060-dmp-4-pc-jazz-bop-shell-pacj-1814b-1208t-1414e-1455s.html</t>
  </si>
  <si>
    <t>http://www.todomusica.com.ar/soportes/13163-404.html</t>
  </si>
  <si>
    <t>https://todomusica.com.ar/banquetas/1706-d-1000spn.html</t>
  </si>
  <si>
    <t>https://todomusica.com.ar/banquetas/9538-d-1500.html</t>
  </si>
  <si>
    <t>https://todomusica.com.ar/banquetas/3654-d-2500br.html</t>
  </si>
  <si>
    <t>https://todomusica.com.ar/banquetas/8235-d-50.html</t>
  </si>
  <si>
    <t>https://todomusica.com.ar/banquetas/9040-drummer-s-throne.html</t>
  </si>
  <si>
    <t>https://todomusica.com.ar/banquetas/2942-d-790.html</t>
  </si>
  <si>
    <t>https://todomusica.com.ar/banquetas/2892-d-930.html</t>
  </si>
  <si>
    <t>https://todomusica.com.ar/parches/5560-404.html</t>
  </si>
  <si>
    <t>https://todomusica.com.ar/baterias-electronicas/1149-ekit1.html</t>
  </si>
  <si>
    <t>https://todomusica.com.ar/baterias-acusticas/6552-exl705np-c-246.html</t>
  </si>
  <si>
    <t>https://todomusica.com.ar/baterias-acusticas/6553-exl705np-c-248.html</t>
  </si>
  <si>
    <t>https://todomusica.com.ar/baterias-acusticas/6554-exl705np-c-249.html</t>
  </si>
  <si>
    <t>https://todomusica.com.ar/baterias-acusticas/6555-exl705np-c-255.html</t>
  </si>
  <si>
    <t>https://todomusica.com.ar/productos-sin-categorias-de-netsuite/4736-404.html</t>
  </si>
  <si>
    <t>https://todomusica.com.ar/baterias-acusticas/4737-404.html</t>
  </si>
  <si>
    <t>https://todomusica.com.ar/baterias-acusticas/4738-404.html</t>
  </si>
  <si>
    <t>https://todomusica.com.ar/productos-sin-categorias-de-netsuite/6556-exl725fp-c-255.html</t>
  </si>
  <si>
    <t>https://todomusica.com.ar/baterias-acusticas/4739-404.html</t>
  </si>
  <si>
    <t>https://todomusica.com.ar/baterias-acusticas/4740-404.html</t>
  </si>
  <si>
    <t>https://todomusica.com.ar/baterias-acusticas/4741-404.html</t>
  </si>
  <si>
    <t>https://todomusica.com.ar/baterias-acusticas/6557-exl725p-c-255.html</t>
  </si>
  <si>
    <t>https://todomusica.com.ar/productos-sin-categorias-de-netsuite/4742-404.html</t>
  </si>
  <si>
    <t>https://todomusica.com.ar/baterias-acusticas/4743-404.html</t>
  </si>
  <si>
    <t>https://todomusica.com.ar/redoblantes/263-exx1455s-c-21.html</t>
  </si>
  <si>
    <t>https://todomusica.com.ar/redoblantes/3424-exx1455s-c-31.html</t>
  </si>
  <si>
    <t>https://todomusica.com.ar/redoblantes/9903-exx1455s-c-704.html</t>
  </si>
  <si>
    <t>https://todomusica.com.ar/redoblantes/9901-exx1455s-c-735.html</t>
  </si>
  <si>
    <t>https://todomusica.com.ar/productos-sin-categorias-de-netsuite/8254-14-x-55-snare-drum.html</t>
  </si>
  <si>
    <t>https://todomusica.com.ar/baterias-acusticas/6561-exx705np-c-21.html</t>
  </si>
  <si>
    <t>https://todomusica.com.ar/productos-sin-categorias-de-netsuite/6562-exx705np-c-33.html</t>
  </si>
  <si>
    <t>https://todomusica.com.ar/baterias-acusticas/3426-exx725fp-c-21.html</t>
  </si>
  <si>
    <t>https://todomusica.com.ar/baterias-acusticas/4497-404.html</t>
  </si>
  <si>
    <t>https://todomusica.com.ar/productos-sin-categorias-de-netsuite/6566-exx725p-c-708.html</t>
  </si>
  <si>
    <t>https://todomusica.com.ar/productos-sin-categorias-de-netsuite/8252-12x8tt-13x9tt-1616ft-22x18bd.html</t>
  </si>
  <si>
    <t>https://todomusica.com.ar/baterias-acusticas/264-exx725sp-c-21.html</t>
  </si>
  <si>
    <t>https://todomusica.com.ar/baterias-acusticas/3431-exx725sp-c-31.html</t>
  </si>
  <si>
    <t>https://todomusica.com.ar/productos-sin-categorias-de-netsuite/6567-exx725sp-c-33.html</t>
  </si>
  <si>
    <t>https://todomusica.com.ar/baterias-acusticas/9900-exx725sp-c-704.html</t>
  </si>
  <si>
    <t>https://todomusica.com.ar/baterias-acusticas/9899-exx725sp-c-735.html</t>
  </si>
  <si>
    <t>https://todomusica.com.ar/productos-sin-categorias-de-netsuite/8253-10x7tt-12x8tt-16x16ft-22x18bd.html</t>
  </si>
  <si>
    <t>https://todomusica.com.ar/redoblantes/4745-404.html</t>
  </si>
  <si>
    <t>https://todomusica.com.ar/redoblantes/4746-404.html</t>
  </si>
  <si>
    <t>https://todomusica.com.ar/accesorios-de-bateria/6448-flw-001-2-h.html</t>
  </si>
  <si>
    <t>https://todomusica.com.ar/accesorios-de-bateria/6449-flw-002-2-h.html</t>
  </si>
  <si>
    <t>https://todomusica.com.ar/accesorios-de-bateria/9631-felt-washer.html</t>
  </si>
  <si>
    <t>https://todomusica.com.ar/accesorios-de-bateria/9630-felt-washer.html</t>
  </si>
  <si>
    <t>https://todomusica.com.ar/redoblantes/4747-404.html</t>
  </si>
  <si>
    <t>https://todomusica.com.ar/redoblantes/7563-14x35-ffs-6-ply-birch-w-sr-160f-sn-1420d.html</t>
  </si>
  <si>
    <t>https://todomusica.com.ar/redoblantes/7562-14x5-ffs-brass-w-sr-160f-sn-1420i.html</t>
  </si>
  <si>
    <t>https://todomusica.com.ar/accesorios-de-bateria/531-ftb-07-c-h.html</t>
  </si>
  <si>
    <t>https://todomusica.com.ar/redoblantes/9064-14x35-ffs-6-ply-birch-w-sr-160f-sn-1420d.html</t>
  </si>
  <si>
    <t>https://todomusica.com.ar/productos-sin-categorias-de-netsuite/4748-404.html</t>
  </si>
  <si>
    <t>https://todomusica.com.ar/productos-sin-categorias-de-netsuite/8273-14x65-6-ply-75mm.html</t>
  </si>
  <si>
    <t>https://todomusica.com.ar/cuerpos-sueltos/9066-14x65-ffs-6-ply-maple-mahogany-w-sr-f-sn-.html</t>
  </si>
  <si>
    <t>https://todomusica.com.ar/productos-sin-categorias-de-netsuite/4749-404.html</t>
  </si>
  <si>
    <t>https://todomusica.com.ar/redoblantes/7564-14x5-ffs-6-ply-maple-w-sr-160f-sn-1420i.html</t>
  </si>
  <si>
    <t>https://todomusica.com.ar/redoblantes/9065-14x65-ffs-6-ply-maple-w-sr-160f-sn-1420i.html</t>
  </si>
  <si>
    <t>https://todomusica.com.ar/redoblantes/9657-14x65-ffs-phosphor-bronze-w-sr-160f-sn-1420c.html</t>
  </si>
  <si>
    <t>https://todomusica.com.ar/redoblantes/7561-14x35-ffs-stainless-steel-s-sr-160f-sn1420d.html</t>
  </si>
  <si>
    <t>https://todomusica.com.ar/baterias-acusticas/6574-fw903xp-c-103.html</t>
  </si>
  <si>
    <t>https://todomusica.com.ar/baterias-acusticas/6576-fw923xp-c-103.html</t>
  </si>
  <si>
    <t>https://todomusica.com.ar/baterias-acusticas/6017-fw923xp-c-151.html</t>
  </si>
  <si>
    <t>https://todomusica.com.ar/baterias-acusticas/6577-fw923xp-c-152.html</t>
  </si>
  <si>
    <t>https://todomusica.com.ar/baterias-acusticas/9660-bateria-3-cpos-wood-fiberglass-22-13-16-satin-cocoa-burst.html</t>
  </si>
  <si>
    <t>https://todomusica.com.ar/baterias-acusticas/9661-bateria-3-cpos-wood-fiberglass-24-13-16-piano-black.html</t>
  </si>
  <si>
    <t>https://todomusica.com.ar/baterias-acusticas/6018-fw943xp-c-152.html</t>
  </si>
  <si>
    <t>https://todomusica.com.ar/baterias-acusticas/9662-bateria-3-cpos-wood-fiberglass-26-13-16-piano-black.html</t>
  </si>
  <si>
    <t>https://todomusica.com.ar/baterias-acusticas/6579-fw963xsp-c-151.html</t>
  </si>
  <si>
    <t>https://todomusica.com.ar/baterias-acusticas/9663-bateria-3-cpos-wood-fiberglass-26-13-16-antique-gold.html</t>
  </si>
  <si>
    <t>https://todomusica.com.ar/baterias-acusticas/6580-fw963xsp-c-327.html</t>
  </si>
  <si>
    <t>https://todomusica.com.ar/productos-sin-categorias-de-netsuite/9045-rapid-lock-hi-hat-clutch.html</t>
  </si>
  <si>
    <t>https://todomusica.com.ar/varios/7537-rapid-lock-drop-clutch.html</t>
  </si>
  <si>
    <t>https://todomusica.com.ar/productos-sin-categorias-de-netsuite/9046-rapid-lock-hi-hat-clutch.html</t>
  </si>
  <si>
    <t>https://todomusica.com.ar/varios/4070-404.html</t>
  </si>
  <si>
    <t>https://todomusica.com.ar/redoblantes/7568-14x5-hybrid-exotic-cast-al-sd-w-sr-100-stl-100.html</t>
  </si>
  <si>
    <t>https://todomusica.com.ar/redoblantes/7569-14x65-hybrid-exotic-cast-al-sd-w-sr-1000-stl-100.html</t>
  </si>
  <si>
    <t>https://todomusica.com.ar/redoblantes/4750-404.html</t>
  </si>
  <si>
    <t>https://todomusica.com.ar/redoblantes/4751-404.html</t>
  </si>
  <si>
    <t>https://todomusica.com.ar/redoblantes/4752-404.html</t>
  </si>
  <si>
    <t>https://todomusica.com.ar/redoblantes/7572-14x5-vector-cast-shell-sd-w-sr-1000stl-100.html</t>
  </si>
  <si>
    <t>https://todomusica.com.ar/redoblantes/7567-14x5-vector-cast-shell-sd-w-sr-1000stl-100.html</t>
  </si>
  <si>
    <t>https://todomusica.com.ar/varios/4072-404.html</t>
  </si>
  <si>
    <t>https://todomusica.com.ar/hardware-para-baterias/6599-hwp-150s.html</t>
  </si>
  <si>
    <t>https://todomusica.com.ar/hardware-para-baterias/532-hwp-830.html</t>
  </si>
  <si>
    <t>https://todomusica.com.ar/hardware-para-baterias/3842-hwp-930.html</t>
  </si>
  <si>
    <t>https://todomusica.com.ar/productos-sin-categorias-de-netsuite/7103-h-2050.html</t>
  </si>
  <si>
    <t>https://todomusica.com.ar/hardware-para-baterias/7102-h-1050.html</t>
  </si>
  <si>
    <t>https://todomusica.com.ar/hardware-para-baterias/7541-hh-stand-w-flat-base.html</t>
  </si>
  <si>
    <t>https://todomusica.com.ar/hardware-para-baterias/9024-h-50.html</t>
  </si>
  <si>
    <t>https://todomusica.com.ar/hardware-para-baterias/815-h-830.html</t>
  </si>
  <si>
    <t>https://todomusica.com.ar/hardware-para-baterias/733-h-930.html</t>
  </si>
  <si>
    <t>https://todomusica.com.ar/productos-sin-categorias-de-netsuite/3593-ip1465.html</t>
  </si>
  <si>
    <t>http://www.todomusica.com.ar/soportes/4327-jg-16.html</t>
  </si>
  <si>
    <t>https://todomusica.com.ar/accesorios-de-bateria/855-k-030-h.html</t>
  </si>
  <si>
    <t>https://todomusica.com.ar/accesorios-de-bateria/4073-404.html</t>
  </si>
  <si>
    <t>https://todomusica.com.ar/redoblantes/7554-14x5-5-mct-sd.html</t>
  </si>
  <si>
    <t>https://todomusica.com.ar/redoblantes/9645-14x55-mct-sd.html</t>
  </si>
  <si>
    <t>https://todomusica.com.ar/redoblantes/9646-dmp-14x55-snare-drum.html</t>
  </si>
  <si>
    <t>https://todomusica.com.ar/redoblantes/9890-mct1465s-c-840.html</t>
  </si>
  <si>
    <t>https://todomusica.com.ar/baterias-acusticas/7557-mcx-3-pc-shell-pack-w-o-sd-2014bx-1208t-1414f.html</t>
  </si>
  <si>
    <t>https://todomusica.com.ar/baterias-acusticas/6632-mct903xp-c-124.html</t>
  </si>
  <si>
    <t>https://todomusica.com.ar/baterias-acusticas/9655-bateria-3-cpos-master-maple-complete-20-12-14-vermillion.html</t>
  </si>
  <si>
    <t>https://todomusica.com.ar/baterias-acusticas/6634-mct903xp-c-348.html</t>
  </si>
  <si>
    <t>https://todomusica.com.ar/baterias-acusticas/6635-mct903xp-c-351.html</t>
  </si>
  <si>
    <t>https://todomusica.com.ar/baterias-acusticas/6636-mct904xep-c-124.html</t>
  </si>
  <si>
    <t>https://todomusica.com.ar/baterias-acusticas/6637-mct904xep-c-346.html</t>
  </si>
  <si>
    <t>https://todomusica.com.ar/baterias-acusticas/7558-mcx-3-pc-shell-pack-w-o-sd-2216-bx-1208t-1616f.html</t>
  </si>
  <si>
    <t>https://todomusica.com.ar/baterias-acusticas/6640-mct923xsp-c-124.html</t>
  </si>
  <si>
    <t>https://todomusica.com.ar/baterias-acusticas/6643-mct923xsp-c-351.html</t>
  </si>
  <si>
    <t>https://todomusica.com.ar/productos-sin-categorias-de-netsuite/6645-mct924xedp-c351.html</t>
  </si>
  <si>
    <t>https://todomusica.com.ar/baterias-acusticas/6648-mct943xp-c-351.html</t>
  </si>
  <si>
    <t>https://todomusica.com.ar/baterias-acusticas/6649-mdt764p-c-701.html</t>
  </si>
  <si>
    <t>https://todomusica.com.ar/baterias-acusticas/6650-mdt764p-c-704.html</t>
  </si>
  <si>
    <t>https://todomusica.com.ar/baterias-acusticas/9539-mdt764p-c-708.html</t>
  </si>
  <si>
    <t>https://todomusica.com.ar/baterias-acusticas/9902-mdt764p-c-738.html</t>
  </si>
  <si>
    <t>https://todomusica.com.ar/parches/1332-mfh-20b.html</t>
  </si>
  <si>
    <t>https://todomusica.com.ar/redoblantes/9886-mmg1465s-c-453.html</t>
  </si>
  <si>
    <t>https://todomusica.com.ar/baterias-acusticas/9063-mmg-4-pc-shell-pack-w-0-sd.html</t>
  </si>
  <si>
    <t>https://todomusica.com.ar/cuerpos-sueltos/9888-mrv1007t-c-111.html</t>
  </si>
  <si>
    <t>https://todomusica.com.ar/redoblantes/9637-14x55-mrv-sd-w-stl55x10.html</t>
  </si>
  <si>
    <t>https://todomusica.com.ar/redoblantes/9638-14x55-mrv-sd-w-stl55x10.html</t>
  </si>
  <si>
    <t>https://todomusica.com.ar/redoblantes/9639-14x55-mrv-sd-w-stl55x10.html</t>
  </si>
  <si>
    <t>https://todomusica.com.ar/redoblantes/9644-14x65-mrv-sd-w-stl65x10.html</t>
  </si>
  <si>
    <t>https://todomusica.com.ar/redoblantes/9642-14x65-mrv-sd-w-stl65x10.html</t>
  </si>
  <si>
    <t>https://todomusica.com.ar/baterias-acusticas/6659-mrv903xp-c-353.html</t>
  </si>
  <si>
    <t>https://todomusica.com.ar/baterias-acusticas/6660-mrv904xep-c-111.html</t>
  </si>
  <si>
    <t>https://todomusica.com.ar/baterias-acusticas/6661-mrv904xep-c-353.html</t>
  </si>
  <si>
    <t>https://todomusica.com.ar/baterias-acusticas/6663-mrv923xsp-c-353.html</t>
  </si>
  <si>
    <t>https://todomusica.com.ar/baterias-acusticas/6670-mrv943xp-c-353.html</t>
  </si>
  <si>
    <t>https://todomusica.com.ar/baterias-acusticas/6671-mrv943xp-c-359.html</t>
  </si>
  <si>
    <t>https://todomusica.com.ar/hardware-para-baterias/7917-marching-tom-stand.html</t>
  </si>
  <si>
    <t>https://todomusica.com.ar/hardware-para-baterias/4086-404.html</t>
  </si>
  <si>
    <t>https://todomusica.com.ar/productos-sin-categorias-de-netsuite/7544-14-x-55-modern-utility-6-ply-maple-sd.html</t>
  </si>
  <si>
    <t>https://todomusica.com.ar/productos-sin-categorias-de-netsuite/7545-14-x-55-modern-utility-6-ply-maple-sd.html</t>
  </si>
  <si>
    <t>https://todomusica.com.ar/productos-sin-categorias-de-netsuite/8251-modern-utility-steel.html</t>
  </si>
  <si>
    <t>https://todomusica.com.ar/redoblantes/7546-14-x-65-modern-utility-6-ply-maple-sd.html</t>
  </si>
  <si>
    <t>https://todomusica.com.ar/redoblantes/7547-14-x-65-modern-utility-6-ply-maple-sd.html</t>
  </si>
  <si>
    <t>https://todomusica.com.ar/redoblantes/8250-modern-utility-steel.html</t>
  </si>
  <si>
    <t>https://todomusica.com.ar/redoblantes/7548-14-x-8-modern-utility-6-ply-maple-sd.html</t>
  </si>
  <si>
    <t>https://todomusica.com.ar/redoblantes/7549-14-x-8-modern-utility-6-ply-maple-sd.html</t>
  </si>
  <si>
    <t>https://todomusica.com.ar/redoblantes/3594-m1060-102.html</t>
  </si>
  <si>
    <t>https://todomusica.com.ar/redoblantes/7895-12x7-effects-snare-drum.html</t>
  </si>
  <si>
    <t>https://todomusica.com.ar/redoblantes/3595-m1330-102.html</t>
  </si>
  <si>
    <t>https://todomusica.com.ar/varios/2148-np210-2-h.html</t>
  </si>
  <si>
    <t>http://www.todomusica.com.ar/cuerpos-sueltos-para-bateria/6295-oh1350-140.html</t>
  </si>
  <si>
    <t>https://todomusica.com.ar/productos-sin-categorias-de-netsuite/2406-om-1-h.html</t>
  </si>
  <si>
    <t>https://todomusica.com.ar/varios/9030-pctk-1014.html</t>
  </si>
  <si>
    <t>https://todomusica.com.ar/baterias-acusticas/9028-pctk-1810.html</t>
  </si>
  <si>
    <t>http://www.todomusica.com.ar/soportes/1415-pcx-100-h.html</t>
  </si>
  <si>
    <t>https://todomusica.com.ar/hardware-para-baterias/96-pc-1100tc.html</t>
  </si>
  <si>
    <t>https://todomusica.com.ar/hardware-para-baterias/3797-pc-1175tc.html</t>
  </si>
  <si>
    <t>https://todomusica.com.ar/flautas/6264-pfa-207es.html</t>
  </si>
  <si>
    <t>https://todomusica.com.ar/flautas/900-pfb-305e.html</t>
  </si>
  <si>
    <t>https://todomusica.com.ar/flautas/3707-pfp-105e.html</t>
  </si>
  <si>
    <t>https://todomusica.com.ar/flautas/5315-404.html</t>
  </si>
  <si>
    <t>http://www.todomusica.com.ar/accesorios-de-baterias/24646-nylon-bushing.html</t>
  </si>
  <si>
    <t>https://todomusica.com.ar/congas/535-pps-50tc.html</t>
  </si>
  <si>
    <t>https://todomusica.com.ar/fundas/9029-psc-pctk.html</t>
  </si>
  <si>
    <t>https://todomusica.com.ar/estuches/2411-psc-140dj.html</t>
  </si>
  <si>
    <t>https://todomusica.com.ar/estuches/1612-psc-2000.html</t>
  </si>
  <si>
    <t>https://todomusica.com.ar/varios/2137-ps-85-h.html</t>
  </si>
  <si>
    <t>https://todomusica.com.ar/congas/5613-404.html</t>
  </si>
  <si>
    <t>https://todomusica.com.ar/congas/3850-ptc-1175.html</t>
  </si>
  <si>
    <t>https://todomusica.com.ar/timbales-timbaletas/5614-404.html</t>
  </si>
  <si>
    <t>https://todomusica.com.ar/timbales-timbaletas/1334-pte-1415dx.html</t>
  </si>
  <si>
    <t>https://todomusica.com.ar/productos-sin-categorias-de-netsuite/7896-18-protone-head-coated-w-pearl-logo-w-perimeter-eq.html</t>
  </si>
  <si>
    <t>https://todomusica.com.ar/productos-sin-categorias-de-netsuite/7897-18-protone-head-black-w-perimeter-eq-pearl-logo.html</t>
  </si>
  <si>
    <t>https://todomusica.com.ar/parches/2372-pth-20ceqpl.html</t>
  </si>
  <si>
    <t>https://todomusica.com.ar/parches/1523-pth-20pl.html</t>
  </si>
  <si>
    <t>https://todomusica.com.ar/productos-sin-categorias-de-netsuite/3981-pth-22ceqpl.html</t>
  </si>
  <si>
    <t>https://todomusica.com.ar/productos-sin-categorias-de-netsuite/536-pth-22pl.html</t>
  </si>
  <si>
    <t>https://todomusica.com.ar/parches/7898-24-protone-head-coated-w-pearl-logo-w-perimeter-eq.html</t>
  </si>
  <si>
    <t>https://todomusica.com.ar/parches/7899-24-protone-head-black-w-perimeter-eq-pearl-logo.html</t>
  </si>
  <si>
    <t>https://todomusica.com.ar/productos-sin-categorias-de-netsuite/9904-p-1030r.html</t>
  </si>
  <si>
    <t>https://todomusica.com.ar/productos-sin-categorias-de-netsuite/9905-p-1032.html</t>
  </si>
  <si>
    <t>https://todomusica.com.ar/productos-sin-categorias-de-netsuite/9906-p-1032r.html</t>
  </si>
  <si>
    <t>https://todomusica.com.ar/productos-sin-categorias-de-netsuite/2436-p-2002c.html</t>
  </si>
  <si>
    <t>https://todomusica.com.ar/pedales-de-bombo/7136-p-2050c.html</t>
  </si>
  <si>
    <t>https://todomusica.com.ar/productos-sin-categorias-de-netsuite/7137-p-2052c.html</t>
  </si>
  <si>
    <t>https://todomusica.com.ar/pedales-de-bombo/7138-p-2052cl.html</t>
  </si>
  <si>
    <t>https://todomusica.com.ar/pedales-de-bombo/1755-p-3000c.html</t>
  </si>
  <si>
    <t>https://todomusica.com.ar/pedales-de-bombo/5826-404.html</t>
  </si>
  <si>
    <t>https://todomusica.com.ar/productos-sin-categorias-de-netsuite/5827-404.html</t>
  </si>
  <si>
    <t>https://todomusica.com.ar/pedales-de-bombo/9021-p-530.html</t>
  </si>
  <si>
    <t>https://todomusica.com.ar/pedales-de-bombo/3793-p-830.html</t>
  </si>
  <si>
    <t>https://todomusica.com.ar/pedales-de-bombo/9635-bass-drum-pedal.html</t>
  </si>
  <si>
    <t>https://todomusica.com.ar/pedales-de-bombo/9636-bass-drum-double-pedal-complete-set.html</t>
  </si>
  <si>
    <t>https://todomusica.com.ar/pedales-de-bombo/1959-p-930.html</t>
  </si>
  <si>
    <t>https://todomusica.com.ar/pedales-de-bombo/648-p-932.html</t>
  </si>
  <si>
    <t>https://todomusica.com.ar/productos-sin-categorias-de-netsuite/5832-404.html</t>
  </si>
  <si>
    <t>https://todomusica.com.ar/varios/9540-rb-010.html</t>
  </si>
  <si>
    <t>https://todomusica.com.ar/productos-sin-categorias-de-netsuite/4769-404.html</t>
  </si>
  <si>
    <t>http://www.todomusica.com.ar/cuerpos-sueltos-para-bateria/29082-22x20-rfp-bd-w-0-bb-3.html</t>
  </si>
  <si>
    <t>https://todomusica.com.ar/cuerpos-sueltos/4771-404.html</t>
  </si>
  <si>
    <t>http://www.todomusica.com.ar/cuerpos-sueltos-para-bateria/29094-12x8-rfp-tt-w-opta.html</t>
  </si>
  <si>
    <t>http://www.todomusica.com.ar/cuerpos-sueltos-para-bateria/29095-12x8-rfp-tt-w-opta.html</t>
  </si>
  <si>
    <t>https://todomusica.com.ar/redoblantes/9054-14x14-rfp-ft.html</t>
  </si>
  <si>
    <t>https://todomusica.com.ar/redoblantes/9058-14x50-rfp-sd.html</t>
  </si>
  <si>
    <t>https://todomusica.com.ar/cuerpos-sueltos/9055-16x16-rfp-ft.html</t>
  </si>
  <si>
    <t>https://todomusica.com.ar/cuerpos-sueltos/9056-16x16-rfp-ft.html</t>
  </si>
  <si>
    <t>http://www.todomusica.com.ar/cuerpos-sueltos-para-bateria/29091-16x16-rfp-ftt.html</t>
  </si>
  <si>
    <t>https://todomusica.com.ar/cuerpos-sueltos/4768-404.html</t>
  </si>
  <si>
    <t>https://todomusica.com.ar/cuerpos-sueltos/9051-10x8-rf-tt-w-opta-dc-hoop.html</t>
  </si>
  <si>
    <t>http://www.todomusica.com.ar/cuerpos-sueltos-para-bateria/10094-404.html</t>
  </si>
  <si>
    <t>https://todomusica.com.ar/cuerpos-sueltos/9050-14x14-rf-ft-w-dc-hoop.html</t>
  </si>
  <si>
    <t>https://todomusica.com.ar/redoblantes/9060-14x5-o-rf-sd-w-20ply-shell.html</t>
  </si>
  <si>
    <t>https://todomusica.com.ar/redoblantes/9061-14x5-o-rf-sd-w-20ply-shell.html</t>
  </si>
  <si>
    <t>https://todomusica.com.ar/cuerpos-sueltos/9048-22x18-rf-bd-w-0-bb-3.html</t>
  </si>
  <si>
    <t>https://todomusica.com.ar/hardware-para-baterias/9632-eliminator-remote-hi-hat.html</t>
  </si>
  <si>
    <t>https://todomusica.com.ar/efectos-de-percusion/649-rp-50.html</t>
  </si>
  <si>
    <t>https://todomusica.com.ar/baterias-acusticas/10416-rsj465c-c-31.html</t>
  </si>
  <si>
    <t>https://todomusica.com.ar/baterias-acusticas/10432-rsj465c-c-708.html</t>
  </si>
  <si>
    <t>https://todomusica.com.ar/baterias-acusticas/10415-rsj465c-c-91.html</t>
  </si>
  <si>
    <t>https://todomusica.com.ar/productos-sin-categorias-de-netsuite/10417-rsn1465s-c-31.html</t>
  </si>
  <si>
    <t>https://todomusica.com.ar/baterias-acusticas/6901-rs505bc-ar-31.html</t>
  </si>
  <si>
    <t>https://todomusica.com.ar/productos-sin-categorias-de-netsuite/6902-rs505bc-ar-706.html</t>
  </si>
  <si>
    <t>https://todomusica.com.ar/baterias-acusticas/6903-rs505bc-ar-707.html</t>
  </si>
  <si>
    <t>https://todomusica.com.ar/baterias-acusticas/6904-rs505bc-ar-91.html</t>
  </si>
  <si>
    <t>https://todomusica.com.ar/productos-sin-categorias-de-netsuite/6905-rs525sbc-ar-31.html</t>
  </si>
  <si>
    <t>https://todomusica.com.ar/productos-sin-categorias-de-netsuite/6907-rs525sbc-ar-707.html</t>
  </si>
  <si>
    <t>https://todomusica.com.ar/productos-sin-categorias-de-netsuite/6908-rs525sbc-ar-91.html</t>
  </si>
  <si>
    <t>http://www.todomusica.com.ar/baterias-acusticas-y-maquinas-de-ritmos/22482-rs525sbc-ar-31.html</t>
  </si>
  <si>
    <t>http://www.todomusica.com.ar/baterias-acusticas-y-maquinas-de-ritmos/22483-rs525sbc-ar-706.html</t>
  </si>
  <si>
    <t>http://www.todomusica.com.ar/baterias-acusticas-y-maquinas-de-ritmos/22484-rs525sbc-ar-707.html</t>
  </si>
  <si>
    <t>http://www.todomusica.com.ar/baterias-acusticas-y-maquinas-de-ritmos/22485-rs525sbc-ar-91.html</t>
  </si>
  <si>
    <t>http://www.todomusica.com.ar/baterias-acusticas-y-maquinas-de-ritmos/16517-rs525sc-c-31.html</t>
  </si>
  <si>
    <t>http://www.todomusica.com.ar/baterias-acusticas-y-maquinas-de-ritmos/16519-rs525sc-c-91.html</t>
  </si>
  <si>
    <t>https://todomusica.com.ar/baterias-acusticas/6909-rs525wfbc-ar-31.html</t>
  </si>
  <si>
    <t>https://todomusica.com.ar/baterias-acusticas/6910-rs525wfbc-ar-91.html</t>
  </si>
  <si>
    <t>https://todomusica.com.ar/baterias-acusticas/6911-rs525wfbc-ar706.html</t>
  </si>
  <si>
    <t>https://todomusica.com.ar/baterias-acusticas/6912-rs525wfbc-ar707.html</t>
  </si>
  <si>
    <t>https://todomusica.com.ar/productos-sin-categorias-de-netsuite/6913-rs584bc-ar-31.html</t>
  </si>
  <si>
    <t>https://todomusica.com.ar/productos-sin-categorias-de-netsuite/6914-rs584bc-ar-706.html</t>
  </si>
  <si>
    <t>https://todomusica.com.ar/baterias-acusticas/6916-rs584bc-ar-91.html</t>
  </si>
  <si>
    <t>https://todomusica.com.ar/productos-sin-categorias-de-netsuite/7151-rs585bc-ar-31.html</t>
  </si>
  <si>
    <t>https://todomusica.com.ar/productos-sin-categorias-de-netsuite/7152-rs585bc-ar-706.html</t>
  </si>
  <si>
    <t>https://todomusica.com.ar/productos-sin-categorias-de-netsuite/7153-rs585bc-ar-707.html</t>
  </si>
  <si>
    <t>https://todomusica.com.ar/productos-sin-categorias-de-netsuite/7154-rs585bc-ar-91.html</t>
  </si>
  <si>
    <t>http://www.todomusica.com.ar/accesorios-de-baterias/7572-404.html</t>
  </si>
  <si>
    <t>http://www.todomusica.com.ar/accesorios-de-baterias/7573-404.html</t>
  </si>
  <si>
    <t>http://www.todomusica.com.ar/accesorios-de-baterias/7574-404.html</t>
  </si>
  <si>
    <t>https://todomusica.com.ar/accesorios-de-bateria/903-sd-50.html</t>
  </si>
  <si>
    <t>https://todomusica.com.ar/redoblantes/9026-sfs10-c-31.html</t>
  </si>
  <si>
    <t>https://todomusica.com.ar/redoblantes/9025-sfs10-c-33.html</t>
  </si>
  <si>
    <t>https://todomusica.com.ar/redoblantes/9027-sfs10-c-708.html</t>
  </si>
  <si>
    <t>https://todomusica.com.ar/accesorios-de-bateria/2171-sh-1006.html</t>
  </si>
  <si>
    <t>https://todomusica.com.ar/accesorios-de-bateria/2283-sh-1206.html</t>
  </si>
  <si>
    <t>https://todomusica.com.ar/accesorios-de-bateria/2241-sh-1306.html</t>
  </si>
  <si>
    <t>https://todomusica.com.ar/accesorios-de-bateria/2122-sh-1410s.html</t>
  </si>
  <si>
    <t>https://todomusica.com.ar/accesorios-de-bateria/1917-sh-1410sg.html</t>
  </si>
  <si>
    <t>https://todomusica.com.ar/accesorios-de-bateria/2242-sh-1608.html</t>
  </si>
  <si>
    <t>https://todomusica.com.ar/productos-sin-categorias-de-netsuite/7543-upper-pull-rod.html</t>
  </si>
  <si>
    <t>https://todomusica.com.ar/accesorios-de-bateria/4090-404.html</t>
  </si>
  <si>
    <t>https://todomusica.com.ar/accesorios-de-bateria/3666-sn-1420c-h.html</t>
  </si>
  <si>
    <t>https://todomusica.com.ar/accesorios-de-bateria/4091-404.html</t>
  </si>
  <si>
    <t>https://todomusica.com.ar/accesorios-de-bateria/3667-sn-1420i-h.html</t>
  </si>
  <si>
    <t>https://todomusica.com.ar/accesorios-de-bateria/1081-sn-1442c-h.html</t>
  </si>
  <si>
    <t>https://todomusica.com.ar/accesorios-de-bateria/1389-sn-1442d-h.html</t>
  </si>
  <si>
    <t>https://todomusica.com.ar/accesorios-de-bateria/1733-sn-1442i-h.html</t>
  </si>
  <si>
    <t>http://www.todomusica.com.ar/alta-de-nuevos-productos-desde-netsuit/35569-so-dmpc2218b-701.html</t>
  </si>
  <si>
    <t>https://todomusica.com.ar/cuerpos-sueltos/9895-so-ssc1208t-113.html</t>
  </si>
  <si>
    <t>https://todomusica.com.ar/cuerpos-sueltos/9896-so-ssc1614f-113.html</t>
  </si>
  <si>
    <t>https://todomusica.com.ar/accesorios-de-bateria/6703-spt-4spk-h.html</t>
  </si>
  <si>
    <t>https://todomusica.com.ar/productos-sin-categorias-de-netsuite/9907-sp-64nf.html</t>
  </si>
  <si>
    <t>https://todomusica.com.ar/accesorios-de-bateria/9894-sscrim24-113.html</t>
  </si>
  <si>
    <t>https://todomusica.com.ar/varios/2149-sst-5047-6-h.html</t>
  </si>
  <si>
    <t>https://todomusica.com.ar/redoblantes/4780-404.html</t>
  </si>
  <si>
    <t>https://todomusica.com.ar/redoblantes/7565-14x5-sensitone-brass-sd-w-sr-150-tb-50.html</t>
  </si>
  <si>
    <t>https://todomusica.com.ar/redoblantes/4781-404.html</t>
  </si>
  <si>
    <t>https://todomusica.com.ar/redoblantes/7566-14x5-sensitone-maple-sd-w-sr-150-arl-55.html</t>
  </si>
  <si>
    <t>https://todomusica.com.ar/redoblantes/4782-404.html</t>
  </si>
  <si>
    <t>https://todomusica.com.ar/redoblantes/4783-404.html</t>
  </si>
  <si>
    <t>https://todomusica.com.ar/redoblantes/4784-404.html</t>
  </si>
  <si>
    <t>https://todomusica.com.ar/redoblantes/6704-sta1465br.html</t>
  </si>
  <si>
    <t>https://todomusica.com.ar/redoblantes/4785-404.html</t>
  </si>
  <si>
    <t>https://todomusica.com.ar/redoblantes/6705-sta1465mm.html</t>
  </si>
  <si>
    <t>https://todomusica.com.ar/redoblantes/8274-14x65-6-ply-54mm.html</t>
  </si>
  <si>
    <t>https://todomusica.com.ar/redoblantes/4786-404.html</t>
  </si>
  <si>
    <t>https://todomusica.com.ar/productos-sin-categorias-de-netsuite/4787-404.html</t>
  </si>
  <si>
    <t>https://todomusica.com.ar/redoblantes/4788-404.html</t>
  </si>
  <si>
    <t>https://todomusica.com.ar/cuerpos-sueltos/9893-sts1007t-c-405.html</t>
  </si>
  <si>
    <t>http://www.todomusica.com.ar/cuerpos-sueltos-para-bateria/29109-14x14-sts-ft.html</t>
  </si>
  <si>
    <t>https://todomusica.com.ar/productos-sin-categorias-de-netsuite/8257-14x55-snare-drum.html</t>
  </si>
  <si>
    <t>https://todomusica.com.ar/productos-sin-categorias-de-netsuite/8256-14x55-sanre-drum.html</t>
  </si>
  <si>
    <t>http://www.todomusica.com.ar/cuerpos-sueltos-para-bateria/26983-14x65-snare-drum.html</t>
  </si>
  <si>
    <t>http://www.todomusica.com.ar/cuerpos-sueltos-para-bateria/26984-14x65-snare-drum.html</t>
  </si>
  <si>
    <t>http://www.todomusica.com.ar/cuerpos-sueltos-para-bateria/26985-14x65-snare-drum.html</t>
  </si>
  <si>
    <t>https://todomusica.com.ar/productos-sin-categorias-de-netsuite/8259-14x65-snare-drum.html</t>
  </si>
  <si>
    <t>https://todomusica.com.ar/productos-sin-categorias-de-netsuite/8260-14x65-snare-drum.html</t>
  </si>
  <si>
    <t>http://www.todomusica.com.ar/cuerpos-sueltos-para-bateria/26989-14x80-snare-drum.html</t>
  </si>
  <si>
    <t>http://www.todomusica.com.ar/cuerpos-sueltos-para-bateria/26990-14x80-snare-drum.html</t>
  </si>
  <si>
    <t>https://todomusica.com.ar/productos-sin-categorias-de-netsuite/8262-10x7tt12x8tt14x14ft.html</t>
  </si>
  <si>
    <t>https://todomusica.com.ar/productos-sin-categorias-de-netsuite/8263-10x7tt12x8tt14x14ft.html</t>
  </si>
  <si>
    <t>http://www.todomusica.com.ar/cuerpos-sueltos-para-bateria/29108-sts-4-pc-shell-ooack-10x77-tt-12x8tt-16x16-ft-22x16bx.html</t>
  </si>
  <si>
    <t>https://todomusica.com.ar/productos-sin-categorias-de-netsuite/8265-10x7tt12x8tt-16x16xft.html</t>
  </si>
  <si>
    <t>https://todomusica.com.ar/productos-sin-categorias-de-netsuite/8266-10x7tt12x8tt-16x16xft.html</t>
  </si>
  <si>
    <t>https://todomusica.com.ar/productos-sin-categorias-de-netsuite/8267-13x9tt-16x16xft-x-24x14-bd.html</t>
  </si>
  <si>
    <t>https://todomusica.com.ar/productos-sin-categorias-de-netsuite/8268-13x9tt-16x16ft-24x14bd.html</t>
  </si>
  <si>
    <t>https://todomusica.com.ar/productos-sin-categorias-de-netsuite/8270-12x8tt14x14ft18x14bd.html</t>
  </si>
  <si>
    <t>https://todomusica.com.ar/productos-sin-categorias-de-netsuite/8271-12x8tt-14x14ft-18x14bd.html</t>
  </si>
  <si>
    <t>https://todomusica.com.ar/baterias-acusticas/8272-12x8tt14x14ft18x14bd.html</t>
  </si>
  <si>
    <t>https://todomusica.com.ar/accesorios-de-bateria/538-s-022-h.html</t>
  </si>
  <si>
    <t>https://todomusica.com.ar/productos-sin-categorias-de-netsuite/4088-404.html</t>
  </si>
  <si>
    <t>https://todomusica.com.ar/accesorios-de-bateria/734-s-030n-h.html</t>
  </si>
  <si>
    <t>https://todomusica.com.ar/productos-sin-categorias-de-netsuite/4089-404.html</t>
  </si>
  <si>
    <t>https://todomusica.com.ar/productos-sin-categorias-de-netsuite/539-s-032n-h.html</t>
  </si>
  <si>
    <t>https://todomusica.com.ar/productos-sin-categorias-de-netsuite/3663-s-033n-h.html</t>
  </si>
  <si>
    <t>https://todomusica.com.ar/accesorios-de-bateria/7571-wound-type-snare-thin.html</t>
  </si>
  <si>
    <t>https://todomusica.com.ar/accesorios-de-bateria/3664-s-041-h.html</t>
  </si>
  <si>
    <t>https://todomusica.com.ar/hardware-para-baterias/3798-s-1030.html</t>
  </si>
  <si>
    <t>https://todomusica.com.ar/redoblantes/4779-404.html</t>
  </si>
  <si>
    <t>https://todomusica.com.ar/productos-sin-categorias-de-netsuite/7542-snare-drum-stand.html</t>
  </si>
  <si>
    <t>https://todomusica.com.ar/hardware-para-baterias/9023-s-50.html</t>
  </si>
  <si>
    <t>https://todomusica.com.ar/hardware-para-baterias/3801-s-830.html</t>
  </si>
  <si>
    <t>https://todomusica.com.ar/productos-sin-categorias-de-netsuite/3692-s-930.html</t>
  </si>
  <si>
    <t>https://todomusica.com.ar/hardware-para-baterias/7539-snare-drum-stand.html</t>
  </si>
  <si>
    <t>https://todomusica.com.ar/hardware-para-baterias/5843-404.html</t>
  </si>
  <si>
    <t>https://todomusica.com.ar/cuerpos-sueltos/5844-404.html</t>
  </si>
  <si>
    <t>https://todomusica.com.ar/hardware-para-baterias/5845-404.html</t>
  </si>
  <si>
    <t>http://www.todomusica.com.ar/soportes/13344-404.html</t>
  </si>
  <si>
    <t>https://todomusica.com.ar/hardware-para-baterias/5846-404.html</t>
  </si>
  <si>
    <t>https://todomusica.com.ar/hardware-para-baterias/5847-404.html</t>
  </si>
  <si>
    <t>https://todomusica.com.ar/productos-sin-categorias-de-netsuite/4095-404.html</t>
  </si>
  <si>
    <t>https://todomusica.com.ar/productos-sin-categorias-de-netsuite/9633-twin-tom-stand.html</t>
  </si>
  <si>
    <t>https://todomusica.com.ar/hardware-para-baterias/3694-ux-80-h.html</t>
  </si>
  <si>
    <t>https://todomusica.com.ar/hardware-para-baterias/540-ux-80s-h.html</t>
  </si>
  <si>
    <t>https://todomusica.com.ar/cuerpos-sueltos/4789-404.html</t>
  </si>
  <si>
    <t>https://todomusica.com.ar/cuerpos-sueltos/4790-404.html</t>
  </si>
  <si>
    <t>https://todomusica.com.ar/cuerpos-sueltos/4793-404.html</t>
  </si>
  <si>
    <t>https://todomusica.com.ar/productos-sin-categorias-de-netsuite/4097-404.html</t>
  </si>
  <si>
    <t>https://todomusica.com.ar/flautas/895-505eus.html</t>
  </si>
  <si>
    <t>https://todomusica.com.ar/flautas/2327-505rbe-1rb.html</t>
  </si>
  <si>
    <t>https://todomusica.com.ar/flautas/5303-404.html</t>
  </si>
  <si>
    <t>https://todomusica.com.ar/flautas/896-525rbe-1rb.html</t>
  </si>
  <si>
    <t>https://todomusica.com.ar/flautas/646-665rbe-1rb.html</t>
  </si>
  <si>
    <t>https://todomusica.com.ar/hardware-para-baterias/3856-75x-h.html</t>
  </si>
  <si>
    <t>https://todomusica.com.ar/flautas/897-795rbe-cd.html</t>
  </si>
  <si>
    <t>https://todomusica.com.ar/mixers-analogicas/3495-am105fx.html</t>
  </si>
  <si>
    <t>https://todomusica.com.ar/mixers-analogicas/8356-am105fxu.html</t>
  </si>
  <si>
    <t>https://todomusica.com.ar/mixers-analogicas/2970-am1204.html</t>
  </si>
  <si>
    <t>https://todomusica.com.ar/mixers-analogicas/2827-am1204fx-usb.html</t>
  </si>
  <si>
    <t>https://todomusica.com.ar/mixers-analogicas/446-am240d.html</t>
  </si>
  <si>
    <t>https://todomusica.com.ar/mixers-analogicas/3497-am55.html</t>
  </si>
  <si>
    <t>https://todomusica.com.ar/mixers-analogicas/2128-helixboard12u.html</t>
  </si>
  <si>
    <t>https://todomusica.com.ar/mixers-potenciadas/3097-power620plus.html</t>
  </si>
  <si>
    <t>https://todomusica.com.ar/bafles-de-instalacion/1082-se207w.html</t>
  </si>
  <si>
    <t>https://todomusica.com.ar/potencias-analogicas/3524-xp3000.html</t>
  </si>
  <si>
    <t>https://todomusica.com.ar/reproductores-dj/8704-cdj-2000nxs2.html</t>
  </si>
  <si>
    <t>https://todomusica.com.ar/reproductores-dj/9826-cdj-3000.html</t>
  </si>
  <si>
    <t>https://todomusica.com.ar/reproductores-dj/9874-cdj-3000-w.html</t>
  </si>
  <si>
    <t>https://todomusica.com.ar/reproductores-dj/8573-reproductor-digital-dj-profesional-c-pantalla-lcd-color.html</t>
  </si>
  <si>
    <t>https://todomusica.com.ar/controladores-dj/10418-ddj-flx6.html</t>
  </si>
  <si>
    <t>https://todomusica.com.ar/controladores-dj/9544-dj-controller.html</t>
  </si>
  <si>
    <t>https://todomusica.com.ar/controladores-dj/8455-ddj-xp1.html</t>
  </si>
  <si>
    <t>https://todomusica.com.ar/controladores-dj/9488-ddj-xp2.html</t>
  </si>
  <si>
    <t>https://todomusica.com.ar/controladores-dj/9238-ddj-200.html</t>
  </si>
  <si>
    <t>https://todomusica.com.ar/controladores-dj/9245-ddj-800.html</t>
  </si>
  <si>
    <t>https://todomusica.com.ar/accesorios-dj/9876-djc-b1.html</t>
  </si>
  <si>
    <t>https://todomusica.com.ar/accesorios-dj/9877-djc-r.html</t>
  </si>
  <si>
    <t>https://todomusica.com.ar/accesorios-dj/9878-djc-sts1.html</t>
  </si>
  <si>
    <t>https://todomusica.com.ar/mixers-dj/9841-djm-s11.html</t>
  </si>
  <si>
    <t>https://todomusica.com.ar/mixers-dj/9547-mixer-dj-de-2-canales-para-serato-sound-color-fx-placa-de.html</t>
  </si>
  <si>
    <t>https://todomusica.com.ar/controladores-dj/10233-djm-s7.html</t>
  </si>
  <si>
    <t>https://todomusica.com.ar/mixers-dj/8702-djm-s9.html</t>
  </si>
  <si>
    <t>https://todomusica.com.ar/mixers-dj/9492-djm-v10.html</t>
  </si>
  <si>
    <t>https://todomusica.com.ar/mixers-dj/9545-dj-mixer.html</t>
  </si>
  <si>
    <t>https://todomusica.com.ar/mixers-dj/8575-dj-mixer.html</t>
  </si>
  <si>
    <t>https://todomusica.com.ar/mixers-dj/8705-djm-750mk2.html</t>
  </si>
  <si>
    <t>https://todomusica.com.ar/sistemas-dj/9548-dj-sampler.html</t>
  </si>
  <si>
    <t>https://todomusica.com.ar/monitores-de-estudio-dj/8678-dm-40.html</t>
  </si>
  <si>
    <t>https://todomusica.com.ar/monitores-de-estudio-dj/10430-dm-40bt.html</t>
  </si>
  <si>
    <t>https://todomusica.com.ar/productos-sin-categorias-de-netsuite/10438-hc-ca0603.html</t>
  </si>
  <si>
    <t>https://todomusica.com.ar/accesorios-dj/9879-hc-cp08-g.html</t>
  </si>
  <si>
    <t>https://todomusica.com.ar/accesorios-dj/9883-hc-cp08-l.html</t>
  </si>
  <si>
    <t>https://todomusica.com.ar/accesorios-dj/9880-hc-cp08-m.html</t>
  </si>
  <si>
    <t>https://todomusica.com.ar/accesorios-dj/9881-hc-cp08-v.html</t>
  </si>
  <si>
    <t>https://todomusica.com.ar/accesorios-dj/9882-hc-cp08-y.html</t>
  </si>
  <si>
    <t>https://todomusica.com.ar/auriculares-dj/9828-hdj-cue1.html</t>
  </si>
  <si>
    <t>https://todomusica.com.ar/auriculares-bluetooth/9829-hdj-cue1bt-k.html</t>
  </si>
  <si>
    <t>https://todomusica.com.ar/auriculares-bluetooth/9844-hdj-cue1bt-r.html</t>
  </si>
  <si>
    <t>https://todomusica.com.ar/auriculares-bluetooth/9845-hdj-cue1bt-w.html</t>
  </si>
  <si>
    <t>https://todomusica.com.ar/accesorios-dj/10414-hdj-hc02.html</t>
  </si>
  <si>
    <t>https://todomusica.com.ar/auriculares-dj/9489-hdj-s7-w.html</t>
  </si>
  <si>
    <t>https://todomusica.com.ar/auriculares-dj/8114-dj-headphones.html</t>
  </si>
  <si>
    <t>https://todomusica.com.ar/auriculares-bluetooth/9884-hdj-x5bt-k.html</t>
  </si>
  <si>
    <t>https://todomusica.com.ar/auriculares-bluetooth/9928-hdj-x5bt-w.html</t>
  </si>
  <si>
    <t>https://todomusica.com.ar/auriculares-dj/10403-hdj-x5-k.html</t>
  </si>
  <si>
    <t>https://todomusica.com.ar/auriculares-dj/9551-auriculares-dj-profesionales-respuesta-5hz-a-30khz-2000mw.html</t>
  </si>
  <si>
    <t>https://todomusica.com.ar/auriculares-dj/10451-hdj-x7-k.html</t>
  </si>
  <si>
    <t>https://todomusica.com.ar/auriculares-dj/10444-hdj-x7-s.html</t>
  </si>
  <si>
    <t>https://todomusica.com.ar/interfaces-dj/10400-interface2.html</t>
  </si>
  <si>
    <t>https://todomusica.com.ar/accesorios-dj/10420-pc-hs01-k.html</t>
  </si>
  <si>
    <t>https://todomusica.com.ar/accesorios-dj/10422-pc-hs01-s.html</t>
  </si>
  <si>
    <t>https://todomusica.com.ar/bandejas-dj/10398-plx-1000.html</t>
  </si>
  <si>
    <t>https://todomusica.com.ar/bandejas-dj/9541-stereo-record-player.html</t>
  </si>
  <si>
    <t>https://todomusica.com.ar/bandejas-dj/8454-plx-500-w.html</t>
  </si>
  <si>
    <t>https://todomusica.com.ar/interfaces-dj/8457-rb-dmx1.html</t>
  </si>
  <si>
    <t>https://todomusica.com.ar/accesorios-dj/9842-rb-vd1-cb.html</t>
  </si>
  <si>
    <t>https://todomusica.com.ar/accesorios-dj/10456-rb-vd1-cl.html</t>
  </si>
  <si>
    <t>https://todomusica.com.ar/accesorios-dj/9843-rb-vd1-cr.html</t>
  </si>
  <si>
    <t>https://todomusica.com.ar/accesorios-dj/8707-rb-vd1-k.html</t>
  </si>
  <si>
    <t>https://todomusica.com.ar/accesorios-dj/10457-rb-vs1-k.html</t>
  </si>
  <si>
    <t>https://todomusica.com.ar/reproductores-dj/8708-rmx-1000.html</t>
  </si>
  <si>
    <t>https://todomusica.com.ar/monitores-de-estudio/9830-s-dj60x.html</t>
  </si>
  <si>
    <t>https://todomusica.com.ar/controladores-dj/9549-analog-synthesizer.html</t>
  </si>
  <si>
    <t>https://todomusica.com.ar/sistemas-dj/10399-tsp-16.html</t>
  </si>
  <si>
    <t>https://todomusica.com.ar/monitores-de-estudio-dj/10423-vm-70.html</t>
  </si>
  <si>
    <t>https://todomusica.com.ar/sistemas-dj/9490-xdj-rr.html</t>
  </si>
  <si>
    <t>https://todomusica.com.ar/sistemas-dj/9491-xdj-xz.html</t>
  </si>
  <si>
    <t>https://todomusica.com.ar/reproductores-dj/8709-xdj-1000mk2.html</t>
  </si>
  <si>
    <t>https://todomusica.com.ar/reproductores-dj/8710-xdj-700.html</t>
  </si>
  <si>
    <t>https://todomusica.com.ar/accesorios-dj/8706-5012n.html</t>
  </si>
  <si>
    <t>https://todomusica.com.ar/potencias-digitales/10345-xe-2500.html</t>
  </si>
  <si>
    <t>https://todomusica.com.ar/potencias-digitales/10346-xe-4000.html</t>
  </si>
  <si>
    <t>https://todomusica.com.ar/potencias-digitales/10347-xe-6000.html</t>
  </si>
  <si>
    <t>https://todomusica.com.ar/baterias-acusticas/3433-jbj1044-bk.html</t>
  </si>
  <si>
    <t>https://todomusica.com.ar/varios/1884-ijam.html</t>
  </si>
  <si>
    <t>https://todomusica.com.ar/cables-varios/2849-nm1-3.html</t>
  </si>
  <si>
    <t>https://todomusica.com.ar/cajas-directas/5736-404.html</t>
  </si>
  <si>
    <t>https://todomusica.com.ar/parches/2704-ax-0113-00.html</t>
  </si>
  <si>
    <t>https://todomusica.com.ar/parches/3998-ax-0113-14.html</t>
  </si>
  <si>
    <t>https://todomusica.com.ar/parches/2727-ax-0114-00.html</t>
  </si>
  <si>
    <t>https://todomusica.com.ar/parches/5554-404.html</t>
  </si>
  <si>
    <t>https://todomusica.com.ar/parches/2760-ba010600.html</t>
  </si>
  <si>
    <t>https://todomusica.com.ar/parches/2954-ba010800.html</t>
  </si>
  <si>
    <t>https://todomusica.com.ar/parches/2972-ba011000.html</t>
  </si>
  <si>
    <t>https://todomusica.com.ar/parches/3069-ba011200.html</t>
  </si>
  <si>
    <t>https://todomusica.com.ar/parches/3129-ba011300.html</t>
  </si>
  <si>
    <t>http://www.todomusica.com.ar/parches/12356-404.html</t>
  </si>
  <si>
    <t>https://todomusica.com.ar/productos-sin-categorias-de-netsuite/8765-batter-ambassador.html</t>
  </si>
  <si>
    <t>https://todomusica.com.ar/parches/3214-ba011400.html</t>
  </si>
  <si>
    <t>https://todomusica.com.ar/parches/2786-ba011500.html</t>
  </si>
  <si>
    <t>https://todomusica.com.ar/parches/2968-ba011600.html</t>
  </si>
  <si>
    <t>https://todomusica.com.ar/parches/3018-ba011800.html</t>
  </si>
  <si>
    <t>https://todomusica.com.ar/parches/2761-ba030600.html</t>
  </si>
  <si>
    <t>https://todomusica.com.ar/parches/2793-ba030800.html</t>
  </si>
  <si>
    <t>https://todomusica.com.ar/parches/2650-ba031000.html</t>
  </si>
  <si>
    <t>https://todomusica.com.ar/parches/2823-ba031200.html</t>
  </si>
  <si>
    <t>https://todomusica.com.ar/parches/3031-ba031300.html</t>
  </si>
  <si>
    <t>https://todomusica.com.ar/parches/2682-ba031400.html</t>
  </si>
  <si>
    <t>https://todomusica.com.ar/parches/2673-ba031500.html</t>
  </si>
  <si>
    <t>https://todomusica.com.ar/parches/2764-ba031600.html</t>
  </si>
  <si>
    <t>https://todomusica.com.ar/parches/2735-ba031800.html</t>
  </si>
  <si>
    <t>https://todomusica.com.ar/parches/5555-404.html</t>
  </si>
  <si>
    <t>https://todomusica.com.ar/parches/2530-ba-0812-es.html</t>
  </si>
  <si>
    <t>https://todomusica.com.ar/parches/2531-ba-0813-es.html</t>
  </si>
  <si>
    <t>https://todomusica.com.ar/parches/2797-ba-0814-es.html</t>
  </si>
  <si>
    <t>https://todomusica.com.ar/parches/2532-ba-0816-es.html</t>
  </si>
  <si>
    <t>https://todomusica.com.ar/parches/7810-batter-ambassador-black-suede-18.html</t>
  </si>
  <si>
    <t>https://todomusica.com.ar/parches/5556-404.html</t>
  </si>
  <si>
    <t>https://todomusica.com.ar/parches/5557-404.html</t>
  </si>
  <si>
    <t>https://todomusica.com.ar/parches/3883-bb-1322-00.html</t>
  </si>
  <si>
    <t>https://todomusica.com.ar/parches/3884-bd-0114-00.html</t>
  </si>
  <si>
    <t>https://todomusica.com.ar/parches/2683-bd-0310-00.html</t>
  </si>
  <si>
    <t>https://todomusica.com.ar/productos-sin-categorias-de-netsuite/2486-bd-0312-00.html</t>
  </si>
  <si>
    <t>https://todomusica.com.ar/parches/2647-bd-0313-00.html</t>
  </si>
  <si>
    <t>https://todomusica.com.ar/parches/2687-bd-0314-00.html</t>
  </si>
  <si>
    <t>https://todomusica.com.ar/parches/2595-bd-0315-00.html</t>
  </si>
  <si>
    <t>https://todomusica.com.ar/parches/2850-bd-0316-00.html</t>
  </si>
  <si>
    <t>https://todomusica.com.ar/parches/1576-bd-0318-00.html</t>
  </si>
  <si>
    <t>https://todomusica.com.ar/parches/5558-404.html</t>
  </si>
  <si>
    <t>https://todomusica.com.ar/parches/1803-be-0110-00.html</t>
  </si>
  <si>
    <t>https://todomusica.com.ar/parches/2467-be-0112-00.html</t>
  </si>
  <si>
    <t>https://todomusica.com.ar/parches/1817-be-0113-00.html</t>
  </si>
  <si>
    <t>https://todomusica.com.ar/parches/2957-be-0114-00.html</t>
  </si>
  <si>
    <t>https://todomusica.com.ar/parches/2668-be-0115-00.html</t>
  </si>
  <si>
    <t>https://todomusica.com.ar/parches/3885-be-0116-00.html</t>
  </si>
  <si>
    <t>https://todomusica.com.ar/parches/3886-be-0118-00.html</t>
  </si>
  <si>
    <t>https://todomusica.com.ar/productos-sin-categorias-de-netsuite/3887-be-0308-00.html</t>
  </si>
  <si>
    <t>https://todomusica.com.ar/parches/8990-be-0310-ct-og.html</t>
  </si>
  <si>
    <t>https://todomusica.com.ar/parches/8991-be-0310-ct-rd.html</t>
  </si>
  <si>
    <t>https://todomusica.com.ar/parches/8992-be-0310-ct-sm.html</t>
  </si>
  <si>
    <t>https://todomusica.com.ar/productos-sin-categorias-de-netsuite/3888-be-0310-00.html</t>
  </si>
  <si>
    <t>https://todomusica.com.ar/parches/8995-be-0312-ct-og.html</t>
  </si>
  <si>
    <t>https://todomusica.com.ar/parches/8994-be-0312-ct-rd.html</t>
  </si>
  <si>
    <t>https://todomusica.com.ar/parches/8993-be-0312-ct-sm.html</t>
  </si>
  <si>
    <t>https://todomusica.com.ar/parches/2667-be-0312-00.html</t>
  </si>
  <si>
    <t>https://todomusica.com.ar/parches/8996-be-0313-ct-og.html</t>
  </si>
  <si>
    <t>https://todomusica.com.ar/parches/8997-be-0313-ct-rd.html</t>
  </si>
  <si>
    <t>https://todomusica.com.ar/parches/8998-be-0313-ct-sm.html</t>
  </si>
  <si>
    <t>https://todomusica.com.ar/parches/2625-be-0313-00.html</t>
  </si>
  <si>
    <t>https://todomusica.com.ar/parches/9001-be-0314-ct-og.html</t>
  </si>
  <si>
    <t>https://todomusica.com.ar/parches/9000-be-0314-ct-rd.html</t>
  </si>
  <si>
    <t>https://todomusica.com.ar/parches/8999-be-0314-ct-sm.html</t>
  </si>
  <si>
    <t>https://todomusica.com.ar/parches/1277-be-0314-00.html</t>
  </si>
  <si>
    <t>https://todomusica.com.ar/parches/9004-be-0316-ct-og.html</t>
  </si>
  <si>
    <t>https://todomusica.com.ar/parches/9003-be-0316-ct-rd.html</t>
  </si>
  <si>
    <t>https://todomusica.com.ar/parches/9002-be-0316-ct-sm.html</t>
  </si>
  <si>
    <t>https://todomusica.com.ar/parches/2617-be-0316-00.html</t>
  </si>
  <si>
    <t>https://todomusica.com.ar/parches/9007-be-0318-ct-og.html</t>
  </si>
  <si>
    <t>https://todomusica.com.ar/parches/9006-be-0318-ct-rd.html</t>
  </si>
  <si>
    <t>https://todomusica.com.ar/parches/9005-be-0318-ct-sm.html</t>
  </si>
  <si>
    <t>https://todomusica.com.ar/parches/2721-be-0318-00.html</t>
  </si>
  <si>
    <t>https://todomusica.com.ar/parches/3889-br111800.html</t>
  </si>
  <si>
    <t>https://todomusica.com.ar/parches/738-br112000.html</t>
  </si>
  <si>
    <t>https://todomusica.com.ar/parches/2311-br112200.html</t>
  </si>
  <si>
    <t>https://todomusica.com.ar/parches/2813-br112400.html</t>
  </si>
  <si>
    <t>https://todomusica.com.ar/parches/1997-br112600.html</t>
  </si>
  <si>
    <t>https://todomusica.com.ar/parches/6810-br-1140-00.html</t>
  </si>
  <si>
    <t>https://todomusica.com.ar/parches/2491-br132200.html</t>
  </si>
  <si>
    <t>https://todomusica.com.ar/parches/6126-bx-0112-10.html</t>
  </si>
  <si>
    <t>https://todomusica.com.ar/parches/991-bx-0113-10.html</t>
  </si>
  <si>
    <t>https://todomusica.com.ar/parches/3046-bx-0114-10.html</t>
  </si>
  <si>
    <t>https://todomusica.com.ar/productos-sin-categorias-de-netsuite/8766-batter-controlled.html</t>
  </si>
  <si>
    <t>https://todomusica.com.ar/parches/2424-cs-0110-10.html</t>
  </si>
  <si>
    <t>https://todomusica.com.ar/parches/2402-cs-0112-10.html</t>
  </si>
  <si>
    <t>https://todomusica.com.ar/parches/451-cs-0113-10.html</t>
  </si>
  <si>
    <t>https://todomusica.com.ar/parches/2930-cs-0114-10.html</t>
  </si>
  <si>
    <t>https://todomusica.com.ar/parches/452-cs-0116-10.html</t>
  </si>
  <si>
    <t>https://todomusica.com.ar/parches/7811-batter-controlled-sound-coated-18.html</t>
  </si>
  <si>
    <t>https://todomusica.com.ar/parches/8767-batter-controlled.html</t>
  </si>
  <si>
    <t>https://todomusica.com.ar/productos-sin-categorias-de-netsuite/278-cs-0310-10.html</t>
  </si>
  <si>
    <t>https://todomusica.com.ar/parches/2481-cs-0312-10.html</t>
  </si>
  <si>
    <t>https://todomusica.com.ar/parches/1686-cs-0313-10.html</t>
  </si>
  <si>
    <t>https://todomusica.com.ar/parches/2805-cs-0314-10.html</t>
  </si>
  <si>
    <t>https://todomusica.com.ar/parches/2681-cs-0316-10.html</t>
  </si>
  <si>
    <t>https://todomusica.com.ar/parches/5559-404.html</t>
  </si>
  <si>
    <t>http://www.todomusica.com.ar/parches/12375-404.html</t>
  </si>
  <si>
    <t>https://todomusica.com.ar/productos-sin-categorias-de-netsuite/3867-cx-0114-10.html</t>
  </si>
  <si>
    <t>https://todomusica.com.ar/productos-sin-categorias-de-netsuite/3826-di-0022-00.html</t>
  </si>
  <si>
    <t>https://todomusica.com.ar/parches/1336-es-0610-ps.html</t>
  </si>
  <si>
    <t>https://todomusica.com.ar/parches/1337-es-0612-ps.html</t>
  </si>
  <si>
    <t>https://todomusica.com.ar/parches/1896-es-0613-ps.html</t>
  </si>
  <si>
    <t>https://todomusica.com.ar/parches/1579-es-0614-ps.html</t>
  </si>
  <si>
    <t>https://todomusica.com.ar/parches/3876-es-0616-ps.html</t>
  </si>
  <si>
    <t>https://todomusica.com.ar/parches-simil-cuero/3877-fa-0510-00.html</t>
  </si>
  <si>
    <t>https://todomusica.com.ar/parches-simil-cuero/5563-404.html</t>
  </si>
  <si>
    <t>https://todomusica.com.ar/parches-simil-cuero/1935-fa-0513-00.html</t>
  </si>
  <si>
    <t>https://todomusica.com.ar/parches-simil-cuero/3878-fa-0514-00.html</t>
  </si>
  <si>
    <t>https://todomusica.com.ar/parches-simil-cuero/279-fa-0516-00.html</t>
  </si>
  <si>
    <t>https://todomusica.com.ar/parches-simil-cuero/5564-404.html</t>
  </si>
  <si>
    <t>https://todomusica.com.ar/parches-simil-cuero/3879-fa-1532-00.html</t>
  </si>
  <si>
    <t>http://www.todomusica.com.ar/parches/12390-404.html</t>
  </si>
  <si>
    <t>https://todomusica.com.ar/accesorios-de-bateria/2280-hkmuff20.html</t>
  </si>
  <si>
    <t>http://www.todomusica.com.ar/parches/1946-hkmuff22.html</t>
  </si>
  <si>
    <t>https://todomusica.com.ar/hardware-para-baterias/4071-404.html</t>
  </si>
  <si>
    <t>https://todomusica.com.ar/accesorios-de-bateria/8249-drum-key-remo-quicktech-key.html</t>
  </si>
  <si>
    <t>https://todomusica.com.ar/varios/9244-hk-9045-00.html</t>
  </si>
  <si>
    <t>https://todomusica.com.ar/accesorios-de-bateria/8768-muff-l-control-ring-13.html</t>
  </si>
  <si>
    <t>https://todomusica.com.ar/hardware-para-baterias/9008-mf-3020-00.html</t>
  </si>
  <si>
    <t>https://todomusica.com.ar/hardware-para-baterias/9009-mf-3022-00.html</t>
  </si>
  <si>
    <t>https://todomusica.com.ar/hardware-para-baterias/9010-mf-3024-00.html</t>
  </si>
  <si>
    <t>http://www.todomusica.com.ar/material-de-promocion/16348-ni-0000-00-lit.html</t>
  </si>
  <si>
    <t>https://todomusica.com.ar/parches/7227-propack-pinstripe-clear-101214-ambasador-arenado-14.html</t>
  </si>
  <si>
    <t>https://todomusica.com.ar/parches/2206-pp0112ba.html</t>
  </si>
  <si>
    <t>https://todomusica.com.ar/parches/7228-propack-101214-clear-ps-22-clear-p3-free-ba-0114-00.html</t>
  </si>
  <si>
    <t>https://todomusica.com.ar/parches/8578-pp-0270-ps.html</t>
  </si>
  <si>
    <t>https://todomusica.com.ar/parches/8769-pro-pack-12-13-16-pinstripe.html</t>
  </si>
  <si>
    <t>https://todomusica.com.ar/parches/3974-pr-1122-00.html</t>
  </si>
  <si>
    <t>https://todomusica.com.ar/parches/5580-404.html</t>
  </si>
  <si>
    <t>https://todomusica.com.ar/productos-sin-categorias-de-netsuite/3975-pr-1422-00.html</t>
  </si>
  <si>
    <t>https://todomusica.com.ar/parches/8770-batter-pinstripe-coated.html</t>
  </si>
  <si>
    <t>https://todomusica.com.ar/parches/8771-batter-pinstripe-coated.html</t>
  </si>
  <si>
    <t>https://todomusica.com.ar/parches/3794-ps-0112-00.html</t>
  </si>
  <si>
    <t>https://todomusica.com.ar/parches/5581-404.html</t>
  </si>
  <si>
    <t>https://todomusica.com.ar/parches/3976-ps-0114-00.html</t>
  </si>
  <si>
    <t>https://todomusica.com.ar/parches/3795-ps-0116-00.html</t>
  </si>
  <si>
    <t>https://todomusica.com.ar/parches/8772-batter-pinstripe-coated.html</t>
  </si>
  <si>
    <t>https://todomusica.com.ar/parches/2471-ps030600.html</t>
  </si>
  <si>
    <t>https://todomusica.com.ar/parches/8773-batter-pinstripe-coated.html</t>
  </si>
  <si>
    <t>https://todomusica.com.ar/parches/8579-ps-0310-00.html</t>
  </si>
  <si>
    <t>https://todomusica.com.ar/parches/280-ps031000.html</t>
  </si>
  <si>
    <t>https://todomusica.com.ar/parches/2938-ps031200.html</t>
  </si>
  <si>
    <t>https://todomusica.com.ar/parches/2976-ps031300.html</t>
  </si>
  <si>
    <t>https://todomusica.com.ar/parches/2902-ps031400.html</t>
  </si>
  <si>
    <t>https://todomusica.com.ar/parches/2921-ps031600.html</t>
  </si>
  <si>
    <t>https://todomusica.com.ar/parches/1850-ps031800.html</t>
  </si>
  <si>
    <t>https://todomusica.com.ar/parches/281-ps132000.html</t>
  </si>
  <si>
    <t>https://todomusica.com.ar/parches/3149-ps132200.html</t>
  </si>
  <si>
    <t>https://todomusica.com.ar/parches/2472-ps132400.html</t>
  </si>
  <si>
    <t>https://todomusica.com.ar/parches/7822-pinstripe-clear-26.html</t>
  </si>
  <si>
    <t>https://todomusica.com.ar/productos-sin-categorias-de-netsuite/543-pw-1318-00.html</t>
  </si>
  <si>
    <t>https://todomusica.com.ar/parches/3982-pw-1320-00.html</t>
  </si>
  <si>
    <t>https://todomusica.com.ar/parches/2754-pw-1322-00.html</t>
  </si>
  <si>
    <t>https://todomusica.com.ar/parches/2151-pw-1324-00.html</t>
  </si>
  <si>
    <t>https://todomusica.com.ar/parches/5582-404.html</t>
  </si>
  <si>
    <t>https://todomusica.com.ar/parches/2358-px-0114-c2.html</t>
  </si>
  <si>
    <t>https://todomusica.com.ar/parches/7812-batter-powerstroke-3-cotaed-8.html</t>
  </si>
  <si>
    <t>https://todomusica.com.ar/parches/7813-batter-powerstroke-3-coated-10.html</t>
  </si>
  <si>
    <t>https://todomusica.com.ar/parches/3964-p3-0112-bp.html</t>
  </si>
  <si>
    <t>https://todomusica.com.ar/parches/3965-p3-0112-c2.html</t>
  </si>
  <si>
    <t>https://todomusica.com.ar/parches/3966-p3-0113-bp.html</t>
  </si>
  <si>
    <t>https://todomusica.com.ar/parches/542-p3-0113-c2.html</t>
  </si>
  <si>
    <t>https://todomusica.com.ar/parches/2999-p3-0114-bp.html</t>
  </si>
  <si>
    <t>https://todomusica.com.ar/parches/3967-p3-0114-c2.html</t>
  </si>
  <si>
    <t>https://todomusica.com.ar/parches/2669-p3-0116-bp.html</t>
  </si>
  <si>
    <t>https://todomusica.com.ar/parches/7814-batter-powerstroke-3-coated-18.html</t>
  </si>
  <si>
    <t>https://todomusica.com.ar/parches-simil-cuero/3968-p3-0512-fa.html</t>
  </si>
  <si>
    <t>https://todomusica.com.ar/parches-simil-cuero/1338-p3-0513-fa.html</t>
  </si>
  <si>
    <t>https://todomusica.com.ar/parches-simil-cuero/5568-404.html</t>
  </si>
  <si>
    <t>https://todomusica.com.ar/productos-sin-categorias-de-netsuite/5569-404.html</t>
  </si>
  <si>
    <t>https://todomusica.com.ar/parches-simil-cuero/3969-p3-0516-fa.html</t>
  </si>
  <si>
    <t>https://todomusica.com.ar/parches/9682-bass-powerstroke-3-ebony-22-diameter-5-black-dynamo.html</t>
  </si>
  <si>
    <t>https://todomusica.com.ar/parches/2469-p3-1022-es.html</t>
  </si>
  <si>
    <t>https://todomusica.com.ar/parches/5570-404.html</t>
  </si>
  <si>
    <t>https://todomusica.com.ar/parches/5571-404.html</t>
  </si>
  <si>
    <t>https://todomusica.com.ar/parches/7815-bass-powerstroke-3-coated-18.html</t>
  </si>
  <si>
    <t>https://todomusica.com.ar/parches/7816-bass-powerstroke-3-coated-20.html</t>
  </si>
  <si>
    <t>https://todomusica.com.ar/parches/2407-p3-1122-bp.html</t>
  </si>
  <si>
    <t>https://todomusica.com.ar/parches/2363-p3-1122-c2.html</t>
  </si>
  <si>
    <t>https://todomusica.com.ar/parches/7817-bass-powerstroke-3-coated-22.html</t>
  </si>
  <si>
    <t>https://todomusica.com.ar/parches/7818-bass-powerstroke-3-coated-24.html</t>
  </si>
  <si>
    <t>https://todomusica.com.ar/parches/2468-p3-1126-c2.html</t>
  </si>
  <si>
    <t>http://www.todomusica.com.ar/parches/3674-p3-1316-c2.html</t>
  </si>
  <si>
    <t>https://todomusica.com.ar/parches/1885-p3-1318-c2.html</t>
  </si>
  <si>
    <t>https://todomusica.com.ar/parches/9011-p3-1320-ct-og.html</t>
  </si>
  <si>
    <t>https://todomusica.com.ar/parches/9012-p3-1320-ct-rd.html</t>
  </si>
  <si>
    <t>https://todomusica.com.ar/parches/9013-p3-1320-ct-sm.html</t>
  </si>
  <si>
    <t>https://todomusica.com.ar/parches/968-p3-1320-c2.html</t>
  </si>
  <si>
    <t>https://todomusica.com.ar/parches/2766-p3-1322-bp.html</t>
  </si>
  <si>
    <t>https://todomusica.com.ar/parches/9014-p3-1322-ct-og.html</t>
  </si>
  <si>
    <t>https://todomusica.com.ar/parches/9016-p3-1322-ct-rd.html</t>
  </si>
  <si>
    <t>https://todomusica.com.ar/parches/9015-p3-1322-ct-sm.html</t>
  </si>
  <si>
    <t>https://todomusica.com.ar/parches/2943-p3-1322-c2.html</t>
  </si>
  <si>
    <t>https://todomusica.com.ar/parches/9017-p3-1324-ct-og.html</t>
  </si>
  <si>
    <t>https://todomusica.com.ar/parches/9018-p3-1324-ct-rd.html</t>
  </si>
  <si>
    <t>https://todomusica.com.ar/parches/9019-p3-1324-ct-sm.html</t>
  </si>
  <si>
    <t>https://todomusica.com.ar/parches/2470-p3-1324-c2.html</t>
  </si>
  <si>
    <t>https://todomusica.com.ar/parches/2454-p3-1326-c2.html</t>
  </si>
  <si>
    <t>https://todomusica.com.ar/parches-simil-cuero/5572-404.html</t>
  </si>
  <si>
    <t>https://todomusica.com.ar/parches-simil-cuero/5573-404.html</t>
  </si>
  <si>
    <t>https://todomusica.com.ar/parches-simil-cuero/5574-404.html</t>
  </si>
  <si>
    <t>https://todomusica.com.ar/parches-simil-cuero/5575-404.html</t>
  </si>
  <si>
    <t>https://todomusica.com.ar/parches-simil-cuero/6888-p3-1526-fa.html</t>
  </si>
  <si>
    <t>https://todomusica.com.ar/parches/2564-p40113c2.html</t>
  </si>
  <si>
    <t>https://todomusica.com.ar/parches/3970-p4-0114-bp.html</t>
  </si>
  <si>
    <t>https://todomusica.com.ar/productos-sin-categorias-de-netsuite/3971-p4-0114-c2.html</t>
  </si>
  <si>
    <t>https://todomusica.com.ar/parches/5577-404.html</t>
  </si>
  <si>
    <t>https://todomusica.com.ar/parches/7819-bass-powerstroke-4-clear-20-diameter.html</t>
  </si>
  <si>
    <t>https://todomusica.com.ar/parches/5578-404.html</t>
  </si>
  <si>
    <t>https://todomusica.com.ar/parches/7820-bass-powerstroke-4-clear-24-diameter.html</t>
  </si>
  <si>
    <t>https://todomusica.com.ar/parches/7821-bass-powerstroke-4-clear-26-diameter.html</t>
  </si>
  <si>
    <t>https://todomusica.com.ar/parches/9683-batter-powerstroke-77-coated-10-diameter-open-channel.html</t>
  </si>
  <si>
    <t>https://todomusica.com.ar/parches/9684-batter-powerstroke-77-coated-12-diameter-open-channel.html</t>
  </si>
  <si>
    <t>https://todomusica.com.ar/parches/9685-batter-powerstroke-77-coated-13-diameter-open-channel.html</t>
  </si>
  <si>
    <t>https://todomusica.com.ar/parches/9686-batter-powerstroke-77-coated-14-diameter-open-channel.html</t>
  </si>
  <si>
    <t>https://todomusica.com.ar/parches/9687-batter-powerstroke-77-clear-13-diameter-clear-dot.html</t>
  </si>
  <si>
    <t>https://todomusica.com.ar/parches/9688-batter-powerstroke-77-clear-14-diameter-clear-dot.html</t>
  </si>
  <si>
    <t>https://todomusica.com.ar/parches/9689-batter-powerstroke-77-clear-15-diameter-clear-dot.html</t>
  </si>
  <si>
    <t>https://todomusica.com.ar/parches-simil-cuero/6892-ra-0010-ss.html</t>
  </si>
  <si>
    <t>https://todomusica.com.ar/parches-simil-cuero/6893-ra-0012-ss.html</t>
  </si>
  <si>
    <t>https://todomusica.com.ar/parches-simil-cuero/6894-ra-0013-ss.html</t>
  </si>
  <si>
    <t>https://todomusica.com.ar/parches-simil-cuero/5584-404.html</t>
  </si>
  <si>
    <t>https://todomusica.com.ar/parches-simil-cuero/6895-ra-0016-ss.html</t>
  </si>
  <si>
    <t>https://todomusica.com.ar/parches-simil-cuero/6896-ra-0018-ss.html</t>
  </si>
  <si>
    <t>https://todomusica.com.ar/parches-simil-cuero/6897-ra-1020-ss.html</t>
  </si>
  <si>
    <t>https://todomusica.com.ar/parches-simil-cuero/6898-ra-1022-ss.html</t>
  </si>
  <si>
    <t>https://todomusica.com.ar/parches-simil-cuero/3983-rc-2500-la.html</t>
  </si>
  <si>
    <t>https://todomusica.com.ar/parches-simil-cuero/3985-rc-3400-la.html</t>
  </si>
  <si>
    <t>https://todomusica.com.ar/parches-simil-cuero/8777-batter-emperor.html</t>
  </si>
  <si>
    <t>https://todomusica.com.ar/parches-simil-cuero/8778-batter-emperor.html</t>
  </si>
  <si>
    <t>https://todomusica.com.ar/parches-simil-cuero/8779-batter-emperor.html</t>
  </si>
  <si>
    <t>https://todomusica.com.ar/parches-simil-cuero/8780-batter-emperor.html</t>
  </si>
  <si>
    <t>https://todomusica.com.ar/parches-simil-cuero/8781-batter-emperor.html</t>
  </si>
  <si>
    <t>https://todomusica.com.ar/parches-simil-cuero/8782-batter-emperor.html</t>
  </si>
  <si>
    <t>https://todomusica.com.ar/parches-simil-cuero/8783-bass-emperor.html</t>
  </si>
  <si>
    <t>https://todomusica.com.ar/parches/3986-ro-0014-00.html</t>
  </si>
  <si>
    <t>https://todomusica.com.ar/parches/5586-404.html</t>
  </si>
  <si>
    <t>https://todomusica.com.ar/parches/7229-drumhead-rhythm-lid-13-x-2-comfort-sound-technology.html</t>
  </si>
  <si>
    <t>https://todomusica.com.ar/parches/7230-drumhead-rhythm-lid-snare-kit-13-x-2-controlled-sound.html</t>
  </si>
  <si>
    <t>https://todomusica.com.ar/parches/7231-drumhead-rhythm-lid-13-x-2-beige-skyndeep-fiberskyn-10.html</t>
  </si>
  <si>
    <t>https://todomusica.com.ar/accesorios-de-bateria/2243-rt-0008-st.html</t>
  </si>
  <si>
    <t>https://todomusica.com.ar/accesorios-de-bateria/2265-rt-0010-st.html</t>
  </si>
  <si>
    <t>https://todomusica.com.ar/parches/2851-sa011200.html</t>
  </si>
  <si>
    <t>https://todomusica.com.ar/parches/2918-sa011300.html</t>
  </si>
  <si>
    <t>https://todomusica.com.ar/parches/3211-sa011400.html</t>
  </si>
  <si>
    <t>https://todomusica.com.ar/parches/7823-snare-diplomat-hazy-13-diameter.html</t>
  </si>
  <si>
    <t>https://todomusica.com.ar/parches/3952-sd-0114-00.html</t>
  </si>
  <si>
    <t>https://todomusica.com.ar/parches-simil-cuero/5587-404.html</t>
  </si>
  <si>
    <t>https://todomusica.com.ar/productos-sin-categorias-de-netsuite/7824-silenstroke-batter-8.html</t>
  </si>
  <si>
    <t>https://todomusica.com.ar/parches/7825-silenstroke-batter10.html</t>
  </si>
  <si>
    <t>https://todomusica.com.ar/parches/2533-sn-0012-00.html</t>
  </si>
  <si>
    <t>https://todomusica.com.ar/parches/2534-sn-0013-00.html</t>
  </si>
  <si>
    <t>https://todomusica.com.ar/parches/2834-sn-0014-00.html</t>
  </si>
  <si>
    <t>https://todomusica.com.ar/parches/2535-sn-0016-00.html</t>
  </si>
  <si>
    <t>https://todomusica.com.ar/parches/7826-silenstroke-batter18.html</t>
  </si>
  <si>
    <t>https://todomusica.com.ar/productos-sin-categorias-de-netsuite/7827-silenstroke-batter18.html</t>
  </si>
  <si>
    <t>https://todomusica.com.ar/parches/7828-silenstroke-batter20.html</t>
  </si>
  <si>
    <t>https://todomusica.com.ar/parches/2286-sn-1022-00.html</t>
  </si>
  <si>
    <t>https://todomusica.com.ar/parches/8088-silenstroke-batter24.html</t>
  </si>
  <si>
    <t>https://todomusica.com.ar/productos-sin-categorias-de-netsuite/5588-404.html</t>
  </si>
  <si>
    <t>https://todomusica.com.ar/parches/7829-timpany-hazy-24.html</t>
  </si>
  <si>
    <t>https://todomusica.com.ar/productos-sin-categorias-de-netsuite/1735-ti-2500-00.html</t>
  </si>
  <si>
    <t>http://www.todomusica.com.ar/parches/2247-ti-2500-03.html</t>
  </si>
  <si>
    <t>https://todomusica.com.ar/parches/1672-ti-2700-03.html</t>
  </si>
  <si>
    <t>https://todomusica.com.ar/parches/7830-timpany-hazy-33.html</t>
  </si>
  <si>
    <t>https://todomusica.com.ar/parches/5589-404.html</t>
  </si>
  <si>
    <t>https://todomusica.com.ar/productos-sin-categorias-de-netsuite/5590-404.html</t>
  </si>
  <si>
    <t>https://todomusica.com.ar/parches/5591-404.html</t>
  </si>
  <si>
    <t>https://todomusica.com.ar/parches/7831-batter-vintage-ambassador-coated-10-diameter.html</t>
  </si>
  <si>
    <t>https://todomusica.com.ar/parches/2425-va-0112-pr.html</t>
  </si>
  <si>
    <t>https://todomusica.com.ar/parches/2740-va-0112-00.html</t>
  </si>
  <si>
    <t>https://todomusica.com.ar/parches/2227-va-0113-00.html</t>
  </si>
  <si>
    <t>https://todomusica.com.ar/parches/3953-va-0114-00.html</t>
  </si>
  <si>
    <t>https://todomusica.com.ar/parches/2328-va-0116-00.html</t>
  </si>
  <si>
    <t>https://todomusica.com.ar/parches/7832-batter-vintage-ambassador-coated-18-diameter.html</t>
  </si>
  <si>
    <t>https://todomusica.com.ar/parches/8784-batter-vintage.html</t>
  </si>
  <si>
    <t>https://todomusica.com.ar/parches/1026-ve-0110-00.html</t>
  </si>
  <si>
    <t>https://todomusica.com.ar/parches/544-ve-0112-00.html</t>
  </si>
  <si>
    <t>https://todomusica.com.ar/parches/1019-ve-0113-00.html</t>
  </si>
  <si>
    <t>https://todomusica.com.ar/parches/3954-ve-0114-00.html</t>
  </si>
  <si>
    <t>https://todomusica.com.ar/parches/2304-ve-0116-00.html</t>
  </si>
  <si>
    <t>https://todomusica.com.ar/productos-sin-categorias-de-netsuite/7833-batter-vintage-emperor-coated-18.html</t>
  </si>
  <si>
    <t>https://todomusica.com.ar/parches/3955-ve-0308-00.html</t>
  </si>
  <si>
    <t>https://todomusica.com.ar/productos-sin-categorias-de-netsuite/3956-ve-0310-00.html</t>
  </si>
  <si>
    <t>https://todomusica.com.ar/parches/3957-ve-0312-00.html</t>
  </si>
  <si>
    <t>https://todomusica.com.ar/parches/8785-batter-vintage.html</t>
  </si>
  <si>
    <t>https://todomusica.com.ar/parches/3958-ve-0314-00.html</t>
  </si>
  <si>
    <t>https://todomusica.com.ar/parches/3959-ve-0316-00.html</t>
  </si>
  <si>
    <t>https://todomusica.com.ar/parches/7834-parche-18-emperor-vintage-transparente-2-capas-2-x-75mil-para-tom-o-tambor-extra-duracion.html</t>
  </si>
  <si>
    <t>https://todomusica.com.ar/bongos/3819-bg-5300-70.html</t>
  </si>
  <si>
    <t>https://todomusica.com.ar/productos-sin-categorias-de-netsuite/5608-404.html</t>
  </si>
  <si>
    <t>https://todomusica.com.ar/productos-sin-categorias-de-netsuite/5611-404.html</t>
  </si>
  <si>
    <t>https://todomusica.com.ar/efectos-de-percusion/1613-dp-0150-00.html</t>
  </si>
  <si>
    <t>https://todomusica.com.ar/parches/2487-en-bs-14-pp.html</t>
  </si>
  <si>
    <t>https://todomusica.com.ar/parches/288-en-ps10-pp.html</t>
  </si>
  <si>
    <t>https://todomusica.com.ar/parches/289-en-ps20-pp.html</t>
  </si>
  <si>
    <t>https://todomusica.com.ar/parches/287-en-p236-pp.html</t>
  </si>
  <si>
    <t>https://todomusica.com.ar/parches/282-en-0008-ed.html</t>
  </si>
  <si>
    <t>https://todomusica.com.ar/parches/7775-8-ps-batter-head-ebony.html</t>
  </si>
  <si>
    <t>https://todomusica.com.ar/parches/1847-en-0010-ed.html</t>
  </si>
  <si>
    <t>https://todomusica.com.ar/parches/7776-10-ps-batter-head-ebony.html</t>
  </si>
  <si>
    <t>https://todomusica.com.ar/parches/283-en-0012-ed.html</t>
  </si>
  <si>
    <t>https://todomusica.com.ar/parches/7777-12-ps-batter-head-ebony.html</t>
  </si>
  <si>
    <t>https://todomusica.com.ar/parches/1886-en-0013-ed.html</t>
  </si>
  <si>
    <t>https://todomusica.com.ar/parches/7778-13-ps-batter-head-ebony.html</t>
  </si>
  <si>
    <t>https://todomusica.com.ar/parches/986-en-0014-ed.html</t>
  </si>
  <si>
    <t>https://todomusica.com.ar/parches/7779-14-ps-batter-head-ebony.html</t>
  </si>
  <si>
    <t>https://todomusica.com.ar/parches/7789-15-dipl-batter-head-ebony.html</t>
  </si>
  <si>
    <t>https://todomusica.com.ar/parches/7780-15-ps-batter-head-ebony.html</t>
  </si>
  <si>
    <t>https://todomusica.com.ar/parches/1526-en-0016-ed.html</t>
  </si>
  <si>
    <t>https://todomusica.com.ar/parches/7781-16-ps-batter-head-ebony.html</t>
  </si>
  <si>
    <t>https://todomusica.com.ar/parches/7790-18-dipl-batter-head-ebony.html</t>
  </si>
  <si>
    <t>https://todomusica.com.ar/parches/7782-18-ps-batter-head-ebony.html</t>
  </si>
  <si>
    <t>https://todomusica.com.ar/parches/3869-en-0106-ba.html</t>
  </si>
  <si>
    <t>https://todomusica.com.ar/parches/1161-en-0108-ba.html</t>
  </si>
  <si>
    <t>https://todomusica.com.ar/parches/7753-8-cs-coated-batter-blk-dot-on-top.html</t>
  </si>
  <si>
    <t>https://todomusica.com.ar/parches/2696-en-0110-ba.html</t>
  </si>
  <si>
    <t>https://todomusica.com.ar/parches/7754-10-cs-coated-batter-blk-on-top.html</t>
  </si>
  <si>
    <t>https://todomusica.com.ar/parches/3870-en-0112-ba.html</t>
  </si>
  <si>
    <t>https://todomusica.com.ar/parches/7755-12-cs-coated-batter-blk-dot-on-top.html</t>
  </si>
  <si>
    <t>https://todomusica.com.ar/parches/1030-en-0113-ba.html</t>
  </si>
  <si>
    <t>https://todomusica.com.ar/parches/7756-13-cs-coated-batter-blk-on-top.html</t>
  </si>
  <si>
    <t>https://todomusica.com.ar/parches/3203-en-0114-ba.html</t>
  </si>
  <si>
    <t>https://todomusica.com.ar/parches/7757-14-cs-coated-batter-blk-dot-on-top.html</t>
  </si>
  <si>
    <t>https://todomusica.com.ar/parches/7791-14-coated-p3-batter-head.html</t>
  </si>
  <si>
    <t>https://todomusica.com.ar/parches/2944-en-0115-ba.html</t>
  </si>
  <si>
    <t>https://todomusica.com.ar/parches/7758-15-cs-coated-batter-blk-dot-on-top.html</t>
  </si>
  <si>
    <t>https://todomusica.com.ar/parches/1301-en-0116-ba.html</t>
  </si>
  <si>
    <t>https://todomusica.com.ar/parches/7759-16-cs-coated-batter-blk-dot-on-top.html</t>
  </si>
  <si>
    <t>https://todomusica.com.ar/parches/739-en-0118-ba.html</t>
  </si>
  <si>
    <t>https://todomusica.com.ar/parches/7760-18-cs-coated-batter-blk-dot-on-top.html</t>
  </si>
  <si>
    <t>https://todomusica.com.ar/parches/453-en-0306-ps.html</t>
  </si>
  <si>
    <t>https://todomusica.com.ar/parches/2437-en-0308-ba.html</t>
  </si>
  <si>
    <t>https://todomusica.com.ar/parches/2455-en-0308-bd.html</t>
  </si>
  <si>
    <t>https://todomusica.com.ar/parches/7764-8-cs-clear-batter-blk-dot-on-top.html</t>
  </si>
  <si>
    <t>https://todomusica.com.ar/parches/3055-en-0308-ps.html</t>
  </si>
  <si>
    <t>https://todomusica.com.ar/parches/2933-en-0310-ba.html</t>
  </si>
  <si>
    <t>https://todomusica.com.ar/parches/2987-en-0310-bd.html</t>
  </si>
  <si>
    <t>https://todomusica.com.ar/parches/7765-10-cs-clear-batter-blk-dot-on-top.html</t>
  </si>
  <si>
    <t>https://todomusica.com.ar/parches/284-en-0310-ps.html</t>
  </si>
  <si>
    <t>https://todomusica.com.ar/parches/7796-10-amb-snare-head-clear.html</t>
  </si>
  <si>
    <t>https://todomusica.com.ar/parches/2883-en-0312-ba.html</t>
  </si>
  <si>
    <t>https://todomusica.com.ar/parches/2882-en-0312-bd.html</t>
  </si>
  <si>
    <t>https://todomusica.com.ar/parches/7766-12-cs-clear-batter-blk-dot-on-top.html</t>
  </si>
  <si>
    <t>https://todomusica.com.ar/parches/1481-en-0312-ps.html</t>
  </si>
  <si>
    <t>https://todomusica.com.ar/parches/1160-en-0312-sa.html</t>
  </si>
  <si>
    <t>https://todomusica.com.ar/parches/1162-en-0313-ba.html</t>
  </si>
  <si>
    <t>https://todomusica.com.ar/productos-sin-categorias-de-netsuite/3141-en-0313-bd.html</t>
  </si>
  <si>
    <t>https://todomusica.com.ar/parches/7767-13-cs-clear-batter-blk-dot-on-top.html</t>
  </si>
  <si>
    <t>https://todomusica.com.ar/parches/2960-en-0313-ps.html</t>
  </si>
  <si>
    <t>https://todomusica.com.ar/parches/3099-en-0313-sa.html</t>
  </si>
  <si>
    <t>https://todomusica.com.ar/parches/2088-en-0314-ba.html</t>
  </si>
  <si>
    <t>https://todomusica.com.ar/parches/2087-en-0314-bd.html</t>
  </si>
  <si>
    <t>https://todomusica.com.ar/parches/7768-14-cs-clear-batter-blk-dot-on-top.html</t>
  </si>
  <si>
    <t>https://todomusica.com.ar/parches/3096-en-0314-ps.html</t>
  </si>
  <si>
    <t>https://todomusica.com.ar/parches/454-en-0314-sa.html</t>
  </si>
  <si>
    <t>https://todomusica.com.ar/parches/2162-en-0315-ba.html</t>
  </si>
  <si>
    <t>https://todomusica.com.ar/parches/2098-en-0315-bd.html</t>
  </si>
  <si>
    <t>https://todomusica.com.ar/parches/7769-15-cs-clear-batter-blk-on-top.html</t>
  </si>
  <si>
    <t>https://todomusica.com.ar/parches/3004-en-0315-ps.html</t>
  </si>
  <si>
    <t>https://todomusica.com.ar/parches/285-en-0316-ba.html</t>
  </si>
  <si>
    <t>https://todomusica.com.ar/parches/2897-en-0316-bd.html</t>
  </si>
  <si>
    <t>https://todomusica.com.ar/parches/7770-16-cs-clear-batter-blk-dot-on-top.html</t>
  </si>
  <si>
    <t>https://todomusica.com.ar/parches/3871-en-0316-ps.html</t>
  </si>
  <si>
    <t>https://todomusica.com.ar/parches/5561-404.html</t>
  </si>
  <si>
    <t>https://todomusica.com.ar/parches/7752-18-dipl-batter-head-clear.html</t>
  </si>
  <si>
    <t>https://todomusica.com.ar/parches/7771-18-cs-clear-batter-blk-dot-on-top.html</t>
  </si>
  <si>
    <t>https://todomusica.com.ar/parches/843-en-0318-ps.html</t>
  </si>
  <si>
    <t>https://todomusica.com.ar/parches/7787-18-es-bass-head-sound-hole.html</t>
  </si>
  <si>
    <t>https://todomusica.com.ar/parches/816-en-1020-es.html</t>
  </si>
  <si>
    <t>https://todomusica.com.ar/parches/7783-20-ps-bass-head-ebony.html</t>
  </si>
  <si>
    <t>https://todomusica.com.ar/parches/545-en-1022-es.html</t>
  </si>
  <si>
    <t>https://todomusica.com.ar/parches/7784-22-ps-bass-head-ebony.html</t>
  </si>
  <si>
    <t>https://todomusica.com.ar/parches/2843-en-1024-es.html</t>
  </si>
  <si>
    <t>https://todomusica.com.ar/parches/7785-24-ps-bass-head-ebony.html</t>
  </si>
  <si>
    <t>https://todomusica.com.ar/parches/7788-26-es-bass-head-sound-hole.html</t>
  </si>
  <si>
    <t>https://todomusica.com.ar/parches/7786-26-ps-bass-head-ebony.html</t>
  </si>
  <si>
    <t>https://todomusica.com.ar/parches/1614-en-1118-ba.html</t>
  </si>
  <si>
    <t>https://todomusica.com.ar/parches/3028-en-1120-ba.html</t>
  </si>
  <si>
    <t>https://todomusica.com.ar/parches/7792-20-coated-p3-bass-head-5-o-clock-w-5-1-2-sound-hole.html</t>
  </si>
  <si>
    <t>https://todomusica.com.ar/parches/3052-en-1122-ba.html</t>
  </si>
  <si>
    <t>https://todomusica.com.ar/parches/7761-22-cs-coated-bass-blk-dot-on-top.html</t>
  </si>
  <si>
    <t>https://todomusica.com.ar/parches/7793-22-coated-p3-bass-head-5-o-clock-w-5-1-2-sound-hole.html</t>
  </si>
  <si>
    <t>https://todomusica.com.ar/parches/5562-404.html</t>
  </si>
  <si>
    <t>https://todomusica.com.ar/parches/7762-24-cs-coated-bass-blk-dot-on-top.html</t>
  </si>
  <si>
    <t>https://todomusica.com.ar/parches/7794-24-coated-p3-bass-head-5-o-clock-w-5-1-2-sound-hole.html</t>
  </si>
  <si>
    <t>https://todomusica.com.ar/parches/7763-26-cs-coated-bass-blk-dot-on-top.html</t>
  </si>
  <si>
    <t>https://todomusica.com.ar/parches/7751-18-amb-bass-head-clear.html</t>
  </si>
  <si>
    <t>https://todomusica.com.ar/parches/546-en-1318-ps.html</t>
  </si>
  <si>
    <t>https://todomusica.com.ar/parches/7795-18-clear-p3-bass-head.html</t>
  </si>
  <si>
    <t>https://todomusica.com.ar/parches/1008-en-1320-ba.html</t>
  </si>
  <si>
    <t>https://todomusica.com.ar/parches/2152-en-1320-ps.html</t>
  </si>
  <si>
    <t>https://todomusica.com.ar/parches/1515-en-1320-p3.html</t>
  </si>
  <si>
    <t>https://todomusica.com.ar/parches/3872-en-1322-ba.html</t>
  </si>
  <si>
    <t>https://todomusica.com.ar/parches/7772-22-cs-clear-bass-blk-dot-on-top.html</t>
  </si>
  <si>
    <t>https://todomusica.com.ar/parches/3056-en-1322-ps.html</t>
  </si>
  <si>
    <t>https://todomusica.com.ar/parches/3873-en-1322-p3.html</t>
  </si>
  <si>
    <t>https://todomusica.com.ar/parches/2705-en-1324-ba.html</t>
  </si>
  <si>
    <t>https://todomusica.com.ar/parches/7773-24-cs-clear-bass-blk-dot-on-top.html</t>
  </si>
  <si>
    <t>https://todomusica.com.ar/parches/3070-en-1324-ps.html</t>
  </si>
  <si>
    <t>https://todomusica.com.ar/parches/1482-en-1324-p3.html</t>
  </si>
  <si>
    <t>https://todomusica.com.ar/parches/3874-en-1326-ba.html</t>
  </si>
  <si>
    <t>https://todomusica.com.ar/parches/7774-26-cs-clear-bass-blk-dot-on-top.html</t>
  </si>
  <si>
    <t>https://todomusica.com.ar/productos-sin-categorias-de-netsuite/3087-en-1326-ps.html</t>
  </si>
  <si>
    <t>https://todomusica.com.ar/parches/950-en-1420-e3.html</t>
  </si>
  <si>
    <t>https://todomusica.com.ar/parches/286-en-1422-e3.html</t>
  </si>
  <si>
    <t>https://todomusica.com.ar/parches/3875-en-1424-e3.html</t>
  </si>
  <si>
    <t>https://todomusica.com.ar/parches-simil-cuero/290-m7-s100-f5.html</t>
  </si>
  <si>
    <t>https://todomusica.com.ar/parches-simil-cuero/291-m7-s110-f5.html</t>
  </si>
  <si>
    <t>https://todomusica.com.ar/parches-simil-cuero/6034-m7-1106-f6.html</t>
  </si>
  <si>
    <t>https://todomusica.com.ar/parches-simil-cuero/5565-404.html</t>
  </si>
  <si>
    <t>https://todomusica.com.ar/parches-simil-cuero/5566-404.html</t>
  </si>
  <si>
    <t>https://todomusica.com.ar/parches-simil-cuero/3880-m9-0715-f3.html</t>
  </si>
  <si>
    <t>https://todomusica.com.ar/parches-simil-cuero/5567-404.html</t>
  </si>
  <si>
    <t>https://todomusica.com.ar/parches/7797-6-batter-head-coated-for-practice-pad.html</t>
  </si>
  <si>
    <t>https://todomusica.com.ar/parches/7798-8-batter-head-coated-for-practice-pad.html</t>
  </si>
  <si>
    <t>https://todomusica.com.ar/parches/7799-10-batter-head-coated-for-practice-pad.html</t>
  </si>
  <si>
    <t>https://todomusica.com.ar/parches/7800-remo-s-tone-control-rings-13-rings-1-wide-2-pcs.html</t>
  </si>
  <si>
    <t>https://todomusica.com.ar/parches/7801-remo-s-tone-control-rings-12-13-14-16.html</t>
  </si>
  <si>
    <t>https://todomusica.com.ar/efectos-de-percusion/1963-ssahfk01.html</t>
  </si>
  <si>
    <t>https://todomusica.com.ar/productos-sin-categorias-de-netsuite/1260-ss020900.html</t>
  </si>
  <si>
    <t>https://todomusica.com.ar/efectos-de-percusion/2134-ss030900.html</t>
  </si>
  <si>
    <t>https://todomusica.com.ar/panderetas/8589-ta-4106-47.html</t>
  </si>
  <si>
    <t>https://todomusica.com.ar/panderetas/8590-a-4106-48.html</t>
  </si>
  <si>
    <t>https://todomusica.com.ar/panderetas/8591-ta-4108-43.html</t>
  </si>
  <si>
    <t>https://todomusica.com.ar/panderetas/5618-404.html</t>
  </si>
  <si>
    <t>https://todomusica.com.ar/panderetas/8592-ta-4208-43.html</t>
  </si>
  <si>
    <t>https://todomusica.com.ar/panderetas/8593-ta-4208-48.html</t>
  </si>
  <si>
    <t>https://todomusica.com.ar/panderetas/5619-404.html</t>
  </si>
  <si>
    <t>https://todomusica.com.ar/panderetas/5620-404.html</t>
  </si>
  <si>
    <t>https://todomusica.com.ar/panderetas/8588-a-5208-ml.html</t>
  </si>
  <si>
    <t>https://todomusica.com.ar/panderetas/5621-404.html</t>
  </si>
  <si>
    <t>https://todomusica.com.ar/panderetas/3855-ta-9108-18.html</t>
  </si>
  <si>
    <t>https://todomusica.com.ar/panderetas/5622-404.html</t>
  </si>
  <si>
    <t>https://todomusica.com.ar/panderetas/5623-404.html</t>
  </si>
  <si>
    <t>https://todomusica.com.ar/panderetas/5624-404.html</t>
  </si>
  <si>
    <t>https://todomusica.com.ar/panderetas/5625-404.html</t>
  </si>
  <si>
    <t>https://todomusica.com.ar/panderetas/5626-404.html</t>
  </si>
  <si>
    <t>https://todomusica.com.ar/panderetas/5627-404.html</t>
  </si>
  <si>
    <t>https://todomusica.com.ar/timbales-timbaletas/1549-tb-1314-vc.html</t>
  </si>
  <si>
    <t>https://todomusica.com.ar/palillos/7802-mallet-3-8x10-black-w-40mm-ball.html</t>
  </si>
  <si>
    <t>https://todomusica.com.ar/palillos/9341-16-1205-00.html</t>
  </si>
  <si>
    <t>https://todomusica.com.ar/palillos/7803-parts-mallet-rainbow-3-8x10-white-plastic-handle36.html</t>
  </si>
  <si>
    <t>https://todomusica.com.ar/palillos/7804-parts-mallet-rainbow-3-8x8-white-plastic-handle36.html</t>
  </si>
  <si>
    <t>https://todomusica.com.ar/palillos/7805-mallet-3-8x10-white-stick-2-35mm-cherry-red-rubber-ball.html</t>
  </si>
  <si>
    <t>https://todomusica.com.ar/productos-sin-categorias-de-netsuite/8608-maquina-burbujas-trasparente-led-rgb-2x3w-60w.html</t>
  </si>
  <si>
    <t>https://todomusica.com.ar/productos-sin-categorias-de-netsuite/8609-maquina-burbujas-portable-c-bat-recarg-c-contr-remoto.html</t>
  </si>
  <si>
    <t>https://todomusica.com.ar/productos-sin-categorias-de-netsuite/8607-maq-burbuja-humo-1000w-t-1l-led-6-x-3w-c-crem-inal.html</t>
  </si>
  <si>
    <t>http://www.todomusica.com.ar/iluminacion/27897-maq-de-humo-vertic1500w-c-led-24x3w-rgb-c-dmx.html</t>
  </si>
  <si>
    <t>https://todomusica.com.ar/productos-sin-categorias-de-netsuite/8601-maq-de-humo-400w-tanque-1l-2000cuff-min-c-control-x-cabl.html</t>
  </si>
  <si>
    <t>https://todomusica.com.ar/productos-sin-categorias-de-netsuite/8602-maq-de-humo-400w-tanque-1l-2000cuff-min-c-control-inalam.html</t>
  </si>
  <si>
    <t>https://todomusica.com.ar/productos-sin-categorias-de-netsuite/8603-maq-de-humo-900w-tanque-1l-15000cuff-min-c-cremoto.html</t>
  </si>
  <si>
    <t>https://todomusica.com.ar/productos-sin-categorias-de-netsuite/8604-maq-de-humo-900w-tan1l-15000cuff-min-dmx-c-crem-inalam.html</t>
  </si>
  <si>
    <t>https://todomusica.com.ar/productos-sin-categorias-de-netsuite/8605-maq-de-humo-1500wt-2l-20000cuff-min-dmx-c-crem-inalam.html</t>
  </si>
  <si>
    <t>https://todomusica.com.ar/productos-sin-categorias-de-netsuite/8606-maq-de-haze-crackeprofes-900w-t25l-dmx-lcd-caudal-var.html</t>
  </si>
  <si>
    <t>https://todomusica.com.ar/hardware-para-baterias/3653-apc-33.html</t>
  </si>
  <si>
    <t>https://todomusica.com.ar/productos-sin-categorias-de-netsuite/3136-a25c.html</t>
  </si>
  <si>
    <t>https://todomusica.com.ar/amplificadores-de-bajo/3177-b15.html</t>
  </si>
  <si>
    <t>https://todomusica.com.ar/productos-sin-categorias-de-netsuite/3010-b35.html</t>
  </si>
  <si>
    <t>https://todomusica.com.ar/amplficadores-de-guitarra/3226-g-10.html</t>
  </si>
  <si>
    <t>https://todomusica.com.ar/productos-sin-categorias-de-netsuite/3130-g-15.html</t>
  </si>
  <si>
    <t>https://todomusica.com.ar/productos-sin-categorias-de-netsuite/1642-g-15r.html</t>
  </si>
  <si>
    <t>https://todomusica.com.ar/productos-sin-categorias-de-netsuite/2873-g-25r.html</t>
  </si>
  <si>
    <t>https://todomusica.com.ar/productos-sin-categorias-de-netsuite/2914-g-50r.html</t>
  </si>
  <si>
    <t>http://www.todomusica.com.ar/fundas-y-estuches-rigidos-para-instumentos/3574-k110c.html</t>
  </si>
  <si>
    <t>http://www.todomusica.com.ar/fundas-y-estuches-rigidos-para-instumentos/10495-404.html</t>
  </si>
  <si>
    <t>http://www.todomusica.com.ar/fundas-y-estuches-rigidos-para-instumentos/3826-k220b.html</t>
  </si>
  <si>
    <t>http://www.todomusica.com.ar/fundas-y-estuches-rigidos-para-instumentos/3234-k220c.html</t>
  </si>
  <si>
    <t>https://todomusica.com.ar/productos-sin-categorias-de-netsuite/1383-k220e.html</t>
  </si>
  <si>
    <t>http://www.todomusica.com.ar/fundas-y-estuches-rigidos-para-instumentos/2105-k220t7.html</t>
  </si>
  <si>
    <t>https://todomusica.com.ar/productos-sin-categorias-de-netsuite/9496-fum-001-bp.html</t>
  </si>
  <si>
    <t>https://todomusica.com.ar/soporte-de-bafles/8145-bumper-de-acero-con-pull-back-incluido-p-vtx20-max-18u.html</t>
  </si>
  <si>
    <t>https://todomusica.com.ar/cables-xlr/9758-c-cc-6m.html</t>
  </si>
  <si>
    <t>https://todomusica.com.ar/cables-xlr/9759-c-cp-6m.html</t>
  </si>
  <si>
    <t>https://todomusica.com.ar/cables-plug/9757-cm-pp-3m.html</t>
  </si>
  <si>
    <t>https://todomusica.com.ar/cables-plug/9756-cm-pp-6m.html</t>
  </si>
  <si>
    <t>https://todomusica.com.ar/cables-plug/9754-cp-pp-3m.html</t>
  </si>
  <si>
    <t>https://todomusica.com.ar/cables-plug/9755-cp-pp-6m.html</t>
  </si>
  <si>
    <t>https://todomusica.com.ar/microfonos-de-instalacion/7096-fm-918.html</t>
  </si>
  <si>
    <t>https://todomusica.com.ar/sistemas-de-monitoreo/8764-fum-001.html</t>
  </si>
  <si>
    <t>https://todomusica.com.ar/cables-plug/10301-fum-001-ie.html</t>
  </si>
  <si>
    <t>https://todomusica.com.ar/sistemas-completos/7388-headset-handheld-wireless.html</t>
  </si>
  <si>
    <t>https://todomusica.com.ar/mixers-analogicas/10455-f-4.html</t>
  </si>
  <si>
    <t>https://todomusica.com.ar/mixers-analogicas/10454-f-7.html</t>
  </si>
  <si>
    <t>https://todomusica.com.ar/microfonos-de-vincha/9498-hm-01.html</t>
  </si>
  <si>
    <t>https://todomusica.com.ar/microfonos-de-vincha/9497-hm-01b.html</t>
  </si>
  <si>
    <t>https://todomusica.com.ar/sistemas-completos/7124-mu-626.html</t>
  </si>
  <si>
    <t>https://todomusica.com.ar/mixers-analogicas/10453-mx400.html</t>
  </si>
  <si>
    <t>https://todomusica.com.ar/mixers-analogicas/10458-m4u.html</t>
  </si>
  <si>
    <t>https://todomusica.com.ar/bafles-de-instalacion/9536-rmsb406b.html</t>
  </si>
  <si>
    <t>https://todomusica.com.ar/bafles-de-instalacion/9534-rmsb504b.html</t>
  </si>
  <si>
    <t>https://todomusica.com.ar/bafles-de-instalacion/9535-rmsb604.html</t>
  </si>
  <si>
    <t>https://todomusica.com.ar/cables-plug/10298-ro-b210-6m.html</t>
  </si>
  <si>
    <t>https://todomusica.com.ar/cables-plug/10297-ro-b220-15m.html</t>
  </si>
  <si>
    <t>https://todomusica.com.ar/cables-plug/10299-ro-spkm.html</t>
  </si>
  <si>
    <t>https://todomusica.com.ar/bafles-activos/9767-rp08al-r.html</t>
  </si>
  <si>
    <t>https://todomusica.com.ar/bafles-activos/8743-bafle-abs-activo-10-400w-pmpo-mp3-bt-usb-msd-c-led.html</t>
  </si>
  <si>
    <t>https://todomusica.com.ar/bafles-activos/9768-rp10al-r.html</t>
  </si>
  <si>
    <t>https://todomusica.com.ar/bafles-activos/8744-bafle-abs-activo-12-400w-pmpo-mp3-bt-usb-msd-c-led.html</t>
  </si>
  <si>
    <t>https://todomusica.com.ar/bafles-activos/9769-rp12al-r.html</t>
  </si>
  <si>
    <t>https://todomusica.com.ar/cables-plug/10296-rro-b220-100m.html</t>
  </si>
  <si>
    <t>https://todomusica.com.ar/microfonos-usb/10302-rro-m210-100m.html</t>
  </si>
  <si>
    <t>https://todomusica.com.ar/cables-plug/10295-rro-m225-100m.html</t>
  </si>
  <si>
    <t>https://todomusica.com.ar/bafles-de-instalacion/9533-rsep208b.html</t>
  </si>
  <si>
    <t>https://todomusica.com.ar/potencias-digitales/7643-amplifier.html</t>
  </si>
  <si>
    <t>https://todomusica.com.ar/potencias-digitales/8444-amlpifier.html</t>
  </si>
  <si>
    <t>https://todomusica.com.ar/potencias-digitales/4631-404.html</t>
  </si>
  <si>
    <t>https://todomusica.com.ar/potencias-digitales/4632-404.html</t>
  </si>
  <si>
    <t>https://todomusica.com.ar/potencias-digitales/7669-u-de-pot-clased-1750w-x2-4-1000w-x2-8-3500w-br-dsp.html</t>
  </si>
  <si>
    <t>https://todomusica.com.ar/potencias-digitales/7666-u-de-potencia-clased-500w-x2-4-300w-x2-8-1000w-br-dsp.html</t>
  </si>
  <si>
    <t>https://todomusica.com.ar/potencias-digitales/7667-u-de-pot-clased-850w-x2-4-500w-x2-8-1700w-x2br-dsp.html</t>
  </si>
  <si>
    <t>https://todomusica.com.ar/potencias-digitales/7668-u-de-pot-clased-1250w-x2-4-700w-x2-8-2500w-br-dsp.html</t>
  </si>
  <si>
    <t>https://todomusica.com.ar/potencias-digitales/4660-404.html</t>
  </si>
  <si>
    <t>https://todomusica.com.ar/potencias-digitales/7411-2-channel-class-d-pfc-500w-8-ohm-850w-4-ohm-1250w-2-ohm-.html</t>
  </si>
  <si>
    <t>https://todomusica.com.ar/potencias-digitales/7665-u-de-pot-clase-d-2500w-x2-4-ohms-1500w-8-5000w-bridge.html</t>
  </si>
  <si>
    <t>https://todomusica.com.ar/bafles-activos/1709-arod208a.html</t>
  </si>
  <si>
    <t>https://todomusica.com.ar/bafles-activos/2593-arod210a.html</t>
  </si>
  <si>
    <t>https://todomusica.com.ar/bafles-activos/4306-404.html</t>
  </si>
  <si>
    <t>https://todomusica.com.ar/bafles-activos/4307-404.html</t>
  </si>
  <si>
    <t>https://todomusica.com.ar/microfonos-de-vincha/5332-404.html</t>
  </si>
  <si>
    <t>https://todomusica.com.ar/microfonos-corbateros/8763-a3lm5.html</t>
  </si>
  <si>
    <t>https://todomusica.com.ar/soporte-de-microfonos/3228-bl3.html</t>
  </si>
  <si>
    <t>https://todomusica.com.ar/soporte-de-microfonos/3091-bt4.html</t>
  </si>
  <si>
    <t>https://todomusica.com.ar/matrices/2259-c-control.html</t>
  </si>
  <si>
    <t>https://todomusica.com.ar/microfonos-condenser/2275-cl5b.html</t>
  </si>
  <si>
    <t>https://todomusica.com.ar/microfonos-condenser/2573-cl5n.html</t>
  </si>
  <si>
    <t>https://todomusica.com.ar/microfonos-condenser/9229-cl7a.html</t>
  </si>
  <si>
    <t>https://todomusica.com.ar/microfonos-condenser/9230-cl8a.html</t>
  </si>
  <si>
    <t>https://todomusica.com.ar/microfonos-de-instalacion/2244-cmb1.html</t>
  </si>
  <si>
    <t>https://todomusica.com.ar/microfonos-condenser/4050-cm11b.html</t>
  </si>
  <si>
    <t>https://todomusica.com.ar/microfonos-condenser/2123-cm11b.html</t>
  </si>
  <si>
    <t>https://todomusica.com.ar/microfonos-condenser/2174-cm12c.html</t>
  </si>
  <si>
    <t>https://todomusica.com.ar/microfonos-de-instalacion/2175-cm12cw.html</t>
  </si>
  <si>
    <t>https://todomusica.com.ar/microfonos-de-instalacion/2124-cm15p.html</t>
  </si>
  <si>
    <t>https://todomusica.com.ar/productos-sin-categorias-de-netsuite/2513-cm20p.html</t>
  </si>
  <si>
    <t>https://todomusica.com.ar/afinadores/3033-cm40.html</t>
  </si>
  <si>
    <t>https://todomusica.com.ar/controladores-dj/5854-404.html</t>
  </si>
  <si>
    <t>https://todomusica.com.ar/microfonos-condenser/2458-c01.html</t>
  </si>
  <si>
    <t>https://todomusica.com.ar/microfonos-usb/1209-c01upro.html</t>
  </si>
  <si>
    <t>https://todomusica.com.ar/productos-sin-categorias-de-netsuite/2516-c01850.html</t>
  </si>
  <si>
    <t>https://todomusica.com.ar/microfonos-condenser/3057-c02.html</t>
  </si>
  <si>
    <t>https://todomusica.com.ar/productos-sin-categorias-de-netsuite/5354-404.html</t>
  </si>
  <si>
    <t>https://todomusica.com.ar/microfonos-condenser/1298-c03.html</t>
  </si>
  <si>
    <t>https://todomusica.com.ar/microfonos-usb/1580-c03upk.html</t>
  </si>
  <si>
    <t>https://todomusica.com.ar/microfonos-condenser/8411-c05cl.html</t>
  </si>
  <si>
    <t>https://todomusica.com.ar/sistemas-completos/5356-404.html</t>
  </si>
  <si>
    <t>https://todomusica.com.ar/sistemas-completos/8753-c288hq6e-b.html</t>
  </si>
  <si>
    <t>https://todomusica.com.ar/productos-sin-categorias-de-netsuite/5359-404.html</t>
  </si>
  <si>
    <t>https://todomusica.com.ar/sistemas-completos/5362-404.html</t>
  </si>
  <si>
    <t>https://todomusica.com.ar/sistemas-completos/8760-c88bgte-k.html</t>
  </si>
  <si>
    <t>https://todomusica.com.ar/sistemas-completos/6814-c88vblm10e-k.html</t>
  </si>
  <si>
    <t>https://todomusica.com.ar/sistemas-completos/6815-c88vhq8e-k.html</t>
  </si>
  <si>
    <t>https://todomusica.com.ar/microfonos-de-vincha/8839-de10x.html</t>
  </si>
  <si>
    <t>https://todomusica.com.ar/microfonos-de-vincha/8840-de50x.html</t>
  </si>
  <si>
    <t>https://todomusica.com.ar/microfonos-para-bateria/6823-dk703.html</t>
  </si>
  <si>
    <t>https://todomusica.com.ar/microfonos-para-bateria/6824-dk705.html</t>
  </si>
  <si>
    <t>https://todomusica.com.ar/microfonos-para-bateria/6825-dk707.html</t>
  </si>
  <si>
    <t>https://todomusica.com.ar/varios/9231-dma2.html</t>
  </si>
  <si>
    <t>https://todomusica.com.ar/soporte-de-microfonos/3158-dmc100.html</t>
  </si>
  <si>
    <t>https://todomusica.com.ar/varios/548-esamk5.html</t>
  </si>
  <si>
    <t>https://todomusica.com.ar/transmisores-inalambricos/9752-gmmhhq8.html</t>
  </si>
  <si>
    <t>https://todomusica.com.ar/transmisores-inalambricos/9753-gmmlav.html</t>
  </si>
  <si>
    <t>https://todomusica.com.ar/sistemas-completos/7661-gomic-mobile-single-hhq8-sys.html</t>
  </si>
  <si>
    <t>https://todomusica.com.ar/sistemas-completos/7662-go-mic-mobile-bp-lav-sys.html</t>
  </si>
  <si>
    <t>https://todomusica.com.ar/microfonos-usb/9228-gm1upro.html</t>
  </si>
  <si>
    <t>https://todomusica.com.ar/microfonos-usb/299-gomic.html</t>
  </si>
  <si>
    <t>https://todomusica.com.ar/cables-plug/3088-ic10.html</t>
  </si>
  <si>
    <t>https://todomusica.com.ar/cables-plug/1820-ic20.html</t>
  </si>
  <si>
    <t>https://todomusica.com.ar/controladores/3013-kc49.html</t>
  </si>
  <si>
    <t>https://todomusica.com.ar/controladores/2675-kc61.html</t>
  </si>
  <si>
    <t>https://todomusica.com.ar/productos-sin-categorias-de-netsuite/2159-kgrmd13.html</t>
  </si>
  <si>
    <t>https://todomusica.com.ar/controladores/3073-kgr49.html</t>
  </si>
  <si>
    <t>https://todomusica.com.ar/varios/8841-lm8.html</t>
  </si>
  <si>
    <t>https://todomusica.com.ar/soporte-de-bafles/3280-ls2.html</t>
  </si>
  <si>
    <t>https://todomusica.com.ar/soporte-de-bafles/7587-ls50p-lightweight-speaker-stands-pair.html</t>
  </si>
  <si>
    <t>https://todomusica.com.ar/soporte-de-microfonos/7585-microphone-boom-arm-stand.html</t>
  </si>
  <si>
    <t>https://todomusica.com.ar/soporte-de-microfonos/7586-microphone-boom-arm-stand.html</t>
  </si>
  <si>
    <t>https://todomusica.com.ar/monitores-de-estudio/2693-mbt3.html</t>
  </si>
  <si>
    <t>https://todomusica.com.ar/monitores-de-estudio/2360-mbt4.html</t>
  </si>
  <si>
    <t>https://todomusica.com.ar/soporte-de-microfonos/3058-mb-1.html</t>
  </si>
  <si>
    <t>https://todomusica.com.ar/productos-sin-categorias-de-netsuite/6036-mcd2pro.html</t>
  </si>
  <si>
    <t>https://todomusica.com.ar/varios/3290-mc1.html</t>
  </si>
  <si>
    <t>https://todomusica.com.ar/cables-xlr/3254-mc18xlr.html</t>
  </si>
  <si>
    <t>https://todomusica.com.ar/cajas-directas/6038-mda1.html</t>
  </si>
  <si>
    <t>https://todomusica.com.ar/cajas-directas/6037-md1.html</t>
  </si>
  <si>
    <t>https://todomusica.com.ar/cajas-directas/7220-passive-pro-mono-direct-box.html</t>
  </si>
  <si>
    <t>https://todomusica.com.ar/cajas-directas/7221-passive-pro-stereo-direct-box.html</t>
  </si>
  <si>
    <t>https://todomusica.com.ar/soporte-de-microfonos/4116-404.html</t>
  </si>
  <si>
    <t>https://todomusica.com.ar/microfonos-usb/5389-404.html</t>
  </si>
  <si>
    <t>https://todomusica.com.ar/soporte-de-microfonos/3237-mk10.html</t>
  </si>
  <si>
    <t>https://todomusica.com.ar/soporte-de-microfonos/8462-mk10x.html</t>
  </si>
  <si>
    <t>https://todomusica.com.ar/soporte-de-bafles/987-ms100.html</t>
  </si>
  <si>
    <t>https://todomusica.com.ar/soporte-de-bafles/4120-404.html</t>
  </si>
  <si>
    <t>https://todomusica.com.ar/microfonos-usb/2922-mtr.html</t>
  </si>
  <si>
    <t>https://todomusica.com.ar/productos-sin-categorias-de-netsuite/906-mxp124fx.html</t>
  </si>
  <si>
    <t>https://todomusica.com.ar/mixers-analogicas/3509-mxp144fx.html</t>
  </si>
  <si>
    <t>https://todomusica.com.ar/bafles-activos/6628-m10s.html</t>
  </si>
  <si>
    <t>https://todomusica.com.ar/monitores-de-estudio/8838-m30.html</t>
  </si>
  <si>
    <t>https://todomusica.com.ar/monitores-de-estudio/8083-mediaone-50.html</t>
  </si>
  <si>
    <t>https://todomusica.com.ar/microfonos-dinamicos/3230-performer-r31s.html</t>
  </si>
  <si>
    <t>https://todomusica.com.ar/microfonos-dinamicos/3221-premium-r21s.html</t>
  </si>
  <si>
    <t>https://todomusica.com.ar/varios/2572-ps01.html</t>
  </si>
  <si>
    <t>https://todomusica.com.ar/productos-sin-categorias-de-netsuite/4130-404.html</t>
  </si>
  <si>
    <t>https://todomusica.com.ar/amplificador-de-auriculares/8012-qh4-4-channel-mini-headphone-amp.html</t>
  </si>
  <si>
    <t>https://todomusica.com.ar/microfonos-usb/2692-q-1u.html</t>
  </si>
  <si>
    <t>https://todomusica.com.ar/microfonos-usb/5409-404.html</t>
  </si>
  <si>
    <t>https://todomusica.com.ar/microfonos-dinamicos/2733-q-4.html</t>
  </si>
  <si>
    <t>https://todomusica.com.ar/microfonos-dinamicos/857-q-6.html</t>
  </si>
  <si>
    <t>https://todomusica.com.ar/productos-sin-categorias-de-netsuite/5408-404.html</t>
  </si>
  <si>
    <t>https://todomusica.com.ar/microfonos-dinamicos/3262-q-7.html</t>
  </si>
  <si>
    <t>https://todomusica.com.ar/microfonos-dinamicos/7213-q7x-neodynium-dyn-vcl-mic.html</t>
  </si>
  <si>
    <t>https://todomusica.com.ar/microfonos-dinamicos/7214-q8x-neodynium-dyn-vcl-mic.html</t>
  </si>
  <si>
    <t>https://todomusica.com.ar/microfonos-usb/9721-q9u.html</t>
  </si>
  <si>
    <t>https://todomusica.com.ar/monitores-de-estudio/2216-resolv-se5.html</t>
  </si>
  <si>
    <t>https://todomusica.com.ar/monitores-de-estudio/1890-resolv-se6.html</t>
  </si>
  <si>
    <t>https://todomusica.com.ar/monitores-de-estudio/1483-resolv-se8.html</t>
  </si>
  <si>
    <t>https://todomusica.com.ar/bafles-activos/9224-rl112a.html</t>
  </si>
  <si>
    <t>https://todomusica.com.ar/bafles-activos/9225-rl115a.html</t>
  </si>
  <si>
    <t>https://todomusica.com.ar/productos-sin-categorias-de-netsuite/2541-rsx112.html</t>
  </si>
  <si>
    <t>https://todomusica.com.ar/productos-sin-categorias-de-netsuite/1740-rsx118s.html</t>
  </si>
  <si>
    <t>https://todomusica.com.ar/bafles-activos/2076-rsx215.html</t>
  </si>
  <si>
    <t>http://www.todomusica.com.ar/bafles-activos-y-pasivos/31180-rs110a.html</t>
  </si>
  <si>
    <t>https://todomusica.com.ar/productos-sin-categorias-de-netsuite/9507-rs112a.html</t>
  </si>
  <si>
    <t>https://todomusica.com.ar/bafles-activos/9508-rs115a.html</t>
  </si>
  <si>
    <t>https://todomusica.com.ar/productos-sin-categorias-de-netsuite/2893-rs15hd.html</t>
  </si>
  <si>
    <t>https://todomusica.com.ar/microfonos-dinamicos/3208-r21.html</t>
  </si>
  <si>
    <t>https://todomusica.com.ar/microfonos-dinamicos/969-r21s.html</t>
  </si>
  <si>
    <t>https://todomusica.com.ar/microfonos-usb/10258-sat.html</t>
  </si>
  <si>
    <t>https://todomusica.com.ar/soporte-de-microfonos/2699-sb100.html</t>
  </si>
  <si>
    <t>https://todomusica.com.ar/ecualizadores/2349-s-c215.html</t>
  </si>
  <si>
    <t>https://todomusica.com.ar/ecualizadores/2414-s-c231.html</t>
  </si>
  <si>
    <t>https://todomusica.com.ar/microfonos-de-vincha/5441-404.html</t>
  </si>
  <si>
    <t>https://todomusica.com.ar/varios/9506-sms150.html</t>
  </si>
  <si>
    <t>https://todomusica.com.ar/varios/2179-sp01.html</t>
  </si>
  <si>
    <t>https://todomusica.com.ar/productos-sin-categorias-de-netsuite/2975-sp04.html</t>
  </si>
  <si>
    <t>https://todomusica.com.ar/soporte-de-bafles/7215-sp50-heavy-duty-spkr-stnds.html</t>
  </si>
  <si>
    <t>https://todomusica.com.ar/rackeras/8123-srk-rack-drawer-1u.html</t>
  </si>
  <si>
    <t>https://todomusica.com.ar/rackeras/8412-srkdr2u.html</t>
  </si>
  <si>
    <t>https://todomusica.com.ar/rackeras/8125-srk-rack-drawer-3u.html</t>
  </si>
  <si>
    <t>https://todomusica.com.ar/rackeras/8126-srk-rack-drawer-4u.html</t>
  </si>
  <si>
    <t>https://todomusica.com.ar/rackeras/9344-srkprodp12.html</t>
  </si>
  <si>
    <t>https://todomusica.com.ar/rackeras/9345-srkprodp16.html</t>
  </si>
  <si>
    <t>https://todomusica.com.ar/rackeras/9346-srkprodp21.html</t>
  </si>
  <si>
    <t>https://todomusica.com.ar/rackeras/9343-srkprodp8.html</t>
  </si>
  <si>
    <t>https://todomusica.com.ar/rackeras/8121-srk-rack-shelf-1u.html</t>
  </si>
  <si>
    <t>https://todomusica.com.ar/rackeras/8122-srk-rack-shelf-2u.html</t>
  </si>
  <si>
    <t>https://todomusica.com.ar/rackeras/2410-srk12.html</t>
  </si>
  <si>
    <t>https://todomusica.com.ar/rackeras/2493-srk16.html</t>
  </si>
  <si>
    <t>https://todomusica.com.ar/rackeras/2521-srk21.html</t>
  </si>
  <si>
    <t>https://todomusica.com.ar/rackeras/1998-srk8.html</t>
  </si>
  <si>
    <t>https://todomusica.com.ar/auriculares-cerrados/9725-sr550.html</t>
  </si>
  <si>
    <t>https://todomusica.com.ar/productos-sin-categorias-de-netsuite/5509-404.html</t>
  </si>
  <si>
    <t>https://todomusica.com.ar/productos-sin-categorias-de-netsuite/3592-sr850c.html</t>
  </si>
  <si>
    <t>https://todomusica.com.ar/auriculares-cerrados/9722-sr880.html</t>
  </si>
  <si>
    <t>https://todomusica.com.ar/auriculares-cerrados/970-sr950.html</t>
  </si>
  <si>
    <t>https://todomusica.com.ar/auriculares-cerrados/9723-sr990.html</t>
  </si>
  <si>
    <t>https://todomusica.com.ar/receptores-inalambricos/10335-swsyslme.html</t>
  </si>
  <si>
    <t>https://todomusica.com.ar/potencias-digitales/1445-sx3200.html</t>
  </si>
  <si>
    <t>https://todomusica.com.ar/transmisores-inalambricos/10336-sytag300.html</t>
  </si>
  <si>
    <t>https://todomusica.com.ar/transmisores-inalambricos/10337-sytal300.html</t>
  </si>
  <si>
    <t>https://todomusica.com.ar/mixers-de-instalacion/2153-s-zone.html</t>
  </si>
  <si>
    <t>https://todomusica.com.ar/cables-plug/3213-til10.html</t>
  </si>
  <si>
    <t>https://todomusica.com.ar/cables-plug/3045-til20.html</t>
  </si>
  <si>
    <t>https://todomusica.com.ar/cables-plug/7659-ti10-10-instrument-cable-30m.html</t>
  </si>
  <si>
    <t>https://todomusica.com.ar/cables-plug/8084-ti15-instrument-cable.html</t>
  </si>
  <si>
    <t>https://todomusica.com.ar/productos-sin-categorias-de-netsuite/7660-ti20-instrument-cable-60m.html</t>
  </si>
  <si>
    <t>https://todomusica.com.ar/cables-xlr/2700-tm20.html</t>
  </si>
  <si>
    <t>https://todomusica.com.ar/productos-sin-categorias-de-netsuite/2971-tm25.html</t>
  </si>
  <si>
    <t>https://todomusica.com.ar/cables-xlr/3123-tm30.html</t>
  </si>
  <si>
    <t>https://todomusica.com.ar/productos-sin-categorias-de-netsuite/2563-tss30.html</t>
  </si>
  <si>
    <t>https://todomusica.com.ar/soporte-de-bafles/818-ts20.html</t>
  </si>
  <si>
    <t>https://todomusica.com.ar/microfonos-usb/5457-404.html</t>
  </si>
  <si>
    <t>https://todomusica.com.ar/varios/303-ws03.html</t>
  </si>
  <si>
    <t>https://todomusica.com.ar/varios/1594-ws1.html</t>
  </si>
  <si>
    <t>https://todomusica.com.ar/varios/2514-ws5e.html</t>
  </si>
  <si>
    <t>https://todomusica.com.ar/sistemas-completos/9227-xpd2bde5.html</t>
  </si>
  <si>
    <t>https://todomusica.com.ar/sistemas-completos/9734-sistema-inalambrico-usb-corbatero-body-corbatero-lm8-.html</t>
  </si>
  <si>
    <t>https://todomusica.com.ar/sistemas-completos/9226-xpd2hq6.html</t>
  </si>
  <si>
    <t>https://todomusica.com.ar/sistemas-portatiles/9223-xpexpp.html</t>
  </si>
  <si>
    <t>https://todomusica.com.ar/sistemas-portatiles/1345-xp1000b.html</t>
  </si>
  <si>
    <t>https://todomusica.com.ar/sistemas-portatiles/1086-xp106.html</t>
  </si>
  <si>
    <t>https://todomusica.com.ar/sistemas-portatiles/907-xp106w.html</t>
  </si>
  <si>
    <t>https://todomusica.com.ar/sistemas-portatiles/1741-xp112a.html</t>
  </si>
  <si>
    <t>https://todomusica.com.ar/sistemas-portatiles/2741-xp150.html</t>
  </si>
  <si>
    <t>https://todomusica.com.ar/sistemas-portatiles/1888-xp360b.html</t>
  </si>
  <si>
    <t>https://todomusica.com.ar/sistemas-portatiles/9611-expedition-sist-sonido-port-bluetooth-2x8-dr-2x400w.html</t>
  </si>
  <si>
    <t>https://todomusica.com.ar/mixers-de-instalacion/1982-zm125.html</t>
  </si>
  <si>
    <t>https://todomusica.com.ar/mixers-de-instalacion/1949-zm75.html</t>
  </si>
  <si>
    <t>https://todomusica.com.ar/varios/6003-cdp.html</t>
  </si>
  <si>
    <t>https://todomusica.com.ar/varios/6005-cnac-fdp.html</t>
  </si>
  <si>
    <t>https://todomusica.com.ar/varios/4563-404.html</t>
  </si>
  <si>
    <t>https://todomusica.com.ar/varios/4564-404.html</t>
  </si>
  <si>
    <t>https://todomusica.com.ar/conectores/8308-mj3f2c.html</t>
  </si>
  <si>
    <t>https://todomusica.com.ar/conectores/8309-mk3f2c.html</t>
  </si>
  <si>
    <t>https://todomusica.com.ar/conectores/8310-mp2rx.html</t>
  </si>
  <si>
    <t>https://todomusica.com.ar/conectores/4610-404.html</t>
  </si>
  <si>
    <t>https://todomusica.com.ar/conectores/4611-404.html</t>
  </si>
  <si>
    <t>https://todomusica.com.ar/conectores/8313-stp3c.html</t>
  </si>
  <si>
    <t>https://todomusica.com.ar/conectores/8314-stp3c-bg.html</t>
  </si>
  <si>
    <t>https://todomusica.com.ar/conectores/8315-st380.html</t>
  </si>
  <si>
    <t>https://todomusica.com.ar/conectores/4589-404.html</t>
  </si>
  <si>
    <t>https://todomusica.com.ar/conectores/4590-404.html</t>
  </si>
  <si>
    <t>https://todomusica.com.ar/conectores/4591-404.html</t>
  </si>
  <si>
    <t>https://todomusica.com.ar/conectores/4592-404.html</t>
  </si>
  <si>
    <t>https://todomusica.com.ar/adaptadores/4593-404.html</t>
  </si>
  <si>
    <t>https://todomusica.com.ar/conectores/4594-404.html</t>
  </si>
  <si>
    <t>https://todomusica.com.ar/conectores/4595-404.html</t>
  </si>
  <si>
    <t>https://todomusica.com.ar/conectores/4596-404.html</t>
  </si>
  <si>
    <t>https://todomusica.com.ar/productos-sin-categorias-de-netsuite/4597-404.html</t>
  </si>
  <si>
    <t>https://todomusica.com.ar/conectores/4598-404.html</t>
  </si>
  <si>
    <t>https://todomusica.com.ar/conectores/4599-404.html</t>
  </si>
  <si>
    <t>https://todomusica.com.ar/conectores/6083-scdx.html</t>
  </si>
  <si>
    <t>https://todomusica.com.ar/conectores/4606-404.html</t>
  </si>
  <si>
    <t>https://todomusica.com.ar/conectores/4600-404.html</t>
  </si>
  <si>
    <t>https://todomusica.com.ar/conectores/4601-404.html</t>
  </si>
  <si>
    <t>https://todomusica.com.ar/conectores/4603-404.html</t>
  </si>
  <si>
    <t>https://todomusica.com.ar/conectores/4604-404.html</t>
  </si>
  <si>
    <t>https://todomusica.com.ar/conectores/6081-sc3fxx-w.html</t>
  </si>
  <si>
    <t>https://todomusica.com.ar/conectores/6082-sc3mxx-w.html</t>
  </si>
  <si>
    <t>https://todomusica.com.ar/accesorios-wireless/6084-se8fd.html</t>
  </si>
  <si>
    <t>https://todomusica.com.ar/conectores/6085-se8fdp.html</t>
  </si>
  <si>
    <t>https://todomusica.com.ar/conectores/6086-se8fdy-h-c6.html</t>
  </si>
  <si>
    <t>https://todomusica.com.ar/productos-sin-categorias-de-netsuite/6087-se8mc-b-1.html</t>
  </si>
  <si>
    <t>https://todomusica.com.ar/conectores/6088-ske6s-c6.html</t>
  </si>
  <si>
    <t>https://todomusica.com.ar/productos-sin-categorias-de-netsuite/6458-sl4fx-n.html</t>
  </si>
  <si>
    <t>https://todomusica.com.ar/productos-sin-categorias-de-netsuite/4608-404.html</t>
  </si>
  <si>
    <t>https://todomusica.com.ar/conectores/9246-sl4mp-l.html</t>
  </si>
  <si>
    <t>https://todomusica.com.ar/conectores/4609-404.html</t>
  </si>
  <si>
    <t>https://todomusica.com.ar/conectores/4612-404.html</t>
  </si>
  <si>
    <t>https://todomusica.com.ar/conectores/4613-404.html</t>
  </si>
  <si>
    <t>https://todomusica.com.ar/conectores/4614-404.html</t>
  </si>
  <si>
    <t>https://todomusica.com.ar/productos-sin-categorias-de-netsuite/4615-404.html</t>
  </si>
  <si>
    <t>https://todomusica.com.ar/conectores/4616-404.html</t>
  </si>
  <si>
    <t>https://todomusica.com.ar/conectores/4617-404.html</t>
  </si>
  <si>
    <t>https://todomusica.com.ar/productos-sin-categorias-de-netsuite/4618-404.html</t>
  </si>
  <si>
    <t>https://todomusica.com.ar/conectores/4619-404.html</t>
  </si>
  <si>
    <t>https://todomusica.com.ar/conectores/8311-st231l.html</t>
  </si>
  <si>
    <t>https://todomusica.com.ar/conectores/8312-st231l-bg.html</t>
  </si>
  <si>
    <t>https://todomusica.com.ar/conectores/4620-404.html</t>
  </si>
  <si>
    <t>https://todomusica.com.ar/transmisores-inalambricos/8849-adx1br-g55.html</t>
  </si>
  <si>
    <t>https://todomusica.com.ar/transmisores-inalambricos/8850-adx1mbr-g55.html</t>
  </si>
  <si>
    <t>https://todomusica.com.ar/transmisores-inalambricos/9426-adx2br-k8n-g55.html</t>
  </si>
  <si>
    <t>https://todomusica.com.ar/transmisores-inalambricos/8851-adx2br-sm58-g55.html</t>
  </si>
  <si>
    <t>https://todomusica.com.ar/transmisores-inalambricos/8852-adx2fdbr-sm58-g55.html</t>
  </si>
  <si>
    <t>https://todomusica.com.ar/transmisores-inalambricos/9460-ad1br-g55.html</t>
  </si>
  <si>
    <t>https://todomusica.com.ar/transmisores-inalambricos/7929-axient-digital-bodypack-transmitter-ta4-connector-470-636.html</t>
  </si>
  <si>
    <t>https://todomusica.com.ar/transmisores-inalambricos/9459-ad2-sm58-g55.html</t>
  </si>
  <si>
    <t>https://todomusica.com.ar/transmisores-inalambricos/8011-ad2-b58-g5.html</t>
  </si>
  <si>
    <t>http://www.todomusica.com.ar/microfonos/25490-axient-digital-handheld-ksm8-transmitter-black-470-636-mh.html</t>
  </si>
  <si>
    <t>https://todomusica.com.ar/transmisores-inalambricos/7928-axient-digital-handheld-sm58-transmitter-470-636-mhz-.html</t>
  </si>
  <si>
    <t>https://todomusica.com.ar/transmisores-inalambricos/7930-axient-digital-two-channel-dual-receiver-compatible-with-al.html</t>
  </si>
  <si>
    <t>https://todomusica.com.ar/transmisores-inalambricos/9456-ad4d-dc-a.html</t>
  </si>
  <si>
    <t>https://todomusica.com.ar/transmisores-inalambricos/7931-axient-digital-four-channel-dual-receiver-compatible-with-a.html</t>
  </si>
  <si>
    <t>https://todomusica.com.ar/transmisores-inalambricos/9457-ad4q-dc-a.html</t>
  </si>
  <si>
    <t>https://todomusica.com.ar/transmisores-inalambricos/9253-ad610-ar.html</t>
  </si>
  <si>
    <t>https://todomusica.com.ar/productos-sin-categorias-de-netsuite/658-afp512.html</t>
  </si>
  <si>
    <t>https://todomusica.com.ar/soporte-de-microfonos/659-afp522.html</t>
  </si>
  <si>
    <t>https://todomusica.com.ar/soporte-de-microfonos/660-afp522dc.html</t>
  </si>
  <si>
    <t>http://www.todomusica.com.ar/material-de-promocion/5538-al21268sp.html</t>
  </si>
  <si>
    <t>https://todomusica.com.ar/cables-varios/9239-amv-ltg15.html</t>
  </si>
  <si>
    <t>https://todomusica.com.ar/soporte-de-microfonos/9240-amv-pc.html</t>
  </si>
  <si>
    <t>https://todomusica.com.ar/cables-varios/9241-amv-usbc15.html</t>
  </si>
  <si>
    <t>https://todomusica.com.ar/varios/9861-amv88-mobile.html</t>
  </si>
  <si>
    <t>https://todomusica.com.ar/soporte-de-microfonos/9766-a-mxn5-ncb.html</t>
  </si>
  <si>
    <t>https://todomusica.com.ar/varios/8013-usb-audio-network-interface.html</t>
  </si>
  <si>
    <t>https://todomusica.com.ar/varios/8044-ani22-block.html</t>
  </si>
  <si>
    <t>https://todomusica.com.ar/varios/8043-ani22-xlr.html</t>
  </si>
  <si>
    <t>https://todomusica.com.ar/matrices/6804-ani4in-block.html</t>
  </si>
  <si>
    <t>https://todomusica.com.ar/matrices/6805-ani4in-xlr.html</t>
  </si>
  <si>
    <t>https://todomusica.com.ar/productos-sin-categorias-de-netsuite/6806-ani4out-block.html</t>
  </si>
  <si>
    <t>https://todomusica.com.ar/varios/6807-ani4out-xlr.html</t>
  </si>
  <si>
    <t>https://todomusica.com.ar/soporte-de-microfonos/5991-ap56dm.html</t>
  </si>
  <si>
    <t>https://todomusica.com.ar/soporte-de-microfonos/5992-ap98dm.html</t>
  </si>
  <si>
    <t>https://todomusica.com.ar/productos-sin-categorias-de-netsuite/3671-axt200-sm58-l3.html</t>
  </si>
  <si>
    <t>https://todomusica.com.ar/accesorios-wireless/109-axt600ar.html</t>
  </si>
  <si>
    <t>https://todomusica.com.ar/accesorios-wireless/112-axt652.html</t>
  </si>
  <si>
    <t>https://todomusica.com.ar/productos-sin-categorias-de-netsuite/113-axt900ar.html</t>
  </si>
  <si>
    <t>https://todomusica.com.ar/accesorios-wireless/910-axt901.html</t>
  </si>
  <si>
    <t>https://todomusica.com.ar/productos-sin-categorias-de-netsuite/911-axt902.html</t>
  </si>
  <si>
    <t>https://todomusica.com.ar/accesorios-wireless/114-axt903ar.html</t>
  </si>
  <si>
    <t>https://todomusica.com.ar/accesorios-wireless/115-axt904ar.html</t>
  </si>
  <si>
    <t>https://todomusica.com.ar/accesorios-wireless/1087-axt910.html</t>
  </si>
  <si>
    <t>https://todomusica.com.ar/productos-sin-categorias-de-netsuite/5339-404.html</t>
  </si>
  <si>
    <t>https://todomusica.com.ar/accesorios-wireless/662-axt921.html</t>
  </si>
  <si>
    <t>https://todomusica.com.ar/accesorios-wireless/9420-a15rf.html</t>
  </si>
  <si>
    <t>https://todomusica.com.ar/varios/1551-a15tg.html</t>
  </si>
  <si>
    <t>https://todomusica.com.ar/varios/307-a2ws-blk.html</t>
  </si>
  <si>
    <t>https://todomusica.com.ar/varios/2839-a25d.html</t>
  </si>
  <si>
    <t>https://todomusica.com.ar/soporte-de-microfonos/6800-a27m.html</t>
  </si>
  <si>
    <t>https://todomusica.com.ar/productos-sin-categorias-de-netsuite/1346-a27sm.html</t>
  </si>
  <si>
    <t>https://todomusica.com.ar/varios/952-a32m.html</t>
  </si>
  <si>
    <t>https://todomusica.com.ar/varios/9860-a32sm.html</t>
  </si>
  <si>
    <t>https://todomusica.com.ar/productos-sin-categorias-de-netsuite/308-a32ws.html</t>
  </si>
  <si>
    <t>https://todomusica.com.ar/microfonos-de-instalacion/2217-a412b.html</t>
  </si>
  <si>
    <t>https://todomusica.com.ar/varios/2024-a412mws.html</t>
  </si>
  <si>
    <t>https://todomusica.com.ar/productos-sin-categorias-de-netsuite/1376-a53m.html</t>
  </si>
  <si>
    <t>https://todomusica.com.ar/varios/1756-a56d.html</t>
  </si>
  <si>
    <t>https://todomusica.com.ar/varios/2556-a57aws.html</t>
  </si>
  <si>
    <t>https://todomusica.com.ar/varios/2775-a57f.html</t>
  </si>
  <si>
    <t>https://todomusica.com.ar/varios/2801-a58ws-blk.html</t>
  </si>
  <si>
    <t>https://todomusica.com.ar/varios/4105-404.html</t>
  </si>
  <si>
    <t>https://todomusica.com.ar/varios/1214-a58ws-grn.html</t>
  </si>
  <si>
    <t>https://todomusica.com.ar/soporte-de-microfonos/9925-a710-fm-2ft.html</t>
  </si>
  <si>
    <t>https://todomusica.com.ar/adaptadores/9765-a710-msa.html</t>
  </si>
  <si>
    <t>https://todomusica.com.ar/soporte-de-microfonos/2416-a75m.html</t>
  </si>
  <si>
    <t>https://todomusica.com.ar/varios/3022-a81ws.html</t>
  </si>
  <si>
    <t>https://todomusica.com.ar/placas/4624-404.html</t>
  </si>
  <si>
    <t>https://todomusica.com.ar/varios/9817-a85ws.html</t>
  </si>
  <si>
    <t>https://todomusica.com.ar/soporte-de-microfonos/6801-a910-25mm.html</t>
  </si>
  <si>
    <t>https://todomusica.com.ar/adaptadores/6802-a910-jb.html</t>
  </si>
  <si>
    <t>https://todomusica.com.ar/fuentes/6803-a95u.html</t>
  </si>
  <si>
    <t>https://todomusica.com.ar/soporte-de-microfonos/2586-a98d.html</t>
  </si>
  <si>
    <t>https://todomusica.com.ar/soporte-de-microfonos/2409-a98kcs.html</t>
  </si>
  <si>
    <t>https://todomusica.com.ar/microfonos-condenser/1983-beta181-bi.html</t>
  </si>
  <si>
    <t>https://todomusica.com.ar/microfonos-condenser/1648-beta181-c.html</t>
  </si>
  <si>
    <t>https://todomusica.com.ar/microfonos-condenser/2100-beta181-o.html</t>
  </si>
  <si>
    <t>https://todomusica.com.ar/microfonos-condenser/2025-beta181-s.html</t>
  </si>
  <si>
    <t>https://todomusica.com.ar/microfonos-condenser/1689-beta27.html</t>
  </si>
  <si>
    <t>https://todomusica.com.ar/microfonos-dinamicos/953-beta52a.html</t>
  </si>
  <si>
    <t>https://todomusica.com.ar/microfonos-de-vincha/1690-beta53.html</t>
  </si>
  <si>
    <t>https://todomusica.com.ar/microfonos-de-vincha/1248-beta54.html</t>
  </si>
  <si>
    <t>https://todomusica.com.ar/microfonos-para-bateria/8042-beta56a.html</t>
  </si>
  <si>
    <t>https://todomusica.com.ar/microfonos-dinamicos/2701-beta57a.html</t>
  </si>
  <si>
    <t>https://todomusica.com.ar/microfonos-dinamicos/2756-beta58a.html</t>
  </si>
  <si>
    <t>https://todomusica.com.ar/microfonos-condenser/1960-beta87a.html</t>
  </si>
  <si>
    <t>https://todomusica.com.ar/microfonos-condenser/1573-beta91a.html</t>
  </si>
  <si>
    <t>https://todomusica.com.ar/microfonos-condenser/1215-beta98a-c.html</t>
  </si>
  <si>
    <t>https://todomusica.com.ar/microfonos-condenser/309-beta98ad-c.html</t>
  </si>
  <si>
    <t>https://todomusica.com.ar/microfonos-condenser/310-beta98amp-c.html</t>
  </si>
  <si>
    <t>https://todomusica.com.ar/microfonos-condenser/116-beta98amp-c-3pk.html</t>
  </si>
  <si>
    <t>https://todomusica.com.ar/microfonos-condenser/954-beta98h-c.html</t>
  </si>
  <si>
    <t>https://todomusica.com.ar/transmisores-inalambricos/5349-404.html</t>
  </si>
  <si>
    <t>https://todomusica.com.ar/transmisores-inalambricos/8067-blx1-m15.html</t>
  </si>
  <si>
    <t>https://todomusica.com.ar/productos-sin-categorias-de-netsuite/5340-404.html</t>
  </si>
  <si>
    <t>https://todomusica.com.ar/productos-sin-categorias-de-netsuite/5341-404.html</t>
  </si>
  <si>
    <t>https://todomusica.com.ar/productos-sin-categorias-de-netsuite/5343-404.html</t>
  </si>
  <si>
    <t>https://todomusica.com.ar/sistemas-completos/1625-blx14ar-b98-h8.html</t>
  </si>
  <si>
    <t>https://todomusica.com.ar/sistemas-completos/1757-blx14ar-b98-m5.html</t>
  </si>
  <si>
    <t>https://todomusica.com.ar/sistemas-completos/1876-blx14ar-cvl-m5.html</t>
  </si>
  <si>
    <t>https://todomusica.com.ar/sistemas-completos/9247-blx14ar-k12.html</t>
  </si>
  <si>
    <t>https://todomusica.com.ar/sistemas-completos/1691-blx14ar-m5.html</t>
  </si>
  <si>
    <t>https://todomusica.com.ar/productos-sin-categorias-de-netsuite/1627-blx14ar-p31-m5.html</t>
  </si>
  <si>
    <t>https://todomusica.com.ar/sistemas-completos/8460-blx14-p31-k12.html</t>
  </si>
  <si>
    <t>https://todomusica.com.ar/productos-sin-categorias-de-netsuite/7577-blx14-headset-system-w-mx153.html</t>
  </si>
  <si>
    <t>https://todomusica.com.ar/sistemas-completos/8461-blx14r-k12.html</t>
  </si>
  <si>
    <t>https://todomusica.com.ar/sistemas-completos/9414-blx14r-mx53-m15.html</t>
  </si>
  <si>
    <t>https://todomusica.com.ar/transmisores-inalambricos/9455-blx2-b58-m15.html</t>
  </si>
  <si>
    <t>https://todomusica.com.ar/transmisores-inalambricos/9537-blx2-pg58-m15.html</t>
  </si>
  <si>
    <t>https://todomusica.com.ar/transmisores-inalambricos/9868-blx2-sm58-h10.html</t>
  </si>
  <si>
    <t>https://todomusica.com.ar/transmisores-inalambricos/7578-blx2-sm58-handheld-transmitter.html</t>
  </si>
  <si>
    <t>https://todomusica.com.ar/productos-sin-categorias-de-netsuite/5351-404.html</t>
  </si>
  <si>
    <t>https://todomusica.com.ar/sistemas-completos/1124-blx24ar-b58-m5.html</t>
  </si>
  <si>
    <t>https://todomusica.com.ar/productos-sin-categorias-de-netsuite/1950-blx24ar-pg58-m5.html</t>
  </si>
  <si>
    <t>https://todomusica.com.ar/sistemas-completos/1150-blx24ar-sm58-m5.html</t>
  </si>
  <si>
    <t>http://www.todomusica.com.ar/microfonos/24816-blx24r-vocal-system-w-beta58.html</t>
  </si>
  <si>
    <t>https://todomusica.com.ar/productos-sin-categorias-de-netsuite/7579-blx24rar-vocal-system-with-sm58.html</t>
  </si>
  <si>
    <t>https://todomusica.com.ar/sistemas-completos/8459-blx24r-sm58-k12.html</t>
  </si>
  <si>
    <t>https://todomusica.com.ar/sistemas-completos/8458-blx24-sm58-k12.html</t>
  </si>
  <si>
    <t>https://todomusica.com.ar/productos-sin-categorias-de-netsuite/9427-blx24-sm58-m15.html</t>
  </si>
  <si>
    <t>https://todomusica.com.ar/productos-sin-categorias-de-netsuite/1091-blx288ar-pg58m5.html</t>
  </si>
  <si>
    <t>https://todomusica.com.ar/receptores-inalambricos/5353-404.html</t>
  </si>
  <si>
    <t>https://todomusica.com.ar/receptores-inalambricos/6192-blx88-m15.html</t>
  </si>
  <si>
    <t>https://todomusica.com.ar/auriculares-cerrados/1485-brh31m.html</t>
  </si>
  <si>
    <t>https://todomusica.com.ar/auriculares-cerrados/1348-brh441m.html</t>
  </si>
  <si>
    <t>https://todomusica.com.ar/auriculares-cerrados/8413-brh50m.html</t>
  </si>
  <si>
    <t>https://todomusica.com.ar/microfonos-de-instalacion/1984-cvb-b-c.html</t>
  </si>
  <si>
    <t>https://todomusica.com.ar/microfonos-de-instalacion/2393-cvb-b-o.html</t>
  </si>
  <si>
    <t>https://todomusica.com.ar/microfonos-de-instalacion/2479-cvd-b.html</t>
  </si>
  <si>
    <t>https://todomusica.com.ar/microfonos-de-instalacion/2129-cvg12-b-c.html</t>
  </si>
  <si>
    <t>https://todomusica.com.ar/microfonos-de-instalacion/8521-cvg12drs-b-c.html</t>
  </si>
  <si>
    <t>https://todomusica.com.ar/microfonos-de-instalacion/9552-12-mic-cuello-de-ganso-con-base-incorporada-para-escritorio.html</t>
  </si>
  <si>
    <t>https://todomusica.com.ar/microfonos-de-instalacion/2666-cvg18-b-c.html</t>
  </si>
  <si>
    <t>https://todomusica.com.ar/microfonos-de-instalacion/8466-cvg18d-b-c.html</t>
  </si>
  <si>
    <t>https://todomusica.com.ar/microfonos-de-instalacion/8467-cvg18drs-b-c.html</t>
  </si>
  <si>
    <t>https://todomusica.com.ar/microfonos-de-instalacion/8468-cvg18ds-b-c.html</t>
  </si>
  <si>
    <t>https://todomusica.com.ar/microfonos-de-instalacion/5377-404.html</t>
  </si>
  <si>
    <t>https://todomusica.com.ar/productos-sin-categorias-de-netsuite/1487-cvo-b-c.html</t>
  </si>
  <si>
    <t>https://todomusica.com.ar/microfonos-de-instalacion/1218-cvo-w-c.html</t>
  </si>
  <si>
    <t>https://todomusica.com.ar/cables-xlr/4558-404.html</t>
  </si>
  <si>
    <t>https://todomusica.com.ar/cables-xlr/4559-404.html</t>
  </si>
  <si>
    <t>https://todomusica.com.ar/cables-xlr/4560-404.html</t>
  </si>
  <si>
    <t>https://todomusica.com.ar/cables-varios/4561-404.html</t>
  </si>
  <si>
    <t>https://todomusica.com.ar/cables-xlr/4562-404.html</t>
  </si>
  <si>
    <t>https://todomusica.com.ar/cables-varios/1834-c98d.html</t>
  </si>
  <si>
    <t>https://todomusica.com.ar/microfonos-para-bateria/1349-dmk57-52.html</t>
  </si>
  <si>
    <t>https://todomusica.com.ar/varios/1903-eabkf1-10l.html</t>
  </si>
  <si>
    <t>https://todomusica.com.ar/productos-sin-categorias-de-netsuite/1655-eabkf1-10m.html</t>
  </si>
  <si>
    <t>https://todomusica.com.ar/varios/2132-eabkf1-10s.html</t>
  </si>
  <si>
    <t>https://todomusica.com.ar/varios/312-eabkf1-100l.html</t>
  </si>
  <si>
    <t>https://todomusica.com.ar/varios/5481-404.html</t>
  </si>
  <si>
    <t>https://todomusica.com.ar/varios/5482-404.html</t>
  </si>
  <si>
    <t>https://todomusica.com.ar/cables-varios/9417-eac-ifb.html</t>
  </si>
  <si>
    <t>https://todomusica.com.ar/varios/6196-eac64bk.html</t>
  </si>
  <si>
    <t>https://todomusica.com.ar/cables-varios/6015-eac64cl.html</t>
  </si>
  <si>
    <t>https://todomusica.com.ar/transmisores-inalambricos/664-fp2-vp68lb-j3.html</t>
  </si>
  <si>
    <t>https://todomusica.com.ar/mixers-analogicas/3511-fp24.html</t>
  </si>
  <si>
    <t>https://todomusica.com.ar/transmisores-inalambricos/1093-fp3lb-j3.html</t>
  </si>
  <si>
    <t>https://todomusica.com.ar/transmisores-inalambricos/912-fp3lb-l4.html</t>
  </si>
  <si>
    <t>https://todomusica.com.ar/receptores-inalambricos/2480-fp5lb-j3.html</t>
  </si>
  <si>
    <t>https://todomusica.com.ar/receptores-inalambricos/2430-fp5lb-l4.html</t>
  </si>
  <si>
    <t>https://todomusica.com.ar/transmisores-inalambricos/1674-glxd1-z2.html</t>
  </si>
  <si>
    <t>https://todomusica.com.ar/sistemas-completos/1581-glxd14ar-z2.html</t>
  </si>
  <si>
    <t>https://todomusica.com.ar/sistemas-completos/1743-glxd14ar-85-z2.html</t>
  </si>
  <si>
    <t>https://todomusica.com.ar/sistemas-completos/8068-glxd24rar-sm58-z2.html</t>
  </si>
  <si>
    <t>https://todomusica.com.ar/accesorios-de-instalacion/1220-g12-cn.html</t>
  </si>
  <si>
    <t>https://todomusica.com.ar/accesorios-wireless/667-ha-8089.html</t>
  </si>
  <si>
    <t>https://todomusica.com.ar/accesorios-wireless/8464-ha-8091.html</t>
  </si>
  <si>
    <t>https://todomusica.com.ar/cables-varios/2078-hpaca1.html</t>
  </si>
  <si>
    <t>https://todomusica.com.ar/varios/5484-404.html</t>
  </si>
  <si>
    <t>https://todomusica.com.ar/varios/5485-404.html</t>
  </si>
  <si>
    <t>https://todomusica.com.ar/varios/2041-hpaec240.html</t>
  </si>
  <si>
    <t>https://todomusica.com.ar/varios/3589-hpaec440.html</t>
  </si>
  <si>
    <t>https://todomusica.com.ar/varios/1375-hpaec750.html</t>
  </si>
  <si>
    <t>https://todomusica.com.ar/microfonos-condenser/1424-ksm137-sl.html</t>
  </si>
  <si>
    <t>https://todomusica.com.ar/microfonos-condenser/1489-ksm141-sl.html</t>
  </si>
  <si>
    <t>https://todomusica.com.ar/microfonos-condenser/668-ksm313.html</t>
  </si>
  <si>
    <t>https://todomusica.com.ar/microfonos-condenser/5386-404.html</t>
  </si>
  <si>
    <t>https://todomusica.com.ar/microfonos-condenser/669-ksm32-sl.html</t>
  </si>
  <si>
    <t>https://todomusica.com.ar/microfonos-condenser/119-ksm353.html</t>
  </si>
  <si>
    <t>https://todomusica.com.ar/microfonos-condenser/913-ksm42-sg.html</t>
  </si>
  <si>
    <t>https://todomusica.com.ar/microfonos-condenser/670-ksm44a-sl.html</t>
  </si>
  <si>
    <t>https://todomusica.com.ar/microfonos-dinamicos/6621-ksm8-b.html</t>
  </si>
  <si>
    <t>https://todomusica.com.ar/microfonos-dinamicos/7112-ksm8-n.html</t>
  </si>
  <si>
    <t>https://todomusica.com.ar/microfonos-condenser/914-ksm9-cg.html</t>
  </si>
  <si>
    <t>https://todomusica.com.ar/productos-sin-categorias-de-netsuite/915-ksm9-sl.html</t>
  </si>
  <si>
    <t>https://todomusica.com.ar/soporte-de-microfonos/6866-ms-10c.html</t>
  </si>
  <si>
    <t>https://todomusica.com.ar/varios/7580-mvi-lightning-cable.html</t>
  </si>
  <si>
    <t>https://todomusica.com.ar/varios/9846-mvi-dig.html</t>
  </si>
  <si>
    <t>https://todomusica.com.ar/microfonos-corbateros/7126-mvl-a.html</t>
  </si>
  <si>
    <t>https://todomusica.com.ar/microfonos-usb/9818-mv5-b-dig.html</t>
  </si>
  <si>
    <t>https://todomusica.com.ar/microfonos-usb/6258-mv5-b-ltg.html</t>
  </si>
  <si>
    <t>https://todomusica.com.ar/microfonos-usb/10255-mv5c-usb.html</t>
  </si>
  <si>
    <t>https://todomusica.com.ar/microfonos-usb/9816-mv5-dig.html</t>
  </si>
  <si>
    <t>https://todomusica.com.ar/microfonos-usb/6259-mv5-ltg.html</t>
  </si>
  <si>
    <t>https://todomusica.com.ar/microfonos-usb/10393-mv51-a.html</t>
  </si>
  <si>
    <t>https://todomusica.com.ar/microfonos-usb/10234-mv51-dig.html</t>
  </si>
  <si>
    <t>https://todomusica.com.ar/microfonos-usb/9864-mv7-k.html</t>
  </si>
  <si>
    <t>https://todomusica.com.ar/microfonos-usb/9863-mv7-s.html</t>
  </si>
  <si>
    <t>https://todomusica.com.ar/microfonos-usb/8853-mv88-video-kit.html</t>
  </si>
  <si>
    <t>https://todomusica.com.ar/microfonos-condenser/7125-mv88-a.html</t>
  </si>
  <si>
    <t>https://todomusica.com.ar/microfonos-usb/9421-mv88se215-cl.html</t>
  </si>
  <si>
    <t>https://todomusica.com.ar/microfonos-de-instalacion/9764-mxa-nmb.html</t>
  </si>
  <si>
    <t>https://todomusica.com.ar/microfonos-de-instalacion/6874-mxa310al.html</t>
  </si>
  <si>
    <t>https://todomusica.com.ar/microfonos-de-instalacion/6875-mxa310b.html</t>
  </si>
  <si>
    <t>https://todomusica.com.ar/microfonos-de-instalacion/6876-mxa310w.html</t>
  </si>
  <si>
    <t>https://todomusica.com.ar/microfonos-de-instalacion/9763-mxa710w-2ft.html</t>
  </si>
  <si>
    <t>https://todomusica.com.ar/productos-sin-categorias-de-netsuite/6877-mxa910al.html</t>
  </si>
  <si>
    <t>https://todomusica.com.ar/microfonos-de-instalacion/7630-60cm-ceiling-array-microphone-with.html</t>
  </si>
  <si>
    <t>https://todomusica.com.ar/microfonos-de-instalacion/8692-interpeter-unit-portable.html</t>
  </si>
  <si>
    <t>https://todomusica.com.ar/microfonos-de-instalacion/8685-multi-int-unit-for-flush-plates-micline.html</t>
  </si>
  <si>
    <t>https://todomusica.com.ar/microfonos-de-instalacion/8687-flush-plate-micspkr-for-miu.html</t>
  </si>
  <si>
    <t>https://todomusica.com.ar/microfonos-de-instalacion/8686-flush-plate-mic-for-miu.html</t>
  </si>
  <si>
    <t>https://todomusica.com.ar/microfonos-de-instalacion/8697-name-sign-for-dcs-lan-and-usb.html</t>
  </si>
  <si>
    <t>https://todomusica.com.ar/microfonos-de-instalacion/8696-wireless-acces-point-5ghz-24-ghz.html</t>
  </si>
  <si>
    <t>https://todomusica.com.ar/productos-sin-categorias-de-netsuite/8694-networked-charging-station-10bay-sb930.html</t>
  </si>
  <si>
    <t>https://todomusica.com.ar/microfonos-de-instalacion/8693-wireless-conference-unit-portable-iso2109.html</t>
  </si>
  <si>
    <t>https://todomusica.com.ar/microfonos-de-instalacion/8688-16-40cm-gooseneck-cardioid.html</t>
  </si>
  <si>
    <t>https://todomusica.com.ar/microfonos-de-instalacion/8689-16-40cm-gooseneck-dual-flex-cardiod.html</t>
  </si>
  <si>
    <t>https://todomusica.com.ar/microfonos-de-instalacion/8690-20-50-cm-gooseneck-cardioid.html</t>
  </si>
  <si>
    <t>https://todomusica.com.ar/microfonos-de-instalacion/8691-20-50cm-gooseneck-dual-flex-cardioid.html</t>
  </si>
  <si>
    <t>https://todomusica.com.ar/microfonos-de-instalacion/8679-confunit-portable-dual31chsel.html</t>
  </si>
  <si>
    <t>https://todomusica.com.ar/microfonos-de-instalacion/8680-confunit-portable-dual31chselnfc.html</t>
  </si>
  <si>
    <t>https://todomusica.com.ar/microfonos-de-instalacion/8681-conf-unit-flush-31chselnfc.html</t>
  </si>
  <si>
    <t>https://todomusica.com.ar/microfonos-de-instalacion/8682-confunit-portable-31chselnfcvoting.html</t>
  </si>
  <si>
    <t>https://todomusica.com.ar/microfonos-de-instalacion/8683-confunit-flush-31chselnfcvoting.html</t>
  </si>
  <si>
    <t>https://todomusica.com.ar/microfonos-de-instalacion/8684-conf-unit-portable-touch-screen.html</t>
  </si>
  <si>
    <t>https://todomusica.com.ar/bafles-de-instalacion/9762-mxn5w-c.html</t>
  </si>
  <si>
    <t>https://todomusica.com.ar/microfonos-de-instalacion/5399-404.html</t>
  </si>
  <si>
    <t>https://todomusica.com.ar/productos-sin-categorias-de-netsuite/5400-404.html</t>
  </si>
  <si>
    <t>https://todomusica.com.ar/microfonos-de-instalacion/7127-mxwapt2-z10.html</t>
  </si>
  <si>
    <t>https://todomusica.com.ar/microfonos-de-instalacion/5401-404.html</t>
  </si>
  <si>
    <t>https://todomusica.com.ar/microfonos-de-instalacion/123-mxwapt8-z10.html</t>
  </si>
  <si>
    <t>https://todomusica.com.ar/microfonos-de-instalacion/7128-mxwncs2.html</t>
  </si>
  <si>
    <t>https://todomusica.com.ar/microfonos-de-instalacion/5402-404.html</t>
  </si>
  <si>
    <t>https://todomusica.com.ar/microfonos-de-instalacion/5403-404.html</t>
  </si>
  <si>
    <t>https://todomusica.com.ar/microfonos-de-instalacion/5396-404.html</t>
  </si>
  <si>
    <t>https://todomusica.com.ar/microfonos-de-instalacion/5397-404.html</t>
  </si>
  <si>
    <t>https://todomusica.com.ar/microfonos-de-instalacion/5398-404.html</t>
  </si>
  <si>
    <t>https://todomusica.com.ar/microfonos-de-instalacion/917-mxw6-c-z10.html</t>
  </si>
  <si>
    <t>https://todomusica.com.ar/microfonos-de-instalacion/918-mxw6-o-z10.html</t>
  </si>
  <si>
    <t>https://todomusica.com.ar/microfonos-de-instalacion/919-mxw8-z10.html</t>
  </si>
  <si>
    <t>https://todomusica.com.ar/microfonos-de-instalacion/1628-mx150b-c-tqg.html</t>
  </si>
  <si>
    <t>https://todomusica.com.ar/microfonos-de-instalacion/1352-mx150b-o-tqg.html</t>
  </si>
  <si>
    <t>https://todomusica.com.ar/microfonos-de-vincha/8617-mx153c-o-tqg.html</t>
  </si>
  <si>
    <t>https://todomusica.com.ar/microfonos-de-vincha/1708-mx153t-o-tqg.html</t>
  </si>
  <si>
    <t>https://todomusica.com.ar/productos-sin-categorias-de-netsuite/120-mx202w-c.html</t>
  </si>
  <si>
    <t>https://todomusica.com.ar/microfonos-de-instalacion/916-mx391b-pc.html</t>
  </si>
  <si>
    <t>https://todomusica.com.ar/microfonos-de-instalacion/1554-mx391-c.html</t>
  </si>
  <si>
    <t>https://todomusica.com.ar/microfonos-de-instalacion/121-mx391-o.html</t>
  </si>
  <si>
    <t>https://todomusica.com.ar/microfonos-de-instalacion/1744-mx391-s.html</t>
  </si>
  <si>
    <t>https://todomusica.com.ar/microfonos-de-instalacion/1629-mx393-c.html</t>
  </si>
  <si>
    <t>https://todomusica.com.ar/microfonos-de-instalacion/1555-mx393-o.html</t>
  </si>
  <si>
    <t>https://todomusica.com.ar/microfonos-de-instalacion/8613-mx393-s.html</t>
  </si>
  <si>
    <t>https://todomusica.com.ar/microfonos-de-instalacion/1224-mx395b-bi-led.html</t>
  </si>
  <si>
    <t>https://todomusica.com.ar/microfonos-de-instalacion/5390-404.html</t>
  </si>
  <si>
    <t>https://todomusica.com.ar/microfonos-de-instalacion/1225-mx396-c-dual.html</t>
  </si>
  <si>
    <t>https://todomusica.com.ar/microfonos-de-instalacion/673-mx396-c-tri.html</t>
  </si>
  <si>
    <t>https://todomusica.com.ar/microfonos-de-instalacion/1677-mx400dp.html</t>
  </si>
  <si>
    <t>https://todomusica.com.ar/microfonos-de-instalacion/3687-404.html</t>
  </si>
  <si>
    <t>https://todomusica.com.ar/microfonos-de-instalacion/1490-mx405lp-c.html</t>
  </si>
  <si>
    <t>https://todomusica.com.ar/microfonos-de-instalacion/1094-mx405-s.html</t>
  </si>
  <si>
    <t>https://todomusica.com.ar/microfonos-de-instalacion/122-mx410lp-c.html</t>
  </si>
  <si>
    <t>https://todomusica.com.ar/microfonos-de-instalacion/5391-404.html</t>
  </si>
  <si>
    <t>https://todomusica.com.ar/microfonos-de-instalacion/2229-mx410-s.html</t>
  </si>
  <si>
    <t>https://todomusica.com.ar/productos-sin-categorias-de-netsuite/1095-mx412-c.html</t>
  </si>
  <si>
    <t>https://todomusica.com.ar/microfonos-de-instalacion/1745-mx412-n.html</t>
  </si>
  <si>
    <t>https://todomusica.com.ar/microfonos-de-instalacion/1491-mx412-s.html</t>
  </si>
  <si>
    <t>https://todomusica.com.ar/microfonos-de-instalacion/2314-mx415lp-c.html</t>
  </si>
  <si>
    <t>https://todomusica.com.ar/microfonos-de-instalacion/5393-404.html</t>
  </si>
  <si>
    <t>https://todomusica.com.ar/microfonos-de-instalacion/5392-404.html</t>
  </si>
  <si>
    <t>https://todomusica.com.ar/microfonos-de-instalacion/2315-mx418-s.html</t>
  </si>
  <si>
    <t>https://todomusica.com.ar/microfonos-de-instalacion/5395-404.html</t>
  </si>
  <si>
    <t>https://todomusica.com.ar/microfonos-de-instalacion/5394-404.html</t>
  </si>
  <si>
    <t>https://todomusica.com.ar/microfonos-de-instalacion/3688-404.html</t>
  </si>
  <si>
    <t>https://todomusica.com.ar/mixers-analogicas/671-m367e.html</t>
  </si>
  <si>
    <t>https://todomusica.com.ar/fundas/9416-pa301.html</t>
  </si>
  <si>
    <t>https://todomusica.com.ar/accesorios-wireless/6890-pa411.html</t>
  </si>
  <si>
    <t>https://todomusica.com.ar/accesorios-wireless/8071-pa421b-bar.html</t>
  </si>
  <si>
    <t>https://todomusica.com.ar/cables-varios/1796-pa720.html</t>
  </si>
  <si>
    <t>https://todomusica.com.ar/varios/1556-pa745.html</t>
  </si>
  <si>
    <t>https://todomusica.com.ar/accesorios-wireless/675-pa805swb.html</t>
  </si>
  <si>
    <t>https://todomusica.com.ar/accesorios-wireless/8072-pa805z2-rsma.html</t>
  </si>
  <si>
    <t>https://todomusica.com.ar/accesorios-wireless/5506-404.html</t>
  </si>
  <si>
    <t>https://todomusica.com.ar/accesorios-wireless/8885-pa821b.html</t>
  </si>
  <si>
    <t>https://todomusica.com.ar/soporte-de-microfonos/6891-pb15ch.html</t>
  </si>
  <si>
    <t>https://todomusica.com.ar/microfonos-para-bateria/6065-pgadrumkit5.html</t>
  </si>
  <si>
    <t>https://todomusica.com.ar/microfonos-para-bateria/6066-pgadrumkit7.html</t>
  </si>
  <si>
    <t>https://todomusica.com.ar/microfonos-para-bateria/6067-pgastudiokit4.html</t>
  </si>
  <si>
    <t>https://todomusica.com.ar/microfonos-condenser/6048-pga181-lc.html</t>
  </si>
  <si>
    <t>https://todomusica.com.ar/productos-sin-categorias-de-netsuite/6049-pga181-xlr.html</t>
  </si>
  <si>
    <t>https://todomusica.com.ar/productos-sin-categorias-de-netsuite/9542-pga27-lc.html</t>
  </si>
  <si>
    <t>https://todomusica.com.ar/microfonos-de-vincha/5406-404.html</t>
  </si>
  <si>
    <t>https://todomusica.com.ar/microfonos-dinamicos/6050-pga48-qtr.html</t>
  </si>
  <si>
    <t>https://todomusica.com.ar/microfonos-dinamicos/6051-pga52-lc.html</t>
  </si>
  <si>
    <t>https://todomusica.com.ar/microfonos-dinamicos/6052-pga56-xlr.html</t>
  </si>
  <si>
    <t>https://todomusica.com.ar/microfonos-dinamicos/6053-pga57-lc.html</t>
  </si>
  <si>
    <t>https://todomusica.com.ar/microfonos-dinamicos/6054-pga57-xlr.html</t>
  </si>
  <si>
    <t>https://todomusica.com.ar/microfonos-dinamicos/6058-pga58bts.html</t>
  </si>
  <si>
    <t>https://todomusica.com.ar/microfonos-dinamicos/6055-pga58-lc.html</t>
  </si>
  <si>
    <t>https://todomusica.com.ar/microfonos-dinamicos/6056-pga58-qtr.html</t>
  </si>
  <si>
    <t>https://todomusica.com.ar/microfonos-dinamicos/6057-pga58-xlr.html</t>
  </si>
  <si>
    <t>https://todomusica.com.ar/microfonos-condenser/6059-pga81-lc.html</t>
  </si>
  <si>
    <t>https://todomusica.com.ar/microfonos-condenser/6060-pga81-xlr.html</t>
  </si>
  <si>
    <t>https://todomusica.com.ar/microfonos-para-bateria/6061-pga98d-lc.html</t>
  </si>
  <si>
    <t>https://todomusica.com.ar/microfonos-para-bateria/6062-pga98d-xlr.html</t>
  </si>
  <si>
    <t>https://todomusica.com.ar/microfonos-condenser/6063-pga98h-tqg.html</t>
  </si>
  <si>
    <t>https://todomusica.com.ar/microfonos-condenser/6064-pga98h-xlr.html</t>
  </si>
  <si>
    <t>https://todomusica.com.ar/sistemas-completos/1678-pgxd14ar-85-x8.html</t>
  </si>
  <si>
    <t>https://todomusica.com.ar/sistemas-completos/5407-404.html</t>
  </si>
  <si>
    <t>https://todomusica.com.ar/productos-sin-categorias-de-netsuite/1679-pgxd24-sm58-x8.html</t>
  </si>
  <si>
    <t>https://todomusica.com.ar/microfonos-dinamicos/3106-pg57-xlr.html</t>
  </si>
  <si>
    <t>https://todomusica.com.ar/fuentes/4797-404.html</t>
  </si>
  <si>
    <t>https://todomusica.com.ar/fuentes/9415-ps124l.html</t>
  </si>
  <si>
    <t>https://todomusica.com.ar/fuentes/4798-404.html</t>
  </si>
  <si>
    <t>https://todomusica.com.ar/fuentes/7981-power-supply-energu-effswitching.html</t>
  </si>
  <si>
    <t>https://todomusica.com.ar/varios/4129-404.html</t>
  </si>
  <si>
    <t>https://todomusica.com.ar/fuentes/7982-power-supply-energu-effswitching.html</t>
  </si>
  <si>
    <t>https://todomusica.com.ar/receptores-inalambricos/8886-p10r-g10.html</t>
  </si>
  <si>
    <t>https://todomusica.com.ar/receptores-inalambricos/10262-p10r-j8.html</t>
  </si>
  <si>
    <t>https://todomusica.com.ar/productos-sin-categorias-de-netsuite/5486-404.html</t>
  </si>
  <si>
    <t>https://todomusica.com.ar/productos-sin-categorias-de-netsuite/5487-404.html</t>
  </si>
  <si>
    <t>https://todomusica.com.ar/productos-sin-categorias-de-netsuite/9248-p10r-l8.html</t>
  </si>
  <si>
    <t>https://todomusica.com.ar/sistemas-de-monitoreo/5488-404.html</t>
  </si>
  <si>
    <t>https://todomusica.com.ar/sistemas-de-monitoreo/5489-404.html</t>
  </si>
  <si>
    <t>http://www.todomusica.com.ar/monitores-de-oido-auriculares-y-accesorios/12180-404.html</t>
  </si>
  <si>
    <t>https://todomusica.com.ar/sistemas-de-monitoreo/7631-p10tarr425cl-l8-wireless-sys-w.html</t>
  </si>
  <si>
    <t>http://www.todomusica.com.ar/monitores-de-oido-auriculares-y-accesorios/26937-psm-1000-wireless.html</t>
  </si>
  <si>
    <t>https://todomusica.com.ar/sistemas-de-monitoreo/9461-p10t-g10.html</t>
  </si>
  <si>
    <t>https://todomusica.com.ar/productos-sin-categorias-de-netsuite/5490-404.html</t>
  </si>
  <si>
    <t>https://todomusica.com.ar/sistemas-de-monitoreo/5491-404.html</t>
  </si>
  <si>
    <t>https://todomusica.com.ar/sistemas-de-monitoreo/5492-404.html</t>
  </si>
  <si>
    <t>https://todomusica.com.ar/sistemas-de-monitoreo/5493-404.html</t>
  </si>
  <si>
    <t>https://todomusica.com.ar/sistemas-de-monitoreo/5494-404.html</t>
  </si>
  <si>
    <t>https://todomusica.com.ar/sistemas-de-monitoreo/5495-404.html</t>
  </si>
  <si>
    <t>https://todomusica.com.ar/sistemas-de-monitoreo/5496-404.html</t>
  </si>
  <si>
    <t>https://todomusica.com.ar/productos-sin-categorias-de-netsuite/5497-404.html</t>
  </si>
  <si>
    <t>https://todomusica.com.ar/sistemas-de-monitoreo/5498-404.html</t>
  </si>
  <si>
    <t>https://todomusica.com.ar/sistemas-de-monitoreo/5499-404.html</t>
  </si>
  <si>
    <t>https://todomusica.com.ar/sistemas-de-monitoreo/5503-404.html</t>
  </si>
  <si>
    <t>https://todomusica.com.ar/sistemas-de-monitoreo/5504-404.html</t>
  </si>
  <si>
    <t>https://todomusica.com.ar/sistemas-de-monitoreo/5505-404.html</t>
  </si>
  <si>
    <t>https://todomusica.com.ar/sistemas-de-monitoreo/5500-404.html</t>
  </si>
  <si>
    <t>https://todomusica.com.ar/sistemas-de-monitoreo/5501-404.html</t>
  </si>
  <si>
    <t>https://todomusica.com.ar/sistemas-de-monitoreo/5502-404.html</t>
  </si>
  <si>
    <t>https://todomusica.com.ar/varios/8238-p300-imx.html</t>
  </si>
  <si>
    <t>https://todomusica.com.ar/sistemas-de-monitoreo/124-p6r-lb-hc.html</t>
  </si>
  <si>
    <t>https://todomusica.com.ar/varios/6889-p9hw.html</t>
  </si>
  <si>
    <t>https://todomusica.com.ar/sistemas-de-monitoreo/9254-p9ra-g6.html</t>
  </si>
  <si>
    <t>https://todomusica.com.ar/productos-sin-categorias-de-netsuite/10377-p9ra-g6.html</t>
  </si>
  <si>
    <t>https://todomusica.com.ar/sistemas-de-monitoreo/9255-p9ra-g7.html</t>
  </si>
  <si>
    <t>https://todomusica.com.ar/sistemas-de-monitoreo/9256-p9ra-k1.html</t>
  </si>
  <si>
    <t>https://todomusica.com.ar/sistemas-de-monitoreo/9609-psm900-receptor-inalambrico-monitor-intraural-1-p9ra-con.html</t>
  </si>
  <si>
    <t>https://todomusica.com.ar/productos-sin-categorias-de-netsuite/9610-psm900-receptor-inalambrico-monitor-intraural-1-p9ra-con.html</t>
  </si>
  <si>
    <t>https://todomusica.com.ar/sistemas-de-monitoreo/9694-psm900-receptor-inalambrico-monitor-intraural-1-p9ra-con.html</t>
  </si>
  <si>
    <t>https://todomusica.com.ar/sistemas-de-monitoreo/3591-p9tarra425cl-g6.html</t>
  </si>
  <si>
    <t>https://todomusica.com.ar/productos-sin-categorias-de-netsuite/920-p9tarra425cl-g7.html</t>
  </si>
  <si>
    <t>https://todomusica.com.ar/sistemas-de-monitoreo/1096-p9tarra425cl-k1.html</t>
  </si>
  <si>
    <t>https://todomusica.com.ar/sistemas-de-monitoreo/674-p9tarra425cl-l6.html</t>
  </si>
  <si>
    <t>https://todomusica.com.ar/transmisores-inalambricos/5410-404.html</t>
  </si>
  <si>
    <t>https://todomusica.com.ar/transmisores-inalambricos/5411-404.html</t>
  </si>
  <si>
    <t>https://todomusica.com.ar/transmisores-inalambricos/5412-404.html</t>
  </si>
  <si>
    <t>https://todomusica.com.ar/transmisores-inalambricos/5413-404.html</t>
  </si>
  <si>
    <t>https://todomusica.com.ar/transmisores-inalambricos/5414-404.html</t>
  </si>
  <si>
    <t>https://todomusica.com.ar/transmisores-inalambricos/5415-404.html</t>
  </si>
  <si>
    <t>https://todomusica.com.ar/transmisores-inalambricos/6268-qlxd2-b87a-j50.html</t>
  </si>
  <si>
    <t>https://todomusica.com.ar/transmisores-inalambricos/6269-qlxd2-b87a-l50.html</t>
  </si>
  <si>
    <t>https://todomusica.com.ar/transmisores-inalambricos/5416-404.html</t>
  </si>
  <si>
    <t>https://todomusica.com.ar/transmisores-inalambricos/5417-404.html</t>
  </si>
  <si>
    <t>https://todomusica.com.ar/transmisores-inalambricos/5418-404.html</t>
  </si>
  <si>
    <t>https://todomusica.com.ar/transmisores-inalambricos/5419-404.html</t>
  </si>
  <si>
    <t>https://todomusica.com.ar/productos-sin-categorias-de-netsuite/5422-404.html</t>
  </si>
  <si>
    <t>https://todomusica.com.ar/productos-sin-categorias-de-netsuite/5421-404.html</t>
  </si>
  <si>
    <t>http://www.todomusica.com.ar/microfonos/12011-404.html</t>
  </si>
  <si>
    <t>https://todomusica.com.ar/transmisores-inalambricos/5425-404.html</t>
  </si>
  <si>
    <t>https://todomusica.com.ar/transmisores-inalambricos/5426-404.html</t>
  </si>
  <si>
    <t>https://todomusica.com.ar/transmisores-inalambricos/5427-404.html</t>
  </si>
  <si>
    <t>https://todomusica.com.ar/productos-sin-categorias-de-netsuite/5429-404.html</t>
  </si>
  <si>
    <t>https://todomusica.com.ar/productos-sin-categorias-de-netsuite/5432-404.html</t>
  </si>
  <si>
    <t>https://todomusica.com.ar/productos-sin-categorias-de-netsuite/5433-404.html</t>
  </si>
  <si>
    <t>https://todomusica.com.ar/sistemas-completos/5434-404.html</t>
  </si>
  <si>
    <t>https://todomusica.com.ar/sistemas-completos/5435-404.html</t>
  </si>
  <si>
    <t>https://todomusica.com.ar/sistemas-completos/5436-404.html</t>
  </si>
  <si>
    <t>https://todomusica.com.ar/receptores-inalambricos/5437-404.html</t>
  </si>
  <si>
    <t>https://todomusica.com.ar/productos-sin-categorias-de-netsuite/5438-404.html</t>
  </si>
  <si>
    <t>https://todomusica.com.ar/receptores-inalambricos/5439-404.html</t>
  </si>
  <si>
    <t>https://todomusica.com.ar/varios/2695-rk143g.html</t>
  </si>
  <si>
    <t>https://todomusica.com.ar/soporte-de-microfonos/1448-rk183t2.html</t>
  </si>
  <si>
    <t>https://todomusica.com.ar/varios/8854-rk183ws.html</t>
  </si>
  <si>
    <t>https://todomusica.com.ar/varios/1170-rk244g.html</t>
  </si>
  <si>
    <t>https://todomusica.com.ar/productos-sin-categorias-de-netsuite/315-rk265g.html</t>
  </si>
  <si>
    <t>https://todomusica.com.ar/varios/8518-rejilla-beta-87.html</t>
  </si>
  <si>
    <t>https://todomusica.com.ar/varios/921-rk318ws.html</t>
  </si>
  <si>
    <t>http://www.todomusica.com.ar/accesorios-p-sonido-rackeras-pie-de-mics-etc/25997-banda-elastica-de-ksm32.html</t>
  </si>
  <si>
    <t>https://todomusica.com.ar/productos-sin-categorias-de-netsuite/2125-rk345.html</t>
  </si>
  <si>
    <t>https://todomusica.com.ar/productos-sin-categorias-de-netsuite/957-rpm550.html</t>
  </si>
  <si>
    <t>https://todomusica.com.ar/varios/2112-rk412ws.html</t>
  </si>
  <si>
    <t>https://todomusica.com.ar/adaptadores/9849-rmce-tw1.html</t>
  </si>
  <si>
    <t>https://todomusica.com.ar/varios/7985-auricular-derecho-se215-cl.html</t>
  </si>
  <si>
    <t>http://www.todomusica.com.ar/repuestos-varios/27223-auricular-izquierdo-se315-cl.html</t>
  </si>
  <si>
    <t>https://todomusica.com.ar/auriculares-in-ear/8351-auricular-izquierdo-se425-cl.html</t>
  </si>
  <si>
    <t>https://todomusica.com.ar/varios/7278-rpe425-cl-right.html</t>
  </si>
  <si>
    <t>https://todomusica.com.ar/varios/9257-rpe535-cl-left.html</t>
  </si>
  <si>
    <t>https://todomusica.com.ar/auriculares-in-ear/8352-auricular-derecho-se535-cl.html</t>
  </si>
  <si>
    <t>https://todomusica.com.ar/productos-sin-categorias-de-netsuite/9494-rpe535-v-right.html</t>
  </si>
  <si>
    <t>http://www.todomusica.com.ar/repuestos-varios/28148-rf-board-qlxd1-j50.html</t>
  </si>
  <si>
    <t>https://todomusica.com.ar/varios/1694-rpm110.html</t>
  </si>
  <si>
    <t>https://todomusica.com.ar/productos-sin-categorias-de-netsuite/8350-capsula-de-ksm137-ksm141.html</t>
  </si>
  <si>
    <t>https://todomusica.com.ar/cables-varios/1098-rpm134.html</t>
  </si>
  <si>
    <t>https://todomusica.com.ar/varios/4132-404.html</t>
  </si>
  <si>
    <t>https://todomusica.com.ar/productos-sin-categorias-de-netsuite/4133-404.html</t>
  </si>
  <si>
    <t>https://todomusica.com.ar/productos-sin-categorias-de-netsuite/678-rpm264.html</t>
  </si>
  <si>
    <t>https://todomusica.com.ar/cables-varios/6076-rpm652.html</t>
  </si>
  <si>
    <t>https://todomusica.com.ar/varios/1353-rpm306.html</t>
  </si>
  <si>
    <t>https://todomusica.com.ar/varios/1127-rpm316.html</t>
  </si>
  <si>
    <t>https://todomusica.com.ar/varios/9413-rpm400lemo.html</t>
  </si>
  <si>
    <t>https://todomusica.com.ar/varios/9412-rpm400tqg.html</t>
  </si>
  <si>
    <t>https://todomusica.com.ar/varios/6270-rpm460.html</t>
  </si>
  <si>
    <t>https://todomusica.com.ar/productos-sin-categorias-de-netsuite/1457-rpm560.html</t>
  </si>
  <si>
    <t>https://todomusica.com.ar/microfonos-de-instalacion/1492-rpm626.html</t>
  </si>
  <si>
    <t>https://todomusica.com.ar/microfonos-de-instalacion/1836-rpm640.html</t>
  </si>
  <si>
    <t>https://todomusica.com.ar/varios/2026-rpm642.html</t>
  </si>
  <si>
    <t>https://todomusica.com.ar/cables-varios/6077-rpm653.html</t>
  </si>
  <si>
    <t>https://todomusica.com.ar/cables-varios/6079-rpm655.html</t>
  </si>
  <si>
    <t>https://todomusica.com.ar/productos-sin-categorias-de-netsuite/4134-404.html</t>
  </si>
  <si>
    <t>https://todomusica.com.ar/varios/2130-rpw112.html</t>
  </si>
  <si>
    <t>https://todomusica.com.ar/varios/1099-rpw118.html</t>
  </si>
  <si>
    <t>https://todomusica.com.ar/varios/2027-rpw120.html</t>
  </si>
  <si>
    <t>https://todomusica.com.ar/varios/2081-rpw122.html</t>
  </si>
  <si>
    <t>https://todomusica.com.ar/varios/7149-rpw170.html</t>
  </si>
  <si>
    <t>https://todomusica.com.ar/varios/7150-rpw174.html</t>
  </si>
  <si>
    <t>https://todomusica.com.ar/varios/126-rpw180.html</t>
  </si>
  <si>
    <t>https://todomusica.com.ar/varios/4135-404.html</t>
  </si>
  <si>
    <t>https://todomusica.com.ar/productos-sin-categorias-de-netsuite/1844-rpw184.html</t>
  </si>
  <si>
    <t>https://todomusica.com.ar/productos-sin-categorias-de-netsuite/4136-404.html</t>
  </si>
  <si>
    <t>http://www.todomusica.com.ar/accesorios-p-sonido-rackeras-pie-de-mics-etc/7785-404.html</t>
  </si>
  <si>
    <t>https://todomusica.com.ar/conectores/4137-404.html</t>
  </si>
  <si>
    <t>https://todomusica.com.ar/varios/1097-r104.html</t>
  </si>
  <si>
    <t>https://todomusica.com.ar/varios/1125-r115.html</t>
  </si>
  <si>
    <t>https://todomusica.com.ar/productos-sin-categorias-de-netsuite/676-r115s.html</t>
  </si>
  <si>
    <t>http://www.todomusica.com.ar/accesorios-p-sonido-rackeras-pie-de-mics-etc/27630-capsula-sm48.html</t>
  </si>
  <si>
    <t>https://todomusica.com.ar/varios/677-r174.html</t>
  </si>
  <si>
    <t>https://todomusica.com.ar/varios/1126-r175.html</t>
  </si>
  <si>
    <t>https://todomusica.com.ar/varios/4131-404.html</t>
  </si>
  <si>
    <t>https://todomusica.com.ar/varios/2375-r184b.html</t>
  </si>
  <si>
    <t>https://todomusica.com.ar/varios/1878-r185b.html</t>
  </si>
  <si>
    <t>https://todomusica.com.ar/varios/1249-r193.html</t>
  </si>
  <si>
    <t>https://todomusica.com.ar/varios/125-r198.html</t>
  </si>
  <si>
    <t>https://todomusica.com.ar/varios/722-r57.html</t>
  </si>
  <si>
    <t>https://todomusica.com.ar/varios/2494-r59.html</t>
  </si>
  <si>
    <t>https://todomusica.com.ar/baterias-recargables/8010-sbc-ax.html</t>
  </si>
  <si>
    <t>https://todomusica.com.ar/adaptadores/9419-sbc-dc.html</t>
  </si>
  <si>
    <t>https://todomusica.com.ar/baterias-recargables/4139-404.html</t>
  </si>
  <si>
    <t>https://todomusica.com.ar/baterias-recargables/9761-sbc10-903-ar.html</t>
  </si>
  <si>
    <t>https://todomusica.com.ar/baterias-recargables/922-sbc200-ar.html</t>
  </si>
  <si>
    <t>https://todomusica.com.ar/baterias-recargables/9823-sbc203-ar.html</t>
  </si>
  <si>
    <t>https://todomusica.com.ar/baterias-recargables/1228-sbc210-ar.html</t>
  </si>
  <si>
    <t>https://todomusica.com.ar/baterias-recargables/9237-sbc240-ar.html</t>
  </si>
  <si>
    <t>https://todomusica.com.ar/microfonos-de-instalacion/8073-sbc250-ar.html</t>
  </si>
  <si>
    <t>https://todomusica.com.ar/baterias-recargables/8074-sbc450-ar.html</t>
  </si>
  <si>
    <t>https://todomusica.com.ar/baterias-recargables/680-sbc800-ar.html</t>
  </si>
  <si>
    <t>https://todomusica.com.ar/baterias-recargables/8075-sbc850-ar.html</t>
  </si>
  <si>
    <t>https://todomusica.com.ar/auriculares-bluetooth/9709-sbh2350-bk.html</t>
  </si>
  <si>
    <t>https://todomusica.com.ar/auriculares-bluetooth/9710-sbh2350-br.html</t>
  </si>
  <si>
    <t>https://todomusica.com.ar/baterias-recargables/9234-sbm910.html</t>
  </si>
  <si>
    <t>https://todomusica.com.ar/baterias-recargables/9235-sbm910m.html</t>
  </si>
  <si>
    <t>https://todomusica.com.ar/baterias-recargables/9236-sbm920.html</t>
  </si>
  <si>
    <t>https://todomusica.com.ar/rackeras/8009-sbrc-ar.html</t>
  </si>
  <si>
    <t>https://todomusica.com.ar/baterias-recargables/6080-sb902.html</t>
  </si>
  <si>
    <t>https://todomusica.com.ar/baterias-recargables/9824-sb903.html</t>
  </si>
  <si>
    <t>https://todomusica.com.ar/baterias-recargables/9232-sb910.html</t>
  </si>
  <si>
    <t>https://todomusica.com.ar/baterias-recargables/9233-sb910m.html</t>
  </si>
  <si>
    <t>https://todomusica.com.ar/baterias-recargables/9493-sb920.html</t>
  </si>
  <si>
    <t>https://todomusica.com.ar/baterias-recargables/8695-battery-for-mxcw640.html</t>
  </si>
  <si>
    <t>https://todomusica.com.ar/auriculares-in-ear/7218-earphone-gray.html</t>
  </si>
  <si>
    <t>https://todomusica.com.ar/auriculares-in-ear/1299-se112-gr-eps.html</t>
  </si>
  <si>
    <t>https://todomusica.com.ar/auriculares-bluetooth/8106-se112-k-bt1.html</t>
  </si>
  <si>
    <t>https://todomusica.com.ar/auriculares-in-ear/7737-auric-intraural-c-control-de-volumen-ios-microbocina-dina.html</t>
  </si>
  <si>
    <t>http://www.todomusica.com.ar/alta-de-nuevos-productos-desde-netsuit/3608105-se215dycluni-se215dycluni.html?search_query=SE215DYCL+UNI&amp;results=1</t>
  </si>
  <si>
    <t>https://todomusica.com.ar/auriculares-in-ear/741-se215-cl.html</t>
  </si>
  <si>
    <t>https://todomusica.com.ar/auriculares-bluetooth/8102-se215-cl-bt1.html</t>
  </si>
  <si>
    <t>https://todomusica.com.ar/auriculares-bluetooth/9848-se215-cl-tw1.html</t>
  </si>
  <si>
    <t>https://todomusica.com.ar/auriculares-in-ear/9862-se215dycluni.html</t>
  </si>
  <si>
    <t>https://todomusica.com.ar/auriculares-in-ear/1293-se215-k.html</t>
  </si>
  <si>
    <t>https://todomusica.com.ar/productos-sin-categorias-de-netsuite/8103-se215-k-bt1.html</t>
  </si>
  <si>
    <t>http://www.todomusica.com.ar/monitores-de-oido-auriculares-y-accesorios/31115-se215-kuni.html</t>
  </si>
  <si>
    <t>https://todomusica.com.ar/auriculares-in-ear/9322-auric-intraural-c-microf-y-control-remoto-p-dispositivos-ios.html</t>
  </si>
  <si>
    <t>https://todomusica.com.ar/auriculares-bluetooth/10448-se215spe-b-bt1.html</t>
  </si>
  <si>
    <t>http://www.todomusica.com.ar/monitores-de-oido-auriculares-y-accesorios/31116-se215spe-bbt2.html</t>
  </si>
  <si>
    <t>https://todomusica.com.ar/auriculares-bluetooth/9847-se215spe-w-tw1.html</t>
  </si>
  <si>
    <t>https://todomusica.com.ar/productos-sin-categorias-de-netsuite/8104-se215spe-w-bt1.html</t>
  </si>
  <si>
    <t>https://todomusica.com.ar/auriculares-in-ear/9865-se31babkuni.html</t>
  </si>
  <si>
    <t>https://todomusica.com.ar/auriculares-in-ear/1931-se315-k.html</t>
  </si>
  <si>
    <t>https://todomusica.com.ar/auriculares-in-ear/9866-se42hybkuni.html</t>
  </si>
  <si>
    <t>https://todomusica.com.ar/auriculares-in-ear/2138-se425-cl.html</t>
  </si>
  <si>
    <t>https://todomusica.com.ar/productos-sin-categorias-de-netsuite/2334-se425-v.html</t>
  </si>
  <si>
    <t>https://todomusica.com.ar/auriculares-in-ear/9867-se53babkuni.html</t>
  </si>
  <si>
    <t>https://todomusica.com.ar/auriculares-in-ear/1250-se535-cl.html</t>
  </si>
  <si>
    <t>https://todomusica.com.ar/productos-sin-categorias-de-netsuite/1229-se535-v.html</t>
  </si>
  <si>
    <t>https://todomusica.com.ar/auriculares-in-ear/1985-se846-cl.html</t>
  </si>
  <si>
    <t>https://todomusica.com.ar/auriculares-bluetooth/9458-se846-clbt2.html</t>
  </si>
  <si>
    <t>https://todomusica.com.ar/transmisores-inalambricos/9850-slxd1-g58.html</t>
  </si>
  <si>
    <t>https://todomusica.com.ar/sistemas-completos/9820-slxd124ar-85-g58.html</t>
  </si>
  <si>
    <t>https://todomusica.com.ar/sistemas-completos/9853-slxd14ar-g58.html</t>
  </si>
  <si>
    <t>https://todomusica.com.ar/sistemas-completos/9819-slxd24dar-sm58-g58.html</t>
  </si>
  <si>
    <t>https://todomusica.com.ar/sistemas-completos/9852-slxd14dar-g58.html</t>
  </si>
  <si>
    <t>https://todomusica.com.ar/transmisores-inalambricos/9851-slxd2-b58-g58.html</t>
  </si>
  <si>
    <t>https://todomusica.com.ar/transmisores-inalambricos/9760-slxd2-sm58-g58.html</t>
  </si>
  <si>
    <t>https://todomusica.com.ar/sistemas-completos/9821-slxd24ar-sm58-g58.html</t>
  </si>
  <si>
    <t>https://todomusica.com.ar/receptores-inalambricos/9822-slxd4ar-g58.html</t>
  </si>
  <si>
    <t>https://todomusica.com.ar/receptores-inalambricos/9825-slxd4dar-g58.html</t>
  </si>
  <si>
    <t>https://todomusica.com.ar/productos-sin-categorias-de-netsuite/5445-404.html</t>
  </si>
  <si>
    <t>https://todomusica.com.ar/microfonos-condenser/2028-sm137-lc.html</t>
  </si>
  <si>
    <t>https://todomusica.com.ar/microfonos-condenser/1651-sm27-sc.html</t>
  </si>
  <si>
    <t>https://todomusica.com.ar/microfonos-de-vincha/6277-sm31fh-tqg.html</t>
  </si>
  <si>
    <t>https://todomusica.com.ar/microfonos-condenser/5448-404.html</t>
  </si>
  <si>
    <t>https://todomusica.com.ar/microfonos-dinamicos/3133-sm48-lc.html</t>
  </si>
  <si>
    <t>https://todomusica.com.ar/microfonos-dinamicos/3142-sm57-lc.html</t>
  </si>
  <si>
    <t>https://todomusica.com.ar/microfonos-dinamicos/3246-sm58-lc.html</t>
  </si>
  <si>
    <t>https://todomusica.com.ar/microfonos-dinamicos/2878-sm58s.html</t>
  </si>
  <si>
    <t>https://todomusica.com.ar/microfonos-dinamicos/1557-sm63.html</t>
  </si>
  <si>
    <t>https://todomusica.com.ar/microfonos-broadcast/924-sm7b.html</t>
  </si>
  <si>
    <t>https://todomusica.com.ar/microfonos-condenser/1776-sm81-lc.html</t>
  </si>
  <si>
    <t>https://todomusica.com.ar/microfonos-condenser/681-sm86.html</t>
  </si>
  <si>
    <t>https://todomusica.com.ar/microfonos-condenser/1558-sm87a.html</t>
  </si>
  <si>
    <t>https://todomusica.com.ar/microfonos-corbateros/925-sm93.html</t>
  </si>
  <si>
    <t>https://todomusica.com.ar/auriculares-abiertos/1940-srh1440.html</t>
  </si>
  <si>
    <t>https://todomusica.com.ar/productos-sin-categorias-de-netsuite/5511-404.html</t>
  </si>
  <si>
    <t>https://todomusica.com.ar/productos-sin-categorias-de-netsuite/5512-404.html</t>
  </si>
  <si>
    <t>https://todomusica.com.ar/auriculares-cerrados/1631-srh1540.html</t>
  </si>
  <si>
    <t>https://todomusica.com.ar/auriculares-abiertos/2010-srh1840.html</t>
  </si>
  <si>
    <t>https://todomusica.com.ar/auriculares-cerrados/3160-srh240a.html</t>
  </si>
  <si>
    <t>https://todomusica.com.ar/auriculares-cerrados/3108-srh440.html</t>
  </si>
  <si>
    <t>https://todomusica.com.ar/auriculares-dj/2940-srh550dj.html</t>
  </si>
  <si>
    <t>https://todomusica.com.ar/auriculares-dj/2307-srh750dj.html</t>
  </si>
  <si>
    <t>https://todomusica.com.ar/auriculares-cerrados/2377-srh840.html</t>
  </si>
  <si>
    <t>https://todomusica.com.ar/auriculares-cerrados/2001-srh940.html</t>
  </si>
  <si>
    <t>https://todomusica.com.ar/microfonos-dinamicos/8101-super-55-blk.html</t>
  </si>
  <si>
    <t>https://todomusica.com.ar/microfonos-dinamicos/1930-super55.html</t>
  </si>
  <si>
    <t>https://todomusica.com.ar/sistemas-completos/5450-404.html</t>
  </si>
  <si>
    <t>https://todomusica.com.ar/productos-sin-categorias-de-netsuite/5451-404.html</t>
  </si>
  <si>
    <t>https://todomusica.com.ar/sistemas-completos/2909-svx14-pg185-p12.html</t>
  </si>
  <si>
    <t>https://todomusica.com.ar/microfonos-dinamicos/3882-sv100.html</t>
  </si>
  <si>
    <t>https://todomusica.com.ar/soporte-de-microfonos/4138-404.html</t>
  </si>
  <si>
    <t>https://todomusica.com.ar/microfonos-de-vincha/9410-th53c-o-mtqg.html</t>
  </si>
  <si>
    <t>https://todomusica.com.ar/microfonos-de-vincha/9411-th53t-o-mtqg.html</t>
  </si>
  <si>
    <t>https://todomusica.com.ar/microfonos-corbateros/9402-tl45c-o-lemo.html</t>
  </si>
  <si>
    <t>https://todomusica.com.ar/microfonos-corbateros/9403-tl45t-o-lemo.html</t>
  </si>
  <si>
    <t>https://todomusica.com.ar/microfonos-corbateros/9405-tl46b-o-mtqg.html</t>
  </si>
  <si>
    <t>https://todomusica.com.ar/microfonos-corbateros/9404-tl46w-o-mtqg.html</t>
  </si>
  <si>
    <t>https://todomusica.com.ar/microfonos-corbateros/9406-tl47c-o-mtqg.html</t>
  </si>
  <si>
    <t>https://todomusica.com.ar/microfonos-corbateros/9407-tl47t-o-mtqg.html</t>
  </si>
  <si>
    <t>https://todomusica.com.ar/microfonos-corbateros/9409-tl48w-o-mtqg-a.html</t>
  </si>
  <si>
    <t>https://todomusica.com.ar/adaptadores/4664-404.html</t>
  </si>
  <si>
    <t>https://todomusica.com.ar/accesorios-wireless/1632-ua221.html</t>
  </si>
  <si>
    <t>https://todomusica.com.ar/accesorios-wireless/6093-ua400b.html</t>
  </si>
  <si>
    <t>https://todomusica.com.ar/soporte-de-bafles/8855-ua505-rsma.html</t>
  </si>
  <si>
    <t>https://todomusica.com.ar/rackeras/683-ua506.html</t>
  </si>
  <si>
    <t>https://todomusica.com.ar/accesorios-wireless/8465-ua700.html</t>
  </si>
  <si>
    <t>https://todomusica.com.ar/accesorios-wireless/1493-ua710.html</t>
  </si>
  <si>
    <t>https://todomusica.com.ar/accesorios-wireless/926-ua720.html</t>
  </si>
  <si>
    <t>https://todomusica.com.ar/cables-varios/1494-ua802.html</t>
  </si>
  <si>
    <t>https://todomusica.com.ar/cables-varios/4622-404.html</t>
  </si>
  <si>
    <t>https://todomusica.com.ar/cables-varios/927-ua8100.html</t>
  </si>
  <si>
    <t>https://todomusica.com.ar/accesorios-wireless/1495-ua820j.html</t>
  </si>
  <si>
    <t>https://todomusica.com.ar/accesorios-wireless/1559-ua820l3.html</t>
  </si>
  <si>
    <t>https://todomusica.com.ar/cables-varios/130-ua825.html</t>
  </si>
  <si>
    <t>https://todomusica.com.ar/cables-varios/8856-ua825-rsma.html</t>
  </si>
  <si>
    <t>https://todomusica.com.ar/accesorios-wireless/7645-in-line-antenna-amplifier-for-remote-mounting.html</t>
  </si>
  <si>
    <t>https://todomusica.com.ar/accesorios-wireless/7657-distr-de-antena-5-vias-p-ulxd-ulx-qlxd-slx-blxr-470-952-mhz.html</t>
  </si>
  <si>
    <t>https://todomusica.com.ar/productos-sin-categorias-de-netsuite/7632-antenna-power-dist-system-less.html</t>
  </si>
  <si>
    <t>https://todomusica.com.ar/varios/8077-ua846z2-lc.html</t>
  </si>
  <si>
    <t>https://todomusica.com.ar/accesorios-wireless/6285-ua8-470-530.html</t>
  </si>
  <si>
    <t>https://todomusica.com.ar/accesorios-wireless/6286-ua8-470-542.html</t>
  </si>
  <si>
    <t>https://todomusica.com.ar/cables-varios/1102-ua850.html</t>
  </si>
  <si>
    <t>https://todomusica.com.ar/cables-varios/8857-ua850-rsma.html</t>
  </si>
  <si>
    <t>https://todomusica.com.ar/accesorios-wireless/6287-ua8-500-560.html</t>
  </si>
  <si>
    <t>https://todomusica.com.ar/accesorios-wireless/7172-ua8-518-578.html</t>
  </si>
  <si>
    <t>https://todomusica.com.ar/accesorios-wireless/6288-ua8-554-626.html</t>
  </si>
  <si>
    <t>https://todomusica.com.ar/accesorios-wireless/6289-ua8-578-638.html</t>
  </si>
  <si>
    <t>https://todomusica.com.ar/accesorios-wireless/1103-ua860swb.html</t>
  </si>
  <si>
    <t>https://todomusica.com.ar/accesorios-wireless/6290-ua8-626-698.html</t>
  </si>
  <si>
    <t>https://todomusica.com.ar/accesorios-wireless/6291-ua8-638-698.html</t>
  </si>
  <si>
    <t>https://todomusica.com.ar/accesorios-wireless/928-ua874wb.html</t>
  </si>
  <si>
    <t>https://todomusica.com.ar/adaptadores/9463-ua910.html</t>
  </si>
  <si>
    <t>https://todomusica.com.ar/transmisores-inalambricos/8078-ulxd1-g50.html</t>
  </si>
  <si>
    <t>https://todomusica.com.ar/transmisores-inalambricos/7927-transmisor-de-cuerpo-body-pack-uhf-572-635-mhz-frec-var.html</t>
  </si>
  <si>
    <t>https://todomusica.com.ar/transmisores-inalambricos/684-ulxd1-lb-j50.html</t>
  </si>
  <si>
    <t>https://todomusica.com.ar/transmisores-inalambricos/133-ulxd1-lb-l50.html</t>
  </si>
  <si>
    <t>https://todomusica.com.ar/transmisores-inalambricos/8079-ulxd1-l50.html</t>
  </si>
  <si>
    <t>https://todomusica.com.ar/productos-sin-categorias-de-netsuite/1232-ulxd2-b87a-g50.html</t>
  </si>
  <si>
    <t>https://todomusica.com.ar/productos-sin-categorias-de-netsuite/1105-ulxd2-b87a-l50.html</t>
  </si>
  <si>
    <t>https://todomusica.com.ar/transmisores-inalambricos/5458-404.html</t>
  </si>
  <si>
    <t>https://todomusica.com.ar/transmisores-inalambricos/5459-404.html</t>
  </si>
  <si>
    <t>https://todomusica.com.ar/transmisores-inalambricos/1496-ulxd2-sm58-l50.html</t>
  </si>
  <si>
    <t>https://todomusica.com.ar/receptores-inalambricos/1106-ulxd4ar-g50.html</t>
  </si>
  <si>
    <t>https://todomusica.com.ar/receptores-inalambricos/1107-ulxd4ar-j50.html</t>
  </si>
  <si>
    <t>https://todomusica.com.ar/receptores-inalambricos/1497-ulxd4ar-l50.html</t>
  </si>
  <si>
    <t>https://todomusica.com.ar/productos-sin-categorias-de-netsuite/687-ulxd4dar-g50.html</t>
  </si>
  <si>
    <t>https://todomusica.com.ar/receptores-inalambricos/135-ulxd4dar-j50.html</t>
  </si>
  <si>
    <t>https://todomusica.com.ar/receptores-inalambricos/688-ulxd4dar-l50.html</t>
  </si>
  <si>
    <t>https://todomusica.com.ar/receptores-inalambricos/689-ulxd4qar-g50.html</t>
  </si>
  <si>
    <t>https://todomusica.com.ar/productos-sin-categorias-de-netsuite/690-ulxd4qar-j50.html</t>
  </si>
  <si>
    <t>https://todomusica.com.ar/receptores-inalambricos/136-ulxd4qar-l50.html</t>
  </si>
  <si>
    <t>https://todomusica.com.ar/transmisores-inalambricos/8080-ulxd6-c-g50.html</t>
  </si>
  <si>
    <t>https://todomusica.com.ar/transmisores-inalambricos/8081-ulxd6-o-g50.html</t>
  </si>
  <si>
    <t>https://todomusica.com.ar/microfonos-de-instalacion/8082-ulxd8-g50.html</t>
  </si>
  <si>
    <t>https://todomusica.com.ar/transmisores-inalambricos/1357-ur1h-h4.html</t>
  </si>
  <si>
    <t>https://todomusica.com.ar/transmisores-inalambricos/692-ur1-h4.html</t>
  </si>
  <si>
    <t>https://todomusica.com.ar/transmisores-inalambricos/3946-ur1-j5.html</t>
  </si>
  <si>
    <t>https://todomusica.com.ar/transmisores-inalambricos/3690-404.html</t>
  </si>
  <si>
    <t>https://todomusica.com.ar/transmisores-inalambricos/693-ur2-beta87a-j5.html</t>
  </si>
  <si>
    <t>https://todomusica.com.ar/productos-sin-categorias-de-netsuite/694-ur2-ksm9-bk-h4.html</t>
  </si>
  <si>
    <t>https://todomusica.com.ar/transmisores-inalambricos/695-ur2-ksm9-bk-l3.html</t>
  </si>
  <si>
    <t>https://todomusica.com.ar/transmisores-inalambricos/5465-404.html</t>
  </si>
  <si>
    <t>https://todomusica.com.ar/transmisores-inalambricos/142-ur2-sm58-r9.html</t>
  </si>
  <si>
    <t>https://todomusica.com.ar/transmisores-inalambricos/3691-404.html</t>
  </si>
  <si>
    <t>https://todomusica.com.ar/transmisores-inalambricos/5466-404.html</t>
  </si>
  <si>
    <t>https://todomusica.com.ar/transmisores-inalambricos/5467-404.html</t>
  </si>
  <si>
    <t>https://todomusica.com.ar/receptores-inalambricos/696-ur4dar-h4.html</t>
  </si>
  <si>
    <t>https://todomusica.com.ar/receptores-inalambricos/3948-ur4dar-j5.html</t>
  </si>
  <si>
    <t>https://todomusica.com.ar/receptores-inalambricos/1109-ur4sar-h4.html</t>
  </si>
  <si>
    <t>https://todomusica.com.ar/receptores-inalambricos/5470-404.html</t>
  </si>
  <si>
    <t>https://todomusica.com.ar/receptores-inalambricos/5475-404.html</t>
  </si>
  <si>
    <t>https://todomusica.com.ar/receptores-inalambricos/5476-404.html</t>
  </si>
  <si>
    <t>https://todomusica.com.ar/microfonos-broadcast/3951-vp64al.html</t>
  </si>
  <si>
    <t>https://todomusica.com.ar/microfonos-broadcast/697-vp82.html</t>
  </si>
  <si>
    <t>https://todomusica.com.ar/productos-sin-categorias-de-netsuite/5477-404.html</t>
  </si>
  <si>
    <t>https://todomusica.com.ar/productos-sin-categorias-de-netsuite/5478-404.html</t>
  </si>
  <si>
    <t>https://todomusica.com.ar/microfonos-broadcast/144-vp88.html</t>
  </si>
  <si>
    <t>https://todomusica.com.ar/microfonos-broadcast/1425-vp89l.html</t>
  </si>
  <si>
    <t>https://todomusica.com.ar/microfonos-broadcast/1680-vp89m.html</t>
  </si>
  <si>
    <t>https://todomusica.com.ar/microfonos-broadcast/1234-vp89s.html</t>
  </si>
  <si>
    <t>https://todomusica.com.ar/cables-plug/2545-wa302.html</t>
  </si>
  <si>
    <t>https://todomusica.com.ar/cables-plug/2488-wa304.html</t>
  </si>
  <si>
    <t>https://todomusica.com.ar/conectores/2816-wa330.html</t>
  </si>
  <si>
    <t>https://todomusica.com.ar/varios/10254-wa340.html</t>
  </si>
  <si>
    <t>https://todomusica.com.ar/varios/2973-wa371.html</t>
  </si>
  <si>
    <t>https://todomusica.com.ar/fundas/145-wa570a.html</t>
  </si>
  <si>
    <t>https://todomusica.com.ar/accesorios-wireless/2594-wa615m.html</t>
  </si>
  <si>
    <t>https://todomusica.com.ar/fundas/9418-wa620.html</t>
  </si>
  <si>
    <t>https://todomusica.com.ar/varios/6292-wa712-pnk.html</t>
  </si>
  <si>
    <t>https://todomusica.com.ar/varios/6293-wa712-red.html</t>
  </si>
  <si>
    <t>https://todomusica.com.ar/varios/6294-wa712-sil.html</t>
  </si>
  <si>
    <t>https://todomusica.com.ar/varios/6295-wa712-wht.html</t>
  </si>
  <si>
    <t>https://todomusica.com.ar/varios/6296-wa713-blu.html</t>
  </si>
  <si>
    <t>https://todomusica.com.ar/varios/6297-wa713-pnk.html</t>
  </si>
  <si>
    <t>https://todomusica.com.ar/varios/6298-wa713-red.html</t>
  </si>
  <si>
    <t>https://todomusica.com.ar/varios/6299-wa713-wht.html</t>
  </si>
  <si>
    <t>https://todomusica.com.ar/varios/6300-wa723-blu.html</t>
  </si>
  <si>
    <t>https://todomusica.com.ar/varios/6301-wa723-pnk.html</t>
  </si>
  <si>
    <t>https://todomusica.com.ar/varios/6302-wa723-red.html</t>
  </si>
  <si>
    <t>https://todomusica.com.ar/varios/6303-wa723-wht.html</t>
  </si>
  <si>
    <t>https://todomusica.com.ar/microfonos-de-vincha/1695-wbh53b.html</t>
  </si>
  <si>
    <t>https://todomusica.com.ar/microfonos-de-vincha/1952-wbh53t.html</t>
  </si>
  <si>
    <t>https://todomusica.com.ar/microfonos-de-vincha/1837-wbh54b.html</t>
  </si>
  <si>
    <t>https://todomusica.com.ar/microfonos-de-vincha/1644-wbh54t.html</t>
  </si>
  <si>
    <t>https://todomusica.com.ar/microfonos-condenser/1235-wb98h-c.html</t>
  </si>
  <si>
    <t>https://todomusica.com.ar/microfonos-de-vincha/146-wce6b.html</t>
  </si>
  <si>
    <t>https://todomusica.com.ar/microfonos-de-vincha/3890-wce6bd.html</t>
  </si>
  <si>
    <t>https://todomusica.com.ar/productos-sin-categorias-de-netsuite/3891-wce6ltd.html</t>
  </si>
  <si>
    <t>https://todomusica.com.ar/microfonos-de-vincha/1426-wcm16.html</t>
  </si>
  <si>
    <t>https://todomusica.com.ar/microfonos-de-vincha/1797-wh20tqg.html</t>
  </si>
  <si>
    <t>https://todomusica.com.ar/microfonos-de-vincha/316-wh20xlr.html</t>
  </si>
  <si>
    <t>https://todomusica.com.ar/microfonos-corbateros/1634-wl185.html</t>
  </si>
  <si>
    <t>https://todomusica.com.ar/productos-sin-categorias-de-netsuite/1427-wl50b.html</t>
  </si>
  <si>
    <t>https://todomusica.com.ar/microfonos-corbateros/1110-wl50t.html</t>
  </si>
  <si>
    <t>https://todomusica.com.ar/microfonos-corbateros/1236-wl51b.html</t>
  </si>
  <si>
    <t>https://todomusica.com.ar/microfonos-corbateros/698-wl51w.html</t>
  </si>
  <si>
    <t>https://todomusica.com.ar/productos-sin-categorias-de-netsuite/1358-wl93.html</t>
  </si>
  <si>
    <t>https://todomusica.com.ar/productos-sin-categorias-de-netsuite/3895-wl93t.html</t>
  </si>
  <si>
    <t>https://todomusica.com.ar/microfonos-corbateros/1635-wl93-6.html</t>
  </si>
  <si>
    <t>https://todomusica.com.ar/microfonos-corbateros/3894-wl93-6t.html</t>
  </si>
  <si>
    <t>https://todomusica.com.ar/bafles-activos/951-15354-sm57.html</t>
  </si>
  <si>
    <t>https://todomusica.com.ar/varios/1919-15355-beta58a.html</t>
  </si>
  <si>
    <t>https://todomusica.com.ar/conectores/7675-connector-sma-jack-female-end-launch.html</t>
  </si>
  <si>
    <t>http://www.todomusica.com.ar/cables-y-mangueras-de-sonido/4716-wa302.html</t>
  </si>
  <si>
    <t>https://todomusica.com.ar/varios/2077-65ba8451.html</t>
  </si>
  <si>
    <t>https://todomusica.com.ar/microfonos-dinamicos/908-503bg.html</t>
  </si>
  <si>
    <t>https://todomusica.com.ar/microfonos-dinamicos/2099-514b.html</t>
  </si>
  <si>
    <t>https://todomusica.com.ar/microfonos-dinamicos/2040-520dx.html</t>
  </si>
  <si>
    <t>https://todomusica.com.ar/microfonos-dinamicos/1897-55shseriesii.html</t>
  </si>
  <si>
    <t>https://todomusica.com.ar/microfonos-de-instalacion/1624-561.html</t>
  </si>
  <si>
    <t>https://todomusica.com.ar/microfonos-de-instalacion/3721-562.html</t>
  </si>
  <si>
    <t>https://todomusica.com.ar/productos-sin-categorias-de-netsuite/1688-565sd-lc.html</t>
  </si>
  <si>
    <t>https://todomusica.com.ar/productos-sin-categorias-de-netsuite/9464-65a15224.html</t>
  </si>
  <si>
    <t>https://todomusica.com.ar/varios/8665-65c25724.html</t>
  </si>
  <si>
    <t>https://todomusica.com.ar/productos-sin-categorias-de-netsuite/5984-95a2029.html</t>
  </si>
  <si>
    <t>http://www.todomusica.com.ar/repuestos-varios/15748-95a9047b.html</t>
  </si>
  <si>
    <t>https://todomusica.com.ar/cables-varios/9342-cable-trimmed-3-pin-mini-connector-ta3f-to-male-xlr.html</t>
  </si>
  <si>
    <t>https://todomusica.com.ar/estuches/5987-95e16526.html</t>
  </si>
  <si>
    <t>https://todomusica.com.ar/accesorios-wireless/5988-95g9043.html</t>
  </si>
  <si>
    <t>https://todomusica.com.ar/fundas/820-1skb-cb22.html</t>
  </si>
  <si>
    <t>https://todomusica.com.ar/estuches/8024-univ-shaped-elect-gtr-sof.html</t>
  </si>
  <si>
    <t>https://todomusica.com.ar/estuches/7210-estuche-rigido-para-trompeta-con-forma.html</t>
  </si>
  <si>
    <t>https://todomusica.com.ar/estuches/4800-404.html</t>
  </si>
  <si>
    <t>https://todomusica.com.ar/estuches/8022-case-for-baby-talyor-mart.html</t>
  </si>
  <si>
    <t>https://todomusica.com.ar/estuches/8026-rect-alto-sax-case.html</t>
  </si>
  <si>
    <t>https://todomusica.com.ar/productos-sin-categorias-de-netsuite/2602-1skb-56.html</t>
  </si>
  <si>
    <t>https://todomusica.com.ar/estuches/318-1skb-6.html</t>
  </si>
  <si>
    <t>https://todomusica.com.ar/varios/9690-tarjeta-madi-i-o-64ch-cat5-para-mixer-vi3000.html</t>
  </si>
  <si>
    <t>https://todomusica.com.ar/varios/7808-sic24-sip2-sie2-flight-case.html</t>
  </si>
  <si>
    <t>https://todomusica.com.ar/varios/8874-tarjeta-scr-si-madi-usb-p-mixer-soundcraft.html</t>
  </si>
  <si>
    <t>https://todomusica.com.ar/patcheras/6089-smc0804fbx-50.html</t>
  </si>
  <si>
    <t>https://todomusica.com.ar/patcheras/1238-smc1204fbx-100.html</t>
  </si>
  <si>
    <t>https://todomusica.com.ar/patcheras/2271-smc1204fbx-50.html</t>
  </si>
  <si>
    <t>https://todomusica.com.ar/patcheras/2503-smc1604fbx-100.html</t>
  </si>
  <si>
    <t>https://todomusica.com.ar/patcheras/1987-smc1604fbx-150.html</t>
  </si>
  <si>
    <t>https://todomusica.com.ar/guitarras-acusticas/8279-ag10-lc5-nat-tex.html</t>
  </si>
  <si>
    <t>https://todomusica.com.ar/guitarras-acusticas/8280-ag10-lc5-ts-tex.html</t>
  </si>
  <si>
    <t>https://todomusica.com.ar/guitarras-acusticas/8281-ag60-lc5-3ts-tex.html</t>
  </si>
  <si>
    <t>https://todomusica.com.ar/afinadores/3224-bc-650.html</t>
  </si>
  <si>
    <t>https://todomusica.com.ar/afinadores/3229-bc-850.html</t>
  </si>
  <si>
    <t>https://todomusica.com.ar/guitarras-acusticas/8284-cg20-lc5-nat-tex.html</t>
  </si>
  <si>
    <t>https://todomusica.com.ar/guitarras-acusticas/8285-cg20-17a-nat-tex.html</t>
  </si>
  <si>
    <t>https://todomusica.com.ar/guitarras-acusticas/8283-cg30-7545-nat-tex.html</t>
  </si>
  <si>
    <t>https://todomusica.com.ar/guitarras-electricas/8206-texas-sg-electric-guitar-black.html</t>
  </si>
  <si>
    <t>https://todomusica.com.ar/guitarras-electricas/5275-404.html</t>
  </si>
  <si>
    <t>https://todomusica.com.ar/productos-sin-categorias-de-netsuite/5276-404.html</t>
  </si>
  <si>
    <t>https://todomusica.com.ar/productos-sin-categorias-de-netsuite/7295-texas-electric-guitar-metallic-blue.html</t>
  </si>
  <si>
    <t>https://todomusica.com.ar/guitarras-electricas/7297-texas-electric-guitar-metallic-wine-red.html</t>
  </si>
  <si>
    <t>https://todomusica.com.ar/guitarras-electricas/5279-404.html</t>
  </si>
  <si>
    <t>https://todomusica.com.ar/guitarras-electricas/5284-404.html</t>
  </si>
  <si>
    <t>https://todomusica.com.ar/guitarras-electricas/8205-anderson-lp-electric-guitar-2ts.html</t>
  </si>
  <si>
    <t>https://todomusica.com.ar/guitarras-electricas/5283-404.html</t>
  </si>
  <si>
    <t>https://todomusica.com.ar/bajos-electricos/5271-404.html</t>
  </si>
  <si>
    <t>https://todomusica.com.ar/bajos-electricos/5272-404.html</t>
  </si>
  <si>
    <t>https://todomusica.com.ar/bajos-electricos/5269-404.html</t>
  </si>
  <si>
    <t>https://todomusica.com.ar/bajos-electricos/5270-404.html</t>
  </si>
  <si>
    <t>https://todomusica.com.ar/correas/3315-gst-g16b.html</t>
  </si>
  <si>
    <t>https://todomusica.com.ar/correas/3307-gst-p001b.html</t>
  </si>
  <si>
    <t>https://todomusica.com.ar/ukeleles/8286-ug30-300t-nat-tex.html</t>
  </si>
  <si>
    <t>http://www.todomusica.com.ar/atriles/27840-df002.html</t>
  </si>
  <si>
    <t>https://todomusica.com.ar/atriles/8594-df009.html</t>
  </si>
  <si>
    <t>https://todomusica.com.ar/productos-sin-categorias-de-netsuite/8595-df013.html</t>
  </si>
  <si>
    <t>https://todomusica.com.ar/productos-sin-categorias-de-netsuite/8596-dg016.html</t>
  </si>
  <si>
    <t>https://todomusica.com.ar/hardware-para-baterias/2367-h-4r.html</t>
  </si>
  <si>
    <t>https://todomusica.com.ar/efectos-de-percusion/3820-jbch-25.html</t>
  </si>
  <si>
    <t>https://todomusica.com.ar/efectos-de-percusion/3821-jbch-36.html</t>
  </si>
  <si>
    <t>https://todomusica.com.ar/efectos-de-percusion/6609-jbjd-109.html</t>
  </si>
  <si>
    <t>https://todomusica.com.ar/baterias-acusticas/3434-jbj1044-bk-thu.html</t>
  </si>
  <si>
    <t>https://todomusica.com.ar/productos-sin-categorias-de-netsuite/3436-jbj1044-mb-thu.html</t>
  </si>
  <si>
    <t>https://todomusica.com.ar/baterias-acusticas/3440-jbj1044-wr-thu.html</t>
  </si>
  <si>
    <t>https://todomusica.com.ar/productos-sin-categorias-de-netsuite/3442-jbp0901-bk-thu.html</t>
  </si>
  <si>
    <t>https://todomusica.com.ar/productos-sin-categorias-de-netsuite/329-jbp0901-wr-thu.html</t>
  </si>
  <si>
    <t>https://todomusica.com.ar/congas/6612-jbsh2-1.html</t>
  </si>
  <si>
    <t>https://todomusica.com.ar/congas/6613-jbsh2-1zj.html</t>
  </si>
  <si>
    <t>https://todomusica.com.ar/productos-sin-categorias-de-netsuite/6610-jbs-601.html</t>
  </si>
  <si>
    <t>https://todomusica.com.ar/timbales-timbaletas/6615-jbtbs-1413.html</t>
  </si>
  <si>
    <t>https://todomusica.com.ar/timbales-timbaletas/6614-jbtb-1413.html</t>
  </si>
  <si>
    <t>https://todomusica.com.ar/soportes/6620-ks-13b.html</t>
  </si>
  <si>
    <t>https://todomusica.com.ar/soportes/2439-ks-14a.html</t>
  </si>
  <si>
    <t>https://todomusica.com.ar/productos-sin-categorias-de-netsuite/3134-ks-15b.html</t>
  </si>
  <si>
    <t>https://todomusica.com.ar/efectos-de-percusion/6626-lt20m101-4.html</t>
  </si>
  <si>
    <t>https://todomusica.com.ar/efectos-de-percusion/6627-lt20n11-4b.html</t>
  </si>
  <si>
    <t>https://todomusica.com.ar/productos-sin-categorias-de-netsuite/3124-ms-16ac.html</t>
  </si>
  <si>
    <t>https://todomusica.com.ar/atriles/2567-ms-16c.html</t>
  </si>
  <si>
    <t>https://todomusica.com.ar/soporte-de-bafles/8667-pals-3.html</t>
  </si>
  <si>
    <t>https://todomusica.com.ar/atriles/8669-pbs-002.html</t>
  </si>
  <si>
    <t>https://todomusica.com.ar/productos-sin-categorias-de-netsuite/8670-pgs-020.html</t>
  </si>
  <si>
    <t>https://todomusica.com.ar/soportes/8671-pks-002.html</t>
  </si>
  <si>
    <t>https://todomusica.com.ar/soportes/8672-pks-010.html</t>
  </si>
  <si>
    <t>https://todomusica.com.ar/productos-sin-categorias-de-netsuite/8597-soporte-de-bafle-metalico-altura-min-110cm-max-168cm-.html</t>
  </si>
  <si>
    <t>https://todomusica.com.ar/efectos-de-percusion/6697-sh33.html</t>
  </si>
  <si>
    <t>https://todomusica.com.ar/productos-sin-categorias-de-netsuite/6698-sh38-1.html</t>
  </si>
  <si>
    <t>https://todomusica.com.ar/rackeras/8297-fx210-rackera-10u-plastico-moldeado.html</t>
  </si>
  <si>
    <t>https://todomusica.com.ar/rackeras/8298-fx212-rackera-12u-plastico-moldeado.html</t>
  </si>
  <si>
    <t>https://todomusica.com.ar/estuches/8294-6030-estuche-ultraliviano-p-guit.html</t>
  </si>
  <si>
    <t>https://todomusica.com.ar/productos-sin-categorias-de-netsuite/3159-gs-2705be.html</t>
  </si>
  <si>
    <t>https://todomusica.com.ar/soportes/330-mds-d800n.html</t>
  </si>
  <si>
    <t>https://todomusica.com.ar/varios/4119-404.html</t>
  </si>
  <si>
    <t>https://todomusica.com.ar/adaptadores/2986-msa-ja01.html</t>
  </si>
  <si>
    <t>https://todomusica.com.ar/productos-sin-categorias-de-netsuite/1114-gs-1000.html</t>
  </si>
  <si>
    <t>https://todomusica.com.ar/varios/6502-cebr100-4-4.html</t>
  </si>
  <si>
    <t>https://todomusica.com.ar/cellos/6500-ce160f-3-4.html</t>
  </si>
  <si>
    <t>https://todomusica.com.ar/contrabajos/6682-ob160f-1-2.html</t>
  </si>
  <si>
    <t>https://todomusica.com.ar/contrabajos/6683-ob160f-1-4.html</t>
  </si>
  <si>
    <t>https://todomusica.com.ar/contrabajos/6684-ob160f-3-4.html</t>
  </si>
  <si>
    <t>https://todomusica.com.ar/violas/6723-va160-16.html</t>
  </si>
  <si>
    <t>https://todomusica.com.ar/guitarras-acusticas/6725-vc102.html</t>
  </si>
  <si>
    <t>https://todomusica.com.ar/guitarras-acusticas/6729-vc103.html</t>
  </si>
  <si>
    <t>https://todomusica.com.ar/productos-sin-categorias-de-netsuite/6734-vc104bk.html</t>
  </si>
  <si>
    <t>https://todomusica.com.ar/productos-sin-categorias-de-netsuite/6735-vc104bus.html</t>
  </si>
  <si>
    <t>https://todomusica.com.ar/productos-sin-categorias-de-netsuite/6738-vc104pps.html</t>
  </si>
  <si>
    <t>https://todomusica.com.ar/guitarras-acusticas/10397-vc204csb.html</t>
  </si>
  <si>
    <t>https://todomusica.com.ar/accesorios-de-violin/6744-veb100-b-4-4.html</t>
  </si>
  <si>
    <t>https://todomusica.com.ar/accesorios-de-violin/6745-veb100-e-4-4.html</t>
  </si>
  <si>
    <t>https://todomusica.com.ar/varios/6751-vpg100-e-4-4.html</t>
  </si>
  <si>
    <t>https://todomusica.com.ar/violines/6716-v160-1-16.html</t>
  </si>
  <si>
    <t>https://todomusica.com.ar/violines/6717-v160-1-2.html</t>
  </si>
  <si>
    <t>https://todomusica.com.ar/violines/6718-v160-1-4.html</t>
  </si>
  <si>
    <t>https://todomusica.com.ar/violines/6719-v160-1-8.html</t>
  </si>
  <si>
    <t>https://todomusica.com.ar/productos-sin-categorias-de-netsuite/7056-aa14hpr.html</t>
  </si>
  <si>
    <t>https://todomusica.com.ar/platillos/7059-aa18c.html</t>
  </si>
  <si>
    <t>https://todomusica.com.ar/platillos/7060-aa19c.html</t>
  </si>
  <si>
    <t>https://todomusica.com.ar/productos-sin-categorias-de-netsuite/7061-aa20r.html</t>
  </si>
  <si>
    <t>https://todomusica.com.ar/platillos/7062-aa21r.html</t>
  </si>
  <si>
    <t>https://todomusica.com.ar/productos-sin-categorias-de-netsuite/7063-aa22r.html</t>
  </si>
  <si>
    <t>https://todomusica.com.ar/platillos/8199-a-zildjian-city-pack-12-14-18.html</t>
  </si>
  <si>
    <t>https://todomusica.com.ar/platillos/9869-acp123.html</t>
  </si>
  <si>
    <t>https://todomusica.com.ar/platillos/8200-a-custom-25th-aniversary-limit-edition.html</t>
  </si>
  <si>
    <t>https://todomusica.com.ar/platillos/9870-acp4681.html</t>
  </si>
  <si>
    <t>https://todomusica.com.ar/platillos/7368-gospel-a-custom-pack.html</t>
  </si>
  <si>
    <t>https://todomusica.com.ar/palillos/5521-404.html</t>
  </si>
  <si>
    <t>https://todomusica.com.ar/palillos/5523-404.html</t>
  </si>
  <si>
    <t>https://todomusica.com.ar/palillos/5524-404.html</t>
  </si>
  <si>
    <t>https://todomusica.com.ar/productos-sin-categorias-de-netsuite/2879-asmk.html</t>
  </si>
  <si>
    <t>https://todomusica.com.ar/palillos/5531-404.html</t>
  </si>
  <si>
    <t>https://todomusica.com.ar/palillos/571-asrv.html</t>
  </si>
  <si>
    <t>https://todomusica.com.ar/productos-sin-categorias-de-netsuite/938-astg.html</t>
  </si>
  <si>
    <t>https://todomusica.com.ar/platillos/2351-az57.html</t>
  </si>
  <si>
    <t>https://todomusica.com.ar/platillos/3907-a0024.html</t>
  </si>
  <si>
    <t>https://todomusica.com.ar/productos-sin-categorias-de-netsuite/5628-404.html</t>
  </si>
  <si>
    <t>https://todomusica.com.ar/productos-sin-categorias-de-netsuite/3908-a0036.html</t>
  </si>
  <si>
    <t>https://todomusica.com.ar/productos-sin-categorias-de-netsuite/3910-a0042.html</t>
  </si>
  <si>
    <t>https://todomusica.com.ar/platillos/3911-a0070.html</t>
  </si>
  <si>
    <t>https://todomusica.com.ar/productos-sin-categorias-de-netsuite/3912-a0079.html</t>
  </si>
  <si>
    <t>https://todomusica.com.ar/productos-sin-categorias-de-netsuite/3914-a0082.html</t>
  </si>
  <si>
    <t>https://todomusica.com.ar/platillos/569-a0123.html</t>
  </si>
  <si>
    <t>https://todomusica.com.ar/productos-sin-categorias-de-netsuite/3916-a0133.html</t>
  </si>
  <si>
    <t>https://todomusica.com.ar/productos-sin-categorias-de-netsuite/6794-a0136.html</t>
  </si>
  <si>
    <t>https://todomusica.com.ar/platillos/159-a0150.html</t>
  </si>
  <si>
    <t>https://todomusica.com.ar/platillos/3917-a0156.html</t>
  </si>
  <si>
    <t>https://todomusica.com.ar/productos-sin-categorias-de-netsuite/160-a0206.html</t>
  </si>
  <si>
    <t>https://todomusica.com.ar/platillos/3919-a0210.html</t>
  </si>
  <si>
    <t>https://todomusica.com.ar/platillos/3920-a0211.html</t>
  </si>
  <si>
    <t>https://todomusica.com.ar/platillos/2302-a0212.html</t>
  </si>
  <si>
    <t>https://todomusica.com.ar/productos-sin-categorias-de-netsuite/3921-a0223.html</t>
  </si>
  <si>
    <t>https://todomusica.com.ar/productos-sin-categorias-de-netsuite/3923-a0225.html</t>
  </si>
  <si>
    <t>https://todomusica.com.ar/platillos/1999-a0226.html</t>
  </si>
  <si>
    <t>https://todomusica.com.ar/platillos/1990-a0227.html</t>
  </si>
  <si>
    <t>https://todomusica.com.ar/platillos/3924-a0230.html</t>
  </si>
  <si>
    <t>https://todomusica.com.ar/productos-sin-categorias-de-netsuite/161-a0231.html</t>
  </si>
  <si>
    <t>https://todomusica.com.ar/productos-sin-categorias-de-netsuite/3925-a0232.html</t>
  </si>
  <si>
    <t>https://todomusica.com.ar/productos-sin-categorias-de-netsuite/162-a0233.html</t>
  </si>
  <si>
    <t>https://todomusica.com.ar/platillos/3926-a0234.html</t>
  </si>
  <si>
    <t>https://todomusica.com.ar/productos-sin-categorias-de-netsuite/3927-a0240.html</t>
  </si>
  <si>
    <t>https://todomusica.com.ar/productos-sin-categorias-de-netsuite/3928-a0242.html</t>
  </si>
  <si>
    <t>https://todomusica.com.ar/productos-sin-categorias-de-netsuite/3929-a0250.html</t>
  </si>
  <si>
    <t>https://todomusica.com.ar/platillos/3930-a0252.html</t>
  </si>
  <si>
    <t>https://todomusica.com.ar/productos-sin-categorias-de-netsuite/333-a0265.html</t>
  </si>
  <si>
    <t>https://todomusica.com.ar/platillos/3931-a0266.html</t>
  </si>
  <si>
    <t>https://todomusica.com.ar/platillos/3933-a0268.html</t>
  </si>
  <si>
    <t>https://todomusica.com.ar/platillos/1288-a0276.html</t>
  </si>
  <si>
    <t>https://todomusica.com.ar/platillos/3934-a0277.html</t>
  </si>
  <si>
    <t>https://todomusica.com.ar/productos-sin-categorias-de-netsuite/3935-a0278.html</t>
  </si>
  <si>
    <t>https://todomusica.com.ar/platillos/3936-a0279.html</t>
  </si>
  <si>
    <t>https://todomusica.com.ar/platillos/6796-a0308.html</t>
  </si>
  <si>
    <t>https://todomusica.com.ar/platillos/6797-a0310.html</t>
  </si>
  <si>
    <t>https://todomusica.com.ar/platillos/6798-a0315.html</t>
  </si>
  <si>
    <t>https://todomusica.com.ar/platillos/703-a0344.html</t>
  </si>
  <si>
    <t>https://todomusica.com.ar/platillos/3937-a0352.html</t>
  </si>
  <si>
    <t>https://todomusica.com.ar/platillos/704-a0354.html</t>
  </si>
  <si>
    <t>https://todomusica.com.ar/productos-sin-categorias-de-netsuite/1432-a0361.html</t>
  </si>
  <si>
    <t>https://todomusica.com.ar/productos-sin-categorias-de-netsuite/705-a0369.html</t>
  </si>
  <si>
    <t>https://todomusica.com.ar/platillos/5636-404.html</t>
  </si>
  <si>
    <t>https://todomusica.com.ar/productos-sin-categorias-de-netsuite/5638-404.html</t>
  </si>
  <si>
    <t>https://todomusica.com.ar/platillos/5639-404.html</t>
  </si>
  <si>
    <t>https://todomusica.com.ar/platillos/5640-404.html</t>
  </si>
  <si>
    <t>https://todomusica.com.ar/platillos/1362-a0613.html</t>
  </si>
  <si>
    <t>https://todomusica.com.ar/platillos/163-a0614.html</t>
  </si>
  <si>
    <t>https://todomusica.com.ar/productos-sin-categorias-de-netsuite/3938-a0616.html</t>
  </si>
  <si>
    <t>https://todomusica.com.ar/productos-sin-categorias-de-netsuite/3939-a0618.html</t>
  </si>
  <si>
    <t>https://todomusica.com.ar/productos-sin-categorias-de-netsuite/1241-a0620.html</t>
  </si>
  <si>
    <t>https://todomusica.com.ar/productos-sin-categorias-de-netsuite/3940-a0621.html</t>
  </si>
  <si>
    <t>https://todomusica.com.ar/platillos/9347-a0623.html</t>
  </si>
  <si>
    <t>https://todomusica.com.ar/platillos/7369-rock-a-pack.html</t>
  </si>
  <si>
    <t>https://todomusica.com.ar/productos-sin-categorias-de-netsuite/3941-a20001.html</t>
  </si>
  <si>
    <t>https://todomusica.com.ar/productos-sin-categorias-de-netsuite/5642-404.html</t>
  </si>
  <si>
    <t>https://todomusica.com.ar/platillos/5643-404.html</t>
  </si>
  <si>
    <t>https://todomusica.com.ar/platillos/5644-404.html</t>
  </si>
  <si>
    <t>https://todomusica.com.ar/productos-sin-categorias-de-netsuite/5645-404.html</t>
  </si>
  <si>
    <t>https://todomusica.com.ar/platillos/3942-a20513.html</t>
  </si>
  <si>
    <t>https://todomusica.com.ar/productos-sin-categorias-de-netsuite/3943-a20514.html</t>
  </si>
  <si>
    <t>https://todomusica.com.ar/platillos/5646-404.html</t>
  </si>
  <si>
    <t>https://todomusica.com.ar/productos-sin-categorias-de-netsuite/3944-a20516.html</t>
  </si>
  <si>
    <t>https://todomusica.com.ar/platillos/3945-a20517.html</t>
  </si>
  <si>
    <t>https://todomusica.com.ar/platillos/3726-a20518.html</t>
  </si>
  <si>
    <t>https://todomusica.com.ar/platillos/3727-a20519.html</t>
  </si>
  <si>
    <t>https://todomusica.com.ar/platillos/7370-22-a-custom-ride-brilliant.html</t>
  </si>
  <si>
    <t>https://todomusica.com.ar/platillos/5647-404.html</t>
  </si>
  <si>
    <t>https://todomusica.com.ar/platillos/5648-404.html</t>
  </si>
  <si>
    <t>https://todomusica.com.ar/productos-sin-categorias-de-netsuite/3728-a20525.html</t>
  </si>
  <si>
    <t>https://todomusica.com.ar/productos-sin-categorias-de-netsuite/7371-18-a-custom-china.html</t>
  </si>
  <si>
    <t>https://todomusica.com.ar/platillos/7372-20-a-custom-china.html</t>
  </si>
  <si>
    <t>https://todomusica.com.ar/platillos/8156-15-a-custom-fast-crash.html</t>
  </si>
  <si>
    <t>https://todomusica.com.ar/platillos/7636-16-a-custom-fast-crash.html</t>
  </si>
  <si>
    <t>https://todomusica.com.ar/platillos/3729-a20533.html</t>
  </si>
  <si>
    <t>https://todomusica.com.ar/productos-sin-categorias-de-netsuite/3730-a20538.html</t>
  </si>
  <si>
    <t>https://todomusica.com.ar/productos-sin-categorias-de-netsuite/3731-a20540.html</t>
  </si>
  <si>
    <t>https://todomusica.com.ar/productos-sin-categorias-de-netsuite/3732-a20542.html</t>
  </si>
  <si>
    <t>https://todomusica.com.ar/platillos/3733-a20544.html</t>
  </si>
  <si>
    <t>https://todomusica.com.ar/productos-sin-categorias-de-netsuite/3734-a20550.html</t>
  </si>
  <si>
    <t>https://todomusica.com.ar/platillos/3735-a20553.html</t>
  </si>
  <si>
    <t>https://todomusica.com.ar/productos-sin-categorias-de-netsuite/3736-a20579-11.html</t>
  </si>
  <si>
    <t>https://todomusica.com.ar/platillos/5649-404.html</t>
  </si>
  <si>
    <t>https://todomusica.com.ar/productos-sin-categorias-de-netsuite/5650-404.html</t>
  </si>
  <si>
    <t>https://todomusica.com.ar/platillos/3737-a20583.html</t>
  </si>
  <si>
    <t>https://todomusica.com.ar/productos-sin-categorias-de-netsuite/3738-a20584.html</t>
  </si>
  <si>
    <t>https://todomusica.com.ar/productos-sin-categorias-de-netsuite/3739-a20585.html</t>
  </si>
  <si>
    <t>https://todomusica.com.ar/platillos/3740-a20586.html</t>
  </si>
  <si>
    <t>https://todomusica.com.ar/productos-sin-categorias-de-netsuite/5651-404.html</t>
  </si>
  <si>
    <t>https://todomusica.com.ar/productos-sin-categorias-de-netsuite/5652-404.html</t>
  </si>
  <si>
    <t>https://todomusica.com.ar/productos-sin-categorias-de-netsuite/823-a20700.html</t>
  </si>
  <si>
    <t>https://todomusica.com.ar/productos-sin-categorias-de-netsuite/3741-a20808.html</t>
  </si>
  <si>
    <t>https://todomusica.com.ar/productos-sin-categorias-de-netsuite/5653-404.html</t>
  </si>
  <si>
    <t>https://todomusica.com.ar/productos-sin-categorias-de-netsuite/6799-a20816.html</t>
  </si>
  <si>
    <t>https://todomusica.com.ar/productos-sin-categorias-de-netsuite/5654-404.html</t>
  </si>
  <si>
    <t>https://todomusica.com.ar/platillos/5655-404.html</t>
  </si>
  <si>
    <t>https://todomusica.com.ar/productos-sin-categorias-de-netsuite/5656-404.html</t>
  </si>
  <si>
    <t>https://todomusica.com.ar/platillos/3742-a20827.html</t>
  </si>
  <si>
    <t>https://todomusica.com.ar/productos-sin-categorias-de-netsuite/3743-a20828.html</t>
  </si>
  <si>
    <t>https://todomusica.com.ar/productos-sin-categorias-de-netsuite/3744-a20829.html</t>
  </si>
  <si>
    <t>https://todomusica.com.ar/productos-sin-categorias-de-netsuite/5657-404.html</t>
  </si>
  <si>
    <t>https://todomusica.com.ar/productos-sin-categorias-de-netsuite/5658-404.html</t>
  </si>
  <si>
    <t>https://todomusica.com.ar/productos-sin-categorias-de-netsuite/3745-a20837.html</t>
  </si>
  <si>
    <t>https://todomusica.com.ar/productos-sin-categorias-de-netsuite/5659-404.html</t>
  </si>
  <si>
    <t>https://todomusica.com.ar/productos-sin-categorias-de-netsuite/5660-404.html</t>
  </si>
  <si>
    <t>https://todomusica.com.ar/productos-sin-categorias-de-netsuite/5661-404.html</t>
  </si>
  <si>
    <t>https://todomusica.com.ar/productos-sin-categorias-de-netsuite/1698-a391.html</t>
  </si>
  <si>
    <t>https://todomusica.com.ar/platillos/2605-efxp668.html</t>
  </si>
  <si>
    <t>https://todomusica.com.ar/productos-sin-categorias-de-netsuite/5662-404.html</t>
  </si>
  <si>
    <t>https://todomusica.com.ar/platillos/7525-18-spiral-trash.html</t>
  </si>
  <si>
    <t>https://todomusica.com.ar/productos-sin-categorias-de-netsuite/9348-fxs10.html</t>
  </si>
  <si>
    <t>https://todomusica.com.ar/productos-sin-categorias-de-netsuite/9349-fxs12.html</t>
  </si>
  <si>
    <t>https://todomusica.com.ar/platillos/9350-fxs14.html</t>
  </si>
  <si>
    <t>https://todomusica.com.ar/platillos/9351-fxs16.html</t>
  </si>
  <si>
    <t>https://todomusica.com.ar/productos-sin-categorias-de-netsuite/9352-fxs8.html</t>
  </si>
  <si>
    <t>https://todomusica.com.ar/platillos/9368-ilhexp1.html</t>
  </si>
  <si>
    <t>https://todomusica.com.ar/platillos/9369-ilhexp2.html</t>
  </si>
  <si>
    <t>https://todomusica.com.ar/platillos/9367-ilhstd.html</t>
  </si>
  <si>
    <t>https://todomusica.com.ar/platillos/9353-ilh10s.html</t>
  </si>
  <si>
    <t>https://todomusica.com.ar/productos-sin-categorias-de-netsuite/9357-ilh14hp.html</t>
  </si>
  <si>
    <t>https://todomusica.com.ar/platillos/9358-ilh14mhp.html</t>
  </si>
  <si>
    <t>https://todomusica.com.ar/platillos/9366-ilh16bp.html</t>
  </si>
  <si>
    <t>https://todomusica.com.ar/productos-sin-categorias-de-netsuite/9359-ilh16c.html</t>
  </si>
  <si>
    <t>https://todomusica.com.ar/productos-sin-categorias-de-netsuite/9354-ilh16ch.html</t>
  </si>
  <si>
    <t>https://todomusica.com.ar/productos-sin-categorias-de-netsuite/9360-ilh17c.html</t>
  </si>
  <si>
    <t>https://todomusica.com.ar/productos-sin-categorias-de-netsuite/9355-ilh17trc.html</t>
  </si>
  <si>
    <t>https://todomusica.com.ar/platillos/9361-ilh18c.html</t>
  </si>
  <si>
    <t>https://todomusica.com.ar/productos-sin-categorias-de-netsuite/9356-ilh18ch.html</t>
  </si>
  <si>
    <t>https://todomusica.com.ar/platillos/9363-ilh18cr.html</t>
  </si>
  <si>
    <t>https://todomusica.com.ar/platillos/9362-ilh19c.html</t>
  </si>
  <si>
    <t>https://todomusica.com.ar/platillos/9364-ilh20cr.html</t>
  </si>
  <si>
    <t>https://todomusica.com.ar/productos-sin-categorias-de-netsuite/9365-ilh20r.html</t>
  </si>
  <si>
    <t>https://todomusica.com.ar/productos-sin-categorias-de-netsuite/7642-jazz-maple-drumsticks-6-pair.html</t>
  </si>
  <si>
    <t>https://todomusica.com.ar/palillos/1400-jznn.html</t>
  </si>
  <si>
    <t>https://todomusica.com.ar/productos-sin-categorias-de-netsuite/9323-k-custom-dark-cymbal-set.html</t>
  </si>
  <si>
    <t>https://todomusica.com.ar/productos-sin-categorias-de-netsuite/5702-404.html</t>
  </si>
  <si>
    <t>https://todomusica.com.ar/platillos/7357-worship-k-custom-pack.html</t>
  </si>
  <si>
    <t>https://todomusica.com.ar/platillos/9871-kp100.html</t>
  </si>
  <si>
    <t>https://todomusica.com.ar/platillos/9872-kp110.html</t>
  </si>
  <si>
    <t>https://todomusica.com.ar/platillos/5709-404.html</t>
  </si>
  <si>
    <t>https://todomusica.com.ar/platillos/5710-404.html</t>
  </si>
  <si>
    <t>https://todomusica.com.ar/platillos/5703-404.html</t>
  </si>
  <si>
    <t>https://todomusica.com.ar/productos-sin-categorias-de-netsuite/5704-404.html</t>
  </si>
  <si>
    <t>https://todomusica.com.ar/platillos/5705-404.html</t>
  </si>
  <si>
    <t>https://todomusica.com.ar/productos-sin-categorias-de-netsuite/5706-404.html</t>
  </si>
  <si>
    <t>https://todomusica.com.ar/platillos/5707-404.html</t>
  </si>
  <si>
    <t>https://todomusica.com.ar/platillos/5708-404.html</t>
  </si>
  <si>
    <t>https://todomusica.com.ar/productos-sin-categorias-de-netsuite/572-k0518.html</t>
  </si>
  <si>
    <t>https://todomusica.com.ar/platillos/8194-16-k-sweet-crash.html</t>
  </si>
  <si>
    <t>https://todomusica.com.ar/productos-sin-categorias-de-netsuite/8195-17-k-sweet-crash.html</t>
  </si>
  <si>
    <t>https://todomusica.com.ar/productos-sin-categorias-de-netsuite/8196-18-k-sweet-crash.html</t>
  </si>
  <si>
    <t>https://todomusica.com.ar/productos-sin-categorias-de-netsuite/8197-19-k-sweet-crash.html</t>
  </si>
  <si>
    <t>https://todomusica.com.ar/productos-sin-categorias-de-netsuite/8198-20-k-sweet-crash.html</t>
  </si>
  <si>
    <t>https://todomusica.com.ar/productos-sin-categorias-de-netsuite/9036-14-k-zildjian-sweet-hihat-pair.html</t>
  </si>
  <si>
    <t>https://todomusica.com.ar/productos-sin-categorias-de-netsuite/8192-15-k-sweet-hi-hats-pair.html</t>
  </si>
  <si>
    <t>https://todomusica.com.ar/platillos/8193-16-k-sweet-hi-hats-pair.html</t>
  </si>
  <si>
    <t>http://www.todomusica.com.ar/platillos/26840-21-k-sweet-ride.html</t>
  </si>
  <si>
    <t>http://www.todomusica.com.ar/platillos/26841-23-k-sweet-ride.html</t>
  </si>
  <si>
    <t>https://todomusica.com.ar/productos-sin-categorias-de-netsuite/334-k0800.html</t>
  </si>
  <si>
    <t>https://todomusica.com.ar/productos-sin-categorias-de-netsuite/7356-country-custom-pack.html</t>
  </si>
  <si>
    <t>https://todomusica.com.ar/productos-sin-categorias-de-netsuite/3748-k0812.html</t>
  </si>
  <si>
    <t>https://todomusica.com.ar/productos-sin-categorias-de-netsuite/335-k0817.html</t>
  </si>
  <si>
    <t>https://todomusica.com.ar/platillos/5664-404.html</t>
  </si>
  <si>
    <t>https://todomusica.com.ar/productos-sin-categorias-de-netsuite/573-k0823.html</t>
  </si>
  <si>
    <t>https://todomusica.com.ar/productos-sin-categorias-de-netsuite/5665-404.html</t>
  </si>
  <si>
    <t>https://todomusica.com.ar/productos-sin-categorias-de-netsuite/6852-k0832.html</t>
  </si>
  <si>
    <t>https://todomusica.com.ar/productos-sin-categorias-de-netsuite/5666-404.html</t>
  </si>
  <si>
    <t>https://todomusica.com.ar/productos-sin-categorias-de-netsuite/707-k0846.html</t>
  </si>
  <si>
    <t>https://todomusica.com.ar/productos-sin-categorias-de-netsuite/3751-k0854.html</t>
  </si>
  <si>
    <t>https://todomusica.com.ar/productos-sin-categorias-de-netsuite/3752-k0856.html</t>
  </si>
  <si>
    <t>https://todomusica.com.ar/platillos/3753-k0857.html</t>
  </si>
  <si>
    <t>https://todomusica.com.ar/productos-sin-categorias-de-netsuite/3754-k0858.html</t>
  </si>
  <si>
    <t>https://todomusica.com.ar/productos-sin-categorias-de-netsuite/3755-k0859.html</t>
  </si>
  <si>
    <t>https://todomusica.com.ar/platillos/336-k0881.html</t>
  </si>
  <si>
    <t>https://todomusica.com.ar/productos-sin-categorias-de-netsuite/5667-404.html</t>
  </si>
  <si>
    <t>https://todomusica.com.ar/productos-sin-categorias-de-netsuite/3757-k0890.html</t>
  </si>
  <si>
    <t>https://todomusica.com.ar/platillos/5668-404.html</t>
  </si>
  <si>
    <t>https://todomusica.com.ar/productos-sin-categorias-de-netsuite/3758-k0902.html</t>
  </si>
  <si>
    <t>https://todomusica.com.ar/productos-sin-categorias-de-netsuite/165-k0903.html</t>
  </si>
  <si>
    <t>https://todomusica.com.ar/productos-sin-categorias-de-netsuite/3759-k0904.html</t>
  </si>
  <si>
    <t>https://todomusica.com.ar/productos-sin-categorias-de-netsuite/3760-k0905.html</t>
  </si>
  <si>
    <t>https://todomusica.com.ar/productos-sin-categorias-de-netsuite/5669-404.html</t>
  </si>
  <si>
    <t>https://todomusica.com.ar/productos-sin-categorias-de-netsuite/3762-k0913.html</t>
  </si>
  <si>
    <t>https://todomusica.com.ar/platillos/5670-404.html</t>
  </si>
  <si>
    <t>https://todomusica.com.ar/productos-sin-categorias-de-netsuite/3763-k0915.html</t>
  </si>
  <si>
    <t>https://todomusica.com.ar/productos-sin-categorias-de-netsuite/5671-404.html</t>
  </si>
  <si>
    <t>https://todomusica.com.ar/platillos/5672-404.html</t>
  </si>
  <si>
    <t>https://todomusica.com.ar/productos-sin-categorias-de-netsuite/3764-k0930.html</t>
  </si>
  <si>
    <t>https://todomusica.com.ar/productos-sin-categorias-de-netsuite/9370-k0931.html</t>
  </si>
  <si>
    <t>https://todomusica.com.ar/productos-sin-categorias-de-netsuite/3765-k0932.html</t>
  </si>
  <si>
    <t>https://todomusica.com.ar/productos-sin-categorias-de-netsuite/9371-k0933.html</t>
  </si>
  <si>
    <t>https://todomusica.com.ar/platillos/3766-k0934.html</t>
  </si>
  <si>
    <t>https://todomusica.com.ar/productos-sin-categorias-de-netsuite/9372-k0935.html</t>
  </si>
  <si>
    <t>https://todomusica.com.ar/platillos/166-k0940.html</t>
  </si>
  <si>
    <t>https://todomusica.com.ar/platillos/708-k0942.html</t>
  </si>
  <si>
    <t>https://todomusica.com.ar/productos-sin-categorias-de-netsuite/5673-404.html</t>
  </si>
  <si>
    <t>https://todomusica.com.ar/productos-sin-categorias-de-netsuite/3767-k0949.html</t>
  </si>
  <si>
    <t>https://todomusica.com.ar/productos-sin-categorias-de-netsuite/3768-k0950.html</t>
  </si>
  <si>
    <t>https://todomusica.com.ar/productos-sin-categorias-de-netsuite/3769-k0951.html</t>
  </si>
  <si>
    <t>https://todomusica.com.ar/productos-sin-categorias-de-netsuite/3770-k0952.html</t>
  </si>
  <si>
    <t>https://todomusica.com.ar/productos-sin-categorias-de-netsuite/3771-k0953.html</t>
  </si>
  <si>
    <t>https://todomusica.com.ar/productos-sin-categorias-de-netsuite/6853-k0954.html</t>
  </si>
  <si>
    <t>https://todomusica.com.ar/productos-sin-categorias-de-netsuite/5674-404.html</t>
  </si>
  <si>
    <t>https://todomusica.com.ar/productos-sin-categorias-de-netsuite/7637-21-k-custom-dark-complex-ride.html</t>
  </si>
  <si>
    <t>https://todomusica.com.ar/productos-sin-categorias-de-netsuite/5675-404.html</t>
  </si>
  <si>
    <t>https://todomusica.com.ar/productos-sin-categorias-de-netsuite/337-k0965.html</t>
  </si>
  <si>
    <t>https://todomusica.com.ar/productos-sin-categorias-de-netsuite/3772-k0967.html</t>
  </si>
  <si>
    <t>https://todomusica.com.ar/productos-sin-categorias-de-netsuite/5676-404.html</t>
  </si>
  <si>
    <t>https://todomusica.com.ar/productos-sin-categorias-de-netsuite/5677-404.html</t>
  </si>
  <si>
    <t>https://todomusica.com.ar/productos-sin-categorias-de-netsuite/167-k0970.html</t>
  </si>
  <si>
    <t>https://todomusica.com.ar/productos-sin-categorias-de-netsuite/5678-404.html</t>
  </si>
  <si>
    <t>https://todomusica.com.ar/productos-sin-categorias-de-netsuite/3773-k0976.html</t>
  </si>
  <si>
    <t>https://todomusica.com.ar/productos-sin-categorias-de-netsuite/8157-19-k-custom-dark-crash.html</t>
  </si>
  <si>
    <t>https://todomusica.com.ar/productos-sin-categorias-de-netsuite/8158-20-k-custom-dark-crash.html</t>
  </si>
  <si>
    <t>https://todomusica.com.ar/platillos/8159-14-k-custom-fast-crash.html</t>
  </si>
  <si>
    <t>https://todomusica.com.ar/platillos/3774-k0982.html</t>
  </si>
  <si>
    <t>https://todomusica.com.ar/platillos/3775-k0983.html</t>
  </si>
  <si>
    <t>https://todomusica.com.ar/productos-sin-categorias-de-netsuite/5679-404.html</t>
  </si>
  <si>
    <t>https://todomusica.com.ar/productos-sin-categorias-de-netsuite/3776-k0989.html</t>
  </si>
  <si>
    <t>https://todomusica.com.ar/productos-sin-categorias-de-netsuite/5680-404.html</t>
  </si>
  <si>
    <t>https://todomusica.com.ar/productos-sin-categorias-de-netsuite/5681-404.html</t>
  </si>
  <si>
    <t>https://todomusica.com.ar/productos-sin-categorias-de-netsuite/5682-404.html</t>
  </si>
  <si>
    <t>https://todomusica.com.ar/productos-sin-categorias-de-netsuite/5683-404.html</t>
  </si>
  <si>
    <t>https://todomusica.com.ar/productos-sin-categorias-de-netsuite/5684-404.html</t>
  </si>
  <si>
    <t>https://todomusica.com.ar/productos-sin-categorias-de-netsuite/338-k0998.html</t>
  </si>
  <si>
    <t>https://todomusica.com.ar/productos-sin-categorias-de-netsuite/5685-404.html</t>
  </si>
  <si>
    <t>https://todomusica.com.ar/productos-sin-categorias-de-netsuite/7279-18-k-constantinople-medium-light-crash-cymbal-pair.html</t>
  </si>
  <si>
    <t>https://todomusica.com.ar/productos-sin-categorias-de-netsuite/3777-k1012.html</t>
  </si>
  <si>
    <t>https://todomusica.com.ar/productos-sin-categorias-de-netsuite/3778-k1016.html</t>
  </si>
  <si>
    <t>https://todomusica.com.ar/productos-sin-categorias-de-netsuite/5686-404.html</t>
  </si>
  <si>
    <t>https://todomusica.com.ar/productos-sin-categorias-de-netsuite/574-k1024.html</t>
  </si>
  <si>
    <t>https://todomusica.com.ar/productos-sin-categorias-de-netsuite/339-k1027.html</t>
  </si>
  <si>
    <t>https://todomusica.com.ar/productos-sin-categorias-de-netsuite/5687-404.html</t>
  </si>
  <si>
    <t>https://todomusica.com.ar/productos-sin-categorias-de-netsuite/6033-k1060.html</t>
  </si>
  <si>
    <t>https://todomusica.com.ar/productos-sin-categorias-de-netsuite/3779-k1065.html</t>
  </si>
  <si>
    <t>https://todomusica.com.ar/platillos/3780-k1066.html</t>
  </si>
  <si>
    <t>https://todomusica.com.ar/productos-sin-categorias-de-netsuite/3781-k1067.html</t>
  </si>
  <si>
    <t>https://todomusica.com.ar/productos-sin-categorias-de-netsuite/3782-k1068.html</t>
  </si>
  <si>
    <t>https://todomusica.com.ar/productos-sin-categorias-de-netsuite/5688-404.html</t>
  </si>
  <si>
    <t>https://todomusica.com.ar/productos-sin-categorias-de-netsuite/6854-k1070.html</t>
  </si>
  <si>
    <t>https://todomusica.com.ar/productos-sin-categorias-de-netsuite/5689-404.html</t>
  </si>
  <si>
    <t>https://todomusica.com.ar/productos-sin-categorias-de-netsuite/5690-404.html</t>
  </si>
  <si>
    <t>https://todomusica.com.ar/platillos/5691-404.html</t>
  </si>
  <si>
    <t>https://todomusica.com.ar/productos-sin-categorias-de-netsuite/6855-k1115.html</t>
  </si>
  <si>
    <t>https://todomusica.com.ar/productos-sin-categorias-de-netsuite/5692-404.html</t>
  </si>
  <si>
    <t>https://todomusica.com.ar/productos-sin-categorias-de-netsuite/5693-404.html</t>
  </si>
  <si>
    <t>https://todomusica.com.ar/productos-sin-categorias-de-netsuite/3783-k1119.html</t>
  </si>
  <si>
    <t>https://todomusica.com.ar/productos-sin-categorias-de-netsuite/3784-k1209.html</t>
  </si>
  <si>
    <t>https://todomusica.com.ar/productos-sin-categorias-de-netsuite/3785-k1211.html</t>
  </si>
  <si>
    <t>https://todomusica.com.ar/productos-sin-categorias-de-netsuite/5694-404.html</t>
  </si>
  <si>
    <t>https://todomusica.com.ar/platillos/5695-404.html</t>
  </si>
  <si>
    <t>https://todomusica.com.ar/productos-sin-categorias-de-netsuite/5696-404.html</t>
  </si>
  <si>
    <t>https://todomusica.com.ar/productos-sin-categorias-de-netsuite/3786-k1216.html</t>
  </si>
  <si>
    <t>https://todomusica.com.ar/productos-sin-categorias-de-netsuite/5697-404.html</t>
  </si>
  <si>
    <t>https://todomusica.com.ar/productos-sin-categorias-de-netsuite/5698-404.html</t>
  </si>
  <si>
    <t>https://todomusica.com.ar/productos-sin-categorias-de-netsuite/5699-404.html</t>
  </si>
  <si>
    <t>https://todomusica.com.ar/productos-sin-categorias-de-netsuite/5700-404.html</t>
  </si>
  <si>
    <t>https://todomusica.com.ar/productos-sin-categorias-de-netsuite/5701-404.html</t>
  </si>
  <si>
    <t>https://todomusica.com.ar/productos-sin-categorias-de-netsuite/6856-k1250.html</t>
  </si>
  <si>
    <t>https://todomusica.com.ar/productos-sin-categorias-de-netsuite/7358-10-k-custom-special-dry-splash.html</t>
  </si>
  <si>
    <t>https://todomusica.com.ar/productos-sin-categorias-de-netsuite/7359-14-k-custom-special-dry-hi-hat-pair.html</t>
  </si>
  <si>
    <t>https://todomusica.com.ar/productos-sin-categorias-de-netsuite/7360-16-k-custom-special-dry-crash.html</t>
  </si>
  <si>
    <t>https://todomusica.com.ar/productos-sin-categorias-de-netsuite/7362-17-k-custom-special-dry-trash-crash.html</t>
  </si>
  <si>
    <t>https://todomusica.com.ar/productos-sin-categorias-de-netsuite/7361-18-k-custom-special-dry-crash.html</t>
  </si>
  <si>
    <t>https://todomusica.com.ar/productos-sin-categorias-de-netsuite/7363-18-k-custom-special-dry-trash-china.html</t>
  </si>
  <si>
    <t>https://todomusica.com.ar/productos-sin-categorias-de-netsuite/7364-19-k-custom-special-dry-crash.html</t>
  </si>
  <si>
    <t>https://todomusica.com.ar/productos-sin-categorias-de-netsuite/7365-19-k-custom-special-dry-trash-crash.html</t>
  </si>
  <si>
    <t>https://todomusica.com.ar/productos-sin-categorias-de-netsuite/7366-20-k-custom-special-dry-crash.html</t>
  </si>
  <si>
    <t>https://todomusica.com.ar/productos-sin-categorias-de-netsuite/7367-21-k-custom-special-dry-ride.html</t>
  </si>
  <si>
    <t>https://todomusica.com.ar/productos-sin-categorias-de-netsuite/7526-21-k-custom-special-dry-trash-crash.html</t>
  </si>
  <si>
    <t>https://todomusica.com.ar/productos-sin-categorias-de-netsuite/7527-22-k-custom-special-dry-crash.html</t>
  </si>
  <si>
    <t>https://todomusica.com.ar/productos-sin-categorias-de-netsuite/7528-23-k-custom-special-dry-ride.html</t>
  </si>
  <si>
    <t>https://todomusica.com.ar/productos-sin-categorias-de-netsuite/3787-k20835.html</t>
  </si>
  <si>
    <t>https://todomusica.com.ar/productos-sin-categorias-de-netsuite/3788-k20889.html</t>
  </si>
  <si>
    <t>https://todomusica.com.ar/productos-sin-categorias-de-netsuite/709-k2104.html</t>
  </si>
  <si>
    <t>https://todomusica.com.ar/productos-sin-categorias-de-netsuite/710-k2108.html</t>
  </si>
  <si>
    <t>https://todomusica.com.ar/platillos/6244-lv348.html</t>
  </si>
  <si>
    <t>https://todomusica.com.ar/productos-sin-categorias-de-netsuite/6245-lv38.html</t>
  </si>
  <si>
    <t>https://todomusica.com.ar/platillos/6246-lv468.html</t>
  </si>
  <si>
    <t>https://todomusica.com.ar/platillos/7373-10-low-volume-l80-splash-single.html</t>
  </si>
  <si>
    <t>https://todomusica.com.ar/platillos/7376-16-low-volume-l80-crash-single.html</t>
  </si>
  <si>
    <t>https://todomusica.com.ar/platillos/7375-18-low-volume-l80-crash-ride-single.html</t>
  </si>
  <si>
    <t>https://todomusica.com.ar/platillos/7374-20-low-volume-l80-ride-single.html</t>
  </si>
  <si>
    <t>https://todomusica.com.ar/productos-sin-categorias-de-netsuite/5714-404.html</t>
  </si>
  <si>
    <t>https://todomusica.com.ar/platillos/5717-404.html</t>
  </si>
  <si>
    <t>https://todomusica.com.ar/platillos/575-pz14b.html</t>
  </si>
  <si>
    <t>https://todomusica.com.ar/productos-sin-categorias-de-netsuite/7529-34-hand-hammered-gong-made-in-china.html</t>
  </si>
  <si>
    <t>https://todomusica.com.ar/platillos/7139-p0502.html</t>
  </si>
  <si>
    <t>https://todomusica.com.ar/productos-sin-categorias-de-netsuite/6883-p0503.html</t>
  </si>
  <si>
    <t>https://todomusica.com.ar/productos-sin-categorias-de-netsuite/6884-p0550.html</t>
  </si>
  <si>
    <t>https://todomusica.com.ar/soportes/6885-p0560.html</t>
  </si>
  <si>
    <t>https://todomusica.com.ar/fundas/7140-p0729.html</t>
  </si>
  <si>
    <t>https://todomusica.com.ar/fundas/6886-p0733.html</t>
  </si>
  <si>
    <t>https://todomusica.com.ar/fundas/7141-p0738.html</t>
  </si>
  <si>
    <t>https://todomusica.com.ar/productos-sin-categorias-de-netsuite/5711-404.html</t>
  </si>
  <si>
    <t>https://todomusica.com.ar/estuches/6887-p1700.html</t>
  </si>
  <si>
    <t>https://todomusica.com.ar/palillos/860-rkwn.html</t>
  </si>
  <si>
    <t>https://todomusica.com.ar/productos-sin-categorias-de-netsuite/5542-404.html</t>
  </si>
  <si>
    <t>https://todomusica.com.ar/palillos/861-sdm1.html</t>
  </si>
  <si>
    <t>https://todomusica.com.ar/palillos/2874-sdm2.html</t>
  </si>
  <si>
    <t>https://todomusica.com.ar/platillos/6276-sl14hpr.html</t>
  </si>
  <si>
    <t>https://todomusica.com.ar/platillos/6951-srockxl.html</t>
  </si>
  <si>
    <t>https://todomusica.com.ar/platillos/7377-10-s-china-splash.html</t>
  </si>
  <si>
    <t>https://todomusica.com.ar/productos-sin-categorias-de-netsuite/6917-s10s.html</t>
  </si>
  <si>
    <t>https://todomusica.com.ar/productos-sin-categorias-de-netsuite/6918-s13mpr.html</t>
  </si>
  <si>
    <t>https://todomusica.com.ar/productos-sin-categorias-de-netsuite/6919-s14hpr.html</t>
  </si>
  <si>
    <t>https://todomusica.com.ar/productos-sin-categorias-de-netsuite/6920-s14mpr.html</t>
  </si>
  <si>
    <t>https://todomusica.com.ar/productos-sin-categorias-de-netsuite/6921-s14rpr.html</t>
  </si>
  <si>
    <t>https://todomusica.com.ar/productos-sin-categorias-de-netsuite/8160-14-s-thin-crash.html</t>
  </si>
  <si>
    <t>https://todomusica.com.ar/productos-sin-categorias-de-netsuite/8161-15-s-thin-crash.html</t>
  </si>
  <si>
    <t>https://todomusica.com.ar/productos-sin-categorias-de-netsuite/6922-s16ch.html</t>
  </si>
  <si>
    <t>https://todomusica.com.ar/productos-sin-categorias-de-netsuite/7379-16-s-medium-thin-crash.html</t>
  </si>
  <si>
    <t>https://todomusica.com.ar/productos-sin-categorias-de-netsuite/6923-s16rc.html</t>
  </si>
  <si>
    <t>https://todomusica.com.ar/productos-sin-categorias-de-netsuite/6924-s16tc.html</t>
  </si>
  <si>
    <t>https://todomusica.com.ar/productos-sin-categorias-de-netsuite/6925-s16tcr.html</t>
  </si>
  <si>
    <t>https://todomusica.com.ar/productos-sin-categorias-de-netsuite/6926-s17tc.html</t>
  </si>
  <si>
    <t>https://todomusica.com.ar/productos-sin-categorias-de-netsuite/6927-s18ch.html</t>
  </si>
  <si>
    <t>https://todomusica.com.ar/productos-sin-categorias-de-netsuite/6928-s18mtc.html</t>
  </si>
  <si>
    <t>https://todomusica.com.ar/productos-sin-categorias-de-netsuite/6929-s18rc.html</t>
  </si>
  <si>
    <t>https://todomusica.com.ar/productos-sin-categorias-de-netsuite/6930-s18tc.html</t>
  </si>
  <si>
    <t>https://todomusica.com.ar/productos-sin-categorias-de-netsuite/6931-s18tcr.html</t>
  </si>
  <si>
    <t>https://todomusica.com.ar/productos-sin-categorias-de-netsuite/6932-s20mr.html</t>
  </si>
  <si>
    <t>https://todomusica.com.ar/platillos/6933-s20mtc.html</t>
  </si>
  <si>
    <t>https://todomusica.com.ar/platillos/6934-s20rc.html</t>
  </si>
  <si>
    <t>https://todomusica.com.ar/platillos/6935-s20rr.html</t>
  </si>
  <si>
    <t>https://todomusica.com.ar/platillos/6936-s20tc.html</t>
  </si>
  <si>
    <t>https://todomusica.com.ar/productos-sin-categorias-de-netsuite/6937-s20tcr.html</t>
  </si>
  <si>
    <t>https://todomusica.com.ar/platillos/6938-s22mr.html</t>
  </si>
  <si>
    <t>https://todomusica.com.ar/platillos/6939-s22rr.html</t>
  </si>
  <si>
    <t>https://todomusica.com.ar/platillos/6940-s24mr.html</t>
  </si>
  <si>
    <t>https://todomusica.com.ar/platillos/6941-s390.html</t>
  </si>
  <si>
    <t>https://todomusica.com.ar/platillos/9873-s46808.html</t>
  </si>
  <si>
    <t>https://todomusica.com.ar/productos-sin-categorias-de-netsuite/5539-404.html</t>
  </si>
  <si>
    <t>https://todomusica.com.ar/platillos/7638-8s-china-splash.html</t>
  </si>
  <si>
    <t>https://todomusica.com.ar/productos-sin-categorias-de-netsuite/6942-s8s.html</t>
  </si>
  <si>
    <t>https://todomusica.com.ar/fundas/8162-drumstick-bag.html</t>
  </si>
  <si>
    <t>https://todomusica.com.ar/productos-sin-categorias-de-netsuite/9324-zbt-expander-cymbal-set.html</t>
  </si>
  <si>
    <t>https://todomusica.com.ar/platillos/2755-zbts3p-9.html</t>
  </si>
  <si>
    <t>https://todomusica.com.ar/productos-sin-categorias-de-netsuite/2300-zbt18ch.html</t>
  </si>
  <si>
    <t>https://todomusica.com.ar/productos-sin-categorias-de-netsuite/2904-zbt18cr.html</t>
  </si>
  <si>
    <t>https://todomusica.com.ar/platillos/2445-zbt20cr.html</t>
  </si>
  <si>
    <t>https://todomusica.com.ar/platillos/7639-22-zbt-ride.html</t>
  </si>
  <si>
    <t>https://todomusica.com.ar/productos-sin-categorias-de-netsuite/9373-zgigrug.html</t>
  </si>
  <si>
    <t>https://todomusica.com.ar/productos-sin-categorias-de-netsuite/2550-zht20mr.html</t>
  </si>
  <si>
    <t>https://todomusica.com.ar/platillos/2338-zht20rr.html</t>
  </si>
  <si>
    <t>https://todomusica.com.ar/platillos/1750-zht22r.html</t>
  </si>
  <si>
    <t>https://todomusica.com.ar/platillos/2592-zht8cs.html</t>
  </si>
  <si>
    <t>https://todomusica.com.ar/platillos/2548-zht8s.html</t>
  </si>
  <si>
    <t>https://todomusica.com.ar/productos-sin-categorias-de-netsuite/9374-zkey.html</t>
  </si>
  <si>
    <t>https://todomusica.com.ar/productos-sin-categorias-de-netsuite/6111-znc17eu.html</t>
  </si>
  <si>
    <t>https://todomusica.com.ar/productos-sin-categorias-de-netsuite/9376-zp10s.html</t>
  </si>
  <si>
    <t>https://todomusica.com.ar/platillos/9711-zp1316.html</t>
  </si>
  <si>
    <t>https://todomusica.com.ar/productos-sin-categorias-de-netsuite/9378-zp14pr.html</t>
  </si>
  <si>
    <t>https://todomusica.com.ar/platillos/9712-zp1418.html</t>
  </si>
  <si>
    <t>https://todomusica.com.ar/productos-sin-categorias-de-netsuite/9379-zp16c.html</t>
  </si>
  <si>
    <t>https://todomusica.com.ar/productos-sin-categorias-de-netsuite/9377-zp18ch.html</t>
  </si>
  <si>
    <t>https://todomusica.com.ar/productos-sin-categorias-de-netsuite/9713-zp18cr.html</t>
  </si>
  <si>
    <t>https://todomusica.com.ar/platillos/9714-zp20r.html</t>
  </si>
  <si>
    <t>https://todomusica.com.ar/platillos/9380-zp4pk.html</t>
  </si>
  <si>
    <t>https://todomusica.com.ar/productos-sin-categorias-de-netsuite/9375-zrcv24.html</t>
  </si>
  <si>
    <t>https://todomusica.com.ar/productos-sin-categorias-de-netsuite/6112-zsign1.html</t>
  </si>
  <si>
    <t>https://todomusica.com.ar/productos-sin-categorias-de-netsuite/5728-404.html</t>
  </si>
  <si>
    <t>https://todomusica.com.ar/productos-sin-categorias-de-netsuite/8169-nylon-tip.html</t>
  </si>
  <si>
    <t>https://todomusica.com.ar/productos-sin-categorias-de-netsuite/8179-nylon-tip.html</t>
  </si>
  <si>
    <t>https://todomusica.com.ar/productos-sin-categorias-de-netsuite/8180-anti-vibe.html</t>
  </si>
  <si>
    <t>https://todomusica.com.ar/productos-sin-categorias-de-netsuite/8182-dip.html</t>
  </si>
  <si>
    <t>https://todomusica.com.ar/palillos/8183-dip.html</t>
  </si>
  <si>
    <t>https://todomusica.com.ar/palillos/8184-dip.html</t>
  </si>
  <si>
    <t>https://todomusica.com.ar/productos-sin-categorias-de-netsuite/8188-dip.html</t>
  </si>
  <si>
    <t>https://todomusica.com.ar/palillos/8189-dip.html</t>
  </si>
  <si>
    <t>https://todomusica.com.ar/productos-sin-categorias-de-netsuite/8190-nylon-tip.html</t>
  </si>
  <si>
    <t>https://todomusica.com.ar/productos-sin-categorias-de-netsuite/5966-5bnn.html</t>
  </si>
  <si>
    <t>https://todomusica.com.ar/pedales/7841-acoustic-creator.html</t>
  </si>
  <si>
    <t>https://todomusica.com.ar/controladores-dj/7838-aero-rhytmtrak.html</t>
  </si>
  <si>
    <t>https://todomusica.com.ar/pedaleras/9434-a1-four.html</t>
  </si>
  <si>
    <t>https://todomusica.com.ar/pedaleras/9435-a1x-four.html</t>
  </si>
  <si>
    <t>https://todomusica.com.ar/pedaleras/3961-a3.html</t>
  </si>
  <si>
    <t>https://todomusica.com.ar/productos-sin-categorias-de-netsuite/8883-b1-four.html</t>
  </si>
  <si>
    <t>https://todomusica.com.ar/pedaleras/5594-404.html</t>
  </si>
  <si>
    <t>https://todomusica.com.ar/productos-sin-categorias-de-netsuite/8884-b1x-four.html</t>
  </si>
  <si>
    <t>https://todomusica.com.ar/pedaleras/5595-404.html</t>
  </si>
  <si>
    <t>https://todomusica.com.ar/pedaleras/7840-bass-multi-effects-processor.html</t>
  </si>
  <si>
    <t>https://todomusica.com.ar/productos-sin-categorias-de-netsuite/1130-fp-02m.html</t>
  </si>
  <si>
    <t>https://todomusica.com.ar/pedaleras/8881-g1-four.html</t>
  </si>
  <si>
    <t>https://todomusica.com.ar/pedaleras/8882-g1x-four.html</t>
  </si>
  <si>
    <t>https://todomusica.com.ar/pedaleras/9698-g11.html</t>
  </si>
  <si>
    <t>https://todomusica.com.ar/pedaleras/9467-guitar-multi-effects-processor.html</t>
  </si>
  <si>
    <t>https://todomusica.com.ar/productos-sin-categorias-de-netsuite/9468-guitar-multi-effects-processor.html</t>
  </si>
  <si>
    <t>https://todomusica.com.ar/pedaleras/7553-guitar-effects-pedal.html</t>
  </si>
  <si>
    <t>https://todomusica.com.ar/pedaleras/10291-g6.html</t>
  </si>
  <si>
    <t>https://todomusica.com.ar/pedaleras/9433-v6.html</t>
  </si>
  <si>
    <t>https://todomusica.com.ar/soporte-de-microfonos/9499-acm-1.html</t>
  </si>
  <si>
    <t>https://todomusica.com.ar/soporte-de-microfonos/9501-aih-1.html</t>
  </si>
  <si>
    <t>https://todomusica.com.ar/grabadoras-de-mano/10289-am7.html</t>
  </si>
  <si>
    <t>https://todomusica.com.ar/varios/9774-apf-1.html</t>
  </si>
  <si>
    <t>https://todomusica.com.ar/varios/8676-aph-1n.html</t>
  </si>
  <si>
    <t>https://todomusica.com.ar/varios/9699-aph-4npro.html</t>
  </si>
  <si>
    <t>https://todomusica.com.ar/varios/9700-aph-5.html</t>
  </si>
  <si>
    <t>https://todomusica.com.ar/varios/9701-aph-6.html</t>
  </si>
  <si>
    <t>https://todomusica.com.ar/productos-sin-categorias-de-netsuite/9436-bta-1.html</t>
  </si>
  <si>
    <t>https://todomusica.com.ar/adaptadores/9777-bta-2.html</t>
  </si>
  <si>
    <t>https://todomusica.com.ar/baterias-recargables/6000-bt-02.html</t>
  </si>
  <si>
    <t>https://todomusica.com.ar/baterias-recargables/9469-bateria-de-litio-recargable-para-q8.html</t>
  </si>
  <si>
    <t>https://todomusica.com.ar/adaptadores/5771-404.html</t>
  </si>
  <si>
    <t>https://todomusica.com.ar/grabadoras-multitrack/7839-f-series-remote-control.html</t>
  </si>
  <si>
    <t>https://todomusica.com.ar/varios/2230-fs-01.html</t>
  </si>
  <si>
    <t>https://todomusica.com.ar/grabadoras-multitrack/10379-f1-lp.html</t>
  </si>
  <si>
    <t>https://todomusica.com.ar/grabadoras-multitrack/10378-f1-sp.html</t>
  </si>
  <si>
    <t>https://todomusica.com.ar/grabadoras-multitrack/10285-f2-b.html</t>
  </si>
  <si>
    <t>https://todomusica.com.ar/grabadoras-multitrack/10288-f2-bt-b.html</t>
  </si>
  <si>
    <t>https://todomusica.com.ar/grabadoras-multitrack/10287-f2-bt-w.html</t>
  </si>
  <si>
    <t>https://todomusica.com.ar/grabadoras-multitrack/6831-f4.html</t>
  </si>
  <si>
    <t>https://todomusica.com.ar/productos-sin-categorias-de-netsuite/9695-f6.html</t>
  </si>
  <si>
    <t>https://todomusica.com.ar/grabadoras-multitrack/6376-f8.html</t>
  </si>
  <si>
    <t>https://todomusica.com.ar/placas/9432-gce-3.html</t>
  </si>
  <si>
    <t>https://todomusica.com.ar/soporte-de-microfonos/5772-404.html</t>
  </si>
  <si>
    <t>https://todomusica.com.ar/soporte-de-microfonos/9703-hrm-11.html</t>
  </si>
  <si>
    <t>https://todomusica.com.ar/soporte-de-microfonos/9702-hrm-7.html</t>
  </si>
  <si>
    <t>https://todomusica.com.ar/adaptadores/6845-hs-1.html</t>
  </si>
  <si>
    <t>https://todomusica.com.ar/grabadoras-de-mano/9470-handy-recorder.html</t>
  </si>
  <si>
    <t>https://todomusica.com.ar/grabadoras-de-mano/2262-h2n.html</t>
  </si>
  <si>
    <t>https://todomusica.com.ar/varios/10317-h2n-pop-disp.html</t>
  </si>
  <si>
    <t>https://todomusica.com.ar/grabadoras-de-mano/8674-h3-vr.html</t>
  </si>
  <si>
    <t>http://www.todomusica.com.ar/inicio/13092-404.html</t>
  </si>
  <si>
    <t>https://todomusica.com.ar/grabadoras-de-mano/9429-h4npro-blk.html</t>
  </si>
  <si>
    <t>https://todomusica.com.ar/grabadoras-de-mano/6208-h5.html</t>
  </si>
  <si>
    <t>https://todomusica.com.ar/grabadoras-de-mano/9789-h6-blk.html</t>
  </si>
  <si>
    <t>https://todomusica.com.ar/grabadoras-de-mano/9772-h8.html</t>
  </si>
  <si>
    <t>https://todomusica.com.ar/grabadoras-de-mano/1563-iq5-b.html</t>
  </si>
  <si>
    <t>https://todomusica.com.ar/grabadoras-de-mano/1846-iq5-w.html</t>
  </si>
  <si>
    <t>https://todomusica.com.ar/mixers-digitales/10445-l-12.html</t>
  </si>
  <si>
    <t>https://todomusica.com.ar/mixers-digitales/8675-l-20.html</t>
  </si>
  <si>
    <t>https://todomusica.com.ar/mixers-digitales/9430-l-20r.html</t>
  </si>
  <si>
    <t>https://todomusica.com.ar/mixers-digitales/9431-l-8.html</t>
  </si>
  <si>
    <t>https://todomusica.com.ar/soporte-de-microfonos/8677-ma2.html</t>
  </si>
  <si>
    <t>https://todomusica.com.ar/adaptadores/5603-404.html</t>
  </si>
  <si>
    <t>https://todomusica.com.ar/fundas/9437-pcf-8n.html</t>
  </si>
  <si>
    <t>https://todomusica.com.ar/fundas/9704-pch-4n.html</t>
  </si>
  <si>
    <t>https://todomusica.com.ar/fundas/9705-pch-5.html</t>
  </si>
  <si>
    <t>https://todomusica.com.ar/fundas/9706-pch-6.html</t>
  </si>
  <si>
    <t>http://www.todomusica.com.ar/alta-de-nuevos-productos-desde-netsuit/35812-p4.html</t>
  </si>
  <si>
    <t>https://todomusica.com.ar/grabadoras-de-mano/10290-p8.html</t>
  </si>
  <si>
    <t>https://todomusica.com.ar/grabadoras-de-mano/8880-q2n-4k.html</t>
  </si>
  <si>
    <t>https://todomusica.com.ar/productos-sin-categorias-de-netsuite/2759-q4.html</t>
  </si>
  <si>
    <t>https://todomusica.com.ar/productos-sin-categorias-de-netsuite/8288-q4n.html</t>
  </si>
  <si>
    <t>https://todomusica.com.ar/grabadoras-de-mano/6266-q8.html</t>
  </si>
  <si>
    <t>https://todomusica.com.ar/varios/168-rc4.html</t>
  </si>
  <si>
    <t>https://todomusica.com.ar/grabadoras-multitrack/3553-r16.html</t>
  </si>
  <si>
    <t>https://todomusica.com.ar/grabadoras-multitrack/1647-r24.html</t>
  </si>
  <si>
    <t>https://todomusica.com.ar/grabadoras-multitrack/2306-r8.html</t>
  </si>
  <si>
    <t>https://todomusica.com.ar/microfonos-broadcast/5605-404.html</t>
  </si>
  <si>
    <t>https://todomusica.com.ar/grabadoras-de-mano/10401-ssh-6.html</t>
  </si>
  <si>
    <t>https://todomusica.com.ar/placas/5775-404.html</t>
  </si>
  <si>
    <t>https://todomusica.com.ar/productos-sin-categorias-de-netsuite/9696-uac-2.html</t>
  </si>
  <si>
    <t>https://todomusica.com.ar/productos-sin-categorias-de-netsuite/6958-u22.html</t>
  </si>
  <si>
    <t>https://todomusica.com.ar/placas/8148-handy-audio-interface.html</t>
  </si>
  <si>
    <t>https://todomusica.com.ar/placas/8287-u44.html</t>
  </si>
  <si>
    <t>https://todomusica.com.ar/varios/9775-wsl-1.html</t>
  </si>
  <si>
    <t>https://todomusica.com.ar/varios/9500-wss-6.html</t>
  </si>
  <si>
    <t>https://todomusica.com.ar/productos-sin-categorias-de-netsuite/9707-wsu-1.html</t>
  </si>
  <si>
    <t>https://todomusica.com.ar/productos-sin-categorias-de-netsuite/9773-zdm-1pmp.html</t>
  </si>
  <si>
    <t>Sin STK</t>
  </si>
  <si>
    <t>STK disponible</t>
  </si>
  <si>
    <t>x1</t>
  </si>
  <si>
    <t>BrandName</t>
  </si>
  <si>
    <t>Code</t>
  </si>
  <si>
    <t>Description</t>
  </si>
  <si>
    <t xml:space="preserve">PurchasePrice </t>
  </si>
  <si>
    <t>TaxRate</t>
  </si>
  <si>
    <t>SellingPrice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</si>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</sst>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_-;\-* #,##0.00_-;_-* &quot;-&quot;??_-;_-@_-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gradientFill degree="90">
        <stop position="0">
          <color rgb="FF3399FF"/>
        </stop>
        <stop position="1">
          <color rgb="FF00B0F0"/>
        </stop>
      </gradientFill>
    </fill>
    <fill>
      <patternFill patternType="solid">
        <fgColor rgb="FFD5E8CA"/>
        <bgColor indexed="64"/>
      </patternFill>
    </fill>
    <fill>
      <gradientFill degree="90">
        <stop position="0">
          <color rgb="FF0070C4"/>
        </stop>
        <stop position="1">
          <color rgb="FF0083E6"/>
        </stop>
      </gradientFill>
    </fill>
    <fill>
      <gradientFill degree="90">
        <stop position="0">
          <color rgb="FFFF1919"/>
        </stop>
        <stop position="1">
          <color rgb="FFFF5B5B"/>
        </stop>
      </gradientFill>
    </fill>
    <fill>
      <gradientFill degree="90">
        <stop position="0">
          <color rgb="FF00B853"/>
        </stop>
        <stop position="1">
          <color rgb="FF00BC55"/>
        </stop>
      </gradientFill>
    </fill>
    <fill>
      <patternFill patternType="solid">
        <fgColor theme="6" tint="0.79998168889431442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0070C4"/>
        <bgColor rgb="FF000000"/>
      </patternFill>
    </fill>
    <fill>
      <patternFill patternType="solid">
        <fgColor rgb="FFEDEDED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>
      <left/>
      <right/>
      <top/>
      <bottom style="thin">
        <color rgb="FFF2F2F2"/>
      </bottom>
      <diagonal/>
    </border>
  </borders>
  <cellStyleXfs count="9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2" applyFont="0" applyFill="0" applyBorder="0" applyAlignment="0">
      <alignment vertical="center"/>
    </xf>
  </cellStyleXfs>
  <cellXfs count="79">
    <xf numFmtId="0" fontId="0" fillId="0" borderId="0" xfId="0"/>
    <xf numFmtId="0" fontId="0" fillId="0" borderId="0" xfId="0" applyProtection="1">
      <protection hidden="1"/>
    </xf>
    <xf numFmtId="0" fontId="4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14" fillId="0" borderId="0" xfId="0" applyFont="1" applyProtection="1">
      <protection hidden="1"/>
    </xf>
    <xf numFmtId="0" fontId="12" fillId="0" borderId="1" xfId="0" applyFont="1" applyBorder="1" applyProtection="1">
      <protection hidden="1"/>
    </xf>
    <xf numFmtId="0" fontId="3" fillId="0" borderId="1" xfId="0" applyFont="1" applyBorder="1" applyProtection="1">
      <protection hidden="1"/>
    </xf>
    <xf numFmtId="0" fontId="12" fillId="0" borderId="6" xfId="0" applyFont="1" applyBorder="1" applyProtection="1">
      <protection hidden="1"/>
    </xf>
    <xf numFmtId="0" fontId="3" fillId="0" borderId="6" xfId="0" applyFont="1" applyBorder="1" applyProtection="1">
      <protection hidden="1"/>
    </xf>
    <xf numFmtId="0" fontId="15" fillId="0" borderId="0" xfId="0" applyFont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/>
      <protection hidden="1"/>
    </xf>
    <xf numFmtId="165" fontId="0" fillId="0" borderId="0" xfId="2" applyNumberFormat="1" applyFont="1" applyAlignment="1" applyProtection="1">
      <alignment horizontal="center" vertical="center"/>
      <protection locked="0" hidden="1"/>
    </xf>
    <xf numFmtId="10" fontId="0" fillId="0" borderId="0" xfId="2" applyNumberFormat="1" applyFont="1" applyAlignment="1" applyProtection="1">
      <alignment horizontal="center" vertical="center"/>
      <protection locked="0" hidden="1"/>
    </xf>
    <xf numFmtId="4" fontId="3" fillId="7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3" fillId="11" borderId="7" xfId="0" applyFont="1" applyFill="1" applyBorder="1" applyAlignment="1" applyProtection="1">
      <alignment horizontal="center" vertical="center" wrapText="1"/>
      <protection locked="0" hidden="1"/>
    </xf>
    <xf numFmtId="165" fontId="3" fillId="7" borderId="7" xfId="2" applyNumberFormat="1" applyFont="1" applyFill="1" applyBorder="1" applyAlignment="1" applyProtection="1">
      <alignment horizontal="center" vertical="center" wrapText="1"/>
      <protection locked="0" hidden="1"/>
    </xf>
    <xf numFmtId="10" fontId="3" fillId="7" borderId="7" xfId="2" applyNumberFormat="1" applyFont="1" applyFill="1" applyBorder="1" applyAlignment="1" applyProtection="1">
      <alignment horizontal="center" vertical="center" wrapText="1"/>
      <protection locked="0" hidden="1"/>
    </xf>
    <xf numFmtId="0" fontId="3" fillId="7" borderId="7" xfId="0" applyFont="1" applyFill="1" applyBorder="1" applyAlignment="1" applyProtection="1">
      <alignment horizontal="center" vertical="center" wrapText="1"/>
      <protection locked="0" hidden="1"/>
    </xf>
    <xf numFmtId="4" fontId="3" fillId="10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0" borderId="0" xfId="0" applyFont="1" applyAlignment="1" applyProtection="1">
      <alignment vertical="center"/>
      <protection locked="0" hidden="1"/>
    </xf>
    <xf numFmtId="0" fontId="4" fillId="0" borderId="0" xfId="0" applyFont="1" applyAlignment="1" applyProtection="1">
      <alignment vertical="center"/>
      <protection locked="0" hidden="1"/>
    </xf>
    <xf numFmtId="0" fontId="10" fillId="0" borderId="4" xfId="4" applyFont="1" applyBorder="1" applyAlignment="1" applyProtection="1">
      <alignment horizontal="center" vertical="center"/>
      <protection locked="0" hidden="1"/>
    </xf>
    <xf numFmtId="0" fontId="13" fillId="0" borderId="4" xfId="4" applyFont="1" applyBorder="1" applyAlignment="1" applyProtection="1">
      <alignment vertical="center"/>
      <protection locked="0" hidden="1"/>
    </xf>
    <xf numFmtId="0" fontId="16" fillId="8" borderId="4" xfId="7" applyFont="1" applyFill="1" applyBorder="1" applyAlignment="1" applyProtection="1">
      <alignment horizontal="center" vertical="center"/>
      <protection locked="0" hidden="1"/>
    </xf>
    <xf numFmtId="165" fontId="9" fillId="3" borderId="4" xfId="5" applyNumberFormat="1" applyFont="1" applyBorder="1" applyAlignment="1" applyProtection="1">
      <alignment horizontal="center" vertical="center"/>
      <protection locked="0" hidden="1"/>
    </xf>
    <xf numFmtId="10" fontId="9" fillId="0" borderId="4" xfId="4" applyNumberFormat="1" applyFont="1" applyBorder="1" applyAlignment="1" applyProtection="1">
      <alignment horizontal="center" vertical="center"/>
      <protection locked="0" hidden="1"/>
    </xf>
    <xf numFmtId="0" fontId="9" fillId="3" borderId="4" xfId="5" applyFont="1" applyBorder="1" applyAlignment="1" applyProtection="1">
      <alignment horizontal="center" vertical="center"/>
      <protection locked="0" hidden="1"/>
    </xf>
    <xf numFmtId="0" fontId="10" fillId="0" borderId="4" xfId="4" applyFont="1" applyBorder="1" applyAlignment="1" applyProtection="1">
      <alignment vertical="center"/>
      <protection locked="0"/>
    </xf>
    <xf numFmtId="0" fontId="14" fillId="2" borderId="0" xfId="0" applyFont="1" applyFill="1" applyAlignment="1" applyProtection="1">
      <alignment horizontal="left"/>
      <protection locked="0" hidden="1"/>
    </xf>
    <xf numFmtId="3" fontId="14" fillId="2" borderId="0" xfId="0" applyNumberFormat="1" applyFont="1" applyFill="1" applyAlignment="1" applyProtection="1">
      <alignment horizontal="center"/>
      <protection locked="0" hidden="1"/>
    </xf>
    <xf numFmtId="0" fontId="14" fillId="2" borderId="0" xfId="0" applyFont="1" applyFill="1" applyAlignment="1" applyProtection="1">
      <alignment horizontal="center"/>
      <protection locked="0" hidden="1"/>
    </xf>
    <xf numFmtId="0" fontId="12" fillId="2" borderId="0" xfId="0" applyFont="1" applyFill="1" applyAlignment="1" applyProtection="1">
      <alignment horizontal="center" vertical="center" wrapText="1"/>
      <protection locked="0" hidden="1"/>
    </xf>
    <xf numFmtId="3" fontId="12" fillId="2" borderId="0" xfId="0" applyNumberFormat="1" applyFont="1" applyFill="1" applyAlignment="1" applyProtection="1">
      <alignment horizontal="center" vertical="center" wrapText="1"/>
      <protection locked="0" hidden="1"/>
    </xf>
    <xf numFmtId="4" fontId="14" fillId="2" borderId="0" xfId="0" applyNumberFormat="1" applyFont="1" applyFill="1" applyAlignment="1" applyProtection="1">
      <alignment horizontal="left" vertical="center"/>
      <protection locked="0" hidden="1"/>
    </xf>
    <xf numFmtId="3" fontId="14" fillId="2" borderId="0" xfId="0" applyNumberFormat="1" applyFont="1" applyFill="1" applyAlignment="1" applyProtection="1">
      <alignment horizontal="center" vertical="center"/>
      <protection locked="0" hidden="1"/>
    </xf>
    <xf numFmtId="4" fontId="14" fillId="2" borderId="0" xfId="0" applyNumberFormat="1" applyFont="1" applyFill="1" applyAlignment="1" applyProtection="1">
      <alignment horizontal="center" vertical="center"/>
      <protection locked="0" hidden="1"/>
    </xf>
    <xf numFmtId="0" fontId="17" fillId="0" borderId="0" xfId="0" applyFont="1" applyProtection="1">
      <protection hidden="1"/>
    </xf>
    <xf numFmtId="0" fontId="14" fillId="0" borderId="0" xfId="0" applyFont="1" applyProtection="1">
      <protection locked="0" hidden="1"/>
    </xf>
    <xf numFmtId="0" fontId="14" fillId="0" borderId="0" xfId="0" applyFont="1" applyAlignment="1" applyProtection="1">
      <alignment vertical="center"/>
      <protection locked="0" hidden="1"/>
    </xf>
    <xf numFmtId="0" fontId="14" fillId="0" borderId="0" xfId="0" applyFont="1" applyAlignment="1" applyProtection="1">
      <alignment horizontal="left"/>
      <protection locked="0" hidden="1"/>
    </xf>
    <xf numFmtId="0" fontId="14" fillId="4" borderId="4" xfId="6" applyFont="1" applyBorder="1" applyAlignment="1">
      <alignment vertical="center"/>
    </xf>
    <xf numFmtId="0" fontId="14" fillId="3" borderId="4" xfId="3" applyFont="1" applyFill="1" applyBorder="1" applyAlignment="1">
      <alignment vertical="center"/>
    </xf>
    <xf numFmtId="0" fontId="14" fillId="0" borderId="4" xfId="4" applyFont="1" applyFill="1" applyBorder="1" applyAlignment="1">
      <alignment vertical="center"/>
    </xf>
    <xf numFmtId="0" fontId="0" fillId="0" borderId="0" xfId="0" applyProtection="1">
      <protection locked="0" hidden="1"/>
    </xf>
    <xf numFmtId="0" fontId="0" fillId="0" borderId="0" xfId="0" applyAlignment="1" applyProtection="1">
      <alignment horizontal="center" vertical="center"/>
      <protection locked="0" hidden="1"/>
    </xf>
    <xf numFmtId="4" fontId="0" fillId="0" borderId="0" xfId="0" applyNumberFormat="1" applyProtection="1">
      <protection locked="0" hidden="1"/>
    </xf>
    <xf numFmtId="0" fontId="0" fillId="0" borderId="0" xfId="0" applyAlignment="1" applyProtection="1">
      <alignment horizontal="center"/>
      <protection locked="0" hidden="1"/>
    </xf>
    <xf numFmtId="0" fontId="0" fillId="0" borderId="0" xfId="0" applyAlignment="1" applyProtection="1">
      <alignment vertical="center"/>
      <protection locked="0" hidden="1"/>
    </xf>
    <xf numFmtId="0" fontId="0" fillId="4" borderId="4" xfId="6" applyFont="1" applyBorder="1" applyAlignment="1" applyProtection="1">
      <alignment vertical="center"/>
      <protection locked="0"/>
    </xf>
    <xf numFmtId="0" fontId="0" fillId="3" borderId="4" xfId="3" applyFont="1" applyFill="1" applyBorder="1" applyAlignment="1" applyProtection="1">
      <alignment vertical="center"/>
      <protection locked="0"/>
    </xf>
    <xf numFmtId="0" fontId="0" fillId="3" borderId="4" xfId="5" applyNumberFormat="1" applyFont="1" applyBorder="1" applyAlignment="1" applyProtection="1">
      <alignment horizontal="center" vertical="center"/>
      <protection locked="0"/>
    </xf>
    <xf numFmtId="4" fontId="0" fillId="4" borderId="4" xfId="6" applyNumberFormat="1" applyFont="1" applyBorder="1" applyAlignment="1" applyProtection="1">
      <alignment vertical="center"/>
      <protection locked="0" hidden="1"/>
    </xf>
    <xf numFmtId="4" fontId="0" fillId="8" borderId="5" xfId="1" applyNumberFormat="1" applyFont="1" applyFill="1" applyBorder="1" applyAlignment="1" applyProtection="1">
      <alignment horizontal="right" vertical="center"/>
      <protection locked="0" hidden="1"/>
    </xf>
    <xf numFmtId="4" fontId="0" fillId="4" borderId="4" xfId="6" applyNumberFormat="1" applyFont="1" applyBorder="1" applyAlignment="1" applyProtection="1">
      <alignment horizontal="center" vertical="center"/>
      <protection locked="0" hidden="1"/>
    </xf>
    <xf numFmtId="0" fontId="7" fillId="3" borderId="4" xfId="3" applyFill="1" applyBorder="1" applyAlignment="1" applyProtection="1">
      <alignment horizontal="fill" vertical="center"/>
      <protection locked="0" hidden="1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3" fillId="9" borderId="7" xfId="0" applyFont="1" applyFill="1" applyBorder="1" applyAlignment="1" applyProtection="1">
      <alignment horizontal="center" vertical="center" wrapText="1"/>
      <protection locked="0" hidden="1"/>
    </xf>
    <xf numFmtId="0" fontId="0" fillId="12" borderId="4" xfId="3" applyFont="1" applyFill="1" applyBorder="1" applyAlignment="1" applyProtection="1">
      <alignment vertical="center"/>
      <protection locked="0"/>
    </xf>
    <xf numFmtId="0" fontId="10" fillId="0" borderId="4" xfId="4" applyFont="1" applyFill="1" applyBorder="1" applyAlignment="1" applyProtection="1">
      <alignment vertical="center"/>
      <protection locked="0"/>
    </xf>
    <xf numFmtId="0" fontId="16" fillId="8" borderId="4" xfId="7" applyNumberFormat="1" applyFont="1" applyFill="1" applyBorder="1" applyAlignment="1" applyProtection="1">
      <alignment horizontal="center" vertical="center"/>
      <protection locked="0" hidden="1"/>
    </xf>
    <xf numFmtId="10" fontId="9" fillId="0" borderId="4" xfId="4" applyNumberFormat="1" applyFont="1" applyFill="1" applyBorder="1" applyAlignment="1" applyProtection="1">
      <alignment horizontal="center" vertical="center"/>
      <protection locked="0" hidden="1"/>
    </xf>
    <xf numFmtId="4" fontId="18" fillId="13" borderId="4" xfId="6" applyNumberFormat="1" applyFont="1" applyFill="1" applyBorder="1" applyAlignment="1" applyProtection="1">
      <alignment horizontal="center" vertical="center"/>
      <protection locked="0" hidden="1"/>
    </xf>
    <xf numFmtId="4" fontId="9" fillId="0" borderId="4" xfId="6" applyNumberFormat="1" applyFont="1" applyFill="1" applyBorder="1" applyAlignment="1" applyProtection="1">
      <alignment vertical="center"/>
      <protection locked="0" hidden="1"/>
    </xf>
    <xf numFmtId="0" fontId="7" fillId="12" borderId="4" xfId="3" applyFill="1" applyBorder="1" applyAlignment="1" applyProtection="1">
      <alignment horizontal="fill" vertical="center"/>
      <protection locked="0" hidden="1"/>
    </xf>
    <xf numFmtId="3" fontId="13" fillId="0" borderId="8" xfId="0" applyNumberFormat="1" applyFont="1" applyBorder="1" applyAlignment="1" applyProtection="1">
      <alignment vertical="center"/>
      <protection locked="0" hidden="1"/>
    </xf>
    <xf numFmtId="3" fontId="14" fillId="0" borderId="9" xfId="0" applyNumberFormat="1" applyFont="1" applyBorder="1" applyAlignment="1" applyProtection="1">
      <alignment vertical="center"/>
      <protection locked="0" hidden="1"/>
    </xf>
    <xf numFmtId="3" fontId="13" fillId="0" borderId="10" xfId="0" applyNumberFormat="1" applyFont="1" applyBorder="1" applyAlignment="1" applyProtection="1">
      <alignment vertical="center"/>
      <protection locked="0" hidden="1"/>
    </xf>
    <xf numFmtId="3" fontId="13" fillId="0" borderId="0" xfId="0" applyNumberFormat="1" applyFont="1" applyBorder="1" applyAlignment="1" applyProtection="1">
      <alignment vertical="center"/>
      <protection locked="0" hidden="1"/>
    </xf>
    <xf numFmtId="0" fontId="14" fillId="0" borderId="8" xfId="0" applyFont="1" applyBorder="1" applyAlignment="1" applyProtection="1">
      <alignment vertical="center"/>
      <protection locked="0" hidden="1"/>
    </xf>
    <xf numFmtId="3" fontId="14" fillId="0" borderId="0" xfId="0" applyNumberFormat="1" applyFont="1" applyBorder="1" applyAlignment="1" applyProtection="1">
      <alignment vertical="center"/>
      <protection locked="0" hidden="1"/>
    </xf>
    <xf numFmtId="0" fontId="14" fillId="0" borderId="9" xfId="0" applyFont="1" applyBorder="1" applyAlignment="1" applyProtection="1">
      <alignment vertical="center"/>
      <protection locked="0" hidden="1"/>
    </xf>
    <xf numFmtId="0" fontId="14" fillId="0" borderId="10" xfId="0" applyFont="1" applyBorder="1" applyAlignment="1" applyProtection="1">
      <alignment vertical="center"/>
      <protection locked="0" hidden="1"/>
    </xf>
    <xf numFmtId="0" fontId="19" fillId="14" borderId="11" xfId="0" applyFont="1" applyFill="1" applyBorder="1" applyAlignment="1" applyProtection="1">
      <alignment horizontal="center" vertical="center" wrapText="1"/>
      <protection locked="0" hidden="1"/>
    </xf>
    <xf numFmtId="0" fontId="20" fillId="15" borderId="12" xfId="0" applyFont="1" applyFill="1" applyBorder="1" applyAlignment="1" applyProtection="1">
      <alignment vertical="center"/>
      <protection locked="0"/>
    </xf>
    <xf numFmtId="0" fontId="20" fillId="15" borderId="12" xfId="0" applyNumberFormat="1" applyFont="1" applyFill="1" applyBorder="1" applyAlignment="1" applyProtection="1">
      <alignment vertical="center"/>
      <protection locked="0"/>
    </xf>
    <xf numFmtId="0" fontId="20" fillId="0" borderId="0" xfId="0" applyFont="1" applyProtection="1">
      <protection locked="0"/>
    </xf>
  </cellXfs>
  <cellStyles count="9">
    <cellStyle name="20% - Énfasis3" xfId="5" builtinId="38"/>
    <cellStyle name="40% - Énfasis3" xfId="6" builtinId="39"/>
    <cellStyle name="40% - Énfasis6" xfId="7" builtinId="51"/>
    <cellStyle name="Estilo 1" xfId="8" xr:uid="{8847EE82-9250-44DF-AC1E-2FE62F76BFFB}"/>
    <cellStyle name="Hipervínculo" xfId="3" builtinId="8"/>
    <cellStyle name="Millares" xfId="1" builtinId="3"/>
    <cellStyle name="Normal" xfId="0" builtinId="0"/>
    <cellStyle name="Porcentaje" xfId="2" builtinId="5"/>
    <cellStyle name="Título 3" xfId="4" builtinId="18" customBuiltin="1"/>
  </cellStyles>
  <dxfs count="122">
    <dxf>
      <fill>
        <patternFill>
          <bgColor rgb="FFDDFFDD"/>
        </patternFill>
      </fill>
    </dxf>
    <dxf>
      <fill>
        <patternFill>
          <bgColor rgb="FFFFFFD5"/>
        </patternFill>
      </fill>
    </dxf>
    <dxf>
      <fill>
        <patternFill>
          <bgColor rgb="FFFEE5E2"/>
        </patternFill>
      </fill>
    </dxf>
    <dxf>
      <fill>
        <patternFill>
          <bgColor rgb="FFD5E8CA"/>
        </patternFill>
      </fill>
    </dxf>
    <dxf>
      <font>
        <b/>
        <i val="0"/>
        <strike/>
        <color rgb="FFFF0000"/>
      </font>
    </dxf>
    <dxf>
      <font>
        <b/>
        <i val="0"/>
        <strike/>
        <color rgb="FFFF0000"/>
      </font>
    </dxf>
    <dxf>
      <fill>
        <patternFill>
          <bgColor rgb="FFD5E8CA"/>
        </patternFill>
      </fill>
    </dxf>
    <dxf>
      <font>
        <b/>
        <i val="0"/>
        <strike/>
        <color rgb="FFFF0000"/>
      </font>
    </dxf>
    <dxf>
      <font>
        <b/>
        <i val="0"/>
        <color rgb="FFFF0000"/>
      </font>
    </dxf>
    <dxf>
      <font>
        <b/>
        <i val="0"/>
        <color rgb="FFEAB200"/>
      </font>
    </dxf>
    <dxf>
      <font>
        <b val="0"/>
        <i/>
      </font>
      <fill>
        <patternFill>
          <bgColor rgb="FFFFF2CC"/>
        </patternFill>
      </fill>
    </dxf>
    <dxf>
      <font>
        <b val="0"/>
        <i/>
      </font>
      <fill>
        <patternFill>
          <bgColor theme="7" tint="0.79998168889431442"/>
        </patternFill>
      </fill>
    </dxf>
    <dxf>
      <fill>
        <patternFill>
          <bgColor rgb="FFFFEDB3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DDFFDD"/>
        </patternFill>
      </fill>
    </dxf>
    <dxf>
      <fill>
        <patternFill>
          <bgColor rgb="FFFFFFD5"/>
        </patternFill>
      </fill>
    </dxf>
    <dxf>
      <fill>
        <patternFill>
          <bgColor rgb="FFFEE5E2"/>
        </patternFill>
      </fill>
    </dxf>
    <dxf>
      <fill>
        <patternFill>
          <bgColor rgb="FFDDFFDD"/>
        </patternFill>
      </fill>
    </dxf>
    <dxf>
      <fill>
        <patternFill>
          <bgColor rgb="FFFFFFD5"/>
        </patternFill>
      </fill>
    </dxf>
    <dxf>
      <fill>
        <patternFill>
          <bgColor rgb="FFFEE5E2"/>
        </patternFill>
      </fill>
    </dxf>
    <dxf>
      <fill>
        <patternFill>
          <bgColor rgb="FFD5E8CA"/>
        </patternFill>
      </fill>
    </dxf>
    <dxf>
      <fill>
        <patternFill>
          <bgColor rgb="FFFFFFB9"/>
        </patternFill>
      </fill>
    </dxf>
    <dxf>
      <fill>
        <patternFill>
          <bgColor rgb="FFFDD3CF"/>
        </patternFill>
      </fill>
    </dxf>
    <dxf>
      <fill>
        <patternFill>
          <bgColor rgb="FFD5E8CA"/>
        </patternFill>
      </fill>
    </dxf>
    <dxf>
      <font>
        <b val="0"/>
        <i/>
      </font>
      <fill>
        <patternFill>
          <bgColor rgb="FFFFF2CC"/>
        </patternFill>
      </fill>
    </dxf>
    <dxf>
      <font>
        <b val="0"/>
        <i/>
      </font>
      <fill>
        <patternFill>
          <bgColor theme="7" tint="0.79998168889431442"/>
        </patternFill>
      </fill>
    </dxf>
    <dxf>
      <fill>
        <patternFill>
          <bgColor rgb="FFFFEDB3"/>
        </patternFill>
      </fill>
    </dxf>
    <dxf>
      <fill>
        <patternFill>
          <bgColor rgb="FFDDFFDD"/>
        </patternFill>
      </fill>
    </dxf>
    <dxf>
      <fill>
        <patternFill>
          <bgColor rgb="FFFFFFD5"/>
        </patternFill>
      </fill>
    </dxf>
    <dxf>
      <fill>
        <patternFill>
          <bgColor rgb="FFFEE5E2"/>
        </patternFill>
      </fill>
    </dxf>
    <dxf>
      <fill>
        <patternFill>
          <bgColor rgb="FFD5E8CA"/>
        </patternFill>
      </fill>
    </dxf>
    <dxf>
      <fill>
        <patternFill>
          <bgColor rgb="FFFFFFB9"/>
        </patternFill>
      </fill>
    </dxf>
    <dxf>
      <fill>
        <patternFill>
          <bgColor rgb="FFFDD3CF"/>
        </patternFill>
      </fill>
    </dxf>
    <dxf>
      <fill>
        <patternFill>
          <bgColor rgb="FFD5E8CA"/>
        </patternFill>
      </fill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protection locked="0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>
          <fgColor indexed="64"/>
          <bgColor theme="0"/>
        </patternFill>
      </fill>
      <alignment horizontal="left" vertical="center" textRotation="0" wrapText="0" indent="0" justifyLastLine="0" shrinkToFit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1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fil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4" formatCode="#,##0.00"/>
      <fill>
        <patternFill patternType="none">
          <fgColor indexed="64"/>
          <bgColor rgb="FFDBDBDB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4" formatCode="#,##0.00"/>
      <fill>
        <patternFill patternType="none">
          <fgColor indexed="64"/>
          <bgColor rgb="FFDBDBDB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rgb="FFDBDBDB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rgb="FFD5E8CA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D5E8CA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D5E8CA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strike val="0"/>
        <outline val="0"/>
        <shadow val="0"/>
        <vertAlign val="baseline"/>
        <sz val="11"/>
        <color theme="3"/>
        <name val="Calibri"/>
        <family val="2"/>
        <scheme val="minor"/>
      </font>
      <numFmt numFmtId="0" formatCode="General"/>
      <fill>
        <patternFill patternType="solid">
          <fgColor indexed="64"/>
          <bgColor rgb="FFD5E8CA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theme="0" tint="-4.9989318521683403E-2"/>
        </bottom>
      </border>
      <protection locked="0" hidden="0"/>
    </dxf>
    <dxf>
      <font>
        <strike val="0"/>
        <outline val="0"/>
        <shadow val="0"/>
        <vertAlign val="baseline"/>
        <sz val="11"/>
        <name val="Calibri"/>
        <family val="2"/>
        <scheme val="minor"/>
      </font>
      <protection locked="0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protection locked="0" hidden="1"/>
    </dxf>
    <dxf>
      <font>
        <b/>
        <color theme="1"/>
      </font>
      <border>
        <left/>
        <right/>
        <top/>
        <bottom/>
        <vertical/>
        <horizontal/>
      </border>
    </dxf>
    <dxf>
      <font>
        <b/>
        <i val="0"/>
        <color theme="1"/>
      </font>
      <border>
        <left/>
        <right/>
        <top/>
        <bottom/>
        <vertical/>
        <horizontal/>
      </border>
    </dxf>
    <dxf>
      <font>
        <b/>
        <color theme="1"/>
      </font>
      <border>
        <left/>
        <right/>
        <top/>
        <bottom/>
        <vertical/>
        <horizontal/>
      </border>
    </dxf>
    <dxf>
      <font>
        <b/>
        <i val="0"/>
        <color theme="1"/>
      </font>
      <border>
        <left/>
        <right/>
        <top/>
        <bottom/>
        <vertical/>
        <horizontal/>
      </border>
    </dxf>
    <dxf>
      <font>
        <b/>
        <color theme="1"/>
      </font>
      <border>
        <left/>
        <right/>
        <top/>
        <bottom/>
        <vertical/>
        <horizontal/>
      </border>
    </dxf>
    <dxf>
      <font>
        <b/>
        <i val="0"/>
        <color theme="1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thin">
          <color theme="1"/>
        </top>
      </border>
    </dxf>
    <dxf>
      <font>
        <b/>
        <color theme="1"/>
      </font>
      <border>
        <bottom style="thin">
          <color theme="1"/>
        </bottom>
      </border>
    </dxf>
    <dxf>
      <font>
        <color theme="1"/>
      </font>
      <border>
        <top style="thin">
          <color theme="1"/>
        </top>
        <bottom style="thin">
          <color theme="1"/>
        </bottom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b/>
        <i val="0"/>
        <strike val="0"/>
        <sz val="12"/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0" defaultTableStyle="TableStyleMedium2" defaultPivotStyle="PivotStyleLight16">
    <tableStyle name="11111111" pivot="0" table="0" count="10" xr9:uid="{D45ECCD5-3012-47A4-9B99-493BBCE845EE}">
      <tableStyleElement type="wholeTable" dxfId="121"/>
      <tableStyleElement type="headerRow" dxfId="120"/>
    </tableStyle>
    <tableStyle name="99999" pivot="0" table="0" count="10" xr9:uid="{E68B6693-33A1-406A-AC96-CFAE87A82954}">
      <tableStyleElement type="wholeTable" dxfId="119"/>
      <tableStyleElement type="headerRow" dxfId="118"/>
    </tableStyle>
    <tableStyle name="asdasasdasasd" pivot="0" table="0" count="10" xr9:uid="{078A9913-6679-4A8E-91B5-BD7977A3AA0D}">
      <tableStyleElement type="wholeTable" dxfId="117"/>
      <tableStyleElement type="headerRow" dxfId="116"/>
    </tableStyle>
    <tableStyle name="chi3233" pivot="0" table="0" count="10" xr9:uid="{095BE3F1-5F4E-4208-9378-BE419139DC86}">
      <tableStyleElement type="wholeTable" dxfId="115"/>
      <tableStyleElement type="headerRow" dxfId="114"/>
    </tableStyle>
    <tableStyle name="Chiqui" pivot="0" count="9" xr9:uid="{D1394EB9-F933-4C33-8079-8AADF995EA80}">
      <tableStyleElement type="wholeTable" dxfId="113"/>
      <tableStyleElement type="headerRow" dxfId="112"/>
      <tableStyleElement type="totalRow" dxfId="111"/>
      <tableStyleElement type="firstColumn" dxfId="110"/>
      <tableStyleElement type="lastColumn" dxfId="109"/>
      <tableStyleElement type="firstRowStripe" dxfId="108"/>
      <tableStyleElement type="secondRowStripe" dxfId="107"/>
      <tableStyleElement type="firstColumnStripe" dxfId="106"/>
      <tableStyleElement type="secondColumnStripe" dxfId="105"/>
    </tableStyle>
    <tableStyle name="Chiqui2" pivot="0" table="0" count="10" xr9:uid="{C8FEC2FC-8D2D-4E14-9AFC-7704821C4100}">
      <tableStyleElement type="wholeTable" dxfId="104"/>
      <tableStyleElement type="headerRow" dxfId="103"/>
    </tableStyle>
    <tableStyle name="Chiqui2 3" pivot="0" table="0" count="10" xr9:uid="{3A5DB0C4-A81D-40A7-81AF-FB4004CDBBBF}">
      <tableStyleElement type="wholeTable" dxfId="102"/>
      <tableStyleElement type="headerRow" dxfId="101"/>
    </tableStyle>
    <tableStyle name="new" pivot="0" table="0" count="10" xr9:uid="{2E181325-575C-4C7A-A59F-89D4AAA41CBB}">
      <tableStyleElement type="wholeTable" dxfId="100"/>
      <tableStyleElement type="headerRow" dxfId="99"/>
    </tableStyle>
    <tableStyle name="new 22" pivot="0" table="0" count="10" xr9:uid="{62CA6539-19DF-4AB1-8BCF-F5BB7DEC532C}">
      <tableStyleElement type="wholeTable" dxfId="98"/>
      <tableStyleElement type="headerRow" dxfId="97"/>
    </tableStyle>
    <tableStyle name="new 444" pivot="0" table="0" count="10" xr9:uid="{2887D780-2335-42EB-A667-E96BA0F4D2F0}">
      <tableStyleElement type="wholeTable" dxfId="96"/>
      <tableStyleElement type="headerRow" dxfId="95"/>
    </tableStyle>
  </tableStyles>
  <colors>
    <mruColors>
      <color rgb="FF00BC55"/>
      <color rgb="FF0083E6"/>
      <color rgb="FF0078D2"/>
      <color rgb="FF0075CC"/>
      <color rgb="FFD1EBFF"/>
      <color rgb="FF25A2FF"/>
      <color rgb="FF0070C4"/>
      <color rgb="FFFFFFFF"/>
      <color rgb="FFFF5B5B"/>
      <color rgb="FF0091FE"/>
    </mruColors>
  </colors>
  <extLst>
    <ext xmlns:x14="http://schemas.microsoft.com/office/spreadsheetml/2009/9/main" uri="{46F421CA-312F-682f-3DD2-61675219B42D}">
      <x14:dxfs count="72"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78D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 val="0"/>
            <i val="0"/>
            <color theme="1"/>
          </font>
          <fill>
            <patternFill patternType="solid">
              <fgColor theme="8" tint="0.59999389629810485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8"/>
              <bgColor theme="8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78D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8" tint="-0.249977111117893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8"/>
              <bgColor rgb="FF00BC5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78D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0083E6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8" tint="-0.249977111117893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8"/>
              <bgColor theme="8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7" tint="0.59996337778862885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70C0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gradientFill degree="90">
              <stop position="0">
                <color theme="4" tint="-0.25098422193060094"/>
              </stop>
              <stop position="1">
                <color theme="4"/>
              </stop>
            </gradient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7" tint="0.59996337778862885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70C0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gradientFill degree="90">
              <stop position="0">
                <color theme="4" tint="-0.25098422193060094"/>
              </stop>
              <stop position="1">
                <color theme="4"/>
              </stop>
            </gradient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7" tint="0.59996337778862885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70C0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gradientFill degree="90">
              <stop position="0">
                <color theme="4" tint="-0.25098422193060094"/>
              </stop>
              <stop position="1">
                <color theme="4"/>
              </stop>
            </gradient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25A2FF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70C0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083E6"/>
            </pattern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25A2FF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70C0"/>
              <bgColor rgb="FF0075CC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1"/>
          </font>
          <fill>
            <patternFill patternType="solid">
              <fgColor auto="1"/>
              <bgColor rgb="FFD1EBFF"/>
            </pattern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theme="1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25A2FF"/>
            </patternFill>
          </fill>
          <border diagonalUp="1" diagonalDown="0">
            <left style="double">
              <color theme="7" tint="0.39994506668294322"/>
            </left>
            <right style="double">
              <color theme="7" tint="0.39994506668294322"/>
            </right>
            <top style="double">
              <color theme="7" tint="0.39994506668294322"/>
            </top>
            <bottom style="double">
              <color theme="7" tint="0.39994506668294322"/>
            </bottom>
            <diagonal style="double">
              <color theme="7" tint="0.39994506668294322"/>
            </diagonal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70C0"/>
              <bgColor rgb="FF0075CC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1"/>
          </font>
          <fill>
            <patternFill patternType="solid">
              <fgColor auto="1"/>
              <bgColor rgb="FFD1EBFF"/>
            </patternFill>
          </fill>
          <border diagonalUp="0" diagonalDown="1">
            <left/>
            <right/>
            <top/>
            <bottom/>
            <diagonal style="double">
              <color theme="7" tint="0.39991454817346722"/>
            </diagonal>
            <vertical/>
            <horizontal/>
          </border>
        </dxf>
        <dxf>
          <font>
            <color theme="1"/>
          </font>
          <fill>
            <patternFill patternType="solid">
              <fgColor rgb="FFDFDFDF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4.9989318521683403E-2"/>
            </patternFill>
          </fill>
          <border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11111111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99999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asdasasdasasd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chi3233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Chiqui2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Chiqui2 3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new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new 2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new 444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https://www.instagram.com/todomusicasa/" TargetMode="External"/><Relationship Id="rId7" Type="http://schemas.openxmlformats.org/officeDocument/2006/relationships/hyperlink" Target="http://wa.me/54115565750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www.facebook.com/TMPlayOficial/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s://todomusica.com.ar/" TargetMode="External"/><Relationship Id="rId4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7.png"/><Relationship Id="rId7" Type="http://schemas.openxmlformats.org/officeDocument/2006/relationships/hyperlink" Target="https://www.instagram.com/todomusicasa/" TargetMode="External"/><Relationship Id="rId12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9.png"/><Relationship Id="rId11" Type="http://schemas.openxmlformats.org/officeDocument/2006/relationships/hyperlink" Target="https://todomusica.com.ar/" TargetMode="External"/><Relationship Id="rId5" Type="http://schemas.openxmlformats.org/officeDocument/2006/relationships/hyperlink" Target="https://www.facebook.com/TMPlayOficial/" TargetMode="External"/><Relationship Id="rId10" Type="http://schemas.openxmlformats.org/officeDocument/2006/relationships/image" Target="../media/image11.png"/><Relationship Id="rId4" Type="http://schemas.openxmlformats.org/officeDocument/2006/relationships/image" Target="../media/image8.png"/><Relationship Id="rId9" Type="http://schemas.openxmlformats.org/officeDocument/2006/relationships/hyperlink" Target="https://www.youtube.com/channel/UCyTA4nkGX4HjfwwlngNsy_Q/videos?reload=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27214</xdr:colOff>
      <xdr:row>0</xdr:row>
      <xdr:rowOff>9525</xdr:rowOff>
    </xdr:from>
    <xdr:to>
      <xdr:col>2</xdr:col>
      <xdr:colOff>390525</xdr:colOff>
      <xdr:row>1</xdr:row>
      <xdr:rowOff>261031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7214" y="9525"/>
          <a:ext cx="2442936" cy="680131"/>
          <a:chOff x="10424232" y="-1105664"/>
          <a:chExt cx="2951886" cy="83398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10424232" y="-1105664"/>
            <a:ext cx="2951886" cy="793252"/>
            <a:chOff x="9836836" y="-775464"/>
            <a:chExt cx="2879536" cy="793252"/>
          </a:xfrm>
        </xdr:grpSpPr>
        <xdr:pic>
          <xdr:nvPicPr>
            <xdr:cNvPr id="5" name="Imagen 4">
              <a:hlinkClick xmlns:r="http://schemas.openxmlformats.org/officeDocument/2006/relationships" r:id="rId1"/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530" t="12000" r="8329"/>
            <a:stretch/>
          </xdr:blipFill>
          <xdr:spPr bwMode="auto">
            <a:xfrm>
              <a:off x="10404918" y="-323061"/>
              <a:ext cx="361447" cy="33873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" name="Imagen 5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1082463" y="-326698"/>
              <a:ext cx="418109" cy="34448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Imagen 6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836836" y="-775464"/>
              <a:ext cx="2879536" cy="395030"/>
            </a:xfrm>
            <a:prstGeom prst="rect">
              <a:avLst/>
            </a:prstGeom>
          </xdr:spPr>
        </xdr:pic>
      </xdr:grpSp>
      <xdr:pic>
        <xdr:nvPicPr>
          <xdr:cNvPr id="4" name="Imagen 3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352869" y="-672012"/>
            <a:ext cx="468630" cy="40032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57556</xdr:rowOff>
    </xdr:from>
    <xdr:to>
      <xdr:col>1</xdr:col>
      <xdr:colOff>1428750</xdr:colOff>
      <xdr:row>9</xdr:row>
      <xdr:rowOff>120936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1457731"/>
          <a:ext cx="1428750" cy="463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302895</xdr:colOff>
      <xdr:row>7</xdr:row>
      <xdr:rowOff>53340</xdr:rowOff>
    </xdr:from>
    <xdr:to>
      <xdr:col>4</xdr:col>
      <xdr:colOff>1914525</xdr:colOff>
      <xdr:row>9</xdr:row>
      <xdr:rowOff>183630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17770" y="1453515"/>
          <a:ext cx="2021205" cy="53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62865</xdr:rowOff>
    </xdr:from>
    <xdr:to>
      <xdr:col>1</xdr:col>
      <xdr:colOff>2708873</xdr:colOff>
      <xdr:row>20</xdr:row>
      <xdr:rowOff>10885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3194685"/>
          <a:ext cx="2708873" cy="62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17</xdr:row>
      <xdr:rowOff>26584</xdr:rowOff>
    </xdr:from>
    <xdr:to>
      <xdr:col>4</xdr:col>
      <xdr:colOff>2646523</xdr:colOff>
      <xdr:row>20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3387" r="3570"/>
        <a:stretch/>
      </xdr:blipFill>
      <xdr:spPr bwMode="auto">
        <a:xfrm>
          <a:off x="5179695" y="3158404"/>
          <a:ext cx="2732248" cy="661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7621</xdr:colOff>
      <xdr:row>0</xdr:row>
      <xdr:rowOff>7620</xdr:rowOff>
    </xdr:from>
    <xdr:to>
      <xdr:col>1</xdr:col>
      <xdr:colOff>3314701</xdr:colOff>
      <xdr:row>2</xdr:row>
      <xdr:rowOff>14392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160021" y="7620"/>
          <a:ext cx="3307080" cy="413172"/>
          <a:chOff x="38100" y="83820"/>
          <a:chExt cx="4365413" cy="639551"/>
        </a:xfrm>
      </xdr:grpSpPr>
      <xdr:pic>
        <xdr:nvPicPr>
          <xdr:cNvPr id="8" name="Imagen 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30" t="12000" r="8329"/>
          <a:stretch/>
        </xdr:blipFill>
        <xdr:spPr bwMode="auto">
          <a:xfrm>
            <a:off x="3221087" y="261297"/>
            <a:ext cx="317929" cy="4431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" name="Imagen 8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14573" y="255001"/>
            <a:ext cx="382174" cy="4683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Imagen 9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1418" y="260039"/>
            <a:ext cx="362095" cy="45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Imagen 10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00" y="83820"/>
            <a:ext cx="2984299" cy="608972"/>
          </a:xfrm>
          <a:prstGeom prst="rect">
            <a:avLst/>
          </a:prstGeom>
        </xdr:spPr>
      </xdr:pic>
    </xdr:grpSp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F21B68DF-E7ED-4386-9EA0-9F4460992B66}" sourceName="Marca">
  <extLst>
    <x:ext xmlns:x15="http://schemas.microsoft.com/office/spreadsheetml/2010/11/main" uri="{2F2917AC-EB37-4324-AD4E-5DD8C200BD13}">
      <x15:tableSlicerCache tableId="1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 1" xr10:uid="{6BBCB1AE-F84F-134C-88A9-F96AF57F40CE}" cache="SegmentaciónDeDatos_Marca" caption="Marca" columnCount="18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9B9C07-03C7-8B42-BA6F-CBFA0DF26FB2}" name="Tabla13" displayName="Tabla13" ref="A1:X5124" totalsRowShown="0" headerRowDxfId="58" dataDxfId="57">
  <autoFilter ref="A1:X5124" xr:uid="{759B9C07-03C7-8B42-BA6F-CBFA0DF26FB2}"/>
  <tableColumns count="24">
    <tableColumn id="1" xr3:uid="{D63C590E-D760-5343-8B77-0AEE3190E8FE}" name="BrandName" dataDxfId="56" dataCellStyle="40% - Énfasis3"/>
    <tableColumn id="2" xr3:uid="{879DF17A-68F0-DE41-B0C1-5FCFF303F530}" name="Code" dataDxfId="55" dataCellStyle="Hipervínculo"/>
    <tableColumn id="4" xr3:uid="{C9DFBDA6-0370-1346-A305-2D062B458DBD}" name="Model"/>
    <tableColumn id="3" xr3:uid="{47B15DD8-8455-D24B-B299-8FD0B59901BB}" name="Description" dataDxfId="54" dataCellStyle="Título 3"/>
    <tableColumn id="33" xr3:uid="{6FE9FF1A-EAEB-1E43-BC99-B1E01BABB1B5}" name="PurchasePrice " dataDxfId="53" dataCellStyle="40% - Énfasis3"/>
    <tableColumn id="8" xr3:uid="{7859EDD2-F58F-ED44-B331-3283828C0A15}" name="TaxRate" dataDxfId="52" dataCellStyle="20% - Énfasis3"/>
    <tableColumn id="11" xr3:uid="{5AB69C59-6862-1C4D-AC72-E442BEA61DAF}" name="SellingPrice" dataDxfId="51" dataCellStyle="40% - Énfasis3"/>
    <tableColumn id="15" xr3:uid="{27AF96AF-D34F-834C-B667-C9CF06520245}" name="ref8" dataDxfId="50"/>
    <tableColumn id="16" xr3:uid="{A85F4583-9C31-5145-A157-AA5979F3B18A}" name="Columna2" dataDxfId="49"/>
    <tableColumn id="17" xr3:uid="{8E7F6188-A180-F245-B6D7-D672B3579689}" name="Columna3" dataDxfId="48"/>
    <tableColumn id="18" xr3:uid="{F0609C4B-5E88-724E-9368-FF479B3CD2D2}" name="ref2" dataDxfId="47"/>
    <tableColumn id="19" xr3:uid="{8A67E5E7-BE08-594E-B42F-13966218CA24}" name="ref3" dataDxfId="46"/>
    <tableColumn id="20" xr3:uid="{C39BC1C2-065F-334E-AA29-9E86D8E14E53}" name="ref4" dataDxfId="45"/>
    <tableColumn id="21" xr3:uid="{9AFD7A7D-81A2-1246-BA73-4265E6435E6C}" name="ref5" dataDxfId="44"/>
    <tableColumn id="30" xr3:uid="{6D335304-CF6D-2648-B3B5-E03A8C53222C}" name="Columna1" dataDxfId="43"/>
    <tableColumn id="24" xr3:uid="{80DF36B1-7F31-0147-8BC7-96AB996135D9}" name="PAG" dataDxfId="42"/>
    <tableColumn id="25" xr3:uid="{E28D678D-5F3F-4D49-8DEF-5B5BBC1E7FEA}" name="MC" dataDxfId="41"/>
    <tableColumn id="26" xr3:uid="{53981A68-D279-9E40-ADE1-90ACC35ADB4A}" name="F PMPI" dataDxfId="40"/>
    <tableColumn id="27" xr3:uid="{8D7CB487-C144-2841-9818-56D4B0D6A4F5}" name="STOCK" dataDxfId="39">
      <calculatedColumnFormula>+IF(#REF!="no","Sin STK", "STK disponible")</calculatedColumnFormula>
    </tableColumn>
    <tableColumn id="28" xr3:uid="{1E76E60C-C6B0-9D48-9ECC-4F0C24BA3FA3}" name="REF_x000a_iva" dataDxfId="38">
      <calculatedColumnFormula>+#REF!*F2</calculatedColumnFormula>
    </tableColumn>
    <tableColumn id="29" xr3:uid="{BD95D437-2F17-064B-B73F-0BE9C1713BCD}" name="REF _x000a_II" dataDxfId="37">
      <calculatedColumnFormula>+#REF!*#REF!</calculatedColumnFormula>
    </tableColumn>
    <tableColumn id="7" xr3:uid="{D18C25AB-F7C2-6644-8759-B3DB4FEBD81F}" name="Cantidad correcta" dataDxfId="36">
      <calculatedColumnFormula>IF(Tabla13[[#This Row],[ref pack]]=1,#REF!,LCM(Tabla13[[#This Row],[MC VIEJO]],#REF!))</calculatedColumnFormula>
    </tableColumn>
    <tableColumn id="23" xr3:uid="{94AF3A4C-9119-7F49-9F63-0E20DAB85856}" name="MC VIEJO" dataDxfId="35">
      <calculatedColumnFormula>+VLOOKUP(Tabla13[[#This Row],[Code]],'.'!$B$2:$D$11481,3,)</calculatedColumnFormula>
    </tableColumn>
    <tableColumn id="34" xr3:uid="{F30FD732-0131-0A40-BEEE-112C6F51D7CA}" name="ref pack" dataDxfId="34">
      <calculatedColumnFormula>+IFERROR(SEARCH("pack",#REF!),"")</calculatedColumnFormula>
    </tableColumn>
  </tableColumns>
  <tableStyleInfo name="Chiqui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21DC9B-ECE9-4AB3-8E2D-CB837CB5B18C}" name="Tabla1" displayName="Tabla1" ref="A1:AH5118" totalsRowShown="0" headerRowDxfId="94" dataDxfId="93">
  <autoFilter ref="A1:AH5118" xr:uid="{8A21DC9B-ECE9-4AB3-8E2D-CB837CB5B18C}"/>
  <sortState xmlns:xlrd2="http://schemas.microsoft.com/office/spreadsheetml/2017/richdata2" ref="A2:AH5118">
    <sortCondition ref="K1:K5118"/>
  </sortState>
  <tableColumns count="34">
    <tableColumn id="1" xr3:uid="{9F7C4608-0890-47C8-8168-057E393243F6}" name="Marca" dataDxfId="92" dataCellStyle="40% - Énfasis3"/>
    <tableColumn id="2" xr3:uid="{D1338D17-8F5F-4E70-AB28-40182069932D}" name="Artículo" dataDxfId="91" dataCellStyle="Hipervínculo"/>
    <tableColumn id="3" xr3:uid="{41D0AE39-7F40-44CD-8FFB-5DF3A85965A4}" name="Descripción" dataDxfId="90" dataCellStyle="Título 3"/>
    <tableColumn id="4" xr3:uid="{B60DDE07-B9D1-4E9D-B20A-171CE631A33C}" name="STK" dataDxfId="89" dataCellStyle="20% - Énfasis3"/>
    <tableColumn id="33" xr3:uid="{7F2B0E8D-D3BC-4CF3-B95C-0590D09942C7}" name="PVC " dataDxfId="88" dataCellStyle="40% - Énfasis3"/>
    <tableColumn id="5" xr3:uid="{03C12AE9-5D08-41E4-AF05-0EBA53413981}" name="PACK" dataDxfId="87" dataCellStyle="Título 3">
      <calculatedColumnFormula>+IFERROR(VLOOKUP(Tabla1[[#This Row],[Artículo]],'..'!$B$2:$D$569000,3,),"")</calculatedColumnFormula>
    </tableColumn>
    <tableColumn id="31" xr3:uid="{BB508779-E15D-438F-928F-C40C1A276476}" name="Aviso:" dataDxfId="86" dataCellStyle="Título 3">
      <calculatedColumnFormula>IF(H2=AF2,"", "Error MC")</calculatedColumnFormula>
    </tableColumn>
    <tableColumn id="32" xr3:uid="{BCC06937-06B9-4A5F-AFB4-C91EDE82ECCC}" name="Pedido" dataDxfId="85" dataCellStyle="40% - Énfasis6"/>
    <tableColumn id="22" xr3:uid="{374FA4CD-5698-4296-AED4-85A6F41B3D73}" name="Subtotal" dataDxfId="84" dataCellStyle="Millares">
      <calculatedColumnFormula>+Tabla1[[#This Row],[MC]]*Tabla1[[#This Row],[Pedido]]*Tabla1[[#This Row],[PVC ]]</calculatedColumnFormula>
    </tableColumn>
    <tableColumn id="8" xr3:uid="{29B43FA6-4107-4FC5-A57E-4DB313A0742A}" name="IVA" dataDxfId="83" dataCellStyle="20% - Énfasis3"/>
    <tableColumn id="9" xr3:uid="{19327F8D-CC75-48EB-B835-ED11FA1E9284}" name="I.I." dataDxfId="82" dataCellStyle="Título 3"/>
    <tableColumn id="10" xr3:uid="{30C92DFD-AA8B-457F-A3C6-E32BE687CB0F}" name="MKUP" dataDxfId="81" dataCellStyle="20% - Énfasis3"/>
    <tableColumn id="11" xr3:uid="{BEFB8E1E-ACFA-48F6-AF67-B532560562EA}" name="PVL" dataDxfId="80" dataCellStyle="40% - Énfasis3"/>
    <tableColumn id="6" xr3:uid="{AC2DD6C5-EB88-491E-9134-A0EF1DDDCE89}" name="PMPI" dataDxfId="79" dataCellStyle="40% - Énfasis3">
      <calculatedColumnFormula>+IF(Tabla1[[#This Row],[F PMPI]]="SÍ","No","Sí")</calculatedColumnFormula>
    </tableColumn>
    <tableColumn id="12" xr3:uid="{9CA00673-F08D-49A6-9E7F-035238C33BAD}" name="PVL _x000a_STD" dataDxfId="78" dataCellStyle="40% - Énfasis3">
      <calculatedColumnFormula>+Tabla1[[#This Row],[PVL]]*1.055</calculatedColumnFormula>
    </tableColumn>
    <tableColumn id="13" xr3:uid="{C331D261-7389-4488-ABB9-E4FACEF154E7}" name="PVL_x000a_PRM" dataDxfId="77" dataCellStyle="40% - Énfasis3">
      <calculatedColumnFormula>+Tabla1[[#This Row],[PVL]]*1.43</calculatedColumnFormula>
    </tableColumn>
    <tableColumn id="14" xr3:uid="{941DDE5C-CA7C-420A-B9C5-DD687E650F1F}" name="LINK" dataDxfId="76" dataCellStyle="Hipervínculo">
      <calculatedColumnFormula>+HYPERLINK(Tabla1[[#This Row],[PAG]])</calculatedColumnFormula>
    </tableColumn>
    <tableColumn id="15" xr3:uid="{E3E6D868-2B2B-4BDE-8F7D-CCFE86B1B402}" name="ref8" dataDxfId="75"/>
    <tableColumn id="16" xr3:uid="{1531968F-C1D0-42A4-940B-638DA3D3E59E}" name="Columna2" dataDxfId="74"/>
    <tableColumn id="17" xr3:uid="{BC199CB2-F8DA-44B6-9F84-5AF11F27C1B7}" name="Columna3" dataDxfId="73"/>
    <tableColumn id="18" xr3:uid="{2C7205CD-C35A-45C8-842C-CB341A1578DF}" name="ref2" dataDxfId="72"/>
    <tableColumn id="19" xr3:uid="{E09CC626-C9B6-424E-86B8-CDE711F1D924}" name="ref3" dataDxfId="71"/>
    <tableColumn id="20" xr3:uid="{01DDAF23-3F7D-452E-B642-997B9B994F10}" name="ref4" dataDxfId="70"/>
    <tableColumn id="21" xr3:uid="{B2DD4E7E-3770-4165-B94B-DDD07EA2920E}" name="ref5" dataDxfId="69"/>
    <tableColumn id="30" xr3:uid="{98D1C7F8-DD5C-41E3-9EC0-51053D36F01F}" name="Columna1" dataDxfId="68"/>
    <tableColumn id="24" xr3:uid="{E80574E2-58E8-4EB8-8A98-D7992E246B11}" name="PAG" dataDxfId="67"/>
    <tableColumn id="25" xr3:uid="{D994B876-4676-4D4C-9CCD-9F262266EB4C}" name="MC" dataDxfId="66"/>
    <tableColumn id="26" xr3:uid="{AF529846-AA93-4833-93D9-C4B63DE4A6E7}" name="F PMPI" dataDxfId="65"/>
    <tableColumn id="27" xr3:uid="{23F8E0EB-2EAD-4EE2-9FFA-A4E4AA10770E}" name="STOCK" dataDxfId="64">
      <calculatedColumnFormula>+IF(Tabla1[[#This Row],[STK]]="no","Sin STK", "STK disponible")</calculatedColumnFormula>
    </tableColumn>
    <tableColumn id="28" xr3:uid="{3E832B8A-A822-40D9-8634-A94B35BAB19F}" name="REF_x000a_iva" dataDxfId="63">
      <calculatedColumnFormula>+I2*J2</calculatedColumnFormula>
    </tableColumn>
    <tableColumn id="29" xr3:uid="{9E8A1B89-BC9F-4175-A7AE-DF75FC4C7366}" name="REF _x000a_II" dataDxfId="62">
      <calculatedColumnFormula>+I2*K2</calculatedColumnFormula>
    </tableColumn>
    <tableColumn id="7" xr3:uid="{E4581FB9-3878-47A8-9EB4-DB7441AAC06D}" name="Cantidad correcta" dataDxfId="61">
      <calculatedColumnFormula>IF(Tabla1[[#This Row],[ref pack]]=1,Tabla1[[#This Row],[Pedido]],LCM(Tabla1[[#This Row],[MC VIEJO]],Tabla1[[#This Row],[Pedido]]))</calculatedColumnFormula>
    </tableColumn>
    <tableColumn id="23" xr3:uid="{0E2E775A-0F04-4568-953B-101C5898EA1D}" name="MC VIEJO" dataDxfId="60">
      <calculatedColumnFormula>+VLOOKUP(Tabla1[[#This Row],[Artículo]],'.'!$B$2:$D$11481,3,)</calculatedColumnFormula>
    </tableColumn>
    <tableColumn id="34" xr3:uid="{9F7AC47A-04C7-4984-BC04-EFE46D41D682}" name="ref pack" dataDxfId="59">
      <calculatedColumnFormula>+IFERROR(SEARCH("pack",Tabla1[[#This Row],[PACK]]),"")</calculatedColumnFormula>
    </tableColumn>
  </tableColumns>
  <tableStyleInfo name="Chiqui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208D-5609-7F41-B602-F9D32B0AB696}">
  <dimension ref="A1:AB5124"/>
  <sheetViews>
    <sheetView tabSelected="1" workbookViewId="0">
      <selection activeCell="B6" sqref="B6"/>
    </sheetView>
  </sheetViews>
  <sheetFormatPr baseColWidth="10" defaultColWidth="11.5" defaultRowHeight="15" x14ac:dyDescent="0.2"/>
  <cols>
    <col min="1" max="1" width="19.83203125" style="57" bestFit="1" customWidth="1"/>
    <col min="2" max="3" width="24.5" style="57" bestFit="1" customWidth="1"/>
    <col min="4" max="4" width="255.83203125" style="57" bestFit="1" customWidth="1"/>
    <col min="5" max="5" width="17.5" style="47" bestFit="1" customWidth="1"/>
    <col min="6" max="6" width="13" style="14" bestFit="1" customWidth="1"/>
    <col min="7" max="7" width="15.6640625" style="47" bestFit="1" customWidth="1"/>
    <col min="8" max="8" width="7" style="39" bestFit="1" customWidth="1"/>
    <col min="9" max="10" width="11.83203125" style="39" bestFit="1" customWidth="1"/>
    <col min="11" max="13" width="7" style="39" bestFit="1" customWidth="1"/>
    <col min="14" max="14" width="7" style="41" bestFit="1" customWidth="1"/>
    <col min="15" max="15" width="14.33203125" style="30" bestFit="1" customWidth="1"/>
    <col min="16" max="16" width="125.1640625" style="31" bestFit="1" customWidth="1"/>
    <col min="17" max="17" width="8.83203125" style="30" bestFit="1" customWidth="1"/>
    <col min="18" max="18" width="11.83203125" style="30" bestFit="1" customWidth="1"/>
    <col min="19" max="19" width="12.1640625" style="30" bestFit="1" customWidth="1"/>
    <col min="20" max="21" width="9.33203125" style="30" bestFit="1" customWidth="1"/>
    <col min="22" max="22" width="13.33203125" style="31" bestFit="1" customWidth="1"/>
    <col min="23" max="23" width="14" style="31" bestFit="1" customWidth="1"/>
    <col min="24" max="24" width="12.83203125" style="32" bestFit="1" customWidth="1"/>
    <col min="25" max="26" width="11.5" style="39"/>
    <col min="27" max="16384" width="11.5" style="45"/>
  </cols>
  <sheetData>
    <row r="1" spans="1:26" s="22" customFormat="1" ht="34" x14ac:dyDescent="0.2">
      <c r="A1" s="59" t="s">
        <v>28506</v>
      </c>
      <c r="B1" s="59" t="s">
        <v>28507</v>
      </c>
      <c r="C1" s="75" t="s">
        <v>28512</v>
      </c>
      <c r="D1" s="59" t="s">
        <v>28508</v>
      </c>
      <c r="E1" s="15" t="s">
        <v>28509</v>
      </c>
      <c r="F1" s="17" t="s">
        <v>28510</v>
      </c>
      <c r="G1" s="20" t="s">
        <v>28511</v>
      </c>
      <c r="H1" s="21" t="s">
        <v>9854</v>
      </c>
      <c r="I1" s="21" t="s">
        <v>9855</v>
      </c>
      <c r="J1" s="21" t="s">
        <v>9856</v>
      </c>
      <c r="K1" s="21" t="s">
        <v>9850</v>
      </c>
      <c r="L1" s="21" t="s">
        <v>9851</v>
      </c>
      <c r="M1" s="21" t="s">
        <v>9852</v>
      </c>
      <c r="N1" s="21" t="s">
        <v>9853</v>
      </c>
      <c r="O1" s="33" t="s">
        <v>23339</v>
      </c>
      <c r="P1" s="33" t="s">
        <v>23337</v>
      </c>
      <c r="Q1" s="34" t="s">
        <v>9847</v>
      </c>
      <c r="R1" s="33" t="s">
        <v>9848</v>
      </c>
      <c r="S1" s="33" t="s">
        <v>9845</v>
      </c>
      <c r="T1" s="33" t="s">
        <v>9843</v>
      </c>
      <c r="U1" s="33" t="s">
        <v>9844</v>
      </c>
      <c r="V1" s="34" t="s">
        <v>9967</v>
      </c>
      <c r="W1" s="34" t="s">
        <v>9968</v>
      </c>
      <c r="X1" s="33" t="s">
        <v>23336</v>
      </c>
      <c r="Y1" s="21"/>
      <c r="Z1" s="21"/>
    </row>
    <row r="2" spans="1:26" s="49" customFormat="1" ht="27" customHeight="1" x14ac:dyDescent="0.2">
      <c r="A2" s="50" t="s">
        <v>14</v>
      </c>
      <c r="B2" s="51" t="s">
        <v>15</v>
      </c>
      <c r="C2" s="76" t="s">
        <v>15</v>
      </c>
      <c r="D2" s="29" t="s">
        <v>16</v>
      </c>
      <c r="E2" s="53">
        <v>116878.67</v>
      </c>
      <c r="F2" s="26">
        <v>0.21</v>
      </c>
      <c r="G2" s="53">
        <v>205063.625</v>
      </c>
      <c r="H2" s="40" t="s">
        <v>23338</v>
      </c>
      <c r="I2" s="40"/>
      <c r="J2" s="40"/>
      <c r="K2" s="40"/>
      <c r="L2" s="40"/>
      <c r="M2" s="40"/>
      <c r="N2" s="40"/>
      <c r="O2" s="35"/>
      <c r="P2" s="35" t="s">
        <v>24297</v>
      </c>
      <c r="Q2" s="36">
        <v>1</v>
      </c>
      <c r="R2" s="35" t="s">
        <v>9849</v>
      </c>
      <c r="S2" s="35" t="s">
        <v>28503</v>
      </c>
      <c r="T2" s="35">
        <v>0</v>
      </c>
      <c r="U2" s="35">
        <v>0</v>
      </c>
      <c r="V2" s="36">
        <v>1</v>
      </c>
      <c r="W2" s="36">
        <v>1</v>
      </c>
      <c r="X2" s="37" t="s">
        <v>65</v>
      </c>
      <c r="Y2" s="40"/>
      <c r="Z2" s="40"/>
    </row>
    <row r="3" spans="1:26" s="49" customFormat="1" ht="27" customHeight="1" x14ac:dyDescent="0.2">
      <c r="A3" s="50" t="s">
        <v>14</v>
      </c>
      <c r="B3" s="51" t="s">
        <v>23355</v>
      </c>
      <c r="C3" s="76" t="s">
        <v>23355</v>
      </c>
      <c r="D3" s="29" t="s">
        <v>23356</v>
      </c>
      <c r="E3" s="53">
        <v>9114.11</v>
      </c>
      <c r="F3" s="26">
        <v>0.21</v>
      </c>
      <c r="G3" s="53">
        <v>15990.707</v>
      </c>
      <c r="H3" s="40" t="s">
        <v>23338</v>
      </c>
      <c r="I3" s="40"/>
      <c r="J3" s="40"/>
      <c r="K3" s="40"/>
      <c r="L3" s="40"/>
      <c r="M3" s="40"/>
      <c r="N3" s="40"/>
      <c r="O3" s="35"/>
      <c r="P3" s="35" t="s">
        <v>65</v>
      </c>
      <c r="Q3" s="36">
        <v>1</v>
      </c>
      <c r="R3" s="35" t="s">
        <v>9849</v>
      </c>
      <c r="S3" s="35" t="s">
        <v>28503</v>
      </c>
      <c r="T3" s="35">
        <v>0</v>
      </c>
      <c r="U3" s="35">
        <v>0</v>
      </c>
      <c r="V3" s="36" t="e">
        <v>#N/A</v>
      </c>
      <c r="W3" s="36" t="e">
        <v>#N/A</v>
      </c>
      <c r="X3" s="37" t="s">
        <v>65</v>
      </c>
      <c r="Y3" s="40"/>
      <c r="Z3" s="40"/>
    </row>
    <row r="4" spans="1:26" s="49" customFormat="1" ht="27" customHeight="1" x14ac:dyDescent="0.2">
      <c r="A4" s="50" t="s">
        <v>14</v>
      </c>
      <c r="B4" s="51" t="s">
        <v>18</v>
      </c>
      <c r="C4" s="76" t="s">
        <v>18</v>
      </c>
      <c r="D4" s="29" t="s">
        <v>19</v>
      </c>
      <c r="E4" s="53">
        <v>156304.15</v>
      </c>
      <c r="F4" s="26">
        <v>0.21</v>
      </c>
      <c r="G4" s="53">
        <v>274235.63400000002</v>
      </c>
      <c r="H4" s="40" t="s">
        <v>23338</v>
      </c>
      <c r="I4" s="40"/>
      <c r="J4" s="40"/>
      <c r="K4" s="40"/>
      <c r="L4" s="40"/>
      <c r="M4" s="40"/>
      <c r="N4" s="40"/>
      <c r="O4" s="35"/>
      <c r="P4" s="35" t="s">
        <v>24298</v>
      </c>
      <c r="Q4" s="36">
        <v>1</v>
      </c>
      <c r="R4" s="35" t="s">
        <v>9849</v>
      </c>
      <c r="S4" s="35" t="s">
        <v>28503</v>
      </c>
      <c r="T4" s="35">
        <v>0</v>
      </c>
      <c r="U4" s="35">
        <v>0</v>
      </c>
      <c r="V4" s="36">
        <v>1</v>
      </c>
      <c r="W4" s="36">
        <v>1</v>
      </c>
      <c r="X4" s="37" t="s">
        <v>65</v>
      </c>
      <c r="Y4" s="40"/>
      <c r="Z4" s="40"/>
    </row>
    <row r="5" spans="1:26" s="49" customFormat="1" ht="27" customHeight="1" x14ac:dyDescent="0.2">
      <c r="A5" s="50" t="s">
        <v>14</v>
      </c>
      <c r="B5" s="51" t="s">
        <v>20</v>
      </c>
      <c r="C5" s="76" t="s">
        <v>20</v>
      </c>
      <c r="D5" s="29" t="s">
        <v>21</v>
      </c>
      <c r="E5" s="53">
        <v>156304.15</v>
      </c>
      <c r="F5" s="26">
        <v>0.21</v>
      </c>
      <c r="G5" s="53">
        <v>274235.63400000002</v>
      </c>
      <c r="H5" s="40" t="s">
        <v>23338</v>
      </c>
      <c r="I5" s="40"/>
      <c r="J5" s="40"/>
      <c r="K5" s="40"/>
      <c r="L5" s="40"/>
      <c r="M5" s="40"/>
      <c r="N5" s="40"/>
      <c r="O5" s="35"/>
      <c r="P5" s="35" t="s">
        <v>24299</v>
      </c>
      <c r="Q5" s="36">
        <v>1</v>
      </c>
      <c r="R5" s="35" t="s">
        <v>9849</v>
      </c>
      <c r="S5" s="35" t="s">
        <v>28503</v>
      </c>
      <c r="T5" s="35">
        <v>0</v>
      </c>
      <c r="U5" s="35">
        <v>0</v>
      </c>
      <c r="V5" s="36">
        <v>1</v>
      </c>
      <c r="W5" s="36">
        <v>1</v>
      </c>
      <c r="X5" s="37" t="s">
        <v>65</v>
      </c>
      <c r="Y5" s="40"/>
      <c r="Z5" s="40"/>
    </row>
    <row r="6" spans="1:26" s="49" customFormat="1" ht="27" customHeight="1" x14ac:dyDescent="0.2">
      <c r="A6" s="50" t="s">
        <v>14</v>
      </c>
      <c r="B6" s="51" t="s">
        <v>22</v>
      </c>
      <c r="C6" s="76" t="s">
        <v>22</v>
      </c>
      <c r="D6" s="29" t="s">
        <v>23</v>
      </c>
      <c r="E6" s="53">
        <v>47867.64</v>
      </c>
      <c r="F6" s="26">
        <v>0.21</v>
      </c>
      <c r="G6" s="53">
        <v>83983.777000000002</v>
      </c>
      <c r="H6" s="40" t="s">
        <v>23338</v>
      </c>
      <c r="I6" s="40"/>
      <c r="J6" s="40"/>
      <c r="K6" s="40"/>
      <c r="L6" s="40"/>
      <c r="M6" s="40"/>
      <c r="N6" s="40"/>
      <c r="O6" s="35"/>
      <c r="P6" s="35" t="s">
        <v>24300</v>
      </c>
      <c r="Q6" s="36">
        <v>1</v>
      </c>
      <c r="R6" s="35" t="s">
        <v>9849</v>
      </c>
      <c r="S6" s="35" t="s">
        <v>28503</v>
      </c>
      <c r="T6" s="35">
        <v>0</v>
      </c>
      <c r="U6" s="35">
        <v>0</v>
      </c>
      <c r="V6" s="36">
        <v>1</v>
      </c>
      <c r="W6" s="36">
        <v>1</v>
      </c>
      <c r="X6" s="37" t="s">
        <v>65</v>
      </c>
      <c r="Y6" s="40"/>
      <c r="Z6" s="40"/>
    </row>
    <row r="7" spans="1:26" s="49" customFormat="1" ht="27" customHeight="1" x14ac:dyDescent="0.2">
      <c r="A7" s="50" t="s">
        <v>9857</v>
      </c>
      <c r="B7" s="51" t="s">
        <v>9886</v>
      </c>
      <c r="C7" s="76" t="s">
        <v>9886</v>
      </c>
      <c r="D7" s="29" t="s">
        <v>9860</v>
      </c>
      <c r="E7" s="53">
        <v>19796.43</v>
      </c>
      <c r="F7" s="26">
        <v>0.21</v>
      </c>
      <c r="G7" s="53">
        <v>33535.15</v>
      </c>
      <c r="H7" s="40" t="s">
        <v>23338</v>
      </c>
      <c r="I7" s="40"/>
      <c r="J7" s="40"/>
      <c r="K7" s="40"/>
      <c r="L7" s="40"/>
      <c r="M7" s="40"/>
      <c r="N7" s="40"/>
      <c r="O7" s="35"/>
      <c r="P7" s="35" t="s">
        <v>24301</v>
      </c>
      <c r="Q7" s="36">
        <v>1</v>
      </c>
      <c r="R7" s="35" t="s">
        <v>9849</v>
      </c>
      <c r="S7" s="35" t="s">
        <v>28504</v>
      </c>
      <c r="T7" s="35">
        <v>0</v>
      </c>
      <c r="U7" s="35">
        <v>0</v>
      </c>
      <c r="V7" s="36">
        <v>1</v>
      </c>
      <c r="W7" s="36">
        <v>1</v>
      </c>
      <c r="X7" s="37" t="s">
        <v>65</v>
      </c>
      <c r="Y7" s="40"/>
      <c r="Z7" s="40"/>
    </row>
    <row r="8" spans="1:26" s="49" customFormat="1" ht="27" customHeight="1" x14ac:dyDescent="0.2">
      <c r="A8" s="50" t="s">
        <v>9857</v>
      </c>
      <c r="B8" s="51" t="s">
        <v>9887</v>
      </c>
      <c r="C8" s="76" t="s">
        <v>9887</v>
      </c>
      <c r="D8" s="29" t="s">
        <v>9861</v>
      </c>
      <c r="E8" s="53">
        <v>11672.02</v>
      </c>
      <c r="F8" s="26">
        <v>0.21</v>
      </c>
      <c r="G8" s="53">
        <v>19772.403999999999</v>
      </c>
      <c r="H8" s="40" t="s">
        <v>23338</v>
      </c>
      <c r="I8" s="40"/>
      <c r="J8" s="40"/>
      <c r="K8" s="40"/>
      <c r="L8" s="40"/>
      <c r="M8" s="40"/>
      <c r="N8" s="40"/>
      <c r="O8" s="35"/>
      <c r="P8" s="35" t="s">
        <v>24302</v>
      </c>
      <c r="Q8" s="36">
        <v>1</v>
      </c>
      <c r="R8" s="35" t="s">
        <v>9849</v>
      </c>
      <c r="S8" s="35" t="s">
        <v>28504</v>
      </c>
      <c r="T8" s="35">
        <v>0</v>
      </c>
      <c r="U8" s="35">
        <v>0</v>
      </c>
      <c r="V8" s="36">
        <v>1</v>
      </c>
      <c r="W8" s="36">
        <v>1</v>
      </c>
      <c r="X8" s="37" t="s">
        <v>65</v>
      </c>
      <c r="Y8" s="40"/>
      <c r="Z8" s="40"/>
    </row>
    <row r="9" spans="1:26" s="49" customFormat="1" ht="27" customHeight="1" x14ac:dyDescent="0.2">
      <c r="A9" s="50" t="s">
        <v>9857</v>
      </c>
      <c r="B9" s="51" t="s">
        <v>9888</v>
      </c>
      <c r="C9" s="76" t="s">
        <v>9888</v>
      </c>
      <c r="D9" s="29" t="s">
        <v>9862</v>
      </c>
      <c r="E9" s="53">
        <v>15327.65</v>
      </c>
      <c r="F9" s="26">
        <v>0.105</v>
      </c>
      <c r="G9" s="53">
        <v>23711.875</v>
      </c>
      <c r="H9" s="40" t="s">
        <v>23338</v>
      </c>
      <c r="I9" s="40"/>
      <c r="J9" s="40"/>
      <c r="K9" s="40"/>
      <c r="L9" s="40"/>
      <c r="M9" s="40"/>
      <c r="N9" s="40"/>
      <c r="O9" s="35"/>
      <c r="P9" s="35" t="s">
        <v>24303</v>
      </c>
      <c r="Q9" s="36">
        <v>1</v>
      </c>
      <c r="R9" s="35" t="s">
        <v>9849</v>
      </c>
      <c r="S9" s="35" t="s">
        <v>28504</v>
      </c>
      <c r="T9" s="35">
        <v>0</v>
      </c>
      <c r="U9" s="35">
        <v>0</v>
      </c>
      <c r="V9" s="36">
        <v>1</v>
      </c>
      <c r="W9" s="36">
        <v>1</v>
      </c>
      <c r="X9" s="37" t="s">
        <v>65</v>
      </c>
      <c r="Y9" s="40"/>
      <c r="Z9" s="40"/>
    </row>
    <row r="10" spans="1:26" s="49" customFormat="1" ht="27" customHeight="1" x14ac:dyDescent="0.2">
      <c r="A10" s="50" t="s">
        <v>9857</v>
      </c>
      <c r="B10" s="51" t="s">
        <v>9889</v>
      </c>
      <c r="C10" s="76" t="s">
        <v>9889</v>
      </c>
      <c r="D10" s="29" t="s">
        <v>9863</v>
      </c>
      <c r="E10" s="53">
        <v>31494.69</v>
      </c>
      <c r="F10" s="26">
        <v>0.21</v>
      </c>
      <c r="G10" s="53">
        <v>53352.01</v>
      </c>
      <c r="H10" s="40" t="s">
        <v>23338</v>
      </c>
      <c r="I10" s="40"/>
      <c r="J10" s="40"/>
      <c r="K10" s="40"/>
      <c r="L10" s="40"/>
      <c r="M10" s="40"/>
      <c r="N10" s="40"/>
      <c r="O10" s="35"/>
      <c r="P10" s="35" t="s">
        <v>24304</v>
      </c>
      <c r="Q10" s="36">
        <v>1</v>
      </c>
      <c r="R10" s="35" t="s">
        <v>9849</v>
      </c>
      <c r="S10" s="35" t="s">
        <v>28504</v>
      </c>
      <c r="T10" s="35">
        <v>0</v>
      </c>
      <c r="U10" s="35">
        <v>0</v>
      </c>
      <c r="V10" s="36">
        <v>1</v>
      </c>
      <c r="W10" s="36">
        <v>1</v>
      </c>
      <c r="X10" s="37" t="s">
        <v>65</v>
      </c>
      <c r="Y10" s="40"/>
      <c r="Z10" s="40"/>
    </row>
    <row r="11" spans="1:26" s="49" customFormat="1" ht="27" customHeight="1" x14ac:dyDescent="0.2">
      <c r="A11" s="50" t="s">
        <v>9858</v>
      </c>
      <c r="B11" s="51" t="s">
        <v>9864</v>
      </c>
      <c r="C11" s="76" t="s">
        <v>9864</v>
      </c>
      <c r="D11" s="29" t="s">
        <v>9864</v>
      </c>
      <c r="E11" s="53">
        <v>1740272.92</v>
      </c>
      <c r="F11" s="26">
        <v>0.105</v>
      </c>
      <c r="G11" s="53">
        <v>2499902.054</v>
      </c>
      <c r="H11" s="40" t="s">
        <v>23338</v>
      </c>
      <c r="I11" s="40"/>
      <c r="J11" s="40"/>
      <c r="K11" s="40"/>
      <c r="L11" s="40"/>
      <c r="M11" s="40"/>
      <c r="N11" s="40"/>
      <c r="O11" s="35"/>
      <c r="P11" s="35" t="s">
        <v>24305</v>
      </c>
      <c r="Q11" s="36">
        <v>1</v>
      </c>
      <c r="R11" s="35" t="s">
        <v>9849</v>
      </c>
      <c r="S11" s="35" t="s">
        <v>28504</v>
      </c>
      <c r="T11" s="35">
        <v>0</v>
      </c>
      <c r="U11" s="35">
        <v>0</v>
      </c>
      <c r="V11" s="36">
        <v>1</v>
      </c>
      <c r="W11" s="36">
        <v>1</v>
      </c>
      <c r="X11" s="37" t="s">
        <v>65</v>
      </c>
      <c r="Y11" s="40"/>
      <c r="Z11" s="40"/>
    </row>
    <row r="12" spans="1:26" s="49" customFormat="1" ht="27" customHeight="1" x14ac:dyDescent="0.2">
      <c r="A12" s="50" t="s">
        <v>24</v>
      </c>
      <c r="B12" s="51" t="s">
        <v>25</v>
      </c>
      <c r="C12" s="76" t="s">
        <v>25</v>
      </c>
      <c r="D12" s="29" t="s">
        <v>26</v>
      </c>
      <c r="E12" s="53">
        <v>218610.41</v>
      </c>
      <c r="F12" s="26">
        <v>0.105</v>
      </c>
      <c r="G12" s="53">
        <v>350268.52399999998</v>
      </c>
      <c r="H12" s="40" t="s">
        <v>23338</v>
      </c>
      <c r="I12" s="40"/>
      <c r="J12" s="40"/>
      <c r="K12" s="40"/>
      <c r="L12" s="40"/>
      <c r="M12" s="40"/>
      <c r="N12" s="40"/>
      <c r="O12" s="35"/>
      <c r="P12" s="35" t="s">
        <v>24306</v>
      </c>
      <c r="Q12" s="36">
        <v>1</v>
      </c>
      <c r="R12" s="35" t="s">
        <v>9849</v>
      </c>
      <c r="S12" s="35" t="s">
        <v>28503</v>
      </c>
      <c r="T12" s="35">
        <v>0</v>
      </c>
      <c r="U12" s="35">
        <v>0</v>
      </c>
      <c r="V12" s="36">
        <v>1</v>
      </c>
      <c r="W12" s="36">
        <v>1</v>
      </c>
      <c r="X12" s="37" t="s">
        <v>65</v>
      </c>
      <c r="Y12" s="40"/>
      <c r="Z12" s="40"/>
    </row>
    <row r="13" spans="1:26" s="49" customFormat="1" ht="27" customHeight="1" x14ac:dyDescent="0.2">
      <c r="A13" s="50" t="s">
        <v>24</v>
      </c>
      <c r="B13" s="51" t="s">
        <v>23357</v>
      </c>
      <c r="C13" s="76" t="s">
        <v>23357</v>
      </c>
      <c r="D13" s="29" t="s">
        <v>23358</v>
      </c>
      <c r="E13" s="53">
        <v>1879194.33</v>
      </c>
      <c r="F13" s="26">
        <v>0.21</v>
      </c>
      <c r="G13" s="53">
        <v>2955972.682</v>
      </c>
      <c r="H13" s="40" t="s">
        <v>23338</v>
      </c>
      <c r="I13" s="40"/>
      <c r="J13" s="40"/>
      <c r="K13" s="40"/>
      <c r="L13" s="40"/>
      <c r="M13" s="40"/>
      <c r="N13" s="40"/>
      <c r="O13" s="35"/>
      <c r="P13" s="35" t="s">
        <v>24307</v>
      </c>
      <c r="Q13" s="36">
        <v>1</v>
      </c>
      <c r="R13" s="35" t="s">
        <v>9849</v>
      </c>
      <c r="S13" s="35" t="s">
        <v>28504</v>
      </c>
      <c r="T13" s="35">
        <v>0</v>
      </c>
      <c r="U13" s="35">
        <v>0</v>
      </c>
      <c r="V13" s="36" t="e">
        <v>#N/A</v>
      </c>
      <c r="W13" s="36" t="e">
        <v>#N/A</v>
      </c>
      <c r="X13" s="37" t="s">
        <v>65</v>
      </c>
      <c r="Y13" s="40"/>
      <c r="Z13" s="40"/>
    </row>
    <row r="14" spans="1:26" s="49" customFormat="1" ht="27" customHeight="1" x14ac:dyDescent="0.2">
      <c r="A14" s="50" t="s">
        <v>24</v>
      </c>
      <c r="B14" s="51" t="s">
        <v>23359</v>
      </c>
      <c r="C14" s="76" t="s">
        <v>23359</v>
      </c>
      <c r="D14" s="29" t="s">
        <v>10489</v>
      </c>
      <c r="E14" s="53">
        <v>48540.46</v>
      </c>
      <c r="F14" s="26">
        <v>0.21</v>
      </c>
      <c r="G14" s="53">
        <v>90464.130999999994</v>
      </c>
      <c r="H14" s="40" t="s">
        <v>23338</v>
      </c>
      <c r="I14" s="40"/>
      <c r="J14" s="40"/>
      <c r="K14" s="40"/>
      <c r="L14" s="40"/>
      <c r="M14" s="40"/>
      <c r="N14" s="40"/>
      <c r="O14" s="35"/>
      <c r="P14" s="35" t="s">
        <v>24308</v>
      </c>
      <c r="Q14" s="36">
        <v>1</v>
      </c>
      <c r="R14" s="35" t="s">
        <v>9849</v>
      </c>
      <c r="S14" s="35" t="s">
        <v>28503</v>
      </c>
      <c r="T14" s="35">
        <v>0</v>
      </c>
      <c r="U14" s="35">
        <v>0</v>
      </c>
      <c r="V14" s="36" t="e">
        <v>#N/A</v>
      </c>
      <c r="W14" s="36" t="e">
        <v>#N/A</v>
      </c>
      <c r="X14" s="37" t="s">
        <v>65</v>
      </c>
      <c r="Y14" s="40"/>
      <c r="Z14" s="40"/>
    </row>
    <row r="15" spans="1:26" s="49" customFormat="1" ht="27" customHeight="1" x14ac:dyDescent="0.2">
      <c r="A15" s="50" t="s">
        <v>24</v>
      </c>
      <c r="B15" s="51" t="s">
        <v>10494</v>
      </c>
      <c r="C15" s="76" t="s">
        <v>10494</v>
      </c>
      <c r="D15" s="29" t="s">
        <v>10495</v>
      </c>
      <c r="E15" s="53">
        <v>54113.74</v>
      </c>
      <c r="F15" s="26">
        <v>0.21</v>
      </c>
      <c r="G15" s="53">
        <v>94942.553</v>
      </c>
      <c r="H15" s="40" t="s">
        <v>23338</v>
      </c>
      <c r="I15" s="40"/>
      <c r="J15" s="40"/>
      <c r="K15" s="40"/>
      <c r="L15" s="40"/>
      <c r="M15" s="40"/>
      <c r="N15" s="40"/>
      <c r="O15" s="35"/>
      <c r="P15" s="35" t="s">
        <v>24309</v>
      </c>
      <c r="Q15" s="36">
        <v>1</v>
      </c>
      <c r="R15" s="35" t="s">
        <v>9849</v>
      </c>
      <c r="S15" s="35" t="s">
        <v>28504</v>
      </c>
      <c r="T15" s="35">
        <v>0</v>
      </c>
      <c r="U15" s="35">
        <v>0</v>
      </c>
      <c r="V15" s="36">
        <v>1</v>
      </c>
      <c r="W15" s="36">
        <v>1</v>
      </c>
      <c r="X15" s="37" t="s">
        <v>65</v>
      </c>
      <c r="Y15" s="40"/>
      <c r="Z15" s="40"/>
    </row>
    <row r="16" spans="1:26" s="49" customFormat="1" ht="27" customHeight="1" x14ac:dyDescent="0.2">
      <c r="A16" s="50" t="s">
        <v>24</v>
      </c>
      <c r="B16" s="51" t="s">
        <v>23360</v>
      </c>
      <c r="C16" s="76" t="s">
        <v>23360</v>
      </c>
      <c r="D16" s="29" t="s">
        <v>23361</v>
      </c>
      <c r="E16" s="53">
        <v>59711.8</v>
      </c>
      <c r="F16" s="26">
        <v>0.21</v>
      </c>
      <c r="G16" s="53">
        <v>104764.353</v>
      </c>
      <c r="H16" s="40" t="s">
        <v>23338</v>
      </c>
      <c r="I16" s="40"/>
      <c r="J16" s="40"/>
      <c r="K16" s="40"/>
      <c r="L16" s="40"/>
      <c r="M16" s="40"/>
      <c r="N16" s="40"/>
      <c r="O16" s="35"/>
      <c r="P16" s="35" t="s">
        <v>24310</v>
      </c>
      <c r="Q16" s="36">
        <v>1</v>
      </c>
      <c r="R16" s="35" t="s">
        <v>9849</v>
      </c>
      <c r="S16" s="35" t="s">
        <v>28504</v>
      </c>
      <c r="T16" s="35">
        <v>0</v>
      </c>
      <c r="U16" s="35">
        <v>0</v>
      </c>
      <c r="V16" s="36" t="e">
        <v>#N/A</v>
      </c>
      <c r="W16" s="36" t="e">
        <v>#N/A</v>
      </c>
      <c r="X16" s="37" t="s">
        <v>65</v>
      </c>
      <c r="Y16" s="40"/>
      <c r="Z16" s="40"/>
    </row>
    <row r="17" spans="1:26" s="49" customFormat="1" ht="27" customHeight="1" x14ac:dyDescent="0.2">
      <c r="A17" s="50" t="s">
        <v>24</v>
      </c>
      <c r="B17" s="51" t="s">
        <v>23362</v>
      </c>
      <c r="C17" s="76" t="s">
        <v>23362</v>
      </c>
      <c r="D17" s="29" t="s">
        <v>23363</v>
      </c>
      <c r="E17" s="53">
        <v>74361.13</v>
      </c>
      <c r="F17" s="26">
        <v>0.21</v>
      </c>
      <c r="G17" s="53">
        <v>130466.60400000001</v>
      </c>
      <c r="H17" s="40" t="s">
        <v>23338</v>
      </c>
      <c r="I17" s="40"/>
      <c r="J17" s="40"/>
      <c r="K17" s="40"/>
      <c r="L17" s="40"/>
      <c r="M17" s="40"/>
      <c r="N17" s="40"/>
      <c r="O17" s="35"/>
      <c r="P17" s="35" t="s">
        <v>24311</v>
      </c>
      <c r="Q17" s="36">
        <v>1</v>
      </c>
      <c r="R17" s="35" t="s">
        <v>27</v>
      </c>
      <c r="S17" s="35" t="s">
        <v>28504</v>
      </c>
      <c r="T17" s="35">
        <v>0</v>
      </c>
      <c r="U17" s="35">
        <v>0</v>
      </c>
      <c r="V17" s="36" t="e">
        <v>#N/A</v>
      </c>
      <c r="W17" s="36" t="e">
        <v>#N/A</v>
      </c>
      <c r="X17" s="37" t="s">
        <v>65</v>
      </c>
      <c r="Y17" s="40"/>
      <c r="Z17" s="40"/>
    </row>
    <row r="18" spans="1:26" s="49" customFormat="1" ht="27" customHeight="1" x14ac:dyDescent="0.2">
      <c r="A18" s="50" t="s">
        <v>9859</v>
      </c>
      <c r="B18" s="51" t="s">
        <v>9890</v>
      </c>
      <c r="C18" s="76" t="s">
        <v>9890</v>
      </c>
      <c r="D18" s="29" t="s">
        <v>9865</v>
      </c>
      <c r="E18" s="53">
        <v>156670.56</v>
      </c>
      <c r="F18" s="26">
        <v>0.105</v>
      </c>
      <c r="G18" s="53">
        <v>225057.26199999999</v>
      </c>
      <c r="H18" s="40" t="s">
        <v>23338</v>
      </c>
      <c r="I18" s="40"/>
      <c r="J18" s="40"/>
      <c r="K18" s="40"/>
      <c r="L18" s="40"/>
      <c r="M18" s="40"/>
      <c r="N18" s="40"/>
      <c r="O18" s="35"/>
      <c r="P18" s="35" t="s">
        <v>24312</v>
      </c>
      <c r="Q18" s="36">
        <v>1</v>
      </c>
      <c r="R18" s="35" t="s">
        <v>9849</v>
      </c>
      <c r="S18" s="35" t="s">
        <v>28504</v>
      </c>
      <c r="T18" s="35">
        <v>0</v>
      </c>
      <c r="U18" s="35">
        <v>0</v>
      </c>
      <c r="V18" s="36">
        <v>1</v>
      </c>
      <c r="W18" s="36">
        <v>1</v>
      </c>
      <c r="X18" s="37" t="s">
        <v>65</v>
      </c>
      <c r="Y18" s="40"/>
      <c r="Z18" s="40"/>
    </row>
    <row r="19" spans="1:26" s="49" customFormat="1" ht="27" customHeight="1" x14ac:dyDescent="0.2">
      <c r="A19" s="50" t="s">
        <v>28</v>
      </c>
      <c r="B19" s="51" t="s">
        <v>29</v>
      </c>
      <c r="C19" s="76" t="s">
        <v>29</v>
      </c>
      <c r="D19" s="29" t="s">
        <v>30</v>
      </c>
      <c r="E19" s="53">
        <v>969577.5</v>
      </c>
      <c r="F19" s="26">
        <v>0.21</v>
      </c>
      <c r="G19" s="53">
        <v>1642464.2849999999</v>
      </c>
      <c r="H19" s="40" t="s">
        <v>23338</v>
      </c>
      <c r="I19" s="40"/>
      <c r="J19" s="40"/>
      <c r="K19" s="40"/>
      <c r="L19" s="40"/>
      <c r="M19" s="40"/>
      <c r="N19" s="40"/>
      <c r="O19" s="35"/>
      <c r="P19" s="35" t="s">
        <v>24313</v>
      </c>
      <c r="Q19" s="36">
        <v>1</v>
      </c>
      <c r="R19" s="35" t="s">
        <v>27</v>
      </c>
      <c r="S19" s="35" t="s">
        <v>28504</v>
      </c>
      <c r="T19" s="35">
        <v>0</v>
      </c>
      <c r="U19" s="35">
        <v>0</v>
      </c>
      <c r="V19" s="36">
        <v>1</v>
      </c>
      <c r="W19" s="36">
        <v>1</v>
      </c>
      <c r="X19" s="37" t="s">
        <v>65</v>
      </c>
      <c r="Y19" s="40"/>
      <c r="Z19" s="40"/>
    </row>
    <row r="20" spans="1:26" s="49" customFormat="1" ht="27" customHeight="1" x14ac:dyDescent="0.2">
      <c r="A20" s="50" t="s">
        <v>28</v>
      </c>
      <c r="B20" s="51" t="s">
        <v>32</v>
      </c>
      <c r="C20" s="76" t="s">
        <v>32</v>
      </c>
      <c r="D20" s="29" t="s">
        <v>33</v>
      </c>
      <c r="E20" s="53">
        <v>969577.5</v>
      </c>
      <c r="F20" s="26">
        <v>0.21</v>
      </c>
      <c r="G20" s="53">
        <v>1642464.2849999999</v>
      </c>
      <c r="H20" s="40" t="s">
        <v>23338</v>
      </c>
      <c r="I20" s="40"/>
      <c r="J20" s="40"/>
      <c r="K20" s="40"/>
      <c r="L20" s="40"/>
      <c r="M20" s="40"/>
      <c r="N20" s="40"/>
      <c r="O20" s="35"/>
      <c r="P20" s="35" t="s">
        <v>24314</v>
      </c>
      <c r="Q20" s="36">
        <v>1</v>
      </c>
      <c r="R20" s="35" t="s">
        <v>27</v>
      </c>
      <c r="S20" s="35" t="s">
        <v>28504</v>
      </c>
      <c r="T20" s="35">
        <v>0</v>
      </c>
      <c r="U20" s="35">
        <v>0</v>
      </c>
      <c r="V20" s="36">
        <v>1</v>
      </c>
      <c r="W20" s="36">
        <v>1</v>
      </c>
      <c r="X20" s="37" t="s">
        <v>65</v>
      </c>
      <c r="Y20" s="40"/>
      <c r="Z20" s="40"/>
    </row>
    <row r="21" spans="1:26" s="49" customFormat="1" ht="27" customHeight="1" x14ac:dyDescent="0.2">
      <c r="A21" s="50" t="s">
        <v>28</v>
      </c>
      <c r="B21" s="51" t="s">
        <v>34</v>
      </c>
      <c r="C21" s="76" t="s">
        <v>34</v>
      </c>
      <c r="D21" s="29" t="s">
        <v>35</v>
      </c>
      <c r="E21" s="53">
        <v>1089412.97</v>
      </c>
      <c r="F21" s="26">
        <v>0.21</v>
      </c>
      <c r="G21" s="53">
        <v>1845465.574</v>
      </c>
      <c r="H21" s="40" t="s">
        <v>23338</v>
      </c>
      <c r="I21" s="40"/>
      <c r="J21" s="40"/>
      <c r="K21" s="40"/>
      <c r="L21" s="40"/>
      <c r="M21" s="40"/>
      <c r="N21" s="40"/>
      <c r="O21" s="35"/>
      <c r="P21" s="35" t="s">
        <v>24315</v>
      </c>
      <c r="Q21" s="36">
        <v>1</v>
      </c>
      <c r="R21" s="35" t="s">
        <v>27</v>
      </c>
      <c r="S21" s="35" t="s">
        <v>28503</v>
      </c>
      <c r="T21" s="35">
        <v>0</v>
      </c>
      <c r="U21" s="35">
        <v>0</v>
      </c>
      <c r="V21" s="36">
        <v>1</v>
      </c>
      <c r="W21" s="36">
        <v>1</v>
      </c>
      <c r="X21" s="37" t="s">
        <v>65</v>
      </c>
      <c r="Y21" s="40"/>
      <c r="Z21" s="40"/>
    </row>
    <row r="22" spans="1:26" s="49" customFormat="1" ht="27" customHeight="1" x14ac:dyDescent="0.2">
      <c r="A22" s="50" t="s">
        <v>28</v>
      </c>
      <c r="B22" s="51" t="s">
        <v>36</v>
      </c>
      <c r="C22" s="76" t="s">
        <v>36</v>
      </c>
      <c r="D22" s="29" t="s">
        <v>37</v>
      </c>
      <c r="E22" s="53">
        <v>1089412.97</v>
      </c>
      <c r="F22" s="26">
        <v>0.21</v>
      </c>
      <c r="G22" s="53">
        <v>1845465.574</v>
      </c>
      <c r="H22" s="40" t="s">
        <v>23338</v>
      </c>
      <c r="I22" s="40"/>
      <c r="J22" s="40"/>
      <c r="K22" s="40"/>
      <c r="L22" s="40"/>
      <c r="M22" s="40"/>
      <c r="N22" s="40"/>
      <c r="O22" s="35"/>
      <c r="P22" s="35" t="s">
        <v>24316</v>
      </c>
      <c r="Q22" s="36">
        <v>1</v>
      </c>
      <c r="R22" s="35" t="s">
        <v>27</v>
      </c>
      <c r="S22" s="35" t="s">
        <v>28503</v>
      </c>
      <c r="T22" s="35">
        <v>0</v>
      </c>
      <c r="U22" s="35">
        <v>0</v>
      </c>
      <c r="V22" s="36">
        <v>1</v>
      </c>
      <c r="W22" s="36">
        <v>1</v>
      </c>
      <c r="X22" s="37" t="s">
        <v>65</v>
      </c>
      <c r="Y22" s="40"/>
      <c r="Z22" s="40"/>
    </row>
    <row r="23" spans="1:26" s="49" customFormat="1" ht="27" customHeight="1" x14ac:dyDescent="0.2">
      <c r="A23" s="50" t="s">
        <v>28</v>
      </c>
      <c r="B23" s="51" t="s">
        <v>38</v>
      </c>
      <c r="C23" s="76" t="s">
        <v>38</v>
      </c>
      <c r="D23" s="29" t="s">
        <v>39</v>
      </c>
      <c r="E23" s="53">
        <v>1731854.97</v>
      </c>
      <c r="F23" s="26">
        <v>0.21</v>
      </c>
      <c r="G23" s="53">
        <v>2933762.3220000002</v>
      </c>
      <c r="H23" s="40" t="s">
        <v>23338</v>
      </c>
      <c r="I23" s="40"/>
      <c r="J23" s="40"/>
      <c r="K23" s="40"/>
      <c r="L23" s="40"/>
      <c r="M23" s="40"/>
      <c r="N23" s="40"/>
      <c r="O23" s="35"/>
      <c r="P23" s="35" t="s">
        <v>24317</v>
      </c>
      <c r="Q23" s="36">
        <v>1</v>
      </c>
      <c r="R23" s="35" t="s">
        <v>9849</v>
      </c>
      <c r="S23" s="35" t="s">
        <v>28503</v>
      </c>
      <c r="T23" s="35">
        <v>0</v>
      </c>
      <c r="U23" s="35">
        <v>0</v>
      </c>
      <c r="V23" s="36">
        <v>1</v>
      </c>
      <c r="W23" s="36">
        <v>1</v>
      </c>
      <c r="X23" s="37" t="s">
        <v>65</v>
      </c>
      <c r="Y23" s="40"/>
      <c r="Z23" s="40"/>
    </row>
    <row r="24" spans="1:26" s="49" customFormat="1" ht="27" customHeight="1" x14ac:dyDescent="0.2">
      <c r="A24" s="50" t="s">
        <v>28</v>
      </c>
      <c r="B24" s="51" t="s">
        <v>40</v>
      </c>
      <c r="C24" s="76" t="s">
        <v>40</v>
      </c>
      <c r="D24" s="29" t="s">
        <v>41</v>
      </c>
      <c r="E24" s="53">
        <v>406809.14</v>
      </c>
      <c r="F24" s="26">
        <v>0.21</v>
      </c>
      <c r="G24" s="53">
        <v>689134.68799999997</v>
      </c>
      <c r="H24" s="40" t="s">
        <v>23338</v>
      </c>
      <c r="I24" s="40"/>
      <c r="J24" s="40"/>
      <c r="K24" s="40"/>
      <c r="L24" s="40"/>
      <c r="M24" s="40"/>
      <c r="N24" s="40"/>
      <c r="O24" s="35"/>
      <c r="P24" s="35" t="s">
        <v>24318</v>
      </c>
      <c r="Q24" s="36">
        <v>1</v>
      </c>
      <c r="R24" s="35" t="s">
        <v>27</v>
      </c>
      <c r="S24" s="35" t="s">
        <v>28504</v>
      </c>
      <c r="T24" s="35">
        <v>0</v>
      </c>
      <c r="U24" s="35">
        <v>0</v>
      </c>
      <c r="V24" s="36">
        <v>1</v>
      </c>
      <c r="W24" s="36">
        <v>1</v>
      </c>
      <c r="X24" s="37" t="s">
        <v>65</v>
      </c>
      <c r="Y24" s="40"/>
      <c r="Z24" s="40"/>
    </row>
    <row r="25" spans="1:26" s="49" customFormat="1" ht="27" customHeight="1" x14ac:dyDescent="0.2">
      <c r="A25" s="50" t="s">
        <v>28</v>
      </c>
      <c r="B25" s="51" t="s">
        <v>42</v>
      </c>
      <c r="C25" s="76" t="s">
        <v>42</v>
      </c>
      <c r="D25" s="29" t="s">
        <v>43</v>
      </c>
      <c r="E25" s="53">
        <v>406809.14</v>
      </c>
      <c r="F25" s="26">
        <v>0.21</v>
      </c>
      <c r="G25" s="53">
        <v>689134.68799999997</v>
      </c>
      <c r="H25" s="40" t="s">
        <v>23338</v>
      </c>
      <c r="I25" s="40"/>
      <c r="J25" s="40"/>
      <c r="K25" s="40"/>
      <c r="L25" s="40"/>
      <c r="M25" s="40"/>
      <c r="N25" s="40"/>
      <c r="O25" s="35"/>
      <c r="P25" s="35" t="s">
        <v>24318</v>
      </c>
      <c r="Q25" s="36">
        <v>1</v>
      </c>
      <c r="R25" s="35" t="s">
        <v>27</v>
      </c>
      <c r="S25" s="35" t="s">
        <v>28504</v>
      </c>
      <c r="T25" s="35">
        <v>0</v>
      </c>
      <c r="U25" s="35">
        <v>0</v>
      </c>
      <c r="V25" s="36">
        <v>1</v>
      </c>
      <c r="W25" s="36">
        <v>1</v>
      </c>
      <c r="X25" s="37" t="s">
        <v>65</v>
      </c>
      <c r="Y25" s="40"/>
      <c r="Z25" s="40"/>
    </row>
    <row r="26" spans="1:26" s="49" customFormat="1" ht="27" customHeight="1" x14ac:dyDescent="0.2">
      <c r="A26" s="50" t="s">
        <v>28</v>
      </c>
      <c r="B26" s="51" t="s">
        <v>44</v>
      </c>
      <c r="C26" s="76" t="s">
        <v>44</v>
      </c>
      <c r="D26" s="29" t="s">
        <v>45</v>
      </c>
      <c r="E26" s="53">
        <v>435409.08</v>
      </c>
      <c r="F26" s="26">
        <v>0.21</v>
      </c>
      <c r="G26" s="53">
        <v>737582.97900000005</v>
      </c>
      <c r="H26" s="40" t="s">
        <v>23338</v>
      </c>
      <c r="I26" s="40"/>
      <c r="J26" s="40"/>
      <c r="K26" s="40"/>
      <c r="L26" s="40"/>
      <c r="M26" s="40"/>
      <c r="N26" s="40"/>
      <c r="O26" s="35"/>
      <c r="P26" s="35" t="s">
        <v>24319</v>
      </c>
      <c r="Q26" s="36">
        <v>1</v>
      </c>
      <c r="R26" s="35" t="s">
        <v>27</v>
      </c>
      <c r="S26" s="35" t="s">
        <v>28503</v>
      </c>
      <c r="T26" s="35">
        <v>0</v>
      </c>
      <c r="U26" s="35">
        <v>0</v>
      </c>
      <c r="V26" s="36">
        <v>1</v>
      </c>
      <c r="W26" s="36">
        <v>1</v>
      </c>
      <c r="X26" s="37" t="s">
        <v>65</v>
      </c>
      <c r="Y26" s="40"/>
      <c r="Z26" s="40"/>
    </row>
    <row r="27" spans="1:26" s="49" customFormat="1" ht="27" customHeight="1" x14ac:dyDescent="0.2">
      <c r="A27" s="50" t="s">
        <v>28</v>
      </c>
      <c r="B27" s="51" t="s">
        <v>46</v>
      </c>
      <c r="C27" s="76" t="s">
        <v>46</v>
      </c>
      <c r="D27" s="29" t="s">
        <v>47</v>
      </c>
      <c r="E27" s="53">
        <v>102785.68</v>
      </c>
      <c r="F27" s="26">
        <v>0.21</v>
      </c>
      <c r="G27" s="53">
        <v>174118.94</v>
      </c>
      <c r="H27" s="40" t="s">
        <v>23338</v>
      </c>
      <c r="I27" s="40"/>
      <c r="J27" s="40"/>
      <c r="K27" s="40"/>
      <c r="L27" s="40"/>
      <c r="M27" s="40"/>
      <c r="N27" s="40"/>
      <c r="O27" s="35"/>
      <c r="P27" s="35" t="s">
        <v>24320</v>
      </c>
      <c r="Q27" s="36">
        <v>1</v>
      </c>
      <c r="R27" s="35" t="s">
        <v>9849</v>
      </c>
      <c r="S27" s="35" t="s">
        <v>28504</v>
      </c>
      <c r="T27" s="35">
        <v>0</v>
      </c>
      <c r="U27" s="35">
        <v>0</v>
      </c>
      <c r="V27" s="36">
        <v>1</v>
      </c>
      <c r="W27" s="36">
        <v>1</v>
      </c>
      <c r="X27" s="37" t="s">
        <v>65</v>
      </c>
      <c r="Y27" s="40"/>
      <c r="Z27" s="40"/>
    </row>
    <row r="28" spans="1:26" s="49" customFormat="1" ht="27" customHeight="1" x14ac:dyDescent="0.2">
      <c r="A28" s="50" t="s">
        <v>28</v>
      </c>
      <c r="B28" s="51" t="s">
        <v>48</v>
      </c>
      <c r="C28" s="76" t="s">
        <v>48</v>
      </c>
      <c r="D28" s="29" t="s">
        <v>49</v>
      </c>
      <c r="E28" s="53">
        <v>102785.68</v>
      </c>
      <c r="F28" s="26">
        <v>0.21</v>
      </c>
      <c r="G28" s="53">
        <v>174118.94</v>
      </c>
      <c r="H28" s="40" t="s">
        <v>23338</v>
      </c>
      <c r="I28" s="40"/>
      <c r="J28" s="40"/>
      <c r="K28" s="40"/>
      <c r="L28" s="40"/>
      <c r="M28" s="40"/>
      <c r="N28" s="40"/>
      <c r="O28" s="35"/>
      <c r="P28" s="35" t="s">
        <v>24321</v>
      </c>
      <c r="Q28" s="36">
        <v>1</v>
      </c>
      <c r="R28" s="35" t="s">
        <v>9849</v>
      </c>
      <c r="S28" s="35" t="s">
        <v>28504</v>
      </c>
      <c r="T28" s="35">
        <v>0</v>
      </c>
      <c r="U28" s="35">
        <v>0</v>
      </c>
      <c r="V28" s="36">
        <v>1</v>
      </c>
      <c r="W28" s="36">
        <v>1</v>
      </c>
      <c r="X28" s="37" t="s">
        <v>65</v>
      </c>
      <c r="Y28" s="40"/>
      <c r="Z28" s="40"/>
    </row>
    <row r="29" spans="1:26" s="49" customFormat="1" ht="27" customHeight="1" x14ac:dyDescent="0.2">
      <c r="A29" s="50" t="s">
        <v>28</v>
      </c>
      <c r="B29" s="51" t="s">
        <v>50</v>
      </c>
      <c r="C29" s="76" t="s">
        <v>50</v>
      </c>
      <c r="D29" s="29" t="s">
        <v>51</v>
      </c>
      <c r="E29" s="53">
        <v>99787.64</v>
      </c>
      <c r="F29" s="26">
        <v>0.21</v>
      </c>
      <c r="G29" s="53">
        <v>169040.26699999999</v>
      </c>
      <c r="H29" s="40" t="s">
        <v>23338</v>
      </c>
      <c r="I29" s="40"/>
      <c r="J29" s="40"/>
      <c r="K29" s="40"/>
      <c r="L29" s="40"/>
      <c r="M29" s="40"/>
      <c r="N29" s="40"/>
      <c r="O29" s="35"/>
      <c r="P29" s="35" t="s">
        <v>24322</v>
      </c>
      <c r="Q29" s="36">
        <v>1</v>
      </c>
      <c r="R29" s="35" t="s">
        <v>9849</v>
      </c>
      <c r="S29" s="35" t="s">
        <v>28504</v>
      </c>
      <c r="T29" s="35">
        <v>0</v>
      </c>
      <c r="U29" s="35">
        <v>0</v>
      </c>
      <c r="V29" s="36">
        <v>1</v>
      </c>
      <c r="W29" s="36">
        <v>1</v>
      </c>
      <c r="X29" s="37" t="s">
        <v>65</v>
      </c>
      <c r="Y29" s="40"/>
      <c r="Z29" s="40"/>
    </row>
    <row r="30" spans="1:26" s="49" customFormat="1" ht="27" customHeight="1" x14ac:dyDescent="0.2">
      <c r="A30" s="50" t="s">
        <v>28</v>
      </c>
      <c r="B30" s="51" t="s">
        <v>10804</v>
      </c>
      <c r="C30" s="76" t="s">
        <v>10804</v>
      </c>
      <c r="D30" s="29" t="s">
        <v>23364</v>
      </c>
      <c r="E30" s="53">
        <v>421596.93</v>
      </c>
      <c r="F30" s="26">
        <v>0.21</v>
      </c>
      <c r="G30" s="53">
        <v>714185.19700000004</v>
      </c>
      <c r="H30" s="40" t="s">
        <v>23338</v>
      </c>
      <c r="I30" s="40"/>
      <c r="J30" s="40"/>
      <c r="K30" s="40"/>
      <c r="L30" s="40"/>
      <c r="M30" s="40"/>
      <c r="N30" s="40"/>
      <c r="O30" s="35"/>
      <c r="P30" s="35" t="s">
        <v>65</v>
      </c>
      <c r="Q30" s="36">
        <v>1</v>
      </c>
      <c r="R30" s="35" t="s">
        <v>27</v>
      </c>
      <c r="S30" s="35" t="s">
        <v>28504</v>
      </c>
      <c r="T30" s="35">
        <v>0</v>
      </c>
      <c r="U30" s="35">
        <v>0</v>
      </c>
      <c r="V30" s="36">
        <v>1</v>
      </c>
      <c r="W30" s="36">
        <v>1</v>
      </c>
      <c r="X30" s="37" t="s">
        <v>65</v>
      </c>
      <c r="Y30" s="40"/>
      <c r="Z30" s="40"/>
    </row>
    <row r="31" spans="1:26" s="49" customFormat="1" ht="27" customHeight="1" x14ac:dyDescent="0.2">
      <c r="A31" s="50" t="s">
        <v>28</v>
      </c>
      <c r="B31" s="51" t="s">
        <v>52</v>
      </c>
      <c r="C31" s="76" t="s">
        <v>52</v>
      </c>
      <c r="D31" s="29" t="s">
        <v>53</v>
      </c>
      <c r="E31" s="53">
        <v>165159.06</v>
      </c>
      <c r="F31" s="26">
        <v>0.21</v>
      </c>
      <c r="G31" s="53">
        <v>279779.44300000003</v>
      </c>
      <c r="H31" s="40" t="s">
        <v>23338</v>
      </c>
      <c r="I31" s="40"/>
      <c r="J31" s="40"/>
      <c r="K31" s="40"/>
      <c r="L31" s="40"/>
      <c r="M31" s="40"/>
      <c r="N31" s="40"/>
      <c r="O31" s="35"/>
      <c r="P31" s="35" t="s">
        <v>24323</v>
      </c>
      <c r="Q31" s="36">
        <v>1</v>
      </c>
      <c r="R31" s="35" t="s">
        <v>27</v>
      </c>
      <c r="S31" s="35" t="s">
        <v>28504</v>
      </c>
      <c r="T31" s="35">
        <v>0</v>
      </c>
      <c r="U31" s="35">
        <v>0</v>
      </c>
      <c r="V31" s="36">
        <v>1</v>
      </c>
      <c r="W31" s="36">
        <v>1</v>
      </c>
      <c r="X31" s="37" t="s">
        <v>65</v>
      </c>
      <c r="Y31" s="40"/>
      <c r="Z31" s="40"/>
    </row>
    <row r="32" spans="1:26" s="49" customFormat="1" ht="27" customHeight="1" x14ac:dyDescent="0.2">
      <c r="A32" s="50" t="s">
        <v>28</v>
      </c>
      <c r="B32" s="51" t="s">
        <v>54</v>
      </c>
      <c r="C32" s="76" t="s">
        <v>54</v>
      </c>
      <c r="D32" s="29" t="s">
        <v>55</v>
      </c>
      <c r="E32" s="53">
        <v>236267.35</v>
      </c>
      <c r="F32" s="26">
        <v>0.21</v>
      </c>
      <c r="G32" s="53">
        <v>400236.891</v>
      </c>
      <c r="H32" s="40" t="s">
        <v>23338</v>
      </c>
      <c r="I32" s="40"/>
      <c r="J32" s="40"/>
      <c r="K32" s="40"/>
      <c r="L32" s="40"/>
      <c r="M32" s="40"/>
      <c r="N32" s="40"/>
      <c r="O32" s="35"/>
      <c r="P32" s="35" t="s">
        <v>24324</v>
      </c>
      <c r="Q32" s="36">
        <v>1</v>
      </c>
      <c r="R32" s="35" t="s">
        <v>27</v>
      </c>
      <c r="S32" s="35" t="s">
        <v>28504</v>
      </c>
      <c r="T32" s="35">
        <v>0</v>
      </c>
      <c r="U32" s="35">
        <v>0</v>
      </c>
      <c r="V32" s="36">
        <v>1</v>
      </c>
      <c r="W32" s="36">
        <v>1</v>
      </c>
      <c r="X32" s="37" t="s">
        <v>65</v>
      </c>
      <c r="Y32" s="40"/>
      <c r="Z32" s="40"/>
    </row>
    <row r="33" spans="1:26" s="49" customFormat="1" ht="27" customHeight="1" x14ac:dyDescent="0.2">
      <c r="A33" s="50" t="s">
        <v>28</v>
      </c>
      <c r="B33" s="51" t="s">
        <v>10857</v>
      </c>
      <c r="C33" s="76" t="s">
        <v>10857</v>
      </c>
      <c r="D33" s="29" t="s">
        <v>23365</v>
      </c>
      <c r="E33" s="53">
        <v>365670.86</v>
      </c>
      <c r="F33" s="26">
        <v>0.21</v>
      </c>
      <c r="G33" s="53">
        <v>619446.43200000003</v>
      </c>
      <c r="H33" s="40" t="s">
        <v>23338</v>
      </c>
      <c r="I33" s="40"/>
      <c r="J33" s="40"/>
      <c r="K33" s="40"/>
      <c r="L33" s="40"/>
      <c r="M33" s="40"/>
      <c r="N33" s="40"/>
      <c r="O33" s="35"/>
      <c r="P33" s="35" t="s">
        <v>65</v>
      </c>
      <c r="Q33" s="36">
        <v>1</v>
      </c>
      <c r="R33" s="35" t="s">
        <v>27</v>
      </c>
      <c r="S33" s="35" t="s">
        <v>28503</v>
      </c>
      <c r="T33" s="35">
        <v>0</v>
      </c>
      <c r="U33" s="35">
        <v>0</v>
      </c>
      <c r="V33" s="36">
        <v>1</v>
      </c>
      <c r="W33" s="36">
        <v>1</v>
      </c>
      <c r="X33" s="37" t="s">
        <v>65</v>
      </c>
      <c r="Y33" s="40"/>
      <c r="Z33" s="40"/>
    </row>
    <row r="34" spans="1:26" s="49" customFormat="1" ht="27" customHeight="1" x14ac:dyDescent="0.2">
      <c r="A34" s="50" t="s">
        <v>28</v>
      </c>
      <c r="B34" s="51" t="s">
        <v>56</v>
      </c>
      <c r="C34" s="76" t="s">
        <v>56</v>
      </c>
      <c r="D34" s="29" t="s">
        <v>57</v>
      </c>
      <c r="E34" s="53">
        <v>236267.35</v>
      </c>
      <c r="F34" s="26">
        <v>0.21</v>
      </c>
      <c r="G34" s="53">
        <v>400236.891</v>
      </c>
      <c r="H34" s="40" t="s">
        <v>23338</v>
      </c>
      <c r="I34" s="40"/>
      <c r="J34" s="40"/>
      <c r="K34" s="40"/>
      <c r="L34" s="40"/>
      <c r="M34" s="40"/>
      <c r="N34" s="40"/>
      <c r="O34" s="35"/>
      <c r="P34" s="35" t="s">
        <v>24325</v>
      </c>
      <c r="Q34" s="36">
        <v>1</v>
      </c>
      <c r="R34" s="35" t="s">
        <v>27</v>
      </c>
      <c r="S34" s="35" t="s">
        <v>28504</v>
      </c>
      <c r="T34" s="35">
        <v>0</v>
      </c>
      <c r="U34" s="35">
        <v>0</v>
      </c>
      <c r="V34" s="36">
        <v>1</v>
      </c>
      <c r="W34" s="36">
        <v>1</v>
      </c>
      <c r="X34" s="37" t="s">
        <v>65</v>
      </c>
      <c r="Y34" s="40"/>
      <c r="Z34" s="40"/>
    </row>
    <row r="35" spans="1:26" s="49" customFormat="1" ht="27" customHeight="1" x14ac:dyDescent="0.2">
      <c r="A35" s="50" t="s">
        <v>28</v>
      </c>
      <c r="B35" s="51" t="s">
        <v>58</v>
      </c>
      <c r="C35" s="76" t="s">
        <v>58</v>
      </c>
      <c r="D35" s="29" t="s">
        <v>59</v>
      </c>
      <c r="E35" s="53">
        <v>236267.35</v>
      </c>
      <c r="F35" s="26">
        <v>0.21</v>
      </c>
      <c r="G35" s="53">
        <v>400236.891</v>
      </c>
      <c r="H35" s="40" t="s">
        <v>23338</v>
      </c>
      <c r="I35" s="40"/>
      <c r="J35" s="40"/>
      <c r="K35" s="40"/>
      <c r="L35" s="40"/>
      <c r="M35" s="40"/>
      <c r="N35" s="40"/>
      <c r="O35" s="35"/>
      <c r="P35" s="35" t="s">
        <v>24326</v>
      </c>
      <c r="Q35" s="36">
        <v>1</v>
      </c>
      <c r="R35" s="35" t="s">
        <v>27</v>
      </c>
      <c r="S35" s="35" t="s">
        <v>28503</v>
      </c>
      <c r="T35" s="35">
        <v>0</v>
      </c>
      <c r="U35" s="35">
        <v>0</v>
      </c>
      <c r="V35" s="36">
        <v>1</v>
      </c>
      <c r="W35" s="36">
        <v>1</v>
      </c>
      <c r="X35" s="37" t="s">
        <v>65</v>
      </c>
      <c r="Y35" s="40"/>
      <c r="Z35" s="40"/>
    </row>
    <row r="36" spans="1:26" s="49" customFormat="1" ht="27" customHeight="1" x14ac:dyDescent="0.2">
      <c r="A36" s="50" t="s">
        <v>28</v>
      </c>
      <c r="B36" s="51" t="s">
        <v>60</v>
      </c>
      <c r="C36" s="76" t="s">
        <v>60</v>
      </c>
      <c r="D36" s="29" t="s">
        <v>61</v>
      </c>
      <c r="E36" s="53">
        <v>117358.04</v>
      </c>
      <c r="F36" s="26">
        <v>0.21</v>
      </c>
      <c r="G36" s="53">
        <v>198804.52499999999</v>
      </c>
      <c r="H36" s="40" t="s">
        <v>23338</v>
      </c>
      <c r="I36" s="40"/>
      <c r="J36" s="40"/>
      <c r="K36" s="40"/>
      <c r="L36" s="40"/>
      <c r="M36" s="40"/>
      <c r="N36" s="40"/>
      <c r="O36" s="35"/>
      <c r="P36" s="35" t="s">
        <v>62</v>
      </c>
      <c r="Q36" s="36">
        <v>1</v>
      </c>
      <c r="R36" s="35" t="s">
        <v>27</v>
      </c>
      <c r="S36" s="35" t="s">
        <v>28504</v>
      </c>
      <c r="T36" s="35">
        <v>0</v>
      </c>
      <c r="U36" s="35">
        <v>0</v>
      </c>
      <c r="V36" s="36">
        <v>1</v>
      </c>
      <c r="W36" s="36">
        <v>1</v>
      </c>
      <c r="X36" s="37" t="s">
        <v>65</v>
      </c>
      <c r="Y36" s="40"/>
      <c r="Z36" s="40"/>
    </row>
    <row r="37" spans="1:26" s="49" customFormat="1" ht="27" customHeight="1" x14ac:dyDescent="0.2">
      <c r="A37" s="50" t="s">
        <v>28</v>
      </c>
      <c r="B37" s="51" t="s">
        <v>63</v>
      </c>
      <c r="C37" s="76" t="s">
        <v>63</v>
      </c>
      <c r="D37" s="29" t="s">
        <v>64</v>
      </c>
      <c r="E37" s="53">
        <v>545254.75</v>
      </c>
      <c r="F37" s="26">
        <v>0.21</v>
      </c>
      <c r="G37" s="53">
        <v>923661.54700000002</v>
      </c>
      <c r="H37" s="40" t="s">
        <v>23338</v>
      </c>
      <c r="I37" s="40"/>
      <c r="J37" s="40"/>
      <c r="K37" s="40"/>
      <c r="L37" s="40"/>
      <c r="M37" s="40"/>
      <c r="N37" s="40"/>
      <c r="O37" s="35"/>
      <c r="P37" s="35" t="s">
        <v>65</v>
      </c>
      <c r="Q37" s="36">
        <v>1</v>
      </c>
      <c r="R37" s="35" t="s">
        <v>27</v>
      </c>
      <c r="S37" s="35" t="s">
        <v>28504</v>
      </c>
      <c r="T37" s="35">
        <v>0</v>
      </c>
      <c r="U37" s="35">
        <v>0</v>
      </c>
      <c r="V37" s="36">
        <v>1</v>
      </c>
      <c r="W37" s="36">
        <v>1</v>
      </c>
      <c r="X37" s="37" t="s">
        <v>65</v>
      </c>
      <c r="Y37" s="40"/>
      <c r="Z37" s="40"/>
    </row>
    <row r="38" spans="1:26" s="49" customFormat="1" ht="27" customHeight="1" x14ac:dyDescent="0.2">
      <c r="A38" s="50" t="s">
        <v>28</v>
      </c>
      <c r="B38" s="51" t="s">
        <v>66</v>
      </c>
      <c r="C38" s="76" t="s">
        <v>66</v>
      </c>
      <c r="D38" s="29" t="s">
        <v>67</v>
      </c>
      <c r="E38" s="53">
        <v>141220.13</v>
      </c>
      <c r="F38" s="26">
        <v>0.21</v>
      </c>
      <c r="G38" s="53">
        <v>239226.89799999999</v>
      </c>
      <c r="H38" s="40" t="s">
        <v>23338</v>
      </c>
      <c r="I38" s="40"/>
      <c r="J38" s="40"/>
      <c r="K38" s="40"/>
      <c r="L38" s="40"/>
      <c r="M38" s="40"/>
      <c r="N38" s="40"/>
      <c r="O38" s="35"/>
      <c r="P38" s="35" t="s">
        <v>24327</v>
      </c>
      <c r="Q38" s="36">
        <v>1</v>
      </c>
      <c r="R38" s="35" t="s">
        <v>27</v>
      </c>
      <c r="S38" s="35" t="s">
        <v>28504</v>
      </c>
      <c r="T38" s="35">
        <v>0</v>
      </c>
      <c r="U38" s="35">
        <v>0</v>
      </c>
      <c r="V38" s="36">
        <v>1</v>
      </c>
      <c r="W38" s="36">
        <v>1</v>
      </c>
      <c r="X38" s="37" t="s">
        <v>65</v>
      </c>
      <c r="Y38" s="40"/>
      <c r="Z38" s="40"/>
    </row>
    <row r="39" spans="1:26" s="49" customFormat="1" ht="27" customHeight="1" x14ac:dyDescent="0.2">
      <c r="A39" s="50" t="s">
        <v>28</v>
      </c>
      <c r="B39" s="51" t="s">
        <v>68</v>
      </c>
      <c r="C39" s="76" t="s">
        <v>68</v>
      </c>
      <c r="D39" s="29" t="s">
        <v>69</v>
      </c>
      <c r="E39" s="53">
        <v>141220.13</v>
      </c>
      <c r="F39" s="26">
        <v>0.21</v>
      </c>
      <c r="G39" s="53">
        <v>239226.89799999999</v>
      </c>
      <c r="H39" s="40" t="s">
        <v>23338</v>
      </c>
      <c r="I39" s="40"/>
      <c r="J39" s="40"/>
      <c r="K39" s="40"/>
      <c r="L39" s="40"/>
      <c r="M39" s="40"/>
      <c r="N39" s="40"/>
      <c r="O39" s="35"/>
      <c r="P39" s="35" t="s">
        <v>24328</v>
      </c>
      <c r="Q39" s="36">
        <v>1</v>
      </c>
      <c r="R39" s="35" t="s">
        <v>27</v>
      </c>
      <c r="S39" s="35" t="s">
        <v>28504</v>
      </c>
      <c r="T39" s="35">
        <v>0</v>
      </c>
      <c r="U39" s="35">
        <v>0</v>
      </c>
      <c r="V39" s="36">
        <v>1</v>
      </c>
      <c r="W39" s="36">
        <v>1</v>
      </c>
      <c r="X39" s="37" t="s">
        <v>65</v>
      </c>
      <c r="Y39" s="40"/>
      <c r="Z39" s="40"/>
    </row>
    <row r="40" spans="1:26" s="49" customFormat="1" ht="27" customHeight="1" x14ac:dyDescent="0.2">
      <c r="A40" s="50" t="s">
        <v>28</v>
      </c>
      <c r="B40" s="51" t="s">
        <v>70</v>
      </c>
      <c r="C40" s="76" t="s">
        <v>70</v>
      </c>
      <c r="D40" s="29" t="s">
        <v>71</v>
      </c>
      <c r="E40" s="53">
        <v>141220.13</v>
      </c>
      <c r="F40" s="26">
        <v>0.21</v>
      </c>
      <c r="G40" s="53">
        <v>239226.89799999999</v>
      </c>
      <c r="H40" s="40" t="s">
        <v>23338</v>
      </c>
      <c r="I40" s="40"/>
      <c r="J40" s="40"/>
      <c r="K40" s="40"/>
      <c r="L40" s="40"/>
      <c r="M40" s="40"/>
      <c r="N40" s="40"/>
      <c r="O40" s="35"/>
      <c r="P40" s="35" t="s">
        <v>24329</v>
      </c>
      <c r="Q40" s="36">
        <v>1</v>
      </c>
      <c r="R40" s="35" t="s">
        <v>27</v>
      </c>
      <c r="S40" s="35" t="s">
        <v>28504</v>
      </c>
      <c r="T40" s="35">
        <v>0</v>
      </c>
      <c r="U40" s="35">
        <v>0</v>
      </c>
      <c r="V40" s="36">
        <v>1</v>
      </c>
      <c r="W40" s="36">
        <v>1</v>
      </c>
      <c r="X40" s="37" t="s">
        <v>65</v>
      </c>
      <c r="Y40" s="40"/>
      <c r="Z40" s="40"/>
    </row>
    <row r="41" spans="1:26" s="49" customFormat="1" ht="27" customHeight="1" x14ac:dyDescent="0.2">
      <c r="A41" s="50" t="s">
        <v>28</v>
      </c>
      <c r="B41" s="51" t="s">
        <v>72</v>
      </c>
      <c r="C41" s="76" t="s">
        <v>72</v>
      </c>
      <c r="D41" s="29" t="s">
        <v>73</v>
      </c>
      <c r="E41" s="53">
        <v>167706.35999999999</v>
      </c>
      <c r="F41" s="26">
        <v>0.21</v>
      </c>
      <c r="G41" s="53">
        <v>284094.56900000002</v>
      </c>
      <c r="H41" s="40" t="s">
        <v>23338</v>
      </c>
      <c r="I41" s="40"/>
      <c r="J41" s="40"/>
      <c r="K41" s="40"/>
      <c r="L41" s="40"/>
      <c r="M41" s="40"/>
      <c r="N41" s="40"/>
      <c r="O41" s="35"/>
      <c r="P41" s="35" t="s">
        <v>24330</v>
      </c>
      <c r="Q41" s="36">
        <v>1</v>
      </c>
      <c r="R41" s="35" t="s">
        <v>27</v>
      </c>
      <c r="S41" s="35" t="s">
        <v>28504</v>
      </c>
      <c r="T41" s="35">
        <v>0</v>
      </c>
      <c r="U41" s="35">
        <v>0</v>
      </c>
      <c r="V41" s="36">
        <v>1</v>
      </c>
      <c r="W41" s="36">
        <v>1</v>
      </c>
      <c r="X41" s="37" t="s">
        <v>65</v>
      </c>
      <c r="Y41" s="40"/>
      <c r="Z41" s="40"/>
    </row>
    <row r="42" spans="1:26" s="49" customFormat="1" ht="27" customHeight="1" x14ac:dyDescent="0.2">
      <c r="A42" s="50" t="s">
        <v>28</v>
      </c>
      <c r="B42" s="51" t="s">
        <v>74</v>
      </c>
      <c r="C42" s="76" t="s">
        <v>74</v>
      </c>
      <c r="D42" s="29" t="s">
        <v>75</v>
      </c>
      <c r="E42" s="53">
        <v>255159.89</v>
      </c>
      <c r="F42" s="26">
        <v>0.21</v>
      </c>
      <c r="G42" s="53">
        <v>432240.859</v>
      </c>
      <c r="H42" s="40" t="s">
        <v>23338</v>
      </c>
      <c r="I42" s="40"/>
      <c r="J42" s="40"/>
      <c r="K42" s="40"/>
      <c r="L42" s="40"/>
      <c r="M42" s="40"/>
      <c r="N42" s="40"/>
      <c r="O42" s="35"/>
      <c r="P42" s="35" t="s">
        <v>24331</v>
      </c>
      <c r="Q42" s="36">
        <v>1</v>
      </c>
      <c r="R42" s="35" t="s">
        <v>27</v>
      </c>
      <c r="S42" s="35" t="s">
        <v>28503</v>
      </c>
      <c r="T42" s="35">
        <v>0</v>
      </c>
      <c r="U42" s="35">
        <v>0</v>
      </c>
      <c r="V42" s="36">
        <v>1</v>
      </c>
      <c r="W42" s="36">
        <v>1</v>
      </c>
      <c r="X42" s="37" t="s">
        <v>65</v>
      </c>
      <c r="Y42" s="40"/>
      <c r="Z42" s="40"/>
    </row>
    <row r="43" spans="1:26" s="49" customFormat="1" ht="27" customHeight="1" x14ac:dyDescent="0.2">
      <c r="A43" s="50" t="s">
        <v>28</v>
      </c>
      <c r="B43" s="51" t="s">
        <v>76</v>
      </c>
      <c r="C43" s="76" t="s">
        <v>76</v>
      </c>
      <c r="D43" s="29" t="s">
        <v>77</v>
      </c>
      <c r="E43" s="53">
        <v>419548.34</v>
      </c>
      <c r="F43" s="26">
        <v>0.21</v>
      </c>
      <c r="G43" s="53">
        <v>710714.89300000004</v>
      </c>
      <c r="H43" s="40" t="s">
        <v>23338</v>
      </c>
      <c r="I43" s="40"/>
      <c r="J43" s="40"/>
      <c r="K43" s="40"/>
      <c r="L43" s="40"/>
      <c r="M43" s="40"/>
      <c r="N43" s="40"/>
      <c r="O43" s="35"/>
      <c r="P43" s="35" t="s">
        <v>65</v>
      </c>
      <c r="Q43" s="36">
        <v>1</v>
      </c>
      <c r="R43" s="35" t="s">
        <v>27</v>
      </c>
      <c r="S43" s="35" t="s">
        <v>28504</v>
      </c>
      <c r="T43" s="35">
        <v>0</v>
      </c>
      <c r="U43" s="35">
        <v>0</v>
      </c>
      <c r="V43" s="36">
        <v>1</v>
      </c>
      <c r="W43" s="36">
        <v>1</v>
      </c>
      <c r="X43" s="37" t="s">
        <v>65</v>
      </c>
      <c r="Y43" s="40"/>
      <c r="Z43" s="40"/>
    </row>
    <row r="44" spans="1:26" s="49" customFormat="1" ht="27" customHeight="1" x14ac:dyDescent="0.2">
      <c r="A44" s="50" t="s">
        <v>28</v>
      </c>
      <c r="B44" s="51" t="s">
        <v>78</v>
      </c>
      <c r="C44" s="76" t="s">
        <v>78</v>
      </c>
      <c r="D44" s="29" t="s">
        <v>79</v>
      </c>
      <c r="E44" s="53">
        <v>364333.78</v>
      </c>
      <c r="F44" s="26">
        <v>0.21</v>
      </c>
      <c r="G44" s="53">
        <v>617181.42099999997</v>
      </c>
      <c r="H44" s="40" t="s">
        <v>23338</v>
      </c>
      <c r="I44" s="40"/>
      <c r="J44" s="40"/>
      <c r="K44" s="40"/>
      <c r="L44" s="40"/>
      <c r="M44" s="40"/>
      <c r="N44" s="40"/>
      <c r="O44" s="35"/>
      <c r="P44" s="35" t="s">
        <v>24332</v>
      </c>
      <c r="Q44" s="36">
        <v>1</v>
      </c>
      <c r="R44" s="35" t="s">
        <v>27</v>
      </c>
      <c r="S44" s="35" t="s">
        <v>28504</v>
      </c>
      <c r="T44" s="35">
        <v>0</v>
      </c>
      <c r="U44" s="35">
        <v>0</v>
      </c>
      <c r="V44" s="36">
        <v>1</v>
      </c>
      <c r="W44" s="36">
        <v>1</v>
      </c>
      <c r="X44" s="37" t="s">
        <v>65</v>
      </c>
      <c r="Y44" s="40"/>
      <c r="Z44" s="40"/>
    </row>
    <row r="45" spans="1:26" s="49" customFormat="1" ht="27" customHeight="1" x14ac:dyDescent="0.2">
      <c r="A45" s="50" t="s">
        <v>28</v>
      </c>
      <c r="B45" s="51" t="s">
        <v>80</v>
      </c>
      <c r="C45" s="76" t="s">
        <v>80</v>
      </c>
      <c r="D45" s="29" t="s">
        <v>81</v>
      </c>
      <c r="E45" s="53">
        <v>481819.26</v>
      </c>
      <c r="F45" s="26">
        <v>0.21</v>
      </c>
      <c r="G45" s="53">
        <v>816201.82200000004</v>
      </c>
      <c r="H45" s="40" t="s">
        <v>23338</v>
      </c>
      <c r="I45" s="40"/>
      <c r="J45" s="40"/>
      <c r="K45" s="40"/>
      <c r="L45" s="40"/>
      <c r="M45" s="40"/>
      <c r="N45" s="40"/>
      <c r="O45" s="35"/>
      <c r="P45" s="35" t="s">
        <v>24333</v>
      </c>
      <c r="Q45" s="36">
        <v>1</v>
      </c>
      <c r="R45" s="35" t="s">
        <v>27</v>
      </c>
      <c r="S45" s="35" t="s">
        <v>28504</v>
      </c>
      <c r="T45" s="35">
        <v>0</v>
      </c>
      <c r="U45" s="35">
        <v>0</v>
      </c>
      <c r="V45" s="36">
        <v>1</v>
      </c>
      <c r="W45" s="36">
        <v>1</v>
      </c>
      <c r="X45" s="37" t="s">
        <v>65</v>
      </c>
      <c r="Y45" s="40"/>
      <c r="Z45" s="40"/>
    </row>
    <row r="46" spans="1:26" s="49" customFormat="1" ht="27" customHeight="1" x14ac:dyDescent="0.2">
      <c r="A46" s="50" t="s">
        <v>28</v>
      </c>
      <c r="B46" s="51" t="s">
        <v>82</v>
      </c>
      <c r="C46" s="76" t="s">
        <v>82</v>
      </c>
      <c r="D46" s="29" t="s">
        <v>83</v>
      </c>
      <c r="E46" s="53">
        <v>217685.67</v>
      </c>
      <c r="F46" s="26">
        <v>0.21</v>
      </c>
      <c r="G46" s="53">
        <v>368759.527</v>
      </c>
      <c r="H46" s="40" t="s">
        <v>23338</v>
      </c>
      <c r="I46" s="40"/>
      <c r="J46" s="40"/>
      <c r="K46" s="40"/>
      <c r="L46" s="40"/>
      <c r="M46" s="40"/>
      <c r="N46" s="40"/>
      <c r="O46" s="35"/>
      <c r="P46" s="35" t="s">
        <v>24334</v>
      </c>
      <c r="Q46" s="36">
        <v>1</v>
      </c>
      <c r="R46" s="35" t="s">
        <v>27</v>
      </c>
      <c r="S46" s="35" t="s">
        <v>28504</v>
      </c>
      <c r="T46" s="35">
        <v>0</v>
      </c>
      <c r="U46" s="35">
        <v>0</v>
      </c>
      <c r="V46" s="36">
        <v>1</v>
      </c>
      <c r="W46" s="36">
        <v>1</v>
      </c>
      <c r="X46" s="37" t="s">
        <v>65</v>
      </c>
      <c r="Y46" s="40"/>
      <c r="Z46" s="40"/>
    </row>
    <row r="47" spans="1:26" s="49" customFormat="1" ht="27" customHeight="1" x14ac:dyDescent="0.2">
      <c r="A47" s="50" t="s">
        <v>28</v>
      </c>
      <c r="B47" s="51" t="s">
        <v>84</v>
      </c>
      <c r="C47" s="76" t="s">
        <v>84</v>
      </c>
      <c r="D47" s="29" t="s">
        <v>85</v>
      </c>
      <c r="E47" s="53">
        <v>232595.61</v>
      </c>
      <c r="F47" s="26">
        <v>0.21</v>
      </c>
      <c r="G47" s="53">
        <v>394016.95899999997</v>
      </c>
      <c r="H47" s="40" t="s">
        <v>23338</v>
      </c>
      <c r="I47" s="40"/>
      <c r="J47" s="40"/>
      <c r="K47" s="40"/>
      <c r="L47" s="40"/>
      <c r="M47" s="40"/>
      <c r="N47" s="40"/>
      <c r="O47" s="35"/>
      <c r="P47" s="35" t="s">
        <v>24335</v>
      </c>
      <c r="Q47" s="36">
        <v>1</v>
      </c>
      <c r="R47" s="35" t="s">
        <v>27</v>
      </c>
      <c r="S47" s="35" t="s">
        <v>28504</v>
      </c>
      <c r="T47" s="35">
        <v>0</v>
      </c>
      <c r="U47" s="35">
        <v>0</v>
      </c>
      <c r="V47" s="36">
        <v>1</v>
      </c>
      <c r="W47" s="36">
        <v>1</v>
      </c>
      <c r="X47" s="37" t="s">
        <v>65</v>
      </c>
      <c r="Y47" s="40"/>
      <c r="Z47" s="40"/>
    </row>
    <row r="48" spans="1:26" s="49" customFormat="1" ht="27" customHeight="1" x14ac:dyDescent="0.2">
      <c r="A48" s="50" t="s">
        <v>28</v>
      </c>
      <c r="B48" s="51" t="s">
        <v>86</v>
      </c>
      <c r="C48" s="76" t="s">
        <v>86</v>
      </c>
      <c r="D48" s="29" t="s">
        <v>87</v>
      </c>
      <c r="E48" s="53">
        <v>2511512.25</v>
      </c>
      <c r="F48" s="26">
        <v>0.21</v>
      </c>
      <c r="G48" s="53">
        <v>4254501.7520000003</v>
      </c>
      <c r="H48" s="40" t="s">
        <v>23338</v>
      </c>
      <c r="I48" s="40"/>
      <c r="J48" s="40"/>
      <c r="K48" s="40"/>
      <c r="L48" s="40"/>
      <c r="M48" s="40"/>
      <c r="N48" s="40"/>
      <c r="O48" s="35"/>
      <c r="P48" s="35" t="s">
        <v>24336</v>
      </c>
      <c r="Q48" s="36">
        <v>1</v>
      </c>
      <c r="R48" s="35" t="s">
        <v>27</v>
      </c>
      <c r="S48" s="35" t="s">
        <v>28504</v>
      </c>
      <c r="T48" s="35">
        <v>0</v>
      </c>
      <c r="U48" s="35">
        <v>0</v>
      </c>
      <c r="V48" s="36">
        <v>1</v>
      </c>
      <c r="W48" s="36">
        <v>1</v>
      </c>
      <c r="X48" s="37" t="s">
        <v>65</v>
      </c>
      <c r="Y48" s="40"/>
      <c r="Z48" s="40"/>
    </row>
    <row r="49" spans="1:26" s="49" customFormat="1" ht="27" customHeight="1" x14ac:dyDescent="0.2">
      <c r="A49" s="50" t="s">
        <v>28</v>
      </c>
      <c r="B49" s="51" t="s">
        <v>88</v>
      </c>
      <c r="C49" s="76" t="s">
        <v>88</v>
      </c>
      <c r="D49" s="29" t="s">
        <v>89</v>
      </c>
      <c r="E49" s="53">
        <v>2511512.25</v>
      </c>
      <c r="F49" s="26">
        <v>0.21</v>
      </c>
      <c r="G49" s="53">
        <v>4254501.7520000003</v>
      </c>
      <c r="H49" s="40" t="s">
        <v>23338</v>
      </c>
      <c r="I49" s="40"/>
      <c r="J49" s="40"/>
      <c r="K49" s="40"/>
      <c r="L49" s="40"/>
      <c r="M49" s="40"/>
      <c r="N49" s="40"/>
      <c r="O49" s="35"/>
      <c r="P49" s="35" t="s">
        <v>24337</v>
      </c>
      <c r="Q49" s="36">
        <v>1</v>
      </c>
      <c r="R49" s="35" t="s">
        <v>27</v>
      </c>
      <c r="S49" s="35" t="s">
        <v>28503</v>
      </c>
      <c r="T49" s="35">
        <v>0</v>
      </c>
      <c r="U49" s="35">
        <v>0</v>
      </c>
      <c r="V49" s="36">
        <v>1</v>
      </c>
      <c r="W49" s="36">
        <v>1</v>
      </c>
      <c r="X49" s="37" t="s">
        <v>65</v>
      </c>
      <c r="Y49" s="40"/>
      <c r="Z49" s="40"/>
    </row>
    <row r="50" spans="1:26" s="49" customFormat="1" ht="27" customHeight="1" x14ac:dyDescent="0.2">
      <c r="A50" s="50" t="s">
        <v>28</v>
      </c>
      <c r="B50" s="51" t="s">
        <v>90</v>
      </c>
      <c r="C50" s="76" t="s">
        <v>90</v>
      </c>
      <c r="D50" s="29" t="s">
        <v>91</v>
      </c>
      <c r="E50" s="53">
        <v>174222.44</v>
      </c>
      <c r="F50" s="26">
        <v>0.21</v>
      </c>
      <c r="G50" s="53">
        <v>295132.81800000003</v>
      </c>
      <c r="H50" s="40" t="s">
        <v>23338</v>
      </c>
      <c r="I50" s="40"/>
      <c r="J50" s="40"/>
      <c r="K50" s="40"/>
      <c r="L50" s="40"/>
      <c r="M50" s="40"/>
      <c r="N50" s="40"/>
      <c r="O50" s="35"/>
      <c r="P50" s="35" t="s">
        <v>24338</v>
      </c>
      <c r="Q50" s="36">
        <v>1</v>
      </c>
      <c r="R50" s="35" t="s">
        <v>27</v>
      </c>
      <c r="S50" s="35" t="s">
        <v>28503</v>
      </c>
      <c r="T50" s="35">
        <v>0</v>
      </c>
      <c r="U50" s="35">
        <v>0</v>
      </c>
      <c r="V50" s="36">
        <v>1</v>
      </c>
      <c r="W50" s="36">
        <v>1</v>
      </c>
      <c r="X50" s="37" t="s">
        <v>65</v>
      </c>
      <c r="Y50" s="40"/>
      <c r="Z50" s="40"/>
    </row>
    <row r="51" spans="1:26" s="49" customFormat="1" ht="27" customHeight="1" x14ac:dyDescent="0.2">
      <c r="A51" s="50" t="s">
        <v>28</v>
      </c>
      <c r="B51" s="51" t="s">
        <v>92</v>
      </c>
      <c r="C51" s="76" t="s">
        <v>92</v>
      </c>
      <c r="D51" s="29" t="s">
        <v>93</v>
      </c>
      <c r="E51" s="53">
        <v>236018.52</v>
      </c>
      <c r="F51" s="26">
        <v>0.21</v>
      </c>
      <c r="G51" s="53">
        <v>399815.375</v>
      </c>
      <c r="H51" s="40" t="s">
        <v>23338</v>
      </c>
      <c r="I51" s="40"/>
      <c r="J51" s="40"/>
      <c r="K51" s="40"/>
      <c r="L51" s="40"/>
      <c r="M51" s="40"/>
      <c r="N51" s="40"/>
      <c r="O51" s="35"/>
      <c r="P51" s="35" t="s">
        <v>24339</v>
      </c>
      <c r="Q51" s="36">
        <v>1</v>
      </c>
      <c r="R51" s="35" t="s">
        <v>27</v>
      </c>
      <c r="S51" s="35" t="s">
        <v>28503</v>
      </c>
      <c r="T51" s="35">
        <v>0</v>
      </c>
      <c r="U51" s="35">
        <v>0</v>
      </c>
      <c r="V51" s="36">
        <v>1</v>
      </c>
      <c r="W51" s="36">
        <v>1</v>
      </c>
      <c r="X51" s="37" t="s">
        <v>65</v>
      </c>
      <c r="Y51" s="40"/>
      <c r="Z51" s="40"/>
    </row>
    <row r="52" spans="1:26" s="49" customFormat="1" ht="27" customHeight="1" x14ac:dyDescent="0.2">
      <c r="A52" s="50" t="s">
        <v>28</v>
      </c>
      <c r="B52" s="51" t="s">
        <v>96</v>
      </c>
      <c r="C52" s="76" t="s">
        <v>96</v>
      </c>
      <c r="D52" s="29" t="s">
        <v>97</v>
      </c>
      <c r="E52" s="53">
        <v>679757.91</v>
      </c>
      <c r="F52" s="26">
        <v>0.21</v>
      </c>
      <c r="G52" s="53">
        <v>1151509.895</v>
      </c>
      <c r="H52" s="40" t="s">
        <v>23338</v>
      </c>
      <c r="I52" s="40"/>
      <c r="J52" s="40"/>
      <c r="K52" s="40"/>
      <c r="L52" s="40"/>
      <c r="M52" s="40"/>
      <c r="N52" s="40"/>
      <c r="O52" s="35"/>
      <c r="P52" s="35" t="s">
        <v>24340</v>
      </c>
      <c r="Q52" s="36">
        <v>1</v>
      </c>
      <c r="R52" s="35" t="s">
        <v>27</v>
      </c>
      <c r="S52" s="35" t="s">
        <v>28503</v>
      </c>
      <c r="T52" s="35">
        <v>0</v>
      </c>
      <c r="U52" s="35">
        <v>0</v>
      </c>
      <c r="V52" s="36">
        <v>1</v>
      </c>
      <c r="W52" s="36">
        <v>1</v>
      </c>
      <c r="X52" s="37" t="s">
        <v>65</v>
      </c>
      <c r="Y52" s="40"/>
      <c r="Z52" s="40"/>
    </row>
    <row r="53" spans="1:26" s="49" customFormat="1" ht="27" customHeight="1" x14ac:dyDescent="0.2">
      <c r="A53" s="50" t="s">
        <v>28</v>
      </c>
      <c r="B53" s="51" t="s">
        <v>98</v>
      </c>
      <c r="C53" s="76" t="s">
        <v>98</v>
      </c>
      <c r="D53" s="29" t="s">
        <v>99</v>
      </c>
      <c r="E53" s="53">
        <v>619470.18000000005</v>
      </c>
      <c r="F53" s="26">
        <v>0.21</v>
      </c>
      <c r="G53" s="53">
        <v>1049382.483</v>
      </c>
      <c r="H53" s="40" t="s">
        <v>23338</v>
      </c>
      <c r="I53" s="40"/>
      <c r="J53" s="40"/>
      <c r="K53" s="40"/>
      <c r="L53" s="40"/>
      <c r="M53" s="40"/>
      <c r="N53" s="40"/>
      <c r="O53" s="35"/>
      <c r="P53" s="35" t="s">
        <v>24341</v>
      </c>
      <c r="Q53" s="36">
        <v>1</v>
      </c>
      <c r="R53" s="35" t="s">
        <v>27</v>
      </c>
      <c r="S53" s="35" t="s">
        <v>28504</v>
      </c>
      <c r="T53" s="35">
        <v>0</v>
      </c>
      <c r="U53" s="35">
        <v>0</v>
      </c>
      <c r="V53" s="36">
        <v>1</v>
      </c>
      <c r="W53" s="36">
        <v>1</v>
      </c>
      <c r="X53" s="37" t="s">
        <v>65</v>
      </c>
      <c r="Y53" s="40"/>
      <c r="Z53" s="40"/>
    </row>
    <row r="54" spans="1:26" s="49" customFormat="1" ht="27" customHeight="1" x14ac:dyDescent="0.2">
      <c r="A54" s="50" t="s">
        <v>28</v>
      </c>
      <c r="B54" s="51" t="s">
        <v>100</v>
      </c>
      <c r="C54" s="76" t="s">
        <v>100</v>
      </c>
      <c r="D54" s="29" t="s">
        <v>101</v>
      </c>
      <c r="E54" s="53">
        <v>619470.18000000005</v>
      </c>
      <c r="F54" s="26">
        <v>0.21</v>
      </c>
      <c r="G54" s="53">
        <v>1049382.483</v>
      </c>
      <c r="H54" s="40" t="s">
        <v>23338</v>
      </c>
      <c r="I54" s="40"/>
      <c r="J54" s="40"/>
      <c r="K54" s="40"/>
      <c r="L54" s="40"/>
      <c r="M54" s="40"/>
      <c r="N54" s="40"/>
      <c r="O54" s="35"/>
      <c r="P54" s="35" t="s">
        <v>24342</v>
      </c>
      <c r="Q54" s="36">
        <v>1</v>
      </c>
      <c r="R54" s="35" t="s">
        <v>27</v>
      </c>
      <c r="S54" s="35" t="s">
        <v>28504</v>
      </c>
      <c r="T54" s="35">
        <v>0</v>
      </c>
      <c r="U54" s="35">
        <v>0</v>
      </c>
      <c r="V54" s="36">
        <v>1</v>
      </c>
      <c r="W54" s="36">
        <v>1</v>
      </c>
      <c r="X54" s="37" t="s">
        <v>65</v>
      </c>
      <c r="Y54" s="40"/>
      <c r="Z54" s="40"/>
    </row>
    <row r="55" spans="1:26" s="49" customFormat="1" ht="27" customHeight="1" x14ac:dyDescent="0.2">
      <c r="A55" s="50" t="s">
        <v>28</v>
      </c>
      <c r="B55" s="51" t="s">
        <v>102</v>
      </c>
      <c r="C55" s="76" t="s">
        <v>102</v>
      </c>
      <c r="D55" s="29" t="s">
        <v>103</v>
      </c>
      <c r="E55" s="53">
        <v>619470.18000000005</v>
      </c>
      <c r="F55" s="26">
        <v>0.21</v>
      </c>
      <c r="G55" s="53">
        <v>1049382.483</v>
      </c>
      <c r="H55" s="40" t="s">
        <v>23338</v>
      </c>
      <c r="I55" s="40"/>
      <c r="J55" s="40"/>
      <c r="K55" s="40"/>
      <c r="L55" s="40"/>
      <c r="M55" s="40"/>
      <c r="N55" s="40"/>
      <c r="O55" s="35"/>
      <c r="P55" s="35" t="s">
        <v>24343</v>
      </c>
      <c r="Q55" s="36">
        <v>1</v>
      </c>
      <c r="R55" s="35" t="s">
        <v>27</v>
      </c>
      <c r="S55" s="35" t="s">
        <v>28504</v>
      </c>
      <c r="T55" s="35">
        <v>0</v>
      </c>
      <c r="U55" s="35">
        <v>0</v>
      </c>
      <c r="V55" s="36">
        <v>1</v>
      </c>
      <c r="W55" s="36">
        <v>1</v>
      </c>
      <c r="X55" s="37" t="s">
        <v>65</v>
      </c>
      <c r="Y55" s="40"/>
      <c r="Z55" s="40"/>
    </row>
    <row r="56" spans="1:26" s="49" customFormat="1" ht="27" customHeight="1" x14ac:dyDescent="0.2">
      <c r="A56" s="50" t="s">
        <v>28</v>
      </c>
      <c r="B56" s="51" t="s">
        <v>104</v>
      </c>
      <c r="C56" s="76" t="s">
        <v>104</v>
      </c>
      <c r="D56" s="29" t="s">
        <v>105</v>
      </c>
      <c r="E56" s="53">
        <v>828808.29</v>
      </c>
      <c r="F56" s="26">
        <v>0.21</v>
      </c>
      <c r="G56" s="53">
        <v>1404001.2479999999</v>
      </c>
      <c r="H56" s="40" t="s">
        <v>23338</v>
      </c>
      <c r="I56" s="40"/>
      <c r="J56" s="40"/>
      <c r="K56" s="40"/>
      <c r="L56" s="40"/>
      <c r="M56" s="40"/>
      <c r="N56" s="40"/>
      <c r="O56" s="35"/>
      <c r="P56" s="35" t="s">
        <v>65</v>
      </c>
      <c r="Q56" s="36">
        <v>1</v>
      </c>
      <c r="R56" s="35" t="s">
        <v>27</v>
      </c>
      <c r="S56" s="35" t="s">
        <v>28504</v>
      </c>
      <c r="T56" s="35">
        <v>0</v>
      </c>
      <c r="U56" s="35">
        <v>0</v>
      </c>
      <c r="V56" s="36">
        <v>1</v>
      </c>
      <c r="W56" s="36">
        <v>1</v>
      </c>
      <c r="X56" s="37" t="s">
        <v>65</v>
      </c>
      <c r="Y56" s="40"/>
      <c r="Z56" s="40"/>
    </row>
    <row r="57" spans="1:26" s="49" customFormat="1" ht="27" customHeight="1" x14ac:dyDescent="0.2">
      <c r="A57" s="50" t="s">
        <v>28</v>
      </c>
      <c r="B57" s="51" t="s">
        <v>10890</v>
      </c>
      <c r="C57" s="76" t="s">
        <v>10890</v>
      </c>
      <c r="D57" s="29" t="s">
        <v>23366</v>
      </c>
      <c r="E57" s="53">
        <v>1073351.49</v>
      </c>
      <c r="F57" s="26">
        <v>0.21</v>
      </c>
      <c r="G57" s="53">
        <v>1818257.429</v>
      </c>
      <c r="H57" s="40" t="s">
        <v>23338</v>
      </c>
      <c r="I57" s="40"/>
      <c r="J57" s="40"/>
      <c r="K57" s="40"/>
      <c r="L57" s="40"/>
      <c r="M57" s="40"/>
      <c r="N57" s="40"/>
      <c r="O57" s="35"/>
      <c r="P57" s="35" t="s">
        <v>65</v>
      </c>
      <c r="Q57" s="36">
        <v>1</v>
      </c>
      <c r="R57" s="35" t="s">
        <v>27</v>
      </c>
      <c r="S57" s="35" t="s">
        <v>28503</v>
      </c>
      <c r="T57" s="35">
        <v>0</v>
      </c>
      <c r="U57" s="35">
        <v>0</v>
      </c>
      <c r="V57" s="36">
        <v>1</v>
      </c>
      <c r="W57" s="36">
        <v>1</v>
      </c>
      <c r="X57" s="37" t="s">
        <v>65</v>
      </c>
      <c r="Y57" s="40"/>
      <c r="Z57" s="40"/>
    </row>
    <row r="58" spans="1:26" s="49" customFormat="1" ht="27" customHeight="1" x14ac:dyDescent="0.2">
      <c r="A58" s="50" t="s">
        <v>28</v>
      </c>
      <c r="B58" s="51" t="s">
        <v>10892</v>
      </c>
      <c r="C58" s="76" t="s">
        <v>10892</v>
      </c>
      <c r="D58" s="29" t="s">
        <v>23367</v>
      </c>
      <c r="E58" s="53">
        <v>1559478.57</v>
      </c>
      <c r="F58" s="26">
        <v>0.21</v>
      </c>
      <c r="G58" s="53">
        <v>2641756.7000000002</v>
      </c>
      <c r="H58" s="40" t="s">
        <v>23338</v>
      </c>
      <c r="I58" s="40"/>
      <c r="J58" s="40"/>
      <c r="K58" s="40"/>
      <c r="L58" s="40"/>
      <c r="M58" s="40"/>
      <c r="N58" s="40"/>
      <c r="O58" s="35"/>
      <c r="P58" s="35" t="s">
        <v>65</v>
      </c>
      <c r="Q58" s="36">
        <v>1</v>
      </c>
      <c r="R58" s="35" t="s">
        <v>27</v>
      </c>
      <c r="S58" s="35" t="s">
        <v>28503</v>
      </c>
      <c r="T58" s="35">
        <v>0</v>
      </c>
      <c r="U58" s="35">
        <v>0</v>
      </c>
      <c r="V58" s="36">
        <v>1</v>
      </c>
      <c r="W58" s="36">
        <v>1</v>
      </c>
      <c r="X58" s="37" t="s">
        <v>65</v>
      </c>
      <c r="Y58" s="40"/>
      <c r="Z58" s="40"/>
    </row>
    <row r="59" spans="1:26" s="49" customFormat="1" ht="27" customHeight="1" x14ac:dyDescent="0.2">
      <c r="A59" s="50" t="s">
        <v>28</v>
      </c>
      <c r="B59" s="51" t="s">
        <v>10894</v>
      </c>
      <c r="C59" s="76" t="s">
        <v>10894</v>
      </c>
      <c r="D59" s="29" t="s">
        <v>23368</v>
      </c>
      <c r="E59" s="53">
        <v>2344595.42</v>
      </c>
      <c r="F59" s="26">
        <v>0.21</v>
      </c>
      <c r="G59" s="53">
        <v>3971744.6439999999</v>
      </c>
      <c r="H59" s="40" t="s">
        <v>23338</v>
      </c>
      <c r="I59" s="40"/>
      <c r="J59" s="40"/>
      <c r="K59" s="40"/>
      <c r="L59" s="40"/>
      <c r="M59" s="40"/>
      <c r="N59" s="40"/>
      <c r="O59" s="35"/>
      <c r="P59" s="35" t="s">
        <v>65</v>
      </c>
      <c r="Q59" s="36">
        <v>1</v>
      </c>
      <c r="R59" s="35" t="s">
        <v>27</v>
      </c>
      <c r="S59" s="35" t="s">
        <v>28503</v>
      </c>
      <c r="T59" s="35">
        <v>0</v>
      </c>
      <c r="U59" s="35">
        <v>0</v>
      </c>
      <c r="V59" s="36">
        <v>1</v>
      </c>
      <c r="W59" s="36">
        <v>1</v>
      </c>
      <c r="X59" s="37" t="s">
        <v>65</v>
      </c>
      <c r="Y59" s="40"/>
      <c r="Z59" s="40"/>
    </row>
    <row r="60" spans="1:26" s="49" customFormat="1" ht="27" customHeight="1" x14ac:dyDescent="0.2">
      <c r="A60" s="50" t="s">
        <v>28</v>
      </c>
      <c r="B60" s="51" t="s">
        <v>10896</v>
      </c>
      <c r="C60" s="76" t="s">
        <v>10896</v>
      </c>
      <c r="D60" s="29" t="s">
        <v>23369</v>
      </c>
      <c r="E60" s="53">
        <v>2505920.79</v>
      </c>
      <c r="F60" s="26">
        <v>0.21</v>
      </c>
      <c r="G60" s="53">
        <v>4245029.8229999999</v>
      </c>
      <c r="H60" s="40" t="s">
        <v>23338</v>
      </c>
      <c r="I60" s="40"/>
      <c r="J60" s="40"/>
      <c r="K60" s="40"/>
      <c r="L60" s="40"/>
      <c r="M60" s="40"/>
      <c r="N60" s="40"/>
      <c r="O60" s="35"/>
      <c r="P60" s="35" t="s">
        <v>65</v>
      </c>
      <c r="Q60" s="36">
        <v>1</v>
      </c>
      <c r="R60" s="35" t="s">
        <v>27</v>
      </c>
      <c r="S60" s="35" t="s">
        <v>28503</v>
      </c>
      <c r="T60" s="35">
        <v>0</v>
      </c>
      <c r="U60" s="35">
        <v>0</v>
      </c>
      <c r="V60" s="36">
        <v>1</v>
      </c>
      <c r="W60" s="36">
        <v>1</v>
      </c>
      <c r="X60" s="37" t="s">
        <v>65</v>
      </c>
      <c r="Y60" s="40"/>
      <c r="Z60" s="40"/>
    </row>
    <row r="61" spans="1:26" s="49" customFormat="1" ht="27" customHeight="1" x14ac:dyDescent="0.2">
      <c r="A61" s="50" t="s">
        <v>28</v>
      </c>
      <c r="B61" s="51" t="s">
        <v>10898</v>
      </c>
      <c r="C61" s="76" t="s">
        <v>10898</v>
      </c>
      <c r="D61" s="29" t="s">
        <v>23370</v>
      </c>
      <c r="E61" s="53">
        <v>2344595.42</v>
      </c>
      <c r="F61" s="26">
        <v>0.21</v>
      </c>
      <c r="G61" s="53">
        <v>3971744.6439999999</v>
      </c>
      <c r="H61" s="40" t="s">
        <v>23338</v>
      </c>
      <c r="I61" s="40"/>
      <c r="J61" s="40"/>
      <c r="K61" s="40"/>
      <c r="L61" s="40"/>
      <c r="M61" s="40"/>
      <c r="N61" s="40"/>
      <c r="O61" s="35"/>
      <c r="P61" s="35" t="s">
        <v>65</v>
      </c>
      <c r="Q61" s="36">
        <v>1</v>
      </c>
      <c r="R61" s="35" t="s">
        <v>27</v>
      </c>
      <c r="S61" s="35" t="s">
        <v>28503</v>
      </c>
      <c r="T61" s="35">
        <v>0</v>
      </c>
      <c r="U61" s="35">
        <v>0</v>
      </c>
      <c r="V61" s="36">
        <v>1</v>
      </c>
      <c r="W61" s="36">
        <v>1</v>
      </c>
      <c r="X61" s="37" t="s">
        <v>65</v>
      </c>
      <c r="Y61" s="40"/>
      <c r="Z61" s="40"/>
    </row>
    <row r="62" spans="1:26" s="49" customFormat="1" ht="27" customHeight="1" x14ac:dyDescent="0.2">
      <c r="A62" s="50" t="s">
        <v>28</v>
      </c>
      <c r="B62" s="51" t="s">
        <v>10929</v>
      </c>
      <c r="C62" s="76" t="s">
        <v>10929</v>
      </c>
      <c r="D62" s="29" t="s">
        <v>10930</v>
      </c>
      <c r="E62" s="53">
        <v>984726.15</v>
      </c>
      <c r="F62" s="26">
        <v>0.21</v>
      </c>
      <c r="G62" s="53">
        <v>1668126.098</v>
      </c>
      <c r="H62" s="40" t="s">
        <v>23338</v>
      </c>
      <c r="I62" s="40"/>
      <c r="J62" s="40"/>
      <c r="K62" s="40"/>
      <c r="L62" s="40"/>
      <c r="M62" s="40"/>
      <c r="N62" s="40"/>
      <c r="O62" s="35"/>
      <c r="P62" s="35" t="s">
        <v>24344</v>
      </c>
      <c r="Q62" s="36">
        <v>1</v>
      </c>
      <c r="R62" s="35" t="s">
        <v>27</v>
      </c>
      <c r="S62" s="35" t="s">
        <v>28503</v>
      </c>
      <c r="T62" s="35">
        <v>0</v>
      </c>
      <c r="U62" s="35">
        <v>0</v>
      </c>
      <c r="V62" s="36">
        <v>1</v>
      </c>
      <c r="W62" s="36">
        <v>1</v>
      </c>
      <c r="X62" s="37" t="s">
        <v>65</v>
      </c>
      <c r="Y62" s="40"/>
      <c r="Z62" s="40"/>
    </row>
    <row r="63" spans="1:26" s="49" customFormat="1" ht="27" customHeight="1" x14ac:dyDescent="0.2">
      <c r="A63" s="50" t="s">
        <v>28</v>
      </c>
      <c r="B63" s="51" t="s">
        <v>106</v>
      </c>
      <c r="C63" s="76" t="s">
        <v>106</v>
      </c>
      <c r="D63" s="29" t="s">
        <v>107</v>
      </c>
      <c r="E63" s="53">
        <v>713268.69</v>
      </c>
      <c r="F63" s="26">
        <v>0.21</v>
      </c>
      <c r="G63" s="53">
        <v>1208277.166</v>
      </c>
      <c r="H63" s="40" t="s">
        <v>23338</v>
      </c>
      <c r="I63" s="40"/>
      <c r="J63" s="40"/>
      <c r="K63" s="40"/>
      <c r="L63" s="40"/>
      <c r="M63" s="40"/>
      <c r="N63" s="40"/>
      <c r="O63" s="35"/>
      <c r="P63" s="35" t="s">
        <v>24345</v>
      </c>
      <c r="Q63" s="36">
        <v>1</v>
      </c>
      <c r="R63" s="35" t="s">
        <v>27</v>
      </c>
      <c r="S63" s="35" t="s">
        <v>28504</v>
      </c>
      <c r="T63" s="35">
        <v>0</v>
      </c>
      <c r="U63" s="35">
        <v>0</v>
      </c>
      <c r="V63" s="36">
        <v>1</v>
      </c>
      <c r="W63" s="36">
        <v>1</v>
      </c>
      <c r="X63" s="37" t="s">
        <v>65</v>
      </c>
      <c r="Y63" s="40"/>
      <c r="Z63" s="40"/>
    </row>
    <row r="64" spans="1:26" s="49" customFormat="1" ht="27" customHeight="1" x14ac:dyDescent="0.2">
      <c r="A64" s="50" t="s">
        <v>28</v>
      </c>
      <c r="B64" s="51" t="s">
        <v>108</v>
      </c>
      <c r="C64" s="76" t="s">
        <v>108</v>
      </c>
      <c r="D64" s="29" t="s">
        <v>109</v>
      </c>
      <c r="E64" s="53">
        <v>713268.69</v>
      </c>
      <c r="F64" s="26">
        <v>0.21</v>
      </c>
      <c r="G64" s="53">
        <v>1208277.166</v>
      </c>
      <c r="H64" s="40" t="s">
        <v>23338</v>
      </c>
      <c r="I64" s="40"/>
      <c r="J64" s="40"/>
      <c r="K64" s="40"/>
      <c r="L64" s="40"/>
      <c r="M64" s="40"/>
      <c r="N64" s="40"/>
      <c r="O64" s="35"/>
      <c r="P64" s="35" t="s">
        <v>24346</v>
      </c>
      <c r="Q64" s="36">
        <v>1</v>
      </c>
      <c r="R64" s="35" t="s">
        <v>27</v>
      </c>
      <c r="S64" s="35" t="s">
        <v>28503</v>
      </c>
      <c r="T64" s="35">
        <v>0</v>
      </c>
      <c r="U64" s="35">
        <v>0</v>
      </c>
      <c r="V64" s="36">
        <v>1</v>
      </c>
      <c r="W64" s="36">
        <v>1</v>
      </c>
      <c r="X64" s="37" t="s">
        <v>65</v>
      </c>
      <c r="Y64" s="40"/>
      <c r="Z64" s="40"/>
    </row>
    <row r="65" spans="1:26" s="49" customFormat="1" ht="27" customHeight="1" x14ac:dyDescent="0.2">
      <c r="A65" s="50" t="s">
        <v>28</v>
      </c>
      <c r="B65" s="51" t="s">
        <v>110</v>
      </c>
      <c r="C65" s="76" t="s">
        <v>110</v>
      </c>
      <c r="D65" s="29" t="s">
        <v>111</v>
      </c>
      <c r="E65" s="53">
        <v>713268.69</v>
      </c>
      <c r="F65" s="26">
        <v>0.21</v>
      </c>
      <c r="G65" s="53">
        <v>1208277.166</v>
      </c>
      <c r="H65" s="40" t="s">
        <v>23338</v>
      </c>
      <c r="I65" s="40"/>
      <c r="J65" s="40"/>
      <c r="K65" s="40"/>
      <c r="L65" s="40"/>
      <c r="M65" s="40"/>
      <c r="N65" s="40"/>
      <c r="O65" s="35"/>
      <c r="P65" s="35" t="s">
        <v>24347</v>
      </c>
      <c r="Q65" s="36">
        <v>1</v>
      </c>
      <c r="R65" s="35" t="s">
        <v>27</v>
      </c>
      <c r="S65" s="35" t="s">
        <v>28504</v>
      </c>
      <c r="T65" s="35">
        <v>0</v>
      </c>
      <c r="U65" s="35">
        <v>0</v>
      </c>
      <c r="V65" s="36">
        <v>1</v>
      </c>
      <c r="W65" s="36">
        <v>1</v>
      </c>
      <c r="X65" s="37" t="s">
        <v>65</v>
      </c>
      <c r="Y65" s="40"/>
      <c r="Z65" s="40"/>
    </row>
    <row r="66" spans="1:26" s="49" customFormat="1" ht="27" customHeight="1" x14ac:dyDescent="0.2">
      <c r="A66" s="50" t="s">
        <v>28</v>
      </c>
      <c r="B66" s="51" t="s">
        <v>116</v>
      </c>
      <c r="C66" s="76" t="s">
        <v>116</v>
      </c>
      <c r="D66" s="29" t="s">
        <v>117</v>
      </c>
      <c r="E66" s="53">
        <v>50412.05</v>
      </c>
      <c r="F66" s="26">
        <v>0.21</v>
      </c>
      <c r="G66" s="53">
        <v>85398.013000000006</v>
      </c>
      <c r="H66" s="40" t="s">
        <v>23338</v>
      </c>
      <c r="I66" s="40"/>
      <c r="J66" s="40"/>
      <c r="K66" s="40"/>
      <c r="L66" s="40"/>
      <c r="M66" s="40"/>
      <c r="N66" s="40"/>
      <c r="O66" s="35"/>
      <c r="P66" s="35" t="s">
        <v>118</v>
      </c>
      <c r="Q66" s="36">
        <v>1</v>
      </c>
      <c r="R66" s="35" t="s">
        <v>27</v>
      </c>
      <c r="S66" s="35" t="s">
        <v>28503</v>
      </c>
      <c r="T66" s="35">
        <v>0</v>
      </c>
      <c r="U66" s="35">
        <v>0</v>
      </c>
      <c r="V66" s="36">
        <v>1</v>
      </c>
      <c r="W66" s="36">
        <v>1</v>
      </c>
      <c r="X66" s="37" t="s">
        <v>65</v>
      </c>
      <c r="Y66" s="40"/>
      <c r="Z66" s="40"/>
    </row>
    <row r="67" spans="1:26" s="49" customFormat="1" ht="27" customHeight="1" x14ac:dyDescent="0.2">
      <c r="A67" s="50" t="s">
        <v>28</v>
      </c>
      <c r="B67" s="51" t="s">
        <v>119</v>
      </c>
      <c r="C67" s="76" t="s">
        <v>119</v>
      </c>
      <c r="D67" s="29" t="s">
        <v>120</v>
      </c>
      <c r="E67" s="53">
        <v>64083.07</v>
      </c>
      <c r="F67" s="26">
        <v>0.21</v>
      </c>
      <c r="G67" s="53">
        <v>108556.723</v>
      </c>
      <c r="H67" s="40" t="s">
        <v>23338</v>
      </c>
      <c r="I67" s="40"/>
      <c r="J67" s="40"/>
      <c r="K67" s="40"/>
      <c r="L67" s="40"/>
      <c r="M67" s="40"/>
      <c r="N67" s="40"/>
      <c r="O67" s="35"/>
      <c r="P67" s="35" t="s">
        <v>121</v>
      </c>
      <c r="Q67" s="36">
        <v>1</v>
      </c>
      <c r="R67" s="35" t="s">
        <v>27</v>
      </c>
      <c r="S67" s="35" t="s">
        <v>28503</v>
      </c>
      <c r="T67" s="35">
        <v>0</v>
      </c>
      <c r="U67" s="35">
        <v>0</v>
      </c>
      <c r="V67" s="36">
        <v>1</v>
      </c>
      <c r="W67" s="36">
        <v>1</v>
      </c>
      <c r="X67" s="37" t="s">
        <v>65</v>
      </c>
      <c r="Y67" s="40"/>
      <c r="Z67" s="40"/>
    </row>
    <row r="68" spans="1:26" s="49" customFormat="1" ht="27" customHeight="1" x14ac:dyDescent="0.2">
      <c r="A68" s="50" t="s">
        <v>28</v>
      </c>
      <c r="B68" s="51" t="s">
        <v>122</v>
      </c>
      <c r="C68" s="76" t="s">
        <v>122</v>
      </c>
      <c r="D68" s="29" t="s">
        <v>123</v>
      </c>
      <c r="E68" s="53">
        <v>58165.919999999998</v>
      </c>
      <c r="F68" s="26">
        <v>0.21</v>
      </c>
      <c r="G68" s="53">
        <v>98533.070999999996</v>
      </c>
      <c r="H68" s="40" t="s">
        <v>23338</v>
      </c>
      <c r="I68" s="40"/>
      <c r="J68" s="40"/>
      <c r="K68" s="40"/>
      <c r="L68" s="40"/>
      <c r="M68" s="40"/>
      <c r="N68" s="40"/>
      <c r="O68" s="35"/>
      <c r="P68" s="35" t="s">
        <v>24348</v>
      </c>
      <c r="Q68" s="36">
        <v>1</v>
      </c>
      <c r="R68" s="35" t="s">
        <v>9849</v>
      </c>
      <c r="S68" s="35" t="s">
        <v>28503</v>
      </c>
      <c r="T68" s="35">
        <v>0</v>
      </c>
      <c r="U68" s="35">
        <v>0</v>
      </c>
      <c r="V68" s="36">
        <v>1</v>
      </c>
      <c r="W68" s="36">
        <v>1</v>
      </c>
      <c r="X68" s="37" t="s">
        <v>65</v>
      </c>
      <c r="Y68" s="40"/>
      <c r="Z68" s="40"/>
    </row>
    <row r="69" spans="1:26" s="49" customFormat="1" ht="27" customHeight="1" x14ac:dyDescent="0.2">
      <c r="A69" s="50" t="s">
        <v>28</v>
      </c>
      <c r="B69" s="51" t="s">
        <v>124</v>
      </c>
      <c r="C69" s="76" t="s">
        <v>124</v>
      </c>
      <c r="D69" s="29" t="s">
        <v>125</v>
      </c>
      <c r="E69" s="53">
        <v>47361.59</v>
      </c>
      <c r="F69" s="26">
        <v>0.21</v>
      </c>
      <c r="G69" s="53">
        <v>80230.538</v>
      </c>
      <c r="H69" s="40" t="s">
        <v>23338</v>
      </c>
      <c r="I69" s="40"/>
      <c r="J69" s="40"/>
      <c r="K69" s="40"/>
      <c r="L69" s="40"/>
      <c r="M69" s="40"/>
      <c r="N69" s="40"/>
      <c r="O69" s="35"/>
      <c r="P69" s="35" t="s">
        <v>24349</v>
      </c>
      <c r="Q69" s="36">
        <v>1</v>
      </c>
      <c r="R69" s="35" t="s">
        <v>9849</v>
      </c>
      <c r="S69" s="35" t="s">
        <v>28503</v>
      </c>
      <c r="T69" s="35">
        <v>0</v>
      </c>
      <c r="U69" s="35">
        <v>0</v>
      </c>
      <c r="V69" s="36">
        <v>1</v>
      </c>
      <c r="W69" s="36">
        <v>1</v>
      </c>
      <c r="X69" s="37" t="s">
        <v>65</v>
      </c>
      <c r="Y69" s="40"/>
      <c r="Z69" s="40"/>
    </row>
    <row r="70" spans="1:26" s="49" customFormat="1" ht="27" customHeight="1" x14ac:dyDescent="0.2">
      <c r="A70" s="50" t="s">
        <v>28</v>
      </c>
      <c r="B70" s="51" t="s">
        <v>126</v>
      </c>
      <c r="C70" s="76" t="s">
        <v>126</v>
      </c>
      <c r="D70" s="29" t="s">
        <v>23371</v>
      </c>
      <c r="E70" s="53">
        <v>43123.61</v>
      </c>
      <c r="F70" s="26">
        <v>0.21</v>
      </c>
      <c r="G70" s="53">
        <v>75660.368000000002</v>
      </c>
      <c r="H70" s="40" t="s">
        <v>23338</v>
      </c>
      <c r="I70" s="40"/>
      <c r="J70" s="40"/>
      <c r="K70" s="40"/>
      <c r="L70" s="40"/>
      <c r="M70" s="40"/>
      <c r="N70" s="40"/>
      <c r="O70" s="35"/>
      <c r="P70" s="35" t="s">
        <v>24350</v>
      </c>
      <c r="Q70" s="36">
        <v>1</v>
      </c>
      <c r="R70" s="35" t="s">
        <v>9849</v>
      </c>
      <c r="S70" s="35" t="s">
        <v>28504</v>
      </c>
      <c r="T70" s="35">
        <v>0</v>
      </c>
      <c r="U70" s="35">
        <v>0</v>
      </c>
      <c r="V70" s="36">
        <v>1</v>
      </c>
      <c r="W70" s="36">
        <v>1</v>
      </c>
      <c r="X70" s="37" t="s">
        <v>65</v>
      </c>
      <c r="Y70" s="40"/>
      <c r="Z70" s="40"/>
    </row>
    <row r="71" spans="1:26" s="49" customFormat="1" ht="27" customHeight="1" x14ac:dyDescent="0.2">
      <c r="A71" s="50" t="s">
        <v>28</v>
      </c>
      <c r="B71" s="51" t="s">
        <v>128</v>
      </c>
      <c r="C71" s="76" t="s">
        <v>128</v>
      </c>
      <c r="D71" s="29" t="s">
        <v>23372</v>
      </c>
      <c r="E71" s="53">
        <v>35146.57</v>
      </c>
      <c r="F71" s="26">
        <v>0.105</v>
      </c>
      <c r="G71" s="53">
        <v>54371.745999999999</v>
      </c>
      <c r="H71" s="40" t="s">
        <v>23338</v>
      </c>
      <c r="I71" s="40"/>
      <c r="J71" s="40"/>
      <c r="K71" s="40"/>
      <c r="L71" s="40"/>
      <c r="M71" s="40"/>
      <c r="N71" s="40"/>
      <c r="O71" s="35"/>
      <c r="P71" s="35" t="s">
        <v>24351</v>
      </c>
      <c r="Q71" s="36">
        <v>1</v>
      </c>
      <c r="R71" s="35" t="s">
        <v>27</v>
      </c>
      <c r="S71" s="35" t="s">
        <v>28504</v>
      </c>
      <c r="T71" s="35">
        <v>0</v>
      </c>
      <c r="U71" s="35">
        <v>0</v>
      </c>
      <c r="V71" s="36">
        <v>1</v>
      </c>
      <c r="W71" s="36">
        <v>1</v>
      </c>
      <c r="X71" s="37" t="s">
        <v>65</v>
      </c>
      <c r="Y71" s="40"/>
      <c r="Z71" s="40"/>
    </row>
    <row r="72" spans="1:26" s="49" customFormat="1" ht="27" customHeight="1" x14ac:dyDescent="0.2">
      <c r="A72" s="50" t="s">
        <v>28</v>
      </c>
      <c r="B72" s="51" t="s">
        <v>130</v>
      </c>
      <c r="C72" s="76" t="s">
        <v>130</v>
      </c>
      <c r="D72" s="29" t="s">
        <v>131</v>
      </c>
      <c r="E72" s="53">
        <v>276192.28000000003</v>
      </c>
      <c r="F72" s="26">
        <v>0.21</v>
      </c>
      <c r="G72" s="53">
        <v>467869.72</v>
      </c>
      <c r="H72" s="40" t="s">
        <v>23338</v>
      </c>
      <c r="I72" s="40"/>
      <c r="J72" s="40"/>
      <c r="K72" s="40"/>
      <c r="L72" s="40"/>
      <c r="M72" s="40"/>
      <c r="N72" s="40"/>
      <c r="O72" s="35"/>
      <c r="P72" s="35" t="s">
        <v>24352</v>
      </c>
      <c r="Q72" s="36">
        <v>1</v>
      </c>
      <c r="R72" s="35" t="s">
        <v>9849</v>
      </c>
      <c r="S72" s="35" t="s">
        <v>28503</v>
      </c>
      <c r="T72" s="35">
        <v>0</v>
      </c>
      <c r="U72" s="35">
        <v>0</v>
      </c>
      <c r="V72" s="36">
        <v>1</v>
      </c>
      <c r="W72" s="36">
        <v>1</v>
      </c>
      <c r="X72" s="37" t="s">
        <v>65</v>
      </c>
      <c r="Y72" s="40"/>
      <c r="Z72" s="40"/>
    </row>
    <row r="73" spans="1:26" s="49" customFormat="1" ht="27" customHeight="1" x14ac:dyDescent="0.2">
      <c r="A73" s="50" t="s">
        <v>28</v>
      </c>
      <c r="B73" s="51" t="s">
        <v>134</v>
      </c>
      <c r="C73" s="76" t="s">
        <v>134</v>
      </c>
      <c r="D73" s="29" t="s">
        <v>135</v>
      </c>
      <c r="E73" s="53">
        <v>91078.99</v>
      </c>
      <c r="F73" s="26">
        <v>0.21</v>
      </c>
      <c r="G73" s="53">
        <v>154287.81400000001</v>
      </c>
      <c r="H73" s="40" t="s">
        <v>23338</v>
      </c>
      <c r="I73" s="40"/>
      <c r="J73" s="40"/>
      <c r="K73" s="40"/>
      <c r="L73" s="40"/>
      <c r="M73" s="40"/>
      <c r="N73" s="40"/>
      <c r="O73" s="35"/>
      <c r="P73" s="35" t="s">
        <v>24353</v>
      </c>
      <c r="Q73" s="36">
        <v>1</v>
      </c>
      <c r="R73" s="35" t="s">
        <v>9849</v>
      </c>
      <c r="S73" s="35" t="s">
        <v>28504</v>
      </c>
      <c r="T73" s="35">
        <v>0</v>
      </c>
      <c r="U73" s="35">
        <v>0</v>
      </c>
      <c r="V73" s="36">
        <v>1</v>
      </c>
      <c r="W73" s="36">
        <v>1</v>
      </c>
      <c r="X73" s="37" t="s">
        <v>65</v>
      </c>
      <c r="Y73" s="40"/>
      <c r="Z73" s="40"/>
    </row>
    <row r="74" spans="1:26" s="49" customFormat="1" ht="27" customHeight="1" x14ac:dyDescent="0.2">
      <c r="A74" s="50" t="s">
        <v>28</v>
      </c>
      <c r="B74" s="51" t="s">
        <v>136</v>
      </c>
      <c r="C74" s="76">
        <v>8250121</v>
      </c>
      <c r="D74" s="29" t="s">
        <v>137</v>
      </c>
      <c r="E74" s="53">
        <v>46581.74</v>
      </c>
      <c r="F74" s="26">
        <v>0.21</v>
      </c>
      <c r="G74" s="53">
        <v>78909.471999999994</v>
      </c>
      <c r="H74" s="40" t="s">
        <v>23338</v>
      </c>
      <c r="I74" s="40"/>
      <c r="J74" s="40"/>
      <c r="K74" s="40"/>
      <c r="L74" s="40"/>
      <c r="M74" s="40"/>
      <c r="N74" s="40"/>
      <c r="O74" s="35"/>
      <c r="P74" s="35" t="s">
        <v>24354</v>
      </c>
      <c r="Q74" s="36">
        <v>1</v>
      </c>
      <c r="R74" s="35" t="s">
        <v>27</v>
      </c>
      <c r="S74" s="35" t="s">
        <v>28504</v>
      </c>
      <c r="T74" s="35">
        <v>0</v>
      </c>
      <c r="U74" s="35">
        <v>0</v>
      </c>
      <c r="V74" s="36">
        <v>1</v>
      </c>
      <c r="W74" s="36">
        <v>1</v>
      </c>
      <c r="X74" s="37" t="s">
        <v>65</v>
      </c>
      <c r="Y74" s="40"/>
      <c r="Z74" s="40"/>
    </row>
    <row r="75" spans="1:26" s="49" customFormat="1" ht="27" customHeight="1" x14ac:dyDescent="0.2">
      <c r="A75" s="50" t="s">
        <v>28</v>
      </c>
      <c r="B75" s="51" t="s">
        <v>138</v>
      </c>
      <c r="C75" s="76">
        <v>8250130</v>
      </c>
      <c r="D75" s="29" t="s">
        <v>139</v>
      </c>
      <c r="E75" s="53">
        <v>177605.92</v>
      </c>
      <c r="F75" s="26">
        <v>0.21</v>
      </c>
      <c r="G75" s="53">
        <v>300864.43099999998</v>
      </c>
      <c r="H75" s="40" t="s">
        <v>23338</v>
      </c>
      <c r="I75" s="40"/>
      <c r="J75" s="40"/>
      <c r="K75" s="40"/>
      <c r="L75" s="40"/>
      <c r="M75" s="40"/>
      <c r="N75" s="40"/>
      <c r="O75" s="35"/>
      <c r="P75" s="35" t="s">
        <v>24355</v>
      </c>
      <c r="Q75" s="36">
        <v>1</v>
      </c>
      <c r="R75" s="35" t="s">
        <v>27</v>
      </c>
      <c r="S75" s="35" t="s">
        <v>28503</v>
      </c>
      <c r="T75" s="35">
        <v>0</v>
      </c>
      <c r="U75" s="35">
        <v>0</v>
      </c>
      <c r="V75" s="36">
        <v>1</v>
      </c>
      <c r="W75" s="36">
        <v>1</v>
      </c>
      <c r="X75" s="37" t="s">
        <v>65</v>
      </c>
      <c r="Y75" s="40"/>
      <c r="Z75" s="40"/>
    </row>
    <row r="76" spans="1:26" s="49" customFormat="1" ht="27" customHeight="1" x14ac:dyDescent="0.2">
      <c r="A76" s="50" t="s">
        <v>28</v>
      </c>
      <c r="B76" s="51" t="s">
        <v>140</v>
      </c>
      <c r="C76" s="76">
        <v>8250131</v>
      </c>
      <c r="D76" s="29" t="s">
        <v>141</v>
      </c>
      <c r="E76" s="53">
        <v>290089.71999999997</v>
      </c>
      <c r="F76" s="26">
        <v>0.21</v>
      </c>
      <c r="G76" s="53">
        <v>491411.98800000001</v>
      </c>
      <c r="H76" s="40" t="s">
        <v>23338</v>
      </c>
      <c r="I76" s="40"/>
      <c r="J76" s="40"/>
      <c r="K76" s="40"/>
      <c r="L76" s="40"/>
      <c r="M76" s="40"/>
      <c r="N76" s="40"/>
      <c r="O76" s="35"/>
      <c r="P76" s="35" t="s">
        <v>24356</v>
      </c>
      <c r="Q76" s="36">
        <v>1</v>
      </c>
      <c r="R76" s="35" t="s">
        <v>27</v>
      </c>
      <c r="S76" s="35" t="s">
        <v>28503</v>
      </c>
      <c r="T76" s="35">
        <v>0</v>
      </c>
      <c r="U76" s="35">
        <v>0</v>
      </c>
      <c r="V76" s="36">
        <v>1</v>
      </c>
      <c r="W76" s="36">
        <v>1</v>
      </c>
      <c r="X76" s="37" t="s">
        <v>65</v>
      </c>
      <c r="Y76" s="40"/>
      <c r="Z76" s="40"/>
    </row>
    <row r="77" spans="1:26" s="49" customFormat="1" ht="27" customHeight="1" x14ac:dyDescent="0.2">
      <c r="A77" s="50" t="s">
        <v>142</v>
      </c>
      <c r="B77" s="51" t="s">
        <v>143</v>
      </c>
      <c r="C77" s="76" t="s">
        <v>143</v>
      </c>
      <c r="D77" s="29" t="s">
        <v>144</v>
      </c>
      <c r="E77" s="53">
        <v>11207.22</v>
      </c>
      <c r="F77" s="26">
        <v>0.21</v>
      </c>
      <c r="G77" s="53">
        <v>18985.032999999999</v>
      </c>
      <c r="H77" s="40" t="s">
        <v>23338</v>
      </c>
      <c r="I77" s="40"/>
      <c r="J77" s="40"/>
      <c r="K77" s="40"/>
      <c r="L77" s="40"/>
      <c r="M77" s="40"/>
      <c r="N77" s="40"/>
      <c r="O77" s="35"/>
      <c r="P77" s="35" t="s">
        <v>145</v>
      </c>
      <c r="Q77" s="36">
        <v>1</v>
      </c>
      <c r="R77" s="35" t="s">
        <v>9849</v>
      </c>
      <c r="S77" s="35" t="s">
        <v>28504</v>
      </c>
      <c r="T77" s="35">
        <v>0</v>
      </c>
      <c r="U77" s="35">
        <v>0</v>
      </c>
      <c r="V77" s="36">
        <v>1</v>
      </c>
      <c r="W77" s="36">
        <v>1</v>
      </c>
      <c r="X77" s="37" t="s">
        <v>65</v>
      </c>
      <c r="Y77" s="40"/>
      <c r="Z77" s="40"/>
    </row>
    <row r="78" spans="1:26" s="49" customFormat="1" ht="27" customHeight="1" x14ac:dyDescent="0.2">
      <c r="A78" s="50" t="s">
        <v>142</v>
      </c>
      <c r="B78" s="51" t="s">
        <v>146</v>
      </c>
      <c r="C78" s="76" t="s">
        <v>146</v>
      </c>
      <c r="D78" s="29" t="s">
        <v>147</v>
      </c>
      <c r="E78" s="53">
        <v>12119.13</v>
      </c>
      <c r="F78" s="26">
        <v>0.21</v>
      </c>
      <c r="G78" s="53">
        <v>20529.804</v>
      </c>
      <c r="H78" s="40" t="s">
        <v>23338</v>
      </c>
      <c r="I78" s="40"/>
      <c r="J78" s="40"/>
      <c r="K78" s="40"/>
      <c r="L78" s="40"/>
      <c r="M78" s="40"/>
      <c r="N78" s="40"/>
      <c r="O78" s="35"/>
      <c r="P78" s="35" t="s">
        <v>148</v>
      </c>
      <c r="Q78" s="36">
        <v>1</v>
      </c>
      <c r="R78" s="35" t="s">
        <v>9849</v>
      </c>
      <c r="S78" s="35" t="s">
        <v>28503</v>
      </c>
      <c r="T78" s="35">
        <v>0</v>
      </c>
      <c r="U78" s="35">
        <v>0</v>
      </c>
      <c r="V78" s="36">
        <v>1</v>
      </c>
      <c r="W78" s="36">
        <v>1</v>
      </c>
      <c r="X78" s="37" t="s">
        <v>65</v>
      </c>
      <c r="Y78" s="40"/>
      <c r="Z78" s="40"/>
    </row>
    <row r="79" spans="1:26" s="49" customFormat="1" ht="27" customHeight="1" x14ac:dyDescent="0.2">
      <c r="A79" s="50" t="s">
        <v>142</v>
      </c>
      <c r="B79" s="51" t="s">
        <v>149</v>
      </c>
      <c r="C79" s="76" t="s">
        <v>149</v>
      </c>
      <c r="D79" s="29" t="s">
        <v>150</v>
      </c>
      <c r="E79" s="53">
        <v>20079.68</v>
      </c>
      <c r="F79" s="26">
        <v>0.21</v>
      </c>
      <c r="G79" s="53">
        <v>34014.976000000002</v>
      </c>
      <c r="H79" s="40" t="s">
        <v>23338</v>
      </c>
      <c r="I79" s="40"/>
      <c r="J79" s="40"/>
      <c r="K79" s="40"/>
      <c r="L79" s="40"/>
      <c r="M79" s="40"/>
      <c r="N79" s="40"/>
      <c r="O79" s="35"/>
      <c r="P79" s="35" t="s">
        <v>151</v>
      </c>
      <c r="Q79" s="36">
        <v>1</v>
      </c>
      <c r="R79" s="35" t="s">
        <v>9849</v>
      </c>
      <c r="S79" s="35" t="s">
        <v>28503</v>
      </c>
      <c r="T79" s="35">
        <v>0</v>
      </c>
      <c r="U79" s="35">
        <v>0</v>
      </c>
      <c r="V79" s="36">
        <v>1</v>
      </c>
      <c r="W79" s="36">
        <v>1</v>
      </c>
      <c r="X79" s="37" t="s">
        <v>65</v>
      </c>
      <c r="Y79" s="40"/>
      <c r="Z79" s="40"/>
    </row>
    <row r="80" spans="1:26" s="49" customFormat="1" ht="27" customHeight="1" x14ac:dyDescent="0.2">
      <c r="A80" s="50" t="s">
        <v>142</v>
      </c>
      <c r="B80" s="51" t="s">
        <v>152</v>
      </c>
      <c r="C80" s="76" t="s">
        <v>152</v>
      </c>
      <c r="D80" s="29" t="s">
        <v>153</v>
      </c>
      <c r="E80" s="53">
        <v>15683.53</v>
      </c>
      <c r="F80" s="26">
        <v>0.21</v>
      </c>
      <c r="G80" s="53">
        <v>26567.897000000001</v>
      </c>
      <c r="H80" s="40" t="s">
        <v>23338</v>
      </c>
      <c r="I80" s="40"/>
      <c r="J80" s="40"/>
      <c r="K80" s="40"/>
      <c r="L80" s="40"/>
      <c r="M80" s="40"/>
      <c r="N80" s="40"/>
      <c r="O80" s="35"/>
      <c r="P80" s="35" t="s">
        <v>154</v>
      </c>
      <c r="Q80" s="36">
        <v>1</v>
      </c>
      <c r="R80" s="35" t="s">
        <v>9849</v>
      </c>
      <c r="S80" s="35" t="s">
        <v>28503</v>
      </c>
      <c r="T80" s="35">
        <v>0</v>
      </c>
      <c r="U80" s="35">
        <v>0</v>
      </c>
      <c r="V80" s="36">
        <v>1</v>
      </c>
      <c r="W80" s="36">
        <v>1</v>
      </c>
      <c r="X80" s="37" t="s">
        <v>65</v>
      </c>
      <c r="Y80" s="40"/>
      <c r="Z80" s="40"/>
    </row>
    <row r="81" spans="1:26" s="49" customFormat="1" ht="27" customHeight="1" x14ac:dyDescent="0.2">
      <c r="A81" s="50" t="s">
        <v>142</v>
      </c>
      <c r="B81" s="51" t="s">
        <v>155</v>
      </c>
      <c r="C81" s="76" t="s">
        <v>155</v>
      </c>
      <c r="D81" s="29" t="s">
        <v>156</v>
      </c>
      <c r="E81" s="53">
        <v>14388.56</v>
      </c>
      <c r="F81" s="26">
        <v>0.21</v>
      </c>
      <c r="G81" s="53">
        <v>24374.216</v>
      </c>
      <c r="H81" s="40" t="s">
        <v>23338</v>
      </c>
      <c r="I81" s="40"/>
      <c r="J81" s="40"/>
      <c r="K81" s="40"/>
      <c r="L81" s="40"/>
      <c r="M81" s="40"/>
      <c r="N81" s="40"/>
      <c r="O81" s="35"/>
      <c r="P81" s="35" t="s">
        <v>157</v>
      </c>
      <c r="Q81" s="36">
        <v>1</v>
      </c>
      <c r="R81" s="35" t="s">
        <v>9849</v>
      </c>
      <c r="S81" s="35" t="s">
        <v>28503</v>
      </c>
      <c r="T81" s="35">
        <v>0</v>
      </c>
      <c r="U81" s="35">
        <v>0</v>
      </c>
      <c r="V81" s="36">
        <v>1</v>
      </c>
      <c r="W81" s="36">
        <v>1</v>
      </c>
      <c r="X81" s="37" t="s">
        <v>65</v>
      </c>
      <c r="Y81" s="40"/>
      <c r="Z81" s="40"/>
    </row>
    <row r="82" spans="1:26" s="49" customFormat="1" ht="27" customHeight="1" x14ac:dyDescent="0.2">
      <c r="A82" s="50" t="s">
        <v>142</v>
      </c>
      <c r="B82" s="51" t="s">
        <v>160</v>
      </c>
      <c r="C82" s="76" t="s">
        <v>160</v>
      </c>
      <c r="D82" s="29" t="s">
        <v>161</v>
      </c>
      <c r="E82" s="53">
        <v>14180.54</v>
      </c>
      <c r="F82" s="26">
        <v>0.21</v>
      </c>
      <c r="G82" s="53">
        <v>24021.84</v>
      </c>
      <c r="H82" s="40" t="s">
        <v>23338</v>
      </c>
      <c r="I82" s="40"/>
      <c r="J82" s="40"/>
      <c r="K82" s="40"/>
      <c r="L82" s="40"/>
      <c r="M82" s="40"/>
      <c r="N82" s="40"/>
      <c r="O82" s="35"/>
      <c r="P82" s="35" t="s">
        <v>162</v>
      </c>
      <c r="Q82" s="36">
        <v>1</v>
      </c>
      <c r="R82" s="35" t="s">
        <v>9849</v>
      </c>
      <c r="S82" s="35" t="s">
        <v>28503</v>
      </c>
      <c r="T82" s="35">
        <v>0</v>
      </c>
      <c r="U82" s="35">
        <v>0</v>
      </c>
      <c r="V82" s="36">
        <v>1</v>
      </c>
      <c r="W82" s="36">
        <v>1</v>
      </c>
      <c r="X82" s="37" t="s">
        <v>65</v>
      </c>
      <c r="Y82" s="40"/>
      <c r="Z82" s="40"/>
    </row>
    <row r="83" spans="1:26" s="49" customFormat="1" ht="27" customHeight="1" x14ac:dyDescent="0.2">
      <c r="A83" s="50" t="s">
        <v>142</v>
      </c>
      <c r="B83" s="51" t="s">
        <v>163</v>
      </c>
      <c r="C83" s="76" t="s">
        <v>163</v>
      </c>
      <c r="D83" s="29" t="s">
        <v>164</v>
      </c>
      <c r="E83" s="53">
        <v>16696.47</v>
      </c>
      <c r="F83" s="26">
        <v>0.21</v>
      </c>
      <c r="G83" s="53">
        <v>28283.823</v>
      </c>
      <c r="H83" s="40" t="s">
        <v>23338</v>
      </c>
      <c r="I83" s="40"/>
      <c r="J83" s="40"/>
      <c r="K83" s="40"/>
      <c r="L83" s="40"/>
      <c r="M83" s="40"/>
      <c r="N83" s="40"/>
      <c r="O83" s="35"/>
      <c r="P83" s="35" t="s">
        <v>165</v>
      </c>
      <c r="Q83" s="36">
        <v>1</v>
      </c>
      <c r="R83" s="35" t="s">
        <v>9849</v>
      </c>
      <c r="S83" s="35" t="s">
        <v>28503</v>
      </c>
      <c r="T83" s="35">
        <v>0</v>
      </c>
      <c r="U83" s="35">
        <v>0</v>
      </c>
      <c r="V83" s="36">
        <v>1</v>
      </c>
      <c r="W83" s="36">
        <v>1</v>
      </c>
      <c r="X83" s="37" t="s">
        <v>65</v>
      </c>
      <c r="Y83" s="40"/>
      <c r="Z83" s="40"/>
    </row>
    <row r="84" spans="1:26" s="49" customFormat="1" ht="27" customHeight="1" x14ac:dyDescent="0.2">
      <c r="A84" s="50" t="s">
        <v>142</v>
      </c>
      <c r="B84" s="51" t="s">
        <v>166</v>
      </c>
      <c r="C84" s="76" t="s">
        <v>166</v>
      </c>
      <c r="D84" s="29" t="s">
        <v>167</v>
      </c>
      <c r="E84" s="53">
        <v>60910.5</v>
      </c>
      <c r="F84" s="26">
        <v>0.21</v>
      </c>
      <c r="G84" s="53">
        <v>103182.387</v>
      </c>
      <c r="H84" s="40" t="s">
        <v>23338</v>
      </c>
      <c r="I84" s="40"/>
      <c r="J84" s="40"/>
      <c r="K84" s="40"/>
      <c r="L84" s="40"/>
      <c r="M84" s="40"/>
      <c r="N84" s="40"/>
      <c r="O84" s="35"/>
      <c r="P84" s="35" t="s">
        <v>24357</v>
      </c>
      <c r="Q84" s="36">
        <v>1</v>
      </c>
      <c r="R84" s="35" t="s">
        <v>9849</v>
      </c>
      <c r="S84" s="35" t="s">
        <v>28504</v>
      </c>
      <c r="T84" s="35">
        <v>0</v>
      </c>
      <c r="U84" s="35">
        <v>0</v>
      </c>
      <c r="V84" s="36">
        <v>1</v>
      </c>
      <c r="W84" s="36">
        <v>1</v>
      </c>
      <c r="X84" s="37" t="s">
        <v>65</v>
      </c>
      <c r="Y84" s="40"/>
      <c r="Z84" s="40"/>
    </row>
    <row r="85" spans="1:26" s="49" customFormat="1" ht="27" customHeight="1" x14ac:dyDescent="0.2">
      <c r="A85" s="50" t="s">
        <v>142</v>
      </c>
      <c r="B85" s="51" t="s">
        <v>168</v>
      </c>
      <c r="C85" s="76" t="s">
        <v>168</v>
      </c>
      <c r="D85" s="29" t="s">
        <v>169</v>
      </c>
      <c r="E85" s="53">
        <v>55486.38</v>
      </c>
      <c r="F85" s="26">
        <v>0.21</v>
      </c>
      <c r="G85" s="53">
        <v>93993.925000000003</v>
      </c>
      <c r="H85" s="40" t="s">
        <v>23338</v>
      </c>
      <c r="I85" s="40"/>
      <c r="J85" s="40"/>
      <c r="K85" s="40"/>
      <c r="L85" s="40"/>
      <c r="M85" s="40"/>
      <c r="N85" s="40"/>
      <c r="O85" s="35"/>
      <c r="P85" s="35" t="s">
        <v>170</v>
      </c>
      <c r="Q85" s="36">
        <v>1</v>
      </c>
      <c r="R85" s="35" t="s">
        <v>9849</v>
      </c>
      <c r="S85" s="35" t="s">
        <v>28504</v>
      </c>
      <c r="T85" s="35">
        <v>0</v>
      </c>
      <c r="U85" s="35">
        <v>0</v>
      </c>
      <c r="V85" s="36">
        <v>1</v>
      </c>
      <c r="W85" s="36">
        <v>1</v>
      </c>
      <c r="X85" s="37" t="s">
        <v>65</v>
      </c>
      <c r="Y85" s="40"/>
      <c r="Z85" s="40"/>
    </row>
    <row r="86" spans="1:26" s="49" customFormat="1" ht="27" customHeight="1" x14ac:dyDescent="0.2">
      <c r="A86" s="50" t="s">
        <v>142</v>
      </c>
      <c r="B86" s="51" t="s">
        <v>171</v>
      </c>
      <c r="C86" s="76" t="s">
        <v>171</v>
      </c>
      <c r="D86" s="29" t="s">
        <v>172</v>
      </c>
      <c r="E86" s="53">
        <v>77110.58</v>
      </c>
      <c r="F86" s="26">
        <v>0.21</v>
      </c>
      <c r="G86" s="53">
        <v>130625.32</v>
      </c>
      <c r="H86" s="40" t="s">
        <v>23338</v>
      </c>
      <c r="I86" s="40"/>
      <c r="J86" s="40"/>
      <c r="K86" s="40"/>
      <c r="L86" s="40"/>
      <c r="M86" s="40"/>
      <c r="N86" s="40"/>
      <c r="O86" s="35"/>
      <c r="P86" s="35" t="s">
        <v>173</v>
      </c>
      <c r="Q86" s="36">
        <v>1</v>
      </c>
      <c r="R86" s="35" t="s">
        <v>9849</v>
      </c>
      <c r="S86" s="35" t="s">
        <v>28503</v>
      </c>
      <c r="T86" s="35">
        <v>0</v>
      </c>
      <c r="U86" s="35">
        <v>0</v>
      </c>
      <c r="V86" s="36">
        <v>1</v>
      </c>
      <c r="W86" s="36">
        <v>1</v>
      </c>
      <c r="X86" s="37" t="s">
        <v>65</v>
      </c>
      <c r="Y86" s="40"/>
      <c r="Z86" s="40"/>
    </row>
    <row r="87" spans="1:26" s="49" customFormat="1" ht="27" customHeight="1" x14ac:dyDescent="0.2">
      <c r="A87" s="50" t="s">
        <v>142</v>
      </c>
      <c r="B87" s="51" t="s">
        <v>174</v>
      </c>
      <c r="C87" s="76" t="s">
        <v>174</v>
      </c>
      <c r="D87" s="29" t="s">
        <v>175</v>
      </c>
      <c r="E87" s="53">
        <v>294132.31</v>
      </c>
      <c r="F87" s="26">
        <v>0.21</v>
      </c>
      <c r="G87" s="53">
        <v>498260.12800000003</v>
      </c>
      <c r="H87" s="40" t="s">
        <v>23338</v>
      </c>
      <c r="I87" s="40"/>
      <c r="J87" s="40"/>
      <c r="K87" s="40"/>
      <c r="L87" s="40"/>
      <c r="M87" s="40"/>
      <c r="N87" s="40"/>
      <c r="O87" s="35"/>
      <c r="P87" s="35" t="s">
        <v>176</v>
      </c>
      <c r="Q87" s="36">
        <v>1</v>
      </c>
      <c r="R87" s="35" t="s">
        <v>9849</v>
      </c>
      <c r="S87" s="35" t="s">
        <v>28504</v>
      </c>
      <c r="T87" s="35">
        <v>0</v>
      </c>
      <c r="U87" s="35">
        <v>0</v>
      </c>
      <c r="V87" s="36">
        <v>1</v>
      </c>
      <c r="W87" s="36">
        <v>1</v>
      </c>
      <c r="X87" s="37" t="s">
        <v>65</v>
      </c>
      <c r="Y87" s="40"/>
      <c r="Z87" s="40"/>
    </row>
    <row r="88" spans="1:26" s="49" customFormat="1" ht="27" customHeight="1" x14ac:dyDescent="0.2">
      <c r="A88" s="50" t="s">
        <v>142</v>
      </c>
      <c r="B88" s="51" t="s">
        <v>177</v>
      </c>
      <c r="C88" s="76" t="s">
        <v>177</v>
      </c>
      <c r="D88" s="29" t="s">
        <v>178</v>
      </c>
      <c r="E88" s="53">
        <v>376879.5</v>
      </c>
      <c r="F88" s="26">
        <v>0.21</v>
      </c>
      <c r="G88" s="53">
        <v>638433.87300000002</v>
      </c>
      <c r="H88" s="40" t="s">
        <v>23338</v>
      </c>
      <c r="I88" s="40"/>
      <c r="J88" s="40"/>
      <c r="K88" s="40"/>
      <c r="L88" s="40"/>
      <c r="M88" s="40"/>
      <c r="N88" s="40"/>
      <c r="O88" s="35"/>
      <c r="P88" s="35" t="s">
        <v>179</v>
      </c>
      <c r="Q88" s="36">
        <v>1</v>
      </c>
      <c r="R88" s="35" t="s">
        <v>9849</v>
      </c>
      <c r="S88" s="35" t="s">
        <v>28504</v>
      </c>
      <c r="T88" s="35">
        <v>0</v>
      </c>
      <c r="U88" s="35">
        <v>0</v>
      </c>
      <c r="V88" s="36">
        <v>1</v>
      </c>
      <c r="W88" s="36">
        <v>1</v>
      </c>
      <c r="X88" s="37" t="s">
        <v>65</v>
      </c>
      <c r="Y88" s="40"/>
      <c r="Z88" s="40"/>
    </row>
    <row r="89" spans="1:26" s="49" customFormat="1" ht="27" customHeight="1" x14ac:dyDescent="0.2">
      <c r="A89" s="50" t="s">
        <v>142</v>
      </c>
      <c r="B89" s="51" t="s">
        <v>180</v>
      </c>
      <c r="C89" s="76" t="s">
        <v>180</v>
      </c>
      <c r="D89" s="29" t="s">
        <v>181</v>
      </c>
      <c r="E89" s="53">
        <v>16467.75</v>
      </c>
      <c r="F89" s="26">
        <v>0.21</v>
      </c>
      <c r="G89" s="53">
        <v>27896.368999999999</v>
      </c>
      <c r="H89" s="40" t="s">
        <v>23338</v>
      </c>
      <c r="I89" s="40"/>
      <c r="J89" s="40"/>
      <c r="K89" s="40"/>
      <c r="L89" s="40"/>
      <c r="M89" s="40"/>
      <c r="N89" s="40"/>
      <c r="O89" s="35"/>
      <c r="P89" s="35" t="s">
        <v>182</v>
      </c>
      <c r="Q89" s="36">
        <v>1</v>
      </c>
      <c r="R89" s="35" t="s">
        <v>9849</v>
      </c>
      <c r="S89" s="35" t="s">
        <v>28503</v>
      </c>
      <c r="T89" s="35">
        <v>0</v>
      </c>
      <c r="U89" s="35">
        <v>0</v>
      </c>
      <c r="V89" s="36">
        <v>1</v>
      </c>
      <c r="W89" s="36">
        <v>1</v>
      </c>
      <c r="X89" s="37" t="s">
        <v>65</v>
      </c>
      <c r="Y89" s="40"/>
      <c r="Z89" s="40"/>
    </row>
    <row r="90" spans="1:26" s="49" customFormat="1" ht="27" customHeight="1" x14ac:dyDescent="0.2">
      <c r="A90" s="50" t="s">
        <v>142</v>
      </c>
      <c r="B90" s="51" t="s">
        <v>183</v>
      </c>
      <c r="C90" s="76" t="s">
        <v>183</v>
      </c>
      <c r="D90" s="29" t="s">
        <v>184</v>
      </c>
      <c r="E90" s="53">
        <v>14257.8</v>
      </c>
      <c r="F90" s="26">
        <v>0.21</v>
      </c>
      <c r="G90" s="53">
        <v>24152.713</v>
      </c>
      <c r="H90" s="40" t="s">
        <v>23338</v>
      </c>
      <c r="I90" s="40"/>
      <c r="J90" s="40"/>
      <c r="K90" s="40"/>
      <c r="L90" s="40"/>
      <c r="M90" s="40"/>
      <c r="N90" s="40"/>
      <c r="O90" s="35"/>
      <c r="P90" s="35" t="s">
        <v>185</v>
      </c>
      <c r="Q90" s="36">
        <v>1</v>
      </c>
      <c r="R90" s="35" t="s">
        <v>9849</v>
      </c>
      <c r="S90" s="35" t="s">
        <v>28503</v>
      </c>
      <c r="T90" s="35">
        <v>0</v>
      </c>
      <c r="U90" s="35">
        <v>0</v>
      </c>
      <c r="V90" s="36">
        <v>1</v>
      </c>
      <c r="W90" s="36">
        <v>1</v>
      </c>
      <c r="X90" s="37" t="s">
        <v>65</v>
      </c>
      <c r="Y90" s="40"/>
      <c r="Z90" s="40"/>
    </row>
    <row r="91" spans="1:26" s="49" customFormat="1" ht="27" customHeight="1" x14ac:dyDescent="0.2">
      <c r="A91" s="50" t="s">
        <v>142</v>
      </c>
      <c r="B91" s="51" t="s">
        <v>186</v>
      </c>
      <c r="C91" s="76" t="s">
        <v>186</v>
      </c>
      <c r="D91" s="29" t="s">
        <v>23343</v>
      </c>
      <c r="E91" s="53">
        <v>32935.519999999997</v>
      </c>
      <c r="F91" s="26">
        <v>0.21</v>
      </c>
      <c r="G91" s="53">
        <v>55792.773000000001</v>
      </c>
      <c r="H91" s="40" t="s">
        <v>23338</v>
      </c>
      <c r="I91" s="40"/>
      <c r="J91" s="40"/>
      <c r="K91" s="40"/>
      <c r="L91" s="40"/>
      <c r="M91" s="40"/>
      <c r="N91" s="40"/>
      <c r="O91" s="35"/>
      <c r="P91" s="35" t="s">
        <v>188</v>
      </c>
      <c r="Q91" s="36">
        <v>1</v>
      </c>
      <c r="R91" s="35" t="s">
        <v>27</v>
      </c>
      <c r="S91" s="35" t="s">
        <v>28504</v>
      </c>
      <c r="T91" s="35">
        <v>0</v>
      </c>
      <c r="U91" s="35">
        <v>0</v>
      </c>
      <c r="V91" s="36">
        <v>1</v>
      </c>
      <c r="W91" s="36">
        <v>1</v>
      </c>
      <c r="X91" s="37" t="s">
        <v>65</v>
      </c>
      <c r="Y91" s="40"/>
      <c r="Z91" s="40"/>
    </row>
    <row r="92" spans="1:26" s="49" customFormat="1" ht="27" customHeight="1" x14ac:dyDescent="0.2">
      <c r="A92" s="50" t="s">
        <v>142</v>
      </c>
      <c r="B92" s="51" t="s">
        <v>189</v>
      </c>
      <c r="C92" s="76" t="s">
        <v>189</v>
      </c>
      <c r="D92" s="29" t="s">
        <v>190</v>
      </c>
      <c r="E92" s="53">
        <v>25845.200000000001</v>
      </c>
      <c r="F92" s="26">
        <v>0.21</v>
      </c>
      <c r="G92" s="53">
        <v>43781.769</v>
      </c>
      <c r="H92" s="40" t="s">
        <v>23338</v>
      </c>
      <c r="I92" s="40"/>
      <c r="J92" s="40"/>
      <c r="K92" s="40"/>
      <c r="L92" s="40"/>
      <c r="M92" s="40"/>
      <c r="N92" s="40"/>
      <c r="O92" s="35"/>
      <c r="P92" s="35" t="s">
        <v>188</v>
      </c>
      <c r="Q92" s="36">
        <v>1</v>
      </c>
      <c r="R92" s="35" t="s">
        <v>27</v>
      </c>
      <c r="S92" s="35" t="s">
        <v>28504</v>
      </c>
      <c r="T92" s="35">
        <v>0</v>
      </c>
      <c r="U92" s="35">
        <v>0</v>
      </c>
      <c r="V92" s="36">
        <v>1</v>
      </c>
      <c r="W92" s="36">
        <v>1</v>
      </c>
      <c r="X92" s="37" t="s">
        <v>65</v>
      </c>
      <c r="Y92" s="40"/>
      <c r="Z92" s="40"/>
    </row>
    <row r="93" spans="1:26" s="49" customFormat="1" ht="27" customHeight="1" x14ac:dyDescent="0.2">
      <c r="A93" s="50" t="s">
        <v>142</v>
      </c>
      <c r="B93" s="51" t="s">
        <v>193</v>
      </c>
      <c r="C93" s="76" t="s">
        <v>193</v>
      </c>
      <c r="D93" s="29" t="s">
        <v>194</v>
      </c>
      <c r="E93" s="53">
        <v>22574.75</v>
      </c>
      <c r="F93" s="26">
        <v>0.21</v>
      </c>
      <c r="G93" s="53">
        <v>38241.627</v>
      </c>
      <c r="H93" s="40" t="s">
        <v>23338</v>
      </c>
      <c r="I93" s="40"/>
      <c r="J93" s="40"/>
      <c r="K93" s="40"/>
      <c r="L93" s="40"/>
      <c r="M93" s="40"/>
      <c r="N93" s="40"/>
      <c r="O93" s="35"/>
      <c r="P93" s="35" t="s">
        <v>195</v>
      </c>
      <c r="Q93" s="36">
        <v>1</v>
      </c>
      <c r="R93" s="35" t="s">
        <v>9849</v>
      </c>
      <c r="S93" s="35" t="s">
        <v>28504</v>
      </c>
      <c r="T93" s="35">
        <v>0</v>
      </c>
      <c r="U93" s="35">
        <v>0</v>
      </c>
      <c r="V93" s="36">
        <v>1</v>
      </c>
      <c r="W93" s="36">
        <v>1</v>
      </c>
      <c r="X93" s="37" t="s">
        <v>65</v>
      </c>
      <c r="Y93" s="40"/>
      <c r="Z93" s="40"/>
    </row>
    <row r="94" spans="1:26" s="49" customFormat="1" ht="27" customHeight="1" x14ac:dyDescent="0.2">
      <c r="A94" s="50" t="s">
        <v>142</v>
      </c>
      <c r="B94" s="51" t="s">
        <v>196</v>
      </c>
      <c r="C94" s="76" t="s">
        <v>196</v>
      </c>
      <c r="D94" s="29" t="s">
        <v>197</v>
      </c>
      <c r="E94" s="53">
        <v>110242.43</v>
      </c>
      <c r="F94" s="26">
        <v>0.21</v>
      </c>
      <c r="G94" s="53">
        <v>186750.674</v>
      </c>
      <c r="H94" s="40" t="s">
        <v>23338</v>
      </c>
      <c r="I94" s="40"/>
      <c r="J94" s="40"/>
      <c r="K94" s="40"/>
      <c r="L94" s="40"/>
      <c r="M94" s="40"/>
      <c r="N94" s="40"/>
      <c r="O94" s="35"/>
      <c r="P94" s="35" t="s">
        <v>198</v>
      </c>
      <c r="Q94" s="36">
        <v>1</v>
      </c>
      <c r="R94" s="35" t="s">
        <v>9849</v>
      </c>
      <c r="S94" s="35" t="s">
        <v>28504</v>
      </c>
      <c r="T94" s="35">
        <v>0</v>
      </c>
      <c r="U94" s="35">
        <v>0</v>
      </c>
      <c r="V94" s="36">
        <v>1</v>
      </c>
      <c r="W94" s="36">
        <v>1</v>
      </c>
      <c r="X94" s="37" t="s">
        <v>65</v>
      </c>
      <c r="Y94" s="40"/>
      <c r="Z94" s="40"/>
    </row>
    <row r="95" spans="1:26" s="49" customFormat="1" ht="27" customHeight="1" x14ac:dyDescent="0.2">
      <c r="A95" s="50" t="s">
        <v>142</v>
      </c>
      <c r="B95" s="51" t="s">
        <v>199</v>
      </c>
      <c r="C95" s="76" t="s">
        <v>199</v>
      </c>
      <c r="D95" s="29" t="s">
        <v>200</v>
      </c>
      <c r="E95" s="53">
        <v>83139.27</v>
      </c>
      <c r="F95" s="26">
        <v>0.21</v>
      </c>
      <c r="G95" s="53">
        <v>140837.92600000001</v>
      </c>
      <c r="H95" s="40" t="s">
        <v>23338</v>
      </c>
      <c r="I95" s="40"/>
      <c r="J95" s="40"/>
      <c r="K95" s="40"/>
      <c r="L95" s="40"/>
      <c r="M95" s="40"/>
      <c r="N95" s="40"/>
      <c r="O95" s="35"/>
      <c r="P95" s="35" t="s">
        <v>201</v>
      </c>
      <c r="Q95" s="36">
        <v>1</v>
      </c>
      <c r="R95" s="35" t="s">
        <v>9849</v>
      </c>
      <c r="S95" s="35" t="s">
        <v>28504</v>
      </c>
      <c r="T95" s="35">
        <v>0</v>
      </c>
      <c r="U95" s="35">
        <v>0</v>
      </c>
      <c r="V95" s="36">
        <v>1</v>
      </c>
      <c r="W95" s="36">
        <v>1</v>
      </c>
      <c r="X95" s="37" t="s">
        <v>65</v>
      </c>
      <c r="Y95" s="40"/>
      <c r="Z95" s="40"/>
    </row>
    <row r="96" spans="1:26" s="49" customFormat="1" ht="27" customHeight="1" x14ac:dyDescent="0.2">
      <c r="A96" s="50" t="s">
        <v>142</v>
      </c>
      <c r="B96" s="51" t="s">
        <v>23348</v>
      </c>
      <c r="C96" s="76" t="s">
        <v>23348</v>
      </c>
      <c r="D96" s="29" t="s">
        <v>23349</v>
      </c>
      <c r="E96" s="53">
        <v>21208.37</v>
      </c>
      <c r="F96" s="26">
        <v>0.21</v>
      </c>
      <c r="G96" s="53">
        <v>35926.981</v>
      </c>
      <c r="H96" s="40" t="s">
        <v>23338</v>
      </c>
      <c r="I96" s="40"/>
      <c r="J96" s="40"/>
      <c r="K96" s="40"/>
      <c r="L96" s="40"/>
      <c r="M96" s="40"/>
      <c r="N96" s="40"/>
      <c r="O96" s="35"/>
      <c r="P96" s="35" t="s">
        <v>65</v>
      </c>
      <c r="Q96" s="36">
        <v>1</v>
      </c>
      <c r="R96" s="35" t="s">
        <v>9849</v>
      </c>
      <c r="S96" s="35" t="s">
        <v>28504</v>
      </c>
      <c r="T96" s="35">
        <v>0</v>
      </c>
      <c r="U96" s="35">
        <v>0</v>
      </c>
      <c r="V96" s="36" t="e">
        <v>#N/A</v>
      </c>
      <c r="W96" s="36" t="e">
        <v>#N/A</v>
      </c>
      <c r="X96" s="37" t="s">
        <v>65</v>
      </c>
      <c r="Y96" s="40"/>
      <c r="Z96" s="40"/>
    </row>
    <row r="97" spans="1:26" s="49" customFormat="1" ht="27" customHeight="1" x14ac:dyDescent="0.2">
      <c r="A97" s="50" t="s">
        <v>142</v>
      </c>
      <c r="B97" s="51" t="s">
        <v>202</v>
      </c>
      <c r="C97" s="76" t="s">
        <v>202</v>
      </c>
      <c r="D97" s="29" t="s">
        <v>203</v>
      </c>
      <c r="E97" s="53">
        <v>16010.32</v>
      </c>
      <c r="F97" s="26">
        <v>0.21</v>
      </c>
      <c r="G97" s="53">
        <v>27121.485000000001</v>
      </c>
      <c r="H97" s="40" t="s">
        <v>23338</v>
      </c>
      <c r="I97" s="40"/>
      <c r="J97" s="40"/>
      <c r="K97" s="40"/>
      <c r="L97" s="40"/>
      <c r="M97" s="40"/>
      <c r="N97" s="40"/>
      <c r="O97" s="35"/>
      <c r="P97" s="35" t="s">
        <v>204</v>
      </c>
      <c r="Q97" s="36">
        <v>1</v>
      </c>
      <c r="R97" s="35" t="s">
        <v>9849</v>
      </c>
      <c r="S97" s="35" t="s">
        <v>28504</v>
      </c>
      <c r="T97" s="35">
        <v>0</v>
      </c>
      <c r="U97" s="35">
        <v>0</v>
      </c>
      <c r="V97" s="36">
        <v>1</v>
      </c>
      <c r="W97" s="36">
        <v>1</v>
      </c>
      <c r="X97" s="37" t="s">
        <v>65</v>
      </c>
      <c r="Y97" s="40"/>
      <c r="Z97" s="40"/>
    </row>
    <row r="98" spans="1:26" s="49" customFormat="1" ht="27" customHeight="1" x14ac:dyDescent="0.2">
      <c r="A98" s="50" t="s">
        <v>142</v>
      </c>
      <c r="B98" s="51" t="s">
        <v>205</v>
      </c>
      <c r="C98" s="76" t="s">
        <v>205</v>
      </c>
      <c r="D98" s="29" t="s">
        <v>206</v>
      </c>
      <c r="E98" s="53">
        <v>16010.32</v>
      </c>
      <c r="F98" s="26">
        <v>0.21</v>
      </c>
      <c r="G98" s="53">
        <v>27121.485000000001</v>
      </c>
      <c r="H98" s="40" t="s">
        <v>23338</v>
      </c>
      <c r="I98" s="40"/>
      <c r="J98" s="40"/>
      <c r="K98" s="40"/>
      <c r="L98" s="40"/>
      <c r="M98" s="40"/>
      <c r="N98" s="40"/>
      <c r="O98" s="35"/>
      <c r="P98" s="35" t="s">
        <v>207</v>
      </c>
      <c r="Q98" s="36">
        <v>1</v>
      </c>
      <c r="R98" s="35" t="s">
        <v>9849</v>
      </c>
      <c r="S98" s="35" t="s">
        <v>28504</v>
      </c>
      <c r="T98" s="35">
        <v>0</v>
      </c>
      <c r="U98" s="35">
        <v>0</v>
      </c>
      <c r="V98" s="36">
        <v>1</v>
      </c>
      <c r="W98" s="36">
        <v>1</v>
      </c>
      <c r="X98" s="37" t="s">
        <v>65</v>
      </c>
      <c r="Y98" s="40"/>
      <c r="Z98" s="40"/>
    </row>
    <row r="99" spans="1:26" s="49" customFormat="1" ht="27" customHeight="1" x14ac:dyDescent="0.2">
      <c r="A99" s="50" t="s">
        <v>142</v>
      </c>
      <c r="B99" s="51" t="s">
        <v>11532</v>
      </c>
      <c r="C99" s="76" t="s">
        <v>11532</v>
      </c>
      <c r="D99" s="29" t="s">
        <v>11533</v>
      </c>
      <c r="E99" s="53">
        <v>16010.32</v>
      </c>
      <c r="F99" s="26">
        <v>0.21</v>
      </c>
      <c r="G99" s="53">
        <v>27121.485000000001</v>
      </c>
      <c r="H99" s="40" t="s">
        <v>23338</v>
      </c>
      <c r="I99" s="40"/>
      <c r="J99" s="40"/>
      <c r="K99" s="40"/>
      <c r="L99" s="40"/>
      <c r="M99" s="40"/>
      <c r="N99" s="40"/>
      <c r="O99" s="35"/>
      <c r="P99" s="35" t="s">
        <v>24358</v>
      </c>
      <c r="Q99" s="36">
        <v>1</v>
      </c>
      <c r="R99" s="35" t="s">
        <v>27</v>
      </c>
      <c r="S99" s="35" t="s">
        <v>28503</v>
      </c>
      <c r="T99" s="35">
        <v>0</v>
      </c>
      <c r="U99" s="35">
        <v>0</v>
      </c>
      <c r="V99" s="36">
        <v>1</v>
      </c>
      <c r="W99" s="36">
        <v>1</v>
      </c>
      <c r="X99" s="37" t="s">
        <v>65</v>
      </c>
      <c r="Y99" s="40"/>
      <c r="Z99" s="40"/>
    </row>
    <row r="100" spans="1:26" s="49" customFormat="1" ht="27" customHeight="1" x14ac:dyDescent="0.2">
      <c r="A100" s="50" t="s">
        <v>142</v>
      </c>
      <c r="B100" s="51" t="s">
        <v>208</v>
      </c>
      <c r="C100" s="76" t="s">
        <v>208</v>
      </c>
      <c r="D100" s="29" t="s">
        <v>209</v>
      </c>
      <c r="E100" s="53">
        <v>16010.32</v>
      </c>
      <c r="F100" s="26">
        <v>0.21</v>
      </c>
      <c r="G100" s="53">
        <v>27121.485000000001</v>
      </c>
      <c r="H100" s="40" t="s">
        <v>23338</v>
      </c>
      <c r="I100" s="40"/>
      <c r="J100" s="40"/>
      <c r="K100" s="40"/>
      <c r="L100" s="40"/>
      <c r="M100" s="40"/>
      <c r="N100" s="40"/>
      <c r="O100" s="35"/>
      <c r="P100" s="35" t="s">
        <v>210</v>
      </c>
      <c r="Q100" s="36">
        <v>1</v>
      </c>
      <c r="R100" s="35" t="s">
        <v>9849</v>
      </c>
      <c r="S100" s="35" t="s">
        <v>28504</v>
      </c>
      <c r="T100" s="35">
        <v>0</v>
      </c>
      <c r="U100" s="35">
        <v>0</v>
      </c>
      <c r="V100" s="36">
        <v>1</v>
      </c>
      <c r="W100" s="36">
        <v>1</v>
      </c>
      <c r="X100" s="37" t="s">
        <v>65</v>
      </c>
      <c r="Y100" s="40"/>
      <c r="Z100" s="40"/>
    </row>
    <row r="101" spans="1:26" s="49" customFormat="1" ht="27" customHeight="1" x14ac:dyDescent="0.2">
      <c r="A101" s="50" t="s">
        <v>142</v>
      </c>
      <c r="B101" s="51" t="s">
        <v>217</v>
      </c>
      <c r="C101" s="76" t="s">
        <v>217</v>
      </c>
      <c r="D101" s="29" t="s">
        <v>218</v>
      </c>
      <c r="E101" s="53">
        <v>13494.43</v>
      </c>
      <c r="F101" s="26">
        <v>0.21</v>
      </c>
      <c r="G101" s="53">
        <v>22859.562000000002</v>
      </c>
      <c r="H101" s="40" t="s">
        <v>23338</v>
      </c>
      <c r="I101" s="40"/>
      <c r="J101" s="40"/>
      <c r="K101" s="40"/>
      <c r="L101" s="40"/>
      <c r="M101" s="40"/>
      <c r="N101" s="40"/>
      <c r="O101" s="35"/>
      <c r="P101" s="35" t="s">
        <v>219</v>
      </c>
      <c r="Q101" s="36">
        <v>1</v>
      </c>
      <c r="R101" s="35" t="s">
        <v>9849</v>
      </c>
      <c r="S101" s="35" t="s">
        <v>28504</v>
      </c>
      <c r="T101" s="35">
        <v>0</v>
      </c>
      <c r="U101" s="35">
        <v>0</v>
      </c>
      <c r="V101" s="36">
        <v>1</v>
      </c>
      <c r="W101" s="36">
        <v>1</v>
      </c>
      <c r="X101" s="37" t="s">
        <v>65</v>
      </c>
      <c r="Y101" s="40"/>
      <c r="Z101" s="40"/>
    </row>
    <row r="102" spans="1:26" s="49" customFormat="1" ht="27" customHeight="1" x14ac:dyDescent="0.2">
      <c r="A102" s="50" t="s">
        <v>142</v>
      </c>
      <c r="B102" s="51" t="s">
        <v>220</v>
      </c>
      <c r="C102" s="76" t="s">
        <v>220</v>
      </c>
      <c r="D102" s="29" t="s">
        <v>221</v>
      </c>
      <c r="E102" s="53">
        <v>18983.64</v>
      </c>
      <c r="F102" s="26">
        <v>0.21</v>
      </c>
      <c r="G102" s="53">
        <v>32158.291000000001</v>
      </c>
      <c r="H102" s="40" t="s">
        <v>23338</v>
      </c>
      <c r="I102" s="40"/>
      <c r="J102" s="40"/>
      <c r="K102" s="40"/>
      <c r="L102" s="40"/>
      <c r="M102" s="40"/>
      <c r="N102" s="40"/>
      <c r="O102" s="35"/>
      <c r="P102" s="35" t="s">
        <v>222</v>
      </c>
      <c r="Q102" s="36">
        <v>1</v>
      </c>
      <c r="R102" s="35" t="s">
        <v>9849</v>
      </c>
      <c r="S102" s="35" t="s">
        <v>28504</v>
      </c>
      <c r="T102" s="35">
        <v>0</v>
      </c>
      <c r="U102" s="35">
        <v>0</v>
      </c>
      <c r="V102" s="36">
        <v>1</v>
      </c>
      <c r="W102" s="36">
        <v>1</v>
      </c>
      <c r="X102" s="37" t="s">
        <v>65</v>
      </c>
      <c r="Y102" s="40"/>
      <c r="Z102" s="40"/>
    </row>
    <row r="103" spans="1:26" s="49" customFormat="1" ht="27" customHeight="1" x14ac:dyDescent="0.2">
      <c r="A103" s="50" t="s">
        <v>142</v>
      </c>
      <c r="B103" s="51" t="s">
        <v>223</v>
      </c>
      <c r="C103" s="76" t="s">
        <v>223</v>
      </c>
      <c r="D103" s="29" t="s">
        <v>224</v>
      </c>
      <c r="E103" s="53">
        <v>17382.62</v>
      </c>
      <c r="F103" s="26">
        <v>0.21</v>
      </c>
      <c r="G103" s="53">
        <v>29446.161</v>
      </c>
      <c r="H103" s="40" t="s">
        <v>23338</v>
      </c>
      <c r="I103" s="40"/>
      <c r="J103" s="40"/>
      <c r="K103" s="40"/>
      <c r="L103" s="40"/>
      <c r="M103" s="40"/>
      <c r="N103" s="40"/>
      <c r="O103" s="35"/>
      <c r="P103" s="35" t="s">
        <v>225</v>
      </c>
      <c r="Q103" s="36">
        <v>1</v>
      </c>
      <c r="R103" s="35" t="s">
        <v>9849</v>
      </c>
      <c r="S103" s="35" t="s">
        <v>28503</v>
      </c>
      <c r="T103" s="35">
        <v>0</v>
      </c>
      <c r="U103" s="35">
        <v>0</v>
      </c>
      <c r="V103" s="36">
        <v>1</v>
      </c>
      <c r="W103" s="36">
        <v>1</v>
      </c>
      <c r="X103" s="37" t="s">
        <v>65</v>
      </c>
      <c r="Y103" s="40"/>
      <c r="Z103" s="40"/>
    </row>
    <row r="104" spans="1:26" s="49" customFormat="1" ht="27" customHeight="1" x14ac:dyDescent="0.2">
      <c r="A104" s="50" t="s">
        <v>142</v>
      </c>
      <c r="B104" s="51" t="s">
        <v>226</v>
      </c>
      <c r="C104" s="76" t="s">
        <v>226</v>
      </c>
      <c r="D104" s="29" t="s">
        <v>227</v>
      </c>
      <c r="E104" s="53">
        <v>201958.68</v>
      </c>
      <c r="F104" s="26">
        <v>0.21</v>
      </c>
      <c r="G104" s="53">
        <v>342118.00199999998</v>
      </c>
      <c r="H104" s="40" t="s">
        <v>23338</v>
      </c>
      <c r="I104" s="40"/>
      <c r="J104" s="40"/>
      <c r="K104" s="40"/>
      <c r="L104" s="40"/>
      <c r="M104" s="40"/>
      <c r="N104" s="40"/>
      <c r="O104" s="35"/>
      <c r="P104" s="35" t="s">
        <v>228</v>
      </c>
      <c r="Q104" s="36">
        <v>1</v>
      </c>
      <c r="R104" s="35" t="s">
        <v>9849</v>
      </c>
      <c r="S104" s="35" t="s">
        <v>28504</v>
      </c>
      <c r="T104" s="35">
        <v>0</v>
      </c>
      <c r="U104" s="35">
        <v>0</v>
      </c>
      <c r="V104" s="36">
        <v>1</v>
      </c>
      <c r="W104" s="36">
        <v>1</v>
      </c>
      <c r="X104" s="37" t="s">
        <v>65</v>
      </c>
      <c r="Y104" s="40"/>
      <c r="Z104" s="40"/>
    </row>
    <row r="105" spans="1:26" s="49" customFormat="1" ht="27" customHeight="1" x14ac:dyDescent="0.2">
      <c r="A105" s="50" t="s">
        <v>142</v>
      </c>
      <c r="B105" s="51" t="s">
        <v>11545</v>
      </c>
      <c r="C105" s="76" t="s">
        <v>11545</v>
      </c>
      <c r="D105" s="29" t="s">
        <v>23350</v>
      </c>
      <c r="E105" s="53">
        <v>37052.47</v>
      </c>
      <c r="F105" s="26">
        <v>0.21</v>
      </c>
      <c r="G105" s="53">
        <v>62766.887000000002</v>
      </c>
      <c r="H105" s="40" t="s">
        <v>23338</v>
      </c>
      <c r="I105" s="40"/>
      <c r="J105" s="40"/>
      <c r="K105" s="40"/>
      <c r="L105" s="40"/>
      <c r="M105" s="40"/>
      <c r="N105" s="40"/>
      <c r="O105" s="35"/>
      <c r="P105" s="35" t="s">
        <v>188</v>
      </c>
      <c r="Q105" s="36">
        <v>1</v>
      </c>
      <c r="R105" s="35" t="s">
        <v>27</v>
      </c>
      <c r="S105" s="35" t="s">
        <v>28504</v>
      </c>
      <c r="T105" s="35">
        <v>0</v>
      </c>
      <c r="U105" s="35">
        <v>0</v>
      </c>
      <c r="V105" s="36">
        <v>1</v>
      </c>
      <c r="W105" s="36">
        <v>1</v>
      </c>
      <c r="X105" s="37" t="s">
        <v>65</v>
      </c>
      <c r="Y105" s="40"/>
      <c r="Z105" s="40"/>
    </row>
    <row r="106" spans="1:26" s="49" customFormat="1" ht="27" customHeight="1" x14ac:dyDescent="0.2">
      <c r="A106" s="50" t="s">
        <v>142</v>
      </c>
      <c r="B106" s="51" t="s">
        <v>231</v>
      </c>
      <c r="C106" s="76" t="s">
        <v>231</v>
      </c>
      <c r="D106" s="29" t="s">
        <v>232</v>
      </c>
      <c r="E106" s="53">
        <v>28016.41</v>
      </c>
      <c r="F106" s="26">
        <v>0.21</v>
      </c>
      <c r="G106" s="53">
        <v>47459.794000000002</v>
      </c>
      <c r="H106" s="40" t="s">
        <v>23338</v>
      </c>
      <c r="I106" s="40"/>
      <c r="J106" s="40"/>
      <c r="K106" s="40"/>
      <c r="L106" s="40"/>
      <c r="M106" s="40"/>
      <c r="N106" s="40"/>
      <c r="O106" s="35"/>
      <c r="P106" s="35" t="s">
        <v>233</v>
      </c>
      <c r="Q106" s="36">
        <v>1</v>
      </c>
      <c r="R106" s="35" t="s">
        <v>27</v>
      </c>
      <c r="S106" s="35" t="s">
        <v>28503</v>
      </c>
      <c r="T106" s="35">
        <v>0</v>
      </c>
      <c r="U106" s="35">
        <v>0</v>
      </c>
      <c r="V106" s="36">
        <v>1</v>
      </c>
      <c r="W106" s="36">
        <v>1</v>
      </c>
      <c r="X106" s="37" t="s">
        <v>65</v>
      </c>
      <c r="Y106" s="40"/>
      <c r="Z106" s="40"/>
    </row>
    <row r="107" spans="1:26" s="49" customFormat="1" ht="27" customHeight="1" x14ac:dyDescent="0.2">
      <c r="A107" s="50" t="s">
        <v>142</v>
      </c>
      <c r="B107" s="51" t="s">
        <v>236</v>
      </c>
      <c r="C107" s="76" t="s">
        <v>236</v>
      </c>
      <c r="D107" s="29" t="s">
        <v>237</v>
      </c>
      <c r="E107" s="53">
        <v>16010.32</v>
      </c>
      <c r="F107" s="26">
        <v>0.21</v>
      </c>
      <c r="G107" s="53">
        <v>27121.485000000001</v>
      </c>
      <c r="H107" s="40" t="s">
        <v>23338</v>
      </c>
      <c r="I107" s="40"/>
      <c r="J107" s="40"/>
      <c r="K107" s="40"/>
      <c r="L107" s="40"/>
      <c r="M107" s="40"/>
      <c r="N107" s="40"/>
      <c r="O107" s="35"/>
      <c r="P107" s="35" t="s">
        <v>238</v>
      </c>
      <c r="Q107" s="36">
        <v>1</v>
      </c>
      <c r="R107" s="35" t="s">
        <v>9849</v>
      </c>
      <c r="S107" s="35" t="s">
        <v>28504</v>
      </c>
      <c r="T107" s="35">
        <v>0</v>
      </c>
      <c r="U107" s="35">
        <v>0</v>
      </c>
      <c r="V107" s="36">
        <v>1</v>
      </c>
      <c r="W107" s="36">
        <v>1</v>
      </c>
      <c r="X107" s="37" t="s">
        <v>65</v>
      </c>
      <c r="Y107" s="40"/>
      <c r="Z107" s="40"/>
    </row>
    <row r="108" spans="1:26" s="49" customFormat="1" ht="27" customHeight="1" x14ac:dyDescent="0.2">
      <c r="A108" s="50" t="s">
        <v>142</v>
      </c>
      <c r="B108" s="51" t="s">
        <v>239</v>
      </c>
      <c r="C108" s="76" t="s">
        <v>239</v>
      </c>
      <c r="D108" s="29" t="s">
        <v>240</v>
      </c>
      <c r="E108" s="53">
        <v>16634.02</v>
      </c>
      <c r="F108" s="26">
        <v>0.21</v>
      </c>
      <c r="G108" s="53">
        <v>28178.031999999999</v>
      </c>
      <c r="H108" s="40" t="s">
        <v>23338</v>
      </c>
      <c r="I108" s="40"/>
      <c r="J108" s="40"/>
      <c r="K108" s="40"/>
      <c r="L108" s="40"/>
      <c r="M108" s="40"/>
      <c r="N108" s="40"/>
      <c r="O108" s="35"/>
      <c r="P108" s="35" t="s">
        <v>241</v>
      </c>
      <c r="Q108" s="36">
        <v>1</v>
      </c>
      <c r="R108" s="35" t="s">
        <v>9849</v>
      </c>
      <c r="S108" s="35" t="s">
        <v>28503</v>
      </c>
      <c r="T108" s="35">
        <v>0</v>
      </c>
      <c r="U108" s="35">
        <v>0</v>
      </c>
      <c r="V108" s="36">
        <v>1</v>
      </c>
      <c r="W108" s="36">
        <v>1</v>
      </c>
      <c r="X108" s="37" t="s">
        <v>65</v>
      </c>
      <c r="Y108" s="40"/>
      <c r="Z108" s="40"/>
    </row>
    <row r="109" spans="1:26" s="49" customFormat="1" ht="27" customHeight="1" x14ac:dyDescent="0.2">
      <c r="A109" s="50" t="s">
        <v>142</v>
      </c>
      <c r="B109" s="51" t="s">
        <v>242</v>
      </c>
      <c r="C109" s="76" t="s">
        <v>242</v>
      </c>
      <c r="D109" s="29" t="s">
        <v>243</v>
      </c>
      <c r="E109" s="53">
        <v>6059.55</v>
      </c>
      <c r="F109" s="26">
        <v>0.21</v>
      </c>
      <c r="G109" s="53">
        <v>10264.878000000001</v>
      </c>
      <c r="H109" s="40" t="s">
        <v>23338</v>
      </c>
      <c r="I109" s="40"/>
      <c r="J109" s="40"/>
      <c r="K109" s="40"/>
      <c r="L109" s="40"/>
      <c r="M109" s="40"/>
      <c r="N109" s="40"/>
      <c r="O109" s="35"/>
      <c r="P109" s="35" t="s">
        <v>244</v>
      </c>
      <c r="Q109" s="36">
        <v>1</v>
      </c>
      <c r="R109" s="35" t="s">
        <v>9849</v>
      </c>
      <c r="S109" s="35" t="s">
        <v>28504</v>
      </c>
      <c r="T109" s="35">
        <v>0</v>
      </c>
      <c r="U109" s="35">
        <v>0</v>
      </c>
      <c r="V109" s="36">
        <v>1</v>
      </c>
      <c r="W109" s="36">
        <v>1</v>
      </c>
      <c r="X109" s="37" t="s">
        <v>65</v>
      </c>
      <c r="Y109" s="40"/>
      <c r="Z109" s="40"/>
    </row>
    <row r="110" spans="1:26" s="49" customFormat="1" ht="27" customHeight="1" x14ac:dyDescent="0.2">
      <c r="A110" s="50" t="s">
        <v>142</v>
      </c>
      <c r="B110" s="51" t="s">
        <v>245</v>
      </c>
      <c r="C110" s="76" t="s">
        <v>245</v>
      </c>
      <c r="D110" s="29" t="s">
        <v>246</v>
      </c>
      <c r="E110" s="53">
        <v>2970.37</v>
      </c>
      <c r="F110" s="26">
        <v>0.21</v>
      </c>
      <c r="G110" s="53">
        <v>5031.8090000000002</v>
      </c>
      <c r="H110" s="40" t="s">
        <v>23338</v>
      </c>
      <c r="I110" s="40"/>
      <c r="J110" s="40"/>
      <c r="K110" s="40"/>
      <c r="L110" s="40"/>
      <c r="M110" s="40"/>
      <c r="N110" s="40"/>
      <c r="O110" s="35"/>
      <c r="P110" s="35" t="s">
        <v>247</v>
      </c>
      <c r="Q110" s="36">
        <v>1</v>
      </c>
      <c r="R110" s="35" t="s">
        <v>9849</v>
      </c>
      <c r="S110" s="35" t="s">
        <v>28504</v>
      </c>
      <c r="T110" s="35">
        <v>0</v>
      </c>
      <c r="U110" s="35">
        <v>0</v>
      </c>
      <c r="V110" s="36">
        <v>1</v>
      </c>
      <c r="W110" s="36">
        <v>1</v>
      </c>
      <c r="X110" s="37" t="s">
        <v>65</v>
      </c>
      <c r="Y110" s="40"/>
      <c r="Z110" s="40"/>
    </row>
    <row r="111" spans="1:26" s="49" customFormat="1" ht="27" customHeight="1" x14ac:dyDescent="0.2">
      <c r="A111" s="50" t="s">
        <v>142</v>
      </c>
      <c r="B111" s="51" t="s">
        <v>248</v>
      </c>
      <c r="C111" s="76" t="s">
        <v>248</v>
      </c>
      <c r="D111" s="29" t="s">
        <v>249</v>
      </c>
      <c r="E111" s="53">
        <v>4574.38</v>
      </c>
      <c r="F111" s="26">
        <v>0.21</v>
      </c>
      <c r="G111" s="53">
        <v>7748.9970000000003</v>
      </c>
      <c r="H111" s="40" t="s">
        <v>23338</v>
      </c>
      <c r="I111" s="40"/>
      <c r="J111" s="40"/>
      <c r="K111" s="40"/>
      <c r="L111" s="40"/>
      <c r="M111" s="40"/>
      <c r="N111" s="40"/>
      <c r="O111" s="35"/>
      <c r="P111" s="35" t="s">
        <v>250</v>
      </c>
      <c r="Q111" s="36">
        <v>1</v>
      </c>
      <c r="R111" s="35" t="s">
        <v>9849</v>
      </c>
      <c r="S111" s="35" t="s">
        <v>28504</v>
      </c>
      <c r="T111" s="35">
        <v>0</v>
      </c>
      <c r="U111" s="35">
        <v>0</v>
      </c>
      <c r="V111" s="36">
        <v>1</v>
      </c>
      <c r="W111" s="36">
        <v>1</v>
      </c>
      <c r="X111" s="37" t="s">
        <v>65</v>
      </c>
      <c r="Y111" s="40"/>
      <c r="Z111" s="40"/>
    </row>
    <row r="112" spans="1:26" s="49" customFormat="1" ht="27" customHeight="1" x14ac:dyDescent="0.2">
      <c r="A112" s="50" t="s">
        <v>142</v>
      </c>
      <c r="B112" s="51" t="s">
        <v>251</v>
      </c>
      <c r="C112" s="76" t="s">
        <v>251</v>
      </c>
      <c r="D112" s="29" t="s">
        <v>252</v>
      </c>
      <c r="E112" s="53">
        <v>4574.38</v>
      </c>
      <c r="F112" s="26">
        <v>0.21</v>
      </c>
      <c r="G112" s="53">
        <v>7748.9970000000003</v>
      </c>
      <c r="H112" s="40" t="s">
        <v>23338</v>
      </c>
      <c r="I112" s="40"/>
      <c r="J112" s="40"/>
      <c r="K112" s="40"/>
      <c r="L112" s="40"/>
      <c r="M112" s="40"/>
      <c r="N112" s="40"/>
      <c r="O112" s="35"/>
      <c r="P112" s="35" t="s">
        <v>253</v>
      </c>
      <c r="Q112" s="36">
        <v>1</v>
      </c>
      <c r="R112" s="35" t="s">
        <v>9849</v>
      </c>
      <c r="S112" s="35" t="s">
        <v>28504</v>
      </c>
      <c r="T112" s="35">
        <v>0</v>
      </c>
      <c r="U112" s="35">
        <v>0</v>
      </c>
      <c r="V112" s="36">
        <v>1</v>
      </c>
      <c r="W112" s="36">
        <v>1</v>
      </c>
      <c r="X112" s="37" t="s">
        <v>65</v>
      </c>
      <c r="Y112" s="40"/>
      <c r="Z112" s="40"/>
    </row>
    <row r="113" spans="1:26" s="49" customFormat="1" ht="27" customHeight="1" x14ac:dyDescent="0.2">
      <c r="A113" s="50" t="s">
        <v>142</v>
      </c>
      <c r="B113" s="51" t="s">
        <v>254</v>
      </c>
      <c r="C113" s="76" t="s">
        <v>254</v>
      </c>
      <c r="D113" s="29" t="s">
        <v>255</v>
      </c>
      <c r="E113" s="53">
        <v>4574.38</v>
      </c>
      <c r="F113" s="26">
        <v>0.21</v>
      </c>
      <c r="G113" s="53">
        <v>7748.9970000000003</v>
      </c>
      <c r="H113" s="40" t="s">
        <v>23338</v>
      </c>
      <c r="I113" s="40"/>
      <c r="J113" s="40"/>
      <c r="K113" s="40"/>
      <c r="L113" s="40"/>
      <c r="M113" s="40"/>
      <c r="N113" s="40"/>
      <c r="O113" s="35"/>
      <c r="P113" s="35" t="s">
        <v>256</v>
      </c>
      <c r="Q113" s="36">
        <v>1</v>
      </c>
      <c r="R113" s="35" t="s">
        <v>9849</v>
      </c>
      <c r="S113" s="35" t="s">
        <v>28504</v>
      </c>
      <c r="T113" s="35">
        <v>0</v>
      </c>
      <c r="U113" s="35">
        <v>0</v>
      </c>
      <c r="V113" s="36">
        <v>1</v>
      </c>
      <c r="W113" s="36">
        <v>1</v>
      </c>
      <c r="X113" s="37" t="s">
        <v>65</v>
      </c>
      <c r="Y113" s="40"/>
      <c r="Z113" s="40"/>
    </row>
    <row r="114" spans="1:26" s="49" customFormat="1" ht="27" customHeight="1" x14ac:dyDescent="0.2">
      <c r="A114" s="50" t="s">
        <v>142</v>
      </c>
      <c r="B114" s="51" t="s">
        <v>257</v>
      </c>
      <c r="C114" s="76" t="s">
        <v>257</v>
      </c>
      <c r="D114" s="29" t="s">
        <v>258</v>
      </c>
      <c r="E114" s="53">
        <v>4574.38</v>
      </c>
      <c r="F114" s="26">
        <v>0.21</v>
      </c>
      <c r="G114" s="53">
        <v>7748.9970000000003</v>
      </c>
      <c r="H114" s="40" t="s">
        <v>23338</v>
      </c>
      <c r="I114" s="40"/>
      <c r="J114" s="40"/>
      <c r="K114" s="40"/>
      <c r="L114" s="40"/>
      <c r="M114" s="40"/>
      <c r="N114" s="40"/>
      <c r="O114" s="35"/>
      <c r="P114" s="35" t="s">
        <v>259</v>
      </c>
      <c r="Q114" s="36">
        <v>1</v>
      </c>
      <c r="R114" s="35" t="s">
        <v>9849</v>
      </c>
      <c r="S114" s="35" t="s">
        <v>28504</v>
      </c>
      <c r="T114" s="35">
        <v>0</v>
      </c>
      <c r="U114" s="35">
        <v>0</v>
      </c>
      <c r="V114" s="36">
        <v>1</v>
      </c>
      <c r="W114" s="36">
        <v>1</v>
      </c>
      <c r="X114" s="37" t="s">
        <v>65</v>
      </c>
      <c r="Y114" s="40"/>
      <c r="Z114" s="40"/>
    </row>
    <row r="115" spans="1:26" s="49" customFormat="1" ht="27" customHeight="1" x14ac:dyDescent="0.2">
      <c r="A115" s="50" t="s">
        <v>142</v>
      </c>
      <c r="B115" s="51" t="s">
        <v>260</v>
      </c>
      <c r="C115" s="76" t="s">
        <v>260</v>
      </c>
      <c r="D115" s="29" t="s">
        <v>261</v>
      </c>
      <c r="E115" s="53">
        <v>4574.38</v>
      </c>
      <c r="F115" s="26">
        <v>0.21</v>
      </c>
      <c r="G115" s="53">
        <v>7748.9970000000003</v>
      </c>
      <c r="H115" s="40" t="s">
        <v>23338</v>
      </c>
      <c r="I115" s="40"/>
      <c r="J115" s="40"/>
      <c r="K115" s="40"/>
      <c r="L115" s="40"/>
      <c r="M115" s="40"/>
      <c r="N115" s="40"/>
      <c r="O115" s="35"/>
      <c r="P115" s="35" t="s">
        <v>262</v>
      </c>
      <c r="Q115" s="36">
        <v>1</v>
      </c>
      <c r="R115" s="35" t="s">
        <v>9849</v>
      </c>
      <c r="S115" s="35" t="s">
        <v>28503</v>
      </c>
      <c r="T115" s="35">
        <v>0</v>
      </c>
      <c r="U115" s="35">
        <v>0</v>
      </c>
      <c r="V115" s="36">
        <v>1</v>
      </c>
      <c r="W115" s="36">
        <v>1</v>
      </c>
      <c r="X115" s="37" t="s">
        <v>65</v>
      </c>
      <c r="Y115" s="40"/>
      <c r="Z115" s="40"/>
    </row>
    <row r="116" spans="1:26" s="49" customFormat="1" ht="27" customHeight="1" x14ac:dyDescent="0.2">
      <c r="A116" s="50" t="s">
        <v>142</v>
      </c>
      <c r="B116" s="51" t="s">
        <v>263</v>
      </c>
      <c r="C116" s="76" t="s">
        <v>263</v>
      </c>
      <c r="D116" s="29" t="s">
        <v>264</v>
      </c>
      <c r="E116" s="53">
        <v>4574.38</v>
      </c>
      <c r="F116" s="26">
        <v>0.21</v>
      </c>
      <c r="G116" s="53">
        <v>7748.9970000000003</v>
      </c>
      <c r="H116" s="40" t="s">
        <v>23338</v>
      </c>
      <c r="I116" s="40"/>
      <c r="J116" s="40"/>
      <c r="K116" s="40"/>
      <c r="L116" s="40"/>
      <c r="M116" s="40"/>
      <c r="N116" s="40"/>
      <c r="O116" s="35"/>
      <c r="P116" s="35" t="s">
        <v>265</v>
      </c>
      <c r="Q116" s="36">
        <v>1</v>
      </c>
      <c r="R116" s="35" t="s">
        <v>9849</v>
      </c>
      <c r="S116" s="35" t="s">
        <v>28503</v>
      </c>
      <c r="T116" s="35">
        <v>0</v>
      </c>
      <c r="U116" s="35">
        <v>0</v>
      </c>
      <c r="V116" s="36">
        <v>1</v>
      </c>
      <c r="W116" s="36">
        <v>1</v>
      </c>
      <c r="X116" s="37" t="s">
        <v>65</v>
      </c>
      <c r="Y116" s="40"/>
      <c r="Z116" s="40"/>
    </row>
    <row r="117" spans="1:26" s="49" customFormat="1" ht="27" customHeight="1" x14ac:dyDescent="0.2">
      <c r="A117" s="50" t="s">
        <v>142</v>
      </c>
      <c r="B117" s="51" t="s">
        <v>266</v>
      </c>
      <c r="C117" s="76" t="s">
        <v>266</v>
      </c>
      <c r="D117" s="29" t="s">
        <v>267</v>
      </c>
      <c r="E117" s="53">
        <v>4039.7</v>
      </c>
      <c r="F117" s="26">
        <v>0.21</v>
      </c>
      <c r="G117" s="53">
        <v>6843.2520000000004</v>
      </c>
      <c r="H117" s="40" t="s">
        <v>23338</v>
      </c>
      <c r="I117" s="40"/>
      <c r="J117" s="40"/>
      <c r="K117" s="40"/>
      <c r="L117" s="40"/>
      <c r="M117" s="40"/>
      <c r="N117" s="40"/>
      <c r="O117" s="35"/>
      <c r="P117" s="35" t="s">
        <v>268</v>
      </c>
      <c r="Q117" s="36">
        <v>1</v>
      </c>
      <c r="R117" s="35" t="s">
        <v>9849</v>
      </c>
      <c r="S117" s="35" t="s">
        <v>28503</v>
      </c>
      <c r="T117" s="35">
        <v>0</v>
      </c>
      <c r="U117" s="35">
        <v>0</v>
      </c>
      <c r="V117" s="36">
        <v>1</v>
      </c>
      <c r="W117" s="36">
        <v>1</v>
      </c>
      <c r="X117" s="37" t="s">
        <v>65</v>
      </c>
      <c r="Y117" s="40"/>
      <c r="Z117" s="40"/>
    </row>
    <row r="118" spans="1:26" s="49" customFormat="1" ht="27" customHeight="1" x14ac:dyDescent="0.2">
      <c r="A118" s="50" t="s">
        <v>142</v>
      </c>
      <c r="B118" s="51" t="s">
        <v>269</v>
      </c>
      <c r="C118" s="76" t="s">
        <v>269</v>
      </c>
      <c r="D118" s="29" t="s">
        <v>270</v>
      </c>
      <c r="E118" s="53">
        <v>49631.98</v>
      </c>
      <c r="F118" s="26">
        <v>0.21</v>
      </c>
      <c r="G118" s="53">
        <v>84076.572</v>
      </c>
      <c r="H118" s="40" t="s">
        <v>23338</v>
      </c>
      <c r="I118" s="40"/>
      <c r="J118" s="40"/>
      <c r="K118" s="40"/>
      <c r="L118" s="40"/>
      <c r="M118" s="40"/>
      <c r="N118" s="40"/>
      <c r="O118" s="35"/>
      <c r="P118" s="35" t="s">
        <v>271</v>
      </c>
      <c r="Q118" s="36">
        <v>1</v>
      </c>
      <c r="R118" s="35" t="s">
        <v>27</v>
      </c>
      <c r="S118" s="35" t="s">
        <v>28503</v>
      </c>
      <c r="T118" s="35">
        <v>0</v>
      </c>
      <c r="U118" s="35">
        <v>0</v>
      </c>
      <c r="V118" s="36">
        <v>1</v>
      </c>
      <c r="W118" s="36">
        <v>1</v>
      </c>
      <c r="X118" s="37" t="s">
        <v>65</v>
      </c>
      <c r="Y118" s="40"/>
      <c r="Z118" s="40"/>
    </row>
    <row r="119" spans="1:26" s="49" customFormat="1" ht="27" customHeight="1" x14ac:dyDescent="0.2">
      <c r="A119" s="50" t="s">
        <v>142</v>
      </c>
      <c r="B119" s="51" t="s">
        <v>11548</v>
      </c>
      <c r="C119" s="76" t="s">
        <v>11548</v>
      </c>
      <c r="D119" s="29" t="s">
        <v>11549</v>
      </c>
      <c r="E119" s="53">
        <v>49631.98</v>
      </c>
      <c r="F119" s="26">
        <v>0.21</v>
      </c>
      <c r="G119" s="53">
        <v>84076.572</v>
      </c>
      <c r="H119" s="40" t="s">
        <v>23338</v>
      </c>
      <c r="I119" s="40"/>
      <c r="J119" s="40"/>
      <c r="K119" s="40"/>
      <c r="L119" s="40"/>
      <c r="M119" s="40"/>
      <c r="N119" s="40"/>
      <c r="O119" s="35"/>
      <c r="P119" s="35" t="s">
        <v>24359</v>
      </c>
      <c r="Q119" s="36">
        <v>1</v>
      </c>
      <c r="R119" s="35" t="s">
        <v>9849</v>
      </c>
      <c r="S119" s="35" t="s">
        <v>28503</v>
      </c>
      <c r="T119" s="35">
        <v>0</v>
      </c>
      <c r="U119" s="35">
        <v>0</v>
      </c>
      <c r="V119" s="36">
        <v>1</v>
      </c>
      <c r="W119" s="36">
        <v>1</v>
      </c>
      <c r="X119" s="37" t="s">
        <v>65</v>
      </c>
      <c r="Y119" s="40"/>
      <c r="Z119" s="40"/>
    </row>
    <row r="120" spans="1:26" s="49" customFormat="1" ht="27" customHeight="1" x14ac:dyDescent="0.2">
      <c r="A120" s="50" t="s">
        <v>142</v>
      </c>
      <c r="B120" s="51" t="s">
        <v>272</v>
      </c>
      <c r="C120" s="76" t="s">
        <v>272</v>
      </c>
      <c r="D120" s="29" t="s">
        <v>273</v>
      </c>
      <c r="E120" s="53">
        <v>61982.78</v>
      </c>
      <c r="F120" s="26">
        <v>0.21</v>
      </c>
      <c r="G120" s="53">
        <v>104998.827</v>
      </c>
      <c r="H120" s="40" t="s">
        <v>23338</v>
      </c>
      <c r="I120" s="40"/>
      <c r="J120" s="40"/>
      <c r="K120" s="40"/>
      <c r="L120" s="40"/>
      <c r="M120" s="40"/>
      <c r="N120" s="40"/>
      <c r="O120" s="35"/>
      <c r="P120" s="35" t="s">
        <v>274</v>
      </c>
      <c r="Q120" s="36">
        <v>1</v>
      </c>
      <c r="R120" s="35" t="s">
        <v>27</v>
      </c>
      <c r="S120" s="35" t="s">
        <v>28503</v>
      </c>
      <c r="T120" s="35">
        <v>0</v>
      </c>
      <c r="U120" s="35">
        <v>0</v>
      </c>
      <c r="V120" s="36">
        <v>1</v>
      </c>
      <c r="W120" s="36">
        <v>1</v>
      </c>
      <c r="X120" s="37" t="s">
        <v>65</v>
      </c>
      <c r="Y120" s="40"/>
      <c r="Z120" s="40"/>
    </row>
    <row r="121" spans="1:26" s="49" customFormat="1" ht="27" customHeight="1" x14ac:dyDescent="0.2">
      <c r="A121" s="50" t="s">
        <v>142</v>
      </c>
      <c r="B121" s="51" t="s">
        <v>275</v>
      </c>
      <c r="C121" s="76" t="s">
        <v>275</v>
      </c>
      <c r="D121" s="29" t="s">
        <v>276</v>
      </c>
      <c r="E121" s="53">
        <v>38196.03</v>
      </c>
      <c r="F121" s="26">
        <v>0.21</v>
      </c>
      <c r="G121" s="53">
        <v>64704.072</v>
      </c>
      <c r="H121" s="40" t="s">
        <v>23338</v>
      </c>
      <c r="I121" s="40"/>
      <c r="J121" s="40"/>
      <c r="K121" s="40"/>
      <c r="L121" s="40"/>
      <c r="M121" s="40"/>
      <c r="N121" s="40"/>
      <c r="O121" s="35"/>
      <c r="P121" s="35" t="s">
        <v>277</v>
      </c>
      <c r="Q121" s="36">
        <v>1</v>
      </c>
      <c r="R121" s="35" t="s">
        <v>27</v>
      </c>
      <c r="S121" s="35" t="s">
        <v>28503</v>
      </c>
      <c r="T121" s="35">
        <v>0</v>
      </c>
      <c r="U121" s="35">
        <v>0</v>
      </c>
      <c r="V121" s="36">
        <v>1</v>
      </c>
      <c r="W121" s="36">
        <v>1</v>
      </c>
      <c r="X121" s="37" t="s">
        <v>65</v>
      </c>
      <c r="Y121" s="40"/>
      <c r="Z121" s="40"/>
    </row>
    <row r="122" spans="1:26" s="49" customFormat="1" ht="27" customHeight="1" x14ac:dyDescent="0.2">
      <c r="A122" s="50" t="s">
        <v>142</v>
      </c>
      <c r="B122" s="51" t="s">
        <v>278</v>
      </c>
      <c r="C122" s="76" t="s">
        <v>278</v>
      </c>
      <c r="D122" s="29" t="s">
        <v>279</v>
      </c>
      <c r="E122" s="53">
        <v>38196.03</v>
      </c>
      <c r="F122" s="26">
        <v>0.21</v>
      </c>
      <c r="G122" s="53">
        <v>64704.072</v>
      </c>
      <c r="H122" s="40" t="s">
        <v>23338</v>
      </c>
      <c r="I122" s="40"/>
      <c r="J122" s="40"/>
      <c r="K122" s="40"/>
      <c r="L122" s="40"/>
      <c r="M122" s="40"/>
      <c r="N122" s="40"/>
      <c r="O122" s="35"/>
      <c r="P122" s="35" t="s">
        <v>280</v>
      </c>
      <c r="Q122" s="36">
        <v>1</v>
      </c>
      <c r="R122" s="35" t="s">
        <v>9849</v>
      </c>
      <c r="S122" s="35" t="s">
        <v>28504</v>
      </c>
      <c r="T122" s="35">
        <v>0</v>
      </c>
      <c r="U122" s="35">
        <v>0</v>
      </c>
      <c r="V122" s="36">
        <v>1</v>
      </c>
      <c r="W122" s="36">
        <v>1</v>
      </c>
      <c r="X122" s="37" t="s">
        <v>65</v>
      </c>
      <c r="Y122" s="40"/>
      <c r="Z122" s="40"/>
    </row>
    <row r="123" spans="1:26" s="49" customFormat="1" ht="27" customHeight="1" x14ac:dyDescent="0.2">
      <c r="A123" s="50" t="s">
        <v>142</v>
      </c>
      <c r="B123" s="51" t="s">
        <v>281</v>
      </c>
      <c r="C123" s="76" t="s">
        <v>281</v>
      </c>
      <c r="D123" s="29" t="s">
        <v>282</v>
      </c>
      <c r="E123" s="53">
        <v>5717.98</v>
      </c>
      <c r="F123" s="26">
        <v>0.21</v>
      </c>
      <c r="G123" s="53">
        <v>9686.2559999999994</v>
      </c>
      <c r="H123" s="40" t="s">
        <v>23338</v>
      </c>
      <c r="I123" s="40"/>
      <c r="J123" s="40"/>
      <c r="K123" s="40"/>
      <c r="L123" s="40"/>
      <c r="M123" s="40"/>
      <c r="N123" s="40"/>
      <c r="O123" s="35"/>
      <c r="P123" s="35" t="s">
        <v>283</v>
      </c>
      <c r="Q123" s="36">
        <v>1</v>
      </c>
      <c r="R123" s="35" t="s">
        <v>9849</v>
      </c>
      <c r="S123" s="35" t="s">
        <v>28504</v>
      </c>
      <c r="T123" s="35">
        <v>0</v>
      </c>
      <c r="U123" s="35">
        <v>0</v>
      </c>
      <c r="V123" s="36">
        <v>1</v>
      </c>
      <c r="W123" s="36">
        <v>1</v>
      </c>
      <c r="X123" s="37" t="s">
        <v>65</v>
      </c>
      <c r="Y123" s="40"/>
      <c r="Z123" s="40"/>
    </row>
    <row r="124" spans="1:26" s="49" customFormat="1" ht="27" customHeight="1" x14ac:dyDescent="0.2">
      <c r="A124" s="50" t="s">
        <v>142</v>
      </c>
      <c r="B124" s="51" t="s">
        <v>284</v>
      </c>
      <c r="C124" s="76" t="s">
        <v>284</v>
      </c>
      <c r="D124" s="29" t="s">
        <v>285</v>
      </c>
      <c r="E124" s="53">
        <v>7090.26</v>
      </c>
      <c r="F124" s="26">
        <v>0.21</v>
      </c>
      <c r="G124" s="53">
        <v>12010.896000000001</v>
      </c>
      <c r="H124" s="40" t="s">
        <v>23338</v>
      </c>
      <c r="I124" s="40"/>
      <c r="J124" s="40"/>
      <c r="K124" s="40"/>
      <c r="L124" s="40"/>
      <c r="M124" s="40"/>
      <c r="N124" s="40"/>
      <c r="O124" s="35"/>
      <c r="P124" s="35" t="s">
        <v>286</v>
      </c>
      <c r="Q124" s="36">
        <v>1</v>
      </c>
      <c r="R124" s="35" t="s">
        <v>9849</v>
      </c>
      <c r="S124" s="35" t="s">
        <v>28504</v>
      </c>
      <c r="T124" s="35">
        <v>0</v>
      </c>
      <c r="U124" s="35">
        <v>0</v>
      </c>
      <c r="V124" s="36">
        <v>1</v>
      </c>
      <c r="W124" s="36">
        <v>1</v>
      </c>
      <c r="X124" s="37" t="s">
        <v>65</v>
      </c>
      <c r="Y124" s="40"/>
      <c r="Z124" s="40"/>
    </row>
    <row r="125" spans="1:26" s="49" customFormat="1" ht="27" customHeight="1" x14ac:dyDescent="0.2">
      <c r="A125" s="50" t="s">
        <v>142</v>
      </c>
      <c r="B125" s="51" t="s">
        <v>287</v>
      </c>
      <c r="C125" s="76" t="s">
        <v>287</v>
      </c>
      <c r="D125" s="29" t="s">
        <v>288</v>
      </c>
      <c r="E125" s="53">
        <v>24000.53</v>
      </c>
      <c r="F125" s="26">
        <v>0.21</v>
      </c>
      <c r="G125" s="53">
        <v>40656.894999999997</v>
      </c>
      <c r="H125" s="40" t="s">
        <v>23338</v>
      </c>
      <c r="I125" s="40"/>
      <c r="J125" s="40"/>
      <c r="K125" s="40"/>
      <c r="L125" s="40"/>
      <c r="M125" s="40"/>
      <c r="N125" s="40"/>
      <c r="O125" s="35"/>
      <c r="P125" s="35" t="s">
        <v>289</v>
      </c>
      <c r="Q125" s="36">
        <v>1</v>
      </c>
      <c r="R125" s="35" t="s">
        <v>9849</v>
      </c>
      <c r="S125" s="35" t="s">
        <v>28504</v>
      </c>
      <c r="T125" s="35">
        <v>0</v>
      </c>
      <c r="U125" s="35">
        <v>0</v>
      </c>
      <c r="V125" s="36">
        <v>1</v>
      </c>
      <c r="W125" s="36">
        <v>1</v>
      </c>
      <c r="X125" s="37" t="s">
        <v>65</v>
      </c>
      <c r="Y125" s="40"/>
      <c r="Z125" s="40"/>
    </row>
    <row r="126" spans="1:26" s="49" customFormat="1" ht="27" customHeight="1" x14ac:dyDescent="0.2">
      <c r="A126" s="50" t="s">
        <v>142</v>
      </c>
      <c r="B126" s="51" t="s">
        <v>290</v>
      </c>
      <c r="C126" s="76" t="s">
        <v>290</v>
      </c>
      <c r="D126" s="29" t="s">
        <v>291</v>
      </c>
      <c r="E126" s="53">
        <v>24000.53</v>
      </c>
      <c r="F126" s="26">
        <v>0.21</v>
      </c>
      <c r="G126" s="53">
        <v>40656.894999999997</v>
      </c>
      <c r="H126" s="40" t="s">
        <v>23338</v>
      </c>
      <c r="I126" s="40"/>
      <c r="J126" s="40"/>
      <c r="K126" s="40"/>
      <c r="L126" s="40"/>
      <c r="M126" s="40"/>
      <c r="N126" s="40"/>
      <c r="O126" s="35"/>
      <c r="P126" s="35" t="s">
        <v>292</v>
      </c>
      <c r="Q126" s="36">
        <v>1</v>
      </c>
      <c r="R126" s="35" t="s">
        <v>9849</v>
      </c>
      <c r="S126" s="35" t="s">
        <v>28504</v>
      </c>
      <c r="T126" s="35">
        <v>0</v>
      </c>
      <c r="U126" s="35">
        <v>0</v>
      </c>
      <c r="V126" s="36">
        <v>1</v>
      </c>
      <c r="W126" s="36">
        <v>1</v>
      </c>
      <c r="X126" s="37" t="s">
        <v>65</v>
      </c>
      <c r="Y126" s="40"/>
      <c r="Z126" s="40"/>
    </row>
    <row r="127" spans="1:26" s="49" customFormat="1" ht="27" customHeight="1" x14ac:dyDescent="0.2">
      <c r="A127" s="50" t="s">
        <v>142</v>
      </c>
      <c r="B127" s="51" t="s">
        <v>293</v>
      </c>
      <c r="C127" s="76" t="s">
        <v>293</v>
      </c>
      <c r="D127" s="29" t="s">
        <v>294</v>
      </c>
      <c r="E127" s="53">
        <v>24000.53</v>
      </c>
      <c r="F127" s="26">
        <v>0.21</v>
      </c>
      <c r="G127" s="53">
        <v>40656.894999999997</v>
      </c>
      <c r="H127" s="40" t="s">
        <v>23338</v>
      </c>
      <c r="I127" s="40"/>
      <c r="J127" s="40"/>
      <c r="K127" s="40"/>
      <c r="L127" s="40"/>
      <c r="M127" s="40"/>
      <c r="N127" s="40"/>
      <c r="O127" s="35"/>
      <c r="P127" s="35" t="s">
        <v>295</v>
      </c>
      <c r="Q127" s="36">
        <v>1</v>
      </c>
      <c r="R127" s="35" t="s">
        <v>9849</v>
      </c>
      <c r="S127" s="35" t="s">
        <v>28504</v>
      </c>
      <c r="T127" s="35">
        <v>0</v>
      </c>
      <c r="U127" s="35">
        <v>0</v>
      </c>
      <c r="V127" s="36">
        <v>1</v>
      </c>
      <c r="W127" s="36">
        <v>1</v>
      </c>
      <c r="X127" s="37" t="s">
        <v>65</v>
      </c>
      <c r="Y127" s="40"/>
      <c r="Z127" s="40"/>
    </row>
    <row r="128" spans="1:26" s="49" customFormat="1" ht="27" customHeight="1" x14ac:dyDescent="0.2">
      <c r="A128" s="50" t="s">
        <v>142</v>
      </c>
      <c r="B128" s="51" t="s">
        <v>296</v>
      </c>
      <c r="C128" s="76" t="s">
        <v>296</v>
      </c>
      <c r="D128" s="29" t="s">
        <v>297</v>
      </c>
      <c r="E128" s="53">
        <v>24000.53</v>
      </c>
      <c r="F128" s="26">
        <v>0.21</v>
      </c>
      <c r="G128" s="53">
        <v>40656.894999999997</v>
      </c>
      <c r="H128" s="40" t="s">
        <v>23338</v>
      </c>
      <c r="I128" s="40"/>
      <c r="J128" s="40"/>
      <c r="K128" s="40"/>
      <c r="L128" s="40"/>
      <c r="M128" s="40"/>
      <c r="N128" s="40"/>
      <c r="O128" s="35"/>
      <c r="P128" s="35" t="s">
        <v>298</v>
      </c>
      <c r="Q128" s="36">
        <v>1</v>
      </c>
      <c r="R128" s="35" t="s">
        <v>9849</v>
      </c>
      <c r="S128" s="35" t="s">
        <v>28504</v>
      </c>
      <c r="T128" s="35">
        <v>0</v>
      </c>
      <c r="U128" s="35">
        <v>0</v>
      </c>
      <c r="V128" s="36">
        <v>1</v>
      </c>
      <c r="W128" s="36">
        <v>1</v>
      </c>
      <c r="X128" s="37" t="s">
        <v>65</v>
      </c>
      <c r="Y128" s="40"/>
      <c r="Z128" s="40"/>
    </row>
    <row r="129" spans="1:26" s="49" customFormat="1" ht="27" customHeight="1" x14ac:dyDescent="0.2">
      <c r="A129" s="50" t="s">
        <v>142</v>
      </c>
      <c r="B129" s="51" t="s">
        <v>299</v>
      </c>
      <c r="C129" s="76" t="s">
        <v>299</v>
      </c>
      <c r="D129" s="29" t="s">
        <v>300</v>
      </c>
      <c r="E129" s="53">
        <v>24000.53</v>
      </c>
      <c r="F129" s="26">
        <v>0.21</v>
      </c>
      <c r="G129" s="53">
        <v>40656.894999999997</v>
      </c>
      <c r="H129" s="40" t="s">
        <v>23338</v>
      </c>
      <c r="I129" s="40"/>
      <c r="J129" s="40"/>
      <c r="K129" s="40"/>
      <c r="L129" s="40"/>
      <c r="M129" s="40"/>
      <c r="N129" s="40"/>
      <c r="O129" s="35"/>
      <c r="P129" s="35" t="s">
        <v>301</v>
      </c>
      <c r="Q129" s="36">
        <v>1</v>
      </c>
      <c r="R129" s="35" t="s">
        <v>9849</v>
      </c>
      <c r="S129" s="35" t="s">
        <v>28504</v>
      </c>
      <c r="T129" s="35">
        <v>0</v>
      </c>
      <c r="U129" s="35">
        <v>0</v>
      </c>
      <c r="V129" s="36">
        <v>1</v>
      </c>
      <c r="W129" s="36">
        <v>1</v>
      </c>
      <c r="X129" s="37" t="s">
        <v>65</v>
      </c>
      <c r="Y129" s="40"/>
      <c r="Z129" s="40"/>
    </row>
    <row r="130" spans="1:26" s="49" customFormat="1" ht="27" customHeight="1" x14ac:dyDescent="0.2">
      <c r="A130" s="50" t="s">
        <v>142</v>
      </c>
      <c r="B130" s="51" t="s">
        <v>302</v>
      </c>
      <c r="C130" s="76" t="s">
        <v>302</v>
      </c>
      <c r="D130" s="29" t="s">
        <v>303</v>
      </c>
      <c r="E130" s="53">
        <v>24000.53</v>
      </c>
      <c r="F130" s="26">
        <v>0.21</v>
      </c>
      <c r="G130" s="53">
        <v>40656.894999999997</v>
      </c>
      <c r="H130" s="40" t="s">
        <v>23338</v>
      </c>
      <c r="I130" s="40"/>
      <c r="J130" s="40"/>
      <c r="K130" s="40"/>
      <c r="L130" s="40"/>
      <c r="M130" s="40"/>
      <c r="N130" s="40"/>
      <c r="O130" s="35"/>
      <c r="P130" s="35" t="s">
        <v>304</v>
      </c>
      <c r="Q130" s="36">
        <v>1</v>
      </c>
      <c r="R130" s="35" t="s">
        <v>9849</v>
      </c>
      <c r="S130" s="35" t="s">
        <v>28504</v>
      </c>
      <c r="T130" s="35">
        <v>0</v>
      </c>
      <c r="U130" s="35">
        <v>0</v>
      </c>
      <c r="V130" s="36">
        <v>1</v>
      </c>
      <c r="W130" s="36">
        <v>1</v>
      </c>
      <c r="X130" s="37" t="s">
        <v>65</v>
      </c>
      <c r="Y130" s="40"/>
      <c r="Z130" s="40"/>
    </row>
    <row r="131" spans="1:26" s="49" customFormat="1" ht="27" customHeight="1" x14ac:dyDescent="0.2">
      <c r="A131" s="50" t="s">
        <v>142</v>
      </c>
      <c r="B131" s="51" t="s">
        <v>11552</v>
      </c>
      <c r="C131" s="76" t="s">
        <v>11552</v>
      </c>
      <c r="D131" s="29" t="s">
        <v>291</v>
      </c>
      <c r="E131" s="53">
        <v>20271.34</v>
      </c>
      <c r="F131" s="26">
        <v>0.21</v>
      </c>
      <c r="G131" s="53">
        <v>34339.654999999999</v>
      </c>
      <c r="H131" s="40" t="s">
        <v>23338</v>
      </c>
      <c r="I131" s="40"/>
      <c r="J131" s="40"/>
      <c r="K131" s="40"/>
      <c r="L131" s="40"/>
      <c r="M131" s="40"/>
      <c r="N131" s="40"/>
      <c r="O131" s="35"/>
      <c r="P131" s="35" t="s">
        <v>24360</v>
      </c>
      <c r="Q131" s="36">
        <v>1</v>
      </c>
      <c r="R131" s="35" t="s">
        <v>9849</v>
      </c>
      <c r="S131" s="35" t="s">
        <v>28503</v>
      </c>
      <c r="T131" s="35">
        <v>0</v>
      </c>
      <c r="U131" s="35">
        <v>0</v>
      </c>
      <c r="V131" s="36">
        <v>1</v>
      </c>
      <c r="W131" s="36">
        <v>1</v>
      </c>
      <c r="X131" s="37" t="s">
        <v>65</v>
      </c>
      <c r="Y131" s="40"/>
      <c r="Z131" s="40"/>
    </row>
    <row r="132" spans="1:26" s="49" customFormat="1" ht="27" customHeight="1" x14ac:dyDescent="0.2">
      <c r="A132" s="50" t="s">
        <v>142</v>
      </c>
      <c r="B132" s="51" t="s">
        <v>305</v>
      </c>
      <c r="C132" s="76" t="s">
        <v>305</v>
      </c>
      <c r="D132" s="29" t="s">
        <v>306</v>
      </c>
      <c r="E132" s="53">
        <v>44037.68</v>
      </c>
      <c r="F132" s="26">
        <v>0.21</v>
      </c>
      <c r="G132" s="53">
        <v>74599.827999999994</v>
      </c>
      <c r="H132" s="40" t="s">
        <v>23338</v>
      </c>
      <c r="I132" s="40"/>
      <c r="J132" s="40"/>
      <c r="K132" s="40"/>
      <c r="L132" s="40"/>
      <c r="M132" s="40"/>
      <c r="N132" s="40"/>
      <c r="O132" s="35"/>
      <c r="P132" s="35" t="s">
        <v>307</v>
      </c>
      <c r="Q132" s="36">
        <v>1</v>
      </c>
      <c r="R132" s="35" t="s">
        <v>9849</v>
      </c>
      <c r="S132" s="35" t="s">
        <v>28503</v>
      </c>
      <c r="T132" s="35">
        <v>0</v>
      </c>
      <c r="U132" s="35">
        <v>0</v>
      </c>
      <c r="V132" s="36">
        <v>1</v>
      </c>
      <c r="W132" s="36">
        <v>1</v>
      </c>
      <c r="X132" s="37" t="s">
        <v>65</v>
      </c>
      <c r="Y132" s="40"/>
      <c r="Z132" s="40"/>
    </row>
    <row r="133" spans="1:26" s="49" customFormat="1" ht="27" customHeight="1" x14ac:dyDescent="0.2">
      <c r="A133" s="50" t="s">
        <v>142</v>
      </c>
      <c r="B133" s="51" t="s">
        <v>308</v>
      </c>
      <c r="C133" s="76" t="s">
        <v>308</v>
      </c>
      <c r="D133" s="29" t="s">
        <v>309</v>
      </c>
      <c r="E133" s="53">
        <v>43010.86</v>
      </c>
      <c r="F133" s="26">
        <v>0.21</v>
      </c>
      <c r="G133" s="53">
        <v>72860.392000000007</v>
      </c>
      <c r="H133" s="40" t="s">
        <v>23338</v>
      </c>
      <c r="I133" s="40"/>
      <c r="J133" s="40"/>
      <c r="K133" s="40"/>
      <c r="L133" s="40"/>
      <c r="M133" s="40"/>
      <c r="N133" s="40"/>
      <c r="O133" s="35"/>
      <c r="P133" s="35" t="s">
        <v>310</v>
      </c>
      <c r="Q133" s="36">
        <v>1</v>
      </c>
      <c r="R133" s="35" t="s">
        <v>9849</v>
      </c>
      <c r="S133" s="35" t="s">
        <v>28504</v>
      </c>
      <c r="T133" s="35">
        <v>0</v>
      </c>
      <c r="U133" s="35">
        <v>0</v>
      </c>
      <c r="V133" s="36">
        <v>1</v>
      </c>
      <c r="W133" s="36">
        <v>1</v>
      </c>
      <c r="X133" s="37" t="s">
        <v>65</v>
      </c>
      <c r="Y133" s="40"/>
      <c r="Z133" s="40"/>
    </row>
    <row r="134" spans="1:26" s="49" customFormat="1" ht="27" customHeight="1" x14ac:dyDescent="0.2">
      <c r="A134" s="50" t="s">
        <v>142</v>
      </c>
      <c r="B134" s="51" t="s">
        <v>311</v>
      </c>
      <c r="C134" s="76" t="s">
        <v>311</v>
      </c>
      <c r="D134" s="29" t="s">
        <v>312</v>
      </c>
      <c r="E134" s="53">
        <v>3802.08</v>
      </c>
      <c r="F134" s="26">
        <v>0.21</v>
      </c>
      <c r="G134" s="53">
        <v>6440.7209999999995</v>
      </c>
      <c r="H134" s="40" t="s">
        <v>23338</v>
      </c>
      <c r="I134" s="40"/>
      <c r="J134" s="40"/>
      <c r="K134" s="40"/>
      <c r="L134" s="40"/>
      <c r="M134" s="40"/>
      <c r="N134" s="40"/>
      <c r="O134" s="35"/>
      <c r="P134" s="35" t="s">
        <v>313</v>
      </c>
      <c r="Q134" s="36">
        <v>1</v>
      </c>
      <c r="R134" s="35" t="s">
        <v>9849</v>
      </c>
      <c r="S134" s="35" t="s">
        <v>28503</v>
      </c>
      <c r="T134" s="35">
        <v>0</v>
      </c>
      <c r="U134" s="35">
        <v>0</v>
      </c>
      <c r="V134" s="36">
        <v>1</v>
      </c>
      <c r="W134" s="36">
        <v>1</v>
      </c>
      <c r="X134" s="37" t="s">
        <v>65</v>
      </c>
      <c r="Y134" s="40"/>
      <c r="Z134" s="40"/>
    </row>
    <row r="135" spans="1:26" s="49" customFormat="1" ht="27" customHeight="1" x14ac:dyDescent="0.2">
      <c r="A135" s="50" t="s">
        <v>142</v>
      </c>
      <c r="B135" s="51" t="s">
        <v>23340</v>
      </c>
      <c r="C135" s="76" t="s">
        <v>23340</v>
      </c>
      <c r="D135" s="29" t="s">
        <v>23352</v>
      </c>
      <c r="E135" s="53">
        <v>3802.08</v>
      </c>
      <c r="F135" s="26">
        <v>0.21</v>
      </c>
      <c r="G135" s="53">
        <v>6440.7209999999995</v>
      </c>
      <c r="H135" s="40" t="s">
        <v>23338</v>
      </c>
      <c r="I135" s="40"/>
      <c r="J135" s="40"/>
      <c r="K135" s="40"/>
      <c r="L135" s="40"/>
      <c r="M135" s="40"/>
      <c r="N135" s="40"/>
      <c r="O135" s="35"/>
      <c r="P135" s="35" t="s">
        <v>65</v>
      </c>
      <c r="Q135" s="36">
        <v>1</v>
      </c>
      <c r="R135" s="35" t="s">
        <v>9849</v>
      </c>
      <c r="S135" s="35" t="s">
        <v>28503</v>
      </c>
      <c r="T135" s="35">
        <v>0</v>
      </c>
      <c r="U135" s="35">
        <v>0</v>
      </c>
      <c r="V135" s="36" t="e">
        <v>#N/A</v>
      </c>
      <c r="W135" s="36" t="e">
        <v>#N/A</v>
      </c>
      <c r="X135" s="37" t="s">
        <v>65</v>
      </c>
      <c r="Y135" s="40"/>
      <c r="Z135" s="40"/>
    </row>
    <row r="136" spans="1:26" s="49" customFormat="1" ht="27" customHeight="1" x14ac:dyDescent="0.2">
      <c r="A136" s="50" t="s">
        <v>142</v>
      </c>
      <c r="B136" s="51" t="s">
        <v>314</v>
      </c>
      <c r="C136" s="76" t="s">
        <v>314</v>
      </c>
      <c r="D136" s="29" t="s">
        <v>315</v>
      </c>
      <c r="E136" s="53">
        <v>5821.95</v>
      </c>
      <c r="F136" s="26">
        <v>0.21</v>
      </c>
      <c r="G136" s="53">
        <v>9862.3829999999998</v>
      </c>
      <c r="H136" s="40" t="s">
        <v>23338</v>
      </c>
      <c r="I136" s="40"/>
      <c r="J136" s="40"/>
      <c r="K136" s="40"/>
      <c r="L136" s="40"/>
      <c r="M136" s="40"/>
      <c r="N136" s="40"/>
      <c r="O136" s="35"/>
      <c r="P136" s="35" t="s">
        <v>316</v>
      </c>
      <c r="Q136" s="36">
        <v>1</v>
      </c>
      <c r="R136" s="35" t="s">
        <v>9849</v>
      </c>
      <c r="S136" s="35" t="s">
        <v>28503</v>
      </c>
      <c r="T136" s="35">
        <v>0</v>
      </c>
      <c r="U136" s="35">
        <v>0</v>
      </c>
      <c r="V136" s="36">
        <v>1</v>
      </c>
      <c r="W136" s="36">
        <v>1</v>
      </c>
      <c r="X136" s="37" t="s">
        <v>65</v>
      </c>
      <c r="Y136" s="40"/>
      <c r="Z136" s="40"/>
    </row>
    <row r="137" spans="1:26" s="49" customFormat="1" ht="27" customHeight="1" x14ac:dyDescent="0.2">
      <c r="A137" s="50" t="s">
        <v>142</v>
      </c>
      <c r="B137" s="51" t="s">
        <v>317</v>
      </c>
      <c r="C137" s="76" t="s">
        <v>317</v>
      </c>
      <c r="D137" s="29" t="s">
        <v>318</v>
      </c>
      <c r="E137" s="53">
        <v>6059.55</v>
      </c>
      <c r="F137" s="26">
        <v>0.21</v>
      </c>
      <c r="G137" s="53">
        <v>10264.878000000001</v>
      </c>
      <c r="H137" s="40" t="s">
        <v>23338</v>
      </c>
      <c r="I137" s="40"/>
      <c r="J137" s="40"/>
      <c r="K137" s="40"/>
      <c r="L137" s="40"/>
      <c r="M137" s="40"/>
      <c r="N137" s="40"/>
      <c r="O137" s="35"/>
      <c r="P137" s="35" t="s">
        <v>319</v>
      </c>
      <c r="Q137" s="36">
        <v>1</v>
      </c>
      <c r="R137" s="35" t="s">
        <v>9849</v>
      </c>
      <c r="S137" s="35" t="s">
        <v>28503</v>
      </c>
      <c r="T137" s="35">
        <v>0</v>
      </c>
      <c r="U137" s="35">
        <v>0</v>
      </c>
      <c r="V137" s="36">
        <v>1</v>
      </c>
      <c r="W137" s="36">
        <v>1</v>
      </c>
      <c r="X137" s="37" t="s">
        <v>65</v>
      </c>
      <c r="Y137" s="40"/>
      <c r="Z137" s="40"/>
    </row>
    <row r="138" spans="1:26" s="49" customFormat="1" ht="27" customHeight="1" x14ac:dyDescent="0.2">
      <c r="A138" s="50" t="s">
        <v>142</v>
      </c>
      <c r="B138" s="51" t="s">
        <v>320</v>
      </c>
      <c r="C138" s="76" t="s">
        <v>320</v>
      </c>
      <c r="D138" s="29" t="s">
        <v>321</v>
      </c>
      <c r="E138" s="53">
        <v>14638.01</v>
      </c>
      <c r="F138" s="26">
        <v>0.21</v>
      </c>
      <c r="G138" s="53">
        <v>24796.784</v>
      </c>
      <c r="H138" s="40" t="s">
        <v>23338</v>
      </c>
      <c r="I138" s="40"/>
      <c r="J138" s="40"/>
      <c r="K138" s="40"/>
      <c r="L138" s="40"/>
      <c r="M138" s="40"/>
      <c r="N138" s="40"/>
      <c r="O138" s="35"/>
      <c r="P138" s="35" t="s">
        <v>322</v>
      </c>
      <c r="Q138" s="36">
        <v>1</v>
      </c>
      <c r="R138" s="35" t="s">
        <v>9849</v>
      </c>
      <c r="S138" s="35" t="s">
        <v>28503</v>
      </c>
      <c r="T138" s="35">
        <v>0</v>
      </c>
      <c r="U138" s="35">
        <v>0</v>
      </c>
      <c r="V138" s="36">
        <v>1</v>
      </c>
      <c r="W138" s="36">
        <v>1</v>
      </c>
      <c r="X138" s="37" t="s">
        <v>65</v>
      </c>
      <c r="Y138" s="40"/>
      <c r="Z138" s="40"/>
    </row>
    <row r="139" spans="1:26" s="49" customFormat="1" ht="27" customHeight="1" x14ac:dyDescent="0.2">
      <c r="A139" s="50" t="s">
        <v>142</v>
      </c>
      <c r="B139" s="51" t="s">
        <v>323</v>
      </c>
      <c r="C139" s="76" t="s">
        <v>323</v>
      </c>
      <c r="D139" s="29" t="s">
        <v>324</v>
      </c>
      <c r="E139" s="53">
        <v>10978.48</v>
      </c>
      <c r="F139" s="26">
        <v>0.21</v>
      </c>
      <c r="G139" s="53">
        <v>18597.543000000001</v>
      </c>
      <c r="H139" s="40" t="s">
        <v>23338</v>
      </c>
      <c r="I139" s="40"/>
      <c r="J139" s="40"/>
      <c r="K139" s="40"/>
      <c r="L139" s="40"/>
      <c r="M139" s="40"/>
      <c r="N139" s="40"/>
      <c r="O139" s="35"/>
      <c r="P139" s="35" t="s">
        <v>325</v>
      </c>
      <c r="Q139" s="36">
        <v>1</v>
      </c>
      <c r="R139" s="35" t="s">
        <v>9849</v>
      </c>
      <c r="S139" s="35" t="s">
        <v>28503</v>
      </c>
      <c r="T139" s="35">
        <v>0</v>
      </c>
      <c r="U139" s="35">
        <v>0</v>
      </c>
      <c r="V139" s="36">
        <v>1</v>
      </c>
      <c r="W139" s="36">
        <v>1</v>
      </c>
      <c r="X139" s="37" t="s">
        <v>65</v>
      </c>
      <c r="Y139" s="40"/>
      <c r="Z139" s="40"/>
    </row>
    <row r="140" spans="1:26" s="49" customFormat="1" ht="27" customHeight="1" x14ac:dyDescent="0.2">
      <c r="A140" s="50" t="s">
        <v>142</v>
      </c>
      <c r="B140" s="51" t="s">
        <v>326</v>
      </c>
      <c r="C140" s="76" t="s">
        <v>326</v>
      </c>
      <c r="D140" s="29" t="s">
        <v>327</v>
      </c>
      <c r="E140" s="53">
        <v>10812.12</v>
      </c>
      <c r="F140" s="26">
        <v>0.21</v>
      </c>
      <c r="G140" s="53">
        <v>18315.734</v>
      </c>
      <c r="H140" s="40" t="s">
        <v>23338</v>
      </c>
      <c r="I140" s="40"/>
      <c r="J140" s="40"/>
      <c r="K140" s="40"/>
      <c r="L140" s="40"/>
      <c r="M140" s="40"/>
      <c r="N140" s="40"/>
      <c r="O140" s="35"/>
      <c r="P140" s="35" t="s">
        <v>328</v>
      </c>
      <c r="Q140" s="36">
        <v>1</v>
      </c>
      <c r="R140" s="35" t="s">
        <v>9849</v>
      </c>
      <c r="S140" s="35" t="s">
        <v>28504</v>
      </c>
      <c r="T140" s="35">
        <v>0</v>
      </c>
      <c r="U140" s="35">
        <v>0</v>
      </c>
      <c r="V140" s="36">
        <v>1</v>
      </c>
      <c r="W140" s="36">
        <v>1</v>
      </c>
      <c r="X140" s="37" t="s">
        <v>65</v>
      </c>
      <c r="Y140" s="40"/>
      <c r="Z140" s="40"/>
    </row>
    <row r="141" spans="1:26" s="49" customFormat="1" ht="27" customHeight="1" x14ac:dyDescent="0.2">
      <c r="A141" s="50" t="s">
        <v>142</v>
      </c>
      <c r="B141" s="51" t="s">
        <v>329</v>
      </c>
      <c r="C141" s="76" t="s">
        <v>329</v>
      </c>
      <c r="D141" s="29" t="s">
        <v>330</v>
      </c>
      <c r="E141" s="53">
        <v>12831.93</v>
      </c>
      <c r="F141" s="26">
        <v>0.21</v>
      </c>
      <c r="G141" s="53">
        <v>21737.287</v>
      </c>
      <c r="H141" s="40" t="s">
        <v>23338</v>
      </c>
      <c r="I141" s="40"/>
      <c r="J141" s="40"/>
      <c r="K141" s="40"/>
      <c r="L141" s="40"/>
      <c r="M141" s="40"/>
      <c r="N141" s="40"/>
      <c r="O141" s="35"/>
      <c r="P141" s="35" t="s">
        <v>331</v>
      </c>
      <c r="Q141" s="36">
        <v>1</v>
      </c>
      <c r="R141" s="35" t="s">
        <v>9849</v>
      </c>
      <c r="S141" s="35" t="s">
        <v>28504</v>
      </c>
      <c r="T141" s="35">
        <v>0</v>
      </c>
      <c r="U141" s="35">
        <v>0</v>
      </c>
      <c r="V141" s="36">
        <v>1</v>
      </c>
      <c r="W141" s="36">
        <v>1</v>
      </c>
      <c r="X141" s="37" t="s">
        <v>65</v>
      </c>
      <c r="Y141" s="40"/>
      <c r="Z141" s="40"/>
    </row>
    <row r="142" spans="1:26" s="49" customFormat="1" ht="27" customHeight="1" x14ac:dyDescent="0.2">
      <c r="A142" s="50" t="s">
        <v>142</v>
      </c>
      <c r="B142" s="51" t="s">
        <v>332</v>
      </c>
      <c r="C142" s="76" t="s">
        <v>332</v>
      </c>
      <c r="D142" s="29" t="s">
        <v>321</v>
      </c>
      <c r="E142" s="53">
        <v>14614.17</v>
      </c>
      <c r="F142" s="26">
        <v>0.21</v>
      </c>
      <c r="G142" s="53">
        <v>24756.405999999999</v>
      </c>
      <c r="H142" s="40" t="s">
        <v>23338</v>
      </c>
      <c r="I142" s="40"/>
      <c r="J142" s="40"/>
      <c r="K142" s="40"/>
      <c r="L142" s="40"/>
      <c r="M142" s="40"/>
      <c r="N142" s="40"/>
      <c r="O142" s="35"/>
      <c r="P142" s="35" t="s">
        <v>333</v>
      </c>
      <c r="Q142" s="36">
        <v>1</v>
      </c>
      <c r="R142" s="35" t="s">
        <v>9849</v>
      </c>
      <c r="S142" s="35" t="s">
        <v>28503</v>
      </c>
      <c r="T142" s="35">
        <v>0</v>
      </c>
      <c r="U142" s="35">
        <v>0</v>
      </c>
      <c r="V142" s="36">
        <v>1</v>
      </c>
      <c r="W142" s="36">
        <v>1</v>
      </c>
      <c r="X142" s="37" t="s">
        <v>65</v>
      </c>
      <c r="Y142" s="40"/>
      <c r="Z142" s="40"/>
    </row>
    <row r="143" spans="1:26" s="49" customFormat="1" ht="27" customHeight="1" x14ac:dyDescent="0.2">
      <c r="A143" s="50" t="s">
        <v>142</v>
      </c>
      <c r="B143" s="51" t="s">
        <v>334</v>
      </c>
      <c r="C143" s="76" t="s">
        <v>334</v>
      </c>
      <c r="D143" s="29" t="s">
        <v>335</v>
      </c>
      <c r="E143" s="53">
        <v>14614.17</v>
      </c>
      <c r="F143" s="26">
        <v>0.21</v>
      </c>
      <c r="G143" s="53">
        <v>24756.405999999999</v>
      </c>
      <c r="H143" s="40" t="s">
        <v>23338</v>
      </c>
      <c r="I143" s="40"/>
      <c r="J143" s="40"/>
      <c r="K143" s="40"/>
      <c r="L143" s="40"/>
      <c r="M143" s="40"/>
      <c r="N143" s="40"/>
      <c r="O143" s="35"/>
      <c r="P143" s="35" t="s">
        <v>65</v>
      </c>
      <c r="Q143" s="36">
        <v>1</v>
      </c>
      <c r="R143" s="35" t="s">
        <v>9849</v>
      </c>
      <c r="S143" s="35" t="s">
        <v>28503</v>
      </c>
      <c r="T143" s="35">
        <v>0</v>
      </c>
      <c r="U143" s="35">
        <v>0</v>
      </c>
      <c r="V143" s="36">
        <v>1</v>
      </c>
      <c r="W143" s="36">
        <v>1</v>
      </c>
      <c r="X143" s="37" t="s">
        <v>65</v>
      </c>
      <c r="Y143" s="40"/>
      <c r="Z143" s="40"/>
    </row>
    <row r="144" spans="1:26" s="49" customFormat="1" ht="27" customHeight="1" x14ac:dyDescent="0.2">
      <c r="A144" s="50" t="s">
        <v>142</v>
      </c>
      <c r="B144" s="51" t="s">
        <v>336</v>
      </c>
      <c r="C144" s="76" t="s">
        <v>336</v>
      </c>
      <c r="D144" s="29" t="s">
        <v>337</v>
      </c>
      <c r="E144" s="53">
        <v>9156.2999999999993</v>
      </c>
      <c r="F144" s="26">
        <v>0.21</v>
      </c>
      <c r="G144" s="53">
        <v>15510.772000000001</v>
      </c>
      <c r="H144" s="40" t="s">
        <v>23338</v>
      </c>
      <c r="I144" s="40"/>
      <c r="J144" s="40"/>
      <c r="K144" s="40"/>
      <c r="L144" s="40"/>
      <c r="M144" s="40"/>
      <c r="N144" s="40"/>
      <c r="O144" s="35"/>
      <c r="P144" s="35" t="s">
        <v>338</v>
      </c>
      <c r="Q144" s="36">
        <v>1</v>
      </c>
      <c r="R144" s="35" t="s">
        <v>9849</v>
      </c>
      <c r="S144" s="35" t="s">
        <v>28503</v>
      </c>
      <c r="T144" s="35">
        <v>0</v>
      </c>
      <c r="U144" s="35">
        <v>0</v>
      </c>
      <c r="V144" s="36">
        <v>1</v>
      </c>
      <c r="W144" s="36">
        <v>1</v>
      </c>
      <c r="X144" s="37" t="s">
        <v>65</v>
      </c>
      <c r="Y144" s="40"/>
      <c r="Z144" s="40"/>
    </row>
    <row r="145" spans="1:26" s="49" customFormat="1" ht="27" customHeight="1" x14ac:dyDescent="0.2">
      <c r="A145" s="50" t="s">
        <v>142</v>
      </c>
      <c r="B145" s="51" t="s">
        <v>339</v>
      </c>
      <c r="C145" s="76" t="s">
        <v>339</v>
      </c>
      <c r="D145" s="29" t="s">
        <v>340</v>
      </c>
      <c r="E145" s="53">
        <v>9156.2999999999993</v>
      </c>
      <c r="F145" s="26">
        <v>0.21</v>
      </c>
      <c r="G145" s="53">
        <v>15510.772000000001</v>
      </c>
      <c r="H145" s="40" t="s">
        <v>23338</v>
      </c>
      <c r="I145" s="40"/>
      <c r="J145" s="40"/>
      <c r="K145" s="40"/>
      <c r="L145" s="40"/>
      <c r="M145" s="40"/>
      <c r="N145" s="40"/>
      <c r="O145" s="35"/>
      <c r="P145" s="35" t="s">
        <v>341</v>
      </c>
      <c r="Q145" s="36">
        <v>1</v>
      </c>
      <c r="R145" s="35" t="s">
        <v>9849</v>
      </c>
      <c r="S145" s="35" t="s">
        <v>28503</v>
      </c>
      <c r="T145" s="35">
        <v>0</v>
      </c>
      <c r="U145" s="35">
        <v>0</v>
      </c>
      <c r="V145" s="36">
        <v>1</v>
      </c>
      <c r="W145" s="36">
        <v>1</v>
      </c>
      <c r="X145" s="37" t="s">
        <v>65</v>
      </c>
      <c r="Y145" s="40"/>
      <c r="Z145" s="40"/>
    </row>
    <row r="146" spans="1:26" s="49" customFormat="1" ht="27" customHeight="1" x14ac:dyDescent="0.2">
      <c r="A146" s="50" t="s">
        <v>142</v>
      </c>
      <c r="B146" s="51" t="s">
        <v>342</v>
      </c>
      <c r="C146" s="76" t="s">
        <v>342</v>
      </c>
      <c r="D146" s="29" t="s">
        <v>343</v>
      </c>
      <c r="E146" s="53">
        <v>9156.2999999999993</v>
      </c>
      <c r="F146" s="26">
        <v>0.21</v>
      </c>
      <c r="G146" s="53">
        <v>15510.772000000001</v>
      </c>
      <c r="H146" s="40" t="s">
        <v>23338</v>
      </c>
      <c r="I146" s="40"/>
      <c r="J146" s="40"/>
      <c r="K146" s="40"/>
      <c r="L146" s="40"/>
      <c r="M146" s="40"/>
      <c r="N146" s="40"/>
      <c r="O146" s="35"/>
      <c r="P146" s="35" t="s">
        <v>344</v>
      </c>
      <c r="Q146" s="36">
        <v>1</v>
      </c>
      <c r="R146" s="35" t="s">
        <v>9849</v>
      </c>
      <c r="S146" s="35" t="s">
        <v>28504</v>
      </c>
      <c r="T146" s="35">
        <v>0</v>
      </c>
      <c r="U146" s="35">
        <v>0</v>
      </c>
      <c r="V146" s="36">
        <v>1</v>
      </c>
      <c r="W146" s="36">
        <v>1</v>
      </c>
      <c r="X146" s="37" t="s">
        <v>65</v>
      </c>
      <c r="Y146" s="40"/>
      <c r="Z146" s="40"/>
    </row>
    <row r="147" spans="1:26" s="49" customFormat="1" ht="27" customHeight="1" x14ac:dyDescent="0.2">
      <c r="A147" s="50" t="s">
        <v>142</v>
      </c>
      <c r="B147" s="51" t="s">
        <v>345</v>
      </c>
      <c r="C147" s="76" t="s">
        <v>345</v>
      </c>
      <c r="D147" s="29" t="s">
        <v>346</v>
      </c>
      <c r="E147" s="53">
        <v>9156.2999999999993</v>
      </c>
      <c r="F147" s="26">
        <v>0.21</v>
      </c>
      <c r="G147" s="53">
        <v>15510.772000000001</v>
      </c>
      <c r="H147" s="40" t="s">
        <v>23338</v>
      </c>
      <c r="I147" s="40"/>
      <c r="J147" s="40"/>
      <c r="K147" s="40"/>
      <c r="L147" s="40"/>
      <c r="M147" s="40"/>
      <c r="N147" s="40"/>
      <c r="O147" s="35"/>
      <c r="P147" s="35" t="s">
        <v>347</v>
      </c>
      <c r="Q147" s="36">
        <v>1</v>
      </c>
      <c r="R147" s="35" t="s">
        <v>9849</v>
      </c>
      <c r="S147" s="35" t="s">
        <v>28503</v>
      </c>
      <c r="T147" s="35">
        <v>0</v>
      </c>
      <c r="U147" s="35">
        <v>0</v>
      </c>
      <c r="V147" s="36">
        <v>1</v>
      </c>
      <c r="W147" s="36">
        <v>1</v>
      </c>
      <c r="X147" s="37" t="s">
        <v>65</v>
      </c>
      <c r="Y147" s="40"/>
      <c r="Z147" s="40"/>
    </row>
    <row r="148" spans="1:26" s="49" customFormat="1" ht="27" customHeight="1" x14ac:dyDescent="0.2">
      <c r="A148" s="50" t="s">
        <v>142</v>
      </c>
      <c r="B148" s="51" t="s">
        <v>348</v>
      </c>
      <c r="C148" s="76" t="s">
        <v>348</v>
      </c>
      <c r="D148" s="29" t="s">
        <v>349</v>
      </c>
      <c r="E148" s="53">
        <v>10930.93</v>
      </c>
      <c r="F148" s="26">
        <v>0.21</v>
      </c>
      <c r="G148" s="53">
        <v>18516.992999999999</v>
      </c>
      <c r="H148" s="40" t="s">
        <v>23338</v>
      </c>
      <c r="I148" s="40"/>
      <c r="J148" s="40"/>
      <c r="K148" s="40"/>
      <c r="L148" s="40"/>
      <c r="M148" s="40"/>
      <c r="N148" s="40"/>
      <c r="O148" s="35"/>
      <c r="P148" s="35" t="s">
        <v>350</v>
      </c>
      <c r="Q148" s="36">
        <v>1</v>
      </c>
      <c r="R148" s="35" t="s">
        <v>9849</v>
      </c>
      <c r="S148" s="35" t="s">
        <v>28503</v>
      </c>
      <c r="T148" s="35">
        <v>0</v>
      </c>
      <c r="U148" s="35">
        <v>0</v>
      </c>
      <c r="V148" s="36">
        <v>1</v>
      </c>
      <c r="W148" s="36">
        <v>1</v>
      </c>
      <c r="X148" s="37" t="s">
        <v>65</v>
      </c>
      <c r="Y148" s="40"/>
      <c r="Z148" s="40"/>
    </row>
    <row r="149" spans="1:26" s="49" customFormat="1" ht="27" customHeight="1" x14ac:dyDescent="0.2">
      <c r="A149" s="50" t="s">
        <v>142</v>
      </c>
      <c r="B149" s="51" t="s">
        <v>351</v>
      </c>
      <c r="C149" s="76" t="s">
        <v>351</v>
      </c>
      <c r="D149" s="29" t="s">
        <v>352</v>
      </c>
      <c r="E149" s="53">
        <v>10930.93</v>
      </c>
      <c r="F149" s="26">
        <v>0.21</v>
      </c>
      <c r="G149" s="53">
        <v>18516.992999999999</v>
      </c>
      <c r="H149" s="40" t="s">
        <v>23338</v>
      </c>
      <c r="I149" s="40"/>
      <c r="J149" s="40"/>
      <c r="K149" s="40"/>
      <c r="L149" s="40"/>
      <c r="M149" s="40"/>
      <c r="N149" s="40"/>
      <c r="O149" s="35"/>
      <c r="P149" s="35" t="s">
        <v>353</v>
      </c>
      <c r="Q149" s="36">
        <v>1</v>
      </c>
      <c r="R149" s="35" t="s">
        <v>9849</v>
      </c>
      <c r="S149" s="35" t="s">
        <v>28504</v>
      </c>
      <c r="T149" s="35">
        <v>0</v>
      </c>
      <c r="U149" s="35">
        <v>0</v>
      </c>
      <c r="V149" s="36">
        <v>1</v>
      </c>
      <c r="W149" s="36">
        <v>1</v>
      </c>
      <c r="X149" s="37" t="s">
        <v>65</v>
      </c>
      <c r="Y149" s="40"/>
      <c r="Z149" s="40"/>
    </row>
    <row r="150" spans="1:26" s="49" customFormat="1" ht="27" customHeight="1" x14ac:dyDescent="0.2">
      <c r="A150" s="50" t="s">
        <v>142</v>
      </c>
      <c r="B150" s="51" t="s">
        <v>354</v>
      </c>
      <c r="C150" s="76" t="s">
        <v>354</v>
      </c>
      <c r="D150" s="29" t="s">
        <v>355</v>
      </c>
      <c r="E150" s="53">
        <v>10930.93</v>
      </c>
      <c r="F150" s="26">
        <v>0.21</v>
      </c>
      <c r="G150" s="53">
        <v>18516.992999999999</v>
      </c>
      <c r="H150" s="40" t="s">
        <v>23338</v>
      </c>
      <c r="I150" s="40"/>
      <c r="J150" s="40"/>
      <c r="K150" s="40"/>
      <c r="L150" s="40"/>
      <c r="M150" s="40"/>
      <c r="N150" s="40"/>
      <c r="O150" s="35"/>
      <c r="P150" s="35" t="s">
        <v>356</v>
      </c>
      <c r="Q150" s="36">
        <v>1</v>
      </c>
      <c r="R150" s="35" t="s">
        <v>9849</v>
      </c>
      <c r="S150" s="35" t="s">
        <v>28504</v>
      </c>
      <c r="T150" s="35">
        <v>0</v>
      </c>
      <c r="U150" s="35">
        <v>0</v>
      </c>
      <c r="V150" s="36">
        <v>1</v>
      </c>
      <c r="W150" s="36">
        <v>1</v>
      </c>
      <c r="X150" s="37" t="s">
        <v>65</v>
      </c>
      <c r="Y150" s="40"/>
      <c r="Z150" s="40"/>
    </row>
    <row r="151" spans="1:26" s="49" customFormat="1" ht="27" customHeight="1" x14ac:dyDescent="0.2">
      <c r="A151" s="50" t="s">
        <v>142</v>
      </c>
      <c r="B151" s="51" t="s">
        <v>357</v>
      </c>
      <c r="C151" s="76" t="s">
        <v>357</v>
      </c>
      <c r="D151" s="29" t="s">
        <v>358</v>
      </c>
      <c r="E151" s="53">
        <v>10930.93</v>
      </c>
      <c r="F151" s="26">
        <v>0.21</v>
      </c>
      <c r="G151" s="53">
        <v>18516.992999999999</v>
      </c>
      <c r="H151" s="40" t="s">
        <v>23338</v>
      </c>
      <c r="I151" s="40"/>
      <c r="J151" s="40"/>
      <c r="K151" s="40"/>
      <c r="L151" s="40"/>
      <c r="M151" s="40"/>
      <c r="N151" s="40"/>
      <c r="O151" s="35"/>
      <c r="P151" s="35" t="s">
        <v>359</v>
      </c>
      <c r="Q151" s="36">
        <v>1</v>
      </c>
      <c r="R151" s="35" t="s">
        <v>9849</v>
      </c>
      <c r="S151" s="35" t="s">
        <v>28503</v>
      </c>
      <c r="T151" s="35">
        <v>0</v>
      </c>
      <c r="U151" s="35">
        <v>0</v>
      </c>
      <c r="V151" s="36">
        <v>1</v>
      </c>
      <c r="W151" s="36">
        <v>1</v>
      </c>
      <c r="X151" s="37" t="s">
        <v>65</v>
      </c>
      <c r="Y151" s="40"/>
      <c r="Z151" s="40"/>
    </row>
    <row r="152" spans="1:26" s="49" customFormat="1" ht="27" customHeight="1" x14ac:dyDescent="0.2">
      <c r="A152" s="50" t="s">
        <v>142</v>
      </c>
      <c r="B152" s="51" t="s">
        <v>360</v>
      </c>
      <c r="C152" s="76" t="s">
        <v>360</v>
      </c>
      <c r="D152" s="29" t="s">
        <v>361</v>
      </c>
      <c r="E152" s="53">
        <v>10930.93</v>
      </c>
      <c r="F152" s="26">
        <v>0.21</v>
      </c>
      <c r="G152" s="53">
        <v>18516.992999999999</v>
      </c>
      <c r="H152" s="40" t="s">
        <v>23338</v>
      </c>
      <c r="I152" s="40"/>
      <c r="J152" s="40"/>
      <c r="K152" s="40"/>
      <c r="L152" s="40"/>
      <c r="M152" s="40"/>
      <c r="N152" s="40"/>
      <c r="O152" s="35"/>
      <c r="P152" s="35" t="s">
        <v>362</v>
      </c>
      <c r="Q152" s="36">
        <v>1</v>
      </c>
      <c r="R152" s="35" t="s">
        <v>9849</v>
      </c>
      <c r="S152" s="35" t="s">
        <v>28503</v>
      </c>
      <c r="T152" s="35">
        <v>0</v>
      </c>
      <c r="U152" s="35">
        <v>0</v>
      </c>
      <c r="V152" s="36">
        <v>1</v>
      </c>
      <c r="W152" s="36">
        <v>1</v>
      </c>
      <c r="X152" s="37" t="s">
        <v>65</v>
      </c>
      <c r="Y152" s="40"/>
      <c r="Z152" s="40"/>
    </row>
    <row r="153" spans="1:26" s="49" customFormat="1" ht="27" customHeight="1" x14ac:dyDescent="0.2">
      <c r="A153" s="50" t="s">
        <v>142</v>
      </c>
      <c r="B153" s="51" t="s">
        <v>363</v>
      </c>
      <c r="C153" s="76" t="s">
        <v>363</v>
      </c>
      <c r="D153" s="29" t="s">
        <v>364</v>
      </c>
      <c r="E153" s="53">
        <v>10930.93</v>
      </c>
      <c r="F153" s="26">
        <v>0.21</v>
      </c>
      <c r="G153" s="53">
        <v>18516.992999999999</v>
      </c>
      <c r="H153" s="40" t="s">
        <v>23338</v>
      </c>
      <c r="I153" s="40"/>
      <c r="J153" s="40"/>
      <c r="K153" s="40"/>
      <c r="L153" s="40"/>
      <c r="M153" s="40"/>
      <c r="N153" s="40"/>
      <c r="O153" s="35"/>
      <c r="P153" s="35" t="s">
        <v>365</v>
      </c>
      <c r="Q153" s="36">
        <v>1</v>
      </c>
      <c r="R153" s="35" t="s">
        <v>9849</v>
      </c>
      <c r="S153" s="35" t="s">
        <v>28503</v>
      </c>
      <c r="T153" s="35">
        <v>0</v>
      </c>
      <c r="U153" s="35">
        <v>0</v>
      </c>
      <c r="V153" s="36">
        <v>1</v>
      </c>
      <c r="W153" s="36">
        <v>1</v>
      </c>
      <c r="X153" s="37" t="s">
        <v>65</v>
      </c>
      <c r="Y153" s="40"/>
      <c r="Z153" s="40"/>
    </row>
    <row r="154" spans="1:26" s="49" customFormat="1" ht="27" customHeight="1" x14ac:dyDescent="0.2">
      <c r="A154" s="50" t="s">
        <v>142</v>
      </c>
      <c r="B154" s="51" t="s">
        <v>366</v>
      </c>
      <c r="C154" s="76" t="s">
        <v>366</v>
      </c>
      <c r="D154" s="29" t="s">
        <v>367</v>
      </c>
      <c r="E154" s="53">
        <v>10930.93</v>
      </c>
      <c r="F154" s="26">
        <v>0.21</v>
      </c>
      <c r="G154" s="53">
        <v>18516.992999999999</v>
      </c>
      <c r="H154" s="40" t="s">
        <v>23338</v>
      </c>
      <c r="I154" s="40"/>
      <c r="J154" s="40"/>
      <c r="K154" s="40"/>
      <c r="L154" s="40"/>
      <c r="M154" s="40"/>
      <c r="N154" s="40"/>
      <c r="O154" s="35"/>
      <c r="P154" s="35" t="s">
        <v>368</v>
      </c>
      <c r="Q154" s="36">
        <v>1</v>
      </c>
      <c r="R154" s="35" t="s">
        <v>9849</v>
      </c>
      <c r="S154" s="35" t="s">
        <v>28503</v>
      </c>
      <c r="T154" s="35">
        <v>0</v>
      </c>
      <c r="U154" s="35">
        <v>0</v>
      </c>
      <c r="V154" s="36">
        <v>1</v>
      </c>
      <c r="W154" s="36">
        <v>1</v>
      </c>
      <c r="X154" s="37" t="s">
        <v>65</v>
      </c>
      <c r="Y154" s="40"/>
      <c r="Z154" s="40"/>
    </row>
    <row r="155" spans="1:26" s="49" customFormat="1" ht="27" customHeight="1" x14ac:dyDescent="0.2">
      <c r="A155" s="50" t="s">
        <v>142</v>
      </c>
      <c r="B155" s="51" t="s">
        <v>369</v>
      </c>
      <c r="C155" s="76" t="s">
        <v>369</v>
      </c>
      <c r="D155" s="29" t="s">
        <v>370</v>
      </c>
      <c r="E155" s="53">
        <v>10930.93</v>
      </c>
      <c r="F155" s="26">
        <v>0.21</v>
      </c>
      <c r="G155" s="53">
        <v>18516.992999999999</v>
      </c>
      <c r="H155" s="40" t="s">
        <v>23338</v>
      </c>
      <c r="I155" s="40"/>
      <c r="J155" s="40"/>
      <c r="K155" s="40"/>
      <c r="L155" s="40"/>
      <c r="M155" s="40"/>
      <c r="N155" s="40"/>
      <c r="O155" s="35"/>
      <c r="P155" s="35" t="s">
        <v>371</v>
      </c>
      <c r="Q155" s="36">
        <v>1</v>
      </c>
      <c r="R155" s="35" t="s">
        <v>9849</v>
      </c>
      <c r="S155" s="35" t="s">
        <v>28504</v>
      </c>
      <c r="T155" s="35">
        <v>0</v>
      </c>
      <c r="U155" s="35">
        <v>0</v>
      </c>
      <c r="V155" s="36">
        <v>1</v>
      </c>
      <c r="W155" s="36">
        <v>1</v>
      </c>
      <c r="X155" s="37" t="s">
        <v>65</v>
      </c>
      <c r="Y155" s="40"/>
      <c r="Z155" s="40"/>
    </row>
    <row r="156" spans="1:26" s="49" customFormat="1" ht="27" customHeight="1" x14ac:dyDescent="0.2">
      <c r="A156" s="50" t="s">
        <v>142</v>
      </c>
      <c r="B156" s="51" t="s">
        <v>372</v>
      </c>
      <c r="C156" s="76" t="s">
        <v>372</v>
      </c>
      <c r="D156" s="29" t="s">
        <v>373</v>
      </c>
      <c r="E156" s="53">
        <v>10930.93</v>
      </c>
      <c r="F156" s="26">
        <v>0.21</v>
      </c>
      <c r="G156" s="53">
        <v>18516.992999999999</v>
      </c>
      <c r="H156" s="40" t="s">
        <v>23338</v>
      </c>
      <c r="I156" s="40"/>
      <c r="J156" s="40"/>
      <c r="K156" s="40"/>
      <c r="L156" s="40"/>
      <c r="M156" s="40"/>
      <c r="N156" s="40"/>
      <c r="O156" s="35"/>
      <c r="P156" s="35" t="s">
        <v>374</v>
      </c>
      <c r="Q156" s="36">
        <v>1</v>
      </c>
      <c r="R156" s="35" t="s">
        <v>9849</v>
      </c>
      <c r="S156" s="35" t="s">
        <v>28503</v>
      </c>
      <c r="T156" s="35">
        <v>0</v>
      </c>
      <c r="U156" s="35">
        <v>0</v>
      </c>
      <c r="V156" s="36">
        <v>1</v>
      </c>
      <c r="W156" s="36">
        <v>1</v>
      </c>
      <c r="X156" s="37" t="s">
        <v>65</v>
      </c>
      <c r="Y156" s="40"/>
      <c r="Z156" s="40"/>
    </row>
    <row r="157" spans="1:26" s="49" customFormat="1" ht="27" customHeight="1" x14ac:dyDescent="0.2">
      <c r="A157" s="50" t="s">
        <v>142</v>
      </c>
      <c r="B157" s="51" t="s">
        <v>375</v>
      </c>
      <c r="C157" s="76" t="s">
        <v>375</v>
      </c>
      <c r="D157" s="29" t="s">
        <v>376</v>
      </c>
      <c r="E157" s="53">
        <v>10930.93</v>
      </c>
      <c r="F157" s="26">
        <v>0.21</v>
      </c>
      <c r="G157" s="53">
        <v>18516.992999999999</v>
      </c>
      <c r="H157" s="40" t="s">
        <v>23338</v>
      </c>
      <c r="I157" s="40"/>
      <c r="J157" s="40"/>
      <c r="K157" s="40"/>
      <c r="L157" s="40"/>
      <c r="M157" s="40"/>
      <c r="N157" s="40"/>
      <c r="O157" s="35"/>
      <c r="P157" s="35" t="s">
        <v>377</v>
      </c>
      <c r="Q157" s="36">
        <v>1</v>
      </c>
      <c r="R157" s="35" t="s">
        <v>9849</v>
      </c>
      <c r="S157" s="35" t="s">
        <v>28503</v>
      </c>
      <c r="T157" s="35">
        <v>0</v>
      </c>
      <c r="U157" s="35">
        <v>0</v>
      </c>
      <c r="V157" s="36">
        <v>1</v>
      </c>
      <c r="W157" s="36">
        <v>1</v>
      </c>
      <c r="X157" s="37" t="s">
        <v>65</v>
      </c>
      <c r="Y157" s="40"/>
      <c r="Z157" s="40"/>
    </row>
    <row r="158" spans="1:26" s="49" customFormat="1" ht="27" customHeight="1" x14ac:dyDescent="0.2">
      <c r="A158" s="50" t="s">
        <v>142</v>
      </c>
      <c r="B158" s="51" t="s">
        <v>378</v>
      </c>
      <c r="C158" s="76" t="s">
        <v>378</v>
      </c>
      <c r="D158" s="29" t="s">
        <v>379</v>
      </c>
      <c r="E158" s="53">
        <v>8233.89</v>
      </c>
      <c r="F158" s="26">
        <v>0.21</v>
      </c>
      <c r="G158" s="53">
        <v>13948.215</v>
      </c>
      <c r="H158" s="40" t="s">
        <v>23338</v>
      </c>
      <c r="I158" s="40"/>
      <c r="J158" s="40"/>
      <c r="K158" s="40"/>
      <c r="L158" s="40"/>
      <c r="M158" s="40"/>
      <c r="N158" s="40"/>
      <c r="O158" s="35"/>
      <c r="P158" s="35" t="s">
        <v>380</v>
      </c>
      <c r="Q158" s="36">
        <v>1</v>
      </c>
      <c r="R158" s="35" t="s">
        <v>9849</v>
      </c>
      <c r="S158" s="35" t="s">
        <v>28503</v>
      </c>
      <c r="T158" s="35">
        <v>0</v>
      </c>
      <c r="U158" s="35">
        <v>0</v>
      </c>
      <c r="V158" s="36">
        <v>1</v>
      </c>
      <c r="W158" s="36">
        <v>1</v>
      </c>
      <c r="X158" s="37" t="s">
        <v>65</v>
      </c>
      <c r="Y158" s="40"/>
      <c r="Z158" s="40"/>
    </row>
    <row r="159" spans="1:26" s="49" customFormat="1" ht="27" customHeight="1" x14ac:dyDescent="0.2">
      <c r="A159" s="50" t="s">
        <v>142</v>
      </c>
      <c r="B159" s="51" t="s">
        <v>381</v>
      </c>
      <c r="C159" s="76" t="s">
        <v>381</v>
      </c>
      <c r="D159" s="29" t="s">
        <v>382</v>
      </c>
      <c r="E159" s="53">
        <v>8233.89</v>
      </c>
      <c r="F159" s="26">
        <v>0.21</v>
      </c>
      <c r="G159" s="53">
        <v>13948.215</v>
      </c>
      <c r="H159" s="40" t="s">
        <v>23338</v>
      </c>
      <c r="I159" s="40"/>
      <c r="J159" s="40"/>
      <c r="K159" s="40"/>
      <c r="L159" s="40"/>
      <c r="M159" s="40"/>
      <c r="N159" s="40"/>
      <c r="O159" s="35"/>
      <c r="P159" s="35" t="s">
        <v>383</v>
      </c>
      <c r="Q159" s="36">
        <v>1</v>
      </c>
      <c r="R159" s="35" t="s">
        <v>9849</v>
      </c>
      <c r="S159" s="35" t="s">
        <v>28503</v>
      </c>
      <c r="T159" s="35">
        <v>0</v>
      </c>
      <c r="U159" s="35">
        <v>0</v>
      </c>
      <c r="V159" s="36">
        <v>1</v>
      </c>
      <c r="W159" s="36">
        <v>1</v>
      </c>
      <c r="X159" s="37" t="s">
        <v>65</v>
      </c>
      <c r="Y159" s="40"/>
      <c r="Z159" s="40"/>
    </row>
    <row r="160" spans="1:26" s="49" customFormat="1" ht="27" customHeight="1" x14ac:dyDescent="0.2">
      <c r="A160" s="50" t="s">
        <v>142</v>
      </c>
      <c r="B160" s="51" t="s">
        <v>384</v>
      </c>
      <c r="C160" s="76" t="s">
        <v>384</v>
      </c>
      <c r="D160" s="29" t="s">
        <v>385</v>
      </c>
      <c r="E160" s="53">
        <v>8233.89</v>
      </c>
      <c r="F160" s="26">
        <v>0.21</v>
      </c>
      <c r="G160" s="53">
        <v>13948.215</v>
      </c>
      <c r="H160" s="40" t="s">
        <v>23338</v>
      </c>
      <c r="I160" s="40"/>
      <c r="J160" s="40"/>
      <c r="K160" s="40"/>
      <c r="L160" s="40"/>
      <c r="M160" s="40"/>
      <c r="N160" s="40"/>
      <c r="O160" s="35"/>
      <c r="P160" s="35" t="s">
        <v>386</v>
      </c>
      <c r="Q160" s="36">
        <v>1</v>
      </c>
      <c r="R160" s="35" t="s">
        <v>9849</v>
      </c>
      <c r="S160" s="35" t="s">
        <v>28503</v>
      </c>
      <c r="T160" s="35">
        <v>0</v>
      </c>
      <c r="U160" s="35">
        <v>0</v>
      </c>
      <c r="V160" s="36">
        <v>1</v>
      </c>
      <c r="W160" s="36">
        <v>1</v>
      </c>
      <c r="X160" s="37" t="s">
        <v>65</v>
      </c>
      <c r="Y160" s="40"/>
      <c r="Z160" s="40"/>
    </row>
    <row r="161" spans="1:26" s="49" customFormat="1" ht="27" customHeight="1" x14ac:dyDescent="0.2">
      <c r="A161" s="50" t="s">
        <v>142</v>
      </c>
      <c r="B161" s="51" t="s">
        <v>387</v>
      </c>
      <c r="C161" s="76" t="s">
        <v>387</v>
      </c>
      <c r="D161" s="29" t="s">
        <v>388</v>
      </c>
      <c r="E161" s="53">
        <v>8233.89</v>
      </c>
      <c r="F161" s="26">
        <v>0.21</v>
      </c>
      <c r="G161" s="53">
        <v>13948.215</v>
      </c>
      <c r="H161" s="40" t="s">
        <v>23338</v>
      </c>
      <c r="I161" s="40"/>
      <c r="J161" s="40"/>
      <c r="K161" s="40"/>
      <c r="L161" s="40"/>
      <c r="M161" s="40"/>
      <c r="N161" s="40"/>
      <c r="O161" s="35"/>
      <c r="P161" s="35" t="s">
        <v>389</v>
      </c>
      <c r="Q161" s="36">
        <v>1</v>
      </c>
      <c r="R161" s="35" t="s">
        <v>9849</v>
      </c>
      <c r="S161" s="35" t="s">
        <v>28503</v>
      </c>
      <c r="T161" s="35">
        <v>0</v>
      </c>
      <c r="U161" s="35">
        <v>0</v>
      </c>
      <c r="V161" s="36">
        <v>1</v>
      </c>
      <c r="W161" s="36">
        <v>1</v>
      </c>
      <c r="X161" s="37" t="s">
        <v>65</v>
      </c>
      <c r="Y161" s="40"/>
      <c r="Z161" s="40"/>
    </row>
    <row r="162" spans="1:26" s="49" customFormat="1" ht="27" customHeight="1" x14ac:dyDescent="0.2">
      <c r="A162" s="50" t="s">
        <v>142</v>
      </c>
      <c r="B162" s="51" t="s">
        <v>390</v>
      </c>
      <c r="C162" s="76" t="s">
        <v>390</v>
      </c>
      <c r="D162" s="29" t="s">
        <v>391</v>
      </c>
      <c r="E162" s="53">
        <v>8233.89</v>
      </c>
      <c r="F162" s="26">
        <v>0.21</v>
      </c>
      <c r="G162" s="53">
        <v>13948.215</v>
      </c>
      <c r="H162" s="40" t="s">
        <v>23338</v>
      </c>
      <c r="I162" s="40"/>
      <c r="J162" s="40"/>
      <c r="K162" s="40"/>
      <c r="L162" s="40"/>
      <c r="M162" s="40"/>
      <c r="N162" s="40"/>
      <c r="O162" s="35"/>
      <c r="P162" s="35" t="s">
        <v>392</v>
      </c>
      <c r="Q162" s="36">
        <v>1</v>
      </c>
      <c r="R162" s="35" t="s">
        <v>9849</v>
      </c>
      <c r="S162" s="35" t="s">
        <v>28504</v>
      </c>
      <c r="T162" s="35">
        <v>0</v>
      </c>
      <c r="U162" s="35">
        <v>0</v>
      </c>
      <c r="V162" s="36">
        <v>1</v>
      </c>
      <c r="W162" s="36">
        <v>1</v>
      </c>
      <c r="X162" s="37" t="s">
        <v>65</v>
      </c>
      <c r="Y162" s="40"/>
      <c r="Z162" s="40"/>
    </row>
    <row r="163" spans="1:26" s="49" customFormat="1" ht="27" customHeight="1" x14ac:dyDescent="0.2">
      <c r="A163" s="50" t="s">
        <v>142</v>
      </c>
      <c r="B163" s="51" t="s">
        <v>393</v>
      </c>
      <c r="C163" s="76" t="s">
        <v>393</v>
      </c>
      <c r="D163" s="29" t="s">
        <v>394</v>
      </c>
      <c r="E163" s="53">
        <v>8233.89</v>
      </c>
      <c r="F163" s="26">
        <v>0.21</v>
      </c>
      <c r="G163" s="53">
        <v>13948.215</v>
      </c>
      <c r="H163" s="40" t="s">
        <v>23338</v>
      </c>
      <c r="I163" s="40"/>
      <c r="J163" s="40"/>
      <c r="K163" s="40"/>
      <c r="L163" s="40"/>
      <c r="M163" s="40"/>
      <c r="N163" s="40"/>
      <c r="O163" s="35"/>
      <c r="P163" s="35" t="s">
        <v>395</v>
      </c>
      <c r="Q163" s="36">
        <v>1</v>
      </c>
      <c r="R163" s="35" t="s">
        <v>9849</v>
      </c>
      <c r="S163" s="35" t="s">
        <v>28504</v>
      </c>
      <c r="T163" s="35">
        <v>0</v>
      </c>
      <c r="U163" s="35">
        <v>0</v>
      </c>
      <c r="V163" s="36">
        <v>1</v>
      </c>
      <c r="W163" s="36">
        <v>1</v>
      </c>
      <c r="X163" s="37" t="s">
        <v>65</v>
      </c>
      <c r="Y163" s="40"/>
      <c r="Z163" s="40"/>
    </row>
    <row r="164" spans="1:26" s="49" customFormat="1" ht="27" customHeight="1" x14ac:dyDescent="0.2">
      <c r="A164" s="50" t="s">
        <v>142</v>
      </c>
      <c r="B164" s="51" t="s">
        <v>396</v>
      </c>
      <c r="C164" s="76" t="s">
        <v>396</v>
      </c>
      <c r="D164" s="29" t="s">
        <v>397</v>
      </c>
      <c r="E164" s="53">
        <v>6632.87</v>
      </c>
      <c r="F164" s="26">
        <v>0.21</v>
      </c>
      <c r="G164" s="53">
        <v>11236.084000000001</v>
      </c>
      <c r="H164" s="40" t="s">
        <v>23338</v>
      </c>
      <c r="I164" s="40"/>
      <c r="J164" s="40"/>
      <c r="K164" s="40"/>
      <c r="L164" s="40"/>
      <c r="M164" s="40"/>
      <c r="N164" s="40"/>
      <c r="O164" s="35"/>
      <c r="P164" s="35" t="s">
        <v>398</v>
      </c>
      <c r="Q164" s="36">
        <v>1</v>
      </c>
      <c r="R164" s="35" t="s">
        <v>9849</v>
      </c>
      <c r="S164" s="35" t="s">
        <v>28504</v>
      </c>
      <c r="T164" s="35">
        <v>0</v>
      </c>
      <c r="U164" s="35">
        <v>0</v>
      </c>
      <c r="V164" s="36">
        <v>1</v>
      </c>
      <c r="W164" s="36">
        <v>1</v>
      </c>
      <c r="X164" s="37" t="s">
        <v>65</v>
      </c>
      <c r="Y164" s="40"/>
      <c r="Z164" s="40"/>
    </row>
    <row r="165" spans="1:26" s="49" customFormat="1" ht="27" customHeight="1" x14ac:dyDescent="0.2">
      <c r="A165" s="50" t="s">
        <v>142</v>
      </c>
      <c r="B165" s="51" t="s">
        <v>399</v>
      </c>
      <c r="C165" s="76" t="s">
        <v>399</v>
      </c>
      <c r="D165" s="29" t="s">
        <v>400</v>
      </c>
      <c r="E165" s="53">
        <v>6632.87</v>
      </c>
      <c r="F165" s="26">
        <v>0.21</v>
      </c>
      <c r="G165" s="53">
        <v>11236.084000000001</v>
      </c>
      <c r="H165" s="40" t="s">
        <v>23338</v>
      </c>
      <c r="I165" s="40"/>
      <c r="J165" s="40"/>
      <c r="K165" s="40"/>
      <c r="L165" s="40"/>
      <c r="M165" s="40"/>
      <c r="N165" s="40"/>
      <c r="O165" s="35"/>
      <c r="P165" s="35" t="s">
        <v>401</v>
      </c>
      <c r="Q165" s="36">
        <v>1</v>
      </c>
      <c r="R165" s="35" t="s">
        <v>9849</v>
      </c>
      <c r="S165" s="35" t="s">
        <v>28503</v>
      </c>
      <c r="T165" s="35">
        <v>0</v>
      </c>
      <c r="U165" s="35">
        <v>0</v>
      </c>
      <c r="V165" s="36">
        <v>1</v>
      </c>
      <c r="W165" s="36">
        <v>1</v>
      </c>
      <c r="X165" s="37" t="s">
        <v>65</v>
      </c>
      <c r="Y165" s="40"/>
      <c r="Z165" s="40"/>
    </row>
    <row r="166" spans="1:26" s="49" customFormat="1" ht="27" customHeight="1" x14ac:dyDescent="0.2">
      <c r="A166" s="50" t="s">
        <v>142</v>
      </c>
      <c r="B166" s="51" t="s">
        <v>402</v>
      </c>
      <c r="C166" s="76" t="s">
        <v>402</v>
      </c>
      <c r="D166" s="29" t="s">
        <v>403</v>
      </c>
      <c r="E166" s="53">
        <v>7776.46</v>
      </c>
      <c r="F166" s="26">
        <v>0.21</v>
      </c>
      <c r="G166" s="53">
        <v>13173.317999999999</v>
      </c>
      <c r="H166" s="40" t="s">
        <v>23338</v>
      </c>
      <c r="I166" s="40"/>
      <c r="J166" s="40"/>
      <c r="K166" s="40"/>
      <c r="L166" s="40"/>
      <c r="M166" s="40"/>
      <c r="N166" s="40"/>
      <c r="O166" s="35"/>
      <c r="P166" s="35" t="s">
        <v>404</v>
      </c>
      <c r="Q166" s="36">
        <v>1</v>
      </c>
      <c r="R166" s="35" t="s">
        <v>9849</v>
      </c>
      <c r="S166" s="35" t="s">
        <v>28504</v>
      </c>
      <c r="T166" s="35">
        <v>0</v>
      </c>
      <c r="U166" s="35">
        <v>0</v>
      </c>
      <c r="V166" s="36">
        <v>1</v>
      </c>
      <c r="W166" s="36">
        <v>1</v>
      </c>
      <c r="X166" s="37" t="s">
        <v>65</v>
      </c>
      <c r="Y166" s="40"/>
      <c r="Z166" s="40"/>
    </row>
    <row r="167" spans="1:26" s="49" customFormat="1" ht="27" customHeight="1" x14ac:dyDescent="0.2">
      <c r="A167" s="50" t="s">
        <v>142</v>
      </c>
      <c r="B167" s="51" t="s">
        <v>405</v>
      </c>
      <c r="C167" s="76" t="s">
        <v>405</v>
      </c>
      <c r="D167" s="29" t="s">
        <v>406</v>
      </c>
      <c r="E167" s="53">
        <v>8005.15</v>
      </c>
      <c r="F167" s="26">
        <v>0.21</v>
      </c>
      <c r="G167" s="53">
        <v>13560.724</v>
      </c>
      <c r="H167" s="40" t="s">
        <v>23338</v>
      </c>
      <c r="I167" s="40"/>
      <c r="J167" s="40"/>
      <c r="K167" s="40"/>
      <c r="L167" s="40"/>
      <c r="M167" s="40"/>
      <c r="N167" s="40"/>
      <c r="O167" s="35"/>
      <c r="P167" s="35" t="s">
        <v>407</v>
      </c>
      <c r="Q167" s="36">
        <v>1</v>
      </c>
      <c r="R167" s="35" t="s">
        <v>9849</v>
      </c>
      <c r="S167" s="35" t="s">
        <v>28504</v>
      </c>
      <c r="T167" s="35">
        <v>0</v>
      </c>
      <c r="U167" s="35">
        <v>0</v>
      </c>
      <c r="V167" s="36">
        <v>1</v>
      </c>
      <c r="W167" s="36">
        <v>1</v>
      </c>
      <c r="X167" s="37" t="s">
        <v>65</v>
      </c>
      <c r="Y167" s="40"/>
      <c r="Z167" s="40"/>
    </row>
    <row r="168" spans="1:26" s="49" customFormat="1" ht="27" customHeight="1" x14ac:dyDescent="0.2">
      <c r="A168" s="50" t="s">
        <v>142</v>
      </c>
      <c r="B168" s="51" t="s">
        <v>408</v>
      </c>
      <c r="C168" s="76" t="s">
        <v>408</v>
      </c>
      <c r="D168" s="29" t="s">
        <v>409</v>
      </c>
      <c r="E168" s="53">
        <v>8005.15</v>
      </c>
      <c r="F168" s="26">
        <v>0.21</v>
      </c>
      <c r="G168" s="53">
        <v>13560.724</v>
      </c>
      <c r="H168" s="40" t="s">
        <v>23338</v>
      </c>
      <c r="I168" s="40"/>
      <c r="J168" s="40"/>
      <c r="K168" s="40"/>
      <c r="L168" s="40"/>
      <c r="M168" s="40"/>
      <c r="N168" s="40"/>
      <c r="O168" s="35"/>
      <c r="P168" s="35" t="s">
        <v>407</v>
      </c>
      <c r="Q168" s="36">
        <v>1</v>
      </c>
      <c r="R168" s="35" t="s">
        <v>9849</v>
      </c>
      <c r="S168" s="35" t="s">
        <v>28504</v>
      </c>
      <c r="T168" s="35">
        <v>0</v>
      </c>
      <c r="U168" s="35">
        <v>0</v>
      </c>
      <c r="V168" s="36">
        <v>1</v>
      </c>
      <c r="W168" s="36">
        <v>1</v>
      </c>
      <c r="X168" s="37" t="s">
        <v>65</v>
      </c>
      <c r="Y168" s="40"/>
      <c r="Z168" s="40"/>
    </row>
    <row r="169" spans="1:26" s="49" customFormat="1" ht="27" customHeight="1" x14ac:dyDescent="0.2">
      <c r="A169" s="50" t="s">
        <v>142</v>
      </c>
      <c r="B169" s="51" t="s">
        <v>23341</v>
      </c>
      <c r="C169" s="76" t="s">
        <v>23341</v>
      </c>
      <c r="D169" s="29" t="s">
        <v>23353</v>
      </c>
      <c r="E169" s="53">
        <v>8005.15</v>
      </c>
      <c r="F169" s="26">
        <v>0.21</v>
      </c>
      <c r="G169" s="53">
        <v>13560.724</v>
      </c>
      <c r="H169" s="40" t="s">
        <v>23338</v>
      </c>
      <c r="I169" s="40"/>
      <c r="J169" s="40"/>
      <c r="K169" s="40"/>
      <c r="L169" s="40"/>
      <c r="M169" s="40"/>
      <c r="N169" s="40"/>
      <c r="O169" s="35"/>
      <c r="P169" s="35" t="s">
        <v>65</v>
      </c>
      <c r="Q169" s="36">
        <v>1</v>
      </c>
      <c r="R169" s="35" t="s">
        <v>9849</v>
      </c>
      <c r="S169" s="35" t="s">
        <v>28504</v>
      </c>
      <c r="T169" s="35">
        <v>0</v>
      </c>
      <c r="U169" s="35">
        <v>0</v>
      </c>
      <c r="V169" s="36" t="e">
        <v>#N/A</v>
      </c>
      <c r="W169" s="36" t="e">
        <v>#N/A</v>
      </c>
      <c r="X169" s="37" t="s">
        <v>65</v>
      </c>
      <c r="Y169" s="40"/>
      <c r="Z169" s="40"/>
    </row>
    <row r="170" spans="1:26" s="49" customFormat="1" ht="27" customHeight="1" x14ac:dyDescent="0.2">
      <c r="A170" s="50" t="s">
        <v>142</v>
      </c>
      <c r="B170" s="51" t="s">
        <v>410</v>
      </c>
      <c r="C170" s="76" t="s">
        <v>410</v>
      </c>
      <c r="D170" s="29" t="s">
        <v>411</v>
      </c>
      <c r="E170" s="53">
        <v>8005.15</v>
      </c>
      <c r="F170" s="26">
        <v>0.21</v>
      </c>
      <c r="G170" s="53">
        <v>13560.724</v>
      </c>
      <c r="H170" s="40" t="s">
        <v>23338</v>
      </c>
      <c r="I170" s="40"/>
      <c r="J170" s="40"/>
      <c r="K170" s="40"/>
      <c r="L170" s="40"/>
      <c r="M170" s="40"/>
      <c r="N170" s="40"/>
      <c r="O170" s="35"/>
      <c r="P170" s="35" t="s">
        <v>407</v>
      </c>
      <c r="Q170" s="36">
        <v>1</v>
      </c>
      <c r="R170" s="35" t="s">
        <v>9849</v>
      </c>
      <c r="S170" s="35" t="s">
        <v>28504</v>
      </c>
      <c r="T170" s="35">
        <v>0</v>
      </c>
      <c r="U170" s="35">
        <v>0</v>
      </c>
      <c r="V170" s="36">
        <v>1</v>
      </c>
      <c r="W170" s="36">
        <v>1</v>
      </c>
      <c r="X170" s="37" t="s">
        <v>65</v>
      </c>
      <c r="Y170" s="40"/>
      <c r="Z170" s="40"/>
    </row>
    <row r="171" spans="1:26" s="49" customFormat="1" ht="27" customHeight="1" x14ac:dyDescent="0.2">
      <c r="A171" s="50" t="s">
        <v>142</v>
      </c>
      <c r="B171" s="51" t="s">
        <v>412</v>
      </c>
      <c r="C171" s="76" t="s">
        <v>412</v>
      </c>
      <c r="D171" s="29" t="s">
        <v>413</v>
      </c>
      <c r="E171" s="53">
        <v>8005.15</v>
      </c>
      <c r="F171" s="26">
        <v>0.21</v>
      </c>
      <c r="G171" s="53">
        <v>13560.724</v>
      </c>
      <c r="H171" s="40" t="s">
        <v>23338</v>
      </c>
      <c r="I171" s="40"/>
      <c r="J171" s="40"/>
      <c r="K171" s="40"/>
      <c r="L171" s="40"/>
      <c r="M171" s="40"/>
      <c r="N171" s="40"/>
      <c r="O171" s="35"/>
      <c r="P171" s="35" t="s">
        <v>407</v>
      </c>
      <c r="Q171" s="36">
        <v>1</v>
      </c>
      <c r="R171" s="35" t="s">
        <v>9849</v>
      </c>
      <c r="S171" s="35" t="s">
        <v>28504</v>
      </c>
      <c r="T171" s="35">
        <v>0</v>
      </c>
      <c r="U171" s="35">
        <v>0</v>
      </c>
      <c r="V171" s="36">
        <v>1</v>
      </c>
      <c r="W171" s="36">
        <v>1</v>
      </c>
      <c r="X171" s="37" t="s">
        <v>65</v>
      </c>
      <c r="Y171" s="40"/>
      <c r="Z171" s="40"/>
    </row>
    <row r="172" spans="1:26" s="49" customFormat="1" ht="27" customHeight="1" x14ac:dyDescent="0.2">
      <c r="A172" s="50" t="s">
        <v>142</v>
      </c>
      <c r="B172" s="51" t="s">
        <v>23342</v>
      </c>
      <c r="C172" s="76" t="s">
        <v>23342</v>
      </c>
      <c r="D172" s="29" t="s">
        <v>23354</v>
      </c>
      <c r="E172" s="53">
        <v>8005.15</v>
      </c>
      <c r="F172" s="26">
        <v>0.21</v>
      </c>
      <c r="G172" s="53">
        <v>13560.724</v>
      </c>
      <c r="H172" s="40" t="s">
        <v>23338</v>
      </c>
      <c r="I172" s="40"/>
      <c r="J172" s="40"/>
      <c r="K172" s="40"/>
      <c r="L172" s="40"/>
      <c r="M172" s="40"/>
      <c r="N172" s="40"/>
      <c r="O172" s="35"/>
      <c r="P172" s="35" t="s">
        <v>65</v>
      </c>
      <c r="Q172" s="36">
        <v>1</v>
      </c>
      <c r="R172" s="35" t="s">
        <v>9849</v>
      </c>
      <c r="S172" s="35" t="s">
        <v>28504</v>
      </c>
      <c r="T172" s="35">
        <v>0</v>
      </c>
      <c r="U172" s="35">
        <v>0</v>
      </c>
      <c r="V172" s="36" t="e">
        <v>#N/A</v>
      </c>
      <c r="W172" s="36" t="e">
        <v>#N/A</v>
      </c>
      <c r="X172" s="37" t="s">
        <v>65</v>
      </c>
      <c r="Y172" s="40"/>
      <c r="Z172" s="40"/>
    </row>
    <row r="173" spans="1:26" s="49" customFormat="1" ht="27" customHeight="1" x14ac:dyDescent="0.2">
      <c r="A173" s="50" t="s">
        <v>142</v>
      </c>
      <c r="B173" s="51" t="s">
        <v>414</v>
      </c>
      <c r="C173" s="76" t="s">
        <v>414</v>
      </c>
      <c r="D173" s="29" t="s">
        <v>406</v>
      </c>
      <c r="E173" s="53">
        <v>8920.0499999999993</v>
      </c>
      <c r="F173" s="26">
        <v>0.21</v>
      </c>
      <c r="G173" s="53">
        <v>15110.565000000001</v>
      </c>
      <c r="H173" s="40" t="s">
        <v>23338</v>
      </c>
      <c r="I173" s="40"/>
      <c r="J173" s="40"/>
      <c r="K173" s="40"/>
      <c r="L173" s="40"/>
      <c r="M173" s="40"/>
      <c r="N173" s="40"/>
      <c r="O173" s="35"/>
      <c r="P173" s="35" t="s">
        <v>415</v>
      </c>
      <c r="Q173" s="36">
        <v>1</v>
      </c>
      <c r="R173" s="35" t="s">
        <v>9849</v>
      </c>
      <c r="S173" s="35" t="s">
        <v>28504</v>
      </c>
      <c r="T173" s="35">
        <v>0</v>
      </c>
      <c r="U173" s="35">
        <v>0</v>
      </c>
      <c r="V173" s="36">
        <v>1</v>
      </c>
      <c r="W173" s="36">
        <v>1</v>
      </c>
      <c r="X173" s="37" t="s">
        <v>65</v>
      </c>
      <c r="Y173" s="40"/>
      <c r="Z173" s="40"/>
    </row>
    <row r="174" spans="1:26" s="49" customFormat="1" ht="27" customHeight="1" x14ac:dyDescent="0.2">
      <c r="A174" s="50" t="s">
        <v>142</v>
      </c>
      <c r="B174" s="51" t="s">
        <v>416</v>
      </c>
      <c r="C174" s="76" t="s">
        <v>416</v>
      </c>
      <c r="D174" s="29" t="s">
        <v>417</v>
      </c>
      <c r="E174" s="53">
        <v>6415.97</v>
      </c>
      <c r="F174" s="26">
        <v>0.21</v>
      </c>
      <c r="G174" s="53">
        <v>10868.656000000001</v>
      </c>
      <c r="H174" s="40" t="s">
        <v>23338</v>
      </c>
      <c r="I174" s="40"/>
      <c r="J174" s="40"/>
      <c r="K174" s="40"/>
      <c r="L174" s="40"/>
      <c r="M174" s="40"/>
      <c r="N174" s="40"/>
      <c r="O174" s="35"/>
      <c r="P174" s="35" t="s">
        <v>418</v>
      </c>
      <c r="Q174" s="36">
        <v>1</v>
      </c>
      <c r="R174" s="35" t="s">
        <v>9849</v>
      </c>
      <c r="S174" s="35" t="s">
        <v>28503</v>
      </c>
      <c r="T174" s="35">
        <v>0</v>
      </c>
      <c r="U174" s="35">
        <v>0</v>
      </c>
      <c r="V174" s="36">
        <v>1</v>
      </c>
      <c r="W174" s="36">
        <v>1</v>
      </c>
      <c r="X174" s="37" t="s">
        <v>65</v>
      </c>
      <c r="Y174" s="40"/>
      <c r="Z174" s="40"/>
    </row>
    <row r="175" spans="1:26" s="49" customFormat="1" ht="27" customHeight="1" x14ac:dyDescent="0.2">
      <c r="A175" s="50" t="s">
        <v>142</v>
      </c>
      <c r="B175" s="51" t="s">
        <v>419</v>
      </c>
      <c r="C175" s="76" t="s">
        <v>419</v>
      </c>
      <c r="D175" s="29" t="s">
        <v>420</v>
      </c>
      <c r="E175" s="53">
        <v>11240.86</v>
      </c>
      <c r="F175" s="26">
        <v>0.21</v>
      </c>
      <c r="G175" s="53">
        <v>19042.011999999999</v>
      </c>
      <c r="H175" s="40" t="s">
        <v>23338</v>
      </c>
      <c r="I175" s="40"/>
      <c r="J175" s="40"/>
      <c r="K175" s="40"/>
      <c r="L175" s="40"/>
      <c r="M175" s="40"/>
      <c r="N175" s="40"/>
      <c r="O175" s="35"/>
      <c r="P175" s="35" t="s">
        <v>421</v>
      </c>
      <c r="Q175" s="36">
        <v>1</v>
      </c>
      <c r="R175" s="35" t="s">
        <v>9849</v>
      </c>
      <c r="S175" s="35" t="s">
        <v>28504</v>
      </c>
      <c r="T175" s="35">
        <v>0</v>
      </c>
      <c r="U175" s="35">
        <v>0</v>
      </c>
      <c r="V175" s="36">
        <v>1</v>
      </c>
      <c r="W175" s="36">
        <v>1</v>
      </c>
      <c r="X175" s="37" t="s">
        <v>65</v>
      </c>
      <c r="Y175" s="40"/>
      <c r="Z175" s="40"/>
    </row>
    <row r="176" spans="1:26" s="49" customFormat="1" ht="27" customHeight="1" x14ac:dyDescent="0.2">
      <c r="A176" s="50" t="s">
        <v>142</v>
      </c>
      <c r="B176" s="51" t="s">
        <v>422</v>
      </c>
      <c r="C176" s="76" t="s">
        <v>422</v>
      </c>
      <c r="D176" s="29" t="s">
        <v>423</v>
      </c>
      <c r="E176" s="53">
        <v>11240.86</v>
      </c>
      <c r="F176" s="26">
        <v>0.21</v>
      </c>
      <c r="G176" s="53">
        <v>19042.011999999999</v>
      </c>
      <c r="H176" s="40" t="s">
        <v>23338</v>
      </c>
      <c r="I176" s="40"/>
      <c r="J176" s="40"/>
      <c r="K176" s="40"/>
      <c r="L176" s="40"/>
      <c r="M176" s="40"/>
      <c r="N176" s="40"/>
      <c r="O176" s="35"/>
      <c r="P176" s="35" t="s">
        <v>424</v>
      </c>
      <c r="Q176" s="36">
        <v>1</v>
      </c>
      <c r="R176" s="35" t="s">
        <v>9849</v>
      </c>
      <c r="S176" s="35" t="s">
        <v>28504</v>
      </c>
      <c r="T176" s="35">
        <v>0</v>
      </c>
      <c r="U176" s="35">
        <v>0</v>
      </c>
      <c r="V176" s="36">
        <v>1</v>
      </c>
      <c r="W176" s="36">
        <v>1</v>
      </c>
      <c r="X176" s="37" t="s">
        <v>65</v>
      </c>
      <c r="Y176" s="40"/>
      <c r="Z176" s="40"/>
    </row>
    <row r="177" spans="1:26" s="49" customFormat="1" ht="27" customHeight="1" x14ac:dyDescent="0.2">
      <c r="A177" s="50" t="s">
        <v>142</v>
      </c>
      <c r="B177" s="51" t="s">
        <v>425</v>
      </c>
      <c r="C177" s="76" t="s">
        <v>425</v>
      </c>
      <c r="D177" s="29" t="s">
        <v>426</v>
      </c>
      <c r="E177" s="53">
        <v>11240.86</v>
      </c>
      <c r="F177" s="26">
        <v>0.21</v>
      </c>
      <c r="G177" s="53">
        <v>19042.011999999999</v>
      </c>
      <c r="H177" s="40" t="s">
        <v>23338</v>
      </c>
      <c r="I177" s="40"/>
      <c r="J177" s="40"/>
      <c r="K177" s="40"/>
      <c r="L177" s="40"/>
      <c r="M177" s="40"/>
      <c r="N177" s="40"/>
      <c r="O177" s="35"/>
      <c r="P177" s="35" t="s">
        <v>427</v>
      </c>
      <c r="Q177" s="36">
        <v>1</v>
      </c>
      <c r="R177" s="35" t="s">
        <v>9849</v>
      </c>
      <c r="S177" s="35" t="s">
        <v>28504</v>
      </c>
      <c r="T177" s="35">
        <v>0</v>
      </c>
      <c r="U177" s="35">
        <v>0</v>
      </c>
      <c r="V177" s="36">
        <v>1</v>
      </c>
      <c r="W177" s="36">
        <v>1</v>
      </c>
      <c r="X177" s="37" t="s">
        <v>65</v>
      </c>
      <c r="Y177" s="40"/>
      <c r="Z177" s="40"/>
    </row>
    <row r="178" spans="1:26" s="49" customFormat="1" ht="27" customHeight="1" x14ac:dyDescent="0.2">
      <c r="A178" s="50" t="s">
        <v>142</v>
      </c>
      <c r="B178" s="51" t="s">
        <v>430</v>
      </c>
      <c r="C178" s="76" t="s">
        <v>430</v>
      </c>
      <c r="D178" s="29" t="s">
        <v>431</v>
      </c>
      <c r="E178" s="53">
        <v>7194.28</v>
      </c>
      <c r="F178" s="26">
        <v>0.21</v>
      </c>
      <c r="G178" s="53">
        <v>12187.108</v>
      </c>
      <c r="H178" s="40" t="s">
        <v>23338</v>
      </c>
      <c r="I178" s="40"/>
      <c r="J178" s="40"/>
      <c r="K178" s="40"/>
      <c r="L178" s="40"/>
      <c r="M178" s="40"/>
      <c r="N178" s="40"/>
      <c r="O178" s="35"/>
      <c r="P178" s="35" t="s">
        <v>432</v>
      </c>
      <c r="Q178" s="36">
        <v>1</v>
      </c>
      <c r="R178" s="35" t="s">
        <v>9849</v>
      </c>
      <c r="S178" s="35" t="s">
        <v>28504</v>
      </c>
      <c r="T178" s="35">
        <v>0</v>
      </c>
      <c r="U178" s="35">
        <v>0</v>
      </c>
      <c r="V178" s="36">
        <v>1</v>
      </c>
      <c r="W178" s="36">
        <v>1</v>
      </c>
      <c r="X178" s="37" t="s">
        <v>65</v>
      </c>
      <c r="Y178" s="40"/>
      <c r="Z178" s="40"/>
    </row>
    <row r="179" spans="1:26" s="49" customFormat="1" ht="27" customHeight="1" x14ac:dyDescent="0.2">
      <c r="A179" s="50" t="s">
        <v>142</v>
      </c>
      <c r="B179" s="51" t="s">
        <v>433</v>
      </c>
      <c r="C179" s="76" t="s">
        <v>433</v>
      </c>
      <c r="D179" s="29" t="s">
        <v>434</v>
      </c>
      <c r="E179" s="53">
        <v>7194.28</v>
      </c>
      <c r="F179" s="26">
        <v>0.21</v>
      </c>
      <c r="G179" s="53">
        <v>12187.108</v>
      </c>
      <c r="H179" s="40" t="s">
        <v>23338</v>
      </c>
      <c r="I179" s="40"/>
      <c r="J179" s="40"/>
      <c r="K179" s="40"/>
      <c r="L179" s="40"/>
      <c r="M179" s="40"/>
      <c r="N179" s="40"/>
      <c r="O179" s="35"/>
      <c r="P179" s="35" t="s">
        <v>435</v>
      </c>
      <c r="Q179" s="36">
        <v>1</v>
      </c>
      <c r="R179" s="35" t="s">
        <v>9849</v>
      </c>
      <c r="S179" s="35" t="s">
        <v>28504</v>
      </c>
      <c r="T179" s="35">
        <v>0</v>
      </c>
      <c r="U179" s="35">
        <v>0</v>
      </c>
      <c r="V179" s="36">
        <v>1</v>
      </c>
      <c r="W179" s="36">
        <v>1</v>
      </c>
      <c r="X179" s="37" t="s">
        <v>65</v>
      </c>
      <c r="Y179" s="40"/>
      <c r="Z179" s="40"/>
    </row>
    <row r="180" spans="1:26" s="49" customFormat="1" ht="27" customHeight="1" x14ac:dyDescent="0.2">
      <c r="A180" s="50" t="s">
        <v>142</v>
      </c>
      <c r="B180" s="51" t="s">
        <v>436</v>
      </c>
      <c r="C180" s="76" t="s">
        <v>436</v>
      </c>
      <c r="D180" s="29" t="s">
        <v>437</v>
      </c>
      <c r="E180" s="53">
        <v>11156.81</v>
      </c>
      <c r="F180" s="26">
        <v>0.21</v>
      </c>
      <c r="G180" s="53">
        <v>18899.631000000001</v>
      </c>
      <c r="H180" s="40" t="s">
        <v>23338</v>
      </c>
      <c r="I180" s="40"/>
      <c r="J180" s="40"/>
      <c r="K180" s="40"/>
      <c r="L180" s="40"/>
      <c r="M180" s="40"/>
      <c r="N180" s="40"/>
      <c r="O180" s="35"/>
      <c r="P180" s="35" t="s">
        <v>438</v>
      </c>
      <c r="Q180" s="36">
        <v>1</v>
      </c>
      <c r="R180" s="35" t="s">
        <v>9849</v>
      </c>
      <c r="S180" s="35" t="s">
        <v>28503</v>
      </c>
      <c r="T180" s="35">
        <v>0</v>
      </c>
      <c r="U180" s="35">
        <v>0</v>
      </c>
      <c r="V180" s="36">
        <v>1</v>
      </c>
      <c r="W180" s="36">
        <v>1</v>
      </c>
      <c r="X180" s="37" t="s">
        <v>65</v>
      </c>
      <c r="Y180" s="40"/>
      <c r="Z180" s="40"/>
    </row>
    <row r="181" spans="1:26" s="49" customFormat="1" ht="27" customHeight="1" x14ac:dyDescent="0.2">
      <c r="A181" s="50" t="s">
        <v>142</v>
      </c>
      <c r="B181" s="51" t="s">
        <v>439</v>
      </c>
      <c r="C181" s="76" t="s">
        <v>439</v>
      </c>
      <c r="D181" s="29" t="s">
        <v>440</v>
      </c>
      <c r="E181" s="53">
        <v>11156.81</v>
      </c>
      <c r="F181" s="26">
        <v>0.21</v>
      </c>
      <c r="G181" s="53">
        <v>18899.631000000001</v>
      </c>
      <c r="H181" s="40" t="s">
        <v>23338</v>
      </c>
      <c r="I181" s="40"/>
      <c r="J181" s="40"/>
      <c r="K181" s="40"/>
      <c r="L181" s="40"/>
      <c r="M181" s="40"/>
      <c r="N181" s="40"/>
      <c r="O181" s="35"/>
      <c r="P181" s="35" t="s">
        <v>441</v>
      </c>
      <c r="Q181" s="36">
        <v>1</v>
      </c>
      <c r="R181" s="35" t="s">
        <v>9849</v>
      </c>
      <c r="S181" s="35" t="s">
        <v>28504</v>
      </c>
      <c r="T181" s="35">
        <v>0</v>
      </c>
      <c r="U181" s="35">
        <v>0</v>
      </c>
      <c r="V181" s="36">
        <v>1</v>
      </c>
      <c r="W181" s="36">
        <v>1</v>
      </c>
      <c r="X181" s="37" t="s">
        <v>65</v>
      </c>
      <c r="Y181" s="40"/>
      <c r="Z181" s="40"/>
    </row>
    <row r="182" spans="1:26" s="49" customFormat="1" ht="27" customHeight="1" x14ac:dyDescent="0.2">
      <c r="A182" s="50" t="s">
        <v>142</v>
      </c>
      <c r="B182" s="51" t="s">
        <v>442</v>
      </c>
      <c r="C182" s="76" t="s">
        <v>442</v>
      </c>
      <c r="D182" s="29" t="s">
        <v>443</v>
      </c>
      <c r="E182" s="53">
        <v>11156.81</v>
      </c>
      <c r="F182" s="26">
        <v>0.21</v>
      </c>
      <c r="G182" s="53">
        <v>18899.631000000001</v>
      </c>
      <c r="H182" s="40" t="s">
        <v>23338</v>
      </c>
      <c r="I182" s="40"/>
      <c r="J182" s="40"/>
      <c r="K182" s="40"/>
      <c r="L182" s="40"/>
      <c r="M182" s="40"/>
      <c r="N182" s="40"/>
      <c r="O182" s="35"/>
      <c r="P182" s="35" t="s">
        <v>444</v>
      </c>
      <c r="Q182" s="36">
        <v>1</v>
      </c>
      <c r="R182" s="35" t="s">
        <v>9849</v>
      </c>
      <c r="S182" s="35" t="s">
        <v>28504</v>
      </c>
      <c r="T182" s="35">
        <v>0</v>
      </c>
      <c r="U182" s="35">
        <v>0</v>
      </c>
      <c r="V182" s="36">
        <v>1</v>
      </c>
      <c r="W182" s="36">
        <v>1</v>
      </c>
      <c r="X182" s="37" t="s">
        <v>65</v>
      </c>
      <c r="Y182" s="40"/>
      <c r="Z182" s="40"/>
    </row>
    <row r="183" spans="1:26" ht="24" customHeight="1" x14ac:dyDescent="0.2">
      <c r="A183" s="50" t="s">
        <v>142</v>
      </c>
      <c r="B183" s="60" t="s">
        <v>445</v>
      </c>
      <c r="C183" s="76" t="s">
        <v>445</v>
      </c>
      <c r="D183" s="61" t="s">
        <v>446</v>
      </c>
      <c r="E183" s="53">
        <v>11156.81</v>
      </c>
      <c r="F183" s="26">
        <v>0.21</v>
      </c>
      <c r="G183" s="53">
        <v>18899.631000000001</v>
      </c>
      <c r="H183" s="67"/>
      <c r="I183" s="68"/>
      <c r="J183" s="69"/>
      <c r="K183" s="69"/>
      <c r="L183" s="69"/>
      <c r="M183" s="69"/>
      <c r="N183" s="69"/>
      <c r="O183" s="35"/>
      <c r="P183" s="35" t="s">
        <v>447</v>
      </c>
      <c r="Q183" s="36">
        <v>1</v>
      </c>
      <c r="R183" s="35" t="s">
        <v>9849</v>
      </c>
      <c r="S183" s="35" t="s">
        <v>28504</v>
      </c>
      <c r="T183" s="35">
        <v>0</v>
      </c>
      <c r="U183" s="35">
        <v>0</v>
      </c>
      <c r="V183" s="36">
        <v>1</v>
      </c>
      <c r="W183" s="36">
        <v>1</v>
      </c>
      <c r="X183" s="37" t="s">
        <v>65</v>
      </c>
    </row>
    <row r="184" spans="1:26" ht="24" customHeight="1" x14ac:dyDescent="0.2">
      <c r="A184" s="50" t="s">
        <v>142</v>
      </c>
      <c r="B184" s="60" t="s">
        <v>448</v>
      </c>
      <c r="C184" s="76" t="s">
        <v>448</v>
      </c>
      <c r="D184" s="61" t="s">
        <v>449</v>
      </c>
      <c r="E184" s="53">
        <v>11156.81</v>
      </c>
      <c r="F184" s="26">
        <v>0.21</v>
      </c>
      <c r="G184" s="53">
        <v>18899.631000000001</v>
      </c>
      <c r="H184" s="67"/>
      <c r="I184" s="68"/>
      <c r="J184" s="69"/>
      <c r="K184" s="69"/>
      <c r="L184" s="69"/>
      <c r="M184" s="69"/>
      <c r="N184" s="69"/>
      <c r="O184" s="35"/>
      <c r="P184" s="35" t="s">
        <v>450</v>
      </c>
      <c r="Q184" s="36">
        <v>1</v>
      </c>
      <c r="R184" s="35" t="s">
        <v>9849</v>
      </c>
      <c r="S184" s="35" t="s">
        <v>28503</v>
      </c>
      <c r="T184" s="35">
        <v>0</v>
      </c>
      <c r="U184" s="35">
        <v>0</v>
      </c>
      <c r="V184" s="36">
        <v>1</v>
      </c>
      <c r="W184" s="36">
        <v>1</v>
      </c>
      <c r="X184" s="37" t="s">
        <v>65</v>
      </c>
    </row>
    <row r="185" spans="1:26" ht="24" customHeight="1" x14ac:dyDescent="0.2">
      <c r="A185" s="50" t="s">
        <v>142</v>
      </c>
      <c r="B185" s="60" t="s">
        <v>451</v>
      </c>
      <c r="C185" s="76" t="s">
        <v>451</v>
      </c>
      <c r="D185" s="61" t="s">
        <v>452</v>
      </c>
      <c r="E185" s="53">
        <v>11156.81</v>
      </c>
      <c r="F185" s="26">
        <v>0.21</v>
      </c>
      <c r="G185" s="53">
        <v>18899.631000000001</v>
      </c>
      <c r="H185" s="67"/>
      <c r="I185" s="68"/>
      <c r="J185" s="69"/>
      <c r="K185" s="69"/>
      <c r="L185" s="69"/>
      <c r="M185" s="69"/>
      <c r="N185" s="69"/>
      <c r="O185" s="35"/>
      <c r="P185" s="35" t="s">
        <v>453</v>
      </c>
      <c r="Q185" s="36">
        <v>1</v>
      </c>
      <c r="R185" s="35" t="s">
        <v>9849</v>
      </c>
      <c r="S185" s="35" t="s">
        <v>28504</v>
      </c>
      <c r="T185" s="35">
        <v>0</v>
      </c>
      <c r="U185" s="35">
        <v>0</v>
      </c>
      <c r="V185" s="36">
        <v>1</v>
      </c>
      <c r="W185" s="36">
        <v>1</v>
      </c>
      <c r="X185" s="37" t="s">
        <v>65</v>
      </c>
    </row>
    <row r="186" spans="1:26" ht="24" customHeight="1" x14ac:dyDescent="0.2">
      <c r="A186" s="50" t="s">
        <v>142</v>
      </c>
      <c r="B186" s="60" t="s">
        <v>454</v>
      </c>
      <c r="C186" s="76" t="s">
        <v>454</v>
      </c>
      <c r="D186" s="61" t="s">
        <v>455</v>
      </c>
      <c r="E186" s="53">
        <v>11156.81</v>
      </c>
      <c r="F186" s="26">
        <v>0.21</v>
      </c>
      <c r="G186" s="53">
        <v>18899.631000000001</v>
      </c>
      <c r="H186" s="67"/>
      <c r="I186" s="68"/>
      <c r="J186" s="69"/>
      <c r="K186" s="69"/>
      <c r="L186" s="69"/>
      <c r="M186" s="69"/>
      <c r="N186" s="69"/>
      <c r="O186" s="35"/>
      <c r="P186" s="35" t="s">
        <v>456</v>
      </c>
      <c r="Q186" s="36">
        <v>1</v>
      </c>
      <c r="R186" s="35" t="s">
        <v>9849</v>
      </c>
      <c r="S186" s="35" t="s">
        <v>28503</v>
      </c>
      <c r="T186" s="35">
        <v>0</v>
      </c>
      <c r="U186" s="35">
        <v>0</v>
      </c>
      <c r="V186" s="36">
        <v>1</v>
      </c>
      <c r="W186" s="36">
        <v>1</v>
      </c>
      <c r="X186" s="37" t="s">
        <v>65</v>
      </c>
    </row>
    <row r="187" spans="1:26" ht="24" customHeight="1" x14ac:dyDescent="0.2">
      <c r="A187" s="50" t="s">
        <v>142</v>
      </c>
      <c r="B187" s="60" t="s">
        <v>457</v>
      </c>
      <c r="C187" s="76" t="s">
        <v>457</v>
      </c>
      <c r="D187" s="61" t="s">
        <v>458</v>
      </c>
      <c r="E187" s="53">
        <v>8611.2999999999993</v>
      </c>
      <c r="F187" s="26">
        <v>0.21</v>
      </c>
      <c r="G187" s="53">
        <v>14587.541999999999</v>
      </c>
      <c r="H187" s="67"/>
      <c r="I187" s="68"/>
      <c r="J187" s="69"/>
      <c r="K187" s="69"/>
      <c r="L187" s="69"/>
      <c r="M187" s="69"/>
      <c r="N187" s="69"/>
      <c r="O187" s="35"/>
      <c r="P187" s="35" t="s">
        <v>459</v>
      </c>
      <c r="Q187" s="36">
        <v>1</v>
      </c>
      <c r="R187" s="35" t="s">
        <v>9849</v>
      </c>
      <c r="S187" s="35" t="s">
        <v>28504</v>
      </c>
      <c r="T187" s="35">
        <v>0</v>
      </c>
      <c r="U187" s="35">
        <v>0</v>
      </c>
      <c r="V187" s="36">
        <v>1</v>
      </c>
      <c r="W187" s="36">
        <v>1</v>
      </c>
      <c r="X187" s="37" t="s">
        <v>65</v>
      </c>
    </row>
    <row r="188" spans="1:26" ht="24" customHeight="1" x14ac:dyDescent="0.2">
      <c r="A188" s="50" t="s">
        <v>142</v>
      </c>
      <c r="B188" s="60" t="s">
        <v>460</v>
      </c>
      <c r="C188" s="76" t="s">
        <v>460</v>
      </c>
      <c r="D188" s="61" t="s">
        <v>461</v>
      </c>
      <c r="E188" s="53">
        <v>8611.2999999999993</v>
      </c>
      <c r="F188" s="26">
        <v>0.21</v>
      </c>
      <c r="G188" s="53">
        <v>14587.541999999999</v>
      </c>
      <c r="H188" s="67"/>
      <c r="I188" s="68"/>
      <c r="J188" s="69"/>
      <c r="K188" s="69"/>
      <c r="L188" s="69"/>
      <c r="M188" s="69"/>
      <c r="N188" s="69"/>
      <c r="O188" s="35"/>
      <c r="P188" s="35" t="s">
        <v>462</v>
      </c>
      <c r="Q188" s="36">
        <v>1</v>
      </c>
      <c r="R188" s="35" t="s">
        <v>9849</v>
      </c>
      <c r="S188" s="35" t="s">
        <v>28504</v>
      </c>
      <c r="T188" s="35">
        <v>0</v>
      </c>
      <c r="U188" s="35">
        <v>0</v>
      </c>
      <c r="V188" s="36">
        <v>1</v>
      </c>
      <c r="W188" s="36">
        <v>1</v>
      </c>
      <c r="X188" s="37" t="s">
        <v>65</v>
      </c>
    </row>
    <row r="189" spans="1:26" ht="24" customHeight="1" x14ac:dyDescent="0.2">
      <c r="A189" s="50" t="s">
        <v>142</v>
      </c>
      <c r="B189" s="60" t="s">
        <v>11584</v>
      </c>
      <c r="C189" s="76" t="s">
        <v>11584</v>
      </c>
      <c r="D189" s="61" t="s">
        <v>11585</v>
      </c>
      <c r="E189" s="53">
        <v>9475.9500000000007</v>
      </c>
      <c r="F189" s="26">
        <v>0.21</v>
      </c>
      <c r="G189" s="53">
        <v>16052.259</v>
      </c>
      <c r="H189" s="67"/>
      <c r="I189" s="68"/>
      <c r="J189" s="69"/>
      <c r="K189" s="69"/>
      <c r="L189" s="69"/>
      <c r="M189" s="69"/>
      <c r="N189" s="69"/>
      <c r="O189" s="35"/>
      <c r="P189" s="35" t="s">
        <v>24361</v>
      </c>
      <c r="Q189" s="36">
        <v>1</v>
      </c>
      <c r="R189" s="35" t="s">
        <v>9849</v>
      </c>
      <c r="S189" s="35" t="s">
        <v>28503</v>
      </c>
      <c r="T189" s="35">
        <v>0</v>
      </c>
      <c r="U189" s="35">
        <v>0</v>
      </c>
      <c r="V189" s="36">
        <v>1</v>
      </c>
      <c r="W189" s="36">
        <v>1</v>
      </c>
      <c r="X189" s="37" t="s">
        <v>65</v>
      </c>
    </row>
    <row r="190" spans="1:26" ht="24" customHeight="1" x14ac:dyDescent="0.2">
      <c r="A190" s="50" t="s">
        <v>142</v>
      </c>
      <c r="B190" s="60" t="s">
        <v>463</v>
      </c>
      <c r="C190" s="76" t="s">
        <v>463</v>
      </c>
      <c r="D190" s="61" t="s">
        <v>464</v>
      </c>
      <c r="E190" s="53">
        <v>8611.2999999999993</v>
      </c>
      <c r="F190" s="26">
        <v>0.21</v>
      </c>
      <c r="G190" s="53">
        <v>14587.541999999999</v>
      </c>
      <c r="H190" s="67"/>
      <c r="I190" s="68"/>
      <c r="J190" s="69"/>
      <c r="K190" s="69"/>
      <c r="L190" s="69"/>
      <c r="M190" s="69"/>
      <c r="N190" s="69"/>
      <c r="O190" s="35"/>
      <c r="P190" s="35" t="s">
        <v>465</v>
      </c>
      <c r="Q190" s="36">
        <v>1</v>
      </c>
      <c r="R190" s="35" t="s">
        <v>9849</v>
      </c>
      <c r="S190" s="35" t="s">
        <v>28503</v>
      </c>
      <c r="T190" s="35">
        <v>0</v>
      </c>
      <c r="U190" s="35">
        <v>0</v>
      </c>
      <c r="V190" s="36">
        <v>1</v>
      </c>
      <c r="W190" s="36">
        <v>1</v>
      </c>
      <c r="X190" s="37" t="s">
        <v>65</v>
      </c>
    </row>
    <row r="191" spans="1:26" ht="24" customHeight="1" x14ac:dyDescent="0.2">
      <c r="A191" s="50" t="s">
        <v>142</v>
      </c>
      <c r="B191" s="60" t="s">
        <v>466</v>
      </c>
      <c r="C191" s="76" t="s">
        <v>466</v>
      </c>
      <c r="D191" s="61" t="s">
        <v>467</v>
      </c>
      <c r="E191" s="53">
        <v>8611.2999999999993</v>
      </c>
      <c r="F191" s="26">
        <v>0.21</v>
      </c>
      <c r="G191" s="53">
        <v>14587.541999999999</v>
      </c>
      <c r="H191" s="67"/>
      <c r="I191" s="68"/>
      <c r="J191" s="69"/>
      <c r="K191" s="69"/>
      <c r="L191" s="69"/>
      <c r="M191" s="69"/>
      <c r="N191" s="69"/>
      <c r="O191" s="35"/>
      <c r="P191" s="35" t="s">
        <v>468</v>
      </c>
      <c r="Q191" s="36">
        <v>1</v>
      </c>
      <c r="R191" s="35" t="s">
        <v>9849</v>
      </c>
      <c r="S191" s="35" t="s">
        <v>28504</v>
      </c>
      <c r="T191" s="35">
        <v>0</v>
      </c>
      <c r="U191" s="35">
        <v>0</v>
      </c>
      <c r="V191" s="36">
        <v>1</v>
      </c>
      <c r="W191" s="36">
        <v>1</v>
      </c>
      <c r="X191" s="37" t="s">
        <v>65</v>
      </c>
    </row>
    <row r="192" spans="1:26" ht="24" customHeight="1" x14ac:dyDescent="0.2">
      <c r="A192" s="50" t="s">
        <v>142</v>
      </c>
      <c r="B192" s="60" t="s">
        <v>469</v>
      </c>
      <c r="C192" s="76" t="s">
        <v>469</v>
      </c>
      <c r="D192" s="61" t="s">
        <v>470</v>
      </c>
      <c r="E192" s="53">
        <v>6415.97</v>
      </c>
      <c r="F192" s="26">
        <v>0.21</v>
      </c>
      <c r="G192" s="53">
        <v>10868.656000000001</v>
      </c>
      <c r="H192" s="67"/>
      <c r="I192" s="68"/>
      <c r="J192" s="69"/>
      <c r="K192" s="69"/>
      <c r="L192" s="69"/>
      <c r="M192" s="69"/>
      <c r="N192" s="69"/>
      <c r="O192" s="35"/>
      <c r="P192" s="35" t="s">
        <v>471</v>
      </c>
      <c r="Q192" s="36">
        <v>1</v>
      </c>
      <c r="R192" s="35" t="s">
        <v>9849</v>
      </c>
      <c r="S192" s="35" t="s">
        <v>28503</v>
      </c>
      <c r="T192" s="35">
        <v>0</v>
      </c>
      <c r="U192" s="35">
        <v>0</v>
      </c>
      <c r="V192" s="36">
        <v>1</v>
      </c>
      <c r="W192" s="36">
        <v>1</v>
      </c>
      <c r="X192" s="37" t="s">
        <v>65</v>
      </c>
    </row>
    <row r="193" spans="1:24" ht="24" customHeight="1" x14ac:dyDescent="0.2">
      <c r="A193" s="50" t="s">
        <v>142</v>
      </c>
      <c r="B193" s="60" t="s">
        <v>474</v>
      </c>
      <c r="C193" s="76" t="s">
        <v>474</v>
      </c>
      <c r="D193" s="61" t="s">
        <v>475</v>
      </c>
      <c r="E193" s="53">
        <v>6540.27</v>
      </c>
      <c r="F193" s="26">
        <v>0.21</v>
      </c>
      <c r="G193" s="53">
        <v>11079.22</v>
      </c>
      <c r="H193" s="67"/>
      <c r="I193" s="68"/>
      <c r="J193" s="69"/>
      <c r="K193" s="69"/>
      <c r="L193" s="69"/>
      <c r="M193" s="69"/>
      <c r="N193" s="69"/>
      <c r="O193" s="35"/>
      <c r="P193" s="35" t="s">
        <v>24362</v>
      </c>
      <c r="Q193" s="36">
        <v>1</v>
      </c>
      <c r="R193" s="35" t="s">
        <v>9849</v>
      </c>
      <c r="S193" s="35" t="s">
        <v>28503</v>
      </c>
      <c r="T193" s="35">
        <v>0</v>
      </c>
      <c r="U193" s="35">
        <v>0</v>
      </c>
      <c r="V193" s="36">
        <v>1</v>
      </c>
      <c r="W193" s="36">
        <v>1</v>
      </c>
      <c r="X193" s="37" t="s">
        <v>65</v>
      </c>
    </row>
    <row r="194" spans="1:24" ht="24" customHeight="1" x14ac:dyDescent="0.2">
      <c r="A194" s="50" t="s">
        <v>142</v>
      </c>
      <c r="B194" s="60" t="s">
        <v>478</v>
      </c>
      <c r="C194" s="76" t="s">
        <v>478</v>
      </c>
      <c r="D194" s="61" t="s">
        <v>437</v>
      </c>
      <c r="E194" s="53">
        <v>8233.89</v>
      </c>
      <c r="F194" s="26">
        <v>0.21</v>
      </c>
      <c r="G194" s="53">
        <v>13948.215</v>
      </c>
      <c r="H194" s="67"/>
      <c r="I194" s="68"/>
      <c r="J194" s="69"/>
      <c r="K194" s="69"/>
      <c r="L194" s="69"/>
      <c r="M194" s="69"/>
      <c r="N194" s="69"/>
      <c r="O194" s="35"/>
      <c r="P194" s="35" t="s">
        <v>479</v>
      </c>
      <c r="Q194" s="36">
        <v>1</v>
      </c>
      <c r="R194" s="35" t="s">
        <v>9849</v>
      </c>
      <c r="S194" s="35" t="s">
        <v>28504</v>
      </c>
      <c r="T194" s="35">
        <v>0</v>
      </c>
      <c r="U194" s="35">
        <v>0</v>
      </c>
      <c r="V194" s="36">
        <v>1</v>
      </c>
      <c r="W194" s="36">
        <v>1</v>
      </c>
      <c r="X194" s="37" t="s">
        <v>65</v>
      </c>
    </row>
    <row r="195" spans="1:24" ht="24" customHeight="1" x14ac:dyDescent="0.2">
      <c r="A195" s="50" t="s">
        <v>142</v>
      </c>
      <c r="B195" s="60" t="s">
        <v>480</v>
      </c>
      <c r="C195" s="76" t="s">
        <v>480</v>
      </c>
      <c r="D195" s="61" t="s">
        <v>481</v>
      </c>
      <c r="E195" s="53">
        <v>8233.89</v>
      </c>
      <c r="F195" s="26">
        <v>0.21</v>
      </c>
      <c r="G195" s="53">
        <v>13948.215</v>
      </c>
      <c r="H195" s="67"/>
      <c r="I195" s="68"/>
      <c r="J195" s="69"/>
      <c r="K195" s="69"/>
      <c r="L195" s="69"/>
      <c r="M195" s="69"/>
      <c r="N195" s="69"/>
      <c r="O195" s="35"/>
      <c r="P195" s="35" t="s">
        <v>482</v>
      </c>
      <c r="Q195" s="36">
        <v>1</v>
      </c>
      <c r="R195" s="35" t="s">
        <v>9849</v>
      </c>
      <c r="S195" s="35" t="s">
        <v>28504</v>
      </c>
      <c r="T195" s="35">
        <v>0</v>
      </c>
      <c r="U195" s="35">
        <v>0</v>
      </c>
      <c r="V195" s="36">
        <v>1</v>
      </c>
      <c r="W195" s="36">
        <v>1</v>
      </c>
      <c r="X195" s="37" t="s">
        <v>65</v>
      </c>
    </row>
    <row r="196" spans="1:24" ht="24" customHeight="1" x14ac:dyDescent="0.2">
      <c r="A196" s="50" t="s">
        <v>142</v>
      </c>
      <c r="B196" s="60" t="s">
        <v>483</v>
      </c>
      <c r="C196" s="76" t="s">
        <v>483</v>
      </c>
      <c r="D196" s="61" t="s">
        <v>440</v>
      </c>
      <c r="E196" s="53">
        <v>8233.89</v>
      </c>
      <c r="F196" s="26">
        <v>0.21</v>
      </c>
      <c r="G196" s="53">
        <v>13948.215</v>
      </c>
      <c r="H196" s="67"/>
      <c r="I196" s="68"/>
      <c r="J196" s="69"/>
      <c r="K196" s="69"/>
      <c r="L196" s="69"/>
      <c r="M196" s="69"/>
      <c r="N196" s="69"/>
      <c r="O196" s="35"/>
      <c r="P196" s="35" t="s">
        <v>484</v>
      </c>
      <c r="Q196" s="36">
        <v>1</v>
      </c>
      <c r="R196" s="35" t="s">
        <v>9849</v>
      </c>
      <c r="S196" s="35" t="s">
        <v>28504</v>
      </c>
      <c r="T196" s="35">
        <v>0</v>
      </c>
      <c r="U196" s="35">
        <v>0</v>
      </c>
      <c r="V196" s="36">
        <v>1</v>
      </c>
      <c r="W196" s="36">
        <v>1</v>
      </c>
      <c r="X196" s="37" t="s">
        <v>65</v>
      </c>
    </row>
    <row r="197" spans="1:24" ht="24" customHeight="1" x14ac:dyDescent="0.2">
      <c r="A197" s="50" t="s">
        <v>142</v>
      </c>
      <c r="B197" s="60" t="s">
        <v>485</v>
      </c>
      <c r="C197" s="76" t="s">
        <v>485</v>
      </c>
      <c r="D197" s="61" t="s">
        <v>452</v>
      </c>
      <c r="E197" s="53">
        <v>8233.89</v>
      </c>
      <c r="F197" s="26">
        <v>0.21</v>
      </c>
      <c r="G197" s="53">
        <v>13948.215</v>
      </c>
      <c r="H197" s="67"/>
      <c r="I197" s="68"/>
      <c r="J197" s="69"/>
      <c r="K197" s="69"/>
      <c r="L197" s="69"/>
      <c r="M197" s="69"/>
      <c r="N197" s="69"/>
      <c r="O197" s="35"/>
      <c r="P197" s="35" t="s">
        <v>486</v>
      </c>
      <c r="Q197" s="36">
        <v>1</v>
      </c>
      <c r="R197" s="35" t="s">
        <v>9849</v>
      </c>
      <c r="S197" s="35" t="s">
        <v>28504</v>
      </c>
      <c r="T197" s="35">
        <v>0</v>
      </c>
      <c r="U197" s="35">
        <v>0</v>
      </c>
      <c r="V197" s="36">
        <v>1</v>
      </c>
      <c r="W197" s="36">
        <v>1</v>
      </c>
      <c r="X197" s="37" t="s">
        <v>65</v>
      </c>
    </row>
    <row r="198" spans="1:24" ht="24" customHeight="1" x14ac:dyDescent="0.2">
      <c r="A198" s="50" t="s">
        <v>142</v>
      </c>
      <c r="B198" s="60" t="s">
        <v>487</v>
      </c>
      <c r="C198" s="76" t="s">
        <v>487</v>
      </c>
      <c r="D198" s="61" t="s">
        <v>488</v>
      </c>
      <c r="E198" s="53">
        <v>8233.89</v>
      </c>
      <c r="F198" s="26">
        <v>0.21</v>
      </c>
      <c r="G198" s="53">
        <v>13948.215</v>
      </c>
      <c r="H198" s="67"/>
      <c r="I198" s="68"/>
      <c r="J198" s="69"/>
      <c r="K198" s="69"/>
      <c r="L198" s="69"/>
      <c r="M198" s="69"/>
      <c r="N198" s="69"/>
      <c r="O198" s="35"/>
      <c r="P198" s="35" t="s">
        <v>489</v>
      </c>
      <c r="Q198" s="36">
        <v>1</v>
      </c>
      <c r="R198" s="35" t="s">
        <v>9849</v>
      </c>
      <c r="S198" s="35" t="s">
        <v>28504</v>
      </c>
      <c r="T198" s="35">
        <v>0</v>
      </c>
      <c r="U198" s="35">
        <v>0</v>
      </c>
      <c r="V198" s="36">
        <v>1</v>
      </c>
      <c r="W198" s="36">
        <v>1</v>
      </c>
      <c r="X198" s="37" t="s">
        <v>65</v>
      </c>
    </row>
    <row r="199" spans="1:24" ht="24" customHeight="1" x14ac:dyDescent="0.2">
      <c r="A199" s="50" t="s">
        <v>142</v>
      </c>
      <c r="B199" s="60" t="s">
        <v>490</v>
      </c>
      <c r="C199" s="76" t="s">
        <v>490</v>
      </c>
      <c r="D199" s="61" t="s">
        <v>491</v>
      </c>
      <c r="E199" s="53">
        <v>8233.89</v>
      </c>
      <c r="F199" s="26">
        <v>0.21</v>
      </c>
      <c r="G199" s="53">
        <v>13948.215</v>
      </c>
      <c r="H199" s="67"/>
      <c r="I199" s="68"/>
      <c r="J199" s="69"/>
      <c r="K199" s="69"/>
      <c r="L199" s="69"/>
      <c r="M199" s="69"/>
      <c r="N199" s="69"/>
      <c r="O199" s="35"/>
      <c r="P199" s="35" t="s">
        <v>492</v>
      </c>
      <c r="Q199" s="36">
        <v>1</v>
      </c>
      <c r="R199" s="35" t="s">
        <v>9849</v>
      </c>
      <c r="S199" s="35" t="s">
        <v>28504</v>
      </c>
      <c r="T199" s="35">
        <v>0</v>
      </c>
      <c r="U199" s="35">
        <v>0</v>
      </c>
      <c r="V199" s="36">
        <v>1</v>
      </c>
      <c r="W199" s="36">
        <v>1</v>
      </c>
      <c r="X199" s="37" t="s">
        <v>65</v>
      </c>
    </row>
    <row r="200" spans="1:24" ht="24" customHeight="1" x14ac:dyDescent="0.2">
      <c r="A200" s="50" t="s">
        <v>142</v>
      </c>
      <c r="B200" s="60" t="s">
        <v>493</v>
      </c>
      <c r="C200" s="76" t="s">
        <v>493</v>
      </c>
      <c r="D200" s="61" t="s">
        <v>494</v>
      </c>
      <c r="E200" s="53">
        <v>8233.89</v>
      </c>
      <c r="F200" s="26">
        <v>0.21</v>
      </c>
      <c r="G200" s="53">
        <v>13948.215</v>
      </c>
      <c r="H200" s="67"/>
      <c r="I200" s="68"/>
      <c r="J200" s="69"/>
      <c r="K200" s="69"/>
      <c r="L200" s="69"/>
      <c r="M200" s="69"/>
      <c r="N200" s="69"/>
      <c r="O200" s="35"/>
      <c r="P200" s="35" t="s">
        <v>495</v>
      </c>
      <c r="Q200" s="36">
        <v>1</v>
      </c>
      <c r="R200" s="35" t="s">
        <v>9849</v>
      </c>
      <c r="S200" s="35" t="s">
        <v>28504</v>
      </c>
      <c r="T200" s="35">
        <v>0</v>
      </c>
      <c r="U200" s="35">
        <v>0</v>
      </c>
      <c r="V200" s="36">
        <v>1</v>
      </c>
      <c r="W200" s="36">
        <v>1</v>
      </c>
      <c r="X200" s="37" t="s">
        <v>65</v>
      </c>
    </row>
    <row r="201" spans="1:24" ht="24" customHeight="1" x14ac:dyDescent="0.2">
      <c r="A201" s="50" t="s">
        <v>142</v>
      </c>
      <c r="B201" s="60" t="s">
        <v>496</v>
      </c>
      <c r="C201" s="76" t="s">
        <v>496</v>
      </c>
      <c r="D201" s="61" t="s">
        <v>455</v>
      </c>
      <c r="E201" s="53">
        <v>8233.89</v>
      </c>
      <c r="F201" s="26">
        <v>0.21</v>
      </c>
      <c r="G201" s="53">
        <v>13948.215</v>
      </c>
      <c r="H201" s="67"/>
      <c r="I201" s="68"/>
      <c r="J201" s="69"/>
      <c r="K201" s="69"/>
      <c r="L201" s="69"/>
      <c r="M201" s="69"/>
      <c r="N201" s="69"/>
      <c r="O201" s="35"/>
      <c r="P201" s="35" t="s">
        <v>497</v>
      </c>
      <c r="Q201" s="36">
        <v>1</v>
      </c>
      <c r="R201" s="35" t="s">
        <v>9849</v>
      </c>
      <c r="S201" s="35" t="s">
        <v>28504</v>
      </c>
      <c r="T201" s="35">
        <v>0</v>
      </c>
      <c r="U201" s="35">
        <v>0</v>
      </c>
      <c r="V201" s="36">
        <v>1</v>
      </c>
      <c r="W201" s="36">
        <v>1</v>
      </c>
      <c r="X201" s="37" t="s">
        <v>65</v>
      </c>
    </row>
    <row r="202" spans="1:24" ht="24" customHeight="1" x14ac:dyDescent="0.2">
      <c r="A202" s="50" t="s">
        <v>142</v>
      </c>
      <c r="B202" s="60" t="s">
        <v>498</v>
      </c>
      <c r="C202" s="76" t="s">
        <v>498</v>
      </c>
      <c r="D202" s="61" t="s">
        <v>499</v>
      </c>
      <c r="E202" s="53">
        <v>8233.89</v>
      </c>
      <c r="F202" s="26">
        <v>0.21</v>
      </c>
      <c r="G202" s="53">
        <v>13948.215</v>
      </c>
      <c r="H202" s="67"/>
      <c r="I202" s="68"/>
      <c r="J202" s="69"/>
      <c r="K202" s="69"/>
      <c r="L202" s="69"/>
      <c r="M202" s="69"/>
      <c r="N202" s="69"/>
      <c r="O202" s="35"/>
      <c r="P202" s="35" t="s">
        <v>500</v>
      </c>
      <c r="Q202" s="36">
        <v>1</v>
      </c>
      <c r="R202" s="35" t="s">
        <v>9849</v>
      </c>
      <c r="S202" s="35" t="s">
        <v>28504</v>
      </c>
      <c r="T202" s="35">
        <v>0</v>
      </c>
      <c r="U202" s="35">
        <v>0</v>
      </c>
      <c r="V202" s="36">
        <v>1</v>
      </c>
      <c r="W202" s="36">
        <v>1</v>
      </c>
      <c r="X202" s="37" t="s">
        <v>65</v>
      </c>
    </row>
    <row r="203" spans="1:24" ht="24" customHeight="1" x14ac:dyDescent="0.2">
      <c r="A203" s="50" t="s">
        <v>142</v>
      </c>
      <c r="B203" s="60" t="s">
        <v>501</v>
      </c>
      <c r="C203" s="76" t="s">
        <v>501</v>
      </c>
      <c r="D203" s="61" t="s">
        <v>502</v>
      </c>
      <c r="E203" s="53">
        <v>5777.21</v>
      </c>
      <c r="F203" s="26">
        <v>0.21</v>
      </c>
      <c r="G203" s="53">
        <v>9786.5889999999999</v>
      </c>
      <c r="H203" s="67"/>
      <c r="I203" s="68"/>
      <c r="J203" s="69"/>
      <c r="K203" s="69"/>
      <c r="L203" s="69"/>
      <c r="M203" s="69"/>
      <c r="N203" s="69"/>
      <c r="O203" s="35"/>
      <c r="P203" s="35" t="s">
        <v>503</v>
      </c>
      <c r="Q203" s="36">
        <v>1</v>
      </c>
      <c r="R203" s="35" t="s">
        <v>9849</v>
      </c>
      <c r="S203" s="35" t="s">
        <v>28504</v>
      </c>
      <c r="T203" s="35">
        <v>0</v>
      </c>
      <c r="U203" s="35">
        <v>0</v>
      </c>
      <c r="V203" s="36">
        <v>1</v>
      </c>
      <c r="W203" s="36">
        <v>1</v>
      </c>
      <c r="X203" s="37" t="s">
        <v>65</v>
      </c>
    </row>
    <row r="204" spans="1:24" ht="24" customHeight="1" x14ac:dyDescent="0.2">
      <c r="A204" s="50" t="s">
        <v>142</v>
      </c>
      <c r="B204" s="60" t="s">
        <v>11586</v>
      </c>
      <c r="C204" s="76" t="s">
        <v>11586</v>
      </c>
      <c r="D204" s="61" t="s">
        <v>11587</v>
      </c>
      <c r="E204" s="53">
        <v>5727.24</v>
      </c>
      <c r="F204" s="26">
        <v>0.21</v>
      </c>
      <c r="G204" s="53">
        <v>9701.9490000000005</v>
      </c>
      <c r="H204" s="67"/>
      <c r="I204" s="68"/>
      <c r="J204" s="69"/>
      <c r="K204" s="69"/>
      <c r="L204" s="69"/>
      <c r="M204" s="69"/>
      <c r="N204" s="69"/>
      <c r="O204" s="35"/>
      <c r="P204" s="35" t="s">
        <v>24363</v>
      </c>
      <c r="Q204" s="36">
        <v>1</v>
      </c>
      <c r="R204" s="35" t="s">
        <v>9849</v>
      </c>
      <c r="S204" s="35" t="s">
        <v>28503</v>
      </c>
      <c r="T204" s="35">
        <v>0</v>
      </c>
      <c r="U204" s="35">
        <v>0</v>
      </c>
      <c r="V204" s="36">
        <v>1</v>
      </c>
      <c r="W204" s="36">
        <v>1</v>
      </c>
      <c r="X204" s="37" t="s">
        <v>65</v>
      </c>
    </row>
    <row r="205" spans="1:24" ht="24" customHeight="1" x14ac:dyDescent="0.2">
      <c r="A205" s="50" t="s">
        <v>142</v>
      </c>
      <c r="B205" s="60" t="s">
        <v>504</v>
      </c>
      <c r="C205" s="76" t="s">
        <v>504</v>
      </c>
      <c r="D205" s="61" t="s">
        <v>505</v>
      </c>
      <c r="E205" s="53">
        <v>6059.55</v>
      </c>
      <c r="F205" s="26">
        <v>0.21</v>
      </c>
      <c r="G205" s="53">
        <v>10264.878000000001</v>
      </c>
      <c r="H205" s="67"/>
      <c r="I205" s="68"/>
      <c r="J205" s="69"/>
      <c r="K205" s="69"/>
      <c r="L205" s="69"/>
      <c r="M205" s="69"/>
      <c r="N205" s="69"/>
      <c r="O205" s="35"/>
      <c r="P205" s="35" t="s">
        <v>506</v>
      </c>
      <c r="Q205" s="36">
        <v>1</v>
      </c>
      <c r="R205" s="35" t="s">
        <v>9849</v>
      </c>
      <c r="S205" s="35" t="s">
        <v>28504</v>
      </c>
      <c r="T205" s="35">
        <v>0</v>
      </c>
      <c r="U205" s="35">
        <v>0</v>
      </c>
      <c r="V205" s="36">
        <v>1</v>
      </c>
      <c r="W205" s="36">
        <v>1</v>
      </c>
      <c r="X205" s="37" t="s">
        <v>65</v>
      </c>
    </row>
    <row r="206" spans="1:24" ht="24" customHeight="1" x14ac:dyDescent="0.2">
      <c r="A206" s="50" t="s">
        <v>142</v>
      </c>
      <c r="B206" s="60" t="s">
        <v>507</v>
      </c>
      <c r="C206" s="76" t="s">
        <v>507</v>
      </c>
      <c r="D206" s="61" t="s">
        <v>508</v>
      </c>
      <c r="E206" s="53">
        <v>6415.97</v>
      </c>
      <c r="F206" s="26">
        <v>0.21</v>
      </c>
      <c r="G206" s="53">
        <v>10868.656000000001</v>
      </c>
      <c r="H206" s="67"/>
      <c r="I206" s="68"/>
      <c r="J206" s="69"/>
      <c r="K206" s="69"/>
      <c r="L206" s="69"/>
      <c r="M206" s="69"/>
      <c r="N206" s="69"/>
      <c r="O206" s="35"/>
      <c r="P206" s="35" t="s">
        <v>509</v>
      </c>
      <c r="Q206" s="36">
        <v>1</v>
      </c>
      <c r="R206" s="35" t="s">
        <v>9849</v>
      </c>
      <c r="S206" s="35" t="s">
        <v>28503</v>
      </c>
      <c r="T206" s="35">
        <v>0</v>
      </c>
      <c r="U206" s="35">
        <v>0</v>
      </c>
      <c r="V206" s="36">
        <v>1</v>
      </c>
      <c r="W206" s="36">
        <v>1</v>
      </c>
      <c r="X206" s="37" t="s">
        <v>65</v>
      </c>
    </row>
    <row r="207" spans="1:24" ht="24" customHeight="1" x14ac:dyDescent="0.2">
      <c r="A207" s="50" t="s">
        <v>142</v>
      </c>
      <c r="B207" s="60" t="s">
        <v>510</v>
      </c>
      <c r="C207" s="76" t="s">
        <v>510</v>
      </c>
      <c r="D207" s="61" t="s">
        <v>511</v>
      </c>
      <c r="E207" s="53">
        <v>113303.18</v>
      </c>
      <c r="F207" s="26">
        <v>0.21</v>
      </c>
      <c r="G207" s="53">
        <v>191935.58499999999</v>
      </c>
      <c r="H207" s="67"/>
      <c r="I207" s="68"/>
      <c r="J207" s="69"/>
      <c r="K207" s="69"/>
      <c r="L207" s="69"/>
      <c r="M207" s="69"/>
      <c r="N207" s="69"/>
      <c r="O207" s="35"/>
      <c r="P207" s="35" t="s">
        <v>24364</v>
      </c>
      <c r="Q207" s="36">
        <v>1</v>
      </c>
      <c r="R207" s="35" t="s">
        <v>9849</v>
      </c>
      <c r="S207" s="35" t="s">
        <v>28504</v>
      </c>
      <c r="T207" s="35">
        <v>0</v>
      </c>
      <c r="U207" s="35">
        <v>0</v>
      </c>
      <c r="V207" s="36">
        <v>1</v>
      </c>
      <c r="W207" s="36">
        <v>1</v>
      </c>
      <c r="X207" s="37" t="s">
        <v>65</v>
      </c>
    </row>
    <row r="208" spans="1:24" ht="24" customHeight="1" x14ac:dyDescent="0.2">
      <c r="A208" s="50" t="s">
        <v>142</v>
      </c>
      <c r="B208" s="60" t="s">
        <v>512</v>
      </c>
      <c r="C208" s="76" t="s">
        <v>512</v>
      </c>
      <c r="D208" s="61" t="s">
        <v>513</v>
      </c>
      <c r="E208" s="53">
        <v>15445.91</v>
      </c>
      <c r="F208" s="26">
        <v>0.21</v>
      </c>
      <c r="G208" s="53">
        <v>26165.366999999998</v>
      </c>
      <c r="H208" s="67"/>
      <c r="I208" s="68"/>
      <c r="J208" s="69"/>
      <c r="K208" s="69"/>
      <c r="L208" s="69"/>
      <c r="M208" s="69"/>
      <c r="N208" s="69"/>
      <c r="O208" s="35"/>
      <c r="P208" s="35" t="s">
        <v>514</v>
      </c>
      <c r="Q208" s="36">
        <v>1</v>
      </c>
      <c r="R208" s="35" t="s">
        <v>9849</v>
      </c>
      <c r="S208" s="35" t="s">
        <v>28503</v>
      </c>
      <c r="T208" s="35">
        <v>0</v>
      </c>
      <c r="U208" s="35">
        <v>0</v>
      </c>
      <c r="V208" s="36">
        <v>1</v>
      </c>
      <c r="W208" s="36">
        <v>1</v>
      </c>
      <c r="X208" s="37" t="s">
        <v>65</v>
      </c>
    </row>
    <row r="209" spans="1:24" ht="24" customHeight="1" x14ac:dyDescent="0.2">
      <c r="A209" s="50" t="s">
        <v>142</v>
      </c>
      <c r="B209" s="60" t="s">
        <v>515</v>
      </c>
      <c r="C209" s="76" t="s">
        <v>515</v>
      </c>
      <c r="D209" s="61" t="s">
        <v>516</v>
      </c>
      <c r="E209" s="53">
        <v>15089.43</v>
      </c>
      <c r="F209" s="26">
        <v>0.21</v>
      </c>
      <c r="G209" s="53">
        <v>25561.491999999998</v>
      </c>
      <c r="H209" s="67"/>
      <c r="I209" s="68"/>
      <c r="J209" s="69"/>
      <c r="K209" s="69"/>
      <c r="L209" s="69"/>
      <c r="M209" s="69"/>
      <c r="N209" s="69"/>
      <c r="O209" s="35"/>
      <c r="P209" s="35" t="s">
        <v>517</v>
      </c>
      <c r="Q209" s="36">
        <v>1</v>
      </c>
      <c r="R209" s="35" t="s">
        <v>9849</v>
      </c>
      <c r="S209" s="35" t="s">
        <v>28504</v>
      </c>
      <c r="T209" s="35">
        <v>0</v>
      </c>
      <c r="U209" s="35">
        <v>0</v>
      </c>
      <c r="V209" s="36">
        <v>1</v>
      </c>
      <c r="W209" s="36">
        <v>1</v>
      </c>
      <c r="X209" s="37" t="s">
        <v>65</v>
      </c>
    </row>
    <row r="210" spans="1:24" ht="24" customHeight="1" x14ac:dyDescent="0.2">
      <c r="A210" s="50" t="s">
        <v>142</v>
      </c>
      <c r="B210" s="60" t="s">
        <v>518</v>
      </c>
      <c r="C210" s="76" t="s">
        <v>518</v>
      </c>
      <c r="D210" s="61" t="s">
        <v>519</v>
      </c>
      <c r="E210" s="53">
        <v>17228.099999999999</v>
      </c>
      <c r="F210" s="26">
        <v>0.21</v>
      </c>
      <c r="G210" s="53">
        <v>29184.401000000002</v>
      </c>
      <c r="H210" s="67"/>
      <c r="I210" s="68"/>
      <c r="J210" s="69"/>
      <c r="K210" s="69"/>
      <c r="L210" s="69"/>
      <c r="M210" s="69"/>
      <c r="N210" s="69"/>
      <c r="O210" s="35"/>
      <c r="P210" s="35" t="s">
        <v>520</v>
      </c>
      <c r="Q210" s="36">
        <v>1</v>
      </c>
      <c r="R210" s="35" t="s">
        <v>9849</v>
      </c>
      <c r="S210" s="35" t="s">
        <v>28504</v>
      </c>
      <c r="T210" s="35">
        <v>0</v>
      </c>
      <c r="U210" s="35">
        <v>0</v>
      </c>
      <c r="V210" s="36">
        <v>1</v>
      </c>
      <c r="W210" s="36">
        <v>1</v>
      </c>
      <c r="X210" s="37" t="s">
        <v>65</v>
      </c>
    </row>
    <row r="211" spans="1:24" ht="24" customHeight="1" x14ac:dyDescent="0.2">
      <c r="A211" s="50" t="s">
        <v>142</v>
      </c>
      <c r="B211" s="60" t="s">
        <v>521</v>
      </c>
      <c r="C211" s="76" t="s">
        <v>521</v>
      </c>
      <c r="D211" s="61" t="s">
        <v>522</v>
      </c>
      <c r="E211" s="53">
        <v>16871.669999999998</v>
      </c>
      <c r="F211" s="26">
        <v>0.21</v>
      </c>
      <c r="G211" s="53">
        <v>28580.611000000001</v>
      </c>
      <c r="H211" s="67"/>
      <c r="I211" s="68"/>
      <c r="J211" s="69"/>
      <c r="K211" s="69"/>
      <c r="L211" s="69"/>
      <c r="M211" s="69"/>
      <c r="N211" s="69"/>
      <c r="O211" s="35"/>
      <c r="P211" s="35" t="s">
        <v>523</v>
      </c>
      <c r="Q211" s="36">
        <v>1</v>
      </c>
      <c r="R211" s="35" t="s">
        <v>9849</v>
      </c>
      <c r="S211" s="35" t="s">
        <v>28504</v>
      </c>
      <c r="T211" s="35">
        <v>0</v>
      </c>
      <c r="U211" s="35">
        <v>0</v>
      </c>
      <c r="V211" s="36">
        <v>1</v>
      </c>
      <c r="W211" s="36">
        <v>1</v>
      </c>
      <c r="X211" s="37" t="s">
        <v>65</v>
      </c>
    </row>
    <row r="212" spans="1:24" ht="24" customHeight="1" x14ac:dyDescent="0.2">
      <c r="A212" s="50" t="s">
        <v>142</v>
      </c>
      <c r="B212" s="60" t="s">
        <v>524</v>
      </c>
      <c r="C212" s="76" t="s">
        <v>524</v>
      </c>
      <c r="D212" s="61" t="s">
        <v>525</v>
      </c>
      <c r="E212" s="53">
        <v>14257.8</v>
      </c>
      <c r="F212" s="26">
        <v>0.21</v>
      </c>
      <c r="G212" s="53">
        <v>24152.713</v>
      </c>
      <c r="H212" s="67"/>
      <c r="I212" s="68"/>
      <c r="J212" s="69"/>
      <c r="K212" s="69"/>
      <c r="L212" s="69"/>
      <c r="M212" s="69"/>
      <c r="N212" s="69"/>
      <c r="O212" s="35"/>
      <c r="P212" s="35" t="s">
        <v>526</v>
      </c>
      <c r="Q212" s="36">
        <v>1</v>
      </c>
      <c r="R212" s="35" t="s">
        <v>9849</v>
      </c>
      <c r="S212" s="35" t="s">
        <v>28504</v>
      </c>
      <c r="T212" s="35">
        <v>0</v>
      </c>
      <c r="U212" s="35">
        <v>0</v>
      </c>
      <c r="V212" s="36">
        <v>1</v>
      </c>
      <c r="W212" s="36">
        <v>1</v>
      </c>
      <c r="X212" s="37" t="s">
        <v>65</v>
      </c>
    </row>
    <row r="213" spans="1:24" ht="24" customHeight="1" x14ac:dyDescent="0.2">
      <c r="A213" s="50" t="s">
        <v>142</v>
      </c>
      <c r="B213" s="60" t="s">
        <v>527</v>
      </c>
      <c r="C213" s="76" t="s">
        <v>527</v>
      </c>
      <c r="D213" s="61" t="s">
        <v>528</v>
      </c>
      <c r="E213" s="53">
        <v>13901.28</v>
      </c>
      <c r="F213" s="26">
        <v>0.21</v>
      </c>
      <c r="G213" s="53">
        <v>23548.766</v>
      </c>
      <c r="H213" s="67"/>
      <c r="I213" s="68"/>
      <c r="J213" s="69"/>
      <c r="K213" s="69"/>
      <c r="L213" s="69"/>
      <c r="M213" s="69"/>
      <c r="N213" s="69"/>
      <c r="O213" s="35"/>
      <c r="P213" s="35" t="s">
        <v>529</v>
      </c>
      <c r="Q213" s="36">
        <v>1</v>
      </c>
      <c r="R213" s="35" t="s">
        <v>9849</v>
      </c>
      <c r="S213" s="35" t="s">
        <v>28504</v>
      </c>
      <c r="T213" s="35">
        <v>0</v>
      </c>
      <c r="U213" s="35">
        <v>0</v>
      </c>
      <c r="V213" s="36">
        <v>1</v>
      </c>
      <c r="W213" s="36">
        <v>1</v>
      </c>
      <c r="X213" s="37" t="s">
        <v>65</v>
      </c>
    </row>
    <row r="214" spans="1:24" ht="24" customHeight="1" x14ac:dyDescent="0.2">
      <c r="A214" s="50" t="s">
        <v>530</v>
      </c>
      <c r="B214" s="60" t="s">
        <v>531</v>
      </c>
      <c r="C214" s="76" t="s">
        <v>531</v>
      </c>
      <c r="D214" s="61" t="s">
        <v>532</v>
      </c>
      <c r="E214" s="53">
        <v>1113147.1599999999</v>
      </c>
      <c r="F214" s="26">
        <v>0.21</v>
      </c>
      <c r="G214" s="53">
        <v>1818325.8910000001</v>
      </c>
      <c r="H214" s="67"/>
      <c r="I214" s="68"/>
      <c r="J214" s="69"/>
      <c r="K214" s="69"/>
      <c r="L214" s="69"/>
      <c r="M214" s="69"/>
      <c r="N214" s="69"/>
      <c r="O214" s="35"/>
      <c r="P214" s="35" t="s">
        <v>24365</v>
      </c>
      <c r="Q214" s="36">
        <v>1</v>
      </c>
      <c r="R214" s="35" t="s">
        <v>9849</v>
      </c>
      <c r="S214" s="35" t="s">
        <v>28503</v>
      </c>
      <c r="T214" s="35">
        <v>0</v>
      </c>
      <c r="U214" s="35">
        <v>0</v>
      </c>
      <c r="V214" s="36">
        <v>1</v>
      </c>
      <c r="W214" s="36">
        <v>1</v>
      </c>
      <c r="X214" s="37" t="s">
        <v>65</v>
      </c>
    </row>
    <row r="215" spans="1:24" ht="24" customHeight="1" x14ac:dyDescent="0.2">
      <c r="A215" s="50" t="s">
        <v>530</v>
      </c>
      <c r="B215" s="60" t="s">
        <v>533</v>
      </c>
      <c r="C215" s="76" t="s">
        <v>533</v>
      </c>
      <c r="D215" s="61" t="s">
        <v>534</v>
      </c>
      <c r="E215" s="53">
        <v>2081064.07</v>
      </c>
      <c r="F215" s="26">
        <v>0.21</v>
      </c>
      <c r="G215" s="53">
        <v>3399418.1529999999</v>
      </c>
      <c r="H215" s="67"/>
      <c r="I215" s="68"/>
      <c r="J215" s="69"/>
      <c r="K215" s="69"/>
      <c r="L215" s="69"/>
      <c r="M215" s="69"/>
      <c r="N215" s="69"/>
      <c r="O215" s="35"/>
      <c r="P215" s="35" t="s">
        <v>24366</v>
      </c>
      <c r="Q215" s="36">
        <v>1</v>
      </c>
      <c r="R215" s="35" t="s">
        <v>9849</v>
      </c>
      <c r="S215" s="35" t="s">
        <v>28504</v>
      </c>
      <c r="T215" s="35">
        <v>0</v>
      </c>
      <c r="U215" s="35">
        <v>0</v>
      </c>
      <c r="V215" s="36">
        <v>1</v>
      </c>
      <c r="W215" s="36">
        <v>1</v>
      </c>
      <c r="X215" s="37" t="s">
        <v>65</v>
      </c>
    </row>
    <row r="216" spans="1:24" ht="24" customHeight="1" x14ac:dyDescent="0.2">
      <c r="A216" s="50" t="s">
        <v>530</v>
      </c>
      <c r="B216" s="60" t="s">
        <v>536</v>
      </c>
      <c r="C216" s="76" t="s">
        <v>536</v>
      </c>
      <c r="D216" s="61" t="s">
        <v>537</v>
      </c>
      <c r="E216" s="53">
        <v>1353463.3</v>
      </c>
      <c r="F216" s="26">
        <v>0.21</v>
      </c>
      <c r="G216" s="53">
        <v>2210882.307</v>
      </c>
      <c r="H216" s="67"/>
      <c r="I216" s="68"/>
      <c r="J216" s="69"/>
      <c r="K216" s="69"/>
      <c r="L216" s="69"/>
      <c r="M216" s="69"/>
      <c r="N216" s="69"/>
      <c r="O216" s="35"/>
      <c r="P216" s="35" t="s">
        <v>24367</v>
      </c>
      <c r="Q216" s="36">
        <v>1</v>
      </c>
      <c r="R216" s="35" t="s">
        <v>9849</v>
      </c>
      <c r="S216" s="35" t="s">
        <v>28503</v>
      </c>
      <c r="T216" s="35">
        <v>0</v>
      </c>
      <c r="U216" s="35">
        <v>0</v>
      </c>
      <c r="V216" s="36">
        <v>1</v>
      </c>
      <c r="W216" s="36">
        <v>1</v>
      </c>
      <c r="X216" s="37" t="s">
        <v>65</v>
      </c>
    </row>
    <row r="217" spans="1:24" ht="24" customHeight="1" x14ac:dyDescent="0.2">
      <c r="A217" s="50" t="s">
        <v>530</v>
      </c>
      <c r="B217" s="60" t="s">
        <v>538</v>
      </c>
      <c r="C217" s="76" t="s">
        <v>538</v>
      </c>
      <c r="D217" s="61" t="s">
        <v>539</v>
      </c>
      <c r="E217" s="53">
        <v>2003362.38</v>
      </c>
      <c r="F217" s="26">
        <v>0.21</v>
      </c>
      <c r="G217" s="53">
        <v>3272492.4440000001</v>
      </c>
      <c r="H217" s="67"/>
      <c r="I217" s="68"/>
      <c r="J217" s="69"/>
      <c r="K217" s="69"/>
      <c r="L217" s="69"/>
      <c r="M217" s="69"/>
      <c r="N217" s="69"/>
      <c r="O217" s="35"/>
      <c r="P217" s="35" t="s">
        <v>24368</v>
      </c>
      <c r="Q217" s="36">
        <v>1</v>
      </c>
      <c r="R217" s="35" t="s">
        <v>9849</v>
      </c>
      <c r="S217" s="35" t="s">
        <v>28503</v>
      </c>
      <c r="T217" s="35">
        <v>0</v>
      </c>
      <c r="U217" s="35">
        <v>0</v>
      </c>
      <c r="V217" s="36">
        <v>1</v>
      </c>
      <c r="W217" s="36">
        <v>1</v>
      </c>
      <c r="X217" s="37" t="s">
        <v>65</v>
      </c>
    </row>
    <row r="218" spans="1:24" ht="24" customHeight="1" x14ac:dyDescent="0.2">
      <c r="A218" s="50" t="s">
        <v>530</v>
      </c>
      <c r="B218" s="60" t="s">
        <v>540</v>
      </c>
      <c r="C218" s="76" t="s">
        <v>540</v>
      </c>
      <c r="D218" s="61" t="s">
        <v>541</v>
      </c>
      <c r="E218" s="53">
        <v>9018165.3800000008</v>
      </c>
      <c r="F218" s="26">
        <v>0.21</v>
      </c>
      <c r="G218" s="53">
        <v>14731173.145</v>
      </c>
      <c r="H218" s="67"/>
      <c r="I218" s="68"/>
      <c r="J218" s="69"/>
      <c r="K218" s="69"/>
      <c r="L218" s="69"/>
      <c r="M218" s="69"/>
      <c r="N218" s="69"/>
      <c r="O218" s="35"/>
      <c r="P218" s="35" t="s">
        <v>24369</v>
      </c>
      <c r="Q218" s="36">
        <v>1</v>
      </c>
      <c r="R218" s="35" t="s">
        <v>9849</v>
      </c>
      <c r="S218" s="35" t="s">
        <v>28503</v>
      </c>
      <c r="T218" s="35">
        <v>0</v>
      </c>
      <c r="U218" s="35">
        <v>0</v>
      </c>
      <c r="V218" s="36">
        <v>1</v>
      </c>
      <c r="W218" s="36">
        <v>1</v>
      </c>
      <c r="X218" s="37" t="s">
        <v>65</v>
      </c>
    </row>
    <row r="219" spans="1:24" ht="24" customHeight="1" x14ac:dyDescent="0.2">
      <c r="A219" s="50" t="s">
        <v>530</v>
      </c>
      <c r="B219" s="60" t="s">
        <v>542</v>
      </c>
      <c r="C219" s="76" t="s">
        <v>542</v>
      </c>
      <c r="D219" s="61" t="s">
        <v>543</v>
      </c>
      <c r="E219" s="53">
        <v>2807050.8</v>
      </c>
      <c r="F219" s="26">
        <v>0.21</v>
      </c>
      <c r="G219" s="53">
        <v>4585317.4819999998</v>
      </c>
      <c r="H219" s="67"/>
      <c r="I219" s="68"/>
      <c r="J219" s="69"/>
      <c r="K219" s="69"/>
      <c r="L219" s="69"/>
      <c r="M219" s="69"/>
      <c r="N219" s="69"/>
      <c r="O219" s="35"/>
      <c r="P219" s="35" t="s">
        <v>24370</v>
      </c>
      <c r="Q219" s="36">
        <v>1</v>
      </c>
      <c r="R219" s="35" t="s">
        <v>9849</v>
      </c>
      <c r="S219" s="35" t="s">
        <v>28503</v>
      </c>
      <c r="T219" s="35">
        <v>0</v>
      </c>
      <c r="U219" s="35">
        <v>0</v>
      </c>
      <c r="V219" s="36">
        <v>1</v>
      </c>
      <c r="W219" s="36">
        <v>1</v>
      </c>
      <c r="X219" s="37" t="s">
        <v>65</v>
      </c>
    </row>
    <row r="220" spans="1:24" ht="24" customHeight="1" x14ac:dyDescent="0.2">
      <c r="A220" s="50" t="s">
        <v>530</v>
      </c>
      <c r="B220" s="60" t="s">
        <v>544</v>
      </c>
      <c r="C220" s="76" t="s">
        <v>544</v>
      </c>
      <c r="D220" s="61" t="s">
        <v>545</v>
      </c>
      <c r="E220" s="53">
        <v>2503057.2400000002</v>
      </c>
      <c r="F220" s="26">
        <v>0.21</v>
      </c>
      <c r="G220" s="53">
        <v>4088743.997</v>
      </c>
      <c r="H220" s="67"/>
      <c r="I220" s="68"/>
      <c r="J220" s="69"/>
      <c r="K220" s="69"/>
      <c r="L220" s="69"/>
      <c r="M220" s="69"/>
      <c r="N220" s="69"/>
      <c r="O220" s="35"/>
      <c r="P220" s="35" t="s">
        <v>24371</v>
      </c>
      <c r="Q220" s="36">
        <v>1</v>
      </c>
      <c r="R220" s="35" t="s">
        <v>9849</v>
      </c>
      <c r="S220" s="35" t="s">
        <v>28503</v>
      </c>
      <c r="T220" s="35">
        <v>0</v>
      </c>
      <c r="U220" s="35">
        <v>0</v>
      </c>
      <c r="V220" s="36">
        <v>1</v>
      </c>
      <c r="W220" s="36">
        <v>1</v>
      </c>
      <c r="X220" s="37" t="s">
        <v>65</v>
      </c>
    </row>
    <row r="221" spans="1:24" ht="24" customHeight="1" x14ac:dyDescent="0.2">
      <c r="A221" s="50" t="s">
        <v>530</v>
      </c>
      <c r="B221" s="60" t="s">
        <v>546</v>
      </c>
      <c r="C221" s="76" t="s">
        <v>546</v>
      </c>
      <c r="D221" s="61" t="s">
        <v>547</v>
      </c>
      <c r="E221" s="53">
        <v>2439819.35</v>
      </c>
      <c r="F221" s="26">
        <v>0.21</v>
      </c>
      <c r="G221" s="53">
        <v>3985444.9049999998</v>
      </c>
      <c r="H221" s="67"/>
      <c r="I221" s="68"/>
      <c r="J221" s="69"/>
      <c r="K221" s="69"/>
      <c r="L221" s="69"/>
      <c r="M221" s="69"/>
      <c r="N221" s="69"/>
      <c r="O221" s="35"/>
      <c r="P221" s="35" t="s">
        <v>24372</v>
      </c>
      <c r="Q221" s="36">
        <v>1</v>
      </c>
      <c r="R221" s="35" t="s">
        <v>9849</v>
      </c>
      <c r="S221" s="35" t="s">
        <v>28503</v>
      </c>
      <c r="T221" s="35">
        <v>0</v>
      </c>
      <c r="U221" s="35">
        <v>0</v>
      </c>
      <c r="V221" s="36">
        <v>1</v>
      </c>
      <c r="W221" s="36">
        <v>1</v>
      </c>
      <c r="X221" s="37" t="s">
        <v>65</v>
      </c>
    </row>
    <row r="222" spans="1:24" ht="24" customHeight="1" x14ac:dyDescent="0.2">
      <c r="A222" s="50" t="s">
        <v>530</v>
      </c>
      <c r="B222" s="60" t="s">
        <v>552</v>
      </c>
      <c r="C222" s="76" t="s">
        <v>552</v>
      </c>
      <c r="D222" s="61" t="s">
        <v>553</v>
      </c>
      <c r="E222" s="53">
        <v>766799.8</v>
      </c>
      <c r="F222" s="26">
        <v>0.21</v>
      </c>
      <c r="G222" s="53">
        <v>1252567.473</v>
      </c>
      <c r="H222" s="67"/>
      <c r="I222" s="68"/>
      <c r="J222" s="69"/>
      <c r="K222" s="69"/>
      <c r="L222" s="69"/>
      <c r="M222" s="69"/>
      <c r="N222" s="69"/>
      <c r="O222" s="35"/>
      <c r="P222" s="35" t="s">
        <v>24373</v>
      </c>
      <c r="Q222" s="36">
        <v>1</v>
      </c>
      <c r="R222" s="35" t="s">
        <v>9849</v>
      </c>
      <c r="S222" s="35" t="s">
        <v>28503</v>
      </c>
      <c r="T222" s="35">
        <v>0</v>
      </c>
      <c r="U222" s="35">
        <v>0</v>
      </c>
      <c r="V222" s="36">
        <v>1</v>
      </c>
      <c r="W222" s="36">
        <v>1</v>
      </c>
      <c r="X222" s="37" t="s">
        <v>65</v>
      </c>
    </row>
    <row r="223" spans="1:24" ht="24" customHeight="1" x14ac:dyDescent="0.2">
      <c r="A223" s="50" t="s">
        <v>530</v>
      </c>
      <c r="B223" s="60" t="s">
        <v>554</v>
      </c>
      <c r="C223" s="76" t="s">
        <v>554</v>
      </c>
      <c r="D223" s="61" t="s">
        <v>555</v>
      </c>
      <c r="E223" s="53">
        <v>993321.93</v>
      </c>
      <c r="F223" s="26">
        <v>0.21</v>
      </c>
      <c r="G223" s="53">
        <v>1622591.378</v>
      </c>
      <c r="H223" s="67"/>
      <c r="I223" s="68"/>
      <c r="J223" s="69"/>
      <c r="K223" s="69"/>
      <c r="L223" s="69"/>
      <c r="M223" s="69"/>
      <c r="N223" s="69"/>
      <c r="O223" s="35"/>
      <c r="P223" s="35" t="s">
        <v>24374</v>
      </c>
      <c r="Q223" s="36">
        <v>1</v>
      </c>
      <c r="R223" s="35" t="s">
        <v>9849</v>
      </c>
      <c r="S223" s="35" t="s">
        <v>28503</v>
      </c>
      <c r="T223" s="35">
        <v>0</v>
      </c>
      <c r="U223" s="35">
        <v>0</v>
      </c>
      <c r="V223" s="36">
        <v>1</v>
      </c>
      <c r="W223" s="36">
        <v>1</v>
      </c>
      <c r="X223" s="37" t="s">
        <v>65</v>
      </c>
    </row>
    <row r="224" spans="1:24" ht="24" customHeight="1" x14ac:dyDescent="0.2">
      <c r="A224" s="50" t="s">
        <v>530</v>
      </c>
      <c r="B224" s="60" t="s">
        <v>11622</v>
      </c>
      <c r="C224" s="76" t="s">
        <v>11622</v>
      </c>
      <c r="D224" s="61" t="s">
        <v>11623</v>
      </c>
      <c r="E224" s="53">
        <v>1028575.58</v>
      </c>
      <c r="F224" s="26">
        <v>0.21</v>
      </c>
      <c r="G224" s="53">
        <v>1680178.206</v>
      </c>
      <c r="H224" s="67"/>
      <c r="I224" s="68"/>
      <c r="J224" s="69"/>
      <c r="K224" s="69"/>
      <c r="L224" s="69"/>
      <c r="M224" s="69"/>
      <c r="N224" s="69"/>
      <c r="O224" s="35"/>
      <c r="P224" s="35" t="s">
        <v>24375</v>
      </c>
      <c r="Q224" s="36">
        <v>1</v>
      </c>
      <c r="R224" s="35" t="s">
        <v>9849</v>
      </c>
      <c r="S224" s="35" t="s">
        <v>28503</v>
      </c>
      <c r="T224" s="35">
        <v>0</v>
      </c>
      <c r="U224" s="35">
        <v>0</v>
      </c>
      <c r="V224" s="36">
        <v>1</v>
      </c>
      <c r="W224" s="36">
        <v>1</v>
      </c>
      <c r="X224" s="37" t="s">
        <v>65</v>
      </c>
    </row>
    <row r="225" spans="1:24" ht="24" customHeight="1" x14ac:dyDescent="0.2">
      <c r="A225" s="50" t="s">
        <v>530</v>
      </c>
      <c r="B225" s="60" t="s">
        <v>558</v>
      </c>
      <c r="C225" s="76" t="s">
        <v>558</v>
      </c>
      <c r="D225" s="61" t="s">
        <v>559</v>
      </c>
      <c r="E225" s="53">
        <v>386735.75</v>
      </c>
      <c r="F225" s="26">
        <v>0.21</v>
      </c>
      <c r="G225" s="53">
        <v>631732.84499999997</v>
      </c>
      <c r="H225" s="67"/>
      <c r="I225" s="68"/>
      <c r="J225" s="69"/>
      <c r="K225" s="69"/>
      <c r="L225" s="69"/>
      <c r="M225" s="69"/>
      <c r="N225" s="69"/>
      <c r="O225" s="35"/>
      <c r="P225" s="35" t="s">
        <v>24376</v>
      </c>
      <c r="Q225" s="36">
        <v>1</v>
      </c>
      <c r="R225" s="35" t="s">
        <v>9849</v>
      </c>
      <c r="S225" s="35" t="s">
        <v>28504</v>
      </c>
      <c r="T225" s="35">
        <v>0</v>
      </c>
      <c r="U225" s="35">
        <v>0</v>
      </c>
      <c r="V225" s="36">
        <v>1</v>
      </c>
      <c r="W225" s="36">
        <v>1</v>
      </c>
      <c r="X225" s="37" t="s">
        <v>65</v>
      </c>
    </row>
    <row r="226" spans="1:24" ht="24" customHeight="1" x14ac:dyDescent="0.2">
      <c r="A226" s="50" t="s">
        <v>530</v>
      </c>
      <c r="B226" s="60" t="s">
        <v>560</v>
      </c>
      <c r="C226" s="76" t="s">
        <v>560</v>
      </c>
      <c r="D226" s="61" t="s">
        <v>561</v>
      </c>
      <c r="E226" s="53">
        <v>130201.56</v>
      </c>
      <c r="F226" s="26">
        <v>0.21</v>
      </c>
      <c r="G226" s="53">
        <v>212684.253</v>
      </c>
      <c r="H226" s="67"/>
      <c r="I226" s="68"/>
      <c r="J226" s="69"/>
      <c r="K226" s="69"/>
      <c r="L226" s="69"/>
      <c r="M226" s="69"/>
      <c r="N226" s="69"/>
      <c r="O226" s="35"/>
      <c r="P226" s="35" t="s">
        <v>24377</v>
      </c>
      <c r="Q226" s="36">
        <v>1</v>
      </c>
      <c r="R226" s="35" t="s">
        <v>9849</v>
      </c>
      <c r="S226" s="35" t="s">
        <v>28504</v>
      </c>
      <c r="T226" s="35">
        <v>0</v>
      </c>
      <c r="U226" s="35">
        <v>0</v>
      </c>
      <c r="V226" s="36">
        <v>1</v>
      </c>
      <c r="W226" s="36">
        <v>1</v>
      </c>
      <c r="X226" s="37" t="s">
        <v>65</v>
      </c>
    </row>
    <row r="227" spans="1:24" ht="24" customHeight="1" x14ac:dyDescent="0.2">
      <c r="A227" s="50" t="s">
        <v>530</v>
      </c>
      <c r="B227" s="60" t="s">
        <v>562</v>
      </c>
      <c r="C227" s="76" t="s">
        <v>562</v>
      </c>
      <c r="D227" s="61" t="s">
        <v>563</v>
      </c>
      <c r="E227" s="53">
        <v>107275.75</v>
      </c>
      <c r="F227" s="26">
        <v>0.21</v>
      </c>
      <c r="G227" s="53">
        <v>175234.935</v>
      </c>
      <c r="H227" s="67"/>
      <c r="I227" s="68"/>
      <c r="J227" s="69"/>
      <c r="K227" s="69"/>
      <c r="L227" s="69"/>
      <c r="M227" s="69"/>
      <c r="N227" s="69"/>
      <c r="O227" s="35"/>
      <c r="P227" s="35" t="s">
        <v>24378</v>
      </c>
      <c r="Q227" s="36">
        <v>1</v>
      </c>
      <c r="R227" s="35" t="s">
        <v>9849</v>
      </c>
      <c r="S227" s="35" t="s">
        <v>28504</v>
      </c>
      <c r="T227" s="35">
        <v>0</v>
      </c>
      <c r="U227" s="35">
        <v>0</v>
      </c>
      <c r="V227" s="36">
        <v>1</v>
      </c>
      <c r="W227" s="36">
        <v>1</v>
      </c>
      <c r="X227" s="37" t="s">
        <v>65</v>
      </c>
    </row>
    <row r="228" spans="1:24" ht="24" customHeight="1" x14ac:dyDescent="0.2">
      <c r="A228" s="50" t="s">
        <v>564</v>
      </c>
      <c r="B228" s="60" t="s">
        <v>565</v>
      </c>
      <c r="C228" s="76" t="s">
        <v>565</v>
      </c>
      <c r="D228" s="61" t="s">
        <v>566</v>
      </c>
      <c r="E228" s="53">
        <v>326657.09999999998</v>
      </c>
      <c r="F228" s="26">
        <v>0.21</v>
      </c>
      <c r="G228" s="53">
        <v>573119.88800000004</v>
      </c>
      <c r="H228" s="67"/>
      <c r="I228" s="68"/>
      <c r="J228" s="69"/>
      <c r="K228" s="69"/>
      <c r="L228" s="69"/>
      <c r="M228" s="69"/>
      <c r="N228" s="69"/>
      <c r="O228" s="35"/>
      <c r="P228" s="35" t="s">
        <v>24379</v>
      </c>
      <c r="Q228" s="36">
        <v>1</v>
      </c>
      <c r="R228" s="35" t="s">
        <v>9849</v>
      </c>
      <c r="S228" s="35" t="s">
        <v>28503</v>
      </c>
      <c r="T228" s="35">
        <v>0</v>
      </c>
      <c r="U228" s="35">
        <v>0</v>
      </c>
      <c r="V228" s="36">
        <v>1</v>
      </c>
      <c r="W228" s="36">
        <v>1</v>
      </c>
      <c r="X228" s="37" t="s">
        <v>65</v>
      </c>
    </row>
    <row r="229" spans="1:24" ht="24" customHeight="1" x14ac:dyDescent="0.2">
      <c r="A229" s="50" t="s">
        <v>564</v>
      </c>
      <c r="B229" s="60" t="s">
        <v>567</v>
      </c>
      <c r="C229" s="76" t="s">
        <v>567</v>
      </c>
      <c r="D229" s="61" t="s">
        <v>568</v>
      </c>
      <c r="E229" s="53">
        <v>326657.09999999998</v>
      </c>
      <c r="F229" s="26">
        <v>0.21</v>
      </c>
      <c r="G229" s="53">
        <v>573119.88800000004</v>
      </c>
      <c r="H229" s="67"/>
      <c r="I229" s="68"/>
      <c r="J229" s="69"/>
      <c r="K229" s="69"/>
      <c r="L229" s="69"/>
      <c r="M229" s="69"/>
      <c r="N229" s="69"/>
      <c r="O229" s="35"/>
      <c r="P229" s="35" t="s">
        <v>24379</v>
      </c>
      <c r="Q229" s="36">
        <v>1</v>
      </c>
      <c r="R229" s="35" t="s">
        <v>9849</v>
      </c>
      <c r="S229" s="35" t="s">
        <v>28503</v>
      </c>
      <c r="T229" s="35">
        <v>0</v>
      </c>
      <c r="U229" s="35">
        <v>0</v>
      </c>
      <c r="V229" s="36">
        <v>1</v>
      </c>
      <c r="W229" s="36">
        <v>1</v>
      </c>
      <c r="X229" s="37" t="s">
        <v>65</v>
      </c>
    </row>
    <row r="230" spans="1:24" ht="24" customHeight="1" x14ac:dyDescent="0.2">
      <c r="A230" s="50" t="s">
        <v>564</v>
      </c>
      <c r="B230" s="60" t="s">
        <v>569</v>
      </c>
      <c r="C230" s="76" t="s">
        <v>569</v>
      </c>
      <c r="D230" s="61" t="s">
        <v>570</v>
      </c>
      <c r="E230" s="53">
        <v>326657.09999999998</v>
      </c>
      <c r="F230" s="26">
        <v>0.21</v>
      </c>
      <c r="G230" s="53">
        <v>573119.88800000004</v>
      </c>
      <c r="H230" s="67"/>
      <c r="I230" s="68"/>
      <c r="J230" s="69"/>
      <c r="K230" s="69"/>
      <c r="L230" s="69"/>
      <c r="M230" s="69"/>
      <c r="N230" s="69"/>
      <c r="O230" s="35"/>
      <c r="P230" s="35" t="s">
        <v>24379</v>
      </c>
      <c r="Q230" s="36">
        <v>1</v>
      </c>
      <c r="R230" s="35" t="s">
        <v>9849</v>
      </c>
      <c r="S230" s="35" t="s">
        <v>28503</v>
      </c>
      <c r="T230" s="35">
        <v>0</v>
      </c>
      <c r="U230" s="35">
        <v>0</v>
      </c>
      <c r="V230" s="36">
        <v>1</v>
      </c>
      <c r="W230" s="36">
        <v>1</v>
      </c>
      <c r="X230" s="37" t="s">
        <v>65</v>
      </c>
    </row>
    <row r="231" spans="1:24" ht="24" customHeight="1" x14ac:dyDescent="0.2">
      <c r="A231" s="50" t="s">
        <v>564</v>
      </c>
      <c r="B231" s="60" t="s">
        <v>571</v>
      </c>
      <c r="C231" s="76" t="s">
        <v>571</v>
      </c>
      <c r="D231" s="61" t="s">
        <v>572</v>
      </c>
      <c r="E231" s="53">
        <v>128956.08</v>
      </c>
      <c r="F231" s="26">
        <v>0.21</v>
      </c>
      <c r="G231" s="53">
        <v>226253.44699999999</v>
      </c>
      <c r="H231" s="67"/>
      <c r="I231" s="68"/>
      <c r="J231" s="69"/>
      <c r="K231" s="69"/>
      <c r="L231" s="69"/>
      <c r="M231" s="69"/>
      <c r="N231" s="69"/>
      <c r="O231" s="35"/>
      <c r="P231" s="35" t="s">
        <v>24380</v>
      </c>
      <c r="Q231" s="36">
        <v>1</v>
      </c>
      <c r="R231" s="35" t="s">
        <v>9849</v>
      </c>
      <c r="S231" s="35" t="s">
        <v>28504</v>
      </c>
      <c r="T231" s="35">
        <v>0</v>
      </c>
      <c r="U231" s="35">
        <v>0</v>
      </c>
      <c r="V231" s="36">
        <v>1</v>
      </c>
      <c r="W231" s="36">
        <v>1</v>
      </c>
      <c r="X231" s="37" t="s">
        <v>65</v>
      </c>
    </row>
    <row r="232" spans="1:24" ht="24" customHeight="1" x14ac:dyDescent="0.2">
      <c r="A232" s="50" t="s">
        <v>564</v>
      </c>
      <c r="B232" s="60" t="s">
        <v>573</v>
      </c>
      <c r="C232" s="76" t="s">
        <v>573</v>
      </c>
      <c r="D232" s="61" t="s">
        <v>574</v>
      </c>
      <c r="E232" s="53">
        <v>79999.490000000005</v>
      </c>
      <c r="F232" s="26">
        <v>0.21</v>
      </c>
      <c r="G232" s="53">
        <v>140359.10500000001</v>
      </c>
      <c r="H232" s="67"/>
      <c r="I232" s="68"/>
      <c r="J232" s="69"/>
      <c r="K232" s="69"/>
      <c r="L232" s="69"/>
      <c r="M232" s="69"/>
      <c r="N232" s="69"/>
      <c r="O232" s="35"/>
      <c r="P232" s="35" t="s">
        <v>24381</v>
      </c>
      <c r="Q232" s="36">
        <v>1</v>
      </c>
      <c r="R232" s="35" t="s">
        <v>9849</v>
      </c>
      <c r="S232" s="35" t="s">
        <v>28504</v>
      </c>
      <c r="T232" s="35">
        <v>0</v>
      </c>
      <c r="U232" s="35">
        <v>0</v>
      </c>
      <c r="V232" s="36">
        <v>1</v>
      </c>
      <c r="W232" s="36">
        <v>1</v>
      </c>
      <c r="X232" s="37" t="s">
        <v>65</v>
      </c>
    </row>
    <row r="233" spans="1:24" ht="24" customHeight="1" x14ac:dyDescent="0.2">
      <c r="A233" s="50" t="s">
        <v>564</v>
      </c>
      <c r="B233" s="60" t="s">
        <v>575</v>
      </c>
      <c r="C233" s="76" t="s">
        <v>575</v>
      </c>
      <c r="D233" s="61" t="s">
        <v>576</v>
      </c>
      <c r="E233" s="53">
        <v>79999.490000000005</v>
      </c>
      <c r="F233" s="26">
        <v>0.21</v>
      </c>
      <c r="G233" s="53">
        <v>140359.10500000001</v>
      </c>
      <c r="H233" s="67"/>
      <c r="I233" s="68"/>
      <c r="J233" s="69"/>
      <c r="K233" s="69"/>
      <c r="L233" s="69"/>
      <c r="M233" s="69"/>
      <c r="N233" s="69"/>
      <c r="O233" s="35"/>
      <c r="P233" s="35" t="s">
        <v>24382</v>
      </c>
      <c r="Q233" s="36">
        <v>1</v>
      </c>
      <c r="R233" s="35" t="s">
        <v>9849</v>
      </c>
      <c r="S233" s="35" t="s">
        <v>28504</v>
      </c>
      <c r="T233" s="35">
        <v>0</v>
      </c>
      <c r="U233" s="35">
        <v>0</v>
      </c>
      <c r="V233" s="36">
        <v>1</v>
      </c>
      <c r="W233" s="36">
        <v>1</v>
      </c>
      <c r="X233" s="37" t="s">
        <v>65</v>
      </c>
    </row>
    <row r="234" spans="1:24" ht="24" customHeight="1" x14ac:dyDescent="0.2">
      <c r="A234" s="50" t="s">
        <v>564</v>
      </c>
      <c r="B234" s="60" t="s">
        <v>577</v>
      </c>
      <c r="C234" s="76" t="s">
        <v>577</v>
      </c>
      <c r="D234" s="61" t="s">
        <v>578</v>
      </c>
      <c r="E234" s="53">
        <v>79999.490000000005</v>
      </c>
      <c r="F234" s="26">
        <v>0.21</v>
      </c>
      <c r="G234" s="53">
        <v>140359.10500000001</v>
      </c>
      <c r="H234" s="67"/>
      <c r="I234" s="68"/>
      <c r="J234" s="69"/>
      <c r="K234" s="69"/>
      <c r="L234" s="69"/>
      <c r="M234" s="69"/>
      <c r="N234" s="69"/>
      <c r="O234" s="35"/>
      <c r="P234" s="35" t="s">
        <v>24382</v>
      </c>
      <c r="Q234" s="36">
        <v>1</v>
      </c>
      <c r="R234" s="35" t="s">
        <v>9849</v>
      </c>
      <c r="S234" s="35" t="s">
        <v>28504</v>
      </c>
      <c r="T234" s="35">
        <v>0</v>
      </c>
      <c r="U234" s="35">
        <v>0</v>
      </c>
      <c r="V234" s="36">
        <v>1</v>
      </c>
      <c r="W234" s="36">
        <v>1</v>
      </c>
      <c r="X234" s="37" t="s">
        <v>65</v>
      </c>
    </row>
    <row r="235" spans="1:24" ht="24" customHeight="1" x14ac:dyDescent="0.2">
      <c r="A235" s="50" t="s">
        <v>564</v>
      </c>
      <c r="B235" s="60" t="s">
        <v>579</v>
      </c>
      <c r="C235" s="76" t="s">
        <v>579</v>
      </c>
      <c r="D235" s="61" t="s">
        <v>580</v>
      </c>
      <c r="E235" s="53">
        <v>79999.490000000005</v>
      </c>
      <c r="F235" s="26">
        <v>0.21</v>
      </c>
      <c r="G235" s="53">
        <v>140359.10500000001</v>
      </c>
      <c r="H235" s="67"/>
      <c r="I235" s="68"/>
      <c r="J235" s="69"/>
      <c r="K235" s="69"/>
      <c r="L235" s="69"/>
      <c r="M235" s="69"/>
      <c r="N235" s="69"/>
      <c r="O235" s="35"/>
      <c r="P235" s="35" t="s">
        <v>24383</v>
      </c>
      <c r="Q235" s="36">
        <v>1</v>
      </c>
      <c r="R235" s="35" t="s">
        <v>9849</v>
      </c>
      <c r="S235" s="35" t="s">
        <v>28504</v>
      </c>
      <c r="T235" s="35">
        <v>0</v>
      </c>
      <c r="U235" s="35">
        <v>0</v>
      </c>
      <c r="V235" s="36">
        <v>1</v>
      </c>
      <c r="W235" s="36">
        <v>1</v>
      </c>
      <c r="X235" s="37" t="s">
        <v>65</v>
      </c>
    </row>
    <row r="236" spans="1:24" ht="24" customHeight="1" x14ac:dyDescent="0.2">
      <c r="A236" s="50" t="s">
        <v>564</v>
      </c>
      <c r="B236" s="60" t="s">
        <v>581</v>
      </c>
      <c r="C236" s="76" t="s">
        <v>581</v>
      </c>
      <c r="D236" s="61" t="s">
        <v>582</v>
      </c>
      <c r="E236" s="53">
        <v>78328.13</v>
      </c>
      <c r="F236" s="26">
        <v>0.21</v>
      </c>
      <c r="G236" s="53">
        <v>137426.70600000001</v>
      </c>
      <c r="H236" s="67"/>
      <c r="I236" s="68"/>
      <c r="J236" s="69"/>
      <c r="K236" s="69"/>
      <c r="L236" s="69"/>
      <c r="M236" s="69"/>
      <c r="N236" s="69"/>
      <c r="O236" s="35"/>
      <c r="P236" s="35" t="s">
        <v>24384</v>
      </c>
      <c r="Q236" s="36">
        <v>1</v>
      </c>
      <c r="R236" s="35" t="s">
        <v>9849</v>
      </c>
      <c r="S236" s="35" t="s">
        <v>28503</v>
      </c>
      <c r="T236" s="35">
        <v>0</v>
      </c>
      <c r="U236" s="35">
        <v>0</v>
      </c>
      <c r="V236" s="36">
        <v>1</v>
      </c>
      <c r="W236" s="36">
        <v>1</v>
      </c>
      <c r="X236" s="37" t="s">
        <v>65</v>
      </c>
    </row>
    <row r="237" spans="1:24" ht="24" customHeight="1" x14ac:dyDescent="0.2">
      <c r="A237" s="50" t="s">
        <v>564</v>
      </c>
      <c r="B237" s="60" t="s">
        <v>583</v>
      </c>
      <c r="C237" s="76" t="s">
        <v>583</v>
      </c>
      <c r="D237" s="61" t="s">
        <v>584</v>
      </c>
      <c r="E237" s="53">
        <v>78328.13</v>
      </c>
      <c r="F237" s="26">
        <v>0.21</v>
      </c>
      <c r="G237" s="53">
        <v>137426.70600000001</v>
      </c>
      <c r="H237" s="67"/>
      <c r="I237" s="68"/>
      <c r="J237" s="69"/>
      <c r="K237" s="69"/>
      <c r="L237" s="69"/>
      <c r="M237" s="69"/>
      <c r="N237" s="69"/>
      <c r="O237" s="35"/>
      <c r="P237" s="35" t="s">
        <v>24385</v>
      </c>
      <c r="Q237" s="36">
        <v>1</v>
      </c>
      <c r="R237" s="35" t="s">
        <v>9849</v>
      </c>
      <c r="S237" s="35" t="s">
        <v>28503</v>
      </c>
      <c r="T237" s="35">
        <v>0</v>
      </c>
      <c r="U237" s="35">
        <v>0</v>
      </c>
      <c r="V237" s="36">
        <v>1</v>
      </c>
      <c r="W237" s="36">
        <v>1</v>
      </c>
      <c r="X237" s="37" t="s">
        <v>65</v>
      </c>
    </row>
    <row r="238" spans="1:24" ht="24" customHeight="1" x14ac:dyDescent="0.2">
      <c r="A238" s="50" t="s">
        <v>564</v>
      </c>
      <c r="B238" s="60" t="s">
        <v>585</v>
      </c>
      <c r="C238" s="76" t="s">
        <v>585</v>
      </c>
      <c r="D238" s="61" t="s">
        <v>586</v>
      </c>
      <c r="E238" s="53">
        <v>63614.28</v>
      </c>
      <c r="F238" s="26">
        <v>0.21</v>
      </c>
      <c r="G238" s="53">
        <v>111611.25900000001</v>
      </c>
      <c r="H238" s="67"/>
      <c r="I238" s="68"/>
      <c r="J238" s="69"/>
      <c r="K238" s="69"/>
      <c r="L238" s="69"/>
      <c r="M238" s="69"/>
      <c r="N238" s="69"/>
      <c r="O238" s="35"/>
      <c r="P238" s="35" t="s">
        <v>24386</v>
      </c>
      <c r="Q238" s="36">
        <v>1</v>
      </c>
      <c r="R238" s="35" t="s">
        <v>9849</v>
      </c>
      <c r="S238" s="35" t="s">
        <v>28503</v>
      </c>
      <c r="T238" s="35">
        <v>0</v>
      </c>
      <c r="U238" s="35">
        <v>0</v>
      </c>
      <c r="V238" s="36">
        <v>1</v>
      </c>
      <c r="W238" s="36">
        <v>1</v>
      </c>
      <c r="X238" s="37" t="s">
        <v>65</v>
      </c>
    </row>
    <row r="239" spans="1:24" ht="24" customHeight="1" x14ac:dyDescent="0.2">
      <c r="A239" s="50" t="s">
        <v>564</v>
      </c>
      <c r="B239" s="60" t="s">
        <v>587</v>
      </c>
      <c r="C239" s="76" t="s">
        <v>587</v>
      </c>
      <c r="D239" s="61" t="s">
        <v>588</v>
      </c>
      <c r="E239" s="53">
        <v>63614.28</v>
      </c>
      <c r="F239" s="26">
        <v>0.21</v>
      </c>
      <c r="G239" s="53">
        <v>111611.25900000001</v>
      </c>
      <c r="H239" s="67"/>
      <c r="I239" s="68"/>
      <c r="J239" s="69"/>
      <c r="K239" s="69"/>
      <c r="L239" s="69"/>
      <c r="M239" s="69"/>
      <c r="N239" s="69"/>
      <c r="O239" s="35"/>
      <c r="P239" s="35" t="s">
        <v>24386</v>
      </c>
      <c r="Q239" s="36">
        <v>1</v>
      </c>
      <c r="R239" s="35" t="s">
        <v>9849</v>
      </c>
      <c r="S239" s="35" t="s">
        <v>28504</v>
      </c>
      <c r="T239" s="35">
        <v>0</v>
      </c>
      <c r="U239" s="35">
        <v>0</v>
      </c>
      <c r="V239" s="36">
        <v>1</v>
      </c>
      <c r="W239" s="36">
        <v>1</v>
      </c>
      <c r="X239" s="37" t="s">
        <v>65</v>
      </c>
    </row>
    <row r="240" spans="1:24" ht="24" customHeight="1" x14ac:dyDescent="0.2">
      <c r="A240" s="50" t="s">
        <v>589</v>
      </c>
      <c r="B240" s="60" t="s">
        <v>590</v>
      </c>
      <c r="C240" s="76" t="s">
        <v>590</v>
      </c>
      <c r="D240" s="61" t="s">
        <v>591</v>
      </c>
      <c r="E240" s="53">
        <v>3330.02</v>
      </c>
      <c r="F240" s="26">
        <v>0.21</v>
      </c>
      <c r="G240" s="53">
        <v>5842.5209999999997</v>
      </c>
      <c r="H240" s="67"/>
      <c r="I240" s="68"/>
      <c r="J240" s="69"/>
      <c r="K240" s="69"/>
      <c r="L240" s="69"/>
      <c r="M240" s="69"/>
      <c r="N240" s="69"/>
      <c r="O240" s="35"/>
      <c r="P240" s="35" t="s">
        <v>24387</v>
      </c>
      <c r="Q240" s="36">
        <v>1</v>
      </c>
      <c r="R240" s="35" t="s">
        <v>9849</v>
      </c>
      <c r="S240" s="35" t="s">
        <v>28504</v>
      </c>
      <c r="T240" s="35">
        <v>0</v>
      </c>
      <c r="U240" s="35">
        <v>0</v>
      </c>
      <c r="V240" s="36">
        <v>1</v>
      </c>
      <c r="W240" s="36">
        <v>1</v>
      </c>
      <c r="X240" s="37" t="s">
        <v>65</v>
      </c>
    </row>
    <row r="241" spans="1:24" ht="24" customHeight="1" x14ac:dyDescent="0.2">
      <c r="A241" s="50" t="s">
        <v>589</v>
      </c>
      <c r="B241" s="60" t="s">
        <v>592</v>
      </c>
      <c r="C241" s="76" t="s">
        <v>592</v>
      </c>
      <c r="D241" s="61" t="s">
        <v>593</v>
      </c>
      <c r="E241" s="53">
        <v>24995.51</v>
      </c>
      <c r="F241" s="26">
        <v>0.21</v>
      </c>
      <c r="G241" s="53">
        <v>43854.623</v>
      </c>
      <c r="H241" s="67"/>
      <c r="I241" s="68"/>
      <c r="J241" s="69"/>
      <c r="K241" s="69"/>
      <c r="L241" s="69"/>
      <c r="M241" s="69"/>
      <c r="N241" s="69"/>
      <c r="O241" s="35"/>
      <c r="P241" s="35" t="s">
        <v>24388</v>
      </c>
      <c r="Q241" s="36">
        <v>1</v>
      </c>
      <c r="R241" s="35" t="s">
        <v>9849</v>
      </c>
      <c r="S241" s="35" t="s">
        <v>28504</v>
      </c>
      <c r="T241" s="35">
        <v>0</v>
      </c>
      <c r="U241" s="35">
        <v>0</v>
      </c>
      <c r="V241" s="36">
        <v>1</v>
      </c>
      <c r="W241" s="36">
        <v>1</v>
      </c>
      <c r="X241" s="37" t="s">
        <v>65</v>
      </c>
    </row>
    <row r="242" spans="1:24" ht="24" customHeight="1" x14ac:dyDescent="0.2">
      <c r="A242" s="50" t="s">
        <v>589</v>
      </c>
      <c r="B242" s="60" t="s">
        <v>596</v>
      </c>
      <c r="C242" s="76" t="s">
        <v>596</v>
      </c>
      <c r="D242" s="61" t="s">
        <v>597</v>
      </c>
      <c r="E242" s="53">
        <v>91590.79</v>
      </c>
      <c r="F242" s="26">
        <v>0.21</v>
      </c>
      <c r="G242" s="53">
        <v>160696.04699999999</v>
      </c>
      <c r="H242" s="67"/>
      <c r="I242" s="68"/>
      <c r="J242" s="69"/>
      <c r="K242" s="69"/>
      <c r="L242" s="69"/>
      <c r="M242" s="69"/>
      <c r="N242" s="69"/>
      <c r="O242" s="35"/>
      <c r="P242" s="35" t="s">
        <v>24389</v>
      </c>
      <c r="Q242" s="36">
        <v>1</v>
      </c>
      <c r="R242" s="35" t="s">
        <v>9849</v>
      </c>
      <c r="S242" s="35" t="s">
        <v>28504</v>
      </c>
      <c r="T242" s="35">
        <v>0</v>
      </c>
      <c r="U242" s="35">
        <v>0</v>
      </c>
      <c r="V242" s="36">
        <v>1</v>
      </c>
      <c r="W242" s="36">
        <v>1</v>
      </c>
      <c r="X242" s="37" t="s">
        <v>65</v>
      </c>
    </row>
    <row r="243" spans="1:24" ht="24" customHeight="1" x14ac:dyDescent="0.2">
      <c r="A243" s="50" t="s">
        <v>589</v>
      </c>
      <c r="B243" s="60" t="s">
        <v>600</v>
      </c>
      <c r="C243" s="76" t="s">
        <v>600</v>
      </c>
      <c r="D243" s="61" t="s">
        <v>601</v>
      </c>
      <c r="E243" s="53">
        <v>64273.99</v>
      </c>
      <c r="F243" s="26">
        <v>0.21</v>
      </c>
      <c r="G243" s="53">
        <v>112768.72100000001</v>
      </c>
      <c r="H243" s="67"/>
      <c r="I243" s="68"/>
      <c r="J243" s="69"/>
      <c r="K243" s="69"/>
      <c r="L243" s="69"/>
      <c r="M243" s="69"/>
      <c r="N243" s="69"/>
      <c r="O243" s="35"/>
      <c r="P243" s="35" t="s">
        <v>24390</v>
      </c>
      <c r="Q243" s="36">
        <v>1</v>
      </c>
      <c r="R243" s="35" t="s">
        <v>9849</v>
      </c>
      <c r="S243" s="35" t="s">
        <v>28504</v>
      </c>
      <c r="T243" s="35">
        <v>0</v>
      </c>
      <c r="U243" s="35">
        <v>0</v>
      </c>
      <c r="V243" s="36">
        <v>1</v>
      </c>
      <c r="W243" s="36">
        <v>1</v>
      </c>
      <c r="X243" s="37" t="s">
        <v>65</v>
      </c>
    </row>
    <row r="244" spans="1:24" ht="24" customHeight="1" x14ac:dyDescent="0.2">
      <c r="A244" s="50" t="s">
        <v>589</v>
      </c>
      <c r="B244" s="60" t="s">
        <v>602</v>
      </c>
      <c r="C244" s="76" t="s">
        <v>602</v>
      </c>
      <c r="D244" s="61" t="s">
        <v>603</v>
      </c>
      <c r="E244" s="53">
        <v>471584.72</v>
      </c>
      <c r="F244" s="26">
        <v>0.21</v>
      </c>
      <c r="G244" s="53">
        <v>827395.38600000006</v>
      </c>
      <c r="H244" s="67"/>
      <c r="I244" s="68"/>
      <c r="J244" s="69"/>
      <c r="K244" s="69"/>
      <c r="L244" s="69"/>
      <c r="M244" s="69"/>
      <c r="N244" s="69"/>
      <c r="O244" s="35"/>
      <c r="P244" s="35" t="s">
        <v>24391</v>
      </c>
      <c r="Q244" s="36">
        <v>1</v>
      </c>
      <c r="R244" s="35" t="s">
        <v>9849</v>
      </c>
      <c r="S244" s="35" t="s">
        <v>28503</v>
      </c>
      <c r="T244" s="35">
        <v>0</v>
      </c>
      <c r="U244" s="35">
        <v>0</v>
      </c>
      <c r="V244" s="36">
        <v>1</v>
      </c>
      <c r="W244" s="36">
        <v>1</v>
      </c>
      <c r="X244" s="37" t="s">
        <v>65</v>
      </c>
    </row>
    <row r="245" spans="1:24" ht="24" customHeight="1" x14ac:dyDescent="0.2">
      <c r="A245" s="50" t="s">
        <v>589</v>
      </c>
      <c r="B245" s="60" t="s">
        <v>604</v>
      </c>
      <c r="C245" s="76" t="s">
        <v>604</v>
      </c>
      <c r="D245" s="61" t="s">
        <v>605</v>
      </c>
      <c r="E245" s="53">
        <v>471584.72</v>
      </c>
      <c r="F245" s="26">
        <v>0.21</v>
      </c>
      <c r="G245" s="53">
        <v>827395.38600000006</v>
      </c>
      <c r="H245" s="67"/>
      <c r="I245" s="68"/>
      <c r="J245" s="69"/>
      <c r="K245" s="69"/>
      <c r="L245" s="69"/>
      <c r="M245" s="69"/>
      <c r="N245" s="69"/>
      <c r="O245" s="35"/>
      <c r="P245" s="35" t="s">
        <v>24392</v>
      </c>
      <c r="Q245" s="36">
        <v>1</v>
      </c>
      <c r="R245" s="35" t="s">
        <v>9849</v>
      </c>
      <c r="S245" s="35" t="s">
        <v>28503</v>
      </c>
      <c r="T245" s="35">
        <v>0</v>
      </c>
      <c r="U245" s="35">
        <v>0</v>
      </c>
      <c r="V245" s="36">
        <v>1</v>
      </c>
      <c r="W245" s="36">
        <v>1</v>
      </c>
      <c r="X245" s="37" t="s">
        <v>65</v>
      </c>
    </row>
    <row r="246" spans="1:24" ht="24" customHeight="1" x14ac:dyDescent="0.2">
      <c r="A246" s="50" t="s">
        <v>589</v>
      </c>
      <c r="B246" s="60" t="s">
        <v>606</v>
      </c>
      <c r="C246" s="76" t="s">
        <v>606</v>
      </c>
      <c r="D246" s="61" t="s">
        <v>607</v>
      </c>
      <c r="E246" s="53">
        <v>471584.72</v>
      </c>
      <c r="F246" s="26">
        <v>0.21</v>
      </c>
      <c r="G246" s="53">
        <v>827395.38600000006</v>
      </c>
      <c r="H246" s="67"/>
      <c r="I246" s="68"/>
      <c r="J246" s="69"/>
      <c r="K246" s="69"/>
      <c r="L246" s="69"/>
      <c r="M246" s="69"/>
      <c r="N246" s="69"/>
      <c r="O246" s="35"/>
      <c r="P246" s="35" t="s">
        <v>24393</v>
      </c>
      <c r="Q246" s="36">
        <v>1</v>
      </c>
      <c r="R246" s="35" t="s">
        <v>9849</v>
      </c>
      <c r="S246" s="35" t="s">
        <v>28503</v>
      </c>
      <c r="T246" s="35">
        <v>0</v>
      </c>
      <c r="U246" s="35">
        <v>0</v>
      </c>
      <c r="V246" s="36">
        <v>1</v>
      </c>
      <c r="W246" s="36">
        <v>1</v>
      </c>
      <c r="X246" s="37" t="s">
        <v>65</v>
      </c>
    </row>
    <row r="247" spans="1:24" ht="24" customHeight="1" x14ac:dyDescent="0.2">
      <c r="A247" s="50" t="s">
        <v>589</v>
      </c>
      <c r="B247" s="60" t="s">
        <v>608</v>
      </c>
      <c r="C247" s="76" t="s">
        <v>608</v>
      </c>
      <c r="D247" s="61" t="s">
        <v>609</v>
      </c>
      <c r="E247" s="53">
        <v>471584.72</v>
      </c>
      <c r="F247" s="26">
        <v>0.21</v>
      </c>
      <c r="G247" s="53">
        <v>827395.38600000006</v>
      </c>
      <c r="H247" s="67"/>
      <c r="I247" s="68"/>
      <c r="J247" s="69"/>
      <c r="K247" s="69"/>
      <c r="L247" s="69"/>
      <c r="M247" s="69"/>
      <c r="N247" s="69"/>
      <c r="O247" s="35"/>
      <c r="P247" s="35" t="s">
        <v>24394</v>
      </c>
      <c r="Q247" s="36">
        <v>1</v>
      </c>
      <c r="R247" s="35" t="s">
        <v>9849</v>
      </c>
      <c r="S247" s="35" t="s">
        <v>28503</v>
      </c>
      <c r="T247" s="35">
        <v>0</v>
      </c>
      <c r="U247" s="35">
        <v>0</v>
      </c>
      <c r="V247" s="36">
        <v>1</v>
      </c>
      <c r="W247" s="36">
        <v>1</v>
      </c>
      <c r="X247" s="37" t="s">
        <v>65</v>
      </c>
    </row>
    <row r="248" spans="1:24" ht="24" customHeight="1" x14ac:dyDescent="0.2">
      <c r="A248" s="50" t="s">
        <v>589</v>
      </c>
      <c r="B248" s="60" t="s">
        <v>610</v>
      </c>
      <c r="C248" s="76" t="s">
        <v>610</v>
      </c>
      <c r="D248" s="61" t="s">
        <v>611</v>
      </c>
      <c r="E248" s="53">
        <v>1500.17</v>
      </c>
      <c r="F248" s="26">
        <v>0.21</v>
      </c>
      <c r="G248" s="53">
        <v>2632.0529999999999</v>
      </c>
      <c r="H248" s="67"/>
      <c r="I248" s="68"/>
      <c r="J248" s="69"/>
      <c r="K248" s="69"/>
      <c r="L248" s="69"/>
      <c r="M248" s="69"/>
      <c r="N248" s="69"/>
      <c r="O248" s="35"/>
      <c r="P248" s="35" t="s">
        <v>612</v>
      </c>
      <c r="Q248" s="36">
        <v>1</v>
      </c>
      <c r="R248" s="35" t="s">
        <v>9849</v>
      </c>
      <c r="S248" s="35" t="s">
        <v>28503</v>
      </c>
      <c r="T248" s="35">
        <v>0</v>
      </c>
      <c r="U248" s="35">
        <v>0</v>
      </c>
      <c r="V248" s="36">
        <v>1</v>
      </c>
      <c r="W248" s="36">
        <v>1</v>
      </c>
      <c r="X248" s="37" t="s">
        <v>65</v>
      </c>
    </row>
    <row r="249" spans="1:24" ht="24" customHeight="1" x14ac:dyDescent="0.2">
      <c r="A249" s="50" t="s">
        <v>589</v>
      </c>
      <c r="B249" s="60" t="s">
        <v>613</v>
      </c>
      <c r="C249" s="76" t="s">
        <v>613</v>
      </c>
      <c r="D249" s="61" t="s">
        <v>614</v>
      </c>
      <c r="E249" s="53">
        <v>223140.2</v>
      </c>
      <c r="F249" s="26">
        <v>0.21</v>
      </c>
      <c r="G249" s="53">
        <v>391499.48100000003</v>
      </c>
      <c r="H249" s="67"/>
      <c r="I249" s="68"/>
      <c r="J249" s="69"/>
      <c r="K249" s="69"/>
      <c r="L249" s="69"/>
      <c r="M249" s="69"/>
      <c r="N249" s="69"/>
      <c r="O249" s="35"/>
      <c r="P249" s="35" t="s">
        <v>65</v>
      </c>
      <c r="Q249" s="36">
        <v>1</v>
      </c>
      <c r="R249" s="35" t="s">
        <v>9849</v>
      </c>
      <c r="S249" s="35" t="s">
        <v>28503</v>
      </c>
      <c r="T249" s="35">
        <v>0</v>
      </c>
      <c r="U249" s="35">
        <v>0</v>
      </c>
      <c r="V249" s="36">
        <v>1</v>
      </c>
      <c r="W249" s="36">
        <v>1</v>
      </c>
      <c r="X249" s="37" t="s">
        <v>65</v>
      </c>
    </row>
    <row r="250" spans="1:24" ht="24" customHeight="1" x14ac:dyDescent="0.2">
      <c r="A250" s="50" t="s">
        <v>589</v>
      </c>
      <c r="B250" s="60" t="s">
        <v>615</v>
      </c>
      <c r="C250" s="76" t="s">
        <v>615</v>
      </c>
      <c r="D250" s="61" t="s">
        <v>616</v>
      </c>
      <c r="E250" s="53">
        <v>759136.1</v>
      </c>
      <c r="F250" s="26">
        <v>0.21</v>
      </c>
      <c r="G250" s="53">
        <v>1331904.294</v>
      </c>
      <c r="H250" s="67"/>
      <c r="I250" s="68"/>
      <c r="J250" s="69"/>
      <c r="K250" s="69"/>
      <c r="L250" s="69"/>
      <c r="M250" s="69"/>
      <c r="N250" s="69"/>
      <c r="O250" s="35"/>
      <c r="P250" s="35" t="s">
        <v>24395</v>
      </c>
      <c r="Q250" s="36">
        <v>1</v>
      </c>
      <c r="R250" s="35" t="s">
        <v>9849</v>
      </c>
      <c r="S250" s="35" t="s">
        <v>28503</v>
      </c>
      <c r="T250" s="35">
        <v>0</v>
      </c>
      <c r="U250" s="35">
        <v>0</v>
      </c>
      <c r="V250" s="36">
        <v>1</v>
      </c>
      <c r="W250" s="36">
        <v>1</v>
      </c>
      <c r="X250" s="37" t="s">
        <v>65</v>
      </c>
    </row>
    <row r="251" spans="1:24" ht="24" customHeight="1" x14ac:dyDescent="0.2">
      <c r="A251" s="50" t="s">
        <v>589</v>
      </c>
      <c r="B251" s="60" t="s">
        <v>617</v>
      </c>
      <c r="C251" s="76" t="s">
        <v>617</v>
      </c>
      <c r="D251" s="61" t="s">
        <v>618</v>
      </c>
      <c r="E251" s="53">
        <v>759136.1</v>
      </c>
      <c r="F251" s="26">
        <v>0.21</v>
      </c>
      <c r="G251" s="53">
        <v>1331904.294</v>
      </c>
      <c r="H251" s="67"/>
      <c r="I251" s="68"/>
      <c r="J251" s="69"/>
      <c r="K251" s="69"/>
      <c r="L251" s="69"/>
      <c r="M251" s="69"/>
      <c r="N251" s="69"/>
      <c r="O251" s="35"/>
      <c r="P251" s="35" t="s">
        <v>24396</v>
      </c>
      <c r="Q251" s="36">
        <v>1</v>
      </c>
      <c r="R251" s="35" t="s">
        <v>9849</v>
      </c>
      <c r="S251" s="35" t="s">
        <v>28503</v>
      </c>
      <c r="T251" s="35">
        <v>0</v>
      </c>
      <c r="U251" s="35">
        <v>0</v>
      </c>
      <c r="V251" s="36">
        <v>1</v>
      </c>
      <c r="W251" s="36">
        <v>1</v>
      </c>
      <c r="X251" s="37" t="s">
        <v>65</v>
      </c>
    </row>
    <row r="252" spans="1:24" ht="24" customHeight="1" x14ac:dyDescent="0.2">
      <c r="A252" s="50" t="s">
        <v>589</v>
      </c>
      <c r="B252" s="60" t="s">
        <v>619</v>
      </c>
      <c r="C252" s="76" t="s">
        <v>619</v>
      </c>
      <c r="D252" s="61" t="s">
        <v>620</v>
      </c>
      <c r="E252" s="53">
        <v>931666.73</v>
      </c>
      <c r="F252" s="26">
        <v>0.21</v>
      </c>
      <c r="G252" s="53">
        <v>1634609.28</v>
      </c>
      <c r="H252" s="67"/>
      <c r="I252" s="68"/>
      <c r="J252" s="69"/>
      <c r="K252" s="69"/>
      <c r="L252" s="69"/>
      <c r="M252" s="69"/>
      <c r="N252" s="69"/>
      <c r="O252" s="35"/>
      <c r="P252" s="35" t="s">
        <v>24397</v>
      </c>
      <c r="Q252" s="36">
        <v>1</v>
      </c>
      <c r="R252" s="35" t="s">
        <v>9849</v>
      </c>
      <c r="S252" s="35" t="s">
        <v>28503</v>
      </c>
      <c r="T252" s="35">
        <v>0</v>
      </c>
      <c r="U252" s="35">
        <v>0</v>
      </c>
      <c r="V252" s="36">
        <v>1</v>
      </c>
      <c r="W252" s="36">
        <v>1</v>
      </c>
      <c r="X252" s="37" t="s">
        <v>65</v>
      </c>
    </row>
    <row r="253" spans="1:24" ht="24" customHeight="1" x14ac:dyDescent="0.2">
      <c r="A253" s="50" t="s">
        <v>589</v>
      </c>
      <c r="B253" s="60" t="s">
        <v>621</v>
      </c>
      <c r="C253" s="76" t="s">
        <v>621</v>
      </c>
      <c r="D253" s="61" t="s">
        <v>622</v>
      </c>
      <c r="E253" s="53">
        <v>931666.73</v>
      </c>
      <c r="F253" s="26">
        <v>0.21</v>
      </c>
      <c r="G253" s="53">
        <v>1634609.28</v>
      </c>
      <c r="H253" s="67"/>
      <c r="I253" s="68"/>
      <c r="J253" s="69"/>
      <c r="K253" s="69"/>
      <c r="L253" s="69"/>
      <c r="M253" s="69"/>
      <c r="N253" s="69"/>
      <c r="O253" s="35"/>
      <c r="P253" s="35" t="s">
        <v>24398</v>
      </c>
      <c r="Q253" s="36">
        <v>1</v>
      </c>
      <c r="R253" s="35" t="s">
        <v>9849</v>
      </c>
      <c r="S253" s="35" t="s">
        <v>28503</v>
      </c>
      <c r="T253" s="35">
        <v>0</v>
      </c>
      <c r="U253" s="35">
        <v>0</v>
      </c>
      <c r="V253" s="36">
        <v>1</v>
      </c>
      <c r="W253" s="36">
        <v>1</v>
      </c>
      <c r="X253" s="37" t="s">
        <v>65</v>
      </c>
    </row>
    <row r="254" spans="1:24" ht="24" customHeight="1" x14ac:dyDescent="0.2">
      <c r="A254" s="50" t="s">
        <v>589</v>
      </c>
      <c r="B254" s="60" t="s">
        <v>623</v>
      </c>
      <c r="C254" s="76" t="s">
        <v>623</v>
      </c>
      <c r="D254" s="61" t="s">
        <v>624</v>
      </c>
      <c r="E254" s="53">
        <v>575103.30000000005</v>
      </c>
      <c r="F254" s="26">
        <v>0.21</v>
      </c>
      <c r="G254" s="53">
        <v>1009018.746</v>
      </c>
      <c r="H254" s="67"/>
      <c r="I254" s="68"/>
      <c r="J254" s="69"/>
      <c r="K254" s="69"/>
      <c r="L254" s="69"/>
      <c r="M254" s="69"/>
      <c r="N254" s="69"/>
      <c r="O254" s="35"/>
      <c r="P254" s="35" t="s">
        <v>24399</v>
      </c>
      <c r="Q254" s="36">
        <v>1</v>
      </c>
      <c r="R254" s="35" t="s">
        <v>9849</v>
      </c>
      <c r="S254" s="35" t="s">
        <v>28503</v>
      </c>
      <c r="T254" s="35">
        <v>0</v>
      </c>
      <c r="U254" s="35">
        <v>0</v>
      </c>
      <c r="V254" s="36">
        <v>1</v>
      </c>
      <c r="W254" s="36">
        <v>1</v>
      </c>
      <c r="X254" s="37" t="s">
        <v>65</v>
      </c>
    </row>
    <row r="255" spans="1:24" ht="24" customHeight="1" x14ac:dyDescent="0.2">
      <c r="A255" s="50" t="s">
        <v>589</v>
      </c>
      <c r="B255" s="60" t="s">
        <v>625</v>
      </c>
      <c r="C255" s="76" t="s">
        <v>625</v>
      </c>
      <c r="D255" s="61" t="s">
        <v>626</v>
      </c>
      <c r="E255" s="53">
        <v>575103.30000000005</v>
      </c>
      <c r="F255" s="26">
        <v>0.21</v>
      </c>
      <c r="G255" s="53">
        <v>1009018.746</v>
      </c>
      <c r="H255" s="67"/>
      <c r="I255" s="68"/>
      <c r="J255" s="69"/>
      <c r="K255" s="69"/>
      <c r="L255" s="69"/>
      <c r="M255" s="69"/>
      <c r="N255" s="69"/>
      <c r="O255" s="35"/>
      <c r="P255" s="35" t="s">
        <v>24400</v>
      </c>
      <c r="Q255" s="36">
        <v>1</v>
      </c>
      <c r="R255" s="35" t="s">
        <v>9849</v>
      </c>
      <c r="S255" s="35" t="s">
        <v>28503</v>
      </c>
      <c r="T255" s="35">
        <v>0</v>
      </c>
      <c r="U255" s="35">
        <v>0</v>
      </c>
      <c r="V255" s="36">
        <v>1</v>
      </c>
      <c r="W255" s="36">
        <v>1</v>
      </c>
      <c r="X255" s="37" t="s">
        <v>65</v>
      </c>
    </row>
    <row r="256" spans="1:24" ht="24" customHeight="1" x14ac:dyDescent="0.2">
      <c r="A256" s="50" t="s">
        <v>589</v>
      </c>
      <c r="B256" s="60" t="s">
        <v>627</v>
      </c>
      <c r="C256" s="76" t="s">
        <v>627</v>
      </c>
      <c r="D256" s="61" t="s">
        <v>628</v>
      </c>
      <c r="E256" s="53">
        <v>538296.42000000004</v>
      </c>
      <c r="F256" s="26">
        <v>0.21</v>
      </c>
      <c r="G256" s="53">
        <v>944441.07</v>
      </c>
      <c r="H256" s="67"/>
      <c r="I256" s="68"/>
      <c r="J256" s="69"/>
      <c r="K256" s="69"/>
      <c r="L256" s="69"/>
      <c r="M256" s="69"/>
      <c r="N256" s="69"/>
      <c r="O256" s="35"/>
      <c r="P256" s="35" t="s">
        <v>24401</v>
      </c>
      <c r="Q256" s="36">
        <v>1</v>
      </c>
      <c r="R256" s="35" t="s">
        <v>9849</v>
      </c>
      <c r="S256" s="35" t="s">
        <v>28503</v>
      </c>
      <c r="T256" s="35">
        <v>0</v>
      </c>
      <c r="U256" s="35">
        <v>0</v>
      </c>
      <c r="V256" s="36">
        <v>1</v>
      </c>
      <c r="W256" s="36">
        <v>1</v>
      </c>
      <c r="X256" s="37" t="s">
        <v>65</v>
      </c>
    </row>
    <row r="257" spans="1:24" ht="24" customHeight="1" x14ac:dyDescent="0.2">
      <c r="A257" s="50" t="s">
        <v>589</v>
      </c>
      <c r="B257" s="60" t="s">
        <v>629</v>
      </c>
      <c r="C257" s="76" t="s">
        <v>629</v>
      </c>
      <c r="D257" s="61" t="s">
        <v>630</v>
      </c>
      <c r="E257" s="53">
        <v>538296.42000000004</v>
      </c>
      <c r="F257" s="26">
        <v>0.21</v>
      </c>
      <c r="G257" s="53">
        <v>944441.07</v>
      </c>
      <c r="H257" s="67"/>
      <c r="I257" s="68"/>
      <c r="J257" s="69"/>
      <c r="K257" s="69"/>
      <c r="L257" s="69"/>
      <c r="M257" s="69"/>
      <c r="N257" s="69"/>
      <c r="O257" s="35"/>
      <c r="P257" s="35" t="s">
        <v>24402</v>
      </c>
      <c r="Q257" s="36">
        <v>1</v>
      </c>
      <c r="R257" s="35" t="s">
        <v>9849</v>
      </c>
      <c r="S257" s="35" t="s">
        <v>28503</v>
      </c>
      <c r="T257" s="35">
        <v>0</v>
      </c>
      <c r="U257" s="35">
        <v>0</v>
      </c>
      <c r="V257" s="36">
        <v>1</v>
      </c>
      <c r="W257" s="36">
        <v>1</v>
      </c>
      <c r="X257" s="37" t="s">
        <v>65</v>
      </c>
    </row>
    <row r="258" spans="1:24" ht="24" customHeight="1" x14ac:dyDescent="0.2">
      <c r="A258" s="50" t="s">
        <v>589</v>
      </c>
      <c r="B258" s="60" t="s">
        <v>631</v>
      </c>
      <c r="C258" s="76" t="s">
        <v>631</v>
      </c>
      <c r="D258" s="61" t="s">
        <v>632</v>
      </c>
      <c r="E258" s="53">
        <v>770637.65</v>
      </c>
      <c r="F258" s="26">
        <v>0.21</v>
      </c>
      <c r="G258" s="53">
        <v>1352083.754</v>
      </c>
      <c r="H258" s="67"/>
      <c r="I258" s="68"/>
      <c r="J258" s="69"/>
      <c r="K258" s="69"/>
      <c r="L258" s="69"/>
      <c r="M258" s="69"/>
      <c r="N258" s="69"/>
      <c r="O258" s="35"/>
      <c r="P258" s="35" t="s">
        <v>24403</v>
      </c>
      <c r="Q258" s="36">
        <v>1</v>
      </c>
      <c r="R258" s="35" t="s">
        <v>9849</v>
      </c>
      <c r="S258" s="35" t="s">
        <v>28503</v>
      </c>
      <c r="T258" s="35">
        <v>0</v>
      </c>
      <c r="U258" s="35">
        <v>0</v>
      </c>
      <c r="V258" s="36">
        <v>1</v>
      </c>
      <c r="W258" s="36">
        <v>1</v>
      </c>
      <c r="X258" s="37" t="s">
        <v>65</v>
      </c>
    </row>
    <row r="259" spans="1:24" ht="24" customHeight="1" x14ac:dyDescent="0.2">
      <c r="A259" s="50" t="s">
        <v>589</v>
      </c>
      <c r="B259" s="60" t="s">
        <v>633</v>
      </c>
      <c r="C259" s="76" t="s">
        <v>633</v>
      </c>
      <c r="D259" s="61" t="s">
        <v>634</v>
      </c>
      <c r="E259" s="53">
        <v>770637.65</v>
      </c>
      <c r="F259" s="26">
        <v>0.21</v>
      </c>
      <c r="G259" s="53">
        <v>1352083.754</v>
      </c>
      <c r="H259" s="67"/>
      <c r="I259" s="68"/>
      <c r="J259" s="69"/>
      <c r="K259" s="69"/>
      <c r="L259" s="69"/>
      <c r="M259" s="69"/>
      <c r="N259" s="69"/>
      <c r="O259" s="35"/>
      <c r="P259" s="35" t="s">
        <v>24404</v>
      </c>
      <c r="Q259" s="36">
        <v>1</v>
      </c>
      <c r="R259" s="35" t="s">
        <v>9849</v>
      </c>
      <c r="S259" s="35" t="s">
        <v>28503</v>
      </c>
      <c r="T259" s="35">
        <v>0</v>
      </c>
      <c r="U259" s="35">
        <v>0</v>
      </c>
      <c r="V259" s="36">
        <v>1</v>
      </c>
      <c r="W259" s="36">
        <v>1</v>
      </c>
      <c r="X259" s="37" t="s">
        <v>65</v>
      </c>
    </row>
    <row r="260" spans="1:24" ht="24" customHeight="1" x14ac:dyDescent="0.2">
      <c r="A260" s="50" t="s">
        <v>589</v>
      </c>
      <c r="B260" s="60" t="s">
        <v>635</v>
      </c>
      <c r="C260" s="76" t="s">
        <v>635</v>
      </c>
      <c r="D260" s="61" t="s">
        <v>636</v>
      </c>
      <c r="E260" s="53">
        <v>662518.78</v>
      </c>
      <c r="F260" s="26">
        <v>0.21</v>
      </c>
      <c r="G260" s="53">
        <v>1162389.1980000001</v>
      </c>
      <c r="H260" s="67"/>
      <c r="I260" s="68"/>
      <c r="J260" s="69"/>
      <c r="K260" s="69"/>
      <c r="L260" s="69"/>
      <c r="M260" s="69"/>
      <c r="N260" s="69"/>
      <c r="O260" s="35"/>
      <c r="P260" s="35" t="s">
        <v>24405</v>
      </c>
      <c r="Q260" s="36">
        <v>1</v>
      </c>
      <c r="R260" s="35" t="s">
        <v>9849</v>
      </c>
      <c r="S260" s="35" t="s">
        <v>28503</v>
      </c>
      <c r="T260" s="35">
        <v>0</v>
      </c>
      <c r="U260" s="35">
        <v>0</v>
      </c>
      <c r="V260" s="36">
        <v>1</v>
      </c>
      <c r="W260" s="36">
        <v>1</v>
      </c>
      <c r="X260" s="37" t="s">
        <v>65</v>
      </c>
    </row>
    <row r="261" spans="1:24" ht="24" customHeight="1" x14ac:dyDescent="0.2">
      <c r="A261" s="50" t="s">
        <v>589</v>
      </c>
      <c r="B261" s="60" t="s">
        <v>637</v>
      </c>
      <c r="C261" s="76" t="s">
        <v>637</v>
      </c>
      <c r="D261" s="61" t="s">
        <v>638</v>
      </c>
      <c r="E261" s="53">
        <v>333559.71000000002</v>
      </c>
      <c r="F261" s="26">
        <v>0.21</v>
      </c>
      <c r="G261" s="53">
        <v>585230.51199999999</v>
      </c>
      <c r="H261" s="67"/>
      <c r="I261" s="68"/>
      <c r="J261" s="69"/>
      <c r="K261" s="69"/>
      <c r="L261" s="69"/>
      <c r="M261" s="69"/>
      <c r="N261" s="69"/>
      <c r="O261" s="35"/>
      <c r="P261" s="35" t="s">
        <v>24406</v>
      </c>
      <c r="Q261" s="36">
        <v>1</v>
      </c>
      <c r="R261" s="35" t="s">
        <v>9849</v>
      </c>
      <c r="S261" s="35" t="s">
        <v>28503</v>
      </c>
      <c r="T261" s="35">
        <v>0</v>
      </c>
      <c r="U261" s="35">
        <v>0</v>
      </c>
      <c r="V261" s="36">
        <v>1</v>
      </c>
      <c r="W261" s="36">
        <v>1</v>
      </c>
      <c r="X261" s="37" t="s">
        <v>65</v>
      </c>
    </row>
    <row r="262" spans="1:24" ht="24" customHeight="1" x14ac:dyDescent="0.2">
      <c r="A262" s="50" t="s">
        <v>589</v>
      </c>
      <c r="B262" s="60" t="s">
        <v>639</v>
      </c>
      <c r="C262" s="76" t="s">
        <v>639</v>
      </c>
      <c r="D262" s="61" t="s">
        <v>640</v>
      </c>
      <c r="E262" s="53">
        <v>333559.71000000002</v>
      </c>
      <c r="F262" s="26">
        <v>0.21</v>
      </c>
      <c r="G262" s="53">
        <v>585230.51199999999</v>
      </c>
      <c r="H262" s="67"/>
      <c r="I262" s="68"/>
      <c r="J262" s="69"/>
      <c r="K262" s="69"/>
      <c r="L262" s="69"/>
      <c r="M262" s="69"/>
      <c r="N262" s="69"/>
      <c r="O262" s="35"/>
      <c r="P262" s="35" t="s">
        <v>24407</v>
      </c>
      <c r="Q262" s="36">
        <v>1</v>
      </c>
      <c r="R262" s="35" t="s">
        <v>9849</v>
      </c>
      <c r="S262" s="35" t="s">
        <v>28504</v>
      </c>
      <c r="T262" s="35">
        <v>0</v>
      </c>
      <c r="U262" s="35">
        <v>0</v>
      </c>
      <c r="V262" s="36">
        <v>1</v>
      </c>
      <c r="W262" s="36">
        <v>1</v>
      </c>
      <c r="X262" s="37" t="s">
        <v>65</v>
      </c>
    </row>
    <row r="263" spans="1:24" ht="24" customHeight="1" x14ac:dyDescent="0.2">
      <c r="A263" s="50" t="s">
        <v>589</v>
      </c>
      <c r="B263" s="60" t="s">
        <v>641</v>
      </c>
      <c r="C263" s="76" t="s">
        <v>641</v>
      </c>
      <c r="D263" s="61" t="s">
        <v>642</v>
      </c>
      <c r="E263" s="53">
        <v>333559.71000000002</v>
      </c>
      <c r="F263" s="26">
        <v>0.21</v>
      </c>
      <c r="G263" s="53">
        <v>585230.51199999999</v>
      </c>
      <c r="H263" s="67"/>
      <c r="I263" s="68"/>
      <c r="J263" s="69"/>
      <c r="K263" s="69"/>
      <c r="L263" s="69"/>
      <c r="M263" s="69"/>
      <c r="N263" s="69"/>
      <c r="O263" s="35"/>
      <c r="P263" s="35" t="s">
        <v>24408</v>
      </c>
      <c r="Q263" s="36">
        <v>1</v>
      </c>
      <c r="R263" s="35" t="s">
        <v>9849</v>
      </c>
      <c r="S263" s="35" t="s">
        <v>28503</v>
      </c>
      <c r="T263" s="35">
        <v>0</v>
      </c>
      <c r="U263" s="35">
        <v>0</v>
      </c>
      <c r="V263" s="36">
        <v>1</v>
      </c>
      <c r="W263" s="36">
        <v>1</v>
      </c>
      <c r="X263" s="37" t="s">
        <v>65</v>
      </c>
    </row>
    <row r="264" spans="1:24" ht="24" customHeight="1" x14ac:dyDescent="0.2">
      <c r="A264" s="50" t="s">
        <v>589</v>
      </c>
      <c r="B264" s="60" t="s">
        <v>643</v>
      </c>
      <c r="C264" s="76" t="s">
        <v>643</v>
      </c>
      <c r="D264" s="61" t="s">
        <v>644</v>
      </c>
      <c r="E264" s="53">
        <v>333559.71000000002</v>
      </c>
      <c r="F264" s="26">
        <v>0.21</v>
      </c>
      <c r="G264" s="53">
        <v>585230.51199999999</v>
      </c>
      <c r="H264" s="67"/>
      <c r="I264" s="68"/>
      <c r="J264" s="69"/>
      <c r="K264" s="69"/>
      <c r="L264" s="69"/>
      <c r="M264" s="69"/>
      <c r="N264" s="69"/>
      <c r="O264" s="35"/>
      <c r="P264" s="35" t="s">
        <v>24409</v>
      </c>
      <c r="Q264" s="36">
        <v>1</v>
      </c>
      <c r="R264" s="35" t="s">
        <v>9849</v>
      </c>
      <c r="S264" s="35" t="s">
        <v>28504</v>
      </c>
      <c r="T264" s="35">
        <v>0</v>
      </c>
      <c r="U264" s="35">
        <v>0</v>
      </c>
      <c r="V264" s="36">
        <v>1</v>
      </c>
      <c r="W264" s="36">
        <v>1</v>
      </c>
      <c r="X264" s="37" t="s">
        <v>65</v>
      </c>
    </row>
    <row r="265" spans="1:24" ht="24" customHeight="1" x14ac:dyDescent="0.2">
      <c r="A265" s="50" t="s">
        <v>589</v>
      </c>
      <c r="B265" s="60" t="s">
        <v>645</v>
      </c>
      <c r="C265" s="76" t="s">
        <v>645</v>
      </c>
      <c r="D265" s="61" t="s">
        <v>646</v>
      </c>
      <c r="E265" s="53">
        <v>379568.07</v>
      </c>
      <c r="F265" s="26">
        <v>0.21</v>
      </c>
      <c r="G265" s="53">
        <v>665952.17700000003</v>
      </c>
      <c r="H265" s="67"/>
      <c r="I265" s="68"/>
      <c r="J265" s="69"/>
      <c r="K265" s="69"/>
      <c r="L265" s="69"/>
      <c r="M265" s="69"/>
      <c r="N265" s="69"/>
      <c r="O265" s="35"/>
      <c r="P265" s="35" t="s">
        <v>24410</v>
      </c>
      <c r="Q265" s="36">
        <v>1</v>
      </c>
      <c r="R265" s="35" t="s">
        <v>9849</v>
      </c>
      <c r="S265" s="35" t="s">
        <v>28503</v>
      </c>
      <c r="T265" s="35">
        <v>0</v>
      </c>
      <c r="U265" s="35">
        <v>0</v>
      </c>
      <c r="V265" s="36">
        <v>1</v>
      </c>
      <c r="W265" s="36">
        <v>1</v>
      </c>
      <c r="X265" s="37" t="s">
        <v>65</v>
      </c>
    </row>
    <row r="266" spans="1:24" ht="24" customHeight="1" x14ac:dyDescent="0.2">
      <c r="A266" s="50" t="s">
        <v>589</v>
      </c>
      <c r="B266" s="60" t="s">
        <v>647</v>
      </c>
      <c r="C266" s="76" t="s">
        <v>647</v>
      </c>
      <c r="D266" s="61" t="s">
        <v>648</v>
      </c>
      <c r="E266" s="53">
        <v>379568.07</v>
      </c>
      <c r="F266" s="26">
        <v>0.21</v>
      </c>
      <c r="G266" s="53">
        <v>665952.17700000003</v>
      </c>
      <c r="H266" s="67"/>
      <c r="I266" s="68"/>
      <c r="J266" s="69"/>
      <c r="K266" s="69"/>
      <c r="L266" s="69"/>
      <c r="M266" s="69"/>
      <c r="N266" s="69"/>
      <c r="O266" s="35"/>
      <c r="P266" s="35" t="s">
        <v>24411</v>
      </c>
      <c r="Q266" s="36">
        <v>1</v>
      </c>
      <c r="R266" s="35" t="s">
        <v>9849</v>
      </c>
      <c r="S266" s="35" t="s">
        <v>28503</v>
      </c>
      <c r="T266" s="35">
        <v>0</v>
      </c>
      <c r="U266" s="35">
        <v>0</v>
      </c>
      <c r="V266" s="36">
        <v>1</v>
      </c>
      <c r="W266" s="36">
        <v>1</v>
      </c>
      <c r="X266" s="37" t="s">
        <v>65</v>
      </c>
    </row>
    <row r="267" spans="1:24" ht="24" customHeight="1" x14ac:dyDescent="0.2">
      <c r="A267" s="50" t="s">
        <v>589</v>
      </c>
      <c r="B267" s="60" t="s">
        <v>649</v>
      </c>
      <c r="C267" s="76" t="s">
        <v>649</v>
      </c>
      <c r="D267" s="61" t="s">
        <v>650</v>
      </c>
      <c r="E267" s="53">
        <v>379568.07</v>
      </c>
      <c r="F267" s="26">
        <v>0.21</v>
      </c>
      <c r="G267" s="53">
        <v>665952.17700000003</v>
      </c>
      <c r="H267" s="67"/>
      <c r="I267" s="68"/>
      <c r="J267" s="69"/>
      <c r="K267" s="69"/>
      <c r="L267" s="69"/>
      <c r="M267" s="69"/>
      <c r="N267" s="69"/>
      <c r="O267" s="35"/>
      <c r="P267" s="35" t="s">
        <v>24412</v>
      </c>
      <c r="Q267" s="36">
        <v>1</v>
      </c>
      <c r="R267" s="35" t="s">
        <v>9849</v>
      </c>
      <c r="S267" s="35" t="s">
        <v>28503</v>
      </c>
      <c r="T267" s="35">
        <v>0</v>
      </c>
      <c r="U267" s="35">
        <v>0</v>
      </c>
      <c r="V267" s="36">
        <v>1</v>
      </c>
      <c r="W267" s="36">
        <v>1</v>
      </c>
      <c r="X267" s="37" t="s">
        <v>65</v>
      </c>
    </row>
    <row r="268" spans="1:24" ht="24" customHeight="1" x14ac:dyDescent="0.2">
      <c r="A268" s="50" t="s">
        <v>589</v>
      </c>
      <c r="B268" s="60" t="s">
        <v>651</v>
      </c>
      <c r="C268" s="76" t="s">
        <v>651</v>
      </c>
      <c r="D268" s="61" t="s">
        <v>652</v>
      </c>
      <c r="E268" s="53">
        <v>379568.07</v>
      </c>
      <c r="F268" s="26">
        <v>0.21</v>
      </c>
      <c r="G268" s="53">
        <v>665952.17700000003</v>
      </c>
      <c r="H268" s="67"/>
      <c r="I268" s="68"/>
      <c r="J268" s="69"/>
      <c r="K268" s="69"/>
      <c r="L268" s="69"/>
      <c r="M268" s="69"/>
      <c r="N268" s="69"/>
      <c r="O268" s="35"/>
      <c r="P268" s="35" t="s">
        <v>24413</v>
      </c>
      <c r="Q268" s="36">
        <v>1</v>
      </c>
      <c r="R268" s="35" t="s">
        <v>9849</v>
      </c>
      <c r="S268" s="35" t="s">
        <v>28503</v>
      </c>
      <c r="T268" s="35">
        <v>0</v>
      </c>
      <c r="U268" s="35">
        <v>0</v>
      </c>
      <c r="V268" s="36">
        <v>1</v>
      </c>
      <c r="W268" s="36">
        <v>1</v>
      </c>
      <c r="X268" s="37" t="s">
        <v>65</v>
      </c>
    </row>
    <row r="269" spans="1:24" ht="24" customHeight="1" x14ac:dyDescent="0.2">
      <c r="A269" s="50" t="s">
        <v>589</v>
      </c>
      <c r="B269" s="60" t="s">
        <v>653</v>
      </c>
      <c r="C269" s="76" t="s">
        <v>653</v>
      </c>
      <c r="D269" s="61" t="s">
        <v>654</v>
      </c>
      <c r="E269" s="53">
        <v>34352.879999999997</v>
      </c>
      <c r="F269" s="26">
        <v>0.21</v>
      </c>
      <c r="G269" s="53">
        <v>60272.133000000002</v>
      </c>
      <c r="H269" s="67"/>
      <c r="I269" s="68"/>
      <c r="J269" s="69"/>
      <c r="K269" s="69"/>
      <c r="L269" s="69"/>
      <c r="M269" s="69"/>
      <c r="N269" s="69"/>
      <c r="O269" s="35"/>
      <c r="P269" s="35" t="s">
        <v>24414</v>
      </c>
      <c r="Q269" s="36">
        <v>1</v>
      </c>
      <c r="R269" s="35" t="s">
        <v>9849</v>
      </c>
      <c r="S269" s="35" t="s">
        <v>28503</v>
      </c>
      <c r="T269" s="35">
        <v>0</v>
      </c>
      <c r="U269" s="35">
        <v>0</v>
      </c>
      <c r="V269" s="36">
        <v>1</v>
      </c>
      <c r="W269" s="36">
        <v>1</v>
      </c>
      <c r="X269" s="37" t="s">
        <v>65</v>
      </c>
    </row>
    <row r="270" spans="1:24" ht="24" customHeight="1" x14ac:dyDescent="0.2">
      <c r="A270" s="50" t="s">
        <v>589</v>
      </c>
      <c r="B270" s="60" t="s">
        <v>655</v>
      </c>
      <c r="C270" s="76" t="s">
        <v>655</v>
      </c>
      <c r="D270" s="61" t="s">
        <v>656</v>
      </c>
      <c r="E270" s="53">
        <v>34352.879999999997</v>
      </c>
      <c r="F270" s="26">
        <v>0.21</v>
      </c>
      <c r="G270" s="53">
        <v>60272.133000000002</v>
      </c>
      <c r="H270" s="67"/>
      <c r="I270" s="68"/>
      <c r="J270" s="69"/>
      <c r="K270" s="69"/>
      <c r="L270" s="69"/>
      <c r="M270" s="69"/>
      <c r="N270" s="69"/>
      <c r="O270" s="35"/>
      <c r="P270" s="35" t="s">
        <v>24415</v>
      </c>
      <c r="Q270" s="36">
        <v>1</v>
      </c>
      <c r="R270" s="35" t="s">
        <v>9849</v>
      </c>
      <c r="S270" s="35" t="s">
        <v>28503</v>
      </c>
      <c r="T270" s="35">
        <v>0</v>
      </c>
      <c r="U270" s="35">
        <v>0</v>
      </c>
      <c r="V270" s="36">
        <v>1</v>
      </c>
      <c r="W270" s="36">
        <v>1</v>
      </c>
      <c r="X270" s="37" t="s">
        <v>65</v>
      </c>
    </row>
    <row r="271" spans="1:24" ht="24" customHeight="1" x14ac:dyDescent="0.2">
      <c r="A271" s="50" t="s">
        <v>589</v>
      </c>
      <c r="B271" s="60" t="s">
        <v>657</v>
      </c>
      <c r="C271" s="76" t="s">
        <v>657</v>
      </c>
      <c r="D271" s="61" t="s">
        <v>658</v>
      </c>
      <c r="E271" s="53">
        <v>34352.879999999997</v>
      </c>
      <c r="F271" s="26">
        <v>0.21</v>
      </c>
      <c r="G271" s="53">
        <v>60272.133000000002</v>
      </c>
      <c r="H271" s="67"/>
      <c r="I271" s="68"/>
      <c r="J271" s="69"/>
      <c r="K271" s="69"/>
      <c r="L271" s="69"/>
      <c r="M271" s="69"/>
      <c r="N271" s="69"/>
      <c r="O271" s="35"/>
      <c r="P271" s="35" t="s">
        <v>24416</v>
      </c>
      <c r="Q271" s="36">
        <v>1</v>
      </c>
      <c r="R271" s="35" t="s">
        <v>9849</v>
      </c>
      <c r="S271" s="35" t="s">
        <v>28503</v>
      </c>
      <c r="T271" s="35">
        <v>0</v>
      </c>
      <c r="U271" s="35">
        <v>0</v>
      </c>
      <c r="V271" s="36">
        <v>1</v>
      </c>
      <c r="W271" s="36">
        <v>1</v>
      </c>
      <c r="X271" s="37" t="s">
        <v>65</v>
      </c>
    </row>
    <row r="272" spans="1:24" ht="24" customHeight="1" x14ac:dyDescent="0.2">
      <c r="A272" s="50" t="s">
        <v>589</v>
      </c>
      <c r="B272" s="60" t="s">
        <v>659</v>
      </c>
      <c r="C272" s="76" t="s">
        <v>659</v>
      </c>
      <c r="D272" s="61" t="s">
        <v>660</v>
      </c>
      <c r="E272" s="53">
        <v>34352.879999999997</v>
      </c>
      <c r="F272" s="26">
        <v>0.21</v>
      </c>
      <c r="G272" s="53">
        <v>60272.133000000002</v>
      </c>
      <c r="H272" s="67"/>
      <c r="I272" s="68"/>
      <c r="J272" s="69"/>
      <c r="K272" s="69"/>
      <c r="L272" s="69"/>
      <c r="M272" s="69"/>
      <c r="N272" s="69"/>
      <c r="O272" s="35"/>
      <c r="P272" s="35" t="s">
        <v>24417</v>
      </c>
      <c r="Q272" s="36">
        <v>1</v>
      </c>
      <c r="R272" s="35" t="s">
        <v>9849</v>
      </c>
      <c r="S272" s="35" t="s">
        <v>28503</v>
      </c>
      <c r="T272" s="35">
        <v>0</v>
      </c>
      <c r="U272" s="35">
        <v>0</v>
      </c>
      <c r="V272" s="36">
        <v>1</v>
      </c>
      <c r="W272" s="36">
        <v>1</v>
      </c>
      <c r="X272" s="37" t="s">
        <v>65</v>
      </c>
    </row>
    <row r="273" spans="1:24" ht="24" customHeight="1" x14ac:dyDescent="0.2">
      <c r="A273" s="50" t="s">
        <v>589</v>
      </c>
      <c r="B273" s="60" t="s">
        <v>661</v>
      </c>
      <c r="C273" s="76" t="s">
        <v>661</v>
      </c>
      <c r="D273" s="61" t="s">
        <v>662</v>
      </c>
      <c r="E273" s="53">
        <v>34352.879999999997</v>
      </c>
      <c r="F273" s="26">
        <v>0.21</v>
      </c>
      <c r="G273" s="53">
        <v>60272.133000000002</v>
      </c>
      <c r="H273" s="67"/>
      <c r="I273" s="68"/>
      <c r="J273" s="69"/>
      <c r="K273" s="69"/>
      <c r="L273" s="69"/>
      <c r="M273" s="69"/>
      <c r="N273" s="69"/>
      <c r="O273" s="35"/>
      <c r="P273" s="35" t="s">
        <v>24418</v>
      </c>
      <c r="Q273" s="36">
        <v>1</v>
      </c>
      <c r="R273" s="35" t="s">
        <v>9849</v>
      </c>
      <c r="S273" s="35" t="s">
        <v>28503</v>
      </c>
      <c r="T273" s="35">
        <v>0</v>
      </c>
      <c r="U273" s="35">
        <v>0</v>
      </c>
      <c r="V273" s="36">
        <v>1</v>
      </c>
      <c r="W273" s="36">
        <v>1</v>
      </c>
      <c r="X273" s="37" t="s">
        <v>65</v>
      </c>
    </row>
    <row r="274" spans="1:24" ht="24" customHeight="1" x14ac:dyDescent="0.2">
      <c r="A274" s="50" t="s">
        <v>589</v>
      </c>
      <c r="B274" s="60" t="s">
        <v>663</v>
      </c>
      <c r="C274" s="76" t="s">
        <v>663</v>
      </c>
      <c r="D274" s="61" t="s">
        <v>664</v>
      </c>
      <c r="E274" s="53">
        <v>34352.879999999997</v>
      </c>
      <c r="F274" s="26">
        <v>0.21</v>
      </c>
      <c r="G274" s="53">
        <v>60272.133000000002</v>
      </c>
      <c r="H274" s="67"/>
      <c r="I274" s="68"/>
      <c r="J274" s="69"/>
      <c r="K274" s="69"/>
      <c r="L274" s="69"/>
      <c r="M274" s="69"/>
      <c r="N274" s="69"/>
      <c r="O274" s="35"/>
      <c r="P274" s="35" t="s">
        <v>24419</v>
      </c>
      <c r="Q274" s="36">
        <v>1</v>
      </c>
      <c r="R274" s="35" t="s">
        <v>9849</v>
      </c>
      <c r="S274" s="35" t="s">
        <v>28503</v>
      </c>
      <c r="T274" s="35">
        <v>0</v>
      </c>
      <c r="U274" s="35">
        <v>0</v>
      </c>
      <c r="V274" s="36">
        <v>1</v>
      </c>
      <c r="W274" s="36">
        <v>1</v>
      </c>
      <c r="X274" s="37" t="s">
        <v>65</v>
      </c>
    </row>
    <row r="275" spans="1:24" ht="24" customHeight="1" x14ac:dyDescent="0.2">
      <c r="A275" s="50" t="s">
        <v>589</v>
      </c>
      <c r="B275" s="60" t="s">
        <v>665</v>
      </c>
      <c r="C275" s="76" t="s">
        <v>665</v>
      </c>
      <c r="D275" s="61" t="s">
        <v>666</v>
      </c>
      <c r="E275" s="53">
        <v>34352.879999999997</v>
      </c>
      <c r="F275" s="26">
        <v>0.21</v>
      </c>
      <c r="G275" s="53">
        <v>60272.133000000002</v>
      </c>
      <c r="H275" s="67"/>
      <c r="I275" s="68"/>
      <c r="J275" s="69"/>
      <c r="K275" s="69"/>
      <c r="L275" s="69"/>
      <c r="M275" s="69"/>
      <c r="N275" s="69"/>
      <c r="O275" s="35"/>
      <c r="P275" s="35" t="s">
        <v>24420</v>
      </c>
      <c r="Q275" s="36">
        <v>1</v>
      </c>
      <c r="R275" s="35" t="s">
        <v>9849</v>
      </c>
      <c r="S275" s="35" t="s">
        <v>28503</v>
      </c>
      <c r="T275" s="35">
        <v>0</v>
      </c>
      <c r="U275" s="35">
        <v>0</v>
      </c>
      <c r="V275" s="36">
        <v>1</v>
      </c>
      <c r="W275" s="36">
        <v>1</v>
      </c>
      <c r="X275" s="37" t="s">
        <v>65</v>
      </c>
    </row>
    <row r="276" spans="1:24" ht="24" customHeight="1" x14ac:dyDescent="0.2">
      <c r="A276" s="50" t="s">
        <v>667</v>
      </c>
      <c r="B276" s="60" t="s">
        <v>668</v>
      </c>
      <c r="C276" s="76" t="s">
        <v>668</v>
      </c>
      <c r="D276" s="61" t="s">
        <v>23373</v>
      </c>
      <c r="E276" s="53">
        <v>11549.3</v>
      </c>
      <c r="F276" s="26">
        <v>0.21</v>
      </c>
      <c r="G276" s="53">
        <v>20263.253000000001</v>
      </c>
      <c r="H276" s="67"/>
      <c r="I276" s="68"/>
      <c r="J276" s="69"/>
      <c r="K276" s="69"/>
      <c r="L276" s="69"/>
      <c r="M276" s="69"/>
      <c r="N276" s="69"/>
      <c r="O276" s="35"/>
      <c r="P276" s="35" t="s">
        <v>24421</v>
      </c>
      <c r="Q276" s="36">
        <v>1</v>
      </c>
      <c r="R276" s="35" t="s">
        <v>27</v>
      </c>
      <c r="S276" s="35" t="s">
        <v>28504</v>
      </c>
      <c r="T276" s="35">
        <v>0</v>
      </c>
      <c r="U276" s="35">
        <v>0</v>
      </c>
      <c r="V276" s="36">
        <v>1</v>
      </c>
      <c r="W276" s="36">
        <v>1</v>
      </c>
      <c r="X276" s="37" t="s">
        <v>65</v>
      </c>
    </row>
    <row r="277" spans="1:24" ht="24" customHeight="1" x14ac:dyDescent="0.2">
      <c r="A277" s="50" t="s">
        <v>667</v>
      </c>
      <c r="B277" s="60" t="s">
        <v>670</v>
      </c>
      <c r="C277" s="76" t="s">
        <v>670</v>
      </c>
      <c r="D277" s="61" t="s">
        <v>671</v>
      </c>
      <c r="E277" s="53">
        <v>11549.3</v>
      </c>
      <c r="F277" s="26">
        <v>0.21</v>
      </c>
      <c r="G277" s="53">
        <v>20263.253000000001</v>
      </c>
      <c r="H277" s="67"/>
      <c r="I277" s="68"/>
      <c r="J277" s="69"/>
      <c r="K277" s="69"/>
      <c r="L277" s="69"/>
      <c r="M277" s="69"/>
      <c r="N277" s="69"/>
      <c r="O277" s="35"/>
      <c r="P277" s="35" t="s">
        <v>24422</v>
      </c>
      <c r="Q277" s="36">
        <v>1</v>
      </c>
      <c r="R277" s="35" t="s">
        <v>27</v>
      </c>
      <c r="S277" s="35" t="s">
        <v>28504</v>
      </c>
      <c r="T277" s="35">
        <v>0</v>
      </c>
      <c r="U277" s="35">
        <v>0</v>
      </c>
      <c r="V277" s="36">
        <v>1</v>
      </c>
      <c r="W277" s="36">
        <v>1</v>
      </c>
      <c r="X277" s="37" t="s">
        <v>65</v>
      </c>
    </row>
    <row r="278" spans="1:24" ht="24" customHeight="1" x14ac:dyDescent="0.2">
      <c r="A278" s="50" t="s">
        <v>667</v>
      </c>
      <c r="B278" s="60" t="s">
        <v>672</v>
      </c>
      <c r="C278" s="76" t="s">
        <v>672</v>
      </c>
      <c r="D278" s="61" t="s">
        <v>673</v>
      </c>
      <c r="E278" s="53">
        <v>10406.48</v>
      </c>
      <c r="F278" s="26">
        <v>0.21</v>
      </c>
      <c r="G278" s="53">
        <v>18258.173999999999</v>
      </c>
      <c r="H278" s="67"/>
      <c r="I278" s="68"/>
      <c r="J278" s="69"/>
      <c r="K278" s="69"/>
      <c r="L278" s="69"/>
      <c r="M278" s="69"/>
      <c r="N278" s="69"/>
      <c r="O278" s="35"/>
      <c r="P278" s="35" t="s">
        <v>24423</v>
      </c>
      <c r="Q278" s="36">
        <v>1</v>
      </c>
      <c r="R278" s="35" t="s">
        <v>27</v>
      </c>
      <c r="S278" s="35" t="s">
        <v>28504</v>
      </c>
      <c r="T278" s="35">
        <v>0</v>
      </c>
      <c r="U278" s="35">
        <v>0</v>
      </c>
      <c r="V278" s="36">
        <v>1</v>
      </c>
      <c r="W278" s="36">
        <v>1</v>
      </c>
      <c r="X278" s="37" t="s">
        <v>65</v>
      </c>
    </row>
    <row r="279" spans="1:24" ht="24" customHeight="1" x14ac:dyDescent="0.2">
      <c r="A279" s="50" t="s">
        <v>667</v>
      </c>
      <c r="B279" s="60" t="s">
        <v>674</v>
      </c>
      <c r="C279" s="76" t="s">
        <v>674</v>
      </c>
      <c r="D279" s="61" t="s">
        <v>675</v>
      </c>
      <c r="E279" s="53">
        <v>11549.3</v>
      </c>
      <c r="F279" s="26">
        <v>0.21</v>
      </c>
      <c r="G279" s="53">
        <v>20263.253000000001</v>
      </c>
      <c r="H279" s="67"/>
      <c r="I279" s="68"/>
      <c r="J279" s="69"/>
      <c r="K279" s="69"/>
      <c r="L279" s="69"/>
      <c r="M279" s="69"/>
      <c r="N279" s="69"/>
      <c r="O279" s="35"/>
      <c r="P279" s="35" t="s">
        <v>24424</v>
      </c>
      <c r="Q279" s="36">
        <v>1</v>
      </c>
      <c r="R279" s="35" t="s">
        <v>27</v>
      </c>
      <c r="S279" s="35" t="s">
        <v>28504</v>
      </c>
      <c r="T279" s="35">
        <v>0</v>
      </c>
      <c r="U279" s="35">
        <v>0</v>
      </c>
      <c r="V279" s="36">
        <v>1</v>
      </c>
      <c r="W279" s="36">
        <v>1</v>
      </c>
      <c r="X279" s="37" t="s">
        <v>65</v>
      </c>
    </row>
    <row r="280" spans="1:24" ht="24" customHeight="1" x14ac:dyDescent="0.2">
      <c r="A280" s="50" t="s">
        <v>667</v>
      </c>
      <c r="B280" s="60" t="s">
        <v>676</v>
      </c>
      <c r="C280" s="76" t="s">
        <v>676</v>
      </c>
      <c r="D280" s="61" t="s">
        <v>677</v>
      </c>
      <c r="E280" s="53">
        <v>10406.48</v>
      </c>
      <c r="F280" s="26">
        <v>0.21</v>
      </c>
      <c r="G280" s="53">
        <v>18258.173999999999</v>
      </c>
      <c r="H280" s="67"/>
      <c r="I280" s="68"/>
      <c r="J280" s="69"/>
      <c r="K280" s="69"/>
      <c r="L280" s="69"/>
      <c r="M280" s="69"/>
      <c r="N280" s="69"/>
      <c r="O280" s="35"/>
      <c r="P280" s="35" t="s">
        <v>24421</v>
      </c>
      <c r="Q280" s="36">
        <v>1</v>
      </c>
      <c r="R280" s="35" t="s">
        <v>27</v>
      </c>
      <c r="S280" s="35" t="s">
        <v>28503</v>
      </c>
      <c r="T280" s="35">
        <v>0</v>
      </c>
      <c r="U280" s="35">
        <v>0</v>
      </c>
      <c r="V280" s="36">
        <v>1</v>
      </c>
      <c r="W280" s="36">
        <v>1</v>
      </c>
      <c r="X280" s="37" t="s">
        <v>65</v>
      </c>
    </row>
    <row r="281" spans="1:24" ht="24" customHeight="1" x14ac:dyDescent="0.2">
      <c r="A281" s="50" t="s">
        <v>667</v>
      </c>
      <c r="B281" s="60" t="s">
        <v>678</v>
      </c>
      <c r="C281" s="76" t="s">
        <v>678</v>
      </c>
      <c r="D281" s="61" t="s">
        <v>679</v>
      </c>
      <c r="E281" s="53">
        <v>28543.22</v>
      </c>
      <c r="F281" s="26">
        <v>0.21</v>
      </c>
      <c r="G281" s="53">
        <v>50079.080999999998</v>
      </c>
      <c r="H281" s="67"/>
      <c r="I281" s="68"/>
      <c r="J281" s="69"/>
      <c r="K281" s="69"/>
      <c r="L281" s="69"/>
      <c r="M281" s="69"/>
      <c r="N281" s="69"/>
      <c r="O281" s="35"/>
      <c r="P281" s="35" t="s">
        <v>24425</v>
      </c>
      <c r="Q281" s="36">
        <v>1</v>
      </c>
      <c r="R281" s="35" t="s">
        <v>27</v>
      </c>
      <c r="S281" s="35" t="s">
        <v>28503</v>
      </c>
      <c r="T281" s="35">
        <v>0</v>
      </c>
      <c r="U281" s="35">
        <v>0</v>
      </c>
      <c r="V281" s="36">
        <v>1</v>
      </c>
      <c r="W281" s="36">
        <v>1</v>
      </c>
      <c r="X281" s="37" t="s">
        <v>65</v>
      </c>
    </row>
    <row r="282" spans="1:24" ht="24" customHeight="1" x14ac:dyDescent="0.2">
      <c r="A282" s="50" t="s">
        <v>667</v>
      </c>
      <c r="B282" s="60" t="s">
        <v>680</v>
      </c>
      <c r="C282" s="76" t="s">
        <v>680</v>
      </c>
      <c r="D282" s="61" t="s">
        <v>681</v>
      </c>
      <c r="E282" s="53">
        <v>28543.22</v>
      </c>
      <c r="F282" s="26">
        <v>0.21</v>
      </c>
      <c r="G282" s="53">
        <v>50079.080999999998</v>
      </c>
      <c r="H282" s="67"/>
      <c r="I282" s="68"/>
      <c r="J282" s="69"/>
      <c r="K282" s="69"/>
      <c r="L282" s="69"/>
      <c r="M282" s="69"/>
      <c r="N282" s="69"/>
      <c r="O282" s="35"/>
      <c r="P282" s="35" t="s">
        <v>24426</v>
      </c>
      <c r="Q282" s="36">
        <v>1</v>
      </c>
      <c r="R282" s="35" t="s">
        <v>27</v>
      </c>
      <c r="S282" s="35" t="s">
        <v>28504</v>
      </c>
      <c r="T282" s="35">
        <v>0</v>
      </c>
      <c r="U282" s="35">
        <v>0</v>
      </c>
      <c r="V282" s="36">
        <v>1</v>
      </c>
      <c r="W282" s="36">
        <v>1</v>
      </c>
      <c r="X282" s="37" t="s">
        <v>65</v>
      </c>
    </row>
    <row r="283" spans="1:24" ht="24" customHeight="1" x14ac:dyDescent="0.2">
      <c r="A283" s="50" t="s">
        <v>667</v>
      </c>
      <c r="B283" s="60" t="s">
        <v>682</v>
      </c>
      <c r="C283" s="76" t="s">
        <v>682</v>
      </c>
      <c r="D283" s="61" t="s">
        <v>23374</v>
      </c>
      <c r="E283" s="53">
        <v>18915</v>
      </c>
      <c r="F283" s="26">
        <v>0.21</v>
      </c>
      <c r="G283" s="53">
        <v>33186.368000000002</v>
      </c>
      <c r="H283" s="67"/>
      <c r="I283" s="68"/>
      <c r="J283" s="69"/>
      <c r="K283" s="69"/>
      <c r="L283" s="69"/>
      <c r="M283" s="69"/>
      <c r="N283" s="69"/>
      <c r="O283" s="35"/>
      <c r="P283" s="35" t="s">
        <v>65</v>
      </c>
      <c r="Q283" s="36">
        <v>1</v>
      </c>
      <c r="R283" s="35" t="s">
        <v>27</v>
      </c>
      <c r="S283" s="35" t="s">
        <v>28504</v>
      </c>
      <c r="T283" s="35">
        <v>0</v>
      </c>
      <c r="U283" s="35">
        <v>0</v>
      </c>
      <c r="V283" s="36">
        <v>1</v>
      </c>
      <c r="W283" s="36">
        <v>1</v>
      </c>
      <c r="X283" s="37" t="s">
        <v>65</v>
      </c>
    </row>
    <row r="284" spans="1:24" ht="24" customHeight="1" x14ac:dyDescent="0.2">
      <c r="A284" s="50" t="s">
        <v>667</v>
      </c>
      <c r="B284" s="60" t="s">
        <v>684</v>
      </c>
      <c r="C284" s="76" t="s">
        <v>684</v>
      </c>
      <c r="D284" s="61" t="s">
        <v>23375</v>
      </c>
      <c r="E284" s="53">
        <v>18915</v>
      </c>
      <c r="F284" s="26">
        <v>0.21</v>
      </c>
      <c r="G284" s="53">
        <v>33186.368000000002</v>
      </c>
      <c r="H284" s="67"/>
      <c r="I284" s="68"/>
      <c r="J284" s="69"/>
      <c r="K284" s="69"/>
      <c r="L284" s="69"/>
      <c r="M284" s="69"/>
      <c r="N284" s="69"/>
      <c r="O284" s="35"/>
      <c r="P284" s="35" t="s">
        <v>65</v>
      </c>
      <c r="Q284" s="36">
        <v>1</v>
      </c>
      <c r="R284" s="35" t="s">
        <v>27</v>
      </c>
      <c r="S284" s="35" t="s">
        <v>28504</v>
      </c>
      <c r="T284" s="35">
        <v>0</v>
      </c>
      <c r="U284" s="35">
        <v>0</v>
      </c>
      <c r="V284" s="36">
        <v>1</v>
      </c>
      <c r="W284" s="36">
        <v>1</v>
      </c>
      <c r="X284" s="37" t="s">
        <v>65</v>
      </c>
    </row>
    <row r="285" spans="1:24" ht="24" customHeight="1" x14ac:dyDescent="0.2">
      <c r="A285" s="50" t="s">
        <v>667</v>
      </c>
      <c r="B285" s="60" t="s">
        <v>686</v>
      </c>
      <c r="C285" s="76" t="s">
        <v>686</v>
      </c>
      <c r="D285" s="61" t="s">
        <v>23376</v>
      </c>
      <c r="E285" s="53">
        <v>18915</v>
      </c>
      <c r="F285" s="26">
        <v>0.21</v>
      </c>
      <c r="G285" s="53">
        <v>33186.368000000002</v>
      </c>
      <c r="H285" s="67"/>
      <c r="I285" s="68"/>
      <c r="J285" s="69"/>
      <c r="K285" s="69"/>
      <c r="L285" s="69"/>
      <c r="M285" s="69"/>
      <c r="N285" s="69"/>
      <c r="O285" s="35"/>
      <c r="P285" s="35" t="s">
        <v>65</v>
      </c>
      <c r="Q285" s="36">
        <v>1</v>
      </c>
      <c r="R285" s="35" t="s">
        <v>27</v>
      </c>
      <c r="S285" s="35" t="s">
        <v>28504</v>
      </c>
      <c r="T285" s="35">
        <v>0</v>
      </c>
      <c r="U285" s="35">
        <v>0</v>
      </c>
      <c r="V285" s="36">
        <v>1</v>
      </c>
      <c r="W285" s="36">
        <v>1</v>
      </c>
      <c r="X285" s="37" t="s">
        <v>65</v>
      </c>
    </row>
    <row r="286" spans="1:24" ht="24" customHeight="1" x14ac:dyDescent="0.2">
      <c r="A286" s="50" t="s">
        <v>667</v>
      </c>
      <c r="B286" s="60" t="s">
        <v>688</v>
      </c>
      <c r="C286" s="76" t="s">
        <v>688</v>
      </c>
      <c r="D286" s="61" t="s">
        <v>23377</v>
      </c>
      <c r="E286" s="53">
        <v>13240.44</v>
      </c>
      <c r="F286" s="26">
        <v>0.21</v>
      </c>
      <c r="G286" s="53">
        <v>23230.353999999999</v>
      </c>
      <c r="H286" s="67"/>
      <c r="I286" s="68"/>
      <c r="J286" s="69"/>
      <c r="K286" s="69"/>
      <c r="L286" s="69"/>
      <c r="M286" s="69"/>
      <c r="N286" s="69"/>
      <c r="O286" s="35"/>
      <c r="P286" s="35" t="s">
        <v>65</v>
      </c>
      <c r="Q286" s="36">
        <v>1</v>
      </c>
      <c r="R286" s="35" t="s">
        <v>27</v>
      </c>
      <c r="S286" s="35" t="s">
        <v>28504</v>
      </c>
      <c r="T286" s="35">
        <v>0</v>
      </c>
      <c r="U286" s="35">
        <v>0</v>
      </c>
      <c r="V286" s="36">
        <v>1</v>
      </c>
      <c r="W286" s="36">
        <v>1</v>
      </c>
      <c r="X286" s="37" t="s">
        <v>65</v>
      </c>
    </row>
    <row r="287" spans="1:24" ht="24" customHeight="1" x14ac:dyDescent="0.2">
      <c r="A287" s="50" t="s">
        <v>667</v>
      </c>
      <c r="B287" s="60" t="s">
        <v>690</v>
      </c>
      <c r="C287" s="76" t="s">
        <v>690</v>
      </c>
      <c r="D287" s="61" t="s">
        <v>691</v>
      </c>
      <c r="E287" s="53">
        <v>103936.86</v>
      </c>
      <c r="F287" s="26">
        <v>0.21</v>
      </c>
      <c r="G287" s="53">
        <v>182357.22500000001</v>
      </c>
      <c r="H287" s="67"/>
      <c r="I287" s="68"/>
      <c r="J287" s="69"/>
      <c r="K287" s="69"/>
      <c r="L287" s="69"/>
      <c r="M287" s="69"/>
      <c r="N287" s="69"/>
      <c r="O287" s="35"/>
      <c r="P287" s="35" t="s">
        <v>24427</v>
      </c>
      <c r="Q287" s="36">
        <v>1</v>
      </c>
      <c r="R287" s="35" t="s">
        <v>27</v>
      </c>
      <c r="S287" s="35" t="s">
        <v>28504</v>
      </c>
      <c r="T287" s="35">
        <v>0</v>
      </c>
      <c r="U287" s="35">
        <v>0</v>
      </c>
      <c r="V287" s="36">
        <v>1</v>
      </c>
      <c r="W287" s="36">
        <v>1</v>
      </c>
      <c r="X287" s="37" t="s">
        <v>65</v>
      </c>
    </row>
    <row r="288" spans="1:24" ht="24" customHeight="1" x14ac:dyDescent="0.2">
      <c r="A288" s="50" t="s">
        <v>667</v>
      </c>
      <c r="B288" s="60" t="s">
        <v>692</v>
      </c>
      <c r="C288" s="76" t="s">
        <v>692</v>
      </c>
      <c r="D288" s="61" t="s">
        <v>693</v>
      </c>
      <c r="E288" s="53">
        <v>133025.32</v>
      </c>
      <c r="F288" s="26">
        <v>0.21</v>
      </c>
      <c r="G288" s="53">
        <v>233392.91899999999</v>
      </c>
      <c r="H288" s="67"/>
      <c r="I288" s="68"/>
      <c r="J288" s="69"/>
      <c r="K288" s="69"/>
      <c r="L288" s="69"/>
      <c r="M288" s="69"/>
      <c r="N288" s="69"/>
      <c r="O288" s="35"/>
      <c r="P288" s="35" t="s">
        <v>24428</v>
      </c>
      <c r="Q288" s="36">
        <v>1</v>
      </c>
      <c r="R288" s="35" t="s">
        <v>27</v>
      </c>
      <c r="S288" s="35" t="s">
        <v>28504</v>
      </c>
      <c r="T288" s="35">
        <v>0</v>
      </c>
      <c r="U288" s="35">
        <v>0</v>
      </c>
      <c r="V288" s="36">
        <v>1</v>
      </c>
      <c r="W288" s="36">
        <v>1</v>
      </c>
      <c r="X288" s="37" t="s">
        <v>65</v>
      </c>
    </row>
    <row r="289" spans="1:24" ht="24" customHeight="1" x14ac:dyDescent="0.2">
      <c r="A289" s="50" t="s">
        <v>667</v>
      </c>
      <c r="B289" s="60" t="s">
        <v>694</v>
      </c>
      <c r="C289" s="76" t="s">
        <v>694</v>
      </c>
      <c r="D289" s="61" t="s">
        <v>695</v>
      </c>
      <c r="E289" s="53">
        <v>117362.66</v>
      </c>
      <c r="F289" s="26">
        <v>0.21</v>
      </c>
      <c r="G289" s="53">
        <v>205912.791</v>
      </c>
      <c r="H289" s="67"/>
      <c r="I289" s="68"/>
      <c r="J289" s="69"/>
      <c r="K289" s="69"/>
      <c r="L289" s="69"/>
      <c r="M289" s="69"/>
      <c r="N289" s="69"/>
      <c r="O289" s="35"/>
      <c r="P289" s="35" t="s">
        <v>24429</v>
      </c>
      <c r="Q289" s="36">
        <v>1</v>
      </c>
      <c r="R289" s="35" t="s">
        <v>27</v>
      </c>
      <c r="S289" s="35" t="s">
        <v>28504</v>
      </c>
      <c r="T289" s="35">
        <v>0</v>
      </c>
      <c r="U289" s="35">
        <v>0</v>
      </c>
      <c r="V289" s="36">
        <v>1</v>
      </c>
      <c r="W289" s="36">
        <v>1</v>
      </c>
      <c r="X289" s="37" t="s">
        <v>65</v>
      </c>
    </row>
    <row r="290" spans="1:24" ht="24" customHeight="1" x14ac:dyDescent="0.2">
      <c r="A290" s="50" t="s">
        <v>667</v>
      </c>
      <c r="B290" s="60" t="s">
        <v>696</v>
      </c>
      <c r="C290" s="76" t="s">
        <v>696</v>
      </c>
      <c r="D290" s="61" t="s">
        <v>697</v>
      </c>
      <c r="E290" s="53">
        <v>736223.14</v>
      </c>
      <c r="F290" s="26">
        <v>0.21</v>
      </c>
      <c r="G290" s="53">
        <v>1291703.496</v>
      </c>
      <c r="H290" s="67"/>
      <c r="I290" s="68"/>
      <c r="J290" s="69"/>
      <c r="K290" s="69"/>
      <c r="L290" s="69"/>
      <c r="M290" s="69"/>
      <c r="N290" s="69"/>
      <c r="O290" s="35"/>
      <c r="P290" s="35" t="s">
        <v>24430</v>
      </c>
      <c r="Q290" s="36">
        <v>1</v>
      </c>
      <c r="R290" s="35" t="s">
        <v>27</v>
      </c>
      <c r="S290" s="35" t="s">
        <v>28504</v>
      </c>
      <c r="T290" s="35">
        <v>0</v>
      </c>
      <c r="U290" s="35">
        <v>0</v>
      </c>
      <c r="V290" s="36">
        <v>1</v>
      </c>
      <c r="W290" s="36">
        <v>1</v>
      </c>
      <c r="X290" s="37" t="s">
        <v>65</v>
      </c>
    </row>
    <row r="291" spans="1:24" ht="24" customHeight="1" x14ac:dyDescent="0.2">
      <c r="A291" s="50" t="s">
        <v>667</v>
      </c>
      <c r="B291" s="60" t="s">
        <v>698</v>
      </c>
      <c r="C291" s="76" t="s">
        <v>698</v>
      </c>
      <c r="D291" s="61" t="s">
        <v>699</v>
      </c>
      <c r="E291" s="53">
        <v>736223.14</v>
      </c>
      <c r="F291" s="26">
        <v>0.21</v>
      </c>
      <c r="G291" s="53">
        <v>1291703.496</v>
      </c>
      <c r="H291" s="67"/>
      <c r="I291" s="68"/>
      <c r="J291" s="69"/>
      <c r="K291" s="69"/>
      <c r="L291" s="69"/>
      <c r="M291" s="69"/>
      <c r="N291" s="69"/>
      <c r="O291" s="35"/>
      <c r="P291" s="35" t="s">
        <v>24430</v>
      </c>
      <c r="Q291" s="36">
        <v>1</v>
      </c>
      <c r="R291" s="35" t="s">
        <v>27</v>
      </c>
      <c r="S291" s="35" t="s">
        <v>28504</v>
      </c>
      <c r="T291" s="35">
        <v>0</v>
      </c>
      <c r="U291" s="35">
        <v>0</v>
      </c>
      <c r="V291" s="36">
        <v>1</v>
      </c>
      <c r="W291" s="36">
        <v>1</v>
      </c>
      <c r="X291" s="37" t="s">
        <v>65</v>
      </c>
    </row>
    <row r="292" spans="1:24" ht="24" customHeight="1" x14ac:dyDescent="0.2">
      <c r="A292" s="50" t="s">
        <v>667</v>
      </c>
      <c r="B292" s="60" t="s">
        <v>700</v>
      </c>
      <c r="C292" s="76" t="s">
        <v>700</v>
      </c>
      <c r="D292" s="61" t="s">
        <v>701</v>
      </c>
      <c r="E292" s="53">
        <v>871267.11</v>
      </c>
      <c r="F292" s="26">
        <v>0.21</v>
      </c>
      <c r="G292" s="53">
        <v>1528638.145</v>
      </c>
      <c r="H292" s="67"/>
      <c r="I292" s="68"/>
      <c r="J292" s="69"/>
      <c r="K292" s="69"/>
      <c r="L292" s="69"/>
      <c r="M292" s="69"/>
      <c r="N292" s="69"/>
      <c r="O292" s="35"/>
      <c r="P292" s="35" t="s">
        <v>24430</v>
      </c>
      <c r="Q292" s="36">
        <v>1</v>
      </c>
      <c r="R292" s="35" t="s">
        <v>27</v>
      </c>
      <c r="S292" s="35" t="s">
        <v>28504</v>
      </c>
      <c r="T292" s="35">
        <v>0</v>
      </c>
      <c r="U292" s="35">
        <v>0</v>
      </c>
      <c r="V292" s="36">
        <v>1</v>
      </c>
      <c r="W292" s="36">
        <v>1</v>
      </c>
      <c r="X292" s="37" t="s">
        <v>65</v>
      </c>
    </row>
    <row r="293" spans="1:24" ht="24" customHeight="1" x14ac:dyDescent="0.2">
      <c r="A293" s="50" t="s">
        <v>667</v>
      </c>
      <c r="B293" s="60" t="s">
        <v>702</v>
      </c>
      <c r="C293" s="76" t="s">
        <v>702</v>
      </c>
      <c r="D293" s="61" t="s">
        <v>703</v>
      </c>
      <c r="E293" s="53">
        <v>938888.71</v>
      </c>
      <c r="F293" s="26">
        <v>0.21</v>
      </c>
      <c r="G293" s="53">
        <v>1647280.2420000001</v>
      </c>
      <c r="H293" s="67"/>
      <c r="I293" s="68"/>
      <c r="J293" s="69"/>
      <c r="K293" s="69"/>
      <c r="L293" s="69"/>
      <c r="M293" s="69"/>
      <c r="N293" s="69"/>
      <c r="O293" s="35"/>
      <c r="P293" s="35" t="s">
        <v>24431</v>
      </c>
      <c r="Q293" s="36">
        <v>1</v>
      </c>
      <c r="R293" s="35" t="s">
        <v>27</v>
      </c>
      <c r="S293" s="35" t="s">
        <v>28503</v>
      </c>
      <c r="T293" s="35">
        <v>0</v>
      </c>
      <c r="U293" s="35">
        <v>0</v>
      </c>
      <c r="V293" s="36">
        <v>1</v>
      </c>
      <c r="W293" s="36">
        <v>1</v>
      </c>
      <c r="X293" s="37" t="s">
        <v>65</v>
      </c>
    </row>
    <row r="294" spans="1:24" ht="24" customHeight="1" x14ac:dyDescent="0.2">
      <c r="A294" s="50" t="s">
        <v>667</v>
      </c>
      <c r="B294" s="60" t="s">
        <v>704</v>
      </c>
      <c r="C294" s="76" t="s">
        <v>704</v>
      </c>
      <c r="D294" s="61" t="s">
        <v>705</v>
      </c>
      <c r="E294" s="53">
        <v>946274.54</v>
      </c>
      <c r="F294" s="26">
        <v>0.21</v>
      </c>
      <c r="G294" s="53">
        <v>1660238.6769999999</v>
      </c>
      <c r="H294" s="67"/>
      <c r="I294" s="68"/>
      <c r="J294" s="69"/>
      <c r="K294" s="69"/>
      <c r="L294" s="69"/>
      <c r="M294" s="69"/>
      <c r="N294" s="69"/>
      <c r="O294" s="35"/>
      <c r="P294" s="35" t="s">
        <v>24432</v>
      </c>
      <c r="Q294" s="36">
        <v>1</v>
      </c>
      <c r="R294" s="35" t="s">
        <v>27</v>
      </c>
      <c r="S294" s="35" t="s">
        <v>28504</v>
      </c>
      <c r="T294" s="35">
        <v>0</v>
      </c>
      <c r="U294" s="35">
        <v>0</v>
      </c>
      <c r="V294" s="36">
        <v>1</v>
      </c>
      <c r="W294" s="36">
        <v>1</v>
      </c>
      <c r="X294" s="37" t="s">
        <v>65</v>
      </c>
    </row>
    <row r="295" spans="1:24" ht="24" customHeight="1" x14ac:dyDescent="0.2">
      <c r="A295" s="50" t="s">
        <v>667</v>
      </c>
      <c r="B295" s="60" t="s">
        <v>706</v>
      </c>
      <c r="C295" s="76" t="s">
        <v>706</v>
      </c>
      <c r="D295" s="61" t="s">
        <v>707</v>
      </c>
      <c r="E295" s="53">
        <v>946274.54</v>
      </c>
      <c r="F295" s="26">
        <v>0.21</v>
      </c>
      <c r="G295" s="53">
        <v>1660238.6769999999</v>
      </c>
      <c r="H295" s="67"/>
      <c r="I295" s="68"/>
      <c r="J295" s="69"/>
      <c r="K295" s="69"/>
      <c r="L295" s="69"/>
      <c r="M295" s="69"/>
      <c r="N295" s="69"/>
      <c r="O295" s="35"/>
      <c r="P295" s="35" t="s">
        <v>24433</v>
      </c>
      <c r="Q295" s="36">
        <v>1</v>
      </c>
      <c r="R295" s="35" t="s">
        <v>27</v>
      </c>
      <c r="S295" s="35" t="s">
        <v>28503</v>
      </c>
      <c r="T295" s="35">
        <v>0</v>
      </c>
      <c r="U295" s="35">
        <v>0</v>
      </c>
      <c r="V295" s="36">
        <v>1</v>
      </c>
      <c r="W295" s="36">
        <v>1</v>
      </c>
      <c r="X295" s="37" t="s">
        <v>65</v>
      </c>
    </row>
    <row r="296" spans="1:24" ht="24" customHeight="1" x14ac:dyDescent="0.2">
      <c r="A296" s="50" t="s">
        <v>667</v>
      </c>
      <c r="B296" s="60" t="s">
        <v>708</v>
      </c>
      <c r="C296" s="76" t="s">
        <v>708</v>
      </c>
      <c r="D296" s="61" t="s">
        <v>709</v>
      </c>
      <c r="E296" s="53">
        <v>285368.19</v>
      </c>
      <c r="F296" s="26">
        <v>0.21</v>
      </c>
      <c r="G296" s="53">
        <v>500678.495</v>
      </c>
      <c r="H296" s="67"/>
      <c r="I296" s="68"/>
      <c r="J296" s="69"/>
      <c r="K296" s="69"/>
      <c r="L296" s="69"/>
      <c r="M296" s="69"/>
      <c r="N296" s="69"/>
      <c r="O296" s="35"/>
      <c r="P296" s="35" t="s">
        <v>24434</v>
      </c>
      <c r="Q296" s="36">
        <v>1</v>
      </c>
      <c r="R296" s="35" t="s">
        <v>27</v>
      </c>
      <c r="S296" s="35" t="s">
        <v>28503</v>
      </c>
      <c r="T296" s="35">
        <v>0</v>
      </c>
      <c r="U296" s="35">
        <v>0</v>
      </c>
      <c r="V296" s="36">
        <v>1</v>
      </c>
      <c r="W296" s="36">
        <v>1</v>
      </c>
      <c r="X296" s="37" t="s">
        <v>65</v>
      </c>
    </row>
    <row r="297" spans="1:24" ht="24" customHeight="1" x14ac:dyDescent="0.2">
      <c r="A297" s="50" t="s">
        <v>667</v>
      </c>
      <c r="B297" s="60" t="s">
        <v>710</v>
      </c>
      <c r="C297" s="76" t="s">
        <v>710</v>
      </c>
      <c r="D297" s="61" t="s">
        <v>711</v>
      </c>
      <c r="E297" s="53">
        <v>696462.84</v>
      </c>
      <c r="F297" s="26">
        <v>0.21</v>
      </c>
      <c r="G297" s="53">
        <v>1221944.0549999999</v>
      </c>
      <c r="H297" s="67"/>
      <c r="I297" s="68"/>
      <c r="J297" s="69"/>
      <c r="K297" s="69"/>
      <c r="L297" s="69"/>
      <c r="M297" s="69"/>
      <c r="N297" s="69"/>
      <c r="O297" s="35"/>
      <c r="P297" s="35" t="s">
        <v>24435</v>
      </c>
      <c r="Q297" s="36">
        <v>1</v>
      </c>
      <c r="R297" s="35" t="s">
        <v>27</v>
      </c>
      <c r="S297" s="35" t="s">
        <v>28503</v>
      </c>
      <c r="T297" s="35">
        <v>0</v>
      </c>
      <c r="U297" s="35">
        <v>0</v>
      </c>
      <c r="V297" s="36">
        <v>1</v>
      </c>
      <c r="W297" s="36">
        <v>1</v>
      </c>
      <c r="X297" s="37" t="s">
        <v>65</v>
      </c>
    </row>
    <row r="298" spans="1:24" ht="24" customHeight="1" x14ac:dyDescent="0.2">
      <c r="A298" s="50" t="s">
        <v>667</v>
      </c>
      <c r="B298" s="60" t="s">
        <v>712</v>
      </c>
      <c r="C298" s="76" t="s">
        <v>712</v>
      </c>
      <c r="D298" s="61" t="s">
        <v>713</v>
      </c>
      <c r="E298" s="53">
        <v>196087.06</v>
      </c>
      <c r="F298" s="26">
        <v>0.21</v>
      </c>
      <c r="G298" s="53">
        <v>344034.75</v>
      </c>
      <c r="H298" s="67"/>
      <c r="I298" s="68"/>
      <c r="J298" s="69"/>
      <c r="K298" s="69"/>
      <c r="L298" s="69"/>
      <c r="M298" s="69"/>
      <c r="N298" s="69"/>
      <c r="O298" s="35"/>
      <c r="P298" s="35" t="s">
        <v>24436</v>
      </c>
      <c r="Q298" s="36">
        <v>1</v>
      </c>
      <c r="R298" s="35" t="s">
        <v>27</v>
      </c>
      <c r="S298" s="35" t="s">
        <v>28503</v>
      </c>
      <c r="T298" s="35">
        <v>0</v>
      </c>
      <c r="U298" s="35">
        <v>0</v>
      </c>
      <c r="V298" s="36">
        <v>1</v>
      </c>
      <c r="W298" s="36">
        <v>1</v>
      </c>
      <c r="X298" s="37" t="s">
        <v>65</v>
      </c>
    </row>
    <row r="299" spans="1:24" ht="24" customHeight="1" x14ac:dyDescent="0.2">
      <c r="A299" s="50" t="s">
        <v>667</v>
      </c>
      <c r="B299" s="60" t="s">
        <v>714</v>
      </c>
      <c r="C299" s="76" t="s">
        <v>714</v>
      </c>
      <c r="D299" s="61" t="s">
        <v>715</v>
      </c>
      <c r="E299" s="53">
        <v>196087.06</v>
      </c>
      <c r="F299" s="26">
        <v>0.21</v>
      </c>
      <c r="G299" s="53">
        <v>344034.75</v>
      </c>
      <c r="H299" s="67"/>
      <c r="I299" s="68"/>
      <c r="J299" s="69"/>
      <c r="K299" s="69"/>
      <c r="L299" s="69"/>
      <c r="M299" s="69"/>
      <c r="N299" s="69"/>
      <c r="O299" s="35"/>
      <c r="P299" s="35" t="s">
        <v>24437</v>
      </c>
      <c r="Q299" s="36">
        <v>1</v>
      </c>
      <c r="R299" s="35" t="s">
        <v>27</v>
      </c>
      <c r="S299" s="35" t="s">
        <v>28503</v>
      </c>
      <c r="T299" s="35">
        <v>0</v>
      </c>
      <c r="U299" s="35">
        <v>0</v>
      </c>
      <c r="V299" s="36">
        <v>1</v>
      </c>
      <c r="W299" s="36">
        <v>1</v>
      </c>
      <c r="X299" s="37" t="s">
        <v>65</v>
      </c>
    </row>
    <row r="300" spans="1:24" ht="24" customHeight="1" x14ac:dyDescent="0.2">
      <c r="A300" s="50" t="s">
        <v>667</v>
      </c>
      <c r="B300" s="60" t="s">
        <v>716</v>
      </c>
      <c r="C300" s="76" t="s">
        <v>716</v>
      </c>
      <c r="D300" s="61" t="s">
        <v>717</v>
      </c>
      <c r="E300" s="53">
        <v>296787.53999999998</v>
      </c>
      <c r="F300" s="26">
        <v>0.21</v>
      </c>
      <c r="G300" s="53">
        <v>520713.73499999999</v>
      </c>
      <c r="H300" s="67"/>
      <c r="I300" s="68"/>
      <c r="J300" s="69"/>
      <c r="K300" s="69"/>
      <c r="L300" s="69"/>
      <c r="M300" s="69"/>
      <c r="N300" s="69"/>
      <c r="O300" s="35"/>
      <c r="P300" s="35" t="s">
        <v>24438</v>
      </c>
      <c r="Q300" s="36">
        <v>1</v>
      </c>
      <c r="R300" s="35" t="s">
        <v>27</v>
      </c>
      <c r="S300" s="35" t="s">
        <v>28503</v>
      </c>
      <c r="T300" s="35">
        <v>0</v>
      </c>
      <c r="U300" s="35">
        <v>0</v>
      </c>
      <c r="V300" s="36">
        <v>1</v>
      </c>
      <c r="W300" s="36">
        <v>1</v>
      </c>
      <c r="X300" s="37" t="s">
        <v>65</v>
      </c>
    </row>
    <row r="301" spans="1:24" ht="24" customHeight="1" x14ac:dyDescent="0.2">
      <c r="A301" s="50" t="s">
        <v>667</v>
      </c>
      <c r="B301" s="60" t="s">
        <v>718</v>
      </c>
      <c r="C301" s="76" t="s">
        <v>718</v>
      </c>
      <c r="D301" s="61" t="s">
        <v>719</v>
      </c>
      <c r="E301" s="53">
        <v>98091.73</v>
      </c>
      <c r="F301" s="26">
        <v>0.21</v>
      </c>
      <c r="G301" s="53">
        <v>172101.94200000001</v>
      </c>
      <c r="H301" s="67"/>
      <c r="I301" s="68"/>
      <c r="J301" s="69"/>
      <c r="K301" s="69"/>
      <c r="L301" s="69"/>
      <c r="M301" s="69"/>
      <c r="N301" s="69"/>
      <c r="O301" s="35"/>
      <c r="P301" s="35" t="s">
        <v>24439</v>
      </c>
      <c r="Q301" s="36">
        <v>1</v>
      </c>
      <c r="R301" s="35" t="s">
        <v>27</v>
      </c>
      <c r="S301" s="35" t="s">
        <v>28503</v>
      </c>
      <c r="T301" s="35">
        <v>0</v>
      </c>
      <c r="U301" s="35">
        <v>0</v>
      </c>
      <c r="V301" s="36">
        <v>1</v>
      </c>
      <c r="W301" s="36">
        <v>1</v>
      </c>
      <c r="X301" s="37" t="s">
        <v>65</v>
      </c>
    </row>
    <row r="302" spans="1:24" ht="24" customHeight="1" x14ac:dyDescent="0.2">
      <c r="A302" s="50" t="s">
        <v>667</v>
      </c>
      <c r="B302" s="60" t="s">
        <v>720</v>
      </c>
      <c r="C302" s="76" t="s">
        <v>720</v>
      </c>
      <c r="D302" s="61" t="s">
        <v>721</v>
      </c>
      <c r="E302" s="53">
        <v>98091.73</v>
      </c>
      <c r="F302" s="26">
        <v>0.21</v>
      </c>
      <c r="G302" s="53">
        <v>172101.94200000001</v>
      </c>
      <c r="H302" s="67"/>
      <c r="I302" s="68"/>
      <c r="J302" s="69"/>
      <c r="K302" s="69"/>
      <c r="L302" s="69"/>
      <c r="M302" s="69"/>
      <c r="N302" s="69"/>
      <c r="O302" s="35"/>
      <c r="P302" s="35" t="s">
        <v>24439</v>
      </c>
      <c r="Q302" s="36">
        <v>1</v>
      </c>
      <c r="R302" s="35" t="s">
        <v>27</v>
      </c>
      <c r="S302" s="35" t="s">
        <v>28504</v>
      </c>
      <c r="T302" s="35">
        <v>0</v>
      </c>
      <c r="U302" s="35">
        <v>0</v>
      </c>
      <c r="V302" s="36">
        <v>1</v>
      </c>
      <c r="W302" s="36">
        <v>1</v>
      </c>
      <c r="X302" s="37" t="s">
        <v>65</v>
      </c>
    </row>
    <row r="303" spans="1:24" ht="24" customHeight="1" x14ac:dyDescent="0.2">
      <c r="A303" s="50" t="s">
        <v>667</v>
      </c>
      <c r="B303" s="60" t="s">
        <v>722</v>
      </c>
      <c r="C303" s="76" t="s">
        <v>722</v>
      </c>
      <c r="D303" s="61" t="s">
        <v>723</v>
      </c>
      <c r="E303" s="53">
        <v>98091.73</v>
      </c>
      <c r="F303" s="26">
        <v>0.21</v>
      </c>
      <c r="G303" s="53">
        <v>172101.94200000001</v>
      </c>
      <c r="H303" s="67"/>
      <c r="I303" s="68"/>
      <c r="J303" s="69"/>
      <c r="K303" s="69"/>
      <c r="L303" s="69"/>
      <c r="M303" s="69"/>
      <c r="N303" s="69"/>
      <c r="O303" s="35"/>
      <c r="P303" s="35" t="s">
        <v>24439</v>
      </c>
      <c r="Q303" s="36">
        <v>1</v>
      </c>
      <c r="R303" s="35" t="s">
        <v>27</v>
      </c>
      <c r="S303" s="35" t="s">
        <v>28504</v>
      </c>
      <c r="T303" s="35">
        <v>0</v>
      </c>
      <c r="U303" s="35">
        <v>0</v>
      </c>
      <c r="V303" s="36">
        <v>1</v>
      </c>
      <c r="W303" s="36">
        <v>1</v>
      </c>
      <c r="X303" s="37" t="s">
        <v>65</v>
      </c>
    </row>
    <row r="304" spans="1:24" ht="24" customHeight="1" x14ac:dyDescent="0.2">
      <c r="A304" s="50" t="s">
        <v>667</v>
      </c>
      <c r="B304" s="60" t="s">
        <v>724</v>
      </c>
      <c r="C304" s="76" t="s">
        <v>724</v>
      </c>
      <c r="D304" s="61" t="s">
        <v>725</v>
      </c>
      <c r="E304" s="53">
        <v>410980.41</v>
      </c>
      <c r="F304" s="26">
        <v>0.21</v>
      </c>
      <c r="G304" s="53">
        <v>721065.12399999995</v>
      </c>
      <c r="H304" s="67"/>
      <c r="I304" s="68"/>
      <c r="J304" s="69"/>
      <c r="K304" s="69"/>
      <c r="L304" s="69"/>
      <c r="M304" s="69"/>
      <c r="N304" s="69"/>
      <c r="O304" s="35"/>
      <c r="P304" s="35" t="s">
        <v>24440</v>
      </c>
      <c r="Q304" s="36">
        <v>1</v>
      </c>
      <c r="R304" s="35" t="s">
        <v>27</v>
      </c>
      <c r="S304" s="35" t="s">
        <v>28503</v>
      </c>
      <c r="T304" s="35">
        <v>0</v>
      </c>
      <c r="U304" s="35">
        <v>0</v>
      </c>
      <c r="V304" s="36">
        <v>1</v>
      </c>
      <c r="W304" s="36">
        <v>1</v>
      </c>
      <c r="X304" s="37" t="s">
        <v>65</v>
      </c>
    </row>
    <row r="305" spans="1:24" ht="24" customHeight="1" x14ac:dyDescent="0.2">
      <c r="A305" s="50" t="s">
        <v>667</v>
      </c>
      <c r="B305" s="60" t="s">
        <v>726</v>
      </c>
      <c r="C305" s="76" t="s">
        <v>726</v>
      </c>
      <c r="D305" s="61" t="s">
        <v>727</v>
      </c>
      <c r="E305" s="53">
        <v>152904.39000000001</v>
      </c>
      <c r="F305" s="26">
        <v>0.21</v>
      </c>
      <c r="G305" s="53">
        <v>268270.75799999997</v>
      </c>
      <c r="H305" s="67"/>
      <c r="I305" s="68"/>
      <c r="J305" s="69"/>
      <c r="K305" s="69"/>
      <c r="L305" s="69"/>
      <c r="M305" s="69"/>
      <c r="N305" s="69"/>
      <c r="O305" s="35"/>
      <c r="P305" s="35" t="s">
        <v>24441</v>
      </c>
      <c r="Q305" s="36">
        <v>1</v>
      </c>
      <c r="R305" s="35" t="s">
        <v>27</v>
      </c>
      <c r="S305" s="35" t="s">
        <v>28504</v>
      </c>
      <c r="T305" s="35">
        <v>0</v>
      </c>
      <c r="U305" s="35">
        <v>0</v>
      </c>
      <c r="V305" s="36">
        <v>1</v>
      </c>
      <c r="W305" s="36">
        <v>1</v>
      </c>
      <c r="X305" s="37" t="s">
        <v>65</v>
      </c>
    </row>
    <row r="306" spans="1:24" ht="24" customHeight="1" x14ac:dyDescent="0.2">
      <c r="A306" s="50" t="s">
        <v>667</v>
      </c>
      <c r="B306" s="60" t="s">
        <v>728</v>
      </c>
      <c r="C306" s="76" t="s">
        <v>728</v>
      </c>
      <c r="D306" s="61" t="s">
        <v>729</v>
      </c>
      <c r="E306" s="53">
        <v>152904.39000000001</v>
      </c>
      <c r="F306" s="26">
        <v>0.21</v>
      </c>
      <c r="G306" s="53">
        <v>268270.75799999997</v>
      </c>
      <c r="H306" s="67"/>
      <c r="I306" s="68"/>
      <c r="J306" s="69"/>
      <c r="K306" s="69"/>
      <c r="L306" s="69"/>
      <c r="M306" s="69"/>
      <c r="N306" s="69"/>
      <c r="O306" s="35"/>
      <c r="P306" s="35" t="s">
        <v>24442</v>
      </c>
      <c r="Q306" s="36">
        <v>1</v>
      </c>
      <c r="R306" s="35" t="s">
        <v>27</v>
      </c>
      <c r="S306" s="35" t="s">
        <v>28503</v>
      </c>
      <c r="T306" s="35">
        <v>0</v>
      </c>
      <c r="U306" s="35">
        <v>0</v>
      </c>
      <c r="V306" s="36">
        <v>1</v>
      </c>
      <c r="W306" s="36">
        <v>1</v>
      </c>
      <c r="X306" s="37" t="s">
        <v>65</v>
      </c>
    </row>
    <row r="307" spans="1:24" ht="24" customHeight="1" x14ac:dyDescent="0.2">
      <c r="A307" s="50" t="s">
        <v>667</v>
      </c>
      <c r="B307" s="60" t="s">
        <v>730</v>
      </c>
      <c r="C307" s="76" t="s">
        <v>730</v>
      </c>
      <c r="D307" s="61" t="s">
        <v>731</v>
      </c>
      <c r="E307" s="53">
        <v>799236.52</v>
      </c>
      <c r="F307" s="26">
        <v>0.21</v>
      </c>
      <c r="G307" s="53">
        <v>1402260.47</v>
      </c>
      <c r="H307" s="67"/>
      <c r="I307" s="68"/>
      <c r="J307" s="69"/>
      <c r="K307" s="69"/>
      <c r="L307" s="69"/>
      <c r="M307" s="69"/>
      <c r="N307" s="69"/>
      <c r="O307" s="35"/>
      <c r="P307" s="35" t="s">
        <v>24443</v>
      </c>
      <c r="Q307" s="36">
        <v>1</v>
      </c>
      <c r="R307" s="35" t="s">
        <v>27</v>
      </c>
      <c r="S307" s="35" t="s">
        <v>28504</v>
      </c>
      <c r="T307" s="35">
        <v>0</v>
      </c>
      <c r="U307" s="35">
        <v>0</v>
      </c>
      <c r="V307" s="36">
        <v>1</v>
      </c>
      <c r="W307" s="36">
        <v>1</v>
      </c>
      <c r="X307" s="37" t="s">
        <v>65</v>
      </c>
    </row>
    <row r="308" spans="1:24" ht="24" customHeight="1" x14ac:dyDescent="0.2">
      <c r="A308" s="50" t="s">
        <v>667</v>
      </c>
      <c r="B308" s="60" t="s">
        <v>732</v>
      </c>
      <c r="C308" s="76" t="s">
        <v>732</v>
      </c>
      <c r="D308" s="61" t="s">
        <v>733</v>
      </c>
      <c r="E308" s="53">
        <v>1817.96</v>
      </c>
      <c r="F308" s="26">
        <v>0.21</v>
      </c>
      <c r="G308" s="53">
        <v>3189.6080000000002</v>
      </c>
      <c r="H308" s="67"/>
      <c r="I308" s="68"/>
      <c r="J308" s="69"/>
      <c r="K308" s="69"/>
      <c r="L308" s="69"/>
      <c r="M308" s="69"/>
      <c r="N308" s="69"/>
      <c r="O308" s="35"/>
      <c r="P308" s="35" t="s">
        <v>24444</v>
      </c>
      <c r="Q308" s="36">
        <v>1</v>
      </c>
      <c r="R308" s="35" t="s">
        <v>27</v>
      </c>
      <c r="S308" s="35" t="s">
        <v>28504</v>
      </c>
      <c r="T308" s="35">
        <v>0</v>
      </c>
      <c r="U308" s="35">
        <v>0</v>
      </c>
      <c r="V308" s="36">
        <v>1</v>
      </c>
      <c r="W308" s="36">
        <v>1</v>
      </c>
      <c r="X308" s="37" t="s">
        <v>65</v>
      </c>
    </row>
    <row r="309" spans="1:24" ht="24" customHeight="1" x14ac:dyDescent="0.2">
      <c r="A309" s="50" t="s">
        <v>667</v>
      </c>
      <c r="B309" s="60" t="s">
        <v>734</v>
      </c>
      <c r="C309" s="76" t="s">
        <v>734</v>
      </c>
      <c r="D309" s="61" t="s">
        <v>735</v>
      </c>
      <c r="E309" s="53">
        <v>14264.5</v>
      </c>
      <c r="F309" s="26">
        <v>0.21</v>
      </c>
      <c r="G309" s="53">
        <v>25027.071</v>
      </c>
      <c r="H309" s="67"/>
      <c r="I309" s="68"/>
      <c r="J309" s="69"/>
      <c r="K309" s="69"/>
      <c r="L309" s="69"/>
      <c r="M309" s="69"/>
      <c r="N309" s="69"/>
      <c r="O309" s="35"/>
      <c r="P309" s="35" t="s">
        <v>24445</v>
      </c>
      <c r="Q309" s="36">
        <v>1</v>
      </c>
      <c r="R309" s="35" t="s">
        <v>27</v>
      </c>
      <c r="S309" s="35" t="s">
        <v>28504</v>
      </c>
      <c r="T309" s="35">
        <v>0</v>
      </c>
      <c r="U309" s="35">
        <v>0</v>
      </c>
      <c r="V309" s="36">
        <v>1</v>
      </c>
      <c r="W309" s="36">
        <v>1</v>
      </c>
      <c r="X309" s="37" t="s">
        <v>65</v>
      </c>
    </row>
    <row r="310" spans="1:24" ht="24" customHeight="1" x14ac:dyDescent="0.2">
      <c r="A310" s="50" t="s">
        <v>667</v>
      </c>
      <c r="B310" s="60" t="s">
        <v>736</v>
      </c>
      <c r="C310" s="76" t="s">
        <v>736</v>
      </c>
      <c r="D310" s="61" t="s">
        <v>737</v>
      </c>
      <c r="E310" s="53">
        <v>2099.7399999999998</v>
      </c>
      <c r="F310" s="26">
        <v>0.21</v>
      </c>
      <c r="G310" s="53">
        <v>3683.99</v>
      </c>
      <c r="H310" s="67"/>
      <c r="I310" s="68"/>
      <c r="J310" s="69"/>
      <c r="K310" s="69"/>
      <c r="L310" s="69"/>
      <c r="M310" s="69"/>
      <c r="N310" s="69"/>
      <c r="O310" s="35"/>
      <c r="P310" s="35" t="s">
        <v>24446</v>
      </c>
      <c r="Q310" s="36">
        <v>1</v>
      </c>
      <c r="R310" s="35" t="s">
        <v>27</v>
      </c>
      <c r="S310" s="35" t="s">
        <v>28504</v>
      </c>
      <c r="T310" s="35">
        <v>0</v>
      </c>
      <c r="U310" s="35">
        <v>0</v>
      </c>
      <c r="V310" s="36">
        <v>1</v>
      </c>
      <c r="W310" s="36">
        <v>1</v>
      </c>
      <c r="X310" s="37" t="s">
        <v>65</v>
      </c>
    </row>
    <row r="311" spans="1:24" ht="24" customHeight="1" x14ac:dyDescent="0.2">
      <c r="A311" s="50" t="s">
        <v>667</v>
      </c>
      <c r="B311" s="60" t="s">
        <v>738</v>
      </c>
      <c r="C311" s="76" t="s">
        <v>738</v>
      </c>
      <c r="D311" s="61" t="s">
        <v>23378</v>
      </c>
      <c r="E311" s="53">
        <v>7232.26</v>
      </c>
      <c r="F311" s="26">
        <v>0.21</v>
      </c>
      <c r="G311" s="53">
        <v>12689.004000000001</v>
      </c>
      <c r="H311" s="67"/>
      <c r="I311" s="68"/>
      <c r="J311" s="69"/>
      <c r="K311" s="69"/>
      <c r="L311" s="69"/>
      <c r="M311" s="69"/>
      <c r="N311" s="69"/>
      <c r="O311" s="35"/>
      <c r="P311" s="35" t="s">
        <v>24447</v>
      </c>
      <c r="Q311" s="36">
        <v>1</v>
      </c>
      <c r="R311" s="35" t="s">
        <v>27</v>
      </c>
      <c r="S311" s="35" t="s">
        <v>28503</v>
      </c>
      <c r="T311" s="35">
        <v>0</v>
      </c>
      <c r="U311" s="35">
        <v>0</v>
      </c>
      <c r="V311" s="36">
        <v>1</v>
      </c>
      <c r="W311" s="36">
        <v>1</v>
      </c>
      <c r="X311" s="37" t="s">
        <v>65</v>
      </c>
    </row>
    <row r="312" spans="1:24" ht="24" customHeight="1" x14ac:dyDescent="0.2">
      <c r="A312" s="50" t="s">
        <v>667</v>
      </c>
      <c r="B312" s="60" t="s">
        <v>740</v>
      </c>
      <c r="C312" s="76" t="s">
        <v>740</v>
      </c>
      <c r="D312" s="61" t="s">
        <v>23379</v>
      </c>
      <c r="E312" s="53">
        <v>13240.54</v>
      </c>
      <c r="F312" s="26">
        <v>0.21</v>
      </c>
      <c r="G312" s="53">
        <v>23230.524000000001</v>
      </c>
      <c r="H312" s="67"/>
      <c r="I312" s="68"/>
      <c r="J312" s="69"/>
      <c r="K312" s="69"/>
      <c r="L312" s="69"/>
      <c r="M312" s="69"/>
      <c r="N312" s="69"/>
      <c r="O312" s="35"/>
      <c r="P312" s="35" t="s">
        <v>24448</v>
      </c>
      <c r="Q312" s="36">
        <v>1</v>
      </c>
      <c r="R312" s="35" t="s">
        <v>27</v>
      </c>
      <c r="S312" s="35" t="s">
        <v>28503</v>
      </c>
      <c r="T312" s="35">
        <v>0</v>
      </c>
      <c r="U312" s="35">
        <v>0</v>
      </c>
      <c r="V312" s="36">
        <v>1</v>
      </c>
      <c r="W312" s="36">
        <v>1</v>
      </c>
      <c r="X312" s="37" t="s">
        <v>65</v>
      </c>
    </row>
    <row r="313" spans="1:24" ht="24" customHeight="1" x14ac:dyDescent="0.2">
      <c r="A313" s="50" t="s">
        <v>742</v>
      </c>
      <c r="B313" s="60" t="s">
        <v>743</v>
      </c>
      <c r="C313" s="76" t="s">
        <v>743</v>
      </c>
      <c r="D313" s="61" t="s">
        <v>744</v>
      </c>
      <c r="E313" s="53">
        <v>1494095.02</v>
      </c>
      <c r="F313" s="26">
        <v>0.21</v>
      </c>
      <c r="G313" s="53">
        <v>2350211.4709999999</v>
      </c>
      <c r="H313" s="67"/>
      <c r="I313" s="68"/>
      <c r="J313" s="69"/>
      <c r="K313" s="69"/>
      <c r="L313" s="69"/>
      <c r="M313" s="69"/>
      <c r="N313" s="69"/>
      <c r="O313" s="35"/>
      <c r="P313" s="35" t="s">
        <v>24449</v>
      </c>
      <c r="Q313" s="36">
        <v>1</v>
      </c>
      <c r="R313" s="35" t="s">
        <v>9849</v>
      </c>
      <c r="S313" s="35" t="s">
        <v>28503</v>
      </c>
      <c r="T313" s="35">
        <v>0</v>
      </c>
      <c r="U313" s="35">
        <v>0</v>
      </c>
      <c r="V313" s="36">
        <v>1</v>
      </c>
      <c r="W313" s="36">
        <v>1</v>
      </c>
      <c r="X313" s="37" t="s">
        <v>65</v>
      </c>
    </row>
    <row r="314" spans="1:24" ht="24" customHeight="1" x14ac:dyDescent="0.2">
      <c r="A314" s="50" t="s">
        <v>742</v>
      </c>
      <c r="B314" s="60" t="s">
        <v>745</v>
      </c>
      <c r="C314" s="76" t="s">
        <v>745</v>
      </c>
      <c r="D314" s="61" t="s">
        <v>746</v>
      </c>
      <c r="E314" s="53">
        <v>2144921.67</v>
      </c>
      <c r="F314" s="26">
        <v>0.21</v>
      </c>
      <c r="G314" s="53">
        <v>3373961.7859999998</v>
      </c>
      <c r="H314" s="67"/>
      <c r="I314" s="68"/>
      <c r="J314" s="69"/>
      <c r="K314" s="69"/>
      <c r="L314" s="69"/>
      <c r="M314" s="69"/>
      <c r="N314" s="69"/>
      <c r="O314" s="35"/>
      <c r="P314" s="35" t="s">
        <v>24450</v>
      </c>
      <c r="Q314" s="36">
        <v>1</v>
      </c>
      <c r="R314" s="35" t="s">
        <v>9849</v>
      </c>
      <c r="S314" s="35" t="s">
        <v>28503</v>
      </c>
      <c r="T314" s="35">
        <v>0</v>
      </c>
      <c r="U314" s="35">
        <v>0</v>
      </c>
      <c r="V314" s="36">
        <v>1</v>
      </c>
      <c r="W314" s="36">
        <v>1</v>
      </c>
      <c r="X314" s="37" t="s">
        <v>65</v>
      </c>
    </row>
    <row r="315" spans="1:24" ht="24" customHeight="1" x14ac:dyDescent="0.2">
      <c r="A315" s="50" t="s">
        <v>742</v>
      </c>
      <c r="B315" s="60" t="s">
        <v>747</v>
      </c>
      <c r="C315" s="76" t="s">
        <v>747</v>
      </c>
      <c r="D315" s="61" t="s">
        <v>748</v>
      </c>
      <c r="E315" s="53">
        <v>3943603.8</v>
      </c>
      <c r="F315" s="26">
        <v>0.21</v>
      </c>
      <c r="G315" s="53">
        <v>6203288.7769999998</v>
      </c>
      <c r="H315" s="67"/>
      <c r="I315" s="68"/>
      <c r="J315" s="69"/>
      <c r="K315" s="69"/>
      <c r="L315" s="69"/>
      <c r="M315" s="69"/>
      <c r="N315" s="69"/>
      <c r="O315" s="35"/>
      <c r="P315" s="35" t="s">
        <v>24451</v>
      </c>
      <c r="Q315" s="36">
        <v>1</v>
      </c>
      <c r="R315" s="35" t="s">
        <v>9849</v>
      </c>
      <c r="S315" s="35" t="s">
        <v>28504</v>
      </c>
      <c r="T315" s="35">
        <v>0</v>
      </c>
      <c r="U315" s="35">
        <v>0</v>
      </c>
      <c r="V315" s="36">
        <v>1</v>
      </c>
      <c r="W315" s="36">
        <v>1</v>
      </c>
      <c r="X315" s="37" t="s">
        <v>65</v>
      </c>
    </row>
    <row r="316" spans="1:24" ht="24" customHeight="1" x14ac:dyDescent="0.2">
      <c r="A316" s="50" t="s">
        <v>742</v>
      </c>
      <c r="B316" s="60" t="s">
        <v>11869</v>
      </c>
      <c r="C316" s="76" t="s">
        <v>11869</v>
      </c>
      <c r="D316" s="61" t="s">
        <v>23380</v>
      </c>
      <c r="E316" s="53">
        <v>1081122.71</v>
      </c>
      <c r="F316" s="26">
        <v>0.21</v>
      </c>
      <c r="G316" s="53">
        <v>1700606.0190000001</v>
      </c>
      <c r="H316" s="67"/>
      <c r="I316" s="68"/>
      <c r="J316" s="69"/>
      <c r="K316" s="69"/>
      <c r="L316" s="69"/>
      <c r="M316" s="69"/>
      <c r="N316" s="69"/>
      <c r="O316" s="35"/>
      <c r="P316" s="35" t="s">
        <v>24452</v>
      </c>
      <c r="Q316" s="36">
        <v>1</v>
      </c>
      <c r="R316" s="35" t="s">
        <v>9849</v>
      </c>
      <c r="S316" s="35" t="s">
        <v>28503</v>
      </c>
      <c r="T316" s="35">
        <v>0</v>
      </c>
      <c r="U316" s="35">
        <v>0</v>
      </c>
      <c r="V316" s="36">
        <v>1</v>
      </c>
      <c r="W316" s="36">
        <v>1</v>
      </c>
      <c r="X316" s="37" t="s">
        <v>65</v>
      </c>
    </row>
    <row r="317" spans="1:24" ht="24" customHeight="1" x14ac:dyDescent="0.2">
      <c r="A317" s="50" t="s">
        <v>742</v>
      </c>
      <c r="B317" s="60" t="s">
        <v>749</v>
      </c>
      <c r="C317" s="76" t="s">
        <v>749</v>
      </c>
      <c r="D317" s="61" t="s">
        <v>9904</v>
      </c>
      <c r="E317" s="53">
        <v>1208970.3999999999</v>
      </c>
      <c r="F317" s="26">
        <v>0.21</v>
      </c>
      <c r="G317" s="53">
        <v>1901710.439</v>
      </c>
      <c r="H317" s="67"/>
      <c r="I317" s="68"/>
      <c r="J317" s="69"/>
      <c r="K317" s="69"/>
      <c r="L317" s="69"/>
      <c r="M317" s="69"/>
      <c r="N317" s="69"/>
      <c r="O317" s="35"/>
      <c r="P317" s="35" t="s">
        <v>24453</v>
      </c>
      <c r="Q317" s="36">
        <v>1</v>
      </c>
      <c r="R317" s="35" t="s">
        <v>9849</v>
      </c>
      <c r="S317" s="35" t="s">
        <v>28504</v>
      </c>
      <c r="T317" s="35">
        <v>0</v>
      </c>
      <c r="U317" s="35">
        <v>0</v>
      </c>
      <c r="V317" s="36">
        <v>1</v>
      </c>
      <c r="W317" s="36">
        <v>1</v>
      </c>
      <c r="X317" s="37" t="s">
        <v>65</v>
      </c>
    </row>
    <row r="318" spans="1:24" ht="24" customHeight="1" x14ac:dyDescent="0.2">
      <c r="A318" s="50" t="s">
        <v>742</v>
      </c>
      <c r="B318" s="60" t="s">
        <v>750</v>
      </c>
      <c r="C318" s="76" t="s">
        <v>750</v>
      </c>
      <c r="D318" s="61" t="s">
        <v>751</v>
      </c>
      <c r="E318" s="53">
        <v>4708533.57</v>
      </c>
      <c r="F318" s="26">
        <v>0.21</v>
      </c>
      <c r="G318" s="53">
        <v>7406523.3039999995</v>
      </c>
      <c r="H318" s="67"/>
      <c r="I318" s="68"/>
      <c r="J318" s="69"/>
      <c r="K318" s="69"/>
      <c r="L318" s="69"/>
      <c r="M318" s="69"/>
      <c r="N318" s="69"/>
      <c r="O318" s="35"/>
      <c r="P318" s="35" t="s">
        <v>24454</v>
      </c>
      <c r="Q318" s="36">
        <v>1</v>
      </c>
      <c r="R318" s="35" t="s">
        <v>9849</v>
      </c>
      <c r="S318" s="35" t="s">
        <v>28504</v>
      </c>
      <c r="T318" s="35">
        <v>0</v>
      </c>
      <c r="U318" s="35">
        <v>0</v>
      </c>
      <c r="V318" s="36">
        <v>1</v>
      </c>
      <c r="W318" s="36">
        <v>1</v>
      </c>
      <c r="X318" s="37" t="s">
        <v>65</v>
      </c>
    </row>
    <row r="319" spans="1:24" ht="24" customHeight="1" x14ac:dyDescent="0.2">
      <c r="A319" s="50" t="s">
        <v>742</v>
      </c>
      <c r="B319" s="60" t="s">
        <v>752</v>
      </c>
      <c r="C319" s="76" t="s">
        <v>752</v>
      </c>
      <c r="D319" s="61" t="s">
        <v>753</v>
      </c>
      <c r="E319" s="53">
        <v>1843963.91</v>
      </c>
      <c r="F319" s="26">
        <v>0.21</v>
      </c>
      <c r="G319" s="53">
        <v>2900555.227</v>
      </c>
      <c r="H319" s="67"/>
      <c r="I319" s="68"/>
      <c r="J319" s="69"/>
      <c r="K319" s="69"/>
      <c r="L319" s="69"/>
      <c r="M319" s="69"/>
      <c r="N319" s="69"/>
      <c r="O319" s="35"/>
      <c r="P319" s="35" t="s">
        <v>24455</v>
      </c>
      <c r="Q319" s="36">
        <v>1</v>
      </c>
      <c r="R319" s="35" t="s">
        <v>9849</v>
      </c>
      <c r="S319" s="35" t="s">
        <v>28503</v>
      </c>
      <c r="T319" s="35">
        <v>0</v>
      </c>
      <c r="U319" s="35">
        <v>0</v>
      </c>
      <c r="V319" s="36">
        <v>1</v>
      </c>
      <c r="W319" s="36">
        <v>1</v>
      </c>
      <c r="X319" s="37" t="s">
        <v>65</v>
      </c>
    </row>
    <row r="320" spans="1:24" ht="24" customHeight="1" x14ac:dyDescent="0.2">
      <c r="A320" s="50" t="s">
        <v>742</v>
      </c>
      <c r="B320" s="60" t="s">
        <v>754</v>
      </c>
      <c r="C320" s="76" t="s">
        <v>754</v>
      </c>
      <c r="D320" s="61" t="s">
        <v>755</v>
      </c>
      <c r="E320" s="53">
        <v>2766510.19</v>
      </c>
      <c r="F320" s="26">
        <v>0.21</v>
      </c>
      <c r="G320" s="53">
        <v>4351720.5329999998</v>
      </c>
      <c r="H320" s="67"/>
      <c r="I320" s="68"/>
      <c r="J320" s="69"/>
      <c r="K320" s="69"/>
      <c r="L320" s="69"/>
      <c r="M320" s="69"/>
      <c r="N320" s="69"/>
      <c r="O320" s="35"/>
      <c r="P320" s="35" t="s">
        <v>24456</v>
      </c>
      <c r="Q320" s="36">
        <v>1</v>
      </c>
      <c r="R320" s="35" t="s">
        <v>9849</v>
      </c>
      <c r="S320" s="35" t="s">
        <v>28503</v>
      </c>
      <c r="T320" s="35">
        <v>0</v>
      </c>
      <c r="U320" s="35">
        <v>0</v>
      </c>
      <c r="V320" s="36">
        <v>1</v>
      </c>
      <c r="W320" s="36">
        <v>1</v>
      </c>
      <c r="X320" s="37" t="s">
        <v>65</v>
      </c>
    </row>
    <row r="321" spans="1:24" ht="24" customHeight="1" x14ac:dyDescent="0.2">
      <c r="A321" s="50" t="s">
        <v>742</v>
      </c>
      <c r="B321" s="60" t="s">
        <v>756</v>
      </c>
      <c r="C321" s="76" t="s">
        <v>756</v>
      </c>
      <c r="D321" s="61" t="s">
        <v>757</v>
      </c>
      <c r="E321" s="53">
        <v>8173347.2800000003</v>
      </c>
      <c r="F321" s="26">
        <v>0.21</v>
      </c>
      <c r="G321" s="53">
        <v>12856675.267000001</v>
      </c>
      <c r="H321" s="67"/>
      <c r="I321" s="68"/>
      <c r="J321" s="69"/>
      <c r="K321" s="69"/>
      <c r="L321" s="69"/>
      <c r="M321" s="69"/>
      <c r="N321" s="69"/>
      <c r="O321" s="35"/>
      <c r="P321" s="35" t="s">
        <v>24457</v>
      </c>
      <c r="Q321" s="36">
        <v>1</v>
      </c>
      <c r="R321" s="35" t="s">
        <v>9849</v>
      </c>
      <c r="S321" s="35" t="s">
        <v>28503</v>
      </c>
      <c r="T321" s="35">
        <v>0</v>
      </c>
      <c r="U321" s="35">
        <v>0</v>
      </c>
      <c r="V321" s="36">
        <v>1</v>
      </c>
      <c r="W321" s="36">
        <v>1</v>
      </c>
      <c r="X321" s="37" t="s">
        <v>65</v>
      </c>
    </row>
    <row r="322" spans="1:24" ht="24" customHeight="1" x14ac:dyDescent="0.2">
      <c r="A322" s="50" t="s">
        <v>742</v>
      </c>
      <c r="B322" s="60" t="s">
        <v>758</v>
      </c>
      <c r="C322" s="76" t="s">
        <v>758</v>
      </c>
      <c r="D322" s="61" t="s">
        <v>9905</v>
      </c>
      <c r="E322" s="53">
        <v>404024.09</v>
      </c>
      <c r="F322" s="26">
        <v>0.21</v>
      </c>
      <c r="G322" s="53">
        <v>635529.897</v>
      </c>
      <c r="H322" s="67"/>
      <c r="I322" s="68"/>
      <c r="J322" s="69"/>
      <c r="K322" s="69"/>
      <c r="L322" s="69"/>
      <c r="M322" s="69"/>
      <c r="N322" s="69"/>
      <c r="O322" s="35"/>
      <c r="P322" s="35" t="s">
        <v>24458</v>
      </c>
      <c r="Q322" s="36">
        <v>1</v>
      </c>
      <c r="R322" s="35" t="s">
        <v>9849</v>
      </c>
      <c r="S322" s="35" t="s">
        <v>28504</v>
      </c>
      <c r="T322" s="35">
        <v>0</v>
      </c>
      <c r="U322" s="35">
        <v>0</v>
      </c>
      <c r="V322" s="36">
        <v>1</v>
      </c>
      <c r="W322" s="36">
        <v>1</v>
      </c>
      <c r="X322" s="37" t="s">
        <v>65</v>
      </c>
    </row>
    <row r="323" spans="1:24" ht="24" customHeight="1" x14ac:dyDescent="0.2">
      <c r="A323" s="50" t="s">
        <v>742</v>
      </c>
      <c r="B323" s="60" t="s">
        <v>759</v>
      </c>
      <c r="C323" s="76" t="s">
        <v>759</v>
      </c>
      <c r="D323" s="61" t="s">
        <v>23381</v>
      </c>
      <c r="E323" s="53">
        <v>503326.41</v>
      </c>
      <c r="F323" s="26">
        <v>0.21</v>
      </c>
      <c r="G323" s="53">
        <v>791732.43900000001</v>
      </c>
      <c r="H323" s="67"/>
      <c r="I323" s="68"/>
      <c r="J323" s="69"/>
      <c r="K323" s="69"/>
      <c r="L323" s="69"/>
      <c r="M323" s="69"/>
      <c r="N323" s="69"/>
      <c r="O323" s="35"/>
      <c r="P323" s="35" t="s">
        <v>24459</v>
      </c>
      <c r="Q323" s="36">
        <v>1</v>
      </c>
      <c r="R323" s="35" t="s">
        <v>9849</v>
      </c>
      <c r="S323" s="35" t="s">
        <v>28504</v>
      </c>
      <c r="T323" s="35">
        <v>0</v>
      </c>
      <c r="U323" s="35">
        <v>0</v>
      </c>
      <c r="V323" s="36">
        <v>1</v>
      </c>
      <c r="W323" s="36">
        <v>1</v>
      </c>
      <c r="X323" s="37" t="s">
        <v>65</v>
      </c>
    </row>
    <row r="324" spans="1:24" ht="24" customHeight="1" x14ac:dyDescent="0.2">
      <c r="A324" s="50" t="s">
        <v>742</v>
      </c>
      <c r="B324" s="60" t="s">
        <v>760</v>
      </c>
      <c r="C324" s="76" t="s">
        <v>760</v>
      </c>
      <c r="D324" s="61" t="s">
        <v>23382</v>
      </c>
      <c r="E324" s="53">
        <v>735763.38</v>
      </c>
      <c r="F324" s="26">
        <v>0.21</v>
      </c>
      <c r="G324" s="53">
        <v>1157355.7919999999</v>
      </c>
      <c r="H324" s="67"/>
      <c r="I324" s="68"/>
      <c r="J324" s="69"/>
      <c r="K324" s="69"/>
      <c r="L324" s="69"/>
      <c r="M324" s="69"/>
      <c r="N324" s="69"/>
      <c r="O324" s="35"/>
      <c r="P324" s="35" t="s">
        <v>24460</v>
      </c>
      <c r="Q324" s="36">
        <v>1</v>
      </c>
      <c r="R324" s="35" t="s">
        <v>9849</v>
      </c>
      <c r="S324" s="35" t="s">
        <v>28504</v>
      </c>
      <c r="T324" s="35">
        <v>0</v>
      </c>
      <c r="U324" s="35">
        <v>0</v>
      </c>
      <c r="V324" s="36">
        <v>1</v>
      </c>
      <c r="W324" s="36">
        <v>1</v>
      </c>
      <c r="X324" s="37" t="s">
        <v>65</v>
      </c>
    </row>
    <row r="325" spans="1:24" ht="24" customHeight="1" x14ac:dyDescent="0.2">
      <c r="A325" s="50" t="s">
        <v>742</v>
      </c>
      <c r="B325" s="60" t="s">
        <v>761</v>
      </c>
      <c r="C325" s="76" t="s">
        <v>761</v>
      </c>
      <c r="D325" s="61" t="s">
        <v>762</v>
      </c>
      <c r="E325" s="53">
        <v>9675204.0399999991</v>
      </c>
      <c r="F325" s="26">
        <v>0.21</v>
      </c>
      <c r="G325" s="53">
        <v>15219095.953</v>
      </c>
      <c r="H325" s="67"/>
      <c r="I325" s="68"/>
      <c r="J325" s="69"/>
      <c r="K325" s="69"/>
      <c r="L325" s="69"/>
      <c r="M325" s="69"/>
      <c r="N325" s="69"/>
      <c r="O325" s="35"/>
      <c r="P325" s="35" t="s">
        <v>24461</v>
      </c>
      <c r="Q325" s="36">
        <v>1</v>
      </c>
      <c r="R325" s="35" t="s">
        <v>9849</v>
      </c>
      <c r="S325" s="35" t="s">
        <v>28503</v>
      </c>
      <c r="T325" s="35">
        <v>0</v>
      </c>
      <c r="U325" s="35">
        <v>0</v>
      </c>
      <c r="V325" s="36">
        <v>1</v>
      </c>
      <c r="W325" s="36">
        <v>1</v>
      </c>
      <c r="X325" s="37" t="s">
        <v>65</v>
      </c>
    </row>
    <row r="326" spans="1:24" ht="24" customHeight="1" x14ac:dyDescent="0.2">
      <c r="A326" s="50" t="s">
        <v>742</v>
      </c>
      <c r="B326" s="60" t="s">
        <v>763</v>
      </c>
      <c r="C326" s="76" t="s">
        <v>763</v>
      </c>
      <c r="D326" s="61" t="s">
        <v>23383</v>
      </c>
      <c r="E326" s="53">
        <v>5316053.08</v>
      </c>
      <c r="F326" s="26">
        <v>0.21</v>
      </c>
      <c r="G326" s="53">
        <v>8362151.4900000002</v>
      </c>
      <c r="H326" s="67"/>
      <c r="I326" s="68"/>
      <c r="J326" s="69"/>
      <c r="K326" s="69"/>
      <c r="L326" s="69"/>
      <c r="M326" s="69"/>
      <c r="N326" s="69"/>
      <c r="O326" s="35"/>
      <c r="P326" s="35" t="s">
        <v>24457</v>
      </c>
      <c r="Q326" s="36">
        <v>1</v>
      </c>
      <c r="R326" s="35" t="s">
        <v>9849</v>
      </c>
      <c r="S326" s="35" t="s">
        <v>28503</v>
      </c>
      <c r="T326" s="35">
        <v>0</v>
      </c>
      <c r="U326" s="35">
        <v>0</v>
      </c>
      <c r="V326" s="36">
        <v>1</v>
      </c>
      <c r="W326" s="36">
        <v>1</v>
      </c>
      <c r="X326" s="37" t="s">
        <v>65</v>
      </c>
    </row>
    <row r="327" spans="1:24" ht="24" customHeight="1" x14ac:dyDescent="0.2">
      <c r="A327" s="50" t="s">
        <v>742</v>
      </c>
      <c r="B327" s="60" t="s">
        <v>765</v>
      </c>
      <c r="C327" s="76" t="s">
        <v>765</v>
      </c>
      <c r="D327" s="61" t="s">
        <v>766</v>
      </c>
      <c r="E327" s="53">
        <v>9675204.0399999991</v>
      </c>
      <c r="F327" s="26">
        <v>0.21</v>
      </c>
      <c r="G327" s="53">
        <v>15219095.953</v>
      </c>
      <c r="H327" s="67"/>
      <c r="I327" s="68"/>
      <c r="J327" s="69"/>
      <c r="K327" s="69"/>
      <c r="L327" s="69"/>
      <c r="M327" s="69"/>
      <c r="N327" s="69"/>
      <c r="O327" s="35"/>
      <c r="P327" s="35" t="s">
        <v>24462</v>
      </c>
      <c r="Q327" s="36">
        <v>1</v>
      </c>
      <c r="R327" s="35" t="s">
        <v>9849</v>
      </c>
      <c r="S327" s="35" t="s">
        <v>28503</v>
      </c>
      <c r="T327" s="35">
        <v>0</v>
      </c>
      <c r="U327" s="35">
        <v>0</v>
      </c>
      <c r="V327" s="36">
        <v>1</v>
      </c>
      <c r="W327" s="36">
        <v>1</v>
      </c>
      <c r="X327" s="37" t="s">
        <v>65</v>
      </c>
    </row>
    <row r="328" spans="1:24" ht="24" customHeight="1" x14ac:dyDescent="0.2">
      <c r="A328" s="50" t="s">
        <v>742</v>
      </c>
      <c r="B328" s="60" t="s">
        <v>767</v>
      </c>
      <c r="C328" s="76" t="s">
        <v>767</v>
      </c>
      <c r="D328" s="61" t="s">
        <v>768</v>
      </c>
      <c r="E328" s="53">
        <v>5450506.0499999998</v>
      </c>
      <c r="F328" s="26">
        <v>0.21</v>
      </c>
      <c r="G328" s="53">
        <v>8573646.023</v>
      </c>
      <c r="H328" s="67"/>
      <c r="I328" s="68"/>
      <c r="J328" s="69"/>
      <c r="K328" s="69"/>
      <c r="L328" s="69"/>
      <c r="M328" s="69"/>
      <c r="N328" s="69"/>
      <c r="O328" s="35"/>
      <c r="P328" s="35" t="s">
        <v>24463</v>
      </c>
      <c r="Q328" s="36">
        <v>1</v>
      </c>
      <c r="R328" s="35" t="s">
        <v>9849</v>
      </c>
      <c r="S328" s="35" t="s">
        <v>28503</v>
      </c>
      <c r="T328" s="35">
        <v>0</v>
      </c>
      <c r="U328" s="35">
        <v>0</v>
      </c>
      <c r="V328" s="36">
        <v>1</v>
      </c>
      <c r="W328" s="36">
        <v>1</v>
      </c>
      <c r="X328" s="37" t="s">
        <v>65</v>
      </c>
    </row>
    <row r="329" spans="1:24" ht="24" customHeight="1" x14ac:dyDescent="0.2">
      <c r="A329" s="50" t="s">
        <v>742</v>
      </c>
      <c r="B329" s="60" t="s">
        <v>769</v>
      </c>
      <c r="C329" s="76" t="s">
        <v>769</v>
      </c>
      <c r="D329" s="61" t="s">
        <v>770</v>
      </c>
      <c r="E329" s="53">
        <v>6583806.6699999999</v>
      </c>
      <c r="F329" s="26">
        <v>0.21</v>
      </c>
      <c r="G329" s="53">
        <v>10356327.891000001</v>
      </c>
      <c r="H329" s="67"/>
      <c r="I329" s="68"/>
      <c r="J329" s="69"/>
      <c r="K329" s="69"/>
      <c r="L329" s="69"/>
      <c r="M329" s="69"/>
      <c r="N329" s="69"/>
      <c r="O329" s="35"/>
      <c r="P329" s="35" t="s">
        <v>24464</v>
      </c>
      <c r="Q329" s="36">
        <v>1</v>
      </c>
      <c r="R329" s="35" t="s">
        <v>9849</v>
      </c>
      <c r="S329" s="35" t="s">
        <v>28503</v>
      </c>
      <c r="T329" s="35">
        <v>0</v>
      </c>
      <c r="U329" s="35">
        <v>0</v>
      </c>
      <c r="V329" s="36">
        <v>1</v>
      </c>
      <c r="W329" s="36">
        <v>1</v>
      </c>
      <c r="X329" s="37" t="s">
        <v>65</v>
      </c>
    </row>
    <row r="330" spans="1:24" ht="24" customHeight="1" x14ac:dyDescent="0.2">
      <c r="A330" s="50" t="s">
        <v>742</v>
      </c>
      <c r="B330" s="60" t="s">
        <v>771</v>
      </c>
      <c r="C330" s="76" t="s">
        <v>771</v>
      </c>
      <c r="D330" s="61" t="s">
        <v>772</v>
      </c>
      <c r="E330" s="53">
        <v>6000713.7999999998</v>
      </c>
      <c r="F330" s="26">
        <v>0.21</v>
      </c>
      <c r="G330" s="53">
        <v>9439122.807</v>
      </c>
      <c r="H330" s="67"/>
      <c r="I330" s="68"/>
      <c r="J330" s="69"/>
      <c r="K330" s="69"/>
      <c r="L330" s="69"/>
      <c r="M330" s="69"/>
      <c r="N330" s="69"/>
      <c r="O330" s="35"/>
      <c r="P330" s="35" t="s">
        <v>24465</v>
      </c>
      <c r="Q330" s="36">
        <v>1</v>
      </c>
      <c r="R330" s="35" t="s">
        <v>9849</v>
      </c>
      <c r="S330" s="35" t="s">
        <v>28503</v>
      </c>
      <c r="T330" s="35">
        <v>0</v>
      </c>
      <c r="U330" s="35">
        <v>0</v>
      </c>
      <c r="V330" s="36">
        <v>1</v>
      </c>
      <c r="W330" s="36">
        <v>1</v>
      </c>
      <c r="X330" s="37" t="s">
        <v>65</v>
      </c>
    </row>
    <row r="331" spans="1:24" ht="24" customHeight="1" x14ac:dyDescent="0.2">
      <c r="A331" s="50" t="s">
        <v>742</v>
      </c>
      <c r="B331" s="60" t="s">
        <v>773</v>
      </c>
      <c r="C331" s="76" t="s">
        <v>773</v>
      </c>
      <c r="D331" s="61" t="s">
        <v>774</v>
      </c>
      <c r="E331" s="53">
        <v>5278305.76</v>
      </c>
      <c r="F331" s="26">
        <v>0.21</v>
      </c>
      <c r="G331" s="53">
        <v>8302774.9630000005</v>
      </c>
      <c r="H331" s="67"/>
      <c r="I331" s="68"/>
      <c r="J331" s="69"/>
      <c r="K331" s="69"/>
      <c r="L331" s="69"/>
      <c r="M331" s="69"/>
      <c r="N331" s="69"/>
      <c r="O331" s="35"/>
      <c r="P331" s="35" t="s">
        <v>24466</v>
      </c>
      <c r="Q331" s="36">
        <v>1</v>
      </c>
      <c r="R331" s="35" t="s">
        <v>9849</v>
      </c>
      <c r="S331" s="35" t="s">
        <v>28503</v>
      </c>
      <c r="T331" s="35">
        <v>0</v>
      </c>
      <c r="U331" s="35">
        <v>0</v>
      </c>
      <c r="V331" s="36">
        <v>1</v>
      </c>
      <c r="W331" s="36">
        <v>1</v>
      </c>
      <c r="X331" s="37" t="s">
        <v>65</v>
      </c>
    </row>
    <row r="332" spans="1:24" ht="24" customHeight="1" x14ac:dyDescent="0.2">
      <c r="A332" s="50" t="s">
        <v>742</v>
      </c>
      <c r="B332" s="60" t="s">
        <v>775</v>
      </c>
      <c r="C332" s="76" t="s">
        <v>775</v>
      </c>
      <c r="D332" s="61" t="s">
        <v>776</v>
      </c>
      <c r="E332" s="53">
        <v>3724565.33</v>
      </c>
      <c r="F332" s="26">
        <v>0.21</v>
      </c>
      <c r="G332" s="53">
        <v>5858741.2649999997</v>
      </c>
      <c r="H332" s="67"/>
      <c r="I332" s="68"/>
      <c r="J332" s="69"/>
      <c r="K332" s="69"/>
      <c r="L332" s="69"/>
      <c r="M332" s="69"/>
      <c r="N332" s="69"/>
      <c r="O332" s="35"/>
      <c r="P332" s="35" t="s">
        <v>24467</v>
      </c>
      <c r="Q332" s="36">
        <v>1</v>
      </c>
      <c r="R332" s="35" t="s">
        <v>9849</v>
      </c>
      <c r="S332" s="35" t="s">
        <v>28504</v>
      </c>
      <c r="T332" s="35">
        <v>0</v>
      </c>
      <c r="U332" s="35">
        <v>0</v>
      </c>
      <c r="V332" s="36">
        <v>1</v>
      </c>
      <c r="W332" s="36">
        <v>1</v>
      </c>
      <c r="X332" s="37" t="s">
        <v>65</v>
      </c>
    </row>
    <row r="333" spans="1:24" ht="24" customHeight="1" x14ac:dyDescent="0.2">
      <c r="A333" s="50" t="s">
        <v>742</v>
      </c>
      <c r="B333" s="60" t="s">
        <v>777</v>
      </c>
      <c r="C333" s="76" t="s">
        <v>777</v>
      </c>
      <c r="D333" s="61" t="s">
        <v>778</v>
      </c>
      <c r="E333" s="53">
        <v>4004259.47</v>
      </c>
      <c r="F333" s="26">
        <v>0.21</v>
      </c>
      <c r="G333" s="53">
        <v>6298700.1449999996</v>
      </c>
      <c r="H333" s="67"/>
      <c r="I333" s="68"/>
      <c r="J333" s="69"/>
      <c r="K333" s="69"/>
      <c r="L333" s="69"/>
      <c r="M333" s="69"/>
      <c r="N333" s="69"/>
      <c r="O333" s="35"/>
      <c r="P333" s="35" t="s">
        <v>24468</v>
      </c>
      <c r="Q333" s="36">
        <v>1</v>
      </c>
      <c r="R333" s="35" t="s">
        <v>9849</v>
      </c>
      <c r="S333" s="35" t="s">
        <v>28503</v>
      </c>
      <c r="T333" s="35">
        <v>0</v>
      </c>
      <c r="U333" s="35">
        <v>0</v>
      </c>
      <c r="V333" s="36">
        <v>1</v>
      </c>
      <c r="W333" s="36">
        <v>1</v>
      </c>
      <c r="X333" s="37" t="s">
        <v>65</v>
      </c>
    </row>
    <row r="334" spans="1:24" ht="24" customHeight="1" x14ac:dyDescent="0.2">
      <c r="A334" s="50" t="s">
        <v>742</v>
      </c>
      <c r="B334" s="60" t="s">
        <v>779</v>
      </c>
      <c r="C334" s="76" t="s">
        <v>779</v>
      </c>
      <c r="D334" s="61" t="s">
        <v>780</v>
      </c>
      <c r="E334" s="53">
        <v>9923438.2599999998</v>
      </c>
      <c r="F334" s="26">
        <v>0.21</v>
      </c>
      <c r="G334" s="53">
        <v>15609568.385</v>
      </c>
      <c r="H334" s="67"/>
      <c r="I334" s="68"/>
      <c r="J334" s="69"/>
      <c r="K334" s="69"/>
      <c r="L334" s="69"/>
      <c r="M334" s="69"/>
      <c r="N334" s="69"/>
      <c r="O334" s="35"/>
      <c r="P334" s="35" t="s">
        <v>24469</v>
      </c>
      <c r="Q334" s="36">
        <v>1</v>
      </c>
      <c r="R334" s="35" t="s">
        <v>9849</v>
      </c>
      <c r="S334" s="35" t="s">
        <v>28503</v>
      </c>
      <c r="T334" s="35">
        <v>0</v>
      </c>
      <c r="U334" s="35">
        <v>0</v>
      </c>
      <c r="V334" s="36">
        <v>1</v>
      </c>
      <c r="W334" s="36">
        <v>1</v>
      </c>
      <c r="X334" s="37" t="s">
        <v>65</v>
      </c>
    </row>
    <row r="335" spans="1:24" ht="24" customHeight="1" x14ac:dyDescent="0.2">
      <c r="A335" s="50" t="s">
        <v>742</v>
      </c>
      <c r="B335" s="60" t="s">
        <v>781</v>
      </c>
      <c r="C335" s="76" t="s">
        <v>781</v>
      </c>
      <c r="D335" s="61" t="s">
        <v>782</v>
      </c>
      <c r="E335" s="53">
        <v>575084.11</v>
      </c>
      <c r="F335" s="26">
        <v>0.21</v>
      </c>
      <c r="G335" s="53">
        <v>904607.30099999998</v>
      </c>
      <c r="H335" s="67"/>
      <c r="I335" s="68"/>
      <c r="J335" s="69"/>
      <c r="K335" s="69"/>
      <c r="L335" s="69"/>
      <c r="M335" s="69"/>
      <c r="N335" s="69"/>
      <c r="O335" s="35"/>
      <c r="P335" s="35" t="s">
        <v>24470</v>
      </c>
      <c r="Q335" s="36">
        <v>1</v>
      </c>
      <c r="R335" s="35" t="s">
        <v>9849</v>
      </c>
      <c r="S335" s="35" t="s">
        <v>28503</v>
      </c>
      <c r="T335" s="35">
        <v>0</v>
      </c>
      <c r="U335" s="35">
        <v>0</v>
      </c>
      <c r="V335" s="36">
        <v>1</v>
      </c>
      <c r="W335" s="36">
        <v>1</v>
      </c>
      <c r="X335" s="37" t="s">
        <v>65</v>
      </c>
    </row>
    <row r="336" spans="1:24" ht="24" customHeight="1" x14ac:dyDescent="0.2">
      <c r="A336" s="50" t="s">
        <v>742</v>
      </c>
      <c r="B336" s="60" t="s">
        <v>783</v>
      </c>
      <c r="C336" s="76" t="s">
        <v>783</v>
      </c>
      <c r="D336" s="61" t="s">
        <v>23384</v>
      </c>
      <c r="E336" s="53">
        <v>647790.39</v>
      </c>
      <c r="F336" s="26">
        <v>0.21</v>
      </c>
      <c r="G336" s="53">
        <v>1018974.287</v>
      </c>
      <c r="H336" s="67"/>
      <c r="I336" s="68"/>
      <c r="J336" s="69"/>
      <c r="K336" s="69"/>
      <c r="L336" s="69"/>
      <c r="M336" s="69"/>
      <c r="N336" s="69"/>
      <c r="O336" s="35"/>
      <c r="P336" s="35" t="s">
        <v>24471</v>
      </c>
      <c r="Q336" s="36">
        <v>1</v>
      </c>
      <c r="R336" s="35" t="s">
        <v>9849</v>
      </c>
      <c r="S336" s="35" t="s">
        <v>28503</v>
      </c>
      <c r="T336" s="35">
        <v>0</v>
      </c>
      <c r="U336" s="35">
        <v>0</v>
      </c>
      <c r="V336" s="36">
        <v>1</v>
      </c>
      <c r="W336" s="36">
        <v>1</v>
      </c>
      <c r="X336" s="37" t="s">
        <v>65</v>
      </c>
    </row>
    <row r="337" spans="1:24" ht="24" customHeight="1" x14ac:dyDescent="0.2">
      <c r="A337" s="50" t="s">
        <v>742</v>
      </c>
      <c r="B337" s="60" t="s">
        <v>785</v>
      </c>
      <c r="C337" s="76" t="s">
        <v>785</v>
      </c>
      <c r="D337" s="61" t="s">
        <v>9908</v>
      </c>
      <c r="E337" s="53">
        <v>770179.33</v>
      </c>
      <c r="F337" s="26">
        <v>0.21</v>
      </c>
      <c r="G337" s="53">
        <v>1211492.0870000001</v>
      </c>
      <c r="H337" s="67"/>
      <c r="I337" s="68"/>
      <c r="J337" s="69"/>
      <c r="K337" s="69"/>
      <c r="L337" s="69"/>
      <c r="M337" s="69"/>
      <c r="N337" s="69"/>
      <c r="O337" s="35"/>
      <c r="P337" s="35" t="s">
        <v>24472</v>
      </c>
      <c r="Q337" s="36">
        <v>1</v>
      </c>
      <c r="R337" s="35" t="s">
        <v>9849</v>
      </c>
      <c r="S337" s="35" t="s">
        <v>28503</v>
      </c>
      <c r="T337" s="35">
        <v>0</v>
      </c>
      <c r="U337" s="35">
        <v>0</v>
      </c>
      <c r="V337" s="36">
        <v>1</v>
      </c>
      <c r="W337" s="36">
        <v>1</v>
      </c>
      <c r="X337" s="37" t="s">
        <v>65</v>
      </c>
    </row>
    <row r="338" spans="1:24" ht="24" customHeight="1" x14ac:dyDescent="0.2">
      <c r="A338" s="50" t="s">
        <v>786</v>
      </c>
      <c r="B338" s="60" t="s">
        <v>787</v>
      </c>
      <c r="C338" s="76" t="s">
        <v>787</v>
      </c>
      <c r="D338" s="61" t="s">
        <v>788</v>
      </c>
      <c r="E338" s="53">
        <v>24360.2</v>
      </c>
      <c r="F338" s="26">
        <v>0.21</v>
      </c>
      <c r="G338" s="53">
        <v>42739.970999999998</v>
      </c>
      <c r="H338" s="67"/>
      <c r="I338" s="68"/>
      <c r="J338" s="69"/>
      <c r="K338" s="69"/>
      <c r="L338" s="69"/>
      <c r="M338" s="69"/>
      <c r="N338" s="69"/>
      <c r="O338" s="35"/>
      <c r="P338" s="35" t="s">
        <v>24473</v>
      </c>
      <c r="Q338" s="36">
        <v>1</v>
      </c>
      <c r="R338" s="35" t="s">
        <v>27</v>
      </c>
      <c r="S338" s="35" t="s">
        <v>28504</v>
      </c>
      <c r="T338" s="35">
        <v>0</v>
      </c>
      <c r="U338" s="35">
        <v>0</v>
      </c>
      <c r="V338" s="36">
        <v>1</v>
      </c>
      <c r="W338" s="36">
        <v>1</v>
      </c>
      <c r="X338" s="37" t="s">
        <v>65</v>
      </c>
    </row>
    <row r="339" spans="1:24" ht="24" customHeight="1" x14ac:dyDescent="0.2">
      <c r="A339" s="50" t="s">
        <v>786</v>
      </c>
      <c r="B339" s="60" t="s">
        <v>789</v>
      </c>
      <c r="C339" s="76" t="s">
        <v>789</v>
      </c>
      <c r="D339" s="61" t="s">
        <v>790</v>
      </c>
      <c r="E339" s="53">
        <v>24360.2</v>
      </c>
      <c r="F339" s="26">
        <v>0.21</v>
      </c>
      <c r="G339" s="53">
        <v>42739.970999999998</v>
      </c>
      <c r="H339" s="67"/>
      <c r="I339" s="68"/>
      <c r="J339" s="69"/>
      <c r="K339" s="69"/>
      <c r="L339" s="69"/>
      <c r="M339" s="69"/>
      <c r="N339" s="69"/>
      <c r="O339" s="35"/>
      <c r="P339" s="35" t="s">
        <v>24474</v>
      </c>
      <c r="Q339" s="36">
        <v>1</v>
      </c>
      <c r="R339" s="35" t="s">
        <v>27</v>
      </c>
      <c r="S339" s="35" t="s">
        <v>28504</v>
      </c>
      <c r="T339" s="35">
        <v>0</v>
      </c>
      <c r="U339" s="35">
        <v>0</v>
      </c>
      <c r="V339" s="36">
        <v>1</v>
      </c>
      <c r="W339" s="36">
        <v>1</v>
      </c>
      <c r="X339" s="37" t="s">
        <v>65</v>
      </c>
    </row>
    <row r="340" spans="1:24" ht="24" customHeight="1" x14ac:dyDescent="0.2">
      <c r="A340" s="50" t="s">
        <v>786</v>
      </c>
      <c r="B340" s="60" t="s">
        <v>791</v>
      </c>
      <c r="C340" s="76" t="s">
        <v>791</v>
      </c>
      <c r="D340" s="61" t="s">
        <v>792</v>
      </c>
      <c r="E340" s="53">
        <v>24360.2</v>
      </c>
      <c r="F340" s="26">
        <v>0.21</v>
      </c>
      <c r="G340" s="53">
        <v>42739.970999999998</v>
      </c>
      <c r="H340" s="67"/>
      <c r="I340" s="68"/>
      <c r="J340" s="69"/>
      <c r="K340" s="69"/>
      <c r="L340" s="69"/>
      <c r="M340" s="69"/>
      <c r="N340" s="69"/>
      <c r="O340" s="35"/>
      <c r="P340" s="35" t="s">
        <v>24475</v>
      </c>
      <c r="Q340" s="36">
        <v>1</v>
      </c>
      <c r="R340" s="35" t="s">
        <v>27</v>
      </c>
      <c r="S340" s="35" t="s">
        <v>28503</v>
      </c>
      <c r="T340" s="35">
        <v>0</v>
      </c>
      <c r="U340" s="35">
        <v>0</v>
      </c>
      <c r="V340" s="36">
        <v>1</v>
      </c>
      <c r="W340" s="36">
        <v>1</v>
      </c>
      <c r="X340" s="37" t="s">
        <v>65</v>
      </c>
    </row>
    <row r="341" spans="1:24" ht="24" customHeight="1" x14ac:dyDescent="0.2">
      <c r="A341" s="50" t="s">
        <v>786</v>
      </c>
      <c r="B341" s="60" t="s">
        <v>23385</v>
      </c>
      <c r="C341" s="76" t="s">
        <v>23385</v>
      </c>
      <c r="D341" s="61" t="s">
        <v>23386</v>
      </c>
      <c r="E341" s="53">
        <v>2029.86</v>
      </c>
      <c r="F341" s="26">
        <v>0.21</v>
      </c>
      <c r="G341" s="53">
        <v>3561.393</v>
      </c>
      <c r="H341" s="67"/>
      <c r="I341" s="68"/>
      <c r="J341" s="69"/>
      <c r="K341" s="69"/>
      <c r="L341" s="69"/>
      <c r="M341" s="69"/>
      <c r="N341" s="69"/>
      <c r="O341" s="35"/>
      <c r="P341" s="35" t="s">
        <v>65</v>
      </c>
      <c r="Q341" s="36">
        <v>1</v>
      </c>
      <c r="R341" s="35" t="s">
        <v>27</v>
      </c>
      <c r="S341" s="35" t="s">
        <v>28503</v>
      </c>
      <c r="T341" s="35">
        <v>0</v>
      </c>
      <c r="U341" s="35">
        <v>0</v>
      </c>
      <c r="V341" s="36" t="e">
        <v>#N/A</v>
      </c>
      <c r="W341" s="36" t="e">
        <v>#N/A</v>
      </c>
      <c r="X341" s="37" t="s">
        <v>65</v>
      </c>
    </row>
    <row r="342" spans="1:24" ht="24" customHeight="1" x14ac:dyDescent="0.2">
      <c r="A342" s="50" t="s">
        <v>786</v>
      </c>
      <c r="B342" s="60" t="s">
        <v>793</v>
      </c>
      <c r="C342" s="76" t="s">
        <v>793</v>
      </c>
      <c r="D342" s="61" t="s">
        <v>794</v>
      </c>
      <c r="E342" s="53">
        <v>59877.24</v>
      </c>
      <c r="F342" s="26">
        <v>0.21</v>
      </c>
      <c r="G342" s="53">
        <v>105054.62</v>
      </c>
      <c r="H342" s="67"/>
      <c r="I342" s="68"/>
      <c r="J342" s="69"/>
      <c r="K342" s="69"/>
      <c r="L342" s="69"/>
      <c r="M342" s="69"/>
      <c r="N342" s="69"/>
      <c r="O342" s="35"/>
      <c r="P342" s="35" t="s">
        <v>24476</v>
      </c>
      <c r="Q342" s="36">
        <v>1</v>
      </c>
      <c r="R342" s="35" t="s">
        <v>27</v>
      </c>
      <c r="S342" s="35" t="s">
        <v>28504</v>
      </c>
      <c r="T342" s="35">
        <v>0</v>
      </c>
      <c r="U342" s="35">
        <v>0</v>
      </c>
      <c r="V342" s="36">
        <v>1</v>
      </c>
      <c r="W342" s="36">
        <v>1</v>
      </c>
      <c r="X342" s="37" t="s">
        <v>65</v>
      </c>
    </row>
    <row r="343" spans="1:24" ht="24" customHeight="1" x14ac:dyDescent="0.2">
      <c r="A343" s="50" t="s">
        <v>786</v>
      </c>
      <c r="B343" s="60" t="s">
        <v>795</v>
      </c>
      <c r="C343" s="76" t="s">
        <v>795</v>
      </c>
      <c r="D343" s="61" t="s">
        <v>796</v>
      </c>
      <c r="E343" s="53">
        <v>57010.36</v>
      </c>
      <c r="F343" s="26">
        <v>0.21</v>
      </c>
      <c r="G343" s="53">
        <v>100024.674</v>
      </c>
      <c r="H343" s="67"/>
      <c r="I343" s="68"/>
      <c r="J343" s="69"/>
      <c r="K343" s="69"/>
      <c r="L343" s="69"/>
      <c r="M343" s="69"/>
      <c r="N343" s="69"/>
      <c r="O343" s="35"/>
      <c r="P343" s="35" t="s">
        <v>24477</v>
      </c>
      <c r="Q343" s="36">
        <v>1</v>
      </c>
      <c r="R343" s="35" t="s">
        <v>27</v>
      </c>
      <c r="S343" s="35" t="s">
        <v>28503</v>
      </c>
      <c r="T343" s="35">
        <v>0</v>
      </c>
      <c r="U343" s="35">
        <v>0</v>
      </c>
      <c r="V343" s="36">
        <v>1</v>
      </c>
      <c r="W343" s="36">
        <v>1</v>
      </c>
      <c r="X343" s="37" t="s">
        <v>65</v>
      </c>
    </row>
    <row r="344" spans="1:24" ht="24" customHeight="1" x14ac:dyDescent="0.2">
      <c r="A344" s="50" t="s">
        <v>786</v>
      </c>
      <c r="B344" s="60" t="s">
        <v>797</v>
      </c>
      <c r="C344" s="76" t="s">
        <v>797</v>
      </c>
      <c r="D344" s="61" t="s">
        <v>798</v>
      </c>
      <c r="E344" s="53">
        <v>53490.94</v>
      </c>
      <c r="F344" s="26">
        <v>0.21</v>
      </c>
      <c r="G344" s="53">
        <v>93849.850999999995</v>
      </c>
      <c r="H344" s="67"/>
      <c r="I344" s="68"/>
      <c r="J344" s="69"/>
      <c r="K344" s="69"/>
      <c r="L344" s="69"/>
      <c r="M344" s="69"/>
      <c r="N344" s="69"/>
      <c r="O344" s="35"/>
      <c r="P344" s="35" t="s">
        <v>24478</v>
      </c>
      <c r="Q344" s="36">
        <v>1</v>
      </c>
      <c r="R344" s="35" t="s">
        <v>27</v>
      </c>
      <c r="S344" s="35" t="s">
        <v>28504</v>
      </c>
      <c r="T344" s="35">
        <v>0</v>
      </c>
      <c r="U344" s="35">
        <v>0</v>
      </c>
      <c r="V344" s="36">
        <v>1</v>
      </c>
      <c r="W344" s="36">
        <v>1</v>
      </c>
      <c r="X344" s="37" t="s">
        <v>65</v>
      </c>
    </row>
    <row r="345" spans="1:24" ht="24" customHeight="1" x14ac:dyDescent="0.2">
      <c r="A345" s="50" t="s">
        <v>786</v>
      </c>
      <c r="B345" s="60" t="s">
        <v>799</v>
      </c>
      <c r="C345" s="76" t="s">
        <v>799</v>
      </c>
      <c r="D345" s="61" t="s">
        <v>800</v>
      </c>
      <c r="E345" s="53">
        <v>53490.94</v>
      </c>
      <c r="F345" s="26">
        <v>0.21</v>
      </c>
      <c r="G345" s="53">
        <v>93849.850999999995</v>
      </c>
      <c r="H345" s="67"/>
      <c r="I345" s="68"/>
      <c r="J345" s="69"/>
      <c r="K345" s="69"/>
      <c r="L345" s="69"/>
      <c r="M345" s="69"/>
      <c r="N345" s="69"/>
      <c r="O345" s="35"/>
      <c r="P345" s="35" t="s">
        <v>24479</v>
      </c>
      <c r="Q345" s="36">
        <v>1</v>
      </c>
      <c r="R345" s="35" t="s">
        <v>27</v>
      </c>
      <c r="S345" s="35" t="s">
        <v>28504</v>
      </c>
      <c r="T345" s="35">
        <v>0</v>
      </c>
      <c r="U345" s="35">
        <v>0</v>
      </c>
      <c r="V345" s="36">
        <v>1</v>
      </c>
      <c r="W345" s="36">
        <v>1</v>
      </c>
      <c r="X345" s="37" t="s">
        <v>65</v>
      </c>
    </row>
    <row r="346" spans="1:24" ht="24" customHeight="1" x14ac:dyDescent="0.2">
      <c r="A346" s="50" t="s">
        <v>786</v>
      </c>
      <c r="B346" s="60" t="s">
        <v>801</v>
      </c>
      <c r="C346" s="76" t="s">
        <v>801</v>
      </c>
      <c r="D346" s="61" t="s">
        <v>802</v>
      </c>
      <c r="E346" s="53">
        <v>60901.43</v>
      </c>
      <c r="F346" s="26">
        <v>0.21</v>
      </c>
      <c r="G346" s="53">
        <v>106851.55499999999</v>
      </c>
      <c r="H346" s="67"/>
      <c r="I346" s="68"/>
      <c r="J346" s="69"/>
      <c r="K346" s="69"/>
      <c r="L346" s="69"/>
      <c r="M346" s="69"/>
      <c r="N346" s="69"/>
      <c r="O346" s="35"/>
      <c r="P346" s="35" t="s">
        <v>24480</v>
      </c>
      <c r="Q346" s="36">
        <v>1</v>
      </c>
      <c r="R346" s="35" t="s">
        <v>27</v>
      </c>
      <c r="S346" s="35" t="s">
        <v>28503</v>
      </c>
      <c r="T346" s="35">
        <v>0</v>
      </c>
      <c r="U346" s="35">
        <v>0</v>
      </c>
      <c r="V346" s="36">
        <v>1</v>
      </c>
      <c r="W346" s="36">
        <v>1</v>
      </c>
      <c r="X346" s="37" t="s">
        <v>65</v>
      </c>
    </row>
    <row r="347" spans="1:24" ht="24" customHeight="1" x14ac:dyDescent="0.2">
      <c r="A347" s="50" t="s">
        <v>786</v>
      </c>
      <c r="B347" s="60" t="s">
        <v>803</v>
      </c>
      <c r="C347" s="76" t="s">
        <v>803</v>
      </c>
      <c r="D347" s="61" t="s">
        <v>804</v>
      </c>
      <c r="E347" s="53">
        <v>68967.7</v>
      </c>
      <c r="F347" s="26">
        <v>0.21</v>
      </c>
      <c r="G347" s="53">
        <v>121003.836</v>
      </c>
      <c r="H347" s="67"/>
      <c r="I347" s="68"/>
      <c r="J347" s="69"/>
      <c r="K347" s="69"/>
      <c r="L347" s="69"/>
      <c r="M347" s="69"/>
      <c r="N347" s="69"/>
      <c r="O347" s="35"/>
      <c r="P347" s="35" t="s">
        <v>24481</v>
      </c>
      <c r="Q347" s="36">
        <v>1</v>
      </c>
      <c r="R347" s="35" t="s">
        <v>27</v>
      </c>
      <c r="S347" s="35" t="s">
        <v>28504</v>
      </c>
      <c r="T347" s="35">
        <v>0</v>
      </c>
      <c r="U347" s="35">
        <v>0</v>
      </c>
      <c r="V347" s="36">
        <v>1</v>
      </c>
      <c r="W347" s="36">
        <v>1</v>
      </c>
      <c r="X347" s="37" t="s">
        <v>65</v>
      </c>
    </row>
    <row r="348" spans="1:24" ht="24" customHeight="1" x14ac:dyDescent="0.2">
      <c r="A348" s="50" t="s">
        <v>786</v>
      </c>
      <c r="B348" s="60" t="s">
        <v>805</v>
      </c>
      <c r="C348" s="76" t="s">
        <v>805</v>
      </c>
      <c r="D348" s="61" t="s">
        <v>806</v>
      </c>
      <c r="E348" s="53">
        <v>65951.009999999995</v>
      </c>
      <c r="F348" s="26">
        <v>0.21</v>
      </c>
      <c r="G348" s="53">
        <v>115711.042</v>
      </c>
      <c r="H348" s="67"/>
      <c r="I348" s="68"/>
      <c r="J348" s="69"/>
      <c r="K348" s="69"/>
      <c r="L348" s="69"/>
      <c r="M348" s="69"/>
      <c r="N348" s="69"/>
      <c r="O348" s="35"/>
      <c r="P348" s="35" t="s">
        <v>24482</v>
      </c>
      <c r="Q348" s="36">
        <v>1</v>
      </c>
      <c r="R348" s="35" t="s">
        <v>27</v>
      </c>
      <c r="S348" s="35" t="s">
        <v>28504</v>
      </c>
      <c r="T348" s="35">
        <v>0</v>
      </c>
      <c r="U348" s="35">
        <v>0</v>
      </c>
      <c r="V348" s="36">
        <v>1</v>
      </c>
      <c r="W348" s="36">
        <v>1</v>
      </c>
      <c r="X348" s="37" t="s">
        <v>65</v>
      </c>
    </row>
    <row r="349" spans="1:24" ht="24" customHeight="1" x14ac:dyDescent="0.2">
      <c r="A349" s="50" t="s">
        <v>786</v>
      </c>
      <c r="B349" s="60" t="s">
        <v>807</v>
      </c>
      <c r="C349" s="76" t="s">
        <v>807</v>
      </c>
      <c r="D349" s="61" t="s">
        <v>808</v>
      </c>
      <c r="E349" s="53">
        <v>215821.87</v>
      </c>
      <c r="F349" s="26">
        <v>0.21</v>
      </c>
      <c r="G349" s="53">
        <v>378659.46899999998</v>
      </c>
      <c r="H349" s="67"/>
      <c r="I349" s="68"/>
      <c r="J349" s="69"/>
      <c r="K349" s="69"/>
      <c r="L349" s="69"/>
      <c r="M349" s="69"/>
      <c r="N349" s="69"/>
      <c r="O349" s="35"/>
      <c r="P349" s="35" t="s">
        <v>24483</v>
      </c>
      <c r="Q349" s="36">
        <v>1</v>
      </c>
      <c r="R349" s="35" t="s">
        <v>27</v>
      </c>
      <c r="S349" s="35" t="s">
        <v>28504</v>
      </c>
      <c r="T349" s="35">
        <v>0</v>
      </c>
      <c r="U349" s="35">
        <v>0</v>
      </c>
      <c r="V349" s="36">
        <v>1</v>
      </c>
      <c r="W349" s="36">
        <v>1</v>
      </c>
      <c r="X349" s="37" t="s">
        <v>65</v>
      </c>
    </row>
    <row r="350" spans="1:24" ht="24" customHeight="1" x14ac:dyDescent="0.2">
      <c r="A350" s="50" t="s">
        <v>786</v>
      </c>
      <c r="B350" s="60" t="s">
        <v>809</v>
      </c>
      <c r="C350" s="76" t="s">
        <v>809</v>
      </c>
      <c r="D350" s="61" t="s">
        <v>810</v>
      </c>
      <c r="E350" s="53">
        <v>12197.8</v>
      </c>
      <c r="F350" s="26">
        <v>0.21</v>
      </c>
      <c r="G350" s="53">
        <v>21401.040000000001</v>
      </c>
      <c r="H350" s="67"/>
      <c r="I350" s="68"/>
      <c r="J350" s="69"/>
      <c r="K350" s="69"/>
      <c r="L350" s="69"/>
      <c r="M350" s="69"/>
      <c r="N350" s="69"/>
      <c r="O350" s="35"/>
      <c r="P350" s="35" t="s">
        <v>24484</v>
      </c>
      <c r="Q350" s="36">
        <v>1</v>
      </c>
      <c r="R350" s="35" t="s">
        <v>27</v>
      </c>
      <c r="S350" s="35" t="s">
        <v>28504</v>
      </c>
      <c r="T350" s="35">
        <v>0</v>
      </c>
      <c r="U350" s="35">
        <v>0</v>
      </c>
      <c r="V350" s="36">
        <v>1</v>
      </c>
      <c r="W350" s="36">
        <v>1</v>
      </c>
      <c r="X350" s="37" t="s">
        <v>65</v>
      </c>
    </row>
    <row r="351" spans="1:24" ht="24" customHeight="1" x14ac:dyDescent="0.2">
      <c r="A351" s="50" t="s">
        <v>786</v>
      </c>
      <c r="B351" s="60" t="s">
        <v>811</v>
      </c>
      <c r="C351" s="76" t="s">
        <v>811</v>
      </c>
      <c r="D351" s="61" t="s">
        <v>812</v>
      </c>
      <c r="E351" s="53">
        <v>170025.58</v>
      </c>
      <c r="F351" s="26">
        <v>0.21</v>
      </c>
      <c r="G351" s="53">
        <v>298309.87900000002</v>
      </c>
      <c r="H351" s="67"/>
      <c r="I351" s="68"/>
      <c r="J351" s="69"/>
      <c r="K351" s="69"/>
      <c r="L351" s="69"/>
      <c r="M351" s="69"/>
      <c r="N351" s="69"/>
      <c r="O351" s="35"/>
      <c r="P351" s="35" t="s">
        <v>24485</v>
      </c>
      <c r="Q351" s="36">
        <v>1</v>
      </c>
      <c r="R351" s="35" t="s">
        <v>27</v>
      </c>
      <c r="S351" s="35" t="s">
        <v>28503</v>
      </c>
      <c r="T351" s="35">
        <v>0</v>
      </c>
      <c r="U351" s="35">
        <v>0</v>
      </c>
      <c r="V351" s="36">
        <v>1</v>
      </c>
      <c r="W351" s="36">
        <v>1</v>
      </c>
      <c r="X351" s="37" t="s">
        <v>65</v>
      </c>
    </row>
    <row r="352" spans="1:24" ht="24" customHeight="1" x14ac:dyDescent="0.2">
      <c r="A352" s="50" t="s">
        <v>786</v>
      </c>
      <c r="B352" s="60" t="s">
        <v>813</v>
      </c>
      <c r="C352" s="76" t="s">
        <v>813</v>
      </c>
      <c r="D352" s="61" t="s">
        <v>814</v>
      </c>
      <c r="E352" s="53">
        <v>170025.58</v>
      </c>
      <c r="F352" s="26">
        <v>0.21</v>
      </c>
      <c r="G352" s="53">
        <v>298309.87900000002</v>
      </c>
      <c r="H352" s="67"/>
      <c r="I352" s="68"/>
      <c r="J352" s="69"/>
      <c r="K352" s="69"/>
      <c r="L352" s="69"/>
      <c r="M352" s="69"/>
      <c r="N352" s="69"/>
      <c r="O352" s="35"/>
      <c r="P352" s="35" t="s">
        <v>24486</v>
      </c>
      <c r="Q352" s="36">
        <v>1</v>
      </c>
      <c r="R352" s="35" t="s">
        <v>27</v>
      </c>
      <c r="S352" s="35" t="s">
        <v>28503</v>
      </c>
      <c r="T352" s="35">
        <v>0</v>
      </c>
      <c r="U352" s="35">
        <v>0</v>
      </c>
      <c r="V352" s="36">
        <v>1</v>
      </c>
      <c r="W352" s="36">
        <v>1</v>
      </c>
      <c r="X352" s="37" t="s">
        <v>65</v>
      </c>
    </row>
    <row r="353" spans="1:24" ht="24" customHeight="1" x14ac:dyDescent="0.2">
      <c r="A353" s="50" t="s">
        <v>786</v>
      </c>
      <c r="B353" s="60" t="s">
        <v>815</v>
      </c>
      <c r="C353" s="76" t="s">
        <v>815</v>
      </c>
      <c r="D353" s="61" t="s">
        <v>816</v>
      </c>
      <c r="E353" s="53">
        <v>37555.11</v>
      </c>
      <c r="F353" s="26">
        <v>0.21</v>
      </c>
      <c r="G353" s="53">
        <v>65890.441000000006</v>
      </c>
      <c r="H353" s="67"/>
      <c r="I353" s="68"/>
      <c r="J353" s="69"/>
      <c r="K353" s="69"/>
      <c r="L353" s="69"/>
      <c r="M353" s="69"/>
      <c r="N353" s="69"/>
      <c r="O353" s="35"/>
      <c r="P353" s="35" t="s">
        <v>24487</v>
      </c>
      <c r="Q353" s="36">
        <v>1</v>
      </c>
      <c r="R353" s="35" t="s">
        <v>27</v>
      </c>
      <c r="S353" s="35" t="s">
        <v>28503</v>
      </c>
      <c r="T353" s="35">
        <v>0</v>
      </c>
      <c r="U353" s="35">
        <v>0</v>
      </c>
      <c r="V353" s="36">
        <v>1</v>
      </c>
      <c r="W353" s="36">
        <v>1</v>
      </c>
      <c r="X353" s="37" t="s">
        <v>65</v>
      </c>
    </row>
    <row r="354" spans="1:24" ht="24" customHeight="1" x14ac:dyDescent="0.2">
      <c r="A354" s="50" t="s">
        <v>786</v>
      </c>
      <c r="B354" s="60" t="s">
        <v>817</v>
      </c>
      <c r="C354" s="76" t="s">
        <v>817</v>
      </c>
      <c r="D354" s="61" t="s">
        <v>818</v>
      </c>
      <c r="E354" s="53">
        <v>37555.11</v>
      </c>
      <c r="F354" s="26">
        <v>0.21</v>
      </c>
      <c r="G354" s="53">
        <v>65890.441000000006</v>
      </c>
      <c r="H354" s="67"/>
      <c r="I354" s="68"/>
      <c r="J354" s="69"/>
      <c r="K354" s="69"/>
      <c r="L354" s="69"/>
      <c r="M354" s="69"/>
      <c r="N354" s="69"/>
      <c r="O354" s="35"/>
      <c r="P354" s="35" t="s">
        <v>24488</v>
      </c>
      <c r="Q354" s="36">
        <v>1</v>
      </c>
      <c r="R354" s="35" t="s">
        <v>27</v>
      </c>
      <c r="S354" s="35" t="s">
        <v>28504</v>
      </c>
      <c r="T354" s="35">
        <v>0</v>
      </c>
      <c r="U354" s="35">
        <v>0</v>
      </c>
      <c r="V354" s="36">
        <v>1</v>
      </c>
      <c r="W354" s="36">
        <v>1</v>
      </c>
      <c r="X354" s="37" t="s">
        <v>65</v>
      </c>
    </row>
    <row r="355" spans="1:24" ht="24" customHeight="1" x14ac:dyDescent="0.2">
      <c r="A355" s="50" t="s">
        <v>786</v>
      </c>
      <c r="B355" s="60" t="s">
        <v>819</v>
      </c>
      <c r="C355" s="76" t="s">
        <v>819</v>
      </c>
      <c r="D355" s="61" t="s">
        <v>820</v>
      </c>
      <c r="E355" s="53">
        <v>37555.11</v>
      </c>
      <c r="F355" s="26">
        <v>0.21</v>
      </c>
      <c r="G355" s="53">
        <v>65890.441000000006</v>
      </c>
      <c r="H355" s="67"/>
      <c r="I355" s="68"/>
      <c r="J355" s="69"/>
      <c r="K355" s="69"/>
      <c r="L355" s="69"/>
      <c r="M355" s="69"/>
      <c r="N355" s="69"/>
      <c r="O355" s="35"/>
      <c r="P355" s="35" t="s">
        <v>24489</v>
      </c>
      <c r="Q355" s="36">
        <v>1</v>
      </c>
      <c r="R355" s="35" t="s">
        <v>27</v>
      </c>
      <c r="S355" s="35" t="s">
        <v>28503</v>
      </c>
      <c r="T355" s="35">
        <v>0</v>
      </c>
      <c r="U355" s="35">
        <v>0</v>
      </c>
      <c r="V355" s="36">
        <v>1</v>
      </c>
      <c r="W355" s="36">
        <v>1</v>
      </c>
      <c r="X355" s="37" t="s">
        <v>65</v>
      </c>
    </row>
    <row r="356" spans="1:24" ht="24" customHeight="1" x14ac:dyDescent="0.2">
      <c r="A356" s="50" t="s">
        <v>786</v>
      </c>
      <c r="B356" s="60" t="s">
        <v>821</v>
      </c>
      <c r="C356" s="76" t="s">
        <v>821</v>
      </c>
      <c r="D356" s="61" t="s">
        <v>822</v>
      </c>
      <c r="E356" s="53">
        <v>47785.55</v>
      </c>
      <c r="F356" s="26">
        <v>0.21</v>
      </c>
      <c r="G356" s="53">
        <v>83839.751000000004</v>
      </c>
      <c r="H356" s="67"/>
      <c r="I356" s="68"/>
      <c r="J356" s="69"/>
      <c r="K356" s="69"/>
      <c r="L356" s="69"/>
      <c r="M356" s="69"/>
      <c r="N356" s="69"/>
      <c r="O356" s="35"/>
      <c r="P356" s="35" t="s">
        <v>24490</v>
      </c>
      <c r="Q356" s="36">
        <v>1</v>
      </c>
      <c r="R356" s="35" t="s">
        <v>27</v>
      </c>
      <c r="S356" s="35" t="s">
        <v>28504</v>
      </c>
      <c r="T356" s="35">
        <v>0</v>
      </c>
      <c r="U356" s="35">
        <v>0</v>
      </c>
      <c r="V356" s="36">
        <v>1</v>
      </c>
      <c r="W356" s="36">
        <v>1</v>
      </c>
      <c r="X356" s="37" t="s">
        <v>65</v>
      </c>
    </row>
    <row r="357" spans="1:24" ht="24" customHeight="1" x14ac:dyDescent="0.2">
      <c r="A357" s="50" t="s">
        <v>786</v>
      </c>
      <c r="B357" s="60" t="s">
        <v>823</v>
      </c>
      <c r="C357" s="76" t="s">
        <v>823</v>
      </c>
      <c r="D357" s="61" t="s">
        <v>824</v>
      </c>
      <c r="E357" s="53">
        <v>4809.13</v>
      </c>
      <c r="F357" s="26">
        <v>0.21</v>
      </c>
      <c r="G357" s="53">
        <v>8437.6200000000008</v>
      </c>
      <c r="H357" s="67"/>
      <c r="I357" s="68"/>
      <c r="J357" s="69"/>
      <c r="K357" s="69"/>
      <c r="L357" s="69"/>
      <c r="M357" s="69"/>
      <c r="N357" s="69"/>
      <c r="O357" s="35"/>
      <c r="P357" s="35" t="s">
        <v>24491</v>
      </c>
      <c r="Q357" s="36">
        <v>1</v>
      </c>
      <c r="R357" s="35" t="s">
        <v>27</v>
      </c>
      <c r="S357" s="35" t="s">
        <v>28503</v>
      </c>
      <c r="T357" s="35">
        <v>0</v>
      </c>
      <c r="U357" s="35">
        <v>0</v>
      </c>
      <c r="V357" s="36">
        <v>1</v>
      </c>
      <c r="W357" s="36">
        <v>1</v>
      </c>
      <c r="X357" s="37" t="s">
        <v>65</v>
      </c>
    </row>
    <row r="358" spans="1:24" ht="24" customHeight="1" x14ac:dyDescent="0.2">
      <c r="A358" s="50" t="s">
        <v>786</v>
      </c>
      <c r="B358" s="60" t="s">
        <v>825</v>
      </c>
      <c r="C358" s="76" t="s">
        <v>825</v>
      </c>
      <c r="D358" s="61" t="s">
        <v>826</v>
      </c>
      <c r="E358" s="53">
        <v>12132.19</v>
      </c>
      <c r="F358" s="26">
        <v>0.21</v>
      </c>
      <c r="G358" s="53">
        <v>21285.933000000001</v>
      </c>
      <c r="H358" s="67"/>
      <c r="I358" s="68"/>
      <c r="J358" s="69"/>
      <c r="K358" s="69"/>
      <c r="L358" s="69"/>
      <c r="M358" s="69"/>
      <c r="N358" s="69"/>
      <c r="O358" s="35"/>
      <c r="P358" s="35" t="s">
        <v>24492</v>
      </c>
      <c r="Q358" s="36">
        <v>1</v>
      </c>
      <c r="R358" s="35" t="s">
        <v>27</v>
      </c>
      <c r="S358" s="35" t="s">
        <v>28503</v>
      </c>
      <c r="T358" s="35">
        <v>0</v>
      </c>
      <c r="U358" s="35">
        <v>0</v>
      </c>
      <c r="V358" s="36">
        <v>1</v>
      </c>
      <c r="W358" s="36">
        <v>1</v>
      </c>
      <c r="X358" s="37" t="s">
        <v>65</v>
      </c>
    </row>
    <row r="359" spans="1:24" ht="24" customHeight="1" x14ac:dyDescent="0.2">
      <c r="A359" s="50" t="s">
        <v>786</v>
      </c>
      <c r="B359" s="60" t="s">
        <v>23387</v>
      </c>
      <c r="C359" s="76" t="s">
        <v>23387</v>
      </c>
      <c r="D359" s="61" t="s">
        <v>23388</v>
      </c>
      <c r="E359" s="53">
        <v>14493.08</v>
      </c>
      <c r="F359" s="26">
        <v>0.21</v>
      </c>
      <c r="G359" s="53">
        <v>25428.114000000001</v>
      </c>
      <c r="H359" s="67"/>
      <c r="I359" s="68"/>
      <c r="J359" s="69"/>
      <c r="K359" s="69"/>
      <c r="L359" s="69"/>
      <c r="M359" s="69"/>
      <c r="N359" s="69"/>
      <c r="O359" s="35"/>
      <c r="P359" s="35" t="s">
        <v>24493</v>
      </c>
      <c r="Q359" s="36">
        <v>1</v>
      </c>
      <c r="R359" s="35" t="s">
        <v>9849</v>
      </c>
      <c r="S359" s="35" t="s">
        <v>28503</v>
      </c>
      <c r="T359" s="35">
        <v>0</v>
      </c>
      <c r="U359" s="35">
        <v>0</v>
      </c>
      <c r="V359" s="36" t="e">
        <v>#N/A</v>
      </c>
      <c r="W359" s="36" t="e">
        <v>#N/A</v>
      </c>
      <c r="X359" s="37" t="s">
        <v>65</v>
      </c>
    </row>
    <row r="360" spans="1:24" ht="24" customHeight="1" x14ac:dyDescent="0.2">
      <c r="A360" s="50" t="s">
        <v>786</v>
      </c>
      <c r="B360" s="60" t="s">
        <v>827</v>
      </c>
      <c r="C360" s="76" t="s">
        <v>827</v>
      </c>
      <c r="D360" s="61" t="s">
        <v>828</v>
      </c>
      <c r="E360" s="53">
        <v>65951.009999999995</v>
      </c>
      <c r="F360" s="26">
        <v>0.21</v>
      </c>
      <c r="G360" s="53">
        <v>115711.042</v>
      </c>
      <c r="H360" s="67"/>
      <c r="I360" s="68"/>
      <c r="J360" s="69"/>
      <c r="K360" s="69"/>
      <c r="L360" s="69"/>
      <c r="M360" s="69"/>
      <c r="N360" s="69"/>
      <c r="O360" s="35"/>
      <c r="P360" s="35" t="s">
        <v>24494</v>
      </c>
      <c r="Q360" s="36">
        <v>1</v>
      </c>
      <c r="R360" s="35" t="s">
        <v>27</v>
      </c>
      <c r="S360" s="35" t="s">
        <v>28504</v>
      </c>
      <c r="T360" s="35">
        <v>0</v>
      </c>
      <c r="U360" s="35">
        <v>0</v>
      </c>
      <c r="V360" s="36">
        <v>1</v>
      </c>
      <c r="W360" s="36">
        <v>1</v>
      </c>
      <c r="X360" s="37" t="s">
        <v>65</v>
      </c>
    </row>
    <row r="361" spans="1:24" ht="24" customHeight="1" x14ac:dyDescent="0.2">
      <c r="A361" s="50" t="s">
        <v>786</v>
      </c>
      <c r="B361" s="60" t="s">
        <v>829</v>
      </c>
      <c r="C361" s="76" t="s">
        <v>829</v>
      </c>
      <c r="D361" s="61" t="s">
        <v>830</v>
      </c>
      <c r="E361" s="53">
        <v>63043.73</v>
      </c>
      <c r="F361" s="26">
        <v>0.21</v>
      </c>
      <c r="G361" s="53">
        <v>110610.226</v>
      </c>
      <c r="H361" s="67"/>
      <c r="I361" s="68"/>
      <c r="J361" s="69"/>
      <c r="K361" s="69"/>
      <c r="L361" s="69"/>
      <c r="M361" s="69"/>
      <c r="N361" s="69"/>
      <c r="O361" s="35"/>
      <c r="P361" s="35" t="s">
        <v>24495</v>
      </c>
      <c r="Q361" s="36">
        <v>1</v>
      </c>
      <c r="R361" s="35" t="s">
        <v>27</v>
      </c>
      <c r="S361" s="35" t="s">
        <v>28504</v>
      </c>
      <c r="T361" s="35">
        <v>0</v>
      </c>
      <c r="U361" s="35">
        <v>0</v>
      </c>
      <c r="V361" s="36">
        <v>1</v>
      </c>
      <c r="W361" s="36">
        <v>1</v>
      </c>
      <c r="X361" s="37" t="s">
        <v>65</v>
      </c>
    </row>
    <row r="362" spans="1:24" ht="24" customHeight="1" x14ac:dyDescent="0.2">
      <c r="A362" s="50" t="s">
        <v>786</v>
      </c>
      <c r="B362" s="60" t="s">
        <v>831</v>
      </c>
      <c r="C362" s="76" t="s">
        <v>831</v>
      </c>
      <c r="D362" s="61" t="s">
        <v>832</v>
      </c>
      <c r="E362" s="53">
        <v>15498.6</v>
      </c>
      <c r="F362" s="26">
        <v>0.21</v>
      </c>
      <c r="G362" s="53">
        <v>27192.294000000002</v>
      </c>
      <c r="H362" s="67"/>
      <c r="I362" s="68"/>
      <c r="J362" s="69"/>
      <c r="K362" s="69"/>
      <c r="L362" s="69"/>
      <c r="M362" s="69"/>
      <c r="N362" s="69"/>
      <c r="O362" s="35"/>
      <c r="P362" s="35" t="s">
        <v>24496</v>
      </c>
      <c r="Q362" s="36">
        <v>1</v>
      </c>
      <c r="R362" s="35" t="s">
        <v>27</v>
      </c>
      <c r="S362" s="35" t="s">
        <v>28504</v>
      </c>
      <c r="T362" s="35">
        <v>0</v>
      </c>
      <c r="U362" s="35">
        <v>0</v>
      </c>
      <c r="V362" s="36">
        <v>1</v>
      </c>
      <c r="W362" s="36">
        <v>1</v>
      </c>
      <c r="X362" s="37" t="s">
        <v>65</v>
      </c>
    </row>
    <row r="363" spans="1:24" ht="24" customHeight="1" x14ac:dyDescent="0.2">
      <c r="A363" s="50" t="s">
        <v>786</v>
      </c>
      <c r="B363" s="60" t="s">
        <v>833</v>
      </c>
      <c r="C363" s="76" t="s">
        <v>833</v>
      </c>
      <c r="D363" s="61" t="s">
        <v>834</v>
      </c>
      <c r="E363" s="53">
        <v>160844.45000000001</v>
      </c>
      <c r="F363" s="26">
        <v>0.21</v>
      </c>
      <c r="G363" s="53">
        <v>282201.58500000002</v>
      </c>
      <c r="H363" s="67"/>
      <c r="I363" s="68"/>
      <c r="J363" s="69"/>
      <c r="K363" s="69"/>
      <c r="L363" s="69"/>
      <c r="M363" s="69"/>
      <c r="N363" s="69"/>
      <c r="O363" s="35"/>
      <c r="P363" s="35" t="s">
        <v>24497</v>
      </c>
      <c r="Q363" s="36">
        <v>1</v>
      </c>
      <c r="R363" s="35" t="s">
        <v>27</v>
      </c>
      <c r="S363" s="35" t="s">
        <v>28504</v>
      </c>
      <c r="T363" s="35">
        <v>0</v>
      </c>
      <c r="U363" s="35">
        <v>0</v>
      </c>
      <c r="V363" s="36">
        <v>1</v>
      </c>
      <c r="W363" s="36">
        <v>1</v>
      </c>
      <c r="X363" s="37" t="s">
        <v>65</v>
      </c>
    </row>
    <row r="364" spans="1:24" ht="24" customHeight="1" x14ac:dyDescent="0.2">
      <c r="A364" s="50" t="s">
        <v>786</v>
      </c>
      <c r="B364" s="60" t="s">
        <v>835</v>
      </c>
      <c r="C364" s="76" t="s">
        <v>835</v>
      </c>
      <c r="D364" s="61" t="s">
        <v>836</v>
      </c>
      <c r="E364" s="53">
        <v>170025.58</v>
      </c>
      <c r="F364" s="26">
        <v>0.21</v>
      </c>
      <c r="G364" s="53">
        <v>298309.87900000002</v>
      </c>
      <c r="H364" s="67"/>
      <c r="I364" s="68"/>
      <c r="J364" s="69"/>
      <c r="K364" s="69"/>
      <c r="L364" s="69"/>
      <c r="M364" s="69"/>
      <c r="N364" s="69"/>
      <c r="O364" s="35"/>
      <c r="P364" s="35" t="s">
        <v>24498</v>
      </c>
      <c r="Q364" s="36">
        <v>1</v>
      </c>
      <c r="R364" s="35" t="s">
        <v>27</v>
      </c>
      <c r="S364" s="35" t="s">
        <v>28504</v>
      </c>
      <c r="T364" s="35">
        <v>0</v>
      </c>
      <c r="U364" s="35">
        <v>0</v>
      </c>
      <c r="V364" s="36">
        <v>1</v>
      </c>
      <c r="W364" s="36">
        <v>1</v>
      </c>
      <c r="X364" s="37" t="s">
        <v>65</v>
      </c>
    </row>
    <row r="365" spans="1:24" ht="24" customHeight="1" x14ac:dyDescent="0.2">
      <c r="A365" s="50" t="s">
        <v>786</v>
      </c>
      <c r="B365" s="60" t="s">
        <v>837</v>
      </c>
      <c r="C365" s="76" t="s">
        <v>837</v>
      </c>
      <c r="D365" s="61" t="s">
        <v>838</v>
      </c>
      <c r="E365" s="53">
        <v>64836.160000000003</v>
      </c>
      <c r="F365" s="26">
        <v>0.21</v>
      </c>
      <c r="G365" s="53">
        <v>113755.04</v>
      </c>
      <c r="H365" s="67"/>
      <c r="I365" s="68"/>
      <c r="J365" s="69"/>
      <c r="K365" s="69"/>
      <c r="L365" s="69"/>
      <c r="M365" s="69"/>
      <c r="N365" s="69"/>
      <c r="O365" s="35"/>
      <c r="P365" s="35" t="s">
        <v>24499</v>
      </c>
      <c r="Q365" s="36">
        <v>1</v>
      </c>
      <c r="R365" s="35" t="s">
        <v>27</v>
      </c>
      <c r="S365" s="35" t="s">
        <v>28504</v>
      </c>
      <c r="T365" s="35">
        <v>0</v>
      </c>
      <c r="U365" s="35">
        <v>0</v>
      </c>
      <c r="V365" s="36">
        <v>1</v>
      </c>
      <c r="W365" s="36">
        <v>1</v>
      </c>
      <c r="X365" s="37" t="s">
        <v>65</v>
      </c>
    </row>
    <row r="366" spans="1:24" ht="24" customHeight="1" x14ac:dyDescent="0.2">
      <c r="A366" s="50" t="s">
        <v>786</v>
      </c>
      <c r="B366" s="60" t="s">
        <v>839</v>
      </c>
      <c r="C366" s="76" t="s">
        <v>839</v>
      </c>
      <c r="D366" s="61" t="s">
        <v>840</v>
      </c>
      <c r="E366" s="53">
        <v>64836.160000000003</v>
      </c>
      <c r="F366" s="26">
        <v>0.21</v>
      </c>
      <c r="G366" s="53">
        <v>113755.04</v>
      </c>
      <c r="H366" s="67"/>
      <c r="I366" s="68"/>
      <c r="J366" s="69"/>
      <c r="K366" s="69"/>
      <c r="L366" s="69"/>
      <c r="M366" s="69"/>
      <c r="N366" s="69"/>
      <c r="O366" s="35"/>
      <c r="P366" s="35" t="s">
        <v>24500</v>
      </c>
      <c r="Q366" s="36">
        <v>1</v>
      </c>
      <c r="R366" s="35" t="s">
        <v>27</v>
      </c>
      <c r="S366" s="35" t="s">
        <v>28504</v>
      </c>
      <c r="T366" s="35">
        <v>0</v>
      </c>
      <c r="U366" s="35">
        <v>0</v>
      </c>
      <c r="V366" s="36">
        <v>1</v>
      </c>
      <c r="W366" s="36">
        <v>1</v>
      </c>
      <c r="X366" s="37" t="s">
        <v>65</v>
      </c>
    </row>
    <row r="367" spans="1:24" ht="24" customHeight="1" x14ac:dyDescent="0.2">
      <c r="A367" s="50" t="s">
        <v>786</v>
      </c>
      <c r="B367" s="60" t="s">
        <v>841</v>
      </c>
      <c r="C367" s="76" t="s">
        <v>841</v>
      </c>
      <c r="D367" s="61" t="s">
        <v>842</v>
      </c>
      <c r="E367" s="53">
        <v>64836.160000000003</v>
      </c>
      <c r="F367" s="26">
        <v>0.21</v>
      </c>
      <c r="G367" s="53">
        <v>113755.04</v>
      </c>
      <c r="H367" s="67"/>
      <c r="I367" s="68"/>
      <c r="J367" s="69"/>
      <c r="K367" s="69"/>
      <c r="L367" s="69"/>
      <c r="M367" s="69"/>
      <c r="N367" s="69"/>
      <c r="O367" s="35"/>
      <c r="P367" s="35" t="s">
        <v>24501</v>
      </c>
      <c r="Q367" s="36">
        <v>1</v>
      </c>
      <c r="R367" s="35" t="s">
        <v>27</v>
      </c>
      <c r="S367" s="35" t="s">
        <v>28504</v>
      </c>
      <c r="T367" s="35">
        <v>0</v>
      </c>
      <c r="U367" s="35">
        <v>0</v>
      </c>
      <c r="V367" s="36">
        <v>1</v>
      </c>
      <c r="W367" s="36">
        <v>1</v>
      </c>
      <c r="X367" s="37" t="s">
        <v>65</v>
      </c>
    </row>
    <row r="368" spans="1:24" ht="24" customHeight="1" x14ac:dyDescent="0.2">
      <c r="A368" s="50" t="s">
        <v>786</v>
      </c>
      <c r="B368" s="60" t="s">
        <v>843</v>
      </c>
      <c r="C368" s="76" t="s">
        <v>843</v>
      </c>
      <c r="D368" s="61" t="s">
        <v>844</v>
      </c>
      <c r="E368" s="53">
        <v>64836.160000000003</v>
      </c>
      <c r="F368" s="26">
        <v>0.21</v>
      </c>
      <c r="G368" s="53">
        <v>113755.04</v>
      </c>
      <c r="H368" s="67"/>
      <c r="I368" s="68"/>
      <c r="J368" s="69"/>
      <c r="K368" s="69"/>
      <c r="L368" s="69"/>
      <c r="M368" s="69"/>
      <c r="N368" s="69"/>
      <c r="O368" s="35"/>
      <c r="P368" s="35" t="s">
        <v>24502</v>
      </c>
      <c r="Q368" s="36">
        <v>1</v>
      </c>
      <c r="R368" s="35" t="s">
        <v>27</v>
      </c>
      <c r="S368" s="35" t="s">
        <v>28504</v>
      </c>
      <c r="T368" s="35">
        <v>0</v>
      </c>
      <c r="U368" s="35">
        <v>0</v>
      </c>
      <c r="V368" s="36">
        <v>1</v>
      </c>
      <c r="W368" s="36">
        <v>1</v>
      </c>
      <c r="X368" s="37" t="s">
        <v>65</v>
      </c>
    </row>
    <row r="369" spans="1:24" ht="24" customHeight="1" x14ac:dyDescent="0.2">
      <c r="A369" s="50" t="s">
        <v>786</v>
      </c>
      <c r="B369" s="60" t="s">
        <v>23389</v>
      </c>
      <c r="C369" s="76" t="s">
        <v>23389</v>
      </c>
      <c r="D369" s="61" t="s">
        <v>23390</v>
      </c>
      <c r="E369" s="53">
        <v>15851.67</v>
      </c>
      <c r="F369" s="26">
        <v>0.21</v>
      </c>
      <c r="G369" s="53">
        <v>27811.753000000001</v>
      </c>
      <c r="H369" s="67"/>
      <c r="I369" s="68"/>
      <c r="J369" s="69"/>
      <c r="K369" s="69"/>
      <c r="L369" s="69"/>
      <c r="M369" s="69"/>
      <c r="N369" s="69"/>
      <c r="O369" s="35"/>
      <c r="P369" s="35" t="s">
        <v>24503</v>
      </c>
      <c r="Q369" s="36">
        <v>1</v>
      </c>
      <c r="R369" s="35" t="s">
        <v>27</v>
      </c>
      <c r="S369" s="35" t="s">
        <v>28503</v>
      </c>
      <c r="T369" s="35">
        <v>0</v>
      </c>
      <c r="U369" s="35">
        <v>0</v>
      </c>
      <c r="V369" s="36" t="e">
        <v>#N/A</v>
      </c>
      <c r="W369" s="36" t="e">
        <v>#N/A</v>
      </c>
      <c r="X369" s="37" t="s">
        <v>65</v>
      </c>
    </row>
    <row r="370" spans="1:24" ht="24" customHeight="1" x14ac:dyDescent="0.2">
      <c r="A370" s="50" t="s">
        <v>786</v>
      </c>
      <c r="B370" s="60" t="s">
        <v>845</v>
      </c>
      <c r="C370" s="76" t="s">
        <v>845</v>
      </c>
      <c r="D370" s="61" t="s">
        <v>846</v>
      </c>
      <c r="E370" s="53">
        <v>14755.38</v>
      </c>
      <c r="F370" s="26">
        <v>0.21</v>
      </c>
      <c r="G370" s="53">
        <v>25888.312999999998</v>
      </c>
      <c r="H370" s="67"/>
      <c r="I370" s="68"/>
      <c r="J370" s="69"/>
      <c r="K370" s="69"/>
      <c r="L370" s="69"/>
      <c r="M370" s="69"/>
      <c r="N370" s="69"/>
      <c r="O370" s="35"/>
      <c r="P370" s="35" t="s">
        <v>24504</v>
      </c>
      <c r="Q370" s="36">
        <v>1</v>
      </c>
      <c r="R370" s="35" t="s">
        <v>27</v>
      </c>
      <c r="S370" s="35" t="s">
        <v>28503</v>
      </c>
      <c r="T370" s="35">
        <v>0</v>
      </c>
      <c r="U370" s="35">
        <v>0</v>
      </c>
      <c r="V370" s="36">
        <v>1</v>
      </c>
      <c r="W370" s="36">
        <v>1</v>
      </c>
      <c r="X370" s="37" t="s">
        <v>65</v>
      </c>
    </row>
    <row r="371" spans="1:24" ht="24" customHeight="1" x14ac:dyDescent="0.2">
      <c r="A371" s="50" t="s">
        <v>786</v>
      </c>
      <c r="B371" s="60" t="s">
        <v>847</v>
      </c>
      <c r="C371" s="76" t="s">
        <v>847</v>
      </c>
      <c r="D371" s="61" t="s">
        <v>848</v>
      </c>
      <c r="E371" s="53">
        <v>15782.75</v>
      </c>
      <c r="F371" s="26">
        <v>0.21</v>
      </c>
      <c r="G371" s="53">
        <v>27690.838</v>
      </c>
      <c r="H371" s="67"/>
      <c r="I371" s="68"/>
      <c r="J371" s="69"/>
      <c r="K371" s="69"/>
      <c r="L371" s="69"/>
      <c r="M371" s="69"/>
      <c r="N371" s="69"/>
      <c r="O371" s="35"/>
      <c r="P371" s="35" t="s">
        <v>24505</v>
      </c>
      <c r="Q371" s="36">
        <v>1</v>
      </c>
      <c r="R371" s="35" t="s">
        <v>27</v>
      </c>
      <c r="S371" s="35" t="s">
        <v>28503</v>
      </c>
      <c r="T371" s="35">
        <v>0</v>
      </c>
      <c r="U371" s="35">
        <v>0</v>
      </c>
      <c r="V371" s="36">
        <v>1</v>
      </c>
      <c r="W371" s="36">
        <v>1</v>
      </c>
      <c r="X371" s="37" t="s">
        <v>65</v>
      </c>
    </row>
    <row r="372" spans="1:24" ht="24" customHeight="1" x14ac:dyDescent="0.2">
      <c r="A372" s="50" t="s">
        <v>786</v>
      </c>
      <c r="B372" s="60" t="s">
        <v>23391</v>
      </c>
      <c r="C372" s="76" t="s">
        <v>23391</v>
      </c>
      <c r="D372" s="61" t="s">
        <v>23392</v>
      </c>
      <c r="E372" s="53">
        <v>7170.05</v>
      </c>
      <c r="F372" s="26">
        <v>0.21</v>
      </c>
      <c r="G372" s="53">
        <v>12579.85</v>
      </c>
      <c r="H372" s="67"/>
      <c r="I372" s="68"/>
      <c r="J372" s="69"/>
      <c r="K372" s="69"/>
      <c r="L372" s="69"/>
      <c r="M372" s="69"/>
      <c r="N372" s="69"/>
      <c r="O372" s="35"/>
      <c r="P372" s="35" t="s">
        <v>24506</v>
      </c>
      <c r="Q372" s="36">
        <v>1</v>
      </c>
      <c r="R372" s="35" t="s">
        <v>27</v>
      </c>
      <c r="S372" s="35" t="s">
        <v>28503</v>
      </c>
      <c r="T372" s="35">
        <v>0</v>
      </c>
      <c r="U372" s="35">
        <v>0</v>
      </c>
      <c r="V372" s="36" t="e">
        <v>#N/A</v>
      </c>
      <c r="W372" s="36" t="e">
        <v>#N/A</v>
      </c>
      <c r="X372" s="37" t="s">
        <v>65</v>
      </c>
    </row>
    <row r="373" spans="1:24" ht="24" customHeight="1" x14ac:dyDescent="0.2">
      <c r="A373" s="50" t="s">
        <v>786</v>
      </c>
      <c r="B373" s="60" t="s">
        <v>849</v>
      </c>
      <c r="C373" s="76" t="s">
        <v>849</v>
      </c>
      <c r="D373" s="61" t="s">
        <v>850</v>
      </c>
      <c r="E373" s="53">
        <v>4568.6899999999996</v>
      </c>
      <c r="F373" s="26">
        <v>0.21</v>
      </c>
      <c r="G373" s="53">
        <v>8015.7659999999996</v>
      </c>
      <c r="H373" s="67"/>
      <c r="I373" s="68"/>
      <c r="J373" s="69"/>
      <c r="K373" s="69"/>
      <c r="L373" s="69"/>
      <c r="M373" s="69"/>
      <c r="N373" s="69"/>
      <c r="O373" s="35"/>
      <c r="P373" s="35" t="s">
        <v>24507</v>
      </c>
      <c r="Q373" s="36">
        <v>1</v>
      </c>
      <c r="R373" s="35" t="s">
        <v>27</v>
      </c>
      <c r="S373" s="35" t="s">
        <v>28503</v>
      </c>
      <c r="T373" s="35">
        <v>0</v>
      </c>
      <c r="U373" s="35">
        <v>0</v>
      </c>
      <c r="V373" s="36">
        <v>1</v>
      </c>
      <c r="W373" s="36">
        <v>1</v>
      </c>
      <c r="X373" s="37" t="s">
        <v>65</v>
      </c>
    </row>
    <row r="374" spans="1:24" ht="24" customHeight="1" x14ac:dyDescent="0.2">
      <c r="A374" s="50" t="s">
        <v>786</v>
      </c>
      <c r="B374" s="60" t="s">
        <v>851</v>
      </c>
      <c r="C374" s="76" t="s">
        <v>851</v>
      </c>
      <c r="D374" s="61" t="s">
        <v>852</v>
      </c>
      <c r="E374" s="53">
        <v>11454.52</v>
      </c>
      <c r="F374" s="26">
        <v>0.21</v>
      </c>
      <c r="G374" s="53">
        <v>20096.951000000001</v>
      </c>
      <c r="H374" s="67"/>
      <c r="I374" s="68"/>
      <c r="J374" s="69"/>
      <c r="K374" s="69"/>
      <c r="L374" s="69"/>
      <c r="M374" s="69"/>
      <c r="N374" s="69"/>
      <c r="O374" s="35"/>
      <c r="P374" s="35" t="s">
        <v>24508</v>
      </c>
      <c r="Q374" s="36">
        <v>1</v>
      </c>
      <c r="R374" s="35" t="s">
        <v>27</v>
      </c>
      <c r="S374" s="35" t="s">
        <v>28503</v>
      </c>
      <c r="T374" s="35">
        <v>0</v>
      </c>
      <c r="U374" s="35">
        <v>0</v>
      </c>
      <c r="V374" s="36">
        <v>1</v>
      </c>
      <c r="W374" s="36">
        <v>1</v>
      </c>
      <c r="X374" s="37" t="s">
        <v>65</v>
      </c>
    </row>
    <row r="375" spans="1:24" ht="24" customHeight="1" x14ac:dyDescent="0.2">
      <c r="A375" s="50" t="s">
        <v>786</v>
      </c>
      <c r="B375" s="60" t="s">
        <v>853</v>
      </c>
      <c r="C375" s="76" t="s">
        <v>853</v>
      </c>
      <c r="D375" s="61" t="s">
        <v>854</v>
      </c>
      <c r="E375" s="53">
        <v>12154.07</v>
      </c>
      <c r="F375" s="26">
        <v>0.21</v>
      </c>
      <c r="G375" s="53">
        <v>21324.313999999998</v>
      </c>
      <c r="H375" s="67"/>
      <c r="I375" s="68"/>
      <c r="J375" s="69"/>
      <c r="K375" s="69"/>
      <c r="L375" s="69"/>
      <c r="M375" s="69"/>
      <c r="N375" s="69"/>
      <c r="O375" s="35"/>
      <c r="P375" s="35" t="s">
        <v>24509</v>
      </c>
      <c r="Q375" s="36">
        <v>1</v>
      </c>
      <c r="R375" s="35" t="s">
        <v>27</v>
      </c>
      <c r="S375" s="35" t="s">
        <v>28503</v>
      </c>
      <c r="T375" s="35">
        <v>0</v>
      </c>
      <c r="U375" s="35">
        <v>0</v>
      </c>
      <c r="V375" s="36">
        <v>1</v>
      </c>
      <c r="W375" s="36">
        <v>1</v>
      </c>
      <c r="X375" s="37" t="s">
        <v>65</v>
      </c>
    </row>
    <row r="376" spans="1:24" ht="24" customHeight="1" x14ac:dyDescent="0.2">
      <c r="A376" s="50" t="s">
        <v>786</v>
      </c>
      <c r="B376" s="60" t="s">
        <v>855</v>
      </c>
      <c r="C376" s="76" t="s">
        <v>855</v>
      </c>
      <c r="D376" s="61" t="s">
        <v>856</v>
      </c>
      <c r="E376" s="53">
        <v>14514.92</v>
      </c>
      <c r="F376" s="26">
        <v>0.21</v>
      </c>
      <c r="G376" s="53">
        <v>25466.421999999999</v>
      </c>
      <c r="H376" s="67"/>
      <c r="I376" s="68"/>
      <c r="J376" s="69"/>
      <c r="K376" s="69"/>
      <c r="L376" s="69"/>
      <c r="M376" s="69"/>
      <c r="N376" s="69"/>
      <c r="O376" s="35"/>
      <c r="P376" s="35" t="s">
        <v>24510</v>
      </c>
      <c r="Q376" s="36">
        <v>1</v>
      </c>
      <c r="R376" s="35" t="s">
        <v>27</v>
      </c>
      <c r="S376" s="35" t="s">
        <v>28503</v>
      </c>
      <c r="T376" s="35">
        <v>0</v>
      </c>
      <c r="U376" s="35">
        <v>0</v>
      </c>
      <c r="V376" s="36">
        <v>1</v>
      </c>
      <c r="W376" s="36">
        <v>1</v>
      </c>
      <c r="X376" s="37" t="s">
        <v>65</v>
      </c>
    </row>
    <row r="377" spans="1:24" ht="24" customHeight="1" x14ac:dyDescent="0.2">
      <c r="A377" s="50" t="s">
        <v>786</v>
      </c>
      <c r="B377" s="60" t="s">
        <v>857</v>
      </c>
      <c r="C377" s="76" t="s">
        <v>857</v>
      </c>
      <c r="D377" s="61" t="s">
        <v>858</v>
      </c>
      <c r="E377" s="53">
        <v>40287.68</v>
      </c>
      <c r="F377" s="26">
        <v>0.21</v>
      </c>
      <c r="G377" s="53">
        <v>70684.739000000001</v>
      </c>
      <c r="H377" s="67"/>
      <c r="I377" s="68"/>
      <c r="J377" s="69"/>
      <c r="K377" s="69"/>
      <c r="L377" s="69"/>
      <c r="M377" s="69"/>
      <c r="N377" s="69"/>
      <c r="O377" s="35"/>
      <c r="P377" s="35" t="s">
        <v>24511</v>
      </c>
      <c r="Q377" s="36">
        <v>1</v>
      </c>
      <c r="R377" s="35" t="s">
        <v>27</v>
      </c>
      <c r="S377" s="35" t="s">
        <v>28503</v>
      </c>
      <c r="T377" s="35">
        <v>0</v>
      </c>
      <c r="U377" s="35">
        <v>0</v>
      </c>
      <c r="V377" s="36">
        <v>1</v>
      </c>
      <c r="W377" s="36">
        <v>1</v>
      </c>
      <c r="X377" s="37" t="s">
        <v>65</v>
      </c>
    </row>
    <row r="378" spans="1:24" ht="24" customHeight="1" x14ac:dyDescent="0.2">
      <c r="A378" s="50" t="s">
        <v>786</v>
      </c>
      <c r="B378" s="60" t="s">
        <v>859</v>
      </c>
      <c r="C378" s="76" t="s">
        <v>859</v>
      </c>
      <c r="D378" s="61" t="s">
        <v>860</v>
      </c>
      <c r="E378" s="53">
        <v>40287.68</v>
      </c>
      <c r="F378" s="26">
        <v>0.21</v>
      </c>
      <c r="G378" s="53">
        <v>70684.739000000001</v>
      </c>
      <c r="H378" s="67"/>
      <c r="I378" s="68"/>
      <c r="J378" s="69"/>
      <c r="K378" s="69"/>
      <c r="L378" s="69"/>
      <c r="M378" s="69"/>
      <c r="N378" s="69"/>
      <c r="O378" s="35"/>
      <c r="P378" s="35" t="s">
        <v>24512</v>
      </c>
      <c r="Q378" s="36">
        <v>1</v>
      </c>
      <c r="R378" s="35" t="s">
        <v>27</v>
      </c>
      <c r="S378" s="35" t="s">
        <v>28504</v>
      </c>
      <c r="T378" s="35">
        <v>0</v>
      </c>
      <c r="U378" s="35">
        <v>0</v>
      </c>
      <c r="V378" s="36">
        <v>1</v>
      </c>
      <c r="W378" s="36">
        <v>1</v>
      </c>
      <c r="X378" s="37" t="s">
        <v>65</v>
      </c>
    </row>
    <row r="379" spans="1:24" ht="24" customHeight="1" x14ac:dyDescent="0.2">
      <c r="A379" s="50" t="s">
        <v>786</v>
      </c>
      <c r="B379" s="60" t="s">
        <v>861</v>
      </c>
      <c r="C379" s="76" t="s">
        <v>861</v>
      </c>
      <c r="D379" s="61" t="s">
        <v>862</v>
      </c>
      <c r="E379" s="53">
        <v>41708.519999999997</v>
      </c>
      <c r="F379" s="26">
        <v>0.21</v>
      </c>
      <c r="G379" s="53">
        <v>73177.593999999997</v>
      </c>
      <c r="H379" s="67"/>
      <c r="I379" s="68"/>
      <c r="J379" s="69"/>
      <c r="K379" s="69"/>
      <c r="L379" s="69"/>
      <c r="M379" s="69"/>
      <c r="N379" s="69"/>
      <c r="O379" s="35"/>
      <c r="P379" s="35" t="s">
        <v>24513</v>
      </c>
      <c r="Q379" s="36">
        <v>1</v>
      </c>
      <c r="R379" s="35" t="s">
        <v>27</v>
      </c>
      <c r="S379" s="35" t="s">
        <v>28503</v>
      </c>
      <c r="T379" s="35">
        <v>0</v>
      </c>
      <c r="U379" s="35">
        <v>0</v>
      </c>
      <c r="V379" s="36">
        <v>1</v>
      </c>
      <c r="W379" s="36">
        <v>1</v>
      </c>
      <c r="X379" s="37" t="s">
        <v>65</v>
      </c>
    </row>
    <row r="380" spans="1:24" ht="24" customHeight="1" x14ac:dyDescent="0.2">
      <c r="A380" s="50" t="s">
        <v>786</v>
      </c>
      <c r="B380" s="60" t="s">
        <v>863</v>
      </c>
      <c r="C380" s="76" t="s">
        <v>863</v>
      </c>
      <c r="D380" s="61" t="s">
        <v>864</v>
      </c>
      <c r="E380" s="53">
        <v>65229.65</v>
      </c>
      <c r="F380" s="26">
        <v>0.21</v>
      </c>
      <c r="G380" s="53">
        <v>114445.41800000001</v>
      </c>
      <c r="H380" s="67"/>
      <c r="I380" s="68"/>
      <c r="J380" s="69"/>
      <c r="K380" s="69"/>
      <c r="L380" s="69"/>
      <c r="M380" s="69"/>
      <c r="N380" s="69"/>
      <c r="O380" s="35"/>
      <c r="P380" s="35" t="s">
        <v>24514</v>
      </c>
      <c r="Q380" s="36">
        <v>1</v>
      </c>
      <c r="R380" s="35" t="s">
        <v>27</v>
      </c>
      <c r="S380" s="35" t="s">
        <v>28504</v>
      </c>
      <c r="T380" s="35">
        <v>0</v>
      </c>
      <c r="U380" s="35">
        <v>0</v>
      </c>
      <c r="V380" s="36">
        <v>1</v>
      </c>
      <c r="W380" s="36">
        <v>1</v>
      </c>
      <c r="X380" s="37" t="s">
        <v>65</v>
      </c>
    </row>
    <row r="381" spans="1:24" ht="24" customHeight="1" x14ac:dyDescent="0.2">
      <c r="A381" s="50" t="s">
        <v>786</v>
      </c>
      <c r="B381" s="60" t="s">
        <v>865</v>
      </c>
      <c r="C381" s="76" t="s">
        <v>865</v>
      </c>
      <c r="D381" s="61" t="s">
        <v>866</v>
      </c>
      <c r="E381" s="53">
        <v>62606.48</v>
      </c>
      <c r="F381" s="26">
        <v>0.21</v>
      </c>
      <c r="G381" s="53">
        <v>109843.07399999999</v>
      </c>
      <c r="H381" s="67"/>
      <c r="I381" s="68"/>
      <c r="J381" s="69"/>
      <c r="K381" s="69"/>
      <c r="L381" s="69"/>
      <c r="M381" s="69"/>
      <c r="N381" s="69"/>
      <c r="O381" s="35"/>
      <c r="P381" s="35" t="s">
        <v>24515</v>
      </c>
      <c r="Q381" s="36">
        <v>1</v>
      </c>
      <c r="R381" s="35" t="s">
        <v>27</v>
      </c>
      <c r="S381" s="35" t="s">
        <v>28504</v>
      </c>
      <c r="T381" s="35">
        <v>0</v>
      </c>
      <c r="U381" s="35">
        <v>0</v>
      </c>
      <c r="V381" s="36">
        <v>1</v>
      </c>
      <c r="W381" s="36">
        <v>1</v>
      </c>
      <c r="X381" s="37" t="s">
        <v>65</v>
      </c>
    </row>
    <row r="382" spans="1:24" ht="24" customHeight="1" x14ac:dyDescent="0.2">
      <c r="A382" s="50" t="s">
        <v>786</v>
      </c>
      <c r="B382" s="60" t="s">
        <v>867</v>
      </c>
      <c r="C382" s="76" t="s">
        <v>867</v>
      </c>
      <c r="D382" s="61" t="s">
        <v>868</v>
      </c>
      <c r="E382" s="53">
        <v>129104.03</v>
      </c>
      <c r="F382" s="26">
        <v>0.21</v>
      </c>
      <c r="G382" s="53">
        <v>226513.016</v>
      </c>
      <c r="H382" s="67"/>
      <c r="I382" s="68"/>
      <c r="J382" s="69"/>
      <c r="K382" s="69"/>
      <c r="L382" s="69"/>
      <c r="M382" s="69"/>
      <c r="N382" s="69"/>
      <c r="O382" s="35"/>
      <c r="P382" s="35" t="s">
        <v>24516</v>
      </c>
      <c r="Q382" s="36">
        <v>1</v>
      </c>
      <c r="R382" s="35" t="s">
        <v>27</v>
      </c>
      <c r="S382" s="35" t="s">
        <v>28504</v>
      </c>
      <c r="T382" s="35">
        <v>0</v>
      </c>
      <c r="U382" s="35">
        <v>0</v>
      </c>
      <c r="V382" s="36">
        <v>1</v>
      </c>
      <c r="W382" s="36">
        <v>1</v>
      </c>
      <c r="X382" s="37" t="s">
        <v>65</v>
      </c>
    </row>
    <row r="383" spans="1:24" ht="24" customHeight="1" x14ac:dyDescent="0.2">
      <c r="A383" s="50" t="s">
        <v>786</v>
      </c>
      <c r="B383" s="60" t="s">
        <v>869</v>
      </c>
      <c r="C383" s="76" t="s">
        <v>869</v>
      </c>
      <c r="D383" s="61" t="s">
        <v>870</v>
      </c>
      <c r="E383" s="53">
        <v>129104.03</v>
      </c>
      <c r="F383" s="26">
        <v>0.21</v>
      </c>
      <c r="G383" s="53">
        <v>226513.016</v>
      </c>
      <c r="H383" s="67"/>
      <c r="I383" s="68"/>
      <c r="J383" s="69"/>
      <c r="K383" s="69"/>
      <c r="L383" s="69"/>
      <c r="M383" s="69"/>
      <c r="N383" s="69"/>
      <c r="O383" s="35"/>
      <c r="P383" s="35" t="s">
        <v>24517</v>
      </c>
      <c r="Q383" s="36">
        <v>1</v>
      </c>
      <c r="R383" s="35" t="s">
        <v>27</v>
      </c>
      <c r="S383" s="35" t="s">
        <v>28504</v>
      </c>
      <c r="T383" s="35">
        <v>0</v>
      </c>
      <c r="U383" s="35">
        <v>0</v>
      </c>
      <c r="V383" s="36">
        <v>1</v>
      </c>
      <c r="W383" s="36">
        <v>1</v>
      </c>
      <c r="X383" s="37" t="s">
        <v>65</v>
      </c>
    </row>
    <row r="384" spans="1:24" ht="24" customHeight="1" x14ac:dyDescent="0.2">
      <c r="A384" s="50" t="s">
        <v>786</v>
      </c>
      <c r="B384" s="60" t="s">
        <v>871</v>
      </c>
      <c r="C384" s="76" t="s">
        <v>871</v>
      </c>
      <c r="D384" s="61" t="s">
        <v>872</v>
      </c>
      <c r="E384" s="53">
        <v>129104.03</v>
      </c>
      <c r="F384" s="26">
        <v>0.21</v>
      </c>
      <c r="G384" s="53">
        <v>226513.016</v>
      </c>
      <c r="H384" s="67"/>
      <c r="I384" s="68"/>
      <c r="J384" s="69"/>
      <c r="K384" s="69"/>
      <c r="L384" s="69"/>
      <c r="M384" s="69"/>
      <c r="N384" s="69"/>
      <c r="O384" s="35"/>
      <c r="P384" s="35" t="s">
        <v>24518</v>
      </c>
      <c r="Q384" s="36">
        <v>1</v>
      </c>
      <c r="R384" s="35" t="s">
        <v>27</v>
      </c>
      <c r="S384" s="35" t="s">
        <v>28504</v>
      </c>
      <c r="T384" s="35">
        <v>0</v>
      </c>
      <c r="U384" s="35">
        <v>0</v>
      </c>
      <c r="V384" s="36">
        <v>1</v>
      </c>
      <c r="W384" s="36">
        <v>1</v>
      </c>
      <c r="X384" s="37" t="s">
        <v>65</v>
      </c>
    </row>
    <row r="385" spans="1:24" ht="24" customHeight="1" x14ac:dyDescent="0.2">
      <c r="A385" s="50" t="s">
        <v>786</v>
      </c>
      <c r="B385" s="60" t="s">
        <v>873</v>
      </c>
      <c r="C385" s="76" t="s">
        <v>873</v>
      </c>
      <c r="D385" s="61" t="s">
        <v>23393</v>
      </c>
      <c r="E385" s="53">
        <v>98959.4</v>
      </c>
      <c r="F385" s="26">
        <v>0.21</v>
      </c>
      <c r="G385" s="53">
        <v>173624.26699999999</v>
      </c>
      <c r="H385" s="67"/>
      <c r="I385" s="68"/>
      <c r="J385" s="69"/>
      <c r="K385" s="69"/>
      <c r="L385" s="69"/>
      <c r="M385" s="69"/>
      <c r="N385" s="69"/>
      <c r="O385" s="35"/>
      <c r="P385" s="35" t="s">
        <v>24519</v>
      </c>
      <c r="Q385" s="36">
        <v>1</v>
      </c>
      <c r="R385" s="35" t="s">
        <v>27</v>
      </c>
      <c r="S385" s="35" t="s">
        <v>28503</v>
      </c>
      <c r="T385" s="35">
        <v>0</v>
      </c>
      <c r="U385" s="35">
        <v>0</v>
      </c>
      <c r="V385" s="36">
        <v>1</v>
      </c>
      <c r="W385" s="36">
        <v>1</v>
      </c>
      <c r="X385" s="37" t="s">
        <v>65</v>
      </c>
    </row>
    <row r="386" spans="1:24" ht="24" customHeight="1" x14ac:dyDescent="0.2">
      <c r="A386" s="50" t="s">
        <v>786</v>
      </c>
      <c r="B386" s="60" t="s">
        <v>875</v>
      </c>
      <c r="C386" s="76" t="s">
        <v>875</v>
      </c>
      <c r="D386" s="61" t="s">
        <v>876</v>
      </c>
      <c r="E386" s="53">
        <v>20067.310000000001</v>
      </c>
      <c r="F386" s="26">
        <v>0.21</v>
      </c>
      <c r="G386" s="53">
        <v>35208.095999999998</v>
      </c>
      <c r="H386" s="67"/>
      <c r="I386" s="68"/>
      <c r="J386" s="69"/>
      <c r="K386" s="69"/>
      <c r="L386" s="69"/>
      <c r="M386" s="69"/>
      <c r="N386" s="69"/>
      <c r="O386" s="35"/>
      <c r="P386" s="35" t="s">
        <v>24520</v>
      </c>
      <c r="Q386" s="36">
        <v>1</v>
      </c>
      <c r="R386" s="35" t="s">
        <v>27</v>
      </c>
      <c r="S386" s="35" t="s">
        <v>28504</v>
      </c>
      <c r="T386" s="35">
        <v>0</v>
      </c>
      <c r="U386" s="35">
        <v>0</v>
      </c>
      <c r="V386" s="36">
        <v>1</v>
      </c>
      <c r="W386" s="36">
        <v>1</v>
      </c>
      <c r="X386" s="37" t="s">
        <v>65</v>
      </c>
    </row>
    <row r="387" spans="1:24" ht="24" customHeight="1" x14ac:dyDescent="0.2">
      <c r="A387" s="50" t="s">
        <v>786</v>
      </c>
      <c r="B387" s="60" t="s">
        <v>877</v>
      </c>
      <c r="C387" s="76" t="s">
        <v>877</v>
      </c>
      <c r="D387" s="61" t="s">
        <v>878</v>
      </c>
      <c r="E387" s="53">
        <v>20067.310000000001</v>
      </c>
      <c r="F387" s="26">
        <v>0.21</v>
      </c>
      <c r="G387" s="53">
        <v>35208.095999999998</v>
      </c>
      <c r="H387" s="67"/>
      <c r="I387" s="68"/>
      <c r="J387" s="69"/>
      <c r="K387" s="69"/>
      <c r="L387" s="69"/>
      <c r="M387" s="69"/>
      <c r="N387" s="69"/>
      <c r="O387" s="35"/>
      <c r="P387" s="35" t="s">
        <v>24521</v>
      </c>
      <c r="Q387" s="36">
        <v>1</v>
      </c>
      <c r="R387" s="35" t="s">
        <v>27</v>
      </c>
      <c r="S387" s="35" t="s">
        <v>28504</v>
      </c>
      <c r="T387" s="35">
        <v>0</v>
      </c>
      <c r="U387" s="35">
        <v>0</v>
      </c>
      <c r="V387" s="36">
        <v>1</v>
      </c>
      <c r="W387" s="36">
        <v>1</v>
      </c>
      <c r="X387" s="37" t="s">
        <v>65</v>
      </c>
    </row>
    <row r="388" spans="1:24" ht="24" customHeight="1" x14ac:dyDescent="0.2">
      <c r="A388" s="50" t="s">
        <v>786</v>
      </c>
      <c r="B388" s="60" t="s">
        <v>879</v>
      </c>
      <c r="C388" s="76" t="s">
        <v>879</v>
      </c>
      <c r="D388" s="61" t="s">
        <v>880</v>
      </c>
      <c r="E388" s="53">
        <v>20067.310000000001</v>
      </c>
      <c r="F388" s="26">
        <v>0.21</v>
      </c>
      <c r="G388" s="53">
        <v>35208.095999999998</v>
      </c>
      <c r="H388" s="67"/>
      <c r="I388" s="68"/>
      <c r="J388" s="69"/>
      <c r="K388" s="69"/>
      <c r="L388" s="69"/>
      <c r="M388" s="69"/>
      <c r="N388" s="69"/>
      <c r="O388" s="35"/>
      <c r="P388" s="35" t="s">
        <v>24522</v>
      </c>
      <c r="Q388" s="36">
        <v>1</v>
      </c>
      <c r="R388" s="35" t="s">
        <v>27</v>
      </c>
      <c r="S388" s="35" t="s">
        <v>28504</v>
      </c>
      <c r="T388" s="35">
        <v>0</v>
      </c>
      <c r="U388" s="35">
        <v>0</v>
      </c>
      <c r="V388" s="36">
        <v>1</v>
      </c>
      <c r="W388" s="36">
        <v>1</v>
      </c>
      <c r="X388" s="37" t="s">
        <v>65</v>
      </c>
    </row>
    <row r="389" spans="1:24" ht="24" customHeight="1" x14ac:dyDescent="0.2">
      <c r="A389" s="50" t="s">
        <v>786</v>
      </c>
      <c r="B389" s="60" t="s">
        <v>881</v>
      </c>
      <c r="C389" s="76" t="s">
        <v>881</v>
      </c>
      <c r="D389" s="61" t="s">
        <v>23394</v>
      </c>
      <c r="E389" s="53">
        <v>20067.310000000001</v>
      </c>
      <c r="F389" s="26">
        <v>0.21</v>
      </c>
      <c r="G389" s="53">
        <v>35208.095999999998</v>
      </c>
      <c r="H389" s="67"/>
      <c r="I389" s="68"/>
      <c r="J389" s="69"/>
      <c r="K389" s="69"/>
      <c r="L389" s="69"/>
      <c r="M389" s="69"/>
      <c r="N389" s="69"/>
      <c r="O389" s="35"/>
      <c r="P389" s="35" t="s">
        <v>24523</v>
      </c>
      <c r="Q389" s="36">
        <v>1</v>
      </c>
      <c r="R389" s="35" t="s">
        <v>27</v>
      </c>
      <c r="S389" s="35" t="s">
        <v>28504</v>
      </c>
      <c r="T389" s="35">
        <v>0</v>
      </c>
      <c r="U389" s="35">
        <v>0</v>
      </c>
      <c r="V389" s="36">
        <v>1</v>
      </c>
      <c r="W389" s="36">
        <v>1</v>
      </c>
      <c r="X389" s="37" t="s">
        <v>65</v>
      </c>
    </row>
    <row r="390" spans="1:24" ht="24" customHeight="1" x14ac:dyDescent="0.2">
      <c r="A390" s="50" t="s">
        <v>786</v>
      </c>
      <c r="B390" s="60" t="s">
        <v>883</v>
      </c>
      <c r="C390" s="76" t="s">
        <v>883</v>
      </c>
      <c r="D390" s="61" t="s">
        <v>884</v>
      </c>
      <c r="E390" s="53">
        <v>20067.310000000001</v>
      </c>
      <c r="F390" s="26">
        <v>0.21</v>
      </c>
      <c r="G390" s="53">
        <v>35208.095999999998</v>
      </c>
      <c r="H390" s="67"/>
      <c r="I390" s="68"/>
      <c r="J390" s="69"/>
      <c r="K390" s="69"/>
      <c r="L390" s="69"/>
      <c r="M390" s="69"/>
      <c r="N390" s="69"/>
      <c r="O390" s="35"/>
      <c r="P390" s="35" t="s">
        <v>24524</v>
      </c>
      <c r="Q390" s="36">
        <v>1</v>
      </c>
      <c r="R390" s="35" t="s">
        <v>27</v>
      </c>
      <c r="S390" s="35" t="s">
        <v>28504</v>
      </c>
      <c r="T390" s="35">
        <v>0</v>
      </c>
      <c r="U390" s="35">
        <v>0</v>
      </c>
      <c r="V390" s="36">
        <v>1</v>
      </c>
      <c r="W390" s="36">
        <v>1</v>
      </c>
      <c r="X390" s="37" t="s">
        <v>65</v>
      </c>
    </row>
    <row r="391" spans="1:24" ht="24" customHeight="1" x14ac:dyDescent="0.2">
      <c r="A391" s="50" t="s">
        <v>786</v>
      </c>
      <c r="B391" s="60" t="s">
        <v>885</v>
      </c>
      <c r="C391" s="76" t="s">
        <v>885</v>
      </c>
      <c r="D391" s="61" t="s">
        <v>886</v>
      </c>
      <c r="E391" s="53">
        <v>20067.310000000001</v>
      </c>
      <c r="F391" s="26">
        <v>0.21</v>
      </c>
      <c r="G391" s="53">
        <v>35208.095999999998</v>
      </c>
      <c r="H391" s="67"/>
      <c r="I391" s="68"/>
      <c r="J391" s="69"/>
      <c r="K391" s="69"/>
      <c r="L391" s="69"/>
      <c r="M391" s="69"/>
      <c r="N391" s="69"/>
      <c r="O391" s="35"/>
      <c r="P391" s="35" t="s">
        <v>24525</v>
      </c>
      <c r="Q391" s="36">
        <v>1</v>
      </c>
      <c r="R391" s="35" t="s">
        <v>27</v>
      </c>
      <c r="S391" s="35" t="s">
        <v>28503</v>
      </c>
      <c r="T391" s="35">
        <v>0</v>
      </c>
      <c r="U391" s="35">
        <v>0</v>
      </c>
      <c r="V391" s="36">
        <v>1</v>
      </c>
      <c r="W391" s="36">
        <v>1</v>
      </c>
      <c r="X391" s="37" t="s">
        <v>65</v>
      </c>
    </row>
    <row r="392" spans="1:24" ht="24" customHeight="1" x14ac:dyDescent="0.2">
      <c r="A392" s="50" t="s">
        <v>786</v>
      </c>
      <c r="B392" s="60" t="s">
        <v>887</v>
      </c>
      <c r="C392" s="76" t="s">
        <v>887</v>
      </c>
      <c r="D392" s="61" t="s">
        <v>888</v>
      </c>
      <c r="E392" s="53">
        <v>3257.09</v>
      </c>
      <c r="F392" s="26">
        <v>0.21</v>
      </c>
      <c r="G392" s="53">
        <v>5714.5640000000003</v>
      </c>
      <c r="H392" s="67"/>
      <c r="I392" s="68"/>
      <c r="J392" s="69"/>
      <c r="K392" s="69"/>
      <c r="L392" s="69"/>
      <c r="M392" s="69"/>
      <c r="N392" s="69"/>
      <c r="O392" s="35"/>
      <c r="P392" s="35" t="s">
        <v>24526</v>
      </c>
      <c r="Q392" s="36">
        <v>1</v>
      </c>
      <c r="R392" s="35" t="s">
        <v>27</v>
      </c>
      <c r="S392" s="35" t="s">
        <v>28503</v>
      </c>
      <c r="T392" s="35">
        <v>0</v>
      </c>
      <c r="U392" s="35">
        <v>0</v>
      </c>
      <c r="V392" s="36">
        <v>1</v>
      </c>
      <c r="W392" s="36">
        <v>1</v>
      </c>
      <c r="X392" s="37" t="s">
        <v>65</v>
      </c>
    </row>
    <row r="393" spans="1:24" ht="24" customHeight="1" x14ac:dyDescent="0.2">
      <c r="A393" s="50" t="s">
        <v>786</v>
      </c>
      <c r="B393" s="60" t="s">
        <v>889</v>
      </c>
      <c r="C393" s="76" t="s">
        <v>889</v>
      </c>
      <c r="D393" s="61" t="s">
        <v>890</v>
      </c>
      <c r="E393" s="53">
        <v>3257.09</v>
      </c>
      <c r="F393" s="26">
        <v>0.21</v>
      </c>
      <c r="G393" s="53">
        <v>5714.5640000000003</v>
      </c>
      <c r="H393" s="67"/>
      <c r="I393" s="68"/>
      <c r="J393" s="69"/>
      <c r="K393" s="69"/>
      <c r="L393" s="69"/>
      <c r="M393" s="69"/>
      <c r="N393" s="69"/>
      <c r="O393" s="35"/>
      <c r="P393" s="35" t="s">
        <v>24527</v>
      </c>
      <c r="Q393" s="36">
        <v>1</v>
      </c>
      <c r="R393" s="35" t="s">
        <v>27</v>
      </c>
      <c r="S393" s="35" t="s">
        <v>28503</v>
      </c>
      <c r="T393" s="35">
        <v>0</v>
      </c>
      <c r="U393" s="35">
        <v>0</v>
      </c>
      <c r="V393" s="36">
        <v>1</v>
      </c>
      <c r="W393" s="36">
        <v>1</v>
      </c>
      <c r="X393" s="37" t="s">
        <v>65</v>
      </c>
    </row>
    <row r="394" spans="1:24" ht="24" customHeight="1" x14ac:dyDescent="0.2">
      <c r="A394" s="50" t="s">
        <v>786</v>
      </c>
      <c r="B394" s="60" t="s">
        <v>891</v>
      </c>
      <c r="C394" s="76" t="s">
        <v>891</v>
      </c>
      <c r="D394" s="61" t="s">
        <v>892</v>
      </c>
      <c r="E394" s="53">
        <v>3257.09</v>
      </c>
      <c r="F394" s="26">
        <v>0.21</v>
      </c>
      <c r="G394" s="53">
        <v>5714.5640000000003</v>
      </c>
      <c r="H394" s="67"/>
      <c r="I394" s="68"/>
      <c r="J394" s="69"/>
      <c r="K394" s="69"/>
      <c r="L394" s="69"/>
      <c r="M394" s="69"/>
      <c r="N394" s="69"/>
      <c r="O394" s="35"/>
      <c r="P394" s="35" t="s">
        <v>24528</v>
      </c>
      <c r="Q394" s="36">
        <v>1</v>
      </c>
      <c r="R394" s="35" t="s">
        <v>27</v>
      </c>
      <c r="S394" s="35" t="s">
        <v>28503</v>
      </c>
      <c r="T394" s="35">
        <v>0</v>
      </c>
      <c r="U394" s="35">
        <v>0</v>
      </c>
      <c r="V394" s="36">
        <v>1</v>
      </c>
      <c r="W394" s="36">
        <v>1</v>
      </c>
      <c r="X394" s="37" t="s">
        <v>65</v>
      </c>
    </row>
    <row r="395" spans="1:24" ht="24" customHeight="1" x14ac:dyDescent="0.2">
      <c r="A395" s="50" t="s">
        <v>786</v>
      </c>
      <c r="B395" s="60" t="s">
        <v>893</v>
      </c>
      <c r="C395" s="76" t="s">
        <v>893</v>
      </c>
      <c r="D395" s="61" t="s">
        <v>894</v>
      </c>
      <c r="E395" s="53">
        <v>3257.09</v>
      </c>
      <c r="F395" s="26">
        <v>0.21</v>
      </c>
      <c r="G395" s="53">
        <v>5714.5640000000003</v>
      </c>
      <c r="H395" s="67"/>
      <c r="I395" s="68"/>
      <c r="J395" s="69"/>
      <c r="K395" s="69"/>
      <c r="L395" s="69"/>
      <c r="M395" s="69"/>
      <c r="N395" s="69"/>
      <c r="O395" s="35"/>
      <c r="P395" s="35" t="s">
        <v>24529</v>
      </c>
      <c r="Q395" s="36">
        <v>1</v>
      </c>
      <c r="R395" s="35" t="s">
        <v>27</v>
      </c>
      <c r="S395" s="35" t="s">
        <v>28503</v>
      </c>
      <c r="T395" s="35">
        <v>0</v>
      </c>
      <c r="U395" s="35">
        <v>0</v>
      </c>
      <c r="V395" s="36">
        <v>1</v>
      </c>
      <c r="W395" s="36">
        <v>1</v>
      </c>
      <c r="X395" s="37" t="s">
        <v>65</v>
      </c>
    </row>
    <row r="396" spans="1:24" ht="24" customHeight="1" x14ac:dyDescent="0.2">
      <c r="A396" s="50" t="s">
        <v>786</v>
      </c>
      <c r="B396" s="60" t="s">
        <v>895</v>
      </c>
      <c r="C396" s="76" t="s">
        <v>895</v>
      </c>
      <c r="D396" s="61" t="s">
        <v>896</v>
      </c>
      <c r="E396" s="53">
        <v>5355.68</v>
      </c>
      <c r="F396" s="26">
        <v>0.21</v>
      </c>
      <c r="G396" s="53">
        <v>9396.5450000000001</v>
      </c>
      <c r="H396" s="67"/>
      <c r="I396" s="68"/>
      <c r="J396" s="69"/>
      <c r="K396" s="69"/>
      <c r="L396" s="69"/>
      <c r="M396" s="69"/>
      <c r="N396" s="69"/>
      <c r="O396" s="35"/>
      <c r="P396" s="35" t="s">
        <v>24530</v>
      </c>
      <c r="Q396" s="36">
        <v>1</v>
      </c>
      <c r="R396" s="35" t="s">
        <v>27</v>
      </c>
      <c r="S396" s="35" t="s">
        <v>28504</v>
      </c>
      <c r="T396" s="35">
        <v>0</v>
      </c>
      <c r="U396" s="35">
        <v>0</v>
      </c>
      <c r="V396" s="36">
        <v>1</v>
      </c>
      <c r="W396" s="36">
        <v>1</v>
      </c>
      <c r="X396" s="37" t="s">
        <v>65</v>
      </c>
    </row>
    <row r="397" spans="1:24" ht="24" customHeight="1" x14ac:dyDescent="0.2">
      <c r="A397" s="50" t="s">
        <v>786</v>
      </c>
      <c r="B397" s="60" t="s">
        <v>897</v>
      </c>
      <c r="C397" s="76" t="s">
        <v>897</v>
      </c>
      <c r="D397" s="61" t="s">
        <v>898</v>
      </c>
      <c r="E397" s="53">
        <v>5355.68</v>
      </c>
      <c r="F397" s="26">
        <v>0.21</v>
      </c>
      <c r="G397" s="53">
        <v>9396.5450000000001</v>
      </c>
      <c r="H397" s="67"/>
      <c r="I397" s="68"/>
      <c r="J397" s="69"/>
      <c r="K397" s="69"/>
      <c r="L397" s="69"/>
      <c r="M397" s="69"/>
      <c r="N397" s="69"/>
      <c r="O397" s="35"/>
      <c r="P397" s="35" t="s">
        <v>24531</v>
      </c>
      <c r="Q397" s="36">
        <v>1</v>
      </c>
      <c r="R397" s="35" t="s">
        <v>27</v>
      </c>
      <c r="S397" s="35" t="s">
        <v>28503</v>
      </c>
      <c r="T397" s="35">
        <v>0</v>
      </c>
      <c r="U397" s="35">
        <v>0</v>
      </c>
      <c r="V397" s="36">
        <v>1</v>
      </c>
      <c r="W397" s="36">
        <v>1</v>
      </c>
      <c r="X397" s="37" t="s">
        <v>65</v>
      </c>
    </row>
    <row r="398" spans="1:24" ht="24" customHeight="1" x14ac:dyDescent="0.2">
      <c r="A398" s="50" t="s">
        <v>786</v>
      </c>
      <c r="B398" s="60" t="s">
        <v>899</v>
      </c>
      <c r="C398" s="76" t="s">
        <v>899</v>
      </c>
      <c r="D398" s="61" t="s">
        <v>900</v>
      </c>
      <c r="E398" s="53">
        <v>5749.14</v>
      </c>
      <c r="F398" s="26">
        <v>0.21</v>
      </c>
      <c r="G398" s="53">
        <v>10086.862999999999</v>
      </c>
      <c r="H398" s="67"/>
      <c r="I398" s="68"/>
      <c r="J398" s="69"/>
      <c r="K398" s="69"/>
      <c r="L398" s="69"/>
      <c r="M398" s="69"/>
      <c r="N398" s="69"/>
      <c r="O398" s="35"/>
      <c r="P398" s="35" t="s">
        <v>24532</v>
      </c>
      <c r="Q398" s="36">
        <v>1</v>
      </c>
      <c r="R398" s="35" t="s">
        <v>27</v>
      </c>
      <c r="S398" s="35" t="s">
        <v>28503</v>
      </c>
      <c r="T398" s="35">
        <v>0</v>
      </c>
      <c r="U398" s="35">
        <v>0</v>
      </c>
      <c r="V398" s="36">
        <v>1</v>
      </c>
      <c r="W398" s="36">
        <v>1</v>
      </c>
      <c r="X398" s="37" t="s">
        <v>65</v>
      </c>
    </row>
    <row r="399" spans="1:24" ht="24" customHeight="1" x14ac:dyDescent="0.2">
      <c r="A399" s="50" t="s">
        <v>786</v>
      </c>
      <c r="B399" s="60" t="s">
        <v>901</v>
      </c>
      <c r="C399" s="76" t="s">
        <v>901</v>
      </c>
      <c r="D399" s="61" t="s">
        <v>902</v>
      </c>
      <c r="E399" s="53">
        <v>6011.48</v>
      </c>
      <c r="F399" s="26">
        <v>0.21</v>
      </c>
      <c r="G399" s="53">
        <v>10547.147000000001</v>
      </c>
      <c r="H399" s="67"/>
      <c r="I399" s="68"/>
      <c r="J399" s="69"/>
      <c r="K399" s="69"/>
      <c r="L399" s="69"/>
      <c r="M399" s="69"/>
      <c r="N399" s="69"/>
      <c r="O399" s="35"/>
      <c r="P399" s="35" t="s">
        <v>24533</v>
      </c>
      <c r="Q399" s="36">
        <v>1</v>
      </c>
      <c r="R399" s="35" t="s">
        <v>27</v>
      </c>
      <c r="S399" s="35" t="s">
        <v>28503</v>
      </c>
      <c r="T399" s="35">
        <v>0</v>
      </c>
      <c r="U399" s="35">
        <v>0</v>
      </c>
      <c r="V399" s="36">
        <v>1</v>
      </c>
      <c r="W399" s="36">
        <v>1</v>
      </c>
      <c r="X399" s="37" t="s">
        <v>65</v>
      </c>
    </row>
    <row r="400" spans="1:24" ht="24" customHeight="1" x14ac:dyDescent="0.2">
      <c r="A400" s="50" t="s">
        <v>786</v>
      </c>
      <c r="B400" s="60" t="s">
        <v>903</v>
      </c>
      <c r="C400" s="76" t="s">
        <v>903</v>
      </c>
      <c r="D400" s="61" t="s">
        <v>904</v>
      </c>
      <c r="E400" s="53">
        <v>31193.94</v>
      </c>
      <c r="F400" s="26">
        <v>0.21</v>
      </c>
      <c r="G400" s="53">
        <v>54729.764000000003</v>
      </c>
      <c r="H400" s="67"/>
      <c r="I400" s="68"/>
      <c r="J400" s="69"/>
      <c r="K400" s="69"/>
      <c r="L400" s="69"/>
      <c r="M400" s="69"/>
      <c r="N400" s="69"/>
      <c r="O400" s="35"/>
      <c r="P400" s="35" t="s">
        <v>24534</v>
      </c>
      <c r="Q400" s="36">
        <v>1</v>
      </c>
      <c r="R400" s="35" t="s">
        <v>27</v>
      </c>
      <c r="S400" s="35" t="s">
        <v>28503</v>
      </c>
      <c r="T400" s="35">
        <v>0</v>
      </c>
      <c r="U400" s="35">
        <v>0</v>
      </c>
      <c r="V400" s="36">
        <v>1</v>
      </c>
      <c r="W400" s="36">
        <v>1</v>
      </c>
      <c r="X400" s="37" t="s">
        <v>65</v>
      </c>
    </row>
    <row r="401" spans="1:24" ht="24" customHeight="1" x14ac:dyDescent="0.2">
      <c r="A401" s="50" t="s">
        <v>786</v>
      </c>
      <c r="B401" s="60" t="s">
        <v>905</v>
      </c>
      <c r="C401" s="76" t="s">
        <v>905</v>
      </c>
      <c r="D401" s="61" t="s">
        <v>906</v>
      </c>
      <c r="E401" s="53">
        <v>31193.94</v>
      </c>
      <c r="F401" s="26">
        <v>0.21</v>
      </c>
      <c r="G401" s="53">
        <v>54729.764000000003</v>
      </c>
      <c r="H401" s="67"/>
      <c r="I401" s="68"/>
      <c r="J401" s="69"/>
      <c r="K401" s="69"/>
      <c r="L401" s="69"/>
      <c r="M401" s="69"/>
      <c r="N401" s="69"/>
      <c r="O401" s="35"/>
      <c r="P401" s="35" t="s">
        <v>24535</v>
      </c>
      <c r="Q401" s="36">
        <v>1</v>
      </c>
      <c r="R401" s="35" t="s">
        <v>27</v>
      </c>
      <c r="S401" s="35" t="s">
        <v>28503</v>
      </c>
      <c r="T401" s="35">
        <v>0</v>
      </c>
      <c r="U401" s="35">
        <v>0</v>
      </c>
      <c r="V401" s="36">
        <v>1</v>
      </c>
      <c r="W401" s="36">
        <v>1</v>
      </c>
      <c r="X401" s="37" t="s">
        <v>65</v>
      </c>
    </row>
    <row r="402" spans="1:24" ht="24" customHeight="1" x14ac:dyDescent="0.2">
      <c r="A402" s="50" t="s">
        <v>786</v>
      </c>
      <c r="B402" s="60" t="s">
        <v>907</v>
      </c>
      <c r="C402" s="76" t="s">
        <v>907</v>
      </c>
      <c r="D402" s="61" t="s">
        <v>908</v>
      </c>
      <c r="E402" s="53">
        <v>31193.94</v>
      </c>
      <c r="F402" s="26">
        <v>0.21</v>
      </c>
      <c r="G402" s="53">
        <v>54729.764000000003</v>
      </c>
      <c r="H402" s="67"/>
      <c r="I402" s="68"/>
      <c r="J402" s="69"/>
      <c r="K402" s="69"/>
      <c r="L402" s="69"/>
      <c r="M402" s="69"/>
      <c r="N402" s="69"/>
      <c r="O402" s="35"/>
      <c r="P402" s="35" t="s">
        <v>24536</v>
      </c>
      <c r="Q402" s="36">
        <v>1</v>
      </c>
      <c r="R402" s="35" t="s">
        <v>27</v>
      </c>
      <c r="S402" s="35" t="s">
        <v>28503</v>
      </c>
      <c r="T402" s="35">
        <v>0</v>
      </c>
      <c r="U402" s="35">
        <v>0</v>
      </c>
      <c r="V402" s="36">
        <v>1</v>
      </c>
      <c r="W402" s="36">
        <v>1</v>
      </c>
      <c r="X402" s="37" t="s">
        <v>65</v>
      </c>
    </row>
    <row r="403" spans="1:24" ht="24" customHeight="1" x14ac:dyDescent="0.2">
      <c r="A403" s="50" t="s">
        <v>786</v>
      </c>
      <c r="B403" s="60" t="s">
        <v>909</v>
      </c>
      <c r="C403" s="76" t="s">
        <v>909</v>
      </c>
      <c r="D403" s="61" t="s">
        <v>910</v>
      </c>
      <c r="E403" s="53">
        <v>7585.37</v>
      </c>
      <c r="F403" s="26">
        <v>0.21</v>
      </c>
      <c r="G403" s="53">
        <v>13308.536</v>
      </c>
      <c r="H403" s="67"/>
      <c r="I403" s="68"/>
      <c r="J403" s="69"/>
      <c r="K403" s="69"/>
      <c r="L403" s="69"/>
      <c r="M403" s="69"/>
      <c r="N403" s="69"/>
      <c r="O403" s="35"/>
      <c r="P403" s="35" t="s">
        <v>24537</v>
      </c>
      <c r="Q403" s="36">
        <v>1</v>
      </c>
      <c r="R403" s="35" t="s">
        <v>27</v>
      </c>
      <c r="S403" s="35" t="s">
        <v>28503</v>
      </c>
      <c r="T403" s="35">
        <v>0</v>
      </c>
      <c r="U403" s="35">
        <v>0</v>
      </c>
      <c r="V403" s="36">
        <v>1</v>
      </c>
      <c r="W403" s="36">
        <v>1</v>
      </c>
      <c r="X403" s="37" t="s">
        <v>65</v>
      </c>
    </row>
    <row r="404" spans="1:24" ht="24" customHeight="1" x14ac:dyDescent="0.2">
      <c r="A404" s="50" t="s">
        <v>786</v>
      </c>
      <c r="B404" s="60" t="s">
        <v>911</v>
      </c>
      <c r="C404" s="76" t="s">
        <v>911</v>
      </c>
      <c r="D404" s="61" t="s">
        <v>912</v>
      </c>
      <c r="E404" s="53">
        <v>7694.64</v>
      </c>
      <c r="F404" s="26">
        <v>0.21</v>
      </c>
      <c r="G404" s="53">
        <v>13500.248</v>
      </c>
      <c r="H404" s="67"/>
      <c r="I404" s="68"/>
      <c r="J404" s="69"/>
      <c r="K404" s="69"/>
      <c r="L404" s="69"/>
      <c r="M404" s="69"/>
      <c r="N404" s="69"/>
      <c r="O404" s="35"/>
      <c r="P404" s="35" t="s">
        <v>24538</v>
      </c>
      <c r="Q404" s="36">
        <v>1</v>
      </c>
      <c r="R404" s="35" t="s">
        <v>27</v>
      </c>
      <c r="S404" s="35" t="s">
        <v>28503</v>
      </c>
      <c r="T404" s="35">
        <v>0</v>
      </c>
      <c r="U404" s="35">
        <v>0</v>
      </c>
      <c r="V404" s="36">
        <v>1</v>
      </c>
      <c r="W404" s="36">
        <v>1</v>
      </c>
      <c r="X404" s="37" t="s">
        <v>65</v>
      </c>
    </row>
    <row r="405" spans="1:24" ht="24" customHeight="1" x14ac:dyDescent="0.2">
      <c r="A405" s="50" t="s">
        <v>786</v>
      </c>
      <c r="B405" s="60" t="s">
        <v>913</v>
      </c>
      <c r="C405" s="76" t="s">
        <v>913</v>
      </c>
      <c r="D405" s="61" t="s">
        <v>914</v>
      </c>
      <c r="E405" s="53">
        <v>8372.2999999999993</v>
      </c>
      <c r="F405" s="26">
        <v>0.21</v>
      </c>
      <c r="G405" s="53">
        <v>14689.206</v>
      </c>
      <c r="H405" s="67"/>
      <c r="I405" s="68"/>
      <c r="J405" s="69"/>
      <c r="K405" s="69"/>
      <c r="L405" s="69"/>
      <c r="M405" s="69"/>
      <c r="N405" s="69"/>
      <c r="O405" s="35"/>
      <c r="P405" s="35" t="s">
        <v>24539</v>
      </c>
      <c r="Q405" s="36">
        <v>1</v>
      </c>
      <c r="R405" s="35" t="s">
        <v>27</v>
      </c>
      <c r="S405" s="35" t="s">
        <v>28504</v>
      </c>
      <c r="T405" s="35">
        <v>0</v>
      </c>
      <c r="U405" s="35">
        <v>0</v>
      </c>
      <c r="V405" s="36">
        <v>1</v>
      </c>
      <c r="W405" s="36">
        <v>1</v>
      </c>
      <c r="X405" s="37" t="s">
        <v>65</v>
      </c>
    </row>
    <row r="406" spans="1:24" ht="24" customHeight="1" x14ac:dyDescent="0.2">
      <c r="A406" s="50" t="s">
        <v>786</v>
      </c>
      <c r="B406" s="60" t="s">
        <v>915</v>
      </c>
      <c r="C406" s="76" t="s">
        <v>915</v>
      </c>
      <c r="D406" s="61" t="s">
        <v>916</v>
      </c>
      <c r="E406" s="53">
        <v>9006.26</v>
      </c>
      <c r="F406" s="26">
        <v>0.21</v>
      </c>
      <c r="G406" s="53">
        <v>15801.486999999999</v>
      </c>
      <c r="H406" s="67"/>
      <c r="I406" s="68"/>
      <c r="J406" s="69"/>
      <c r="K406" s="69"/>
      <c r="L406" s="69"/>
      <c r="M406" s="69"/>
      <c r="N406" s="69"/>
      <c r="O406" s="35"/>
      <c r="P406" s="35" t="s">
        <v>24540</v>
      </c>
      <c r="Q406" s="36">
        <v>1</v>
      </c>
      <c r="R406" s="35" t="s">
        <v>27</v>
      </c>
      <c r="S406" s="35" t="s">
        <v>28504</v>
      </c>
      <c r="T406" s="35">
        <v>0</v>
      </c>
      <c r="U406" s="35">
        <v>0</v>
      </c>
      <c r="V406" s="36">
        <v>1</v>
      </c>
      <c r="W406" s="36">
        <v>1</v>
      </c>
      <c r="X406" s="37" t="s">
        <v>65</v>
      </c>
    </row>
    <row r="407" spans="1:24" ht="24" customHeight="1" x14ac:dyDescent="0.2">
      <c r="A407" s="50" t="s">
        <v>786</v>
      </c>
      <c r="B407" s="60" t="s">
        <v>917</v>
      </c>
      <c r="C407" s="76" t="s">
        <v>917</v>
      </c>
      <c r="D407" s="61" t="s">
        <v>918</v>
      </c>
      <c r="E407" s="53">
        <v>5896.12</v>
      </c>
      <c r="F407" s="26">
        <v>0.21</v>
      </c>
      <c r="G407" s="53">
        <v>10344.737999999999</v>
      </c>
      <c r="H407" s="67"/>
      <c r="I407" s="68"/>
      <c r="J407" s="69"/>
      <c r="K407" s="69"/>
      <c r="L407" s="69"/>
      <c r="M407" s="69"/>
      <c r="N407" s="69"/>
      <c r="O407" s="35"/>
      <c r="P407" s="35" t="s">
        <v>24541</v>
      </c>
      <c r="Q407" s="36">
        <v>1</v>
      </c>
      <c r="R407" s="35" t="s">
        <v>27</v>
      </c>
      <c r="S407" s="35" t="s">
        <v>28504</v>
      </c>
      <c r="T407" s="35">
        <v>0</v>
      </c>
      <c r="U407" s="35">
        <v>0</v>
      </c>
      <c r="V407" s="36">
        <v>1</v>
      </c>
      <c r="W407" s="36">
        <v>1</v>
      </c>
      <c r="X407" s="37" t="s">
        <v>65</v>
      </c>
    </row>
    <row r="408" spans="1:24" ht="24" customHeight="1" x14ac:dyDescent="0.2">
      <c r="A408" s="50" t="s">
        <v>786</v>
      </c>
      <c r="B408" s="60" t="s">
        <v>919</v>
      </c>
      <c r="C408" s="76" t="s">
        <v>919</v>
      </c>
      <c r="D408" s="61" t="s">
        <v>920</v>
      </c>
      <c r="E408" s="53">
        <v>5896.12</v>
      </c>
      <c r="F408" s="26">
        <v>0.21</v>
      </c>
      <c r="G408" s="53">
        <v>10344.737999999999</v>
      </c>
      <c r="H408" s="67"/>
      <c r="I408" s="68"/>
      <c r="J408" s="69"/>
      <c r="K408" s="69"/>
      <c r="L408" s="69"/>
      <c r="M408" s="69"/>
      <c r="N408" s="69"/>
      <c r="O408" s="35"/>
      <c r="P408" s="35" t="s">
        <v>24542</v>
      </c>
      <c r="Q408" s="36">
        <v>1</v>
      </c>
      <c r="R408" s="35" t="s">
        <v>27</v>
      </c>
      <c r="S408" s="35" t="s">
        <v>28504</v>
      </c>
      <c r="T408" s="35">
        <v>0</v>
      </c>
      <c r="U408" s="35">
        <v>0</v>
      </c>
      <c r="V408" s="36">
        <v>1</v>
      </c>
      <c r="W408" s="36">
        <v>1</v>
      </c>
      <c r="X408" s="37" t="s">
        <v>65</v>
      </c>
    </row>
    <row r="409" spans="1:24" ht="24" customHeight="1" x14ac:dyDescent="0.2">
      <c r="A409" s="50" t="s">
        <v>786</v>
      </c>
      <c r="B409" s="60" t="s">
        <v>921</v>
      </c>
      <c r="C409" s="76" t="s">
        <v>921</v>
      </c>
      <c r="D409" s="61" t="s">
        <v>922</v>
      </c>
      <c r="E409" s="53">
        <v>86892.73</v>
      </c>
      <c r="F409" s="26">
        <v>0.21</v>
      </c>
      <c r="G409" s="53">
        <v>152453.29699999999</v>
      </c>
      <c r="H409" s="67"/>
      <c r="I409" s="68"/>
      <c r="J409" s="69"/>
      <c r="K409" s="69"/>
      <c r="L409" s="69"/>
      <c r="M409" s="69"/>
      <c r="N409" s="69"/>
      <c r="O409" s="35"/>
      <c r="P409" s="35" t="s">
        <v>24543</v>
      </c>
      <c r="Q409" s="36">
        <v>1</v>
      </c>
      <c r="R409" s="35" t="s">
        <v>27</v>
      </c>
      <c r="S409" s="35" t="s">
        <v>28504</v>
      </c>
      <c r="T409" s="35">
        <v>0</v>
      </c>
      <c r="U409" s="35">
        <v>0</v>
      </c>
      <c r="V409" s="36">
        <v>1</v>
      </c>
      <c r="W409" s="36">
        <v>1</v>
      </c>
      <c r="X409" s="37" t="s">
        <v>65</v>
      </c>
    </row>
    <row r="410" spans="1:24" ht="24" customHeight="1" x14ac:dyDescent="0.2">
      <c r="A410" s="50" t="s">
        <v>786</v>
      </c>
      <c r="B410" s="60" t="s">
        <v>923</v>
      </c>
      <c r="C410" s="76" t="s">
        <v>923</v>
      </c>
      <c r="D410" s="61" t="s">
        <v>924</v>
      </c>
      <c r="E410" s="53">
        <v>108074.89</v>
      </c>
      <c r="F410" s="26">
        <v>0.21</v>
      </c>
      <c r="G410" s="53">
        <v>189617.394</v>
      </c>
      <c r="H410" s="67"/>
      <c r="I410" s="68"/>
      <c r="J410" s="69"/>
      <c r="K410" s="69"/>
      <c r="L410" s="69"/>
      <c r="M410" s="69"/>
      <c r="N410" s="69"/>
      <c r="O410" s="35"/>
      <c r="P410" s="35" t="s">
        <v>24544</v>
      </c>
      <c r="Q410" s="36">
        <v>1</v>
      </c>
      <c r="R410" s="35" t="s">
        <v>27</v>
      </c>
      <c r="S410" s="35" t="s">
        <v>28504</v>
      </c>
      <c r="T410" s="35">
        <v>0</v>
      </c>
      <c r="U410" s="35">
        <v>0</v>
      </c>
      <c r="V410" s="36">
        <v>1</v>
      </c>
      <c r="W410" s="36">
        <v>1</v>
      </c>
      <c r="X410" s="37" t="s">
        <v>65</v>
      </c>
    </row>
    <row r="411" spans="1:24" ht="24" customHeight="1" x14ac:dyDescent="0.2">
      <c r="A411" s="50" t="s">
        <v>786</v>
      </c>
      <c r="B411" s="60" t="s">
        <v>925</v>
      </c>
      <c r="C411" s="76" t="s">
        <v>925</v>
      </c>
      <c r="D411" s="61" t="s">
        <v>926</v>
      </c>
      <c r="E411" s="53">
        <v>8021.97</v>
      </c>
      <c r="F411" s="26">
        <v>0.21</v>
      </c>
      <c r="G411" s="53">
        <v>14074.550999999999</v>
      </c>
      <c r="H411" s="67"/>
      <c r="I411" s="68"/>
      <c r="J411" s="69"/>
      <c r="K411" s="69"/>
      <c r="L411" s="69"/>
      <c r="M411" s="69"/>
      <c r="N411" s="69"/>
      <c r="O411" s="35"/>
      <c r="P411" s="35" t="s">
        <v>24545</v>
      </c>
      <c r="Q411" s="36">
        <v>1</v>
      </c>
      <c r="R411" s="35" t="s">
        <v>27</v>
      </c>
      <c r="S411" s="35" t="s">
        <v>28503</v>
      </c>
      <c r="T411" s="35">
        <v>0</v>
      </c>
      <c r="U411" s="35">
        <v>0</v>
      </c>
      <c r="V411" s="36">
        <v>1</v>
      </c>
      <c r="W411" s="36">
        <v>1</v>
      </c>
      <c r="X411" s="37" t="s">
        <v>65</v>
      </c>
    </row>
    <row r="412" spans="1:24" ht="24" customHeight="1" x14ac:dyDescent="0.2">
      <c r="A412" s="50" t="s">
        <v>786</v>
      </c>
      <c r="B412" s="60" t="s">
        <v>927</v>
      </c>
      <c r="C412" s="76" t="s">
        <v>927</v>
      </c>
      <c r="D412" s="61" t="s">
        <v>928</v>
      </c>
      <c r="E412" s="53">
        <v>8021.97</v>
      </c>
      <c r="F412" s="26">
        <v>0.21</v>
      </c>
      <c r="G412" s="53">
        <v>14074.550999999999</v>
      </c>
      <c r="H412" s="67"/>
      <c r="I412" s="68"/>
      <c r="J412" s="69"/>
      <c r="K412" s="69"/>
      <c r="L412" s="69"/>
      <c r="M412" s="69"/>
      <c r="N412" s="69"/>
      <c r="O412" s="35"/>
      <c r="P412" s="35" t="s">
        <v>24546</v>
      </c>
      <c r="Q412" s="36">
        <v>1</v>
      </c>
      <c r="R412" s="35" t="s">
        <v>27</v>
      </c>
      <c r="S412" s="35" t="s">
        <v>28503</v>
      </c>
      <c r="T412" s="35">
        <v>0</v>
      </c>
      <c r="U412" s="35">
        <v>0</v>
      </c>
      <c r="V412" s="36">
        <v>1</v>
      </c>
      <c r="W412" s="36">
        <v>1</v>
      </c>
      <c r="X412" s="37" t="s">
        <v>65</v>
      </c>
    </row>
    <row r="413" spans="1:24" ht="24" customHeight="1" x14ac:dyDescent="0.2">
      <c r="A413" s="50" t="s">
        <v>786</v>
      </c>
      <c r="B413" s="60" t="s">
        <v>929</v>
      </c>
      <c r="C413" s="76" t="s">
        <v>929</v>
      </c>
      <c r="D413" s="61" t="s">
        <v>930</v>
      </c>
      <c r="E413" s="53">
        <v>9246.69</v>
      </c>
      <c r="F413" s="26">
        <v>0.21</v>
      </c>
      <c r="G413" s="53">
        <v>16223.316999999999</v>
      </c>
      <c r="H413" s="67"/>
      <c r="I413" s="68"/>
      <c r="J413" s="69"/>
      <c r="K413" s="69"/>
      <c r="L413" s="69"/>
      <c r="M413" s="69"/>
      <c r="N413" s="69"/>
      <c r="O413" s="35"/>
      <c r="P413" s="35" t="s">
        <v>24547</v>
      </c>
      <c r="Q413" s="36">
        <v>1</v>
      </c>
      <c r="R413" s="35" t="s">
        <v>27</v>
      </c>
      <c r="S413" s="35" t="s">
        <v>28504</v>
      </c>
      <c r="T413" s="35">
        <v>0</v>
      </c>
      <c r="U413" s="35">
        <v>0</v>
      </c>
      <c r="V413" s="36">
        <v>1</v>
      </c>
      <c r="W413" s="36">
        <v>1</v>
      </c>
      <c r="X413" s="37" t="s">
        <v>65</v>
      </c>
    </row>
    <row r="414" spans="1:24" ht="24" customHeight="1" x14ac:dyDescent="0.2">
      <c r="A414" s="50" t="s">
        <v>786</v>
      </c>
      <c r="B414" s="60" t="s">
        <v>23395</v>
      </c>
      <c r="C414" s="76" t="s">
        <v>23395</v>
      </c>
      <c r="D414" s="61" t="s">
        <v>23396</v>
      </c>
      <c r="E414" s="53">
        <v>9246.69</v>
      </c>
      <c r="F414" s="26">
        <v>0.21</v>
      </c>
      <c r="G414" s="53">
        <v>16223.316999999999</v>
      </c>
      <c r="H414" s="67"/>
      <c r="I414" s="68"/>
      <c r="J414" s="69"/>
      <c r="K414" s="69"/>
      <c r="L414" s="69"/>
      <c r="M414" s="69"/>
      <c r="N414" s="69"/>
      <c r="O414" s="35"/>
      <c r="P414" s="35" t="s">
        <v>65</v>
      </c>
      <c r="Q414" s="36">
        <v>1</v>
      </c>
      <c r="R414" s="35" t="s">
        <v>27</v>
      </c>
      <c r="S414" s="35" t="s">
        <v>28503</v>
      </c>
      <c r="T414" s="35">
        <v>0</v>
      </c>
      <c r="U414" s="35">
        <v>0</v>
      </c>
      <c r="V414" s="36" t="e">
        <v>#N/A</v>
      </c>
      <c r="W414" s="36" t="e">
        <v>#N/A</v>
      </c>
      <c r="X414" s="37" t="s">
        <v>65</v>
      </c>
    </row>
    <row r="415" spans="1:24" ht="24" customHeight="1" x14ac:dyDescent="0.2">
      <c r="A415" s="50" t="s">
        <v>786</v>
      </c>
      <c r="B415" s="60" t="s">
        <v>23397</v>
      </c>
      <c r="C415" s="76" t="s">
        <v>23397</v>
      </c>
      <c r="D415" s="61" t="s">
        <v>23398</v>
      </c>
      <c r="E415" s="53">
        <v>15258.14</v>
      </c>
      <c r="F415" s="26">
        <v>0.21</v>
      </c>
      <c r="G415" s="53">
        <v>26770.402999999998</v>
      </c>
      <c r="H415" s="67"/>
      <c r="I415" s="68"/>
      <c r="J415" s="69"/>
      <c r="K415" s="69"/>
      <c r="L415" s="69"/>
      <c r="M415" s="69"/>
      <c r="N415" s="69"/>
      <c r="O415" s="35"/>
      <c r="P415" s="35" t="s">
        <v>65</v>
      </c>
      <c r="Q415" s="36">
        <v>1</v>
      </c>
      <c r="R415" s="35" t="s">
        <v>27</v>
      </c>
      <c r="S415" s="35" t="s">
        <v>28503</v>
      </c>
      <c r="T415" s="35">
        <v>0</v>
      </c>
      <c r="U415" s="35">
        <v>0</v>
      </c>
      <c r="V415" s="36" t="e">
        <v>#N/A</v>
      </c>
      <c r="W415" s="36" t="e">
        <v>#N/A</v>
      </c>
      <c r="X415" s="37" t="s">
        <v>65</v>
      </c>
    </row>
    <row r="416" spans="1:24" ht="24" customHeight="1" x14ac:dyDescent="0.2">
      <c r="A416" s="50" t="s">
        <v>786</v>
      </c>
      <c r="B416" s="60" t="s">
        <v>931</v>
      </c>
      <c r="C416" s="76" t="s">
        <v>931</v>
      </c>
      <c r="D416" s="61" t="s">
        <v>932</v>
      </c>
      <c r="E416" s="53">
        <v>191776.05</v>
      </c>
      <c r="F416" s="26">
        <v>0.21</v>
      </c>
      <c r="G416" s="53">
        <v>336471.07699999999</v>
      </c>
      <c r="H416" s="67"/>
      <c r="I416" s="68"/>
      <c r="J416" s="69"/>
      <c r="K416" s="69"/>
      <c r="L416" s="69"/>
      <c r="M416" s="69"/>
      <c r="N416" s="69"/>
      <c r="O416" s="35"/>
      <c r="P416" s="35" t="s">
        <v>24548</v>
      </c>
      <c r="Q416" s="36">
        <v>1</v>
      </c>
      <c r="R416" s="35" t="s">
        <v>27</v>
      </c>
      <c r="S416" s="35" t="s">
        <v>28504</v>
      </c>
      <c r="T416" s="35">
        <v>0</v>
      </c>
      <c r="U416" s="35">
        <v>0</v>
      </c>
      <c r="V416" s="36">
        <v>1</v>
      </c>
      <c r="W416" s="36">
        <v>1</v>
      </c>
      <c r="X416" s="37" t="s">
        <v>65</v>
      </c>
    </row>
    <row r="417" spans="1:24" ht="24" customHeight="1" x14ac:dyDescent="0.2">
      <c r="A417" s="50" t="s">
        <v>786</v>
      </c>
      <c r="B417" s="60" t="s">
        <v>933</v>
      </c>
      <c r="C417" s="76" t="s">
        <v>933</v>
      </c>
      <c r="D417" s="61" t="s">
        <v>23399</v>
      </c>
      <c r="E417" s="53">
        <v>215668.84</v>
      </c>
      <c r="F417" s="26">
        <v>0.21</v>
      </c>
      <c r="G417" s="53">
        <v>378390.98200000002</v>
      </c>
      <c r="H417" s="67"/>
      <c r="I417" s="68"/>
      <c r="J417" s="69"/>
      <c r="K417" s="69"/>
      <c r="L417" s="69"/>
      <c r="M417" s="69"/>
      <c r="N417" s="69"/>
      <c r="O417" s="35"/>
      <c r="P417" s="35" t="s">
        <v>24549</v>
      </c>
      <c r="Q417" s="36">
        <v>1</v>
      </c>
      <c r="R417" s="35" t="s">
        <v>27</v>
      </c>
      <c r="S417" s="35" t="s">
        <v>28504</v>
      </c>
      <c r="T417" s="35">
        <v>0</v>
      </c>
      <c r="U417" s="35">
        <v>0</v>
      </c>
      <c r="V417" s="36">
        <v>1</v>
      </c>
      <c r="W417" s="36">
        <v>1</v>
      </c>
      <c r="X417" s="37" t="s">
        <v>65</v>
      </c>
    </row>
    <row r="418" spans="1:24" ht="24" customHeight="1" x14ac:dyDescent="0.2">
      <c r="A418" s="50" t="s">
        <v>786</v>
      </c>
      <c r="B418" s="60" t="s">
        <v>935</v>
      </c>
      <c r="C418" s="76" t="s">
        <v>935</v>
      </c>
      <c r="D418" s="61" t="s">
        <v>936</v>
      </c>
      <c r="E418" s="53">
        <v>86892.73</v>
      </c>
      <c r="F418" s="26">
        <v>0.21</v>
      </c>
      <c r="G418" s="53">
        <v>152453.29699999999</v>
      </c>
      <c r="H418" s="67"/>
      <c r="I418" s="68"/>
      <c r="J418" s="69"/>
      <c r="K418" s="69"/>
      <c r="L418" s="69"/>
      <c r="M418" s="69"/>
      <c r="N418" s="69"/>
      <c r="O418" s="35"/>
      <c r="P418" s="35" t="s">
        <v>24550</v>
      </c>
      <c r="Q418" s="36">
        <v>1</v>
      </c>
      <c r="R418" s="35" t="s">
        <v>27</v>
      </c>
      <c r="S418" s="35" t="s">
        <v>28503</v>
      </c>
      <c r="T418" s="35">
        <v>0</v>
      </c>
      <c r="U418" s="35">
        <v>0</v>
      </c>
      <c r="V418" s="36">
        <v>1</v>
      </c>
      <c r="W418" s="36">
        <v>1</v>
      </c>
      <c r="X418" s="37" t="s">
        <v>65</v>
      </c>
    </row>
    <row r="419" spans="1:24" ht="24" customHeight="1" x14ac:dyDescent="0.2">
      <c r="A419" s="50" t="s">
        <v>786</v>
      </c>
      <c r="B419" s="60" t="s">
        <v>937</v>
      </c>
      <c r="C419" s="76" t="s">
        <v>937</v>
      </c>
      <c r="D419" s="61" t="s">
        <v>938</v>
      </c>
      <c r="E419" s="53">
        <v>108074.89</v>
      </c>
      <c r="F419" s="26">
        <v>0.21</v>
      </c>
      <c r="G419" s="53">
        <v>189617.394</v>
      </c>
      <c r="H419" s="67"/>
      <c r="I419" s="68"/>
      <c r="J419" s="69"/>
      <c r="K419" s="69"/>
      <c r="L419" s="69"/>
      <c r="M419" s="69"/>
      <c r="N419" s="69"/>
      <c r="O419" s="35"/>
      <c r="P419" s="35" t="s">
        <v>24551</v>
      </c>
      <c r="Q419" s="36">
        <v>1</v>
      </c>
      <c r="R419" s="35" t="s">
        <v>27</v>
      </c>
      <c r="S419" s="35" t="s">
        <v>28504</v>
      </c>
      <c r="T419" s="35">
        <v>0</v>
      </c>
      <c r="U419" s="35">
        <v>0</v>
      </c>
      <c r="V419" s="36">
        <v>1</v>
      </c>
      <c r="W419" s="36">
        <v>1</v>
      </c>
      <c r="X419" s="37" t="s">
        <v>65</v>
      </c>
    </row>
    <row r="420" spans="1:24" ht="24" customHeight="1" x14ac:dyDescent="0.2">
      <c r="A420" s="50" t="s">
        <v>786</v>
      </c>
      <c r="B420" s="60" t="s">
        <v>23400</v>
      </c>
      <c r="C420" s="76" t="s">
        <v>23400</v>
      </c>
      <c r="D420" s="61" t="s">
        <v>23401</v>
      </c>
      <c r="E420" s="53">
        <v>7869.54</v>
      </c>
      <c r="F420" s="26">
        <v>0.21</v>
      </c>
      <c r="G420" s="53">
        <v>13807.103999999999</v>
      </c>
      <c r="H420" s="67"/>
      <c r="I420" s="68"/>
      <c r="J420" s="69"/>
      <c r="K420" s="69"/>
      <c r="L420" s="69"/>
      <c r="M420" s="69"/>
      <c r="N420" s="69"/>
      <c r="O420" s="35"/>
      <c r="P420" s="35" t="s">
        <v>24552</v>
      </c>
      <c r="Q420" s="36">
        <v>1</v>
      </c>
      <c r="R420" s="35" t="s">
        <v>27</v>
      </c>
      <c r="S420" s="35" t="s">
        <v>28503</v>
      </c>
      <c r="T420" s="35">
        <v>0</v>
      </c>
      <c r="U420" s="35">
        <v>0</v>
      </c>
      <c r="V420" s="36" t="e">
        <v>#N/A</v>
      </c>
      <c r="W420" s="36" t="e">
        <v>#N/A</v>
      </c>
      <c r="X420" s="37" t="s">
        <v>65</v>
      </c>
    </row>
    <row r="421" spans="1:24" ht="24" customHeight="1" x14ac:dyDescent="0.2">
      <c r="A421" s="50" t="s">
        <v>786</v>
      </c>
      <c r="B421" s="60" t="s">
        <v>23402</v>
      </c>
      <c r="C421" s="76" t="s">
        <v>23402</v>
      </c>
      <c r="D421" s="61" t="s">
        <v>23403</v>
      </c>
      <c r="E421" s="53">
        <v>184.31</v>
      </c>
      <c r="F421" s="26">
        <v>0.21</v>
      </c>
      <c r="G421" s="53">
        <v>323.37299999999999</v>
      </c>
      <c r="H421" s="67"/>
      <c r="I421" s="68"/>
      <c r="J421" s="69"/>
      <c r="K421" s="69"/>
      <c r="L421" s="69"/>
      <c r="M421" s="69"/>
      <c r="N421" s="69"/>
      <c r="O421" s="35"/>
      <c r="P421" s="35" t="s">
        <v>65</v>
      </c>
      <c r="Q421" s="36">
        <v>1</v>
      </c>
      <c r="R421" s="35" t="s">
        <v>27</v>
      </c>
      <c r="S421" s="35" t="s">
        <v>28503</v>
      </c>
      <c r="T421" s="35">
        <v>0</v>
      </c>
      <c r="U421" s="35">
        <v>0</v>
      </c>
      <c r="V421" s="36" t="e">
        <v>#N/A</v>
      </c>
      <c r="W421" s="36" t="e">
        <v>#N/A</v>
      </c>
      <c r="X421" s="37" t="s">
        <v>65</v>
      </c>
    </row>
    <row r="422" spans="1:24" ht="24" customHeight="1" x14ac:dyDescent="0.2">
      <c r="A422" s="50" t="s">
        <v>786</v>
      </c>
      <c r="B422" s="60" t="s">
        <v>23404</v>
      </c>
      <c r="C422" s="76" t="s">
        <v>23404</v>
      </c>
      <c r="D422" s="61" t="s">
        <v>23403</v>
      </c>
      <c r="E422" s="53">
        <v>4553.04</v>
      </c>
      <c r="F422" s="26">
        <v>0.21</v>
      </c>
      <c r="G422" s="53">
        <v>7988.3109999999997</v>
      </c>
      <c r="H422" s="67"/>
      <c r="I422" s="68"/>
      <c r="J422" s="69"/>
      <c r="K422" s="69"/>
      <c r="L422" s="69"/>
      <c r="M422" s="69"/>
      <c r="N422" s="69"/>
      <c r="O422" s="35"/>
      <c r="P422" s="35" t="s">
        <v>24553</v>
      </c>
      <c r="Q422" s="36">
        <v>1</v>
      </c>
      <c r="R422" s="35" t="s">
        <v>27</v>
      </c>
      <c r="S422" s="35" t="s">
        <v>28503</v>
      </c>
      <c r="T422" s="35">
        <v>0</v>
      </c>
      <c r="U422" s="35">
        <v>0</v>
      </c>
      <c r="V422" s="36" t="e">
        <v>#N/A</v>
      </c>
      <c r="W422" s="36" t="e">
        <v>#N/A</v>
      </c>
      <c r="X422" s="37" t="s">
        <v>65</v>
      </c>
    </row>
    <row r="423" spans="1:24" ht="24" customHeight="1" x14ac:dyDescent="0.2">
      <c r="A423" s="50" t="s">
        <v>786</v>
      </c>
      <c r="B423" s="60" t="s">
        <v>939</v>
      </c>
      <c r="C423" s="76" t="s">
        <v>939</v>
      </c>
      <c r="D423" s="61" t="s">
        <v>23405</v>
      </c>
      <c r="E423" s="53">
        <v>108074.89</v>
      </c>
      <c r="F423" s="26">
        <v>0.21</v>
      </c>
      <c r="G423" s="53">
        <v>189617.394</v>
      </c>
      <c r="H423" s="67"/>
      <c r="I423" s="68"/>
      <c r="J423" s="69"/>
      <c r="K423" s="69"/>
      <c r="L423" s="69"/>
      <c r="M423" s="69"/>
      <c r="N423" s="69"/>
      <c r="O423" s="35"/>
      <c r="P423" s="35" t="s">
        <v>24549</v>
      </c>
      <c r="Q423" s="36">
        <v>1</v>
      </c>
      <c r="R423" s="35" t="s">
        <v>27</v>
      </c>
      <c r="S423" s="35" t="s">
        <v>28504</v>
      </c>
      <c r="T423" s="35">
        <v>0</v>
      </c>
      <c r="U423" s="35">
        <v>0</v>
      </c>
      <c r="V423" s="36">
        <v>1</v>
      </c>
      <c r="W423" s="36">
        <v>1</v>
      </c>
      <c r="X423" s="37" t="s">
        <v>65</v>
      </c>
    </row>
    <row r="424" spans="1:24" ht="24" customHeight="1" x14ac:dyDescent="0.2">
      <c r="A424" s="50" t="s">
        <v>786</v>
      </c>
      <c r="B424" s="60" t="s">
        <v>941</v>
      </c>
      <c r="C424" s="76" t="s">
        <v>941</v>
      </c>
      <c r="D424" s="61" t="s">
        <v>942</v>
      </c>
      <c r="E424" s="53">
        <v>108074.89</v>
      </c>
      <c r="F424" s="26">
        <v>0.21</v>
      </c>
      <c r="G424" s="53">
        <v>189617.394</v>
      </c>
      <c r="H424" s="67"/>
      <c r="I424" s="68"/>
      <c r="J424" s="69"/>
      <c r="K424" s="69"/>
      <c r="L424" s="69"/>
      <c r="M424" s="69"/>
      <c r="N424" s="69"/>
      <c r="O424" s="35"/>
      <c r="P424" s="35" t="s">
        <v>24549</v>
      </c>
      <c r="Q424" s="36">
        <v>1</v>
      </c>
      <c r="R424" s="35" t="s">
        <v>27</v>
      </c>
      <c r="S424" s="35" t="s">
        <v>28504</v>
      </c>
      <c r="T424" s="35">
        <v>0</v>
      </c>
      <c r="U424" s="35">
        <v>0</v>
      </c>
      <c r="V424" s="36">
        <v>1</v>
      </c>
      <c r="W424" s="36">
        <v>1</v>
      </c>
      <c r="X424" s="37" t="s">
        <v>65</v>
      </c>
    </row>
    <row r="425" spans="1:24" ht="24" customHeight="1" x14ac:dyDescent="0.2">
      <c r="A425" s="50" t="s">
        <v>786</v>
      </c>
      <c r="B425" s="60" t="s">
        <v>943</v>
      </c>
      <c r="C425" s="76" t="s">
        <v>943</v>
      </c>
      <c r="D425" s="61" t="s">
        <v>944</v>
      </c>
      <c r="E425" s="53">
        <v>4306.43</v>
      </c>
      <c r="F425" s="26">
        <v>0.21</v>
      </c>
      <c r="G425" s="53">
        <v>7555.6270000000004</v>
      </c>
      <c r="H425" s="67"/>
      <c r="I425" s="68"/>
      <c r="J425" s="69"/>
      <c r="K425" s="69"/>
      <c r="L425" s="69"/>
      <c r="M425" s="69"/>
      <c r="N425" s="69"/>
      <c r="O425" s="35"/>
      <c r="P425" s="35" t="s">
        <v>24554</v>
      </c>
      <c r="Q425" s="36">
        <v>1</v>
      </c>
      <c r="R425" s="35" t="s">
        <v>27</v>
      </c>
      <c r="S425" s="35" t="s">
        <v>28504</v>
      </c>
      <c r="T425" s="35">
        <v>0</v>
      </c>
      <c r="U425" s="35">
        <v>0</v>
      </c>
      <c r="V425" s="36">
        <v>1</v>
      </c>
      <c r="W425" s="36">
        <v>1</v>
      </c>
      <c r="X425" s="37" t="s">
        <v>65</v>
      </c>
    </row>
    <row r="426" spans="1:24" ht="24" customHeight="1" x14ac:dyDescent="0.2">
      <c r="A426" s="50" t="s">
        <v>786</v>
      </c>
      <c r="B426" s="60" t="s">
        <v>945</v>
      </c>
      <c r="C426" s="76" t="s">
        <v>945</v>
      </c>
      <c r="D426" s="61" t="s">
        <v>946</v>
      </c>
      <c r="E426" s="53">
        <v>4306.43</v>
      </c>
      <c r="F426" s="26">
        <v>0.21</v>
      </c>
      <c r="G426" s="53">
        <v>7555.6270000000004</v>
      </c>
      <c r="H426" s="67"/>
      <c r="I426" s="68"/>
      <c r="J426" s="69"/>
      <c r="K426" s="69"/>
      <c r="L426" s="69"/>
      <c r="M426" s="69"/>
      <c r="N426" s="69"/>
      <c r="O426" s="35"/>
      <c r="P426" s="35" t="s">
        <v>24555</v>
      </c>
      <c r="Q426" s="36">
        <v>1</v>
      </c>
      <c r="R426" s="35" t="s">
        <v>27</v>
      </c>
      <c r="S426" s="35" t="s">
        <v>28504</v>
      </c>
      <c r="T426" s="35">
        <v>0</v>
      </c>
      <c r="U426" s="35">
        <v>0</v>
      </c>
      <c r="V426" s="36">
        <v>1</v>
      </c>
      <c r="W426" s="36">
        <v>1</v>
      </c>
      <c r="X426" s="37" t="s">
        <v>65</v>
      </c>
    </row>
    <row r="427" spans="1:24" ht="24" customHeight="1" x14ac:dyDescent="0.2">
      <c r="A427" s="50" t="s">
        <v>786</v>
      </c>
      <c r="B427" s="60" t="s">
        <v>947</v>
      </c>
      <c r="C427" s="76" t="s">
        <v>947</v>
      </c>
      <c r="D427" s="61" t="s">
        <v>23406</v>
      </c>
      <c r="E427" s="53">
        <v>215668.84</v>
      </c>
      <c r="F427" s="26">
        <v>0.21</v>
      </c>
      <c r="G427" s="53">
        <v>378390.98200000002</v>
      </c>
      <c r="H427" s="67"/>
      <c r="I427" s="68"/>
      <c r="J427" s="69"/>
      <c r="K427" s="69"/>
      <c r="L427" s="69"/>
      <c r="M427" s="69"/>
      <c r="N427" s="69"/>
      <c r="O427" s="35"/>
      <c r="P427" s="35" t="s">
        <v>24549</v>
      </c>
      <c r="Q427" s="36">
        <v>1</v>
      </c>
      <c r="R427" s="35" t="s">
        <v>27</v>
      </c>
      <c r="S427" s="35" t="s">
        <v>28504</v>
      </c>
      <c r="T427" s="35">
        <v>0</v>
      </c>
      <c r="U427" s="35">
        <v>0</v>
      </c>
      <c r="V427" s="36">
        <v>1</v>
      </c>
      <c r="W427" s="36">
        <v>1</v>
      </c>
      <c r="X427" s="37" t="s">
        <v>65</v>
      </c>
    </row>
    <row r="428" spans="1:24" ht="24" customHeight="1" x14ac:dyDescent="0.2">
      <c r="A428" s="50" t="s">
        <v>786</v>
      </c>
      <c r="B428" s="60" t="s">
        <v>949</v>
      </c>
      <c r="C428" s="76" t="s">
        <v>949</v>
      </c>
      <c r="D428" s="61" t="s">
        <v>950</v>
      </c>
      <c r="E428" s="53">
        <v>3188.67</v>
      </c>
      <c r="F428" s="26">
        <v>0.21</v>
      </c>
      <c r="G428" s="53">
        <v>5594.52</v>
      </c>
      <c r="H428" s="67"/>
      <c r="I428" s="68"/>
      <c r="J428" s="69"/>
      <c r="K428" s="69"/>
      <c r="L428" s="69"/>
      <c r="M428" s="69"/>
      <c r="N428" s="69"/>
      <c r="O428" s="35"/>
      <c r="P428" s="35" t="s">
        <v>24556</v>
      </c>
      <c r="Q428" s="36">
        <v>1</v>
      </c>
      <c r="R428" s="35" t="s">
        <v>27</v>
      </c>
      <c r="S428" s="35" t="s">
        <v>28504</v>
      </c>
      <c r="T428" s="35">
        <v>0</v>
      </c>
      <c r="U428" s="35">
        <v>0</v>
      </c>
      <c r="V428" s="36">
        <v>1</v>
      </c>
      <c r="W428" s="36">
        <v>1</v>
      </c>
      <c r="X428" s="37" t="s">
        <v>65</v>
      </c>
    </row>
    <row r="429" spans="1:24" ht="24" customHeight="1" x14ac:dyDescent="0.2">
      <c r="A429" s="50" t="s">
        <v>786</v>
      </c>
      <c r="B429" s="60" t="s">
        <v>951</v>
      </c>
      <c r="C429" s="76" t="s">
        <v>951</v>
      </c>
      <c r="D429" s="61" t="s">
        <v>952</v>
      </c>
      <c r="E429" s="53">
        <v>3188.67</v>
      </c>
      <c r="F429" s="26">
        <v>0.21</v>
      </c>
      <c r="G429" s="53">
        <v>5594.52</v>
      </c>
      <c r="H429" s="67"/>
      <c r="I429" s="68"/>
      <c r="J429" s="69"/>
      <c r="K429" s="69"/>
      <c r="L429" s="69"/>
      <c r="M429" s="69"/>
      <c r="N429" s="69"/>
      <c r="O429" s="35"/>
      <c r="P429" s="35" t="s">
        <v>24557</v>
      </c>
      <c r="Q429" s="36">
        <v>1</v>
      </c>
      <c r="R429" s="35" t="s">
        <v>27</v>
      </c>
      <c r="S429" s="35" t="s">
        <v>28504</v>
      </c>
      <c r="T429" s="35">
        <v>0</v>
      </c>
      <c r="U429" s="35">
        <v>0</v>
      </c>
      <c r="V429" s="36">
        <v>1</v>
      </c>
      <c r="W429" s="36">
        <v>1</v>
      </c>
      <c r="X429" s="37" t="s">
        <v>65</v>
      </c>
    </row>
    <row r="430" spans="1:24" ht="24" customHeight="1" x14ac:dyDescent="0.2">
      <c r="A430" s="50" t="s">
        <v>953</v>
      </c>
      <c r="B430" s="60" t="s">
        <v>954</v>
      </c>
      <c r="C430" s="76" t="s">
        <v>954</v>
      </c>
      <c r="D430" s="61" t="s">
        <v>955</v>
      </c>
      <c r="E430" s="53">
        <v>11405.14</v>
      </c>
      <c r="F430" s="26">
        <v>0.21</v>
      </c>
      <c r="G430" s="53">
        <v>20010.314999999999</v>
      </c>
      <c r="H430" s="67"/>
      <c r="I430" s="68"/>
      <c r="J430" s="69"/>
      <c r="K430" s="69"/>
      <c r="L430" s="69"/>
      <c r="M430" s="69"/>
      <c r="N430" s="69"/>
      <c r="O430" s="35"/>
      <c r="P430" s="35" t="s">
        <v>24558</v>
      </c>
      <c r="Q430" s="36">
        <v>1</v>
      </c>
      <c r="R430" s="35" t="s">
        <v>27</v>
      </c>
      <c r="S430" s="35" t="s">
        <v>28503</v>
      </c>
      <c r="T430" s="35">
        <v>0</v>
      </c>
      <c r="U430" s="35">
        <v>0</v>
      </c>
      <c r="V430" s="36">
        <v>1</v>
      </c>
      <c r="W430" s="36">
        <v>1</v>
      </c>
      <c r="X430" s="37" t="s">
        <v>65</v>
      </c>
    </row>
    <row r="431" spans="1:24" ht="24" customHeight="1" x14ac:dyDescent="0.2">
      <c r="A431" s="50" t="s">
        <v>953</v>
      </c>
      <c r="B431" s="60" t="s">
        <v>956</v>
      </c>
      <c r="C431" s="76" t="s">
        <v>956</v>
      </c>
      <c r="D431" s="61" t="s">
        <v>957</v>
      </c>
      <c r="E431" s="53">
        <v>9806.8700000000008</v>
      </c>
      <c r="F431" s="26">
        <v>0.21</v>
      </c>
      <c r="G431" s="53">
        <v>17206.151999999998</v>
      </c>
      <c r="H431" s="67"/>
      <c r="I431" s="68"/>
      <c r="J431" s="69"/>
      <c r="K431" s="69"/>
      <c r="L431" s="69"/>
      <c r="M431" s="69"/>
      <c r="N431" s="69"/>
      <c r="O431" s="35"/>
      <c r="P431" s="35" t="s">
        <v>24559</v>
      </c>
      <c r="Q431" s="36">
        <v>1</v>
      </c>
      <c r="R431" s="35" t="s">
        <v>27</v>
      </c>
      <c r="S431" s="35" t="s">
        <v>28503</v>
      </c>
      <c r="T431" s="35">
        <v>0</v>
      </c>
      <c r="U431" s="35">
        <v>0</v>
      </c>
      <c r="V431" s="36">
        <v>1</v>
      </c>
      <c r="W431" s="36">
        <v>1</v>
      </c>
      <c r="X431" s="37" t="s">
        <v>65</v>
      </c>
    </row>
    <row r="432" spans="1:24" ht="24" customHeight="1" x14ac:dyDescent="0.2">
      <c r="A432" s="50" t="s">
        <v>953</v>
      </c>
      <c r="B432" s="60" t="s">
        <v>958</v>
      </c>
      <c r="C432" s="76" t="s">
        <v>958</v>
      </c>
      <c r="D432" s="61" t="s">
        <v>959</v>
      </c>
      <c r="E432" s="53">
        <v>9806.8700000000008</v>
      </c>
      <c r="F432" s="26">
        <v>0.21</v>
      </c>
      <c r="G432" s="53">
        <v>17206.151999999998</v>
      </c>
      <c r="H432" s="67"/>
      <c r="I432" s="68"/>
      <c r="J432" s="69"/>
      <c r="K432" s="69"/>
      <c r="L432" s="69"/>
      <c r="M432" s="69"/>
      <c r="N432" s="69"/>
      <c r="O432" s="35"/>
      <c r="P432" s="35" t="s">
        <v>24559</v>
      </c>
      <c r="Q432" s="36">
        <v>1</v>
      </c>
      <c r="R432" s="35" t="s">
        <v>27</v>
      </c>
      <c r="S432" s="35" t="s">
        <v>28503</v>
      </c>
      <c r="T432" s="35">
        <v>0</v>
      </c>
      <c r="U432" s="35">
        <v>0</v>
      </c>
      <c r="V432" s="36">
        <v>1</v>
      </c>
      <c r="W432" s="36">
        <v>1</v>
      </c>
      <c r="X432" s="37" t="s">
        <v>65</v>
      </c>
    </row>
    <row r="433" spans="1:24" ht="24" customHeight="1" x14ac:dyDescent="0.2">
      <c r="A433" s="50" t="s">
        <v>953</v>
      </c>
      <c r="B433" s="60" t="s">
        <v>960</v>
      </c>
      <c r="C433" s="76" t="s">
        <v>960</v>
      </c>
      <c r="D433" s="61" t="s">
        <v>961</v>
      </c>
      <c r="E433" s="53">
        <v>29042.560000000001</v>
      </c>
      <c r="F433" s="26">
        <v>0.21</v>
      </c>
      <c r="G433" s="53">
        <v>50955.169000000002</v>
      </c>
      <c r="H433" s="67"/>
      <c r="I433" s="68"/>
      <c r="J433" s="69"/>
      <c r="K433" s="69"/>
      <c r="L433" s="69"/>
      <c r="M433" s="69"/>
      <c r="N433" s="69"/>
      <c r="O433" s="35"/>
      <c r="P433" s="35" t="s">
        <v>24560</v>
      </c>
      <c r="Q433" s="36">
        <v>1</v>
      </c>
      <c r="R433" s="35" t="s">
        <v>27</v>
      </c>
      <c r="S433" s="35" t="s">
        <v>28503</v>
      </c>
      <c r="T433" s="35">
        <v>0</v>
      </c>
      <c r="U433" s="35">
        <v>0</v>
      </c>
      <c r="V433" s="36">
        <v>1</v>
      </c>
      <c r="W433" s="36">
        <v>1</v>
      </c>
      <c r="X433" s="37" t="s">
        <v>65</v>
      </c>
    </row>
    <row r="434" spans="1:24" ht="24" customHeight="1" x14ac:dyDescent="0.2">
      <c r="A434" s="50" t="s">
        <v>953</v>
      </c>
      <c r="B434" s="60" t="s">
        <v>962</v>
      </c>
      <c r="C434" s="76" t="s">
        <v>962</v>
      </c>
      <c r="D434" s="61" t="s">
        <v>963</v>
      </c>
      <c r="E434" s="53">
        <v>24218.07</v>
      </c>
      <c r="F434" s="26">
        <v>0.105</v>
      </c>
      <c r="G434" s="53">
        <v>38803.400999999998</v>
      </c>
      <c r="H434" s="67"/>
      <c r="I434" s="68"/>
      <c r="J434" s="69"/>
      <c r="K434" s="69"/>
      <c r="L434" s="69"/>
      <c r="M434" s="69"/>
      <c r="N434" s="69"/>
      <c r="O434" s="35"/>
      <c r="P434" s="35" t="s">
        <v>24561</v>
      </c>
      <c r="Q434" s="36">
        <v>1</v>
      </c>
      <c r="R434" s="35" t="s">
        <v>27</v>
      </c>
      <c r="S434" s="35" t="s">
        <v>28503</v>
      </c>
      <c r="T434" s="35">
        <v>0</v>
      </c>
      <c r="U434" s="35">
        <v>0</v>
      </c>
      <c r="V434" s="36">
        <v>1</v>
      </c>
      <c r="W434" s="36">
        <v>1</v>
      </c>
      <c r="X434" s="37" t="s">
        <v>65</v>
      </c>
    </row>
    <row r="435" spans="1:24" ht="24" customHeight="1" x14ac:dyDescent="0.2">
      <c r="A435" s="50" t="s">
        <v>953</v>
      </c>
      <c r="B435" s="60" t="s">
        <v>964</v>
      </c>
      <c r="C435" s="76" t="s">
        <v>964</v>
      </c>
      <c r="D435" s="61" t="s">
        <v>965</v>
      </c>
      <c r="E435" s="53">
        <v>30313.1</v>
      </c>
      <c r="F435" s="26">
        <v>0.105</v>
      </c>
      <c r="G435" s="53">
        <v>48569.17</v>
      </c>
      <c r="H435" s="67"/>
      <c r="I435" s="68"/>
      <c r="J435" s="69"/>
      <c r="K435" s="69"/>
      <c r="L435" s="69"/>
      <c r="M435" s="69"/>
      <c r="N435" s="69"/>
      <c r="O435" s="35"/>
      <c r="P435" s="35" t="s">
        <v>24562</v>
      </c>
      <c r="Q435" s="36">
        <v>1</v>
      </c>
      <c r="R435" s="35" t="s">
        <v>27</v>
      </c>
      <c r="S435" s="35" t="s">
        <v>28503</v>
      </c>
      <c r="T435" s="35">
        <v>0</v>
      </c>
      <c r="U435" s="35">
        <v>0</v>
      </c>
      <c r="V435" s="36">
        <v>1</v>
      </c>
      <c r="W435" s="36">
        <v>1</v>
      </c>
      <c r="X435" s="37" t="s">
        <v>65</v>
      </c>
    </row>
    <row r="436" spans="1:24" ht="24" customHeight="1" x14ac:dyDescent="0.2">
      <c r="A436" s="50" t="s">
        <v>953</v>
      </c>
      <c r="B436" s="60" t="s">
        <v>966</v>
      </c>
      <c r="C436" s="76" t="s">
        <v>966</v>
      </c>
      <c r="D436" s="61" t="s">
        <v>967</v>
      </c>
      <c r="E436" s="53">
        <v>24146.03</v>
      </c>
      <c r="F436" s="26">
        <v>0.105</v>
      </c>
      <c r="G436" s="53">
        <v>38687.972999999998</v>
      </c>
      <c r="H436" s="67"/>
      <c r="I436" s="68"/>
      <c r="J436" s="69"/>
      <c r="K436" s="69"/>
      <c r="L436" s="69"/>
      <c r="M436" s="69"/>
      <c r="N436" s="69"/>
      <c r="O436" s="35"/>
      <c r="P436" s="35" t="s">
        <v>24563</v>
      </c>
      <c r="Q436" s="36">
        <v>1</v>
      </c>
      <c r="R436" s="35" t="s">
        <v>27</v>
      </c>
      <c r="S436" s="35" t="s">
        <v>28503</v>
      </c>
      <c r="T436" s="35">
        <v>0</v>
      </c>
      <c r="U436" s="35">
        <v>0</v>
      </c>
      <c r="V436" s="36">
        <v>1</v>
      </c>
      <c r="W436" s="36">
        <v>1</v>
      </c>
      <c r="X436" s="37" t="s">
        <v>65</v>
      </c>
    </row>
    <row r="437" spans="1:24" ht="24" customHeight="1" x14ac:dyDescent="0.2">
      <c r="A437" s="50" t="s">
        <v>953</v>
      </c>
      <c r="B437" s="60" t="s">
        <v>968</v>
      </c>
      <c r="C437" s="76" t="s">
        <v>968</v>
      </c>
      <c r="D437" s="61" t="s">
        <v>969</v>
      </c>
      <c r="E437" s="53">
        <v>27285.84</v>
      </c>
      <c r="F437" s="26">
        <v>0.105</v>
      </c>
      <c r="G437" s="53">
        <v>43718.739000000001</v>
      </c>
      <c r="H437" s="67"/>
      <c r="I437" s="68"/>
      <c r="J437" s="69"/>
      <c r="K437" s="69"/>
      <c r="L437" s="69"/>
      <c r="M437" s="69"/>
      <c r="N437" s="69"/>
      <c r="O437" s="35"/>
      <c r="P437" s="35" t="s">
        <v>24564</v>
      </c>
      <c r="Q437" s="36">
        <v>1</v>
      </c>
      <c r="R437" s="35" t="s">
        <v>27</v>
      </c>
      <c r="S437" s="35" t="s">
        <v>28503</v>
      </c>
      <c r="T437" s="35">
        <v>0</v>
      </c>
      <c r="U437" s="35">
        <v>0</v>
      </c>
      <c r="V437" s="36">
        <v>1</v>
      </c>
      <c r="W437" s="36">
        <v>1</v>
      </c>
      <c r="X437" s="37" t="s">
        <v>65</v>
      </c>
    </row>
    <row r="438" spans="1:24" ht="24" customHeight="1" x14ac:dyDescent="0.2">
      <c r="A438" s="50" t="s">
        <v>953</v>
      </c>
      <c r="B438" s="60" t="s">
        <v>970</v>
      </c>
      <c r="C438" s="76" t="s">
        <v>970</v>
      </c>
      <c r="D438" s="61" t="s">
        <v>971</v>
      </c>
      <c r="E438" s="53">
        <v>30313.1</v>
      </c>
      <c r="F438" s="26">
        <v>0.105</v>
      </c>
      <c r="G438" s="53">
        <v>48569.17</v>
      </c>
      <c r="H438" s="67"/>
      <c r="I438" s="68"/>
      <c r="J438" s="69"/>
      <c r="K438" s="69"/>
      <c r="L438" s="69"/>
      <c r="M438" s="69"/>
      <c r="N438" s="69"/>
      <c r="O438" s="35"/>
      <c r="P438" s="35" t="s">
        <v>24565</v>
      </c>
      <c r="Q438" s="36">
        <v>1</v>
      </c>
      <c r="R438" s="35" t="s">
        <v>27</v>
      </c>
      <c r="S438" s="35" t="s">
        <v>28504</v>
      </c>
      <c r="T438" s="35">
        <v>0</v>
      </c>
      <c r="U438" s="35">
        <v>0</v>
      </c>
      <c r="V438" s="36">
        <v>1</v>
      </c>
      <c r="W438" s="36">
        <v>1</v>
      </c>
      <c r="X438" s="37" t="s">
        <v>65</v>
      </c>
    </row>
    <row r="439" spans="1:24" ht="24" customHeight="1" x14ac:dyDescent="0.2">
      <c r="A439" s="50" t="s">
        <v>953</v>
      </c>
      <c r="B439" s="60" t="s">
        <v>972</v>
      </c>
      <c r="C439" s="76" t="s">
        <v>972</v>
      </c>
      <c r="D439" s="61" t="s">
        <v>973</v>
      </c>
      <c r="E439" s="53">
        <v>36286.31</v>
      </c>
      <c r="F439" s="26">
        <v>0.105</v>
      </c>
      <c r="G439" s="53">
        <v>58139.741000000002</v>
      </c>
      <c r="H439" s="67"/>
      <c r="I439" s="68"/>
      <c r="J439" s="69"/>
      <c r="K439" s="69"/>
      <c r="L439" s="69"/>
      <c r="M439" s="69"/>
      <c r="N439" s="69"/>
      <c r="O439" s="35"/>
      <c r="P439" s="35" t="s">
        <v>24566</v>
      </c>
      <c r="Q439" s="36">
        <v>1</v>
      </c>
      <c r="R439" s="35" t="s">
        <v>27</v>
      </c>
      <c r="S439" s="35" t="s">
        <v>28503</v>
      </c>
      <c r="T439" s="35">
        <v>0</v>
      </c>
      <c r="U439" s="35">
        <v>0</v>
      </c>
      <c r="V439" s="36">
        <v>1</v>
      </c>
      <c r="W439" s="36">
        <v>1</v>
      </c>
      <c r="X439" s="37" t="s">
        <v>65</v>
      </c>
    </row>
    <row r="440" spans="1:24" ht="24" customHeight="1" x14ac:dyDescent="0.2">
      <c r="A440" s="50" t="s">
        <v>953</v>
      </c>
      <c r="B440" s="60" t="s">
        <v>974</v>
      </c>
      <c r="C440" s="76" t="s">
        <v>974</v>
      </c>
      <c r="D440" s="61" t="s">
        <v>975</v>
      </c>
      <c r="E440" s="53">
        <v>30313.1</v>
      </c>
      <c r="F440" s="26">
        <v>0.21</v>
      </c>
      <c r="G440" s="53">
        <v>53184.34</v>
      </c>
      <c r="H440" s="67"/>
      <c r="I440" s="68"/>
      <c r="J440" s="69"/>
      <c r="K440" s="69"/>
      <c r="L440" s="69"/>
      <c r="M440" s="69"/>
      <c r="N440" s="69"/>
      <c r="O440" s="35"/>
      <c r="P440" s="35" t="s">
        <v>24567</v>
      </c>
      <c r="Q440" s="36">
        <v>1</v>
      </c>
      <c r="R440" s="35" t="s">
        <v>27</v>
      </c>
      <c r="S440" s="35" t="s">
        <v>28504</v>
      </c>
      <c r="T440" s="35">
        <v>0</v>
      </c>
      <c r="U440" s="35">
        <v>0</v>
      </c>
      <c r="V440" s="36">
        <v>1</v>
      </c>
      <c r="W440" s="36">
        <v>1</v>
      </c>
      <c r="X440" s="37" t="s">
        <v>65</v>
      </c>
    </row>
    <row r="441" spans="1:24" ht="24" customHeight="1" x14ac:dyDescent="0.2">
      <c r="A441" s="50" t="s">
        <v>953</v>
      </c>
      <c r="B441" s="60" t="s">
        <v>976</v>
      </c>
      <c r="C441" s="76" t="s">
        <v>976</v>
      </c>
      <c r="D441" s="61" t="s">
        <v>977</v>
      </c>
      <c r="E441" s="53">
        <v>24218.07</v>
      </c>
      <c r="F441" s="26">
        <v>0.21</v>
      </c>
      <c r="G441" s="53">
        <v>42490.601999999999</v>
      </c>
      <c r="H441" s="67"/>
      <c r="I441" s="68"/>
      <c r="J441" s="69"/>
      <c r="K441" s="69"/>
      <c r="L441" s="69"/>
      <c r="M441" s="69"/>
      <c r="N441" s="69"/>
      <c r="O441" s="35"/>
      <c r="P441" s="35" t="s">
        <v>24568</v>
      </c>
      <c r="Q441" s="36">
        <v>1</v>
      </c>
      <c r="R441" s="35" t="s">
        <v>27</v>
      </c>
      <c r="S441" s="35" t="s">
        <v>28503</v>
      </c>
      <c r="T441" s="35">
        <v>0</v>
      </c>
      <c r="U441" s="35">
        <v>0</v>
      </c>
      <c r="V441" s="36">
        <v>1</v>
      </c>
      <c r="W441" s="36">
        <v>1</v>
      </c>
      <c r="X441" s="37" t="s">
        <v>65</v>
      </c>
    </row>
    <row r="442" spans="1:24" ht="24" customHeight="1" x14ac:dyDescent="0.2">
      <c r="A442" s="50" t="s">
        <v>953</v>
      </c>
      <c r="B442" s="60" t="s">
        <v>978</v>
      </c>
      <c r="C442" s="76" t="s">
        <v>978</v>
      </c>
      <c r="D442" s="61" t="s">
        <v>979</v>
      </c>
      <c r="E442" s="53">
        <v>30313.1</v>
      </c>
      <c r="F442" s="26">
        <v>0.21</v>
      </c>
      <c r="G442" s="53">
        <v>53184.34</v>
      </c>
      <c r="H442" s="67"/>
      <c r="I442" s="68"/>
      <c r="J442" s="69"/>
      <c r="K442" s="69"/>
      <c r="L442" s="69"/>
      <c r="M442" s="69"/>
      <c r="N442" s="69"/>
      <c r="O442" s="35"/>
      <c r="P442" s="35" t="s">
        <v>24569</v>
      </c>
      <c r="Q442" s="36">
        <v>1</v>
      </c>
      <c r="R442" s="35" t="s">
        <v>27</v>
      </c>
      <c r="S442" s="35" t="s">
        <v>28503</v>
      </c>
      <c r="T442" s="35">
        <v>0</v>
      </c>
      <c r="U442" s="35">
        <v>0</v>
      </c>
      <c r="V442" s="36">
        <v>1</v>
      </c>
      <c r="W442" s="36">
        <v>1</v>
      </c>
      <c r="X442" s="37" t="s">
        <v>65</v>
      </c>
    </row>
    <row r="443" spans="1:24" ht="24" customHeight="1" x14ac:dyDescent="0.2">
      <c r="A443" s="50" t="s">
        <v>953</v>
      </c>
      <c r="B443" s="60" t="s">
        <v>980</v>
      </c>
      <c r="C443" s="76" t="s">
        <v>980</v>
      </c>
      <c r="D443" s="61" t="s">
        <v>981</v>
      </c>
      <c r="E443" s="53">
        <v>10828.95</v>
      </c>
      <c r="F443" s="26">
        <v>0.21</v>
      </c>
      <c r="G443" s="53">
        <v>18999.396000000001</v>
      </c>
      <c r="H443" s="67"/>
      <c r="I443" s="68"/>
      <c r="J443" s="69"/>
      <c r="K443" s="69"/>
      <c r="L443" s="69"/>
      <c r="M443" s="69"/>
      <c r="N443" s="69"/>
      <c r="O443" s="35"/>
      <c r="P443" s="35" t="s">
        <v>24570</v>
      </c>
      <c r="Q443" s="36">
        <v>1</v>
      </c>
      <c r="R443" s="35" t="s">
        <v>27</v>
      </c>
      <c r="S443" s="35" t="s">
        <v>28503</v>
      </c>
      <c r="T443" s="35">
        <v>0</v>
      </c>
      <c r="U443" s="35">
        <v>0</v>
      </c>
      <c r="V443" s="36">
        <v>1</v>
      </c>
      <c r="W443" s="36">
        <v>1</v>
      </c>
      <c r="X443" s="37" t="s">
        <v>65</v>
      </c>
    </row>
    <row r="444" spans="1:24" ht="24" customHeight="1" x14ac:dyDescent="0.2">
      <c r="A444" s="50" t="s">
        <v>953</v>
      </c>
      <c r="B444" s="60" t="s">
        <v>982</v>
      </c>
      <c r="C444" s="76" t="s">
        <v>982</v>
      </c>
      <c r="D444" s="61" t="s">
        <v>983</v>
      </c>
      <c r="E444" s="53">
        <v>38344.93</v>
      </c>
      <c r="F444" s="26">
        <v>0.21</v>
      </c>
      <c r="G444" s="53">
        <v>67276.182000000001</v>
      </c>
      <c r="H444" s="67"/>
      <c r="I444" s="68"/>
      <c r="J444" s="69"/>
      <c r="K444" s="69"/>
      <c r="L444" s="69"/>
      <c r="M444" s="69"/>
      <c r="N444" s="69"/>
      <c r="O444" s="35"/>
      <c r="P444" s="35" t="s">
        <v>24571</v>
      </c>
      <c r="Q444" s="36">
        <v>1</v>
      </c>
      <c r="R444" s="35" t="s">
        <v>27</v>
      </c>
      <c r="S444" s="35" t="s">
        <v>28503</v>
      </c>
      <c r="T444" s="35">
        <v>0</v>
      </c>
      <c r="U444" s="35">
        <v>0</v>
      </c>
      <c r="V444" s="36">
        <v>1</v>
      </c>
      <c r="W444" s="36">
        <v>1</v>
      </c>
      <c r="X444" s="37" t="s">
        <v>65</v>
      </c>
    </row>
    <row r="445" spans="1:24" ht="24" customHeight="1" x14ac:dyDescent="0.2">
      <c r="A445" s="50" t="s">
        <v>953</v>
      </c>
      <c r="B445" s="60" t="s">
        <v>984</v>
      </c>
      <c r="C445" s="76" t="s">
        <v>984</v>
      </c>
      <c r="D445" s="61" t="s">
        <v>985</v>
      </c>
      <c r="E445" s="53">
        <v>41453.4</v>
      </c>
      <c r="F445" s="26">
        <v>0.21</v>
      </c>
      <c r="G445" s="53">
        <v>72729.990000000005</v>
      </c>
      <c r="H445" s="67"/>
      <c r="I445" s="68"/>
      <c r="J445" s="69"/>
      <c r="K445" s="69"/>
      <c r="L445" s="69"/>
      <c r="M445" s="69"/>
      <c r="N445" s="69"/>
      <c r="O445" s="35"/>
      <c r="P445" s="35" t="s">
        <v>24572</v>
      </c>
      <c r="Q445" s="36">
        <v>1</v>
      </c>
      <c r="R445" s="35" t="s">
        <v>27</v>
      </c>
      <c r="S445" s="35" t="s">
        <v>28503</v>
      </c>
      <c r="T445" s="35">
        <v>0</v>
      </c>
      <c r="U445" s="35">
        <v>0</v>
      </c>
      <c r="V445" s="36">
        <v>1</v>
      </c>
      <c r="W445" s="36">
        <v>1</v>
      </c>
      <c r="X445" s="37" t="s">
        <v>65</v>
      </c>
    </row>
    <row r="446" spans="1:24" ht="24" customHeight="1" x14ac:dyDescent="0.2">
      <c r="A446" s="50" t="s">
        <v>953</v>
      </c>
      <c r="B446" s="60" t="s">
        <v>986</v>
      </c>
      <c r="C446" s="76" t="s">
        <v>986</v>
      </c>
      <c r="D446" s="61" t="s">
        <v>987</v>
      </c>
      <c r="E446" s="53">
        <v>26171.63</v>
      </c>
      <c r="F446" s="26">
        <v>0.21</v>
      </c>
      <c r="G446" s="53">
        <v>45918.120999999999</v>
      </c>
      <c r="H446" s="67"/>
      <c r="I446" s="68"/>
      <c r="J446" s="69"/>
      <c r="K446" s="69"/>
      <c r="L446" s="69"/>
      <c r="M446" s="69"/>
      <c r="N446" s="69"/>
      <c r="O446" s="35"/>
      <c r="P446" s="35" t="s">
        <v>24573</v>
      </c>
      <c r="Q446" s="36">
        <v>1</v>
      </c>
      <c r="R446" s="35" t="s">
        <v>27</v>
      </c>
      <c r="S446" s="35" t="s">
        <v>28503</v>
      </c>
      <c r="T446" s="35">
        <v>0</v>
      </c>
      <c r="U446" s="35">
        <v>0</v>
      </c>
      <c r="V446" s="36">
        <v>1</v>
      </c>
      <c r="W446" s="36">
        <v>1</v>
      </c>
      <c r="X446" s="37" t="s">
        <v>65</v>
      </c>
    </row>
    <row r="447" spans="1:24" ht="24" customHeight="1" x14ac:dyDescent="0.2">
      <c r="A447" s="50" t="s">
        <v>953</v>
      </c>
      <c r="B447" s="60" t="s">
        <v>988</v>
      </c>
      <c r="C447" s="76" t="s">
        <v>988</v>
      </c>
      <c r="D447" s="61" t="s">
        <v>989</v>
      </c>
      <c r="E447" s="53">
        <v>39307.54</v>
      </c>
      <c r="F447" s="26">
        <v>0.21</v>
      </c>
      <c r="G447" s="53">
        <v>68965.074999999997</v>
      </c>
      <c r="H447" s="67"/>
      <c r="I447" s="68"/>
      <c r="J447" s="69"/>
      <c r="K447" s="69"/>
      <c r="L447" s="69"/>
      <c r="M447" s="69"/>
      <c r="N447" s="69"/>
      <c r="O447" s="35"/>
      <c r="P447" s="35" t="s">
        <v>24574</v>
      </c>
      <c r="Q447" s="36">
        <v>1</v>
      </c>
      <c r="R447" s="35" t="s">
        <v>27</v>
      </c>
      <c r="S447" s="35" t="s">
        <v>28503</v>
      </c>
      <c r="T447" s="35">
        <v>0</v>
      </c>
      <c r="U447" s="35">
        <v>0</v>
      </c>
      <c r="V447" s="36">
        <v>1</v>
      </c>
      <c r="W447" s="36">
        <v>1</v>
      </c>
      <c r="X447" s="37" t="s">
        <v>65</v>
      </c>
    </row>
    <row r="448" spans="1:24" ht="24" customHeight="1" x14ac:dyDescent="0.2">
      <c r="A448" s="50" t="s">
        <v>953</v>
      </c>
      <c r="B448" s="60" t="s">
        <v>990</v>
      </c>
      <c r="C448" s="76" t="s">
        <v>990</v>
      </c>
      <c r="D448" s="61" t="s">
        <v>991</v>
      </c>
      <c r="E448" s="53">
        <v>43986.39</v>
      </c>
      <c r="F448" s="26">
        <v>0.21</v>
      </c>
      <c r="G448" s="53">
        <v>77174.126999999993</v>
      </c>
      <c r="H448" s="67"/>
      <c r="I448" s="68"/>
      <c r="J448" s="69"/>
      <c r="K448" s="69"/>
      <c r="L448" s="69"/>
      <c r="M448" s="69"/>
      <c r="N448" s="69"/>
      <c r="O448" s="35"/>
      <c r="P448" s="35" t="s">
        <v>24575</v>
      </c>
      <c r="Q448" s="36">
        <v>1</v>
      </c>
      <c r="R448" s="35" t="s">
        <v>27</v>
      </c>
      <c r="S448" s="35" t="s">
        <v>28504</v>
      </c>
      <c r="T448" s="35">
        <v>0</v>
      </c>
      <c r="U448" s="35">
        <v>0</v>
      </c>
      <c r="V448" s="36">
        <v>1</v>
      </c>
      <c r="W448" s="36">
        <v>1</v>
      </c>
      <c r="X448" s="37" t="s">
        <v>65</v>
      </c>
    </row>
    <row r="449" spans="1:24" ht="24" customHeight="1" x14ac:dyDescent="0.2">
      <c r="A449" s="50" t="s">
        <v>953</v>
      </c>
      <c r="B449" s="60" t="s">
        <v>992</v>
      </c>
      <c r="C449" s="76" t="s">
        <v>992</v>
      </c>
      <c r="D449" s="61" t="s">
        <v>993</v>
      </c>
      <c r="E449" s="53">
        <v>51828.79</v>
      </c>
      <c r="F449" s="26">
        <v>0.21</v>
      </c>
      <c r="G449" s="53">
        <v>90933.618000000002</v>
      </c>
      <c r="H449" s="67"/>
      <c r="I449" s="68"/>
      <c r="J449" s="69"/>
      <c r="K449" s="69"/>
      <c r="L449" s="69"/>
      <c r="M449" s="69"/>
      <c r="N449" s="69"/>
      <c r="O449" s="35"/>
      <c r="P449" s="35" t="s">
        <v>24576</v>
      </c>
      <c r="Q449" s="36">
        <v>1</v>
      </c>
      <c r="R449" s="35" t="s">
        <v>27</v>
      </c>
      <c r="S449" s="35" t="s">
        <v>28504</v>
      </c>
      <c r="T449" s="35">
        <v>0</v>
      </c>
      <c r="U449" s="35">
        <v>0</v>
      </c>
      <c r="V449" s="36">
        <v>1</v>
      </c>
      <c r="W449" s="36">
        <v>1</v>
      </c>
      <c r="X449" s="37" t="s">
        <v>65</v>
      </c>
    </row>
    <row r="450" spans="1:24" ht="24" customHeight="1" x14ac:dyDescent="0.2">
      <c r="A450" s="50" t="s">
        <v>953</v>
      </c>
      <c r="B450" s="60" t="s">
        <v>994</v>
      </c>
      <c r="C450" s="76" t="s">
        <v>994</v>
      </c>
      <c r="D450" s="61" t="s">
        <v>995</v>
      </c>
      <c r="E450" s="53">
        <v>22561.72</v>
      </c>
      <c r="F450" s="26">
        <v>0.21</v>
      </c>
      <c r="G450" s="53">
        <v>39584.533000000003</v>
      </c>
      <c r="H450" s="67"/>
      <c r="I450" s="68"/>
      <c r="J450" s="69"/>
      <c r="K450" s="69"/>
      <c r="L450" s="69"/>
      <c r="M450" s="69"/>
      <c r="N450" s="69"/>
      <c r="O450" s="35"/>
      <c r="P450" s="35" t="s">
        <v>24577</v>
      </c>
      <c r="Q450" s="36">
        <v>1</v>
      </c>
      <c r="R450" s="35" t="s">
        <v>27</v>
      </c>
      <c r="S450" s="35" t="s">
        <v>28504</v>
      </c>
      <c r="T450" s="35">
        <v>0</v>
      </c>
      <c r="U450" s="35">
        <v>0</v>
      </c>
      <c r="V450" s="36">
        <v>1</v>
      </c>
      <c r="W450" s="36">
        <v>1</v>
      </c>
      <c r="X450" s="37" t="s">
        <v>65</v>
      </c>
    </row>
    <row r="451" spans="1:24" ht="24" customHeight="1" x14ac:dyDescent="0.2">
      <c r="A451" s="50" t="s">
        <v>953</v>
      </c>
      <c r="B451" s="60" t="s">
        <v>996</v>
      </c>
      <c r="C451" s="76" t="s">
        <v>996</v>
      </c>
      <c r="D451" s="61" t="s">
        <v>997</v>
      </c>
      <c r="E451" s="53">
        <v>22561.72</v>
      </c>
      <c r="F451" s="26">
        <v>0.21</v>
      </c>
      <c r="G451" s="53">
        <v>39584.533000000003</v>
      </c>
      <c r="H451" s="67"/>
      <c r="I451" s="68"/>
      <c r="J451" s="69"/>
      <c r="K451" s="69"/>
      <c r="L451" s="69"/>
      <c r="M451" s="69"/>
      <c r="N451" s="69"/>
      <c r="O451" s="35"/>
      <c r="P451" s="35" t="s">
        <v>24577</v>
      </c>
      <c r="Q451" s="36">
        <v>1</v>
      </c>
      <c r="R451" s="35" t="s">
        <v>27</v>
      </c>
      <c r="S451" s="35" t="s">
        <v>28504</v>
      </c>
      <c r="T451" s="35">
        <v>0</v>
      </c>
      <c r="U451" s="35">
        <v>0</v>
      </c>
      <c r="V451" s="36">
        <v>1</v>
      </c>
      <c r="W451" s="36">
        <v>1</v>
      </c>
      <c r="X451" s="37" t="s">
        <v>65</v>
      </c>
    </row>
    <row r="452" spans="1:24" ht="24" customHeight="1" x14ac:dyDescent="0.2">
      <c r="A452" s="50" t="s">
        <v>953</v>
      </c>
      <c r="B452" s="60" t="s">
        <v>998</v>
      </c>
      <c r="C452" s="76" t="s">
        <v>998</v>
      </c>
      <c r="D452" s="61" t="s">
        <v>999</v>
      </c>
      <c r="E452" s="53">
        <v>22561.72</v>
      </c>
      <c r="F452" s="26">
        <v>0.21</v>
      </c>
      <c r="G452" s="53">
        <v>39584.533000000003</v>
      </c>
      <c r="H452" s="67"/>
      <c r="I452" s="68"/>
      <c r="J452" s="69"/>
      <c r="K452" s="69"/>
      <c r="L452" s="69"/>
      <c r="M452" s="69"/>
      <c r="N452" s="69"/>
      <c r="O452" s="35"/>
      <c r="P452" s="35" t="s">
        <v>24578</v>
      </c>
      <c r="Q452" s="36">
        <v>1</v>
      </c>
      <c r="R452" s="35" t="s">
        <v>27</v>
      </c>
      <c r="S452" s="35" t="s">
        <v>28504</v>
      </c>
      <c r="T452" s="35">
        <v>0</v>
      </c>
      <c r="U452" s="35">
        <v>0</v>
      </c>
      <c r="V452" s="36">
        <v>1</v>
      </c>
      <c r="W452" s="36">
        <v>1</v>
      </c>
      <c r="X452" s="37" t="s">
        <v>65</v>
      </c>
    </row>
    <row r="453" spans="1:24" ht="24" customHeight="1" x14ac:dyDescent="0.2">
      <c r="A453" s="50" t="s">
        <v>953</v>
      </c>
      <c r="B453" s="60" t="s">
        <v>1000</v>
      </c>
      <c r="C453" s="76" t="s">
        <v>1000</v>
      </c>
      <c r="D453" s="61" t="s">
        <v>1001</v>
      </c>
      <c r="E453" s="53">
        <v>32368.53</v>
      </c>
      <c r="F453" s="26">
        <v>0.21</v>
      </c>
      <c r="G453" s="53">
        <v>56790.588000000003</v>
      </c>
      <c r="H453" s="67"/>
      <c r="I453" s="68"/>
      <c r="J453" s="69"/>
      <c r="K453" s="69"/>
      <c r="L453" s="69"/>
      <c r="M453" s="69"/>
      <c r="N453" s="69"/>
      <c r="O453" s="35"/>
      <c r="P453" s="35" t="s">
        <v>65</v>
      </c>
      <c r="Q453" s="36">
        <v>1</v>
      </c>
      <c r="R453" s="35" t="s">
        <v>27</v>
      </c>
      <c r="S453" s="35" t="s">
        <v>28503</v>
      </c>
      <c r="T453" s="35">
        <v>0</v>
      </c>
      <c r="U453" s="35">
        <v>0</v>
      </c>
      <c r="V453" s="36">
        <v>1</v>
      </c>
      <c r="W453" s="36">
        <v>1</v>
      </c>
      <c r="X453" s="37" t="s">
        <v>65</v>
      </c>
    </row>
    <row r="454" spans="1:24" ht="24" customHeight="1" x14ac:dyDescent="0.2">
      <c r="A454" s="50" t="s">
        <v>953</v>
      </c>
      <c r="B454" s="60" t="s">
        <v>1002</v>
      </c>
      <c r="C454" s="76" t="s">
        <v>1002</v>
      </c>
      <c r="D454" s="61" t="s">
        <v>1003</v>
      </c>
      <c r="E454" s="53">
        <v>32368.53</v>
      </c>
      <c r="F454" s="26">
        <v>0.21</v>
      </c>
      <c r="G454" s="53">
        <v>56790.588000000003</v>
      </c>
      <c r="H454" s="67"/>
      <c r="I454" s="68"/>
      <c r="J454" s="69"/>
      <c r="K454" s="69"/>
      <c r="L454" s="69"/>
      <c r="M454" s="69"/>
      <c r="N454" s="69"/>
      <c r="O454" s="35"/>
      <c r="P454" s="35" t="s">
        <v>24579</v>
      </c>
      <c r="Q454" s="36">
        <v>1</v>
      </c>
      <c r="R454" s="35" t="s">
        <v>27</v>
      </c>
      <c r="S454" s="35" t="s">
        <v>28503</v>
      </c>
      <c r="T454" s="35">
        <v>0</v>
      </c>
      <c r="U454" s="35">
        <v>0</v>
      </c>
      <c r="V454" s="36">
        <v>1</v>
      </c>
      <c r="W454" s="36">
        <v>1</v>
      </c>
      <c r="X454" s="37" t="s">
        <v>65</v>
      </c>
    </row>
    <row r="455" spans="1:24" ht="24" customHeight="1" x14ac:dyDescent="0.2">
      <c r="A455" s="50" t="s">
        <v>953</v>
      </c>
      <c r="B455" s="60" t="s">
        <v>1004</v>
      </c>
      <c r="C455" s="76" t="s">
        <v>1004</v>
      </c>
      <c r="D455" s="61" t="s">
        <v>1005</v>
      </c>
      <c r="E455" s="53">
        <v>32368.53</v>
      </c>
      <c r="F455" s="26">
        <v>0.21</v>
      </c>
      <c r="G455" s="53">
        <v>56790.588000000003</v>
      </c>
      <c r="H455" s="67"/>
      <c r="I455" s="68"/>
      <c r="J455" s="69"/>
      <c r="K455" s="69"/>
      <c r="L455" s="69"/>
      <c r="M455" s="69"/>
      <c r="N455" s="69"/>
      <c r="O455" s="35"/>
      <c r="P455" s="35" t="s">
        <v>24580</v>
      </c>
      <c r="Q455" s="36">
        <v>1</v>
      </c>
      <c r="R455" s="35" t="s">
        <v>27</v>
      </c>
      <c r="S455" s="35" t="s">
        <v>28504</v>
      </c>
      <c r="T455" s="35">
        <v>0</v>
      </c>
      <c r="U455" s="35">
        <v>0</v>
      </c>
      <c r="V455" s="36">
        <v>1</v>
      </c>
      <c r="W455" s="36">
        <v>1</v>
      </c>
      <c r="X455" s="37" t="s">
        <v>65</v>
      </c>
    </row>
    <row r="456" spans="1:24" ht="24" customHeight="1" x14ac:dyDescent="0.2">
      <c r="A456" s="50" t="s">
        <v>953</v>
      </c>
      <c r="B456" s="60" t="s">
        <v>1006</v>
      </c>
      <c r="C456" s="76" t="s">
        <v>1006</v>
      </c>
      <c r="D456" s="61" t="s">
        <v>1007</v>
      </c>
      <c r="E456" s="53">
        <v>12935.41</v>
      </c>
      <c r="F456" s="26">
        <v>0.21</v>
      </c>
      <c r="G456" s="53">
        <v>22695.170999999998</v>
      </c>
      <c r="H456" s="67"/>
      <c r="I456" s="68"/>
      <c r="J456" s="69"/>
      <c r="K456" s="69"/>
      <c r="L456" s="69"/>
      <c r="M456" s="69"/>
      <c r="N456" s="69"/>
      <c r="O456" s="35"/>
      <c r="P456" s="35" t="s">
        <v>24581</v>
      </c>
      <c r="Q456" s="36">
        <v>1</v>
      </c>
      <c r="R456" s="35" t="s">
        <v>27</v>
      </c>
      <c r="S456" s="35" t="s">
        <v>28504</v>
      </c>
      <c r="T456" s="35">
        <v>0</v>
      </c>
      <c r="U456" s="35">
        <v>0</v>
      </c>
      <c r="V456" s="36">
        <v>1</v>
      </c>
      <c r="W456" s="36">
        <v>1</v>
      </c>
      <c r="X456" s="37" t="s">
        <v>65</v>
      </c>
    </row>
    <row r="457" spans="1:24" ht="24" customHeight="1" x14ac:dyDescent="0.2">
      <c r="A457" s="50" t="s">
        <v>953</v>
      </c>
      <c r="B457" s="60" t="s">
        <v>1008</v>
      </c>
      <c r="C457" s="76" t="s">
        <v>1008</v>
      </c>
      <c r="D457" s="61" t="s">
        <v>1009</v>
      </c>
      <c r="E457" s="53">
        <v>12935.41</v>
      </c>
      <c r="F457" s="26">
        <v>0.21</v>
      </c>
      <c r="G457" s="53">
        <v>22695.170999999998</v>
      </c>
      <c r="H457" s="67"/>
      <c r="I457" s="68"/>
      <c r="J457" s="69"/>
      <c r="K457" s="69"/>
      <c r="L457" s="69"/>
      <c r="M457" s="69"/>
      <c r="N457" s="69"/>
      <c r="O457" s="35"/>
      <c r="P457" s="35" t="s">
        <v>24582</v>
      </c>
      <c r="Q457" s="36">
        <v>1</v>
      </c>
      <c r="R457" s="35" t="s">
        <v>27</v>
      </c>
      <c r="S457" s="35" t="s">
        <v>28503</v>
      </c>
      <c r="T457" s="35">
        <v>0</v>
      </c>
      <c r="U457" s="35">
        <v>0</v>
      </c>
      <c r="V457" s="36">
        <v>1</v>
      </c>
      <c r="W457" s="36">
        <v>1</v>
      </c>
      <c r="X457" s="37" t="s">
        <v>65</v>
      </c>
    </row>
    <row r="458" spans="1:24" ht="24" customHeight="1" x14ac:dyDescent="0.2">
      <c r="A458" s="50" t="s">
        <v>953</v>
      </c>
      <c r="B458" s="60" t="s">
        <v>1010</v>
      </c>
      <c r="C458" s="76" t="s">
        <v>1010</v>
      </c>
      <c r="D458" s="61" t="s">
        <v>1011</v>
      </c>
      <c r="E458" s="53">
        <v>10348.31</v>
      </c>
      <c r="F458" s="26">
        <v>0.21</v>
      </c>
      <c r="G458" s="53">
        <v>18156.111000000001</v>
      </c>
      <c r="H458" s="67"/>
      <c r="I458" s="68"/>
      <c r="J458" s="69"/>
      <c r="K458" s="69"/>
      <c r="L458" s="69"/>
      <c r="M458" s="69"/>
      <c r="N458" s="69"/>
      <c r="O458" s="35"/>
      <c r="P458" s="35" t="s">
        <v>24583</v>
      </c>
      <c r="Q458" s="36">
        <v>1</v>
      </c>
      <c r="R458" s="35" t="s">
        <v>27</v>
      </c>
      <c r="S458" s="35" t="s">
        <v>28503</v>
      </c>
      <c r="T458" s="35">
        <v>0</v>
      </c>
      <c r="U458" s="35">
        <v>0</v>
      </c>
      <c r="V458" s="36">
        <v>1</v>
      </c>
      <c r="W458" s="36">
        <v>1</v>
      </c>
      <c r="X458" s="37" t="s">
        <v>65</v>
      </c>
    </row>
    <row r="459" spans="1:24" ht="24" customHeight="1" x14ac:dyDescent="0.2">
      <c r="A459" s="50" t="s">
        <v>953</v>
      </c>
      <c r="B459" s="60" t="s">
        <v>1012</v>
      </c>
      <c r="C459" s="76" t="s">
        <v>1012</v>
      </c>
      <c r="D459" s="61" t="s">
        <v>1013</v>
      </c>
      <c r="E459" s="53">
        <v>21659.26</v>
      </c>
      <c r="F459" s="26">
        <v>0.105</v>
      </c>
      <c r="G459" s="53">
        <v>34703.553</v>
      </c>
      <c r="H459" s="67"/>
      <c r="I459" s="68"/>
      <c r="J459" s="69"/>
      <c r="K459" s="69"/>
      <c r="L459" s="69"/>
      <c r="M459" s="69"/>
      <c r="N459" s="69"/>
      <c r="O459" s="35"/>
      <c r="P459" s="35" t="s">
        <v>24584</v>
      </c>
      <c r="Q459" s="36">
        <v>1</v>
      </c>
      <c r="R459" s="35" t="s">
        <v>27</v>
      </c>
      <c r="S459" s="35" t="s">
        <v>28504</v>
      </c>
      <c r="T459" s="35">
        <v>0</v>
      </c>
      <c r="U459" s="35">
        <v>0</v>
      </c>
      <c r="V459" s="36">
        <v>1</v>
      </c>
      <c r="W459" s="36">
        <v>1</v>
      </c>
      <c r="X459" s="37" t="s">
        <v>65</v>
      </c>
    </row>
    <row r="460" spans="1:24" ht="24" customHeight="1" x14ac:dyDescent="0.2">
      <c r="A460" s="50" t="s">
        <v>953</v>
      </c>
      <c r="B460" s="60" t="s">
        <v>1014</v>
      </c>
      <c r="C460" s="76" t="s">
        <v>1014</v>
      </c>
      <c r="D460" s="61" t="s">
        <v>1015</v>
      </c>
      <c r="E460" s="53">
        <v>10544.55</v>
      </c>
      <c r="F460" s="26">
        <v>0.21</v>
      </c>
      <c r="G460" s="53">
        <v>18500.416000000001</v>
      </c>
      <c r="H460" s="67"/>
      <c r="I460" s="68"/>
      <c r="J460" s="69"/>
      <c r="K460" s="69"/>
      <c r="L460" s="69"/>
      <c r="M460" s="69"/>
      <c r="N460" s="69"/>
      <c r="O460" s="35"/>
      <c r="P460" s="35" t="s">
        <v>24585</v>
      </c>
      <c r="Q460" s="36">
        <v>1</v>
      </c>
      <c r="R460" s="35" t="s">
        <v>27</v>
      </c>
      <c r="S460" s="35" t="s">
        <v>28503</v>
      </c>
      <c r="T460" s="35">
        <v>0</v>
      </c>
      <c r="U460" s="35">
        <v>0</v>
      </c>
      <c r="V460" s="36">
        <v>1</v>
      </c>
      <c r="W460" s="36">
        <v>1</v>
      </c>
      <c r="X460" s="37" t="s">
        <v>65</v>
      </c>
    </row>
    <row r="461" spans="1:24" ht="24" customHeight="1" x14ac:dyDescent="0.2">
      <c r="A461" s="50" t="s">
        <v>953</v>
      </c>
      <c r="B461" s="60" t="s">
        <v>1016</v>
      </c>
      <c r="C461" s="76" t="s">
        <v>1016</v>
      </c>
      <c r="D461" s="61" t="s">
        <v>1017</v>
      </c>
      <c r="E461" s="53">
        <v>13145.06</v>
      </c>
      <c r="F461" s="26">
        <v>0.21</v>
      </c>
      <c r="G461" s="53">
        <v>23063.010999999999</v>
      </c>
      <c r="H461" s="67"/>
      <c r="I461" s="68"/>
      <c r="J461" s="69"/>
      <c r="K461" s="69"/>
      <c r="L461" s="69"/>
      <c r="M461" s="69"/>
      <c r="N461" s="69"/>
      <c r="O461" s="35"/>
      <c r="P461" s="35" t="s">
        <v>24586</v>
      </c>
      <c r="Q461" s="36">
        <v>1</v>
      </c>
      <c r="R461" s="35" t="s">
        <v>27</v>
      </c>
      <c r="S461" s="35" t="s">
        <v>28503</v>
      </c>
      <c r="T461" s="35">
        <v>0</v>
      </c>
      <c r="U461" s="35">
        <v>0</v>
      </c>
      <c r="V461" s="36">
        <v>1</v>
      </c>
      <c r="W461" s="36">
        <v>1</v>
      </c>
      <c r="X461" s="37" t="s">
        <v>65</v>
      </c>
    </row>
    <row r="462" spans="1:24" ht="24" customHeight="1" x14ac:dyDescent="0.2">
      <c r="A462" s="50" t="s">
        <v>953</v>
      </c>
      <c r="B462" s="60" t="s">
        <v>1018</v>
      </c>
      <c r="C462" s="76" t="s">
        <v>1018</v>
      </c>
      <c r="D462" s="61" t="s">
        <v>1019</v>
      </c>
      <c r="E462" s="53">
        <v>10544.55</v>
      </c>
      <c r="F462" s="26">
        <v>0.21</v>
      </c>
      <c r="G462" s="53">
        <v>18500.416000000001</v>
      </c>
      <c r="H462" s="67"/>
      <c r="I462" s="68"/>
      <c r="J462" s="69"/>
      <c r="K462" s="69"/>
      <c r="L462" s="69"/>
      <c r="M462" s="69"/>
      <c r="N462" s="69"/>
      <c r="O462" s="35"/>
      <c r="P462" s="35" t="s">
        <v>24587</v>
      </c>
      <c r="Q462" s="36">
        <v>1</v>
      </c>
      <c r="R462" s="35" t="s">
        <v>27</v>
      </c>
      <c r="S462" s="35" t="s">
        <v>28504</v>
      </c>
      <c r="T462" s="35">
        <v>0</v>
      </c>
      <c r="U462" s="35">
        <v>0</v>
      </c>
      <c r="V462" s="36">
        <v>1</v>
      </c>
      <c r="W462" s="36">
        <v>1</v>
      </c>
      <c r="X462" s="37" t="s">
        <v>65</v>
      </c>
    </row>
    <row r="463" spans="1:24" ht="24" customHeight="1" x14ac:dyDescent="0.2">
      <c r="A463" s="50" t="s">
        <v>953</v>
      </c>
      <c r="B463" s="60" t="s">
        <v>1020</v>
      </c>
      <c r="C463" s="76" t="s">
        <v>1020</v>
      </c>
      <c r="D463" s="61" t="s">
        <v>1021</v>
      </c>
      <c r="E463" s="53">
        <v>13165.42</v>
      </c>
      <c r="F463" s="26">
        <v>0.21</v>
      </c>
      <c r="G463" s="53">
        <v>23098.731</v>
      </c>
      <c r="H463" s="67"/>
      <c r="I463" s="68"/>
      <c r="J463" s="69"/>
      <c r="K463" s="69"/>
      <c r="L463" s="69"/>
      <c r="M463" s="69"/>
      <c r="N463" s="69"/>
      <c r="O463" s="35"/>
      <c r="P463" s="35" t="s">
        <v>24588</v>
      </c>
      <c r="Q463" s="36">
        <v>1</v>
      </c>
      <c r="R463" s="35" t="s">
        <v>27</v>
      </c>
      <c r="S463" s="35" t="s">
        <v>28503</v>
      </c>
      <c r="T463" s="35">
        <v>0</v>
      </c>
      <c r="U463" s="35">
        <v>0</v>
      </c>
      <c r="V463" s="36">
        <v>1</v>
      </c>
      <c r="W463" s="36">
        <v>1</v>
      </c>
      <c r="X463" s="37" t="s">
        <v>65</v>
      </c>
    </row>
    <row r="464" spans="1:24" ht="24" customHeight="1" x14ac:dyDescent="0.2">
      <c r="A464" s="50" t="s">
        <v>953</v>
      </c>
      <c r="B464" s="60" t="s">
        <v>1022</v>
      </c>
      <c r="C464" s="76" t="s">
        <v>1022</v>
      </c>
      <c r="D464" s="61" t="s">
        <v>1023</v>
      </c>
      <c r="E464" s="53">
        <v>14599.93</v>
      </c>
      <c r="F464" s="26">
        <v>0.21</v>
      </c>
      <c r="G464" s="53">
        <v>25615.579000000002</v>
      </c>
      <c r="H464" s="67"/>
      <c r="I464" s="68"/>
      <c r="J464" s="69"/>
      <c r="K464" s="69"/>
      <c r="L464" s="69"/>
      <c r="M464" s="69"/>
      <c r="N464" s="69"/>
      <c r="O464" s="35"/>
      <c r="P464" s="35" t="s">
        <v>24589</v>
      </c>
      <c r="Q464" s="36">
        <v>1</v>
      </c>
      <c r="R464" s="35" t="s">
        <v>27</v>
      </c>
      <c r="S464" s="35" t="s">
        <v>28503</v>
      </c>
      <c r="T464" s="35">
        <v>0</v>
      </c>
      <c r="U464" s="35">
        <v>0</v>
      </c>
      <c r="V464" s="36">
        <v>1</v>
      </c>
      <c r="W464" s="36">
        <v>1</v>
      </c>
      <c r="X464" s="37" t="s">
        <v>65</v>
      </c>
    </row>
    <row r="465" spans="1:24" ht="24" customHeight="1" x14ac:dyDescent="0.2">
      <c r="A465" s="50" t="s">
        <v>953</v>
      </c>
      <c r="B465" s="60" t="s">
        <v>1024</v>
      </c>
      <c r="C465" s="76" t="s">
        <v>1024</v>
      </c>
      <c r="D465" s="61" t="s">
        <v>1025</v>
      </c>
      <c r="E465" s="53">
        <v>18386.87</v>
      </c>
      <c r="F465" s="26">
        <v>0.21</v>
      </c>
      <c r="G465" s="53">
        <v>32259.761999999999</v>
      </c>
      <c r="H465" s="67"/>
      <c r="I465" s="68"/>
      <c r="J465" s="69"/>
      <c r="K465" s="69"/>
      <c r="L465" s="69"/>
      <c r="M465" s="69"/>
      <c r="N465" s="69"/>
      <c r="O465" s="35"/>
      <c r="P465" s="35" t="s">
        <v>24590</v>
      </c>
      <c r="Q465" s="36">
        <v>1</v>
      </c>
      <c r="R465" s="35" t="s">
        <v>27</v>
      </c>
      <c r="S465" s="35" t="s">
        <v>28503</v>
      </c>
      <c r="T465" s="35">
        <v>0</v>
      </c>
      <c r="U465" s="35">
        <v>0</v>
      </c>
      <c r="V465" s="36">
        <v>1</v>
      </c>
      <c r="W465" s="36">
        <v>1</v>
      </c>
      <c r="X465" s="37" t="s">
        <v>65</v>
      </c>
    </row>
    <row r="466" spans="1:24" ht="24" customHeight="1" x14ac:dyDescent="0.2">
      <c r="A466" s="50" t="s">
        <v>953</v>
      </c>
      <c r="B466" s="60" t="s">
        <v>1026</v>
      </c>
      <c r="C466" s="76" t="s">
        <v>1026</v>
      </c>
      <c r="D466" s="61" t="s">
        <v>23407</v>
      </c>
      <c r="E466" s="53">
        <v>16645.509999999998</v>
      </c>
      <c r="F466" s="26">
        <v>0.21</v>
      </c>
      <c r="G466" s="53">
        <v>29204.547999999999</v>
      </c>
      <c r="H466" s="67"/>
      <c r="I466" s="68"/>
      <c r="J466" s="69"/>
      <c r="K466" s="69"/>
      <c r="L466" s="69"/>
      <c r="M466" s="69"/>
      <c r="N466" s="69"/>
      <c r="O466" s="35"/>
      <c r="P466" s="35" t="s">
        <v>24591</v>
      </c>
      <c r="Q466" s="36">
        <v>1</v>
      </c>
      <c r="R466" s="35" t="s">
        <v>27</v>
      </c>
      <c r="S466" s="35" t="s">
        <v>28503</v>
      </c>
      <c r="T466" s="35">
        <v>0</v>
      </c>
      <c r="U466" s="35">
        <v>0</v>
      </c>
      <c r="V466" s="36">
        <v>1</v>
      </c>
      <c r="W466" s="36">
        <v>1</v>
      </c>
      <c r="X466" s="37" t="s">
        <v>65</v>
      </c>
    </row>
    <row r="467" spans="1:24" ht="24" customHeight="1" x14ac:dyDescent="0.2">
      <c r="A467" s="50" t="s">
        <v>953</v>
      </c>
      <c r="B467" s="60" t="s">
        <v>1028</v>
      </c>
      <c r="C467" s="76" t="s">
        <v>1028</v>
      </c>
      <c r="D467" s="61" t="s">
        <v>1029</v>
      </c>
      <c r="E467" s="53">
        <v>17969.169999999998</v>
      </c>
      <c r="F467" s="26">
        <v>0.21</v>
      </c>
      <c r="G467" s="53">
        <v>31526.913</v>
      </c>
      <c r="H467" s="67"/>
      <c r="I467" s="68"/>
      <c r="J467" s="69"/>
      <c r="K467" s="69"/>
      <c r="L467" s="69"/>
      <c r="M467" s="69"/>
      <c r="N467" s="69"/>
      <c r="O467" s="35"/>
      <c r="P467" s="35" t="s">
        <v>24591</v>
      </c>
      <c r="Q467" s="36">
        <v>1</v>
      </c>
      <c r="R467" s="35" t="s">
        <v>27</v>
      </c>
      <c r="S467" s="35" t="s">
        <v>28503</v>
      </c>
      <c r="T467" s="35">
        <v>0</v>
      </c>
      <c r="U467" s="35">
        <v>0</v>
      </c>
      <c r="V467" s="36">
        <v>1</v>
      </c>
      <c r="W467" s="36">
        <v>1</v>
      </c>
      <c r="X467" s="37" t="s">
        <v>65</v>
      </c>
    </row>
    <row r="468" spans="1:24" ht="24" customHeight="1" x14ac:dyDescent="0.2">
      <c r="A468" s="50" t="s">
        <v>953</v>
      </c>
      <c r="B468" s="60" t="s">
        <v>1030</v>
      </c>
      <c r="C468" s="76" t="s">
        <v>1030</v>
      </c>
      <c r="D468" s="61" t="s">
        <v>1031</v>
      </c>
      <c r="E468" s="53">
        <v>18330.169999999998</v>
      </c>
      <c r="F468" s="26">
        <v>0.21</v>
      </c>
      <c r="G468" s="53">
        <v>32160.288</v>
      </c>
      <c r="H468" s="67"/>
      <c r="I468" s="68"/>
      <c r="J468" s="69"/>
      <c r="K468" s="69"/>
      <c r="L468" s="69"/>
      <c r="M468" s="69"/>
      <c r="N468" s="69"/>
      <c r="O468" s="35"/>
      <c r="P468" s="35" t="s">
        <v>24592</v>
      </c>
      <c r="Q468" s="36">
        <v>1</v>
      </c>
      <c r="R468" s="35" t="s">
        <v>9849</v>
      </c>
      <c r="S468" s="35" t="s">
        <v>28503</v>
      </c>
      <c r="T468" s="35">
        <v>0</v>
      </c>
      <c r="U468" s="35">
        <v>0</v>
      </c>
      <c r="V468" s="36">
        <v>1</v>
      </c>
      <c r="W468" s="36">
        <v>1</v>
      </c>
      <c r="X468" s="37" t="s">
        <v>65</v>
      </c>
    </row>
    <row r="469" spans="1:24" ht="24" customHeight="1" x14ac:dyDescent="0.2">
      <c r="A469" s="50" t="s">
        <v>953</v>
      </c>
      <c r="B469" s="60" t="s">
        <v>1032</v>
      </c>
      <c r="C469" s="76" t="s">
        <v>1032</v>
      </c>
      <c r="D469" s="61" t="s">
        <v>1033</v>
      </c>
      <c r="E469" s="53">
        <v>18510.62</v>
      </c>
      <c r="F469" s="26">
        <v>0.21</v>
      </c>
      <c r="G469" s="53">
        <v>32476.883999999998</v>
      </c>
      <c r="H469" s="67"/>
      <c r="I469" s="68"/>
      <c r="J469" s="69"/>
      <c r="K469" s="69"/>
      <c r="L469" s="69"/>
      <c r="M469" s="69"/>
      <c r="N469" s="69"/>
      <c r="O469" s="35"/>
      <c r="P469" s="35" t="s">
        <v>24593</v>
      </c>
      <c r="Q469" s="36">
        <v>1</v>
      </c>
      <c r="R469" s="35" t="s">
        <v>27</v>
      </c>
      <c r="S469" s="35" t="s">
        <v>28503</v>
      </c>
      <c r="T469" s="35">
        <v>0</v>
      </c>
      <c r="U469" s="35">
        <v>0</v>
      </c>
      <c r="V469" s="36">
        <v>1</v>
      </c>
      <c r="W469" s="36">
        <v>1</v>
      </c>
      <c r="X469" s="37" t="s">
        <v>65</v>
      </c>
    </row>
    <row r="470" spans="1:24" ht="24" customHeight="1" x14ac:dyDescent="0.2">
      <c r="A470" s="50" t="s">
        <v>953</v>
      </c>
      <c r="B470" s="60" t="s">
        <v>1034</v>
      </c>
      <c r="C470" s="76" t="s">
        <v>1034</v>
      </c>
      <c r="D470" s="61" t="s">
        <v>1035</v>
      </c>
      <c r="E470" s="53">
        <v>10187.870000000001</v>
      </c>
      <c r="F470" s="26">
        <v>0.21</v>
      </c>
      <c r="G470" s="53">
        <v>17874.616000000002</v>
      </c>
      <c r="H470" s="67"/>
      <c r="I470" s="68"/>
      <c r="J470" s="69"/>
      <c r="K470" s="69"/>
      <c r="L470" s="69"/>
      <c r="M470" s="69"/>
      <c r="N470" s="69"/>
      <c r="O470" s="35"/>
      <c r="P470" s="35" t="s">
        <v>24594</v>
      </c>
      <c r="Q470" s="36">
        <v>1</v>
      </c>
      <c r="R470" s="35" t="s">
        <v>27</v>
      </c>
      <c r="S470" s="35" t="s">
        <v>28503</v>
      </c>
      <c r="T470" s="35">
        <v>0</v>
      </c>
      <c r="U470" s="35">
        <v>0</v>
      </c>
      <c r="V470" s="36">
        <v>1</v>
      </c>
      <c r="W470" s="36">
        <v>1</v>
      </c>
      <c r="X470" s="37" t="s">
        <v>65</v>
      </c>
    </row>
    <row r="471" spans="1:24" ht="24" customHeight="1" x14ac:dyDescent="0.2">
      <c r="A471" s="50" t="s">
        <v>953</v>
      </c>
      <c r="B471" s="60" t="s">
        <v>1036</v>
      </c>
      <c r="C471" s="76" t="s">
        <v>1036</v>
      </c>
      <c r="D471" s="61" t="s">
        <v>1037</v>
      </c>
      <c r="E471" s="53">
        <v>20235.75</v>
      </c>
      <c r="F471" s="26">
        <v>0.21</v>
      </c>
      <c r="G471" s="53">
        <v>35503.625999999997</v>
      </c>
      <c r="H471" s="67"/>
      <c r="I471" s="68"/>
      <c r="J471" s="69"/>
      <c r="K471" s="69"/>
      <c r="L471" s="69"/>
      <c r="M471" s="69"/>
      <c r="N471" s="69"/>
      <c r="O471" s="35"/>
      <c r="P471" s="35" t="s">
        <v>24595</v>
      </c>
      <c r="Q471" s="36">
        <v>1</v>
      </c>
      <c r="R471" s="35" t="s">
        <v>27</v>
      </c>
      <c r="S471" s="35" t="s">
        <v>28503</v>
      </c>
      <c r="T471" s="35">
        <v>0</v>
      </c>
      <c r="U471" s="35">
        <v>0</v>
      </c>
      <c r="V471" s="36">
        <v>1</v>
      </c>
      <c r="W471" s="36">
        <v>1</v>
      </c>
      <c r="X471" s="37" t="s">
        <v>65</v>
      </c>
    </row>
    <row r="472" spans="1:24" ht="24" customHeight="1" x14ac:dyDescent="0.2">
      <c r="A472" s="50" t="s">
        <v>953</v>
      </c>
      <c r="B472" s="60" t="s">
        <v>1038</v>
      </c>
      <c r="C472" s="76" t="s">
        <v>1038</v>
      </c>
      <c r="D472" s="61" t="s">
        <v>1039</v>
      </c>
      <c r="E472" s="53">
        <v>20175.14</v>
      </c>
      <c r="F472" s="26">
        <v>0.21</v>
      </c>
      <c r="G472" s="53">
        <v>35397.279999999999</v>
      </c>
      <c r="H472" s="67"/>
      <c r="I472" s="68"/>
      <c r="J472" s="69"/>
      <c r="K472" s="69"/>
      <c r="L472" s="69"/>
      <c r="M472" s="69"/>
      <c r="N472" s="69"/>
      <c r="O472" s="35"/>
      <c r="P472" s="35" t="s">
        <v>24596</v>
      </c>
      <c r="Q472" s="36">
        <v>1</v>
      </c>
      <c r="R472" s="35" t="s">
        <v>27</v>
      </c>
      <c r="S472" s="35" t="s">
        <v>28503</v>
      </c>
      <c r="T472" s="35">
        <v>0</v>
      </c>
      <c r="U472" s="35">
        <v>0</v>
      </c>
      <c r="V472" s="36">
        <v>1</v>
      </c>
      <c r="W472" s="36">
        <v>1</v>
      </c>
      <c r="X472" s="37" t="s">
        <v>65</v>
      </c>
    </row>
    <row r="473" spans="1:24" ht="24" customHeight="1" x14ac:dyDescent="0.2">
      <c r="A473" s="50" t="s">
        <v>953</v>
      </c>
      <c r="B473" s="60" t="s">
        <v>1040</v>
      </c>
      <c r="C473" s="76" t="s">
        <v>1040</v>
      </c>
      <c r="D473" s="61" t="s">
        <v>1041</v>
      </c>
      <c r="E473" s="53">
        <v>20235.75</v>
      </c>
      <c r="F473" s="26">
        <v>0.21</v>
      </c>
      <c r="G473" s="53">
        <v>35503.625999999997</v>
      </c>
      <c r="H473" s="67"/>
      <c r="I473" s="68"/>
      <c r="J473" s="69"/>
      <c r="K473" s="69"/>
      <c r="L473" s="69"/>
      <c r="M473" s="69"/>
      <c r="N473" s="69"/>
      <c r="O473" s="35"/>
      <c r="P473" s="35" t="s">
        <v>24597</v>
      </c>
      <c r="Q473" s="36">
        <v>1</v>
      </c>
      <c r="R473" s="35" t="s">
        <v>27</v>
      </c>
      <c r="S473" s="35" t="s">
        <v>28504</v>
      </c>
      <c r="T473" s="35">
        <v>0</v>
      </c>
      <c r="U473" s="35">
        <v>0</v>
      </c>
      <c r="V473" s="36">
        <v>1</v>
      </c>
      <c r="W473" s="36">
        <v>1</v>
      </c>
      <c r="X473" s="37" t="s">
        <v>65</v>
      </c>
    </row>
    <row r="474" spans="1:24" ht="24" customHeight="1" x14ac:dyDescent="0.2">
      <c r="A474" s="50" t="s">
        <v>953</v>
      </c>
      <c r="B474" s="60" t="s">
        <v>1042</v>
      </c>
      <c r="C474" s="76" t="s">
        <v>1042</v>
      </c>
      <c r="D474" s="61" t="s">
        <v>1043</v>
      </c>
      <c r="E474" s="53">
        <v>19573.509999999998</v>
      </c>
      <c r="F474" s="26">
        <v>0.21</v>
      </c>
      <c r="G474" s="53">
        <v>34341.724000000002</v>
      </c>
      <c r="H474" s="67"/>
      <c r="I474" s="68"/>
      <c r="J474" s="69"/>
      <c r="K474" s="69"/>
      <c r="L474" s="69"/>
      <c r="M474" s="69"/>
      <c r="N474" s="69"/>
      <c r="O474" s="35"/>
      <c r="P474" s="35" t="s">
        <v>24598</v>
      </c>
      <c r="Q474" s="36">
        <v>1</v>
      </c>
      <c r="R474" s="35" t="s">
        <v>27</v>
      </c>
      <c r="S474" s="35" t="s">
        <v>28503</v>
      </c>
      <c r="T474" s="35">
        <v>0</v>
      </c>
      <c r="U474" s="35">
        <v>0</v>
      </c>
      <c r="V474" s="36">
        <v>1</v>
      </c>
      <c r="W474" s="36">
        <v>1</v>
      </c>
      <c r="X474" s="37" t="s">
        <v>65</v>
      </c>
    </row>
    <row r="475" spans="1:24" ht="24" customHeight="1" x14ac:dyDescent="0.2">
      <c r="A475" s="50" t="s">
        <v>953</v>
      </c>
      <c r="B475" s="60" t="s">
        <v>1044</v>
      </c>
      <c r="C475" s="76" t="s">
        <v>1044</v>
      </c>
      <c r="D475" s="61" t="s">
        <v>1045</v>
      </c>
      <c r="E475" s="53">
        <v>20235.75</v>
      </c>
      <c r="F475" s="26">
        <v>0.21</v>
      </c>
      <c r="G475" s="53">
        <v>35503.625999999997</v>
      </c>
      <c r="H475" s="67"/>
      <c r="I475" s="68"/>
      <c r="J475" s="69"/>
      <c r="K475" s="69"/>
      <c r="L475" s="69"/>
      <c r="M475" s="69"/>
      <c r="N475" s="69"/>
      <c r="O475" s="35"/>
      <c r="P475" s="35" t="s">
        <v>24599</v>
      </c>
      <c r="Q475" s="36">
        <v>1</v>
      </c>
      <c r="R475" s="35" t="s">
        <v>27</v>
      </c>
      <c r="S475" s="35" t="s">
        <v>28503</v>
      </c>
      <c r="T475" s="35">
        <v>0</v>
      </c>
      <c r="U475" s="35">
        <v>0</v>
      </c>
      <c r="V475" s="36">
        <v>1</v>
      </c>
      <c r="W475" s="36">
        <v>1</v>
      </c>
      <c r="X475" s="37" t="s">
        <v>65</v>
      </c>
    </row>
    <row r="476" spans="1:24" ht="24" customHeight="1" x14ac:dyDescent="0.2">
      <c r="A476" s="50" t="s">
        <v>953</v>
      </c>
      <c r="B476" s="60" t="s">
        <v>1046</v>
      </c>
      <c r="C476" s="76" t="s">
        <v>1046</v>
      </c>
      <c r="D476" s="61" t="s">
        <v>1047</v>
      </c>
      <c r="E476" s="53">
        <v>17106.82</v>
      </c>
      <c r="F476" s="26">
        <v>0.21</v>
      </c>
      <c r="G476" s="53">
        <v>30013.917000000001</v>
      </c>
      <c r="H476" s="67"/>
      <c r="I476" s="68"/>
      <c r="J476" s="69"/>
      <c r="K476" s="69"/>
      <c r="L476" s="69"/>
      <c r="M476" s="69"/>
      <c r="N476" s="69"/>
      <c r="O476" s="35"/>
      <c r="P476" s="35" t="s">
        <v>24600</v>
      </c>
      <c r="Q476" s="36">
        <v>1</v>
      </c>
      <c r="R476" s="35" t="s">
        <v>27</v>
      </c>
      <c r="S476" s="35" t="s">
        <v>28503</v>
      </c>
      <c r="T476" s="35">
        <v>0</v>
      </c>
      <c r="U476" s="35">
        <v>0</v>
      </c>
      <c r="V476" s="36">
        <v>1</v>
      </c>
      <c r="W476" s="36">
        <v>1</v>
      </c>
      <c r="X476" s="37" t="s">
        <v>65</v>
      </c>
    </row>
    <row r="477" spans="1:24" ht="24" customHeight="1" x14ac:dyDescent="0.2">
      <c r="A477" s="50" t="s">
        <v>953</v>
      </c>
      <c r="B477" s="60" t="s">
        <v>1048</v>
      </c>
      <c r="C477" s="76" t="s">
        <v>1048</v>
      </c>
      <c r="D477" s="61" t="s">
        <v>1049</v>
      </c>
      <c r="E477" s="53">
        <v>20175.14</v>
      </c>
      <c r="F477" s="26">
        <v>0.21</v>
      </c>
      <c r="G477" s="53">
        <v>35397.279999999999</v>
      </c>
      <c r="H477" s="67"/>
      <c r="I477" s="68"/>
      <c r="J477" s="69"/>
      <c r="K477" s="69"/>
      <c r="L477" s="69"/>
      <c r="M477" s="69"/>
      <c r="N477" s="69"/>
      <c r="O477" s="35"/>
      <c r="P477" s="35" t="s">
        <v>24601</v>
      </c>
      <c r="Q477" s="36">
        <v>1</v>
      </c>
      <c r="R477" s="35" t="s">
        <v>27</v>
      </c>
      <c r="S477" s="35" t="s">
        <v>28503</v>
      </c>
      <c r="T477" s="35">
        <v>0</v>
      </c>
      <c r="U477" s="35">
        <v>0</v>
      </c>
      <c r="V477" s="36">
        <v>1</v>
      </c>
      <c r="W477" s="36">
        <v>1</v>
      </c>
      <c r="X477" s="37" t="s">
        <v>65</v>
      </c>
    </row>
    <row r="478" spans="1:24" ht="24" customHeight="1" x14ac:dyDescent="0.2">
      <c r="A478" s="50" t="s">
        <v>953</v>
      </c>
      <c r="B478" s="60" t="s">
        <v>1050</v>
      </c>
      <c r="C478" s="76" t="s">
        <v>1050</v>
      </c>
      <c r="D478" s="61" t="s">
        <v>1051</v>
      </c>
      <c r="E478" s="53">
        <v>19573.509999999998</v>
      </c>
      <c r="F478" s="26">
        <v>0.21</v>
      </c>
      <c r="G478" s="53">
        <v>34341.724000000002</v>
      </c>
      <c r="H478" s="67"/>
      <c r="I478" s="68"/>
      <c r="J478" s="69"/>
      <c r="K478" s="69"/>
      <c r="L478" s="69"/>
      <c r="M478" s="69"/>
      <c r="N478" s="69"/>
      <c r="O478" s="35"/>
      <c r="P478" s="35" t="s">
        <v>24602</v>
      </c>
      <c r="Q478" s="36">
        <v>1</v>
      </c>
      <c r="R478" s="35" t="s">
        <v>27</v>
      </c>
      <c r="S478" s="35" t="s">
        <v>28504</v>
      </c>
      <c r="T478" s="35">
        <v>0</v>
      </c>
      <c r="U478" s="35">
        <v>0</v>
      </c>
      <c r="V478" s="36">
        <v>1</v>
      </c>
      <c r="W478" s="36">
        <v>1</v>
      </c>
      <c r="X478" s="37" t="s">
        <v>65</v>
      </c>
    </row>
    <row r="479" spans="1:24" ht="24" customHeight="1" x14ac:dyDescent="0.2">
      <c r="A479" s="50" t="s">
        <v>953</v>
      </c>
      <c r="B479" s="60" t="s">
        <v>1052</v>
      </c>
      <c r="C479" s="76" t="s">
        <v>1052</v>
      </c>
      <c r="D479" s="61" t="s">
        <v>1053</v>
      </c>
      <c r="E479" s="53">
        <v>10187.870000000001</v>
      </c>
      <c r="F479" s="26">
        <v>0.105</v>
      </c>
      <c r="G479" s="53">
        <v>16323.513000000001</v>
      </c>
      <c r="H479" s="67"/>
      <c r="I479" s="68"/>
      <c r="J479" s="69"/>
      <c r="K479" s="69"/>
      <c r="L479" s="69"/>
      <c r="M479" s="69"/>
      <c r="N479" s="69"/>
      <c r="O479" s="35"/>
      <c r="P479" s="35" t="s">
        <v>24603</v>
      </c>
      <c r="Q479" s="36">
        <v>1</v>
      </c>
      <c r="R479" s="35" t="s">
        <v>27</v>
      </c>
      <c r="S479" s="35" t="s">
        <v>28503</v>
      </c>
      <c r="T479" s="35">
        <v>0</v>
      </c>
      <c r="U479" s="35">
        <v>0</v>
      </c>
      <c r="V479" s="36">
        <v>1</v>
      </c>
      <c r="W479" s="36">
        <v>1</v>
      </c>
      <c r="X479" s="37" t="s">
        <v>65</v>
      </c>
    </row>
    <row r="480" spans="1:24" ht="24" customHeight="1" x14ac:dyDescent="0.2">
      <c r="A480" s="50" t="s">
        <v>953</v>
      </c>
      <c r="B480" s="60" t="s">
        <v>1054</v>
      </c>
      <c r="C480" s="76" t="s">
        <v>1054</v>
      </c>
      <c r="D480" s="61" t="s">
        <v>1055</v>
      </c>
      <c r="E480" s="53">
        <v>24146.03</v>
      </c>
      <c r="F480" s="26">
        <v>0.105</v>
      </c>
      <c r="G480" s="53">
        <v>38687.972999999998</v>
      </c>
      <c r="H480" s="67"/>
      <c r="I480" s="68"/>
      <c r="J480" s="69"/>
      <c r="K480" s="69"/>
      <c r="L480" s="69"/>
      <c r="M480" s="69"/>
      <c r="N480" s="69"/>
      <c r="O480" s="35"/>
      <c r="P480" s="35" t="s">
        <v>65</v>
      </c>
      <c r="Q480" s="36">
        <v>1</v>
      </c>
      <c r="R480" s="35" t="s">
        <v>27</v>
      </c>
      <c r="S480" s="35" t="s">
        <v>28503</v>
      </c>
      <c r="T480" s="35">
        <v>0</v>
      </c>
      <c r="U480" s="35">
        <v>0</v>
      </c>
      <c r="V480" s="36">
        <v>1</v>
      </c>
      <c r="W480" s="36">
        <v>1</v>
      </c>
      <c r="X480" s="37" t="s">
        <v>65</v>
      </c>
    </row>
    <row r="481" spans="1:24" ht="24" customHeight="1" x14ac:dyDescent="0.2">
      <c r="A481" s="50" t="s">
        <v>953</v>
      </c>
      <c r="B481" s="60" t="s">
        <v>1056</v>
      </c>
      <c r="C481" s="76" t="s">
        <v>1056</v>
      </c>
      <c r="D481" s="61" t="s">
        <v>1057</v>
      </c>
      <c r="E481" s="53">
        <v>43878.57</v>
      </c>
      <c r="F481" s="26">
        <v>0.21</v>
      </c>
      <c r="G481" s="53">
        <v>76984.955000000002</v>
      </c>
      <c r="H481" s="67"/>
      <c r="I481" s="68"/>
      <c r="J481" s="69"/>
      <c r="K481" s="69"/>
      <c r="L481" s="69"/>
      <c r="M481" s="69"/>
      <c r="N481" s="69"/>
      <c r="O481" s="35"/>
      <c r="P481" s="35" t="s">
        <v>24604</v>
      </c>
      <c r="Q481" s="36">
        <v>1</v>
      </c>
      <c r="R481" s="35" t="s">
        <v>27</v>
      </c>
      <c r="S481" s="35" t="s">
        <v>28503</v>
      </c>
      <c r="T481" s="35">
        <v>0</v>
      </c>
      <c r="U481" s="35">
        <v>0</v>
      </c>
      <c r="V481" s="36">
        <v>1</v>
      </c>
      <c r="W481" s="36">
        <v>1</v>
      </c>
      <c r="X481" s="37" t="s">
        <v>65</v>
      </c>
    </row>
    <row r="482" spans="1:24" ht="24" customHeight="1" x14ac:dyDescent="0.2">
      <c r="A482" s="50" t="s">
        <v>953</v>
      </c>
      <c r="B482" s="60" t="s">
        <v>1058</v>
      </c>
      <c r="C482" s="76" t="s">
        <v>1058</v>
      </c>
      <c r="D482" s="61" t="s">
        <v>1059</v>
      </c>
      <c r="E482" s="53">
        <v>12062.44</v>
      </c>
      <c r="F482" s="26">
        <v>0.105</v>
      </c>
      <c r="G482" s="53">
        <v>19327.046999999999</v>
      </c>
      <c r="H482" s="67"/>
      <c r="I482" s="68"/>
      <c r="J482" s="69"/>
      <c r="K482" s="69"/>
      <c r="L482" s="69"/>
      <c r="M482" s="69"/>
      <c r="N482" s="69"/>
      <c r="O482" s="35"/>
      <c r="P482" s="35" t="s">
        <v>24605</v>
      </c>
      <c r="Q482" s="36">
        <v>1</v>
      </c>
      <c r="R482" s="35" t="s">
        <v>27</v>
      </c>
      <c r="S482" s="35" t="s">
        <v>28503</v>
      </c>
      <c r="T482" s="35">
        <v>0</v>
      </c>
      <c r="U482" s="35">
        <v>0</v>
      </c>
      <c r="V482" s="36">
        <v>1</v>
      </c>
      <c r="W482" s="36">
        <v>1</v>
      </c>
      <c r="X482" s="37" t="s">
        <v>65</v>
      </c>
    </row>
    <row r="483" spans="1:24" ht="24" customHeight="1" x14ac:dyDescent="0.2">
      <c r="A483" s="50" t="s">
        <v>953</v>
      </c>
      <c r="B483" s="60" t="s">
        <v>1060</v>
      </c>
      <c r="C483" s="76" t="s">
        <v>1060</v>
      </c>
      <c r="D483" s="61" t="s">
        <v>1061</v>
      </c>
      <c r="E483" s="53">
        <v>21936.92</v>
      </c>
      <c r="F483" s="26">
        <v>0.21</v>
      </c>
      <c r="G483" s="53">
        <v>38488.321000000004</v>
      </c>
      <c r="H483" s="67"/>
      <c r="I483" s="68"/>
      <c r="J483" s="69"/>
      <c r="K483" s="69"/>
      <c r="L483" s="69"/>
      <c r="M483" s="69"/>
      <c r="N483" s="69"/>
      <c r="O483" s="35"/>
      <c r="P483" s="35" t="s">
        <v>24606</v>
      </c>
      <c r="Q483" s="36">
        <v>1</v>
      </c>
      <c r="R483" s="35" t="s">
        <v>27</v>
      </c>
      <c r="S483" s="35" t="s">
        <v>28503</v>
      </c>
      <c r="T483" s="35">
        <v>0</v>
      </c>
      <c r="U483" s="35">
        <v>0</v>
      </c>
      <c r="V483" s="36">
        <v>1</v>
      </c>
      <c r="W483" s="36">
        <v>1</v>
      </c>
      <c r="X483" s="37" t="s">
        <v>65</v>
      </c>
    </row>
    <row r="484" spans="1:24" ht="24" customHeight="1" x14ac:dyDescent="0.2">
      <c r="A484" s="50" t="s">
        <v>953</v>
      </c>
      <c r="B484" s="60" t="s">
        <v>1062</v>
      </c>
      <c r="C484" s="76" t="s">
        <v>1062</v>
      </c>
      <c r="D484" s="61" t="s">
        <v>1063</v>
      </c>
      <c r="E484" s="53">
        <v>10528.8</v>
      </c>
      <c r="F484" s="26">
        <v>0.105</v>
      </c>
      <c r="G484" s="53">
        <v>16869.77</v>
      </c>
      <c r="H484" s="67"/>
      <c r="I484" s="68"/>
      <c r="J484" s="69"/>
      <c r="K484" s="69"/>
      <c r="L484" s="69"/>
      <c r="M484" s="69"/>
      <c r="N484" s="69"/>
      <c r="O484" s="35"/>
      <c r="P484" s="35" t="s">
        <v>24607</v>
      </c>
      <c r="Q484" s="36">
        <v>1</v>
      </c>
      <c r="R484" s="35" t="s">
        <v>27</v>
      </c>
      <c r="S484" s="35" t="s">
        <v>28503</v>
      </c>
      <c r="T484" s="35">
        <v>0</v>
      </c>
      <c r="U484" s="35">
        <v>0</v>
      </c>
      <c r="V484" s="36">
        <v>1</v>
      </c>
      <c r="W484" s="36">
        <v>1</v>
      </c>
      <c r="X484" s="37" t="s">
        <v>65</v>
      </c>
    </row>
    <row r="485" spans="1:24" ht="24" customHeight="1" x14ac:dyDescent="0.2">
      <c r="A485" s="50" t="s">
        <v>953</v>
      </c>
      <c r="B485" s="60" t="s">
        <v>1064</v>
      </c>
      <c r="C485" s="76" t="s">
        <v>1064</v>
      </c>
      <c r="D485" s="61" t="s">
        <v>1065</v>
      </c>
      <c r="E485" s="53">
        <v>17708.490000000002</v>
      </c>
      <c r="F485" s="26">
        <v>0.105</v>
      </c>
      <c r="G485" s="53">
        <v>28373.428</v>
      </c>
      <c r="H485" s="67"/>
      <c r="I485" s="68"/>
      <c r="J485" s="69"/>
      <c r="K485" s="69"/>
      <c r="L485" s="69"/>
      <c r="M485" s="69"/>
      <c r="N485" s="69"/>
      <c r="O485" s="35"/>
      <c r="P485" s="35" t="s">
        <v>24608</v>
      </c>
      <c r="Q485" s="36">
        <v>1</v>
      </c>
      <c r="R485" s="35" t="s">
        <v>27</v>
      </c>
      <c r="S485" s="35" t="s">
        <v>28503</v>
      </c>
      <c r="T485" s="35">
        <v>0</v>
      </c>
      <c r="U485" s="35">
        <v>0</v>
      </c>
      <c r="V485" s="36">
        <v>1</v>
      </c>
      <c r="W485" s="36">
        <v>1</v>
      </c>
      <c r="X485" s="37" t="s">
        <v>65</v>
      </c>
    </row>
    <row r="486" spans="1:24" ht="24" customHeight="1" x14ac:dyDescent="0.2">
      <c r="A486" s="50" t="s">
        <v>953</v>
      </c>
      <c r="B486" s="60" t="s">
        <v>1066</v>
      </c>
      <c r="C486" s="76" t="s">
        <v>1066</v>
      </c>
      <c r="D486" s="61" t="s">
        <v>1067</v>
      </c>
      <c r="E486" s="53">
        <v>16665.62</v>
      </c>
      <c r="F486" s="26">
        <v>0.105</v>
      </c>
      <c r="G486" s="53">
        <v>26702.491000000002</v>
      </c>
      <c r="H486" s="67"/>
      <c r="I486" s="68"/>
      <c r="J486" s="69"/>
      <c r="K486" s="69"/>
      <c r="L486" s="69"/>
      <c r="M486" s="69"/>
      <c r="N486" s="69"/>
      <c r="O486" s="35"/>
      <c r="P486" s="35" t="s">
        <v>24609</v>
      </c>
      <c r="Q486" s="36">
        <v>1</v>
      </c>
      <c r="R486" s="35" t="s">
        <v>27</v>
      </c>
      <c r="S486" s="35" t="s">
        <v>28503</v>
      </c>
      <c r="T486" s="35">
        <v>0</v>
      </c>
      <c r="U486" s="35">
        <v>0</v>
      </c>
      <c r="V486" s="36">
        <v>1</v>
      </c>
      <c r="W486" s="36">
        <v>1</v>
      </c>
      <c r="X486" s="37" t="s">
        <v>65</v>
      </c>
    </row>
    <row r="487" spans="1:24" ht="24" customHeight="1" x14ac:dyDescent="0.2">
      <c r="A487" s="50" t="s">
        <v>953</v>
      </c>
      <c r="B487" s="60" t="s">
        <v>1068</v>
      </c>
      <c r="C487" s="76" t="s">
        <v>1068</v>
      </c>
      <c r="D487" s="61" t="s">
        <v>1069</v>
      </c>
      <c r="E487" s="53">
        <v>19402.78</v>
      </c>
      <c r="F487" s="26">
        <v>0.105</v>
      </c>
      <c r="G487" s="53">
        <v>31088.102999999999</v>
      </c>
      <c r="H487" s="67"/>
      <c r="I487" s="68"/>
      <c r="J487" s="69"/>
      <c r="K487" s="69"/>
      <c r="L487" s="69"/>
      <c r="M487" s="69"/>
      <c r="N487" s="69"/>
      <c r="O487" s="35"/>
      <c r="P487" s="35" t="s">
        <v>24610</v>
      </c>
      <c r="Q487" s="36">
        <v>1</v>
      </c>
      <c r="R487" s="35" t="s">
        <v>27</v>
      </c>
      <c r="S487" s="35" t="s">
        <v>28504</v>
      </c>
      <c r="T487" s="35">
        <v>0</v>
      </c>
      <c r="U487" s="35">
        <v>0</v>
      </c>
      <c r="V487" s="36">
        <v>1</v>
      </c>
      <c r="W487" s="36">
        <v>1</v>
      </c>
      <c r="X487" s="37" t="s">
        <v>65</v>
      </c>
    </row>
    <row r="488" spans="1:24" ht="24" customHeight="1" x14ac:dyDescent="0.2">
      <c r="A488" s="50" t="s">
        <v>953</v>
      </c>
      <c r="B488" s="60" t="s">
        <v>1070</v>
      </c>
      <c r="C488" s="76" t="s">
        <v>1070</v>
      </c>
      <c r="D488" s="61" t="s">
        <v>1071</v>
      </c>
      <c r="E488" s="53">
        <v>22958.25</v>
      </c>
      <c r="F488" s="26">
        <v>0.105</v>
      </c>
      <c r="G488" s="53">
        <v>36784.853000000003</v>
      </c>
      <c r="H488" s="67"/>
      <c r="I488" s="68"/>
      <c r="J488" s="69"/>
      <c r="K488" s="69"/>
      <c r="L488" s="69"/>
      <c r="M488" s="69"/>
      <c r="N488" s="69"/>
      <c r="O488" s="35"/>
      <c r="P488" s="35" t="s">
        <v>24611</v>
      </c>
      <c r="Q488" s="36">
        <v>1</v>
      </c>
      <c r="R488" s="35" t="s">
        <v>27</v>
      </c>
      <c r="S488" s="35" t="s">
        <v>28504</v>
      </c>
      <c r="T488" s="35">
        <v>0</v>
      </c>
      <c r="U488" s="35">
        <v>0</v>
      </c>
      <c r="V488" s="36">
        <v>1</v>
      </c>
      <c r="W488" s="36">
        <v>1</v>
      </c>
      <c r="X488" s="37" t="s">
        <v>65</v>
      </c>
    </row>
    <row r="489" spans="1:24" ht="24" customHeight="1" x14ac:dyDescent="0.2">
      <c r="A489" s="50" t="s">
        <v>953</v>
      </c>
      <c r="B489" s="60" t="s">
        <v>1072</v>
      </c>
      <c r="C489" s="76" t="s">
        <v>1072</v>
      </c>
      <c r="D489" s="61" t="s">
        <v>1073</v>
      </c>
      <c r="E489" s="53">
        <v>19666.88</v>
      </c>
      <c r="F489" s="26">
        <v>0.105</v>
      </c>
      <c r="G489" s="53">
        <v>31511.262999999999</v>
      </c>
      <c r="H489" s="67"/>
      <c r="I489" s="68"/>
      <c r="J489" s="69"/>
      <c r="K489" s="69"/>
      <c r="L489" s="69"/>
      <c r="M489" s="69"/>
      <c r="N489" s="69"/>
      <c r="O489" s="35"/>
      <c r="P489" s="35" t="s">
        <v>24612</v>
      </c>
      <c r="Q489" s="36">
        <v>1</v>
      </c>
      <c r="R489" s="35" t="s">
        <v>27</v>
      </c>
      <c r="S489" s="35" t="s">
        <v>28503</v>
      </c>
      <c r="T489" s="35">
        <v>0</v>
      </c>
      <c r="U489" s="35">
        <v>0</v>
      </c>
      <c r="V489" s="36">
        <v>1</v>
      </c>
      <c r="W489" s="36">
        <v>1</v>
      </c>
      <c r="X489" s="37" t="s">
        <v>65</v>
      </c>
    </row>
    <row r="490" spans="1:24" ht="24" customHeight="1" x14ac:dyDescent="0.2">
      <c r="A490" s="50" t="s">
        <v>953</v>
      </c>
      <c r="B490" s="60" t="s">
        <v>1074</v>
      </c>
      <c r="C490" s="76" t="s">
        <v>1074</v>
      </c>
      <c r="D490" s="61" t="s">
        <v>1075</v>
      </c>
      <c r="E490" s="53">
        <v>12193.4</v>
      </c>
      <c r="F490" s="26">
        <v>0.105</v>
      </c>
      <c r="G490" s="53">
        <v>19536.875</v>
      </c>
      <c r="H490" s="67"/>
      <c r="I490" s="68"/>
      <c r="J490" s="69"/>
      <c r="K490" s="69"/>
      <c r="L490" s="69"/>
      <c r="M490" s="69"/>
      <c r="N490" s="69"/>
      <c r="O490" s="35"/>
      <c r="P490" s="35" t="s">
        <v>24613</v>
      </c>
      <c r="Q490" s="36">
        <v>1</v>
      </c>
      <c r="R490" s="35" t="s">
        <v>27</v>
      </c>
      <c r="S490" s="35" t="s">
        <v>28503</v>
      </c>
      <c r="T490" s="35">
        <v>0</v>
      </c>
      <c r="U490" s="35">
        <v>0</v>
      </c>
      <c r="V490" s="36">
        <v>1</v>
      </c>
      <c r="W490" s="36">
        <v>1</v>
      </c>
      <c r="X490" s="37" t="s">
        <v>65</v>
      </c>
    </row>
    <row r="491" spans="1:24" ht="24" customHeight="1" x14ac:dyDescent="0.2">
      <c r="A491" s="50" t="s">
        <v>953</v>
      </c>
      <c r="B491" s="60" t="s">
        <v>1076</v>
      </c>
      <c r="C491" s="76" t="s">
        <v>1076</v>
      </c>
      <c r="D491" s="61" t="s">
        <v>23408</v>
      </c>
      <c r="E491" s="53">
        <v>12193.4</v>
      </c>
      <c r="F491" s="26">
        <v>0.105</v>
      </c>
      <c r="G491" s="53">
        <v>19536.875</v>
      </c>
      <c r="H491" s="67"/>
      <c r="I491" s="68"/>
      <c r="J491" s="69"/>
      <c r="K491" s="69"/>
      <c r="L491" s="69"/>
      <c r="M491" s="69"/>
      <c r="N491" s="69"/>
      <c r="O491" s="35"/>
      <c r="P491" s="35" t="s">
        <v>65</v>
      </c>
      <c r="Q491" s="36">
        <v>1</v>
      </c>
      <c r="R491" s="35" t="s">
        <v>27</v>
      </c>
      <c r="S491" s="35" t="s">
        <v>28503</v>
      </c>
      <c r="T491" s="35">
        <v>0</v>
      </c>
      <c r="U491" s="35">
        <v>0</v>
      </c>
      <c r="V491" s="36">
        <v>1</v>
      </c>
      <c r="W491" s="36">
        <v>1</v>
      </c>
      <c r="X491" s="37" t="s">
        <v>65</v>
      </c>
    </row>
    <row r="492" spans="1:24" ht="24" customHeight="1" x14ac:dyDescent="0.2">
      <c r="A492" s="50" t="s">
        <v>953</v>
      </c>
      <c r="B492" s="60" t="s">
        <v>1078</v>
      </c>
      <c r="C492" s="76" t="s">
        <v>1078</v>
      </c>
      <c r="D492" s="61" t="s">
        <v>23409</v>
      </c>
      <c r="E492" s="53">
        <v>12193.4</v>
      </c>
      <c r="F492" s="26">
        <v>0.105</v>
      </c>
      <c r="G492" s="53">
        <v>19536.875</v>
      </c>
      <c r="H492" s="67"/>
      <c r="I492" s="68"/>
      <c r="J492" s="69"/>
      <c r="K492" s="69"/>
      <c r="L492" s="69"/>
      <c r="M492" s="69"/>
      <c r="N492" s="69"/>
      <c r="O492" s="35"/>
      <c r="P492" s="35" t="s">
        <v>65</v>
      </c>
      <c r="Q492" s="36">
        <v>1</v>
      </c>
      <c r="R492" s="35" t="s">
        <v>27</v>
      </c>
      <c r="S492" s="35" t="s">
        <v>28503</v>
      </c>
      <c r="T492" s="35">
        <v>0</v>
      </c>
      <c r="U492" s="35">
        <v>0</v>
      </c>
      <c r="V492" s="36">
        <v>1</v>
      </c>
      <c r="W492" s="36">
        <v>1</v>
      </c>
      <c r="X492" s="37" t="s">
        <v>65</v>
      </c>
    </row>
    <row r="493" spans="1:24" ht="24" customHeight="1" x14ac:dyDescent="0.2">
      <c r="A493" s="50" t="s">
        <v>953</v>
      </c>
      <c r="B493" s="60" t="s">
        <v>1080</v>
      </c>
      <c r="C493" s="76" t="s">
        <v>1080</v>
      </c>
      <c r="D493" s="61" t="s">
        <v>1081</v>
      </c>
      <c r="E493" s="53">
        <v>122349.18</v>
      </c>
      <c r="F493" s="26">
        <v>0.105</v>
      </c>
      <c r="G493" s="53">
        <v>196033.973</v>
      </c>
      <c r="H493" s="67"/>
      <c r="I493" s="68"/>
      <c r="J493" s="69"/>
      <c r="K493" s="69"/>
      <c r="L493" s="69"/>
      <c r="M493" s="69"/>
      <c r="N493" s="69"/>
      <c r="O493" s="35"/>
      <c r="P493" s="35" t="s">
        <v>24614</v>
      </c>
      <c r="Q493" s="36">
        <v>1</v>
      </c>
      <c r="R493" s="35" t="s">
        <v>27</v>
      </c>
      <c r="S493" s="35" t="s">
        <v>28503</v>
      </c>
      <c r="T493" s="35">
        <v>0</v>
      </c>
      <c r="U493" s="35">
        <v>0</v>
      </c>
      <c r="V493" s="36">
        <v>1</v>
      </c>
      <c r="W493" s="36">
        <v>1</v>
      </c>
      <c r="X493" s="37" t="s">
        <v>65</v>
      </c>
    </row>
    <row r="494" spans="1:24" ht="24" customHeight="1" x14ac:dyDescent="0.2">
      <c r="A494" s="50" t="s">
        <v>953</v>
      </c>
      <c r="B494" s="60" t="s">
        <v>1082</v>
      </c>
      <c r="C494" s="76" t="s">
        <v>1082</v>
      </c>
      <c r="D494" s="61" t="s">
        <v>1083</v>
      </c>
      <c r="E494" s="53">
        <v>12230.85</v>
      </c>
      <c r="F494" s="26">
        <v>0.105</v>
      </c>
      <c r="G494" s="53">
        <v>19596.877</v>
      </c>
      <c r="H494" s="67"/>
      <c r="I494" s="68"/>
      <c r="J494" s="69"/>
      <c r="K494" s="69"/>
      <c r="L494" s="69"/>
      <c r="M494" s="69"/>
      <c r="N494" s="69"/>
      <c r="O494" s="35"/>
      <c r="P494" s="35" t="s">
        <v>65</v>
      </c>
      <c r="Q494" s="36">
        <v>1</v>
      </c>
      <c r="R494" s="35" t="s">
        <v>27</v>
      </c>
      <c r="S494" s="35" t="s">
        <v>28503</v>
      </c>
      <c r="T494" s="35">
        <v>0</v>
      </c>
      <c r="U494" s="35">
        <v>0</v>
      </c>
      <c r="V494" s="36">
        <v>1</v>
      </c>
      <c r="W494" s="36">
        <v>1</v>
      </c>
      <c r="X494" s="37" t="s">
        <v>65</v>
      </c>
    </row>
    <row r="495" spans="1:24" ht="24" customHeight="1" x14ac:dyDescent="0.2">
      <c r="A495" s="50" t="s">
        <v>953</v>
      </c>
      <c r="B495" s="60" t="s">
        <v>1084</v>
      </c>
      <c r="C495" s="76" t="s">
        <v>1084</v>
      </c>
      <c r="D495" s="61" t="s">
        <v>1085</v>
      </c>
      <c r="E495" s="53">
        <v>11296.29</v>
      </c>
      <c r="F495" s="26">
        <v>0.105</v>
      </c>
      <c r="G495" s="53">
        <v>18099.48</v>
      </c>
      <c r="H495" s="67"/>
      <c r="I495" s="68"/>
      <c r="J495" s="69"/>
      <c r="K495" s="69"/>
      <c r="L495" s="69"/>
      <c r="M495" s="69"/>
      <c r="N495" s="69"/>
      <c r="O495" s="35"/>
      <c r="P495" s="35" t="s">
        <v>24613</v>
      </c>
      <c r="Q495" s="36">
        <v>1</v>
      </c>
      <c r="R495" s="35" t="s">
        <v>27</v>
      </c>
      <c r="S495" s="35" t="s">
        <v>28503</v>
      </c>
      <c r="T495" s="35">
        <v>0</v>
      </c>
      <c r="U495" s="35">
        <v>0</v>
      </c>
      <c r="V495" s="36">
        <v>1</v>
      </c>
      <c r="W495" s="36">
        <v>1</v>
      </c>
      <c r="X495" s="37" t="s">
        <v>65</v>
      </c>
    </row>
    <row r="496" spans="1:24" ht="24" customHeight="1" x14ac:dyDescent="0.2">
      <c r="A496" s="50" t="s">
        <v>953</v>
      </c>
      <c r="B496" s="60" t="s">
        <v>1086</v>
      </c>
      <c r="C496" s="76" t="s">
        <v>1086</v>
      </c>
      <c r="D496" s="61" t="s">
        <v>1087</v>
      </c>
      <c r="E496" s="53">
        <v>16660.04</v>
      </c>
      <c r="F496" s="26">
        <v>0.105</v>
      </c>
      <c r="G496" s="53">
        <v>26693.550999999999</v>
      </c>
      <c r="H496" s="67"/>
      <c r="I496" s="68"/>
      <c r="J496" s="69"/>
      <c r="K496" s="69"/>
      <c r="L496" s="69"/>
      <c r="M496" s="69"/>
      <c r="N496" s="69"/>
      <c r="O496" s="35"/>
      <c r="P496" s="35" t="s">
        <v>24615</v>
      </c>
      <c r="Q496" s="36">
        <v>1</v>
      </c>
      <c r="R496" s="35" t="s">
        <v>27</v>
      </c>
      <c r="S496" s="35" t="s">
        <v>28503</v>
      </c>
      <c r="T496" s="35">
        <v>0</v>
      </c>
      <c r="U496" s="35">
        <v>0</v>
      </c>
      <c r="V496" s="36">
        <v>1</v>
      </c>
      <c r="W496" s="36">
        <v>1</v>
      </c>
      <c r="X496" s="37" t="s">
        <v>65</v>
      </c>
    </row>
    <row r="497" spans="1:24" ht="24" customHeight="1" x14ac:dyDescent="0.2">
      <c r="A497" s="50" t="s">
        <v>953</v>
      </c>
      <c r="B497" s="60" t="s">
        <v>1088</v>
      </c>
      <c r="C497" s="76" t="s">
        <v>1088</v>
      </c>
      <c r="D497" s="61" t="s">
        <v>23410</v>
      </c>
      <c r="E497" s="53">
        <v>17588.13</v>
      </c>
      <c r="F497" s="26">
        <v>0.105</v>
      </c>
      <c r="G497" s="53">
        <v>28180.582999999999</v>
      </c>
      <c r="H497" s="67"/>
      <c r="I497" s="68"/>
      <c r="J497" s="69"/>
      <c r="K497" s="69"/>
      <c r="L497" s="69"/>
      <c r="M497" s="69"/>
      <c r="N497" s="69"/>
      <c r="O497" s="35"/>
      <c r="P497" s="35" t="s">
        <v>65</v>
      </c>
      <c r="Q497" s="36">
        <v>1</v>
      </c>
      <c r="R497" s="35" t="s">
        <v>27</v>
      </c>
      <c r="S497" s="35" t="s">
        <v>28503</v>
      </c>
      <c r="T497" s="35">
        <v>0</v>
      </c>
      <c r="U497" s="35">
        <v>0</v>
      </c>
      <c r="V497" s="36">
        <v>1</v>
      </c>
      <c r="W497" s="36">
        <v>1</v>
      </c>
      <c r="X497" s="37" t="s">
        <v>65</v>
      </c>
    </row>
    <row r="498" spans="1:24" ht="24" customHeight="1" x14ac:dyDescent="0.2">
      <c r="A498" s="50" t="s">
        <v>953</v>
      </c>
      <c r="B498" s="60" t="s">
        <v>1090</v>
      </c>
      <c r="C498" s="76" t="s">
        <v>1090</v>
      </c>
      <c r="D498" s="61" t="s">
        <v>1091</v>
      </c>
      <c r="E498" s="53">
        <v>3248.94</v>
      </c>
      <c r="F498" s="26">
        <v>0.21</v>
      </c>
      <c r="G498" s="53">
        <v>5700.2619999999997</v>
      </c>
      <c r="H498" s="67"/>
      <c r="I498" s="68"/>
      <c r="J498" s="69"/>
      <c r="K498" s="69"/>
      <c r="L498" s="69"/>
      <c r="M498" s="69"/>
      <c r="N498" s="69"/>
      <c r="O498" s="35"/>
      <c r="P498" s="35" t="s">
        <v>24616</v>
      </c>
      <c r="Q498" s="36">
        <v>1</v>
      </c>
      <c r="R498" s="35" t="s">
        <v>27</v>
      </c>
      <c r="S498" s="35" t="s">
        <v>28503</v>
      </c>
      <c r="T498" s="35">
        <v>0</v>
      </c>
      <c r="U498" s="35">
        <v>0</v>
      </c>
      <c r="V498" s="36">
        <v>1</v>
      </c>
      <c r="W498" s="36">
        <v>1</v>
      </c>
      <c r="X498" s="37" t="s">
        <v>65</v>
      </c>
    </row>
    <row r="499" spans="1:24" ht="24" customHeight="1" x14ac:dyDescent="0.2">
      <c r="A499" s="50" t="s">
        <v>953</v>
      </c>
      <c r="B499" s="60" t="s">
        <v>1092</v>
      </c>
      <c r="C499" s="76" t="s">
        <v>1092</v>
      </c>
      <c r="D499" s="61" t="s">
        <v>1093</v>
      </c>
      <c r="E499" s="53">
        <v>69610.429999999993</v>
      </c>
      <c r="F499" s="26">
        <v>0.21</v>
      </c>
      <c r="G499" s="53">
        <v>122131.495</v>
      </c>
      <c r="H499" s="67"/>
      <c r="I499" s="68"/>
      <c r="J499" s="69"/>
      <c r="K499" s="69"/>
      <c r="L499" s="69"/>
      <c r="M499" s="69"/>
      <c r="N499" s="69"/>
      <c r="O499" s="35"/>
      <c r="P499" s="35" t="s">
        <v>24617</v>
      </c>
      <c r="Q499" s="36">
        <v>1</v>
      </c>
      <c r="R499" s="35" t="s">
        <v>9849</v>
      </c>
      <c r="S499" s="35" t="s">
        <v>28503</v>
      </c>
      <c r="T499" s="35">
        <v>0</v>
      </c>
      <c r="U499" s="35">
        <v>0</v>
      </c>
      <c r="V499" s="36">
        <v>1</v>
      </c>
      <c r="W499" s="36">
        <v>1</v>
      </c>
      <c r="X499" s="37" t="s">
        <v>65</v>
      </c>
    </row>
    <row r="500" spans="1:24" ht="24" customHeight="1" x14ac:dyDescent="0.2">
      <c r="A500" s="50" t="s">
        <v>953</v>
      </c>
      <c r="B500" s="60" t="s">
        <v>1094</v>
      </c>
      <c r="C500" s="76" t="s">
        <v>1094</v>
      </c>
      <c r="D500" s="61" t="s">
        <v>1095</v>
      </c>
      <c r="E500" s="53">
        <v>63814.559999999998</v>
      </c>
      <c r="F500" s="26">
        <v>0.21</v>
      </c>
      <c r="G500" s="53">
        <v>111962.643</v>
      </c>
      <c r="H500" s="67"/>
      <c r="I500" s="68"/>
      <c r="J500" s="69"/>
      <c r="K500" s="69"/>
      <c r="L500" s="69"/>
      <c r="M500" s="69"/>
      <c r="N500" s="69"/>
      <c r="O500" s="35"/>
      <c r="P500" s="35" t="s">
        <v>24617</v>
      </c>
      <c r="Q500" s="36">
        <v>1</v>
      </c>
      <c r="R500" s="35" t="s">
        <v>9849</v>
      </c>
      <c r="S500" s="35" t="s">
        <v>28503</v>
      </c>
      <c r="T500" s="35">
        <v>0</v>
      </c>
      <c r="U500" s="35">
        <v>0</v>
      </c>
      <c r="V500" s="36">
        <v>1</v>
      </c>
      <c r="W500" s="36">
        <v>1</v>
      </c>
      <c r="X500" s="37" t="s">
        <v>65</v>
      </c>
    </row>
    <row r="501" spans="1:24" ht="24" customHeight="1" x14ac:dyDescent="0.2">
      <c r="A501" s="50" t="s">
        <v>953</v>
      </c>
      <c r="B501" s="60" t="s">
        <v>1096</v>
      </c>
      <c r="C501" s="76" t="s">
        <v>1096</v>
      </c>
      <c r="D501" s="61" t="s">
        <v>1097</v>
      </c>
      <c r="E501" s="53">
        <v>69610.429999999993</v>
      </c>
      <c r="F501" s="26">
        <v>0.21</v>
      </c>
      <c r="G501" s="53">
        <v>122131.495</v>
      </c>
      <c r="H501" s="67"/>
      <c r="I501" s="68"/>
      <c r="J501" s="69"/>
      <c r="K501" s="69"/>
      <c r="L501" s="69"/>
      <c r="M501" s="69"/>
      <c r="N501" s="69"/>
      <c r="O501" s="35"/>
      <c r="P501" s="35" t="s">
        <v>24617</v>
      </c>
      <c r="Q501" s="36">
        <v>1</v>
      </c>
      <c r="R501" s="35" t="s">
        <v>9849</v>
      </c>
      <c r="S501" s="35" t="s">
        <v>28503</v>
      </c>
      <c r="T501" s="35">
        <v>0</v>
      </c>
      <c r="U501" s="35">
        <v>0</v>
      </c>
      <c r="V501" s="36">
        <v>1</v>
      </c>
      <c r="W501" s="36">
        <v>1</v>
      </c>
      <c r="X501" s="37" t="s">
        <v>65</v>
      </c>
    </row>
    <row r="502" spans="1:24" ht="24" customHeight="1" x14ac:dyDescent="0.2">
      <c r="A502" s="50" t="s">
        <v>953</v>
      </c>
      <c r="B502" s="60" t="s">
        <v>1098</v>
      </c>
      <c r="C502" s="76" t="s">
        <v>1098</v>
      </c>
      <c r="D502" s="61" t="s">
        <v>1099</v>
      </c>
      <c r="E502" s="53">
        <v>1784.92</v>
      </c>
      <c r="F502" s="26">
        <v>0.21</v>
      </c>
      <c r="G502" s="53">
        <v>3131.6370000000002</v>
      </c>
      <c r="H502" s="67"/>
      <c r="I502" s="68"/>
      <c r="J502" s="69"/>
      <c r="K502" s="69"/>
      <c r="L502" s="69"/>
      <c r="M502" s="69"/>
      <c r="N502" s="69"/>
      <c r="O502" s="35"/>
      <c r="P502" s="35" t="s">
        <v>24618</v>
      </c>
      <c r="Q502" s="36">
        <v>1</v>
      </c>
      <c r="R502" s="35" t="s">
        <v>27</v>
      </c>
      <c r="S502" s="35" t="s">
        <v>28503</v>
      </c>
      <c r="T502" s="35">
        <v>0</v>
      </c>
      <c r="U502" s="35">
        <v>0</v>
      </c>
      <c r="V502" s="36">
        <v>1</v>
      </c>
      <c r="W502" s="36">
        <v>1</v>
      </c>
      <c r="X502" s="37" t="s">
        <v>65</v>
      </c>
    </row>
    <row r="503" spans="1:24" ht="24" customHeight="1" x14ac:dyDescent="0.2">
      <c r="A503" s="50" t="s">
        <v>953</v>
      </c>
      <c r="B503" s="60" t="s">
        <v>1100</v>
      </c>
      <c r="C503" s="76" t="s">
        <v>1100</v>
      </c>
      <c r="D503" s="61" t="s">
        <v>1101</v>
      </c>
      <c r="E503" s="53">
        <v>6054.35</v>
      </c>
      <c r="F503" s="26">
        <v>0.21</v>
      </c>
      <c r="G503" s="53">
        <v>10622.36</v>
      </c>
      <c r="H503" s="67"/>
      <c r="I503" s="68"/>
      <c r="J503" s="69"/>
      <c r="K503" s="69"/>
      <c r="L503" s="69"/>
      <c r="M503" s="69"/>
      <c r="N503" s="69"/>
      <c r="O503" s="35"/>
      <c r="P503" s="35" t="s">
        <v>24619</v>
      </c>
      <c r="Q503" s="36">
        <v>1</v>
      </c>
      <c r="R503" s="35" t="s">
        <v>27</v>
      </c>
      <c r="S503" s="35" t="s">
        <v>28503</v>
      </c>
      <c r="T503" s="35">
        <v>0</v>
      </c>
      <c r="U503" s="35">
        <v>0</v>
      </c>
      <c r="V503" s="36">
        <v>1</v>
      </c>
      <c r="W503" s="36">
        <v>1</v>
      </c>
      <c r="X503" s="37" t="s">
        <v>65</v>
      </c>
    </row>
    <row r="504" spans="1:24" ht="24" customHeight="1" x14ac:dyDescent="0.2">
      <c r="A504" s="50" t="s">
        <v>953</v>
      </c>
      <c r="B504" s="60" t="s">
        <v>1102</v>
      </c>
      <c r="C504" s="76" t="s">
        <v>1102</v>
      </c>
      <c r="D504" s="61" t="s">
        <v>1103</v>
      </c>
      <c r="E504" s="53">
        <v>6054.35</v>
      </c>
      <c r="F504" s="26">
        <v>0.21</v>
      </c>
      <c r="G504" s="53">
        <v>10622.36</v>
      </c>
      <c r="H504" s="67"/>
      <c r="I504" s="68"/>
      <c r="J504" s="69"/>
      <c r="K504" s="69"/>
      <c r="L504" s="69"/>
      <c r="M504" s="69"/>
      <c r="N504" s="69"/>
      <c r="O504" s="35"/>
      <c r="P504" s="35" t="s">
        <v>24620</v>
      </c>
      <c r="Q504" s="36">
        <v>1</v>
      </c>
      <c r="R504" s="35" t="s">
        <v>27</v>
      </c>
      <c r="S504" s="35" t="s">
        <v>28503</v>
      </c>
      <c r="T504" s="35">
        <v>0</v>
      </c>
      <c r="U504" s="35">
        <v>0</v>
      </c>
      <c r="V504" s="36">
        <v>1</v>
      </c>
      <c r="W504" s="36">
        <v>1</v>
      </c>
      <c r="X504" s="37" t="s">
        <v>65</v>
      </c>
    </row>
    <row r="505" spans="1:24" ht="24" customHeight="1" x14ac:dyDescent="0.2">
      <c r="A505" s="50" t="s">
        <v>953</v>
      </c>
      <c r="B505" s="60" t="s">
        <v>1104</v>
      </c>
      <c r="C505" s="76" t="s">
        <v>1104</v>
      </c>
      <c r="D505" s="61" t="s">
        <v>1105</v>
      </c>
      <c r="E505" s="53">
        <v>5194.18</v>
      </c>
      <c r="F505" s="26">
        <v>0.21</v>
      </c>
      <c r="G505" s="53">
        <v>9113.1880000000001</v>
      </c>
      <c r="H505" s="67"/>
      <c r="I505" s="68"/>
      <c r="J505" s="69"/>
      <c r="K505" s="69"/>
      <c r="L505" s="69"/>
      <c r="M505" s="69"/>
      <c r="N505" s="69"/>
      <c r="O505" s="35"/>
      <c r="P505" s="35" t="s">
        <v>24621</v>
      </c>
      <c r="Q505" s="36">
        <v>1</v>
      </c>
      <c r="R505" s="35" t="s">
        <v>27</v>
      </c>
      <c r="S505" s="35" t="s">
        <v>28503</v>
      </c>
      <c r="T505" s="35">
        <v>0</v>
      </c>
      <c r="U505" s="35">
        <v>0</v>
      </c>
      <c r="V505" s="36">
        <v>1</v>
      </c>
      <c r="W505" s="36">
        <v>1</v>
      </c>
      <c r="X505" s="37" t="s">
        <v>65</v>
      </c>
    </row>
    <row r="506" spans="1:24" ht="24" customHeight="1" x14ac:dyDescent="0.2">
      <c r="A506" s="50" t="s">
        <v>953</v>
      </c>
      <c r="B506" s="60" t="s">
        <v>1106</v>
      </c>
      <c r="C506" s="76" t="s">
        <v>1106</v>
      </c>
      <c r="D506" s="61" t="s">
        <v>23411</v>
      </c>
      <c r="E506" s="53">
        <v>8242.56</v>
      </c>
      <c r="F506" s="26">
        <v>0.105</v>
      </c>
      <c r="G506" s="53">
        <v>13206.64</v>
      </c>
      <c r="H506" s="67"/>
      <c r="I506" s="68"/>
      <c r="J506" s="69"/>
      <c r="K506" s="69"/>
      <c r="L506" s="69"/>
      <c r="M506" s="69"/>
      <c r="N506" s="69"/>
      <c r="O506" s="35"/>
      <c r="P506" s="35" t="s">
        <v>65</v>
      </c>
      <c r="Q506" s="36">
        <v>1</v>
      </c>
      <c r="R506" s="35" t="s">
        <v>27</v>
      </c>
      <c r="S506" s="35" t="s">
        <v>28503</v>
      </c>
      <c r="T506" s="35">
        <v>0</v>
      </c>
      <c r="U506" s="35">
        <v>0</v>
      </c>
      <c r="V506" s="36">
        <v>1</v>
      </c>
      <c r="W506" s="36">
        <v>1</v>
      </c>
      <c r="X506" s="37" t="s">
        <v>65</v>
      </c>
    </row>
    <row r="507" spans="1:24" ht="24" customHeight="1" x14ac:dyDescent="0.2">
      <c r="A507" s="50" t="s">
        <v>953</v>
      </c>
      <c r="B507" s="60" t="s">
        <v>1108</v>
      </c>
      <c r="C507" s="76" t="s">
        <v>1108</v>
      </c>
      <c r="D507" s="61" t="s">
        <v>23412</v>
      </c>
      <c r="E507" s="53">
        <v>9606.31</v>
      </c>
      <c r="F507" s="26">
        <v>0.105</v>
      </c>
      <c r="G507" s="53">
        <v>15391.710999999999</v>
      </c>
      <c r="H507" s="67"/>
      <c r="I507" s="68"/>
      <c r="J507" s="69"/>
      <c r="K507" s="69"/>
      <c r="L507" s="69"/>
      <c r="M507" s="69"/>
      <c r="N507" s="69"/>
      <c r="O507" s="35"/>
      <c r="P507" s="35" t="s">
        <v>65</v>
      </c>
      <c r="Q507" s="36">
        <v>1</v>
      </c>
      <c r="R507" s="35" t="s">
        <v>27</v>
      </c>
      <c r="S507" s="35" t="s">
        <v>28504</v>
      </c>
      <c r="T507" s="35">
        <v>0</v>
      </c>
      <c r="U507" s="35">
        <v>0</v>
      </c>
      <c r="V507" s="36">
        <v>1</v>
      </c>
      <c r="W507" s="36">
        <v>1</v>
      </c>
      <c r="X507" s="37" t="s">
        <v>65</v>
      </c>
    </row>
    <row r="508" spans="1:24" ht="24" customHeight="1" x14ac:dyDescent="0.2">
      <c r="A508" s="50" t="s">
        <v>953</v>
      </c>
      <c r="B508" s="60" t="s">
        <v>1110</v>
      </c>
      <c r="C508" s="76" t="s">
        <v>1110</v>
      </c>
      <c r="D508" s="61" t="s">
        <v>23413</v>
      </c>
      <c r="E508" s="53">
        <v>14940.86</v>
      </c>
      <c r="F508" s="26">
        <v>0.105</v>
      </c>
      <c r="G508" s="53">
        <v>23938.995999999999</v>
      </c>
      <c r="H508" s="67"/>
      <c r="I508" s="68"/>
      <c r="J508" s="69"/>
      <c r="K508" s="69"/>
      <c r="L508" s="69"/>
      <c r="M508" s="69"/>
      <c r="N508" s="69"/>
      <c r="O508" s="35"/>
      <c r="P508" s="35" t="s">
        <v>65</v>
      </c>
      <c r="Q508" s="36">
        <v>1</v>
      </c>
      <c r="R508" s="35" t="s">
        <v>27</v>
      </c>
      <c r="S508" s="35" t="s">
        <v>28504</v>
      </c>
      <c r="T508" s="35">
        <v>0</v>
      </c>
      <c r="U508" s="35">
        <v>0</v>
      </c>
      <c r="V508" s="36">
        <v>1</v>
      </c>
      <c r="W508" s="36">
        <v>1</v>
      </c>
      <c r="X508" s="37" t="s">
        <v>65</v>
      </c>
    </row>
    <row r="509" spans="1:24" ht="24" customHeight="1" x14ac:dyDescent="0.2">
      <c r="A509" s="50" t="s">
        <v>953</v>
      </c>
      <c r="B509" s="60" t="s">
        <v>1112</v>
      </c>
      <c r="C509" s="76" t="s">
        <v>1112</v>
      </c>
      <c r="D509" s="61" t="s">
        <v>23414</v>
      </c>
      <c r="E509" s="53">
        <v>14940.86</v>
      </c>
      <c r="F509" s="26">
        <v>0.105</v>
      </c>
      <c r="G509" s="53">
        <v>23938.995999999999</v>
      </c>
      <c r="H509" s="67"/>
      <c r="I509" s="68"/>
      <c r="J509" s="69"/>
      <c r="K509" s="69"/>
      <c r="L509" s="69"/>
      <c r="M509" s="69"/>
      <c r="N509" s="69"/>
      <c r="O509" s="35"/>
      <c r="P509" s="35" t="s">
        <v>65</v>
      </c>
      <c r="Q509" s="36">
        <v>1</v>
      </c>
      <c r="R509" s="35" t="s">
        <v>27</v>
      </c>
      <c r="S509" s="35" t="s">
        <v>28504</v>
      </c>
      <c r="T509" s="35">
        <v>0</v>
      </c>
      <c r="U509" s="35">
        <v>0</v>
      </c>
      <c r="V509" s="36">
        <v>1</v>
      </c>
      <c r="W509" s="36">
        <v>1</v>
      </c>
      <c r="X509" s="37" t="s">
        <v>65</v>
      </c>
    </row>
    <row r="510" spans="1:24" ht="24" customHeight="1" x14ac:dyDescent="0.2">
      <c r="A510" s="50" t="s">
        <v>953</v>
      </c>
      <c r="B510" s="60" t="s">
        <v>1114</v>
      </c>
      <c r="C510" s="76" t="s">
        <v>1114</v>
      </c>
      <c r="D510" s="61" t="s">
        <v>23415</v>
      </c>
      <c r="E510" s="53">
        <v>15382.08</v>
      </c>
      <c r="F510" s="26">
        <v>0.105</v>
      </c>
      <c r="G510" s="53">
        <v>24645.941999999999</v>
      </c>
      <c r="H510" s="67"/>
      <c r="I510" s="68"/>
      <c r="J510" s="69"/>
      <c r="K510" s="69"/>
      <c r="L510" s="69"/>
      <c r="M510" s="69"/>
      <c r="N510" s="69"/>
      <c r="O510" s="35"/>
      <c r="P510" s="35" t="s">
        <v>65</v>
      </c>
      <c r="Q510" s="36">
        <v>1</v>
      </c>
      <c r="R510" s="35" t="s">
        <v>27</v>
      </c>
      <c r="S510" s="35" t="s">
        <v>28504</v>
      </c>
      <c r="T510" s="35">
        <v>0</v>
      </c>
      <c r="U510" s="35">
        <v>0</v>
      </c>
      <c r="V510" s="36">
        <v>1</v>
      </c>
      <c r="W510" s="36">
        <v>1</v>
      </c>
      <c r="X510" s="37" t="s">
        <v>65</v>
      </c>
    </row>
    <row r="511" spans="1:24" ht="24" customHeight="1" x14ac:dyDescent="0.2">
      <c r="A511" s="50" t="s">
        <v>953</v>
      </c>
      <c r="B511" s="60" t="s">
        <v>1116</v>
      </c>
      <c r="C511" s="76" t="s">
        <v>1116</v>
      </c>
      <c r="D511" s="61" t="s">
        <v>23416</v>
      </c>
      <c r="E511" s="53">
        <v>15462.29</v>
      </c>
      <c r="F511" s="26">
        <v>0.105</v>
      </c>
      <c r="G511" s="53">
        <v>24774.454000000002</v>
      </c>
      <c r="H511" s="67"/>
      <c r="I511" s="68"/>
      <c r="J511" s="69"/>
      <c r="K511" s="69"/>
      <c r="L511" s="69"/>
      <c r="M511" s="69"/>
      <c r="N511" s="69"/>
      <c r="O511" s="35"/>
      <c r="P511" s="35" t="s">
        <v>65</v>
      </c>
      <c r="Q511" s="36">
        <v>1</v>
      </c>
      <c r="R511" s="35" t="s">
        <v>27</v>
      </c>
      <c r="S511" s="35" t="s">
        <v>28504</v>
      </c>
      <c r="T511" s="35">
        <v>0</v>
      </c>
      <c r="U511" s="35">
        <v>0</v>
      </c>
      <c r="V511" s="36">
        <v>1</v>
      </c>
      <c r="W511" s="36">
        <v>1</v>
      </c>
      <c r="X511" s="37" t="s">
        <v>65</v>
      </c>
    </row>
    <row r="512" spans="1:24" ht="24" customHeight="1" x14ac:dyDescent="0.2">
      <c r="A512" s="50" t="s">
        <v>953</v>
      </c>
      <c r="B512" s="60" t="s">
        <v>1118</v>
      </c>
      <c r="C512" s="76" t="s">
        <v>1118</v>
      </c>
      <c r="D512" s="61" t="s">
        <v>23417</v>
      </c>
      <c r="E512" s="53">
        <v>15923.59</v>
      </c>
      <c r="F512" s="26">
        <v>0.105</v>
      </c>
      <c r="G512" s="53">
        <v>25513.577000000001</v>
      </c>
      <c r="H512" s="67"/>
      <c r="I512" s="68"/>
      <c r="J512" s="69"/>
      <c r="K512" s="69"/>
      <c r="L512" s="69"/>
      <c r="M512" s="69"/>
      <c r="N512" s="69"/>
      <c r="O512" s="35"/>
      <c r="P512" s="35" t="s">
        <v>65</v>
      </c>
      <c r="Q512" s="36">
        <v>1</v>
      </c>
      <c r="R512" s="35" t="s">
        <v>27</v>
      </c>
      <c r="S512" s="35" t="s">
        <v>28504</v>
      </c>
      <c r="T512" s="35">
        <v>0</v>
      </c>
      <c r="U512" s="35">
        <v>0</v>
      </c>
      <c r="V512" s="36">
        <v>1</v>
      </c>
      <c r="W512" s="36">
        <v>1</v>
      </c>
      <c r="X512" s="37" t="s">
        <v>65</v>
      </c>
    </row>
    <row r="513" spans="1:24" ht="24" customHeight="1" x14ac:dyDescent="0.2">
      <c r="A513" s="50" t="s">
        <v>953</v>
      </c>
      <c r="B513" s="60" t="s">
        <v>1120</v>
      </c>
      <c r="C513" s="76" t="s">
        <v>1120</v>
      </c>
      <c r="D513" s="61" t="s">
        <v>1121</v>
      </c>
      <c r="E513" s="53">
        <v>19443.310000000001</v>
      </c>
      <c r="F513" s="26">
        <v>0.21</v>
      </c>
      <c r="G513" s="53">
        <v>34113.288</v>
      </c>
      <c r="H513" s="67"/>
      <c r="I513" s="68"/>
      <c r="J513" s="69"/>
      <c r="K513" s="69"/>
      <c r="L513" s="69"/>
      <c r="M513" s="69"/>
      <c r="N513" s="69"/>
      <c r="O513" s="35"/>
      <c r="P513" s="35" t="s">
        <v>24622</v>
      </c>
      <c r="Q513" s="36">
        <v>1</v>
      </c>
      <c r="R513" s="35" t="s">
        <v>27</v>
      </c>
      <c r="S513" s="35" t="s">
        <v>28503</v>
      </c>
      <c r="T513" s="35">
        <v>0</v>
      </c>
      <c r="U513" s="35">
        <v>0</v>
      </c>
      <c r="V513" s="36">
        <v>1</v>
      </c>
      <c r="W513" s="36">
        <v>1</v>
      </c>
      <c r="X513" s="37" t="s">
        <v>65</v>
      </c>
    </row>
    <row r="514" spans="1:24" ht="24" customHeight="1" x14ac:dyDescent="0.2">
      <c r="A514" s="50" t="s">
        <v>953</v>
      </c>
      <c r="B514" s="60" t="s">
        <v>1122</v>
      </c>
      <c r="C514" s="76" t="s">
        <v>1122</v>
      </c>
      <c r="D514" s="61" t="s">
        <v>23418</v>
      </c>
      <c r="E514" s="53">
        <v>17608.13</v>
      </c>
      <c r="F514" s="26">
        <v>0.105</v>
      </c>
      <c r="G514" s="53">
        <v>28212.628000000001</v>
      </c>
      <c r="H514" s="67"/>
      <c r="I514" s="68"/>
      <c r="J514" s="69"/>
      <c r="K514" s="69"/>
      <c r="L514" s="69"/>
      <c r="M514" s="69"/>
      <c r="N514" s="69"/>
      <c r="O514" s="35"/>
      <c r="P514" s="35" t="s">
        <v>65</v>
      </c>
      <c r="Q514" s="36">
        <v>1</v>
      </c>
      <c r="R514" s="35" t="s">
        <v>27</v>
      </c>
      <c r="S514" s="35" t="s">
        <v>28504</v>
      </c>
      <c r="T514" s="35">
        <v>0</v>
      </c>
      <c r="U514" s="35">
        <v>0</v>
      </c>
      <c r="V514" s="36">
        <v>1</v>
      </c>
      <c r="W514" s="36">
        <v>1</v>
      </c>
      <c r="X514" s="37" t="s">
        <v>65</v>
      </c>
    </row>
    <row r="515" spans="1:24" ht="24" customHeight="1" x14ac:dyDescent="0.2">
      <c r="A515" s="50" t="s">
        <v>953</v>
      </c>
      <c r="B515" s="60" t="s">
        <v>1124</v>
      </c>
      <c r="C515" s="76" t="s">
        <v>1124</v>
      </c>
      <c r="D515" s="61" t="s">
        <v>23419</v>
      </c>
      <c r="E515" s="53">
        <v>23444.11</v>
      </c>
      <c r="F515" s="26">
        <v>0.105</v>
      </c>
      <c r="G515" s="53">
        <v>37563.326000000001</v>
      </c>
      <c r="H515" s="67"/>
      <c r="I515" s="68"/>
      <c r="J515" s="69"/>
      <c r="K515" s="69"/>
      <c r="L515" s="69"/>
      <c r="M515" s="69"/>
      <c r="N515" s="69"/>
      <c r="O515" s="35"/>
      <c r="P515" s="35" t="s">
        <v>65</v>
      </c>
      <c r="Q515" s="36">
        <v>1</v>
      </c>
      <c r="R515" s="35" t="s">
        <v>27</v>
      </c>
      <c r="S515" s="35" t="s">
        <v>28503</v>
      </c>
      <c r="T515" s="35">
        <v>0</v>
      </c>
      <c r="U515" s="35">
        <v>0</v>
      </c>
      <c r="V515" s="36">
        <v>1</v>
      </c>
      <c r="W515" s="36">
        <v>1</v>
      </c>
      <c r="X515" s="37" t="s">
        <v>65</v>
      </c>
    </row>
    <row r="516" spans="1:24" ht="24" customHeight="1" x14ac:dyDescent="0.2">
      <c r="A516" s="50" t="s">
        <v>953</v>
      </c>
      <c r="B516" s="60" t="s">
        <v>1126</v>
      </c>
      <c r="C516" s="76" t="s">
        <v>1126</v>
      </c>
      <c r="D516" s="61" t="s">
        <v>1127</v>
      </c>
      <c r="E516" s="53">
        <v>10625.93</v>
      </c>
      <c r="F516" s="26">
        <v>0.21</v>
      </c>
      <c r="G516" s="53">
        <v>18643.196</v>
      </c>
      <c r="H516" s="67"/>
      <c r="I516" s="68"/>
      <c r="J516" s="69"/>
      <c r="K516" s="69"/>
      <c r="L516" s="69"/>
      <c r="M516" s="69"/>
      <c r="N516" s="69"/>
      <c r="O516" s="35"/>
      <c r="P516" s="35" t="s">
        <v>24623</v>
      </c>
      <c r="Q516" s="36">
        <v>1</v>
      </c>
      <c r="R516" s="35" t="s">
        <v>27</v>
      </c>
      <c r="S516" s="35" t="s">
        <v>28503</v>
      </c>
      <c r="T516" s="35">
        <v>0</v>
      </c>
      <c r="U516" s="35">
        <v>0</v>
      </c>
      <c r="V516" s="36">
        <v>1</v>
      </c>
      <c r="W516" s="36">
        <v>1</v>
      </c>
      <c r="X516" s="37" t="s">
        <v>65</v>
      </c>
    </row>
    <row r="517" spans="1:24" ht="24" customHeight="1" x14ac:dyDescent="0.2">
      <c r="A517" s="50" t="s">
        <v>953</v>
      </c>
      <c r="B517" s="60" t="s">
        <v>1128</v>
      </c>
      <c r="C517" s="76" t="s">
        <v>1128</v>
      </c>
      <c r="D517" s="61" t="s">
        <v>1129</v>
      </c>
      <c r="E517" s="53">
        <v>6337.31</v>
      </c>
      <c r="F517" s="26">
        <v>0.21</v>
      </c>
      <c r="G517" s="53">
        <v>11118.811</v>
      </c>
      <c r="H517" s="67"/>
      <c r="I517" s="68"/>
      <c r="J517" s="69"/>
      <c r="K517" s="69"/>
      <c r="L517" s="69"/>
      <c r="M517" s="69"/>
      <c r="N517" s="69"/>
      <c r="O517" s="35"/>
      <c r="P517" s="35" t="s">
        <v>24624</v>
      </c>
      <c r="Q517" s="36">
        <v>1</v>
      </c>
      <c r="R517" s="35" t="s">
        <v>9849</v>
      </c>
      <c r="S517" s="35" t="s">
        <v>28503</v>
      </c>
      <c r="T517" s="35">
        <v>0</v>
      </c>
      <c r="U517" s="35">
        <v>0</v>
      </c>
      <c r="V517" s="36">
        <v>1</v>
      </c>
      <c r="W517" s="36">
        <v>1</v>
      </c>
      <c r="X517" s="37" t="s">
        <v>65</v>
      </c>
    </row>
    <row r="518" spans="1:24" ht="24" customHeight="1" x14ac:dyDescent="0.2">
      <c r="A518" s="50" t="s">
        <v>953</v>
      </c>
      <c r="B518" s="60" t="s">
        <v>1130</v>
      </c>
      <c r="C518" s="76" t="s">
        <v>1130</v>
      </c>
      <c r="D518" s="61" t="s">
        <v>1131</v>
      </c>
      <c r="E518" s="53">
        <v>6337.31</v>
      </c>
      <c r="F518" s="26">
        <v>0.21</v>
      </c>
      <c r="G518" s="53">
        <v>11118.811</v>
      </c>
      <c r="H518" s="67"/>
      <c r="I518" s="68"/>
      <c r="J518" s="69"/>
      <c r="K518" s="69"/>
      <c r="L518" s="69"/>
      <c r="M518" s="69"/>
      <c r="N518" s="69"/>
      <c r="O518" s="35"/>
      <c r="P518" s="35" t="s">
        <v>24625</v>
      </c>
      <c r="Q518" s="36">
        <v>1</v>
      </c>
      <c r="R518" s="35" t="s">
        <v>27</v>
      </c>
      <c r="S518" s="35" t="s">
        <v>28503</v>
      </c>
      <c r="T518" s="35">
        <v>0</v>
      </c>
      <c r="U518" s="35">
        <v>0</v>
      </c>
      <c r="V518" s="36">
        <v>1</v>
      </c>
      <c r="W518" s="36">
        <v>1</v>
      </c>
      <c r="X518" s="37" t="s">
        <v>65</v>
      </c>
    </row>
    <row r="519" spans="1:24" ht="24" customHeight="1" x14ac:dyDescent="0.2">
      <c r="A519" s="50" t="s">
        <v>953</v>
      </c>
      <c r="B519" s="60" t="s">
        <v>1132</v>
      </c>
      <c r="C519" s="76" t="s">
        <v>1132</v>
      </c>
      <c r="D519" s="61" t="s">
        <v>1133</v>
      </c>
      <c r="E519" s="53">
        <v>6359.32</v>
      </c>
      <c r="F519" s="26">
        <v>0.21</v>
      </c>
      <c r="G519" s="53">
        <v>11157.422</v>
      </c>
      <c r="H519" s="67"/>
      <c r="I519" s="68"/>
      <c r="J519" s="69"/>
      <c r="K519" s="69"/>
      <c r="L519" s="69"/>
      <c r="M519" s="69"/>
      <c r="N519" s="69"/>
      <c r="O519" s="35"/>
      <c r="P519" s="35" t="s">
        <v>24626</v>
      </c>
      <c r="Q519" s="36">
        <v>1</v>
      </c>
      <c r="R519" s="35" t="s">
        <v>27</v>
      </c>
      <c r="S519" s="35" t="s">
        <v>28503</v>
      </c>
      <c r="T519" s="35">
        <v>0</v>
      </c>
      <c r="U519" s="35">
        <v>0</v>
      </c>
      <c r="V519" s="36">
        <v>1</v>
      </c>
      <c r="W519" s="36">
        <v>1</v>
      </c>
      <c r="X519" s="37" t="s">
        <v>65</v>
      </c>
    </row>
    <row r="520" spans="1:24" ht="24" customHeight="1" x14ac:dyDescent="0.2">
      <c r="A520" s="50" t="s">
        <v>953</v>
      </c>
      <c r="B520" s="60" t="s">
        <v>1134</v>
      </c>
      <c r="C520" s="76" t="s">
        <v>1134</v>
      </c>
      <c r="D520" s="61" t="s">
        <v>1135</v>
      </c>
      <c r="E520" s="53">
        <v>17608.13</v>
      </c>
      <c r="F520" s="26">
        <v>0.21</v>
      </c>
      <c r="G520" s="53">
        <v>30893.466</v>
      </c>
      <c r="H520" s="67"/>
      <c r="I520" s="68"/>
      <c r="J520" s="69"/>
      <c r="K520" s="69"/>
      <c r="L520" s="69"/>
      <c r="M520" s="69"/>
      <c r="N520" s="69"/>
      <c r="O520" s="35"/>
      <c r="P520" s="35" t="s">
        <v>24627</v>
      </c>
      <c r="Q520" s="36">
        <v>1</v>
      </c>
      <c r="R520" s="35" t="s">
        <v>27</v>
      </c>
      <c r="S520" s="35" t="s">
        <v>28503</v>
      </c>
      <c r="T520" s="35">
        <v>0</v>
      </c>
      <c r="U520" s="35">
        <v>0</v>
      </c>
      <c r="V520" s="36">
        <v>1</v>
      </c>
      <c r="W520" s="36">
        <v>1</v>
      </c>
      <c r="X520" s="37" t="s">
        <v>65</v>
      </c>
    </row>
    <row r="521" spans="1:24" ht="24" customHeight="1" x14ac:dyDescent="0.2">
      <c r="A521" s="50" t="s">
        <v>953</v>
      </c>
      <c r="B521" s="60" t="s">
        <v>1136</v>
      </c>
      <c r="C521" s="76" t="s">
        <v>1136</v>
      </c>
      <c r="D521" s="61" t="s">
        <v>1137</v>
      </c>
      <c r="E521" s="53">
        <v>20581.07</v>
      </c>
      <c r="F521" s="26">
        <v>0.21</v>
      </c>
      <c r="G521" s="53">
        <v>36109.485999999997</v>
      </c>
      <c r="H521" s="67"/>
      <c r="I521" s="68"/>
      <c r="J521" s="69"/>
      <c r="K521" s="69"/>
      <c r="L521" s="69"/>
      <c r="M521" s="69"/>
      <c r="N521" s="69"/>
      <c r="O521" s="35"/>
      <c r="P521" s="35" t="s">
        <v>24628</v>
      </c>
      <c r="Q521" s="36">
        <v>1</v>
      </c>
      <c r="R521" s="35" t="s">
        <v>27</v>
      </c>
      <c r="S521" s="35" t="s">
        <v>28503</v>
      </c>
      <c r="T521" s="35">
        <v>0</v>
      </c>
      <c r="U521" s="35">
        <v>0</v>
      </c>
      <c r="V521" s="36">
        <v>1</v>
      </c>
      <c r="W521" s="36">
        <v>1</v>
      </c>
      <c r="X521" s="37" t="s">
        <v>65</v>
      </c>
    </row>
    <row r="522" spans="1:24" ht="24" customHeight="1" x14ac:dyDescent="0.2">
      <c r="A522" s="50" t="s">
        <v>953</v>
      </c>
      <c r="B522" s="60" t="s">
        <v>1138</v>
      </c>
      <c r="C522" s="76" t="s">
        <v>1138</v>
      </c>
      <c r="D522" s="61" t="s">
        <v>1139</v>
      </c>
      <c r="E522" s="53">
        <v>23444.11</v>
      </c>
      <c r="F522" s="26">
        <v>0.21</v>
      </c>
      <c r="G522" s="53">
        <v>41132.692000000003</v>
      </c>
      <c r="H522" s="67"/>
      <c r="I522" s="68"/>
      <c r="J522" s="69"/>
      <c r="K522" s="69"/>
      <c r="L522" s="69"/>
      <c r="M522" s="69"/>
      <c r="N522" s="69"/>
      <c r="O522" s="35"/>
      <c r="P522" s="35" t="s">
        <v>24629</v>
      </c>
      <c r="Q522" s="36">
        <v>1</v>
      </c>
      <c r="R522" s="35" t="s">
        <v>27</v>
      </c>
      <c r="S522" s="35" t="s">
        <v>28503</v>
      </c>
      <c r="T522" s="35">
        <v>0</v>
      </c>
      <c r="U522" s="35">
        <v>0</v>
      </c>
      <c r="V522" s="36">
        <v>1</v>
      </c>
      <c r="W522" s="36">
        <v>1</v>
      </c>
      <c r="X522" s="37" t="s">
        <v>65</v>
      </c>
    </row>
    <row r="523" spans="1:24" ht="24" customHeight="1" x14ac:dyDescent="0.2">
      <c r="A523" s="50" t="s">
        <v>953</v>
      </c>
      <c r="B523" s="60" t="s">
        <v>1140</v>
      </c>
      <c r="C523" s="76" t="s">
        <v>1140</v>
      </c>
      <c r="D523" s="61" t="s">
        <v>1141</v>
      </c>
      <c r="E523" s="53">
        <v>18016.71</v>
      </c>
      <c r="F523" s="26">
        <v>0.21</v>
      </c>
      <c r="G523" s="53">
        <v>31610.317999999999</v>
      </c>
      <c r="H523" s="67"/>
      <c r="I523" s="68"/>
      <c r="J523" s="69"/>
      <c r="K523" s="69"/>
      <c r="L523" s="69"/>
      <c r="M523" s="69"/>
      <c r="N523" s="69"/>
      <c r="O523" s="35"/>
      <c r="P523" s="35" t="s">
        <v>24630</v>
      </c>
      <c r="Q523" s="36">
        <v>1</v>
      </c>
      <c r="R523" s="35" t="s">
        <v>27</v>
      </c>
      <c r="S523" s="35" t="s">
        <v>28504</v>
      </c>
      <c r="T523" s="35">
        <v>0</v>
      </c>
      <c r="U523" s="35">
        <v>0</v>
      </c>
      <c r="V523" s="36">
        <v>1</v>
      </c>
      <c r="W523" s="36">
        <v>1</v>
      </c>
      <c r="X523" s="37" t="s">
        <v>65</v>
      </c>
    </row>
    <row r="524" spans="1:24" ht="24" customHeight="1" x14ac:dyDescent="0.2">
      <c r="A524" s="50" t="s">
        <v>953</v>
      </c>
      <c r="B524" s="60" t="s">
        <v>1142</v>
      </c>
      <c r="C524" s="76" t="s">
        <v>1142</v>
      </c>
      <c r="D524" s="61" t="s">
        <v>1143</v>
      </c>
      <c r="E524" s="53">
        <v>20034.77</v>
      </c>
      <c r="F524" s="26">
        <v>0.21</v>
      </c>
      <c r="G524" s="53">
        <v>35151.008000000002</v>
      </c>
      <c r="H524" s="67"/>
      <c r="I524" s="68"/>
      <c r="J524" s="69"/>
      <c r="K524" s="69"/>
      <c r="L524" s="69"/>
      <c r="M524" s="69"/>
      <c r="N524" s="69"/>
      <c r="O524" s="35"/>
      <c r="P524" s="35" t="s">
        <v>24631</v>
      </c>
      <c r="Q524" s="36">
        <v>1</v>
      </c>
      <c r="R524" s="35" t="s">
        <v>27</v>
      </c>
      <c r="S524" s="35" t="s">
        <v>28503</v>
      </c>
      <c r="T524" s="35">
        <v>0</v>
      </c>
      <c r="U524" s="35">
        <v>0</v>
      </c>
      <c r="V524" s="36">
        <v>1</v>
      </c>
      <c r="W524" s="36">
        <v>1</v>
      </c>
      <c r="X524" s="37" t="s">
        <v>65</v>
      </c>
    </row>
    <row r="525" spans="1:24" ht="24" customHeight="1" x14ac:dyDescent="0.2">
      <c r="A525" s="50" t="s">
        <v>953</v>
      </c>
      <c r="B525" s="60" t="s">
        <v>1144</v>
      </c>
      <c r="C525" s="76" t="s">
        <v>1144</v>
      </c>
      <c r="D525" s="61" t="s">
        <v>1145</v>
      </c>
      <c r="E525" s="53">
        <v>31586.43</v>
      </c>
      <c r="F525" s="26">
        <v>0.21</v>
      </c>
      <c r="G525" s="53">
        <v>55418.387000000002</v>
      </c>
      <c r="H525" s="67"/>
      <c r="I525" s="68"/>
      <c r="J525" s="69"/>
      <c r="K525" s="69"/>
      <c r="L525" s="69"/>
      <c r="M525" s="69"/>
      <c r="N525" s="69"/>
      <c r="O525" s="35"/>
      <c r="P525" s="35" t="s">
        <v>24632</v>
      </c>
      <c r="Q525" s="36">
        <v>1</v>
      </c>
      <c r="R525" s="35" t="s">
        <v>27</v>
      </c>
      <c r="S525" s="35" t="s">
        <v>28503</v>
      </c>
      <c r="T525" s="35">
        <v>0</v>
      </c>
      <c r="U525" s="35">
        <v>0</v>
      </c>
      <c r="V525" s="36">
        <v>1</v>
      </c>
      <c r="W525" s="36">
        <v>1</v>
      </c>
      <c r="X525" s="37" t="s">
        <v>65</v>
      </c>
    </row>
    <row r="526" spans="1:24" ht="24" customHeight="1" x14ac:dyDescent="0.2">
      <c r="A526" s="50" t="s">
        <v>953</v>
      </c>
      <c r="B526" s="60" t="s">
        <v>1146</v>
      </c>
      <c r="C526" s="76" t="s">
        <v>1146</v>
      </c>
      <c r="D526" s="61" t="s">
        <v>1147</v>
      </c>
      <c r="E526" s="53">
        <v>10036.6</v>
      </c>
      <c r="F526" s="26">
        <v>0.21</v>
      </c>
      <c r="G526" s="53">
        <v>17609.215</v>
      </c>
      <c r="H526" s="67"/>
      <c r="I526" s="68"/>
      <c r="J526" s="69"/>
      <c r="K526" s="69"/>
      <c r="L526" s="69"/>
      <c r="M526" s="69"/>
      <c r="N526" s="69"/>
      <c r="O526" s="35"/>
      <c r="P526" s="35" t="s">
        <v>24633</v>
      </c>
      <c r="Q526" s="36">
        <v>1</v>
      </c>
      <c r="R526" s="35" t="s">
        <v>27</v>
      </c>
      <c r="S526" s="35" t="s">
        <v>28503</v>
      </c>
      <c r="T526" s="35">
        <v>0</v>
      </c>
      <c r="U526" s="35">
        <v>0</v>
      </c>
      <c r="V526" s="36">
        <v>1</v>
      </c>
      <c r="W526" s="36">
        <v>1</v>
      </c>
      <c r="X526" s="37" t="s">
        <v>65</v>
      </c>
    </row>
    <row r="527" spans="1:24" ht="24" customHeight="1" x14ac:dyDescent="0.2">
      <c r="A527" s="50" t="s">
        <v>953</v>
      </c>
      <c r="B527" s="60" t="s">
        <v>1148</v>
      </c>
      <c r="C527" s="76" t="s">
        <v>1148</v>
      </c>
      <c r="D527" s="61" t="s">
        <v>1149</v>
      </c>
      <c r="E527" s="53">
        <v>13551.44</v>
      </c>
      <c r="F527" s="26">
        <v>0.21</v>
      </c>
      <c r="G527" s="53">
        <v>23776.004000000001</v>
      </c>
      <c r="H527" s="67"/>
      <c r="I527" s="68"/>
      <c r="J527" s="69"/>
      <c r="K527" s="69"/>
      <c r="L527" s="69"/>
      <c r="M527" s="69"/>
      <c r="N527" s="69"/>
      <c r="O527" s="35"/>
      <c r="P527" s="35" t="s">
        <v>24634</v>
      </c>
      <c r="Q527" s="36">
        <v>1</v>
      </c>
      <c r="R527" s="35" t="s">
        <v>9849</v>
      </c>
      <c r="S527" s="35" t="s">
        <v>28503</v>
      </c>
      <c r="T527" s="35">
        <v>0</v>
      </c>
      <c r="U527" s="35">
        <v>0</v>
      </c>
      <c r="V527" s="36">
        <v>1</v>
      </c>
      <c r="W527" s="36">
        <v>1</v>
      </c>
      <c r="X527" s="37" t="s">
        <v>65</v>
      </c>
    </row>
    <row r="528" spans="1:24" ht="24" customHeight="1" x14ac:dyDescent="0.2">
      <c r="A528" s="50" t="s">
        <v>953</v>
      </c>
      <c r="B528" s="60" t="s">
        <v>1150</v>
      </c>
      <c r="C528" s="76" t="s">
        <v>1150</v>
      </c>
      <c r="D528" s="61" t="s">
        <v>1151</v>
      </c>
      <c r="E528" s="53">
        <v>15319</v>
      </c>
      <c r="F528" s="26">
        <v>0.21</v>
      </c>
      <c r="G528" s="53">
        <v>26877.186000000002</v>
      </c>
      <c r="H528" s="67"/>
      <c r="I528" s="68"/>
      <c r="J528" s="69"/>
      <c r="K528" s="69"/>
      <c r="L528" s="69"/>
      <c r="M528" s="69"/>
      <c r="N528" s="69"/>
      <c r="O528" s="35"/>
      <c r="P528" s="35" t="s">
        <v>24635</v>
      </c>
      <c r="Q528" s="36">
        <v>1</v>
      </c>
      <c r="R528" s="35" t="s">
        <v>9849</v>
      </c>
      <c r="S528" s="35" t="s">
        <v>28503</v>
      </c>
      <c r="T528" s="35">
        <v>0</v>
      </c>
      <c r="U528" s="35">
        <v>0</v>
      </c>
      <c r="V528" s="36">
        <v>1</v>
      </c>
      <c r="W528" s="36">
        <v>1</v>
      </c>
      <c r="X528" s="37" t="s">
        <v>65</v>
      </c>
    </row>
    <row r="529" spans="1:24" ht="24" customHeight="1" x14ac:dyDescent="0.2">
      <c r="A529" s="50" t="s">
        <v>953</v>
      </c>
      <c r="B529" s="60" t="s">
        <v>1152</v>
      </c>
      <c r="C529" s="76" t="s">
        <v>1152</v>
      </c>
      <c r="D529" s="61" t="s">
        <v>1153</v>
      </c>
      <c r="E529" s="53">
        <v>19991.990000000002</v>
      </c>
      <c r="F529" s="26">
        <v>0.21</v>
      </c>
      <c r="G529" s="53">
        <v>35075.951999999997</v>
      </c>
      <c r="H529" s="67"/>
      <c r="I529" s="68"/>
      <c r="J529" s="69"/>
      <c r="K529" s="69"/>
      <c r="L529" s="69"/>
      <c r="M529" s="69"/>
      <c r="N529" s="69"/>
      <c r="O529" s="35"/>
      <c r="P529" s="35" t="s">
        <v>24636</v>
      </c>
      <c r="Q529" s="36">
        <v>1</v>
      </c>
      <c r="R529" s="35" t="s">
        <v>9849</v>
      </c>
      <c r="S529" s="35" t="s">
        <v>28503</v>
      </c>
      <c r="T529" s="35">
        <v>0</v>
      </c>
      <c r="U529" s="35">
        <v>0</v>
      </c>
      <c r="V529" s="36">
        <v>1</v>
      </c>
      <c r="W529" s="36">
        <v>1</v>
      </c>
      <c r="X529" s="37" t="s">
        <v>65</v>
      </c>
    </row>
    <row r="530" spans="1:24" ht="24" customHeight="1" x14ac:dyDescent="0.2">
      <c r="A530" s="50" t="s">
        <v>953</v>
      </c>
      <c r="B530" s="60" t="s">
        <v>1154</v>
      </c>
      <c r="C530" s="76" t="s">
        <v>1154</v>
      </c>
      <c r="D530" s="61" t="s">
        <v>1155</v>
      </c>
      <c r="E530" s="53">
        <v>75847.509999999995</v>
      </c>
      <c r="F530" s="26">
        <v>0.21</v>
      </c>
      <c r="G530" s="53">
        <v>133074.45699999999</v>
      </c>
      <c r="H530" s="67"/>
      <c r="I530" s="68"/>
      <c r="J530" s="69"/>
      <c r="K530" s="69"/>
      <c r="L530" s="69"/>
      <c r="M530" s="69"/>
      <c r="N530" s="69"/>
      <c r="O530" s="35"/>
      <c r="P530" s="35" t="s">
        <v>24637</v>
      </c>
      <c r="Q530" s="36">
        <v>1</v>
      </c>
      <c r="R530" s="35" t="s">
        <v>27</v>
      </c>
      <c r="S530" s="35" t="s">
        <v>28503</v>
      </c>
      <c r="T530" s="35">
        <v>0</v>
      </c>
      <c r="U530" s="35">
        <v>0</v>
      </c>
      <c r="V530" s="36">
        <v>1</v>
      </c>
      <c r="W530" s="36">
        <v>1</v>
      </c>
      <c r="X530" s="37" t="s">
        <v>65</v>
      </c>
    </row>
    <row r="531" spans="1:24" ht="24" customHeight="1" x14ac:dyDescent="0.2">
      <c r="A531" s="50" t="s">
        <v>953</v>
      </c>
      <c r="B531" s="60" t="s">
        <v>1156</v>
      </c>
      <c r="C531" s="76" t="s">
        <v>1156</v>
      </c>
      <c r="D531" s="61" t="s">
        <v>1157</v>
      </c>
      <c r="E531" s="53">
        <v>12616.93</v>
      </c>
      <c r="F531" s="26">
        <v>0.21</v>
      </c>
      <c r="G531" s="53">
        <v>22136.405999999999</v>
      </c>
      <c r="H531" s="67"/>
      <c r="I531" s="68"/>
      <c r="J531" s="69"/>
      <c r="K531" s="69"/>
      <c r="L531" s="69"/>
      <c r="M531" s="69"/>
      <c r="N531" s="69"/>
      <c r="O531" s="35"/>
      <c r="P531" s="35" t="s">
        <v>24638</v>
      </c>
      <c r="Q531" s="36">
        <v>1</v>
      </c>
      <c r="R531" s="35" t="s">
        <v>27</v>
      </c>
      <c r="S531" s="35" t="s">
        <v>28503</v>
      </c>
      <c r="T531" s="35">
        <v>0</v>
      </c>
      <c r="U531" s="35">
        <v>0</v>
      </c>
      <c r="V531" s="36">
        <v>1</v>
      </c>
      <c r="W531" s="36">
        <v>1</v>
      </c>
      <c r="X531" s="37" t="s">
        <v>65</v>
      </c>
    </row>
    <row r="532" spans="1:24" ht="24" customHeight="1" x14ac:dyDescent="0.2">
      <c r="A532" s="50" t="s">
        <v>953</v>
      </c>
      <c r="B532" s="60" t="s">
        <v>1158</v>
      </c>
      <c r="C532" s="76" t="s">
        <v>1158</v>
      </c>
      <c r="D532" s="61" t="s">
        <v>1159</v>
      </c>
      <c r="E532" s="53">
        <v>32324.28</v>
      </c>
      <c r="F532" s="26">
        <v>0.21</v>
      </c>
      <c r="G532" s="53">
        <v>56712.953999999998</v>
      </c>
      <c r="H532" s="67"/>
      <c r="I532" s="68"/>
      <c r="J532" s="69"/>
      <c r="K532" s="69"/>
      <c r="L532" s="69"/>
      <c r="M532" s="69"/>
      <c r="N532" s="69"/>
      <c r="O532" s="35"/>
      <c r="P532" s="35" t="s">
        <v>24639</v>
      </c>
      <c r="Q532" s="36">
        <v>1</v>
      </c>
      <c r="R532" s="35" t="s">
        <v>27</v>
      </c>
      <c r="S532" s="35" t="s">
        <v>28503</v>
      </c>
      <c r="T532" s="35">
        <v>0</v>
      </c>
      <c r="U532" s="35">
        <v>0</v>
      </c>
      <c r="V532" s="36">
        <v>1</v>
      </c>
      <c r="W532" s="36">
        <v>1</v>
      </c>
      <c r="X532" s="37" t="s">
        <v>65</v>
      </c>
    </row>
    <row r="533" spans="1:24" ht="24" customHeight="1" x14ac:dyDescent="0.2">
      <c r="A533" s="50" t="s">
        <v>953</v>
      </c>
      <c r="B533" s="60" t="s">
        <v>1160</v>
      </c>
      <c r="C533" s="76" t="s">
        <v>1160</v>
      </c>
      <c r="D533" s="61" t="s">
        <v>1161</v>
      </c>
      <c r="E533" s="53">
        <v>2928.01</v>
      </c>
      <c r="F533" s="26">
        <v>0.21</v>
      </c>
      <c r="G533" s="53">
        <v>5137.1880000000001</v>
      </c>
      <c r="H533" s="67"/>
      <c r="I533" s="68"/>
      <c r="J533" s="69"/>
      <c r="K533" s="69"/>
      <c r="L533" s="69"/>
      <c r="M533" s="69"/>
      <c r="N533" s="69"/>
      <c r="O533" s="35"/>
      <c r="P533" s="35" t="s">
        <v>24640</v>
      </c>
      <c r="Q533" s="36">
        <v>1</v>
      </c>
      <c r="R533" s="35" t="s">
        <v>27</v>
      </c>
      <c r="S533" s="35" t="s">
        <v>28503</v>
      </c>
      <c r="T533" s="35">
        <v>0</v>
      </c>
      <c r="U533" s="35">
        <v>0</v>
      </c>
      <c r="V533" s="36">
        <v>1</v>
      </c>
      <c r="W533" s="36">
        <v>1</v>
      </c>
      <c r="X533" s="37" t="s">
        <v>65</v>
      </c>
    </row>
    <row r="534" spans="1:24" ht="24" customHeight="1" x14ac:dyDescent="0.2">
      <c r="A534" s="50" t="s">
        <v>953</v>
      </c>
      <c r="B534" s="60" t="s">
        <v>1162</v>
      </c>
      <c r="C534" s="76" t="s">
        <v>1162</v>
      </c>
      <c r="D534" s="61" t="s">
        <v>1163</v>
      </c>
      <c r="E534" s="53">
        <v>7476.57</v>
      </c>
      <c r="F534" s="26">
        <v>0.21</v>
      </c>
      <c r="G534" s="53">
        <v>13117.646000000001</v>
      </c>
      <c r="H534" s="67"/>
      <c r="I534" s="68"/>
      <c r="J534" s="69"/>
      <c r="K534" s="69"/>
      <c r="L534" s="69"/>
      <c r="M534" s="69"/>
      <c r="N534" s="69"/>
      <c r="O534" s="35"/>
      <c r="P534" s="35" t="s">
        <v>24641</v>
      </c>
      <c r="Q534" s="36">
        <v>1</v>
      </c>
      <c r="R534" s="35" t="s">
        <v>27</v>
      </c>
      <c r="S534" s="35" t="s">
        <v>28504</v>
      </c>
      <c r="T534" s="35">
        <v>0</v>
      </c>
      <c r="U534" s="35">
        <v>0</v>
      </c>
      <c r="V534" s="36">
        <v>1</v>
      </c>
      <c r="W534" s="36">
        <v>1</v>
      </c>
      <c r="X534" s="37" t="s">
        <v>65</v>
      </c>
    </row>
    <row r="535" spans="1:24" ht="24" customHeight="1" x14ac:dyDescent="0.2">
      <c r="A535" s="50" t="s">
        <v>953</v>
      </c>
      <c r="B535" s="60" t="s">
        <v>1164</v>
      </c>
      <c r="C535" s="76" t="s">
        <v>1164</v>
      </c>
      <c r="D535" s="61" t="s">
        <v>1165</v>
      </c>
      <c r="E535" s="53">
        <v>8382.9699999999993</v>
      </c>
      <c r="F535" s="26">
        <v>0.21</v>
      </c>
      <c r="G535" s="53">
        <v>14707.924999999999</v>
      </c>
      <c r="H535" s="67"/>
      <c r="I535" s="68"/>
      <c r="J535" s="69"/>
      <c r="K535" s="69"/>
      <c r="L535" s="69"/>
      <c r="M535" s="69"/>
      <c r="N535" s="69"/>
      <c r="O535" s="35"/>
      <c r="P535" s="35" t="s">
        <v>24642</v>
      </c>
      <c r="Q535" s="36">
        <v>1</v>
      </c>
      <c r="R535" s="35" t="s">
        <v>27</v>
      </c>
      <c r="S535" s="35" t="s">
        <v>28504</v>
      </c>
      <c r="T535" s="35">
        <v>0</v>
      </c>
      <c r="U535" s="35">
        <v>0</v>
      </c>
      <c r="V535" s="36">
        <v>1</v>
      </c>
      <c r="W535" s="36">
        <v>1</v>
      </c>
      <c r="X535" s="37" t="s">
        <v>65</v>
      </c>
    </row>
    <row r="536" spans="1:24" ht="24" customHeight="1" x14ac:dyDescent="0.2">
      <c r="A536" s="50" t="s">
        <v>953</v>
      </c>
      <c r="B536" s="60" t="s">
        <v>1166</v>
      </c>
      <c r="C536" s="76" t="s">
        <v>1166</v>
      </c>
      <c r="D536" s="61" t="s">
        <v>1167</v>
      </c>
      <c r="E536" s="53">
        <v>8222.51</v>
      </c>
      <c r="F536" s="26">
        <v>0.21</v>
      </c>
      <c r="G536" s="53">
        <v>14426.394</v>
      </c>
      <c r="H536" s="67"/>
      <c r="I536" s="68"/>
      <c r="J536" s="69"/>
      <c r="K536" s="69"/>
      <c r="L536" s="69"/>
      <c r="M536" s="69"/>
      <c r="N536" s="69"/>
      <c r="O536" s="35"/>
      <c r="P536" s="35" t="s">
        <v>24643</v>
      </c>
      <c r="Q536" s="36">
        <v>1</v>
      </c>
      <c r="R536" s="35" t="s">
        <v>27</v>
      </c>
      <c r="S536" s="35" t="s">
        <v>28503</v>
      </c>
      <c r="T536" s="35">
        <v>0</v>
      </c>
      <c r="U536" s="35">
        <v>0</v>
      </c>
      <c r="V536" s="36">
        <v>1</v>
      </c>
      <c r="W536" s="36">
        <v>1</v>
      </c>
      <c r="X536" s="37" t="s">
        <v>65</v>
      </c>
    </row>
    <row r="537" spans="1:24" ht="24" customHeight="1" x14ac:dyDescent="0.2">
      <c r="A537" s="50" t="s">
        <v>953</v>
      </c>
      <c r="B537" s="60" t="s">
        <v>1168</v>
      </c>
      <c r="C537" s="76" t="s">
        <v>1168</v>
      </c>
      <c r="D537" s="61" t="s">
        <v>1169</v>
      </c>
      <c r="E537" s="53">
        <v>6806.26</v>
      </c>
      <c r="F537" s="26">
        <v>0.21</v>
      </c>
      <c r="G537" s="53">
        <v>11941.587</v>
      </c>
      <c r="H537" s="67"/>
      <c r="I537" s="68"/>
      <c r="J537" s="69"/>
      <c r="K537" s="69"/>
      <c r="L537" s="69"/>
      <c r="M537" s="69"/>
      <c r="N537" s="69"/>
      <c r="O537" s="35"/>
      <c r="P537" s="35" t="s">
        <v>24644</v>
      </c>
      <c r="Q537" s="36">
        <v>1</v>
      </c>
      <c r="R537" s="35" t="s">
        <v>27</v>
      </c>
      <c r="S537" s="35" t="s">
        <v>28503</v>
      </c>
      <c r="T537" s="35">
        <v>0</v>
      </c>
      <c r="U537" s="35">
        <v>0</v>
      </c>
      <c r="V537" s="36">
        <v>1</v>
      </c>
      <c r="W537" s="36">
        <v>1</v>
      </c>
      <c r="X537" s="37" t="s">
        <v>65</v>
      </c>
    </row>
    <row r="538" spans="1:24" ht="24" customHeight="1" x14ac:dyDescent="0.2">
      <c r="A538" s="50" t="s">
        <v>953</v>
      </c>
      <c r="B538" s="60" t="s">
        <v>1170</v>
      </c>
      <c r="C538" s="76" t="s">
        <v>1170</v>
      </c>
      <c r="D538" s="61" t="s">
        <v>1171</v>
      </c>
      <c r="E538" s="53">
        <v>13226.46</v>
      </c>
      <c r="F538" s="26">
        <v>0.21</v>
      </c>
      <c r="G538" s="53">
        <v>23205.828000000001</v>
      </c>
      <c r="H538" s="67"/>
      <c r="I538" s="68"/>
      <c r="J538" s="69"/>
      <c r="K538" s="69"/>
      <c r="L538" s="69"/>
      <c r="M538" s="69"/>
      <c r="N538" s="69"/>
      <c r="O538" s="35"/>
      <c r="P538" s="35" t="s">
        <v>24645</v>
      </c>
      <c r="Q538" s="36">
        <v>1</v>
      </c>
      <c r="R538" s="35" t="s">
        <v>27</v>
      </c>
      <c r="S538" s="35" t="s">
        <v>28503</v>
      </c>
      <c r="T538" s="35">
        <v>0</v>
      </c>
      <c r="U538" s="35">
        <v>0</v>
      </c>
      <c r="V538" s="36">
        <v>1</v>
      </c>
      <c r="W538" s="36">
        <v>1</v>
      </c>
      <c r="X538" s="37" t="s">
        <v>65</v>
      </c>
    </row>
    <row r="539" spans="1:24" ht="24" customHeight="1" x14ac:dyDescent="0.2">
      <c r="A539" s="50" t="s">
        <v>953</v>
      </c>
      <c r="B539" s="60" t="s">
        <v>1172</v>
      </c>
      <c r="C539" s="76" t="s">
        <v>1172</v>
      </c>
      <c r="D539" s="61" t="s">
        <v>1173</v>
      </c>
      <c r="E539" s="53">
        <v>5314.57</v>
      </c>
      <c r="F539" s="26">
        <v>0.21</v>
      </c>
      <c r="G539" s="53">
        <v>9324.4169999999995</v>
      </c>
      <c r="H539" s="67"/>
      <c r="I539" s="68"/>
      <c r="J539" s="69"/>
      <c r="K539" s="69"/>
      <c r="L539" s="69"/>
      <c r="M539" s="69"/>
      <c r="N539" s="69"/>
      <c r="O539" s="35"/>
      <c r="P539" s="35" t="s">
        <v>24646</v>
      </c>
      <c r="Q539" s="36">
        <v>1</v>
      </c>
      <c r="R539" s="35" t="s">
        <v>27</v>
      </c>
      <c r="S539" s="35" t="s">
        <v>28503</v>
      </c>
      <c r="T539" s="35">
        <v>0</v>
      </c>
      <c r="U539" s="35">
        <v>0</v>
      </c>
      <c r="V539" s="36">
        <v>1</v>
      </c>
      <c r="W539" s="36">
        <v>1</v>
      </c>
      <c r="X539" s="37" t="s">
        <v>65</v>
      </c>
    </row>
    <row r="540" spans="1:24" ht="24" customHeight="1" x14ac:dyDescent="0.2">
      <c r="A540" s="50" t="s">
        <v>953</v>
      </c>
      <c r="B540" s="60" t="s">
        <v>1174</v>
      </c>
      <c r="C540" s="76" t="s">
        <v>1174</v>
      </c>
      <c r="D540" s="61" t="s">
        <v>1175</v>
      </c>
      <c r="E540" s="53">
        <v>5314.57</v>
      </c>
      <c r="F540" s="26">
        <v>0.21</v>
      </c>
      <c r="G540" s="53">
        <v>9324.4169999999995</v>
      </c>
      <c r="H540" s="67"/>
      <c r="I540" s="68"/>
      <c r="J540" s="69"/>
      <c r="K540" s="69"/>
      <c r="L540" s="69"/>
      <c r="M540" s="69"/>
      <c r="N540" s="69"/>
      <c r="O540" s="35"/>
      <c r="P540" s="35" t="s">
        <v>24647</v>
      </c>
      <c r="Q540" s="36">
        <v>1</v>
      </c>
      <c r="R540" s="35" t="s">
        <v>27</v>
      </c>
      <c r="S540" s="35" t="s">
        <v>28503</v>
      </c>
      <c r="T540" s="35">
        <v>0</v>
      </c>
      <c r="U540" s="35">
        <v>0</v>
      </c>
      <c r="V540" s="36">
        <v>1</v>
      </c>
      <c r="W540" s="36">
        <v>1</v>
      </c>
      <c r="X540" s="37" t="s">
        <v>65</v>
      </c>
    </row>
    <row r="541" spans="1:24" ht="24" customHeight="1" x14ac:dyDescent="0.2">
      <c r="A541" s="50" t="s">
        <v>953</v>
      </c>
      <c r="B541" s="60" t="s">
        <v>1176</v>
      </c>
      <c r="C541" s="76" t="s">
        <v>1176</v>
      </c>
      <c r="D541" s="61" t="s">
        <v>1177</v>
      </c>
      <c r="E541" s="53">
        <v>5314.57</v>
      </c>
      <c r="F541" s="26">
        <v>0.21</v>
      </c>
      <c r="G541" s="53">
        <v>9324.4169999999995</v>
      </c>
      <c r="H541" s="67"/>
      <c r="I541" s="68"/>
      <c r="J541" s="69"/>
      <c r="K541" s="69"/>
      <c r="L541" s="69"/>
      <c r="M541" s="69"/>
      <c r="N541" s="69"/>
      <c r="O541" s="35"/>
      <c r="P541" s="35" t="s">
        <v>24648</v>
      </c>
      <c r="Q541" s="36">
        <v>1</v>
      </c>
      <c r="R541" s="35" t="s">
        <v>27</v>
      </c>
      <c r="S541" s="35" t="s">
        <v>28503</v>
      </c>
      <c r="T541" s="35">
        <v>0</v>
      </c>
      <c r="U541" s="35">
        <v>0</v>
      </c>
      <c r="V541" s="36">
        <v>1</v>
      </c>
      <c r="W541" s="36">
        <v>1</v>
      </c>
      <c r="X541" s="37" t="s">
        <v>65</v>
      </c>
    </row>
    <row r="542" spans="1:24" ht="24" customHeight="1" x14ac:dyDescent="0.2">
      <c r="A542" s="50" t="s">
        <v>953</v>
      </c>
      <c r="B542" s="60" t="s">
        <v>1178</v>
      </c>
      <c r="C542" s="76" t="s">
        <v>1178</v>
      </c>
      <c r="D542" s="61" t="s">
        <v>1179</v>
      </c>
      <c r="E542" s="53">
        <v>5314.57</v>
      </c>
      <c r="F542" s="26">
        <v>0.21</v>
      </c>
      <c r="G542" s="53">
        <v>9324.4169999999995</v>
      </c>
      <c r="H542" s="67"/>
      <c r="I542" s="68"/>
      <c r="J542" s="69"/>
      <c r="K542" s="69"/>
      <c r="L542" s="69"/>
      <c r="M542" s="69"/>
      <c r="N542" s="69"/>
      <c r="O542" s="35"/>
      <c r="P542" s="35" t="s">
        <v>24649</v>
      </c>
      <c r="Q542" s="36">
        <v>1</v>
      </c>
      <c r="R542" s="35" t="s">
        <v>27</v>
      </c>
      <c r="S542" s="35" t="s">
        <v>28503</v>
      </c>
      <c r="T542" s="35">
        <v>0</v>
      </c>
      <c r="U542" s="35">
        <v>0</v>
      </c>
      <c r="V542" s="36">
        <v>1</v>
      </c>
      <c r="W542" s="36">
        <v>1</v>
      </c>
      <c r="X542" s="37" t="s">
        <v>65</v>
      </c>
    </row>
    <row r="543" spans="1:24" ht="24" customHeight="1" x14ac:dyDescent="0.2">
      <c r="A543" s="50" t="s">
        <v>953</v>
      </c>
      <c r="B543" s="60" t="s">
        <v>1180</v>
      </c>
      <c r="C543" s="76" t="s">
        <v>1180</v>
      </c>
      <c r="D543" s="61" t="s">
        <v>1181</v>
      </c>
      <c r="E543" s="53">
        <v>8634.7800000000007</v>
      </c>
      <c r="F543" s="26">
        <v>0.21</v>
      </c>
      <c r="G543" s="53">
        <v>15149.72</v>
      </c>
      <c r="H543" s="67"/>
      <c r="I543" s="68"/>
      <c r="J543" s="69"/>
      <c r="K543" s="69"/>
      <c r="L543" s="69"/>
      <c r="M543" s="69"/>
      <c r="N543" s="69"/>
      <c r="O543" s="35"/>
      <c r="P543" s="35" t="s">
        <v>24650</v>
      </c>
      <c r="Q543" s="36">
        <v>1</v>
      </c>
      <c r="R543" s="35" t="s">
        <v>27</v>
      </c>
      <c r="S543" s="35" t="s">
        <v>28503</v>
      </c>
      <c r="T543" s="35">
        <v>0</v>
      </c>
      <c r="U543" s="35">
        <v>0</v>
      </c>
      <c r="V543" s="36">
        <v>1</v>
      </c>
      <c r="W543" s="36">
        <v>1</v>
      </c>
      <c r="X543" s="37" t="s">
        <v>65</v>
      </c>
    </row>
    <row r="544" spans="1:24" ht="24" customHeight="1" x14ac:dyDescent="0.2">
      <c r="A544" s="50" t="s">
        <v>953</v>
      </c>
      <c r="B544" s="60" t="s">
        <v>1182</v>
      </c>
      <c r="C544" s="76" t="s">
        <v>1182</v>
      </c>
      <c r="D544" s="61" t="s">
        <v>1183</v>
      </c>
      <c r="E544" s="53">
        <v>13597.21</v>
      </c>
      <c r="F544" s="26">
        <v>0.21</v>
      </c>
      <c r="G544" s="53">
        <v>23856.3</v>
      </c>
      <c r="H544" s="67"/>
      <c r="I544" s="68"/>
      <c r="J544" s="69"/>
      <c r="K544" s="69"/>
      <c r="L544" s="69"/>
      <c r="M544" s="69"/>
      <c r="N544" s="69"/>
      <c r="O544" s="35"/>
      <c r="P544" s="35" t="s">
        <v>24651</v>
      </c>
      <c r="Q544" s="36">
        <v>1</v>
      </c>
      <c r="R544" s="35" t="s">
        <v>27</v>
      </c>
      <c r="S544" s="35" t="s">
        <v>28503</v>
      </c>
      <c r="T544" s="35">
        <v>0</v>
      </c>
      <c r="U544" s="35">
        <v>0</v>
      </c>
      <c r="V544" s="36">
        <v>1</v>
      </c>
      <c r="W544" s="36">
        <v>1</v>
      </c>
      <c r="X544" s="37" t="s">
        <v>65</v>
      </c>
    </row>
    <row r="545" spans="1:24" ht="24" customHeight="1" x14ac:dyDescent="0.2">
      <c r="A545" s="50" t="s">
        <v>953</v>
      </c>
      <c r="B545" s="60" t="s">
        <v>1184</v>
      </c>
      <c r="C545" s="76" t="s">
        <v>1184</v>
      </c>
      <c r="D545" s="61" t="s">
        <v>1185</v>
      </c>
      <c r="E545" s="53">
        <v>12193.4</v>
      </c>
      <c r="F545" s="26">
        <v>0.21</v>
      </c>
      <c r="G545" s="53">
        <v>21393.32</v>
      </c>
      <c r="H545" s="67"/>
      <c r="I545" s="68"/>
      <c r="J545" s="69"/>
      <c r="K545" s="69"/>
      <c r="L545" s="69"/>
      <c r="M545" s="69"/>
      <c r="N545" s="69"/>
      <c r="O545" s="35"/>
      <c r="P545" s="35" t="s">
        <v>24652</v>
      </c>
      <c r="Q545" s="36">
        <v>1</v>
      </c>
      <c r="R545" s="35" t="s">
        <v>27</v>
      </c>
      <c r="S545" s="35" t="s">
        <v>28503</v>
      </c>
      <c r="T545" s="35">
        <v>0</v>
      </c>
      <c r="U545" s="35">
        <v>0</v>
      </c>
      <c r="V545" s="36">
        <v>1</v>
      </c>
      <c r="W545" s="36">
        <v>1</v>
      </c>
      <c r="X545" s="37" t="s">
        <v>65</v>
      </c>
    </row>
    <row r="546" spans="1:24" ht="24" customHeight="1" x14ac:dyDescent="0.2">
      <c r="A546" s="50" t="s">
        <v>953</v>
      </c>
      <c r="B546" s="60" t="s">
        <v>1186</v>
      </c>
      <c r="C546" s="76" t="s">
        <v>1186</v>
      </c>
      <c r="D546" s="61" t="s">
        <v>1187</v>
      </c>
      <c r="E546" s="53">
        <v>8523.36</v>
      </c>
      <c r="F546" s="26">
        <v>0.21</v>
      </c>
      <c r="G546" s="53">
        <v>14954.233</v>
      </c>
      <c r="H546" s="67"/>
      <c r="I546" s="68"/>
      <c r="J546" s="69"/>
      <c r="K546" s="69"/>
      <c r="L546" s="69"/>
      <c r="M546" s="69"/>
      <c r="N546" s="69"/>
      <c r="O546" s="35"/>
      <c r="P546" s="35" t="s">
        <v>24653</v>
      </c>
      <c r="Q546" s="36">
        <v>1</v>
      </c>
      <c r="R546" s="35" t="s">
        <v>27</v>
      </c>
      <c r="S546" s="35" t="s">
        <v>28503</v>
      </c>
      <c r="T546" s="35">
        <v>0</v>
      </c>
      <c r="U546" s="35">
        <v>0</v>
      </c>
      <c r="V546" s="36">
        <v>1</v>
      </c>
      <c r="W546" s="36">
        <v>1</v>
      </c>
      <c r="X546" s="37" t="s">
        <v>65</v>
      </c>
    </row>
    <row r="547" spans="1:24" ht="24" customHeight="1" x14ac:dyDescent="0.2">
      <c r="A547" s="50" t="s">
        <v>953</v>
      </c>
      <c r="B547" s="60" t="s">
        <v>1188</v>
      </c>
      <c r="C547" s="76" t="s">
        <v>1188</v>
      </c>
      <c r="D547" s="61" t="s">
        <v>1189</v>
      </c>
      <c r="E547" s="53">
        <v>8523.36</v>
      </c>
      <c r="F547" s="26">
        <v>0.21</v>
      </c>
      <c r="G547" s="53">
        <v>14954.233</v>
      </c>
      <c r="H547" s="67"/>
      <c r="I547" s="68"/>
      <c r="J547" s="69"/>
      <c r="K547" s="69"/>
      <c r="L547" s="69"/>
      <c r="M547" s="69"/>
      <c r="N547" s="69"/>
      <c r="O547" s="35"/>
      <c r="P547" s="35" t="s">
        <v>24654</v>
      </c>
      <c r="Q547" s="36">
        <v>1</v>
      </c>
      <c r="R547" s="35" t="s">
        <v>27</v>
      </c>
      <c r="S547" s="35" t="s">
        <v>28503</v>
      </c>
      <c r="T547" s="35">
        <v>0</v>
      </c>
      <c r="U547" s="35">
        <v>0</v>
      </c>
      <c r="V547" s="36">
        <v>1</v>
      </c>
      <c r="W547" s="36">
        <v>1</v>
      </c>
      <c r="X547" s="37" t="s">
        <v>65</v>
      </c>
    </row>
    <row r="548" spans="1:24" ht="24" customHeight="1" x14ac:dyDescent="0.2">
      <c r="A548" s="50" t="s">
        <v>953</v>
      </c>
      <c r="B548" s="60" t="s">
        <v>1190</v>
      </c>
      <c r="C548" s="76" t="s">
        <v>1190</v>
      </c>
      <c r="D548" s="61" t="s">
        <v>1191</v>
      </c>
      <c r="E548" s="53">
        <v>8523.36</v>
      </c>
      <c r="F548" s="26">
        <v>0.21</v>
      </c>
      <c r="G548" s="53">
        <v>14954.233</v>
      </c>
      <c r="H548" s="67"/>
      <c r="I548" s="68"/>
      <c r="J548" s="69"/>
      <c r="K548" s="69"/>
      <c r="L548" s="69"/>
      <c r="M548" s="69"/>
      <c r="N548" s="69"/>
      <c r="O548" s="35"/>
      <c r="P548" s="35" t="s">
        <v>24655</v>
      </c>
      <c r="Q548" s="36">
        <v>1</v>
      </c>
      <c r="R548" s="35" t="s">
        <v>27</v>
      </c>
      <c r="S548" s="35" t="s">
        <v>28503</v>
      </c>
      <c r="T548" s="35">
        <v>0</v>
      </c>
      <c r="U548" s="35">
        <v>0</v>
      </c>
      <c r="V548" s="36">
        <v>1</v>
      </c>
      <c r="W548" s="36">
        <v>1</v>
      </c>
      <c r="X548" s="37" t="s">
        <v>65</v>
      </c>
    </row>
    <row r="549" spans="1:24" ht="24" customHeight="1" x14ac:dyDescent="0.2">
      <c r="A549" s="50" t="s">
        <v>953</v>
      </c>
      <c r="B549" s="60" t="s">
        <v>1192</v>
      </c>
      <c r="C549" s="76" t="s">
        <v>1192</v>
      </c>
      <c r="D549" s="61" t="s">
        <v>1193</v>
      </c>
      <c r="E549" s="53">
        <v>6477.77</v>
      </c>
      <c r="F549" s="26">
        <v>0.21</v>
      </c>
      <c r="G549" s="53">
        <v>11365.252</v>
      </c>
      <c r="H549" s="67"/>
      <c r="I549" s="68"/>
      <c r="J549" s="69"/>
      <c r="K549" s="69"/>
      <c r="L549" s="69"/>
      <c r="M549" s="69"/>
      <c r="N549" s="69"/>
      <c r="O549" s="35"/>
      <c r="P549" s="35" t="s">
        <v>24656</v>
      </c>
      <c r="Q549" s="36">
        <v>1</v>
      </c>
      <c r="R549" s="35" t="s">
        <v>27</v>
      </c>
      <c r="S549" s="35" t="s">
        <v>28503</v>
      </c>
      <c r="T549" s="35">
        <v>0</v>
      </c>
      <c r="U549" s="35">
        <v>0</v>
      </c>
      <c r="V549" s="36">
        <v>1</v>
      </c>
      <c r="W549" s="36">
        <v>1</v>
      </c>
      <c r="X549" s="37" t="s">
        <v>65</v>
      </c>
    </row>
    <row r="550" spans="1:24" ht="24" customHeight="1" x14ac:dyDescent="0.2">
      <c r="A550" s="50" t="s">
        <v>953</v>
      </c>
      <c r="B550" s="60" t="s">
        <v>1194</v>
      </c>
      <c r="C550" s="76" t="s">
        <v>1194</v>
      </c>
      <c r="D550" s="61" t="s">
        <v>1195</v>
      </c>
      <c r="E550" s="53">
        <v>6477.77</v>
      </c>
      <c r="F550" s="26">
        <v>0.21</v>
      </c>
      <c r="G550" s="53">
        <v>11365.252</v>
      </c>
      <c r="H550" s="67"/>
      <c r="I550" s="68"/>
      <c r="J550" s="69"/>
      <c r="K550" s="69"/>
      <c r="L550" s="69"/>
      <c r="M550" s="69"/>
      <c r="N550" s="69"/>
      <c r="O550" s="35"/>
      <c r="P550" s="35" t="s">
        <v>24657</v>
      </c>
      <c r="Q550" s="36">
        <v>1</v>
      </c>
      <c r="R550" s="35" t="s">
        <v>27</v>
      </c>
      <c r="S550" s="35" t="s">
        <v>28503</v>
      </c>
      <c r="T550" s="35">
        <v>0</v>
      </c>
      <c r="U550" s="35">
        <v>0</v>
      </c>
      <c r="V550" s="36">
        <v>1</v>
      </c>
      <c r="W550" s="36">
        <v>1</v>
      </c>
      <c r="X550" s="37" t="s">
        <v>65</v>
      </c>
    </row>
    <row r="551" spans="1:24" ht="24" customHeight="1" x14ac:dyDescent="0.2">
      <c r="A551" s="50" t="s">
        <v>953</v>
      </c>
      <c r="B551" s="60" t="s">
        <v>1196</v>
      </c>
      <c r="C551" s="76" t="s">
        <v>1196</v>
      </c>
      <c r="D551" s="61" t="s">
        <v>23247</v>
      </c>
      <c r="E551" s="53">
        <v>29317.37</v>
      </c>
      <c r="F551" s="26">
        <v>0.21</v>
      </c>
      <c r="G551" s="53">
        <v>51437.33</v>
      </c>
      <c r="H551" s="67"/>
      <c r="I551" s="68"/>
      <c r="J551" s="69"/>
      <c r="K551" s="69"/>
      <c r="L551" s="69"/>
      <c r="M551" s="69"/>
      <c r="N551" s="69"/>
      <c r="O551" s="35"/>
      <c r="P551" s="35" t="s">
        <v>24658</v>
      </c>
      <c r="Q551" s="36">
        <v>1</v>
      </c>
      <c r="R551" s="35" t="s">
        <v>27</v>
      </c>
      <c r="S551" s="35" t="s">
        <v>28503</v>
      </c>
      <c r="T551" s="35">
        <v>0</v>
      </c>
      <c r="U551" s="35">
        <v>0</v>
      </c>
      <c r="V551" s="36">
        <v>0</v>
      </c>
      <c r="W551" s="36">
        <v>100</v>
      </c>
      <c r="X551" s="37">
        <v>1</v>
      </c>
    </row>
    <row r="552" spans="1:24" ht="24" customHeight="1" x14ac:dyDescent="0.2">
      <c r="A552" s="50" t="s">
        <v>953</v>
      </c>
      <c r="B552" s="60" t="s">
        <v>1198</v>
      </c>
      <c r="C552" s="76" t="s">
        <v>1198</v>
      </c>
      <c r="D552" s="61" t="s">
        <v>1199</v>
      </c>
      <c r="E552" s="53">
        <v>6501.43</v>
      </c>
      <c r="F552" s="26">
        <v>0.21</v>
      </c>
      <c r="G552" s="53">
        <v>11406.754999999999</v>
      </c>
      <c r="H552" s="67"/>
      <c r="I552" s="68"/>
      <c r="J552" s="69"/>
      <c r="K552" s="69"/>
      <c r="L552" s="69"/>
      <c r="M552" s="69"/>
      <c r="N552" s="69"/>
      <c r="O552" s="35"/>
      <c r="P552" s="35" t="s">
        <v>24659</v>
      </c>
      <c r="Q552" s="36">
        <v>1</v>
      </c>
      <c r="R552" s="35" t="s">
        <v>27</v>
      </c>
      <c r="S552" s="35" t="s">
        <v>28503</v>
      </c>
      <c r="T552" s="35">
        <v>0</v>
      </c>
      <c r="U552" s="35">
        <v>0</v>
      </c>
      <c r="V552" s="36">
        <v>1</v>
      </c>
      <c r="W552" s="36">
        <v>1</v>
      </c>
      <c r="X552" s="37" t="s">
        <v>65</v>
      </c>
    </row>
    <row r="553" spans="1:24" ht="24" customHeight="1" x14ac:dyDescent="0.2">
      <c r="A553" s="50" t="s">
        <v>953</v>
      </c>
      <c r="B553" s="60" t="s">
        <v>1200</v>
      </c>
      <c r="C553" s="76" t="s">
        <v>1200</v>
      </c>
      <c r="D553" s="61" t="s">
        <v>1201</v>
      </c>
      <c r="E553" s="53">
        <v>6501.43</v>
      </c>
      <c r="F553" s="26">
        <v>0.21</v>
      </c>
      <c r="G553" s="53">
        <v>11406.754999999999</v>
      </c>
      <c r="H553" s="67"/>
      <c r="I553" s="68"/>
      <c r="J553" s="69"/>
      <c r="K553" s="69"/>
      <c r="L553" s="69"/>
      <c r="M553" s="69"/>
      <c r="N553" s="69"/>
      <c r="O553" s="35"/>
      <c r="P553" s="35" t="s">
        <v>24660</v>
      </c>
      <c r="Q553" s="36">
        <v>1</v>
      </c>
      <c r="R553" s="35" t="s">
        <v>27</v>
      </c>
      <c r="S553" s="35" t="s">
        <v>28503</v>
      </c>
      <c r="T553" s="35">
        <v>0</v>
      </c>
      <c r="U553" s="35">
        <v>0</v>
      </c>
      <c r="V553" s="36">
        <v>1</v>
      </c>
      <c r="W553" s="36">
        <v>1</v>
      </c>
      <c r="X553" s="37" t="s">
        <v>65</v>
      </c>
    </row>
    <row r="554" spans="1:24" ht="24" customHeight="1" x14ac:dyDescent="0.2">
      <c r="A554" s="50" t="s">
        <v>953</v>
      </c>
      <c r="B554" s="60" t="s">
        <v>1202</v>
      </c>
      <c r="C554" s="76" t="s">
        <v>1202</v>
      </c>
      <c r="D554" s="61" t="s">
        <v>23248</v>
      </c>
      <c r="E554" s="53">
        <v>6440.54</v>
      </c>
      <c r="F554" s="26">
        <v>0.21</v>
      </c>
      <c r="G554" s="53">
        <v>11299.924000000001</v>
      </c>
      <c r="H554" s="67"/>
      <c r="I554" s="68"/>
      <c r="J554" s="69"/>
      <c r="K554" s="69"/>
      <c r="L554" s="69"/>
      <c r="M554" s="69"/>
      <c r="N554" s="69"/>
      <c r="O554" s="35"/>
      <c r="P554" s="35" t="s">
        <v>24661</v>
      </c>
      <c r="Q554" s="36">
        <v>1</v>
      </c>
      <c r="R554" s="35" t="s">
        <v>27</v>
      </c>
      <c r="S554" s="35" t="s">
        <v>28503</v>
      </c>
      <c r="T554" s="35">
        <v>0</v>
      </c>
      <c r="U554" s="35">
        <v>0</v>
      </c>
      <c r="V554" s="36">
        <v>0</v>
      </c>
      <c r="W554" s="36">
        <v>10</v>
      </c>
      <c r="X554" s="37">
        <v>1</v>
      </c>
    </row>
    <row r="555" spans="1:24" ht="24" customHeight="1" x14ac:dyDescent="0.2">
      <c r="A555" s="50" t="s">
        <v>953</v>
      </c>
      <c r="B555" s="60" t="s">
        <v>1204</v>
      </c>
      <c r="C555" s="76" t="s">
        <v>1204</v>
      </c>
      <c r="D555" s="61" t="s">
        <v>1205</v>
      </c>
      <c r="E555" s="53">
        <v>6501.43</v>
      </c>
      <c r="F555" s="26">
        <v>0.21</v>
      </c>
      <c r="G555" s="53">
        <v>11406.754999999999</v>
      </c>
      <c r="H555" s="67"/>
      <c r="I555" s="68"/>
      <c r="J555" s="69"/>
      <c r="K555" s="69"/>
      <c r="L555" s="69"/>
      <c r="M555" s="69"/>
      <c r="N555" s="69"/>
      <c r="O555" s="35"/>
      <c r="P555" s="35" t="s">
        <v>24662</v>
      </c>
      <c r="Q555" s="36">
        <v>1</v>
      </c>
      <c r="R555" s="35" t="s">
        <v>27</v>
      </c>
      <c r="S555" s="35" t="s">
        <v>28503</v>
      </c>
      <c r="T555" s="35">
        <v>0</v>
      </c>
      <c r="U555" s="35">
        <v>0</v>
      </c>
      <c r="V555" s="36">
        <v>1</v>
      </c>
      <c r="W555" s="36">
        <v>1</v>
      </c>
      <c r="X555" s="37" t="s">
        <v>65</v>
      </c>
    </row>
    <row r="556" spans="1:24" ht="24" customHeight="1" x14ac:dyDescent="0.2">
      <c r="A556" s="50" t="s">
        <v>953</v>
      </c>
      <c r="B556" s="60" t="s">
        <v>1206</v>
      </c>
      <c r="C556" s="76" t="s">
        <v>1206</v>
      </c>
      <c r="D556" s="61" t="s">
        <v>1207</v>
      </c>
      <c r="E556" s="53">
        <v>6501.43</v>
      </c>
      <c r="F556" s="26">
        <v>0.21</v>
      </c>
      <c r="G556" s="53">
        <v>11406.754999999999</v>
      </c>
      <c r="H556" s="67"/>
      <c r="I556" s="68"/>
      <c r="J556" s="69"/>
      <c r="K556" s="69"/>
      <c r="L556" s="69"/>
      <c r="M556" s="69"/>
      <c r="N556" s="69"/>
      <c r="O556" s="35"/>
      <c r="P556" s="35" t="s">
        <v>24663</v>
      </c>
      <c r="Q556" s="36">
        <v>1</v>
      </c>
      <c r="R556" s="35" t="s">
        <v>27</v>
      </c>
      <c r="S556" s="35" t="s">
        <v>28503</v>
      </c>
      <c r="T556" s="35">
        <v>0</v>
      </c>
      <c r="U556" s="35">
        <v>0</v>
      </c>
      <c r="V556" s="36">
        <v>1</v>
      </c>
      <c r="W556" s="36">
        <v>1</v>
      </c>
      <c r="X556" s="37" t="s">
        <v>65</v>
      </c>
    </row>
    <row r="557" spans="1:24" ht="24" customHeight="1" x14ac:dyDescent="0.2">
      <c r="A557" s="50" t="s">
        <v>953</v>
      </c>
      <c r="B557" s="60" t="s">
        <v>1208</v>
      </c>
      <c r="C557" s="76" t="s">
        <v>1208</v>
      </c>
      <c r="D557" s="61" t="s">
        <v>1209</v>
      </c>
      <c r="E557" s="53">
        <v>6501.43</v>
      </c>
      <c r="F557" s="26">
        <v>0.21</v>
      </c>
      <c r="G557" s="53">
        <v>11406.754999999999</v>
      </c>
      <c r="H557" s="67"/>
      <c r="I557" s="68"/>
      <c r="J557" s="69"/>
      <c r="K557" s="69"/>
      <c r="L557" s="69"/>
      <c r="M557" s="69"/>
      <c r="N557" s="69"/>
      <c r="O557" s="35"/>
      <c r="P557" s="35" t="s">
        <v>24664</v>
      </c>
      <c r="Q557" s="36">
        <v>1</v>
      </c>
      <c r="R557" s="35" t="s">
        <v>27</v>
      </c>
      <c r="S557" s="35" t="s">
        <v>28503</v>
      </c>
      <c r="T557" s="35">
        <v>0</v>
      </c>
      <c r="U557" s="35">
        <v>0</v>
      </c>
      <c r="V557" s="36">
        <v>1</v>
      </c>
      <c r="W557" s="36">
        <v>1</v>
      </c>
      <c r="X557" s="37" t="s">
        <v>65</v>
      </c>
    </row>
    <row r="558" spans="1:24" ht="24" customHeight="1" x14ac:dyDescent="0.2">
      <c r="A558" s="50" t="s">
        <v>953</v>
      </c>
      <c r="B558" s="60" t="s">
        <v>1210</v>
      </c>
      <c r="C558" s="76" t="s">
        <v>1210</v>
      </c>
      <c r="D558" s="61" t="s">
        <v>1211</v>
      </c>
      <c r="E558" s="53">
        <v>6501.43</v>
      </c>
      <c r="F558" s="26">
        <v>0.21</v>
      </c>
      <c r="G558" s="53">
        <v>11406.754999999999</v>
      </c>
      <c r="H558" s="67"/>
      <c r="I558" s="68"/>
      <c r="J558" s="69"/>
      <c r="K558" s="69"/>
      <c r="L558" s="69"/>
      <c r="M558" s="69"/>
      <c r="N558" s="69"/>
      <c r="O558" s="35"/>
      <c r="P558" s="35" t="s">
        <v>24665</v>
      </c>
      <c r="Q558" s="36">
        <v>1</v>
      </c>
      <c r="R558" s="35" t="s">
        <v>27</v>
      </c>
      <c r="S558" s="35" t="s">
        <v>28503</v>
      </c>
      <c r="T558" s="35">
        <v>0</v>
      </c>
      <c r="U558" s="35">
        <v>0</v>
      </c>
      <c r="V558" s="36">
        <v>1</v>
      </c>
      <c r="W558" s="36">
        <v>1</v>
      </c>
      <c r="X558" s="37" t="s">
        <v>65</v>
      </c>
    </row>
    <row r="559" spans="1:24" ht="24" customHeight="1" x14ac:dyDescent="0.2">
      <c r="A559" s="50" t="s">
        <v>953</v>
      </c>
      <c r="B559" s="60" t="s">
        <v>1212</v>
      </c>
      <c r="C559" s="76" t="s">
        <v>1212</v>
      </c>
      <c r="D559" s="61" t="s">
        <v>23249</v>
      </c>
      <c r="E559" s="53">
        <v>29317.37</v>
      </c>
      <c r="F559" s="26">
        <v>0.21</v>
      </c>
      <c r="G559" s="53">
        <v>51437.33</v>
      </c>
      <c r="H559" s="67"/>
      <c r="I559" s="68"/>
      <c r="J559" s="69"/>
      <c r="K559" s="69"/>
      <c r="L559" s="69"/>
      <c r="M559" s="69"/>
      <c r="N559" s="69"/>
      <c r="O559" s="35"/>
      <c r="P559" s="35" t="s">
        <v>24666</v>
      </c>
      <c r="Q559" s="36">
        <v>1</v>
      </c>
      <c r="R559" s="35" t="s">
        <v>27</v>
      </c>
      <c r="S559" s="35" t="s">
        <v>28503</v>
      </c>
      <c r="T559" s="35">
        <v>0</v>
      </c>
      <c r="U559" s="35">
        <v>0</v>
      </c>
      <c r="V559" s="36">
        <v>0</v>
      </c>
      <c r="W559" s="36">
        <v>100</v>
      </c>
      <c r="X559" s="37">
        <v>1</v>
      </c>
    </row>
    <row r="560" spans="1:24" ht="24" customHeight="1" x14ac:dyDescent="0.2">
      <c r="A560" s="50" t="s">
        <v>953</v>
      </c>
      <c r="B560" s="60" t="s">
        <v>1214</v>
      </c>
      <c r="C560" s="76" t="s">
        <v>1214</v>
      </c>
      <c r="D560" s="61" t="s">
        <v>1215</v>
      </c>
      <c r="E560" s="53">
        <v>26271.84</v>
      </c>
      <c r="F560" s="26">
        <v>0.21</v>
      </c>
      <c r="G560" s="53">
        <v>46093.946000000004</v>
      </c>
      <c r="H560" s="67"/>
      <c r="I560" s="68"/>
      <c r="J560" s="69"/>
      <c r="K560" s="69"/>
      <c r="L560" s="69"/>
      <c r="M560" s="69"/>
      <c r="N560" s="69"/>
      <c r="O560" s="35"/>
      <c r="P560" s="35" t="s">
        <v>24667</v>
      </c>
      <c r="Q560" s="36">
        <v>1</v>
      </c>
      <c r="R560" s="35" t="s">
        <v>27</v>
      </c>
      <c r="S560" s="35" t="s">
        <v>28504</v>
      </c>
      <c r="T560" s="35">
        <v>0</v>
      </c>
      <c r="U560" s="35">
        <v>0</v>
      </c>
      <c r="V560" s="36">
        <v>1</v>
      </c>
      <c r="W560" s="36">
        <v>1</v>
      </c>
      <c r="X560" s="37" t="s">
        <v>65</v>
      </c>
    </row>
    <row r="561" spans="1:24" ht="24" customHeight="1" x14ac:dyDescent="0.2">
      <c r="A561" s="50" t="s">
        <v>953</v>
      </c>
      <c r="B561" s="60" t="s">
        <v>1216</v>
      </c>
      <c r="C561" s="76" t="s">
        <v>1216</v>
      </c>
      <c r="D561" s="61" t="s">
        <v>1217</v>
      </c>
      <c r="E561" s="53">
        <v>38521</v>
      </c>
      <c r="F561" s="26">
        <v>0.21</v>
      </c>
      <c r="G561" s="53">
        <v>67585.095000000001</v>
      </c>
      <c r="H561" s="67"/>
      <c r="I561" s="68"/>
      <c r="J561" s="69"/>
      <c r="K561" s="69"/>
      <c r="L561" s="69"/>
      <c r="M561" s="69"/>
      <c r="N561" s="69"/>
      <c r="O561" s="35"/>
      <c r="P561" s="35" t="s">
        <v>24668</v>
      </c>
      <c r="Q561" s="36">
        <v>1</v>
      </c>
      <c r="R561" s="35" t="s">
        <v>27</v>
      </c>
      <c r="S561" s="35" t="s">
        <v>28504</v>
      </c>
      <c r="T561" s="35">
        <v>0</v>
      </c>
      <c r="U561" s="35">
        <v>0</v>
      </c>
      <c r="V561" s="36">
        <v>1</v>
      </c>
      <c r="W561" s="36">
        <v>1</v>
      </c>
      <c r="X561" s="37" t="s">
        <v>65</v>
      </c>
    </row>
    <row r="562" spans="1:24" ht="24" customHeight="1" x14ac:dyDescent="0.2">
      <c r="A562" s="50" t="s">
        <v>953</v>
      </c>
      <c r="B562" s="60" t="s">
        <v>1218</v>
      </c>
      <c r="C562" s="76" t="s">
        <v>1218</v>
      </c>
      <c r="D562" s="61" t="s">
        <v>1219</v>
      </c>
      <c r="E562" s="53">
        <v>38521</v>
      </c>
      <c r="F562" s="26">
        <v>0.21</v>
      </c>
      <c r="G562" s="53">
        <v>67585.095000000001</v>
      </c>
      <c r="H562" s="67"/>
      <c r="I562" s="68"/>
      <c r="J562" s="69"/>
      <c r="K562" s="69"/>
      <c r="L562" s="69"/>
      <c r="M562" s="69"/>
      <c r="N562" s="69"/>
      <c r="O562" s="35"/>
      <c r="P562" s="35" t="s">
        <v>24669</v>
      </c>
      <c r="Q562" s="36">
        <v>1</v>
      </c>
      <c r="R562" s="35" t="s">
        <v>27</v>
      </c>
      <c r="S562" s="35" t="s">
        <v>28504</v>
      </c>
      <c r="T562" s="35">
        <v>0</v>
      </c>
      <c r="U562" s="35">
        <v>0</v>
      </c>
      <c r="V562" s="36">
        <v>1</v>
      </c>
      <c r="W562" s="36">
        <v>1</v>
      </c>
      <c r="X562" s="37" t="s">
        <v>65</v>
      </c>
    </row>
    <row r="563" spans="1:24" ht="24" customHeight="1" x14ac:dyDescent="0.2">
      <c r="A563" s="50" t="s">
        <v>953</v>
      </c>
      <c r="B563" s="60" t="s">
        <v>1220</v>
      </c>
      <c r="C563" s="76" t="s">
        <v>1220</v>
      </c>
      <c r="D563" s="61" t="s">
        <v>1221</v>
      </c>
      <c r="E563" s="53">
        <v>33177.74</v>
      </c>
      <c r="F563" s="26">
        <v>0.21</v>
      </c>
      <c r="G563" s="53">
        <v>58210.341</v>
      </c>
      <c r="H563" s="67"/>
      <c r="I563" s="68"/>
      <c r="J563" s="69"/>
      <c r="K563" s="69"/>
      <c r="L563" s="69"/>
      <c r="M563" s="69"/>
      <c r="N563" s="69"/>
      <c r="O563" s="35"/>
      <c r="P563" s="35" t="s">
        <v>24670</v>
      </c>
      <c r="Q563" s="36">
        <v>1</v>
      </c>
      <c r="R563" s="35" t="s">
        <v>27</v>
      </c>
      <c r="S563" s="35" t="s">
        <v>28504</v>
      </c>
      <c r="T563" s="35">
        <v>0</v>
      </c>
      <c r="U563" s="35">
        <v>0</v>
      </c>
      <c r="V563" s="36">
        <v>1</v>
      </c>
      <c r="W563" s="36">
        <v>1</v>
      </c>
      <c r="X563" s="37" t="s">
        <v>65</v>
      </c>
    </row>
    <row r="564" spans="1:24" ht="24" customHeight="1" x14ac:dyDescent="0.2">
      <c r="A564" s="50" t="s">
        <v>953</v>
      </c>
      <c r="B564" s="60" t="s">
        <v>1222</v>
      </c>
      <c r="C564" s="76" t="s">
        <v>1222</v>
      </c>
      <c r="D564" s="61" t="s">
        <v>1223</v>
      </c>
      <c r="E564" s="53">
        <v>38521</v>
      </c>
      <c r="F564" s="26">
        <v>0.21</v>
      </c>
      <c r="G564" s="53">
        <v>67585.095000000001</v>
      </c>
      <c r="H564" s="67"/>
      <c r="I564" s="68"/>
      <c r="J564" s="69"/>
      <c r="K564" s="69"/>
      <c r="L564" s="69"/>
      <c r="M564" s="69"/>
      <c r="N564" s="69"/>
      <c r="O564" s="35"/>
      <c r="P564" s="35" t="s">
        <v>24671</v>
      </c>
      <c r="Q564" s="36">
        <v>1</v>
      </c>
      <c r="R564" s="35" t="s">
        <v>27</v>
      </c>
      <c r="S564" s="35" t="s">
        <v>28504</v>
      </c>
      <c r="T564" s="35">
        <v>0</v>
      </c>
      <c r="U564" s="35">
        <v>0</v>
      </c>
      <c r="V564" s="36">
        <v>1</v>
      </c>
      <c r="W564" s="36">
        <v>1</v>
      </c>
      <c r="X564" s="37" t="s">
        <v>65</v>
      </c>
    </row>
    <row r="565" spans="1:24" ht="24" customHeight="1" x14ac:dyDescent="0.2">
      <c r="A565" s="50" t="s">
        <v>953</v>
      </c>
      <c r="B565" s="60" t="s">
        <v>1224</v>
      </c>
      <c r="C565" s="76" t="s">
        <v>1224</v>
      </c>
      <c r="D565" s="61" t="s">
        <v>1225</v>
      </c>
      <c r="E565" s="53">
        <v>18935.43</v>
      </c>
      <c r="F565" s="26">
        <v>0.21</v>
      </c>
      <c r="G565" s="53">
        <v>33222.207999999999</v>
      </c>
      <c r="H565" s="67"/>
      <c r="I565" s="68"/>
      <c r="J565" s="69"/>
      <c r="K565" s="69"/>
      <c r="L565" s="69"/>
      <c r="M565" s="69"/>
      <c r="N565" s="69"/>
      <c r="O565" s="35"/>
      <c r="P565" s="35" t="s">
        <v>24672</v>
      </c>
      <c r="Q565" s="36">
        <v>1</v>
      </c>
      <c r="R565" s="35" t="s">
        <v>27</v>
      </c>
      <c r="S565" s="35" t="s">
        <v>28504</v>
      </c>
      <c r="T565" s="35">
        <v>0</v>
      </c>
      <c r="U565" s="35">
        <v>0</v>
      </c>
      <c r="V565" s="36">
        <v>1</v>
      </c>
      <c r="W565" s="36">
        <v>1</v>
      </c>
      <c r="X565" s="37" t="s">
        <v>65</v>
      </c>
    </row>
    <row r="566" spans="1:24" ht="24" customHeight="1" x14ac:dyDescent="0.2">
      <c r="A566" s="50" t="s">
        <v>953</v>
      </c>
      <c r="B566" s="60" t="s">
        <v>1226</v>
      </c>
      <c r="C566" s="76" t="s">
        <v>1226</v>
      </c>
      <c r="D566" s="61" t="s">
        <v>1227</v>
      </c>
      <c r="E566" s="53">
        <v>23303.61</v>
      </c>
      <c r="F566" s="26">
        <v>0.21</v>
      </c>
      <c r="G566" s="53">
        <v>40886.178</v>
      </c>
      <c r="H566" s="67"/>
      <c r="I566" s="68"/>
      <c r="J566" s="69"/>
      <c r="K566" s="69"/>
      <c r="L566" s="69"/>
      <c r="M566" s="69"/>
      <c r="N566" s="69"/>
      <c r="O566" s="35"/>
      <c r="P566" s="35" t="s">
        <v>24673</v>
      </c>
      <c r="Q566" s="36">
        <v>1</v>
      </c>
      <c r="R566" s="35" t="s">
        <v>27</v>
      </c>
      <c r="S566" s="35" t="s">
        <v>28503</v>
      </c>
      <c r="T566" s="35">
        <v>0</v>
      </c>
      <c r="U566" s="35">
        <v>0</v>
      </c>
      <c r="V566" s="36">
        <v>1</v>
      </c>
      <c r="W566" s="36">
        <v>1</v>
      </c>
      <c r="X566" s="37" t="s">
        <v>65</v>
      </c>
    </row>
    <row r="567" spans="1:24" ht="24" customHeight="1" x14ac:dyDescent="0.2">
      <c r="A567" s="50" t="s">
        <v>953</v>
      </c>
      <c r="B567" s="60" t="s">
        <v>1228</v>
      </c>
      <c r="C567" s="76" t="s">
        <v>1228</v>
      </c>
      <c r="D567" s="61" t="s">
        <v>1229</v>
      </c>
      <c r="E567" s="53">
        <v>23324.03</v>
      </c>
      <c r="F567" s="26">
        <v>0.21</v>
      </c>
      <c r="G567" s="53">
        <v>40922.006000000001</v>
      </c>
      <c r="H567" s="67"/>
      <c r="I567" s="68"/>
      <c r="J567" s="69"/>
      <c r="K567" s="69"/>
      <c r="L567" s="69"/>
      <c r="M567" s="69"/>
      <c r="N567" s="69"/>
      <c r="O567" s="35"/>
      <c r="P567" s="35" t="s">
        <v>24674</v>
      </c>
      <c r="Q567" s="36">
        <v>1</v>
      </c>
      <c r="R567" s="35" t="s">
        <v>27</v>
      </c>
      <c r="S567" s="35" t="s">
        <v>28504</v>
      </c>
      <c r="T567" s="35">
        <v>0</v>
      </c>
      <c r="U567" s="35">
        <v>0</v>
      </c>
      <c r="V567" s="36">
        <v>1</v>
      </c>
      <c r="W567" s="36">
        <v>1</v>
      </c>
      <c r="X567" s="37" t="s">
        <v>65</v>
      </c>
    </row>
    <row r="568" spans="1:24" ht="24" customHeight="1" x14ac:dyDescent="0.2">
      <c r="A568" s="50" t="s">
        <v>953</v>
      </c>
      <c r="B568" s="60" t="s">
        <v>1230</v>
      </c>
      <c r="C568" s="76" t="s">
        <v>1230</v>
      </c>
      <c r="D568" s="61" t="s">
        <v>1231</v>
      </c>
      <c r="E568" s="53">
        <v>23324.03</v>
      </c>
      <c r="F568" s="26">
        <v>0.21</v>
      </c>
      <c r="G568" s="53">
        <v>40922.006000000001</v>
      </c>
      <c r="H568" s="67"/>
      <c r="I568" s="68"/>
      <c r="J568" s="69"/>
      <c r="K568" s="69"/>
      <c r="L568" s="69"/>
      <c r="M568" s="69"/>
      <c r="N568" s="69"/>
      <c r="O568" s="35"/>
      <c r="P568" s="35" t="s">
        <v>24675</v>
      </c>
      <c r="Q568" s="36">
        <v>1</v>
      </c>
      <c r="R568" s="35" t="s">
        <v>27</v>
      </c>
      <c r="S568" s="35" t="s">
        <v>28504</v>
      </c>
      <c r="T568" s="35">
        <v>0</v>
      </c>
      <c r="U568" s="35">
        <v>0</v>
      </c>
      <c r="V568" s="36">
        <v>1</v>
      </c>
      <c r="W568" s="36">
        <v>1</v>
      </c>
      <c r="X568" s="37" t="s">
        <v>65</v>
      </c>
    </row>
    <row r="569" spans="1:24" ht="24" customHeight="1" x14ac:dyDescent="0.2">
      <c r="A569" s="50" t="s">
        <v>953</v>
      </c>
      <c r="B569" s="60" t="s">
        <v>1232</v>
      </c>
      <c r="C569" s="76" t="s">
        <v>1232</v>
      </c>
      <c r="D569" s="61" t="s">
        <v>1233</v>
      </c>
      <c r="E569" s="53">
        <v>23324.03</v>
      </c>
      <c r="F569" s="26">
        <v>0.21</v>
      </c>
      <c r="G569" s="53">
        <v>40922.006000000001</v>
      </c>
      <c r="H569" s="67"/>
      <c r="I569" s="68"/>
      <c r="J569" s="69"/>
      <c r="K569" s="69"/>
      <c r="L569" s="69"/>
      <c r="M569" s="69"/>
      <c r="N569" s="69"/>
      <c r="O569" s="35"/>
      <c r="P569" s="35" t="s">
        <v>24676</v>
      </c>
      <c r="Q569" s="36">
        <v>1</v>
      </c>
      <c r="R569" s="35" t="s">
        <v>9849</v>
      </c>
      <c r="S569" s="35" t="s">
        <v>28503</v>
      </c>
      <c r="T569" s="35">
        <v>0</v>
      </c>
      <c r="U569" s="35">
        <v>0</v>
      </c>
      <c r="V569" s="36">
        <v>1</v>
      </c>
      <c r="W569" s="36">
        <v>1</v>
      </c>
      <c r="X569" s="37" t="s">
        <v>65</v>
      </c>
    </row>
    <row r="570" spans="1:24" ht="24" customHeight="1" x14ac:dyDescent="0.2">
      <c r="A570" s="50" t="s">
        <v>953</v>
      </c>
      <c r="B570" s="60" t="s">
        <v>1234</v>
      </c>
      <c r="C570" s="76" t="s">
        <v>1234</v>
      </c>
      <c r="D570" s="61" t="s">
        <v>1235</v>
      </c>
      <c r="E570" s="53">
        <v>23324.03</v>
      </c>
      <c r="F570" s="26">
        <v>0.21</v>
      </c>
      <c r="G570" s="53">
        <v>40922.006000000001</v>
      </c>
      <c r="H570" s="67"/>
      <c r="I570" s="68"/>
      <c r="J570" s="69"/>
      <c r="K570" s="69"/>
      <c r="L570" s="69"/>
      <c r="M570" s="69"/>
      <c r="N570" s="69"/>
      <c r="O570" s="35"/>
      <c r="P570" s="35" t="s">
        <v>24677</v>
      </c>
      <c r="Q570" s="36">
        <v>1</v>
      </c>
      <c r="R570" s="35" t="s">
        <v>27</v>
      </c>
      <c r="S570" s="35" t="s">
        <v>28503</v>
      </c>
      <c r="T570" s="35">
        <v>0</v>
      </c>
      <c r="U570" s="35">
        <v>0</v>
      </c>
      <c r="V570" s="36">
        <v>1</v>
      </c>
      <c r="W570" s="36">
        <v>1</v>
      </c>
      <c r="X570" s="37" t="s">
        <v>65</v>
      </c>
    </row>
    <row r="571" spans="1:24" ht="24" customHeight="1" x14ac:dyDescent="0.2">
      <c r="A571" s="50" t="s">
        <v>953</v>
      </c>
      <c r="B571" s="60" t="s">
        <v>1236</v>
      </c>
      <c r="C571" s="76" t="s">
        <v>1236</v>
      </c>
      <c r="D571" s="61" t="s">
        <v>1237</v>
      </c>
      <c r="E571" s="53">
        <v>23324.03</v>
      </c>
      <c r="F571" s="26">
        <v>0.21</v>
      </c>
      <c r="G571" s="53">
        <v>40922.006000000001</v>
      </c>
      <c r="H571" s="67"/>
      <c r="I571" s="68"/>
      <c r="J571" s="69"/>
      <c r="K571" s="69"/>
      <c r="L571" s="69"/>
      <c r="M571" s="69"/>
      <c r="N571" s="69"/>
      <c r="O571" s="35"/>
      <c r="P571" s="35" t="s">
        <v>24678</v>
      </c>
      <c r="Q571" s="36">
        <v>1</v>
      </c>
      <c r="R571" s="35" t="s">
        <v>27</v>
      </c>
      <c r="S571" s="35" t="s">
        <v>28503</v>
      </c>
      <c r="T571" s="35">
        <v>0</v>
      </c>
      <c r="U571" s="35">
        <v>0</v>
      </c>
      <c r="V571" s="36">
        <v>1</v>
      </c>
      <c r="W571" s="36">
        <v>1</v>
      </c>
      <c r="X571" s="37" t="s">
        <v>65</v>
      </c>
    </row>
    <row r="572" spans="1:24" ht="24" customHeight="1" x14ac:dyDescent="0.2">
      <c r="A572" s="50" t="s">
        <v>953</v>
      </c>
      <c r="B572" s="60" t="s">
        <v>1238</v>
      </c>
      <c r="C572" s="76" t="s">
        <v>1238</v>
      </c>
      <c r="D572" s="61" t="s">
        <v>1239</v>
      </c>
      <c r="E572" s="53">
        <v>23324.03</v>
      </c>
      <c r="F572" s="26">
        <v>0.21</v>
      </c>
      <c r="G572" s="53">
        <v>40922.006000000001</v>
      </c>
      <c r="H572" s="67"/>
      <c r="I572" s="68"/>
      <c r="J572" s="69"/>
      <c r="K572" s="69"/>
      <c r="L572" s="69"/>
      <c r="M572" s="69"/>
      <c r="N572" s="69"/>
      <c r="O572" s="35"/>
      <c r="P572" s="35" t="s">
        <v>24679</v>
      </c>
      <c r="Q572" s="36">
        <v>1</v>
      </c>
      <c r="R572" s="35" t="s">
        <v>27</v>
      </c>
      <c r="S572" s="35" t="s">
        <v>28503</v>
      </c>
      <c r="T572" s="35">
        <v>0</v>
      </c>
      <c r="U572" s="35">
        <v>0</v>
      </c>
      <c r="V572" s="36">
        <v>1</v>
      </c>
      <c r="W572" s="36">
        <v>1</v>
      </c>
      <c r="X572" s="37" t="s">
        <v>65</v>
      </c>
    </row>
    <row r="573" spans="1:24" ht="24" customHeight="1" x14ac:dyDescent="0.2">
      <c r="A573" s="50" t="s">
        <v>1240</v>
      </c>
      <c r="B573" s="60" t="s">
        <v>1241</v>
      </c>
      <c r="C573" s="76" t="s">
        <v>1241</v>
      </c>
      <c r="D573" s="61" t="s">
        <v>1242</v>
      </c>
      <c r="E573" s="53">
        <v>71098.59</v>
      </c>
      <c r="F573" s="26">
        <v>0.21</v>
      </c>
      <c r="G573" s="53">
        <v>124742.482</v>
      </c>
      <c r="H573" s="67"/>
      <c r="I573" s="68"/>
      <c r="J573" s="69"/>
      <c r="K573" s="69"/>
      <c r="L573" s="69"/>
      <c r="M573" s="69"/>
      <c r="N573" s="69"/>
      <c r="O573" s="35"/>
      <c r="P573" s="35" t="s">
        <v>24680</v>
      </c>
      <c r="Q573" s="36">
        <v>1</v>
      </c>
      <c r="R573" s="35" t="s">
        <v>27</v>
      </c>
      <c r="S573" s="35" t="s">
        <v>28503</v>
      </c>
      <c r="T573" s="35">
        <v>0</v>
      </c>
      <c r="U573" s="35">
        <v>0</v>
      </c>
      <c r="V573" s="36">
        <v>1</v>
      </c>
      <c r="W573" s="36">
        <v>1</v>
      </c>
      <c r="X573" s="37" t="s">
        <v>65</v>
      </c>
    </row>
    <row r="574" spans="1:24" ht="24" customHeight="1" x14ac:dyDescent="0.2">
      <c r="A574" s="50" t="s">
        <v>1240</v>
      </c>
      <c r="B574" s="60" t="s">
        <v>11987</v>
      </c>
      <c r="C574" s="76" t="s">
        <v>11987</v>
      </c>
      <c r="D574" s="61" t="s">
        <v>11988</v>
      </c>
      <c r="E574" s="53">
        <v>47498.98</v>
      </c>
      <c r="F574" s="26">
        <v>0.21</v>
      </c>
      <c r="G574" s="53">
        <v>83336.959000000003</v>
      </c>
      <c r="H574" s="67"/>
      <c r="I574" s="68"/>
      <c r="J574" s="69"/>
      <c r="K574" s="69"/>
      <c r="L574" s="69"/>
      <c r="M574" s="69"/>
      <c r="N574" s="69"/>
      <c r="O574" s="35"/>
      <c r="P574" s="35" t="s">
        <v>24681</v>
      </c>
      <c r="Q574" s="36">
        <v>1</v>
      </c>
      <c r="R574" s="35" t="s">
        <v>9849</v>
      </c>
      <c r="S574" s="35" t="s">
        <v>28503</v>
      </c>
      <c r="T574" s="35">
        <v>0</v>
      </c>
      <c r="U574" s="35">
        <v>0</v>
      </c>
      <c r="V574" s="36">
        <v>1</v>
      </c>
      <c r="W574" s="36">
        <v>1</v>
      </c>
      <c r="X574" s="37" t="s">
        <v>65</v>
      </c>
    </row>
    <row r="575" spans="1:24" ht="24" customHeight="1" x14ac:dyDescent="0.2">
      <c r="A575" s="50" t="s">
        <v>1240</v>
      </c>
      <c r="B575" s="60" t="s">
        <v>1243</v>
      </c>
      <c r="C575" s="76" t="s">
        <v>1243</v>
      </c>
      <c r="D575" s="61" t="s">
        <v>1244</v>
      </c>
      <c r="E575" s="53">
        <v>60694.35</v>
      </c>
      <c r="F575" s="26">
        <v>0.21</v>
      </c>
      <c r="G575" s="53">
        <v>106488.24</v>
      </c>
      <c r="H575" s="67"/>
      <c r="I575" s="68"/>
      <c r="J575" s="69"/>
      <c r="K575" s="69"/>
      <c r="L575" s="69"/>
      <c r="M575" s="69"/>
      <c r="N575" s="69"/>
      <c r="O575" s="35"/>
      <c r="P575" s="35" t="s">
        <v>24682</v>
      </c>
      <c r="Q575" s="36">
        <v>1</v>
      </c>
      <c r="R575" s="35" t="s">
        <v>27</v>
      </c>
      <c r="S575" s="35" t="s">
        <v>28503</v>
      </c>
      <c r="T575" s="35">
        <v>0</v>
      </c>
      <c r="U575" s="35">
        <v>0</v>
      </c>
      <c r="V575" s="36">
        <v>1</v>
      </c>
      <c r="W575" s="36">
        <v>1</v>
      </c>
      <c r="X575" s="37" t="s">
        <v>65</v>
      </c>
    </row>
    <row r="576" spans="1:24" ht="24" customHeight="1" x14ac:dyDescent="0.2">
      <c r="A576" s="50" t="s">
        <v>1240</v>
      </c>
      <c r="B576" s="60" t="s">
        <v>23420</v>
      </c>
      <c r="C576" s="76" t="s">
        <v>23420</v>
      </c>
      <c r="D576" s="61" t="s">
        <v>23421</v>
      </c>
      <c r="E576" s="53">
        <v>52723.86</v>
      </c>
      <c r="F576" s="26">
        <v>0.21</v>
      </c>
      <c r="G576" s="53">
        <v>92504.016000000003</v>
      </c>
      <c r="H576" s="67"/>
      <c r="I576" s="68"/>
      <c r="J576" s="69"/>
      <c r="K576" s="69"/>
      <c r="L576" s="69"/>
      <c r="M576" s="69"/>
      <c r="N576" s="69"/>
      <c r="O576" s="35"/>
      <c r="P576" s="35" t="s">
        <v>24683</v>
      </c>
      <c r="Q576" s="36">
        <v>1</v>
      </c>
      <c r="R576" s="35" t="s">
        <v>9849</v>
      </c>
      <c r="S576" s="35" t="s">
        <v>28503</v>
      </c>
      <c r="T576" s="35">
        <v>0</v>
      </c>
      <c r="U576" s="35">
        <v>0</v>
      </c>
      <c r="V576" s="36" t="e">
        <v>#N/A</v>
      </c>
      <c r="W576" s="36" t="e">
        <v>#N/A</v>
      </c>
      <c r="X576" s="37" t="s">
        <v>65</v>
      </c>
    </row>
    <row r="577" spans="1:24" ht="24" customHeight="1" x14ac:dyDescent="0.2">
      <c r="A577" s="50" t="s">
        <v>1240</v>
      </c>
      <c r="B577" s="60" t="s">
        <v>1245</v>
      </c>
      <c r="C577" s="76" t="s">
        <v>1245</v>
      </c>
      <c r="D577" s="61" t="s">
        <v>1246</v>
      </c>
      <c r="E577" s="53">
        <v>52723.86</v>
      </c>
      <c r="F577" s="26">
        <v>0.21</v>
      </c>
      <c r="G577" s="53">
        <v>92504.016000000003</v>
      </c>
      <c r="H577" s="67"/>
      <c r="I577" s="68"/>
      <c r="J577" s="69"/>
      <c r="K577" s="69"/>
      <c r="L577" s="69"/>
      <c r="M577" s="69"/>
      <c r="N577" s="69"/>
      <c r="O577" s="35"/>
      <c r="P577" s="35" t="s">
        <v>24684</v>
      </c>
      <c r="Q577" s="36">
        <v>1</v>
      </c>
      <c r="R577" s="35" t="s">
        <v>27</v>
      </c>
      <c r="S577" s="35" t="s">
        <v>28503</v>
      </c>
      <c r="T577" s="35">
        <v>0</v>
      </c>
      <c r="U577" s="35">
        <v>0</v>
      </c>
      <c r="V577" s="36">
        <v>1</v>
      </c>
      <c r="W577" s="36">
        <v>1</v>
      </c>
      <c r="X577" s="37" t="s">
        <v>65</v>
      </c>
    </row>
    <row r="578" spans="1:24" ht="24" customHeight="1" x14ac:dyDescent="0.2">
      <c r="A578" s="50" t="s">
        <v>1240</v>
      </c>
      <c r="B578" s="60" t="s">
        <v>1247</v>
      </c>
      <c r="C578" s="76" t="s">
        <v>1247</v>
      </c>
      <c r="D578" s="61" t="s">
        <v>1248</v>
      </c>
      <c r="E578" s="53">
        <v>22352.04</v>
      </c>
      <c r="F578" s="26">
        <v>0.21</v>
      </c>
      <c r="G578" s="53">
        <v>39216.656999999999</v>
      </c>
      <c r="H578" s="67"/>
      <c r="I578" s="68"/>
      <c r="J578" s="69"/>
      <c r="K578" s="69"/>
      <c r="L578" s="69"/>
      <c r="M578" s="69"/>
      <c r="N578" s="69"/>
      <c r="O578" s="35"/>
      <c r="P578" s="35" t="s">
        <v>24685</v>
      </c>
      <c r="Q578" s="36">
        <v>1</v>
      </c>
      <c r="R578" s="35" t="s">
        <v>27</v>
      </c>
      <c r="S578" s="35" t="s">
        <v>28504</v>
      </c>
      <c r="T578" s="35">
        <v>0</v>
      </c>
      <c r="U578" s="35">
        <v>0</v>
      </c>
      <c r="V578" s="36">
        <v>1</v>
      </c>
      <c r="W578" s="36">
        <v>1</v>
      </c>
      <c r="X578" s="37" t="s">
        <v>65</v>
      </c>
    </row>
    <row r="579" spans="1:24" ht="24" customHeight="1" x14ac:dyDescent="0.2">
      <c r="A579" s="50" t="s">
        <v>1240</v>
      </c>
      <c r="B579" s="60" t="s">
        <v>1249</v>
      </c>
      <c r="C579" s="76" t="s">
        <v>1249</v>
      </c>
      <c r="D579" s="61" t="s">
        <v>1250</v>
      </c>
      <c r="E579" s="53">
        <v>22352.04</v>
      </c>
      <c r="F579" s="26">
        <v>0.21</v>
      </c>
      <c r="G579" s="53">
        <v>39216.656999999999</v>
      </c>
      <c r="H579" s="67"/>
      <c r="I579" s="68"/>
      <c r="J579" s="69"/>
      <c r="K579" s="69"/>
      <c r="L579" s="69"/>
      <c r="M579" s="69"/>
      <c r="N579" s="69"/>
      <c r="O579" s="35"/>
      <c r="P579" s="35" t="s">
        <v>24686</v>
      </c>
      <c r="Q579" s="36">
        <v>1</v>
      </c>
      <c r="R579" s="35" t="s">
        <v>27</v>
      </c>
      <c r="S579" s="35" t="s">
        <v>28504</v>
      </c>
      <c r="T579" s="35">
        <v>0</v>
      </c>
      <c r="U579" s="35">
        <v>0</v>
      </c>
      <c r="V579" s="36">
        <v>1</v>
      </c>
      <c r="W579" s="36">
        <v>1</v>
      </c>
      <c r="X579" s="37" t="s">
        <v>65</v>
      </c>
    </row>
    <row r="580" spans="1:24" ht="24" customHeight="1" x14ac:dyDescent="0.2">
      <c r="A580" s="50" t="s">
        <v>1240</v>
      </c>
      <c r="B580" s="60" t="s">
        <v>11989</v>
      </c>
      <c r="C580" s="76" t="s">
        <v>11989</v>
      </c>
      <c r="D580" s="61" t="s">
        <v>11990</v>
      </c>
      <c r="E580" s="53">
        <v>20137.07</v>
      </c>
      <c r="F580" s="26">
        <v>0.21</v>
      </c>
      <c r="G580" s="53">
        <v>35330.487999999998</v>
      </c>
      <c r="H580" s="67"/>
      <c r="I580" s="68"/>
      <c r="J580" s="69"/>
      <c r="K580" s="69"/>
      <c r="L580" s="69"/>
      <c r="M580" s="69"/>
      <c r="N580" s="69"/>
      <c r="O580" s="35"/>
      <c r="P580" s="35" t="s">
        <v>24687</v>
      </c>
      <c r="Q580" s="36">
        <v>1</v>
      </c>
      <c r="R580" s="35" t="s">
        <v>9849</v>
      </c>
      <c r="S580" s="35" t="s">
        <v>28503</v>
      </c>
      <c r="T580" s="35">
        <v>0</v>
      </c>
      <c r="U580" s="35">
        <v>0</v>
      </c>
      <c r="V580" s="36">
        <v>1</v>
      </c>
      <c r="W580" s="36">
        <v>1</v>
      </c>
      <c r="X580" s="37" t="s">
        <v>65</v>
      </c>
    </row>
    <row r="581" spans="1:24" ht="24" customHeight="1" x14ac:dyDescent="0.2">
      <c r="A581" s="50" t="s">
        <v>1240</v>
      </c>
      <c r="B581" s="60" t="s">
        <v>11991</v>
      </c>
      <c r="C581" s="76" t="s">
        <v>11991</v>
      </c>
      <c r="D581" s="61" t="s">
        <v>11992</v>
      </c>
      <c r="E581" s="53">
        <v>20137.07</v>
      </c>
      <c r="F581" s="26">
        <v>0.21</v>
      </c>
      <c r="G581" s="53">
        <v>35330.487999999998</v>
      </c>
      <c r="H581" s="67"/>
      <c r="I581" s="68"/>
      <c r="J581" s="69"/>
      <c r="K581" s="69"/>
      <c r="L581" s="69"/>
      <c r="M581" s="69"/>
      <c r="N581" s="69"/>
      <c r="O581" s="35"/>
      <c r="P581" s="35" t="s">
        <v>24688</v>
      </c>
      <c r="Q581" s="36">
        <v>1</v>
      </c>
      <c r="R581" s="35" t="s">
        <v>9849</v>
      </c>
      <c r="S581" s="35" t="s">
        <v>28503</v>
      </c>
      <c r="T581" s="35">
        <v>0</v>
      </c>
      <c r="U581" s="35">
        <v>0</v>
      </c>
      <c r="V581" s="36">
        <v>1</v>
      </c>
      <c r="W581" s="36">
        <v>1</v>
      </c>
      <c r="X581" s="37" t="s">
        <v>65</v>
      </c>
    </row>
    <row r="582" spans="1:24" ht="24" customHeight="1" x14ac:dyDescent="0.2">
      <c r="A582" s="50" t="s">
        <v>1240</v>
      </c>
      <c r="B582" s="60" t="s">
        <v>1251</v>
      </c>
      <c r="C582" s="76" t="s">
        <v>1251</v>
      </c>
      <c r="D582" s="61" t="s">
        <v>23250</v>
      </c>
      <c r="E582" s="53">
        <v>7819.09</v>
      </c>
      <c r="F582" s="26">
        <v>0.21</v>
      </c>
      <c r="G582" s="53">
        <v>13718.593000000001</v>
      </c>
      <c r="H582" s="67"/>
      <c r="I582" s="68"/>
      <c r="J582" s="69"/>
      <c r="K582" s="69"/>
      <c r="L582" s="69"/>
      <c r="M582" s="69"/>
      <c r="N582" s="69"/>
      <c r="O582" s="35"/>
      <c r="P582" s="35" t="s">
        <v>24689</v>
      </c>
      <c r="Q582" s="36">
        <v>1</v>
      </c>
      <c r="R582" s="35" t="s">
        <v>27</v>
      </c>
      <c r="S582" s="35" t="s">
        <v>28504</v>
      </c>
      <c r="T582" s="35">
        <v>0</v>
      </c>
      <c r="U582" s="35">
        <v>0</v>
      </c>
      <c r="V582" s="36">
        <v>10</v>
      </c>
      <c r="W582" s="36">
        <v>10</v>
      </c>
      <c r="X582" s="37" t="s">
        <v>65</v>
      </c>
    </row>
    <row r="583" spans="1:24" ht="24" customHeight="1" x14ac:dyDescent="0.2">
      <c r="A583" s="50" t="s">
        <v>1240</v>
      </c>
      <c r="B583" s="60" t="s">
        <v>1253</v>
      </c>
      <c r="C583" s="76" t="s">
        <v>1253</v>
      </c>
      <c r="D583" s="61" t="s">
        <v>23422</v>
      </c>
      <c r="E583" s="53">
        <v>7819.09</v>
      </c>
      <c r="F583" s="26">
        <v>0.21</v>
      </c>
      <c r="G583" s="53">
        <v>13718.593000000001</v>
      </c>
      <c r="H583" s="67"/>
      <c r="I583" s="68"/>
      <c r="J583" s="69"/>
      <c r="K583" s="69"/>
      <c r="L583" s="69"/>
      <c r="M583" s="69"/>
      <c r="N583" s="69"/>
      <c r="O583" s="35"/>
      <c r="P583" s="35" t="s">
        <v>65</v>
      </c>
      <c r="Q583" s="36">
        <v>1</v>
      </c>
      <c r="R583" s="35" t="s">
        <v>27</v>
      </c>
      <c r="S583" s="35" t="s">
        <v>28503</v>
      </c>
      <c r="T583" s="35">
        <v>0</v>
      </c>
      <c r="U583" s="35">
        <v>0</v>
      </c>
      <c r="V583" s="36">
        <v>10</v>
      </c>
      <c r="W583" s="36">
        <v>10</v>
      </c>
      <c r="X583" s="37" t="s">
        <v>65</v>
      </c>
    </row>
    <row r="584" spans="1:24" ht="24" customHeight="1" x14ac:dyDescent="0.2">
      <c r="A584" s="50" t="s">
        <v>1240</v>
      </c>
      <c r="B584" s="60" t="s">
        <v>1255</v>
      </c>
      <c r="C584" s="76" t="s">
        <v>1255</v>
      </c>
      <c r="D584" s="61" t="s">
        <v>23252</v>
      </c>
      <c r="E584" s="53">
        <v>9447.02</v>
      </c>
      <c r="F584" s="26">
        <v>0.21</v>
      </c>
      <c r="G584" s="53">
        <v>16574.797999999999</v>
      </c>
      <c r="H584" s="67"/>
      <c r="I584" s="68"/>
      <c r="J584" s="69"/>
      <c r="K584" s="69"/>
      <c r="L584" s="69"/>
      <c r="M584" s="69"/>
      <c r="N584" s="69"/>
      <c r="O584" s="35"/>
      <c r="P584" s="35" t="s">
        <v>24690</v>
      </c>
      <c r="Q584" s="36">
        <v>1</v>
      </c>
      <c r="R584" s="35" t="s">
        <v>27</v>
      </c>
      <c r="S584" s="35" t="s">
        <v>28504</v>
      </c>
      <c r="T584" s="35">
        <v>0</v>
      </c>
      <c r="U584" s="35">
        <v>0</v>
      </c>
      <c r="V584" s="36">
        <v>10</v>
      </c>
      <c r="W584" s="36">
        <v>10</v>
      </c>
      <c r="X584" s="37" t="s">
        <v>65</v>
      </c>
    </row>
    <row r="585" spans="1:24" ht="24" customHeight="1" x14ac:dyDescent="0.2">
      <c r="A585" s="50" t="s">
        <v>1240</v>
      </c>
      <c r="B585" s="60" t="s">
        <v>1257</v>
      </c>
      <c r="C585" s="76" t="s">
        <v>1257</v>
      </c>
      <c r="D585" s="61" t="s">
        <v>23253</v>
      </c>
      <c r="E585" s="53">
        <v>24134.25</v>
      </c>
      <c r="F585" s="26">
        <v>0.21</v>
      </c>
      <c r="G585" s="53">
        <v>42343.538999999997</v>
      </c>
      <c r="H585" s="67"/>
      <c r="I585" s="68"/>
      <c r="J585" s="69"/>
      <c r="K585" s="69"/>
      <c r="L585" s="69"/>
      <c r="M585" s="69"/>
      <c r="N585" s="69"/>
      <c r="O585" s="35"/>
      <c r="P585" s="35" t="s">
        <v>24691</v>
      </c>
      <c r="Q585" s="36">
        <v>1</v>
      </c>
      <c r="R585" s="35" t="s">
        <v>27</v>
      </c>
      <c r="S585" s="35" t="s">
        <v>28503</v>
      </c>
      <c r="T585" s="35">
        <v>0</v>
      </c>
      <c r="U585" s="35">
        <v>0</v>
      </c>
      <c r="V585" s="36">
        <v>0</v>
      </c>
      <c r="W585" s="36">
        <v>3</v>
      </c>
      <c r="X585" s="37">
        <v>1</v>
      </c>
    </row>
    <row r="586" spans="1:24" ht="24" customHeight="1" x14ac:dyDescent="0.2">
      <c r="A586" s="50" t="s">
        <v>1240</v>
      </c>
      <c r="B586" s="60" t="s">
        <v>1259</v>
      </c>
      <c r="C586" s="76" t="s">
        <v>1259</v>
      </c>
      <c r="D586" s="61" t="s">
        <v>23254</v>
      </c>
      <c r="E586" s="53">
        <v>9447.02</v>
      </c>
      <c r="F586" s="26">
        <v>0.21</v>
      </c>
      <c r="G586" s="53">
        <v>16574.797999999999</v>
      </c>
      <c r="H586" s="67"/>
      <c r="I586" s="68"/>
      <c r="J586" s="69"/>
      <c r="K586" s="69"/>
      <c r="L586" s="69"/>
      <c r="M586" s="69"/>
      <c r="N586" s="69"/>
      <c r="O586" s="35"/>
      <c r="P586" s="35" t="s">
        <v>24692</v>
      </c>
      <c r="Q586" s="36">
        <v>1</v>
      </c>
      <c r="R586" s="35" t="s">
        <v>27</v>
      </c>
      <c r="S586" s="35" t="s">
        <v>28504</v>
      </c>
      <c r="T586" s="35">
        <v>0</v>
      </c>
      <c r="U586" s="35">
        <v>0</v>
      </c>
      <c r="V586" s="36">
        <v>10</v>
      </c>
      <c r="W586" s="36">
        <v>10</v>
      </c>
      <c r="X586" s="37" t="s">
        <v>65</v>
      </c>
    </row>
    <row r="587" spans="1:24" ht="24" customHeight="1" x14ac:dyDescent="0.2">
      <c r="A587" s="50" t="s">
        <v>1240</v>
      </c>
      <c r="B587" s="60" t="s">
        <v>23423</v>
      </c>
      <c r="C587" s="76" t="s">
        <v>23423</v>
      </c>
      <c r="D587" s="61" t="s">
        <v>23424</v>
      </c>
      <c r="E587" s="53">
        <v>7801.77</v>
      </c>
      <c r="F587" s="26">
        <v>0.21</v>
      </c>
      <c r="G587" s="53">
        <v>13688.206</v>
      </c>
      <c r="H587" s="67"/>
      <c r="I587" s="68"/>
      <c r="J587" s="69"/>
      <c r="K587" s="69"/>
      <c r="L587" s="69"/>
      <c r="M587" s="69"/>
      <c r="N587" s="69"/>
      <c r="O587" s="35"/>
      <c r="P587" s="35" t="s">
        <v>24693</v>
      </c>
      <c r="Q587" s="36">
        <v>3</v>
      </c>
      <c r="R587" s="35" t="s">
        <v>9849</v>
      </c>
      <c r="S587" s="35" t="s">
        <v>28503</v>
      </c>
      <c r="T587" s="35">
        <v>0</v>
      </c>
      <c r="U587" s="35">
        <v>0</v>
      </c>
      <c r="V587" s="36" t="e">
        <v>#N/A</v>
      </c>
      <c r="W587" s="36" t="e">
        <v>#N/A</v>
      </c>
      <c r="X587" s="37" t="s">
        <v>65</v>
      </c>
    </row>
    <row r="588" spans="1:24" ht="24" customHeight="1" x14ac:dyDescent="0.2">
      <c r="A588" s="50" t="s">
        <v>1240</v>
      </c>
      <c r="B588" s="60" t="s">
        <v>1261</v>
      </c>
      <c r="C588" s="76" t="s">
        <v>1261</v>
      </c>
      <c r="D588" s="61" t="s">
        <v>23255</v>
      </c>
      <c r="E588" s="53">
        <v>8589.2800000000007</v>
      </c>
      <c r="F588" s="26">
        <v>0.21</v>
      </c>
      <c r="G588" s="53">
        <v>15069.897000000001</v>
      </c>
      <c r="H588" s="67"/>
      <c r="I588" s="68"/>
      <c r="J588" s="69"/>
      <c r="K588" s="69"/>
      <c r="L588" s="69"/>
      <c r="M588" s="69"/>
      <c r="N588" s="69"/>
      <c r="O588" s="35"/>
      <c r="P588" s="35" t="s">
        <v>24694</v>
      </c>
      <c r="Q588" s="36">
        <v>1</v>
      </c>
      <c r="R588" s="35" t="s">
        <v>27</v>
      </c>
      <c r="S588" s="35" t="s">
        <v>28503</v>
      </c>
      <c r="T588" s="35">
        <v>0</v>
      </c>
      <c r="U588" s="35">
        <v>0</v>
      </c>
      <c r="V588" s="36">
        <v>5</v>
      </c>
      <c r="W588" s="36">
        <v>5</v>
      </c>
      <c r="X588" s="37" t="s">
        <v>65</v>
      </c>
    </row>
    <row r="589" spans="1:24" ht="24" customHeight="1" x14ac:dyDescent="0.2">
      <c r="A589" s="50" t="s">
        <v>1240</v>
      </c>
      <c r="B589" s="60" t="s">
        <v>23425</v>
      </c>
      <c r="C589" s="76" t="s">
        <v>23425</v>
      </c>
      <c r="D589" s="61" t="s">
        <v>23426</v>
      </c>
      <c r="E589" s="53">
        <v>267.39999999999998</v>
      </c>
      <c r="F589" s="26">
        <v>0.21</v>
      </c>
      <c r="G589" s="53">
        <v>469.15300000000002</v>
      </c>
      <c r="H589" s="67"/>
      <c r="I589" s="68"/>
      <c r="J589" s="69"/>
      <c r="K589" s="69"/>
      <c r="L589" s="69"/>
      <c r="M589" s="69"/>
      <c r="N589" s="69"/>
      <c r="O589" s="35"/>
      <c r="P589" s="35" t="s">
        <v>65</v>
      </c>
      <c r="Q589" s="36">
        <v>1</v>
      </c>
      <c r="R589" s="35" t="s">
        <v>27</v>
      </c>
      <c r="S589" s="35" t="s">
        <v>28503</v>
      </c>
      <c r="T589" s="35">
        <v>0</v>
      </c>
      <c r="U589" s="35">
        <v>0</v>
      </c>
      <c r="V589" s="36" t="e">
        <v>#N/A</v>
      </c>
      <c r="W589" s="36" t="e">
        <v>#N/A</v>
      </c>
      <c r="X589" s="37" t="s">
        <v>65</v>
      </c>
    </row>
    <row r="590" spans="1:24" ht="24" customHeight="1" x14ac:dyDescent="0.2">
      <c r="A590" s="50" t="s">
        <v>1240</v>
      </c>
      <c r="B590" s="60" t="s">
        <v>1263</v>
      </c>
      <c r="C590" s="76" t="s">
        <v>1263</v>
      </c>
      <c r="D590" s="61" t="s">
        <v>1264</v>
      </c>
      <c r="E590" s="53">
        <v>9447.02</v>
      </c>
      <c r="F590" s="26">
        <v>0.21</v>
      </c>
      <c r="G590" s="53">
        <v>16574.797999999999</v>
      </c>
      <c r="H590" s="67"/>
      <c r="I590" s="68"/>
      <c r="J590" s="69"/>
      <c r="K590" s="69"/>
      <c r="L590" s="69"/>
      <c r="M590" s="69"/>
      <c r="N590" s="69"/>
      <c r="O590" s="35"/>
      <c r="P590" s="35" t="s">
        <v>65</v>
      </c>
      <c r="Q590" s="36">
        <v>1</v>
      </c>
      <c r="R590" s="35" t="s">
        <v>27</v>
      </c>
      <c r="S590" s="35" t="s">
        <v>28504</v>
      </c>
      <c r="T590" s="35">
        <v>0</v>
      </c>
      <c r="U590" s="35">
        <v>0</v>
      </c>
      <c r="V590" s="36">
        <v>1</v>
      </c>
      <c r="W590" s="36">
        <v>1</v>
      </c>
      <c r="X590" s="37" t="s">
        <v>65</v>
      </c>
    </row>
    <row r="591" spans="1:24" ht="24" customHeight="1" x14ac:dyDescent="0.2">
      <c r="A591" s="50" t="s">
        <v>1240</v>
      </c>
      <c r="B591" s="60" t="s">
        <v>1265</v>
      </c>
      <c r="C591" s="76" t="s">
        <v>1265</v>
      </c>
      <c r="D591" s="61" t="s">
        <v>23256</v>
      </c>
      <c r="E591" s="53">
        <v>24134.25</v>
      </c>
      <c r="F591" s="26">
        <v>0.21</v>
      </c>
      <c r="G591" s="53">
        <v>42343.538999999997</v>
      </c>
      <c r="H591" s="67"/>
      <c r="I591" s="68"/>
      <c r="J591" s="69"/>
      <c r="K591" s="69"/>
      <c r="L591" s="69"/>
      <c r="M591" s="69"/>
      <c r="N591" s="69"/>
      <c r="O591" s="35"/>
      <c r="P591" s="35" t="s">
        <v>24695</v>
      </c>
      <c r="Q591" s="36">
        <v>1</v>
      </c>
      <c r="R591" s="35" t="s">
        <v>27</v>
      </c>
      <c r="S591" s="35" t="s">
        <v>28504</v>
      </c>
      <c r="T591" s="35">
        <v>0</v>
      </c>
      <c r="U591" s="35">
        <v>0</v>
      </c>
      <c r="V591" s="36">
        <v>0</v>
      </c>
      <c r="W591" s="36">
        <v>3</v>
      </c>
      <c r="X591" s="37">
        <v>1</v>
      </c>
    </row>
    <row r="592" spans="1:24" ht="24" customHeight="1" x14ac:dyDescent="0.2">
      <c r="A592" s="50" t="s">
        <v>1240</v>
      </c>
      <c r="B592" s="60" t="s">
        <v>23427</v>
      </c>
      <c r="C592" s="76" t="s">
        <v>23427</v>
      </c>
      <c r="D592" s="61" t="s">
        <v>23428</v>
      </c>
      <c r="E592" s="53">
        <v>7836.6930000000002</v>
      </c>
      <c r="F592" s="26">
        <v>0.21</v>
      </c>
      <c r="G592" s="53">
        <v>13749.48</v>
      </c>
      <c r="H592" s="67"/>
      <c r="I592" s="68"/>
      <c r="J592" s="69"/>
      <c r="K592" s="69"/>
      <c r="L592" s="69"/>
      <c r="M592" s="69"/>
      <c r="N592" s="69"/>
      <c r="O592" s="35"/>
      <c r="P592" s="35" t="s">
        <v>24696</v>
      </c>
      <c r="Q592" s="36">
        <v>3</v>
      </c>
      <c r="R592" s="35" t="s">
        <v>27</v>
      </c>
      <c r="S592" s="35" t="s">
        <v>28503</v>
      </c>
      <c r="T592" s="35">
        <v>0</v>
      </c>
      <c r="U592" s="35">
        <v>0</v>
      </c>
      <c r="V592" s="36" t="e">
        <v>#N/A</v>
      </c>
      <c r="W592" s="36" t="e">
        <v>#N/A</v>
      </c>
      <c r="X592" s="37" t="s">
        <v>65</v>
      </c>
    </row>
    <row r="593" spans="1:24" ht="24" customHeight="1" x14ac:dyDescent="0.2">
      <c r="A593" s="50" t="s">
        <v>1240</v>
      </c>
      <c r="B593" s="60" t="s">
        <v>23429</v>
      </c>
      <c r="C593" s="76" t="s">
        <v>23429</v>
      </c>
      <c r="D593" s="61" t="s">
        <v>23430</v>
      </c>
      <c r="E593" s="53">
        <v>7801.77</v>
      </c>
      <c r="F593" s="26">
        <v>0.21</v>
      </c>
      <c r="G593" s="53">
        <v>13688.206</v>
      </c>
      <c r="H593" s="67"/>
      <c r="I593" s="68"/>
      <c r="J593" s="69"/>
      <c r="K593" s="69"/>
      <c r="L593" s="69"/>
      <c r="M593" s="69"/>
      <c r="N593" s="69"/>
      <c r="O593" s="35"/>
      <c r="P593" s="35" t="s">
        <v>24697</v>
      </c>
      <c r="Q593" s="36">
        <v>3</v>
      </c>
      <c r="R593" s="35" t="s">
        <v>9849</v>
      </c>
      <c r="S593" s="35" t="s">
        <v>28503</v>
      </c>
      <c r="T593" s="35">
        <v>0</v>
      </c>
      <c r="U593" s="35">
        <v>0</v>
      </c>
      <c r="V593" s="36" t="e">
        <v>#N/A</v>
      </c>
      <c r="W593" s="36" t="e">
        <v>#N/A</v>
      </c>
      <c r="X593" s="37" t="s">
        <v>65</v>
      </c>
    </row>
    <row r="594" spans="1:24" ht="24" customHeight="1" x14ac:dyDescent="0.2">
      <c r="A594" s="50" t="s">
        <v>1240</v>
      </c>
      <c r="B594" s="60" t="s">
        <v>1267</v>
      </c>
      <c r="C594" s="76" t="s">
        <v>1267</v>
      </c>
      <c r="D594" s="61" t="s">
        <v>23257</v>
      </c>
      <c r="E594" s="53">
        <v>9200.33</v>
      </c>
      <c r="F594" s="26">
        <v>0.21</v>
      </c>
      <c r="G594" s="53">
        <v>16141.981</v>
      </c>
      <c r="H594" s="67"/>
      <c r="I594" s="68"/>
      <c r="J594" s="69"/>
      <c r="K594" s="69"/>
      <c r="L594" s="69"/>
      <c r="M594" s="69"/>
      <c r="N594" s="69"/>
      <c r="O594" s="35"/>
      <c r="P594" s="35" t="s">
        <v>24698</v>
      </c>
      <c r="Q594" s="36">
        <v>1</v>
      </c>
      <c r="R594" s="35" t="s">
        <v>27</v>
      </c>
      <c r="S594" s="35" t="s">
        <v>28503</v>
      </c>
      <c r="T594" s="35">
        <v>0</v>
      </c>
      <c r="U594" s="35">
        <v>0</v>
      </c>
      <c r="V594" s="36">
        <v>10</v>
      </c>
      <c r="W594" s="36">
        <v>10</v>
      </c>
      <c r="X594" s="37" t="s">
        <v>65</v>
      </c>
    </row>
    <row r="595" spans="1:24" ht="24" customHeight="1" x14ac:dyDescent="0.2">
      <c r="A595" s="50" t="s">
        <v>1240</v>
      </c>
      <c r="B595" s="60" t="s">
        <v>1269</v>
      </c>
      <c r="C595" s="76" t="s">
        <v>1269</v>
      </c>
      <c r="D595" s="61" t="s">
        <v>23258</v>
      </c>
      <c r="E595" s="53">
        <v>9200.33</v>
      </c>
      <c r="F595" s="26">
        <v>0.21</v>
      </c>
      <c r="G595" s="53">
        <v>16141.981</v>
      </c>
      <c r="H595" s="67"/>
      <c r="I595" s="68"/>
      <c r="J595" s="69"/>
      <c r="K595" s="69"/>
      <c r="L595" s="69"/>
      <c r="M595" s="69"/>
      <c r="N595" s="69"/>
      <c r="O595" s="35"/>
      <c r="P595" s="35" t="s">
        <v>24699</v>
      </c>
      <c r="Q595" s="36">
        <v>1</v>
      </c>
      <c r="R595" s="35" t="s">
        <v>27</v>
      </c>
      <c r="S595" s="35" t="s">
        <v>28504</v>
      </c>
      <c r="T595" s="35">
        <v>0</v>
      </c>
      <c r="U595" s="35">
        <v>0</v>
      </c>
      <c r="V595" s="36">
        <v>10</v>
      </c>
      <c r="W595" s="36">
        <v>10</v>
      </c>
      <c r="X595" s="37" t="s">
        <v>65</v>
      </c>
    </row>
    <row r="596" spans="1:24" ht="24" customHeight="1" x14ac:dyDescent="0.2">
      <c r="A596" s="50" t="s">
        <v>1240</v>
      </c>
      <c r="B596" s="60" t="s">
        <v>11993</v>
      </c>
      <c r="C596" s="76" t="s">
        <v>11993</v>
      </c>
      <c r="D596" s="61" t="s">
        <v>23431</v>
      </c>
      <c r="E596" s="53">
        <v>17344.5</v>
      </c>
      <c r="F596" s="26">
        <v>0.21</v>
      </c>
      <c r="G596" s="53">
        <v>30430.931</v>
      </c>
      <c r="H596" s="67"/>
      <c r="I596" s="68"/>
      <c r="J596" s="69"/>
      <c r="K596" s="69"/>
      <c r="L596" s="69"/>
      <c r="M596" s="69"/>
      <c r="N596" s="69"/>
      <c r="O596" s="35"/>
      <c r="P596" s="35" t="s">
        <v>24700</v>
      </c>
      <c r="Q596" s="36">
        <v>1</v>
      </c>
      <c r="R596" s="35" t="s">
        <v>27</v>
      </c>
      <c r="S596" s="35" t="s">
        <v>28503</v>
      </c>
      <c r="T596" s="35">
        <v>0</v>
      </c>
      <c r="U596" s="35">
        <v>0</v>
      </c>
      <c r="V596" s="36">
        <v>10</v>
      </c>
      <c r="W596" s="36">
        <v>10</v>
      </c>
      <c r="X596" s="37" t="s">
        <v>65</v>
      </c>
    </row>
    <row r="597" spans="1:24" ht="24" customHeight="1" x14ac:dyDescent="0.2">
      <c r="A597" s="50" t="s">
        <v>1240</v>
      </c>
      <c r="B597" s="60" t="s">
        <v>1271</v>
      </c>
      <c r="C597" s="76" t="s">
        <v>1271</v>
      </c>
      <c r="D597" s="61" t="s">
        <v>23259</v>
      </c>
      <c r="E597" s="53">
        <v>14454.15</v>
      </c>
      <c r="F597" s="26">
        <v>0.21</v>
      </c>
      <c r="G597" s="53">
        <v>25359.809000000001</v>
      </c>
      <c r="H597" s="67"/>
      <c r="I597" s="68"/>
      <c r="J597" s="69"/>
      <c r="K597" s="69"/>
      <c r="L597" s="69"/>
      <c r="M597" s="69"/>
      <c r="N597" s="69"/>
      <c r="O597" s="35"/>
      <c r="P597" s="35" t="s">
        <v>24701</v>
      </c>
      <c r="Q597" s="36">
        <v>1</v>
      </c>
      <c r="R597" s="35" t="s">
        <v>27</v>
      </c>
      <c r="S597" s="35" t="s">
        <v>28504</v>
      </c>
      <c r="T597" s="35">
        <v>0</v>
      </c>
      <c r="U597" s="35">
        <v>0</v>
      </c>
      <c r="V597" s="36">
        <v>5</v>
      </c>
      <c r="W597" s="36">
        <v>5</v>
      </c>
      <c r="X597" s="37" t="s">
        <v>65</v>
      </c>
    </row>
    <row r="598" spans="1:24" ht="24" customHeight="1" x14ac:dyDescent="0.2">
      <c r="A598" s="50" t="s">
        <v>1240</v>
      </c>
      <c r="B598" s="60" t="s">
        <v>1273</v>
      </c>
      <c r="C598" s="76" t="s">
        <v>1273</v>
      </c>
      <c r="D598" s="61" t="s">
        <v>23260</v>
      </c>
      <c r="E598" s="53">
        <v>14454.15</v>
      </c>
      <c r="F598" s="26">
        <v>0.21</v>
      </c>
      <c r="G598" s="53">
        <v>25359.809000000001</v>
      </c>
      <c r="H598" s="67"/>
      <c r="I598" s="68"/>
      <c r="J598" s="69"/>
      <c r="K598" s="69"/>
      <c r="L598" s="69"/>
      <c r="M598" s="69"/>
      <c r="N598" s="69"/>
      <c r="O598" s="35"/>
      <c r="P598" s="35" t="s">
        <v>24702</v>
      </c>
      <c r="Q598" s="36">
        <v>1</v>
      </c>
      <c r="R598" s="35" t="s">
        <v>27</v>
      </c>
      <c r="S598" s="35" t="s">
        <v>28503</v>
      </c>
      <c r="T598" s="35">
        <v>0</v>
      </c>
      <c r="U598" s="35">
        <v>0</v>
      </c>
      <c r="V598" s="36">
        <v>5</v>
      </c>
      <c r="W598" s="36">
        <v>5</v>
      </c>
      <c r="X598" s="37" t="s">
        <v>65</v>
      </c>
    </row>
    <row r="599" spans="1:24" ht="24" customHeight="1" x14ac:dyDescent="0.2">
      <c r="A599" s="50" t="s">
        <v>1240</v>
      </c>
      <c r="B599" s="60" t="s">
        <v>1275</v>
      </c>
      <c r="C599" s="76" t="s">
        <v>1275</v>
      </c>
      <c r="D599" s="61" t="s">
        <v>1276</v>
      </c>
      <c r="E599" s="53">
        <v>14454.15</v>
      </c>
      <c r="F599" s="26">
        <v>0.21</v>
      </c>
      <c r="G599" s="53">
        <v>25359.809000000001</v>
      </c>
      <c r="H599" s="67"/>
      <c r="I599" s="68"/>
      <c r="J599" s="69"/>
      <c r="K599" s="69"/>
      <c r="L599" s="69"/>
      <c r="M599" s="69"/>
      <c r="N599" s="69"/>
      <c r="O599" s="35"/>
      <c r="P599" s="35" t="s">
        <v>24702</v>
      </c>
      <c r="Q599" s="36">
        <v>1</v>
      </c>
      <c r="R599" s="35" t="s">
        <v>27</v>
      </c>
      <c r="S599" s="35" t="s">
        <v>28503</v>
      </c>
      <c r="T599" s="35">
        <v>0</v>
      </c>
      <c r="U599" s="35">
        <v>0</v>
      </c>
      <c r="V599" s="36">
        <v>1</v>
      </c>
      <c r="W599" s="36">
        <v>1</v>
      </c>
      <c r="X599" s="37" t="s">
        <v>65</v>
      </c>
    </row>
    <row r="600" spans="1:24" ht="24" customHeight="1" x14ac:dyDescent="0.2">
      <c r="A600" s="50" t="s">
        <v>1240</v>
      </c>
      <c r="B600" s="60" t="s">
        <v>1277</v>
      </c>
      <c r="C600" s="76" t="s">
        <v>1277</v>
      </c>
      <c r="D600" s="61" t="s">
        <v>1278</v>
      </c>
      <c r="E600" s="53">
        <v>12382.33</v>
      </c>
      <c r="F600" s="26">
        <v>0.21</v>
      </c>
      <c r="G600" s="53">
        <v>21724.799999999999</v>
      </c>
      <c r="H600" s="67"/>
      <c r="I600" s="68"/>
      <c r="J600" s="69"/>
      <c r="K600" s="69"/>
      <c r="L600" s="69"/>
      <c r="M600" s="69"/>
      <c r="N600" s="69"/>
      <c r="O600" s="35"/>
      <c r="P600" s="35" t="s">
        <v>24703</v>
      </c>
      <c r="Q600" s="36">
        <v>1</v>
      </c>
      <c r="R600" s="35" t="s">
        <v>27</v>
      </c>
      <c r="S600" s="35" t="s">
        <v>28504</v>
      </c>
      <c r="T600" s="35">
        <v>0</v>
      </c>
      <c r="U600" s="35">
        <v>0</v>
      </c>
      <c r="V600" s="36">
        <v>1</v>
      </c>
      <c r="W600" s="36">
        <v>1</v>
      </c>
      <c r="X600" s="37" t="s">
        <v>65</v>
      </c>
    </row>
    <row r="601" spans="1:24" ht="24" customHeight="1" x14ac:dyDescent="0.2">
      <c r="A601" s="50" t="s">
        <v>1240</v>
      </c>
      <c r="B601" s="60" t="s">
        <v>11995</v>
      </c>
      <c r="C601" s="76" t="s">
        <v>11995</v>
      </c>
      <c r="D601" s="61" t="s">
        <v>11996</v>
      </c>
      <c r="E601" s="53">
        <v>14367.66</v>
      </c>
      <c r="F601" s="26">
        <v>0.21</v>
      </c>
      <c r="G601" s="53">
        <v>25208.062999999998</v>
      </c>
      <c r="H601" s="67"/>
      <c r="I601" s="68"/>
      <c r="J601" s="69"/>
      <c r="K601" s="69"/>
      <c r="L601" s="69"/>
      <c r="M601" s="69"/>
      <c r="N601" s="69"/>
      <c r="O601" s="35"/>
      <c r="P601" s="35" t="s">
        <v>24704</v>
      </c>
      <c r="Q601" s="36">
        <v>1</v>
      </c>
      <c r="R601" s="35" t="s">
        <v>27</v>
      </c>
      <c r="S601" s="35" t="s">
        <v>28504</v>
      </c>
      <c r="T601" s="35">
        <v>0</v>
      </c>
      <c r="U601" s="35">
        <v>0</v>
      </c>
      <c r="V601" s="36">
        <v>1</v>
      </c>
      <c r="W601" s="36">
        <v>1</v>
      </c>
      <c r="X601" s="37" t="s">
        <v>65</v>
      </c>
    </row>
    <row r="602" spans="1:24" ht="24" customHeight="1" x14ac:dyDescent="0.2">
      <c r="A602" s="50" t="s">
        <v>1240</v>
      </c>
      <c r="B602" s="60" t="s">
        <v>1279</v>
      </c>
      <c r="C602" s="76" t="s">
        <v>1279</v>
      </c>
      <c r="D602" s="61" t="s">
        <v>23261</v>
      </c>
      <c r="E602" s="53">
        <v>13738.89</v>
      </c>
      <c r="F602" s="26">
        <v>0.21</v>
      </c>
      <c r="G602" s="53">
        <v>24104.882000000001</v>
      </c>
      <c r="H602" s="67"/>
      <c r="I602" s="68"/>
      <c r="J602" s="69"/>
      <c r="K602" s="69"/>
      <c r="L602" s="69"/>
      <c r="M602" s="69"/>
      <c r="N602" s="69"/>
      <c r="O602" s="35"/>
      <c r="P602" s="35" t="s">
        <v>24705</v>
      </c>
      <c r="Q602" s="36">
        <v>1</v>
      </c>
      <c r="R602" s="35" t="s">
        <v>27</v>
      </c>
      <c r="S602" s="35" t="s">
        <v>28503</v>
      </c>
      <c r="T602" s="35">
        <v>0</v>
      </c>
      <c r="U602" s="35">
        <v>0</v>
      </c>
      <c r="V602" s="36">
        <v>5</v>
      </c>
      <c r="W602" s="36">
        <v>5</v>
      </c>
      <c r="X602" s="37" t="s">
        <v>65</v>
      </c>
    </row>
    <row r="603" spans="1:24" ht="24" customHeight="1" x14ac:dyDescent="0.2">
      <c r="A603" s="50" t="s">
        <v>1240</v>
      </c>
      <c r="B603" s="60" t="s">
        <v>1281</v>
      </c>
      <c r="C603" s="76" t="s">
        <v>1281</v>
      </c>
      <c r="D603" s="61" t="s">
        <v>23262</v>
      </c>
      <c r="E603" s="53">
        <v>13738.89</v>
      </c>
      <c r="F603" s="26">
        <v>0.21</v>
      </c>
      <c r="G603" s="53">
        <v>24104.882000000001</v>
      </c>
      <c r="H603" s="67"/>
      <c r="I603" s="68"/>
      <c r="J603" s="69"/>
      <c r="K603" s="69"/>
      <c r="L603" s="69"/>
      <c r="M603" s="69"/>
      <c r="N603" s="69"/>
      <c r="O603" s="35"/>
      <c r="P603" s="35" t="s">
        <v>24706</v>
      </c>
      <c r="Q603" s="36">
        <v>1</v>
      </c>
      <c r="R603" s="35" t="s">
        <v>27</v>
      </c>
      <c r="S603" s="35" t="s">
        <v>28503</v>
      </c>
      <c r="T603" s="35">
        <v>0</v>
      </c>
      <c r="U603" s="35">
        <v>0</v>
      </c>
      <c r="V603" s="36">
        <v>5</v>
      </c>
      <c r="W603" s="36">
        <v>5</v>
      </c>
      <c r="X603" s="37" t="s">
        <v>65</v>
      </c>
    </row>
    <row r="604" spans="1:24" ht="24" customHeight="1" x14ac:dyDescent="0.2">
      <c r="A604" s="50" t="s">
        <v>1240</v>
      </c>
      <c r="B604" s="60" t="s">
        <v>23432</v>
      </c>
      <c r="C604" s="76" t="s">
        <v>23432</v>
      </c>
      <c r="D604" s="61" t="s">
        <v>23433</v>
      </c>
      <c r="E604" s="53">
        <v>1856.318</v>
      </c>
      <c r="F604" s="26">
        <v>0.21</v>
      </c>
      <c r="G604" s="53">
        <v>3256.9110000000001</v>
      </c>
      <c r="H604" s="67"/>
      <c r="I604" s="68"/>
      <c r="J604" s="69"/>
      <c r="K604" s="69"/>
      <c r="L604" s="69"/>
      <c r="M604" s="69"/>
      <c r="N604" s="69"/>
      <c r="O604" s="35"/>
      <c r="P604" s="35" t="s">
        <v>24707</v>
      </c>
      <c r="Q604" s="36">
        <v>11</v>
      </c>
      <c r="R604" s="35" t="s">
        <v>27</v>
      </c>
      <c r="S604" s="35" t="s">
        <v>28503</v>
      </c>
      <c r="T604" s="35">
        <v>0</v>
      </c>
      <c r="U604" s="35">
        <v>0</v>
      </c>
      <c r="V604" s="36" t="e">
        <v>#N/A</v>
      </c>
      <c r="W604" s="36" t="e">
        <v>#N/A</v>
      </c>
      <c r="X604" s="37" t="s">
        <v>65</v>
      </c>
    </row>
    <row r="605" spans="1:24" ht="24" customHeight="1" x14ac:dyDescent="0.2">
      <c r="A605" s="50" t="s">
        <v>1240</v>
      </c>
      <c r="B605" s="60" t="s">
        <v>1283</v>
      </c>
      <c r="C605" s="76" t="s">
        <v>1283</v>
      </c>
      <c r="D605" s="61" t="s">
        <v>1284</v>
      </c>
      <c r="E605" s="53">
        <v>13738.89</v>
      </c>
      <c r="F605" s="26">
        <v>0.21</v>
      </c>
      <c r="G605" s="53">
        <v>24104.882000000001</v>
      </c>
      <c r="H605" s="67"/>
      <c r="I605" s="68"/>
      <c r="J605" s="69"/>
      <c r="K605" s="69"/>
      <c r="L605" s="69"/>
      <c r="M605" s="69"/>
      <c r="N605" s="69"/>
      <c r="O605" s="35"/>
      <c r="P605" s="35" t="s">
        <v>24708</v>
      </c>
      <c r="Q605" s="36">
        <v>1</v>
      </c>
      <c r="R605" s="35" t="s">
        <v>27</v>
      </c>
      <c r="S605" s="35" t="s">
        <v>28503</v>
      </c>
      <c r="T605" s="35">
        <v>0</v>
      </c>
      <c r="U605" s="35">
        <v>0</v>
      </c>
      <c r="V605" s="36">
        <v>5</v>
      </c>
      <c r="W605" s="36">
        <v>5</v>
      </c>
      <c r="X605" s="37" t="s">
        <v>65</v>
      </c>
    </row>
    <row r="606" spans="1:24" ht="24" customHeight="1" x14ac:dyDescent="0.2">
      <c r="A606" s="50" t="s">
        <v>1240</v>
      </c>
      <c r="B606" s="60" t="s">
        <v>23434</v>
      </c>
      <c r="C606" s="76" t="s">
        <v>23434</v>
      </c>
      <c r="D606" s="61" t="s">
        <v>23435</v>
      </c>
      <c r="E606" s="53">
        <v>1856.318</v>
      </c>
      <c r="F606" s="26">
        <v>0.21</v>
      </c>
      <c r="G606" s="53">
        <v>3256.9110000000001</v>
      </c>
      <c r="H606" s="67"/>
      <c r="I606" s="68"/>
      <c r="J606" s="69"/>
      <c r="K606" s="69"/>
      <c r="L606" s="69"/>
      <c r="M606" s="69"/>
      <c r="N606" s="69"/>
      <c r="O606" s="35"/>
      <c r="P606" s="35" t="s">
        <v>24709</v>
      </c>
      <c r="Q606" s="36">
        <v>11</v>
      </c>
      <c r="R606" s="35" t="s">
        <v>27</v>
      </c>
      <c r="S606" s="35" t="s">
        <v>28503</v>
      </c>
      <c r="T606" s="35">
        <v>0</v>
      </c>
      <c r="U606" s="35">
        <v>0</v>
      </c>
      <c r="V606" s="36" t="e">
        <v>#N/A</v>
      </c>
      <c r="W606" s="36" t="e">
        <v>#N/A</v>
      </c>
      <c r="X606" s="37" t="s">
        <v>65</v>
      </c>
    </row>
    <row r="607" spans="1:24" ht="24" customHeight="1" x14ac:dyDescent="0.2">
      <c r="A607" s="50" t="s">
        <v>1240</v>
      </c>
      <c r="B607" s="60" t="s">
        <v>11997</v>
      </c>
      <c r="C607" s="76" t="s">
        <v>11997</v>
      </c>
      <c r="D607" s="61" t="s">
        <v>23436</v>
      </c>
      <c r="E607" s="53">
        <v>17527.79</v>
      </c>
      <c r="F607" s="26">
        <v>0.21</v>
      </c>
      <c r="G607" s="53">
        <v>30752.512999999999</v>
      </c>
      <c r="H607" s="67"/>
      <c r="I607" s="68"/>
      <c r="J607" s="69"/>
      <c r="K607" s="69"/>
      <c r="L607" s="69"/>
      <c r="M607" s="69"/>
      <c r="N607" s="69"/>
      <c r="O607" s="35"/>
      <c r="P607" s="35" t="s">
        <v>24710</v>
      </c>
      <c r="Q607" s="36">
        <v>1</v>
      </c>
      <c r="R607" s="35" t="s">
        <v>27</v>
      </c>
      <c r="S607" s="35" t="s">
        <v>28503</v>
      </c>
      <c r="T607" s="35">
        <v>0</v>
      </c>
      <c r="U607" s="35">
        <v>0</v>
      </c>
      <c r="V607" s="36">
        <v>5</v>
      </c>
      <c r="W607" s="36">
        <v>5</v>
      </c>
      <c r="X607" s="37" t="s">
        <v>65</v>
      </c>
    </row>
    <row r="608" spans="1:24" ht="24" customHeight="1" x14ac:dyDescent="0.2">
      <c r="A608" s="50" t="s">
        <v>1240</v>
      </c>
      <c r="B608" s="60" t="s">
        <v>11999</v>
      </c>
      <c r="C608" s="76" t="s">
        <v>11999</v>
      </c>
      <c r="D608" s="61" t="s">
        <v>23437</v>
      </c>
      <c r="E608" s="53">
        <v>19334.07</v>
      </c>
      <c r="F608" s="26">
        <v>0.21</v>
      </c>
      <c r="G608" s="53">
        <v>33921.624000000003</v>
      </c>
      <c r="H608" s="67"/>
      <c r="I608" s="68"/>
      <c r="J608" s="69"/>
      <c r="K608" s="69"/>
      <c r="L608" s="69"/>
      <c r="M608" s="69"/>
      <c r="N608" s="69"/>
      <c r="O608" s="35"/>
      <c r="P608" s="35" t="s">
        <v>24711</v>
      </c>
      <c r="Q608" s="36">
        <v>1</v>
      </c>
      <c r="R608" s="35" t="s">
        <v>27</v>
      </c>
      <c r="S608" s="35" t="s">
        <v>28503</v>
      </c>
      <c r="T608" s="35">
        <v>0</v>
      </c>
      <c r="U608" s="35">
        <v>0</v>
      </c>
      <c r="V608" s="36">
        <v>5</v>
      </c>
      <c r="W608" s="36">
        <v>5</v>
      </c>
      <c r="X608" s="37" t="s">
        <v>65</v>
      </c>
    </row>
    <row r="609" spans="1:24" ht="24" customHeight="1" x14ac:dyDescent="0.2">
      <c r="A609" s="50" t="s">
        <v>1240</v>
      </c>
      <c r="B609" s="60" t="s">
        <v>23438</v>
      </c>
      <c r="C609" s="76" t="s">
        <v>23438</v>
      </c>
      <c r="D609" s="61" t="s">
        <v>23439</v>
      </c>
      <c r="E609" s="53">
        <v>21460.844000000001</v>
      </c>
      <c r="F609" s="26">
        <v>0.21</v>
      </c>
      <c r="G609" s="53">
        <v>37653.050999999999</v>
      </c>
      <c r="H609" s="67"/>
      <c r="I609" s="68"/>
      <c r="J609" s="69"/>
      <c r="K609" s="69"/>
      <c r="L609" s="69"/>
      <c r="M609" s="69"/>
      <c r="N609" s="69"/>
      <c r="O609" s="35"/>
      <c r="P609" s="35" t="s">
        <v>24712</v>
      </c>
      <c r="Q609" s="36">
        <v>5</v>
      </c>
      <c r="R609" s="35" t="s">
        <v>9849</v>
      </c>
      <c r="S609" s="35" t="s">
        <v>28503</v>
      </c>
      <c r="T609" s="35">
        <v>0</v>
      </c>
      <c r="U609" s="35">
        <v>0</v>
      </c>
      <c r="V609" s="36" t="e">
        <v>#N/A</v>
      </c>
      <c r="W609" s="36" t="e">
        <v>#N/A</v>
      </c>
      <c r="X609" s="37" t="s">
        <v>65</v>
      </c>
    </row>
    <row r="610" spans="1:24" ht="24" customHeight="1" x14ac:dyDescent="0.2">
      <c r="A610" s="50" t="s">
        <v>1240</v>
      </c>
      <c r="B610" s="60" t="s">
        <v>1285</v>
      </c>
      <c r="C610" s="76" t="s">
        <v>1285</v>
      </c>
      <c r="D610" s="61" t="s">
        <v>23263</v>
      </c>
      <c r="E610" s="53">
        <v>13738.89</v>
      </c>
      <c r="F610" s="26">
        <v>0.21</v>
      </c>
      <c r="G610" s="53">
        <v>24104.882000000001</v>
      </c>
      <c r="H610" s="67"/>
      <c r="I610" s="68"/>
      <c r="J610" s="69"/>
      <c r="K610" s="69"/>
      <c r="L610" s="69"/>
      <c r="M610" s="69"/>
      <c r="N610" s="69"/>
      <c r="O610" s="35"/>
      <c r="P610" s="35" t="s">
        <v>24713</v>
      </c>
      <c r="Q610" s="36">
        <v>1</v>
      </c>
      <c r="R610" s="35" t="s">
        <v>27</v>
      </c>
      <c r="S610" s="35" t="s">
        <v>28504</v>
      </c>
      <c r="T610" s="35">
        <v>0</v>
      </c>
      <c r="U610" s="35">
        <v>0</v>
      </c>
      <c r="V610" s="36">
        <v>5</v>
      </c>
      <c r="W610" s="36">
        <v>5</v>
      </c>
      <c r="X610" s="37" t="s">
        <v>65</v>
      </c>
    </row>
    <row r="611" spans="1:24" ht="24" customHeight="1" x14ac:dyDescent="0.2">
      <c r="A611" s="50" t="s">
        <v>1240</v>
      </c>
      <c r="B611" s="60" t="s">
        <v>23440</v>
      </c>
      <c r="C611" s="76" t="s">
        <v>23440</v>
      </c>
      <c r="D611" s="61" t="s">
        <v>23441</v>
      </c>
      <c r="E611" s="53">
        <v>1856.318</v>
      </c>
      <c r="F611" s="26">
        <v>0.21</v>
      </c>
      <c r="G611" s="53">
        <v>3256.9110000000001</v>
      </c>
      <c r="H611" s="67"/>
      <c r="I611" s="68"/>
      <c r="J611" s="69"/>
      <c r="K611" s="69"/>
      <c r="L611" s="69"/>
      <c r="M611" s="69"/>
      <c r="N611" s="69"/>
      <c r="O611" s="35"/>
      <c r="P611" s="35" t="s">
        <v>24714</v>
      </c>
      <c r="Q611" s="36">
        <v>11</v>
      </c>
      <c r="R611" s="35" t="s">
        <v>27</v>
      </c>
      <c r="S611" s="35" t="s">
        <v>28503</v>
      </c>
      <c r="T611" s="35">
        <v>0</v>
      </c>
      <c r="U611" s="35">
        <v>0</v>
      </c>
      <c r="V611" s="36" t="e">
        <v>#N/A</v>
      </c>
      <c r="W611" s="36" t="e">
        <v>#N/A</v>
      </c>
      <c r="X611" s="37" t="s">
        <v>65</v>
      </c>
    </row>
    <row r="612" spans="1:24" ht="24" customHeight="1" x14ac:dyDescent="0.2">
      <c r="A612" s="50" t="s">
        <v>1240</v>
      </c>
      <c r="B612" s="60" t="s">
        <v>12001</v>
      </c>
      <c r="C612" s="76" t="s">
        <v>12001</v>
      </c>
      <c r="D612" s="61" t="s">
        <v>23442</v>
      </c>
      <c r="E612" s="53">
        <v>17527.79</v>
      </c>
      <c r="F612" s="26">
        <v>0.21</v>
      </c>
      <c r="G612" s="53">
        <v>30752.512999999999</v>
      </c>
      <c r="H612" s="67"/>
      <c r="I612" s="68"/>
      <c r="J612" s="69"/>
      <c r="K612" s="69"/>
      <c r="L612" s="69"/>
      <c r="M612" s="69"/>
      <c r="N612" s="69"/>
      <c r="O612" s="35"/>
      <c r="P612" s="35" t="s">
        <v>24715</v>
      </c>
      <c r="Q612" s="36">
        <v>1</v>
      </c>
      <c r="R612" s="35" t="s">
        <v>27</v>
      </c>
      <c r="S612" s="35" t="s">
        <v>28503</v>
      </c>
      <c r="T612" s="35">
        <v>0</v>
      </c>
      <c r="U612" s="35">
        <v>0</v>
      </c>
      <c r="V612" s="36">
        <v>5</v>
      </c>
      <c r="W612" s="36">
        <v>5</v>
      </c>
      <c r="X612" s="37" t="s">
        <v>65</v>
      </c>
    </row>
    <row r="613" spans="1:24" ht="24" customHeight="1" x14ac:dyDescent="0.2">
      <c r="A613" s="50" t="s">
        <v>1240</v>
      </c>
      <c r="B613" s="60" t="s">
        <v>12003</v>
      </c>
      <c r="C613" s="76" t="s">
        <v>12003</v>
      </c>
      <c r="D613" s="61" t="s">
        <v>23443</v>
      </c>
      <c r="E613" s="53">
        <v>19334.07</v>
      </c>
      <c r="F613" s="26">
        <v>0.21</v>
      </c>
      <c r="G613" s="53">
        <v>33921.624000000003</v>
      </c>
      <c r="H613" s="67"/>
      <c r="I613" s="68"/>
      <c r="J613" s="69"/>
      <c r="K613" s="69"/>
      <c r="L613" s="69"/>
      <c r="M613" s="69"/>
      <c r="N613" s="69"/>
      <c r="O613" s="35"/>
      <c r="P613" s="35" t="s">
        <v>24716</v>
      </c>
      <c r="Q613" s="36">
        <v>1</v>
      </c>
      <c r="R613" s="35" t="s">
        <v>27</v>
      </c>
      <c r="S613" s="35" t="s">
        <v>28503</v>
      </c>
      <c r="T613" s="35">
        <v>0</v>
      </c>
      <c r="U613" s="35">
        <v>0</v>
      </c>
      <c r="V613" s="36">
        <v>5</v>
      </c>
      <c r="W613" s="36">
        <v>5</v>
      </c>
      <c r="X613" s="37" t="s">
        <v>65</v>
      </c>
    </row>
    <row r="614" spans="1:24" ht="24" customHeight="1" x14ac:dyDescent="0.2">
      <c r="A614" s="50" t="s">
        <v>1240</v>
      </c>
      <c r="B614" s="60" t="s">
        <v>12005</v>
      </c>
      <c r="C614" s="76" t="s">
        <v>12005</v>
      </c>
      <c r="D614" s="61" t="s">
        <v>23444</v>
      </c>
      <c r="E614" s="53">
        <v>19334.07</v>
      </c>
      <c r="F614" s="26">
        <v>0.21</v>
      </c>
      <c r="G614" s="53">
        <v>33921.624000000003</v>
      </c>
      <c r="H614" s="67"/>
      <c r="I614" s="68"/>
      <c r="J614" s="69"/>
      <c r="K614" s="69"/>
      <c r="L614" s="69"/>
      <c r="M614" s="69"/>
      <c r="N614" s="69"/>
      <c r="O614" s="35"/>
      <c r="P614" s="35" t="s">
        <v>24717</v>
      </c>
      <c r="Q614" s="36">
        <v>1</v>
      </c>
      <c r="R614" s="35" t="s">
        <v>27</v>
      </c>
      <c r="S614" s="35" t="s">
        <v>28503</v>
      </c>
      <c r="T614" s="35">
        <v>0</v>
      </c>
      <c r="U614" s="35">
        <v>0</v>
      </c>
      <c r="V614" s="36">
        <v>5</v>
      </c>
      <c r="W614" s="36">
        <v>5</v>
      </c>
      <c r="X614" s="37" t="s">
        <v>65</v>
      </c>
    </row>
    <row r="615" spans="1:24" ht="24" customHeight="1" x14ac:dyDescent="0.2">
      <c r="A615" s="50" t="s">
        <v>1240</v>
      </c>
      <c r="B615" s="60" t="s">
        <v>23445</v>
      </c>
      <c r="C615" s="76" t="s">
        <v>23445</v>
      </c>
      <c r="D615" s="61" t="s">
        <v>23446</v>
      </c>
      <c r="E615" s="53">
        <v>38999.750999999997</v>
      </c>
      <c r="F615" s="26">
        <v>0.21</v>
      </c>
      <c r="G615" s="53">
        <v>68425.062999999995</v>
      </c>
      <c r="H615" s="67"/>
      <c r="I615" s="68"/>
      <c r="J615" s="69"/>
      <c r="K615" s="69"/>
      <c r="L615" s="69"/>
      <c r="M615" s="69"/>
      <c r="N615" s="69"/>
      <c r="O615" s="35"/>
      <c r="P615" s="35" t="s">
        <v>65</v>
      </c>
      <c r="Q615" s="36">
        <v>11</v>
      </c>
      <c r="R615" s="35" t="s">
        <v>27</v>
      </c>
      <c r="S615" s="35" t="s">
        <v>28503</v>
      </c>
      <c r="T615" s="35">
        <v>0</v>
      </c>
      <c r="U615" s="35">
        <v>0</v>
      </c>
      <c r="V615" s="36" t="e">
        <v>#N/A</v>
      </c>
      <c r="W615" s="36" t="e">
        <v>#N/A</v>
      </c>
      <c r="X615" s="37" t="s">
        <v>65</v>
      </c>
    </row>
    <row r="616" spans="1:24" ht="24" customHeight="1" x14ac:dyDescent="0.2">
      <c r="A616" s="50" t="s">
        <v>1240</v>
      </c>
      <c r="B616" s="60" t="s">
        <v>23447</v>
      </c>
      <c r="C616" s="76" t="s">
        <v>23447</v>
      </c>
      <c r="D616" s="61" t="s">
        <v>23448</v>
      </c>
      <c r="E616" s="53">
        <v>8553.5319999999992</v>
      </c>
      <c r="F616" s="26">
        <v>0.21</v>
      </c>
      <c r="G616" s="53">
        <v>15007.173000000001</v>
      </c>
      <c r="H616" s="67"/>
      <c r="I616" s="68"/>
      <c r="J616" s="69"/>
      <c r="K616" s="69"/>
      <c r="L616" s="69"/>
      <c r="M616" s="69"/>
      <c r="N616" s="69"/>
      <c r="O616" s="35"/>
      <c r="P616" s="35" t="s">
        <v>24718</v>
      </c>
      <c r="Q616" s="36">
        <v>5</v>
      </c>
      <c r="R616" s="35" t="s">
        <v>9849</v>
      </c>
      <c r="S616" s="35" t="s">
        <v>28503</v>
      </c>
      <c r="T616" s="35">
        <v>0</v>
      </c>
      <c r="U616" s="35">
        <v>0</v>
      </c>
      <c r="V616" s="36" t="e">
        <v>#N/A</v>
      </c>
      <c r="W616" s="36" t="e">
        <v>#N/A</v>
      </c>
      <c r="X616" s="37" t="s">
        <v>65</v>
      </c>
    </row>
    <row r="617" spans="1:24" ht="24" customHeight="1" x14ac:dyDescent="0.2">
      <c r="A617" s="50" t="s">
        <v>1240</v>
      </c>
      <c r="B617" s="60" t="s">
        <v>23449</v>
      </c>
      <c r="C617" s="76" t="s">
        <v>23449</v>
      </c>
      <c r="D617" s="61" t="s">
        <v>23450</v>
      </c>
      <c r="E617" s="53">
        <v>40817.870000000003</v>
      </c>
      <c r="F617" s="26">
        <v>0.21</v>
      </c>
      <c r="G617" s="53">
        <v>71614.951000000001</v>
      </c>
      <c r="H617" s="67"/>
      <c r="I617" s="68"/>
      <c r="J617" s="69"/>
      <c r="K617" s="69"/>
      <c r="L617" s="69"/>
      <c r="M617" s="69"/>
      <c r="N617" s="69"/>
      <c r="O617" s="35"/>
      <c r="P617" s="35" t="s">
        <v>24719</v>
      </c>
      <c r="Q617" s="36">
        <v>1</v>
      </c>
      <c r="R617" s="35" t="s">
        <v>9849</v>
      </c>
      <c r="S617" s="35" t="s">
        <v>28503</v>
      </c>
      <c r="T617" s="35">
        <v>0</v>
      </c>
      <c r="U617" s="35">
        <v>0</v>
      </c>
      <c r="V617" s="36" t="e">
        <v>#N/A</v>
      </c>
      <c r="W617" s="36" t="e">
        <v>#N/A</v>
      </c>
      <c r="X617" s="37" t="s">
        <v>65</v>
      </c>
    </row>
    <row r="618" spans="1:24" ht="24" customHeight="1" x14ac:dyDescent="0.2">
      <c r="A618" s="50" t="s">
        <v>1240</v>
      </c>
      <c r="B618" s="60" t="s">
        <v>23451</v>
      </c>
      <c r="C618" s="76" t="s">
        <v>23451</v>
      </c>
      <c r="D618" s="61" t="s">
        <v>23452</v>
      </c>
      <c r="E618" s="53">
        <v>40817.870000000003</v>
      </c>
      <c r="F618" s="26">
        <v>0.21</v>
      </c>
      <c r="G618" s="53">
        <v>71614.951000000001</v>
      </c>
      <c r="H618" s="67"/>
      <c r="I618" s="68"/>
      <c r="J618" s="69"/>
      <c r="K618" s="69"/>
      <c r="L618" s="69"/>
      <c r="M618" s="69"/>
      <c r="N618" s="69"/>
      <c r="O618" s="35"/>
      <c r="P618" s="35" t="s">
        <v>24720</v>
      </c>
      <c r="Q618" s="36">
        <v>1</v>
      </c>
      <c r="R618" s="35" t="s">
        <v>9849</v>
      </c>
      <c r="S618" s="35" t="s">
        <v>28503</v>
      </c>
      <c r="T618" s="35">
        <v>0</v>
      </c>
      <c r="U618" s="35">
        <v>0</v>
      </c>
      <c r="V618" s="36" t="e">
        <v>#N/A</v>
      </c>
      <c r="W618" s="36" t="e">
        <v>#N/A</v>
      </c>
      <c r="X618" s="37" t="s">
        <v>65</v>
      </c>
    </row>
    <row r="619" spans="1:24" ht="24" customHeight="1" x14ac:dyDescent="0.2">
      <c r="A619" s="50" t="s">
        <v>1240</v>
      </c>
      <c r="B619" s="60" t="s">
        <v>1287</v>
      </c>
      <c r="C619" s="76" t="s">
        <v>1287</v>
      </c>
      <c r="D619" s="61" t="s">
        <v>1288</v>
      </c>
      <c r="E619" s="53">
        <v>32030.41</v>
      </c>
      <c r="F619" s="26">
        <v>0.21</v>
      </c>
      <c r="G619" s="53">
        <v>56197.349000000002</v>
      </c>
      <c r="H619" s="67"/>
      <c r="I619" s="68"/>
      <c r="J619" s="69"/>
      <c r="K619" s="69"/>
      <c r="L619" s="69"/>
      <c r="M619" s="69"/>
      <c r="N619" s="69"/>
      <c r="O619" s="35"/>
      <c r="P619" s="35" t="s">
        <v>24721</v>
      </c>
      <c r="Q619" s="36">
        <v>1</v>
      </c>
      <c r="R619" s="35" t="s">
        <v>27</v>
      </c>
      <c r="S619" s="35" t="s">
        <v>28503</v>
      </c>
      <c r="T619" s="35">
        <v>0</v>
      </c>
      <c r="U619" s="35">
        <v>0</v>
      </c>
      <c r="V619" s="36">
        <v>1</v>
      </c>
      <c r="W619" s="36">
        <v>1</v>
      </c>
      <c r="X619" s="37" t="s">
        <v>65</v>
      </c>
    </row>
    <row r="620" spans="1:24" ht="24" customHeight="1" x14ac:dyDescent="0.2">
      <c r="A620" s="50" t="s">
        <v>1240</v>
      </c>
      <c r="B620" s="60" t="s">
        <v>12007</v>
      </c>
      <c r="C620" s="76" t="s">
        <v>12007</v>
      </c>
      <c r="D620" s="61" t="s">
        <v>23453</v>
      </c>
      <c r="E620" s="53">
        <v>10708.21</v>
      </c>
      <c r="F620" s="26">
        <v>0.21</v>
      </c>
      <c r="G620" s="53">
        <v>18787.548999999999</v>
      </c>
      <c r="H620" s="67"/>
      <c r="I620" s="68"/>
      <c r="J620" s="69"/>
      <c r="K620" s="69"/>
      <c r="L620" s="69"/>
      <c r="M620" s="69"/>
      <c r="N620" s="69"/>
      <c r="O620" s="35"/>
      <c r="P620" s="35" t="s">
        <v>24722</v>
      </c>
      <c r="Q620" s="36">
        <v>1</v>
      </c>
      <c r="R620" s="35" t="s">
        <v>27</v>
      </c>
      <c r="S620" s="35" t="s">
        <v>28504</v>
      </c>
      <c r="T620" s="35">
        <v>0</v>
      </c>
      <c r="U620" s="35">
        <v>0</v>
      </c>
      <c r="V620" s="36">
        <v>5</v>
      </c>
      <c r="W620" s="36">
        <v>5</v>
      </c>
      <c r="X620" s="37" t="s">
        <v>65</v>
      </c>
    </row>
    <row r="621" spans="1:24" ht="24" customHeight="1" x14ac:dyDescent="0.2">
      <c r="A621" s="50" t="s">
        <v>1240</v>
      </c>
      <c r="B621" s="60" t="s">
        <v>1289</v>
      </c>
      <c r="C621" s="76" t="s">
        <v>1289</v>
      </c>
      <c r="D621" s="61" t="s">
        <v>23264</v>
      </c>
      <c r="E621" s="53">
        <v>11075</v>
      </c>
      <c r="F621" s="26">
        <v>0.21</v>
      </c>
      <c r="G621" s="53">
        <v>19431.088</v>
      </c>
      <c r="H621" s="67"/>
      <c r="I621" s="68"/>
      <c r="J621" s="69"/>
      <c r="K621" s="69"/>
      <c r="L621" s="69"/>
      <c r="M621" s="69"/>
      <c r="N621" s="69"/>
      <c r="O621" s="35"/>
      <c r="P621" s="35" t="s">
        <v>24723</v>
      </c>
      <c r="Q621" s="36">
        <v>1</v>
      </c>
      <c r="R621" s="35" t="s">
        <v>27</v>
      </c>
      <c r="S621" s="35" t="s">
        <v>28504</v>
      </c>
      <c r="T621" s="35">
        <v>0</v>
      </c>
      <c r="U621" s="35">
        <v>0</v>
      </c>
      <c r="V621" s="36">
        <v>5</v>
      </c>
      <c r="W621" s="36">
        <v>5</v>
      </c>
      <c r="X621" s="37" t="s">
        <v>65</v>
      </c>
    </row>
    <row r="622" spans="1:24" ht="24" customHeight="1" x14ac:dyDescent="0.2">
      <c r="A622" s="50" t="s">
        <v>1240</v>
      </c>
      <c r="B622" s="60" t="s">
        <v>23454</v>
      </c>
      <c r="C622" s="76" t="s">
        <v>23454</v>
      </c>
      <c r="D622" s="61" t="s">
        <v>23455</v>
      </c>
      <c r="E622" s="53">
        <v>35421.61</v>
      </c>
      <c r="F622" s="26">
        <v>0.21</v>
      </c>
      <c r="G622" s="53">
        <v>62147.209000000003</v>
      </c>
      <c r="H622" s="67"/>
      <c r="I622" s="68"/>
      <c r="J622" s="69"/>
      <c r="K622" s="69"/>
      <c r="L622" s="69"/>
      <c r="M622" s="69"/>
      <c r="N622" s="69"/>
      <c r="O622" s="35"/>
      <c r="P622" s="35" t="s">
        <v>24724</v>
      </c>
      <c r="Q622" s="36">
        <v>1</v>
      </c>
      <c r="R622" s="35" t="s">
        <v>9849</v>
      </c>
      <c r="S622" s="35" t="s">
        <v>28503</v>
      </c>
      <c r="T622" s="35">
        <v>0</v>
      </c>
      <c r="U622" s="35">
        <v>0</v>
      </c>
      <c r="V622" s="36" t="e">
        <v>#N/A</v>
      </c>
      <c r="W622" s="36" t="e">
        <v>#N/A</v>
      </c>
      <c r="X622" s="37" t="s">
        <v>65</v>
      </c>
    </row>
    <row r="623" spans="1:24" ht="24" customHeight="1" x14ac:dyDescent="0.2">
      <c r="A623" s="50" t="s">
        <v>1240</v>
      </c>
      <c r="B623" s="60" t="s">
        <v>23456</v>
      </c>
      <c r="C623" s="76" t="s">
        <v>23456</v>
      </c>
      <c r="D623" s="61" t="s">
        <v>23457</v>
      </c>
      <c r="E623" s="53">
        <v>35421.61</v>
      </c>
      <c r="F623" s="26">
        <v>0.21</v>
      </c>
      <c r="G623" s="53">
        <v>62147.209000000003</v>
      </c>
      <c r="H623" s="67"/>
      <c r="I623" s="68"/>
      <c r="J623" s="69"/>
      <c r="K623" s="69"/>
      <c r="L623" s="69"/>
      <c r="M623" s="69"/>
      <c r="N623" s="69"/>
      <c r="O623" s="35"/>
      <c r="P623" s="35" t="s">
        <v>24725</v>
      </c>
      <c r="Q623" s="36">
        <v>1</v>
      </c>
      <c r="R623" s="35" t="s">
        <v>9849</v>
      </c>
      <c r="S623" s="35" t="s">
        <v>28503</v>
      </c>
      <c r="T623" s="35">
        <v>0</v>
      </c>
      <c r="U623" s="35">
        <v>0</v>
      </c>
      <c r="V623" s="36" t="e">
        <v>#N/A</v>
      </c>
      <c r="W623" s="36" t="e">
        <v>#N/A</v>
      </c>
      <c r="X623" s="37" t="s">
        <v>65</v>
      </c>
    </row>
    <row r="624" spans="1:24" ht="24" customHeight="1" x14ac:dyDescent="0.2">
      <c r="A624" s="50" t="s">
        <v>1240</v>
      </c>
      <c r="B624" s="60" t="s">
        <v>12009</v>
      </c>
      <c r="C624" s="76" t="s">
        <v>12009</v>
      </c>
      <c r="D624" s="61" t="s">
        <v>23458</v>
      </c>
      <c r="E624" s="53">
        <v>8350.42</v>
      </c>
      <c r="F624" s="26">
        <v>0.21</v>
      </c>
      <c r="G624" s="53">
        <v>14650.813</v>
      </c>
      <c r="H624" s="67"/>
      <c r="I624" s="68"/>
      <c r="J624" s="69"/>
      <c r="K624" s="69"/>
      <c r="L624" s="69"/>
      <c r="M624" s="69"/>
      <c r="N624" s="69"/>
      <c r="O624" s="35"/>
      <c r="P624" s="35" t="s">
        <v>24726</v>
      </c>
      <c r="Q624" s="36">
        <v>1</v>
      </c>
      <c r="R624" s="35" t="s">
        <v>27</v>
      </c>
      <c r="S624" s="35" t="s">
        <v>28504</v>
      </c>
      <c r="T624" s="35">
        <v>0</v>
      </c>
      <c r="U624" s="35">
        <v>0</v>
      </c>
      <c r="V624" s="36">
        <v>5</v>
      </c>
      <c r="W624" s="36">
        <v>5</v>
      </c>
      <c r="X624" s="37" t="s">
        <v>65</v>
      </c>
    </row>
    <row r="625" spans="1:24" ht="24" customHeight="1" x14ac:dyDescent="0.2">
      <c r="A625" s="50" t="s">
        <v>1240</v>
      </c>
      <c r="B625" s="60" t="s">
        <v>12011</v>
      </c>
      <c r="C625" s="76" t="s">
        <v>12011</v>
      </c>
      <c r="D625" s="61" t="s">
        <v>23459</v>
      </c>
      <c r="E625" s="53">
        <v>8350.42</v>
      </c>
      <c r="F625" s="26">
        <v>0.21</v>
      </c>
      <c r="G625" s="53">
        <v>14650.813</v>
      </c>
      <c r="H625" s="67"/>
      <c r="I625" s="68"/>
      <c r="J625" s="69"/>
      <c r="K625" s="69"/>
      <c r="L625" s="69"/>
      <c r="M625" s="69"/>
      <c r="N625" s="69"/>
      <c r="O625" s="35"/>
      <c r="P625" s="35" t="s">
        <v>24727</v>
      </c>
      <c r="Q625" s="36">
        <v>1</v>
      </c>
      <c r="R625" s="35" t="s">
        <v>27</v>
      </c>
      <c r="S625" s="35" t="s">
        <v>28504</v>
      </c>
      <c r="T625" s="35">
        <v>0</v>
      </c>
      <c r="U625" s="35">
        <v>0</v>
      </c>
      <c r="V625" s="36">
        <v>5</v>
      </c>
      <c r="W625" s="36">
        <v>5</v>
      </c>
      <c r="X625" s="37" t="s">
        <v>65</v>
      </c>
    </row>
    <row r="626" spans="1:24" ht="24" customHeight="1" x14ac:dyDescent="0.2">
      <c r="A626" s="50" t="s">
        <v>1240</v>
      </c>
      <c r="B626" s="60" t="s">
        <v>1291</v>
      </c>
      <c r="C626" s="76" t="s">
        <v>1291</v>
      </c>
      <c r="D626" s="61" t="s">
        <v>1292</v>
      </c>
      <c r="E626" s="53">
        <v>22550.01</v>
      </c>
      <c r="F626" s="26">
        <v>0.21</v>
      </c>
      <c r="G626" s="53">
        <v>39563.987000000001</v>
      </c>
      <c r="H626" s="67"/>
      <c r="I626" s="68"/>
      <c r="J626" s="69"/>
      <c r="K626" s="69"/>
      <c r="L626" s="69"/>
      <c r="M626" s="69"/>
      <c r="N626" s="69"/>
      <c r="O626" s="35"/>
      <c r="P626" s="35" t="s">
        <v>24728</v>
      </c>
      <c r="Q626" s="36">
        <v>1</v>
      </c>
      <c r="R626" s="35" t="s">
        <v>9849</v>
      </c>
      <c r="S626" s="35" t="s">
        <v>28503</v>
      </c>
      <c r="T626" s="35">
        <v>0</v>
      </c>
      <c r="U626" s="35">
        <v>0</v>
      </c>
      <c r="V626" s="36">
        <v>1</v>
      </c>
      <c r="W626" s="36">
        <v>1</v>
      </c>
      <c r="X626" s="37" t="s">
        <v>65</v>
      </c>
    </row>
    <row r="627" spans="1:24" ht="24" customHeight="1" x14ac:dyDescent="0.2">
      <c r="A627" s="50" t="s">
        <v>1240</v>
      </c>
      <c r="B627" s="60" t="s">
        <v>1293</v>
      </c>
      <c r="C627" s="76" t="s">
        <v>1293</v>
      </c>
      <c r="D627" s="61" t="s">
        <v>1294</v>
      </c>
      <c r="E627" s="53">
        <v>43180.35</v>
      </c>
      <c r="F627" s="26">
        <v>0.21</v>
      </c>
      <c r="G627" s="53">
        <v>75759.926999999996</v>
      </c>
      <c r="H627" s="67"/>
      <c r="I627" s="68"/>
      <c r="J627" s="69"/>
      <c r="K627" s="69"/>
      <c r="L627" s="69"/>
      <c r="M627" s="69"/>
      <c r="N627" s="69"/>
      <c r="O627" s="35"/>
      <c r="P627" s="35" t="s">
        <v>24729</v>
      </c>
      <c r="Q627" s="36">
        <v>1</v>
      </c>
      <c r="R627" s="35" t="s">
        <v>9849</v>
      </c>
      <c r="S627" s="35" t="s">
        <v>28503</v>
      </c>
      <c r="T627" s="35">
        <v>0</v>
      </c>
      <c r="U627" s="35">
        <v>0</v>
      </c>
      <c r="V627" s="36">
        <v>1</v>
      </c>
      <c r="W627" s="36">
        <v>1</v>
      </c>
      <c r="X627" s="37" t="s">
        <v>65</v>
      </c>
    </row>
    <row r="628" spans="1:24" ht="24" customHeight="1" x14ac:dyDescent="0.2">
      <c r="A628" s="50" t="s">
        <v>1240</v>
      </c>
      <c r="B628" s="60" t="s">
        <v>1295</v>
      </c>
      <c r="C628" s="76" t="s">
        <v>1295</v>
      </c>
      <c r="D628" s="61" t="s">
        <v>1296</v>
      </c>
      <c r="E628" s="53">
        <v>53120.03</v>
      </c>
      <c r="F628" s="26">
        <v>0.21</v>
      </c>
      <c r="G628" s="53">
        <v>93199.088000000003</v>
      </c>
      <c r="H628" s="67"/>
      <c r="I628" s="68"/>
      <c r="J628" s="69"/>
      <c r="K628" s="69"/>
      <c r="L628" s="69"/>
      <c r="M628" s="69"/>
      <c r="N628" s="69"/>
      <c r="O628" s="35"/>
      <c r="P628" s="35" t="s">
        <v>24730</v>
      </c>
      <c r="Q628" s="36">
        <v>1</v>
      </c>
      <c r="R628" s="35" t="s">
        <v>9849</v>
      </c>
      <c r="S628" s="35" t="s">
        <v>28503</v>
      </c>
      <c r="T628" s="35">
        <v>0</v>
      </c>
      <c r="U628" s="35">
        <v>0</v>
      </c>
      <c r="V628" s="36">
        <v>1</v>
      </c>
      <c r="W628" s="36">
        <v>1</v>
      </c>
      <c r="X628" s="37" t="s">
        <v>65</v>
      </c>
    </row>
    <row r="629" spans="1:24" ht="24" customHeight="1" x14ac:dyDescent="0.2">
      <c r="A629" s="50" t="s">
        <v>1240</v>
      </c>
      <c r="B629" s="60" t="s">
        <v>1297</v>
      </c>
      <c r="C629" s="76" t="s">
        <v>1297</v>
      </c>
      <c r="D629" s="61" t="s">
        <v>23265</v>
      </c>
      <c r="E629" s="53">
        <v>8065.73</v>
      </c>
      <c r="F629" s="26">
        <v>0.21</v>
      </c>
      <c r="G629" s="53">
        <v>14151.325000000001</v>
      </c>
      <c r="H629" s="67"/>
      <c r="I629" s="68"/>
      <c r="J629" s="69"/>
      <c r="K629" s="69"/>
      <c r="L629" s="69"/>
      <c r="M629" s="69"/>
      <c r="N629" s="69"/>
      <c r="O629" s="35"/>
      <c r="P629" s="35" t="s">
        <v>24731</v>
      </c>
      <c r="Q629" s="36">
        <v>1</v>
      </c>
      <c r="R629" s="35" t="s">
        <v>27</v>
      </c>
      <c r="S629" s="35" t="s">
        <v>28504</v>
      </c>
      <c r="T629" s="35">
        <v>0</v>
      </c>
      <c r="U629" s="35">
        <v>0</v>
      </c>
      <c r="V629" s="36">
        <v>10</v>
      </c>
      <c r="W629" s="36">
        <v>10</v>
      </c>
      <c r="X629" s="37" t="s">
        <v>65</v>
      </c>
    </row>
    <row r="630" spans="1:24" ht="24" customHeight="1" x14ac:dyDescent="0.2">
      <c r="A630" s="50" t="s">
        <v>1240</v>
      </c>
      <c r="B630" s="60" t="s">
        <v>1299</v>
      </c>
      <c r="C630" s="76" t="s">
        <v>1299</v>
      </c>
      <c r="D630" s="61" t="s">
        <v>23266</v>
      </c>
      <c r="E630" s="53">
        <v>7153.59</v>
      </c>
      <c r="F630" s="26">
        <v>0.21</v>
      </c>
      <c r="G630" s="53">
        <v>12550.978999999999</v>
      </c>
      <c r="H630" s="67"/>
      <c r="I630" s="68"/>
      <c r="J630" s="69"/>
      <c r="K630" s="69"/>
      <c r="L630" s="69"/>
      <c r="M630" s="69"/>
      <c r="N630" s="69"/>
      <c r="O630" s="35"/>
      <c r="P630" s="35" t="s">
        <v>24732</v>
      </c>
      <c r="Q630" s="36">
        <v>1</v>
      </c>
      <c r="R630" s="35" t="s">
        <v>27</v>
      </c>
      <c r="S630" s="35" t="s">
        <v>28503</v>
      </c>
      <c r="T630" s="35">
        <v>0</v>
      </c>
      <c r="U630" s="35">
        <v>0</v>
      </c>
      <c r="V630" s="36">
        <v>5</v>
      </c>
      <c r="W630" s="36">
        <v>5</v>
      </c>
      <c r="X630" s="37" t="s">
        <v>65</v>
      </c>
    </row>
    <row r="631" spans="1:24" ht="24" customHeight="1" x14ac:dyDescent="0.2">
      <c r="A631" s="50" t="s">
        <v>1240</v>
      </c>
      <c r="B631" s="60" t="s">
        <v>12013</v>
      </c>
      <c r="C631" s="76" t="s">
        <v>12013</v>
      </c>
      <c r="D631" s="61" t="s">
        <v>23460</v>
      </c>
      <c r="E631" s="53">
        <v>6444.66</v>
      </c>
      <c r="F631" s="26">
        <v>0.21</v>
      </c>
      <c r="G631" s="53">
        <v>11307.16</v>
      </c>
      <c r="H631" s="67"/>
      <c r="I631" s="68"/>
      <c r="J631" s="69"/>
      <c r="K631" s="69"/>
      <c r="L631" s="69"/>
      <c r="M631" s="69"/>
      <c r="N631" s="69"/>
      <c r="O631" s="35"/>
      <c r="P631" s="35" t="s">
        <v>24733</v>
      </c>
      <c r="Q631" s="36">
        <v>1</v>
      </c>
      <c r="R631" s="35" t="s">
        <v>27</v>
      </c>
      <c r="S631" s="35" t="s">
        <v>28503</v>
      </c>
      <c r="T631" s="35">
        <v>0</v>
      </c>
      <c r="U631" s="35">
        <v>0</v>
      </c>
      <c r="V631" s="36">
        <v>5</v>
      </c>
      <c r="W631" s="36">
        <v>5</v>
      </c>
      <c r="X631" s="37" t="s">
        <v>65</v>
      </c>
    </row>
    <row r="632" spans="1:24" ht="24" customHeight="1" x14ac:dyDescent="0.2">
      <c r="A632" s="50" t="s">
        <v>1240</v>
      </c>
      <c r="B632" s="60" t="s">
        <v>23461</v>
      </c>
      <c r="C632" s="76" t="s">
        <v>23461</v>
      </c>
      <c r="D632" s="61" t="s">
        <v>23462</v>
      </c>
      <c r="E632" s="53">
        <v>136314.76</v>
      </c>
      <c r="F632" s="26">
        <v>0.21</v>
      </c>
      <c r="G632" s="53">
        <v>239164.24400000001</v>
      </c>
      <c r="H632" s="67"/>
      <c r="I632" s="68"/>
      <c r="J632" s="69"/>
      <c r="K632" s="69"/>
      <c r="L632" s="69"/>
      <c r="M632" s="69"/>
      <c r="N632" s="69"/>
      <c r="O632" s="35"/>
      <c r="P632" s="35" t="s">
        <v>24734</v>
      </c>
      <c r="Q632" s="36">
        <v>1</v>
      </c>
      <c r="R632" s="35" t="s">
        <v>27</v>
      </c>
      <c r="S632" s="35" t="s">
        <v>28503</v>
      </c>
      <c r="T632" s="35">
        <v>0</v>
      </c>
      <c r="U632" s="35">
        <v>0</v>
      </c>
      <c r="V632" s="36" t="e">
        <v>#N/A</v>
      </c>
      <c r="W632" s="36" t="e">
        <v>#N/A</v>
      </c>
      <c r="X632" s="37" t="s">
        <v>65</v>
      </c>
    </row>
    <row r="633" spans="1:24" ht="24" customHeight="1" x14ac:dyDescent="0.2">
      <c r="A633" s="50" t="s">
        <v>1240</v>
      </c>
      <c r="B633" s="60" t="s">
        <v>23463</v>
      </c>
      <c r="C633" s="76" t="s">
        <v>23463</v>
      </c>
      <c r="D633" s="61" t="s">
        <v>23464</v>
      </c>
      <c r="E633" s="53">
        <v>5885.64</v>
      </c>
      <c r="F633" s="26">
        <v>0.21</v>
      </c>
      <c r="G633" s="53">
        <v>10326.358</v>
      </c>
      <c r="H633" s="67"/>
      <c r="I633" s="68"/>
      <c r="J633" s="69"/>
      <c r="K633" s="69"/>
      <c r="L633" s="69"/>
      <c r="M633" s="69"/>
      <c r="N633" s="69"/>
      <c r="O633" s="35"/>
      <c r="P633" s="35" t="s">
        <v>24735</v>
      </c>
      <c r="Q633" s="36">
        <v>1</v>
      </c>
      <c r="R633" s="35" t="s">
        <v>27</v>
      </c>
      <c r="S633" s="35" t="s">
        <v>28503</v>
      </c>
      <c r="T633" s="35">
        <v>0</v>
      </c>
      <c r="U633" s="35">
        <v>0</v>
      </c>
      <c r="V633" s="36" t="e">
        <v>#N/A</v>
      </c>
      <c r="W633" s="36" t="e">
        <v>#N/A</v>
      </c>
      <c r="X633" s="37" t="s">
        <v>65</v>
      </c>
    </row>
    <row r="634" spans="1:24" ht="24" customHeight="1" x14ac:dyDescent="0.2">
      <c r="A634" s="50" t="s">
        <v>1240</v>
      </c>
      <c r="B634" s="60" t="s">
        <v>23465</v>
      </c>
      <c r="C634" s="76" t="s">
        <v>23465</v>
      </c>
      <c r="D634" s="61" t="s">
        <v>23466</v>
      </c>
      <c r="E634" s="53">
        <v>61338.12</v>
      </c>
      <c r="F634" s="26">
        <v>0.21</v>
      </c>
      <c r="G634" s="53">
        <v>107617.727</v>
      </c>
      <c r="H634" s="67"/>
      <c r="I634" s="68"/>
      <c r="J634" s="69"/>
      <c r="K634" s="69"/>
      <c r="L634" s="69"/>
      <c r="M634" s="69"/>
      <c r="N634" s="69"/>
      <c r="O634" s="35"/>
      <c r="P634" s="35" t="s">
        <v>24736</v>
      </c>
      <c r="Q634" s="36">
        <v>1</v>
      </c>
      <c r="R634" s="35" t="s">
        <v>27</v>
      </c>
      <c r="S634" s="35" t="s">
        <v>28503</v>
      </c>
      <c r="T634" s="35">
        <v>0</v>
      </c>
      <c r="U634" s="35">
        <v>0</v>
      </c>
      <c r="V634" s="36" t="e">
        <v>#N/A</v>
      </c>
      <c r="W634" s="36" t="e">
        <v>#N/A</v>
      </c>
      <c r="X634" s="37" t="s">
        <v>65</v>
      </c>
    </row>
    <row r="635" spans="1:24" ht="24" customHeight="1" x14ac:dyDescent="0.2">
      <c r="A635" s="50" t="s">
        <v>1240</v>
      </c>
      <c r="B635" s="60" t="s">
        <v>23467</v>
      </c>
      <c r="C635" s="76" t="s">
        <v>23467</v>
      </c>
      <c r="D635" s="61" t="s">
        <v>23468</v>
      </c>
      <c r="E635" s="53">
        <v>6202.1409999999996</v>
      </c>
      <c r="F635" s="26">
        <v>0.21</v>
      </c>
      <c r="G635" s="53">
        <v>10881.656000000001</v>
      </c>
      <c r="H635" s="67"/>
      <c r="I635" s="68"/>
      <c r="J635" s="69"/>
      <c r="K635" s="69"/>
      <c r="L635" s="69"/>
      <c r="M635" s="69"/>
      <c r="N635" s="69"/>
      <c r="O635" s="35"/>
      <c r="P635" s="35" t="s">
        <v>24737</v>
      </c>
      <c r="Q635" s="36">
        <v>10</v>
      </c>
      <c r="R635" s="35" t="s">
        <v>9849</v>
      </c>
      <c r="S635" s="35" t="s">
        <v>28503</v>
      </c>
      <c r="T635" s="35">
        <v>0</v>
      </c>
      <c r="U635" s="35">
        <v>0</v>
      </c>
      <c r="V635" s="36" t="e">
        <v>#N/A</v>
      </c>
      <c r="W635" s="36" t="e">
        <v>#N/A</v>
      </c>
      <c r="X635" s="37" t="s">
        <v>65</v>
      </c>
    </row>
    <row r="636" spans="1:24" ht="24" customHeight="1" x14ac:dyDescent="0.2">
      <c r="A636" s="50" t="s">
        <v>1240</v>
      </c>
      <c r="B636" s="60" t="s">
        <v>23469</v>
      </c>
      <c r="C636" s="76" t="s">
        <v>23469</v>
      </c>
      <c r="D636" s="61" t="s">
        <v>23470</v>
      </c>
      <c r="E636" s="53">
        <v>5026.7950000000001</v>
      </c>
      <c r="F636" s="26">
        <v>0.21</v>
      </c>
      <c r="G636" s="53">
        <v>8819.5120000000006</v>
      </c>
      <c r="H636" s="67"/>
      <c r="I636" s="68"/>
      <c r="J636" s="69"/>
      <c r="K636" s="69"/>
      <c r="L636" s="69"/>
      <c r="M636" s="69"/>
      <c r="N636" s="69"/>
      <c r="O636" s="35"/>
      <c r="P636" s="35" t="s">
        <v>24738</v>
      </c>
      <c r="Q636" s="36">
        <v>10</v>
      </c>
      <c r="R636" s="35" t="s">
        <v>27</v>
      </c>
      <c r="S636" s="35" t="s">
        <v>28503</v>
      </c>
      <c r="T636" s="35">
        <v>0</v>
      </c>
      <c r="U636" s="35">
        <v>0</v>
      </c>
      <c r="V636" s="36" t="e">
        <v>#N/A</v>
      </c>
      <c r="W636" s="36" t="e">
        <v>#N/A</v>
      </c>
      <c r="X636" s="37" t="s">
        <v>65</v>
      </c>
    </row>
    <row r="637" spans="1:24" ht="24" customHeight="1" x14ac:dyDescent="0.2">
      <c r="A637" s="50" t="s">
        <v>1240</v>
      </c>
      <c r="B637" s="60" t="s">
        <v>12015</v>
      </c>
      <c r="C637" s="76" t="s">
        <v>12015</v>
      </c>
      <c r="D637" s="61" t="s">
        <v>23471</v>
      </c>
      <c r="E637" s="53">
        <v>5716.19</v>
      </c>
      <c r="F637" s="26">
        <v>0.21</v>
      </c>
      <c r="G637" s="53">
        <v>10029.061</v>
      </c>
      <c r="H637" s="67"/>
      <c r="I637" s="68"/>
      <c r="J637" s="69"/>
      <c r="K637" s="69"/>
      <c r="L637" s="69"/>
      <c r="M637" s="69"/>
      <c r="N637" s="69"/>
      <c r="O637" s="35"/>
      <c r="P637" s="35" t="s">
        <v>24739</v>
      </c>
      <c r="Q637" s="36">
        <v>1</v>
      </c>
      <c r="R637" s="35" t="s">
        <v>27</v>
      </c>
      <c r="S637" s="35" t="s">
        <v>28503</v>
      </c>
      <c r="T637" s="35">
        <v>0</v>
      </c>
      <c r="U637" s="35">
        <v>0</v>
      </c>
      <c r="V637" s="36">
        <v>3</v>
      </c>
      <c r="W637" s="36">
        <v>3</v>
      </c>
      <c r="X637" s="37" t="s">
        <v>65</v>
      </c>
    </row>
    <row r="638" spans="1:24" ht="24" customHeight="1" x14ac:dyDescent="0.2">
      <c r="A638" s="50" t="s">
        <v>1240</v>
      </c>
      <c r="B638" s="60" t="s">
        <v>23472</v>
      </c>
      <c r="C638" s="76" t="s">
        <v>23472</v>
      </c>
      <c r="D638" s="61" t="s">
        <v>23473</v>
      </c>
      <c r="E638" s="53">
        <v>17932.12</v>
      </c>
      <c r="F638" s="26">
        <v>0.21</v>
      </c>
      <c r="G638" s="53">
        <v>31461.9</v>
      </c>
      <c r="H638" s="67"/>
      <c r="I638" s="68"/>
      <c r="J638" s="69"/>
      <c r="K638" s="69"/>
      <c r="L638" s="69"/>
      <c r="M638" s="69"/>
      <c r="N638" s="69"/>
      <c r="O638" s="35"/>
      <c r="P638" s="35" t="s">
        <v>24740</v>
      </c>
      <c r="Q638" s="36">
        <v>1</v>
      </c>
      <c r="R638" s="35" t="s">
        <v>27</v>
      </c>
      <c r="S638" s="35" t="s">
        <v>28503</v>
      </c>
      <c r="T638" s="35">
        <v>0</v>
      </c>
      <c r="U638" s="35">
        <v>0</v>
      </c>
      <c r="V638" s="36" t="e">
        <v>#N/A</v>
      </c>
      <c r="W638" s="36" t="e">
        <v>#N/A</v>
      </c>
      <c r="X638" s="37" t="s">
        <v>65</v>
      </c>
    </row>
    <row r="639" spans="1:24" ht="24" customHeight="1" x14ac:dyDescent="0.2">
      <c r="A639" s="50" t="s">
        <v>1240</v>
      </c>
      <c r="B639" s="60" t="s">
        <v>23474</v>
      </c>
      <c r="C639" s="76" t="s">
        <v>23474</v>
      </c>
      <c r="D639" s="61" t="s">
        <v>23475</v>
      </c>
      <c r="E639" s="53">
        <v>5573.26</v>
      </c>
      <c r="F639" s="26">
        <v>0.21</v>
      </c>
      <c r="G639" s="53">
        <v>9778.2839999999997</v>
      </c>
      <c r="H639" s="67"/>
      <c r="I639" s="68"/>
      <c r="J639" s="69"/>
      <c r="K639" s="69"/>
      <c r="L639" s="69"/>
      <c r="M639" s="69"/>
      <c r="N639" s="69"/>
      <c r="O639" s="35"/>
      <c r="P639" s="35" t="s">
        <v>24741</v>
      </c>
      <c r="Q639" s="36">
        <v>3</v>
      </c>
      <c r="R639" s="35" t="s">
        <v>27</v>
      </c>
      <c r="S639" s="35" t="s">
        <v>28503</v>
      </c>
      <c r="T639" s="35">
        <v>0</v>
      </c>
      <c r="U639" s="35">
        <v>0</v>
      </c>
      <c r="V639" s="36" t="e">
        <v>#N/A</v>
      </c>
      <c r="W639" s="36" t="e">
        <v>#N/A</v>
      </c>
      <c r="X639" s="37" t="s">
        <v>65</v>
      </c>
    </row>
    <row r="640" spans="1:24" ht="24" customHeight="1" x14ac:dyDescent="0.2">
      <c r="A640" s="50" t="s">
        <v>1240</v>
      </c>
      <c r="B640" s="60" t="s">
        <v>23476</v>
      </c>
      <c r="C640" s="76" t="s">
        <v>23476</v>
      </c>
      <c r="D640" s="61" t="s">
        <v>23477</v>
      </c>
      <c r="E640" s="53">
        <v>5986.607</v>
      </c>
      <c r="F640" s="26">
        <v>0.21</v>
      </c>
      <c r="G640" s="53">
        <v>10503.502</v>
      </c>
      <c r="H640" s="67"/>
      <c r="I640" s="68"/>
      <c r="J640" s="69"/>
      <c r="K640" s="69"/>
      <c r="L640" s="69"/>
      <c r="M640" s="69"/>
      <c r="N640" s="69"/>
      <c r="O640" s="35"/>
      <c r="P640" s="35" t="s">
        <v>24742</v>
      </c>
      <c r="Q640" s="36">
        <v>3</v>
      </c>
      <c r="R640" s="35" t="s">
        <v>27</v>
      </c>
      <c r="S640" s="35" t="s">
        <v>28503</v>
      </c>
      <c r="T640" s="35">
        <v>0</v>
      </c>
      <c r="U640" s="35">
        <v>0</v>
      </c>
      <c r="V640" s="36" t="e">
        <v>#N/A</v>
      </c>
      <c r="W640" s="36" t="e">
        <v>#N/A</v>
      </c>
      <c r="X640" s="37" t="s">
        <v>65</v>
      </c>
    </row>
    <row r="641" spans="1:24" ht="24" customHeight="1" x14ac:dyDescent="0.2">
      <c r="A641" s="50" t="s">
        <v>1240</v>
      </c>
      <c r="B641" s="60" t="s">
        <v>23478</v>
      </c>
      <c r="C641" s="76" t="s">
        <v>23478</v>
      </c>
      <c r="D641" s="61" t="s">
        <v>23479</v>
      </c>
      <c r="E641" s="53">
        <v>24873.16</v>
      </c>
      <c r="F641" s="26">
        <v>0.21</v>
      </c>
      <c r="G641" s="53">
        <v>43639.957000000002</v>
      </c>
      <c r="H641" s="67"/>
      <c r="I641" s="68"/>
      <c r="J641" s="69"/>
      <c r="K641" s="69"/>
      <c r="L641" s="69"/>
      <c r="M641" s="69"/>
      <c r="N641" s="69"/>
      <c r="O641" s="35"/>
      <c r="P641" s="35" t="s">
        <v>24743</v>
      </c>
      <c r="Q641" s="36">
        <v>1</v>
      </c>
      <c r="R641" s="35" t="s">
        <v>27</v>
      </c>
      <c r="S641" s="35" t="s">
        <v>28503</v>
      </c>
      <c r="T641" s="35">
        <v>0</v>
      </c>
      <c r="U641" s="35">
        <v>0</v>
      </c>
      <c r="V641" s="36" t="e">
        <v>#N/A</v>
      </c>
      <c r="W641" s="36" t="e">
        <v>#N/A</v>
      </c>
      <c r="X641" s="37" t="s">
        <v>65</v>
      </c>
    </row>
    <row r="642" spans="1:24" ht="24" customHeight="1" x14ac:dyDescent="0.2">
      <c r="A642" s="50" t="s">
        <v>1240</v>
      </c>
      <c r="B642" s="60" t="s">
        <v>1301</v>
      </c>
      <c r="C642" s="76" t="s">
        <v>1301</v>
      </c>
      <c r="D642" s="61" t="s">
        <v>23480</v>
      </c>
      <c r="E642" s="53">
        <v>10483.01</v>
      </c>
      <c r="F642" s="26">
        <v>0.21</v>
      </c>
      <c r="G642" s="53">
        <v>18392.436000000002</v>
      </c>
      <c r="H642" s="67"/>
      <c r="I642" s="68"/>
      <c r="J642" s="69"/>
      <c r="K642" s="69"/>
      <c r="L642" s="69"/>
      <c r="M642" s="69"/>
      <c r="N642" s="69"/>
      <c r="O642" s="35"/>
      <c r="P642" s="35" t="s">
        <v>24744</v>
      </c>
      <c r="Q642" s="36">
        <v>1</v>
      </c>
      <c r="R642" s="35" t="s">
        <v>27</v>
      </c>
      <c r="S642" s="35" t="s">
        <v>28504</v>
      </c>
      <c r="T642" s="35">
        <v>0</v>
      </c>
      <c r="U642" s="35">
        <v>0</v>
      </c>
      <c r="V642" s="36">
        <v>5</v>
      </c>
      <c r="W642" s="36">
        <v>5</v>
      </c>
      <c r="X642" s="37" t="s">
        <v>65</v>
      </c>
    </row>
    <row r="643" spans="1:24" ht="24" customHeight="1" x14ac:dyDescent="0.2">
      <c r="A643" s="50" t="s">
        <v>1240</v>
      </c>
      <c r="B643" s="60" t="s">
        <v>1303</v>
      </c>
      <c r="C643" s="76" t="s">
        <v>1303</v>
      </c>
      <c r="D643" s="61" t="s">
        <v>23268</v>
      </c>
      <c r="E643" s="53">
        <v>8065.73</v>
      </c>
      <c r="F643" s="26">
        <v>0.21</v>
      </c>
      <c r="G643" s="53">
        <v>14151.325000000001</v>
      </c>
      <c r="H643" s="67"/>
      <c r="I643" s="68"/>
      <c r="J643" s="69"/>
      <c r="K643" s="69"/>
      <c r="L643" s="69"/>
      <c r="M643" s="69"/>
      <c r="N643" s="69"/>
      <c r="O643" s="35"/>
      <c r="P643" s="35" t="s">
        <v>24745</v>
      </c>
      <c r="Q643" s="36">
        <v>1</v>
      </c>
      <c r="R643" s="35" t="s">
        <v>27</v>
      </c>
      <c r="S643" s="35" t="s">
        <v>28503</v>
      </c>
      <c r="T643" s="35">
        <v>0</v>
      </c>
      <c r="U643" s="35">
        <v>0</v>
      </c>
      <c r="V643" s="36">
        <v>10</v>
      </c>
      <c r="W643" s="36">
        <v>10</v>
      </c>
      <c r="X643" s="37" t="s">
        <v>65</v>
      </c>
    </row>
    <row r="644" spans="1:24" ht="24" customHeight="1" x14ac:dyDescent="0.2">
      <c r="A644" s="50" t="s">
        <v>1240</v>
      </c>
      <c r="B644" s="60" t="s">
        <v>23481</v>
      </c>
      <c r="C644" s="76" t="s">
        <v>23481</v>
      </c>
      <c r="D644" s="61" t="s">
        <v>23482</v>
      </c>
      <c r="E644" s="53">
        <v>1039.72</v>
      </c>
      <c r="F644" s="26">
        <v>0.21</v>
      </c>
      <c r="G644" s="53">
        <v>1824.1880000000001</v>
      </c>
      <c r="H644" s="67"/>
      <c r="I644" s="68"/>
      <c r="J644" s="69"/>
      <c r="K644" s="69"/>
      <c r="L644" s="69"/>
      <c r="M644" s="69"/>
      <c r="N644" s="69"/>
      <c r="O644" s="35"/>
      <c r="P644" s="35" t="s">
        <v>24746</v>
      </c>
      <c r="Q644" s="36">
        <v>11</v>
      </c>
      <c r="R644" s="35" t="s">
        <v>27</v>
      </c>
      <c r="S644" s="35" t="s">
        <v>28503</v>
      </c>
      <c r="T644" s="35">
        <v>0</v>
      </c>
      <c r="U644" s="35">
        <v>0</v>
      </c>
      <c r="V644" s="36" t="e">
        <v>#N/A</v>
      </c>
      <c r="W644" s="36" t="e">
        <v>#N/A</v>
      </c>
      <c r="X644" s="37" t="s">
        <v>65</v>
      </c>
    </row>
    <row r="645" spans="1:24" ht="24" customHeight="1" x14ac:dyDescent="0.2">
      <c r="A645" s="50" t="s">
        <v>1240</v>
      </c>
      <c r="B645" s="60" t="s">
        <v>1305</v>
      </c>
      <c r="C645" s="76" t="s">
        <v>1305</v>
      </c>
      <c r="D645" s="61" t="s">
        <v>23269</v>
      </c>
      <c r="E645" s="53">
        <v>7153.59</v>
      </c>
      <c r="F645" s="26">
        <v>0.21</v>
      </c>
      <c r="G645" s="53">
        <v>12550.978999999999</v>
      </c>
      <c r="H645" s="67"/>
      <c r="I645" s="68"/>
      <c r="J645" s="69"/>
      <c r="K645" s="69"/>
      <c r="L645" s="69"/>
      <c r="M645" s="69"/>
      <c r="N645" s="69"/>
      <c r="O645" s="35"/>
      <c r="P645" s="35" t="s">
        <v>24747</v>
      </c>
      <c r="Q645" s="36">
        <v>1</v>
      </c>
      <c r="R645" s="35" t="s">
        <v>27</v>
      </c>
      <c r="S645" s="35" t="s">
        <v>28503</v>
      </c>
      <c r="T645" s="35">
        <v>0</v>
      </c>
      <c r="U645" s="35">
        <v>0</v>
      </c>
      <c r="V645" s="36">
        <v>5</v>
      </c>
      <c r="W645" s="36">
        <v>5</v>
      </c>
      <c r="X645" s="37" t="s">
        <v>65</v>
      </c>
    </row>
    <row r="646" spans="1:24" ht="24" customHeight="1" x14ac:dyDescent="0.2">
      <c r="A646" s="50" t="s">
        <v>1240</v>
      </c>
      <c r="B646" s="60" t="s">
        <v>23483</v>
      </c>
      <c r="C646" s="76" t="s">
        <v>23483</v>
      </c>
      <c r="D646" s="61" t="s">
        <v>23484</v>
      </c>
      <c r="E646" s="53">
        <v>136314.76</v>
      </c>
      <c r="F646" s="26">
        <v>0.21</v>
      </c>
      <c r="G646" s="53">
        <v>239164.24400000001</v>
      </c>
      <c r="H646" s="67"/>
      <c r="I646" s="68"/>
      <c r="J646" s="69"/>
      <c r="K646" s="69"/>
      <c r="L646" s="69"/>
      <c r="M646" s="69"/>
      <c r="N646" s="69"/>
      <c r="O646" s="35"/>
      <c r="P646" s="35" t="s">
        <v>24748</v>
      </c>
      <c r="Q646" s="36">
        <v>1</v>
      </c>
      <c r="R646" s="35" t="s">
        <v>27</v>
      </c>
      <c r="S646" s="35" t="s">
        <v>28503</v>
      </c>
      <c r="T646" s="35">
        <v>0</v>
      </c>
      <c r="U646" s="35">
        <v>0</v>
      </c>
      <c r="V646" s="36" t="e">
        <v>#N/A</v>
      </c>
      <c r="W646" s="36" t="e">
        <v>#N/A</v>
      </c>
      <c r="X646" s="37" t="s">
        <v>65</v>
      </c>
    </row>
    <row r="647" spans="1:24" ht="24" customHeight="1" x14ac:dyDescent="0.2">
      <c r="A647" s="50" t="s">
        <v>1240</v>
      </c>
      <c r="B647" s="60" t="s">
        <v>23485</v>
      </c>
      <c r="C647" s="76" t="s">
        <v>23485</v>
      </c>
      <c r="D647" s="61" t="s">
        <v>23486</v>
      </c>
      <c r="E647" s="53">
        <v>5585.317</v>
      </c>
      <c r="F647" s="26">
        <v>0.21</v>
      </c>
      <c r="G647" s="53">
        <v>9799.4390000000003</v>
      </c>
      <c r="H647" s="67"/>
      <c r="I647" s="68"/>
      <c r="J647" s="69"/>
      <c r="K647" s="69"/>
      <c r="L647" s="69"/>
      <c r="M647" s="69"/>
      <c r="N647" s="69"/>
      <c r="O647" s="35"/>
      <c r="P647" s="35" t="s">
        <v>24749</v>
      </c>
      <c r="Q647" s="36">
        <v>10</v>
      </c>
      <c r="R647" s="35" t="s">
        <v>27</v>
      </c>
      <c r="S647" s="35" t="s">
        <v>28503</v>
      </c>
      <c r="T647" s="35">
        <v>0</v>
      </c>
      <c r="U647" s="35">
        <v>0</v>
      </c>
      <c r="V647" s="36" t="e">
        <v>#N/A</v>
      </c>
      <c r="W647" s="36" t="e">
        <v>#N/A</v>
      </c>
      <c r="X647" s="37" t="s">
        <v>65</v>
      </c>
    </row>
    <row r="648" spans="1:24" ht="24" customHeight="1" x14ac:dyDescent="0.2">
      <c r="A648" s="50" t="s">
        <v>1240</v>
      </c>
      <c r="B648" s="60" t="s">
        <v>1307</v>
      </c>
      <c r="C648" s="76" t="s">
        <v>1307</v>
      </c>
      <c r="D648" s="61" t="s">
        <v>23270</v>
      </c>
      <c r="E648" s="53">
        <v>19034.96</v>
      </c>
      <c r="F648" s="26">
        <v>0.21</v>
      </c>
      <c r="G648" s="53">
        <v>33396.834999999999</v>
      </c>
      <c r="H648" s="67"/>
      <c r="I648" s="68"/>
      <c r="J648" s="69"/>
      <c r="K648" s="69"/>
      <c r="L648" s="69"/>
      <c r="M648" s="69"/>
      <c r="N648" s="69"/>
      <c r="O648" s="35"/>
      <c r="P648" s="35" t="s">
        <v>24750</v>
      </c>
      <c r="Q648" s="36">
        <v>1</v>
      </c>
      <c r="R648" s="35" t="s">
        <v>27</v>
      </c>
      <c r="S648" s="35" t="s">
        <v>28504</v>
      </c>
      <c r="T648" s="35">
        <v>0</v>
      </c>
      <c r="U648" s="35">
        <v>0</v>
      </c>
      <c r="V648" s="36">
        <v>0</v>
      </c>
      <c r="W648" s="36">
        <v>3</v>
      </c>
      <c r="X648" s="37">
        <v>1</v>
      </c>
    </row>
    <row r="649" spans="1:24" ht="24" customHeight="1" x14ac:dyDescent="0.2">
      <c r="A649" s="50" t="s">
        <v>1240</v>
      </c>
      <c r="B649" s="60" t="s">
        <v>23487</v>
      </c>
      <c r="C649" s="76" t="s">
        <v>23487</v>
      </c>
      <c r="D649" s="61" t="s">
        <v>23488</v>
      </c>
      <c r="E649" s="53">
        <v>5573.26</v>
      </c>
      <c r="F649" s="26">
        <v>0.21</v>
      </c>
      <c r="G649" s="53">
        <v>9778.2839999999997</v>
      </c>
      <c r="H649" s="67"/>
      <c r="I649" s="68"/>
      <c r="J649" s="69"/>
      <c r="K649" s="69"/>
      <c r="L649" s="69"/>
      <c r="M649" s="69"/>
      <c r="N649" s="69"/>
      <c r="O649" s="35"/>
      <c r="P649" s="35" t="s">
        <v>24751</v>
      </c>
      <c r="Q649" s="36">
        <v>3</v>
      </c>
      <c r="R649" s="35" t="s">
        <v>27</v>
      </c>
      <c r="S649" s="35" t="s">
        <v>28503</v>
      </c>
      <c r="T649" s="35">
        <v>0</v>
      </c>
      <c r="U649" s="35">
        <v>0</v>
      </c>
      <c r="V649" s="36" t="e">
        <v>#N/A</v>
      </c>
      <c r="W649" s="36" t="e">
        <v>#N/A</v>
      </c>
      <c r="X649" s="37" t="s">
        <v>65</v>
      </c>
    </row>
    <row r="650" spans="1:24" ht="24" customHeight="1" x14ac:dyDescent="0.2">
      <c r="A650" s="50" t="s">
        <v>1240</v>
      </c>
      <c r="B650" s="60" t="s">
        <v>1309</v>
      </c>
      <c r="C650" s="76" t="s">
        <v>1309</v>
      </c>
      <c r="D650" s="61" t="s">
        <v>23271</v>
      </c>
      <c r="E650" s="53">
        <v>8065.73</v>
      </c>
      <c r="F650" s="26">
        <v>0.21</v>
      </c>
      <c r="G650" s="53">
        <v>14151.325000000001</v>
      </c>
      <c r="H650" s="67"/>
      <c r="I650" s="68"/>
      <c r="J650" s="69"/>
      <c r="K650" s="69"/>
      <c r="L650" s="69"/>
      <c r="M650" s="69"/>
      <c r="N650" s="69"/>
      <c r="O650" s="35"/>
      <c r="P650" s="35" t="s">
        <v>24752</v>
      </c>
      <c r="Q650" s="36">
        <v>1</v>
      </c>
      <c r="R650" s="35" t="s">
        <v>27</v>
      </c>
      <c r="S650" s="35" t="s">
        <v>28504</v>
      </c>
      <c r="T650" s="35">
        <v>0</v>
      </c>
      <c r="U650" s="35">
        <v>0</v>
      </c>
      <c r="V650" s="36">
        <v>10</v>
      </c>
      <c r="W650" s="36">
        <v>10</v>
      </c>
      <c r="X650" s="37" t="s">
        <v>65</v>
      </c>
    </row>
    <row r="651" spans="1:24" ht="24" customHeight="1" x14ac:dyDescent="0.2">
      <c r="A651" s="50" t="s">
        <v>1240</v>
      </c>
      <c r="B651" s="60" t="s">
        <v>1311</v>
      </c>
      <c r="C651" s="76" t="s">
        <v>1311</v>
      </c>
      <c r="D651" s="61" t="s">
        <v>23272</v>
      </c>
      <c r="E651" s="53">
        <v>7153.59</v>
      </c>
      <c r="F651" s="26">
        <v>0.21</v>
      </c>
      <c r="G651" s="53">
        <v>12550.978999999999</v>
      </c>
      <c r="H651" s="67"/>
      <c r="I651" s="68"/>
      <c r="J651" s="69"/>
      <c r="K651" s="69"/>
      <c r="L651" s="69"/>
      <c r="M651" s="69"/>
      <c r="N651" s="69"/>
      <c r="O651" s="35"/>
      <c r="P651" s="35" t="s">
        <v>24753</v>
      </c>
      <c r="Q651" s="36">
        <v>1</v>
      </c>
      <c r="R651" s="35" t="s">
        <v>27</v>
      </c>
      <c r="S651" s="35" t="s">
        <v>28503</v>
      </c>
      <c r="T651" s="35">
        <v>0</v>
      </c>
      <c r="U651" s="35">
        <v>0</v>
      </c>
      <c r="V651" s="36">
        <v>5</v>
      </c>
      <c r="W651" s="36">
        <v>5</v>
      </c>
      <c r="X651" s="37" t="s">
        <v>65</v>
      </c>
    </row>
    <row r="652" spans="1:24" ht="24" customHeight="1" x14ac:dyDescent="0.2">
      <c r="A652" s="50" t="s">
        <v>1240</v>
      </c>
      <c r="B652" s="60" t="s">
        <v>12017</v>
      </c>
      <c r="C652" s="76" t="s">
        <v>12017</v>
      </c>
      <c r="D652" s="61" t="s">
        <v>23489</v>
      </c>
      <c r="E652" s="53">
        <v>6444.66</v>
      </c>
      <c r="F652" s="26">
        <v>0.21</v>
      </c>
      <c r="G652" s="53">
        <v>11307.16</v>
      </c>
      <c r="H652" s="67"/>
      <c r="I652" s="68"/>
      <c r="J652" s="69"/>
      <c r="K652" s="69"/>
      <c r="L652" s="69"/>
      <c r="M652" s="69"/>
      <c r="N652" s="69"/>
      <c r="O652" s="35"/>
      <c r="P652" s="35" t="s">
        <v>24754</v>
      </c>
      <c r="Q652" s="36">
        <v>1</v>
      </c>
      <c r="R652" s="35" t="s">
        <v>27</v>
      </c>
      <c r="S652" s="35" t="s">
        <v>28503</v>
      </c>
      <c r="T652" s="35">
        <v>0</v>
      </c>
      <c r="U652" s="35">
        <v>0</v>
      </c>
      <c r="V652" s="36">
        <v>5</v>
      </c>
      <c r="W652" s="36">
        <v>5</v>
      </c>
      <c r="X652" s="37" t="s">
        <v>65</v>
      </c>
    </row>
    <row r="653" spans="1:24" ht="24" customHeight="1" x14ac:dyDescent="0.2">
      <c r="A653" s="50" t="s">
        <v>1240</v>
      </c>
      <c r="B653" s="60" t="s">
        <v>23490</v>
      </c>
      <c r="C653" s="76" t="s">
        <v>23490</v>
      </c>
      <c r="D653" s="61" t="s">
        <v>23491</v>
      </c>
      <c r="E653" s="53">
        <v>5885.7240000000002</v>
      </c>
      <c r="F653" s="26">
        <v>0.21</v>
      </c>
      <c r="G653" s="53">
        <v>10326.502</v>
      </c>
      <c r="H653" s="67"/>
      <c r="I653" s="68"/>
      <c r="J653" s="69"/>
      <c r="K653" s="69"/>
      <c r="L653" s="69"/>
      <c r="M653" s="69"/>
      <c r="N653" s="69"/>
      <c r="O653" s="35"/>
      <c r="P653" s="35" t="s">
        <v>24755</v>
      </c>
      <c r="Q653" s="36">
        <v>20</v>
      </c>
      <c r="R653" s="35" t="s">
        <v>27</v>
      </c>
      <c r="S653" s="35" t="s">
        <v>28503</v>
      </c>
      <c r="T653" s="35">
        <v>0</v>
      </c>
      <c r="U653" s="35">
        <v>0</v>
      </c>
      <c r="V653" s="36" t="e">
        <v>#N/A</v>
      </c>
      <c r="W653" s="36" t="e">
        <v>#N/A</v>
      </c>
      <c r="X653" s="37" t="s">
        <v>65</v>
      </c>
    </row>
    <row r="654" spans="1:24" ht="24" customHeight="1" x14ac:dyDescent="0.2">
      <c r="A654" s="50" t="s">
        <v>1240</v>
      </c>
      <c r="B654" s="60" t="s">
        <v>1313</v>
      </c>
      <c r="C654" s="76" t="s">
        <v>1313</v>
      </c>
      <c r="D654" s="61" t="s">
        <v>23273</v>
      </c>
      <c r="E654" s="53">
        <v>16199.51</v>
      </c>
      <c r="F654" s="26">
        <v>0.21</v>
      </c>
      <c r="G654" s="53">
        <v>28422.041000000001</v>
      </c>
      <c r="H654" s="67"/>
      <c r="I654" s="68"/>
      <c r="J654" s="69"/>
      <c r="K654" s="69"/>
      <c r="L654" s="69"/>
      <c r="M654" s="69"/>
      <c r="N654" s="69"/>
      <c r="O654" s="35"/>
      <c r="P654" s="35" t="s">
        <v>24756</v>
      </c>
      <c r="Q654" s="36">
        <v>1</v>
      </c>
      <c r="R654" s="35" t="s">
        <v>27</v>
      </c>
      <c r="S654" s="35" t="s">
        <v>28503</v>
      </c>
      <c r="T654" s="35">
        <v>0</v>
      </c>
      <c r="U654" s="35">
        <v>0</v>
      </c>
      <c r="V654" s="36">
        <v>10</v>
      </c>
      <c r="W654" s="36">
        <v>10</v>
      </c>
      <c r="X654" s="37" t="s">
        <v>65</v>
      </c>
    </row>
    <row r="655" spans="1:24" ht="24" customHeight="1" x14ac:dyDescent="0.2">
      <c r="A655" s="50" t="s">
        <v>1240</v>
      </c>
      <c r="B655" s="60" t="s">
        <v>23492</v>
      </c>
      <c r="C655" s="76" t="s">
        <v>23492</v>
      </c>
      <c r="D655" s="61" t="s">
        <v>23493</v>
      </c>
      <c r="E655" s="53">
        <v>1001.224</v>
      </c>
      <c r="F655" s="26">
        <v>0.21</v>
      </c>
      <c r="G655" s="53">
        <v>1756.6469999999999</v>
      </c>
      <c r="H655" s="67"/>
      <c r="I655" s="68"/>
      <c r="J655" s="69"/>
      <c r="K655" s="69"/>
      <c r="L655" s="69"/>
      <c r="M655" s="69"/>
      <c r="N655" s="69"/>
      <c r="O655" s="35"/>
      <c r="P655" s="35" t="s">
        <v>24757</v>
      </c>
      <c r="Q655" s="36">
        <v>25</v>
      </c>
      <c r="R655" s="35" t="s">
        <v>27</v>
      </c>
      <c r="S655" s="35" t="s">
        <v>28503</v>
      </c>
      <c r="T655" s="35">
        <v>0</v>
      </c>
      <c r="U655" s="35">
        <v>0</v>
      </c>
      <c r="V655" s="36" t="e">
        <v>#N/A</v>
      </c>
      <c r="W655" s="36" t="e">
        <v>#N/A</v>
      </c>
      <c r="X655" s="37" t="s">
        <v>65</v>
      </c>
    </row>
    <row r="656" spans="1:24" ht="24" customHeight="1" x14ac:dyDescent="0.2">
      <c r="A656" s="50" t="s">
        <v>1240</v>
      </c>
      <c r="B656" s="60" t="s">
        <v>23494</v>
      </c>
      <c r="C656" s="76" t="s">
        <v>23494</v>
      </c>
      <c r="D656" s="61" t="s">
        <v>23495</v>
      </c>
      <c r="E656" s="53">
        <v>61338.12</v>
      </c>
      <c r="F656" s="26">
        <v>0.21</v>
      </c>
      <c r="G656" s="53">
        <v>107617.727</v>
      </c>
      <c r="H656" s="67"/>
      <c r="I656" s="68"/>
      <c r="J656" s="69"/>
      <c r="K656" s="69"/>
      <c r="L656" s="69"/>
      <c r="M656" s="69"/>
      <c r="N656" s="69"/>
      <c r="O656" s="35"/>
      <c r="P656" s="35" t="s">
        <v>24758</v>
      </c>
      <c r="Q656" s="36">
        <v>1</v>
      </c>
      <c r="R656" s="35" t="s">
        <v>27</v>
      </c>
      <c r="S656" s="35" t="s">
        <v>28503</v>
      </c>
      <c r="T656" s="35">
        <v>0</v>
      </c>
      <c r="U656" s="35">
        <v>0</v>
      </c>
      <c r="V656" s="36" t="e">
        <v>#N/A</v>
      </c>
      <c r="W656" s="36" t="e">
        <v>#N/A</v>
      </c>
      <c r="X656" s="37" t="s">
        <v>65</v>
      </c>
    </row>
    <row r="657" spans="1:24" ht="24" customHeight="1" x14ac:dyDescent="0.2">
      <c r="A657" s="50" t="s">
        <v>1240</v>
      </c>
      <c r="B657" s="60" t="s">
        <v>23496</v>
      </c>
      <c r="C657" s="76" t="s">
        <v>23496</v>
      </c>
      <c r="D657" s="61" t="s">
        <v>23497</v>
      </c>
      <c r="E657" s="53">
        <v>5585.317</v>
      </c>
      <c r="F657" s="26">
        <v>0.21</v>
      </c>
      <c r="G657" s="53">
        <v>9799.4390000000003</v>
      </c>
      <c r="H657" s="67"/>
      <c r="I657" s="68"/>
      <c r="J657" s="69"/>
      <c r="K657" s="69"/>
      <c r="L657" s="69"/>
      <c r="M657" s="69"/>
      <c r="N657" s="69"/>
      <c r="O657" s="35"/>
      <c r="P657" s="35" t="s">
        <v>24759</v>
      </c>
      <c r="Q657" s="36">
        <v>10</v>
      </c>
      <c r="R657" s="35" t="s">
        <v>27</v>
      </c>
      <c r="S657" s="35" t="s">
        <v>28503</v>
      </c>
      <c r="T657" s="35">
        <v>0</v>
      </c>
      <c r="U657" s="35">
        <v>0</v>
      </c>
      <c r="V657" s="36" t="e">
        <v>#N/A</v>
      </c>
      <c r="W657" s="36" t="e">
        <v>#N/A</v>
      </c>
      <c r="X657" s="37" t="s">
        <v>65</v>
      </c>
    </row>
    <row r="658" spans="1:24" ht="24" customHeight="1" x14ac:dyDescent="0.2">
      <c r="A658" s="50" t="s">
        <v>1240</v>
      </c>
      <c r="B658" s="60" t="s">
        <v>1315</v>
      </c>
      <c r="C658" s="76" t="s">
        <v>1315</v>
      </c>
      <c r="D658" s="61" t="s">
        <v>23274</v>
      </c>
      <c r="E658" s="53">
        <v>19034.96</v>
      </c>
      <c r="F658" s="26">
        <v>0.21</v>
      </c>
      <c r="G658" s="53">
        <v>33396.834999999999</v>
      </c>
      <c r="H658" s="67"/>
      <c r="I658" s="68"/>
      <c r="J658" s="69"/>
      <c r="K658" s="69"/>
      <c r="L658" s="69"/>
      <c r="M658" s="69"/>
      <c r="N658" s="69"/>
      <c r="O658" s="35"/>
      <c r="P658" s="35" t="s">
        <v>24760</v>
      </c>
      <c r="Q658" s="36">
        <v>1</v>
      </c>
      <c r="R658" s="35" t="s">
        <v>27</v>
      </c>
      <c r="S658" s="35" t="s">
        <v>28503</v>
      </c>
      <c r="T658" s="35">
        <v>0</v>
      </c>
      <c r="U658" s="35">
        <v>0</v>
      </c>
      <c r="V658" s="36">
        <v>0</v>
      </c>
      <c r="W658" s="36">
        <v>3</v>
      </c>
      <c r="X658" s="37">
        <v>1</v>
      </c>
    </row>
    <row r="659" spans="1:24" ht="24" customHeight="1" x14ac:dyDescent="0.2">
      <c r="A659" s="50" t="s">
        <v>1240</v>
      </c>
      <c r="B659" s="60" t="s">
        <v>23498</v>
      </c>
      <c r="C659" s="76" t="s">
        <v>23498</v>
      </c>
      <c r="D659" s="61" t="s">
        <v>23499</v>
      </c>
      <c r="E659" s="53">
        <v>17932.12</v>
      </c>
      <c r="F659" s="26">
        <v>0.21</v>
      </c>
      <c r="G659" s="53">
        <v>31461.9</v>
      </c>
      <c r="H659" s="67"/>
      <c r="I659" s="68"/>
      <c r="J659" s="69"/>
      <c r="K659" s="69"/>
      <c r="L659" s="69"/>
      <c r="M659" s="69"/>
      <c r="N659" s="69"/>
      <c r="O659" s="35"/>
      <c r="P659" s="35" t="s">
        <v>24761</v>
      </c>
      <c r="Q659" s="36">
        <v>1</v>
      </c>
      <c r="R659" s="35" t="s">
        <v>27</v>
      </c>
      <c r="S659" s="35" t="s">
        <v>28503</v>
      </c>
      <c r="T659" s="35">
        <v>0</v>
      </c>
      <c r="U659" s="35">
        <v>0</v>
      </c>
      <c r="V659" s="36" t="e">
        <v>#N/A</v>
      </c>
      <c r="W659" s="36" t="e">
        <v>#N/A</v>
      </c>
      <c r="X659" s="37" t="s">
        <v>65</v>
      </c>
    </row>
    <row r="660" spans="1:24" ht="24" customHeight="1" x14ac:dyDescent="0.2">
      <c r="A660" s="50" t="s">
        <v>1240</v>
      </c>
      <c r="B660" s="60" t="s">
        <v>23500</v>
      </c>
      <c r="C660" s="76" t="s">
        <v>23500</v>
      </c>
      <c r="D660" s="61" t="s">
        <v>23501</v>
      </c>
      <c r="E660" s="53">
        <v>5573.26</v>
      </c>
      <c r="F660" s="26">
        <v>0.21</v>
      </c>
      <c r="G660" s="53">
        <v>9778.2839999999997</v>
      </c>
      <c r="H660" s="67"/>
      <c r="I660" s="68"/>
      <c r="J660" s="69"/>
      <c r="K660" s="69"/>
      <c r="L660" s="69"/>
      <c r="M660" s="69"/>
      <c r="N660" s="69"/>
      <c r="O660" s="35"/>
      <c r="P660" s="35" t="s">
        <v>24762</v>
      </c>
      <c r="Q660" s="36">
        <v>3</v>
      </c>
      <c r="R660" s="35" t="s">
        <v>27</v>
      </c>
      <c r="S660" s="35" t="s">
        <v>28503</v>
      </c>
      <c r="T660" s="35">
        <v>0</v>
      </c>
      <c r="U660" s="35">
        <v>0</v>
      </c>
      <c r="V660" s="36" t="e">
        <v>#N/A</v>
      </c>
      <c r="W660" s="36" t="e">
        <v>#N/A</v>
      </c>
      <c r="X660" s="37" t="s">
        <v>65</v>
      </c>
    </row>
    <row r="661" spans="1:24" ht="24" customHeight="1" x14ac:dyDescent="0.2">
      <c r="A661" s="50" t="s">
        <v>1240</v>
      </c>
      <c r="B661" s="60" t="s">
        <v>23502</v>
      </c>
      <c r="C661" s="76" t="s">
        <v>23502</v>
      </c>
      <c r="D661" s="61" t="s">
        <v>23503</v>
      </c>
      <c r="E661" s="53">
        <v>5986.607</v>
      </c>
      <c r="F661" s="26">
        <v>0.21</v>
      </c>
      <c r="G661" s="53">
        <v>10503.502</v>
      </c>
      <c r="H661" s="67"/>
      <c r="I661" s="68"/>
      <c r="J661" s="69"/>
      <c r="K661" s="69"/>
      <c r="L661" s="69"/>
      <c r="M661" s="69"/>
      <c r="N661" s="69"/>
      <c r="O661" s="35"/>
      <c r="P661" s="35" t="s">
        <v>24763</v>
      </c>
      <c r="Q661" s="36">
        <v>3</v>
      </c>
      <c r="R661" s="35" t="s">
        <v>27</v>
      </c>
      <c r="S661" s="35" t="s">
        <v>28503</v>
      </c>
      <c r="T661" s="35">
        <v>0</v>
      </c>
      <c r="U661" s="35">
        <v>0</v>
      </c>
      <c r="V661" s="36" t="e">
        <v>#N/A</v>
      </c>
      <c r="W661" s="36" t="e">
        <v>#N/A</v>
      </c>
      <c r="X661" s="37" t="s">
        <v>65</v>
      </c>
    </row>
    <row r="662" spans="1:24" ht="24" customHeight="1" x14ac:dyDescent="0.2">
      <c r="A662" s="50" t="s">
        <v>1240</v>
      </c>
      <c r="B662" s="60" t="s">
        <v>23504</v>
      </c>
      <c r="C662" s="76" t="s">
        <v>23504</v>
      </c>
      <c r="D662" s="61" t="s">
        <v>23505</v>
      </c>
      <c r="E662" s="53">
        <v>24873.16</v>
      </c>
      <c r="F662" s="26">
        <v>0.21</v>
      </c>
      <c r="G662" s="53">
        <v>43639.957000000002</v>
      </c>
      <c r="H662" s="67"/>
      <c r="I662" s="68"/>
      <c r="J662" s="69"/>
      <c r="K662" s="69"/>
      <c r="L662" s="69"/>
      <c r="M662" s="69"/>
      <c r="N662" s="69"/>
      <c r="O662" s="35"/>
      <c r="P662" s="35" t="s">
        <v>24764</v>
      </c>
      <c r="Q662" s="36">
        <v>1</v>
      </c>
      <c r="R662" s="35" t="s">
        <v>27</v>
      </c>
      <c r="S662" s="35" t="s">
        <v>28503</v>
      </c>
      <c r="T662" s="35">
        <v>0</v>
      </c>
      <c r="U662" s="35">
        <v>0</v>
      </c>
      <c r="V662" s="36" t="e">
        <v>#N/A</v>
      </c>
      <c r="W662" s="36" t="e">
        <v>#N/A</v>
      </c>
      <c r="X662" s="37" t="s">
        <v>65</v>
      </c>
    </row>
    <row r="663" spans="1:24" ht="24" customHeight="1" x14ac:dyDescent="0.2">
      <c r="A663" s="50" t="s">
        <v>1240</v>
      </c>
      <c r="B663" s="60" t="s">
        <v>1317</v>
      </c>
      <c r="C663" s="76" t="s">
        <v>1317</v>
      </c>
      <c r="D663" s="61" t="s">
        <v>1318</v>
      </c>
      <c r="E663" s="53">
        <v>10483.01</v>
      </c>
      <c r="F663" s="26">
        <v>0.21</v>
      </c>
      <c r="G663" s="53">
        <v>18392.436000000002</v>
      </c>
      <c r="H663" s="67"/>
      <c r="I663" s="68"/>
      <c r="J663" s="69"/>
      <c r="K663" s="69"/>
      <c r="L663" s="69"/>
      <c r="M663" s="69"/>
      <c r="N663" s="69"/>
      <c r="O663" s="35"/>
      <c r="P663" s="35" t="s">
        <v>24765</v>
      </c>
      <c r="Q663" s="36">
        <v>1</v>
      </c>
      <c r="R663" s="35" t="s">
        <v>27</v>
      </c>
      <c r="S663" s="35" t="s">
        <v>28504</v>
      </c>
      <c r="T663" s="35">
        <v>0</v>
      </c>
      <c r="U663" s="35">
        <v>0</v>
      </c>
      <c r="V663" s="36">
        <v>1</v>
      </c>
      <c r="W663" s="36">
        <v>1</v>
      </c>
      <c r="X663" s="37" t="s">
        <v>65</v>
      </c>
    </row>
    <row r="664" spans="1:24" ht="24" customHeight="1" x14ac:dyDescent="0.2">
      <c r="A664" s="50" t="s">
        <v>1240</v>
      </c>
      <c r="B664" s="60" t="s">
        <v>1319</v>
      </c>
      <c r="C664" s="76" t="s">
        <v>1319</v>
      </c>
      <c r="D664" s="61" t="s">
        <v>1320</v>
      </c>
      <c r="E664" s="53">
        <v>8065.73</v>
      </c>
      <c r="F664" s="26">
        <v>0.21</v>
      </c>
      <c r="G664" s="53">
        <v>14151.325000000001</v>
      </c>
      <c r="H664" s="67"/>
      <c r="I664" s="68"/>
      <c r="J664" s="69"/>
      <c r="K664" s="69"/>
      <c r="L664" s="69"/>
      <c r="M664" s="69"/>
      <c r="N664" s="69"/>
      <c r="O664" s="35"/>
      <c r="P664" s="35" t="s">
        <v>24766</v>
      </c>
      <c r="Q664" s="36">
        <v>1</v>
      </c>
      <c r="R664" s="35" t="s">
        <v>9849</v>
      </c>
      <c r="S664" s="35" t="s">
        <v>28503</v>
      </c>
      <c r="T664" s="35">
        <v>0</v>
      </c>
      <c r="U664" s="35">
        <v>0</v>
      </c>
      <c r="V664" s="36">
        <v>1</v>
      </c>
      <c r="W664" s="36">
        <v>1</v>
      </c>
      <c r="X664" s="37" t="s">
        <v>65</v>
      </c>
    </row>
    <row r="665" spans="1:24" ht="24" customHeight="1" x14ac:dyDescent="0.2">
      <c r="A665" s="50" t="s">
        <v>1240</v>
      </c>
      <c r="B665" s="60" t="s">
        <v>1321</v>
      </c>
      <c r="C665" s="76" t="s">
        <v>1321</v>
      </c>
      <c r="D665" s="61" t="s">
        <v>23275</v>
      </c>
      <c r="E665" s="53">
        <v>7153.59</v>
      </c>
      <c r="F665" s="26">
        <v>0.21</v>
      </c>
      <c r="G665" s="53">
        <v>12550.978999999999</v>
      </c>
      <c r="H665" s="67"/>
      <c r="I665" s="68"/>
      <c r="J665" s="69"/>
      <c r="K665" s="69"/>
      <c r="L665" s="69"/>
      <c r="M665" s="69"/>
      <c r="N665" s="69"/>
      <c r="O665" s="35"/>
      <c r="P665" s="35" t="s">
        <v>24767</v>
      </c>
      <c r="Q665" s="36">
        <v>1</v>
      </c>
      <c r="R665" s="35" t="s">
        <v>27</v>
      </c>
      <c r="S665" s="35" t="s">
        <v>28503</v>
      </c>
      <c r="T665" s="35">
        <v>0</v>
      </c>
      <c r="U665" s="35">
        <v>0</v>
      </c>
      <c r="V665" s="36">
        <v>10</v>
      </c>
      <c r="W665" s="36">
        <v>10</v>
      </c>
      <c r="X665" s="37" t="s">
        <v>65</v>
      </c>
    </row>
    <row r="666" spans="1:24" ht="24" customHeight="1" x14ac:dyDescent="0.2">
      <c r="A666" s="50" t="s">
        <v>1240</v>
      </c>
      <c r="B666" s="60" t="s">
        <v>23506</v>
      </c>
      <c r="C666" s="76" t="s">
        <v>23506</v>
      </c>
      <c r="D666" s="61" t="s">
        <v>23507</v>
      </c>
      <c r="E666" s="53">
        <v>1039.72</v>
      </c>
      <c r="F666" s="26">
        <v>0.21</v>
      </c>
      <c r="G666" s="53">
        <v>1824.1880000000001</v>
      </c>
      <c r="H666" s="67"/>
      <c r="I666" s="68"/>
      <c r="J666" s="69"/>
      <c r="K666" s="69"/>
      <c r="L666" s="69"/>
      <c r="M666" s="69"/>
      <c r="N666" s="69"/>
      <c r="O666" s="35"/>
      <c r="P666" s="35" t="s">
        <v>24768</v>
      </c>
      <c r="Q666" s="36">
        <v>11</v>
      </c>
      <c r="R666" s="35" t="s">
        <v>27</v>
      </c>
      <c r="S666" s="35" t="s">
        <v>28503</v>
      </c>
      <c r="T666" s="35">
        <v>0</v>
      </c>
      <c r="U666" s="35">
        <v>0</v>
      </c>
      <c r="V666" s="36" t="e">
        <v>#N/A</v>
      </c>
      <c r="W666" s="36" t="e">
        <v>#N/A</v>
      </c>
      <c r="X666" s="37" t="s">
        <v>65</v>
      </c>
    </row>
    <row r="667" spans="1:24" ht="24" customHeight="1" x14ac:dyDescent="0.2">
      <c r="A667" s="50" t="s">
        <v>1240</v>
      </c>
      <c r="B667" s="60" t="s">
        <v>23508</v>
      </c>
      <c r="C667" s="76" t="s">
        <v>23508</v>
      </c>
      <c r="D667" s="61" t="s">
        <v>23509</v>
      </c>
      <c r="E667" s="53">
        <v>198.84700000000001</v>
      </c>
      <c r="F667" s="26">
        <v>0.21</v>
      </c>
      <c r="G667" s="53">
        <v>348.875</v>
      </c>
      <c r="H667" s="67"/>
      <c r="I667" s="68"/>
      <c r="J667" s="69"/>
      <c r="K667" s="69"/>
      <c r="L667" s="69"/>
      <c r="M667" s="69"/>
      <c r="N667" s="69"/>
      <c r="O667" s="35"/>
      <c r="P667" s="35" t="s">
        <v>65</v>
      </c>
      <c r="Q667" s="36">
        <v>3</v>
      </c>
      <c r="R667" s="35" t="s">
        <v>27</v>
      </c>
      <c r="S667" s="35" t="s">
        <v>28503</v>
      </c>
      <c r="T667" s="35">
        <v>0</v>
      </c>
      <c r="U667" s="35">
        <v>0</v>
      </c>
      <c r="V667" s="36" t="e">
        <v>#N/A</v>
      </c>
      <c r="W667" s="36" t="e">
        <v>#N/A</v>
      </c>
      <c r="X667" s="37" t="s">
        <v>65</v>
      </c>
    </row>
    <row r="668" spans="1:24" ht="24" customHeight="1" x14ac:dyDescent="0.2">
      <c r="A668" s="50" t="s">
        <v>1240</v>
      </c>
      <c r="B668" s="60" t="s">
        <v>1323</v>
      </c>
      <c r="C668" s="76" t="s">
        <v>1323</v>
      </c>
      <c r="D668" s="61" t="s">
        <v>23276</v>
      </c>
      <c r="E668" s="53">
        <v>7821.97</v>
      </c>
      <c r="F668" s="26">
        <v>0.21</v>
      </c>
      <c r="G668" s="53">
        <v>13723.651</v>
      </c>
      <c r="H668" s="67"/>
      <c r="I668" s="68"/>
      <c r="J668" s="69"/>
      <c r="K668" s="69"/>
      <c r="L668" s="69"/>
      <c r="M668" s="69"/>
      <c r="N668" s="69"/>
      <c r="O668" s="35"/>
      <c r="P668" s="35" t="s">
        <v>24769</v>
      </c>
      <c r="Q668" s="36">
        <v>1</v>
      </c>
      <c r="R668" s="35" t="s">
        <v>27</v>
      </c>
      <c r="S668" s="35" t="s">
        <v>28503</v>
      </c>
      <c r="T668" s="35">
        <v>0</v>
      </c>
      <c r="U668" s="35">
        <v>0</v>
      </c>
      <c r="V668" s="36">
        <v>5</v>
      </c>
      <c r="W668" s="36">
        <v>5</v>
      </c>
      <c r="X668" s="37" t="s">
        <v>65</v>
      </c>
    </row>
    <row r="669" spans="1:24" ht="24" customHeight="1" x14ac:dyDescent="0.2">
      <c r="A669" s="50" t="s">
        <v>1240</v>
      </c>
      <c r="B669" s="60" t="s">
        <v>1325</v>
      </c>
      <c r="C669" s="76" t="s">
        <v>1325</v>
      </c>
      <c r="D669" s="61" t="s">
        <v>23277</v>
      </c>
      <c r="E669" s="53">
        <v>7821.97</v>
      </c>
      <c r="F669" s="26">
        <v>0.21</v>
      </c>
      <c r="G669" s="53">
        <v>13723.651</v>
      </c>
      <c r="H669" s="67"/>
      <c r="I669" s="68"/>
      <c r="J669" s="69"/>
      <c r="K669" s="69"/>
      <c r="L669" s="69"/>
      <c r="M669" s="69"/>
      <c r="N669" s="69"/>
      <c r="O669" s="35"/>
      <c r="P669" s="35" t="s">
        <v>24770</v>
      </c>
      <c r="Q669" s="36">
        <v>1</v>
      </c>
      <c r="R669" s="35" t="s">
        <v>27</v>
      </c>
      <c r="S669" s="35" t="s">
        <v>28503</v>
      </c>
      <c r="T669" s="35">
        <v>0</v>
      </c>
      <c r="U669" s="35">
        <v>0</v>
      </c>
      <c r="V669" s="36">
        <v>5</v>
      </c>
      <c r="W669" s="36">
        <v>5</v>
      </c>
      <c r="X669" s="37" t="s">
        <v>65</v>
      </c>
    </row>
    <row r="670" spans="1:24" ht="24" customHeight="1" x14ac:dyDescent="0.2">
      <c r="A670" s="50" t="s">
        <v>1240</v>
      </c>
      <c r="B670" s="60" t="s">
        <v>1327</v>
      </c>
      <c r="C670" s="76" t="s">
        <v>1327</v>
      </c>
      <c r="D670" s="61" t="s">
        <v>23278</v>
      </c>
      <c r="E670" s="53">
        <v>7821.97</v>
      </c>
      <c r="F670" s="26">
        <v>0.21</v>
      </c>
      <c r="G670" s="53">
        <v>13723.651</v>
      </c>
      <c r="H670" s="67"/>
      <c r="I670" s="68"/>
      <c r="J670" s="69"/>
      <c r="K670" s="69"/>
      <c r="L670" s="69"/>
      <c r="M670" s="69"/>
      <c r="N670" s="69"/>
      <c r="O670" s="35"/>
      <c r="P670" s="35" t="s">
        <v>24771</v>
      </c>
      <c r="Q670" s="36">
        <v>1</v>
      </c>
      <c r="R670" s="35" t="s">
        <v>27</v>
      </c>
      <c r="S670" s="35" t="s">
        <v>28503</v>
      </c>
      <c r="T670" s="35">
        <v>0</v>
      </c>
      <c r="U670" s="35">
        <v>0</v>
      </c>
      <c r="V670" s="36">
        <v>5</v>
      </c>
      <c r="W670" s="36">
        <v>5</v>
      </c>
      <c r="X670" s="37" t="s">
        <v>65</v>
      </c>
    </row>
    <row r="671" spans="1:24" ht="24" customHeight="1" x14ac:dyDescent="0.2">
      <c r="A671" s="50" t="s">
        <v>1240</v>
      </c>
      <c r="B671" s="60" t="s">
        <v>1329</v>
      </c>
      <c r="C671" s="76" t="s">
        <v>1329</v>
      </c>
      <c r="D671" s="61" t="s">
        <v>1330</v>
      </c>
      <c r="E671" s="53">
        <v>11237.89</v>
      </c>
      <c r="F671" s="26">
        <v>0.21</v>
      </c>
      <c r="G671" s="53">
        <v>19716.877</v>
      </c>
      <c r="H671" s="67"/>
      <c r="I671" s="68"/>
      <c r="J671" s="69"/>
      <c r="K671" s="69"/>
      <c r="L671" s="69"/>
      <c r="M671" s="69"/>
      <c r="N671" s="69"/>
      <c r="O671" s="35"/>
      <c r="P671" s="35" t="s">
        <v>24772</v>
      </c>
      <c r="Q671" s="36">
        <v>1</v>
      </c>
      <c r="R671" s="35" t="s">
        <v>27</v>
      </c>
      <c r="S671" s="35" t="s">
        <v>28503</v>
      </c>
      <c r="T671" s="35">
        <v>0</v>
      </c>
      <c r="U671" s="35">
        <v>0</v>
      </c>
      <c r="V671" s="36">
        <v>1</v>
      </c>
      <c r="W671" s="36">
        <v>1</v>
      </c>
      <c r="X671" s="37" t="s">
        <v>65</v>
      </c>
    </row>
    <row r="672" spans="1:24" ht="24" customHeight="1" x14ac:dyDescent="0.2">
      <c r="A672" s="50" t="s">
        <v>1240</v>
      </c>
      <c r="B672" s="60" t="s">
        <v>1331</v>
      </c>
      <c r="C672" s="76" t="s">
        <v>1331</v>
      </c>
      <c r="D672" s="61" t="s">
        <v>1332</v>
      </c>
      <c r="E672" s="53">
        <v>10940.75</v>
      </c>
      <c r="F672" s="26">
        <v>0.21</v>
      </c>
      <c r="G672" s="53">
        <v>19195.548999999999</v>
      </c>
      <c r="H672" s="67"/>
      <c r="I672" s="68"/>
      <c r="J672" s="69"/>
      <c r="K672" s="69"/>
      <c r="L672" s="69"/>
      <c r="M672" s="69"/>
      <c r="N672" s="69"/>
      <c r="O672" s="35"/>
      <c r="P672" s="35" t="s">
        <v>24773</v>
      </c>
      <c r="Q672" s="36">
        <v>1</v>
      </c>
      <c r="R672" s="35" t="s">
        <v>27</v>
      </c>
      <c r="S672" s="35" t="s">
        <v>28503</v>
      </c>
      <c r="T672" s="35">
        <v>0</v>
      </c>
      <c r="U672" s="35">
        <v>0</v>
      </c>
      <c r="V672" s="36">
        <v>1</v>
      </c>
      <c r="W672" s="36">
        <v>1</v>
      </c>
      <c r="X672" s="37" t="s">
        <v>65</v>
      </c>
    </row>
    <row r="673" spans="1:24" ht="24" customHeight="1" x14ac:dyDescent="0.2">
      <c r="A673" s="50" t="s">
        <v>1240</v>
      </c>
      <c r="B673" s="60" t="s">
        <v>1333</v>
      </c>
      <c r="C673" s="76" t="s">
        <v>1333</v>
      </c>
      <c r="D673" s="61" t="s">
        <v>1334</v>
      </c>
      <c r="E673" s="53">
        <v>25297.69</v>
      </c>
      <c r="F673" s="26">
        <v>0.21</v>
      </c>
      <c r="G673" s="53">
        <v>44384.796999999999</v>
      </c>
      <c r="H673" s="67"/>
      <c r="I673" s="68"/>
      <c r="J673" s="69"/>
      <c r="K673" s="69"/>
      <c r="L673" s="69"/>
      <c r="M673" s="69"/>
      <c r="N673" s="69"/>
      <c r="O673" s="35"/>
      <c r="P673" s="35" t="s">
        <v>24774</v>
      </c>
      <c r="Q673" s="36">
        <v>1</v>
      </c>
      <c r="R673" s="35" t="s">
        <v>27</v>
      </c>
      <c r="S673" s="35" t="s">
        <v>28503</v>
      </c>
      <c r="T673" s="35">
        <v>0</v>
      </c>
      <c r="U673" s="35">
        <v>0</v>
      </c>
      <c r="V673" s="36">
        <v>1</v>
      </c>
      <c r="W673" s="36">
        <v>1</v>
      </c>
      <c r="X673" s="37" t="s">
        <v>65</v>
      </c>
    </row>
    <row r="674" spans="1:24" ht="24" customHeight="1" x14ac:dyDescent="0.2">
      <c r="A674" s="50" t="s">
        <v>1240</v>
      </c>
      <c r="B674" s="60" t="s">
        <v>1335</v>
      </c>
      <c r="C674" s="76" t="s">
        <v>1335</v>
      </c>
      <c r="D674" s="61" t="s">
        <v>1336</v>
      </c>
      <c r="E674" s="53">
        <v>25297.69</v>
      </c>
      <c r="F674" s="26">
        <v>0.21</v>
      </c>
      <c r="G674" s="53">
        <v>44384.796999999999</v>
      </c>
      <c r="H674" s="67"/>
      <c r="I674" s="68"/>
      <c r="J674" s="69"/>
      <c r="K674" s="69"/>
      <c r="L674" s="69"/>
      <c r="M674" s="69"/>
      <c r="N674" s="69"/>
      <c r="O674" s="35"/>
      <c r="P674" s="35" t="s">
        <v>24775</v>
      </c>
      <c r="Q674" s="36">
        <v>1</v>
      </c>
      <c r="R674" s="35" t="s">
        <v>27</v>
      </c>
      <c r="S674" s="35" t="s">
        <v>28503</v>
      </c>
      <c r="T674" s="35">
        <v>0</v>
      </c>
      <c r="U674" s="35">
        <v>0</v>
      </c>
      <c r="V674" s="36">
        <v>1</v>
      </c>
      <c r="W674" s="36">
        <v>1</v>
      </c>
      <c r="X674" s="37" t="s">
        <v>65</v>
      </c>
    </row>
    <row r="675" spans="1:24" ht="24" customHeight="1" x14ac:dyDescent="0.2">
      <c r="A675" s="50" t="s">
        <v>1240</v>
      </c>
      <c r="B675" s="60" t="s">
        <v>1337</v>
      </c>
      <c r="C675" s="76" t="s">
        <v>1337</v>
      </c>
      <c r="D675" s="61" t="s">
        <v>23279</v>
      </c>
      <c r="E675" s="53">
        <v>26244.47</v>
      </c>
      <c r="F675" s="26">
        <v>0.21</v>
      </c>
      <c r="G675" s="53">
        <v>46045.921000000002</v>
      </c>
      <c r="H675" s="67"/>
      <c r="I675" s="68"/>
      <c r="J675" s="69"/>
      <c r="K675" s="69"/>
      <c r="L675" s="69"/>
      <c r="M675" s="69"/>
      <c r="N675" s="69"/>
      <c r="O675" s="35"/>
      <c r="P675" s="35" t="s">
        <v>24776</v>
      </c>
      <c r="Q675" s="36">
        <v>1</v>
      </c>
      <c r="R675" s="35" t="s">
        <v>27</v>
      </c>
      <c r="S675" s="35" t="s">
        <v>28504</v>
      </c>
      <c r="T675" s="35">
        <v>0</v>
      </c>
      <c r="U675" s="35">
        <v>0</v>
      </c>
      <c r="V675" s="36">
        <v>5</v>
      </c>
      <c r="W675" s="36">
        <v>5</v>
      </c>
      <c r="X675" s="37" t="s">
        <v>65</v>
      </c>
    </row>
    <row r="676" spans="1:24" ht="24" customHeight="1" x14ac:dyDescent="0.2">
      <c r="A676" s="50" t="s">
        <v>1240</v>
      </c>
      <c r="B676" s="60" t="s">
        <v>12019</v>
      </c>
      <c r="C676" s="76" t="s">
        <v>12019</v>
      </c>
      <c r="D676" s="61" t="s">
        <v>12020</v>
      </c>
      <c r="E676" s="53">
        <v>22790.69</v>
      </c>
      <c r="F676" s="26">
        <v>0.21</v>
      </c>
      <c r="G676" s="53">
        <v>39986.264999999999</v>
      </c>
      <c r="H676" s="67"/>
      <c r="I676" s="68"/>
      <c r="J676" s="69"/>
      <c r="K676" s="69"/>
      <c r="L676" s="69"/>
      <c r="M676" s="69"/>
      <c r="N676" s="69"/>
      <c r="O676" s="35"/>
      <c r="P676" s="35" t="s">
        <v>24777</v>
      </c>
      <c r="Q676" s="36">
        <v>1</v>
      </c>
      <c r="R676" s="35" t="s">
        <v>9849</v>
      </c>
      <c r="S676" s="35" t="s">
        <v>28503</v>
      </c>
      <c r="T676" s="35">
        <v>0</v>
      </c>
      <c r="U676" s="35">
        <v>0</v>
      </c>
      <c r="V676" s="36">
        <v>1</v>
      </c>
      <c r="W676" s="36">
        <v>1</v>
      </c>
      <c r="X676" s="37" t="s">
        <v>65</v>
      </c>
    </row>
    <row r="677" spans="1:24" ht="24" customHeight="1" x14ac:dyDescent="0.2">
      <c r="A677" s="50" t="s">
        <v>1240</v>
      </c>
      <c r="B677" s="60" t="s">
        <v>1339</v>
      </c>
      <c r="C677" s="76" t="s">
        <v>1339</v>
      </c>
      <c r="D677" s="61" t="s">
        <v>23280</v>
      </c>
      <c r="E677" s="53">
        <v>44867.17</v>
      </c>
      <c r="F677" s="26">
        <v>0.21</v>
      </c>
      <c r="G677" s="53">
        <v>78719.453999999998</v>
      </c>
      <c r="H677" s="67"/>
      <c r="I677" s="68"/>
      <c r="J677" s="69"/>
      <c r="K677" s="69"/>
      <c r="L677" s="69"/>
      <c r="M677" s="69"/>
      <c r="N677" s="69"/>
      <c r="O677" s="35"/>
      <c r="P677" s="35" t="s">
        <v>24778</v>
      </c>
      <c r="Q677" s="36">
        <v>1</v>
      </c>
      <c r="R677" s="35" t="s">
        <v>27</v>
      </c>
      <c r="S677" s="35" t="s">
        <v>28503</v>
      </c>
      <c r="T677" s="35">
        <v>0</v>
      </c>
      <c r="U677" s="35">
        <v>0</v>
      </c>
      <c r="V677" s="36">
        <v>0</v>
      </c>
      <c r="W677" s="36">
        <v>2</v>
      </c>
      <c r="X677" s="37">
        <v>1</v>
      </c>
    </row>
    <row r="678" spans="1:24" ht="24" customHeight="1" x14ac:dyDescent="0.2">
      <c r="A678" s="50" t="s">
        <v>1240</v>
      </c>
      <c r="B678" s="60" t="s">
        <v>23510</v>
      </c>
      <c r="C678" s="76" t="s">
        <v>23510</v>
      </c>
      <c r="D678" s="61" t="s">
        <v>23511</v>
      </c>
      <c r="E678" s="53">
        <v>32836.85</v>
      </c>
      <c r="F678" s="26">
        <v>0.21</v>
      </c>
      <c r="G678" s="53">
        <v>57612.25</v>
      </c>
      <c r="H678" s="67"/>
      <c r="I678" s="68"/>
      <c r="J678" s="69"/>
      <c r="K678" s="69"/>
      <c r="L678" s="69"/>
      <c r="M678" s="69"/>
      <c r="N678" s="69"/>
      <c r="O678" s="35"/>
      <c r="P678" s="35" t="s">
        <v>24779</v>
      </c>
      <c r="Q678" s="36">
        <v>1</v>
      </c>
      <c r="R678" s="35" t="s">
        <v>27</v>
      </c>
      <c r="S678" s="35" t="s">
        <v>28503</v>
      </c>
      <c r="T678" s="35">
        <v>0</v>
      </c>
      <c r="U678" s="35">
        <v>0</v>
      </c>
      <c r="V678" s="36" t="e">
        <v>#N/A</v>
      </c>
      <c r="W678" s="36" t="e">
        <v>#N/A</v>
      </c>
      <c r="X678" s="37" t="s">
        <v>65</v>
      </c>
    </row>
    <row r="679" spans="1:24" ht="24" customHeight="1" x14ac:dyDescent="0.2">
      <c r="A679" s="50" t="s">
        <v>1240</v>
      </c>
      <c r="B679" s="60" t="s">
        <v>1341</v>
      </c>
      <c r="C679" s="76" t="s">
        <v>1341</v>
      </c>
      <c r="D679" s="61" t="s">
        <v>1342</v>
      </c>
      <c r="E679" s="53">
        <v>34211.629999999997</v>
      </c>
      <c r="F679" s="26">
        <v>0.21</v>
      </c>
      <c r="G679" s="53">
        <v>60024.300999999999</v>
      </c>
      <c r="H679" s="67"/>
      <c r="I679" s="68"/>
      <c r="J679" s="69"/>
      <c r="K679" s="69"/>
      <c r="L679" s="69"/>
      <c r="M679" s="69"/>
      <c r="N679" s="69"/>
      <c r="O679" s="35"/>
      <c r="P679" s="35" t="s">
        <v>24780</v>
      </c>
      <c r="Q679" s="36">
        <v>1</v>
      </c>
      <c r="R679" s="35" t="s">
        <v>27</v>
      </c>
      <c r="S679" s="35" t="s">
        <v>28503</v>
      </c>
      <c r="T679" s="35">
        <v>0</v>
      </c>
      <c r="U679" s="35">
        <v>0</v>
      </c>
      <c r="V679" s="36">
        <v>1</v>
      </c>
      <c r="W679" s="36">
        <v>1</v>
      </c>
      <c r="X679" s="37" t="s">
        <v>65</v>
      </c>
    </row>
    <row r="680" spans="1:24" ht="24" customHeight="1" x14ac:dyDescent="0.2">
      <c r="A680" s="50" t="s">
        <v>1240</v>
      </c>
      <c r="B680" s="60" t="s">
        <v>1343</v>
      </c>
      <c r="C680" s="76" t="s">
        <v>1343</v>
      </c>
      <c r="D680" s="61" t="s">
        <v>23281</v>
      </c>
      <c r="E680" s="53">
        <v>56387.41</v>
      </c>
      <c r="F680" s="26">
        <v>0.21</v>
      </c>
      <c r="G680" s="53">
        <v>98931.705000000002</v>
      </c>
      <c r="H680" s="67"/>
      <c r="I680" s="68"/>
      <c r="J680" s="69"/>
      <c r="K680" s="69"/>
      <c r="L680" s="69"/>
      <c r="M680" s="69"/>
      <c r="N680" s="69"/>
      <c r="O680" s="35"/>
      <c r="P680" s="35" t="s">
        <v>24781</v>
      </c>
      <c r="Q680" s="36">
        <v>1</v>
      </c>
      <c r="R680" s="35" t="s">
        <v>9849</v>
      </c>
      <c r="S680" s="35" t="s">
        <v>28503</v>
      </c>
      <c r="T680" s="35">
        <v>0</v>
      </c>
      <c r="U680" s="35">
        <v>0</v>
      </c>
      <c r="V680" s="36">
        <v>0</v>
      </c>
      <c r="W680" s="36">
        <v>2</v>
      </c>
      <c r="X680" s="37">
        <v>1</v>
      </c>
    </row>
    <row r="681" spans="1:24" ht="24" customHeight="1" x14ac:dyDescent="0.2">
      <c r="A681" s="50" t="s">
        <v>1240</v>
      </c>
      <c r="B681" s="60" t="s">
        <v>1345</v>
      </c>
      <c r="C681" s="76" t="s">
        <v>1345</v>
      </c>
      <c r="D681" s="61" t="s">
        <v>1346</v>
      </c>
      <c r="E681" s="53">
        <v>37862.07</v>
      </c>
      <c r="F681" s="26">
        <v>0.21</v>
      </c>
      <c r="G681" s="53">
        <v>66429</v>
      </c>
      <c r="H681" s="67"/>
      <c r="I681" s="68"/>
      <c r="J681" s="69"/>
      <c r="K681" s="69"/>
      <c r="L681" s="69"/>
      <c r="M681" s="69"/>
      <c r="N681" s="69"/>
      <c r="O681" s="35"/>
      <c r="P681" s="35" t="s">
        <v>24782</v>
      </c>
      <c r="Q681" s="36">
        <v>1</v>
      </c>
      <c r="R681" s="35" t="s">
        <v>27</v>
      </c>
      <c r="S681" s="35" t="s">
        <v>28503</v>
      </c>
      <c r="T681" s="35">
        <v>0</v>
      </c>
      <c r="U681" s="35">
        <v>0</v>
      </c>
      <c r="V681" s="36">
        <v>1</v>
      </c>
      <c r="W681" s="36">
        <v>1</v>
      </c>
      <c r="X681" s="37" t="s">
        <v>65</v>
      </c>
    </row>
    <row r="682" spans="1:24" ht="24" customHeight="1" x14ac:dyDescent="0.2">
      <c r="A682" s="50" t="s">
        <v>1240</v>
      </c>
      <c r="B682" s="60" t="s">
        <v>1347</v>
      </c>
      <c r="C682" s="76" t="s">
        <v>1347</v>
      </c>
      <c r="D682" s="61" t="s">
        <v>23282</v>
      </c>
      <c r="E682" s="53">
        <v>26244.47</v>
      </c>
      <c r="F682" s="26">
        <v>0.21</v>
      </c>
      <c r="G682" s="53">
        <v>46045.921000000002</v>
      </c>
      <c r="H682" s="67"/>
      <c r="I682" s="68"/>
      <c r="J682" s="69"/>
      <c r="K682" s="69"/>
      <c r="L682" s="69"/>
      <c r="M682" s="69"/>
      <c r="N682" s="69"/>
      <c r="O682" s="35"/>
      <c r="P682" s="35" t="s">
        <v>24783</v>
      </c>
      <c r="Q682" s="36">
        <v>1</v>
      </c>
      <c r="R682" s="35" t="s">
        <v>27</v>
      </c>
      <c r="S682" s="35" t="s">
        <v>28504</v>
      </c>
      <c r="T682" s="35">
        <v>0</v>
      </c>
      <c r="U682" s="35">
        <v>0</v>
      </c>
      <c r="V682" s="36">
        <v>5</v>
      </c>
      <c r="W682" s="36">
        <v>5</v>
      </c>
      <c r="X682" s="37" t="s">
        <v>65</v>
      </c>
    </row>
    <row r="683" spans="1:24" ht="24" customHeight="1" x14ac:dyDescent="0.2">
      <c r="A683" s="50" t="s">
        <v>1240</v>
      </c>
      <c r="B683" s="60" t="s">
        <v>23512</v>
      </c>
      <c r="C683" s="76" t="s">
        <v>23512</v>
      </c>
      <c r="D683" s="61" t="s">
        <v>23513</v>
      </c>
      <c r="E683" s="53">
        <v>25297.576000000001</v>
      </c>
      <c r="F683" s="26">
        <v>0.21</v>
      </c>
      <c r="G683" s="53">
        <v>44384.597999999998</v>
      </c>
      <c r="H683" s="67"/>
      <c r="I683" s="68"/>
      <c r="J683" s="69"/>
      <c r="K683" s="69"/>
      <c r="L683" s="69"/>
      <c r="M683" s="69"/>
      <c r="N683" s="69"/>
      <c r="O683" s="35"/>
      <c r="P683" s="35" t="s">
        <v>24784</v>
      </c>
      <c r="Q683" s="36">
        <v>5</v>
      </c>
      <c r="R683" s="35" t="s">
        <v>27</v>
      </c>
      <c r="S683" s="35" t="s">
        <v>28503</v>
      </c>
      <c r="T683" s="35">
        <v>0</v>
      </c>
      <c r="U683" s="35">
        <v>0</v>
      </c>
      <c r="V683" s="36" t="e">
        <v>#N/A</v>
      </c>
      <c r="W683" s="36" t="e">
        <v>#N/A</v>
      </c>
      <c r="X683" s="37" t="s">
        <v>65</v>
      </c>
    </row>
    <row r="684" spans="1:24" ht="24" customHeight="1" x14ac:dyDescent="0.2">
      <c r="A684" s="50" t="s">
        <v>1240</v>
      </c>
      <c r="B684" s="60" t="s">
        <v>1349</v>
      </c>
      <c r="C684" s="76" t="s">
        <v>1349</v>
      </c>
      <c r="D684" s="61" t="s">
        <v>23283</v>
      </c>
      <c r="E684" s="53">
        <v>44867.17</v>
      </c>
      <c r="F684" s="26">
        <v>0.21</v>
      </c>
      <c r="G684" s="53">
        <v>78719.453999999998</v>
      </c>
      <c r="H684" s="67"/>
      <c r="I684" s="68"/>
      <c r="J684" s="69"/>
      <c r="K684" s="69"/>
      <c r="L684" s="69"/>
      <c r="M684" s="69"/>
      <c r="N684" s="69"/>
      <c r="O684" s="35"/>
      <c r="P684" s="35" t="s">
        <v>24785</v>
      </c>
      <c r="Q684" s="36">
        <v>1</v>
      </c>
      <c r="R684" s="35" t="s">
        <v>27</v>
      </c>
      <c r="S684" s="35" t="s">
        <v>28504</v>
      </c>
      <c r="T684" s="35">
        <v>0</v>
      </c>
      <c r="U684" s="35">
        <v>0</v>
      </c>
      <c r="V684" s="36">
        <v>0</v>
      </c>
      <c r="W684" s="36">
        <v>2</v>
      </c>
      <c r="X684" s="37">
        <v>1</v>
      </c>
    </row>
    <row r="685" spans="1:24" ht="24" customHeight="1" x14ac:dyDescent="0.2">
      <c r="A685" s="50" t="s">
        <v>1240</v>
      </c>
      <c r="B685" s="60" t="s">
        <v>1351</v>
      </c>
      <c r="C685" s="76" t="s">
        <v>1351</v>
      </c>
      <c r="D685" s="61" t="s">
        <v>1352</v>
      </c>
      <c r="E685" s="53">
        <v>32995.89</v>
      </c>
      <c r="F685" s="26">
        <v>0.21</v>
      </c>
      <c r="G685" s="53">
        <v>57891.288</v>
      </c>
      <c r="H685" s="67"/>
      <c r="I685" s="68"/>
      <c r="J685" s="69"/>
      <c r="K685" s="69"/>
      <c r="L685" s="69"/>
      <c r="M685" s="69"/>
      <c r="N685" s="69"/>
      <c r="O685" s="35"/>
      <c r="P685" s="35" t="s">
        <v>24786</v>
      </c>
      <c r="Q685" s="36">
        <v>1</v>
      </c>
      <c r="R685" s="35" t="s">
        <v>27</v>
      </c>
      <c r="S685" s="35" t="s">
        <v>28503</v>
      </c>
      <c r="T685" s="35">
        <v>0</v>
      </c>
      <c r="U685" s="35">
        <v>0</v>
      </c>
      <c r="V685" s="36">
        <v>1</v>
      </c>
      <c r="W685" s="36">
        <v>1</v>
      </c>
      <c r="X685" s="37" t="s">
        <v>65</v>
      </c>
    </row>
    <row r="686" spans="1:24" ht="24" customHeight="1" x14ac:dyDescent="0.2">
      <c r="A686" s="50" t="s">
        <v>1240</v>
      </c>
      <c r="B686" s="60" t="s">
        <v>1353</v>
      </c>
      <c r="C686" s="76" t="s">
        <v>1353</v>
      </c>
      <c r="D686" s="61" t="s">
        <v>23284</v>
      </c>
      <c r="E686" s="53">
        <v>14108.85</v>
      </c>
      <c r="F686" s="26">
        <v>0.21</v>
      </c>
      <c r="G686" s="53">
        <v>24753.973999999998</v>
      </c>
      <c r="H686" s="67"/>
      <c r="I686" s="68"/>
      <c r="J686" s="69"/>
      <c r="K686" s="69"/>
      <c r="L686" s="69"/>
      <c r="M686" s="69"/>
      <c r="N686" s="69"/>
      <c r="O686" s="35"/>
      <c r="P686" s="35" t="s">
        <v>24787</v>
      </c>
      <c r="Q686" s="36">
        <v>1</v>
      </c>
      <c r="R686" s="35" t="s">
        <v>27</v>
      </c>
      <c r="S686" s="35" t="s">
        <v>28503</v>
      </c>
      <c r="T686" s="35">
        <v>0</v>
      </c>
      <c r="U686" s="35">
        <v>0</v>
      </c>
      <c r="V686" s="36">
        <v>5</v>
      </c>
      <c r="W686" s="36">
        <v>5</v>
      </c>
      <c r="X686" s="37" t="s">
        <v>65</v>
      </c>
    </row>
    <row r="687" spans="1:24" ht="24" customHeight="1" x14ac:dyDescent="0.2">
      <c r="A687" s="50" t="s">
        <v>1240</v>
      </c>
      <c r="B687" s="60" t="s">
        <v>1355</v>
      </c>
      <c r="C687" s="76" t="s">
        <v>1355</v>
      </c>
      <c r="D687" s="61" t="s">
        <v>23285</v>
      </c>
      <c r="E687" s="53">
        <v>13292.39</v>
      </c>
      <c r="F687" s="26">
        <v>0.21</v>
      </c>
      <c r="G687" s="53">
        <v>23321.504000000001</v>
      </c>
      <c r="H687" s="67"/>
      <c r="I687" s="68"/>
      <c r="J687" s="69"/>
      <c r="K687" s="69"/>
      <c r="L687" s="69"/>
      <c r="M687" s="69"/>
      <c r="N687" s="69"/>
      <c r="O687" s="35"/>
      <c r="P687" s="35" t="s">
        <v>24788</v>
      </c>
      <c r="Q687" s="36">
        <v>1</v>
      </c>
      <c r="R687" s="35" t="s">
        <v>27</v>
      </c>
      <c r="S687" s="35" t="s">
        <v>28503</v>
      </c>
      <c r="T687" s="35">
        <v>0</v>
      </c>
      <c r="U687" s="35">
        <v>0</v>
      </c>
      <c r="V687" s="36">
        <v>5</v>
      </c>
      <c r="W687" s="36">
        <v>5</v>
      </c>
      <c r="X687" s="37" t="s">
        <v>65</v>
      </c>
    </row>
    <row r="688" spans="1:24" ht="24" customHeight="1" x14ac:dyDescent="0.2">
      <c r="A688" s="50" t="s">
        <v>1240</v>
      </c>
      <c r="B688" s="60" t="s">
        <v>1357</v>
      </c>
      <c r="C688" s="76" t="s">
        <v>1357</v>
      </c>
      <c r="D688" s="61" t="s">
        <v>23286</v>
      </c>
      <c r="E688" s="53">
        <v>13985.46</v>
      </c>
      <c r="F688" s="26">
        <v>0.21</v>
      </c>
      <c r="G688" s="53">
        <v>24537.492999999999</v>
      </c>
      <c r="H688" s="67"/>
      <c r="I688" s="68"/>
      <c r="J688" s="69"/>
      <c r="K688" s="69"/>
      <c r="L688" s="69"/>
      <c r="M688" s="69"/>
      <c r="N688" s="69"/>
      <c r="O688" s="35"/>
      <c r="P688" s="35" t="s">
        <v>24789</v>
      </c>
      <c r="Q688" s="36">
        <v>1</v>
      </c>
      <c r="R688" s="35" t="s">
        <v>27</v>
      </c>
      <c r="S688" s="35" t="s">
        <v>28503</v>
      </c>
      <c r="T688" s="35">
        <v>0</v>
      </c>
      <c r="U688" s="35">
        <v>0</v>
      </c>
      <c r="V688" s="36">
        <v>5</v>
      </c>
      <c r="W688" s="36">
        <v>5</v>
      </c>
      <c r="X688" s="37" t="s">
        <v>65</v>
      </c>
    </row>
    <row r="689" spans="1:24" ht="24" customHeight="1" x14ac:dyDescent="0.2">
      <c r="A689" s="50" t="s">
        <v>1240</v>
      </c>
      <c r="B689" s="60" t="s">
        <v>1359</v>
      </c>
      <c r="C689" s="76" t="s">
        <v>1359</v>
      </c>
      <c r="D689" s="61" t="s">
        <v>23287</v>
      </c>
      <c r="E689" s="53">
        <v>15346.9</v>
      </c>
      <c r="F689" s="26">
        <v>0.21</v>
      </c>
      <c r="G689" s="53">
        <v>26926.142</v>
      </c>
      <c r="H689" s="67"/>
      <c r="I689" s="68"/>
      <c r="J689" s="69"/>
      <c r="K689" s="69"/>
      <c r="L689" s="69"/>
      <c r="M689" s="69"/>
      <c r="N689" s="69"/>
      <c r="O689" s="35"/>
      <c r="P689" s="35" t="s">
        <v>24790</v>
      </c>
      <c r="Q689" s="36">
        <v>1</v>
      </c>
      <c r="R689" s="35" t="s">
        <v>27</v>
      </c>
      <c r="S689" s="35" t="s">
        <v>28503</v>
      </c>
      <c r="T689" s="35">
        <v>0</v>
      </c>
      <c r="U689" s="35">
        <v>0</v>
      </c>
      <c r="V689" s="36">
        <v>5</v>
      </c>
      <c r="W689" s="36">
        <v>5</v>
      </c>
      <c r="X689" s="37" t="s">
        <v>65</v>
      </c>
    </row>
    <row r="690" spans="1:24" ht="24" customHeight="1" x14ac:dyDescent="0.2">
      <c r="A690" s="50" t="s">
        <v>1240</v>
      </c>
      <c r="B690" s="60" t="s">
        <v>23514</v>
      </c>
      <c r="C690" s="76" t="s">
        <v>23514</v>
      </c>
      <c r="D690" s="61" t="s">
        <v>23515</v>
      </c>
      <c r="E690" s="53">
        <v>383.63</v>
      </c>
      <c r="F690" s="26">
        <v>0.21</v>
      </c>
      <c r="G690" s="53">
        <v>673.07500000000005</v>
      </c>
      <c r="H690" s="67"/>
      <c r="I690" s="68"/>
      <c r="J690" s="69"/>
      <c r="K690" s="69"/>
      <c r="L690" s="69"/>
      <c r="M690" s="69"/>
      <c r="N690" s="69"/>
      <c r="O690" s="35"/>
      <c r="P690" s="35" t="s">
        <v>65</v>
      </c>
      <c r="Q690" s="36">
        <v>1</v>
      </c>
      <c r="R690" s="35" t="s">
        <v>27</v>
      </c>
      <c r="S690" s="35" t="s">
        <v>28503</v>
      </c>
      <c r="T690" s="35">
        <v>0</v>
      </c>
      <c r="U690" s="35">
        <v>0</v>
      </c>
      <c r="V690" s="36" t="e">
        <v>#N/A</v>
      </c>
      <c r="W690" s="36" t="e">
        <v>#N/A</v>
      </c>
      <c r="X690" s="37" t="s">
        <v>65</v>
      </c>
    </row>
    <row r="691" spans="1:24" ht="24" customHeight="1" x14ac:dyDescent="0.2">
      <c r="A691" s="50" t="s">
        <v>1240</v>
      </c>
      <c r="B691" s="60" t="s">
        <v>1361</v>
      </c>
      <c r="C691" s="76" t="s">
        <v>1361</v>
      </c>
      <c r="D691" s="61" t="s">
        <v>1362</v>
      </c>
      <c r="E691" s="53">
        <v>14802.44</v>
      </c>
      <c r="F691" s="26">
        <v>0.21</v>
      </c>
      <c r="G691" s="53">
        <v>25970.883000000002</v>
      </c>
      <c r="H691" s="67"/>
      <c r="I691" s="68"/>
      <c r="J691" s="69"/>
      <c r="K691" s="69"/>
      <c r="L691" s="69"/>
      <c r="M691" s="69"/>
      <c r="N691" s="69"/>
      <c r="O691" s="35"/>
      <c r="P691" s="35" t="s">
        <v>24791</v>
      </c>
      <c r="Q691" s="36">
        <v>1</v>
      </c>
      <c r="R691" s="35" t="s">
        <v>27</v>
      </c>
      <c r="S691" s="35" t="s">
        <v>28503</v>
      </c>
      <c r="T691" s="35">
        <v>0</v>
      </c>
      <c r="U691" s="35">
        <v>0</v>
      </c>
      <c r="V691" s="36">
        <v>1</v>
      </c>
      <c r="W691" s="36">
        <v>1</v>
      </c>
      <c r="X691" s="37" t="s">
        <v>65</v>
      </c>
    </row>
    <row r="692" spans="1:24" ht="24" customHeight="1" x14ac:dyDescent="0.2">
      <c r="A692" s="50" t="s">
        <v>1240</v>
      </c>
      <c r="B692" s="60" t="s">
        <v>23516</v>
      </c>
      <c r="C692" s="76" t="s">
        <v>23516</v>
      </c>
      <c r="D692" s="61" t="s">
        <v>23517</v>
      </c>
      <c r="E692" s="53">
        <v>493.93</v>
      </c>
      <c r="F692" s="26">
        <v>0.21</v>
      </c>
      <c r="G692" s="53">
        <v>866.60199999999998</v>
      </c>
      <c r="H692" s="67"/>
      <c r="I692" s="68"/>
      <c r="J692" s="69"/>
      <c r="K692" s="69"/>
      <c r="L692" s="69"/>
      <c r="M692" s="69"/>
      <c r="N692" s="69"/>
      <c r="O692" s="35"/>
      <c r="P692" s="35" t="s">
        <v>65</v>
      </c>
      <c r="Q692" s="36">
        <v>1</v>
      </c>
      <c r="R692" s="35" t="s">
        <v>27</v>
      </c>
      <c r="S692" s="35" t="s">
        <v>28503</v>
      </c>
      <c r="T692" s="35">
        <v>0</v>
      </c>
      <c r="U692" s="35">
        <v>0</v>
      </c>
      <c r="V692" s="36" t="e">
        <v>#N/A</v>
      </c>
      <c r="W692" s="36" t="e">
        <v>#N/A</v>
      </c>
      <c r="X692" s="37" t="s">
        <v>65</v>
      </c>
    </row>
    <row r="693" spans="1:24" ht="24" customHeight="1" x14ac:dyDescent="0.2">
      <c r="A693" s="50" t="s">
        <v>1240</v>
      </c>
      <c r="B693" s="60" t="s">
        <v>1363</v>
      </c>
      <c r="C693" s="76" t="s">
        <v>1363</v>
      </c>
      <c r="D693" s="61" t="s">
        <v>23288</v>
      </c>
      <c r="E693" s="53">
        <v>14109.25</v>
      </c>
      <c r="F693" s="26">
        <v>0.21</v>
      </c>
      <c r="G693" s="53">
        <v>24754.675999999999</v>
      </c>
      <c r="H693" s="67"/>
      <c r="I693" s="68"/>
      <c r="J693" s="69"/>
      <c r="K693" s="69"/>
      <c r="L693" s="69"/>
      <c r="M693" s="69"/>
      <c r="N693" s="69"/>
      <c r="O693" s="35"/>
      <c r="P693" s="35" t="s">
        <v>24792</v>
      </c>
      <c r="Q693" s="36">
        <v>1</v>
      </c>
      <c r="R693" s="35" t="s">
        <v>27</v>
      </c>
      <c r="S693" s="35" t="s">
        <v>28503</v>
      </c>
      <c r="T693" s="35">
        <v>0</v>
      </c>
      <c r="U693" s="35">
        <v>0</v>
      </c>
      <c r="V693" s="36">
        <v>5</v>
      </c>
      <c r="W693" s="36">
        <v>5</v>
      </c>
      <c r="X693" s="37" t="s">
        <v>65</v>
      </c>
    </row>
    <row r="694" spans="1:24" ht="24" customHeight="1" x14ac:dyDescent="0.2">
      <c r="A694" s="50" t="s">
        <v>1240</v>
      </c>
      <c r="B694" s="60" t="s">
        <v>1365</v>
      </c>
      <c r="C694" s="76" t="s">
        <v>1365</v>
      </c>
      <c r="D694" s="61" t="s">
        <v>23289</v>
      </c>
      <c r="E694" s="53">
        <v>14109.25</v>
      </c>
      <c r="F694" s="26">
        <v>0.21</v>
      </c>
      <c r="G694" s="53">
        <v>24754.675999999999</v>
      </c>
      <c r="H694" s="67"/>
      <c r="I694" s="68"/>
      <c r="J694" s="69"/>
      <c r="K694" s="69"/>
      <c r="L694" s="69"/>
      <c r="M694" s="69"/>
      <c r="N694" s="69"/>
      <c r="O694" s="35"/>
      <c r="P694" s="35" t="s">
        <v>24793</v>
      </c>
      <c r="Q694" s="36">
        <v>1</v>
      </c>
      <c r="R694" s="35" t="s">
        <v>27</v>
      </c>
      <c r="S694" s="35" t="s">
        <v>28503</v>
      </c>
      <c r="T694" s="35">
        <v>0</v>
      </c>
      <c r="U694" s="35">
        <v>0</v>
      </c>
      <c r="V694" s="36">
        <v>5</v>
      </c>
      <c r="W694" s="36">
        <v>5</v>
      </c>
      <c r="X694" s="37" t="s">
        <v>65</v>
      </c>
    </row>
    <row r="695" spans="1:24" ht="24" customHeight="1" x14ac:dyDescent="0.2">
      <c r="A695" s="50" t="s">
        <v>1240</v>
      </c>
      <c r="B695" s="60" t="s">
        <v>1367</v>
      </c>
      <c r="C695" s="76" t="s">
        <v>1367</v>
      </c>
      <c r="D695" s="61" t="s">
        <v>23290</v>
      </c>
      <c r="E695" s="53">
        <v>6832.43</v>
      </c>
      <c r="F695" s="26">
        <v>0.21</v>
      </c>
      <c r="G695" s="53">
        <v>11987.494000000001</v>
      </c>
      <c r="H695" s="67"/>
      <c r="I695" s="68"/>
      <c r="J695" s="69"/>
      <c r="K695" s="69"/>
      <c r="L695" s="69"/>
      <c r="M695" s="69"/>
      <c r="N695" s="69"/>
      <c r="O695" s="35"/>
      <c r="P695" s="35" t="s">
        <v>24794</v>
      </c>
      <c r="Q695" s="36">
        <v>1</v>
      </c>
      <c r="R695" s="35" t="s">
        <v>27</v>
      </c>
      <c r="S695" s="35" t="s">
        <v>28504</v>
      </c>
      <c r="T695" s="35">
        <v>0</v>
      </c>
      <c r="U695" s="35">
        <v>0</v>
      </c>
      <c r="V695" s="36">
        <v>10</v>
      </c>
      <c r="W695" s="36">
        <v>10</v>
      </c>
      <c r="X695" s="37" t="s">
        <v>65</v>
      </c>
    </row>
    <row r="696" spans="1:24" ht="24" customHeight="1" x14ac:dyDescent="0.2">
      <c r="A696" s="50" t="s">
        <v>1240</v>
      </c>
      <c r="B696" s="60" t="s">
        <v>1369</v>
      </c>
      <c r="C696" s="76" t="s">
        <v>1369</v>
      </c>
      <c r="D696" s="61" t="s">
        <v>23291</v>
      </c>
      <c r="E696" s="53">
        <v>6832.43</v>
      </c>
      <c r="F696" s="26">
        <v>0.21</v>
      </c>
      <c r="G696" s="53">
        <v>11987.494000000001</v>
      </c>
      <c r="H696" s="67"/>
      <c r="I696" s="68"/>
      <c r="J696" s="69"/>
      <c r="K696" s="69"/>
      <c r="L696" s="69"/>
      <c r="M696" s="69"/>
      <c r="N696" s="69"/>
      <c r="O696" s="35"/>
      <c r="P696" s="35" t="s">
        <v>24795</v>
      </c>
      <c r="Q696" s="36">
        <v>1</v>
      </c>
      <c r="R696" s="35" t="s">
        <v>27</v>
      </c>
      <c r="S696" s="35" t="s">
        <v>28504</v>
      </c>
      <c r="T696" s="35">
        <v>0</v>
      </c>
      <c r="U696" s="35">
        <v>0</v>
      </c>
      <c r="V696" s="36">
        <v>10</v>
      </c>
      <c r="W696" s="36">
        <v>10</v>
      </c>
      <c r="X696" s="37" t="s">
        <v>65</v>
      </c>
    </row>
    <row r="697" spans="1:24" ht="24" customHeight="1" x14ac:dyDescent="0.2">
      <c r="A697" s="50" t="s">
        <v>1240</v>
      </c>
      <c r="B697" s="60" t="s">
        <v>1371</v>
      </c>
      <c r="C697" s="76" t="s">
        <v>1371</v>
      </c>
      <c r="D697" s="61" t="s">
        <v>23292</v>
      </c>
      <c r="E697" s="53">
        <v>12706.54</v>
      </c>
      <c r="F697" s="26">
        <v>0.21</v>
      </c>
      <c r="G697" s="53">
        <v>22293.620999999999</v>
      </c>
      <c r="H697" s="67"/>
      <c r="I697" s="68"/>
      <c r="J697" s="69"/>
      <c r="K697" s="69"/>
      <c r="L697" s="69"/>
      <c r="M697" s="69"/>
      <c r="N697" s="69"/>
      <c r="O697" s="35"/>
      <c r="P697" s="35" t="s">
        <v>24796</v>
      </c>
      <c r="Q697" s="36">
        <v>1</v>
      </c>
      <c r="R697" s="35" t="s">
        <v>27</v>
      </c>
      <c r="S697" s="35" t="s">
        <v>28503</v>
      </c>
      <c r="T697" s="35">
        <v>0</v>
      </c>
      <c r="U697" s="35">
        <v>0</v>
      </c>
      <c r="V697" s="36">
        <v>10</v>
      </c>
      <c r="W697" s="36">
        <v>10</v>
      </c>
      <c r="X697" s="37" t="s">
        <v>65</v>
      </c>
    </row>
    <row r="698" spans="1:24" ht="24" customHeight="1" x14ac:dyDescent="0.2">
      <c r="A698" s="50" t="s">
        <v>1240</v>
      </c>
      <c r="B698" s="60" t="s">
        <v>1373</v>
      </c>
      <c r="C698" s="76" t="s">
        <v>1373</v>
      </c>
      <c r="D698" s="61" t="s">
        <v>23293</v>
      </c>
      <c r="E698" s="53">
        <v>6609.09</v>
      </c>
      <c r="F698" s="26">
        <v>0.21</v>
      </c>
      <c r="G698" s="53">
        <v>11595.647999999999</v>
      </c>
      <c r="H698" s="67"/>
      <c r="I698" s="68"/>
      <c r="J698" s="69"/>
      <c r="K698" s="69"/>
      <c r="L698" s="69"/>
      <c r="M698" s="69"/>
      <c r="N698" s="69"/>
      <c r="O698" s="35"/>
      <c r="P698" s="35" t="s">
        <v>24797</v>
      </c>
      <c r="Q698" s="36">
        <v>1</v>
      </c>
      <c r="R698" s="35" t="s">
        <v>27</v>
      </c>
      <c r="S698" s="35" t="s">
        <v>28503</v>
      </c>
      <c r="T698" s="35">
        <v>0</v>
      </c>
      <c r="U698" s="35">
        <v>0</v>
      </c>
      <c r="V698" s="36">
        <v>10</v>
      </c>
      <c r="W698" s="36">
        <v>10</v>
      </c>
      <c r="X698" s="37" t="s">
        <v>65</v>
      </c>
    </row>
    <row r="699" spans="1:24" ht="24" customHeight="1" x14ac:dyDescent="0.2">
      <c r="A699" s="50" t="s">
        <v>1240</v>
      </c>
      <c r="B699" s="60" t="s">
        <v>1375</v>
      </c>
      <c r="C699" s="76" t="s">
        <v>1375</v>
      </c>
      <c r="D699" s="61" t="s">
        <v>23294</v>
      </c>
      <c r="E699" s="53">
        <v>12706.54</v>
      </c>
      <c r="F699" s="26">
        <v>0.21</v>
      </c>
      <c r="G699" s="53">
        <v>22293.620999999999</v>
      </c>
      <c r="H699" s="67"/>
      <c r="I699" s="68"/>
      <c r="J699" s="69"/>
      <c r="K699" s="69"/>
      <c r="L699" s="69"/>
      <c r="M699" s="69"/>
      <c r="N699" s="69"/>
      <c r="O699" s="35"/>
      <c r="P699" s="35" t="s">
        <v>24798</v>
      </c>
      <c r="Q699" s="36">
        <v>1</v>
      </c>
      <c r="R699" s="35" t="s">
        <v>27</v>
      </c>
      <c r="S699" s="35" t="s">
        <v>28504</v>
      </c>
      <c r="T699" s="35">
        <v>0</v>
      </c>
      <c r="U699" s="35">
        <v>0</v>
      </c>
      <c r="V699" s="36">
        <v>10</v>
      </c>
      <c r="W699" s="36">
        <v>10</v>
      </c>
      <c r="X699" s="37" t="s">
        <v>65</v>
      </c>
    </row>
    <row r="700" spans="1:24" ht="24" customHeight="1" x14ac:dyDescent="0.2">
      <c r="A700" s="50" t="s">
        <v>1240</v>
      </c>
      <c r="B700" s="60" t="s">
        <v>1377</v>
      </c>
      <c r="C700" s="76" t="s">
        <v>1377</v>
      </c>
      <c r="D700" s="61" t="s">
        <v>1378</v>
      </c>
      <c r="E700" s="53">
        <v>31946.76</v>
      </c>
      <c r="F700" s="26">
        <v>0.21</v>
      </c>
      <c r="G700" s="53">
        <v>56050.588000000003</v>
      </c>
      <c r="H700" s="67"/>
      <c r="I700" s="68"/>
      <c r="J700" s="69"/>
      <c r="K700" s="69"/>
      <c r="L700" s="69"/>
      <c r="M700" s="69"/>
      <c r="N700" s="69"/>
      <c r="O700" s="35"/>
      <c r="P700" s="35" t="s">
        <v>24799</v>
      </c>
      <c r="Q700" s="36">
        <v>1</v>
      </c>
      <c r="R700" s="35" t="s">
        <v>27</v>
      </c>
      <c r="S700" s="35" t="s">
        <v>28504</v>
      </c>
      <c r="T700" s="35">
        <v>0</v>
      </c>
      <c r="U700" s="35">
        <v>0</v>
      </c>
      <c r="V700" s="36">
        <v>1</v>
      </c>
      <c r="W700" s="36">
        <v>1</v>
      </c>
      <c r="X700" s="37" t="s">
        <v>65</v>
      </c>
    </row>
    <row r="701" spans="1:24" ht="24" customHeight="1" x14ac:dyDescent="0.2">
      <c r="A701" s="50" t="s">
        <v>1240</v>
      </c>
      <c r="B701" s="60" t="s">
        <v>23518</v>
      </c>
      <c r="C701" s="76" t="s">
        <v>23518</v>
      </c>
      <c r="D701" s="61" t="s">
        <v>23519</v>
      </c>
      <c r="E701" s="53">
        <v>4494.16</v>
      </c>
      <c r="F701" s="26">
        <v>0.21</v>
      </c>
      <c r="G701" s="53">
        <v>7885.0010000000002</v>
      </c>
      <c r="H701" s="67"/>
      <c r="I701" s="68"/>
      <c r="J701" s="69"/>
      <c r="K701" s="69"/>
      <c r="L701" s="69"/>
      <c r="M701" s="69"/>
      <c r="N701" s="69"/>
      <c r="O701" s="35"/>
      <c r="P701" s="35" t="s">
        <v>24800</v>
      </c>
      <c r="Q701" s="36">
        <v>1</v>
      </c>
      <c r="R701" s="35" t="s">
        <v>27</v>
      </c>
      <c r="S701" s="35" t="s">
        <v>28503</v>
      </c>
      <c r="T701" s="35">
        <v>0</v>
      </c>
      <c r="U701" s="35">
        <v>0</v>
      </c>
      <c r="V701" s="36" t="e">
        <v>#N/A</v>
      </c>
      <c r="W701" s="36" t="e">
        <v>#N/A</v>
      </c>
      <c r="X701" s="37" t="s">
        <v>65</v>
      </c>
    </row>
    <row r="702" spans="1:24" ht="24" customHeight="1" x14ac:dyDescent="0.2">
      <c r="A702" s="50" t="s">
        <v>1240</v>
      </c>
      <c r="B702" s="60" t="s">
        <v>1379</v>
      </c>
      <c r="C702" s="76" t="s">
        <v>1379</v>
      </c>
      <c r="D702" s="61" t="s">
        <v>23520</v>
      </c>
      <c r="E702" s="53">
        <v>4826.95</v>
      </c>
      <c r="F702" s="26">
        <v>0.21</v>
      </c>
      <c r="G702" s="53">
        <v>8468.8870000000006</v>
      </c>
      <c r="H702" s="67"/>
      <c r="I702" s="68"/>
      <c r="J702" s="69"/>
      <c r="K702" s="69"/>
      <c r="L702" s="69"/>
      <c r="M702" s="69"/>
      <c r="N702" s="69"/>
      <c r="O702" s="35"/>
      <c r="P702" s="35" t="s">
        <v>24801</v>
      </c>
      <c r="Q702" s="36">
        <v>1</v>
      </c>
      <c r="R702" s="35" t="s">
        <v>27</v>
      </c>
      <c r="S702" s="35" t="s">
        <v>28503</v>
      </c>
      <c r="T702" s="35">
        <v>0</v>
      </c>
      <c r="U702" s="35">
        <v>0</v>
      </c>
      <c r="V702" s="36">
        <v>0</v>
      </c>
      <c r="W702" s="36">
        <v>10</v>
      </c>
      <c r="X702" s="37">
        <v>1</v>
      </c>
    </row>
    <row r="703" spans="1:24" ht="24" customHeight="1" x14ac:dyDescent="0.2">
      <c r="A703" s="50" t="s">
        <v>1240</v>
      </c>
      <c r="B703" s="60" t="s">
        <v>1381</v>
      </c>
      <c r="C703" s="76" t="s">
        <v>1381</v>
      </c>
      <c r="D703" s="61" t="s">
        <v>23521</v>
      </c>
      <c r="E703" s="53">
        <v>5816.98</v>
      </c>
      <c r="F703" s="26">
        <v>0.21</v>
      </c>
      <c r="G703" s="53">
        <v>10205.89</v>
      </c>
      <c r="H703" s="67"/>
      <c r="I703" s="68"/>
      <c r="J703" s="69"/>
      <c r="K703" s="69"/>
      <c r="L703" s="69"/>
      <c r="M703" s="69"/>
      <c r="N703" s="69"/>
      <c r="O703" s="35"/>
      <c r="P703" s="35" t="s">
        <v>24802</v>
      </c>
      <c r="Q703" s="36">
        <v>1</v>
      </c>
      <c r="R703" s="35" t="s">
        <v>27</v>
      </c>
      <c r="S703" s="35" t="s">
        <v>28504</v>
      </c>
      <c r="T703" s="35">
        <v>0</v>
      </c>
      <c r="U703" s="35">
        <v>0</v>
      </c>
      <c r="V703" s="36">
        <v>0</v>
      </c>
      <c r="W703" s="36">
        <v>10</v>
      </c>
      <c r="X703" s="37">
        <v>1</v>
      </c>
    </row>
    <row r="704" spans="1:24" ht="24" customHeight="1" x14ac:dyDescent="0.2">
      <c r="A704" s="50" t="s">
        <v>1240</v>
      </c>
      <c r="B704" s="60" t="s">
        <v>1383</v>
      </c>
      <c r="C704" s="76" t="s">
        <v>1383</v>
      </c>
      <c r="D704" s="61" t="s">
        <v>23522</v>
      </c>
      <c r="E704" s="53">
        <v>6188.31</v>
      </c>
      <c r="F704" s="26">
        <v>0.21</v>
      </c>
      <c r="G704" s="53">
        <v>10857.391</v>
      </c>
      <c r="H704" s="67"/>
      <c r="I704" s="68"/>
      <c r="J704" s="69"/>
      <c r="K704" s="69"/>
      <c r="L704" s="69"/>
      <c r="M704" s="69"/>
      <c r="N704" s="69"/>
      <c r="O704" s="35"/>
      <c r="P704" s="35" t="s">
        <v>24803</v>
      </c>
      <c r="Q704" s="36">
        <v>1</v>
      </c>
      <c r="R704" s="35" t="s">
        <v>27</v>
      </c>
      <c r="S704" s="35" t="s">
        <v>28504</v>
      </c>
      <c r="T704" s="35">
        <v>0</v>
      </c>
      <c r="U704" s="35">
        <v>0</v>
      </c>
      <c r="V704" s="36">
        <v>0</v>
      </c>
      <c r="W704" s="36">
        <v>10</v>
      </c>
      <c r="X704" s="37">
        <v>1</v>
      </c>
    </row>
    <row r="705" spans="1:24" ht="24" customHeight="1" x14ac:dyDescent="0.2">
      <c r="A705" s="50" t="s">
        <v>1240</v>
      </c>
      <c r="B705" s="60" t="s">
        <v>1385</v>
      </c>
      <c r="C705" s="76" t="s">
        <v>1385</v>
      </c>
      <c r="D705" s="61" t="s">
        <v>23295</v>
      </c>
      <c r="E705" s="53">
        <v>11510.17</v>
      </c>
      <c r="F705" s="26">
        <v>0.21</v>
      </c>
      <c r="G705" s="53">
        <v>20194.598000000002</v>
      </c>
      <c r="H705" s="67"/>
      <c r="I705" s="68"/>
      <c r="J705" s="69"/>
      <c r="K705" s="69"/>
      <c r="L705" s="69"/>
      <c r="M705" s="69"/>
      <c r="N705" s="69"/>
      <c r="O705" s="35"/>
      <c r="P705" s="35" t="s">
        <v>24804</v>
      </c>
      <c r="Q705" s="36">
        <v>1</v>
      </c>
      <c r="R705" s="35" t="s">
        <v>27</v>
      </c>
      <c r="S705" s="35" t="s">
        <v>28504</v>
      </c>
      <c r="T705" s="35">
        <v>0</v>
      </c>
      <c r="U705" s="35">
        <v>0</v>
      </c>
      <c r="V705" s="36">
        <v>0</v>
      </c>
      <c r="W705" s="36">
        <v>5</v>
      </c>
      <c r="X705" s="37">
        <v>1</v>
      </c>
    </row>
    <row r="706" spans="1:24" ht="24" customHeight="1" x14ac:dyDescent="0.2">
      <c r="A706" s="50" t="s">
        <v>1240</v>
      </c>
      <c r="B706" s="60" t="s">
        <v>1387</v>
      </c>
      <c r="C706" s="76" t="s">
        <v>1387</v>
      </c>
      <c r="D706" s="61" t="s">
        <v>23296</v>
      </c>
      <c r="E706" s="53">
        <v>12128.96</v>
      </c>
      <c r="F706" s="26">
        <v>0.21</v>
      </c>
      <c r="G706" s="53">
        <v>21280.258000000002</v>
      </c>
      <c r="H706" s="67"/>
      <c r="I706" s="68"/>
      <c r="J706" s="69"/>
      <c r="K706" s="69"/>
      <c r="L706" s="69"/>
      <c r="M706" s="69"/>
      <c r="N706" s="69"/>
      <c r="O706" s="35"/>
      <c r="P706" s="35" t="s">
        <v>24805</v>
      </c>
      <c r="Q706" s="36">
        <v>1</v>
      </c>
      <c r="R706" s="35" t="s">
        <v>27</v>
      </c>
      <c r="S706" s="35" t="s">
        <v>28503</v>
      </c>
      <c r="T706" s="35">
        <v>0</v>
      </c>
      <c r="U706" s="35">
        <v>0</v>
      </c>
      <c r="V706" s="36">
        <v>0</v>
      </c>
      <c r="W706" s="36">
        <v>5</v>
      </c>
      <c r="X706" s="37">
        <v>1</v>
      </c>
    </row>
    <row r="707" spans="1:24" ht="24" customHeight="1" x14ac:dyDescent="0.2">
      <c r="A707" s="50" t="s">
        <v>1240</v>
      </c>
      <c r="B707" s="60" t="s">
        <v>12025</v>
      </c>
      <c r="C707" s="76" t="s">
        <v>12025</v>
      </c>
      <c r="D707" s="61" t="s">
        <v>23523</v>
      </c>
      <c r="E707" s="53">
        <v>11707.59</v>
      </c>
      <c r="F707" s="26">
        <v>0.21</v>
      </c>
      <c r="G707" s="53">
        <v>20540.972000000002</v>
      </c>
      <c r="H707" s="67"/>
      <c r="I707" s="68"/>
      <c r="J707" s="69"/>
      <c r="K707" s="69"/>
      <c r="L707" s="69"/>
      <c r="M707" s="69"/>
      <c r="N707" s="69"/>
      <c r="O707" s="35"/>
      <c r="P707" s="35" t="s">
        <v>24806</v>
      </c>
      <c r="Q707" s="36">
        <v>1</v>
      </c>
      <c r="R707" s="35" t="s">
        <v>9849</v>
      </c>
      <c r="S707" s="35" t="s">
        <v>28503</v>
      </c>
      <c r="T707" s="35">
        <v>0</v>
      </c>
      <c r="U707" s="35">
        <v>0</v>
      </c>
      <c r="V707" s="36">
        <v>0</v>
      </c>
      <c r="W707" s="36">
        <v>5</v>
      </c>
      <c r="X707" s="37">
        <v>1</v>
      </c>
    </row>
    <row r="708" spans="1:24" ht="24" customHeight="1" x14ac:dyDescent="0.2">
      <c r="A708" s="50" t="s">
        <v>1240</v>
      </c>
      <c r="B708" s="60" t="s">
        <v>12027</v>
      </c>
      <c r="C708" s="76" t="s">
        <v>12027</v>
      </c>
      <c r="D708" s="61" t="s">
        <v>12028</v>
      </c>
      <c r="E708" s="53">
        <v>9675.39</v>
      </c>
      <c r="F708" s="26">
        <v>0.21</v>
      </c>
      <c r="G708" s="53">
        <v>16975.476999999999</v>
      </c>
      <c r="H708" s="67"/>
      <c r="I708" s="68"/>
      <c r="J708" s="69"/>
      <c r="K708" s="69"/>
      <c r="L708" s="69"/>
      <c r="M708" s="69"/>
      <c r="N708" s="69"/>
      <c r="O708" s="35"/>
      <c r="P708" s="35" t="s">
        <v>24807</v>
      </c>
      <c r="Q708" s="36">
        <v>1</v>
      </c>
      <c r="R708" s="35" t="s">
        <v>9849</v>
      </c>
      <c r="S708" s="35" t="s">
        <v>28503</v>
      </c>
      <c r="T708" s="35">
        <v>0</v>
      </c>
      <c r="U708" s="35">
        <v>0</v>
      </c>
      <c r="V708" s="36">
        <v>1</v>
      </c>
      <c r="W708" s="36">
        <v>1</v>
      </c>
      <c r="X708" s="37" t="s">
        <v>65</v>
      </c>
    </row>
    <row r="709" spans="1:24" ht="24" customHeight="1" x14ac:dyDescent="0.2">
      <c r="A709" s="50" t="s">
        <v>1240</v>
      </c>
      <c r="B709" s="60" t="s">
        <v>23524</v>
      </c>
      <c r="C709" s="76" t="s">
        <v>23524</v>
      </c>
      <c r="D709" s="61" t="s">
        <v>23525</v>
      </c>
      <c r="E709" s="53">
        <v>10739.72</v>
      </c>
      <c r="F709" s="26">
        <v>0.21</v>
      </c>
      <c r="G709" s="53">
        <v>18842.833999999999</v>
      </c>
      <c r="H709" s="67"/>
      <c r="I709" s="68"/>
      <c r="J709" s="69"/>
      <c r="K709" s="69"/>
      <c r="L709" s="69"/>
      <c r="M709" s="69"/>
      <c r="N709" s="69"/>
      <c r="O709" s="35"/>
      <c r="P709" s="35" t="s">
        <v>24808</v>
      </c>
      <c r="Q709" s="36">
        <v>1</v>
      </c>
      <c r="R709" s="35" t="s">
        <v>27</v>
      </c>
      <c r="S709" s="35" t="s">
        <v>28503</v>
      </c>
      <c r="T709" s="35">
        <v>0</v>
      </c>
      <c r="U709" s="35">
        <v>0</v>
      </c>
      <c r="V709" s="36" t="e">
        <v>#N/A</v>
      </c>
      <c r="W709" s="36" t="e">
        <v>#N/A</v>
      </c>
      <c r="X709" s="37" t="s">
        <v>65</v>
      </c>
    </row>
    <row r="710" spans="1:24" ht="24" customHeight="1" x14ac:dyDescent="0.2">
      <c r="A710" s="50" t="s">
        <v>1240</v>
      </c>
      <c r="B710" s="60" t="s">
        <v>1389</v>
      </c>
      <c r="C710" s="76" t="s">
        <v>1389</v>
      </c>
      <c r="D710" s="61" t="s">
        <v>23297</v>
      </c>
      <c r="E710" s="53">
        <v>15965.74</v>
      </c>
      <c r="F710" s="26">
        <v>0.21</v>
      </c>
      <c r="G710" s="53">
        <v>28011.886999999999</v>
      </c>
      <c r="H710" s="67"/>
      <c r="I710" s="68"/>
      <c r="J710" s="69"/>
      <c r="K710" s="69"/>
      <c r="L710" s="69"/>
      <c r="M710" s="69"/>
      <c r="N710" s="69"/>
      <c r="O710" s="35"/>
      <c r="P710" s="35" t="s">
        <v>24809</v>
      </c>
      <c r="Q710" s="36">
        <v>1</v>
      </c>
      <c r="R710" s="35" t="s">
        <v>27</v>
      </c>
      <c r="S710" s="35" t="s">
        <v>28504</v>
      </c>
      <c r="T710" s="35">
        <v>0</v>
      </c>
      <c r="U710" s="35">
        <v>0</v>
      </c>
      <c r="V710" s="36">
        <v>0</v>
      </c>
      <c r="W710" s="36">
        <v>5</v>
      </c>
      <c r="X710" s="37">
        <v>1</v>
      </c>
    </row>
    <row r="711" spans="1:24" ht="24" customHeight="1" x14ac:dyDescent="0.2">
      <c r="A711" s="50" t="s">
        <v>1240</v>
      </c>
      <c r="B711" s="60" t="s">
        <v>1391</v>
      </c>
      <c r="C711" s="76" t="s">
        <v>1391</v>
      </c>
      <c r="D711" s="61" t="s">
        <v>23298</v>
      </c>
      <c r="E711" s="53">
        <v>19183.669999999998</v>
      </c>
      <c r="F711" s="26">
        <v>0.21</v>
      </c>
      <c r="G711" s="53">
        <v>33657.747000000003</v>
      </c>
      <c r="H711" s="67"/>
      <c r="I711" s="68"/>
      <c r="J711" s="69"/>
      <c r="K711" s="69"/>
      <c r="L711" s="69"/>
      <c r="M711" s="69"/>
      <c r="N711" s="69"/>
      <c r="O711" s="35"/>
      <c r="P711" s="35" t="s">
        <v>24810</v>
      </c>
      <c r="Q711" s="36">
        <v>1</v>
      </c>
      <c r="R711" s="35" t="s">
        <v>27</v>
      </c>
      <c r="S711" s="35" t="s">
        <v>28503</v>
      </c>
      <c r="T711" s="35">
        <v>0</v>
      </c>
      <c r="U711" s="35">
        <v>0</v>
      </c>
      <c r="V711" s="36">
        <v>0</v>
      </c>
      <c r="W711" s="36">
        <v>5</v>
      </c>
      <c r="X711" s="37">
        <v>1</v>
      </c>
    </row>
    <row r="712" spans="1:24" ht="24" customHeight="1" x14ac:dyDescent="0.2">
      <c r="A712" s="50" t="s">
        <v>1240</v>
      </c>
      <c r="B712" s="60" t="s">
        <v>1393</v>
      </c>
      <c r="C712" s="76" t="s">
        <v>1393</v>
      </c>
      <c r="D712" s="61" t="s">
        <v>23299</v>
      </c>
      <c r="E712" s="53">
        <v>20792.59</v>
      </c>
      <c r="F712" s="26">
        <v>0.21</v>
      </c>
      <c r="G712" s="53">
        <v>36480.605000000003</v>
      </c>
      <c r="H712" s="67"/>
      <c r="I712" s="68"/>
      <c r="J712" s="69"/>
      <c r="K712" s="69"/>
      <c r="L712" s="69"/>
      <c r="M712" s="69"/>
      <c r="N712" s="69"/>
      <c r="O712" s="35"/>
      <c r="P712" s="35" t="s">
        <v>24811</v>
      </c>
      <c r="Q712" s="36">
        <v>1</v>
      </c>
      <c r="R712" s="35" t="s">
        <v>27</v>
      </c>
      <c r="S712" s="35" t="s">
        <v>28503</v>
      </c>
      <c r="T712" s="35">
        <v>0</v>
      </c>
      <c r="U712" s="35">
        <v>0</v>
      </c>
      <c r="V712" s="36">
        <v>0</v>
      </c>
      <c r="W712" s="36">
        <v>5</v>
      </c>
      <c r="X712" s="37">
        <v>1</v>
      </c>
    </row>
    <row r="713" spans="1:24" ht="24" customHeight="1" x14ac:dyDescent="0.2">
      <c r="A713" s="50" t="s">
        <v>1240</v>
      </c>
      <c r="B713" s="60" t="s">
        <v>23526</v>
      </c>
      <c r="C713" s="76" t="s">
        <v>23526</v>
      </c>
      <c r="D713" s="61" t="s">
        <v>23527</v>
      </c>
      <c r="E713" s="53">
        <v>329.13</v>
      </c>
      <c r="F713" s="26">
        <v>0.21</v>
      </c>
      <c r="G713" s="53">
        <v>577.46</v>
      </c>
      <c r="H713" s="67"/>
      <c r="I713" s="68"/>
      <c r="J713" s="69"/>
      <c r="K713" s="69"/>
      <c r="L713" s="69"/>
      <c r="M713" s="69"/>
      <c r="N713" s="69"/>
      <c r="O713" s="35"/>
      <c r="P713" s="35" t="s">
        <v>65</v>
      </c>
      <c r="Q713" s="36">
        <v>1</v>
      </c>
      <c r="R713" s="35" t="s">
        <v>27</v>
      </c>
      <c r="S713" s="35" t="s">
        <v>28503</v>
      </c>
      <c r="T713" s="35">
        <v>0</v>
      </c>
      <c r="U713" s="35">
        <v>0</v>
      </c>
      <c r="V713" s="36" t="e">
        <v>#N/A</v>
      </c>
      <c r="W713" s="36" t="e">
        <v>#N/A</v>
      </c>
      <c r="X713" s="37" t="s">
        <v>65</v>
      </c>
    </row>
    <row r="714" spans="1:24" ht="24" customHeight="1" x14ac:dyDescent="0.2">
      <c r="A714" s="50" t="s">
        <v>1240</v>
      </c>
      <c r="B714" s="60" t="s">
        <v>1395</v>
      </c>
      <c r="C714" s="76" t="s">
        <v>1395</v>
      </c>
      <c r="D714" s="61" t="s">
        <v>23300</v>
      </c>
      <c r="E714" s="53">
        <v>15965.74</v>
      </c>
      <c r="F714" s="26">
        <v>0.21</v>
      </c>
      <c r="G714" s="53">
        <v>28011.886999999999</v>
      </c>
      <c r="H714" s="67"/>
      <c r="I714" s="68"/>
      <c r="J714" s="69"/>
      <c r="K714" s="69"/>
      <c r="L714" s="69"/>
      <c r="M714" s="69"/>
      <c r="N714" s="69"/>
      <c r="O714" s="35"/>
      <c r="P714" s="35" t="s">
        <v>24812</v>
      </c>
      <c r="Q714" s="36">
        <v>1</v>
      </c>
      <c r="R714" s="35" t="s">
        <v>27</v>
      </c>
      <c r="S714" s="35" t="s">
        <v>28504</v>
      </c>
      <c r="T714" s="35">
        <v>0</v>
      </c>
      <c r="U714" s="35">
        <v>0</v>
      </c>
      <c r="V714" s="36">
        <v>0</v>
      </c>
      <c r="W714" s="36">
        <v>5</v>
      </c>
      <c r="X714" s="37">
        <v>1</v>
      </c>
    </row>
    <row r="715" spans="1:24" ht="24" customHeight="1" x14ac:dyDescent="0.2">
      <c r="A715" s="50" t="s">
        <v>1240</v>
      </c>
      <c r="B715" s="60" t="s">
        <v>1397</v>
      </c>
      <c r="C715" s="76" t="s">
        <v>1397</v>
      </c>
      <c r="D715" s="61" t="s">
        <v>23301</v>
      </c>
      <c r="E715" s="53">
        <v>23886.82</v>
      </c>
      <c r="F715" s="26">
        <v>0.21</v>
      </c>
      <c r="G715" s="53">
        <v>41909.427000000003</v>
      </c>
      <c r="H715" s="67"/>
      <c r="I715" s="68"/>
      <c r="J715" s="69"/>
      <c r="K715" s="69"/>
      <c r="L715" s="69"/>
      <c r="M715" s="69"/>
      <c r="N715" s="69"/>
      <c r="O715" s="35"/>
      <c r="P715" s="35" t="s">
        <v>24813</v>
      </c>
      <c r="Q715" s="36">
        <v>1</v>
      </c>
      <c r="R715" s="35" t="s">
        <v>27</v>
      </c>
      <c r="S715" s="35" t="s">
        <v>28504</v>
      </c>
      <c r="T715" s="35">
        <v>0</v>
      </c>
      <c r="U715" s="35">
        <v>0</v>
      </c>
      <c r="V715" s="36">
        <v>0</v>
      </c>
      <c r="W715" s="36">
        <v>5</v>
      </c>
      <c r="X715" s="37">
        <v>1</v>
      </c>
    </row>
    <row r="716" spans="1:24" ht="24" customHeight="1" x14ac:dyDescent="0.2">
      <c r="A716" s="50" t="s">
        <v>1240</v>
      </c>
      <c r="B716" s="60" t="s">
        <v>1399</v>
      </c>
      <c r="C716" s="76" t="s">
        <v>1399</v>
      </c>
      <c r="D716" s="61" t="s">
        <v>23302</v>
      </c>
      <c r="E716" s="53">
        <v>27104.55</v>
      </c>
      <c r="F716" s="26">
        <v>0.21</v>
      </c>
      <c r="G716" s="53">
        <v>47554.936000000002</v>
      </c>
      <c r="H716" s="67"/>
      <c r="I716" s="68"/>
      <c r="J716" s="69"/>
      <c r="K716" s="69"/>
      <c r="L716" s="69"/>
      <c r="M716" s="69"/>
      <c r="N716" s="69"/>
      <c r="O716" s="35"/>
      <c r="P716" s="35" t="s">
        <v>24814</v>
      </c>
      <c r="Q716" s="36">
        <v>1</v>
      </c>
      <c r="R716" s="35" t="s">
        <v>27</v>
      </c>
      <c r="S716" s="35" t="s">
        <v>28504</v>
      </c>
      <c r="T716" s="35">
        <v>0</v>
      </c>
      <c r="U716" s="35">
        <v>0</v>
      </c>
      <c r="V716" s="36">
        <v>0</v>
      </c>
      <c r="W716" s="36">
        <v>5</v>
      </c>
      <c r="X716" s="37">
        <v>1</v>
      </c>
    </row>
    <row r="717" spans="1:24" ht="24" customHeight="1" x14ac:dyDescent="0.2">
      <c r="A717" s="50" t="s">
        <v>1240</v>
      </c>
      <c r="B717" s="60" t="s">
        <v>12029</v>
      </c>
      <c r="C717" s="76" t="s">
        <v>12029</v>
      </c>
      <c r="D717" s="61" t="s">
        <v>12030</v>
      </c>
      <c r="E717" s="53">
        <v>5649.66</v>
      </c>
      <c r="F717" s="26">
        <v>0.21</v>
      </c>
      <c r="G717" s="53">
        <v>9912.3320000000003</v>
      </c>
      <c r="H717" s="67"/>
      <c r="I717" s="68"/>
      <c r="J717" s="69"/>
      <c r="K717" s="69"/>
      <c r="L717" s="69"/>
      <c r="M717" s="69"/>
      <c r="N717" s="69"/>
      <c r="O717" s="35"/>
      <c r="P717" s="35" t="s">
        <v>24815</v>
      </c>
      <c r="Q717" s="36">
        <v>1</v>
      </c>
      <c r="R717" s="35" t="s">
        <v>9849</v>
      </c>
      <c r="S717" s="35" t="s">
        <v>28503</v>
      </c>
      <c r="T717" s="35">
        <v>0</v>
      </c>
      <c r="U717" s="35">
        <v>0</v>
      </c>
      <c r="V717" s="36">
        <v>1</v>
      </c>
      <c r="W717" s="36">
        <v>1</v>
      </c>
      <c r="X717" s="37" t="s">
        <v>65</v>
      </c>
    </row>
    <row r="718" spans="1:24" ht="24" customHeight="1" x14ac:dyDescent="0.2">
      <c r="A718" s="50" t="s">
        <v>1240</v>
      </c>
      <c r="B718" s="60" t="s">
        <v>12031</v>
      </c>
      <c r="C718" s="76" t="s">
        <v>12031</v>
      </c>
      <c r="D718" s="61" t="s">
        <v>12032</v>
      </c>
      <c r="E718" s="53">
        <v>5203.5600000000004</v>
      </c>
      <c r="F718" s="26">
        <v>0.21</v>
      </c>
      <c r="G718" s="53">
        <v>9129.6440000000002</v>
      </c>
      <c r="H718" s="67"/>
      <c r="I718" s="68"/>
      <c r="J718" s="69"/>
      <c r="K718" s="69"/>
      <c r="L718" s="69"/>
      <c r="M718" s="69"/>
      <c r="N718" s="69"/>
      <c r="O718" s="35"/>
      <c r="P718" s="35" t="s">
        <v>24816</v>
      </c>
      <c r="Q718" s="36">
        <v>1</v>
      </c>
      <c r="R718" s="35" t="s">
        <v>9849</v>
      </c>
      <c r="S718" s="35" t="s">
        <v>28503</v>
      </c>
      <c r="T718" s="35">
        <v>0</v>
      </c>
      <c r="U718" s="35">
        <v>0</v>
      </c>
      <c r="V718" s="36">
        <v>1</v>
      </c>
      <c r="W718" s="36">
        <v>1</v>
      </c>
      <c r="X718" s="37" t="s">
        <v>65</v>
      </c>
    </row>
    <row r="719" spans="1:24" ht="24" customHeight="1" x14ac:dyDescent="0.2">
      <c r="A719" s="50" t="s">
        <v>1240</v>
      </c>
      <c r="B719" s="60" t="s">
        <v>23528</v>
      </c>
      <c r="C719" s="76" t="s">
        <v>23528</v>
      </c>
      <c r="D719" s="61" t="s">
        <v>23529</v>
      </c>
      <c r="E719" s="53">
        <v>7178.56</v>
      </c>
      <c r="F719" s="26">
        <v>0.21</v>
      </c>
      <c r="G719" s="53">
        <v>12594.781000000001</v>
      </c>
      <c r="H719" s="67"/>
      <c r="I719" s="68"/>
      <c r="J719" s="69"/>
      <c r="K719" s="69"/>
      <c r="L719" s="69"/>
      <c r="M719" s="69"/>
      <c r="N719" s="69"/>
      <c r="O719" s="35"/>
      <c r="P719" s="35" t="s">
        <v>24817</v>
      </c>
      <c r="Q719" s="36">
        <v>1</v>
      </c>
      <c r="R719" s="35" t="s">
        <v>9849</v>
      </c>
      <c r="S719" s="35" t="s">
        <v>28503</v>
      </c>
      <c r="T719" s="35">
        <v>0</v>
      </c>
      <c r="U719" s="35">
        <v>0</v>
      </c>
      <c r="V719" s="36" t="e">
        <v>#N/A</v>
      </c>
      <c r="W719" s="36" t="e">
        <v>#N/A</v>
      </c>
      <c r="X719" s="37" t="s">
        <v>65</v>
      </c>
    </row>
    <row r="720" spans="1:24" ht="24" customHeight="1" x14ac:dyDescent="0.2">
      <c r="A720" s="50" t="s">
        <v>1240</v>
      </c>
      <c r="B720" s="60" t="s">
        <v>1401</v>
      </c>
      <c r="C720" s="76" t="s">
        <v>1401</v>
      </c>
      <c r="D720" s="61" t="s">
        <v>23303</v>
      </c>
      <c r="E720" s="53">
        <v>11124.33</v>
      </c>
      <c r="F720" s="26">
        <v>0.21</v>
      </c>
      <c r="G720" s="53">
        <v>19517.638999999999</v>
      </c>
      <c r="H720" s="67"/>
      <c r="I720" s="68"/>
      <c r="J720" s="69"/>
      <c r="K720" s="69"/>
      <c r="L720" s="69"/>
      <c r="M720" s="69"/>
      <c r="N720" s="69"/>
      <c r="O720" s="35"/>
      <c r="P720" s="35" t="s">
        <v>24818</v>
      </c>
      <c r="Q720" s="36">
        <v>1</v>
      </c>
      <c r="R720" s="35" t="s">
        <v>27</v>
      </c>
      <c r="S720" s="35" t="s">
        <v>28504</v>
      </c>
      <c r="T720" s="35">
        <v>0</v>
      </c>
      <c r="U720" s="35">
        <v>0</v>
      </c>
      <c r="V720" s="36">
        <v>5</v>
      </c>
      <c r="W720" s="36">
        <v>5</v>
      </c>
      <c r="X720" s="37" t="s">
        <v>65</v>
      </c>
    </row>
    <row r="721" spans="1:24" ht="24" customHeight="1" x14ac:dyDescent="0.2">
      <c r="A721" s="50" t="s">
        <v>1240</v>
      </c>
      <c r="B721" s="60" t="s">
        <v>1403</v>
      </c>
      <c r="C721" s="76" t="s">
        <v>1403</v>
      </c>
      <c r="D721" s="61" t="s">
        <v>23304</v>
      </c>
      <c r="E721" s="53">
        <v>11124.33</v>
      </c>
      <c r="F721" s="26">
        <v>0.21</v>
      </c>
      <c r="G721" s="53">
        <v>19517.638999999999</v>
      </c>
      <c r="H721" s="67"/>
      <c r="I721" s="68"/>
      <c r="J721" s="69"/>
      <c r="K721" s="69"/>
      <c r="L721" s="69"/>
      <c r="M721" s="69"/>
      <c r="N721" s="69"/>
      <c r="O721" s="35"/>
      <c r="P721" s="35" t="s">
        <v>24819</v>
      </c>
      <c r="Q721" s="36">
        <v>1</v>
      </c>
      <c r="R721" s="35" t="s">
        <v>27</v>
      </c>
      <c r="S721" s="35" t="s">
        <v>28504</v>
      </c>
      <c r="T721" s="35">
        <v>0</v>
      </c>
      <c r="U721" s="35">
        <v>0</v>
      </c>
      <c r="V721" s="36">
        <v>5</v>
      </c>
      <c r="W721" s="36">
        <v>5</v>
      </c>
      <c r="X721" s="37" t="s">
        <v>65</v>
      </c>
    </row>
    <row r="722" spans="1:24" ht="24" customHeight="1" x14ac:dyDescent="0.2">
      <c r="A722" s="50" t="s">
        <v>1240</v>
      </c>
      <c r="B722" s="60" t="s">
        <v>12033</v>
      </c>
      <c r="C722" s="76" t="s">
        <v>12033</v>
      </c>
      <c r="D722" s="61" t="s">
        <v>23530</v>
      </c>
      <c r="E722" s="53">
        <v>9678.2000000000007</v>
      </c>
      <c r="F722" s="26">
        <v>0.21</v>
      </c>
      <c r="G722" s="53">
        <v>16980.401999999998</v>
      </c>
      <c r="H722" s="67"/>
      <c r="I722" s="68"/>
      <c r="J722" s="69"/>
      <c r="K722" s="69"/>
      <c r="L722" s="69"/>
      <c r="M722" s="69"/>
      <c r="N722" s="69"/>
      <c r="O722" s="35"/>
      <c r="P722" s="35" t="s">
        <v>24820</v>
      </c>
      <c r="Q722" s="36">
        <v>1</v>
      </c>
      <c r="R722" s="35" t="s">
        <v>27</v>
      </c>
      <c r="S722" s="35" t="s">
        <v>28503</v>
      </c>
      <c r="T722" s="35">
        <v>0</v>
      </c>
      <c r="U722" s="35">
        <v>0</v>
      </c>
      <c r="V722" s="36">
        <v>5</v>
      </c>
      <c r="W722" s="36">
        <v>5</v>
      </c>
      <c r="X722" s="37" t="s">
        <v>65</v>
      </c>
    </row>
    <row r="723" spans="1:24" ht="24" customHeight="1" x14ac:dyDescent="0.2">
      <c r="A723" s="50" t="s">
        <v>1240</v>
      </c>
      <c r="B723" s="60" t="s">
        <v>1405</v>
      </c>
      <c r="C723" s="76" t="s">
        <v>1405</v>
      </c>
      <c r="D723" s="61" t="s">
        <v>23531</v>
      </c>
      <c r="E723" s="53">
        <v>9406.2099999999991</v>
      </c>
      <c r="F723" s="26">
        <v>0.21</v>
      </c>
      <c r="G723" s="53">
        <v>16503.189999999999</v>
      </c>
      <c r="H723" s="67"/>
      <c r="I723" s="68"/>
      <c r="J723" s="69"/>
      <c r="K723" s="69"/>
      <c r="L723" s="69"/>
      <c r="M723" s="69"/>
      <c r="N723" s="69"/>
      <c r="O723" s="35"/>
      <c r="P723" s="35" t="s">
        <v>24821</v>
      </c>
      <c r="Q723" s="36">
        <v>1</v>
      </c>
      <c r="R723" s="35" t="s">
        <v>27</v>
      </c>
      <c r="S723" s="35" t="s">
        <v>28504</v>
      </c>
      <c r="T723" s="35">
        <v>0</v>
      </c>
      <c r="U723" s="35">
        <v>0</v>
      </c>
      <c r="V723" s="36">
        <v>5</v>
      </c>
      <c r="W723" s="36">
        <v>5</v>
      </c>
      <c r="X723" s="37" t="s">
        <v>65</v>
      </c>
    </row>
    <row r="724" spans="1:24" ht="24" customHeight="1" x14ac:dyDescent="0.2">
      <c r="A724" s="50" t="s">
        <v>1240</v>
      </c>
      <c r="B724" s="60" t="s">
        <v>1407</v>
      </c>
      <c r="C724" s="76" t="s">
        <v>1407</v>
      </c>
      <c r="D724" s="61" t="s">
        <v>23532</v>
      </c>
      <c r="E724" s="53">
        <v>9406.2099999999991</v>
      </c>
      <c r="F724" s="26">
        <v>0.21</v>
      </c>
      <c r="G724" s="53">
        <v>16503.189999999999</v>
      </c>
      <c r="H724" s="67"/>
      <c r="I724" s="68"/>
      <c r="J724" s="69"/>
      <c r="K724" s="69"/>
      <c r="L724" s="69"/>
      <c r="M724" s="69"/>
      <c r="N724" s="69"/>
      <c r="O724" s="35"/>
      <c r="P724" s="35" t="s">
        <v>24822</v>
      </c>
      <c r="Q724" s="36">
        <v>1</v>
      </c>
      <c r="R724" s="35" t="s">
        <v>27</v>
      </c>
      <c r="S724" s="35" t="s">
        <v>28504</v>
      </c>
      <c r="T724" s="35">
        <v>0</v>
      </c>
      <c r="U724" s="35">
        <v>0</v>
      </c>
      <c r="V724" s="36">
        <v>5</v>
      </c>
      <c r="W724" s="36">
        <v>5</v>
      </c>
      <c r="X724" s="37" t="s">
        <v>65</v>
      </c>
    </row>
    <row r="725" spans="1:24" ht="24" customHeight="1" x14ac:dyDescent="0.2">
      <c r="A725" s="50" t="s">
        <v>1240</v>
      </c>
      <c r="B725" s="60" t="s">
        <v>1409</v>
      </c>
      <c r="C725" s="76" t="s">
        <v>1409</v>
      </c>
      <c r="D725" s="61" t="s">
        <v>23533</v>
      </c>
      <c r="E725" s="53">
        <v>10024.969999999999</v>
      </c>
      <c r="F725" s="26">
        <v>0.21</v>
      </c>
      <c r="G725" s="53">
        <v>17588.813999999998</v>
      </c>
      <c r="H725" s="67"/>
      <c r="I725" s="68"/>
      <c r="J725" s="69"/>
      <c r="K725" s="69"/>
      <c r="L725" s="69"/>
      <c r="M725" s="69"/>
      <c r="N725" s="69"/>
      <c r="O725" s="35"/>
      <c r="P725" s="35" t="s">
        <v>24823</v>
      </c>
      <c r="Q725" s="36">
        <v>1</v>
      </c>
      <c r="R725" s="35" t="s">
        <v>27</v>
      </c>
      <c r="S725" s="35" t="s">
        <v>28504</v>
      </c>
      <c r="T725" s="35">
        <v>0</v>
      </c>
      <c r="U725" s="35">
        <v>0</v>
      </c>
      <c r="V725" s="36">
        <v>5</v>
      </c>
      <c r="W725" s="36">
        <v>5</v>
      </c>
      <c r="X725" s="37" t="s">
        <v>65</v>
      </c>
    </row>
    <row r="726" spans="1:24" ht="24" customHeight="1" x14ac:dyDescent="0.2">
      <c r="A726" s="50" t="s">
        <v>1240</v>
      </c>
      <c r="B726" s="60" t="s">
        <v>1411</v>
      </c>
      <c r="C726" s="76" t="s">
        <v>1411</v>
      </c>
      <c r="D726" s="61" t="s">
        <v>23534</v>
      </c>
      <c r="E726" s="53">
        <v>10024.969999999999</v>
      </c>
      <c r="F726" s="26">
        <v>0.21</v>
      </c>
      <c r="G726" s="53">
        <v>17588.813999999998</v>
      </c>
      <c r="H726" s="67"/>
      <c r="I726" s="68"/>
      <c r="J726" s="69"/>
      <c r="K726" s="69"/>
      <c r="L726" s="69"/>
      <c r="M726" s="69"/>
      <c r="N726" s="69"/>
      <c r="O726" s="35"/>
      <c r="P726" s="35" t="s">
        <v>24824</v>
      </c>
      <c r="Q726" s="36">
        <v>1</v>
      </c>
      <c r="R726" s="35" t="s">
        <v>27</v>
      </c>
      <c r="S726" s="35" t="s">
        <v>28504</v>
      </c>
      <c r="T726" s="35">
        <v>0</v>
      </c>
      <c r="U726" s="35">
        <v>0</v>
      </c>
      <c r="V726" s="36">
        <v>5</v>
      </c>
      <c r="W726" s="36">
        <v>5</v>
      </c>
      <c r="X726" s="37" t="s">
        <v>65</v>
      </c>
    </row>
    <row r="727" spans="1:24" ht="24" customHeight="1" x14ac:dyDescent="0.2">
      <c r="A727" s="50" t="s">
        <v>1240</v>
      </c>
      <c r="B727" s="60" t="s">
        <v>1413</v>
      </c>
      <c r="C727" s="76" t="s">
        <v>1413</v>
      </c>
      <c r="D727" s="61" t="s">
        <v>23535</v>
      </c>
      <c r="E727" s="53">
        <v>11510.17</v>
      </c>
      <c r="F727" s="26">
        <v>0.21</v>
      </c>
      <c r="G727" s="53">
        <v>20194.598000000002</v>
      </c>
      <c r="H727" s="67"/>
      <c r="I727" s="68"/>
      <c r="J727" s="69"/>
      <c r="K727" s="69"/>
      <c r="L727" s="69"/>
      <c r="M727" s="69"/>
      <c r="N727" s="69"/>
      <c r="O727" s="35"/>
      <c r="P727" s="35" t="s">
        <v>24825</v>
      </c>
      <c r="Q727" s="36">
        <v>1</v>
      </c>
      <c r="R727" s="35" t="s">
        <v>27</v>
      </c>
      <c r="S727" s="35" t="s">
        <v>28504</v>
      </c>
      <c r="T727" s="35">
        <v>0</v>
      </c>
      <c r="U727" s="35">
        <v>0</v>
      </c>
      <c r="V727" s="36">
        <v>5</v>
      </c>
      <c r="W727" s="36">
        <v>5</v>
      </c>
      <c r="X727" s="37" t="s">
        <v>65</v>
      </c>
    </row>
    <row r="728" spans="1:24" ht="24" customHeight="1" x14ac:dyDescent="0.2">
      <c r="A728" s="50" t="s">
        <v>1240</v>
      </c>
      <c r="B728" s="60" t="s">
        <v>1415</v>
      </c>
      <c r="C728" s="76" t="s">
        <v>1415</v>
      </c>
      <c r="D728" s="61" t="s">
        <v>23536</v>
      </c>
      <c r="E728" s="53">
        <v>11510.17</v>
      </c>
      <c r="F728" s="26">
        <v>0.21</v>
      </c>
      <c r="G728" s="53">
        <v>20194.598000000002</v>
      </c>
      <c r="H728" s="67"/>
      <c r="I728" s="68"/>
      <c r="J728" s="69"/>
      <c r="K728" s="69"/>
      <c r="L728" s="69"/>
      <c r="M728" s="69"/>
      <c r="N728" s="69"/>
      <c r="O728" s="35"/>
      <c r="P728" s="35" t="s">
        <v>24826</v>
      </c>
      <c r="Q728" s="36">
        <v>1</v>
      </c>
      <c r="R728" s="35" t="s">
        <v>27</v>
      </c>
      <c r="S728" s="35" t="s">
        <v>28504</v>
      </c>
      <c r="T728" s="35">
        <v>0</v>
      </c>
      <c r="U728" s="35">
        <v>0</v>
      </c>
      <c r="V728" s="36">
        <v>5</v>
      </c>
      <c r="W728" s="36">
        <v>5</v>
      </c>
      <c r="X728" s="37" t="s">
        <v>65</v>
      </c>
    </row>
    <row r="729" spans="1:24" ht="24" customHeight="1" x14ac:dyDescent="0.2">
      <c r="A729" s="50" t="s">
        <v>1240</v>
      </c>
      <c r="B729" s="60" t="s">
        <v>1417</v>
      </c>
      <c r="C729" s="76" t="s">
        <v>1417</v>
      </c>
      <c r="D729" s="61" t="s">
        <v>23537</v>
      </c>
      <c r="E729" s="53">
        <v>15346.77</v>
      </c>
      <c r="F729" s="26">
        <v>0.21</v>
      </c>
      <c r="G729" s="53">
        <v>26925.912</v>
      </c>
      <c r="H729" s="67"/>
      <c r="I729" s="68"/>
      <c r="J729" s="69"/>
      <c r="K729" s="69"/>
      <c r="L729" s="69"/>
      <c r="M729" s="69"/>
      <c r="N729" s="69"/>
      <c r="O729" s="35"/>
      <c r="P729" s="35" t="s">
        <v>24827</v>
      </c>
      <c r="Q729" s="36">
        <v>1</v>
      </c>
      <c r="R729" s="35" t="s">
        <v>27</v>
      </c>
      <c r="S729" s="35" t="s">
        <v>28504</v>
      </c>
      <c r="T729" s="35">
        <v>0</v>
      </c>
      <c r="U729" s="35">
        <v>0</v>
      </c>
      <c r="V729" s="36">
        <v>5</v>
      </c>
      <c r="W729" s="36">
        <v>5</v>
      </c>
      <c r="X729" s="37" t="s">
        <v>65</v>
      </c>
    </row>
    <row r="730" spans="1:24" ht="24" customHeight="1" x14ac:dyDescent="0.2">
      <c r="A730" s="50" t="s">
        <v>1240</v>
      </c>
      <c r="B730" s="60" t="s">
        <v>23538</v>
      </c>
      <c r="C730" s="76" t="s">
        <v>23538</v>
      </c>
      <c r="D730" s="61" t="s">
        <v>23539</v>
      </c>
      <c r="E730" s="53">
        <v>4950.6059999999998</v>
      </c>
      <c r="F730" s="26">
        <v>0.21</v>
      </c>
      <c r="G730" s="53">
        <v>8685.8369999999995</v>
      </c>
      <c r="H730" s="67"/>
      <c r="I730" s="68"/>
      <c r="J730" s="69"/>
      <c r="K730" s="69"/>
      <c r="L730" s="69"/>
      <c r="M730" s="69"/>
      <c r="N730" s="69"/>
      <c r="O730" s="35"/>
      <c r="P730" s="35" t="s">
        <v>24828</v>
      </c>
      <c r="Q730" s="36">
        <v>5</v>
      </c>
      <c r="R730" s="35" t="s">
        <v>9849</v>
      </c>
      <c r="S730" s="35" t="s">
        <v>28503</v>
      </c>
      <c r="T730" s="35">
        <v>0</v>
      </c>
      <c r="U730" s="35">
        <v>0</v>
      </c>
      <c r="V730" s="36" t="e">
        <v>#N/A</v>
      </c>
      <c r="W730" s="36" t="e">
        <v>#N/A</v>
      </c>
      <c r="X730" s="37" t="s">
        <v>65</v>
      </c>
    </row>
    <row r="731" spans="1:24" ht="24" customHeight="1" x14ac:dyDescent="0.2">
      <c r="A731" s="50" t="s">
        <v>1240</v>
      </c>
      <c r="B731" s="60" t="s">
        <v>1419</v>
      </c>
      <c r="C731" s="76" t="s">
        <v>1419</v>
      </c>
      <c r="D731" s="61" t="s">
        <v>1420</v>
      </c>
      <c r="E731" s="53">
        <v>12525.04</v>
      </c>
      <c r="F731" s="26">
        <v>0.21</v>
      </c>
      <c r="G731" s="53">
        <v>21975.185000000001</v>
      </c>
      <c r="H731" s="67"/>
      <c r="I731" s="68"/>
      <c r="J731" s="69"/>
      <c r="K731" s="69"/>
      <c r="L731" s="69"/>
      <c r="M731" s="69"/>
      <c r="N731" s="69"/>
      <c r="O731" s="35"/>
      <c r="P731" s="35" t="s">
        <v>24829</v>
      </c>
      <c r="Q731" s="36">
        <v>1</v>
      </c>
      <c r="R731" s="35" t="s">
        <v>27</v>
      </c>
      <c r="S731" s="35" t="s">
        <v>28504</v>
      </c>
      <c r="T731" s="35">
        <v>0</v>
      </c>
      <c r="U731" s="35">
        <v>0</v>
      </c>
      <c r="V731" s="36">
        <v>1</v>
      </c>
      <c r="W731" s="36">
        <v>1</v>
      </c>
      <c r="X731" s="37" t="s">
        <v>65</v>
      </c>
    </row>
    <row r="732" spans="1:24" ht="24" customHeight="1" x14ac:dyDescent="0.2">
      <c r="A732" s="50" t="s">
        <v>1240</v>
      </c>
      <c r="B732" s="60" t="s">
        <v>1421</v>
      </c>
      <c r="C732" s="76" t="s">
        <v>1421</v>
      </c>
      <c r="D732" s="61" t="s">
        <v>1422</v>
      </c>
      <c r="E732" s="53">
        <v>12525.04</v>
      </c>
      <c r="F732" s="26">
        <v>0.21</v>
      </c>
      <c r="G732" s="53">
        <v>21975.185000000001</v>
      </c>
      <c r="H732" s="67"/>
      <c r="I732" s="68"/>
      <c r="J732" s="69"/>
      <c r="K732" s="69"/>
      <c r="L732" s="69"/>
      <c r="M732" s="69"/>
      <c r="N732" s="69"/>
      <c r="O732" s="35"/>
      <c r="P732" s="35" t="s">
        <v>24830</v>
      </c>
      <c r="Q732" s="36">
        <v>1</v>
      </c>
      <c r="R732" s="35" t="s">
        <v>27</v>
      </c>
      <c r="S732" s="35" t="s">
        <v>28504</v>
      </c>
      <c r="T732" s="35">
        <v>0</v>
      </c>
      <c r="U732" s="35">
        <v>0</v>
      </c>
      <c r="V732" s="36">
        <v>1</v>
      </c>
      <c r="W732" s="36">
        <v>1</v>
      </c>
      <c r="X732" s="37" t="s">
        <v>65</v>
      </c>
    </row>
    <row r="733" spans="1:24" ht="24" customHeight="1" x14ac:dyDescent="0.2">
      <c r="A733" s="50" t="s">
        <v>1240</v>
      </c>
      <c r="B733" s="60" t="s">
        <v>1423</v>
      </c>
      <c r="C733" s="76" t="s">
        <v>1423</v>
      </c>
      <c r="D733" s="61" t="s">
        <v>1424</v>
      </c>
      <c r="E733" s="53">
        <v>12525.04</v>
      </c>
      <c r="F733" s="26">
        <v>0.21</v>
      </c>
      <c r="G733" s="53">
        <v>21975.185000000001</v>
      </c>
      <c r="H733" s="67"/>
      <c r="I733" s="68"/>
      <c r="J733" s="69"/>
      <c r="K733" s="69"/>
      <c r="L733" s="69"/>
      <c r="M733" s="69"/>
      <c r="N733" s="69"/>
      <c r="O733" s="35"/>
      <c r="P733" s="35" t="s">
        <v>24831</v>
      </c>
      <c r="Q733" s="36">
        <v>1</v>
      </c>
      <c r="R733" s="35" t="s">
        <v>27</v>
      </c>
      <c r="S733" s="35" t="s">
        <v>28504</v>
      </c>
      <c r="T733" s="35">
        <v>0</v>
      </c>
      <c r="U733" s="35">
        <v>0</v>
      </c>
      <c r="V733" s="36">
        <v>1</v>
      </c>
      <c r="W733" s="36">
        <v>1</v>
      </c>
      <c r="X733" s="37" t="s">
        <v>65</v>
      </c>
    </row>
    <row r="734" spans="1:24" ht="24" customHeight="1" x14ac:dyDescent="0.2">
      <c r="A734" s="50" t="s">
        <v>1240</v>
      </c>
      <c r="B734" s="60" t="s">
        <v>1425</v>
      </c>
      <c r="C734" s="76" t="s">
        <v>1425</v>
      </c>
      <c r="D734" s="61" t="s">
        <v>1426</v>
      </c>
      <c r="E734" s="53">
        <v>35025.32</v>
      </c>
      <c r="F734" s="26">
        <v>0.21</v>
      </c>
      <c r="G734" s="53">
        <v>61451.919000000002</v>
      </c>
      <c r="H734" s="67"/>
      <c r="I734" s="68"/>
      <c r="J734" s="69"/>
      <c r="K734" s="69"/>
      <c r="L734" s="69"/>
      <c r="M734" s="69"/>
      <c r="N734" s="69"/>
      <c r="O734" s="35"/>
      <c r="P734" s="35" t="s">
        <v>24832</v>
      </c>
      <c r="Q734" s="36">
        <v>1</v>
      </c>
      <c r="R734" s="35" t="s">
        <v>27</v>
      </c>
      <c r="S734" s="35" t="s">
        <v>28504</v>
      </c>
      <c r="T734" s="35">
        <v>0</v>
      </c>
      <c r="U734" s="35">
        <v>0</v>
      </c>
      <c r="V734" s="36">
        <v>1</v>
      </c>
      <c r="W734" s="36">
        <v>1</v>
      </c>
      <c r="X734" s="37" t="s">
        <v>65</v>
      </c>
    </row>
    <row r="735" spans="1:24" ht="24" customHeight="1" x14ac:dyDescent="0.2">
      <c r="A735" s="50" t="s">
        <v>1240</v>
      </c>
      <c r="B735" s="60" t="s">
        <v>1427</v>
      </c>
      <c r="C735" s="76" t="s">
        <v>1427</v>
      </c>
      <c r="D735" s="61" t="s">
        <v>1428</v>
      </c>
      <c r="E735" s="53">
        <v>12525.04</v>
      </c>
      <c r="F735" s="26">
        <v>0.21</v>
      </c>
      <c r="G735" s="53">
        <v>21975.185000000001</v>
      </c>
      <c r="H735" s="67"/>
      <c r="I735" s="68"/>
      <c r="J735" s="69"/>
      <c r="K735" s="69"/>
      <c r="L735" s="69"/>
      <c r="M735" s="69"/>
      <c r="N735" s="69"/>
      <c r="O735" s="35"/>
      <c r="P735" s="35" t="s">
        <v>24833</v>
      </c>
      <c r="Q735" s="36">
        <v>1</v>
      </c>
      <c r="R735" s="35" t="s">
        <v>27</v>
      </c>
      <c r="S735" s="35" t="s">
        <v>28503</v>
      </c>
      <c r="T735" s="35">
        <v>0</v>
      </c>
      <c r="U735" s="35">
        <v>0</v>
      </c>
      <c r="V735" s="36">
        <v>1</v>
      </c>
      <c r="W735" s="36">
        <v>1</v>
      </c>
      <c r="X735" s="37" t="s">
        <v>65</v>
      </c>
    </row>
    <row r="736" spans="1:24" ht="24" customHeight="1" x14ac:dyDescent="0.2">
      <c r="A736" s="50" t="s">
        <v>1240</v>
      </c>
      <c r="B736" s="60" t="s">
        <v>23540</v>
      </c>
      <c r="C736" s="76" t="s">
        <v>23540</v>
      </c>
      <c r="D736" s="61" t="s">
        <v>23541</v>
      </c>
      <c r="E736" s="53">
        <v>12525.04</v>
      </c>
      <c r="F736" s="26">
        <v>0.21</v>
      </c>
      <c r="G736" s="53">
        <v>21975.185000000001</v>
      </c>
      <c r="H736" s="67"/>
      <c r="I736" s="68"/>
      <c r="J736" s="69"/>
      <c r="K736" s="69"/>
      <c r="L736" s="69"/>
      <c r="M736" s="69"/>
      <c r="N736" s="69"/>
      <c r="O736" s="35"/>
      <c r="P736" s="35" t="s">
        <v>24834</v>
      </c>
      <c r="Q736" s="36">
        <v>1</v>
      </c>
      <c r="R736" s="35" t="s">
        <v>27</v>
      </c>
      <c r="S736" s="35" t="s">
        <v>28503</v>
      </c>
      <c r="T736" s="35">
        <v>0</v>
      </c>
      <c r="U736" s="35">
        <v>0</v>
      </c>
      <c r="V736" s="36" t="e">
        <v>#N/A</v>
      </c>
      <c r="W736" s="36" t="e">
        <v>#N/A</v>
      </c>
      <c r="X736" s="37" t="s">
        <v>65</v>
      </c>
    </row>
    <row r="737" spans="1:24" ht="24" customHeight="1" x14ac:dyDescent="0.2">
      <c r="A737" s="50" t="s">
        <v>1240</v>
      </c>
      <c r="B737" s="60" t="s">
        <v>1429</v>
      </c>
      <c r="C737" s="76" t="s">
        <v>1429</v>
      </c>
      <c r="D737" s="61" t="s">
        <v>1430</v>
      </c>
      <c r="E737" s="53">
        <v>12525.04</v>
      </c>
      <c r="F737" s="26">
        <v>0.21</v>
      </c>
      <c r="G737" s="53">
        <v>21975.185000000001</v>
      </c>
      <c r="H737" s="67"/>
      <c r="I737" s="68"/>
      <c r="J737" s="69"/>
      <c r="K737" s="69"/>
      <c r="L737" s="69"/>
      <c r="M737" s="69"/>
      <c r="N737" s="69"/>
      <c r="O737" s="35"/>
      <c r="P737" s="35" t="s">
        <v>24835</v>
      </c>
      <c r="Q737" s="36">
        <v>1</v>
      </c>
      <c r="R737" s="35" t="s">
        <v>27</v>
      </c>
      <c r="S737" s="35" t="s">
        <v>28503</v>
      </c>
      <c r="T737" s="35">
        <v>0</v>
      </c>
      <c r="U737" s="35">
        <v>0</v>
      </c>
      <c r="V737" s="36">
        <v>1</v>
      </c>
      <c r="W737" s="36">
        <v>1</v>
      </c>
      <c r="X737" s="37" t="s">
        <v>65</v>
      </c>
    </row>
    <row r="738" spans="1:24" ht="24" customHeight="1" x14ac:dyDescent="0.2">
      <c r="A738" s="50" t="s">
        <v>1240</v>
      </c>
      <c r="B738" s="60" t="s">
        <v>1431</v>
      </c>
      <c r="C738" s="76" t="s">
        <v>1431</v>
      </c>
      <c r="D738" s="61" t="s">
        <v>1432</v>
      </c>
      <c r="E738" s="53">
        <v>12525.04</v>
      </c>
      <c r="F738" s="26">
        <v>0.21</v>
      </c>
      <c r="G738" s="53">
        <v>21975.185000000001</v>
      </c>
      <c r="H738" s="67"/>
      <c r="I738" s="68"/>
      <c r="J738" s="69"/>
      <c r="K738" s="69"/>
      <c r="L738" s="69"/>
      <c r="M738" s="69"/>
      <c r="N738" s="69"/>
      <c r="O738" s="35"/>
      <c r="P738" s="35" t="s">
        <v>24836</v>
      </c>
      <c r="Q738" s="36">
        <v>1</v>
      </c>
      <c r="R738" s="35" t="s">
        <v>27</v>
      </c>
      <c r="S738" s="35" t="s">
        <v>28503</v>
      </c>
      <c r="T738" s="35">
        <v>0</v>
      </c>
      <c r="U738" s="35">
        <v>0</v>
      </c>
      <c r="V738" s="36">
        <v>1</v>
      </c>
      <c r="W738" s="36">
        <v>1</v>
      </c>
      <c r="X738" s="37" t="s">
        <v>65</v>
      </c>
    </row>
    <row r="739" spans="1:24" ht="24" customHeight="1" x14ac:dyDescent="0.2">
      <c r="A739" s="50" t="s">
        <v>1240</v>
      </c>
      <c r="B739" s="60" t="s">
        <v>1433</v>
      </c>
      <c r="C739" s="76" t="s">
        <v>1433</v>
      </c>
      <c r="D739" s="61" t="s">
        <v>1434</v>
      </c>
      <c r="E739" s="53">
        <v>35025.32</v>
      </c>
      <c r="F739" s="26">
        <v>0.21</v>
      </c>
      <c r="G739" s="53">
        <v>61451.919000000002</v>
      </c>
      <c r="H739" s="67"/>
      <c r="I739" s="68"/>
      <c r="J739" s="69"/>
      <c r="K739" s="69"/>
      <c r="L739" s="69"/>
      <c r="M739" s="69"/>
      <c r="N739" s="69"/>
      <c r="O739" s="35"/>
      <c r="P739" s="35" t="s">
        <v>24837</v>
      </c>
      <c r="Q739" s="36">
        <v>1</v>
      </c>
      <c r="R739" s="35" t="s">
        <v>27</v>
      </c>
      <c r="S739" s="35" t="s">
        <v>28503</v>
      </c>
      <c r="T739" s="35">
        <v>0</v>
      </c>
      <c r="U739" s="35">
        <v>0</v>
      </c>
      <c r="V739" s="36">
        <v>1</v>
      </c>
      <c r="W739" s="36">
        <v>1</v>
      </c>
      <c r="X739" s="37" t="s">
        <v>65</v>
      </c>
    </row>
    <row r="740" spans="1:24" ht="24" customHeight="1" x14ac:dyDescent="0.2">
      <c r="A740" s="50" t="s">
        <v>1240</v>
      </c>
      <c r="B740" s="60" t="s">
        <v>23542</v>
      </c>
      <c r="C740" s="76" t="s">
        <v>23542</v>
      </c>
      <c r="D740" s="61" t="s">
        <v>23543</v>
      </c>
      <c r="E740" s="53">
        <v>13242.82</v>
      </c>
      <c r="F740" s="26">
        <v>0.21</v>
      </c>
      <c r="G740" s="53">
        <v>23234.528999999999</v>
      </c>
      <c r="H740" s="67"/>
      <c r="I740" s="68"/>
      <c r="J740" s="69"/>
      <c r="K740" s="69"/>
      <c r="L740" s="69"/>
      <c r="M740" s="69"/>
      <c r="N740" s="69"/>
      <c r="O740" s="35"/>
      <c r="P740" s="35" t="s">
        <v>24838</v>
      </c>
      <c r="Q740" s="36">
        <v>1</v>
      </c>
      <c r="R740" s="35" t="s">
        <v>9849</v>
      </c>
      <c r="S740" s="35" t="s">
        <v>28503</v>
      </c>
      <c r="T740" s="35">
        <v>0</v>
      </c>
      <c r="U740" s="35">
        <v>0</v>
      </c>
      <c r="V740" s="36" t="e">
        <v>#N/A</v>
      </c>
      <c r="W740" s="36" t="e">
        <v>#N/A</v>
      </c>
      <c r="X740" s="37" t="s">
        <v>65</v>
      </c>
    </row>
    <row r="741" spans="1:24" ht="24" customHeight="1" x14ac:dyDescent="0.2">
      <c r="A741" s="50" t="s">
        <v>1240</v>
      </c>
      <c r="B741" s="60" t="s">
        <v>1435</v>
      </c>
      <c r="C741" s="76" t="s">
        <v>1435</v>
      </c>
      <c r="D741" s="61" t="s">
        <v>1436</v>
      </c>
      <c r="E741" s="53">
        <v>15371.68</v>
      </c>
      <c r="F741" s="26">
        <v>0.21</v>
      </c>
      <c r="G741" s="53">
        <v>26969.616999999998</v>
      </c>
      <c r="H741" s="67"/>
      <c r="I741" s="68"/>
      <c r="J741" s="69"/>
      <c r="K741" s="69"/>
      <c r="L741" s="69"/>
      <c r="M741" s="69"/>
      <c r="N741" s="69"/>
      <c r="O741" s="35"/>
      <c r="P741" s="35" t="s">
        <v>24839</v>
      </c>
      <c r="Q741" s="36">
        <v>1</v>
      </c>
      <c r="R741" s="35" t="s">
        <v>27</v>
      </c>
      <c r="S741" s="35" t="s">
        <v>28503</v>
      </c>
      <c r="T741" s="35">
        <v>0</v>
      </c>
      <c r="U741" s="35">
        <v>0</v>
      </c>
      <c r="V741" s="36">
        <v>1</v>
      </c>
      <c r="W741" s="36">
        <v>1</v>
      </c>
      <c r="X741" s="37" t="s">
        <v>65</v>
      </c>
    </row>
    <row r="742" spans="1:24" ht="24" customHeight="1" x14ac:dyDescent="0.2">
      <c r="A742" s="50" t="s">
        <v>1240</v>
      </c>
      <c r="B742" s="60" t="s">
        <v>1437</v>
      </c>
      <c r="C742" s="76" t="s">
        <v>1437</v>
      </c>
      <c r="D742" s="61" t="s">
        <v>1438</v>
      </c>
      <c r="E742" s="53">
        <v>12525.04</v>
      </c>
      <c r="F742" s="26">
        <v>0.21</v>
      </c>
      <c r="G742" s="53">
        <v>21975.185000000001</v>
      </c>
      <c r="H742" s="67"/>
      <c r="I742" s="68"/>
      <c r="J742" s="69"/>
      <c r="K742" s="69"/>
      <c r="L742" s="69"/>
      <c r="M742" s="69"/>
      <c r="N742" s="69"/>
      <c r="O742" s="35"/>
      <c r="P742" s="35" t="s">
        <v>24840</v>
      </c>
      <c r="Q742" s="36">
        <v>1</v>
      </c>
      <c r="R742" s="35" t="s">
        <v>27</v>
      </c>
      <c r="S742" s="35" t="s">
        <v>28503</v>
      </c>
      <c r="T742" s="35">
        <v>0</v>
      </c>
      <c r="U742" s="35">
        <v>0</v>
      </c>
      <c r="V742" s="36">
        <v>1</v>
      </c>
      <c r="W742" s="36">
        <v>1</v>
      </c>
      <c r="X742" s="37" t="s">
        <v>65</v>
      </c>
    </row>
    <row r="743" spans="1:24" ht="24" customHeight="1" x14ac:dyDescent="0.2">
      <c r="A743" s="50" t="s">
        <v>1240</v>
      </c>
      <c r="B743" s="60" t="s">
        <v>1439</v>
      </c>
      <c r="C743" s="76" t="s">
        <v>1439</v>
      </c>
      <c r="D743" s="61" t="s">
        <v>1440</v>
      </c>
      <c r="E743" s="53">
        <v>12525.04</v>
      </c>
      <c r="F743" s="26">
        <v>0.21</v>
      </c>
      <c r="G743" s="53">
        <v>21975.185000000001</v>
      </c>
      <c r="H743" s="67"/>
      <c r="I743" s="68"/>
      <c r="J743" s="69"/>
      <c r="K743" s="69"/>
      <c r="L743" s="69"/>
      <c r="M743" s="69"/>
      <c r="N743" s="69"/>
      <c r="O743" s="35"/>
      <c r="P743" s="35" t="s">
        <v>24841</v>
      </c>
      <c r="Q743" s="36">
        <v>1</v>
      </c>
      <c r="R743" s="35" t="s">
        <v>27</v>
      </c>
      <c r="S743" s="35" t="s">
        <v>28503</v>
      </c>
      <c r="T743" s="35">
        <v>0</v>
      </c>
      <c r="U743" s="35">
        <v>0</v>
      </c>
      <c r="V743" s="36">
        <v>1</v>
      </c>
      <c r="W743" s="36">
        <v>1</v>
      </c>
      <c r="X743" s="37" t="s">
        <v>65</v>
      </c>
    </row>
    <row r="744" spans="1:24" ht="24" customHeight="1" x14ac:dyDescent="0.2">
      <c r="A744" s="50" t="s">
        <v>1240</v>
      </c>
      <c r="B744" s="60" t="s">
        <v>1441</v>
      </c>
      <c r="C744" s="76" t="s">
        <v>1441</v>
      </c>
      <c r="D744" s="61" t="s">
        <v>1442</v>
      </c>
      <c r="E744" s="53">
        <v>13193.38</v>
      </c>
      <c r="F744" s="26">
        <v>0.21</v>
      </c>
      <c r="G744" s="53">
        <v>23147.784</v>
      </c>
      <c r="H744" s="67"/>
      <c r="I744" s="68"/>
      <c r="J744" s="69"/>
      <c r="K744" s="69"/>
      <c r="L744" s="69"/>
      <c r="M744" s="69"/>
      <c r="N744" s="69"/>
      <c r="O744" s="35"/>
      <c r="P744" s="35" t="s">
        <v>24842</v>
      </c>
      <c r="Q744" s="36">
        <v>1</v>
      </c>
      <c r="R744" s="35" t="s">
        <v>27</v>
      </c>
      <c r="S744" s="35" t="s">
        <v>28503</v>
      </c>
      <c r="T744" s="35">
        <v>0</v>
      </c>
      <c r="U744" s="35">
        <v>0</v>
      </c>
      <c r="V744" s="36">
        <v>1</v>
      </c>
      <c r="W744" s="36">
        <v>1</v>
      </c>
      <c r="X744" s="37" t="s">
        <v>65</v>
      </c>
    </row>
    <row r="745" spans="1:24" ht="24" customHeight="1" x14ac:dyDescent="0.2">
      <c r="A745" s="50" t="s">
        <v>1240</v>
      </c>
      <c r="B745" s="60" t="s">
        <v>23544</v>
      </c>
      <c r="C745" s="76" t="s">
        <v>23544</v>
      </c>
      <c r="D745" s="61" t="s">
        <v>23545</v>
      </c>
      <c r="E745" s="53">
        <v>13193.38</v>
      </c>
      <c r="F745" s="26">
        <v>0.21</v>
      </c>
      <c r="G745" s="53">
        <v>23147.784</v>
      </c>
      <c r="H745" s="67"/>
      <c r="I745" s="68"/>
      <c r="J745" s="69"/>
      <c r="K745" s="69"/>
      <c r="L745" s="69"/>
      <c r="M745" s="69"/>
      <c r="N745" s="69"/>
      <c r="O745" s="35"/>
      <c r="P745" s="35" t="s">
        <v>24843</v>
      </c>
      <c r="Q745" s="36">
        <v>1</v>
      </c>
      <c r="R745" s="35" t="s">
        <v>27</v>
      </c>
      <c r="S745" s="35" t="s">
        <v>28503</v>
      </c>
      <c r="T745" s="35">
        <v>0</v>
      </c>
      <c r="U745" s="35">
        <v>0</v>
      </c>
      <c r="V745" s="36" t="e">
        <v>#N/A</v>
      </c>
      <c r="W745" s="36" t="e">
        <v>#N/A</v>
      </c>
      <c r="X745" s="37" t="s">
        <v>65</v>
      </c>
    </row>
    <row r="746" spans="1:24" ht="24" customHeight="1" x14ac:dyDescent="0.2">
      <c r="A746" s="50" t="s">
        <v>1240</v>
      </c>
      <c r="B746" s="60" t="s">
        <v>1443</v>
      </c>
      <c r="C746" s="76" t="s">
        <v>1443</v>
      </c>
      <c r="D746" s="61" t="s">
        <v>1444</v>
      </c>
      <c r="E746" s="53">
        <v>14282.47</v>
      </c>
      <c r="F746" s="26">
        <v>0.21</v>
      </c>
      <c r="G746" s="53">
        <v>25058.592000000001</v>
      </c>
      <c r="H746" s="67"/>
      <c r="I746" s="68"/>
      <c r="J746" s="69"/>
      <c r="K746" s="69"/>
      <c r="L746" s="69"/>
      <c r="M746" s="69"/>
      <c r="N746" s="69"/>
      <c r="O746" s="35"/>
      <c r="P746" s="35" t="s">
        <v>24844</v>
      </c>
      <c r="Q746" s="36">
        <v>1</v>
      </c>
      <c r="R746" s="35" t="s">
        <v>27</v>
      </c>
      <c r="S746" s="35" t="s">
        <v>28503</v>
      </c>
      <c r="T746" s="35">
        <v>0</v>
      </c>
      <c r="U746" s="35">
        <v>0</v>
      </c>
      <c r="V746" s="36">
        <v>1</v>
      </c>
      <c r="W746" s="36">
        <v>1</v>
      </c>
      <c r="X746" s="37" t="s">
        <v>65</v>
      </c>
    </row>
    <row r="747" spans="1:24" ht="24" customHeight="1" x14ac:dyDescent="0.2">
      <c r="A747" s="50" t="s">
        <v>1240</v>
      </c>
      <c r="B747" s="60" t="s">
        <v>1445</v>
      </c>
      <c r="C747" s="76" t="s">
        <v>1445</v>
      </c>
      <c r="D747" s="61" t="s">
        <v>1446</v>
      </c>
      <c r="E747" s="53">
        <v>31040.34</v>
      </c>
      <c r="F747" s="26">
        <v>0.21</v>
      </c>
      <c r="G747" s="53">
        <v>54460.273000000001</v>
      </c>
      <c r="H747" s="67"/>
      <c r="I747" s="68"/>
      <c r="J747" s="69"/>
      <c r="K747" s="69"/>
      <c r="L747" s="69"/>
      <c r="M747" s="69"/>
      <c r="N747" s="69"/>
      <c r="O747" s="35"/>
      <c r="P747" s="35" t="s">
        <v>24845</v>
      </c>
      <c r="Q747" s="36">
        <v>1</v>
      </c>
      <c r="R747" s="35" t="s">
        <v>27</v>
      </c>
      <c r="S747" s="35" t="s">
        <v>28503</v>
      </c>
      <c r="T747" s="35">
        <v>0</v>
      </c>
      <c r="U747" s="35">
        <v>0</v>
      </c>
      <c r="V747" s="36">
        <v>1</v>
      </c>
      <c r="W747" s="36">
        <v>1</v>
      </c>
      <c r="X747" s="37" t="s">
        <v>65</v>
      </c>
    </row>
    <row r="748" spans="1:24" ht="24" customHeight="1" x14ac:dyDescent="0.2">
      <c r="A748" s="50" t="s">
        <v>1240</v>
      </c>
      <c r="B748" s="60" t="s">
        <v>1447</v>
      </c>
      <c r="C748" s="76" t="s">
        <v>1447</v>
      </c>
      <c r="D748" s="61" t="s">
        <v>1448</v>
      </c>
      <c r="E748" s="53">
        <v>31040.34</v>
      </c>
      <c r="F748" s="26">
        <v>0.21</v>
      </c>
      <c r="G748" s="53">
        <v>54460.273000000001</v>
      </c>
      <c r="H748" s="67"/>
      <c r="I748" s="68"/>
      <c r="J748" s="69"/>
      <c r="K748" s="69"/>
      <c r="L748" s="69"/>
      <c r="M748" s="69"/>
      <c r="N748" s="69"/>
      <c r="O748" s="35"/>
      <c r="P748" s="35" t="s">
        <v>24846</v>
      </c>
      <c r="Q748" s="36">
        <v>1</v>
      </c>
      <c r="R748" s="35" t="s">
        <v>27</v>
      </c>
      <c r="S748" s="35" t="s">
        <v>28503</v>
      </c>
      <c r="T748" s="35">
        <v>0</v>
      </c>
      <c r="U748" s="35">
        <v>0</v>
      </c>
      <c r="V748" s="36">
        <v>1</v>
      </c>
      <c r="W748" s="36">
        <v>1</v>
      </c>
      <c r="X748" s="37" t="s">
        <v>65</v>
      </c>
    </row>
    <row r="749" spans="1:24" ht="24" customHeight="1" x14ac:dyDescent="0.2">
      <c r="A749" s="50" t="s">
        <v>1240</v>
      </c>
      <c r="B749" s="60" t="s">
        <v>1449</v>
      </c>
      <c r="C749" s="76" t="s">
        <v>1449</v>
      </c>
      <c r="D749" s="61" t="s">
        <v>1450</v>
      </c>
      <c r="E749" s="53">
        <v>31040.34</v>
      </c>
      <c r="F749" s="26">
        <v>0.21</v>
      </c>
      <c r="G749" s="53">
        <v>54460.273000000001</v>
      </c>
      <c r="H749" s="67"/>
      <c r="I749" s="68"/>
      <c r="J749" s="69"/>
      <c r="K749" s="69"/>
      <c r="L749" s="69"/>
      <c r="M749" s="69"/>
      <c r="N749" s="69"/>
      <c r="O749" s="35"/>
      <c r="P749" s="35" t="s">
        <v>24847</v>
      </c>
      <c r="Q749" s="36">
        <v>1</v>
      </c>
      <c r="R749" s="35" t="s">
        <v>27</v>
      </c>
      <c r="S749" s="35" t="s">
        <v>28503</v>
      </c>
      <c r="T749" s="35">
        <v>0</v>
      </c>
      <c r="U749" s="35">
        <v>0</v>
      </c>
      <c r="V749" s="36">
        <v>1</v>
      </c>
      <c r="W749" s="36">
        <v>1</v>
      </c>
      <c r="X749" s="37" t="s">
        <v>65</v>
      </c>
    </row>
    <row r="750" spans="1:24" ht="24" customHeight="1" x14ac:dyDescent="0.2">
      <c r="A750" s="50" t="s">
        <v>1240</v>
      </c>
      <c r="B750" s="60" t="s">
        <v>23546</v>
      </c>
      <c r="C750" s="76" t="s">
        <v>23546</v>
      </c>
      <c r="D750" s="61" t="s">
        <v>23547</v>
      </c>
      <c r="E750" s="53">
        <v>38268.22</v>
      </c>
      <c r="F750" s="26">
        <v>0.21</v>
      </c>
      <c r="G750" s="53">
        <v>67141.592999999993</v>
      </c>
      <c r="H750" s="67"/>
      <c r="I750" s="68"/>
      <c r="J750" s="69"/>
      <c r="K750" s="69"/>
      <c r="L750" s="69"/>
      <c r="M750" s="69"/>
      <c r="N750" s="69"/>
      <c r="O750" s="35"/>
      <c r="P750" s="35" t="s">
        <v>24848</v>
      </c>
      <c r="Q750" s="36">
        <v>1</v>
      </c>
      <c r="R750" s="35" t="s">
        <v>27</v>
      </c>
      <c r="S750" s="35" t="s">
        <v>28503</v>
      </c>
      <c r="T750" s="35">
        <v>0</v>
      </c>
      <c r="U750" s="35">
        <v>0</v>
      </c>
      <c r="V750" s="36" t="e">
        <v>#N/A</v>
      </c>
      <c r="W750" s="36" t="e">
        <v>#N/A</v>
      </c>
      <c r="X750" s="37" t="s">
        <v>65</v>
      </c>
    </row>
    <row r="751" spans="1:24" ht="24" customHeight="1" x14ac:dyDescent="0.2">
      <c r="A751" s="50" t="s">
        <v>1240</v>
      </c>
      <c r="B751" s="60" t="s">
        <v>1451</v>
      </c>
      <c r="C751" s="76" t="s">
        <v>1451</v>
      </c>
      <c r="D751" s="61" t="s">
        <v>1452</v>
      </c>
      <c r="E751" s="53">
        <v>31040.34</v>
      </c>
      <c r="F751" s="26">
        <v>0.21</v>
      </c>
      <c r="G751" s="53">
        <v>54460.273000000001</v>
      </c>
      <c r="H751" s="67"/>
      <c r="I751" s="68"/>
      <c r="J751" s="69"/>
      <c r="K751" s="69"/>
      <c r="L751" s="69"/>
      <c r="M751" s="69"/>
      <c r="N751" s="69"/>
      <c r="O751" s="35"/>
      <c r="P751" s="35" t="s">
        <v>24849</v>
      </c>
      <c r="Q751" s="36">
        <v>1</v>
      </c>
      <c r="R751" s="35" t="s">
        <v>27</v>
      </c>
      <c r="S751" s="35" t="s">
        <v>28503</v>
      </c>
      <c r="T751" s="35">
        <v>0</v>
      </c>
      <c r="U751" s="35">
        <v>0</v>
      </c>
      <c r="V751" s="36">
        <v>1</v>
      </c>
      <c r="W751" s="36">
        <v>1</v>
      </c>
      <c r="X751" s="37" t="s">
        <v>65</v>
      </c>
    </row>
    <row r="752" spans="1:24" ht="24" customHeight="1" x14ac:dyDescent="0.2">
      <c r="A752" s="50" t="s">
        <v>1240</v>
      </c>
      <c r="B752" s="60" t="s">
        <v>23548</v>
      </c>
      <c r="C752" s="76" t="s">
        <v>23548</v>
      </c>
      <c r="D752" s="61" t="s">
        <v>23549</v>
      </c>
      <c r="E752" s="53">
        <v>990.13</v>
      </c>
      <c r="F752" s="26">
        <v>0.21</v>
      </c>
      <c r="G752" s="53">
        <v>1737.184</v>
      </c>
      <c r="H752" s="67"/>
      <c r="I752" s="68"/>
      <c r="J752" s="69"/>
      <c r="K752" s="69"/>
      <c r="L752" s="69"/>
      <c r="M752" s="69"/>
      <c r="N752" s="69"/>
      <c r="O752" s="35"/>
      <c r="P752" s="35" t="s">
        <v>24850</v>
      </c>
      <c r="Q752" s="36">
        <v>10</v>
      </c>
      <c r="R752" s="35" t="s">
        <v>9849</v>
      </c>
      <c r="S752" s="35" t="s">
        <v>28503</v>
      </c>
      <c r="T752" s="35">
        <v>0</v>
      </c>
      <c r="U752" s="35">
        <v>0</v>
      </c>
      <c r="V752" s="36" t="e">
        <v>#N/A</v>
      </c>
      <c r="W752" s="36" t="e">
        <v>#N/A</v>
      </c>
      <c r="X752" s="37" t="s">
        <v>65</v>
      </c>
    </row>
    <row r="753" spans="1:24" ht="24" customHeight="1" x14ac:dyDescent="0.2">
      <c r="A753" s="50" t="s">
        <v>1240</v>
      </c>
      <c r="B753" s="60" t="s">
        <v>1453</v>
      </c>
      <c r="C753" s="76" t="s">
        <v>1453</v>
      </c>
      <c r="D753" s="61" t="s">
        <v>23550</v>
      </c>
      <c r="E753" s="53">
        <v>4950.7</v>
      </c>
      <c r="F753" s="26">
        <v>0.21</v>
      </c>
      <c r="G753" s="53">
        <v>8686.009</v>
      </c>
      <c r="H753" s="67"/>
      <c r="I753" s="68"/>
      <c r="J753" s="69"/>
      <c r="K753" s="69"/>
      <c r="L753" s="69"/>
      <c r="M753" s="69"/>
      <c r="N753" s="69"/>
      <c r="O753" s="35"/>
      <c r="P753" s="35" t="s">
        <v>24851</v>
      </c>
      <c r="Q753" s="36">
        <v>1</v>
      </c>
      <c r="R753" s="35" t="s">
        <v>27</v>
      </c>
      <c r="S753" s="35" t="s">
        <v>28503</v>
      </c>
      <c r="T753" s="35">
        <v>0</v>
      </c>
      <c r="U753" s="35">
        <v>0</v>
      </c>
      <c r="V753" s="36">
        <v>5</v>
      </c>
      <c r="W753" s="36">
        <v>5</v>
      </c>
      <c r="X753" s="37" t="s">
        <v>65</v>
      </c>
    </row>
    <row r="754" spans="1:24" ht="24" customHeight="1" x14ac:dyDescent="0.2">
      <c r="A754" s="50" t="s">
        <v>1240</v>
      </c>
      <c r="B754" s="60" t="s">
        <v>23551</v>
      </c>
      <c r="C754" s="76" t="s">
        <v>23551</v>
      </c>
      <c r="D754" s="61" t="s">
        <v>23552</v>
      </c>
      <c r="E754" s="53">
        <v>4430.78</v>
      </c>
      <c r="F754" s="26">
        <v>0.21</v>
      </c>
      <c r="G754" s="53">
        <v>7773.8019999999997</v>
      </c>
      <c r="H754" s="67"/>
      <c r="I754" s="68"/>
      <c r="J754" s="69"/>
      <c r="K754" s="69"/>
      <c r="L754" s="69"/>
      <c r="M754" s="69"/>
      <c r="N754" s="69"/>
      <c r="O754" s="35"/>
      <c r="P754" s="35" t="s">
        <v>24852</v>
      </c>
      <c r="Q754" s="36">
        <v>1</v>
      </c>
      <c r="R754" s="35" t="s">
        <v>27</v>
      </c>
      <c r="S754" s="35" t="s">
        <v>28503</v>
      </c>
      <c r="T754" s="35">
        <v>0</v>
      </c>
      <c r="U754" s="35">
        <v>0</v>
      </c>
      <c r="V754" s="36" t="e">
        <v>#N/A</v>
      </c>
      <c r="W754" s="36" t="e">
        <v>#N/A</v>
      </c>
      <c r="X754" s="37" t="s">
        <v>65</v>
      </c>
    </row>
    <row r="755" spans="1:24" ht="24" customHeight="1" x14ac:dyDescent="0.2">
      <c r="A755" s="50" t="s">
        <v>1240</v>
      </c>
      <c r="B755" s="60" t="s">
        <v>1455</v>
      </c>
      <c r="C755" s="76" t="s">
        <v>1455</v>
      </c>
      <c r="D755" s="61" t="s">
        <v>23553</v>
      </c>
      <c r="E755" s="53">
        <v>4950.7</v>
      </c>
      <c r="F755" s="26">
        <v>0.21</v>
      </c>
      <c r="G755" s="53">
        <v>8686.009</v>
      </c>
      <c r="H755" s="67"/>
      <c r="I755" s="68"/>
      <c r="J755" s="69"/>
      <c r="K755" s="69"/>
      <c r="L755" s="69"/>
      <c r="M755" s="69"/>
      <c r="N755" s="69"/>
      <c r="O755" s="35"/>
      <c r="P755" s="35" t="s">
        <v>24853</v>
      </c>
      <c r="Q755" s="36">
        <v>1</v>
      </c>
      <c r="R755" s="35" t="s">
        <v>27</v>
      </c>
      <c r="S755" s="35" t="s">
        <v>28503</v>
      </c>
      <c r="T755" s="35">
        <v>0</v>
      </c>
      <c r="U755" s="35">
        <v>0</v>
      </c>
      <c r="V755" s="36">
        <v>5</v>
      </c>
      <c r="W755" s="36">
        <v>5</v>
      </c>
      <c r="X755" s="37" t="s">
        <v>65</v>
      </c>
    </row>
    <row r="756" spans="1:24" ht="24" customHeight="1" x14ac:dyDescent="0.2">
      <c r="A756" s="50" t="s">
        <v>1240</v>
      </c>
      <c r="B756" s="60" t="s">
        <v>23554</v>
      </c>
      <c r="C756" s="76" t="s">
        <v>23554</v>
      </c>
      <c r="D756" s="61" t="s">
        <v>1456</v>
      </c>
      <c r="E756" s="53">
        <v>4430.8280000000004</v>
      </c>
      <c r="F756" s="26">
        <v>0.21</v>
      </c>
      <c r="G756" s="53">
        <v>7773.8869999999997</v>
      </c>
      <c r="H756" s="67"/>
      <c r="I756" s="68"/>
      <c r="J756" s="69"/>
      <c r="K756" s="69"/>
      <c r="L756" s="69"/>
      <c r="M756" s="69"/>
      <c r="N756" s="69"/>
      <c r="O756" s="35"/>
      <c r="P756" s="35" t="s">
        <v>24854</v>
      </c>
      <c r="Q756" s="36">
        <v>5</v>
      </c>
      <c r="R756" s="35" t="s">
        <v>9849</v>
      </c>
      <c r="S756" s="35" t="s">
        <v>28503</v>
      </c>
      <c r="T756" s="35">
        <v>0</v>
      </c>
      <c r="U756" s="35">
        <v>0</v>
      </c>
      <c r="V756" s="36" t="e">
        <v>#N/A</v>
      </c>
      <c r="W756" s="36" t="e">
        <v>#N/A</v>
      </c>
      <c r="X756" s="37" t="s">
        <v>65</v>
      </c>
    </row>
    <row r="757" spans="1:24" ht="24" customHeight="1" x14ac:dyDescent="0.2">
      <c r="A757" s="50" t="s">
        <v>1240</v>
      </c>
      <c r="B757" s="60" t="s">
        <v>1457</v>
      </c>
      <c r="C757" s="76" t="s">
        <v>1457</v>
      </c>
      <c r="D757" s="61" t="s">
        <v>23555</v>
      </c>
      <c r="E757" s="53">
        <v>4950.7</v>
      </c>
      <c r="F757" s="26">
        <v>0.21</v>
      </c>
      <c r="G757" s="53">
        <v>8686.009</v>
      </c>
      <c r="H757" s="67"/>
      <c r="I757" s="68"/>
      <c r="J757" s="69"/>
      <c r="K757" s="69"/>
      <c r="L757" s="69"/>
      <c r="M757" s="69"/>
      <c r="N757" s="69"/>
      <c r="O757" s="35"/>
      <c r="P757" s="35" t="s">
        <v>24855</v>
      </c>
      <c r="Q757" s="36">
        <v>1</v>
      </c>
      <c r="R757" s="35" t="s">
        <v>27</v>
      </c>
      <c r="S757" s="35" t="s">
        <v>28503</v>
      </c>
      <c r="T757" s="35">
        <v>0</v>
      </c>
      <c r="U757" s="35">
        <v>0</v>
      </c>
      <c r="V757" s="36">
        <v>5</v>
      </c>
      <c r="W757" s="36">
        <v>5</v>
      </c>
      <c r="X757" s="37" t="s">
        <v>65</v>
      </c>
    </row>
    <row r="758" spans="1:24" ht="24" customHeight="1" x14ac:dyDescent="0.2">
      <c r="A758" s="50" t="s">
        <v>1240</v>
      </c>
      <c r="B758" s="60" t="s">
        <v>23556</v>
      </c>
      <c r="C758" s="76" t="s">
        <v>23556</v>
      </c>
      <c r="D758" s="61" t="s">
        <v>1458</v>
      </c>
      <c r="E758" s="53">
        <v>4430.78</v>
      </c>
      <c r="F758" s="26">
        <v>0.21</v>
      </c>
      <c r="G758" s="53">
        <v>7773.8019999999997</v>
      </c>
      <c r="H758" s="67"/>
      <c r="I758" s="68"/>
      <c r="J758" s="69"/>
      <c r="K758" s="69"/>
      <c r="L758" s="69"/>
      <c r="M758" s="69"/>
      <c r="N758" s="69"/>
      <c r="O758" s="35"/>
      <c r="P758" s="35" t="s">
        <v>24856</v>
      </c>
      <c r="Q758" s="36">
        <v>1</v>
      </c>
      <c r="R758" s="35" t="s">
        <v>9849</v>
      </c>
      <c r="S758" s="35" t="s">
        <v>28503</v>
      </c>
      <c r="T758" s="35">
        <v>0</v>
      </c>
      <c r="U758" s="35">
        <v>0</v>
      </c>
      <c r="V758" s="36" t="e">
        <v>#N/A</v>
      </c>
      <c r="W758" s="36" t="e">
        <v>#N/A</v>
      </c>
      <c r="X758" s="37" t="s">
        <v>65</v>
      </c>
    </row>
    <row r="759" spans="1:24" ht="24" customHeight="1" x14ac:dyDescent="0.2">
      <c r="A759" s="50" t="s">
        <v>1240</v>
      </c>
      <c r="B759" s="60" t="s">
        <v>23557</v>
      </c>
      <c r="C759" s="76" t="s">
        <v>23557</v>
      </c>
      <c r="D759" s="61" t="s">
        <v>23558</v>
      </c>
      <c r="E759" s="53">
        <v>990.13</v>
      </c>
      <c r="F759" s="26">
        <v>0.21</v>
      </c>
      <c r="G759" s="53">
        <v>1737.184</v>
      </c>
      <c r="H759" s="67"/>
      <c r="I759" s="68"/>
      <c r="J759" s="69"/>
      <c r="K759" s="69"/>
      <c r="L759" s="69"/>
      <c r="M759" s="69"/>
      <c r="N759" s="69"/>
      <c r="O759" s="35"/>
      <c r="P759" s="35" t="s">
        <v>24857</v>
      </c>
      <c r="Q759" s="36">
        <v>10</v>
      </c>
      <c r="R759" s="35" t="s">
        <v>27</v>
      </c>
      <c r="S759" s="35" t="s">
        <v>28503</v>
      </c>
      <c r="T759" s="35">
        <v>0</v>
      </c>
      <c r="U759" s="35">
        <v>0</v>
      </c>
      <c r="V759" s="36" t="e">
        <v>#N/A</v>
      </c>
      <c r="W759" s="36" t="e">
        <v>#N/A</v>
      </c>
      <c r="X759" s="37" t="s">
        <v>65</v>
      </c>
    </row>
    <row r="760" spans="1:24" ht="24" customHeight="1" x14ac:dyDescent="0.2">
      <c r="A760" s="50" t="s">
        <v>1240</v>
      </c>
      <c r="B760" s="60" t="s">
        <v>1459</v>
      </c>
      <c r="C760" s="76" t="s">
        <v>1459</v>
      </c>
      <c r="D760" s="61" t="s">
        <v>23559</v>
      </c>
      <c r="E760" s="53">
        <v>4950.7</v>
      </c>
      <c r="F760" s="26">
        <v>0.21</v>
      </c>
      <c r="G760" s="53">
        <v>8686.009</v>
      </c>
      <c r="H760" s="67"/>
      <c r="I760" s="68"/>
      <c r="J760" s="69"/>
      <c r="K760" s="69"/>
      <c r="L760" s="69"/>
      <c r="M760" s="69"/>
      <c r="N760" s="69"/>
      <c r="O760" s="35"/>
      <c r="P760" s="35" t="s">
        <v>24858</v>
      </c>
      <c r="Q760" s="36">
        <v>1</v>
      </c>
      <c r="R760" s="35" t="s">
        <v>27</v>
      </c>
      <c r="S760" s="35" t="s">
        <v>28504</v>
      </c>
      <c r="T760" s="35">
        <v>0</v>
      </c>
      <c r="U760" s="35">
        <v>0</v>
      </c>
      <c r="V760" s="36">
        <v>5</v>
      </c>
      <c r="W760" s="36">
        <v>5</v>
      </c>
      <c r="X760" s="37" t="s">
        <v>65</v>
      </c>
    </row>
    <row r="761" spans="1:24" ht="24" customHeight="1" x14ac:dyDescent="0.2">
      <c r="A761" s="50" t="s">
        <v>1240</v>
      </c>
      <c r="B761" s="60" t="s">
        <v>1461</v>
      </c>
      <c r="C761" s="76" t="s">
        <v>1461</v>
      </c>
      <c r="D761" s="61" t="s">
        <v>23560</v>
      </c>
      <c r="E761" s="53">
        <v>4950.58</v>
      </c>
      <c r="F761" s="26">
        <v>0.21</v>
      </c>
      <c r="G761" s="53">
        <v>8685.7909999999993</v>
      </c>
      <c r="H761" s="67"/>
      <c r="I761" s="68"/>
      <c r="J761" s="69"/>
      <c r="K761" s="69"/>
      <c r="L761" s="69"/>
      <c r="M761" s="69"/>
      <c r="N761" s="69"/>
      <c r="O761" s="35"/>
      <c r="P761" s="35" t="s">
        <v>24859</v>
      </c>
      <c r="Q761" s="36">
        <v>1</v>
      </c>
      <c r="R761" s="35" t="s">
        <v>27</v>
      </c>
      <c r="S761" s="35" t="s">
        <v>28504</v>
      </c>
      <c r="T761" s="35">
        <v>0</v>
      </c>
      <c r="U761" s="35">
        <v>0</v>
      </c>
      <c r="V761" s="36">
        <v>0</v>
      </c>
      <c r="W761" s="36">
        <v>10</v>
      </c>
      <c r="X761" s="37">
        <v>1</v>
      </c>
    </row>
    <row r="762" spans="1:24" ht="24" customHeight="1" x14ac:dyDescent="0.2">
      <c r="A762" s="50" t="s">
        <v>1240</v>
      </c>
      <c r="B762" s="60" t="s">
        <v>1463</v>
      </c>
      <c r="C762" s="76" t="s">
        <v>1463</v>
      </c>
      <c r="D762" s="61" t="s">
        <v>23561</v>
      </c>
      <c r="E762" s="53">
        <v>4950.58</v>
      </c>
      <c r="F762" s="26">
        <v>0.21</v>
      </c>
      <c r="G762" s="53">
        <v>8685.7909999999993</v>
      </c>
      <c r="H762" s="67"/>
      <c r="I762" s="68"/>
      <c r="J762" s="69"/>
      <c r="K762" s="69"/>
      <c r="L762" s="69"/>
      <c r="M762" s="69"/>
      <c r="N762" s="69"/>
      <c r="O762" s="35"/>
      <c r="P762" s="35" t="s">
        <v>24860</v>
      </c>
      <c r="Q762" s="36">
        <v>1</v>
      </c>
      <c r="R762" s="35" t="s">
        <v>27</v>
      </c>
      <c r="S762" s="35" t="s">
        <v>28504</v>
      </c>
      <c r="T762" s="35">
        <v>0</v>
      </c>
      <c r="U762" s="35">
        <v>0</v>
      </c>
      <c r="V762" s="36">
        <v>0</v>
      </c>
      <c r="W762" s="36">
        <v>10</v>
      </c>
      <c r="X762" s="37">
        <v>1</v>
      </c>
    </row>
    <row r="763" spans="1:24" ht="24" customHeight="1" x14ac:dyDescent="0.2">
      <c r="A763" s="50" t="s">
        <v>1240</v>
      </c>
      <c r="B763" s="60" t="s">
        <v>1465</v>
      </c>
      <c r="C763" s="76" t="s">
        <v>1465</v>
      </c>
      <c r="D763" s="61" t="s">
        <v>23562</v>
      </c>
      <c r="E763" s="53">
        <v>4950.7</v>
      </c>
      <c r="F763" s="26">
        <v>0.21</v>
      </c>
      <c r="G763" s="53">
        <v>8686.009</v>
      </c>
      <c r="H763" s="67"/>
      <c r="I763" s="68"/>
      <c r="J763" s="69"/>
      <c r="K763" s="69"/>
      <c r="L763" s="69"/>
      <c r="M763" s="69"/>
      <c r="N763" s="69"/>
      <c r="O763" s="35"/>
      <c r="P763" s="35" t="s">
        <v>24861</v>
      </c>
      <c r="Q763" s="36">
        <v>1</v>
      </c>
      <c r="R763" s="35" t="s">
        <v>27</v>
      </c>
      <c r="S763" s="35" t="s">
        <v>28503</v>
      </c>
      <c r="T763" s="35">
        <v>0</v>
      </c>
      <c r="U763" s="35">
        <v>0</v>
      </c>
      <c r="V763" s="36">
        <v>5</v>
      </c>
      <c r="W763" s="36">
        <v>5</v>
      </c>
      <c r="X763" s="37" t="s">
        <v>65</v>
      </c>
    </row>
    <row r="764" spans="1:24" ht="24" customHeight="1" x14ac:dyDescent="0.2">
      <c r="A764" s="50" t="s">
        <v>1240</v>
      </c>
      <c r="B764" s="60" t="s">
        <v>23563</v>
      </c>
      <c r="C764" s="76" t="s">
        <v>23563</v>
      </c>
      <c r="D764" s="61" t="s">
        <v>23564</v>
      </c>
      <c r="E764" s="53">
        <v>990.14</v>
      </c>
      <c r="F764" s="26">
        <v>0.21</v>
      </c>
      <c r="G764" s="53">
        <v>1737.202</v>
      </c>
      <c r="H764" s="67"/>
      <c r="I764" s="68"/>
      <c r="J764" s="69"/>
      <c r="K764" s="69"/>
      <c r="L764" s="69"/>
      <c r="M764" s="69"/>
      <c r="N764" s="69"/>
      <c r="O764" s="35"/>
      <c r="P764" s="35" t="s">
        <v>24862</v>
      </c>
      <c r="Q764" s="36">
        <v>5</v>
      </c>
      <c r="R764" s="35" t="s">
        <v>27</v>
      </c>
      <c r="S764" s="35" t="s">
        <v>28503</v>
      </c>
      <c r="T764" s="35">
        <v>0</v>
      </c>
      <c r="U764" s="35">
        <v>0</v>
      </c>
      <c r="V764" s="36" t="e">
        <v>#N/A</v>
      </c>
      <c r="W764" s="36" t="e">
        <v>#N/A</v>
      </c>
      <c r="X764" s="37" t="s">
        <v>65</v>
      </c>
    </row>
    <row r="765" spans="1:24" ht="24" customHeight="1" x14ac:dyDescent="0.2">
      <c r="A765" s="50" t="s">
        <v>1240</v>
      </c>
      <c r="B765" s="60" t="s">
        <v>23565</v>
      </c>
      <c r="C765" s="76" t="s">
        <v>23565</v>
      </c>
      <c r="D765" s="61" t="s">
        <v>23566</v>
      </c>
      <c r="E765" s="53">
        <v>16269.59</v>
      </c>
      <c r="F765" s="26">
        <v>0.21</v>
      </c>
      <c r="G765" s="53">
        <v>28545.001</v>
      </c>
      <c r="H765" s="67"/>
      <c r="I765" s="68"/>
      <c r="J765" s="69"/>
      <c r="K765" s="69"/>
      <c r="L765" s="69"/>
      <c r="M765" s="69"/>
      <c r="N765" s="69"/>
      <c r="O765" s="35"/>
      <c r="P765" s="35" t="s">
        <v>24863</v>
      </c>
      <c r="Q765" s="36">
        <v>1</v>
      </c>
      <c r="R765" s="35" t="s">
        <v>9849</v>
      </c>
      <c r="S765" s="35" t="s">
        <v>28503</v>
      </c>
      <c r="T765" s="35">
        <v>0</v>
      </c>
      <c r="U765" s="35">
        <v>0</v>
      </c>
      <c r="V765" s="36" t="e">
        <v>#N/A</v>
      </c>
      <c r="W765" s="36" t="e">
        <v>#N/A</v>
      </c>
      <c r="X765" s="37" t="s">
        <v>65</v>
      </c>
    </row>
    <row r="766" spans="1:24" ht="24" customHeight="1" x14ac:dyDescent="0.2">
      <c r="A766" s="50" t="s">
        <v>1240</v>
      </c>
      <c r="B766" s="60" t="s">
        <v>12035</v>
      </c>
      <c r="C766" s="76" t="s">
        <v>12035</v>
      </c>
      <c r="D766" s="61" t="s">
        <v>12036</v>
      </c>
      <c r="E766" s="53">
        <v>14657.23</v>
      </c>
      <c r="F766" s="26">
        <v>0.21</v>
      </c>
      <c r="G766" s="53">
        <v>25716.106</v>
      </c>
      <c r="H766" s="67"/>
      <c r="I766" s="68"/>
      <c r="J766" s="69"/>
      <c r="K766" s="69"/>
      <c r="L766" s="69"/>
      <c r="M766" s="69"/>
      <c r="N766" s="69"/>
      <c r="O766" s="35"/>
      <c r="P766" s="35" t="s">
        <v>24864</v>
      </c>
      <c r="Q766" s="36">
        <v>1</v>
      </c>
      <c r="R766" s="35" t="s">
        <v>9849</v>
      </c>
      <c r="S766" s="35" t="s">
        <v>28503</v>
      </c>
      <c r="T766" s="35">
        <v>0</v>
      </c>
      <c r="U766" s="35">
        <v>0</v>
      </c>
      <c r="V766" s="36">
        <v>1</v>
      </c>
      <c r="W766" s="36">
        <v>1</v>
      </c>
      <c r="X766" s="37" t="s">
        <v>65</v>
      </c>
    </row>
    <row r="767" spans="1:24" ht="24" customHeight="1" x14ac:dyDescent="0.2">
      <c r="A767" s="50" t="s">
        <v>1240</v>
      </c>
      <c r="B767" s="60" t="s">
        <v>1467</v>
      </c>
      <c r="C767" s="76" t="s">
        <v>1467</v>
      </c>
      <c r="D767" s="61" t="s">
        <v>23567</v>
      </c>
      <c r="E767" s="53">
        <v>17822.27</v>
      </c>
      <c r="F767" s="26">
        <v>0.21</v>
      </c>
      <c r="G767" s="53">
        <v>31269.170999999998</v>
      </c>
      <c r="H767" s="67"/>
      <c r="I767" s="68"/>
      <c r="J767" s="69"/>
      <c r="K767" s="69"/>
      <c r="L767" s="69"/>
      <c r="M767" s="69"/>
      <c r="N767" s="69"/>
      <c r="O767" s="35"/>
      <c r="P767" s="35" t="s">
        <v>24865</v>
      </c>
      <c r="Q767" s="36">
        <v>1</v>
      </c>
      <c r="R767" s="35" t="s">
        <v>27</v>
      </c>
      <c r="S767" s="35" t="s">
        <v>28504</v>
      </c>
      <c r="T767" s="35">
        <v>0</v>
      </c>
      <c r="U767" s="35">
        <v>0</v>
      </c>
      <c r="V767" s="36">
        <v>1</v>
      </c>
      <c r="W767" s="36">
        <v>1</v>
      </c>
      <c r="X767" s="37" t="s">
        <v>65</v>
      </c>
    </row>
    <row r="768" spans="1:24" ht="24" customHeight="1" x14ac:dyDescent="0.2">
      <c r="A768" s="50" t="s">
        <v>1240</v>
      </c>
      <c r="B768" s="60" t="s">
        <v>1469</v>
      </c>
      <c r="C768" s="76" t="s">
        <v>1469</v>
      </c>
      <c r="D768" s="61" t="s">
        <v>23568</v>
      </c>
      <c r="E768" s="53">
        <v>17822.27</v>
      </c>
      <c r="F768" s="26">
        <v>0.21</v>
      </c>
      <c r="G768" s="53">
        <v>31269.170999999998</v>
      </c>
      <c r="H768" s="67"/>
      <c r="I768" s="68"/>
      <c r="J768" s="69"/>
      <c r="K768" s="69"/>
      <c r="L768" s="69"/>
      <c r="M768" s="69"/>
      <c r="N768" s="69"/>
      <c r="O768" s="35"/>
      <c r="P768" s="35" t="s">
        <v>24866</v>
      </c>
      <c r="Q768" s="36">
        <v>1</v>
      </c>
      <c r="R768" s="35" t="s">
        <v>27</v>
      </c>
      <c r="S768" s="35" t="s">
        <v>28504</v>
      </c>
      <c r="T768" s="35">
        <v>0</v>
      </c>
      <c r="U768" s="35">
        <v>0</v>
      </c>
      <c r="V768" s="36">
        <v>1</v>
      </c>
      <c r="W768" s="36">
        <v>1</v>
      </c>
      <c r="X768" s="37" t="s">
        <v>65</v>
      </c>
    </row>
    <row r="769" spans="1:24" ht="24" customHeight="1" x14ac:dyDescent="0.2">
      <c r="A769" s="50" t="s">
        <v>1240</v>
      </c>
      <c r="B769" s="60" t="s">
        <v>1471</v>
      </c>
      <c r="C769" s="76" t="s">
        <v>1471</v>
      </c>
      <c r="D769" s="61" t="s">
        <v>1472</v>
      </c>
      <c r="E769" s="53">
        <v>14802.44</v>
      </c>
      <c r="F769" s="26">
        <v>0.21</v>
      </c>
      <c r="G769" s="53">
        <v>25970.883000000002</v>
      </c>
      <c r="H769" s="67"/>
      <c r="I769" s="68"/>
      <c r="J769" s="69"/>
      <c r="K769" s="69"/>
      <c r="L769" s="69"/>
      <c r="M769" s="69"/>
      <c r="N769" s="69"/>
      <c r="O769" s="35"/>
      <c r="P769" s="35" t="s">
        <v>24867</v>
      </c>
      <c r="Q769" s="36">
        <v>1</v>
      </c>
      <c r="R769" s="35" t="s">
        <v>27</v>
      </c>
      <c r="S769" s="35" t="s">
        <v>28504</v>
      </c>
      <c r="T769" s="35">
        <v>0</v>
      </c>
      <c r="U769" s="35">
        <v>0</v>
      </c>
      <c r="V769" s="36">
        <v>1</v>
      </c>
      <c r="W769" s="36">
        <v>1</v>
      </c>
      <c r="X769" s="37" t="s">
        <v>65</v>
      </c>
    </row>
    <row r="770" spans="1:24" ht="24" customHeight="1" x14ac:dyDescent="0.2">
      <c r="A770" s="50" t="s">
        <v>1240</v>
      </c>
      <c r="B770" s="60" t="s">
        <v>1473</v>
      </c>
      <c r="C770" s="76" t="s">
        <v>1473</v>
      </c>
      <c r="D770" s="61" t="s">
        <v>1474</v>
      </c>
      <c r="E770" s="53">
        <v>23317.24</v>
      </c>
      <c r="F770" s="26">
        <v>0.21</v>
      </c>
      <c r="G770" s="53">
        <v>40910.1</v>
      </c>
      <c r="H770" s="67"/>
      <c r="I770" s="68"/>
      <c r="J770" s="69"/>
      <c r="K770" s="69"/>
      <c r="L770" s="69"/>
      <c r="M770" s="69"/>
      <c r="N770" s="69"/>
      <c r="O770" s="35"/>
      <c r="P770" s="35" t="s">
        <v>24868</v>
      </c>
      <c r="Q770" s="36">
        <v>1</v>
      </c>
      <c r="R770" s="35" t="s">
        <v>27</v>
      </c>
      <c r="S770" s="35" t="s">
        <v>28503</v>
      </c>
      <c r="T770" s="35">
        <v>0</v>
      </c>
      <c r="U770" s="35">
        <v>0</v>
      </c>
      <c r="V770" s="36">
        <v>1</v>
      </c>
      <c r="W770" s="36">
        <v>1</v>
      </c>
      <c r="X770" s="37" t="s">
        <v>65</v>
      </c>
    </row>
    <row r="771" spans="1:24" ht="24" customHeight="1" x14ac:dyDescent="0.2">
      <c r="A771" s="50" t="s">
        <v>1240</v>
      </c>
      <c r="B771" s="60" t="s">
        <v>1475</v>
      </c>
      <c r="C771" s="76" t="s">
        <v>1475</v>
      </c>
      <c r="D771" s="61" t="s">
        <v>1476</v>
      </c>
      <c r="E771" s="53">
        <v>14802.44</v>
      </c>
      <c r="F771" s="26">
        <v>0.21</v>
      </c>
      <c r="G771" s="53">
        <v>25970.883000000002</v>
      </c>
      <c r="H771" s="67"/>
      <c r="I771" s="68"/>
      <c r="J771" s="69"/>
      <c r="K771" s="69"/>
      <c r="L771" s="69"/>
      <c r="M771" s="69"/>
      <c r="N771" s="69"/>
      <c r="O771" s="35"/>
      <c r="P771" s="35" t="s">
        <v>24869</v>
      </c>
      <c r="Q771" s="36">
        <v>1</v>
      </c>
      <c r="R771" s="35" t="s">
        <v>27</v>
      </c>
      <c r="S771" s="35" t="s">
        <v>28504</v>
      </c>
      <c r="T771" s="35">
        <v>0</v>
      </c>
      <c r="U771" s="35">
        <v>0</v>
      </c>
      <c r="V771" s="36">
        <v>1</v>
      </c>
      <c r="W771" s="36">
        <v>1</v>
      </c>
      <c r="X771" s="37" t="s">
        <v>65</v>
      </c>
    </row>
    <row r="772" spans="1:24" ht="24" customHeight="1" x14ac:dyDescent="0.2">
      <c r="A772" s="50" t="s">
        <v>1240</v>
      </c>
      <c r="B772" s="60" t="s">
        <v>1477</v>
      </c>
      <c r="C772" s="76" t="s">
        <v>1477</v>
      </c>
      <c r="D772" s="61" t="s">
        <v>1478</v>
      </c>
      <c r="E772" s="53">
        <v>14802.44</v>
      </c>
      <c r="F772" s="26">
        <v>0.21</v>
      </c>
      <c r="G772" s="53">
        <v>25970.883000000002</v>
      </c>
      <c r="H772" s="67"/>
      <c r="I772" s="68"/>
      <c r="J772" s="69"/>
      <c r="K772" s="69"/>
      <c r="L772" s="69"/>
      <c r="M772" s="69"/>
      <c r="N772" s="69"/>
      <c r="O772" s="35"/>
      <c r="P772" s="35" t="s">
        <v>24870</v>
      </c>
      <c r="Q772" s="36">
        <v>1</v>
      </c>
      <c r="R772" s="35" t="s">
        <v>27</v>
      </c>
      <c r="S772" s="35" t="s">
        <v>28503</v>
      </c>
      <c r="T772" s="35">
        <v>0</v>
      </c>
      <c r="U772" s="35">
        <v>0</v>
      </c>
      <c r="V772" s="36">
        <v>1</v>
      </c>
      <c r="W772" s="36">
        <v>1</v>
      </c>
      <c r="X772" s="37" t="s">
        <v>65</v>
      </c>
    </row>
    <row r="773" spans="1:24" ht="24" customHeight="1" x14ac:dyDescent="0.2">
      <c r="A773" s="50" t="s">
        <v>1240</v>
      </c>
      <c r="B773" s="60" t="s">
        <v>1479</v>
      </c>
      <c r="C773" s="76" t="s">
        <v>1479</v>
      </c>
      <c r="D773" s="61" t="s">
        <v>1480</v>
      </c>
      <c r="E773" s="53">
        <v>14802.44</v>
      </c>
      <c r="F773" s="26">
        <v>0.21</v>
      </c>
      <c r="G773" s="53">
        <v>25970.883000000002</v>
      </c>
      <c r="H773" s="67"/>
      <c r="I773" s="68"/>
      <c r="J773" s="69"/>
      <c r="K773" s="69"/>
      <c r="L773" s="69"/>
      <c r="M773" s="69"/>
      <c r="N773" s="69"/>
      <c r="O773" s="35"/>
      <c r="P773" s="35" t="s">
        <v>24871</v>
      </c>
      <c r="Q773" s="36">
        <v>1</v>
      </c>
      <c r="R773" s="35" t="s">
        <v>27</v>
      </c>
      <c r="S773" s="35" t="s">
        <v>28503</v>
      </c>
      <c r="T773" s="35">
        <v>0</v>
      </c>
      <c r="U773" s="35">
        <v>0</v>
      </c>
      <c r="V773" s="36">
        <v>1</v>
      </c>
      <c r="W773" s="36">
        <v>1</v>
      </c>
      <c r="X773" s="37" t="s">
        <v>65</v>
      </c>
    </row>
    <row r="774" spans="1:24" ht="24" customHeight="1" x14ac:dyDescent="0.2">
      <c r="A774" s="50" t="s">
        <v>1240</v>
      </c>
      <c r="B774" s="60" t="s">
        <v>1481</v>
      </c>
      <c r="C774" s="76" t="s">
        <v>1481</v>
      </c>
      <c r="D774" s="61" t="s">
        <v>1482</v>
      </c>
      <c r="E774" s="53">
        <v>14802.44</v>
      </c>
      <c r="F774" s="26">
        <v>0.21</v>
      </c>
      <c r="G774" s="53">
        <v>25970.883000000002</v>
      </c>
      <c r="H774" s="67"/>
      <c r="I774" s="68"/>
      <c r="J774" s="69"/>
      <c r="K774" s="69"/>
      <c r="L774" s="69"/>
      <c r="M774" s="69"/>
      <c r="N774" s="69"/>
      <c r="O774" s="35"/>
      <c r="P774" s="35" t="s">
        <v>24872</v>
      </c>
      <c r="Q774" s="36">
        <v>1</v>
      </c>
      <c r="R774" s="35" t="s">
        <v>27</v>
      </c>
      <c r="S774" s="35" t="s">
        <v>28504</v>
      </c>
      <c r="T774" s="35">
        <v>0</v>
      </c>
      <c r="U774" s="35">
        <v>0</v>
      </c>
      <c r="V774" s="36">
        <v>1</v>
      </c>
      <c r="W774" s="36">
        <v>1</v>
      </c>
      <c r="X774" s="37" t="s">
        <v>65</v>
      </c>
    </row>
    <row r="775" spans="1:24" ht="24" customHeight="1" x14ac:dyDescent="0.2">
      <c r="A775" s="50" t="s">
        <v>1240</v>
      </c>
      <c r="B775" s="60" t="s">
        <v>1483</v>
      </c>
      <c r="C775" s="76" t="s">
        <v>1483</v>
      </c>
      <c r="D775" s="61" t="s">
        <v>1484</v>
      </c>
      <c r="E775" s="53">
        <v>14802.44</v>
      </c>
      <c r="F775" s="26">
        <v>0.21</v>
      </c>
      <c r="G775" s="53">
        <v>25970.883000000002</v>
      </c>
      <c r="H775" s="67"/>
      <c r="I775" s="68"/>
      <c r="J775" s="69"/>
      <c r="K775" s="69"/>
      <c r="L775" s="69"/>
      <c r="M775" s="69"/>
      <c r="N775" s="69"/>
      <c r="O775" s="35"/>
      <c r="P775" s="35" t="s">
        <v>24873</v>
      </c>
      <c r="Q775" s="36">
        <v>1</v>
      </c>
      <c r="R775" s="35" t="s">
        <v>27</v>
      </c>
      <c r="S775" s="35" t="s">
        <v>28504</v>
      </c>
      <c r="T775" s="35">
        <v>0</v>
      </c>
      <c r="U775" s="35">
        <v>0</v>
      </c>
      <c r="V775" s="36">
        <v>1</v>
      </c>
      <c r="W775" s="36">
        <v>1</v>
      </c>
      <c r="X775" s="37" t="s">
        <v>65</v>
      </c>
    </row>
    <row r="776" spans="1:24" ht="24" customHeight="1" x14ac:dyDescent="0.2">
      <c r="A776" s="50" t="s">
        <v>1240</v>
      </c>
      <c r="B776" s="60" t="s">
        <v>1485</v>
      </c>
      <c r="C776" s="76" t="s">
        <v>1485</v>
      </c>
      <c r="D776" s="61" t="s">
        <v>1486</v>
      </c>
      <c r="E776" s="53">
        <v>14802.44</v>
      </c>
      <c r="F776" s="26">
        <v>0.21</v>
      </c>
      <c r="G776" s="53">
        <v>25970.883000000002</v>
      </c>
      <c r="H776" s="67"/>
      <c r="I776" s="68"/>
      <c r="J776" s="69"/>
      <c r="K776" s="69"/>
      <c r="L776" s="69"/>
      <c r="M776" s="69"/>
      <c r="N776" s="69"/>
      <c r="O776" s="35"/>
      <c r="P776" s="35" t="s">
        <v>24874</v>
      </c>
      <c r="Q776" s="36">
        <v>1</v>
      </c>
      <c r="R776" s="35" t="s">
        <v>27</v>
      </c>
      <c r="S776" s="35" t="s">
        <v>28503</v>
      </c>
      <c r="T776" s="35">
        <v>0</v>
      </c>
      <c r="U776" s="35">
        <v>0</v>
      </c>
      <c r="V776" s="36">
        <v>1</v>
      </c>
      <c r="W776" s="36">
        <v>1</v>
      </c>
      <c r="X776" s="37" t="s">
        <v>65</v>
      </c>
    </row>
    <row r="777" spans="1:24" ht="24" customHeight="1" x14ac:dyDescent="0.2">
      <c r="A777" s="50" t="s">
        <v>1240</v>
      </c>
      <c r="B777" s="60" t="s">
        <v>1487</v>
      </c>
      <c r="C777" s="76" t="s">
        <v>1487</v>
      </c>
      <c r="D777" s="61" t="s">
        <v>1488</v>
      </c>
      <c r="E777" s="53">
        <v>32352.25</v>
      </c>
      <c r="F777" s="26">
        <v>0.21</v>
      </c>
      <c r="G777" s="53">
        <v>56762.02</v>
      </c>
      <c r="H777" s="67"/>
      <c r="I777" s="68"/>
      <c r="J777" s="69"/>
      <c r="K777" s="69"/>
      <c r="L777" s="69"/>
      <c r="M777" s="69"/>
      <c r="N777" s="69"/>
      <c r="O777" s="35"/>
      <c r="P777" s="35" t="s">
        <v>24875</v>
      </c>
      <c r="Q777" s="36">
        <v>1</v>
      </c>
      <c r="R777" s="35" t="s">
        <v>27</v>
      </c>
      <c r="S777" s="35" t="s">
        <v>28503</v>
      </c>
      <c r="T777" s="35">
        <v>0</v>
      </c>
      <c r="U777" s="35">
        <v>0</v>
      </c>
      <c r="V777" s="36">
        <v>1</v>
      </c>
      <c r="W777" s="36">
        <v>1</v>
      </c>
      <c r="X777" s="37" t="s">
        <v>65</v>
      </c>
    </row>
    <row r="778" spans="1:24" ht="24" customHeight="1" x14ac:dyDescent="0.2">
      <c r="A778" s="50" t="s">
        <v>1240</v>
      </c>
      <c r="B778" s="60" t="s">
        <v>1489</v>
      </c>
      <c r="C778" s="76" t="s">
        <v>1489</v>
      </c>
      <c r="D778" s="61" t="s">
        <v>1490</v>
      </c>
      <c r="E778" s="53">
        <v>33224.94</v>
      </c>
      <c r="F778" s="26">
        <v>0.21</v>
      </c>
      <c r="G778" s="53">
        <v>58293.154000000002</v>
      </c>
      <c r="H778" s="67"/>
      <c r="I778" s="68"/>
      <c r="J778" s="69"/>
      <c r="K778" s="69"/>
      <c r="L778" s="69"/>
      <c r="M778" s="69"/>
      <c r="N778" s="69"/>
      <c r="O778" s="35"/>
      <c r="P778" s="35" t="s">
        <v>24876</v>
      </c>
      <c r="Q778" s="36">
        <v>1</v>
      </c>
      <c r="R778" s="35" t="s">
        <v>27</v>
      </c>
      <c r="S778" s="35" t="s">
        <v>28504</v>
      </c>
      <c r="T778" s="35">
        <v>0</v>
      </c>
      <c r="U778" s="35">
        <v>0</v>
      </c>
      <c r="V778" s="36">
        <v>1</v>
      </c>
      <c r="W778" s="36">
        <v>1</v>
      </c>
      <c r="X778" s="37" t="s">
        <v>65</v>
      </c>
    </row>
    <row r="779" spans="1:24" ht="24" customHeight="1" x14ac:dyDescent="0.2">
      <c r="A779" s="50" t="s">
        <v>1240</v>
      </c>
      <c r="B779" s="60" t="s">
        <v>1491</v>
      </c>
      <c r="C779" s="76" t="s">
        <v>1491</v>
      </c>
      <c r="D779" s="61" t="s">
        <v>1492</v>
      </c>
      <c r="E779" s="53">
        <v>39046.050000000003</v>
      </c>
      <c r="F779" s="26">
        <v>0.21</v>
      </c>
      <c r="G779" s="53">
        <v>68506.292000000001</v>
      </c>
      <c r="H779" s="67"/>
      <c r="I779" s="68"/>
      <c r="J779" s="69"/>
      <c r="K779" s="69"/>
      <c r="L779" s="69"/>
      <c r="M779" s="69"/>
      <c r="N779" s="69"/>
      <c r="O779" s="35"/>
      <c r="P779" s="35" t="s">
        <v>24877</v>
      </c>
      <c r="Q779" s="36">
        <v>1</v>
      </c>
      <c r="R779" s="35" t="s">
        <v>27</v>
      </c>
      <c r="S779" s="35" t="s">
        <v>28504</v>
      </c>
      <c r="T779" s="35">
        <v>0</v>
      </c>
      <c r="U779" s="35">
        <v>0</v>
      </c>
      <c r="V779" s="36">
        <v>1</v>
      </c>
      <c r="W779" s="36">
        <v>1</v>
      </c>
      <c r="X779" s="37" t="s">
        <v>65</v>
      </c>
    </row>
    <row r="780" spans="1:24" ht="24" customHeight="1" x14ac:dyDescent="0.2">
      <c r="A780" s="50" t="s">
        <v>1240</v>
      </c>
      <c r="B780" s="60" t="s">
        <v>1493</v>
      </c>
      <c r="C780" s="76" t="s">
        <v>1493</v>
      </c>
      <c r="D780" s="61" t="s">
        <v>1494</v>
      </c>
      <c r="E780" s="53">
        <v>32203.66</v>
      </c>
      <c r="F780" s="26">
        <v>0.21</v>
      </c>
      <c r="G780" s="53">
        <v>56501.324999999997</v>
      </c>
      <c r="H780" s="67"/>
      <c r="I780" s="68"/>
      <c r="J780" s="69"/>
      <c r="K780" s="69"/>
      <c r="L780" s="69"/>
      <c r="M780" s="69"/>
      <c r="N780" s="69"/>
      <c r="O780" s="35"/>
      <c r="P780" s="35" t="s">
        <v>24878</v>
      </c>
      <c r="Q780" s="36">
        <v>1</v>
      </c>
      <c r="R780" s="35" t="s">
        <v>27</v>
      </c>
      <c r="S780" s="35" t="s">
        <v>28503</v>
      </c>
      <c r="T780" s="35">
        <v>0</v>
      </c>
      <c r="U780" s="35">
        <v>0</v>
      </c>
      <c r="V780" s="36">
        <v>1</v>
      </c>
      <c r="W780" s="36">
        <v>1</v>
      </c>
      <c r="X780" s="37" t="s">
        <v>65</v>
      </c>
    </row>
    <row r="781" spans="1:24" ht="24" customHeight="1" x14ac:dyDescent="0.2">
      <c r="A781" s="50" t="s">
        <v>1240</v>
      </c>
      <c r="B781" s="60" t="s">
        <v>1495</v>
      </c>
      <c r="C781" s="76" t="s">
        <v>1495</v>
      </c>
      <c r="D781" s="61" t="s">
        <v>1496</v>
      </c>
      <c r="E781" s="53">
        <v>15891.35</v>
      </c>
      <c r="F781" s="26">
        <v>0.21</v>
      </c>
      <c r="G781" s="53">
        <v>27881.377</v>
      </c>
      <c r="H781" s="67"/>
      <c r="I781" s="68"/>
      <c r="J781" s="69"/>
      <c r="K781" s="69"/>
      <c r="L781" s="69"/>
      <c r="M781" s="69"/>
      <c r="N781" s="69"/>
      <c r="O781" s="35"/>
      <c r="P781" s="35" t="s">
        <v>24879</v>
      </c>
      <c r="Q781" s="36">
        <v>1</v>
      </c>
      <c r="R781" s="35" t="s">
        <v>27</v>
      </c>
      <c r="S781" s="35" t="s">
        <v>28503</v>
      </c>
      <c r="T781" s="35">
        <v>0</v>
      </c>
      <c r="U781" s="35">
        <v>0</v>
      </c>
      <c r="V781" s="36">
        <v>1</v>
      </c>
      <c r="W781" s="36">
        <v>1</v>
      </c>
      <c r="X781" s="37" t="s">
        <v>65</v>
      </c>
    </row>
    <row r="782" spans="1:24" ht="24" customHeight="1" x14ac:dyDescent="0.2">
      <c r="A782" s="50" t="s">
        <v>1240</v>
      </c>
      <c r="B782" s="60" t="s">
        <v>1497</v>
      </c>
      <c r="C782" s="76" t="s">
        <v>1497</v>
      </c>
      <c r="D782" s="61" t="s">
        <v>1498</v>
      </c>
      <c r="E782" s="53">
        <v>15891.35</v>
      </c>
      <c r="F782" s="26">
        <v>0.21</v>
      </c>
      <c r="G782" s="53">
        <v>27881.377</v>
      </c>
      <c r="H782" s="67"/>
      <c r="I782" s="68"/>
      <c r="J782" s="69"/>
      <c r="K782" s="69"/>
      <c r="L782" s="69"/>
      <c r="M782" s="69"/>
      <c r="N782" s="69"/>
      <c r="O782" s="35"/>
      <c r="P782" s="35" t="s">
        <v>24880</v>
      </c>
      <c r="Q782" s="36">
        <v>1</v>
      </c>
      <c r="R782" s="35" t="s">
        <v>27</v>
      </c>
      <c r="S782" s="35" t="s">
        <v>28503</v>
      </c>
      <c r="T782" s="35">
        <v>0</v>
      </c>
      <c r="U782" s="35">
        <v>0</v>
      </c>
      <c r="V782" s="36">
        <v>1</v>
      </c>
      <c r="W782" s="36">
        <v>1</v>
      </c>
      <c r="X782" s="37" t="s">
        <v>65</v>
      </c>
    </row>
    <row r="783" spans="1:24" ht="24" customHeight="1" x14ac:dyDescent="0.2">
      <c r="A783" s="50" t="s">
        <v>1240</v>
      </c>
      <c r="B783" s="60" t="s">
        <v>1499</v>
      </c>
      <c r="C783" s="76" t="s">
        <v>1499</v>
      </c>
      <c r="D783" s="61" t="s">
        <v>1500</v>
      </c>
      <c r="E783" s="53">
        <v>15891.35</v>
      </c>
      <c r="F783" s="26">
        <v>0.21</v>
      </c>
      <c r="G783" s="53">
        <v>27881.377</v>
      </c>
      <c r="H783" s="67"/>
      <c r="I783" s="68"/>
      <c r="J783" s="69"/>
      <c r="K783" s="69"/>
      <c r="L783" s="69"/>
      <c r="M783" s="69"/>
      <c r="N783" s="69"/>
      <c r="O783" s="35"/>
      <c r="P783" s="35" t="s">
        <v>24881</v>
      </c>
      <c r="Q783" s="36">
        <v>1</v>
      </c>
      <c r="R783" s="35" t="s">
        <v>27</v>
      </c>
      <c r="S783" s="35" t="s">
        <v>28503</v>
      </c>
      <c r="T783" s="35">
        <v>0</v>
      </c>
      <c r="U783" s="35">
        <v>0</v>
      </c>
      <c r="V783" s="36">
        <v>1</v>
      </c>
      <c r="W783" s="36">
        <v>1</v>
      </c>
      <c r="X783" s="37" t="s">
        <v>65</v>
      </c>
    </row>
    <row r="784" spans="1:24" ht="24" customHeight="1" x14ac:dyDescent="0.2">
      <c r="A784" s="50" t="s">
        <v>1240</v>
      </c>
      <c r="B784" s="60" t="s">
        <v>1501</v>
      </c>
      <c r="C784" s="76" t="s">
        <v>1501</v>
      </c>
      <c r="D784" s="61" t="s">
        <v>1502</v>
      </c>
      <c r="E784" s="53">
        <v>12797.39</v>
      </c>
      <c r="F784" s="26">
        <v>0.21</v>
      </c>
      <c r="G784" s="53">
        <v>22453.026000000002</v>
      </c>
      <c r="H784" s="67"/>
      <c r="I784" s="68"/>
      <c r="J784" s="69"/>
      <c r="K784" s="69"/>
      <c r="L784" s="69"/>
      <c r="M784" s="69"/>
      <c r="N784" s="69"/>
      <c r="O784" s="35"/>
      <c r="P784" s="35" t="s">
        <v>24882</v>
      </c>
      <c r="Q784" s="36">
        <v>1</v>
      </c>
      <c r="R784" s="35" t="s">
        <v>27</v>
      </c>
      <c r="S784" s="35" t="s">
        <v>28503</v>
      </c>
      <c r="T784" s="35">
        <v>0</v>
      </c>
      <c r="U784" s="35">
        <v>0</v>
      </c>
      <c r="V784" s="36">
        <v>1</v>
      </c>
      <c r="W784" s="36">
        <v>1</v>
      </c>
      <c r="X784" s="37" t="s">
        <v>65</v>
      </c>
    </row>
    <row r="785" spans="1:24" ht="24" customHeight="1" x14ac:dyDescent="0.2">
      <c r="A785" s="50" t="s">
        <v>1240</v>
      </c>
      <c r="B785" s="60" t="s">
        <v>1503</v>
      </c>
      <c r="C785" s="76" t="s">
        <v>1503</v>
      </c>
      <c r="D785" s="61" t="s">
        <v>1504</v>
      </c>
      <c r="E785" s="53">
        <v>12797.39</v>
      </c>
      <c r="F785" s="26">
        <v>0.21</v>
      </c>
      <c r="G785" s="53">
        <v>22453.026000000002</v>
      </c>
      <c r="H785" s="67"/>
      <c r="I785" s="68"/>
      <c r="J785" s="69"/>
      <c r="K785" s="69"/>
      <c r="L785" s="69"/>
      <c r="M785" s="69"/>
      <c r="N785" s="69"/>
      <c r="O785" s="35"/>
      <c r="P785" s="35" t="s">
        <v>24883</v>
      </c>
      <c r="Q785" s="36">
        <v>1</v>
      </c>
      <c r="R785" s="35" t="s">
        <v>27</v>
      </c>
      <c r="S785" s="35" t="s">
        <v>28503</v>
      </c>
      <c r="T785" s="35">
        <v>0</v>
      </c>
      <c r="U785" s="35">
        <v>0</v>
      </c>
      <c r="V785" s="36">
        <v>1</v>
      </c>
      <c r="W785" s="36">
        <v>1</v>
      </c>
      <c r="X785" s="37" t="s">
        <v>65</v>
      </c>
    </row>
    <row r="786" spans="1:24" ht="24" customHeight="1" x14ac:dyDescent="0.2">
      <c r="A786" s="50" t="s">
        <v>1505</v>
      </c>
      <c r="B786" s="60" t="s">
        <v>1506</v>
      </c>
      <c r="C786" s="76" t="s">
        <v>1506</v>
      </c>
      <c r="D786" s="61" t="s">
        <v>23569</v>
      </c>
      <c r="E786" s="53">
        <v>19788.669999999998</v>
      </c>
      <c r="F786" s="26">
        <v>0.21</v>
      </c>
      <c r="G786" s="53">
        <v>34719.22</v>
      </c>
      <c r="H786" s="67"/>
      <c r="I786" s="68"/>
      <c r="J786" s="69"/>
      <c r="K786" s="69"/>
      <c r="L786" s="69"/>
      <c r="M786" s="69"/>
      <c r="N786" s="69"/>
      <c r="O786" s="35"/>
      <c r="P786" s="35" t="s">
        <v>24884</v>
      </c>
      <c r="Q786" s="36">
        <v>1</v>
      </c>
      <c r="R786" s="35" t="s">
        <v>27</v>
      </c>
      <c r="S786" s="35" t="s">
        <v>28504</v>
      </c>
      <c r="T786" s="35">
        <v>0</v>
      </c>
      <c r="U786" s="35">
        <v>0</v>
      </c>
      <c r="V786" s="36">
        <v>1</v>
      </c>
      <c r="W786" s="36">
        <v>1</v>
      </c>
      <c r="X786" s="37" t="s">
        <v>65</v>
      </c>
    </row>
    <row r="787" spans="1:24" ht="24" customHeight="1" x14ac:dyDescent="0.2">
      <c r="A787" s="50" t="s">
        <v>1505</v>
      </c>
      <c r="B787" s="60" t="s">
        <v>1508</v>
      </c>
      <c r="C787" s="76" t="s">
        <v>1508</v>
      </c>
      <c r="D787" s="61" t="s">
        <v>23570</v>
      </c>
      <c r="E787" s="53">
        <v>22531.56</v>
      </c>
      <c r="F787" s="26">
        <v>0.21</v>
      </c>
      <c r="G787" s="53">
        <v>39531.620000000003</v>
      </c>
      <c r="H787" s="67"/>
      <c r="I787" s="68"/>
      <c r="J787" s="69"/>
      <c r="K787" s="69"/>
      <c r="L787" s="69"/>
      <c r="M787" s="69"/>
      <c r="N787" s="69"/>
      <c r="O787" s="35"/>
      <c r="P787" s="35" t="s">
        <v>24885</v>
      </c>
      <c r="Q787" s="36">
        <v>1</v>
      </c>
      <c r="R787" s="35" t="s">
        <v>27</v>
      </c>
      <c r="S787" s="35" t="s">
        <v>28503</v>
      </c>
      <c r="T787" s="35">
        <v>0</v>
      </c>
      <c r="U787" s="35">
        <v>0</v>
      </c>
      <c r="V787" s="36">
        <v>1</v>
      </c>
      <c r="W787" s="36">
        <v>1</v>
      </c>
      <c r="X787" s="37" t="s">
        <v>65</v>
      </c>
    </row>
    <row r="788" spans="1:24" ht="24" customHeight="1" x14ac:dyDescent="0.2">
      <c r="A788" s="50" t="s">
        <v>1505</v>
      </c>
      <c r="B788" s="60" t="s">
        <v>1510</v>
      </c>
      <c r="C788" s="76" t="s">
        <v>1510</v>
      </c>
      <c r="D788" s="61" t="s">
        <v>23571</v>
      </c>
      <c r="E788" s="53">
        <v>22531.56</v>
      </c>
      <c r="F788" s="26">
        <v>0.21</v>
      </c>
      <c r="G788" s="53">
        <v>39531.620000000003</v>
      </c>
      <c r="H788" s="67"/>
      <c r="I788" s="68"/>
      <c r="J788" s="69"/>
      <c r="K788" s="69"/>
      <c r="L788" s="69"/>
      <c r="M788" s="69"/>
      <c r="N788" s="69"/>
      <c r="O788" s="35"/>
      <c r="P788" s="35" t="s">
        <v>24886</v>
      </c>
      <c r="Q788" s="36">
        <v>1</v>
      </c>
      <c r="R788" s="35" t="s">
        <v>27</v>
      </c>
      <c r="S788" s="35" t="s">
        <v>28504</v>
      </c>
      <c r="T788" s="35">
        <v>0</v>
      </c>
      <c r="U788" s="35">
        <v>0</v>
      </c>
      <c r="V788" s="36">
        <v>1</v>
      </c>
      <c r="W788" s="36">
        <v>1</v>
      </c>
      <c r="X788" s="37" t="s">
        <v>65</v>
      </c>
    </row>
    <row r="789" spans="1:24" ht="24" customHeight="1" x14ac:dyDescent="0.2">
      <c r="A789" s="50" t="s">
        <v>1505</v>
      </c>
      <c r="B789" s="60" t="s">
        <v>1512</v>
      </c>
      <c r="C789" s="76" t="s">
        <v>1512</v>
      </c>
      <c r="D789" s="61" t="s">
        <v>23572</v>
      </c>
      <c r="E789" s="53">
        <v>22531.56</v>
      </c>
      <c r="F789" s="26">
        <v>0.21</v>
      </c>
      <c r="G789" s="53">
        <v>39531.620000000003</v>
      </c>
      <c r="H789" s="67"/>
      <c r="I789" s="68"/>
      <c r="J789" s="69"/>
      <c r="K789" s="69"/>
      <c r="L789" s="69"/>
      <c r="M789" s="69"/>
      <c r="N789" s="69"/>
      <c r="O789" s="35"/>
      <c r="P789" s="35" t="s">
        <v>24887</v>
      </c>
      <c r="Q789" s="36">
        <v>1</v>
      </c>
      <c r="R789" s="35" t="s">
        <v>27</v>
      </c>
      <c r="S789" s="35" t="s">
        <v>28504</v>
      </c>
      <c r="T789" s="35">
        <v>0</v>
      </c>
      <c r="U789" s="35">
        <v>0</v>
      </c>
      <c r="V789" s="36">
        <v>1</v>
      </c>
      <c r="W789" s="36">
        <v>1</v>
      </c>
      <c r="X789" s="37" t="s">
        <v>65</v>
      </c>
    </row>
    <row r="790" spans="1:24" ht="24" customHeight="1" x14ac:dyDescent="0.2">
      <c r="A790" s="50" t="s">
        <v>1505</v>
      </c>
      <c r="B790" s="60" t="s">
        <v>1514</v>
      </c>
      <c r="C790" s="76" t="s">
        <v>1514</v>
      </c>
      <c r="D790" s="61" t="s">
        <v>23573</v>
      </c>
      <c r="E790" s="53">
        <v>22531.56</v>
      </c>
      <c r="F790" s="26">
        <v>0.21</v>
      </c>
      <c r="G790" s="53">
        <v>39531.620000000003</v>
      </c>
      <c r="H790" s="67"/>
      <c r="I790" s="68"/>
      <c r="J790" s="69"/>
      <c r="K790" s="69"/>
      <c r="L790" s="69"/>
      <c r="M790" s="69"/>
      <c r="N790" s="69"/>
      <c r="O790" s="35"/>
      <c r="P790" s="35" t="s">
        <v>24888</v>
      </c>
      <c r="Q790" s="36">
        <v>1</v>
      </c>
      <c r="R790" s="35" t="s">
        <v>27</v>
      </c>
      <c r="S790" s="35" t="s">
        <v>28504</v>
      </c>
      <c r="T790" s="35">
        <v>0</v>
      </c>
      <c r="U790" s="35">
        <v>0</v>
      </c>
      <c r="V790" s="36">
        <v>1</v>
      </c>
      <c r="W790" s="36">
        <v>1</v>
      </c>
      <c r="X790" s="37" t="s">
        <v>65</v>
      </c>
    </row>
    <row r="791" spans="1:24" ht="24" customHeight="1" x14ac:dyDescent="0.2">
      <c r="A791" s="50" t="s">
        <v>1505</v>
      </c>
      <c r="B791" s="60" t="s">
        <v>1516</v>
      </c>
      <c r="C791" s="76" t="s">
        <v>1516</v>
      </c>
      <c r="D791" s="61" t="s">
        <v>23574</v>
      </c>
      <c r="E791" s="53">
        <v>22531.56</v>
      </c>
      <c r="F791" s="26">
        <v>0.21</v>
      </c>
      <c r="G791" s="53">
        <v>39531.620000000003</v>
      </c>
      <c r="H791" s="67"/>
      <c r="I791" s="68"/>
      <c r="J791" s="69"/>
      <c r="K791" s="69"/>
      <c r="L791" s="69"/>
      <c r="M791" s="69"/>
      <c r="N791" s="69"/>
      <c r="O791" s="35"/>
      <c r="P791" s="35" t="s">
        <v>24889</v>
      </c>
      <c r="Q791" s="36">
        <v>1</v>
      </c>
      <c r="R791" s="35" t="s">
        <v>27</v>
      </c>
      <c r="S791" s="35" t="s">
        <v>28504</v>
      </c>
      <c r="T791" s="35">
        <v>0</v>
      </c>
      <c r="U791" s="35">
        <v>0</v>
      </c>
      <c r="V791" s="36">
        <v>1</v>
      </c>
      <c r="W791" s="36">
        <v>1</v>
      </c>
      <c r="X791" s="37" t="s">
        <v>65</v>
      </c>
    </row>
    <row r="792" spans="1:24" ht="24" customHeight="1" x14ac:dyDescent="0.2">
      <c r="A792" s="50" t="s">
        <v>1505</v>
      </c>
      <c r="B792" s="60" t="s">
        <v>1518</v>
      </c>
      <c r="C792" s="76" t="s">
        <v>1518</v>
      </c>
      <c r="D792" s="61" t="s">
        <v>23575</v>
      </c>
      <c r="E792" s="53">
        <v>22531.56</v>
      </c>
      <c r="F792" s="26">
        <v>0.21</v>
      </c>
      <c r="G792" s="53">
        <v>39531.620000000003</v>
      </c>
      <c r="H792" s="67"/>
      <c r="I792" s="68"/>
      <c r="J792" s="69"/>
      <c r="K792" s="69"/>
      <c r="L792" s="69"/>
      <c r="M792" s="69"/>
      <c r="N792" s="69"/>
      <c r="O792" s="35"/>
      <c r="P792" s="35" t="s">
        <v>24890</v>
      </c>
      <c r="Q792" s="36">
        <v>1</v>
      </c>
      <c r="R792" s="35" t="s">
        <v>27</v>
      </c>
      <c r="S792" s="35" t="s">
        <v>28504</v>
      </c>
      <c r="T792" s="35">
        <v>0</v>
      </c>
      <c r="U792" s="35">
        <v>0</v>
      </c>
      <c r="V792" s="36">
        <v>1</v>
      </c>
      <c r="W792" s="36">
        <v>1</v>
      </c>
      <c r="X792" s="37" t="s">
        <v>65</v>
      </c>
    </row>
    <row r="793" spans="1:24" ht="24" customHeight="1" x14ac:dyDescent="0.2">
      <c r="A793" s="50" t="s">
        <v>1505</v>
      </c>
      <c r="B793" s="60" t="s">
        <v>1520</v>
      </c>
      <c r="C793" s="76" t="s">
        <v>1520</v>
      </c>
      <c r="D793" s="61" t="s">
        <v>23576</v>
      </c>
      <c r="E793" s="53">
        <v>27326.48</v>
      </c>
      <c r="F793" s="26">
        <v>0.21</v>
      </c>
      <c r="G793" s="53">
        <v>47944.313999999998</v>
      </c>
      <c r="H793" s="67"/>
      <c r="I793" s="68"/>
      <c r="J793" s="69"/>
      <c r="K793" s="69"/>
      <c r="L793" s="69"/>
      <c r="M793" s="69"/>
      <c r="N793" s="69"/>
      <c r="O793" s="35"/>
      <c r="P793" s="35" t="s">
        <v>24891</v>
      </c>
      <c r="Q793" s="36">
        <v>1</v>
      </c>
      <c r="R793" s="35" t="s">
        <v>27</v>
      </c>
      <c r="S793" s="35" t="s">
        <v>28504</v>
      </c>
      <c r="T793" s="35">
        <v>0</v>
      </c>
      <c r="U793" s="35">
        <v>0</v>
      </c>
      <c r="V793" s="36">
        <v>1</v>
      </c>
      <c r="W793" s="36">
        <v>1</v>
      </c>
      <c r="X793" s="37" t="s">
        <v>65</v>
      </c>
    </row>
    <row r="794" spans="1:24" ht="24" customHeight="1" x14ac:dyDescent="0.2">
      <c r="A794" s="50" t="s">
        <v>1505</v>
      </c>
      <c r="B794" s="60" t="s">
        <v>1522</v>
      </c>
      <c r="C794" s="76" t="s">
        <v>1522</v>
      </c>
      <c r="D794" s="61" t="s">
        <v>23577</v>
      </c>
      <c r="E794" s="53">
        <v>27326.48</v>
      </c>
      <c r="F794" s="26">
        <v>0.21</v>
      </c>
      <c r="G794" s="53">
        <v>47944.313999999998</v>
      </c>
      <c r="H794" s="67"/>
      <c r="I794" s="68"/>
      <c r="J794" s="69"/>
      <c r="K794" s="69"/>
      <c r="L794" s="69"/>
      <c r="M794" s="69"/>
      <c r="N794" s="69"/>
      <c r="O794" s="35"/>
      <c r="P794" s="35" t="s">
        <v>24892</v>
      </c>
      <c r="Q794" s="36">
        <v>1</v>
      </c>
      <c r="R794" s="35" t="s">
        <v>27</v>
      </c>
      <c r="S794" s="35" t="s">
        <v>28504</v>
      </c>
      <c r="T794" s="35">
        <v>0</v>
      </c>
      <c r="U794" s="35">
        <v>0</v>
      </c>
      <c r="V794" s="36">
        <v>1</v>
      </c>
      <c r="W794" s="36">
        <v>1</v>
      </c>
      <c r="X794" s="37" t="s">
        <v>65</v>
      </c>
    </row>
    <row r="795" spans="1:24" ht="24" customHeight="1" x14ac:dyDescent="0.2">
      <c r="A795" s="50" t="s">
        <v>1505</v>
      </c>
      <c r="B795" s="60" t="s">
        <v>1524</v>
      </c>
      <c r="C795" s="76" t="s">
        <v>1524</v>
      </c>
      <c r="D795" s="61" t="s">
        <v>23578</v>
      </c>
      <c r="E795" s="53">
        <v>27326.48</v>
      </c>
      <c r="F795" s="26">
        <v>0.21</v>
      </c>
      <c r="G795" s="53">
        <v>47944.313999999998</v>
      </c>
      <c r="H795" s="67"/>
      <c r="I795" s="68"/>
      <c r="J795" s="69"/>
      <c r="K795" s="69"/>
      <c r="L795" s="69"/>
      <c r="M795" s="69"/>
      <c r="N795" s="69"/>
      <c r="O795" s="35"/>
      <c r="P795" s="35" t="s">
        <v>24893</v>
      </c>
      <c r="Q795" s="36">
        <v>1</v>
      </c>
      <c r="R795" s="35" t="s">
        <v>27</v>
      </c>
      <c r="S795" s="35" t="s">
        <v>28503</v>
      </c>
      <c r="T795" s="35">
        <v>0</v>
      </c>
      <c r="U795" s="35">
        <v>0</v>
      </c>
      <c r="V795" s="36">
        <v>1</v>
      </c>
      <c r="W795" s="36">
        <v>1</v>
      </c>
      <c r="X795" s="37" t="s">
        <v>65</v>
      </c>
    </row>
    <row r="796" spans="1:24" ht="24" customHeight="1" x14ac:dyDescent="0.2">
      <c r="A796" s="50" t="s">
        <v>1505</v>
      </c>
      <c r="B796" s="60" t="s">
        <v>1526</v>
      </c>
      <c r="C796" s="76" t="s">
        <v>1526</v>
      </c>
      <c r="D796" s="61" t="s">
        <v>23579</v>
      </c>
      <c r="E796" s="53">
        <v>27326.48</v>
      </c>
      <c r="F796" s="26">
        <v>0.21</v>
      </c>
      <c r="G796" s="53">
        <v>47944.313999999998</v>
      </c>
      <c r="H796" s="67"/>
      <c r="I796" s="68"/>
      <c r="J796" s="69"/>
      <c r="K796" s="69"/>
      <c r="L796" s="69"/>
      <c r="M796" s="69"/>
      <c r="N796" s="69"/>
      <c r="O796" s="35"/>
      <c r="P796" s="35" t="s">
        <v>24894</v>
      </c>
      <c r="Q796" s="36">
        <v>1</v>
      </c>
      <c r="R796" s="35" t="s">
        <v>27</v>
      </c>
      <c r="S796" s="35" t="s">
        <v>28504</v>
      </c>
      <c r="T796" s="35">
        <v>0</v>
      </c>
      <c r="U796" s="35">
        <v>0</v>
      </c>
      <c r="V796" s="36">
        <v>1</v>
      </c>
      <c r="W796" s="36">
        <v>1</v>
      </c>
      <c r="X796" s="37" t="s">
        <v>65</v>
      </c>
    </row>
    <row r="797" spans="1:24" ht="24" customHeight="1" x14ac:dyDescent="0.2">
      <c r="A797" s="50" t="s">
        <v>1505</v>
      </c>
      <c r="B797" s="60" t="s">
        <v>1528</v>
      </c>
      <c r="C797" s="76" t="s">
        <v>1528</v>
      </c>
      <c r="D797" s="61" t="s">
        <v>23580</v>
      </c>
      <c r="E797" s="53">
        <v>27326.48</v>
      </c>
      <c r="F797" s="26">
        <v>0.21</v>
      </c>
      <c r="G797" s="53">
        <v>47944.313999999998</v>
      </c>
      <c r="H797" s="67"/>
      <c r="I797" s="68"/>
      <c r="J797" s="69"/>
      <c r="K797" s="69"/>
      <c r="L797" s="69"/>
      <c r="M797" s="69"/>
      <c r="N797" s="69"/>
      <c r="O797" s="35"/>
      <c r="P797" s="35" t="s">
        <v>24895</v>
      </c>
      <c r="Q797" s="36">
        <v>1</v>
      </c>
      <c r="R797" s="35" t="s">
        <v>27</v>
      </c>
      <c r="S797" s="35" t="s">
        <v>28504</v>
      </c>
      <c r="T797" s="35">
        <v>0</v>
      </c>
      <c r="U797" s="35">
        <v>0</v>
      </c>
      <c r="V797" s="36">
        <v>1</v>
      </c>
      <c r="W797" s="36">
        <v>1</v>
      </c>
      <c r="X797" s="37" t="s">
        <v>65</v>
      </c>
    </row>
    <row r="798" spans="1:24" ht="24" customHeight="1" x14ac:dyDescent="0.2">
      <c r="A798" s="50" t="s">
        <v>1505</v>
      </c>
      <c r="B798" s="60" t="s">
        <v>1530</v>
      </c>
      <c r="C798" s="76" t="s">
        <v>1530</v>
      </c>
      <c r="D798" s="61" t="s">
        <v>23581</v>
      </c>
      <c r="E798" s="53">
        <v>27326.48</v>
      </c>
      <c r="F798" s="26">
        <v>0.21</v>
      </c>
      <c r="G798" s="53">
        <v>47944.313999999998</v>
      </c>
      <c r="H798" s="67"/>
      <c r="I798" s="68"/>
      <c r="J798" s="69"/>
      <c r="K798" s="69"/>
      <c r="L798" s="69"/>
      <c r="M798" s="69"/>
      <c r="N798" s="69"/>
      <c r="O798" s="35"/>
      <c r="P798" s="35" t="s">
        <v>24896</v>
      </c>
      <c r="Q798" s="36">
        <v>1</v>
      </c>
      <c r="R798" s="35" t="s">
        <v>27</v>
      </c>
      <c r="S798" s="35" t="s">
        <v>28504</v>
      </c>
      <c r="T798" s="35">
        <v>0</v>
      </c>
      <c r="U798" s="35">
        <v>0</v>
      </c>
      <c r="V798" s="36">
        <v>1</v>
      </c>
      <c r="W798" s="36">
        <v>1</v>
      </c>
      <c r="X798" s="37" t="s">
        <v>65</v>
      </c>
    </row>
    <row r="799" spans="1:24" ht="24" customHeight="1" x14ac:dyDescent="0.2">
      <c r="A799" s="50" t="s">
        <v>1505</v>
      </c>
      <c r="B799" s="60" t="s">
        <v>1532</v>
      </c>
      <c r="C799" s="76" t="s">
        <v>1532</v>
      </c>
      <c r="D799" s="61" t="s">
        <v>23582</v>
      </c>
      <c r="E799" s="53">
        <v>41954.720000000001</v>
      </c>
      <c r="F799" s="26">
        <v>0.21</v>
      </c>
      <c r="G799" s="53">
        <v>73609.551000000007</v>
      </c>
      <c r="H799" s="67"/>
      <c r="I799" s="68"/>
      <c r="J799" s="69"/>
      <c r="K799" s="69"/>
      <c r="L799" s="69"/>
      <c r="M799" s="69"/>
      <c r="N799" s="69"/>
      <c r="O799" s="35"/>
      <c r="P799" s="35" t="s">
        <v>24897</v>
      </c>
      <c r="Q799" s="36">
        <v>1</v>
      </c>
      <c r="R799" s="35" t="s">
        <v>27</v>
      </c>
      <c r="S799" s="35" t="s">
        <v>28504</v>
      </c>
      <c r="T799" s="35">
        <v>0</v>
      </c>
      <c r="U799" s="35">
        <v>0</v>
      </c>
      <c r="V799" s="36">
        <v>1</v>
      </c>
      <c r="W799" s="36">
        <v>1</v>
      </c>
      <c r="X799" s="37" t="s">
        <v>65</v>
      </c>
    </row>
    <row r="800" spans="1:24" ht="24" customHeight="1" x14ac:dyDescent="0.2">
      <c r="A800" s="50" t="s">
        <v>1505</v>
      </c>
      <c r="B800" s="60" t="s">
        <v>1534</v>
      </c>
      <c r="C800" s="76" t="s">
        <v>1534</v>
      </c>
      <c r="D800" s="61" t="s">
        <v>23583</v>
      </c>
      <c r="E800" s="53">
        <v>57273.63</v>
      </c>
      <c r="F800" s="26">
        <v>0.21</v>
      </c>
      <c r="G800" s="53">
        <v>100486.58</v>
      </c>
      <c r="H800" s="67"/>
      <c r="I800" s="68"/>
      <c r="J800" s="69"/>
      <c r="K800" s="69"/>
      <c r="L800" s="69"/>
      <c r="M800" s="69"/>
      <c r="N800" s="69"/>
      <c r="O800" s="35"/>
      <c r="P800" s="35" t="s">
        <v>24898</v>
      </c>
      <c r="Q800" s="36">
        <v>1</v>
      </c>
      <c r="R800" s="35" t="s">
        <v>27</v>
      </c>
      <c r="S800" s="35" t="s">
        <v>28504</v>
      </c>
      <c r="T800" s="35">
        <v>0</v>
      </c>
      <c r="U800" s="35">
        <v>0</v>
      </c>
      <c r="V800" s="36">
        <v>1</v>
      </c>
      <c r="W800" s="36">
        <v>1</v>
      </c>
      <c r="X800" s="37" t="s">
        <v>65</v>
      </c>
    </row>
    <row r="801" spans="1:24" ht="24" customHeight="1" x14ac:dyDescent="0.2">
      <c r="A801" s="50" t="s">
        <v>1505</v>
      </c>
      <c r="B801" s="60" t="s">
        <v>1536</v>
      </c>
      <c r="C801" s="76" t="s">
        <v>1536</v>
      </c>
      <c r="D801" s="61" t="s">
        <v>23584</v>
      </c>
      <c r="E801" s="53">
        <v>57273.63</v>
      </c>
      <c r="F801" s="26">
        <v>0.21</v>
      </c>
      <c r="G801" s="53">
        <v>100486.58</v>
      </c>
      <c r="H801" s="67"/>
      <c r="I801" s="68"/>
      <c r="J801" s="69"/>
      <c r="K801" s="69"/>
      <c r="L801" s="69"/>
      <c r="M801" s="69"/>
      <c r="N801" s="69"/>
      <c r="O801" s="35"/>
      <c r="P801" s="35" t="s">
        <v>24899</v>
      </c>
      <c r="Q801" s="36">
        <v>1</v>
      </c>
      <c r="R801" s="35" t="s">
        <v>27</v>
      </c>
      <c r="S801" s="35" t="s">
        <v>28504</v>
      </c>
      <c r="T801" s="35">
        <v>0</v>
      </c>
      <c r="U801" s="35">
        <v>0</v>
      </c>
      <c r="V801" s="36">
        <v>1</v>
      </c>
      <c r="W801" s="36">
        <v>1</v>
      </c>
      <c r="X801" s="37" t="s">
        <v>65</v>
      </c>
    </row>
    <row r="802" spans="1:24" ht="24" customHeight="1" x14ac:dyDescent="0.2">
      <c r="A802" s="50" t="s">
        <v>1505</v>
      </c>
      <c r="B802" s="60" t="s">
        <v>1538</v>
      </c>
      <c r="C802" s="76" t="s">
        <v>1538</v>
      </c>
      <c r="D802" s="61" t="s">
        <v>23585</v>
      </c>
      <c r="E802" s="53">
        <v>21251.63</v>
      </c>
      <c r="F802" s="26">
        <v>0.21</v>
      </c>
      <c r="G802" s="53">
        <v>37285.981</v>
      </c>
      <c r="H802" s="67"/>
      <c r="I802" s="68"/>
      <c r="J802" s="69"/>
      <c r="K802" s="69"/>
      <c r="L802" s="69"/>
      <c r="M802" s="69"/>
      <c r="N802" s="69"/>
      <c r="O802" s="35"/>
      <c r="P802" s="35" t="s">
        <v>24900</v>
      </c>
      <c r="Q802" s="36">
        <v>1</v>
      </c>
      <c r="R802" s="35" t="s">
        <v>27</v>
      </c>
      <c r="S802" s="35" t="s">
        <v>28504</v>
      </c>
      <c r="T802" s="35">
        <v>0</v>
      </c>
      <c r="U802" s="35">
        <v>0</v>
      </c>
      <c r="V802" s="36">
        <v>1</v>
      </c>
      <c r="W802" s="36">
        <v>1</v>
      </c>
      <c r="X802" s="37" t="s">
        <v>65</v>
      </c>
    </row>
    <row r="803" spans="1:24" ht="24" customHeight="1" x14ac:dyDescent="0.2">
      <c r="A803" s="50" t="s">
        <v>1505</v>
      </c>
      <c r="B803" s="60" t="s">
        <v>1540</v>
      </c>
      <c r="C803" s="76" t="s">
        <v>1540</v>
      </c>
      <c r="D803" s="61" t="s">
        <v>23586</v>
      </c>
      <c r="E803" s="53">
        <v>21251.63</v>
      </c>
      <c r="F803" s="26">
        <v>0.21</v>
      </c>
      <c r="G803" s="53">
        <v>37285.981</v>
      </c>
      <c r="H803" s="67"/>
      <c r="I803" s="68"/>
      <c r="J803" s="69"/>
      <c r="K803" s="69"/>
      <c r="L803" s="69"/>
      <c r="M803" s="69"/>
      <c r="N803" s="69"/>
      <c r="O803" s="35"/>
      <c r="P803" s="35" t="s">
        <v>24901</v>
      </c>
      <c r="Q803" s="36">
        <v>1</v>
      </c>
      <c r="R803" s="35" t="s">
        <v>27</v>
      </c>
      <c r="S803" s="35" t="s">
        <v>28504</v>
      </c>
      <c r="T803" s="35">
        <v>0</v>
      </c>
      <c r="U803" s="35">
        <v>0</v>
      </c>
      <c r="V803" s="36">
        <v>1</v>
      </c>
      <c r="W803" s="36">
        <v>1</v>
      </c>
      <c r="X803" s="37" t="s">
        <v>65</v>
      </c>
    </row>
    <row r="804" spans="1:24" ht="24" customHeight="1" x14ac:dyDescent="0.2">
      <c r="A804" s="50" t="s">
        <v>1505</v>
      </c>
      <c r="B804" s="60" t="s">
        <v>1542</v>
      </c>
      <c r="C804" s="76" t="s">
        <v>1542</v>
      </c>
      <c r="D804" s="61" t="s">
        <v>23587</v>
      </c>
      <c r="E804" s="53">
        <v>21251.63</v>
      </c>
      <c r="F804" s="26">
        <v>0.21</v>
      </c>
      <c r="G804" s="53">
        <v>37285.981</v>
      </c>
      <c r="H804" s="67"/>
      <c r="I804" s="68"/>
      <c r="J804" s="69"/>
      <c r="K804" s="69"/>
      <c r="L804" s="69"/>
      <c r="M804" s="69"/>
      <c r="N804" s="69"/>
      <c r="O804" s="35"/>
      <c r="P804" s="35" t="s">
        <v>24902</v>
      </c>
      <c r="Q804" s="36">
        <v>1</v>
      </c>
      <c r="R804" s="35" t="s">
        <v>27</v>
      </c>
      <c r="S804" s="35" t="s">
        <v>28504</v>
      </c>
      <c r="T804" s="35">
        <v>0</v>
      </c>
      <c r="U804" s="35">
        <v>0</v>
      </c>
      <c r="V804" s="36">
        <v>1</v>
      </c>
      <c r="W804" s="36">
        <v>1</v>
      </c>
      <c r="X804" s="37" t="s">
        <v>65</v>
      </c>
    </row>
    <row r="805" spans="1:24" ht="24" customHeight="1" x14ac:dyDescent="0.2">
      <c r="A805" s="50" t="s">
        <v>1505</v>
      </c>
      <c r="B805" s="60" t="s">
        <v>1544</v>
      </c>
      <c r="C805" s="76" t="s">
        <v>1544</v>
      </c>
      <c r="D805" s="61" t="s">
        <v>23588</v>
      </c>
      <c r="E805" s="53">
        <v>21251.63</v>
      </c>
      <c r="F805" s="26">
        <v>0.21</v>
      </c>
      <c r="G805" s="53">
        <v>37285.981</v>
      </c>
      <c r="H805" s="67"/>
      <c r="I805" s="68"/>
      <c r="J805" s="69"/>
      <c r="K805" s="69"/>
      <c r="L805" s="69"/>
      <c r="M805" s="69"/>
      <c r="N805" s="69"/>
      <c r="O805" s="35"/>
      <c r="P805" s="35" t="s">
        <v>24903</v>
      </c>
      <c r="Q805" s="36">
        <v>1</v>
      </c>
      <c r="R805" s="35" t="s">
        <v>27</v>
      </c>
      <c r="S805" s="35" t="s">
        <v>28504</v>
      </c>
      <c r="T805" s="35">
        <v>0</v>
      </c>
      <c r="U805" s="35">
        <v>0</v>
      </c>
      <c r="V805" s="36">
        <v>1</v>
      </c>
      <c r="W805" s="36">
        <v>1</v>
      </c>
      <c r="X805" s="37" t="s">
        <v>65</v>
      </c>
    </row>
    <row r="806" spans="1:24" ht="24" customHeight="1" x14ac:dyDescent="0.2">
      <c r="A806" s="50" t="s">
        <v>1505</v>
      </c>
      <c r="B806" s="60" t="s">
        <v>1546</v>
      </c>
      <c r="C806" s="76" t="s">
        <v>1546</v>
      </c>
      <c r="D806" s="61" t="s">
        <v>23589</v>
      </c>
      <c r="E806" s="53">
        <v>21251.63</v>
      </c>
      <c r="F806" s="26">
        <v>0.21</v>
      </c>
      <c r="G806" s="53">
        <v>37285.981</v>
      </c>
      <c r="H806" s="67"/>
      <c r="I806" s="68"/>
      <c r="J806" s="69"/>
      <c r="K806" s="69"/>
      <c r="L806" s="69"/>
      <c r="M806" s="69"/>
      <c r="N806" s="69"/>
      <c r="O806" s="35"/>
      <c r="P806" s="35" t="s">
        <v>24904</v>
      </c>
      <c r="Q806" s="36">
        <v>1</v>
      </c>
      <c r="R806" s="35" t="s">
        <v>27</v>
      </c>
      <c r="S806" s="35" t="s">
        <v>28504</v>
      </c>
      <c r="T806" s="35">
        <v>0</v>
      </c>
      <c r="U806" s="35">
        <v>0</v>
      </c>
      <c r="V806" s="36">
        <v>1</v>
      </c>
      <c r="W806" s="36">
        <v>1</v>
      </c>
      <c r="X806" s="37" t="s">
        <v>65</v>
      </c>
    </row>
    <row r="807" spans="1:24" ht="24" customHeight="1" x14ac:dyDescent="0.2">
      <c r="A807" s="50" t="s">
        <v>1505</v>
      </c>
      <c r="B807" s="60" t="s">
        <v>1548</v>
      </c>
      <c r="C807" s="76" t="s">
        <v>1548</v>
      </c>
      <c r="D807" s="61" t="s">
        <v>23590</v>
      </c>
      <c r="E807" s="53">
        <v>21251.63</v>
      </c>
      <c r="F807" s="26">
        <v>0.21</v>
      </c>
      <c r="G807" s="53">
        <v>37285.981</v>
      </c>
      <c r="H807" s="67"/>
      <c r="I807" s="68"/>
      <c r="J807" s="69"/>
      <c r="K807" s="69"/>
      <c r="L807" s="69"/>
      <c r="M807" s="69"/>
      <c r="N807" s="69"/>
      <c r="O807" s="35"/>
      <c r="P807" s="35" t="s">
        <v>24905</v>
      </c>
      <c r="Q807" s="36">
        <v>1</v>
      </c>
      <c r="R807" s="35" t="s">
        <v>27</v>
      </c>
      <c r="S807" s="35" t="s">
        <v>28504</v>
      </c>
      <c r="T807" s="35">
        <v>0</v>
      </c>
      <c r="U807" s="35">
        <v>0</v>
      </c>
      <c r="V807" s="36">
        <v>1</v>
      </c>
      <c r="W807" s="36">
        <v>1</v>
      </c>
      <c r="X807" s="37" t="s">
        <v>65</v>
      </c>
    </row>
    <row r="808" spans="1:24" ht="24" customHeight="1" x14ac:dyDescent="0.2">
      <c r="A808" s="50" t="s">
        <v>1505</v>
      </c>
      <c r="B808" s="60" t="s">
        <v>1550</v>
      </c>
      <c r="C808" s="76" t="s">
        <v>1550</v>
      </c>
      <c r="D808" s="61" t="s">
        <v>23591</v>
      </c>
      <c r="E808" s="53">
        <v>70195.289999999994</v>
      </c>
      <c r="F808" s="26">
        <v>0.21</v>
      </c>
      <c r="G808" s="53">
        <v>123157.636</v>
      </c>
      <c r="H808" s="67"/>
      <c r="I808" s="68"/>
      <c r="J808" s="69"/>
      <c r="K808" s="69"/>
      <c r="L808" s="69"/>
      <c r="M808" s="69"/>
      <c r="N808" s="69"/>
      <c r="O808" s="35"/>
      <c r="P808" s="35" t="s">
        <v>24906</v>
      </c>
      <c r="Q808" s="36">
        <v>1</v>
      </c>
      <c r="R808" s="35" t="s">
        <v>27</v>
      </c>
      <c r="S808" s="35" t="s">
        <v>28504</v>
      </c>
      <c r="T808" s="35">
        <v>0</v>
      </c>
      <c r="U808" s="35">
        <v>0</v>
      </c>
      <c r="V808" s="36">
        <v>1</v>
      </c>
      <c r="W808" s="36">
        <v>1</v>
      </c>
      <c r="X808" s="37" t="s">
        <v>65</v>
      </c>
    </row>
    <row r="809" spans="1:24" ht="24" customHeight="1" x14ac:dyDescent="0.2">
      <c r="A809" s="50" t="s">
        <v>1505</v>
      </c>
      <c r="B809" s="60" t="s">
        <v>1552</v>
      </c>
      <c r="C809" s="76" t="s">
        <v>1552</v>
      </c>
      <c r="D809" s="61" t="s">
        <v>23592</v>
      </c>
      <c r="E809" s="53">
        <v>70195.289999999994</v>
      </c>
      <c r="F809" s="26">
        <v>0.21</v>
      </c>
      <c r="G809" s="53">
        <v>123157.636</v>
      </c>
      <c r="H809" s="67"/>
      <c r="I809" s="68"/>
      <c r="J809" s="69"/>
      <c r="K809" s="69"/>
      <c r="L809" s="69"/>
      <c r="M809" s="69"/>
      <c r="N809" s="69"/>
      <c r="O809" s="35"/>
      <c r="P809" s="35" t="s">
        <v>24907</v>
      </c>
      <c r="Q809" s="36">
        <v>1</v>
      </c>
      <c r="R809" s="35" t="s">
        <v>27</v>
      </c>
      <c r="S809" s="35" t="s">
        <v>28504</v>
      </c>
      <c r="T809" s="35">
        <v>0</v>
      </c>
      <c r="U809" s="35">
        <v>0</v>
      </c>
      <c r="V809" s="36">
        <v>1</v>
      </c>
      <c r="W809" s="36">
        <v>1</v>
      </c>
      <c r="X809" s="37" t="s">
        <v>65</v>
      </c>
    </row>
    <row r="810" spans="1:24" ht="24" customHeight="1" x14ac:dyDescent="0.2">
      <c r="A810" s="50" t="s">
        <v>1505</v>
      </c>
      <c r="B810" s="60" t="s">
        <v>1554</v>
      </c>
      <c r="C810" s="76" t="s">
        <v>1554</v>
      </c>
      <c r="D810" s="61" t="s">
        <v>23593</v>
      </c>
      <c r="E810" s="53">
        <v>27326.48</v>
      </c>
      <c r="F810" s="26">
        <v>0.21</v>
      </c>
      <c r="G810" s="53">
        <v>47944.313999999998</v>
      </c>
      <c r="H810" s="67"/>
      <c r="I810" s="68"/>
      <c r="J810" s="69"/>
      <c r="K810" s="69"/>
      <c r="L810" s="69"/>
      <c r="M810" s="69"/>
      <c r="N810" s="69"/>
      <c r="O810" s="35"/>
      <c r="P810" s="35" t="s">
        <v>24908</v>
      </c>
      <c r="Q810" s="36">
        <v>1</v>
      </c>
      <c r="R810" s="35" t="s">
        <v>27</v>
      </c>
      <c r="S810" s="35" t="s">
        <v>28504</v>
      </c>
      <c r="T810" s="35">
        <v>0</v>
      </c>
      <c r="U810" s="35">
        <v>0</v>
      </c>
      <c r="V810" s="36">
        <v>1</v>
      </c>
      <c r="W810" s="36">
        <v>1</v>
      </c>
      <c r="X810" s="37" t="s">
        <v>65</v>
      </c>
    </row>
    <row r="811" spans="1:24" ht="24" customHeight="1" x14ac:dyDescent="0.2">
      <c r="A811" s="50" t="s">
        <v>1505</v>
      </c>
      <c r="B811" s="60" t="s">
        <v>1556</v>
      </c>
      <c r="C811" s="76" t="s">
        <v>1556</v>
      </c>
      <c r="D811" s="61" t="s">
        <v>23594</v>
      </c>
      <c r="E811" s="53">
        <v>27326.48</v>
      </c>
      <c r="F811" s="26">
        <v>0.21</v>
      </c>
      <c r="G811" s="53">
        <v>47944.313999999998</v>
      </c>
      <c r="H811" s="67"/>
      <c r="I811" s="68"/>
      <c r="J811" s="69"/>
      <c r="K811" s="69"/>
      <c r="L811" s="69"/>
      <c r="M811" s="69"/>
      <c r="N811" s="69"/>
      <c r="O811" s="35"/>
      <c r="P811" s="35" t="s">
        <v>24909</v>
      </c>
      <c r="Q811" s="36">
        <v>1</v>
      </c>
      <c r="R811" s="35" t="s">
        <v>27</v>
      </c>
      <c r="S811" s="35" t="s">
        <v>28504</v>
      </c>
      <c r="T811" s="35">
        <v>0</v>
      </c>
      <c r="U811" s="35">
        <v>0</v>
      </c>
      <c r="V811" s="36">
        <v>1</v>
      </c>
      <c r="W811" s="36">
        <v>1</v>
      </c>
      <c r="X811" s="37" t="s">
        <v>65</v>
      </c>
    </row>
    <row r="812" spans="1:24" ht="24" customHeight="1" x14ac:dyDescent="0.2">
      <c r="A812" s="50" t="s">
        <v>1505</v>
      </c>
      <c r="B812" s="60" t="s">
        <v>1558</v>
      </c>
      <c r="C812" s="76" t="s">
        <v>1558</v>
      </c>
      <c r="D812" s="61" t="s">
        <v>23595</v>
      </c>
      <c r="E812" s="53">
        <v>27326.48</v>
      </c>
      <c r="F812" s="26">
        <v>0.21</v>
      </c>
      <c r="G812" s="53">
        <v>47944.313999999998</v>
      </c>
      <c r="H812" s="67"/>
      <c r="I812" s="68"/>
      <c r="J812" s="69"/>
      <c r="K812" s="69"/>
      <c r="L812" s="69"/>
      <c r="M812" s="69"/>
      <c r="N812" s="69"/>
      <c r="O812" s="35"/>
      <c r="P812" s="35" t="s">
        <v>24910</v>
      </c>
      <c r="Q812" s="36">
        <v>1</v>
      </c>
      <c r="R812" s="35" t="s">
        <v>27</v>
      </c>
      <c r="S812" s="35" t="s">
        <v>28504</v>
      </c>
      <c r="T812" s="35">
        <v>0</v>
      </c>
      <c r="U812" s="35">
        <v>0</v>
      </c>
      <c r="V812" s="36">
        <v>1</v>
      </c>
      <c r="W812" s="36">
        <v>1</v>
      </c>
      <c r="X812" s="37" t="s">
        <v>65</v>
      </c>
    </row>
    <row r="813" spans="1:24" ht="24" customHeight="1" x14ac:dyDescent="0.2">
      <c r="A813" s="50" t="s">
        <v>1505</v>
      </c>
      <c r="B813" s="60" t="s">
        <v>1560</v>
      </c>
      <c r="C813" s="76" t="s">
        <v>1560</v>
      </c>
      <c r="D813" s="61" t="s">
        <v>23596</v>
      </c>
      <c r="E813" s="53">
        <v>27326.48</v>
      </c>
      <c r="F813" s="26">
        <v>0.21</v>
      </c>
      <c r="G813" s="53">
        <v>47944.313999999998</v>
      </c>
      <c r="H813" s="67"/>
      <c r="I813" s="68"/>
      <c r="J813" s="69"/>
      <c r="K813" s="69"/>
      <c r="L813" s="69"/>
      <c r="M813" s="69"/>
      <c r="N813" s="69"/>
      <c r="O813" s="35"/>
      <c r="P813" s="35" t="s">
        <v>24911</v>
      </c>
      <c r="Q813" s="36">
        <v>1</v>
      </c>
      <c r="R813" s="35" t="s">
        <v>27</v>
      </c>
      <c r="S813" s="35" t="s">
        <v>28504</v>
      </c>
      <c r="T813" s="35">
        <v>0</v>
      </c>
      <c r="U813" s="35">
        <v>0</v>
      </c>
      <c r="V813" s="36">
        <v>1</v>
      </c>
      <c r="W813" s="36">
        <v>1</v>
      </c>
      <c r="X813" s="37" t="s">
        <v>65</v>
      </c>
    </row>
    <row r="814" spans="1:24" ht="24" customHeight="1" x14ac:dyDescent="0.2">
      <c r="A814" s="50" t="s">
        <v>1505</v>
      </c>
      <c r="B814" s="60" t="s">
        <v>1562</v>
      </c>
      <c r="C814" s="76" t="s">
        <v>1562</v>
      </c>
      <c r="D814" s="61" t="s">
        <v>23597</v>
      </c>
      <c r="E814" s="53">
        <v>27326.48</v>
      </c>
      <c r="F814" s="26">
        <v>0.21</v>
      </c>
      <c r="G814" s="53">
        <v>47944.313999999998</v>
      </c>
      <c r="H814" s="67"/>
      <c r="I814" s="68"/>
      <c r="J814" s="69"/>
      <c r="K814" s="69"/>
      <c r="L814" s="69"/>
      <c r="M814" s="69"/>
      <c r="N814" s="69"/>
      <c r="O814" s="35"/>
      <c r="P814" s="35" t="s">
        <v>24912</v>
      </c>
      <c r="Q814" s="36">
        <v>1</v>
      </c>
      <c r="R814" s="35" t="s">
        <v>27</v>
      </c>
      <c r="S814" s="35" t="s">
        <v>28504</v>
      </c>
      <c r="T814" s="35">
        <v>0</v>
      </c>
      <c r="U814" s="35">
        <v>0</v>
      </c>
      <c r="V814" s="36">
        <v>1</v>
      </c>
      <c r="W814" s="36">
        <v>1</v>
      </c>
      <c r="X814" s="37" t="s">
        <v>65</v>
      </c>
    </row>
    <row r="815" spans="1:24" ht="24" customHeight="1" x14ac:dyDescent="0.2">
      <c r="A815" s="50" t="s">
        <v>1505</v>
      </c>
      <c r="B815" s="60" t="s">
        <v>1564</v>
      </c>
      <c r="C815" s="76" t="s">
        <v>1564</v>
      </c>
      <c r="D815" s="61" t="s">
        <v>23598</v>
      </c>
      <c r="E815" s="53">
        <v>27326.48</v>
      </c>
      <c r="F815" s="26">
        <v>0.21</v>
      </c>
      <c r="G815" s="53">
        <v>47944.313999999998</v>
      </c>
      <c r="H815" s="67"/>
      <c r="I815" s="68"/>
      <c r="J815" s="69"/>
      <c r="K815" s="69"/>
      <c r="L815" s="69"/>
      <c r="M815" s="69"/>
      <c r="N815" s="69"/>
      <c r="O815" s="35"/>
      <c r="P815" s="35" t="s">
        <v>24913</v>
      </c>
      <c r="Q815" s="36">
        <v>1</v>
      </c>
      <c r="R815" s="35" t="s">
        <v>27</v>
      </c>
      <c r="S815" s="35" t="s">
        <v>28504</v>
      </c>
      <c r="T815" s="35">
        <v>0</v>
      </c>
      <c r="U815" s="35">
        <v>0</v>
      </c>
      <c r="V815" s="36">
        <v>1</v>
      </c>
      <c r="W815" s="36">
        <v>1</v>
      </c>
      <c r="X815" s="37" t="s">
        <v>65</v>
      </c>
    </row>
    <row r="816" spans="1:24" ht="24" customHeight="1" x14ac:dyDescent="0.2">
      <c r="A816" s="50" t="s">
        <v>1505</v>
      </c>
      <c r="B816" s="60" t="s">
        <v>1566</v>
      </c>
      <c r="C816" s="76" t="s">
        <v>1566</v>
      </c>
      <c r="D816" s="61" t="s">
        <v>23599</v>
      </c>
      <c r="E816" s="53">
        <v>19179.28</v>
      </c>
      <c r="F816" s="26">
        <v>0.21</v>
      </c>
      <c r="G816" s="53">
        <v>33650.052000000003</v>
      </c>
      <c r="H816" s="67"/>
      <c r="I816" s="68"/>
      <c r="J816" s="69"/>
      <c r="K816" s="69"/>
      <c r="L816" s="69"/>
      <c r="M816" s="69"/>
      <c r="N816" s="69"/>
      <c r="O816" s="35"/>
      <c r="P816" s="35" t="s">
        <v>24914</v>
      </c>
      <c r="Q816" s="36">
        <v>1</v>
      </c>
      <c r="R816" s="35" t="s">
        <v>27</v>
      </c>
      <c r="S816" s="35" t="s">
        <v>28504</v>
      </c>
      <c r="T816" s="35">
        <v>0</v>
      </c>
      <c r="U816" s="35">
        <v>0</v>
      </c>
      <c r="V816" s="36">
        <v>1</v>
      </c>
      <c r="W816" s="36">
        <v>1</v>
      </c>
      <c r="X816" s="37" t="s">
        <v>65</v>
      </c>
    </row>
    <row r="817" spans="1:24" ht="24" customHeight="1" x14ac:dyDescent="0.2">
      <c r="A817" s="50" t="s">
        <v>1505</v>
      </c>
      <c r="B817" s="60" t="s">
        <v>1568</v>
      </c>
      <c r="C817" s="76" t="s">
        <v>1568</v>
      </c>
      <c r="D817" s="61" t="s">
        <v>23600</v>
      </c>
      <c r="E817" s="53">
        <v>19179.28</v>
      </c>
      <c r="F817" s="26">
        <v>0.21</v>
      </c>
      <c r="G817" s="53">
        <v>33650.052000000003</v>
      </c>
      <c r="H817" s="67"/>
      <c r="I817" s="68"/>
      <c r="J817" s="69"/>
      <c r="K817" s="69"/>
      <c r="L817" s="69"/>
      <c r="M817" s="69"/>
      <c r="N817" s="69"/>
      <c r="O817" s="35"/>
      <c r="P817" s="35" t="s">
        <v>24915</v>
      </c>
      <c r="Q817" s="36">
        <v>1</v>
      </c>
      <c r="R817" s="35" t="s">
        <v>27</v>
      </c>
      <c r="S817" s="35" t="s">
        <v>28504</v>
      </c>
      <c r="T817" s="35">
        <v>0</v>
      </c>
      <c r="U817" s="35">
        <v>0</v>
      </c>
      <c r="V817" s="36">
        <v>1</v>
      </c>
      <c r="W817" s="36">
        <v>1</v>
      </c>
      <c r="X817" s="37" t="s">
        <v>65</v>
      </c>
    </row>
    <row r="818" spans="1:24" ht="24" customHeight="1" x14ac:dyDescent="0.2">
      <c r="A818" s="50" t="s">
        <v>1505</v>
      </c>
      <c r="B818" s="60" t="s">
        <v>1570</v>
      </c>
      <c r="C818" s="76" t="s">
        <v>1570</v>
      </c>
      <c r="D818" s="61" t="s">
        <v>23601</v>
      </c>
      <c r="E818" s="53">
        <v>19179.28</v>
      </c>
      <c r="F818" s="26">
        <v>0.21</v>
      </c>
      <c r="G818" s="53">
        <v>33650.052000000003</v>
      </c>
      <c r="H818" s="67"/>
      <c r="I818" s="68"/>
      <c r="J818" s="69"/>
      <c r="K818" s="69"/>
      <c r="L818" s="69"/>
      <c r="M818" s="69"/>
      <c r="N818" s="69"/>
      <c r="O818" s="35"/>
      <c r="P818" s="35" t="s">
        <v>24916</v>
      </c>
      <c r="Q818" s="36">
        <v>1</v>
      </c>
      <c r="R818" s="35" t="s">
        <v>27</v>
      </c>
      <c r="S818" s="35" t="s">
        <v>28504</v>
      </c>
      <c r="T818" s="35">
        <v>0</v>
      </c>
      <c r="U818" s="35">
        <v>0</v>
      </c>
      <c r="V818" s="36">
        <v>1</v>
      </c>
      <c r="W818" s="36">
        <v>1</v>
      </c>
      <c r="X818" s="37" t="s">
        <v>65</v>
      </c>
    </row>
    <row r="819" spans="1:24" ht="24" customHeight="1" x14ac:dyDescent="0.2">
      <c r="A819" s="50" t="s">
        <v>1505</v>
      </c>
      <c r="B819" s="60" t="s">
        <v>1572</v>
      </c>
      <c r="C819" s="76" t="s">
        <v>1572</v>
      </c>
      <c r="D819" s="61" t="s">
        <v>23602</v>
      </c>
      <c r="E819" s="53">
        <v>19179.28</v>
      </c>
      <c r="F819" s="26">
        <v>0.21</v>
      </c>
      <c r="G819" s="53">
        <v>33650.052000000003</v>
      </c>
      <c r="H819" s="67"/>
      <c r="I819" s="68"/>
      <c r="J819" s="69"/>
      <c r="K819" s="69"/>
      <c r="L819" s="69"/>
      <c r="M819" s="69"/>
      <c r="N819" s="69"/>
      <c r="O819" s="35"/>
      <c r="P819" s="35" t="s">
        <v>24917</v>
      </c>
      <c r="Q819" s="36">
        <v>1</v>
      </c>
      <c r="R819" s="35" t="s">
        <v>27</v>
      </c>
      <c r="S819" s="35" t="s">
        <v>28504</v>
      </c>
      <c r="T819" s="35">
        <v>0</v>
      </c>
      <c r="U819" s="35">
        <v>0</v>
      </c>
      <c r="V819" s="36">
        <v>1</v>
      </c>
      <c r="W819" s="36">
        <v>1</v>
      </c>
      <c r="X819" s="37" t="s">
        <v>65</v>
      </c>
    </row>
    <row r="820" spans="1:24" ht="24" customHeight="1" x14ac:dyDescent="0.2">
      <c r="A820" s="50" t="s">
        <v>1505</v>
      </c>
      <c r="B820" s="60" t="s">
        <v>1574</v>
      </c>
      <c r="C820" s="76" t="s">
        <v>1574</v>
      </c>
      <c r="D820" s="61" t="s">
        <v>23603</v>
      </c>
      <c r="E820" s="53">
        <v>19179.28</v>
      </c>
      <c r="F820" s="26">
        <v>0.21</v>
      </c>
      <c r="G820" s="53">
        <v>33650.052000000003</v>
      </c>
      <c r="H820" s="67"/>
      <c r="I820" s="68"/>
      <c r="J820" s="69"/>
      <c r="K820" s="69"/>
      <c r="L820" s="69"/>
      <c r="M820" s="69"/>
      <c r="N820" s="69"/>
      <c r="O820" s="35"/>
      <c r="P820" s="35" t="s">
        <v>24918</v>
      </c>
      <c r="Q820" s="36">
        <v>1</v>
      </c>
      <c r="R820" s="35" t="s">
        <v>27</v>
      </c>
      <c r="S820" s="35" t="s">
        <v>28504</v>
      </c>
      <c r="T820" s="35">
        <v>0</v>
      </c>
      <c r="U820" s="35">
        <v>0</v>
      </c>
      <c r="V820" s="36">
        <v>1</v>
      </c>
      <c r="W820" s="36">
        <v>1</v>
      </c>
      <c r="X820" s="37" t="s">
        <v>65</v>
      </c>
    </row>
    <row r="821" spans="1:24" ht="24" customHeight="1" x14ac:dyDescent="0.2">
      <c r="A821" s="50" t="s">
        <v>1505</v>
      </c>
      <c r="B821" s="60" t="s">
        <v>1576</v>
      </c>
      <c r="C821" s="76" t="s">
        <v>1576</v>
      </c>
      <c r="D821" s="61" t="s">
        <v>23604</v>
      </c>
      <c r="E821" s="53">
        <v>19179.28</v>
      </c>
      <c r="F821" s="26">
        <v>0.21</v>
      </c>
      <c r="G821" s="53">
        <v>33650.052000000003</v>
      </c>
      <c r="H821" s="67"/>
      <c r="I821" s="68"/>
      <c r="J821" s="69"/>
      <c r="K821" s="69"/>
      <c r="L821" s="69"/>
      <c r="M821" s="69"/>
      <c r="N821" s="69"/>
      <c r="O821" s="35"/>
      <c r="P821" s="35" t="s">
        <v>24919</v>
      </c>
      <c r="Q821" s="36">
        <v>1</v>
      </c>
      <c r="R821" s="35" t="s">
        <v>27</v>
      </c>
      <c r="S821" s="35" t="s">
        <v>28504</v>
      </c>
      <c r="T821" s="35">
        <v>0</v>
      </c>
      <c r="U821" s="35">
        <v>0</v>
      </c>
      <c r="V821" s="36">
        <v>1</v>
      </c>
      <c r="W821" s="36">
        <v>1</v>
      </c>
      <c r="X821" s="37" t="s">
        <v>65</v>
      </c>
    </row>
    <row r="822" spans="1:24" ht="24" customHeight="1" x14ac:dyDescent="0.2">
      <c r="A822" s="50" t="s">
        <v>1505</v>
      </c>
      <c r="B822" s="60" t="s">
        <v>1578</v>
      </c>
      <c r="C822" s="76" t="s">
        <v>1578</v>
      </c>
      <c r="D822" s="61" t="s">
        <v>23605</v>
      </c>
      <c r="E822" s="53">
        <v>19179.28</v>
      </c>
      <c r="F822" s="26">
        <v>0.21</v>
      </c>
      <c r="G822" s="53">
        <v>33650.052000000003</v>
      </c>
      <c r="H822" s="67"/>
      <c r="I822" s="68"/>
      <c r="J822" s="69"/>
      <c r="K822" s="69"/>
      <c r="L822" s="69"/>
      <c r="M822" s="69"/>
      <c r="N822" s="69"/>
      <c r="O822" s="35"/>
      <c r="P822" s="35" t="s">
        <v>24920</v>
      </c>
      <c r="Q822" s="36">
        <v>1</v>
      </c>
      <c r="R822" s="35" t="s">
        <v>27</v>
      </c>
      <c r="S822" s="35" t="s">
        <v>28504</v>
      </c>
      <c r="T822" s="35">
        <v>0</v>
      </c>
      <c r="U822" s="35">
        <v>0</v>
      </c>
      <c r="V822" s="36">
        <v>1</v>
      </c>
      <c r="W822" s="36">
        <v>1</v>
      </c>
      <c r="X822" s="37" t="s">
        <v>65</v>
      </c>
    </row>
    <row r="823" spans="1:24" ht="24" customHeight="1" x14ac:dyDescent="0.2">
      <c r="A823" s="50" t="s">
        <v>1505</v>
      </c>
      <c r="B823" s="60" t="s">
        <v>1580</v>
      </c>
      <c r="C823" s="76" t="s">
        <v>1580</v>
      </c>
      <c r="D823" s="61" t="s">
        <v>23606</v>
      </c>
      <c r="E823" s="53">
        <v>24218.07</v>
      </c>
      <c r="F823" s="26">
        <v>0.21</v>
      </c>
      <c r="G823" s="53">
        <v>42490.601999999999</v>
      </c>
      <c r="H823" s="67"/>
      <c r="I823" s="68"/>
      <c r="J823" s="69"/>
      <c r="K823" s="69"/>
      <c r="L823" s="69"/>
      <c r="M823" s="69"/>
      <c r="N823" s="69"/>
      <c r="O823" s="35"/>
      <c r="P823" s="35" t="s">
        <v>24921</v>
      </c>
      <c r="Q823" s="36">
        <v>1</v>
      </c>
      <c r="R823" s="35" t="s">
        <v>27</v>
      </c>
      <c r="S823" s="35" t="s">
        <v>28504</v>
      </c>
      <c r="T823" s="35">
        <v>0</v>
      </c>
      <c r="U823" s="35">
        <v>0</v>
      </c>
      <c r="V823" s="36">
        <v>1</v>
      </c>
      <c r="W823" s="36">
        <v>1</v>
      </c>
      <c r="X823" s="37" t="s">
        <v>65</v>
      </c>
    </row>
    <row r="824" spans="1:24" ht="24" customHeight="1" x14ac:dyDescent="0.2">
      <c r="A824" s="50" t="s">
        <v>1505</v>
      </c>
      <c r="B824" s="60" t="s">
        <v>1582</v>
      </c>
      <c r="C824" s="76" t="s">
        <v>1582</v>
      </c>
      <c r="D824" s="61" t="s">
        <v>23607</v>
      </c>
      <c r="E824" s="53">
        <v>24218.07</v>
      </c>
      <c r="F824" s="26">
        <v>0.21</v>
      </c>
      <c r="G824" s="53">
        <v>42490.601999999999</v>
      </c>
      <c r="H824" s="67"/>
      <c r="I824" s="68"/>
      <c r="J824" s="69"/>
      <c r="K824" s="69"/>
      <c r="L824" s="69"/>
      <c r="M824" s="69"/>
      <c r="N824" s="69"/>
      <c r="O824" s="35"/>
      <c r="P824" s="35" t="s">
        <v>24922</v>
      </c>
      <c r="Q824" s="36">
        <v>1</v>
      </c>
      <c r="R824" s="35" t="s">
        <v>27</v>
      </c>
      <c r="S824" s="35" t="s">
        <v>28504</v>
      </c>
      <c r="T824" s="35">
        <v>0</v>
      </c>
      <c r="U824" s="35">
        <v>0</v>
      </c>
      <c r="V824" s="36">
        <v>1</v>
      </c>
      <c r="W824" s="36">
        <v>1</v>
      </c>
      <c r="X824" s="37" t="s">
        <v>65</v>
      </c>
    </row>
    <row r="825" spans="1:24" ht="24" customHeight="1" x14ac:dyDescent="0.2">
      <c r="A825" s="50" t="s">
        <v>1505</v>
      </c>
      <c r="B825" s="60" t="s">
        <v>1584</v>
      </c>
      <c r="C825" s="76" t="s">
        <v>1584</v>
      </c>
      <c r="D825" s="61" t="s">
        <v>23608</v>
      </c>
      <c r="E825" s="53">
        <v>24218.07</v>
      </c>
      <c r="F825" s="26">
        <v>0.21</v>
      </c>
      <c r="G825" s="53">
        <v>42490.601999999999</v>
      </c>
      <c r="H825" s="67"/>
      <c r="I825" s="68"/>
      <c r="J825" s="69"/>
      <c r="K825" s="69"/>
      <c r="L825" s="69"/>
      <c r="M825" s="69"/>
      <c r="N825" s="69"/>
      <c r="O825" s="35"/>
      <c r="P825" s="35" t="s">
        <v>24923</v>
      </c>
      <c r="Q825" s="36">
        <v>1</v>
      </c>
      <c r="R825" s="35" t="s">
        <v>27</v>
      </c>
      <c r="S825" s="35" t="s">
        <v>28504</v>
      </c>
      <c r="T825" s="35">
        <v>0</v>
      </c>
      <c r="U825" s="35">
        <v>0</v>
      </c>
      <c r="V825" s="36">
        <v>1</v>
      </c>
      <c r="W825" s="36">
        <v>1</v>
      </c>
      <c r="X825" s="37" t="s">
        <v>65</v>
      </c>
    </row>
    <row r="826" spans="1:24" ht="24" customHeight="1" x14ac:dyDescent="0.2">
      <c r="A826" s="50" t="s">
        <v>1505</v>
      </c>
      <c r="B826" s="60" t="s">
        <v>1586</v>
      </c>
      <c r="C826" s="76" t="s">
        <v>1586</v>
      </c>
      <c r="D826" s="61" t="s">
        <v>23609</v>
      </c>
      <c r="E826" s="53">
        <v>24218.07</v>
      </c>
      <c r="F826" s="26">
        <v>0.21</v>
      </c>
      <c r="G826" s="53">
        <v>42490.601999999999</v>
      </c>
      <c r="H826" s="67"/>
      <c r="I826" s="68"/>
      <c r="J826" s="69"/>
      <c r="K826" s="69"/>
      <c r="L826" s="69"/>
      <c r="M826" s="69"/>
      <c r="N826" s="69"/>
      <c r="O826" s="35"/>
      <c r="P826" s="35" t="s">
        <v>24924</v>
      </c>
      <c r="Q826" s="36">
        <v>1</v>
      </c>
      <c r="R826" s="35" t="s">
        <v>27</v>
      </c>
      <c r="S826" s="35" t="s">
        <v>28504</v>
      </c>
      <c r="T826" s="35">
        <v>0</v>
      </c>
      <c r="U826" s="35">
        <v>0</v>
      </c>
      <c r="V826" s="36">
        <v>1</v>
      </c>
      <c r="W826" s="36">
        <v>1</v>
      </c>
      <c r="X826" s="37" t="s">
        <v>65</v>
      </c>
    </row>
    <row r="827" spans="1:24" ht="24" customHeight="1" x14ac:dyDescent="0.2">
      <c r="A827" s="50" t="s">
        <v>1505</v>
      </c>
      <c r="B827" s="60" t="s">
        <v>1588</v>
      </c>
      <c r="C827" s="76" t="s">
        <v>1588</v>
      </c>
      <c r="D827" s="61" t="s">
        <v>23610</v>
      </c>
      <c r="E827" s="53">
        <v>70195.289999999994</v>
      </c>
      <c r="F827" s="26">
        <v>0.21</v>
      </c>
      <c r="G827" s="53">
        <v>123157.636</v>
      </c>
      <c r="H827" s="67"/>
      <c r="I827" s="68"/>
      <c r="J827" s="69"/>
      <c r="K827" s="69"/>
      <c r="L827" s="69"/>
      <c r="M827" s="69"/>
      <c r="N827" s="69"/>
      <c r="O827" s="35"/>
      <c r="P827" s="35" t="s">
        <v>24925</v>
      </c>
      <c r="Q827" s="36">
        <v>1</v>
      </c>
      <c r="R827" s="35" t="s">
        <v>27</v>
      </c>
      <c r="S827" s="35" t="s">
        <v>28504</v>
      </c>
      <c r="T827" s="35">
        <v>0</v>
      </c>
      <c r="U827" s="35">
        <v>0</v>
      </c>
      <c r="V827" s="36">
        <v>1</v>
      </c>
      <c r="W827" s="36">
        <v>1</v>
      </c>
      <c r="X827" s="37" t="s">
        <v>65</v>
      </c>
    </row>
    <row r="828" spans="1:24" ht="24" customHeight="1" x14ac:dyDescent="0.2">
      <c r="A828" s="50" t="s">
        <v>1505</v>
      </c>
      <c r="B828" s="60" t="s">
        <v>1590</v>
      </c>
      <c r="C828" s="76" t="s">
        <v>1590</v>
      </c>
      <c r="D828" s="61" t="s">
        <v>23611</v>
      </c>
      <c r="E828" s="53">
        <v>70195.289999999994</v>
      </c>
      <c r="F828" s="26">
        <v>0.21</v>
      </c>
      <c r="G828" s="53">
        <v>123157.636</v>
      </c>
      <c r="H828" s="67"/>
      <c r="I828" s="68"/>
      <c r="J828" s="69"/>
      <c r="K828" s="69"/>
      <c r="L828" s="69"/>
      <c r="M828" s="69"/>
      <c r="N828" s="69"/>
      <c r="O828" s="35"/>
      <c r="P828" s="35" t="s">
        <v>24926</v>
      </c>
      <c r="Q828" s="36">
        <v>1</v>
      </c>
      <c r="R828" s="35" t="s">
        <v>27</v>
      </c>
      <c r="S828" s="35" t="s">
        <v>28504</v>
      </c>
      <c r="T828" s="35">
        <v>0</v>
      </c>
      <c r="U828" s="35">
        <v>0</v>
      </c>
      <c r="V828" s="36">
        <v>1</v>
      </c>
      <c r="W828" s="36">
        <v>1</v>
      </c>
      <c r="X828" s="37" t="s">
        <v>65</v>
      </c>
    </row>
    <row r="829" spans="1:24" ht="24" customHeight="1" x14ac:dyDescent="0.2">
      <c r="A829" s="50" t="s">
        <v>1505</v>
      </c>
      <c r="B829" s="60" t="s">
        <v>1592</v>
      </c>
      <c r="C829" s="76" t="s">
        <v>1592</v>
      </c>
      <c r="D829" s="61" t="s">
        <v>23612</v>
      </c>
      <c r="E829" s="53">
        <v>26859.13</v>
      </c>
      <c r="F829" s="26">
        <v>0.21</v>
      </c>
      <c r="G829" s="53">
        <v>47124.345000000001</v>
      </c>
      <c r="H829" s="67"/>
      <c r="I829" s="68"/>
      <c r="J829" s="69"/>
      <c r="K829" s="69"/>
      <c r="L829" s="69"/>
      <c r="M829" s="69"/>
      <c r="N829" s="69"/>
      <c r="O829" s="35"/>
      <c r="P829" s="35" t="s">
        <v>24927</v>
      </c>
      <c r="Q829" s="36">
        <v>1</v>
      </c>
      <c r="R829" s="35" t="s">
        <v>27</v>
      </c>
      <c r="S829" s="35" t="s">
        <v>28503</v>
      </c>
      <c r="T829" s="35">
        <v>0</v>
      </c>
      <c r="U829" s="35">
        <v>0</v>
      </c>
      <c r="V829" s="36">
        <v>1</v>
      </c>
      <c r="W829" s="36">
        <v>1</v>
      </c>
      <c r="X829" s="37" t="s">
        <v>65</v>
      </c>
    </row>
    <row r="830" spans="1:24" ht="24" customHeight="1" x14ac:dyDescent="0.2">
      <c r="A830" s="50" t="s">
        <v>1505</v>
      </c>
      <c r="B830" s="60" t="s">
        <v>1594</v>
      </c>
      <c r="C830" s="76" t="s">
        <v>1594</v>
      </c>
      <c r="D830" s="61" t="s">
        <v>23613</v>
      </c>
      <c r="E830" s="53">
        <v>26859.13</v>
      </c>
      <c r="F830" s="26">
        <v>0.21</v>
      </c>
      <c r="G830" s="53">
        <v>47124.345000000001</v>
      </c>
      <c r="H830" s="67"/>
      <c r="I830" s="68"/>
      <c r="J830" s="69"/>
      <c r="K830" s="69"/>
      <c r="L830" s="69"/>
      <c r="M830" s="69"/>
      <c r="N830" s="69"/>
      <c r="O830" s="35"/>
      <c r="P830" s="35" t="s">
        <v>24928</v>
      </c>
      <c r="Q830" s="36">
        <v>1</v>
      </c>
      <c r="R830" s="35" t="s">
        <v>27</v>
      </c>
      <c r="S830" s="35" t="s">
        <v>28504</v>
      </c>
      <c r="T830" s="35">
        <v>0</v>
      </c>
      <c r="U830" s="35">
        <v>0</v>
      </c>
      <c r="V830" s="36">
        <v>1</v>
      </c>
      <c r="W830" s="36">
        <v>1</v>
      </c>
      <c r="X830" s="37" t="s">
        <v>65</v>
      </c>
    </row>
    <row r="831" spans="1:24" ht="24" customHeight="1" x14ac:dyDescent="0.2">
      <c r="A831" s="50" t="s">
        <v>1505</v>
      </c>
      <c r="B831" s="60" t="s">
        <v>1596</v>
      </c>
      <c r="C831" s="76" t="s">
        <v>1596</v>
      </c>
      <c r="D831" s="61" t="s">
        <v>23614</v>
      </c>
      <c r="E831" s="53">
        <v>26859.13</v>
      </c>
      <c r="F831" s="26">
        <v>0.21</v>
      </c>
      <c r="G831" s="53">
        <v>47124.345000000001</v>
      </c>
      <c r="H831" s="67"/>
      <c r="I831" s="68"/>
      <c r="J831" s="69"/>
      <c r="K831" s="69"/>
      <c r="L831" s="69"/>
      <c r="M831" s="69"/>
      <c r="N831" s="69"/>
      <c r="O831" s="35"/>
      <c r="P831" s="35" t="s">
        <v>24929</v>
      </c>
      <c r="Q831" s="36">
        <v>1</v>
      </c>
      <c r="R831" s="35" t="s">
        <v>27</v>
      </c>
      <c r="S831" s="35" t="s">
        <v>28504</v>
      </c>
      <c r="T831" s="35">
        <v>0</v>
      </c>
      <c r="U831" s="35">
        <v>0</v>
      </c>
      <c r="V831" s="36">
        <v>1</v>
      </c>
      <c r="W831" s="36">
        <v>1</v>
      </c>
      <c r="X831" s="37" t="s">
        <v>65</v>
      </c>
    </row>
    <row r="832" spans="1:24" ht="24" customHeight="1" x14ac:dyDescent="0.2">
      <c r="A832" s="50" t="s">
        <v>1505</v>
      </c>
      <c r="B832" s="60" t="s">
        <v>1598</v>
      </c>
      <c r="C832" s="76" t="s">
        <v>1598</v>
      </c>
      <c r="D832" s="61" t="s">
        <v>23615</v>
      </c>
      <c r="E832" s="53">
        <v>26859.13</v>
      </c>
      <c r="F832" s="26">
        <v>0.21</v>
      </c>
      <c r="G832" s="53">
        <v>47124.345000000001</v>
      </c>
      <c r="H832" s="67"/>
      <c r="I832" s="68"/>
      <c r="J832" s="69"/>
      <c r="K832" s="69"/>
      <c r="L832" s="69"/>
      <c r="M832" s="69"/>
      <c r="N832" s="69"/>
      <c r="O832" s="35"/>
      <c r="P832" s="35" t="s">
        <v>24930</v>
      </c>
      <c r="Q832" s="36">
        <v>1</v>
      </c>
      <c r="R832" s="35" t="s">
        <v>27</v>
      </c>
      <c r="S832" s="35" t="s">
        <v>28504</v>
      </c>
      <c r="T832" s="35">
        <v>0</v>
      </c>
      <c r="U832" s="35">
        <v>0</v>
      </c>
      <c r="V832" s="36">
        <v>1</v>
      </c>
      <c r="W832" s="36">
        <v>1</v>
      </c>
      <c r="X832" s="37" t="s">
        <v>65</v>
      </c>
    </row>
    <row r="833" spans="1:24" ht="24" customHeight="1" x14ac:dyDescent="0.2">
      <c r="A833" s="50" t="s">
        <v>1505</v>
      </c>
      <c r="B833" s="60" t="s">
        <v>1600</v>
      </c>
      <c r="C833" s="76" t="s">
        <v>1600</v>
      </c>
      <c r="D833" s="61" t="s">
        <v>23616</v>
      </c>
      <c r="E833" s="53">
        <v>93498.89</v>
      </c>
      <c r="F833" s="26">
        <v>0.21</v>
      </c>
      <c r="G833" s="53">
        <v>164043.802</v>
      </c>
      <c r="H833" s="67"/>
      <c r="I833" s="68"/>
      <c r="J833" s="69"/>
      <c r="K833" s="69"/>
      <c r="L833" s="69"/>
      <c r="M833" s="69"/>
      <c r="N833" s="69"/>
      <c r="O833" s="35"/>
      <c r="P833" s="35" t="s">
        <v>24931</v>
      </c>
      <c r="Q833" s="36">
        <v>1</v>
      </c>
      <c r="R833" s="35" t="s">
        <v>27</v>
      </c>
      <c r="S833" s="35" t="s">
        <v>28503</v>
      </c>
      <c r="T833" s="35">
        <v>0</v>
      </c>
      <c r="U833" s="35">
        <v>0</v>
      </c>
      <c r="V833" s="36">
        <v>1</v>
      </c>
      <c r="W833" s="36">
        <v>1</v>
      </c>
      <c r="X833" s="37" t="s">
        <v>65</v>
      </c>
    </row>
    <row r="834" spans="1:24" ht="24" customHeight="1" x14ac:dyDescent="0.2">
      <c r="A834" s="50" t="s">
        <v>1505</v>
      </c>
      <c r="B834" s="60" t="s">
        <v>1602</v>
      </c>
      <c r="C834" s="76" t="s">
        <v>1602</v>
      </c>
      <c r="D834" s="61" t="s">
        <v>23617</v>
      </c>
      <c r="E834" s="53">
        <v>93498.89</v>
      </c>
      <c r="F834" s="26">
        <v>0.21</v>
      </c>
      <c r="G834" s="53">
        <v>164043.802</v>
      </c>
      <c r="H834" s="67"/>
      <c r="I834" s="68"/>
      <c r="J834" s="69"/>
      <c r="K834" s="69"/>
      <c r="L834" s="69"/>
      <c r="M834" s="69"/>
      <c r="N834" s="69"/>
      <c r="O834" s="35"/>
      <c r="P834" s="35" t="s">
        <v>24932</v>
      </c>
      <c r="Q834" s="36">
        <v>1</v>
      </c>
      <c r="R834" s="35" t="s">
        <v>27</v>
      </c>
      <c r="S834" s="35" t="s">
        <v>28503</v>
      </c>
      <c r="T834" s="35">
        <v>0</v>
      </c>
      <c r="U834" s="35">
        <v>0</v>
      </c>
      <c r="V834" s="36">
        <v>1</v>
      </c>
      <c r="W834" s="36">
        <v>1</v>
      </c>
      <c r="X834" s="37" t="s">
        <v>65</v>
      </c>
    </row>
    <row r="835" spans="1:24" ht="24" customHeight="1" x14ac:dyDescent="0.2">
      <c r="A835" s="50" t="s">
        <v>1505</v>
      </c>
      <c r="B835" s="60" t="s">
        <v>1604</v>
      </c>
      <c r="C835" s="76" t="s">
        <v>1604</v>
      </c>
      <c r="D835" s="61" t="s">
        <v>23618</v>
      </c>
      <c r="E835" s="53">
        <v>20134.330000000002</v>
      </c>
      <c r="F835" s="26">
        <v>0.21</v>
      </c>
      <c r="G835" s="53">
        <v>35325.684000000001</v>
      </c>
      <c r="H835" s="67"/>
      <c r="I835" s="68"/>
      <c r="J835" s="69"/>
      <c r="K835" s="69"/>
      <c r="L835" s="69"/>
      <c r="M835" s="69"/>
      <c r="N835" s="69"/>
      <c r="O835" s="35"/>
      <c r="P835" s="35" t="s">
        <v>24933</v>
      </c>
      <c r="Q835" s="36">
        <v>1</v>
      </c>
      <c r="R835" s="35" t="s">
        <v>27</v>
      </c>
      <c r="S835" s="35" t="s">
        <v>28504</v>
      </c>
      <c r="T835" s="35">
        <v>0</v>
      </c>
      <c r="U835" s="35">
        <v>0</v>
      </c>
      <c r="V835" s="36">
        <v>1</v>
      </c>
      <c r="W835" s="36">
        <v>1</v>
      </c>
      <c r="X835" s="37" t="s">
        <v>65</v>
      </c>
    </row>
    <row r="836" spans="1:24" ht="24" customHeight="1" x14ac:dyDescent="0.2">
      <c r="A836" s="50" t="s">
        <v>1505</v>
      </c>
      <c r="B836" s="60" t="s">
        <v>1606</v>
      </c>
      <c r="C836" s="76" t="s">
        <v>1606</v>
      </c>
      <c r="D836" s="61" t="s">
        <v>23619</v>
      </c>
      <c r="E836" s="53">
        <v>20134.330000000002</v>
      </c>
      <c r="F836" s="26">
        <v>0.21</v>
      </c>
      <c r="G836" s="53">
        <v>35325.684000000001</v>
      </c>
      <c r="H836" s="67"/>
      <c r="I836" s="68"/>
      <c r="J836" s="69"/>
      <c r="K836" s="69"/>
      <c r="L836" s="69"/>
      <c r="M836" s="69"/>
      <c r="N836" s="69"/>
      <c r="O836" s="35"/>
      <c r="P836" s="35" t="s">
        <v>24934</v>
      </c>
      <c r="Q836" s="36">
        <v>1</v>
      </c>
      <c r="R836" s="35" t="s">
        <v>27</v>
      </c>
      <c r="S836" s="35" t="s">
        <v>28504</v>
      </c>
      <c r="T836" s="35">
        <v>0</v>
      </c>
      <c r="U836" s="35">
        <v>0</v>
      </c>
      <c r="V836" s="36">
        <v>1</v>
      </c>
      <c r="W836" s="36">
        <v>1</v>
      </c>
      <c r="X836" s="37" t="s">
        <v>65</v>
      </c>
    </row>
    <row r="837" spans="1:24" ht="24" customHeight="1" x14ac:dyDescent="0.2">
      <c r="A837" s="50" t="s">
        <v>1505</v>
      </c>
      <c r="B837" s="60" t="s">
        <v>1608</v>
      </c>
      <c r="C837" s="76" t="s">
        <v>1608</v>
      </c>
      <c r="D837" s="61" t="s">
        <v>23620</v>
      </c>
      <c r="E837" s="53">
        <v>20134.330000000002</v>
      </c>
      <c r="F837" s="26">
        <v>0.21</v>
      </c>
      <c r="G837" s="53">
        <v>35325.684000000001</v>
      </c>
      <c r="H837" s="67"/>
      <c r="I837" s="68"/>
      <c r="J837" s="69"/>
      <c r="K837" s="69"/>
      <c r="L837" s="69"/>
      <c r="M837" s="69"/>
      <c r="N837" s="69"/>
      <c r="O837" s="35"/>
      <c r="P837" s="35" t="s">
        <v>24935</v>
      </c>
      <c r="Q837" s="36">
        <v>1</v>
      </c>
      <c r="R837" s="35" t="s">
        <v>27</v>
      </c>
      <c r="S837" s="35" t="s">
        <v>28504</v>
      </c>
      <c r="T837" s="35">
        <v>0</v>
      </c>
      <c r="U837" s="35">
        <v>0</v>
      </c>
      <c r="V837" s="36">
        <v>1</v>
      </c>
      <c r="W837" s="36">
        <v>1</v>
      </c>
      <c r="X837" s="37" t="s">
        <v>65</v>
      </c>
    </row>
    <row r="838" spans="1:24" ht="24" customHeight="1" x14ac:dyDescent="0.2">
      <c r="A838" s="50" t="s">
        <v>1505</v>
      </c>
      <c r="B838" s="60" t="s">
        <v>1610</v>
      </c>
      <c r="C838" s="76" t="s">
        <v>1610</v>
      </c>
      <c r="D838" s="61" t="s">
        <v>23621</v>
      </c>
      <c r="E838" s="53">
        <v>20134.330000000002</v>
      </c>
      <c r="F838" s="26">
        <v>0.21</v>
      </c>
      <c r="G838" s="53">
        <v>35325.684000000001</v>
      </c>
      <c r="H838" s="67"/>
      <c r="I838" s="68"/>
      <c r="J838" s="69"/>
      <c r="K838" s="69"/>
      <c r="L838" s="69"/>
      <c r="M838" s="69"/>
      <c r="N838" s="69"/>
      <c r="O838" s="35"/>
      <c r="P838" s="35" t="s">
        <v>24936</v>
      </c>
      <c r="Q838" s="36">
        <v>1</v>
      </c>
      <c r="R838" s="35" t="s">
        <v>27</v>
      </c>
      <c r="S838" s="35" t="s">
        <v>28504</v>
      </c>
      <c r="T838" s="35">
        <v>0</v>
      </c>
      <c r="U838" s="35">
        <v>0</v>
      </c>
      <c r="V838" s="36">
        <v>1</v>
      </c>
      <c r="W838" s="36">
        <v>1</v>
      </c>
      <c r="X838" s="37" t="s">
        <v>65</v>
      </c>
    </row>
    <row r="839" spans="1:24" ht="24" customHeight="1" x14ac:dyDescent="0.2">
      <c r="A839" s="50" t="s">
        <v>1505</v>
      </c>
      <c r="B839" s="60" t="s">
        <v>1612</v>
      </c>
      <c r="C839" s="76" t="s">
        <v>1612</v>
      </c>
      <c r="D839" s="61" t="s">
        <v>23622</v>
      </c>
      <c r="E839" s="53">
        <v>13551.44</v>
      </c>
      <c r="F839" s="26">
        <v>0.21</v>
      </c>
      <c r="G839" s="53">
        <v>23776.004000000001</v>
      </c>
      <c r="H839" s="67"/>
      <c r="I839" s="68"/>
      <c r="J839" s="69"/>
      <c r="K839" s="69"/>
      <c r="L839" s="69"/>
      <c r="M839" s="69"/>
      <c r="N839" s="69"/>
      <c r="O839" s="35"/>
      <c r="P839" s="35" t="s">
        <v>24937</v>
      </c>
      <c r="Q839" s="36">
        <v>1</v>
      </c>
      <c r="R839" s="35" t="s">
        <v>27</v>
      </c>
      <c r="S839" s="35" t="s">
        <v>28504</v>
      </c>
      <c r="T839" s="35">
        <v>0</v>
      </c>
      <c r="U839" s="35">
        <v>0</v>
      </c>
      <c r="V839" s="36">
        <v>1</v>
      </c>
      <c r="W839" s="36">
        <v>1</v>
      </c>
      <c r="X839" s="37" t="s">
        <v>65</v>
      </c>
    </row>
    <row r="840" spans="1:24" ht="24" customHeight="1" x14ac:dyDescent="0.2">
      <c r="A840" s="50" t="s">
        <v>1505</v>
      </c>
      <c r="B840" s="60" t="s">
        <v>1614</v>
      </c>
      <c r="C840" s="76" t="s">
        <v>1614</v>
      </c>
      <c r="D840" s="61" t="s">
        <v>23623</v>
      </c>
      <c r="E840" s="53">
        <v>32730.639999999999</v>
      </c>
      <c r="F840" s="26">
        <v>0.21</v>
      </c>
      <c r="G840" s="53">
        <v>57425.91</v>
      </c>
      <c r="H840" s="67"/>
      <c r="I840" s="68"/>
      <c r="J840" s="69"/>
      <c r="K840" s="69"/>
      <c r="L840" s="69"/>
      <c r="M840" s="69"/>
      <c r="N840" s="69"/>
      <c r="O840" s="35"/>
      <c r="P840" s="35" t="s">
        <v>24938</v>
      </c>
      <c r="Q840" s="36">
        <v>1</v>
      </c>
      <c r="R840" s="35" t="s">
        <v>27</v>
      </c>
      <c r="S840" s="35" t="s">
        <v>28504</v>
      </c>
      <c r="T840" s="35">
        <v>0</v>
      </c>
      <c r="U840" s="35">
        <v>0</v>
      </c>
      <c r="V840" s="36">
        <v>1</v>
      </c>
      <c r="W840" s="36">
        <v>1</v>
      </c>
      <c r="X840" s="37" t="s">
        <v>65</v>
      </c>
    </row>
    <row r="841" spans="1:24" ht="24" customHeight="1" x14ac:dyDescent="0.2">
      <c r="A841" s="50" t="s">
        <v>1505</v>
      </c>
      <c r="B841" s="60" t="s">
        <v>1616</v>
      </c>
      <c r="C841" s="76" t="s">
        <v>1616</v>
      </c>
      <c r="D841" s="61" t="s">
        <v>23622</v>
      </c>
      <c r="E841" s="53">
        <v>32730.639999999999</v>
      </c>
      <c r="F841" s="26">
        <v>0.21</v>
      </c>
      <c r="G841" s="53">
        <v>57425.91</v>
      </c>
      <c r="H841" s="67"/>
      <c r="I841" s="68"/>
      <c r="J841" s="69"/>
      <c r="K841" s="69"/>
      <c r="L841" s="69"/>
      <c r="M841" s="69"/>
      <c r="N841" s="69"/>
      <c r="O841" s="35"/>
      <c r="P841" s="35" t="s">
        <v>24939</v>
      </c>
      <c r="Q841" s="36">
        <v>1</v>
      </c>
      <c r="R841" s="35" t="s">
        <v>27</v>
      </c>
      <c r="S841" s="35" t="s">
        <v>28504</v>
      </c>
      <c r="T841" s="35">
        <v>0</v>
      </c>
      <c r="U841" s="35">
        <v>0</v>
      </c>
      <c r="V841" s="36">
        <v>1</v>
      </c>
      <c r="W841" s="36">
        <v>1</v>
      </c>
      <c r="X841" s="37" t="s">
        <v>65</v>
      </c>
    </row>
    <row r="842" spans="1:24" ht="24" customHeight="1" x14ac:dyDescent="0.2">
      <c r="A842" s="50" t="s">
        <v>1505</v>
      </c>
      <c r="B842" s="60" t="s">
        <v>1618</v>
      </c>
      <c r="C842" s="76" t="s">
        <v>1618</v>
      </c>
      <c r="D842" s="61" t="s">
        <v>23624</v>
      </c>
      <c r="E842" s="53">
        <v>32730.639999999999</v>
      </c>
      <c r="F842" s="26">
        <v>0.21</v>
      </c>
      <c r="G842" s="53">
        <v>57425.91</v>
      </c>
      <c r="H842" s="67"/>
      <c r="I842" s="68"/>
      <c r="J842" s="69"/>
      <c r="K842" s="69"/>
      <c r="L842" s="69"/>
      <c r="M842" s="69"/>
      <c r="N842" s="69"/>
      <c r="O842" s="35"/>
      <c r="P842" s="35" t="s">
        <v>24940</v>
      </c>
      <c r="Q842" s="36">
        <v>1</v>
      </c>
      <c r="R842" s="35" t="s">
        <v>27</v>
      </c>
      <c r="S842" s="35" t="s">
        <v>28504</v>
      </c>
      <c r="T842" s="35">
        <v>0</v>
      </c>
      <c r="U842" s="35">
        <v>0</v>
      </c>
      <c r="V842" s="36">
        <v>1</v>
      </c>
      <c r="W842" s="36">
        <v>1</v>
      </c>
      <c r="X842" s="37" t="s">
        <v>65</v>
      </c>
    </row>
    <row r="843" spans="1:24" ht="24" customHeight="1" x14ac:dyDescent="0.2">
      <c r="A843" s="50" t="s">
        <v>1505</v>
      </c>
      <c r="B843" s="60" t="s">
        <v>1620</v>
      </c>
      <c r="C843" s="76" t="s">
        <v>1620</v>
      </c>
      <c r="D843" s="61" t="s">
        <v>23625</v>
      </c>
      <c r="E843" s="53">
        <v>32730.639999999999</v>
      </c>
      <c r="F843" s="26">
        <v>0.21</v>
      </c>
      <c r="G843" s="53">
        <v>57425.91</v>
      </c>
      <c r="H843" s="67"/>
      <c r="I843" s="68"/>
      <c r="J843" s="69"/>
      <c r="K843" s="69"/>
      <c r="L843" s="69"/>
      <c r="M843" s="69"/>
      <c r="N843" s="69"/>
      <c r="O843" s="35"/>
      <c r="P843" s="35" t="s">
        <v>24941</v>
      </c>
      <c r="Q843" s="36">
        <v>1</v>
      </c>
      <c r="R843" s="35" t="s">
        <v>27</v>
      </c>
      <c r="S843" s="35" t="s">
        <v>28504</v>
      </c>
      <c r="T843" s="35">
        <v>0</v>
      </c>
      <c r="U843" s="35">
        <v>0</v>
      </c>
      <c r="V843" s="36">
        <v>1</v>
      </c>
      <c r="W843" s="36">
        <v>1</v>
      </c>
      <c r="X843" s="37" t="s">
        <v>65</v>
      </c>
    </row>
    <row r="844" spans="1:24" ht="24" customHeight="1" x14ac:dyDescent="0.2">
      <c r="A844" s="50" t="s">
        <v>1505</v>
      </c>
      <c r="B844" s="60" t="s">
        <v>1622</v>
      </c>
      <c r="C844" s="76" t="s">
        <v>1622</v>
      </c>
      <c r="D844" s="61" t="s">
        <v>23626</v>
      </c>
      <c r="E844" s="53">
        <v>6095.05</v>
      </c>
      <c r="F844" s="26">
        <v>0.21</v>
      </c>
      <c r="G844" s="53">
        <v>10693.762000000001</v>
      </c>
      <c r="H844" s="67"/>
      <c r="I844" s="68"/>
      <c r="J844" s="69"/>
      <c r="K844" s="69"/>
      <c r="L844" s="69"/>
      <c r="M844" s="69"/>
      <c r="N844" s="69"/>
      <c r="O844" s="35"/>
      <c r="P844" s="35" t="s">
        <v>24942</v>
      </c>
      <c r="Q844" s="36">
        <v>1</v>
      </c>
      <c r="R844" s="35" t="s">
        <v>27</v>
      </c>
      <c r="S844" s="35" t="s">
        <v>28504</v>
      </c>
      <c r="T844" s="35">
        <v>0</v>
      </c>
      <c r="U844" s="35">
        <v>0</v>
      </c>
      <c r="V844" s="36">
        <v>1</v>
      </c>
      <c r="W844" s="36">
        <v>1</v>
      </c>
      <c r="X844" s="37" t="s">
        <v>65</v>
      </c>
    </row>
    <row r="845" spans="1:24" ht="24" customHeight="1" x14ac:dyDescent="0.2">
      <c r="A845" s="50" t="s">
        <v>1505</v>
      </c>
      <c r="B845" s="60" t="s">
        <v>1624</v>
      </c>
      <c r="C845" s="76" t="s">
        <v>1624</v>
      </c>
      <c r="D845" s="61" t="s">
        <v>23627</v>
      </c>
      <c r="E845" s="53">
        <v>6095.05</v>
      </c>
      <c r="F845" s="26">
        <v>0.21</v>
      </c>
      <c r="G845" s="53">
        <v>10693.762000000001</v>
      </c>
      <c r="H845" s="67"/>
      <c r="I845" s="68"/>
      <c r="J845" s="69"/>
      <c r="K845" s="69"/>
      <c r="L845" s="69"/>
      <c r="M845" s="69"/>
      <c r="N845" s="69"/>
      <c r="O845" s="35"/>
      <c r="P845" s="35" t="s">
        <v>24943</v>
      </c>
      <c r="Q845" s="36">
        <v>1</v>
      </c>
      <c r="R845" s="35" t="s">
        <v>27</v>
      </c>
      <c r="S845" s="35" t="s">
        <v>28504</v>
      </c>
      <c r="T845" s="35">
        <v>0</v>
      </c>
      <c r="U845" s="35">
        <v>0</v>
      </c>
      <c r="V845" s="36">
        <v>1</v>
      </c>
      <c r="W845" s="36">
        <v>1</v>
      </c>
      <c r="X845" s="37" t="s">
        <v>65</v>
      </c>
    </row>
    <row r="846" spans="1:24" ht="24" customHeight="1" x14ac:dyDescent="0.2">
      <c r="A846" s="50" t="s">
        <v>1505</v>
      </c>
      <c r="B846" s="60" t="s">
        <v>1626</v>
      </c>
      <c r="C846" s="76" t="s">
        <v>1626</v>
      </c>
      <c r="D846" s="61" t="s">
        <v>23628</v>
      </c>
      <c r="E846" s="53">
        <v>6095.05</v>
      </c>
      <c r="F846" s="26">
        <v>0.21</v>
      </c>
      <c r="G846" s="53">
        <v>10693.762000000001</v>
      </c>
      <c r="H846" s="67"/>
      <c r="I846" s="68"/>
      <c r="J846" s="69"/>
      <c r="K846" s="69"/>
      <c r="L846" s="69"/>
      <c r="M846" s="69"/>
      <c r="N846" s="69"/>
      <c r="O846" s="35"/>
      <c r="P846" s="35" t="s">
        <v>24944</v>
      </c>
      <c r="Q846" s="36">
        <v>1</v>
      </c>
      <c r="R846" s="35" t="s">
        <v>27</v>
      </c>
      <c r="S846" s="35" t="s">
        <v>28504</v>
      </c>
      <c r="T846" s="35">
        <v>0</v>
      </c>
      <c r="U846" s="35">
        <v>0</v>
      </c>
      <c r="V846" s="36">
        <v>1</v>
      </c>
      <c r="W846" s="36">
        <v>1</v>
      </c>
      <c r="X846" s="37" t="s">
        <v>65</v>
      </c>
    </row>
    <row r="847" spans="1:24" ht="24" customHeight="1" x14ac:dyDescent="0.2">
      <c r="A847" s="50" t="s">
        <v>1505</v>
      </c>
      <c r="B847" s="60" t="s">
        <v>1628</v>
      </c>
      <c r="C847" s="76" t="s">
        <v>1628</v>
      </c>
      <c r="D847" s="61" t="s">
        <v>23629</v>
      </c>
      <c r="E847" s="53">
        <v>6095.05</v>
      </c>
      <c r="F847" s="26">
        <v>0.21</v>
      </c>
      <c r="G847" s="53">
        <v>10693.762000000001</v>
      </c>
      <c r="H847" s="67"/>
      <c r="I847" s="68"/>
      <c r="J847" s="69"/>
      <c r="K847" s="69"/>
      <c r="L847" s="69"/>
      <c r="M847" s="69"/>
      <c r="N847" s="69"/>
      <c r="O847" s="35"/>
      <c r="P847" s="35" t="s">
        <v>24945</v>
      </c>
      <c r="Q847" s="36">
        <v>1</v>
      </c>
      <c r="R847" s="35" t="s">
        <v>27</v>
      </c>
      <c r="S847" s="35" t="s">
        <v>28503</v>
      </c>
      <c r="T847" s="35">
        <v>0</v>
      </c>
      <c r="U847" s="35">
        <v>0</v>
      </c>
      <c r="V847" s="36">
        <v>1</v>
      </c>
      <c r="W847" s="36">
        <v>1</v>
      </c>
      <c r="X847" s="37" t="s">
        <v>65</v>
      </c>
    </row>
    <row r="848" spans="1:24" ht="24" customHeight="1" x14ac:dyDescent="0.2">
      <c r="A848" s="50" t="s">
        <v>1505</v>
      </c>
      <c r="B848" s="60" t="s">
        <v>1630</v>
      </c>
      <c r="C848" s="76" t="s">
        <v>1630</v>
      </c>
      <c r="D848" s="61" t="s">
        <v>23630</v>
      </c>
      <c r="E848" s="53">
        <v>6095.05</v>
      </c>
      <c r="F848" s="26">
        <v>0.21</v>
      </c>
      <c r="G848" s="53">
        <v>10693.762000000001</v>
      </c>
      <c r="H848" s="67"/>
      <c r="I848" s="68"/>
      <c r="J848" s="69"/>
      <c r="K848" s="69"/>
      <c r="L848" s="69"/>
      <c r="M848" s="69"/>
      <c r="N848" s="69"/>
      <c r="O848" s="35"/>
      <c r="P848" s="35" t="s">
        <v>24946</v>
      </c>
      <c r="Q848" s="36">
        <v>1</v>
      </c>
      <c r="R848" s="35" t="s">
        <v>27</v>
      </c>
      <c r="S848" s="35" t="s">
        <v>28504</v>
      </c>
      <c r="T848" s="35">
        <v>0</v>
      </c>
      <c r="U848" s="35">
        <v>0</v>
      </c>
      <c r="V848" s="36">
        <v>1</v>
      </c>
      <c r="W848" s="36">
        <v>1</v>
      </c>
      <c r="X848" s="37" t="s">
        <v>65</v>
      </c>
    </row>
    <row r="849" spans="1:24" ht="24" customHeight="1" x14ac:dyDescent="0.2">
      <c r="A849" s="50" t="s">
        <v>1505</v>
      </c>
      <c r="B849" s="60" t="s">
        <v>1632</v>
      </c>
      <c r="C849" s="76" t="s">
        <v>1632</v>
      </c>
      <c r="D849" s="61" t="s">
        <v>23631</v>
      </c>
      <c r="E849" s="53">
        <v>6095.05</v>
      </c>
      <c r="F849" s="26">
        <v>0.21</v>
      </c>
      <c r="G849" s="53">
        <v>10693.762000000001</v>
      </c>
      <c r="H849" s="67"/>
      <c r="I849" s="68"/>
      <c r="J849" s="69"/>
      <c r="K849" s="69"/>
      <c r="L849" s="69"/>
      <c r="M849" s="69"/>
      <c r="N849" s="69"/>
      <c r="O849" s="35"/>
      <c r="P849" s="35" t="s">
        <v>24947</v>
      </c>
      <c r="Q849" s="36">
        <v>1</v>
      </c>
      <c r="R849" s="35" t="s">
        <v>27</v>
      </c>
      <c r="S849" s="35" t="s">
        <v>28503</v>
      </c>
      <c r="T849" s="35">
        <v>0</v>
      </c>
      <c r="U849" s="35">
        <v>0</v>
      </c>
      <c r="V849" s="36">
        <v>1</v>
      </c>
      <c r="W849" s="36">
        <v>1</v>
      </c>
      <c r="X849" s="37" t="s">
        <v>65</v>
      </c>
    </row>
    <row r="850" spans="1:24" ht="24" customHeight="1" x14ac:dyDescent="0.2">
      <c r="A850" s="50" t="s">
        <v>1505</v>
      </c>
      <c r="B850" s="60" t="s">
        <v>1634</v>
      </c>
      <c r="C850" s="76" t="s">
        <v>1634</v>
      </c>
      <c r="D850" s="61" t="s">
        <v>23632</v>
      </c>
      <c r="E850" s="53">
        <v>6095.05</v>
      </c>
      <c r="F850" s="26">
        <v>0.21</v>
      </c>
      <c r="G850" s="53">
        <v>10693.762000000001</v>
      </c>
      <c r="H850" s="67"/>
      <c r="I850" s="68"/>
      <c r="J850" s="69"/>
      <c r="K850" s="69"/>
      <c r="L850" s="69"/>
      <c r="M850" s="69"/>
      <c r="N850" s="69"/>
      <c r="O850" s="35"/>
      <c r="P850" s="35" t="s">
        <v>24948</v>
      </c>
      <c r="Q850" s="36">
        <v>1</v>
      </c>
      <c r="R850" s="35" t="s">
        <v>27</v>
      </c>
      <c r="S850" s="35" t="s">
        <v>28504</v>
      </c>
      <c r="T850" s="35">
        <v>0</v>
      </c>
      <c r="U850" s="35">
        <v>0</v>
      </c>
      <c r="V850" s="36">
        <v>1</v>
      </c>
      <c r="W850" s="36">
        <v>1</v>
      </c>
      <c r="X850" s="37" t="s">
        <v>65</v>
      </c>
    </row>
    <row r="851" spans="1:24" ht="24" customHeight="1" x14ac:dyDescent="0.2">
      <c r="A851" s="50" t="s">
        <v>1505</v>
      </c>
      <c r="B851" s="60" t="s">
        <v>1636</v>
      </c>
      <c r="C851" s="76" t="s">
        <v>1636</v>
      </c>
      <c r="D851" s="61" t="s">
        <v>23633</v>
      </c>
      <c r="E851" s="53">
        <v>6095.05</v>
      </c>
      <c r="F851" s="26">
        <v>0.21</v>
      </c>
      <c r="G851" s="53">
        <v>10693.762000000001</v>
      </c>
      <c r="H851" s="67"/>
      <c r="I851" s="68"/>
      <c r="J851" s="69"/>
      <c r="K851" s="69"/>
      <c r="L851" s="69"/>
      <c r="M851" s="69"/>
      <c r="N851" s="69"/>
      <c r="O851" s="35"/>
      <c r="P851" s="35" t="s">
        <v>24949</v>
      </c>
      <c r="Q851" s="36">
        <v>1</v>
      </c>
      <c r="R851" s="35" t="s">
        <v>27</v>
      </c>
      <c r="S851" s="35" t="s">
        <v>28504</v>
      </c>
      <c r="T851" s="35">
        <v>0</v>
      </c>
      <c r="U851" s="35">
        <v>0</v>
      </c>
      <c r="V851" s="36">
        <v>1</v>
      </c>
      <c r="W851" s="36">
        <v>1</v>
      </c>
      <c r="X851" s="37" t="s">
        <v>65</v>
      </c>
    </row>
    <row r="852" spans="1:24" ht="24" customHeight="1" x14ac:dyDescent="0.2">
      <c r="A852" s="50" t="s">
        <v>1505</v>
      </c>
      <c r="B852" s="60" t="s">
        <v>1638</v>
      </c>
      <c r="C852" s="76" t="s">
        <v>1638</v>
      </c>
      <c r="D852" s="61" t="s">
        <v>23634</v>
      </c>
      <c r="E852" s="53">
        <v>6095.05</v>
      </c>
      <c r="F852" s="26">
        <v>0.21</v>
      </c>
      <c r="G852" s="53">
        <v>10693.762000000001</v>
      </c>
      <c r="H852" s="67"/>
      <c r="I852" s="68"/>
      <c r="J852" s="69"/>
      <c r="K852" s="69"/>
      <c r="L852" s="69"/>
      <c r="M852" s="69"/>
      <c r="N852" s="69"/>
      <c r="O852" s="35"/>
      <c r="P852" s="35" t="s">
        <v>24950</v>
      </c>
      <c r="Q852" s="36">
        <v>1</v>
      </c>
      <c r="R852" s="35" t="s">
        <v>27</v>
      </c>
      <c r="S852" s="35" t="s">
        <v>28504</v>
      </c>
      <c r="T852" s="35">
        <v>0</v>
      </c>
      <c r="U852" s="35">
        <v>0</v>
      </c>
      <c r="V852" s="36">
        <v>1</v>
      </c>
      <c r="W852" s="36">
        <v>1</v>
      </c>
      <c r="X852" s="37" t="s">
        <v>65</v>
      </c>
    </row>
    <row r="853" spans="1:24" ht="24" customHeight="1" x14ac:dyDescent="0.2">
      <c r="A853" s="50" t="s">
        <v>1505</v>
      </c>
      <c r="B853" s="60" t="s">
        <v>1640</v>
      </c>
      <c r="C853" s="76" t="s">
        <v>1640</v>
      </c>
      <c r="D853" s="61" t="s">
        <v>23635</v>
      </c>
      <c r="E853" s="53">
        <v>6095.05</v>
      </c>
      <c r="F853" s="26">
        <v>0.21</v>
      </c>
      <c r="G853" s="53">
        <v>10693.762000000001</v>
      </c>
      <c r="H853" s="67"/>
      <c r="I853" s="68"/>
      <c r="J853" s="69"/>
      <c r="K853" s="69"/>
      <c r="L853" s="69"/>
      <c r="M853" s="69"/>
      <c r="N853" s="69"/>
      <c r="O853" s="35"/>
      <c r="P853" s="35" t="s">
        <v>24951</v>
      </c>
      <c r="Q853" s="36">
        <v>1</v>
      </c>
      <c r="R853" s="35" t="s">
        <v>27</v>
      </c>
      <c r="S853" s="35" t="s">
        <v>28504</v>
      </c>
      <c r="T853" s="35">
        <v>0</v>
      </c>
      <c r="U853" s="35">
        <v>0</v>
      </c>
      <c r="V853" s="36">
        <v>1</v>
      </c>
      <c r="W853" s="36">
        <v>1</v>
      </c>
      <c r="X853" s="37" t="s">
        <v>65</v>
      </c>
    </row>
    <row r="854" spans="1:24" ht="24" customHeight="1" x14ac:dyDescent="0.2">
      <c r="A854" s="50" t="s">
        <v>1505</v>
      </c>
      <c r="B854" s="60" t="s">
        <v>1642</v>
      </c>
      <c r="C854" s="76" t="s">
        <v>1642</v>
      </c>
      <c r="D854" s="61" t="s">
        <v>23636</v>
      </c>
      <c r="E854" s="53">
        <v>6095.05</v>
      </c>
      <c r="F854" s="26">
        <v>0.21</v>
      </c>
      <c r="G854" s="53">
        <v>10693.762000000001</v>
      </c>
      <c r="H854" s="67"/>
      <c r="I854" s="68"/>
      <c r="J854" s="69"/>
      <c r="K854" s="69"/>
      <c r="L854" s="69"/>
      <c r="M854" s="69"/>
      <c r="N854" s="69"/>
      <c r="O854" s="35"/>
      <c r="P854" s="35" t="s">
        <v>24952</v>
      </c>
      <c r="Q854" s="36">
        <v>1</v>
      </c>
      <c r="R854" s="35" t="s">
        <v>27</v>
      </c>
      <c r="S854" s="35" t="s">
        <v>28504</v>
      </c>
      <c r="T854" s="35">
        <v>0</v>
      </c>
      <c r="U854" s="35">
        <v>0</v>
      </c>
      <c r="V854" s="36">
        <v>1</v>
      </c>
      <c r="W854" s="36">
        <v>1</v>
      </c>
      <c r="X854" s="37" t="s">
        <v>65</v>
      </c>
    </row>
    <row r="855" spans="1:24" ht="24" customHeight="1" x14ac:dyDescent="0.2">
      <c r="A855" s="50" t="s">
        <v>1505</v>
      </c>
      <c r="B855" s="60" t="s">
        <v>1644</v>
      </c>
      <c r="C855" s="76" t="s">
        <v>1644</v>
      </c>
      <c r="D855" s="61" t="s">
        <v>23637</v>
      </c>
      <c r="E855" s="53">
        <v>34457.83</v>
      </c>
      <c r="F855" s="26">
        <v>0.21</v>
      </c>
      <c r="G855" s="53">
        <v>60456.258999999998</v>
      </c>
      <c r="H855" s="67"/>
      <c r="I855" s="68"/>
      <c r="J855" s="69"/>
      <c r="K855" s="69"/>
      <c r="L855" s="69"/>
      <c r="M855" s="69"/>
      <c r="N855" s="69"/>
      <c r="O855" s="35"/>
      <c r="P855" s="35" t="s">
        <v>24953</v>
      </c>
      <c r="Q855" s="36">
        <v>1</v>
      </c>
      <c r="R855" s="35" t="s">
        <v>27</v>
      </c>
      <c r="S855" s="35" t="s">
        <v>28504</v>
      </c>
      <c r="T855" s="35">
        <v>0</v>
      </c>
      <c r="U855" s="35">
        <v>0</v>
      </c>
      <c r="V855" s="36">
        <v>1</v>
      </c>
      <c r="W855" s="36">
        <v>1</v>
      </c>
      <c r="X855" s="37" t="s">
        <v>65</v>
      </c>
    </row>
    <row r="856" spans="1:24" ht="24" customHeight="1" x14ac:dyDescent="0.2">
      <c r="A856" s="50" t="s">
        <v>1505</v>
      </c>
      <c r="B856" s="60" t="s">
        <v>1646</v>
      </c>
      <c r="C856" s="76" t="s">
        <v>1646</v>
      </c>
      <c r="D856" s="61" t="s">
        <v>23638</v>
      </c>
      <c r="E856" s="53">
        <v>110742.95</v>
      </c>
      <c r="F856" s="26">
        <v>0.21</v>
      </c>
      <c r="G856" s="53">
        <v>194298.50899999999</v>
      </c>
      <c r="H856" s="67"/>
      <c r="I856" s="68"/>
      <c r="J856" s="69"/>
      <c r="K856" s="69"/>
      <c r="L856" s="69"/>
      <c r="M856" s="69"/>
      <c r="N856" s="69"/>
      <c r="O856" s="35"/>
      <c r="P856" s="35" t="s">
        <v>24954</v>
      </c>
      <c r="Q856" s="36">
        <v>1</v>
      </c>
      <c r="R856" s="35" t="s">
        <v>27</v>
      </c>
      <c r="S856" s="35" t="s">
        <v>28504</v>
      </c>
      <c r="T856" s="35">
        <v>0</v>
      </c>
      <c r="U856" s="35">
        <v>0</v>
      </c>
      <c r="V856" s="36">
        <v>1</v>
      </c>
      <c r="W856" s="36">
        <v>1</v>
      </c>
      <c r="X856" s="37" t="s">
        <v>65</v>
      </c>
    </row>
    <row r="857" spans="1:24" ht="24" customHeight="1" x14ac:dyDescent="0.2">
      <c r="A857" s="50" t="s">
        <v>1505</v>
      </c>
      <c r="B857" s="60" t="s">
        <v>1648</v>
      </c>
      <c r="C857" s="76" t="s">
        <v>1648</v>
      </c>
      <c r="D857" s="61" t="s">
        <v>23639</v>
      </c>
      <c r="E857" s="53">
        <v>110742.95</v>
      </c>
      <c r="F857" s="26">
        <v>0.21</v>
      </c>
      <c r="G857" s="53">
        <v>194298.50899999999</v>
      </c>
      <c r="H857" s="67"/>
      <c r="I857" s="68"/>
      <c r="J857" s="69"/>
      <c r="K857" s="69"/>
      <c r="L857" s="69"/>
      <c r="M857" s="69"/>
      <c r="N857" s="69"/>
      <c r="O857" s="35"/>
      <c r="P857" s="35" t="s">
        <v>24955</v>
      </c>
      <c r="Q857" s="36">
        <v>1</v>
      </c>
      <c r="R857" s="35" t="s">
        <v>27</v>
      </c>
      <c r="S857" s="35" t="s">
        <v>28504</v>
      </c>
      <c r="T857" s="35">
        <v>0</v>
      </c>
      <c r="U857" s="35">
        <v>0</v>
      </c>
      <c r="V857" s="36">
        <v>1</v>
      </c>
      <c r="W857" s="36">
        <v>1</v>
      </c>
      <c r="X857" s="37" t="s">
        <v>65</v>
      </c>
    </row>
    <row r="858" spans="1:24" ht="24" customHeight="1" x14ac:dyDescent="0.2">
      <c r="A858" s="50" t="s">
        <v>1505</v>
      </c>
      <c r="B858" s="60" t="s">
        <v>1650</v>
      </c>
      <c r="C858" s="76" t="s">
        <v>1650</v>
      </c>
      <c r="D858" s="61" t="s">
        <v>23640</v>
      </c>
      <c r="E858" s="53">
        <v>108075.73</v>
      </c>
      <c r="F858" s="26">
        <v>0.21</v>
      </c>
      <c r="G858" s="53">
        <v>189618.87</v>
      </c>
      <c r="H858" s="67"/>
      <c r="I858" s="68"/>
      <c r="J858" s="69"/>
      <c r="K858" s="69"/>
      <c r="L858" s="69"/>
      <c r="M858" s="69"/>
      <c r="N858" s="69"/>
      <c r="O858" s="35"/>
      <c r="P858" s="35" t="s">
        <v>24956</v>
      </c>
      <c r="Q858" s="36">
        <v>1</v>
      </c>
      <c r="R858" s="35" t="s">
        <v>27</v>
      </c>
      <c r="S858" s="35" t="s">
        <v>28504</v>
      </c>
      <c r="T858" s="35">
        <v>0</v>
      </c>
      <c r="U858" s="35">
        <v>0</v>
      </c>
      <c r="V858" s="36">
        <v>1</v>
      </c>
      <c r="W858" s="36">
        <v>1</v>
      </c>
      <c r="X858" s="37" t="s">
        <v>65</v>
      </c>
    </row>
    <row r="859" spans="1:24" ht="24" customHeight="1" x14ac:dyDescent="0.2">
      <c r="A859" s="50" t="s">
        <v>1505</v>
      </c>
      <c r="B859" s="60" t="s">
        <v>1652</v>
      </c>
      <c r="C859" s="76" t="s">
        <v>1652</v>
      </c>
      <c r="D859" s="61" t="s">
        <v>23641</v>
      </c>
      <c r="E859" s="53">
        <v>108075.73</v>
      </c>
      <c r="F859" s="26">
        <v>0.21</v>
      </c>
      <c r="G859" s="53">
        <v>189618.87</v>
      </c>
      <c r="H859" s="67"/>
      <c r="I859" s="68"/>
      <c r="J859" s="69"/>
      <c r="K859" s="69"/>
      <c r="L859" s="69"/>
      <c r="M859" s="69"/>
      <c r="N859" s="69"/>
      <c r="O859" s="35"/>
      <c r="P859" s="35" t="s">
        <v>24957</v>
      </c>
      <c r="Q859" s="36">
        <v>1</v>
      </c>
      <c r="R859" s="35" t="s">
        <v>27</v>
      </c>
      <c r="S859" s="35" t="s">
        <v>28504</v>
      </c>
      <c r="T859" s="35">
        <v>0</v>
      </c>
      <c r="U859" s="35">
        <v>0</v>
      </c>
      <c r="V859" s="36">
        <v>1</v>
      </c>
      <c r="W859" s="36">
        <v>1</v>
      </c>
      <c r="X859" s="37" t="s">
        <v>65</v>
      </c>
    </row>
    <row r="860" spans="1:24" ht="24" customHeight="1" x14ac:dyDescent="0.2">
      <c r="A860" s="50" t="s">
        <v>1505</v>
      </c>
      <c r="B860" s="60" t="s">
        <v>1654</v>
      </c>
      <c r="C860" s="76" t="s">
        <v>1654</v>
      </c>
      <c r="D860" s="61" t="s">
        <v>23642</v>
      </c>
      <c r="E860" s="53">
        <v>108075.73</v>
      </c>
      <c r="F860" s="26">
        <v>0.21</v>
      </c>
      <c r="G860" s="53">
        <v>189618.87</v>
      </c>
      <c r="H860" s="67"/>
      <c r="I860" s="68"/>
      <c r="J860" s="69"/>
      <c r="K860" s="69"/>
      <c r="L860" s="69"/>
      <c r="M860" s="69"/>
      <c r="N860" s="69"/>
      <c r="O860" s="35"/>
      <c r="P860" s="35" t="s">
        <v>24958</v>
      </c>
      <c r="Q860" s="36">
        <v>1</v>
      </c>
      <c r="R860" s="35" t="s">
        <v>27</v>
      </c>
      <c r="S860" s="35" t="s">
        <v>28504</v>
      </c>
      <c r="T860" s="35">
        <v>0</v>
      </c>
      <c r="U860" s="35">
        <v>0</v>
      </c>
      <c r="V860" s="36">
        <v>1</v>
      </c>
      <c r="W860" s="36">
        <v>1</v>
      </c>
      <c r="X860" s="37" t="s">
        <v>65</v>
      </c>
    </row>
    <row r="861" spans="1:24" ht="24" customHeight="1" x14ac:dyDescent="0.2">
      <c r="A861" s="50" t="s">
        <v>1505</v>
      </c>
      <c r="B861" s="60" t="s">
        <v>1656</v>
      </c>
      <c r="C861" s="76" t="s">
        <v>1656</v>
      </c>
      <c r="D861" s="61" t="s">
        <v>23643</v>
      </c>
      <c r="E861" s="53">
        <v>108075.73</v>
      </c>
      <c r="F861" s="26">
        <v>0.21</v>
      </c>
      <c r="G861" s="53">
        <v>189618.87</v>
      </c>
      <c r="H861" s="67"/>
      <c r="I861" s="68"/>
      <c r="J861" s="69"/>
      <c r="K861" s="69"/>
      <c r="L861" s="69"/>
      <c r="M861" s="69"/>
      <c r="N861" s="69"/>
      <c r="O861" s="35"/>
      <c r="P861" s="35" t="s">
        <v>24959</v>
      </c>
      <c r="Q861" s="36">
        <v>1</v>
      </c>
      <c r="R861" s="35" t="s">
        <v>27</v>
      </c>
      <c r="S861" s="35" t="s">
        <v>28504</v>
      </c>
      <c r="T861" s="35">
        <v>0</v>
      </c>
      <c r="U861" s="35">
        <v>0</v>
      </c>
      <c r="V861" s="36">
        <v>1</v>
      </c>
      <c r="W861" s="36">
        <v>1</v>
      </c>
      <c r="X861" s="37" t="s">
        <v>65</v>
      </c>
    </row>
    <row r="862" spans="1:24" ht="24" customHeight="1" x14ac:dyDescent="0.2">
      <c r="A862" s="50" t="s">
        <v>1505</v>
      </c>
      <c r="B862" s="60" t="s">
        <v>1658</v>
      </c>
      <c r="C862" s="76" t="s">
        <v>1658</v>
      </c>
      <c r="D862" s="61" t="s">
        <v>23644</v>
      </c>
      <c r="E862" s="53">
        <v>32974.54</v>
      </c>
      <c r="F862" s="26">
        <v>0.21</v>
      </c>
      <c r="G862" s="53">
        <v>57853.826999999997</v>
      </c>
      <c r="H862" s="67"/>
      <c r="I862" s="68"/>
      <c r="J862" s="69"/>
      <c r="K862" s="69"/>
      <c r="L862" s="69"/>
      <c r="M862" s="69"/>
      <c r="N862" s="69"/>
      <c r="O862" s="35"/>
      <c r="P862" s="35" t="s">
        <v>24960</v>
      </c>
      <c r="Q862" s="36">
        <v>1</v>
      </c>
      <c r="R862" s="35" t="s">
        <v>27</v>
      </c>
      <c r="S862" s="35" t="s">
        <v>28504</v>
      </c>
      <c r="T862" s="35">
        <v>0</v>
      </c>
      <c r="U862" s="35">
        <v>0</v>
      </c>
      <c r="V862" s="36">
        <v>1</v>
      </c>
      <c r="W862" s="36">
        <v>1</v>
      </c>
      <c r="X862" s="37" t="s">
        <v>65</v>
      </c>
    </row>
    <row r="863" spans="1:24" ht="24" customHeight="1" x14ac:dyDescent="0.2">
      <c r="A863" s="50" t="s">
        <v>1505</v>
      </c>
      <c r="B863" s="60" t="s">
        <v>1660</v>
      </c>
      <c r="C863" s="76" t="s">
        <v>1660</v>
      </c>
      <c r="D863" s="61" t="s">
        <v>23645</v>
      </c>
      <c r="E863" s="53">
        <v>119951.63</v>
      </c>
      <c r="F863" s="26">
        <v>0.21</v>
      </c>
      <c r="G863" s="53">
        <v>210455.13099999999</v>
      </c>
      <c r="H863" s="67"/>
      <c r="I863" s="68"/>
      <c r="J863" s="69"/>
      <c r="K863" s="69"/>
      <c r="L863" s="69"/>
      <c r="M863" s="69"/>
      <c r="N863" s="69"/>
      <c r="O863" s="35"/>
      <c r="P863" s="35" t="s">
        <v>24961</v>
      </c>
      <c r="Q863" s="36">
        <v>1</v>
      </c>
      <c r="R863" s="35" t="s">
        <v>27</v>
      </c>
      <c r="S863" s="35" t="s">
        <v>28504</v>
      </c>
      <c r="T863" s="35">
        <v>0</v>
      </c>
      <c r="U863" s="35">
        <v>0</v>
      </c>
      <c r="V863" s="36">
        <v>1</v>
      </c>
      <c r="W863" s="36">
        <v>1</v>
      </c>
      <c r="X863" s="37" t="s">
        <v>65</v>
      </c>
    </row>
    <row r="864" spans="1:24" ht="24" customHeight="1" x14ac:dyDescent="0.2">
      <c r="A864" s="50" t="s">
        <v>1505</v>
      </c>
      <c r="B864" s="60" t="s">
        <v>1662</v>
      </c>
      <c r="C864" s="76" t="s">
        <v>1662</v>
      </c>
      <c r="D864" s="61" t="s">
        <v>23646</v>
      </c>
      <c r="E864" s="53">
        <v>119951.63</v>
      </c>
      <c r="F864" s="26">
        <v>0.21</v>
      </c>
      <c r="G864" s="53">
        <v>210455.13099999999</v>
      </c>
      <c r="H864" s="67"/>
      <c r="I864" s="68"/>
      <c r="J864" s="69"/>
      <c r="K864" s="69"/>
      <c r="L864" s="69"/>
      <c r="M864" s="69"/>
      <c r="N864" s="69"/>
      <c r="O864" s="35"/>
      <c r="P864" s="35" t="s">
        <v>24962</v>
      </c>
      <c r="Q864" s="36">
        <v>1</v>
      </c>
      <c r="R864" s="35" t="s">
        <v>27</v>
      </c>
      <c r="S864" s="35" t="s">
        <v>28504</v>
      </c>
      <c r="T864" s="35">
        <v>0</v>
      </c>
      <c r="U864" s="35">
        <v>0</v>
      </c>
      <c r="V864" s="36">
        <v>1</v>
      </c>
      <c r="W864" s="36">
        <v>1</v>
      </c>
      <c r="X864" s="37" t="s">
        <v>65</v>
      </c>
    </row>
    <row r="865" spans="1:24" ht="24" customHeight="1" x14ac:dyDescent="0.2">
      <c r="A865" s="50" t="s">
        <v>1505</v>
      </c>
      <c r="B865" s="60" t="s">
        <v>1664</v>
      </c>
      <c r="C865" s="76" t="s">
        <v>1664</v>
      </c>
      <c r="D865" s="61" t="s">
        <v>23647</v>
      </c>
      <c r="E865" s="53">
        <v>119951.63</v>
      </c>
      <c r="F865" s="26">
        <v>0.21</v>
      </c>
      <c r="G865" s="53">
        <v>210455.13099999999</v>
      </c>
      <c r="H865" s="67"/>
      <c r="I865" s="68"/>
      <c r="J865" s="69"/>
      <c r="K865" s="69"/>
      <c r="L865" s="69"/>
      <c r="M865" s="69"/>
      <c r="N865" s="69"/>
      <c r="O865" s="35"/>
      <c r="P865" s="35" t="s">
        <v>24963</v>
      </c>
      <c r="Q865" s="36">
        <v>1</v>
      </c>
      <c r="R865" s="35" t="s">
        <v>27</v>
      </c>
      <c r="S865" s="35" t="s">
        <v>28504</v>
      </c>
      <c r="T865" s="35">
        <v>0</v>
      </c>
      <c r="U865" s="35">
        <v>0</v>
      </c>
      <c r="V865" s="36">
        <v>1</v>
      </c>
      <c r="W865" s="36">
        <v>1</v>
      </c>
      <c r="X865" s="37" t="s">
        <v>65</v>
      </c>
    </row>
    <row r="866" spans="1:24" ht="24" customHeight="1" x14ac:dyDescent="0.2">
      <c r="A866" s="50" t="s">
        <v>1505</v>
      </c>
      <c r="B866" s="60" t="s">
        <v>1666</v>
      </c>
      <c r="C866" s="76" t="s">
        <v>1666</v>
      </c>
      <c r="D866" s="61" t="s">
        <v>23648</v>
      </c>
      <c r="E866" s="53">
        <v>133950.25</v>
      </c>
      <c r="F866" s="26">
        <v>0.21</v>
      </c>
      <c r="G866" s="53">
        <v>235015.71100000001</v>
      </c>
      <c r="H866" s="67"/>
      <c r="I866" s="68"/>
      <c r="J866" s="69"/>
      <c r="K866" s="69"/>
      <c r="L866" s="69"/>
      <c r="M866" s="69"/>
      <c r="N866" s="69"/>
      <c r="O866" s="35"/>
      <c r="P866" s="35" t="s">
        <v>24964</v>
      </c>
      <c r="Q866" s="36">
        <v>1</v>
      </c>
      <c r="R866" s="35" t="s">
        <v>27</v>
      </c>
      <c r="S866" s="35" t="s">
        <v>28504</v>
      </c>
      <c r="T866" s="35">
        <v>0</v>
      </c>
      <c r="U866" s="35">
        <v>0</v>
      </c>
      <c r="V866" s="36">
        <v>1</v>
      </c>
      <c r="W866" s="36">
        <v>1</v>
      </c>
      <c r="X866" s="37" t="s">
        <v>65</v>
      </c>
    </row>
    <row r="867" spans="1:24" ht="24" customHeight="1" x14ac:dyDescent="0.2">
      <c r="A867" s="50" t="s">
        <v>1505</v>
      </c>
      <c r="B867" s="60" t="s">
        <v>1668</v>
      </c>
      <c r="C867" s="76" t="s">
        <v>1668</v>
      </c>
      <c r="D867" s="61" t="s">
        <v>23649</v>
      </c>
      <c r="E867" s="53">
        <v>133545.38</v>
      </c>
      <c r="F867" s="26">
        <v>0.21</v>
      </c>
      <c r="G867" s="53">
        <v>234305.36799999999</v>
      </c>
      <c r="H867" s="67"/>
      <c r="I867" s="68"/>
      <c r="J867" s="69"/>
      <c r="K867" s="69"/>
      <c r="L867" s="69"/>
      <c r="M867" s="69"/>
      <c r="N867" s="69"/>
      <c r="O867" s="35"/>
      <c r="P867" s="35" t="s">
        <v>24965</v>
      </c>
      <c r="Q867" s="36">
        <v>1</v>
      </c>
      <c r="R867" s="35" t="s">
        <v>27</v>
      </c>
      <c r="S867" s="35" t="s">
        <v>28504</v>
      </c>
      <c r="T867" s="35">
        <v>0</v>
      </c>
      <c r="U867" s="35">
        <v>0</v>
      </c>
      <c r="V867" s="36">
        <v>1</v>
      </c>
      <c r="W867" s="36">
        <v>1</v>
      </c>
      <c r="X867" s="37" t="s">
        <v>65</v>
      </c>
    </row>
    <row r="868" spans="1:24" ht="24" customHeight="1" x14ac:dyDescent="0.2">
      <c r="A868" s="50" t="s">
        <v>1505</v>
      </c>
      <c r="B868" s="60" t="s">
        <v>1670</v>
      </c>
      <c r="C868" s="76" t="s">
        <v>1670</v>
      </c>
      <c r="D868" s="61" t="s">
        <v>23650</v>
      </c>
      <c r="E868" s="53">
        <v>156969.49</v>
      </c>
      <c r="F868" s="26">
        <v>0.21</v>
      </c>
      <c r="G868" s="53">
        <v>275402.96999999997</v>
      </c>
      <c r="H868" s="67"/>
      <c r="I868" s="68"/>
      <c r="J868" s="69"/>
      <c r="K868" s="69"/>
      <c r="L868" s="69"/>
      <c r="M868" s="69"/>
      <c r="N868" s="69"/>
      <c r="O868" s="35"/>
      <c r="P868" s="35" t="s">
        <v>65</v>
      </c>
      <c r="Q868" s="36">
        <v>1</v>
      </c>
      <c r="R868" s="35" t="s">
        <v>27</v>
      </c>
      <c r="S868" s="35" t="s">
        <v>28504</v>
      </c>
      <c r="T868" s="35">
        <v>0</v>
      </c>
      <c r="U868" s="35">
        <v>0</v>
      </c>
      <c r="V868" s="36">
        <v>1</v>
      </c>
      <c r="W868" s="36">
        <v>1</v>
      </c>
      <c r="X868" s="37" t="s">
        <v>65</v>
      </c>
    </row>
    <row r="869" spans="1:24" ht="24" customHeight="1" x14ac:dyDescent="0.2">
      <c r="A869" s="50" t="s">
        <v>1505</v>
      </c>
      <c r="B869" s="60" t="s">
        <v>1672</v>
      </c>
      <c r="C869" s="76" t="s">
        <v>1672</v>
      </c>
      <c r="D869" s="61" t="s">
        <v>23651</v>
      </c>
      <c r="E869" s="53">
        <v>133545.38</v>
      </c>
      <c r="F869" s="26">
        <v>0.21</v>
      </c>
      <c r="G869" s="53">
        <v>234305.36799999999</v>
      </c>
      <c r="H869" s="67"/>
      <c r="I869" s="68"/>
      <c r="J869" s="69"/>
      <c r="K869" s="69"/>
      <c r="L869" s="69"/>
      <c r="M869" s="69"/>
      <c r="N869" s="69"/>
      <c r="O869" s="35"/>
      <c r="P869" s="35" t="s">
        <v>24966</v>
      </c>
      <c r="Q869" s="36">
        <v>1</v>
      </c>
      <c r="R869" s="35" t="s">
        <v>27</v>
      </c>
      <c r="S869" s="35" t="s">
        <v>28503</v>
      </c>
      <c r="T869" s="35">
        <v>0</v>
      </c>
      <c r="U869" s="35">
        <v>0</v>
      </c>
      <c r="V869" s="36">
        <v>1</v>
      </c>
      <c r="W869" s="36">
        <v>1</v>
      </c>
      <c r="X869" s="37" t="s">
        <v>65</v>
      </c>
    </row>
    <row r="870" spans="1:24" ht="24" customHeight="1" x14ac:dyDescent="0.2">
      <c r="A870" s="50" t="s">
        <v>1505</v>
      </c>
      <c r="B870" s="60" t="s">
        <v>1674</v>
      </c>
      <c r="C870" s="76" t="s">
        <v>1674</v>
      </c>
      <c r="D870" s="61" t="s">
        <v>23652</v>
      </c>
      <c r="E870" s="53">
        <v>156969.49</v>
      </c>
      <c r="F870" s="26">
        <v>0.21</v>
      </c>
      <c r="G870" s="53">
        <v>275402.96999999997</v>
      </c>
      <c r="H870" s="67"/>
      <c r="I870" s="68"/>
      <c r="J870" s="69"/>
      <c r="K870" s="69"/>
      <c r="L870" s="69"/>
      <c r="M870" s="69"/>
      <c r="N870" s="69"/>
      <c r="O870" s="35"/>
      <c r="P870" s="35" t="s">
        <v>24966</v>
      </c>
      <c r="Q870" s="36">
        <v>1</v>
      </c>
      <c r="R870" s="35" t="s">
        <v>27</v>
      </c>
      <c r="S870" s="35" t="s">
        <v>28504</v>
      </c>
      <c r="T870" s="35">
        <v>0</v>
      </c>
      <c r="U870" s="35">
        <v>0</v>
      </c>
      <c r="V870" s="36">
        <v>1</v>
      </c>
      <c r="W870" s="36">
        <v>1</v>
      </c>
      <c r="X870" s="37" t="s">
        <v>65</v>
      </c>
    </row>
    <row r="871" spans="1:24" ht="24" customHeight="1" x14ac:dyDescent="0.2">
      <c r="A871" s="50" t="s">
        <v>1505</v>
      </c>
      <c r="B871" s="60" t="s">
        <v>1676</v>
      </c>
      <c r="C871" s="76" t="s">
        <v>1676</v>
      </c>
      <c r="D871" s="61" t="s">
        <v>23653</v>
      </c>
      <c r="E871" s="53">
        <v>32974.54</v>
      </c>
      <c r="F871" s="26">
        <v>0.21</v>
      </c>
      <c r="G871" s="53">
        <v>57853.826999999997</v>
      </c>
      <c r="H871" s="67"/>
      <c r="I871" s="68"/>
      <c r="J871" s="69"/>
      <c r="K871" s="69"/>
      <c r="L871" s="69"/>
      <c r="M871" s="69"/>
      <c r="N871" s="69"/>
      <c r="O871" s="35"/>
      <c r="P871" s="35" t="s">
        <v>24967</v>
      </c>
      <c r="Q871" s="36">
        <v>1</v>
      </c>
      <c r="R871" s="35" t="s">
        <v>27</v>
      </c>
      <c r="S871" s="35" t="s">
        <v>28504</v>
      </c>
      <c r="T871" s="35">
        <v>0</v>
      </c>
      <c r="U871" s="35">
        <v>0</v>
      </c>
      <c r="V871" s="36">
        <v>1</v>
      </c>
      <c r="W871" s="36">
        <v>1</v>
      </c>
      <c r="X871" s="37" t="s">
        <v>65</v>
      </c>
    </row>
    <row r="872" spans="1:24" ht="24" customHeight="1" x14ac:dyDescent="0.2">
      <c r="A872" s="50" t="s">
        <v>1505</v>
      </c>
      <c r="B872" s="60" t="s">
        <v>1678</v>
      </c>
      <c r="C872" s="76" t="s">
        <v>1678</v>
      </c>
      <c r="D872" s="61" t="s">
        <v>23654</v>
      </c>
      <c r="E872" s="53">
        <v>32974.54</v>
      </c>
      <c r="F872" s="26">
        <v>0.21</v>
      </c>
      <c r="G872" s="53">
        <v>57853.826999999997</v>
      </c>
      <c r="H872" s="67"/>
      <c r="I872" s="68"/>
      <c r="J872" s="69"/>
      <c r="K872" s="69"/>
      <c r="L872" s="69"/>
      <c r="M872" s="69"/>
      <c r="N872" s="69"/>
      <c r="O872" s="35"/>
      <c r="P872" s="35" t="s">
        <v>24968</v>
      </c>
      <c r="Q872" s="36">
        <v>1</v>
      </c>
      <c r="R872" s="35" t="s">
        <v>27</v>
      </c>
      <c r="S872" s="35" t="s">
        <v>28504</v>
      </c>
      <c r="T872" s="35">
        <v>0</v>
      </c>
      <c r="U872" s="35">
        <v>0</v>
      </c>
      <c r="V872" s="36">
        <v>1</v>
      </c>
      <c r="W872" s="36">
        <v>1</v>
      </c>
      <c r="X872" s="37" t="s">
        <v>65</v>
      </c>
    </row>
    <row r="873" spans="1:24" ht="24" customHeight="1" x14ac:dyDescent="0.2">
      <c r="A873" s="50" t="s">
        <v>1505</v>
      </c>
      <c r="B873" s="60" t="s">
        <v>1680</v>
      </c>
      <c r="C873" s="76" t="s">
        <v>1680</v>
      </c>
      <c r="D873" s="61" t="s">
        <v>23655</v>
      </c>
      <c r="E873" s="53">
        <v>156969.49</v>
      </c>
      <c r="F873" s="26">
        <v>0.21</v>
      </c>
      <c r="G873" s="53">
        <v>275402.96999999997</v>
      </c>
      <c r="H873" s="67"/>
      <c r="I873" s="68"/>
      <c r="J873" s="69"/>
      <c r="K873" s="69"/>
      <c r="L873" s="69"/>
      <c r="M873" s="69"/>
      <c r="N873" s="69"/>
      <c r="O873" s="35"/>
      <c r="P873" s="35" t="s">
        <v>24966</v>
      </c>
      <c r="Q873" s="36">
        <v>1</v>
      </c>
      <c r="R873" s="35" t="s">
        <v>27</v>
      </c>
      <c r="S873" s="35" t="s">
        <v>28504</v>
      </c>
      <c r="T873" s="35">
        <v>0</v>
      </c>
      <c r="U873" s="35">
        <v>0</v>
      </c>
      <c r="V873" s="36">
        <v>1</v>
      </c>
      <c r="W873" s="36">
        <v>1</v>
      </c>
      <c r="X873" s="37" t="s">
        <v>65</v>
      </c>
    </row>
    <row r="874" spans="1:24" ht="24" customHeight="1" x14ac:dyDescent="0.2">
      <c r="A874" s="50" t="s">
        <v>1505</v>
      </c>
      <c r="B874" s="60" t="s">
        <v>1682</v>
      </c>
      <c r="C874" s="76" t="s">
        <v>1682</v>
      </c>
      <c r="D874" s="61" t="s">
        <v>23656</v>
      </c>
      <c r="E874" s="53">
        <v>183863.01</v>
      </c>
      <c r="F874" s="26">
        <v>0.21</v>
      </c>
      <c r="G874" s="53">
        <v>322587.64600000001</v>
      </c>
      <c r="H874" s="67"/>
      <c r="I874" s="68"/>
      <c r="J874" s="69"/>
      <c r="K874" s="69"/>
      <c r="L874" s="69"/>
      <c r="M874" s="69"/>
      <c r="N874" s="69"/>
      <c r="O874" s="35"/>
      <c r="P874" s="35" t="s">
        <v>24966</v>
      </c>
      <c r="Q874" s="36">
        <v>1</v>
      </c>
      <c r="R874" s="35" t="s">
        <v>27</v>
      </c>
      <c r="S874" s="35" t="s">
        <v>28504</v>
      </c>
      <c r="T874" s="35">
        <v>0</v>
      </c>
      <c r="U874" s="35">
        <v>0</v>
      </c>
      <c r="V874" s="36">
        <v>1</v>
      </c>
      <c r="W874" s="36">
        <v>1</v>
      </c>
      <c r="X874" s="37" t="s">
        <v>65</v>
      </c>
    </row>
    <row r="875" spans="1:24" ht="24" customHeight="1" x14ac:dyDescent="0.2">
      <c r="A875" s="50" t="s">
        <v>1505</v>
      </c>
      <c r="B875" s="60" t="s">
        <v>1684</v>
      </c>
      <c r="C875" s="76" t="s">
        <v>1684</v>
      </c>
      <c r="D875" s="61" t="s">
        <v>23657</v>
      </c>
      <c r="E875" s="53">
        <v>156969.49</v>
      </c>
      <c r="F875" s="26">
        <v>0.21</v>
      </c>
      <c r="G875" s="53">
        <v>275402.96999999997</v>
      </c>
      <c r="H875" s="67"/>
      <c r="I875" s="68"/>
      <c r="J875" s="69"/>
      <c r="K875" s="69"/>
      <c r="L875" s="69"/>
      <c r="M875" s="69"/>
      <c r="N875" s="69"/>
      <c r="O875" s="35"/>
      <c r="P875" s="35" t="s">
        <v>24966</v>
      </c>
      <c r="Q875" s="36">
        <v>1</v>
      </c>
      <c r="R875" s="35" t="s">
        <v>27</v>
      </c>
      <c r="S875" s="35" t="s">
        <v>28504</v>
      </c>
      <c r="T875" s="35">
        <v>0</v>
      </c>
      <c r="U875" s="35">
        <v>0</v>
      </c>
      <c r="V875" s="36">
        <v>1</v>
      </c>
      <c r="W875" s="36">
        <v>1</v>
      </c>
      <c r="X875" s="37" t="s">
        <v>65</v>
      </c>
    </row>
    <row r="876" spans="1:24" ht="24" customHeight="1" x14ac:dyDescent="0.2">
      <c r="A876" s="50" t="s">
        <v>1505</v>
      </c>
      <c r="B876" s="60" t="s">
        <v>1686</v>
      </c>
      <c r="C876" s="76" t="s">
        <v>1686</v>
      </c>
      <c r="D876" s="61" t="s">
        <v>23658</v>
      </c>
      <c r="E876" s="53">
        <v>183863.01</v>
      </c>
      <c r="F876" s="26">
        <v>0.21</v>
      </c>
      <c r="G876" s="53">
        <v>322587.64600000001</v>
      </c>
      <c r="H876" s="67"/>
      <c r="I876" s="68"/>
      <c r="J876" s="69"/>
      <c r="K876" s="69"/>
      <c r="L876" s="69"/>
      <c r="M876" s="69"/>
      <c r="N876" s="69"/>
      <c r="O876" s="35"/>
      <c r="P876" s="35" t="s">
        <v>24966</v>
      </c>
      <c r="Q876" s="36">
        <v>1</v>
      </c>
      <c r="R876" s="35" t="s">
        <v>27</v>
      </c>
      <c r="S876" s="35" t="s">
        <v>28504</v>
      </c>
      <c r="T876" s="35">
        <v>0</v>
      </c>
      <c r="U876" s="35">
        <v>0</v>
      </c>
      <c r="V876" s="36">
        <v>1</v>
      </c>
      <c r="W876" s="36">
        <v>1</v>
      </c>
      <c r="X876" s="37" t="s">
        <v>65</v>
      </c>
    </row>
    <row r="877" spans="1:24" ht="24" customHeight="1" x14ac:dyDescent="0.2">
      <c r="A877" s="50" t="s">
        <v>1505</v>
      </c>
      <c r="B877" s="60" t="s">
        <v>1688</v>
      </c>
      <c r="C877" s="76" t="s">
        <v>1688</v>
      </c>
      <c r="D877" s="61" t="s">
        <v>23659</v>
      </c>
      <c r="E877" s="53">
        <v>11397.82</v>
      </c>
      <c r="F877" s="26">
        <v>0.21</v>
      </c>
      <c r="G877" s="53">
        <v>19997.475999999999</v>
      </c>
      <c r="H877" s="67"/>
      <c r="I877" s="68"/>
      <c r="J877" s="69"/>
      <c r="K877" s="69"/>
      <c r="L877" s="69"/>
      <c r="M877" s="69"/>
      <c r="N877" s="69"/>
      <c r="O877" s="35"/>
      <c r="P877" s="35" t="s">
        <v>24969</v>
      </c>
      <c r="Q877" s="36">
        <v>1</v>
      </c>
      <c r="R877" s="35" t="s">
        <v>27</v>
      </c>
      <c r="S877" s="35" t="s">
        <v>28504</v>
      </c>
      <c r="T877" s="35">
        <v>0</v>
      </c>
      <c r="U877" s="35">
        <v>0</v>
      </c>
      <c r="V877" s="36">
        <v>1</v>
      </c>
      <c r="W877" s="36">
        <v>1</v>
      </c>
      <c r="X877" s="37" t="s">
        <v>65</v>
      </c>
    </row>
    <row r="878" spans="1:24" ht="24" customHeight="1" x14ac:dyDescent="0.2">
      <c r="A878" s="50" t="s">
        <v>1505</v>
      </c>
      <c r="B878" s="60" t="s">
        <v>1690</v>
      </c>
      <c r="C878" s="76" t="s">
        <v>1690</v>
      </c>
      <c r="D878" s="61" t="s">
        <v>23660</v>
      </c>
      <c r="E878" s="53">
        <v>15583.26</v>
      </c>
      <c r="F878" s="26">
        <v>0.21</v>
      </c>
      <c r="G878" s="53">
        <v>27340.832999999999</v>
      </c>
      <c r="H878" s="67"/>
      <c r="I878" s="68"/>
      <c r="J878" s="69"/>
      <c r="K878" s="69"/>
      <c r="L878" s="69"/>
      <c r="M878" s="69"/>
      <c r="N878" s="69"/>
      <c r="O878" s="35"/>
      <c r="P878" s="35" t="s">
        <v>24970</v>
      </c>
      <c r="Q878" s="36">
        <v>1</v>
      </c>
      <c r="R878" s="35" t="s">
        <v>27</v>
      </c>
      <c r="S878" s="35" t="s">
        <v>28504</v>
      </c>
      <c r="T878" s="35">
        <v>0</v>
      </c>
      <c r="U878" s="35">
        <v>0</v>
      </c>
      <c r="V878" s="36">
        <v>1</v>
      </c>
      <c r="W878" s="36">
        <v>1</v>
      </c>
      <c r="X878" s="37" t="s">
        <v>65</v>
      </c>
    </row>
    <row r="879" spans="1:24" ht="24" customHeight="1" x14ac:dyDescent="0.2">
      <c r="A879" s="50" t="s">
        <v>1505</v>
      </c>
      <c r="B879" s="60" t="s">
        <v>1692</v>
      </c>
      <c r="C879" s="76" t="s">
        <v>1692</v>
      </c>
      <c r="D879" s="61" t="s">
        <v>23661</v>
      </c>
      <c r="E879" s="53">
        <v>45404.25</v>
      </c>
      <c r="F879" s="26">
        <v>0.21</v>
      </c>
      <c r="G879" s="53">
        <v>79661.754000000001</v>
      </c>
      <c r="H879" s="67"/>
      <c r="I879" s="68"/>
      <c r="J879" s="69"/>
      <c r="K879" s="69"/>
      <c r="L879" s="69"/>
      <c r="M879" s="69"/>
      <c r="N879" s="69"/>
      <c r="O879" s="35"/>
      <c r="P879" s="35" t="s">
        <v>24971</v>
      </c>
      <c r="Q879" s="36">
        <v>1</v>
      </c>
      <c r="R879" s="35" t="s">
        <v>27</v>
      </c>
      <c r="S879" s="35" t="s">
        <v>28504</v>
      </c>
      <c r="T879" s="35">
        <v>0</v>
      </c>
      <c r="U879" s="35">
        <v>0</v>
      </c>
      <c r="V879" s="36">
        <v>1</v>
      </c>
      <c r="W879" s="36">
        <v>1</v>
      </c>
      <c r="X879" s="37" t="s">
        <v>65</v>
      </c>
    </row>
    <row r="880" spans="1:24" ht="24" customHeight="1" x14ac:dyDescent="0.2">
      <c r="A880" s="50" t="s">
        <v>1505</v>
      </c>
      <c r="B880" s="60" t="s">
        <v>1694</v>
      </c>
      <c r="C880" s="76" t="s">
        <v>1694</v>
      </c>
      <c r="D880" s="61" t="s">
        <v>23662</v>
      </c>
      <c r="E880" s="53">
        <v>45404.25</v>
      </c>
      <c r="F880" s="26">
        <v>0.21</v>
      </c>
      <c r="G880" s="53">
        <v>79661.754000000001</v>
      </c>
      <c r="H880" s="67"/>
      <c r="I880" s="68"/>
      <c r="J880" s="69"/>
      <c r="K880" s="69"/>
      <c r="L880" s="69"/>
      <c r="M880" s="69"/>
      <c r="N880" s="69"/>
      <c r="O880" s="35"/>
      <c r="P880" s="35" t="s">
        <v>24972</v>
      </c>
      <c r="Q880" s="36">
        <v>1</v>
      </c>
      <c r="R880" s="35" t="s">
        <v>27</v>
      </c>
      <c r="S880" s="35" t="s">
        <v>28503</v>
      </c>
      <c r="T880" s="35">
        <v>0</v>
      </c>
      <c r="U880" s="35">
        <v>0</v>
      </c>
      <c r="V880" s="36">
        <v>1</v>
      </c>
      <c r="W880" s="36">
        <v>1</v>
      </c>
      <c r="X880" s="37" t="s">
        <v>65</v>
      </c>
    </row>
    <row r="881" spans="1:24" ht="24" customHeight="1" x14ac:dyDescent="0.2">
      <c r="A881" s="50" t="s">
        <v>1505</v>
      </c>
      <c r="B881" s="60" t="s">
        <v>1696</v>
      </c>
      <c r="C881" s="76" t="s">
        <v>1696</v>
      </c>
      <c r="D881" s="61" t="s">
        <v>23663</v>
      </c>
      <c r="E881" s="53">
        <v>5735.72</v>
      </c>
      <c r="F881" s="26">
        <v>0.21</v>
      </c>
      <c r="G881" s="53">
        <v>10063.316000000001</v>
      </c>
      <c r="H881" s="67"/>
      <c r="I881" s="68"/>
      <c r="J881" s="69"/>
      <c r="K881" s="69"/>
      <c r="L881" s="69"/>
      <c r="M881" s="69"/>
      <c r="N881" s="69"/>
      <c r="O881" s="35"/>
      <c r="P881" s="35" t="s">
        <v>24973</v>
      </c>
      <c r="Q881" s="36">
        <v>1</v>
      </c>
      <c r="R881" s="35" t="s">
        <v>27</v>
      </c>
      <c r="S881" s="35" t="s">
        <v>28504</v>
      </c>
      <c r="T881" s="35">
        <v>0</v>
      </c>
      <c r="U881" s="35">
        <v>0</v>
      </c>
      <c r="V881" s="36">
        <v>1</v>
      </c>
      <c r="W881" s="36">
        <v>1</v>
      </c>
      <c r="X881" s="37" t="s">
        <v>65</v>
      </c>
    </row>
    <row r="882" spans="1:24" ht="24" customHeight="1" x14ac:dyDescent="0.2">
      <c r="A882" s="50" t="s">
        <v>1505</v>
      </c>
      <c r="B882" s="60" t="s">
        <v>1698</v>
      </c>
      <c r="C882" s="76" t="s">
        <v>1698</v>
      </c>
      <c r="D882" s="61" t="s">
        <v>23664</v>
      </c>
      <c r="E882" s="53">
        <v>5735.72</v>
      </c>
      <c r="F882" s="26">
        <v>0.21</v>
      </c>
      <c r="G882" s="53">
        <v>10063.316000000001</v>
      </c>
      <c r="H882" s="67"/>
      <c r="I882" s="68"/>
      <c r="J882" s="69"/>
      <c r="K882" s="69"/>
      <c r="L882" s="69"/>
      <c r="M882" s="69"/>
      <c r="N882" s="69"/>
      <c r="O882" s="35"/>
      <c r="P882" s="35" t="s">
        <v>24974</v>
      </c>
      <c r="Q882" s="36">
        <v>1</v>
      </c>
      <c r="R882" s="35" t="s">
        <v>27</v>
      </c>
      <c r="S882" s="35" t="s">
        <v>28504</v>
      </c>
      <c r="T882" s="35">
        <v>0</v>
      </c>
      <c r="U882" s="35">
        <v>0</v>
      </c>
      <c r="V882" s="36">
        <v>1</v>
      </c>
      <c r="W882" s="36">
        <v>1</v>
      </c>
      <c r="X882" s="37" t="s">
        <v>65</v>
      </c>
    </row>
    <row r="883" spans="1:24" ht="24" customHeight="1" x14ac:dyDescent="0.2">
      <c r="A883" s="50" t="s">
        <v>1505</v>
      </c>
      <c r="B883" s="60" t="s">
        <v>1700</v>
      </c>
      <c r="C883" s="76" t="s">
        <v>1700</v>
      </c>
      <c r="D883" s="61" t="s">
        <v>23665</v>
      </c>
      <c r="E883" s="53">
        <v>5735.72</v>
      </c>
      <c r="F883" s="26">
        <v>0.21</v>
      </c>
      <c r="G883" s="53">
        <v>10063.316000000001</v>
      </c>
      <c r="H883" s="67"/>
      <c r="I883" s="68"/>
      <c r="J883" s="69"/>
      <c r="K883" s="69"/>
      <c r="L883" s="69"/>
      <c r="M883" s="69"/>
      <c r="N883" s="69"/>
      <c r="O883" s="35"/>
      <c r="P883" s="35" t="s">
        <v>24975</v>
      </c>
      <c r="Q883" s="36">
        <v>1</v>
      </c>
      <c r="R883" s="35" t="s">
        <v>27</v>
      </c>
      <c r="S883" s="35" t="s">
        <v>28504</v>
      </c>
      <c r="T883" s="35">
        <v>0</v>
      </c>
      <c r="U883" s="35">
        <v>0</v>
      </c>
      <c r="V883" s="36">
        <v>1</v>
      </c>
      <c r="W883" s="36">
        <v>1</v>
      </c>
      <c r="X883" s="37" t="s">
        <v>65</v>
      </c>
    </row>
    <row r="884" spans="1:24" ht="24" customHeight="1" x14ac:dyDescent="0.2">
      <c r="A884" s="50" t="s">
        <v>1505</v>
      </c>
      <c r="B884" s="60" t="s">
        <v>1702</v>
      </c>
      <c r="C884" s="76" t="s">
        <v>1702</v>
      </c>
      <c r="D884" s="61" t="s">
        <v>23666</v>
      </c>
      <c r="E884" s="53">
        <v>5735.72</v>
      </c>
      <c r="F884" s="26">
        <v>0.21</v>
      </c>
      <c r="G884" s="53">
        <v>10063.316000000001</v>
      </c>
      <c r="H884" s="67"/>
      <c r="I884" s="68"/>
      <c r="J884" s="69"/>
      <c r="K884" s="69"/>
      <c r="L884" s="69"/>
      <c r="M884" s="69"/>
      <c r="N884" s="69"/>
      <c r="O884" s="35"/>
      <c r="P884" s="35" t="s">
        <v>24976</v>
      </c>
      <c r="Q884" s="36">
        <v>1</v>
      </c>
      <c r="R884" s="35" t="s">
        <v>27</v>
      </c>
      <c r="S884" s="35" t="s">
        <v>28504</v>
      </c>
      <c r="T884" s="35">
        <v>0</v>
      </c>
      <c r="U884" s="35">
        <v>0</v>
      </c>
      <c r="V884" s="36">
        <v>1</v>
      </c>
      <c r="W884" s="36">
        <v>1</v>
      </c>
      <c r="X884" s="37" t="s">
        <v>65</v>
      </c>
    </row>
    <row r="885" spans="1:24" ht="24" customHeight="1" x14ac:dyDescent="0.2">
      <c r="A885" s="50" t="s">
        <v>1505</v>
      </c>
      <c r="B885" s="60" t="s">
        <v>1704</v>
      </c>
      <c r="C885" s="76" t="s">
        <v>1704</v>
      </c>
      <c r="D885" s="61" t="s">
        <v>23667</v>
      </c>
      <c r="E885" s="53">
        <v>16384.79</v>
      </c>
      <c r="F885" s="26">
        <v>0.21</v>
      </c>
      <c r="G885" s="53">
        <v>28747.119999999999</v>
      </c>
      <c r="H885" s="67"/>
      <c r="I885" s="68"/>
      <c r="J885" s="69"/>
      <c r="K885" s="69"/>
      <c r="L885" s="69"/>
      <c r="M885" s="69"/>
      <c r="N885" s="69"/>
      <c r="O885" s="35"/>
      <c r="P885" s="35" t="s">
        <v>24977</v>
      </c>
      <c r="Q885" s="36">
        <v>1</v>
      </c>
      <c r="R885" s="35" t="s">
        <v>27</v>
      </c>
      <c r="S885" s="35" t="s">
        <v>28504</v>
      </c>
      <c r="T885" s="35">
        <v>0</v>
      </c>
      <c r="U885" s="35">
        <v>0</v>
      </c>
      <c r="V885" s="36">
        <v>1</v>
      </c>
      <c r="W885" s="36">
        <v>1</v>
      </c>
      <c r="X885" s="37" t="s">
        <v>65</v>
      </c>
    </row>
    <row r="886" spans="1:24" ht="24" customHeight="1" x14ac:dyDescent="0.2">
      <c r="A886" s="50" t="s">
        <v>1505</v>
      </c>
      <c r="B886" s="60" t="s">
        <v>1706</v>
      </c>
      <c r="C886" s="76" t="s">
        <v>1706</v>
      </c>
      <c r="D886" s="61" t="s">
        <v>23668</v>
      </c>
      <c r="E886" s="53">
        <v>16384.79</v>
      </c>
      <c r="F886" s="26">
        <v>0.21</v>
      </c>
      <c r="G886" s="53">
        <v>28747.119999999999</v>
      </c>
      <c r="H886" s="67"/>
      <c r="I886" s="68"/>
      <c r="J886" s="69"/>
      <c r="K886" s="69"/>
      <c r="L886" s="69"/>
      <c r="M886" s="69"/>
      <c r="N886" s="69"/>
      <c r="O886" s="35"/>
      <c r="P886" s="35" t="s">
        <v>24978</v>
      </c>
      <c r="Q886" s="36">
        <v>1</v>
      </c>
      <c r="R886" s="35" t="s">
        <v>27</v>
      </c>
      <c r="S886" s="35" t="s">
        <v>28504</v>
      </c>
      <c r="T886" s="35">
        <v>0</v>
      </c>
      <c r="U886" s="35">
        <v>0</v>
      </c>
      <c r="V886" s="36">
        <v>1</v>
      </c>
      <c r="W886" s="36">
        <v>1</v>
      </c>
      <c r="X886" s="37" t="s">
        <v>65</v>
      </c>
    </row>
    <row r="887" spans="1:24" ht="24" customHeight="1" x14ac:dyDescent="0.2">
      <c r="A887" s="50" t="s">
        <v>1505</v>
      </c>
      <c r="B887" s="60" t="s">
        <v>1708</v>
      </c>
      <c r="C887" s="76" t="s">
        <v>1708</v>
      </c>
      <c r="D887" s="61" t="s">
        <v>23669</v>
      </c>
      <c r="E887" s="53">
        <v>16384.79</v>
      </c>
      <c r="F887" s="26">
        <v>0.21</v>
      </c>
      <c r="G887" s="53">
        <v>28747.119999999999</v>
      </c>
      <c r="H887" s="67"/>
      <c r="I887" s="68"/>
      <c r="J887" s="69"/>
      <c r="K887" s="69"/>
      <c r="L887" s="69"/>
      <c r="M887" s="69"/>
      <c r="N887" s="69"/>
      <c r="O887" s="35"/>
      <c r="P887" s="35" t="s">
        <v>24979</v>
      </c>
      <c r="Q887" s="36">
        <v>1</v>
      </c>
      <c r="R887" s="35" t="s">
        <v>27</v>
      </c>
      <c r="S887" s="35" t="s">
        <v>28503</v>
      </c>
      <c r="T887" s="35">
        <v>0</v>
      </c>
      <c r="U887" s="35">
        <v>0</v>
      </c>
      <c r="V887" s="36">
        <v>1</v>
      </c>
      <c r="W887" s="36">
        <v>1</v>
      </c>
      <c r="X887" s="37" t="s">
        <v>65</v>
      </c>
    </row>
    <row r="888" spans="1:24" ht="24" customHeight="1" x14ac:dyDescent="0.2">
      <c r="A888" s="50" t="s">
        <v>1505</v>
      </c>
      <c r="B888" s="60" t="s">
        <v>1710</v>
      </c>
      <c r="C888" s="76" t="s">
        <v>1710</v>
      </c>
      <c r="D888" s="61" t="s">
        <v>23670</v>
      </c>
      <c r="E888" s="53">
        <v>16384.79</v>
      </c>
      <c r="F888" s="26">
        <v>0.21</v>
      </c>
      <c r="G888" s="53">
        <v>28747.119999999999</v>
      </c>
      <c r="H888" s="67"/>
      <c r="I888" s="68"/>
      <c r="J888" s="69"/>
      <c r="K888" s="69"/>
      <c r="L888" s="69"/>
      <c r="M888" s="69"/>
      <c r="N888" s="69"/>
      <c r="O888" s="35"/>
      <c r="P888" s="35" t="s">
        <v>24980</v>
      </c>
      <c r="Q888" s="36">
        <v>1</v>
      </c>
      <c r="R888" s="35" t="s">
        <v>27</v>
      </c>
      <c r="S888" s="35" t="s">
        <v>28503</v>
      </c>
      <c r="T888" s="35">
        <v>0</v>
      </c>
      <c r="U888" s="35">
        <v>0</v>
      </c>
      <c r="V888" s="36">
        <v>1</v>
      </c>
      <c r="W888" s="36">
        <v>1</v>
      </c>
      <c r="X888" s="37" t="s">
        <v>65</v>
      </c>
    </row>
    <row r="889" spans="1:24" ht="24" customHeight="1" x14ac:dyDescent="0.2">
      <c r="A889" s="50" t="s">
        <v>1505</v>
      </c>
      <c r="B889" s="60" t="s">
        <v>1712</v>
      </c>
      <c r="C889" s="76" t="s">
        <v>1712</v>
      </c>
      <c r="D889" s="61" t="s">
        <v>23671</v>
      </c>
      <c r="E889" s="53">
        <v>16384.79</v>
      </c>
      <c r="F889" s="26">
        <v>0.21</v>
      </c>
      <c r="G889" s="53">
        <v>28747.119999999999</v>
      </c>
      <c r="H889" s="67"/>
      <c r="I889" s="68"/>
      <c r="J889" s="69"/>
      <c r="K889" s="69"/>
      <c r="L889" s="69"/>
      <c r="M889" s="69"/>
      <c r="N889" s="69"/>
      <c r="O889" s="35"/>
      <c r="P889" s="35" t="s">
        <v>24981</v>
      </c>
      <c r="Q889" s="36">
        <v>1</v>
      </c>
      <c r="R889" s="35" t="s">
        <v>27</v>
      </c>
      <c r="S889" s="35" t="s">
        <v>28504</v>
      </c>
      <c r="T889" s="35">
        <v>0</v>
      </c>
      <c r="U889" s="35">
        <v>0</v>
      </c>
      <c r="V889" s="36">
        <v>1</v>
      </c>
      <c r="W889" s="36">
        <v>1</v>
      </c>
      <c r="X889" s="37" t="s">
        <v>65</v>
      </c>
    </row>
    <row r="890" spans="1:24" ht="24" customHeight="1" x14ac:dyDescent="0.2">
      <c r="A890" s="50" t="s">
        <v>1505</v>
      </c>
      <c r="B890" s="60" t="s">
        <v>1714</v>
      </c>
      <c r="C890" s="76" t="s">
        <v>1714</v>
      </c>
      <c r="D890" s="61" t="s">
        <v>23672</v>
      </c>
      <c r="E890" s="53">
        <v>16384.79</v>
      </c>
      <c r="F890" s="26">
        <v>0.21</v>
      </c>
      <c r="G890" s="53">
        <v>28747.119999999999</v>
      </c>
      <c r="H890" s="67"/>
      <c r="I890" s="68"/>
      <c r="J890" s="69"/>
      <c r="K890" s="69"/>
      <c r="L890" s="69"/>
      <c r="M890" s="69"/>
      <c r="N890" s="69"/>
      <c r="O890" s="35"/>
      <c r="P890" s="35" t="s">
        <v>24982</v>
      </c>
      <c r="Q890" s="36">
        <v>1</v>
      </c>
      <c r="R890" s="35" t="s">
        <v>27</v>
      </c>
      <c r="S890" s="35" t="s">
        <v>28504</v>
      </c>
      <c r="T890" s="35">
        <v>0</v>
      </c>
      <c r="U890" s="35">
        <v>0</v>
      </c>
      <c r="V890" s="36">
        <v>1</v>
      </c>
      <c r="W890" s="36">
        <v>1</v>
      </c>
      <c r="X890" s="37" t="s">
        <v>65</v>
      </c>
    </row>
    <row r="891" spans="1:24" ht="24" customHeight="1" x14ac:dyDescent="0.2">
      <c r="A891" s="50" t="s">
        <v>1505</v>
      </c>
      <c r="B891" s="60" t="s">
        <v>1716</v>
      </c>
      <c r="C891" s="76" t="s">
        <v>1716</v>
      </c>
      <c r="D891" s="61" t="s">
        <v>23673</v>
      </c>
      <c r="E891" s="53">
        <v>45404.25</v>
      </c>
      <c r="F891" s="26">
        <v>0.21</v>
      </c>
      <c r="G891" s="53">
        <v>79661.754000000001</v>
      </c>
      <c r="H891" s="67"/>
      <c r="I891" s="68"/>
      <c r="J891" s="69"/>
      <c r="K891" s="69"/>
      <c r="L891" s="69"/>
      <c r="M891" s="69"/>
      <c r="N891" s="69"/>
      <c r="O891" s="35"/>
      <c r="P891" s="35" t="s">
        <v>24983</v>
      </c>
      <c r="Q891" s="36">
        <v>1</v>
      </c>
      <c r="R891" s="35" t="s">
        <v>27</v>
      </c>
      <c r="S891" s="35" t="s">
        <v>28504</v>
      </c>
      <c r="T891" s="35">
        <v>0</v>
      </c>
      <c r="U891" s="35">
        <v>0</v>
      </c>
      <c r="V891" s="36">
        <v>1</v>
      </c>
      <c r="W891" s="36">
        <v>1</v>
      </c>
      <c r="X891" s="37" t="s">
        <v>65</v>
      </c>
    </row>
    <row r="892" spans="1:24" ht="24" customHeight="1" x14ac:dyDescent="0.2">
      <c r="A892" s="50" t="s">
        <v>1505</v>
      </c>
      <c r="B892" s="60" t="s">
        <v>1718</v>
      </c>
      <c r="C892" s="76" t="s">
        <v>1718</v>
      </c>
      <c r="D892" s="61" t="s">
        <v>23674</v>
      </c>
      <c r="E892" s="53">
        <v>45404.25</v>
      </c>
      <c r="F892" s="26">
        <v>0.21</v>
      </c>
      <c r="G892" s="53">
        <v>79661.754000000001</v>
      </c>
      <c r="H892" s="67"/>
      <c r="I892" s="68"/>
      <c r="J892" s="69"/>
      <c r="K892" s="69"/>
      <c r="L892" s="69"/>
      <c r="M892" s="69"/>
      <c r="N892" s="69"/>
      <c r="O892" s="35"/>
      <c r="P892" s="35" t="s">
        <v>24984</v>
      </c>
      <c r="Q892" s="36">
        <v>1</v>
      </c>
      <c r="R892" s="35" t="s">
        <v>27</v>
      </c>
      <c r="S892" s="35" t="s">
        <v>28504</v>
      </c>
      <c r="T892" s="35">
        <v>0</v>
      </c>
      <c r="U892" s="35">
        <v>0</v>
      </c>
      <c r="V892" s="36">
        <v>1</v>
      </c>
      <c r="W892" s="36">
        <v>1</v>
      </c>
      <c r="X892" s="37" t="s">
        <v>65</v>
      </c>
    </row>
    <row r="893" spans="1:24" ht="24" customHeight="1" x14ac:dyDescent="0.2">
      <c r="A893" s="50" t="s">
        <v>1505</v>
      </c>
      <c r="B893" s="60" t="s">
        <v>1720</v>
      </c>
      <c r="C893" s="76" t="s">
        <v>1720</v>
      </c>
      <c r="D893" s="61" t="s">
        <v>23675</v>
      </c>
      <c r="E893" s="53">
        <v>16605.439999999999</v>
      </c>
      <c r="F893" s="26">
        <v>0.21</v>
      </c>
      <c r="G893" s="53">
        <v>29134.246999999999</v>
      </c>
      <c r="H893" s="67"/>
      <c r="I893" s="68"/>
      <c r="J893" s="69"/>
      <c r="K893" s="69"/>
      <c r="L893" s="69"/>
      <c r="M893" s="69"/>
      <c r="N893" s="69"/>
      <c r="O893" s="35"/>
      <c r="P893" s="35" t="s">
        <v>24985</v>
      </c>
      <c r="Q893" s="36">
        <v>1</v>
      </c>
      <c r="R893" s="35" t="s">
        <v>27</v>
      </c>
      <c r="S893" s="35" t="s">
        <v>28503</v>
      </c>
      <c r="T893" s="35">
        <v>0</v>
      </c>
      <c r="U893" s="35">
        <v>0</v>
      </c>
      <c r="V893" s="36">
        <v>1</v>
      </c>
      <c r="W893" s="36">
        <v>1</v>
      </c>
      <c r="X893" s="37" t="s">
        <v>65</v>
      </c>
    </row>
    <row r="894" spans="1:24" ht="24" customHeight="1" x14ac:dyDescent="0.2">
      <c r="A894" s="50" t="s">
        <v>1505</v>
      </c>
      <c r="B894" s="60" t="s">
        <v>1722</v>
      </c>
      <c r="C894" s="76" t="s">
        <v>1722</v>
      </c>
      <c r="D894" s="61" t="s">
        <v>23676</v>
      </c>
      <c r="E894" s="53">
        <v>16605.439999999999</v>
      </c>
      <c r="F894" s="26">
        <v>0.21</v>
      </c>
      <c r="G894" s="53">
        <v>29134.246999999999</v>
      </c>
      <c r="H894" s="67"/>
      <c r="I894" s="68"/>
      <c r="J894" s="69"/>
      <c r="K894" s="69"/>
      <c r="L894" s="69"/>
      <c r="M894" s="69"/>
      <c r="N894" s="69"/>
      <c r="O894" s="35"/>
      <c r="P894" s="35" t="s">
        <v>24986</v>
      </c>
      <c r="Q894" s="36">
        <v>1</v>
      </c>
      <c r="R894" s="35" t="s">
        <v>27</v>
      </c>
      <c r="S894" s="35" t="s">
        <v>28504</v>
      </c>
      <c r="T894" s="35">
        <v>0</v>
      </c>
      <c r="U894" s="35">
        <v>0</v>
      </c>
      <c r="V894" s="36">
        <v>1</v>
      </c>
      <c r="W894" s="36">
        <v>1</v>
      </c>
      <c r="X894" s="37" t="s">
        <v>65</v>
      </c>
    </row>
    <row r="895" spans="1:24" ht="24" customHeight="1" x14ac:dyDescent="0.2">
      <c r="A895" s="50" t="s">
        <v>1505</v>
      </c>
      <c r="B895" s="60" t="s">
        <v>1724</v>
      </c>
      <c r="C895" s="76" t="s">
        <v>1724</v>
      </c>
      <c r="D895" s="61" t="s">
        <v>23677</v>
      </c>
      <c r="E895" s="53">
        <v>16605.439999999999</v>
      </c>
      <c r="F895" s="26">
        <v>0.21</v>
      </c>
      <c r="G895" s="53">
        <v>29134.246999999999</v>
      </c>
      <c r="H895" s="67"/>
      <c r="I895" s="68"/>
      <c r="J895" s="69"/>
      <c r="K895" s="69"/>
      <c r="L895" s="69"/>
      <c r="M895" s="69"/>
      <c r="N895" s="69"/>
      <c r="O895" s="35"/>
      <c r="P895" s="35" t="s">
        <v>24987</v>
      </c>
      <c r="Q895" s="36">
        <v>1</v>
      </c>
      <c r="R895" s="35" t="s">
        <v>27</v>
      </c>
      <c r="S895" s="35" t="s">
        <v>28504</v>
      </c>
      <c r="T895" s="35">
        <v>0</v>
      </c>
      <c r="U895" s="35">
        <v>0</v>
      </c>
      <c r="V895" s="36">
        <v>1</v>
      </c>
      <c r="W895" s="36">
        <v>1</v>
      </c>
      <c r="X895" s="37" t="s">
        <v>65</v>
      </c>
    </row>
    <row r="896" spans="1:24" ht="24" customHeight="1" x14ac:dyDescent="0.2">
      <c r="A896" s="50" t="s">
        <v>1505</v>
      </c>
      <c r="B896" s="60" t="s">
        <v>1726</v>
      </c>
      <c r="C896" s="76" t="s">
        <v>1726</v>
      </c>
      <c r="D896" s="61" t="s">
        <v>23678</v>
      </c>
      <c r="E896" s="53">
        <v>16605.439999999999</v>
      </c>
      <c r="F896" s="26">
        <v>0.21</v>
      </c>
      <c r="G896" s="53">
        <v>29134.246999999999</v>
      </c>
      <c r="H896" s="67"/>
      <c r="I896" s="68"/>
      <c r="J896" s="69"/>
      <c r="K896" s="69"/>
      <c r="L896" s="69"/>
      <c r="M896" s="69"/>
      <c r="N896" s="69"/>
      <c r="O896" s="35"/>
      <c r="P896" s="35" t="s">
        <v>24988</v>
      </c>
      <c r="Q896" s="36">
        <v>1</v>
      </c>
      <c r="R896" s="35" t="s">
        <v>27</v>
      </c>
      <c r="S896" s="35" t="s">
        <v>28503</v>
      </c>
      <c r="T896" s="35">
        <v>0</v>
      </c>
      <c r="U896" s="35">
        <v>0</v>
      </c>
      <c r="V896" s="36">
        <v>1</v>
      </c>
      <c r="W896" s="36">
        <v>1</v>
      </c>
      <c r="X896" s="37" t="s">
        <v>65</v>
      </c>
    </row>
    <row r="897" spans="1:24" ht="24" customHeight="1" x14ac:dyDescent="0.2">
      <c r="A897" s="50" t="s">
        <v>1505</v>
      </c>
      <c r="B897" s="60" t="s">
        <v>1728</v>
      </c>
      <c r="C897" s="76" t="s">
        <v>1728</v>
      </c>
      <c r="D897" s="61" t="s">
        <v>23679</v>
      </c>
      <c r="E897" s="53">
        <v>16605.439999999999</v>
      </c>
      <c r="F897" s="26">
        <v>0.21</v>
      </c>
      <c r="G897" s="53">
        <v>29134.246999999999</v>
      </c>
      <c r="H897" s="67"/>
      <c r="I897" s="68"/>
      <c r="J897" s="69"/>
      <c r="K897" s="69"/>
      <c r="L897" s="69"/>
      <c r="M897" s="69"/>
      <c r="N897" s="69"/>
      <c r="O897" s="35"/>
      <c r="P897" s="35" t="s">
        <v>24989</v>
      </c>
      <c r="Q897" s="36">
        <v>1</v>
      </c>
      <c r="R897" s="35" t="s">
        <v>27</v>
      </c>
      <c r="S897" s="35" t="s">
        <v>28504</v>
      </c>
      <c r="T897" s="35">
        <v>0</v>
      </c>
      <c r="U897" s="35">
        <v>0</v>
      </c>
      <c r="V897" s="36">
        <v>1</v>
      </c>
      <c r="W897" s="36">
        <v>1</v>
      </c>
      <c r="X897" s="37" t="s">
        <v>65</v>
      </c>
    </row>
    <row r="898" spans="1:24" ht="24" customHeight="1" x14ac:dyDescent="0.2">
      <c r="A898" s="50" t="s">
        <v>1505</v>
      </c>
      <c r="B898" s="60" t="s">
        <v>1730</v>
      </c>
      <c r="C898" s="76" t="s">
        <v>1730</v>
      </c>
      <c r="D898" s="61" t="s">
        <v>23680</v>
      </c>
      <c r="E898" s="53">
        <v>16605.439999999999</v>
      </c>
      <c r="F898" s="26">
        <v>0.21</v>
      </c>
      <c r="G898" s="53">
        <v>29134.246999999999</v>
      </c>
      <c r="H898" s="67"/>
      <c r="I898" s="68"/>
      <c r="J898" s="69"/>
      <c r="K898" s="69"/>
      <c r="L898" s="69"/>
      <c r="M898" s="69"/>
      <c r="N898" s="69"/>
      <c r="O898" s="35"/>
      <c r="P898" s="35" t="s">
        <v>24990</v>
      </c>
      <c r="Q898" s="36">
        <v>1</v>
      </c>
      <c r="R898" s="35" t="s">
        <v>27</v>
      </c>
      <c r="S898" s="35" t="s">
        <v>28504</v>
      </c>
      <c r="T898" s="35">
        <v>0</v>
      </c>
      <c r="U898" s="35">
        <v>0</v>
      </c>
      <c r="V898" s="36">
        <v>1</v>
      </c>
      <c r="W898" s="36">
        <v>1</v>
      </c>
      <c r="X898" s="37" t="s">
        <v>65</v>
      </c>
    </row>
    <row r="899" spans="1:24" ht="24" customHeight="1" x14ac:dyDescent="0.2">
      <c r="A899" s="50" t="s">
        <v>1505</v>
      </c>
      <c r="B899" s="60" t="s">
        <v>1732</v>
      </c>
      <c r="C899" s="76" t="s">
        <v>1732</v>
      </c>
      <c r="D899" s="61" t="s">
        <v>23681</v>
      </c>
      <c r="E899" s="53">
        <v>15887.88</v>
      </c>
      <c r="F899" s="26">
        <v>0.21</v>
      </c>
      <c r="G899" s="53">
        <v>27875.29</v>
      </c>
      <c r="H899" s="67"/>
      <c r="I899" s="68"/>
      <c r="J899" s="69"/>
      <c r="K899" s="69"/>
      <c r="L899" s="69"/>
      <c r="M899" s="69"/>
      <c r="N899" s="69"/>
      <c r="O899" s="35"/>
      <c r="P899" s="35" t="s">
        <v>24991</v>
      </c>
      <c r="Q899" s="36">
        <v>1</v>
      </c>
      <c r="R899" s="35" t="s">
        <v>27</v>
      </c>
      <c r="S899" s="35" t="s">
        <v>28504</v>
      </c>
      <c r="T899" s="35">
        <v>0</v>
      </c>
      <c r="U899" s="35">
        <v>0</v>
      </c>
      <c r="V899" s="36">
        <v>1</v>
      </c>
      <c r="W899" s="36">
        <v>1</v>
      </c>
      <c r="X899" s="37" t="s">
        <v>65</v>
      </c>
    </row>
    <row r="900" spans="1:24" ht="24" customHeight="1" x14ac:dyDescent="0.2">
      <c r="A900" s="50" t="s">
        <v>1505</v>
      </c>
      <c r="B900" s="60" t="s">
        <v>1734</v>
      </c>
      <c r="C900" s="76" t="s">
        <v>1734</v>
      </c>
      <c r="D900" s="61" t="s">
        <v>23682</v>
      </c>
      <c r="E900" s="53">
        <v>17492.95</v>
      </c>
      <c r="F900" s="26">
        <v>0.21</v>
      </c>
      <c r="G900" s="53">
        <v>30691.383999999998</v>
      </c>
      <c r="H900" s="67"/>
      <c r="I900" s="68"/>
      <c r="J900" s="69"/>
      <c r="K900" s="69"/>
      <c r="L900" s="69"/>
      <c r="M900" s="69"/>
      <c r="N900" s="69"/>
      <c r="O900" s="35"/>
      <c r="P900" s="35" t="s">
        <v>24992</v>
      </c>
      <c r="Q900" s="36">
        <v>1</v>
      </c>
      <c r="R900" s="35" t="s">
        <v>27</v>
      </c>
      <c r="S900" s="35" t="s">
        <v>28504</v>
      </c>
      <c r="T900" s="35">
        <v>0</v>
      </c>
      <c r="U900" s="35">
        <v>0</v>
      </c>
      <c r="V900" s="36">
        <v>1</v>
      </c>
      <c r="W900" s="36">
        <v>1</v>
      </c>
      <c r="X900" s="37" t="s">
        <v>65</v>
      </c>
    </row>
    <row r="901" spans="1:24" ht="24" customHeight="1" x14ac:dyDescent="0.2">
      <c r="A901" s="50" t="s">
        <v>1505</v>
      </c>
      <c r="B901" s="60" t="s">
        <v>1736</v>
      </c>
      <c r="C901" s="76" t="s">
        <v>1736</v>
      </c>
      <c r="D901" s="61" t="s">
        <v>23683</v>
      </c>
      <c r="E901" s="53">
        <v>24575.08</v>
      </c>
      <c r="F901" s="26">
        <v>0.21</v>
      </c>
      <c r="G901" s="53">
        <v>43116.983</v>
      </c>
      <c r="H901" s="67"/>
      <c r="I901" s="68"/>
      <c r="J901" s="69"/>
      <c r="K901" s="69"/>
      <c r="L901" s="69"/>
      <c r="M901" s="69"/>
      <c r="N901" s="69"/>
      <c r="O901" s="35"/>
      <c r="P901" s="35" t="s">
        <v>24993</v>
      </c>
      <c r="Q901" s="36">
        <v>1</v>
      </c>
      <c r="R901" s="35" t="s">
        <v>27</v>
      </c>
      <c r="S901" s="35" t="s">
        <v>28504</v>
      </c>
      <c r="T901" s="35">
        <v>0</v>
      </c>
      <c r="U901" s="35">
        <v>0</v>
      </c>
      <c r="V901" s="36">
        <v>1</v>
      </c>
      <c r="W901" s="36">
        <v>1</v>
      </c>
      <c r="X901" s="37" t="s">
        <v>65</v>
      </c>
    </row>
    <row r="902" spans="1:24" ht="24" customHeight="1" x14ac:dyDescent="0.2">
      <c r="A902" s="50" t="s">
        <v>1505</v>
      </c>
      <c r="B902" s="60" t="s">
        <v>1738</v>
      </c>
      <c r="C902" s="76" t="s">
        <v>1738</v>
      </c>
      <c r="D902" s="61" t="s">
        <v>23684</v>
      </c>
      <c r="E902" s="53">
        <v>20106.41</v>
      </c>
      <c r="F902" s="26">
        <v>0.21</v>
      </c>
      <c r="G902" s="53">
        <v>35276.690999999999</v>
      </c>
      <c r="H902" s="67"/>
      <c r="I902" s="68"/>
      <c r="J902" s="69"/>
      <c r="K902" s="69"/>
      <c r="L902" s="69"/>
      <c r="M902" s="69"/>
      <c r="N902" s="69"/>
      <c r="O902" s="35"/>
      <c r="P902" s="35" t="s">
        <v>24994</v>
      </c>
      <c r="Q902" s="36">
        <v>1</v>
      </c>
      <c r="R902" s="35" t="s">
        <v>27</v>
      </c>
      <c r="S902" s="35" t="s">
        <v>28504</v>
      </c>
      <c r="T902" s="35">
        <v>0</v>
      </c>
      <c r="U902" s="35">
        <v>0</v>
      </c>
      <c r="V902" s="36">
        <v>1</v>
      </c>
      <c r="W902" s="36">
        <v>1</v>
      </c>
      <c r="X902" s="37" t="s">
        <v>65</v>
      </c>
    </row>
    <row r="903" spans="1:24" ht="24" customHeight="1" x14ac:dyDescent="0.2">
      <c r="A903" s="50" t="s">
        <v>1505</v>
      </c>
      <c r="B903" s="60" t="s">
        <v>1740</v>
      </c>
      <c r="C903" s="76" t="s">
        <v>1740</v>
      </c>
      <c r="D903" s="61" t="s">
        <v>23685</v>
      </c>
      <c r="E903" s="53">
        <v>22341.06</v>
      </c>
      <c r="F903" s="26">
        <v>0.21</v>
      </c>
      <c r="G903" s="53">
        <v>39197.392999999996</v>
      </c>
      <c r="H903" s="67"/>
      <c r="I903" s="68"/>
      <c r="J903" s="69"/>
      <c r="K903" s="69"/>
      <c r="L903" s="69"/>
      <c r="M903" s="69"/>
      <c r="N903" s="69"/>
      <c r="O903" s="35"/>
      <c r="P903" s="35" t="s">
        <v>24995</v>
      </c>
      <c r="Q903" s="36">
        <v>1</v>
      </c>
      <c r="R903" s="35" t="s">
        <v>27</v>
      </c>
      <c r="S903" s="35" t="s">
        <v>28504</v>
      </c>
      <c r="T903" s="35">
        <v>0</v>
      </c>
      <c r="U903" s="35">
        <v>0</v>
      </c>
      <c r="V903" s="36">
        <v>1</v>
      </c>
      <c r="W903" s="36">
        <v>1</v>
      </c>
      <c r="X903" s="37" t="s">
        <v>65</v>
      </c>
    </row>
    <row r="904" spans="1:24" ht="24" customHeight="1" x14ac:dyDescent="0.2">
      <c r="A904" s="50" t="s">
        <v>1505</v>
      </c>
      <c r="B904" s="60" t="s">
        <v>1742</v>
      </c>
      <c r="C904" s="76" t="s">
        <v>1742</v>
      </c>
      <c r="D904" s="61" t="s">
        <v>23686</v>
      </c>
      <c r="E904" s="53">
        <v>29042.560000000001</v>
      </c>
      <c r="F904" s="26">
        <v>0.21</v>
      </c>
      <c r="G904" s="53">
        <v>50955.169000000002</v>
      </c>
      <c r="H904" s="67"/>
      <c r="I904" s="68"/>
      <c r="J904" s="69"/>
      <c r="K904" s="69"/>
      <c r="L904" s="69"/>
      <c r="M904" s="69"/>
      <c r="N904" s="69"/>
      <c r="O904" s="35"/>
      <c r="P904" s="35" t="s">
        <v>24996</v>
      </c>
      <c r="Q904" s="36">
        <v>1</v>
      </c>
      <c r="R904" s="35" t="s">
        <v>27</v>
      </c>
      <c r="S904" s="35" t="s">
        <v>28504</v>
      </c>
      <c r="T904" s="35">
        <v>0</v>
      </c>
      <c r="U904" s="35">
        <v>0</v>
      </c>
      <c r="V904" s="36">
        <v>1</v>
      </c>
      <c r="W904" s="36">
        <v>1</v>
      </c>
      <c r="X904" s="37" t="s">
        <v>65</v>
      </c>
    </row>
    <row r="905" spans="1:24" ht="24" customHeight="1" x14ac:dyDescent="0.2">
      <c r="A905" s="50" t="s">
        <v>1505</v>
      </c>
      <c r="B905" s="60" t="s">
        <v>1744</v>
      </c>
      <c r="C905" s="76" t="s">
        <v>1744</v>
      </c>
      <c r="D905" s="61" t="s">
        <v>23687</v>
      </c>
      <c r="E905" s="53">
        <v>30603.77</v>
      </c>
      <c r="F905" s="26">
        <v>0.21</v>
      </c>
      <c r="G905" s="53">
        <v>53694.319000000003</v>
      </c>
      <c r="H905" s="67"/>
      <c r="I905" s="68"/>
      <c r="J905" s="69"/>
      <c r="K905" s="69"/>
      <c r="L905" s="69"/>
      <c r="M905" s="69"/>
      <c r="N905" s="69"/>
      <c r="O905" s="35"/>
      <c r="P905" s="35" t="s">
        <v>24997</v>
      </c>
      <c r="Q905" s="36">
        <v>1</v>
      </c>
      <c r="R905" s="35" t="s">
        <v>27</v>
      </c>
      <c r="S905" s="35" t="s">
        <v>28504</v>
      </c>
      <c r="T905" s="35">
        <v>0</v>
      </c>
      <c r="U905" s="35">
        <v>0</v>
      </c>
      <c r="V905" s="36">
        <v>1</v>
      </c>
      <c r="W905" s="36">
        <v>1</v>
      </c>
      <c r="X905" s="37" t="s">
        <v>65</v>
      </c>
    </row>
    <row r="906" spans="1:24" ht="24" customHeight="1" x14ac:dyDescent="0.2">
      <c r="A906" s="50" t="s">
        <v>1505</v>
      </c>
      <c r="B906" s="60" t="s">
        <v>1746</v>
      </c>
      <c r="C906" s="76" t="s">
        <v>1746</v>
      </c>
      <c r="D906" s="61" t="s">
        <v>23688</v>
      </c>
      <c r="E906" s="53">
        <v>30543.55</v>
      </c>
      <c r="F906" s="26">
        <v>0.21</v>
      </c>
      <c r="G906" s="53">
        <v>53588.661999999997</v>
      </c>
      <c r="H906" s="67"/>
      <c r="I906" s="68"/>
      <c r="J906" s="69"/>
      <c r="K906" s="69"/>
      <c r="L906" s="69"/>
      <c r="M906" s="69"/>
      <c r="N906" s="69"/>
      <c r="O906" s="35"/>
      <c r="P906" s="35" t="s">
        <v>24998</v>
      </c>
      <c r="Q906" s="36">
        <v>1</v>
      </c>
      <c r="R906" s="35" t="s">
        <v>27</v>
      </c>
      <c r="S906" s="35" t="s">
        <v>28504</v>
      </c>
      <c r="T906" s="35">
        <v>0</v>
      </c>
      <c r="U906" s="35">
        <v>0</v>
      </c>
      <c r="V906" s="36">
        <v>1</v>
      </c>
      <c r="W906" s="36">
        <v>1</v>
      </c>
      <c r="X906" s="37" t="s">
        <v>65</v>
      </c>
    </row>
    <row r="907" spans="1:24" ht="24" customHeight="1" x14ac:dyDescent="0.2">
      <c r="A907" s="50" t="s">
        <v>1505</v>
      </c>
      <c r="B907" s="60" t="s">
        <v>1748</v>
      </c>
      <c r="C907" s="76" t="s">
        <v>1748</v>
      </c>
      <c r="D907" s="61" t="s">
        <v>23689</v>
      </c>
      <c r="E907" s="53">
        <v>19870.07</v>
      </c>
      <c r="F907" s="26">
        <v>0.21</v>
      </c>
      <c r="G907" s="53">
        <v>34862.036</v>
      </c>
      <c r="H907" s="67"/>
      <c r="I907" s="68"/>
      <c r="J907" s="69"/>
      <c r="K907" s="69"/>
      <c r="L907" s="69"/>
      <c r="M907" s="69"/>
      <c r="N907" s="69"/>
      <c r="O907" s="35"/>
      <c r="P907" s="35" t="s">
        <v>24999</v>
      </c>
      <c r="Q907" s="36">
        <v>1</v>
      </c>
      <c r="R907" s="35" t="s">
        <v>9849</v>
      </c>
      <c r="S907" s="35" t="s">
        <v>28503</v>
      </c>
      <c r="T907" s="35">
        <v>0</v>
      </c>
      <c r="U907" s="35">
        <v>0</v>
      </c>
      <c r="V907" s="36">
        <v>1</v>
      </c>
      <c r="W907" s="36">
        <v>1</v>
      </c>
      <c r="X907" s="37" t="s">
        <v>65</v>
      </c>
    </row>
    <row r="908" spans="1:24" ht="24" customHeight="1" x14ac:dyDescent="0.2">
      <c r="A908" s="50" t="s">
        <v>1505</v>
      </c>
      <c r="B908" s="60" t="s">
        <v>1750</v>
      </c>
      <c r="C908" s="76" t="s">
        <v>1750</v>
      </c>
      <c r="D908" s="61" t="s">
        <v>23690</v>
      </c>
      <c r="E908" s="53">
        <v>19870.07</v>
      </c>
      <c r="F908" s="26">
        <v>0.21</v>
      </c>
      <c r="G908" s="53">
        <v>34862.036</v>
      </c>
      <c r="H908" s="67"/>
      <c r="I908" s="68"/>
      <c r="J908" s="69"/>
      <c r="K908" s="69"/>
      <c r="L908" s="69"/>
      <c r="M908" s="69"/>
      <c r="N908" s="69"/>
      <c r="O908" s="35"/>
      <c r="P908" s="35" t="s">
        <v>25000</v>
      </c>
      <c r="Q908" s="36">
        <v>1</v>
      </c>
      <c r="R908" s="35" t="s">
        <v>9849</v>
      </c>
      <c r="S908" s="35" t="s">
        <v>28503</v>
      </c>
      <c r="T908" s="35">
        <v>0</v>
      </c>
      <c r="U908" s="35">
        <v>0</v>
      </c>
      <c r="V908" s="36">
        <v>1</v>
      </c>
      <c r="W908" s="36">
        <v>1</v>
      </c>
      <c r="X908" s="37" t="s">
        <v>65</v>
      </c>
    </row>
    <row r="909" spans="1:24" ht="24" customHeight="1" x14ac:dyDescent="0.2">
      <c r="A909" s="50" t="s">
        <v>1505</v>
      </c>
      <c r="B909" s="60" t="s">
        <v>1752</v>
      </c>
      <c r="C909" s="76" t="s">
        <v>1752</v>
      </c>
      <c r="D909" s="61" t="s">
        <v>23691</v>
      </c>
      <c r="E909" s="53">
        <v>19870.07</v>
      </c>
      <c r="F909" s="26">
        <v>0.21</v>
      </c>
      <c r="G909" s="53">
        <v>34862.036</v>
      </c>
      <c r="H909" s="67"/>
      <c r="I909" s="68"/>
      <c r="J909" s="69"/>
      <c r="K909" s="69"/>
      <c r="L909" s="69"/>
      <c r="M909" s="69"/>
      <c r="N909" s="69"/>
      <c r="O909" s="35"/>
      <c r="P909" s="35" t="s">
        <v>25001</v>
      </c>
      <c r="Q909" s="36">
        <v>1</v>
      </c>
      <c r="R909" s="35" t="s">
        <v>9849</v>
      </c>
      <c r="S909" s="35" t="s">
        <v>28504</v>
      </c>
      <c r="T909" s="35">
        <v>0</v>
      </c>
      <c r="U909" s="35">
        <v>0</v>
      </c>
      <c r="V909" s="36">
        <v>1</v>
      </c>
      <c r="W909" s="36">
        <v>1</v>
      </c>
      <c r="X909" s="37" t="s">
        <v>65</v>
      </c>
    </row>
    <row r="910" spans="1:24" ht="24" customHeight="1" x14ac:dyDescent="0.2">
      <c r="A910" s="50" t="s">
        <v>1505</v>
      </c>
      <c r="B910" s="60" t="s">
        <v>1754</v>
      </c>
      <c r="C910" s="76" t="s">
        <v>1754</v>
      </c>
      <c r="D910" s="61" t="s">
        <v>23692</v>
      </c>
      <c r="E910" s="53">
        <v>27732.75</v>
      </c>
      <c r="F910" s="26">
        <v>0.21</v>
      </c>
      <c r="G910" s="53">
        <v>48657.112999999998</v>
      </c>
      <c r="H910" s="67"/>
      <c r="I910" s="68"/>
      <c r="J910" s="69"/>
      <c r="K910" s="69"/>
      <c r="L910" s="69"/>
      <c r="M910" s="69"/>
      <c r="N910" s="69"/>
      <c r="O910" s="35"/>
      <c r="P910" s="35" t="s">
        <v>25002</v>
      </c>
      <c r="Q910" s="36">
        <v>1</v>
      </c>
      <c r="R910" s="35" t="s">
        <v>9849</v>
      </c>
      <c r="S910" s="35" t="s">
        <v>28504</v>
      </c>
      <c r="T910" s="35">
        <v>0</v>
      </c>
      <c r="U910" s="35">
        <v>0</v>
      </c>
      <c r="V910" s="36">
        <v>1</v>
      </c>
      <c r="W910" s="36">
        <v>1</v>
      </c>
      <c r="X910" s="37" t="s">
        <v>65</v>
      </c>
    </row>
    <row r="911" spans="1:24" ht="24" customHeight="1" x14ac:dyDescent="0.2">
      <c r="A911" s="50" t="s">
        <v>1505</v>
      </c>
      <c r="B911" s="60" t="s">
        <v>1756</v>
      </c>
      <c r="C911" s="76" t="s">
        <v>1756</v>
      </c>
      <c r="D911" s="61" t="s">
        <v>23693</v>
      </c>
      <c r="E911" s="53">
        <v>27732.75</v>
      </c>
      <c r="F911" s="26">
        <v>0.21</v>
      </c>
      <c r="G911" s="53">
        <v>48657.112999999998</v>
      </c>
      <c r="H911" s="67"/>
      <c r="I911" s="68"/>
      <c r="J911" s="69"/>
      <c r="K911" s="69"/>
      <c r="L911" s="69"/>
      <c r="M911" s="69"/>
      <c r="N911" s="69"/>
      <c r="O911" s="35"/>
      <c r="P911" s="35" t="s">
        <v>25003</v>
      </c>
      <c r="Q911" s="36">
        <v>1</v>
      </c>
      <c r="R911" s="35" t="s">
        <v>9849</v>
      </c>
      <c r="S911" s="35" t="s">
        <v>28503</v>
      </c>
      <c r="T911" s="35">
        <v>0</v>
      </c>
      <c r="U911" s="35">
        <v>0</v>
      </c>
      <c r="V911" s="36">
        <v>1</v>
      </c>
      <c r="W911" s="36">
        <v>1</v>
      </c>
      <c r="X911" s="37" t="s">
        <v>65</v>
      </c>
    </row>
    <row r="912" spans="1:24" ht="24" customHeight="1" x14ac:dyDescent="0.2">
      <c r="A912" s="50" t="s">
        <v>1505</v>
      </c>
      <c r="B912" s="60" t="s">
        <v>1758</v>
      </c>
      <c r="C912" s="76" t="s">
        <v>1758</v>
      </c>
      <c r="D912" s="61" t="s">
        <v>23694</v>
      </c>
      <c r="E912" s="53">
        <v>27732.75</v>
      </c>
      <c r="F912" s="26">
        <v>0.21</v>
      </c>
      <c r="G912" s="53">
        <v>48657.112999999998</v>
      </c>
      <c r="H912" s="67"/>
      <c r="I912" s="68"/>
      <c r="J912" s="69"/>
      <c r="K912" s="69"/>
      <c r="L912" s="69"/>
      <c r="M912" s="69"/>
      <c r="N912" s="69"/>
      <c r="O912" s="35"/>
      <c r="P912" s="35" t="s">
        <v>25004</v>
      </c>
      <c r="Q912" s="36">
        <v>1</v>
      </c>
      <c r="R912" s="35" t="s">
        <v>9849</v>
      </c>
      <c r="S912" s="35" t="s">
        <v>28504</v>
      </c>
      <c r="T912" s="35">
        <v>0</v>
      </c>
      <c r="U912" s="35">
        <v>0</v>
      </c>
      <c r="V912" s="36">
        <v>1</v>
      </c>
      <c r="W912" s="36">
        <v>1</v>
      </c>
      <c r="X912" s="37" t="s">
        <v>65</v>
      </c>
    </row>
    <row r="913" spans="1:24" ht="24" customHeight="1" x14ac:dyDescent="0.2">
      <c r="A913" s="50" t="s">
        <v>1505</v>
      </c>
      <c r="B913" s="60" t="s">
        <v>1760</v>
      </c>
      <c r="C913" s="76" t="s">
        <v>1760</v>
      </c>
      <c r="D913" s="61" t="s">
        <v>23695</v>
      </c>
      <c r="E913" s="53">
        <v>22287.72</v>
      </c>
      <c r="F913" s="26">
        <v>0.21</v>
      </c>
      <c r="G913" s="53">
        <v>39103.800000000003</v>
      </c>
      <c r="H913" s="67"/>
      <c r="I913" s="68"/>
      <c r="J913" s="69"/>
      <c r="K913" s="69"/>
      <c r="L913" s="69"/>
      <c r="M913" s="69"/>
      <c r="N913" s="69"/>
      <c r="O913" s="35"/>
      <c r="P913" s="35" t="s">
        <v>25005</v>
      </c>
      <c r="Q913" s="36">
        <v>1</v>
      </c>
      <c r="R913" s="35" t="s">
        <v>9849</v>
      </c>
      <c r="S913" s="35" t="s">
        <v>28503</v>
      </c>
      <c r="T913" s="35">
        <v>0</v>
      </c>
      <c r="U913" s="35">
        <v>0</v>
      </c>
      <c r="V913" s="36">
        <v>1</v>
      </c>
      <c r="W913" s="36">
        <v>1</v>
      </c>
      <c r="X913" s="37" t="s">
        <v>65</v>
      </c>
    </row>
    <row r="914" spans="1:24" ht="24" customHeight="1" x14ac:dyDescent="0.2">
      <c r="A914" s="50" t="s">
        <v>1505</v>
      </c>
      <c r="B914" s="60" t="s">
        <v>1762</v>
      </c>
      <c r="C914" s="76" t="s">
        <v>1762</v>
      </c>
      <c r="D914" s="61" t="s">
        <v>23696</v>
      </c>
      <c r="E914" s="53">
        <v>23143.33</v>
      </c>
      <c r="F914" s="26">
        <v>0.21</v>
      </c>
      <c r="G914" s="53">
        <v>40604.974000000002</v>
      </c>
      <c r="H914" s="67"/>
      <c r="I914" s="68"/>
      <c r="J914" s="69"/>
      <c r="K914" s="69"/>
      <c r="L914" s="69"/>
      <c r="M914" s="69"/>
      <c r="N914" s="69"/>
      <c r="O914" s="35"/>
      <c r="P914" s="35" t="s">
        <v>25006</v>
      </c>
      <c r="Q914" s="36">
        <v>1</v>
      </c>
      <c r="R914" s="35" t="s">
        <v>9849</v>
      </c>
      <c r="S914" s="35" t="s">
        <v>28504</v>
      </c>
      <c r="T914" s="35">
        <v>0</v>
      </c>
      <c r="U914" s="35">
        <v>0</v>
      </c>
      <c r="V914" s="36">
        <v>1</v>
      </c>
      <c r="W914" s="36">
        <v>1</v>
      </c>
      <c r="X914" s="37" t="s">
        <v>65</v>
      </c>
    </row>
    <row r="915" spans="1:24" ht="24" customHeight="1" x14ac:dyDescent="0.2">
      <c r="A915" s="50" t="s">
        <v>1505</v>
      </c>
      <c r="B915" s="60" t="s">
        <v>1764</v>
      </c>
      <c r="C915" s="76" t="s">
        <v>1764</v>
      </c>
      <c r="D915" s="61" t="s">
        <v>23697</v>
      </c>
      <c r="E915" s="53">
        <v>5404.33</v>
      </c>
      <c r="F915" s="26">
        <v>0.21</v>
      </c>
      <c r="G915" s="53">
        <v>9481.8989999999994</v>
      </c>
      <c r="H915" s="67"/>
      <c r="I915" s="68"/>
      <c r="J915" s="69"/>
      <c r="K915" s="69"/>
      <c r="L915" s="69"/>
      <c r="M915" s="69"/>
      <c r="N915" s="69"/>
      <c r="O915" s="35"/>
      <c r="P915" s="35" t="s">
        <v>25007</v>
      </c>
      <c r="Q915" s="36">
        <v>1</v>
      </c>
      <c r="R915" s="35" t="s">
        <v>27</v>
      </c>
      <c r="S915" s="35" t="s">
        <v>28504</v>
      </c>
      <c r="T915" s="35">
        <v>0</v>
      </c>
      <c r="U915" s="35">
        <v>0</v>
      </c>
      <c r="V915" s="36">
        <v>1</v>
      </c>
      <c r="W915" s="36">
        <v>1</v>
      </c>
      <c r="X915" s="37" t="s">
        <v>65</v>
      </c>
    </row>
    <row r="916" spans="1:24" ht="24" customHeight="1" x14ac:dyDescent="0.2">
      <c r="A916" s="50" t="s">
        <v>1505</v>
      </c>
      <c r="B916" s="60" t="s">
        <v>1766</v>
      </c>
      <c r="C916" s="76" t="s">
        <v>1766</v>
      </c>
      <c r="D916" s="61" t="s">
        <v>23698</v>
      </c>
      <c r="E916" s="53">
        <v>5404.33</v>
      </c>
      <c r="F916" s="26">
        <v>0.21</v>
      </c>
      <c r="G916" s="53">
        <v>9481.8989999999994</v>
      </c>
      <c r="H916" s="67"/>
      <c r="I916" s="68"/>
      <c r="J916" s="69"/>
      <c r="K916" s="69"/>
      <c r="L916" s="69"/>
      <c r="M916" s="69"/>
      <c r="N916" s="69"/>
      <c r="O916" s="35"/>
      <c r="P916" s="35" t="s">
        <v>25008</v>
      </c>
      <c r="Q916" s="36">
        <v>1</v>
      </c>
      <c r="R916" s="35" t="s">
        <v>27</v>
      </c>
      <c r="S916" s="35" t="s">
        <v>28504</v>
      </c>
      <c r="T916" s="35">
        <v>0</v>
      </c>
      <c r="U916" s="35">
        <v>0</v>
      </c>
      <c r="V916" s="36">
        <v>1</v>
      </c>
      <c r="W916" s="36">
        <v>1</v>
      </c>
      <c r="X916" s="37" t="s">
        <v>65</v>
      </c>
    </row>
    <row r="917" spans="1:24" ht="24" customHeight="1" x14ac:dyDescent="0.2">
      <c r="A917" s="50" t="s">
        <v>1505</v>
      </c>
      <c r="B917" s="60" t="s">
        <v>1768</v>
      </c>
      <c r="C917" s="76" t="s">
        <v>1768</v>
      </c>
      <c r="D917" s="61" t="s">
        <v>23699</v>
      </c>
      <c r="E917" s="53">
        <v>12698.07</v>
      </c>
      <c r="F917" s="26">
        <v>0.21</v>
      </c>
      <c r="G917" s="53">
        <v>22278.761999999999</v>
      </c>
      <c r="H917" s="67"/>
      <c r="I917" s="68"/>
      <c r="J917" s="69"/>
      <c r="K917" s="69"/>
      <c r="L917" s="69"/>
      <c r="M917" s="69"/>
      <c r="N917" s="69"/>
      <c r="O917" s="35"/>
      <c r="P917" s="35" t="s">
        <v>25009</v>
      </c>
      <c r="Q917" s="36">
        <v>1</v>
      </c>
      <c r="R917" s="35" t="s">
        <v>9849</v>
      </c>
      <c r="S917" s="35" t="s">
        <v>28503</v>
      </c>
      <c r="T917" s="35">
        <v>0</v>
      </c>
      <c r="U917" s="35">
        <v>0</v>
      </c>
      <c r="V917" s="36">
        <v>1</v>
      </c>
      <c r="W917" s="36">
        <v>1</v>
      </c>
      <c r="X917" s="37" t="s">
        <v>65</v>
      </c>
    </row>
    <row r="918" spans="1:24" ht="24" customHeight="1" x14ac:dyDescent="0.2">
      <c r="A918" s="50" t="s">
        <v>1505</v>
      </c>
      <c r="B918" s="60" t="s">
        <v>1770</v>
      </c>
      <c r="C918" s="76" t="s">
        <v>1770</v>
      </c>
      <c r="D918" s="61" t="s">
        <v>23700</v>
      </c>
      <c r="E918" s="53">
        <v>11397.82</v>
      </c>
      <c r="F918" s="26">
        <v>0.21</v>
      </c>
      <c r="G918" s="53">
        <v>19997.475999999999</v>
      </c>
      <c r="H918" s="67"/>
      <c r="I918" s="68"/>
      <c r="J918" s="69"/>
      <c r="K918" s="69"/>
      <c r="L918" s="69"/>
      <c r="M918" s="69"/>
      <c r="N918" s="69"/>
      <c r="O918" s="35"/>
      <c r="P918" s="35" t="s">
        <v>25010</v>
      </c>
      <c r="Q918" s="36">
        <v>1</v>
      </c>
      <c r="R918" s="35" t="s">
        <v>9849</v>
      </c>
      <c r="S918" s="35" t="s">
        <v>28504</v>
      </c>
      <c r="T918" s="35">
        <v>0</v>
      </c>
      <c r="U918" s="35">
        <v>0</v>
      </c>
      <c r="V918" s="36">
        <v>1</v>
      </c>
      <c r="W918" s="36">
        <v>1</v>
      </c>
      <c r="X918" s="37" t="s">
        <v>65</v>
      </c>
    </row>
    <row r="919" spans="1:24" ht="24" customHeight="1" x14ac:dyDescent="0.2">
      <c r="A919" s="50" t="s">
        <v>1505</v>
      </c>
      <c r="B919" s="60" t="s">
        <v>1772</v>
      </c>
      <c r="C919" s="76" t="s">
        <v>1772</v>
      </c>
      <c r="D919" s="61" t="s">
        <v>23701</v>
      </c>
      <c r="E919" s="53">
        <v>17147.689999999999</v>
      </c>
      <c r="F919" s="26">
        <v>0.21</v>
      </c>
      <c r="G919" s="53">
        <v>30085.621999999999</v>
      </c>
      <c r="H919" s="67"/>
      <c r="I919" s="68"/>
      <c r="J919" s="69"/>
      <c r="K919" s="69"/>
      <c r="L919" s="69"/>
      <c r="M919" s="69"/>
      <c r="N919" s="69"/>
      <c r="O919" s="35"/>
      <c r="P919" s="35" t="s">
        <v>25011</v>
      </c>
      <c r="Q919" s="36">
        <v>1</v>
      </c>
      <c r="R919" s="35" t="s">
        <v>9849</v>
      </c>
      <c r="S919" s="35" t="s">
        <v>28504</v>
      </c>
      <c r="T919" s="35">
        <v>0</v>
      </c>
      <c r="U919" s="35">
        <v>0</v>
      </c>
      <c r="V919" s="36">
        <v>1</v>
      </c>
      <c r="W919" s="36">
        <v>1</v>
      </c>
      <c r="X919" s="37" t="s">
        <v>65</v>
      </c>
    </row>
    <row r="920" spans="1:24" ht="24" customHeight="1" x14ac:dyDescent="0.2">
      <c r="A920" s="50" t="s">
        <v>1505</v>
      </c>
      <c r="B920" s="60" t="s">
        <v>1774</v>
      </c>
      <c r="C920" s="76" t="s">
        <v>1774</v>
      </c>
      <c r="D920" s="61" t="s">
        <v>23702</v>
      </c>
      <c r="E920" s="53">
        <v>21238.13</v>
      </c>
      <c r="F920" s="26">
        <v>0.21</v>
      </c>
      <c r="G920" s="53">
        <v>37262.300999999999</v>
      </c>
      <c r="H920" s="67"/>
      <c r="I920" s="68"/>
      <c r="J920" s="69"/>
      <c r="K920" s="69"/>
      <c r="L920" s="69"/>
      <c r="M920" s="69"/>
      <c r="N920" s="69"/>
      <c r="O920" s="35"/>
      <c r="P920" s="35" t="s">
        <v>25012</v>
      </c>
      <c r="Q920" s="36">
        <v>1</v>
      </c>
      <c r="R920" s="35" t="s">
        <v>27</v>
      </c>
      <c r="S920" s="35" t="s">
        <v>28504</v>
      </c>
      <c r="T920" s="35">
        <v>0</v>
      </c>
      <c r="U920" s="35">
        <v>0</v>
      </c>
      <c r="V920" s="36">
        <v>1</v>
      </c>
      <c r="W920" s="36">
        <v>1</v>
      </c>
      <c r="X920" s="37" t="s">
        <v>65</v>
      </c>
    </row>
    <row r="921" spans="1:24" ht="24" customHeight="1" x14ac:dyDescent="0.2">
      <c r="A921" s="50" t="s">
        <v>1505</v>
      </c>
      <c r="B921" s="60" t="s">
        <v>1776</v>
      </c>
      <c r="C921" s="76" t="s">
        <v>1776</v>
      </c>
      <c r="D921" s="61" t="s">
        <v>23703</v>
      </c>
      <c r="E921" s="53">
        <v>21238.13</v>
      </c>
      <c r="F921" s="26">
        <v>0.21</v>
      </c>
      <c r="G921" s="53">
        <v>37262.300999999999</v>
      </c>
      <c r="H921" s="67"/>
      <c r="I921" s="68"/>
      <c r="J921" s="69"/>
      <c r="K921" s="69"/>
      <c r="L921" s="69"/>
      <c r="M921" s="69"/>
      <c r="N921" s="69"/>
      <c r="O921" s="35"/>
      <c r="P921" s="35" t="s">
        <v>25013</v>
      </c>
      <c r="Q921" s="36">
        <v>1</v>
      </c>
      <c r="R921" s="35" t="s">
        <v>27</v>
      </c>
      <c r="S921" s="35" t="s">
        <v>28504</v>
      </c>
      <c r="T921" s="35">
        <v>0</v>
      </c>
      <c r="U921" s="35">
        <v>0</v>
      </c>
      <c r="V921" s="36">
        <v>1</v>
      </c>
      <c r="W921" s="36">
        <v>1</v>
      </c>
      <c r="X921" s="37" t="s">
        <v>65</v>
      </c>
    </row>
    <row r="922" spans="1:24" ht="24" customHeight="1" x14ac:dyDescent="0.2">
      <c r="A922" s="50" t="s">
        <v>1505</v>
      </c>
      <c r="B922" s="60" t="s">
        <v>1778</v>
      </c>
      <c r="C922" s="76" t="s">
        <v>1778</v>
      </c>
      <c r="D922" s="61" t="s">
        <v>23704</v>
      </c>
      <c r="E922" s="53">
        <v>21238.13</v>
      </c>
      <c r="F922" s="26">
        <v>0.21</v>
      </c>
      <c r="G922" s="53">
        <v>37262.300999999999</v>
      </c>
      <c r="H922" s="67"/>
      <c r="I922" s="68"/>
      <c r="J922" s="69"/>
      <c r="K922" s="69"/>
      <c r="L922" s="69"/>
      <c r="M922" s="69"/>
      <c r="N922" s="69"/>
      <c r="O922" s="35"/>
      <c r="P922" s="35" t="s">
        <v>25014</v>
      </c>
      <c r="Q922" s="36">
        <v>1</v>
      </c>
      <c r="R922" s="35" t="s">
        <v>27</v>
      </c>
      <c r="S922" s="35" t="s">
        <v>28504</v>
      </c>
      <c r="T922" s="35">
        <v>0</v>
      </c>
      <c r="U922" s="35">
        <v>0</v>
      </c>
      <c r="V922" s="36">
        <v>1</v>
      </c>
      <c r="W922" s="36">
        <v>1</v>
      </c>
      <c r="X922" s="37" t="s">
        <v>65</v>
      </c>
    </row>
    <row r="923" spans="1:24" ht="24" customHeight="1" x14ac:dyDescent="0.2">
      <c r="A923" s="50" t="s">
        <v>1505</v>
      </c>
      <c r="B923" s="60" t="s">
        <v>1780</v>
      </c>
      <c r="C923" s="76" t="s">
        <v>1780</v>
      </c>
      <c r="D923" s="61" t="s">
        <v>23705</v>
      </c>
      <c r="E923" s="53">
        <v>21238.13</v>
      </c>
      <c r="F923" s="26">
        <v>0.21</v>
      </c>
      <c r="G923" s="53">
        <v>37262.300999999999</v>
      </c>
      <c r="H923" s="67"/>
      <c r="I923" s="68"/>
      <c r="J923" s="69"/>
      <c r="K923" s="69"/>
      <c r="L923" s="69"/>
      <c r="M923" s="69"/>
      <c r="N923" s="69"/>
      <c r="O923" s="35"/>
      <c r="P923" s="35" t="s">
        <v>25015</v>
      </c>
      <c r="Q923" s="36">
        <v>1</v>
      </c>
      <c r="R923" s="35" t="s">
        <v>27</v>
      </c>
      <c r="S923" s="35" t="s">
        <v>28504</v>
      </c>
      <c r="T923" s="35">
        <v>0</v>
      </c>
      <c r="U923" s="35">
        <v>0</v>
      </c>
      <c r="V923" s="36">
        <v>1</v>
      </c>
      <c r="W923" s="36">
        <v>1</v>
      </c>
      <c r="X923" s="37" t="s">
        <v>65</v>
      </c>
    </row>
    <row r="924" spans="1:24" ht="24" customHeight="1" x14ac:dyDescent="0.2">
      <c r="A924" s="50" t="s">
        <v>1505</v>
      </c>
      <c r="B924" s="60" t="s">
        <v>1782</v>
      </c>
      <c r="C924" s="76" t="s">
        <v>1782</v>
      </c>
      <c r="D924" s="61" t="s">
        <v>23706</v>
      </c>
      <c r="E924" s="53">
        <v>21258.12</v>
      </c>
      <c r="F924" s="26">
        <v>0.21</v>
      </c>
      <c r="G924" s="53">
        <v>37297.366999999998</v>
      </c>
      <c r="H924" s="67"/>
      <c r="I924" s="68"/>
      <c r="J924" s="69"/>
      <c r="K924" s="69"/>
      <c r="L924" s="69"/>
      <c r="M924" s="69"/>
      <c r="N924" s="69"/>
      <c r="O924" s="35"/>
      <c r="P924" s="35" t="s">
        <v>25016</v>
      </c>
      <c r="Q924" s="36">
        <v>1</v>
      </c>
      <c r="R924" s="35" t="s">
        <v>27</v>
      </c>
      <c r="S924" s="35" t="s">
        <v>28504</v>
      </c>
      <c r="T924" s="35">
        <v>0</v>
      </c>
      <c r="U924" s="35">
        <v>0</v>
      </c>
      <c r="V924" s="36">
        <v>1</v>
      </c>
      <c r="W924" s="36">
        <v>1</v>
      </c>
      <c r="X924" s="37" t="s">
        <v>65</v>
      </c>
    </row>
    <row r="925" spans="1:24" ht="24" customHeight="1" x14ac:dyDescent="0.2">
      <c r="A925" s="50" t="s">
        <v>1505</v>
      </c>
      <c r="B925" s="60" t="s">
        <v>1784</v>
      </c>
      <c r="C925" s="76" t="s">
        <v>1784</v>
      </c>
      <c r="D925" s="61" t="s">
        <v>23707</v>
      </c>
      <c r="E925" s="53">
        <v>21258.12</v>
      </c>
      <c r="F925" s="26">
        <v>0.21</v>
      </c>
      <c r="G925" s="53">
        <v>37297.366999999998</v>
      </c>
      <c r="H925" s="67"/>
      <c r="I925" s="68"/>
      <c r="J925" s="69"/>
      <c r="K925" s="69"/>
      <c r="L925" s="69"/>
      <c r="M925" s="69"/>
      <c r="N925" s="69"/>
      <c r="O925" s="35"/>
      <c r="P925" s="35" t="s">
        <v>25017</v>
      </c>
      <c r="Q925" s="36">
        <v>1</v>
      </c>
      <c r="R925" s="35" t="s">
        <v>27</v>
      </c>
      <c r="S925" s="35" t="s">
        <v>28504</v>
      </c>
      <c r="T925" s="35">
        <v>0</v>
      </c>
      <c r="U925" s="35">
        <v>0</v>
      </c>
      <c r="V925" s="36">
        <v>1</v>
      </c>
      <c r="W925" s="36">
        <v>1</v>
      </c>
      <c r="X925" s="37" t="s">
        <v>65</v>
      </c>
    </row>
    <row r="926" spans="1:24" ht="24" customHeight="1" x14ac:dyDescent="0.2">
      <c r="A926" s="50" t="s">
        <v>1505</v>
      </c>
      <c r="B926" s="60" t="s">
        <v>1786</v>
      </c>
      <c r="C926" s="76" t="s">
        <v>1786</v>
      </c>
      <c r="D926" s="61" t="s">
        <v>23708</v>
      </c>
      <c r="E926" s="53">
        <v>21258.12</v>
      </c>
      <c r="F926" s="26">
        <v>0.21</v>
      </c>
      <c r="G926" s="53">
        <v>37297.366999999998</v>
      </c>
      <c r="H926" s="67"/>
      <c r="I926" s="68"/>
      <c r="J926" s="69"/>
      <c r="K926" s="69"/>
      <c r="L926" s="69"/>
      <c r="M926" s="69"/>
      <c r="N926" s="69"/>
      <c r="O926" s="35"/>
      <c r="P926" s="35" t="s">
        <v>25018</v>
      </c>
      <c r="Q926" s="36">
        <v>1</v>
      </c>
      <c r="R926" s="35" t="s">
        <v>27</v>
      </c>
      <c r="S926" s="35" t="s">
        <v>28504</v>
      </c>
      <c r="T926" s="35">
        <v>0</v>
      </c>
      <c r="U926" s="35">
        <v>0</v>
      </c>
      <c r="V926" s="36">
        <v>1</v>
      </c>
      <c r="W926" s="36">
        <v>1</v>
      </c>
      <c r="X926" s="37" t="s">
        <v>65</v>
      </c>
    </row>
    <row r="927" spans="1:24" ht="24" customHeight="1" x14ac:dyDescent="0.2">
      <c r="A927" s="50" t="s">
        <v>1505</v>
      </c>
      <c r="B927" s="60" t="s">
        <v>1788</v>
      </c>
      <c r="C927" s="76" t="s">
        <v>1788</v>
      </c>
      <c r="D927" s="61" t="s">
        <v>23709</v>
      </c>
      <c r="E927" s="53">
        <v>21258.12</v>
      </c>
      <c r="F927" s="26">
        <v>0.21</v>
      </c>
      <c r="G927" s="53">
        <v>37297.366999999998</v>
      </c>
      <c r="H927" s="67"/>
      <c r="I927" s="68"/>
      <c r="J927" s="69"/>
      <c r="K927" s="69"/>
      <c r="L927" s="69"/>
      <c r="M927" s="69"/>
      <c r="N927" s="69"/>
      <c r="O927" s="35"/>
      <c r="P927" s="35" t="s">
        <v>25019</v>
      </c>
      <c r="Q927" s="36">
        <v>1</v>
      </c>
      <c r="R927" s="35" t="s">
        <v>27</v>
      </c>
      <c r="S927" s="35" t="s">
        <v>28504</v>
      </c>
      <c r="T927" s="35">
        <v>0</v>
      </c>
      <c r="U927" s="35">
        <v>0</v>
      </c>
      <c r="V927" s="36">
        <v>1</v>
      </c>
      <c r="W927" s="36">
        <v>1</v>
      </c>
      <c r="X927" s="37" t="s">
        <v>65</v>
      </c>
    </row>
    <row r="928" spans="1:24" ht="24" customHeight="1" x14ac:dyDescent="0.2">
      <c r="A928" s="50" t="s">
        <v>1505</v>
      </c>
      <c r="B928" s="60" t="s">
        <v>1790</v>
      </c>
      <c r="C928" s="76" t="s">
        <v>1790</v>
      </c>
      <c r="D928" s="61" t="s">
        <v>23710</v>
      </c>
      <c r="E928" s="53">
        <v>20296.82</v>
      </c>
      <c r="F928" s="26">
        <v>0.21</v>
      </c>
      <c r="G928" s="53">
        <v>35610.771999999997</v>
      </c>
      <c r="H928" s="67"/>
      <c r="I928" s="68"/>
      <c r="J928" s="69"/>
      <c r="K928" s="69"/>
      <c r="L928" s="69"/>
      <c r="M928" s="69"/>
      <c r="N928" s="69"/>
      <c r="O928" s="35"/>
      <c r="P928" s="35" t="s">
        <v>25020</v>
      </c>
      <c r="Q928" s="36">
        <v>1</v>
      </c>
      <c r="R928" s="35" t="s">
        <v>27</v>
      </c>
      <c r="S928" s="35" t="s">
        <v>28504</v>
      </c>
      <c r="T928" s="35">
        <v>0</v>
      </c>
      <c r="U928" s="35">
        <v>0</v>
      </c>
      <c r="V928" s="36">
        <v>1</v>
      </c>
      <c r="W928" s="36">
        <v>1</v>
      </c>
      <c r="X928" s="37" t="s">
        <v>65</v>
      </c>
    </row>
    <row r="929" spans="1:24" ht="24" customHeight="1" x14ac:dyDescent="0.2">
      <c r="A929" s="50" t="s">
        <v>1505</v>
      </c>
      <c r="B929" s="60" t="s">
        <v>1792</v>
      </c>
      <c r="C929" s="76" t="s">
        <v>1792</v>
      </c>
      <c r="D929" s="61" t="s">
        <v>23711</v>
      </c>
      <c r="E929" s="53">
        <v>20296.82</v>
      </c>
      <c r="F929" s="26">
        <v>0.21</v>
      </c>
      <c r="G929" s="53">
        <v>35610.771999999997</v>
      </c>
      <c r="H929" s="67"/>
      <c r="I929" s="68"/>
      <c r="J929" s="69"/>
      <c r="K929" s="69"/>
      <c r="L929" s="69"/>
      <c r="M929" s="69"/>
      <c r="N929" s="69"/>
      <c r="O929" s="35"/>
      <c r="P929" s="35" t="s">
        <v>25021</v>
      </c>
      <c r="Q929" s="36">
        <v>1</v>
      </c>
      <c r="R929" s="35" t="s">
        <v>27</v>
      </c>
      <c r="S929" s="35" t="s">
        <v>28504</v>
      </c>
      <c r="T929" s="35">
        <v>0</v>
      </c>
      <c r="U929" s="35">
        <v>0</v>
      </c>
      <c r="V929" s="36">
        <v>1</v>
      </c>
      <c r="W929" s="36">
        <v>1</v>
      </c>
      <c r="X929" s="37" t="s">
        <v>65</v>
      </c>
    </row>
    <row r="930" spans="1:24" ht="24" customHeight="1" x14ac:dyDescent="0.2">
      <c r="A930" s="50" t="s">
        <v>1505</v>
      </c>
      <c r="B930" s="60" t="s">
        <v>1794</v>
      </c>
      <c r="C930" s="76" t="s">
        <v>1794</v>
      </c>
      <c r="D930" s="61" t="s">
        <v>23712</v>
      </c>
      <c r="E930" s="53">
        <v>20296.82</v>
      </c>
      <c r="F930" s="26">
        <v>0.21</v>
      </c>
      <c r="G930" s="53">
        <v>35610.771999999997</v>
      </c>
      <c r="H930" s="67"/>
      <c r="I930" s="68"/>
      <c r="J930" s="69"/>
      <c r="K930" s="69"/>
      <c r="L930" s="69"/>
      <c r="M930" s="69"/>
      <c r="N930" s="69"/>
      <c r="O930" s="35"/>
      <c r="P930" s="35" t="s">
        <v>25022</v>
      </c>
      <c r="Q930" s="36">
        <v>1</v>
      </c>
      <c r="R930" s="35" t="s">
        <v>27</v>
      </c>
      <c r="S930" s="35" t="s">
        <v>28504</v>
      </c>
      <c r="T930" s="35">
        <v>0</v>
      </c>
      <c r="U930" s="35">
        <v>0</v>
      </c>
      <c r="V930" s="36">
        <v>1</v>
      </c>
      <c r="W930" s="36">
        <v>1</v>
      </c>
      <c r="X930" s="37" t="s">
        <v>65</v>
      </c>
    </row>
    <row r="931" spans="1:24" ht="24" customHeight="1" x14ac:dyDescent="0.2">
      <c r="A931" s="50" t="s">
        <v>1505</v>
      </c>
      <c r="B931" s="60" t="s">
        <v>1796</v>
      </c>
      <c r="C931" s="76" t="s">
        <v>1796</v>
      </c>
      <c r="D931" s="61" t="s">
        <v>23713</v>
      </c>
      <c r="E931" s="53">
        <v>20296.82</v>
      </c>
      <c r="F931" s="26">
        <v>0.21</v>
      </c>
      <c r="G931" s="53">
        <v>35610.771999999997</v>
      </c>
      <c r="H931" s="67"/>
      <c r="I931" s="68"/>
      <c r="J931" s="69"/>
      <c r="K931" s="69"/>
      <c r="L931" s="69"/>
      <c r="M931" s="69"/>
      <c r="N931" s="69"/>
      <c r="O931" s="35"/>
      <c r="P931" s="35" t="s">
        <v>25023</v>
      </c>
      <c r="Q931" s="36">
        <v>1</v>
      </c>
      <c r="R931" s="35" t="s">
        <v>27</v>
      </c>
      <c r="S931" s="35" t="s">
        <v>28504</v>
      </c>
      <c r="T931" s="35">
        <v>0</v>
      </c>
      <c r="U931" s="35">
        <v>0</v>
      </c>
      <c r="V931" s="36">
        <v>1</v>
      </c>
      <c r="W931" s="36">
        <v>1</v>
      </c>
      <c r="X931" s="37" t="s">
        <v>65</v>
      </c>
    </row>
    <row r="932" spans="1:24" ht="24" customHeight="1" x14ac:dyDescent="0.2">
      <c r="A932" s="50" t="s">
        <v>1505</v>
      </c>
      <c r="B932" s="60" t="s">
        <v>1798</v>
      </c>
      <c r="C932" s="76" t="s">
        <v>1798</v>
      </c>
      <c r="D932" s="61" t="s">
        <v>23714</v>
      </c>
      <c r="E932" s="53">
        <v>20296.82</v>
      </c>
      <c r="F932" s="26">
        <v>0.21</v>
      </c>
      <c r="G932" s="53">
        <v>35610.771999999997</v>
      </c>
      <c r="H932" s="67"/>
      <c r="I932" s="68"/>
      <c r="J932" s="69"/>
      <c r="K932" s="69"/>
      <c r="L932" s="69"/>
      <c r="M932" s="69"/>
      <c r="N932" s="69"/>
      <c r="O932" s="35"/>
      <c r="P932" s="35" t="s">
        <v>25024</v>
      </c>
      <c r="Q932" s="36">
        <v>1</v>
      </c>
      <c r="R932" s="35" t="s">
        <v>27</v>
      </c>
      <c r="S932" s="35" t="s">
        <v>28504</v>
      </c>
      <c r="T932" s="35">
        <v>0</v>
      </c>
      <c r="U932" s="35">
        <v>0</v>
      </c>
      <c r="V932" s="36">
        <v>1</v>
      </c>
      <c r="W932" s="36">
        <v>1</v>
      </c>
      <c r="X932" s="37" t="s">
        <v>65</v>
      </c>
    </row>
    <row r="933" spans="1:24" ht="24" customHeight="1" x14ac:dyDescent="0.2">
      <c r="A933" s="50" t="s">
        <v>1505</v>
      </c>
      <c r="B933" s="60" t="s">
        <v>1800</v>
      </c>
      <c r="C933" s="76" t="s">
        <v>1800</v>
      </c>
      <c r="D933" s="61" t="s">
        <v>23715</v>
      </c>
      <c r="E933" s="53">
        <v>51788.21</v>
      </c>
      <c r="F933" s="26">
        <v>0.21</v>
      </c>
      <c r="G933" s="53">
        <v>90862.409</v>
      </c>
      <c r="H933" s="67"/>
      <c r="I933" s="68"/>
      <c r="J933" s="69"/>
      <c r="K933" s="69"/>
      <c r="L933" s="69"/>
      <c r="M933" s="69"/>
      <c r="N933" s="69"/>
      <c r="O933" s="35"/>
      <c r="P933" s="35" t="s">
        <v>25025</v>
      </c>
      <c r="Q933" s="36">
        <v>1</v>
      </c>
      <c r="R933" s="35" t="s">
        <v>27</v>
      </c>
      <c r="S933" s="35" t="s">
        <v>28504</v>
      </c>
      <c r="T933" s="35">
        <v>0</v>
      </c>
      <c r="U933" s="35">
        <v>0</v>
      </c>
      <c r="V933" s="36">
        <v>1</v>
      </c>
      <c r="W933" s="36">
        <v>1</v>
      </c>
      <c r="X933" s="37" t="s">
        <v>65</v>
      </c>
    </row>
    <row r="934" spans="1:24" ht="24" customHeight="1" x14ac:dyDescent="0.2">
      <c r="A934" s="50" t="s">
        <v>1505</v>
      </c>
      <c r="B934" s="60" t="s">
        <v>1802</v>
      </c>
      <c r="C934" s="76" t="s">
        <v>1802</v>
      </c>
      <c r="D934" s="61" t="s">
        <v>23716</v>
      </c>
      <c r="E934" s="53">
        <v>54148.15</v>
      </c>
      <c r="F934" s="26">
        <v>0.21</v>
      </c>
      <c r="G934" s="53">
        <v>95002.932000000001</v>
      </c>
      <c r="H934" s="67"/>
      <c r="I934" s="68"/>
      <c r="J934" s="69"/>
      <c r="K934" s="69"/>
      <c r="L934" s="69"/>
      <c r="M934" s="69"/>
      <c r="N934" s="69"/>
      <c r="O934" s="35"/>
      <c r="P934" s="35" t="s">
        <v>25026</v>
      </c>
      <c r="Q934" s="36">
        <v>1</v>
      </c>
      <c r="R934" s="35" t="s">
        <v>27</v>
      </c>
      <c r="S934" s="35" t="s">
        <v>28503</v>
      </c>
      <c r="T934" s="35">
        <v>0</v>
      </c>
      <c r="U934" s="35">
        <v>0</v>
      </c>
      <c r="V934" s="36">
        <v>1</v>
      </c>
      <c r="W934" s="36">
        <v>1</v>
      </c>
      <c r="X934" s="37" t="s">
        <v>65</v>
      </c>
    </row>
    <row r="935" spans="1:24" ht="24" customHeight="1" x14ac:dyDescent="0.2">
      <c r="A935" s="50" t="s">
        <v>1505</v>
      </c>
      <c r="B935" s="60" t="s">
        <v>1804</v>
      </c>
      <c r="C935" s="76" t="s">
        <v>1804</v>
      </c>
      <c r="D935" s="61" t="s">
        <v>23717</v>
      </c>
      <c r="E935" s="53">
        <v>7640.88</v>
      </c>
      <c r="F935" s="26">
        <v>0.21</v>
      </c>
      <c r="G935" s="53">
        <v>13405.929</v>
      </c>
      <c r="H935" s="67"/>
      <c r="I935" s="68"/>
      <c r="J935" s="69"/>
      <c r="K935" s="69"/>
      <c r="L935" s="69"/>
      <c r="M935" s="69"/>
      <c r="N935" s="69"/>
      <c r="O935" s="35"/>
      <c r="P935" s="35" t="s">
        <v>25027</v>
      </c>
      <c r="Q935" s="36">
        <v>1</v>
      </c>
      <c r="R935" s="35" t="s">
        <v>27</v>
      </c>
      <c r="S935" s="35" t="s">
        <v>28504</v>
      </c>
      <c r="T935" s="35">
        <v>0</v>
      </c>
      <c r="U935" s="35">
        <v>0</v>
      </c>
      <c r="V935" s="36">
        <v>1</v>
      </c>
      <c r="W935" s="36">
        <v>1</v>
      </c>
      <c r="X935" s="37" t="s">
        <v>65</v>
      </c>
    </row>
    <row r="936" spans="1:24" ht="24" customHeight="1" x14ac:dyDescent="0.2">
      <c r="A936" s="50" t="s">
        <v>1505</v>
      </c>
      <c r="B936" s="60" t="s">
        <v>1806</v>
      </c>
      <c r="C936" s="76" t="s">
        <v>1806</v>
      </c>
      <c r="D936" s="61" t="s">
        <v>23718</v>
      </c>
      <c r="E936" s="53">
        <v>22561.72</v>
      </c>
      <c r="F936" s="26">
        <v>0.21</v>
      </c>
      <c r="G936" s="53">
        <v>39584.533000000003</v>
      </c>
      <c r="H936" s="67"/>
      <c r="I936" s="68"/>
      <c r="J936" s="69"/>
      <c r="K936" s="69"/>
      <c r="L936" s="69"/>
      <c r="M936" s="69"/>
      <c r="N936" s="69"/>
      <c r="O936" s="35"/>
      <c r="P936" s="35" t="s">
        <v>25028</v>
      </c>
      <c r="Q936" s="36">
        <v>1</v>
      </c>
      <c r="R936" s="35" t="s">
        <v>27</v>
      </c>
      <c r="S936" s="35" t="s">
        <v>28504</v>
      </c>
      <c r="T936" s="35">
        <v>0</v>
      </c>
      <c r="U936" s="35">
        <v>0</v>
      </c>
      <c r="V936" s="36">
        <v>1</v>
      </c>
      <c r="W936" s="36">
        <v>1</v>
      </c>
      <c r="X936" s="37" t="s">
        <v>65</v>
      </c>
    </row>
    <row r="937" spans="1:24" ht="24" customHeight="1" x14ac:dyDescent="0.2">
      <c r="A937" s="50" t="s">
        <v>1505</v>
      </c>
      <c r="B937" s="60" t="s">
        <v>1808</v>
      </c>
      <c r="C937" s="76" t="s">
        <v>1808</v>
      </c>
      <c r="D937" s="61" t="s">
        <v>23719</v>
      </c>
      <c r="E937" s="53">
        <v>22561.72</v>
      </c>
      <c r="F937" s="26">
        <v>0.21</v>
      </c>
      <c r="G937" s="53">
        <v>39584.533000000003</v>
      </c>
      <c r="H937" s="67"/>
      <c r="I937" s="68"/>
      <c r="J937" s="69"/>
      <c r="K937" s="69"/>
      <c r="L937" s="69"/>
      <c r="M937" s="69"/>
      <c r="N937" s="69"/>
      <c r="O937" s="35"/>
      <c r="P937" s="35" t="s">
        <v>25029</v>
      </c>
      <c r="Q937" s="36">
        <v>1</v>
      </c>
      <c r="R937" s="35" t="s">
        <v>27</v>
      </c>
      <c r="S937" s="35" t="s">
        <v>28504</v>
      </c>
      <c r="T937" s="35">
        <v>0</v>
      </c>
      <c r="U937" s="35">
        <v>0</v>
      </c>
      <c r="V937" s="36">
        <v>1</v>
      </c>
      <c r="W937" s="36">
        <v>1</v>
      </c>
      <c r="X937" s="37" t="s">
        <v>65</v>
      </c>
    </row>
    <row r="938" spans="1:24" ht="24" customHeight="1" x14ac:dyDescent="0.2">
      <c r="A938" s="50" t="s">
        <v>1505</v>
      </c>
      <c r="B938" s="60" t="s">
        <v>1810</v>
      </c>
      <c r="C938" s="76" t="s">
        <v>1810</v>
      </c>
      <c r="D938" s="61" t="s">
        <v>23720</v>
      </c>
      <c r="E938" s="53">
        <v>22561.72</v>
      </c>
      <c r="F938" s="26">
        <v>0.21</v>
      </c>
      <c r="G938" s="53">
        <v>39584.533000000003</v>
      </c>
      <c r="H938" s="67"/>
      <c r="I938" s="68"/>
      <c r="J938" s="69"/>
      <c r="K938" s="69"/>
      <c r="L938" s="69"/>
      <c r="M938" s="69"/>
      <c r="N938" s="69"/>
      <c r="O938" s="35"/>
      <c r="P938" s="35" t="s">
        <v>25030</v>
      </c>
      <c r="Q938" s="36">
        <v>1</v>
      </c>
      <c r="R938" s="35" t="s">
        <v>27</v>
      </c>
      <c r="S938" s="35" t="s">
        <v>28504</v>
      </c>
      <c r="T938" s="35">
        <v>0</v>
      </c>
      <c r="U938" s="35">
        <v>0</v>
      </c>
      <c r="V938" s="36">
        <v>1</v>
      </c>
      <c r="W938" s="36">
        <v>1</v>
      </c>
      <c r="X938" s="37" t="s">
        <v>65</v>
      </c>
    </row>
    <row r="939" spans="1:24" ht="24" customHeight="1" x14ac:dyDescent="0.2">
      <c r="A939" s="50" t="s">
        <v>1505</v>
      </c>
      <c r="B939" s="60" t="s">
        <v>1812</v>
      </c>
      <c r="C939" s="76" t="s">
        <v>1812</v>
      </c>
      <c r="D939" s="61" t="s">
        <v>23721</v>
      </c>
      <c r="E939" s="53">
        <v>22561.72</v>
      </c>
      <c r="F939" s="26">
        <v>0.21</v>
      </c>
      <c r="G939" s="53">
        <v>39584.533000000003</v>
      </c>
      <c r="H939" s="67"/>
      <c r="I939" s="68"/>
      <c r="J939" s="69"/>
      <c r="K939" s="69"/>
      <c r="L939" s="69"/>
      <c r="M939" s="69"/>
      <c r="N939" s="69"/>
      <c r="O939" s="35"/>
      <c r="P939" s="35" t="s">
        <v>25031</v>
      </c>
      <c r="Q939" s="36">
        <v>1</v>
      </c>
      <c r="R939" s="35" t="s">
        <v>27</v>
      </c>
      <c r="S939" s="35" t="s">
        <v>28504</v>
      </c>
      <c r="T939" s="35">
        <v>0</v>
      </c>
      <c r="U939" s="35">
        <v>0</v>
      </c>
      <c r="V939" s="36">
        <v>1</v>
      </c>
      <c r="W939" s="36">
        <v>1</v>
      </c>
      <c r="X939" s="37" t="s">
        <v>65</v>
      </c>
    </row>
    <row r="940" spans="1:24" ht="24" customHeight="1" x14ac:dyDescent="0.2">
      <c r="A940" s="50" t="s">
        <v>1505</v>
      </c>
      <c r="B940" s="60" t="s">
        <v>1814</v>
      </c>
      <c r="C940" s="76" t="s">
        <v>1814</v>
      </c>
      <c r="D940" s="61" t="s">
        <v>23722</v>
      </c>
      <c r="E940" s="53">
        <v>22561.72</v>
      </c>
      <c r="F940" s="26">
        <v>0.21</v>
      </c>
      <c r="G940" s="53">
        <v>39584.533000000003</v>
      </c>
      <c r="H940" s="67"/>
      <c r="I940" s="68"/>
      <c r="J940" s="69"/>
      <c r="K940" s="69"/>
      <c r="L940" s="69"/>
      <c r="M940" s="69"/>
      <c r="N940" s="69"/>
      <c r="O940" s="35"/>
      <c r="P940" s="35" t="s">
        <v>25032</v>
      </c>
      <c r="Q940" s="36">
        <v>1</v>
      </c>
      <c r="R940" s="35" t="s">
        <v>27</v>
      </c>
      <c r="S940" s="35" t="s">
        <v>28504</v>
      </c>
      <c r="T940" s="35">
        <v>0</v>
      </c>
      <c r="U940" s="35">
        <v>0</v>
      </c>
      <c r="V940" s="36">
        <v>1</v>
      </c>
      <c r="W940" s="36">
        <v>1</v>
      </c>
      <c r="X940" s="37" t="s">
        <v>65</v>
      </c>
    </row>
    <row r="941" spans="1:24" ht="24" customHeight="1" x14ac:dyDescent="0.2">
      <c r="A941" s="50" t="s">
        <v>1505</v>
      </c>
      <c r="B941" s="60" t="s">
        <v>1816</v>
      </c>
      <c r="C941" s="76" t="s">
        <v>1816</v>
      </c>
      <c r="D941" s="61" t="s">
        <v>23723</v>
      </c>
      <c r="E941" s="53">
        <v>54148.15</v>
      </c>
      <c r="F941" s="26">
        <v>0.21</v>
      </c>
      <c r="G941" s="53">
        <v>95002.932000000001</v>
      </c>
      <c r="H941" s="67"/>
      <c r="I941" s="68"/>
      <c r="J941" s="69"/>
      <c r="K941" s="69"/>
      <c r="L941" s="69"/>
      <c r="M941" s="69"/>
      <c r="N941" s="69"/>
      <c r="O941" s="35"/>
      <c r="P941" s="35" t="s">
        <v>25033</v>
      </c>
      <c r="Q941" s="36">
        <v>1</v>
      </c>
      <c r="R941" s="35" t="s">
        <v>27</v>
      </c>
      <c r="S941" s="35" t="s">
        <v>28503</v>
      </c>
      <c r="T941" s="35">
        <v>0</v>
      </c>
      <c r="U941" s="35">
        <v>0</v>
      </c>
      <c r="V941" s="36">
        <v>1</v>
      </c>
      <c r="W941" s="36">
        <v>1</v>
      </c>
      <c r="X941" s="37" t="s">
        <v>65</v>
      </c>
    </row>
    <row r="942" spans="1:24" ht="24" customHeight="1" x14ac:dyDescent="0.2">
      <c r="A942" s="50" t="s">
        <v>1505</v>
      </c>
      <c r="B942" s="60" t="s">
        <v>1818</v>
      </c>
      <c r="C942" s="76" t="s">
        <v>1818</v>
      </c>
      <c r="D942" s="61" t="s">
        <v>23724</v>
      </c>
      <c r="E942" s="53">
        <v>54148.15</v>
      </c>
      <c r="F942" s="26">
        <v>0.21</v>
      </c>
      <c r="G942" s="53">
        <v>95002.932000000001</v>
      </c>
      <c r="H942" s="67"/>
      <c r="I942" s="68"/>
      <c r="J942" s="69"/>
      <c r="K942" s="69"/>
      <c r="L942" s="69"/>
      <c r="M942" s="69"/>
      <c r="N942" s="69"/>
      <c r="O942" s="35"/>
      <c r="P942" s="35" t="s">
        <v>25034</v>
      </c>
      <c r="Q942" s="36">
        <v>1</v>
      </c>
      <c r="R942" s="35" t="s">
        <v>27</v>
      </c>
      <c r="S942" s="35" t="s">
        <v>28504</v>
      </c>
      <c r="T942" s="35">
        <v>0</v>
      </c>
      <c r="U942" s="35">
        <v>0</v>
      </c>
      <c r="V942" s="36">
        <v>1</v>
      </c>
      <c r="W942" s="36">
        <v>1</v>
      </c>
      <c r="X942" s="37" t="s">
        <v>65</v>
      </c>
    </row>
    <row r="943" spans="1:24" ht="24" customHeight="1" x14ac:dyDescent="0.2">
      <c r="A943" s="50" t="s">
        <v>1505</v>
      </c>
      <c r="B943" s="60" t="s">
        <v>1820</v>
      </c>
      <c r="C943" s="76" t="s">
        <v>1820</v>
      </c>
      <c r="D943" s="61" t="s">
        <v>23725</v>
      </c>
      <c r="E943" s="53">
        <v>22581.82</v>
      </c>
      <c r="F943" s="26">
        <v>0.21</v>
      </c>
      <c r="G943" s="53">
        <v>39619.803999999996</v>
      </c>
      <c r="H943" s="67"/>
      <c r="I943" s="68"/>
      <c r="J943" s="69"/>
      <c r="K943" s="69"/>
      <c r="L943" s="69"/>
      <c r="M943" s="69"/>
      <c r="N943" s="69"/>
      <c r="O943" s="35"/>
      <c r="P943" s="35" t="s">
        <v>25035</v>
      </c>
      <c r="Q943" s="36">
        <v>1</v>
      </c>
      <c r="R943" s="35" t="s">
        <v>27</v>
      </c>
      <c r="S943" s="35" t="s">
        <v>28504</v>
      </c>
      <c r="T943" s="35">
        <v>0</v>
      </c>
      <c r="U943" s="35">
        <v>0</v>
      </c>
      <c r="V943" s="36">
        <v>1</v>
      </c>
      <c r="W943" s="36">
        <v>1</v>
      </c>
      <c r="X943" s="37" t="s">
        <v>65</v>
      </c>
    </row>
    <row r="944" spans="1:24" ht="24" customHeight="1" x14ac:dyDescent="0.2">
      <c r="A944" s="50" t="s">
        <v>1505</v>
      </c>
      <c r="B944" s="60" t="s">
        <v>1822</v>
      </c>
      <c r="C944" s="76" t="s">
        <v>1822</v>
      </c>
      <c r="D944" s="61" t="s">
        <v>23726</v>
      </c>
      <c r="E944" s="53">
        <v>22581.82</v>
      </c>
      <c r="F944" s="26">
        <v>0.21</v>
      </c>
      <c r="G944" s="53">
        <v>39619.803999999996</v>
      </c>
      <c r="H944" s="67"/>
      <c r="I944" s="68"/>
      <c r="J944" s="69"/>
      <c r="K944" s="69"/>
      <c r="L944" s="69"/>
      <c r="M944" s="69"/>
      <c r="N944" s="69"/>
      <c r="O944" s="35"/>
      <c r="P944" s="35" t="s">
        <v>25036</v>
      </c>
      <c r="Q944" s="36">
        <v>1</v>
      </c>
      <c r="R944" s="35" t="s">
        <v>27</v>
      </c>
      <c r="S944" s="35" t="s">
        <v>28503</v>
      </c>
      <c r="T944" s="35">
        <v>0</v>
      </c>
      <c r="U944" s="35">
        <v>0</v>
      </c>
      <c r="V944" s="36">
        <v>1</v>
      </c>
      <c r="W944" s="36">
        <v>1</v>
      </c>
      <c r="X944" s="37" t="s">
        <v>65</v>
      </c>
    </row>
    <row r="945" spans="1:24" ht="24" customHeight="1" x14ac:dyDescent="0.2">
      <c r="A945" s="50" t="s">
        <v>1505</v>
      </c>
      <c r="B945" s="60" t="s">
        <v>1824</v>
      </c>
      <c r="C945" s="76" t="s">
        <v>1824</v>
      </c>
      <c r="D945" s="61" t="s">
        <v>23727</v>
      </c>
      <c r="E945" s="53">
        <v>22581.82</v>
      </c>
      <c r="F945" s="26">
        <v>0.21</v>
      </c>
      <c r="G945" s="53">
        <v>39619.803999999996</v>
      </c>
      <c r="H945" s="67"/>
      <c r="I945" s="68"/>
      <c r="J945" s="69"/>
      <c r="K945" s="69"/>
      <c r="L945" s="69"/>
      <c r="M945" s="69"/>
      <c r="N945" s="69"/>
      <c r="O945" s="35"/>
      <c r="P945" s="35" t="s">
        <v>25037</v>
      </c>
      <c r="Q945" s="36">
        <v>1</v>
      </c>
      <c r="R945" s="35" t="s">
        <v>27</v>
      </c>
      <c r="S945" s="35" t="s">
        <v>28504</v>
      </c>
      <c r="T945" s="35">
        <v>0</v>
      </c>
      <c r="U945" s="35">
        <v>0</v>
      </c>
      <c r="V945" s="36">
        <v>1</v>
      </c>
      <c r="W945" s="36">
        <v>1</v>
      </c>
      <c r="X945" s="37" t="s">
        <v>65</v>
      </c>
    </row>
    <row r="946" spans="1:24" ht="24" customHeight="1" x14ac:dyDescent="0.2">
      <c r="A946" s="50" t="s">
        <v>1505</v>
      </c>
      <c r="B946" s="60" t="s">
        <v>1826</v>
      </c>
      <c r="C946" s="76" t="s">
        <v>1826</v>
      </c>
      <c r="D946" s="61" t="s">
        <v>23728</v>
      </c>
      <c r="E946" s="53">
        <v>22581.82</v>
      </c>
      <c r="F946" s="26">
        <v>0.21</v>
      </c>
      <c r="G946" s="53">
        <v>39619.803999999996</v>
      </c>
      <c r="H946" s="67"/>
      <c r="I946" s="68"/>
      <c r="J946" s="69"/>
      <c r="K946" s="69"/>
      <c r="L946" s="69"/>
      <c r="M946" s="69"/>
      <c r="N946" s="69"/>
      <c r="O946" s="35"/>
      <c r="P946" s="35" t="s">
        <v>25038</v>
      </c>
      <c r="Q946" s="36">
        <v>1</v>
      </c>
      <c r="R946" s="35" t="s">
        <v>27</v>
      </c>
      <c r="S946" s="35" t="s">
        <v>28504</v>
      </c>
      <c r="T946" s="35">
        <v>0</v>
      </c>
      <c r="U946" s="35">
        <v>0</v>
      </c>
      <c r="V946" s="36">
        <v>1</v>
      </c>
      <c r="W946" s="36">
        <v>1</v>
      </c>
      <c r="X946" s="37" t="s">
        <v>65</v>
      </c>
    </row>
    <row r="947" spans="1:24" ht="24" customHeight="1" x14ac:dyDescent="0.2">
      <c r="A947" s="50" t="s">
        <v>1505</v>
      </c>
      <c r="B947" s="60" t="s">
        <v>1828</v>
      </c>
      <c r="C947" s="76" t="s">
        <v>1828</v>
      </c>
      <c r="D947" s="61" t="s">
        <v>23729</v>
      </c>
      <c r="E947" s="53">
        <v>22491.05</v>
      </c>
      <c r="F947" s="26">
        <v>0.21</v>
      </c>
      <c r="G947" s="53">
        <v>39460.544000000002</v>
      </c>
      <c r="H947" s="67"/>
      <c r="I947" s="68"/>
      <c r="J947" s="69"/>
      <c r="K947" s="69"/>
      <c r="L947" s="69"/>
      <c r="M947" s="69"/>
      <c r="N947" s="69"/>
      <c r="O947" s="35"/>
      <c r="P947" s="35" t="s">
        <v>25039</v>
      </c>
      <c r="Q947" s="36">
        <v>1</v>
      </c>
      <c r="R947" s="35" t="s">
        <v>27</v>
      </c>
      <c r="S947" s="35" t="s">
        <v>28504</v>
      </c>
      <c r="T947" s="35">
        <v>0</v>
      </c>
      <c r="U947" s="35">
        <v>0</v>
      </c>
      <c r="V947" s="36">
        <v>1</v>
      </c>
      <c r="W947" s="36">
        <v>1</v>
      </c>
      <c r="X947" s="37" t="s">
        <v>65</v>
      </c>
    </row>
    <row r="948" spans="1:24" ht="24" customHeight="1" x14ac:dyDescent="0.2">
      <c r="A948" s="50" t="s">
        <v>1505</v>
      </c>
      <c r="B948" s="60" t="s">
        <v>1830</v>
      </c>
      <c r="C948" s="76" t="s">
        <v>1830</v>
      </c>
      <c r="D948" s="61" t="s">
        <v>23730</v>
      </c>
      <c r="E948" s="53">
        <v>22491.05</v>
      </c>
      <c r="F948" s="26">
        <v>0.21</v>
      </c>
      <c r="G948" s="53">
        <v>39460.544000000002</v>
      </c>
      <c r="H948" s="67"/>
      <c r="I948" s="68"/>
      <c r="J948" s="69"/>
      <c r="K948" s="69"/>
      <c r="L948" s="69"/>
      <c r="M948" s="69"/>
      <c r="N948" s="69"/>
      <c r="O948" s="35"/>
      <c r="P948" s="35" t="s">
        <v>25040</v>
      </c>
      <c r="Q948" s="36">
        <v>1</v>
      </c>
      <c r="R948" s="35" t="s">
        <v>27</v>
      </c>
      <c r="S948" s="35" t="s">
        <v>28504</v>
      </c>
      <c r="T948" s="35">
        <v>0</v>
      </c>
      <c r="U948" s="35">
        <v>0</v>
      </c>
      <c r="V948" s="36">
        <v>1</v>
      </c>
      <c r="W948" s="36">
        <v>1</v>
      </c>
      <c r="X948" s="37" t="s">
        <v>65</v>
      </c>
    </row>
    <row r="949" spans="1:24" ht="24" customHeight="1" x14ac:dyDescent="0.2">
      <c r="A949" s="50" t="s">
        <v>1505</v>
      </c>
      <c r="B949" s="60" t="s">
        <v>1832</v>
      </c>
      <c r="C949" s="76" t="s">
        <v>1832</v>
      </c>
      <c r="D949" s="61" t="s">
        <v>23731</v>
      </c>
      <c r="E949" s="53">
        <v>22491.05</v>
      </c>
      <c r="F949" s="26">
        <v>0.21</v>
      </c>
      <c r="G949" s="53">
        <v>39460.544000000002</v>
      </c>
      <c r="H949" s="67"/>
      <c r="I949" s="68"/>
      <c r="J949" s="69"/>
      <c r="K949" s="69"/>
      <c r="L949" s="69"/>
      <c r="M949" s="69"/>
      <c r="N949" s="69"/>
      <c r="O949" s="35"/>
      <c r="P949" s="35" t="s">
        <v>25041</v>
      </c>
      <c r="Q949" s="36">
        <v>1</v>
      </c>
      <c r="R949" s="35" t="s">
        <v>27</v>
      </c>
      <c r="S949" s="35" t="s">
        <v>28504</v>
      </c>
      <c r="T949" s="35">
        <v>0</v>
      </c>
      <c r="U949" s="35">
        <v>0</v>
      </c>
      <c r="V949" s="36">
        <v>1</v>
      </c>
      <c r="W949" s="36">
        <v>1</v>
      </c>
      <c r="X949" s="37" t="s">
        <v>65</v>
      </c>
    </row>
    <row r="950" spans="1:24" ht="24" customHeight="1" x14ac:dyDescent="0.2">
      <c r="A950" s="50" t="s">
        <v>1505</v>
      </c>
      <c r="B950" s="60" t="s">
        <v>1834</v>
      </c>
      <c r="C950" s="76" t="s">
        <v>1834</v>
      </c>
      <c r="D950" s="61" t="s">
        <v>23732</v>
      </c>
      <c r="E950" s="53">
        <v>22491.05</v>
      </c>
      <c r="F950" s="26">
        <v>0.21</v>
      </c>
      <c r="G950" s="53">
        <v>39460.544000000002</v>
      </c>
      <c r="H950" s="67"/>
      <c r="I950" s="68"/>
      <c r="J950" s="69"/>
      <c r="K950" s="69"/>
      <c r="L950" s="69"/>
      <c r="M950" s="69"/>
      <c r="N950" s="69"/>
      <c r="O950" s="35"/>
      <c r="P950" s="35" t="s">
        <v>25042</v>
      </c>
      <c r="Q950" s="36">
        <v>1</v>
      </c>
      <c r="R950" s="35" t="s">
        <v>27</v>
      </c>
      <c r="S950" s="35" t="s">
        <v>28504</v>
      </c>
      <c r="T950" s="35">
        <v>0</v>
      </c>
      <c r="U950" s="35">
        <v>0</v>
      </c>
      <c r="V950" s="36">
        <v>1</v>
      </c>
      <c r="W950" s="36">
        <v>1</v>
      </c>
      <c r="X950" s="37" t="s">
        <v>65</v>
      </c>
    </row>
    <row r="951" spans="1:24" ht="24" customHeight="1" x14ac:dyDescent="0.2">
      <c r="A951" s="50" t="s">
        <v>1505</v>
      </c>
      <c r="B951" s="60" t="s">
        <v>1836</v>
      </c>
      <c r="C951" s="76" t="s">
        <v>1836</v>
      </c>
      <c r="D951" s="61" t="s">
        <v>23733</v>
      </c>
      <c r="E951" s="53">
        <v>22491.05</v>
      </c>
      <c r="F951" s="26">
        <v>0.21</v>
      </c>
      <c r="G951" s="53">
        <v>39460.544000000002</v>
      </c>
      <c r="H951" s="67"/>
      <c r="I951" s="68"/>
      <c r="J951" s="69"/>
      <c r="K951" s="69"/>
      <c r="L951" s="69"/>
      <c r="M951" s="69"/>
      <c r="N951" s="69"/>
      <c r="O951" s="35"/>
      <c r="P951" s="35" t="s">
        <v>25043</v>
      </c>
      <c r="Q951" s="36">
        <v>1</v>
      </c>
      <c r="R951" s="35" t="s">
        <v>27</v>
      </c>
      <c r="S951" s="35" t="s">
        <v>28504</v>
      </c>
      <c r="T951" s="35">
        <v>0</v>
      </c>
      <c r="U951" s="35">
        <v>0</v>
      </c>
      <c r="V951" s="36">
        <v>1</v>
      </c>
      <c r="W951" s="36">
        <v>1</v>
      </c>
      <c r="X951" s="37" t="s">
        <v>65</v>
      </c>
    </row>
    <row r="952" spans="1:24" ht="24" customHeight="1" x14ac:dyDescent="0.2">
      <c r="A952" s="50" t="s">
        <v>1505</v>
      </c>
      <c r="B952" s="60" t="s">
        <v>1838</v>
      </c>
      <c r="C952" s="76" t="s">
        <v>1838</v>
      </c>
      <c r="D952" s="61" t="s">
        <v>23734</v>
      </c>
      <c r="E952" s="53">
        <v>9566.16</v>
      </c>
      <c r="F952" s="26">
        <v>0.21</v>
      </c>
      <c r="G952" s="53">
        <v>16783.825000000001</v>
      </c>
      <c r="H952" s="67"/>
      <c r="I952" s="68"/>
      <c r="J952" s="69"/>
      <c r="K952" s="69"/>
      <c r="L952" s="69"/>
      <c r="M952" s="69"/>
      <c r="N952" s="69"/>
      <c r="O952" s="35"/>
      <c r="P952" s="35" t="s">
        <v>25044</v>
      </c>
      <c r="Q952" s="36">
        <v>1</v>
      </c>
      <c r="R952" s="35" t="s">
        <v>27</v>
      </c>
      <c r="S952" s="35" t="s">
        <v>28504</v>
      </c>
      <c r="T952" s="35">
        <v>0</v>
      </c>
      <c r="U952" s="35">
        <v>0</v>
      </c>
      <c r="V952" s="36">
        <v>1</v>
      </c>
      <c r="W952" s="36">
        <v>1</v>
      </c>
      <c r="X952" s="37" t="s">
        <v>65</v>
      </c>
    </row>
    <row r="953" spans="1:24" ht="24" customHeight="1" x14ac:dyDescent="0.2">
      <c r="A953" s="50" t="s">
        <v>1505</v>
      </c>
      <c r="B953" s="60" t="s">
        <v>1840</v>
      </c>
      <c r="C953" s="76" t="s">
        <v>1840</v>
      </c>
      <c r="D953" s="61" t="s">
        <v>23735</v>
      </c>
      <c r="E953" s="53">
        <v>30844.37</v>
      </c>
      <c r="F953" s="26">
        <v>0.21</v>
      </c>
      <c r="G953" s="53">
        <v>54116.451000000001</v>
      </c>
      <c r="H953" s="67"/>
      <c r="I953" s="68"/>
      <c r="J953" s="69"/>
      <c r="K953" s="69"/>
      <c r="L953" s="69"/>
      <c r="M953" s="69"/>
      <c r="N953" s="69"/>
      <c r="O953" s="35"/>
      <c r="P953" s="35" t="s">
        <v>25045</v>
      </c>
      <c r="Q953" s="36">
        <v>1</v>
      </c>
      <c r="R953" s="35" t="s">
        <v>27</v>
      </c>
      <c r="S953" s="35" t="s">
        <v>28503</v>
      </c>
      <c r="T953" s="35">
        <v>0</v>
      </c>
      <c r="U953" s="35">
        <v>0</v>
      </c>
      <c r="V953" s="36">
        <v>1</v>
      </c>
      <c r="W953" s="36">
        <v>1</v>
      </c>
      <c r="X953" s="37" t="s">
        <v>65</v>
      </c>
    </row>
    <row r="954" spans="1:24" ht="24" customHeight="1" x14ac:dyDescent="0.2">
      <c r="A954" s="50" t="s">
        <v>1505</v>
      </c>
      <c r="B954" s="60" t="s">
        <v>1842</v>
      </c>
      <c r="C954" s="76" t="s">
        <v>1842</v>
      </c>
      <c r="D954" s="61" t="s">
        <v>23736</v>
      </c>
      <c r="E954" s="53">
        <v>30844.37</v>
      </c>
      <c r="F954" s="26">
        <v>0.21</v>
      </c>
      <c r="G954" s="53">
        <v>54116.451000000001</v>
      </c>
      <c r="H954" s="67"/>
      <c r="I954" s="68"/>
      <c r="J954" s="69"/>
      <c r="K954" s="69"/>
      <c r="L954" s="69"/>
      <c r="M954" s="69"/>
      <c r="N954" s="69"/>
      <c r="O954" s="35"/>
      <c r="P954" s="35" t="s">
        <v>25046</v>
      </c>
      <c r="Q954" s="36">
        <v>1</v>
      </c>
      <c r="R954" s="35" t="s">
        <v>27</v>
      </c>
      <c r="S954" s="35" t="s">
        <v>28503</v>
      </c>
      <c r="T954" s="35">
        <v>0</v>
      </c>
      <c r="U954" s="35">
        <v>0</v>
      </c>
      <c r="V954" s="36">
        <v>1</v>
      </c>
      <c r="W954" s="36">
        <v>1</v>
      </c>
      <c r="X954" s="37" t="s">
        <v>65</v>
      </c>
    </row>
    <row r="955" spans="1:24" ht="24" customHeight="1" x14ac:dyDescent="0.2">
      <c r="A955" s="50" t="s">
        <v>1505</v>
      </c>
      <c r="B955" s="60" t="s">
        <v>1844</v>
      </c>
      <c r="C955" s="76" t="s">
        <v>1844</v>
      </c>
      <c r="D955" s="61" t="s">
        <v>23737</v>
      </c>
      <c r="E955" s="53">
        <v>30844.37</v>
      </c>
      <c r="F955" s="26">
        <v>0.21</v>
      </c>
      <c r="G955" s="53">
        <v>54116.451000000001</v>
      </c>
      <c r="H955" s="67"/>
      <c r="I955" s="68"/>
      <c r="J955" s="69"/>
      <c r="K955" s="69"/>
      <c r="L955" s="69"/>
      <c r="M955" s="69"/>
      <c r="N955" s="69"/>
      <c r="O955" s="35"/>
      <c r="P955" s="35" t="s">
        <v>25047</v>
      </c>
      <c r="Q955" s="36">
        <v>1</v>
      </c>
      <c r="R955" s="35" t="s">
        <v>27</v>
      </c>
      <c r="S955" s="35" t="s">
        <v>28504</v>
      </c>
      <c r="T955" s="35">
        <v>0</v>
      </c>
      <c r="U955" s="35">
        <v>0</v>
      </c>
      <c r="V955" s="36">
        <v>1</v>
      </c>
      <c r="W955" s="36">
        <v>1</v>
      </c>
      <c r="X955" s="37" t="s">
        <v>65</v>
      </c>
    </row>
    <row r="956" spans="1:24" ht="24" customHeight="1" x14ac:dyDescent="0.2">
      <c r="A956" s="50" t="s">
        <v>1505</v>
      </c>
      <c r="B956" s="60" t="s">
        <v>1846</v>
      </c>
      <c r="C956" s="76" t="s">
        <v>1846</v>
      </c>
      <c r="D956" s="61" t="s">
        <v>23738</v>
      </c>
      <c r="E956" s="53">
        <v>32248.19</v>
      </c>
      <c r="F956" s="26">
        <v>0.21</v>
      </c>
      <c r="G956" s="53">
        <v>56579.455000000002</v>
      </c>
      <c r="H956" s="67"/>
      <c r="I956" s="68"/>
      <c r="J956" s="69"/>
      <c r="K956" s="69"/>
      <c r="L956" s="69"/>
      <c r="M956" s="69"/>
      <c r="N956" s="69"/>
      <c r="O956" s="35"/>
      <c r="P956" s="35" t="s">
        <v>25048</v>
      </c>
      <c r="Q956" s="36">
        <v>1</v>
      </c>
      <c r="R956" s="35" t="s">
        <v>27</v>
      </c>
      <c r="S956" s="35" t="s">
        <v>28503</v>
      </c>
      <c r="T956" s="35">
        <v>0</v>
      </c>
      <c r="U956" s="35">
        <v>0</v>
      </c>
      <c r="V956" s="36">
        <v>1</v>
      </c>
      <c r="W956" s="36">
        <v>1</v>
      </c>
      <c r="X956" s="37" t="s">
        <v>65</v>
      </c>
    </row>
    <row r="957" spans="1:24" ht="24" customHeight="1" x14ac:dyDescent="0.2">
      <c r="A957" s="50" t="s">
        <v>1505</v>
      </c>
      <c r="B957" s="60" t="s">
        <v>1848</v>
      </c>
      <c r="C957" s="76" t="s">
        <v>1848</v>
      </c>
      <c r="D957" s="61" t="s">
        <v>23739</v>
      </c>
      <c r="E957" s="53">
        <v>32248.19</v>
      </c>
      <c r="F957" s="26">
        <v>0.21</v>
      </c>
      <c r="G957" s="53">
        <v>56579.455000000002</v>
      </c>
      <c r="H957" s="67"/>
      <c r="I957" s="68"/>
      <c r="J957" s="69"/>
      <c r="K957" s="69"/>
      <c r="L957" s="69"/>
      <c r="M957" s="69"/>
      <c r="N957" s="69"/>
      <c r="O957" s="35"/>
      <c r="P957" s="35" t="s">
        <v>25049</v>
      </c>
      <c r="Q957" s="36">
        <v>1</v>
      </c>
      <c r="R957" s="35" t="s">
        <v>27</v>
      </c>
      <c r="S957" s="35" t="s">
        <v>28504</v>
      </c>
      <c r="T957" s="35">
        <v>0</v>
      </c>
      <c r="U957" s="35">
        <v>0</v>
      </c>
      <c r="V957" s="36">
        <v>1</v>
      </c>
      <c r="W957" s="36">
        <v>1</v>
      </c>
      <c r="X957" s="37" t="s">
        <v>65</v>
      </c>
    </row>
    <row r="958" spans="1:24" ht="24" customHeight="1" x14ac:dyDescent="0.2">
      <c r="A958" s="50" t="s">
        <v>1505</v>
      </c>
      <c r="B958" s="60" t="s">
        <v>1850</v>
      </c>
      <c r="C958" s="76" t="s">
        <v>1850</v>
      </c>
      <c r="D958" s="61" t="s">
        <v>23740</v>
      </c>
      <c r="E958" s="53">
        <v>28859.01</v>
      </c>
      <c r="F958" s="26">
        <v>0.21</v>
      </c>
      <c r="G958" s="53">
        <v>50633.127999999997</v>
      </c>
      <c r="H958" s="67"/>
      <c r="I958" s="68"/>
      <c r="J958" s="69"/>
      <c r="K958" s="69"/>
      <c r="L958" s="69"/>
      <c r="M958" s="69"/>
      <c r="N958" s="69"/>
      <c r="O958" s="35"/>
      <c r="P958" s="35" t="s">
        <v>25050</v>
      </c>
      <c r="Q958" s="36">
        <v>1</v>
      </c>
      <c r="R958" s="35" t="s">
        <v>27</v>
      </c>
      <c r="S958" s="35" t="s">
        <v>28504</v>
      </c>
      <c r="T958" s="35">
        <v>0</v>
      </c>
      <c r="U958" s="35">
        <v>0</v>
      </c>
      <c r="V958" s="36">
        <v>1</v>
      </c>
      <c r="W958" s="36">
        <v>1</v>
      </c>
      <c r="X958" s="37" t="s">
        <v>65</v>
      </c>
    </row>
    <row r="959" spans="1:24" ht="24" customHeight="1" x14ac:dyDescent="0.2">
      <c r="A959" s="50" t="s">
        <v>1505</v>
      </c>
      <c r="B959" s="60" t="s">
        <v>1852</v>
      </c>
      <c r="C959" s="76" t="s">
        <v>1852</v>
      </c>
      <c r="D959" s="61" t="s">
        <v>23741</v>
      </c>
      <c r="E959" s="53">
        <v>30704.06</v>
      </c>
      <c r="F959" s="26">
        <v>0.21</v>
      </c>
      <c r="G959" s="53">
        <v>53870.277000000002</v>
      </c>
      <c r="H959" s="67"/>
      <c r="I959" s="68"/>
      <c r="J959" s="69"/>
      <c r="K959" s="69"/>
      <c r="L959" s="69"/>
      <c r="M959" s="69"/>
      <c r="N959" s="69"/>
      <c r="O959" s="35"/>
      <c r="P959" s="35" t="s">
        <v>25051</v>
      </c>
      <c r="Q959" s="36">
        <v>1</v>
      </c>
      <c r="R959" s="35" t="s">
        <v>27</v>
      </c>
      <c r="S959" s="35" t="s">
        <v>28503</v>
      </c>
      <c r="T959" s="35">
        <v>0</v>
      </c>
      <c r="U959" s="35">
        <v>0</v>
      </c>
      <c r="V959" s="36">
        <v>1</v>
      </c>
      <c r="W959" s="36">
        <v>1</v>
      </c>
      <c r="X959" s="37" t="s">
        <v>65</v>
      </c>
    </row>
    <row r="960" spans="1:24" ht="24" customHeight="1" x14ac:dyDescent="0.2">
      <c r="A960" s="50" t="s">
        <v>1505</v>
      </c>
      <c r="B960" s="60" t="s">
        <v>1854</v>
      </c>
      <c r="C960" s="76" t="s">
        <v>1854</v>
      </c>
      <c r="D960" s="61" t="s">
        <v>23742</v>
      </c>
      <c r="E960" s="53">
        <v>30704.06</v>
      </c>
      <c r="F960" s="26">
        <v>0.21</v>
      </c>
      <c r="G960" s="53">
        <v>53870.277000000002</v>
      </c>
      <c r="H960" s="67"/>
      <c r="I960" s="68"/>
      <c r="J960" s="69"/>
      <c r="K960" s="69"/>
      <c r="L960" s="69"/>
      <c r="M960" s="69"/>
      <c r="N960" s="69"/>
      <c r="O960" s="35"/>
      <c r="P960" s="35" t="s">
        <v>25052</v>
      </c>
      <c r="Q960" s="36">
        <v>1</v>
      </c>
      <c r="R960" s="35" t="s">
        <v>27</v>
      </c>
      <c r="S960" s="35" t="s">
        <v>28503</v>
      </c>
      <c r="T960" s="35">
        <v>0</v>
      </c>
      <c r="U960" s="35">
        <v>0</v>
      </c>
      <c r="V960" s="36">
        <v>1</v>
      </c>
      <c r="W960" s="36">
        <v>1</v>
      </c>
      <c r="X960" s="37" t="s">
        <v>65</v>
      </c>
    </row>
    <row r="961" spans="1:24" ht="24" customHeight="1" x14ac:dyDescent="0.2">
      <c r="A961" s="50" t="s">
        <v>1505</v>
      </c>
      <c r="B961" s="60" t="s">
        <v>1856</v>
      </c>
      <c r="C961" s="76" t="s">
        <v>1856</v>
      </c>
      <c r="D961" s="61" t="s">
        <v>23743</v>
      </c>
      <c r="E961" s="53">
        <v>30704.06</v>
      </c>
      <c r="F961" s="26">
        <v>0.21</v>
      </c>
      <c r="G961" s="53">
        <v>53870.277000000002</v>
      </c>
      <c r="H961" s="67"/>
      <c r="I961" s="68"/>
      <c r="J961" s="69"/>
      <c r="K961" s="69"/>
      <c r="L961" s="69"/>
      <c r="M961" s="69"/>
      <c r="N961" s="69"/>
      <c r="O961" s="35"/>
      <c r="P961" s="35" t="s">
        <v>25053</v>
      </c>
      <c r="Q961" s="36">
        <v>1</v>
      </c>
      <c r="R961" s="35" t="s">
        <v>27</v>
      </c>
      <c r="S961" s="35" t="s">
        <v>28504</v>
      </c>
      <c r="T961" s="35">
        <v>0</v>
      </c>
      <c r="U961" s="35">
        <v>0</v>
      </c>
      <c r="V961" s="36">
        <v>1</v>
      </c>
      <c r="W961" s="36">
        <v>1</v>
      </c>
      <c r="X961" s="37" t="s">
        <v>65</v>
      </c>
    </row>
    <row r="962" spans="1:24" ht="24" customHeight="1" x14ac:dyDescent="0.2">
      <c r="A962" s="50" t="s">
        <v>1505</v>
      </c>
      <c r="B962" s="60" t="s">
        <v>1858</v>
      </c>
      <c r="C962" s="76" t="s">
        <v>1858</v>
      </c>
      <c r="D962" s="61" t="s">
        <v>23744</v>
      </c>
      <c r="E962" s="53">
        <v>31674.26</v>
      </c>
      <c r="F962" s="26">
        <v>0.21</v>
      </c>
      <c r="G962" s="53">
        <v>55572.493000000002</v>
      </c>
      <c r="H962" s="67"/>
      <c r="I962" s="68"/>
      <c r="J962" s="69"/>
      <c r="K962" s="69"/>
      <c r="L962" s="69"/>
      <c r="M962" s="69"/>
      <c r="N962" s="69"/>
      <c r="O962" s="35"/>
      <c r="P962" s="35" t="s">
        <v>25054</v>
      </c>
      <c r="Q962" s="36">
        <v>1</v>
      </c>
      <c r="R962" s="35" t="s">
        <v>27</v>
      </c>
      <c r="S962" s="35" t="s">
        <v>28503</v>
      </c>
      <c r="T962" s="35">
        <v>0</v>
      </c>
      <c r="U962" s="35">
        <v>0</v>
      </c>
      <c r="V962" s="36">
        <v>1</v>
      </c>
      <c r="W962" s="36">
        <v>1</v>
      </c>
      <c r="X962" s="37" t="s">
        <v>65</v>
      </c>
    </row>
    <row r="963" spans="1:24" ht="24" customHeight="1" x14ac:dyDescent="0.2">
      <c r="A963" s="50" t="s">
        <v>1505</v>
      </c>
      <c r="B963" s="60" t="s">
        <v>1860</v>
      </c>
      <c r="C963" s="76" t="s">
        <v>1860</v>
      </c>
      <c r="D963" s="61" t="s">
        <v>23745</v>
      </c>
      <c r="E963" s="53">
        <v>38124.28</v>
      </c>
      <c r="F963" s="26">
        <v>0.21</v>
      </c>
      <c r="G963" s="53">
        <v>66889.054000000004</v>
      </c>
      <c r="H963" s="67"/>
      <c r="I963" s="68"/>
      <c r="J963" s="69"/>
      <c r="K963" s="69"/>
      <c r="L963" s="69"/>
      <c r="M963" s="69"/>
      <c r="N963" s="69"/>
      <c r="O963" s="35"/>
      <c r="P963" s="35" t="s">
        <v>25055</v>
      </c>
      <c r="Q963" s="36">
        <v>1</v>
      </c>
      <c r="R963" s="35" t="s">
        <v>27</v>
      </c>
      <c r="S963" s="35" t="s">
        <v>28504</v>
      </c>
      <c r="T963" s="35">
        <v>0</v>
      </c>
      <c r="U963" s="35">
        <v>0</v>
      </c>
      <c r="V963" s="36">
        <v>1</v>
      </c>
      <c r="W963" s="36">
        <v>1</v>
      </c>
      <c r="X963" s="37" t="s">
        <v>65</v>
      </c>
    </row>
    <row r="964" spans="1:24" ht="24" customHeight="1" x14ac:dyDescent="0.2">
      <c r="A964" s="50" t="s">
        <v>1505</v>
      </c>
      <c r="B964" s="60" t="s">
        <v>1862</v>
      </c>
      <c r="C964" s="76" t="s">
        <v>1862</v>
      </c>
      <c r="D964" s="61" t="s">
        <v>23746</v>
      </c>
      <c r="E964" s="53">
        <v>38124.28</v>
      </c>
      <c r="F964" s="26">
        <v>0.21</v>
      </c>
      <c r="G964" s="53">
        <v>66889.054000000004</v>
      </c>
      <c r="H964" s="67"/>
      <c r="I964" s="68"/>
      <c r="J964" s="69"/>
      <c r="K964" s="69"/>
      <c r="L964" s="69"/>
      <c r="M964" s="69"/>
      <c r="N964" s="69"/>
      <c r="O964" s="35"/>
      <c r="P964" s="35" t="s">
        <v>25056</v>
      </c>
      <c r="Q964" s="36">
        <v>1</v>
      </c>
      <c r="R964" s="35" t="s">
        <v>27</v>
      </c>
      <c r="S964" s="35" t="s">
        <v>28504</v>
      </c>
      <c r="T964" s="35">
        <v>0</v>
      </c>
      <c r="U964" s="35">
        <v>0</v>
      </c>
      <c r="V964" s="36">
        <v>1</v>
      </c>
      <c r="W964" s="36">
        <v>1</v>
      </c>
      <c r="X964" s="37" t="s">
        <v>65</v>
      </c>
    </row>
    <row r="965" spans="1:24" ht="24" customHeight="1" x14ac:dyDescent="0.2">
      <c r="A965" s="50" t="s">
        <v>1505</v>
      </c>
      <c r="B965" s="60" t="s">
        <v>1864</v>
      </c>
      <c r="C965" s="76" t="s">
        <v>1864</v>
      </c>
      <c r="D965" s="61" t="s">
        <v>23747</v>
      </c>
      <c r="E965" s="53">
        <v>38124.28</v>
      </c>
      <c r="F965" s="26">
        <v>0.21</v>
      </c>
      <c r="G965" s="53">
        <v>66889.054000000004</v>
      </c>
      <c r="H965" s="67"/>
      <c r="I965" s="68"/>
      <c r="J965" s="69"/>
      <c r="K965" s="69"/>
      <c r="L965" s="69"/>
      <c r="M965" s="69"/>
      <c r="N965" s="69"/>
      <c r="O965" s="35"/>
      <c r="P965" s="35" t="s">
        <v>25057</v>
      </c>
      <c r="Q965" s="36">
        <v>1</v>
      </c>
      <c r="R965" s="35" t="s">
        <v>27</v>
      </c>
      <c r="S965" s="35" t="s">
        <v>28504</v>
      </c>
      <c r="T965" s="35">
        <v>0</v>
      </c>
      <c r="U965" s="35">
        <v>0</v>
      </c>
      <c r="V965" s="36">
        <v>1</v>
      </c>
      <c r="W965" s="36">
        <v>1</v>
      </c>
      <c r="X965" s="37" t="s">
        <v>65</v>
      </c>
    </row>
    <row r="966" spans="1:24" ht="24" customHeight="1" x14ac:dyDescent="0.2">
      <c r="A966" s="50" t="s">
        <v>1505</v>
      </c>
      <c r="B966" s="60" t="s">
        <v>1866</v>
      </c>
      <c r="C966" s="76" t="s">
        <v>1866</v>
      </c>
      <c r="D966" s="61" t="s">
        <v>23748</v>
      </c>
      <c r="E966" s="53">
        <v>40169.870000000003</v>
      </c>
      <c r="F966" s="26">
        <v>0.21</v>
      </c>
      <c r="G966" s="53">
        <v>70478.035000000003</v>
      </c>
      <c r="H966" s="67"/>
      <c r="I966" s="68"/>
      <c r="J966" s="69"/>
      <c r="K966" s="69"/>
      <c r="L966" s="69"/>
      <c r="M966" s="69"/>
      <c r="N966" s="69"/>
      <c r="O966" s="35"/>
      <c r="P966" s="35" t="s">
        <v>25058</v>
      </c>
      <c r="Q966" s="36">
        <v>1</v>
      </c>
      <c r="R966" s="35" t="s">
        <v>27</v>
      </c>
      <c r="S966" s="35" t="s">
        <v>28504</v>
      </c>
      <c r="T966" s="35">
        <v>0</v>
      </c>
      <c r="U966" s="35">
        <v>0</v>
      </c>
      <c r="V966" s="36">
        <v>1</v>
      </c>
      <c r="W966" s="36">
        <v>1</v>
      </c>
      <c r="X966" s="37" t="s">
        <v>65</v>
      </c>
    </row>
    <row r="967" spans="1:24" ht="24" customHeight="1" x14ac:dyDescent="0.2">
      <c r="A967" s="50" t="s">
        <v>1505</v>
      </c>
      <c r="B967" s="60" t="s">
        <v>1868</v>
      </c>
      <c r="C967" s="76" t="s">
        <v>1868</v>
      </c>
      <c r="D967" s="61" t="s">
        <v>23749</v>
      </c>
      <c r="E967" s="53">
        <v>40169.870000000003</v>
      </c>
      <c r="F967" s="26">
        <v>0.21</v>
      </c>
      <c r="G967" s="53">
        <v>70478.035000000003</v>
      </c>
      <c r="H967" s="67"/>
      <c r="I967" s="68"/>
      <c r="J967" s="69"/>
      <c r="K967" s="69"/>
      <c r="L967" s="69"/>
      <c r="M967" s="69"/>
      <c r="N967" s="69"/>
      <c r="O967" s="35"/>
      <c r="P967" s="35" t="s">
        <v>25059</v>
      </c>
      <c r="Q967" s="36">
        <v>1</v>
      </c>
      <c r="R967" s="35" t="s">
        <v>27</v>
      </c>
      <c r="S967" s="35" t="s">
        <v>28504</v>
      </c>
      <c r="T967" s="35">
        <v>0</v>
      </c>
      <c r="U967" s="35">
        <v>0</v>
      </c>
      <c r="V967" s="36">
        <v>1</v>
      </c>
      <c r="W967" s="36">
        <v>1</v>
      </c>
      <c r="X967" s="37" t="s">
        <v>65</v>
      </c>
    </row>
    <row r="968" spans="1:24" ht="24" customHeight="1" x14ac:dyDescent="0.2">
      <c r="A968" s="50" t="s">
        <v>1505</v>
      </c>
      <c r="B968" s="60" t="s">
        <v>1870</v>
      </c>
      <c r="C968" s="76" t="s">
        <v>1870</v>
      </c>
      <c r="D968" s="61" t="s">
        <v>23750</v>
      </c>
      <c r="E968" s="53">
        <v>40169.870000000003</v>
      </c>
      <c r="F968" s="26">
        <v>0.21</v>
      </c>
      <c r="G968" s="53">
        <v>70478.035000000003</v>
      </c>
      <c r="H968" s="67"/>
      <c r="I968" s="68"/>
      <c r="J968" s="69"/>
      <c r="K968" s="69"/>
      <c r="L968" s="69"/>
      <c r="M968" s="69"/>
      <c r="N968" s="69"/>
      <c r="O968" s="35"/>
      <c r="P968" s="35" t="s">
        <v>25060</v>
      </c>
      <c r="Q968" s="36">
        <v>1</v>
      </c>
      <c r="R968" s="35" t="s">
        <v>27</v>
      </c>
      <c r="S968" s="35" t="s">
        <v>28504</v>
      </c>
      <c r="T968" s="35">
        <v>0</v>
      </c>
      <c r="U968" s="35">
        <v>0</v>
      </c>
      <c r="V968" s="36">
        <v>1</v>
      </c>
      <c r="W968" s="36">
        <v>1</v>
      </c>
      <c r="X968" s="37" t="s">
        <v>65</v>
      </c>
    </row>
    <row r="969" spans="1:24" ht="24" customHeight="1" x14ac:dyDescent="0.2">
      <c r="A969" s="50" t="s">
        <v>1505</v>
      </c>
      <c r="B969" s="60" t="s">
        <v>1872</v>
      </c>
      <c r="C969" s="76" t="s">
        <v>1872</v>
      </c>
      <c r="D969" s="61" t="s">
        <v>23751</v>
      </c>
      <c r="E969" s="53">
        <v>40169.870000000003</v>
      </c>
      <c r="F969" s="26">
        <v>0.21</v>
      </c>
      <c r="G969" s="53">
        <v>70478.035000000003</v>
      </c>
      <c r="H969" s="67"/>
      <c r="I969" s="68"/>
      <c r="J969" s="69"/>
      <c r="K969" s="69"/>
      <c r="L969" s="69"/>
      <c r="M969" s="69"/>
      <c r="N969" s="69"/>
      <c r="O969" s="35"/>
      <c r="P969" s="35" t="s">
        <v>25061</v>
      </c>
      <c r="Q969" s="36">
        <v>1</v>
      </c>
      <c r="R969" s="35" t="s">
        <v>27</v>
      </c>
      <c r="S969" s="35" t="s">
        <v>28504</v>
      </c>
      <c r="T969" s="35">
        <v>0</v>
      </c>
      <c r="U969" s="35">
        <v>0</v>
      </c>
      <c r="V969" s="36">
        <v>1</v>
      </c>
      <c r="W969" s="36">
        <v>1</v>
      </c>
      <c r="X969" s="37" t="s">
        <v>65</v>
      </c>
    </row>
    <row r="970" spans="1:24" ht="24" customHeight="1" x14ac:dyDescent="0.2">
      <c r="A970" s="50" t="s">
        <v>1505</v>
      </c>
      <c r="B970" s="60" t="s">
        <v>1874</v>
      </c>
      <c r="C970" s="76" t="s">
        <v>1874</v>
      </c>
      <c r="D970" s="61" t="s">
        <v>23752</v>
      </c>
      <c r="E970" s="53">
        <v>40169.870000000003</v>
      </c>
      <c r="F970" s="26">
        <v>0.21</v>
      </c>
      <c r="G970" s="53">
        <v>70478.035000000003</v>
      </c>
      <c r="H970" s="67"/>
      <c r="I970" s="68"/>
      <c r="J970" s="69"/>
      <c r="K970" s="69"/>
      <c r="L970" s="69"/>
      <c r="M970" s="69"/>
      <c r="N970" s="69"/>
      <c r="O970" s="35"/>
      <c r="P970" s="35" t="s">
        <v>25062</v>
      </c>
      <c r="Q970" s="36">
        <v>1</v>
      </c>
      <c r="R970" s="35" t="s">
        <v>27</v>
      </c>
      <c r="S970" s="35" t="s">
        <v>28504</v>
      </c>
      <c r="T970" s="35">
        <v>0</v>
      </c>
      <c r="U970" s="35">
        <v>0</v>
      </c>
      <c r="V970" s="36">
        <v>1</v>
      </c>
      <c r="W970" s="36">
        <v>1</v>
      </c>
      <c r="X970" s="37" t="s">
        <v>65</v>
      </c>
    </row>
    <row r="971" spans="1:24" ht="24" customHeight="1" x14ac:dyDescent="0.2">
      <c r="A971" s="50" t="s">
        <v>1505</v>
      </c>
      <c r="B971" s="60" t="s">
        <v>1876</v>
      </c>
      <c r="C971" s="76" t="s">
        <v>1876</v>
      </c>
      <c r="D971" s="61" t="s">
        <v>23753</v>
      </c>
      <c r="E971" s="53">
        <v>42198.57</v>
      </c>
      <c r="F971" s="26">
        <v>0.21</v>
      </c>
      <c r="G971" s="53">
        <v>74037.395000000004</v>
      </c>
      <c r="H971" s="67"/>
      <c r="I971" s="68"/>
      <c r="J971" s="69"/>
      <c r="K971" s="69"/>
      <c r="L971" s="69"/>
      <c r="M971" s="69"/>
      <c r="N971" s="69"/>
      <c r="O971" s="35"/>
      <c r="P971" s="35" t="s">
        <v>25063</v>
      </c>
      <c r="Q971" s="36">
        <v>1</v>
      </c>
      <c r="R971" s="35" t="s">
        <v>27</v>
      </c>
      <c r="S971" s="35" t="s">
        <v>28504</v>
      </c>
      <c r="T971" s="35">
        <v>0</v>
      </c>
      <c r="U971" s="35">
        <v>0</v>
      </c>
      <c r="V971" s="36">
        <v>1</v>
      </c>
      <c r="W971" s="36">
        <v>1</v>
      </c>
      <c r="X971" s="37" t="s">
        <v>65</v>
      </c>
    </row>
    <row r="972" spans="1:24" ht="24" customHeight="1" x14ac:dyDescent="0.2">
      <c r="A972" s="50" t="s">
        <v>1505</v>
      </c>
      <c r="B972" s="60" t="s">
        <v>1878</v>
      </c>
      <c r="C972" s="76" t="s">
        <v>1878</v>
      </c>
      <c r="D972" s="61" t="s">
        <v>23754</v>
      </c>
      <c r="E972" s="53">
        <v>42198.57</v>
      </c>
      <c r="F972" s="26">
        <v>0.21</v>
      </c>
      <c r="G972" s="53">
        <v>74037.395000000004</v>
      </c>
      <c r="H972" s="67"/>
      <c r="I972" s="68"/>
      <c r="J972" s="69"/>
      <c r="K972" s="69"/>
      <c r="L972" s="69"/>
      <c r="M972" s="69"/>
      <c r="N972" s="69"/>
      <c r="O972" s="35"/>
      <c r="P972" s="35" t="s">
        <v>25064</v>
      </c>
      <c r="Q972" s="36">
        <v>1</v>
      </c>
      <c r="R972" s="35" t="s">
        <v>27</v>
      </c>
      <c r="S972" s="35" t="s">
        <v>28503</v>
      </c>
      <c r="T972" s="35">
        <v>0</v>
      </c>
      <c r="U972" s="35">
        <v>0</v>
      </c>
      <c r="V972" s="36">
        <v>1</v>
      </c>
      <c r="W972" s="36">
        <v>1</v>
      </c>
      <c r="X972" s="37" t="s">
        <v>65</v>
      </c>
    </row>
    <row r="973" spans="1:24" ht="24" customHeight="1" x14ac:dyDescent="0.2">
      <c r="A973" s="50" t="s">
        <v>1505</v>
      </c>
      <c r="B973" s="60" t="s">
        <v>1880</v>
      </c>
      <c r="C973" s="76" t="s">
        <v>1880</v>
      </c>
      <c r="D973" s="61" t="s">
        <v>23755</v>
      </c>
      <c r="E973" s="53">
        <v>42198.57</v>
      </c>
      <c r="F973" s="26">
        <v>0.21</v>
      </c>
      <c r="G973" s="53">
        <v>74037.395000000004</v>
      </c>
      <c r="H973" s="67"/>
      <c r="I973" s="68"/>
      <c r="J973" s="69"/>
      <c r="K973" s="69"/>
      <c r="L973" s="69"/>
      <c r="M973" s="69"/>
      <c r="N973" s="69"/>
      <c r="O973" s="35"/>
      <c r="P973" s="35" t="s">
        <v>25065</v>
      </c>
      <c r="Q973" s="36">
        <v>1</v>
      </c>
      <c r="R973" s="35" t="s">
        <v>27</v>
      </c>
      <c r="S973" s="35" t="s">
        <v>28504</v>
      </c>
      <c r="T973" s="35">
        <v>0</v>
      </c>
      <c r="U973" s="35">
        <v>0</v>
      </c>
      <c r="V973" s="36">
        <v>1</v>
      </c>
      <c r="W973" s="36">
        <v>1</v>
      </c>
      <c r="X973" s="37" t="s">
        <v>65</v>
      </c>
    </row>
    <row r="974" spans="1:24" ht="24" customHeight="1" x14ac:dyDescent="0.2">
      <c r="A974" s="50" t="s">
        <v>1505</v>
      </c>
      <c r="B974" s="60" t="s">
        <v>1882</v>
      </c>
      <c r="C974" s="76" t="s">
        <v>1882</v>
      </c>
      <c r="D974" s="61" t="s">
        <v>23756</v>
      </c>
      <c r="E974" s="53">
        <v>42198.57</v>
      </c>
      <c r="F974" s="26">
        <v>0.21</v>
      </c>
      <c r="G974" s="53">
        <v>74037.395000000004</v>
      </c>
      <c r="H974" s="67"/>
      <c r="I974" s="68"/>
      <c r="J974" s="69"/>
      <c r="K974" s="69"/>
      <c r="L974" s="69"/>
      <c r="M974" s="69"/>
      <c r="N974" s="69"/>
      <c r="O974" s="35"/>
      <c r="P974" s="35" t="s">
        <v>25066</v>
      </c>
      <c r="Q974" s="36">
        <v>1</v>
      </c>
      <c r="R974" s="35" t="s">
        <v>27</v>
      </c>
      <c r="S974" s="35" t="s">
        <v>28504</v>
      </c>
      <c r="T974" s="35">
        <v>0</v>
      </c>
      <c r="U974" s="35">
        <v>0</v>
      </c>
      <c r="V974" s="36">
        <v>1</v>
      </c>
      <c r="W974" s="36">
        <v>1</v>
      </c>
      <c r="X974" s="37" t="s">
        <v>65</v>
      </c>
    </row>
    <row r="975" spans="1:24" ht="24" customHeight="1" x14ac:dyDescent="0.2">
      <c r="A975" s="50" t="s">
        <v>1505</v>
      </c>
      <c r="B975" s="60" t="s">
        <v>1884</v>
      </c>
      <c r="C975" s="76" t="s">
        <v>1884</v>
      </c>
      <c r="D975" s="61" t="s">
        <v>23757</v>
      </c>
      <c r="E975" s="53">
        <v>42198.57</v>
      </c>
      <c r="F975" s="26">
        <v>0.21</v>
      </c>
      <c r="G975" s="53">
        <v>74037.395000000004</v>
      </c>
      <c r="H975" s="67"/>
      <c r="I975" s="68"/>
      <c r="J975" s="69"/>
      <c r="K975" s="69"/>
      <c r="L975" s="69"/>
      <c r="M975" s="69"/>
      <c r="N975" s="69"/>
      <c r="O975" s="35"/>
      <c r="P975" s="35" t="s">
        <v>25067</v>
      </c>
      <c r="Q975" s="36">
        <v>1</v>
      </c>
      <c r="R975" s="35" t="s">
        <v>27</v>
      </c>
      <c r="S975" s="35" t="s">
        <v>28504</v>
      </c>
      <c r="T975" s="35">
        <v>0</v>
      </c>
      <c r="U975" s="35">
        <v>0</v>
      </c>
      <c r="V975" s="36">
        <v>1</v>
      </c>
      <c r="W975" s="36">
        <v>1</v>
      </c>
      <c r="X975" s="37" t="s">
        <v>65</v>
      </c>
    </row>
    <row r="976" spans="1:24" ht="24" customHeight="1" x14ac:dyDescent="0.2">
      <c r="A976" s="50" t="s">
        <v>1505</v>
      </c>
      <c r="B976" s="60" t="s">
        <v>1886</v>
      </c>
      <c r="C976" s="76" t="s">
        <v>1886</v>
      </c>
      <c r="D976" s="61" t="s">
        <v>23758</v>
      </c>
      <c r="E976" s="53">
        <v>7801.78</v>
      </c>
      <c r="F976" s="26">
        <v>0.21</v>
      </c>
      <c r="G976" s="53">
        <v>13688.222</v>
      </c>
      <c r="H976" s="67"/>
      <c r="I976" s="68"/>
      <c r="J976" s="69"/>
      <c r="K976" s="69"/>
      <c r="L976" s="69"/>
      <c r="M976" s="69"/>
      <c r="N976" s="69"/>
      <c r="O976" s="35"/>
      <c r="P976" s="35" t="s">
        <v>25068</v>
      </c>
      <c r="Q976" s="36">
        <v>1</v>
      </c>
      <c r="R976" s="35" t="s">
        <v>27</v>
      </c>
      <c r="S976" s="35" t="s">
        <v>28504</v>
      </c>
      <c r="T976" s="35">
        <v>0</v>
      </c>
      <c r="U976" s="35">
        <v>0</v>
      </c>
      <c r="V976" s="36">
        <v>1</v>
      </c>
      <c r="W976" s="36">
        <v>1</v>
      </c>
      <c r="X976" s="37" t="s">
        <v>65</v>
      </c>
    </row>
    <row r="977" spans="1:24" ht="24" customHeight="1" x14ac:dyDescent="0.2">
      <c r="A977" s="50" t="s">
        <v>1505</v>
      </c>
      <c r="B977" s="60" t="s">
        <v>1888</v>
      </c>
      <c r="C977" s="76" t="s">
        <v>1888</v>
      </c>
      <c r="D977" s="61" t="s">
        <v>23759</v>
      </c>
      <c r="E977" s="53">
        <v>7801.78</v>
      </c>
      <c r="F977" s="26">
        <v>0.21</v>
      </c>
      <c r="G977" s="53">
        <v>13688.222</v>
      </c>
      <c r="H977" s="67"/>
      <c r="I977" s="68"/>
      <c r="J977" s="69"/>
      <c r="K977" s="69"/>
      <c r="L977" s="69"/>
      <c r="M977" s="69"/>
      <c r="N977" s="69"/>
      <c r="O977" s="35"/>
      <c r="P977" s="35" t="s">
        <v>25069</v>
      </c>
      <c r="Q977" s="36">
        <v>1</v>
      </c>
      <c r="R977" s="35" t="s">
        <v>27</v>
      </c>
      <c r="S977" s="35" t="s">
        <v>28504</v>
      </c>
      <c r="T977" s="35">
        <v>0</v>
      </c>
      <c r="U977" s="35">
        <v>0</v>
      </c>
      <c r="V977" s="36">
        <v>1</v>
      </c>
      <c r="W977" s="36">
        <v>1</v>
      </c>
      <c r="X977" s="37" t="s">
        <v>65</v>
      </c>
    </row>
    <row r="978" spans="1:24" ht="24" customHeight="1" x14ac:dyDescent="0.2">
      <c r="A978" s="50" t="s">
        <v>1505</v>
      </c>
      <c r="B978" s="60" t="s">
        <v>1890</v>
      </c>
      <c r="C978" s="76" t="s">
        <v>1890</v>
      </c>
      <c r="D978" s="61" t="s">
        <v>23760</v>
      </c>
      <c r="E978" s="53">
        <v>20140.02</v>
      </c>
      <c r="F978" s="26">
        <v>0.21</v>
      </c>
      <c r="G978" s="53">
        <v>35335.665999999997</v>
      </c>
      <c r="H978" s="67"/>
      <c r="I978" s="68"/>
      <c r="J978" s="69"/>
      <c r="K978" s="69"/>
      <c r="L978" s="69"/>
      <c r="M978" s="69"/>
      <c r="N978" s="69"/>
      <c r="O978" s="35"/>
      <c r="P978" s="35" t="s">
        <v>25070</v>
      </c>
      <c r="Q978" s="36">
        <v>1</v>
      </c>
      <c r="R978" s="35" t="s">
        <v>27</v>
      </c>
      <c r="S978" s="35" t="s">
        <v>28504</v>
      </c>
      <c r="T978" s="35">
        <v>0</v>
      </c>
      <c r="U978" s="35">
        <v>0</v>
      </c>
      <c r="V978" s="36">
        <v>1</v>
      </c>
      <c r="W978" s="36">
        <v>1</v>
      </c>
      <c r="X978" s="37" t="s">
        <v>65</v>
      </c>
    </row>
    <row r="979" spans="1:24" ht="24" customHeight="1" x14ac:dyDescent="0.2">
      <c r="A979" s="50" t="s">
        <v>1505</v>
      </c>
      <c r="B979" s="60" t="s">
        <v>1892</v>
      </c>
      <c r="C979" s="76" t="s">
        <v>1892</v>
      </c>
      <c r="D979" s="61" t="s">
        <v>23761</v>
      </c>
      <c r="E979" s="53">
        <v>11397.82</v>
      </c>
      <c r="F979" s="26">
        <v>0.21</v>
      </c>
      <c r="G979" s="53">
        <v>19997.475999999999</v>
      </c>
      <c r="H979" s="67"/>
      <c r="I979" s="68"/>
      <c r="J979" s="69"/>
      <c r="K979" s="69"/>
      <c r="L979" s="69"/>
      <c r="M979" s="69"/>
      <c r="N979" s="69"/>
      <c r="O979" s="35"/>
      <c r="P979" s="35" t="s">
        <v>25071</v>
      </c>
      <c r="Q979" s="36">
        <v>1</v>
      </c>
      <c r="R979" s="35" t="s">
        <v>27</v>
      </c>
      <c r="S979" s="35" t="s">
        <v>28504</v>
      </c>
      <c r="T979" s="35">
        <v>0</v>
      </c>
      <c r="U979" s="35">
        <v>0</v>
      </c>
      <c r="V979" s="36">
        <v>1</v>
      </c>
      <c r="W979" s="36">
        <v>1</v>
      </c>
      <c r="X979" s="37" t="s">
        <v>65</v>
      </c>
    </row>
    <row r="980" spans="1:24" ht="24" customHeight="1" x14ac:dyDescent="0.2">
      <c r="A980" s="50" t="s">
        <v>1505</v>
      </c>
      <c r="B980" s="60" t="s">
        <v>1894</v>
      </c>
      <c r="C980" s="76" t="s">
        <v>1894</v>
      </c>
      <c r="D980" s="61" t="s">
        <v>23762</v>
      </c>
      <c r="E980" s="53">
        <v>10147.76</v>
      </c>
      <c r="F980" s="26">
        <v>0.21</v>
      </c>
      <c r="G980" s="53">
        <v>17804.242999999999</v>
      </c>
      <c r="H980" s="67"/>
      <c r="I980" s="68"/>
      <c r="J980" s="69"/>
      <c r="K980" s="69"/>
      <c r="L980" s="69"/>
      <c r="M980" s="69"/>
      <c r="N980" s="69"/>
      <c r="O980" s="35"/>
      <c r="P980" s="35" t="s">
        <v>25072</v>
      </c>
      <c r="Q980" s="36">
        <v>1</v>
      </c>
      <c r="R980" s="35" t="s">
        <v>27</v>
      </c>
      <c r="S980" s="35" t="s">
        <v>28504</v>
      </c>
      <c r="T980" s="35">
        <v>0</v>
      </c>
      <c r="U980" s="35">
        <v>0</v>
      </c>
      <c r="V980" s="36">
        <v>1</v>
      </c>
      <c r="W980" s="36">
        <v>1</v>
      </c>
      <c r="X980" s="37" t="s">
        <v>65</v>
      </c>
    </row>
    <row r="981" spans="1:24" ht="24" customHeight="1" x14ac:dyDescent="0.2">
      <c r="A981" s="50" t="s">
        <v>1505</v>
      </c>
      <c r="B981" s="60" t="s">
        <v>1896</v>
      </c>
      <c r="C981" s="76" t="s">
        <v>1896</v>
      </c>
      <c r="D981" s="61" t="s">
        <v>23763</v>
      </c>
      <c r="E981" s="53">
        <v>7944.07</v>
      </c>
      <c r="F981" s="26">
        <v>0.21</v>
      </c>
      <c r="G981" s="53">
        <v>13937.869000000001</v>
      </c>
      <c r="H981" s="67"/>
      <c r="I981" s="68"/>
      <c r="J981" s="69"/>
      <c r="K981" s="69"/>
      <c r="L981" s="69"/>
      <c r="M981" s="69"/>
      <c r="N981" s="69"/>
      <c r="O981" s="35"/>
      <c r="P981" s="35" t="s">
        <v>25073</v>
      </c>
      <c r="Q981" s="36">
        <v>1</v>
      </c>
      <c r="R981" s="35" t="s">
        <v>27</v>
      </c>
      <c r="S981" s="35" t="s">
        <v>28504</v>
      </c>
      <c r="T981" s="35">
        <v>0</v>
      </c>
      <c r="U981" s="35">
        <v>0</v>
      </c>
      <c r="V981" s="36">
        <v>1</v>
      </c>
      <c r="W981" s="36">
        <v>1</v>
      </c>
      <c r="X981" s="37" t="s">
        <v>65</v>
      </c>
    </row>
    <row r="982" spans="1:24" ht="24" customHeight="1" x14ac:dyDescent="0.2">
      <c r="A982" s="50" t="s">
        <v>1505</v>
      </c>
      <c r="B982" s="60" t="s">
        <v>1898</v>
      </c>
      <c r="C982" s="76" t="s">
        <v>1898</v>
      </c>
      <c r="D982" s="61" t="s">
        <v>23764</v>
      </c>
      <c r="E982" s="53">
        <v>18510.62</v>
      </c>
      <c r="F982" s="26">
        <v>0.21</v>
      </c>
      <c r="G982" s="53">
        <v>32476.883999999998</v>
      </c>
      <c r="H982" s="67"/>
      <c r="I982" s="68"/>
      <c r="J982" s="69"/>
      <c r="K982" s="69"/>
      <c r="L982" s="69"/>
      <c r="M982" s="69"/>
      <c r="N982" s="69"/>
      <c r="O982" s="35"/>
      <c r="P982" s="35" t="s">
        <v>25074</v>
      </c>
      <c r="Q982" s="36">
        <v>1</v>
      </c>
      <c r="R982" s="35" t="s">
        <v>27</v>
      </c>
      <c r="S982" s="35" t="s">
        <v>28504</v>
      </c>
      <c r="T982" s="35">
        <v>0</v>
      </c>
      <c r="U982" s="35">
        <v>0</v>
      </c>
      <c r="V982" s="36">
        <v>1</v>
      </c>
      <c r="W982" s="36">
        <v>1</v>
      </c>
      <c r="X982" s="37" t="s">
        <v>65</v>
      </c>
    </row>
    <row r="983" spans="1:24" ht="24" customHeight="1" x14ac:dyDescent="0.2">
      <c r="A983" s="50" t="s">
        <v>1505</v>
      </c>
      <c r="B983" s="60" t="s">
        <v>1900</v>
      </c>
      <c r="C983" s="76" t="s">
        <v>1900</v>
      </c>
      <c r="D983" s="61" t="s">
        <v>23765</v>
      </c>
      <c r="E983" s="53">
        <v>23385.01</v>
      </c>
      <c r="F983" s="26">
        <v>0.21</v>
      </c>
      <c r="G983" s="53">
        <v>41028.995000000003</v>
      </c>
      <c r="H983" s="67"/>
      <c r="I983" s="68"/>
      <c r="J983" s="69"/>
      <c r="K983" s="69"/>
      <c r="L983" s="69"/>
      <c r="M983" s="69"/>
      <c r="N983" s="69"/>
      <c r="O983" s="35"/>
      <c r="P983" s="35" t="s">
        <v>25075</v>
      </c>
      <c r="Q983" s="36">
        <v>1</v>
      </c>
      <c r="R983" s="35" t="s">
        <v>27</v>
      </c>
      <c r="S983" s="35" t="s">
        <v>28503</v>
      </c>
      <c r="T983" s="35">
        <v>0</v>
      </c>
      <c r="U983" s="35">
        <v>0</v>
      </c>
      <c r="V983" s="36">
        <v>1</v>
      </c>
      <c r="W983" s="36">
        <v>1</v>
      </c>
      <c r="X983" s="37" t="s">
        <v>65</v>
      </c>
    </row>
    <row r="984" spans="1:24" ht="24" customHeight="1" x14ac:dyDescent="0.2">
      <c r="A984" s="50" t="s">
        <v>1505</v>
      </c>
      <c r="B984" s="60" t="s">
        <v>1902</v>
      </c>
      <c r="C984" s="76" t="s">
        <v>1902</v>
      </c>
      <c r="D984" s="61" t="s">
        <v>23766</v>
      </c>
      <c r="E984" s="53">
        <v>23385.01</v>
      </c>
      <c r="F984" s="26">
        <v>0.21</v>
      </c>
      <c r="G984" s="53">
        <v>41028.995000000003</v>
      </c>
      <c r="H984" s="67"/>
      <c r="I984" s="68"/>
      <c r="J984" s="69"/>
      <c r="K984" s="69"/>
      <c r="L984" s="69"/>
      <c r="M984" s="69"/>
      <c r="N984" s="69"/>
      <c r="O984" s="35"/>
      <c r="P984" s="35" t="s">
        <v>25076</v>
      </c>
      <c r="Q984" s="36">
        <v>1</v>
      </c>
      <c r="R984" s="35" t="s">
        <v>27</v>
      </c>
      <c r="S984" s="35" t="s">
        <v>28504</v>
      </c>
      <c r="T984" s="35">
        <v>0</v>
      </c>
      <c r="U984" s="35">
        <v>0</v>
      </c>
      <c r="V984" s="36">
        <v>1</v>
      </c>
      <c r="W984" s="36">
        <v>1</v>
      </c>
      <c r="X984" s="37" t="s">
        <v>65</v>
      </c>
    </row>
    <row r="985" spans="1:24" ht="24" customHeight="1" x14ac:dyDescent="0.2">
      <c r="A985" s="50" t="s">
        <v>1505</v>
      </c>
      <c r="B985" s="60" t="s">
        <v>1904</v>
      </c>
      <c r="C985" s="76" t="s">
        <v>1904</v>
      </c>
      <c r="D985" s="61" t="s">
        <v>23767</v>
      </c>
      <c r="E985" s="53">
        <v>23385.01</v>
      </c>
      <c r="F985" s="26">
        <v>0.21</v>
      </c>
      <c r="G985" s="53">
        <v>41028.995000000003</v>
      </c>
      <c r="H985" s="67"/>
      <c r="I985" s="68"/>
      <c r="J985" s="69"/>
      <c r="K985" s="69"/>
      <c r="L985" s="69"/>
      <c r="M985" s="69"/>
      <c r="N985" s="69"/>
      <c r="O985" s="35"/>
      <c r="P985" s="35" t="s">
        <v>25077</v>
      </c>
      <c r="Q985" s="36">
        <v>1</v>
      </c>
      <c r="R985" s="35" t="s">
        <v>27</v>
      </c>
      <c r="S985" s="35" t="s">
        <v>28503</v>
      </c>
      <c r="T985" s="35">
        <v>0</v>
      </c>
      <c r="U985" s="35">
        <v>0</v>
      </c>
      <c r="V985" s="36">
        <v>1</v>
      </c>
      <c r="W985" s="36">
        <v>1</v>
      </c>
      <c r="X985" s="37" t="s">
        <v>65</v>
      </c>
    </row>
    <row r="986" spans="1:24" ht="24" customHeight="1" x14ac:dyDescent="0.2">
      <c r="A986" s="50" t="s">
        <v>1505</v>
      </c>
      <c r="B986" s="60" t="s">
        <v>1906</v>
      </c>
      <c r="C986" s="76" t="s">
        <v>1906</v>
      </c>
      <c r="D986" s="61" t="s">
        <v>23768</v>
      </c>
      <c r="E986" s="53">
        <v>23385.01</v>
      </c>
      <c r="F986" s="26">
        <v>0.21</v>
      </c>
      <c r="G986" s="53">
        <v>41028.995000000003</v>
      </c>
      <c r="H986" s="67"/>
      <c r="I986" s="68"/>
      <c r="J986" s="69"/>
      <c r="K986" s="69"/>
      <c r="L986" s="69"/>
      <c r="M986" s="69"/>
      <c r="N986" s="69"/>
      <c r="O986" s="35"/>
      <c r="P986" s="35" t="s">
        <v>25078</v>
      </c>
      <c r="Q986" s="36">
        <v>1</v>
      </c>
      <c r="R986" s="35" t="s">
        <v>27</v>
      </c>
      <c r="S986" s="35" t="s">
        <v>28503</v>
      </c>
      <c r="T986" s="35">
        <v>0</v>
      </c>
      <c r="U986" s="35">
        <v>0</v>
      </c>
      <c r="V986" s="36">
        <v>1</v>
      </c>
      <c r="W986" s="36">
        <v>1</v>
      </c>
      <c r="X986" s="37" t="s">
        <v>65</v>
      </c>
    </row>
    <row r="987" spans="1:24" ht="24" customHeight="1" x14ac:dyDescent="0.2">
      <c r="A987" s="50" t="s">
        <v>1505</v>
      </c>
      <c r="B987" s="60" t="s">
        <v>1908</v>
      </c>
      <c r="C987" s="76" t="s">
        <v>1908</v>
      </c>
      <c r="D987" s="61" t="s">
        <v>23769</v>
      </c>
      <c r="E987" s="53">
        <v>23385.01</v>
      </c>
      <c r="F987" s="26">
        <v>0.21</v>
      </c>
      <c r="G987" s="53">
        <v>41028.995000000003</v>
      </c>
      <c r="H987" s="67"/>
      <c r="I987" s="68"/>
      <c r="J987" s="69"/>
      <c r="K987" s="69"/>
      <c r="L987" s="69"/>
      <c r="M987" s="69"/>
      <c r="N987" s="69"/>
      <c r="O987" s="35"/>
      <c r="P987" s="35" t="s">
        <v>25079</v>
      </c>
      <c r="Q987" s="36">
        <v>1</v>
      </c>
      <c r="R987" s="35" t="s">
        <v>27</v>
      </c>
      <c r="S987" s="35" t="s">
        <v>28504</v>
      </c>
      <c r="T987" s="35">
        <v>0</v>
      </c>
      <c r="U987" s="35">
        <v>0</v>
      </c>
      <c r="V987" s="36">
        <v>1</v>
      </c>
      <c r="W987" s="36">
        <v>1</v>
      </c>
      <c r="X987" s="37" t="s">
        <v>65</v>
      </c>
    </row>
    <row r="988" spans="1:24" ht="24" customHeight="1" x14ac:dyDescent="0.2">
      <c r="A988" s="50" t="s">
        <v>1505</v>
      </c>
      <c r="B988" s="60" t="s">
        <v>1910</v>
      </c>
      <c r="C988" s="76" t="s">
        <v>1910</v>
      </c>
      <c r="D988" s="61" t="s">
        <v>23770</v>
      </c>
      <c r="E988" s="53">
        <v>23385.01</v>
      </c>
      <c r="F988" s="26">
        <v>0.21</v>
      </c>
      <c r="G988" s="53">
        <v>41028.995000000003</v>
      </c>
      <c r="H988" s="67"/>
      <c r="I988" s="68"/>
      <c r="J988" s="69"/>
      <c r="K988" s="69"/>
      <c r="L988" s="69"/>
      <c r="M988" s="69"/>
      <c r="N988" s="69"/>
      <c r="O988" s="35"/>
      <c r="P988" s="35" t="s">
        <v>25080</v>
      </c>
      <c r="Q988" s="36">
        <v>1</v>
      </c>
      <c r="R988" s="35" t="s">
        <v>27</v>
      </c>
      <c r="S988" s="35" t="s">
        <v>28504</v>
      </c>
      <c r="T988" s="35">
        <v>0</v>
      </c>
      <c r="U988" s="35">
        <v>0</v>
      </c>
      <c r="V988" s="36">
        <v>1</v>
      </c>
      <c r="W988" s="36">
        <v>1</v>
      </c>
      <c r="X988" s="37" t="s">
        <v>65</v>
      </c>
    </row>
    <row r="989" spans="1:24" ht="24" customHeight="1" x14ac:dyDescent="0.2">
      <c r="A989" s="50" t="s">
        <v>1505</v>
      </c>
      <c r="B989" s="60" t="s">
        <v>1912</v>
      </c>
      <c r="C989" s="76" t="s">
        <v>1912</v>
      </c>
      <c r="D989" s="61" t="s">
        <v>23771</v>
      </c>
      <c r="E989" s="53">
        <v>23385.01</v>
      </c>
      <c r="F989" s="26">
        <v>0.21</v>
      </c>
      <c r="G989" s="53">
        <v>41028.995000000003</v>
      </c>
      <c r="H989" s="67"/>
      <c r="I989" s="68"/>
      <c r="J989" s="69"/>
      <c r="K989" s="69"/>
      <c r="L989" s="69"/>
      <c r="M989" s="69"/>
      <c r="N989" s="69"/>
      <c r="O989" s="35"/>
      <c r="P989" s="35" t="s">
        <v>25081</v>
      </c>
      <c r="Q989" s="36">
        <v>1</v>
      </c>
      <c r="R989" s="35" t="s">
        <v>27</v>
      </c>
      <c r="S989" s="35" t="s">
        <v>28504</v>
      </c>
      <c r="T989" s="35">
        <v>0</v>
      </c>
      <c r="U989" s="35">
        <v>0</v>
      </c>
      <c r="V989" s="36">
        <v>1</v>
      </c>
      <c r="W989" s="36">
        <v>1</v>
      </c>
      <c r="X989" s="37" t="s">
        <v>65</v>
      </c>
    </row>
    <row r="990" spans="1:24" ht="24" customHeight="1" x14ac:dyDescent="0.2">
      <c r="A990" s="50" t="s">
        <v>1505</v>
      </c>
      <c r="B990" s="60" t="s">
        <v>1914</v>
      </c>
      <c r="C990" s="76" t="s">
        <v>1914</v>
      </c>
      <c r="D990" s="61" t="s">
        <v>23772</v>
      </c>
      <c r="E990" s="53">
        <v>23385.01</v>
      </c>
      <c r="F990" s="26">
        <v>0.21</v>
      </c>
      <c r="G990" s="53">
        <v>41028.995000000003</v>
      </c>
      <c r="H990" s="67"/>
      <c r="I990" s="68"/>
      <c r="J990" s="69"/>
      <c r="K990" s="69"/>
      <c r="L990" s="69"/>
      <c r="M990" s="69"/>
      <c r="N990" s="69"/>
      <c r="O990" s="35"/>
      <c r="P990" s="35" t="s">
        <v>25082</v>
      </c>
      <c r="Q990" s="36">
        <v>1</v>
      </c>
      <c r="R990" s="35" t="s">
        <v>27</v>
      </c>
      <c r="S990" s="35" t="s">
        <v>28504</v>
      </c>
      <c r="T990" s="35">
        <v>0</v>
      </c>
      <c r="U990" s="35">
        <v>0</v>
      </c>
      <c r="V990" s="36">
        <v>1</v>
      </c>
      <c r="W990" s="36">
        <v>1</v>
      </c>
      <c r="X990" s="37" t="s">
        <v>65</v>
      </c>
    </row>
    <row r="991" spans="1:24" ht="24" customHeight="1" x14ac:dyDescent="0.2">
      <c r="A991" s="50" t="s">
        <v>1505</v>
      </c>
      <c r="B991" s="60" t="s">
        <v>1916</v>
      </c>
      <c r="C991" s="76" t="s">
        <v>1916</v>
      </c>
      <c r="D991" s="61" t="s">
        <v>23773</v>
      </c>
      <c r="E991" s="53">
        <v>20987.41</v>
      </c>
      <c r="F991" s="26">
        <v>0.21</v>
      </c>
      <c r="G991" s="53">
        <v>36822.404999999999</v>
      </c>
      <c r="H991" s="67"/>
      <c r="I991" s="68"/>
      <c r="J991" s="69"/>
      <c r="K991" s="69"/>
      <c r="L991" s="69"/>
      <c r="M991" s="69"/>
      <c r="N991" s="69"/>
      <c r="O991" s="35"/>
      <c r="P991" s="35" t="s">
        <v>25083</v>
      </c>
      <c r="Q991" s="36">
        <v>1</v>
      </c>
      <c r="R991" s="35" t="s">
        <v>27</v>
      </c>
      <c r="S991" s="35" t="s">
        <v>28504</v>
      </c>
      <c r="T991" s="35">
        <v>0</v>
      </c>
      <c r="U991" s="35">
        <v>0</v>
      </c>
      <c r="V991" s="36">
        <v>1</v>
      </c>
      <c r="W991" s="36">
        <v>1</v>
      </c>
      <c r="X991" s="37" t="s">
        <v>65</v>
      </c>
    </row>
    <row r="992" spans="1:24" ht="24" customHeight="1" x14ac:dyDescent="0.2">
      <c r="A992" s="50" t="s">
        <v>1505</v>
      </c>
      <c r="B992" s="60" t="s">
        <v>1918</v>
      </c>
      <c r="C992" s="76" t="s">
        <v>1918</v>
      </c>
      <c r="D992" s="61" t="s">
        <v>23774</v>
      </c>
      <c r="E992" s="53">
        <v>23974.16</v>
      </c>
      <c r="F992" s="26">
        <v>0.21</v>
      </c>
      <c r="G992" s="53">
        <v>42062.661</v>
      </c>
      <c r="H992" s="67"/>
      <c r="I992" s="68"/>
      <c r="J992" s="69"/>
      <c r="K992" s="69"/>
      <c r="L992" s="69"/>
      <c r="M992" s="69"/>
      <c r="N992" s="69"/>
      <c r="O992" s="35"/>
      <c r="P992" s="35" t="s">
        <v>25084</v>
      </c>
      <c r="Q992" s="36">
        <v>1</v>
      </c>
      <c r="R992" s="35" t="s">
        <v>27</v>
      </c>
      <c r="S992" s="35" t="s">
        <v>28504</v>
      </c>
      <c r="T992" s="35">
        <v>0</v>
      </c>
      <c r="U992" s="35">
        <v>0</v>
      </c>
      <c r="V992" s="36">
        <v>1</v>
      </c>
      <c r="W992" s="36">
        <v>1</v>
      </c>
      <c r="X992" s="37" t="s">
        <v>65</v>
      </c>
    </row>
    <row r="993" spans="1:24" ht="24" customHeight="1" x14ac:dyDescent="0.2">
      <c r="A993" s="50" t="s">
        <v>1505</v>
      </c>
      <c r="B993" s="60" t="s">
        <v>1920</v>
      </c>
      <c r="C993" s="76" t="s">
        <v>1920</v>
      </c>
      <c r="D993" s="61" t="s">
        <v>23775</v>
      </c>
      <c r="E993" s="53">
        <v>23974.16</v>
      </c>
      <c r="F993" s="26">
        <v>0.21</v>
      </c>
      <c r="G993" s="53">
        <v>42062.661</v>
      </c>
      <c r="H993" s="67"/>
      <c r="I993" s="68"/>
      <c r="J993" s="69"/>
      <c r="K993" s="69"/>
      <c r="L993" s="69"/>
      <c r="M993" s="69"/>
      <c r="N993" s="69"/>
      <c r="O993" s="35"/>
      <c r="P993" s="35" t="s">
        <v>25085</v>
      </c>
      <c r="Q993" s="36">
        <v>1</v>
      </c>
      <c r="R993" s="35" t="s">
        <v>27</v>
      </c>
      <c r="S993" s="35" t="s">
        <v>28504</v>
      </c>
      <c r="T993" s="35">
        <v>0</v>
      </c>
      <c r="U993" s="35">
        <v>0</v>
      </c>
      <c r="V993" s="36">
        <v>1</v>
      </c>
      <c r="W993" s="36">
        <v>1</v>
      </c>
      <c r="X993" s="37" t="s">
        <v>65</v>
      </c>
    </row>
    <row r="994" spans="1:24" ht="24" customHeight="1" x14ac:dyDescent="0.2">
      <c r="A994" s="50" t="s">
        <v>1505</v>
      </c>
      <c r="B994" s="60" t="s">
        <v>1922</v>
      </c>
      <c r="C994" s="76" t="s">
        <v>1922</v>
      </c>
      <c r="D994" s="61" t="s">
        <v>23776</v>
      </c>
      <c r="E994" s="53">
        <v>23974.16</v>
      </c>
      <c r="F994" s="26">
        <v>0.21</v>
      </c>
      <c r="G994" s="53">
        <v>42062.661</v>
      </c>
      <c r="H994" s="67"/>
      <c r="I994" s="68"/>
      <c r="J994" s="69"/>
      <c r="K994" s="69"/>
      <c r="L994" s="69"/>
      <c r="M994" s="69"/>
      <c r="N994" s="69"/>
      <c r="O994" s="35"/>
      <c r="P994" s="35" t="s">
        <v>25086</v>
      </c>
      <c r="Q994" s="36">
        <v>1</v>
      </c>
      <c r="R994" s="35" t="s">
        <v>27</v>
      </c>
      <c r="S994" s="35" t="s">
        <v>28504</v>
      </c>
      <c r="T994" s="35">
        <v>0</v>
      </c>
      <c r="U994" s="35">
        <v>0</v>
      </c>
      <c r="V994" s="36">
        <v>1</v>
      </c>
      <c r="W994" s="36">
        <v>1</v>
      </c>
      <c r="X994" s="37" t="s">
        <v>65</v>
      </c>
    </row>
    <row r="995" spans="1:24" ht="24" customHeight="1" x14ac:dyDescent="0.2">
      <c r="A995" s="50" t="s">
        <v>1505</v>
      </c>
      <c r="B995" s="60" t="s">
        <v>1924</v>
      </c>
      <c r="C995" s="76" t="s">
        <v>1924</v>
      </c>
      <c r="D995" s="61" t="s">
        <v>23777</v>
      </c>
      <c r="E995" s="53">
        <v>19994.7</v>
      </c>
      <c r="F995" s="26">
        <v>0.21</v>
      </c>
      <c r="G995" s="53">
        <v>35080.707000000002</v>
      </c>
      <c r="H995" s="67"/>
      <c r="I995" s="68"/>
      <c r="J995" s="69"/>
      <c r="K995" s="69"/>
      <c r="L995" s="69"/>
      <c r="M995" s="69"/>
      <c r="N995" s="69"/>
      <c r="O995" s="35"/>
      <c r="P995" s="35" t="s">
        <v>25087</v>
      </c>
      <c r="Q995" s="36">
        <v>1</v>
      </c>
      <c r="R995" s="35" t="s">
        <v>27</v>
      </c>
      <c r="S995" s="35" t="s">
        <v>28503</v>
      </c>
      <c r="T995" s="35">
        <v>0</v>
      </c>
      <c r="U995" s="35">
        <v>0</v>
      </c>
      <c r="V995" s="36">
        <v>1</v>
      </c>
      <c r="W995" s="36">
        <v>1</v>
      </c>
      <c r="X995" s="37" t="s">
        <v>65</v>
      </c>
    </row>
    <row r="996" spans="1:24" ht="24" customHeight="1" x14ac:dyDescent="0.2">
      <c r="A996" s="50" t="s">
        <v>1505</v>
      </c>
      <c r="B996" s="60" t="s">
        <v>1926</v>
      </c>
      <c r="C996" s="76" t="s">
        <v>1926</v>
      </c>
      <c r="D996" s="61" t="s">
        <v>23778</v>
      </c>
      <c r="E996" s="53">
        <v>19994.7</v>
      </c>
      <c r="F996" s="26">
        <v>0.21</v>
      </c>
      <c r="G996" s="53">
        <v>35080.707000000002</v>
      </c>
      <c r="H996" s="67"/>
      <c r="I996" s="68"/>
      <c r="J996" s="69"/>
      <c r="K996" s="69"/>
      <c r="L996" s="69"/>
      <c r="M996" s="69"/>
      <c r="N996" s="69"/>
      <c r="O996" s="35"/>
      <c r="P996" s="35" t="s">
        <v>25088</v>
      </c>
      <c r="Q996" s="36">
        <v>1</v>
      </c>
      <c r="R996" s="35" t="s">
        <v>27</v>
      </c>
      <c r="S996" s="35" t="s">
        <v>28503</v>
      </c>
      <c r="T996" s="35">
        <v>0</v>
      </c>
      <c r="U996" s="35">
        <v>0</v>
      </c>
      <c r="V996" s="36">
        <v>1</v>
      </c>
      <c r="W996" s="36">
        <v>1</v>
      </c>
      <c r="X996" s="37" t="s">
        <v>65</v>
      </c>
    </row>
    <row r="997" spans="1:24" ht="24" customHeight="1" x14ac:dyDescent="0.2">
      <c r="A997" s="50" t="s">
        <v>1505</v>
      </c>
      <c r="B997" s="60" t="s">
        <v>1928</v>
      </c>
      <c r="C997" s="76" t="s">
        <v>1928</v>
      </c>
      <c r="D997" s="61" t="s">
        <v>23779</v>
      </c>
      <c r="E997" s="53">
        <v>19994.7</v>
      </c>
      <c r="F997" s="26">
        <v>0.21</v>
      </c>
      <c r="G997" s="53">
        <v>35080.707000000002</v>
      </c>
      <c r="H997" s="67"/>
      <c r="I997" s="68"/>
      <c r="J997" s="69"/>
      <c r="K997" s="69"/>
      <c r="L997" s="69"/>
      <c r="M997" s="69"/>
      <c r="N997" s="69"/>
      <c r="O997" s="35"/>
      <c r="P997" s="35" t="s">
        <v>25089</v>
      </c>
      <c r="Q997" s="36">
        <v>1</v>
      </c>
      <c r="R997" s="35" t="s">
        <v>27</v>
      </c>
      <c r="S997" s="35" t="s">
        <v>28504</v>
      </c>
      <c r="T997" s="35">
        <v>0</v>
      </c>
      <c r="U997" s="35">
        <v>0</v>
      </c>
      <c r="V997" s="36">
        <v>1</v>
      </c>
      <c r="W997" s="36">
        <v>1</v>
      </c>
      <c r="X997" s="37" t="s">
        <v>65</v>
      </c>
    </row>
    <row r="998" spans="1:24" ht="24" customHeight="1" x14ac:dyDescent="0.2">
      <c r="A998" s="50" t="s">
        <v>1505</v>
      </c>
      <c r="B998" s="60" t="s">
        <v>1930</v>
      </c>
      <c r="C998" s="76" t="s">
        <v>1930</v>
      </c>
      <c r="D998" s="61" t="s">
        <v>23780</v>
      </c>
      <c r="E998" s="53">
        <v>19994.7</v>
      </c>
      <c r="F998" s="26">
        <v>0.21</v>
      </c>
      <c r="G998" s="53">
        <v>35080.707000000002</v>
      </c>
      <c r="H998" s="67"/>
      <c r="I998" s="68"/>
      <c r="J998" s="69"/>
      <c r="K998" s="69"/>
      <c r="L998" s="69"/>
      <c r="M998" s="69"/>
      <c r="N998" s="69"/>
      <c r="O998" s="35"/>
      <c r="P998" s="35" t="s">
        <v>25090</v>
      </c>
      <c r="Q998" s="36">
        <v>1</v>
      </c>
      <c r="R998" s="35" t="s">
        <v>27</v>
      </c>
      <c r="S998" s="35" t="s">
        <v>28503</v>
      </c>
      <c r="T998" s="35">
        <v>0</v>
      </c>
      <c r="U998" s="35">
        <v>0</v>
      </c>
      <c r="V998" s="36">
        <v>1</v>
      </c>
      <c r="W998" s="36">
        <v>1</v>
      </c>
      <c r="X998" s="37" t="s">
        <v>65</v>
      </c>
    </row>
    <row r="999" spans="1:24" ht="24" customHeight="1" x14ac:dyDescent="0.2">
      <c r="A999" s="50" t="s">
        <v>1505</v>
      </c>
      <c r="B999" s="60" t="s">
        <v>1932</v>
      </c>
      <c r="C999" s="76" t="s">
        <v>1932</v>
      </c>
      <c r="D999" s="61" t="s">
        <v>23781</v>
      </c>
      <c r="E999" s="53">
        <v>16986.46</v>
      </c>
      <c r="F999" s="26">
        <v>0.21</v>
      </c>
      <c r="G999" s="53">
        <v>29802.748</v>
      </c>
      <c r="H999" s="67"/>
      <c r="I999" s="68"/>
      <c r="J999" s="69"/>
      <c r="K999" s="69"/>
      <c r="L999" s="69"/>
      <c r="M999" s="69"/>
      <c r="N999" s="69"/>
      <c r="O999" s="35"/>
      <c r="P999" s="35" t="s">
        <v>25091</v>
      </c>
      <c r="Q999" s="36">
        <v>1</v>
      </c>
      <c r="R999" s="35" t="s">
        <v>27</v>
      </c>
      <c r="S999" s="35" t="s">
        <v>28503</v>
      </c>
      <c r="T999" s="35">
        <v>0</v>
      </c>
      <c r="U999" s="35">
        <v>0</v>
      </c>
      <c r="V999" s="36">
        <v>1</v>
      </c>
      <c r="W999" s="36">
        <v>1</v>
      </c>
      <c r="X999" s="37" t="s">
        <v>65</v>
      </c>
    </row>
    <row r="1000" spans="1:24" ht="24" customHeight="1" x14ac:dyDescent="0.2">
      <c r="A1000" s="50" t="s">
        <v>1505</v>
      </c>
      <c r="B1000" s="60" t="s">
        <v>1934</v>
      </c>
      <c r="C1000" s="76" t="s">
        <v>1934</v>
      </c>
      <c r="D1000" s="61" t="s">
        <v>23782</v>
      </c>
      <c r="E1000" s="53">
        <v>16986.46</v>
      </c>
      <c r="F1000" s="26">
        <v>0.21</v>
      </c>
      <c r="G1000" s="53">
        <v>29802.748</v>
      </c>
      <c r="H1000" s="67"/>
      <c r="I1000" s="68"/>
      <c r="J1000" s="69"/>
      <c r="K1000" s="69"/>
      <c r="L1000" s="69"/>
      <c r="M1000" s="69"/>
      <c r="N1000" s="69"/>
      <c r="O1000" s="35"/>
      <c r="P1000" s="35" t="s">
        <v>25092</v>
      </c>
      <c r="Q1000" s="36">
        <v>1</v>
      </c>
      <c r="R1000" s="35" t="s">
        <v>27</v>
      </c>
      <c r="S1000" s="35" t="s">
        <v>28503</v>
      </c>
      <c r="T1000" s="35">
        <v>0</v>
      </c>
      <c r="U1000" s="35">
        <v>0</v>
      </c>
      <c r="V1000" s="36">
        <v>1</v>
      </c>
      <c r="W1000" s="36">
        <v>1</v>
      </c>
      <c r="X1000" s="37" t="s">
        <v>65</v>
      </c>
    </row>
    <row r="1001" spans="1:24" ht="24" customHeight="1" x14ac:dyDescent="0.2">
      <c r="A1001" s="50" t="s">
        <v>1505</v>
      </c>
      <c r="B1001" s="60" t="s">
        <v>1936</v>
      </c>
      <c r="C1001" s="76" t="s">
        <v>1936</v>
      </c>
      <c r="D1001" s="61" t="s">
        <v>23783</v>
      </c>
      <c r="E1001" s="53">
        <v>16986.46</v>
      </c>
      <c r="F1001" s="26">
        <v>0.21</v>
      </c>
      <c r="G1001" s="53">
        <v>29802.748</v>
      </c>
      <c r="H1001" s="67"/>
      <c r="I1001" s="68"/>
      <c r="J1001" s="69"/>
      <c r="K1001" s="69"/>
      <c r="L1001" s="69"/>
      <c r="M1001" s="69"/>
      <c r="N1001" s="69"/>
      <c r="O1001" s="35"/>
      <c r="P1001" s="35" t="s">
        <v>25093</v>
      </c>
      <c r="Q1001" s="36">
        <v>1</v>
      </c>
      <c r="R1001" s="35" t="s">
        <v>27</v>
      </c>
      <c r="S1001" s="35" t="s">
        <v>28503</v>
      </c>
      <c r="T1001" s="35">
        <v>0</v>
      </c>
      <c r="U1001" s="35">
        <v>0</v>
      </c>
      <c r="V1001" s="36">
        <v>1</v>
      </c>
      <c r="W1001" s="36">
        <v>1</v>
      </c>
      <c r="X1001" s="37" t="s">
        <v>65</v>
      </c>
    </row>
    <row r="1002" spans="1:24" ht="24" customHeight="1" x14ac:dyDescent="0.2">
      <c r="A1002" s="50" t="s">
        <v>1505</v>
      </c>
      <c r="B1002" s="60" t="s">
        <v>1938</v>
      </c>
      <c r="C1002" s="76" t="s">
        <v>1938</v>
      </c>
      <c r="D1002" s="61" t="s">
        <v>23784</v>
      </c>
      <c r="E1002" s="53">
        <v>16986.46</v>
      </c>
      <c r="F1002" s="26">
        <v>0.21</v>
      </c>
      <c r="G1002" s="53">
        <v>29802.748</v>
      </c>
      <c r="H1002" s="67"/>
      <c r="I1002" s="68"/>
      <c r="J1002" s="69"/>
      <c r="K1002" s="69"/>
      <c r="L1002" s="69"/>
      <c r="M1002" s="69"/>
      <c r="N1002" s="69"/>
      <c r="O1002" s="35"/>
      <c r="P1002" s="35" t="s">
        <v>25094</v>
      </c>
      <c r="Q1002" s="36">
        <v>1</v>
      </c>
      <c r="R1002" s="35" t="s">
        <v>27</v>
      </c>
      <c r="S1002" s="35" t="s">
        <v>28504</v>
      </c>
      <c r="T1002" s="35">
        <v>0</v>
      </c>
      <c r="U1002" s="35">
        <v>0</v>
      </c>
      <c r="V1002" s="36">
        <v>1</v>
      </c>
      <c r="W1002" s="36">
        <v>1</v>
      </c>
      <c r="X1002" s="37" t="s">
        <v>65</v>
      </c>
    </row>
    <row r="1003" spans="1:24" ht="24" customHeight="1" x14ac:dyDescent="0.2">
      <c r="A1003" s="50" t="s">
        <v>1505</v>
      </c>
      <c r="B1003" s="60" t="s">
        <v>1940</v>
      </c>
      <c r="C1003" s="76" t="s">
        <v>1940</v>
      </c>
      <c r="D1003" s="61" t="s">
        <v>23785</v>
      </c>
      <c r="E1003" s="53">
        <v>35737.78</v>
      </c>
      <c r="F1003" s="26">
        <v>0.21</v>
      </c>
      <c r="G1003" s="53">
        <v>62701.934000000001</v>
      </c>
      <c r="H1003" s="67"/>
      <c r="I1003" s="68"/>
      <c r="J1003" s="69"/>
      <c r="K1003" s="69"/>
      <c r="L1003" s="69"/>
      <c r="M1003" s="69"/>
      <c r="N1003" s="69"/>
      <c r="O1003" s="35"/>
      <c r="P1003" s="35" t="s">
        <v>25095</v>
      </c>
      <c r="Q1003" s="36">
        <v>1</v>
      </c>
      <c r="R1003" s="35" t="s">
        <v>27</v>
      </c>
      <c r="S1003" s="35" t="s">
        <v>28504</v>
      </c>
      <c r="T1003" s="35">
        <v>0</v>
      </c>
      <c r="U1003" s="35">
        <v>0</v>
      </c>
      <c r="V1003" s="36">
        <v>1</v>
      </c>
      <c r="W1003" s="36">
        <v>1</v>
      </c>
      <c r="X1003" s="37" t="s">
        <v>65</v>
      </c>
    </row>
    <row r="1004" spans="1:24" ht="24" customHeight="1" x14ac:dyDescent="0.2">
      <c r="A1004" s="50" t="s">
        <v>1505</v>
      </c>
      <c r="B1004" s="60" t="s">
        <v>1942</v>
      </c>
      <c r="C1004" s="76" t="s">
        <v>1942</v>
      </c>
      <c r="D1004" s="61" t="s">
        <v>23786</v>
      </c>
      <c r="E1004" s="53">
        <v>35737.78</v>
      </c>
      <c r="F1004" s="26">
        <v>0.21</v>
      </c>
      <c r="G1004" s="53">
        <v>62701.934000000001</v>
      </c>
      <c r="H1004" s="67"/>
      <c r="I1004" s="68"/>
      <c r="J1004" s="69"/>
      <c r="K1004" s="69"/>
      <c r="L1004" s="69"/>
      <c r="M1004" s="69"/>
      <c r="N1004" s="69"/>
      <c r="O1004" s="35"/>
      <c r="P1004" s="35" t="s">
        <v>25096</v>
      </c>
      <c r="Q1004" s="36">
        <v>1</v>
      </c>
      <c r="R1004" s="35" t="s">
        <v>27</v>
      </c>
      <c r="S1004" s="35" t="s">
        <v>28503</v>
      </c>
      <c r="T1004" s="35">
        <v>0</v>
      </c>
      <c r="U1004" s="35">
        <v>0</v>
      </c>
      <c r="V1004" s="36">
        <v>1</v>
      </c>
      <c r="W1004" s="36">
        <v>1</v>
      </c>
      <c r="X1004" s="37" t="s">
        <v>65</v>
      </c>
    </row>
    <row r="1005" spans="1:24" ht="24" customHeight="1" x14ac:dyDescent="0.2">
      <c r="A1005" s="50" t="s">
        <v>1505</v>
      </c>
      <c r="B1005" s="60" t="s">
        <v>1944</v>
      </c>
      <c r="C1005" s="76" t="s">
        <v>1944</v>
      </c>
      <c r="D1005" s="61" t="s">
        <v>23787</v>
      </c>
      <c r="E1005" s="53">
        <v>35737.78</v>
      </c>
      <c r="F1005" s="26">
        <v>0.21</v>
      </c>
      <c r="G1005" s="53">
        <v>62701.934000000001</v>
      </c>
      <c r="H1005" s="67"/>
      <c r="I1005" s="68"/>
      <c r="J1005" s="69"/>
      <c r="K1005" s="69"/>
      <c r="L1005" s="69"/>
      <c r="M1005" s="69"/>
      <c r="N1005" s="69"/>
      <c r="O1005" s="35"/>
      <c r="P1005" s="35" t="s">
        <v>25097</v>
      </c>
      <c r="Q1005" s="36">
        <v>1</v>
      </c>
      <c r="R1005" s="35" t="s">
        <v>27</v>
      </c>
      <c r="S1005" s="35" t="s">
        <v>28504</v>
      </c>
      <c r="T1005" s="35">
        <v>0</v>
      </c>
      <c r="U1005" s="35">
        <v>0</v>
      </c>
      <c r="V1005" s="36">
        <v>1</v>
      </c>
      <c r="W1005" s="36">
        <v>1</v>
      </c>
      <c r="X1005" s="37" t="s">
        <v>65</v>
      </c>
    </row>
    <row r="1006" spans="1:24" ht="24" customHeight="1" x14ac:dyDescent="0.2">
      <c r="A1006" s="50" t="s">
        <v>1505</v>
      </c>
      <c r="B1006" s="60" t="s">
        <v>1946</v>
      </c>
      <c r="C1006" s="76" t="s">
        <v>1946</v>
      </c>
      <c r="D1006" s="61" t="s">
        <v>23788</v>
      </c>
      <c r="E1006" s="53">
        <v>35737.78</v>
      </c>
      <c r="F1006" s="26">
        <v>0.21</v>
      </c>
      <c r="G1006" s="53">
        <v>62701.934000000001</v>
      </c>
      <c r="H1006" s="67"/>
      <c r="I1006" s="68"/>
      <c r="J1006" s="69"/>
      <c r="K1006" s="69"/>
      <c r="L1006" s="69"/>
      <c r="M1006" s="69"/>
      <c r="N1006" s="69"/>
      <c r="O1006" s="35"/>
      <c r="P1006" s="35" t="s">
        <v>25098</v>
      </c>
      <c r="Q1006" s="36">
        <v>1</v>
      </c>
      <c r="R1006" s="35" t="s">
        <v>27</v>
      </c>
      <c r="S1006" s="35" t="s">
        <v>28504</v>
      </c>
      <c r="T1006" s="35">
        <v>0</v>
      </c>
      <c r="U1006" s="35">
        <v>0</v>
      </c>
      <c r="V1006" s="36">
        <v>1</v>
      </c>
      <c r="W1006" s="36">
        <v>1</v>
      </c>
      <c r="X1006" s="37" t="s">
        <v>65</v>
      </c>
    </row>
    <row r="1007" spans="1:24" ht="24" customHeight="1" x14ac:dyDescent="0.2">
      <c r="A1007" s="50" t="s">
        <v>1505</v>
      </c>
      <c r="B1007" s="60" t="s">
        <v>1948</v>
      </c>
      <c r="C1007" s="76" t="s">
        <v>1948</v>
      </c>
      <c r="D1007" s="61" t="s">
        <v>23789</v>
      </c>
      <c r="E1007" s="53">
        <v>17989.21</v>
      </c>
      <c r="F1007" s="26">
        <v>0.21</v>
      </c>
      <c r="G1007" s="53">
        <v>31562.063999999998</v>
      </c>
      <c r="H1007" s="67"/>
      <c r="I1007" s="68"/>
      <c r="J1007" s="69"/>
      <c r="K1007" s="69"/>
      <c r="L1007" s="69"/>
      <c r="M1007" s="69"/>
      <c r="N1007" s="69"/>
      <c r="O1007" s="35"/>
      <c r="P1007" s="35" t="s">
        <v>25099</v>
      </c>
      <c r="Q1007" s="36">
        <v>1</v>
      </c>
      <c r="R1007" s="35" t="s">
        <v>27</v>
      </c>
      <c r="S1007" s="35" t="s">
        <v>28504</v>
      </c>
      <c r="T1007" s="35">
        <v>0</v>
      </c>
      <c r="U1007" s="35">
        <v>0</v>
      </c>
      <c r="V1007" s="36">
        <v>1</v>
      </c>
      <c r="W1007" s="36">
        <v>1</v>
      </c>
      <c r="X1007" s="37" t="s">
        <v>65</v>
      </c>
    </row>
    <row r="1008" spans="1:24" ht="24" customHeight="1" x14ac:dyDescent="0.2">
      <c r="A1008" s="50" t="s">
        <v>1505</v>
      </c>
      <c r="B1008" s="60" t="s">
        <v>1950</v>
      </c>
      <c r="C1008" s="76" t="s">
        <v>1950</v>
      </c>
      <c r="D1008" s="61" t="s">
        <v>23790</v>
      </c>
      <c r="E1008" s="53">
        <v>17989.21</v>
      </c>
      <c r="F1008" s="26">
        <v>0.21</v>
      </c>
      <c r="G1008" s="53">
        <v>31562.063999999998</v>
      </c>
      <c r="H1008" s="67"/>
      <c r="I1008" s="68"/>
      <c r="J1008" s="69"/>
      <c r="K1008" s="69"/>
      <c r="L1008" s="69"/>
      <c r="M1008" s="69"/>
      <c r="N1008" s="69"/>
      <c r="O1008" s="35"/>
      <c r="P1008" s="35" t="s">
        <v>25100</v>
      </c>
      <c r="Q1008" s="36">
        <v>1</v>
      </c>
      <c r="R1008" s="35" t="s">
        <v>27</v>
      </c>
      <c r="S1008" s="35" t="s">
        <v>28503</v>
      </c>
      <c r="T1008" s="35">
        <v>0</v>
      </c>
      <c r="U1008" s="35">
        <v>0</v>
      </c>
      <c r="V1008" s="36">
        <v>1</v>
      </c>
      <c r="W1008" s="36">
        <v>1</v>
      </c>
      <c r="X1008" s="37" t="s">
        <v>65</v>
      </c>
    </row>
    <row r="1009" spans="1:24" ht="24" customHeight="1" x14ac:dyDescent="0.2">
      <c r="A1009" s="50" t="s">
        <v>1505</v>
      </c>
      <c r="B1009" s="60" t="s">
        <v>1952</v>
      </c>
      <c r="C1009" s="76" t="s">
        <v>1952</v>
      </c>
      <c r="D1009" s="61" t="s">
        <v>23791</v>
      </c>
      <c r="E1009" s="53">
        <v>17989.21</v>
      </c>
      <c r="F1009" s="26">
        <v>0.21</v>
      </c>
      <c r="G1009" s="53">
        <v>31562.063999999998</v>
      </c>
      <c r="H1009" s="67"/>
      <c r="I1009" s="68"/>
      <c r="J1009" s="69"/>
      <c r="K1009" s="69"/>
      <c r="L1009" s="69"/>
      <c r="M1009" s="69"/>
      <c r="N1009" s="69"/>
      <c r="O1009" s="35"/>
      <c r="P1009" s="35" t="s">
        <v>25101</v>
      </c>
      <c r="Q1009" s="36">
        <v>1</v>
      </c>
      <c r="R1009" s="35" t="s">
        <v>27</v>
      </c>
      <c r="S1009" s="35" t="s">
        <v>28504</v>
      </c>
      <c r="T1009" s="35">
        <v>0</v>
      </c>
      <c r="U1009" s="35">
        <v>0</v>
      </c>
      <c r="V1009" s="36">
        <v>1</v>
      </c>
      <c r="W1009" s="36">
        <v>1</v>
      </c>
      <c r="X1009" s="37" t="s">
        <v>65</v>
      </c>
    </row>
    <row r="1010" spans="1:24" ht="24" customHeight="1" x14ac:dyDescent="0.2">
      <c r="A1010" s="50" t="s">
        <v>1505</v>
      </c>
      <c r="B1010" s="60" t="s">
        <v>1954</v>
      </c>
      <c r="C1010" s="76" t="s">
        <v>1954</v>
      </c>
      <c r="D1010" s="61" t="s">
        <v>23792</v>
      </c>
      <c r="E1010" s="53">
        <v>17989.21</v>
      </c>
      <c r="F1010" s="26">
        <v>0.21</v>
      </c>
      <c r="G1010" s="53">
        <v>31562.063999999998</v>
      </c>
      <c r="H1010" s="67"/>
      <c r="I1010" s="68"/>
      <c r="J1010" s="69"/>
      <c r="K1010" s="69"/>
      <c r="L1010" s="69"/>
      <c r="M1010" s="69"/>
      <c r="N1010" s="69"/>
      <c r="O1010" s="35"/>
      <c r="P1010" s="35" t="s">
        <v>25102</v>
      </c>
      <c r="Q1010" s="36">
        <v>1</v>
      </c>
      <c r="R1010" s="35" t="s">
        <v>27</v>
      </c>
      <c r="S1010" s="35" t="s">
        <v>28504</v>
      </c>
      <c r="T1010" s="35">
        <v>0</v>
      </c>
      <c r="U1010" s="35">
        <v>0</v>
      </c>
      <c r="V1010" s="36">
        <v>1</v>
      </c>
      <c r="W1010" s="36">
        <v>1</v>
      </c>
      <c r="X1010" s="37" t="s">
        <v>65</v>
      </c>
    </row>
    <row r="1011" spans="1:24" ht="24" customHeight="1" x14ac:dyDescent="0.2">
      <c r="A1011" s="50" t="s">
        <v>1505</v>
      </c>
      <c r="B1011" s="60" t="s">
        <v>1956</v>
      </c>
      <c r="C1011" s="76" t="s">
        <v>1956</v>
      </c>
      <c r="D1011" s="61" t="s">
        <v>23793</v>
      </c>
      <c r="E1011" s="53">
        <v>25449.63</v>
      </c>
      <c r="F1011" s="26">
        <v>0.21</v>
      </c>
      <c r="G1011" s="53">
        <v>44651.372000000003</v>
      </c>
      <c r="H1011" s="67"/>
      <c r="I1011" s="68"/>
      <c r="J1011" s="69"/>
      <c r="K1011" s="69"/>
      <c r="L1011" s="69"/>
      <c r="M1011" s="69"/>
      <c r="N1011" s="69"/>
      <c r="O1011" s="35"/>
      <c r="P1011" s="35" t="s">
        <v>25103</v>
      </c>
      <c r="Q1011" s="36">
        <v>1</v>
      </c>
      <c r="R1011" s="35" t="s">
        <v>27</v>
      </c>
      <c r="S1011" s="35" t="s">
        <v>28503</v>
      </c>
      <c r="T1011" s="35">
        <v>0</v>
      </c>
      <c r="U1011" s="35">
        <v>0</v>
      </c>
      <c r="V1011" s="36">
        <v>1</v>
      </c>
      <c r="W1011" s="36">
        <v>1</v>
      </c>
      <c r="X1011" s="37" t="s">
        <v>65</v>
      </c>
    </row>
    <row r="1012" spans="1:24" ht="24" customHeight="1" x14ac:dyDescent="0.2">
      <c r="A1012" s="50" t="s">
        <v>1505</v>
      </c>
      <c r="B1012" s="60" t="s">
        <v>1958</v>
      </c>
      <c r="C1012" s="76" t="s">
        <v>1958</v>
      </c>
      <c r="D1012" s="61" t="s">
        <v>23794</v>
      </c>
      <c r="E1012" s="53">
        <v>25449.63</v>
      </c>
      <c r="F1012" s="26">
        <v>0.21</v>
      </c>
      <c r="G1012" s="53">
        <v>44651.372000000003</v>
      </c>
      <c r="H1012" s="67"/>
      <c r="I1012" s="68"/>
      <c r="J1012" s="69"/>
      <c r="K1012" s="69"/>
      <c r="L1012" s="69"/>
      <c r="M1012" s="69"/>
      <c r="N1012" s="69"/>
      <c r="O1012" s="35"/>
      <c r="P1012" s="35" t="s">
        <v>25104</v>
      </c>
      <c r="Q1012" s="36">
        <v>1</v>
      </c>
      <c r="R1012" s="35" t="s">
        <v>27</v>
      </c>
      <c r="S1012" s="35" t="s">
        <v>28503</v>
      </c>
      <c r="T1012" s="35">
        <v>0</v>
      </c>
      <c r="U1012" s="35">
        <v>0</v>
      </c>
      <c r="V1012" s="36">
        <v>1</v>
      </c>
      <c r="W1012" s="36">
        <v>1</v>
      </c>
      <c r="X1012" s="37" t="s">
        <v>65</v>
      </c>
    </row>
    <row r="1013" spans="1:24" ht="24" customHeight="1" x14ac:dyDescent="0.2">
      <c r="A1013" s="50" t="s">
        <v>1505</v>
      </c>
      <c r="B1013" s="60" t="s">
        <v>1960</v>
      </c>
      <c r="C1013" s="76" t="s">
        <v>1960</v>
      </c>
      <c r="D1013" s="61" t="s">
        <v>23795</v>
      </c>
      <c r="E1013" s="53">
        <v>25449.63</v>
      </c>
      <c r="F1013" s="26">
        <v>0.21</v>
      </c>
      <c r="G1013" s="53">
        <v>44651.372000000003</v>
      </c>
      <c r="H1013" s="67"/>
      <c r="I1013" s="68"/>
      <c r="J1013" s="69"/>
      <c r="K1013" s="69"/>
      <c r="L1013" s="69"/>
      <c r="M1013" s="69"/>
      <c r="N1013" s="69"/>
      <c r="O1013" s="35"/>
      <c r="P1013" s="35" t="s">
        <v>25105</v>
      </c>
      <c r="Q1013" s="36">
        <v>1</v>
      </c>
      <c r="R1013" s="35" t="s">
        <v>27</v>
      </c>
      <c r="S1013" s="35" t="s">
        <v>28503</v>
      </c>
      <c r="T1013" s="35">
        <v>0</v>
      </c>
      <c r="U1013" s="35">
        <v>0</v>
      </c>
      <c r="V1013" s="36">
        <v>1</v>
      </c>
      <c r="W1013" s="36">
        <v>1</v>
      </c>
      <c r="X1013" s="37" t="s">
        <v>65</v>
      </c>
    </row>
    <row r="1014" spans="1:24" ht="24" customHeight="1" x14ac:dyDescent="0.2">
      <c r="A1014" s="50" t="s">
        <v>1505</v>
      </c>
      <c r="B1014" s="60" t="s">
        <v>1962</v>
      </c>
      <c r="C1014" s="76" t="s">
        <v>1962</v>
      </c>
      <c r="D1014" s="61" t="s">
        <v>23796</v>
      </c>
      <c r="E1014" s="53">
        <v>25449.63</v>
      </c>
      <c r="F1014" s="26">
        <v>0.21</v>
      </c>
      <c r="G1014" s="53">
        <v>44651.372000000003</v>
      </c>
      <c r="H1014" s="67"/>
      <c r="I1014" s="68"/>
      <c r="J1014" s="69"/>
      <c r="K1014" s="69"/>
      <c r="L1014" s="69"/>
      <c r="M1014" s="69"/>
      <c r="N1014" s="69"/>
      <c r="O1014" s="35"/>
      <c r="P1014" s="35" t="s">
        <v>25106</v>
      </c>
      <c r="Q1014" s="36">
        <v>1</v>
      </c>
      <c r="R1014" s="35" t="s">
        <v>27</v>
      </c>
      <c r="S1014" s="35" t="s">
        <v>28504</v>
      </c>
      <c r="T1014" s="35">
        <v>0</v>
      </c>
      <c r="U1014" s="35">
        <v>0</v>
      </c>
      <c r="V1014" s="36">
        <v>1</v>
      </c>
      <c r="W1014" s="36">
        <v>1</v>
      </c>
      <c r="X1014" s="37" t="s">
        <v>65</v>
      </c>
    </row>
    <row r="1015" spans="1:24" ht="24" customHeight="1" x14ac:dyDescent="0.2">
      <c r="A1015" s="50" t="s">
        <v>1505</v>
      </c>
      <c r="B1015" s="60" t="s">
        <v>1964</v>
      </c>
      <c r="C1015" s="76" t="s">
        <v>1964</v>
      </c>
      <c r="D1015" s="61" t="s">
        <v>23797</v>
      </c>
      <c r="E1015" s="53">
        <v>70195.289999999994</v>
      </c>
      <c r="F1015" s="26">
        <v>0.21</v>
      </c>
      <c r="G1015" s="53">
        <v>123157.636</v>
      </c>
      <c r="H1015" s="67"/>
      <c r="I1015" s="68"/>
      <c r="J1015" s="69"/>
      <c r="K1015" s="69"/>
      <c r="L1015" s="69"/>
      <c r="M1015" s="69"/>
      <c r="N1015" s="69"/>
      <c r="O1015" s="35"/>
      <c r="P1015" s="35" t="s">
        <v>25107</v>
      </c>
      <c r="Q1015" s="36">
        <v>1</v>
      </c>
      <c r="R1015" s="35" t="s">
        <v>27</v>
      </c>
      <c r="S1015" s="35" t="s">
        <v>28503</v>
      </c>
      <c r="T1015" s="35">
        <v>0</v>
      </c>
      <c r="U1015" s="35">
        <v>0</v>
      </c>
      <c r="V1015" s="36">
        <v>1</v>
      </c>
      <c r="W1015" s="36">
        <v>1</v>
      </c>
      <c r="X1015" s="37" t="s">
        <v>65</v>
      </c>
    </row>
    <row r="1016" spans="1:24" ht="24" customHeight="1" x14ac:dyDescent="0.2">
      <c r="A1016" s="50" t="s">
        <v>1505</v>
      </c>
      <c r="B1016" s="60" t="s">
        <v>1966</v>
      </c>
      <c r="C1016" s="76" t="s">
        <v>1966</v>
      </c>
      <c r="D1016" s="61" t="s">
        <v>23798</v>
      </c>
      <c r="E1016" s="53">
        <v>93498.89</v>
      </c>
      <c r="F1016" s="26">
        <v>0.21</v>
      </c>
      <c r="G1016" s="53">
        <v>164043.802</v>
      </c>
      <c r="H1016" s="67"/>
      <c r="I1016" s="68"/>
      <c r="J1016" s="69"/>
      <c r="K1016" s="69"/>
      <c r="L1016" s="69"/>
      <c r="M1016" s="69"/>
      <c r="N1016" s="69"/>
      <c r="O1016" s="35"/>
      <c r="P1016" s="35" t="s">
        <v>25108</v>
      </c>
      <c r="Q1016" s="36">
        <v>1</v>
      </c>
      <c r="R1016" s="35" t="s">
        <v>27</v>
      </c>
      <c r="S1016" s="35" t="s">
        <v>28503</v>
      </c>
      <c r="T1016" s="35">
        <v>0</v>
      </c>
      <c r="U1016" s="35">
        <v>0</v>
      </c>
      <c r="V1016" s="36">
        <v>1</v>
      </c>
      <c r="W1016" s="36">
        <v>1</v>
      </c>
      <c r="X1016" s="37" t="s">
        <v>65</v>
      </c>
    </row>
    <row r="1017" spans="1:24" ht="24" customHeight="1" x14ac:dyDescent="0.2">
      <c r="A1017" s="50" t="s">
        <v>1505</v>
      </c>
      <c r="B1017" s="60" t="s">
        <v>1968</v>
      </c>
      <c r="C1017" s="76" t="s">
        <v>1968</v>
      </c>
      <c r="D1017" s="61" t="s">
        <v>23799</v>
      </c>
      <c r="E1017" s="53">
        <v>32730.639999999999</v>
      </c>
      <c r="F1017" s="26">
        <v>0.21</v>
      </c>
      <c r="G1017" s="53">
        <v>57425.91</v>
      </c>
      <c r="H1017" s="67"/>
      <c r="I1017" s="68"/>
      <c r="J1017" s="69"/>
      <c r="K1017" s="69"/>
      <c r="L1017" s="69"/>
      <c r="M1017" s="69"/>
      <c r="N1017" s="69"/>
      <c r="O1017" s="35"/>
      <c r="P1017" s="35" t="s">
        <v>25109</v>
      </c>
      <c r="Q1017" s="36">
        <v>1</v>
      </c>
      <c r="R1017" s="35" t="s">
        <v>27</v>
      </c>
      <c r="S1017" s="35" t="s">
        <v>28504</v>
      </c>
      <c r="T1017" s="35">
        <v>0</v>
      </c>
      <c r="U1017" s="35">
        <v>0</v>
      </c>
      <c r="V1017" s="36">
        <v>1</v>
      </c>
      <c r="W1017" s="36">
        <v>1</v>
      </c>
      <c r="X1017" s="37" t="s">
        <v>65</v>
      </c>
    </row>
    <row r="1018" spans="1:24" ht="24" customHeight="1" x14ac:dyDescent="0.2">
      <c r="A1018" s="50" t="s">
        <v>1505</v>
      </c>
      <c r="B1018" s="60" t="s">
        <v>12060</v>
      </c>
      <c r="C1018" s="76" t="s">
        <v>12060</v>
      </c>
      <c r="D1018" s="61" t="s">
        <v>12061</v>
      </c>
      <c r="E1018" s="53">
        <v>32730.639999999999</v>
      </c>
      <c r="F1018" s="26">
        <v>0.21</v>
      </c>
      <c r="G1018" s="53">
        <v>57425.91</v>
      </c>
      <c r="H1018" s="67"/>
      <c r="I1018" s="68"/>
      <c r="J1018" s="69"/>
      <c r="K1018" s="69"/>
      <c r="L1018" s="69"/>
      <c r="M1018" s="69"/>
      <c r="N1018" s="69"/>
      <c r="O1018" s="35"/>
      <c r="P1018" s="35" t="s">
        <v>25110</v>
      </c>
      <c r="Q1018" s="36">
        <v>1</v>
      </c>
      <c r="R1018" s="35" t="s">
        <v>27</v>
      </c>
      <c r="S1018" s="35" t="s">
        <v>28504</v>
      </c>
      <c r="T1018" s="35">
        <v>0</v>
      </c>
      <c r="U1018" s="35">
        <v>0</v>
      </c>
      <c r="V1018" s="36">
        <v>1</v>
      </c>
      <c r="W1018" s="36">
        <v>1</v>
      </c>
      <c r="X1018" s="37" t="s">
        <v>65</v>
      </c>
    </row>
    <row r="1019" spans="1:24" ht="24" customHeight="1" x14ac:dyDescent="0.2">
      <c r="A1019" s="50" t="s">
        <v>1505</v>
      </c>
      <c r="B1019" s="60" t="s">
        <v>1970</v>
      </c>
      <c r="C1019" s="76" t="s">
        <v>1970</v>
      </c>
      <c r="D1019" s="61" t="s">
        <v>23800</v>
      </c>
      <c r="E1019" s="53">
        <v>32730.639999999999</v>
      </c>
      <c r="F1019" s="26">
        <v>0.21</v>
      </c>
      <c r="G1019" s="53">
        <v>57425.91</v>
      </c>
      <c r="H1019" s="67"/>
      <c r="I1019" s="68"/>
      <c r="J1019" s="69"/>
      <c r="K1019" s="69"/>
      <c r="L1019" s="69"/>
      <c r="M1019" s="69"/>
      <c r="N1019" s="69"/>
      <c r="O1019" s="35"/>
      <c r="P1019" s="35" t="s">
        <v>25111</v>
      </c>
      <c r="Q1019" s="36">
        <v>1</v>
      </c>
      <c r="R1019" s="35" t="s">
        <v>27</v>
      </c>
      <c r="S1019" s="35" t="s">
        <v>28504</v>
      </c>
      <c r="T1019" s="35">
        <v>0</v>
      </c>
      <c r="U1019" s="35">
        <v>0</v>
      </c>
      <c r="V1019" s="36">
        <v>1</v>
      </c>
      <c r="W1019" s="36">
        <v>1</v>
      </c>
      <c r="X1019" s="37" t="s">
        <v>65</v>
      </c>
    </row>
    <row r="1020" spans="1:24" ht="24" customHeight="1" x14ac:dyDescent="0.2">
      <c r="A1020" s="50" t="s">
        <v>1505</v>
      </c>
      <c r="B1020" s="60" t="s">
        <v>1972</v>
      </c>
      <c r="C1020" s="76" t="s">
        <v>1972</v>
      </c>
      <c r="D1020" s="61" t="s">
        <v>23801</v>
      </c>
      <c r="E1020" s="53">
        <v>32730.639999999999</v>
      </c>
      <c r="F1020" s="26">
        <v>0.21</v>
      </c>
      <c r="G1020" s="53">
        <v>57425.91</v>
      </c>
      <c r="H1020" s="67"/>
      <c r="I1020" s="68"/>
      <c r="J1020" s="69"/>
      <c r="K1020" s="69"/>
      <c r="L1020" s="69"/>
      <c r="M1020" s="69"/>
      <c r="N1020" s="69"/>
      <c r="O1020" s="35"/>
      <c r="P1020" s="35" t="s">
        <v>25112</v>
      </c>
      <c r="Q1020" s="36">
        <v>1</v>
      </c>
      <c r="R1020" s="35" t="s">
        <v>27</v>
      </c>
      <c r="S1020" s="35" t="s">
        <v>28504</v>
      </c>
      <c r="T1020" s="35">
        <v>0</v>
      </c>
      <c r="U1020" s="35">
        <v>0</v>
      </c>
      <c r="V1020" s="36">
        <v>1</v>
      </c>
      <c r="W1020" s="36">
        <v>1</v>
      </c>
      <c r="X1020" s="37" t="s">
        <v>65</v>
      </c>
    </row>
    <row r="1021" spans="1:24" ht="24" customHeight="1" x14ac:dyDescent="0.2">
      <c r="A1021" s="50" t="s">
        <v>1505</v>
      </c>
      <c r="B1021" s="60" t="s">
        <v>1974</v>
      </c>
      <c r="C1021" s="76" t="s">
        <v>1974</v>
      </c>
      <c r="D1021" s="61" t="s">
        <v>23802</v>
      </c>
      <c r="E1021" s="53">
        <v>32730.639999999999</v>
      </c>
      <c r="F1021" s="26">
        <v>0.21</v>
      </c>
      <c r="G1021" s="53">
        <v>57425.91</v>
      </c>
      <c r="H1021" s="67"/>
      <c r="I1021" s="68"/>
      <c r="J1021" s="69"/>
      <c r="K1021" s="69"/>
      <c r="L1021" s="69"/>
      <c r="M1021" s="69"/>
      <c r="N1021" s="69"/>
      <c r="O1021" s="35"/>
      <c r="P1021" s="35" t="s">
        <v>25113</v>
      </c>
      <c r="Q1021" s="36">
        <v>1</v>
      </c>
      <c r="R1021" s="35" t="s">
        <v>27</v>
      </c>
      <c r="S1021" s="35" t="s">
        <v>28504</v>
      </c>
      <c r="T1021" s="35">
        <v>0</v>
      </c>
      <c r="U1021" s="35">
        <v>0</v>
      </c>
      <c r="V1021" s="36">
        <v>1</v>
      </c>
      <c r="W1021" s="36">
        <v>1</v>
      </c>
      <c r="X1021" s="37" t="s">
        <v>65</v>
      </c>
    </row>
    <row r="1022" spans="1:24" ht="24" customHeight="1" x14ac:dyDescent="0.2">
      <c r="A1022" s="50" t="s">
        <v>1505</v>
      </c>
      <c r="B1022" s="60" t="s">
        <v>1976</v>
      </c>
      <c r="C1022" s="76" t="s">
        <v>1976</v>
      </c>
      <c r="D1022" s="61" t="s">
        <v>23803</v>
      </c>
      <c r="E1022" s="53">
        <v>32730.639999999999</v>
      </c>
      <c r="F1022" s="26">
        <v>0.21</v>
      </c>
      <c r="G1022" s="53">
        <v>57425.91</v>
      </c>
      <c r="H1022" s="67"/>
      <c r="I1022" s="68"/>
      <c r="J1022" s="69"/>
      <c r="K1022" s="69"/>
      <c r="L1022" s="69"/>
      <c r="M1022" s="69"/>
      <c r="N1022" s="69"/>
      <c r="O1022" s="35"/>
      <c r="P1022" s="35" t="s">
        <v>25114</v>
      </c>
      <c r="Q1022" s="36">
        <v>1</v>
      </c>
      <c r="R1022" s="35" t="s">
        <v>27</v>
      </c>
      <c r="S1022" s="35" t="s">
        <v>28504</v>
      </c>
      <c r="T1022" s="35">
        <v>0</v>
      </c>
      <c r="U1022" s="35">
        <v>0</v>
      </c>
      <c r="V1022" s="36">
        <v>1</v>
      </c>
      <c r="W1022" s="36">
        <v>1</v>
      </c>
      <c r="X1022" s="37" t="s">
        <v>65</v>
      </c>
    </row>
    <row r="1023" spans="1:24" ht="24" customHeight="1" x14ac:dyDescent="0.2">
      <c r="A1023" s="50" t="s">
        <v>1505</v>
      </c>
      <c r="B1023" s="60" t="s">
        <v>1978</v>
      </c>
      <c r="C1023" s="76" t="s">
        <v>1978</v>
      </c>
      <c r="D1023" s="61" t="s">
        <v>23804</v>
      </c>
      <c r="E1023" s="53">
        <v>32730.639999999999</v>
      </c>
      <c r="F1023" s="26">
        <v>0.21</v>
      </c>
      <c r="G1023" s="53">
        <v>57425.91</v>
      </c>
      <c r="H1023" s="67"/>
      <c r="I1023" s="68"/>
      <c r="J1023" s="69"/>
      <c r="K1023" s="69"/>
      <c r="L1023" s="69"/>
      <c r="M1023" s="69"/>
      <c r="N1023" s="69"/>
      <c r="O1023" s="35"/>
      <c r="P1023" s="35" t="s">
        <v>25115</v>
      </c>
      <c r="Q1023" s="36">
        <v>1</v>
      </c>
      <c r="R1023" s="35" t="s">
        <v>27</v>
      </c>
      <c r="S1023" s="35" t="s">
        <v>28504</v>
      </c>
      <c r="T1023" s="35">
        <v>0</v>
      </c>
      <c r="U1023" s="35">
        <v>0</v>
      </c>
      <c r="V1023" s="36">
        <v>1</v>
      </c>
      <c r="W1023" s="36">
        <v>1</v>
      </c>
      <c r="X1023" s="37" t="s">
        <v>65</v>
      </c>
    </row>
    <row r="1024" spans="1:24" ht="24" customHeight="1" x14ac:dyDescent="0.2">
      <c r="A1024" s="50" t="s">
        <v>1505</v>
      </c>
      <c r="B1024" s="60" t="s">
        <v>1980</v>
      </c>
      <c r="C1024" s="76" t="s">
        <v>1980</v>
      </c>
      <c r="D1024" s="61" t="s">
        <v>23805</v>
      </c>
      <c r="E1024" s="53">
        <v>32730.639999999999</v>
      </c>
      <c r="F1024" s="26">
        <v>0.21</v>
      </c>
      <c r="G1024" s="53">
        <v>57425.91</v>
      </c>
      <c r="H1024" s="67"/>
      <c r="I1024" s="68"/>
      <c r="J1024" s="69"/>
      <c r="K1024" s="69"/>
      <c r="L1024" s="69"/>
      <c r="M1024" s="69"/>
      <c r="N1024" s="69"/>
      <c r="O1024" s="35"/>
      <c r="P1024" s="35" t="s">
        <v>25116</v>
      </c>
      <c r="Q1024" s="36">
        <v>1</v>
      </c>
      <c r="R1024" s="35" t="s">
        <v>27</v>
      </c>
      <c r="S1024" s="35" t="s">
        <v>28504</v>
      </c>
      <c r="T1024" s="35">
        <v>0</v>
      </c>
      <c r="U1024" s="35">
        <v>0</v>
      </c>
      <c r="V1024" s="36">
        <v>1</v>
      </c>
      <c r="W1024" s="36">
        <v>1</v>
      </c>
      <c r="X1024" s="37" t="s">
        <v>65</v>
      </c>
    </row>
    <row r="1025" spans="1:24" ht="24" customHeight="1" x14ac:dyDescent="0.2">
      <c r="A1025" s="50" t="s">
        <v>1505</v>
      </c>
      <c r="B1025" s="60" t="s">
        <v>1982</v>
      </c>
      <c r="C1025" s="76" t="s">
        <v>1982</v>
      </c>
      <c r="D1025" s="61" t="s">
        <v>23806</v>
      </c>
      <c r="E1025" s="53">
        <v>32730.639999999999</v>
      </c>
      <c r="F1025" s="26">
        <v>0.21</v>
      </c>
      <c r="G1025" s="53">
        <v>57425.91</v>
      </c>
      <c r="H1025" s="67"/>
      <c r="I1025" s="68"/>
      <c r="J1025" s="69"/>
      <c r="K1025" s="69"/>
      <c r="L1025" s="69"/>
      <c r="M1025" s="69"/>
      <c r="N1025" s="69"/>
      <c r="O1025" s="35"/>
      <c r="P1025" s="35" t="s">
        <v>25117</v>
      </c>
      <c r="Q1025" s="36">
        <v>1</v>
      </c>
      <c r="R1025" s="35" t="s">
        <v>27</v>
      </c>
      <c r="S1025" s="35" t="s">
        <v>28504</v>
      </c>
      <c r="T1025" s="35">
        <v>0</v>
      </c>
      <c r="U1025" s="35">
        <v>0</v>
      </c>
      <c r="V1025" s="36">
        <v>1</v>
      </c>
      <c r="W1025" s="36">
        <v>1</v>
      </c>
      <c r="X1025" s="37" t="s">
        <v>65</v>
      </c>
    </row>
    <row r="1026" spans="1:24" ht="24" customHeight="1" x14ac:dyDescent="0.2">
      <c r="A1026" s="50" t="s">
        <v>1505</v>
      </c>
      <c r="B1026" s="60" t="s">
        <v>1984</v>
      </c>
      <c r="C1026" s="76" t="s">
        <v>1984</v>
      </c>
      <c r="D1026" s="61" t="s">
        <v>23807</v>
      </c>
      <c r="E1026" s="53">
        <v>20134.330000000002</v>
      </c>
      <c r="F1026" s="26">
        <v>0.21</v>
      </c>
      <c r="G1026" s="53">
        <v>35325.684000000001</v>
      </c>
      <c r="H1026" s="67"/>
      <c r="I1026" s="68"/>
      <c r="J1026" s="69"/>
      <c r="K1026" s="69"/>
      <c r="L1026" s="69"/>
      <c r="M1026" s="69"/>
      <c r="N1026" s="69"/>
      <c r="O1026" s="35"/>
      <c r="P1026" s="35" t="s">
        <v>25118</v>
      </c>
      <c r="Q1026" s="36">
        <v>1</v>
      </c>
      <c r="R1026" s="35" t="s">
        <v>27</v>
      </c>
      <c r="S1026" s="35" t="s">
        <v>28504</v>
      </c>
      <c r="T1026" s="35">
        <v>0</v>
      </c>
      <c r="U1026" s="35">
        <v>0</v>
      </c>
      <c r="V1026" s="36">
        <v>1</v>
      </c>
      <c r="W1026" s="36">
        <v>1</v>
      </c>
      <c r="X1026" s="37" t="s">
        <v>65</v>
      </c>
    </row>
    <row r="1027" spans="1:24" ht="24" customHeight="1" x14ac:dyDescent="0.2">
      <c r="A1027" s="50" t="s">
        <v>1505</v>
      </c>
      <c r="B1027" s="60" t="s">
        <v>1986</v>
      </c>
      <c r="C1027" s="76" t="s">
        <v>1986</v>
      </c>
      <c r="D1027" s="61" t="s">
        <v>23808</v>
      </c>
      <c r="E1027" s="53">
        <v>20134.330000000002</v>
      </c>
      <c r="F1027" s="26">
        <v>0.21</v>
      </c>
      <c r="G1027" s="53">
        <v>35325.684000000001</v>
      </c>
      <c r="H1027" s="67"/>
      <c r="I1027" s="68"/>
      <c r="J1027" s="69"/>
      <c r="K1027" s="69"/>
      <c r="L1027" s="69"/>
      <c r="M1027" s="69"/>
      <c r="N1027" s="69"/>
      <c r="O1027" s="35"/>
      <c r="P1027" s="35" t="s">
        <v>25119</v>
      </c>
      <c r="Q1027" s="36">
        <v>1</v>
      </c>
      <c r="R1027" s="35" t="s">
        <v>27</v>
      </c>
      <c r="S1027" s="35" t="s">
        <v>28504</v>
      </c>
      <c r="T1027" s="35">
        <v>0</v>
      </c>
      <c r="U1027" s="35">
        <v>0</v>
      </c>
      <c r="V1027" s="36">
        <v>1</v>
      </c>
      <c r="W1027" s="36">
        <v>1</v>
      </c>
      <c r="X1027" s="37" t="s">
        <v>65</v>
      </c>
    </row>
    <row r="1028" spans="1:24" ht="24" customHeight="1" x14ac:dyDescent="0.2">
      <c r="A1028" s="50" t="s">
        <v>1505</v>
      </c>
      <c r="B1028" s="60" t="s">
        <v>1988</v>
      </c>
      <c r="C1028" s="76" t="s">
        <v>1988</v>
      </c>
      <c r="D1028" s="61" t="s">
        <v>23809</v>
      </c>
      <c r="E1028" s="53">
        <v>20134.330000000002</v>
      </c>
      <c r="F1028" s="26">
        <v>0.21</v>
      </c>
      <c r="G1028" s="53">
        <v>35325.684000000001</v>
      </c>
      <c r="H1028" s="67"/>
      <c r="I1028" s="68"/>
      <c r="J1028" s="69"/>
      <c r="K1028" s="69"/>
      <c r="L1028" s="69"/>
      <c r="M1028" s="69"/>
      <c r="N1028" s="69"/>
      <c r="O1028" s="35"/>
      <c r="P1028" s="35" t="s">
        <v>25120</v>
      </c>
      <c r="Q1028" s="36">
        <v>1</v>
      </c>
      <c r="R1028" s="35" t="s">
        <v>27</v>
      </c>
      <c r="S1028" s="35" t="s">
        <v>28504</v>
      </c>
      <c r="T1028" s="35">
        <v>0</v>
      </c>
      <c r="U1028" s="35">
        <v>0</v>
      </c>
      <c r="V1028" s="36">
        <v>1</v>
      </c>
      <c r="W1028" s="36">
        <v>1</v>
      </c>
      <c r="X1028" s="37" t="s">
        <v>65</v>
      </c>
    </row>
    <row r="1029" spans="1:24" ht="24" customHeight="1" x14ac:dyDescent="0.2">
      <c r="A1029" s="50" t="s">
        <v>1505</v>
      </c>
      <c r="B1029" s="60" t="s">
        <v>1990</v>
      </c>
      <c r="C1029" s="76" t="s">
        <v>1990</v>
      </c>
      <c r="D1029" s="61" t="s">
        <v>23810</v>
      </c>
      <c r="E1029" s="53">
        <v>20134.330000000002</v>
      </c>
      <c r="F1029" s="26">
        <v>0.21</v>
      </c>
      <c r="G1029" s="53">
        <v>35325.684000000001</v>
      </c>
      <c r="H1029" s="67"/>
      <c r="I1029" s="68"/>
      <c r="J1029" s="69"/>
      <c r="K1029" s="69"/>
      <c r="L1029" s="69"/>
      <c r="M1029" s="69"/>
      <c r="N1029" s="69"/>
      <c r="O1029" s="35"/>
      <c r="P1029" s="35" t="s">
        <v>25121</v>
      </c>
      <c r="Q1029" s="36">
        <v>1</v>
      </c>
      <c r="R1029" s="35" t="s">
        <v>27</v>
      </c>
      <c r="S1029" s="35" t="s">
        <v>28504</v>
      </c>
      <c r="T1029" s="35">
        <v>0</v>
      </c>
      <c r="U1029" s="35">
        <v>0</v>
      </c>
      <c r="V1029" s="36">
        <v>1</v>
      </c>
      <c r="W1029" s="36">
        <v>1</v>
      </c>
      <c r="X1029" s="37" t="s">
        <v>65</v>
      </c>
    </row>
    <row r="1030" spans="1:24" ht="24" customHeight="1" x14ac:dyDescent="0.2">
      <c r="A1030" s="50" t="s">
        <v>1505</v>
      </c>
      <c r="B1030" s="60" t="s">
        <v>12062</v>
      </c>
      <c r="C1030" s="76" t="s">
        <v>12062</v>
      </c>
      <c r="D1030" s="61" t="s">
        <v>12063</v>
      </c>
      <c r="E1030" s="53">
        <v>20134.330000000002</v>
      </c>
      <c r="F1030" s="26">
        <v>0.21</v>
      </c>
      <c r="G1030" s="53">
        <v>35325.684000000001</v>
      </c>
      <c r="H1030" s="67"/>
      <c r="I1030" s="68"/>
      <c r="J1030" s="69"/>
      <c r="K1030" s="69"/>
      <c r="L1030" s="69"/>
      <c r="M1030" s="69"/>
      <c r="N1030" s="69"/>
      <c r="O1030" s="35"/>
      <c r="P1030" s="35" t="s">
        <v>25122</v>
      </c>
      <c r="Q1030" s="36">
        <v>1</v>
      </c>
      <c r="R1030" s="35" t="s">
        <v>27</v>
      </c>
      <c r="S1030" s="35" t="s">
        <v>28504</v>
      </c>
      <c r="T1030" s="35">
        <v>0</v>
      </c>
      <c r="U1030" s="35">
        <v>0</v>
      </c>
      <c r="V1030" s="36">
        <v>1</v>
      </c>
      <c r="W1030" s="36">
        <v>1</v>
      </c>
      <c r="X1030" s="37" t="s">
        <v>65</v>
      </c>
    </row>
    <row r="1031" spans="1:24" ht="24" customHeight="1" x14ac:dyDescent="0.2">
      <c r="A1031" s="50" t="s">
        <v>1505</v>
      </c>
      <c r="B1031" s="60" t="s">
        <v>1992</v>
      </c>
      <c r="C1031" s="76" t="s">
        <v>1992</v>
      </c>
      <c r="D1031" s="61" t="s">
        <v>23811</v>
      </c>
      <c r="E1031" s="53">
        <v>20134.330000000002</v>
      </c>
      <c r="F1031" s="26">
        <v>0.21</v>
      </c>
      <c r="G1031" s="53">
        <v>35325.684000000001</v>
      </c>
      <c r="H1031" s="67"/>
      <c r="I1031" s="68"/>
      <c r="J1031" s="69"/>
      <c r="K1031" s="69"/>
      <c r="L1031" s="69"/>
      <c r="M1031" s="69"/>
      <c r="N1031" s="69"/>
      <c r="O1031" s="35"/>
      <c r="P1031" s="35" t="s">
        <v>25123</v>
      </c>
      <c r="Q1031" s="36">
        <v>1</v>
      </c>
      <c r="R1031" s="35" t="s">
        <v>27</v>
      </c>
      <c r="S1031" s="35" t="s">
        <v>28504</v>
      </c>
      <c r="T1031" s="35">
        <v>0</v>
      </c>
      <c r="U1031" s="35">
        <v>0</v>
      </c>
      <c r="V1031" s="36">
        <v>1</v>
      </c>
      <c r="W1031" s="36">
        <v>1</v>
      </c>
      <c r="X1031" s="37" t="s">
        <v>65</v>
      </c>
    </row>
    <row r="1032" spans="1:24" ht="24" customHeight="1" x14ac:dyDescent="0.2">
      <c r="A1032" s="50" t="s">
        <v>1505</v>
      </c>
      <c r="B1032" s="60" t="s">
        <v>1994</v>
      </c>
      <c r="C1032" s="76" t="s">
        <v>1994</v>
      </c>
      <c r="D1032" s="61" t="s">
        <v>23812</v>
      </c>
      <c r="E1032" s="53">
        <v>20134.330000000002</v>
      </c>
      <c r="F1032" s="26">
        <v>0.21</v>
      </c>
      <c r="G1032" s="53">
        <v>35325.684000000001</v>
      </c>
      <c r="H1032" s="67"/>
      <c r="I1032" s="68"/>
      <c r="J1032" s="69"/>
      <c r="K1032" s="69"/>
      <c r="L1032" s="69"/>
      <c r="M1032" s="69"/>
      <c r="N1032" s="69"/>
      <c r="O1032" s="35"/>
      <c r="P1032" s="35" t="s">
        <v>25124</v>
      </c>
      <c r="Q1032" s="36">
        <v>1</v>
      </c>
      <c r="R1032" s="35" t="s">
        <v>27</v>
      </c>
      <c r="S1032" s="35" t="s">
        <v>28504</v>
      </c>
      <c r="T1032" s="35">
        <v>0</v>
      </c>
      <c r="U1032" s="35">
        <v>0</v>
      </c>
      <c r="V1032" s="36">
        <v>1</v>
      </c>
      <c r="W1032" s="36">
        <v>1</v>
      </c>
      <c r="X1032" s="37" t="s">
        <v>65</v>
      </c>
    </row>
    <row r="1033" spans="1:24" ht="24" customHeight="1" x14ac:dyDescent="0.2">
      <c r="A1033" s="50" t="s">
        <v>1505</v>
      </c>
      <c r="B1033" s="60" t="s">
        <v>1996</v>
      </c>
      <c r="C1033" s="76" t="s">
        <v>1996</v>
      </c>
      <c r="D1033" s="61" t="s">
        <v>23813</v>
      </c>
      <c r="E1033" s="53">
        <v>20134.330000000002</v>
      </c>
      <c r="F1033" s="26">
        <v>0.21</v>
      </c>
      <c r="G1033" s="53">
        <v>35325.684000000001</v>
      </c>
      <c r="H1033" s="67"/>
      <c r="I1033" s="68"/>
      <c r="J1033" s="69"/>
      <c r="K1033" s="69"/>
      <c r="L1033" s="69"/>
      <c r="M1033" s="69"/>
      <c r="N1033" s="69"/>
      <c r="O1033" s="35"/>
      <c r="P1033" s="35" t="s">
        <v>25125</v>
      </c>
      <c r="Q1033" s="36">
        <v>1</v>
      </c>
      <c r="R1033" s="35" t="s">
        <v>27</v>
      </c>
      <c r="S1033" s="35" t="s">
        <v>28504</v>
      </c>
      <c r="T1033" s="35">
        <v>0</v>
      </c>
      <c r="U1033" s="35">
        <v>0</v>
      </c>
      <c r="V1033" s="36">
        <v>1</v>
      </c>
      <c r="W1033" s="36">
        <v>1</v>
      </c>
      <c r="X1033" s="37" t="s">
        <v>65</v>
      </c>
    </row>
    <row r="1034" spans="1:24" ht="24" customHeight="1" x14ac:dyDescent="0.2">
      <c r="A1034" s="50" t="s">
        <v>1505</v>
      </c>
      <c r="B1034" s="60" t="s">
        <v>1998</v>
      </c>
      <c r="C1034" s="76" t="s">
        <v>1998</v>
      </c>
      <c r="D1034" s="61" t="s">
        <v>23814</v>
      </c>
      <c r="E1034" s="53">
        <v>20134.330000000002</v>
      </c>
      <c r="F1034" s="26">
        <v>0.21</v>
      </c>
      <c r="G1034" s="53">
        <v>35325.684000000001</v>
      </c>
      <c r="H1034" s="67"/>
      <c r="I1034" s="68"/>
      <c r="J1034" s="69"/>
      <c r="K1034" s="69"/>
      <c r="L1034" s="69"/>
      <c r="M1034" s="69"/>
      <c r="N1034" s="69"/>
      <c r="O1034" s="35"/>
      <c r="P1034" s="35" t="s">
        <v>25126</v>
      </c>
      <c r="Q1034" s="36">
        <v>1</v>
      </c>
      <c r="R1034" s="35" t="s">
        <v>27</v>
      </c>
      <c r="S1034" s="35" t="s">
        <v>28504</v>
      </c>
      <c r="T1034" s="35">
        <v>0</v>
      </c>
      <c r="U1034" s="35">
        <v>0</v>
      </c>
      <c r="V1034" s="36">
        <v>1</v>
      </c>
      <c r="W1034" s="36">
        <v>1</v>
      </c>
      <c r="X1034" s="37" t="s">
        <v>65</v>
      </c>
    </row>
    <row r="1035" spans="1:24" ht="24" customHeight="1" x14ac:dyDescent="0.2">
      <c r="A1035" s="50" t="s">
        <v>1505</v>
      </c>
      <c r="B1035" s="60" t="s">
        <v>2000</v>
      </c>
      <c r="C1035" s="76" t="s">
        <v>2000</v>
      </c>
      <c r="D1035" s="61" t="s">
        <v>23815</v>
      </c>
      <c r="E1035" s="53">
        <v>26859.13</v>
      </c>
      <c r="F1035" s="26">
        <v>0.21</v>
      </c>
      <c r="G1035" s="53">
        <v>47124.345000000001</v>
      </c>
      <c r="H1035" s="67"/>
      <c r="I1035" s="68"/>
      <c r="J1035" s="69"/>
      <c r="K1035" s="69"/>
      <c r="L1035" s="69"/>
      <c r="M1035" s="69"/>
      <c r="N1035" s="69"/>
      <c r="O1035" s="35"/>
      <c r="P1035" s="35" t="s">
        <v>25127</v>
      </c>
      <c r="Q1035" s="36">
        <v>1</v>
      </c>
      <c r="R1035" s="35" t="s">
        <v>27</v>
      </c>
      <c r="S1035" s="35" t="s">
        <v>28504</v>
      </c>
      <c r="T1035" s="35">
        <v>0</v>
      </c>
      <c r="U1035" s="35">
        <v>0</v>
      </c>
      <c r="V1035" s="36">
        <v>1</v>
      </c>
      <c r="W1035" s="36">
        <v>1</v>
      </c>
      <c r="X1035" s="37" t="s">
        <v>65</v>
      </c>
    </row>
    <row r="1036" spans="1:24" ht="24" customHeight="1" x14ac:dyDescent="0.2">
      <c r="A1036" s="50" t="s">
        <v>1505</v>
      </c>
      <c r="B1036" s="60" t="s">
        <v>2002</v>
      </c>
      <c r="C1036" s="76" t="s">
        <v>2002</v>
      </c>
      <c r="D1036" s="61" t="s">
        <v>23816</v>
      </c>
      <c r="E1036" s="53">
        <v>26859.13</v>
      </c>
      <c r="F1036" s="26">
        <v>0.21</v>
      </c>
      <c r="G1036" s="53">
        <v>47124.345000000001</v>
      </c>
      <c r="H1036" s="67"/>
      <c r="I1036" s="68"/>
      <c r="J1036" s="69"/>
      <c r="K1036" s="69"/>
      <c r="L1036" s="69"/>
      <c r="M1036" s="69"/>
      <c r="N1036" s="69"/>
      <c r="O1036" s="35"/>
      <c r="P1036" s="35" t="s">
        <v>25128</v>
      </c>
      <c r="Q1036" s="36">
        <v>1</v>
      </c>
      <c r="R1036" s="35" t="s">
        <v>27</v>
      </c>
      <c r="S1036" s="35" t="s">
        <v>28504</v>
      </c>
      <c r="T1036" s="35">
        <v>0</v>
      </c>
      <c r="U1036" s="35">
        <v>0</v>
      </c>
      <c r="V1036" s="36">
        <v>1</v>
      </c>
      <c r="W1036" s="36">
        <v>1</v>
      </c>
      <c r="X1036" s="37" t="s">
        <v>65</v>
      </c>
    </row>
    <row r="1037" spans="1:24" ht="24" customHeight="1" x14ac:dyDescent="0.2">
      <c r="A1037" s="50" t="s">
        <v>1505</v>
      </c>
      <c r="B1037" s="60" t="s">
        <v>2004</v>
      </c>
      <c r="C1037" s="76" t="s">
        <v>2004</v>
      </c>
      <c r="D1037" s="61" t="s">
        <v>23817</v>
      </c>
      <c r="E1037" s="53">
        <v>26859.13</v>
      </c>
      <c r="F1037" s="26">
        <v>0.21</v>
      </c>
      <c r="G1037" s="53">
        <v>47124.345000000001</v>
      </c>
      <c r="H1037" s="67"/>
      <c r="I1037" s="68"/>
      <c r="J1037" s="69"/>
      <c r="K1037" s="69"/>
      <c r="L1037" s="69"/>
      <c r="M1037" s="69"/>
      <c r="N1037" s="69"/>
      <c r="O1037" s="35"/>
      <c r="P1037" s="35" t="s">
        <v>25129</v>
      </c>
      <c r="Q1037" s="36">
        <v>1</v>
      </c>
      <c r="R1037" s="35" t="s">
        <v>27</v>
      </c>
      <c r="S1037" s="35" t="s">
        <v>28504</v>
      </c>
      <c r="T1037" s="35">
        <v>0</v>
      </c>
      <c r="U1037" s="35">
        <v>0</v>
      </c>
      <c r="V1037" s="36">
        <v>1</v>
      </c>
      <c r="W1037" s="36">
        <v>1</v>
      </c>
      <c r="X1037" s="37" t="s">
        <v>65</v>
      </c>
    </row>
    <row r="1038" spans="1:24" ht="24" customHeight="1" x14ac:dyDescent="0.2">
      <c r="A1038" s="50" t="s">
        <v>1505</v>
      </c>
      <c r="B1038" s="60" t="s">
        <v>2006</v>
      </c>
      <c r="C1038" s="76" t="s">
        <v>2006</v>
      </c>
      <c r="D1038" s="61" t="s">
        <v>23818</v>
      </c>
      <c r="E1038" s="53">
        <v>26859.13</v>
      </c>
      <c r="F1038" s="26">
        <v>0.21</v>
      </c>
      <c r="G1038" s="53">
        <v>47124.345000000001</v>
      </c>
      <c r="H1038" s="67"/>
      <c r="I1038" s="68"/>
      <c r="J1038" s="69"/>
      <c r="K1038" s="69"/>
      <c r="L1038" s="69"/>
      <c r="M1038" s="69"/>
      <c r="N1038" s="69"/>
      <c r="O1038" s="35"/>
      <c r="P1038" s="35" t="s">
        <v>25130</v>
      </c>
      <c r="Q1038" s="36">
        <v>1</v>
      </c>
      <c r="R1038" s="35" t="s">
        <v>27</v>
      </c>
      <c r="S1038" s="35" t="s">
        <v>28504</v>
      </c>
      <c r="T1038" s="35">
        <v>0</v>
      </c>
      <c r="U1038" s="35">
        <v>0</v>
      </c>
      <c r="V1038" s="36">
        <v>1</v>
      </c>
      <c r="W1038" s="36">
        <v>1</v>
      </c>
      <c r="X1038" s="37" t="s">
        <v>65</v>
      </c>
    </row>
    <row r="1039" spans="1:24" ht="24" customHeight="1" x14ac:dyDescent="0.2">
      <c r="A1039" s="50" t="s">
        <v>1505</v>
      </c>
      <c r="B1039" s="60" t="s">
        <v>2008</v>
      </c>
      <c r="C1039" s="76" t="s">
        <v>2008</v>
      </c>
      <c r="D1039" s="61" t="s">
        <v>23819</v>
      </c>
      <c r="E1039" s="53">
        <v>26859.13</v>
      </c>
      <c r="F1039" s="26">
        <v>0.21</v>
      </c>
      <c r="G1039" s="53">
        <v>47124.345000000001</v>
      </c>
      <c r="H1039" s="67"/>
      <c r="I1039" s="68"/>
      <c r="J1039" s="69"/>
      <c r="K1039" s="69"/>
      <c r="L1039" s="69"/>
      <c r="M1039" s="69"/>
      <c r="N1039" s="69"/>
      <c r="O1039" s="35"/>
      <c r="P1039" s="35" t="s">
        <v>25131</v>
      </c>
      <c r="Q1039" s="36">
        <v>1</v>
      </c>
      <c r="R1039" s="35" t="s">
        <v>27</v>
      </c>
      <c r="S1039" s="35" t="s">
        <v>28504</v>
      </c>
      <c r="T1039" s="35">
        <v>0</v>
      </c>
      <c r="U1039" s="35">
        <v>0</v>
      </c>
      <c r="V1039" s="36">
        <v>1</v>
      </c>
      <c r="W1039" s="36">
        <v>1</v>
      </c>
      <c r="X1039" s="37" t="s">
        <v>65</v>
      </c>
    </row>
    <row r="1040" spans="1:24" ht="24" customHeight="1" x14ac:dyDescent="0.2">
      <c r="A1040" s="50" t="s">
        <v>1505</v>
      </c>
      <c r="B1040" s="60" t="s">
        <v>12064</v>
      </c>
      <c r="C1040" s="76" t="s">
        <v>12064</v>
      </c>
      <c r="D1040" s="61" t="s">
        <v>12065</v>
      </c>
      <c r="E1040" s="53">
        <v>26859.13</v>
      </c>
      <c r="F1040" s="26">
        <v>0.21</v>
      </c>
      <c r="G1040" s="53">
        <v>47124.345000000001</v>
      </c>
      <c r="H1040" s="67"/>
      <c r="I1040" s="68"/>
      <c r="J1040" s="69"/>
      <c r="K1040" s="69"/>
      <c r="L1040" s="69"/>
      <c r="M1040" s="69"/>
      <c r="N1040" s="69"/>
      <c r="O1040" s="35"/>
      <c r="P1040" s="35" t="s">
        <v>25132</v>
      </c>
      <c r="Q1040" s="36">
        <v>1</v>
      </c>
      <c r="R1040" s="35" t="s">
        <v>27</v>
      </c>
      <c r="S1040" s="35" t="s">
        <v>28504</v>
      </c>
      <c r="T1040" s="35">
        <v>0</v>
      </c>
      <c r="U1040" s="35">
        <v>0</v>
      </c>
      <c r="V1040" s="36">
        <v>1</v>
      </c>
      <c r="W1040" s="36">
        <v>1</v>
      </c>
      <c r="X1040" s="37" t="s">
        <v>65</v>
      </c>
    </row>
    <row r="1041" spans="1:24" ht="24" customHeight="1" x14ac:dyDescent="0.2">
      <c r="A1041" s="50" t="s">
        <v>1505</v>
      </c>
      <c r="B1041" s="60" t="s">
        <v>2010</v>
      </c>
      <c r="C1041" s="76" t="s">
        <v>2010</v>
      </c>
      <c r="D1041" s="61" t="s">
        <v>23820</v>
      </c>
      <c r="E1041" s="53">
        <v>26859.13</v>
      </c>
      <c r="F1041" s="26">
        <v>0.21</v>
      </c>
      <c r="G1041" s="53">
        <v>47124.345000000001</v>
      </c>
      <c r="H1041" s="67"/>
      <c r="I1041" s="68"/>
      <c r="J1041" s="69"/>
      <c r="K1041" s="69"/>
      <c r="L1041" s="69"/>
      <c r="M1041" s="69"/>
      <c r="N1041" s="69"/>
      <c r="O1041" s="35"/>
      <c r="P1041" s="35" t="s">
        <v>25133</v>
      </c>
      <c r="Q1041" s="36">
        <v>1</v>
      </c>
      <c r="R1041" s="35" t="s">
        <v>27</v>
      </c>
      <c r="S1041" s="35" t="s">
        <v>28504</v>
      </c>
      <c r="T1041" s="35">
        <v>0</v>
      </c>
      <c r="U1041" s="35">
        <v>0</v>
      </c>
      <c r="V1041" s="36">
        <v>1</v>
      </c>
      <c r="W1041" s="36">
        <v>1</v>
      </c>
      <c r="X1041" s="37" t="s">
        <v>65</v>
      </c>
    </row>
    <row r="1042" spans="1:24" ht="24" customHeight="1" x14ac:dyDescent="0.2">
      <c r="A1042" s="50" t="s">
        <v>1505</v>
      </c>
      <c r="B1042" s="60" t="s">
        <v>2012</v>
      </c>
      <c r="C1042" s="76" t="s">
        <v>2012</v>
      </c>
      <c r="D1042" s="61" t="s">
        <v>23821</v>
      </c>
      <c r="E1042" s="53">
        <v>26859.13</v>
      </c>
      <c r="F1042" s="26">
        <v>0.21</v>
      </c>
      <c r="G1042" s="53">
        <v>47124.345000000001</v>
      </c>
      <c r="H1042" s="67"/>
      <c r="I1042" s="68"/>
      <c r="J1042" s="69"/>
      <c r="K1042" s="69"/>
      <c r="L1042" s="69"/>
      <c r="M1042" s="69"/>
      <c r="N1042" s="69"/>
      <c r="O1042" s="35"/>
      <c r="P1042" s="35" t="s">
        <v>25134</v>
      </c>
      <c r="Q1042" s="36">
        <v>1</v>
      </c>
      <c r="R1042" s="35" t="s">
        <v>27</v>
      </c>
      <c r="S1042" s="35" t="s">
        <v>28504</v>
      </c>
      <c r="T1042" s="35">
        <v>0</v>
      </c>
      <c r="U1042" s="35">
        <v>0</v>
      </c>
      <c r="V1042" s="36">
        <v>1</v>
      </c>
      <c r="W1042" s="36">
        <v>1</v>
      </c>
      <c r="X1042" s="37" t="s">
        <v>65</v>
      </c>
    </row>
    <row r="1043" spans="1:24" ht="24" customHeight="1" x14ac:dyDescent="0.2">
      <c r="A1043" s="50" t="s">
        <v>1505</v>
      </c>
      <c r="B1043" s="60" t="s">
        <v>2014</v>
      </c>
      <c r="C1043" s="76" t="s">
        <v>2014</v>
      </c>
      <c r="D1043" s="61" t="s">
        <v>23822</v>
      </c>
      <c r="E1043" s="53">
        <v>26859.13</v>
      </c>
      <c r="F1043" s="26">
        <v>0.21</v>
      </c>
      <c r="G1043" s="53">
        <v>47124.345000000001</v>
      </c>
      <c r="H1043" s="67"/>
      <c r="I1043" s="68"/>
      <c r="J1043" s="69"/>
      <c r="K1043" s="69"/>
      <c r="L1043" s="69"/>
      <c r="M1043" s="69"/>
      <c r="N1043" s="69"/>
      <c r="O1043" s="35"/>
      <c r="P1043" s="35" t="s">
        <v>25135</v>
      </c>
      <c r="Q1043" s="36">
        <v>1</v>
      </c>
      <c r="R1043" s="35" t="s">
        <v>27</v>
      </c>
      <c r="S1043" s="35" t="s">
        <v>28504</v>
      </c>
      <c r="T1043" s="35">
        <v>0</v>
      </c>
      <c r="U1043" s="35">
        <v>0</v>
      </c>
      <c r="V1043" s="36">
        <v>1</v>
      </c>
      <c r="W1043" s="36">
        <v>1</v>
      </c>
      <c r="X1043" s="37" t="s">
        <v>65</v>
      </c>
    </row>
    <row r="1044" spans="1:24" ht="24" customHeight="1" x14ac:dyDescent="0.2">
      <c r="A1044" s="50" t="s">
        <v>1505</v>
      </c>
      <c r="B1044" s="60" t="s">
        <v>2016</v>
      </c>
      <c r="C1044" s="76" t="s">
        <v>2016</v>
      </c>
      <c r="D1044" s="61" t="s">
        <v>23823</v>
      </c>
      <c r="E1044" s="53">
        <v>24218.07</v>
      </c>
      <c r="F1044" s="26">
        <v>0.21</v>
      </c>
      <c r="G1044" s="53">
        <v>42490.601999999999</v>
      </c>
      <c r="H1044" s="67"/>
      <c r="I1044" s="68"/>
      <c r="J1044" s="69"/>
      <c r="K1044" s="69"/>
      <c r="L1044" s="69"/>
      <c r="M1044" s="69"/>
      <c r="N1044" s="69"/>
      <c r="O1044" s="35"/>
      <c r="P1044" s="35" t="s">
        <v>25136</v>
      </c>
      <c r="Q1044" s="36">
        <v>1</v>
      </c>
      <c r="R1044" s="35" t="s">
        <v>27</v>
      </c>
      <c r="S1044" s="35" t="s">
        <v>28504</v>
      </c>
      <c r="T1044" s="35">
        <v>0</v>
      </c>
      <c r="U1044" s="35">
        <v>0</v>
      </c>
      <c r="V1044" s="36">
        <v>1</v>
      </c>
      <c r="W1044" s="36">
        <v>1</v>
      </c>
      <c r="X1044" s="37" t="s">
        <v>65</v>
      </c>
    </row>
    <row r="1045" spans="1:24" ht="24" customHeight="1" x14ac:dyDescent="0.2">
      <c r="A1045" s="50" t="s">
        <v>1505</v>
      </c>
      <c r="B1045" s="60" t="s">
        <v>2018</v>
      </c>
      <c r="C1045" s="76" t="s">
        <v>2018</v>
      </c>
      <c r="D1045" s="61" t="s">
        <v>23824</v>
      </c>
      <c r="E1045" s="53">
        <v>24218.07</v>
      </c>
      <c r="F1045" s="26">
        <v>0.21</v>
      </c>
      <c r="G1045" s="53">
        <v>42490.601999999999</v>
      </c>
      <c r="H1045" s="67"/>
      <c r="I1045" s="68"/>
      <c r="J1045" s="69"/>
      <c r="K1045" s="69"/>
      <c r="L1045" s="69"/>
      <c r="M1045" s="69"/>
      <c r="N1045" s="69"/>
      <c r="O1045" s="35"/>
      <c r="P1045" s="35" t="s">
        <v>25137</v>
      </c>
      <c r="Q1045" s="36">
        <v>1</v>
      </c>
      <c r="R1045" s="35" t="s">
        <v>27</v>
      </c>
      <c r="S1045" s="35" t="s">
        <v>28504</v>
      </c>
      <c r="T1045" s="35">
        <v>0</v>
      </c>
      <c r="U1045" s="35">
        <v>0</v>
      </c>
      <c r="V1045" s="36">
        <v>1</v>
      </c>
      <c r="W1045" s="36">
        <v>1</v>
      </c>
      <c r="X1045" s="37" t="s">
        <v>65</v>
      </c>
    </row>
    <row r="1046" spans="1:24" ht="24" customHeight="1" x14ac:dyDescent="0.2">
      <c r="A1046" s="50" t="s">
        <v>1505</v>
      </c>
      <c r="B1046" s="60" t="s">
        <v>2020</v>
      </c>
      <c r="C1046" s="76" t="s">
        <v>2020</v>
      </c>
      <c r="D1046" s="61" t="s">
        <v>23825</v>
      </c>
      <c r="E1046" s="53">
        <v>24218.07</v>
      </c>
      <c r="F1046" s="26">
        <v>0.21</v>
      </c>
      <c r="G1046" s="53">
        <v>42490.601999999999</v>
      </c>
      <c r="H1046" s="67"/>
      <c r="I1046" s="68"/>
      <c r="J1046" s="69"/>
      <c r="K1046" s="69"/>
      <c r="L1046" s="69"/>
      <c r="M1046" s="69"/>
      <c r="N1046" s="69"/>
      <c r="O1046" s="35"/>
      <c r="P1046" s="35" t="s">
        <v>25138</v>
      </c>
      <c r="Q1046" s="36">
        <v>1</v>
      </c>
      <c r="R1046" s="35" t="s">
        <v>27</v>
      </c>
      <c r="S1046" s="35" t="s">
        <v>28504</v>
      </c>
      <c r="T1046" s="35">
        <v>0</v>
      </c>
      <c r="U1046" s="35">
        <v>0</v>
      </c>
      <c r="V1046" s="36">
        <v>1</v>
      </c>
      <c r="W1046" s="36">
        <v>1</v>
      </c>
      <c r="X1046" s="37" t="s">
        <v>65</v>
      </c>
    </row>
    <row r="1047" spans="1:24" ht="24" customHeight="1" x14ac:dyDescent="0.2">
      <c r="A1047" s="50" t="s">
        <v>1505</v>
      </c>
      <c r="B1047" s="60" t="s">
        <v>2022</v>
      </c>
      <c r="C1047" s="76" t="s">
        <v>2022</v>
      </c>
      <c r="D1047" s="61" t="s">
        <v>23826</v>
      </c>
      <c r="E1047" s="53">
        <v>24218.07</v>
      </c>
      <c r="F1047" s="26">
        <v>0.21</v>
      </c>
      <c r="G1047" s="53">
        <v>42490.601999999999</v>
      </c>
      <c r="H1047" s="67"/>
      <c r="I1047" s="68"/>
      <c r="J1047" s="69"/>
      <c r="K1047" s="69"/>
      <c r="L1047" s="69"/>
      <c r="M1047" s="69"/>
      <c r="N1047" s="69"/>
      <c r="O1047" s="35"/>
      <c r="P1047" s="35" t="s">
        <v>25139</v>
      </c>
      <c r="Q1047" s="36">
        <v>1</v>
      </c>
      <c r="R1047" s="35" t="s">
        <v>27</v>
      </c>
      <c r="S1047" s="35" t="s">
        <v>28504</v>
      </c>
      <c r="T1047" s="35">
        <v>0</v>
      </c>
      <c r="U1047" s="35">
        <v>0</v>
      </c>
      <c r="V1047" s="36">
        <v>1</v>
      </c>
      <c r="W1047" s="36">
        <v>1</v>
      </c>
      <c r="X1047" s="37" t="s">
        <v>65</v>
      </c>
    </row>
    <row r="1048" spans="1:24" ht="24" customHeight="1" x14ac:dyDescent="0.2">
      <c r="A1048" s="50" t="s">
        <v>1505</v>
      </c>
      <c r="B1048" s="60" t="s">
        <v>2024</v>
      </c>
      <c r="C1048" s="76" t="s">
        <v>2024</v>
      </c>
      <c r="D1048" s="61" t="s">
        <v>23827</v>
      </c>
      <c r="E1048" s="53">
        <v>24218.07</v>
      </c>
      <c r="F1048" s="26">
        <v>0.21</v>
      </c>
      <c r="G1048" s="53">
        <v>42490.601999999999</v>
      </c>
      <c r="H1048" s="67"/>
      <c r="I1048" s="68"/>
      <c r="J1048" s="69"/>
      <c r="K1048" s="69"/>
      <c r="L1048" s="69"/>
      <c r="M1048" s="69"/>
      <c r="N1048" s="69"/>
      <c r="O1048" s="35"/>
      <c r="P1048" s="35" t="s">
        <v>25140</v>
      </c>
      <c r="Q1048" s="36">
        <v>1</v>
      </c>
      <c r="R1048" s="35" t="s">
        <v>27</v>
      </c>
      <c r="S1048" s="35" t="s">
        <v>28504</v>
      </c>
      <c r="T1048" s="35">
        <v>0</v>
      </c>
      <c r="U1048" s="35">
        <v>0</v>
      </c>
      <c r="V1048" s="36">
        <v>1</v>
      </c>
      <c r="W1048" s="36">
        <v>1</v>
      </c>
      <c r="X1048" s="37" t="s">
        <v>65</v>
      </c>
    </row>
    <row r="1049" spans="1:24" ht="24" customHeight="1" x14ac:dyDescent="0.2">
      <c r="A1049" s="50" t="s">
        <v>1505</v>
      </c>
      <c r="B1049" s="60" t="s">
        <v>2026</v>
      </c>
      <c r="C1049" s="76" t="s">
        <v>2026</v>
      </c>
      <c r="D1049" s="61" t="s">
        <v>23828</v>
      </c>
      <c r="E1049" s="53">
        <v>24218.07</v>
      </c>
      <c r="F1049" s="26">
        <v>0.21</v>
      </c>
      <c r="G1049" s="53">
        <v>42490.601999999999</v>
      </c>
      <c r="H1049" s="67"/>
      <c r="I1049" s="68"/>
      <c r="J1049" s="69"/>
      <c r="K1049" s="69"/>
      <c r="L1049" s="69"/>
      <c r="M1049" s="69"/>
      <c r="N1049" s="69"/>
      <c r="O1049" s="35"/>
      <c r="P1049" s="35" t="s">
        <v>25141</v>
      </c>
      <c r="Q1049" s="36">
        <v>1</v>
      </c>
      <c r="R1049" s="35" t="s">
        <v>27</v>
      </c>
      <c r="S1049" s="35" t="s">
        <v>28504</v>
      </c>
      <c r="T1049" s="35">
        <v>0</v>
      </c>
      <c r="U1049" s="35">
        <v>0</v>
      </c>
      <c r="V1049" s="36">
        <v>1</v>
      </c>
      <c r="W1049" s="36">
        <v>1</v>
      </c>
      <c r="X1049" s="37" t="s">
        <v>65</v>
      </c>
    </row>
    <row r="1050" spans="1:24" ht="24" customHeight="1" x14ac:dyDescent="0.2">
      <c r="A1050" s="50" t="s">
        <v>1505</v>
      </c>
      <c r="B1050" s="60" t="s">
        <v>2028</v>
      </c>
      <c r="C1050" s="76" t="s">
        <v>2028</v>
      </c>
      <c r="D1050" s="61" t="s">
        <v>23829</v>
      </c>
      <c r="E1050" s="53">
        <v>24218.07</v>
      </c>
      <c r="F1050" s="26">
        <v>0.21</v>
      </c>
      <c r="G1050" s="53">
        <v>42490.601999999999</v>
      </c>
      <c r="H1050" s="67"/>
      <c r="I1050" s="68"/>
      <c r="J1050" s="69"/>
      <c r="K1050" s="69"/>
      <c r="L1050" s="69"/>
      <c r="M1050" s="69"/>
      <c r="N1050" s="69"/>
      <c r="O1050" s="35"/>
      <c r="P1050" s="35" t="s">
        <v>25142</v>
      </c>
      <c r="Q1050" s="36">
        <v>1</v>
      </c>
      <c r="R1050" s="35" t="s">
        <v>27</v>
      </c>
      <c r="S1050" s="35" t="s">
        <v>28504</v>
      </c>
      <c r="T1050" s="35">
        <v>0</v>
      </c>
      <c r="U1050" s="35">
        <v>0</v>
      </c>
      <c r="V1050" s="36">
        <v>1</v>
      </c>
      <c r="W1050" s="36">
        <v>1</v>
      </c>
      <c r="X1050" s="37" t="s">
        <v>65</v>
      </c>
    </row>
    <row r="1051" spans="1:24" ht="24" customHeight="1" x14ac:dyDescent="0.2">
      <c r="A1051" s="50" t="s">
        <v>1505</v>
      </c>
      <c r="B1051" s="60" t="s">
        <v>2030</v>
      </c>
      <c r="C1051" s="76" t="s">
        <v>2030</v>
      </c>
      <c r="D1051" s="61" t="s">
        <v>23830</v>
      </c>
      <c r="E1051" s="53">
        <v>24218.07</v>
      </c>
      <c r="F1051" s="26">
        <v>0.21</v>
      </c>
      <c r="G1051" s="53">
        <v>42490.601999999999</v>
      </c>
      <c r="H1051" s="67"/>
      <c r="I1051" s="68"/>
      <c r="J1051" s="69"/>
      <c r="K1051" s="69"/>
      <c r="L1051" s="69"/>
      <c r="M1051" s="69"/>
      <c r="N1051" s="69"/>
      <c r="O1051" s="35"/>
      <c r="P1051" s="35" t="s">
        <v>25143</v>
      </c>
      <c r="Q1051" s="36">
        <v>1</v>
      </c>
      <c r="R1051" s="35" t="s">
        <v>27</v>
      </c>
      <c r="S1051" s="35" t="s">
        <v>28504</v>
      </c>
      <c r="T1051" s="35">
        <v>0</v>
      </c>
      <c r="U1051" s="35">
        <v>0</v>
      </c>
      <c r="V1051" s="36">
        <v>1</v>
      </c>
      <c r="W1051" s="36">
        <v>1</v>
      </c>
      <c r="X1051" s="37" t="s">
        <v>65</v>
      </c>
    </row>
    <row r="1052" spans="1:24" ht="24" customHeight="1" x14ac:dyDescent="0.2">
      <c r="A1052" s="50" t="s">
        <v>1505</v>
      </c>
      <c r="B1052" s="60" t="s">
        <v>2032</v>
      </c>
      <c r="C1052" s="76" t="s">
        <v>2032</v>
      </c>
      <c r="D1052" s="61" t="s">
        <v>23831</v>
      </c>
      <c r="E1052" s="53">
        <v>24218.07</v>
      </c>
      <c r="F1052" s="26">
        <v>0.21</v>
      </c>
      <c r="G1052" s="53">
        <v>42490.601999999999</v>
      </c>
      <c r="H1052" s="67"/>
      <c r="I1052" s="68"/>
      <c r="J1052" s="69"/>
      <c r="K1052" s="69"/>
      <c r="L1052" s="69"/>
      <c r="M1052" s="69"/>
      <c r="N1052" s="69"/>
      <c r="O1052" s="35"/>
      <c r="P1052" s="35" t="s">
        <v>25144</v>
      </c>
      <c r="Q1052" s="36">
        <v>1</v>
      </c>
      <c r="R1052" s="35" t="s">
        <v>27</v>
      </c>
      <c r="S1052" s="35" t="s">
        <v>28504</v>
      </c>
      <c r="T1052" s="35">
        <v>0</v>
      </c>
      <c r="U1052" s="35">
        <v>0</v>
      </c>
      <c r="V1052" s="36">
        <v>1</v>
      </c>
      <c r="W1052" s="36">
        <v>1</v>
      </c>
      <c r="X1052" s="37" t="s">
        <v>65</v>
      </c>
    </row>
    <row r="1053" spans="1:24" ht="24" customHeight="1" x14ac:dyDescent="0.2">
      <c r="A1053" s="50" t="s">
        <v>1505</v>
      </c>
      <c r="B1053" s="60" t="s">
        <v>2034</v>
      </c>
      <c r="C1053" s="76" t="s">
        <v>2034</v>
      </c>
      <c r="D1053" s="61" t="s">
        <v>23832</v>
      </c>
      <c r="E1053" s="53">
        <v>70195.289999999994</v>
      </c>
      <c r="F1053" s="26">
        <v>0.21</v>
      </c>
      <c r="G1053" s="53">
        <v>123157.636</v>
      </c>
      <c r="H1053" s="67"/>
      <c r="I1053" s="68"/>
      <c r="J1053" s="69"/>
      <c r="K1053" s="69"/>
      <c r="L1053" s="69"/>
      <c r="M1053" s="69"/>
      <c r="N1053" s="69"/>
      <c r="O1053" s="35"/>
      <c r="P1053" s="35" t="s">
        <v>25145</v>
      </c>
      <c r="Q1053" s="36">
        <v>1</v>
      </c>
      <c r="R1053" s="35" t="s">
        <v>27</v>
      </c>
      <c r="S1053" s="35" t="s">
        <v>28503</v>
      </c>
      <c r="T1053" s="35">
        <v>0</v>
      </c>
      <c r="U1053" s="35">
        <v>0</v>
      </c>
      <c r="V1053" s="36">
        <v>1</v>
      </c>
      <c r="W1053" s="36">
        <v>1</v>
      </c>
      <c r="X1053" s="37" t="s">
        <v>65</v>
      </c>
    </row>
    <row r="1054" spans="1:24" ht="24" customHeight="1" x14ac:dyDescent="0.2">
      <c r="A1054" s="50" t="s">
        <v>1505</v>
      </c>
      <c r="B1054" s="60" t="s">
        <v>2036</v>
      </c>
      <c r="C1054" s="76" t="s">
        <v>2036</v>
      </c>
      <c r="D1054" s="61" t="s">
        <v>23833</v>
      </c>
      <c r="E1054" s="53">
        <v>93498.89</v>
      </c>
      <c r="F1054" s="26">
        <v>0.21</v>
      </c>
      <c r="G1054" s="53">
        <v>164043.802</v>
      </c>
      <c r="H1054" s="67"/>
      <c r="I1054" s="68"/>
      <c r="J1054" s="69"/>
      <c r="K1054" s="69"/>
      <c r="L1054" s="69"/>
      <c r="M1054" s="69"/>
      <c r="N1054" s="69"/>
      <c r="O1054" s="35"/>
      <c r="P1054" s="35" t="s">
        <v>25146</v>
      </c>
      <c r="Q1054" s="36">
        <v>1</v>
      </c>
      <c r="R1054" s="35" t="s">
        <v>27</v>
      </c>
      <c r="S1054" s="35" t="s">
        <v>28503</v>
      </c>
      <c r="T1054" s="35">
        <v>0</v>
      </c>
      <c r="U1054" s="35">
        <v>0</v>
      </c>
      <c r="V1054" s="36">
        <v>1</v>
      </c>
      <c r="W1054" s="36">
        <v>1</v>
      </c>
      <c r="X1054" s="37" t="s">
        <v>65</v>
      </c>
    </row>
    <row r="1055" spans="1:24" ht="24" customHeight="1" x14ac:dyDescent="0.2">
      <c r="A1055" s="50" t="s">
        <v>1505</v>
      </c>
      <c r="B1055" s="60" t="s">
        <v>2038</v>
      </c>
      <c r="C1055" s="76" t="s">
        <v>2038</v>
      </c>
      <c r="D1055" s="61" t="s">
        <v>23834</v>
      </c>
      <c r="E1055" s="53">
        <v>32730.639999999999</v>
      </c>
      <c r="F1055" s="26">
        <v>0.21</v>
      </c>
      <c r="G1055" s="53">
        <v>57425.91</v>
      </c>
      <c r="H1055" s="67"/>
      <c r="I1055" s="68"/>
      <c r="J1055" s="69"/>
      <c r="K1055" s="69"/>
      <c r="L1055" s="69"/>
      <c r="M1055" s="69"/>
      <c r="N1055" s="69"/>
      <c r="O1055" s="35"/>
      <c r="P1055" s="35" t="s">
        <v>25147</v>
      </c>
      <c r="Q1055" s="36">
        <v>1</v>
      </c>
      <c r="R1055" s="35" t="s">
        <v>27</v>
      </c>
      <c r="S1055" s="35" t="s">
        <v>28504</v>
      </c>
      <c r="T1055" s="35">
        <v>0</v>
      </c>
      <c r="U1055" s="35">
        <v>0</v>
      </c>
      <c r="V1055" s="36">
        <v>1</v>
      </c>
      <c r="W1055" s="36">
        <v>1</v>
      </c>
      <c r="X1055" s="37" t="s">
        <v>65</v>
      </c>
    </row>
    <row r="1056" spans="1:24" ht="24" customHeight="1" x14ac:dyDescent="0.2">
      <c r="A1056" s="50" t="s">
        <v>1505</v>
      </c>
      <c r="B1056" s="60" t="s">
        <v>2040</v>
      </c>
      <c r="C1056" s="76" t="s">
        <v>2040</v>
      </c>
      <c r="D1056" s="61" t="s">
        <v>23835</v>
      </c>
      <c r="E1056" s="53">
        <v>32730.639999999999</v>
      </c>
      <c r="F1056" s="26">
        <v>0.21</v>
      </c>
      <c r="G1056" s="53">
        <v>57425.91</v>
      </c>
      <c r="H1056" s="67"/>
      <c r="I1056" s="68"/>
      <c r="J1056" s="69"/>
      <c r="K1056" s="69"/>
      <c r="L1056" s="69"/>
      <c r="M1056" s="69"/>
      <c r="N1056" s="69"/>
      <c r="O1056" s="35"/>
      <c r="P1056" s="35" t="s">
        <v>25148</v>
      </c>
      <c r="Q1056" s="36">
        <v>1</v>
      </c>
      <c r="R1056" s="35" t="s">
        <v>27</v>
      </c>
      <c r="S1056" s="35" t="s">
        <v>28504</v>
      </c>
      <c r="T1056" s="35">
        <v>0</v>
      </c>
      <c r="U1056" s="35">
        <v>0</v>
      </c>
      <c r="V1056" s="36">
        <v>1</v>
      </c>
      <c r="W1056" s="36">
        <v>1</v>
      </c>
      <c r="X1056" s="37" t="s">
        <v>65</v>
      </c>
    </row>
    <row r="1057" spans="1:24" ht="24" customHeight="1" x14ac:dyDescent="0.2">
      <c r="A1057" s="50" t="s">
        <v>1505</v>
      </c>
      <c r="B1057" s="60" t="s">
        <v>2042</v>
      </c>
      <c r="C1057" s="76" t="s">
        <v>2042</v>
      </c>
      <c r="D1057" s="61" t="s">
        <v>23836</v>
      </c>
      <c r="E1057" s="53">
        <v>32730.639999999999</v>
      </c>
      <c r="F1057" s="26">
        <v>0.21</v>
      </c>
      <c r="G1057" s="53">
        <v>57425.91</v>
      </c>
      <c r="H1057" s="67"/>
      <c r="I1057" s="68"/>
      <c r="J1057" s="69"/>
      <c r="K1057" s="69"/>
      <c r="L1057" s="69"/>
      <c r="M1057" s="69"/>
      <c r="N1057" s="69"/>
      <c r="O1057" s="35"/>
      <c r="P1057" s="35" t="s">
        <v>25149</v>
      </c>
      <c r="Q1057" s="36">
        <v>1</v>
      </c>
      <c r="R1057" s="35" t="s">
        <v>27</v>
      </c>
      <c r="S1057" s="35" t="s">
        <v>28504</v>
      </c>
      <c r="T1057" s="35">
        <v>0</v>
      </c>
      <c r="U1057" s="35">
        <v>0</v>
      </c>
      <c r="V1057" s="36">
        <v>1</v>
      </c>
      <c r="W1057" s="36">
        <v>1</v>
      </c>
      <c r="X1057" s="37" t="s">
        <v>65</v>
      </c>
    </row>
    <row r="1058" spans="1:24" ht="24" customHeight="1" x14ac:dyDescent="0.2">
      <c r="A1058" s="50" t="s">
        <v>1505</v>
      </c>
      <c r="B1058" s="60" t="s">
        <v>12066</v>
      </c>
      <c r="C1058" s="76" t="s">
        <v>12066</v>
      </c>
      <c r="D1058" s="61" t="s">
        <v>12067</v>
      </c>
      <c r="E1058" s="53">
        <v>32730.639999999999</v>
      </c>
      <c r="F1058" s="26">
        <v>0.21</v>
      </c>
      <c r="G1058" s="53">
        <v>57425.91</v>
      </c>
      <c r="H1058" s="67"/>
      <c r="I1058" s="68"/>
      <c r="J1058" s="69"/>
      <c r="K1058" s="69"/>
      <c r="L1058" s="69"/>
      <c r="M1058" s="69"/>
      <c r="N1058" s="69"/>
      <c r="O1058" s="35"/>
      <c r="P1058" s="35" t="s">
        <v>25150</v>
      </c>
      <c r="Q1058" s="36">
        <v>1</v>
      </c>
      <c r="R1058" s="35" t="s">
        <v>27</v>
      </c>
      <c r="S1058" s="35" t="s">
        <v>28504</v>
      </c>
      <c r="T1058" s="35">
        <v>0</v>
      </c>
      <c r="U1058" s="35">
        <v>0</v>
      </c>
      <c r="V1058" s="36">
        <v>1</v>
      </c>
      <c r="W1058" s="36">
        <v>1</v>
      </c>
      <c r="X1058" s="37" t="s">
        <v>65</v>
      </c>
    </row>
    <row r="1059" spans="1:24" ht="24" customHeight="1" x14ac:dyDescent="0.2">
      <c r="A1059" s="50" t="s">
        <v>1505</v>
      </c>
      <c r="B1059" s="60" t="s">
        <v>2044</v>
      </c>
      <c r="C1059" s="76" t="s">
        <v>2044</v>
      </c>
      <c r="D1059" s="61" t="s">
        <v>23837</v>
      </c>
      <c r="E1059" s="53">
        <v>32730.639999999999</v>
      </c>
      <c r="F1059" s="26">
        <v>0.21</v>
      </c>
      <c r="G1059" s="53">
        <v>57425.91</v>
      </c>
      <c r="H1059" s="67"/>
      <c r="I1059" s="68"/>
      <c r="J1059" s="69"/>
      <c r="K1059" s="69"/>
      <c r="L1059" s="69"/>
      <c r="M1059" s="69"/>
      <c r="N1059" s="69"/>
      <c r="O1059" s="35"/>
      <c r="P1059" s="35" t="s">
        <v>25151</v>
      </c>
      <c r="Q1059" s="36">
        <v>1</v>
      </c>
      <c r="R1059" s="35" t="s">
        <v>27</v>
      </c>
      <c r="S1059" s="35" t="s">
        <v>28504</v>
      </c>
      <c r="T1059" s="35">
        <v>0</v>
      </c>
      <c r="U1059" s="35">
        <v>0</v>
      </c>
      <c r="V1059" s="36">
        <v>1</v>
      </c>
      <c r="W1059" s="36">
        <v>1</v>
      </c>
      <c r="X1059" s="37" t="s">
        <v>65</v>
      </c>
    </row>
    <row r="1060" spans="1:24" ht="24" customHeight="1" x14ac:dyDescent="0.2">
      <c r="A1060" s="50" t="s">
        <v>1505</v>
      </c>
      <c r="B1060" s="60" t="s">
        <v>2046</v>
      </c>
      <c r="C1060" s="76" t="s">
        <v>2046</v>
      </c>
      <c r="D1060" s="61" t="s">
        <v>23838</v>
      </c>
      <c r="E1060" s="53">
        <v>32730.639999999999</v>
      </c>
      <c r="F1060" s="26">
        <v>0.21</v>
      </c>
      <c r="G1060" s="53">
        <v>57425.91</v>
      </c>
      <c r="H1060" s="67"/>
      <c r="I1060" s="68"/>
      <c r="J1060" s="69"/>
      <c r="K1060" s="69"/>
      <c r="L1060" s="69"/>
      <c r="M1060" s="69"/>
      <c r="N1060" s="69"/>
      <c r="O1060" s="35"/>
      <c r="P1060" s="35" t="s">
        <v>25152</v>
      </c>
      <c r="Q1060" s="36">
        <v>1</v>
      </c>
      <c r="R1060" s="35" t="s">
        <v>27</v>
      </c>
      <c r="S1060" s="35" t="s">
        <v>28504</v>
      </c>
      <c r="T1060" s="35">
        <v>0</v>
      </c>
      <c r="U1060" s="35">
        <v>0</v>
      </c>
      <c r="V1060" s="36">
        <v>1</v>
      </c>
      <c r="W1060" s="36">
        <v>1</v>
      </c>
      <c r="X1060" s="37" t="s">
        <v>65</v>
      </c>
    </row>
    <row r="1061" spans="1:24" ht="24" customHeight="1" x14ac:dyDescent="0.2">
      <c r="A1061" s="50" t="s">
        <v>1505</v>
      </c>
      <c r="B1061" s="60" t="s">
        <v>2048</v>
      </c>
      <c r="C1061" s="76" t="s">
        <v>2048</v>
      </c>
      <c r="D1061" s="61" t="s">
        <v>23839</v>
      </c>
      <c r="E1061" s="53">
        <v>32730.639999999999</v>
      </c>
      <c r="F1061" s="26">
        <v>0.21</v>
      </c>
      <c r="G1061" s="53">
        <v>57425.91</v>
      </c>
      <c r="H1061" s="67"/>
      <c r="I1061" s="68"/>
      <c r="J1061" s="69"/>
      <c r="K1061" s="69"/>
      <c r="L1061" s="69"/>
      <c r="M1061" s="69"/>
      <c r="N1061" s="69"/>
      <c r="O1061" s="35"/>
      <c r="P1061" s="35" t="s">
        <v>25153</v>
      </c>
      <c r="Q1061" s="36">
        <v>1</v>
      </c>
      <c r="R1061" s="35" t="s">
        <v>27</v>
      </c>
      <c r="S1061" s="35" t="s">
        <v>28504</v>
      </c>
      <c r="T1061" s="35">
        <v>0</v>
      </c>
      <c r="U1061" s="35">
        <v>0</v>
      </c>
      <c r="V1061" s="36">
        <v>1</v>
      </c>
      <c r="W1061" s="36">
        <v>1</v>
      </c>
      <c r="X1061" s="37" t="s">
        <v>65</v>
      </c>
    </row>
    <row r="1062" spans="1:24" ht="24" customHeight="1" x14ac:dyDescent="0.2">
      <c r="A1062" s="50" t="s">
        <v>1505</v>
      </c>
      <c r="B1062" s="60" t="s">
        <v>2050</v>
      </c>
      <c r="C1062" s="76" t="s">
        <v>2050</v>
      </c>
      <c r="D1062" s="61" t="s">
        <v>23840</v>
      </c>
      <c r="E1062" s="53">
        <v>32730.639999999999</v>
      </c>
      <c r="F1062" s="26">
        <v>0.21</v>
      </c>
      <c r="G1062" s="53">
        <v>57425.91</v>
      </c>
      <c r="H1062" s="67"/>
      <c r="I1062" s="68"/>
      <c r="J1062" s="69"/>
      <c r="K1062" s="69"/>
      <c r="L1062" s="69"/>
      <c r="M1062" s="69"/>
      <c r="N1062" s="69"/>
      <c r="O1062" s="35"/>
      <c r="P1062" s="35" t="s">
        <v>25154</v>
      </c>
      <c r="Q1062" s="36">
        <v>1</v>
      </c>
      <c r="R1062" s="35" t="s">
        <v>27</v>
      </c>
      <c r="S1062" s="35" t="s">
        <v>28504</v>
      </c>
      <c r="T1062" s="35">
        <v>0</v>
      </c>
      <c r="U1062" s="35">
        <v>0</v>
      </c>
      <c r="V1062" s="36">
        <v>1</v>
      </c>
      <c r="W1062" s="36">
        <v>1</v>
      </c>
      <c r="X1062" s="37" t="s">
        <v>65</v>
      </c>
    </row>
    <row r="1063" spans="1:24" ht="24" customHeight="1" x14ac:dyDescent="0.2">
      <c r="A1063" s="50" t="s">
        <v>1505</v>
      </c>
      <c r="B1063" s="60" t="s">
        <v>2052</v>
      </c>
      <c r="C1063" s="76" t="s">
        <v>2052</v>
      </c>
      <c r="D1063" s="61" t="s">
        <v>23841</v>
      </c>
      <c r="E1063" s="53">
        <v>32730.639999999999</v>
      </c>
      <c r="F1063" s="26">
        <v>0.21</v>
      </c>
      <c r="G1063" s="53">
        <v>57425.91</v>
      </c>
      <c r="H1063" s="67"/>
      <c r="I1063" s="68"/>
      <c r="J1063" s="69"/>
      <c r="K1063" s="69"/>
      <c r="L1063" s="69"/>
      <c r="M1063" s="69"/>
      <c r="N1063" s="69"/>
      <c r="O1063" s="35"/>
      <c r="P1063" s="35" t="s">
        <v>25155</v>
      </c>
      <c r="Q1063" s="36">
        <v>1</v>
      </c>
      <c r="R1063" s="35" t="s">
        <v>27</v>
      </c>
      <c r="S1063" s="35" t="s">
        <v>28504</v>
      </c>
      <c r="T1063" s="35">
        <v>0</v>
      </c>
      <c r="U1063" s="35">
        <v>0</v>
      </c>
      <c r="V1063" s="36">
        <v>1</v>
      </c>
      <c r="W1063" s="36">
        <v>1</v>
      </c>
      <c r="X1063" s="37" t="s">
        <v>65</v>
      </c>
    </row>
    <row r="1064" spans="1:24" ht="24" customHeight="1" x14ac:dyDescent="0.2">
      <c r="A1064" s="50" t="s">
        <v>1505</v>
      </c>
      <c r="B1064" s="60" t="s">
        <v>2054</v>
      </c>
      <c r="C1064" s="76" t="s">
        <v>2054</v>
      </c>
      <c r="D1064" s="61" t="s">
        <v>23842</v>
      </c>
      <c r="E1064" s="53">
        <v>20134.330000000002</v>
      </c>
      <c r="F1064" s="26">
        <v>0.21</v>
      </c>
      <c r="G1064" s="53">
        <v>35325.684000000001</v>
      </c>
      <c r="H1064" s="67"/>
      <c r="I1064" s="68"/>
      <c r="J1064" s="69"/>
      <c r="K1064" s="69"/>
      <c r="L1064" s="69"/>
      <c r="M1064" s="69"/>
      <c r="N1064" s="69"/>
      <c r="O1064" s="35"/>
      <c r="P1064" s="35" t="s">
        <v>25156</v>
      </c>
      <c r="Q1064" s="36">
        <v>1</v>
      </c>
      <c r="R1064" s="35" t="s">
        <v>27</v>
      </c>
      <c r="S1064" s="35" t="s">
        <v>28504</v>
      </c>
      <c r="T1064" s="35">
        <v>0</v>
      </c>
      <c r="U1064" s="35">
        <v>0</v>
      </c>
      <c r="V1064" s="36">
        <v>1</v>
      </c>
      <c r="W1064" s="36">
        <v>1</v>
      </c>
      <c r="X1064" s="37" t="s">
        <v>65</v>
      </c>
    </row>
    <row r="1065" spans="1:24" ht="24" customHeight="1" x14ac:dyDescent="0.2">
      <c r="A1065" s="50" t="s">
        <v>1505</v>
      </c>
      <c r="B1065" s="60" t="s">
        <v>2056</v>
      </c>
      <c r="C1065" s="76" t="s">
        <v>2056</v>
      </c>
      <c r="D1065" s="61" t="s">
        <v>23843</v>
      </c>
      <c r="E1065" s="53">
        <v>20134.330000000002</v>
      </c>
      <c r="F1065" s="26">
        <v>0.21</v>
      </c>
      <c r="G1065" s="53">
        <v>35325.684000000001</v>
      </c>
      <c r="H1065" s="67"/>
      <c r="I1065" s="68"/>
      <c r="J1065" s="69"/>
      <c r="K1065" s="69"/>
      <c r="L1065" s="69"/>
      <c r="M1065" s="69"/>
      <c r="N1065" s="69"/>
      <c r="O1065" s="35"/>
      <c r="P1065" s="35" t="s">
        <v>25157</v>
      </c>
      <c r="Q1065" s="36">
        <v>1</v>
      </c>
      <c r="R1065" s="35" t="s">
        <v>27</v>
      </c>
      <c r="S1065" s="35" t="s">
        <v>28504</v>
      </c>
      <c r="T1065" s="35">
        <v>0</v>
      </c>
      <c r="U1065" s="35">
        <v>0</v>
      </c>
      <c r="V1065" s="36">
        <v>1</v>
      </c>
      <c r="W1065" s="36">
        <v>1</v>
      </c>
      <c r="X1065" s="37" t="s">
        <v>65</v>
      </c>
    </row>
    <row r="1066" spans="1:24" ht="24" customHeight="1" x14ac:dyDescent="0.2">
      <c r="A1066" s="50" t="s">
        <v>1505</v>
      </c>
      <c r="B1066" s="60" t="s">
        <v>2058</v>
      </c>
      <c r="C1066" s="76" t="s">
        <v>2058</v>
      </c>
      <c r="D1066" s="61" t="s">
        <v>23844</v>
      </c>
      <c r="E1066" s="53">
        <v>20134.330000000002</v>
      </c>
      <c r="F1066" s="26">
        <v>0.21</v>
      </c>
      <c r="G1066" s="53">
        <v>35325.684000000001</v>
      </c>
      <c r="H1066" s="67"/>
      <c r="I1066" s="68"/>
      <c r="J1066" s="69"/>
      <c r="K1066" s="69"/>
      <c r="L1066" s="69"/>
      <c r="M1066" s="69"/>
      <c r="N1066" s="69"/>
      <c r="O1066" s="35"/>
      <c r="P1066" s="35" t="s">
        <v>25158</v>
      </c>
      <c r="Q1066" s="36">
        <v>1</v>
      </c>
      <c r="R1066" s="35" t="s">
        <v>27</v>
      </c>
      <c r="S1066" s="35" t="s">
        <v>28504</v>
      </c>
      <c r="T1066" s="35">
        <v>0</v>
      </c>
      <c r="U1066" s="35">
        <v>0</v>
      </c>
      <c r="V1066" s="36">
        <v>1</v>
      </c>
      <c r="W1066" s="36">
        <v>1</v>
      </c>
      <c r="X1066" s="37" t="s">
        <v>65</v>
      </c>
    </row>
    <row r="1067" spans="1:24" ht="24" customHeight="1" x14ac:dyDescent="0.2">
      <c r="A1067" s="50" t="s">
        <v>1505</v>
      </c>
      <c r="B1067" s="60" t="s">
        <v>2060</v>
      </c>
      <c r="C1067" s="76" t="s">
        <v>2060</v>
      </c>
      <c r="D1067" s="61" t="s">
        <v>23845</v>
      </c>
      <c r="E1067" s="53">
        <v>20134.330000000002</v>
      </c>
      <c r="F1067" s="26">
        <v>0.21</v>
      </c>
      <c r="G1067" s="53">
        <v>35325.684000000001</v>
      </c>
      <c r="H1067" s="67"/>
      <c r="I1067" s="68"/>
      <c r="J1067" s="69"/>
      <c r="K1067" s="69"/>
      <c r="L1067" s="69"/>
      <c r="M1067" s="69"/>
      <c r="N1067" s="69"/>
      <c r="O1067" s="35"/>
      <c r="P1067" s="35" t="s">
        <v>25159</v>
      </c>
      <c r="Q1067" s="36">
        <v>1</v>
      </c>
      <c r="R1067" s="35" t="s">
        <v>27</v>
      </c>
      <c r="S1067" s="35" t="s">
        <v>28504</v>
      </c>
      <c r="T1067" s="35">
        <v>0</v>
      </c>
      <c r="U1067" s="35">
        <v>0</v>
      </c>
      <c r="V1067" s="36">
        <v>1</v>
      </c>
      <c r="W1067" s="36">
        <v>1</v>
      </c>
      <c r="X1067" s="37" t="s">
        <v>65</v>
      </c>
    </row>
    <row r="1068" spans="1:24" ht="24" customHeight="1" x14ac:dyDescent="0.2">
      <c r="A1068" s="50" t="s">
        <v>1505</v>
      </c>
      <c r="B1068" s="60" t="s">
        <v>2062</v>
      </c>
      <c r="C1068" s="76" t="s">
        <v>2062</v>
      </c>
      <c r="D1068" s="61" t="s">
        <v>23846</v>
      </c>
      <c r="E1068" s="53">
        <v>20134.330000000002</v>
      </c>
      <c r="F1068" s="26">
        <v>0.21</v>
      </c>
      <c r="G1068" s="53">
        <v>35325.684000000001</v>
      </c>
      <c r="H1068" s="67"/>
      <c r="I1068" s="68"/>
      <c r="J1068" s="69"/>
      <c r="K1068" s="69"/>
      <c r="L1068" s="69"/>
      <c r="M1068" s="69"/>
      <c r="N1068" s="69"/>
      <c r="O1068" s="35"/>
      <c r="P1068" s="35" t="s">
        <v>25160</v>
      </c>
      <c r="Q1068" s="36">
        <v>1</v>
      </c>
      <c r="R1068" s="35" t="s">
        <v>27</v>
      </c>
      <c r="S1068" s="35" t="s">
        <v>28503</v>
      </c>
      <c r="T1068" s="35">
        <v>0</v>
      </c>
      <c r="U1068" s="35">
        <v>0</v>
      </c>
      <c r="V1068" s="36">
        <v>1</v>
      </c>
      <c r="W1068" s="36">
        <v>1</v>
      </c>
      <c r="X1068" s="37" t="s">
        <v>65</v>
      </c>
    </row>
    <row r="1069" spans="1:24" ht="24" customHeight="1" x14ac:dyDescent="0.2">
      <c r="A1069" s="50" t="s">
        <v>1505</v>
      </c>
      <c r="B1069" s="60" t="s">
        <v>2064</v>
      </c>
      <c r="C1069" s="76" t="s">
        <v>2064</v>
      </c>
      <c r="D1069" s="61" t="s">
        <v>23847</v>
      </c>
      <c r="E1069" s="53">
        <v>20134.330000000002</v>
      </c>
      <c r="F1069" s="26">
        <v>0.21</v>
      </c>
      <c r="G1069" s="53">
        <v>35325.684000000001</v>
      </c>
      <c r="H1069" s="67"/>
      <c r="I1069" s="68"/>
      <c r="J1069" s="69"/>
      <c r="K1069" s="69"/>
      <c r="L1069" s="69"/>
      <c r="M1069" s="69"/>
      <c r="N1069" s="69"/>
      <c r="O1069" s="35"/>
      <c r="P1069" s="35" t="s">
        <v>25161</v>
      </c>
      <c r="Q1069" s="36">
        <v>1</v>
      </c>
      <c r="R1069" s="35" t="s">
        <v>27</v>
      </c>
      <c r="S1069" s="35" t="s">
        <v>28503</v>
      </c>
      <c r="T1069" s="35">
        <v>0</v>
      </c>
      <c r="U1069" s="35">
        <v>0</v>
      </c>
      <c r="V1069" s="36">
        <v>1</v>
      </c>
      <c r="W1069" s="36">
        <v>1</v>
      </c>
      <c r="X1069" s="37" t="s">
        <v>65</v>
      </c>
    </row>
    <row r="1070" spans="1:24" ht="24" customHeight="1" x14ac:dyDescent="0.2">
      <c r="A1070" s="50" t="s">
        <v>1505</v>
      </c>
      <c r="B1070" s="60" t="s">
        <v>2066</v>
      </c>
      <c r="C1070" s="76" t="s">
        <v>2066</v>
      </c>
      <c r="D1070" s="61" t="s">
        <v>23848</v>
      </c>
      <c r="E1070" s="53">
        <v>20134.330000000002</v>
      </c>
      <c r="F1070" s="26">
        <v>0.21</v>
      </c>
      <c r="G1070" s="53">
        <v>35325.684000000001</v>
      </c>
      <c r="H1070" s="67"/>
      <c r="I1070" s="68"/>
      <c r="J1070" s="69"/>
      <c r="K1070" s="69"/>
      <c r="L1070" s="69"/>
      <c r="M1070" s="69"/>
      <c r="N1070" s="69"/>
      <c r="O1070" s="35"/>
      <c r="P1070" s="35" t="s">
        <v>25162</v>
      </c>
      <c r="Q1070" s="36">
        <v>1</v>
      </c>
      <c r="R1070" s="35" t="s">
        <v>27</v>
      </c>
      <c r="S1070" s="35" t="s">
        <v>28504</v>
      </c>
      <c r="T1070" s="35">
        <v>0</v>
      </c>
      <c r="U1070" s="35">
        <v>0</v>
      </c>
      <c r="V1070" s="36">
        <v>1</v>
      </c>
      <c r="W1070" s="36">
        <v>1</v>
      </c>
      <c r="X1070" s="37" t="s">
        <v>65</v>
      </c>
    </row>
    <row r="1071" spans="1:24" ht="24" customHeight="1" x14ac:dyDescent="0.2">
      <c r="A1071" s="50" t="s">
        <v>1505</v>
      </c>
      <c r="B1071" s="60" t="s">
        <v>2068</v>
      </c>
      <c r="C1071" s="76" t="s">
        <v>2068</v>
      </c>
      <c r="D1071" s="61" t="s">
        <v>23849</v>
      </c>
      <c r="E1071" s="53">
        <v>20134.330000000002</v>
      </c>
      <c r="F1071" s="26">
        <v>0.21</v>
      </c>
      <c r="G1071" s="53">
        <v>35325.684000000001</v>
      </c>
      <c r="H1071" s="67"/>
      <c r="I1071" s="68"/>
      <c r="J1071" s="69"/>
      <c r="K1071" s="69"/>
      <c r="L1071" s="69"/>
      <c r="M1071" s="69"/>
      <c r="N1071" s="69"/>
      <c r="O1071" s="35"/>
      <c r="P1071" s="35" t="s">
        <v>25163</v>
      </c>
      <c r="Q1071" s="36">
        <v>1</v>
      </c>
      <c r="R1071" s="35" t="s">
        <v>27</v>
      </c>
      <c r="S1071" s="35" t="s">
        <v>28504</v>
      </c>
      <c r="T1071" s="35">
        <v>0</v>
      </c>
      <c r="U1071" s="35">
        <v>0</v>
      </c>
      <c r="V1071" s="36">
        <v>1</v>
      </c>
      <c r="W1071" s="36">
        <v>1</v>
      </c>
      <c r="X1071" s="37" t="s">
        <v>65</v>
      </c>
    </row>
    <row r="1072" spans="1:24" ht="24" customHeight="1" x14ac:dyDescent="0.2">
      <c r="A1072" s="50" t="s">
        <v>1505</v>
      </c>
      <c r="B1072" s="60" t="s">
        <v>2070</v>
      </c>
      <c r="C1072" s="76" t="s">
        <v>2070</v>
      </c>
      <c r="D1072" s="61" t="s">
        <v>23850</v>
      </c>
      <c r="E1072" s="53">
        <v>20134.330000000002</v>
      </c>
      <c r="F1072" s="26">
        <v>0.21</v>
      </c>
      <c r="G1072" s="53">
        <v>35325.684000000001</v>
      </c>
      <c r="H1072" s="67"/>
      <c r="I1072" s="68"/>
      <c r="J1072" s="69"/>
      <c r="K1072" s="69"/>
      <c r="L1072" s="69"/>
      <c r="M1072" s="69"/>
      <c r="N1072" s="69"/>
      <c r="O1072" s="35"/>
      <c r="P1072" s="35" t="s">
        <v>25164</v>
      </c>
      <c r="Q1072" s="36">
        <v>1</v>
      </c>
      <c r="R1072" s="35" t="s">
        <v>27</v>
      </c>
      <c r="S1072" s="35" t="s">
        <v>28504</v>
      </c>
      <c r="T1072" s="35">
        <v>0</v>
      </c>
      <c r="U1072" s="35">
        <v>0</v>
      </c>
      <c r="V1072" s="36">
        <v>1</v>
      </c>
      <c r="W1072" s="36">
        <v>1</v>
      </c>
      <c r="X1072" s="37" t="s">
        <v>65</v>
      </c>
    </row>
    <row r="1073" spans="1:24" ht="24" customHeight="1" x14ac:dyDescent="0.2">
      <c r="A1073" s="50" t="s">
        <v>1505</v>
      </c>
      <c r="B1073" s="60" t="s">
        <v>2072</v>
      </c>
      <c r="C1073" s="76" t="s">
        <v>2072</v>
      </c>
      <c r="D1073" s="61" t="s">
        <v>23851</v>
      </c>
      <c r="E1073" s="53">
        <v>26859.13</v>
      </c>
      <c r="F1073" s="26">
        <v>0.21</v>
      </c>
      <c r="G1073" s="53">
        <v>47124.345000000001</v>
      </c>
      <c r="H1073" s="67"/>
      <c r="I1073" s="68"/>
      <c r="J1073" s="69"/>
      <c r="K1073" s="69"/>
      <c r="L1073" s="69"/>
      <c r="M1073" s="69"/>
      <c r="N1073" s="69"/>
      <c r="O1073" s="35"/>
      <c r="P1073" s="35" t="s">
        <v>25165</v>
      </c>
      <c r="Q1073" s="36">
        <v>1</v>
      </c>
      <c r="R1073" s="35" t="s">
        <v>27</v>
      </c>
      <c r="S1073" s="35" t="s">
        <v>28504</v>
      </c>
      <c r="T1073" s="35">
        <v>0</v>
      </c>
      <c r="U1073" s="35">
        <v>0</v>
      </c>
      <c r="V1073" s="36">
        <v>1</v>
      </c>
      <c r="W1073" s="36">
        <v>1</v>
      </c>
      <c r="X1073" s="37" t="s">
        <v>65</v>
      </c>
    </row>
    <row r="1074" spans="1:24" ht="24" customHeight="1" x14ac:dyDescent="0.2">
      <c r="A1074" s="50" t="s">
        <v>1505</v>
      </c>
      <c r="B1074" s="60" t="s">
        <v>2074</v>
      </c>
      <c r="C1074" s="76" t="s">
        <v>2074</v>
      </c>
      <c r="D1074" s="61" t="s">
        <v>23852</v>
      </c>
      <c r="E1074" s="53">
        <v>26859.13</v>
      </c>
      <c r="F1074" s="26">
        <v>0.21</v>
      </c>
      <c r="G1074" s="53">
        <v>47124.345000000001</v>
      </c>
      <c r="H1074" s="67"/>
      <c r="I1074" s="68"/>
      <c r="J1074" s="69"/>
      <c r="K1074" s="69"/>
      <c r="L1074" s="69"/>
      <c r="M1074" s="69"/>
      <c r="N1074" s="69"/>
      <c r="O1074" s="35"/>
      <c r="P1074" s="35" t="s">
        <v>25166</v>
      </c>
      <c r="Q1074" s="36">
        <v>1</v>
      </c>
      <c r="R1074" s="35" t="s">
        <v>27</v>
      </c>
      <c r="S1074" s="35" t="s">
        <v>28504</v>
      </c>
      <c r="T1074" s="35">
        <v>0</v>
      </c>
      <c r="U1074" s="35">
        <v>0</v>
      </c>
      <c r="V1074" s="36">
        <v>1</v>
      </c>
      <c r="W1074" s="36">
        <v>1</v>
      </c>
      <c r="X1074" s="37" t="s">
        <v>65</v>
      </c>
    </row>
    <row r="1075" spans="1:24" ht="24" customHeight="1" x14ac:dyDescent="0.2">
      <c r="A1075" s="50" t="s">
        <v>1505</v>
      </c>
      <c r="B1075" s="60" t="s">
        <v>2076</v>
      </c>
      <c r="C1075" s="76" t="s">
        <v>2076</v>
      </c>
      <c r="D1075" s="61" t="s">
        <v>23853</v>
      </c>
      <c r="E1075" s="53">
        <v>26859.13</v>
      </c>
      <c r="F1075" s="26">
        <v>0.21</v>
      </c>
      <c r="G1075" s="53">
        <v>47124.345000000001</v>
      </c>
      <c r="H1075" s="67"/>
      <c r="I1075" s="68"/>
      <c r="J1075" s="69"/>
      <c r="K1075" s="69"/>
      <c r="L1075" s="69"/>
      <c r="M1075" s="69"/>
      <c r="N1075" s="69"/>
      <c r="O1075" s="35"/>
      <c r="P1075" s="35" t="s">
        <v>25167</v>
      </c>
      <c r="Q1075" s="36">
        <v>1</v>
      </c>
      <c r="R1075" s="35" t="s">
        <v>27</v>
      </c>
      <c r="S1075" s="35" t="s">
        <v>28503</v>
      </c>
      <c r="T1075" s="35">
        <v>0</v>
      </c>
      <c r="U1075" s="35">
        <v>0</v>
      </c>
      <c r="V1075" s="36">
        <v>1</v>
      </c>
      <c r="W1075" s="36">
        <v>1</v>
      </c>
      <c r="X1075" s="37" t="s">
        <v>65</v>
      </c>
    </row>
    <row r="1076" spans="1:24" ht="24" customHeight="1" x14ac:dyDescent="0.2">
      <c r="A1076" s="50" t="s">
        <v>1505</v>
      </c>
      <c r="B1076" s="60" t="s">
        <v>2078</v>
      </c>
      <c r="C1076" s="76" t="s">
        <v>2078</v>
      </c>
      <c r="D1076" s="61" t="s">
        <v>23854</v>
      </c>
      <c r="E1076" s="53">
        <v>26859.13</v>
      </c>
      <c r="F1076" s="26">
        <v>0.21</v>
      </c>
      <c r="G1076" s="53">
        <v>47124.345000000001</v>
      </c>
      <c r="H1076" s="67"/>
      <c r="I1076" s="68"/>
      <c r="J1076" s="69"/>
      <c r="K1076" s="69"/>
      <c r="L1076" s="69"/>
      <c r="M1076" s="69"/>
      <c r="N1076" s="69"/>
      <c r="O1076" s="35"/>
      <c r="P1076" s="35" t="s">
        <v>25168</v>
      </c>
      <c r="Q1076" s="36">
        <v>1</v>
      </c>
      <c r="R1076" s="35" t="s">
        <v>27</v>
      </c>
      <c r="S1076" s="35" t="s">
        <v>28504</v>
      </c>
      <c r="T1076" s="35">
        <v>0</v>
      </c>
      <c r="U1076" s="35">
        <v>0</v>
      </c>
      <c r="V1076" s="36">
        <v>1</v>
      </c>
      <c r="W1076" s="36">
        <v>1</v>
      </c>
      <c r="X1076" s="37" t="s">
        <v>65</v>
      </c>
    </row>
    <row r="1077" spans="1:24" ht="24" customHeight="1" x14ac:dyDescent="0.2">
      <c r="A1077" s="50" t="s">
        <v>1505</v>
      </c>
      <c r="B1077" s="60" t="s">
        <v>2080</v>
      </c>
      <c r="C1077" s="76" t="s">
        <v>2080</v>
      </c>
      <c r="D1077" s="61" t="s">
        <v>23855</v>
      </c>
      <c r="E1077" s="53">
        <v>26859.13</v>
      </c>
      <c r="F1077" s="26">
        <v>0.21</v>
      </c>
      <c r="G1077" s="53">
        <v>47124.345000000001</v>
      </c>
      <c r="H1077" s="67"/>
      <c r="I1077" s="68"/>
      <c r="J1077" s="69"/>
      <c r="K1077" s="69"/>
      <c r="L1077" s="69"/>
      <c r="M1077" s="69"/>
      <c r="N1077" s="69"/>
      <c r="O1077" s="35"/>
      <c r="P1077" s="35" t="s">
        <v>25169</v>
      </c>
      <c r="Q1077" s="36">
        <v>1</v>
      </c>
      <c r="R1077" s="35" t="s">
        <v>27</v>
      </c>
      <c r="S1077" s="35" t="s">
        <v>28504</v>
      </c>
      <c r="T1077" s="35">
        <v>0</v>
      </c>
      <c r="U1077" s="35">
        <v>0</v>
      </c>
      <c r="V1077" s="36">
        <v>1</v>
      </c>
      <c r="W1077" s="36">
        <v>1</v>
      </c>
      <c r="X1077" s="37" t="s">
        <v>65</v>
      </c>
    </row>
    <row r="1078" spans="1:24" ht="24" customHeight="1" x14ac:dyDescent="0.2">
      <c r="A1078" s="50" t="s">
        <v>1505</v>
      </c>
      <c r="B1078" s="60" t="s">
        <v>2082</v>
      </c>
      <c r="C1078" s="76" t="s">
        <v>2082</v>
      </c>
      <c r="D1078" s="61" t="s">
        <v>23856</v>
      </c>
      <c r="E1078" s="53">
        <v>26859.13</v>
      </c>
      <c r="F1078" s="26">
        <v>0.21</v>
      </c>
      <c r="G1078" s="53">
        <v>47124.345000000001</v>
      </c>
      <c r="H1078" s="67"/>
      <c r="I1078" s="68"/>
      <c r="J1078" s="69"/>
      <c r="K1078" s="69"/>
      <c r="L1078" s="69"/>
      <c r="M1078" s="69"/>
      <c r="N1078" s="69"/>
      <c r="O1078" s="35"/>
      <c r="P1078" s="35" t="s">
        <v>25170</v>
      </c>
      <c r="Q1078" s="36">
        <v>1</v>
      </c>
      <c r="R1078" s="35" t="s">
        <v>27</v>
      </c>
      <c r="S1078" s="35" t="s">
        <v>28504</v>
      </c>
      <c r="T1078" s="35">
        <v>0</v>
      </c>
      <c r="U1078" s="35">
        <v>0</v>
      </c>
      <c r="V1078" s="36">
        <v>1</v>
      </c>
      <c r="W1078" s="36">
        <v>1</v>
      </c>
      <c r="X1078" s="37" t="s">
        <v>65</v>
      </c>
    </row>
    <row r="1079" spans="1:24" ht="24" customHeight="1" x14ac:dyDescent="0.2">
      <c r="A1079" s="50" t="s">
        <v>1505</v>
      </c>
      <c r="B1079" s="60" t="s">
        <v>2084</v>
      </c>
      <c r="C1079" s="76" t="s">
        <v>2084</v>
      </c>
      <c r="D1079" s="61" t="s">
        <v>23857</v>
      </c>
      <c r="E1079" s="53">
        <v>26859.13</v>
      </c>
      <c r="F1079" s="26">
        <v>0.21</v>
      </c>
      <c r="G1079" s="53">
        <v>47124.345000000001</v>
      </c>
      <c r="H1079" s="67"/>
      <c r="I1079" s="68"/>
      <c r="J1079" s="69"/>
      <c r="K1079" s="69"/>
      <c r="L1079" s="69"/>
      <c r="M1079" s="69"/>
      <c r="N1079" s="69"/>
      <c r="O1079" s="35"/>
      <c r="P1079" s="35" t="s">
        <v>25171</v>
      </c>
      <c r="Q1079" s="36">
        <v>1</v>
      </c>
      <c r="R1079" s="35" t="s">
        <v>27</v>
      </c>
      <c r="S1079" s="35" t="s">
        <v>28504</v>
      </c>
      <c r="T1079" s="35">
        <v>0</v>
      </c>
      <c r="U1079" s="35">
        <v>0</v>
      </c>
      <c r="V1079" s="36">
        <v>1</v>
      </c>
      <c r="W1079" s="36">
        <v>1</v>
      </c>
      <c r="X1079" s="37" t="s">
        <v>65</v>
      </c>
    </row>
    <row r="1080" spans="1:24" ht="24" customHeight="1" x14ac:dyDescent="0.2">
      <c r="A1080" s="50" t="s">
        <v>1505</v>
      </c>
      <c r="B1080" s="60" t="s">
        <v>2086</v>
      </c>
      <c r="C1080" s="76" t="s">
        <v>2086</v>
      </c>
      <c r="D1080" s="61" t="s">
        <v>23858</v>
      </c>
      <c r="E1080" s="53">
        <v>26859.13</v>
      </c>
      <c r="F1080" s="26">
        <v>0.21</v>
      </c>
      <c r="G1080" s="53">
        <v>47124.345000000001</v>
      </c>
      <c r="H1080" s="67"/>
      <c r="I1080" s="68"/>
      <c r="J1080" s="69"/>
      <c r="K1080" s="69"/>
      <c r="L1080" s="69"/>
      <c r="M1080" s="69"/>
      <c r="N1080" s="69"/>
      <c r="O1080" s="35"/>
      <c r="P1080" s="35" t="s">
        <v>25172</v>
      </c>
      <c r="Q1080" s="36">
        <v>1</v>
      </c>
      <c r="R1080" s="35" t="s">
        <v>27</v>
      </c>
      <c r="S1080" s="35" t="s">
        <v>28504</v>
      </c>
      <c r="T1080" s="35">
        <v>0</v>
      </c>
      <c r="U1080" s="35">
        <v>0</v>
      </c>
      <c r="V1080" s="36">
        <v>1</v>
      </c>
      <c r="W1080" s="36">
        <v>1</v>
      </c>
      <c r="X1080" s="37" t="s">
        <v>65</v>
      </c>
    </row>
    <row r="1081" spans="1:24" ht="24" customHeight="1" x14ac:dyDescent="0.2">
      <c r="A1081" s="50" t="s">
        <v>1505</v>
      </c>
      <c r="B1081" s="60" t="s">
        <v>2088</v>
      </c>
      <c r="C1081" s="76" t="s">
        <v>2088</v>
      </c>
      <c r="D1081" s="61" t="s">
        <v>23859</v>
      </c>
      <c r="E1081" s="53">
        <v>26859.13</v>
      </c>
      <c r="F1081" s="26">
        <v>0.21</v>
      </c>
      <c r="G1081" s="53">
        <v>47124.345000000001</v>
      </c>
      <c r="H1081" s="67"/>
      <c r="I1081" s="68"/>
      <c r="J1081" s="69"/>
      <c r="K1081" s="69"/>
      <c r="L1081" s="69"/>
      <c r="M1081" s="69"/>
      <c r="N1081" s="69"/>
      <c r="O1081" s="35"/>
      <c r="P1081" s="35" t="s">
        <v>25173</v>
      </c>
      <c r="Q1081" s="36">
        <v>1</v>
      </c>
      <c r="R1081" s="35" t="s">
        <v>27</v>
      </c>
      <c r="S1081" s="35" t="s">
        <v>28504</v>
      </c>
      <c r="T1081" s="35">
        <v>0</v>
      </c>
      <c r="U1081" s="35">
        <v>0</v>
      </c>
      <c r="V1081" s="36">
        <v>1</v>
      </c>
      <c r="W1081" s="36">
        <v>1</v>
      </c>
      <c r="X1081" s="37" t="s">
        <v>65</v>
      </c>
    </row>
    <row r="1082" spans="1:24" ht="24" customHeight="1" x14ac:dyDescent="0.2">
      <c r="A1082" s="50" t="s">
        <v>1505</v>
      </c>
      <c r="B1082" s="60" t="s">
        <v>2090</v>
      </c>
      <c r="C1082" s="76" t="s">
        <v>2090</v>
      </c>
      <c r="D1082" s="61" t="s">
        <v>23860</v>
      </c>
      <c r="E1082" s="53">
        <v>24218.07</v>
      </c>
      <c r="F1082" s="26">
        <v>0.21</v>
      </c>
      <c r="G1082" s="53">
        <v>42490.601999999999</v>
      </c>
      <c r="H1082" s="67"/>
      <c r="I1082" s="68"/>
      <c r="J1082" s="69"/>
      <c r="K1082" s="69"/>
      <c r="L1082" s="69"/>
      <c r="M1082" s="69"/>
      <c r="N1082" s="69"/>
      <c r="O1082" s="35"/>
      <c r="P1082" s="35" t="s">
        <v>25174</v>
      </c>
      <c r="Q1082" s="36">
        <v>1</v>
      </c>
      <c r="R1082" s="35" t="s">
        <v>27</v>
      </c>
      <c r="S1082" s="35" t="s">
        <v>28504</v>
      </c>
      <c r="T1082" s="35">
        <v>0</v>
      </c>
      <c r="U1082" s="35">
        <v>0</v>
      </c>
      <c r="V1082" s="36">
        <v>1</v>
      </c>
      <c r="W1082" s="36">
        <v>1</v>
      </c>
      <c r="X1082" s="37" t="s">
        <v>65</v>
      </c>
    </row>
    <row r="1083" spans="1:24" ht="24" customHeight="1" x14ac:dyDescent="0.2">
      <c r="A1083" s="50" t="s">
        <v>1505</v>
      </c>
      <c r="B1083" s="60" t="s">
        <v>2092</v>
      </c>
      <c r="C1083" s="76" t="s">
        <v>2092</v>
      </c>
      <c r="D1083" s="61" t="s">
        <v>23861</v>
      </c>
      <c r="E1083" s="53">
        <v>24218.07</v>
      </c>
      <c r="F1083" s="26">
        <v>0.21</v>
      </c>
      <c r="G1083" s="53">
        <v>42490.601999999999</v>
      </c>
      <c r="H1083" s="67"/>
      <c r="I1083" s="68"/>
      <c r="J1083" s="69"/>
      <c r="K1083" s="69"/>
      <c r="L1083" s="69"/>
      <c r="M1083" s="69"/>
      <c r="N1083" s="69"/>
      <c r="O1083" s="35"/>
      <c r="P1083" s="35" t="s">
        <v>25175</v>
      </c>
      <c r="Q1083" s="36">
        <v>1</v>
      </c>
      <c r="R1083" s="35" t="s">
        <v>27</v>
      </c>
      <c r="S1083" s="35" t="s">
        <v>28504</v>
      </c>
      <c r="T1083" s="35">
        <v>0</v>
      </c>
      <c r="U1083" s="35">
        <v>0</v>
      </c>
      <c r="V1083" s="36">
        <v>1</v>
      </c>
      <c r="W1083" s="36">
        <v>1</v>
      </c>
      <c r="X1083" s="37" t="s">
        <v>65</v>
      </c>
    </row>
    <row r="1084" spans="1:24" ht="24" customHeight="1" x14ac:dyDescent="0.2">
      <c r="A1084" s="50" t="s">
        <v>1505</v>
      </c>
      <c r="B1084" s="60" t="s">
        <v>2094</v>
      </c>
      <c r="C1084" s="76" t="s">
        <v>2094</v>
      </c>
      <c r="D1084" s="61" t="s">
        <v>23862</v>
      </c>
      <c r="E1084" s="53">
        <v>24218.07</v>
      </c>
      <c r="F1084" s="26">
        <v>0.21</v>
      </c>
      <c r="G1084" s="53">
        <v>42490.601999999999</v>
      </c>
      <c r="H1084" s="67"/>
      <c r="I1084" s="68"/>
      <c r="J1084" s="69"/>
      <c r="K1084" s="69"/>
      <c r="L1084" s="69"/>
      <c r="M1084" s="69"/>
      <c r="N1084" s="69"/>
      <c r="O1084" s="35"/>
      <c r="P1084" s="35" t="s">
        <v>25176</v>
      </c>
      <c r="Q1084" s="36">
        <v>1</v>
      </c>
      <c r="R1084" s="35" t="s">
        <v>27</v>
      </c>
      <c r="S1084" s="35" t="s">
        <v>28504</v>
      </c>
      <c r="T1084" s="35">
        <v>0</v>
      </c>
      <c r="U1084" s="35">
        <v>0</v>
      </c>
      <c r="V1084" s="36">
        <v>1</v>
      </c>
      <c r="W1084" s="36">
        <v>1</v>
      </c>
      <c r="X1084" s="37" t="s">
        <v>65</v>
      </c>
    </row>
    <row r="1085" spans="1:24" ht="24" customHeight="1" x14ac:dyDescent="0.2">
      <c r="A1085" s="50" t="s">
        <v>1505</v>
      </c>
      <c r="B1085" s="60" t="s">
        <v>2096</v>
      </c>
      <c r="C1085" s="76" t="s">
        <v>2096</v>
      </c>
      <c r="D1085" s="61" t="s">
        <v>23863</v>
      </c>
      <c r="E1085" s="53">
        <v>24218.07</v>
      </c>
      <c r="F1085" s="26">
        <v>0.21</v>
      </c>
      <c r="G1085" s="53">
        <v>42490.601999999999</v>
      </c>
      <c r="H1085" s="67"/>
      <c r="I1085" s="68"/>
      <c r="J1085" s="69"/>
      <c r="K1085" s="69"/>
      <c r="L1085" s="69"/>
      <c r="M1085" s="69"/>
      <c r="N1085" s="69"/>
      <c r="O1085" s="35"/>
      <c r="P1085" s="35" t="s">
        <v>25177</v>
      </c>
      <c r="Q1085" s="36">
        <v>1</v>
      </c>
      <c r="R1085" s="35" t="s">
        <v>27</v>
      </c>
      <c r="S1085" s="35" t="s">
        <v>28504</v>
      </c>
      <c r="T1085" s="35">
        <v>0</v>
      </c>
      <c r="U1085" s="35">
        <v>0</v>
      </c>
      <c r="V1085" s="36">
        <v>1</v>
      </c>
      <c r="W1085" s="36">
        <v>1</v>
      </c>
      <c r="X1085" s="37" t="s">
        <v>65</v>
      </c>
    </row>
    <row r="1086" spans="1:24" ht="24" customHeight="1" x14ac:dyDescent="0.2">
      <c r="A1086" s="50" t="s">
        <v>1505</v>
      </c>
      <c r="B1086" s="60" t="s">
        <v>2098</v>
      </c>
      <c r="C1086" s="76" t="s">
        <v>2098</v>
      </c>
      <c r="D1086" s="61" t="s">
        <v>23864</v>
      </c>
      <c r="E1086" s="53">
        <v>24218.07</v>
      </c>
      <c r="F1086" s="26">
        <v>0.21</v>
      </c>
      <c r="G1086" s="53">
        <v>42490.601999999999</v>
      </c>
      <c r="H1086" s="67"/>
      <c r="I1086" s="68"/>
      <c r="J1086" s="69"/>
      <c r="K1086" s="69"/>
      <c r="L1086" s="69"/>
      <c r="M1086" s="69"/>
      <c r="N1086" s="69"/>
      <c r="O1086" s="35"/>
      <c r="P1086" s="35" t="s">
        <v>25178</v>
      </c>
      <c r="Q1086" s="36">
        <v>1</v>
      </c>
      <c r="R1086" s="35" t="s">
        <v>27</v>
      </c>
      <c r="S1086" s="35" t="s">
        <v>28504</v>
      </c>
      <c r="T1086" s="35">
        <v>0</v>
      </c>
      <c r="U1086" s="35">
        <v>0</v>
      </c>
      <c r="V1086" s="36">
        <v>1</v>
      </c>
      <c r="W1086" s="36">
        <v>1</v>
      </c>
      <c r="X1086" s="37" t="s">
        <v>65</v>
      </c>
    </row>
    <row r="1087" spans="1:24" ht="24" customHeight="1" x14ac:dyDescent="0.2">
      <c r="A1087" s="50" t="s">
        <v>1505</v>
      </c>
      <c r="B1087" s="60" t="s">
        <v>2100</v>
      </c>
      <c r="C1087" s="76" t="s">
        <v>2100</v>
      </c>
      <c r="D1087" s="61" t="s">
        <v>23865</v>
      </c>
      <c r="E1087" s="53">
        <v>24218.07</v>
      </c>
      <c r="F1087" s="26">
        <v>0.21</v>
      </c>
      <c r="G1087" s="53">
        <v>42490.601999999999</v>
      </c>
      <c r="H1087" s="67"/>
      <c r="I1087" s="68"/>
      <c r="J1087" s="69"/>
      <c r="K1087" s="69"/>
      <c r="L1087" s="69"/>
      <c r="M1087" s="69"/>
      <c r="N1087" s="69"/>
      <c r="O1087" s="35"/>
      <c r="P1087" s="35" t="s">
        <v>25179</v>
      </c>
      <c r="Q1087" s="36">
        <v>1</v>
      </c>
      <c r="R1087" s="35" t="s">
        <v>27</v>
      </c>
      <c r="S1087" s="35" t="s">
        <v>28504</v>
      </c>
      <c r="T1087" s="35">
        <v>0</v>
      </c>
      <c r="U1087" s="35">
        <v>0</v>
      </c>
      <c r="V1087" s="36">
        <v>1</v>
      </c>
      <c r="W1087" s="36">
        <v>1</v>
      </c>
      <c r="X1087" s="37" t="s">
        <v>65</v>
      </c>
    </row>
    <row r="1088" spans="1:24" ht="24" customHeight="1" x14ac:dyDescent="0.2">
      <c r="A1088" s="50" t="s">
        <v>1505</v>
      </c>
      <c r="B1088" s="60" t="s">
        <v>2102</v>
      </c>
      <c r="C1088" s="76" t="s">
        <v>2102</v>
      </c>
      <c r="D1088" s="61" t="s">
        <v>23866</v>
      </c>
      <c r="E1088" s="53">
        <v>24218.07</v>
      </c>
      <c r="F1088" s="26">
        <v>0.21</v>
      </c>
      <c r="G1088" s="53">
        <v>42490.601999999999</v>
      </c>
      <c r="H1088" s="67"/>
      <c r="I1088" s="68"/>
      <c r="J1088" s="69"/>
      <c r="K1088" s="69"/>
      <c r="L1088" s="69"/>
      <c r="M1088" s="69"/>
      <c r="N1088" s="69"/>
      <c r="O1088" s="35"/>
      <c r="P1088" s="35" t="s">
        <v>25180</v>
      </c>
      <c r="Q1088" s="36">
        <v>1</v>
      </c>
      <c r="R1088" s="35" t="s">
        <v>27</v>
      </c>
      <c r="S1088" s="35" t="s">
        <v>28504</v>
      </c>
      <c r="T1088" s="35">
        <v>0</v>
      </c>
      <c r="U1088" s="35">
        <v>0</v>
      </c>
      <c r="V1088" s="36">
        <v>1</v>
      </c>
      <c r="W1088" s="36">
        <v>1</v>
      </c>
      <c r="X1088" s="37" t="s">
        <v>65</v>
      </c>
    </row>
    <row r="1089" spans="1:24" ht="24" customHeight="1" x14ac:dyDescent="0.2">
      <c r="A1089" s="50" t="s">
        <v>1505</v>
      </c>
      <c r="B1089" s="60" t="s">
        <v>2104</v>
      </c>
      <c r="C1089" s="76" t="s">
        <v>2104</v>
      </c>
      <c r="D1089" s="61" t="s">
        <v>23867</v>
      </c>
      <c r="E1089" s="53">
        <v>24218.07</v>
      </c>
      <c r="F1089" s="26">
        <v>0.21</v>
      </c>
      <c r="G1089" s="53">
        <v>42490.601999999999</v>
      </c>
      <c r="H1089" s="67"/>
      <c r="I1089" s="68"/>
      <c r="J1089" s="69"/>
      <c r="K1089" s="69"/>
      <c r="L1089" s="69"/>
      <c r="M1089" s="69"/>
      <c r="N1089" s="69"/>
      <c r="O1089" s="35"/>
      <c r="P1089" s="35" t="s">
        <v>25181</v>
      </c>
      <c r="Q1089" s="36">
        <v>1</v>
      </c>
      <c r="R1089" s="35" t="s">
        <v>27</v>
      </c>
      <c r="S1089" s="35" t="s">
        <v>28504</v>
      </c>
      <c r="T1089" s="35">
        <v>0</v>
      </c>
      <c r="U1089" s="35">
        <v>0</v>
      </c>
      <c r="V1089" s="36">
        <v>1</v>
      </c>
      <c r="W1089" s="36">
        <v>1</v>
      </c>
      <c r="X1089" s="37" t="s">
        <v>65</v>
      </c>
    </row>
    <row r="1090" spans="1:24" ht="24" customHeight="1" x14ac:dyDescent="0.2">
      <c r="A1090" s="50" t="s">
        <v>1505</v>
      </c>
      <c r="B1090" s="60" t="s">
        <v>2106</v>
      </c>
      <c r="C1090" s="76" t="s">
        <v>2106</v>
      </c>
      <c r="D1090" s="61" t="s">
        <v>23868</v>
      </c>
      <c r="E1090" s="53">
        <v>24218.07</v>
      </c>
      <c r="F1090" s="26">
        <v>0.21</v>
      </c>
      <c r="G1090" s="53">
        <v>42490.601999999999</v>
      </c>
      <c r="H1090" s="67"/>
      <c r="I1090" s="68"/>
      <c r="J1090" s="69"/>
      <c r="K1090" s="69"/>
      <c r="L1090" s="69"/>
      <c r="M1090" s="69"/>
      <c r="N1090" s="69"/>
      <c r="O1090" s="35"/>
      <c r="P1090" s="35" t="s">
        <v>25182</v>
      </c>
      <c r="Q1090" s="36">
        <v>1</v>
      </c>
      <c r="R1090" s="35" t="s">
        <v>27</v>
      </c>
      <c r="S1090" s="35" t="s">
        <v>28504</v>
      </c>
      <c r="T1090" s="35">
        <v>0</v>
      </c>
      <c r="U1090" s="35">
        <v>0</v>
      </c>
      <c r="V1090" s="36">
        <v>1</v>
      </c>
      <c r="W1090" s="36">
        <v>1</v>
      </c>
      <c r="X1090" s="37" t="s">
        <v>65</v>
      </c>
    </row>
    <row r="1091" spans="1:24" ht="24" customHeight="1" x14ac:dyDescent="0.2">
      <c r="A1091" s="50" t="s">
        <v>1505</v>
      </c>
      <c r="B1091" s="60" t="s">
        <v>2108</v>
      </c>
      <c r="C1091" s="76" t="s">
        <v>2108</v>
      </c>
      <c r="D1091" s="61" t="s">
        <v>23869</v>
      </c>
      <c r="E1091" s="53">
        <v>17086.560000000001</v>
      </c>
      <c r="F1091" s="26">
        <v>0.21</v>
      </c>
      <c r="G1091" s="53">
        <v>29978.366999999998</v>
      </c>
      <c r="H1091" s="67"/>
      <c r="I1091" s="68"/>
      <c r="J1091" s="69"/>
      <c r="K1091" s="69"/>
      <c r="L1091" s="69"/>
      <c r="M1091" s="69"/>
      <c r="N1091" s="69"/>
      <c r="O1091" s="35"/>
      <c r="P1091" s="35" t="s">
        <v>25183</v>
      </c>
      <c r="Q1091" s="36">
        <v>1</v>
      </c>
      <c r="R1091" s="35" t="s">
        <v>27</v>
      </c>
      <c r="S1091" s="35" t="s">
        <v>28503</v>
      </c>
      <c r="T1091" s="35">
        <v>0</v>
      </c>
      <c r="U1091" s="35">
        <v>0</v>
      </c>
      <c r="V1091" s="36">
        <v>1</v>
      </c>
      <c r="W1091" s="36">
        <v>1</v>
      </c>
      <c r="X1091" s="37" t="s">
        <v>65</v>
      </c>
    </row>
    <row r="1092" spans="1:24" ht="24" customHeight="1" x14ac:dyDescent="0.2">
      <c r="A1092" s="50" t="s">
        <v>1505</v>
      </c>
      <c r="B1092" s="60" t="s">
        <v>2110</v>
      </c>
      <c r="C1092" s="76" t="s">
        <v>2110</v>
      </c>
      <c r="D1092" s="61" t="s">
        <v>23870</v>
      </c>
      <c r="E1092" s="53">
        <v>31166.26</v>
      </c>
      <c r="F1092" s="26">
        <v>0.21</v>
      </c>
      <c r="G1092" s="53">
        <v>54681.207000000002</v>
      </c>
      <c r="H1092" s="67"/>
      <c r="I1092" s="68"/>
      <c r="J1092" s="69"/>
      <c r="K1092" s="69"/>
      <c r="L1092" s="69"/>
      <c r="M1092" s="69"/>
      <c r="N1092" s="69"/>
      <c r="O1092" s="35"/>
      <c r="P1092" s="35" t="s">
        <v>25184</v>
      </c>
      <c r="Q1092" s="36">
        <v>1</v>
      </c>
      <c r="R1092" s="35" t="s">
        <v>27</v>
      </c>
      <c r="S1092" s="35" t="s">
        <v>28504</v>
      </c>
      <c r="T1092" s="35">
        <v>0</v>
      </c>
      <c r="U1092" s="35">
        <v>0</v>
      </c>
      <c r="V1092" s="36">
        <v>1</v>
      </c>
      <c r="W1092" s="36">
        <v>1</v>
      </c>
      <c r="X1092" s="37" t="s">
        <v>65</v>
      </c>
    </row>
    <row r="1093" spans="1:24" ht="24" customHeight="1" x14ac:dyDescent="0.2">
      <c r="A1093" s="50" t="s">
        <v>1505</v>
      </c>
      <c r="B1093" s="60" t="s">
        <v>2112</v>
      </c>
      <c r="C1093" s="76" t="s">
        <v>2112</v>
      </c>
      <c r="D1093" s="61" t="s">
        <v>23871</v>
      </c>
      <c r="E1093" s="53">
        <v>31166.26</v>
      </c>
      <c r="F1093" s="26">
        <v>0.21</v>
      </c>
      <c r="G1093" s="53">
        <v>54681.207000000002</v>
      </c>
      <c r="H1093" s="67"/>
      <c r="I1093" s="68"/>
      <c r="J1093" s="69"/>
      <c r="K1093" s="69"/>
      <c r="L1093" s="69"/>
      <c r="M1093" s="69"/>
      <c r="N1093" s="69"/>
      <c r="O1093" s="35"/>
      <c r="P1093" s="35" t="s">
        <v>25185</v>
      </c>
      <c r="Q1093" s="36">
        <v>1</v>
      </c>
      <c r="R1093" s="35" t="s">
        <v>27</v>
      </c>
      <c r="S1093" s="35" t="s">
        <v>28504</v>
      </c>
      <c r="T1093" s="35">
        <v>0</v>
      </c>
      <c r="U1093" s="35">
        <v>0</v>
      </c>
      <c r="V1093" s="36">
        <v>1</v>
      </c>
      <c r="W1093" s="36">
        <v>1</v>
      </c>
      <c r="X1093" s="37" t="s">
        <v>65</v>
      </c>
    </row>
    <row r="1094" spans="1:24" ht="24" customHeight="1" x14ac:dyDescent="0.2">
      <c r="A1094" s="50" t="s">
        <v>1505</v>
      </c>
      <c r="B1094" s="60" t="s">
        <v>2114</v>
      </c>
      <c r="C1094" s="76" t="s">
        <v>2114</v>
      </c>
      <c r="D1094" s="61" t="s">
        <v>2115</v>
      </c>
      <c r="E1094" s="53">
        <v>2539.7199999999998</v>
      </c>
      <c r="F1094" s="26">
        <v>0.21</v>
      </c>
      <c r="G1094" s="53">
        <v>4455.9340000000002</v>
      </c>
      <c r="H1094" s="67"/>
      <c r="I1094" s="68"/>
      <c r="J1094" s="69"/>
      <c r="K1094" s="69"/>
      <c r="L1094" s="69"/>
      <c r="M1094" s="69"/>
      <c r="N1094" s="69"/>
      <c r="O1094" s="35"/>
      <c r="P1094" s="35" t="s">
        <v>25186</v>
      </c>
      <c r="Q1094" s="36">
        <v>1</v>
      </c>
      <c r="R1094" s="35" t="s">
        <v>27</v>
      </c>
      <c r="S1094" s="35" t="s">
        <v>28503</v>
      </c>
      <c r="T1094" s="35">
        <v>0</v>
      </c>
      <c r="U1094" s="35">
        <v>0</v>
      </c>
      <c r="V1094" s="36">
        <v>1</v>
      </c>
      <c r="W1094" s="36">
        <v>1</v>
      </c>
      <c r="X1094" s="37" t="s">
        <v>65</v>
      </c>
    </row>
    <row r="1095" spans="1:24" ht="24" customHeight="1" x14ac:dyDescent="0.2">
      <c r="A1095" s="50" t="s">
        <v>1505</v>
      </c>
      <c r="B1095" s="60" t="s">
        <v>2116</v>
      </c>
      <c r="C1095" s="76" t="s">
        <v>2116</v>
      </c>
      <c r="D1095" s="61" t="s">
        <v>23872</v>
      </c>
      <c r="E1095" s="53">
        <v>21659.26</v>
      </c>
      <c r="F1095" s="26">
        <v>0.21</v>
      </c>
      <c r="G1095" s="53">
        <v>38001.175000000003</v>
      </c>
      <c r="H1095" s="67"/>
      <c r="I1095" s="68"/>
      <c r="J1095" s="69"/>
      <c r="K1095" s="69"/>
      <c r="L1095" s="69"/>
      <c r="M1095" s="69"/>
      <c r="N1095" s="69"/>
      <c r="O1095" s="35"/>
      <c r="P1095" s="35" t="s">
        <v>25187</v>
      </c>
      <c r="Q1095" s="36">
        <v>1</v>
      </c>
      <c r="R1095" s="35" t="s">
        <v>27</v>
      </c>
      <c r="S1095" s="35" t="s">
        <v>28504</v>
      </c>
      <c r="T1095" s="35">
        <v>0</v>
      </c>
      <c r="U1095" s="35">
        <v>0</v>
      </c>
      <c r="V1095" s="36">
        <v>1</v>
      </c>
      <c r="W1095" s="36">
        <v>1</v>
      </c>
      <c r="X1095" s="37" t="s">
        <v>65</v>
      </c>
    </row>
    <row r="1096" spans="1:24" ht="24" customHeight="1" x14ac:dyDescent="0.2">
      <c r="A1096" s="50" t="s">
        <v>1505</v>
      </c>
      <c r="B1096" s="60" t="s">
        <v>2118</v>
      </c>
      <c r="C1096" s="76" t="s">
        <v>2118</v>
      </c>
      <c r="D1096" s="61" t="s">
        <v>23873</v>
      </c>
      <c r="E1096" s="53">
        <v>21659.26</v>
      </c>
      <c r="F1096" s="26">
        <v>0.21</v>
      </c>
      <c r="G1096" s="53">
        <v>38001.175000000003</v>
      </c>
      <c r="H1096" s="67"/>
      <c r="I1096" s="68"/>
      <c r="J1096" s="69"/>
      <c r="K1096" s="69"/>
      <c r="L1096" s="69"/>
      <c r="M1096" s="69"/>
      <c r="N1096" s="69"/>
      <c r="O1096" s="35"/>
      <c r="P1096" s="35" t="s">
        <v>25188</v>
      </c>
      <c r="Q1096" s="36">
        <v>1</v>
      </c>
      <c r="R1096" s="35" t="s">
        <v>27</v>
      </c>
      <c r="S1096" s="35" t="s">
        <v>28504</v>
      </c>
      <c r="T1096" s="35">
        <v>0</v>
      </c>
      <c r="U1096" s="35">
        <v>0</v>
      </c>
      <c r="V1096" s="36">
        <v>1</v>
      </c>
      <c r="W1096" s="36">
        <v>1</v>
      </c>
      <c r="X1096" s="37" t="s">
        <v>65</v>
      </c>
    </row>
    <row r="1097" spans="1:24" ht="24" customHeight="1" x14ac:dyDescent="0.2">
      <c r="A1097" s="50" t="s">
        <v>1505</v>
      </c>
      <c r="B1097" s="60" t="s">
        <v>2120</v>
      </c>
      <c r="C1097" s="76" t="s">
        <v>2120</v>
      </c>
      <c r="D1097" s="61" t="s">
        <v>23874</v>
      </c>
      <c r="E1097" s="53">
        <v>21659.26</v>
      </c>
      <c r="F1097" s="26">
        <v>0.21</v>
      </c>
      <c r="G1097" s="53">
        <v>38001.175000000003</v>
      </c>
      <c r="H1097" s="67"/>
      <c r="I1097" s="68"/>
      <c r="J1097" s="69"/>
      <c r="K1097" s="69"/>
      <c r="L1097" s="69"/>
      <c r="M1097" s="69"/>
      <c r="N1097" s="69"/>
      <c r="O1097" s="35"/>
      <c r="P1097" s="35" t="s">
        <v>25189</v>
      </c>
      <c r="Q1097" s="36">
        <v>1</v>
      </c>
      <c r="R1097" s="35" t="s">
        <v>27</v>
      </c>
      <c r="S1097" s="35" t="s">
        <v>28504</v>
      </c>
      <c r="T1097" s="35">
        <v>0</v>
      </c>
      <c r="U1097" s="35">
        <v>0</v>
      </c>
      <c r="V1097" s="36">
        <v>1</v>
      </c>
      <c r="W1097" s="36">
        <v>1</v>
      </c>
      <c r="X1097" s="37" t="s">
        <v>65</v>
      </c>
    </row>
    <row r="1098" spans="1:24" ht="24" customHeight="1" x14ac:dyDescent="0.2">
      <c r="A1098" s="50" t="s">
        <v>1505</v>
      </c>
      <c r="B1098" s="60" t="s">
        <v>2122</v>
      </c>
      <c r="C1098" s="76" t="s">
        <v>2122</v>
      </c>
      <c r="D1098" s="61" t="s">
        <v>23875</v>
      </c>
      <c r="E1098" s="53">
        <v>21659.26</v>
      </c>
      <c r="F1098" s="26">
        <v>0.21</v>
      </c>
      <c r="G1098" s="53">
        <v>38001.175000000003</v>
      </c>
      <c r="H1098" s="67"/>
      <c r="I1098" s="68"/>
      <c r="J1098" s="69"/>
      <c r="K1098" s="69"/>
      <c r="L1098" s="69"/>
      <c r="M1098" s="69"/>
      <c r="N1098" s="69"/>
      <c r="O1098" s="35"/>
      <c r="P1098" s="35" t="s">
        <v>25190</v>
      </c>
      <c r="Q1098" s="36">
        <v>1</v>
      </c>
      <c r="R1098" s="35" t="s">
        <v>27</v>
      </c>
      <c r="S1098" s="35" t="s">
        <v>28504</v>
      </c>
      <c r="T1098" s="35">
        <v>0</v>
      </c>
      <c r="U1098" s="35">
        <v>0</v>
      </c>
      <c r="V1098" s="36">
        <v>1</v>
      </c>
      <c r="W1098" s="36">
        <v>1</v>
      </c>
      <c r="X1098" s="37" t="s">
        <v>65</v>
      </c>
    </row>
    <row r="1099" spans="1:24" ht="24" customHeight="1" x14ac:dyDescent="0.2">
      <c r="A1099" s="50" t="s">
        <v>1505</v>
      </c>
      <c r="B1099" s="60" t="s">
        <v>2124</v>
      </c>
      <c r="C1099" s="76" t="s">
        <v>2124</v>
      </c>
      <c r="D1099" s="61" t="s">
        <v>23876</v>
      </c>
      <c r="E1099" s="53">
        <v>21659.26</v>
      </c>
      <c r="F1099" s="26">
        <v>0.21</v>
      </c>
      <c r="G1099" s="53">
        <v>38001.175000000003</v>
      </c>
      <c r="H1099" s="67"/>
      <c r="I1099" s="68"/>
      <c r="J1099" s="69"/>
      <c r="K1099" s="69"/>
      <c r="L1099" s="69"/>
      <c r="M1099" s="69"/>
      <c r="N1099" s="69"/>
      <c r="O1099" s="35"/>
      <c r="P1099" s="35" t="s">
        <v>25191</v>
      </c>
      <c r="Q1099" s="36">
        <v>1</v>
      </c>
      <c r="R1099" s="35" t="s">
        <v>27</v>
      </c>
      <c r="S1099" s="35" t="s">
        <v>28504</v>
      </c>
      <c r="T1099" s="35">
        <v>0</v>
      </c>
      <c r="U1099" s="35">
        <v>0</v>
      </c>
      <c r="V1099" s="36">
        <v>1</v>
      </c>
      <c r="W1099" s="36">
        <v>1</v>
      </c>
      <c r="X1099" s="37" t="s">
        <v>65</v>
      </c>
    </row>
    <row r="1100" spans="1:24" ht="24" customHeight="1" x14ac:dyDescent="0.2">
      <c r="A1100" s="50" t="s">
        <v>1505</v>
      </c>
      <c r="B1100" s="60" t="s">
        <v>2126</v>
      </c>
      <c r="C1100" s="76" t="s">
        <v>2126</v>
      </c>
      <c r="D1100" s="61" t="s">
        <v>23877</v>
      </c>
      <c r="E1100" s="53">
        <v>21659.26</v>
      </c>
      <c r="F1100" s="26">
        <v>0.21</v>
      </c>
      <c r="G1100" s="53">
        <v>38001.175000000003</v>
      </c>
      <c r="H1100" s="67"/>
      <c r="I1100" s="68"/>
      <c r="J1100" s="69"/>
      <c r="K1100" s="69"/>
      <c r="L1100" s="69"/>
      <c r="M1100" s="69"/>
      <c r="N1100" s="69"/>
      <c r="O1100" s="35"/>
      <c r="P1100" s="35" t="s">
        <v>25192</v>
      </c>
      <c r="Q1100" s="36">
        <v>1</v>
      </c>
      <c r="R1100" s="35" t="s">
        <v>27</v>
      </c>
      <c r="S1100" s="35" t="s">
        <v>28504</v>
      </c>
      <c r="T1100" s="35">
        <v>0</v>
      </c>
      <c r="U1100" s="35">
        <v>0</v>
      </c>
      <c r="V1100" s="36">
        <v>1</v>
      </c>
      <c r="W1100" s="36">
        <v>1</v>
      </c>
      <c r="X1100" s="37" t="s">
        <v>65</v>
      </c>
    </row>
    <row r="1101" spans="1:24" ht="24" customHeight="1" x14ac:dyDescent="0.2">
      <c r="A1101" s="50" t="s">
        <v>1505</v>
      </c>
      <c r="B1101" s="60" t="s">
        <v>2128</v>
      </c>
      <c r="C1101" s="76" t="s">
        <v>2128</v>
      </c>
      <c r="D1101" s="61" t="s">
        <v>23878</v>
      </c>
      <c r="E1101" s="53">
        <v>25710.33</v>
      </c>
      <c r="F1101" s="26">
        <v>0.21</v>
      </c>
      <c r="G1101" s="53">
        <v>45108.775999999998</v>
      </c>
      <c r="H1101" s="67"/>
      <c r="I1101" s="68"/>
      <c r="J1101" s="69"/>
      <c r="K1101" s="69"/>
      <c r="L1101" s="69"/>
      <c r="M1101" s="69"/>
      <c r="N1101" s="69"/>
      <c r="O1101" s="35"/>
      <c r="P1101" s="35" t="s">
        <v>65</v>
      </c>
      <c r="Q1101" s="36">
        <v>1</v>
      </c>
      <c r="R1101" s="35" t="s">
        <v>27</v>
      </c>
      <c r="S1101" s="35" t="s">
        <v>28504</v>
      </c>
      <c r="T1101" s="35">
        <v>0</v>
      </c>
      <c r="U1101" s="35">
        <v>0</v>
      </c>
      <c r="V1101" s="36">
        <v>1</v>
      </c>
      <c r="W1101" s="36">
        <v>1</v>
      </c>
      <c r="X1101" s="37" t="s">
        <v>65</v>
      </c>
    </row>
    <row r="1102" spans="1:24" ht="24" customHeight="1" x14ac:dyDescent="0.2">
      <c r="A1102" s="50" t="s">
        <v>1505</v>
      </c>
      <c r="B1102" s="60" t="s">
        <v>2130</v>
      </c>
      <c r="C1102" s="76" t="s">
        <v>2130</v>
      </c>
      <c r="D1102" s="61" t="s">
        <v>23879</v>
      </c>
      <c r="E1102" s="53">
        <v>25710.33</v>
      </c>
      <c r="F1102" s="26">
        <v>0.21</v>
      </c>
      <c r="G1102" s="53">
        <v>45108.775999999998</v>
      </c>
      <c r="H1102" s="67"/>
      <c r="I1102" s="68"/>
      <c r="J1102" s="69"/>
      <c r="K1102" s="69"/>
      <c r="L1102" s="69"/>
      <c r="M1102" s="69"/>
      <c r="N1102" s="69"/>
      <c r="O1102" s="35"/>
      <c r="P1102" s="35" t="s">
        <v>25193</v>
      </c>
      <c r="Q1102" s="36">
        <v>1</v>
      </c>
      <c r="R1102" s="35" t="s">
        <v>27</v>
      </c>
      <c r="S1102" s="35" t="s">
        <v>28503</v>
      </c>
      <c r="T1102" s="35">
        <v>0</v>
      </c>
      <c r="U1102" s="35">
        <v>0</v>
      </c>
      <c r="V1102" s="36">
        <v>1</v>
      </c>
      <c r="W1102" s="36">
        <v>1</v>
      </c>
      <c r="X1102" s="37" t="s">
        <v>65</v>
      </c>
    </row>
    <row r="1103" spans="1:24" ht="24" customHeight="1" x14ac:dyDescent="0.2">
      <c r="A1103" s="50" t="s">
        <v>1505</v>
      </c>
      <c r="B1103" s="60" t="s">
        <v>2132</v>
      </c>
      <c r="C1103" s="76" t="s">
        <v>2132</v>
      </c>
      <c r="D1103" s="61" t="s">
        <v>23880</v>
      </c>
      <c r="E1103" s="53">
        <v>25710.33</v>
      </c>
      <c r="F1103" s="26">
        <v>0.21</v>
      </c>
      <c r="G1103" s="53">
        <v>45108.775999999998</v>
      </c>
      <c r="H1103" s="67"/>
      <c r="I1103" s="68"/>
      <c r="J1103" s="69"/>
      <c r="K1103" s="69"/>
      <c r="L1103" s="69"/>
      <c r="M1103" s="69"/>
      <c r="N1103" s="69"/>
      <c r="O1103" s="35"/>
      <c r="P1103" s="35" t="s">
        <v>65</v>
      </c>
      <c r="Q1103" s="36">
        <v>1</v>
      </c>
      <c r="R1103" s="35" t="s">
        <v>27</v>
      </c>
      <c r="S1103" s="35" t="s">
        <v>28504</v>
      </c>
      <c r="T1103" s="35">
        <v>0</v>
      </c>
      <c r="U1103" s="35">
        <v>0</v>
      </c>
      <c r="V1103" s="36">
        <v>1</v>
      </c>
      <c r="W1103" s="36">
        <v>1</v>
      </c>
      <c r="X1103" s="37" t="s">
        <v>65</v>
      </c>
    </row>
    <row r="1104" spans="1:24" ht="24" customHeight="1" x14ac:dyDescent="0.2">
      <c r="A1104" s="50" t="s">
        <v>1505</v>
      </c>
      <c r="B1104" s="60" t="s">
        <v>2134</v>
      </c>
      <c r="C1104" s="76" t="s">
        <v>2134</v>
      </c>
      <c r="D1104" s="61" t="s">
        <v>23881</v>
      </c>
      <c r="E1104" s="53">
        <v>25710.33</v>
      </c>
      <c r="F1104" s="26">
        <v>0.21</v>
      </c>
      <c r="G1104" s="53">
        <v>45108.775999999998</v>
      </c>
      <c r="H1104" s="67"/>
      <c r="I1104" s="68"/>
      <c r="J1104" s="69"/>
      <c r="K1104" s="69"/>
      <c r="L1104" s="69"/>
      <c r="M1104" s="69"/>
      <c r="N1104" s="69"/>
      <c r="O1104" s="35"/>
      <c r="P1104" s="35" t="s">
        <v>25194</v>
      </c>
      <c r="Q1104" s="36">
        <v>1</v>
      </c>
      <c r="R1104" s="35" t="s">
        <v>27</v>
      </c>
      <c r="S1104" s="35" t="s">
        <v>28503</v>
      </c>
      <c r="T1104" s="35">
        <v>0</v>
      </c>
      <c r="U1104" s="35">
        <v>0</v>
      </c>
      <c r="V1104" s="36">
        <v>1</v>
      </c>
      <c r="W1104" s="36">
        <v>1</v>
      </c>
      <c r="X1104" s="37" t="s">
        <v>65</v>
      </c>
    </row>
    <row r="1105" spans="1:24" ht="24" customHeight="1" x14ac:dyDescent="0.2">
      <c r="A1105" s="50" t="s">
        <v>1505</v>
      </c>
      <c r="B1105" s="60" t="s">
        <v>2136</v>
      </c>
      <c r="C1105" s="76" t="s">
        <v>2136</v>
      </c>
      <c r="D1105" s="61" t="s">
        <v>23882</v>
      </c>
      <c r="E1105" s="53">
        <v>25710.33</v>
      </c>
      <c r="F1105" s="26">
        <v>0.21</v>
      </c>
      <c r="G1105" s="53">
        <v>45108.775999999998</v>
      </c>
      <c r="H1105" s="67"/>
      <c r="I1105" s="68"/>
      <c r="J1105" s="69"/>
      <c r="K1105" s="69"/>
      <c r="L1105" s="69"/>
      <c r="M1105" s="69"/>
      <c r="N1105" s="69"/>
      <c r="O1105" s="35"/>
      <c r="P1105" s="35" t="s">
        <v>65</v>
      </c>
      <c r="Q1105" s="36">
        <v>1</v>
      </c>
      <c r="R1105" s="35" t="s">
        <v>27</v>
      </c>
      <c r="S1105" s="35" t="s">
        <v>28504</v>
      </c>
      <c r="T1105" s="35">
        <v>0</v>
      </c>
      <c r="U1105" s="35">
        <v>0</v>
      </c>
      <c r="V1105" s="36">
        <v>1</v>
      </c>
      <c r="W1105" s="36">
        <v>1</v>
      </c>
      <c r="X1105" s="37" t="s">
        <v>65</v>
      </c>
    </row>
    <row r="1106" spans="1:24" ht="24" customHeight="1" x14ac:dyDescent="0.2">
      <c r="A1106" s="50" t="s">
        <v>1505</v>
      </c>
      <c r="B1106" s="60" t="s">
        <v>2138</v>
      </c>
      <c r="C1106" s="76" t="s">
        <v>2138</v>
      </c>
      <c r="D1106" s="61" t="s">
        <v>23883</v>
      </c>
      <c r="E1106" s="53">
        <v>25710.33</v>
      </c>
      <c r="F1106" s="26">
        <v>0.21</v>
      </c>
      <c r="G1106" s="53">
        <v>45108.775999999998</v>
      </c>
      <c r="H1106" s="67"/>
      <c r="I1106" s="68"/>
      <c r="J1106" s="69"/>
      <c r="K1106" s="69"/>
      <c r="L1106" s="69"/>
      <c r="M1106" s="69"/>
      <c r="N1106" s="69"/>
      <c r="O1106" s="35"/>
      <c r="P1106" s="35" t="s">
        <v>65</v>
      </c>
      <c r="Q1106" s="36">
        <v>1</v>
      </c>
      <c r="R1106" s="35" t="s">
        <v>27</v>
      </c>
      <c r="S1106" s="35" t="s">
        <v>28504</v>
      </c>
      <c r="T1106" s="35">
        <v>0</v>
      </c>
      <c r="U1106" s="35">
        <v>0</v>
      </c>
      <c r="V1106" s="36">
        <v>1</v>
      </c>
      <c r="W1106" s="36">
        <v>1</v>
      </c>
      <c r="X1106" s="37" t="s">
        <v>65</v>
      </c>
    </row>
    <row r="1107" spans="1:24" ht="24" customHeight="1" x14ac:dyDescent="0.2">
      <c r="A1107" s="50" t="s">
        <v>1505</v>
      </c>
      <c r="B1107" s="60" t="s">
        <v>2140</v>
      </c>
      <c r="C1107" s="76" t="s">
        <v>2140</v>
      </c>
      <c r="D1107" s="61" t="s">
        <v>23884</v>
      </c>
      <c r="E1107" s="53">
        <v>25710.33</v>
      </c>
      <c r="F1107" s="26">
        <v>0.21</v>
      </c>
      <c r="G1107" s="53">
        <v>45108.775999999998</v>
      </c>
      <c r="H1107" s="67"/>
      <c r="I1107" s="68"/>
      <c r="J1107" s="69"/>
      <c r="K1107" s="69"/>
      <c r="L1107" s="69"/>
      <c r="M1107" s="69"/>
      <c r="N1107" s="69"/>
      <c r="O1107" s="35"/>
      <c r="P1107" s="35" t="s">
        <v>25195</v>
      </c>
      <c r="Q1107" s="36">
        <v>1</v>
      </c>
      <c r="R1107" s="35" t="s">
        <v>27</v>
      </c>
      <c r="S1107" s="35" t="s">
        <v>28503</v>
      </c>
      <c r="T1107" s="35">
        <v>0</v>
      </c>
      <c r="U1107" s="35">
        <v>0</v>
      </c>
      <c r="V1107" s="36">
        <v>1</v>
      </c>
      <c r="W1107" s="36">
        <v>1</v>
      </c>
      <c r="X1107" s="37" t="s">
        <v>65</v>
      </c>
    </row>
    <row r="1108" spans="1:24" ht="24" customHeight="1" x14ac:dyDescent="0.2">
      <c r="A1108" s="50" t="s">
        <v>1505</v>
      </c>
      <c r="B1108" s="60" t="s">
        <v>2142</v>
      </c>
      <c r="C1108" s="76" t="s">
        <v>2142</v>
      </c>
      <c r="D1108" s="61" t="s">
        <v>23885</v>
      </c>
      <c r="E1108" s="53">
        <v>25710.33</v>
      </c>
      <c r="F1108" s="26">
        <v>0.21</v>
      </c>
      <c r="G1108" s="53">
        <v>45108.775999999998</v>
      </c>
      <c r="H1108" s="67"/>
      <c r="I1108" s="68"/>
      <c r="J1108" s="69"/>
      <c r="K1108" s="69"/>
      <c r="L1108" s="69"/>
      <c r="M1108" s="69"/>
      <c r="N1108" s="69"/>
      <c r="O1108" s="35"/>
      <c r="P1108" s="35" t="s">
        <v>25196</v>
      </c>
      <c r="Q1108" s="36">
        <v>1</v>
      </c>
      <c r="R1108" s="35" t="s">
        <v>27</v>
      </c>
      <c r="S1108" s="35" t="s">
        <v>28504</v>
      </c>
      <c r="T1108" s="35">
        <v>0</v>
      </c>
      <c r="U1108" s="35">
        <v>0</v>
      </c>
      <c r="V1108" s="36">
        <v>1</v>
      </c>
      <c r="W1108" s="36">
        <v>1</v>
      </c>
      <c r="X1108" s="37" t="s">
        <v>65</v>
      </c>
    </row>
    <row r="1109" spans="1:24" ht="24" customHeight="1" x14ac:dyDescent="0.2">
      <c r="A1109" s="50" t="s">
        <v>1505</v>
      </c>
      <c r="B1109" s="60" t="s">
        <v>2144</v>
      </c>
      <c r="C1109" s="76" t="s">
        <v>2144</v>
      </c>
      <c r="D1109" s="61" t="s">
        <v>23886</v>
      </c>
      <c r="E1109" s="53">
        <v>27695.78</v>
      </c>
      <c r="F1109" s="26">
        <v>0.21</v>
      </c>
      <c r="G1109" s="53">
        <v>48592.245000000003</v>
      </c>
      <c r="H1109" s="67"/>
      <c r="I1109" s="68"/>
      <c r="J1109" s="69"/>
      <c r="K1109" s="69"/>
      <c r="L1109" s="69"/>
      <c r="M1109" s="69"/>
      <c r="N1109" s="69"/>
      <c r="O1109" s="35"/>
      <c r="P1109" s="35" t="s">
        <v>65</v>
      </c>
      <c r="Q1109" s="36">
        <v>1</v>
      </c>
      <c r="R1109" s="35" t="s">
        <v>27</v>
      </c>
      <c r="S1109" s="35" t="s">
        <v>28504</v>
      </c>
      <c r="T1109" s="35">
        <v>0</v>
      </c>
      <c r="U1109" s="35">
        <v>0</v>
      </c>
      <c r="V1109" s="36">
        <v>1</v>
      </c>
      <c r="W1109" s="36">
        <v>1</v>
      </c>
      <c r="X1109" s="37" t="s">
        <v>65</v>
      </c>
    </row>
    <row r="1110" spans="1:24" ht="24" customHeight="1" x14ac:dyDescent="0.2">
      <c r="A1110" s="50" t="s">
        <v>1505</v>
      </c>
      <c r="B1110" s="60" t="s">
        <v>2146</v>
      </c>
      <c r="C1110" s="76" t="s">
        <v>2146</v>
      </c>
      <c r="D1110" s="61" t="s">
        <v>23887</v>
      </c>
      <c r="E1110" s="53">
        <v>27695.78</v>
      </c>
      <c r="F1110" s="26">
        <v>0.21</v>
      </c>
      <c r="G1110" s="53">
        <v>48592.245000000003</v>
      </c>
      <c r="H1110" s="67"/>
      <c r="I1110" s="68"/>
      <c r="J1110" s="69"/>
      <c r="K1110" s="69"/>
      <c r="L1110" s="69"/>
      <c r="M1110" s="69"/>
      <c r="N1110" s="69"/>
      <c r="O1110" s="35"/>
      <c r="P1110" s="35" t="s">
        <v>25197</v>
      </c>
      <c r="Q1110" s="36">
        <v>1</v>
      </c>
      <c r="R1110" s="35" t="s">
        <v>27</v>
      </c>
      <c r="S1110" s="35" t="s">
        <v>28504</v>
      </c>
      <c r="T1110" s="35">
        <v>0</v>
      </c>
      <c r="U1110" s="35">
        <v>0</v>
      </c>
      <c r="V1110" s="36">
        <v>1</v>
      </c>
      <c r="W1110" s="36">
        <v>1</v>
      </c>
      <c r="X1110" s="37" t="s">
        <v>65</v>
      </c>
    </row>
    <row r="1111" spans="1:24" ht="24" customHeight="1" x14ac:dyDescent="0.2">
      <c r="A1111" s="50" t="s">
        <v>1505</v>
      </c>
      <c r="B1111" s="60" t="s">
        <v>2148</v>
      </c>
      <c r="C1111" s="76" t="s">
        <v>2148</v>
      </c>
      <c r="D1111" s="61" t="s">
        <v>23888</v>
      </c>
      <c r="E1111" s="53">
        <v>27695.78</v>
      </c>
      <c r="F1111" s="26">
        <v>0.21</v>
      </c>
      <c r="G1111" s="53">
        <v>48592.245000000003</v>
      </c>
      <c r="H1111" s="67"/>
      <c r="I1111" s="68"/>
      <c r="J1111" s="69"/>
      <c r="K1111" s="69"/>
      <c r="L1111" s="69"/>
      <c r="M1111" s="69"/>
      <c r="N1111" s="69"/>
      <c r="O1111" s="35"/>
      <c r="P1111" s="35" t="s">
        <v>65</v>
      </c>
      <c r="Q1111" s="36">
        <v>1</v>
      </c>
      <c r="R1111" s="35" t="s">
        <v>27</v>
      </c>
      <c r="S1111" s="35" t="s">
        <v>28504</v>
      </c>
      <c r="T1111" s="35">
        <v>0</v>
      </c>
      <c r="U1111" s="35">
        <v>0</v>
      </c>
      <c r="V1111" s="36">
        <v>1</v>
      </c>
      <c r="W1111" s="36">
        <v>1</v>
      </c>
      <c r="X1111" s="37" t="s">
        <v>65</v>
      </c>
    </row>
    <row r="1112" spans="1:24" ht="24" customHeight="1" x14ac:dyDescent="0.2">
      <c r="A1112" s="50" t="s">
        <v>1505</v>
      </c>
      <c r="B1112" s="60" t="s">
        <v>2150</v>
      </c>
      <c r="C1112" s="76" t="s">
        <v>2150</v>
      </c>
      <c r="D1112" s="61" t="s">
        <v>23889</v>
      </c>
      <c r="E1112" s="53">
        <v>27695.78</v>
      </c>
      <c r="F1112" s="26">
        <v>0.21</v>
      </c>
      <c r="G1112" s="53">
        <v>48592.245000000003</v>
      </c>
      <c r="H1112" s="67"/>
      <c r="I1112" s="68"/>
      <c r="J1112" s="69"/>
      <c r="K1112" s="69"/>
      <c r="L1112" s="69"/>
      <c r="M1112" s="69"/>
      <c r="N1112" s="69"/>
      <c r="O1112" s="35"/>
      <c r="P1112" s="35" t="s">
        <v>65</v>
      </c>
      <c r="Q1112" s="36">
        <v>1</v>
      </c>
      <c r="R1112" s="35" t="s">
        <v>27</v>
      </c>
      <c r="S1112" s="35" t="s">
        <v>28504</v>
      </c>
      <c r="T1112" s="35">
        <v>0</v>
      </c>
      <c r="U1112" s="35">
        <v>0</v>
      </c>
      <c r="V1112" s="36">
        <v>1</v>
      </c>
      <c r="W1112" s="36">
        <v>1</v>
      </c>
      <c r="X1112" s="37" t="s">
        <v>65</v>
      </c>
    </row>
    <row r="1113" spans="1:24" ht="24" customHeight="1" x14ac:dyDescent="0.2">
      <c r="A1113" s="50" t="s">
        <v>1505</v>
      </c>
      <c r="B1113" s="60" t="s">
        <v>2152</v>
      </c>
      <c r="C1113" s="76" t="s">
        <v>2152</v>
      </c>
      <c r="D1113" s="61" t="s">
        <v>23890</v>
      </c>
      <c r="E1113" s="53">
        <v>27695.78</v>
      </c>
      <c r="F1113" s="26">
        <v>0.21</v>
      </c>
      <c r="G1113" s="53">
        <v>48592.245000000003</v>
      </c>
      <c r="H1113" s="67"/>
      <c r="I1113" s="68"/>
      <c r="J1113" s="69"/>
      <c r="K1113" s="69"/>
      <c r="L1113" s="69"/>
      <c r="M1113" s="69"/>
      <c r="N1113" s="69"/>
      <c r="O1113" s="35"/>
      <c r="P1113" s="35" t="s">
        <v>65</v>
      </c>
      <c r="Q1113" s="36">
        <v>1</v>
      </c>
      <c r="R1113" s="35" t="s">
        <v>27</v>
      </c>
      <c r="S1113" s="35" t="s">
        <v>28504</v>
      </c>
      <c r="T1113" s="35">
        <v>0</v>
      </c>
      <c r="U1113" s="35">
        <v>0</v>
      </c>
      <c r="V1113" s="36">
        <v>1</v>
      </c>
      <c r="W1113" s="36">
        <v>1</v>
      </c>
      <c r="X1113" s="37" t="s">
        <v>65</v>
      </c>
    </row>
    <row r="1114" spans="1:24" ht="24" customHeight="1" x14ac:dyDescent="0.2">
      <c r="A1114" s="50" t="s">
        <v>1505</v>
      </c>
      <c r="B1114" s="60" t="s">
        <v>2154</v>
      </c>
      <c r="C1114" s="76" t="s">
        <v>2154</v>
      </c>
      <c r="D1114" s="61" t="s">
        <v>2155</v>
      </c>
      <c r="E1114" s="53">
        <v>15638.3</v>
      </c>
      <c r="F1114" s="26">
        <v>0.21</v>
      </c>
      <c r="G1114" s="53">
        <v>27437.402999999998</v>
      </c>
      <c r="H1114" s="67"/>
      <c r="I1114" s="68"/>
      <c r="J1114" s="69"/>
      <c r="K1114" s="69"/>
      <c r="L1114" s="69"/>
      <c r="M1114" s="69"/>
      <c r="N1114" s="69"/>
      <c r="O1114" s="35"/>
      <c r="P1114" s="35" t="s">
        <v>25198</v>
      </c>
      <c r="Q1114" s="36">
        <v>1</v>
      </c>
      <c r="R1114" s="35" t="s">
        <v>27</v>
      </c>
      <c r="S1114" s="35" t="s">
        <v>28504</v>
      </c>
      <c r="T1114" s="35">
        <v>0</v>
      </c>
      <c r="U1114" s="35">
        <v>0</v>
      </c>
      <c r="V1114" s="36">
        <v>1</v>
      </c>
      <c r="W1114" s="36">
        <v>1</v>
      </c>
      <c r="X1114" s="37" t="s">
        <v>65</v>
      </c>
    </row>
    <row r="1115" spans="1:24" ht="24" customHeight="1" x14ac:dyDescent="0.2">
      <c r="A1115" s="50" t="s">
        <v>2156</v>
      </c>
      <c r="B1115" s="60" t="s">
        <v>2157</v>
      </c>
      <c r="C1115" s="76" t="s">
        <v>2157</v>
      </c>
      <c r="D1115" s="61" t="s">
        <v>2158</v>
      </c>
      <c r="E1115" s="53">
        <v>1169317.3899999999</v>
      </c>
      <c r="F1115" s="26">
        <v>0.105</v>
      </c>
      <c r="G1115" s="53">
        <v>1873538.7930000001</v>
      </c>
      <c r="H1115" s="67"/>
      <c r="I1115" s="68"/>
      <c r="J1115" s="69"/>
      <c r="K1115" s="69"/>
      <c r="L1115" s="69"/>
      <c r="M1115" s="69"/>
      <c r="N1115" s="69"/>
      <c r="O1115" s="35"/>
      <c r="P1115" s="35" t="s">
        <v>25199</v>
      </c>
      <c r="Q1115" s="36">
        <v>1</v>
      </c>
      <c r="R1115" s="35" t="s">
        <v>27</v>
      </c>
      <c r="S1115" s="35" t="s">
        <v>28504</v>
      </c>
      <c r="T1115" s="35">
        <v>0</v>
      </c>
      <c r="U1115" s="35">
        <v>0</v>
      </c>
      <c r="V1115" s="36">
        <v>1</v>
      </c>
      <c r="W1115" s="36">
        <v>1</v>
      </c>
      <c r="X1115" s="37" t="s">
        <v>65</v>
      </c>
    </row>
    <row r="1116" spans="1:24" ht="24" customHeight="1" x14ac:dyDescent="0.2">
      <c r="A1116" s="50" t="s">
        <v>2156</v>
      </c>
      <c r="B1116" s="60" t="s">
        <v>2159</v>
      </c>
      <c r="C1116" s="76" t="s">
        <v>2159</v>
      </c>
      <c r="D1116" s="61" t="s">
        <v>2160</v>
      </c>
      <c r="E1116" s="53">
        <v>1304721.69</v>
      </c>
      <c r="F1116" s="26">
        <v>0.21</v>
      </c>
      <c r="G1116" s="53">
        <v>2052327.2220000001</v>
      </c>
      <c r="H1116" s="67"/>
      <c r="I1116" s="68"/>
      <c r="J1116" s="69"/>
      <c r="K1116" s="69"/>
      <c r="L1116" s="69"/>
      <c r="M1116" s="69"/>
      <c r="N1116" s="69"/>
      <c r="O1116" s="35"/>
      <c r="P1116" s="35" t="s">
        <v>25200</v>
      </c>
      <c r="Q1116" s="36">
        <v>1</v>
      </c>
      <c r="R1116" s="35" t="s">
        <v>27</v>
      </c>
      <c r="S1116" s="35" t="s">
        <v>28504</v>
      </c>
      <c r="T1116" s="35">
        <v>0</v>
      </c>
      <c r="U1116" s="35">
        <v>0</v>
      </c>
      <c r="V1116" s="36">
        <v>1</v>
      </c>
      <c r="W1116" s="36">
        <v>1</v>
      </c>
      <c r="X1116" s="37" t="s">
        <v>65</v>
      </c>
    </row>
    <row r="1117" spans="1:24" ht="24" customHeight="1" x14ac:dyDescent="0.2">
      <c r="A1117" s="50" t="s">
        <v>2156</v>
      </c>
      <c r="B1117" s="60" t="s">
        <v>2161</v>
      </c>
      <c r="C1117" s="76" t="s">
        <v>2161</v>
      </c>
      <c r="D1117" s="61" t="s">
        <v>2162</v>
      </c>
      <c r="E1117" s="53">
        <v>925735.78</v>
      </c>
      <c r="F1117" s="26">
        <v>0.21</v>
      </c>
      <c r="G1117" s="53">
        <v>1456182.3770000001</v>
      </c>
      <c r="H1117" s="67"/>
      <c r="I1117" s="68"/>
      <c r="J1117" s="69"/>
      <c r="K1117" s="69"/>
      <c r="L1117" s="69"/>
      <c r="M1117" s="69"/>
      <c r="N1117" s="69"/>
      <c r="O1117" s="35"/>
      <c r="P1117" s="35" t="s">
        <v>25201</v>
      </c>
      <c r="Q1117" s="36">
        <v>1</v>
      </c>
      <c r="R1117" s="35" t="s">
        <v>9849</v>
      </c>
      <c r="S1117" s="35" t="s">
        <v>28503</v>
      </c>
      <c r="T1117" s="35">
        <v>0</v>
      </c>
      <c r="U1117" s="35">
        <v>0</v>
      </c>
      <c r="V1117" s="36">
        <v>1</v>
      </c>
      <c r="W1117" s="36">
        <v>1</v>
      </c>
      <c r="X1117" s="37" t="s">
        <v>65</v>
      </c>
    </row>
    <row r="1118" spans="1:24" ht="24" customHeight="1" x14ac:dyDescent="0.2">
      <c r="A1118" s="50" t="s">
        <v>2156</v>
      </c>
      <c r="B1118" s="60" t="s">
        <v>2167</v>
      </c>
      <c r="C1118" s="76" t="s">
        <v>2167</v>
      </c>
      <c r="D1118" s="61" t="s">
        <v>2168</v>
      </c>
      <c r="E1118" s="53">
        <v>504867.77</v>
      </c>
      <c r="F1118" s="26">
        <v>0.21</v>
      </c>
      <c r="G1118" s="53">
        <v>885790.50699999998</v>
      </c>
      <c r="H1118" s="67"/>
      <c r="I1118" s="68"/>
      <c r="J1118" s="69"/>
      <c r="K1118" s="69"/>
      <c r="L1118" s="69"/>
      <c r="M1118" s="69"/>
      <c r="N1118" s="69"/>
      <c r="O1118" s="35"/>
      <c r="P1118" s="35" t="s">
        <v>25202</v>
      </c>
      <c r="Q1118" s="36">
        <v>1</v>
      </c>
      <c r="R1118" s="35" t="s">
        <v>27</v>
      </c>
      <c r="S1118" s="35" t="s">
        <v>28503</v>
      </c>
      <c r="T1118" s="35">
        <v>0</v>
      </c>
      <c r="U1118" s="35">
        <v>0</v>
      </c>
      <c r="V1118" s="36">
        <v>1</v>
      </c>
      <c r="W1118" s="36">
        <v>1</v>
      </c>
      <c r="X1118" s="37" t="s">
        <v>65</v>
      </c>
    </row>
    <row r="1119" spans="1:24" ht="24" customHeight="1" x14ac:dyDescent="0.2">
      <c r="A1119" s="50" t="s">
        <v>2156</v>
      </c>
      <c r="B1119" s="60" t="s">
        <v>2169</v>
      </c>
      <c r="C1119" s="76" t="s">
        <v>2169</v>
      </c>
      <c r="D1119" s="61" t="s">
        <v>2170</v>
      </c>
      <c r="E1119" s="53">
        <v>605840.31999999995</v>
      </c>
      <c r="F1119" s="26">
        <v>0.21</v>
      </c>
      <c r="G1119" s="53">
        <v>1062946.8370000001</v>
      </c>
      <c r="H1119" s="67"/>
      <c r="I1119" s="68"/>
      <c r="J1119" s="69"/>
      <c r="K1119" s="69"/>
      <c r="L1119" s="69"/>
      <c r="M1119" s="69"/>
      <c r="N1119" s="69"/>
      <c r="O1119" s="35"/>
      <c r="P1119" s="35" t="s">
        <v>25203</v>
      </c>
      <c r="Q1119" s="36">
        <v>1</v>
      </c>
      <c r="R1119" s="35" t="s">
        <v>27</v>
      </c>
      <c r="S1119" s="35" t="s">
        <v>28503</v>
      </c>
      <c r="T1119" s="35">
        <v>0</v>
      </c>
      <c r="U1119" s="35">
        <v>0</v>
      </c>
      <c r="V1119" s="36">
        <v>1</v>
      </c>
      <c r="W1119" s="36">
        <v>1</v>
      </c>
      <c r="X1119" s="37" t="s">
        <v>65</v>
      </c>
    </row>
    <row r="1120" spans="1:24" ht="24" customHeight="1" x14ac:dyDescent="0.2">
      <c r="A1120" s="50" t="s">
        <v>2156</v>
      </c>
      <c r="B1120" s="60" t="s">
        <v>2171</v>
      </c>
      <c r="C1120" s="76" t="s">
        <v>2171</v>
      </c>
      <c r="D1120" s="61" t="s">
        <v>2172</v>
      </c>
      <c r="E1120" s="53">
        <v>740472.1</v>
      </c>
      <c r="F1120" s="26">
        <v>0.21</v>
      </c>
      <c r="G1120" s="53">
        <v>1299158.3060000001</v>
      </c>
      <c r="H1120" s="67"/>
      <c r="I1120" s="68"/>
      <c r="J1120" s="69"/>
      <c r="K1120" s="69"/>
      <c r="L1120" s="69"/>
      <c r="M1120" s="69"/>
      <c r="N1120" s="69"/>
      <c r="O1120" s="35"/>
      <c r="P1120" s="35" t="s">
        <v>25204</v>
      </c>
      <c r="Q1120" s="36">
        <v>1</v>
      </c>
      <c r="R1120" s="35" t="s">
        <v>27</v>
      </c>
      <c r="S1120" s="35" t="s">
        <v>28503</v>
      </c>
      <c r="T1120" s="35">
        <v>0</v>
      </c>
      <c r="U1120" s="35">
        <v>0</v>
      </c>
      <c r="V1120" s="36">
        <v>1</v>
      </c>
      <c r="W1120" s="36">
        <v>1</v>
      </c>
      <c r="X1120" s="37" t="s">
        <v>65</v>
      </c>
    </row>
    <row r="1121" spans="1:24" ht="24" customHeight="1" x14ac:dyDescent="0.2">
      <c r="A1121" s="50" t="s">
        <v>2156</v>
      </c>
      <c r="B1121" s="60" t="s">
        <v>2173</v>
      </c>
      <c r="C1121" s="76" t="s">
        <v>2173</v>
      </c>
      <c r="D1121" s="61" t="s">
        <v>2174</v>
      </c>
      <c r="E1121" s="53">
        <v>403895.03999999998</v>
      </c>
      <c r="F1121" s="26">
        <v>0.21</v>
      </c>
      <c r="G1121" s="53">
        <v>708633.85</v>
      </c>
      <c r="H1121" s="67"/>
      <c r="I1121" s="68"/>
      <c r="J1121" s="69"/>
      <c r="K1121" s="69"/>
      <c r="L1121" s="69"/>
      <c r="M1121" s="69"/>
      <c r="N1121" s="69"/>
      <c r="O1121" s="35"/>
      <c r="P1121" s="35" t="s">
        <v>25205</v>
      </c>
      <c r="Q1121" s="36">
        <v>1</v>
      </c>
      <c r="R1121" s="35" t="s">
        <v>27</v>
      </c>
      <c r="S1121" s="35" t="s">
        <v>28503</v>
      </c>
      <c r="T1121" s="35">
        <v>0</v>
      </c>
      <c r="U1121" s="35">
        <v>0</v>
      </c>
      <c r="V1121" s="36">
        <v>1</v>
      </c>
      <c r="W1121" s="36">
        <v>1</v>
      </c>
      <c r="X1121" s="37" t="s">
        <v>65</v>
      </c>
    </row>
    <row r="1122" spans="1:24" ht="24" customHeight="1" x14ac:dyDescent="0.2">
      <c r="A1122" s="50" t="s">
        <v>2156</v>
      </c>
      <c r="B1122" s="60" t="s">
        <v>2175</v>
      </c>
      <c r="C1122" s="76" t="s">
        <v>2175</v>
      </c>
      <c r="D1122" s="61" t="s">
        <v>2176</v>
      </c>
      <c r="E1122" s="53">
        <v>182566.98</v>
      </c>
      <c r="F1122" s="26">
        <v>0.21</v>
      </c>
      <c r="G1122" s="53">
        <v>320313.76500000001</v>
      </c>
      <c r="H1122" s="67"/>
      <c r="I1122" s="68"/>
      <c r="J1122" s="69"/>
      <c r="K1122" s="69"/>
      <c r="L1122" s="69"/>
      <c r="M1122" s="69"/>
      <c r="N1122" s="69"/>
      <c r="O1122" s="35"/>
      <c r="P1122" s="35" t="s">
        <v>25206</v>
      </c>
      <c r="Q1122" s="36">
        <v>1</v>
      </c>
      <c r="R1122" s="35" t="s">
        <v>27</v>
      </c>
      <c r="S1122" s="35" t="s">
        <v>28504</v>
      </c>
      <c r="T1122" s="35">
        <v>0</v>
      </c>
      <c r="U1122" s="35">
        <v>0</v>
      </c>
      <c r="V1122" s="36">
        <v>1</v>
      </c>
      <c r="W1122" s="36">
        <v>1</v>
      </c>
      <c r="X1122" s="37" t="s">
        <v>65</v>
      </c>
    </row>
    <row r="1123" spans="1:24" ht="24" customHeight="1" x14ac:dyDescent="0.2">
      <c r="A1123" s="50" t="s">
        <v>2156</v>
      </c>
      <c r="B1123" s="60" t="s">
        <v>2177</v>
      </c>
      <c r="C1123" s="76" t="s">
        <v>2177</v>
      </c>
      <c r="D1123" s="61" t="s">
        <v>2178</v>
      </c>
      <c r="E1123" s="53">
        <v>73025.460000000006</v>
      </c>
      <c r="F1123" s="26">
        <v>0.21</v>
      </c>
      <c r="G1123" s="53">
        <v>128123.173</v>
      </c>
      <c r="H1123" s="67"/>
      <c r="I1123" s="68"/>
      <c r="J1123" s="69"/>
      <c r="K1123" s="69"/>
      <c r="L1123" s="69"/>
      <c r="M1123" s="69"/>
      <c r="N1123" s="69"/>
      <c r="O1123" s="35"/>
      <c r="P1123" s="35" t="s">
        <v>25207</v>
      </c>
      <c r="Q1123" s="36">
        <v>1</v>
      </c>
      <c r="R1123" s="35" t="s">
        <v>27</v>
      </c>
      <c r="S1123" s="35" t="s">
        <v>28504</v>
      </c>
      <c r="T1123" s="35">
        <v>0</v>
      </c>
      <c r="U1123" s="35">
        <v>0</v>
      </c>
      <c r="V1123" s="36">
        <v>1</v>
      </c>
      <c r="W1123" s="36">
        <v>1</v>
      </c>
      <c r="X1123" s="37" t="s">
        <v>65</v>
      </c>
    </row>
    <row r="1124" spans="1:24" ht="24" customHeight="1" x14ac:dyDescent="0.2">
      <c r="A1124" s="50" t="s">
        <v>2156</v>
      </c>
      <c r="B1124" s="60" t="s">
        <v>2179</v>
      </c>
      <c r="C1124" s="76" t="s">
        <v>2179</v>
      </c>
      <c r="D1124" s="61" t="s">
        <v>2180</v>
      </c>
      <c r="E1124" s="53">
        <v>309141.2</v>
      </c>
      <c r="F1124" s="26">
        <v>0.21</v>
      </c>
      <c r="G1124" s="53">
        <v>542388.23499999999</v>
      </c>
      <c r="H1124" s="67"/>
      <c r="I1124" s="68"/>
      <c r="J1124" s="69"/>
      <c r="K1124" s="69"/>
      <c r="L1124" s="69"/>
      <c r="M1124" s="69"/>
      <c r="N1124" s="69"/>
      <c r="O1124" s="35"/>
      <c r="P1124" s="35" t="s">
        <v>25208</v>
      </c>
      <c r="Q1124" s="36">
        <v>1</v>
      </c>
      <c r="R1124" s="35" t="s">
        <v>27</v>
      </c>
      <c r="S1124" s="35" t="s">
        <v>28504</v>
      </c>
      <c r="T1124" s="35">
        <v>0</v>
      </c>
      <c r="U1124" s="35">
        <v>0</v>
      </c>
      <c r="V1124" s="36">
        <v>1</v>
      </c>
      <c r="W1124" s="36">
        <v>1</v>
      </c>
      <c r="X1124" s="37" t="s">
        <v>65</v>
      </c>
    </row>
    <row r="1125" spans="1:24" ht="24" customHeight="1" x14ac:dyDescent="0.2">
      <c r="A1125" s="50" t="s">
        <v>2156</v>
      </c>
      <c r="B1125" s="60" t="s">
        <v>2181</v>
      </c>
      <c r="C1125" s="76" t="s">
        <v>2181</v>
      </c>
      <c r="D1125" s="61" t="s">
        <v>2182</v>
      </c>
      <c r="E1125" s="53">
        <v>581769.61</v>
      </c>
      <c r="F1125" s="26">
        <v>0.21</v>
      </c>
      <c r="G1125" s="53">
        <v>915123.59299999999</v>
      </c>
      <c r="H1125" s="67"/>
      <c r="I1125" s="68"/>
      <c r="J1125" s="69"/>
      <c r="K1125" s="69"/>
      <c r="L1125" s="69"/>
      <c r="M1125" s="69"/>
      <c r="N1125" s="69"/>
      <c r="O1125" s="35"/>
      <c r="P1125" s="35" t="s">
        <v>25209</v>
      </c>
      <c r="Q1125" s="36">
        <v>1</v>
      </c>
      <c r="R1125" s="35" t="s">
        <v>27</v>
      </c>
      <c r="S1125" s="35" t="s">
        <v>28504</v>
      </c>
      <c r="T1125" s="35">
        <v>0</v>
      </c>
      <c r="U1125" s="35">
        <v>0</v>
      </c>
      <c r="V1125" s="36">
        <v>1</v>
      </c>
      <c r="W1125" s="36">
        <v>1</v>
      </c>
      <c r="X1125" s="37" t="s">
        <v>65</v>
      </c>
    </row>
    <row r="1126" spans="1:24" ht="24" customHeight="1" x14ac:dyDescent="0.2">
      <c r="A1126" s="50" t="s">
        <v>2156</v>
      </c>
      <c r="B1126" s="60" t="s">
        <v>2183</v>
      </c>
      <c r="C1126" s="76" t="s">
        <v>2183</v>
      </c>
      <c r="D1126" s="61" t="s">
        <v>2184</v>
      </c>
      <c r="E1126" s="53">
        <v>851963.71</v>
      </c>
      <c r="F1126" s="26">
        <v>0.21</v>
      </c>
      <c r="G1126" s="53">
        <v>1340138.912</v>
      </c>
      <c r="H1126" s="67"/>
      <c r="I1126" s="68"/>
      <c r="J1126" s="69"/>
      <c r="K1126" s="69"/>
      <c r="L1126" s="69"/>
      <c r="M1126" s="69"/>
      <c r="N1126" s="69"/>
      <c r="O1126" s="35"/>
      <c r="P1126" s="35" t="s">
        <v>25210</v>
      </c>
      <c r="Q1126" s="36">
        <v>1</v>
      </c>
      <c r="R1126" s="35" t="s">
        <v>27</v>
      </c>
      <c r="S1126" s="35" t="s">
        <v>28504</v>
      </c>
      <c r="T1126" s="35">
        <v>0</v>
      </c>
      <c r="U1126" s="35">
        <v>0</v>
      </c>
      <c r="V1126" s="36">
        <v>1</v>
      </c>
      <c r="W1126" s="36">
        <v>1</v>
      </c>
      <c r="X1126" s="37" t="s">
        <v>65</v>
      </c>
    </row>
    <row r="1127" spans="1:24" ht="24" customHeight="1" x14ac:dyDescent="0.2">
      <c r="A1127" s="50" t="s">
        <v>2156</v>
      </c>
      <c r="B1127" s="60" t="s">
        <v>2185</v>
      </c>
      <c r="C1127" s="76" t="s">
        <v>2185</v>
      </c>
      <c r="D1127" s="61" t="s">
        <v>2186</v>
      </c>
      <c r="E1127" s="53">
        <v>102579.33</v>
      </c>
      <c r="F1127" s="26">
        <v>0.21</v>
      </c>
      <c r="G1127" s="53">
        <v>179975.43599999999</v>
      </c>
      <c r="H1127" s="67"/>
      <c r="I1127" s="68"/>
      <c r="J1127" s="69"/>
      <c r="K1127" s="69"/>
      <c r="L1127" s="69"/>
      <c r="M1127" s="69"/>
      <c r="N1127" s="69"/>
      <c r="O1127" s="35"/>
      <c r="P1127" s="35" t="s">
        <v>25211</v>
      </c>
      <c r="Q1127" s="36">
        <v>1</v>
      </c>
      <c r="R1127" s="35" t="s">
        <v>27</v>
      </c>
      <c r="S1127" s="35" t="s">
        <v>28504</v>
      </c>
      <c r="T1127" s="35">
        <v>0</v>
      </c>
      <c r="U1127" s="35">
        <v>0</v>
      </c>
      <c r="V1127" s="36">
        <v>1</v>
      </c>
      <c r="W1127" s="36">
        <v>1</v>
      </c>
      <c r="X1127" s="37" t="s">
        <v>65</v>
      </c>
    </row>
    <row r="1128" spans="1:24" ht="24" customHeight="1" x14ac:dyDescent="0.2">
      <c r="A1128" s="50" t="s">
        <v>2156</v>
      </c>
      <c r="B1128" s="60" t="s">
        <v>2187</v>
      </c>
      <c r="C1128" s="76" t="s">
        <v>2187</v>
      </c>
      <c r="D1128" s="61" t="s">
        <v>2188</v>
      </c>
      <c r="E1128" s="53">
        <v>473202.74</v>
      </c>
      <c r="F1128" s="26">
        <v>0.21</v>
      </c>
      <c r="G1128" s="53">
        <v>830234.20400000003</v>
      </c>
      <c r="H1128" s="67"/>
      <c r="I1128" s="68"/>
      <c r="J1128" s="69"/>
      <c r="K1128" s="69"/>
      <c r="L1128" s="69"/>
      <c r="M1128" s="69"/>
      <c r="N1128" s="69"/>
      <c r="O1128" s="35"/>
      <c r="P1128" s="35" t="s">
        <v>25212</v>
      </c>
      <c r="Q1128" s="36">
        <v>1</v>
      </c>
      <c r="R1128" s="35" t="s">
        <v>27</v>
      </c>
      <c r="S1128" s="35" t="s">
        <v>28503</v>
      </c>
      <c r="T1128" s="35">
        <v>0</v>
      </c>
      <c r="U1128" s="35">
        <v>0</v>
      </c>
      <c r="V1128" s="36">
        <v>1</v>
      </c>
      <c r="W1128" s="36">
        <v>1</v>
      </c>
      <c r="X1128" s="37" t="s">
        <v>65</v>
      </c>
    </row>
    <row r="1129" spans="1:24" ht="24" customHeight="1" x14ac:dyDescent="0.2">
      <c r="A1129" s="50" t="s">
        <v>2156</v>
      </c>
      <c r="B1129" s="60" t="s">
        <v>2189</v>
      </c>
      <c r="C1129" s="76" t="s">
        <v>2189</v>
      </c>
      <c r="D1129" s="61" t="s">
        <v>2190</v>
      </c>
      <c r="E1129" s="53">
        <v>513424.99</v>
      </c>
      <c r="F1129" s="26">
        <v>0.21</v>
      </c>
      <c r="G1129" s="53">
        <v>807617.51300000004</v>
      </c>
      <c r="H1129" s="67"/>
      <c r="I1129" s="68"/>
      <c r="J1129" s="69"/>
      <c r="K1129" s="69"/>
      <c r="L1129" s="69"/>
      <c r="M1129" s="69"/>
      <c r="N1129" s="69"/>
      <c r="O1129" s="35"/>
      <c r="P1129" s="35" t="s">
        <v>25213</v>
      </c>
      <c r="Q1129" s="36">
        <v>1</v>
      </c>
      <c r="R1129" s="35" t="s">
        <v>27</v>
      </c>
      <c r="S1129" s="35" t="s">
        <v>28504</v>
      </c>
      <c r="T1129" s="35">
        <v>0</v>
      </c>
      <c r="U1129" s="35">
        <v>0</v>
      </c>
      <c r="V1129" s="36">
        <v>1</v>
      </c>
      <c r="W1129" s="36">
        <v>1</v>
      </c>
      <c r="X1129" s="37" t="s">
        <v>65</v>
      </c>
    </row>
    <row r="1130" spans="1:24" ht="24" customHeight="1" x14ac:dyDescent="0.2">
      <c r="A1130" s="50" t="s">
        <v>2156</v>
      </c>
      <c r="B1130" s="60" t="s">
        <v>2191</v>
      </c>
      <c r="C1130" s="76" t="s">
        <v>2191</v>
      </c>
      <c r="D1130" s="61" t="s">
        <v>2192</v>
      </c>
      <c r="E1130" s="53">
        <v>1642534.09</v>
      </c>
      <c r="F1130" s="26">
        <v>0.21</v>
      </c>
      <c r="G1130" s="53">
        <v>2583706.1269999999</v>
      </c>
      <c r="H1130" s="67"/>
      <c r="I1130" s="68"/>
      <c r="J1130" s="69"/>
      <c r="K1130" s="69"/>
      <c r="L1130" s="69"/>
      <c r="M1130" s="69"/>
      <c r="N1130" s="69"/>
      <c r="O1130" s="35"/>
      <c r="P1130" s="35" t="s">
        <v>25214</v>
      </c>
      <c r="Q1130" s="36">
        <v>1</v>
      </c>
      <c r="R1130" s="35" t="s">
        <v>27</v>
      </c>
      <c r="S1130" s="35" t="s">
        <v>28503</v>
      </c>
      <c r="T1130" s="35">
        <v>0</v>
      </c>
      <c r="U1130" s="35">
        <v>0</v>
      </c>
      <c r="V1130" s="36">
        <v>1</v>
      </c>
      <c r="W1130" s="36">
        <v>1</v>
      </c>
      <c r="X1130" s="37" t="s">
        <v>65</v>
      </c>
    </row>
    <row r="1131" spans="1:24" ht="24" customHeight="1" x14ac:dyDescent="0.2">
      <c r="A1131" s="50" t="s">
        <v>2156</v>
      </c>
      <c r="B1131" s="60" t="s">
        <v>2193</v>
      </c>
      <c r="C1131" s="76" t="s">
        <v>2193</v>
      </c>
      <c r="D1131" s="61" t="s">
        <v>2194</v>
      </c>
      <c r="E1131" s="53">
        <v>2569491</v>
      </c>
      <c r="F1131" s="26">
        <v>0.21</v>
      </c>
      <c r="G1131" s="53">
        <v>4041809.3429999999</v>
      </c>
      <c r="H1131" s="67"/>
      <c r="I1131" s="68"/>
      <c r="J1131" s="69"/>
      <c r="K1131" s="69"/>
      <c r="L1131" s="69"/>
      <c r="M1131" s="69"/>
      <c r="N1131" s="69"/>
      <c r="O1131" s="35"/>
      <c r="P1131" s="35" t="s">
        <v>25215</v>
      </c>
      <c r="Q1131" s="36">
        <v>1</v>
      </c>
      <c r="R1131" s="35" t="s">
        <v>27</v>
      </c>
      <c r="S1131" s="35" t="s">
        <v>28504</v>
      </c>
      <c r="T1131" s="35">
        <v>0</v>
      </c>
      <c r="U1131" s="35">
        <v>0</v>
      </c>
      <c r="V1131" s="36">
        <v>1</v>
      </c>
      <c r="W1131" s="36">
        <v>1</v>
      </c>
      <c r="X1131" s="37" t="s">
        <v>65</v>
      </c>
    </row>
    <row r="1132" spans="1:24" ht="24" customHeight="1" x14ac:dyDescent="0.2">
      <c r="A1132" s="50" t="s">
        <v>2156</v>
      </c>
      <c r="B1132" s="60" t="s">
        <v>2195</v>
      </c>
      <c r="C1132" s="76" t="s">
        <v>2195</v>
      </c>
      <c r="D1132" s="61" t="s">
        <v>2196</v>
      </c>
      <c r="E1132" s="53">
        <v>236115.76</v>
      </c>
      <c r="F1132" s="26">
        <v>0.21</v>
      </c>
      <c r="G1132" s="53">
        <v>414265.09899999999</v>
      </c>
      <c r="H1132" s="67"/>
      <c r="I1132" s="68"/>
      <c r="J1132" s="69"/>
      <c r="K1132" s="69"/>
      <c r="L1132" s="69"/>
      <c r="M1132" s="69"/>
      <c r="N1132" s="69"/>
      <c r="O1132" s="35"/>
      <c r="P1132" s="35" t="s">
        <v>25216</v>
      </c>
      <c r="Q1132" s="36">
        <v>1</v>
      </c>
      <c r="R1132" s="35" t="s">
        <v>27</v>
      </c>
      <c r="S1132" s="35" t="s">
        <v>28503</v>
      </c>
      <c r="T1132" s="35">
        <v>0</v>
      </c>
      <c r="U1132" s="35">
        <v>0</v>
      </c>
      <c r="V1132" s="36">
        <v>1</v>
      </c>
      <c r="W1132" s="36">
        <v>1</v>
      </c>
      <c r="X1132" s="37" t="s">
        <v>65</v>
      </c>
    </row>
    <row r="1133" spans="1:24" ht="24" customHeight="1" x14ac:dyDescent="0.2">
      <c r="A1133" s="50" t="s">
        <v>2156</v>
      </c>
      <c r="B1133" s="60" t="s">
        <v>2197</v>
      </c>
      <c r="C1133" s="76" t="s">
        <v>2197</v>
      </c>
      <c r="D1133" s="61" t="s">
        <v>2198</v>
      </c>
      <c r="E1133" s="53">
        <v>228813.29</v>
      </c>
      <c r="F1133" s="26">
        <v>0.21</v>
      </c>
      <c r="G1133" s="53">
        <v>401452.91700000002</v>
      </c>
      <c r="H1133" s="67"/>
      <c r="I1133" s="68"/>
      <c r="J1133" s="69"/>
      <c r="K1133" s="69"/>
      <c r="L1133" s="69"/>
      <c r="M1133" s="69"/>
      <c r="N1133" s="69"/>
      <c r="O1133" s="35"/>
      <c r="P1133" s="35" t="s">
        <v>25217</v>
      </c>
      <c r="Q1133" s="36">
        <v>1</v>
      </c>
      <c r="R1133" s="35" t="s">
        <v>27</v>
      </c>
      <c r="S1133" s="35" t="s">
        <v>28504</v>
      </c>
      <c r="T1133" s="35">
        <v>0</v>
      </c>
      <c r="U1133" s="35">
        <v>0</v>
      </c>
      <c r="V1133" s="36">
        <v>1</v>
      </c>
      <c r="W1133" s="36">
        <v>1</v>
      </c>
      <c r="X1133" s="37" t="s">
        <v>65</v>
      </c>
    </row>
    <row r="1134" spans="1:24" ht="24" customHeight="1" x14ac:dyDescent="0.2">
      <c r="A1134" s="50" t="s">
        <v>2156</v>
      </c>
      <c r="B1134" s="60" t="s">
        <v>2199</v>
      </c>
      <c r="C1134" s="76" t="s">
        <v>2199</v>
      </c>
      <c r="D1134" s="61" t="s">
        <v>2200</v>
      </c>
      <c r="E1134" s="53">
        <v>1436167.48</v>
      </c>
      <c r="F1134" s="26">
        <v>0.105</v>
      </c>
      <c r="G1134" s="53">
        <v>2301099.3489999999</v>
      </c>
      <c r="H1134" s="67"/>
      <c r="I1134" s="68"/>
      <c r="J1134" s="69"/>
      <c r="K1134" s="69"/>
      <c r="L1134" s="69"/>
      <c r="M1134" s="69"/>
      <c r="N1134" s="69"/>
      <c r="O1134" s="35"/>
      <c r="P1134" s="35" t="s">
        <v>25218</v>
      </c>
      <c r="Q1134" s="36">
        <v>1</v>
      </c>
      <c r="R1134" s="35" t="s">
        <v>9849</v>
      </c>
      <c r="S1134" s="35" t="s">
        <v>28503</v>
      </c>
      <c r="T1134" s="35">
        <v>0</v>
      </c>
      <c r="U1134" s="35">
        <v>0</v>
      </c>
      <c r="V1134" s="36">
        <v>1</v>
      </c>
      <c r="W1134" s="36">
        <v>1</v>
      </c>
      <c r="X1134" s="37" t="s">
        <v>65</v>
      </c>
    </row>
    <row r="1135" spans="1:24" ht="24" customHeight="1" x14ac:dyDescent="0.2">
      <c r="A1135" s="50" t="s">
        <v>2156</v>
      </c>
      <c r="B1135" s="60" t="s">
        <v>2201</v>
      </c>
      <c r="C1135" s="76" t="s">
        <v>2201</v>
      </c>
      <c r="D1135" s="61" t="s">
        <v>2202</v>
      </c>
      <c r="E1135" s="53">
        <v>58891.65</v>
      </c>
      <c r="F1135" s="26">
        <v>0.21</v>
      </c>
      <c r="G1135" s="53">
        <v>103325.397</v>
      </c>
      <c r="H1135" s="67"/>
      <c r="I1135" s="68"/>
      <c r="J1135" s="69"/>
      <c r="K1135" s="69"/>
      <c r="L1135" s="69"/>
      <c r="M1135" s="69"/>
      <c r="N1135" s="69"/>
      <c r="O1135" s="35"/>
      <c r="P1135" s="35" t="s">
        <v>25219</v>
      </c>
      <c r="Q1135" s="36">
        <v>1</v>
      </c>
      <c r="R1135" s="35" t="s">
        <v>27</v>
      </c>
      <c r="S1135" s="35" t="s">
        <v>28503</v>
      </c>
      <c r="T1135" s="35">
        <v>0</v>
      </c>
      <c r="U1135" s="35">
        <v>0</v>
      </c>
      <c r="V1135" s="36">
        <v>1</v>
      </c>
      <c r="W1135" s="36">
        <v>1</v>
      </c>
      <c r="X1135" s="37" t="s">
        <v>65</v>
      </c>
    </row>
    <row r="1136" spans="1:24" ht="24" customHeight="1" x14ac:dyDescent="0.2">
      <c r="A1136" s="50" t="s">
        <v>2156</v>
      </c>
      <c r="B1136" s="60" t="s">
        <v>2203</v>
      </c>
      <c r="C1136" s="76" t="s">
        <v>2203</v>
      </c>
      <c r="D1136" s="61" t="s">
        <v>2204</v>
      </c>
      <c r="E1136" s="53">
        <v>2200473.25</v>
      </c>
      <c r="F1136" s="26">
        <v>0.21</v>
      </c>
      <c r="G1136" s="53">
        <v>3461344.4279999998</v>
      </c>
      <c r="H1136" s="67"/>
      <c r="I1136" s="68"/>
      <c r="J1136" s="69"/>
      <c r="K1136" s="69"/>
      <c r="L1136" s="69"/>
      <c r="M1136" s="69"/>
      <c r="N1136" s="69"/>
      <c r="O1136" s="35"/>
      <c r="P1136" s="35" t="s">
        <v>25220</v>
      </c>
      <c r="Q1136" s="36">
        <v>1</v>
      </c>
      <c r="R1136" s="35" t="s">
        <v>27</v>
      </c>
      <c r="S1136" s="35" t="s">
        <v>28504</v>
      </c>
      <c r="T1136" s="35">
        <v>0</v>
      </c>
      <c r="U1136" s="35">
        <v>0</v>
      </c>
      <c r="V1136" s="36">
        <v>1</v>
      </c>
      <c r="W1136" s="36">
        <v>1</v>
      </c>
      <c r="X1136" s="37" t="s">
        <v>65</v>
      </c>
    </row>
    <row r="1137" spans="1:24" ht="24" customHeight="1" x14ac:dyDescent="0.2">
      <c r="A1137" s="50" t="s">
        <v>2156</v>
      </c>
      <c r="B1137" s="60" t="s">
        <v>2205</v>
      </c>
      <c r="C1137" s="76" t="s">
        <v>2205</v>
      </c>
      <c r="D1137" s="61" t="s">
        <v>2206</v>
      </c>
      <c r="E1137" s="53">
        <v>3253766.41</v>
      </c>
      <c r="F1137" s="26">
        <v>0.21</v>
      </c>
      <c r="G1137" s="53">
        <v>5118174.5590000004</v>
      </c>
      <c r="H1137" s="67"/>
      <c r="I1137" s="68"/>
      <c r="J1137" s="69"/>
      <c r="K1137" s="69"/>
      <c r="L1137" s="69"/>
      <c r="M1137" s="69"/>
      <c r="N1137" s="69"/>
      <c r="O1137" s="35"/>
      <c r="P1137" s="35" t="s">
        <v>25221</v>
      </c>
      <c r="Q1137" s="36">
        <v>1</v>
      </c>
      <c r="R1137" s="35" t="s">
        <v>27</v>
      </c>
      <c r="S1137" s="35" t="s">
        <v>28503</v>
      </c>
      <c r="T1137" s="35">
        <v>0</v>
      </c>
      <c r="U1137" s="35">
        <v>0</v>
      </c>
      <c r="V1137" s="36">
        <v>1</v>
      </c>
      <c r="W1137" s="36">
        <v>1</v>
      </c>
      <c r="X1137" s="37" t="s">
        <v>65</v>
      </c>
    </row>
    <row r="1138" spans="1:24" ht="24" customHeight="1" x14ac:dyDescent="0.2">
      <c r="A1138" s="50" t="s">
        <v>2156</v>
      </c>
      <c r="B1138" s="60" t="s">
        <v>2207</v>
      </c>
      <c r="C1138" s="76" t="s">
        <v>2207</v>
      </c>
      <c r="D1138" s="61" t="s">
        <v>2208</v>
      </c>
      <c r="E1138" s="53">
        <v>2996478.17</v>
      </c>
      <c r="F1138" s="26">
        <v>0.21</v>
      </c>
      <c r="G1138" s="53">
        <v>4713460.16</v>
      </c>
      <c r="H1138" s="67"/>
      <c r="I1138" s="68"/>
      <c r="J1138" s="69"/>
      <c r="K1138" s="69"/>
      <c r="L1138" s="69"/>
      <c r="M1138" s="69"/>
      <c r="N1138" s="69"/>
      <c r="O1138" s="35"/>
      <c r="P1138" s="35" t="s">
        <v>25222</v>
      </c>
      <c r="Q1138" s="36">
        <v>1</v>
      </c>
      <c r="R1138" s="35" t="s">
        <v>27</v>
      </c>
      <c r="S1138" s="35" t="s">
        <v>28503</v>
      </c>
      <c r="T1138" s="35">
        <v>0</v>
      </c>
      <c r="U1138" s="35">
        <v>0</v>
      </c>
      <c r="V1138" s="36">
        <v>1</v>
      </c>
      <c r="W1138" s="36">
        <v>1</v>
      </c>
      <c r="X1138" s="37" t="s">
        <v>65</v>
      </c>
    </row>
    <row r="1139" spans="1:24" ht="24" customHeight="1" x14ac:dyDescent="0.2">
      <c r="A1139" s="50" t="s">
        <v>2156</v>
      </c>
      <c r="B1139" s="60" t="s">
        <v>2209</v>
      </c>
      <c r="C1139" s="76" t="s">
        <v>2209</v>
      </c>
      <c r="D1139" s="61" t="s">
        <v>2210</v>
      </c>
      <c r="E1139" s="53">
        <v>91098.27</v>
      </c>
      <c r="F1139" s="26">
        <v>0.21</v>
      </c>
      <c r="G1139" s="53">
        <v>159831.913</v>
      </c>
      <c r="H1139" s="67"/>
      <c r="I1139" s="68"/>
      <c r="J1139" s="69"/>
      <c r="K1139" s="69"/>
      <c r="L1139" s="69"/>
      <c r="M1139" s="69"/>
      <c r="N1139" s="69"/>
      <c r="O1139" s="35"/>
      <c r="P1139" s="35" t="s">
        <v>25223</v>
      </c>
      <c r="Q1139" s="36">
        <v>1</v>
      </c>
      <c r="R1139" s="35" t="s">
        <v>27</v>
      </c>
      <c r="S1139" s="35" t="s">
        <v>28504</v>
      </c>
      <c r="T1139" s="35">
        <v>0</v>
      </c>
      <c r="U1139" s="35">
        <v>0</v>
      </c>
      <c r="V1139" s="36">
        <v>1</v>
      </c>
      <c r="W1139" s="36">
        <v>1</v>
      </c>
      <c r="X1139" s="37" t="s">
        <v>65</v>
      </c>
    </row>
    <row r="1140" spans="1:24" ht="24" customHeight="1" x14ac:dyDescent="0.2">
      <c r="A1140" s="50" t="s">
        <v>2156</v>
      </c>
      <c r="B1140" s="60" t="s">
        <v>2211</v>
      </c>
      <c r="C1140" s="76" t="s">
        <v>2211</v>
      </c>
      <c r="D1140" s="61" t="s">
        <v>2212</v>
      </c>
      <c r="E1140" s="53">
        <v>249932.85</v>
      </c>
      <c r="F1140" s="26">
        <v>0.21</v>
      </c>
      <c r="G1140" s="53">
        <v>438507.18199999997</v>
      </c>
      <c r="H1140" s="67"/>
      <c r="I1140" s="68"/>
      <c r="J1140" s="69"/>
      <c r="K1140" s="69"/>
      <c r="L1140" s="69"/>
      <c r="M1140" s="69"/>
      <c r="N1140" s="69"/>
      <c r="O1140" s="35"/>
      <c r="P1140" s="35" t="s">
        <v>25224</v>
      </c>
      <c r="Q1140" s="36">
        <v>1</v>
      </c>
      <c r="R1140" s="35" t="s">
        <v>27</v>
      </c>
      <c r="S1140" s="35" t="s">
        <v>28504</v>
      </c>
      <c r="T1140" s="35">
        <v>0</v>
      </c>
      <c r="U1140" s="35">
        <v>0</v>
      </c>
      <c r="V1140" s="36">
        <v>1</v>
      </c>
      <c r="W1140" s="36">
        <v>1</v>
      </c>
      <c r="X1140" s="37" t="s">
        <v>65</v>
      </c>
    </row>
    <row r="1141" spans="1:24" ht="24" customHeight="1" x14ac:dyDescent="0.2">
      <c r="A1141" s="50" t="s">
        <v>2156</v>
      </c>
      <c r="B1141" s="60" t="s">
        <v>2213</v>
      </c>
      <c r="C1141" s="76" t="s">
        <v>2213</v>
      </c>
      <c r="D1141" s="61" t="s">
        <v>2214</v>
      </c>
      <c r="E1141" s="53">
        <v>254662.64</v>
      </c>
      <c r="F1141" s="26">
        <v>0.21</v>
      </c>
      <c r="G1141" s="53">
        <v>446805.60399999999</v>
      </c>
      <c r="H1141" s="67"/>
      <c r="I1141" s="68"/>
      <c r="J1141" s="69"/>
      <c r="K1141" s="69"/>
      <c r="L1141" s="69"/>
      <c r="M1141" s="69"/>
      <c r="N1141" s="69"/>
      <c r="O1141" s="35"/>
      <c r="P1141" s="35" t="s">
        <v>25225</v>
      </c>
      <c r="Q1141" s="36">
        <v>1</v>
      </c>
      <c r="R1141" s="35" t="s">
        <v>27</v>
      </c>
      <c r="S1141" s="35" t="s">
        <v>28504</v>
      </c>
      <c r="T1141" s="35">
        <v>0</v>
      </c>
      <c r="U1141" s="35">
        <v>0</v>
      </c>
      <c r="V1141" s="36">
        <v>1</v>
      </c>
      <c r="W1141" s="36">
        <v>1</v>
      </c>
      <c r="X1141" s="37" t="s">
        <v>65</v>
      </c>
    </row>
    <row r="1142" spans="1:24" ht="24" customHeight="1" x14ac:dyDescent="0.2">
      <c r="A1142" s="50" t="s">
        <v>2156</v>
      </c>
      <c r="B1142" s="60" t="s">
        <v>2215</v>
      </c>
      <c r="C1142" s="76" t="s">
        <v>2215</v>
      </c>
      <c r="D1142" s="61" t="s">
        <v>2216</v>
      </c>
      <c r="E1142" s="53">
        <v>57545.32</v>
      </c>
      <c r="F1142" s="26">
        <v>0.21</v>
      </c>
      <c r="G1142" s="53">
        <v>100963.25900000001</v>
      </c>
      <c r="H1142" s="67"/>
      <c r="I1142" s="68"/>
      <c r="J1142" s="69"/>
      <c r="K1142" s="69"/>
      <c r="L1142" s="69"/>
      <c r="M1142" s="69"/>
      <c r="N1142" s="69"/>
      <c r="O1142" s="35"/>
      <c r="P1142" s="35" t="s">
        <v>25226</v>
      </c>
      <c r="Q1142" s="36">
        <v>1</v>
      </c>
      <c r="R1142" s="35" t="s">
        <v>27</v>
      </c>
      <c r="S1142" s="35" t="s">
        <v>28504</v>
      </c>
      <c r="T1142" s="35">
        <v>0</v>
      </c>
      <c r="U1142" s="35">
        <v>0</v>
      </c>
      <c r="V1142" s="36">
        <v>1</v>
      </c>
      <c r="W1142" s="36">
        <v>1</v>
      </c>
      <c r="X1142" s="37" t="s">
        <v>65</v>
      </c>
    </row>
    <row r="1143" spans="1:24" ht="24" customHeight="1" x14ac:dyDescent="0.2">
      <c r="A1143" s="50" t="s">
        <v>2156</v>
      </c>
      <c r="B1143" s="60" t="s">
        <v>2217</v>
      </c>
      <c r="C1143" s="76" t="s">
        <v>2217</v>
      </c>
      <c r="D1143" s="61" t="s">
        <v>2218</v>
      </c>
      <c r="E1143" s="53">
        <v>610564.43999999994</v>
      </c>
      <c r="F1143" s="26">
        <v>0.21</v>
      </c>
      <c r="G1143" s="53">
        <v>1071235.3119999999</v>
      </c>
      <c r="H1143" s="67"/>
      <c r="I1143" s="68"/>
      <c r="J1143" s="69"/>
      <c r="K1143" s="69"/>
      <c r="L1143" s="69"/>
      <c r="M1143" s="69"/>
      <c r="N1143" s="69"/>
      <c r="O1143" s="35"/>
      <c r="P1143" s="35" t="s">
        <v>25227</v>
      </c>
      <c r="Q1143" s="36">
        <v>1</v>
      </c>
      <c r="R1143" s="35" t="s">
        <v>9849</v>
      </c>
      <c r="S1143" s="35" t="s">
        <v>28503</v>
      </c>
      <c r="T1143" s="35">
        <v>0</v>
      </c>
      <c r="U1143" s="35">
        <v>0</v>
      </c>
      <c r="V1143" s="36">
        <v>1</v>
      </c>
      <c r="W1143" s="36">
        <v>1</v>
      </c>
      <c r="X1143" s="37" t="s">
        <v>65</v>
      </c>
    </row>
    <row r="1144" spans="1:24" ht="24" customHeight="1" x14ac:dyDescent="0.2">
      <c r="A1144" s="50" t="s">
        <v>2156</v>
      </c>
      <c r="B1144" s="60" t="s">
        <v>2219</v>
      </c>
      <c r="C1144" s="76" t="s">
        <v>2219</v>
      </c>
      <c r="D1144" s="61" t="s">
        <v>2220</v>
      </c>
      <c r="E1144" s="53">
        <v>887238.32</v>
      </c>
      <c r="F1144" s="26">
        <v>0.21</v>
      </c>
      <c r="G1144" s="53">
        <v>1556659.628</v>
      </c>
      <c r="H1144" s="67"/>
      <c r="I1144" s="68"/>
      <c r="J1144" s="69"/>
      <c r="K1144" s="69"/>
      <c r="L1144" s="69"/>
      <c r="M1144" s="69"/>
      <c r="N1144" s="69"/>
      <c r="O1144" s="35"/>
      <c r="P1144" s="35" t="s">
        <v>25228</v>
      </c>
      <c r="Q1144" s="36">
        <v>1</v>
      </c>
      <c r="R1144" s="35" t="s">
        <v>27</v>
      </c>
      <c r="S1144" s="35" t="s">
        <v>28504</v>
      </c>
      <c r="T1144" s="35">
        <v>0</v>
      </c>
      <c r="U1144" s="35">
        <v>0</v>
      </c>
      <c r="V1144" s="36">
        <v>1</v>
      </c>
      <c r="W1144" s="36">
        <v>1</v>
      </c>
      <c r="X1144" s="37" t="s">
        <v>65</v>
      </c>
    </row>
    <row r="1145" spans="1:24" ht="24" customHeight="1" x14ac:dyDescent="0.2">
      <c r="A1145" s="50" t="s">
        <v>2156</v>
      </c>
      <c r="B1145" s="60" t="s">
        <v>2221</v>
      </c>
      <c r="C1145" s="76" t="s">
        <v>2221</v>
      </c>
      <c r="D1145" s="61" t="s">
        <v>2222</v>
      </c>
      <c r="E1145" s="53">
        <v>1223718.47</v>
      </c>
      <c r="F1145" s="26">
        <v>0.21</v>
      </c>
      <c r="G1145" s="53">
        <v>1924909.152</v>
      </c>
      <c r="H1145" s="67"/>
      <c r="I1145" s="68"/>
      <c r="J1145" s="69"/>
      <c r="K1145" s="69"/>
      <c r="L1145" s="69"/>
      <c r="M1145" s="69"/>
      <c r="N1145" s="69"/>
      <c r="O1145" s="35"/>
      <c r="P1145" s="35" t="s">
        <v>25229</v>
      </c>
      <c r="Q1145" s="36">
        <v>1</v>
      </c>
      <c r="R1145" s="35" t="s">
        <v>9849</v>
      </c>
      <c r="S1145" s="35" t="s">
        <v>28504</v>
      </c>
      <c r="T1145" s="35">
        <v>0</v>
      </c>
      <c r="U1145" s="35">
        <v>0</v>
      </c>
      <c r="V1145" s="36">
        <v>1</v>
      </c>
      <c r="W1145" s="36">
        <v>1</v>
      </c>
      <c r="X1145" s="37" t="s">
        <v>65</v>
      </c>
    </row>
    <row r="1146" spans="1:24" ht="24" customHeight="1" x14ac:dyDescent="0.2">
      <c r="A1146" s="50" t="s">
        <v>2156</v>
      </c>
      <c r="B1146" s="60" t="s">
        <v>2223</v>
      </c>
      <c r="C1146" s="76" t="s">
        <v>2223</v>
      </c>
      <c r="D1146" s="61" t="s">
        <v>2224</v>
      </c>
      <c r="E1146" s="53">
        <v>3754332.05</v>
      </c>
      <c r="F1146" s="26">
        <v>0.105</v>
      </c>
      <c r="G1146" s="53">
        <v>5393097.9950000001</v>
      </c>
      <c r="H1146" s="67"/>
      <c r="I1146" s="68"/>
      <c r="J1146" s="69"/>
      <c r="K1146" s="69"/>
      <c r="L1146" s="69"/>
      <c r="M1146" s="69"/>
      <c r="N1146" s="69"/>
      <c r="O1146" s="35"/>
      <c r="P1146" s="35" t="s">
        <v>25230</v>
      </c>
      <c r="Q1146" s="36">
        <v>1</v>
      </c>
      <c r="R1146" s="35" t="s">
        <v>9849</v>
      </c>
      <c r="S1146" s="35" t="s">
        <v>28504</v>
      </c>
      <c r="T1146" s="35">
        <v>0</v>
      </c>
      <c r="U1146" s="35">
        <v>0</v>
      </c>
      <c r="V1146" s="36">
        <v>1</v>
      </c>
      <c r="W1146" s="36">
        <v>1</v>
      </c>
      <c r="X1146" s="37" t="s">
        <v>65</v>
      </c>
    </row>
    <row r="1147" spans="1:24" ht="24" customHeight="1" x14ac:dyDescent="0.2">
      <c r="A1147" s="50" t="s">
        <v>2156</v>
      </c>
      <c r="B1147" s="60" t="s">
        <v>2225</v>
      </c>
      <c r="C1147" s="76" t="s">
        <v>2225</v>
      </c>
      <c r="D1147" s="61" t="s">
        <v>2226</v>
      </c>
      <c r="E1147" s="53">
        <v>424145.76</v>
      </c>
      <c r="F1147" s="26">
        <v>0.21</v>
      </c>
      <c r="G1147" s="53">
        <v>744163.73400000005</v>
      </c>
      <c r="H1147" s="67"/>
      <c r="I1147" s="68"/>
      <c r="J1147" s="69"/>
      <c r="K1147" s="69"/>
      <c r="L1147" s="69"/>
      <c r="M1147" s="69"/>
      <c r="N1147" s="69"/>
      <c r="O1147" s="35"/>
      <c r="P1147" s="35" t="s">
        <v>25231</v>
      </c>
      <c r="Q1147" s="36">
        <v>1</v>
      </c>
      <c r="R1147" s="35" t="s">
        <v>9849</v>
      </c>
      <c r="S1147" s="35" t="s">
        <v>28503</v>
      </c>
      <c r="T1147" s="35">
        <v>0</v>
      </c>
      <c r="U1147" s="35">
        <v>0</v>
      </c>
      <c r="V1147" s="36">
        <v>1</v>
      </c>
      <c r="W1147" s="36">
        <v>1</v>
      </c>
      <c r="X1147" s="37" t="s">
        <v>65</v>
      </c>
    </row>
    <row r="1148" spans="1:24" ht="24" customHeight="1" x14ac:dyDescent="0.2">
      <c r="A1148" s="50" t="s">
        <v>2156</v>
      </c>
      <c r="B1148" s="60" t="s">
        <v>2227</v>
      </c>
      <c r="C1148" s="76" t="s">
        <v>2227</v>
      </c>
      <c r="D1148" s="61" t="s">
        <v>2228</v>
      </c>
      <c r="E1148" s="53">
        <v>627212.82999999996</v>
      </c>
      <c r="F1148" s="26">
        <v>0.105</v>
      </c>
      <c r="G1148" s="53">
        <v>1004951.753</v>
      </c>
      <c r="H1148" s="67"/>
      <c r="I1148" s="68"/>
      <c r="J1148" s="69"/>
      <c r="K1148" s="69"/>
      <c r="L1148" s="69"/>
      <c r="M1148" s="69"/>
      <c r="N1148" s="69"/>
      <c r="O1148" s="35"/>
      <c r="P1148" s="35" t="s">
        <v>25232</v>
      </c>
      <c r="Q1148" s="36">
        <v>1</v>
      </c>
      <c r="R1148" s="35" t="s">
        <v>9849</v>
      </c>
      <c r="S1148" s="35" t="s">
        <v>28504</v>
      </c>
      <c r="T1148" s="35">
        <v>0</v>
      </c>
      <c r="U1148" s="35">
        <v>0</v>
      </c>
      <c r="V1148" s="36">
        <v>1</v>
      </c>
      <c r="W1148" s="36">
        <v>1</v>
      </c>
      <c r="X1148" s="37" t="s">
        <v>65</v>
      </c>
    </row>
    <row r="1149" spans="1:24" ht="24" customHeight="1" x14ac:dyDescent="0.2">
      <c r="A1149" s="50" t="s">
        <v>2156</v>
      </c>
      <c r="B1149" s="60" t="s">
        <v>2229</v>
      </c>
      <c r="C1149" s="76" t="s">
        <v>2229</v>
      </c>
      <c r="D1149" s="61" t="s">
        <v>2230</v>
      </c>
      <c r="E1149" s="53">
        <v>481569.37</v>
      </c>
      <c r="F1149" s="26">
        <v>0.21</v>
      </c>
      <c r="G1149" s="53">
        <v>844913.46400000004</v>
      </c>
      <c r="H1149" s="67"/>
      <c r="I1149" s="68"/>
      <c r="J1149" s="69"/>
      <c r="K1149" s="69"/>
      <c r="L1149" s="69"/>
      <c r="M1149" s="69"/>
      <c r="N1149" s="69"/>
      <c r="O1149" s="35"/>
      <c r="P1149" s="35" t="s">
        <v>25233</v>
      </c>
      <c r="Q1149" s="36">
        <v>1</v>
      </c>
      <c r="R1149" s="35" t="s">
        <v>9849</v>
      </c>
      <c r="S1149" s="35" t="s">
        <v>28504</v>
      </c>
      <c r="T1149" s="35">
        <v>0</v>
      </c>
      <c r="U1149" s="35">
        <v>0</v>
      </c>
      <c r="V1149" s="36">
        <v>1</v>
      </c>
      <c r="W1149" s="36">
        <v>1</v>
      </c>
      <c r="X1149" s="37" t="s">
        <v>65</v>
      </c>
    </row>
    <row r="1150" spans="1:24" ht="24" customHeight="1" x14ac:dyDescent="0.2">
      <c r="A1150" s="50" t="s">
        <v>2156</v>
      </c>
      <c r="B1150" s="60" t="s">
        <v>2231</v>
      </c>
      <c r="C1150" s="76" t="s">
        <v>2231</v>
      </c>
      <c r="D1150" s="61" t="s">
        <v>2232</v>
      </c>
      <c r="E1150" s="53">
        <v>2586059.81</v>
      </c>
      <c r="F1150" s="26">
        <v>0.21</v>
      </c>
      <c r="G1150" s="53">
        <v>4067872.0780000002</v>
      </c>
      <c r="H1150" s="67"/>
      <c r="I1150" s="68"/>
      <c r="J1150" s="69"/>
      <c r="K1150" s="69"/>
      <c r="L1150" s="69"/>
      <c r="M1150" s="69"/>
      <c r="N1150" s="69"/>
      <c r="O1150" s="35"/>
      <c r="P1150" s="35" t="s">
        <v>25234</v>
      </c>
      <c r="Q1150" s="36">
        <v>1</v>
      </c>
      <c r="R1150" s="35" t="s">
        <v>27</v>
      </c>
      <c r="S1150" s="35" t="s">
        <v>28503</v>
      </c>
      <c r="T1150" s="35">
        <v>0</v>
      </c>
      <c r="U1150" s="35">
        <v>0</v>
      </c>
      <c r="V1150" s="36">
        <v>1</v>
      </c>
      <c r="W1150" s="36">
        <v>1</v>
      </c>
      <c r="X1150" s="37" t="s">
        <v>65</v>
      </c>
    </row>
    <row r="1151" spans="1:24" ht="24" customHeight="1" x14ac:dyDescent="0.2">
      <c r="A1151" s="50" t="s">
        <v>2156</v>
      </c>
      <c r="B1151" s="60" t="s">
        <v>2233</v>
      </c>
      <c r="C1151" s="76" t="s">
        <v>2233</v>
      </c>
      <c r="D1151" s="61" t="s">
        <v>2234</v>
      </c>
      <c r="E1151" s="53">
        <v>4365576.38</v>
      </c>
      <c r="F1151" s="26">
        <v>0.21</v>
      </c>
      <c r="G1151" s="53">
        <v>6867051.6409999998</v>
      </c>
      <c r="H1151" s="67"/>
      <c r="I1151" s="68"/>
      <c r="J1151" s="69"/>
      <c r="K1151" s="69"/>
      <c r="L1151" s="69"/>
      <c r="M1151" s="69"/>
      <c r="N1151" s="69"/>
      <c r="O1151" s="35"/>
      <c r="P1151" s="35" t="s">
        <v>25235</v>
      </c>
      <c r="Q1151" s="36">
        <v>1</v>
      </c>
      <c r="R1151" s="35" t="s">
        <v>27</v>
      </c>
      <c r="S1151" s="35" t="s">
        <v>28503</v>
      </c>
      <c r="T1151" s="35">
        <v>0</v>
      </c>
      <c r="U1151" s="35">
        <v>0</v>
      </c>
      <c r="V1151" s="36">
        <v>1</v>
      </c>
      <c r="W1151" s="36">
        <v>1</v>
      </c>
      <c r="X1151" s="37" t="s">
        <v>65</v>
      </c>
    </row>
    <row r="1152" spans="1:24" ht="24" customHeight="1" x14ac:dyDescent="0.2">
      <c r="A1152" s="50" t="s">
        <v>2156</v>
      </c>
      <c r="B1152" s="60" t="s">
        <v>2235</v>
      </c>
      <c r="C1152" s="76" t="s">
        <v>2235</v>
      </c>
      <c r="D1152" s="61" t="s">
        <v>2236</v>
      </c>
      <c r="E1152" s="53">
        <v>2230169.54</v>
      </c>
      <c r="F1152" s="26">
        <v>0.21</v>
      </c>
      <c r="G1152" s="53">
        <v>3912832.4539999999</v>
      </c>
      <c r="H1152" s="67"/>
      <c r="I1152" s="68"/>
      <c r="J1152" s="69"/>
      <c r="K1152" s="69"/>
      <c r="L1152" s="69"/>
      <c r="M1152" s="69"/>
      <c r="N1152" s="69"/>
      <c r="O1152" s="35"/>
      <c r="P1152" s="35" t="s">
        <v>25236</v>
      </c>
      <c r="Q1152" s="36">
        <v>1</v>
      </c>
      <c r="R1152" s="35" t="s">
        <v>27</v>
      </c>
      <c r="S1152" s="35" t="s">
        <v>28503</v>
      </c>
      <c r="T1152" s="35">
        <v>0</v>
      </c>
      <c r="U1152" s="35">
        <v>0</v>
      </c>
      <c r="V1152" s="36">
        <v>1</v>
      </c>
      <c r="W1152" s="36">
        <v>1</v>
      </c>
      <c r="X1152" s="37" t="s">
        <v>65</v>
      </c>
    </row>
    <row r="1153" spans="1:24" ht="24" customHeight="1" x14ac:dyDescent="0.2">
      <c r="A1153" s="50" t="s">
        <v>2156</v>
      </c>
      <c r="B1153" s="60" t="s">
        <v>2237</v>
      </c>
      <c r="C1153" s="76" t="s">
        <v>2237</v>
      </c>
      <c r="D1153" s="61" t="s">
        <v>2238</v>
      </c>
      <c r="E1153" s="53">
        <v>1728307.34</v>
      </c>
      <c r="F1153" s="26">
        <v>0.21</v>
      </c>
      <c r="G1153" s="53">
        <v>2718627.443</v>
      </c>
      <c r="H1153" s="67"/>
      <c r="I1153" s="68"/>
      <c r="J1153" s="69"/>
      <c r="K1153" s="69"/>
      <c r="L1153" s="69"/>
      <c r="M1153" s="69"/>
      <c r="N1153" s="69"/>
      <c r="O1153" s="35"/>
      <c r="P1153" s="35" t="s">
        <v>25237</v>
      </c>
      <c r="Q1153" s="36">
        <v>1</v>
      </c>
      <c r="R1153" s="35" t="s">
        <v>27</v>
      </c>
      <c r="S1153" s="35" t="s">
        <v>28503</v>
      </c>
      <c r="T1153" s="35">
        <v>0</v>
      </c>
      <c r="U1153" s="35">
        <v>0</v>
      </c>
      <c r="V1153" s="36">
        <v>1</v>
      </c>
      <c r="W1153" s="36">
        <v>1</v>
      </c>
      <c r="X1153" s="37" t="s">
        <v>65</v>
      </c>
    </row>
    <row r="1154" spans="1:24" ht="24" customHeight="1" x14ac:dyDescent="0.2">
      <c r="A1154" s="50" t="s">
        <v>2156</v>
      </c>
      <c r="B1154" s="60" t="s">
        <v>2239</v>
      </c>
      <c r="C1154" s="76" t="s">
        <v>2239</v>
      </c>
      <c r="D1154" s="61" t="s">
        <v>2240</v>
      </c>
      <c r="E1154" s="53">
        <v>3021337.32</v>
      </c>
      <c r="F1154" s="26">
        <v>0.21</v>
      </c>
      <c r="G1154" s="53">
        <v>4752563.6090000002</v>
      </c>
      <c r="H1154" s="67"/>
      <c r="I1154" s="68"/>
      <c r="J1154" s="69"/>
      <c r="K1154" s="69"/>
      <c r="L1154" s="69"/>
      <c r="M1154" s="69"/>
      <c r="N1154" s="69"/>
      <c r="O1154" s="35"/>
      <c r="P1154" s="35" t="s">
        <v>25238</v>
      </c>
      <c r="Q1154" s="36">
        <v>1</v>
      </c>
      <c r="R1154" s="35" t="s">
        <v>27</v>
      </c>
      <c r="S1154" s="35" t="s">
        <v>28503</v>
      </c>
      <c r="T1154" s="35">
        <v>0</v>
      </c>
      <c r="U1154" s="35">
        <v>0</v>
      </c>
      <c r="V1154" s="36">
        <v>1</v>
      </c>
      <c r="W1154" s="36">
        <v>1</v>
      </c>
      <c r="X1154" s="37" t="s">
        <v>65</v>
      </c>
    </row>
    <row r="1155" spans="1:24" ht="24" customHeight="1" x14ac:dyDescent="0.2">
      <c r="A1155" s="50" t="s">
        <v>2156</v>
      </c>
      <c r="B1155" s="60" t="s">
        <v>2241</v>
      </c>
      <c r="C1155" s="76" t="s">
        <v>2241</v>
      </c>
      <c r="D1155" s="61" t="s">
        <v>2242</v>
      </c>
      <c r="E1155" s="53">
        <v>2234579.15</v>
      </c>
      <c r="F1155" s="26">
        <v>0.21</v>
      </c>
      <c r="G1155" s="53">
        <v>3514993.0090000001</v>
      </c>
      <c r="H1155" s="67"/>
      <c r="I1155" s="68"/>
      <c r="J1155" s="69"/>
      <c r="K1155" s="69"/>
      <c r="L1155" s="69"/>
      <c r="M1155" s="69"/>
      <c r="N1155" s="69"/>
      <c r="O1155" s="35"/>
      <c r="P1155" s="35" t="s">
        <v>25239</v>
      </c>
      <c r="Q1155" s="36">
        <v>1</v>
      </c>
      <c r="R1155" s="35" t="s">
        <v>27</v>
      </c>
      <c r="S1155" s="35" t="s">
        <v>28504</v>
      </c>
      <c r="T1155" s="35">
        <v>0</v>
      </c>
      <c r="U1155" s="35">
        <v>0</v>
      </c>
      <c r="V1155" s="36">
        <v>1</v>
      </c>
      <c r="W1155" s="36">
        <v>1</v>
      </c>
      <c r="X1155" s="37" t="s">
        <v>65</v>
      </c>
    </row>
    <row r="1156" spans="1:24" ht="24" customHeight="1" x14ac:dyDescent="0.2">
      <c r="A1156" s="50" t="s">
        <v>2156</v>
      </c>
      <c r="B1156" s="60" t="s">
        <v>2243</v>
      </c>
      <c r="C1156" s="76" t="s">
        <v>2243</v>
      </c>
      <c r="D1156" s="61" t="s">
        <v>2244</v>
      </c>
      <c r="E1156" s="53">
        <v>91098.27</v>
      </c>
      <c r="F1156" s="26">
        <v>0.21</v>
      </c>
      <c r="G1156" s="53">
        <v>159831.913</v>
      </c>
      <c r="H1156" s="67"/>
      <c r="I1156" s="68"/>
      <c r="J1156" s="69"/>
      <c r="K1156" s="69"/>
      <c r="L1156" s="69"/>
      <c r="M1156" s="69"/>
      <c r="N1156" s="69"/>
      <c r="O1156" s="35"/>
      <c r="P1156" s="35" t="s">
        <v>25240</v>
      </c>
      <c r="Q1156" s="36">
        <v>1</v>
      </c>
      <c r="R1156" s="35" t="s">
        <v>27</v>
      </c>
      <c r="S1156" s="35" t="s">
        <v>28504</v>
      </c>
      <c r="T1156" s="35">
        <v>0</v>
      </c>
      <c r="U1156" s="35">
        <v>0</v>
      </c>
      <c r="V1156" s="36">
        <v>1</v>
      </c>
      <c r="W1156" s="36">
        <v>1</v>
      </c>
      <c r="X1156" s="37" t="s">
        <v>65</v>
      </c>
    </row>
    <row r="1157" spans="1:24" ht="24" customHeight="1" x14ac:dyDescent="0.2">
      <c r="A1157" s="50" t="s">
        <v>2156</v>
      </c>
      <c r="B1157" s="60" t="s">
        <v>2245</v>
      </c>
      <c r="C1157" s="76" t="s">
        <v>2245</v>
      </c>
      <c r="D1157" s="61" t="s">
        <v>2246</v>
      </c>
      <c r="E1157" s="53">
        <v>91098.27</v>
      </c>
      <c r="F1157" s="26">
        <v>0.21</v>
      </c>
      <c r="G1157" s="53">
        <v>159831.913</v>
      </c>
      <c r="H1157" s="67"/>
      <c r="I1157" s="68"/>
      <c r="J1157" s="69"/>
      <c r="K1157" s="69"/>
      <c r="L1157" s="69"/>
      <c r="M1157" s="69"/>
      <c r="N1157" s="69"/>
      <c r="O1157" s="35"/>
      <c r="P1157" s="35" t="s">
        <v>25241</v>
      </c>
      <c r="Q1157" s="36">
        <v>1</v>
      </c>
      <c r="R1157" s="35" t="s">
        <v>27</v>
      </c>
      <c r="S1157" s="35" t="s">
        <v>28504</v>
      </c>
      <c r="T1157" s="35">
        <v>0</v>
      </c>
      <c r="U1157" s="35">
        <v>0</v>
      </c>
      <c r="V1157" s="36">
        <v>1</v>
      </c>
      <c r="W1157" s="36">
        <v>1</v>
      </c>
      <c r="X1157" s="37" t="s">
        <v>65</v>
      </c>
    </row>
    <row r="1158" spans="1:24" ht="24" customHeight="1" x14ac:dyDescent="0.2">
      <c r="A1158" s="50" t="s">
        <v>2156</v>
      </c>
      <c r="B1158" s="60" t="s">
        <v>2247</v>
      </c>
      <c r="C1158" s="76" t="s">
        <v>2247</v>
      </c>
      <c r="D1158" s="61" t="s">
        <v>2248</v>
      </c>
      <c r="E1158" s="53">
        <v>236273.6</v>
      </c>
      <c r="F1158" s="26">
        <v>0.21</v>
      </c>
      <c r="G1158" s="53">
        <v>414542.03100000002</v>
      </c>
      <c r="H1158" s="67"/>
      <c r="I1158" s="68"/>
      <c r="J1158" s="69"/>
      <c r="K1158" s="69"/>
      <c r="L1158" s="69"/>
      <c r="M1158" s="69"/>
      <c r="N1158" s="69"/>
      <c r="O1158" s="35"/>
      <c r="P1158" s="35" t="s">
        <v>25242</v>
      </c>
      <c r="Q1158" s="36">
        <v>1</v>
      </c>
      <c r="R1158" s="35" t="s">
        <v>9849</v>
      </c>
      <c r="S1158" s="35" t="s">
        <v>28504</v>
      </c>
      <c r="T1158" s="35">
        <v>0</v>
      </c>
      <c r="U1158" s="35">
        <v>0</v>
      </c>
      <c r="V1158" s="36">
        <v>1</v>
      </c>
      <c r="W1158" s="36">
        <v>1</v>
      </c>
      <c r="X1158" s="37" t="s">
        <v>65</v>
      </c>
    </row>
    <row r="1159" spans="1:24" ht="24" customHeight="1" x14ac:dyDescent="0.2">
      <c r="A1159" s="50" t="s">
        <v>2156</v>
      </c>
      <c r="B1159" s="60" t="s">
        <v>2249</v>
      </c>
      <c r="C1159" s="76" t="s">
        <v>2249</v>
      </c>
      <c r="D1159" s="61" t="s">
        <v>2250</v>
      </c>
      <c r="E1159" s="53">
        <v>429752.18</v>
      </c>
      <c r="F1159" s="26">
        <v>0.21</v>
      </c>
      <c r="G1159" s="53">
        <v>754000.19900000002</v>
      </c>
      <c r="H1159" s="67"/>
      <c r="I1159" s="68"/>
      <c r="J1159" s="69"/>
      <c r="K1159" s="69"/>
      <c r="L1159" s="69"/>
      <c r="M1159" s="69"/>
      <c r="N1159" s="69"/>
      <c r="O1159" s="35"/>
      <c r="P1159" s="35" t="s">
        <v>25243</v>
      </c>
      <c r="Q1159" s="36">
        <v>1</v>
      </c>
      <c r="R1159" s="35" t="s">
        <v>9849</v>
      </c>
      <c r="S1159" s="35" t="s">
        <v>28504</v>
      </c>
      <c r="T1159" s="35">
        <v>0</v>
      </c>
      <c r="U1159" s="35">
        <v>0</v>
      </c>
      <c r="V1159" s="36">
        <v>1</v>
      </c>
      <c r="W1159" s="36">
        <v>1</v>
      </c>
      <c r="X1159" s="37" t="s">
        <v>65</v>
      </c>
    </row>
    <row r="1160" spans="1:24" ht="24" customHeight="1" x14ac:dyDescent="0.2">
      <c r="A1160" s="50" t="s">
        <v>2156</v>
      </c>
      <c r="B1160" s="60" t="s">
        <v>2251</v>
      </c>
      <c r="C1160" s="76" t="s">
        <v>2251</v>
      </c>
      <c r="D1160" s="61" t="s">
        <v>2252</v>
      </c>
      <c r="E1160" s="53">
        <v>389966.1</v>
      </c>
      <c r="F1160" s="26">
        <v>0.21</v>
      </c>
      <c r="G1160" s="53">
        <v>684195.52899999998</v>
      </c>
      <c r="H1160" s="67"/>
      <c r="I1160" s="68"/>
      <c r="J1160" s="69"/>
      <c r="K1160" s="69"/>
      <c r="L1160" s="69"/>
      <c r="M1160" s="69"/>
      <c r="N1160" s="69"/>
      <c r="O1160" s="35"/>
      <c r="P1160" s="35" t="s">
        <v>25244</v>
      </c>
      <c r="Q1160" s="36">
        <v>1</v>
      </c>
      <c r="R1160" s="35" t="s">
        <v>9849</v>
      </c>
      <c r="S1160" s="35" t="s">
        <v>28504</v>
      </c>
      <c r="T1160" s="35">
        <v>0</v>
      </c>
      <c r="U1160" s="35">
        <v>0</v>
      </c>
      <c r="V1160" s="36">
        <v>1</v>
      </c>
      <c r="W1160" s="36">
        <v>1</v>
      </c>
      <c r="X1160" s="37" t="s">
        <v>65</v>
      </c>
    </row>
    <row r="1161" spans="1:24" ht="24" customHeight="1" x14ac:dyDescent="0.2">
      <c r="A1161" s="50" t="s">
        <v>2156</v>
      </c>
      <c r="B1161" s="60" t="s">
        <v>2255</v>
      </c>
      <c r="C1161" s="76" t="s">
        <v>2255</v>
      </c>
      <c r="D1161" s="61" t="s">
        <v>2256</v>
      </c>
      <c r="E1161" s="53">
        <v>5492176.7999999998</v>
      </c>
      <c r="F1161" s="26">
        <v>0.21</v>
      </c>
      <c r="G1161" s="53">
        <v>8639194.1060000006</v>
      </c>
      <c r="H1161" s="67"/>
      <c r="I1161" s="68"/>
      <c r="J1161" s="69"/>
      <c r="K1161" s="69"/>
      <c r="L1161" s="69"/>
      <c r="M1161" s="69"/>
      <c r="N1161" s="69"/>
      <c r="O1161" s="35"/>
      <c r="P1161" s="35" t="s">
        <v>25245</v>
      </c>
      <c r="Q1161" s="36">
        <v>1</v>
      </c>
      <c r="R1161" s="35" t="s">
        <v>27</v>
      </c>
      <c r="S1161" s="35" t="s">
        <v>28504</v>
      </c>
      <c r="T1161" s="35">
        <v>0</v>
      </c>
      <c r="U1161" s="35">
        <v>0</v>
      </c>
      <c r="V1161" s="36">
        <v>1</v>
      </c>
      <c r="W1161" s="36">
        <v>1</v>
      </c>
      <c r="X1161" s="37" t="s">
        <v>65</v>
      </c>
    </row>
    <row r="1162" spans="1:24" ht="24" customHeight="1" x14ac:dyDescent="0.2">
      <c r="A1162" s="50" t="s">
        <v>2156</v>
      </c>
      <c r="B1162" s="60" t="s">
        <v>2257</v>
      </c>
      <c r="C1162" s="76" t="s">
        <v>2257</v>
      </c>
      <c r="D1162" s="61" t="s">
        <v>2258</v>
      </c>
      <c r="E1162" s="53">
        <v>6133548.9100000001</v>
      </c>
      <c r="F1162" s="26">
        <v>0.21</v>
      </c>
      <c r="G1162" s="53">
        <v>9648072.432</v>
      </c>
      <c r="H1162" s="67"/>
      <c r="I1162" s="68"/>
      <c r="J1162" s="69"/>
      <c r="K1162" s="69"/>
      <c r="L1162" s="69"/>
      <c r="M1162" s="69"/>
      <c r="N1162" s="69"/>
      <c r="O1162" s="35"/>
      <c r="P1162" s="35" t="s">
        <v>25246</v>
      </c>
      <c r="Q1162" s="36">
        <v>1</v>
      </c>
      <c r="R1162" s="35" t="s">
        <v>27</v>
      </c>
      <c r="S1162" s="35" t="s">
        <v>28503</v>
      </c>
      <c r="T1162" s="35">
        <v>0</v>
      </c>
      <c r="U1162" s="35">
        <v>0</v>
      </c>
      <c r="V1162" s="36">
        <v>1</v>
      </c>
      <c r="W1162" s="36">
        <v>1</v>
      </c>
      <c r="X1162" s="37" t="s">
        <v>65</v>
      </c>
    </row>
    <row r="1163" spans="1:24" ht="24" customHeight="1" x14ac:dyDescent="0.2">
      <c r="A1163" s="50" t="s">
        <v>2156</v>
      </c>
      <c r="B1163" s="60" t="s">
        <v>2259</v>
      </c>
      <c r="C1163" s="76" t="s">
        <v>2259</v>
      </c>
      <c r="D1163" s="61" t="s">
        <v>2260</v>
      </c>
      <c r="E1163" s="53">
        <v>5166443</v>
      </c>
      <c r="F1163" s="26">
        <v>0.21</v>
      </c>
      <c r="G1163" s="53">
        <v>8126814.8389999997</v>
      </c>
      <c r="H1163" s="67"/>
      <c r="I1163" s="68"/>
      <c r="J1163" s="69"/>
      <c r="K1163" s="69"/>
      <c r="L1163" s="69"/>
      <c r="M1163" s="69"/>
      <c r="N1163" s="69"/>
      <c r="O1163" s="35"/>
      <c r="P1163" s="35" t="s">
        <v>25247</v>
      </c>
      <c r="Q1163" s="36">
        <v>1</v>
      </c>
      <c r="R1163" s="35" t="s">
        <v>27</v>
      </c>
      <c r="S1163" s="35" t="s">
        <v>28503</v>
      </c>
      <c r="T1163" s="35">
        <v>0</v>
      </c>
      <c r="U1163" s="35">
        <v>0</v>
      </c>
      <c r="V1163" s="36">
        <v>1</v>
      </c>
      <c r="W1163" s="36">
        <v>1</v>
      </c>
      <c r="X1163" s="37" t="s">
        <v>65</v>
      </c>
    </row>
    <row r="1164" spans="1:24" ht="24" customHeight="1" x14ac:dyDescent="0.2">
      <c r="A1164" s="50" t="s">
        <v>2156</v>
      </c>
      <c r="B1164" s="60" t="s">
        <v>2261</v>
      </c>
      <c r="C1164" s="76" t="s">
        <v>2261</v>
      </c>
      <c r="D1164" s="61" t="s">
        <v>2262</v>
      </c>
      <c r="E1164" s="53">
        <v>2803441.99</v>
      </c>
      <c r="F1164" s="26">
        <v>0.21</v>
      </c>
      <c r="G1164" s="53">
        <v>4409814.2539999997</v>
      </c>
      <c r="H1164" s="67"/>
      <c r="I1164" s="68"/>
      <c r="J1164" s="69"/>
      <c r="K1164" s="69"/>
      <c r="L1164" s="69"/>
      <c r="M1164" s="69"/>
      <c r="N1164" s="69"/>
      <c r="O1164" s="35"/>
      <c r="P1164" s="35" t="s">
        <v>25248</v>
      </c>
      <c r="Q1164" s="36">
        <v>1</v>
      </c>
      <c r="R1164" s="35" t="s">
        <v>27</v>
      </c>
      <c r="S1164" s="35" t="s">
        <v>28503</v>
      </c>
      <c r="T1164" s="35">
        <v>0</v>
      </c>
      <c r="U1164" s="35">
        <v>0</v>
      </c>
      <c r="V1164" s="36">
        <v>1</v>
      </c>
      <c r="W1164" s="36">
        <v>1</v>
      </c>
      <c r="X1164" s="37" t="s">
        <v>65</v>
      </c>
    </row>
    <row r="1165" spans="1:24" ht="24" customHeight="1" x14ac:dyDescent="0.2">
      <c r="A1165" s="50" t="s">
        <v>2156</v>
      </c>
      <c r="B1165" s="60" t="s">
        <v>2263</v>
      </c>
      <c r="C1165" s="76" t="s">
        <v>2263</v>
      </c>
      <c r="D1165" s="61" t="s">
        <v>2264</v>
      </c>
      <c r="E1165" s="53">
        <v>1578086.1</v>
      </c>
      <c r="F1165" s="26">
        <v>0.21</v>
      </c>
      <c r="G1165" s="53">
        <v>2768752.0690000001</v>
      </c>
      <c r="H1165" s="67"/>
      <c r="I1165" s="68"/>
      <c r="J1165" s="69"/>
      <c r="K1165" s="69"/>
      <c r="L1165" s="69"/>
      <c r="M1165" s="69"/>
      <c r="N1165" s="69"/>
      <c r="O1165" s="35"/>
      <c r="P1165" s="35" t="s">
        <v>25249</v>
      </c>
      <c r="Q1165" s="36">
        <v>1</v>
      </c>
      <c r="R1165" s="35" t="s">
        <v>27</v>
      </c>
      <c r="S1165" s="35" t="s">
        <v>28503</v>
      </c>
      <c r="T1165" s="35">
        <v>0</v>
      </c>
      <c r="U1165" s="35">
        <v>0</v>
      </c>
      <c r="V1165" s="36">
        <v>1</v>
      </c>
      <c r="W1165" s="36">
        <v>1</v>
      </c>
      <c r="X1165" s="37" t="s">
        <v>65</v>
      </c>
    </row>
    <row r="1166" spans="1:24" ht="24" customHeight="1" x14ac:dyDescent="0.2">
      <c r="A1166" s="50" t="s">
        <v>2156</v>
      </c>
      <c r="B1166" s="60" t="s">
        <v>2265</v>
      </c>
      <c r="C1166" s="76" t="s">
        <v>2265</v>
      </c>
      <c r="D1166" s="61" t="s">
        <v>2266</v>
      </c>
      <c r="E1166" s="53">
        <v>2787621.32</v>
      </c>
      <c r="F1166" s="26">
        <v>0.21</v>
      </c>
      <c r="G1166" s="53">
        <v>4384928.341</v>
      </c>
      <c r="H1166" s="67"/>
      <c r="I1166" s="68"/>
      <c r="J1166" s="69"/>
      <c r="K1166" s="69"/>
      <c r="L1166" s="69"/>
      <c r="M1166" s="69"/>
      <c r="N1166" s="69"/>
      <c r="O1166" s="35"/>
      <c r="P1166" s="35" t="s">
        <v>25250</v>
      </c>
      <c r="Q1166" s="36">
        <v>1</v>
      </c>
      <c r="R1166" s="35" t="s">
        <v>27</v>
      </c>
      <c r="S1166" s="35" t="s">
        <v>28503</v>
      </c>
      <c r="T1166" s="35">
        <v>0</v>
      </c>
      <c r="U1166" s="35">
        <v>0</v>
      </c>
      <c r="V1166" s="36">
        <v>1</v>
      </c>
      <c r="W1166" s="36">
        <v>1</v>
      </c>
      <c r="X1166" s="37" t="s">
        <v>65</v>
      </c>
    </row>
    <row r="1167" spans="1:24" ht="24" customHeight="1" x14ac:dyDescent="0.2">
      <c r="A1167" s="50" t="s">
        <v>2156</v>
      </c>
      <c r="B1167" s="60" t="s">
        <v>2267</v>
      </c>
      <c r="C1167" s="76" t="s">
        <v>2267</v>
      </c>
      <c r="D1167" s="61" t="s">
        <v>2268</v>
      </c>
      <c r="E1167" s="53">
        <v>2604793.7200000002</v>
      </c>
      <c r="F1167" s="26">
        <v>0.21</v>
      </c>
      <c r="G1167" s="53">
        <v>4097340.5260000001</v>
      </c>
      <c r="H1167" s="67"/>
      <c r="I1167" s="68"/>
      <c r="J1167" s="69"/>
      <c r="K1167" s="69"/>
      <c r="L1167" s="69"/>
      <c r="M1167" s="69"/>
      <c r="N1167" s="69"/>
      <c r="O1167" s="35"/>
      <c r="P1167" s="35" t="s">
        <v>25251</v>
      </c>
      <c r="Q1167" s="36">
        <v>1</v>
      </c>
      <c r="R1167" s="35" t="s">
        <v>27</v>
      </c>
      <c r="S1167" s="35" t="s">
        <v>28503</v>
      </c>
      <c r="T1167" s="35">
        <v>0</v>
      </c>
      <c r="U1167" s="35">
        <v>0</v>
      </c>
      <c r="V1167" s="36">
        <v>1</v>
      </c>
      <c r="W1167" s="36">
        <v>1</v>
      </c>
      <c r="X1167" s="37" t="s">
        <v>65</v>
      </c>
    </row>
    <row r="1168" spans="1:24" ht="24" customHeight="1" x14ac:dyDescent="0.2">
      <c r="A1168" s="50" t="s">
        <v>2156</v>
      </c>
      <c r="B1168" s="60" t="s">
        <v>2269</v>
      </c>
      <c r="C1168" s="76" t="s">
        <v>2269</v>
      </c>
      <c r="D1168" s="61" t="s">
        <v>2270</v>
      </c>
      <c r="E1168" s="53">
        <v>2959125.19</v>
      </c>
      <c r="F1168" s="26">
        <v>0.21</v>
      </c>
      <c r="G1168" s="53">
        <v>4654703.9280000003</v>
      </c>
      <c r="H1168" s="67"/>
      <c r="I1168" s="68"/>
      <c r="J1168" s="69"/>
      <c r="K1168" s="69"/>
      <c r="L1168" s="69"/>
      <c r="M1168" s="69"/>
      <c r="N1168" s="69"/>
      <c r="O1168" s="35"/>
      <c r="P1168" s="35" t="s">
        <v>25252</v>
      </c>
      <c r="Q1168" s="36">
        <v>1</v>
      </c>
      <c r="R1168" s="35" t="s">
        <v>27</v>
      </c>
      <c r="S1168" s="35" t="s">
        <v>28503</v>
      </c>
      <c r="T1168" s="35">
        <v>0</v>
      </c>
      <c r="U1168" s="35">
        <v>0</v>
      </c>
      <c r="V1168" s="36">
        <v>1</v>
      </c>
      <c r="W1168" s="36">
        <v>1</v>
      </c>
      <c r="X1168" s="37" t="s">
        <v>65</v>
      </c>
    </row>
    <row r="1169" spans="1:24" ht="24" customHeight="1" x14ac:dyDescent="0.2">
      <c r="A1169" s="50" t="s">
        <v>2156</v>
      </c>
      <c r="B1169" s="60" t="s">
        <v>2271</v>
      </c>
      <c r="C1169" s="76" t="s">
        <v>2271</v>
      </c>
      <c r="D1169" s="61" t="s">
        <v>2272</v>
      </c>
      <c r="E1169" s="53">
        <v>1704296.06</v>
      </c>
      <c r="F1169" s="26">
        <v>0.21</v>
      </c>
      <c r="G1169" s="53">
        <v>2680857.7050000001</v>
      </c>
      <c r="H1169" s="67"/>
      <c r="I1169" s="68"/>
      <c r="J1169" s="69"/>
      <c r="K1169" s="69"/>
      <c r="L1169" s="69"/>
      <c r="M1169" s="69"/>
      <c r="N1169" s="69"/>
      <c r="O1169" s="35"/>
      <c r="P1169" s="35" t="s">
        <v>25253</v>
      </c>
      <c r="Q1169" s="36">
        <v>1</v>
      </c>
      <c r="R1169" s="35" t="s">
        <v>27</v>
      </c>
      <c r="S1169" s="35" t="s">
        <v>28503</v>
      </c>
      <c r="T1169" s="35">
        <v>0</v>
      </c>
      <c r="U1169" s="35">
        <v>0</v>
      </c>
      <c r="V1169" s="36">
        <v>1</v>
      </c>
      <c r="W1169" s="36">
        <v>1</v>
      </c>
      <c r="X1169" s="37" t="s">
        <v>65</v>
      </c>
    </row>
    <row r="1170" spans="1:24" ht="24" customHeight="1" x14ac:dyDescent="0.2">
      <c r="A1170" s="50" t="s">
        <v>2156</v>
      </c>
      <c r="B1170" s="60" t="s">
        <v>2273</v>
      </c>
      <c r="C1170" s="76" t="s">
        <v>2273</v>
      </c>
      <c r="D1170" s="61" t="s">
        <v>2274</v>
      </c>
      <c r="E1170" s="53">
        <v>1630356.08</v>
      </c>
      <c r="F1170" s="26">
        <v>0.21</v>
      </c>
      <c r="G1170" s="53">
        <v>2564550.1090000002</v>
      </c>
      <c r="H1170" s="67"/>
      <c r="I1170" s="68"/>
      <c r="J1170" s="69"/>
      <c r="K1170" s="69"/>
      <c r="L1170" s="69"/>
      <c r="M1170" s="69"/>
      <c r="N1170" s="69"/>
      <c r="O1170" s="35"/>
      <c r="P1170" s="35" t="s">
        <v>25254</v>
      </c>
      <c r="Q1170" s="36">
        <v>1</v>
      </c>
      <c r="R1170" s="35" t="s">
        <v>27</v>
      </c>
      <c r="S1170" s="35" t="s">
        <v>28504</v>
      </c>
      <c r="T1170" s="35">
        <v>0</v>
      </c>
      <c r="U1170" s="35">
        <v>0</v>
      </c>
      <c r="V1170" s="36">
        <v>1</v>
      </c>
      <c r="W1170" s="36">
        <v>1</v>
      </c>
      <c r="X1170" s="37" t="s">
        <v>65</v>
      </c>
    </row>
    <row r="1171" spans="1:24" ht="24" customHeight="1" x14ac:dyDescent="0.2">
      <c r="A1171" s="50" t="s">
        <v>2156</v>
      </c>
      <c r="B1171" s="60" t="s">
        <v>2275</v>
      </c>
      <c r="C1171" s="76" t="s">
        <v>2275</v>
      </c>
      <c r="D1171" s="61" t="s">
        <v>2276</v>
      </c>
      <c r="E1171" s="53">
        <v>2202493.54</v>
      </c>
      <c r="F1171" s="26">
        <v>0.21</v>
      </c>
      <c r="G1171" s="53">
        <v>3464522.3360000001</v>
      </c>
      <c r="H1171" s="67"/>
      <c r="I1171" s="68"/>
      <c r="J1171" s="69"/>
      <c r="K1171" s="69"/>
      <c r="L1171" s="69"/>
      <c r="M1171" s="69"/>
      <c r="N1171" s="69"/>
      <c r="O1171" s="35"/>
      <c r="P1171" s="35" t="s">
        <v>25255</v>
      </c>
      <c r="Q1171" s="36">
        <v>1</v>
      </c>
      <c r="R1171" s="35" t="s">
        <v>27</v>
      </c>
      <c r="S1171" s="35" t="s">
        <v>28504</v>
      </c>
      <c r="T1171" s="35">
        <v>0</v>
      </c>
      <c r="U1171" s="35">
        <v>0</v>
      </c>
      <c r="V1171" s="36">
        <v>1</v>
      </c>
      <c r="W1171" s="36">
        <v>1</v>
      </c>
      <c r="X1171" s="37" t="s">
        <v>65</v>
      </c>
    </row>
    <row r="1172" spans="1:24" ht="24" customHeight="1" x14ac:dyDescent="0.2">
      <c r="A1172" s="50" t="s">
        <v>2156</v>
      </c>
      <c r="B1172" s="60" t="s">
        <v>2277</v>
      </c>
      <c r="C1172" s="76" t="s">
        <v>2277</v>
      </c>
      <c r="D1172" s="61" t="s">
        <v>2278</v>
      </c>
      <c r="E1172" s="53">
        <v>1906603.55</v>
      </c>
      <c r="F1172" s="26">
        <v>0.21</v>
      </c>
      <c r="G1172" s="53">
        <v>2999087.39</v>
      </c>
      <c r="H1172" s="67"/>
      <c r="I1172" s="68"/>
      <c r="J1172" s="69"/>
      <c r="K1172" s="69"/>
      <c r="L1172" s="69"/>
      <c r="M1172" s="69"/>
      <c r="N1172" s="69"/>
      <c r="O1172" s="35"/>
      <c r="P1172" s="35" t="s">
        <v>25256</v>
      </c>
      <c r="Q1172" s="36">
        <v>1</v>
      </c>
      <c r="R1172" s="35" t="s">
        <v>9849</v>
      </c>
      <c r="S1172" s="35" t="s">
        <v>28503</v>
      </c>
      <c r="T1172" s="35">
        <v>0</v>
      </c>
      <c r="U1172" s="35">
        <v>0</v>
      </c>
      <c r="V1172" s="36">
        <v>1</v>
      </c>
      <c r="W1172" s="36">
        <v>1</v>
      </c>
      <c r="X1172" s="37" t="s">
        <v>65</v>
      </c>
    </row>
    <row r="1173" spans="1:24" ht="24" customHeight="1" x14ac:dyDescent="0.2">
      <c r="A1173" s="50" t="s">
        <v>2156</v>
      </c>
      <c r="B1173" s="60" t="s">
        <v>2279</v>
      </c>
      <c r="C1173" s="76" t="s">
        <v>2279</v>
      </c>
      <c r="D1173" s="61" t="s">
        <v>2280</v>
      </c>
      <c r="E1173" s="53">
        <v>2042353.43</v>
      </c>
      <c r="F1173" s="26">
        <v>0.21</v>
      </c>
      <c r="G1173" s="53">
        <v>3212621.9470000002</v>
      </c>
      <c r="H1173" s="67"/>
      <c r="I1173" s="68"/>
      <c r="J1173" s="69"/>
      <c r="K1173" s="69"/>
      <c r="L1173" s="69"/>
      <c r="M1173" s="69"/>
      <c r="N1173" s="69"/>
      <c r="O1173" s="35"/>
      <c r="P1173" s="35" t="s">
        <v>25257</v>
      </c>
      <c r="Q1173" s="36">
        <v>1</v>
      </c>
      <c r="R1173" s="35" t="s">
        <v>27</v>
      </c>
      <c r="S1173" s="35" t="s">
        <v>28504</v>
      </c>
      <c r="T1173" s="35">
        <v>0</v>
      </c>
      <c r="U1173" s="35">
        <v>0</v>
      </c>
      <c r="V1173" s="36">
        <v>1</v>
      </c>
      <c r="W1173" s="36">
        <v>1</v>
      </c>
      <c r="X1173" s="37" t="s">
        <v>65</v>
      </c>
    </row>
    <row r="1174" spans="1:24" ht="24" customHeight="1" x14ac:dyDescent="0.2">
      <c r="A1174" s="50" t="s">
        <v>2156</v>
      </c>
      <c r="B1174" s="60" t="s">
        <v>2281</v>
      </c>
      <c r="C1174" s="76" t="s">
        <v>2281</v>
      </c>
      <c r="D1174" s="61" t="s">
        <v>2282</v>
      </c>
      <c r="E1174" s="53">
        <v>3534073.95</v>
      </c>
      <c r="F1174" s="26">
        <v>0.21</v>
      </c>
      <c r="G1174" s="53">
        <v>5559098.3289999999</v>
      </c>
      <c r="H1174" s="67"/>
      <c r="I1174" s="68"/>
      <c r="J1174" s="69"/>
      <c r="K1174" s="69"/>
      <c r="L1174" s="69"/>
      <c r="M1174" s="69"/>
      <c r="N1174" s="69"/>
      <c r="O1174" s="35"/>
      <c r="P1174" s="35" t="s">
        <v>25258</v>
      </c>
      <c r="Q1174" s="36">
        <v>1</v>
      </c>
      <c r="R1174" s="35" t="s">
        <v>27</v>
      </c>
      <c r="S1174" s="35" t="s">
        <v>28503</v>
      </c>
      <c r="T1174" s="35">
        <v>0</v>
      </c>
      <c r="U1174" s="35">
        <v>0</v>
      </c>
      <c r="V1174" s="36">
        <v>1</v>
      </c>
      <c r="W1174" s="36">
        <v>1</v>
      </c>
      <c r="X1174" s="37" t="s">
        <v>65</v>
      </c>
    </row>
    <row r="1175" spans="1:24" ht="24" customHeight="1" x14ac:dyDescent="0.2">
      <c r="A1175" s="50" t="s">
        <v>2156</v>
      </c>
      <c r="B1175" s="60" t="s">
        <v>2283</v>
      </c>
      <c r="C1175" s="76" t="s">
        <v>2283</v>
      </c>
      <c r="D1175" s="61" t="s">
        <v>2284</v>
      </c>
      <c r="E1175" s="53">
        <v>4611127.43</v>
      </c>
      <c r="F1175" s="26">
        <v>0.21</v>
      </c>
      <c r="G1175" s="53">
        <v>7253303.449</v>
      </c>
      <c r="H1175" s="67"/>
      <c r="I1175" s="68"/>
      <c r="J1175" s="69"/>
      <c r="K1175" s="69"/>
      <c r="L1175" s="69"/>
      <c r="M1175" s="69"/>
      <c r="N1175" s="69"/>
      <c r="O1175" s="35"/>
      <c r="P1175" s="35" t="s">
        <v>25259</v>
      </c>
      <c r="Q1175" s="36">
        <v>1</v>
      </c>
      <c r="R1175" s="35" t="s">
        <v>27</v>
      </c>
      <c r="S1175" s="35" t="s">
        <v>28503</v>
      </c>
      <c r="T1175" s="35">
        <v>0</v>
      </c>
      <c r="U1175" s="35">
        <v>0</v>
      </c>
      <c r="V1175" s="36">
        <v>1</v>
      </c>
      <c r="W1175" s="36">
        <v>1</v>
      </c>
      <c r="X1175" s="37" t="s">
        <v>65</v>
      </c>
    </row>
    <row r="1176" spans="1:24" ht="24" customHeight="1" x14ac:dyDescent="0.2">
      <c r="A1176" s="50" t="s">
        <v>2156</v>
      </c>
      <c r="B1176" s="60" t="s">
        <v>2285</v>
      </c>
      <c r="C1176" s="76" t="s">
        <v>2285</v>
      </c>
      <c r="D1176" s="61" t="s">
        <v>2286</v>
      </c>
      <c r="E1176" s="53">
        <v>1985811.78</v>
      </c>
      <c r="F1176" s="26">
        <v>0.21</v>
      </c>
      <c r="G1176" s="53">
        <v>3484106.767</v>
      </c>
      <c r="H1176" s="67"/>
      <c r="I1176" s="68"/>
      <c r="J1176" s="69"/>
      <c r="K1176" s="69"/>
      <c r="L1176" s="69"/>
      <c r="M1176" s="69"/>
      <c r="N1176" s="69"/>
      <c r="O1176" s="35"/>
      <c r="P1176" s="35" t="s">
        <v>25260</v>
      </c>
      <c r="Q1176" s="36">
        <v>1</v>
      </c>
      <c r="R1176" s="35" t="s">
        <v>27</v>
      </c>
      <c r="S1176" s="35" t="s">
        <v>28503</v>
      </c>
      <c r="T1176" s="35">
        <v>0</v>
      </c>
      <c r="U1176" s="35">
        <v>0</v>
      </c>
      <c r="V1176" s="36">
        <v>1</v>
      </c>
      <c r="W1176" s="36">
        <v>1</v>
      </c>
      <c r="X1176" s="37" t="s">
        <v>65</v>
      </c>
    </row>
    <row r="1177" spans="1:24" ht="24" customHeight="1" x14ac:dyDescent="0.2">
      <c r="A1177" s="50" t="s">
        <v>2156</v>
      </c>
      <c r="B1177" s="60" t="s">
        <v>2287</v>
      </c>
      <c r="C1177" s="76" t="s">
        <v>2287</v>
      </c>
      <c r="D1177" s="61" t="s">
        <v>2288</v>
      </c>
      <c r="E1177" s="53">
        <v>1682893.78</v>
      </c>
      <c r="F1177" s="26">
        <v>0.21</v>
      </c>
      <c r="G1177" s="53">
        <v>2952637.1359999999</v>
      </c>
      <c r="H1177" s="67"/>
      <c r="I1177" s="68"/>
      <c r="J1177" s="69"/>
      <c r="K1177" s="69"/>
      <c r="L1177" s="69"/>
      <c r="M1177" s="69"/>
      <c r="N1177" s="69"/>
      <c r="O1177" s="35"/>
      <c r="P1177" s="35" t="s">
        <v>25261</v>
      </c>
      <c r="Q1177" s="36">
        <v>1</v>
      </c>
      <c r="R1177" s="35" t="s">
        <v>27</v>
      </c>
      <c r="S1177" s="35" t="s">
        <v>28503</v>
      </c>
      <c r="T1177" s="35">
        <v>0</v>
      </c>
      <c r="U1177" s="35">
        <v>0</v>
      </c>
      <c r="V1177" s="36">
        <v>1</v>
      </c>
      <c r="W1177" s="36">
        <v>1</v>
      </c>
      <c r="X1177" s="37" t="s">
        <v>65</v>
      </c>
    </row>
    <row r="1178" spans="1:24" ht="24" customHeight="1" x14ac:dyDescent="0.2">
      <c r="A1178" s="50" t="s">
        <v>2156</v>
      </c>
      <c r="B1178" s="60" t="s">
        <v>2289</v>
      </c>
      <c r="C1178" s="76" t="s">
        <v>2289</v>
      </c>
      <c r="D1178" s="61" t="s">
        <v>2290</v>
      </c>
      <c r="E1178" s="53">
        <v>654794.94999999995</v>
      </c>
      <c r="F1178" s="26">
        <v>0.21</v>
      </c>
      <c r="G1178" s="53">
        <v>1029992.4620000001</v>
      </c>
      <c r="H1178" s="67"/>
      <c r="I1178" s="68"/>
      <c r="J1178" s="69"/>
      <c r="K1178" s="69"/>
      <c r="L1178" s="69"/>
      <c r="M1178" s="69"/>
      <c r="N1178" s="69"/>
      <c r="O1178" s="35"/>
      <c r="P1178" s="35" t="s">
        <v>25262</v>
      </c>
      <c r="Q1178" s="36">
        <v>1</v>
      </c>
      <c r="R1178" s="35" t="s">
        <v>27</v>
      </c>
      <c r="S1178" s="35" t="s">
        <v>28504</v>
      </c>
      <c r="T1178" s="35">
        <v>0</v>
      </c>
      <c r="U1178" s="35">
        <v>0</v>
      </c>
      <c r="V1178" s="36">
        <v>1</v>
      </c>
      <c r="W1178" s="36">
        <v>1</v>
      </c>
      <c r="X1178" s="37" t="s">
        <v>65</v>
      </c>
    </row>
    <row r="1179" spans="1:24" ht="24" customHeight="1" x14ac:dyDescent="0.2">
      <c r="A1179" s="50" t="s">
        <v>2156</v>
      </c>
      <c r="B1179" s="60" t="s">
        <v>2291</v>
      </c>
      <c r="C1179" s="76" t="s">
        <v>2291</v>
      </c>
      <c r="D1179" s="61" t="s">
        <v>2292</v>
      </c>
      <c r="E1179" s="53">
        <v>797213.81</v>
      </c>
      <c r="F1179" s="26">
        <v>0.21</v>
      </c>
      <c r="G1179" s="53">
        <v>1398711.6240000001</v>
      </c>
      <c r="H1179" s="67"/>
      <c r="I1179" s="68"/>
      <c r="J1179" s="69"/>
      <c r="K1179" s="69"/>
      <c r="L1179" s="69"/>
      <c r="M1179" s="69"/>
      <c r="N1179" s="69"/>
      <c r="O1179" s="35"/>
      <c r="P1179" s="35" t="s">
        <v>25263</v>
      </c>
      <c r="Q1179" s="36">
        <v>1</v>
      </c>
      <c r="R1179" s="35" t="s">
        <v>27</v>
      </c>
      <c r="S1179" s="35" t="s">
        <v>28503</v>
      </c>
      <c r="T1179" s="35">
        <v>0</v>
      </c>
      <c r="U1179" s="35">
        <v>0</v>
      </c>
      <c r="V1179" s="36">
        <v>1</v>
      </c>
      <c r="W1179" s="36">
        <v>1</v>
      </c>
      <c r="X1179" s="37" t="s">
        <v>65</v>
      </c>
    </row>
    <row r="1180" spans="1:24" ht="24" customHeight="1" x14ac:dyDescent="0.2">
      <c r="A1180" s="50" t="s">
        <v>2156</v>
      </c>
      <c r="B1180" s="60" t="s">
        <v>2293</v>
      </c>
      <c r="C1180" s="76" t="s">
        <v>2293</v>
      </c>
      <c r="D1180" s="61" t="s">
        <v>2294</v>
      </c>
      <c r="E1180" s="53">
        <v>522978.84</v>
      </c>
      <c r="F1180" s="26">
        <v>0.21</v>
      </c>
      <c r="G1180" s="53">
        <v>917566.37699999998</v>
      </c>
      <c r="H1180" s="67"/>
      <c r="I1180" s="68"/>
      <c r="J1180" s="69"/>
      <c r="K1180" s="69"/>
      <c r="L1180" s="69"/>
      <c r="M1180" s="69"/>
      <c r="N1180" s="69"/>
      <c r="O1180" s="35"/>
      <c r="P1180" s="35" t="s">
        <v>25264</v>
      </c>
      <c r="Q1180" s="36">
        <v>1</v>
      </c>
      <c r="R1180" s="35" t="s">
        <v>27</v>
      </c>
      <c r="S1180" s="35" t="s">
        <v>28503</v>
      </c>
      <c r="T1180" s="35">
        <v>0</v>
      </c>
      <c r="U1180" s="35">
        <v>0</v>
      </c>
      <c r="V1180" s="36">
        <v>1</v>
      </c>
      <c r="W1180" s="36">
        <v>1</v>
      </c>
      <c r="X1180" s="37" t="s">
        <v>65</v>
      </c>
    </row>
    <row r="1181" spans="1:24" ht="24" customHeight="1" x14ac:dyDescent="0.2">
      <c r="A1181" s="50" t="s">
        <v>2156</v>
      </c>
      <c r="B1181" s="60" t="s">
        <v>2295</v>
      </c>
      <c r="C1181" s="76" t="s">
        <v>2295</v>
      </c>
      <c r="D1181" s="61" t="s">
        <v>2296</v>
      </c>
      <c r="E1181" s="53">
        <v>637078.07999999996</v>
      </c>
      <c r="F1181" s="26">
        <v>0.21</v>
      </c>
      <c r="G1181" s="53">
        <v>1117753.496</v>
      </c>
      <c r="H1181" s="67"/>
      <c r="I1181" s="68"/>
      <c r="J1181" s="69"/>
      <c r="K1181" s="69"/>
      <c r="L1181" s="69"/>
      <c r="M1181" s="69"/>
      <c r="N1181" s="69"/>
      <c r="O1181" s="35"/>
      <c r="P1181" s="35" t="s">
        <v>25265</v>
      </c>
      <c r="Q1181" s="36">
        <v>1</v>
      </c>
      <c r="R1181" s="35" t="s">
        <v>9849</v>
      </c>
      <c r="S1181" s="35" t="s">
        <v>28503</v>
      </c>
      <c r="T1181" s="35">
        <v>0</v>
      </c>
      <c r="U1181" s="35">
        <v>0</v>
      </c>
      <c r="V1181" s="36">
        <v>1</v>
      </c>
      <c r="W1181" s="36">
        <v>1</v>
      </c>
      <c r="X1181" s="37" t="s">
        <v>65</v>
      </c>
    </row>
    <row r="1182" spans="1:24" ht="24" customHeight="1" x14ac:dyDescent="0.2">
      <c r="A1182" s="50" t="s">
        <v>2156</v>
      </c>
      <c r="B1182" s="60" t="s">
        <v>2297</v>
      </c>
      <c r="C1182" s="76" t="s">
        <v>2297</v>
      </c>
      <c r="D1182" s="61" t="s">
        <v>2298</v>
      </c>
      <c r="E1182" s="53">
        <v>377298.22</v>
      </c>
      <c r="F1182" s="26">
        <v>0.21</v>
      </c>
      <c r="G1182" s="53">
        <v>661969.728</v>
      </c>
      <c r="H1182" s="67"/>
      <c r="I1182" s="68"/>
      <c r="J1182" s="69"/>
      <c r="K1182" s="69"/>
      <c r="L1182" s="69"/>
      <c r="M1182" s="69"/>
      <c r="N1182" s="69"/>
      <c r="O1182" s="35"/>
      <c r="P1182" s="35" t="s">
        <v>25266</v>
      </c>
      <c r="Q1182" s="36">
        <v>1</v>
      </c>
      <c r="R1182" s="35" t="s">
        <v>27</v>
      </c>
      <c r="S1182" s="35" t="s">
        <v>28504</v>
      </c>
      <c r="T1182" s="35">
        <v>0</v>
      </c>
      <c r="U1182" s="35">
        <v>0</v>
      </c>
      <c r="V1182" s="36">
        <v>1</v>
      </c>
      <c r="W1182" s="36">
        <v>1</v>
      </c>
      <c r="X1182" s="37" t="s">
        <v>65</v>
      </c>
    </row>
    <row r="1183" spans="1:24" ht="24" customHeight="1" x14ac:dyDescent="0.2">
      <c r="A1183" s="50" t="s">
        <v>2156</v>
      </c>
      <c r="B1183" s="60" t="s">
        <v>2299</v>
      </c>
      <c r="C1183" s="76" t="s">
        <v>2299</v>
      </c>
      <c r="D1183" s="61" t="s">
        <v>2300</v>
      </c>
      <c r="E1183" s="53">
        <v>348088.02</v>
      </c>
      <c r="F1183" s="26">
        <v>0.21</v>
      </c>
      <c r="G1183" s="53">
        <v>610720.43200000003</v>
      </c>
      <c r="H1183" s="67"/>
      <c r="I1183" s="68"/>
      <c r="J1183" s="69"/>
      <c r="K1183" s="69"/>
      <c r="L1183" s="69"/>
      <c r="M1183" s="69"/>
      <c r="N1183" s="69"/>
      <c r="O1183" s="35"/>
      <c r="P1183" s="35" t="s">
        <v>25267</v>
      </c>
      <c r="Q1183" s="36">
        <v>1</v>
      </c>
      <c r="R1183" s="35" t="s">
        <v>27</v>
      </c>
      <c r="S1183" s="35" t="s">
        <v>28504</v>
      </c>
      <c r="T1183" s="35">
        <v>0</v>
      </c>
      <c r="U1183" s="35">
        <v>0</v>
      </c>
      <c r="V1183" s="36">
        <v>1</v>
      </c>
      <c r="W1183" s="36">
        <v>1</v>
      </c>
      <c r="X1183" s="37" t="s">
        <v>65</v>
      </c>
    </row>
    <row r="1184" spans="1:24" ht="24" customHeight="1" x14ac:dyDescent="0.2">
      <c r="A1184" s="50" t="s">
        <v>2156</v>
      </c>
      <c r="B1184" s="60" t="s">
        <v>2301</v>
      </c>
      <c r="C1184" s="76" t="s">
        <v>2301</v>
      </c>
      <c r="D1184" s="61" t="s">
        <v>2302</v>
      </c>
      <c r="E1184" s="53">
        <v>455192.11</v>
      </c>
      <c r="F1184" s="26">
        <v>0.21</v>
      </c>
      <c r="G1184" s="53">
        <v>798634.55799999996</v>
      </c>
      <c r="H1184" s="67"/>
      <c r="I1184" s="68"/>
      <c r="J1184" s="69"/>
      <c r="K1184" s="69"/>
      <c r="L1184" s="69"/>
      <c r="M1184" s="69"/>
      <c r="N1184" s="69"/>
      <c r="O1184" s="35"/>
      <c r="P1184" s="35" t="s">
        <v>25268</v>
      </c>
      <c r="Q1184" s="36">
        <v>1</v>
      </c>
      <c r="R1184" s="35" t="s">
        <v>27</v>
      </c>
      <c r="S1184" s="35" t="s">
        <v>28504</v>
      </c>
      <c r="T1184" s="35">
        <v>0</v>
      </c>
      <c r="U1184" s="35">
        <v>0</v>
      </c>
      <c r="V1184" s="36">
        <v>1</v>
      </c>
      <c r="W1184" s="36">
        <v>1</v>
      </c>
      <c r="X1184" s="37" t="s">
        <v>65</v>
      </c>
    </row>
    <row r="1185" spans="1:24" ht="24" customHeight="1" x14ac:dyDescent="0.2">
      <c r="A1185" s="50" t="s">
        <v>2156</v>
      </c>
      <c r="B1185" s="60" t="s">
        <v>2303</v>
      </c>
      <c r="C1185" s="76" t="s">
        <v>2303</v>
      </c>
      <c r="D1185" s="61" t="s">
        <v>2304</v>
      </c>
      <c r="E1185" s="53">
        <v>1638965.38</v>
      </c>
      <c r="F1185" s="26">
        <v>0.21</v>
      </c>
      <c r="G1185" s="53">
        <v>2578092.5380000002</v>
      </c>
      <c r="H1185" s="67"/>
      <c r="I1185" s="68"/>
      <c r="J1185" s="69"/>
      <c r="K1185" s="69"/>
      <c r="L1185" s="69"/>
      <c r="M1185" s="69"/>
      <c r="N1185" s="69"/>
      <c r="O1185" s="35"/>
      <c r="P1185" s="35" t="s">
        <v>25269</v>
      </c>
      <c r="Q1185" s="36">
        <v>1</v>
      </c>
      <c r="R1185" s="35" t="s">
        <v>27</v>
      </c>
      <c r="S1185" s="35" t="s">
        <v>28504</v>
      </c>
      <c r="T1185" s="35">
        <v>0</v>
      </c>
      <c r="U1185" s="35">
        <v>0</v>
      </c>
      <c r="V1185" s="36">
        <v>1</v>
      </c>
      <c r="W1185" s="36">
        <v>1</v>
      </c>
      <c r="X1185" s="37" t="s">
        <v>65</v>
      </c>
    </row>
    <row r="1186" spans="1:24" ht="24" customHeight="1" x14ac:dyDescent="0.2">
      <c r="A1186" s="50" t="s">
        <v>2156</v>
      </c>
      <c r="B1186" s="60" t="s">
        <v>2305</v>
      </c>
      <c r="C1186" s="76" t="s">
        <v>2305</v>
      </c>
      <c r="D1186" s="61" t="s">
        <v>2306</v>
      </c>
      <c r="E1186" s="53">
        <v>1873103.3</v>
      </c>
      <c r="F1186" s="26">
        <v>0.21</v>
      </c>
      <c r="G1186" s="53">
        <v>2946391.4909999999</v>
      </c>
      <c r="H1186" s="67"/>
      <c r="I1186" s="68"/>
      <c r="J1186" s="69"/>
      <c r="K1186" s="69"/>
      <c r="L1186" s="69"/>
      <c r="M1186" s="69"/>
      <c r="N1186" s="69"/>
      <c r="O1186" s="35"/>
      <c r="P1186" s="35" t="s">
        <v>25270</v>
      </c>
      <c r="Q1186" s="36">
        <v>1</v>
      </c>
      <c r="R1186" s="35" t="s">
        <v>27</v>
      </c>
      <c r="S1186" s="35" t="s">
        <v>28504</v>
      </c>
      <c r="T1186" s="35">
        <v>0</v>
      </c>
      <c r="U1186" s="35">
        <v>0</v>
      </c>
      <c r="V1186" s="36">
        <v>1</v>
      </c>
      <c r="W1186" s="36">
        <v>1</v>
      </c>
      <c r="X1186" s="37" t="s">
        <v>65</v>
      </c>
    </row>
    <row r="1187" spans="1:24" ht="24" customHeight="1" x14ac:dyDescent="0.2">
      <c r="A1187" s="50" t="s">
        <v>2156</v>
      </c>
      <c r="B1187" s="60" t="s">
        <v>2307</v>
      </c>
      <c r="C1187" s="76" t="s">
        <v>2307</v>
      </c>
      <c r="D1187" s="61" t="s">
        <v>2308</v>
      </c>
      <c r="E1187" s="53">
        <v>2523486.2400000002</v>
      </c>
      <c r="F1187" s="26">
        <v>0.21</v>
      </c>
      <c r="G1187" s="53">
        <v>3969443.8530000001</v>
      </c>
      <c r="H1187" s="67"/>
      <c r="I1187" s="68"/>
      <c r="J1187" s="69"/>
      <c r="K1187" s="69"/>
      <c r="L1187" s="69"/>
      <c r="M1187" s="69"/>
      <c r="N1187" s="69"/>
      <c r="O1187" s="35"/>
      <c r="P1187" s="35" t="s">
        <v>25271</v>
      </c>
      <c r="Q1187" s="36">
        <v>1</v>
      </c>
      <c r="R1187" s="35" t="s">
        <v>27</v>
      </c>
      <c r="S1187" s="35" t="s">
        <v>28503</v>
      </c>
      <c r="T1187" s="35">
        <v>0</v>
      </c>
      <c r="U1187" s="35">
        <v>0</v>
      </c>
      <c r="V1187" s="36">
        <v>1</v>
      </c>
      <c r="W1187" s="36">
        <v>1</v>
      </c>
      <c r="X1187" s="37" t="s">
        <v>65</v>
      </c>
    </row>
    <row r="1188" spans="1:24" ht="24" customHeight="1" x14ac:dyDescent="0.2">
      <c r="A1188" s="50" t="s">
        <v>2156</v>
      </c>
      <c r="B1188" s="60" t="s">
        <v>2309</v>
      </c>
      <c r="C1188" s="76" t="s">
        <v>2309</v>
      </c>
      <c r="D1188" s="61" t="s">
        <v>2310</v>
      </c>
      <c r="E1188" s="53">
        <v>2679578.17</v>
      </c>
      <c r="F1188" s="26">
        <v>0.21</v>
      </c>
      <c r="G1188" s="53">
        <v>4214976.46</v>
      </c>
      <c r="H1188" s="67"/>
      <c r="I1188" s="68"/>
      <c r="J1188" s="69"/>
      <c r="K1188" s="69"/>
      <c r="L1188" s="69"/>
      <c r="M1188" s="69"/>
      <c r="N1188" s="69"/>
      <c r="O1188" s="35"/>
      <c r="P1188" s="35" t="s">
        <v>25272</v>
      </c>
      <c r="Q1188" s="36">
        <v>1</v>
      </c>
      <c r="R1188" s="35" t="s">
        <v>27</v>
      </c>
      <c r="S1188" s="35" t="s">
        <v>28503</v>
      </c>
      <c r="T1188" s="35">
        <v>0</v>
      </c>
      <c r="U1188" s="35">
        <v>0</v>
      </c>
      <c r="V1188" s="36">
        <v>1</v>
      </c>
      <c r="W1188" s="36">
        <v>1</v>
      </c>
      <c r="X1188" s="37" t="s">
        <v>65</v>
      </c>
    </row>
    <row r="1189" spans="1:24" ht="24" customHeight="1" x14ac:dyDescent="0.2">
      <c r="A1189" s="50" t="s">
        <v>2156</v>
      </c>
      <c r="B1189" s="60" t="s">
        <v>2311</v>
      </c>
      <c r="C1189" s="76" t="s">
        <v>2311</v>
      </c>
      <c r="D1189" s="61" t="s">
        <v>2312</v>
      </c>
      <c r="E1189" s="53">
        <v>2679578.17</v>
      </c>
      <c r="F1189" s="26">
        <v>0.21</v>
      </c>
      <c r="G1189" s="53">
        <v>4214976.46</v>
      </c>
      <c r="H1189" s="67"/>
      <c r="I1189" s="68"/>
      <c r="J1189" s="69"/>
      <c r="K1189" s="69"/>
      <c r="L1189" s="69"/>
      <c r="M1189" s="69"/>
      <c r="N1189" s="69"/>
      <c r="O1189" s="35"/>
      <c r="P1189" s="35" t="s">
        <v>65</v>
      </c>
      <c r="Q1189" s="36">
        <v>1</v>
      </c>
      <c r="R1189" s="35" t="s">
        <v>9849</v>
      </c>
      <c r="S1189" s="35" t="s">
        <v>28503</v>
      </c>
      <c r="T1189" s="35">
        <v>0</v>
      </c>
      <c r="U1189" s="35">
        <v>0</v>
      </c>
      <c r="V1189" s="36">
        <v>1</v>
      </c>
      <c r="W1189" s="36">
        <v>1</v>
      </c>
      <c r="X1189" s="37" t="s">
        <v>65</v>
      </c>
    </row>
    <row r="1190" spans="1:24" ht="24" customHeight="1" x14ac:dyDescent="0.2">
      <c r="A1190" s="50" t="s">
        <v>2156</v>
      </c>
      <c r="B1190" s="60" t="s">
        <v>2313</v>
      </c>
      <c r="C1190" s="76" t="s">
        <v>2313</v>
      </c>
      <c r="D1190" s="61" t="s">
        <v>2314</v>
      </c>
      <c r="E1190" s="53">
        <v>320399.18</v>
      </c>
      <c r="F1190" s="26">
        <v>0.21</v>
      </c>
      <c r="G1190" s="53">
        <v>562140.36</v>
      </c>
      <c r="H1190" s="67"/>
      <c r="I1190" s="68"/>
      <c r="J1190" s="69"/>
      <c r="K1190" s="69"/>
      <c r="L1190" s="69"/>
      <c r="M1190" s="69"/>
      <c r="N1190" s="69"/>
      <c r="O1190" s="35"/>
      <c r="P1190" s="35" t="s">
        <v>25273</v>
      </c>
      <c r="Q1190" s="36">
        <v>1</v>
      </c>
      <c r="R1190" s="35" t="s">
        <v>27</v>
      </c>
      <c r="S1190" s="35" t="s">
        <v>28503</v>
      </c>
      <c r="T1190" s="35">
        <v>0</v>
      </c>
      <c r="U1190" s="35">
        <v>0</v>
      </c>
      <c r="V1190" s="36">
        <v>1</v>
      </c>
      <c r="W1190" s="36">
        <v>1</v>
      </c>
      <c r="X1190" s="37" t="s">
        <v>65</v>
      </c>
    </row>
    <row r="1191" spans="1:24" ht="24" customHeight="1" x14ac:dyDescent="0.2">
      <c r="A1191" s="50" t="s">
        <v>2156</v>
      </c>
      <c r="B1191" s="60" t="s">
        <v>2315</v>
      </c>
      <c r="C1191" s="76" t="s">
        <v>2315</v>
      </c>
      <c r="D1191" s="61" t="s">
        <v>2316</v>
      </c>
      <c r="E1191" s="53">
        <v>271107.11</v>
      </c>
      <c r="F1191" s="26">
        <v>0.21</v>
      </c>
      <c r="G1191" s="53">
        <v>475657.42499999999</v>
      </c>
      <c r="H1191" s="67"/>
      <c r="I1191" s="68"/>
      <c r="J1191" s="69"/>
      <c r="K1191" s="69"/>
      <c r="L1191" s="69"/>
      <c r="M1191" s="69"/>
      <c r="N1191" s="69"/>
      <c r="O1191" s="35"/>
      <c r="P1191" s="35" t="s">
        <v>25274</v>
      </c>
      <c r="Q1191" s="36">
        <v>1</v>
      </c>
      <c r="R1191" s="35" t="s">
        <v>27</v>
      </c>
      <c r="S1191" s="35" t="s">
        <v>28503</v>
      </c>
      <c r="T1191" s="35">
        <v>0</v>
      </c>
      <c r="U1191" s="35">
        <v>0</v>
      </c>
      <c r="V1191" s="36">
        <v>1</v>
      </c>
      <c r="W1191" s="36">
        <v>1</v>
      </c>
      <c r="X1191" s="37" t="s">
        <v>65</v>
      </c>
    </row>
    <row r="1192" spans="1:24" ht="24" customHeight="1" x14ac:dyDescent="0.2">
      <c r="A1192" s="50" t="s">
        <v>2156</v>
      </c>
      <c r="B1192" s="60" t="s">
        <v>2317</v>
      </c>
      <c r="C1192" s="76" t="s">
        <v>2317</v>
      </c>
      <c r="D1192" s="61" t="s">
        <v>2318</v>
      </c>
      <c r="E1192" s="53">
        <v>576461.17000000004</v>
      </c>
      <c r="F1192" s="26">
        <v>0.21</v>
      </c>
      <c r="G1192" s="53">
        <v>1011401.127</v>
      </c>
      <c r="H1192" s="67"/>
      <c r="I1192" s="68"/>
      <c r="J1192" s="69"/>
      <c r="K1192" s="69"/>
      <c r="L1192" s="69"/>
      <c r="M1192" s="69"/>
      <c r="N1192" s="69"/>
      <c r="O1192" s="35"/>
      <c r="P1192" s="35" t="s">
        <v>65</v>
      </c>
      <c r="Q1192" s="36">
        <v>1</v>
      </c>
      <c r="R1192" s="35" t="s">
        <v>27</v>
      </c>
      <c r="S1192" s="35" t="s">
        <v>28503</v>
      </c>
      <c r="T1192" s="35">
        <v>0</v>
      </c>
      <c r="U1192" s="35">
        <v>0</v>
      </c>
      <c r="V1192" s="36">
        <v>1</v>
      </c>
      <c r="W1192" s="36">
        <v>1</v>
      </c>
      <c r="X1192" s="37" t="s">
        <v>65</v>
      </c>
    </row>
    <row r="1193" spans="1:24" ht="24" customHeight="1" x14ac:dyDescent="0.2">
      <c r="A1193" s="50" t="s">
        <v>2156</v>
      </c>
      <c r="B1193" s="60" t="s">
        <v>2319</v>
      </c>
      <c r="C1193" s="76" t="s">
        <v>2319</v>
      </c>
      <c r="D1193" s="61" t="s">
        <v>2320</v>
      </c>
      <c r="E1193" s="53">
        <v>625637.9</v>
      </c>
      <c r="F1193" s="26">
        <v>0.21</v>
      </c>
      <c r="G1193" s="53">
        <v>1097681.702</v>
      </c>
      <c r="H1193" s="67"/>
      <c r="I1193" s="68"/>
      <c r="J1193" s="69"/>
      <c r="K1193" s="69"/>
      <c r="L1193" s="69"/>
      <c r="M1193" s="69"/>
      <c r="N1193" s="69"/>
      <c r="O1193" s="35"/>
      <c r="P1193" s="35" t="s">
        <v>65</v>
      </c>
      <c r="Q1193" s="36">
        <v>1</v>
      </c>
      <c r="R1193" s="35" t="s">
        <v>27</v>
      </c>
      <c r="S1193" s="35" t="s">
        <v>28503</v>
      </c>
      <c r="T1193" s="35">
        <v>0</v>
      </c>
      <c r="U1193" s="35">
        <v>0</v>
      </c>
      <c r="V1193" s="36">
        <v>1</v>
      </c>
      <c r="W1193" s="36">
        <v>1</v>
      </c>
      <c r="X1193" s="37" t="s">
        <v>65</v>
      </c>
    </row>
    <row r="1194" spans="1:24" ht="24" customHeight="1" x14ac:dyDescent="0.2">
      <c r="A1194" s="50" t="s">
        <v>2156</v>
      </c>
      <c r="B1194" s="60" t="s">
        <v>2321</v>
      </c>
      <c r="C1194" s="76" t="s">
        <v>2321</v>
      </c>
      <c r="D1194" s="61" t="s">
        <v>2322</v>
      </c>
      <c r="E1194" s="53">
        <v>718527.38</v>
      </c>
      <c r="F1194" s="26">
        <v>0.21</v>
      </c>
      <c r="G1194" s="53">
        <v>1260656.287</v>
      </c>
      <c r="H1194" s="67"/>
      <c r="I1194" s="68"/>
      <c r="J1194" s="69"/>
      <c r="K1194" s="69"/>
      <c r="L1194" s="69"/>
      <c r="M1194" s="69"/>
      <c r="N1194" s="69"/>
      <c r="O1194" s="35"/>
      <c r="P1194" s="35" t="s">
        <v>65</v>
      </c>
      <c r="Q1194" s="36">
        <v>1</v>
      </c>
      <c r="R1194" s="35" t="s">
        <v>27</v>
      </c>
      <c r="S1194" s="35" t="s">
        <v>28503</v>
      </c>
      <c r="T1194" s="35">
        <v>0</v>
      </c>
      <c r="U1194" s="35">
        <v>0</v>
      </c>
      <c r="V1194" s="36">
        <v>1</v>
      </c>
      <c r="W1194" s="36">
        <v>1</v>
      </c>
      <c r="X1194" s="37" t="s">
        <v>65</v>
      </c>
    </row>
    <row r="1195" spans="1:24" ht="24" customHeight="1" x14ac:dyDescent="0.2">
      <c r="A1195" s="50" t="s">
        <v>2156</v>
      </c>
      <c r="B1195" s="60" t="s">
        <v>2323</v>
      </c>
      <c r="C1195" s="76" t="s">
        <v>2323</v>
      </c>
      <c r="D1195" s="61" t="s">
        <v>2324</v>
      </c>
      <c r="E1195" s="53">
        <v>65434.05</v>
      </c>
      <c r="F1195" s="26">
        <v>0.21</v>
      </c>
      <c r="G1195" s="53">
        <v>114804.038</v>
      </c>
      <c r="H1195" s="67"/>
      <c r="I1195" s="68"/>
      <c r="J1195" s="69"/>
      <c r="K1195" s="69"/>
      <c r="L1195" s="69"/>
      <c r="M1195" s="69"/>
      <c r="N1195" s="69"/>
      <c r="O1195" s="35"/>
      <c r="P1195" s="35" t="s">
        <v>25275</v>
      </c>
      <c r="Q1195" s="36">
        <v>1</v>
      </c>
      <c r="R1195" s="35" t="s">
        <v>27</v>
      </c>
      <c r="S1195" s="35" t="s">
        <v>28504</v>
      </c>
      <c r="T1195" s="35">
        <v>0</v>
      </c>
      <c r="U1195" s="35">
        <v>0</v>
      </c>
      <c r="V1195" s="36">
        <v>1</v>
      </c>
      <c r="W1195" s="36">
        <v>1</v>
      </c>
      <c r="X1195" s="37" t="s">
        <v>65</v>
      </c>
    </row>
    <row r="1196" spans="1:24" ht="24" customHeight="1" x14ac:dyDescent="0.2">
      <c r="A1196" s="50" t="s">
        <v>2156</v>
      </c>
      <c r="B1196" s="60" t="s">
        <v>2325</v>
      </c>
      <c r="C1196" s="76" t="s">
        <v>2325</v>
      </c>
      <c r="D1196" s="61" t="s">
        <v>2326</v>
      </c>
      <c r="E1196" s="53">
        <v>1126680.42</v>
      </c>
      <c r="F1196" s="26">
        <v>0.21</v>
      </c>
      <c r="G1196" s="53">
        <v>1772268.3060000001</v>
      </c>
      <c r="H1196" s="67"/>
      <c r="I1196" s="68"/>
      <c r="J1196" s="69"/>
      <c r="K1196" s="69"/>
      <c r="L1196" s="69"/>
      <c r="M1196" s="69"/>
      <c r="N1196" s="69"/>
      <c r="O1196" s="35"/>
      <c r="P1196" s="35" t="s">
        <v>25276</v>
      </c>
      <c r="Q1196" s="36">
        <v>1</v>
      </c>
      <c r="R1196" s="35" t="s">
        <v>27</v>
      </c>
      <c r="S1196" s="35" t="s">
        <v>28503</v>
      </c>
      <c r="T1196" s="35">
        <v>0</v>
      </c>
      <c r="U1196" s="35">
        <v>0</v>
      </c>
      <c r="V1196" s="36">
        <v>1</v>
      </c>
      <c r="W1196" s="36">
        <v>1</v>
      </c>
      <c r="X1196" s="37" t="s">
        <v>65</v>
      </c>
    </row>
    <row r="1197" spans="1:24" ht="24" customHeight="1" x14ac:dyDescent="0.2">
      <c r="A1197" s="50" t="s">
        <v>2156</v>
      </c>
      <c r="B1197" s="60" t="s">
        <v>2327</v>
      </c>
      <c r="C1197" s="76" t="s">
        <v>2327</v>
      </c>
      <c r="D1197" s="61" t="s">
        <v>2328</v>
      </c>
      <c r="E1197" s="53">
        <v>1245486.8600000001</v>
      </c>
      <c r="F1197" s="26">
        <v>0.21</v>
      </c>
      <c r="G1197" s="53">
        <v>1959150.8330000001</v>
      </c>
      <c r="H1197" s="67"/>
      <c r="I1197" s="68"/>
      <c r="J1197" s="69"/>
      <c r="K1197" s="69"/>
      <c r="L1197" s="69"/>
      <c r="M1197" s="69"/>
      <c r="N1197" s="69"/>
      <c r="O1197" s="35"/>
      <c r="P1197" s="35" t="s">
        <v>25277</v>
      </c>
      <c r="Q1197" s="36">
        <v>1</v>
      </c>
      <c r="R1197" s="35" t="s">
        <v>27</v>
      </c>
      <c r="S1197" s="35" t="s">
        <v>28503</v>
      </c>
      <c r="T1197" s="35">
        <v>0</v>
      </c>
      <c r="U1197" s="35">
        <v>0</v>
      </c>
      <c r="V1197" s="36">
        <v>1</v>
      </c>
      <c r="W1197" s="36">
        <v>1</v>
      </c>
      <c r="X1197" s="37" t="s">
        <v>65</v>
      </c>
    </row>
    <row r="1198" spans="1:24" ht="24" customHeight="1" x14ac:dyDescent="0.2">
      <c r="A1198" s="50" t="s">
        <v>2156</v>
      </c>
      <c r="B1198" s="60" t="s">
        <v>2329</v>
      </c>
      <c r="C1198" s="76" t="s">
        <v>2329</v>
      </c>
      <c r="D1198" s="61" t="s">
        <v>2330</v>
      </c>
      <c r="E1198" s="53">
        <v>904158.32</v>
      </c>
      <c r="F1198" s="26">
        <v>0.21</v>
      </c>
      <c r="G1198" s="53">
        <v>1586345.7679999999</v>
      </c>
      <c r="H1198" s="67"/>
      <c r="I1198" s="68"/>
      <c r="J1198" s="69"/>
      <c r="K1198" s="69"/>
      <c r="L1198" s="69"/>
      <c r="M1198" s="69"/>
      <c r="N1198" s="69"/>
      <c r="O1198" s="35"/>
      <c r="P1198" s="35" t="s">
        <v>25278</v>
      </c>
      <c r="Q1198" s="36">
        <v>1</v>
      </c>
      <c r="R1198" s="35" t="s">
        <v>27</v>
      </c>
      <c r="S1198" s="35" t="s">
        <v>28503</v>
      </c>
      <c r="T1198" s="35">
        <v>0</v>
      </c>
      <c r="U1198" s="35">
        <v>0</v>
      </c>
      <c r="V1198" s="36">
        <v>1</v>
      </c>
      <c r="W1198" s="36">
        <v>1</v>
      </c>
      <c r="X1198" s="37" t="s">
        <v>65</v>
      </c>
    </row>
    <row r="1199" spans="1:24" ht="24" customHeight="1" x14ac:dyDescent="0.2">
      <c r="A1199" s="50" t="s">
        <v>2156</v>
      </c>
      <c r="B1199" s="60" t="s">
        <v>2331</v>
      </c>
      <c r="C1199" s="76" t="s">
        <v>2331</v>
      </c>
      <c r="D1199" s="61" t="s">
        <v>2332</v>
      </c>
      <c r="E1199" s="53">
        <v>1259689.1599999999</v>
      </c>
      <c r="F1199" s="26">
        <v>0.21</v>
      </c>
      <c r="G1199" s="53">
        <v>1981491.051</v>
      </c>
      <c r="H1199" s="67"/>
      <c r="I1199" s="68"/>
      <c r="J1199" s="69"/>
      <c r="K1199" s="69"/>
      <c r="L1199" s="69"/>
      <c r="M1199" s="69"/>
      <c r="N1199" s="69"/>
      <c r="O1199" s="35"/>
      <c r="P1199" s="35" t="s">
        <v>25279</v>
      </c>
      <c r="Q1199" s="36">
        <v>1</v>
      </c>
      <c r="R1199" s="35" t="s">
        <v>27</v>
      </c>
      <c r="S1199" s="35" t="s">
        <v>28503</v>
      </c>
      <c r="T1199" s="35">
        <v>0</v>
      </c>
      <c r="U1199" s="35">
        <v>0</v>
      </c>
      <c r="V1199" s="36">
        <v>1</v>
      </c>
      <c r="W1199" s="36">
        <v>1</v>
      </c>
      <c r="X1199" s="37" t="s">
        <v>65</v>
      </c>
    </row>
    <row r="1200" spans="1:24" ht="24" customHeight="1" x14ac:dyDescent="0.2">
      <c r="A1200" s="50" t="s">
        <v>2156</v>
      </c>
      <c r="B1200" s="60" t="s">
        <v>2333</v>
      </c>
      <c r="C1200" s="76" t="s">
        <v>2333</v>
      </c>
      <c r="D1200" s="61" t="s">
        <v>2334</v>
      </c>
      <c r="E1200" s="53">
        <v>1489485.32</v>
      </c>
      <c r="F1200" s="26">
        <v>0.21</v>
      </c>
      <c r="G1200" s="53">
        <v>2342960.4130000002</v>
      </c>
      <c r="H1200" s="67"/>
      <c r="I1200" s="68"/>
      <c r="J1200" s="69"/>
      <c r="K1200" s="69"/>
      <c r="L1200" s="69"/>
      <c r="M1200" s="69"/>
      <c r="N1200" s="69"/>
      <c r="O1200" s="35"/>
      <c r="P1200" s="35" t="s">
        <v>25280</v>
      </c>
      <c r="Q1200" s="36">
        <v>1</v>
      </c>
      <c r="R1200" s="35" t="s">
        <v>27</v>
      </c>
      <c r="S1200" s="35" t="s">
        <v>28503</v>
      </c>
      <c r="T1200" s="35">
        <v>0</v>
      </c>
      <c r="U1200" s="35">
        <v>0</v>
      </c>
      <c r="V1200" s="36">
        <v>1</v>
      </c>
      <c r="W1200" s="36">
        <v>1</v>
      </c>
      <c r="X1200" s="37" t="s">
        <v>65</v>
      </c>
    </row>
    <row r="1201" spans="1:24" ht="24" customHeight="1" x14ac:dyDescent="0.2">
      <c r="A1201" s="50" t="s">
        <v>2156</v>
      </c>
      <c r="B1201" s="60" t="s">
        <v>2335</v>
      </c>
      <c r="C1201" s="76" t="s">
        <v>2335</v>
      </c>
      <c r="D1201" s="61" t="s">
        <v>2336</v>
      </c>
      <c r="E1201" s="53">
        <v>825044.18</v>
      </c>
      <c r="F1201" s="26">
        <v>0.21</v>
      </c>
      <c r="G1201" s="53">
        <v>1447540.013</v>
      </c>
      <c r="H1201" s="67"/>
      <c r="I1201" s="68"/>
      <c r="J1201" s="69"/>
      <c r="K1201" s="69"/>
      <c r="L1201" s="69"/>
      <c r="M1201" s="69"/>
      <c r="N1201" s="69"/>
      <c r="O1201" s="35"/>
      <c r="P1201" s="35" t="s">
        <v>25281</v>
      </c>
      <c r="Q1201" s="36">
        <v>1</v>
      </c>
      <c r="R1201" s="35" t="s">
        <v>27</v>
      </c>
      <c r="S1201" s="35" t="s">
        <v>28503</v>
      </c>
      <c r="T1201" s="35">
        <v>0</v>
      </c>
      <c r="U1201" s="35">
        <v>0</v>
      </c>
      <c r="V1201" s="36">
        <v>1</v>
      </c>
      <c r="W1201" s="36">
        <v>1</v>
      </c>
      <c r="X1201" s="37" t="s">
        <v>65</v>
      </c>
    </row>
    <row r="1202" spans="1:24" ht="24" customHeight="1" x14ac:dyDescent="0.2">
      <c r="A1202" s="50" t="s">
        <v>2156</v>
      </c>
      <c r="B1202" s="60" t="s">
        <v>2337</v>
      </c>
      <c r="C1202" s="76" t="s">
        <v>2337</v>
      </c>
      <c r="D1202" s="61" t="s">
        <v>2338</v>
      </c>
      <c r="E1202" s="53">
        <v>333221.84999999998</v>
      </c>
      <c r="F1202" s="26">
        <v>0.21</v>
      </c>
      <c r="G1202" s="53">
        <v>584637.73300000001</v>
      </c>
      <c r="H1202" s="67"/>
      <c r="I1202" s="68"/>
      <c r="J1202" s="69"/>
      <c r="K1202" s="69"/>
      <c r="L1202" s="69"/>
      <c r="M1202" s="69"/>
      <c r="N1202" s="69"/>
      <c r="O1202" s="35"/>
      <c r="P1202" s="35" t="s">
        <v>25282</v>
      </c>
      <c r="Q1202" s="36">
        <v>1</v>
      </c>
      <c r="R1202" s="35" t="s">
        <v>27</v>
      </c>
      <c r="S1202" s="35" t="s">
        <v>28503</v>
      </c>
      <c r="T1202" s="35">
        <v>0</v>
      </c>
      <c r="U1202" s="35">
        <v>0</v>
      </c>
      <c r="V1202" s="36">
        <v>1</v>
      </c>
      <c r="W1202" s="36">
        <v>1</v>
      </c>
      <c r="X1202" s="37" t="s">
        <v>65</v>
      </c>
    </row>
    <row r="1203" spans="1:24" ht="24" customHeight="1" x14ac:dyDescent="0.2">
      <c r="A1203" s="50" t="s">
        <v>2156</v>
      </c>
      <c r="B1203" s="60" t="s">
        <v>2339</v>
      </c>
      <c r="C1203" s="76" t="s">
        <v>2339</v>
      </c>
      <c r="D1203" s="61" t="s">
        <v>2340</v>
      </c>
      <c r="E1203" s="53">
        <v>291569.25</v>
      </c>
      <c r="F1203" s="26">
        <v>0.21</v>
      </c>
      <c r="G1203" s="53">
        <v>511558.24599999998</v>
      </c>
      <c r="H1203" s="67"/>
      <c r="I1203" s="68"/>
      <c r="J1203" s="69"/>
      <c r="K1203" s="69"/>
      <c r="L1203" s="69"/>
      <c r="M1203" s="69"/>
      <c r="N1203" s="69"/>
      <c r="O1203" s="35"/>
      <c r="P1203" s="35" t="s">
        <v>25283</v>
      </c>
      <c r="Q1203" s="36">
        <v>1</v>
      </c>
      <c r="R1203" s="35" t="s">
        <v>27</v>
      </c>
      <c r="S1203" s="35" t="s">
        <v>28503</v>
      </c>
      <c r="T1203" s="35">
        <v>0</v>
      </c>
      <c r="U1203" s="35">
        <v>0</v>
      </c>
      <c r="V1203" s="36">
        <v>1</v>
      </c>
      <c r="W1203" s="36">
        <v>1</v>
      </c>
      <c r="X1203" s="37" t="s">
        <v>65</v>
      </c>
    </row>
    <row r="1204" spans="1:24" ht="24" customHeight="1" x14ac:dyDescent="0.2">
      <c r="A1204" s="50" t="s">
        <v>2156</v>
      </c>
      <c r="B1204" s="60" t="s">
        <v>2341</v>
      </c>
      <c r="C1204" s="76" t="s">
        <v>2341</v>
      </c>
      <c r="D1204" s="61" t="s">
        <v>2342</v>
      </c>
      <c r="E1204" s="53">
        <v>82830.53</v>
      </c>
      <c r="F1204" s="26">
        <v>0.21</v>
      </c>
      <c r="G1204" s="53">
        <v>145326.16699999999</v>
      </c>
      <c r="H1204" s="67"/>
      <c r="I1204" s="68"/>
      <c r="J1204" s="69"/>
      <c r="K1204" s="69"/>
      <c r="L1204" s="69"/>
      <c r="M1204" s="69"/>
      <c r="N1204" s="69"/>
      <c r="O1204" s="35"/>
      <c r="P1204" s="35" t="s">
        <v>25284</v>
      </c>
      <c r="Q1204" s="36">
        <v>1</v>
      </c>
      <c r="R1204" s="35" t="s">
        <v>9849</v>
      </c>
      <c r="S1204" s="35" t="s">
        <v>28504</v>
      </c>
      <c r="T1204" s="35">
        <v>0</v>
      </c>
      <c r="U1204" s="35">
        <v>0</v>
      </c>
      <c r="V1204" s="36">
        <v>1</v>
      </c>
      <c r="W1204" s="36">
        <v>1</v>
      </c>
      <c r="X1204" s="37" t="s">
        <v>65</v>
      </c>
    </row>
    <row r="1205" spans="1:24" ht="24" customHeight="1" x14ac:dyDescent="0.2">
      <c r="A1205" s="50" t="s">
        <v>2156</v>
      </c>
      <c r="B1205" s="60" t="s">
        <v>2343</v>
      </c>
      <c r="C1205" s="76" t="s">
        <v>2343</v>
      </c>
      <c r="D1205" s="61" t="s">
        <v>2344</v>
      </c>
      <c r="E1205" s="53">
        <v>841444.7</v>
      </c>
      <c r="F1205" s="26">
        <v>0.21</v>
      </c>
      <c r="G1205" s="53">
        <v>1476314.7320000001</v>
      </c>
      <c r="H1205" s="67"/>
      <c r="I1205" s="68"/>
      <c r="J1205" s="69"/>
      <c r="K1205" s="69"/>
      <c r="L1205" s="69"/>
      <c r="M1205" s="69"/>
      <c r="N1205" s="69"/>
      <c r="O1205" s="35"/>
      <c r="P1205" s="35" t="s">
        <v>25285</v>
      </c>
      <c r="Q1205" s="36">
        <v>1</v>
      </c>
      <c r="R1205" s="35" t="s">
        <v>27</v>
      </c>
      <c r="S1205" s="35" t="s">
        <v>28503</v>
      </c>
      <c r="T1205" s="35">
        <v>0</v>
      </c>
      <c r="U1205" s="35">
        <v>0</v>
      </c>
      <c r="V1205" s="36">
        <v>1</v>
      </c>
      <c r="W1205" s="36">
        <v>1</v>
      </c>
      <c r="X1205" s="37" t="s">
        <v>65</v>
      </c>
    </row>
    <row r="1206" spans="1:24" ht="24" customHeight="1" x14ac:dyDescent="0.2">
      <c r="A1206" s="50" t="s">
        <v>2156</v>
      </c>
      <c r="B1206" s="60" t="s">
        <v>2345</v>
      </c>
      <c r="C1206" s="76" t="s">
        <v>2345</v>
      </c>
      <c r="D1206" s="61" t="s">
        <v>2346</v>
      </c>
      <c r="E1206" s="53">
        <v>908762.75</v>
      </c>
      <c r="F1206" s="26">
        <v>0.21</v>
      </c>
      <c r="G1206" s="53">
        <v>1594424.2479999999</v>
      </c>
      <c r="H1206" s="67"/>
      <c r="I1206" s="68"/>
      <c r="J1206" s="69"/>
      <c r="K1206" s="69"/>
      <c r="L1206" s="69"/>
      <c r="M1206" s="69"/>
      <c r="N1206" s="69"/>
      <c r="O1206" s="35"/>
      <c r="P1206" s="35" t="s">
        <v>25286</v>
      </c>
      <c r="Q1206" s="36">
        <v>1</v>
      </c>
      <c r="R1206" s="35" t="s">
        <v>27</v>
      </c>
      <c r="S1206" s="35" t="s">
        <v>28503</v>
      </c>
      <c r="T1206" s="35">
        <v>0</v>
      </c>
      <c r="U1206" s="35">
        <v>0</v>
      </c>
      <c r="V1206" s="36">
        <v>1</v>
      </c>
      <c r="W1206" s="36">
        <v>1</v>
      </c>
      <c r="X1206" s="37" t="s">
        <v>65</v>
      </c>
    </row>
    <row r="1207" spans="1:24" ht="24" customHeight="1" x14ac:dyDescent="0.2">
      <c r="A1207" s="50" t="s">
        <v>2156</v>
      </c>
      <c r="B1207" s="60" t="s">
        <v>2347</v>
      </c>
      <c r="C1207" s="76" t="s">
        <v>2347</v>
      </c>
      <c r="D1207" s="61" t="s">
        <v>2348</v>
      </c>
      <c r="E1207" s="53">
        <v>1009735.39</v>
      </c>
      <c r="F1207" s="26">
        <v>0.21</v>
      </c>
      <c r="G1207" s="53">
        <v>1771580.747</v>
      </c>
      <c r="H1207" s="67"/>
      <c r="I1207" s="68"/>
      <c r="J1207" s="69"/>
      <c r="K1207" s="69"/>
      <c r="L1207" s="69"/>
      <c r="M1207" s="69"/>
      <c r="N1207" s="69"/>
      <c r="O1207" s="35"/>
      <c r="P1207" s="35" t="s">
        <v>25287</v>
      </c>
      <c r="Q1207" s="36">
        <v>1</v>
      </c>
      <c r="R1207" s="35" t="s">
        <v>27</v>
      </c>
      <c r="S1207" s="35" t="s">
        <v>28503</v>
      </c>
      <c r="T1207" s="35">
        <v>0</v>
      </c>
      <c r="U1207" s="35">
        <v>0</v>
      </c>
      <c r="V1207" s="36">
        <v>1</v>
      </c>
      <c r="W1207" s="36">
        <v>1</v>
      </c>
      <c r="X1207" s="37" t="s">
        <v>65</v>
      </c>
    </row>
    <row r="1208" spans="1:24" ht="24" customHeight="1" x14ac:dyDescent="0.2">
      <c r="A1208" s="50" t="s">
        <v>2156</v>
      </c>
      <c r="B1208" s="60" t="s">
        <v>2349</v>
      </c>
      <c r="C1208" s="76" t="s">
        <v>2349</v>
      </c>
      <c r="D1208" s="61" t="s">
        <v>2350</v>
      </c>
      <c r="E1208" s="53">
        <v>574520.27</v>
      </c>
      <c r="F1208" s="26">
        <v>0.21</v>
      </c>
      <c r="G1208" s="53">
        <v>1007995.812</v>
      </c>
      <c r="H1208" s="67"/>
      <c r="I1208" s="68"/>
      <c r="J1208" s="69"/>
      <c r="K1208" s="69"/>
      <c r="L1208" s="69"/>
      <c r="M1208" s="69"/>
      <c r="N1208" s="69"/>
      <c r="O1208" s="35"/>
      <c r="P1208" s="35" t="s">
        <v>25288</v>
      </c>
      <c r="Q1208" s="36">
        <v>1</v>
      </c>
      <c r="R1208" s="35" t="s">
        <v>9849</v>
      </c>
      <c r="S1208" s="35" t="s">
        <v>28503</v>
      </c>
      <c r="T1208" s="35">
        <v>0</v>
      </c>
      <c r="U1208" s="35">
        <v>0</v>
      </c>
      <c r="V1208" s="36">
        <v>1</v>
      </c>
      <c r="W1208" s="36">
        <v>1</v>
      </c>
      <c r="X1208" s="37" t="s">
        <v>65</v>
      </c>
    </row>
    <row r="1209" spans="1:24" ht="24" customHeight="1" x14ac:dyDescent="0.2">
      <c r="A1209" s="50" t="s">
        <v>2156</v>
      </c>
      <c r="B1209" s="60" t="s">
        <v>23891</v>
      </c>
      <c r="C1209" s="76" t="s">
        <v>23891</v>
      </c>
      <c r="D1209" s="61" t="s">
        <v>23892</v>
      </c>
      <c r="E1209" s="53">
        <v>191131.63</v>
      </c>
      <c r="F1209" s="26">
        <v>0.21</v>
      </c>
      <c r="G1209" s="53">
        <v>335340.44099999999</v>
      </c>
      <c r="H1209" s="67"/>
      <c r="I1209" s="68"/>
      <c r="J1209" s="69"/>
      <c r="K1209" s="69"/>
      <c r="L1209" s="69"/>
      <c r="M1209" s="69"/>
      <c r="N1209" s="69"/>
      <c r="O1209" s="35"/>
      <c r="P1209" s="35" t="s">
        <v>25289</v>
      </c>
      <c r="Q1209" s="36">
        <v>1</v>
      </c>
      <c r="R1209" s="35" t="s">
        <v>27</v>
      </c>
      <c r="S1209" s="35" t="s">
        <v>28504</v>
      </c>
      <c r="T1209" s="35">
        <v>0</v>
      </c>
      <c r="U1209" s="35">
        <v>0</v>
      </c>
      <c r="V1209" s="36" t="e">
        <v>#N/A</v>
      </c>
      <c r="W1209" s="36" t="e">
        <v>#N/A</v>
      </c>
      <c r="X1209" s="37" t="s">
        <v>65</v>
      </c>
    </row>
    <row r="1210" spans="1:24" ht="24" customHeight="1" x14ac:dyDescent="0.2">
      <c r="A1210" s="50" t="s">
        <v>2156</v>
      </c>
      <c r="B1210" s="60" t="s">
        <v>23893</v>
      </c>
      <c r="C1210" s="76" t="s">
        <v>23893</v>
      </c>
      <c r="D1210" s="61" t="s">
        <v>23894</v>
      </c>
      <c r="E1210" s="53">
        <v>228808.57</v>
      </c>
      <c r="F1210" s="26">
        <v>0.21</v>
      </c>
      <c r="G1210" s="53">
        <v>401444.64</v>
      </c>
      <c r="H1210" s="67"/>
      <c r="I1210" s="68"/>
      <c r="J1210" s="69"/>
      <c r="K1210" s="69"/>
      <c r="L1210" s="69"/>
      <c r="M1210" s="69"/>
      <c r="N1210" s="69"/>
      <c r="O1210" s="35"/>
      <c r="P1210" s="35" t="s">
        <v>25290</v>
      </c>
      <c r="Q1210" s="36">
        <v>1</v>
      </c>
      <c r="R1210" s="35" t="s">
        <v>9849</v>
      </c>
      <c r="S1210" s="35" t="s">
        <v>28504</v>
      </c>
      <c r="T1210" s="35">
        <v>0</v>
      </c>
      <c r="U1210" s="35">
        <v>0</v>
      </c>
      <c r="V1210" s="36" t="e">
        <v>#N/A</v>
      </c>
      <c r="W1210" s="36" t="e">
        <v>#N/A</v>
      </c>
      <c r="X1210" s="37" t="s">
        <v>65</v>
      </c>
    </row>
    <row r="1211" spans="1:24" ht="24" customHeight="1" x14ac:dyDescent="0.2">
      <c r="A1211" s="50" t="s">
        <v>2156</v>
      </c>
      <c r="B1211" s="60" t="s">
        <v>23895</v>
      </c>
      <c r="C1211" s="76" t="s">
        <v>23895</v>
      </c>
      <c r="D1211" s="61" t="s">
        <v>23896</v>
      </c>
      <c r="E1211" s="53">
        <v>35125.919999999998</v>
      </c>
      <c r="F1211" s="26">
        <v>0.21</v>
      </c>
      <c r="G1211" s="53">
        <v>61628.421999999999</v>
      </c>
      <c r="H1211" s="67"/>
      <c r="I1211" s="68"/>
      <c r="J1211" s="69"/>
      <c r="K1211" s="69"/>
      <c r="L1211" s="69"/>
      <c r="M1211" s="69"/>
      <c r="N1211" s="69"/>
      <c r="O1211" s="35"/>
      <c r="P1211" s="35" t="s">
        <v>65</v>
      </c>
      <c r="Q1211" s="36">
        <v>1</v>
      </c>
      <c r="R1211" s="35" t="s">
        <v>27</v>
      </c>
      <c r="S1211" s="35" t="s">
        <v>28503</v>
      </c>
      <c r="T1211" s="35">
        <v>0</v>
      </c>
      <c r="U1211" s="35">
        <v>0</v>
      </c>
      <c r="V1211" s="36" t="e">
        <v>#N/A</v>
      </c>
      <c r="W1211" s="36" t="e">
        <v>#N/A</v>
      </c>
      <c r="X1211" s="37" t="s">
        <v>65</v>
      </c>
    </row>
    <row r="1212" spans="1:24" ht="24" customHeight="1" x14ac:dyDescent="0.2">
      <c r="A1212" s="50" t="s">
        <v>2156</v>
      </c>
      <c r="B1212" s="60" t="s">
        <v>2351</v>
      </c>
      <c r="C1212" s="76" t="s">
        <v>2351</v>
      </c>
      <c r="D1212" s="61" t="s">
        <v>2352</v>
      </c>
      <c r="E1212" s="53">
        <v>152515.20000000001</v>
      </c>
      <c r="F1212" s="26">
        <v>0.21</v>
      </c>
      <c r="G1212" s="53">
        <v>239906.41</v>
      </c>
      <c r="H1212" s="67"/>
      <c r="I1212" s="68"/>
      <c r="J1212" s="69"/>
      <c r="K1212" s="69"/>
      <c r="L1212" s="69"/>
      <c r="M1212" s="69"/>
      <c r="N1212" s="69"/>
      <c r="O1212" s="35"/>
      <c r="P1212" s="35" t="s">
        <v>25291</v>
      </c>
      <c r="Q1212" s="36">
        <v>1</v>
      </c>
      <c r="R1212" s="35" t="s">
        <v>27</v>
      </c>
      <c r="S1212" s="35" t="s">
        <v>28504</v>
      </c>
      <c r="T1212" s="35">
        <v>0</v>
      </c>
      <c r="U1212" s="35">
        <v>0</v>
      </c>
      <c r="V1212" s="36">
        <v>1</v>
      </c>
      <c r="W1212" s="36">
        <v>1</v>
      </c>
      <c r="X1212" s="37" t="s">
        <v>65</v>
      </c>
    </row>
    <row r="1213" spans="1:24" ht="24" customHeight="1" x14ac:dyDescent="0.2">
      <c r="A1213" s="50" t="s">
        <v>2156</v>
      </c>
      <c r="B1213" s="60" t="s">
        <v>2353</v>
      </c>
      <c r="C1213" s="76" t="s">
        <v>2353</v>
      </c>
      <c r="D1213" s="61" t="s">
        <v>2354</v>
      </c>
      <c r="E1213" s="53">
        <v>2784689.11</v>
      </c>
      <c r="F1213" s="26">
        <v>0.21</v>
      </c>
      <c r="G1213" s="53">
        <v>4380315.966</v>
      </c>
      <c r="H1213" s="67"/>
      <c r="I1213" s="68"/>
      <c r="J1213" s="69"/>
      <c r="K1213" s="69"/>
      <c r="L1213" s="69"/>
      <c r="M1213" s="69"/>
      <c r="N1213" s="69"/>
      <c r="O1213" s="35"/>
      <c r="P1213" s="35" t="s">
        <v>25292</v>
      </c>
      <c r="Q1213" s="36">
        <v>1</v>
      </c>
      <c r="R1213" s="35" t="s">
        <v>27</v>
      </c>
      <c r="S1213" s="35" t="s">
        <v>28504</v>
      </c>
      <c r="T1213" s="35">
        <v>0</v>
      </c>
      <c r="U1213" s="35">
        <v>0</v>
      </c>
      <c r="V1213" s="36">
        <v>1</v>
      </c>
      <c r="W1213" s="36">
        <v>1</v>
      </c>
      <c r="X1213" s="37" t="s">
        <v>65</v>
      </c>
    </row>
    <row r="1214" spans="1:24" ht="24" customHeight="1" x14ac:dyDescent="0.2">
      <c r="A1214" s="50" t="s">
        <v>2156</v>
      </c>
      <c r="B1214" s="60" t="s">
        <v>2355</v>
      </c>
      <c r="C1214" s="76" t="s">
        <v>2355</v>
      </c>
      <c r="D1214" s="61" t="s">
        <v>2354</v>
      </c>
      <c r="E1214" s="53">
        <v>268678.69</v>
      </c>
      <c r="F1214" s="26">
        <v>0.21</v>
      </c>
      <c r="G1214" s="53">
        <v>471396.761</v>
      </c>
      <c r="H1214" s="67"/>
      <c r="I1214" s="68"/>
      <c r="J1214" s="69"/>
      <c r="K1214" s="69"/>
      <c r="L1214" s="69"/>
      <c r="M1214" s="69"/>
      <c r="N1214" s="69"/>
      <c r="O1214" s="35"/>
      <c r="P1214" s="35" t="s">
        <v>25293</v>
      </c>
      <c r="Q1214" s="36">
        <v>1</v>
      </c>
      <c r="R1214" s="35" t="s">
        <v>27</v>
      </c>
      <c r="S1214" s="35" t="s">
        <v>28504</v>
      </c>
      <c r="T1214" s="35">
        <v>0</v>
      </c>
      <c r="U1214" s="35">
        <v>0</v>
      </c>
      <c r="V1214" s="36">
        <v>1</v>
      </c>
      <c r="W1214" s="36">
        <v>1</v>
      </c>
      <c r="X1214" s="37" t="s">
        <v>65</v>
      </c>
    </row>
    <row r="1215" spans="1:24" ht="24" customHeight="1" x14ac:dyDescent="0.2">
      <c r="A1215" s="50" t="s">
        <v>2156</v>
      </c>
      <c r="B1215" s="60" t="s">
        <v>2356</v>
      </c>
      <c r="C1215" s="76" t="s">
        <v>2356</v>
      </c>
      <c r="D1215" s="61" t="s">
        <v>2357</v>
      </c>
      <c r="E1215" s="53">
        <v>2327686.75</v>
      </c>
      <c r="F1215" s="26">
        <v>0.21</v>
      </c>
      <c r="G1215" s="53">
        <v>4083926.406</v>
      </c>
      <c r="H1215" s="67"/>
      <c r="I1215" s="68"/>
      <c r="J1215" s="69"/>
      <c r="K1215" s="69"/>
      <c r="L1215" s="69"/>
      <c r="M1215" s="69"/>
      <c r="N1215" s="69"/>
      <c r="O1215" s="35"/>
      <c r="P1215" s="35" t="s">
        <v>25294</v>
      </c>
      <c r="Q1215" s="36">
        <v>1</v>
      </c>
      <c r="R1215" s="35" t="s">
        <v>27</v>
      </c>
      <c r="S1215" s="35" t="s">
        <v>28504</v>
      </c>
      <c r="T1215" s="35">
        <v>0</v>
      </c>
      <c r="U1215" s="35">
        <v>0</v>
      </c>
      <c r="V1215" s="36">
        <v>1</v>
      </c>
      <c r="W1215" s="36">
        <v>1</v>
      </c>
      <c r="X1215" s="37" t="s">
        <v>65</v>
      </c>
    </row>
    <row r="1216" spans="1:24" ht="24" customHeight="1" x14ac:dyDescent="0.2">
      <c r="A1216" s="50" t="s">
        <v>2156</v>
      </c>
      <c r="B1216" s="60" t="s">
        <v>2358</v>
      </c>
      <c r="C1216" s="76" t="s">
        <v>2358</v>
      </c>
      <c r="D1216" s="61" t="s">
        <v>2359</v>
      </c>
      <c r="E1216" s="53">
        <v>150614.93</v>
      </c>
      <c r="F1216" s="26">
        <v>0.21</v>
      </c>
      <c r="G1216" s="53">
        <v>264253.897</v>
      </c>
      <c r="H1216" s="67"/>
      <c r="I1216" s="68"/>
      <c r="J1216" s="69"/>
      <c r="K1216" s="69"/>
      <c r="L1216" s="69"/>
      <c r="M1216" s="69"/>
      <c r="N1216" s="69"/>
      <c r="O1216" s="35"/>
      <c r="P1216" s="35" t="s">
        <v>25295</v>
      </c>
      <c r="Q1216" s="36">
        <v>1</v>
      </c>
      <c r="R1216" s="35" t="s">
        <v>27</v>
      </c>
      <c r="S1216" s="35" t="s">
        <v>28504</v>
      </c>
      <c r="T1216" s="35">
        <v>0</v>
      </c>
      <c r="U1216" s="35">
        <v>0</v>
      </c>
      <c r="V1216" s="36">
        <v>1</v>
      </c>
      <c r="W1216" s="36">
        <v>1</v>
      </c>
      <c r="X1216" s="37" t="s">
        <v>65</v>
      </c>
    </row>
    <row r="1217" spans="1:24" ht="24" customHeight="1" x14ac:dyDescent="0.2">
      <c r="A1217" s="50" t="s">
        <v>2156</v>
      </c>
      <c r="B1217" s="60" t="s">
        <v>2360</v>
      </c>
      <c r="C1217" s="76" t="s">
        <v>2360</v>
      </c>
      <c r="D1217" s="61" t="s">
        <v>2361</v>
      </c>
      <c r="E1217" s="53">
        <v>1745765</v>
      </c>
      <c r="F1217" s="26">
        <v>0.21</v>
      </c>
      <c r="G1217" s="53">
        <v>2746088.3450000002</v>
      </c>
      <c r="H1217" s="67"/>
      <c r="I1217" s="68"/>
      <c r="J1217" s="69"/>
      <c r="K1217" s="69"/>
      <c r="L1217" s="69"/>
      <c r="M1217" s="69"/>
      <c r="N1217" s="69"/>
      <c r="O1217" s="35"/>
      <c r="P1217" s="35" t="s">
        <v>25296</v>
      </c>
      <c r="Q1217" s="36">
        <v>1</v>
      </c>
      <c r="R1217" s="35" t="s">
        <v>27</v>
      </c>
      <c r="S1217" s="35" t="s">
        <v>28503</v>
      </c>
      <c r="T1217" s="35">
        <v>0</v>
      </c>
      <c r="U1217" s="35">
        <v>0</v>
      </c>
      <c r="V1217" s="36">
        <v>1</v>
      </c>
      <c r="W1217" s="36">
        <v>1</v>
      </c>
      <c r="X1217" s="37" t="s">
        <v>65</v>
      </c>
    </row>
    <row r="1218" spans="1:24" ht="24" customHeight="1" x14ac:dyDescent="0.2">
      <c r="A1218" s="50" t="s">
        <v>2156</v>
      </c>
      <c r="B1218" s="60" t="s">
        <v>2362</v>
      </c>
      <c r="C1218" s="76" t="s">
        <v>2362</v>
      </c>
      <c r="D1218" s="61" t="s">
        <v>2363</v>
      </c>
      <c r="E1218" s="53">
        <v>2001792.74</v>
      </c>
      <c r="F1218" s="26">
        <v>0.21</v>
      </c>
      <c r="G1218" s="53">
        <v>3148819.9780000001</v>
      </c>
      <c r="H1218" s="67"/>
      <c r="I1218" s="68"/>
      <c r="J1218" s="69"/>
      <c r="K1218" s="69"/>
      <c r="L1218" s="69"/>
      <c r="M1218" s="69"/>
      <c r="N1218" s="69"/>
      <c r="O1218" s="35"/>
      <c r="P1218" s="35" t="s">
        <v>25297</v>
      </c>
      <c r="Q1218" s="36">
        <v>1</v>
      </c>
      <c r="R1218" s="35" t="s">
        <v>27</v>
      </c>
      <c r="S1218" s="35" t="s">
        <v>28503</v>
      </c>
      <c r="T1218" s="35">
        <v>0</v>
      </c>
      <c r="U1218" s="35">
        <v>0</v>
      </c>
      <c r="V1218" s="36">
        <v>1</v>
      </c>
      <c r="W1218" s="36">
        <v>1</v>
      </c>
      <c r="X1218" s="37" t="s">
        <v>65</v>
      </c>
    </row>
    <row r="1219" spans="1:24" ht="24" customHeight="1" x14ac:dyDescent="0.2">
      <c r="A1219" s="50" t="s">
        <v>2156</v>
      </c>
      <c r="B1219" s="60" t="s">
        <v>2366</v>
      </c>
      <c r="C1219" s="76" t="s">
        <v>2366</v>
      </c>
      <c r="D1219" s="61" t="s">
        <v>2367</v>
      </c>
      <c r="E1219" s="53">
        <v>109509.8</v>
      </c>
      <c r="F1219" s="26">
        <v>0.21</v>
      </c>
      <c r="G1219" s="53">
        <v>192134.94399999999</v>
      </c>
      <c r="H1219" s="67"/>
      <c r="I1219" s="68"/>
      <c r="J1219" s="69"/>
      <c r="K1219" s="69"/>
      <c r="L1219" s="69"/>
      <c r="M1219" s="69"/>
      <c r="N1219" s="69"/>
      <c r="O1219" s="35"/>
      <c r="P1219" s="35" t="s">
        <v>25298</v>
      </c>
      <c r="Q1219" s="36">
        <v>1</v>
      </c>
      <c r="R1219" s="35" t="s">
        <v>27</v>
      </c>
      <c r="S1219" s="35" t="s">
        <v>28504</v>
      </c>
      <c r="T1219" s="35">
        <v>0</v>
      </c>
      <c r="U1219" s="35">
        <v>0</v>
      </c>
      <c r="V1219" s="36">
        <v>1</v>
      </c>
      <c r="W1219" s="36">
        <v>1</v>
      </c>
      <c r="X1219" s="37" t="s">
        <v>65</v>
      </c>
    </row>
    <row r="1220" spans="1:24" ht="24" customHeight="1" x14ac:dyDescent="0.2">
      <c r="A1220" s="50" t="s">
        <v>2156</v>
      </c>
      <c r="B1220" s="60" t="s">
        <v>2370</v>
      </c>
      <c r="C1220" s="76" t="s">
        <v>2370</v>
      </c>
      <c r="D1220" s="61" t="s">
        <v>2371</v>
      </c>
      <c r="E1220" s="53">
        <v>911905.6</v>
      </c>
      <c r="F1220" s="26">
        <v>0.21</v>
      </c>
      <c r="G1220" s="53">
        <v>1434427.5090000001</v>
      </c>
      <c r="H1220" s="67"/>
      <c r="I1220" s="68"/>
      <c r="J1220" s="69"/>
      <c r="K1220" s="69"/>
      <c r="L1220" s="69"/>
      <c r="M1220" s="69"/>
      <c r="N1220" s="69"/>
      <c r="O1220" s="35"/>
      <c r="P1220" s="35" t="s">
        <v>25299</v>
      </c>
      <c r="Q1220" s="36">
        <v>1</v>
      </c>
      <c r="R1220" s="35" t="s">
        <v>27</v>
      </c>
      <c r="S1220" s="35" t="s">
        <v>28503</v>
      </c>
      <c r="T1220" s="35">
        <v>0</v>
      </c>
      <c r="U1220" s="35">
        <v>0</v>
      </c>
      <c r="V1220" s="36">
        <v>1</v>
      </c>
      <c r="W1220" s="36">
        <v>1</v>
      </c>
      <c r="X1220" s="37" t="s">
        <v>65</v>
      </c>
    </row>
    <row r="1221" spans="1:24" ht="24" customHeight="1" x14ac:dyDescent="0.2">
      <c r="A1221" s="50" t="s">
        <v>2156</v>
      </c>
      <c r="B1221" s="60" t="s">
        <v>2372</v>
      </c>
      <c r="C1221" s="76" t="s">
        <v>2372</v>
      </c>
      <c r="D1221" s="61" t="s">
        <v>2373</v>
      </c>
      <c r="E1221" s="53">
        <v>1232304.8799999999</v>
      </c>
      <c r="F1221" s="26">
        <v>0.21</v>
      </c>
      <c r="G1221" s="53">
        <v>1938415.571</v>
      </c>
      <c r="H1221" s="67"/>
      <c r="I1221" s="68"/>
      <c r="J1221" s="69"/>
      <c r="K1221" s="69"/>
      <c r="L1221" s="69"/>
      <c r="M1221" s="69"/>
      <c r="N1221" s="69"/>
      <c r="O1221" s="35"/>
      <c r="P1221" s="35" t="s">
        <v>25300</v>
      </c>
      <c r="Q1221" s="36">
        <v>1</v>
      </c>
      <c r="R1221" s="35" t="s">
        <v>27</v>
      </c>
      <c r="S1221" s="35" t="s">
        <v>28503</v>
      </c>
      <c r="T1221" s="35">
        <v>0</v>
      </c>
      <c r="U1221" s="35">
        <v>0</v>
      </c>
      <c r="V1221" s="36">
        <v>1</v>
      </c>
      <c r="W1221" s="36">
        <v>1</v>
      </c>
      <c r="X1221" s="37" t="s">
        <v>65</v>
      </c>
    </row>
    <row r="1222" spans="1:24" ht="24" customHeight="1" x14ac:dyDescent="0.2">
      <c r="A1222" s="50" t="s">
        <v>2156</v>
      </c>
      <c r="B1222" s="60" t="s">
        <v>2374</v>
      </c>
      <c r="C1222" s="76" t="s">
        <v>2374</v>
      </c>
      <c r="D1222" s="61" t="s">
        <v>2375</v>
      </c>
      <c r="E1222" s="53">
        <v>146050.94</v>
      </c>
      <c r="F1222" s="26">
        <v>0.21</v>
      </c>
      <c r="G1222" s="53">
        <v>256246.37100000001</v>
      </c>
      <c r="H1222" s="67"/>
      <c r="I1222" s="68"/>
      <c r="J1222" s="69"/>
      <c r="K1222" s="69"/>
      <c r="L1222" s="69"/>
      <c r="M1222" s="69"/>
      <c r="N1222" s="69"/>
      <c r="O1222" s="35"/>
      <c r="P1222" s="35" t="s">
        <v>25301</v>
      </c>
      <c r="Q1222" s="36">
        <v>1</v>
      </c>
      <c r="R1222" s="35" t="s">
        <v>27</v>
      </c>
      <c r="S1222" s="35" t="s">
        <v>28504</v>
      </c>
      <c r="T1222" s="35">
        <v>0</v>
      </c>
      <c r="U1222" s="35">
        <v>0</v>
      </c>
      <c r="V1222" s="36">
        <v>1</v>
      </c>
      <c r="W1222" s="36">
        <v>1</v>
      </c>
      <c r="X1222" s="37" t="s">
        <v>65</v>
      </c>
    </row>
    <row r="1223" spans="1:24" ht="24" customHeight="1" x14ac:dyDescent="0.2">
      <c r="A1223" s="50" t="s">
        <v>2156</v>
      </c>
      <c r="B1223" s="60" t="s">
        <v>2376</v>
      </c>
      <c r="C1223" s="76" t="s">
        <v>2376</v>
      </c>
      <c r="D1223" s="61" t="s">
        <v>2377</v>
      </c>
      <c r="E1223" s="53">
        <v>106987.79</v>
      </c>
      <c r="F1223" s="26">
        <v>0.21</v>
      </c>
      <c r="G1223" s="53">
        <v>168291.79699999999</v>
      </c>
      <c r="H1223" s="67"/>
      <c r="I1223" s="68"/>
      <c r="J1223" s="69"/>
      <c r="K1223" s="69"/>
      <c r="L1223" s="69"/>
      <c r="M1223" s="69"/>
      <c r="N1223" s="69"/>
      <c r="O1223" s="35"/>
      <c r="P1223" s="35" t="s">
        <v>25302</v>
      </c>
      <c r="Q1223" s="36">
        <v>1</v>
      </c>
      <c r="R1223" s="35" t="s">
        <v>27</v>
      </c>
      <c r="S1223" s="35" t="s">
        <v>28504</v>
      </c>
      <c r="T1223" s="35">
        <v>0</v>
      </c>
      <c r="U1223" s="35">
        <v>0</v>
      </c>
      <c r="V1223" s="36">
        <v>1</v>
      </c>
      <c r="W1223" s="36">
        <v>1</v>
      </c>
      <c r="X1223" s="37" t="s">
        <v>65</v>
      </c>
    </row>
    <row r="1224" spans="1:24" ht="24" customHeight="1" x14ac:dyDescent="0.2">
      <c r="A1224" s="50" t="s">
        <v>2156</v>
      </c>
      <c r="B1224" s="60" t="s">
        <v>2378</v>
      </c>
      <c r="C1224" s="76" t="s">
        <v>2378</v>
      </c>
      <c r="D1224" s="61" t="s">
        <v>2379</v>
      </c>
      <c r="E1224" s="53">
        <v>63288.79</v>
      </c>
      <c r="F1224" s="26">
        <v>0.21</v>
      </c>
      <c r="G1224" s="53">
        <v>99553.27</v>
      </c>
      <c r="H1224" s="67"/>
      <c r="I1224" s="68"/>
      <c r="J1224" s="69"/>
      <c r="K1224" s="69"/>
      <c r="L1224" s="69"/>
      <c r="M1224" s="69"/>
      <c r="N1224" s="69"/>
      <c r="O1224" s="35"/>
      <c r="P1224" s="35" t="s">
        <v>25303</v>
      </c>
      <c r="Q1224" s="36">
        <v>1</v>
      </c>
      <c r="R1224" s="35" t="s">
        <v>27</v>
      </c>
      <c r="S1224" s="35" t="s">
        <v>28504</v>
      </c>
      <c r="T1224" s="35">
        <v>0</v>
      </c>
      <c r="U1224" s="35">
        <v>0</v>
      </c>
      <c r="V1224" s="36">
        <v>1</v>
      </c>
      <c r="W1224" s="36">
        <v>1</v>
      </c>
      <c r="X1224" s="37" t="s">
        <v>65</v>
      </c>
    </row>
    <row r="1225" spans="1:24" ht="24" customHeight="1" x14ac:dyDescent="0.2">
      <c r="A1225" s="50" t="s">
        <v>2156</v>
      </c>
      <c r="B1225" s="60" t="s">
        <v>2380</v>
      </c>
      <c r="C1225" s="76" t="s">
        <v>2380</v>
      </c>
      <c r="D1225" s="61" t="s">
        <v>2381</v>
      </c>
      <c r="E1225" s="53">
        <v>1013789.6</v>
      </c>
      <c r="F1225" s="26">
        <v>0.21</v>
      </c>
      <c r="G1225" s="53">
        <v>1778693.8529999999</v>
      </c>
      <c r="H1225" s="67"/>
      <c r="I1225" s="68"/>
      <c r="J1225" s="69"/>
      <c r="K1225" s="69"/>
      <c r="L1225" s="69"/>
      <c r="M1225" s="69"/>
      <c r="N1225" s="69"/>
      <c r="O1225" s="35"/>
      <c r="P1225" s="35" t="s">
        <v>65</v>
      </c>
      <c r="Q1225" s="36">
        <v>1</v>
      </c>
      <c r="R1225" s="35" t="s">
        <v>27</v>
      </c>
      <c r="S1225" s="35" t="s">
        <v>28503</v>
      </c>
      <c r="T1225" s="35">
        <v>0</v>
      </c>
      <c r="U1225" s="35">
        <v>0</v>
      </c>
      <c r="V1225" s="36">
        <v>1</v>
      </c>
      <c r="W1225" s="36">
        <v>1</v>
      </c>
      <c r="X1225" s="37" t="s">
        <v>65</v>
      </c>
    </row>
    <row r="1226" spans="1:24" ht="24" customHeight="1" x14ac:dyDescent="0.2">
      <c r="A1226" s="50" t="s">
        <v>2156</v>
      </c>
      <c r="B1226" s="60" t="s">
        <v>2382</v>
      </c>
      <c r="C1226" s="76" t="s">
        <v>2382</v>
      </c>
      <c r="D1226" s="61" t="s">
        <v>2383</v>
      </c>
      <c r="E1226" s="53">
        <v>4351496.8499999996</v>
      </c>
      <c r="F1226" s="26">
        <v>0.21</v>
      </c>
      <c r="G1226" s="53">
        <v>6844904.551</v>
      </c>
      <c r="H1226" s="67"/>
      <c r="I1226" s="68"/>
      <c r="J1226" s="69"/>
      <c r="K1226" s="69"/>
      <c r="L1226" s="69"/>
      <c r="M1226" s="69"/>
      <c r="N1226" s="69"/>
      <c r="O1226" s="35"/>
      <c r="P1226" s="35" t="s">
        <v>25304</v>
      </c>
      <c r="Q1226" s="36">
        <v>1</v>
      </c>
      <c r="R1226" s="35" t="s">
        <v>27</v>
      </c>
      <c r="S1226" s="35" t="s">
        <v>28504</v>
      </c>
      <c r="T1226" s="35">
        <v>0</v>
      </c>
      <c r="U1226" s="35">
        <v>0</v>
      </c>
      <c r="V1226" s="36">
        <v>1</v>
      </c>
      <c r="W1226" s="36">
        <v>1</v>
      </c>
      <c r="X1226" s="37" t="s">
        <v>65</v>
      </c>
    </row>
    <row r="1227" spans="1:24" ht="24" customHeight="1" x14ac:dyDescent="0.2">
      <c r="A1227" s="50" t="s">
        <v>2156</v>
      </c>
      <c r="B1227" s="60" t="s">
        <v>2384</v>
      </c>
      <c r="C1227" s="76" t="s">
        <v>2384</v>
      </c>
      <c r="D1227" s="61" t="s">
        <v>2385</v>
      </c>
      <c r="E1227" s="53">
        <v>5509555.8799999999</v>
      </c>
      <c r="F1227" s="26">
        <v>0.21</v>
      </c>
      <c r="G1227" s="53">
        <v>8666531.3939999994</v>
      </c>
      <c r="H1227" s="67"/>
      <c r="I1227" s="68"/>
      <c r="J1227" s="69"/>
      <c r="K1227" s="69"/>
      <c r="L1227" s="69"/>
      <c r="M1227" s="69"/>
      <c r="N1227" s="69"/>
      <c r="O1227" s="35"/>
      <c r="P1227" s="35" t="s">
        <v>25305</v>
      </c>
      <c r="Q1227" s="36">
        <v>1</v>
      </c>
      <c r="R1227" s="35" t="s">
        <v>27</v>
      </c>
      <c r="S1227" s="35" t="s">
        <v>28503</v>
      </c>
      <c r="T1227" s="35">
        <v>0</v>
      </c>
      <c r="U1227" s="35">
        <v>0</v>
      </c>
      <c r="V1227" s="36">
        <v>1</v>
      </c>
      <c r="W1227" s="36">
        <v>1</v>
      </c>
      <c r="X1227" s="37" t="s">
        <v>65</v>
      </c>
    </row>
    <row r="1228" spans="1:24" ht="24" customHeight="1" x14ac:dyDescent="0.2">
      <c r="A1228" s="50" t="s">
        <v>2156</v>
      </c>
      <c r="B1228" s="60" t="s">
        <v>2386</v>
      </c>
      <c r="C1228" s="76" t="s">
        <v>2386</v>
      </c>
      <c r="D1228" s="61" t="s">
        <v>2387</v>
      </c>
      <c r="E1228" s="53">
        <v>8683743.8200000003</v>
      </c>
      <c r="F1228" s="26">
        <v>0.21</v>
      </c>
      <c r="G1228" s="53">
        <v>13659529.034</v>
      </c>
      <c r="H1228" s="67"/>
      <c r="I1228" s="68"/>
      <c r="J1228" s="69"/>
      <c r="K1228" s="69"/>
      <c r="L1228" s="69"/>
      <c r="M1228" s="69"/>
      <c r="N1228" s="69"/>
      <c r="O1228" s="35"/>
      <c r="P1228" s="35" t="s">
        <v>25306</v>
      </c>
      <c r="Q1228" s="36">
        <v>1</v>
      </c>
      <c r="R1228" s="35" t="s">
        <v>27</v>
      </c>
      <c r="S1228" s="35" t="s">
        <v>28503</v>
      </c>
      <c r="T1228" s="35">
        <v>0</v>
      </c>
      <c r="U1228" s="35">
        <v>0</v>
      </c>
      <c r="V1228" s="36">
        <v>1</v>
      </c>
      <c r="W1228" s="36">
        <v>1</v>
      </c>
      <c r="X1228" s="37" t="s">
        <v>65</v>
      </c>
    </row>
    <row r="1229" spans="1:24" ht="24" customHeight="1" x14ac:dyDescent="0.2">
      <c r="A1229" s="50" t="s">
        <v>2156</v>
      </c>
      <c r="B1229" s="60" t="s">
        <v>2388</v>
      </c>
      <c r="C1229" s="76" t="s">
        <v>2388</v>
      </c>
      <c r="D1229" s="61" t="s">
        <v>2389</v>
      </c>
      <c r="E1229" s="53">
        <v>5193205.92</v>
      </c>
      <c r="F1229" s="26">
        <v>0.21</v>
      </c>
      <c r="G1229" s="53">
        <v>8168912.9170000004</v>
      </c>
      <c r="H1229" s="67"/>
      <c r="I1229" s="68"/>
      <c r="J1229" s="69"/>
      <c r="K1229" s="69"/>
      <c r="L1229" s="69"/>
      <c r="M1229" s="69"/>
      <c r="N1229" s="69"/>
      <c r="O1229" s="35"/>
      <c r="P1229" s="35" t="s">
        <v>25307</v>
      </c>
      <c r="Q1229" s="36">
        <v>1</v>
      </c>
      <c r="R1229" s="35" t="s">
        <v>27</v>
      </c>
      <c r="S1229" s="35" t="s">
        <v>28503</v>
      </c>
      <c r="T1229" s="35">
        <v>0</v>
      </c>
      <c r="U1229" s="35">
        <v>0</v>
      </c>
      <c r="V1229" s="36">
        <v>1</v>
      </c>
      <c r="W1229" s="36">
        <v>1</v>
      </c>
      <c r="X1229" s="37" t="s">
        <v>65</v>
      </c>
    </row>
    <row r="1230" spans="1:24" ht="24" customHeight="1" x14ac:dyDescent="0.2">
      <c r="A1230" s="50" t="s">
        <v>2156</v>
      </c>
      <c r="B1230" s="60" t="s">
        <v>2390</v>
      </c>
      <c r="C1230" s="76" t="s">
        <v>2390</v>
      </c>
      <c r="D1230" s="61" t="s">
        <v>2391</v>
      </c>
      <c r="E1230" s="53">
        <v>4687139.4400000004</v>
      </c>
      <c r="F1230" s="26">
        <v>0.21</v>
      </c>
      <c r="G1230" s="53">
        <v>7372870.3370000003</v>
      </c>
      <c r="H1230" s="67"/>
      <c r="I1230" s="68"/>
      <c r="J1230" s="69"/>
      <c r="K1230" s="69"/>
      <c r="L1230" s="69"/>
      <c r="M1230" s="69"/>
      <c r="N1230" s="69"/>
      <c r="O1230" s="35"/>
      <c r="P1230" s="35" t="s">
        <v>25308</v>
      </c>
      <c r="Q1230" s="36">
        <v>1</v>
      </c>
      <c r="R1230" s="35" t="s">
        <v>27</v>
      </c>
      <c r="S1230" s="35" t="s">
        <v>28504</v>
      </c>
      <c r="T1230" s="35">
        <v>0</v>
      </c>
      <c r="U1230" s="35">
        <v>0</v>
      </c>
      <c r="V1230" s="36">
        <v>1</v>
      </c>
      <c r="W1230" s="36">
        <v>1</v>
      </c>
      <c r="X1230" s="37" t="s">
        <v>65</v>
      </c>
    </row>
    <row r="1231" spans="1:24" ht="24" customHeight="1" x14ac:dyDescent="0.2">
      <c r="A1231" s="50" t="s">
        <v>2156</v>
      </c>
      <c r="B1231" s="60" t="s">
        <v>2392</v>
      </c>
      <c r="C1231" s="76" t="s">
        <v>2392</v>
      </c>
      <c r="D1231" s="61" t="s">
        <v>2393</v>
      </c>
      <c r="E1231" s="53">
        <v>8945363.0099999998</v>
      </c>
      <c r="F1231" s="26">
        <v>0.21</v>
      </c>
      <c r="G1231" s="53">
        <v>14071056.011</v>
      </c>
      <c r="H1231" s="67"/>
      <c r="I1231" s="68"/>
      <c r="J1231" s="69"/>
      <c r="K1231" s="69"/>
      <c r="L1231" s="69"/>
      <c r="M1231" s="69"/>
      <c r="N1231" s="69"/>
      <c r="O1231" s="35"/>
      <c r="P1231" s="35" t="s">
        <v>25309</v>
      </c>
      <c r="Q1231" s="36">
        <v>1</v>
      </c>
      <c r="R1231" s="35" t="s">
        <v>27</v>
      </c>
      <c r="S1231" s="35" t="s">
        <v>28504</v>
      </c>
      <c r="T1231" s="35">
        <v>0</v>
      </c>
      <c r="U1231" s="35">
        <v>0</v>
      </c>
      <c r="V1231" s="36">
        <v>1</v>
      </c>
      <c r="W1231" s="36">
        <v>1</v>
      </c>
      <c r="X1231" s="37" t="s">
        <v>65</v>
      </c>
    </row>
    <row r="1232" spans="1:24" ht="24" customHeight="1" x14ac:dyDescent="0.2">
      <c r="A1232" s="50" t="s">
        <v>2156</v>
      </c>
      <c r="B1232" s="60" t="s">
        <v>2394</v>
      </c>
      <c r="C1232" s="76" t="s">
        <v>2394</v>
      </c>
      <c r="D1232" s="61" t="s">
        <v>2395</v>
      </c>
      <c r="E1232" s="53">
        <v>7590997.1500000004</v>
      </c>
      <c r="F1232" s="26">
        <v>0.21</v>
      </c>
      <c r="G1232" s="53">
        <v>11940638.523</v>
      </c>
      <c r="H1232" s="67"/>
      <c r="I1232" s="68"/>
      <c r="J1232" s="69"/>
      <c r="K1232" s="69"/>
      <c r="L1232" s="69"/>
      <c r="M1232" s="69"/>
      <c r="N1232" s="69"/>
      <c r="O1232" s="35"/>
      <c r="P1232" s="35" t="s">
        <v>25310</v>
      </c>
      <c r="Q1232" s="36">
        <v>1</v>
      </c>
      <c r="R1232" s="35" t="s">
        <v>27</v>
      </c>
      <c r="S1232" s="35" t="s">
        <v>28503</v>
      </c>
      <c r="T1232" s="35">
        <v>0</v>
      </c>
      <c r="U1232" s="35">
        <v>0</v>
      </c>
      <c r="V1232" s="36">
        <v>1</v>
      </c>
      <c r="W1232" s="36">
        <v>1</v>
      </c>
      <c r="X1232" s="37" t="s">
        <v>65</v>
      </c>
    </row>
    <row r="1233" spans="1:24" ht="24" customHeight="1" x14ac:dyDescent="0.2">
      <c r="A1233" s="50" t="s">
        <v>2156</v>
      </c>
      <c r="B1233" s="60" t="s">
        <v>2396</v>
      </c>
      <c r="C1233" s="76" t="s">
        <v>2396</v>
      </c>
      <c r="D1233" s="61" t="s">
        <v>2397</v>
      </c>
      <c r="E1233" s="53">
        <v>1962998.77</v>
      </c>
      <c r="F1233" s="26">
        <v>0.21</v>
      </c>
      <c r="G1233" s="53">
        <v>3444081.3459999999</v>
      </c>
      <c r="H1233" s="67"/>
      <c r="I1233" s="68"/>
      <c r="J1233" s="69"/>
      <c r="K1233" s="69"/>
      <c r="L1233" s="69"/>
      <c r="M1233" s="69"/>
      <c r="N1233" s="69"/>
      <c r="O1233" s="35"/>
      <c r="P1233" s="35" t="s">
        <v>65</v>
      </c>
      <c r="Q1233" s="36">
        <v>1</v>
      </c>
      <c r="R1233" s="35" t="s">
        <v>27</v>
      </c>
      <c r="S1233" s="35" t="s">
        <v>28503</v>
      </c>
      <c r="T1233" s="35">
        <v>0</v>
      </c>
      <c r="U1233" s="35">
        <v>0</v>
      </c>
      <c r="V1233" s="36">
        <v>1</v>
      </c>
      <c r="W1233" s="36">
        <v>1</v>
      </c>
      <c r="X1233" s="37" t="s">
        <v>65</v>
      </c>
    </row>
    <row r="1234" spans="1:24" ht="24" customHeight="1" x14ac:dyDescent="0.2">
      <c r="A1234" s="50" t="s">
        <v>2156</v>
      </c>
      <c r="B1234" s="60" t="s">
        <v>2398</v>
      </c>
      <c r="C1234" s="76" t="s">
        <v>2398</v>
      </c>
      <c r="D1234" s="61" t="s">
        <v>2399</v>
      </c>
      <c r="E1234" s="53">
        <v>5162467.5999999996</v>
      </c>
      <c r="F1234" s="26">
        <v>0.21</v>
      </c>
      <c r="G1234" s="53">
        <v>9057549.4039999992</v>
      </c>
      <c r="H1234" s="67"/>
      <c r="I1234" s="68"/>
      <c r="J1234" s="69"/>
      <c r="K1234" s="69"/>
      <c r="L1234" s="69"/>
      <c r="M1234" s="69"/>
      <c r="N1234" s="69"/>
      <c r="O1234" s="35"/>
      <c r="P1234" s="35" t="s">
        <v>65</v>
      </c>
      <c r="Q1234" s="36">
        <v>1</v>
      </c>
      <c r="R1234" s="35" t="s">
        <v>27</v>
      </c>
      <c r="S1234" s="35" t="s">
        <v>28503</v>
      </c>
      <c r="T1234" s="35">
        <v>0</v>
      </c>
      <c r="U1234" s="35">
        <v>0</v>
      </c>
      <c r="V1234" s="36">
        <v>1</v>
      </c>
      <c r="W1234" s="36">
        <v>1</v>
      </c>
      <c r="X1234" s="37" t="s">
        <v>65</v>
      </c>
    </row>
    <row r="1235" spans="1:24" ht="24" customHeight="1" x14ac:dyDescent="0.2">
      <c r="A1235" s="50" t="s">
        <v>2156</v>
      </c>
      <c r="B1235" s="60" t="s">
        <v>2400</v>
      </c>
      <c r="C1235" s="76">
        <v>203030023</v>
      </c>
      <c r="D1235" s="61" t="s">
        <v>2401</v>
      </c>
      <c r="E1235" s="53">
        <v>235184.69</v>
      </c>
      <c r="F1235" s="26">
        <v>0.21</v>
      </c>
      <c r="G1235" s="53">
        <v>412631.538</v>
      </c>
      <c r="H1235" s="67"/>
      <c r="I1235" s="68"/>
      <c r="J1235" s="69"/>
      <c r="K1235" s="69"/>
      <c r="L1235" s="69"/>
      <c r="M1235" s="69"/>
      <c r="N1235" s="69"/>
      <c r="O1235" s="35"/>
      <c r="P1235" s="35" t="s">
        <v>65</v>
      </c>
      <c r="Q1235" s="36">
        <v>1</v>
      </c>
      <c r="R1235" s="35" t="s">
        <v>27</v>
      </c>
      <c r="S1235" s="35" t="s">
        <v>28503</v>
      </c>
      <c r="T1235" s="35">
        <v>0</v>
      </c>
      <c r="U1235" s="35">
        <v>0</v>
      </c>
      <c r="V1235" s="36">
        <v>1</v>
      </c>
      <c r="W1235" s="36">
        <v>1</v>
      </c>
      <c r="X1235" s="37" t="s">
        <v>65</v>
      </c>
    </row>
    <row r="1236" spans="1:24" ht="24" customHeight="1" x14ac:dyDescent="0.2">
      <c r="A1236" s="50" t="s">
        <v>2156</v>
      </c>
      <c r="B1236" s="60" t="s">
        <v>9891</v>
      </c>
      <c r="C1236" s="76" t="s">
        <v>9891</v>
      </c>
      <c r="D1236" s="61" t="s">
        <v>2402</v>
      </c>
      <c r="E1236" s="53">
        <v>996129.7</v>
      </c>
      <c r="F1236" s="26">
        <v>0.21</v>
      </c>
      <c r="G1236" s="53">
        <v>1566912.0179999999</v>
      </c>
      <c r="H1236" s="67"/>
      <c r="I1236" s="68"/>
      <c r="J1236" s="69"/>
      <c r="K1236" s="69"/>
      <c r="L1236" s="69"/>
      <c r="M1236" s="69"/>
      <c r="N1236" s="69"/>
      <c r="O1236" s="35"/>
      <c r="P1236" s="35" t="s">
        <v>25311</v>
      </c>
      <c r="Q1236" s="36">
        <v>1</v>
      </c>
      <c r="R1236" s="35" t="s">
        <v>9849</v>
      </c>
      <c r="S1236" s="35" t="s">
        <v>28503</v>
      </c>
      <c r="T1236" s="35">
        <v>0</v>
      </c>
      <c r="U1236" s="35">
        <v>0</v>
      </c>
      <c r="V1236" s="36">
        <v>1</v>
      </c>
      <c r="W1236" s="36">
        <v>1</v>
      </c>
      <c r="X1236" s="37" t="s">
        <v>65</v>
      </c>
    </row>
    <row r="1237" spans="1:24" ht="24" customHeight="1" x14ac:dyDescent="0.2">
      <c r="A1237" s="50" t="s">
        <v>2156</v>
      </c>
      <c r="B1237" s="60" t="s">
        <v>2403</v>
      </c>
      <c r="C1237" s="76">
        <v>210050137</v>
      </c>
      <c r="D1237" s="61" t="s">
        <v>2404</v>
      </c>
      <c r="E1237" s="53">
        <v>119160.24</v>
      </c>
      <c r="F1237" s="26">
        <v>0.21</v>
      </c>
      <c r="G1237" s="53">
        <v>209066.644</v>
      </c>
      <c r="H1237" s="67"/>
      <c r="I1237" s="68"/>
      <c r="J1237" s="69"/>
      <c r="K1237" s="69"/>
      <c r="L1237" s="69"/>
      <c r="M1237" s="69"/>
      <c r="N1237" s="69"/>
      <c r="O1237" s="35"/>
      <c r="P1237" s="35" t="s">
        <v>65</v>
      </c>
      <c r="Q1237" s="36">
        <v>1</v>
      </c>
      <c r="R1237" s="35" t="s">
        <v>27</v>
      </c>
      <c r="S1237" s="35" t="s">
        <v>28503</v>
      </c>
      <c r="T1237" s="35">
        <v>0</v>
      </c>
      <c r="U1237" s="35">
        <v>0</v>
      </c>
      <c r="V1237" s="36">
        <v>1</v>
      </c>
      <c r="W1237" s="36">
        <v>1</v>
      </c>
      <c r="X1237" s="37" t="s">
        <v>65</v>
      </c>
    </row>
    <row r="1238" spans="1:24" ht="24" customHeight="1" x14ac:dyDescent="0.2">
      <c r="A1238" s="50" t="s">
        <v>2156</v>
      </c>
      <c r="B1238" s="60" t="s">
        <v>12360</v>
      </c>
      <c r="C1238" s="76">
        <v>401020122</v>
      </c>
      <c r="D1238" s="61" t="s">
        <v>23897</v>
      </c>
      <c r="E1238" s="53">
        <v>478170.45</v>
      </c>
      <c r="F1238" s="26">
        <v>0.21</v>
      </c>
      <c r="G1238" s="53">
        <v>838950.05200000003</v>
      </c>
      <c r="H1238" s="67"/>
      <c r="I1238" s="68"/>
      <c r="J1238" s="69"/>
      <c r="K1238" s="69"/>
      <c r="L1238" s="69"/>
      <c r="M1238" s="69"/>
      <c r="N1238" s="69"/>
      <c r="O1238" s="35"/>
      <c r="P1238" s="35" t="s">
        <v>25312</v>
      </c>
      <c r="Q1238" s="36">
        <v>1</v>
      </c>
      <c r="R1238" s="35" t="s">
        <v>9849</v>
      </c>
      <c r="S1238" s="35" t="s">
        <v>28504</v>
      </c>
      <c r="T1238" s="35">
        <v>0</v>
      </c>
      <c r="U1238" s="35">
        <v>0</v>
      </c>
      <c r="V1238" s="36">
        <v>1</v>
      </c>
      <c r="W1238" s="36">
        <v>1</v>
      </c>
      <c r="X1238" s="37" t="s">
        <v>65</v>
      </c>
    </row>
    <row r="1239" spans="1:24" ht="24" customHeight="1" x14ac:dyDescent="0.2">
      <c r="A1239" s="50" t="s">
        <v>2156</v>
      </c>
      <c r="B1239" s="60" t="s">
        <v>2405</v>
      </c>
      <c r="C1239" s="76">
        <v>401020180</v>
      </c>
      <c r="D1239" s="61" t="s">
        <v>2406</v>
      </c>
      <c r="E1239" s="53">
        <v>290583.7</v>
      </c>
      <c r="F1239" s="26">
        <v>0.21</v>
      </c>
      <c r="G1239" s="53">
        <v>509829.10800000001</v>
      </c>
      <c r="H1239" s="67"/>
      <c r="I1239" s="68"/>
      <c r="J1239" s="69"/>
      <c r="K1239" s="69"/>
      <c r="L1239" s="69"/>
      <c r="M1239" s="69"/>
      <c r="N1239" s="69"/>
      <c r="O1239" s="35"/>
      <c r="P1239" s="35" t="s">
        <v>25313</v>
      </c>
      <c r="Q1239" s="36">
        <v>1</v>
      </c>
      <c r="R1239" s="35" t="s">
        <v>27</v>
      </c>
      <c r="S1239" s="35" t="s">
        <v>28504</v>
      </c>
      <c r="T1239" s="35">
        <v>0</v>
      </c>
      <c r="U1239" s="35">
        <v>0</v>
      </c>
      <c r="V1239" s="36">
        <v>1</v>
      </c>
      <c r="W1239" s="36">
        <v>1</v>
      </c>
      <c r="X1239" s="37" t="s">
        <v>65</v>
      </c>
    </row>
    <row r="1240" spans="1:24" ht="24" customHeight="1" x14ac:dyDescent="0.2">
      <c r="A1240" s="50" t="s">
        <v>2156</v>
      </c>
      <c r="B1240" s="60" t="s">
        <v>2407</v>
      </c>
      <c r="C1240" s="76">
        <v>401040042</v>
      </c>
      <c r="D1240" s="61" t="s">
        <v>2408</v>
      </c>
      <c r="E1240" s="53">
        <v>133793.98000000001</v>
      </c>
      <c r="F1240" s="26">
        <v>0.21</v>
      </c>
      <c r="G1240" s="53">
        <v>234741.53700000001</v>
      </c>
      <c r="H1240" s="67"/>
      <c r="I1240" s="68"/>
      <c r="J1240" s="69"/>
      <c r="K1240" s="69"/>
      <c r="L1240" s="69"/>
      <c r="M1240" s="69"/>
      <c r="N1240" s="69"/>
      <c r="O1240" s="35"/>
      <c r="P1240" s="35" t="s">
        <v>25313</v>
      </c>
      <c r="Q1240" s="36">
        <v>1</v>
      </c>
      <c r="R1240" s="35" t="s">
        <v>27</v>
      </c>
      <c r="S1240" s="35" t="s">
        <v>28504</v>
      </c>
      <c r="T1240" s="35">
        <v>0</v>
      </c>
      <c r="U1240" s="35">
        <v>0</v>
      </c>
      <c r="V1240" s="36">
        <v>1</v>
      </c>
      <c r="W1240" s="36">
        <v>1</v>
      </c>
      <c r="X1240" s="37" t="s">
        <v>65</v>
      </c>
    </row>
    <row r="1241" spans="1:24" ht="24" customHeight="1" x14ac:dyDescent="0.2">
      <c r="A1241" s="50" t="s">
        <v>2156</v>
      </c>
      <c r="B1241" s="60" t="s">
        <v>2409</v>
      </c>
      <c r="C1241" s="76">
        <v>401050046</v>
      </c>
      <c r="D1241" s="61" t="s">
        <v>2410</v>
      </c>
      <c r="E1241" s="53">
        <v>87045.78</v>
      </c>
      <c r="F1241" s="26">
        <v>0.21</v>
      </c>
      <c r="G1241" s="53">
        <v>152721.82</v>
      </c>
      <c r="H1241" s="67"/>
      <c r="I1241" s="68"/>
      <c r="J1241" s="69"/>
      <c r="K1241" s="69"/>
      <c r="L1241" s="69"/>
      <c r="M1241" s="69"/>
      <c r="N1241" s="69"/>
      <c r="O1241" s="35"/>
      <c r="P1241" s="35" t="s">
        <v>25314</v>
      </c>
      <c r="Q1241" s="36">
        <v>1</v>
      </c>
      <c r="R1241" s="35" t="s">
        <v>9849</v>
      </c>
      <c r="S1241" s="35" t="s">
        <v>28504</v>
      </c>
      <c r="T1241" s="35">
        <v>0</v>
      </c>
      <c r="U1241" s="35">
        <v>0</v>
      </c>
      <c r="V1241" s="36">
        <v>1</v>
      </c>
      <c r="W1241" s="36">
        <v>1</v>
      </c>
      <c r="X1241" s="37" t="s">
        <v>65</v>
      </c>
    </row>
    <row r="1242" spans="1:24" ht="24" customHeight="1" x14ac:dyDescent="0.2">
      <c r="A1242" s="50" t="s">
        <v>2156</v>
      </c>
      <c r="B1242" s="60" t="s">
        <v>2411</v>
      </c>
      <c r="C1242" s="76">
        <v>401050048</v>
      </c>
      <c r="D1242" s="61" t="s">
        <v>2412</v>
      </c>
      <c r="E1242" s="53">
        <v>180602.73</v>
      </c>
      <c r="F1242" s="26">
        <v>0.21</v>
      </c>
      <c r="G1242" s="53">
        <v>316867.49200000003</v>
      </c>
      <c r="H1242" s="67"/>
      <c r="I1242" s="68"/>
      <c r="J1242" s="69"/>
      <c r="K1242" s="69"/>
      <c r="L1242" s="69"/>
      <c r="M1242" s="69"/>
      <c r="N1242" s="69"/>
      <c r="O1242" s="35"/>
      <c r="P1242" s="35" t="s">
        <v>25313</v>
      </c>
      <c r="Q1242" s="36">
        <v>1</v>
      </c>
      <c r="R1242" s="35" t="s">
        <v>27</v>
      </c>
      <c r="S1242" s="35" t="s">
        <v>28503</v>
      </c>
      <c r="T1242" s="35">
        <v>0</v>
      </c>
      <c r="U1242" s="35">
        <v>0</v>
      </c>
      <c r="V1242" s="36">
        <v>1</v>
      </c>
      <c r="W1242" s="36">
        <v>1</v>
      </c>
      <c r="X1242" s="37" t="s">
        <v>65</v>
      </c>
    </row>
    <row r="1243" spans="1:24" ht="24" customHeight="1" x14ac:dyDescent="0.2">
      <c r="A1243" s="50" t="s">
        <v>2156</v>
      </c>
      <c r="B1243" s="60" t="s">
        <v>2413</v>
      </c>
      <c r="C1243" s="76" t="s">
        <v>2413</v>
      </c>
      <c r="D1243" s="61" t="s">
        <v>2414</v>
      </c>
      <c r="E1243" s="53">
        <v>13269.18</v>
      </c>
      <c r="F1243" s="26">
        <v>0.21</v>
      </c>
      <c r="G1243" s="53">
        <v>23280.775000000001</v>
      </c>
      <c r="H1243" s="67"/>
      <c r="I1243" s="68"/>
      <c r="J1243" s="69"/>
      <c r="K1243" s="69"/>
      <c r="L1243" s="69"/>
      <c r="M1243" s="69"/>
      <c r="N1243" s="69"/>
      <c r="O1243" s="35"/>
      <c r="P1243" s="35" t="s">
        <v>25315</v>
      </c>
      <c r="Q1243" s="36">
        <v>1</v>
      </c>
      <c r="R1243" s="35" t="s">
        <v>27</v>
      </c>
      <c r="S1243" s="35" t="s">
        <v>28503</v>
      </c>
      <c r="T1243" s="35">
        <v>0</v>
      </c>
      <c r="U1243" s="35">
        <v>0</v>
      </c>
      <c r="V1243" s="36">
        <v>1</v>
      </c>
      <c r="W1243" s="36">
        <v>1</v>
      </c>
      <c r="X1243" s="37" t="s">
        <v>65</v>
      </c>
    </row>
    <row r="1244" spans="1:24" ht="24" customHeight="1" x14ac:dyDescent="0.2">
      <c r="A1244" s="50" t="s">
        <v>2415</v>
      </c>
      <c r="B1244" s="60" t="s">
        <v>2416</v>
      </c>
      <c r="C1244" s="76" t="s">
        <v>2416</v>
      </c>
      <c r="D1244" s="61" t="s">
        <v>23898</v>
      </c>
      <c r="E1244" s="53">
        <v>3002512.1</v>
      </c>
      <c r="F1244" s="26">
        <v>0.21</v>
      </c>
      <c r="G1244" s="53">
        <v>4722951.5329999998</v>
      </c>
      <c r="H1244" s="67"/>
      <c r="I1244" s="68"/>
      <c r="J1244" s="69"/>
      <c r="K1244" s="69"/>
      <c r="L1244" s="69"/>
      <c r="M1244" s="69"/>
      <c r="N1244" s="69"/>
      <c r="O1244" s="35"/>
      <c r="P1244" s="35" t="s">
        <v>25316</v>
      </c>
      <c r="Q1244" s="36">
        <v>1</v>
      </c>
      <c r="R1244" s="35" t="s">
        <v>9849</v>
      </c>
      <c r="S1244" s="35" t="s">
        <v>28503</v>
      </c>
      <c r="T1244" s="35">
        <v>0</v>
      </c>
      <c r="U1244" s="35">
        <v>0</v>
      </c>
      <c r="V1244" s="36">
        <v>1</v>
      </c>
      <c r="W1244" s="36">
        <v>1</v>
      </c>
      <c r="X1244" s="37" t="s">
        <v>65</v>
      </c>
    </row>
    <row r="1245" spans="1:24" ht="24" customHeight="1" x14ac:dyDescent="0.2">
      <c r="A1245" s="50" t="s">
        <v>2415</v>
      </c>
      <c r="B1245" s="60" t="s">
        <v>2418</v>
      </c>
      <c r="C1245" s="76" t="s">
        <v>2418</v>
      </c>
      <c r="D1245" s="61" t="s">
        <v>2419</v>
      </c>
      <c r="E1245" s="53">
        <v>512490.25</v>
      </c>
      <c r="F1245" s="26">
        <v>0.105</v>
      </c>
      <c r="G1245" s="53">
        <v>736192.25</v>
      </c>
      <c r="H1245" s="67"/>
      <c r="I1245" s="68"/>
      <c r="J1245" s="69"/>
      <c r="K1245" s="69"/>
      <c r="L1245" s="69"/>
      <c r="M1245" s="69"/>
      <c r="N1245" s="69"/>
      <c r="O1245" s="35"/>
      <c r="P1245" s="35" t="s">
        <v>25317</v>
      </c>
      <c r="Q1245" s="36">
        <v>1</v>
      </c>
      <c r="R1245" s="35" t="s">
        <v>9849</v>
      </c>
      <c r="S1245" s="35" t="s">
        <v>28504</v>
      </c>
      <c r="T1245" s="35">
        <v>0</v>
      </c>
      <c r="U1245" s="35">
        <v>0</v>
      </c>
      <c r="V1245" s="36">
        <v>1</v>
      </c>
      <c r="W1245" s="36">
        <v>1</v>
      </c>
      <c r="X1245" s="37" t="s">
        <v>65</v>
      </c>
    </row>
    <row r="1246" spans="1:24" ht="24" customHeight="1" x14ac:dyDescent="0.2">
      <c r="A1246" s="50" t="s">
        <v>2415</v>
      </c>
      <c r="B1246" s="60" t="s">
        <v>2420</v>
      </c>
      <c r="C1246" s="76" t="s">
        <v>2420</v>
      </c>
      <c r="D1246" s="61" t="s">
        <v>2421</v>
      </c>
      <c r="E1246" s="53">
        <v>62199.61</v>
      </c>
      <c r="F1246" s="26">
        <v>0.21</v>
      </c>
      <c r="G1246" s="53">
        <v>97839.982999999993</v>
      </c>
      <c r="H1246" s="67"/>
      <c r="I1246" s="68"/>
      <c r="J1246" s="69"/>
      <c r="K1246" s="69"/>
      <c r="L1246" s="69"/>
      <c r="M1246" s="69"/>
      <c r="N1246" s="69"/>
      <c r="O1246" s="35"/>
      <c r="P1246" s="35" t="s">
        <v>25318</v>
      </c>
      <c r="Q1246" s="36">
        <v>1</v>
      </c>
      <c r="R1246" s="35" t="s">
        <v>9849</v>
      </c>
      <c r="S1246" s="35" t="s">
        <v>28504</v>
      </c>
      <c r="T1246" s="35">
        <v>0</v>
      </c>
      <c r="U1246" s="35">
        <v>0</v>
      </c>
      <c r="V1246" s="36">
        <v>1</v>
      </c>
      <c r="W1246" s="36">
        <v>1</v>
      </c>
      <c r="X1246" s="37" t="s">
        <v>65</v>
      </c>
    </row>
    <row r="1247" spans="1:24" ht="24" customHeight="1" x14ac:dyDescent="0.2">
      <c r="A1247" s="50" t="s">
        <v>2415</v>
      </c>
      <c r="B1247" s="60" t="s">
        <v>2422</v>
      </c>
      <c r="C1247" s="76" t="s">
        <v>2422</v>
      </c>
      <c r="D1247" s="61" t="s">
        <v>2423</v>
      </c>
      <c r="E1247" s="53">
        <v>69098.63</v>
      </c>
      <c r="F1247" s="26">
        <v>0.21</v>
      </c>
      <c r="G1247" s="53">
        <v>108692.14599999999</v>
      </c>
      <c r="H1247" s="67"/>
      <c r="I1247" s="68"/>
      <c r="J1247" s="69"/>
      <c r="K1247" s="69"/>
      <c r="L1247" s="69"/>
      <c r="M1247" s="69"/>
      <c r="N1247" s="69"/>
      <c r="O1247" s="35"/>
      <c r="P1247" s="35" t="s">
        <v>25319</v>
      </c>
      <c r="Q1247" s="36">
        <v>1</v>
      </c>
      <c r="R1247" s="35" t="s">
        <v>9849</v>
      </c>
      <c r="S1247" s="35" t="s">
        <v>28504</v>
      </c>
      <c r="T1247" s="35">
        <v>0</v>
      </c>
      <c r="U1247" s="35">
        <v>0</v>
      </c>
      <c r="V1247" s="36">
        <v>1</v>
      </c>
      <c r="W1247" s="36">
        <v>1</v>
      </c>
      <c r="X1247" s="37" t="s">
        <v>65</v>
      </c>
    </row>
    <row r="1248" spans="1:24" ht="24" customHeight="1" x14ac:dyDescent="0.2">
      <c r="A1248" s="50" t="s">
        <v>2415</v>
      </c>
      <c r="B1248" s="60" t="s">
        <v>2424</v>
      </c>
      <c r="C1248" s="76" t="s">
        <v>2424</v>
      </c>
      <c r="D1248" s="61" t="s">
        <v>2425</v>
      </c>
      <c r="E1248" s="53">
        <v>69098.63</v>
      </c>
      <c r="F1248" s="26">
        <v>0.21</v>
      </c>
      <c r="G1248" s="53">
        <v>108692.14599999999</v>
      </c>
      <c r="H1248" s="67"/>
      <c r="I1248" s="68"/>
      <c r="J1248" s="69"/>
      <c r="K1248" s="69"/>
      <c r="L1248" s="69"/>
      <c r="M1248" s="69"/>
      <c r="N1248" s="69"/>
      <c r="O1248" s="35"/>
      <c r="P1248" s="35" t="s">
        <v>25320</v>
      </c>
      <c r="Q1248" s="36">
        <v>1</v>
      </c>
      <c r="R1248" s="35" t="s">
        <v>9849</v>
      </c>
      <c r="S1248" s="35" t="s">
        <v>28504</v>
      </c>
      <c r="T1248" s="35">
        <v>0</v>
      </c>
      <c r="U1248" s="35">
        <v>0</v>
      </c>
      <c r="V1248" s="36">
        <v>1</v>
      </c>
      <c r="W1248" s="36">
        <v>1</v>
      </c>
      <c r="X1248" s="37" t="s">
        <v>65</v>
      </c>
    </row>
    <row r="1249" spans="1:24" ht="24" customHeight="1" x14ac:dyDescent="0.2">
      <c r="A1249" s="50" t="s">
        <v>2415</v>
      </c>
      <c r="B1249" s="60" t="s">
        <v>2426</v>
      </c>
      <c r="C1249" s="76" t="s">
        <v>2426</v>
      </c>
      <c r="D1249" s="61" t="s">
        <v>2427</v>
      </c>
      <c r="E1249" s="53">
        <v>166084.23000000001</v>
      </c>
      <c r="F1249" s="26">
        <v>0.105</v>
      </c>
      <c r="G1249" s="53">
        <v>238579.99799999999</v>
      </c>
      <c r="H1249" s="67"/>
      <c r="I1249" s="68"/>
      <c r="J1249" s="69"/>
      <c r="K1249" s="69"/>
      <c r="L1249" s="69"/>
      <c r="M1249" s="69"/>
      <c r="N1249" s="69"/>
      <c r="O1249" s="35"/>
      <c r="P1249" s="35" t="s">
        <v>25321</v>
      </c>
      <c r="Q1249" s="36">
        <v>1</v>
      </c>
      <c r="R1249" s="35" t="s">
        <v>9849</v>
      </c>
      <c r="S1249" s="35" t="s">
        <v>28503</v>
      </c>
      <c r="T1249" s="35">
        <v>0</v>
      </c>
      <c r="U1249" s="35">
        <v>0</v>
      </c>
      <c r="V1249" s="36">
        <v>1</v>
      </c>
      <c r="W1249" s="36">
        <v>1</v>
      </c>
      <c r="X1249" s="37" t="s">
        <v>65</v>
      </c>
    </row>
    <row r="1250" spans="1:24" ht="24" customHeight="1" x14ac:dyDescent="0.2">
      <c r="A1250" s="50" t="s">
        <v>15976</v>
      </c>
      <c r="B1250" s="60" t="s">
        <v>15979</v>
      </c>
      <c r="C1250" s="76" t="s">
        <v>15979</v>
      </c>
      <c r="D1250" s="61" t="s">
        <v>15980</v>
      </c>
      <c r="E1250" s="53">
        <v>1382496.06</v>
      </c>
      <c r="F1250" s="26">
        <v>0.21</v>
      </c>
      <c r="G1250" s="53">
        <v>2174666.3050000002</v>
      </c>
      <c r="H1250" s="67"/>
      <c r="I1250" s="68"/>
      <c r="J1250" s="69"/>
      <c r="K1250" s="69"/>
      <c r="L1250" s="69"/>
      <c r="M1250" s="69"/>
      <c r="N1250" s="69"/>
      <c r="O1250" s="35"/>
      <c r="P1250" s="35" t="s">
        <v>25322</v>
      </c>
      <c r="Q1250" s="36">
        <v>1</v>
      </c>
      <c r="R1250" s="35" t="s">
        <v>9849</v>
      </c>
      <c r="S1250" s="35" t="s">
        <v>28504</v>
      </c>
      <c r="T1250" s="35">
        <v>0</v>
      </c>
      <c r="U1250" s="35">
        <v>0</v>
      </c>
      <c r="V1250" s="36">
        <v>1</v>
      </c>
      <c r="W1250" s="36">
        <v>1</v>
      </c>
      <c r="X1250" s="37" t="s">
        <v>65</v>
      </c>
    </row>
    <row r="1251" spans="1:24" ht="24" customHeight="1" x14ac:dyDescent="0.2">
      <c r="A1251" s="50" t="s">
        <v>15976</v>
      </c>
      <c r="B1251" s="60" t="s">
        <v>15981</v>
      </c>
      <c r="C1251" s="76" t="s">
        <v>15981</v>
      </c>
      <c r="D1251" s="61" t="s">
        <v>15982</v>
      </c>
      <c r="E1251" s="53">
        <v>2764992.19</v>
      </c>
      <c r="F1251" s="26">
        <v>0.21</v>
      </c>
      <c r="G1251" s="53">
        <v>4349332.7189999996</v>
      </c>
      <c r="H1251" s="67"/>
      <c r="I1251" s="68"/>
      <c r="J1251" s="69"/>
      <c r="K1251" s="69"/>
      <c r="L1251" s="69"/>
      <c r="M1251" s="69"/>
      <c r="N1251" s="69"/>
      <c r="O1251" s="35"/>
      <c r="P1251" s="35" t="s">
        <v>25323</v>
      </c>
      <c r="Q1251" s="36">
        <v>1</v>
      </c>
      <c r="R1251" s="35" t="s">
        <v>9849</v>
      </c>
      <c r="S1251" s="35" t="s">
        <v>28504</v>
      </c>
      <c r="T1251" s="35">
        <v>0</v>
      </c>
      <c r="U1251" s="35">
        <v>0</v>
      </c>
      <c r="V1251" s="36">
        <v>1</v>
      </c>
      <c r="W1251" s="36">
        <v>1</v>
      </c>
      <c r="X1251" s="37" t="s">
        <v>65</v>
      </c>
    </row>
    <row r="1252" spans="1:24" ht="24" customHeight="1" x14ac:dyDescent="0.2">
      <c r="A1252" s="50" t="s">
        <v>15976</v>
      </c>
      <c r="B1252" s="60" t="s">
        <v>15983</v>
      </c>
      <c r="C1252" s="76" t="s">
        <v>15983</v>
      </c>
      <c r="D1252" s="61" t="s">
        <v>15984</v>
      </c>
      <c r="E1252" s="53">
        <v>1734404.52</v>
      </c>
      <c r="F1252" s="26">
        <v>0.21</v>
      </c>
      <c r="G1252" s="53">
        <v>2728218.3149999999</v>
      </c>
      <c r="H1252" s="67"/>
      <c r="I1252" s="68"/>
      <c r="J1252" s="69"/>
      <c r="K1252" s="69"/>
      <c r="L1252" s="69"/>
      <c r="M1252" s="69"/>
      <c r="N1252" s="69"/>
      <c r="O1252" s="35"/>
      <c r="P1252" s="35" t="s">
        <v>25324</v>
      </c>
      <c r="Q1252" s="36">
        <v>1</v>
      </c>
      <c r="R1252" s="35" t="s">
        <v>9849</v>
      </c>
      <c r="S1252" s="35" t="s">
        <v>28504</v>
      </c>
      <c r="T1252" s="35">
        <v>0</v>
      </c>
      <c r="U1252" s="35">
        <v>0</v>
      </c>
      <c r="V1252" s="36">
        <v>1</v>
      </c>
      <c r="W1252" s="36">
        <v>1</v>
      </c>
      <c r="X1252" s="37" t="s">
        <v>65</v>
      </c>
    </row>
    <row r="1253" spans="1:24" ht="24" customHeight="1" x14ac:dyDescent="0.2">
      <c r="A1253" s="50" t="s">
        <v>15976</v>
      </c>
      <c r="B1253" s="60" t="s">
        <v>15985</v>
      </c>
      <c r="C1253" s="76" t="s">
        <v>15985</v>
      </c>
      <c r="D1253" s="61" t="s">
        <v>15986</v>
      </c>
      <c r="E1253" s="53">
        <v>3041676.34</v>
      </c>
      <c r="F1253" s="26">
        <v>0.21</v>
      </c>
      <c r="G1253" s="53">
        <v>4784556.88</v>
      </c>
      <c r="H1253" s="67"/>
      <c r="I1253" s="68"/>
      <c r="J1253" s="69"/>
      <c r="K1253" s="69"/>
      <c r="L1253" s="69"/>
      <c r="M1253" s="69"/>
      <c r="N1253" s="69"/>
      <c r="O1253" s="35"/>
      <c r="P1253" s="35" t="s">
        <v>25325</v>
      </c>
      <c r="Q1253" s="36">
        <v>1</v>
      </c>
      <c r="R1253" s="35" t="s">
        <v>9849</v>
      </c>
      <c r="S1253" s="35" t="s">
        <v>28504</v>
      </c>
      <c r="T1253" s="35">
        <v>0</v>
      </c>
      <c r="U1253" s="35">
        <v>0</v>
      </c>
      <c r="V1253" s="36">
        <v>1</v>
      </c>
      <c r="W1253" s="36">
        <v>1</v>
      </c>
      <c r="X1253" s="37" t="s">
        <v>65</v>
      </c>
    </row>
    <row r="1254" spans="1:24" ht="24" customHeight="1" x14ac:dyDescent="0.2">
      <c r="A1254" s="50" t="s">
        <v>15976</v>
      </c>
      <c r="B1254" s="60" t="s">
        <v>16000</v>
      </c>
      <c r="C1254" s="76" t="s">
        <v>16000</v>
      </c>
      <c r="D1254" s="61" t="s">
        <v>16001</v>
      </c>
      <c r="E1254" s="53">
        <v>443802.44</v>
      </c>
      <c r="F1254" s="26">
        <v>0.21</v>
      </c>
      <c r="G1254" s="53">
        <v>698101.23600000003</v>
      </c>
      <c r="H1254" s="67"/>
      <c r="I1254" s="68"/>
      <c r="J1254" s="69"/>
      <c r="K1254" s="69"/>
      <c r="L1254" s="69"/>
      <c r="M1254" s="69"/>
      <c r="N1254" s="69"/>
      <c r="O1254" s="35"/>
      <c r="P1254" s="35" t="s">
        <v>25326</v>
      </c>
      <c r="Q1254" s="36">
        <v>1</v>
      </c>
      <c r="R1254" s="35" t="s">
        <v>9849</v>
      </c>
      <c r="S1254" s="35" t="s">
        <v>28503</v>
      </c>
      <c r="T1254" s="35">
        <v>0</v>
      </c>
      <c r="U1254" s="35">
        <v>0</v>
      </c>
      <c r="V1254" s="36">
        <v>1</v>
      </c>
      <c r="W1254" s="36">
        <v>1</v>
      </c>
      <c r="X1254" s="37" t="s">
        <v>65</v>
      </c>
    </row>
    <row r="1255" spans="1:24" ht="24" customHeight="1" x14ac:dyDescent="0.2">
      <c r="A1255" s="50" t="s">
        <v>15976</v>
      </c>
      <c r="B1255" s="60" t="s">
        <v>16014</v>
      </c>
      <c r="C1255" s="76" t="s">
        <v>16014</v>
      </c>
      <c r="D1255" s="61" t="s">
        <v>16015</v>
      </c>
      <c r="E1255" s="53">
        <v>1633858.8</v>
      </c>
      <c r="F1255" s="26">
        <v>0.21</v>
      </c>
      <c r="G1255" s="53">
        <v>2570059.892</v>
      </c>
      <c r="H1255" s="67"/>
      <c r="I1255" s="68"/>
      <c r="J1255" s="69"/>
      <c r="K1255" s="69"/>
      <c r="L1255" s="69"/>
      <c r="M1255" s="69"/>
      <c r="N1255" s="69"/>
      <c r="O1255" s="35"/>
      <c r="P1255" s="35" t="s">
        <v>25327</v>
      </c>
      <c r="Q1255" s="36">
        <v>1</v>
      </c>
      <c r="R1255" s="35" t="s">
        <v>9849</v>
      </c>
      <c r="S1255" s="35" t="s">
        <v>28504</v>
      </c>
      <c r="T1255" s="35">
        <v>0</v>
      </c>
      <c r="U1255" s="35">
        <v>0</v>
      </c>
      <c r="V1255" s="36">
        <v>1</v>
      </c>
      <c r="W1255" s="36">
        <v>1</v>
      </c>
      <c r="X1255" s="37" t="s">
        <v>65</v>
      </c>
    </row>
    <row r="1256" spans="1:24" ht="24" customHeight="1" x14ac:dyDescent="0.2">
      <c r="A1256" s="50" t="s">
        <v>15976</v>
      </c>
      <c r="B1256" s="60" t="s">
        <v>16025</v>
      </c>
      <c r="C1256" s="76" t="s">
        <v>16025</v>
      </c>
      <c r="D1256" s="61" t="s">
        <v>16026</v>
      </c>
      <c r="E1256" s="53">
        <v>3620493.68</v>
      </c>
      <c r="F1256" s="26">
        <v>0.21</v>
      </c>
      <c r="G1256" s="53">
        <v>5695036.5539999995</v>
      </c>
      <c r="H1256" s="67"/>
      <c r="I1256" s="68"/>
      <c r="J1256" s="69"/>
      <c r="K1256" s="69"/>
      <c r="L1256" s="69"/>
      <c r="M1256" s="69"/>
      <c r="N1256" s="69"/>
      <c r="O1256" s="35"/>
      <c r="P1256" s="35" t="s">
        <v>25328</v>
      </c>
      <c r="Q1256" s="36">
        <v>1</v>
      </c>
      <c r="R1256" s="35" t="s">
        <v>9849</v>
      </c>
      <c r="S1256" s="35" t="s">
        <v>28503</v>
      </c>
      <c r="T1256" s="35">
        <v>0</v>
      </c>
      <c r="U1256" s="35">
        <v>0</v>
      </c>
      <c r="V1256" s="36">
        <v>1</v>
      </c>
      <c r="W1256" s="36">
        <v>1</v>
      </c>
      <c r="X1256" s="37" t="s">
        <v>65</v>
      </c>
    </row>
    <row r="1257" spans="1:24" ht="24" customHeight="1" x14ac:dyDescent="0.2">
      <c r="A1257" s="50" t="s">
        <v>15976</v>
      </c>
      <c r="B1257" s="60" t="s">
        <v>16027</v>
      </c>
      <c r="C1257" s="76" t="s">
        <v>16027</v>
      </c>
      <c r="D1257" s="61" t="s">
        <v>16028</v>
      </c>
      <c r="E1257" s="53">
        <v>1862712.89</v>
      </c>
      <c r="F1257" s="26">
        <v>0.21</v>
      </c>
      <c r="G1257" s="53">
        <v>2930047.38</v>
      </c>
      <c r="H1257" s="67"/>
      <c r="I1257" s="68"/>
      <c r="J1257" s="69"/>
      <c r="K1257" s="69"/>
      <c r="L1257" s="69"/>
      <c r="M1257" s="69"/>
      <c r="N1257" s="69"/>
      <c r="O1257" s="35"/>
      <c r="P1257" s="35" t="s">
        <v>25329</v>
      </c>
      <c r="Q1257" s="36">
        <v>1</v>
      </c>
      <c r="R1257" s="35" t="s">
        <v>9849</v>
      </c>
      <c r="S1257" s="35" t="s">
        <v>28503</v>
      </c>
      <c r="T1257" s="35">
        <v>0</v>
      </c>
      <c r="U1257" s="35">
        <v>0</v>
      </c>
      <c r="V1257" s="36">
        <v>1</v>
      </c>
      <c r="W1257" s="36">
        <v>1</v>
      </c>
      <c r="X1257" s="37" t="s">
        <v>65</v>
      </c>
    </row>
    <row r="1258" spans="1:24" ht="24" customHeight="1" x14ac:dyDescent="0.2">
      <c r="A1258" s="50" t="s">
        <v>15976</v>
      </c>
      <c r="B1258" s="60" t="s">
        <v>16029</v>
      </c>
      <c r="C1258" s="76" t="s">
        <v>16029</v>
      </c>
      <c r="D1258" s="61" t="s">
        <v>16030</v>
      </c>
      <c r="E1258" s="53">
        <v>3795812</v>
      </c>
      <c r="F1258" s="26">
        <v>0.21</v>
      </c>
      <c r="G1258" s="53">
        <v>5970812.2759999996</v>
      </c>
      <c r="H1258" s="67"/>
      <c r="I1258" s="68"/>
      <c r="J1258" s="69"/>
      <c r="K1258" s="69"/>
      <c r="L1258" s="69"/>
      <c r="M1258" s="69"/>
      <c r="N1258" s="69"/>
      <c r="O1258" s="35"/>
      <c r="P1258" s="35" t="s">
        <v>25330</v>
      </c>
      <c r="Q1258" s="36">
        <v>1</v>
      </c>
      <c r="R1258" s="35" t="s">
        <v>9849</v>
      </c>
      <c r="S1258" s="35" t="s">
        <v>28504</v>
      </c>
      <c r="T1258" s="35">
        <v>0</v>
      </c>
      <c r="U1258" s="35">
        <v>0</v>
      </c>
      <c r="V1258" s="36">
        <v>1</v>
      </c>
      <c r="W1258" s="36">
        <v>1</v>
      </c>
      <c r="X1258" s="37" t="s">
        <v>65</v>
      </c>
    </row>
    <row r="1259" spans="1:24" ht="24" customHeight="1" x14ac:dyDescent="0.2">
      <c r="A1259" s="50" t="s">
        <v>15976</v>
      </c>
      <c r="B1259" s="60" t="s">
        <v>16063</v>
      </c>
      <c r="C1259" s="76" t="s">
        <v>16063</v>
      </c>
      <c r="D1259" s="61" t="s">
        <v>16064</v>
      </c>
      <c r="E1259" s="53">
        <v>1016074</v>
      </c>
      <c r="F1259" s="26">
        <v>0.21</v>
      </c>
      <c r="G1259" s="53">
        <v>1598284.402</v>
      </c>
      <c r="H1259" s="67"/>
      <c r="I1259" s="68"/>
      <c r="J1259" s="69"/>
      <c r="K1259" s="69"/>
      <c r="L1259" s="69"/>
      <c r="M1259" s="69"/>
      <c r="N1259" s="69"/>
      <c r="O1259" s="35"/>
      <c r="P1259" s="35" t="s">
        <v>25331</v>
      </c>
      <c r="Q1259" s="36">
        <v>1</v>
      </c>
      <c r="R1259" s="35" t="s">
        <v>9849</v>
      </c>
      <c r="S1259" s="35" t="s">
        <v>28503</v>
      </c>
      <c r="T1259" s="35">
        <v>0</v>
      </c>
      <c r="U1259" s="35">
        <v>0</v>
      </c>
      <c r="V1259" s="36">
        <v>1</v>
      </c>
      <c r="W1259" s="36">
        <v>1</v>
      </c>
      <c r="X1259" s="37" t="s">
        <v>65</v>
      </c>
    </row>
    <row r="1260" spans="1:24" ht="24" customHeight="1" x14ac:dyDescent="0.2">
      <c r="A1260" s="50" t="s">
        <v>15976</v>
      </c>
      <c r="B1260" s="60" t="s">
        <v>16067</v>
      </c>
      <c r="C1260" s="76" t="s">
        <v>16067</v>
      </c>
      <c r="D1260" s="61" t="s">
        <v>16068</v>
      </c>
      <c r="E1260" s="53">
        <v>2134201.1800000002</v>
      </c>
      <c r="F1260" s="26">
        <v>0.21</v>
      </c>
      <c r="G1260" s="53">
        <v>3357098.4509999999</v>
      </c>
      <c r="H1260" s="67"/>
      <c r="I1260" s="68"/>
      <c r="J1260" s="69"/>
      <c r="K1260" s="69"/>
      <c r="L1260" s="69"/>
      <c r="M1260" s="69"/>
      <c r="N1260" s="69"/>
      <c r="O1260" s="35"/>
      <c r="P1260" s="35" t="s">
        <v>25332</v>
      </c>
      <c r="Q1260" s="36">
        <v>1</v>
      </c>
      <c r="R1260" s="35" t="s">
        <v>9849</v>
      </c>
      <c r="S1260" s="35" t="s">
        <v>28504</v>
      </c>
      <c r="T1260" s="35">
        <v>0</v>
      </c>
      <c r="U1260" s="35">
        <v>0</v>
      </c>
      <c r="V1260" s="36">
        <v>1</v>
      </c>
      <c r="W1260" s="36">
        <v>1</v>
      </c>
      <c r="X1260" s="37" t="s">
        <v>65</v>
      </c>
    </row>
    <row r="1261" spans="1:24" ht="24" customHeight="1" x14ac:dyDescent="0.2">
      <c r="A1261" s="50" t="s">
        <v>15976</v>
      </c>
      <c r="B1261" s="60" t="s">
        <v>16069</v>
      </c>
      <c r="C1261" s="76" t="s">
        <v>16069</v>
      </c>
      <c r="D1261" s="61" t="s">
        <v>16070</v>
      </c>
      <c r="E1261" s="53">
        <v>3921501.75</v>
      </c>
      <c r="F1261" s="26">
        <v>0.21</v>
      </c>
      <c r="G1261" s="53">
        <v>6168522.2589999996</v>
      </c>
      <c r="H1261" s="67"/>
      <c r="I1261" s="68"/>
      <c r="J1261" s="69"/>
      <c r="K1261" s="69"/>
      <c r="L1261" s="69"/>
      <c r="M1261" s="69"/>
      <c r="N1261" s="69"/>
      <c r="O1261" s="35"/>
      <c r="P1261" s="35" t="s">
        <v>25333</v>
      </c>
      <c r="Q1261" s="36">
        <v>1</v>
      </c>
      <c r="R1261" s="35" t="s">
        <v>9849</v>
      </c>
      <c r="S1261" s="35" t="s">
        <v>28504</v>
      </c>
      <c r="T1261" s="35">
        <v>0</v>
      </c>
      <c r="U1261" s="35">
        <v>0</v>
      </c>
      <c r="V1261" s="36">
        <v>1</v>
      </c>
      <c r="W1261" s="36">
        <v>1</v>
      </c>
      <c r="X1261" s="37" t="s">
        <v>65</v>
      </c>
    </row>
    <row r="1262" spans="1:24" ht="24" customHeight="1" x14ac:dyDescent="0.2">
      <c r="A1262" s="50" t="s">
        <v>16303</v>
      </c>
      <c r="B1262" s="60" t="s">
        <v>16304</v>
      </c>
      <c r="C1262" s="76" t="s">
        <v>16304</v>
      </c>
      <c r="D1262" s="61" t="s">
        <v>16305</v>
      </c>
      <c r="E1262" s="53">
        <v>3042981.57</v>
      </c>
      <c r="F1262" s="26">
        <v>0.21</v>
      </c>
      <c r="G1262" s="53">
        <v>4786610.0080000004</v>
      </c>
      <c r="H1262" s="67"/>
      <c r="I1262" s="68"/>
      <c r="J1262" s="69"/>
      <c r="K1262" s="69"/>
      <c r="L1262" s="69"/>
      <c r="M1262" s="69"/>
      <c r="N1262" s="69"/>
      <c r="O1262" s="35"/>
      <c r="P1262" s="35" t="s">
        <v>25334</v>
      </c>
      <c r="Q1262" s="36">
        <v>1</v>
      </c>
      <c r="R1262" s="35" t="s">
        <v>9849</v>
      </c>
      <c r="S1262" s="35" t="s">
        <v>28504</v>
      </c>
      <c r="T1262" s="35">
        <v>0</v>
      </c>
      <c r="U1262" s="35">
        <v>0</v>
      </c>
      <c r="V1262" s="36">
        <v>1</v>
      </c>
      <c r="W1262" s="36">
        <v>1</v>
      </c>
      <c r="X1262" s="37" t="s">
        <v>65</v>
      </c>
    </row>
    <row r="1263" spans="1:24" ht="24" customHeight="1" x14ac:dyDescent="0.2">
      <c r="A1263" s="50" t="s">
        <v>16303</v>
      </c>
      <c r="B1263" s="60" t="s">
        <v>16306</v>
      </c>
      <c r="C1263" s="76" t="s">
        <v>16306</v>
      </c>
      <c r="D1263" s="61" t="s">
        <v>16307</v>
      </c>
      <c r="E1263" s="53">
        <v>831482.14</v>
      </c>
      <c r="F1263" s="26">
        <v>0.21</v>
      </c>
      <c r="G1263" s="53">
        <v>1307921.4040000001</v>
      </c>
      <c r="H1263" s="67"/>
      <c r="I1263" s="68"/>
      <c r="J1263" s="69"/>
      <c r="K1263" s="69"/>
      <c r="L1263" s="69"/>
      <c r="M1263" s="69"/>
      <c r="N1263" s="69"/>
      <c r="O1263" s="35"/>
      <c r="P1263" s="35" t="s">
        <v>25335</v>
      </c>
      <c r="Q1263" s="36">
        <v>2</v>
      </c>
      <c r="R1263" s="35" t="s">
        <v>9849</v>
      </c>
      <c r="S1263" s="35" t="s">
        <v>28504</v>
      </c>
      <c r="T1263" s="35">
        <v>0</v>
      </c>
      <c r="U1263" s="35">
        <v>0</v>
      </c>
      <c r="V1263" s="36">
        <v>2</v>
      </c>
      <c r="W1263" s="36">
        <v>2</v>
      </c>
      <c r="X1263" s="37" t="s">
        <v>65</v>
      </c>
    </row>
    <row r="1264" spans="1:24" ht="24" customHeight="1" x14ac:dyDescent="0.2">
      <c r="A1264" s="50" t="s">
        <v>16303</v>
      </c>
      <c r="B1264" s="60" t="s">
        <v>16308</v>
      </c>
      <c r="C1264" s="76" t="s">
        <v>16308</v>
      </c>
      <c r="D1264" s="61" t="s">
        <v>16309</v>
      </c>
      <c r="E1264" s="53">
        <v>903895.08499999996</v>
      </c>
      <c r="F1264" s="26">
        <v>0.21</v>
      </c>
      <c r="G1264" s="53">
        <v>1421826.9680000001</v>
      </c>
      <c r="H1264" s="67"/>
      <c r="I1264" s="68"/>
      <c r="J1264" s="69"/>
      <c r="K1264" s="69"/>
      <c r="L1264" s="69"/>
      <c r="M1264" s="69"/>
      <c r="N1264" s="69"/>
      <c r="O1264" s="35"/>
      <c r="P1264" s="35" t="s">
        <v>25336</v>
      </c>
      <c r="Q1264" s="36">
        <v>6</v>
      </c>
      <c r="R1264" s="35" t="s">
        <v>9849</v>
      </c>
      <c r="S1264" s="35" t="s">
        <v>28504</v>
      </c>
      <c r="T1264" s="35">
        <v>0</v>
      </c>
      <c r="U1264" s="35">
        <v>0</v>
      </c>
      <c r="V1264" s="36">
        <v>6</v>
      </c>
      <c r="W1264" s="36">
        <v>6</v>
      </c>
      <c r="X1264" s="37" t="s">
        <v>65</v>
      </c>
    </row>
    <row r="1265" spans="1:24" ht="24" customHeight="1" x14ac:dyDescent="0.2">
      <c r="A1265" s="50" t="s">
        <v>16303</v>
      </c>
      <c r="B1265" s="60" t="s">
        <v>16312</v>
      </c>
      <c r="C1265" s="76" t="s">
        <v>16312</v>
      </c>
      <c r="D1265" s="61" t="s">
        <v>16313</v>
      </c>
      <c r="E1265" s="53">
        <v>2799983.5249999999</v>
      </c>
      <c r="F1265" s="26">
        <v>0.21</v>
      </c>
      <c r="G1265" s="53">
        <v>4404374.0880000005</v>
      </c>
      <c r="H1265" s="67"/>
      <c r="I1265" s="68"/>
      <c r="J1265" s="69"/>
      <c r="K1265" s="69"/>
      <c r="L1265" s="69"/>
      <c r="M1265" s="69"/>
      <c r="N1265" s="69"/>
      <c r="O1265" s="35"/>
      <c r="P1265" s="35" t="s">
        <v>25337</v>
      </c>
      <c r="Q1265" s="36">
        <v>2</v>
      </c>
      <c r="R1265" s="35" t="s">
        <v>9849</v>
      </c>
      <c r="S1265" s="35" t="s">
        <v>28504</v>
      </c>
      <c r="T1265" s="35">
        <v>0</v>
      </c>
      <c r="U1265" s="35">
        <v>0</v>
      </c>
      <c r="V1265" s="36">
        <v>2</v>
      </c>
      <c r="W1265" s="36">
        <v>2</v>
      </c>
      <c r="X1265" s="37" t="s">
        <v>65</v>
      </c>
    </row>
    <row r="1266" spans="1:24" ht="24" customHeight="1" x14ac:dyDescent="0.2">
      <c r="A1266" s="50" t="s">
        <v>16303</v>
      </c>
      <c r="B1266" s="60" t="s">
        <v>16314</v>
      </c>
      <c r="C1266" s="76" t="s">
        <v>16314</v>
      </c>
      <c r="D1266" s="61" t="s">
        <v>16315</v>
      </c>
      <c r="E1266" s="53">
        <v>1039060.25</v>
      </c>
      <c r="F1266" s="26">
        <v>0.21</v>
      </c>
      <c r="G1266" s="53">
        <v>1634441.773</v>
      </c>
      <c r="H1266" s="67"/>
      <c r="I1266" s="68"/>
      <c r="J1266" s="69"/>
      <c r="K1266" s="69"/>
      <c r="L1266" s="69"/>
      <c r="M1266" s="69"/>
      <c r="N1266" s="69"/>
      <c r="O1266" s="35"/>
      <c r="P1266" s="35" t="s">
        <v>25338</v>
      </c>
      <c r="Q1266" s="36">
        <v>2</v>
      </c>
      <c r="R1266" s="35" t="s">
        <v>9849</v>
      </c>
      <c r="S1266" s="35" t="s">
        <v>28504</v>
      </c>
      <c r="T1266" s="35">
        <v>0</v>
      </c>
      <c r="U1266" s="35">
        <v>0</v>
      </c>
      <c r="V1266" s="36">
        <v>2</v>
      </c>
      <c r="W1266" s="36">
        <v>2</v>
      </c>
      <c r="X1266" s="37" t="s">
        <v>65</v>
      </c>
    </row>
    <row r="1267" spans="1:24" ht="24" customHeight="1" x14ac:dyDescent="0.2">
      <c r="A1267" s="50" t="s">
        <v>16303</v>
      </c>
      <c r="B1267" s="60" t="s">
        <v>16316</v>
      </c>
      <c r="C1267" s="76" t="s">
        <v>16316</v>
      </c>
      <c r="D1267" s="61" t="s">
        <v>16317</v>
      </c>
      <c r="E1267" s="53">
        <v>2226584.56</v>
      </c>
      <c r="F1267" s="26">
        <v>0.21</v>
      </c>
      <c r="G1267" s="53">
        <v>3502417.5150000001</v>
      </c>
      <c r="H1267" s="67"/>
      <c r="I1267" s="68"/>
      <c r="J1267" s="69"/>
      <c r="K1267" s="69"/>
      <c r="L1267" s="69"/>
      <c r="M1267" s="69"/>
      <c r="N1267" s="69"/>
      <c r="O1267" s="35"/>
      <c r="P1267" s="35" t="s">
        <v>25339</v>
      </c>
      <c r="Q1267" s="36">
        <v>1</v>
      </c>
      <c r="R1267" s="35" t="s">
        <v>9849</v>
      </c>
      <c r="S1267" s="35" t="s">
        <v>28504</v>
      </c>
      <c r="T1267" s="35">
        <v>0</v>
      </c>
      <c r="U1267" s="35">
        <v>0</v>
      </c>
      <c r="V1267" s="36">
        <v>1</v>
      </c>
      <c r="W1267" s="36">
        <v>1</v>
      </c>
      <c r="X1267" s="37" t="s">
        <v>65</v>
      </c>
    </row>
    <row r="1268" spans="1:24" ht="24" customHeight="1" x14ac:dyDescent="0.2">
      <c r="A1268" s="50" t="s">
        <v>16303</v>
      </c>
      <c r="B1268" s="60" t="s">
        <v>16318</v>
      </c>
      <c r="C1268" s="76" t="s">
        <v>16318</v>
      </c>
      <c r="D1268" s="61" t="s">
        <v>16319</v>
      </c>
      <c r="E1268" s="53">
        <v>2355043.16</v>
      </c>
      <c r="F1268" s="26">
        <v>0.21</v>
      </c>
      <c r="G1268" s="53">
        <v>3704482.8930000002</v>
      </c>
      <c r="H1268" s="67"/>
      <c r="I1268" s="68"/>
      <c r="J1268" s="69"/>
      <c r="K1268" s="69"/>
      <c r="L1268" s="69"/>
      <c r="M1268" s="69"/>
      <c r="N1268" s="69"/>
      <c r="O1268" s="35"/>
      <c r="P1268" s="35" t="s">
        <v>25340</v>
      </c>
      <c r="Q1268" s="36">
        <v>1</v>
      </c>
      <c r="R1268" s="35" t="s">
        <v>27</v>
      </c>
      <c r="S1268" s="35" t="s">
        <v>28503</v>
      </c>
      <c r="T1268" s="35">
        <v>0</v>
      </c>
      <c r="U1268" s="35">
        <v>0</v>
      </c>
      <c r="V1268" s="36">
        <v>1</v>
      </c>
      <c r="W1268" s="36">
        <v>1</v>
      </c>
      <c r="X1268" s="37" t="s">
        <v>65</v>
      </c>
    </row>
    <row r="1269" spans="1:24" ht="24" customHeight="1" x14ac:dyDescent="0.2">
      <c r="A1269" s="50" t="s">
        <v>16303</v>
      </c>
      <c r="B1269" s="60" t="s">
        <v>16320</v>
      </c>
      <c r="C1269" s="76" t="s">
        <v>16320</v>
      </c>
      <c r="D1269" s="61" t="s">
        <v>16321</v>
      </c>
      <c r="E1269" s="53">
        <v>1039352.38</v>
      </c>
      <c r="F1269" s="26">
        <v>0.21</v>
      </c>
      <c r="G1269" s="53">
        <v>1634901.2890000001</v>
      </c>
      <c r="H1269" s="67"/>
      <c r="I1269" s="68"/>
      <c r="J1269" s="69"/>
      <c r="K1269" s="69"/>
      <c r="L1269" s="69"/>
      <c r="M1269" s="69"/>
      <c r="N1269" s="69"/>
      <c r="O1269" s="35"/>
      <c r="P1269" s="35" t="s">
        <v>25341</v>
      </c>
      <c r="Q1269" s="36">
        <v>1</v>
      </c>
      <c r="R1269" s="35" t="s">
        <v>9849</v>
      </c>
      <c r="S1269" s="35" t="s">
        <v>28503</v>
      </c>
      <c r="T1269" s="35">
        <v>0</v>
      </c>
      <c r="U1269" s="35">
        <v>0</v>
      </c>
      <c r="V1269" s="36">
        <v>1</v>
      </c>
      <c r="W1269" s="36">
        <v>1</v>
      </c>
      <c r="X1269" s="37" t="s">
        <v>65</v>
      </c>
    </row>
    <row r="1270" spans="1:24" ht="24" customHeight="1" x14ac:dyDescent="0.2">
      <c r="A1270" s="50" t="s">
        <v>16303</v>
      </c>
      <c r="B1270" s="60" t="s">
        <v>16322</v>
      </c>
      <c r="C1270" s="76" t="s">
        <v>16322</v>
      </c>
      <c r="D1270" s="61" t="s">
        <v>16323</v>
      </c>
      <c r="E1270" s="53">
        <v>2730274.375</v>
      </c>
      <c r="F1270" s="26">
        <v>0.21</v>
      </c>
      <c r="G1270" s="53">
        <v>4294721.5949999997</v>
      </c>
      <c r="H1270" s="67"/>
      <c r="I1270" s="68"/>
      <c r="J1270" s="69"/>
      <c r="K1270" s="69"/>
      <c r="L1270" s="69"/>
      <c r="M1270" s="69"/>
      <c r="N1270" s="69"/>
      <c r="O1270" s="35"/>
      <c r="P1270" s="35" t="s">
        <v>25342</v>
      </c>
      <c r="Q1270" s="36">
        <v>2</v>
      </c>
      <c r="R1270" s="35" t="s">
        <v>9849</v>
      </c>
      <c r="S1270" s="35" t="s">
        <v>28504</v>
      </c>
      <c r="T1270" s="35">
        <v>0</v>
      </c>
      <c r="U1270" s="35">
        <v>0</v>
      </c>
      <c r="V1270" s="36">
        <v>2</v>
      </c>
      <c r="W1270" s="36">
        <v>2</v>
      </c>
      <c r="X1270" s="37" t="s">
        <v>65</v>
      </c>
    </row>
    <row r="1271" spans="1:24" ht="24" customHeight="1" x14ac:dyDescent="0.2">
      <c r="A1271" s="50" t="s">
        <v>16303</v>
      </c>
      <c r="B1271" s="60" t="s">
        <v>16324</v>
      </c>
      <c r="C1271" s="76" t="s">
        <v>16324</v>
      </c>
      <c r="D1271" s="61" t="s">
        <v>16325</v>
      </c>
      <c r="E1271" s="53">
        <v>766800.69499999995</v>
      </c>
      <c r="F1271" s="26">
        <v>0.21</v>
      </c>
      <c r="G1271" s="53">
        <v>1206177.4950000001</v>
      </c>
      <c r="H1271" s="67"/>
      <c r="I1271" s="68"/>
      <c r="J1271" s="69"/>
      <c r="K1271" s="69"/>
      <c r="L1271" s="69"/>
      <c r="M1271" s="69"/>
      <c r="N1271" s="69"/>
      <c r="O1271" s="35"/>
      <c r="P1271" s="35" t="s">
        <v>25343</v>
      </c>
      <c r="Q1271" s="36">
        <v>2</v>
      </c>
      <c r="R1271" s="35" t="s">
        <v>9849</v>
      </c>
      <c r="S1271" s="35" t="s">
        <v>28504</v>
      </c>
      <c r="T1271" s="35">
        <v>0</v>
      </c>
      <c r="U1271" s="35">
        <v>0</v>
      </c>
      <c r="V1271" s="36">
        <v>2</v>
      </c>
      <c r="W1271" s="36">
        <v>2</v>
      </c>
      <c r="X1271" s="37" t="s">
        <v>65</v>
      </c>
    </row>
    <row r="1272" spans="1:24" ht="24" customHeight="1" x14ac:dyDescent="0.2">
      <c r="A1272" s="50" t="s">
        <v>16303</v>
      </c>
      <c r="B1272" s="60" t="s">
        <v>16326</v>
      </c>
      <c r="C1272" s="76" t="s">
        <v>16326</v>
      </c>
      <c r="D1272" s="61" t="s">
        <v>16327</v>
      </c>
      <c r="E1272" s="53">
        <v>8423186.6699999999</v>
      </c>
      <c r="F1272" s="26">
        <v>0.21</v>
      </c>
      <c r="G1272" s="53">
        <v>13249672.630999999</v>
      </c>
      <c r="H1272" s="67"/>
      <c r="I1272" s="68"/>
      <c r="J1272" s="69"/>
      <c r="K1272" s="69"/>
      <c r="L1272" s="69"/>
      <c r="M1272" s="69"/>
      <c r="N1272" s="69"/>
      <c r="O1272" s="35"/>
      <c r="P1272" s="35" t="s">
        <v>25344</v>
      </c>
      <c r="Q1272" s="36">
        <v>1</v>
      </c>
      <c r="R1272" s="35" t="s">
        <v>9849</v>
      </c>
      <c r="S1272" s="35" t="s">
        <v>28503</v>
      </c>
      <c r="T1272" s="35">
        <v>0</v>
      </c>
      <c r="U1272" s="35">
        <v>0</v>
      </c>
      <c r="V1272" s="36">
        <v>1</v>
      </c>
      <c r="W1272" s="36">
        <v>1</v>
      </c>
      <c r="X1272" s="37" t="s">
        <v>65</v>
      </c>
    </row>
    <row r="1273" spans="1:24" ht="24" customHeight="1" x14ac:dyDescent="0.2">
      <c r="A1273" s="50" t="s">
        <v>16303</v>
      </c>
      <c r="B1273" s="60" t="s">
        <v>16328</v>
      </c>
      <c r="C1273" s="76" t="s">
        <v>16328</v>
      </c>
      <c r="D1273" s="61" t="s">
        <v>16329</v>
      </c>
      <c r="E1273" s="53">
        <v>927741.46499999997</v>
      </c>
      <c r="F1273" s="26">
        <v>0.21</v>
      </c>
      <c r="G1273" s="53">
        <v>1459337.325</v>
      </c>
      <c r="H1273" s="67"/>
      <c r="I1273" s="68"/>
      <c r="J1273" s="69"/>
      <c r="K1273" s="69"/>
      <c r="L1273" s="69"/>
      <c r="M1273" s="69"/>
      <c r="N1273" s="69"/>
      <c r="O1273" s="35"/>
      <c r="P1273" s="35" t="s">
        <v>25345</v>
      </c>
      <c r="Q1273" s="36">
        <v>2</v>
      </c>
      <c r="R1273" s="35" t="s">
        <v>9849</v>
      </c>
      <c r="S1273" s="35" t="s">
        <v>28504</v>
      </c>
      <c r="T1273" s="35">
        <v>0</v>
      </c>
      <c r="U1273" s="35">
        <v>0</v>
      </c>
      <c r="V1273" s="36">
        <v>2</v>
      </c>
      <c r="W1273" s="36">
        <v>2</v>
      </c>
      <c r="X1273" s="37" t="s">
        <v>65</v>
      </c>
    </row>
    <row r="1274" spans="1:24" ht="24" customHeight="1" x14ac:dyDescent="0.2">
      <c r="A1274" s="50" t="s">
        <v>16303</v>
      </c>
      <c r="B1274" s="60" t="s">
        <v>16332</v>
      </c>
      <c r="C1274" s="76" t="s">
        <v>16332</v>
      </c>
      <c r="D1274" s="61" t="s">
        <v>16333</v>
      </c>
      <c r="E1274" s="53">
        <v>1966801.24</v>
      </c>
      <c r="F1274" s="26">
        <v>0.21</v>
      </c>
      <c r="G1274" s="53">
        <v>3093778.3480000002</v>
      </c>
      <c r="H1274" s="67"/>
      <c r="I1274" s="68"/>
      <c r="J1274" s="69"/>
      <c r="K1274" s="69"/>
      <c r="L1274" s="69"/>
      <c r="M1274" s="69"/>
      <c r="N1274" s="69"/>
      <c r="O1274" s="35"/>
      <c r="P1274" s="35" t="s">
        <v>25346</v>
      </c>
      <c r="Q1274" s="36">
        <v>1</v>
      </c>
      <c r="R1274" s="35" t="s">
        <v>9849</v>
      </c>
      <c r="S1274" s="35" t="s">
        <v>28504</v>
      </c>
      <c r="T1274" s="35">
        <v>0</v>
      </c>
      <c r="U1274" s="35">
        <v>0</v>
      </c>
      <c r="V1274" s="36">
        <v>1</v>
      </c>
      <c r="W1274" s="36">
        <v>1</v>
      </c>
      <c r="X1274" s="37" t="s">
        <v>65</v>
      </c>
    </row>
    <row r="1275" spans="1:24" ht="24" customHeight="1" x14ac:dyDescent="0.2">
      <c r="A1275" s="50" t="s">
        <v>16303</v>
      </c>
      <c r="B1275" s="60" t="s">
        <v>16334</v>
      </c>
      <c r="C1275" s="76" t="s">
        <v>16334</v>
      </c>
      <c r="D1275" s="61" t="s">
        <v>16335</v>
      </c>
      <c r="E1275" s="53">
        <v>1177932.95</v>
      </c>
      <c r="F1275" s="26">
        <v>0.21</v>
      </c>
      <c r="G1275" s="53">
        <v>1852888.5360000001</v>
      </c>
      <c r="H1275" s="67"/>
      <c r="I1275" s="68"/>
      <c r="J1275" s="69"/>
      <c r="K1275" s="69"/>
      <c r="L1275" s="69"/>
      <c r="M1275" s="69"/>
      <c r="N1275" s="69"/>
      <c r="O1275" s="35"/>
      <c r="P1275" s="35" t="s">
        <v>25347</v>
      </c>
      <c r="Q1275" s="36">
        <v>1</v>
      </c>
      <c r="R1275" s="35" t="s">
        <v>9849</v>
      </c>
      <c r="S1275" s="35" t="s">
        <v>28504</v>
      </c>
      <c r="T1275" s="35">
        <v>0</v>
      </c>
      <c r="U1275" s="35">
        <v>0</v>
      </c>
      <c r="V1275" s="36">
        <v>1</v>
      </c>
      <c r="W1275" s="36">
        <v>1</v>
      </c>
      <c r="X1275" s="37" t="s">
        <v>65</v>
      </c>
    </row>
    <row r="1276" spans="1:24" ht="24" customHeight="1" x14ac:dyDescent="0.2">
      <c r="A1276" s="50" t="s">
        <v>16303</v>
      </c>
      <c r="B1276" s="60" t="s">
        <v>16341</v>
      </c>
      <c r="C1276" s="76" t="s">
        <v>16341</v>
      </c>
      <c r="D1276" s="61" t="s">
        <v>16342</v>
      </c>
      <c r="E1276" s="53">
        <v>1026293.24</v>
      </c>
      <c r="F1276" s="26">
        <v>0.21</v>
      </c>
      <c r="G1276" s="53">
        <v>1800631.4920000001</v>
      </c>
      <c r="H1276" s="67"/>
      <c r="I1276" s="68"/>
      <c r="J1276" s="69"/>
      <c r="K1276" s="69"/>
      <c r="L1276" s="69"/>
      <c r="M1276" s="69"/>
      <c r="N1276" s="69"/>
      <c r="O1276" s="35"/>
      <c r="P1276" s="35" t="s">
        <v>25348</v>
      </c>
      <c r="Q1276" s="36">
        <v>1</v>
      </c>
      <c r="R1276" s="35" t="s">
        <v>9849</v>
      </c>
      <c r="S1276" s="35" t="s">
        <v>28504</v>
      </c>
      <c r="T1276" s="35">
        <v>0</v>
      </c>
      <c r="U1276" s="35">
        <v>0</v>
      </c>
      <c r="V1276" s="36">
        <v>1</v>
      </c>
      <c r="W1276" s="36">
        <v>1</v>
      </c>
      <c r="X1276" s="37" t="s">
        <v>65</v>
      </c>
    </row>
    <row r="1277" spans="1:24" ht="24" customHeight="1" x14ac:dyDescent="0.2">
      <c r="A1277" s="50" t="s">
        <v>16303</v>
      </c>
      <c r="B1277" s="60" t="s">
        <v>16343</v>
      </c>
      <c r="C1277" s="76" t="s">
        <v>16343</v>
      </c>
      <c r="D1277" s="61" t="s">
        <v>16344</v>
      </c>
      <c r="E1277" s="53">
        <v>19211.46</v>
      </c>
      <c r="F1277" s="26">
        <v>0.21</v>
      </c>
      <c r="G1277" s="53">
        <v>30219.629000000001</v>
      </c>
      <c r="H1277" s="67"/>
      <c r="I1277" s="68"/>
      <c r="J1277" s="69"/>
      <c r="K1277" s="69"/>
      <c r="L1277" s="69"/>
      <c r="M1277" s="69"/>
      <c r="N1277" s="69"/>
      <c r="O1277" s="35"/>
      <c r="P1277" s="35" t="s">
        <v>25349</v>
      </c>
      <c r="Q1277" s="36">
        <v>1</v>
      </c>
      <c r="R1277" s="35" t="s">
        <v>9849</v>
      </c>
      <c r="S1277" s="35" t="s">
        <v>28503</v>
      </c>
      <c r="T1277" s="35">
        <v>0</v>
      </c>
      <c r="U1277" s="35">
        <v>0</v>
      </c>
      <c r="V1277" s="36">
        <v>1</v>
      </c>
      <c r="W1277" s="36">
        <v>1</v>
      </c>
      <c r="X1277" s="37" t="s">
        <v>65</v>
      </c>
    </row>
    <row r="1278" spans="1:24" ht="24" customHeight="1" x14ac:dyDescent="0.2">
      <c r="A1278" s="50" t="s">
        <v>16303</v>
      </c>
      <c r="B1278" s="60" t="s">
        <v>16345</v>
      </c>
      <c r="C1278" s="76" t="s">
        <v>16345</v>
      </c>
      <c r="D1278" s="61" t="s">
        <v>16346</v>
      </c>
      <c r="E1278" s="53">
        <v>975927.86300000001</v>
      </c>
      <c r="F1278" s="26">
        <v>0.21</v>
      </c>
      <c r="G1278" s="53">
        <v>1712265.436</v>
      </c>
      <c r="H1278" s="67"/>
      <c r="I1278" s="68"/>
      <c r="J1278" s="69"/>
      <c r="K1278" s="69"/>
      <c r="L1278" s="69"/>
      <c r="M1278" s="69"/>
      <c r="N1278" s="69"/>
      <c r="O1278" s="35"/>
      <c r="P1278" s="35" t="s">
        <v>25350</v>
      </c>
      <c r="Q1278" s="36">
        <v>6</v>
      </c>
      <c r="R1278" s="35" t="s">
        <v>9849</v>
      </c>
      <c r="S1278" s="35" t="s">
        <v>28504</v>
      </c>
      <c r="T1278" s="35">
        <v>0</v>
      </c>
      <c r="U1278" s="35">
        <v>0</v>
      </c>
      <c r="V1278" s="36">
        <v>6</v>
      </c>
      <c r="W1278" s="36">
        <v>6</v>
      </c>
      <c r="X1278" s="37" t="s">
        <v>65</v>
      </c>
    </row>
    <row r="1279" spans="1:24" ht="24" customHeight="1" x14ac:dyDescent="0.2">
      <c r="A1279" s="50" t="s">
        <v>16303</v>
      </c>
      <c r="B1279" s="60" t="s">
        <v>16347</v>
      </c>
      <c r="C1279" s="76" t="s">
        <v>16347</v>
      </c>
      <c r="D1279" s="61" t="s">
        <v>16348</v>
      </c>
      <c r="E1279" s="53">
        <v>1766899.45</v>
      </c>
      <c r="F1279" s="26">
        <v>0.21</v>
      </c>
      <c r="G1279" s="53">
        <v>2779332.841</v>
      </c>
      <c r="H1279" s="67"/>
      <c r="I1279" s="68"/>
      <c r="J1279" s="69"/>
      <c r="K1279" s="69"/>
      <c r="L1279" s="69"/>
      <c r="M1279" s="69"/>
      <c r="N1279" s="69"/>
      <c r="O1279" s="35"/>
      <c r="P1279" s="35" t="s">
        <v>25351</v>
      </c>
      <c r="Q1279" s="36">
        <v>1</v>
      </c>
      <c r="R1279" s="35" t="s">
        <v>9849</v>
      </c>
      <c r="S1279" s="35" t="s">
        <v>28504</v>
      </c>
      <c r="T1279" s="35">
        <v>0</v>
      </c>
      <c r="U1279" s="35">
        <v>0</v>
      </c>
      <c r="V1279" s="36">
        <v>1</v>
      </c>
      <c r="W1279" s="36">
        <v>1</v>
      </c>
      <c r="X1279" s="37" t="s">
        <v>65</v>
      </c>
    </row>
    <row r="1280" spans="1:24" ht="24" customHeight="1" x14ac:dyDescent="0.2">
      <c r="A1280" s="50" t="s">
        <v>16303</v>
      </c>
      <c r="B1280" s="60" t="s">
        <v>16349</v>
      </c>
      <c r="C1280" s="76" t="s">
        <v>16349</v>
      </c>
      <c r="D1280" s="61" t="s">
        <v>16350</v>
      </c>
      <c r="E1280" s="53">
        <v>669207.65</v>
      </c>
      <c r="F1280" s="26">
        <v>0.21</v>
      </c>
      <c r="G1280" s="53">
        <v>1052663.6329999999</v>
      </c>
      <c r="H1280" s="67"/>
      <c r="I1280" s="68"/>
      <c r="J1280" s="69"/>
      <c r="K1280" s="69"/>
      <c r="L1280" s="69"/>
      <c r="M1280" s="69"/>
      <c r="N1280" s="69"/>
      <c r="O1280" s="35"/>
      <c r="P1280" s="35" t="s">
        <v>25352</v>
      </c>
      <c r="Q1280" s="36">
        <v>8</v>
      </c>
      <c r="R1280" s="35" t="s">
        <v>9849</v>
      </c>
      <c r="S1280" s="35" t="s">
        <v>28503</v>
      </c>
      <c r="T1280" s="35">
        <v>0</v>
      </c>
      <c r="U1280" s="35">
        <v>0</v>
      </c>
      <c r="V1280" s="36">
        <v>8</v>
      </c>
      <c r="W1280" s="36">
        <v>8</v>
      </c>
      <c r="X1280" s="37" t="s">
        <v>65</v>
      </c>
    </row>
    <row r="1281" spans="1:24" ht="24" customHeight="1" x14ac:dyDescent="0.2">
      <c r="A1281" s="50" t="s">
        <v>16303</v>
      </c>
      <c r="B1281" s="60" t="s">
        <v>16351</v>
      </c>
      <c r="C1281" s="76" t="s">
        <v>16351</v>
      </c>
      <c r="D1281" s="61" t="s">
        <v>16352</v>
      </c>
      <c r="E1281" s="53">
        <v>474022.40000000002</v>
      </c>
      <c r="F1281" s="26">
        <v>0.21</v>
      </c>
      <c r="G1281" s="53">
        <v>831672.30099999998</v>
      </c>
      <c r="H1281" s="67"/>
      <c r="I1281" s="68"/>
      <c r="J1281" s="69"/>
      <c r="K1281" s="69"/>
      <c r="L1281" s="69"/>
      <c r="M1281" s="69"/>
      <c r="N1281" s="69"/>
      <c r="O1281" s="35"/>
      <c r="P1281" s="35" t="s">
        <v>25353</v>
      </c>
      <c r="Q1281" s="36">
        <v>1</v>
      </c>
      <c r="R1281" s="35" t="s">
        <v>9849</v>
      </c>
      <c r="S1281" s="35" t="s">
        <v>28504</v>
      </c>
      <c r="T1281" s="35">
        <v>0</v>
      </c>
      <c r="U1281" s="35">
        <v>0</v>
      </c>
      <c r="V1281" s="36">
        <v>1</v>
      </c>
      <c r="W1281" s="36">
        <v>1</v>
      </c>
      <c r="X1281" s="37" t="s">
        <v>65</v>
      </c>
    </row>
    <row r="1282" spans="1:24" ht="24" customHeight="1" x14ac:dyDescent="0.2">
      <c r="A1282" s="50" t="s">
        <v>16303</v>
      </c>
      <c r="B1282" s="60" t="s">
        <v>16353</v>
      </c>
      <c r="C1282" s="76" t="s">
        <v>16353</v>
      </c>
      <c r="D1282" s="61" t="s">
        <v>16354</v>
      </c>
      <c r="E1282" s="53">
        <v>474022.05300000001</v>
      </c>
      <c r="F1282" s="26">
        <v>0.21</v>
      </c>
      <c r="G1282" s="53">
        <v>831671.69200000004</v>
      </c>
      <c r="H1282" s="67"/>
      <c r="I1282" s="68"/>
      <c r="J1282" s="69"/>
      <c r="K1282" s="69"/>
      <c r="L1282" s="69"/>
      <c r="M1282" s="69"/>
      <c r="N1282" s="69"/>
      <c r="O1282" s="35"/>
      <c r="P1282" s="35" t="s">
        <v>25354</v>
      </c>
      <c r="Q1282" s="36">
        <v>6</v>
      </c>
      <c r="R1282" s="35" t="s">
        <v>9849</v>
      </c>
      <c r="S1282" s="35" t="s">
        <v>28504</v>
      </c>
      <c r="T1282" s="35">
        <v>0</v>
      </c>
      <c r="U1282" s="35">
        <v>0</v>
      </c>
      <c r="V1282" s="36">
        <v>6</v>
      </c>
      <c r="W1282" s="36">
        <v>6</v>
      </c>
      <c r="X1282" s="37" t="s">
        <v>65</v>
      </c>
    </row>
    <row r="1283" spans="1:24" ht="24" customHeight="1" x14ac:dyDescent="0.2">
      <c r="A1283" s="50" t="s">
        <v>16303</v>
      </c>
      <c r="B1283" s="60" t="s">
        <v>16355</v>
      </c>
      <c r="C1283" s="76" t="s">
        <v>16355</v>
      </c>
      <c r="D1283" s="61" t="s">
        <v>16356</v>
      </c>
      <c r="E1283" s="53">
        <v>595159.05200000003</v>
      </c>
      <c r="F1283" s="26">
        <v>0.21</v>
      </c>
      <c r="G1283" s="53">
        <v>936185.18799999997</v>
      </c>
      <c r="H1283" s="67"/>
      <c r="I1283" s="68"/>
      <c r="J1283" s="69"/>
      <c r="K1283" s="69"/>
      <c r="L1283" s="69"/>
      <c r="M1283" s="69"/>
      <c r="N1283" s="69"/>
      <c r="O1283" s="35"/>
      <c r="P1283" s="35" t="s">
        <v>25355</v>
      </c>
      <c r="Q1283" s="36">
        <v>6</v>
      </c>
      <c r="R1283" s="35" t="s">
        <v>9849</v>
      </c>
      <c r="S1283" s="35" t="s">
        <v>28503</v>
      </c>
      <c r="T1283" s="35">
        <v>0</v>
      </c>
      <c r="U1283" s="35">
        <v>0</v>
      </c>
      <c r="V1283" s="36">
        <v>6</v>
      </c>
      <c r="W1283" s="36">
        <v>6</v>
      </c>
      <c r="X1283" s="37" t="s">
        <v>65</v>
      </c>
    </row>
    <row r="1284" spans="1:24" ht="24" customHeight="1" x14ac:dyDescent="0.2">
      <c r="A1284" s="50" t="s">
        <v>16303</v>
      </c>
      <c r="B1284" s="60" t="s">
        <v>16357</v>
      </c>
      <c r="C1284" s="76" t="s">
        <v>16357</v>
      </c>
      <c r="D1284" s="61" t="s">
        <v>16358</v>
      </c>
      <c r="E1284" s="53">
        <v>501905.79800000001</v>
      </c>
      <c r="F1284" s="26">
        <v>0.21</v>
      </c>
      <c r="G1284" s="53">
        <v>789497.821</v>
      </c>
      <c r="H1284" s="67"/>
      <c r="I1284" s="68"/>
      <c r="J1284" s="69"/>
      <c r="K1284" s="69"/>
      <c r="L1284" s="69"/>
      <c r="M1284" s="69"/>
      <c r="N1284" s="69"/>
      <c r="O1284" s="35"/>
      <c r="P1284" s="35" t="s">
        <v>25356</v>
      </c>
      <c r="Q1284" s="36">
        <v>6</v>
      </c>
      <c r="R1284" s="35" t="s">
        <v>9849</v>
      </c>
      <c r="S1284" s="35" t="s">
        <v>28504</v>
      </c>
      <c r="T1284" s="35">
        <v>0</v>
      </c>
      <c r="U1284" s="35">
        <v>0</v>
      </c>
      <c r="V1284" s="36">
        <v>6</v>
      </c>
      <c r="W1284" s="36">
        <v>6</v>
      </c>
      <c r="X1284" s="37" t="s">
        <v>65</v>
      </c>
    </row>
    <row r="1285" spans="1:24" ht="24" customHeight="1" x14ac:dyDescent="0.2">
      <c r="A1285" s="50" t="s">
        <v>16303</v>
      </c>
      <c r="B1285" s="60" t="s">
        <v>16359</v>
      </c>
      <c r="C1285" s="76" t="s">
        <v>16359</v>
      </c>
      <c r="D1285" s="61" t="s">
        <v>16360</v>
      </c>
      <c r="E1285" s="53">
        <v>556639.93000000005</v>
      </c>
      <c r="F1285" s="26">
        <v>0.21</v>
      </c>
      <c r="G1285" s="53">
        <v>875594.61100000003</v>
      </c>
      <c r="H1285" s="67"/>
      <c r="I1285" s="68"/>
      <c r="J1285" s="69"/>
      <c r="K1285" s="69"/>
      <c r="L1285" s="69"/>
      <c r="M1285" s="69"/>
      <c r="N1285" s="69"/>
      <c r="O1285" s="35"/>
      <c r="P1285" s="35" t="s">
        <v>25357</v>
      </c>
      <c r="Q1285" s="36">
        <v>1</v>
      </c>
      <c r="R1285" s="35" t="s">
        <v>9849</v>
      </c>
      <c r="S1285" s="35" t="s">
        <v>28503</v>
      </c>
      <c r="T1285" s="35">
        <v>0</v>
      </c>
      <c r="U1285" s="35">
        <v>0</v>
      </c>
      <c r="V1285" s="36">
        <v>1</v>
      </c>
      <c r="W1285" s="36">
        <v>1</v>
      </c>
      <c r="X1285" s="37" t="s">
        <v>65</v>
      </c>
    </row>
    <row r="1286" spans="1:24" ht="24" customHeight="1" x14ac:dyDescent="0.2">
      <c r="A1286" s="50" t="s">
        <v>16303</v>
      </c>
      <c r="B1286" s="60" t="s">
        <v>16361</v>
      </c>
      <c r="C1286" s="76" t="s">
        <v>16361</v>
      </c>
      <c r="D1286" s="61" t="s">
        <v>16362</v>
      </c>
      <c r="E1286" s="53">
        <v>595159.45200000005</v>
      </c>
      <c r="F1286" s="26">
        <v>0.21</v>
      </c>
      <c r="G1286" s="53">
        <v>936185.81700000004</v>
      </c>
      <c r="H1286" s="67"/>
      <c r="I1286" s="68"/>
      <c r="J1286" s="69"/>
      <c r="K1286" s="69"/>
      <c r="L1286" s="69"/>
      <c r="M1286" s="69"/>
      <c r="N1286" s="69"/>
      <c r="O1286" s="35"/>
      <c r="P1286" s="35" t="s">
        <v>25358</v>
      </c>
      <c r="Q1286" s="36">
        <v>6</v>
      </c>
      <c r="R1286" s="35" t="s">
        <v>9849</v>
      </c>
      <c r="S1286" s="35" t="s">
        <v>28503</v>
      </c>
      <c r="T1286" s="35">
        <v>0</v>
      </c>
      <c r="U1286" s="35">
        <v>0</v>
      </c>
      <c r="V1286" s="36">
        <v>6</v>
      </c>
      <c r="W1286" s="36">
        <v>6</v>
      </c>
      <c r="X1286" s="37" t="s">
        <v>65</v>
      </c>
    </row>
    <row r="1287" spans="1:24" ht="24" customHeight="1" x14ac:dyDescent="0.2">
      <c r="A1287" s="50" t="s">
        <v>16303</v>
      </c>
      <c r="B1287" s="60" t="s">
        <v>16363</v>
      </c>
      <c r="C1287" s="76" t="s">
        <v>16363</v>
      </c>
      <c r="D1287" s="61" t="s">
        <v>16364</v>
      </c>
      <c r="E1287" s="53">
        <v>1029051.31</v>
      </c>
      <c r="F1287" s="26">
        <v>0.21</v>
      </c>
      <c r="G1287" s="53">
        <v>1805470.524</v>
      </c>
      <c r="H1287" s="67"/>
      <c r="I1287" s="68"/>
      <c r="J1287" s="69"/>
      <c r="K1287" s="69"/>
      <c r="L1287" s="69"/>
      <c r="M1287" s="69"/>
      <c r="N1287" s="69"/>
      <c r="O1287" s="35"/>
      <c r="P1287" s="35" t="s">
        <v>25359</v>
      </c>
      <c r="Q1287" s="36">
        <v>1</v>
      </c>
      <c r="R1287" s="35" t="s">
        <v>9849</v>
      </c>
      <c r="S1287" s="35" t="s">
        <v>28504</v>
      </c>
      <c r="T1287" s="35">
        <v>0</v>
      </c>
      <c r="U1287" s="35">
        <v>0</v>
      </c>
      <c r="V1287" s="36">
        <v>1</v>
      </c>
      <c r="W1287" s="36">
        <v>1</v>
      </c>
      <c r="X1287" s="37" t="s">
        <v>65</v>
      </c>
    </row>
    <row r="1288" spans="1:24" ht="24" customHeight="1" x14ac:dyDescent="0.2">
      <c r="A1288" s="50" t="s">
        <v>16303</v>
      </c>
      <c r="B1288" s="60" t="s">
        <v>16365</v>
      </c>
      <c r="C1288" s="76" t="s">
        <v>16365</v>
      </c>
      <c r="D1288" s="61" t="s">
        <v>16366</v>
      </c>
      <c r="E1288" s="53">
        <v>1094735.4550000001</v>
      </c>
      <c r="F1288" s="26">
        <v>0.21</v>
      </c>
      <c r="G1288" s="53">
        <v>1920713.3559999999</v>
      </c>
      <c r="H1288" s="67"/>
      <c r="I1288" s="68"/>
      <c r="J1288" s="69"/>
      <c r="K1288" s="69"/>
      <c r="L1288" s="69"/>
      <c r="M1288" s="69"/>
      <c r="N1288" s="69"/>
      <c r="O1288" s="35"/>
      <c r="P1288" s="35" t="s">
        <v>25360</v>
      </c>
      <c r="Q1288" s="36">
        <v>6</v>
      </c>
      <c r="R1288" s="35" t="s">
        <v>9849</v>
      </c>
      <c r="S1288" s="35" t="s">
        <v>28504</v>
      </c>
      <c r="T1288" s="35">
        <v>0</v>
      </c>
      <c r="U1288" s="35">
        <v>0</v>
      </c>
      <c r="V1288" s="36">
        <v>6</v>
      </c>
      <c r="W1288" s="36">
        <v>6</v>
      </c>
      <c r="X1288" s="37" t="s">
        <v>65</v>
      </c>
    </row>
    <row r="1289" spans="1:24" ht="24" customHeight="1" x14ac:dyDescent="0.2">
      <c r="A1289" s="50" t="s">
        <v>16303</v>
      </c>
      <c r="B1289" s="60" t="s">
        <v>16367</v>
      </c>
      <c r="C1289" s="76" t="s">
        <v>16367</v>
      </c>
      <c r="D1289" s="61" t="s">
        <v>16368</v>
      </c>
      <c r="E1289" s="53">
        <v>1679990.55</v>
      </c>
      <c r="F1289" s="26">
        <v>0.21</v>
      </c>
      <c r="G1289" s="53">
        <v>2642625.1409999998</v>
      </c>
      <c r="H1289" s="67"/>
      <c r="I1289" s="68"/>
      <c r="J1289" s="69"/>
      <c r="K1289" s="69"/>
      <c r="L1289" s="69"/>
      <c r="M1289" s="69"/>
      <c r="N1289" s="69"/>
      <c r="O1289" s="35"/>
      <c r="P1289" s="35" t="s">
        <v>25361</v>
      </c>
      <c r="Q1289" s="36">
        <v>1</v>
      </c>
      <c r="R1289" s="35" t="s">
        <v>9849</v>
      </c>
      <c r="S1289" s="35" t="s">
        <v>28504</v>
      </c>
      <c r="T1289" s="35">
        <v>0</v>
      </c>
      <c r="U1289" s="35">
        <v>0</v>
      </c>
      <c r="V1289" s="36">
        <v>1</v>
      </c>
      <c r="W1289" s="36">
        <v>1</v>
      </c>
      <c r="X1289" s="37" t="s">
        <v>65</v>
      </c>
    </row>
    <row r="1290" spans="1:24" ht="24" customHeight="1" x14ac:dyDescent="0.2">
      <c r="A1290" s="50" t="s">
        <v>16303</v>
      </c>
      <c r="B1290" s="60" t="s">
        <v>16369</v>
      </c>
      <c r="C1290" s="76" t="s">
        <v>16369</v>
      </c>
      <c r="D1290" s="61" t="s">
        <v>16370</v>
      </c>
      <c r="E1290" s="53">
        <v>667982.54</v>
      </c>
      <c r="F1290" s="26">
        <v>0.21</v>
      </c>
      <c r="G1290" s="53">
        <v>1050736.5330000001</v>
      </c>
      <c r="H1290" s="67"/>
      <c r="I1290" s="68"/>
      <c r="J1290" s="69"/>
      <c r="K1290" s="69"/>
      <c r="L1290" s="69"/>
      <c r="M1290" s="69"/>
      <c r="N1290" s="69"/>
      <c r="O1290" s="35"/>
      <c r="P1290" s="35" t="s">
        <v>25362</v>
      </c>
      <c r="Q1290" s="36">
        <v>1</v>
      </c>
      <c r="R1290" s="35" t="s">
        <v>9849</v>
      </c>
      <c r="S1290" s="35" t="s">
        <v>28503</v>
      </c>
      <c r="T1290" s="35">
        <v>0</v>
      </c>
      <c r="U1290" s="35">
        <v>0</v>
      </c>
      <c r="V1290" s="36">
        <v>1</v>
      </c>
      <c r="W1290" s="36">
        <v>1</v>
      </c>
      <c r="X1290" s="37" t="s">
        <v>65</v>
      </c>
    </row>
    <row r="1291" spans="1:24" ht="24" customHeight="1" x14ac:dyDescent="0.2">
      <c r="A1291" s="50" t="s">
        <v>16303</v>
      </c>
      <c r="B1291" s="60" t="s">
        <v>16371</v>
      </c>
      <c r="C1291" s="76" t="s">
        <v>16371</v>
      </c>
      <c r="D1291" s="61" t="s">
        <v>16372</v>
      </c>
      <c r="E1291" s="53">
        <v>658257</v>
      </c>
      <c r="F1291" s="26">
        <v>0.21</v>
      </c>
      <c r="G1291" s="53">
        <v>1035438.2610000001</v>
      </c>
      <c r="H1291" s="67"/>
      <c r="I1291" s="68"/>
      <c r="J1291" s="69"/>
      <c r="K1291" s="69"/>
      <c r="L1291" s="69"/>
      <c r="M1291" s="69"/>
      <c r="N1291" s="69"/>
      <c r="O1291" s="35"/>
      <c r="P1291" s="35" t="s">
        <v>25363</v>
      </c>
      <c r="Q1291" s="36">
        <v>1</v>
      </c>
      <c r="R1291" s="35" t="s">
        <v>9849</v>
      </c>
      <c r="S1291" s="35" t="s">
        <v>28504</v>
      </c>
      <c r="T1291" s="35">
        <v>0</v>
      </c>
      <c r="U1291" s="35">
        <v>0</v>
      </c>
      <c r="V1291" s="36">
        <v>1</v>
      </c>
      <c r="W1291" s="36">
        <v>1</v>
      </c>
      <c r="X1291" s="37" t="s">
        <v>65</v>
      </c>
    </row>
    <row r="1292" spans="1:24" ht="24" customHeight="1" x14ac:dyDescent="0.2">
      <c r="A1292" s="50" t="s">
        <v>16303</v>
      </c>
      <c r="B1292" s="60" t="s">
        <v>16373</v>
      </c>
      <c r="C1292" s="76" t="s">
        <v>16373</v>
      </c>
      <c r="D1292" s="61" t="s">
        <v>16374</v>
      </c>
      <c r="E1292" s="53">
        <v>1482481.03</v>
      </c>
      <c r="F1292" s="26">
        <v>0.21</v>
      </c>
      <c r="G1292" s="53">
        <v>2331942.6609999998</v>
      </c>
      <c r="H1292" s="67"/>
      <c r="I1292" s="68"/>
      <c r="J1292" s="69"/>
      <c r="K1292" s="69"/>
      <c r="L1292" s="69"/>
      <c r="M1292" s="69"/>
      <c r="N1292" s="69"/>
      <c r="O1292" s="35"/>
      <c r="P1292" s="35" t="s">
        <v>25364</v>
      </c>
      <c r="Q1292" s="36">
        <v>1</v>
      </c>
      <c r="R1292" s="35" t="s">
        <v>9849</v>
      </c>
      <c r="S1292" s="35" t="s">
        <v>28504</v>
      </c>
      <c r="T1292" s="35">
        <v>0</v>
      </c>
      <c r="U1292" s="35">
        <v>0</v>
      </c>
      <c r="V1292" s="36">
        <v>1</v>
      </c>
      <c r="W1292" s="36">
        <v>1</v>
      </c>
      <c r="X1292" s="37" t="s">
        <v>65</v>
      </c>
    </row>
    <row r="1293" spans="1:24" ht="24" customHeight="1" x14ac:dyDescent="0.2">
      <c r="A1293" s="50" t="s">
        <v>16303</v>
      </c>
      <c r="B1293" s="60" t="s">
        <v>16375</v>
      </c>
      <c r="C1293" s="76" t="s">
        <v>16375</v>
      </c>
      <c r="D1293" s="61" t="s">
        <v>16376</v>
      </c>
      <c r="E1293" s="53">
        <v>2126073.6</v>
      </c>
      <c r="F1293" s="26">
        <v>0.21</v>
      </c>
      <c r="G1293" s="53">
        <v>3344313.773</v>
      </c>
      <c r="H1293" s="67"/>
      <c r="I1293" s="68"/>
      <c r="J1293" s="69"/>
      <c r="K1293" s="69"/>
      <c r="L1293" s="69"/>
      <c r="M1293" s="69"/>
      <c r="N1293" s="69"/>
      <c r="O1293" s="35"/>
      <c r="P1293" s="35" t="s">
        <v>25365</v>
      </c>
      <c r="Q1293" s="36">
        <v>1</v>
      </c>
      <c r="R1293" s="35" t="s">
        <v>9849</v>
      </c>
      <c r="S1293" s="35" t="s">
        <v>28504</v>
      </c>
      <c r="T1293" s="35">
        <v>0</v>
      </c>
      <c r="U1293" s="35">
        <v>0</v>
      </c>
      <c r="V1293" s="36">
        <v>1</v>
      </c>
      <c r="W1293" s="36">
        <v>1</v>
      </c>
      <c r="X1293" s="37" t="s">
        <v>65</v>
      </c>
    </row>
    <row r="1294" spans="1:24" ht="24" customHeight="1" x14ac:dyDescent="0.2">
      <c r="A1294" s="50" t="s">
        <v>16303</v>
      </c>
      <c r="B1294" s="60" t="s">
        <v>16377</v>
      </c>
      <c r="C1294" s="76" t="s">
        <v>16377</v>
      </c>
      <c r="D1294" s="61" t="s">
        <v>16378</v>
      </c>
      <c r="E1294" s="53">
        <v>7421930.9199999999</v>
      </c>
      <c r="F1294" s="26">
        <v>0.21</v>
      </c>
      <c r="G1294" s="53">
        <v>11674697.342</v>
      </c>
      <c r="H1294" s="67"/>
      <c r="I1294" s="68"/>
      <c r="J1294" s="69"/>
      <c r="K1294" s="69"/>
      <c r="L1294" s="69"/>
      <c r="M1294" s="69"/>
      <c r="N1294" s="69"/>
      <c r="O1294" s="35"/>
      <c r="P1294" s="35" t="s">
        <v>25366</v>
      </c>
      <c r="Q1294" s="36">
        <v>1</v>
      </c>
      <c r="R1294" s="35" t="s">
        <v>9849</v>
      </c>
      <c r="S1294" s="35" t="s">
        <v>28504</v>
      </c>
      <c r="T1294" s="35">
        <v>0</v>
      </c>
      <c r="U1294" s="35">
        <v>0</v>
      </c>
      <c r="V1294" s="36">
        <v>1</v>
      </c>
      <c r="W1294" s="36">
        <v>1</v>
      </c>
      <c r="X1294" s="37" t="s">
        <v>65</v>
      </c>
    </row>
    <row r="1295" spans="1:24" ht="24" customHeight="1" x14ac:dyDescent="0.2">
      <c r="A1295" s="50" t="s">
        <v>16303</v>
      </c>
      <c r="B1295" s="60" t="s">
        <v>16379</v>
      </c>
      <c r="C1295" s="76" t="s">
        <v>16379</v>
      </c>
      <c r="D1295" s="61" t="s">
        <v>16380</v>
      </c>
      <c r="E1295" s="53">
        <v>2115241.2200000002</v>
      </c>
      <c r="F1295" s="26">
        <v>0.21</v>
      </c>
      <c r="G1295" s="53">
        <v>3327274.4440000001</v>
      </c>
      <c r="H1295" s="67"/>
      <c r="I1295" s="68"/>
      <c r="J1295" s="69"/>
      <c r="K1295" s="69"/>
      <c r="L1295" s="69"/>
      <c r="M1295" s="69"/>
      <c r="N1295" s="69"/>
      <c r="O1295" s="35"/>
      <c r="P1295" s="35" t="s">
        <v>25367</v>
      </c>
      <c r="Q1295" s="36">
        <v>1</v>
      </c>
      <c r="R1295" s="35" t="s">
        <v>9849</v>
      </c>
      <c r="S1295" s="35" t="s">
        <v>28504</v>
      </c>
      <c r="T1295" s="35">
        <v>0</v>
      </c>
      <c r="U1295" s="35">
        <v>0</v>
      </c>
      <c r="V1295" s="36">
        <v>1</v>
      </c>
      <c r="W1295" s="36">
        <v>1</v>
      </c>
      <c r="X1295" s="37" t="s">
        <v>65</v>
      </c>
    </row>
    <row r="1296" spans="1:24" ht="24" customHeight="1" x14ac:dyDescent="0.2">
      <c r="A1296" s="50" t="s">
        <v>16303</v>
      </c>
      <c r="B1296" s="60" t="s">
        <v>16381</v>
      </c>
      <c r="C1296" s="76" t="s">
        <v>16381</v>
      </c>
      <c r="D1296" s="61" t="s">
        <v>16382</v>
      </c>
      <c r="E1296" s="53">
        <v>2100568.46</v>
      </c>
      <c r="F1296" s="26">
        <v>0.21</v>
      </c>
      <c r="G1296" s="53">
        <v>3304194.19</v>
      </c>
      <c r="H1296" s="67"/>
      <c r="I1296" s="68"/>
      <c r="J1296" s="69"/>
      <c r="K1296" s="69"/>
      <c r="L1296" s="69"/>
      <c r="M1296" s="69"/>
      <c r="N1296" s="69"/>
      <c r="O1296" s="35"/>
      <c r="P1296" s="35" t="s">
        <v>25368</v>
      </c>
      <c r="Q1296" s="36">
        <v>2</v>
      </c>
      <c r="R1296" s="35" t="s">
        <v>9849</v>
      </c>
      <c r="S1296" s="35" t="s">
        <v>28504</v>
      </c>
      <c r="T1296" s="35">
        <v>0</v>
      </c>
      <c r="U1296" s="35">
        <v>0</v>
      </c>
      <c r="V1296" s="36">
        <v>2</v>
      </c>
      <c r="W1296" s="36">
        <v>2</v>
      </c>
      <c r="X1296" s="37" t="s">
        <v>65</v>
      </c>
    </row>
    <row r="1297" spans="1:24" ht="24" customHeight="1" x14ac:dyDescent="0.2">
      <c r="A1297" s="50" t="s">
        <v>16303</v>
      </c>
      <c r="B1297" s="60" t="s">
        <v>16383</v>
      </c>
      <c r="C1297" s="76" t="s">
        <v>16383</v>
      </c>
      <c r="D1297" s="61" t="s">
        <v>16384</v>
      </c>
      <c r="E1297" s="53">
        <v>3492427.18</v>
      </c>
      <c r="F1297" s="26">
        <v>0.21</v>
      </c>
      <c r="G1297" s="53">
        <v>5493587.949</v>
      </c>
      <c r="H1297" s="67"/>
      <c r="I1297" s="68"/>
      <c r="J1297" s="69"/>
      <c r="K1297" s="69"/>
      <c r="L1297" s="69"/>
      <c r="M1297" s="69"/>
      <c r="N1297" s="69"/>
      <c r="O1297" s="35"/>
      <c r="P1297" s="35" t="s">
        <v>25369</v>
      </c>
      <c r="Q1297" s="36">
        <v>1</v>
      </c>
      <c r="R1297" s="35" t="s">
        <v>9849</v>
      </c>
      <c r="S1297" s="35" t="s">
        <v>28503</v>
      </c>
      <c r="T1297" s="35">
        <v>0</v>
      </c>
      <c r="U1297" s="35">
        <v>0</v>
      </c>
      <c r="V1297" s="36">
        <v>1</v>
      </c>
      <c r="W1297" s="36">
        <v>1</v>
      </c>
      <c r="X1297" s="37" t="s">
        <v>65</v>
      </c>
    </row>
    <row r="1298" spans="1:24" ht="24" customHeight="1" x14ac:dyDescent="0.2">
      <c r="A1298" s="50" t="s">
        <v>16303</v>
      </c>
      <c r="B1298" s="60" t="s">
        <v>16385</v>
      </c>
      <c r="C1298" s="76" t="s">
        <v>16385</v>
      </c>
      <c r="D1298" s="61" t="s">
        <v>16386</v>
      </c>
      <c r="E1298" s="53">
        <v>3002139.94</v>
      </c>
      <c r="F1298" s="26">
        <v>0.21</v>
      </c>
      <c r="G1298" s="53">
        <v>4722366.1229999997</v>
      </c>
      <c r="H1298" s="67"/>
      <c r="I1298" s="68"/>
      <c r="J1298" s="69"/>
      <c r="K1298" s="69"/>
      <c r="L1298" s="69"/>
      <c r="M1298" s="69"/>
      <c r="N1298" s="69"/>
      <c r="O1298" s="35"/>
      <c r="P1298" s="35" t="s">
        <v>25370</v>
      </c>
      <c r="Q1298" s="36">
        <v>2</v>
      </c>
      <c r="R1298" s="35" t="s">
        <v>9849</v>
      </c>
      <c r="S1298" s="35" t="s">
        <v>28504</v>
      </c>
      <c r="T1298" s="35">
        <v>0</v>
      </c>
      <c r="U1298" s="35">
        <v>0</v>
      </c>
      <c r="V1298" s="36">
        <v>2</v>
      </c>
      <c r="W1298" s="36">
        <v>2</v>
      </c>
      <c r="X1298" s="37" t="s">
        <v>65</v>
      </c>
    </row>
    <row r="1299" spans="1:24" ht="24" customHeight="1" x14ac:dyDescent="0.2">
      <c r="A1299" s="50" t="s">
        <v>16303</v>
      </c>
      <c r="B1299" s="60" t="s">
        <v>16387</v>
      </c>
      <c r="C1299" s="76" t="s">
        <v>16387</v>
      </c>
      <c r="D1299" s="61" t="s">
        <v>16387</v>
      </c>
      <c r="E1299" s="53">
        <v>2420537.0499999998</v>
      </c>
      <c r="F1299" s="26">
        <v>0.21</v>
      </c>
      <c r="G1299" s="53">
        <v>3807504.7859999998</v>
      </c>
      <c r="H1299" s="67"/>
      <c r="I1299" s="68"/>
      <c r="J1299" s="69"/>
      <c r="K1299" s="69"/>
      <c r="L1299" s="69"/>
      <c r="M1299" s="69"/>
      <c r="N1299" s="69"/>
      <c r="O1299" s="35"/>
      <c r="P1299" s="35" t="s">
        <v>25371</v>
      </c>
      <c r="Q1299" s="36">
        <v>1</v>
      </c>
      <c r="R1299" s="35" t="s">
        <v>9849</v>
      </c>
      <c r="S1299" s="35" t="s">
        <v>28504</v>
      </c>
      <c r="T1299" s="35">
        <v>0</v>
      </c>
      <c r="U1299" s="35">
        <v>0</v>
      </c>
      <c r="V1299" s="36">
        <v>1</v>
      </c>
      <c r="W1299" s="36">
        <v>1</v>
      </c>
      <c r="X1299" s="37" t="s">
        <v>65</v>
      </c>
    </row>
    <row r="1300" spans="1:24" ht="24" customHeight="1" x14ac:dyDescent="0.2">
      <c r="A1300" s="50" t="s">
        <v>16303</v>
      </c>
      <c r="B1300" s="60" t="s">
        <v>16388</v>
      </c>
      <c r="C1300" s="76" t="s">
        <v>16388</v>
      </c>
      <c r="D1300" s="61" t="s">
        <v>16389</v>
      </c>
      <c r="E1300" s="53">
        <v>3752674.44</v>
      </c>
      <c r="F1300" s="26">
        <v>0.21</v>
      </c>
      <c r="G1300" s="53">
        <v>5902956.892</v>
      </c>
      <c r="H1300" s="67"/>
      <c r="I1300" s="68"/>
      <c r="J1300" s="69"/>
      <c r="K1300" s="69"/>
      <c r="L1300" s="69"/>
      <c r="M1300" s="69"/>
      <c r="N1300" s="69"/>
      <c r="O1300" s="35"/>
      <c r="P1300" s="35" t="s">
        <v>25372</v>
      </c>
      <c r="Q1300" s="36">
        <v>2</v>
      </c>
      <c r="R1300" s="35" t="s">
        <v>9849</v>
      </c>
      <c r="S1300" s="35" t="s">
        <v>28504</v>
      </c>
      <c r="T1300" s="35">
        <v>0</v>
      </c>
      <c r="U1300" s="35">
        <v>0</v>
      </c>
      <c r="V1300" s="36">
        <v>2</v>
      </c>
      <c r="W1300" s="36">
        <v>2</v>
      </c>
      <c r="X1300" s="37" t="s">
        <v>65</v>
      </c>
    </row>
    <row r="1301" spans="1:24" ht="24" customHeight="1" x14ac:dyDescent="0.2">
      <c r="A1301" s="50" t="s">
        <v>16303</v>
      </c>
      <c r="B1301" s="60" t="s">
        <v>16390</v>
      </c>
      <c r="C1301" s="76" t="s">
        <v>16390</v>
      </c>
      <c r="D1301" s="61" t="s">
        <v>16391</v>
      </c>
      <c r="E1301" s="53">
        <v>3608340.7949999999</v>
      </c>
      <c r="F1301" s="26">
        <v>0.21</v>
      </c>
      <c r="G1301" s="53">
        <v>5675920.0719999997</v>
      </c>
      <c r="H1301" s="67"/>
      <c r="I1301" s="68"/>
      <c r="J1301" s="69"/>
      <c r="K1301" s="69"/>
      <c r="L1301" s="69"/>
      <c r="M1301" s="69"/>
      <c r="N1301" s="69"/>
      <c r="O1301" s="35"/>
      <c r="P1301" s="35" t="s">
        <v>25373</v>
      </c>
      <c r="Q1301" s="36">
        <v>2</v>
      </c>
      <c r="R1301" s="35" t="s">
        <v>9849</v>
      </c>
      <c r="S1301" s="35" t="s">
        <v>28504</v>
      </c>
      <c r="T1301" s="35">
        <v>0</v>
      </c>
      <c r="U1301" s="35">
        <v>0</v>
      </c>
      <c r="V1301" s="36">
        <v>2</v>
      </c>
      <c r="W1301" s="36">
        <v>2</v>
      </c>
      <c r="X1301" s="37" t="s">
        <v>65</v>
      </c>
    </row>
    <row r="1302" spans="1:24" ht="24" customHeight="1" x14ac:dyDescent="0.2">
      <c r="A1302" s="50" t="s">
        <v>2428</v>
      </c>
      <c r="B1302" s="60" t="s">
        <v>2429</v>
      </c>
      <c r="C1302" s="76" t="s">
        <v>2429</v>
      </c>
      <c r="D1302" s="61" t="s">
        <v>2430</v>
      </c>
      <c r="E1302" s="53">
        <v>459880.01</v>
      </c>
      <c r="F1302" s="26">
        <v>0.21</v>
      </c>
      <c r="G1302" s="53">
        <v>806859.47199999995</v>
      </c>
      <c r="H1302" s="67"/>
      <c r="I1302" s="68"/>
      <c r="J1302" s="69"/>
      <c r="K1302" s="69"/>
      <c r="L1302" s="69"/>
      <c r="M1302" s="69"/>
      <c r="N1302" s="69"/>
      <c r="O1302" s="35"/>
      <c r="P1302" s="35" t="s">
        <v>25374</v>
      </c>
      <c r="Q1302" s="36">
        <v>1</v>
      </c>
      <c r="R1302" s="35" t="s">
        <v>27</v>
      </c>
      <c r="S1302" s="35" t="s">
        <v>28504</v>
      </c>
      <c r="T1302" s="35">
        <v>0</v>
      </c>
      <c r="U1302" s="35">
        <v>0</v>
      </c>
      <c r="V1302" s="36">
        <v>1</v>
      </c>
      <c r="W1302" s="36">
        <v>1</v>
      </c>
      <c r="X1302" s="37" t="s">
        <v>65</v>
      </c>
    </row>
    <row r="1303" spans="1:24" ht="24" customHeight="1" x14ac:dyDescent="0.2">
      <c r="A1303" s="50" t="s">
        <v>2428</v>
      </c>
      <c r="B1303" s="60" t="s">
        <v>2431</v>
      </c>
      <c r="C1303" s="76" t="s">
        <v>2431</v>
      </c>
      <c r="D1303" s="61" t="s">
        <v>2432</v>
      </c>
      <c r="E1303" s="53">
        <v>659803.43000000005</v>
      </c>
      <c r="F1303" s="26">
        <v>0.21</v>
      </c>
      <c r="G1303" s="53">
        <v>1157625.1140000001</v>
      </c>
      <c r="H1303" s="67"/>
      <c r="I1303" s="68"/>
      <c r="J1303" s="69"/>
      <c r="K1303" s="69"/>
      <c r="L1303" s="69"/>
      <c r="M1303" s="69"/>
      <c r="N1303" s="69"/>
      <c r="O1303" s="35"/>
      <c r="P1303" s="35" t="s">
        <v>25375</v>
      </c>
      <c r="Q1303" s="36">
        <v>1</v>
      </c>
      <c r="R1303" s="35" t="s">
        <v>27</v>
      </c>
      <c r="S1303" s="35" t="s">
        <v>28504</v>
      </c>
      <c r="T1303" s="35">
        <v>0</v>
      </c>
      <c r="U1303" s="35">
        <v>0</v>
      </c>
      <c r="V1303" s="36">
        <v>1</v>
      </c>
      <c r="W1303" s="36">
        <v>1</v>
      </c>
      <c r="X1303" s="37" t="s">
        <v>65</v>
      </c>
    </row>
    <row r="1304" spans="1:24" ht="24" customHeight="1" x14ac:dyDescent="0.2">
      <c r="A1304" s="50" t="s">
        <v>2428</v>
      </c>
      <c r="B1304" s="60" t="s">
        <v>2433</v>
      </c>
      <c r="C1304" s="76" t="s">
        <v>2433</v>
      </c>
      <c r="D1304" s="61" t="s">
        <v>2434</v>
      </c>
      <c r="E1304" s="53">
        <v>37186.519999999997</v>
      </c>
      <c r="F1304" s="26">
        <v>0.105</v>
      </c>
      <c r="G1304" s="53">
        <v>59582.097000000002</v>
      </c>
      <c r="H1304" s="67"/>
      <c r="I1304" s="68"/>
      <c r="J1304" s="69"/>
      <c r="K1304" s="69"/>
      <c r="L1304" s="69"/>
      <c r="M1304" s="69"/>
      <c r="N1304" s="69"/>
      <c r="O1304" s="35"/>
      <c r="P1304" s="35" t="s">
        <v>25376</v>
      </c>
      <c r="Q1304" s="36">
        <v>1</v>
      </c>
      <c r="R1304" s="35" t="s">
        <v>9849</v>
      </c>
      <c r="S1304" s="35" t="s">
        <v>28503</v>
      </c>
      <c r="T1304" s="35">
        <v>0</v>
      </c>
      <c r="U1304" s="35">
        <v>0</v>
      </c>
      <c r="V1304" s="36">
        <v>1</v>
      </c>
      <c r="W1304" s="36">
        <v>1</v>
      </c>
      <c r="X1304" s="37" t="s">
        <v>65</v>
      </c>
    </row>
    <row r="1305" spans="1:24" ht="24" customHeight="1" x14ac:dyDescent="0.2">
      <c r="A1305" s="50" t="s">
        <v>2428</v>
      </c>
      <c r="B1305" s="60" t="s">
        <v>2435</v>
      </c>
      <c r="C1305" s="76" t="s">
        <v>2435</v>
      </c>
      <c r="D1305" s="61" t="s">
        <v>2436</v>
      </c>
      <c r="E1305" s="53">
        <v>149689.88</v>
      </c>
      <c r="F1305" s="26">
        <v>0.21</v>
      </c>
      <c r="G1305" s="53">
        <v>262630.89899999998</v>
      </c>
      <c r="H1305" s="67"/>
      <c r="I1305" s="68"/>
      <c r="J1305" s="69"/>
      <c r="K1305" s="69"/>
      <c r="L1305" s="69"/>
      <c r="M1305" s="69"/>
      <c r="N1305" s="69"/>
      <c r="O1305" s="35"/>
      <c r="P1305" s="35" t="s">
        <v>25377</v>
      </c>
      <c r="Q1305" s="36">
        <v>1</v>
      </c>
      <c r="R1305" s="35" t="s">
        <v>27</v>
      </c>
      <c r="S1305" s="35" t="s">
        <v>28503</v>
      </c>
      <c r="T1305" s="35">
        <v>0</v>
      </c>
      <c r="U1305" s="35">
        <v>0</v>
      </c>
      <c r="V1305" s="36">
        <v>1</v>
      </c>
      <c r="W1305" s="36">
        <v>1</v>
      </c>
      <c r="X1305" s="37" t="s">
        <v>65</v>
      </c>
    </row>
    <row r="1306" spans="1:24" ht="24" customHeight="1" x14ac:dyDescent="0.2">
      <c r="A1306" s="50" t="s">
        <v>2428</v>
      </c>
      <c r="B1306" s="60" t="s">
        <v>2437</v>
      </c>
      <c r="C1306" s="76" t="s">
        <v>2437</v>
      </c>
      <c r="D1306" s="61" t="s">
        <v>2438</v>
      </c>
      <c r="E1306" s="53">
        <v>628593.03</v>
      </c>
      <c r="F1306" s="26">
        <v>0.21</v>
      </c>
      <c r="G1306" s="53">
        <v>1102866.4669999999</v>
      </c>
      <c r="H1306" s="67"/>
      <c r="I1306" s="68"/>
      <c r="J1306" s="69"/>
      <c r="K1306" s="69"/>
      <c r="L1306" s="69"/>
      <c r="M1306" s="69"/>
      <c r="N1306" s="69"/>
      <c r="O1306" s="35"/>
      <c r="P1306" s="35" t="s">
        <v>25378</v>
      </c>
      <c r="Q1306" s="36">
        <v>1</v>
      </c>
      <c r="R1306" s="35" t="s">
        <v>27</v>
      </c>
      <c r="S1306" s="35" t="s">
        <v>28504</v>
      </c>
      <c r="T1306" s="35">
        <v>0</v>
      </c>
      <c r="U1306" s="35">
        <v>0</v>
      </c>
      <c r="V1306" s="36">
        <v>1</v>
      </c>
      <c r="W1306" s="36">
        <v>1</v>
      </c>
      <c r="X1306" s="37" t="s">
        <v>65</v>
      </c>
    </row>
    <row r="1307" spans="1:24" ht="24" customHeight="1" x14ac:dyDescent="0.2">
      <c r="A1307" s="50" t="s">
        <v>2428</v>
      </c>
      <c r="B1307" s="60" t="s">
        <v>2439</v>
      </c>
      <c r="C1307" s="76" t="s">
        <v>2439</v>
      </c>
      <c r="D1307" s="61" t="s">
        <v>2440</v>
      </c>
      <c r="E1307" s="53">
        <v>216207.19</v>
      </c>
      <c r="F1307" s="26">
        <v>0.21</v>
      </c>
      <c r="G1307" s="53">
        <v>379335.52</v>
      </c>
      <c r="H1307" s="67"/>
      <c r="I1307" s="68"/>
      <c r="J1307" s="69"/>
      <c r="K1307" s="69"/>
      <c r="L1307" s="69"/>
      <c r="M1307" s="69"/>
      <c r="N1307" s="69"/>
      <c r="O1307" s="35"/>
      <c r="P1307" s="35" t="s">
        <v>25379</v>
      </c>
      <c r="Q1307" s="36">
        <v>1</v>
      </c>
      <c r="R1307" s="35" t="s">
        <v>27</v>
      </c>
      <c r="S1307" s="35" t="s">
        <v>28503</v>
      </c>
      <c r="T1307" s="35">
        <v>0</v>
      </c>
      <c r="U1307" s="35">
        <v>0</v>
      </c>
      <c r="V1307" s="36">
        <v>1</v>
      </c>
      <c r="W1307" s="36">
        <v>1</v>
      </c>
      <c r="X1307" s="37" t="s">
        <v>65</v>
      </c>
    </row>
    <row r="1308" spans="1:24" ht="24" customHeight="1" x14ac:dyDescent="0.2">
      <c r="A1308" s="50" t="s">
        <v>2428</v>
      </c>
      <c r="B1308" s="60" t="s">
        <v>2441</v>
      </c>
      <c r="C1308" s="76" t="s">
        <v>2441</v>
      </c>
      <c r="D1308" s="61" t="s">
        <v>2442</v>
      </c>
      <c r="E1308" s="53">
        <v>319303.65999999997</v>
      </c>
      <c r="F1308" s="26">
        <v>0.21</v>
      </c>
      <c r="G1308" s="53">
        <v>560218.27500000002</v>
      </c>
      <c r="H1308" s="67"/>
      <c r="I1308" s="68"/>
      <c r="J1308" s="69"/>
      <c r="K1308" s="69"/>
      <c r="L1308" s="69"/>
      <c r="M1308" s="69"/>
      <c r="N1308" s="69"/>
      <c r="O1308" s="35"/>
      <c r="P1308" s="35" t="s">
        <v>25380</v>
      </c>
      <c r="Q1308" s="36">
        <v>1</v>
      </c>
      <c r="R1308" s="35" t="s">
        <v>27</v>
      </c>
      <c r="S1308" s="35" t="s">
        <v>28503</v>
      </c>
      <c r="T1308" s="35">
        <v>0</v>
      </c>
      <c r="U1308" s="35">
        <v>0</v>
      </c>
      <c r="V1308" s="36">
        <v>1</v>
      </c>
      <c r="W1308" s="36">
        <v>1</v>
      </c>
      <c r="X1308" s="37" t="s">
        <v>65</v>
      </c>
    </row>
    <row r="1309" spans="1:24" ht="24" customHeight="1" x14ac:dyDescent="0.2">
      <c r="A1309" s="50" t="s">
        <v>2428</v>
      </c>
      <c r="B1309" s="60" t="s">
        <v>2443</v>
      </c>
      <c r="C1309" s="76" t="s">
        <v>2443</v>
      </c>
      <c r="D1309" s="61" t="s">
        <v>2444</v>
      </c>
      <c r="E1309" s="53">
        <v>888386.8</v>
      </c>
      <c r="F1309" s="26">
        <v>0.21</v>
      </c>
      <c r="G1309" s="53">
        <v>1558674.6410000001</v>
      </c>
      <c r="H1309" s="67"/>
      <c r="I1309" s="68"/>
      <c r="J1309" s="69"/>
      <c r="K1309" s="69"/>
      <c r="L1309" s="69"/>
      <c r="M1309" s="69"/>
      <c r="N1309" s="69"/>
      <c r="O1309" s="35"/>
      <c r="P1309" s="35" t="s">
        <v>25381</v>
      </c>
      <c r="Q1309" s="36">
        <v>1</v>
      </c>
      <c r="R1309" s="35" t="s">
        <v>27</v>
      </c>
      <c r="S1309" s="35" t="s">
        <v>28504</v>
      </c>
      <c r="T1309" s="35">
        <v>0</v>
      </c>
      <c r="U1309" s="35">
        <v>0</v>
      </c>
      <c r="V1309" s="36">
        <v>1</v>
      </c>
      <c r="W1309" s="36">
        <v>1</v>
      </c>
      <c r="X1309" s="37" t="s">
        <v>65</v>
      </c>
    </row>
    <row r="1310" spans="1:24" ht="24" customHeight="1" x14ac:dyDescent="0.2">
      <c r="A1310" s="50" t="s">
        <v>2428</v>
      </c>
      <c r="B1310" s="60" t="s">
        <v>2445</v>
      </c>
      <c r="C1310" s="76" t="s">
        <v>2445</v>
      </c>
      <c r="D1310" s="61" t="s">
        <v>2446</v>
      </c>
      <c r="E1310" s="53">
        <v>422347.76</v>
      </c>
      <c r="F1310" s="26">
        <v>0.21</v>
      </c>
      <c r="G1310" s="53">
        <v>741009.14300000004</v>
      </c>
      <c r="H1310" s="67"/>
      <c r="I1310" s="68"/>
      <c r="J1310" s="69"/>
      <c r="K1310" s="69"/>
      <c r="L1310" s="69"/>
      <c r="M1310" s="69"/>
      <c r="N1310" s="69"/>
      <c r="O1310" s="35"/>
      <c r="P1310" s="35" t="s">
        <v>25382</v>
      </c>
      <c r="Q1310" s="36">
        <v>1</v>
      </c>
      <c r="R1310" s="35" t="s">
        <v>27</v>
      </c>
      <c r="S1310" s="35" t="s">
        <v>28504</v>
      </c>
      <c r="T1310" s="35">
        <v>0</v>
      </c>
      <c r="U1310" s="35">
        <v>0</v>
      </c>
      <c r="V1310" s="36">
        <v>1</v>
      </c>
      <c r="W1310" s="36">
        <v>1</v>
      </c>
      <c r="X1310" s="37" t="s">
        <v>65</v>
      </c>
    </row>
    <row r="1311" spans="1:24" ht="24" customHeight="1" x14ac:dyDescent="0.2">
      <c r="A1311" s="50" t="s">
        <v>2428</v>
      </c>
      <c r="B1311" s="60" t="s">
        <v>2447</v>
      </c>
      <c r="C1311" s="76" t="s">
        <v>2447</v>
      </c>
      <c r="D1311" s="61" t="s">
        <v>2448</v>
      </c>
      <c r="E1311" s="53">
        <v>65283.12</v>
      </c>
      <c r="F1311" s="26">
        <v>0.105</v>
      </c>
      <c r="G1311" s="53">
        <v>104599.875</v>
      </c>
      <c r="H1311" s="67"/>
      <c r="I1311" s="68"/>
      <c r="J1311" s="69"/>
      <c r="K1311" s="69"/>
      <c r="L1311" s="69"/>
      <c r="M1311" s="69"/>
      <c r="N1311" s="69"/>
      <c r="O1311" s="35"/>
      <c r="P1311" s="35" t="s">
        <v>25383</v>
      </c>
      <c r="Q1311" s="36">
        <v>1</v>
      </c>
      <c r="R1311" s="35" t="s">
        <v>9849</v>
      </c>
      <c r="S1311" s="35" t="s">
        <v>28503</v>
      </c>
      <c r="T1311" s="35">
        <v>0</v>
      </c>
      <c r="U1311" s="35">
        <v>0</v>
      </c>
      <c r="V1311" s="36">
        <v>1</v>
      </c>
      <c r="W1311" s="36">
        <v>1</v>
      </c>
      <c r="X1311" s="37" t="s">
        <v>65</v>
      </c>
    </row>
    <row r="1312" spans="1:24" ht="24" customHeight="1" x14ac:dyDescent="0.2">
      <c r="A1312" s="50" t="s">
        <v>2428</v>
      </c>
      <c r="B1312" s="60" t="s">
        <v>2449</v>
      </c>
      <c r="C1312" s="76" t="s">
        <v>2449</v>
      </c>
      <c r="D1312" s="61" t="s">
        <v>2450</v>
      </c>
      <c r="E1312" s="53">
        <v>123177.43</v>
      </c>
      <c r="F1312" s="26">
        <v>0.105</v>
      </c>
      <c r="G1312" s="53">
        <v>197361.033</v>
      </c>
      <c r="H1312" s="67"/>
      <c r="I1312" s="68"/>
      <c r="J1312" s="69"/>
      <c r="K1312" s="69"/>
      <c r="L1312" s="69"/>
      <c r="M1312" s="69"/>
      <c r="N1312" s="69"/>
      <c r="O1312" s="35"/>
      <c r="P1312" s="35" t="s">
        <v>25384</v>
      </c>
      <c r="Q1312" s="36">
        <v>1</v>
      </c>
      <c r="R1312" s="35" t="s">
        <v>9849</v>
      </c>
      <c r="S1312" s="35" t="s">
        <v>28504</v>
      </c>
      <c r="T1312" s="35">
        <v>0</v>
      </c>
      <c r="U1312" s="35">
        <v>0</v>
      </c>
      <c r="V1312" s="36">
        <v>1</v>
      </c>
      <c r="W1312" s="36">
        <v>1</v>
      </c>
      <c r="X1312" s="37" t="s">
        <v>65</v>
      </c>
    </row>
    <row r="1313" spans="1:24" ht="24" customHeight="1" x14ac:dyDescent="0.2">
      <c r="A1313" s="50" t="s">
        <v>2428</v>
      </c>
      <c r="B1313" s="60" t="s">
        <v>2453</v>
      </c>
      <c r="C1313" s="76" t="s">
        <v>2453</v>
      </c>
      <c r="D1313" s="61" t="s">
        <v>23899</v>
      </c>
      <c r="E1313" s="53">
        <v>668861.17000000004</v>
      </c>
      <c r="F1313" s="26">
        <v>0.21</v>
      </c>
      <c r="G1313" s="53">
        <v>1173516.9269999999</v>
      </c>
      <c r="H1313" s="67"/>
      <c r="I1313" s="68"/>
      <c r="J1313" s="69"/>
      <c r="K1313" s="69"/>
      <c r="L1313" s="69"/>
      <c r="M1313" s="69"/>
      <c r="N1313" s="69"/>
      <c r="O1313" s="35"/>
      <c r="P1313" s="35" t="s">
        <v>25385</v>
      </c>
      <c r="Q1313" s="36">
        <v>1</v>
      </c>
      <c r="R1313" s="35" t="s">
        <v>9849</v>
      </c>
      <c r="S1313" s="35" t="s">
        <v>28503</v>
      </c>
      <c r="T1313" s="35">
        <v>0</v>
      </c>
      <c r="U1313" s="35">
        <v>0</v>
      </c>
      <c r="V1313" s="36">
        <v>1</v>
      </c>
      <c r="W1313" s="36">
        <v>1</v>
      </c>
      <c r="X1313" s="37" t="s">
        <v>65</v>
      </c>
    </row>
    <row r="1314" spans="1:24" ht="24" customHeight="1" x14ac:dyDescent="0.2">
      <c r="A1314" s="50" t="s">
        <v>2428</v>
      </c>
      <c r="B1314" s="60" t="s">
        <v>2455</v>
      </c>
      <c r="C1314" s="76" t="s">
        <v>2455</v>
      </c>
      <c r="D1314" s="61" t="s">
        <v>23900</v>
      </c>
      <c r="E1314" s="53">
        <v>880637.81</v>
      </c>
      <c r="F1314" s="26">
        <v>0.21</v>
      </c>
      <c r="G1314" s="53">
        <v>1545079.0319999999</v>
      </c>
      <c r="H1314" s="67"/>
      <c r="I1314" s="68"/>
      <c r="J1314" s="69"/>
      <c r="K1314" s="69"/>
      <c r="L1314" s="69"/>
      <c r="M1314" s="69"/>
      <c r="N1314" s="69"/>
      <c r="O1314" s="35"/>
      <c r="P1314" s="35" t="s">
        <v>25386</v>
      </c>
      <c r="Q1314" s="36">
        <v>1</v>
      </c>
      <c r="R1314" s="35" t="s">
        <v>27</v>
      </c>
      <c r="S1314" s="35" t="s">
        <v>28504</v>
      </c>
      <c r="T1314" s="35">
        <v>0</v>
      </c>
      <c r="U1314" s="35">
        <v>0</v>
      </c>
      <c r="V1314" s="36">
        <v>1</v>
      </c>
      <c r="W1314" s="36">
        <v>1</v>
      </c>
      <c r="X1314" s="37" t="s">
        <v>65</v>
      </c>
    </row>
    <row r="1315" spans="1:24" ht="24" customHeight="1" x14ac:dyDescent="0.2">
      <c r="A1315" s="50" t="s">
        <v>2428</v>
      </c>
      <c r="B1315" s="60" t="s">
        <v>2457</v>
      </c>
      <c r="C1315" s="76" t="s">
        <v>2457</v>
      </c>
      <c r="D1315" s="61" t="s">
        <v>23901</v>
      </c>
      <c r="E1315" s="53">
        <v>697098.06</v>
      </c>
      <c r="F1315" s="26">
        <v>0.21</v>
      </c>
      <c r="G1315" s="53">
        <v>1223058.55</v>
      </c>
      <c r="H1315" s="67"/>
      <c r="I1315" s="68"/>
      <c r="J1315" s="69"/>
      <c r="K1315" s="69"/>
      <c r="L1315" s="69"/>
      <c r="M1315" s="69"/>
      <c r="N1315" s="69"/>
      <c r="O1315" s="35"/>
      <c r="P1315" s="35" t="s">
        <v>25387</v>
      </c>
      <c r="Q1315" s="36">
        <v>1</v>
      </c>
      <c r="R1315" s="35" t="s">
        <v>27</v>
      </c>
      <c r="S1315" s="35" t="s">
        <v>28504</v>
      </c>
      <c r="T1315" s="35">
        <v>0</v>
      </c>
      <c r="U1315" s="35">
        <v>0</v>
      </c>
      <c r="V1315" s="36">
        <v>1</v>
      </c>
      <c r="W1315" s="36">
        <v>1</v>
      </c>
      <c r="X1315" s="37" t="s">
        <v>65</v>
      </c>
    </row>
    <row r="1316" spans="1:24" ht="24" customHeight="1" x14ac:dyDescent="0.2">
      <c r="A1316" s="50" t="s">
        <v>2428</v>
      </c>
      <c r="B1316" s="60" t="s">
        <v>2459</v>
      </c>
      <c r="C1316" s="76" t="s">
        <v>2459</v>
      </c>
      <c r="D1316" s="61" t="s">
        <v>23902</v>
      </c>
      <c r="E1316" s="53">
        <v>1191243.52</v>
      </c>
      <c r="F1316" s="26">
        <v>0.21</v>
      </c>
      <c r="G1316" s="53">
        <v>2090036.7509999999</v>
      </c>
      <c r="H1316" s="67"/>
      <c r="I1316" s="68"/>
      <c r="J1316" s="69"/>
      <c r="K1316" s="69"/>
      <c r="L1316" s="69"/>
      <c r="M1316" s="69"/>
      <c r="N1316" s="69"/>
      <c r="O1316" s="35"/>
      <c r="P1316" s="35" t="s">
        <v>25388</v>
      </c>
      <c r="Q1316" s="36">
        <v>1</v>
      </c>
      <c r="R1316" s="35" t="s">
        <v>27</v>
      </c>
      <c r="S1316" s="35" t="s">
        <v>28504</v>
      </c>
      <c r="T1316" s="35">
        <v>0</v>
      </c>
      <c r="U1316" s="35">
        <v>0</v>
      </c>
      <c r="V1316" s="36">
        <v>1</v>
      </c>
      <c r="W1316" s="36">
        <v>1</v>
      </c>
      <c r="X1316" s="37" t="s">
        <v>65</v>
      </c>
    </row>
    <row r="1317" spans="1:24" ht="24" customHeight="1" x14ac:dyDescent="0.2">
      <c r="A1317" s="50" t="s">
        <v>2428</v>
      </c>
      <c r="B1317" s="60" t="s">
        <v>2461</v>
      </c>
      <c r="C1317" s="76" t="s">
        <v>2461</v>
      </c>
      <c r="D1317" s="61" t="s">
        <v>2462</v>
      </c>
      <c r="E1317" s="53">
        <v>681226.35</v>
      </c>
      <c r="F1317" s="26">
        <v>0.21</v>
      </c>
      <c r="G1317" s="53">
        <v>1195211.6340000001</v>
      </c>
      <c r="H1317" s="67"/>
      <c r="I1317" s="68"/>
      <c r="J1317" s="69"/>
      <c r="K1317" s="69"/>
      <c r="L1317" s="69"/>
      <c r="M1317" s="69"/>
      <c r="N1317" s="69"/>
      <c r="O1317" s="35"/>
      <c r="P1317" s="35" t="s">
        <v>25389</v>
      </c>
      <c r="Q1317" s="36">
        <v>1</v>
      </c>
      <c r="R1317" s="35" t="s">
        <v>27</v>
      </c>
      <c r="S1317" s="35" t="s">
        <v>28504</v>
      </c>
      <c r="T1317" s="35">
        <v>0</v>
      </c>
      <c r="U1317" s="35">
        <v>0</v>
      </c>
      <c r="V1317" s="36">
        <v>1</v>
      </c>
      <c r="W1317" s="36">
        <v>1</v>
      </c>
      <c r="X1317" s="37" t="s">
        <v>65</v>
      </c>
    </row>
    <row r="1318" spans="1:24" ht="24" customHeight="1" x14ac:dyDescent="0.2">
      <c r="A1318" s="50" t="s">
        <v>2428</v>
      </c>
      <c r="B1318" s="60" t="s">
        <v>2463</v>
      </c>
      <c r="C1318" s="76" t="s">
        <v>2463</v>
      </c>
      <c r="D1318" s="61" t="s">
        <v>2464</v>
      </c>
      <c r="E1318" s="53">
        <v>796899.41</v>
      </c>
      <c r="F1318" s="26">
        <v>0.21</v>
      </c>
      <c r="G1318" s="53">
        <v>1398160.0090000001</v>
      </c>
      <c r="H1318" s="67"/>
      <c r="I1318" s="68"/>
      <c r="J1318" s="69"/>
      <c r="K1318" s="69"/>
      <c r="L1318" s="69"/>
      <c r="M1318" s="69"/>
      <c r="N1318" s="69"/>
      <c r="O1318" s="35"/>
      <c r="P1318" s="35" t="s">
        <v>25390</v>
      </c>
      <c r="Q1318" s="36">
        <v>1</v>
      </c>
      <c r="R1318" s="35" t="s">
        <v>27</v>
      </c>
      <c r="S1318" s="35" t="s">
        <v>28504</v>
      </c>
      <c r="T1318" s="35">
        <v>0</v>
      </c>
      <c r="U1318" s="35">
        <v>0</v>
      </c>
      <c r="V1318" s="36">
        <v>1</v>
      </c>
      <c r="W1318" s="36">
        <v>1</v>
      </c>
      <c r="X1318" s="37" t="s">
        <v>65</v>
      </c>
    </row>
    <row r="1319" spans="1:24" ht="24" customHeight="1" x14ac:dyDescent="0.2">
      <c r="A1319" s="50" t="s">
        <v>2428</v>
      </c>
      <c r="B1319" s="60" t="s">
        <v>2465</v>
      </c>
      <c r="C1319" s="76" t="s">
        <v>2465</v>
      </c>
      <c r="D1319" s="61" t="s">
        <v>2466</v>
      </c>
      <c r="E1319" s="53">
        <v>925407.63</v>
      </c>
      <c r="F1319" s="26">
        <v>0.21</v>
      </c>
      <c r="G1319" s="53">
        <v>1623627.683</v>
      </c>
      <c r="H1319" s="67"/>
      <c r="I1319" s="68"/>
      <c r="J1319" s="69"/>
      <c r="K1319" s="69"/>
      <c r="L1319" s="69"/>
      <c r="M1319" s="69"/>
      <c r="N1319" s="69"/>
      <c r="O1319" s="35"/>
      <c r="P1319" s="35" t="s">
        <v>25391</v>
      </c>
      <c r="Q1319" s="36">
        <v>1</v>
      </c>
      <c r="R1319" s="35" t="s">
        <v>27</v>
      </c>
      <c r="S1319" s="35" t="s">
        <v>28504</v>
      </c>
      <c r="T1319" s="35">
        <v>0</v>
      </c>
      <c r="U1319" s="35">
        <v>0</v>
      </c>
      <c r="V1319" s="36">
        <v>1</v>
      </c>
      <c r="W1319" s="36">
        <v>1</v>
      </c>
      <c r="X1319" s="37" t="s">
        <v>65</v>
      </c>
    </row>
    <row r="1320" spans="1:24" ht="24" customHeight="1" x14ac:dyDescent="0.2">
      <c r="A1320" s="50" t="s">
        <v>2428</v>
      </c>
      <c r="B1320" s="60" t="s">
        <v>2467</v>
      </c>
      <c r="C1320" s="76" t="s">
        <v>2467</v>
      </c>
      <c r="D1320" s="61" t="s">
        <v>2468</v>
      </c>
      <c r="E1320" s="53">
        <v>551265.64</v>
      </c>
      <c r="F1320" s="26">
        <v>0.21</v>
      </c>
      <c r="G1320" s="53">
        <v>967195.56799999997</v>
      </c>
      <c r="H1320" s="67"/>
      <c r="I1320" s="68"/>
      <c r="J1320" s="69"/>
      <c r="K1320" s="69"/>
      <c r="L1320" s="69"/>
      <c r="M1320" s="69"/>
      <c r="N1320" s="69"/>
      <c r="O1320" s="35"/>
      <c r="P1320" s="35" t="s">
        <v>25392</v>
      </c>
      <c r="Q1320" s="36">
        <v>1</v>
      </c>
      <c r="R1320" s="35" t="s">
        <v>27</v>
      </c>
      <c r="S1320" s="35" t="s">
        <v>28504</v>
      </c>
      <c r="T1320" s="35">
        <v>0</v>
      </c>
      <c r="U1320" s="35">
        <v>0</v>
      </c>
      <c r="V1320" s="36">
        <v>1</v>
      </c>
      <c r="W1320" s="36">
        <v>1</v>
      </c>
      <c r="X1320" s="37" t="s">
        <v>65</v>
      </c>
    </row>
    <row r="1321" spans="1:24" ht="24" customHeight="1" x14ac:dyDescent="0.2">
      <c r="A1321" s="50" t="s">
        <v>2428</v>
      </c>
      <c r="B1321" s="60" t="s">
        <v>2469</v>
      </c>
      <c r="C1321" s="76" t="s">
        <v>2469</v>
      </c>
      <c r="D1321" s="61" t="s">
        <v>2470</v>
      </c>
      <c r="E1321" s="53">
        <v>596958.4</v>
      </c>
      <c r="F1321" s="26">
        <v>0.21</v>
      </c>
      <c r="G1321" s="53">
        <v>1047363.513</v>
      </c>
      <c r="H1321" s="67"/>
      <c r="I1321" s="68"/>
      <c r="J1321" s="69"/>
      <c r="K1321" s="69"/>
      <c r="L1321" s="69"/>
      <c r="M1321" s="69"/>
      <c r="N1321" s="69"/>
      <c r="O1321" s="35"/>
      <c r="P1321" s="35" t="s">
        <v>25393</v>
      </c>
      <c r="Q1321" s="36">
        <v>1</v>
      </c>
      <c r="R1321" s="35" t="s">
        <v>9849</v>
      </c>
      <c r="S1321" s="35" t="s">
        <v>28504</v>
      </c>
      <c r="T1321" s="35">
        <v>0</v>
      </c>
      <c r="U1321" s="35">
        <v>0</v>
      </c>
      <c r="V1321" s="36">
        <v>1</v>
      </c>
      <c r="W1321" s="36">
        <v>1</v>
      </c>
      <c r="X1321" s="37" t="s">
        <v>65</v>
      </c>
    </row>
    <row r="1322" spans="1:24" ht="24" customHeight="1" x14ac:dyDescent="0.2">
      <c r="A1322" s="50" t="s">
        <v>2428</v>
      </c>
      <c r="B1322" s="60" t="s">
        <v>2471</v>
      </c>
      <c r="C1322" s="76" t="s">
        <v>2471</v>
      </c>
      <c r="D1322" s="61" t="s">
        <v>2472</v>
      </c>
      <c r="E1322" s="53">
        <v>430171.29</v>
      </c>
      <c r="F1322" s="26">
        <v>0.21</v>
      </c>
      <c r="G1322" s="53">
        <v>754735.52800000005</v>
      </c>
      <c r="H1322" s="67"/>
      <c r="I1322" s="68"/>
      <c r="J1322" s="69"/>
      <c r="K1322" s="69"/>
      <c r="L1322" s="69"/>
      <c r="M1322" s="69"/>
      <c r="N1322" s="69"/>
      <c r="O1322" s="35"/>
      <c r="P1322" s="35" t="s">
        <v>25394</v>
      </c>
      <c r="Q1322" s="36">
        <v>1</v>
      </c>
      <c r="R1322" s="35" t="s">
        <v>27</v>
      </c>
      <c r="S1322" s="35" t="s">
        <v>28504</v>
      </c>
      <c r="T1322" s="35">
        <v>0</v>
      </c>
      <c r="U1322" s="35">
        <v>0</v>
      </c>
      <c r="V1322" s="36">
        <v>1</v>
      </c>
      <c r="W1322" s="36">
        <v>1</v>
      </c>
      <c r="X1322" s="37" t="s">
        <v>65</v>
      </c>
    </row>
    <row r="1323" spans="1:24" ht="24" customHeight="1" x14ac:dyDescent="0.2">
      <c r="A1323" s="50" t="s">
        <v>2428</v>
      </c>
      <c r="B1323" s="60" t="s">
        <v>2473</v>
      </c>
      <c r="C1323" s="76" t="s">
        <v>2473</v>
      </c>
      <c r="D1323" s="61" t="s">
        <v>2474</v>
      </c>
      <c r="E1323" s="53">
        <v>513478.89</v>
      </c>
      <c r="F1323" s="26">
        <v>0.21</v>
      </c>
      <c r="G1323" s="53">
        <v>900898.71200000006</v>
      </c>
      <c r="H1323" s="67"/>
      <c r="I1323" s="68"/>
      <c r="J1323" s="69"/>
      <c r="K1323" s="69"/>
      <c r="L1323" s="69"/>
      <c r="M1323" s="69"/>
      <c r="N1323" s="69"/>
      <c r="O1323" s="35"/>
      <c r="P1323" s="35" t="s">
        <v>25395</v>
      </c>
      <c r="Q1323" s="36">
        <v>1</v>
      </c>
      <c r="R1323" s="35" t="s">
        <v>27</v>
      </c>
      <c r="S1323" s="35" t="s">
        <v>28504</v>
      </c>
      <c r="T1323" s="35">
        <v>0</v>
      </c>
      <c r="U1323" s="35">
        <v>0</v>
      </c>
      <c r="V1323" s="36">
        <v>1</v>
      </c>
      <c r="W1323" s="36">
        <v>1</v>
      </c>
      <c r="X1323" s="37" t="s">
        <v>65</v>
      </c>
    </row>
    <row r="1324" spans="1:24" ht="24" customHeight="1" x14ac:dyDescent="0.2">
      <c r="A1324" s="50" t="s">
        <v>2428</v>
      </c>
      <c r="B1324" s="60" t="s">
        <v>2475</v>
      </c>
      <c r="C1324" s="76" t="s">
        <v>2475</v>
      </c>
      <c r="D1324" s="61" t="s">
        <v>2476</v>
      </c>
      <c r="E1324" s="53">
        <v>506083.86</v>
      </c>
      <c r="F1324" s="26">
        <v>0.21</v>
      </c>
      <c r="G1324" s="53">
        <v>887924.13600000006</v>
      </c>
      <c r="H1324" s="67"/>
      <c r="I1324" s="68"/>
      <c r="J1324" s="69"/>
      <c r="K1324" s="69"/>
      <c r="L1324" s="69"/>
      <c r="M1324" s="69"/>
      <c r="N1324" s="69"/>
      <c r="O1324" s="35"/>
      <c r="P1324" s="35" t="s">
        <v>25396</v>
      </c>
      <c r="Q1324" s="36">
        <v>1</v>
      </c>
      <c r="R1324" s="35" t="s">
        <v>27</v>
      </c>
      <c r="S1324" s="35" t="s">
        <v>28504</v>
      </c>
      <c r="T1324" s="35">
        <v>0</v>
      </c>
      <c r="U1324" s="35">
        <v>0</v>
      </c>
      <c r="V1324" s="36">
        <v>1</v>
      </c>
      <c r="W1324" s="36">
        <v>1</v>
      </c>
      <c r="X1324" s="37" t="s">
        <v>65</v>
      </c>
    </row>
    <row r="1325" spans="1:24" ht="24" customHeight="1" x14ac:dyDescent="0.2">
      <c r="A1325" s="50" t="s">
        <v>2428</v>
      </c>
      <c r="B1325" s="60" t="s">
        <v>2477</v>
      </c>
      <c r="C1325" s="76" t="s">
        <v>2477</v>
      </c>
      <c r="D1325" s="61" t="s">
        <v>2478</v>
      </c>
      <c r="E1325" s="53">
        <v>433799.51</v>
      </c>
      <c r="F1325" s="26">
        <v>0.21</v>
      </c>
      <c r="G1325" s="53">
        <v>761101.24100000004</v>
      </c>
      <c r="H1325" s="67"/>
      <c r="I1325" s="68"/>
      <c r="J1325" s="69"/>
      <c r="K1325" s="69"/>
      <c r="L1325" s="69"/>
      <c r="M1325" s="69"/>
      <c r="N1325" s="69"/>
      <c r="O1325" s="35"/>
      <c r="P1325" s="35" t="s">
        <v>25397</v>
      </c>
      <c r="Q1325" s="36">
        <v>1</v>
      </c>
      <c r="R1325" s="35" t="s">
        <v>27</v>
      </c>
      <c r="S1325" s="35" t="s">
        <v>28503</v>
      </c>
      <c r="T1325" s="35">
        <v>0</v>
      </c>
      <c r="U1325" s="35">
        <v>0</v>
      </c>
      <c r="V1325" s="36">
        <v>1</v>
      </c>
      <c r="W1325" s="36">
        <v>1</v>
      </c>
      <c r="X1325" s="37" t="s">
        <v>65</v>
      </c>
    </row>
    <row r="1326" spans="1:24" ht="24" customHeight="1" x14ac:dyDescent="0.2">
      <c r="A1326" s="50" t="s">
        <v>2428</v>
      </c>
      <c r="B1326" s="60" t="s">
        <v>2479</v>
      </c>
      <c r="C1326" s="76" t="s">
        <v>2479</v>
      </c>
      <c r="D1326" s="61" t="s">
        <v>2480</v>
      </c>
      <c r="E1326" s="53">
        <v>604092.82999999996</v>
      </c>
      <c r="F1326" s="26">
        <v>0.21</v>
      </c>
      <c r="G1326" s="53">
        <v>1059880.8659999999</v>
      </c>
      <c r="H1326" s="67"/>
      <c r="I1326" s="68"/>
      <c r="J1326" s="69"/>
      <c r="K1326" s="69"/>
      <c r="L1326" s="69"/>
      <c r="M1326" s="69"/>
      <c r="N1326" s="69"/>
      <c r="O1326" s="35"/>
      <c r="P1326" s="35" t="s">
        <v>25398</v>
      </c>
      <c r="Q1326" s="36">
        <v>1</v>
      </c>
      <c r="R1326" s="35" t="s">
        <v>27</v>
      </c>
      <c r="S1326" s="35" t="s">
        <v>28504</v>
      </c>
      <c r="T1326" s="35">
        <v>0</v>
      </c>
      <c r="U1326" s="35">
        <v>0</v>
      </c>
      <c r="V1326" s="36">
        <v>1</v>
      </c>
      <c r="W1326" s="36">
        <v>1</v>
      </c>
      <c r="X1326" s="37" t="s">
        <v>65</v>
      </c>
    </row>
    <row r="1327" spans="1:24" ht="24" customHeight="1" x14ac:dyDescent="0.2">
      <c r="A1327" s="50" t="s">
        <v>2428</v>
      </c>
      <c r="B1327" s="60" t="s">
        <v>2481</v>
      </c>
      <c r="C1327" s="76" t="s">
        <v>2481</v>
      </c>
      <c r="D1327" s="61" t="s">
        <v>2482</v>
      </c>
      <c r="E1327" s="53">
        <v>658713.55000000005</v>
      </c>
      <c r="F1327" s="26">
        <v>0.21</v>
      </c>
      <c r="G1327" s="53">
        <v>1155712.9269999999</v>
      </c>
      <c r="H1327" s="67"/>
      <c r="I1327" s="68"/>
      <c r="J1327" s="69"/>
      <c r="K1327" s="69"/>
      <c r="L1327" s="69"/>
      <c r="M1327" s="69"/>
      <c r="N1327" s="69"/>
      <c r="O1327" s="35"/>
      <c r="P1327" s="35" t="s">
        <v>25399</v>
      </c>
      <c r="Q1327" s="36">
        <v>1</v>
      </c>
      <c r="R1327" s="35" t="s">
        <v>27</v>
      </c>
      <c r="S1327" s="35" t="s">
        <v>28504</v>
      </c>
      <c r="T1327" s="35">
        <v>0</v>
      </c>
      <c r="U1327" s="35">
        <v>0</v>
      </c>
      <c r="V1327" s="36">
        <v>1</v>
      </c>
      <c r="W1327" s="36">
        <v>1</v>
      </c>
      <c r="X1327" s="37" t="s">
        <v>65</v>
      </c>
    </row>
    <row r="1328" spans="1:24" ht="24" customHeight="1" x14ac:dyDescent="0.2">
      <c r="A1328" s="50" t="s">
        <v>16508</v>
      </c>
      <c r="B1328" s="60" t="s">
        <v>23903</v>
      </c>
      <c r="C1328" s="76" t="s">
        <v>23903</v>
      </c>
      <c r="D1328" s="61" t="s">
        <v>23904</v>
      </c>
      <c r="E1328" s="53">
        <v>24238.18</v>
      </c>
      <c r="F1328" s="26">
        <v>0.21</v>
      </c>
      <c r="G1328" s="53">
        <v>42525.885999999999</v>
      </c>
      <c r="H1328" s="67"/>
      <c r="I1328" s="68"/>
      <c r="J1328" s="69"/>
      <c r="K1328" s="69"/>
      <c r="L1328" s="69"/>
      <c r="M1328" s="69"/>
      <c r="N1328" s="69"/>
      <c r="O1328" s="35"/>
      <c r="P1328" s="35" t="s">
        <v>65</v>
      </c>
      <c r="Q1328" s="36">
        <v>1</v>
      </c>
      <c r="R1328" s="35" t="s">
        <v>27</v>
      </c>
      <c r="S1328" s="35" t="s">
        <v>28503</v>
      </c>
      <c r="T1328" s="35">
        <v>0</v>
      </c>
      <c r="U1328" s="35">
        <v>0</v>
      </c>
      <c r="V1328" s="36" t="e">
        <v>#N/A</v>
      </c>
      <c r="W1328" s="36" t="e">
        <v>#N/A</v>
      </c>
      <c r="X1328" s="37" t="s">
        <v>65</v>
      </c>
    </row>
    <row r="1329" spans="1:24" ht="24" customHeight="1" x14ac:dyDescent="0.2">
      <c r="A1329" s="50" t="s">
        <v>2483</v>
      </c>
      <c r="B1329" s="60" t="s">
        <v>2484</v>
      </c>
      <c r="C1329" s="76" t="s">
        <v>2484</v>
      </c>
      <c r="D1329" s="61" t="s">
        <v>2485</v>
      </c>
      <c r="E1329" s="53">
        <v>20039.12</v>
      </c>
      <c r="F1329" s="26">
        <v>0.21</v>
      </c>
      <c r="G1329" s="53">
        <v>35158.631000000001</v>
      </c>
      <c r="H1329" s="67"/>
      <c r="I1329" s="68"/>
      <c r="J1329" s="69"/>
      <c r="K1329" s="69"/>
      <c r="L1329" s="69"/>
      <c r="M1329" s="69"/>
      <c r="N1329" s="69"/>
      <c r="O1329" s="35"/>
      <c r="P1329" s="35" t="s">
        <v>25400</v>
      </c>
      <c r="Q1329" s="36">
        <v>1</v>
      </c>
      <c r="R1329" s="35" t="s">
        <v>9849</v>
      </c>
      <c r="S1329" s="35" t="s">
        <v>28503</v>
      </c>
      <c r="T1329" s="35">
        <v>0</v>
      </c>
      <c r="U1329" s="35">
        <v>0</v>
      </c>
      <c r="V1329" s="36">
        <v>1</v>
      </c>
      <c r="W1329" s="36">
        <v>1</v>
      </c>
      <c r="X1329" s="37" t="s">
        <v>65</v>
      </c>
    </row>
    <row r="1330" spans="1:24" ht="24" customHeight="1" x14ac:dyDescent="0.2">
      <c r="A1330" s="50" t="s">
        <v>2483</v>
      </c>
      <c r="B1330" s="60" t="s">
        <v>2486</v>
      </c>
      <c r="C1330" s="76" t="s">
        <v>2486</v>
      </c>
      <c r="D1330" s="61" t="s">
        <v>2487</v>
      </c>
      <c r="E1330" s="53">
        <v>25691.33</v>
      </c>
      <c r="F1330" s="26">
        <v>0.21</v>
      </c>
      <c r="G1330" s="53">
        <v>45075.44</v>
      </c>
      <c r="H1330" s="67"/>
      <c r="I1330" s="68"/>
      <c r="J1330" s="69"/>
      <c r="K1330" s="69"/>
      <c r="L1330" s="69"/>
      <c r="M1330" s="69"/>
      <c r="N1330" s="69"/>
      <c r="O1330" s="35"/>
      <c r="P1330" s="35" t="s">
        <v>25401</v>
      </c>
      <c r="Q1330" s="36">
        <v>1</v>
      </c>
      <c r="R1330" s="35" t="s">
        <v>9849</v>
      </c>
      <c r="S1330" s="35" t="s">
        <v>28503</v>
      </c>
      <c r="T1330" s="35">
        <v>0</v>
      </c>
      <c r="U1330" s="35">
        <v>0</v>
      </c>
      <c r="V1330" s="36">
        <v>1</v>
      </c>
      <c r="W1330" s="36">
        <v>1</v>
      </c>
      <c r="X1330" s="37" t="s">
        <v>65</v>
      </c>
    </row>
    <row r="1331" spans="1:24" ht="24" customHeight="1" x14ac:dyDescent="0.2">
      <c r="A1331" s="50" t="s">
        <v>2483</v>
      </c>
      <c r="B1331" s="60" t="s">
        <v>2488</v>
      </c>
      <c r="C1331" s="76" t="s">
        <v>2488</v>
      </c>
      <c r="D1331" s="61" t="s">
        <v>2489</v>
      </c>
      <c r="E1331" s="53">
        <v>30829.57</v>
      </c>
      <c r="F1331" s="26">
        <v>0.21</v>
      </c>
      <c r="G1331" s="53">
        <v>54090.485000000001</v>
      </c>
      <c r="H1331" s="67"/>
      <c r="I1331" s="68"/>
      <c r="J1331" s="69"/>
      <c r="K1331" s="69"/>
      <c r="L1331" s="69"/>
      <c r="M1331" s="69"/>
      <c r="N1331" s="69"/>
      <c r="O1331" s="35"/>
      <c r="P1331" s="35" t="s">
        <v>25402</v>
      </c>
      <c r="Q1331" s="36">
        <v>1</v>
      </c>
      <c r="R1331" s="35" t="s">
        <v>9849</v>
      </c>
      <c r="S1331" s="35" t="s">
        <v>28503</v>
      </c>
      <c r="T1331" s="35">
        <v>0</v>
      </c>
      <c r="U1331" s="35">
        <v>0</v>
      </c>
      <c r="V1331" s="36">
        <v>1</v>
      </c>
      <c r="W1331" s="36">
        <v>1</v>
      </c>
      <c r="X1331" s="37" t="s">
        <v>65</v>
      </c>
    </row>
    <row r="1332" spans="1:24" ht="24" customHeight="1" x14ac:dyDescent="0.2">
      <c r="A1332" s="50" t="s">
        <v>2483</v>
      </c>
      <c r="B1332" s="60" t="s">
        <v>2490</v>
      </c>
      <c r="C1332" s="76" t="s">
        <v>2490</v>
      </c>
      <c r="D1332" s="61" t="s">
        <v>2491</v>
      </c>
      <c r="E1332" s="53">
        <v>35967.83</v>
      </c>
      <c r="F1332" s="26">
        <v>0.21</v>
      </c>
      <c r="G1332" s="53">
        <v>63105.553999999996</v>
      </c>
      <c r="H1332" s="67"/>
      <c r="I1332" s="68"/>
      <c r="J1332" s="69"/>
      <c r="K1332" s="69"/>
      <c r="L1332" s="69"/>
      <c r="M1332" s="69"/>
      <c r="N1332" s="69"/>
      <c r="O1332" s="35"/>
      <c r="P1332" s="35" t="s">
        <v>25403</v>
      </c>
      <c r="Q1332" s="36">
        <v>1</v>
      </c>
      <c r="R1332" s="35" t="s">
        <v>9849</v>
      </c>
      <c r="S1332" s="35" t="s">
        <v>28503</v>
      </c>
      <c r="T1332" s="35">
        <v>0</v>
      </c>
      <c r="U1332" s="35">
        <v>0</v>
      </c>
      <c r="V1332" s="36">
        <v>1</v>
      </c>
      <c r="W1332" s="36">
        <v>1</v>
      </c>
      <c r="X1332" s="37" t="s">
        <v>65</v>
      </c>
    </row>
    <row r="1333" spans="1:24" ht="24" customHeight="1" x14ac:dyDescent="0.2">
      <c r="A1333" s="50" t="s">
        <v>2483</v>
      </c>
      <c r="B1333" s="60" t="s">
        <v>2492</v>
      </c>
      <c r="C1333" s="76" t="s">
        <v>2492</v>
      </c>
      <c r="D1333" s="61" t="s">
        <v>2493</v>
      </c>
      <c r="E1333" s="53">
        <v>66283.350000000006</v>
      </c>
      <c r="F1333" s="26">
        <v>0.21</v>
      </c>
      <c r="G1333" s="53">
        <v>116294.141</v>
      </c>
      <c r="H1333" s="67"/>
      <c r="I1333" s="68"/>
      <c r="J1333" s="69"/>
      <c r="K1333" s="69"/>
      <c r="L1333" s="69"/>
      <c r="M1333" s="69"/>
      <c r="N1333" s="69"/>
      <c r="O1333" s="35"/>
      <c r="P1333" s="35" t="s">
        <v>25404</v>
      </c>
      <c r="Q1333" s="36">
        <v>1</v>
      </c>
      <c r="R1333" s="35" t="s">
        <v>9849</v>
      </c>
      <c r="S1333" s="35" t="s">
        <v>28503</v>
      </c>
      <c r="T1333" s="35">
        <v>0</v>
      </c>
      <c r="U1333" s="35">
        <v>0</v>
      </c>
      <c r="V1333" s="36">
        <v>1</v>
      </c>
      <c r="W1333" s="36">
        <v>1</v>
      </c>
      <c r="X1333" s="37" t="s">
        <v>65</v>
      </c>
    </row>
    <row r="1334" spans="1:24" ht="24" customHeight="1" x14ac:dyDescent="0.2">
      <c r="A1334" s="50" t="s">
        <v>2483</v>
      </c>
      <c r="B1334" s="60" t="s">
        <v>2494</v>
      </c>
      <c r="C1334" s="76" t="s">
        <v>2494</v>
      </c>
      <c r="D1334" s="61" t="s">
        <v>2495</v>
      </c>
      <c r="E1334" s="53">
        <v>15928.75</v>
      </c>
      <c r="F1334" s="26">
        <v>0.21</v>
      </c>
      <c r="G1334" s="53">
        <v>27946.994999999999</v>
      </c>
      <c r="H1334" s="67"/>
      <c r="I1334" s="68"/>
      <c r="J1334" s="69"/>
      <c r="K1334" s="69"/>
      <c r="L1334" s="69"/>
      <c r="M1334" s="69"/>
      <c r="N1334" s="69"/>
      <c r="O1334" s="35"/>
      <c r="P1334" s="35" t="s">
        <v>25405</v>
      </c>
      <c r="Q1334" s="36">
        <v>1</v>
      </c>
      <c r="R1334" s="35" t="s">
        <v>9849</v>
      </c>
      <c r="S1334" s="35" t="s">
        <v>28503</v>
      </c>
      <c r="T1334" s="35">
        <v>0</v>
      </c>
      <c r="U1334" s="35">
        <v>0</v>
      </c>
      <c r="V1334" s="36">
        <v>1</v>
      </c>
      <c r="W1334" s="36">
        <v>1</v>
      </c>
      <c r="X1334" s="37" t="s">
        <v>65</v>
      </c>
    </row>
    <row r="1335" spans="1:24" ht="24" customHeight="1" x14ac:dyDescent="0.2">
      <c r="A1335" s="50" t="s">
        <v>2483</v>
      </c>
      <c r="B1335" s="60" t="s">
        <v>2496</v>
      </c>
      <c r="C1335" s="76" t="s">
        <v>2496</v>
      </c>
      <c r="D1335" s="61" t="s">
        <v>2497</v>
      </c>
      <c r="E1335" s="53">
        <v>42647.44</v>
      </c>
      <c r="F1335" s="26">
        <v>0.21</v>
      </c>
      <c r="G1335" s="53">
        <v>74824.936000000002</v>
      </c>
      <c r="H1335" s="67"/>
      <c r="I1335" s="68"/>
      <c r="J1335" s="69"/>
      <c r="K1335" s="69"/>
      <c r="L1335" s="69"/>
      <c r="M1335" s="69"/>
      <c r="N1335" s="69"/>
      <c r="O1335" s="35"/>
      <c r="P1335" s="35" t="s">
        <v>25406</v>
      </c>
      <c r="Q1335" s="36">
        <v>1</v>
      </c>
      <c r="R1335" s="35" t="s">
        <v>9849</v>
      </c>
      <c r="S1335" s="35" t="s">
        <v>28503</v>
      </c>
      <c r="T1335" s="35">
        <v>0</v>
      </c>
      <c r="U1335" s="35">
        <v>0</v>
      </c>
      <c r="V1335" s="36">
        <v>1</v>
      </c>
      <c r="W1335" s="36">
        <v>1</v>
      </c>
      <c r="X1335" s="37" t="s">
        <v>65</v>
      </c>
    </row>
    <row r="1336" spans="1:24" ht="24" customHeight="1" x14ac:dyDescent="0.2">
      <c r="A1336" s="50" t="s">
        <v>2483</v>
      </c>
      <c r="B1336" s="60" t="s">
        <v>2498</v>
      </c>
      <c r="C1336" s="76" t="s">
        <v>2498</v>
      </c>
      <c r="D1336" s="61" t="s">
        <v>2499</v>
      </c>
      <c r="E1336" s="53">
        <v>31857.1</v>
      </c>
      <c r="F1336" s="26">
        <v>0.21</v>
      </c>
      <c r="G1336" s="53">
        <v>55893.288</v>
      </c>
      <c r="H1336" s="67"/>
      <c r="I1336" s="68"/>
      <c r="J1336" s="69"/>
      <c r="K1336" s="69"/>
      <c r="L1336" s="69"/>
      <c r="M1336" s="69"/>
      <c r="N1336" s="69"/>
      <c r="O1336" s="35"/>
      <c r="P1336" s="35" t="s">
        <v>25407</v>
      </c>
      <c r="Q1336" s="36">
        <v>1</v>
      </c>
      <c r="R1336" s="35" t="s">
        <v>9849</v>
      </c>
      <c r="S1336" s="35" t="s">
        <v>28504</v>
      </c>
      <c r="T1336" s="35">
        <v>0</v>
      </c>
      <c r="U1336" s="35">
        <v>0</v>
      </c>
      <c r="V1336" s="36">
        <v>1</v>
      </c>
      <c r="W1336" s="36">
        <v>1</v>
      </c>
      <c r="X1336" s="37" t="s">
        <v>65</v>
      </c>
    </row>
    <row r="1337" spans="1:24" ht="24" customHeight="1" x14ac:dyDescent="0.2">
      <c r="A1337" s="50" t="s">
        <v>2483</v>
      </c>
      <c r="B1337" s="60" t="s">
        <v>2500</v>
      </c>
      <c r="C1337" s="76" t="s">
        <v>2500</v>
      </c>
      <c r="D1337" s="61" t="s">
        <v>2501</v>
      </c>
      <c r="E1337" s="53">
        <v>31857.1</v>
      </c>
      <c r="F1337" s="26">
        <v>0.21</v>
      </c>
      <c r="G1337" s="53">
        <v>55893.288</v>
      </c>
      <c r="H1337" s="67"/>
      <c r="I1337" s="68"/>
      <c r="J1337" s="69"/>
      <c r="K1337" s="69"/>
      <c r="L1337" s="69"/>
      <c r="M1337" s="69"/>
      <c r="N1337" s="69"/>
      <c r="O1337" s="35"/>
      <c r="P1337" s="35" t="s">
        <v>25408</v>
      </c>
      <c r="Q1337" s="36">
        <v>1</v>
      </c>
      <c r="R1337" s="35" t="s">
        <v>9849</v>
      </c>
      <c r="S1337" s="35" t="s">
        <v>28503</v>
      </c>
      <c r="T1337" s="35">
        <v>0</v>
      </c>
      <c r="U1337" s="35">
        <v>0</v>
      </c>
      <c r="V1337" s="36">
        <v>1</v>
      </c>
      <c r="W1337" s="36">
        <v>1</v>
      </c>
      <c r="X1337" s="37" t="s">
        <v>65</v>
      </c>
    </row>
    <row r="1338" spans="1:24" ht="24" customHeight="1" x14ac:dyDescent="0.2">
      <c r="A1338" s="50" t="s">
        <v>2483</v>
      </c>
      <c r="B1338" s="60" t="s">
        <v>2502</v>
      </c>
      <c r="C1338" s="76" t="s">
        <v>2502</v>
      </c>
      <c r="D1338" s="61" t="s">
        <v>2503</v>
      </c>
      <c r="E1338" s="53">
        <v>17578.099999999999</v>
      </c>
      <c r="F1338" s="26">
        <v>0.21</v>
      </c>
      <c r="G1338" s="53">
        <v>30840.782999999999</v>
      </c>
      <c r="H1338" s="67"/>
      <c r="I1338" s="68"/>
      <c r="J1338" s="69"/>
      <c r="K1338" s="69"/>
      <c r="L1338" s="69"/>
      <c r="M1338" s="69"/>
      <c r="N1338" s="69"/>
      <c r="O1338" s="35"/>
      <c r="P1338" s="35" t="s">
        <v>25409</v>
      </c>
      <c r="Q1338" s="36">
        <v>1</v>
      </c>
      <c r="R1338" s="35" t="s">
        <v>9849</v>
      </c>
      <c r="S1338" s="35" t="s">
        <v>28503</v>
      </c>
      <c r="T1338" s="35">
        <v>0</v>
      </c>
      <c r="U1338" s="35">
        <v>0</v>
      </c>
      <c r="V1338" s="36">
        <v>1</v>
      </c>
      <c r="W1338" s="36">
        <v>1</v>
      </c>
      <c r="X1338" s="37" t="s">
        <v>65</v>
      </c>
    </row>
    <row r="1339" spans="1:24" ht="24" customHeight="1" x14ac:dyDescent="0.2">
      <c r="A1339" s="50" t="s">
        <v>2483</v>
      </c>
      <c r="B1339" s="60" t="s">
        <v>2504</v>
      </c>
      <c r="C1339" s="76" t="s">
        <v>2504</v>
      </c>
      <c r="D1339" s="61" t="s">
        <v>2505</v>
      </c>
      <c r="E1339" s="53">
        <v>18497.53</v>
      </c>
      <c r="F1339" s="26">
        <v>0.21</v>
      </c>
      <c r="G1339" s="53">
        <v>32453.918000000001</v>
      </c>
      <c r="H1339" s="67"/>
      <c r="I1339" s="68"/>
      <c r="J1339" s="69"/>
      <c r="K1339" s="69"/>
      <c r="L1339" s="69"/>
      <c r="M1339" s="69"/>
      <c r="N1339" s="69"/>
      <c r="O1339" s="35"/>
      <c r="P1339" s="35" t="s">
        <v>25410</v>
      </c>
      <c r="Q1339" s="36">
        <v>1</v>
      </c>
      <c r="R1339" s="35" t="s">
        <v>9849</v>
      </c>
      <c r="S1339" s="35" t="s">
        <v>28503</v>
      </c>
      <c r="T1339" s="35">
        <v>0</v>
      </c>
      <c r="U1339" s="35">
        <v>0</v>
      </c>
      <c r="V1339" s="36">
        <v>1</v>
      </c>
      <c r="W1339" s="36">
        <v>1</v>
      </c>
      <c r="X1339" s="37" t="s">
        <v>65</v>
      </c>
    </row>
    <row r="1340" spans="1:24" ht="24" customHeight="1" x14ac:dyDescent="0.2">
      <c r="A1340" s="50" t="s">
        <v>2483</v>
      </c>
      <c r="B1340" s="60" t="s">
        <v>2506</v>
      </c>
      <c r="C1340" s="76" t="s">
        <v>2506</v>
      </c>
      <c r="D1340" s="61" t="s">
        <v>2507</v>
      </c>
      <c r="E1340" s="53">
        <v>21580.63</v>
      </c>
      <c r="F1340" s="26">
        <v>0.21</v>
      </c>
      <c r="G1340" s="53">
        <v>37863.211000000003</v>
      </c>
      <c r="H1340" s="67"/>
      <c r="I1340" s="68"/>
      <c r="J1340" s="69"/>
      <c r="K1340" s="69"/>
      <c r="L1340" s="69"/>
      <c r="M1340" s="69"/>
      <c r="N1340" s="69"/>
      <c r="O1340" s="35"/>
      <c r="P1340" s="35" t="s">
        <v>25411</v>
      </c>
      <c r="Q1340" s="36">
        <v>1</v>
      </c>
      <c r="R1340" s="35" t="s">
        <v>9849</v>
      </c>
      <c r="S1340" s="35" t="s">
        <v>28503</v>
      </c>
      <c r="T1340" s="35">
        <v>0</v>
      </c>
      <c r="U1340" s="35">
        <v>0</v>
      </c>
      <c r="V1340" s="36">
        <v>1</v>
      </c>
      <c r="W1340" s="36">
        <v>1</v>
      </c>
      <c r="X1340" s="37" t="s">
        <v>65</v>
      </c>
    </row>
    <row r="1341" spans="1:24" ht="24" customHeight="1" x14ac:dyDescent="0.2">
      <c r="A1341" s="50" t="s">
        <v>2483</v>
      </c>
      <c r="B1341" s="60" t="s">
        <v>2508</v>
      </c>
      <c r="C1341" s="76" t="s">
        <v>2508</v>
      </c>
      <c r="D1341" s="61" t="s">
        <v>2509</v>
      </c>
      <c r="E1341" s="53">
        <v>47271.65</v>
      </c>
      <c r="F1341" s="26">
        <v>0.21</v>
      </c>
      <c r="G1341" s="53">
        <v>82938.107000000004</v>
      </c>
      <c r="H1341" s="67"/>
      <c r="I1341" s="68"/>
      <c r="J1341" s="69"/>
      <c r="K1341" s="69"/>
      <c r="L1341" s="69"/>
      <c r="M1341" s="69"/>
      <c r="N1341" s="69"/>
      <c r="O1341" s="35"/>
      <c r="P1341" s="35" t="s">
        <v>25412</v>
      </c>
      <c r="Q1341" s="36">
        <v>1</v>
      </c>
      <c r="R1341" s="35" t="s">
        <v>9849</v>
      </c>
      <c r="S1341" s="35" t="s">
        <v>28504</v>
      </c>
      <c r="T1341" s="35">
        <v>0</v>
      </c>
      <c r="U1341" s="35">
        <v>0</v>
      </c>
      <c r="V1341" s="36">
        <v>1</v>
      </c>
      <c r="W1341" s="36">
        <v>1</v>
      </c>
      <c r="X1341" s="37" t="s">
        <v>65</v>
      </c>
    </row>
    <row r="1342" spans="1:24" ht="24" customHeight="1" x14ac:dyDescent="0.2">
      <c r="A1342" s="50" t="s">
        <v>2483</v>
      </c>
      <c r="B1342" s="60" t="s">
        <v>2510</v>
      </c>
      <c r="C1342" s="76" t="s">
        <v>2510</v>
      </c>
      <c r="D1342" s="61" t="s">
        <v>2511</v>
      </c>
      <c r="E1342" s="53">
        <v>59455.31</v>
      </c>
      <c r="F1342" s="26">
        <v>0.21</v>
      </c>
      <c r="G1342" s="53">
        <v>104314.342</v>
      </c>
      <c r="H1342" s="67"/>
      <c r="I1342" s="68"/>
      <c r="J1342" s="69"/>
      <c r="K1342" s="69"/>
      <c r="L1342" s="69"/>
      <c r="M1342" s="69"/>
      <c r="N1342" s="69"/>
      <c r="O1342" s="35"/>
      <c r="P1342" s="35" t="s">
        <v>25413</v>
      </c>
      <c r="Q1342" s="36">
        <v>1</v>
      </c>
      <c r="R1342" s="35" t="s">
        <v>9849</v>
      </c>
      <c r="S1342" s="35" t="s">
        <v>28504</v>
      </c>
      <c r="T1342" s="35">
        <v>0</v>
      </c>
      <c r="U1342" s="35">
        <v>0</v>
      </c>
      <c r="V1342" s="36">
        <v>1</v>
      </c>
      <c r="W1342" s="36">
        <v>1</v>
      </c>
      <c r="X1342" s="37" t="s">
        <v>65</v>
      </c>
    </row>
    <row r="1343" spans="1:24" ht="24" customHeight="1" x14ac:dyDescent="0.2">
      <c r="A1343" s="50" t="s">
        <v>2483</v>
      </c>
      <c r="B1343" s="60" t="s">
        <v>2514</v>
      </c>
      <c r="C1343" s="76" t="s">
        <v>2514</v>
      </c>
      <c r="D1343" s="61" t="s">
        <v>2515</v>
      </c>
      <c r="E1343" s="53">
        <v>12331.73</v>
      </c>
      <c r="F1343" s="26">
        <v>0.21</v>
      </c>
      <c r="G1343" s="53">
        <v>21636.022000000001</v>
      </c>
      <c r="H1343" s="67"/>
      <c r="I1343" s="68"/>
      <c r="J1343" s="69"/>
      <c r="K1343" s="69"/>
      <c r="L1343" s="69"/>
      <c r="M1343" s="69"/>
      <c r="N1343" s="69"/>
      <c r="O1343" s="35"/>
      <c r="P1343" s="35" t="s">
        <v>25414</v>
      </c>
      <c r="Q1343" s="36">
        <v>1</v>
      </c>
      <c r="R1343" s="35" t="s">
        <v>9849</v>
      </c>
      <c r="S1343" s="35" t="s">
        <v>28503</v>
      </c>
      <c r="T1343" s="35">
        <v>0</v>
      </c>
      <c r="U1343" s="35">
        <v>0</v>
      </c>
      <c r="V1343" s="36">
        <v>1</v>
      </c>
      <c r="W1343" s="36">
        <v>1</v>
      </c>
      <c r="X1343" s="37" t="s">
        <v>65</v>
      </c>
    </row>
    <row r="1344" spans="1:24" ht="24" customHeight="1" x14ac:dyDescent="0.2">
      <c r="A1344" s="50" t="s">
        <v>2483</v>
      </c>
      <c r="B1344" s="60" t="s">
        <v>2516</v>
      </c>
      <c r="C1344" s="76" t="s">
        <v>2516</v>
      </c>
      <c r="D1344" s="61" t="s">
        <v>2517</v>
      </c>
      <c r="E1344" s="53">
        <v>13359.51</v>
      </c>
      <c r="F1344" s="26">
        <v>0.21</v>
      </c>
      <c r="G1344" s="53">
        <v>23439.260999999999</v>
      </c>
      <c r="H1344" s="67"/>
      <c r="I1344" s="68"/>
      <c r="J1344" s="69"/>
      <c r="K1344" s="69"/>
      <c r="L1344" s="69"/>
      <c r="M1344" s="69"/>
      <c r="N1344" s="69"/>
      <c r="O1344" s="35"/>
      <c r="P1344" s="35" t="s">
        <v>25415</v>
      </c>
      <c r="Q1344" s="36">
        <v>1</v>
      </c>
      <c r="R1344" s="35" t="s">
        <v>9849</v>
      </c>
      <c r="S1344" s="35" t="s">
        <v>28503</v>
      </c>
      <c r="T1344" s="35">
        <v>0</v>
      </c>
      <c r="U1344" s="35">
        <v>0</v>
      </c>
      <c r="V1344" s="36">
        <v>1</v>
      </c>
      <c r="W1344" s="36">
        <v>1</v>
      </c>
      <c r="X1344" s="37" t="s">
        <v>65</v>
      </c>
    </row>
    <row r="1345" spans="1:24" ht="24" customHeight="1" x14ac:dyDescent="0.2">
      <c r="A1345" s="50" t="s">
        <v>2483</v>
      </c>
      <c r="B1345" s="60" t="s">
        <v>2518</v>
      </c>
      <c r="C1345" s="76" t="s">
        <v>2518</v>
      </c>
      <c r="D1345" s="61" t="s">
        <v>2519</v>
      </c>
      <c r="E1345" s="53">
        <v>12331.73</v>
      </c>
      <c r="F1345" s="26">
        <v>0.21</v>
      </c>
      <c r="G1345" s="53">
        <v>21636.022000000001</v>
      </c>
      <c r="H1345" s="67"/>
      <c r="I1345" s="68"/>
      <c r="J1345" s="69"/>
      <c r="K1345" s="69"/>
      <c r="L1345" s="69"/>
      <c r="M1345" s="69"/>
      <c r="N1345" s="69"/>
      <c r="O1345" s="35"/>
      <c r="P1345" s="35" t="s">
        <v>25416</v>
      </c>
      <c r="Q1345" s="36">
        <v>1</v>
      </c>
      <c r="R1345" s="35" t="s">
        <v>9849</v>
      </c>
      <c r="S1345" s="35" t="s">
        <v>28503</v>
      </c>
      <c r="T1345" s="35">
        <v>0</v>
      </c>
      <c r="U1345" s="35">
        <v>0</v>
      </c>
      <c r="V1345" s="36">
        <v>1</v>
      </c>
      <c r="W1345" s="36">
        <v>1</v>
      </c>
      <c r="X1345" s="37" t="s">
        <v>65</v>
      </c>
    </row>
    <row r="1346" spans="1:24" ht="24" customHeight="1" x14ac:dyDescent="0.2">
      <c r="A1346" s="50" t="s">
        <v>2483</v>
      </c>
      <c r="B1346" s="60" t="s">
        <v>2520</v>
      </c>
      <c r="C1346" s="76" t="s">
        <v>2520</v>
      </c>
      <c r="D1346" s="61" t="s">
        <v>2521</v>
      </c>
      <c r="E1346" s="53">
        <v>12331.73</v>
      </c>
      <c r="F1346" s="26">
        <v>0.21</v>
      </c>
      <c r="G1346" s="53">
        <v>21636.022000000001</v>
      </c>
      <c r="H1346" s="67"/>
      <c r="I1346" s="68"/>
      <c r="J1346" s="69"/>
      <c r="K1346" s="69"/>
      <c r="L1346" s="69"/>
      <c r="M1346" s="69"/>
      <c r="N1346" s="69"/>
      <c r="O1346" s="35"/>
      <c r="P1346" s="35" t="s">
        <v>25417</v>
      </c>
      <c r="Q1346" s="36">
        <v>1</v>
      </c>
      <c r="R1346" s="35" t="s">
        <v>9849</v>
      </c>
      <c r="S1346" s="35" t="s">
        <v>28503</v>
      </c>
      <c r="T1346" s="35">
        <v>0</v>
      </c>
      <c r="U1346" s="35">
        <v>0</v>
      </c>
      <c r="V1346" s="36">
        <v>1</v>
      </c>
      <c r="W1346" s="36">
        <v>1</v>
      </c>
      <c r="X1346" s="37" t="s">
        <v>65</v>
      </c>
    </row>
    <row r="1347" spans="1:24" ht="24" customHeight="1" x14ac:dyDescent="0.2">
      <c r="A1347" s="50" t="s">
        <v>2483</v>
      </c>
      <c r="B1347" s="60" t="s">
        <v>2522</v>
      </c>
      <c r="C1347" s="76" t="s">
        <v>2522</v>
      </c>
      <c r="D1347" s="61" t="s">
        <v>2523</v>
      </c>
      <c r="E1347" s="53">
        <v>21066.82</v>
      </c>
      <c r="F1347" s="26">
        <v>0.21</v>
      </c>
      <c r="G1347" s="53">
        <v>36961.737000000001</v>
      </c>
      <c r="H1347" s="67"/>
      <c r="I1347" s="68"/>
      <c r="J1347" s="69"/>
      <c r="K1347" s="69"/>
      <c r="L1347" s="69"/>
      <c r="M1347" s="69"/>
      <c r="N1347" s="69"/>
      <c r="O1347" s="35"/>
      <c r="P1347" s="35" t="s">
        <v>25418</v>
      </c>
      <c r="Q1347" s="36">
        <v>1</v>
      </c>
      <c r="R1347" s="35" t="s">
        <v>9849</v>
      </c>
      <c r="S1347" s="35" t="s">
        <v>28503</v>
      </c>
      <c r="T1347" s="35">
        <v>0</v>
      </c>
      <c r="U1347" s="35">
        <v>0</v>
      </c>
      <c r="V1347" s="36">
        <v>1</v>
      </c>
      <c r="W1347" s="36">
        <v>1</v>
      </c>
      <c r="X1347" s="37" t="s">
        <v>65</v>
      </c>
    </row>
    <row r="1348" spans="1:24" ht="24" customHeight="1" x14ac:dyDescent="0.2">
      <c r="A1348" s="50" t="s">
        <v>2483</v>
      </c>
      <c r="B1348" s="60" t="s">
        <v>2524</v>
      </c>
      <c r="C1348" s="76" t="s">
        <v>2524</v>
      </c>
      <c r="D1348" s="61" t="s">
        <v>2525</v>
      </c>
      <c r="E1348" s="53">
        <v>16956.07</v>
      </c>
      <c r="F1348" s="26">
        <v>0.21</v>
      </c>
      <c r="G1348" s="53">
        <v>29749.422999999999</v>
      </c>
      <c r="H1348" s="67"/>
      <c r="I1348" s="68"/>
      <c r="J1348" s="69"/>
      <c r="K1348" s="69"/>
      <c r="L1348" s="69"/>
      <c r="M1348" s="69"/>
      <c r="N1348" s="69"/>
      <c r="O1348" s="35"/>
      <c r="P1348" s="35" t="s">
        <v>25419</v>
      </c>
      <c r="Q1348" s="36">
        <v>1</v>
      </c>
      <c r="R1348" s="35" t="s">
        <v>9849</v>
      </c>
      <c r="S1348" s="35" t="s">
        <v>28503</v>
      </c>
      <c r="T1348" s="35">
        <v>0</v>
      </c>
      <c r="U1348" s="35">
        <v>0</v>
      </c>
      <c r="V1348" s="36">
        <v>1</v>
      </c>
      <c r="W1348" s="36">
        <v>1</v>
      </c>
      <c r="X1348" s="37" t="s">
        <v>65</v>
      </c>
    </row>
    <row r="1349" spans="1:24" ht="24" customHeight="1" x14ac:dyDescent="0.2">
      <c r="A1349" s="50" t="s">
        <v>2483</v>
      </c>
      <c r="B1349" s="60" t="s">
        <v>2526</v>
      </c>
      <c r="C1349" s="76" t="s">
        <v>2526</v>
      </c>
      <c r="D1349" s="61" t="s">
        <v>2527</v>
      </c>
      <c r="E1349" s="53">
        <v>16956.07</v>
      </c>
      <c r="F1349" s="26">
        <v>0.21</v>
      </c>
      <c r="G1349" s="53">
        <v>29749.422999999999</v>
      </c>
      <c r="H1349" s="67"/>
      <c r="I1349" s="68"/>
      <c r="J1349" s="69"/>
      <c r="K1349" s="69"/>
      <c r="L1349" s="69"/>
      <c r="M1349" s="69"/>
      <c r="N1349" s="69"/>
      <c r="O1349" s="35"/>
      <c r="P1349" s="35" t="s">
        <v>25420</v>
      </c>
      <c r="Q1349" s="36">
        <v>1</v>
      </c>
      <c r="R1349" s="35" t="s">
        <v>9849</v>
      </c>
      <c r="S1349" s="35" t="s">
        <v>28503</v>
      </c>
      <c r="T1349" s="35">
        <v>0</v>
      </c>
      <c r="U1349" s="35">
        <v>0</v>
      </c>
      <c r="V1349" s="36">
        <v>1</v>
      </c>
      <c r="W1349" s="36">
        <v>1</v>
      </c>
      <c r="X1349" s="37" t="s">
        <v>65</v>
      </c>
    </row>
    <row r="1350" spans="1:24" ht="24" customHeight="1" x14ac:dyDescent="0.2">
      <c r="A1350" s="50" t="s">
        <v>2483</v>
      </c>
      <c r="B1350" s="60" t="s">
        <v>2528</v>
      </c>
      <c r="C1350" s="76" t="s">
        <v>2528</v>
      </c>
      <c r="D1350" s="61" t="s">
        <v>2529</v>
      </c>
      <c r="E1350" s="53">
        <v>22094.52</v>
      </c>
      <c r="F1350" s="26">
        <v>0.21</v>
      </c>
      <c r="G1350" s="53">
        <v>38764.830999999998</v>
      </c>
      <c r="H1350" s="67"/>
      <c r="I1350" s="68"/>
      <c r="J1350" s="69"/>
      <c r="K1350" s="69"/>
      <c r="L1350" s="69"/>
      <c r="M1350" s="69"/>
      <c r="N1350" s="69"/>
      <c r="O1350" s="35"/>
      <c r="P1350" s="35" t="s">
        <v>25421</v>
      </c>
      <c r="Q1350" s="36">
        <v>1</v>
      </c>
      <c r="R1350" s="35" t="s">
        <v>9849</v>
      </c>
      <c r="S1350" s="35" t="s">
        <v>28503</v>
      </c>
      <c r="T1350" s="35">
        <v>0</v>
      </c>
      <c r="U1350" s="35">
        <v>0</v>
      </c>
      <c r="V1350" s="36">
        <v>1</v>
      </c>
      <c r="W1350" s="36">
        <v>1</v>
      </c>
      <c r="X1350" s="37" t="s">
        <v>65</v>
      </c>
    </row>
    <row r="1351" spans="1:24" ht="24" customHeight="1" x14ac:dyDescent="0.2">
      <c r="A1351" s="50" t="s">
        <v>2483</v>
      </c>
      <c r="B1351" s="60" t="s">
        <v>2530</v>
      </c>
      <c r="C1351" s="76" t="s">
        <v>2530</v>
      </c>
      <c r="D1351" s="61" t="s">
        <v>2531</v>
      </c>
      <c r="E1351" s="53">
        <v>22094.52</v>
      </c>
      <c r="F1351" s="26">
        <v>0.21</v>
      </c>
      <c r="G1351" s="53">
        <v>38764.830999999998</v>
      </c>
      <c r="H1351" s="67"/>
      <c r="I1351" s="68"/>
      <c r="J1351" s="69"/>
      <c r="K1351" s="69"/>
      <c r="L1351" s="69"/>
      <c r="M1351" s="69"/>
      <c r="N1351" s="69"/>
      <c r="O1351" s="35"/>
      <c r="P1351" s="35" t="s">
        <v>25422</v>
      </c>
      <c r="Q1351" s="36">
        <v>1</v>
      </c>
      <c r="R1351" s="35" t="s">
        <v>9849</v>
      </c>
      <c r="S1351" s="35" t="s">
        <v>28503</v>
      </c>
      <c r="T1351" s="35">
        <v>0</v>
      </c>
      <c r="U1351" s="35">
        <v>0</v>
      </c>
      <c r="V1351" s="36">
        <v>1</v>
      </c>
      <c r="W1351" s="36">
        <v>1</v>
      </c>
      <c r="X1351" s="37" t="s">
        <v>65</v>
      </c>
    </row>
    <row r="1352" spans="1:24" ht="24" customHeight="1" x14ac:dyDescent="0.2">
      <c r="A1352" s="50" t="s">
        <v>2483</v>
      </c>
      <c r="B1352" s="60" t="s">
        <v>2532</v>
      </c>
      <c r="C1352" s="76" t="s">
        <v>2532</v>
      </c>
      <c r="D1352" s="61" t="s">
        <v>2533</v>
      </c>
      <c r="E1352" s="53">
        <v>34122.17</v>
      </c>
      <c r="F1352" s="26">
        <v>0.21</v>
      </c>
      <c r="G1352" s="53">
        <v>59867.351999999999</v>
      </c>
      <c r="H1352" s="67"/>
      <c r="I1352" s="68"/>
      <c r="J1352" s="69"/>
      <c r="K1352" s="69"/>
      <c r="L1352" s="69"/>
      <c r="M1352" s="69"/>
      <c r="N1352" s="69"/>
      <c r="O1352" s="35"/>
      <c r="P1352" s="35" t="s">
        <v>25423</v>
      </c>
      <c r="Q1352" s="36">
        <v>1</v>
      </c>
      <c r="R1352" s="35" t="s">
        <v>9849</v>
      </c>
      <c r="S1352" s="35" t="s">
        <v>28503</v>
      </c>
      <c r="T1352" s="35">
        <v>0</v>
      </c>
      <c r="U1352" s="35">
        <v>0</v>
      </c>
      <c r="V1352" s="36">
        <v>1</v>
      </c>
      <c r="W1352" s="36">
        <v>1</v>
      </c>
      <c r="X1352" s="37" t="s">
        <v>65</v>
      </c>
    </row>
    <row r="1353" spans="1:24" ht="24" customHeight="1" x14ac:dyDescent="0.2">
      <c r="A1353" s="50" t="s">
        <v>2483</v>
      </c>
      <c r="B1353" s="60" t="s">
        <v>2534</v>
      </c>
      <c r="C1353" s="76" t="s">
        <v>2534</v>
      </c>
      <c r="D1353" s="61" t="s">
        <v>2535</v>
      </c>
      <c r="E1353" s="53">
        <v>80135.34</v>
      </c>
      <c r="F1353" s="26">
        <v>0.21</v>
      </c>
      <c r="G1353" s="53">
        <v>140597.45000000001</v>
      </c>
      <c r="H1353" s="67"/>
      <c r="I1353" s="68"/>
      <c r="J1353" s="69"/>
      <c r="K1353" s="69"/>
      <c r="L1353" s="69"/>
      <c r="M1353" s="69"/>
      <c r="N1353" s="69"/>
      <c r="O1353" s="35"/>
      <c r="P1353" s="35" t="s">
        <v>25424</v>
      </c>
      <c r="Q1353" s="36">
        <v>1</v>
      </c>
      <c r="R1353" s="35" t="s">
        <v>9849</v>
      </c>
      <c r="S1353" s="35" t="s">
        <v>28503</v>
      </c>
      <c r="T1353" s="35">
        <v>0</v>
      </c>
      <c r="U1353" s="35">
        <v>0</v>
      </c>
      <c r="V1353" s="36">
        <v>1</v>
      </c>
      <c r="W1353" s="36">
        <v>1</v>
      </c>
      <c r="X1353" s="37" t="s">
        <v>65</v>
      </c>
    </row>
    <row r="1354" spans="1:24" ht="24" customHeight="1" x14ac:dyDescent="0.2">
      <c r="A1354" s="50" t="s">
        <v>2483</v>
      </c>
      <c r="B1354" s="60" t="s">
        <v>2536</v>
      </c>
      <c r="C1354" s="76" t="s">
        <v>2536</v>
      </c>
      <c r="D1354" s="61" t="s">
        <v>2537</v>
      </c>
      <c r="E1354" s="53">
        <v>103400.48</v>
      </c>
      <c r="F1354" s="26">
        <v>0.21</v>
      </c>
      <c r="G1354" s="53">
        <v>181416.147</v>
      </c>
      <c r="H1354" s="67"/>
      <c r="I1354" s="68"/>
      <c r="J1354" s="69"/>
      <c r="K1354" s="69"/>
      <c r="L1354" s="69"/>
      <c r="M1354" s="69"/>
      <c r="N1354" s="69"/>
      <c r="O1354" s="35"/>
      <c r="P1354" s="35" t="s">
        <v>25425</v>
      </c>
      <c r="Q1354" s="36">
        <v>1</v>
      </c>
      <c r="R1354" s="35" t="s">
        <v>9849</v>
      </c>
      <c r="S1354" s="35" t="s">
        <v>28503</v>
      </c>
      <c r="T1354" s="35">
        <v>0</v>
      </c>
      <c r="U1354" s="35">
        <v>0</v>
      </c>
      <c r="V1354" s="36">
        <v>1</v>
      </c>
      <c r="W1354" s="36">
        <v>1</v>
      </c>
      <c r="X1354" s="37" t="s">
        <v>65</v>
      </c>
    </row>
    <row r="1355" spans="1:24" ht="24" customHeight="1" x14ac:dyDescent="0.2">
      <c r="A1355" s="50" t="s">
        <v>2483</v>
      </c>
      <c r="B1355" s="60" t="s">
        <v>2538</v>
      </c>
      <c r="C1355" s="76" t="s">
        <v>2538</v>
      </c>
      <c r="D1355" s="61" t="s">
        <v>2539</v>
      </c>
      <c r="E1355" s="53">
        <v>39564.58</v>
      </c>
      <c r="F1355" s="26">
        <v>0.21</v>
      </c>
      <c r="G1355" s="53">
        <v>69416.054000000004</v>
      </c>
      <c r="H1355" s="67"/>
      <c r="I1355" s="68"/>
      <c r="J1355" s="69"/>
      <c r="K1355" s="69"/>
      <c r="L1355" s="69"/>
      <c r="M1355" s="69"/>
      <c r="N1355" s="69"/>
      <c r="O1355" s="35"/>
      <c r="P1355" s="35" t="s">
        <v>25426</v>
      </c>
      <c r="Q1355" s="36">
        <v>1</v>
      </c>
      <c r="R1355" s="35" t="s">
        <v>9849</v>
      </c>
      <c r="S1355" s="35" t="s">
        <v>28503</v>
      </c>
      <c r="T1355" s="35">
        <v>0</v>
      </c>
      <c r="U1355" s="35">
        <v>0</v>
      </c>
      <c r="V1355" s="36">
        <v>1</v>
      </c>
      <c r="W1355" s="36">
        <v>1</v>
      </c>
      <c r="X1355" s="37" t="s">
        <v>65</v>
      </c>
    </row>
    <row r="1356" spans="1:24" ht="24" customHeight="1" x14ac:dyDescent="0.2">
      <c r="A1356" s="50" t="s">
        <v>2483</v>
      </c>
      <c r="B1356" s="60" t="s">
        <v>2540</v>
      </c>
      <c r="C1356" s="76" t="s">
        <v>2540</v>
      </c>
      <c r="D1356" s="61" t="s">
        <v>2541</v>
      </c>
      <c r="E1356" s="53">
        <v>47785.54</v>
      </c>
      <c r="F1356" s="26">
        <v>0.21</v>
      </c>
      <c r="G1356" s="53">
        <v>83839.725999999995</v>
      </c>
      <c r="H1356" s="67"/>
      <c r="I1356" s="68"/>
      <c r="J1356" s="69"/>
      <c r="K1356" s="69"/>
      <c r="L1356" s="69"/>
      <c r="M1356" s="69"/>
      <c r="N1356" s="69"/>
      <c r="O1356" s="35"/>
      <c r="P1356" s="35" t="s">
        <v>25427</v>
      </c>
      <c r="Q1356" s="36">
        <v>1</v>
      </c>
      <c r="R1356" s="35" t="s">
        <v>9849</v>
      </c>
      <c r="S1356" s="35" t="s">
        <v>28503</v>
      </c>
      <c r="T1356" s="35">
        <v>0</v>
      </c>
      <c r="U1356" s="35">
        <v>0</v>
      </c>
      <c r="V1356" s="36">
        <v>1</v>
      </c>
      <c r="W1356" s="36">
        <v>1</v>
      </c>
      <c r="X1356" s="37" t="s">
        <v>65</v>
      </c>
    </row>
    <row r="1357" spans="1:24" ht="24" customHeight="1" x14ac:dyDescent="0.2">
      <c r="A1357" s="50" t="s">
        <v>2483</v>
      </c>
      <c r="B1357" s="60" t="s">
        <v>2542</v>
      </c>
      <c r="C1357" s="76" t="s">
        <v>2542</v>
      </c>
      <c r="D1357" s="61" t="s">
        <v>2543</v>
      </c>
      <c r="E1357" s="53">
        <v>78816.17</v>
      </c>
      <c r="F1357" s="26">
        <v>0.21</v>
      </c>
      <c r="G1357" s="53">
        <v>138282.97500000001</v>
      </c>
      <c r="H1357" s="67"/>
      <c r="I1357" s="68"/>
      <c r="J1357" s="69"/>
      <c r="K1357" s="69"/>
      <c r="L1357" s="69"/>
      <c r="M1357" s="69"/>
      <c r="N1357" s="69"/>
      <c r="O1357" s="35"/>
      <c r="P1357" s="35" t="s">
        <v>25428</v>
      </c>
      <c r="Q1357" s="36">
        <v>1</v>
      </c>
      <c r="R1357" s="35" t="s">
        <v>9849</v>
      </c>
      <c r="S1357" s="35" t="s">
        <v>28503</v>
      </c>
      <c r="T1357" s="35">
        <v>0</v>
      </c>
      <c r="U1357" s="35">
        <v>0</v>
      </c>
      <c r="V1357" s="36">
        <v>1</v>
      </c>
      <c r="W1357" s="36">
        <v>1</v>
      </c>
      <c r="X1357" s="37" t="s">
        <v>65</v>
      </c>
    </row>
    <row r="1358" spans="1:24" ht="24" customHeight="1" x14ac:dyDescent="0.2">
      <c r="A1358" s="50" t="s">
        <v>2483</v>
      </c>
      <c r="B1358" s="60" t="s">
        <v>2544</v>
      </c>
      <c r="C1358" s="76" t="s">
        <v>2544</v>
      </c>
      <c r="D1358" s="61" t="s">
        <v>2545</v>
      </c>
      <c r="E1358" s="53">
        <v>95077.71</v>
      </c>
      <c r="F1358" s="26">
        <v>0.21</v>
      </c>
      <c r="G1358" s="53">
        <v>166813.84299999999</v>
      </c>
      <c r="H1358" s="67"/>
      <c r="I1358" s="68"/>
      <c r="J1358" s="69"/>
      <c r="K1358" s="69"/>
      <c r="L1358" s="69"/>
      <c r="M1358" s="69"/>
      <c r="N1358" s="69"/>
      <c r="O1358" s="35"/>
      <c r="P1358" s="35" t="s">
        <v>25429</v>
      </c>
      <c r="Q1358" s="36">
        <v>1</v>
      </c>
      <c r="R1358" s="35" t="s">
        <v>9849</v>
      </c>
      <c r="S1358" s="35" t="s">
        <v>28503</v>
      </c>
      <c r="T1358" s="35">
        <v>0</v>
      </c>
      <c r="U1358" s="35">
        <v>0</v>
      </c>
      <c r="V1358" s="36">
        <v>1</v>
      </c>
      <c r="W1358" s="36">
        <v>1</v>
      </c>
      <c r="X1358" s="37" t="s">
        <v>65</v>
      </c>
    </row>
    <row r="1359" spans="1:24" ht="24" customHeight="1" x14ac:dyDescent="0.2">
      <c r="A1359" s="50" t="s">
        <v>2483</v>
      </c>
      <c r="B1359" s="60" t="s">
        <v>2546</v>
      </c>
      <c r="C1359" s="76" t="s">
        <v>2546</v>
      </c>
      <c r="D1359" s="61" t="s">
        <v>2547</v>
      </c>
      <c r="E1359" s="53">
        <v>27746.74</v>
      </c>
      <c r="F1359" s="26">
        <v>0.21</v>
      </c>
      <c r="G1359" s="53">
        <v>48681.652000000002</v>
      </c>
      <c r="H1359" s="67"/>
      <c r="I1359" s="68"/>
      <c r="J1359" s="69"/>
      <c r="K1359" s="69"/>
      <c r="L1359" s="69"/>
      <c r="M1359" s="69"/>
      <c r="N1359" s="69"/>
      <c r="O1359" s="35"/>
      <c r="P1359" s="35" t="s">
        <v>25430</v>
      </c>
      <c r="Q1359" s="36">
        <v>1</v>
      </c>
      <c r="R1359" s="35" t="s">
        <v>9849</v>
      </c>
      <c r="S1359" s="35" t="s">
        <v>28504</v>
      </c>
      <c r="T1359" s="35">
        <v>0</v>
      </c>
      <c r="U1359" s="35">
        <v>0</v>
      </c>
      <c r="V1359" s="36">
        <v>1</v>
      </c>
      <c r="W1359" s="36">
        <v>1</v>
      </c>
      <c r="X1359" s="37" t="s">
        <v>65</v>
      </c>
    </row>
    <row r="1360" spans="1:24" ht="24" customHeight="1" x14ac:dyDescent="0.2">
      <c r="A1360" s="50" t="s">
        <v>2483</v>
      </c>
      <c r="B1360" s="60" t="s">
        <v>2548</v>
      </c>
      <c r="C1360" s="76" t="s">
        <v>2548</v>
      </c>
      <c r="D1360" s="61" t="s">
        <v>2549</v>
      </c>
      <c r="E1360" s="53">
        <v>11818.35</v>
      </c>
      <c r="F1360" s="26">
        <v>0.21</v>
      </c>
      <c r="G1360" s="53">
        <v>20735.297999999999</v>
      </c>
      <c r="H1360" s="67"/>
      <c r="I1360" s="68"/>
      <c r="J1360" s="69"/>
      <c r="K1360" s="69"/>
      <c r="L1360" s="69"/>
      <c r="M1360" s="69"/>
      <c r="N1360" s="69"/>
      <c r="O1360" s="35"/>
      <c r="P1360" s="35" t="s">
        <v>25431</v>
      </c>
      <c r="Q1360" s="36">
        <v>1</v>
      </c>
      <c r="R1360" s="35" t="s">
        <v>9849</v>
      </c>
      <c r="S1360" s="35" t="s">
        <v>28503</v>
      </c>
      <c r="T1360" s="35">
        <v>0</v>
      </c>
      <c r="U1360" s="35">
        <v>0</v>
      </c>
      <c r="V1360" s="36">
        <v>1</v>
      </c>
      <c r="W1360" s="36">
        <v>1</v>
      </c>
      <c r="X1360" s="37" t="s">
        <v>65</v>
      </c>
    </row>
    <row r="1361" spans="1:24" ht="24" customHeight="1" x14ac:dyDescent="0.2">
      <c r="A1361" s="50" t="s">
        <v>2483</v>
      </c>
      <c r="B1361" s="60" t="s">
        <v>2550</v>
      </c>
      <c r="C1361" s="76" t="s">
        <v>2550</v>
      </c>
      <c r="D1361" s="61" t="s">
        <v>2551</v>
      </c>
      <c r="E1361" s="53">
        <v>22094.52</v>
      </c>
      <c r="F1361" s="26">
        <v>0.21</v>
      </c>
      <c r="G1361" s="53">
        <v>38764.830999999998</v>
      </c>
      <c r="H1361" s="67"/>
      <c r="I1361" s="68"/>
      <c r="J1361" s="69"/>
      <c r="K1361" s="69"/>
      <c r="L1361" s="69"/>
      <c r="M1361" s="69"/>
      <c r="N1361" s="69"/>
      <c r="O1361" s="35"/>
      <c r="P1361" s="35" t="s">
        <v>25432</v>
      </c>
      <c r="Q1361" s="36">
        <v>1</v>
      </c>
      <c r="R1361" s="35" t="s">
        <v>9849</v>
      </c>
      <c r="S1361" s="35" t="s">
        <v>28504</v>
      </c>
      <c r="T1361" s="35">
        <v>0</v>
      </c>
      <c r="U1361" s="35">
        <v>0</v>
      </c>
      <c r="V1361" s="36">
        <v>1</v>
      </c>
      <c r="W1361" s="36">
        <v>1</v>
      </c>
      <c r="X1361" s="37" t="s">
        <v>65</v>
      </c>
    </row>
    <row r="1362" spans="1:24" ht="24" customHeight="1" x14ac:dyDescent="0.2">
      <c r="A1362" s="50" t="s">
        <v>2552</v>
      </c>
      <c r="B1362" s="60" t="s">
        <v>2553</v>
      </c>
      <c r="C1362" s="76" t="s">
        <v>2553</v>
      </c>
      <c r="D1362" s="61" t="s">
        <v>2554</v>
      </c>
      <c r="E1362" s="53">
        <v>35156.07</v>
      </c>
      <c r="F1362" s="26">
        <v>0.21</v>
      </c>
      <c r="G1362" s="53">
        <v>61681.322999999997</v>
      </c>
      <c r="H1362" s="67"/>
      <c r="I1362" s="68"/>
      <c r="J1362" s="69"/>
      <c r="K1362" s="69"/>
      <c r="L1362" s="69"/>
      <c r="M1362" s="69"/>
      <c r="N1362" s="69"/>
      <c r="O1362" s="35"/>
      <c r="P1362" s="35" t="s">
        <v>25433</v>
      </c>
      <c r="Q1362" s="36">
        <v>1</v>
      </c>
      <c r="R1362" s="35" t="s">
        <v>9849</v>
      </c>
      <c r="S1362" s="35" t="s">
        <v>28503</v>
      </c>
      <c r="T1362" s="35">
        <v>0</v>
      </c>
      <c r="U1362" s="35">
        <v>0</v>
      </c>
      <c r="V1362" s="36">
        <v>1</v>
      </c>
      <c r="W1362" s="36">
        <v>1</v>
      </c>
      <c r="X1362" s="37" t="s">
        <v>65</v>
      </c>
    </row>
    <row r="1363" spans="1:24" ht="24" customHeight="1" x14ac:dyDescent="0.2">
      <c r="A1363" s="50" t="s">
        <v>2552</v>
      </c>
      <c r="B1363" s="60" t="s">
        <v>2555</v>
      </c>
      <c r="C1363" s="76" t="s">
        <v>2555</v>
      </c>
      <c r="D1363" s="61" t="s">
        <v>2556</v>
      </c>
      <c r="E1363" s="53">
        <v>37741.07</v>
      </c>
      <c r="F1363" s="26">
        <v>0.21</v>
      </c>
      <c r="G1363" s="53">
        <v>66216.706000000006</v>
      </c>
      <c r="H1363" s="67"/>
      <c r="I1363" s="68"/>
      <c r="J1363" s="69"/>
      <c r="K1363" s="69"/>
      <c r="L1363" s="69"/>
      <c r="M1363" s="69"/>
      <c r="N1363" s="69"/>
      <c r="O1363" s="35"/>
      <c r="P1363" s="35" t="s">
        <v>25434</v>
      </c>
      <c r="Q1363" s="36">
        <v>1</v>
      </c>
      <c r="R1363" s="35" t="s">
        <v>9849</v>
      </c>
      <c r="S1363" s="35" t="s">
        <v>28503</v>
      </c>
      <c r="T1363" s="35">
        <v>0</v>
      </c>
      <c r="U1363" s="35">
        <v>0</v>
      </c>
      <c r="V1363" s="36">
        <v>1</v>
      </c>
      <c r="W1363" s="36">
        <v>1</v>
      </c>
      <c r="X1363" s="37" t="s">
        <v>65</v>
      </c>
    </row>
    <row r="1364" spans="1:24" ht="24" customHeight="1" x14ac:dyDescent="0.2">
      <c r="A1364" s="50" t="s">
        <v>2552</v>
      </c>
      <c r="B1364" s="60" t="s">
        <v>2557</v>
      </c>
      <c r="C1364" s="76" t="s">
        <v>2557</v>
      </c>
      <c r="D1364" s="61" t="s">
        <v>2558</v>
      </c>
      <c r="E1364" s="53">
        <v>199221.03</v>
      </c>
      <c r="F1364" s="26">
        <v>0.21</v>
      </c>
      <c r="G1364" s="53">
        <v>349533.29300000001</v>
      </c>
      <c r="H1364" s="67"/>
      <c r="I1364" s="68"/>
      <c r="J1364" s="69"/>
      <c r="K1364" s="69"/>
      <c r="L1364" s="69"/>
      <c r="M1364" s="69"/>
      <c r="N1364" s="69"/>
      <c r="O1364" s="35"/>
      <c r="P1364" s="35" t="s">
        <v>25435</v>
      </c>
      <c r="Q1364" s="36">
        <v>1</v>
      </c>
      <c r="R1364" s="35" t="s">
        <v>9849</v>
      </c>
      <c r="S1364" s="35" t="s">
        <v>28503</v>
      </c>
      <c r="T1364" s="35">
        <v>0</v>
      </c>
      <c r="U1364" s="35">
        <v>0</v>
      </c>
      <c r="V1364" s="36">
        <v>1</v>
      </c>
      <c r="W1364" s="36">
        <v>1</v>
      </c>
      <c r="X1364" s="37" t="s">
        <v>65</v>
      </c>
    </row>
    <row r="1365" spans="1:24" ht="24" customHeight="1" x14ac:dyDescent="0.2">
      <c r="A1365" s="50" t="s">
        <v>2552</v>
      </c>
      <c r="B1365" s="60" t="s">
        <v>2559</v>
      </c>
      <c r="C1365" s="76" t="s">
        <v>2559</v>
      </c>
      <c r="D1365" s="61" t="s">
        <v>2560</v>
      </c>
      <c r="E1365" s="53">
        <v>5686.82</v>
      </c>
      <c r="F1365" s="26">
        <v>0.21</v>
      </c>
      <c r="G1365" s="53">
        <v>9977.527</v>
      </c>
      <c r="H1365" s="67"/>
      <c r="I1365" s="68"/>
      <c r="J1365" s="69"/>
      <c r="K1365" s="69"/>
      <c r="L1365" s="69"/>
      <c r="M1365" s="69"/>
      <c r="N1365" s="69"/>
      <c r="O1365" s="35"/>
      <c r="P1365" s="35" t="s">
        <v>25436</v>
      </c>
      <c r="Q1365" s="36">
        <v>1</v>
      </c>
      <c r="R1365" s="35" t="s">
        <v>9849</v>
      </c>
      <c r="S1365" s="35" t="s">
        <v>28504</v>
      </c>
      <c r="T1365" s="35">
        <v>0</v>
      </c>
      <c r="U1365" s="35">
        <v>0</v>
      </c>
      <c r="V1365" s="36">
        <v>1</v>
      </c>
      <c r="W1365" s="36">
        <v>1</v>
      </c>
      <c r="X1365" s="37" t="s">
        <v>65</v>
      </c>
    </row>
    <row r="1366" spans="1:24" ht="24" customHeight="1" x14ac:dyDescent="0.2">
      <c r="A1366" s="50" t="s">
        <v>2552</v>
      </c>
      <c r="B1366" s="60" t="s">
        <v>2561</v>
      </c>
      <c r="C1366" s="76" t="s">
        <v>2561</v>
      </c>
      <c r="D1366" s="61" t="s">
        <v>2562</v>
      </c>
      <c r="E1366" s="53">
        <v>20680.18</v>
      </c>
      <c r="F1366" s="26">
        <v>0.21</v>
      </c>
      <c r="G1366" s="53">
        <v>36283.375</v>
      </c>
      <c r="H1366" s="67"/>
      <c r="I1366" s="68"/>
      <c r="J1366" s="69"/>
      <c r="K1366" s="69"/>
      <c r="L1366" s="69"/>
      <c r="M1366" s="69"/>
      <c r="N1366" s="69"/>
      <c r="O1366" s="35"/>
      <c r="P1366" s="35" t="s">
        <v>25437</v>
      </c>
      <c r="Q1366" s="36">
        <v>1</v>
      </c>
      <c r="R1366" s="35" t="s">
        <v>9849</v>
      </c>
      <c r="S1366" s="35" t="s">
        <v>28503</v>
      </c>
      <c r="T1366" s="35">
        <v>0</v>
      </c>
      <c r="U1366" s="35">
        <v>0</v>
      </c>
      <c r="V1366" s="36">
        <v>1</v>
      </c>
      <c r="W1366" s="36">
        <v>1</v>
      </c>
      <c r="X1366" s="37" t="s">
        <v>65</v>
      </c>
    </row>
    <row r="1367" spans="1:24" ht="24" customHeight="1" x14ac:dyDescent="0.2">
      <c r="A1367" s="50" t="s">
        <v>2552</v>
      </c>
      <c r="B1367" s="60" t="s">
        <v>2563</v>
      </c>
      <c r="C1367" s="76" t="s">
        <v>2563</v>
      </c>
      <c r="D1367" s="61" t="s">
        <v>2564</v>
      </c>
      <c r="E1367" s="53">
        <v>28874.12</v>
      </c>
      <c r="F1367" s="26">
        <v>0.21</v>
      </c>
      <c r="G1367" s="53">
        <v>50659.639000000003</v>
      </c>
      <c r="H1367" s="67"/>
      <c r="I1367" s="68"/>
      <c r="J1367" s="69"/>
      <c r="K1367" s="69"/>
      <c r="L1367" s="69"/>
      <c r="M1367" s="69"/>
      <c r="N1367" s="69"/>
      <c r="O1367" s="35"/>
      <c r="P1367" s="35" t="s">
        <v>25438</v>
      </c>
      <c r="Q1367" s="36">
        <v>1</v>
      </c>
      <c r="R1367" s="35" t="s">
        <v>9849</v>
      </c>
      <c r="S1367" s="35" t="s">
        <v>28503</v>
      </c>
      <c r="T1367" s="35">
        <v>0</v>
      </c>
      <c r="U1367" s="35">
        <v>0</v>
      </c>
      <c r="V1367" s="36">
        <v>1</v>
      </c>
      <c r="W1367" s="36">
        <v>1</v>
      </c>
      <c r="X1367" s="37" t="s">
        <v>65</v>
      </c>
    </row>
    <row r="1368" spans="1:24" ht="24" customHeight="1" x14ac:dyDescent="0.2">
      <c r="A1368" s="50" t="s">
        <v>2552</v>
      </c>
      <c r="B1368" s="60" t="s">
        <v>2565</v>
      </c>
      <c r="C1368" s="76" t="s">
        <v>2565</v>
      </c>
      <c r="D1368" s="61" t="s">
        <v>2566</v>
      </c>
      <c r="E1368" s="53">
        <v>46530.1</v>
      </c>
      <c r="F1368" s="26">
        <v>0.21</v>
      </c>
      <c r="G1368" s="53">
        <v>81637.066999999995</v>
      </c>
      <c r="H1368" s="67"/>
      <c r="I1368" s="68"/>
      <c r="J1368" s="69"/>
      <c r="K1368" s="69"/>
      <c r="L1368" s="69"/>
      <c r="M1368" s="69"/>
      <c r="N1368" s="69"/>
      <c r="O1368" s="35"/>
      <c r="P1368" s="35" t="s">
        <v>25439</v>
      </c>
      <c r="Q1368" s="36">
        <v>1</v>
      </c>
      <c r="R1368" s="35" t="s">
        <v>9849</v>
      </c>
      <c r="S1368" s="35" t="s">
        <v>28504</v>
      </c>
      <c r="T1368" s="35">
        <v>0</v>
      </c>
      <c r="U1368" s="35">
        <v>0</v>
      </c>
      <c r="V1368" s="36">
        <v>1</v>
      </c>
      <c r="W1368" s="36">
        <v>1</v>
      </c>
      <c r="X1368" s="37" t="s">
        <v>65</v>
      </c>
    </row>
    <row r="1369" spans="1:24" ht="24" customHeight="1" x14ac:dyDescent="0.2">
      <c r="A1369" s="50" t="s">
        <v>2552</v>
      </c>
      <c r="B1369" s="60" t="s">
        <v>2567</v>
      </c>
      <c r="C1369" s="76" t="s">
        <v>2567</v>
      </c>
      <c r="D1369" s="61" t="s">
        <v>2568</v>
      </c>
      <c r="E1369" s="53">
        <v>49114.98</v>
      </c>
      <c r="F1369" s="26">
        <v>0.21</v>
      </c>
      <c r="G1369" s="53">
        <v>86172.231</v>
      </c>
      <c r="H1369" s="67"/>
      <c r="I1369" s="68"/>
      <c r="J1369" s="69"/>
      <c r="K1369" s="69"/>
      <c r="L1369" s="69"/>
      <c r="M1369" s="69"/>
      <c r="N1369" s="69"/>
      <c r="O1369" s="35"/>
      <c r="P1369" s="35" t="s">
        <v>25440</v>
      </c>
      <c r="Q1369" s="36">
        <v>1</v>
      </c>
      <c r="R1369" s="35" t="s">
        <v>9849</v>
      </c>
      <c r="S1369" s="35" t="s">
        <v>28503</v>
      </c>
      <c r="T1369" s="35">
        <v>0</v>
      </c>
      <c r="U1369" s="35">
        <v>0</v>
      </c>
      <c r="V1369" s="36">
        <v>1</v>
      </c>
      <c r="W1369" s="36">
        <v>1</v>
      </c>
      <c r="X1369" s="37" t="s">
        <v>65</v>
      </c>
    </row>
    <row r="1370" spans="1:24" ht="24" customHeight="1" x14ac:dyDescent="0.2">
      <c r="A1370" s="50" t="s">
        <v>2552</v>
      </c>
      <c r="B1370" s="60" t="s">
        <v>2569</v>
      </c>
      <c r="C1370" s="76" t="s">
        <v>2569</v>
      </c>
      <c r="D1370" s="61" t="s">
        <v>2570</v>
      </c>
      <c r="E1370" s="53">
        <v>54285.120000000003</v>
      </c>
      <c r="F1370" s="26">
        <v>0.21</v>
      </c>
      <c r="G1370" s="53">
        <v>95243.237999999998</v>
      </c>
      <c r="H1370" s="67"/>
      <c r="I1370" s="68"/>
      <c r="J1370" s="69"/>
      <c r="K1370" s="69"/>
      <c r="L1370" s="69"/>
      <c r="M1370" s="69"/>
      <c r="N1370" s="69"/>
      <c r="O1370" s="35"/>
      <c r="P1370" s="35" t="s">
        <v>25441</v>
      </c>
      <c r="Q1370" s="36">
        <v>1</v>
      </c>
      <c r="R1370" s="35" t="s">
        <v>9849</v>
      </c>
      <c r="S1370" s="35" t="s">
        <v>28504</v>
      </c>
      <c r="T1370" s="35">
        <v>0</v>
      </c>
      <c r="U1370" s="35">
        <v>0</v>
      </c>
      <c r="V1370" s="36">
        <v>1</v>
      </c>
      <c r="W1370" s="36">
        <v>1</v>
      </c>
      <c r="X1370" s="37" t="s">
        <v>65</v>
      </c>
    </row>
    <row r="1371" spans="1:24" ht="24" customHeight="1" x14ac:dyDescent="0.2">
      <c r="A1371" s="50" t="s">
        <v>2552</v>
      </c>
      <c r="B1371" s="60" t="s">
        <v>2571</v>
      </c>
      <c r="C1371" s="76" t="s">
        <v>2571</v>
      </c>
      <c r="D1371" s="61" t="s">
        <v>2572</v>
      </c>
      <c r="E1371" s="53">
        <v>34122.17</v>
      </c>
      <c r="F1371" s="26">
        <v>0.21</v>
      </c>
      <c r="G1371" s="53">
        <v>59867.351999999999</v>
      </c>
      <c r="H1371" s="67"/>
      <c r="I1371" s="68"/>
      <c r="J1371" s="69"/>
      <c r="K1371" s="69"/>
      <c r="L1371" s="69"/>
      <c r="M1371" s="69"/>
      <c r="N1371" s="69"/>
      <c r="O1371" s="35"/>
      <c r="P1371" s="35" t="s">
        <v>25442</v>
      </c>
      <c r="Q1371" s="36">
        <v>1</v>
      </c>
      <c r="R1371" s="35" t="s">
        <v>9849</v>
      </c>
      <c r="S1371" s="35" t="s">
        <v>28503</v>
      </c>
      <c r="T1371" s="35">
        <v>0</v>
      </c>
      <c r="U1371" s="35">
        <v>0</v>
      </c>
      <c r="V1371" s="36">
        <v>1</v>
      </c>
      <c r="W1371" s="36">
        <v>1</v>
      </c>
      <c r="X1371" s="37" t="s">
        <v>65</v>
      </c>
    </row>
    <row r="1372" spans="1:24" ht="24" customHeight="1" x14ac:dyDescent="0.2">
      <c r="A1372" s="50" t="s">
        <v>2552</v>
      </c>
      <c r="B1372" s="60" t="s">
        <v>2573</v>
      </c>
      <c r="C1372" s="76" t="s">
        <v>2573</v>
      </c>
      <c r="D1372" s="61" t="s">
        <v>2574</v>
      </c>
      <c r="E1372" s="53">
        <v>51700.06</v>
      </c>
      <c r="F1372" s="26">
        <v>0.21</v>
      </c>
      <c r="G1372" s="53">
        <v>90707.759000000005</v>
      </c>
      <c r="H1372" s="67"/>
      <c r="I1372" s="68"/>
      <c r="J1372" s="69"/>
      <c r="K1372" s="69"/>
      <c r="L1372" s="69"/>
      <c r="M1372" s="69"/>
      <c r="N1372" s="69"/>
      <c r="O1372" s="35"/>
      <c r="P1372" s="35" t="s">
        <v>25443</v>
      </c>
      <c r="Q1372" s="36">
        <v>1</v>
      </c>
      <c r="R1372" s="35" t="s">
        <v>9849</v>
      </c>
      <c r="S1372" s="35" t="s">
        <v>28503</v>
      </c>
      <c r="T1372" s="35">
        <v>0</v>
      </c>
      <c r="U1372" s="35">
        <v>0</v>
      </c>
      <c r="V1372" s="36">
        <v>1</v>
      </c>
      <c r="W1372" s="36">
        <v>1</v>
      </c>
      <c r="X1372" s="37" t="s">
        <v>65</v>
      </c>
    </row>
    <row r="1373" spans="1:24" ht="24" customHeight="1" x14ac:dyDescent="0.2">
      <c r="A1373" s="50" t="s">
        <v>2552</v>
      </c>
      <c r="B1373" s="60" t="s">
        <v>2575</v>
      </c>
      <c r="C1373" s="76" t="s">
        <v>2575</v>
      </c>
      <c r="D1373" s="61" t="s">
        <v>2576</v>
      </c>
      <c r="E1373" s="53">
        <v>69795.42</v>
      </c>
      <c r="F1373" s="26">
        <v>0.21</v>
      </c>
      <c r="G1373" s="53">
        <v>122456.06600000001</v>
      </c>
      <c r="H1373" s="67"/>
      <c r="I1373" s="68"/>
      <c r="J1373" s="69"/>
      <c r="K1373" s="69"/>
      <c r="L1373" s="69"/>
      <c r="M1373" s="69"/>
      <c r="N1373" s="69"/>
      <c r="O1373" s="35"/>
      <c r="P1373" s="35" t="s">
        <v>25444</v>
      </c>
      <c r="Q1373" s="36">
        <v>1</v>
      </c>
      <c r="R1373" s="35" t="s">
        <v>9849</v>
      </c>
      <c r="S1373" s="35" t="s">
        <v>28504</v>
      </c>
      <c r="T1373" s="35">
        <v>0</v>
      </c>
      <c r="U1373" s="35">
        <v>0</v>
      </c>
      <c r="V1373" s="36">
        <v>1</v>
      </c>
      <c r="W1373" s="36">
        <v>1</v>
      </c>
      <c r="X1373" s="37" t="s">
        <v>65</v>
      </c>
    </row>
    <row r="1374" spans="1:24" ht="24" customHeight="1" x14ac:dyDescent="0.2">
      <c r="A1374" s="50" t="s">
        <v>2552</v>
      </c>
      <c r="B1374" s="60" t="s">
        <v>2577</v>
      </c>
      <c r="C1374" s="76" t="s">
        <v>2577</v>
      </c>
      <c r="D1374" s="61" t="s">
        <v>2578</v>
      </c>
      <c r="E1374" s="53">
        <v>80135.34</v>
      </c>
      <c r="F1374" s="26">
        <v>0.21</v>
      </c>
      <c r="G1374" s="53">
        <v>140597.45000000001</v>
      </c>
      <c r="H1374" s="67"/>
      <c r="I1374" s="68"/>
      <c r="J1374" s="69"/>
      <c r="K1374" s="69"/>
      <c r="L1374" s="69"/>
      <c r="M1374" s="69"/>
      <c r="N1374" s="69"/>
      <c r="O1374" s="35"/>
      <c r="P1374" s="35" t="s">
        <v>25445</v>
      </c>
      <c r="Q1374" s="36">
        <v>1</v>
      </c>
      <c r="R1374" s="35" t="s">
        <v>9849</v>
      </c>
      <c r="S1374" s="35" t="s">
        <v>28504</v>
      </c>
      <c r="T1374" s="35">
        <v>0</v>
      </c>
      <c r="U1374" s="35">
        <v>0</v>
      </c>
      <c r="V1374" s="36">
        <v>1</v>
      </c>
      <c r="W1374" s="36">
        <v>1</v>
      </c>
      <c r="X1374" s="37" t="s">
        <v>65</v>
      </c>
    </row>
    <row r="1375" spans="1:24" ht="24" customHeight="1" x14ac:dyDescent="0.2">
      <c r="A1375" s="50" t="s">
        <v>2552</v>
      </c>
      <c r="B1375" s="60" t="s">
        <v>2579</v>
      </c>
      <c r="C1375" s="76" t="s">
        <v>2579</v>
      </c>
      <c r="D1375" s="61" t="s">
        <v>2580</v>
      </c>
      <c r="E1375" s="53">
        <v>149182.79999999999</v>
      </c>
      <c r="F1375" s="26">
        <v>0.21</v>
      </c>
      <c r="G1375" s="53">
        <v>261741.223</v>
      </c>
      <c r="H1375" s="67"/>
      <c r="I1375" s="68"/>
      <c r="J1375" s="69"/>
      <c r="K1375" s="69"/>
      <c r="L1375" s="69"/>
      <c r="M1375" s="69"/>
      <c r="N1375" s="69"/>
      <c r="O1375" s="35"/>
      <c r="P1375" s="35" t="s">
        <v>25446</v>
      </c>
      <c r="Q1375" s="36">
        <v>1</v>
      </c>
      <c r="R1375" s="35" t="s">
        <v>9849</v>
      </c>
      <c r="S1375" s="35" t="s">
        <v>28503</v>
      </c>
      <c r="T1375" s="35">
        <v>0</v>
      </c>
      <c r="U1375" s="35">
        <v>0</v>
      </c>
      <c r="V1375" s="36">
        <v>1</v>
      </c>
      <c r="W1375" s="36">
        <v>1</v>
      </c>
      <c r="X1375" s="37" t="s">
        <v>65</v>
      </c>
    </row>
    <row r="1376" spans="1:24" ht="24" customHeight="1" x14ac:dyDescent="0.2">
      <c r="A1376" s="50" t="s">
        <v>2552</v>
      </c>
      <c r="B1376" s="60" t="s">
        <v>2581</v>
      </c>
      <c r="C1376" s="76" t="s">
        <v>2581</v>
      </c>
      <c r="D1376" s="61" t="s">
        <v>2582</v>
      </c>
      <c r="E1376" s="53">
        <v>156529.19</v>
      </c>
      <c r="F1376" s="26">
        <v>0.21</v>
      </c>
      <c r="G1376" s="53">
        <v>274630.46899999998</v>
      </c>
      <c r="H1376" s="67"/>
      <c r="I1376" s="68"/>
      <c r="J1376" s="69"/>
      <c r="K1376" s="69"/>
      <c r="L1376" s="69"/>
      <c r="M1376" s="69"/>
      <c r="N1376" s="69"/>
      <c r="O1376" s="35"/>
      <c r="P1376" s="35" t="s">
        <v>25447</v>
      </c>
      <c r="Q1376" s="36">
        <v>1</v>
      </c>
      <c r="R1376" s="35" t="s">
        <v>9849</v>
      </c>
      <c r="S1376" s="35" t="s">
        <v>28504</v>
      </c>
      <c r="T1376" s="35">
        <v>0</v>
      </c>
      <c r="U1376" s="35">
        <v>0</v>
      </c>
      <c r="V1376" s="36">
        <v>1</v>
      </c>
      <c r="W1376" s="36">
        <v>1</v>
      </c>
      <c r="X1376" s="37" t="s">
        <v>65</v>
      </c>
    </row>
    <row r="1377" spans="1:24" ht="24" customHeight="1" x14ac:dyDescent="0.2">
      <c r="A1377" s="50" t="s">
        <v>2583</v>
      </c>
      <c r="B1377" s="60" t="s">
        <v>23905</v>
      </c>
      <c r="C1377" s="76" t="s">
        <v>23905</v>
      </c>
      <c r="D1377" s="61" t="s">
        <v>23906</v>
      </c>
      <c r="E1377" s="53">
        <v>7167.42</v>
      </c>
      <c r="F1377" s="26">
        <v>0.21</v>
      </c>
      <c r="G1377" s="53">
        <v>12575.24</v>
      </c>
      <c r="H1377" s="67"/>
      <c r="I1377" s="68"/>
      <c r="J1377" s="69"/>
      <c r="K1377" s="69"/>
      <c r="L1377" s="69"/>
      <c r="M1377" s="69"/>
      <c r="N1377" s="69"/>
      <c r="O1377" s="35"/>
      <c r="P1377" s="35" t="s">
        <v>65</v>
      </c>
      <c r="Q1377" s="36">
        <v>1</v>
      </c>
      <c r="R1377" s="35" t="s">
        <v>9849</v>
      </c>
      <c r="S1377" s="35" t="s">
        <v>28503</v>
      </c>
      <c r="T1377" s="35">
        <v>0</v>
      </c>
      <c r="U1377" s="35">
        <v>0</v>
      </c>
      <c r="V1377" s="36" t="e">
        <v>#N/A</v>
      </c>
      <c r="W1377" s="36" t="e">
        <v>#N/A</v>
      </c>
      <c r="X1377" s="37" t="s">
        <v>65</v>
      </c>
    </row>
    <row r="1378" spans="1:24" ht="24" customHeight="1" x14ac:dyDescent="0.2">
      <c r="A1378" s="50" t="s">
        <v>2583</v>
      </c>
      <c r="B1378" s="60" t="s">
        <v>2584</v>
      </c>
      <c r="C1378" s="76" t="s">
        <v>2584</v>
      </c>
      <c r="D1378" s="61" t="s">
        <v>23305</v>
      </c>
      <c r="E1378" s="53">
        <v>144107.81</v>
      </c>
      <c r="F1378" s="26">
        <v>0.21</v>
      </c>
      <c r="G1378" s="53">
        <v>252837.147</v>
      </c>
      <c r="H1378" s="67"/>
      <c r="I1378" s="68"/>
      <c r="J1378" s="69"/>
      <c r="K1378" s="69"/>
      <c r="L1378" s="69"/>
      <c r="M1378" s="69"/>
      <c r="N1378" s="69"/>
      <c r="O1378" s="35"/>
      <c r="P1378" s="35" t="s">
        <v>25448</v>
      </c>
      <c r="Q1378" s="36">
        <v>1</v>
      </c>
      <c r="R1378" s="35" t="s">
        <v>9849</v>
      </c>
      <c r="S1378" s="35" t="s">
        <v>28504</v>
      </c>
      <c r="T1378" s="35">
        <v>0</v>
      </c>
      <c r="U1378" s="35">
        <v>0</v>
      </c>
      <c r="V1378" s="36">
        <v>0</v>
      </c>
      <c r="W1378" s="36">
        <v>2</v>
      </c>
      <c r="X1378" s="37">
        <v>1</v>
      </c>
    </row>
    <row r="1379" spans="1:24" ht="24" customHeight="1" x14ac:dyDescent="0.2">
      <c r="A1379" s="50" t="s">
        <v>2583</v>
      </c>
      <c r="B1379" s="60" t="s">
        <v>2586</v>
      </c>
      <c r="C1379" s="76" t="s">
        <v>2586</v>
      </c>
      <c r="D1379" s="61" t="s">
        <v>23306</v>
      </c>
      <c r="E1379" s="53">
        <v>144107.81</v>
      </c>
      <c r="F1379" s="26">
        <v>0.21</v>
      </c>
      <c r="G1379" s="53">
        <v>252837.147</v>
      </c>
      <c r="H1379" s="67"/>
      <c r="I1379" s="68"/>
      <c r="J1379" s="69"/>
      <c r="K1379" s="69"/>
      <c r="L1379" s="69"/>
      <c r="M1379" s="69"/>
      <c r="N1379" s="69"/>
      <c r="O1379" s="35"/>
      <c r="P1379" s="35" t="s">
        <v>25449</v>
      </c>
      <c r="Q1379" s="36">
        <v>1</v>
      </c>
      <c r="R1379" s="35" t="s">
        <v>9849</v>
      </c>
      <c r="S1379" s="35" t="s">
        <v>28504</v>
      </c>
      <c r="T1379" s="35">
        <v>0</v>
      </c>
      <c r="U1379" s="35">
        <v>0</v>
      </c>
      <c r="V1379" s="36">
        <v>0</v>
      </c>
      <c r="W1379" s="36">
        <v>2</v>
      </c>
      <c r="X1379" s="37">
        <v>1</v>
      </c>
    </row>
    <row r="1380" spans="1:24" ht="24" customHeight="1" x14ac:dyDescent="0.2">
      <c r="A1380" s="50" t="s">
        <v>2583</v>
      </c>
      <c r="B1380" s="60" t="s">
        <v>2588</v>
      </c>
      <c r="C1380" s="76" t="s">
        <v>2588</v>
      </c>
      <c r="D1380" s="61" t="s">
        <v>23307</v>
      </c>
      <c r="E1380" s="53">
        <v>144107.81</v>
      </c>
      <c r="F1380" s="26">
        <v>0.21</v>
      </c>
      <c r="G1380" s="53">
        <v>252837.147</v>
      </c>
      <c r="H1380" s="67"/>
      <c r="I1380" s="68"/>
      <c r="J1380" s="69"/>
      <c r="K1380" s="69"/>
      <c r="L1380" s="69"/>
      <c r="M1380" s="69"/>
      <c r="N1380" s="69"/>
      <c r="O1380" s="35"/>
      <c r="P1380" s="35" t="s">
        <v>25450</v>
      </c>
      <c r="Q1380" s="36">
        <v>1</v>
      </c>
      <c r="R1380" s="35" t="s">
        <v>9849</v>
      </c>
      <c r="S1380" s="35" t="s">
        <v>28504</v>
      </c>
      <c r="T1380" s="35">
        <v>0</v>
      </c>
      <c r="U1380" s="35">
        <v>0</v>
      </c>
      <c r="V1380" s="36">
        <v>0</v>
      </c>
      <c r="W1380" s="36">
        <v>2</v>
      </c>
      <c r="X1380" s="37">
        <v>1</v>
      </c>
    </row>
    <row r="1381" spans="1:24" ht="24" customHeight="1" x14ac:dyDescent="0.2">
      <c r="A1381" s="50" t="s">
        <v>2583</v>
      </c>
      <c r="B1381" s="60" t="s">
        <v>2590</v>
      </c>
      <c r="C1381" s="76" t="s">
        <v>2590</v>
      </c>
      <c r="D1381" s="61" t="s">
        <v>23308</v>
      </c>
      <c r="E1381" s="53">
        <v>144107.81</v>
      </c>
      <c r="F1381" s="26">
        <v>0.21</v>
      </c>
      <c r="G1381" s="53">
        <v>252837.147</v>
      </c>
      <c r="H1381" s="67"/>
      <c r="I1381" s="68"/>
      <c r="J1381" s="69"/>
      <c r="K1381" s="69"/>
      <c r="L1381" s="69"/>
      <c r="M1381" s="69"/>
      <c r="N1381" s="69"/>
      <c r="O1381" s="35"/>
      <c r="P1381" s="35" t="s">
        <v>25451</v>
      </c>
      <c r="Q1381" s="36">
        <v>1</v>
      </c>
      <c r="R1381" s="35" t="s">
        <v>9849</v>
      </c>
      <c r="S1381" s="35" t="s">
        <v>28504</v>
      </c>
      <c r="T1381" s="35">
        <v>0</v>
      </c>
      <c r="U1381" s="35">
        <v>0</v>
      </c>
      <c r="V1381" s="36">
        <v>0</v>
      </c>
      <c r="W1381" s="36">
        <v>2</v>
      </c>
      <c r="X1381" s="37">
        <v>1</v>
      </c>
    </row>
    <row r="1382" spans="1:24" ht="24" customHeight="1" x14ac:dyDescent="0.2">
      <c r="A1382" s="50" t="s">
        <v>2583</v>
      </c>
      <c r="B1382" s="60" t="s">
        <v>2592</v>
      </c>
      <c r="C1382" s="76" t="s">
        <v>2592</v>
      </c>
      <c r="D1382" s="61" t="s">
        <v>23309</v>
      </c>
      <c r="E1382" s="53">
        <v>144107.81</v>
      </c>
      <c r="F1382" s="26">
        <v>0.21</v>
      </c>
      <c r="G1382" s="53">
        <v>252837.147</v>
      </c>
      <c r="H1382" s="67"/>
      <c r="I1382" s="68"/>
      <c r="J1382" s="69"/>
      <c r="K1382" s="69"/>
      <c r="L1382" s="69"/>
      <c r="M1382" s="69"/>
      <c r="N1382" s="69"/>
      <c r="O1382" s="35"/>
      <c r="P1382" s="35" t="s">
        <v>25452</v>
      </c>
      <c r="Q1382" s="36">
        <v>1</v>
      </c>
      <c r="R1382" s="35" t="s">
        <v>9849</v>
      </c>
      <c r="S1382" s="35" t="s">
        <v>28504</v>
      </c>
      <c r="T1382" s="35">
        <v>0</v>
      </c>
      <c r="U1382" s="35">
        <v>0</v>
      </c>
      <c r="V1382" s="36">
        <v>0</v>
      </c>
      <c r="W1382" s="36">
        <v>2</v>
      </c>
      <c r="X1382" s="37">
        <v>1</v>
      </c>
    </row>
    <row r="1383" spans="1:24" ht="24" customHeight="1" x14ac:dyDescent="0.2">
      <c r="A1383" s="50" t="s">
        <v>2583</v>
      </c>
      <c r="B1383" s="60" t="s">
        <v>2594</v>
      </c>
      <c r="C1383" s="76" t="s">
        <v>2594</v>
      </c>
      <c r="D1383" s="61" t="s">
        <v>23310</v>
      </c>
      <c r="E1383" s="53">
        <v>144107.81</v>
      </c>
      <c r="F1383" s="26">
        <v>0.21</v>
      </c>
      <c r="G1383" s="53">
        <v>252837.147</v>
      </c>
      <c r="H1383" s="67"/>
      <c r="I1383" s="68"/>
      <c r="J1383" s="69"/>
      <c r="K1383" s="69"/>
      <c r="L1383" s="69"/>
      <c r="M1383" s="69"/>
      <c r="N1383" s="69"/>
      <c r="O1383" s="35"/>
      <c r="P1383" s="35" t="s">
        <v>25453</v>
      </c>
      <c r="Q1383" s="36">
        <v>1</v>
      </c>
      <c r="R1383" s="35" t="s">
        <v>9849</v>
      </c>
      <c r="S1383" s="35" t="s">
        <v>28504</v>
      </c>
      <c r="T1383" s="35">
        <v>0</v>
      </c>
      <c r="U1383" s="35">
        <v>0</v>
      </c>
      <c r="V1383" s="36">
        <v>0</v>
      </c>
      <c r="W1383" s="36">
        <v>2</v>
      </c>
      <c r="X1383" s="37">
        <v>1</v>
      </c>
    </row>
    <row r="1384" spans="1:24" ht="24" customHeight="1" x14ac:dyDescent="0.2">
      <c r="A1384" s="50" t="s">
        <v>2583</v>
      </c>
      <c r="B1384" s="60" t="s">
        <v>2596</v>
      </c>
      <c r="C1384" s="76" t="s">
        <v>2596</v>
      </c>
      <c r="D1384" s="61" t="s">
        <v>23311</v>
      </c>
      <c r="E1384" s="53">
        <v>144107.81</v>
      </c>
      <c r="F1384" s="26">
        <v>0.21</v>
      </c>
      <c r="G1384" s="53">
        <v>252837.147</v>
      </c>
      <c r="H1384" s="67"/>
      <c r="I1384" s="68"/>
      <c r="J1384" s="69"/>
      <c r="K1384" s="69"/>
      <c r="L1384" s="69"/>
      <c r="M1384" s="69"/>
      <c r="N1384" s="69"/>
      <c r="O1384" s="35"/>
      <c r="P1384" s="35" t="s">
        <v>25454</v>
      </c>
      <c r="Q1384" s="36">
        <v>1</v>
      </c>
      <c r="R1384" s="35" t="s">
        <v>9849</v>
      </c>
      <c r="S1384" s="35" t="s">
        <v>28504</v>
      </c>
      <c r="T1384" s="35">
        <v>0</v>
      </c>
      <c r="U1384" s="35">
        <v>0</v>
      </c>
      <c r="V1384" s="36">
        <v>0</v>
      </c>
      <c r="W1384" s="36">
        <v>2</v>
      </c>
      <c r="X1384" s="37">
        <v>1</v>
      </c>
    </row>
    <row r="1385" spans="1:24" ht="24" customHeight="1" x14ac:dyDescent="0.2">
      <c r="A1385" s="50" t="s">
        <v>2583</v>
      </c>
      <c r="B1385" s="60" t="s">
        <v>2598</v>
      </c>
      <c r="C1385" s="76" t="s">
        <v>2598</v>
      </c>
      <c r="D1385" s="61" t="s">
        <v>23312</v>
      </c>
      <c r="E1385" s="53">
        <v>144107.81</v>
      </c>
      <c r="F1385" s="26">
        <v>0.21</v>
      </c>
      <c r="G1385" s="53">
        <v>252837.147</v>
      </c>
      <c r="H1385" s="67"/>
      <c r="I1385" s="68"/>
      <c r="J1385" s="69"/>
      <c r="K1385" s="69"/>
      <c r="L1385" s="69"/>
      <c r="M1385" s="69"/>
      <c r="N1385" s="69"/>
      <c r="O1385" s="35"/>
      <c r="P1385" s="35" t="s">
        <v>25455</v>
      </c>
      <c r="Q1385" s="36">
        <v>1</v>
      </c>
      <c r="R1385" s="35" t="s">
        <v>9849</v>
      </c>
      <c r="S1385" s="35" t="s">
        <v>28504</v>
      </c>
      <c r="T1385" s="35">
        <v>0</v>
      </c>
      <c r="U1385" s="35">
        <v>0</v>
      </c>
      <c r="V1385" s="36">
        <v>0</v>
      </c>
      <c r="W1385" s="36">
        <v>2</v>
      </c>
      <c r="X1385" s="37">
        <v>1</v>
      </c>
    </row>
    <row r="1386" spans="1:24" ht="24" customHeight="1" x14ac:dyDescent="0.2">
      <c r="A1386" s="50" t="s">
        <v>2600</v>
      </c>
      <c r="B1386" s="60" t="s">
        <v>23907</v>
      </c>
      <c r="C1386" s="76" t="s">
        <v>23907</v>
      </c>
      <c r="D1386" s="61" t="s">
        <v>23908</v>
      </c>
      <c r="E1386" s="53">
        <v>93998.36</v>
      </c>
      <c r="F1386" s="26">
        <v>0.21</v>
      </c>
      <c r="G1386" s="53">
        <v>147859.42300000001</v>
      </c>
      <c r="H1386" s="67"/>
      <c r="I1386" s="68"/>
      <c r="J1386" s="69"/>
      <c r="K1386" s="69"/>
      <c r="L1386" s="69"/>
      <c r="M1386" s="69"/>
      <c r="N1386" s="69"/>
      <c r="O1386" s="35"/>
      <c r="P1386" s="35" t="s">
        <v>65</v>
      </c>
      <c r="Q1386" s="36">
        <v>1</v>
      </c>
      <c r="R1386" s="35" t="s">
        <v>27</v>
      </c>
      <c r="S1386" s="35" t="s">
        <v>28503</v>
      </c>
      <c r="T1386" s="35">
        <v>0</v>
      </c>
      <c r="U1386" s="35">
        <v>0</v>
      </c>
      <c r="V1386" s="36" t="e">
        <v>#N/A</v>
      </c>
      <c r="W1386" s="36" t="e">
        <v>#N/A</v>
      </c>
      <c r="X1386" s="37" t="s">
        <v>65</v>
      </c>
    </row>
    <row r="1387" spans="1:24" ht="24" customHeight="1" x14ac:dyDescent="0.2">
      <c r="A1387" s="50" t="s">
        <v>2600</v>
      </c>
      <c r="B1387" s="60" t="s">
        <v>2601</v>
      </c>
      <c r="C1387" s="76" t="s">
        <v>2601</v>
      </c>
      <c r="D1387" s="61" t="s">
        <v>2602</v>
      </c>
      <c r="E1387" s="53">
        <v>1138782.96</v>
      </c>
      <c r="F1387" s="26">
        <v>0.21</v>
      </c>
      <c r="G1387" s="53">
        <v>1791305.5989999999</v>
      </c>
      <c r="H1387" s="67"/>
      <c r="I1387" s="68"/>
      <c r="J1387" s="69"/>
      <c r="K1387" s="69"/>
      <c r="L1387" s="69"/>
      <c r="M1387" s="69"/>
      <c r="N1387" s="69"/>
      <c r="O1387" s="35"/>
      <c r="P1387" s="35" t="s">
        <v>25456</v>
      </c>
      <c r="Q1387" s="36">
        <v>1</v>
      </c>
      <c r="R1387" s="35" t="s">
        <v>9849</v>
      </c>
      <c r="S1387" s="35" t="s">
        <v>28504</v>
      </c>
      <c r="T1387" s="35">
        <v>0</v>
      </c>
      <c r="U1387" s="35">
        <v>0</v>
      </c>
      <c r="V1387" s="36">
        <v>1</v>
      </c>
      <c r="W1387" s="36">
        <v>1</v>
      </c>
      <c r="X1387" s="37" t="s">
        <v>65</v>
      </c>
    </row>
    <row r="1388" spans="1:24" ht="24" customHeight="1" x14ac:dyDescent="0.2">
      <c r="A1388" s="50" t="s">
        <v>2600</v>
      </c>
      <c r="B1388" s="60" t="s">
        <v>2603</v>
      </c>
      <c r="C1388" s="76" t="s">
        <v>2603</v>
      </c>
      <c r="D1388" s="61" t="s">
        <v>2604</v>
      </c>
      <c r="E1388" s="53">
        <v>1325565.27</v>
      </c>
      <c r="F1388" s="26">
        <v>0.21</v>
      </c>
      <c r="G1388" s="53">
        <v>2085114.169</v>
      </c>
      <c r="H1388" s="67"/>
      <c r="I1388" s="68"/>
      <c r="J1388" s="69"/>
      <c r="K1388" s="69"/>
      <c r="L1388" s="69"/>
      <c r="M1388" s="69"/>
      <c r="N1388" s="69"/>
      <c r="O1388" s="35"/>
      <c r="P1388" s="35" t="s">
        <v>25457</v>
      </c>
      <c r="Q1388" s="36">
        <v>1</v>
      </c>
      <c r="R1388" s="35" t="s">
        <v>9849</v>
      </c>
      <c r="S1388" s="35" t="s">
        <v>28504</v>
      </c>
      <c r="T1388" s="35">
        <v>0</v>
      </c>
      <c r="U1388" s="35">
        <v>0</v>
      </c>
      <c r="V1388" s="36">
        <v>1</v>
      </c>
      <c r="W1388" s="36">
        <v>1</v>
      </c>
      <c r="X1388" s="37" t="s">
        <v>65</v>
      </c>
    </row>
    <row r="1389" spans="1:24" ht="24" customHeight="1" x14ac:dyDescent="0.2">
      <c r="A1389" s="50" t="s">
        <v>2600</v>
      </c>
      <c r="B1389" s="60" t="s">
        <v>2605</v>
      </c>
      <c r="C1389" s="76" t="s">
        <v>2605</v>
      </c>
      <c r="D1389" s="61" t="s">
        <v>2606</v>
      </c>
      <c r="E1389" s="53">
        <v>608557.94999999995</v>
      </c>
      <c r="F1389" s="26">
        <v>0.21</v>
      </c>
      <c r="G1389" s="53">
        <v>957261.66099999996</v>
      </c>
      <c r="H1389" s="67"/>
      <c r="I1389" s="68"/>
      <c r="J1389" s="69"/>
      <c r="K1389" s="69"/>
      <c r="L1389" s="69"/>
      <c r="M1389" s="69"/>
      <c r="N1389" s="69"/>
      <c r="O1389" s="35"/>
      <c r="P1389" s="35" t="s">
        <v>25458</v>
      </c>
      <c r="Q1389" s="36">
        <v>1</v>
      </c>
      <c r="R1389" s="35" t="s">
        <v>9849</v>
      </c>
      <c r="S1389" s="35" t="s">
        <v>28504</v>
      </c>
      <c r="T1389" s="35">
        <v>0</v>
      </c>
      <c r="U1389" s="35">
        <v>0</v>
      </c>
      <c r="V1389" s="36">
        <v>1</v>
      </c>
      <c r="W1389" s="36">
        <v>1</v>
      </c>
      <c r="X1389" s="37" t="s">
        <v>65</v>
      </c>
    </row>
    <row r="1390" spans="1:24" ht="24" customHeight="1" x14ac:dyDescent="0.2">
      <c r="A1390" s="50" t="s">
        <v>2600</v>
      </c>
      <c r="B1390" s="60" t="s">
        <v>2607</v>
      </c>
      <c r="C1390" s="76" t="s">
        <v>2607</v>
      </c>
      <c r="D1390" s="61" t="s">
        <v>2608</v>
      </c>
      <c r="E1390" s="53">
        <v>4000372.92</v>
      </c>
      <c r="F1390" s="26">
        <v>0.21</v>
      </c>
      <c r="G1390" s="53">
        <v>6292586.608</v>
      </c>
      <c r="H1390" s="67"/>
      <c r="I1390" s="68"/>
      <c r="J1390" s="69"/>
      <c r="K1390" s="69"/>
      <c r="L1390" s="69"/>
      <c r="M1390" s="69"/>
      <c r="N1390" s="69"/>
      <c r="O1390" s="35"/>
      <c r="P1390" s="35" t="s">
        <v>25459</v>
      </c>
      <c r="Q1390" s="36">
        <v>1</v>
      </c>
      <c r="R1390" s="35" t="s">
        <v>9849</v>
      </c>
      <c r="S1390" s="35" t="s">
        <v>28504</v>
      </c>
      <c r="T1390" s="35">
        <v>0</v>
      </c>
      <c r="U1390" s="35">
        <v>0</v>
      </c>
      <c r="V1390" s="36">
        <v>1</v>
      </c>
      <c r="W1390" s="36">
        <v>1</v>
      </c>
      <c r="X1390" s="37" t="s">
        <v>65</v>
      </c>
    </row>
    <row r="1391" spans="1:24" ht="24" customHeight="1" x14ac:dyDescent="0.2">
      <c r="A1391" s="50" t="s">
        <v>2600</v>
      </c>
      <c r="B1391" s="60" t="s">
        <v>2609</v>
      </c>
      <c r="C1391" s="76" t="s">
        <v>2609</v>
      </c>
      <c r="D1391" s="61" t="s">
        <v>2610</v>
      </c>
      <c r="E1391" s="53">
        <v>4326455.05</v>
      </c>
      <c r="F1391" s="26">
        <v>0.21</v>
      </c>
      <c r="G1391" s="53">
        <v>6805513.7999999998</v>
      </c>
      <c r="H1391" s="67"/>
      <c r="I1391" s="68"/>
      <c r="J1391" s="69"/>
      <c r="K1391" s="69"/>
      <c r="L1391" s="69"/>
      <c r="M1391" s="69"/>
      <c r="N1391" s="69"/>
      <c r="O1391" s="35"/>
      <c r="P1391" s="35" t="s">
        <v>25460</v>
      </c>
      <c r="Q1391" s="36">
        <v>1</v>
      </c>
      <c r="R1391" s="35" t="s">
        <v>9849</v>
      </c>
      <c r="S1391" s="35" t="s">
        <v>28504</v>
      </c>
      <c r="T1391" s="35">
        <v>0</v>
      </c>
      <c r="U1391" s="35">
        <v>0</v>
      </c>
      <c r="V1391" s="36">
        <v>1</v>
      </c>
      <c r="W1391" s="36">
        <v>1</v>
      </c>
      <c r="X1391" s="37" t="s">
        <v>65</v>
      </c>
    </row>
    <row r="1392" spans="1:24" ht="24" customHeight="1" x14ac:dyDescent="0.2">
      <c r="A1392" s="50" t="s">
        <v>2600</v>
      </c>
      <c r="B1392" s="60" t="s">
        <v>2611</v>
      </c>
      <c r="C1392" s="76" t="s">
        <v>2611</v>
      </c>
      <c r="D1392" s="61" t="s">
        <v>2612</v>
      </c>
      <c r="E1392" s="53">
        <v>4326455.05</v>
      </c>
      <c r="F1392" s="26">
        <v>0.21</v>
      </c>
      <c r="G1392" s="53">
        <v>6805513.7999999998</v>
      </c>
      <c r="H1392" s="67"/>
      <c r="I1392" s="68"/>
      <c r="J1392" s="69"/>
      <c r="K1392" s="69"/>
      <c r="L1392" s="69"/>
      <c r="M1392" s="69"/>
      <c r="N1392" s="69"/>
      <c r="O1392" s="35"/>
      <c r="P1392" s="35" t="s">
        <v>25461</v>
      </c>
      <c r="Q1392" s="36">
        <v>1</v>
      </c>
      <c r="R1392" s="35" t="s">
        <v>9849</v>
      </c>
      <c r="S1392" s="35" t="s">
        <v>28504</v>
      </c>
      <c r="T1392" s="35">
        <v>0</v>
      </c>
      <c r="U1392" s="35">
        <v>0</v>
      </c>
      <c r="V1392" s="36">
        <v>1</v>
      </c>
      <c r="W1392" s="36">
        <v>1</v>
      </c>
      <c r="X1392" s="37" t="s">
        <v>65</v>
      </c>
    </row>
    <row r="1393" spans="1:24" ht="24" customHeight="1" x14ac:dyDescent="0.2">
      <c r="A1393" s="50" t="s">
        <v>2600</v>
      </c>
      <c r="B1393" s="60" t="s">
        <v>2613</v>
      </c>
      <c r="C1393" s="76" t="s">
        <v>2613</v>
      </c>
      <c r="D1393" s="61" t="s">
        <v>2614</v>
      </c>
      <c r="E1393" s="53">
        <v>4326455.05</v>
      </c>
      <c r="F1393" s="26">
        <v>0.21</v>
      </c>
      <c r="G1393" s="53">
        <v>6805513.7999999998</v>
      </c>
      <c r="H1393" s="67"/>
      <c r="I1393" s="68"/>
      <c r="J1393" s="69"/>
      <c r="K1393" s="69"/>
      <c r="L1393" s="69"/>
      <c r="M1393" s="69"/>
      <c r="N1393" s="69"/>
      <c r="O1393" s="35"/>
      <c r="P1393" s="35" t="s">
        <v>65</v>
      </c>
      <c r="Q1393" s="36">
        <v>1</v>
      </c>
      <c r="R1393" s="35" t="s">
        <v>27</v>
      </c>
      <c r="S1393" s="35" t="s">
        <v>28503</v>
      </c>
      <c r="T1393" s="35">
        <v>0</v>
      </c>
      <c r="U1393" s="35">
        <v>0</v>
      </c>
      <c r="V1393" s="36">
        <v>1</v>
      </c>
      <c r="W1393" s="36">
        <v>1</v>
      </c>
      <c r="X1393" s="37" t="s">
        <v>65</v>
      </c>
    </row>
    <row r="1394" spans="1:24" ht="24" customHeight="1" x14ac:dyDescent="0.2">
      <c r="A1394" s="50" t="s">
        <v>2600</v>
      </c>
      <c r="B1394" s="60" t="s">
        <v>2615</v>
      </c>
      <c r="C1394" s="76" t="s">
        <v>2615</v>
      </c>
      <c r="D1394" s="61" t="s">
        <v>2616</v>
      </c>
      <c r="E1394" s="53">
        <v>282394.05</v>
      </c>
      <c r="F1394" s="26">
        <v>0.21</v>
      </c>
      <c r="G1394" s="53">
        <v>444205.84700000001</v>
      </c>
      <c r="H1394" s="67"/>
      <c r="I1394" s="68"/>
      <c r="J1394" s="69"/>
      <c r="K1394" s="69"/>
      <c r="L1394" s="69"/>
      <c r="M1394" s="69"/>
      <c r="N1394" s="69"/>
      <c r="O1394" s="35"/>
      <c r="P1394" s="35" t="s">
        <v>25462</v>
      </c>
      <c r="Q1394" s="36">
        <v>1</v>
      </c>
      <c r="R1394" s="35" t="s">
        <v>9849</v>
      </c>
      <c r="S1394" s="35" t="s">
        <v>28503</v>
      </c>
      <c r="T1394" s="35">
        <v>0</v>
      </c>
      <c r="U1394" s="35">
        <v>0</v>
      </c>
      <c r="V1394" s="36">
        <v>1</v>
      </c>
      <c r="W1394" s="36">
        <v>1</v>
      </c>
      <c r="X1394" s="37" t="s">
        <v>65</v>
      </c>
    </row>
    <row r="1395" spans="1:24" ht="24" customHeight="1" x14ac:dyDescent="0.2">
      <c r="A1395" s="50" t="s">
        <v>2600</v>
      </c>
      <c r="B1395" s="60" t="s">
        <v>2617</v>
      </c>
      <c r="C1395" s="76" t="s">
        <v>2617</v>
      </c>
      <c r="D1395" s="61" t="s">
        <v>2618</v>
      </c>
      <c r="E1395" s="53">
        <v>282394.05</v>
      </c>
      <c r="F1395" s="26">
        <v>0.21</v>
      </c>
      <c r="G1395" s="53">
        <v>444205.84700000001</v>
      </c>
      <c r="H1395" s="67"/>
      <c r="I1395" s="68"/>
      <c r="J1395" s="69"/>
      <c r="K1395" s="69"/>
      <c r="L1395" s="69"/>
      <c r="M1395" s="69"/>
      <c r="N1395" s="69"/>
      <c r="O1395" s="35"/>
      <c r="P1395" s="35" t="s">
        <v>25463</v>
      </c>
      <c r="Q1395" s="36">
        <v>1</v>
      </c>
      <c r="R1395" s="35" t="s">
        <v>9849</v>
      </c>
      <c r="S1395" s="35" t="s">
        <v>28503</v>
      </c>
      <c r="T1395" s="35">
        <v>0</v>
      </c>
      <c r="U1395" s="35">
        <v>0</v>
      </c>
      <c r="V1395" s="36">
        <v>1</v>
      </c>
      <c r="W1395" s="36">
        <v>1</v>
      </c>
      <c r="X1395" s="37" t="s">
        <v>65</v>
      </c>
    </row>
    <row r="1396" spans="1:24" ht="24" customHeight="1" x14ac:dyDescent="0.2">
      <c r="A1396" s="50" t="s">
        <v>2600</v>
      </c>
      <c r="B1396" s="60" t="s">
        <v>2619</v>
      </c>
      <c r="C1396" s="76" t="s">
        <v>2619</v>
      </c>
      <c r="D1396" s="61" t="s">
        <v>2620</v>
      </c>
      <c r="E1396" s="53">
        <v>1108679.7</v>
      </c>
      <c r="F1396" s="26">
        <v>0.21</v>
      </c>
      <c r="G1396" s="53">
        <v>1743953.1680000001</v>
      </c>
      <c r="H1396" s="67"/>
      <c r="I1396" s="68"/>
      <c r="J1396" s="69"/>
      <c r="K1396" s="69"/>
      <c r="L1396" s="69"/>
      <c r="M1396" s="69"/>
      <c r="N1396" s="69"/>
      <c r="O1396" s="35"/>
      <c r="P1396" s="35" t="s">
        <v>25464</v>
      </c>
      <c r="Q1396" s="36">
        <v>1</v>
      </c>
      <c r="R1396" s="35" t="s">
        <v>9849</v>
      </c>
      <c r="S1396" s="35" t="s">
        <v>28504</v>
      </c>
      <c r="T1396" s="35">
        <v>0</v>
      </c>
      <c r="U1396" s="35">
        <v>0</v>
      </c>
      <c r="V1396" s="36">
        <v>1</v>
      </c>
      <c r="W1396" s="36">
        <v>1</v>
      </c>
      <c r="X1396" s="37" t="s">
        <v>65</v>
      </c>
    </row>
    <row r="1397" spans="1:24" ht="24" customHeight="1" x14ac:dyDescent="0.2">
      <c r="A1397" s="50" t="s">
        <v>2600</v>
      </c>
      <c r="B1397" s="60" t="s">
        <v>2621</v>
      </c>
      <c r="C1397" s="76" t="s">
        <v>2621</v>
      </c>
      <c r="D1397" s="61" t="s">
        <v>2622</v>
      </c>
      <c r="E1397" s="53">
        <v>1108679.7</v>
      </c>
      <c r="F1397" s="26">
        <v>0.21</v>
      </c>
      <c r="G1397" s="53">
        <v>1743953.1680000001</v>
      </c>
      <c r="H1397" s="67"/>
      <c r="I1397" s="68"/>
      <c r="J1397" s="69"/>
      <c r="K1397" s="69"/>
      <c r="L1397" s="69"/>
      <c r="M1397" s="69"/>
      <c r="N1397" s="69"/>
      <c r="O1397" s="35"/>
      <c r="P1397" s="35" t="s">
        <v>25465</v>
      </c>
      <c r="Q1397" s="36">
        <v>1</v>
      </c>
      <c r="R1397" s="35" t="s">
        <v>9849</v>
      </c>
      <c r="S1397" s="35" t="s">
        <v>28504</v>
      </c>
      <c r="T1397" s="35">
        <v>0</v>
      </c>
      <c r="U1397" s="35">
        <v>0</v>
      </c>
      <c r="V1397" s="36">
        <v>1</v>
      </c>
      <c r="W1397" s="36">
        <v>1</v>
      </c>
      <c r="X1397" s="37" t="s">
        <v>65</v>
      </c>
    </row>
    <row r="1398" spans="1:24" ht="24" customHeight="1" x14ac:dyDescent="0.2">
      <c r="A1398" s="50" t="s">
        <v>2600</v>
      </c>
      <c r="B1398" s="60" t="s">
        <v>2623</v>
      </c>
      <c r="C1398" s="76" t="s">
        <v>2623</v>
      </c>
      <c r="D1398" s="61" t="s">
        <v>2624</v>
      </c>
      <c r="E1398" s="53">
        <v>733287.82</v>
      </c>
      <c r="F1398" s="26">
        <v>0.21</v>
      </c>
      <c r="G1398" s="53">
        <v>1153461.746</v>
      </c>
      <c r="H1398" s="67"/>
      <c r="I1398" s="68"/>
      <c r="J1398" s="69"/>
      <c r="K1398" s="69"/>
      <c r="L1398" s="69"/>
      <c r="M1398" s="69"/>
      <c r="N1398" s="69"/>
      <c r="O1398" s="35"/>
      <c r="P1398" s="35" t="s">
        <v>25466</v>
      </c>
      <c r="Q1398" s="36">
        <v>1</v>
      </c>
      <c r="R1398" s="35" t="s">
        <v>9849</v>
      </c>
      <c r="S1398" s="35" t="s">
        <v>28504</v>
      </c>
      <c r="T1398" s="35">
        <v>0</v>
      </c>
      <c r="U1398" s="35">
        <v>0</v>
      </c>
      <c r="V1398" s="36">
        <v>1</v>
      </c>
      <c r="W1398" s="36">
        <v>1</v>
      </c>
      <c r="X1398" s="37" t="s">
        <v>65</v>
      </c>
    </row>
    <row r="1399" spans="1:24" ht="24" customHeight="1" x14ac:dyDescent="0.2">
      <c r="A1399" s="50" t="s">
        <v>2600</v>
      </c>
      <c r="B1399" s="60" t="s">
        <v>2625</v>
      </c>
      <c r="C1399" s="76" t="s">
        <v>2625</v>
      </c>
      <c r="D1399" s="61" t="s">
        <v>2626</v>
      </c>
      <c r="E1399" s="53">
        <v>679454.78</v>
      </c>
      <c r="F1399" s="26">
        <v>0.21</v>
      </c>
      <c r="G1399" s="53">
        <v>1068782.3640000001</v>
      </c>
      <c r="H1399" s="67"/>
      <c r="I1399" s="68"/>
      <c r="J1399" s="69"/>
      <c r="K1399" s="69"/>
      <c r="L1399" s="69"/>
      <c r="M1399" s="69"/>
      <c r="N1399" s="69"/>
      <c r="O1399" s="35"/>
      <c r="P1399" s="35" t="s">
        <v>25467</v>
      </c>
      <c r="Q1399" s="36">
        <v>1</v>
      </c>
      <c r="R1399" s="35" t="s">
        <v>9849</v>
      </c>
      <c r="S1399" s="35" t="s">
        <v>28504</v>
      </c>
      <c r="T1399" s="35">
        <v>0</v>
      </c>
      <c r="U1399" s="35">
        <v>0</v>
      </c>
      <c r="V1399" s="36">
        <v>1</v>
      </c>
      <c r="W1399" s="36">
        <v>1</v>
      </c>
      <c r="X1399" s="37" t="s">
        <v>65</v>
      </c>
    </row>
    <row r="1400" spans="1:24" ht="24" customHeight="1" x14ac:dyDescent="0.2">
      <c r="A1400" s="50" t="s">
        <v>2600</v>
      </c>
      <c r="B1400" s="60" t="s">
        <v>2627</v>
      </c>
      <c r="C1400" s="76" t="s">
        <v>2627</v>
      </c>
      <c r="D1400" s="61" t="s">
        <v>2628</v>
      </c>
      <c r="E1400" s="53">
        <v>608557.94999999995</v>
      </c>
      <c r="F1400" s="26">
        <v>0.21</v>
      </c>
      <c r="G1400" s="53">
        <v>957261.66099999996</v>
      </c>
      <c r="H1400" s="67"/>
      <c r="I1400" s="68"/>
      <c r="J1400" s="69"/>
      <c r="K1400" s="69"/>
      <c r="L1400" s="69"/>
      <c r="M1400" s="69"/>
      <c r="N1400" s="69"/>
      <c r="O1400" s="35"/>
      <c r="P1400" s="35" t="s">
        <v>25468</v>
      </c>
      <c r="Q1400" s="36">
        <v>1</v>
      </c>
      <c r="R1400" s="35" t="s">
        <v>9849</v>
      </c>
      <c r="S1400" s="35" t="s">
        <v>28504</v>
      </c>
      <c r="T1400" s="35">
        <v>0</v>
      </c>
      <c r="U1400" s="35">
        <v>0</v>
      </c>
      <c r="V1400" s="36">
        <v>1</v>
      </c>
      <c r="W1400" s="36">
        <v>1</v>
      </c>
      <c r="X1400" s="37" t="s">
        <v>65</v>
      </c>
    </row>
    <row r="1401" spans="1:24" ht="24" customHeight="1" x14ac:dyDescent="0.2">
      <c r="A1401" s="50" t="s">
        <v>2600</v>
      </c>
      <c r="B1401" s="60" t="s">
        <v>2629</v>
      </c>
      <c r="C1401" s="76" t="s">
        <v>2629</v>
      </c>
      <c r="D1401" s="61" t="s">
        <v>2630</v>
      </c>
      <c r="E1401" s="53">
        <v>1562593.23</v>
      </c>
      <c r="F1401" s="26">
        <v>0.21</v>
      </c>
      <c r="G1401" s="53">
        <v>2457959.1519999998</v>
      </c>
      <c r="H1401" s="67"/>
      <c r="I1401" s="68"/>
      <c r="J1401" s="69"/>
      <c r="K1401" s="69"/>
      <c r="L1401" s="69"/>
      <c r="M1401" s="69"/>
      <c r="N1401" s="69"/>
      <c r="O1401" s="35"/>
      <c r="P1401" s="35" t="s">
        <v>25469</v>
      </c>
      <c r="Q1401" s="36">
        <v>1</v>
      </c>
      <c r="R1401" s="35" t="s">
        <v>9849</v>
      </c>
      <c r="S1401" s="35" t="s">
        <v>28503</v>
      </c>
      <c r="T1401" s="35">
        <v>0</v>
      </c>
      <c r="U1401" s="35">
        <v>0</v>
      </c>
      <c r="V1401" s="36">
        <v>1</v>
      </c>
      <c r="W1401" s="36">
        <v>1</v>
      </c>
      <c r="X1401" s="37" t="s">
        <v>65</v>
      </c>
    </row>
    <row r="1402" spans="1:24" ht="24" customHeight="1" x14ac:dyDescent="0.2">
      <c r="A1402" s="50" t="s">
        <v>2600</v>
      </c>
      <c r="B1402" s="60" t="s">
        <v>2631</v>
      </c>
      <c r="C1402" s="76" t="s">
        <v>2631</v>
      </c>
      <c r="D1402" s="61" t="s">
        <v>2632</v>
      </c>
      <c r="E1402" s="53">
        <v>1562602.48</v>
      </c>
      <c r="F1402" s="26">
        <v>0.21</v>
      </c>
      <c r="G1402" s="53">
        <v>2457973.696</v>
      </c>
      <c r="H1402" s="67"/>
      <c r="I1402" s="68"/>
      <c r="J1402" s="69"/>
      <c r="K1402" s="69"/>
      <c r="L1402" s="69"/>
      <c r="M1402" s="69"/>
      <c r="N1402" s="69"/>
      <c r="O1402" s="35"/>
      <c r="P1402" s="35" t="s">
        <v>25470</v>
      </c>
      <c r="Q1402" s="36">
        <v>1</v>
      </c>
      <c r="R1402" s="35" t="s">
        <v>9849</v>
      </c>
      <c r="S1402" s="35" t="s">
        <v>28503</v>
      </c>
      <c r="T1402" s="35">
        <v>0</v>
      </c>
      <c r="U1402" s="35">
        <v>0</v>
      </c>
      <c r="V1402" s="36">
        <v>1</v>
      </c>
      <c r="W1402" s="36">
        <v>1</v>
      </c>
      <c r="X1402" s="37" t="s">
        <v>65</v>
      </c>
    </row>
    <row r="1403" spans="1:24" ht="24" customHeight="1" x14ac:dyDescent="0.2">
      <c r="A1403" s="50" t="s">
        <v>2600</v>
      </c>
      <c r="B1403" s="60" t="s">
        <v>2633</v>
      </c>
      <c r="C1403" s="76" t="s">
        <v>2633</v>
      </c>
      <c r="D1403" s="61" t="s">
        <v>23909</v>
      </c>
      <c r="E1403" s="53">
        <v>885075.38</v>
      </c>
      <c r="F1403" s="26">
        <v>0.21</v>
      </c>
      <c r="G1403" s="53">
        <v>1392223.568</v>
      </c>
      <c r="H1403" s="67"/>
      <c r="I1403" s="68"/>
      <c r="J1403" s="69"/>
      <c r="K1403" s="69"/>
      <c r="L1403" s="69"/>
      <c r="M1403" s="69"/>
      <c r="N1403" s="69"/>
      <c r="O1403" s="35"/>
      <c r="P1403" s="35" t="s">
        <v>25471</v>
      </c>
      <c r="Q1403" s="36">
        <v>1</v>
      </c>
      <c r="R1403" s="35" t="s">
        <v>9849</v>
      </c>
      <c r="S1403" s="35" t="s">
        <v>28504</v>
      </c>
      <c r="T1403" s="35">
        <v>0</v>
      </c>
      <c r="U1403" s="35">
        <v>0</v>
      </c>
      <c r="V1403" s="36">
        <v>1</v>
      </c>
      <c r="W1403" s="36">
        <v>1</v>
      </c>
      <c r="X1403" s="37" t="s">
        <v>65</v>
      </c>
    </row>
    <row r="1404" spans="1:24" ht="24" customHeight="1" x14ac:dyDescent="0.2">
      <c r="A1404" s="50" t="s">
        <v>2600</v>
      </c>
      <c r="B1404" s="60" t="s">
        <v>2635</v>
      </c>
      <c r="C1404" s="76" t="s">
        <v>2635</v>
      </c>
      <c r="D1404" s="61" t="s">
        <v>23910</v>
      </c>
      <c r="E1404" s="53">
        <v>885730.62</v>
      </c>
      <c r="F1404" s="26">
        <v>0.21</v>
      </c>
      <c r="G1404" s="53">
        <v>1393254.27</v>
      </c>
      <c r="H1404" s="67"/>
      <c r="I1404" s="68"/>
      <c r="J1404" s="69"/>
      <c r="K1404" s="69"/>
      <c r="L1404" s="69"/>
      <c r="M1404" s="69"/>
      <c r="N1404" s="69"/>
      <c r="O1404" s="35"/>
      <c r="P1404" s="35" t="s">
        <v>25472</v>
      </c>
      <c r="Q1404" s="36">
        <v>1</v>
      </c>
      <c r="R1404" s="35" t="s">
        <v>9849</v>
      </c>
      <c r="S1404" s="35" t="s">
        <v>28504</v>
      </c>
      <c r="T1404" s="35">
        <v>0</v>
      </c>
      <c r="U1404" s="35">
        <v>0</v>
      </c>
      <c r="V1404" s="36">
        <v>1</v>
      </c>
      <c r="W1404" s="36">
        <v>1</v>
      </c>
      <c r="X1404" s="37" t="s">
        <v>65</v>
      </c>
    </row>
    <row r="1405" spans="1:24" ht="24" customHeight="1" x14ac:dyDescent="0.2">
      <c r="A1405" s="50" t="s">
        <v>2600</v>
      </c>
      <c r="B1405" s="60" t="s">
        <v>2637</v>
      </c>
      <c r="C1405" s="76" t="s">
        <v>2637</v>
      </c>
      <c r="D1405" s="61" t="s">
        <v>2638</v>
      </c>
      <c r="E1405" s="53">
        <v>1744683.36</v>
      </c>
      <c r="F1405" s="26">
        <v>0.21</v>
      </c>
      <c r="G1405" s="53">
        <v>2744386.9279999998</v>
      </c>
      <c r="H1405" s="67"/>
      <c r="I1405" s="68"/>
      <c r="J1405" s="69"/>
      <c r="K1405" s="69"/>
      <c r="L1405" s="69"/>
      <c r="M1405" s="69"/>
      <c r="N1405" s="69"/>
      <c r="O1405" s="35"/>
      <c r="P1405" s="35" t="s">
        <v>25473</v>
      </c>
      <c r="Q1405" s="36">
        <v>1</v>
      </c>
      <c r="R1405" s="35" t="s">
        <v>9849</v>
      </c>
      <c r="S1405" s="35" t="s">
        <v>28503</v>
      </c>
      <c r="T1405" s="35">
        <v>0</v>
      </c>
      <c r="U1405" s="35">
        <v>0</v>
      </c>
      <c r="V1405" s="36">
        <v>1</v>
      </c>
      <c r="W1405" s="36">
        <v>1</v>
      </c>
      <c r="X1405" s="37" t="s">
        <v>65</v>
      </c>
    </row>
    <row r="1406" spans="1:24" ht="24" customHeight="1" x14ac:dyDescent="0.2">
      <c r="A1406" s="50" t="s">
        <v>2600</v>
      </c>
      <c r="B1406" s="60" t="s">
        <v>2639</v>
      </c>
      <c r="C1406" s="76" t="s">
        <v>2639</v>
      </c>
      <c r="D1406" s="61" t="s">
        <v>2640</v>
      </c>
      <c r="E1406" s="53">
        <v>282394.05</v>
      </c>
      <c r="F1406" s="26">
        <v>0.21</v>
      </c>
      <c r="G1406" s="53">
        <v>444205.84700000001</v>
      </c>
      <c r="H1406" s="67"/>
      <c r="I1406" s="68"/>
      <c r="J1406" s="69"/>
      <c r="K1406" s="69"/>
      <c r="L1406" s="69"/>
      <c r="M1406" s="69"/>
      <c r="N1406" s="69"/>
      <c r="O1406" s="35"/>
      <c r="P1406" s="35" t="s">
        <v>25474</v>
      </c>
      <c r="Q1406" s="36">
        <v>1</v>
      </c>
      <c r="R1406" s="35" t="s">
        <v>9849</v>
      </c>
      <c r="S1406" s="35" t="s">
        <v>28503</v>
      </c>
      <c r="T1406" s="35">
        <v>0</v>
      </c>
      <c r="U1406" s="35">
        <v>0</v>
      </c>
      <c r="V1406" s="36">
        <v>1</v>
      </c>
      <c r="W1406" s="36">
        <v>1</v>
      </c>
      <c r="X1406" s="37" t="s">
        <v>65</v>
      </c>
    </row>
    <row r="1407" spans="1:24" ht="24" customHeight="1" x14ac:dyDescent="0.2">
      <c r="A1407" s="50" t="s">
        <v>2600</v>
      </c>
      <c r="B1407" s="60" t="s">
        <v>2641</v>
      </c>
      <c r="C1407" s="76" t="s">
        <v>2641</v>
      </c>
      <c r="D1407" s="61" t="s">
        <v>2642</v>
      </c>
      <c r="E1407" s="53">
        <v>282394.05</v>
      </c>
      <c r="F1407" s="26">
        <v>0.21</v>
      </c>
      <c r="G1407" s="53">
        <v>444205.84700000001</v>
      </c>
      <c r="H1407" s="67"/>
      <c r="I1407" s="68"/>
      <c r="J1407" s="69"/>
      <c r="K1407" s="69"/>
      <c r="L1407" s="69"/>
      <c r="M1407" s="69"/>
      <c r="N1407" s="69"/>
      <c r="O1407" s="35"/>
      <c r="P1407" s="35" t="s">
        <v>25475</v>
      </c>
      <c r="Q1407" s="36">
        <v>1</v>
      </c>
      <c r="R1407" s="35" t="s">
        <v>9849</v>
      </c>
      <c r="S1407" s="35" t="s">
        <v>28503</v>
      </c>
      <c r="T1407" s="35">
        <v>0</v>
      </c>
      <c r="U1407" s="35">
        <v>0</v>
      </c>
      <c r="V1407" s="36">
        <v>1</v>
      </c>
      <c r="W1407" s="36">
        <v>1</v>
      </c>
      <c r="X1407" s="37" t="s">
        <v>65</v>
      </c>
    </row>
    <row r="1408" spans="1:24" ht="24" customHeight="1" x14ac:dyDescent="0.2">
      <c r="A1408" s="50" t="s">
        <v>2600</v>
      </c>
      <c r="B1408" s="60" t="s">
        <v>2643</v>
      </c>
      <c r="C1408" s="76" t="s">
        <v>2643</v>
      </c>
      <c r="D1408" s="61" t="s">
        <v>2644</v>
      </c>
      <c r="E1408" s="53">
        <v>446694.83</v>
      </c>
      <c r="F1408" s="26">
        <v>0.21</v>
      </c>
      <c r="G1408" s="53">
        <v>702650.96900000004</v>
      </c>
      <c r="H1408" s="67"/>
      <c r="I1408" s="68"/>
      <c r="J1408" s="69"/>
      <c r="K1408" s="69"/>
      <c r="L1408" s="69"/>
      <c r="M1408" s="69"/>
      <c r="N1408" s="69"/>
      <c r="O1408" s="35"/>
      <c r="P1408" s="35" t="s">
        <v>25476</v>
      </c>
      <c r="Q1408" s="36">
        <v>1</v>
      </c>
      <c r="R1408" s="35" t="s">
        <v>9849</v>
      </c>
      <c r="S1408" s="35" t="s">
        <v>28504</v>
      </c>
      <c r="T1408" s="35">
        <v>0</v>
      </c>
      <c r="U1408" s="35">
        <v>0</v>
      </c>
      <c r="V1408" s="36">
        <v>1</v>
      </c>
      <c r="W1408" s="36">
        <v>1</v>
      </c>
      <c r="X1408" s="37" t="s">
        <v>65</v>
      </c>
    </row>
    <row r="1409" spans="1:24" ht="24" customHeight="1" x14ac:dyDescent="0.2">
      <c r="A1409" s="50" t="s">
        <v>2600</v>
      </c>
      <c r="B1409" s="60" t="s">
        <v>2645</v>
      </c>
      <c r="C1409" s="76" t="s">
        <v>2645</v>
      </c>
      <c r="D1409" s="61" t="s">
        <v>2644</v>
      </c>
      <c r="E1409" s="53">
        <v>446694.83</v>
      </c>
      <c r="F1409" s="26">
        <v>0.21</v>
      </c>
      <c r="G1409" s="53">
        <v>702650.96900000004</v>
      </c>
      <c r="H1409" s="67"/>
      <c r="I1409" s="68"/>
      <c r="J1409" s="69"/>
      <c r="K1409" s="69"/>
      <c r="L1409" s="69"/>
      <c r="M1409" s="69"/>
      <c r="N1409" s="69"/>
      <c r="O1409" s="35"/>
      <c r="P1409" s="35" t="s">
        <v>25477</v>
      </c>
      <c r="Q1409" s="36">
        <v>1</v>
      </c>
      <c r="R1409" s="35" t="s">
        <v>9849</v>
      </c>
      <c r="S1409" s="35" t="s">
        <v>28503</v>
      </c>
      <c r="T1409" s="35">
        <v>0</v>
      </c>
      <c r="U1409" s="35">
        <v>0</v>
      </c>
      <c r="V1409" s="36">
        <v>1</v>
      </c>
      <c r="W1409" s="36">
        <v>1</v>
      </c>
      <c r="X1409" s="37" t="s">
        <v>65</v>
      </c>
    </row>
    <row r="1410" spans="1:24" ht="24" customHeight="1" x14ac:dyDescent="0.2">
      <c r="A1410" s="50" t="s">
        <v>2600</v>
      </c>
      <c r="B1410" s="60" t="s">
        <v>2646</v>
      </c>
      <c r="C1410" s="76" t="s">
        <v>2646</v>
      </c>
      <c r="D1410" s="61" t="s">
        <v>2647</v>
      </c>
      <c r="E1410" s="53">
        <v>455289.49</v>
      </c>
      <c r="F1410" s="26">
        <v>0.21</v>
      </c>
      <c r="G1410" s="53">
        <v>716170.37100000004</v>
      </c>
      <c r="H1410" s="67"/>
      <c r="I1410" s="68"/>
      <c r="J1410" s="69"/>
      <c r="K1410" s="69"/>
      <c r="L1410" s="69"/>
      <c r="M1410" s="69"/>
      <c r="N1410" s="69"/>
      <c r="O1410" s="35"/>
      <c r="P1410" s="35" t="s">
        <v>25478</v>
      </c>
      <c r="Q1410" s="36">
        <v>1</v>
      </c>
      <c r="R1410" s="35" t="s">
        <v>9849</v>
      </c>
      <c r="S1410" s="35" t="s">
        <v>28503</v>
      </c>
      <c r="T1410" s="35">
        <v>0</v>
      </c>
      <c r="U1410" s="35">
        <v>0</v>
      </c>
      <c r="V1410" s="36">
        <v>1</v>
      </c>
      <c r="W1410" s="36">
        <v>1</v>
      </c>
      <c r="X1410" s="37" t="s">
        <v>65</v>
      </c>
    </row>
    <row r="1411" spans="1:24" ht="24" customHeight="1" x14ac:dyDescent="0.2">
      <c r="A1411" s="50" t="s">
        <v>2600</v>
      </c>
      <c r="B1411" s="60" t="s">
        <v>2648</v>
      </c>
      <c r="C1411" s="76" t="s">
        <v>2648</v>
      </c>
      <c r="D1411" s="61" t="s">
        <v>2649</v>
      </c>
      <c r="E1411" s="53">
        <v>840947.48</v>
      </c>
      <c r="F1411" s="26">
        <v>0.21</v>
      </c>
      <c r="G1411" s="53">
        <v>1322810.3810000001</v>
      </c>
      <c r="H1411" s="67"/>
      <c r="I1411" s="68"/>
      <c r="J1411" s="69"/>
      <c r="K1411" s="69"/>
      <c r="L1411" s="69"/>
      <c r="M1411" s="69"/>
      <c r="N1411" s="69"/>
      <c r="O1411" s="35"/>
      <c r="P1411" s="35" t="s">
        <v>25479</v>
      </c>
      <c r="Q1411" s="36">
        <v>1</v>
      </c>
      <c r="R1411" s="35" t="s">
        <v>9849</v>
      </c>
      <c r="S1411" s="35" t="s">
        <v>28504</v>
      </c>
      <c r="T1411" s="35">
        <v>0</v>
      </c>
      <c r="U1411" s="35">
        <v>0</v>
      </c>
      <c r="V1411" s="36">
        <v>1</v>
      </c>
      <c r="W1411" s="36">
        <v>1</v>
      </c>
      <c r="X1411" s="37" t="s">
        <v>65</v>
      </c>
    </row>
    <row r="1412" spans="1:24" ht="24" customHeight="1" x14ac:dyDescent="0.2">
      <c r="A1412" s="50" t="s">
        <v>2600</v>
      </c>
      <c r="B1412" s="60" t="s">
        <v>2650</v>
      </c>
      <c r="C1412" s="76" t="s">
        <v>2650</v>
      </c>
      <c r="D1412" s="61" t="s">
        <v>2651</v>
      </c>
      <c r="E1412" s="53">
        <v>933930.64</v>
      </c>
      <c r="F1412" s="26">
        <v>0.21</v>
      </c>
      <c r="G1412" s="53">
        <v>1469072.8940000001</v>
      </c>
      <c r="H1412" s="67"/>
      <c r="I1412" s="68"/>
      <c r="J1412" s="69"/>
      <c r="K1412" s="69"/>
      <c r="L1412" s="69"/>
      <c r="M1412" s="69"/>
      <c r="N1412" s="69"/>
      <c r="O1412" s="35"/>
      <c r="P1412" s="35" t="s">
        <v>25480</v>
      </c>
      <c r="Q1412" s="36">
        <v>1</v>
      </c>
      <c r="R1412" s="35" t="s">
        <v>9849</v>
      </c>
      <c r="S1412" s="35" t="s">
        <v>28504</v>
      </c>
      <c r="T1412" s="35">
        <v>0</v>
      </c>
      <c r="U1412" s="35">
        <v>0</v>
      </c>
      <c r="V1412" s="36">
        <v>1</v>
      </c>
      <c r="W1412" s="36">
        <v>1</v>
      </c>
      <c r="X1412" s="37" t="s">
        <v>65</v>
      </c>
    </row>
    <row r="1413" spans="1:24" ht="24" customHeight="1" x14ac:dyDescent="0.2">
      <c r="A1413" s="50" t="s">
        <v>2600</v>
      </c>
      <c r="B1413" s="60" t="s">
        <v>2652</v>
      </c>
      <c r="C1413" s="76" t="s">
        <v>2652</v>
      </c>
      <c r="D1413" s="61" t="s">
        <v>2653</v>
      </c>
      <c r="E1413" s="53">
        <v>96824.85</v>
      </c>
      <c r="F1413" s="26">
        <v>0.21</v>
      </c>
      <c r="G1413" s="53">
        <v>152305.489</v>
      </c>
      <c r="H1413" s="67"/>
      <c r="I1413" s="68"/>
      <c r="J1413" s="69"/>
      <c r="K1413" s="69"/>
      <c r="L1413" s="69"/>
      <c r="M1413" s="69"/>
      <c r="N1413" s="69"/>
      <c r="O1413" s="35"/>
      <c r="P1413" s="35" t="s">
        <v>25481</v>
      </c>
      <c r="Q1413" s="36">
        <v>2</v>
      </c>
      <c r="R1413" s="35" t="s">
        <v>9849</v>
      </c>
      <c r="S1413" s="35" t="s">
        <v>28503</v>
      </c>
      <c r="T1413" s="35">
        <v>0</v>
      </c>
      <c r="U1413" s="35">
        <v>0</v>
      </c>
      <c r="V1413" s="36">
        <v>2</v>
      </c>
      <c r="W1413" s="36">
        <v>2</v>
      </c>
      <c r="X1413" s="37" t="s">
        <v>65</v>
      </c>
    </row>
    <row r="1414" spans="1:24" ht="24" customHeight="1" x14ac:dyDescent="0.2">
      <c r="A1414" s="50" t="s">
        <v>2600</v>
      </c>
      <c r="B1414" s="60" t="s">
        <v>2654</v>
      </c>
      <c r="C1414" s="76" t="s">
        <v>2654</v>
      </c>
      <c r="D1414" s="61" t="s">
        <v>2655</v>
      </c>
      <c r="E1414" s="53">
        <v>96824.85</v>
      </c>
      <c r="F1414" s="26">
        <v>0.21</v>
      </c>
      <c r="G1414" s="53">
        <v>152305.489</v>
      </c>
      <c r="H1414" s="67"/>
      <c r="I1414" s="68"/>
      <c r="J1414" s="69"/>
      <c r="K1414" s="69"/>
      <c r="L1414" s="69"/>
      <c r="M1414" s="69"/>
      <c r="N1414" s="69"/>
      <c r="O1414" s="35"/>
      <c r="P1414" s="35" t="s">
        <v>25482</v>
      </c>
      <c r="Q1414" s="36">
        <v>2</v>
      </c>
      <c r="R1414" s="35" t="s">
        <v>9849</v>
      </c>
      <c r="S1414" s="35" t="s">
        <v>28504</v>
      </c>
      <c r="T1414" s="35">
        <v>0</v>
      </c>
      <c r="U1414" s="35">
        <v>0</v>
      </c>
      <c r="V1414" s="36">
        <v>2</v>
      </c>
      <c r="W1414" s="36">
        <v>2</v>
      </c>
      <c r="X1414" s="37" t="s">
        <v>65</v>
      </c>
    </row>
    <row r="1415" spans="1:24" ht="24" customHeight="1" x14ac:dyDescent="0.2">
      <c r="A1415" s="50" t="s">
        <v>2600</v>
      </c>
      <c r="B1415" s="60" t="s">
        <v>2656</v>
      </c>
      <c r="C1415" s="76" t="s">
        <v>2656</v>
      </c>
      <c r="D1415" s="61" t="s">
        <v>2657</v>
      </c>
      <c r="E1415" s="53">
        <v>227178.93</v>
      </c>
      <c r="F1415" s="26">
        <v>0.21</v>
      </c>
      <c r="G1415" s="53">
        <v>357352.45799999998</v>
      </c>
      <c r="H1415" s="67"/>
      <c r="I1415" s="68"/>
      <c r="J1415" s="69"/>
      <c r="K1415" s="69"/>
      <c r="L1415" s="69"/>
      <c r="M1415" s="69"/>
      <c r="N1415" s="69"/>
      <c r="O1415" s="35"/>
      <c r="P1415" s="35" t="s">
        <v>25483</v>
      </c>
      <c r="Q1415" s="36">
        <v>2</v>
      </c>
      <c r="R1415" s="35" t="s">
        <v>9849</v>
      </c>
      <c r="S1415" s="35" t="s">
        <v>28504</v>
      </c>
      <c r="T1415" s="35">
        <v>0</v>
      </c>
      <c r="U1415" s="35">
        <v>0</v>
      </c>
      <c r="V1415" s="36">
        <v>2</v>
      </c>
      <c r="W1415" s="36">
        <v>2</v>
      </c>
      <c r="X1415" s="37" t="s">
        <v>65</v>
      </c>
    </row>
    <row r="1416" spans="1:24" ht="24" customHeight="1" x14ac:dyDescent="0.2">
      <c r="A1416" s="50" t="s">
        <v>2600</v>
      </c>
      <c r="B1416" s="60" t="s">
        <v>2658</v>
      </c>
      <c r="C1416" s="76" t="s">
        <v>2658</v>
      </c>
      <c r="D1416" s="61" t="s">
        <v>2659</v>
      </c>
      <c r="E1416" s="53">
        <v>279969.46000000002</v>
      </c>
      <c r="F1416" s="26">
        <v>0.21</v>
      </c>
      <c r="G1416" s="53">
        <v>440391.96299999999</v>
      </c>
      <c r="H1416" s="67"/>
      <c r="I1416" s="68"/>
      <c r="J1416" s="69"/>
      <c r="K1416" s="69"/>
      <c r="L1416" s="69"/>
      <c r="M1416" s="69"/>
      <c r="N1416" s="69"/>
      <c r="O1416" s="35"/>
      <c r="P1416" s="35" t="s">
        <v>25484</v>
      </c>
      <c r="Q1416" s="36">
        <v>2</v>
      </c>
      <c r="R1416" s="35" t="s">
        <v>9849</v>
      </c>
      <c r="S1416" s="35" t="s">
        <v>28503</v>
      </c>
      <c r="T1416" s="35">
        <v>0</v>
      </c>
      <c r="U1416" s="35">
        <v>0</v>
      </c>
      <c r="V1416" s="36">
        <v>2</v>
      </c>
      <c r="W1416" s="36">
        <v>2</v>
      </c>
      <c r="X1416" s="37" t="s">
        <v>65</v>
      </c>
    </row>
    <row r="1417" spans="1:24" ht="24" customHeight="1" x14ac:dyDescent="0.2">
      <c r="A1417" s="50" t="s">
        <v>2600</v>
      </c>
      <c r="B1417" s="60" t="s">
        <v>2660</v>
      </c>
      <c r="C1417" s="76" t="s">
        <v>2660</v>
      </c>
      <c r="D1417" s="61" t="s">
        <v>2661</v>
      </c>
      <c r="E1417" s="53">
        <v>257253.42499999999</v>
      </c>
      <c r="F1417" s="26">
        <v>0.21</v>
      </c>
      <c r="G1417" s="53">
        <v>404659.641</v>
      </c>
      <c r="H1417" s="67"/>
      <c r="I1417" s="68"/>
      <c r="J1417" s="69"/>
      <c r="K1417" s="69"/>
      <c r="L1417" s="69"/>
      <c r="M1417" s="69"/>
      <c r="N1417" s="69"/>
      <c r="O1417" s="35"/>
      <c r="P1417" s="35" t="s">
        <v>25485</v>
      </c>
      <c r="Q1417" s="36">
        <v>2</v>
      </c>
      <c r="R1417" s="35" t="s">
        <v>9849</v>
      </c>
      <c r="S1417" s="35" t="s">
        <v>28503</v>
      </c>
      <c r="T1417" s="35">
        <v>0</v>
      </c>
      <c r="U1417" s="35">
        <v>0</v>
      </c>
      <c r="V1417" s="36">
        <v>2</v>
      </c>
      <c r="W1417" s="36">
        <v>2</v>
      </c>
      <c r="X1417" s="37" t="s">
        <v>65</v>
      </c>
    </row>
    <row r="1418" spans="1:24" ht="24" customHeight="1" x14ac:dyDescent="0.2">
      <c r="A1418" s="50" t="s">
        <v>2600</v>
      </c>
      <c r="B1418" s="60" t="s">
        <v>2662</v>
      </c>
      <c r="C1418" s="76" t="s">
        <v>2662</v>
      </c>
      <c r="D1418" s="61" t="s">
        <v>2663</v>
      </c>
      <c r="E1418" s="53">
        <v>257253.42499999999</v>
      </c>
      <c r="F1418" s="26">
        <v>0.21</v>
      </c>
      <c r="G1418" s="53">
        <v>404659.641</v>
      </c>
      <c r="H1418" s="67"/>
      <c r="I1418" s="68"/>
      <c r="J1418" s="69"/>
      <c r="K1418" s="69"/>
      <c r="L1418" s="69"/>
      <c r="M1418" s="69"/>
      <c r="N1418" s="69"/>
      <c r="O1418" s="35"/>
      <c r="P1418" s="35" t="s">
        <v>25486</v>
      </c>
      <c r="Q1418" s="36">
        <v>2</v>
      </c>
      <c r="R1418" s="35" t="s">
        <v>9849</v>
      </c>
      <c r="S1418" s="35" t="s">
        <v>28503</v>
      </c>
      <c r="T1418" s="35">
        <v>0</v>
      </c>
      <c r="U1418" s="35">
        <v>0</v>
      </c>
      <c r="V1418" s="36">
        <v>2</v>
      </c>
      <c r="W1418" s="36">
        <v>2</v>
      </c>
      <c r="X1418" s="37" t="s">
        <v>65</v>
      </c>
    </row>
    <row r="1419" spans="1:24" ht="24" customHeight="1" x14ac:dyDescent="0.2">
      <c r="A1419" s="50" t="s">
        <v>2600</v>
      </c>
      <c r="B1419" s="60" t="s">
        <v>2664</v>
      </c>
      <c r="C1419" s="76" t="s">
        <v>2664</v>
      </c>
      <c r="D1419" s="61" t="s">
        <v>2665</v>
      </c>
      <c r="E1419" s="53">
        <v>225098.94</v>
      </c>
      <c r="F1419" s="26">
        <v>0.21</v>
      </c>
      <c r="G1419" s="53">
        <v>354080.63</v>
      </c>
      <c r="H1419" s="67"/>
      <c r="I1419" s="68"/>
      <c r="J1419" s="69"/>
      <c r="K1419" s="69"/>
      <c r="L1419" s="69"/>
      <c r="M1419" s="69"/>
      <c r="N1419" s="69"/>
      <c r="O1419" s="35"/>
      <c r="P1419" s="35" t="s">
        <v>25487</v>
      </c>
      <c r="Q1419" s="36">
        <v>2</v>
      </c>
      <c r="R1419" s="35" t="s">
        <v>9849</v>
      </c>
      <c r="S1419" s="35" t="s">
        <v>28503</v>
      </c>
      <c r="T1419" s="35">
        <v>0</v>
      </c>
      <c r="U1419" s="35">
        <v>0</v>
      </c>
      <c r="V1419" s="36">
        <v>2</v>
      </c>
      <c r="W1419" s="36">
        <v>2</v>
      </c>
      <c r="X1419" s="37" t="s">
        <v>65</v>
      </c>
    </row>
    <row r="1420" spans="1:24" ht="24" customHeight="1" x14ac:dyDescent="0.2">
      <c r="A1420" s="50" t="s">
        <v>2600</v>
      </c>
      <c r="B1420" s="60" t="s">
        <v>2666</v>
      </c>
      <c r="C1420" s="76" t="s">
        <v>2666</v>
      </c>
      <c r="D1420" s="61" t="s">
        <v>23911</v>
      </c>
      <c r="E1420" s="53">
        <v>131269.10999999999</v>
      </c>
      <c r="F1420" s="26">
        <v>0.21</v>
      </c>
      <c r="G1420" s="53">
        <v>206486.31200000001</v>
      </c>
      <c r="H1420" s="67"/>
      <c r="I1420" s="68"/>
      <c r="J1420" s="69"/>
      <c r="K1420" s="69"/>
      <c r="L1420" s="69"/>
      <c r="M1420" s="69"/>
      <c r="N1420" s="69"/>
      <c r="O1420" s="35"/>
      <c r="P1420" s="35" t="s">
        <v>25488</v>
      </c>
      <c r="Q1420" s="36">
        <v>2</v>
      </c>
      <c r="R1420" s="35" t="s">
        <v>9849</v>
      </c>
      <c r="S1420" s="35" t="s">
        <v>28504</v>
      </c>
      <c r="T1420" s="35">
        <v>0</v>
      </c>
      <c r="U1420" s="35">
        <v>0</v>
      </c>
      <c r="V1420" s="36">
        <v>2</v>
      </c>
      <c r="W1420" s="36">
        <v>2</v>
      </c>
      <c r="X1420" s="37" t="s">
        <v>65</v>
      </c>
    </row>
    <row r="1421" spans="1:24" ht="24" customHeight="1" x14ac:dyDescent="0.2">
      <c r="A1421" s="50" t="s">
        <v>2600</v>
      </c>
      <c r="B1421" s="60" t="s">
        <v>2668</v>
      </c>
      <c r="C1421" s="76" t="s">
        <v>2668</v>
      </c>
      <c r="D1421" s="61" t="s">
        <v>23912</v>
      </c>
      <c r="E1421" s="53">
        <v>131261.82500000001</v>
      </c>
      <c r="F1421" s="26">
        <v>0.21</v>
      </c>
      <c r="G1421" s="53">
        <v>206474.85399999999</v>
      </c>
      <c r="H1421" s="67"/>
      <c r="I1421" s="68"/>
      <c r="J1421" s="69"/>
      <c r="K1421" s="69"/>
      <c r="L1421" s="69"/>
      <c r="M1421" s="69"/>
      <c r="N1421" s="69"/>
      <c r="O1421" s="35"/>
      <c r="P1421" s="35" t="s">
        <v>25489</v>
      </c>
      <c r="Q1421" s="36">
        <v>2</v>
      </c>
      <c r="R1421" s="35" t="s">
        <v>9849</v>
      </c>
      <c r="S1421" s="35" t="s">
        <v>28504</v>
      </c>
      <c r="T1421" s="35">
        <v>0</v>
      </c>
      <c r="U1421" s="35">
        <v>0</v>
      </c>
      <c r="V1421" s="36">
        <v>2</v>
      </c>
      <c r="W1421" s="36">
        <v>2</v>
      </c>
      <c r="X1421" s="37" t="s">
        <v>65</v>
      </c>
    </row>
    <row r="1422" spans="1:24" ht="24" customHeight="1" x14ac:dyDescent="0.2">
      <c r="A1422" s="50" t="s">
        <v>2600</v>
      </c>
      <c r="B1422" s="60" t="s">
        <v>2670</v>
      </c>
      <c r="C1422" s="76" t="s">
        <v>2670</v>
      </c>
      <c r="D1422" s="61" t="s">
        <v>2671</v>
      </c>
      <c r="E1422" s="53">
        <v>958847.78</v>
      </c>
      <c r="F1422" s="26">
        <v>0.21</v>
      </c>
      <c r="G1422" s="53">
        <v>1508267.5530000001</v>
      </c>
      <c r="H1422" s="67"/>
      <c r="I1422" s="68"/>
      <c r="J1422" s="69"/>
      <c r="K1422" s="69"/>
      <c r="L1422" s="69"/>
      <c r="M1422" s="69"/>
      <c r="N1422" s="69"/>
      <c r="O1422" s="35"/>
      <c r="P1422" s="35" t="s">
        <v>25490</v>
      </c>
      <c r="Q1422" s="36">
        <v>1</v>
      </c>
      <c r="R1422" s="35" t="s">
        <v>9849</v>
      </c>
      <c r="S1422" s="35" t="s">
        <v>28504</v>
      </c>
      <c r="T1422" s="35">
        <v>0</v>
      </c>
      <c r="U1422" s="35">
        <v>0</v>
      </c>
      <c r="V1422" s="36">
        <v>1</v>
      </c>
      <c r="W1422" s="36">
        <v>1</v>
      </c>
      <c r="X1422" s="37" t="s">
        <v>65</v>
      </c>
    </row>
    <row r="1423" spans="1:24" ht="24" customHeight="1" x14ac:dyDescent="0.2">
      <c r="A1423" s="50" t="s">
        <v>2600</v>
      </c>
      <c r="B1423" s="60" t="s">
        <v>2672</v>
      </c>
      <c r="C1423" s="76" t="s">
        <v>2672</v>
      </c>
      <c r="D1423" s="61" t="s">
        <v>2673</v>
      </c>
      <c r="E1423" s="53">
        <v>958847.78</v>
      </c>
      <c r="F1423" s="26">
        <v>0.21</v>
      </c>
      <c r="G1423" s="53">
        <v>1508267.5530000001</v>
      </c>
      <c r="H1423" s="67"/>
      <c r="I1423" s="68"/>
      <c r="J1423" s="69"/>
      <c r="K1423" s="69"/>
      <c r="L1423" s="69"/>
      <c r="M1423" s="69"/>
      <c r="N1423" s="69"/>
      <c r="O1423" s="35"/>
      <c r="P1423" s="35" t="s">
        <v>25491</v>
      </c>
      <c r="Q1423" s="36">
        <v>1</v>
      </c>
      <c r="R1423" s="35" t="s">
        <v>9849</v>
      </c>
      <c r="S1423" s="35" t="s">
        <v>28504</v>
      </c>
      <c r="T1423" s="35">
        <v>0</v>
      </c>
      <c r="U1423" s="35">
        <v>0</v>
      </c>
      <c r="V1423" s="36">
        <v>1</v>
      </c>
      <c r="W1423" s="36">
        <v>1</v>
      </c>
      <c r="X1423" s="37" t="s">
        <v>65</v>
      </c>
    </row>
    <row r="1424" spans="1:24" ht="24" customHeight="1" x14ac:dyDescent="0.2">
      <c r="A1424" s="50" t="s">
        <v>2600</v>
      </c>
      <c r="B1424" s="60" t="s">
        <v>2674</v>
      </c>
      <c r="C1424" s="76" t="s">
        <v>2674</v>
      </c>
      <c r="D1424" s="61" t="s">
        <v>2675</v>
      </c>
      <c r="E1424" s="53">
        <v>332793.26</v>
      </c>
      <c r="F1424" s="26">
        <v>0.21</v>
      </c>
      <c r="G1424" s="53">
        <v>523483.8</v>
      </c>
      <c r="H1424" s="67"/>
      <c r="I1424" s="68"/>
      <c r="J1424" s="69"/>
      <c r="K1424" s="69"/>
      <c r="L1424" s="69"/>
      <c r="M1424" s="69"/>
      <c r="N1424" s="69"/>
      <c r="O1424" s="35"/>
      <c r="P1424" s="35" t="s">
        <v>25492</v>
      </c>
      <c r="Q1424" s="36">
        <v>2</v>
      </c>
      <c r="R1424" s="35" t="s">
        <v>9849</v>
      </c>
      <c r="S1424" s="35" t="s">
        <v>28504</v>
      </c>
      <c r="T1424" s="35">
        <v>0</v>
      </c>
      <c r="U1424" s="35">
        <v>0</v>
      </c>
      <c r="V1424" s="36">
        <v>2</v>
      </c>
      <c r="W1424" s="36">
        <v>2</v>
      </c>
      <c r="X1424" s="37" t="s">
        <v>65</v>
      </c>
    </row>
    <row r="1425" spans="1:24" ht="24" customHeight="1" x14ac:dyDescent="0.2">
      <c r="A1425" s="50" t="s">
        <v>2600</v>
      </c>
      <c r="B1425" s="60" t="s">
        <v>2676</v>
      </c>
      <c r="C1425" s="76" t="s">
        <v>2676</v>
      </c>
      <c r="D1425" s="61" t="s">
        <v>2677</v>
      </c>
      <c r="E1425" s="53">
        <v>359919.78</v>
      </c>
      <c r="F1425" s="26">
        <v>0.21</v>
      </c>
      <c r="G1425" s="53">
        <v>566153.81499999994</v>
      </c>
      <c r="H1425" s="67"/>
      <c r="I1425" s="68"/>
      <c r="J1425" s="69"/>
      <c r="K1425" s="69"/>
      <c r="L1425" s="69"/>
      <c r="M1425" s="69"/>
      <c r="N1425" s="69"/>
      <c r="O1425" s="35"/>
      <c r="P1425" s="35" t="s">
        <v>65</v>
      </c>
      <c r="Q1425" s="36">
        <v>2</v>
      </c>
      <c r="R1425" s="35" t="s">
        <v>27</v>
      </c>
      <c r="S1425" s="35" t="s">
        <v>28504</v>
      </c>
      <c r="T1425" s="35">
        <v>0</v>
      </c>
      <c r="U1425" s="35">
        <v>0</v>
      </c>
      <c r="V1425" s="36">
        <v>2</v>
      </c>
      <c r="W1425" s="36">
        <v>2</v>
      </c>
      <c r="X1425" s="37" t="s">
        <v>65</v>
      </c>
    </row>
    <row r="1426" spans="1:24" ht="24" customHeight="1" x14ac:dyDescent="0.2">
      <c r="A1426" s="50" t="s">
        <v>2600</v>
      </c>
      <c r="B1426" s="60" t="s">
        <v>2678</v>
      </c>
      <c r="C1426" s="76" t="s">
        <v>2678</v>
      </c>
      <c r="D1426" s="61" t="s">
        <v>2679</v>
      </c>
      <c r="E1426" s="53">
        <v>286319.17</v>
      </c>
      <c r="F1426" s="26">
        <v>0.21</v>
      </c>
      <c r="G1426" s="53">
        <v>450380.05300000001</v>
      </c>
      <c r="H1426" s="67"/>
      <c r="I1426" s="68"/>
      <c r="J1426" s="69"/>
      <c r="K1426" s="69"/>
      <c r="L1426" s="69"/>
      <c r="M1426" s="69"/>
      <c r="N1426" s="69"/>
      <c r="O1426" s="35"/>
      <c r="P1426" s="35" t="s">
        <v>25493</v>
      </c>
      <c r="Q1426" s="36">
        <v>2</v>
      </c>
      <c r="R1426" s="35" t="s">
        <v>9849</v>
      </c>
      <c r="S1426" s="35" t="s">
        <v>28503</v>
      </c>
      <c r="T1426" s="35">
        <v>0</v>
      </c>
      <c r="U1426" s="35">
        <v>0</v>
      </c>
      <c r="V1426" s="36">
        <v>2</v>
      </c>
      <c r="W1426" s="36">
        <v>2</v>
      </c>
      <c r="X1426" s="37" t="s">
        <v>65</v>
      </c>
    </row>
    <row r="1427" spans="1:24" ht="24" customHeight="1" x14ac:dyDescent="0.2">
      <c r="A1427" s="50" t="s">
        <v>2600</v>
      </c>
      <c r="B1427" s="60" t="s">
        <v>2680</v>
      </c>
      <c r="C1427" s="76" t="s">
        <v>2680</v>
      </c>
      <c r="D1427" s="61" t="s">
        <v>2681</v>
      </c>
      <c r="E1427" s="53">
        <v>336412.05</v>
      </c>
      <c r="F1427" s="26">
        <v>0.21</v>
      </c>
      <c r="G1427" s="53">
        <v>529176.16099999996</v>
      </c>
      <c r="H1427" s="67"/>
      <c r="I1427" s="68"/>
      <c r="J1427" s="69"/>
      <c r="K1427" s="69"/>
      <c r="L1427" s="69"/>
      <c r="M1427" s="69"/>
      <c r="N1427" s="69"/>
      <c r="O1427" s="35"/>
      <c r="P1427" s="35" t="s">
        <v>25494</v>
      </c>
      <c r="Q1427" s="36">
        <v>1</v>
      </c>
      <c r="R1427" s="35" t="s">
        <v>9849</v>
      </c>
      <c r="S1427" s="35" t="s">
        <v>28504</v>
      </c>
      <c r="T1427" s="35">
        <v>0</v>
      </c>
      <c r="U1427" s="35">
        <v>0</v>
      </c>
      <c r="V1427" s="36">
        <v>1</v>
      </c>
      <c r="W1427" s="36">
        <v>1</v>
      </c>
      <c r="X1427" s="37" t="s">
        <v>65</v>
      </c>
    </row>
    <row r="1428" spans="1:24" ht="24" customHeight="1" x14ac:dyDescent="0.2">
      <c r="A1428" s="50" t="s">
        <v>2600</v>
      </c>
      <c r="B1428" s="60" t="s">
        <v>2682</v>
      </c>
      <c r="C1428" s="76" t="s">
        <v>2682</v>
      </c>
      <c r="D1428" s="61" t="s">
        <v>2683</v>
      </c>
      <c r="E1428" s="53">
        <v>504567.25</v>
      </c>
      <c r="F1428" s="26">
        <v>0.21</v>
      </c>
      <c r="G1428" s="53">
        <v>793684.29</v>
      </c>
      <c r="H1428" s="67"/>
      <c r="I1428" s="68"/>
      <c r="J1428" s="69"/>
      <c r="K1428" s="69"/>
      <c r="L1428" s="69"/>
      <c r="M1428" s="69"/>
      <c r="N1428" s="69"/>
      <c r="O1428" s="35"/>
      <c r="P1428" s="35" t="s">
        <v>25495</v>
      </c>
      <c r="Q1428" s="36">
        <v>1</v>
      </c>
      <c r="R1428" s="35" t="s">
        <v>9849</v>
      </c>
      <c r="S1428" s="35" t="s">
        <v>28504</v>
      </c>
      <c r="T1428" s="35">
        <v>0</v>
      </c>
      <c r="U1428" s="35">
        <v>0</v>
      </c>
      <c r="V1428" s="36">
        <v>1</v>
      </c>
      <c r="W1428" s="36">
        <v>1</v>
      </c>
      <c r="X1428" s="37" t="s">
        <v>65</v>
      </c>
    </row>
    <row r="1429" spans="1:24" ht="24" customHeight="1" x14ac:dyDescent="0.2">
      <c r="A1429" s="50" t="s">
        <v>2600</v>
      </c>
      <c r="B1429" s="60" t="s">
        <v>2684</v>
      </c>
      <c r="C1429" s="76" t="s">
        <v>2684</v>
      </c>
      <c r="D1429" s="61" t="s">
        <v>2685</v>
      </c>
      <c r="E1429" s="53">
        <v>351782.02</v>
      </c>
      <c r="F1429" s="26">
        <v>0.21</v>
      </c>
      <c r="G1429" s="53">
        <v>553353.12199999997</v>
      </c>
      <c r="H1429" s="67"/>
      <c r="I1429" s="68"/>
      <c r="J1429" s="69"/>
      <c r="K1429" s="69"/>
      <c r="L1429" s="69"/>
      <c r="M1429" s="69"/>
      <c r="N1429" s="69"/>
      <c r="O1429" s="35"/>
      <c r="P1429" s="35" t="s">
        <v>25496</v>
      </c>
      <c r="Q1429" s="36">
        <v>1</v>
      </c>
      <c r="R1429" s="35" t="s">
        <v>9849</v>
      </c>
      <c r="S1429" s="35" t="s">
        <v>28504</v>
      </c>
      <c r="T1429" s="35">
        <v>0</v>
      </c>
      <c r="U1429" s="35">
        <v>0</v>
      </c>
      <c r="V1429" s="36">
        <v>1</v>
      </c>
      <c r="W1429" s="36">
        <v>1</v>
      </c>
      <c r="X1429" s="37" t="s">
        <v>65</v>
      </c>
    </row>
    <row r="1430" spans="1:24" ht="24" customHeight="1" x14ac:dyDescent="0.2">
      <c r="A1430" s="50" t="s">
        <v>2600</v>
      </c>
      <c r="B1430" s="60" t="s">
        <v>2686</v>
      </c>
      <c r="C1430" s="76" t="s">
        <v>2686</v>
      </c>
      <c r="D1430" s="61" t="s">
        <v>2687</v>
      </c>
      <c r="E1430" s="53">
        <v>351782.02</v>
      </c>
      <c r="F1430" s="26">
        <v>0.21</v>
      </c>
      <c r="G1430" s="53">
        <v>553353.12199999997</v>
      </c>
      <c r="H1430" s="67"/>
      <c r="I1430" s="68"/>
      <c r="J1430" s="69"/>
      <c r="K1430" s="69"/>
      <c r="L1430" s="69"/>
      <c r="M1430" s="69"/>
      <c r="N1430" s="69"/>
      <c r="O1430" s="35"/>
      <c r="P1430" s="35" t="s">
        <v>25497</v>
      </c>
      <c r="Q1430" s="36">
        <v>1</v>
      </c>
      <c r="R1430" s="35" t="s">
        <v>9849</v>
      </c>
      <c r="S1430" s="35" t="s">
        <v>28504</v>
      </c>
      <c r="T1430" s="35">
        <v>0</v>
      </c>
      <c r="U1430" s="35">
        <v>0</v>
      </c>
      <c r="V1430" s="36">
        <v>1</v>
      </c>
      <c r="W1430" s="36">
        <v>1</v>
      </c>
      <c r="X1430" s="37" t="s">
        <v>65</v>
      </c>
    </row>
    <row r="1431" spans="1:24" ht="24" customHeight="1" x14ac:dyDescent="0.2">
      <c r="A1431" s="50" t="s">
        <v>2600</v>
      </c>
      <c r="B1431" s="60" t="s">
        <v>2688</v>
      </c>
      <c r="C1431" s="76" t="s">
        <v>2688</v>
      </c>
      <c r="D1431" s="61" t="s">
        <v>2689</v>
      </c>
      <c r="E1431" s="53">
        <v>164702.97500000001</v>
      </c>
      <c r="F1431" s="26">
        <v>0.21</v>
      </c>
      <c r="G1431" s="53">
        <v>259077.783</v>
      </c>
      <c r="H1431" s="67"/>
      <c r="I1431" s="68"/>
      <c r="J1431" s="69"/>
      <c r="K1431" s="69"/>
      <c r="L1431" s="69"/>
      <c r="M1431" s="69"/>
      <c r="N1431" s="69"/>
      <c r="O1431" s="35"/>
      <c r="P1431" s="35" t="s">
        <v>25498</v>
      </c>
      <c r="Q1431" s="36">
        <v>2</v>
      </c>
      <c r="R1431" s="35" t="s">
        <v>9849</v>
      </c>
      <c r="S1431" s="35" t="s">
        <v>28504</v>
      </c>
      <c r="T1431" s="35">
        <v>0</v>
      </c>
      <c r="U1431" s="35">
        <v>0</v>
      </c>
      <c r="V1431" s="36">
        <v>2</v>
      </c>
      <c r="W1431" s="36">
        <v>2</v>
      </c>
      <c r="X1431" s="37" t="s">
        <v>65</v>
      </c>
    </row>
    <row r="1432" spans="1:24" ht="24" customHeight="1" x14ac:dyDescent="0.2">
      <c r="A1432" s="50" t="s">
        <v>2600</v>
      </c>
      <c r="B1432" s="60" t="s">
        <v>2690</v>
      </c>
      <c r="C1432" s="76" t="s">
        <v>2690</v>
      </c>
      <c r="D1432" s="61" t="s">
        <v>2691</v>
      </c>
      <c r="E1432" s="53">
        <v>177428.33</v>
      </c>
      <c r="F1432" s="26">
        <v>0.21</v>
      </c>
      <c r="G1432" s="53">
        <v>279094.76400000002</v>
      </c>
      <c r="H1432" s="67"/>
      <c r="I1432" s="68"/>
      <c r="J1432" s="69"/>
      <c r="K1432" s="69"/>
      <c r="L1432" s="69"/>
      <c r="M1432" s="69"/>
      <c r="N1432" s="69"/>
      <c r="O1432" s="35"/>
      <c r="P1432" s="35" t="s">
        <v>25499</v>
      </c>
      <c r="Q1432" s="36">
        <v>2</v>
      </c>
      <c r="R1432" s="35" t="s">
        <v>9849</v>
      </c>
      <c r="S1432" s="35" t="s">
        <v>28503</v>
      </c>
      <c r="T1432" s="35">
        <v>0</v>
      </c>
      <c r="U1432" s="35">
        <v>0</v>
      </c>
      <c r="V1432" s="36">
        <v>2</v>
      </c>
      <c r="W1432" s="36">
        <v>2</v>
      </c>
      <c r="X1432" s="37" t="s">
        <v>65</v>
      </c>
    </row>
    <row r="1433" spans="1:24" ht="24" customHeight="1" x14ac:dyDescent="0.2">
      <c r="A1433" s="50" t="s">
        <v>2600</v>
      </c>
      <c r="B1433" s="60" t="s">
        <v>2692</v>
      </c>
      <c r="C1433" s="76" t="s">
        <v>2692</v>
      </c>
      <c r="D1433" s="61" t="s">
        <v>2693</v>
      </c>
      <c r="E1433" s="53">
        <v>184636.28</v>
      </c>
      <c r="F1433" s="26">
        <v>0.21</v>
      </c>
      <c r="G1433" s="53">
        <v>290432.87</v>
      </c>
      <c r="H1433" s="67"/>
      <c r="I1433" s="68"/>
      <c r="J1433" s="69"/>
      <c r="K1433" s="69"/>
      <c r="L1433" s="69"/>
      <c r="M1433" s="69"/>
      <c r="N1433" s="69"/>
      <c r="O1433" s="35"/>
      <c r="P1433" s="35" t="s">
        <v>25500</v>
      </c>
      <c r="Q1433" s="36">
        <v>2</v>
      </c>
      <c r="R1433" s="35" t="s">
        <v>9849</v>
      </c>
      <c r="S1433" s="35" t="s">
        <v>28503</v>
      </c>
      <c r="T1433" s="35">
        <v>0</v>
      </c>
      <c r="U1433" s="35">
        <v>0</v>
      </c>
      <c r="V1433" s="36">
        <v>2</v>
      </c>
      <c r="W1433" s="36">
        <v>2</v>
      </c>
      <c r="X1433" s="37" t="s">
        <v>65</v>
      </c>
    </row>
    <row r="1434" spans="1:24" ht="24" customHeight="1" x14ac:dyDescent="0.2">
      <c r="A1434" s="50" t="s">
        <v>2600</v>
      </c>
      <c r="B1434" s="60" t="s">
        <v>2694</v>
      </c>
      <c r="C1434" s="76" t="s">
        <v>2694</v>
      </c>
      <c r="D1434" s="61" t="s">
        <v>2695</v>
      </c>
      <c r="E1434" s="53">
        <v>90328.755000000005</v>
      </c>
      <c r="F1434" s="26">
        <v>0.21</v>
      </c>
      <c r="G1434" s="53">
        <v>142087.13</v>
      </c>
      <c r="H1434" s="67"/>
      <c r="I1434" s="68"/>
      <c r="J1434" s="69"/>
      <c r="K1434" s="69"/>
      <c r="L1434" s="69"/>
      <c r="M1434" s="69"/>
      <c r="N1434" s="69"/>
      <c r="O1434" s="35"/>
      <c r="P1434" s="35" t="s">
        <v>25501</v>
      </c>
      <c r="Q1434" s="36">
        <v>2</v>
      </c>
      <c r="R1434" s="35" t="s">
        <v>9849</v>
      </c>
      <c r="S1434" s="35" t="s">
        <v>28503</v>
      </c>
      <c r="T1434" s="35">
        <v>0</v>
      </c>
      <c r="U1434" s="35">
        <v>0</v>
      </c>
      <c r="V1434" s="36">
        <v>2</v>
      </c>
      <c r="W1434" s="36">
        <v>2</v>
      </c>
      <c r="X1434" s="37" t="s">
        <v>65</v>
      </c>
    </row>
    <row r="1435" spans="1:24" ht="24" customHeight="1" x14ac:dyDescent="0.2">
      <c r="A1435" s="50" t="s">
        <v>2600</v>
      </c>
      <c r="B1435" s="60" t="s">
        <v>2696</v>
      </c>
      <c r="C1435" s="76" t="s">
        <v>2696</v>
      </c>
      <c r="D1435" s="61" t="s">
        <v>2697</v>
      </c>
      <c r="E1435" s="53">
        <v>155139.70000000001</v>
      </c>
      <c r="F1435" s="26">
        <v>0.21</v>
      </c>
      <c r="G1435" s="53">
        <v>244034.74799999999</v>
      </c>
      <c r="H1435" s="67"/>
      <c r="I1435" s="68"/>
      <c r="J1435" s="69"/>
      <c r="K1435" s="69"/>
      <c r="L1435" s="69"/>
      <c r="M1435" s="69"/>
      <c r="N1435" s="69"/>
      <c r="O1435" s="35"/>
      <c r="P1435" s="35" t="s">
        <v>25502</v>
      </c>
      <c r="Q1435" s="36">
        <v>2</v>
      </c>
      <c r="R1435" s="35" t="s">
        <v>9849</v>
      </c>
      <c r="S1435" s="35" t="s">
        <v>28504</v>
      </c>
      <c r="T1435" s="35">
        <v>0</v>
      </c>
      <c r="U1435" s="35">
        <v>0</v>
      </c>
      <c r="V1435" s="36">
        <v>2</v>
      </c>
      <c r="W1435" s="36">
        <v>2</v>
      </c>
      <c r="X1435" s="37" t="s">
        <v>65</v>
      </c>
    </row>
    <row r="1436" spans="1:24" ht="24" customHeight="1" x14ac:dyDescent="0.2">
      <c r="A1436" s="50" t="s">
        <v>2600</v>
      </c>
      <c r="B1436" s="60" t="s">
        <v>2698</v>
      </c>
      <c r="C1436" s="76" t="s">
        <v>2698</v>
      </c>
      <c r="D1436" s="61" t="s">
        <v>2699</v>
      </c>
      <c r="E1436" s="53">
        <v>101095.22</v>
      </c>
      <c r="F1436" s="26">
        <v>0.21</v>
      </c>
      <c r="G1436" s="53">
        <v>159022.78</v>
      </c>
      <c r="H1436" s="67"/>
      <c r="I1436" s="68"/>
      <c r="J1436" s="69"/>
      <c r="K1436" s="69"/>
      <c r="L1436" s="69"/>
      <c r="M1436" s="69"/>
      <c r="N1436" s="69"/>
      <c r="O1436" s="35"/>
      <c r="P1436" s="35" t="s">
        <v>25503</v>
      </c>
      <c r="Q1436" s="36">
        <v>2</v>
      </c>
      <c r="R1436" s="35" t="s">
        <v>9849</v>
      </c>
      <c r="S1436" s="35" t="s">
        <v>28504</v>
      </c>
      <c r="T1436" s="35">
        <v>0</v>
      </c>
      <c r="U1436" s="35">
        <v>0</v>
      </c>
      <c r="V1436" s="36">
        <v>2</v>
      </c>
      <c r="W1436" s="36">
        <v>2</v>
      </c>
      <c r="X1436" s="37" t="s">
        <v>65</v>
      </c>
    </row>
    <row r="1437" spans="1:24" ht="24" customHeight="1" x14ac:dyDescent="0.2">
      <c r="A1437" s="50" t="s">
        <v>2600</v>
      </c>
      <c r="B1437" s="60" t="s">
        <v>2700</v>
      </c>
      <c r="C1437" s="76" t="s">
        <v>2700</v>
      </c>
      <c r="D1437" s="61" t="s">
        <v>2701</v>
      </c>
      <c r="E1437" s="53">
        <v>97897.52</v>
      </c>
      <c r="F1437" s="26">
        <v>0.21</v>
      </c>
      <c r="G1437" s="53">
        <v>153992.79800000001</v>
      </c>
      <c r="H1437" s="67"/>
      <c r="I1437" s="68"/>
      <c r="J1437" s="69"/>
      <c r="K1437" s="69"/>
      <c r="L1437" s="69"/>
      <c r="M1437" s="69"/>
      <c r="N1437" s="69"/>
      <c r="O1437" s="35"/>
      <c r="P1437" s="35" t="s">
        <v>25503</v>
      </c>
      <c r="Q1437" s="36">
        <v>2</v>
      </c>
      <c r="R1437" s="35" t="s">
        <v>9849</v>
      </c>
      <c r="S1437" s="35" t="s">
        <v>28503</v>
      </c>
      <c r="T1437" s="35">
        <v>0</v>
      </c>
      <c r="U1437" s="35">
        <v>0</v>
      </c>
      <c r="V1437" s="36">
        <v>2</v>
      </c>
      <c r="W1437" s="36">
        <v>2</v>
      </c>
      <c r="X1437" s="37" t="s">
        <v>65</v>
      </c>
    </row>
    <row r="1438" spans="1:24" ht="24" customHeight="1" x14ac:dyDescent="0.2">
      <c r="A1438" s="50" t="s">
        <v>2600</v>
      </c>
      <c r="B1438" s="60" t="s">
        <v>2702</v>
      </c>
      <c r="C1438" s="76" t="s">
        <v>2702</v>
      </c>
      <c r="D1438" s="61" t="s">
        <v>2703</v>
      </c>
      <c r="E1438" s="53">
        <v>234998.57500000001</v>
      </c>
      <c r="F1438" s="26">
        <v>0.21</v>
      </c>
      <c r="G1438" s="53">
        <v>369652.76199999999</v>
      </c>
      <c r="H1438" s="67"/>
      <c r="I1438" s="68"/>
      <c r="J1438" s="69"/>
      <c r="K1438" s="69"/>
      <c r="L1438" s="69"/>
      <c r="M1438" s="69"/>
      <c r="N1438" s="69"/>
      <c r="O1438" s="35"/>
      <c r="P1438" s="35" t="s">
        <v>25504</v>
      </c>
      <c r="Q1438" s="36">
        <v>2</v>
      </c>
      <c r="R1438" s="35" t="s">
        <v>9849</v>
      </c>
      <c r="S1438" s="35" t="s">
        <v>28503</v>
      </c>
      <c r="T1438" s="35">
        <v>0</v>
      </c>
      <c r="U1438" s="35">
        <v>0</v>
      </c>
      <c r="V1438" s="36">
        <v>2</v>
      </c>
      <c r="W1438" s="36">
        <v>2</v>
      </c>
      <c r="X1438" s="37" t="s">
        <v>65</v>
      </c>
    </row>
    <row r="1439" spans="1:24" ht="24" customHeight="1" x14ac:dyDescent="0.2">
      <c r="A1439" s="50" t="s">
        <v>2600</v>
      </c>
      <c r="B1439" s="60" t="s">
        <v>2704</v>
      </c>
      <c r="C1439" s="76" t="s">
        <v>2704</v>
      </c>
      <c r="D1439" s="61" t="s">
        <v>2705</v>
      </c>
      <c r="E1439" s="53">
        <v>220881.45</v>
      </c>
      <c r="F1439" s="26">
        <v>0.21</v>
      </c>
      <c r="G1439" s="53">
        <v>347446.52100000001</v>
      </c>
      <c r="H1439" s="67"/>
      <c r="I1439" s="68"/>
      <c r="J1439" s="69"/>
      <c r="K1439" s="69"/>
      <c r="L1439" s="69"/>
      <c r="M1439" s="69"/>
      <c r="N1439" s="69"/>
      <c r="O1439" s="35"/>
      <c r="P1439" s="35" t="s">
        <v>25505</v>
      </c>
      <c r="Q1439" s="36">
        <v>2</v>
      </c>
      <c r="R1439" s="35" t="s">
        <v>9849</v>
      </c>
      <c r="S1439" s="35" t="s">
        <v>28503</v>
      </c>
      <c r="T1439" s="35">
        <v>0</v>
      </c>
      <c r="U1439" s="35">
        <v>0</v>
      </c>
      <c r="V1439" s="36">
        <v>2</v>
      </c>
      <c r="W1439" s="36">
        <v>2</v>
      </c>
      <c r="X1439" s="37" t="s">
        <v>65</v>
      </c>
    </row>
    <row r="1440" spans="1:24" ht="24" customHeight="1" x14ac:dyDescent="0.2">
      <c r="A1440" s="50" t="s">
        <v>2600</v>
      </c>
      <c r="B1440" s="60" t="s">
        <v>2706</v>
      </c>
      <c r="C1440" s="76" t="s">
        <v>2706</v>
      </c>
      <c r="D1440" s="61" t="s">
        <v>2707</v>
      </c>
      <c r="E1440" s="53">
        <v>208899.95</v>
      </c>
      <c r="F1440" s="26">
        <v>0.21</v>
      </c>
      <c r="G1440" s="53">
        <v>328599.62099999998</v>
      </c>
      <c r="H1440" s="67"/>
      <c r="I1440" s="68"/>
      <c r="J1440" s="69"/>
      <c r="K1440" s="69"/>
      <c r="L1440" s="69"/>
      <c r="M1440" s="69"/>
      <c r="N1440" s="69"/>
      <c r="O1440" s="35"/>
      <c r="P1440" s="35" t="s">
        <v>25506</v>
      </c>
      <c r="Q1440" s="36">
        <v>2</v>
      </c>
      <c r="R1440" s="35" t="s">
        <v>9849</v>
      </c>
      <c r="S1440" s="35" t="s">
        <v>28504</v>
      </c>
      <c r="T1440" s="35">
        <v>0</v>
      </c>
      <c r="U1440" s="35">
        <v>0</v>
      </c>
      <c r="V1440" s="36">
        <v>2</v>
      </c>
      <c r="W1440" s="36">
        <v>2</v>
      </c>
      <c r="X1440" s="37" t="s">
        <v>65</v>
      </c>
    </row>
    <row r="1441" spans="1:24" ht="24" customHeight="1" x14ac:dyDescent="0.2">
      <c r="A1441" s="50" t="s">
        <v>2600</v>
      </c>
      <c r="B1441" s="60" t="s">
        <v>2708</v>
      </c>
      <c r="C1441" s="76" t="s">
        <v>2708</v>
      </c>
      <c r="D1441" s="61" t="s">
        <v>2709</v>
      </c>
      <c r="E1441" s="53">
        <v>248481.71</v>
      </c>
      <c r="F1441" s="26">
        <v>0.21</v>
      </c>
      <c r="G1441" s="53">
        <v>390861.73200000002</v>
      </c>
      <c r="H1441" s="67"/>
      <c r="I1441" s="68"/>
      <c r="J1441" s="69"/>
      <c r="K1441" s="69"/>
      <c r="L1441" s="69"/>
      <c r="M1441" s="69"/>
      <c r="N1441" s="69"/>
      <c r="O1441" s="35"/>
      <c r="P1441" s="35" t="s">
        <v>25507</v>
      </c>
      <c r="Q1441" s="36">
        <v>2</v>
      </c>
      <c r="R1441" s="35" t="s">
        <v>9849</v>
      </c>
      <c r="S1441" s="35" t="s">
        <v>28504</v>
      </c>
      <c r="T1441" s="35">
        <v>0</v>
      </c>
      <c r="U1441" s="35">
        <v>0</v>
      </c>
      <c r="V1441" s="36">
        <v>2</v>
      </c>
      <c r="W1441" s="36">
        <v>2</v>
      </c>
      <c r="X1441" s="37" t="s">
        <v>65</v>
      </c>
    </row>
    <row r="1442" spans="1:24" ht="24" customHeight="1" x14ac:dyDescent="0.2">
      <c r="A1442" s="50" t="s">
        <v>2600</v>
      </c>
      <c r="B1442" s="60" t="s">
        <v>2710</v>
      </c>
      <c r="C1442" s="76" t="s">
        <v>2710</v>
      </c>
      <c r="D1442" s="61" t="s">
        <v>2711</v>
      </c>
      <c r="E1442" s="53">
        <v>292559.8</v>
      </c>
      <c r="F1442" s="26">
        <v>0.21</v>
      </c>
      <c r="G1442" s="53">
        <v>460196.565</v>
      </c>
      <c r="H1442" s="67"/>
      <c r="I1442" s="68"/>
      <c r="J1442" s="69"/>
      <c r="K1442" s="69"/>
      <c r="L1442" s="69"/>
      <c r="M1442" s="69"/>
      <c r="N1442" s="69"/>
      <c r="O1442" s="35"/>
      <c r="P1442" s="35" t="s">
        <v>25508</v>
      </c>
      <c r="Q1442" s="36">
        <v>2</v>
      </c>
      <c r="R1442" s="35" t="s">
        <v>9849</v>
      </c>
      <c r="S1442" s="35" t="s">
        <v>28503</v>
      </c>
      <c r="T1442" s="35">
        <v>0</v>
      </c>
      <c r="U1442" s="35">
        <v>0</v>
      </c>
      <c r="V1442" s="36">
        <v>2</v>
      </c>
      <c r="W1442" s="36">
        <v>2</v>
      </c>
      <c r="X1442" s="37" t="s">
        <v>65</v>
      </c>
    </row>
    <row r="1443" spans="1:24" ht="24" customHeight="1" x14ac:dyDescent="0.2">
      <c r="A1443" s="50" t="s">
        <v>2600</v>
      </c>
      <c r="B1443" s="60" t="s">
        <v>2712</v>
      </c>
      <c r="C1443" s="76" t="s">
        <v>2712</v>
      </c>
      <c r="D1443" s="61" t="s">
        <v>2713</v>
      </c>
      <c r="E1443" s="53">
        <v>292559.63500000001</v>
      </c>
      <c r="F1443" s="26">
        <v>0.21</v>
      </c>
      <c r="G1443" s="53">
        <v>460196.30499999999</v>
      </c>
      <c r="H1443" s="67"/>
      <c r="I1443" s="68"/>
      <c r="J1443" s="69"/>
      <c r="K1443" s="69"/>
      <c r="L1443" s="69"/>
      <c r="M1443" s="69"/>
      <c r="N1443" s="69"/>
      <c r="O1443" s="35"/>
      <c r="P1443" s="35" t="s">
        <v>25509</v>
      </c>
      <c r="Q1443" s="36">
        <v>2</v>
      </c>
      <c r="R1443" s="35" t="s">
        <v>9849</v>
      </c>
      <c r="S1443" s="35" t="s">
        <v>28503</v>
      </c>
      <c r="T1443" s="35">
        <v>0</v>
      </c>
      <c r="U1443" s="35">
        <v>0</v>
      </c>
      <c r="V1443" s="36">
        <v>2</v>
      </c>
      <c r="W1443" s="36">
        <v>2</v>
      </c>
      <c r="X1443" s="37" t="s">
        <v>65</v>
      </c>
    </row>
    <row r="1444" spans="1:24" ht="24" customHeight="1" x14ac:dyDescent="0.2">
      <c r="A1444" s="50" t="s">
        <v>2600</v>
      </c>
      <c r="B1444" s="60" t="s">
        <v>2714</v>
      </c>
      <c r="C1444" s="76" t="s">
        <v>2714</v>
      </c>
      <c r="D1444" s="61" t="s">
        <v>2715</v>
      </c>
      <c r="E1444" s="53">
        <v>423804.995</v>
      </c>
      <c r="F1444" s="26">
        <v>0.21</v>
      </c>
      <c r="G1444" s="53">
        <v>666645.25899999996</v>
      </c>
      <c r="H1444" s="67"/>
      <c r="I1444" s="68"/>
      <c r="J1444" s="69"/>
      <c r="K1444" s="69"/>
      <c r="L1444" s="69"/>
      <c r="M1444" s="69"/>
      <c r="N1444" s="69"/>
      <c r="O1444" s="35"/>
      <c r="P1444" s="35" t="s">
        <v>25510</v>
      </c>
      <c r="Q1444" s="36">
        <v>2</v>
      </c>
      <c r="R1444" s="35" t="s">
        <v>9849</v>
      </c>
      <c r="S1444" s="35" t="s">
        <v>28503</v>
      </c>
      <c r="T1444" s="35">
        <v>0</v>
      </c>
      <c r="U1444" s="35">
        <v>0</v>
      </c>
      <c r="V1444" s="36">
        <v>2</v>
      </c>
      <c r="W1444" s="36">
        <v>2</v>
      </c>
      <c r="X1444" s="37" t="s">
        <v>65</v>
      </c>
    </row>
    <row r="1445" spans="1:24" ht="24" customHeight="1" x14ac:dyDescent="0.2">
      <c r="A1445" s="50" t="s">
        <v>2600</v>
      </c>
      <c r="B1445" s="60" t="s">
        <v>2716</v>
      </c>
      <c r="C1445" s="76" t="s">
        <v>2716</v>
      </c>
      <c r="D1445" s="61" t="s">
        <v>2717</v>
      </c>
      <c r="E1445" s="53">
        <v>423830.4</v>
      </c>
      <c r="F1445" s="26">
        <v>0.21</v>
      </c>
      <c r="G1445" s="53">
        <v>666685.21900000004</v>
      </c>
      <c r="H1445" s="67"/>
      <c r="I1445" s="68"/>
      <c r="J1445" s="69"/>
      <c r="K1445" s="69"/>
      <c r="L1445" s="69"/>
      <c r="M1445" s="69"/>
      <c r="N1445" s="69"/>
      <c r="O1445" s="35"/>
      <c r="P1445" s="35" t="s">
        <v>25511</v>
      </c>
      <c r="Q1445" s="36">
        <v>2</v>
      </c>
      <c r="R1445" s="35" t="s">
        <v>9849</v>
      </c>
      <c r="S1445" s="35" t="s">
        <v>28503</v>
      </c>
      <c r="T1445" s="35">
        <v>0</v>
      </c>
      <c r="U1445" s="35">
        <v>0</v>
      </c>
      <c r="V1445" s="36">
        <v>2</v>
      </c>
      <c r="W1445" s="36">
        <v>2</v>
      </c>
      <c r="X1445" s="37" t="s">
        <v>65</v>
      </c>
    </row>
    <row r="1446" spans="1:24" ht="24" customHeight="1" x14ac:dyDescent="0.2">
      <c r="A1446" s="50" t="s">
        <v>2600</v>
      </c>
      <c r="B1446" s="60" t="s">
        <v>2718</v>
      </c>
      <c r="C1446" s="76" t="s">
        <v>2718</v>
      </c>
      <c r="D1446" s="61" t="s">
        <v>2719</v>
      </c>
      <c r="E1446" s="53">
        <v>564196.67000000004</v>
      </c>
      <c r="F1446" s="26">
        <v>0.21</v>
      </c>
      <c r="G1446" s="53">
        <v>887481.36100000003</v>
      </c>
      <c r="H1446" s="67"/>
      <c r="I1446" s="68"/>
      <c r="J1446" s="69"/>
      <c r="K1446" s="69"/>
      <c r="L1446" s="69"/>
      <c r="M1446" s="69"/>
      <c r="N1446" s="69"/>
      <c r="O1446" s="35"/>
      <c r="P1446" s="35" t="s">
        <v>25512</v>
      </c>
      <c r="Q1446" s="36">
        <v>1</v>
      </c>
      <c r="R1446" s="35" t="s">
        <v>9849</v>
      </c>
      <c r="S1446" s="35" t="s">
        <v>28503</v>
      </c>
      <c r="T1446" s="35">
        <v>0</v>
      </c>
      <c r="U1446" s="35">
        <v>0</v>
      </c>
      <c r="V1446" s="36">
        <v>1</v>
      </c>
      <c r="W1446" s="36">
        <v>1</v>
      </c>
      <c r="X1446" s="37" t="s">
        <v>65</v>
      </c>
    </row>
    <row r="1447" spans="1:24" ht="24" customHeight="1" x14ac:dyDescent="0.2">
      <c r="A1447" s="50" t="s">
        <v>2600</v>
      </c>
      <c r="B1447" s="60" t="s">
        <v>2720</v>
      </c>
      <c r="C1447" s="76" t="s">
        <v>2720</v>
      </c>
      <c r="D1447" s="61" t="s">
        <v>2721</v>
      </c>
      <c r="E1447" s="53">
        <v>280369.28499999997</v>
      </c>
      <c r="F1447" s="26">
        <v>0.21</v>
      </c>
      <c r="G1447" s="53">
        <v>441020.88500000001</v>
      </c>
      <c r="H1447" s="67"/>
      <c r="I1447" s="68"/>
      <c r="J1447" s="69"/>
      <c r="K1447" s="69"/>
      <c r="L1447" s="69"/>
      <c r="M1447" s="69"/>
      <c r="N1447" s="69"/>
      <c r="O1447" s="35"/>
      <c r="P1447" s="35" t="s">
        <v>25513</v>
      </c>
      <c r="Q1447" s="36">
        <v>2</v>
      </c>
      <c r="R1447" s="35" t="s">
        <v>9849</v>
      </c>
      <c r="S1447" s="35" t="s">
        <v>28503</v>
      </c>
      <c r="T1447" s="35">
        <v>0</v>
      </c>
      <c r="U1447" s="35">
        <v>0</v>
      </c>
      <c r="V1447" s="36">
        <v>2</v>
      </c>
      <c r="W1447" s="36">
        <v>2</v>
      </c>
      <c r="X1447" s="37" t="s">
        <v>65</v>
      </c>
    </row>
    <row r="1448" spans="1:24" ht="24" customHeight="1" x14ac:dyDescent="0.2">
      <c r="A1448" s="50" t="s">
        <v>2600</v>
      </c>
      <c r="B1448" s="60" t="s">
        <v>2724</v>
      </c>
      <c r="C1448" s="76" t="s">
        <v>2724</v>
      </c>
      <c r="D1448" s="61" t="s">
        <v>2725</v>
      </c>
      <c r="E1448" s="53">
        <v>789577.03</v>
      </c>
      <c r="F1448" s="26">
        <v>0.21</v>
      </c>
      <c r="G1448" s="53">
        <v>1242004.669</v>
      </c>
      <c r="H1448" s="67"/>
      <c r="I1448" s="68"/>
      <c r="J1448" s="69"/>
      <c r="K1448" s="69"/>
      <c r="L1448" s="69"/>
      <c r="M1448" s="69"/>
      <c r="N1448" s="69"/>
      <c r="O1448" s="35"/>
      <c r="P1448" s="35" t="s">
        <v>25514</v>
      </c>
      <c r="Q1448" s="36">
        <v>1</v>
      </c>
      <c r="R1448" s="35" t="s">
        <v>9849</v>
      </c>
      <c r="S1448" s="35" t="s">
        <v>28503</v>
      </c>
      <c r="T1448" s="35">
        <v>0</v>
      </c>
      <c r="U1448" s="35">
        <v>0</v>
      </c>
      <c r="V1448" s="36">
        <v>1</v>
      </c>
      <c r="W1448" s="36">
        <v>1</v>
      </c>
      <c r="X1448" s="37" t="s">
        <v>65</v>
      </c>
    </row>
    <row r="1449" spans="1:24" ht="24" customHeight="1" x14ac:dyDescent="0.2">
      <c r="A1449" s="50" t="s">
        <v>2600</v>
      </c>
      <c r="B1449" s="60" t="s">
        <v>2726</v>
      </c>
      <c r="C1449" s="76" t="s">
        <v>2726</v>
      </c>
      <c r="D1449" s="61" t="s">
        <v>2727</v>
      </c>
      <c r="E1449" s="53">
        <v>552567.93999999994</v>
      </c>
      <c r="F1449" s="26">
        <v>0.21</v>
      </c>
      <c r="G1449" s="53">
        <v>869189.36699999997</v>
      </c>
      <c r="H1449" s="67"/>
      <c r="I1449" s="68"/>
      <c r="J1449" s="69"/>
      <c r="K1449" s="69"/>
      <c r="L1449" s="69"/>
      <c r="M1449" s="69"/>
      <c r="N1449" s="69"/>
      <c r="O1449" s="35"/>
      <c r="P1449" s="35" t="s">
        <v>25515</v>
      </c>
      <c r="Q1449" s="36">
        <v>1</v>
      </c>
      <c r="R1449" s="35" t="s">
        <v>9849</v>
      </c>
      <c r="S1449" s="35" t="s">
        <v>28503</v>
      </c>
      <c r="T1449" s="35">
        <v>0</v>
      </c>
      <c r="U1449" s="35">
        <v>0</v>
      </c>
      <c r="V1449" s="36">
        <v>1</v>
      </c>
      <c r="W1449" s="36">
        <v>1</v>
      </c>
      <c r="X1449" s="37" t="s">
        <v>65</v>
      </c>
    </row>
    <row r="1450" spans="1:24" ht="24" customHeight="1" x14ac:dyDescent="0.2">
      <c r="A1450" s="50" t="s">
        <v>2600</v>
      </c>
      <c r="B1450" s="60" t="s">
        <v>2728</v>
      </c>
      <c r="C1450" s="76" t="s">
        <v>2728</v>
      </c>
      <c r="D1450" s="61" t="s">
        <v>9909</v>
      </c>
      <c r="E1450" s="53">
        <v>528031.49</v>
      </c>
      <c r="F1450" s="26">
        <v>0.21</v>
      </c>
      <c r="G1450" s="53">
        <v>830593.53700000001</v>
      </c>
      <c r="H1450" s="67"/>
      <c r="I1450" s="68"/>
      <c r="J1450" s="69"/>
      <c r="K1450" s="69"/>
      <c r="L1450" s="69"/>
      <c r="M1450" s="69"/>
      <c r="N1450" s="69"/>
      <c r="O1450" s="35"/>
      <c r="P1450" s="35" t="s">
        <v>25516</v>
      </c>
      <c r="Q1450" s="36">
        <v>1</v>
      </c>
      <c r="R1450" s="35" t="s">
        <v>9849</v>
      </c>
      <c r="S1450" s="35" t="s">
        <v>28504</v>
      </c>
      <c r="T1450" s="35">
        <v>0</v>
      </c>
      <c r="U1450" s="35">
        <v>0</v>
      </c>
      <c r="V1450" s="36">
        <v>1</v>
      </c>
      <c r="W1450" s="36">
        <v>1</v>
      </c>
      <c r="X1450" s="37" t="s">
        <v>65</v>
      </c>
    </row>
    <row r="1451" spans="1:24" ht="24" customHeight="1" x14ac:dyDescent="0.2">
      <c r="A1451" s="50" t="s">
        <v>2600</v>
      </c>
      <c r="B1451" s="60" t="s">
        <v>2729</v>
      </c>
      <c r="C1451" s="76" t="s">
        <v>2729</v>
      </c>
      <c r="D1451" s="61" t="s">
        <v>9910</v>
      </c>
      <c r="E1451" s="53">
        <v>633940.56999999995</v>
      </c>
      <c r="F1451" s="26">
        <v>0.21</v>
      </c>
      <c r="G1451" s="53">
        <v>997188.51500000001</v>
      </c>
      <c r="H1451" s="67"/>
      <c r="I1451" s="68"/>
      <c r="J1451" s="69"/>
      <c r="K1451" s="69"/>
      <c r="L1451" s="69"/>
      <c r="M1451" s="69"/>
      <c r="N1451" s="69"/>
      <c r="O1451" s="35"/>
      <c r="P1451" s="35" t="s">
        <v>25517</v>
      </c>
      <c r="Q1451" s="36">
        <v>1</v>
      </c>
      <c r="R1451" s="35" t="s">
        <v>9849</v>
      </c>
      <c r="S1451" s="35" t="s">
        <v>28504</v>
      </c>
      <c r="T1451" s="35">
        <v>0</v>
      </c>
      <c r="U1451" s="35">
        <v>0</v>
      </c>
      <c r="V1451" s="36">
        <v>1</v>
      </c>
      <c r="W1451" s="36">
        <v>1</v>
      </c>
      <c r="X1451" s="37" t="s">
        <v>65</v>
      </c>
    </row>
    <row r="1452" spans="1:24" ht="24" customHeight="1" x14ac:dyDescent="0.2">
      <c r="A1452" s="50" t="s">
        <v>2600</v>
      </c>
      <c r="B1452" s="60" t="s">
        <v>2730</v>
      </c>
      <c r="C1452" s="76" t="s">
        <v>2730</v>
      </c>
      <c r="D1452" s="61" t="s">
        <v>2731</v>
      </c>
      <c r="E1452" s="53">
        <v>71119.06</v>
      </c>
      <c r="F1452" s="26">
        <v>0.21</v>
      </c>
      <c r="G1452" s="53">
        <v>111870.284</v>
      </c>
      <c r="H1452" s="67"/>
      <c r="I1452" s="68"/>
      <c r="J1452" s="69"/>
      <c r="K1452" s="69"/>
      <c r="L1452" s="69"/>
      <c r="M1452" s="69"/>
      <c r="N1452" s="69"/>
      <c r="O1452" s="35"/>
      <c r="P1452" s="35" t="s">
        <v>25518</v>
      </c>
      <c r="Q1452" s="36">
        <v>1</v>
      </c>
      <c r="R1452" s="35" t="s">
        <v>9849</v>
      </c>
      <c r="S1452" s="35" t="s">
        <v>28503</v>
      </c>
      <c r="T1452" s="35">
        <v>0</v>
      </c>
      <c r="U1452" s="35">
        <v>0</v>
      </c>
      <c r="V1452" s="36">
        <v>1</v>
      </c>
      <c r="W1452" s="36">
        <v>1</v>
      </c>
      <c r="X1452" s="37" t="s">
        <v>65</v>
      </c>
    </row>
    <row r="1453" spans="1:24" ht="24" customHeight="1" x14ac:dyDescent="0.2">
      <c r="A1453" s="50" t="s">
        <v>2600</v>
      </c>
      <c r="B1453" s="60" t="s">
        <v>2732</v>
      </c>
      <c r="C1453" s="76" t="s">
        <v>2732</v>
      </c>
      <c r="D1453" s="61" t="s">
        <v>2733</v>
      </c>
      <c r="E1453" s="53">
        <v>71119.06</v>
      </c>
      <c r="F1453" s="26">
        <v>0.21</v>
      </c>
      <c r="G1453" s="53">
        <v>111870.284</v>
      </c>
      <c r="H1453" s="67"/>
      <c r="I1453" s="68"/>
      <c r="J1453" s="69"/>
      <c r="K1453" s="69"/>
      <c r="L1453" s="69"/>
      <c r="M1453" s="69"/>
      <c r="N1453" s="69"/>
      <c r="O1453" s="35"/>
      <c r="P1453" s="35" t="s">
        <v>25519</v>
      </c>
      <c r="Q1453" s="36">
        <v>1</v>
      </c>
      <c r="R1453" s="35" t="s">
        <v>9849</v>
      </c>
      <c r="S1453" s="35" t="s">
        <v>28504</v>
      </c>
      <c r="T1453" s="35">
        <v>0</v>
      </c>
      <c r="U1453" s="35">
        <v>0</v>
      </c>
      <c r="V1453" s="36">
        <v>1</v>
      </c>
      <c r="W1453" s="36">
        <v>1</v>
      </c>
      <c r="X1453" s="37" t="s">
        <v>65</v>
      </c>
    </row>
    <row r="1454" spans="1:24" ht="24" customHeight="1" x14ac:dyDescent="0.2">
      <c r="A1454" s="50" t="s">
        <v>2600</v>
      </c>
      <c r="B1454" s="60" t="s">
        <v>2734</v>
      </c>
      <c r="C1454" s="76" t="s">
        <v>2734</v>
      </c>
      <c r="D1454" s="61" t="s">
        <v>2735</v>
      </c>
      <c r="E1454" s="53">
        <v>71046.36</v>
      </c>
      <c r="F1454" s="26">
        <v>0.21</v>
      </c>
      <c r="G1454" s="53">
        <v>111755.927</v>
      </c>
      <c r="H1454" s="67"/>
      <c r="I1454" s="68"/>
      <c r="J1454" s="69"/>
      <c r="K1454" s="69"/>
      <c r="L1454" s="69"/>
      <c r="M1454" s="69"/>
      <c r="N1454" s="69"/>
      <c r="O1454" s="35"/>
      <c r="P1454" s="35" t="s">
        <v>25520</v>
      </c>
      <c r="Q1454" s="36">
        <v>1</v>
      </c>
      <c r="R1454" s="35" t="s">
        <v>9849</v>
      </c>
      <c r="S1454" s="35" t="s">
        <v>28503</v>
      </c>
      <c r="T1454" s="35">
        <v>0</v>
      </c>
      <c r="U1454" s="35">
        <v>0</v>
      </c>
      <c r="V1454" s="36">
        <v>1</v>
      </c>
      <c r="W1454" s="36">
        <v>1</v>
      </c>
      <c r="X1454" s="37" t="s">
        <v>65</v>
      </c>
    </row>
    <row r="1455" spans="1:24" ht="24" customHeight="1" x14ac:dyDescent="0.2">
      <c r="A1455" s="50" t="s">
        <v>2600</v>
      </c>
      <c r="B1455" s="60" t="s">
        <v>2736</v>
      </c>
      <c r="C1455" s="76" t="s">
        <v>2736</v>
      </c>
      <c r="D1455" s="61" t="s">
        <v>2735</v>
      </c>
      <c r="E1455" s="53">
        <v>71046.36</v>
      </c>
      <c r="F1455" s="26">
        <v>0.21</v>
      </c>
      <c r="G1455" s="53">
        <v>111755.927</v>
      </c>
      <c r="H1455" s="67"/>
      <c r="I1455" s="68"/>
      <c r="J1455" s="69"/>
      <c r="K1455" s="69"/>
      <c r="L1455" s="69"/>
      <c r="M1455" s="69"/>
      <c r="N1455" s="69"/>
      <c r="O1455" s="35"/>
      <c r="P1455" s="35" t="s">
        <v>25521</v>
      </c>
      <c r="Q1455" s="36">
        <v>1</v>
      </c>
      <c r="R1455" s="35" t="s">
        <v>9849</v>
      </c>
      <c r="S1455" s="35" t="s">
        <v>28503</v>
      </c>
      <c r="T1455" s="35">
        <v>0</v>
      </c>
      <c r="U1455" s="35">
        <v>0</v>
      </c>
      <c r="V1455" s="36">
        <v>1</v>
      </c>
      <c r="W1455" s="36">
        <v>1</v>
      </c>
      <c r="X1455" s="37" t="s">
        <v>65</v>
      </c>
    </row>
    <row r="1456" spans="1:24" ht="24" customHeight="1" x14ac:dyDescent="0.2">
      <c r="A1456" s="50" t="s">
        <v>2600</v>
      </c>
      <c r="B1456" s="60" t="s">
        <v>2737</v>
      </c>
      <c r="C1456" s="76" t="s">
        <v>2737</v>
      </c>
      <c r="D1456" s="61" t="s">
        <v>2738</v>
      </c>
      <c r="E1456" s="53">
        <v>71046.36</v>
      </c>
      <c r="F1456" s="26">
        <v>0.21</v>
      </c>
      <c r="G1456" s="53">
        <v>111755.927</v>
      </c>
      <c r="H1456" s="67"/>
      <c r="I1456" s="68"/>
      <c r="J1456" s="69"/>
      <c r="K1456" s="69"/>
      <c r="L1456" s="69"/>
      <c r="M1456" s="69"/>
      <c r="N1456" s="69"/>
      <c r="O1456" s="35"/>
      <c r="P1456" s="35" t="s">
        <v>25522</v>
      </c>
      <c r="Q1456" s="36">
        <v>1</v>
      </c>
      <c r="R1456" s="35" t="s">
        <v>9849</v>
      </c>
      <c r="S1456" s="35" t="s">
        <v>28503</v>
      </c>
      <c r="T1456" s="35">
        <v>0</v>
      </c>
      <c r="U1456" s="35">
        <v>0</v>
      </c>
      <c r="V1456" s="36">
        <v>1</v>
      </c>
      <c r="W1456" s="36">
        <v>1</v>
      </c>
      <c r="X1456" s="37" t="s">
        <v>65</v>
      </c>
    </row>
    <row r="1457" spans="1:24" ht="24" customHeight="1" x14ac:dyDescent="0.2">
      <c r="A1457" s="50" t="s">
        <v>2600</v>
      </c>
      <c r="B1457" s="60" t="s">
        <v>2739</v>
      </c>
      <c r="C1457" s="76" t="s">
        <v>2739</v>
      </c>
      <c r="D1457" s="61" t="s">
        <v>2740</v>
      </c>
      <c r="E1457" s="53">
        <v>56082.17</v>
      </c>
      <c r="F1457" s="26">
        <v>0.21</v>
      </c>
      <c r="G1457" s="53">
        <v>88217.251999999993</v>
      </c>
      <c r="H1457" s="67"/>
      <c r="I1457" s="68"/>
      <c r="J1457" s="69"/>
      <c r="K1457" s="69"/>
      <c r="L1457" s="69"/>
      <c r="M1457" s="69"/>
      <c r="N1457" s="69"/>
      <c r="O1457" s="35"/>
      <c r="P1457" s="35" t="s">
        <v>25523</v>
      </c>
      <c r="Q1457" s="36">
        <v>1</v>
      </c>
      <c r="R1457" s="35" t="s">
        <v>9849</v>
      </c>
      <c r="S1457" s="35" t="s">
        <v>28504</v>
      </c>
      <c r="T1457" s="35">
        <v>0</v>
      </c>
      <c r="U1457" s="35">
        <v>0</v>
      </c>
      <c r="V1457" s="36">
        <v>1</v>
      </c>
      <c r="W1457" s="36">
        <v>1</v>
      </c>
      <c r="X1457" s="37" t="s">
        <v>65</v>
      </c>
    </row>
    <row r="1458" spans="1:24" ht="24" customHeight="1" x14ac:dyDescent="0.2">
      <c r="A1458" s="50" t="s">
        <v>2600</v>
      </c>
      <c r="B1458" s="60" t="s">
        <v>2741</v>
      </c>
      <c r="C1458" s="76" t="s">
        <v>2741</v>
      </c>
      <c r="D1458" s="61" t="s">
        <v>2742</v>
      </c>
      <c r="E1458" s="53">
        <v>99343.86</v>
      </c>
      <c r="F1458" s="26">
        <v>0.21</v>
      </c>
      <c r="G1458" s="53">
        <v>156267.894</v>
      </c>
      <c r="H1458" s="67"/>
      <c r="I1458" s="68"/>
      <c r="J1458" s="69"/>
      <c r="K1458" s="69"/>
      <c r="L1458" s="69"/>
      <c r="M1458" s="69"/>
      <c r="N1458" s="69"/>
      <c r="O1458" s="35"/>
      <c r="P1458" s="35" t="s">
        <v>25524</v>
      </c>
      <c r="Q1458" s="36">
        <v>1</v>
      </c>
      <c r="R1458" s="35" t="s">
        <v>9849</v>
      </c>
      <c r="S1458" s="35" t="s">
        <v>28504</v>
      </c>
      <c r="T1458" s="35">
        <v>0</v>
      </c>
      <c r="U1458" s="35">
        <v>0</v>
      </c>
      <c r="V1458" s="36">
        <v>1</v>
      </c>
      <c r="W1458" s="36">
        <v>1</v>
      </c>
      <c r="X1458" s="37" t="s">
        <v>65</v>
      </c>
    </row>
    <row r="1459" spans="1:24" ht="24" customHeight="1" x14ac:dyDescent="0.2">
      <c r="A1459" s="50" t="s">
        <v>2600</v>
      </c>
      <c r="B1459" s="60" t="s">
        <v>2743</v>
      </c>
      <c r="C1459" s="76" t="s">
        <v>2743</v>
      </c>
      <c r="D1459" s="61" t="s">
        <v>2744</v>
      </c>
      <c r="E1459" s="53">
        <v>118713.11</v>
      </c>
      <c r="F1459" s="26">
        <v>0.21</v>
      </c>
      <c r="G1459" s="53">
        <v>186735.71799999999</v>
      </c>
      <c r="H1459" s="67"/>
      <c r="I1459" s="68"/>
      <c r="J1459" s="69"/>
      <c r="K1459" s="69"/>
      <c r="L1459" s="69"/>
      <c r="M1459" s="69"/>
      <c r="N1459" s="69"/>
      <c r="O1459" s="35"/>
      <c r="P1459" s="35" t="s">
        <v>25525</v>
      </c>
      <c r="Q1459" s="36">
        <v>1</v>
      </c>
      <c r="R1459" s="35" t="s">
        <v>9849</v>
      </c>
      <c r="S1459" s="35" t="s">
        <v>28504</v>
      </c>
      <c r="T1459" s="35">
        <v>0</v>
      </c>
      <c r="U1459" s="35">
        <v>0</v>
      </c>
      <c r="V1459" s="36">
        <v>1</v>
      </c>
      <c r="W1459" s="36">
        <v>1</v>
      </c>
      <c r="X1459" s="37" t="s">
        <v>65</v>
      </c>
    </row>
    <row r="1460" spans="1:24" ht="24" customHeight="1" x14ac:dyDescent="0.2">
      <c r="A1460" s="50" t="s">
        <v>2600</v>
      </c>
      <c r="B1460" s="60" t="s">
        <v>2745</v>
      </c>
      <c r="C1460" s="76" t="s">
        <v>2745</v>
      </c>
      <c r="D1460" s="61" t="s">
        <v>2746</v>
      </c>
      <c r="E1460" s="53">
        <v>162459.03</v>
      </c>
      <c r="F1460" s="26">
        <v>0.21</v>
      </c>
      <c r="G1460" s="53">
        <v>255548.05499999999</v>
      </c>
      <c r="H1460" s="67"/>
      <c r="I1460" s="68"/>
      <c r="J1460" s="69"/>
      <c r="K1460" s="69"/>
      <c r="L1460" s="69"/>
      <c r="M1460" s="69"/>
      <c r="N1460" s="69"/>
      <c r="O1460" s="35"/>
      <c r="P1460" s="35" t="s">
        <v>25526</v>
      </c>
      <c r="Q1460" s="36">
        <v>1</v>
      </c>
      <c r="R1460" s="35" t="s">
        <v>9849</v>
      </c>
      <c r="S1460" s="35" t="s">
        <v>28504</v>
      </c>
      <c r="T1460" s="35">
        <v>0</v>
      </c>
      <c r="U1460" s="35">
        <v>0</v>
      </c>
      <c r="V1460" s="36">
        <v>1</v>
      </c>
      <c r="W1460" s="36">
        <v>1</v>
      </c>
      <c r="X1460" s="37" t="s">
        <v>65</v>
      </c>
    </row>
    <row r="1461" spans="1:24" ht="24" customHeight="1" x14ac:dyDescent="0.2">
      <c r="A1461" s="50" t="s">
        <v>2600</v>
      </c>
      <c r="B1461" s="60" t="s">
        <v>2747</v>
      </c>
      <c r="C1461" s="76" t="s">
        <v>2747</v>
      </c>
      <c r="D1461" s="61" t="s">
        <v>2748</v>
      </c>
      <c r="E1461" s="53">
        <v>164125.96</v>
      </c>
      <c r="F1461" s="26">
        <v>0.21</v>
      </c>
      <c r="G1461" s="53">
        <v>258170.13800000001</v>
      </c>
      <c r="H1461" s="67"/>
      <c r="I1461" s="68"/>
      <c r="J1461" s="69"/>
      <c r="K1461" s="69"/>
      <c r="L1461" s="69"/>
      <c r="M1461" s="69"/>
      <c r="N1461" s="69"/>
      <c r="O1461" s="35"/>
      <c r="P1461" s="35" t="s">
        <v>25527</v>
      </c>
      <c r="Q1461" s="36">
        <v>2</v>
      </c>
      <c r="R1461" s="35" t="s">
        <v>9849</v>
      </c>
      <c r="S1461" s="35" t="s">
        <v>28504</v>
      </c>
      <c r="T1461" s="35">
        <v>0</v>
      </c>
      <c r="U1461" s="35">
        <v>0</v>
      </c>
      <c r="V1461" s="36">
        <v>2</v>
      </c>
      <c r="W1461" s="36">
        <v>2</v>
      </c>
      <c r="X1461" s="37" t="s">
        <v>65</v>
      </c>
    </row>
    <row r="1462" spans="1:24" ht="24" customHeight="1" x14ac:dyDescent="0.2">
      <c r="A1462" s="50" t="s">
        <v>2600</v>
      </c>
      <c r="B1462" s="60" t="s">
        <v>2749</v>
      </c>
      <c r="C1462" s="76" t="s">
        <v>2749</v>
      </c>
      <c r="D1462" s="61" t="s">
        <v>2750</v>
      </c>
      <c r="E1462" s="53">
        <v>21124.63</v>
      </c>
      <c r="F1462" s="26">
        <v>0.21</v>
      </c>
      <c r="G1462" s="53">
        <v>33229.044000000002</v>
      </c>
      <c r="H1462" s="67"/>
      <c r="I1462" s="68"/>
      <c r="J1462" s="69"/>
      <c r="K1462" s="69"/>
      <c r="L1462" s="69"/>
      <c r="M1462" s="69"/>
      <c r="N1462" s="69"/>
      <c r="O1462" s="35"/>
      <c r="P1462" s="35" t="s">
        <v>25528</v>
      </c>
      <c r="Q1462" s="36">
        <v>1</v>
      </c>
      <c r="R1462" s="35" t="s">
        <v>9849</v>
      </c>
      <c r="S1462" s="35" t="s">
        <v>28504</v>
      </c>
      <c r="T1462" s="35">
        <v>0</v>
      </c>
      <c r="U1462" s="35">
        <v>0</v>
      </c>
      <c r="V1462" s="36">
        <v>1</v>
      </c>
      <c r="W1462" s="36">
        <v>1</v>
      </c>
      <c r="X1462" s="37" t="s">
        <v>65</v>
      </c>
    </row>
    <row r="1463" spans="1:24" ht="24" customHeight="1" x14ac:dyDescent="0.2">
      <c r="A1463" s="50" t="s">
        <v>2600</v>
      </c>
      <c r="B1463" s="60" t="s">
        <v>2751</v>
      </c>
      <c r="C1463" s="76" t="s">
        <v>2751</v>
      </c>
      <c r="D1463" s="61" t="s">
        <v>23913</v>
      </c>
      <c r="E1463" s="53">
        <v>30937.56</v>
      </c>
      <c r="F1463" s="26">
        <v>0.21</v>
      </c>
      <c r="G1463" s="53">
        <v>48664.784</v>
      </c>
      <c r="H1463" s="67"/>
      <c r="I1463" s="68"/>
      <c r="J1463" s="69"/>
      <c r="K1463" s="69"/>
      <c r="L1463" s="69"/>
      <c r="M1463" s="69"/>
      <c r="N1463" s="69"/>
      <c r="O1463" s="35"/>
      <c r="P1463" s="35" t="s">
        <v>25529</v>
      </c>
      <c r="Q1463" s="36">
        <v>1</v>
      </c>
      <c r="R1463" s="35" t="s">
        <v>9849</v>
      </c>
      <c r="S1463" s="35" t="s">
        <v>28504</v>
      </c>
      <c r="T1463" s="35">
        <v>0</v>
      </c>
      <c r="U1463" s="35">
        <v>0</v>
      </c>
      <c r="V1463" s="36">
        <v>1</v>
      </c>
      <c r="W1463" s="36">
        <v>1</v>
      </c>
      <c r="X1463" s="37" t="s">
        <v>65</v>
      </c>
    </row>
    <row r="1464" spans="1:24" ht="24" customHeight="1" x14ac:dyDescent="0.2">
      <c r="A1464" s="50" t="s">
        <v>2600</v>
      </c>
      <c r="B1464" s="60" t="s">
        <v>2753</v>
      </c>
      <c r="C1464" s="76" t="s">
        <v>2753</v>
      </c>
      <c r="D1464" s="61" t="s">
        <v>2754</v>
      </c>
      <c r="E1464" s="53">
        <v>42183.46</v>
      </c>
      <c r="F1464" s="26">
        <v>0.21</v>
      </c>
      <c r="G1464" s="53">
        <v>66354.585000000006</v>
      </c>
      <c r="H1464" s="67"/>
      <c r="I1464" s="68"/>
      <c r="J1464" s="69"/>
      <c r="K1464" s="69"/>
      <c r="L1464" s="69"/>
      <c r="M1464" s="69"/>
      <c r="N1464" s="69"/>
      <c r="O1464" s="35"/>
      <c r="P1464" s="35" t="s">
        <v>25530</v>
      </c>
      <c r="Q1464" s="36">
        <v>1</v>
      </c>
      <c r="R1464" s="35" t="s">
        <v>9849</v>
      </c>
      <c r="S1464" s="35" t="s">
        <v>28503</v>
      </c>
      <c r="T1464" s="35">
        <v>0</v>
      </c>
      <c r="U1464" s="35">
        <v>0</v>
      </c>
      <c r="V1464" s="36">
        <v>1</v>
      </c>
      <c r="W1464" s="36">
        <v>1</v>
      </c>
      <c r="X1464" s="37" t="s">
        <v>65</v>
      </c>
    </row>
    <row r="1465" spans="1:24" ht="24" customHeight="1" x14ac:dyDescent="0.2">
      <c r="A1465" s="50" t="s">
        <v>2600</v>
      </c>
      <c r="B1465" s="60" t="s">
        <v>2755</v>
      </c>
      <c r="C1465" s="76" t="s">
        <v>2755</v>
      </c>
      <c r="D1465" s="61" t="s">
        <v>2756</v>
      </c>
      <c r="E1465" s="53">
        <v>239148.59</v>
      </c>
      <c r="F1465" s="26">
        <v>0.21</v>
      </c>
      <c r="G1465" s="53">
        <v>376180.73599999998</v>
      </c>
      <c r="H1465" s="67"/>
      <c r="I1465" s="68"/>
      <c r="J1465" s="69"/>
      <c r="K1465" s="69"/>
      <c r="L1465" s="69"/>
      <c r="M1465" s="69"/>
      <c r="N1465" s="69"/>
      <c r="O1465" s="35"/>
      <c r="P1465" s="35" t="s">
        <v>25531</v>
      </c>
      <c r="Q1465" s="36">
        <v>1</v>
      </c>
      <c r="R1465" s="35" t="s">
        <v>9849</v>
      </c>
      <c r="S1465" s="35" t="s">
        <v>28504</v>
      </c>
      <c r="T1465" s="35">
        <v>0</v>
      </c>
      <c r="U1465" s="35">
        <v>0</v>
      </c>
      <c r="V1465" s="36">
        <v>1</v>
      </c>
      <c r="W1465" s="36">
        <v>1</v>
      </c>
      <c r="X1465" s="37" t="s">
        <v>65</v>
      </c>
    </row>
    <row r="1466" spans="1:24" ht="24" customHeight="1" x14ac:dyDescent="0.2">
      <c r="A1466" s="50" t="s">
        <v>2600</v>
      </c>
      <c r="B1466" s="60" t="s">
        <v>2757</v>
      </c>
      <c r="C1466" s="76" t="s">
        <v>2757</v>
      </c>
      <c r="D1466" s="61" t="s">
        <v>2758</v>
      </c>
      <c r="E1466" s="53">
        <v>315073.18</v>
      </c>
      <c r="F1466" s="26">
        <v>0.21</v>
      </c>
      <c r="G1466" s="53">
        <v>495610.10700000002</v>
      </c>
      <c r="H1466" s="67"/>
      <c r="I1466" s="68"/>
      <c r="J1466" s="69"/>
      <c r="K1466" s="69"/>
      <c r="L1466" s="69"/>
      <c r="M1466" s="69"/>
      <c r="N1466" s="69"/>
      <c r="O1466" s="35"/>
      <c r="P1466" s="35" t="s">
        <v>25532</v>
      </c>
      <c r="Q1466" s="36">
        <v>1</v>
      </c>
      <c r="R1466" s="35" t="s">
        <v>9849</v>
      </c>
      <c r="S1466" s="35" t="s">
        <v>28504</v>
      </c>
      <c r="T1466" s="35">
        <v>0</v>
      </c>
      <c r="U1466" s="35">
        <v>0</v>
      </c>
      <c r="V1466" s="36">
        <v>1</v>
      </c>
      <c r="W1466" s="36">
        <v>1</v>
      </c>
      <c r="X1466" s="37" t="s">
        <v>65</v>
      </c>
    </row>
    <row r="1467" spans="1:24" ht="24" customHeight="1" x14ac:dyDescent="0.2">
      <c r="A1467" s="50" t="s">
        <v>2600</v>
      </c>
      <c r="B1467" s="60" t="s">
        <v>16925</v>
      </c>
      <c r="C1467" s="76" t="s">
        <v>16925</v>
      </c>
      <c r="D1467" s="61" t="s">
        <v>23914</v>
      </c>
      <c r="E1467" s="53">
        <v>159091.29500000001</v>
      </c>
      <c r="F1467" s="26">
        <v>0.21</v>
      </c>
      <c r="G1467" s="53">
        <v>250250.609</v>
      </c>
      <c r="H1467" s="67"/>
      <c r="I1467" s="68"/>
      <c r="J1467" s="69"/>
      <c r="K1467" s="69"/>
      <c r="L1467" s="69"/>
      <c r="M1467" s="69"/>
      <c r="N1467" s="69"/>
      <c r="O1467" s="35"/>
      <c r="P1467" s="35" t="s">
        <v>65</v>
      </c>
      <c r="Q1467" s="36">
        <v>2</v>
      </c>
      <c r="R1467" s="35" t="s">
        <v>27</v>
      </c>
      <c r="S1467" s="35" t="s">
        <v>28504</v>
      </c>
      <c r="T1467" s="35">
        <v>0</v>
      </c>
      <c r="U1467" s="35">
        <v>0</v>
      </c>
      <c r="V1467" s="36">
        <v>2</v>
      </c>
      <c r="W1467" s="36">
        <v>2</v>
      </c>
      <c r="X1467" s="37" t="s">
        <v>65</v>
      </c>
    </row>
    <row r="1468" spans="1:24" ht="24" customHeight="1" x14ac:dyDescent="0.2">
      <c r="A1468" s="50" t="s">
        <v>2600</v>
      </c>
      <c r="B1468" s="60" t="s">
        <v>2759</v>
      </c>
      <c r="C1468" s="76" t="s">
        <v>2759</v>
      </c>
      <c r="D1468" s="61" t="s">
        <v>2760</v>
      </c>
      <c r="E1468" s="53">
        <v>564196.67000000004</v>
      </c>
      <c r="F1468" s="26">
        <v>0.21</v>
      </c>
      <c r="G1468" s="53">
        <v>887481.36100000003</v>
      </c>
      <c r="H1468" s="67"/>
      <c r="I1468" s="68"/>
      <c r="J1468" s="69"/>
      <c r="K1468" s="69"/>
      <c r="L1468" s="69"/>
      <c r="M1468" s="69"/>
      <c r="N1468" s="69"/>
      <c r="O1468" s="35"/>
      <c r="P1468" s="35" t="s">
        <v>25533</v>
      </c>
      <c r="Q1468" s="36">
        <v>1</v>
      </c>
      <c r="R1468" s="35" t="s">
        <v>9849</v>
      </c>
      <c r="S1468" s="35" t="s">
        <v>28504</v>
      </c>
      <c r="T1468" s="35">
        <v>0</v>
      </c>
      <c r="U1468" s="35">
        <v>0</v>
      </c>
      <c r="V1468" s="36">
        <v>1</v>
      </c>
      <c r="W1468" s="36">
        <v>1</v>
      </c>
      <c r="X1468" s="37" t="s">
        <v>65</v>
      </c>
    </row>
    <row r="1469" spans="1:24" ht="24" customHeight="1" x14ac:dyDescent="0.2">
      <c r="A1469" s="50" t="s">
        <v>2600</v>
      </c>
      <c r="B1469" s="60" t="s">
        <v>2761</v>
      </c>
      <c r="C1469" s="76" t="s">
        <v>2761</v>
      </c>
      <c r="D1469" s="61" t="s">
        <v>2762</v>
      </c>
      <c r="E1469" s="53">
        <v>771846.31</v>
      </c>
      <c r="F1469" s="26">
        <v>0.21</v>
      </c>
      <c r="G1469" s="53">
        <v>1214114.2420000001</v>
      </c>
      <c r="H1469" s="67"/>
      <c r="I1469" s="68"/>
      <c r="J1469" s="69"/>
      <c r="K1469" s="69"/>
      <c r="L1469" s="69"/>
      <c r="M1469" s="69"/>
      <c r="N1469" s="69"/>
      <c r="O1469" s="35"/>
      <c r="P1469" s="35" t="s">
        <v>25534</v>
      </c>
      <c r="Q1469" s="36">
        <v>1</v>
      </c>
      <c r="R1469" s="35" t="s">
        <v>9849</v>
      </c>
      <c r="S1469" s="35" t="s">
        <v>28504</v>
      </c>
      <c r="T1469" s="35">
        <v>0</v>
      </c>
      <c r="U1469" s="35">
        <v>0</v>
      </c>
      <c r="V1469" s="36">
        <v>1</v>
      </c>
      <c r="W1469" s="36">
        <v>1</v>
      </c>
      <c r="X1469" s="37" t="s">
        <v>65</v>
      </c>
    </row>
    <row r="1470" spans="1:24" ht="24" customHeight="1" x14ac:dyDescent="0.2">
      <c r="A1470" s="50" t="s">
        <v>2600</v>
      </c>
      <c r="B1470" s="60" t="s">
        <v>2763</v>
      </c>
      <c r="C1470" s="76" t="s">
        <v>2763</v>
      </c>
      <c r="D1470" s="61" t="s">
        <v>2764</v>
      </c>
      <c r="E1470" s="53">
        <v>771846.31</v>
      </c>
      <c r="F1470" s="26">
        <v>0.21</v>
      </c>
      <c r="G1470" s="53">
        <v>1214114.2420000001</v>
      </c>
      <c r="H1470" s="67"/>
      <c r="I1470" s="68"/>
      <c r="J1470" s="69"/>
      <c r="K1470" s="69"/>
      <c r="L1470" s="69"/>
      <c r="M1470" s="69"/>
      <c r="N1470" s="69"/>
      <c r="O1470" s="35"/>
      <c r="P1470" s="35" t="s">
        <v>25535</v>
      </c>
      <c r="Q1470" s="36">
        <v>1</v>
      </c>
      <c r="R1470" s="35" t="s">
        <v>9849</v>
      </c>
      <c r="S1470" s="35" t="s">
        <v>28504</v>
      </c>
      <c r="T1470" s="35">
        <v>0</v>
      </c>
      <c r="U1470" s="35">
        <v>0</v>
      </c>
      <c r="V1470" s="36">
        <v>1</v>
      </c>
      <c r="W1470" s="36">
        <v>1</v>
      </c>
      <c r="X1470" s="37" t="s">
        <v>65</v>
      </c>
    </row>
    <row r="1471" spans="1:24" ht="24" customHeight="1" x14ac:dyDescent="0.2">
      <c r="A1471" s="50" t="s">
        <v>2600</v>
      </c>
      <c r="B1471" s="60" t="s">
        <v>2765</v>
      </c>
      <c r="C1471" s="76" t="s">
        <v>2765</v>
      </c>
      <c r="D1471" s="61" t="s">
        <v>2766</v>
      </c>
      <c r="E1471" s="53">
        <v>283185.21000000002</v>
      </c>
      <c r="F1471" s="26">
        <v>0.21</v>
      </c>
      <c r="G1471" s="53">
        <v>445450.33799999999</v>
      </c>
      <c r="H1471" s="67"/>
      <c r="I1471" s="68"/>
      <c r="J1471" s="69"/>
      <c r="K1471" s="69"/>
      <c r="L1471" s="69"/>
      <c r="M1471" s="69"/>
      <c r="N1471" s="69"/>
      <c r="O1471" s="35"/>
      <c r="P1471" s="35" t="s">
        <v>25536</v>
      </c>
      <c r="Q1471" s="36">
        <v>2</v>
      </c>
      <c r="R1471" s="35" t="s">
        <v>9849</v>
      </c>
      <c r="S1471" s="35" t="s">
        <v>28503</v>
      </c>
      <c r="T1471" s="35">
        <v>0</v>
      </c>
      <c r="U1471" s="35">
        <v>0</v>
      </c>
      <c r="V1471" s="36">
        <v>2</v>
      </c>
      <c r="W1471" s="36">
        <v>2</v>
      </c>
      <c r="X1471" s="37" t="s">
        <v>65</v>
      </c>
    </row>
    <row r="1472" spans="1:24" ht="24" customHeight="1" x14ac:dyDescent="0.2">
      <c r="A1472" s="50" t="s">
        <v>2600</v>
      </c>
      <c r="B1472" s="60" t="s">
        <v>2767</v>
      </c>
      <c r="C1472" s="76" t="s">
        <v>2767</v>
      </c>
      <c r="D1472" s="61" t="s">
        <v>2768</v>
      </c>
      <c r="E1472" s="53">
        <v>316189.71999999997</v>
      </c>
      <c r="F1472" s="26">
        <v>0.21</v>
      </c>
      <c r="G1472" s="53">
        <v>497366.42800000001</v>
      </c>
      <c r="H1472" s="67"/>
      <c r="I1472" s="68"/>
      <c r="J1472" s="69"/>
      <c r="K1472" s="69"/>
      <c r="L1472" s="69"/>
      <c r="M1472" s="69"/>
      <c r="N1472" s="69"/>
      <c r="O1472" s="35"/>
      <c r="P1472" s="35" t="s">
        <v>25537</v>
      </c>
      <c r="Q1472" s="36">
        <v>2</v>
      </c>
      <c r="R1472" s="35" t="s">
        <v>9849</v>
      </c>
      <c r="S1472" s="35" t="s">
        <v>28503</v>
      </c>
      <c r="T1472" s="35">
        <v>0</v>
      </c>
      <c r="U1472" s="35">
        <v>0</v>
      </c>
      <c r="V1472" s="36">
        <v>2</v>
      </c>
      <c r="W1472" s="36">
        <v>2</v>
      </c>
      <c r="X1472" s="37" t="s">
        <v>65</v>
      </c>
    </row>
    <row r="1473" spans="1:24" ht="24" customHeight="1" x14ac:dyDescent="0.2">
      <c r="A1473" s="50" t="s">
        <v>2600</v>
      </c>
      <c r="B1473" s="60" t="s">
        <v>2769</v>
      </c>
      <c r="C1473" s="76" t="s">
        <v>2769</v>
      </c>
      <c r="D1473" s="61" t="s">
        <v>2770</v>
      </c>
      <c r="E1473" s="53">
        <v>1794000.23</v>
      </c>
      <c r="F1473" s="26">
        <v>0.21</v>
      </c>
      <c r="G1473" s="53">
        <v>2821962.3629999999</v>
      </c>
      <c r="H1473" s="67"/>
      <c r="I1473" s="68"/>
      <c r="J1473" s="69"/>
      <c r="K1473" s="69"/>
      <c r="L1473" s="69"/>
      <c r="M1473" s="69"/>
      <c r="N1473" s="69"/>
      <c r="O1473" s="35"/>
      <c r="P1473" s="35" t="s">
        <v>25538</v>
      </c>
      <c r="Q1473" s="36">
        <v>1</v>
      </c>
      <c r="R1473" s="35" t="s">
        <v>9849</v>
      </c>
      <c r="S1473" s="35" t="s">
        <v>28503</v>
      </c>
      <c r="T1473" s="35">
        <v>0</v>
      </c>
      <c r="U1473" s="35">
        <v>0</v>
      </c>
      <c r="V1473" s="36">
        <v>1</v>
      </c>
      <c r="W1473" s="36">
        <v>1</v>
      </c>
      <c r="X1473" s="37" t="s">
        <v>65</v>
      </c>
    </row>
    <row r="1474" spans="1:24" ht="24" customHeight="1" x14ac:dyDescent="0.2">
      <c r="A1474" s="50" t="s">
        <v>2600</v>
      </c>
      <c r="B1474" s="60" t="s">
        <v>2771</v>
      </c>
      <c r="C1474" s="76" t="s">
        <v>2771</v>
      </c>
      <c r="D1474" s="61" t="s">
        <v>2772</v>
      </c>
      <c r="E1474" s="53">
        <v>566115.42000000004</v>
      </c>
      <c r="F1474" s="26">
        <v>0.21</v>
      </c>
      <c r="G1474" s="53">
        <v>890499.56099999999</v>
      </c>
      <c r="H1474" s="67"/>
      <c r="I1474" s="68"/>
      <c r="J1474" s="69"/>
      <c r="K1474" s="69"/>
      <c r="L1474" s="69"/>
      <c r="M1474" s="69"/>
      <c r="N1474" s="69"/>
      <c r="O1474" s="35"/>
      <c r="P1474" s="35" t="s">
        <v>25539</v>
      </c>
      <c r="Q1474" s="36">
        <v>1</v>
      </c>
      <c r="R1474" s="35" t="s">
        <v>9849</v>
      </c>
      <c r="S1474" s="35" t="s">
        <v>28503</v>
      </c>
      <c r="T1474" s="35">
        <v>0</v>
      </c>
      <c r="U1474" s="35">
        <v>0</v>
      </c>
      <c r="V1474" s="36">
        <v>1</v>
      </c>
      <c r="W1474" s="36">
        <v>1</v>
      </c>
      <c r="X1474" s="37" t="s">
        <v>65</v>
      </c>
    </row>
    <row r="1475" spans="1:24" ht="24" customHeight="1" x14ac:dyDescent="0.2">
      <c r="A1475" s="50" t="s">
        <v>2600</v>
      </c>
      <c r="B1475" s="60" t="s">
        <v>2773</v>
      </c>
      <c r="C1475" s="76" t="s">
        <v>2773</v>
      </c>
      <c r="D1475" s="61" t="s">
        <v>2774</v>
      </c>
      <c r="E1475" s="53">
        <v>878842.81</v>
      </c>
      <c r="F1475" s="26">
        <v>0.21</v>
      </c>
      <c r="G1475" s="53">
        <v>1382419.737</v>
      </c>
      <c r="H1475" s="67"/>
      <c r="I1475" s="68"/>
      <c r="J1475" s="69"/>
      <c r="K1475" s="69"/>
      <c r="L1475" s="69"/>
      <c r="M1475" s="69"/>
      <c r="N1475" s="69"/>
      <c r="O1475" s="35"/>
      <c r="P1475" s="35" t="s">
        <v>25540</v>
      </c>
      <c r="Q1475" s="36">
        <v>1</v>
      </c>
      <c r="R1475" s="35" t="s">
        <v>9849</v>
      </c>
      <c r="S1475" s="35" t="s">
        <v>28503</v>
      </c>
      <c r="T1475" s="35">
        <v>0</v>
      </c>
      <c r="U1475" s="35">
        <v>0</v>
      </c>
      <c r="V1475" s="36">
        <v>1</v>
      </c>
      <c r="W1475" s="36">
        <v>1</v>
      </c>
      <c r="X1475" s="37" t="s">
        <v>65</v>
      </c>
    </row>
    <row r="1476" spans="1:24" ht="24" customHeight="1" x14ac:dyDescent="0.2">
      <c r="A1476" s="50" t="s">
        <v>2600</v>
      </c>
      <c r="B1476" s="60" t="s">
        <v>2775</v>
      </c>
      <c r="C1476" s="76" t="s">
        <v>2775</v>
      </c>
      <c r="D1476" s="61" t="s">
        <v>2776</v>
      </c>
      <c r="E1476" s="53">
        <v>173958</v>
      </c>
      <c r="F1476" s="26">
        <v>0.105</v>
      </c>
      <c r="G1476" s="53">
        <v>249890.66699999999</v>
      </c>
      <c r="H1476" s="67"/>
      <c r="I1476" s="68"/>
      <c r="J1476" s="69"/>
      <c r="K1476" s="69"/>
      <c r="L1476" s="69"/>
      <c r="M1476" s="69"/>
      <c r="N1476" s="69"/>
      <c r="O1476" s="35"/>
      <c r="P1476" s="35" t="s">
        <v>25541</v>
      </c>
      <c r="Q1476" s="36">
        <v>1</v>
      </c>
      <c r="R1476" s="35" t="s">
        <v>9849</v>
      </c>
      <c r="S1476" s="35" t="s">
        <v>28504</v>
      </c>
      <c r="T1476" s="35">
        <v>0</v>
      </c>
      <c r="U1476" s="35">
        <v>0</v>
      </c>
      <c r="V1476" s="36">
        <v>1</v>
      </c>
      <c r="W1476" s="36">
        <v>1</v>
      </c>
      <c r="X1476" s="37" t="s">
        <v>65</v>
      </c>
    </row>
    <row r="1477" spans="1:24" ht="24" customHeight="1" x14ac:dyDescent="0.2">
      <c r="A1477" s="50" t="s">
        <v>2600</v>
      </c>
      <c r="B1477" s="60" t="s">
        <v>2777</v>
      </c>
      <c r="C1477" s="76" t="s">
        <v>2777</v>
      </c>
      <c r="D1477" s="61" t="s">
        <v>2778</v>
      </c>
      <c r="E1477" s="53">
        <v>7177272.25</v>
      </c>
      <c r="F1477" s="26">
        <v>0.21</v>
      </c>
      <c r="G1477" s="53">
        <v>11289849.255000001</v>
      </c>
      <c r="H1477" s="67"/>
      <c r="I1477" s="68"/>
      <c r="J1477" s="69"/>
      <c r="K1477" s="69"/>
      <c r="L1477" s="69"/>
      <c r="M1477" s="69"/>
      <c r="N1477" s="69"/>
      <c r="O1477" s="35"/>
      <c r="P1477" s="35" t="s">
        <v>25542</v>
      </c>
      <c r="Q1477" s="36">
        <v>1</v>
      </c>
      <c r="R1477" s="35" t="s">
        <v>9849</v>
      </c>
      <c r="S1477" s="35" t="s">
        <v>28504</v>
      </c>
      <c r="T1477" s="35">
        <v>0</v>
      </c>
      <c r="U1477" s="35">
        <v>0</v>
      </c>
      <c r="V1477" s="36">
        <v>1</v>
      </c>
      <c r="W1477" s="36">
        <v>1</v>
      </c>
      <c r="X1477" s="37" t="s">
        <v>65</v>
      </c>
    </row>
    <row r="1478" spans="1:24" ht="24" customHeight="1" x14ac:dyDescent="0.2">
      <c r="A1478" s="50" t="s">
        <v>2600</v>
      </c>
      <c r="B1478" s="60" t="s">
        <v>2779</v>
      </c>
      <c r="C1478" s="76" t="s">
        <v>2779</v>
      </c>
      <c r="D1478" s="61" t="s">
        <v>2780</v>
      </c>
      <c r="E1478" s="53">
        <v>9936124.9700000007</v>
      </c>
      <c r="F1478" s="26">
        <v>0.21</v>
      </c>
      <c r="G1478" s="53">
        <v>15629524.577</v>
      </c>
      <c r="H1478" s="67"/>
      <c r="I1478" s="68"/>
      <c r="J1478" s="69"/>
      <c r="K1478" s="69"/>
      <c r="L1478" s="69"/>
      <c r="M1478" s="69"/>
      <c r="N1478" s="69"/>
      <c r="O1478" s="35"/>
      <c r="P1478" s="35" t="s">
        <v>25543</v>
      </c>
      <c r="Q1478" s="36">
        <v>1</v>
      </c>
      <c r="R1478" s="35" t="s">
        <v>9849</v>
      </c>
      <c r="S1478" s="35" t="s">
        <v>28504</v>
      </c>
      <c r="T1478" s="35">
        <v>0</v>
      </c>
      <c r="U1478" s="35">
        <v>0</v>
      </c>
      <c r="V1478" s="36">
        <v>1</v>
      </c>
      <c r="W1478" s="36">
        <v>1</v>
      </c>
      <c r="X1478" s="37" t="s">
        <v>65</v>
      </c>
    </row>
    <row r="1479" spans="1:24" ht="24" customHeight="1" x14ac:dyDescent="0.2">
      <c r="A1479" s="50" t="s">
        <v>2600</v>
      </c>
      <c r="B1479" s="60" t="s">
        <v>2781</v>
      </c>
      <c r="C1479" s="76" t="s">
        <v>2781</v>
      </c>
      <c r="D1479" s="61" t="s">
        <v>2782</v>
      </c>
      <c r="E1479" s="53">
        <v>74517.119999999995</v>
      </c>
      <c r="F1479" s="26">
        <v>0.21</v>
      </c>
      <c r="G1479" s="53">
        <v>117215.435</v>
      </c>
      <c r="H1479" s="67"/>
      <c r="I1479" s="68"/>
      <c r="J1479" s="69"/>
      <c r="K1479" s="69"/>
      <c r="L1479" s="69"/>
      <c r="M1479" s="69"/>
      <c r="N1479" s="69"/>
      <c r="O1479" s="35"/>
      <c r="P1479" s="35" t="s">
        <v>25544</v>
      </c>
      <c r="Q1479" s="36">
        <v>1</v>
      </c>
      <c r="R1479" s="35" t="s">
        <v>9849</v>
      </c>
      <c r="S1479" s="35" t="s">
        <v>28504</v>
      </c>
      <c r="T1479" s="35">
        <v>0</v>
      </c>
      <c r="U1479" s="35">
        <v>0</v>
      </c>
      <c r="V1479" s="36">
        <v>1</v>
      </c>
      <c r="W1479" s="36">
        <v>1</v>
      </c>
      <c r="X1479" s="37" t="s">
        <v>65</v>
      </c>
    </row>
    <row r="1480" spans="1:24" ht="24" customHeight="1" x14ac:dyDescent="0.2">
      <c r="A1480" s="50" t="s">
        <v>2600</v>
      </c>
      <c r="B1480" s="60" t="s">
        <v>2783</v>
      </c>
      <c r="C1480" s="76" t="s">
        <v>2783</v>
      </c>
      <c r="D1480" s="61" t="s">
        <v>2784</v>
      </c>
      <c r="E1480" s="53">
        <v>155064.97</v>
      </c>
      <c r="F1480" s="26">
        <v>0.21</v>
      </c>
      <c r="G1480" s="53">
        <v>243917.19699999999</v>
      </c>
      <c r="H1480" s="67"/>
      <c r="I1480" s="68"/>
      <c r="J1480" s="69"/>
      <c r="K1480" s="69"/>
      <c r="L1480" s="69"/>
      <c r="M1480" s="69"/>
      <c r="N1480" s="69"/>
      <c r="O1480" s="35"/>
      <c r="P1480" s="35" t="s">
        <v>25545</v>
      </c>
      <c r="Q1480" s="36">
        <v>1</v>
      </c>
      <c r="R1480" s="35" t="s">
        <v>9849</v>
      </c>
      <c r="S1480" s="35" t="s">
        <v>28504</v>
      </c>
      <c r="T1480" s="35">
        <v>0</v>
      </c>
      <c r="U1480" s="35">
        <v>0</v>
      </c>
      <c r="V1480" s="36">
        <v>1</v>
      </c>
      <c r="W1480" s="36">
        <v>1</v>
      </c>
      <c r="X1480" s="37" t="s">
        <v>65</v>
      </c>
    </row>
    <row r="1481" spans="1:24" ht="24" customHeight="1" x14ac:dyDescent="0.2">
      <c r="A1481" s="50" t="s">
        <v>2600</v>
      </c>
      <c r="B1481" s="60" t="s">
        <v>2785</v>
      </c>
      <c r="C1481" s="76" t="s">
        <v>2785</v>
      </c>
      <c r="D1481" s="61" t="s">
        <v>2786</v>
      </c>
      <c r="E1481" s="53">
        <v>98700.36</v>
      </c>
      <c r="F1481" s="26">
        <v>0.21</v>
      </c>
      <c r="G1481" s="53">
        <v>155255.66899999999</v>
      </c>
      <c r="H1481" s="67"/>
      <c r="I1481" s="68"/>
      <c r="J1481" s="69"/>
      <c r="K1481" s="69"/>
      <c r="L1481" s="69"/>
      <c r="M1481" s="69"/>
      <c r="N1481" s="69"/>
      <c r="O1481" s="35"/>
      <c r="P1481" s="35" t="s">
        <v>25546</v>
      </c>
      <c r="Q1481" s="36">
        <v>1</v>
      </c>
      <c r="R1481" s="35" t="s">
        <v>9849</v>
      </c>
      <c r="S1481" s="35" t="s">
        <v>28504</v>
      </c>
      <c r="T1481" s="35">
        <v>0</v>
      </c>
      <c r="U1481" s="35">
        <v>0</v>
      </c>
      <c r="V1481" s="36">
        <v>1</v>
      </c>
      <c r="W1481" s="36">
        <v>1</v>
      </c>
      <c r="X1481" s="37" t="s">
        <v>65</v>
      </c>
    </row>
    <row r="1482" spans="1:24" ht="24" customHeight="1" x14ac:dyDescent="0.2">
      <c r="A1482" s="50" t="s">
        <v>2600</v>
      </c>
      <c r="B1482" s="60" t="s">
        <v>2787</v>
      </c>
      <c r="C1482" s="76" t="s">
        <v>2787</v>
      </c>
      <c r="D1482" s="61" t="s">
        <v>2788</v>
      </c>
      <c r="E1482" s="53">
        <v>147351.45000000001</v>
      </c>
      <c r="F1482" s="26">
        <v>0.21</v>
      </c>
      <c r="G1482" s="53">
        <v>231783.837</v>
      </c>
      <c r="H1482" s="67"/>
      <c r="I1482" s="68"/>
      <c r="J1482" s="69"/>
      <c r="K1482" s="69"/>
      <c r="L1482" s="69"/>
      <c r="M1482" s="69"/>
      <c r="N1482" s="69"/>
      <c r="O1482" s="35"/>
      <c r="P1482" s="35" t="s">
        <v>25547</v>
      </c>
      <c r="Q1482" s="36">
        <v>1</v>
      </c>
      <c r="R1482" s="35" t="s">
        <v>9849</v>
      </c>
      <c r="S1482" s="35" t="s">
        <v>28504</v>
      </c>
      <c r="T1482" s="35">
        <v>0</v>
      </c>
      <c r="U1482" s="35">
        <v>0</v>
      </c>
      <c r="V1482" s="36">
        <v>1</v>
      </c>
      <c r="W1482" s="36">
        <v>1</v>
      </c>
      <c r="X1482" s="37" t="s">
        <v>65</v>
      </c>
    </row>
    <row r="1483" spans="1:24" ht="24" customHeight="1" x14ac:dyDescent="0.2">
      <c r="A1483" s="50" t="s">
        <v>2600</v>
      </c>
      <c r="B1483" s="60" t="s">
        <v>2789</v>
      </c>
      <c r="C1483" s="76" t="s">
        <v>2789</v>
      </c>
      <c r="D1483" s="61" t="s">
        <v>2790</v>
      </c>
      <c r="E1483" s="53">
        <v>28134.51</v>
      </c>
      <c r="F1483" s="26">
        <v>0.21</v>
      </c>
      <c r="G1483" s="53">
        <v>44255.580999999998</v>
      </c>
      <c r="H1483" s="67"/>
      <c r="I1483" s="68"/>
      <c r="J1483" s="69"/>
      <c r="K1483" s="69"/>
      <c r="L1483" s="69"/>
      <c r="M1483" s="69"/>
      <c r="N1483" s="69"/>
      <c r="O1483" s="35"/>
      <c r="P1483" s="35" t="s">
        <v>25548</v>
      </c>
      <c r="Q1483" s="36">
        <v>1</v>
      </c>
      <c r="R1483" s="35" t="s">
        <v>9849</v>
      </c>
      <c r="S1483" s="35" t="s">
        <v>28504</v>
      </c>
      <c r="T1483" s="35">
        <v>0</v>
      </c>
      <c r="U1483" s="35">
        <v>0</v>
      </c>
      <c r="V1483" s="36">
        <v>1</v>
      </c>
      <c r="W1483" s="36">
        <v>1</v>
      </c>
      <c r="X1483" s="37" t="s">
        <v>65</v>
      </c>
    </row>
    <row r="1484" spans="1:24" ht="24" customHeight="1" x14ac:dyDescent="0.2">
      <c r="A1484" s="50" t="s">
        <v>2600</v>
      </c>
      <c r="B1484" s="60" t="s">
        <v>2791</v>
      </c>
      <c r="C1484" s="76" t="s">
        <v>2791</v>
      </c>
      <c r="D1484" s="61" t="s">
        <v>2792</v>
      </c>
      <c r="E1484" s="53">
        <v>34440.038</v>
      </c>
      <c r="F1484" s="26">
        <v>0.21</v>
      </c>
      <c r="G1484" s="53">
        <v>54174.180999999997</v>
      </c>
      <c r="H1484" s="67"/>
      <c r="I1484" s="68"/>
      <c r="J1484" s="69"/>
      <c r="K1484" s="69"/>
      <c r="L1484" s="69"/>
      <c r="M1484" s="69"/>
      <c r="N1484" s="69"/>
      <c r="O1484" s="35"/>
      <c r="P1484" s="35" t="s">
        <v>25549</v>
      </c>
      <c r="Q1484" s="36">
        <v>4</v>
      </c>
      <c r="R1484" s="35" t="s">
        <v>9849</v>
      </c>
      <c r="S1484" s="35" t="s">
        <v>28504</v>
      </c>
      <c r="T1484" s="35">
        <v>0</v>
      </c>
      <c r="U1484" s="35">
        <v>0</v>
      </c>
      <c r="V1484" s="36">
        <v>4</v>
      </c>
      <c r="W1484" s="36">
        <v>4</v>
      </c>
      <c r="X1484" s="37" t="s">
        <v>65</v>
      </c>
    </row>
    <row r="1485" spans="1:24" ht="24" customHeight="1" x14ac:dyDescent="0.2">
      <c r="A1485" s="50" t="s">
        <v>2600</v>
      </c>
      <c r="B1485" s="60" t="s">
        <v>2793</v>
      </c>
      <c r="C1485" s="76" t="s">
        <v>2793</v>
      </c>
      <c r="D1485" s="61" t="s">
        <v>2794</v>
      </c>
      <c r="E1485" s="53">
        <v>14468.62</v>
      </c>
      <c r="F1485" s="26">
        <v>0.21</v>
      </c>
      <c r="G1485" s="53">
        <v>22759.144</v>
      </c>
      <c r="H1485" s="67"/>
      <c r="I1485" s="68"/>
      <c r="J1485" s="69"/>
      <c r="K1485" s="69"/>
      <c r="L1485" s="69"/>
      <c r="M1485" s="69"/>
      <c r="N1485" s="69"/>
      <c r="O1485" s="35"/>
      <c r="P1485" s="35" t="s">
        <v>25550</v>
      </c>
      <c r="Q1485" s="36">
        <v>1</v>
      </c>
      <c r="R1485" s="35" t="s">
        <v>9849</v>
      </c>
      <c r="S1485" s="35" t="s">
        <v>28504</v>
      </c>
      <c r="T1485" s="35">
        <v>0</v>
      </c>
      <c r="U1485" s="35">
        <v>0</v>
      </c>
      <c r="V1485" s="36">
        <v>1</v>
      </c>
      <c r="W1485" s="36">
        <v>1</v>
      </c>
      <c r="X1485" s="37" t="s">
        <v>65</v>
      </c>
    </row>
    <row r="1486" spans="1:24" ht="24" customHeight="1" x14ac:dyDescent="0.2">
      <c r="A1486" s="50" t="s">
        <v>2600</v>
      </c>
      <c r="B1486" s="60" t="s">
        <v>2795</v>
      </c>
      <c r="C1486" s="76" t="s">
        <v>2795</v>
      </c>
      <c r="D1486" s="61" t="s">
        <v>2796</v>
      </c>
      <c r="E1486" s="53">
        <v>17278.45</v>
      </c>
      <c r="F1486" s="26">
        <v>0.21</v>
      </c>
      <c r="G1486" s="53">
        <v>27179.008000000002</v>
      </c>
      <c r="H1486" s="67"/>
      <c r="I1486" s="68"/>
      <c r="J1486" s="69"/>
      <c r="K1486" s="69"/>
      <c r="L1486" s="69"/>
      <c r="M1486" s="69"/>
      <c r="N1486" s="69"/>
      <c r="O1486" s="35"/>
      <c r="P1486" s="35" t="s">
        <v>25551</v>
      </c>
      <c r="Q1486" s="36">
        <v>1</v>
      </c>
      <c r="R1486" s="35" t="s">
        <v>9849</v>
      </c>
      <c r="S1486" s="35" t="s">
        <v>28504</v>
      </c>
      <c r="T1486" s="35">
        <v>0</v>
      </c>
      <c r="U1486" s="35">
        <v>0</v>
      </c>
      <c r="V1486" s="36">
        <v>1</v>
      </c>
      <c r="W1486" s="36">
        <v>1</v>
      </c>
      <c r="X1486" s="37" t="s">
        <v>65</v>
      </c>
    </row>
    <row r="1487" spans="1:24" ht="24" customHeight="1" x14ac:dyDescent="0.2">
      <c r="A1487" s="50" t="s">
        <v>2600</v>
      </c>
      <c r="B1487" s="60" t="s">
        <v>2797</v>
      </c>
      <c r="C1487" s="76" t="s">
        <v>2797</v>
      </c>
      <c r="D1487" s="61" t="s">
        <v>2798</v>
      </c>
      <c r="E1487" s="53">
        <v>290659.45</v>
      </c>
      <c r="F1487" s="26">
        <v>0.21</v>
      </c>
      <c r="G1487" s="53">
        <v>457207.321</v>
      </c>
      <c r="H1487" s="67"/>
      <c r="I1487" s="68"/>
      <c r="J1487" s="69"/>
      <c r="K1487" s="69"/>
      <c r="L1487" s="69"/>
      <c r="M1487" s="69"/>
      <c r="N1487" s="69"/>
      <c r="O1487" s="35"/>
      <c r="P1487" s="35" t="s">
        <v>25552</v>
      </c>
      <c r="Q1487" s="36">
        <v>1</v>
      </c>
      <c r="R1487" s="35" t="s">
        <v>9849</v>
      </c>
      <c r="S1487" s="35" t="s">
        <v>28503</v>
      </c>
      <c r="T1487" s="35">
        <v>0</v>
      </c>
      <c r="U1487" s="35">
        <v>0</v>
      </c>
      <c r="V1487" s="36">
        <v>1</v>
      </c>
      <c r="W1487" s="36">
        <v>1</v>
      </c>
      <c r="X1487" s="37" t="s">
        <v>65</v>
      </c>
    </row>
    <row r="1488" spans="1:24" ht="24" customHeight="1" x14ac:dyDescent="0.2">
      <c r="A1488" s="50" t="s">
        <v>2600</v>
      </c>
      <c r="B1488" s="60" t="s">
        <v>2799</v>
      </c>
      <c r="C1488" s="76" t="s">
        <v>2799</v>
      </c>
      <c r="D1488" s="61" t="s">
        <v>23915</v>
      </c>
      <c r="E1488" s="53">
        <v>506816.84</v>
      </c>
      <c r="F1488" s="26">
        <v>0.21</v>
      </c>
      <c r="G1488" s="53">
        <v>797222.88699999999</v>
      </c>
      <c r="H1488" s="67"/>
      <c r="I1488" s="68"/>
      <c r="J1488" s="69"/>
      <c r="K1488" s="69"/>
      <c r="L1488" s="69"/>
      <c r="M1488" s="69"/>
      <c r="N1488" s="69"/>
      <c r="O1488" s="35"/>
      <c r="P1488" s="35" t="s">
        <v>25553</v>
      </c>
      <c r="Q1488" s="36">
        <v>1</v>
      </c>
      <c r="R1488" s="35" t="s">
        <v>9849</v>
      </c>
      <c r="S1488" s="35" t="s">
        <v>28503</v>
      </c>
      <c r="T1488" s="35">
        <v>0</v>
      </c>
      <c r="U1488" s="35">
        <v>0</v>
      </c>
      <c r="V1488" s="36">
        <v>1</v>
      </c>
      <c r="W1488" s="36">
        <v>1</v>
      </c>
      <c r="X1488" s="37" t="s">
        <v>65</v>
      </c>
    </row>
    <row r="1489" spans="1:24" ht="24" customHeight="1" x14ac:dyDescent="0.2">
      <c r="A1489" s="50" t="s">
        <v>2600</v>
      </c>
      <c r="B1489" s="60" t="s">
        <v>2801</v>
      </c>
      <c r="C1489" s="76" t="s">
        <v>2801</v>
      </c>
      <c r="D1489" s="61" t="s">
        <v>2802</v>
      </c>
      <c r="E1489" s="53">
        <v>789577.03</v>
      </c>
      <c r="F1489" s="26">
        <v>0.21</v>
      </c>
      <c r="G1489" s="53">
        <v>1242004.669</v>
      </c>
      <c r="H1489" s="67"/>
      <c r="I1489" s="68"/>
      <c r="J1489" s="69"/>
      <c r="K1489" s="69"/>
      <c r="L1489" s="69"/>
      <c r="M1489" s="69"/>
      <c r="N1489" s="69"/>
      <c r="O1489" s="35"/>
      <c r="P1489" s="35" t="s">
        <v>25554</v>
      </c>
      <c r="Q1489" s="36">
        <v>1</v>
      </c>
      <c r="R1489" s="35" t="s">
        <v>9849</v>
      </c>
      <c r="S1489" s="35" t="s">
        <v>28503</v>
      </c>
      <c r="T1489" s="35">
        <v>0</v>
      </c>
      <c r="U1489" s="35">
        <v>0</v>
      </c>
      <c r="V1489" s="36">
        <v>1</v>
      </c>
      <c r="W1489" s="36">
        <v>1</v>
      </c>
      <c r="X1489" s="37" t="s">
        <v>65</v>
      </c>
    </row>
    <row r="1490" spans="1:24" ht="24" customHeight="1" x14ac:dyDescent="0.2">
      <c r="A1490" s="50" t="s">
        <v>2600</v>
      </c>
      <c r="B1490" s="60" t="s">
        <v>2803</v>
      </c>
      <c r="C1490" s="76" t="s">
        <v>2803</v>
      </c>
      <c r="D1490" s="61" t="s">
        <v>2804</v>
      </c>
      <c r="E1490" s="53">
        <v>491405.74</v>
      </c>
      <c r="F1490" s="26">
        <v>0.21</v>
      </c>
      <c r="G1490" s="53">
        <v>772981.22699999996</v>
      </c>
      <c r="H1490" s="67"/>
      <c r="I1490" s="68"/>
      <c r="J1490" s="69"/>
      <c r="K1490" s="69"/>
      <c r="L1490" s="69"/>
      <c r="M1490" s="69"/>
      <c r="N1490" s="69"/>
      <c r="O1490" s="35"/>
      <c r="P1490" s="35" t="s">
        <v>25555</v>
      </c>
      <c r="Q1490" s="36">
        <v>1</v>
      </c>
      <c r="R1490" s="35" t="s">
        <v>9849</v>
      </c>
      <c r="S1490" s="35" t="s">
        <v>28503</v>
      </c>
      <c r="T1490" s="35">
        <v>0</v>
      </c>
      <c r="U1490" s="35">
        <v>0</v>
      </c>
      <c r="V1490" s="36">
        <v>1</v>
      </c>
      <c r="W1490" s="36">
        <v>1</v>
      </c>
      <c r="X1490" s="37" t="s">
        <v>65</v>
      </c>
    </row>
    <row r="1491" spans="1:24" ht="24" customHeight="1" x14ac:dyDescent="0.2">
      <c r="A1491" s="50" t="s">
        <v>2600</v>
      </c>
      <c r="B1491" s="60" t="s">
        <v>2805</v>
      </c>
      <c r="C1491" s="76" t="s">
        <v>2805</v>
      </c>
      <c r="D1491" s="61" t="s">
        <v>2806</v>
      </c>
      <c r="E1491" s="53">
        <v>498418.56</v>
      </c>
      <c r="F1491" s="26">
        <v>0.21</v>
      </c>
      <c r="G1491" s="53">
        <v>784012.397</v>
      </c>
      <c r="H1491" s="67"/>
      <c r="I1491" s="68"/>
      <c r="J1491" s="69"/>
      <c r="K1491" s="69"/>
      <c r="L1491" s="69"/>
      <c r="M1491" s="69"/>
      <c r="N1491" s="69"/>
      <c r="O1491" s="35"/>
      <c r="P1491" s="35" t="s">
        <v>25556</v>
      </c>
      <c r="Q1491" s="36">
        <v>1</v>
      </c>
      <c r="R1491" s="35" t="s">
        <v>9849</v>
      </c>
      <c r="S1491" s="35" t="s">
        <v>28503</v>
      </c>
      <c r="T1491" s="35">
        <v>0</v>
      </c>
      <c r="U1491" s="35">
        <v>0</v>
      </c>
      <c r="V1491" s="36">
        <v>1</v>
      </c>
      <c r="W1491" s="36">
        <v>1</v>
      </c>
      <c r="X1491" s="37" t="s">
        <v>65</v>
      </c>
    </row>
    <row r="1492" spans="1:24" ht="24" customHeight="1" x14ac:dyDescent="0.2">
      <c r="A1492" s="50" t="s">
        <v>2600</v>
      </c>
      <c r="B1492" s="60" t="s">
        <v>2807</v>
      </c>
      <c r="C1492" s="76" t="s">
        <v>2807</v>
      </c>
      <c r="D1492" s="61" t="s">
        <v>9911</v>
      </c>
      <c r="E1492" s="53">
        <v>875451.38</v>
      </c>
      <c r="F1492" s="26">
        <v>0.105</v>
      </c>
      <c r="G1492" s="53">
        <v>1257585.9029999999</v>
      </c>
      <c r="H1492" s="67"/>
      <c r="I1492" s="68"/>
      <c r="J1492" s="69"/>
      <c r="K1492" s="69"/>
      <c r="L1492" s="69"/>
      <c r="M1492" s="69"/>
      <c r="N1492" s="69"/>
      <c r="O1492" s="35"/>
      <c r="P1492" s="35" t="s">
        <v>25557</v>
      </c>
      <c r="Q1492" s="36">
        <v>1</v>
      </c>
      <c r="R1492" s="35" t="s">
        <v>9849</v>
      </c>
      <c r="S1492" s="35" t="s">
        <v>28503</v>
      </c>
      <c r="T1492" s="35">
        <v>0</v>
      </c>
      <c r="U1492" s="35">
        <v>0</v>
      </c>
      <c r="V1492" s="36">
        <v>1</v>
      </c>
      <c r="W1492" s="36">
        <v>1</v>
      </c>
      <c r="X1492" s="37" t="s">
        <v>65</v>
      </c>
    </row>
    <row r="1493" spans="1:24" ht="24" customHeight="1" x14ac:dyDescent="0.2">
      <c r="A1493" s="50" t="s">
        <v>2600</v>
      </c>
      <c r="B1493" s="60" t="s">
        <v>2808</v>
      </c>
      <c r="C1493" s="76" t="s">
        <v>2808</v>
      </c>
      <c r="D1493" s="61" t="s">
        <v>2809</v>
      </c>
      <c r="E1493" s="53">
        <v>654380.68999999994</v>
      </c>
      <c r="F1493" s="26">
        <v>0.21</v>
      </c>
      <c r="G1493" s="53">
        <v>1029340.829</v>
      </c>
      <c r="H1493" s="67"/>
      <c r="I1493" s="68"/>
      <c r="J1493" s="69"/>
      <c r="K1493" s="69"/>
      <c r="L1493" s="69"/>
      <c r="M1493" s="69"/>
      <c r="N1493" s="69"/>
      <c r="O1493" s="35"/>
      <c r="P1493" s="35" t="s">
        <v>25558</v>
      </c>
      <c r="Q1493" s="36">
        <v>1</v>
      </c>
      <c r="R1493" s="35" t="s">
        <v>9849</v>
      </c>
      <c r="S1493" s="35" t="s">
        <v>28503</v>
      </c>
      <c r="T1493" s="35">
        <v>0</v>
      </c>
      <c r="U1493" s="35">
        <v>0</v>
      </c>
      <c r="V1493" s="36">
        <v>1</v>
      </c>
      <c r="W1493" s="36">
        <v>1</v>
      </c>
      <c r="X1493" s="37" t="s">
        <v>65</v>
      </c>
    </row>
    <row r="1494" spans="1:24" ht="24" customHeight="1" x14ac:dyDescent="0.2">
      <c r="A1494" s="50" t="s">
        <v>2600</v>
      </c>
      <c r="B1494" s="60" t="s">
        <v>2810</v>
      </c>
      <c r="C1494" s="76" t="s">
        <v>2810</v>
      </c>
      <c r="D1494" s="61" t="s">
        <v>2811</v>
      </c>
      <c r="E1494" s="53">
        <v>798036.06</v>
      </c>
      <c r="F1494" s="26">
        <v>0.105</v>
      </c>
      <c r="G1494" s="53">
        <v>1146378.8019999999</v>
      </c>
      <c r="H1494" s="67"/>
      <c r="I1494" s="68"/>
      <c r="J1494" s="69"/>
      <c r="K1494" s="69"/>
      <c r="L1494" s="69"/>
      <c r="M1494" s="69"/>
      <c r="N1494" s="69"/>
      <c r="O1494" s="35"/>
      <c r="P1494" s="35" t="s">
        <v>25559</v>
      </c>
      <c r="Q1494" s="36">
        <v>1</v>
      </c>
      <c r="R1494" s="35" t="s">
        <v>9849</v>
      </c>
      <c r="S1494" s="35" t="s">
        <v>28503</v>
      </c>
      <c r="T1494" s="35">
        <v>0</v>
      </c>
      <c r="U1494" s="35">
        <v>0</v>
      </c>
      <c r="V1494" s="36">
        <v>1</v>
      </c>
      <c r="W1494" s="36">
        <v>1</v>
      </c>
      <c r="X1494" s="37" t="s">
        <v>65</v>
      </c>
    </row>
    <row r="1495" spans="1:24" ht="24" customHeight="1" x14ac:dyDescent="0.2">
      <c r="A1495" s="50" t="s">
        <v>2600</v>
      </c>
      <c r="B1495" s="60" t="s">
        <v>2812</v>
      </c>
      <c r="C1495" s="76" t="s">
        <v>2812</v>
      </c>
      <c r="D1495" s="61" t="s">
        <v>9912</v>
      </c>
      <c r="E1495" s="53">
        <v>763634.89</v>
      </c>
      <c r="F1495" s="26">
        <v>0.105</v>
      </c>
      <c r="G1495" s="53">
        <v>1096961.523</v>
      </c>
      <c r="H1495" s="67"/>
      <c r="I1495" s="68"/>
      <c r="J1495" s="69"/>
      <c r="K1495" s="69"/>
      <c r="L1495" s="69"/>
      <c r="M1495" s="69"/>
      <c r="N1495" s="69"/>
      <c r="O1495" s="35"/>
      <c r="P1495" s="35" t="s">
        <v>25560</v>
      </c>
      <c r="Q1495" s="36">
        <v>1</v>
      </c>
      <c r="R1495" s="35" t="s">
        <v>9849</v>
      </c>
      <c r="S1495" s="35" t="s">
        <v>28504</v>
      </c>
      <c r="T1495" s="35">
        <v>0</v>
      </c>
      <c r="U1495" s="35">
        <v>0</v>
      </c>
      <c r="V1495" s="36">
        <v>1</v>
      </c>
      <c r="W1495" s="36">
        <v>1</v>
      </c>
      <c r="X1495" s="37" t="s">
        <v>65</v>
      </c>
    </row>
    <row r="1496" spans="1:24" ht="24" customHeight="1" x14ac:dyDescent="0.2">
      <c r="A1496" s="50" t="s">
        <v>2600</v>
      </c>
      <c r="B1496" s="60" t="s">
        <v>2813</v>
      </c>
      <c r="C1496" s="76" t="s">
        <v>2813</v>
      </c>
      <c r="D1496" s="61" t="s">
        <v>23916</v>
      </c>
      <c r="E1496" s="53">
        <v>954527.65</v>
      </c>
      <c r="F1496" s="26">
        <v>0.21</v>
      </c>
      <c r="G1496" s="53">
        <v>1501472</v>
      </c>
      <c r="H1496" s="67"/>
      <c r="I1496" s="68"/>
      <c r="J1496" s="69"/>
      <c r="K1496" s="69"/>
      <c r="L1496" s="69"/>
      <c r="M1496" s="69"/>
      <c r="N1496" s="69"/>
      <c r="O1496" s="35"/>
      <c r="P1496" s="35" t="s">
        <v>25561</v>
      </c>
      <c r="Q1496" s="36">
        <v>1</v>
      </c>
      <c r="R1496" s="35" t="s">
        <v>9849</v>
      </c>
      <c r="S1496" s="35" t="s">
        <v>28504</v>
      </c>
      <c r="T1496" s="35">
        <v>0</v>
      </c>
      <c r="U1496" s="35">
        <v>0</v>
      </c>
      <c r="V1496" s="36">
        <v>1</v>
      </c>
      <c r="W1496" s="36">
        <v>1</v>
      </c>
      <c r="X1496" s="37" t="s">
        <v>65</v>
      </c>
    </row>
    <row r="1497" spans="1:24" ht="24" customHeight="1" x14ac:dyDescent="0.2">
      <c r="A1497" s="50" t="s">
        <v>2600</v>
      </c>
      <c r="B1497" s="60" t="s">
        <v>2815</v>
      </c>
      <c r="C1497" s="76" t="s">
        <v>2815</v>
      </c>
      <c r="D1497" s="61" t="s">
        <v>2816</v>
      </c>
      <c r="E1497" s="53">
        <v>947758.2</v>
      </c>
      <c r="F1497" s="26">
        <v>0.21</v>
      </c>
      <c r="G1497" s="53">
        <v>1490823.649</v>
      </c>
      <c r="H1497" s="67"/>
      <c r="I1497" s="68"/>
      <c r="J1497" s="69"/>
      <c r="K1497" s="69"/>
      <c r="L1497" s="69"/>
      <c r="M1497" s="69"/>
      <c r="N1497" s="69"/>
      <c r="O1497" s="35"/>
      <c r="P1497" s="35" t="s">
        <v>25562</v>
      </c>
      <c r="Q1497" s="36">
        <v>1</v>
      </c>
      <c r="R1497" s="35" t="s">
        <v>9849</v>
      </c>
      <c r="S1497" s="35" t="s">
        <v>28504</v>
      </c>
      <c r="T1497" s="35">
        <v>0</v>
      </c>
      <c r="U1497" s="35">
        <v>0</v>
      </c>
      <c r="V1497" s="36">
        <v>1</v>
      </c>
      <c r="W1497" s="36">
        <v>1</v>
      </c>
      <c r="X1497" s="37" t="s">
        <v>65</v>
      </c>
    </row>
    <row r="1498" spans="1:24" ht="24" customHeight="1" x14ac:dyDescent="0.2">
      <c r="A1498" s="50" t="s">
        <v>2600</v>
      </c>
      <c r="B1498" s="60" t="s">
        <v>2817</v>
      </c>
      <c r="C1498" s="76" t="s">
        <v>2817</v>
      </c>
      <c r="D1498" s="61" t="s">
        <v>2818</v>
      </c>
      <c r="E1498" s="53">
        <v>1052212.19</v>
      </c>
      <c r="F1498" s="26">
        <v>0.21</v>
      </c>
      <c r="G1498" s="53">
        <v>1655129.7790000001</v>
      </c>
      <c r="H1498" s="67"/>
      <c r="I1498" s="68"/>
      <c r="J1498" s="69"/>
      <c r="K1498" s="69"/>
      <c r="L1498" s="69"/>
      <c r="M1498" s="69"/>
      <c r="N1498" s="69"/>
      <c r="O1498" s="35"/>
      <c r="P1498" s="35" t="s">
        <v>25563</v>
      </c>
      <c r="Q1498" s="36">
        <v>1</v>
      </c>
      <c r="R1498" s="35" t="s">
        <v>9849</v>
      </c>
      <c r="S1498" s="35" t="s">
        <v>28504</v>
      </c>
      <c r="T1498" s="35">
        <v>0</v>
      </c>
      <c r="U1498" s="35">
        <v>0</v>
      </c>
      <c r="V1498" s="36">
        <v>1</v>
      </c>
      <c r="W1498" s="36">
        <v>1</v>
      </c>
      <c r="X1498" s="37" t="s">
        <v>65</v>
      </c>
    </row>
    <row r="1499" spans="1:24" ht="24" customHeight="1" x14ac:dyDescent="0.2">
      <c r="A1499" s="50" t="s">
        <v>2600</v>
      </c>
      <c r="B1499" s="60" t="s">
        <v>2819</v>
      </c>
      <c r="C1499" s="76" t="s">
        <v>2819</v>
      </c>
      <c r="D1499" s="61" t="s">
        <v>2820</v>
      </c>
      <c r="E1499" s="53">
        <v>291205.51</v>
      </c>
      <c r="F1499" s="26">
        <v>0.21</v>
      </c>
      <c r="G1499" s="53">
        <v>458066.26400000002</v>
      </c>
      <c r="H1499" s="67"/>
      <c r="I1499" s="68"/>
      <c r="J1499" s="69"/>
      <c r="K1499" s="69"/>
      <c r="L1499" s="69"/>
      <c r="M1499" s="69"/>
      <c r="N1499" s="69"/>
      <c r="O1499" s="35"/>
      <c r="P1499" s="35" t="s">
        <v>25564</v>
      </c>
      <c r="Q1499" s="36">
        <v>1</v>
      </c>
      <c r="R1499" s="35" t="s">
        <v>9849</v>
      </c>
      <c r="S1499" s="35" t="s">
        <v>28504</v>
      </c>
      <c r="T1499" s="35">
        <v>0</v>
      </c>
      <c r="U1499" s="35">
        <v>0</v>
      </c>
      <c r="V1499" s="36">
        <v>1</v>
      </c>
      <c r="W1499" s="36">
        <v>1</v>
      </c>
      <c r="X1499" s="37" t="s">
        <v>65</v>
      </c>
    </row>
    <row r="1500" spans="1:24" ht="24" customHeight="1" x14ac:dyDescent="0.2">
      <c r="A1500" s="50" t="s">
        <v>2600</v>
      </c>
      <c r="B1500" s="60" t="s">
        <v>23917</v>
      </c>
      <c r="C1500" s="76" t="s">
        <v>23917</v>
      </c>
      <c r="D1500" s="61" t="s">
        <v>23918</v>
      </c>
      <c r="E1500" s="53">
        <v>507248.86</v>
      </c>
      <c r="F1500" s="26">
        <v>0.21</v>
      </c>
      <c r="G1500" s="53">
        <v>889968.12899999996</v>
      </c>
      <c r="H1500" s="67"/>
      <c r="I1500" s="68"/>
      <c r="J1500" s="69"/>
      <c r="K1500" s="69"/>
      <c r="L1500" s="69"/>
      <c r="M1500" s="69"/>
      <c r="N1500" s="69"/>
      <c r="O1500" s="35"/>
      <c r="P1500" s="35" t="s">
        <v>65</v>
      </c>
      <c r="Q1500" s="36">
        <v>1</v>
      </c>
      <c r="R1500" s="35" t="s">
        <v>27</v>
      </c>
      <c r="S1500" s="35" t="s">
        <v>28503</v>
      </c>
      <c r="T1500" s="35">
        <v>0</v>
      </c>
      <c r="U1500" s="35">
        <v>0</v>
      </c>
      <c r="V1500" s="36" t="e">
        <v>#N/A</v>
      </c>
      <c r="W1500" s="36" t="e">
        <v>#N/A</v>
      </c>
      <c r="X1500" s="37" t="s">
        <v>65</v>
      </c>
    </row>
    <row r="1501" spans="1:24" ht="24" customHeight="1" x14ac:dyDescent="0.2">
      <c r="A1501" s="50" t="s">
        <v>2600</v>
      </c>
      <c r="B1501" s="60" t="s">
        <v>2821</v>
      </c>
      <c r="C1501" s="76" t="s">
        <v>2821</v>
      </c>
      <c r="D1501" s="61" t="s">
        <v>2822</v>
      </c>
      <c r="E1501" s="53">
        <v>1291134.94</v>
      </c>
      <c r="F1501" s="26">
        <v>0.21</v>
      </c>
      <c r="G1501" s="53">
        <v>2030955.2579999999</v>
      </c>
      <c r="H1501" s="67"/>
      <c r="I1501" s="68"/>
      <c r="J1501" s="69"/>
      <c r="K1501" s="69"/>
      <c r="L1501" s="69"/>
      <c r="M1501" s="69"/>
      <c r="N1501" s="69"/>
      <c r="O1501" s="35"/>
      <c r="P1501" s="35" t="s">
        <v>25565</v>
      </c>
      <c r="Q1501" s="36">
        <v>1</v>
      </c>
      <c r="R1501" s="35" t="s">
        <v>9849</v>
      </c>
      <c r="S1501" s="35" t="s">
        <v>28504</v>
      </c>
      <c r="T1501" s="35">
        <v>0</v>
      </c>
      <c r="U1501" s="35">
        <v>0</v>
      </c>
      <c r="V1501" s="36">
        <v>1</v>
      </c>
      <c r="W1501" s="36">
        <v>1</v>
      </c>
      <c r="X1501" s="37" t="s">
        <v>65</v>
      </c>
    </row>
    <row r="1502" spans="1:24" ht="24" customHeight="1" x14ac:dyDescent="0.2">
      <c r="A1502" s="50" t="s">
        <v>2600</v>
      </c>
      <c r="B1502" s="60" t="s">
        <v>2823</v>
      </c>
      <c r="C1502" s="76" t="s">
        <v>2823</v>
      </c>
      <c r="D1502" s="61" t="s">
        <v>2824</v>
      </c>
      <c r="E1502" s="53">
        <v>1988218.55</v>
      </c>
      <c r="F1502" s="26">
        <v>0.21</v>
      </c>
      <c r="G1502" s="53">
        <v>3127467.7850000001</v>
      </c>
      <c r="H1502" s="67"/>
      <c r="I1502" s="68"/>
      <c r="J1502" s="69"/>
      <c r="K1502" s="69"/>
      <c r="L1502" s="69"/>
      <c r="M1502" s="69"/>
      <c r="N1502" s="69"/>
      <c r="O1502" s="35"/>
      <c r="P1502" s="35" t="s">
        <v>25566</v>
      </c>
      <c r="Q1502" s="36">
        <v>1</v>
      </c>
      <c r="R1502" s="35" t="s">
        <v>9849</v>
      </c>
      <c r="S1502" s="35" t="s">
        <v>28504</v>
      </c>
      <c r="T1502" s="35">
        <v>0</v>
      </c>
      <c r="U1502" s="35">
        <v>0</v>
      </c>
      <c r="V1502" s="36">
        <v>1</v>
      </c>
      <c r="W1502" s="36">
        <v>1</v>
      </c>
      <c r="X1502" s="37" t="s">
        <v>65</v>
      </c>
    </row>
    <row r="1503" spans="1:24" ht="24" customHeight="1" x14ac:dyDescent="0.2">
      <c r="A1503" s="50" t="s">
        <v>2600</v>
      </c>
      <c r="B1503" s="60" t="s">
        <v>2825</v>
      </c>
      <c r="C1503" s="76" t="s">
        <v>2825</v>
      </c>
      <c r="D1503" s="61" t="s">
        <v>2826</v>
      </c>
      <c r="E1503" s="53">
        <v>1434581.9</v>
      </c>
      <c r="F1503" s="26">
        <v>0.21</v>
      </c>
      <c r="G1503" s="53">
        <v>2256597.3289999999</v>
      </c>
      <c r="H1503" s="67"/>
      <c r="I1503" s="68"/>
      <c r="J1503" s="69"/>
      <c r="K1503" s="69"/>
      <c r="L1503" s="69"/>
      <c r="M1503" s="69"/>
      <c r="N1503" s="69"/>
      <c r="O1503" s="35"/>
      <c r="P1503" s="35" t="s">
        <v>25567</v>
      </c>
      <c r="Q1503" s="36">
        <v>1</v>
      </c>
      <c r="R1503" s="35" t="s">
        <v>9849</v>
      </c>
      <c r="S1503" s="35" t="s">
        <v>28504</v>
      </c>
      <c r="T1503" s="35">
        <v>0</v>
      </c>
      <c r="U1503" s="35">
        <v>0</v>
      </c>
      <c r="V1503" s="36">
        <v>1</v>
      </c>
      <c r="W1503" s="36">
        <v>1</v>
      </c>
      <c r="X1503" s="37" t="s">
        <v>65</v>
      </c>
    </row>
    <row r="1504" spans="1:24" ht="24" customHeight="1" x14ac:dyDescent="0.2">
      <c r="A1504" s="50" t="s">
        <v>2600</v>
      </c>
      <c r="B1504" s="60" t="s">
        <v>2827</v>
      </c>
      <c r="C1504" s="76" t="s">
        <v>2827</v>
      </c>
      <c r="D1504" s="61" t="s">
        <v>2828</v>
      </c>
      <c r="E1504" s="53">
        <v>2007024.03</v>
      </c>
      <c r="F1504" s="26">
        <v>0.21</v>
      </c>
      <c r="G1504" s="53">
        <v>3157048.8</v>
      </c>
      <c r="H1504" s="67"/>
      <c r="I1504" s="68"/>
      <c r="J1504" s="69"/>
      <c r="K1504" s="69"/>
      <c r="L1504" s="69"/>
      <c r="M1504" s="69"/>
      <c r="N1504" s="69"/>
      <c r="O1504" s="35"/>
      <c r="P1504" s="35" t="s">
        <v>25568</v>
      </c>
      <c r="Q1504" s="36">
        <v>1</v>
      </c>
      <c r="R1504" s="35" t="s">
        <v>9849</v>
      </c>
      <c r="S1504" s="35" t="s">
        <v>28503</v>
      </c>
      <c r="T1504" s="35">
        <v>0</v>
      </c>
      <c r="U1504" s="35">
        <v>0</v>
      </c>
      <c r="V1504" s="36">
        <v>1</v>
      </c>
      <c r="W1504" s="36">
        <v>1</v>
      </c>
      <c r="X1504" s="37" t="s">
        <v>65</v>
      </c>
    </row>
    <row r="1505" spans="1:24" ht="24" customHeight="1" x14ac:dyDescent="0.2">
      <c r="A1505" s="50" t="s">
        <v>2600</v>
      </c>
      <c r="B1505" s="60" t="s">
        <v>2829</v>
      </c>
      <c r="C1505" s="76" t="s">
        <v>2829</v>
      </c>
      <c r="D1505" s="61" t="s">
        <v>2830</v>
      </c>
      <c r="E1505" s="53">
        <v>1721498.27</v>
      </c>
      <c r="F1505" s="26">
        <v>0.21</v>
      </c>
      <c r="G1505" s="53">
        <v>2707916.7779999999</v>
      </c>
      <c r="H1505" s="67"/>
      <c r="I1505" s="68"/>
      <c r="J1505" s="69"/>
      <c r="K1505" s="69"/>
      <c r="L1505" s="69"/>
      <c r="M1505" s="69"/>
      <c r="N1505" s="69"/>
      <c r="O1505" s="35"/>
      <c r="P1505" s="35" t="s">
        <v>25569</v>
      </c>
      <c r="Q1505" s="36">
        <v>1</v>
      </c>
      <c r="R1505" s="35" t="s">
        <v>9849</v>
      </c>
      <c r="S1505" s="35" t="s">
        <v>28503</v>
      </c>
      <c r="T1505" s="35">
        <v>0</v>
      </c>
      <c r="U1505" s="35">
        <v>0</v>
      </c>
      <c r="V1505" s="36">
        <v>1</v>
      </c>
      <c r="W1505" s="36">
        <v>1</v>
      </c>
      <c r="X1505" s="37" t="s">
        <v>65</v>
      </c>
    </row>
    <row r="1506" spans="1:24" ht="24" customHeight="1" x14ac:dyDescent="0.2">
      <c r="A1506" s="50" t="s">
        <v>2600</v>
      </c>
      <c r="B1506" s="60" t="s">
        <v>2831</v>
      </c>
      <c r="C1506" s="76" t="s">
        <v>2831</v>
      </c>
      <c r="D1506" s="61" t="s">
        <v>2832</v>
      </c>
      <c r="E1506" s="53">
        <v>2293956.86</v>
      </c>
      <c r="F1506" s="26">
        <v>0.21</v>
      </c>
      <c r="G1506" s="53">
        <v>3608394.1430000002</v>
      </c>
      <c r="H1506" s="67"/>
      <c r="I1506" s="68"/>
      <c r="J1506" s="69"/>
      <c r="K1506" s="69"/>
      <c r="L1506" s="69"/>
      <c r="M1506" s="69"/>
      <c r="N1506" s="69"/>
      <c r="O1506" s="35"/>
      <c r="P1506" s="35" t="s">
        <v>25570</v>
      </c>
      <c r="Q1506" s="36">
        <v>1</v>
      </c>
      <c r="R1506" s="35" t="s">
        <v>9849</v>
      </c>
      <c r="S1506" s="35" t="s">
        <v>28503</v>
      </c>
      <c r="T1506" s="35">
        <v>0</v>
      </c>
      <c r="U1506" s="35">
        <v>0</v>
      </c>
      <c r="V1506" s="36">
        <v>1</v>
      </c>
      <c r="W1506" s="36">
        <v>1</v>
      </c>
      <c r="X1506" s="37" t="s">
        <v>65</v>
      </c>
    </row>
    <row r="1507" spans="1:24" ht="24" customHeight="1" x14ac:dyDescent="0.2">
      <c r="A1507" s="50" t="s">
        <v>2600</v>
      </c>
      <c r="B1507" s="60" t="s">
        <v>2833</v>
      </c>
      <c r="C1507" s="76" t="s">
        <v>2833</v>
      </c>
      <c r="D1507" s="61" t="s">
        <v>2834</v>
      </c>
      <c r="E1507" s="53">
        <v>2295353.5</v>
      </c>
      <c r="F1507" s="26">
        <v>0.21</v>
      </c>
      <c r="G1507" s="53">
        <v>3610591.0559999999</v>
      </c>
      <c r="H1507" s="67"/>
      <c r="I1507" s="68"/>
      <c r="J1507" s="69"/>
      <c r="K1507" s="69"/>
      <c r="L1507" s="69"/>
      <c r="M1507" s="69"/>
      <c r="N1507" s="69"/>
      <c r="O1507" s="35"/>
      <c r="P1507" s="35" t="s">
        <v>25571</v>
      </c>
      <c r="Q1507" s="36">
        <v>1</v>
      </c>
      <c r="R1507" s="35" t="s">
        <v>9849</v>
      </c>
      <c r="S1507" s="35" t="s">
        <v>28504</v>
      </c>
      <c r="T1507" s="35">
        <v>0</v>
      </c>
      <c r="U1507" s="35">
        <v>0</v>
      </c>
      <c r="V1507" s="36">
        <v>1</v>
      </c>
      <c r="W1507" s="36">
        <v>1</v>
      </c>
      <c r="X1507" s="37" t="s">
        <v>65</v>
      </c>
    </row>
    <row r="1508" spans="1:24" ht="24" customHeight="1" x14ac:dyDescent="0.2">
      <c r="A1508" s="50" t="s">
        <v>2600</v>
      </c>
      <c r="B1508" s="60" t="s">
        <v>2835</v>
      </c>
      <c r="C1508" s="76" t="s">
        <v>2835</v>
      </c>
      <c r="D1508" s="61" t="s">
        <v>2836</v>
      </c>
      <c r="E1508" s="53">
        <v>2867789.6</v>
      </c>
      <c r="F1508" s="26">
        <v>0.21</v>
      </c>
      <c r="G1508" s="53">
        <v>4511033.0410000002</v>
      </c>
      <c r="H1508" s="67"/>
      <c r="I1508" s="68"/>
      <c r="J1508" s="69"/>
      <c r="K1508" s="69"/>
      <c r="L1508" s="69"/>
      <c r="M1508" s="69"/>
      <c r="N1508" s="69"/>
      <c r="O1508" s="35"/>
      <c r="P1508" s="35" t="s">
        <v>25572</v>
      </c>
      <c r="Q1508" s="36">
        <v>1</v>
      </c>
      <c r="R1508" s="35" t="s">
        <v>9849</v>
      </c>
      <c r="S1508" s="35" t="s">
        <v>28503</v>
      </c>
      <c r="T1508" s="35">
        <v>0</v>
      </c>
      <c r="U1508" s="35">
        <v>0</v>
      </c>
      <c r="V1508" s="36">
        <v>1</v>
      </c>
      <c r="W1508" s="36">
        <v>1</v>
      </c>
      <c r="X1508" s="37" t="s">
        <v>65</v>
      </c>
    </row>
    <row r="1509" spans="1:24" ht="24" customHeight="1" x14ac:dyDescent="0.2">
      <c r="A1509" s="50" t="s">
        <v>2600</v>
      </c>
      <c r="B1509" s="60" t="s">
        <v>2837</v>
      </c>
      <c r="C1509" s="76" t="s">
        <v>2837</v>
      </c>
      <c r="D1509" s="61" t="s">
        <v>2838</v>
      </c>
      <c r="E1509" s="53">
        <v>1887493.83</v>
      </c>
      <c r="F1509" s="26">
        <v>0.21</v>
      </c>
      <c r="G1509" s="53">
        <v>2969027.7960000001</v>
      </c>
      <c r="H1509" s="67"/>
      <c r="I1509" s="68"/>
      <c r="J1509" s="69"/>
      <c r="K1509" s="69"/>
      <c r="L1509" s="69"/>
      <c r="M1509" s="69"/>
      <c r="N1509" s="69"/>
      <c r="O1509" s="35"/>
      <c r="P1509" s="35" t="s">
        <v>25573</v>
      </c>
      <c r="Q1509" s="36">
        <v>1</v>
      </c>
      <c r="R1509" s="35" t="s">
        <v>9849</v>
      </c>
      <c r="S1509" s="35" t="s">
        <v>28504</v>
      </c>
      <c r="T1509" s="35">
        <v>0</v>
      </c>
      <c r="U1509" s="35">
        <v>0</v>
      </c>
      <c r="V1509" s="36">
        <v>1</v>
      </c>
      <c r="W1509" s="36">
        <v>1</v>
      </c>
      <c r="X1509" s="37" t="s">
        <v>65</v>
      </c>
    </row>
    <row r="1510" spans="1:24" ht="24" customHeight="1" x14ac:dyDescent="0.2">
      <c r="A1510" s="50" t="s">
        <v>2600</v>
      </c>
      <c r="B1510" s="60" t="s">
        <v>2839</v>
      </c>
      <c r="C1510" s="76" t="s">
        <v>2839</v>
      </c>
      <c r="D1510" s="61" t="s">
        <v>2840</v>
      </c>
      <c r="E1510" s="53">
        <v>2293956.86</v>
      </c>
      <c r="F1510" s="26">
        <v>0.21</v>
      </c>
      <c r="G1510" s="53">
        <v>3608394.1430000002</v>
      </c>
      <c r="H1510" s="67"/>
      <c r="I1510" s="68"/>
      <c r="J1510" s="69"/>
      <c r="K1510" s="69"/>
      <c r="L1510" s="69"/>
      <c r="M1510" s="69"/>
      <c r="N1510" s="69"/>
      <c r="O1510" s="35"/>
      <c r="P1510" s="35" t="s">
        <v>25574</v>
      </c>
      <c r="Q1510" s="36">
        <v>1</v>
      </c>
      <c r="R1510" s="35" t="s">
        <v>9849</v>
      </c>
      <c r="S1510" s="35" t="s">
        <v>28503</v>
      </c>
      <c r="T1510" s="35">
        <v>0</v>
      </c>
      <c r="U1510" s="35">
        <v>0</v>
      </c>
      <c r="V1510" s="36">
        <v>1</v>
      </c>
      <c r="W1510" s="36">
        <v>1</v>
      </c>
      <c r="X1510" s="37" t="s">
        <v>65</v>
      </c>
    </row>
    <row r="1511" spans="1:24" ht="24" customHeight="1" x14ac:dyDescent="0.2">
      <c r="A1511" s="50" t="s">
        <v>2600</v>
      </c>
      <c r="B1511" s="60" t="s">
        <v>16955</v>
      </c>
      <c r="C1511" s="76" t="s">
        <v>16955</v>
      </c>
      <c r="D1511" s="61" t="s">
        <v>23919</v>
      </c>
      <c r="E1511" s="53">
        <v>54197.18</v>
      </c>
      <c r="F1511" s="26">
        <v>0.21</v>
      </c>
      <c r="G1511" s="53">
        <v>85252.159</v>
      </c>
      <c r="H1511" s="67"/>
      <c r="I1511" s="68"/>
      <c r="J1511" s="69"/>
      <c r="K1511" s="69"/>
      <c r="L1511" s="69"/>
      <c r="M1511" s="69"/>
      <c r="N1511" s="69"/>
      <c r="O1511" s="35"/>
      <c r="P1511" s="35" t="s">
        <v>65</v>
      </c>
      <c r="Q1511" s="36">
        <v>1</v>
      </c>
      <c r="R1511" s="35" t="s">
        <v>27</v>
      </c>
      <c r="S1511" s="35" t="s">
        <v>28503</v>
      </c>
      <c r="T1511" s="35">
        <v>0</v>
      </c>
      <c r="U1511" s="35">
        <v>0</v>
      </c>
      <c r="V1511" s="36">
        <v>1</v>
      </c>
      <c r="W1511" s="36">
        <v>1</v>
      </c>
      <c r="X1511" s="37" t="s">
        <v>65</v>
      </c>
    </row>
    <row r="1512" spans="1:24" ht="24" customHeight="1" x14ac:dyDescent="0.2">
      <c r="A1512" s="50" t="s">
        <v>2600</v>
      </c>
      <c r="B1512" s="60" t="s">
        <v>16956</v>
      </c>
      <c r="C1512" s="76" t="s">
        <v>16956</v>
      </c>
      <c r="D1512" s="61" t="s">
        <v>23920</v>
      </c>
      <c r="E1512" s="53">
        <v>135492.94</v>
      </c>
      <c r="F1512" s="26">
        <v>0.21</v>
      </c>
      <c r="G1512" s="53">
        <v>213130.39199999999</v>
      </c>
      <c r="H1512" s="67"/>
      <c r="I1512" s="68"/>
      <c r="J1512" s="69"/>
      <c r="K1512" s="69"/>
      <c r="L1512" s="69"/>
      <c r="M1512" s="69"/>
      <c r="N1512" s="69"/>
      <c r="O1512" s="35"/>
      <c r="P1512" s="35" t="s">
        <v>65</v>
      </c>
      <c r="Q1512" s="36">
        <v>1</v>
      </c>
      <c r="R1512" s="35" t="s">
        <v>27</v>
      </c>
      <c r="S1512" s="35" t="s">
        <v>28503</v>
      </c>
      <c r="T1512" s="35">
        <v>0</v>
      </c>
      <c r="U1512" s="35">
        <v>0</v>
      </c>
      <c r="V1512" s="36">
        <v>1</v>
      </c>
      <c r="W1512" s="36">
        <v>1</v>
      </c>
      <c r="X1512" s="37" t="s">
        <v>65</v>
      </c>
    </row>
    <row r="1513" spans="1:24" ht="24" customHeight="1" x14ac:dyDescent="0.2">
      <c r="A1513" s="50" t="s">
        <v>2600</v>
      </c>
      <c r="B1513" s="60" t="s">
        <v>23921</v>
      </c>
      <c r="C1513" s="76" t="s">
        <v>23921</v>
      </c>
      <c r="D1513" s="61" t="s">
        <v>23922</v>
      </c>
      <c r="E1513" s="53">
        <v>3383940.54</v>
      </c>
      <c r="F1513" s="26">
        <v>0.21</v>
      </c>
      <c r="G1513" s="53">
        <v>5322938.4670000002</v>
      </c>
      <c r="H1513" s="67"/>
      <c r="I1513" s="68"/>
      <c r="J1513" s="69"/>
      <c r="K1513" s="69"/>
      <c r="L1513" s="69"/>
      <c r="M1513" s="69"/>
      <c r="N1513" s="69"/>
      <c r="O1513" s="35"/>
      <c r="P1513" s="35" t="s">
        <v>65</v>
      </c>
      <c r="Q1513" s="36">
        <v>1</v>
      </c>
      <c r="R1513" s="35" t="s">
        <v>27</v>
      </c>
      <c r="S1513" s="35" t="s">
        <v>28503</v>
      </c>
      <c r="T1513" s="35">
        <v>0</v>
      </c>
      <c r="U1513" s="35">
        <v>0</v>
      </c>
      <c r="V1513" s="36" t="e">
        <v>#N/A</v>
      </c>
      <c r="W1513" s="36" t="e">
        <v>#N/A</v>
      </c>
      <c r="X1513" s="37" t="s">
        <v>65</v>
      </c>
    </row>
    <row r="1514" spans="1:24" ht="24" customHeight="1" x14ac:dyDescent="0.2">
      <c r="A1514" s="50" t="s">
        <v>2600</v>
      </c>
      <c r="B1514" s="60" t="s">
        <v>16957</v>
      </c>
      <c r="C1514" s="76" t="s">
        <v>16957</v>
      </c>
      <c r="D1514" s="61" t="s">
        <v>23923</v>
      </c>
      <c r="E1514" s="53">
        <v>5385844.54</v>
      </c>
      <c r="F1514" s="26">
        <v>0.21</v>
      </c>
      <c r="G1514" s="53">
        <v>8471933.4590000007</v>
      </c>
      <c r="H1514" s="67"/>
      <c r="I1514" s="68"/>
      <c r="J1514" s="69"/>
      <c r="K1514" s="69"/>
      <c r="L1514" s="69"/>
      <c r="M1514" s="69"/>
      <c r="N1514" s="69"/>
      <c r="O1514" s="35"/>
      <c r="P1514" s="35" t="s">
        <v>65</v>
      </c>
      <c r="Q1514" s="36">
        <v>1</v>
      </c>
      <c r="R1514" s="35" t="s">
        <v>27</v>
      </c>
      <c r="S1514" s="35" t="s">
        <v>28503</v>
      </c>
      <c r="T1514" s="35">
        <v>0</v>
      </c>
      <c r="U1514" s="35">
        <v>0</v>
      </c>
      <c r="V1514" s="36">
        <v>1</v>
      </c>
      <c r="W1514" s="36">
        <v>1</v>
      </c>
      <c r="X1514" s="37" t="s">
        <v>65</v>
      </c>
    </row>
    <row r="1515" spans="1:24" ht="24" customHeight="1" x14ac:dyDescent="0.2">
      <c r="A1515" s="50" t="s">
        <v>2600</v>
      </c>
      <c r="B1515" s="60" t="s">
        <v>16958</v>
      </c>
      <c r="C1515" s="76" t="s">
        <v>16958</v>
      </c>
      <c r="D1515" s="61" t="s">
        <v>23924</v>
      </c>
      <c r="E1515" s="53">
        <v>1445258.08</v>
      </c>
      <c r="F1515" s="26">
        <v>0.21</v>
      </c>
      <c r="G1515" s="53">
        <v>2273390.9550000001</v>
      </c>
      <c r="H1515" s="67"/>
      <c r="I1515" s="68"/>
      <c r="J1515" s="69"/>
      <c r="K1515" s="69"/>
      <c r="L1515" s="69"/>
      <c r="M1515" s="69"/>
      <c r="N1515" s="69"/>
      <c r="O1515" s="35"/>
      <c r="P1515" s="35" t="s">
        <v>65</v>
      </c>
      <c r="Q1515" s="36">
        <v>1</v>
      </c>
      <c r="R1515" s="35" t="s">
        <v>27</v>
      </c>
      <c r="S1515" s="35" t="s">
        <v>28503</v>
      </c>
      <c r="T1515" s="35">
        <v>0</v>
      </c>
      <c r="U1515" s="35">
        <v>0</v>
      </c>
      <c r="V1515" s="36">
        <v>1</v>
      </c>
      <c r="W1515" s="36">
        <v>1</v>
      </c>
      <c r="X1515" s="37" t="s">
        <v>65</v>
      </c>
    </row>
    <row r="1516" spans="1:24" ht="24" customHeight="1" x14ac:dyDescent="0.2">
      <c r="A1516" s="50" t="s">
        <v>2600</v>
      </c>
      <c r="B1516" s="60" t="s">
        <v>23925</v>
      </c>
      <c r="C1516" s="76" t="s">
        <v>23925</v>
      </c>
      <c r="D1516" s="61" t="s">
        <v>23926</v>
      </c>
      <c r="E1516" s="53">
        <v>1174272.18</v>
      </c>
      <c r="F1516" s="26">
        <v>0.21</v>
      </c>
      <c r="G1516" s="53">
        <v>1847130.1340000001</v>
      </c>
      <c r="H1516" s="67"/>
      <c r="I1516" s="68"/>
      <c r="J1516" s="69"/>
      <c r="K1516" s="69"/>
      <c r="L1516" s="69"/>
      <c r="M1516" s="69"/>
      <c r="N1516" s="69"/>
      <c r="O1516" s="35"/>
      <c r="P1516" s="35" t="s">
        <v>65</v>
      </c>
      <c r="Q1516" s="36">
        <v>1</v>
      </c>
      <c r="R1516" s="35" t="s">
        <v>27</v>
      </c>
      <c r="S1516" s="35" t="s">
        <v>28503</v>
      </c>
      <c r="T1516" s="35">
        <v>0</v>
      </c>
      <c r="U1516" s="35">
        <v>0</v>
      </c>
      <c r="V1516" s="36" t="e">
        <v>#N/A</v>
      </c>
      <c r="W1516" s="36" t="e">
        <v>#N/A</v>
      </c>
      <c r="X1516" s="37" t="s">
        <v>65</v>
      </c>
    </row>
    <row r="1517" spans="1:24" ht="24" customHeight="1" x14ac:dyDescent="0.2">
      <c r="A1517" s="50" t="s">
        <v>2600</v>
      </c>
      <c r="B1517" s="60" t="s">
        <v>23927</v>
      </c>
      <c r="C1517" s="76" t="s">
        <v>23927</v>
      </c>
      <c r="D1517" s="61" t="s">
        <v>23928</v>
      </c>
      <c r="E1517" s="53">
        <v>375993.4</v>
      </c>
      <c r="F1517" s="26">
        <v>0.21</v>
      </c>
      <c r="G1517" s="53">
        <v>591437.61800000002</v>
      </c>
      <c r="H1517" s="67"/>
      <c r="I1517" s="68"/>
      <c r="J1517" s="69"/>
      <c r="K1517" s="69"/>
      <c r="L1517" s="69"/>
      <c r="M1517" s="69"/>
      <c r="N1517" s="69"/>
      <c r="O1517" s="35"/>
      <c r="P1517" s="35" t="s">
        <v>65</v>
      </c>
      <c r="Q1517" s="36">
        <v>1</v>
      </c>
      <c r="R1517" s="35" t="s">
        <v>27</v>
      </c>
      <c r="S1517" s="35" t="s">
        <v>28503</v>
      </c>
      <c r="T1517" s="35">
        <v>0</v>
      </c>
      <c r="U1517" s="35">
        <v>0</v>
      </c>
      <c r="V1517" s="36" t="e">
        <v>#N/A</v>
      </c>
      <c r="W1517" s="36" t="e">
        <v>#N/A</v>
      </c>
      <c r="X1517" s="37" t="s">
        <v>65</v>
      </c>
    </row>
    <row r="1518" spans="1:24" ht="24" customHeight="1" x14ac:dyDescent="0.2">
      <c r="A1518" s="50" t="s">
        <v>2600</v>
      </c>
      <c r="B1518" s="60" t="s">
        <v>23929</v>
      </c>
      <c r="C1518" s="76" t="s">
        <v>23929</v>
      </c>
      <c r="D1518" s="61" t="s">
        <v>23930</v>
      </c>
      <c r="E1518" s="53">
        <v>3489688.66</v>
      </c>
      <c r="F1518" s="26">
        <v>0.21</v>
      </c>
      <c r="G1518" s="53">
        <v>5489280.2649999997</v>
      </c>
      <c r="H1518" s="67"/>
      <c r="I1518" s="68"/>
      <c r="J1518" s="69"/>
      <c r="K1518" s="69"/>
      <c r="L1518" s="69"/>
      <c r="M1518" s="69"/>
      <c r="N1518" s="69"/>
      <c r="O1518" s="35"/>
      <c r="P1518" s="35" t="s">
        <v>65</v>
      </c>
      <c r="Q1518" s="36">
        <v>1</v>
      </c>
      <c r="R1518" s="35" t="s">
        <v>27</v>
      </c>
      <c r="S1518" s="35" t="s">
        <v>28503</v>
      </c>
      <c r="T1518" s="35">
        <v>0</v>
      </c>
      <c r="U1518" s="35">
        <v>0</v>
      </c>
      <c r="V1518" s="36" t="e">
        <v>#N/A</v>
      </c>
      <c r="W1518" s="36" t="e">
        <v>#N/A</v>
      </c>
      <c r="X1518" s="37" t="s">
        <v>65</v>
      </c>
    </row>
    <row r="1519" spans="1:24" ht="24" customHeight="1" x14ac:dyDescent="0.2">
      <c r="A1519" s="50" t="s">
        <v>2600</v>
      </c>
      <c r="B1519" s="60" t="s">
        <v>23931</v>
      </c>
      <c r="C1519" s="76" t="s">
        <v>23931</v>
      </c>
      <c r="D1519" s="61" t="s">
        <v>23932</v>
      </c>
      <c r="E1519" s="53">
        <v>6239140.3700000001</v>
      </c>
      <c r="F1519" s="26">
        <v>0.21</v>
      </c>
      <c r="G1519" s="53">
        <v>9814167.8010000009</v>
      </c>
      <c r="H1519" s="67"/>
      <c r="I1519" s="68"/>
      <c r="J1519" s="69"/>
      <c r="K1519" s="69"/>
      <c r="L1519" s="69"/>
      <c r="M1519" s="69"/>
      <c r="N1519" s="69"/>
      <c r="O1519" s="35"/>
      <c r="P1519" s="35" t="s">
        <v>65</v>
      </c>
      <c r="Q1519" s="36">
        <v>1</v>
      </c>
      <c r="R1519" s="35" t="s">
        <v>27</v>
      </c>
      <c r="S1519" s="35" t="s">
        <v>28503</v>
      </c>
      <c r="T1519" s="35">
        <v>0</v>
      </c>
      <c r="U1519" s="35">
        <v>0</v>
      </c>
      <c r="V1519" s="36" t="e">
        <v>#N/A</v>
      </c>
      <c r="W1519" s="36" t="e">
        <v>#N/A</v>
      </c>
      <c r="X1519" s="37" t="s">
        <v>65</v>
      </c>
    </row>
    <row r="1520" spans="1:24" ht="24" customHeight="1" x14ac:dyDescent="0.2">
      <c r="A1520" s="50" t="s">
        <v>2600</v>
      </c>
      <c r="B1520" s="60" t="s">
        <v>16959</v>
      </c>
      <c r="C1520" s="76" t="s">
        <v>16959</v>
      </c>
      <c r="D1520" s="61" t="s">
        <v>23933</v>
      </c>
      <c r="E1520" s="53">
        <v>316150.21000000002</v>
      </c>
      <c r="F1520" s="26">
        <v>0.21</v>
      </c>
      <c r="G1520" s="53">
        <v>497304.277</v>
      </c>
      <c r="H1520" s="67"/>
      <c r="I1520" s="68"/>
      <c r="J1520" s="69"/>
      <c r="K1520" s="69"/>
      <c r="L1520" s="69"/>
      <c r="M1520" s="69"/>
      <c r="N1520" s="69"/>
      <c r="O1520" s="35"/>
      <c r="P1520" s="35" t="s">
        <v>65</v>
      </c>
      <c r="Q1520" s="36">
        <v>1</v>
      </c>
      <c r="R1520" s="35" t="s">
        <v>27</v>
      </c>
      <c r="S1520" s="35" t="s">
        <v>28503</v>
      </c>
      <c r="T1520" s="35">
        <v>0</v>
      </c>
      <c r="U1520" s="35">
        <v>0</v>
      </c>
      <c r="V1520" s="36">
        <v>1</v>
      </c>
      <c r="W1520" s="36">
        <v>1</v>
      </c>
      <c r="X1520" s="37" t="s">
        <v>65</v>
      </c>
    </row>
    <row r="1521" spans="1:24" ht="24" customHeight="1" x14ac:dyDescent="0.2">
      <c r="A1521" s="50" t="s">
        <v>2600</v>
      </c>
      <c r="B1521" s="60" t="s">
        <v>2841</v>
      </c>
      <c r="C1521" s="76" t="s">
        <v>2841</v>
      </c>
      <c r="D1521" s="61" t="s">
        <v>2842</v>
      </c>
      <c r="E1521" s="53">
        <v>1136658.8799999999</v>
      </c>
      <c r="F1521" s="26">
        <v>0.21</v>
      </c>
      <c r="G1521" s="53">
        <v>1787964.4129999999</v>
      </c>
      <c r="H1521" s="67"/>
      <c r="I1521" s="68"/>
      <c r="J1521" s="69"/>
      <c r="K1521" s="69"/>
      <c r="L1521" s="69"/>
      <c r="M1521" s="69"/>
      <c r="N1521" s="69"/>
      <c r="O1521" s="35"/>
      <c r="P1521" s="35" t="s">
        <v>25575</v>
      </c>
      <c r="Q1521" s="36">
        <v>1</v>
      </c>
      <c r="R1521" s="35" t="s">
        <v>9849</v>
      </c>
      <c r="S1521" s="35" t="s">
        <v>28503</v>
      </c>
      <c r="T1521" s="35">
        <v>0</v>
      </c>
      <c r="U1521" s="35">
        <v>0</v>
      </c>
      <c r="V1521" s="36">
        <v>1</v>
      </c>
      <c r="W1521" s="36">
        <v>1</v>
      </c>
      <c r="X1521" s="37" t="s">
        <v>65</v>
      </c>
    </row>
    <row r="1522" spans="1:24" ht="24" customHeight="1" x14ac:dyDescent="0.2">
      <c r="A1522" s="50" t="s">
        <v>2600</v>
      </c>
      <c r="B1522" s="60" t="s">
        <v>2843</v>
      </c>
      <c r="C1522" s="76" t="s">
        <v>2843</v>
      </c>
      <c r="D1522" s="61" t="s">
        <v>2844</v>
      </c>
      <c r="E1522" s="53">
        <v>1785653.05</v>
      </c>
      <c r="F1522" s="26">
        <v>0.21</v>
      </c>
      <c r="G1522" s="53">
        <v>2808832.2540000002</v>
      </c>
      <c r="H1522" s="67"/>
      <c r="I1522" s="68"/>
      <c r="J1522" s="69"/>
      <c r="K1522" s="69"/>
      <c r="L1522" s="69"/>
      <c r="M1522" s="69"/>
      <c r="N1522" s="69"/>
      <c r="O1522" s="35"/>
      <c r="P1522" s="35" t="s">
        <v>25576</v>
      </c>
      <c r="Q1522" s="36">
        <v>1</v>
      </c>
      <c r="R1522" s="35" t="s">
        <v>9849</v>
      </c>
      <c r="S1522" s="35" t="s">
        <v>28504</v>
      </c>
      <c r="T1522" s="35">
        <v>0</v>
      </c>
      <c r="U1522" s="35">
        <v>0</v>
      </c>
      <c r="V1522" s="36">
        <v>1</v>
      </c>
      <c r="W1522" s="36">
        <v>1</v>
      </c>
      <c r="X1522" s="37" t="s">
        <v>65</v>
      </c>
    </row>
    <row r="1523" spans="1:24" ht="24" customHeight="1" x14ac:dyDescent="0.2">
      <c r="A1523" s="50" t="s">
        <v>2600</v>
      </c>
      <c r="B1523" s="60" t="s">
        <v>2845</v>
      </c>
      <c r="C1523" s="76" t="s">
        <v>2845</v>
      </c>
      <c r="D1523" s="61" t="s">
        <v>23934</v>
      </c>
      <c r="E1523" s="53">
        <v>513837.9</v>
      </c>
      <c r="F1523" s="26">
        <v>0.21</v>
      </c>
      <c r="G1523" s="53">
        <v>808267.01699999999</v>
      </c>
      <c r="H1523" s="67"/>
      <c r="I1523" s="68"/>
      <c r="J1523" s="69"/>
      <c r="K1523" s="69"/>
      <c r="L1523" s="69"/>
      <c r="M1523" s="69"/>
      <c r="N1523" s="69"/>
      <c r="O1523" s="35"/>
      <c r="P1523" s="35" t="s">
        <v>25577</v>
      </c>
      <c r="Q1523" s="36">
        <v>1</v>
      </c>
      <c r="R1523" s="35" t="s">
        <v>9849</v>
      </c>
      <c r="S1523" s="35" t="s">
        <v>28503</v>
      </c>
      <c r="T1523" s="35">
        <v>0</v>
      </c>
      <c r="U1523" s="35">
        <v>0</v>
      </c>
      <c r="V1523" s="36">
        <v>1</v>
      </c>
      <c r="W1523" s="36">
        <v>1</v>
      </c>
      <c r="X1523" s="37" t="s">
        <v>65</v>
      </c>
    </row>
    <row r="1524" spans="1:24" ht="24" customHeight="1" x14ac:dyDescent="0.2">
      <c r="A1524" s="50" t="s">
        <v>2600</v>
      </c>
      <c r="B1524" s="60" t="s">
        <v>2847</v>
      </c>
      <c r="C1524" s="76" t="s">
        <v>2847</v>
      </c>
      <c r="D1524" s="61" t="s">
        <v>23935</v>
      </c>
      <c r="E1524" s="53">
        <v>625127.42000000004</v>
      </c>
      <c r="F1524" s="26">
        <v>0.21</v>
      </c>
      <c r="G1524" s="53">
        <v>983325.43700000003</v>
      </c>
      <c r="H1524" s="67"/>
      <c r="I1524" s="68"/>
      <c r="J1524" s="69"/>
      <c r="K1524" s="69"/>
      <c r="L1524" s="69"/>
      <c r="M1524" s="69"/>
      <c r="N1524" s="69"/>
      <c r="O1524" s="35"/>
      <c r="P1524" s="35" t="s">
        <v>25578</v>
      </c>
      <c r="Q1524" s="36">
        <v>1</v>
      </c>
      <c r="R1524" s="35" t="s">
        <v>9849</v>
      </c>
      <c r="S1524" s="35" t="s">
        <v>28503</v>
      </c>
      <c r="T1524" s="35">
        <v>0</v>
      </c>
      <c r="U1524" s="35">
        <v>0</v>
      </c>
      <c r="V1524" s="36">
        <v>1</v>
      </c>
      <c r="W1524" s="36">
        <v>1</v>
      </c>
      <c r="X1524" s="37" t="s">
        <v>65</v>
      </c>
    </row>
    <row r="1525" spans="1:24" ht="24" customHeight="1" x14ac:dyDescent="0.2">
      <c r="A1525" s="50" t="s">
        <v>2600</v>
      </c>
      <c r="B1525" s="60" t="s">
        <v>2849</v>
      </c>
      <c r="C1525" s="76" t="s">
        <v>2849</v>
      </c>
      <c r="D1525" s="61" t="s">
        <v>23936</v>
      </c>
      <c r="E1525" s="53">
        <v>401467.23</v>
      </c>
      <c r="F1525" s="26">
        <v>0.21</v>
      </c>
      <c r="G1525" s="53">
        <v>631507.95400000003</v>
      </c>
      <c r="H1525" s="67"/>
      <c r="I1525" s="68"/>
      <c r="J1525" s="69"/>
      <c r="K1525" s="69"/>
      <c r="L1525" s="69"/>
      <c r="M1525" s="69"/>
      <c r="N1525" s="69"/>
      <c r="O1525" s="35"/>
      <c r="P1525" s="35" t="s">
        <v>25579</v>
      </c>
      <c r="Q1525" s="36">
        <v>1</v>
      </c>
      <c r="R1525" s="35" t="s">
        <v>9849</v>
      </c>
      <c r="S1525" s="35" t="s">
        <v>28503</v>
      </c>
      <c r="T1525" s="35">
        <v>0</v>
      </c>
      <c r="U1525" s="35">
        <v>0</v>
      </c>
      <c r="V1525" s="36">
        <v>1</v>
      </c>
      <c r="W1525" s="36">
        <v>1</v>
      </c>
      <c r="X1525" s="37" t="s">
        <v>65</v>
      </c>
    </row>
    <row r="1526" spans="1:24" ht="24" customHeight="1" x14ac:dyDescent="0.2">
      <c r="A1526" s="50" t="s">
        <v>2600</v>
      </c>
      <c r="B1526" s="60" t="s">
        <v>2851</v>
      </c>
      <c r="C1526" s="76" t="s">
        <v>2851</v>
      </c>
      <c r="D1526" s="61" t="s">
        <v>23937</v>
      </c>
      <c r="E1526" s="53">
        <v>752505.23</v>
      </c>
      <c r="F1526" s="26">
        <v>0.21</v>
      </c>
      <c r="G1526" s="53">
        <v>1183690.7279999999</v>
      </c>
      <c r="H1526" s="67"/>
      <c r="I1526" s="68"/>
      <c r="J1526" s="69"/>
      <c r="K1526" s="69"/>
      <c r="L1526" s="69"/>
      <c r="M1526" s="69"/>
      <c r="N1526" s="69"/>
      <c r="O1526" s="35"/>
      <c r="P1526" s="35" t="s">
        <v>25580</v>
      </c>
      <c r="Q1526" s="36">
        <v>1</v>
      </c>
      <c r="R1526" s="35" t="s">
        <v>9849</v>
      </c>
      <c r="S1526" s="35" t="s">
        <v>28503</v>
      </c>
      <c r="T1526" s="35">
        <v>0</v>
      </c>
      <c r="U1526" s="35">
        <v>0</v>
      </c>
      <c r="V1526" s="36">
        <v>1</v>
      </c>
      <c r="W1526" s="36">
        <v>1</v>
      </c>
      <c r="X1526" s="37" t="s">
        <v>65</v>
      </c>
    </row>
    <row r="1527" spans="1:24" ht="24" customHeight="1" x14ac:dyDescent="0.2">
      <c r="A1527" s="50" t="s">
        <v>2600</v>
      </c>
      <c r="B1527" s="60" t="s">
        <v>2853</v>
      </c>
      <c r="C1527" s="76" t="s">
        <v>2853</v>
      </c>
      <c r="D1527" s="61" t="s">
        <v>23938</v>
      </c>
      <c r="E1527" s="53">
        <v>629477.64</v>
      </c>
      <c r="F1527" s="26">
        <v>0.21</v>
      </c>
      <c r="G1527" s="53">
        <v>990168.32499999995</v>
      </c>
      <c r="H1527" s="67"/>
      <c r="I1527" s="68"/>
      <c r="J1527" s="69"/>
      <c r="K1527" s="69"/>
      <c r="L1527" s="69"/>
      <c r="M1527" s="69"/>
      <c r="N1527" s="69"/>
      <c r="O1527" s="35"/>
      <c r="P1527" s="35" t="s">
        <v>25581</v>
      </c>
      <c r="Q1527" s="36">
        <v>1</v>
      </c>
      <c r="R1527" s="35" t="s">
        <v>9849</v>
      </c>
      <c r="S1527" s="35" t="s">
        <v>28503</v>
      </c>
      <c r="T1527" s="35">
        <v>0</v>
      </c>
      <c r="U1527" s="35">
        <v>0</v>
      </c>
      <c r="V1527" s="36">
        <v>1</v>
      </c>
      <c r="W1527" s="36">
        <v>1</v>
      </c>
      <c r="X1527" s="37" t="s">
        <v>65</v>
      </c>
    </row>
    <row r="1528" spans="1:24" ht="24" customHeight="1" x14ac:dyDescent="0.2">
      <c r="A1528" s="50" t="s">
        <v>2600</v>
      </c>
      <c r="B1528" s="60" t="s">
        <v>2855</v>
      </c>
      <c r="C1528" s="76" t="s">
        <v>2855</v>
      </c>
      <c r="D1528" s="61" t="s">
        <v>2856</v>
      </c>
      <c r="E1528" s="53">
        <v>890217.8</v>
      </c>
      <c r="F1528" s="26">
        <v>0.21</v>
      </c>
      <c r="G1528" s="53">
        <v>1400312.5989999999</v>
      </c>
      <c r="H1528" s="67"/>
      <c r="I1528" s="68"/>
      <c r="J1528" s="69"/>
      <c r="K1528" s="69"/>
      <c r="L1528" s="69"/>
      <c r="M1528" s="69"/>
      <c r="N1528" s="69"/>
      <c r="O1528" s="35"/>
      <c r="P1528" s="35" t="s">
        <v>25582</v>
      </c>
      <c r="Q1528" s="36">
        <v>1</v>
      </c>
      <c r="R1528" s="35" t="s">
        <v>9849</v>
      </c>
      <c r="S1528" s="35" t="s">
        <v>28504</v>
      </c>
      <c r="T1528" s="35">
        <v>0</v>
      </c>
      <c r="U1528" s="35">
        <v>0</v>
      </c>
      <c r="V1528" s="36">
        <v>1</v>
      </c>
      <c r="W1528" s="36">
        <v>1</v>
      </c>
      <c r="X1528" s="37" t="s">
        <v>65</v>
      </c>
    </row>
    <row r="1529" spans="1:24" ht="24" customHeight="1" x14ac:dyDescent="0.2">
      <c r="A1529" s="50" t="s">
        <v>2600</v>
      </c>
      <c r="B1529" s="60" t="s">
        <v>2857</v>
      </c>
      <c r="C1529" s="76" t="s">
        <v>2857</v>
      </c>
      <c r="D1529" s="61" t="s">
        <v>2858</v>
      </c>
      <c r="E1529" s="53">
        <v>890214.04</v>
      </c>
      <c r="F1529" s="26">
        <v>0.21</v>
      </c>
      <c r="G1529" s="53">
        <v>1400306.683</v>
      </c>
      <c r="H1529" s="67"/>
      <c r="I1529" s="68"/>
      <c r="J1529" s="69"/>
      <c r="K1529" s="69"/>
      <c r="L1529" s="69"/>
      <c r="M1529" s="69"/>
      <c r="N1529" s="69"/>
      <c r="O1529" s="35"/>
      <c r="P1529" s="35" t="s">
        <v>65</v>
      </c>
      <c r="Q1529" s="36">
        <v>1</v>
      </c>
      <c r="R1529" s="35" t="s">
        <v>27</v>
      </c>
      <c r="S1529" s="35" t="s">
        <v>28504</v>
      </c>
      <c r="T1529" s="35">
        <v>0</v>
      </c>
      <c r="U1529" s="35">
        <v>0</v>
      </c>
      <c r="V1529" s="36">
        <v>1</v>
      </c>
      <c r="W1529" s="36">
        <v>1</v>
      </c>
      <c r="X1529" s="37" t="s">
        <v>65</v>
      </c>
    </row>
    <row r="1530" spans="1:24" ht="24" customHeight="1" x14ac:dyDescent="0.2">
      <c r="A1530" s="50" t="s">
        <v>2600</v>
      </c>
      <c r="B1530" s="60" t="s">
        <v>2859</v>
      </c>
      <c r="C1530" s="76" t="s">
        <v>2859</v>
      </c>
      <c r="D1530" s="61" t="s">
        <v>2860</v>
      </c>
      <c r="E1530" s="53">
        <v>549101.66</v>
      </c>
      <c r="F1530" s="26">
        <v>0.21</v>
      </c>
      <c r="G1530" s="53">
        <v>863736.91399999999</v>
      </c>
      <c r="H1530" s="67"/>
      <c r="I1530" s="68"/>
      <c r="J1530" s="69"/>
      <c r="K1530" s="69"/>
      <c r="L1530" s="69"/>
      <c r="M1530" s="69"/>
      <c r="N1530" s="69"/>
      <c r="O1530" s="35"/>
      <c r="P1530" s="35" t="s">
        <v>25583</v>
      </c>
      <c r="Q1530" s="36">
        <v>1</v>
      </c>
      <c r="R1530" s="35" t="s">
        <v>9849</v>
      </c>
      <c r="S1530" s="35" t="s">
        <v>28504</v>
      </c>
      <c r="T1530" s="35">
        <v>0</v>
      </c>
      <c r="U1530" s="35">
        <v>0</v>
      </c>
      <c r="V1530" s="36">
        <v>1</v>
      </c>
      <c r="W1530" s="36">
        <v>1</v>
      </c>
      <c r="X1530" s="37" t="s">
        <v>65</v>
      </c>
    </row>
    <row r="1531" spans="1:24" ht="24" customHeight="1" x14ac:dyDescent="0.2">
      <c r="A1531" s="50" t="s">
        <v>2600</v>
      </c>
      <c r="B1531" s="60" t="s">
        <v>2861</v>
      </c>
      <c r="C1531" s="76" t="s">
        <v>2861</v>
      </c>
      <c r="D1531" s="61" t="s">
        <v>2862</v>
      </c>
      <c r="E1531" s="53">
        <v>2022183.28</v>
      </c>
      <c r="F1531" s="26">
        <v>0.21</v>
      </c>
      <c r="G1531" s="53">
        <v>3180894.2949999999</v>
      </c>
      <c r="H1531" s="67"/>
      <c r="I1531" s="68"/>
      <c r="J1531" s="69"/>
      <c r="K1531" s="69"/>
      <c r="L1531" s="69"/>
      <c r="M1531" s="69"/>
      <c r="N1531" s="69"/>
      <c r="O1531" s="35"/>
      <c r="P1531" s="35" t="s">
        <v>25584</v>
      </c>
      <c r="Q1531" s="36">
        <v>1</v>
      </c>
      <c r="R1531" s="35" t="s">
        <v>9849</v>
      </c>
      <c r="S1531" s="35" t="s">
        <v>28504</v>
      </c>
      <c r="T1531" s="35">
        <v>0</v>
      </c>
      <c r="U1531" s="35">
        <v>0</v>
      </c>
      <c r="V1531" s="36">
        <v>1</v>
      </c>
      <c r="W1531" s="36">
        <v>1</v>
      </c>
      <c r="X1531" s="37" t="s">
        <v>65</v>
      </c>
    </row>
    <row r="1532" spans="1:24" ht="24" customHeight="1" x14ac:dyDescent="0.2">
      <c r="A1532" s="50" t="s">
        <v>2600</v>
      </c>
      <c r="B1532" s="60" t="s">
        <v>2863</v>
      </c>
      <c r="C1532" s="76" t="s">
        <v>2863</v>
      </c>
      <c r="D1532" s="61" t="s">
        <v>2864</v>
      </c>
      <c r="E1532" s="53">
        <v>2358105.42</v>
      </c>
      <c r="F1532" s="26">
        <v>0.21</v>
      </c>
      <c r="G1532" s="53">
        <v>3709299.8309999998</v>
      </c>
      <c r="H1532" s="67"/>
      <c r="I1532" s="68"/>
      <c r="J1532" s="69"/>
      <c r="K1532" s="69"/>
      <c r="L1532" s="69"/>
      <c r="M1532" s="69"/>
      <c r="N1532" s="69"/>
      <c r="O1532" s="35"/>
      <c r="P1532" s="35" t="s">
        <v>25585</v>
      </c>
      <c r="Q1532" s="36">
        <v>1</v>
      </c>
      <c r="R1532" s="35" t="s">
        <v>9849</v>
      </c>
      <c r="S1532" s="35" t="s">
        <v>28503</v>
      </c>
      <c r="T1532" s="35">
        <v>0</v>
      </c>
      <c r="U1532" s="35">
        <v>0</v>
      </c>
      <c r="V1532" s="36">
        <v>1</v>
      </c>
      <c r="W1532" s="36">
        <v>1</v>
      </c>
      <c r="X1532" s="37" t="s">
        <v>65</v>
      </c>
    </row>
    <row r="1533" spans="1:24" ht="24" customHeight="1" x14ac:dyDescent="0.2">
      <c r="A1533" s="50" t="s">
        <v>2600</v>
      </c>
      <c r="B1533" s="60" t="s">
        <v>2865</v>
      </c>
      <c r="C1533" s="76" t="s">
        <v>2865</v>
      </c>
      <c r="D1533" s="61" t="s">
        <v>2866</v>
      </c>
      <c r="E1533" s="53">
        <v>1665014.02</v>
      </c>
      <c r="F1533" s="26">
        <v>0.21</v>
      </c>
      <c r="G1533" s="53">
        <v>2619067.0580000002</v>
      </c>
      <c r="H1533" s="67"/>
      <c r="I1533" s="68"/>
      <c r="J1533" s="69"/>
      <c r="K1533" s="69"/>
      <c r="L1533" s="69"/>
      <c r="M1533" s="69"/>
      <c r="N1533" s="69"/>
      <c r="O1533" s="35"/>
      <c r="P1533" s="35" t="s">
        <v>25586</v>
      </c>
      <c r="Q1533" s="36">
        <v>1</v>
      </c>
      <c r="R1533" s="35" t="s">
        <v>9849</v>
      </c>
      <c r="S1533" s="35" t="s">
        <v>28503</v>
      </c>
      <c r="T1533" s="35">
        <v>0</v>
      </c>
      <c r="U1533" s="35">
        <v>0</v>
      </c>
      <c r="V1533" s="36">
        <v>1</v>
      </c>
      <c r="W1533" s="36">
        <v>1</v>
      </c>
      <c r="X1533" s="37" t="s">
        <v>65</v>
      </c>
    </row>
    <row r="1534" spans="1:24" ht="24" customHeight="1" x14ac:dyDescent="0.2">
      <c r="A1534" s="50" t="s">
        <v>2600</v>
      </c>
      <c r="B1534" s="60" t="s">
        <v>2867</v>
      </c>
      <c r="C1534" s="76" t="s">
        <v>2867</v>
      </c>
      <c r="D1534" s="61" t="s">
        <v>2868</v>
      </c>
      <c r="E1534" s="53">
        <v>4005509.07</v>
      </c>
      <c r="F1534" s="26">
        <v>0.21</v>
      </c>
      <c r="G1534" s="53">
        <v>6300665.7659999998</v>
      </c>
      <c r="H1534" s="67"/>
      <c r="I1534" s="68"/>
      <c r="J1534" s="69"/>
      <c r="K1534" s="69"/>
      <c r="L1534" s="69"/>
      <c r="M1534" s="69"/>
      <c r="N1534" s="69"/>
      <c r="O1534" s="35"/>
      <c r="P1534" s="35" t="s">
        <v>25587</v>
      </c>
      <c r="Q1534" s="36">
        <v>1</v>
      </c>
      <c r="R1534" s="35" t="s">
        <v>9849</v>
      </c>
      <c r="S1534" s="35" t="s">
        <v>28504</v>
      </c>
      <c r="T1534" s="35">
        <v>0</v>
      </c>
      <c r="U1534" s="35">
        <v>0</v>
      </c>
      <c r="V1534" s="36">
        <v>1</v>
      </c>
      <c r="W1534" s="36">
        <v>1</v>
      </c>
      <c r="X1534" s="37" t="s">
        <v>65</v>
      </c>
    </row>
    <row r="1535" spans="1:24" ht="24" customHeight="1" x14ac:dyDescent="0.2">
      <c r="A1535" s="50" t="s">
        <v>2600</v>
      </c>
      <c r="B1535" s="60" t="s">
        <v>2869</v>
      </c>
      <c r="C1535" s="76" t="s">
        <v>2869</v>
      </c>
      <c r="D1535" s="61" t="s">
        <v>2870</v>
      </c>
      <c r="E1535" s="53">
        <v>14320527.68</v>
      </c>
      <c r="F1535" s="26">
        <v>0.21</v>
      </c>
      <c r="G1535" s="53">
        <v>22526190.035999998</v>
      </c>
      <c r="H1535" s="67"/>
      <c r="I1535" s="68"/>
      <c r="J1535" s="69"/>
      <c r="K1535" s="69"/>
      <c r="L1535" s="69"/>
      <c r="M1535" s="69"/>
      <c r="N1535" s="69"/>
      <c r="O1535" s="35"/>
      <c r="P1535" s="35" t="s">
        <v>25588</v>
      </c>
      <c r="Q1535" s="36">
        <v>1</v>
      </c>
      <c r="R1535" s="35" t="s">
        <v>9849</v>
      </c>
      <c r="S1535" s="35" t="s">
        <v>28503</v>
      </c>
      <c r="T1535" s="35">
        <v>0</v>
      </c>
      <c r="U1535" s="35">
        <v>0</v>
      </c>
      <c r="V1535" s="36">
        <v>1</v>
      </c>
      <c r="W1535" s="36">
        <v>1</v>
      </c>
      <c r="X1535" s="37" t="s">
        <v>65</v>
      </c>
    </row>
    <row r="1536" spans="1:24" ht="24" customHeight="1" x14ac:dyDescent="0.2">
      <c r="A1536" s="50" t="s">
        <v>2600</v>
      </c>
      <c r="B1536" s="60" t="s">
        <v>2871</v>
      </c>
      <c r="C1536" s="76" t="s">
        <v>2871</v>
      </c>
      <c r="D1536" s="61" t="s">
        <v>2872</v>
      </c>
      <c r="E1536" s="53">
        <v>4752293.66</v>
      </c>
      <c r="F1536" s="26">
        <v>0.21</v>
      </c>
      <c r="G1536" s="53">
        <v>7475357.9299999997</v>
      </c>
      <c r="H1536" s="67"/>
      <c r="I1536" s="68"/>
      <c r="J1536" s="69"/>
      <c r="K1536" s="69"/>
      <c r="L1536" s="69"/>
      <c r="M1536" s="69"/>
      <c r="N1536" s="69"/>
      <c r="O1536" s="35"/>
      <c r="P1536" s="35" t="s">
        <v>25589</v>
      </c>
      <c r="Q1536" s="36">
        <v>1</v>
      </c>
      <c r="R1536" s="35" t="s">
        <v>9849</v>
      </c>
      <c r="S1536" s="35" t="s">
        <v>28503</v>
      </c>
      <c r="T1536" s="35">
        <v>0</v>
      </c>
      <c r="U1536" s="35">
        <v>0</v>
      </c>
      <c r="V1536" s="36">
        <v>1</v>
      </c>
      <c r="W1536" s="36">
        <v>1</v>
      </c>
      <c r="X1536" s="37" t="s">
        <v>65</v>
      </c>
    </row>
    <row r="1537" spans="1:24" ht="24" customHeight="1" x14ac:dyDescent="0.2">
      <c r="A1537" s="50" t="s">
        <v>2600</v>
      </c>
      <c r="B1537" s="60" t="s">
        <v>2873</v>
      </c>
      <c r="C1537" s="76" t="s">
        <v>2873</v>
      </c>
      <c r="D1537" s="61" t="s">
        <v>2874</v>
      </c>
      <c r="E1537" s="53">
        <v>1951834.9</v>
      </c>
      <c r="F1537" s="26">
        <v>0.105</v>
      </c>
      <c r="G1537" s="53">
        <v>2803810.8339999998</v>
      </c>
      <c r="H1537" s="67"/>
      <c r="I1537" s="68"/>
      <c r="J1537" s="69"/>
      <c r="K1537" s="69"/>
      <c r="L1537" s="69"/>
      <c r="M1537" s="69"/>
      <c r="N1537" s="69"/>
      <c r="O1537" s="35"/>
      <c r="P1537" s="35" t="s">
        <v>25590</v>
      </c>
      <c r="Q1537" s="36">
        <v>1</v>
      </c>
      <c r="R1537" s="35" t="s">
        <v>9849</v>
      </c>
      <c r="S1537" s="35" t="s">
        <v>28503</v>
      </c>
      <c r="T1537" s="35">
        <v>0</v>
      </c>
      <c r="U1537" s="35">
        <v>0</v>
      </c>
      <c r="V1537" s="36">
        <v>1</v>
      </c>
      <c r="W1537" s="36">
        <v>1</v>
      </c>
      <c r="X1537" s="37" t="s">
        <v>65</v>
      </c>
    </row>
    <row r="1538" spans="1:24" ht="24" customHeight="1" x14ac:dyDescent="0.2">
      <c r="A1538" s="50" t="s">
        <v>2600</v>
      </c>
      <c r="B1538" s="60" t="s">
        <v>23939</v>
      </c>
      <c r="C1538" s="76" t="s">
        <v>23939</v>
      </c>
      <c r="D1538" s="61" t="s">
        <v>23940</v>
      </c>
      <c r="E1538" s="53">
        <v>8274977.1299999999</v>
      </c>
      <c r="F1538" s="26">
        <v>0.21</v>
      </c>
      <c r="G1538" s="53">
        <v>13016539.027000001</v>
      </c>
      <c r="H1538" s="67"/>
      <c r="I1538" s="68"/>
      <c r="J1538" s="69"/>
      <c r="K1538" s="69"/>
      <c r="L1538" s="69"/>
      <c r="M1538" s="69"/>
      <c r="N1538" s="69"/>
      <c r="O1538" s="35"/>
      <c r="P1538" s="35" t="s">
        <v>65</v>
      </c>
      <c r="Q1538" s="36">
        <v>1</v>
      </c>
      <c r="R1538" s="35" t="s">
        <v>9849</v>
      </c>
      <c r="S1538" s="35" t="s">
        <v>28503</v>
      </c>
      <c r="T1538" s="35">
        <v>0</v>
      </c>
      <c r="U1538" s="35">
        <v>0</v>
      </c>
      <c r="V1538" s="36" t="e">
        <v>#N/A</v>
      </c>
      <c r="W1538" s="36" t="e">
        <v>#N/A</v>
      </c>
      <c r="X1538" s="37" t="s">
        <v>65</v>
      </c>
    </row>
    <row r="1539" spans="1:24" ht="24" customHeight="1" x14ac:dyDescent="0.2">
      <c r="A1539" s="50" t="s">
        <v>2600</v>
      </c>
      <c r="B1539" s="60" t="s">
        <v>2875</v>
      </c>
      <c r="C1539" s="76" t="s">
        <v>2875</v>
      </c>
      <c r="D1539" s="61" t="s">
        <v>2876</v>
      </c>
      <c r="E1539" s="53">
        <v>6444237.4699999997</v>
      </c>
      <c r="F1539" s="26">
        <v>0.21</v>
      </c>
      <c r="G1539" s="53">
        <v>10136785.539000001</v>
      </c>
      <c r="H1539" s="67"/>
      <c r="I1539" s="68"/>
      <c r="J1539" s="69"/>
      <c r="K1539" s="69"/>
      <c r="L1539" s="69"/>
      <c r="M1539" s="69"/>
      <c r="N1539" s="69"/>
      <c r="O1539" s="35"/>
      <c r="P1539" s="35" t="s">
        <v>25591</v>
      </c>
      <c r="Q1539" s="36">
        <v>1</v>
      </c>
      <c r="R1539" s="35" t="s">
        <v>9849</v>
      </c>
      <c r="S1539" s="35" t="s">
        <v>28503</v>
      </c>
      <c r="T1539" s="35">
        <v>0</v>
      </c>
      <c r="U1539" s="35">
        <v>0</v>
      </c>
      <c r="V1539" s="36">
        <v>1</v>
      </c>
      <c r="W1539" s="36">
        <v>1</v>
      </c>
      <c r="X1539" s="37" t="s">
        <v>65</v>
      </c>
    </row>
    <row r="1540" spans="1:24" ht="24" customHeight="1" x14ac:dyDescent="0.2">
      <c r="A1540" s="50" t="s">
        <v>2600</v>
      </c>
      <c r="B1540" s="60" t="s">
        <v>2877</v>
      </c>
      <c r="C1540" s="76" t="s">
        <v>2877</v>
      </c>
      <c r="D1540" s="61" t="s">
        <v>2878</v>
      </c>
      <c r="E1540" s="53">
        <v>2630733.9700000002</v>
      </c>
      <c r="F1540" s="26">
        <v>0.21</v>
      </c>
      <c r="G1540" s="53">
        <v>4138144.534</v>
      </c>
      <c r="H1540" s="67"/>
      <c r="I1540" s="68"/>
      <c r="J1540" s="69"/>
      <c r="K1540" s="69"/>
      <c r="L1540" s="69"/>
      <c r="M1540" s="69"/>
      <c r="N1540" s="69"/>
      <c r="O1540" s="35"/>
      <c r="P1540" s="35" t="s">
        <v>25592</v>
      </c>
      <c r="Q1540" s="36">
        <v>1</v>
      </c>
      <c r="R1540" s="35" t="s">
        <v>9849</v>
      </c>
      <c r="S1540" s="35" t="s">
        <v>28503</v>
      </c>
      <c r="T1540" s="35">
        <v>0</v>
      </c>
      <c r="U1540" s="35">
        <v>0</v>
      </c>
      <c r="V1540" s="36">
        <v>1</v>
      </c>
      <c r="W1540" s="36">
        <v>1</v>
      </c>
      <c r="X1540" s="37" t="s">
        <v>65</v>
      </c>
    </row>
    <row r="1541" spans="1:24" ht="24" customHeight="1" x14ac:dyDescent="0.2">
      <c r="A1541" s="50" t="s">
        <v>2600</v>
      </c>
      <c r="B1541" s="60" t="s">
        <v>16960</v>
      </c>
      <c r="C1541" s="76" t="s">
        <v>16960</v>
      </c>
      <c r="D1541" s="61" t="s">
        <v>23941</v>
      </c>
      <c r="E1541" s="53">
        <v>1368614.23</v>
      </c>
      <c r="F1541" s="26">
        <v>0.21</v>
      </c>
      <c r="G1541" s="53">
        <v>2152830.1850000001</v>
      </c>
      <c r="H1541" s="67"/>
      <c r="I1541" s="68"/>
      <c r="J1541" s="69"/>
      <c r="K1541" s="69"/>
      <c r="L1541" s="69"/>
      <c r="M1541" s="69"/>
      <c r="N1541" s="69"/>
      <c r="O1541" s="35"/>
      <c r="P1541" s="35" t="s">
        <v>65</v>
      </c>
      <c r="Q1541" s="36">
        <v>1</v>
      </c>
      <c r="R1541" s="35" t="s">
        <v>27</v>
      </c>
      <c r="S1541" s="35" t="s">
        <v>28503</v>
      </c>
      <c r="T1541" s="35">
        <v>0</v>
      </c>
      <c r="U1541" s="35">
        <v>0</v>
      </c>
      <c r="V1541" s="36">
        <v>1</v>
      </c>
      <c r="W1541" s="36">
        <v>1</v>
      </c>
      <c r="X1541" s="37" t="s">
        <v>65</v>
      </c>
    </row>
    <row r="1542" spans="1:24" ht="24" customHeight="1" x14ac:dyDescent="0.2">
      <c r="A1542" s="50" t="s">
        <v>2600</v>
      </c>
      <c r="B1542" s="60" t="s">
        <v>2879</v>
      </c>
      <c r="C1542" s="76" t="s">
        <v>2879</v>
      </c>
      <c r="D1542" s="61" t="s">
        <v>2880</v>
      </c>
      <c r="E1542" s="53">
        <v>1823385.42</v>
      </c>
      <c r="F1542" s="26">
        <v>0.105</v>
      </c>
      <c r="G1542" s="53">
        <v>2619293.16</v>
      </c>
      <c r="H1542" s="67"/>
      <c r="I1542" s="68"/>
      <c r="J1542" s="69"/>
      <c r="K1542" s="69"/>
      <c r="L1542" s="69"/>
      <c r="M1542" s="69"/>
      <c r="N1542" s="69"/>
      <c r="O1542" s="35"/>
      <c r="P1542" s="35" t="s">
        <v>25593</v>
      </c>
      <c r="Q1542" s="36">
        <v>1</v>
      </c>
      <c r="R1542" s="35" t="s">
        <v>9849</v>
      </c>
      <c r="S1542" s="35" t="s">
        <v>28503</v>
      </c>
      <c r="T1542" s="35">
        <v>0</v>
      </c>
      <c r="U1542" s="35">
        <v>0</v>
      </c>
      <c r="V1542" s="36">
        <v>1</v>
      </c>
      <c r="W1542" s="36">
        <v>1</v>
      </c>
      <c r="X1542" s="37" t="s">
        <v>65</v>
      </c>
    </row>
    <row r="1543" spans="1:24" ht="24" customHeight="1" x14ac:dyDescent="0.2">
      <c r="A1543" s="50" t="s">
        <v>2600</v>
      </c>
      <c r="B1543" s="60" t="s">
        <v>2881</v>
      </c>
      <c r="C1543" s="76" t="s">
        <v>2881</v>
      </c>
      <c r="D1543" s="61" t="s">
        <v>2882</v>
      </c>
      <c r="E1543" s="53">
        <v>405196.79999999999</v>
      </c>
      <c r="F1543" s="26">
        <v>0.21</v>
      </c>
      <c r="G1543" s="53">
        <v>637374.56599999999</v>
      </c>
      <c r="H1543" s="67"/>
      <c r="I1543" s="68"/>
      <c r="J1543" s="69"/>
      <c r="K1543" s="69"/>
      <c r="L1543" s="69"/>
      <c r="M1543" s="69"/>
      <c r="N1543" s="69"/>
      <c r="O1543" s="35"/>
      <c r="P1543" s="35" t="s">
        <v>25594</v>
      </c>
      <c r="Q1543" s="36">
        <v>1</v>
      </c>
      <c r="R1543" s="35" t="s">
        <v>9849</v>
      </c>
      <c r="S1543" s="35" t="s">
        <v>28503</v>
      </c>
      <c r="T1543" s="35">
        <v>0</v>
      </c>
      <c r="U1543" s="35">
        <v>0</v>
      </c>
      <c r="V1543" s="36">
        <v>1</v>
      </c>
      <c r="W1543" s="36">
        <v>1</v>
      </c>
      <c r="X1543" s="37" t="s">
        <v>65</v>
      </c>
    </row>
    <row r="1544" spans="1:24" ht="24" customHeight="1" x14ac:dyDescent="0.2">
      <c r="A1544" s="50" t="s">
        <v>2600</v>
      </c>
      <c r="B1544" s="60" t="s">
        <v>2883</v>
      </c>
      <c r="C1544" s="76" t="s">
        <v>2883</v>
      </c>
      <c r="D1544" s="61" t="s">
        <v>2884</v>
      </c>
      <c r="E1544" s="53">
        <v>1873884.85</v>
      </c>
      <c r="F1544" s="26">
        <v>0.21</v>
      </c>
      <c r="G1544" s="53">
        <v>2947620.875</v>
      </c>
      <c r="H1544" s="67"/>
      <c r="I1544" s="68"/>
      <c r="J1544" s="69"/>
      <c r="K1544" s="69"/>
      <c r="L1544" s="69"/>
      <c r="M1544" s="69"/>
      <c r="N1544" s="69"/>
      <c r="O1544" s="35"/>
      <c r="P1544" s="35" t="s">
        <v>25595</v>
      </c>
      <c r="Q1544" s="36">
        <v>1</v>
      </c>
      <c r="R1544" s="35" t="s">
        <v>27</v>
      </c>
      <c r="S1544" s="35" t="s">
        <v>28503</v>
      </c>
      <c r="T1544" s="35">
        <v>0</v>
      </c>
      <c r="U1544" s="35">
        <v>0</v>
      </c>
      <c r="V1544" s="36">
        <v>1</v>
      </c>
      <c r="W1544" s="36">
        <v>1</v>
      </c>
      <c r="X1544" s="37" t="s">
        <v>65</v>
      </c>
    </row>
    <row r="1545" spans="1:24" ht="24" customHeight="1" x14ac:dyDescent="0.2">
      <c r="A1545" s="50" t="s">
        <v>2600</v>
      </c>
      <c r="B1545" s="60" t="s">
        <v>2885</v>
      </c>
      <c r="C1545" s="76" t="s">
        <v>2885</v>
      </c>
      <c r="D1545" s="61" t="s">
        <v>2886</v>
      </c>
      <c r="E1545" s="53">
        <v>2273499.4700000002</v>
      </c>
      <c r="F1545" s="26">
        <v>0.21</v>
      </c>
      <c r="G1545" s="53">
        <v>3576214.665</v>
      </c>
      <c r="H1545" s="67"/>
      <c r="I1545" s="68"/>
      <c r="J1545" s="69"/>
      <c r="K1545" s="69"/>
      <c r="L1545" s="69"/>
      <c r="M1545" s="69"/>
      <c r="N1545" s="69"/>
      <c r="O1545" s="35"/>
      <c r="P1545" s="35" t="s">
        <v>25596</v>
      </c>
      <c r="Q1545" s="36">
        <v>1</v>
      </c>
      <c r="R1545" s="35" t="s">
        <v>27</v>
      </c>
      <c r="S1545" s="35" t="s">
        <v>28503</v>
      </c>
      <c r="T1545" s="35">
        <v>0</v>
      </c>
      <c r="U1545" s="35">
        <v>0</v>
      </c>
      <c r="V1545" s="36">
        <v>1</v>
      </c>
      <c r="W1545" s="36">
        <v>1</v>
      </c>
      <c r="X1545" s="37" t="s">
        <v>65</v>
      </c>
    </row>
    <row r="1546" spans="1:24" ht="24" customHeight="1" x14ac:dyDescent="0.2">
      <c r="A1546" s="50" t="s">
        <v>2600</v>
      </c>
      <c r="B1546" s="60" t="s">
        <v>2887</v>
      </c>
      <c r="C1546" s="76" t="s">
        <v>2887</v>
      </c>
      <c r="D1546" s="61" t="s">
        <v>2888</v>
      </c>
      <c r="E1546" s="53">
        <v>3105886.39</v>
      </c>
      <c r="F1546" s="26">
        <v>0.21</v>
      </c>
      <c r="G1546" s="53">
        <v>4885559.2949999999</v>
      </c>
      <c r="H1546" s="67"/>
      <c r="I1546" s="68"/>
      <c r="J1546" s="69"/>
      <c r="K1546" s="69"/>
      <c r="L1546" s="69"/>
      <c r="M1546" s="69"/>
      <c r="N1546" s="69"/>
      <c r="O1546" s="35"/>
      <c r="P1546" s="35" t="s">
        <v>25597</v>
      </c>
      <c r="Q1546" s="36">
        <v>1</v>
      </c>
      <c r="R1546" s="35" t="s">
        <v>9849</v>
      </c>
      <c r="S1546" s="35" t="s">
        <v>28503</v>
      </c>
      <c r="T1546" s="35">
        <v>0</v>
      </c>
      <c r="U1546" s="35">
        <v>0</v>
      </c>
      <c r="V1546" s="36">
        <v>1</v>
      </c>
      <c r="W1546" s="36">
        <v>1</v>
      </c>
      <c r="X1546" s="37" t="s">
        <v>65</v>
      </c>
    </row>
    <row r="1547" spans="1:24" ht="24" customHeight="1" x14ac:dyDescent="0.2">
      <c r="A1547" s="50" t="s">
        <v>2600</v>
      </c>
      <c r="B1547" s="60" t="s">
        <v>2889</v>
      </c>
      <c r="C1547" s="76" t="s">
        <v>2889</v>
      </c>
      <c r="D1547" s="61" t="s">
        <v>2890</v>
      </c>
      <c r="E1547" s="53">
        <v>7924025.2400000002</v>
      </c>
      <c r="F1547" s="26">
        <v>0.21</v>
      </c>
      <c r="G1547" s="53">
        <v>12464491.699999999</v>
      </c>
      <c r="H1547" s="67"/>
      <c r="I1547" s="68"/>
      <c r="J1547" s="69"/>
      <c r="K1547" s="69"/>
      <c r="L1547" s="69"/>
      <c r="M1547" s="69"/>
      <c r="N1547" s="69"/>
      <c r="O1547" s="35"/>
      <c r="P1547" s="35" t="s">
        <v>25598</v>
      </c>
      <c r="Q1547" s="36">
        <v>1</v>
      </c>
      <c r="R1547" s="35" t="s">
        <v>9849</v>
      </c>
      <c r="S1547" s="35" t="s">
        <v>28503</v>
      </c>
      <c r="T1547" s="35">
        <v>0</v>
      </c>
      <c r="U1547" s="35">
        <v>0</v>
      </c>
      <c r="V1547" s="36">
        <v>1</v>
      </c>
      <c r="W1547" s="36">
        <v>1</v>
      </c>
      <c r="X1547" s="37" t="s">
        <v>65</v>
      </c>
    </row>
    <row r="1548" spans="1:24" ht="24" customHeight="1" x14ac:dyDescent="0.2">
      <c r="A1548" s="50" t="s">
        <v>2600</v>
      </c>
      <c r="B1548" s="60" t="s">
        <v>2891</v>
      </c>
      <c r="C1548" s="76" t="s">
        <v>2891</v>
      </c>
      <c r="D1548" s="61" t="s">
        <v>2892</v>
      </c>
      <c r="E1548" s="53">
        <v>1654816.55</v>
      </c>
      <c r="F1548" s="26">
        <v>0.105</v>
      </c>
      <c r="G1548" s="53">
        <v>2377143.98</v>
      </c>
      <c r="H1548" s="67"/>
      <c r="I1548" s="68"/>
      <c r="J1548" s="69"/>
      <c r="K1548" s="69"/>
      <c r="L1548" s="69"/>
      <c r="M1548" s="69"/>
      <c r="N1548" s="69"/>
      <c r="O1548" s="35"/>
      <c r="P1548" s="35" t="s">
        <v>25599</v>
      </c>
      <c r="Q1548" s="36">
        <v>1</v>
      </c>
      <c r="R1548" s="35" t="s">
        <v>9849</v>
      </c>
      <c r="S1548" s="35" t="s">
        <v>28503</v>
      </c>
      <c r="T1548" s="35">
        <v>0</v>
      </c>
      <c r="U1548" s="35">
        <v>0</v>
      </c>
      <c r="V1548" s="36">
        <v>1</v>
      </c>
      <c r="W1548" s="36">
        <v>1</v>
      </c>
      <c r="X1548" s="37" t="s">
        <v>65</v>
      </c>
    </row>
    <row r="1549" spans="1:24" ht="24" customHeight="1" x14ac:dyDescent="0.2">
      <c r="A1549" s="50" t="s">
        <v>2600</v>
      </c>
      <c r="B1549" s="60" t="s">
        <v>2893</v>
      </c>
      <c r="C1549" s="76" t="s">
        <v>2893</v>
      </c>
      <c r="D1549" s="61" t="s">
        <v>2894</v>
      </c>
      <c r="E1549" s="53">
        <v>119138.67</v>
      </c>
      <c r="F1549" s="26">
        <v>0.21</v>
      </c>
      <c r="G1549" s="53">
        <v>187405.12700000001</v>
      </c>
      <c r="H1549" s="67"/>
      <c r="I1549" s="68"/>
      <c r="J1549" s="69"/>
      <c r="K1549" s="69"/>
      <c r="L1549" s="69"/>
      <c r="M1549" s="69"/>
      <c r="N1549" s="69"/>
      <c r="O1549" s="35"/>
      <c r="P1549" s="35" t="s">
        <v>25600</v>
      </c>
      <c r="Q1549" s="36">
        <v>1</v>
      </c>
      <c r="R1549" s="35" t="s">
        <v>9849</v>
      </c>
      <c r="S1549" s="35" t="s">
        <v>28504</v>
      </c>
      <c r="T1549" s="35">
        <v>0</v>
      </c>
      <c r="U1549" s="35">
        <v>0</v>
      </c>
      <c r="V1549" s="36">
        <v>1</v>
      </c>
      <c r="W1549" s="36">
        <v>1</v>
      </c>
      <c r="X1549" s="37" t="s">
        <v>65</v>
      </c>
    </row>
    <row r="1550" spans="1:24" ht="24" customHeight="1" x14ac:dyDescent="0.2">
      <c r="A1550" s="50" t="s">
        <v>2600</v>
      </c>
      <c r="B1550" s="60" t="s">
        <v>2895</v>
      </c>
      <c r="C1550" s="76" t="s">
        <v>2895</v>
      </c>
      <c r="D1550" s="61" t="s">
        <v>2896</v>
      </c>
      <c r="E1550" s="53">
        <v>3484661.72</v>
      </c>
      <c r="F1550" s="26">
        <v>0.21</v>
      </c>
      <c r="G1550" s="53">
        <v>5481372.8899999997</v>
      </c>
      <c r="H1550" s="67"/>
      <c r="I1550" s="68"/>
      <c r="J1550" s="69"/>
      <c r="K1550" s="69"/>
      <c r="L1550" s="69"/>
      <c r="M1550" s="69"/>
      <c r="N1550" s="69"/>
      <c r="O1550" s="35"/>
      <c r="P1550" s="35" t="s">
        <v>25601</v>
      </c>
      <c r="Q1550" s="36">
        <v>1</v>
      </c>
      <c r="R1550" s="35" t="s">
        <v>9849</v>
      </c>
      <c r="S1550" s="35" t="s">
        <v>28503</v>
      </c>
      <c r="T1550" s="35">
        <v>0</v>
      </c>
      <c r="U1550" s="35">
        <v>0</v>
      </c>
      <c r="V1550" s="36">
        <v>1</v>
      </c>
      <c r="W1550" s="36">
        <v>1</v>
      </c>
      <c r="X1550" s="37" t="s">
        <v>65</v>
      </c>
    </row>
    <row r="1551" spans="1:24" ht="24" customHeight="1" x14ac:dyDescent="0.2">
      <c r="A1551" s="50" t="s">
        <v>2600</v>
      </c>
      <c r="B1551" s="60" t="s">
        <v>2897</v>
      </c>
      <c r="C1551" s="76" t="s">
        <v>2897</v>
      </c>
      <c r="D1551" s="61" t="s">
        <v>2898</v>
      </c>
      <c r="E1551" s="53">
        <v>4041840.22</v>
      </c>
      <c r="F1551" s="26">
        <v>0.21</v>
      </c>
      <c r="G1551" s="53">
        <v>6357814.6710000001</v>
      </c>
      <c r="H1551" s="67"/>
      <c r="I1551" s="68"/>
      <c r="J1551" s="69"/>
      <c r="K1551" s="69"/>
      <c r="L1551" s="69"/>
      <c r="M1551" s="69"/>
      <c r="N1551" s="69"/>
      <c r="O1551" s="35"/>
      <c r="P1551" s="35" t="s">
        <v>25602</v>
      </c>
      <c r="Q1551" s="36">
        <v>1</v>
      </c>
      <c r="R1551" s="35" t="s">
        <v>9849</v>
      </c>
      <c r="S1551" s="35" t="s">
        <v>28504</v>
      </c>
      <c r="T1551" s="35">
        <v>0</v>
      </c>
      <c r="U1551" s="35">
        <v>0</v>
      </c>
      <c r="V1551" s="36">
        <v>1</v>
      </c>
      <c r="W1551" s="36">
        <v>1</v>
      </c>
      <c r="X1551" s="37" t="s">
        <v>65</v>
      </c>
    </row>
    <row r="1552" spans="1:24" ht="24" customHeight="1" x14ac:dyDescent="0.2">
      <c r="A1552" s="50" t="s">
        <v>2600</v>
      </c>
      <c r="B1552" s="60" t="s">
        <v>2899</v>
      </c>
      <c r="C1552" s="76" t="s">
        <v>2899</v>
      </c>
      <c r="D1552" s="61" t="s">
        <v>2900</v>
      </c>
      <c r="E1552" s="53">
        <v>8114965.7400000002</v>
      </c>
      <c r="F1552" s="26">
        <v>0.21</v>
      </c>
      <c r="G1552" s="53">
        <v>12764841.107000001</v>
      </c>
      <c r="H1552" s="67"/>
      <c r="I1552" s="68"/>
      <c r="J1552" s="69"/>
      <c r="K1552" s="69"/>
      <c r="L1552" s="69"/>
      <c r="M1552" s="69"/>
      <c r="N1552" s="69"/>
      <c r="O1552" s="35"/>
      <c r="P1552" s="35" t="s">
        <v>25603</v>
      </c>
      <c r="Q1552" s="36">
        <v>1</v>
      </c>
      <c r="R1552" s="35" t="s">
        <v>9849</v>
      </c>
      <c r="S1552" s="35" t="s">
        <v>28503</v>
      </c>
      <c r="T1552" s="35">
        <v>0</v>
      </c>
      <c r="U1552" s="35">
        <v>0</v>
      </c>
      <c r="V1552" s="36">
        <v>1</v>
      </c>
      <c r="W1552" s="36">
        <v>1</v>
      </c>
      <c r="X1552" s="37" t="s">
        <v>65</v>
      </c>
    </row>
    <row r="1553" spans="1:24" ht="24" customHeight="1" x14ac:dyDescent="0.2">
      <c r="A1553" s="50" t="s">
        <v>2600</v>
      </c>
      <c r="B1553" s="60" t="s">
        <v>2901</v>
      </c>
      <c r="C1553" s="76" t="s">
        <v>2901</v>
      </c>
      <c r="D1553" s="61" t="s">
        <v>2902</v>
      </c>
      <c r="E1553" s="53">
        <v>848623.8</v>
      </c>
      <c r="F1553" s="26">
        <v>0.105</v>
      </c>
      <c r="G1553" s="53">
        <v>1219048.0889999999</v>
      </c>
      <c r="H1553" s="67"/>
      <c r="I1553" s="68"/>
      <c r="J1553" s="69"/>
      <c r="K1553" s="69"/>
      <c r="L1553" s="69"/>
      <c r="M1553" s="69"/>
      <c r="N1553" s="69"/>
      <c r="O1553" s="35"/>
      <c r="P1553" s="35" t="s">
        <v>25604</v>
      </c>
      <c r="Q1553" s="36">
        <v>1</v>
      </c>
      <c r="R1553" s="35" t="s">
        <v>9849</v>
      </c>
      <c r="S1553" s="35" t="s">
        <v>28503</v>
      </c>
      <c r="T1553" s="35">
        <v>0</v>
      </c>
      <c r="U1553" s="35">
        <v>0</v>
      </c>
      <c r="V1553" s="36">
        <v>1</v>
      </c>
      <c r="W1553" s="36">
        <v>1</v>
      </c>
      <c r="X1553" s="37" t="s">
        <v>65</v>
      </c>
    </row>
    <row r="1554" spans="1:24" ht="24" customHeight="1" x14ac:dyDescent="0.2">
      <c r="A1554" s="50" t="s">
        <v>2600</v>
      </c>
      <c r="B1554" s="60" t="s">
        <v>2903</v>
      </c>
      <c r="C1554" s="76" t="s">
        <v>2903</v>
      </c>
      <c r="D1554" s="61" t="s">
        <v>2904</v>
      </c>
      <c r="E1554" s="53">
        <v>1042256.91</v>
      </c>
      <c r="F1554" s="26">
        <v>0.21</v>
      </c>
      <c r="G1554" s="53">
        <v>1639470.1159999999</v>
      </c>
      <c r="H1554" s="67"/>
      <c r="I1554" s="68"/>
      <c r="J1554" s="69"/>
      <c r="K1554" s="69"/>
      <c r="L1554" s="69"/>
      <c r="M1554" s="69"/>
      <c r="N1554" s="69"/>
      <c r="O1554" s="35"/>
      <c r="P1554" s="35" t="s">
        <v>25605</v>
      </c>
      <c r="Q1554" s="36">
        <v>1</v>
      </c>
      <c r="R1554" s="35" t="s">
        <v>9849</v>
      </c>
      <c r="S1554" s="35" t="s">
        <v>28503</v>
      </c>
      <c r="T1554" s="35">
        <v>0</v>
      </c>
      <c r="U1554" s="35">
        <v>0</v>
      </c>
      <c r="V1554" s="36">
        <v>1</v>
      </c>
      <c r="W1554" s="36">
        <v>1</v>
      </c>
      <c r="X1554" s="37" t="s">
        <v>65</v>
      </c>
    </row>
    <row r="1555" spans="1:24" ht="24" customHeight="1" x14ac:dyDescent="0.2">
      <c r="A1555" s="50" t="s">
        <v>2600</v>
      </c>
      <c r="B1555" s="60" t="s">
        <v>2905</v>
      </c>
      <c r="C1555" s="76" t="s">
        <v>2905</v>
      </c>
      <c r="D1555" s="61" t="s">
        <v>2906</v>
      </c>
      <c r="E1555" s="53">
        <v>10067210.460000001</v>
      </c>
      <c r="F1555" s="26">
        <v>0.21</v>
      </c>
      <c r="G1555" s="53">
        <v>15835722.056</v>
      </c>
      <c r="H1555" s="67"/>
      <c r="I1555" s="68"/>
      <c r="J1555" s="69"/>
      <c r="K1555" s="69"/>
      <c r="L1555" s="69"/>
      <c r="M1555" s="69"/>
      <c r="N1555" s="69"/>
      <c r="O1555" s="35"/>
      <c r="P1555" s="35" t="s">
        <v>25606</v>
      </c>
      <c r="Q1555" s="36">
        <v>1</v>
      </c>
      <c r="R1555" s="35" t="s">
        <v>9849</v>
      </c>
      <c r="S1555" s="35" t="s">
        <v>28503</v>
      </c>
      <c r="T1555" s="35">
        <v>0</v>
      </c>
      <c r="U1555" s="35">
        <v>0</v>
      </c>
      <c r="V1555" s="36">
        <v>1</v>
      </c>
      <c r="W1555" s="36">
        <v>1</v>
      </c>
      <c r="X1555" s="37" t="s">
        <v>65</v>
      </c>
    </row>
    <row r="1556" spans="1:24" ht="24" customHeight="1" x14ac:dyDescent="0.2">
      <c r="A1556" s="50" t="s">
        <v>2600</v>
      </c>
      <c r="B1556" s="60" t="s">
        <v>2907</v>
      </c>
      <c r="C1556" s="76" t="s">
        <v>2907</v>
      </c>
      <c r="D1556" s="61" t="s">
        <v>23942</v>
      </c>
      <c r="E1556" s="53">
        <v>1680275.25</v>
      </c>
      <c r="F1556" s="26">
        <v>0.105</v>
      </c>
      <c r="G1556" s="53">
        <v>2413715.4019999998</v>
      </c>
      <c r="H1556" s="67"/>
      <c r="I1556" s="68"/>
      <c r="J1556" s="69"/>
      <c r="K1556" s="69"/>
      <c r="L1556" s="69"/>
      <c r="M1556" s="69"/>
      <c r="N1556" s="69"/>
      <c r="O1556" s="35"/>
      <c r="P1556" s="35" t="s">
        <v>25607</v>
      </c>
      <c r="Q1556" s="36">
        <v>1</v>
      </c>
      <c r="R1556" s="35" t="s">
        <v>27</v>
      </c>
      <c r="S1556" s="35" t="s">
        <v>28503</v>
      </c>
      <c r="T1556" s="35">
        <v>0</v>
      </c>
      <c r="U1556" s="35">
        <v>0</v>
      </c>
      <c r="V1556" s="36">
        <v>1</v>
      </c>
      <c r="W1556" s="36">
        <v>1</v>
      </c>
      <c r="X1556" s="37" t="s">
        <v>65</v>
      </c>
    </row>
    <row r="1557" spans="1:24" ht="24" customHeight="1" x14ac:dyDescent="0.2">
      <c r="A1557" s="50" t="s">
        <v>2600</v>
      </c>
      <c r="B1557" s="60" t="s">
        <v>2908</v>
      </c>
      <c r="C1557" s="76" t="s">
        <v>2908</v>
      </c>
      <c r="D1557" s="61" t="s">
        <v>2909</v>
      </c>
      <c r="E1557" s="53">
        <v>11170011.67</v>
      </c>
      <c r="F1557" s="26">
        <v>0.21</v>
      </c>
      <c r="G1557" s="53">
        <v>17570428.355999999</v>
      </c>
      <c r="H1557" s="67"/>
      <c r="I1557" s="68"/>
      <c r="J1557" s="69"/>
      <c r="K1557" s="69"/>
      <c r="L1557" s="69"/>
      <c r="M1557" s="69"/>
      <c r="N1557" s="69"/>
      <c r="O1557" s="35"/>
      <c r="P1557" s="35" t="s">
        <v>25608</v>
      </c>
      <c r="Q1557" s="36">
        <v>1</v>
      </c>
      <c r="R1557" s="35" t="s">
        <v>9849</v>
      </c>
      <c r="S1557" s="35" t="s">
        <v>28503</v>
      </c>
      <c r="T1557" s="35">
        <v>0</v>
      </c>
      <c r="U1557" s="35">
        <v>0</v>
      </c>
      <c r="V1557" s="36">
        <v>1</v>
      </c>
      <c r="W1557" s="36">
        <v>1</v>
      </c>
      <c r="X1557" s="37" t="s">
        <v>65</v>
      </c>
    </row>
    <row r="1558" spans="1:24" ht="24" customHeight="1" x14ac:dyDescent="0.2">
      <c r="A1558" s="50" t="s">
        <v>2600</v>
      </c>
      <c r="B1558" s="60" t="s">
        <v>2910</v>
      </c>
      <c r="C1558" s="76" t="s">
        <v>2910</v>
      </c>
      <c r="D1558" s="61" t="s">
        <v>2911</v>
      </c>
      <c r="E1558" s="53">
        <v>4418157.63</v>
      </c>
      <c r="F1558" s="26">
        <v>0.21</v>
      </c>
      <c r="G1558" s="53">
        <v>6949761.9529999997</v>
      </c>
      <c r="H1558" s="67"/>
      <c r="I1558" s="68"/>
      <c r="J1558" s="69"/>
      <c r="K1558" s="69"/>
      <c r="L1558" s="69"/>
      <c r="M1558" s="69"/>
      <c r="N1558" s="69"/>
      <c r="O1558" s="35"/>
      <c r="P1558" s="35" t="s">
        <v>25609</v>
      </c>
      <c r="Q1558" s="36">
        <v>1</v>
      </c>
      <c r="R1558" s="35" t="s">
        <v>9849</v>
      </c>
      <c r="S1558" s="35" t="s">
        <v>28503</v>
      </c>
      <c r="T1558" s="35">
        <v>0</v>
      </c>
      <c r="U1558" s="35">
        <v>0</v>
      </c>
      <c r="V1558" s="36">
        <v>1</v>
      </c>
      <c r="W1558" s="36">
        <v>1</v>
      </c>
      <c r="X1558" s="37" t="s">
        <v>65</v>
      </c>
    </row>
    <row r="1559" spans="1:24" ht="24" customHeight="1" x14ac:dyDescent="0.2">
      <c r="A1559" s="50" t="s">
        <v>2600</v>
      </c>
      <c r="B1559" s="60" t="s">
        <v>2912</v>
      </c>
      <c r="C1559" s="76" t="s">
        <v>2912</v>
      </c>
      <c r="D1559" s="61" t="s">
        <v>2913</v>
      </c>
      <c r="E1559" s="53">
        <v>1287576.46</v>
      </c>
      <c r="F1559" s="26">
        <v>0.21</v>
      </c>
      <c r="G1559" s="53">
        <v>2025357.774</v>
      </c>
      <c r="H1559" s="67"/>
      <c r="I1559" s="68"/>
      <c r="J1559" s="69"/>
      <c r="K1559" s="69"/>
      <c r="L1559" s="69"/>
      <c r="M1559" s="69"/>
      <c r="N1559" s="69"/>
      <c r="O1559" s="35"/>
      <c r="P1559" s="35" t="s">
        <v>25610</v>
      </c>
      <c r="Q1559" s="36">
        <v>1</v>
      </c>
      <c r="R1559" s="35" t="s">
        <v>9849</v>
      </c>
      <c r="S1559" s="35" t="s">
        <v>28504</v>
      </c>
      <c r="T1559" s="35">
        <v>0</v>
      </c>
      <c r="U1559" s="35">
        <v>0</v>
      </c>
      <c r="V1559" s="36">
        <v>1</v>
      </c>
      <c r="W1559" s="36">
        <v>1</v>
      </c>
      <c r="X1559" s="37" t="s">
        <v>65</v>
      </c>
    </row>
    <row r="1560" spans="1:24" ht="24" customHeight="1" x14ac:dyDescent="0.2">
      <c r="A1560" s="50" t="s">
        <v>2600</v>
      </c>
      <c r="B1560" s="60" t="s">
        <v>2914</v>
      </c>
      <c r="C1560" s="76" t="s">
        <v>2914</v>
      </c>
      <c r="D1560" s="61" t="s">
        <v>2915</v>
      </c>
      <c r="E1560" s="53">
        <v>4007626.26</v>
      </c>
      <c r="F1560" s="26">
        <v>0.21</v>
      </c>
      <c r="G1560" s="53">
        <v>6303996.1090000002</v>
      </c>
      <c r="H1560" s="67"/>
      <c r="I1560" s="68"/>
      <c r="J1560" s="69"/>
      <c r="K1560" s="69"/>
      <c r="L1560" s="69"/>
      <c r="M1560" s="69"/>
      <c r="N1560" s="69"/>
      <c r="O1560" s="35"/>
      <c r="P1560" s="35" t="s">
        <v>25611</v>
      </c>
      <c r="Q1560" s="36">
        <v>1</v>
      </c>
      <c r="R1560" s="35" t="s">
        <v>9849</v>
      </c>
      <c r="S1560" s="35" t="s">
        <v>28504</v>
      </c>
      <c r="T1560" s="35">
        <v>0</v>
      </c>
      <c r="U1560" s="35">
        <v>0</v>
      </c>
      <c r="V1560" s="36">
        <v>1</v>
      </c>
      <c r="W1560" s="36">
        <v>1</v>
      </c>
      <c r="X1560" s="37" t="s">
        <v>65</v>
      </c>
    </row>
    <row r="1561" spans="1:24" ht="24" customHeight="1" x14ac:dyDescent="0.2">
      <c r="A1561" s="50" t="s">
        <v>2600</v>
      </c>
      <c r="B1561" s="60" t="s">
        <v>2916</v>
      </c>
      <c r="C1561" s="76" t="s">
        <v>2916</v>
      </c>
      <c r="D1561" s="61" t="s">
        <v>2917</v>
      </c>
      <c r="E1561" s="53">
        <v>648318.06999999995</v>
      </c>
      <c r="F1561" s="26">
        <v>0.21</v>
      </c>
      <c r="G1561" s="53">
        <v>1019804.323</v>
      </c>
      <c r="H1561" s="67"/>
      <c r="I1561" s="68"/>
      <c r="J1561" s="69"/>
      <c r="K1561" s="69"/>
      <c r="L1561" s="69"/>
      <c r="M1561" s="69"/>
      <c r="N1561" s="69"/>
      <c r="O1561" s="35"/>
      <c r="P1561" s="35" t="s">
        <v>25612</v>
      </c>
      <c r="Q1561" s="36">
        <v>1</v>
      </c>
      <c r="R1561" s="35" t="s">
        <v>9849</v>
      </c>
      <c r="S1561" s="35" t="s">
        <v>28504</v>
      </c>
      <c r="T1561" s="35">
        <v>0</v>
      </c>
      <c r="U1561" s="35">
        <v>0</v>
      </c>
      <c r="V1561" s="36">
        <v>1</v>
      </c>
      <c r="W1561" s="36">
        <v>1</v>
      </c>
      <c r="X1561" s="37" t="s">
        <v>65</v>
      </c>
    </row>
    <row r="1562" spans="1:24" ht="24" customHeight="1" x14ac:dyDescent="0.2">
      <c r="A1562" s="50" t="s">
        <v>2600</v>
      </c>
      <c r="B1562" s="60" t="s">
        <v>2918</v>
      </c>
      <c r="C1562" s="76" t="s">
        <v>2918</v>
      </c>
      <c r="D1562" s="61" t="s">
        <v>2919</v>
      </c>
      <c r="E1562" s="53">
        <v>1175076.49</v>
      </c>
      <c r="F1562" s="26">
        <v>0.21</v>
      </c>
      <c r="G1562" s="53">
        <v>1848395.3219999999</v>
      </c>
      <c r="H1562" s="67"/>
      <c r="I1562" s="68"/>
      <c r="J1562" s="69"/>
      <c r="K1562" s="69"/>
      <c r="L1562" s="69"/>
      <c r="M1562" s="69"/>
      <c r="N1562" s="69"/>
      <c r="O1562" s="35"/>
      <c r="P1562" s="35" t="s">
        <v>25613</v>
      </c>
      <c r="Q1562" s="36">
        <v>1</v>
      </c>
      <c r="R1562" s="35" t="s">
        <v>9849</v>
      </c>
      <c r="S1562" s="35" t="s">
        <v>28504</v>
      </c>
      <c r="T1562" s="35">
        <v>0</v>
      </c>
      <c r="U1562" s="35">
        <v>0</v>
      </c>
      <c r="V1562" s="36">
        <v>1</v>
      </c>
      <c r="W1562" s="36">
        <v>1</v>
      </c>
      <c r="X1562" s="37" t="s">
        <v>65</v>
      </c>
    </row>
    <row r="1563" spans="1:24" ht="24" customHeight="1" x14ac:dyDescent="0.2">
      <c r="A1563" s="50" t="s">
        <v>2600</v>
      </c>
      <c r="B1563" s="60" t="s">
        <v>2920</v>
      </c>
      <c r="C1563" s="76" t="s">
        <v>2920</v>
      </c>
      <c r="D1563" s="61" t="s">
        <v>2921</v>
      </c>
      <c r="E1563" s="53">
        <v>1103211.07</v>
      </c>
      <c r="F1563" s="26">
        <v>0.105</v>
      </c>
      <c r="G1563" s="53">
        <v>1584762.7009999999</v>
      </c>
      <c r="H1563" s="67"/>
      <c r="I1563" s="68"/>
      <c r="J1563" s="69"/>
      <c r="K1563" s="69"/>
      <c r="L1563" s="69"/>
      <c r="M1563" s="69"/>
      <c r="N1563" s="69"/>
      <c r="O1563" s="35"/>
      <c r="P1563" s="35" t="s">
        <v>25614</v>
      </c>
      <c r="Q1563" s="36">
        <v>1</v>
      </c>
      <c r="R1563" s="35" t="s">
        <v>9849</v>
      </c>
      <c r="S1563" s="35" t="s">
        <v>28504</v>
      </c>
      <c r="T1563" s="35">
        <v>0</v>
      </c>
      <c r="U1563" s="35">
        <v>0</v>
      </c>
      <c r="V1563" s="36">
        <v>1</v>
      </c>
      <c r="W1563" s="36">
        <v>1</v>
      </c>
      <c r="X1563" s="37" t="s">
        <v>65</v>
      </c>
    </row>
    <row r="1564" spans="1:24" ht="24" customHeight="1" x14ac:dyDescent="0.2">
      <c r="A1564" s="50" t="s">
        <v>2600</v>
      </c>
      <c r="B1564" s="60" t="s">
        <v>2922</v>
      </c>
      <c r="C1564" s="76" t="s">
        <v>2922</v>
      </c>
      <c r="D1564" s="61" t="s">
        <v>2923</v>
      </c>
      <c r="E1564" s="53">
        <v>763761.55</v>
      </c>
      <c r="F1564" s="26">
        <v>0.21</v>
      </c>
      <c r="G1564" s="53">
        <v>1201396.9240000001</v>
      </c>
      <c r="H1564" s="67"/>
      <c r="I1564" s="68"/>
      <c r="J1564" s="69"/>
      <c r="K1564" s="69"/>
      <c r="L1564" s="69"/>
      <c r="M1564" s="69"/>
      <c r="N1564" s="69"/>
      <c r="O1564" s="35"/>
      <c r="P1564" s="35" t="s">
        <v>25615</v>
      </c>
      <c r="Q1564" s="36">
        <v>1</v>
      </c>
      <c r="R1564" s="35" t="s">
        <v>9849</v>
      </c>
      <c r="S1564" s="35" t="s">
        <v>28503</v>
      </c>
      <c r="T1564" s="35">
        <v>0</v>
      </c>
      <c r="U1564" s="35">
        <v>0</v>
      </c>
      <c r="V1564" s="36">
        <v>1</v>
      </c>
      <c r="W1564" s="36">
        <v>1</v>
      </c>
      <c r="X1564" s="37" t="s">
        <v>65</v>
      </c>
    </row>
    <row r="1565" spans="1:24" ht="24" customHeight="1" x14ac:dyDescent="0.2">
      <c r="A1565" s="50" t="s">
        <v>2600</v>
      </c>
      <c r="B1565" s="60" t="s">
        <v>2924</v>
      </c>
      <c r="C1565" s="76" t="s">
        <v>2924</v>
      </c>
      <c r="D1565" s="61" t="s">
        <v>2925</v>
      </c>
      <c r="E1565" s="53">
        <v>5346330.4800000004</v>
      </c>
      <c r="F1565" s="26">
        <v>0.21</v>
      </c>
      <c r="G1565" s="53">
        <v>8409777.8399999999</v>
      </c>
      <c r="H1565" s="67"/>
      <c r="I1565" s="68"/>
      <c r="J1565" s="69"/>
      <c r="K1565" s="69"/>
      <c r="L1565" s="69"/>
      <c r="M1565" s="69"/>
      <c r="N1565" s="69"/>
      <c r="O1565" s="35"/>
      <c r="P1565" s="35" t="s">
        <v>25616</v>
      </c>
      <c r="Q1565" s="36">
        <v>1</v>
      </c>
      <c r="R1565" s="35" t="s">
        <v>9849</v>
      </c>
      <c r="S1565" s="35" t="s">
        <v>28503</v>
      </c>
      <c r="T1565" s="35">
        <v>0</v>
      </c>
      <c r="U1565" s="35">
        <v>0</v>
      </c>
      <c r="V1565" s="36">
        <v>1</v>
      </c>
      <c r="W1565" s="36">
        <v>1</v>
      </c>
      <c r="X1565" s="37" t="s">
        <v>65</v>
      </c>
    </row>
    <row r="1566" spans="1:24" ht="24" customHeight="1" x14ac:dyDescent="0.2">
      <c r="A1566" s="50" t="s">
        <v>2600</v>
      </c>
      <c r="B1566" s="60" t="s">
        <v>2926</v>
      </c>
      <c r="C1566" s="76" t="s">
        <v>2926</v>
      </c>
      <c r="D1566" s="61" t="s">
        <v>2927</v>
      </c>
      <c r="E1566" s="53">
        <v>1654816.55</v>
      </c>
      <c r="F1566" s="26">
        <v>0.21</v>
      </c>
      <c r="G1566" s="53">
        <v>2603026.4389999998</v>
      </c>
      <c r="H1566" s="67"/>
      <c r="I1566" s="68"/>
      <c r="J1566" s="69"/>
      <c r="K1566" s="69"/>
      <c r="L1566" s="69"/>
      <c r="M1566" s="69"/>
      <c r="N1566" s="69"/>
      <c r="O1566" s="35"/>
      <c r="P1566" s="35" t="s">
        <v>25617</v>
      </c>
      <c r="Q1566" s="36">
        <v>1</v>
      </c>
      <c r="R1566" s="35" t="s">
        <v>9849</v>
      </c>
      <c r="S1566" s="35" t="s">
        <v>28503</v>
      </c>
      <c r="T1566" s="35">
        <v>0</v>
      </c>
      <c r="U1566" s="35">
        <v>0</v>
      </c>
      <c r="V1566" s="36">
        <v>1</v>
      </c>
      <c r="W1566" s="36">
        <v>1</v>
      </c>
      <c r="X1566" s="37" t="s">
        <v>65</v>
      </c>
    </row>
    <row r="1567" spans="1:24" ht="24" customHeight="1" x14ac:dyDescent="0.2">
      <c r="A1567" s="50" t="s">
        <v>2600</v>
      </c>
      <c r="B1567" s="60" t="s">
        <v>2928</v>
      </c>
      <c r="C1567" s="76" t="s">
        <v>2928</v>
      </c>
      <c r="D1567" s="61" t="s">
        <v>2929</v>
      </c>
      <c r="E1567" s="53">
        <v>18735378.629999999</v>
      </c>
      <c r="F1567" s="26">
        <v>0.21</v>
      </c>
      <c r="G1567" s="53">
        <v>29470750.585999999</v>
      </c>
      <c r="H1567" s="67"/>
      <c r="I1567" s="68"/>
      <c r="J1567" s="69"/>
      <c r="K1567" s="69"/>
      <c r="L1567" s="69"/>
      <c r="M1567" s="69"/>
      <c r="N1567" s="69"/>
      <c r="O1567" s="35"/>
      <c r="P1567" s="35" t="s">
        <v>25618</v>
      </c>
      <c r="Q1567" s="36">
        <v>1</v>
      </c>
      <c r="R1567" s="35" t="s">
        <v>9849</v>
      </c>
      <c r="S1567" s="35" t="s">
        <v>28503</v>
      </c>
      <c r="T1567" s="35">
        <v>0</v>
      </c>
      <c r="U1567" s="35">
        <v>0</v>
      </c>
      <c r="V1567" s="36">
        <v>1</v>
      </c>
      <c r="W1567" s="36">
        <v>1</v>
      </c>
      <c r="X1567" s="37" t="s">
        <v>65</v>
      </c>
    </row>
    <row r="1568" spans="1:24" ht="24" customHeight="1" x14ac:dyDescent="0.2">
      <c r="A1568" s="50" t="s">
        <v>2600</v>
      </c>
      <c r="B1568" s="60" t="s">
        <v>2930</v>
      </c>
      <c r="C1568" s="76" t="s">
        <v>2930</v>
      </c>
      <c r="D1568" s="61" t="s">
        <v>2931</v>
      </c>
      <c r="E1568" s="53">
        <v>975917.47</v>
      </c>
      <c r="F1568" s="26">
        <v>0.21</v>
      </c>
      <c r="G1568" s="53">
        <v>1535118.179</v>
      </c>
      <c r="H1568" s="67"/>
      <c r="I1568" s="68"/>
      <c r="J1568" s="69"/>
      <c r="K1568" s="69"/>
      <c r="L1568" s="69"/>
      <c r="M1568" s="69"/>
      <c r="N1568" s="69"/>
      <c r="O1568" s="35"/>
      <c r="P1568" s="35" t="s">
        <v>25619</v>
      </c>
      <c r="Q1568" s="36">
        <v>1</v>
      </c>
      <c r="R1568" s="35" t="s">
        <v>9849</v>
      </c>
      <c r="S1568" s="35" t="s">
        <v>28503</v>
      </c>
      <c r="T1568" s="35">
        <v>0</v>
      </c>
      <c r="U1568" s="35">
        <v>0</v>
      </c>
      <c r="V1568" s="36">
        <v>1</v>
      </c>
      <c r="W1568" s="36">
        <v>1</v>
      </c>
      <c r="X1568" s="37" t="s">
        <v>65</v>
      </c>
    </row>
    <row r="1569" spans="1:24" ht="24" customHeight="1" x14ac:dyDescent="0.2">
      <c r="A1569" s="50" t="s">
        <v>2600</v>
      </c>
      <c r="B1569" s="60" t="s">
        <v>2932</v>
      </c>
      <c r="C1569" s="76" t="s">
        <v>2932</v>
      </c>
      <c r="D1569" s="61" t="s">
        <v>2933</v>
      </c>
      <c r="E1569" s="53">
        <v>1332339.47</v>
      </c>
      <c r="F1569" s="26">
        <v>0.21</v>
      </c>
      <c r="G1569" s="53">
        <v>2095769.9850000001</v>
      </c>
      <c r="H1569" s="67"/>
      <c r="I1569" s="68"/>
      <c r="J1569" s="69"/>
      <c r="K1569" s="69"/>
      <c r="L1569" s="69"/>
      <c r="M1569" s="69"/>
      <c r="N1569" s="69"/>
      <c r="O1569" s="35"/>
      <c r="P1569" s="35" t="s">
        <v>25620</v>
      </c>
      <c r="Q1569" s="36">
        <v>1</v>
      </c>
      <c r="R1569" s="35" t="s">
        <v>9849</v>
      </c>
      <c r="S1569" s="35" t="s">
        <v>28504</v>
      </c>
      <c r="T1569" s="35">
        <v>0</v>
      </c>
      <c r="U1569" s="35">
        <v>0</v>
      </c>
      <c r="V1569" s="36">
        <v>1</v>
      </c>
      <c r="W1569" s="36">
        <v>1</v>
      </c>
      <c r="X1569" s="37" t="s">
        <v>65</v>
      </c>
    </row>
    <row r="1570" spans="1:24" ht="24" customHeight="1" x14ac:dyDescent="0.2">
      <c r="A1570" s="50" t="s">
        <v>2600</v>
      </c>
      <c r="B1570" s="60" t="s">
        <v>2934</v>
      </c>
      <c r="C1570" s="76" t="s">
        <v>2934</v>
      </c>
      <c r="D1570" s="61" t="s">
        <v>2935</v>
      </c>
      <c r="E1570" s="53">
        <v>1502064.25</v>
      </c>
      <c r="F1570" s="26">
        <v>0.105</v>
      </c>
      <c r="G1570" s="53">
        <v>2157715.301</v>
      </c>
      <c r="H1570" s="67"/>
      <c r="I1570" s="68"/>
      <c r="J1570" s="69"/>
      <c r="K1570" s="69"/>
      <c r="L1570" s="69"/>
      <c r="M1570" s="69"/>
      <c r="N1570" s="69"/>
      <c r="O1570" s="35"/>
      <c r="P1570" s="35" t="s">
        <v>25621</v>
      </c>
      <c r="Q1570" s="36">
        <v>1</v>
      </c>
      <c r="R1570" s="35" t="s">
        <v>9849</v>
      </c>
      <c r="S1570" s="35" t="s">
        <v>28504</v>
      </c>
      <c r="T1570" s="35">
        <v>0</v>
      </c>
      <c r="U1570" s="35">
        <v>0</v>
      </c>
      <c r="V1570" s="36">
        <v>1</v>
      </c>
      <c r="W1570" s="36">
        <v>1</v>
      </c>
      <c r="X1570" s="37" t="s">
        <v>65</v>
      </c>
    </row>
    <row r="1571" spans="1:24" ht="24" customHeight="1" x14ac:dyDescent="0.2">
      <c r="A1571" s="50" t="s">
        <v>2600</v>
      </c>
      <c r="B1571" s="60" t="s">
        <v>2936</v>
      </c>
      <c r="C1571" s="76" t="s">
        <v>2936</v>
      </c>
      <c r="D1571" s="61" t="s">
        <v>2937</v>
      </c>
      <c r="E1571" s="53">
        <v>1060779.78</v>
      </c>
      <c r="F1571" s="26">
        <v>0.21</v>
      </c>
      <c r="G1571" s="53">
        <v>1668606.5889999999</v>
      </c>
      <c r="H1571" s="67"/>
      <c r="I1571" s="68"/>
      <c r="J1571" s="69"/>
      <c r="K1571" s="69"/>
      <c r="L1571" s="69"/>
      <c r="M1571" s="69"/>
      <c r="N1571" s="69"/>
      <c r="O1571" s="35"/>
      <c r="P1571" s="35" t="s">
        <v>25622</v>
      </c>
      <c r="Q1571" s="36">
        <v>1</v>
      </c>
      <c r="R1571" s="35" t="s">
        <v>9849</v>
      </c>
      <c r="S1571" s="35" t="s">
        <v>28503</v>
      </c>
      <c r="T1571" s="35">
        <v>0</v>
      </c>
      <c r="U1571" s="35">
        <v>0</v>
      </c>
      <c r="V1571" s="36">
        <v>1</v>
      </c>
      <c r="W1571" s="36">
        <v>1</v>
      </c>
      <c r="X1571" s="37" t="s">
        <v>65</v>
      </c>
    </row>
    <row r="1572" spans="1:24" ht="24" customHeight="1" x14ac:dyDescent="0.2">
      <c r="A1572" s="50" t="s">
        <v>2600</v>
      </c>
      <c r="B1572" s="60" t="s">
        <v>2938</v>
      </c>
      <c r="C1572" s="76" t="s">
        <v>2938</v>
      </c>
      <c r="D1572" s="61" t="s">
        <v>23943</v>
      </c>
      <c r="E1572" s="53">
        <v>4830791.41</v>
      </c>
      <c r="F1572" s="26">
        <v>0.21</v>
      </c>
      <c r="G1572" s="53">
        <v>7598834.8839999996</v>
      </c>
      <c r="H1572" s="67"/>
      <c r="I1572" s="68"/>
      <c r="J1572" s="69"/>
      <c r="K1572" s="69"/>
      <c r="L1572" s="69"/>
      <c r="M1572" s="69"/>
      <c r="N1572" s="69"/>
      <c r="O1572" s="35"/>
      <c r="P1572" s="35" t="s">
        <v>25623</v>
      </c>
      <c r="Q1572" s="36">
        <v>1</v>
      </c>
      <c r="R1572" s="35" t="s">
        <v>9849</v>
      </c>
      <c r="S1572" s="35" t="s">
        <v>28504</v>
      </c>
      <c r="T1572" s="35">
        <v>0</v>
      </c>
      <c r="U1572" s="35">
        <v>0</v>
      </c>
      <c r="V1572" s="36">
        <v>1</v>
      </c>
      <c r="W1572" s="36">
        <v>1</v>
      </c>
      <c r="X1572" s="37" t="s">
        <v>65</v>
      </c>
    </row>
    <row r="1573" spans="1:24" ht="24" customHeight="1" x14ac:dyDescent="0.2">
      <c r="A1573" s="50" t="s">
        <v>2600</v>
      </c>
      <c r="B1573" s="60" t="s">
        <v>2940</v>
      </c>
      <c r="C1573" s="76" t="s">
        <v>2940</v>
      </c>
      <c r="D1573" s="61" t="s">
        <v>2941</v>
      </c>
      <c r="E1573" s="53">
        <v>4658945.05</v>
      </c>
      <c r="F1573" s="26">
        <v>0.21</v>
      </c>
      <c r="G1573" s="53">
        <v>7328520.5700000003</v>
      </c>
      <c r="H1573" s="67"/>
      <c r="I1573" s="68"/>
      <c r="J1573" s="69"/>
      <c r="K1573" s="69"/>
      <c r="L1573" s="69"/>
      <c r="M1573" s="69"/>
      <c r="N1573" s="69"/>
      <c r="O1573" s="35"/>
      <c r="P1573" s="35" t="s">
        <v>25624</v>
      </c>
      <c r="Q1573" s="36">
        <v>1</v>
      </c>
      <c r="R1573" s="35" t="s">
        <v>9849</v>
      </c>
      <c r="S1573" s="35" t="s">
        <v>28504</v>
      </c>
      <c r="T1573" s="35">
        <v>0</v>
      </c>
      <c r="U1573" s="35">
        <v>0</v>
      </c>
      <c r="V1573" s="36">
        <v>1</v>
      </c>
      <c r="W1573" s="36">
        <v>1</v>
      </c>
      <c r="X1573" s="37" t="s">
        <v>65</v>
      </c>
    </row>
    <row r="1574" spans="1:24" ht="24" customHeight="1" x14ac:dyDescent="0.2">
      <c r="A1574" s="50" t="s">
        <v>2600</v>
      </c>
      <c r="B1574" s="60" t="s">
        <v>2942</v>
      </c>
      <c r="C1574" s="76" t="s">
        <v>2942</v>
      </c>
      <c r="D1574" s="61" t="s">
        <v>2943</v>
      </c>
      <c r="E1574" s="53">
        <v>2531804.36</v>
      </c>
      <c r="F1574" s="26">
        <v>0.21</v>
      </c>
      <c r="G1574" s="53">
        <v>3982528.2609999999</v>
      </c>
      <c r="H1574" s="67"/>
      <c r="I1574" s="68"/>
      <c r="J1574" s="69"/>
      <c r="K1574" s="69"/>
      <c r="L1574" s="69"/>
      <c r="M1574" s="69"/>
      <c r="N1574" s="69"/>
      <c r="O1574" s="35"/>
      <c r="P1574" s="35" t="s">
        <v>25625</v>
      </c>
      <c r="Q1574" s="36">
        <v>1</v>
      </c>
      <c r="R1574" s="35" t="s">
        <v>9849</v>
      </c>
      <c r="S1574" s="35" t="s">
        <v>28504</v>
      </c>
      <c r="T1574" s="35">
        <v>0</v>
      </c>
      <c r="U1574" s="35">
        <v>0</v>
      </c>
      <c r="V1574" s="36">
        <v>1</v>
      </c>
      <c r="W1574" s="36">
        <v>1</v>
      </c>
      <c r="X1574" s="37" t="s">
        <v>65</v>
      </c>
    </row>
    <row r="1575" spans="1:24" ht="24" customHeight="1" x14ac:dyDescent="0.2">
      <c r="A1575" s="50" t="s">
        <v>2600</v>
      </c>
      <c r="B1575" s="60" t="s">
        <v>2944</v>
      </c>
      <c r="C1575" s="76" t="s">
        <v>2944</v>
      </c>
      <c r="D1575" s="61" t="s">
        <v>2945</v>
      </c>
      <c r="E1575" s="53">
        <v>1018348.66</v>
      </c>
      <c r="F1575" s="26">
        <v>0.21</v>
      </c>
      <c r="G1575" s="53">
        <v>1601862.4450000001</v>
      </c>
      <c r="H1575" s="67"/>
      <c r="I1575" s="68"/>
      <c r="J1575" s="69"/>
      <c r="K1575" s="69"/>
      <c r="L1575" s="69"/>
      <c r="M1575" s="69"/>
      <c r="N1575" s="69"/>
      <c r="O1575" s="35"/>
      <c r="P1575" s="35" t="s">
        <v>25626</v>
      </c>
      <c r="Q1575" s="36">
        <v>1</v>
      </c>
      <c r="R1575" s="35" t="s">
        <v>9849</v>
      </c>
      <c r="S1575" s="35" t="s">
        <v>28503</v>
      </c>
      <c r="T1575" s="35">
        <v>0</v>
      </c>
      <c r="U1575" s="35">
        <v>0</v>
      </c>
      <c r="V1575" s="36">
        <v>1</v>
      </c>
      <c r="W1575" s="36">
        <v>1</v>
      </c>
      <c r="X1575" s="37" t="s">
        <v>65</v>
      </c>
    </row>
    <row r="1576" spans="1:24" ht="24" customHeight="1" x14ac:dyDescent="0.2">
      <c r="A1576" s="50" t="s">
        <v>2600</v>
      </c>
      <c r="B1576" s="60" t="s">
        <v>2946</v>
      </c>
      <c r="C1576" s="76" t="s">
        <v>2946</v>
      </c>
      <c r="D1576" s="61" t="s">
        <v>2947</v>
      </c>
      <c r="E1576" s="53">
        <v>241644.85</v>
      </c>
      <c r="F1576" s="26">
        <v>0.21</v>
      </c>
      <c r="G1576" s="53">
        <v>380107.35499999998</v>
      </c>
      <c r="H1576" s="67"/>
      <c r="I1576" s="68"/>
      <c r="J1576" s="69"/>
      <c r="K1576" s="69"/>
      <c r="L1576" s="69"/>
      <c r="M1576" s="69"/>
      <c r="N1576" s="69"/>
      <c r="O1576" s="35"/>
      <c r="P1576" s="35" t="s">
        <v>25627</v>
      </c>
      <c r="Q1576" s="36">
        <v>1</v>
      </c>
      <c r="R1576" s="35" t="s">
        <v>9849</v>
      </c>
      <c r="S1576" s="35" t="s">
        <v>28504</v>
      </c>
      <c r="T1576" s="35">
        <v>0</v>
      </c>
      <c r="U1576" s="35">
        <v>0</v>
      </c>
      <c r="V1576" s="36">
        <v>1</v>
      </c>
      <c r="W1576" s="36">
        <v>1</v>
      </c>
      <c r="X1576" s="37" t="s">
        <v>65</v>
      </c>
    </row>
    <row r="1577" spans="1:24" ht="24" customHeight="1" x14ac:dyDescent="0.2">
      <c r="A1577" s="50" t="s">
        <v>2600</v>
      </c>
      <c r="B1577" s="60" t="s">
        <v>2948</v>
      </c>
      <c r="C1577" s="76" t="s">
        <v>2948</v>
      </c>
      <c r="D1577" s="61" t="s">
        <v>23944</v>
      </c>
      <c r="E1577" s="53">
        <v>241644.85</v>
      </c>
      <c r="F1577" s="26">
        <v>0.21</v>
      </c>
      <c r="G1577" s="53">
        <v>380107.35499999998</v>
      </c>
      <c r="H1577" s="67"/>
      <c r="I1577" s="68"/>
      <c r="J1577" s="69"/>
      <c r="K1577" s="69"/>
      <c r="L1577" s="69"/>
      <c r="M1577" s="69"/>
      <c r="N1577" s="69"/>
      <c r="O1577" s="35"/>
      <c r="P1577" s="35" t="s">
        <v>25628</v>
      </c>
      <c r="Q1577" s="36">
        <v>1</v>
      </c>
      <c r="R1577" s="35" t="s">
        <v>27</v>
      </c>
      <c r="S1577" s="35" t="s">
        <v>28504</v>
      </c>
      <c r="T1577" s="35">
        <v>0</v>
      </c>
      <c r="U1577" s="35">
        <v>0</v>
      </c>
      <c r="V1577" s="36">
        <v>1</v>
      </c>
      <c r="W1577" s="36">
        <v>1</v>
      </c>
      <c r="X1577" s="37" t="s">
        <v>65</v>
      </c>
    </row>
    <row r="1578" spans="1:24" ht="24" customHeight="1" x14ac:dyDescent="0.2">
      <c r="A1578" s="50" t="s">
        <v>2600</v>
      </c>
      <c r="B1578" s="60" t="s">
        <v>2950</v>
      </c>
      <c r="C1578" s="76" t="s">
        <v>2950</v>
      </c>
      <c r="D1578" s="61" t="s">
        <v>23945</v>
      </c>
      <c r="E1578" s="53">
        <v>240460.84</v>
      </c>
      <c r="F1578" s="26">
        <v>0.21</v>
      </c>
      <c r="G1578" s="53">
        <v>378244.89899999998</v>
      </c>
      <c r="H1578" s="67"/>
      <c r="I1578" s="68"/>
      <c r="J1578" s="69"/>
      <c r="K1578" s="69"/>
      <c r="L1578" s="69"/>
      <c r="M1578" s="69"/>
      <c r="N1578" s="69"/>
      <c r="O1578" s="35"/>
      <c r="P1578" s="35" t="s">
        <v>65</v>
      </c>
      <c r="Q1578" s="36">
        <v>1</v>
      </c>
      <c r="R1578" s="35" t="s">
        <v>9849</v>
      </c>
      <c r="S1578" s="35" t="s">
        <v>28504</v>
      </c>
      <c r="T1578" s="35">
        <v>0</v>
      </c>
      <c r="U1578" s="35">
        <v>0</v>
      </c>
      <c r="V1578" s="36">
        <v>1</v>
      </c>
      <c r="W1578" s="36">
        <v>1</v>
      </c>
      <c r="X1578" s="37" t="s">
        <v>65</v>
      </c>
    </row>
    <row r="1579" spans="1:24" ht="24" customHeight="1" x14ac:dyDescent="0.2">
      <c r="A1579" s="50" t="s">
        <v>2600</v>
      </c>
      <c r="B1579" s="60" t="s">
        <v>2952</v>
      </c>
      <c r="C1579" s="76" t="s">
        <v>2952</v>
      </c>
      <c r="D1579" s="61" t="s">
        <v>23946</v>
      </c>
      <c r="E1579" s="53">
        <v>321123.78000000003</v>
      </c>
      <c r="F1579" s="26">
        <v>0.21</v>
      </c>
      <c r="G1579" s="53">
        <v>505127.701</v>
      </c>
      <c r="H1579" s="67"/>
      <c r="I1579" s="68"/>
      <c r="J1579" s="69"/>
      <c r="K1579" s="69"/>
      <c r="L1579" s="69"/>
      <c r="M1579" s="69"/>
      <c r="N1579" s="69"/>
      <c r="O1579" s="35"/>
      <c r="P1579" s="35" t="s">
        <v>65</v>
      </c>
      <c r="Q1579" s="36">
        <v>1</v>
      </c>
      <c r="R1579" s="35" t="s">
        <v>9849</v>
      </c>
      <c r="S1579" s="35" t="s">
        <v>28504</v>
      </c>
      <c r="T1579" s="35">
        <v>0</v>
      </c>
      <c r="U1579" s="35">
        <v>0</v>
      </c>
      <c r="V1579" s="36">
        <v>1</v>
      </c>
      <c r="W1579" s="36">
        <v>1</v>
      </c>
      <c r="X1579" s="37" t="s">
        <v>65</v>
      </c>
    </row>
    <row r="1580" spans="1:24" ht="24" customHeight="1" x14ac:dyDescent="0.2">
      <c r="A1580" s="50" t="s">
        <v>2600</v>
      </c>
      <c r="B1580" s="60" t="s">
        <v>2954</v>
      </c>
      <c r="C1580" s="76" t="s">
        <v>2954</v>
      </c>
      <c r="D1580" s="61" t="s">
        <v>23947</v>
      </c>
      <c r="E1580" s="53">
        <v>399300.87</v>
      </c>
      <c r="F1580" s="26">
        <v>0.21</v>
      </c>
      <c r="G1580" s="53">
        <v>628100.26699999999</v>
      </c>
      <c r="H1580" s="67"/>
      <c r="I1580" s="68"/>
      <c r="J1580" s="69"/>
      <c r="K1580" s="69"/>
      <c r="L1580" s="69"/>
      <c r="M1580" s="69"/>
      <c r="N1580" s="69"/>
      <c r="O1580" s="35"/>
      <c r="P1580" s="35" t="s">
        <v>25629</v>
      </c>
      <c r="Q1580" s="36">
        <v>1</v>
      </c>
      <c r="R1580" s="35" t="s">
        <v>9849</v>
      </c>
      <c r="S1580" s="35" t="s">
        <v>28503</v>
      </c>
      <c r="T1580" s="35">
        <v>0</v>
      </c>
      <c r="U1580" s="35">
        <v>0</v>
      </c>
      <c r="V1580" s="36">
        <v>1</v>
      </c>
      <c r="W1580" s="36">
        <v>1</v>
      </c>
      <c r="X1580" s="37" t="s">
        <v>65</v>
      </c>
    </row>
    <row r="1581" spans="1:24" ht="24" customHeight="1" x14ac:dyDescent="0.2">
      <c r="A1581" s="50" t="s">
        <v>2600</v>
      </c>
      <c r="B1581" s="60" t="s">
        <v>2956</v>
      </c>
      <c r="C1581" s="76">
        <v>8124</v>
      </c>
      <c r="D1581" s="61" t="s">
        <v>2957</v>
      </c>
      <c r="E1581" s="53">
        <v>38735.987999999998</v>
      </c>
      <c r="F1581" s="26">
        <v>0.21</v>
      </c>
      <c r="G1581" s="53">
        <v>60931.71</v>
      </c>
      <c r="H1581" s="67"/>
      <c r="I1581" s="68"/>
      <c r="J1581" s="69"/>
      <c r="K1581" s="69"/>
      <c r="L1581" s="69"/>
      <c r="M1581" s="69"/>
      <c r="N1581" s="69"/>
      <c r="O1581" s="35"/>
      <c r="P1581" s="35" t="s">
        <v>25630</v>
      </c>
      <c r="Q1581" s="36">
        <v>4</v>
      </c>
      <c r="R1581" s="35" t="s">
        <v>9849</v>
      </c>
      <c r="S1581" s="35" t="s">
        <v>28503</v>
      </c>
      <c r="T1581" s="35">
        <v>0</v>
      </c>
      <c r="U1581" s="35">
        <v>0</v>
      </c>
      <c r="V1581" s="36">
        <v>4</v>
      </c>
      <c r="W1581" s="36">
        <v>4</v>
      </c>
      <c r="X1581" s="37" t="s">
        <v>65</v>
      </c>
    </row>
    <row r="1582" spans="1:24" ht="24" customHeight="1" x14ac:dyDescent="0.2">
      <c r="A1582" s="50" t="s">
        <v>2600</v>
      </c>
      <c r="B1582" s="60" t="s">
        <v>2958</v>
      </c>
      <c r="C1582" s="76">
        <v>8128</v>
      </c>
      <c r="D1582" s="61" t="s">
        <v>2959</v>
      </c>
      <c r="E1582" s="53">
        <v>57223.184999999998</v>
      </c>
      <c r="F1582" s="26">
        <v>0.21</v>
      </c>
      <c r="G1582" s="53">
        <v>90012.069000000003</v>
      </c>
      <c r="H1582" s="67"/>
      <c r="I1582" s="68"/>
      <c r="J1582" s="69"/>
      <c r="K1582" s="69"/>
      <c r="L1582" s="69"/>
      <c r="M1582" s="69"/>
      <c r="N1582" s="69"/>
      <c r="O1582" s="35"/>
      <c r="P1582" s="35" t="s">
        <v>25631</v>
      </c>
      <c r="Q1582" s="36">
        <v>4</v>
      </c>
      <c r="R1582" s="35" t="s">
        <v>9849</v>
      </c>
      <c r="S1582" s="35" t="s">
        <v>28503</v>
      </c>
      <c r="T1582" s="35">
        <v>0</v>
      </c>
      <c r="U1582" s="35">
        <v>0</v>
      </c>
      <c r="V1582" s="36">
        <v>4</v>
      </c>
      <c r="W1582" s="36">
        <v>4</v>
      </c>
      <c r="X1582" s="37" t="s">
        <v>65</v>
      </c>
    </row>
    <row r="1583" spans="1:24" ht="24" customHeight="1" x14ac:dyDescent="0.2">
      <c r="A1583" s="50" t="s">
        <v>2960</v>
      </c>
      <c r="B1583" s="60" t="s">
        <v>2961</v>
      </c>
      <c r="C1583" s="76" t="s">
        <v>2961</v>
      </c>
      <c r="D1583" s="61" t="s">
        <v>2962</v>
      </c>
      <c r="E1583" s="53">
        <v>758751.36</v>
      </c>
      <c r="F1583" s="26">
        <v>0.21</v>
      </c>
      <c r="G1583" s="53">
        <v>1331229.2590000001</v>
      </c>
      <c r="H1583" s="67"/>
      <c r="I1583" s="68"/>
      <c r="J1583" s="69"/>
      <c r="K1583" s="69"/>
      <c r="L1583" s="69"/>
      <c r="M1583" s="69"/>
      <c r="N1583" s="69"/>
      <c r="O1583" s="35"/>
      <c r="P1583" s="35" t="s">
        <v>25632</v>
      </c>
      <c r="Q1583" s="36">
        <v>1</v>
      </c>
      <c r="R1583" s="35" t="s">
        <v>9849</v>
      </c>
      <c r="S1583" s="35" t="s">
        <v>28504</v>
      </c>
      <c r="T1583" s="35">
        <v>0</v>
      </c>
      <c r="U1583" s="35">
        <v>0</v>
      </c>
      <c r="V1583" s="36">
        <v>1</v>
      </c>
      <c r="W1583" s="36">
        <v>1</v>
      </c>
      <c r="X1583" s="37" t="s">
        <v>65</v>
      </c>
    </row>
    <row r="1584" spans="1:24" ht="24" customHeight="1" x14ac:dyDescent="0.2">
      <c r="A1584" s="50" t="s">
        <v>2963</v>
      </c>
      <c r="B1584" s="60" t="s">
        <v>2968</v>
      </c>
      <c r="C1584" s="76" t="s">
        <v>2968</v>
      </c>
      <c r="D1584" s="61" t="s">
        <v>2969</v>
      </c>
      <c r="E1584" s="53">
        <v>1186724.55</v>
      </c>
      <c r="F1584" s="26">
        <v>0.21</v>
      </c>
      <c r="G1584" s="53">
        <v>2082108.226</v>
      </c>
      <c r="H1584" s="67"/>
      <c r="I1584" s="68"/>
      <c r="J1584" s="69"/>
      <c r="K1584" s="69"/>
      <c r="L1584" s="69"/>
      <c r="M1584" s="69"/>
      <c r="N1584" s="69"/>
      <c r="O1584" s="35"/>
      <c r="P1584" s="35" t="s">
        <v>25633</v>
      </c>
      <c r="Q1584" s="36">
        <v>1</v>
      </c>
      <c r="R1584" s="35" t="s">
        <v>9849</v>
      </c>
      <c r="S1584" s="35" t="s">
        <v>28503</v>
      </c>
      <c r="T1584" s="35">
        <v>0</v>
      </c>
      <c r="U1584" s="35">
        <v>0</v>
      </c>
      <c r="V1584" s="36">
        <v>1</v>
      </c>
      <c r="W1584" s="36">
        <v>1</v>
      </c>
      <c r="X1584" s="37" t="s">
        <v>65</v>
      </c>
    </row>
    <row r="1585" spans="1:24" ht="24" customHeight="1" x14ac:dyDescent="0.2">
      <c r="A1585" s="50" t="s">
        <v>2963</v>
      </c>
      <c r="B1585" s="60" t="s">
        <v>2970</v>
      </c>
      <c r="C1585" s="76" t="s">
        <v>2970</v>
      </c>
      <c r="D1585" s="61" t="s">
        <v>2971</v>
      </c>
      <c r="E1585" s="53">
        <v>553508.78</v>
      </c>
      <c r="F1585" s="26">
        <v>0.21</v>
      </c>
      <c r="G1585" s="53">
        <v>971131.15300000005</v>
      </c>
      <c r="H1585" s="67"/>
      <c r="I1585" s="68"/>
      <c r="J1585" s="69"/>
      <c r="K1585" s="69"/>
      <c r="L1585" s="69"/>
      <c r="M1585" s="69"/>
      <c r="N1585" s="69"/>
      <c r="O1585" s="35"/>
      <c r="P1585" s="35" t="s">
        <v>25634</v>
      </c>
      <c r="Q1585" s="36">
        <v>1</v>
      </c>
      <c r="R1585" s="35" t="s">
        <v>9849</v>
      </c>
      <c r="S1585" s="35" t="s">
        <v>28504</v>
      </c>
      <c r="T1585" s="35">
        <v>0</v>
      </c>
      <c r="U1585" s="35">
        <v>0</v>
      </c>
      <c r="V1585" s="36">
        <v>1</v>
      </c>
      <c r="W1585" s="36">
        <v>1</v>
      </c>
      <c r="X1585" s="37" t="s">
        <v>65</v>
      </c>
    </row>
    <row r="1586" spans="1:24" ht="24" customHeight="1" x14ac:dyDescent="0.2">
      <c r="A1586" s="50" t="s">
        <v>2963</v>
      </c>
      <c r="B1586" s="60" t="s">
        <v>2972</v>
      </c>
      <c r="C1586" s="76" t="s">
        <v>2972</v>
      </c>
      <c r="D1586" s="61" t="s">
        <v>2973</v>
      </c>
      <c r="E1586" s="53">
        <v>474160.95</v>
      </c>
      <c r="F1586" s="26">
        <v>0.21</v>
      </c>
      <c r="G1586" s="53">
        <v>831915.39</v>
      </c>
      <c r="H1586" s="67"/>
      <c r="I1586" s="68"/>
      <c r="J1586" s="69"/>
      <c r="K1586" s="69"/>
      <c r="L1586" s="69"/>
      <c r="M1586" s="69"/>
      <c r="N1586" s="69"/>
      <c r="O1586" s="35"/>
      <c r="P1586" s="35" t="s">
        <v>25635</v>
      </c>
      <c r="Q1586" s="36">
        <v>1</v>
      </c>
      <c r="R1586" s="35" t="s">
        <v>9849</v>
      </c>
      <c r="S1586" s="35" t="s">
        <v>28503</v>
      </c>
      <c r="T1586" s="35">
        <v>0</v>
      </c>
      <c r="U1586" s="35">
        <v>0</v>
      </c>
      <c r="V1586" s="36">
        <v>1</v>
      </c>
      <c r="W1586" s="36">
        <v>1</v>
      </c>
      <c r="X1586" s="37" t="s">
        <v>65</v>
      </c>
    </row>
    <row r="1587" spans="1:24" ht="24" customHeight="1" x14ac:dyDescent="0.2">
      <c r="A1587" s="50" t="s">
        <v>2963</v>
      </c>
      <c r="B1587" s="60" t="s">
        <v>2974</v>
      </c>
      <c r="C1587" s="76" t="s">
        <v>2974</v>
      </c>
      <c r="D1587" s="61" t="s">
        <v>2975</v>
      </c>
      <c r="E1587" s="53">
        <v>531446.52</v>
      </c>
      <c r="F1587" s="26">
        <v>0.21</v>
      </c>
      <c r="G1587" s="53">
        <v>932422.91500000004</v>
      </c>
      <c r="H1587" s="67"/>
      <c r="I1587" s="68"/>
      <c r="J1587" s="69"/>
      <c r="K1587" s="69"/>
      <c r="L1587" s="69"/>
      <c r="M1587" s="69"/>
      <c r="N1587" s="69"/>
      <c r="O1587" s="35"/>
      <c r="P1587" s="35" t="s">
        <v>25636</v>
      </c>
      <c r="Q1587" s="36">
        <v>1</v>
      </c>
      <c r="R1587" s="35" t="s">
        <v>9849</v>
      </c>
      <c r="S1587" s="35" t="s">
        <v>28504</v>
      </c>
      <c r="T1587" s="35">
        <v>0</v>
      </c>
      <c r="U1587" s="35">
        <v>0</v>
      </c>
      <c r="V1587" s="36">
        <v>1</v>
      </c>
      <c r="W1587" s="36">
        <v>1</v>
      </c>
      <c r="X1587" s="37" t="s">
        <v>65</v>
      </c>
    </row>
    <row r="1588" spans="1:24" ht="24" customHeight="1" x14ac:dyDescent="0.2">
      <c r="A1588" s="50" t="s">
        <v>2963</v>
      </c>
      <c r="B1588" s="60" t="s">
        <v>2976</v>
      </c>
      <c r="C1588" s="76" t="s">
        <v>2976</v>
      </c>
      <c r="D1588" s="61" t="s">
        <v>2977</v>
      </c>
      <c r="E1588" s="53">
        <v>1634897.89</v>
      </c>
      <c r="F1588" s="26">
        <v>0.21</v>
      </c>
      <c r="G1588" s="53">
        <v>2868428.3470000001</v>
      </c>
      <c r="H1588" s="67"/>
      <c r="I1588" s="68"/>
      <c r="J1588" s="69"/>
      <c r="K1588" s="69"/>
      <c r="L1588" s="69"/>
      <c r="M1588" s="69"/>
      <c r="N1588" s="69"/>
      <c r="O1588" s="35"/>
      <c r="P1588" s="35" t="s">
        <v>25637</v>
      </c>
      <c r="Q1588" s="36">
        <v>1</v>
      </c>
      <c r="R1588" s="35" t="s">
        <v>9849</v>
      </c>
      <c r="S1588" s="35" t="s">
        <v>28504</v>
      </c>
      <c r="T1588" s="35">
        <v>0</v>
      </c>
      <c r="U1588" s="35">
        <v>0</v>
      </c>
      <c r="V1588" s="36">
        <v>1</v>
      </c>
      <c r="W1588" s="36">
        <v>1</v>
      </c>
      <c r="X1588" s="37" t="s">
        <v>65</v>
      </c>
    </row>
    <row r="1589" spans="1:24" ht="24" customHeight="1" x14ac:dyDescent="0.2">
      <c r="A1589" s="50" t="s">
        <v>2963</v>
      </c>
      <c r="B1589" s="60" t="s">
        <v>2978</v>
      </c>
      <c r="C1589" s="76" t="s">
        <v>2978</v>
      </c>
      <c r="D1589" s="61" t="s">
        <v>2979</v>
      </c>
      <c r="E1589" s="53">
        <v>719410.37</v>
      </c>
      <c r="F1589" s="26">
        <v>0.21</v>
      </c>
      <c r="G1589" s="53">
        <v>1262205.4979999999</v>
      </c>
      <c r="H1589" s="67"/>
      <c r="I1589" s="68"/>
      <c r="J1589" s="69"/>
      <c r="K1589" s="69"/>
      <c r="L1589" s="69"/>
      <c r="M1589" s="69"/>
      <c r="N1589" s="69"/>
      <c r="O1589" s="35"/>
      <c r="P1589" s="35" t="s">
        <v>25638</v>
      </c>
      <c r="Q1589" s="36">
        <v>1</v>
      </c>
      <c r="R1589" s="35" t="s">
        <v>9849</v>
      </c>
      <c r="S1589" s="35" t="s">
        <v>28504</v>
      </c>
      <c r="T1589" s="35">
        <v>0</v>
      </c>
      <c r="U1589" s="35">
        <v>0</v>
      </c>
      <c r="V1589" s="36">
        <v>1</v>
      </c>
      <c r="W1589" s="36">
        <v>1</v>
      </c>
      <c r="X1589" s="37" t="s">
        <v>65</v>
      </c>
    </row>
    <row r="1590" spans="1:24" ht="24" customHeight="1" x14ac:dyDescent="0.2">
      <c r="A1590" s="50" t="s">
        <v>2963</v>
      </c>
      <c r="B1590" s="60" t="s">
        <v>2980</v>
      </c>
      <c r="C1590" s="76" t="s">
        <v>2980</v>
      </c>
      <c r="D1590" s="61" t="s">
        <v>2981</v>
      </c>
      <c r="E1590" s="53">
        <v>452566.17</v>
      </c>
      <c r="F1590" s="26">
        <v>0.21</v>
      </c>
      <c r="G1590" s="53">
        <v>794027.35</v>
      </c>
      <c r="H1590" s="67"/>
      <c r="I1590" s="68"/>
      <c r="J1590" s="69"/>
      <c r="K1590" s="69"/>
      <c r="L1590" s="69"/>
      <c r="M1590" s="69"/>
      <c r="N1590" s="69"/>
      <c r="O1590" s="35"/>
      <c r="P1590" s="35" t="s">
        <v>25639</v>
      </c>
      <c r="Q1590" s="36">
        <v>1</v>
      </c>
      <c r="R1590" s="35" t="s">
        <v>9849</v>
      </c>
      <c r="S1590" s="35" t="s">
        <v>28503</v>
      </c>
      <c r="T1590" s="35">
        <v>0</v>
      </c>
      <c r="U1590" s="35">
        <v>0</v>
      </c>
      <c r="V1590" s="36">
        <v>1</v>
      </c>
      <c r="W1590" s="36">
        <v>1</v>
      </c>
      <c r="X1590" s="37" t="s">
        <v>65</v>
      </c>
    </row>
    <row r="1591" spans="1:24" ht="24" customHeight="1" x14ac:dyDescent="0.2">
      <c r="A1591" s="50" t="s">
        <v>2963</v>
      </c>
      <c r="B1591" s="60" t="s">
        <v>2982</v>
      </c>
      <c r="C1591" s="76" t="s">
        <v>2982</v>
      </c>
      <c r="D1591" s="61" t="s">
        <v>2983</v>
      </c>
      <c r="E1591" s="53">
        <v>411758.99</v>
      </c>
      <c r="F1591" s="26">
        <v>0.21</v>
      </c>
      <c r="G1591" s="53">
        <v>722431.15300000005</v>
      </c>
      <c r="H1591" s="67"/>
      <c r="I1591" s="68"/>
      <c r="J1591" s="69"/>
      <c r="K1591" s="69"/>
      <c r="L1591" s="69"/>
      <c r="M1591" s="69"/>
      <c r="N1591" s="69"/>
      <c r="O1591" s="35"/>
      <c r="P1591" s="35" t="s">
        <v>25640</v>
      </c>
      <c r="Q1591" s="36">
        <v>1</v>
      </c>
      <c r="R1591" s="35" t="s">
        <v>9849</v>
      </c>
      <c r="S1591" s="35" t="s">
        <v>28504</v>
      </c>
      <c r="T1591" s="35">
        <v>0</v>
      </c>
      <c r="U1591" s="35">
        <v>0</v>
      </c>
      <c r="V1591" s="36">
        <v>1</v>
      </c>
      <c r="W1591" s="36">
        <v>1</v>
      </c>
      <c r="X1591" s="37" t="s">
        <v>65</v>
      </c>
    </row>
    <row r="1592" spans="1:24" ht="24" customHeight="1" x14ac:dyDescent="0.2">
      <c r="A1592" s="50" t="s">
        <v>2963</v>
      </c>
      <c r="B1592" s="60" t="s">
        <v>2986</v>
      </c>
      <c r="C1592" s="76" t="s">
        <v>2986</v>
      </c>
      <c r="D1592" s="61" t="s">
        <v>2987</v>
      </c>
      <c r="E1592" s="53">
        <v>1141152.44</v>
      </c>
      <c r="F1592" s="26">
        <v>0.21</v>
      </c>
      <c r="G1592" s="53">
        <v>2002151.9580000001</v>
      </c>
      <c r="H1592" s="67"/>
      <c r="I1592" s="68"/>
      <c r="J1592" s="69"/>
      <c r="K1592" s="69"/>
      <c r="L1592" s="69"/>
      <c r="M1592" s="69"/>
      <c r="N1592" s="69"/>
      <c r="O1592" s="35"/>
      <c r="P1592" s="35" t="s">
        <v>25641</v>
      </c>
      <c r="Q1592" s="36">
        <v>1</v>
      </c>
      <c r="R1592" s="35" t="s">
        <v>9849</v>
      </c>
      <c r="S1592" s="35" t="s">
        <v>28504</v>
      </c>
      <c r="T1592" s="35">
        <v>0</v>
      </c>
      <c r="U1592" s="35">
        <v>0</v>
      </c>
      <c r="V1592" s="36">
        <v>1</v>
      </c>
      <c r="W1592" s="36">
        <v>1</v>
      </c>
      <c r="X1592" s="37" t="s">
        <v>65</v>
      </c>
    </row>
    <row r="1593" spans="1:24" ht="24" customHeight="1" x14ac:dyDescent="0.2">
      <c r="A1593" s="50" t="s">
        <v>2988</v>
      </c>
      <c r="B1593" s="60" t="s">
        <v>2989</v>
      </c>
      <c r="C1593" s="76" t="s">
        <v>2989</v>
      </c>
      <c r="D1593" s="61" t="s">
        <v>2990</v>
      </c>
      <c r="E1593" s="53">
        <v>67459.289999999994</v>
      </c>
      <c r="F1593" s="26">
        <v>0.21</v>
      </c>
      <c r="G1593" s="53">
        <v>118357.32399999999</v>
      </c>
      <c r="H1593" s="67"/>
      <c r="I1593" s="68"/>
      <c r="J1593" s="69"/>
      <c r="K1593" s="69"/>
      <c r="L1593" s="69"/>
      <c r="M1593" s="69"/>
      <c r="N1593" s="69"/>
      <c r="O1593" s="35"/>
      <c r="P1593" s="35" t="s">
        <v>25642</v>
      </c>
      <c r="Q1593" s="36">
        <v>1</v>
      </c>
      <c r="R1593" s="35" t="s">
        <v>9849</v>
      </c>
      <c r="S1593" s="35" t="s">
        <v>28503</v>
      </c>
      <c r="T1593" s="35">
        <v>0</v>
      </c>
      <c r="U1593" s="35">
        <v>0</v>
      </c>
      <c r="V1593" s="36">
        <v>1</v>
      </c>
      <c r="W1593" s="36">
        <v>1</v>
      </c>
      <c r="X1593" s="37" t="s">
        <v>65</v>
      </c>
    </row>
    <row r="1594" spans="1:24" ht="24" customHeight="1" x14ac:dyDescent="0.2">
      <c r="A1594" s="50" t="s">
        <v>2988</v>
      </c>
      <c r="B1594" s="60" t="s">
        <v>2991</v>
      </c>
      <c r="C1594" s="76" t="s">
        <v>2991</v>
      </c>
      <c r="D1594" s="61" t="s">
        <v>2992</v>
      </c>
      <c r="E1594" s="53">
        <v>67459.289999999994</v>
      </c>
      <c r="F1594" s="26">
        <v>0.21</v>
      </c>
      <c r="G1594" s="53">
        <v>118357.32399999999</v>
      </c>
      <c r="H1594" s="67"/>
      <c r="I1594" s="68"/>
      <c r="J1594" s="69"/>
      <c r="K1594" s="69"/>
      <c r="L1594" s="69"/>
      <c r="M1594" s="69"/>
      <c r="N1594" s="69"/>
      <c r="O1594" s="35"/>
      <c r="P1594" s="35" t="s">
        <v>25643</v>
      </c>
      <c r="Q1594" s="36">
        <v>1</v>
      </c>
      <c r="R1594" s="35" t="s">
        <v>9849</v>
      </c>
      <c r="S1594" s="35" t="s">
        <v>28503</v>
      </c>
      <c r="T1594" s="35">
        <v>0</v>
      </c>
      <c r="U1594" s="35">
        <v>0</v>
      </c>
      <c r="V1594" s="36">
        <v>1</v>
      </c>
      <c r="W1594" s="36">
        <v>1</v>
      </c>
      <c r="X1594" s="37" t="s">
        <v>65</v>
      </c>
    </row>
    <row r="1595" spans="1:24" ht="24" customHeight="1" x14ac:dyDescent="0.2">
      <c r="A1595" s="50" t="s">
        <v>2988</v>
      </c>
      <c r="B1595" s="60" t="s">
        <v>2993</v>
      </c>
      <c r="C1595" s="76" t="s">
        <v>2993</v>
      </c>
      <c r="D1595" s="61" t="s">
        <v>2994</v>
      </c>
      <c r="E1595" s="53">
        <v>154420.46</v>
      </c>
      <c r="F1595" s="26">
        <v>0.21</v>
      </c>
      <c r="G1595" s="53">
        <v>270930.701</v>
      </c>
      <c r="H1595" s="67"/>
      <c r="I1595" s="68"/>
      <c r="J1595" s="69"/>
      <c r="K1595" s="69"/>
      <c r="L1595" s="69"/>
      <c r="M1595" s="69"/>
      <c r="N1595" s="69"/>
      <c r="O1595" s="35"/>
      <c r="P1595" s="35" t="s">
        <v>25644</v>
      </c>
      <c r="Q1595" s="36">
        <v>1</v>
      </c>
      <c r="R1595" s="35" t="s">
        <v>9849</v>
      </c>
      <c r="S1595" s="35" t="s">
        <v>28503</v>
      </c>
      <c r="T1595" s="35">
        <v>0</v>
      </c>
      <c r="U1595" s="35">
        <v>0</v>
      </c>
      <c r="V1595" s="36">
        <v>1</v>
      </c>
      <c r="W1595" s="36">
        <v>1</v>
      </c>
      <c r="X1595" s="37" t="s">
        <v>65</v>
      </c>
    </row>
    <row r="1596" spans="1:24" ht="24" customHeight="1" x14ac:dyDescent="0.2">
      <c r="A1596" s="50" t="s">
        <v>2988</v>
      </c>
      <c r="B1596" s="60" t="s">
        <v>2995</v>
      </c>
      <c r="C1596" s="76" t="s">
        <v>2995</v>
      </c>
      <c r="D1596" s="61" t="s">
        <v>2996</v>
      </c>
      <c r="E1596" s="53">
        <v>154420.46</v>
      </c>
      <c r="F1596" s="26">
        <v>0.21</v>
      </c>
      <c r="G1596" s="53">
        <v>270930.701</v>
      </c>
      <c r="H1596" s="67"/>
      <c r="I1596" s="68"/>
      <c r="J1596" s="69"/>
      <c r="K1596" s="69"/>
      <c r="L1596" s="69"/>
      <c r="M1596" s="69"/>
      <c r="N1596" s="69"/>
      <c r="O1596" s="35"/>
      <c r="P1596" s="35" t="s">
        <v>25645</v>
      </c>
      <c r="Q1596" s="36">
        <v>1</v>
      </c>
      <c r="R1596" s="35" t="s">
        <v>9849</v>
      </c>
      <c r="S1596" s="35" t="s">
        <v>28503</v>
      </c>
      <c r="T1596" s="35">
        <v>0</v>
      </c>
      <c r="U1596" s="35">
        <v>0</v>
      </c>
      <c r="V1596" s="36">
        <v>1</v>
      </c>
      <c r="W1596" s="36">
        <v>1</v>
      </c>
      <c r="X1596" s="37" t="s">
        <v>65</v>
      </c>
    </row>
    <row r="1597" spans="1:24" ht="24" customHeight="1" x14ac:dyDescent="0.2">
      <c r="A1597" s="50" t="s">
        <v>2988</v>
      </c>
      <c r="B1597" s="60" t="s">
        <v>2997</v>
      </c>
      <c r="C1597" s="76" t="s">
        <v>2997</v>
      </c>
      <c r="D1597" s="61" t="s">
        <v>2998</v>
      </c>
      <c r="E1597" s="53">
        <v>154420.46</v>
      </c>
      <c r="F1597" s="26">
        <v>0.21</v>
      </c>
      <c r="G1597" s="53">
        <v>270930.701</v>
      </c>
      <c r="H1597" s="67"/>
      <c r="I1597" s="68"/>
      <c r="J1597" s="69"/>
      <c r="K1597" s="69"/>
      <c r="L1597" s="69"/>
      <c r="M1597" s="69"/>
      <c r="N1597" s="69"/>
      <c r="O1597" s="35"/>
      <c r="P1597" s="35" t="s">
        <v>25646</v>
      </c>
      <c r="Q1597" s="36">
        <v>1</v>
      </c>
      <c r="R1597" s="35" t="s">
        <v>9849</v>
      </c>
      <c r="S1597" s="35" t="s">
        <v>28503</v>
      </c>
      <c r="T1597" s="35">
        <v>0</v>
      </c>
      <c r="U1597" s="35">
        <v>0</v>
      </c>
      <c r="V1597" s="36">
        <v>1</v>
      </c>
      <c r="W1597" s="36">
        <v>1</v>
      </c>
      <c r="X1597" s="37" t="s">
        <v>65</v>
      </c>
    </row>
    <row r="1598" spans="1:24" ht="24" customHeight="1" x14ac:dyDescent="0.2">
      <c r="A1598" s="50" t="s">
        <v>2988</v>
      </c>
      <c r="B1598" s="60" t="s">
        <v>2999</v>
      </c>
      <c r="C1598" s="76" t="s">
        <v>2999</v>
      </c>
      <c r="D1598" s="61" t="s">
        <v>3000</v>
      </c>
      <c r="E1598" s="53">
        <v>154420.46</v>
      </c>
      <c r="F1598" s="26">
        <v>0.21</v>
      </c>
      <c r="G1598" s="53">
        <v>270930.701</v>
      </c>
      <c r="H1598" s="67"/>
      <c r="I1598" s="68"/>
      <c r="J1598" s="69"/>
      <c r="K1598" s="69"/>
      <c r="L1598" s="69"/>
      <c r="M1598" s="69"/>
      <c r="N1598" s="69"/>
      <c r="O1598" s="35"/>
      <c r="P1598" s="35" t="s">
        <v>25647</v>
      </c>
      <c r="Q1598" s="36">
        <v>1</v>
      </c>
      <c r="R1598" s="35" t="s">
        <v>9849</v>
      </c>
      <c r="S1598" s="35" t="s">
        <v>28503</v>
      </c>
      <c r="T1598" s="35">
        <v>0</v>
      </c>
      <c r="U1598" s="35">
        <v>0</v>
      </c>
      <c r="V1598" s="36">
        <v>1</v>
      </c>
      <c r="W1598" s="36">
        <v>1</v>
      </c>
      <c r="X1598" s="37" t="s">
        <v>65</v>
      </c>
    </row>
    <row r="1599" spans="1:24" ht="24" customHeight="1" x14ac:dyDescent="0.2">
      <c r="A1599" s="50" t="s">
        <v>2988</v>
      </c>
      <c r="B1599" s="60" t="s">
        <v>3001</v>
      </c>
      <c r="C1599" s="76" t="s">
        <v>3001</v>
      </c>
      <c r="D1599" s="61" t="s">
        <v>3002</v>
      </c>
      <c r="E1599" s="53">
        <v>109698.64</v>
      </c>
      <c r="F1599" s="26">
        <v>0.21</v>
      </c>
      <c r="G1599" s="53">
        <v>192466.266</v>
      </c>
      <c r="H1599" s="67"/>
      <c r="I1599" s="68"/>
      <c r="J1599" s="69"/>
      <c r="K1599" s="69"/>
      <c r="L1599" s="69"/>
      <c r="M1599" s="69"/>
      <c r="N1599" s="69"/>
      <c r="O1599" s="35"/>
      <c r="P1599" s="35" t="s">
        <v>65</v>
      </c>
      <c r="Q1599" s="36">
        <v>1</v>
      </c>
      <c r="R1599" s="35" t="s">
        <v>27</v>
      </c>
      <c r="S1599" s="35" t="s">
        <v>28503</v>
      </c>
      <c r="T1599" s="35">
        <v>0</v>
      </c>
      <c r="U1599" s="35">
        <v>0</v>
      </c>
      <c r="V1599" s="36">
        <v>1</v>
      </c>
      <c r="W1599" s="36">
        <v>1</v>
      </c>
      <c r="X1599" s="37" t="s">
        <v>65</v>
      </c>
    </row>
    <row r="1600" spans="1:24" ht="24" customHeight="1" x14ac:dyDescent="0.2">
      <c r="A1600" s="50" t="s">
        <v>2988</v>
      </c>
      <c r="B1600" s="60" t="s">
        <v>3003</v>
      </c>
      <c r="C1600" s="76" t="s">
        <v>3003</v>
      </c>
      <c r="D1600" s="61" t="s">
        <v>3004</v>
      </c>
      <c r="E1600" s="53">
        <v>109698.64</v>
      </c>
      <c r="F1600" s="26">
        <v>0.21</v>
      </c>
      <c r="G1600" s="53">
        <v>192466.266</v>
      </c>
      <c r="H1600" s="67"/>
      <c r="I1600" s="68"/>
      <c r="J1600" s="69"/>
      <c r="K1600" s="69"/>
      <c r="L1600" s="69"/>
      <c r="M1600" s="69"/>
      <c r="N1600" s="69"/>
      <c r="O1600" s="35"/>
      <c r="P1600" s="35" t="s">
        <v>65</v>
      </c>
      <c r="Q1600" s="36">
        <v>1</v>
      </c>
      <c r="R1600" s="35" t="s">
        <v>27</v>
      </c>
      <c r="S1600" s="35" t="s">
        <v>28504</v>
      </c>
      <c r="T1600" s="35">
        <v>0</v>
      </c>
      <c r="U1600" s="35">
        <v>0</v>
      </c>
      <c r="V1600" s="36">
        <v>1</v>
      </c>
      <c r="W1600" s="36">
        <v>1</v>
      </c>
      <c r="X1600" s="37" t="s">
        <v>65</v>
      </c>
    </row>
    <row r="1601" spans="1:24" ht="24" customHeight="1" x14ac:dyDescent="0.2">
      <c r="A1601" s="50" t="s">
        <v>2988</v>
      </c>
      <c r="B1601" s="60" t="s">
        <v>3005</v>
      </c>
      <c r="C1601" s="76" t="s">
        <v>3005</v>
      </c>
      <c r="D1601" s="61" t="s">
        <v>3006</v>
      </c>
      <c r="E1601" s="53">
        <v>109698.64</v>
      </c>
      <c r="F1601" s="26">
        <v>0.21</v>
      </c>
      <c r="G1601" s="53">
        <v>192466.266</v>
      </c>
      <c r="H1601" s="67"/>
      <c r="I1601" s="68"/>
      <c r="J1601" s="69"/>
      <c r="K1601" s="69"/>
      <c r="L1601" s="69"/>
      <c r="M1601" s="69"/>
      <c r="N1601" s="69"/>
      <c r="O1601" s="35"/>
      <c r="P1601" s="35" t="s">
        <v>65</v>
      </c>
      <c r="Q1601" s="36">
        <v>1</v>
      </c>
      <c r="R1601" s="35" t="s">
        <v>27</v>
      </c>
      <c r="S1601" s="35" t="s">
        <v>28503</v>
      </c>
      <c r="T1601" s="35">
        <v>0</v>
      </c>
      <c r="U1601" s="35">
        <v>0</v>
      </c>
      <c r="V1601" s="36">
        <v>1</v>
      </c>
      <c r="W1601" s="36">
        <v>1</v>
      </c>
      <c r="X1601" s="37" t="s">
        <v>65</v>
      </c>
    </row>
    <row r="1602" spans="1:24" ht="24" customHeight="1" x14ac:dyDescent="0.2">
      <c r="A1602" s="50" t="s">
        <v>2988</v>
      </c>
      <c r="B1602" s="60" t="s">
        <v>3007</v>
      </c>
      <c r="C1602" s="76" t="s">
        <v>3007</v>
      </c>
      <c r="D1602" s="61" t="s">
        <v>3008</v>
      </c>
      <c r="E1602" s="53">
        <v>109698.64</v>
      </c>
      <c r="F1602" s="26">
        <v>0.21</v>
      </c>
      <c r="G1602" s="53">
        <v>192466.266</v>
      </c>
      <c r="H1602" s="67"/>
      <c r="I1602" s="68"/>
      <c r="J1602" s="69"/>
      <c r="K1602" s="69"/>
      <c r="L1602" s="69"/>
      <c r="M1602" s="69"/>
      <c r="N1602" s="69"/>
      <c r="O1602" s="35"/>
      <c r="P1602" s="35" t="s">
        <v>65</v>
      </c>
      <c r="Q1602" s="36">
        <v>1</v>
      </c>
      <c r="R1602" s="35" t="s">
        <v>27</v>
      </c>
      <c r="S1602" s="35" t="s">
        <v>28503</v>
      </c>
      <c r="T1602" s="35">
        <v>0</v>
      </c>
      <c r="U1602" s="35">
        <v>0</v>
      </c>
      <c r="V1602" s="36">
        <v>1</v>
      </c>
      <c r="W1602" s="36">
        <v>1</v>
      </c>
      <c r="X1602" s="37" t="s">
        <v>65</v>
      </c>
    </row>
    <row r="1603" spans="1:24" ht="24" customHeight="1" x14ac:dyDescent="0.2">
      <c r="A1603" s="50" t="s">
        <v>2988</v>
      </c>
      <c r="B1603" s="60" t="s">
        <v>3009</v>
      </c>
      <c r="C1603" s="76" t="s">
        <v>3009</v>
      </c>
      <c r="D1603" s="61" t="s">
        <v>3010</v>
      </c>
      <c r="E1603" s="53">
        <v>109698.64</v>
      </c>
      <c r="F1603" s="26">
        <v>0.21</v>
      </c>
      <c r="G1603" s="53">
        <v>192466.266</v>
      </c>
      <c r="H1603" s="67"/>
      <c r="I1603" s="68"/>
      <c r="J1603" s="69"/>
      <c r="K1603" s="69"/>
      <c r="L1603" s="69"/>
      <c r="M1603" s="69"/>
      <c r="N1603" s="69"/>
      <c r="O1603" s="35"/>
      <c r="P1603" s="35" t="s">
        <v>65</v>
      </c>
      <c r="Q1603" s="36">
        <v>1</v>
      </c>
      <c r="R1603" s="35" t="s">
        <v>27</v>
      </c>
      <c r="S1603" s="35" t="s">
        <v>28503</v>
      </c>
      <c r="T1603" s="35">
        <v>0</v>
      </c>
      <c r="U1603" s="35">
        <v>0</v>
      </c>
      <c r="V1603" s="36">
        <v>1</v>
      </c>
      <c r="W1603" s="36">
        <v>1</v>
      </c>
      <c r="X1603" s="37" t="s">
        <v>65</v>
      </c>
    </row>
    <row r="1604" spans="1:24" ht="24" customHeight="1" x14ac:dyDescent="0.2">
      <c r="A1604" s="50" t="s">
        <v>2988</v>
      </c>
      <c r="B1604" s="60" t="s">
        <v>3011</v>
      </c>
      <c r="C1604" s="76" t="s">
        <v>3011</v>
      </c>
      <c r="D1604" s="61" t="s">
        <v>3012</v>
      </c>
      <c r="E1604" s="53">
        <v>109698.64</v>
      </c>
      <c r="F1604" s="26">
        <v>0.21</v>
      </c>
      <c r="G1604" s="53">
        <v>192466.266</v>
      </c>
      <c r="H1604" s="67"/>
      <c r="I1604" s="68"/>
      <c r="J1604" s="69"/>
      <c r="K1604" s="69"/>
      <c r="L1604" s="69"/>
      <c r="M1604" s="69"/>
      <c r="N1604" s="69"/>
      <c r="O1604" s="35"/>
      <c r="P1604" s="35" t="s">
        <v>65</v>
      </c>
      <c r="Q1604" s="36">
        <v>1</v>
      </c>
      <c r="R1604" s="35" t="s">
        <v>27</v>
      </c>
      <c r="S1604" s="35" t="s">
        <v>28504</v>
      </c>
      <c r="T1604" s="35">
        <v>0</v>
      </c>
      <c r="U1604" s="35">
        <v>0</v>
      </c>
      <c r="V1604" s="36">
        <v>1</v>
      </c>
      <c r="W1604" s="36">
        <v>1</v>
      </c>
      <c r="X1604" s="37" t="s">
        <v>65</v>
      </c>
    </row>
    <row r="1605" spans="1:24" ht="24" customHeight="1" x14ac:dyDescent="0.2">
      <c r="A1605" s="50" t="s">
        <v>2988</v>
      </c>
      <c r="B1605" s="60" t="s">
        <v>3013</v>
      </c>
      <c r="C1605" s="76" t="s">
        <v>3013</v>
      </c>
      <c r="D1605" s="61" t="s">
        <v>3014</v>
      </c>
      <c r="E1605" s="53">
        <v>109698.64</v>
      </c>
      <c r="F1605" s="26">
        <v>0.21</v>
      </c>
      <c r="G1605" s="53">
        <v>192466.266</v>
      </c>
      <c r="H1605" s="67"/>
      <c r="I1605" s="68"/>
      <c r="J1605" s="69"/>
      <c r="K1605" s="69"/>
      <c r="L1605" s="69"/>
      <c r="M1605" s="69"/>
      <c r="N1605" s="69"/>
      <c r="O1605" s="35"/>
      <c r="P1605" s="35" t="s">
        <v>65</v>
      </c>
      <c r="Q1605" s="36">
        <v>1</v>
      </c>
      <c r="R1605" s="35" t="s">
        <v>27</v>
      </c>
      <c r="S1605" s="35" t="s">
        <v>28503</v>
      </c>
      <c r="T1605" s="35">
        <v>0</v>
      </c>
      <c r="U1605" s="35">
        <v>0</v>
      </c>
      <c r="V1605" s="36">
        <v>1</v>
      </c>
      <c r="W1605" s="36">
        <v>1</v>
      </c>
      <c r="X1605" s="37" t="s">
        <v>65</v>
      </c>
    </row>
    <row r="1606" spans="1:24" ht="24" customHeight="1" x14ac:dyDescent="0.2">
      <c r="A1606" s="50" t="s">
        <v>2988</v>
      </c>
      <c r="B1606" s="60" t="s">
        <v>3015</v>
      </c>
      <c r="C1606" s="76" t="s">
        <v>3015</v>
      </c>
      <c r="D1606" s="61" t="s">
        <v>3004</v>
      </c>
      <c r="E1606" s="53">
        <v>114246.53</v>
      </c>
      <c r="F1606" s="26">
        <v>0.21</v>
      </c>
      <c r="G1606" s="53">
        <v>200445.53899999999</v>
      </c>
      <c r="H1606" s="67"/>
      <c r="I1606" s="68"/>
      <c r="J1606" s="69"/>
      <c r="K1606" s="69"/>
      <c r="L1606" s="69"/>
      <c r="M1606" s="69"/>
      <c r="N1606" s="69"/>
      <c r="O1606" s="35"/>
      <c r="P1606" s="35" t="s">
        <v>25648</v>
      </c>
      <c r="Q1606" s="36">
        <v>1</v>
      </c>
      <c r="R1606" s="35" t="s">
        <v>27</v>
      </c>
      <c r="S1606" s="35" t="s">
        <v>28504</v>
      </c>
      <c r="T1606" s="35">
        <v>0</v>
      </c>
      <c r="U1606" s="35">
        <v>0</v>
      </c>
      <c r="V1606" s="36">
        <v>1</v>
      </c>
      <c r="W1606" s="36">
        <v>1</v>
      </c>
      <c r="X1606" s="37" t="s">
        <v>65</v>
      </c>
    </row>
    <row r="1607" spans="1:24" ht="24" customHeight="1" x14ac:dyDescent="0.2">
      <c r="A1607" s="50" t="s">
        <v>2988</v>
      </c>
      <c r="B1607" s="60" t="s">
        <v>3016</v>
      </c>
      <c r="C1607" s="76" t="s">
        <v>3016</v>
      </c>
      <c r="D1607" s="61" t="s">
        <v>3017</v>
      </c>
      <c r="E1607" s="53">
        <v>114246.53</v>
      </c>
      <c r="F1607" s="26">
        <v>0.21</v>
      </c>
      <c r="G1607" s="53">
        <v>200445.53899999999</v>
      </c>
      <c r="H1607" s="67"/>
      <c r="I1607" s="68"/>
      <c r="J1607" s="69"/>
      <c r="K1607" s="69"/>
      <c r="L1607" s="69"/>
      <c r="M1607" s="69"/>
      <c r="N1607" s="69"/>
      <c r="O1607" s="35"/>
      <c r="P1607" s="35" t="s">
        <v>25648</v>
      </c>
      <c r="Q1607" s="36">
        <v>1</v>
      </c>
      <c r="R1607" s="35" t="s">
        <v>27</v>
      </c>
      <c r="S1607" s="35" t="s">
        <v>28503</v>
      </c>
      <c r="T1607" s="35">
        <v>0</v>
      </c>
      <c r="U1607" s="35">
        <v>0</v>
      </c>
      <c r="V1607" s="36">
        <v>1</v>
      </c>
      <c r="W1607" s="36">
        <v>1</v>
      </c>
      <c r="X1607" s="37" t="s">
        <v>65</v>
      </c>
    </row>
    <row r="1608" spans="1:24" ht="24" customHeight="1" x14ac:dyDescent="0.2">
      <c r="A1608" s="50" t="s">
        <v>2988</v>
      </c>
      <c r="B1608" s="60" t="s">
        <v>3018</v>
      </c>
      <c r="C1608" s="76" t="s">
        <v>3018</v>
      </c>
      <c r="D1608" s="61" t="s">
        <v>3019</v>
      </c>
      <c r="E1608" s="53">
        <v>114246.53</v>
      </c>
      <c r="F1608" s="26">
        <v>0.21</v>
      </c>
      <c r="G1608" s="53">
        <v>200445.53899999999</v>
      </c>
      <c r="H1608" s="67"/>
      <c r="I1608" s="68"/>
      <c r="J1608" s="69"/>
      <c r="K1608" s="69"/>
      <c r="L1608" s="69"/>
      <c r="M1608" s="69"/>
      <c r="N1608" s="69"/>
      <c r="O1608" s="35"/>
      <c r="P1608" s="35" t="s">
        <v>25648</v>
      </c>
      <c r="Q1608" s="36">
        <v>1</v>
      </c>
      <c r="R1608" s="35" t="s">
        <v>27</v>
      </c>
      <c r="S1608" s="35" t="s">
        <v>28503</v>
      </c>
      <c r="T1608" s="35">
        <v>0</v>
      </c>
      <c r="U1608" s="35">
        <v>0</v>
      </c>
      <c r="V1608" s="36">
        <v>1</v>
      </c>
      <c r="W1608" s="36">
        <v>1</v>
      </c>
      <c r="X1608" s="37" t="s">
        <v>65</v>
      </c>
    </row>
    <row r="1609" spans="1:24" ht="24" customHeight="1" x14ac:dyDescent="0.2">
      <c r="A1609" s="50" t="s">
        <v>2988</v>
      </c>
      <c r="B1609" s="60" t="s">
        <v>3020</v>
      </c>
      <c r="C1609" s="76" t="s">
        <v>3020</v>
      </c>
      <c r="D1609" s="61" t="s">
        <v>3021</v>
      </c>
      <c r="E1609" s="53">
        <v>114246.53</v>
      </c>
      <c r="F1609" s="26">
        <v>0.21</v>
      </c>
      <c r="G1609" s="53">
        <v>200445.53899999999</v>
      </c>
      <c r="H1609" s="67"/>
      <c r="I1609" s="68"/>
      <c r="J1609" s="69"/>
      <c r="K1609" s="69"/>
      <c r="L1609" s="69"/>
      <c r="M1609" s="69"/>
      <c r="N1609" s="69"/>
      <c r="O1609" s="35"/>
      <c r="P1609" s="35" t="s">
        <v>25648</v>
      </c>
      <c r="Q1609" s="36">
        <v>1</v>
      </c>
      <c r="R1609" s="35" t="s">
        <v>27</v>
      </c>
      <c r="S1609" s="35" t="s">
        <v>28503</v>
      </c>
      <c r="T1609" s="35">
        <v>0</v>
      </c>
      <c r="U1609" s="35">
        <v>0</v>
      </c>
      <c r="V1609" s="36">
        <v>1</v>
      </c>
      <c r="W1609" s="36">
        <v>1</v>
      </c>
      <c r="X1609" s="37" t="s">
        <v>65</v>
      </c>
    </row>
    <row r="1610" spans="1:24" ht="24" customHeight="1" x14ac:dyDescent="0.2">
      <c r="A1610" s="50" t="s">
        <v>2988</v>
      </c>
      <c r="B1610" s="60" t="s">
        <v>3022</v>
      </c>
      <c r="C1610" s="76" t="s">
        <v>3022</v>
      </c>
      <c r="D1610" s="61" t="s">
        <v>3023</v>
      </c>
      <c r="E1610" s="53">
        <v>114246.53</v>
      </c>
      <c r="F1610" s="26">
        <v>0.21</v>
      </c>
      <c r="G1610" s="53">
        <v>200445.53899999999</v>
      </c>
      <c r="H1610" s="67"/>
      <c r="I1610" s="68"/>
      <c r="J1610" s="69"/>
      <c r="K1610" s="69"/>
      <c r="L1610" s="69"/>
      <c r="M1610" s="69"/>
      <c r="N1610" s="69"/>
      <c r="O1610" s="35"/>
      <c r="P1610" s="35" t="s">
        <v>25648</v>
      </c>
      <c r="Q1610" s="36">
        <v>1</v>
      </c>
      <c r="R1610" s="35" t="s">
        <v>27</v>
      </c>
      <c r="S1610" s="35" t="s">
        <v>28503</v>
      </c>
      <c r="T1610" s="35">
        <v>0</v>
      </c>
      <c r="U1610" s="35">
        <v>0</v>
      </c>
      <c r="V1610" s="36">
        <v>1</v>
      </c>
      <c r="W1610" s="36">
        <v>1</v>
      </c>
      <c r="X1610" s="37" t="s">
        <v>65</v>
      </c>
    </row>
    <row r="1611" spans="1:24" ht="24" customHeight="1" x14ac:dyDescent="0.2">
      <c r="A1611" s="50" t="s">
        <v>2988</v>
      </c>
      <c r="B1611" s="60" t="s">
        <v>3024</v>
      </c>
      <c r="C1611" s="76" t="s">
        <v>3024</v>
      </c>
      <c r="D1611" s="61" t="s">
        <v>3025</v>
      </c>
      <c r="E1611" s="53">
        <v>114246.53</v>
      </c>
      <c r="F1611" s="26">
        <v>0.21</v>
      </c>
      <c r="G1611" s="53">
        <v>200445.53899999999</v>
      </c>
      <c r="H1611" s="67"/>
      <c r="I1611" s="68"/>
      <c r="J1611" s="69"/>
      <c r="K1611" s="69"/>
      <c r="L1611" s="69"/>
      <c r="M1611" s="69"/>
      <c r="N1611" s="69"/>
      <c r="O1611" s="35"/>
      <c r="P1611" s="35" t="s">
        <v>25648</v>
      </c>
      <c r="Q1611" s="36">
        <v>1</v>
      </c>
      <c r="R1611" s="35" t="s">
        <v>27</v>
      </c>
      <c r="S1611" s="35" t="s">
        <v>28504</v>
      </c>
      <c r="T1611" s="35">
        <v>0</v>
      </c>
      <c r="U1611" s="35">
        <v>0</v>
      </c>
      <c r="V1611" s="36">
        <v>1</v>
      </c>
      <c r="W1611" s="36">
        <v>1</v>
      </c>
      <c r="X1611" s="37" t="s">
        <v>65</v>
      </c>
    </row>
    <row r="1612" spans="1:24" ht="24" customHeight="1" x14ac:dyDescent="0.2">
      <c r="A1612" s="50" t="s">
        <v>3026</v>
      </c>
      <c r="B1612" s="60" t="s">
        <v>3027</v>
      </c>
      <c r="C1612" s="76" t="s">
        <v>3027</v>
      </c>
      <c r="D1612" s="61" t="s">
        <v>3028</v>
      </c>
      <c r="E1612" s="53">
        <v>11621.26</v>
      </c>
      <c r="F1612" s="26">
        <v>0.21</v>
      </c>
      <c r="G1612" s="53">
        <v>20389.504000000001</v>
      </c>
      <c r="H1612" s="67"/>
      <c r="I1612" s="68"/>
      <c r="J1612" s="69"/>
      <c r="K1612" s="69"/>
      <c r="L1612" s="69"/>
      <c r="M1612" s="69"/>
      <c r="N1612" s="69"/>
      <c r="O1612" s="35"/>
      <c r="P1612" s="35" t="s">
        <v>25649</v>
      </c>
      <c r="Q1612" s="36">
        <v>1</v>
      </c>
      <c r="R1612" s="35" t="s">
        <v>9849</v>
      </c>
      <c r="S1612" s="35" t="s">
        <v>28504</v>
      </c>
      <c r="T1612" s="35">
        <v>0</v>
      </c>
      <c r="U1612" s="35">
        <v>0</v>
      </c>
      <c r="V1612" s="36">
        <v>1</v>
      </c>
      <c r="W1612" s="36">
        <v>1</v>
      </c>
      <c r="X1612" s="37" t="s">
        <v>65</v>
      </c>
    </row>
    <row r="1613" spans="1:24" ht="24" customHeight="1" x14ac:dyDescent="0.2">
      <c r="A1613" s="50" t="s">
        <v>3026</v>
      </c>
      <c r="B1613" s="60" t="s">
        <v>3029</v>
      </c>
      <c r="C1613" s="76" t="s">
        <v>3029</v>
      </c>
      <c r="D1613" s="61" t="s">
        <v>3030</v>
      </c>
      <c r="E1613" s="53">
        <v>49257.56</v>
      </c>
      <c r="F1613" s="26">
        <v>0.21</v>
      </c>
      <c r="G1613" s="53">
        <v>86422.387000000002</v>
      </c>
      <c r="H1613" s="67"/>
      <c r="I1613" s="68"/>
      <c r="J1613" s="69"/>
      <c r="K1613" s="69"/>
      <c r="L1613" s="69"/>
      <c r="M1613" s="69"/>
      <c r="N1613" s="69"/>
      <c r="O1613" s="35"/>
      <c r="P1613" s="35" t="s">
        <v>25650</v>
      </c>
      <c r="Q1613" s="36">
        <v>1</v>
      </c>
      <c r="R1613" s="35" t="s">
        <v>9849</v>
      </c>
      <c r="S1613" s="35" t="s">
        <v>28503</v>
      </c>
      <c r="T1613" s="35">
        <v>0</v>
      </c>
      <c r="U1613" s="35">
        <v>0</v>
      </c>
      <c r="V1613" s="36">
        <v>1</v>
      </c>
      <c r="W1613" s="36">
        <v>1</v>
      </c>
      <c r="X1613" s="37" t="s">
        <v>65</v>
      </c>
    </row>
    <row r="1614" spans="1:24" ht="24" customHeight="1" x14ac:dyDescent="0.2">
      <c r="A1614" s="50" t="s">
        <v>3026</v>
      </c>
      <c r="B1614" s="60" t="s">
        <v>3031</v>
      </c>
      <c r="C1614" s="76" t="s">
        <v>3031</v>
      </c>
      <c r="D1614" s="61" t="s">
        <v>3032</v>
      </c>
      <c r="E1614" s="53">
        <v>283332.83</v>
      </c>
      <c r="F1614" s="26">
        <v>0.21</v>
      </c>
      <c r="G1614" s="53">
        <v>497107.446</v>
      </c>
      <c r="H1614" s="67"/>
      <c r="I1614" s="68"/>
      <c r="J1614" s="69"/>
      <c r="K1614" s="69"/>
      <c r="L1614" s="69"/>
      <c r="M1614" s="69"/>
      <c r="N1614" s="69"/>
      <c r="O1614" s="35"/>
      <c r="P1614" s="35" t="s">
        <v>25651</v>
      </c>
      <c r="Q1614" s="36">
        <v>1</v>
      </c>
      <c r="R1614" s="35" t="s">
        <v>27</v>
      </c>
      <c r="S1614" s="35" t="s">
        <v>28503</v>
      </c>
      <c r="T1614" s="35">
        <v>0</v>
      </c>
      <c r="U1614" s="35">
        <v>0</v>
      </c>
      <c r="V1614" s="36">
        <v>1</v>
      </c>
      <c r="W1614" s="36">
        <v>1</v>
      </c>
      <c r="X1614" s="37" t="s">
        <v>65</v>
      </c>
    </row>
    <row r="1615" spans="1:24" ht="24" customHeight="1" x14ac:dyDescent="0.2">
      <c r="A1615" s="50" t="s">
        <v>3026</v>
      </c>
      <c r="B1615" s="60" t="s">
        <v>3033</v>
      </c>
      <c r="C1615" s="76" t="s">
        <v>3033</v>
      </c>
      <c r="D1615" s="61" t="s">
        <v>3034</v>
      </c>
      <c r="E1615" s="53">
        <v>428910.99</v>
      </c>
      <c r="F1615" s="26">
        <v>0.21</v>
      </c>
      <c r="G1615" s="53">
        <v>752524.33700000006</v>
      </c>
      <c r="H1615" s="67"/>
      <c r="I1615" s="68"/>
      <c r="J1615" s="69"/>
      <c r="K1615" s="69"/>
      <c r="L1615" s="69"/>
      <c r="M1615" s="69"/>
      <c r="N1615" s="69"/>
      <c r="O1615" s="35"/>
      <c r="P1615" s="35" t="s">
        <v>25652</v>
      </c>
      <c r="Q1615" s="36">
        <v>1</v>
      </c>
      <c r="R1615" s="35" t="s">
        <v>27</v>
      </c>
      <c r="S1615" s="35" t="s">
        <v>28504</v>
      </c>
      <c r="T1615" s="35">
        <v>0</v>
      </c>
      <c r="U1615" s="35">
        <v>0</v>
      </c>
      <c r="V1615" s="36">
        <v>1</v>
      </c>
      <c r="W1615" s="36">
        <v>1</v>
      </c>
      <c r="X1615" s="37" t="s">
        <v>65</v>
      </c>
    </row>
    <row r="1616" spans="1:24" ht="24" customHeight="1" x14ac:dyDescent="0.2">
      <c r="A1616" s="50" t="s">
        <v>3026</v>
      </c>
      <c r="B1616" s="60" t="s">
        <v>3035</v>
      </c>
      <c r="C1616" s="76" t="s">
        <v>3035</v>
      </c>
      <c r="D1616" s="61" t="s">
        <v>3036</v>
      </c>
      <c r="E1616" s="53">
        <v>453280.94</v>
      </c>
      <c r="F1616" s="26">
        <v>0.21</v>
      </c>
      <c r="G1616" s="53">
        <v>795281.40599999996</v>
      </c>
      <c r="H1616" s="67"/>
      <c r="I1616" s="68"/>
      <c r="J1616" s="69"/>
      <c r="K1616" s="69"/>
      <c r="L1616" s="69"/>
      <c r="M1616" s="69"/>
      <c r="N1616" s="69"/>
      <c r="O1616" s="35"/>
      <c r="P1616" s="35" t="s">
        <v>25653</v>
      </c>
      <c r="Q1616" s="36">
        <v>1</v>
      </c>
      <c r="R1616" s="35" t="s">
        <v>27</v>
      </c>
      <c r="S1616" s="35" t="s">
        <v>28504</v>
      </c>
      <c r="T1616" s="35">
        <v>0</v>
      </c>
      <c r="U1616" s="35">
        <v>0</v>
      </c>
      <c r="V1616" s="36">
        <v>1</v>
      </c>
      <c r="W1616" s="36">
        <v>1</v>
      </c>
      <c r="X1616" s="37" t="s">
        <v>65</v>
      </c>
    </row>
    <row r="1617" spans="1:24" ht="24" customHeight="1" x14ac:dyDescent="0.2">
      <c r="A1617" s="50" t="s">
        <v>3026</v>
      </c>
      <c r="B1617" s="60" t="s">
        <v>3037</v>
      </c>
      <c r="C1617" s="76" t="s">
        <v>3037</v>
      </c>
      <c r="D1617" s="61" t="s">
        <v>3038</v>
      </c>
      <c r="E1617" s="53">
        <v>479240.3</v>
      </c>
      <c r="F1617" s="26">
        <v>0.21</v>
      </c>
      <c r="G1617" s="53">
        <v>840827.11199999996</v>
      </c>
      <c r="H1617" s="67"/>
      <c r="I1617" s="68"/>
      <c r="J1617" s="69"/>
      <c r="K1617" s="69"/>
      <c r="L1617" s="69"/>
      <c r="M1617" s="69"/>
      <c r="N1617" s="69"/>
      <c r="O1617" s="35"/>
      <c r="P1617" s="35" t="s">
        <v>25654</v>
      </c>
      <c r="Q1617" s="36">
        <v>1</v>
      </c>
      <c r="R1617" s="35" t="s">
        <v>27</v>
      </c>
      <c r="S1617" s="35" t="s">
        <v>28503</v>
      </c>
      <c r="T1617" s="35">
        <v>0</v>
      </c>
      <c r="U1617" s="35">
        <v>0</v>
      </c>
      <c r="V1617" s="36">
        <v>1</v>
      </c>
      <c r="W1617" s="36">
        <v>1</v>
      </c>
      <c r="X1617" s="37" t="s">
        <v>65</v>
      </c>
    </row>
    <row r="1618" spans="1:24" ht="24" customHeight="1" x14ac:dyDescent="0.2">
      <c r="A1618" s="50" t="s">
        <v>3026</v>
      </c>
      <c r="B1618" s="60" t="s">
        <v>3039</v>
      </c>
      <c r="C1618" s="76" t="s">
        <v>3039</v>
      </c>
      <c r="D1618" s="61" t="s">
        <v>3040</v>
      </c>
      <c r="E1618" s="53">
        <v>383339.17</v>
      </c>
      <c r="F1618" s="26">
        <v>0.21</v>
      </c>
      <c r="G1618" s="53">
        <v>672568.57799999998</v>
      </c>
      <c r="H1618" s="67"/>
      <c r="I1618" s="68"/>
      <c r="J1618" s="69"/>
      <c r="K1618" s="69"/>
      <c r="L1618" s="69"/>
      <c r="M1618" s="69"/>
      <c r="N1618" s="69"/>
      <c r="O1618" s="35"/>
      <c r="P1618" s="35" t="s">
        <v>25655</v>
      </c>
      <c r="Q1618" s="36">
        <v>1</v>
      </c>
      <c r="R1618" s="35" t="s">
        <v>27</v>
      </c>
      <c r="S1618" s="35" t="s">
        <v>28503</v>
      </c>
      <c r="T1618" s="35">
        <v>0</v>
      </c>
      <c r="U1618" s="35">
        <v>0</v>
      </c>
      <c r="V1618" s="36">
        <v>1</v>
      </c>
      <c r="W1618" s="36">
        <v>1</v>
      </c>
      <c r="X1618" s="37" t="s">
        <v>65</v>
      </c>
    </row>
    <row r="1619" spans="1:24" ht="24" customHeight="1" x14ac:dyDescent="0.2">
      <c r="A1619" s="50" t="s">
        <v>3026</v>
      </c>
      <c r="B1619" s="60" t="s">
        <v>3041</v>
      </c>
      <c r="C1619" s="76" t="s">
        <v>3041</v>
      </c>
      <c r="D1619" s="61" t="s">
        <v>3042</v>
      </c>
      <c r="E1619" s="53">
        <v>2120023.94</v>
      </c>
      <c r="F1619" s="26">
        <v>0.21</v>
      </c>
      <c r="G1619" s="53">
        <v>3719581.9989999998</v>
      </c>
      <c r="H1619" s="67"/>
      <c r="I1619" s="68"/>
      <c r="J1619" s="69"/>
      <c r="K1619" s="69"/>
      <c r="L1619" s="69"/>
      <c r="M1619" s="69"/>
      <c r="N1619" s="69"/>
      <c r="O1619" s="35"/>
      <c r="P1619" s="35" t="s">
        <v>25656</v>
      </c>
      <c r="Q1619" s="36">
        <v>1</v>
      </c>
      <c r="R1619" s="35" t="s">
        <v>27</v>
      </c>
      <c r="S1619" s="35" t="s">
        <v>28503</v>
      </c>
      <c r="T1619" s="35">
        <v>0</v>
      </c>
      <c r="U1619" s="35">
        <v>0</v>
      </c>
      <c r="V1619" s="36">
        <v>1</v>
      </c>
      <c r="W1619" s="36">
        <v>1</v>
      </c>
      <c r="X1619" s="37" t="s">
        <v>65</v>
      </c>
    </row>
    <row r="1620" spans="1:24" ht="24" customHeight="1" x14ac:dyDescent="0.2">
      <c r="A1620" s="50" t="s">
        <v>3026</v>
      </c>
      <c r="B1620" s="60" t="s">
        <v>3043</v>
      </c>
      <c r="C1620" s="76" t="s">
        <v>3043</v>
      </c>
      <c r="D1620" s="61" t="s">
        <v>3044</v>
      </c>
      <c r="E1620" s="53">
        <v>7909.37</v>
      </c>
      <c r="F1620" s="26">
        <v>0.21</v>
      </c>
      <c r="G1620" s="53">
        <v>13876.994000000001</v>
      </c>
      <c r="H1620" s="67"/>
      <c r="I1620" s="68"/>
      <c r="J1620" s="69"/>
      <c r="K1620" s="69"/>
      <c r="L1620" s="69"/>
      <c r="M1620" s="69"/>
      <c r="N1620" s="69"/>
      <c r="O1620" s="35"/>
      <c r="P1620" s="35" t="s">
        <v>65</v>
      </c>
      <c r="Q1620" s="36">
        <v>1</v>
      </c>
      <c r="R1620" s="35" t="s">
        <v>27</v>
      </c>
      <c r="S1620" s="35" t="s">
        <v>28503</v>
      </c>
      <c r="T1620" s="35">
        <v>0</v>
      </c>
      <c r="U1620" s="35">
        <v>0</v>
      </c>
      <c r="V1620" s="36">
        <v>1</v>
      </c>
      <c r="W1620" s="36">
        <v>1</v>
      </c>
      <c r="X1620" s="37" t="s">
        <v>65</v>
      </c>
    </row>
    <row r="1621" spans="1:24" ht="24" customHeight="1" x14ac:dyDescent="0.2">
      <c r="A1621" s="50" t="s">
        <v>3026</v>
      </c>
      <c r="B1621" s="60" t="s">
        <v>3045</v>
      </c>
      <c r="C1621" s="76" t="s">
        <v>3045</v>
      </c>
      <c r="D1621" s="61" t="s">
        <v>3046</v>
      </c>
      <c r="E1621" s="53">
        <v>142992.29999999999</v>
      </c>
      <c r="F1621" s="26">
        <v>0.21</v>
      </c>
      <c r="G1621" s="53">
        <v>250879.99600000001</v>
      </c>
      <c r="H1621" s="67"/>
      <c r="I1621" s="68"/>
      <c r="J1621" s="69"/>
      <c r="K1621" s="69"/>
      <c r="L1621" s="69"/>
      <c r="M1621" s="69"/>
      <c r="N1621" s="69"/>
      <c r="O1621" s="35"/>
      <c r="P1621" s="35" t="s">
        <v>25657</v>
      </c>
      <c r="Q1621" s="36">
        <v>1</v>
      </c>
      <c r="R1621" s="35" t="s">
        <v>27</v>
      </c>
      <c r="S1621" s="35" t="s">
        <v>28503</v>
      </c>
      <c r="T1621" s="35">
        <v>0</v>
      </c>
      <c r="U1621" s="35">
        <v>0</v>
      </c>
      <c r="V1621" s="36">
        <v>1</v>
      </c>
      <c r="W1621" s="36">
        <v>1</v>
      </c>
      <c r="X1621" s="37" t="s">
        <v>65</v>
      </c>
    </row>
    <row r="1622" spans="1:24" ht="24" customHeight="1" x14ac:dyDescent="0.2">
      <c r="A1622" s="50" t="s">
        <v>3026</v>
      </c>
      <c r="B1622" s="60" t="s">
        <v>3047</v>
      </c>
      <c r="C1622" s="76" t="s">
        <v>3047</v>
      </c>
      <c r="D1622" s="61" t="s">
        <v>3048</v>
      </c>
      <c r="E1622" s="53">
        <v>112898.18</v>
      </c>
      <c r="F1622" s="26">
        <v>0.21</v>
      </c>
      <c r="G1622" s="53">
        <v>198079.856</v>
      </c>
      <c r="H1622" s="67"/>
      <c r="I1622" s="68"/>
      <c r="J1622" s="69"/>
      <c r="K1622" s="69"/>
      <c r="L1622" s="69"/>
      <c r="M1622" s="69"/>
      <c r="N1622" s="69"/>
      <c r="O1622" s="35"/>
      <c r="P1622" s="35" t="s">
        <v>25658</v>
      </c>
      <c r="Q1622" s="36">
        <v>1</v>
      </c>
      <c r="R1622" s="35" t="s">
        <v>27</v>
      </c>
      <c r="S1622" s="35" t="s">
        <v>28503</v>
      </c>
      <c r="T1622" s="35">
        <v>0</v>
      </c>
      <c r="U1622" s="35">
        <v>0</v>
      </c>
      <c r="V1622" s="36">
        <v>1</v>
      </c>
      <c r="W1622" s="36">
        <v>1</v>
      </c>
      <c r="X1622" s="37" t="s">
        <v>65</v>
      </c>
    </row>
    <row r="1623" spans="1:24" ht="24" customHeight="1" x14ac:dyDescent="0.2">
      <c r="A1623" s="50" t="s">
        <v>3026</v>
      </c>
      <c r="B1623" s="60" t="s">
        <v>3049</v>
      </c>
      <c r="C1623" s="76" t="s">
        <v>3049</v>
      </c>
      <c r="D1623" s="61" t="s">
        <v>3050</v>
      </c>
      <c r="E1623" s="53">
        <v>172360.76</v>
      </c>
      <c r="F1623" s="26">
        <v>0.21</v>
      </c>
      <c r="G1623" s="53">
        <v>302406.951</v>
      </c>
      <c r="H1623" s="67"/>
      <c r="I1623" s="68"/>
      <c r="J1623" s="69"/>
      <c r="K1623" s="69"/>
      <c r="L1623" s="69"/>
      <c r="M1623" s="69"/>
      <c r="N1623" s="69"/>
      <c r="O1623" s="35"/>
      <c r="P1623" s="35" t="s">
        <v>25659</v>
      </c>
      <c r="Q1623" s="36">
        <v>1</v>
      </c>
      <c r="R1623" s="35" t="s">
        <v>27</v>
      </c>
      <c r="S1623" s="35" t="s">
        <v>28504</v>
      </c>
      <c r="T1623" s="35">
        <v>0</v>
      </c>
      <c r="U1623" s="35">
        <v>0</v>
      </c>
      <c r="V1623" s="36">
        <v>1</v>
      </c>
      <c r="W1623" s="36">
        <v>1</v>
      </c>
      <c r="X1623" s="37" t="s">
        <v>65</v>
      </c>
    </row>
    <row r="1624" spans="1:24" ht="24" customHeight="1" x14ac:dyDescent="0.2">
      <c r="A1624" s="50" t="s">
        <v>3026</v>
      </c>
      <c r="B1624" s="60" t="s">
        <v>3051</v>
      </c>
      <c r="C1624" s="76" t="s">
        <v>3051</v>
      </c>
      <c r="D1624" s="61" t="s">
        <v>3052</v>
      </c>
      <c r="E1624" s="53">
        <v>621920.94999999995</v>
      </c>
      <c r="F1624" s="26">
        <v>0.21</v>
      </c>
      <c r="G1624" s="53">
        <v>1091160.31</v>
      </c>
      <c r="H1624" s="67"/>
      <c r="I1624" s="68"/>
      <c r="J1624" s="69"/>
      <c r="K1624" s="69"/>
      <c r="L1624" s="69"/>
      <c r="M1624" s="69"/>
      <c r="N1624" s="69"/>
      <c r="O1624" s="35"/>
      <c r="P1624" s="35" t="s">
        <v>25660</v>
      </c>
      <c r="Q1624" s="36">
        <v>1</v>
      </c>
      <c r="R1624" s="35" t="s">
        <v>27</v>
      </c>
      <c r="S1624" s="35" t="s">
        <v>28503</v>
      </c>
      <c r="T1624" s="35">
        <v>0</v>
      </c>
      <c r="U1624" s="35">
        <v>0</v>
      </c>
      <c r="V1624" s="36">
        <v>1</v>
      </c>
      <c r="W1624" s="36">
        <v>1</v>
      </c>
      <c r="X1624" s="37" t="s">
        <v>65</v>
      </c>
    </row>
    <row r="1625" spans="1:24" ht="24" customHeight="1" x14ac:dyDescent="0.2">
      <c r="A1625" s="50" t="s">
        <v>3026</v>
      </c>
      <c r="B1625" s="60" t="s">
        <v>3053</v>
      </c>
      <c r="C1625" s="76" t="s">
        <v>3053</v>
      </c>
      <c r="D1625" s="61" t="s">
        <v>3054</v>
      </c>
      <c r="E1625" s="53">
        <v>243699.43</v>
      </c>
      <c r="F1625" s="26">
        <v>0.21</v>
      </c>
      <c r="G1625" s="53">
        <v>427570.64600000001</v>
      </c>
      <c r="H1625" s="67"/>
      <c r="I1625" s="68"/>
      <c r="J1625" s="69"/>
      <c r="K1625" s="69"/>
      <c r="L1625" s="69"/>
      <c r="M1625" s="69"/>
      <c r="N1625" s="69"/>
      <c r="O1625" s="35"/>
      <c r="P1625" s="35" t="s">
        <v>25661</v>
      </c>
      <c r="Q1625" s="36">
        <v>1</v>
      </c>
      <c r="R1625" s="35" t="s">
        <v>27</v>
      </c>
      <c r="S1625" s="35" t="s">
        <v>28503</v>
      </c>
      <c r="T1625" s="35">
        <v>0</v>
      </c>
      <c r="U1625" s="35">
        <v>0</v>
      </c>
      <c r="V1625" s="36">
        <v>1</v>
      </c>
      <c r="W1625" s="36">
        <v>1</v>
      </c>
      <c r="X1625" s="37" t="s">
        <v>65</v>
      </c>
    </row>
    <row r="1626" spans="1:24" ht="24" customHeight="1" x14ac:dyDescent="0.2">
      <c r="A1626" s="50" t="s">
        <v>3026</v>
      </c>
      <c r="B1626" s="60" t="s">
        <v>3055</v>
      </c>
      <c r="C1626" s="76" t="s">
        <v>3055</v>
      </c>
      <c r="D1626" s="61" t="s">
        <v>3056</v>
      </c>
      <c r="E1626" s="53">
        <v>344721.53</v>
      </c>
      <c r="F1626" s="26">
        <v>0.21</v>
      </c>
      <c r="G1626" s="53">
        <v>604813.92599999998</v>
      </c>
      <c r="H1626" s="67"/>
      <c r="I1626" s="68"/>
      <c r="J1626" s="69"/>
      <c r="K1626" s="69"/>
      <c r="L1626" s="69"/>
      <c r="M1626" s="69"/>
      <c r="N1626" s="69"/>
      <c r="O1626" s="35"/>
      <c r="P1626" s="35" t="s">
        <v>25662</v>
      </c>
      <c r="Q1626" s="36">
        <v>1</v>
      </c>
      <c r="R1626" s="35" t="s">
        <v>27</v>
      </c>
      <c r="S1626" s="35" t="s">
        <v>28503</v>
      </c>
      <c r="T1626" s="35">
        <v>0</v>
      </c>
      <c r="U1626" s="35">
        <v>0</v>
      </c>
      <c r="V1626" s="36">
        <v>1</v>
      </c>
      <c r="W1626" s="36">
        <v>1</v>
      </c>
      <c r="X1626" s="37" t="s">
        <v>65</v>
      </c>
    </row>
    <row r="1627" spans="1:24" ht="24" customHeight="1" x14ac:dyDescent="0.2">
      <c r="A1627" s="50" t="s">
        <v>3026</v>
      </c>
      <c r="B1627" s="60" t="s">
        <v>3057</v>
      </c>
      <c r="C1627" s="76" t="s">
        <v>3057</v>
      </c>
      <c r="D1627" s="61" t="s">
        <v>3058</v>
      </c>
      <c r="E1627" s="53">
        <v>133766.39000000001</v>
      </c>
      <c r="F1627" s="26">
        <v>0.21</v>
      </c>
      <c r="G1627" s="53">
        <v>234693.13699999999</v>
      </c>
      <c r="H1627" s="67"/>
      <c r="I1627" s="68"/>
      <c r="J1627" s="69"/>
      <c r="K1627" s="69"/>
      <c r="L1627" s="69"/>
      <c r="M1627" s="69"/>
      <c r="N1627" s="69"/>
      <c r="O1627" s="35"/>
      <c r="P1627" s="35" t="s">
        <v>25663</v>
      </c>
      <c r="Q1627" s="36">
        <v>1</v>
      </c>
      <c r="R1627" s="35" t="s">
        <v>27</v>
      </c>
      <c r="S1627" s="35" t="s">
        <v>28503</v>
      </c>
      <c r="T1627" s="35">
        <v>0</v>
      </c>
      <c r="U1627" s="35">
        <v>0</v>
      </c>
      <c r="V1627" s="36">
        <v>1</v>
      </c>
      <c r="W1627" s="36">
        <v>1</v>
      </c>
      <c r="X1627" s="37" t="s">
        <v>65</v>
      </c>
    </row>
    <row r="1628" spans="1:24" ht="24" customHeight="1" x14ac:dyDescent="0.2">
      <c r="A1628" s="50" t="s">
        <v>3026</v>
      </c>
      <c r="B1628" s="60" t="s">
        <v>3059</v>
      </c>
      <c r="C1628" s="76" t="s">
        <v>3059</v>
      </c>
      <c r="D1628" s="61" t="s">
        <v>3060</v>
      </c>
      <c r="E1628" s="53">
        <v>166055.32</v>
      </c>
      <c r="F1628" s="26">
        <v>0.21</v>
      </c>
      <c r="G1628" s="53">
        <v>291344.054</v>
      </c>
      <c r="H1628" s="67"/>
      <c r="I1628" s="68"/>
      <c r="J1628" s="69"/>
      <c r="K1628" s="69"/>
      <c r="L1628" s="69"/>
      <c r="M1628" s="69"/>
      <c r="N1628" s="69"/>
      <c r="O1628" s="35"/>
      <c r="P1628" s="35" t="s">
        <v>25664</v>
      </c>
      <c r="Q1628" s="36">
        <v>1</v>
      </c>
      <c r="R1628" s="35" t="s">
        <v>27</v>
      </c>
      <c r="S1628" s="35" t="s">
        <v>28503</v>
      </c>
      <c r="T1628" s="35">
        <v>0</v>
      </c>
      <c r="U1628" s="35">
        <v>0</v>
      </c>
      <c r="V1628" s="36">
        <v>1</v>
      </c>
      <c r="W1628" s="36">
        <v>1</v>
      </c>
      <c r="X1628" s="37" t="s">
        <v>65</v>
      </c>
    </row>
    <row r="1629" spans="1:24" ht="24" customHeight="1" x14ac:dyDescent="0.2">
      <c r="A1629" s="50" t="s">
        <v>3026</v>
      </c>
      <c r="B1629" s="60" t="s">
        <v>3061</v>
      </c>
      <c r="C1629" s="76" t="s">
        <v>3061</v>
      </c>
      <c r="D1629" s="61" t="s">
        <v>3062</v>
      </c>
      <c r="E1629" s="53">
        <v>441287.88</v>
      </c>
      <c r="F1629" s="26">
        <v>0.21</v>
      </c>
      <c r="G1629" s="53">
        <v>774239.59</v>
      </c>
      <c r="H1629" s="67"/>
      <c r="I1629" s="68"/>
      <c r="J1629" s="69"/>
      <c r="K1629" s="69"/>
      <c r="L1629" s="69"/>
      <c r="M1629" s="69"/>
      <c r="N1629" s="69"/>
      <c r="O1629" s="35"/>
      <c r="P1629" s="35" t="s">
        <v>25665</v>
      </c>
      <c r="Q1629" s="36">
        <v>1</v>
      </c>
      <c r="R1629" s="35" t="s">
        <v>27</v>
      </c>
      <c r="S1629" s="35" t="s">
        <v>28503</v>
      </c>
      <c r="T1629" s="35">
        <v>0</v>
      </c>
      <c r="U1629" s="35">
        <v>0</v>
      </c>
      <c r="V1629" s="36">
        <v>1</v>
      </c>
      <c r="W1629" s="36">
        <v>1</v>
      </c>
      <c r="X1629" s="37" t="s">
        <v>65</v>
      </c>
    </row>
    <row r="1630" spans="1:24" ht="24" customHeight="1" x14ac:dyDescent="0.2">
      <c r="A1630" s="50" t="s">
        <v>3026</v>
      </c>
      <c r="B1630" s="60" t="s">
        <v>3063</v>
      </c>
      <c r="C1630" s="76" t="s">
        <v>3063</v>
      </c>
      <c r="D1630" s="61" t="s">
        <v>3064</v>
      </c>
      <c r="E1630" s="53">
        <v>354476.9</v>
      </c>
      <c r="F1630" s="26">
        <v>0.21</v>
      </c>
      <c r="G1630" s="53">
        <v>621929.72699999996</v>
      </c>
      <c r="H1630" s="67"/>
      <c r="I1630" s="68"/>
      <c r="J1630" s="69"/>
      <c r="K1630" s="69"/>
      <c r="L1630" s="69"/>
      <c r="M1630" s="69"/>
      <c r="N1630" s="69"/>
      <c r="O1630" s="35"/>
      <c r="P1630" s="35" t="s">
        <v>25666</v>
      </c>
      <c r="Q1630" s="36">
        <v>1</v>
      </c>
      <c r="R1630" s="35" t="s">
        <v>27</v>
      </c>
      <c r="S1630" s="35" t="s">
        <v>28503</v>
      </c>
      <c r="T1630" s="35">
        <v>0</v>
      </c>
      <c r="U1630" s="35">
        <v>0</v>
      </c>
      <c r="V1630" s="36">
        <v>1</v>
      </c>
      <c r="W1630" s="36">
        <v>1</v>
      </c>
      <c r="X1630" s="37" t="s">
        <v>65</v>
      </c>
    </row>
    <row r="1631" spans="1:24" ht="24" customHeight="1" x14ac:dyDescent="0.2">
      <c r="A1631" s="50" t="s">
        <v>3026</v>
      </c>
      <c r="B1631" s="60" t="s">
        <v>3065</v>
      </c>
      <c r="C1631" s="76" t="s">
        <v>3065</v>
      </c>
      <c r="D1631" s="61" t="s">
        <v>3066</v>
      </c>
      <c r="E1631" s="53">
        <v>431347.96</v>
      </c>
      <c r="F1631" s="26">
        <v>0.21</v>
      </c>
      <c r="G1631" s="53">
        <v>756799.99300000002</v>
      </c>
      <c r="H1631" s="67"/>
      <c r="I1631" s="68"/>
      <c r="J1631" s="69"/>
      <c r="K1631" s="69"/>
      <c r="L1631" s="69"/>
      <c r="M1631" s="69"/>
      <c r="N1631" s="69"/>
      <c r="O1631" s="35"/>
      <c r="P1631" s="35" t="s">
        <v>25667</v>
      </c>
      <c r="Q1631" s="36">
        <v>1</v>
      </c>
      <c r="R1631" s="35" t="s">
        <v>27</v>
      </c>
      <c r="S1631" s="35" t="s">
        <v>28503</v>
      </c>
      <c r="T1631" s="35">
        <v>0</v>
      </c>
      <c r="U1631" s="35">
        <v>0</v>
      </c>
      <c r="V1631" s="36">
        <v>1</v>
      </c>
      <c r="W1631" s="36">
        <v>1</v>
      </c>
      <c r="X1631" s="37" t="s">
        <v>65</v>
      </c>
    </row>
    <row r="1632" spans="1:24" ht="24" customHeight="1" x14ac:dyDescent="0.2">
      <c r="A1632" s="50" t="s">
        <v>3026</v>
      </c>
      <c r="B1632" s="60" t="s">
        <v>3067</v>
      </c>
      <c r="C1632" s="76" t="s">
        <v>3067</v>
      </c>
      <c r="D1632" s="61" t="s">
        <v>3068</v>
      </c>
      <c r="E1632" s="53">
        <v>485772.36</v>
      </c>
      <c r="F1632" s="26">
        <v>0.21</v>
      </c>
      <c r="G1632" s="53">
        <v>852287.603</v>
      </c>
      <c r="H1632" s="67"/>
      <c r="I1632" s="68"/>
      <c r="J1632" s="69"/>
      <c r="K1632" s="69"/>
      <c r="L1632" s="69"/>
      <c r="M1632" s="69"/>
      <c r="N1632" s="69"/>
      <c r="O1632" s="35"/>
      <c r="P1632" s="35" t="s">
        <v>25668</v>
      </c>
      <c r="Q1632" s="36">
        <v>1</v>
      </c>
      <c r="R1632" s="35" t="s">
        <v>27</v>
      </c>
      <c r="S1632" s="35" t="s">
        <v>28504</v>
      </c>
      <c r="T1632" s="35">
        <v>0</v>
      </c>
      <c r="U1632" s="35">
        <v>0</v>
      </c>
      <c r="V1632" s="36">
        <v>1</v>
      </c>
      <c r="W1632" s="36">
        <v>1</v>
      </c>
      <c r="X1632" s="37" t="s">
        <v>65</v>
      </c>
    </row>
    <row r="1633" spans="1:24" ht="24" customHeight="1" x14ac:dyDescent="0.2">
      <c r="A1633" s="50" t="s">
        <v>3026</v>
      </c>
      <c r="B1633" s="60" t="s">
        <v>3069</v>
      </c>
      <c r="C1633" s="76" t="s">
        <v>3069</v>
      </c>
      <c r="D1633" s="61" t="s">
        <v>3070</v>
      </c>
      <c r="E1633" s="53">
        <v>146219.68</v>
      </c>
      <c r="F1633" s="26">
        <v>0.21</v>
      </c>
      <c r="G1633" s="53">
        <v>256542.43299999999</v>
      </c>
      <c r="H1633" s="67"/>
      <c r="I1633" s="68"/>
      <c r="J1633" s="69"/>
      <c r="K1633" s="69"/>
      <c r="L1633" s="69"/>
      <c r="M1633" s="69"/>
      <c r="N1633" s="69"/>
      <c r="O1633" s="35"/>
      <c r="P1633" s="35" t="s">
        <v>25669</v>
      </c>
      <c r="Q1633" s="36">
        <v>1</v>
      </c>
      <c r="R1633" s="35" t="s">
        <v>27</v>
      </c>
      <c r="S1633" s="35" t="s">
        <v>28503</v>
      </c>
      <c r="T1633" s="35">
        <v>0</v>
      </c>
      <c r="U1633" s="35">
        <v>0</v>
      </c>
      <c r="V1633" s="36">
        <v>1</v>
      </c>
      <c r="W1633" s="36">
        <v>1</v>
      </c>
      <c r="X1633" s="37" t="s">
        <v>65</v>
      </c>
    </row>
    <row r="1634" spans="1:24" ht="24" customHeight="1" x14ac:dyDescent="0.2">
      <c r="A1634" s="50" t="s">
        <v>3026</v>
      </c>
      <c r="B1634" s="60" t="s">
        <v>3071</v>
      </c>
      <c r="C1634" s="76" t="s">
        <v>3071</v>
      </c>
      <c r="D1634" s="61" t="s">
        <v>3072</v>
      </c>
      <c r="E1634" s="53">
        <v>168195.28</v>
      </c>
      <c r="F1634" s="26">
        <v>0.21</v>
      </c>
      <c r="G1634" s="53">
        <v>295098.62400000001</v>
      </c>
      <c r="H1634" s="67"/>
      <c r="I1634" s="68"/>
      <c r="J1634" s="69"/>
      <c r="K1634" s="69"/>
      <c r="L1634" s="69"/>
      <c r="M1634" s="69"/>
      <c r="N1634" s="69"/>
      <c r="O1634" s="35"/>
      <c r="P1634" s="35" t="s">
        <v>25670</v>
      </c>
      <c r="Q1634" s="36">
        <v>1</v>
      </c>
      <c r="R1634" s="35" t="s">
        <v>27</v>
      </c>
      <c r="S1634" s="35" t="s">
        <v>28503</v>
      </c>
      <c r="T1634" s="35">
        <v>0</v>
      </c>
      <c r="U1634" s="35">
        <v>0</v>
      </c>
      <c r="V1634" s="36">
        <v>1</v>
      </c>
      <c r="W1634" s="36">
        <v>1</v>
      </c>
      <c r="X1634" s="37" t="s">
        <v>65</v>
      </c>
    </row>
    <row r="1635" spans="1:24" ht="24" customHeight="1" x14ac:dyDescent="0.2">
      <c r="A1635" s="50" t="s">
        <v>3026</v>
      </c>
      <c r="B1635" s="60" t="s">
        <v>3073</v>
      </c>
      <c r="C1635" s="76" t="s">
        <v>3073</v>
      </c>
      <c r="D1635" s="61" t="s">
        <v>3074</v>
      </c>
      <c r="E1635" s="53">
        <v>178444.3</v>
      </c>
      <c r="F1635" s="26">
        <v>0.21</v>
      </c>
      <c r="G1635" s="53">
        <v>313080.53000000003</v>
      </c>
      <c r="H1635" s="67"/>
      <c r="I1635" s="68"/>
      <c r="J1635" s="69"/>
      <c r="K1635" s="69"/>
      <c r="L1635" s="69"/>
      <c r="M1635" s="69"/>
      <c r="N1635" s="69"/>
      <c r="O1635" s="35"/>
      <c r="P1635" s="35" t="s">
        <v>25671</v>
      </c>
      <c r="Q1635" s="36">
        <v>1</v>
      </c>
      <c r="R1635" s="35" t="s">
        <v>27</v>
      </c>
      <c r="S1635" s="35" t="s">
        <v>28503</v>
      </c>
      <c r="T1635" s="35">
        <v>0</v>
      </c>
      <c r="U1635" s="35">
        <v>0</v>
      </c>
      <c r="V1635" s="36">
        <v>1</v>
      </c>
      <c r="W1635" s="36">
        <v>1</v>
      </c>
      <c r="X1635" s="37" t="s">
        <v>65</v>
      </c>
    </row>
    <row r="1636" spans="1:24" ht="24" customHeight="1" x14ac:dyDescent="0.2">
      <c r="A1636" s="50" t="s">
        <v>3026</v>
      </c>
      <c r="B1636" s="60" t="s">
        <v>3075</v>
      </c>
      <c r="C1636" s="76" t="s">
        <v>3075</v>
      </c>
      <c r="D1636" s="61" t="s">
        <v>3076</v>
      </c>
      <c r="E1636" s="53">
        <v>597063.6</v>
      </c>
      <c r="F1636" s="26">
        <v>0.21</v>
      </c>
      <c r="G1636" s="53">
        <v>1047548.086</v>
      </c>
      <c r="H1636" s="67"/>
      <c r="I1636" s="68"/>
      <c r="J1636" s="69"/>
      <c r="K1636" s="69"/>
      <c r="L1636" s="69"/>
      <c r="M1636" s="69"/>
      <c r="N1636" s="69"/>
      <c r="O1636" s="35"/>
      <c r="P1636" s="35" t="s">
        <v>25672</v>
      </c>
      <c r="Q1636" s="36">
        <v>1</v>
      </c>
      <c r="R1636" s="35" t="s">
        <v>27</v>
      </c>
      <c r="S1636" s="35" t="s">
        <v>28504</v>
      </c>
      <c r="T1636" s="35">
        <v>0</v>
      </c>
      <c r="U1636" s="35">
        <v>0</v>
      </c>
      <c r="V1636" s="36">
        <v>1</v>
      </c>
      <c r="W1636" s="36">
        <v>1</v>
      </c>
      <c r="X1636" s="37" t="s">
        <v>65</v>
      </c>
    </row>
    <row r="1637" spans="1:24" ht="24" customHeight="1" x14ac:dyDescent="0.2">
      <c r="A1637" s="50" t="s">
        <v>3026</v>
      </c>
      <c r="B1637" s="60" t="s">
        <v>3077</v>
      </c>
      <c r="C1637" s="76" t="s">
        <v>3077</v>
      </c>
      <c r="D1637" s="61" t="s">
        <v>3078</v>
      </c>
      <c r="E1637" s="53">
        <v>10370.700000000001</v>
      </c>
      <c r="F1637" s="26">
        <v>0.21</v>
      </c>
      <c r="G1637" s="53">
        <v>18195.399000000001</v>
      </c>
      <c r="H1637" s="67"/>
      <c r="I1637" s="68"/>
      <c r="J1637" s="69"/>
      <c r="K1637" s="69"/>
      <c r="L1637" s="69"/>
      <c r="M1637" s="69"/>
      <c r="N1637" s="69"/>
      <c r="O1637" s="35"/>
      <c r="P1637" s="35" t="s">
        <v>25673</v>
      </c>
      <c r="Q1637" s="36">
        <v>1</v>
      </c>
      <c r="R1637" s="35" t="s">
        <v>9849</v>
      </c>
      <c r="S1637" s="35" t="s">
        <v>28503</v>
      </c>
      <c r="T1637" s="35">
        <v>0</v>
      </c>
      <c r="U1637" s="35">
        <v>0</v>
      </c>
      <c r="V1637" s="36">
        <v>1</v>
      </c>
      <c r="W1637" s="36">
        <v>1</v>
      </c>
      <c r="X1637" s="37" t="s">
        <v>65</v>
      </c>
    </row>
    <row r="1638" spans="1:24" ht="24" customHeight="1" x14ac:dyDescent="0.2">
      <c r="A1638" s="50" t="s">
        <v>3026</v>
      </c>
      <c r="B1638" s="60" t="s">
        <v>3079</v>
      </c>
      <c r="C1638" s="76" t="s">
        <v>3079</v>
      </c>
      <c r="D1638" s="61" t="s">
        <v>3080</v>
      </c>
      <c r="E1638" s="53">
        <v>53762.07</v>
      </c>
      <c r="F1638" s="26">
        <v>0.21</v>
      </c>
      <c r="G1638" s="53">
        <v>94325.55</v>
      </c>
      <c r="H1638" s="67"/>
      <c r="I1638" s="68"/>
      <c r="J1638" s="69"/>
      <c r="K1638" s="69"/>
      <c r="L1638" s="69"/>
      <c r="M1638" s="69"/>
      <c r="N1638" s="69"/>
      <c r="O1638" s="35"/>
      <c r="P1638" s="35" t="s">
        <v>25674</v>
      </c>
      <c r="Q1638" s="36">
        <v>1</v>
      </c>
      <c r="R1638" s="35" t="s">
        <v>9849</v>
      </c>
      <c r="S1638" s="35" t="s">
        <v>28504</v>
      </c>
      <c r="T1638" s="35">
        <v>0</v>
      </c>
      <c r="U1638" s="35">
        <v>0</v>
      </c>
      <c r="V1638" s="36">
        <v>1</v>
      </c>
      <c r="W1638" s="36">
        <v>1</v>
      </c>
      <c r="X1638" s="37" t="s">
        <v>65</v>
      </c>
    </row>
    <row r="1639" spans="1:24" ht="24" customHeight="1" x14ac:dyDescent="0.2">
      <c r="A1639" s="50" t="s">
        <v>3026</v>
      </c>
      <c r="B1639" s="60" t="s">
        <v>3081</v>
      </c>
      <c r="C1639" s="76" t="s">
        <v>3081</v>
      </c>
      <c r="D1639" s="61" t="s">
        <v>3082</v>
      </c>
      <c r="E1639" s="53">
        <v>4425.3900000000003</v>
      </c>
      <c r="F1639" s="26">
        <v>0.21</v>
      </c>
      <c r="G1639" s="53">
        <v>7764.3519999999999</v>
      </c>
      <c r="H1639" s="67"/>
      <c r="I1639" s="68"/>
      <c r="J1639" s="69"/>
      <c r="K1639" s="69"/>
      <c r="L1639" s="69"/>
      <c r="M1639" s="69"/>
      <c r="N1639" s="69"/>
      <c r="O1639" s="35"/>
      <c r="P1639" s="35" t="s">
        <v>3083</v>
      </c>
      <c r="Q1639" s="36">
        <v>1</v>
      </c>
      <c r="R1639" s="35" t="s">
        <v>9849</v>
      </c>
      <c r="S1639" s="35" t="s">
        <v>28503</v>
      </c>
      <c r="T1639" s="35">
        <v>0</v>
      </c>
      <c r="U1639" s="35">
        <v>0</v>
      </c>
      <c r="V1639" s="36">
        <v>1</v>
      </c>
      <c r="W1639" s="36">
        <v>1</v>
      </c>
      <c r="X1639" s="37" t="s">
        <v>65</v>
      </c>
    </row>
    <row r="1640" spans="1:24" ht="24" customHeight="1" x14ac:dyDescent="0.2">
      <c r="A1640" s="50" t="s">
        <v>3026</v>
      </c>
      <c r="B1640" s="60" t="s">
        <v>3084</v>
      </c>
      <c r="C1640" s="76" t="s">
        <v>3084</v>
      </c>
      <c r="D1640" s="61" t="s">
        <v>3085</v>
      </c>
      <c r="E1640" s="53">
        <v>15060.68</v>
      </c>
      <c r="F1640" s="26">
        <v>0.21</v>
      </c>
      <c r="G1640" s="53">
        <v>26423.968000000001</v>
      </c>
      <c r="H1640" s="67"/>
      <c r="I1640" s="68"/>
      <c r="J1640" s="69"/>
      <c r="K1640" s="69"/>
      <c r="L1640" s="69"/>
      <c r="M1640" s="69"/>
      <c r="N1640" s="69"/>
      <c r="O1640" s="35"/>
      <c r="P1640" s="35" t="s">
        <v>25675</v>
      </c>
      <c r="Q1640" s="36">
        <v>1</v>
      </c>
      <c r="R1640" s="35" t="s">
        <v>9849</v>
      </c>
      <c r="S1640" s="35" t="s">
        <v>28503</v>
      </c>
      <c r="T1640" s="35">
        <v>0</v>
      </c>
      <c r="U1640" s="35">
        <v>0</v>
      </c>
      <c r="V1640" s="36">
        <v>1</v>
      </c>
      <c r="W1640" s="36">
        <v>1</v>
      </c>
      <c r="X1640" s="37" t="s">
        <v>65</v>
      </c>
    </row>
    <row r="1641" spans="1:24" ht="24" customHeight="1" x14ac:dyDescent="0.2">
      <c r="A1641" s="50" t="s">
        <v>3026</v>
      </c>
      <c r="B1641" s="60" t="s">
        <v>3086</v>
      </c>
      <c r="C1641" s="76" t="s">
        <v>3086</v>
      </c>
      <c r="D1641" s="61" t="s">
        <v>3087</v>
      </c>
      <c r="E1641" s="53">
        <v>17675.740000000002</v>
      </c>
      <c r="F1641" s="26">
        <v>0.21</v>
      </c>
      <c r="G1641" s="53">
        <v>31012.081999999999</v>
      </c>
      <c r="H1641" s="67"/>
      <c r="I1641" s="68"/>
      <c r="J1641" s="69"/>
      <c r="K1641" s="69"/>
      <c r="L1641" s="69"/>
      <c r="M1641" s="69"/>
      <c r="N1641" s="69"/>
      <c r="O1641" s="35"/>
      <c r="P1641" s="35" t="s">
        <v>3088</v>
      </c>
      <c r="Q1641" s="36">
        <v>1</v>
      </c>
      <c r="R1641" s="35" t="s">
        <v>9849</v>
      </c>
      <c r="S1641" s="35" t="s">
        <v>28504</v>
      </c>
      <c r="T1641" s="35">
        <v>0</v>
      </c>
      <c r="U1641" s="35">
        <v>0</v>
      </c>
      <c r="V1641" s="36">
        <v>1</v>
      </c>
      <c r="W1641" s="36">
        <v>1</v>
      </c>
      <c r="X1641" s="37" t="s">
        <v>65</v>
      </c>
    </row>
    <row r="1642" spans="1:24" ht="24" customHeight="1" x14ac:dyDescent="0.2">
      <c r="A1642" s="50" t="s">
        <v>3026</v>
      </c>
      <c r="B1642" s="60" t="s">
        <v>3089</v>
      </c>
      <c r="C1642" s="76" t="s">
        <v>3089</v>
      </c>
      <c r="D1642" s="61" t="s">
        <v>3090</v>
      </c>
      <c r="E1642" s="53">
        <v>7672.6</v>
      </c>
      <c r="F1642" s="26">
        <v>0.21</v>
      </c>
      <c r="G1642" s="53">
        <v>13461.576999999999</v>
      </c>
      <c r="H1642" s="67"/>
      <c r="I1642" s="68"/>
      <c r="J1642" s="69"/>
      <c r="K1642" s="69"/>
      <c r="L1642" s="69"/>
      <c r="M1642" s="69"/>
      <c r="N1642" s="69"/>
      <c r="O1642" s="35"/>
      <c r="P1642" s="35" t="s">
        <v>3091</v>
      </c>
      <c r="Q1642" s="36">
        <v>1</v>
      </c>
      <c r="R1642" s="35" t="s">
        <v>9849</v>
      </c>
      <c r="S1642" s="35" t="s">
        <v>28503</v>
      </c>
      <c r="T1642" s="35">
        <v>0</v>
      </c>
      <c r="U1642" s="35">
        <v>0</v>
      </c>
      <c r="V1642" s="36">
        <v>1</v>
      </c>
      <c r="W1642" s="36">
        <v>1</v>
      </c>
      <c r="X1642" s="37" t="s">
        <v>65</v>
      </c>
    </row>
    <row r="1643" spans="1:24" ht="24" customHeight="1" x14ac:dyDescent="0.2">
      <c r="A1643" s="50" t="s">
        <v>3026</v>
      </c>
      <c r="B1643" s="60" t="s">
        <v>3092</v>
      </c>
      <c r="C1643" s="76" t="s">
        <v>3092</v>
      </c>
      <c r="D1643" s="61" t="s">
        <v>3093</v>
      </c>
      <c r="E1643" s="53">
        <v>19979.830000000002</v>
      </c>
      <c r="F1643" s="26">
        <v>0.21</v>
      </c>
      <c r="G1643" s="53">
        <v>35054.608</v>
      </c>
      <c r="H1643" s="67"/>
      <c r="I1643" s="68"/>
      <c r="J1643" s="69"/>
      <c r="K1643" s="69"/>
      <c r="L1643" s="69"/>
      <c r="M1643" s="69"/>
      <c r="N1643" s="69"/>
      <c r="O1643" s="35"/>
      <c r="P1643" s="35" t="s">
        <v>3094</v>
      </c>
      <c r="Q1643" s="36">
        <v>1</v>
      </c>
      <c r="R1643" s="35" t="s">
        <v>9849</v>
      </c>
      <c r="S1643" s="35" t="s">
        <v>28504</v>
      </c>
      <c r="T1643" s="35">
        <v>0</v>
      </c>
      <c r="U1643" s="35">
        <v>0</v>
      </c>
      <c r="V1643" s="36">
        <v>1</v>
      </c>
      <c r="W1643" s="36">
        <v>1</v>
      </c>
      <c r="X1643" s="37" t="s">
        <v>65</v>
      </c>
    </row>
    <row r="1644" spans="1:24" ht="24" customHeight="1" x14ac:dyDescent="0.2">
      <c r="A1644" s="50" t="s">
        <v>3026</v>
      </c>
      <c r="B1644" s="60" t="s">
        <v>3095</v>
      </c>
      <c r="C1644" s="76" t="s">
        <v>3095</v>
      </c>
      <c r="D1644" s="61" t="s">
        <v>3096</v>
      </c>
      <c r="E1644" s="53">
        <v>24589.02</v>
      </c>
      <c r="F1644" s="26">
        <v>0.21</v>
      </c>
      <c r="G1644" s="53">
        <v>43141.436999999998</v>
      </c>
      <c r="H1644" s="67"/>
      <c r="I1644" s="68"/>
      <c r="J1644" s="69"/>
      <c r="K1644" s="69"/>
      <c r="L1644" s="69"/>
      <c r="M1644" s="69"/>
      <c r="N1644" s="69"/>
      <c r="O1644" s="35"/>
      <c r="P1644" s="35" t="s">
        <v>3097</v>
      </c>
      <c r="Q1644" s="36">
        <v>1</v>
      </c>
      <c r="R1644" s="35" t="s">
        <v>9849</v>
      </c>
      <c r="S1644" s="35" t="s">
        <v>28503</v>
      </c>
      <c r="T1644" s="35">
        <v>0</v>
      </c>
      <c r="U1644" s="35">
        <v>0</v>
      </c>
      <c r="V1644" s="36">
        <v>1</v>
      </c>
      <c r="W1644" s="36">
        <v>1</v>
      </c>
      <c r="X1644" s="37" t="s">
        <v>65</v>
      </c>
    </row>
    <row r="1645" spans="1:24" ht="24" customHeight="1" x14ac:dyDescent="0.2">
      <c r="A1645" s="50" t="s">
        <v>3026</v>
      </c>
      <c r="B1645" s="60" t="s">
        <v>3098</v>
      </c>
      <c r="C1645" s="76" t="s">
        <v>3098</v>
      </c>
      <c r="D1645" s="61" t="s">
        <v>3099</v>
      </c>
      <c r="E1645" s="53">
        <v>42403.69</v>
      </c>
      <c r="F1645" s="26">
        <v>0.21</v>
      </c>
      <c r="G1645" s="53">
        <v>74397.274000000005</v>
      </c>
      <c r="H1645" s="67"/>
      <c r="I1645" s="68"/>
      <c r="J1645" s="69"/>
      <c r="K1645" s="69"/>
      <c r="L1645" s="69"/>
      <c r="M1645" s="69"/>
      <c r="N1645" s="69"/>
      <c r="O1645" s="35"/>
      <c r="P1645" s="35" t="s">
        <v>25676</v>
      </c>
      <c r="Q1645" s="36">
        <v>1</v>
      </c>
      <c r="R1645" s="35" t="s">
        <v>9849</v>
      </c>
      <c r="S1645" s="35" t="s">
        <v>28504</v>
      </c>
      <c r="T1645" s="35">
        <v>0</v>
      </c>
      <c r="U1645" s="35">
        <v>0</v>
      </c>
      <c r="V1645" s="36">
        <v>1</v>
      </c>
      <c r="W1645" s="36">
        <v>1</v>
      </c>
      <c r="X1645" s="37" t="s">
        <v>65</v>
      </c>
    </row>
    <row r="1646" spans="1:24" ht="24" customHeight="1" x14ac:dyDescent="0.2">
      <c r="A1646" s="50" t="s">
        <v>3026</v>
      </c>
      <c r="B1646" s="60" t="s">
        <v>3100</v>
      </c>
      <c r="C1646" s="76" t="s">
        <v>3100</v>
      </c>
      <c r="D1646" s="61" t="s">
        <v>3101</v>
      </c>
      <c r="E1646" s="53">
        <v>26806.92</v>
      </c>
      <c r="F1646" s="26">
        <v>0.21</v>
      </c>
      <c r="G1646" s="53">
        <v>47032.735999999997</v>
      </c>
      <c r="H1646" s="67"/>
      <c r="I1646" s="68"/>
      <c r="J1646" s="69"/>
      <c r="K1646" s="69"/>
      <c r="L1646" s="69"/>
      <c r="M1646" s="69"/>
      <c r="N1646" s="69"/>
      <c r="O1646" s="35"/>
      <c r="P1646" s="35" t="s">
        <v>25677</v>
      </c>
      <c r="Q1646" s="36">
        <v>1</v>
      </c>
      <c r="R1646" s="35" t="s">
        <v>9849</v>
      </c>
      <c r="S1646" s="35" t="s">
        <v>28504</v>
      </c>
      <c r="T1646" s="35">
        <v>0</v>
      </c>
      <c r="U1646" s="35">
        <v>0</v>
      </c>
      <c r="V1646" s="36">
        <v>1</v>
      </c>
      <c r="W1646" s="36">
        <v>1</v>
      </c>
      <c r="X1646" s="37" t="s">
        <v>65</v>
      </c>
    </row>
    <row r="1647" spans="1:24" ht="24" customHeight="1" x14ac:dyDescent="0.2">
      <c r="A1647" s="50" t="s">
        <v>3026</v>
      </c>
      <c r="B1647" s="60" t="s">
        <v>3102</v>
      </c>
      <c r="C1647" s="76" t="s">
        <v>3102</v>
      </c>
      <c r="D1647" s="61" t="s">
        <v>3103</v>
      </c>
      <c r="E1647" s="53">
        <v>6969.82</v>
      </c>
      <c r="F1647" s="26">
        <v>0.21</v>
      </c>
      <c r="G1647" s="53">
        <v>12228.55</v>
      </c>
      <c r="H1647" s="67"/>
      <c r="I1647" s="68"/>
      <c r="J1647" s="69"/>
      <c r="K1647" s="69"/>
      <c r="L1647" s="69"/>
      <c r="M1647" s="69"/>
      <c r="N1647" s="69"/>
      <c r="O1647" s="35"/>
      <c r="P1647" s="35" t="s">
        <v>3104</v>
      </c>
      <c r="Q1647" s="36">
        <v>1</v>
      </c>
      <c r="R1647" s="35" t="s">
        <v>9849</v>
      </c>
      <c r="S1647" s="35" t="s">
        <v>28503</v>
      </c>
      <c r="T1647" s="35">
        <v>0</v>
      </c>
      <c r="U1647" s="35">
        <v>0</v>
      </c>
      <c r="V1647" s="36">
        <v>1</v>
      </c>
      <c r="W1647" s="36">
        <v>1</v>
      </c>
      <c r="X1647" s="37" t="s">
        <v>65</v>
      </c>
    </row>
    <row r="1648" spans="1:24" ht="24" customHeight="1" x14ac:dyDescent="0.2">
      <c r="A1648" s="50" t="s">
        <v>3026</v>
      </c>
      <c r="B1648" s="60" t="s">
        <v>3105</v>
      </c>
      <c r="C1648" s="76" t="s">
        <v>3105</v>
      </c>
      <c r="D1648" s="61" t="s">
        <v>3106</v>
      </c>
      <c r="E1648" s="53">
        <v>6969.82</v>
      </c>
      <c r="F1648" s="26">
        <v>0.21</v>
      </c>
      <c r="G1648" s="53">
        <v>12228.55</v>
      </c>
      <c r="H1648" s="67"/>
      <c r="I1648" s="68"/>
      <c r="J1648" s="69"/>
      <c r="K1648" s="69"/>
      <c r="L1648" s="69"/>
      <c r="M1648" s="69"/>
      <c r="N1648" s="69"/>
      <c r="O1648" s="35"/>
      <c r="P1648" s="35" t="s">
        <v>25678</v>
      </c>
      <c r="Q1648" s="36">
        <v>1</v>
      </c>
      <c r="R1648" s="35" t="s">
        <v>9849</v>
      </c>
      <c r="S1648" s="35" t="s">
        <v>28503</v>
      </c>
      <c r="T1648" s="35">
        <v>0</v>
      </c>
      <c r="U1648" s="35">
        <v>0</v>
      </c>
      <c r="V1648" s="36">
        <v>1</v>
      </c>
      <c r="W1648" s="36">
        <v>1</v>
      </c>
      <c r="X1648" s="37" t="s">
        <v>65</v>
      </c>
    </row>
    <row r="1649" spans="1:24" ht="24" customHeight="1" x14ac:dyDescent="0.2">
      <c r="A1649" s="50" t="s">
        <v>3026</v>
      </c>
      <c r="B1649" s="60" t="s">
        <v>3107</v>
      </c>
      <c r="C1649" s="76" t="s">
        <v>3107</v>
      </c>
      <c r="D1649" s="61" t="s">
        <v>3108</v>
      </c>
      <c r="E1649" s="53">
        <v>6969.82</v>
      </c>
      <c r="F1649" s="26">
        <v>0.21</v>
      </c>
      <c r="G1649" s="53">
        <v>12228.55</v>
      </c>
      <c r="H1649" s="67"/>
      <c r="I1649" s="68"/>
      <c r="J1649" s="69"/>
      <c r="K1649" s="69"/>
      <c r="L1649" s="69"/>
      <c r="M1649" s="69"/>
      <c r="N1649" s="69"/>
      <c r="O1649" s="35"/>
      <c r="P1649" s="35" t="s">
        <v>25679</v>
      </c>
      <c r="Q1649" s="36">
        <v>1</v>
      </c>
      <c r="R1649" s="35" t="s">
        <v>9849</v>
      </c>
      <c r="S1649" s="35" t="s">
        <v>28503</v>
      </c>
      <c r="T1649" s="35">
        <v>0</v>
      </c>
      <c r="U1649" s="35">
        <v>0</v>
      </c>
      <c r="V1649" s="36">
        <v>1</v>
      </c>
      <c r="W1649" s="36">
        <v>1</v>
      </c>
      <c r="X1649" s="37" t="s">
        <v>65</v>
      </c>
    </row>
    <row r="1650" spans="1:24" ht="24" customHeight="1" x14ac:dyDescent="0.2">
      <c r="A1650" s="50" t="s">
        <v>3026</v>
      </c>
      <c r="B1650" s="60" t="s">
        <v>3109</v>
      </c>
      <c r="C1650" s="76" t="s">
        <v>3109</v>
      </c>
      <c r="D1650" s="61" t="s">
        <v>3110</v>
      </c>
      <c r="E1650" s="53">
        <v>6969.82</v>
      </c>
      <c r="F1650" s="26">
        <v>0.21</v>
      </c>
      <c r="G1650" s="53">
        <v>12228.55</v>
      </c>
      <c r="H1650" s="67"/>
      <c r="I1650" s="68"/>
      <c r="J1650" s="69"/>
      <c r="K1650" s="69"/>
      <c r="L1650" s="69"/>
      <c r="M1650" s="69"/>
      <c r="N1650" s="69"/>
      <c r="O1650" s="35"/>
      <c r="P1650" s="35" t="s">
        <v>25680</v>
      </c>
      <c r="Q1650" s="36">
        <v>1</v>
      </c>
      <c r="R1650" s="35" t="s">
        <v>9849</v>
      </c>
      <c r="S1650" s="35" t="s">
        <v>28503</v>
      </c>
      <c r="T1650" s="35">
        <v>0</v>
      </c>
      <c r="U1650" s="35">
        <v>0</v>
      </c>
      <c r="V1650" s="36">
        <v>1</v>
      </c>
      <c r="W1650" s="36">
        <v>1</v>
      </c>
      <c r="X1650" s="37" t="s">
        <v>65</v>
      </c>
    </row>
    <row r="1651" spans="1:24" ht="24" customHeight="1" x14ac:dyDescent="0.2">
      <c r="A1651" s="50" t="s">
        <v>3026</v>
      </c>
      <c r="B1651" s="60" t="s">
        <v>3111</v>
      </c>
      <c r="C1651" s="76" t="s">
        <v>3111</v>
      </c>
      <c r="D1651" s="61" t="s">
        <v>3112</v>
      </c>
      <c r="E1651" s="53">
        <v>6969.82</v>
      </c>
      <c r="F1651" s="26">
        <v>0.21</v>
      </c>
      <c r="G1651" s="53">
        <v>12228.55</v>
      </c>
      <c r="H1651" s="67"/>
      <c r="I1651" s="68"/>
      <c r="J1651" s="69"/>
      <c r="K1651" s="69"/>
      <c r="L1651" s="69"/>
      <c r="M1651" s="69"/>
      <c r="N1651" s="69"/>
      <c r="O1651" s="35"/>
      <c r="P1651" s="35" t="s">
        <v>25681</v>
      </c>
      <c r="Q1651" s="36">
        <v>1</v>
      </c>
      <c r="R1651" s="35" t="s">
        <v>9849</v>
      </c>
      <c r="S1651" s="35" t="s">
        <v>28503</v>
      </c>
      <c r="T1651" s="35">
        <v>0</v>
      </c>
      <c r="U1651" s="35">
        <v>0</v>
      </c>
      <c r="V1651" s="36">
        <v>1</v>
      </c>
      <c r="W1651" s="36">
        <v>1</v>
      </c>
      <c r="X1651" s="37" t="s">
        <v>65</v>
      </c>
    </row>
    <row r="1652" spans="1:24" ht="24" customHeight="1" x14ac:dyDescent="0.2">
      <c r="A1652" s="50" t="s">
        <v>3026</v>
      </c>
      <c r="B1652" s="60" t="s">
        <v>3113</v>
      </c>
      <c r="C1652" s="76" t="s">
        <v>3113</v>
      </c>
      <c r="D1652" s="61" t="s">
        <v>3114</v>
      </c>
      <c r="E1652" s="53">
        <v>2680.71</v>
      </c>
      <c r="F1652" s="26">
        <v>0.21</v>
      </c>
      <c r="G1652" s="53">
        <v>4703.3059999999996</v>
      </c>
      <c r="H1652" s="67"/>
      <c r="I1652" s="68"/>
      <c r="J1652" s="69"/>
      <c r="K1652" s="69"/>
      <c r="L1652" s="69"/>
      <c r="M1652" s="69"/>
      <c r="N1652" s="69"/>
      <c r="O1652" s="35"/>
      <c r="P1652" s="35" t="s">
        <v>25682</v>
      </c>
      <c r="Q1652" s="36">
        <v>1</v>
      </c>
      <c r="R1652" s="35" t="s">
        <v>9849</v>
      </c>
      <c r="S1652" s="35" t="s">
        <v>28503</v>
      </c>
      <c r="T1652" s="35">
        <v>0</v>
      </c>
      <c r="U1652" s="35">
        <v>0</v>
      </c>
      <c r="V1652" s="36">
        <v>1</v>
      </c>
      <c r="W1652" s="36">
        <v>1</v>
      </c>
      <c r="X1652" s="37" t="s">
        <v>65</v>
      </c>
    </row>
    <row r="1653" spans="1:24" ht="24" customHeight="1" x14ac:dyDescent="0.2">
      <c r="A1653" s="50" t="s">
        <v>3026</v>
      </c>
      <c r="B1653" s="60" t="s">
        <v>3115</v>
      </c>
      <c r="C1653" s="76" t="s">
        <v>3115</v>
      </c>
      <c r="D1653" s="61" t="s">
        <v>3116</v>
      </c>
      <c r="E1653" s="53">
        <v>2583.2399999999998</v>
      </c>
      <c r="F1653" s="26">
        <v>0.21</v>
      </c>
      <c r="G1653" s="53">
        <v>4532.2969999999996</v>
      </c>
      <c r="H1653" s="67"/>
      <c r="I1653" s="68"/>
      <c r="J1653" s="69"/>
      <c r="K1653" s="69"/>
      <c r="L1653" s="69"/>
      <c r="M1653" s="69"/>
      <c r="N1653" s="69"/>
      <c r="O1653" s="35"/>
      <c r="P1653" s="35" t="s">
        <v>3117</v>
      </c>
      <c r="Q1653" s="36">
        <v>1</v>
      </c>
      <c r="R1653" s="35" t="s">
        <v>9849</v>
      </c>
      <c r="S1653" s="35" t="s">
        <v>28503</v>
      </c>
      <c r="T1653" s="35">
        <v>0</v>
      </c>
      <c r="U1653" s="35">
        <v>0</v>
      </c>
      <c r="V1653" s="36">
        <v>1</v>
      </c>
      <c r="W1653" s="36">
        <v>1</v>
      </c>
      <c r="X1653" s="37" t="s">
        <v>65</v>
      </c>
    </row>
    <row r="1654" spans="1:24" ht="24" customHeight="1" x14ac:dyDescent="0.2">
      <c r="A1654" s="50" t="s">
        <v>3026</v>
      </c>
      <c r="B1654" s="60" t="s">
        <v>3118</v>
      </c>
      <c r="C1654" s="76" t="s">
        <v>3118</v>
      </c>
      <c r="D1654" s="61" t="s">
        <v>3119</v>
      </c>
      <c r="E1654" s="53">
        <v>3363.1</v>
      </c>
      <c r="F1654" s="26">
        <v>0.21</v>
      </c>
      <c r="G1654" s="53">
        <v>5900.5649999999996</v>
      </c>
      <c r="H1654" s="67"/>
      <c r="I1654" s="68"/>
      <c r="J1654" s="69"/>
      <c r="K1654" s="69"/>
      <c r="L1654" s="69"/>
      <c r="M1654" s="69"/>
      <c r="N1654" s="69"/>
      <c r="O1654" s="35"/>
      <c r="P1654" s="35" t="s">
        <v>3120</v>
      </c>
      <c r="Q1654" s="36">
        <v>1</v>
      </c>
      <c r="R1654" s="35" t="s">
        <v>9849</v>
      </c>
      <c r="S1654" s="35" t="s">
        <v>28503</v>
      </c>
      <c r="T1654" s="35">
        <v>0</v>
      </c>
      <c r="U1654" s="35">
        <v>0</v>
      </c>
      <c r="V1654" s="36">
        <v>1</v>
      </c>
      <c r="W1654" s="36">
        <v>1</v>
      </c>
      <c r="X1654" s="37" t="s">
        <v>65</v>
      </c>
    </row>
    <row r="1655" spans="1:24" ht="24" customHeight="1" x14ac:dyDescent="0.2">
      <c r="A1655" s="50" t="s">
        <v>3026</v>
      </c>
      <c r="B1655" s="60" t="s">
        <v>3121</v>
      </c>
      <c r="C1655" s="76" t="s">
        <v>3121</v>
      </c>
      <c r="D1655" s="61" t="s">
        <v>3122</v>
      </c>
      <c r="E1655" s="53">
        <v>3484.89</v>
      </c>
      <c r="F1655" s="26">
        <v>0.21</v>
      </c>
      <c r="G1655" s="53">
        <v>6114.2389999999996</v>
      </c>
      <c r="H1655" s="67"/>
      <c r="I1655" s="68"/>
      <c r="J1655" s="69"/>
      <c r="K1655" s="69"/>
      <c r="L1655" s="69"/>
      <c r="M1655" s="69"/>
      <c r="N1655" s="69"/>
      <c r="O1655" s="35"/>
      <c r="P1655" s="35" t="s">
        <v>25683</v>
      </c>
      <c r="Q1655" s="36">
        <v>1</v>
      </c>
      <c r="R1655" s="35" t="s">
        <v>9849</v>
      </c>
      <c r="S1655" s="35" t="s">
        <v>28503</v>
      </c>
      <c r="T1655" s="35">
        <v>0</v>
      </c>
      <c r="U1655" s="35">
        <v>0</v>
      </c>
      <c r="V1655" s="36">
        <v>1</v>
      </c>
      <c r="W1655" s="36">
        <v>1</v>
      </c>
      <c r="X1655" s="37" t="s">
        <v>65</v>
      </c>
    </row>
    <row r="1656" spans="1:24" ht="24" customHeight="1" x14ac:dyDescent="0.2">
      <c r="A1656" s="50" t="s">
        <v>3026</v>
      </c>
      <c r="B1656" s="60" t="s">
        <v>3123</v>
      </c>
      <c r="C1656" s="76" t="s">
        <v>3123</v>
      </c>
      <c r="D1656" s="61" t="s">
        <v>3124</v>
      </c>
      <c r="E1656" s="53">
        <v>3947.96</v>
      </c>
      <c r="F1656" s="26">
        <v>0.21</v>
      </c>
      <c r="G1656" s="53">
        <v>6926.6930000000002</v>
      </c>
      <c r="H1656" s="67"/>
      <c r="I1656" s="68"/>
      <c r="J1656" s="69"/>
      <c r="K1656" s="69"/>
      <c r="L1656" s="69"/>
      <c r="M1656" s="69"/>
      <c r="N1656" s="69"/>
      <c r="O1656" s="35"/>
      <c r="P1656" s="35" t="s">
        <v>25684</v>
      </c>
      <c r="Q1656" s="36">
        <v>1</v>
      </c>
      <c r="R1656" s="35" t="s">
        <v>9849</v>
      </c>
      <c r="S1656" s="35" t="s">
        <v>28503</v>
      </c>
      <c r="T1656" s="35">
        <v>0</v>
      </c>
      <c r="U1656" s="35">
        <v>0</v>
      </c>
      <c r="V1656" s="36">
        <v>1</v>
      </c>
      <c r="W1656" s="36">
        <v>1</v>
      </c>
      <c r="X1656" s="37" t="s">
        <v>65</v>
      </c>
    </row>
    <row r="1657" spans="1:24" ht="24" customHeight="1" x14ac:dyDescent="0.2">
      <c r="A1657" s="50" t="s">
        <v>3026</v>
      </c>
      <c r="B1657" s="60" t="s">
        <v>3125</v>
      </c>
      <c r="C1657" s="76" t="s">
        <v>3125</v>
      </c>
      <c r="D1657" s="61" t="s">
        <v>3126</v>
      </c>
      <c r="E1657" s="53">
        <v>3679.83</v>
      </c>
      <c r="F1657" s="26">
        <v>0.21</v>
      </c>
      <c r="G1657" s="53">
        <v>6456.2579999999998</v>
      </c>
      <c r="H1657" s="67"/>
      <c r="I1657" s="68"/>
      <c r="J1657" s="69"/>
      <c r="K1657" s="69"/>
      <c r="L1657" s="69"/>
      <c r="M1657" s="69"/>
      <c r="N1657" s="69"/>
      <c r="O1657" s="35"/>
      <c r="P1657" s="35" t="s">
        <v>3127</v>
      </c>
      <c r="Q1657" s="36">
        <v>1</v>
      </c>
      <c r="R1657" s="35" t="s">
        <v>9849</v>
      </c>
      <c r="S1657" s="35" t="s">
        <v>28503</v>
      </c>
      <c r="T1657" s="35">
        <v>0</v>
      </c>
      <c r="U1657" s="35">
        <v>0</v>
      </c>
      <c r="V1657" s="36">
        <v>1</v>
      </c>
      <c r="W1657" s="36">
        <v>1</v>
      </c>
      <c r="X1657" s="37" t="s">
        <v>65</v>
      </c>
    </row>
    <row r="1658" spans="1:24" ht="24" customHeight="1" x14ac:dyDescent="0.2">
      <c r="A1658" s="50" t="s">
        <v>3026</v>
      </c>
      <c r="B1658" s="60" t="s">
        <v>3128</v>
      </c>
      <c r="C1658" s="76" t="s">
        <v>3128</v>
      </c>
      <c r="D1658" s="61" t="s">
        <v>3129</v>
      </c>
      <c r="E1658" s="53">
        <v>4703.42</v>
      </c>
      <c r="F1658" s="26">
        <v>0.21</v>
      </c>
      <c r="G1658" s="53">
        <v>8252.152</v>
      </c>
      <c r="H1658" s="67"/>
      <c r="I1658" s="68"/>
      <c r="J1658" s="69"/>
      <c r="K1658" s="69"/>
      <c r="L1658" s="69"/>
      <c r="M1658" s="69"/>
      <c r="N1658" s="69"/>
      <c r="O1658" s="35"/>
      <c r="P1658" s="35" t="s">
        <v>25685</v>
      </c>
      <c r="Q1658" s="36">
        <v>1</v>
      </c>
      <c r="R1658" s="35" t="s">
        <v>9849</v>
      </c>
      <c r="S1658" s="35" t="s">
        <v>28503</v>
      </c>
      <c r="T1658" s="35">
        <v>0</v>
      </c>
      <c r="U1658" s="35">
        <v>0</v>
      </c>
      <c r="V1658" s="36">
        <v>1</v>
      </c>
      <c r="W1658" s="36">
        <v>1</v>
      </c>
      <c r="X1658" s="37" t="s">
        <v>65</v>
      </c>
    </row>
    <row r="1659" spans="1:24" ht="24" customHeight="1" x14ac:dyDescent="0.2">
      <c r="A1659" s="50" t="s">
        <v>3026</v>
      </c>
      <c r="B1659" s="60" t="s">
        <v>3130</v>
      </c>
      <c r="C1659" s="76" t="s">
        <v>3130</v>
      </c>
      <c r="D1659" s="61" t="s">
        <v>3131</v>
      </c>
      <c r="E1659" s="53">
        <v>5142.0600000000004</v>
      </c>
      <c r="F1659" s="26">
        <v>0.21</v>
      </c>
      <c r="G1659" s="53">
        <v>9021.7479999999996</v>
      </c>
      <c r="H1659" s="67"/>
      <c r="I1659" s="68"/>
      <c r="J1659" s="69"/>
      <c r="K1659" s="69"/>
      <c r="L1659" s="69"/>
      <c r="M1659" s="69"/>
      <c r="N1659" s="69"/>
      <c r="O1659" s="35"/>
      <c r="P1659" s="35" t="s">
        <v>25686</v>
      </c>
      <c r="Q1659" s="36">
        <v>1</v>
      </c>
      <c r="R1659" s="35" t="s">
        <v>9849</v>
      </c>
      <c r="S1659" s="35" t="s">
        <v>28503</v>
      </c>
      <c r="T1659" s="35">
        <v>0</v>
      </c>
      <c r="U1659" s="35">
        <v>0</v>
      </c>
      <c r="V1659" s="36">
        <v>1</v>
      </c>
      <c r="W1659" s="36">
        <v>1</v>
      </c>
      <c r="X1659" s="37" t="s">
        <v>65</v>
      </c>
    </row>
    <row r="1660" spans="1:24" ht="24" customHeight="1" x14ac:dyDescent="0.2">
      <c r="A1660" s="50" t="s">
        <v>3026</v>
      </c>
      <c r="B1660" s="60" t="s">
        <v>3132</v>
      </c>
      <c r="C1660" s="76" t="s">
        <v>3132</v>
      </c>
      <c r="D1660" s="61" t="s">
        <v>3133</v>
      </c>
      <c r="E1660" s="53">
        <v>5578.17</v>
      </c>
      <c r="F1660" s="26">
        <v>0.21</v>
      </c>
      <c r="G1660" s="53">
        <v>9786.9040000000005</v>
      </c>
      <c r="H1660" s="67"/>
      <c r="I1660" s="68"/>
      <c r="J1660" s="69"/>
      <c r="K1660" s="69"/>
      <c r="L1660" s="69"/>
      <c r="M1660" s="69"/>
      <c r="N1660" s="69"/>
      <c r="O1660" s="35"/>
      <c r="P1660" s="35" t="s">
        <v>3134</v>
      </c>
      <c r="Q1660" s="36">
        <v>1</v>
      </c>
      <c r="R1660" s="35" t="s">
        <v>9849</v>
      </c>
      <c r="S1660" s="35" t="s">
        <v>28503</v>
      </c>
      <c r="T1660" s="35">
        <v>0</v>
      </c>
      <c r="U1660" s="35">
        <v>0</v>
      </c>
      <c r="V1660" s="36">
        <v>1</v>
      </c>
      <c r="W1660" s="36">
        <v>1</v>
      </c>
      <c r="X1660" s="37" t="s">
        <v>65</v>
      </c>
    </row>
    <row r="1661" spans="1:24" ht="24" customHeight="1" x14ac:dyDescent="0.2">
      <c r="A1661" s="50" t="s">
        <v>3026</v>
      </c>
      <c r="B1661" s="60" t="s">
        <v>3135</v>
      </c>
      <c r="C1661" s="76" t="s">
        <v>3135</v>
      </c>
      <c r="D1661" s="61" t="s">
        <v>3136</v>
      </c>
      <c r="E1661" s="53">
        <v>6042.63</v>
      </c>
      <c r="F1661" s="26">
        <v>0.21</v>
      </c>
      <c r="G1661" s="53">
        <v>10601.79</v>
      </c>
      <c r="H1661" s="67"/>
      <c r="I1661" s="68"/>
      <c r="J1661" s="69"/>
      <c r="K1661" s="69"/>
      <c r="L1661" s="69"/>
      <c r="M1661" s="69"/>
      <c r="N1661" s="69"/>
      <c r="O1661" s="35"/>
      <c r="P1661" s="35" t="s">
        <v>3137</v>
      </c>
      <c r="Q1661" s="36">
        <v>1</v>
      </c>
      <c r="R1661" s="35" t="s">
        <v>9849</v>
      </c>
      <c r="S1661" s="35" t="s">
        <v>28503</v>
      </c>
      <c r="T1661" s="35">
        <v>0</v>
      </c>
      <c r="U1661" s="35">
        <v>0</v>
      </c>
      <c r="V1661" s="36">
        <v>1</v>
      </c>
      <c r="W1661" s="36">
        <v>1</v>
      </c>
      <c r="X1661" s="37" t="s">
        <v>65</v>
      </c>
    </row>
    <row r="1662" spans="1:24" ht="24" customHeight="1" x14ac:dyDescent="0.2">
      <c r="A1662" s="50" t="s">
        <v>3026</v>
      </c>
      <c r="B1662" s="60" t="s">
        <v>3138</v>
      </c>
      <c r="C1662" s="76" t="s">
        <v>3138</v>
      </c>
      <c r="D1662" s="61" t="s">
        <v>3139</v>
      </c>
      <c r="E1662" s="53">
        <v>7205.36</v>
      </c>
      <c r="F1662" s="26">
        <v>0.21</v>
      </c>
      <c r="G1662" s="53">
        <v>12641.802</v>
      </c>
      <c r="H1662" s="67"/>
      <c r="I1662" s="68"/>
      <c r="J1662" s="69"/>
      <c r="K1662" s="69"/>
      <c r="L1662" s="69"/>
      <c r="M1662" s="69"/>
      <c r="N1662" s="69"/>
      <c r="O1662" s="35"/>
      <c r="P1662" s="35" t="s">
        <v>3140</v>
      </c>
      <c r="Q1662" s="36">
        <v>1</v>
      </c>
      <c r="R1662" s="35" t="s">
        <v>9849</v>
      </c>
      <c r="S1662" s="35" t="s">
        <v>28503</v>
      </c>
      <c r="T1662" s="35">
        <v>0</v>
      </c>
      <c r="U1662" s="35">
        <v>0</v>
      </c>
      <c r="V1662" s="36">
        <v>1</v>
      </c>
      <c r="W1662" s="36">
        <v>1</v>
      </c>
      <c r="X1662" s="37" t="s">
        <v>65</v>
      </c>
    </row>
    <row r="1663" spans="1:24" ht="24" customHeight="1" x14ac:dyDescent="0.2">
      <c r="A1663" s="50" t="s">
        <v>3026</v>
      </c>
      <c r="B1663" s="60" t="s">
        <v>3141</v>
      </c>
      <c r="C1663" s="76" t="s">
        <v>3141</v>
      </c>
      <c r="D1663" s="61" t="s">
        <v>3142</v>
      </c>
      <c r="E1663" s="53">
        <v>7367.84</v>
      </c>
      <c r="F1663" s="26">
        <v>0.21</v>
      </c>
      <c r="G1663" s="53">
        <v>12926.878000000001</v>
      </c>
      <c r="H1663" s="67"/>
      <c r="I1663" s="68"/>
      <c r="J1663" s="69"/>
      <c r="K1663" s="69"/>
      <c r="L1663" s="69"/>
      <c r="M1663" s="69"/>
      <c r="N1663" s="69"/>
      <c r="O1663" s="35"/>
      <c r="P1663" s="35" t="s">
        <v>25687</v>
      </c>
      <c r="Q1663" s="36">
        <v>1</v>
      </c>
      <c r="R1663" s="35" t="s">
        <v>9849</v>
      </c>
      <c r="S1663" s="35" t="s">
        <v>28503</v>
      </c>
      <c r="T1663" s="35">
        <v>0</v>
      </c>
      <c r="U1663" s="35">
        <v>0</v>
      </c>
      <c r="V1663" s="36">
        <v>1</v>
      </c>
      <c r="W1663" s="36">
        <v>1</v>
      </c>
      <c r="X1663" s="37" t="s">
        <v>65</v>
      </c>
    </row>
    <row r="1664" spans="1:24" ht="24" customHeight="1" x14ac:dyDescent="0.2">
      <c r="A1664" s="50" t="s">
        <v>3026</v>
      </c>
      <c r="B1664" s="60" t="s">
        <v>3143</v>
      </c>
      <c r="C1664" s="76" t="s">
        <v>3143</v>
      </c>
      <c r="D1664" s="61" t="s">
        <v>3144</v>
      </c>
      <c r="E1664" s="53">
        <v>8188.32</v>
      </c>
      <c r="F1664" s="26">
        <v>0.21</v>
      </c>
      <c r="G1664" s="53">
        <v>14366.403</v>
      </c>
      <c r="H1664" s="67"/>
      <c r="I1664" s="68"/>
      <c r="J1664" s="69"/>
      <c r="K1664" s="69"/>
      <c r="L1664" s="69"/>
      <c r="M1664" s="69"/>
      <c r="N1664" s="69"/>
      <c r="O1664" s="35"/>
      <c r="P1664" s="35" t="s">
        <v>25688</v>
      </c>
      <c r="Q1664" s="36">
        <v>1</v>
      </c>
      <c r="R1664" s="35" t="s">
        <v>9849</v>
      </c>
      <c r="S1664" s="35" t="s">
        <v>28503</v>
      </c>
      <c r="T1664" s="35">
        <v>0</v>
      </c>
      <c r="U1664" s="35">
        <v>0</v>
      </c>
      <c r="V1664" s="36">
        <v>1</v>
      </c>
      <c r="W1664" s="36">
        <v>1</v>
      </c>
      <c r="X1664" s="37" t="s">
        <v>65</v>
      </c>
    </row>
    <row r="1665" spans="1:24" ht="24" customHeight="1" x14ac:dyDescent="0.2">
      <c r="A1665" s="50" t="s">
        <v>3026</v>
      </c>
      <c r="B1665" s="60" t="s">
        <v>3145</v>
      </c>
      <c r="C1665" s="76" t="s">
        <v>3145</v>
      </c>
      <c r="D1665" s="61" t="s">
        <v>3146</v>
      </c>
      <c r="E1665" s="53">
        <v>8188.32</v>
      </c>
      <c r="F1665" s="26">
        <v>0.21</v>
      </c>
      <c r="G1665" s="53">
        <v>14366.403</v>
      </c>
      <c r="H1665" s="67"/>
      <c r="I1665" s="68"/>
      <c r="J1665" s="69"/>
      <c r="K1665" s="69"/>
      <c r="L1665" s="69"/>
      <c r="M1665" s="69"/>
      <c r="N1665" s="69"/>
      <c r="O1665" s="35"/>
      <c r="P1665" s="35" t="s">
        <v>25689</v>
      </c>
      <c r="Q1665" s="36">
        <v>1</v>
      </c>
      <c r="R1665" s="35" t="s">
        <v>9849</v>
      </c>
      <c r="S1665" s="35" t="s">
        <v>28503</v>
      </c>
      <c r="T1665" s="35">
        <v>0</v>
      </c>
      <c r="U1665" s="35">
        <v>0</v>
      </c>
      <c r="V1665" s="36">
        <v>1</v>
      </c>
      <c r="W1665" s="36">
        <v>1</v>
      </c>
      <c r="X1665" s="37" t="s">
        <v>65</v>
      </c>
    </row>
    <row r="1666" spans="1:24" ht="24" customHeight="1" x14ac:dyDescent="0.2">
      <c r="A1666" s="50" t="s">
        <v>3026</v>
      </c>
      <c r="B1666" s="60" t="s">
        <v>3147</v>
      </c>
      <c r="C1666" s="76" t="s">
        <v>3147</v>
      </c>
      <c r="D1666" s="61" t="s">
        <v>3148</v>
      </c>
      <c r="E1666" s="53">
        <v>8188.32</v>
      </c>
      <c r="F1666" s="26">
        <v>0.21</v>
      </c>
      <c r="G1666" s="53">
        <v>14366.403</v>
      </c>
      <c r="H1666" s="67"/>
      <c r="I1666" s="68"/>
      <c r="J1666" s="69"/>
      <c r="K1666" s="69"/>
      <c r="L1666" s="69"/>
      <c r="M1666" s="69"/>
      <c r="N1666" s="69"/>
      <c r="O1666" s="35"/>
      <c r="P1666" s="35" t="s">
        <v>25690</v>
      </c>
      <c r="Q1666" s="36">
        <v>1</v>
      </c>
      <c r="R1666" s="35" t="s">
        <v>9849</v>
      </c>
      <c r="S1666" s="35" t="s">
        <v>28503</v>
      </c>
      <c r="T1666" s="35">
        <v>0</v>
      </c>
      <c r="U1666" s="35">
        <v>0</v>
      </c>
      <c r="V1666" s="36">
        <v>1</v>
      </c>
      <c r="W1666" s="36">
        <v>1</v>
      </c>
      <c r="X1666" s="37" t="s">
        <v>65</v>
      </c>
    </row>
    <row r="1667" spans="1:24" ht="24" customHeight="1" x14ac:dyDescent="0.2">
      <c r="A1667" s="50" t="s">
        <v>3026</v>
      </c>
      <c r="B1667" s="60" t="s">
        <v>3149</v>
      </c>
      <c r="C1667" s="76" t="s">
        <v>3149</v>
      </c>
      <c r="D1667" s="61" t="s">
        <v>3150</v>
      </c>
      <c r="E1667" s="53">
        <v>8188.32</v>
      </c>
      <c r="F1667" s="26">
        <v>0.21</v>
      </c>
      <c r="G1667" s="53">
        <v>14366.403</v>
      </c>
      <c r="H1667" s="67"/>
      <c r="I1667" s="68"/>
      <c r="J1667" s="69"/>
      <c r="K1667" s="69"/>
      <c r="L1667" s="69"/>
      <c r="M1667" s="69"/>
      <c r="N1667" s="69"/>
      <c r="O1667" s="35"/>
      <c r="P1667" s="35" t="s">
        <v>25691</v>
      </c>
      <c r="Q1667" s="36">
        <v>1</v>
      </c>
      <c r="R1667" s="35" t="s">
        <v>9849</v>
      </c>
      <c r="S1667" s="35" t="s">
        <v>28503</v>
      </c>
      <c r="T1667" s="35">
        <v>0</v>
      </c>
      <c r="U1667" s="35">
        <v>0</v>
      </c>
      <c r="V1667" s="36">
        <v>1</v>
      </c>
      <c r="W1667" s="36">
        <v>1</v>
      </c>
      <c r="X1667" s="37" t="s">
        <v>65</v>
      </c>
    </row>
    <row r="1668" spans="1:24" ht="24" customHeight="1" x14ac:dyDescent="0.2">
      <c r="A1668" s="50" t="s">
        <v>3026</v>
      </c>
      <c r="B1668" s="60" t="s">
        <v>3151</v>
      </c>
      <c r="C1668" s="76" t="s">
        <v>3151</v>
      </c>
      <c r="D1668" s="61" t="s">
        <v>3152</v>
      </c>
      <c r="E1668" s="53">
        <v>8188.32</v>
      </c>
      <c r="F1668" s="26">
        <v>0.21</v>
      </c>
      <c r="G1668" s="53">
        <v>14366.403</v>
      </c>
      <c r="H1668" s="67"/>
      <c r="I1668" s="68"/>
      <c r="J1668" s="69"/>
      <c r="K1668" s="69"/>
      <c r="L1668" s="69"/>
      <c r="M1668" s="69"/>
      <c r="N1668" s="69"/>
      <c r="O1668" s="35"/>
      <c r="P1668" s="35" t="s">
        <v>25692</v>
      </c>
      <c r="Q1668" s="36">
        <v>1</v>
      </c>
      <c r="R1668" s="35" t="s">
        <v>9849</v>
      </c>
      <c r="S1668" s="35" t="s">
        <v>28503</v>
      </c>
      <c r="T1668" s="35">
        <v>0</v>
      </c>
      <c r="U1668" s="35">
        <v>0</v>
      </c>
      <c r="V1668" s="36">
        <v>1</v>
      </c>
      <c r="W1668" s="36">
        <v>1</v>
      </c>
      <c r="X1668" s="37" t="s">
        <v>65</v>
      </c>
    </row>
    <row r="1669" spans="1:24" ht="24" customHeight="1" x14ac:dyDescent="0.2">
      <c r="A1669" s="50" t="s">
        <v>3026</v>
      </c>
      <c r="B1669" s="60" t="s">
        <v>3153</v>
      </c>
      <c r="C1669" s="76" t="s">
        <v>3153</v>
      </c>
      <c r="D1669" s="61" t="s">
        <v>3154</v>
      </c>
      <c r="E1669" s="53">
        <v>8188.32</v>
      </c>
      <c r="F1669" s="26">
        <v>0.21</v>
      </c>
      <c r="G1669" s="53">
        <v>14366.403</v>
      </c>
      <c r="H1669" s="67"/>
      <c r="I1669" s="68"/>
      <c r="J1669" s="69"/>
      <c r="K1669" s="69"/>
      <c r="L1669" s="69"/>
      <c r="M1669" s="69"/>
      <c r="N1669" s="69"/>
      <c r="O1669" s="35"/>
      <c r="P1669" s="35" t="s">
        <v>25693</v>
      </c>
      <c r="Q1669" s="36">
        <v>1</v>
      </c>
      <c r="R1669" s="35" t="s">
        <v>9849</v>
      </c>
      <c r="S1669" s="35" t="s">
        <v>28503</v>
      </c>
      <c r="T1669" s="35">
        <v>0</v>
      </c>
      <c r="U1669" s="35">
        <v>0</v>
      </c>
      <c r="V1669" s="36">
        <v>1</v>
      </c>
      <c r="W1669" s="36">
        <v>1</v>
      </c>
      <c r="X1669" s="37" t="s">
        <v>65</v>
      </c>
    </row>
    <row r="1670" spans="1:24" ht="24" customHeight="1" x14ac:dyDescent="0.2">
      <c r="A1670" s="50" t="s">
        <v>3026</v>
      </c>
      <c r="B1670" s="60" t="s">
        <v>3155</v>
      </c>
      <c r="C1670" s="76" t="s">
        <v>3155</v>
      </c>
      <c r="D1670" s="61" t="s">
        <v>3156</v>
      </c>
      <c r="E1670" s="53">
        <v>1803.41</v>
      </c>
      <c r="F1670" s="26">
        <v>0.21</v>
      </c>
      <c r="G1670" s="53">
        <v>3164.0770000000002</v>
      </c>
      <c r="H1670" s="67"/>
      <c r="I1670" s="68"/>
      <c r="J1670" s="69"/>
      <c r="K1670" s="69"/>
      <c r="L1670" s="69"/>
      <c r="M1670" s="69"/>
      <c r="N1670" s="69"/>
      <c r="O1670" s="35"/>
      <c r="P1670" s="35" t="s">
        <v>25694</v>
      </c>
      <c r="Q1670" s="36">
        <v>1</v>
      </c>
      <c r="R1670" s="35" t="s">
        <v>9849</v>
      </c>
      <c r="S1670" s="35" t="s">
        <v>28503</v>
      </c>
      <c r="T1670" s="35">
        <v>0</v>
      </c>
      <c r="U1670" s="35">
        <v>0</v>
      </c>
      <c r="V1670" s="36">
        <v>1</v>
      </c>
      <c r="W1670" s="36">
        <v>1</v>
      </c>
      <c r="X1670" s="37" t="s">
        <v>65</v>
      </c>
    </row>
    <row r="1671" spans="1:24" ht="24" customHeight="1" x14ac:dyDescent="0.2">
      <c r="A1671" s="50" t="s">
        <v>3026</v>
      </c>
      <c r="B1671" s="60" t="s">
        <v>3157</v>
      </c>
      <c r="C1671" s="76" t="s">
        <v>3157</v>
      </c>
      <c r="D1671" s="61" t="s">
        <v>3158</v>
      </c>
      <c r="E1671" s="53">
        <v>1803.41</v>
      </c>
      <c r="F1671" s="26">
        <v>0.21</v>
      </c>
      <c r="G1671" s="53">
        <v>3164.0770000000002</v>
      </c>
      <c r="H1671" s="67"/>
      <c r="I1671" s="68"/>
      <c r="J1671" s="69"/>
      <c r="K1671" s="69"/>
      <c r="L1671" s="69"/>
      <c r="M1671" s="69"/>
      <c r="N1671" s="69"/>
      <c r="O1671" s="35"/>
      <c r="P1671" s="35" t="s">
        <v>25695</v>
      </c>
      <c r="Q1671" s="36">
        <v>1</v>
      </c>
      <c r="R1671" s="35" t="s">
        <v>9849</v>
      </c>
      <c r="S1671" s="35" t="s">
        <v>28503</v>
      </c>
      <c r="T1671" s="35">
        <v>0</v>
      </c>
      <c r="U1671" s="35">
        <v>0</v>
      </c>
      <c r="V1671" s="36">
        <v>1</v>
      </c>
      <c r="W1671" s="36">
        <v>1</v>
      </c>
      <c r="X1671" s="37" t="s">
        <v>65</v>
      </c>
    </row>
    <row r="1672" spans="1:24" ht="24" customHeight="1" x14ac:dyDescent="0.2">
      <c r="A1672" s="50" t="s">
        <v>3026</v>
      </c>
      <c r="B1672" s="60" t="s">
        <v>3159</v>
      </c>
      <c r="C1672" s="76" t="s">
        <v>3159</v>
      </c>
      <c r="D1672" s="61" t="s">
        <v>3160</v>
      </c>
      <c r="E1672" s="53">
        <v>1803.41</v>
      </c>
      <c r="F1672" s="26">
        <v>0.21</v>
      </c>
      <c r="G1672" s="53">
        <v>3164.0770000000002</v>
      </c>
      <c r="H1672" s="67"/>
      <c r="I1672" s="68"/>
      <c r="J1672" s="69"/>
      <c r="K1672" s="69"/>
      <c r="L1672" s="69"/>
      <c r="M1672" s="69"/>
      <c r="N1672" s="69"/>
      <c r="O1672" s="35"/>
      <c r="P1672" s="35" t="s">
        <v>25696</v>
      </c>
      <c r="Q1672" s="36">
        <v>1</v>
      </c>
      <c r="R1672" s="35" t="s">
        <v>9849</v>
      </c>
      <c r="S1672" s="35" t="s">
        <v>28503</v>
      </c>
      <c r="T1672" s="35">
        <v>0</v>
      </c>
      <c r="U1672" s="35">
        <v>0</v>
      </c>
      <c r="V1672" s="36">
        <v>1</v>
      </c>
      <c r="W1672" s="36">
        <v>1</v>
      </c>
      <c r="X1672" s="37" t="s">
        <v>65</v>
      </c>
    </row>
    <row r="1673" spans="1:24" ht="24" customHeight="1" x14ac:dyDescent="0.2">
      <c r="A1673" s="50" t="s">
        <v>3026</v>
      </c>
      <c r="B1673" s="60" t="s">
        <v>3161</v>
      </c>
      <c r="C1673" s="76" t="s">
        <v>3161</v>
      </c>
      <c r="D1673" s="61" t="s">
        <v>3162</v>
      </c>
      <c r="E1673" s="53">
        <v>1803.41</v>
      </c>
      <c r="F1673" s="26">
        <v>0.21</v>
      </c>
      <c r="G1673" s="53">
        <v>3164.0770000000002</v>
      </c>
      <c r="H1673" s="67"/>
      <c r="I1673" s="68"/>
      <c r="J1673" s="69"/>
      <c r="K1673" s="69"/>
      <c r="L1673" s="69"/>
      <c r="M1673" s="69"/>
      <c r="N1673" s="69"/>
      <c r="O1673" s="35"/>
      <c r="P1673" s="35" t="s">
        <v>25697</v>
      </c>
      <c r="Q1673" s="36">
        <v>1</v>
      </c>
      <c r="R1673" s="35" t="s">
        <v>9849</v>
      </c>
      <c r="S1673" s="35" t="s">
        <v>28503</v>
      </c>
      <c r="T1673" s="35">
        <v>0</v>
      </c>
      <c r="U1673" s="35">
        <v>0</v>
      </c>
      <c r="V1673" s="36">
        <v>1</v>
      </c>
      <c r="W1673" s="36">
        <v>1</v>
      </c>
      <c r="X1673" s="37" t="s">
        <v>65</v>
      </c>
    </row>
    <row r="1674" spans="1:24" ht="24" customHeight="1" x14ac:dyDescent="0.2">
      <c r="A1674" s="50" t="s">
        <v>3026</v>
      </c>
      <c r="B1674" s="60" t="s">
        <v>3163</v>
      </c>
      <c r="C1674" s="76" t="s">
        <v>3163</v>
      </c>
      <c r="D1674" s="61" t="s">
        <v>3164</v>
      </c>
      <c r="E1674" s="53">
        <v>1720</v>
      </c>
      <c r="F1674" s="26">
        <v>0.21</v>
      </c>
      <c r="G1674" s="53">
        <v>3017.74</v>
      </c>
      <c r="H1674" s="67"/>
      <c r="I1674" s="68"/>
      <c r="J1674" s="69"/>
      <c r="K1674" s="69"/>
      <c r="L1674" s="69"/>
      <c r="M1674" s="69"/>
      <c r="N1674" s="69"/>
      <c r="O1674" s="35"/>
      <c r="P1674" s="35" t="s">
        <v>25698</v>
      </c>
      <c r="Q1674" s="36">
        <v>1</v>
      </c>
      <c r="R1674" s="35" t="s">
        <v>9849</v>
      </c>
      <c r="S1674" s="35" t="s">
        <v>28503</v>
      </c>
      <c r="T1674" s="35">
        <v>0</v>
      </c>
      <c r="U1674" s="35">
        <v>0</v>
      </c>
      <c r="V1674" s="36">
        <v>1</v>
      </c>
      <c r="W1674" s="36">
        <v>1</v>
      </c>
      <c r="X1674" s="37" t="s">
        <v>65</v>
      </c>
    </row>
    <row r="1675" spans="1:24" ht="24" customHeight="1" x14ac:dyDescent="0.2">
      <c r="A1675" s="50" t="s">
        <v>3026</v>
      </c>
      <c r="B1675" s="60" t="s">
        <v>3165</v>
      </c>
      <c r="C1675" s="76" t="s">
        <v>3165</v>
      </c>
      <c r="D1675" s="61" t="s">
        <v>3166</v>
      </c>
      <c r="E1675" s="53">
        <v>1803.41</v>
      </c>
      <c r="F1675" s="26">
        <v>0.21</v>
      </c>
      <c r="G1675" s="53">
        <v>3164.0770000000002</v>
      </c>
      <c r="H1675" s="67"/>
      <c r="I1675" s="68"/>
      <c r="J1675" s="69"/>
      <c r="K1675" s="69"/>
      <c r="L1675" s="69"/>
      <c r="M1675" s="69"/>
      <c r="N1675" s="69"/>
      <c r="O1675" s="35"/>
      <c r="P1675" s="35" t="s">
        <v>25699</v>
      </c>
      <c r="Q1675" s="36">
        <v>1</v>
      </c>
      <c r="R1675" s="35" t="s">
        <v>9849</v>
      </c>
      <c r="S1675" s="35" t="s">
        <v>28503</v>
      </c>
      <c r="T1675" s="35">
        <v>0</v>
      </c>
      <c r="U1675" s="35">
        <v>0</v>
      </c>
      <c r="V1675" s="36">
        <v>1</v>
      </c>
      <c r="W1675" s="36">
        <v>1</v>
      </c>
      <c r="X1675" s="37" t="s">
        <v>65</v>
      </c>
    </row>
    <row r="1676" spans="1:24" ht="24" customHeight="1" x14ac:dyDescent="0.2">
      <c r="A1676" s="50" t="s">
        <v>3026</v>
      </c>
      <c r="B1676" s="60" t="s">
        <v>3167</v>
      </c>
      <c r="C1676" s="76" t="s">
        <v>3167</v>
      </c>
      <c r="D1676" s="61" t="s">
        <v>3168</v>
      </c>
      <c r="E1676" s="53">
        <v>54153.56</v>
      </c>
      <c r="F1676" s="26">
        <v>0.21</v>
      </c>
      <c r="G1676" s="53">
        <v>95012.418999999994</v>
      </c>
      <c r="H1676" s="67"/>
      <c r="I1676" s="68"/>
      <c r="J1676" s="69"/>
      <c r="K1676" s="69"/>
      <c r="L1676" s="69"/>
      <c r="M1676" s="69"/>
      <c r="N1676" s="69"/>
      <c r="O1676" s="35"/>
      <c r="P1676" s="35" t="s">
        <v>25700</v>
      </c>
      <c r="Q1676" s="36">
        <v>1</v>
      </c>
      <c r="R1676" s="35" t="s">
        <v>9849</v>
      </c>
      <c r="S1676" s="35" t="s">
        <v>28504</v>
      </c>
      <c r="T1676" s="35">
        <v>0</v>
      </c>
      <c r="U1676" s="35">
        <v>0</v>
      </c>
      <c r="V1676" s="36">
        <v>1</v>
      </c>
      <c r="W1676" s="36">
        <v>1</v>
      </c>
      <c r="X1676" s="37" t="s">
        <v>65</v>
      </c>
    </row>
    <row r="1677" spans="1:24" ht="24" customHeight="1" x14ac:dyDescent="0.2">
      <c r="A1677" s="50" t="s">
        <v>3026</v>
      </c>
      <c r="B1677" s="60" t="s">
        <v>3169</v>
      </c>
      <c r="C1677" s="76" t="s">
        <v>3169</v>
      </c>
      <c r="D1677" s="61" t="s">
        <v>3170</v>
      </c>
      <c r="E1677" s="53">
        <v>45695.44</v>
      </c>
      <c r="F1677" s="26">
        <v>0.21</v>
      </c>
      <c r="G1677" s="53">
        <v>80172.652000000002</v>
      </c>
      <c r="H1677" s="67"/>
      <c r="I1677" s="68"/>
      <c r="J1677" s="69"/>
      <c r="K1677" s="69"/>
      <c r="L1677" s="69"/>
      <c r="M1677" s="69"/>
      <c r="N1677" s="69"/>
      <c r="O1677" s="35"/>
      <c r="P1677" s="35" t="s">
        <v>25701</v>
      </c>
      <c r="Q1677" s="36">
        <v>1</v>
      </c>
      <c r="R1677" s="35" t="s">
        <v>9849</v>
      </c>
      <c r="S1677" s="35" t="s">
        <v>28504</v>
      </c>
      <c r="T1677" s="35">
        <v>0</v>
      </c>
      <c r="U1677" s="35">
        <v>0</v>
      </c>
      <c r="V1677" s="36">
        <v>1</v>
      </c>
      <c r="W1677" s="36">
        <v>1</v>
      </c>
      <c r="X1677" s="37" t="s">
        <v>65</v>
      </c>
    </row>
    <row r="1678" spans="1:24" ht="24" customHeight="1" x14ac:dyDescent="0.2">
      <c r="A1678" s="50" t="s">
        <v>3026</v>
      </c>
      <c r="B1678" s="60" t="s">
        <v>3171</v>
      </c>
      <c r="C1678" s="76" t="s">
        <v>3171</v>
      </c>
      <c r="D1678" s="61" t="s">
        <v>3172</v>
      </c>
      <c r="E1678" s="53">
        <v>9762.0400000000009</v>
      </c>
      <c r="F1678" s="26">
        <v>0.21</v>
      </c>
      <c r="G1678" s="53">
        <v>17127.502</v>
      </c>
      <c r="H1678" s="67"/>
      <c r="I1678" s="68"/>
      <c r="J1678" s="69"/>
      <c r="K1678" s="69"/>
      <c r="L1678" s="69"/>
      <c r="M1678" s="69"/>
      <c r="N1678" s="69"/>
      <c r="O1678" s="35"/>
      <c r="P1678" s="35" t="s">
        <v>25702</v>
      </c>
      <c r="Q1678" s="36">
        <v>1</v>
      </c>
      <c r="R1678" s="35" t="s">
        <v>9849</v>
      </c>
      <c r="S1678" s="35" t="s">
        <v>28503</v>
      </c>
      <c r="T1678" s="35">
        <v>0</v>
      </c>
      <c r="U1678" s="35">
        <v>0</v>
      </c>
      <c r="V1678" s="36">
        <v>1</v>
      </c>
      <c r="W1678" s="36">
        <v>1</v>
      </c>
      <c r="X1678" s="37" t="s">
        <v>65</v>
      </c>
    </row>
    <row r="1679" spans="1:24" ht="24" customHeight="1" x14ac:dyDescent="0.2">
      <c r="A1679" s="50" t="s">
        <v>3026</v>
      </c>
      <c r="B1679" s="60" t="s">
        <v>3173</v>
      </c>
      <c r="C1679" s="76" t="s">
        <v>3173</v>
      </c>
      <c r="D1679" s="61" t="s">
        <v>3174</v>
      </c>
      <c r="E1679" s="53">
        <v>25588.48</v>
      </c>
      <c r="F1679" s="26">
        <v>0.21</v>
      </c>
      <c r="G1679" s="53">
        <v>44894.993000000002</v>
      </c>
      <c r="H1679" s="67"/>
      <c r="I1679" s="68"/>
      <c r="J1679" s="69"/>
      <c r="K1679" s="69"/>
      <c r="L1679" s="69"/>
      <c r="M1679" s="69"/>
      <c r="N1679" s="69"/>
      <c r="O1679" s="35"/>
      <c r="P1679" s="35" t="s">
        <v>25703</v>
      </c>
      <c r="Q1679" s="36">
        <v>1</v>
      </c>
      <c r="R1679" s="35" t="s">
        <v>9849</v>
      </c>
      <c r="S1679" s="35" t="s">
        <v>28503</v>
      </c>
      <c r="T1679" s="35">
        <v>0</v>
      </c>
      <c r="U1679" s="35">
        <v>0</v>
      </c>
      <c r="V1679" s="36">
        <v>1</v>
      </c>
      <c r="W1679" s="36">
        <v>1</v>
      </c>
      <c r="X1679" s="37" t="s">
        <v>65</v>
      </c>
    </row>
    <row r="1680" spans="1:24" ht="24" customHeight="1" x14ac:dyDescent="0.2">
      <c r="A1680" s="50" t="s">
        <v>3026</v>
      </c>
      <c r="B1680" s="60" t="s">
        <v>3175</v>
      </c>
      <c r="C1680" s="76" t="s">
        <v>3175</v>
      </c>
      <c r="D1680" s="61" t="s">
        <v>3176</v>
      </c>
      <c r="E1680" s="53">
        <v>7902.46</v>
      </c>
      <c r="F1680" s="26">
        <v>0.21</v>
      </c>
      <c r="G1680" s="53">
        <v>13864.87</v>
      </c>
      <c r="H1680" s="67"/>
      <c r="I1680" s="68"/>
      <c r="J1680" s="69"/>
      <c r="K1680" s="69"/>
      <c r="L1680" s="69"/>
      <c r="M1680" s="69"/>
      <c r="N1680" s="69"/>
      <c r="O1680" s="35"/>
      <c r="P1680" s="35" t="s">
        <v>3177</v>
      </c>
      <c r="Q1680" s="36">
        <v>1</v>
      </c>
      <c r="R1680" s="35" t="s">
        <v>9849</v>
      </c>
      <c r="S1680" s="35" t="s">
        <v>28503</v>
      </c>
      <c r="T1680" s="35">
        <v>0</v>
      </c>
      <c r="U1680" s="35">
        <v>0</v>
      </c>
      <c r="V1680" s="36">
        <v>1</v>
      </c>
      <c r="W1680" s="36">
        <v>1</v>
      </c>
      <c r="X1680" s="37" t="s">
        <v>65</v>
      </c>
    </row>
    <row r="1681" spans="1:24" ht="24" customHeight="1" x14ac:dyDescent="0.2">
      <c r="A1681" s="50" t="s">
        <v>3178</v>
      </c>
      <c r="B1681" s="60" t="s">
        <v>3179</v>
      </c>
      <c r="C1681" s="76" t="s">
        <v>3179</v>
      </c>
      <c r="D1681" s="61" t="s">
        <v>3180</v>
      </c>
      <c r="E1681" s="53">
        <v>51077.03</v>
      </c>
      <c r="F1681" s="26">
        <v>0.21</v>
      </c>
      <c r="G1681" s="53">
        <v>89614.645000000004</v>
      </c>
      <c r="H1681" s="67"/>
      <c r="I1681" s="68"/>
      <c r="J1681" s="69"/>
      <c r="K1681" s="69"/>
      <c r="L1681" s="69"/>
      <c r="M1681" s="69"/>
      <c r="N1681" s="69"/>
      <c r="O1681" s="35"/>
      <c r="P1681" s="35" t="s">
        <v>25704</v>
      </c>
      <c r="Q1681" s="36">
        <v>1</v>
      </c>
      <c r="R1681" s="35" t="s">
        <v>9849</v>
      </c>
      <c r="S1681" s="35" t="s">
        <v>28503</v>
      </c>
      <c r="T1681" s="35">
        <v>0</v>
      </c>
      <c r="U1681" s="35">
        <v>0</v>
      </c>
      <c r="V1681" s="36">
        <v>1</v>
      </c>
      <c r="W1681" s="36">
        <v>1</v>
      </c>
      <c r="X1681" s="37" t="s">
        <v>65</v>
      </c>
    </row>
    <row r="1682" spans="1:24" ht="24" customHeight="1" x14ac:dyDescent="0.2">
      <c r="A1682" s="50" t="s">
        <v>3178</v>
      </c>
      <c r="B1682" s="60" t="s">
        <v>3181</v>
      </c>
      <c r="C1682" s="76" t="s">
        <v>3181</v>
      </c>
      <c r="D1682" s="61" t="s">
        <v>3182</v>
      </c>
      <c r="E1682" s="53">
        <v>727005.96</v>
      </c>
      <c r="F1682" s="26">
        <v>0.21</v>
      </c>
      <c r="G1682" s="53">
        <v>1275531.9539999999</v>
      </c>
      <c r="H1682" s="67"/>
      <c r="I1682" s="68"/>
      <c r="J1682" s="69"/>
      <c r="K1682" s="69"/>
      <c r="L1682" s="69"/>
      <c r="M1682" s="69"/>
      <c r="N1682" s="69"/>
      <c r="O1682" s="35"/>
      <c r="P1682" s="35" t="s">
        <v>25705</v>
      </c>
      <c r="Q1682" s="36">
        <v>1</v>
      </c>
      <c r="R1682" s="35" t="s">
        <v>9849</v>
      </c>
      <c r="S1682" s="35" t="s">
        <v>28503</v>
      </c>
      <c r="T1682" s="35">
        <v>0</v>
      </c>
      <c r="U1682" s="35">
        <v>0</v>
      </c>
      <c r="V1682" s="36">
        <v>1</v>
      </c>
      <c r="W1682" s="36">
        <v>1</v>
      </c>
      <c r="X1682" s="37" t="s">
        <v>65</v>
      </c>
    </row>
    <row r="1683" spans="1:24" ht="24" customHeight="1" x14ac:dyDescent="0.2">
      <c r="A1683" s="50" t="s">
        <v>3183</v>
      </c>
      <c r="B1683" s="60" t="s">
        <v>3184</v>
      </c>
      <c r="C1683" s="76" t="s">
        <v>3184</v>
      </c>
      <c r="D1683" s="61" t="s">
        <v>3185</v>
      </c>
      <c r="E1683" s="53">
        <v>298259.92</v>
      </c>
      <c r="F1683" s="26">
        <v>0.21</v>
      </c>
      <c r="G1683" s="53">
        <v>505252.30699999997</v>
      </c>
      <c r="H1683" s="67"/>
      <c r="I1683" s="68"/>
      <c r="J1683" s="69"/>
      <c r="K1683" s="69"/>
      <c r="L1683" s="69"/>
      <c r="M1683" s="69"/>
      <c r="N1683" s="69"/>
      <c r="O1683" s="35"/>
      <c r="P1683" s="35" t="s">
        <v>25706</v>
      </c>
      <c r="Q1683" s="36">
        <v>1</v>
      </c>
      <c r="R1683" s="35" t="s">
        <v>9849</v>
      </c>
      <c r="S1683" s="35" t="s">
        <v>28503</v>
      </c>
      <c r="T1683" s="35">
        <v>0</v>
      </c>
      <c r="U1683" s="35">
        <v>0</v>
      </c>
      <c r="V1683" s="36">
        <v>1</v>
      </c>
      <c r="W1683" s="36">
        <v>1</v>
      </c>
      <c r="X1683" s="37" t="s">
        <v>65</v>
      </c>
    </row>
    <row r="1684" spans="1:24" ht="24" customHeight="1" x14ac:dyDescent="0.2">
      <c r="A1684" s="50" t="s">
        <v>3183</v>
      </c>
      <c r="B1684" s="60" t="s">
        <v>3188</v>
      </c>
      <c r="C1684" s="76" t="s">
        <v>3188</v>
      </c>
      <c r="D1684" s="61" t="s">
        <v>3189</v>
      </c>
      <c r="E1684" s="53">
        <v>39043.85</v>
      </c>
      <c r="F1684" s="26">
        <v>0.21</v>
      </c>
      <c r="G1684" s="53">
        <v>66140.282000000007</v>
      </c>
      <c r="H1684" s="67"/>
      <c r="I1684" s="68"/>
      <c r="J1684" s="69"/>
      <c r="K1684" s="69"/>
      <c r="L1684" s="69"/>
      <c r="M1684" s="69"/>
      <c r="N1684" s="69"/>
      <c r="O1684" s="35"/>
      <c r="P1684" s="35" t="s">
        <v>25707</v>
      </c>
      <c r="Q1684" s="36">
        <v>1</v>
      </c>
      <c r="R1684" s="35" t="s">
        <v>9849</v>
      </c>
      <c r="S1684" s="35" t="s">
        <v>28504</v>
      </c>
      <c r="T1684" s="35">
        <v>0</v>
      </c>
      <c r="U1684" s="35">
        <v>0</v>
      </c>
      <c r="V1684" s="36">
        <v>1</v>
      </c>
      <c r="W1684" s="36">
        <v>1</v>
      </c>
      <c r="X1684" s="37" t="s">
        <v>65</v>
      </c>
    </row>
    <row r="1685" spans="1:24" ht="24" customHeight="1" x14ac:dyDescent="0.2">
      <c r="A1685" s="50" t="s">
        <v>3183</v>
      </c>
      <c r="B1685" s="60" t="s">
        <v>3190</v>
      </c>
      <c r="C1685" s="76" t="s">
        <v>3190</v>
      </c>
      <c r="D1685" s="61" t="s">
        <v>3191</v>
      </c>
      <c r="E1685" s="53">
        <v>1239916.24</v>
      </c>
      <c r="F1685" s="26">
        <v>0.21</v>
      </c>
      <c r="G1685" s="53">
        <v>2100418.1150000002</v>
      </c>
      <c r="H1685" s="67"/>
      <c r="I1685" s="68"/>
      <c r="J1685" s="69"/>
      <c r="K1685" s="69"/>
      <c r="L1685" s="69"/>
      <c r="M1685" s="69"/>
      <c r="N1685" s="69"/>
      <c r="O1685" s="35"/>
      <c r="P1685" s="35" t="s">
        <v>25708</v>
      </c>
      <c r="Q1685" s="36">
        <v>1</v>
      </c>
      <c r="R1685" s="35" t="s">
        <v>9849</v>
      </c>
      <c r="S1685" s="35" t="s">
        <v>28503</v>
      </c>
      <c r="T1685" s="35">
        <v>0</v>
      </c>
      <c r="U1685" s="35">
        <v>0</v>
      </c>
      <c r="V1685" s="36">
        <v>1</v>
      </c>
      <c r="W1685" s="36">
        <v>1</v>
      </c>
      <c r="X1685" s="37" t="s">
        <v>65</v>
      </c>
    </row>
    <row r="1686" spans="1:24" ht="24" customHeight="1" x14ac:dyDescent="0.2">
      <c r="A1686" s="50" t="s">
        <v>3183</v>
      </c>
      <c r="B1686" s="60" t="s">
        <v>3192</v>
      </c>
      <c r="C1686" s="76" t="s">
        <v>3192</v>
      </c>
      <c r="D1686" s="61" t="s">
        <v>3193</v>
      </c>
      <c r="E1686" s="53">
        <v>1859793.72</v>
      </c>
      <c r="F1686" s="26">
        <v>0.105</v>
      </c>
      <c r="G1686" s="53">
        <v>2877100.8870000001</v>
      </c>
      <c r="H1686" s="67"/>
      <c r="I1686" s="68"/>
      <c r="J1686" s="69"/>
      <c r="K1686" s="69"/>
      <c r="L1686" s="69"/>
      <c r="M1686" s="69"/>
      <c r="N1686" s="69"/>
      <c r="O1686" s="35"/>
      <c r="P1686" s="35" t="s">
        <v>25709</v>
      </c>
      <c r="Q1686" s="36">
        <v>1</v>
      </c>
      <c r="R1686" s="35" t="s">
        <v>9849</v>
      </c>
      <c r="S1686" s="35" t="s">
        <v>28503</v>
      </c>
      <c r="T1686" s="35">
        <v>0</v>
      </c>
      <c r="U1686" s="35">
        <v>0</v>
      </c>
      <c r="V1686" s="36">
        <v>1</v>
      </c>
      <c r="W1686" s="36">
        <v>1</v>
      </c>
      <c r="X1686" s="37" t="s">
        <v>65</v>
      </c>
    </row>
    <row r="1687" spans="1:24" ht="24" customHeight="1" x14ac:dyDescent="0.2">
      <c r="A1687" s="50" t="s">
        <v>3183</v>
      </c>
      <c r="B1687" s="60" t="s">
        <v>3194</v>
      </c>
      <c r="C1687" s="76" t="s">
        <v>3194</v>
      </c>
      <c r="D1687" s="61" t="s">
        <v>3195</v>
      </c>
      <c r="E1687" s="53">
        <v>2233599.71</v>
      </c>
      <c r="F1687" s="26">
        <v>0.21</v>
      </c>
      <c r="G1687" s="53">
        <v>3783717.9040000001</v>
      </c>
      <c r="H1687" s="67"/>
      <c r="I1687" s="68"/>
      <c r="J1687" s="69"/>
      <c r="K1687" s="69"/>
      <c r="L1687" s="69"/>
      <c r="M1687" s="69"/>
      <c r="N1687" s="69"/>
      <c r="O1687" s="35"/>
      <c r="P1687" s="35" t="s">
        <v>25710</v>
      </c>
      <c r="Q1687" s="36">
        <v>1</v>
      </c>
      <c r="R1687" s="35" t="s">
        <v>9849</v>
      </c>
      <c r="S1687" s="35" t="s">
        <v>28503</v>
      </c>
      <c r="T1687" s="35">
        <v>0</v>
      </c>
      <c r="U1687" s="35">
        <v>0</v>
      </c>
      <c r="V1687" s="36">
        <v>1</v>
      </c>
      <c r="W1687" s="36">
        <v>1</v>
      </c>
      <c r="X1687" s="37" t="s">
        <v>65</v>
      </c>
    </row>
    <row r="1688" spans="1:24" ht="24" customHeight="1" x14ac:dyDescent="0.2">
      <c r="A1688" s="50" t="s">
        <v>3183</v>
      </c>
      <c r="B1688" s="60" t="s">
        <v>3196</v>
      </c>
      <c r="C1688" s="76" t="s">
        <v>3196</v>
      </c>
      <c r="D1688" s="61" t="s">
        <v>3197</v>
      </c>
      <c r="E1688" s="53">
        <v>192595.79</v>
      </c>
      <c r="F1688" s="26">
        <v>0.21</v>
      </c>
      <c r="G1688" s="53">
        <v>326257.27299999999</v>
      </c>
      <c r="H1688" s="67"/>
      <c r="I1688" s="68"/>
      <c r="J1688" s="69"/>
      <c r="K1688" s="69"/>
      <c r="L1688" s="69"/>
      <c r="M1688" s="69"/>
      <c r="N1688" s="69"/>
      <c r="O1688" s="35"/>
      <c r="P1688" s="35" t="s">
        <v>25711</v>
      </c>
      <c r="Q1688" s="36">
        <v>1</v>
      </c>
      <c r="R1688" s="35" t="s">
        <v>9849</v>
      </c>
      <c r="S1688" s="35" t="s">
        <v>28504</v>
      </c>
      <c r="T1688" s="35">
        <v>0</v>
      </c>
      <c r="U1688" s="35">
        <v>0</v>
      </c>
      <c r="V1688" s="36">
        <v>1</v>
      </c>
      <c r="W1688" s="36">
        <v>1</v>
      </c>
      <c r="X1688" s="37" t="s">
        <v>65</v>
      </c>
    </row>
    <row r="1689" spans="1:24" ht="24" customHeight="1" x14ac:dyDescent="0.2">
      <c r="A1689" s="50" t="s">
        <v>3183</v>
      </c>
      <c r="B1689" s="60" t="s">
        <v>23948</v>
      </c>
      <c r="C1689" s="76" t="s">
        <v>23948</v>
      </c>
      <c r="D1689" s="61" t="s">
        <v>3201</v>
      </c>
      <c r="E1689" s="53">
        <v>94301.11</v>
      </c>
      <c r="F1689" s="26">
        <v>0.105</v>
      </c>
      <c r="G1689" s="53">
        <v>145883.81299999999</v>
      </c>
      <c r="H1689" s="67"/>
      <c r="I1689" s="68"/>
      <c r="J1689" s="69"/>
      <c r="K1689" s="69"/>
      <c r="L1689" s="69"/>
      <c r="M1689" s="69"/>
      <c r="N1689" s="69"/>
      <c r="O1689" s="35"/>
      <c r="P1689" s="35" t="s">
        <v>25712</v>
      </c>
      <c r="Q1689" s="36">
        <v>1</v>
      </c>
      <c r="R1689" s="35" t="s">
        <v>9849</v>
      </c>
      <c r="S1689" s="35" t="s">
        <v>28503</v>
      </c>
      <c r="T1689" s="35">
        <v>0</v>
      </c>
      <c r="U1689" s="35">
        <v>0</v>
      </c>
      <c r="V1689" s="36">
        <v>1</v>
      </c>
      <c r="W1689" s="36">
        <v>1</v>
      </c>
      <c r="X1689" s="37" t="s">
        <v>65</v>
      </c>
    </row>
    <row r="1690" spans="1:24" ht="24" customHeight="1" x14ac:dyDescent="0.2">
      <c r="A1690" s="50" t="s">
        <v>3183</v>
      </c>
      <c r="B1690" s="60" t="s">
        <v>3202</v>
      </c>
      <c r="C1690" s="76" t="s">
        <v>3202</v>
      </c>
      <c r="D1690" s="61" t="s">
        <v>3203</v>
      </c>
      <c r="E1690" s="53">
        <v>289683.37</v>
      </c>
      <c r="F1690" s="26">
        <v>0.21</v>
      </c>
      <c r="G1690" s="53">
        <v>490723.63099999999</v>
      </c>
      <c r="H1690" s="67"/>
      <c r="I1690" s="68"/>
      <c r="J1690" s="69"/>
      <c r="K1690" s="69"/>
      <c r="L1690" s="69"/>
      <c r="M1690" s="69"/>
      <c r="N1690" s="69"/>
      <c r="O1690" s="35"/>
      <c r="P1690" s="35" t="s">
        <v>25713</v>
      </c>
      <c r="Q1690" s="36">
        <v>2</v>
      </c>
      <c r="R1690" s="35" t="s">
        <v>9849</v>
      </c>
      <c r="S1690" s="35" t="s">
        <v>28503</v>
      </c>
      <c r="T1690" s="35">
        <v>0</v>
      </c>
      <c r="U1690" s="35">
        <v>0</v>
      </c>
      <c r="V1690" s="36">
        <v>2</v>
      </c>
      <c r="W1690" s="36">
        <v>2</v>
      </c>
      <c r="X1690" s="37" t="s">
        <v>65</v>
      </c>
    </row>
    <row r="1691" spans="1:24" ht="24" customHeight="1" x14ac:dyDescent="0.2">
      <c r="A1691" s="50" t="s">
        <v>3183</v>
      </c>
      <c r="B1691" s="60" t="s">
        <v>3204</v>
      </c>
      <c r="C1691" s="76" t="s">
        <v>3204</v>
      </c>
      <c r="D1691" s="61" t="s">
        <v>3205</v>
      </c>
      <c r="E1691" s="53">
        <v>127408.56</v>
      </c>
      <c r="F1691" s="26">
        <v>0.105</v>
      </c>
      <c r="G1691" s="53">
        <v>197101.038</v>
      </c>
      <c r="H1691" s="67"/>
      <c r="I1691" s="68"/>
      <c r="J1691" s="69"/>
      <c r="K1691" s="69"/>
      <c r="L1691" s="69"/>
      <c r="M1691" s="69"/>
      <c r="N1691" s="69"/>
      <c r="O1691" s="35"/>
      <c r="P1691" s="35" t="s">
        <v>25714</v>
      </c>
      <c r="Q1691" s="36">
        <v>1</v>
      </c>
      <c r="R1691" s="35" t="s">
        <v>9849</v>
      </c>
      <c r="S1691" s="35" t="s">
        <v>28503</v>
      </c>
      <c r="T1691" s="35">
        <v>0</v>
      </c>
      <c r="U1691" s="35">
        <v>0</v>
      </c>
      <c r="V1691" s="36">
        <v>1</v>
      </c>
      <c r="W1691" s="36">
        <v>1</v>
      </c>
      <c r="X1691" s="37" t="s">
        <v>65</v>
      </c>
    </row>
    <row r="1692" spans="1:24" ht="24" customHeight="1" x14ac:dyDescent="0.2">
      <c r="A1692" s="50" t="s">
        <v>3183</v>
      </c>
      <c r="B1692" s="60" t="s">
        <v>3206</v>
      </c>
      <c r="C1692" s="76" t="s">
        <v>3206</v>
      </c>
      <c r="D1692" s="61" t="s">
        <v>3207</v>
      </c>
      <c r="E1692" s="53">
        <v>1220737.69</v>
      </c>
      <c r="F1692" s="26">
        <v>0.105</v>
      </c>
      <c r="G1692" s="53">
        <v>1888481.2109999999</v>
      </c>
      <c r="H1692" s="67"/>
      <c r="I1692" s="68"/>
      <c r="J1692" s="69"/>
      <c r="K1692" s="69"/>
      <c r="L1692" s="69"/>
      <c r="M1692" s="69"/>
      <c r="N1692" s="69"/>
      <c r="O1692" s="35"/>
      <c r="P1692" s="35" t="s">
        <v>25715</v>
      </c>
      <c r="Q1692" s="36">
        <v>1</v>
      </c>
      <c r="R1692" s="35" t="s">
        <v>9849</v>
      </c>
      <c r="S1692" s="35" t="s">
        <v>28503</v>
      </c>
      <c r="T1692" s="35">
        <v>0</v>
      </c>
      <c r="U1692" s="35">
        <v>0</v>
      </c>
      <c r="V1692" s="36">
        <v>1</v>
      </c>
      <c r="W1692" s="36">
        <v>1</v>
      </c>
      <c r="X1692" s="37" t="s">
        <v>65</v>
      </c>
    </row>
    <row r="1693" spans="1:24" ht="24" customHeight="1" x14ac:dyDescent="0.2">
      <c r="A1693" s="50" t="s">
        <v>3183</v>
      </c>
      <c r="B1693" s="60" t="s">
        <v>3208</v>
      </c>
      <c r="C1693" s="76" t="s">
        <v>3208</v>
      </c>
      <c r="D1693" s="61" t="s">
        <v>3209</v>
      </c>
      <c r="E1693" s="53">
        <v>314141.74</v>
      </c>
      <c r="F1693" s="26">
        <v>0.105</v>
      </c>
      <c r="G1693" s="53">
        <v>485977.27600000001</v>
      </c>
      <c r="H1693" s="67"/>
      <c r="I1693" s="68"/>
      <c r="J1693" s="69"/>
      <c r="K1693" s="69"/>
      <c r="L1693" s="69"/>
      <c r="M1693" s="69"/>
      <c r="N1693" s="69"/>
      <c r="O1693" s="35"/>
      <c r="P1693" s="35" t="s">
        <v>25716</v>
      </c>
      <c r="Q1693" s="36">
        <v>1</v>
      </c>
      <c r="R1693" s="35" t="s">
        <v>9849</v>
      </c>
      <c r="S1693" s="35" t="s">
        <v>28503</v>
      </c>
      <c r="T1693" s="35">
        <v>0</v>
      </c>
      <c r="U1693" s="35">
        <v>0</v>
      </c>
      <c r="V1693" s="36">
        <v>1</v>
      </c>
      <c r="W1693" s="36">
        <v>1</v>
      </c>
      <c r="X1693" s="37" t="s">
        <v>65</v>
      </c>
    </row>
    <row r="1694" spans="1:24" ht="24" customHeight="1" x14ac:dyDescent="0.2">
      <c r="A1694" s="50" t="s">
        <v>3183</v>
      </c>
      <c r="B1694" s="60" t="s">
        <v>3216</v>
      </c>
      <c r="C1694" s="76" t="s">
        <v>3216</v>
      </c>
      <c r="D1694" s="61" t="s">
        <v>3217</v>
      </c>
      <c r="E1694" s="53">
        <v>730859.26</v>
      </c>
      <c r="F1694" s="26">
        <v>0.21</v>
      </c>
      <c r="G1694" s="53">
        <v>1238075.5819999999</v>
      </c>
      <c r="H1694" s="67"/>
      <c r="I1694" s="68"/>
      <c r="J1694" s="69"/>
      <c r="K1694" s="69"/>
      <c r="L1694" s="69"/>
      <c r="M1694" s="69"/>
      <c r="N1694" s="69"/>
      <c r="O1694" s="35"/>
      <c r="P1694" s="35" t="s">
        <v>25717</v>
      </c>
      <c r="Q1694" s="36">
        <v>1</v>
      </c>
      <c r="R1694" s="35" t="s">
        <v>9849</v>
      </c>
      <c r="S1694" s="35" t="s">
        <v>28504</v>
      </c>
      <c r="T1694" s="35">
        <v>0</v>
      </c>
      <c r="U1694" s="35">
        <v>0</v>
      </c>
      <c r="V1694" s="36">
        <v>1</v>
      </c>
      <c r="W1694" s="36">
        <v>1</v>
      </c>
      <c r="X1694" s="37" t="s">
        <v>65</v>
      </c>
    </row>
    <row r="1695" spans="1:24" ht="24" customHeight="1" x14ac:dyDescent="0.2">
      <c r="A1695" s="50" t="s">
        <v>3183</v>
      </c>
      <c r="B1695" s="60" t="s">
        <v>3218</v>
      </c>
      <c r="C1695" s="76" t="s">
        <v>3218</v>
      </c>
      <c r="D1695" s="61" t="s">
        <v>3219</v>
      </c>
      <c r="E1695" s="53">
        <v>462229.14</v>
      </c>
      <c r="F1695" s="26">
        <v>0.105</v>
      </c>
      <c r="G1695" s="53">
        <v>715068.48400000005</v>
      </c>
      <c r="H1695" s="67"/>
      <c r="I1695" s="68"/>
      <c r="J1695" s="69"/>
      <c r="K1695" s="69"/>
      <c r="L1695" s="69"/>
      <c r="M1695" s="69"/>
      <c r="N1695" s="69"/>
      <c r="O1695" s="35"/>
      <c r="P1695" s="35" t="s">
        <v>25718</v>
      </c>
      <c r="Q1695" s="36">
        <v>1</v>
      </c>
      <c r="R1695" s="35" t="s">
        <v>9849</v>
      </c>
      <c r="S1695" s="35" t="s">
        <v>28503</v>
      </c>
      <c r="T1695" s="35">
        <v>0</v>
      </c>
      <c r="U1695" s="35">
        <v>0</v>
      </c>
      <c r="V1695" s="36">
        <v>1</v>
      </c>
      <c r="W1695" s="36">
        <v>1</v>
      </c>
      <c r="X1695" s="37" t="s">
        <v>65</v>
      </c>
    </row>
    <row r="1696" spans="1:24" ht="24" customHeight="1" x14ac:dyDescent="0.2">
      <c r="A1696" s="50" t="s">
        <v>3183</v>
      </c>
      <c r="B1696" s="60" t="s">
        <v>3222</v>
      </c>
      <c r="C1696" s="76" t="s">
        <v>3222</v>
      </c>
      <c r="D1696" s="61" t="s">
        <v>3223</v>
      </c>
      <c r="E1696" s="53">
        <v>30738.25</v>
      </c>
      <c r="F1696" s="26">
        <v>0.21</v>
      </c>
      <c r="G1696" s="53">
        <v>52070.595999999998</v>
      </c>
      <c r="H1696" s="67"/>
      <c r="I1696" s="68"/>
      <c r="J1696" s="69"/>
      <c r="K1696" s="69"/>
      <c r="L1696" s="69"/>
      <c r="M1696" s="69"/>
      <c r="N1696" s="69"/>
      <c r="O1696" s="35"/>
      <c r="P1696" s="35" t="s">
        <v>25719</v>
      </c>
      <c r="Q1696" s="36">
        <v>1</v>
      </c>
      <c r="R1696" s="35" t="s">
        <v>9849</v>
      </c>
      <c r="S1696" s="35" t="s">
        <v>28504</v>
      </c>
      <c r="T1696" s="35">
        <v>0</v>
      </c>
      <c r="U1696" s="35">
        <v>0</v>
      </c>
      <c r="V1696" s="36">
        <v>1</v>
      </c>
      <c r="W1696" s="36">
        <v>1</v>
      </c>
      <c r="X1696" s="37" t="s">
        <v>65</v>
      </c>
    </row>
    <row r="1697" spans="1:24" ht="24" customHeight="1" x14ac:dyDescent="0.2">
      <c r="A1697" s="50" t="s">
        <v>3226</v>
      </c>
      <c r="B1697" s="60" t="s">
        <v>3227</v>
      </c>
      <c r="C1697" s="76" t="s">
        <v>3227</v>
      </c>
      <c r="D1697" s="61" t="s">
        <v>3228</v>
      </c>
      <c r="E1697" s="53">
        <v>29106.799999999999</v>
      </c>
      <c r="F1697" s="26">
        <v>0.21</v>
      </c>
      <c r="G1697" s="53">
        <v>51067.881000000001</v>
      </c>
      <c r="H1697" s="67"/>
      <c r="I1697" s="68"/>
      <c r="J1697" s="69"/>
      <c r="K1697" s="69"/>
      <c r="L1697" s="69"/>
      <c r="M1697" s="69"/>
      <c r="N1697" s="69"/>
      <c r="O1697" s="35"/>
      <c r="P1697" s="35" t="s">
        <v>3229</v>
      </c>
      <c r="Q1697" s="36">
        <v>1</v>
      </c>
      <c r="R1697" s="35" t="s">
        <v>9849</v>
      </c>
      <c r="S1697" s="35" t="s">
        <v>28504</v>
      </c>
      <c r="T1697" s="35">
        <v>0</v>
      </c>
      <c r="U1697" s="35">
        <v>0</v>
      </c>
      <c r="V1697" s="36">
        <v>1</v>
      </c>
      <c r="W1697" s="36">
        <v>1</v>
      </c>
      <c r="X1697" s="37" t="s">
        <v>65</v>
      </c>
    </row>
    <row r="1698" spans="1:24" ht="24" customHeight="1" x14ac:dyDescent="0.2">
      <c r="A1698" s="50" t="s">
        <v>3226</v>
      </c>
      <c r="B1698" s="60" t="s">
        <v>3232</v>
      </c>
      <c r="C1698" s="76" t="s">
        <v>3232</v>
      </c>
      <c r="D1698" s="61" t="s">
        <v>3233</v>
      </c>
      <c r="E1698" s="53">
        <v>40130.82</v>
      </c>
      <c r="F1698" s="26">
        <v>0.21</v>
      </c>
      <c r="G1698" s="53">
        <v>70409.524999999994</v>
      </c>
      <c r="H1698" s="67"/>
      <c r="I1698" s="68"/>
      <c r="J1698" s="69"/>
      <c r="K1698" s="69"/>
      <c r="L1698" s="69"/>
      <c r="M1698" s="69"/>
      <c r="N1698" s="69"/>
      <c r="O1698" s="35"/>
      <c r="P1698" s="35" t="s">
        <v>3234</v>
      </c>
      <c r="Q1698" s="36">
        <v>1</v>
      </c>
      <c r="R1698" s="35" t="s">
        <v>9849</v>
      </c>
      <c r="S1698" s="35" t="s">
        <v>28504</v>
      </c>
      <c r="T1698" s="35">
        <v>0</v>
      </c>
      <c r="U1698" s="35">
        <v>0</v>
      </c>
      <c r="V1698" s="36">
        <v>1</v>
      </c>
      <c r="W1698" s="36">
        <v>1</v>
      </c>
      <c r="X1698" s="37" t="s">
        <v>65</v>
      </c>
    </row>
    <row r="1699" spans="1:24" ht="24" customHeight="1" x14ac:dyDescent="0.2">
      <c r="A1699" s="50" t="s">
        <v>3226</v>
      </c>
      <c r="B1699" s="60" t="s">
        <v>3235</v>
      </c>
      <c r="C1699" s="76" t="s">
        <v>3235</v>
      </c>
      <c r="D1699" s="61" t="s">
        <v>3236</v>
      </c>
      <c r="E1699" s="53">
        <v>40130.82</v>
      </c>
      <c r="F1699" s="26">
        <v>0.21</v>
      </c>
      <c r="G1699" s="53">
        <v>70409.524999999994</v>
      </c>
      <c r="H1699" s="67"/>
      <c r="I1699" s="68"/>
      <c r="J1699" s="69"/>
      <c r="K1699" s="69"/>
      <c r="L1699" s="69"/>
      <c r="M1699" s="69"/>
      <c r="N1699" s="69"/>
      <c r="O1699" s="35"/>
      <c r="P1699" s="35" t="s">
        <v>3237</v>
      </c>
      <c r="Q1699" s="36">
        <v>1</v>
      </c>
      <c r="R1699" s="35" t="s">
        <v>9849</v>
      </c>
      <c r="S1699" s="35" t="s">
        <v>28504</v>
      </c>
      <c r="T1699" s="35">
        <v>0</v>
      </c>
      <c r="U1699" s="35">
        <v>0</v>
      </c>
      <c r="V1699" s="36">
        <v>1</v>
      </c>
      <c r="W1699" s="36">
        <v>1</v>
      </c>
      <c r="X1699" s="37" t="s">
        <v>65</v>
      </c>
    </row>
    <row r="1700" spans="1:24" ht="24" customHeight="1" x14ac:dyDescent="0.2">
      <c r="A1700" s="50" t="s">
        <v>3226</v>
      </c>
      <c r="B1700" s="60" t="s">
        <v>3238</v>
      </c>
      <c r="C1700" s="76" t="s">
        <v>3238</v>
      </c>
      <c r="D1700" s="61" t="s">
        <v>3239</v>
      </c>
      <c r="E1700" s="53">
        <v>40130.82</v>
      </c>
      <c r="F1700" s="26">
        <v>0.21</v>
      </c>
      <c r="G1700" s="53">
        <v>70409.524999999994</v>
      </c>
      <c r="H1700" s="67"/>
      <c r="I1700" s="68"/>
      <c r="J1700" s="69"/>
      <c r="K1700" s="69"/>
      <c r="L1700" s="69"/>
      <c r="M1700" s="69"/>
      <c r="N1700" s="69"/>
      <c r="O1700" s="35"/>
      <c r="P1700" s="35" t="s">
        <v>3240</v>
      </c>
      <c r="Q1700" s="36">
        <v>1</v>
      </c>
      <c r="R1700" s="35" t="s">
        <v>9849</v>
      </c>
      <c r="S1700" s="35" t="s">
        <v>28504</v>
      </c>
      <c r="T1700" s="35">
        <v>0</v>
      </c>
      <c r="U1700" s="35">
        <v>0</v>
      </c>
      <c r="V1700" s="36">
        <v>1</v>
      </c>
      <c r="W1700" s="36">
        <v>1</v>
      </c>
      <c r="X1700" s="37" t="s">
        <v>65</v>
      </c>
    </row>
    <row r="1701" spans="1:24" ht="24" customHeight="1" x14ac:dyDescent="0.2">
      <c r="A1701" s="50" t="s">
        <v>3226</v>
      </c>
      <c r="B1701" s="60" t="s">
        <v>3241</v>
      </c>
      <c r="C1701" s="76" t="s">
        <v>3241</v>
      </c>
      <c r="D1701" s="61" t="s">
        <v>3242</v>
      </c>
      <c r="E1701" s="53">
        <v>40130.82</v>
      </c>
      <c r="F1701" s="26">
        <v>0.21</v>
      </c>
      <c r="G1701" s="53">
        <v>70409.524999999994</v>
      </c>
      <c r="H1701" s="67"/>
      <c r="I1701" s="68"/>
      <c r="J1701" s="69"/>
      <c r="K1701" s="69"/>
      <c r="L1701" s="69"/>
      <c r="M1701" s="69"/>
      <c r="N1701" s="69"/>
      <c r="O1701" s="35"/>
      <c r="P1701" s="35" t="s">
        <v>3243</v>
      </c>
      <c r="Q1701" s="36">
        <v>1</v>
      </c>
      <c r="R1701" s="35" t="s">
        <v>9849</v>
      </c>
      <c r="S1701" s="35" t="s">
        <v>28504</v>
      </c>
      <c r="T1701" s="35">
        <v>0</v>
      </c>
      <c r="U1701" s="35">
        <v>0</v>
      </c>
      <c r="V1701" s="36">
        <v>1</v>
      </c>
      <c r="W1701" s="36">
        <v>1</v>
      </c>
      <c r="X1701" s="37" t="s">
        <v>65</v>
      </c>
    </row>
    <row r="1702" spans="1:24" ht="24" customHeight="1" x14ac:dyDescent="0.2">
      <c r="A1702" s="50" t="s">
        <v>3226</v>
      </c>
      <c r="B1702" s="60" t="s">
        <v>3244</v>
      </c>
      <c r="C1702" s="76" t="s">
        <v>3244</v>
      </c>
      <c r="D1702" s="61" t="s">
        <v>3245</v>
      </c>
      <c r="E1702" s="53">
        <v>65213.38</v>
      </c>
      <c r="F1702" s="26">
        <v>0.21</v>
      </c>
      <c r="G1702" s="53">
        <v>114416.874</v>
      </c>
      <c r="H1702" s="67"/>
      <c r="I1702" s="68"/>
      <c r="J1702" s="69"/>
      <c r="K1702" s="69"/>
      <c r="L1702" s="69"/>
      <c r="M1702" s="69"/>
      <c r="N1702" s="69"/>
      <c r="O1702" s="35"/>
      <c r="P1702" s="35" t="s">
        <v>3246</v>
      </c>
      <c r="Q1702" s="36">
        <v>1</v>
      </c>
      <c r="R1702" s="35" t="s">
        <v>9849</v>
      </c>
      <c r="S1702" s="35" t="s">
        <v>28504</v>
      </c>
      <c r="T1702" s="35">
        <v>0</v>
      </c>
      <c r="U1702" s="35">
        <v>0</v>
      </c>
      <c r="V1702" s="36">
        <v>1</v>
      </c>
      <c r="W1702" s="36">
        <v>1</v>
      </c>
      <c r="X1702" s="37" t="s">
        <v>65</v>
      </c>
    </row>
    <row r="1703" spans="1:24" ht="24" customHeight="1" x14ac:dyDescent="0.2">
      <c r="A1703" s="50" t="s">
        <v>3226</v>
      </c>
      <c r="B1703" s="60" t="s">
        <v>3247</v>
      </c>
      <c r="C1703" s="76" t="s">
        <v>3247</v>
      </c>
      <c r="D1703" s="61" t="s">
        <v>3248</v>
      </c>
      <c r="E1703" s="53">
        <v>65213.38</v>
      </c>
      <c r="F1703" s="26">
        <v>0.21</v>
      </c>
      <c r="G1703" s="53">
        <v>114416.874</v>
      </c>
      <c r="H1703" s="67"/>
      <c r="I1703" s="68"/>
      <c r="J1703" s="69"/>
      <c r="K1703" s="69"/>
      <c r="L1703" s="69"/>
      <c r="M1703" s="69"/>
      <c r="N1703" s="69"/>
      <c r="O1703" s="35"/>
      <c r="P1703" s="35" t="s">
        <v>3249</v>
      </c>
      <c r="Q1703" s="36">
        <v>1</v>
      </c>
      <c r="R1703" s="35" t="s">
        <v>9849</v>
      </c>
      <c r="S1703" s="35" t="s">
        <v>28504</v>
      </c>
      <c r="T1703" s="35">
        <v>0</v>
      </c>
      <c r="U1703" s="35">
        <v>0</v>
      </c>
      <c r="V1703" s="36">
        <v>1</v>
      </c>
      <c r="W1703" s="36">
        <v>1</v>
      </c>
      <c r="X1703" s="37" t="s">
        <v>65</v>
      </c>
    </row>
    <row r="1704" spans="1:24" ht="24" customHeight="1" x14ac:dyDescent="0.2">
      <c r="A1704" s="50" t="s">
        <v>3226</v>
      </c>
      <c r="B1704" s="60" t="s">
        <v>3250</v>
      </c>
      <c r="C1704" s="76" t="s">
        <v>3250</v>
      </c>
      <c r="D1704" s="61" t="s">
        <v>3251</v>
      </c>
      <c r="E1704" s="53">
        <v>29106.799999999999</v>
      </c>
      <c r="F1704" s="26">
        <v>0.21</v>
      </c>
      <c r="G1704" s="53">
        <v>51067.881000000001</v>
      </c>
      <c r="H1704" s="67"/>
      <c r="I1704" s="68"/>
      <c r="J1704" s="69"/>
      <c r="K1704" s="69"/>
      <c r="L1704" s="69"/>
      <c r="M1704" s="69"/>
      <c r="N1704" s="69"/>
      <c r="O1704" s="35"/>
      <c r="P1704" s="35" t="s">
        <v>3252</v>
      </c>
      <c r="Q1704" s="36">
        <v>1</v>
      </c>
      <c r="R1704" s="35" t="s">
        <v>9849</v>
      </c>
      <c r="S1704" s="35" t="s">
        <v>28503</v>
      </c>
      <c r="T1704" s="35">
        <v>0</v>
      </c>
      <c r="U1704" s="35">
        <v>0</v>
      </c>
      <c r="V1704" s="36">
        <v>1</v>
      </c>
      <c r="W1704" s="36">
        <v>1</v>
      </c>
      <c r="X1704" s="37" t="s">
        <v>65</v>
      </c>
    </row>
    <row r="1705" spans="1:24" ht="24" customHeight="1" x14ac:dyDescent="0.2">
      <c r="A1705" s="50" t="s">
        <v>3226</v>
      </c>
      <c r="B1705" s="60" t="s">
        <v>3253</v>
      </c>
      <c r="C1705" s="76" t="s">
        <v>3253</v>
      </c>
      <c r="D1705" s="61" t="s">
        <v>3254</v>
      </c>
      <c r="E1705" s="53">
        <v>29106.799999999999</v>
      </c>
      <c r="F1705" s="26">
        <v>0.21</v>
      </c>
      <c r="G1705" s="53">
        <v>51067.881000000001</v>
      </c>
      <c r="H1705" s="67"/>
      <c r="I1705" s="68"/>
      <c r="J1705" s="69"/>
      <c r="K1705" s="69"/>
      <c r="L1705" s="69"/>
      <c r="M1705" s="69"/>
      <c r="N1705" s="69"/>
      <c r="O1705" s="35"/>
      <c r="P1705" s="35" t="s">
        <v>3255</v>
      </c>
      <c r="Q1705" s="36">
        <v>1</v>
      </c>
      <c r="R1705" s="35" t="s">
        <v>9849</v>
      </c>
      <c r="S1705" s="35" t="s">
        <v>28503</v>
      </c>
      <c r="T1705" s="35">
        <v>0</v>
      </c>
      <c r="U1705" s="35">
        <v>0</v>
      </c>
      <c r="V1705" s="36">
        <v>1</v>
      </c>
      <c r="W1705" s="36">
        <v>1</v>
      </c>
      <c r="X1705" s="37" t="s">
        <v>65</v>
      </c>
    </row>
    <row r="1706" spans="1:24" ht="24" customHeight="1" x14ac:dyDescent="0.2">
      <c r="A1706" s="50" t="s">
        <v>3226</v>
      </c>
      <c r="B1706" s="60" t="s">
        <v>3256</v>
      </c>
      <c r="C1706" s="76" t="s">
        <v>3256</v>
      </c>
      <c r="D1706" s="61" t="s">
        <v>3257</v>
      </c>
      <c r="E1706" s="53">
        <v>29106.799999999999</v>
      </c>
      <c r="F1706" s="26">
        <v>0.21</v>
      </c>
      <c r="G1706" s="53">
        <v>51067.881000000001</v>
      </c>
      <c r="H1706" s="67"/>
      <c r="I1706" s="68"/>
      <c r="J1706" s="69"/>
      <c r="K1706" s="69"/>
      <c r="L1706" s="69"/>
      <c r="M1706" s="69"/>
      <c r="N1706" s="69"/>
      <c r="O1706" s="35"/>
      <c r="P1706" s="35" t="s">
        <v>3258</v>
      </c>
      <c r="Q1706" s="36">
        <v>1</v>
      </c>
      <c r="R1706" s="35" t="s">
        <v>9849</v>
      </c>
      <c r="S1706" s="35" t="s">
        <v>28503</v>
      </c>
      <c r="T1706" s="35">
        <v>0</v>
      </c>
      <c r="U1706" s="35">
        <v>0</v>
      </c>
      <c r="V1706" s="36">
        <v>1</v>
      </c>
      <c r="W1706" s="36">
        <v>1</v>
      </c>
      <c r="X1706" s="37" t="s">
        <v>65</v>
      </c>
    </row>
    <row r="1707" spans="1:24" ht="24" customHeight="1" x14ac:dyDescent="0.2">
      <c r="A1707" s="50" t="s">
        <v>3226</v>
      </c>
      <c r="B1707" s="60" t="s">
        <v>3259</v>
      </c>
      <c r="C1707" s="76" t="s">
        <v>3259</v>
      </c>
      <c r="D1707" s="61" t="s">
        <v>3260</v>
      </c>
      <c r="E1707" s="53">
        <v>29106.799999999999</v>
      </c>
      <c r="F1707" s="26">
        <v>0.21</v>
      </c>
      <c r="G1707" s="53">
        <v>51067.881000000001</v>
      </c>
      <c r="H1707" s="67"/>
      <c r="I1707" s="68"/>
      <c r="J1707" s="69"/>
      <c r="K1707" s="69"/>
      <c r="L1707" s="69"/>
      <c r="M1707" s="69"/>
      <c r="N1707" s="69"/>
      <c r="O1707" s="35"/>
      <c r="P1707" s="35" t="s">
        <v>3261</v>
      </c>
      <c r="Q1707" s="36">
        <v>1</v>
      </c>
      <c r="R1707" s="35" t="s">
        <v>9849</v>
      </c>
      <c r="S1707" s="35" t="s">
        <v>28503</v>
      </c>
      <c r="T1707" s="35">
        <v>0</v>
      </c>
      <c r="U1707" s="35">
        <v>0</v>
      </c>
      <c r="V1707" s="36">
        <v>1</v>
      </c>
      <c r="W1707" s="36">
        <v>1</v>
      </c>
      <c r="X1707" s="37" t="s">
        <v>65</v>
      </c>
    </row>
    <row r="1708" spans="1:24" ht="24" customHeight="1" x14ac:dyDescent="0.2">
      <c r="A1708" s="50" t="s">
        <v>3226</v>
      </c>
      <c r="B1708" s="60" t="s">
        <v>3262</v>
      </c>
      <c r="C1708" s="76" t="s">
        <v>3262</v>
      </c>
      <c r="D1708" s="61" t="s">
        <v>3263</v>
      </c>
      <c r="E1708" s="53">
        <v>29106.799999999999</v>
      </c>
      <c r="F1708" s="26">
        <v>0.21</v>
      </c>
      <c r="G1708" s="53">
        <v>51067.881000000001</v>
      </c>
      <c r="H1708" s="67"/>
      <c r="I1708" s="68"/>
      <c r="J1708" s="69"/>
      <c r="K1708" s="69"/>
      <c r="L1708" s="69"/>
      <c r="M1708" s="69"/>
      <c r="N1708" s="69"/>
      <c r="O1708" s="35"/>
      <c r="P1708" s="35" t="s">
        <v>25720</v>
      </c>
      <c r="Q1708" s="36">
        <v>1</v>
      </c>
      <c r="R1708" s="35" t="s">
        <v>9849</v>
      </c>
      <c r="S1708" s="35" t="s">
        <v>28503</v>
      </c>
      <c r="T1708" s="35">
        <v>0</v>
      </c>
      <c r="U1708" s="35">
        <v>0</v>
      </c>
      <c r="V1708" s="36">
        <v>1</v>
      </c>
      <c r="W1708" s="36">
        <v>1</v>
      </c>
      <c r="X1708" s="37" t="s">
        <v>65</v>
      </c>
    </row>
    <row r="1709" spans="1:24" ht="24" customHeight="1" x14ac:dyDescent="0.2">
      <c r="A1709" s="50" t="s">
        <v>3226</v>
      </c>
      <c r="B1709" s="60" t="s">
        <v>3264</v>
      </c>
      <c r="C1709" s="76" t="s">
        <v>3264</v>
      </c>
      <c r="D1709" s="61" t="s">
        <v>3265</v>
      </c>
      <c r="E1709" s="53">
        <v>29106.799999999999</v>
      </c>
      <c r="F1709" s="26">
        <v>0.21</v>
      </c>
      <c r="G1709" s="53">
        <v>51067.881000000001</v>
      </c>
      <c r="H1709" s="67"/>
      <c r="I1709" s="68"/>
      <c r="J1709" s="69"/>
      <c r="K1709" s="69"/>
      <c r="L1709" s="69"/>
      <c r="M1709" s="69"/>
      <c r="N1709" s="69"/>
      <c r="O1709" s="35"/>
      <c r="P1709" s="35" t="s">
        <v>25721</v>
      </c>
      <c r="Q1709" s="36">
        <v>1</v>
      </c>
      <c r="R1709" s="35" t="s">
        <v>9849</v>
      </c>
      <c r="S1709" s="35" t="s">
        <v>28504</v>
      </c>
      <c r="T1709" s="35">
        <v>0</v>
      </c>
      <c r="U1709" s="35">
        <v>0</v>
      </c>
      <c r="V1709" s="36">
        <v>1</v>
      </c>
      <c r="W1709" s="36">
        <v>1</v>
      </c>
      <c r="X1709" s="37" t="s">
        <v>65</v>
      </c>
    </row>
    <row r="1710" spans="1:24" ht="24" customHeight="1" x14ac:dyDescent="0.2">
      <c r="A1710" s="50" t="s">
        <v>3226</v>
      </c>
      <c r="B1710" s="60" t="s">
        <v>3266</v>
      </c>
      <c r="C1710" s="76" t="s">
        <v>3266</v>
      </c>
      <c r="D1710" s="61" t="s">
        <v>3267</v>
      </c>
      <c r="E1710" s="53">
        <v>29106.799999999999</v>
      </c>
      <c r="F1710" s="26">
        <v>0.21</v>
      </c>
      <c r="G1710" s="53">
        <v>51067.881000000001</v>
      </c>
      <c r="H1710" s="67"/>
      <c r="I1710" s="68"/>
      <c r="J1710" s="69"/>
      <c r="K1710" s="69"/>
      <c r="L1710" s="69"/>
      <c r="M1710" s="69"/>
      <c r="N1710" s="69"/>
      <c r="O1710" s="35"/>
      <c r="P1710" s="35" t="s">
        <v>25722</v>
      </c>
      <c r="Q1710" s="36">
        <v>1</v>
      </c>
      <c r="R1710" s="35" t="s">
        <v>9849</v>
      </c>
      <c r="S1710" s="35" t="s">
        <v>28503</v>
      </c>
      <c r="T1710" s="35">
        <v>0</v>
      </c>
      <c r="U1710" s="35">
        <v>0</v>
      </c>
      <c r="V1710" s="36">
        <v>1</v>
      </c>
      <c r="W1710" s="36">
        <v>1</v>
      </c>
      <c r="X1710" s="37" t="s">
        <v>65</v>
      </c>
    </row>
    <row r="1711" spans="1:24" ht="24" customHeight="1" x14ac:dyDescent="0.2">
      <c r="A1711" s="50" t="s">
        <v>3226</v>
      </c>
      <c r="B1711" s="60" t="s">
        <v>3268</v>
      </c>
      <c r="C1711" s="76" t="s">
        <v>3268</v>
      </c>
      <c r="D1711" s="61" t="s">
        <v>3269</v>
      </c>
      <c r="E1711" s="53">
        <v>29106.799999999999</v>
      </c>
      <c r="F1711" s="26">
        <v>0.21</v>
      </c>
      <c r="G1711" s="53">
        <v>51067.881000000001</v>
      </c>
      <c r="H1711" s="67"/>
      <c r="I1711" s="68"/>
      <c r="J1711" s="69"/>
      <c r="K1711" s="69"/>
      <c r="L1711" s="69"/>
      <c r="M1711" s="69"/>
      <c r="N1711" s="69"/>
      <c r="O1711" s="35"/>
      <c r="P1711" s="35" t="s">
        <v>25723</v>
      </c>
      <c r="Q1711" s="36">
        <v>1</v>
      </c>
      <c r="R1711" s="35" t="s">
        <v>9849</v>
      </c>
      <c r="S1711" s="35" t="s">
        <v>28503</v>
      </c>
      <c r="T1711" s="35">
        <v>0</v>
      </c>
      <c r="U1711" s="35">
        <v>0</v>
      </c>
      <c r="V1711" s="36">
        <v>1</v>
      </c>
      <c r="W1711" s="36">
        <v>1</v>
      </c>
      <c r="X1711" s="37" t="s">
        <v>65</v>
      </c>
    </row>
    <row r="1712" spans="1:24" ht="24" customHeight="1" x14ac:dyDescent="0.2">
      <c r="A1712" s="50" t="s">
        <v>3226</v>
      </c>
      <c r="B1712" s="60" t="s">
        <v>3270</v>
      </c>
      <c r="C1712" s="76" t="s">
        <v>3270</v>
      </c>
      <c r="D1712" s="61" t="s">
        <v>3271</v>
      </c>
      <c r="E1712" s="53">
        <v>29106.799999999999</v>
      </c>
      <c r="F1712" s="26">
        <v>0.21</v>
      </c>
      <c r="G1712" s="53">
        <v>51067.881000000001</v>
      </c>
      <c r="H1712" s="67"/>
      <c r="I1712" s="68"/>
      <c r="J1712" s="69"/>
      <c r="K1712" s="69"/>
      <c r="L1712" s="69"/>
      <c r="M1712" s="69"/>
      <c r="N1712" s="69"/>
      <c r="O1712" s="35"/>
      <c r="P1712" s="35" t="s">
        <v>25724</v>
      </c>
      <c r="Q1712" s="36">
        <v>1</v>
      </c>
      <c r="R1712" s="35" t="s">
        <v>9849</v>
      </c>
      <c r="S1712" s="35" t="s">
        <v>28504</v>
      </c>
      <c r="T1712" s="35">
        <v>0</v>
      </c>
      <c r="U1712" s="35">
        <v>0</v>
      </c>
      <c r="V1712" s="36">
        <v>1</v>
      </c>
      <c r="W1712" s="36">
        <v>1</v>
      </c>
      <c r="X1712" s="37" t="s">
        <v>65</v>
      </c>
    </row>
    <row r="1713" spans="1:24" ht="24" customHeight="1" x14ac:dyDescent="0.2">
      <c r="A1713" s="50" t="s">
        <v>3226</v>
      </c>
      <c r="B1713" s="60" t="s">
        <v>3272</v>
      </c>
      <c r="C1713" s="76" t="s">
        <v>3272</v>
      </c>
      <c r="D1713" s="61" t="s">
        <v>3273</v>
      </c>
      <c r="E1713" s="53">
        <v>29106.799999999999</v>
      </c>
      <c r="F1713" s="26">
        <v>0.21</v>
      </c>
      <c r="G1713" s="53">
        <v>51067.881000000001</v>
      </c>
      <c r="H1713" s="67"/>
      <c r="I1713" s="68"/>
      <c r="J1713" s="69"/>
      <c r="K1713" s="69"/>
      <c r="L1713" s="69"/>
      <c r="M1713" s="69"/>
      <c r="N1713" s="69"/>
      <c r="O1713" s="35"/>
      <c r="P1713" s="35" t="s">
        <v>25725</v>
      </c>
      <c r="Q1713" s="36">
        <v>1</v>
      </c>
      <c r="R1713" s="35" t="s">
        <v>9849</v>
      </c>
      <c r="S1713" s="35" t="s">
        <v>28504</v>
      </c>
      <c r="T1713" s="35">
        <v>0</v>
      </c>
      <c r="U1713" s="35">
        <v>0</v>
      </c>
      <c r="V1713" s="36">
        <v>1</v>
      </c>
      <c r="W1713" s="36">
        <v>1</v>
      </c>
      <c r="X1713" s="37" t="s">
        <v>65</v>
      </c>
    </row>
    <row r="1714" spans="1:24" ht="24" customHeight="1" x14ac:dyDescent="0.2">
      <c r="A1714" s="50" t="s">
        <v>3226</v>
      </c>
      <c r="B1714" s="60" t="s">
        <v>3274</v>
      </c>
      <c r="C1714" s="76" t="s">
        <v>3274</v>
      </c>
      <c r="D1714" s="61" t="s">
        <v>3275</v>
      </c>
      <c r="E1714" s="53">
        <v>29106.799999999999</v>
      </c>
      <c r="F1714" s="26">
        <v>0.21</v>
      </c>
      <c r="G1714" s="53">
        <v>51067.881000000001</v>
      </c>
      <c r="H1714" s="67"/>
      <c r="I1714" s="68"/>
      <c r="J1714" s="69"/>
      <c r="K1714" s="69"/>
      <c r="L1714" s="69"/>
      <c r="M1714" s="69"/>
      <c r="N1714" s="69"/>
      <c r="O1714" s="35"/>
      <c r="P1714" s="35" t="s">
        <v>25726</v>
      </c>
      <c r="Q1714" s="36">
        <v>1</v>
      </c>
      <c r="R1714" s="35" t="s">
        <v>9849</v>
      </c>
      <c r="S1714" s="35" t="s">
        <v>28504</v>
      </c>
      <c r="T1714" s="35">
        <v>0</v>
      </c>
      <c r="U1714" s="35">
        <v>0</v>
      </c>
      <c r="V1714" s="36">
        <v>1</v>
      </c>
      <c r="W1714" s="36">
        <v>1</v>
      </c>
      <c r="X1714" s="37" t="s">
        <v>65</v>
      </c>
    </row>
    <row r="1715" spans="1:24" ht="24" customHeight="1" x14ac:dyDescent="0.2">
      <c r="A1715" s="50" t="s">
        <v>3226</v>
      </c>
      <c r="B1715" s="60" t="s">
        <v>3276</v>
      </c>
      <c r="C1715" s="76" t="s">
        <v>3276</v>
      </c>
      <c r="D1715" s="61" t="s">
        <v>3277</v>
      </c>
      <c r="E1715" s="53">
        <v>125383.2</v>
      </c>
      <c r="F1715" s="26">
        <v>0.21</v>
      </c>
      <c r="G1715" s="53">
        <v>219984.82399999999</v>
      </c>
      <c r="H1715" s="67"/>
      <c r="I1715" s="68"/>
      <c r="J1715" s="69"/>
      <c r="K1715" s="69"/>
      <c r="L1715" s="69"/>
      <c r="M1715" s="69"/>
      <c r="N1715" s="69"/>
      <c r="O1715" s="35"/>
      <c r="P1715" s="35" t="s">
        <v>25727</v>
      </c>
      <c r="Q1715" s="36">
        <v>1</v>
      </c>
      <c r="R1715" s="35" t="s">
        <v>9849</v>
      </c>
      <c r="S1715" s="35" t="s">
        <v>28504</v>
      </c>
      <c r="T1715" s="35">
        <v>0</v>
      </c>
      <c r="U1715" s="35">
        <v>0</v>
      </c>
      <c r="V1715" s="36">
        <v>1</v>
      </c>
      <c r="W1715" s="36">
        <v>1</v>
      </c>
      <c r="X1715" s="37" t="s">
        <v>65</v>
      </c>
    </row>
    <row r="1716" spans="1:24" ht="24" customHeight="1" x14ac:dyDescent="0.2">
      <c r="A1716" s="50" t="s">
        <v>3226</v>
      </c>
      <c r="B1716" s="60" t="s">
        <v>3278</v>
      </c>
      <c r="C1716" s="76" t="s">
        <v>3278</v>
      </c>
      <c r="D1716" s="61" t="s">
        <v>3279</v>
      </c>
      <c r="E1716" s="53">
        <v>125383.2</v>
      </c>
      <c r="F1716" s="26">
        <v>0.21</v>
      </c>
      <c r="G1716" s="53">
        <v>219984.82399999999</v>
      </c>
      <c r="H1716" s="67"/>
      <c r="I1716" s="68"/>
      <c r="J1716" s="69"/>
      <c r="K1716" s="69"/>
      <c r="L1716" s="69"/>
      <c r="M1716" s="69"/>
      <c r="N1716" s="69"/>
      <c r="O1716" s="35"/>
      <c r="P1716" s="35" t="s">
        <v>25728</v>
      </c>
      <c r="Q1716" s="36">
        <v>1</v>
      </c>
      <c r="R1716" s="35" t="s">
        <v>9849</v>
      </c>
      <c r="S1716" s="35" t="s">
        <v>28504</v>
      </c>
      <c r="T1716" s="35">
        <v>0</v>
      </c>
      <c r="U1716" s="35">
        <v>0</v>
      </c>
      <c r="V1716" s="36">
        <v>1</v>
      </c>
      <c r="W1716" s="36">
        <v>1</v>
      </c>
      <c r="X1716" s="37" t="s">
        <v>65</v>
      </c>
    </row>
    <row r="1717" spans="1:24" ht="24" customHeight="1" x14ac:dyDescent="0.2">
      <c r="A1717" s="50" t="s">
        <v>3226</v>
      </c>
      <c r="B1717" s="60" t="s">
        <v>3280</v>
      </c>
      <c r="C1717" s="76" t="s">
        <v>3280</v>
      </c>
      <c r="D1717" s="61" t="s">
        <v>3281</v>
      </c>
      <c r="E1717" s="53">
        <v>40301.800000000003</v>
      </c>
      <c r="F1717" s="26">
        <v>0.21</v>
      </c>
      <c r="G1717" s="53">
        <v>70709.508000000002</v>
      </c>
      <c r="H1717" s="67"/>
      <c r="I1717" s="68"/>
      <c r="J1717" s="69"/>
      <c r="K1717" s="69"/>
      <c r="L1717" s="69"/>
      <c r="M1717" s="69"/>
      <c r="N1717" s="69"/>
      <c r="O1717" s="35"/>
      <c r="P1717" s="35" t="s">
        <v>25729</v>
      </c>
      <c r="Q1717" s="36">
        <v>1</v>
      </c>
      <c r="R1717" s="35" t="s">
        <v>9849</v>
      </c>
      <c r="S1717" s="35" t="s">
        <v>28504</v>
      </c>
      <c r="T1717" s="35">
        <v>0</v>
      </c>
      <c r="U1717" s="35">
        <v>0</v>
      </c>
      <c r="V1717" s="36">
        <v>1</v>
      </c>
      <c r="W1717" s="36">
        <v>1</v>
      </c>
      <c r="X1717" s="37" t="s">
        <v>65</v>
      </c>
    </row>
    <row r="1718" spans="1:24" ht="24" customHeight="1" x14ac:dyDescent="0.2">
      <c r="A1718" s="50" t="s">
        <v>3226</v>
      </c>
      <c r="B1718" s="60" t="s">
        <v>3282</v>
      </c>
      <c r="C1718" s="76" t="s">
        <v>3282</v>
      </c>
      <c r="D1718" s="61" t="s">
        <v>3283</v>
      </c>
      <c r="E1718" s="53">
        <v>40301.800000000003</v>
      </c>
      <c r="F1718" s="26">
        <v>0.21</v>
      </c>
      <c r="G1718" s="53">
        <v>70709.508000000002</v>
      </c>
      <c r="H1718" s="67"/>
      <c r="I1718" s="68"/>
      <c r="J1718" s="69"/>
      <c r="K1718" s="69"/>
      <c r="L1718" s="69"/>
      <c r="M1718" s="69"/>
      <c r="N1718" s="69"/>
      <c r="O1718" s="35"/>
      <c r="P1718" s="35" t="s">
        <v>25730</v>
      </c>
      <c r="Q1718" s="36">
        <v>1</v>
      </c>
      <c r="R1718" s="35" t="s">
        <v>9849</v>
      </c>
      <c r="S1718" s="35" t="s">
        <v>28504</v>
      </c>
      <c r="T1718" s="35">
        <v>0</v>
      </c>
      <c r="U1718" s="35">
        <v>0</v>
      </c>
      <c r="V1718" s="36">
        <v>1</v>
      </c>
      <c r="W1718" s="36">
        <v>1</v>
      </c>
      <c r="X1718" s="37" t="s">
        <v>65</v>
      </c>
    </row>
    <row r="1719" spans="1:24" ht="24" customHeight="1" x14ac:dyDescent="0.2">
      <c r="A1719" s="50" t="s">
        <v>3226</v>
      </c>
      <c r="B1719" s="60" t="s">
        <v>3284</v>
      </c>
      <c r="C1719" s="76" t="s">
        <v>3284</v>
      </c>
      <c r="D1719" s="61" t="s">
        <v>3285</v>
      </c>
      <c r="E1719" s="53">
        <v>40301.800000000003</v>
      </c>
      <c r="F1719" s="26">
        <v>0.21</v>
      </c>
      <c r="G1719" s="53">
        <v>70709.508000000002</v>
      </c>
      <c r="H1719" s="67"/>
      <c r="I1719" s="68"/>
      <c r="J1719" s="69"/>
      <c r="K1719" s="69"/>
      <c r="L1719" s="69"/>
      <c r="M1719" s="69"/>
      <c r="N1719" s="69"/>
      <c r="O1719" s="35"/>
      <c r="P1719" s="35" t="s">
        <v>25731</v>
      </c>
      <c r="Q1719" s="36">
        <v>1</v>
      </c>
      <c r="R1719" s="35" t="s">
        <v>9849</v>
      </c>
      <c r="S1719" s="35" t="s">
        <v>28504</v>
      </c>
      <c r="T1719" s="35">
        <v>0</v>
      </c>
      <c r="U1719" s="35">
        <v>0</v>
      </c>
      <c r="V1719" s="36">
        <v>1</v>
      </c>
      <c r="W1719" s="36">
        <v>1</v>
      </c>
      <c r="X1719" s="37" t="s">
        <v>65</v>
      </c>
    </row>
    <row r="1720" spans="1:24" ht="24" customHeight="1" x14ac:dyDescent="0.2">
      <c r="A1720" s="50" t="s">
        <v>3226</v>
      </c>
      <c r="B1720" s="60" t="s">
        <v>3286</v>
      </c>
      <c r="C1720" s="76" t="s">
        <v>3286</v>
      </c>
      <c r="D1720" s="61" t="s">
        <v>3287</v>
      </c>
      <c r="E1720" s="53">
        <v>40301.800000000003</v>
      </c>
      <c r="F1720" s="26">
        <v>0.21</v>
      </c>
      <c r="G1720" s="53">
        <v>70709.508000000002</v>
      </c>
      <c r="H1720" s="67"/>
      <c r="I1720" s="68"/>
      <c r="J1720" s="69"/>
      <c r="K1720" s="69"/>
      <c r="L1720" s="69"/>
      <c r="M1720" s="69"/>
      <c r="N1720" s="69"/>
      <c r="O1720" s="35"/>
      <c r="P1720" s="35" t="s">
        <v>25732</v>
      </c>
      <c r="Q1720" s="36">
        <v>1</v>
      </c>
      <c r="R1720" s="35" t="s">
        <v>9849</v>
      </c>
      <c r="S1720" s="35" t="s">
        <v>28504</v>
      </c>
      <c r="T1720" s="35">
        <v>0</v>
      </c>
      <c r="U1720" s="35">
        <v>0</v>
      </c>
      <c r="V1720" s="36">
        <v>1</v>
      </c>
      <c r="W1720" s="36">
        <v>1</v>
      </c>
      <c r="X1720" s="37" t="s">
        <v>65</v>
      </c>
    </row>
    <row r="1721" spans="1:24" ht="24" customHeight="1" x14ac:dyDescent="0.2">
      <c r="A1721" s="50" t="s">
        <v>3226</v>
      </c>
      <c r="B1721" s="60" t="s">
        <v>3288</v>
      </c>
      <c r="C1721" s="76" t="s">
        <v>3288</v>
      </c>
      <c r="D1721" s="61" t="s">
        <v>3289</v>
      </c>
      <c r="E1721" s="53">
        <v>40301.800000000003</v>
      </c>
      <c r="F1721" s="26">
        <v>0.21</v>
      </c>
      <c r="G1721" s="53">
        <v>70709.508000000002</v>
      </c>
      <c r="H1721" s="67"/>
      <c r="I1721" s="68"/>
      <c r="J1721" s="69"/>
      <c r="K1721" s="69"/>
      <c r="L1721" s="69"/>
      <c r="M1721" s="69"/>
      <c r="N1721" s="69"/>
      <c r="O1721" s="35"/>
      <c r="P1721" s="35" t="s">
        <v>25733</v>
      </c>
      <c r="Q1721" s="36">
        <v>1</v>
      </c>
      <c r="R1721" s="35" t="s">
        <v>9849</v>
      </c>
      <c r="S1721" s="35" t="s">
        <v>28504</v>
      </c>
      <c r="T1721" s="35">
        <v>0</v>
      </c>
      <c r="U1721" s="35">
        <v>0</v>
      </c>
      <c r="V1721" s="36">
        <v>1</v>
      </c>
      <c r="W1721" s="36">
        <v>1</v>
      </c>
      <c r="X1721" s="37" t="s">
        <v>65</v>
      </c>
    </row>
    <row r="1722" spans="1:24" ht="24" customHeight="1" x14ac:dyDescent="0.2">
      <c r="A1722" s="50" t="s">
        <v>3226</v>
      </c>
      <c r="B1722" s="60" t="s">
        <v>3290</v>
      </c>
      <c r="C1722" s="76" t="s">
        <v>3290</v>
      </c>
      <c r="D1722" s="61" t="s">
        <v>3291</v>
      </c>
      <c r="E1722" s="53">
        <v>36307.910000000003</v>
      </c>
      <c r="F1722" s="26">
        <v>0.21</v>
      </c>
      <c r="G1722" s="53">
        <v>63702.228999999999</v>
      </c>
      <c r="H1722" s="67"/>
      <c r="I1722" s="68"/>
      <c r="J1722" s="69"/>
      <c r="K1722" s="69"/>
      <c r="L1722" s="69"/>
      <c r="M1722" s="69"/>
      <c r="N1722" s="69"/>
      <c r="O1722" s="35"/>
      <c r="P1722" s="35" t="s">
        <v>25734</v>
      </c>
      <c r="Q1722" s="36">
        <v>1</v>
      </c>
      <c r="R1722" s="35" t="s">
        <v>9849</v>
      </c>
      <c r="S1722" s="35" t="s">
        <v>28503</v>
      </c>
      <c r="T1722" s="35">
        <v>0</v>
      </c>
      <c r="U1722" s="35">
        <v>0</v>
      </c>
      <c r="V1722" s="36">
        <v>1</v>
      </c>
      <c r="W1722" s="36">
        <v>1</v>
      </c>
      <c r="X1722" s="37" t="s">
        <v>65</v>
      </c>
    </row>
    <row r="1723" spans="1:24" ht="24" customHeight="1" x14ac:dyDescent="0.2">
      <c r="A1723" s="50" t="s">
        <v>3226</v>
      </c>
      <c r="B1723" s="60" t="s">
        <v>3292</v>
      </c>
      <c r="C1723" s="76" t="s">
        <v>3292</v>
      </c>
      <c r="D1723" s="61" t="s">
        <v>3293</v>
      </c>
      <c r="E1723" s="53">
        <v>62691.53</v>
      </c>
      <c r="F1723" s="26">
        <v>0.21</v>
      </c>
      <c r="G1723" s="53">
        <v>109992.291</v>
      </c>
      <c r="H1723" s="67"/>
      <c r="I1723" s="68"/>
      <c r="J1723" s="69"/>
      <c r="K1723" s="69"/>
      <c r="L1723" s="69"/>
      <c r="M1723" s="69"/>
      <c r="N1723" s="69"/>
      <c r="O1723" s="35"/>
      <c r="P1723" s="35" t="s">
        <v>25735</v>
      </c>
      <c r="Q1723" s="36">
        <v>1</v>
      </c>
      <c r="R1723" s="35" t="s">
        <v>9849</v>
      </c>
      <c r="S1723" s="35" t="s">
        <v>28504</v>
      </c>
      <c r="T1723" s="35">
        <v>0</v>
      </c>
      <c r="U1723" s="35">
        <v>0</v>
      </c>
      <c r="V1723" s="36">
        <v>1</v>
      </c>
      <c r="W1723" s="36">
        <v>1</v>
      </c>
      <c r="X1723" s="37" t="s">
        <v>65</v>
      </c>
    </row>
    <row r="1724" spans="1:24" ht="24" customHeight="1" x14ac:dyDescent="0.2">
      <c r="A1724" s="50" t="s">
        <v>3226</v>
      </c>
      <c r="B1724" s="60" t="s">
        <v>3294</v>
      </c>
      <c r="C1724" s="76" t="s">
        <v>3294</v>
      </c>
      <c r="D1724" s="61" t="s">
        <v>3295</v>
      </c>
      <c r="E1724" s="53">
        <v>62691.53</v>
      </c>
      <c r="F1724" s="26">
        <v>0.21</v>
      </c>
      <c r="G1724" s="53">
        <v>109992.291</v>
      </c>
      <c r="H1724" s="67"/>
      <c r="I1724" s="68"/>
      <c r="J1724" s="69"/>
      <c r="K1724" s="69"/>
      <c r="L1724" s="69"/>
      <c r="M1724" s="69"/>
      <c r="N1724" s="69"/>
      <c r="O1724" s="35"/>
      <c r="P1724" s="35" t="s">
        <v>25736</v>
      </c>
      <c r="Q1724" s="36">
        <v>1</v>
      </c>
      <c r="R1724" s="35" t="s">
        <v>9849</v>
      </c>
      <c r="S1724" s="35" t="s">
        <v>28504</v>
      </c>
      <c r="T1724" s="35">
        <v>0</v>
      </c>
      <c r="U1724" s="35">
        <v>0</v>
      </c>
      <c r="V1724" s="36">
        <v>1</v>
      </c>
      <c r="W1724" s="36">
        <v>1</v>
      </c>
      <c r="X1724" s="37" t="s">
        <v>65</v>
      </c>
    </row>
    <row r="1725" spans="1:24" ht="24" customHeight="1" x14ac:dyDescent="0.2">
      <c r="A1725" s="50" t="s">
        <v>3226</v>
      </c>
      <c r="B1725" s="60" t="s">
        <v>3296</v>
      </c>
      <c r="C1725" s="76" t="s">
        <v>3296</v>
      </c>
      <c r="D1725" s="61" t="s">
        <v>3297</v>
      </c>
      <c r="E1725" s="53">
        <v>41421.370000000003</v>
      </c>
      <c r="F1725" s="26">
        <v>0.21</v>
      </c>
      <c r="G1725" s="53">
        <v>72673.797999999995</v>
      </c>
      <c r="H1725" s="67"/>
      <c r="I1725" s="68"/>
      <c r="J1725" s="69"/>
      <c r="K1725" s="69"/>
      <c r="L1725" s="69"/>
      <c r="M1725" s="69"/>
      <c r="N1725" s="69"/>
      <c r="O1725" s="35"/>
      <c r="P1725" s="35" t="s">
        <v>25737</v>
      </c>
      <c r="Q1725" s="36">
        <v>1</v>
      </c>
      <c r="R1725" s="35" t="s">
        <v>9849</v>
      </c>
      <c r="S1725" s="35" t="s">
        <v>28504</v>
      </c>
      <c r="T1725" s="35">
        <v>0</v>
      </c>
      <c r="U1725" s="35">
        <v>0</v>
      </c>
      <c r="V1725" s="36">
        <v>1</v>
      </c>
      <c r="W1725" s="36">
        <v>1</v>
      </c>
      <c r="X1725" s="37" t="s">
        <v>65</v>
      </c>
    </row>
    <row r="1726" spans="1:24" ht="24" customHeight="1" x14ac:dyDescent="0.2">
      <c r="A1726" s="50" t="s">
        <v>3226</v>
      </c>
      <c r="B1726" s="60" t="s">
        <v>3298</v>
      </c>
      <c r="C1726" s="76" t="s">
        <v>3298</v>
      </c>
      <c r="D1726" s="61" t="s">
        <v>3299</v>
      </c>
      <c r="E1726" s="53">
        <v>32115.31</v>
      </c>
      <c r="F1726" s="26">
        <v>0.21</v>
      </c>
      <c r="G1726" s="53">
        <v>56346.311999999998</v>
      </c>
      <c r="H1726" s="67"/>
      <c r="I1726" s="68"/>
      <c r="J1726" s="69"/>
      <c r="K1726" s="69"/>
      <c r="L1726" s="69"/>
      <c r="M1726" s="69"/>
      <c r="N1726" s="69"/>
      <c r="O1726" s="35"/>
      <c r="P1726" s="35" t="s">
        <v>25738</v>
      </c>
      <c r="Q1726" s="36">
        <v>1</v>
      </c>
      <c r="R1726" s="35" t="s">
        <v>9849</v>
      </c>
      <c r="S1726" s="35" t="s">
        <v>28503</v>
      </c>
      <c r="T1726" s="35">
        <v>0</v>
      </c>
      <c r="U1726" s="35">
        <v>0</v>
      </c>
      <c r="V1726" s="36">
        <v>1</v>
      </c>
      <c r="W1726" s="36">
        <v>1</v>
      </c>
      <c r="X1726" s="37" t="s">
        <v>65</v>
      </c>
    </row>
    <row r="1727" spans="1:24" ht="24" customHeight="1" x14ac:dyDescent="0.2">
      <c r="A1727" s="50" t="s">
        <v>3226</v>
      </c>
      <c r="B1727" s="60" t="s">
        <v>3300</v>
      </c>
      <c r="C1727" s="76" t="s">
        <v>3300</v>
      </c>
      <c r="D1727" s="61" t="s">
        <v>3301</v>
      </c>
      <c r="E1727" s="53">
        <v>32115.31</v>
      </c>
      <c r="F1727" s="26">
        <v>0.21</v>
      </c>
      <c r="G1727" s="53">
        <v>56346.311999999998</v>
      </c>
      <c r="H1727" s="67"/>
      <c r="I1727" s="68"/>
      <c r="J1727" s="69"/>
      <c r="K1727" s="69"/>
      <c r="L1727" s="69"/>
      <c r="M1727" s="69"/>
      <c r="N1727" s="69"/>
      <c r="O1727" s="35"/>
      <c r="P1727" s="35" t="s">
        <v>25739</v>
      </c>
      <c r="Q1727" s="36">
        <v>1</v>
      </c>
      <c r="R1727" s="35" t="s">
        <v>9849</v>
      </c>
      <c r="S1727" s="35" t="s">
        <v>28503</v>
      </c>
      <c r="T1727" s="35">
        <v>0</v>
      </c>
      <c r="U1727" s="35">
        <v>0</v>
      </c>
      <c r="V1727" s="36">
        <v>1</v>
      </c>
      <c r="W1727" s="36">
        <v>1</v>
      </c>
      <c r="X1727" s="37" t="s">
        <v>65</v>
      </c>
    </row>
    <row r="1728" spans="1:24" ht="24" customHeight="1" x14ac:dyDescent="0.2">
      <c r="A1728" s="50" t="s">
        <v>3226</v>
      </c>
      <c r="B1728" s="60" t="s">
        <v>3302</v>
      </c>
      <c r="C1728" s="76" t="s">
        <v>3302</v>
      </c>
      <c r="D1728" s="61" t="s">
        <v>3303</v>
      </c>
      <c r="E1728" s="53">
        <v>57094.17</v>
      </c>
      <c r="F1728" s="26">
        <v>0.21</v>
      </c>
      <c r="G1728" s="53">
        <v>100171.726</v>
      </c>
      <c r="H1728" s="67"/>
      <c r="I1728" s="68"/>
      <c r="J1728" s="69"/>
      <c r="K1728" s="69"/>
      <c r="L1728" s="69"/>
      <c r="M1728" s="69"/>
      <c r="N1728" s="69"/>
      <c r="O1728" s="35"/>
      <c r="P1728" s="35" t="s">
        <v>25740</v>
      </c>
      <c r="Q1728" s="36">
        <v>1</v>
      </c>
      <c r="R1728" s="35" t="s">
        <v>9849</v>
      </c>
      <c r="S1728" s="35" t="s">
        <v>28504</v>
      </c>
      <c r="T1728" s="35">
        <v>0</v>
      </c>
      <c r="U1728" s="35">
        <v>0</v>
      </c>
      <c r="V1728" s="36">
        <v>1</v>
      </c>
      <c r="W1728" s="36">
        <v>1</v>
      </c>
      <c r="X1728" s="37" t="s">
        <v>65</v>
      </c>
    </row>
    <row r="1729" spans="1:24" ht="24" customHeight="1" x14ac:dyDescent="0.2">
      <c r="A1729" s="50" t="s">
        <v>3226</v>
      </c>
      <c r="B1729" s="60" t="s">
        <v>3304</v>
      </c>
      <c r="C1729" s="76" t="s">
        <v>3304</v>
      </c>
      <c r="D1729" s="61" t="s">
        <v>3305</v>
      </c>
      <c r="E1729" s="53">
        <v>57094.17</v>
      </c>
      <c r="F1729" s="26">
        <v>0.21</v>
      </c>
      <c r="G1729" s="53">
        <v>100171.726</v>
      </c>
      <c r="H1729" s="67"/>
      <c r="I1729" s="68"/>
      <c r="J1729" s="69"/>
      <c r="K1729" s="69"/>
      <c r="L1729" s="69"/>
      <c r="M1729" s="69"/>
      <c r="N1729" s="69"/>
      <c r="O1729" s="35"/>
      <c r="P1729" s="35" t="s">
        <v>25741</v>
      </c>
      <c r="Q1729" s="36">
        <v>1</v>
      </c>
      <c r="R1729" s="35" t="s">
        <v>9849</v>
      </c>
      <c r="S1729" s="35" t="s">
        <v>28504</v>
      </c>
      <c r="T1729" s="35">
        <v>0</v>
      </c>
      <c r="U1729" s="35">
        <v>0</v>
      </c>
      <c r="V1729" s="36">
        <v>1</v>
      </c>
      <c r="W1729" s="36">
        <v>1</v>
      </c>
      <c r="X1729" s="37" t="s">
        <v>65</v>
      </c>
    </row>
    <row r="1730" spans="1:24" ht="24" customHeight="1" x14ac:dyDescent="0.2">
      <c r="A1730" s="50" t="s">
        <v>3226</v>
      </c>
      <c r="B1730" s="60" t="s">
        <v>3306</v>
      </c>
      <c r="C1730" s="76" t="s">
        <v>3306</v>
      </c>
      <c r="D1730" s="61" t="s">
        <v>3307</v>
      </c>
      <c r="E1730" s="53">
        <v>32115.31</v>
      </c>
      <c r="F1730" s="26">
        <v>0.21</v>
      </c>
      <c r="G1730" s="53">
        <v>56346.311999999998</v>
      </c>
      <c r="H1730" s="67"/>
      <c r="I1730" s="68"/>
      <c r="J1730" s="69"/>
      <c r="K1730" s="69"/>
      <c r="L1730" s="69"/>
      <c r="M1730" s="69"/>
      <c r="N1730" s="69"/>
      <c r="O1730" s="35"/>
      <c r="P1730" s="35" t="s">
        <v>25742</v>
      </c>
      <c r="Q1730" s="36">
        <v>1</v>
      </c>
      <c r="R1730" s="35" t="s">
        <v>9849</v>
      </c>
      <c r="S1730" s="35" t="s">
        <v>28504</v>
      </c>
      <c r="T1730" s="35">
        <v>0</v>
      </c>
      <c r="U1730" s="35">
        <v>0</v>
      </c>
      <c r="V1730" s="36">
        <v>1</v>
      </c>
      <c r="W1730" s="36">
        <v>1</v>
      </c>
      <c r="X1730" s="37" t="s">
        <v>65</v>
      </c>
    </row>
    <row r="1731" spans="1:24" ht="24" customHeight="1" x14ac:dyDescent="0.2">
      <c r="A1731" s="50" t="s">
        <v>3226</v>
      </c>
      <c r="B1731" s="60" t="s">
        <v>3308</v>
      </c>
      <c r="C1731" s="76" t="s">
        <v>3308</v>
      </c>
      <c r="D1731" s="61" t="s">
        <v>3309</v>
      </c>
      <c r="E1731" s="53">
        <v>63810.9</v>
      </c>
      <c r="F1731" s="26">
        <v>0.21</v>
      </c>
      <c r="G1731" s="53">
        <v>111956.23</v>
      </c>
      <c r="H1731" s="67"/>
      <c r="I1731" s="68"/>
      <c r="J1731" s="69"/>
      <c r="K1731" s="69"/>
      <c r="L1731" s="69"/>
      <c r="M1731" s="69"/>
      <c r="N1731" s="69"/>
      <c r="O1731" s="35"/>
      <c r="P1731" s="35" t="s">
        <v>25743</v>
      </c>
      <c r="Q1731" s="36">
        <v>1</v>
      </c>
      <c r="R1731" s="35" t="s">
        <v>9849</v>
      </c>
      <c r="S1731" s="35" t="s">
        <v>28504</v>
      </c>
      <c r="T1731" s="35">
        <v>0</v>
      </c>
      <c r="U1731" s="35">
        <v>0</v>
      </c>
      <c r="V1731" s="36">
        <v>1</v>
      </c>
      <c r="W1731" s="36">
        <v>1</v>
      </c>
      <c r="X1731" s="37" t="s">
        <v>65</v>
      </c>
    </row>
    <row r="1732" spans="1:24" ht="24" customHeight="1" x14ac:dyDescent="0.2">
      <c r="A1732" s="50" t="s">
        <v>3226</v>
      </c>
      <c r="B1732" s="60" t="s">
        <v>3310</v>
      </c>
      <c r="C1732" s="76" t="s">
        <v>3310</v>
      </c>
      <c r="D1732" s="61" t="s">
        <v>3311</v>
      </c>
      <c r="E1732" s="53">
        <v>63810.9</v>
      </c>
      <c r="F1732" s="26">
        <v>0.21</v>
      </c>
      <c r="G1732" s="53">
        <v>111956.23</v>
      </c>
      <c r="H1732" s="67"/>
      <c r="I1732" s="68"/>
      <c r="J1732" s="69"/>
      <c r="K1732" s="69"/>
      <c r="L1732" s="69"/>
      <c r="M1732" s="69"/>
      <c r="N1732" s="69"/>
      <c r="O1732" s="35"/>
      <c r="P1732" s="35" t="s">
        <v>25744</v>
      </c>
      <c r="Q1732" s="36">
        <v>1</v>
      </c>
      <c r="R1732" s="35" t="s">
        <v>9849</v>
      </c>
      <c r="S1732" s="35" t="s">
        <v>28504</v>
      </c>
      <c r="T1732" s="35">
        <v>0</v>
      </c>
      <c r="U1732" s="35">
        <v>0</v>
      </c>
      <c r="V1732" s="36">
        <v>1</v>
      </c>
      <c r="W1732" s="36">
        <v>1</v>
      </c>
      <c r="X1732" s="37" t="s">
        <v>65</v>
      </c>
    </row>
    <row r="1733" spans="1:24" ht="24" customHeight="1" x14ac:dyDescent="0.2">
      <c r="A1733" s="50" t="s">
        <v>3226</v>
      </c>
      <c r="B1733" s="60" t="s">
        <v>3312</v>
      </c>
      <c r="C1733" s="76" t="s">
        <v>3312</v>
      </c>
      <c r="D1733" s="61" t="s">
        <v>3313</v>
      </c>
      <c r="E1733" s="53">
        <v>41421.370000000003</v>
      </c>
      <c r="F1733" s="26">
        <v>0.21</v>
      </c>
      <c r="G1733" s="53">
        <v>72673.797999999995</v>
      </c>
      <c r="H1733" s="67"/>
      <c r="I1733" s="68"/>
      <c r="J1733" s="69"/>
      <c r="K1733" s="69"/>
      <c r="L1733" s="69"/>
      <c r="M1733" s="69"/>
      <c r="N1733" s="69"/>
      <c r="O1733" s="35"/>
      <c r="P1733" s="35" t="s">
        <v>25745</v>
      </c>
      <c r="Q1733" s="36">
        <v>1</v>
      </c>
      <c r="R1733" s="35" t="s">
        <v>9849</v>
      </c>
      <c r="S1733" s="35" t="s">
        <v>28504</v>
      </c>
      <c r="T1733" s="35">
        <v>0</v>
      </c>
      <c r="U1733" s="35">
        <v>0</v>
      </c>
      <c r="V1733" s="36">
        <v>1</v>
      </c>
      <c r="W1733" s="36">
        <v>1</v>
      </c>
      <c r="X1733" s="37" t="s">
        <v>65</v>
      </c>
    </row>
    <row r="1734" spans="1:24" ht="24" customHeight="1" x14ac:dyDescent="0.2">
      <c r="A1734" s="50" t="s">
        <v>3226</v>
      </c>
      <c r="B1734" s="60" t="s">
        <v>3314</v>
      </c>
      <c r="C1734" s="76" t="s">
        <v>3314</v>
      </c>
      <c r="D1734" s="61" t="s">
        <v>3315</v>
      </c>
      <c r="E1734" s="53">
        <v>108590.49</v>
      </c>
      <c r="F1734" s="26">
        <v>0.21</v>
      </c>
      <c r="G1734" s="53">
        <v>190522.014</v>
      </c>
      <c r="H1734" s="67"/>
      <c r="I1734" s="68"/>
      <c r="J1734" s="69"/>
      <c r="K1734" s="69"/>
      <c r="L1734" s="69"/>
      <c r="M1734" s="69"/>
      <c r="N1734" s="69"/>
      <c r="O1734" s="35"/>
      <c r="P1734" s="35" t="s">
        <v>25746</v>
      </c>
      <c r="Q1734" s="36">
        <v>1</v>
      </c>
      <c r="R1734" s="35" t="s">
        <v>9849</v>
      </c>
      <c r="S1734" s="35" t="s">
        <v>28503</v>
      </c>
      <c r="T1734" s="35">
        <v>0</v>
      </c>
      <c r="U1734" s="35">
        <v>0</v>
      </c>
      <c r="V1734" s="36">
        <v>1</v>
      </c>
      <c r="W1734" s="36">
        <v>1</v>
      </c>
      <c r="X1734" s="37" t="s">
        <v>65</v>
      </c>
    </row>
    <row r="1735" spans="1:24" ht="24" customHeight="1" x14ac:dyDescent="0.2">
      <c r="A1735" s="50" t="s">
        <v>3226</v>
      </c>
      <c r="B1735" s="60" t="s">
        <v>3316</v>
      </c>
      <c r="C1735" s="76" t="s">
        <v>3316</v>
      </c>
      <c r="D1735" s="61" t="s">
        <v>3317</v>
      </c>
      <c r="E1735" s="53">
        <v>108590.49</v>
      </c>
      <c r="F1735" s="26">
        <v>0.21</v>
      </c>
      <c r="G1735" s="53">
        <v>190522.014</v>
      </c>
      <c r="H1735" s="67"/>
      <c r="I1735" s="68"/>
      <c r="J1735" s="69"/>
      <c r="K1735" s="69"/>
      <c r="L1735" s="69"/>
      <c r="M1735" s="69"/>
      <c r="N1735" s="69"/>
      <c r="O1735" s="35"/>
      <c r="P1735" s="35" t="s">
        <v>25747</v>
      </c>
      <c r="Q1735" s="36">
        <v>1</v>
      </c>
      <c r="R1735" s="35" t="s">
        <v>9849</v>
      </c>
      <c r="S1735" s="35" t="s">
        <v>28503</v>
      </c>
      <c r="T1735" s="35">
        <v>0</v>
      </c>
      <c r="U1735" s="35">
        <v>0</v>
      </c>
      <c r="V1735" s="36">
        <v>1</v>
      </c>
      <c r="W1735" s="36">
        <v>1</v>
      </c>
      <c r="X1735" s="37" t="s">
        <v>65</v>
      </c>
    </row>
    <row r="1736" spans="1:24" ht="24" customHeight="1" x14ac:dyDescent="0.2">
      <c r="A1736" s="50" t="s">
        <v>3226</v>
      </c>
      <c r="B1736" s="60" t="s">
        <v>3318</v>
      </c>
      <c r="C1736" s="76" t="s">
        <v>3318</v>
      </c>
      <c r="D1736" s="61" t="s">
        <v>3319</v>
      </c>
      <c r="E1736" s="53">
        <v>70528.03</v>
      </c>
      <c r="F1736" s="26">
        <v>0.21</v>
      </c>
      <c r="G1736" s="53">
        <v>123741.424</v>
      </c>
      <c r="H1736" s="67"/>
      <c r="I1736" s="68"/>
      <c r="J1736" s="69"/>
      <c r="K1736" s="69"/>
      <c r="L1736" s="69"/>
      <c r="M1736" s="69"/>
      <c r="N1736" s="69"/>
      <c r="O1736" s="35"/>
      <c r="P1736" s="35" t="s">
        <v>25748</v>
      </c>
      <c r="Q1736" s="36">
        <v>1</v>
      </c>
      <c r="R1736" s="35" t="s">
        <v>9849</v>
      </c>
      <c r="S1736" s="35" t="s">
        <v>28503</v>
      </c>
      <c r="T1736" s="35">
        <v>0</v>
      </c>
      <c r="U1736" s="35">
        <v>0</v>
      </c>
      <c r="V1736" s="36">
        <v>1</v>
      </c>
      <c r="W1736" s="36">
        <v>1</v>
      </c>
      <c r="X1736" s="37" t="s">
        <v>65</v>
      </c>
    </row>
    <row r="1737" spans="1:24" ht="24" customHeight="1" x14ac:dyDescent="0.2">
      <c r="A1737" s="50" t="s">
        <v>3226</v>
      </c>
      <c r="B1737" s="60" t="s">
        <v>3320</v>
      </c>
      <c r="C1737" s="76" t="s">
        <v>3320</v>
      </c>
      <c r="D1737" s="61" t="s">
        <v>3321</v>
      </c>
      <c r="E1737" s="53">
        <v>48138.02</v>
      </c>
      <c r="F1737" s="26">
        <v>0.21</v>
      </c>
      <c r="G1737" s="53">
        <v>84458.157000000007</v>
      </c>
      <c r="H1737" s="67"/>
      <c r="I1737" s="68"/>
      <c r="J1737" s="69"/>
      <c r="K1737" s="69"/>
      <c r="L1737" s="69"/>
      <c r="M1737" s="69"/>
      <c r="N1737" s="69"/>
      <c r="O1737" s="35"/>
      <c r="P1737" s="35" t="s">
        <v>25749</v>
      </c>
      <c r="Q1737" s="36">
        <v>1</v>
      </c>
      <c r="R1737" s="35" t="s">
        <v>9849</v>
      </c>
      <c r="S1737" s="35" t="s">
        <v>28503</v>
      </c>
      <c r="T1737" s="35">
        <v>0</v>
      </c>
      <c r="U1737" s="35">
        <v>0</v>
      </c>
      <c r="V1737" s="36">
        <v>1</v>
      </c>
      <c r="W1737" s="36">
        <v>1</v>
      </c>
      <c r="X1737" s="37" t="s">
        <v>65</v>
      </c>
    </row>
    <row r="1738" spans="1:24" ht="24" customHeight="1" x14ac:dyDescent="0.2">
      <c r="A1738" s="50" t="s">
        <v>3226</v>
      </c>
      <c r="B1738" s="60" t="s">
        <v>3322</v>
      </c>
      <c r="C1738" s="76" t="s">
        <v>3322</v>
      </c>
      <c r="D1738" s="61" t="s">
        <v>3323</v>
      </c>
      <c r="E1738" s="53">
        <v>15689.89</v>
      </c>
      <c r="F1738" s="26">
        <v>0.21</v>
      </c>
      <c r="G1738" s="53">
        <v>27527.911</v>
      </c>
      <c r="H1738" s="67"/>
      <c r="I1738" s="68"/>
      <c r="J1738" s="69"/>
      <c r="K1738" s="69"/>
      <c r="L1738" s="69"/>
      <c r="M1738" s="69"/>
      <c r="N1738" s="69"/>
      <c r="O1738" s="35"/>
      <c r="P1738" s="35" t="s">
        <v>25750</v>
      </c>
      <c r="Q1738" s="36">
        <v>1</v>
      </c>
      <c r="R1738" s="35" t="s">
        <v>9849</v>
      </c>
      <c r="S1738" s="35" t="s">
        <v>28503</v>
      </c>
      <c r="T1738" s="35">
        <v>0</v>
      </c>
      <c r="U1738" s="35">
        <v>0</v>
      </c>
      <c r="V1738" s="36">
        <v>1</v>
      </c>
      <c r="W1738" s="36">
        <v>1</v>
      </c>
      <c r="X1738" s="37" t="s">
        <v>65</v>
      </c>
    </row>
    <row r="1739" spans="1:24" ht="24" customHeight="1" x14ac:dyDescent="0.2">
      <c r="A1739" s="50" t="s">
        <v>3226</v>
      </c>
      <c r="B1739" s="60" t="s">
        <v>3324</v>
      </c>
      <c r="C1739" s="76" t="s">
        <v>3324</v>
      </c>
      <c r="D1739" s="61" t="s">
        <v>3325</v>
      </c>
      <c r="E1739" s="53">
        <v>25208.52</v>
      </c>
      <c r="F1739" s="26">
        <v>0.21</v>
      </c>
      <c r="G1739" s="53">
        <v>44228.343999999997</v>
      </c>
      <c r="H1739" s="67"/>
      <c r="I1739" s="68"/>
      <c r="J1739" s="69"/>
      <c r="K1739" s="69"/>
      <c r="L1739" s="69"/>
      <c r="M1739" s="69"/>
      <c r="N1739" s="69"/>
      <c r="O1739" s="35"/>
      <c r="P1739" s="35" t="s">
        <v>25751</v>
      </c>
      <c r="Q1739" s="36">
        <v>1</v>
      </c>
      <c r="R1739" s="35" t="s">
        <v>9849</v>
      </c>
      <c r="S1739" s="35" t="s">
        <v>28503</v>
      </c>
      <c r="T1739" s="35">
        <v>0</v>
      </c>
      <c r="U1739" s="35">
        <v>0</v>
      </c>
      <c r="V1739" s="36">
        <v>1</v>
      </c>
      <c r="W1739" s="36">
        <v>1</v>
      </c>
      <c r="X1739" s="37" t="s">
        <v>65</v>
      </c>
    </row>
    <row r="1740" spans="1:24" ht="24" customHeight="1" x14ac:dyDescent="0.2">
      <c r="A1740" s="50" t="s">
        <v>3226</v>
      </c>
      <c r="B1740" s="60" t="s">
        <v>3326</v>
      </c>
      <c r="C1740" s="76" t="s">
        <v>3326</v>
      </c>
      <c r="D1740" s="61" t="s">
        <v>3327</v>
      </c>
      <c r="E1740" s="53">
        <v>15689.89</v>
      </c>
      <c r="F1740" s="26">
        <v>0.21</v>
      </c>
      <c r="G1740" s="53">
        <v>27527.911</v>
      </c>
      <c r="H1740" s="67"/>
      <c r="I1740" s="68"/>
      <c r="J1740" s="69"/>
      <c r="K1740" s="69"/>
      <c r="L1740" s="69"/>
      <c r="M1740" s="69"/>
      <c r="N1740" s="69"/>
      <c r="O1740" s="35"/>
      <c r="P1740" s="35" t="s">
        <v>25752</v>
      </c>
      <c r="Q1740" s="36">
        <v>1</v>
      </c>
      <c r="R1740" s="35" t="s">
        <v>9849</v>
      </c>
      <c r="S1740" s="35" t="s">
        <v>28503</v>
      </c>
      <c r="T1740" s="35">
        <v>0</v>
      </c>
      <c r="U1740" s="35">
        <v>0</v>
      </c>
      <c r="V1740" s="36">
        <v>1</v>
      </c>
      <c r="W1740" s="36">
        <v>1</v>
      </c>
      <c r="X1740" s="37" t="s">
        <v>65</v>
      </c>
    </row>
    <row r="1741" spans="1:24" ht="24" customHeight="1" x14ac:dyDescent="0.2">
      <c r="A1741" s="50" t="s">
        <v>3226</v>
      </c>
      <c r="B1741" s="60" t="s">
        <v>3328</v>
      </c>
      <c r="C1741" s="76" t="s">
        <v>3328</v>
      </c>
      <c r="D1741" s="61" t="s">
        <v>3329</v>
      </c>
      <c r="E1741" s="53">
        <v>22221.8</v>
      </c>
      <c r="F1741" s="26">
        <v>0.21</v>
      </c>
      <c r="G1741" s="53">
        <v>38988.148000000001</v>
      </c>
      <c r="H1741" s="67"/>
      <c r="I1741" s="68"/>
      <c r="J1741" s="69"/>
      <c r="K1741" s="69"/>
      <c r="L1741" s="69"/>
      <c r="M1741" s="69"/>
      <c r="N1741" s="69"/>
      <c r="O1741" s="35"/>
      <c r="P1741" s="35" t="s">
        <v>25753</v>
      </c>
      <c r="Q1741" s="36">
        <v>1</v>
      </c>
      <c r="R1741" s="35" t="s">
        <v>9849</v>
      </c>
      <c r="S1741" s="35" t="s">
        <v>28503</v>
      </c>
      <c r="T1741" s="35">
        <v>0</v>
      </c>
      <c r="U1741" s="35">
        <v>0</v>
      </c>
      <c r="V1741" s="36">
        <v>1</v>
      </c>
      <c r="W1741" s="36">
        <v>1</v>
      </c>
      <c r="X1741" s="37" t="s">
        <v>65</v>
      </c>
    </row>
    <row r="1742" spans="1:24" ht="24" customHeight="1" x14ac:dyDescent="0.2">
      <c r="A1742" s="50" t="s">
        <v>3226</v>
      </c>
      <c r="B1742" s="60" t="s">
        <v>3330</v>
      </c>
      <c r="C1742" s="76" t="s">
        <v>3330</v>
      </c>
      <c r="D1742" s="61" t="s">
        <v>3331</v>
      </c>
      <c r="E1742" s="53">
        <v>22221.8</v>
      </c>
      <c r="F1742" s="26">
        <v>0.21</v>
      </c>
      <c r="G1742" s="53">
        <v>38988.148000000001</v>
      </c>
      <c r="H1742" s="67"/>
      <c r="I1742" s="68"/>
      <c r="J1742" s="69"/>
      <c r="K1742" s="69"/>
      <c r="L1742" s="69"/>
      <c r="M1742" s="69"/>
      <c r="N1742" s="69"/>
      <c r="O1742" s="35"/>
      <c r="P1742" s="35" t="s">
        <v>25754</v>
      </c>
      <c r="Q1742" s="36">
        <v>1</v>
      </c>
      <c r="R1742" s="35" t="s">
        <v>9849</v>
      </c>
      <c r="S1742" s="35" t="s">
        <v>28503</v>
      </c>
      <c r="T1742" s="35">
        <v>0</v>
      </c>
      <c r="U1742" s="35">
        <v>0</v>
      </c>
      <c r="V1742" s="36">
        <v>1</v>
      </c>
      <c r="W1742" s="36">
        <v>1</v>
      </c>
      <c r="X1742" s="37" t="s">
        <v>65</v>
      </c>
    </row>
    <row r="1743" spans="1:24" ht="24" customHeight="1" x14ac:dyDescent="0.2">
      <c r="A1743" s="50" t="s">
        <v>3226</v>
      </c>
      <c r="B1743" s="60" t="s">
        <v>3332</v>
      </c>
      <c r="C1743" s="76" t="s">
        <v>3332</v>
      </c>
      <c r="D1743" s="61" t="s">
        <v>3333</v>
      </c>
      <c r="E1743" s="53">
        <v>22221.8</v>
      </c>
      <c r="F1743" s="26">
        <v>0.21</v>
      </c>
      <c r="G1743" s="53">
        <v>38988.148000000001</v>
      </c>
      <c r="H1743" s="67"/>
      <c r="I1743" s="68"/>
      <c r="J1743" s="69"/>
      <c r="K1743" s="69"/>
      <c r="L1743" s="69"/>
      <c r="M1743" s="69"/>
      <c r="N1743" s="69"/>
      <c r="O1743" s="35"/>
      <c r="P1743" s="35" t="s">
        <v>25755</v>
      </c>
      <c r="Q1743" s="36">
        <v>1</v>
      </c>
      <c r="R1743" s="35" t="s">
        <v>9849</v>
      </c>
      <c r="S1743" s="35" t="s">
        <v>28503</v>
      </c>
      <c r="T1743" s="35">
        <v>0</v>
      </c>
      <c r="U1743" s="35">
        <v>0</v>
      </c>
      <c r="V1743" s="36">
        <v>1</v>
      </c>
      <c r="W1743" s="36">
        <v>1</v>
      </c>
      <c r="X1743" s="37" t="s">
        <v>65</v>
      </c>
    </row>
    <row r="1744" spans="1:24" ht="24" customHeight="1" x14ac:dyDescent="0.2">
      <c r="A1744" s="50" t="s">
        <v>3226</v>
      </c>
      <c r="B1744" s="60" t="s">
        <v>3334</v>
      </c>
      <c r="C1744" s="76" t="s">
        <v>3334</v>
      </c>
      <c r="D1744" s="61" t="s">
        <v>3335</v>
      </c>
      <c r="E1744" s="53">
        <v>22221.8</v>
      </c>
      <c r="F1744" s="26">
        <v>0.21</v>
      </c>
      <c r="G1744" s="53">
        <v>38988.148000000001</v>
      </c>
      <c r="H1744" s="67"/>
      <c r="I1744" s="68"/>
      <c r="J1744" s="69"/>
      <c r="K1744" s="69"/>
      <c r="L1744" s="69"/>
      <c r="M1744" s="69"/>
      <c r="N1744" s="69"/>
      <c r="O1744" s="35"/>
      <c r="P1744" s="35" t="s">
        <v>25756</v>
      </c>
      <c r="Q1744" s="36">
        <v>1</v>
      </c>
      <c r="R1744" s="35" t="s">
        <v>9849</v>
      </c>
      <c r="S1744" s="35" t="s">
        <v>28503</v>
      </c>
      <c r="T1744" s="35">
        <v>0</v>
      </c>
      <c r="U1744" s="35">
        <v>0</v>
      </c>
      <c r="V1744" s="36">
        <v>1</v>
      </c>
      <c r="W1744" s="36">
        <v>1</v>
      </c>
      <c r="X1744" s="37" t="s">
        <v>65</v>
      </c>
    </row>
    <row r="1745" spans="1:24" ht="24" customHeight="1" x14ac:dyDescent="0.2">
      <c r="A1745" s="50" t="s">
        <v>3226</v>
      </c>
      <c r="B1745" s="60" t="s">
        <v>3336</v>
      </c>
      <c r="C1745" s="76" t="s">
        <v>3336</v>
      </c>
      <c r="D1745" s="61" t="s">
        <v>3337</v>
      </c>
      <c r="E1745" s="53">
        <v>22221.8</v>
      </c>
      <c r="F1745" s="26">
        <v>0.21</v>
      </c>
      <c r="G1745" s="53">
        <v>38988.148000000001</v>
      </c>
      <c r="H1745" s="67"/>
      <c r="I1745" s="68"/>
      <c r="J1745" s="69"/>
      <c r="K1745" s="69"/>
      <c r="L1745" s="69"/>
      <c r="M1745" s="69"/>
      <c r="N1745" s="69"/>
      <c r="O1745" s="35"/>
      <c r="P1745" s="35" t="s">
        <v>25757</v>
      </c>
      <c r="Q1745" s="36">
        <v>1</v>
      </c>
      <c r="R1745" s="35" t="s">
        <v>9849</v>
      </c>
      <c r="S1745" s="35" t="s">
        <v>28503</v>
      </c>
      <c r="T1745" s="35">
        <v>0</v>
      </c>
      <c r="U1745" s="35">
        <v>0</v>
      </c>
      <c r="V1745" s="36">
        <v>1</v>
      </c>
      <c r="W1745" s="36">
        <v>1</v>
      </c>
      <c r="X1745" s="37" t="s">
        <v>65</v>
      </c>
    </row>
    <row r="1746" spans="1:24" ht="24" customHeight="1" x14ac:dyDescent="0.2">
      <c r="A1746" s="50" t="s">
        <v>3226</v>
      </c>
      <c r="B1746" s="60" t="s">
        <v>3338</v>
      </c>
      <c r="C1746" s="76" t="s">
        <v>3338</v>
      </c>
      <c r="D1746" s="61" t="s">
        <v>3339</v>
      </c>
      <c r="E1746" s="53">
        <v>22221.8</v>
      </c>
      <c r="F1746" s="26">
        <v>0.21</v>
      </c>
      <c r="G1746" s="53">
        <v>38988.148000000001</v>
      </c>
      <c r="H1746" s="67"/>
      <c r="I1746" s="68"/>
      <c r="J1746" s="69"/>
      <c r="K1746" s="69"/>
      <c r="L1746" s="69"/>
      <c r="M1746" s="69"/>
      <c r="N1746" s="69"/>
      <c r="O1746" s="35"/>
      <c r="P1746" s="35" t="s">
        <v>25758</v>
      </c>
      <c r="Q1746" s="36">
        <v>1</v>
      </c>
      <c r="R1746" s="35" t="s">
        <v>9849</v>
      </c>
      <c r="S1746" s="35" t="s">
        <v>28503</v>
      </c>
      <c r="T1746" s="35">
        <v>0</v>
      </c>
      <c r="U1746" s="35">
        <v>0</v>
      </c>
      <c r="V1746" s="36">
        <v>1</v>
      </c>
      <c r="W1746" s="36">
        <v>1</v>
      </c>
      <c r="X1746" s="37" t="s">
        <v>65</v>
      </c>
    </row>
    <row r="1747" spans="1:24" ht="24" customHeight="1" x14ac:dyDescent="0.2">
      <c r="A1747" s="50" t="s">
        <v>3226</v>
      </c>
      <c r="B1747" s="60" t="s">
        <v>3340</v>
      </c>
      <c r="C1747" s="76" t="s">
        <v>3340</v>
      </c>
      <c r="D1747" s="61" t="s">
        <v>3341</v>
      </c>
      <c r="E1747" s="53">
        <v>22221.8</v>
      </c>
      <c r="F1747" s="26">
        <v>0.21</v>
      </c>
      <c r="G1747" s="53">
        <v>38988.148000000001</v>
      </c>
      <c r="H1747" s="67"/>
      <c r="I1747" s="68"/>
      <c r="J1747" s="69"/>
      <c r="K1747" s="69"/>
      <c r="L1747" s="69"/>
      <c r="M1747" s="69"/>
      <c r="N1747" s="69"/>
      <c r="O1747" s="35"/>
      <c r="P1747" s="35" t="s">
        <v>25759</v>
      </c>
      <c r="Q1747" s="36">
        <v>1</v>
      </c>
      <c r="R1747" s="35" t="s">
        <v>9849</v>
      </c>
      <c r="S1747" s="35" t="s">
        <v>28503</v>
      </c>
      <c r="T1747" s="35">
        <v>0</v>
      </c>
      <c r="U1747" s="35">
        <v>0</v>
      </c>
      <c r="V1747" s="36">
        <v>1</v>
      </c>
      <c r="W1747" s="36">
        <v>1</v>
      </c>
      <c r="X1747" s="37" t="s">
        <v>65</v>
      </c>
    </row>
    <row r="1748" spans="1:24" ht="24" customHeight="1" x14ac:dyDescent="0.2">
      <c r="A1748" s="50" t="s">
        <v>3226</v>
      </c>
      <c r="B1748" s="60" t="s">
        <v>3342</v>
      </c>
      <c r="C1748" s="76" t="s">
        <v>3342</v>
      </c>
      <c r="D1748" s="61" t="s">
        <v>3343</v>
      </c>
      <c r="E1748" s="53">
        <v>22221.8</v>
      </c>
      <c r="F1748" s="26">
        <v>0.21</v>
      </c>
      <c r="G1748" s="53">
        <v>38988.148000000001</v>
      </c>
      <c r="H1748" s="67"/>
      <c r="I1748" s="68"/>
      <c r="J1748" s="69"/>
      <c r="K1748" s="69"/>
      <c r="L1748" s="69"/>
      <c r="M1748" s="69"/>
      <c r="N1748" s="69"/>
      <c r="O1748" s="35"/>
      <c r="P1748" s="35" t="s">
        <v>25760</v>
      </c>
      <c r="Q1748" s="36">
        <v>1</v>
      </c>
      <c r="R1748" s="35" t="s">
        <v>9849</v>
      </c>
      <c r="S1748" s="35" t="s">
        <v>28503</v>
      </c>
      <c r="T1748" s="35">
        <v>0</v>
      </c>
      <c r="U1748" s="35">
        <v>0</v>
      </c>
      <c r="V1748" s="36">
        <v>1</v>
      </c>
      <c r="W1748" s="36">
        <v>1</v>
      </c>
      <c r="X1748" s="37" t="s">
        <v>65</v>
      </c>
    </row>
    <row r="1749" spans="1:24" ht="24" customHeight="1" x14ac:dyDescent="0.2">
      <c r="A1749" s="50" t="s">
        <v>3226</v>
      </c>
      <c r="B1749" s="60" t="s">
        <v>3344</v>
      </c>
      <c r="C1749" s="76" t="s">
        <v>3344</v>
      </c>
      <c r="D1749" s="61" t="s">
        <v>3345</v>
      </c>
      <c r="E1749" s="53">
        <v>26599.1</v>
      </c>
      <c r="F1749" s="26">
        <v>0.21</v>
      </c>
      <c r="G1749" s="53">
        <v>46668.127</v>
      </c>
      <c r="H1749" s="67"/>
      <c r="I1749" s="68"/>
      <c r="J1749" s="69"/>
      <c r="K1749" s="69"/>
      <c r="L1749" s="69"/>
      <c r="M1749" s="69"/>
      <c r="N1749" s="69"/>
      <c r="O1749" s="35"/>
      <c r="P1749" s="35" t="s">
        <v>25761</v>
      </c>
      <c r="Q1749" s="36">
        <v>1</v>
      </c>
      <c r="R1749" s="35" t="s">
        <v>9849</v>
      </c>
      <c r="S1749" s="35" t="s">
        <v>28504</v>
      </c>
      <c r="T1749" s="35">
        <v>0</v>
      </c>
      <c r="U1749" s="35">
        <v>0</v>
      </c>
      <c r="V1749" s="36">
        <v>1</v>
      </c>
      <c r="W1749" s="36">
        <v>1</v>
      </c>
      <c r="X1749" s="37" t="s">
        <v>65</v>
      </c>
    </row>
    <row r="1750" spans="1:24" ht="24" customHeight="1" x14ac:dyDescent="0.2">
      <c r="A1750" s="50" t="s">
        <v>3226</v>
      </c>
      <c r="B1750" s="60" t="s">
        <v>3346</v>
      </c>
      <c r="C1750" s="76" t="s">
        <v>3346</v>
      </c>
      <c r="D1750" s="61" t="s">
        <v>3347</v>
      </c>
      <c r="E1750" s="53">
        <v>22221.8</v>
      </c>
      <c r="F1750" s="26">
        <v>0.21</v>
      </c>
      <c r="G1750" s="53">
        <v>38988.148000000001</v>
      </c>
      <c r="H1750" s="67"/>
      <c r="I1750" s="68"/>
      <c r="J1750" s="69"/>
      <c r="K1750" s="69"/>
      <c r="L1750" s="69"/>
      <c r="M1750" s="69"/>
      <c r="N1750" s="69"/>
      <c r="O1750" s="35"/>
      <c r="P1750" s="35" t="s">
        <v>25762</v>
      </c>
      <c r="Q1750" s="36">
        <v>1</v>
      </c>
      <c r="R1750" s="35" t="s">
        <v>9849</v>
      </c>
      <c r="S1750" s="35" t="s">
        <v>28503</v>
      </c>
      <c r="T1750" s="35">
        <v>0</v>
      </c>
      <c r="U1750" s="35">
        <v>0</v>
      </c>
      <c r="V1750" s="36">
        <v>1</v>
      </c>
      <c r="W1750" s="36">
        <v>1</v>
      </c>
      <c r="X1750" s="37" t="s">
        <v>65</v>
      </c>
    </row>
    <row r="1751" spans="1:24" ht="24" customHeight="1" x14ac:dyDescent="0.2">
      <c r="A1751" s="50" t="s">
        <v>3226</v>
      </c>
      <c r="B1751" s="60" t="s">
        <v>3348</v>
      </c>
      <c r="C1751" s="76" t="s">
        <v>3348</v>
      </c>
      <c r="D1751" s="61" t="s">
        <v>3349</v>
      </c>
      <c r="E1751" s="53">
        <v>8033.08</v>
      </c>
      <c r="F1751" s="26">
        <v>0.21</v>
      </c>
      <c r="G1751" s="53">
        <v>14094.044</v>
      </c>
      <c r="H1751" s="67"/>
      <c r="I1751" s="68"/>
      <c r="J1751" s="69"/>
      <c r="K1751" s="69"/>
      <c r="L1751" s="69"/>
      <c r="M1751" s="69"/>
      <c r="N1751" s="69"/>
      <c r="O1751" s="35"/>
      <c r="P1751" s="35" t="s">
        <v>25763</v>
      </c>
      <c r="Q1751" s="36">
        <v>1</v>
      </c>
      <c r="R1751" s="35" t="s">
        <v>9849</v>
      </c>
      <c r="S1751" s="35" t="s">
        <v>28504</v>
      </c>
      <c r="T1751" s="35">
        <v>0</v>
      </c>
      <c r="U1751" s="35">
        <v>0</v>
      </c>
      <c r="V1751" s="36">
        <v>1</v>
      </c>
      <c r="W1751" s="36">
        <v>1</v>
      </c>
      <c r="X1751" s="37" t="s">
        <v>65</v>
      </c>
    </row>
    <row r="1752" spans="1:24" ht="24" customHeight="1" x14ac:dyDescent="0.2">
      <c r="A1752" s="50" t="s">
        <v>3226</v>
      </c>
      <c r="B1752" s="60" t="s">
        <v>3350</v>
      </c>
      <c r="C1752" s="76" t="s">
        <v>3350</v>
      </c>
      <c r="D1752" s="61" t="s">
        <v>3351</v>
      </c>
      <c r="E1752" s="53">
        <v>29106.799999999999</v>
      </c>
      <c r="F1752" s="26">
        <v>0.21</v>
      </c>
      <c r="G1752" s="53">
        <v>51067.881000000001</v>
      </c>
      <c r="H1752" s="67"/>
      <c r="I1752" s="68"/>
      <c r="J1752" s="69"/>
      <c r="K1752" s="69"/>
      <c r="L1752" s="69"/>
      <c r="M1752" s="69"/>
      <c r="N1752" s="69"/>
      <c r="O1752" s="35"/>
      <c r="P1752" s="35" t="s">
        <v>25764</v>
      </c>
      <c r="Q1752" s="36">
        <v>1</v>
      </c>
      <c r="R1752" s="35" t="s">
        <v>9849</v>
      </c>
      <c r="S1752" s="35" t="s">
        <v>28504</v>
      </c>
      <c r="T1752" s="35">
        <v>0</v>
      </c>
      <c r="U1752" s="35">
        <v>0</v>
      </c>
      <c r="V1752" s="36">
        <v>1</v>
      </c>
      <c r="W1752" s="36">
        <v>1</v>
      </c>
      <c r="X1752" s="37" t="s">
        <v>65</v>
      </c>
    </row>
    <row r="1753" spans="1:24" ht="24" customHeight="1" x14ac:dyDescent="0.2">
      <c r="A1753" s="50" t="s">
        <v>3226</v>
      </c>
      <c r="B1753" s="60" t="s">
        <v>3352</v>
      </c>
      <c r="C1753" s="76" t="s">
        <v>3352</v>
      </c>
      <c r="D1753" s="61" t="s">
        <v>3353</v>
      </c>
      <c r="E1753" s="53">
        <v>32606.959999999999</v>
      </c>
      <c r="F1753" s="26">
        <v>0.21</v>
      </c>
      <c r="G1753" s="53">
        <v>57208.909</v>
      </c>
      <c r="H1753" s="67"/>
      <c r="I1753" s="68"/>
      <c r="J1753" s="69"/>
      <c r="K1753" s="69"/>
      <c r="L1753" s="69"/>
      <c r="M1753" s="69"/>
      <c r="N1753" s="69"/>
      <c r="O1753" s="35"/>
      <c r="P1753" s="35" t="s">
        <v>25765</v>
      </c>
      <c r="Q1753" s="36">
        <v>1</v>
      </c>
      <c r="R1753" s="35" t="s">
        <v>9849</v>
      </c>
      <c r="S1753" s="35" t="s">
        <v>28504</v>
      </c>
      <c r="T1753" s="35">
        <v>0</v>
      </c>
      <c r="U1753" s="35">
        <v>0</v>
      </c>
      <c r="V1753" s="36">
        <v>1</v>
      </c>
      <c r="W1753" s="36">
        <v>1</v>
      </c>
      <c r="X1753" s="37" t="s">
        <v>65</v>
      </c>
    </row>
    <row r="1754" spans="1:24" ht="24" customHeight="1" x14ac:dyDescent="0.2">
      <c r="A1754" s="50" t="s">
        <v>3226</v>
      </c>
      <c r="B1754" s="60" t="s">
        <v>3354</v>
      </c>
      <c r="C1754" s="76" t="s">
        <v>3354</v>
      </c>
      <c r="D1754" s="61" t="s">
        <v>3355</v>
      </c>
      <c r="E1754" s="53">
        <v>32606.959999999999</v>
      </c>
      <c r="F1754" s="26">
        <v>0.21</v>
      </c>
      <c r="G1754" s="53">
        <v>57208.909</v>
      </c>
      <c r="H1754" s="67"/>
      <c r="I1754" s="68"/>
      <c r="J1754" s="69"/>
      <c r="K1754" s="69"/>
      <c r="L1754" s="69"/>
      <c r="M1754" s="69"/>
      <c r="N1754" s="69"/>
      <c r="O1754" s="35"/>
      <c r="P1754" s="35" t="s">
        <v>25766</v>
      </c>
      <c r="Q1754" s="36">
        <v>1</v>
      </c>
      <c r="R1754" s="35" t="s">
        <v>9849</v>
      </c>
      <c r="S1754" s="35" t="s">
        <v>28504</v>
      </c>
      <c r="T1754" s="35">
        <v>0</v>
      </c>
      <c r="U1754" s="35">
        <v>0</v>
      </c>
      <c r="V1754" s="36">
        <v>1</v>
      </c>
      <c r="W1754" s="36">
        <v>1</v>
      </c>
      <c r="X1754" s="37" t="s">
        <v>65</v>
      </c>
    </row>
    <row r="1755" spans="1:24" ht="24" customHeight="1" x14ac:dyDescent="0.2">
      <c r="A1755" s="50" t="s">
        <v>3226</v>
      </c>
      <c r="B1755" s="60" t="s">
        <v>3356</v>
      </c>
      <c r="C1755" s="76" t="s">
        <v>3356</v>
      </c>
      <c r="D1755" s="61" t="s">
        <v>3357</v>
      </c>
      <c r="E1755" s="53">
        <v>32606.959999999999</v>
      </c>
      <c r="F1755" s="26">
        <v>0.21</v>
      </c>
      <c r="G1755" s="53">
        <v>57208.909</v>
      </c>
      <c r="H1755" s="67"/>
      <c r="I1755" s="68"/>
      <c r="J1755" s="69"/>
      <c r="K1755" s="69"/>
      <c r="L1755" s="69"/>
      <c r="M1755" s="69"/>
      <c r="N1755" s="69"/>
      <c r="O1755" s="35"/>
      <c r="P1755" s="35" t="s">
        <v>25767</v>
      </c>
      <c r="Q1755" s="36">
        <v>1</v>
      </c>
      <c r="R1755" s="35" t="s">
        <v>9849</v>
      </c>
      <c r="S1755" s="35" t="s">
        <v>28504</v>
      </c>
      <c r="T1755" s="35">
        <v>0</v>
      </c>
      <c r="U1755" s="35">
        <v>0</v>
      </c>
      <c r="V1755" s="36">
        <v>1</v>
      </c>
      <c r="W1755" s="36">
        <v>1</v>
      </c>
      <c r="X1755" s="37" t="s">
        <v>65</v>
      </c>
    </row>
    <row r="1756" spans="1:24" ht="24" customHeight="1" x14ac:dyDescent="0.2">
      <c r="A1756" s="50" t="s">
        <v>3226</v>
      </c>
      <c r="B1756" s="60" t="s">
        <v>3358</v>
      </c>
      <c r="C1756" s="76" t="s">
        <v>3358</v>
      </c>
      <c r="D1756" s="61" t="s">
        <v>3359</v>
      </c>
      <c r="E1756" s="53">
        <v>32606.959999999999</v>
      </c>
      <c r="F1756" s="26">
        <v>0.21</v>
      </c>
      <c r="G1756" s="53">
        <v>57208.909</v>
      </c>
      <c r="H1756" s="67"/>
      <c r="I1756" s="68"/>
      <c r="J1756" s="69"/>
      <c r="K1756" s="69"/>
      <c r="L1756" s="69"/>
      <c r="M1756" s="69"/>
      <c r="N1756" s="69"/>
      <c r="O1756" s="35"/>
      <c r="P1756" s="35" t="s">
        <v>25768</v>
      </c>
      <c r="Q1756" s="36">
        <v>1</v>
      </c>
      <c r="R1756" s="35" t="s">
        <v>9849</v>
      </c>
      <c r="S1756" s="35" t="s">
        <v>28504</v>
      </c>
      <c r="T1756" s="35">
        <v>0</v>
      </c>
      <c r="U1756" s="35">
        <v>0</v>
      </c>
      <c r="V1756" s="36">
        <v>1</v>
      </c>
      <c r="W1756" s="36">
        <v>1</v>
      </c>
      <c r="X1756" s="37" t="s">
        <v>65</v>
      </c>
    </row>
    <row r="1757" spans="1:24" ht="24" customHeight="1" x14ac:dyDescent="0.2">
      <c r="A1757" s="50" t="s">
        <v>3226</v>
      </c>
      <c r="B1757" s="60" t="s">
        <v>3360</v>
      </c>
      <c r="C1757" s="76" t="s">
        <v>3360</v>
      </c>
      <c r="D1757" s="61" t="s">
        <v>3361</v>
      </c>
      <c r="E1757" s="53">
        <v>32606.959999999999</v>
      </c>
      <c r="F1757" s="26">
        <v>0.21</v>
      </c>
      <c r="G1757" s="53">
        <v>57208.909</v>
      </c>
      <c r="H1757" s="67"/>
      <c r="I1757" s="68"/>
      <c r="J1757" s="69"/>
      <c r="K1757" s="69"/>
      <c r="L1757" s="69"/>
      <c r="M1757" s="69"/>
      <c r="N1757" s="69"/>
      <c r="O1757" s="35"/>
      <c r="P1757" s="35" t="s">
        <v>25769</v>
      </c>
      <c r="Q1757" s="36">
        <v>1</v>
      </c>
      <c r="R1757" s="35" t="s">
        <v>9849</v>
      </c>
      <c r="S1757" s="35" t="s">
        <v>28504</v>
      </c>
      <c r="T1757" s="35">
        <v>0</v>
      </c>
      <c r="U1757" s="35">
        <v>0</v>
      </c>
      <c r="V1757" s="36">
        <v>1</v>
      </c>
      <c r="W1757" s="36">
        <v>1</v>
      </c>
      <c r="X1757" s="37" t="s">
        <v>65</v>
      </c>
    </row>
    <row r="1758" spans="1:24" ht="24" customHeight="1" x14ac:dyDescent="0.2">
      <c r="A1758" s="50" t="s">
        <v>17791</v>
      </c>
      <c r="B1758" s="60" t="s">
        <v>23949</v>
      </c>
      <c r="C1758" s="76" t="s">
        <v>23949</v>
      </c>
      <c r="D1758" s="61" t="s">
        <v>23950</v>
      </c>
      <c r="E1758" s="53">
        <v>1096.8</v>
      </c>
      <c r="F1758" s="26">
        <v>0.21</v>
      </c>
      <c r="G1758" s="53">
        <v>1924.336</v>
      </c>
      <c r="H1758" s="67"/>
      <c r="I1758" s="68"/>
      <c r="J1758" s="69"/>
      <c r="K1758" s="69"/>
      <c r="L1758" s="69"/>
      <c r="M1758" s="69"/>
      <c r="N1758" s="69"/>
      <c r="O1758" s="35"/>
      <c r="P1758" s="35" t="s">
        <v>65</v>
      </c>
      <c r="Q1758" s="36">
        <v>1</v>
      </c>
      <c r="R1758" s="35" t="s">
        <v>9849</v>
      </c>
      <c r="S1758" s="35" t="s">
        <v>28504</v>
      </c>
      <c r="T1758" s="35">
        <v>0</v>
      </c>
      <c r="U1758" s="35">
        <v>0</v>
      </c>
      <c r="V1758" s="36" t="e">
        <v>#N/A</v>
      </c>
      <c r="W1758" s="36" t="e">
        <v>#N/A</v>
      </c>
      <c r="X1758" s="37" t="s">
        <v>65</v>
      </c>
    </row>
    <row r="1759" spans="1:24" ht="24" customHeight="1" x14ac:dyDescent="0.2">
      <c r="A1759" s="50" t="s">
        <v>17791</v>
      </c>
      <c r="B1759" s="60" t="s">
        <v>23951</v>
      </c>
      <c r="C1759" s="76" t="s">
        <v>23951</v>
      </c>
      <c r="D1759" s="61" t="s">
        <v>23952</v>
      </c>
      <c r="E1759" s="53">
        <v>446.74799999999999</v>
      </c>
      <c r="F1759" s="26">
        <v>0.21</v>
      </c>
      <c r="G1759" s="53">
        <v>783.81899999999996</v>
      </c>
      <c r="H1759" s="67"/>
      <c r="I1759" s="68"/>
      <c r="J1759" s="69"/>
      <c r="K1759" s="69"/>
      <c r="L1759" s="69"/>
      <c r="M1759" s="69"/>
      <c r="N1759" s="69"/>
      <c r="O1759" s="35"/>
      <c r="P1759" s="35" t="s">
        <v>65</v>
      </c>
      <c r="Q1759" s="36">
        <v>12</v>
      </c>
      <c r="R1759" s="35" t="s">
        <v>9849</v>
      </c>
      <c r="S1759" s="35" t="s">
        <v>28504</v>
      </c>
      <c r="T1759" s="35">
        <v>0</v>
      </c>
      <c r="U1759" s="35">
        <v>0</v>
      </c>
      <c r="V1759" s="36" t="e">
        <v>#N/A</v>
      </c>
      <c r="W1759" s="36" t="e">
        <v>#N/A</v>
      </c>
      <c r="X1759" s="37" t="s">
        <v>65</v>
      </c>
    </row>
    <row r="1760" spans="1:24" ht="24" customHeight="1" x14ac:dyDescent="0.2">
      <c r="A1760" s="50" t="s">
        <v>17791</v>
      </c>
      <c r="B1760" s="60" t="s">
        <v>23953</v>
      </c>
      <c r="C1760" s="76" t="s">
        <v>23953</v>
      </c>
      <c r="D1760" s="61" t="s">
        <v>23954</v>
      </c>
      <c r="E1760" s="53">
        <v>4062.52</v>
      </c>
      <c r="F1760" s="26">
        <v>0.21</v>
      </c>
      <c r="G1760" s="53">
        <v>7127.6909999999998</v>
      </c>
      <c r="H1760" s="67"/>
      <c r="I1760" s="68"/>
      <c r="J1760" s="69"/>
      <c r="K1760" s="69"/>
      <c r="L1760" s="69"/>
      <c r="M1760" s="69"/>
      <c r="N1760" s="69"/>
      <c r="O1760" s="35"/>
      <c r="P1760" s="35" t="s">
        <v>25770</v>
      </c>
      <c r="Q1760" s="36">
        <v>3</v>
      </c>
      <c r="R1760" s="35" t="s">
        <v>9849</v>
      </c>
      <c r="S1760" s="35" t="s">
        <v>28504</v>
      </c>
      <c r="T1760" s="35">
        <v>0</v>
      </c>
      <c r="U1760" s="35">
        <v>0</v>
      </c>
      <c r="V1760" s="36" t="e">
        <v>#N/A</v>
      </c>
      <c r="W1760" s="36" t="e">
        <v>#N/A</v>
      </c>
      <c r="X1760" s="37" t="s">
        <v>65</v>
      </c>
    </row>
    <row r="1761" spans="1:24" ht="24" customHeight="1" x14ac:dyDescent="0.2">
      <c r="A1761" s="50" t="s">
        <v>17791</v>
      </c>
      <c r="B1761" s="60" t="s">
        <v>23955</v>
      </c>
      <c r="C1761" s="76" t="s">
        <v>23955</v>
      </c>
      <c r="D1761" s="61" t="s">
        <v>23956</v>
      </c>
      <c r="E1761" s="53">
        <v>5228.7700000000004</v>
      </c>
      <c r="F1761" s="26">
        <v>0.21</v>
      </c>
      <c r="G1761" s="53">
        <v>9173.8770000000004</v>
      </c>
      <c r="H1761" s="67"/>
      <c r="I1761" s="68"/>
      <c r="J1761" s="69"/>
      <c r="K1761" s="69"/>
      <c r="L1761" s="69"/>
      <c r="M1761" s="69"/>
      <c r="N1761" s="69"/>
      <c r="O1761" s="35"/>
      <c r="P1761" s="35" t="s">
        <v>25771</v>
      </c>
      <c r="Q1761" s="36">
        <v>3</v>
      </c>
      <c r="R1761" s="35" t="s">
        <v>9849</v>
      </c>
      <c r="S1761" s="35" t="s">
        <v>28504</v>
      </c>
      <c r="T1761" s="35">
        <v>0</v>
      </c>
      <c r="U1761" s="35">
        <v>0</v>
      </c>
      <c r="V1761" s="36" t="e">
        <v>#N/A</v>
      </c>
      <c r="W1761" s="36" t="e">
        <v>#N/A</v>
      </c>
      <c r="X1761" s="37" t="s">
        <v>65</v>
      </c>
    </row>
    <row r="1762" spans="1:24" ht="24" customHeight="1" x14ac:dyDescent="0.2">
      <c r="A1762" s="50" t="s">
        <v>3362</v>
      </c>
      <c r="B1762" s="60" t="s">
        <v>3365</v>
      </c>
      <c r="C1762" s="76" t="s">
        <v>3365</v>
      </c>
      <c r="D1762" s="61" t="s">
        <v>3366</v>
      </c>
      <c r="E1762" s="53">
        <v>9445.18</v>
      </c>
      <c r="F1762" s="26">
        <v>0.21</v>
      </c>
      <c r="G1762" s="53">
        <v>16571.566999999999</v>
      </c>
      <c r="H1762" s="67"/>
      <c r="I1762" s="68"/>
      <c r="J1762" s="69"/>
      <c r="K1762" s="69"/>
      <c r="L1762" s="69"/>
      <c r="M1762" s="69"/>
      <c r="N1762" s="69"/>
      <c r="O1762" s="35"/>
      <c r="P1762" s="35" t="s">
        <v>65</v>
      </c>
      <c r="Q1762" s="36">
        <v>1</v>
      </c>
      <c r="R1762" s="35" t="s">
        <v>27</v>
      </c>
      <c r="S1762" s="35" t="s">
        <v>28504</v>
      </c>
      <c r="T1762" s="35">
        <v>0</v>
      </c>
      <c r="U1762" s="35">
        <v>0</v>
      </c>
      <c r="V1762" s="36">
        <v>1</v>
      </c>
      <c r="W1762" s="36">
        <v>1</v>
      </c>
      <c r="X1762" s="37" t="s">
        <v>65</v>
      </c>
    </row>
    <row r="1763" spans="1:24" ht="24" customHeight="1" x14ac:dyDescent="0.2">
      <c r="A1763" s="50" t="s">
        <v>3362</v>
      </c>
      <c r="B1763" s="60" t="s">
        <v>3367</v>
      </c>
      <c r="C1763" s="76" t="s">
        <v>3367</v>
      </c>
      <c r="D1763" s="61" t="s">
        <v>3368</v>
      </c>
      <c r="E1763" s="53">
        <v>238169.34</v>
      </c>
      <c r="F1763" s="26">
        <v>0.105</v>
      </c>
      <c r="G1763" s="53">
        <v>381606.82199999999</v>
      </c>
      <c r="H1763" s="67"/>
      <c r="I1763" s="68"/>
      <c r="J1763" s="69"/>
      <c r="K1763" s="69"/>
      <c r="L1763" s="69"/>
      <c r="M1763" s="69"/>
      <c r="N1763" s="69"/>
      <c r="O1763" s="35"/>
      <c r="P1763" s="35" t="s">
        <v>65</v>
      </c>
      <c r="Q1763" s="36">
        <v>1</v>
      </c>
      <c r="R1763" s="35" t="s">
        <v>27</v>
      </c>
      <c r="S1763" s="35" t="s">
        <v>28504</v>
      </c>
      <c r="T1763" s="35">
        <v>0</v>
      </c>
      <c r="U1763" s="35">
        <v>0</v>
      </c>
      <c r="V1763" s="36">
        <v>1</v>
      </c>
      <c r="W1763" s="36">
        <v>1</v>
      </c>
      <c r="X1763" s="37" t="s">
        <v>65</v>
      </c>
    </row>
    <row r="1764" spans="1:24" ht="24" customHeight="1" x14ac:dyDescent="0.2">
      <c r="A1764" s="50" t="s">
        <v>3362</v>
      </c>
      <c r="B1764" s="60" t="s">
        <v>3369</v>
      </c>
      <c r="C1764" s="76" t="s">
        <v>3369</v>
      </c>
      <c r="D1764" s="61" t="s">
        <v>3370</v>
      </c>
      <c r="E1764" s="53">
        <v>90650.29</v>
      </c>
      <c r="F1764" s="26">
        <v>0.105</v>
      </c>
      <c r="G1764" s="53">
        <v>145244.427</v>
      </c>
      <c r="H1764" s="67"/>
      <c r="I1764" s="68"/>
      <c r="J1764" s="69"/>
      <c r="K1764" s="69"/>
      <c r="L1764" s="69"/>
      <c r="M1764" s="69"/>
      <c r="N1764" s="69"/>
      <c r="O1764" s="35"/>
      <c r="P1764" s="35" t="s">
        <v>65</v>
      </c>
      <c r="Q1764" s="36">
        <v>1</v>
      </c>
      <c r="R1764" s="35" t="s">
        <v>27</v>
      </c>
      <c r="S1764" s="35" t="s">
        <v>28503</v>
      </c>
      <c r="T1764" s="35">
        <v>0</v>
      </c>
      <c r="U1764" s="35">
        <v>0</v>
      </c>
      <c r="V1764" s="36">
        <v>1</v>
      </c>
      <c r="W1764" s="36">
        <v>1</v>
      </c>
      <c r="X1764" s="37" t="s">
        <v>65</v>
      </c>
    </row>
    <row r="1765" spans="1:24" ht="24" customHeight="1" x14ac:dyDescent="0.2">
      <c r="A1765" s="50" t="s">
        <v>3362</v>
      </c>
      <c r="B1765" s="60" t="s">
        <v>3371</v>
      </c>
      <c r="C1765" s="76" t="s">
        <v>3371</v>
      </c>
      <c r="D1765" s="61" t="s">
        <v>3372</v>
      </c>
      <c r="E1765" s="53">
        <v>113009.03</v>
      </c>
      <c r="F1765" s="26">
        <v>0.105</v>
      </c>
      <c r="G1765" s="53">
        <v>181068.71400000001</v>
      </c>
      <c r="H1765" s="67"/>
      <c r="I1765" s="68"/>
      <c r="J1765" s="69"/>
      <c r="K1765" s="69"/>
      <c r="L1765" s="69"/>
      <c r="M1765" s="69"/>
      <c r="N1765" s="69"/>
      <c r="O1765" s="35"/>
      <c r="P1765" s="35" t="s">
        <v>65</v>
      </c>
      <c r="Q1765" s="36">
        <v>1</v>
      </c>
      <c r="R1765" s="35" t="s">
        <v>27</v>
      </c>
      <c r="S1765" s="35" t="s">
        <v>28503</v>
      </c>
      <c r="T1765" s="35">
        <v>0</v>
      </c>
      <c r="U1765" s="35">
        <v>0</v>
      </c>
      <c r="V1765" s="36">
        <v>1</v>
      </c>
      <c r="W1765" s="36">
        <v>1</v>
      </c>
      <c r="X1765" s="37" t="s">
        <v>65</v>
      </c>
    </row>
    <row r="1766" spans="1:24" ht="24" customHeight="1" x14ac:dyDescent="0.2">
      <c r="A1766" s="50" t="s">
        <v>3362</v>
      </c>
      <c r="B1766" s="60" t="s">
        <v>3373</v>
      </c>
      <c r="C1766" s="76" t="s">
        <v>3373</v>
      </c>
      <c r="D1766" s="61" t="s">
        <v>3374</v>
      </c>
      <c r="E1766" s="53">
        <v>31581.81</v>
      </c>
      <c r="F1766" s="26">
        <v>0.21</v>
      </c>
      <c r="G1766" s="53">
        <v>55410.28</v>
      </c>
      <c r="H1766" s="67"/>
      <c r="I1766" s="68"/>
      <c r="J1766" s="69"/>
      <c r="K1766" s="69"/>
      <c r="L1766" s="69"/>
      <c r="M1766" s="69"/>
      <c r="N1766" s="69"/>
      <c r="O1766" s="35"/>
      <c r="P1766" s="35" t="s">
        <v>65</v>
      </c>
      <c r="Q1766" s="36">
        <v>1</v>
      </c>
      <c r="R1766" s="35" t="s">
        <v>27</v>
      </c>
      <c r="S1766" s="35" t="s">
        <v>28503</v>
      </c>
      <c r="T1766" s="35">
        <v>0</v>
      </c>
      <c r="U1766" s="35">
        <v>0</v>
      </c>
      <c r="V1766" s="36">
        <v>1</v>
      </c>
      <c r="W1766" s="36">
        <v>1</v>
      </c>
      <c r="X1766" s="37" t="s">
        <v>65</v>
      </c>
    </row>
    <row r="1767" spans="1:24" ht="24" customHeight="1" x14ac:dyDescent="0.2">
      <c r="A1767" s="50" t="s">
        <v>3362</v>
      </c>
      <c r="B1767" s="60" t="s">
        <v>3375</v>
      </c>
      <c r="C1767" s="76" t="s">
        <v>3375</v>
      </c>
      <c r="D1767" s="61" t="s">
        <v>3376</v>
      </c>
      <c r="E1767" s="53">
        <v>5483.51</v>
      </c>
      <c r="F1767" s="26">
        <v>0.21</v>
      </c>
      <c r="G1767" s="53">
        <v>9620.8189999999995</v>
      </c>
      <c r="H1767" s="67"/>
      <c r="I1767" s="68"/>
      <c r="J1767" s="69"/>
      <c r="K1767" s="69"/>
      <c r="L1767" s="69"/>
      <c r="M1767" s="69"/>
      <c r="N1767" s="69"/>
      <c r="O1767" s="35"/>
      <c r="P1767" s="35" t="s">
        <v>65</v>
      </c>
      <c r="Q1767" s="36">
        <v>1</v>
      </c>
      <c r="R1767" s="35" t="s">
        <v>27</v>
      </c>
      <c r="S1767" s="35" t="s">
        <v>28503</v>
      </c>
      <c r="T1767" s="35">
        <v>0</v>
      </c>
      <c r="U1767" s="35">
        <v>0</v>
      </c>
      <c r="V1767" s="36">
        <v>1</v>
      </c>
      <c r="W1767" s="36">
        <v>1</v>
      </c>
      <c r="X1767" s="37" t="s">
        <v>65</v>
      </c>
    </row>
    <row r="1768" spans="1:24" ht="24" customHeight="1" x14ac:dyDescent="0.2">
      <c r="A1768" s="50" t="s">
        <v>3362</v>
      </c>
      <c r="B1768" s="60" t="s">
        <v>3377</v>
      </c>
      <c r="C1768" s="76" t="s">
        <v>3377</v>
      </c>
      <c r="D1768" s="61" t="s">
        <v>3378</v>
      </c>
      <c r="E1768" s="53">
        <v>7676.97</v>
      </c>
      <c r="F1768" s="26">
        <v>0.21</v>
      </c>
      <c r="G1768" s="53">
        <v>13469.248</v>
      </c>
      <c r="H1768" s="67"/>
      <c r="I1768" s="68"/>
      <c r="J1768" s="69"/>
      <c r="K1768" s="69"/>
      <c r="L1768" s="69"/>
      <c r="M1768" s="69"/>
      <c r="N1768" s="69"/>
      <c r="O1768" s="35"/>
      <c r="P1768" s="35" t="s">
        <v>65</v>
      </c>
      <c r="Q1768" s="36">
        <v>1</v>
      </c>
      <c r="R1768" s="35" t="s">
        <v>27</v>
      </c>
      <c r="S1768" s="35" t="s">
        <v>28503</v>
      </c>
      <c r="T1768" s="35">
        <v>0</v>
      </c>
      <c r="U1768" s="35">
        <v>0</v>
      </c>
      <c r="V1768" s="36">
        <v>1</v>
      </c>
      <c r="W1768" s="36">
        <v>1</v>
      </c>
      <c r="X1768" s="37" t="s">
        <v>65</v>
      </c>
    </row>
    <row r="1769" spans="1:24" ht="24" customHeight="1" x14ac:dyDescent="0.2">
      <c r="A1769" s="50" t="s">
        <v>3362</v>
      </c>
      <c r="B1769" s="60" t="s">
        <v>3379</v>
      </c>
      <c r="C1769" s="76" t="s">
        <v>3379</v>
      </c>
      <c r="D1769" s="61" t="s">
        <v>3380</v>
      </c>
      <c r="E1769" s="53">
        <v>57028.71</v>
      </c>
      <c r="F1769" s="26">
        <v>0.21</v>
      </c>
      <c r="G1769" s="53">
        <v>100056.872</v>
      </c>
      <c r="H1769" s="67"/>
      <c r="I1769" s="68"/>
      <c r="J1769" s="69"/>
      <c r="K1769" s="69"/>
      <c r="L1769" s="69"/>
      <c r="M1769" s="69"/>
      <c r="N1769" s="69"/>
      <c r="O1769" s="35"/>
      <c r="P1769" s="35" t="s">
        <v>65</v>
      </c>
      <c r="Q1769" s="36">
        <v>1</v>
      </c>
      <c r="R1769" s="35" t="s">
        <v>27</v>
      </c>
      <c r="S1769" s="35" t="s">
        <v>28503</v>
      </c>
      <c r="T1769" s="35">
        <v>0</v>
      </c>
      <c r="U1769" s="35">
        <v>0</v>
      </c>
      <c r="V1769" s="36">
        <v>1</v>
      </c>
      <c r="W1769" s="36">
        <v>1</v>
      </c>
      <c r="X1769" s="37" t="s">
        <v>65</v>
      </c>
    </row>
    <row r="1770" spans="1:24" ht="24" customHeight="1" x14ac:dyDescent="0.2">
      <c r="A1770" s="50" t="s">
        <v>3362</v>
      </c>
      <c r="B1770" s="60" t="s">
        <v>3381</v>
      </c>
      <c r="C1770" s="76" t="s">
        <v>3381</v>
      </c>
      <c r="D1770" s="61" t="s">
        <v>3382</v>
      </c>
      <c r="E1770" s="53">
        <v>35094.61</v>
      </c>
      <c r="F1770" s="26">
        <v>0.21</v>
      </c>
      <c r="G1770" s="53">
        <v>61573.487999999998</v>
      </c>
      <c r="H1770" s="67"/>
      <c r="I1770" s="68"/>
      <c r="J1770" s="69"/>
      <c r="K1770" s="69"/>
      <c r="L1770" s="69"/>
      <c r="M1770" s="69"/>
      <c r="N1770" s="69"/>
      <c r="O1770" s="35"/>
      <c r="P1770" s="35" t="s">
        <v>65</v>
      </c>
      <c r="Q1770" s="36">
        <v>1</v>
      </c>
      <c r="R1770" s="35" t="s">
        <v>27</v>
      </c>
      <c r="S1770" s="35" t="s">
        <v>28504</v>
      </c>
      <c r="T1770" s="35">
        <v>0</v>
      </c>
      <c r="U1770" s="35">
        <v>0</v>
      </c>
      <c r="V1770" s="36">
        <v>1</v>
      </c>
      <c r="W1770" s="36">
        <v>1</v>
      </c>
      <c r="X1770" s="37" t="s">
        <v>65</v>
      </c>
    </row>
    <row r="1771" spans="1:24" ht="24" customHeight="1" x14ac:dyDescent="0.2">
      <c r="A1771" s="50" t="s">
        <v>3362</v>
      </c>
      <c r="B1771" s="60" t="s">
        <v>3383</v>
      </c>
      <c r="C1771" s="76" t="s">
        <v>3383</v>
      </c>
      <c r="D1771" s="61" t="s">
        <v>3384</v>
      </c>
      <c r="E1771" s="53">
        <v>68873.149999999994</v>
      </c>
      <c r="F1771" s="26">
        <v>0.21</v>
      </c>
      <c r="G1771" s="53">
        <v>120837.94500000001</v>
      </c>
      <c r="H1771" s="67"/>
      <c r="I1771" s="68"/>
      <c r="J1771" s="69"/>
      <c r="K1771" s="69"/>
      <c r="L1771" s="69"/>
      <c r="M1771" s="69"/>
      <c r="N1771" s="69"/>
      <c r="O1771" s="35"/>
      <c r="P1771" s="35" t="s">
        <v>65</v>
      </c>
      <c r="Q1771" s="36">
        <v>1</v>
      </c>
      <c r="R1771" s="35" t="s">
        <v>27</v>
      </c>
      <c r="S1771" s="35" t="s">
        <v>28504</v>
      </c>
      <c r="T1771" s="35">
        <v>0</v>
      </c>
      <c r="U1771" s="35">
        <v>0</v>
      </c>
      <c r="V1771" s="36">
        <v>1</v>
      </c>
      <c r="W1771" s="36">
        <v>1</v>
      </c>
      <c r="X1771" s="37" t="s">
        <v>65</v>
      </c>
    </row>
    <row r="1772" spans="1:24" ht="24" customHeight="1" x14ac:dyDescent="0.2">
      <c r="A1772" s="50" t="s">
        <v>3362</v>
      </c>
      <c r="B1772" s="60" t="s">
        <v>3385</v>
      </c>
      <c r="C1772" s="76" t="s">
        <v>3385</v>
      </c>
      <c r="D1772" s="61" t="s">
        <v>3386</v>
      </c>
      <c r="E1772" s="53">
        <v>49351.73</v>
      </c>
      <c r="F1772" s="26">
        <v>0.21</v>
      </c>
      <c r="G1772" s="53">
        <v>86587.611999999994</v>
      </c>
      <c r="H1772" s="67"/>
      <c r="I1772" s="68"/>
      <c r="J1772" s="69"/>
      <c r="K1772" s="69"/>
      <c r="L1772" s="69"/>
      <c r="M1772" s="69"/>
      <c r="N1772" s="69"/>
      <c r="O1772" s="35"/>
      <c r="P1772" s="35" t="s">
        <v>65</v>
      </c>
      <c r="Q1772" s="36">
        <v>1</v>
      </c>
      <c r="R1772" s="35" t="s">
        <v>27</v>
      </c>
      <c r="S1772" s="35" t="s">
        <v>28504</v>
      </c>
      <c r="T1772" s="35">
        <v>0</v>
      </c>
      <c r="U1772" s="35">
        <v>0</v>
      </c>
      <c r="V1772" s="36">
        <v>1</v>
      </c>
      <c r="W1772" s="36">
        <v>1</v>
      </c>
      <c r="X1772" s="37" t="s">
        <v>65</v>
      </c>
    </row>
    <row r="1773" spans="1:24" ht="24" customHeight="1" x14ac:dyDescent="0.2">
      <c r="A1773" s="50" t="s">
        <v>3362</v>
      </c>
      <c r="B1773" s="60" t="s">
        <v>3387</v>
      </c>
      <c r="C1773" s="76" t="s">
        <v>3387</v>
      </c>
      <c r="D1773" s="61" t="s">
        <v>3386</v>
      </c>
      <c r="E1773" s="53">
        <v>49351.73</v>
      </c>
      <c r="F1773" s="26">
        <v>0.21</v>
      </c>
      <c r="G1773" s="53">
        <v>86587.611999999994</v>
      </c>
      <c r="H1773" s="67"/>
      <c r="I1773" s="68"/>
      <c r="J1773" s="69"/>
      <c r="K1773" s="69"/>
      <c r="L1773" s="69"/>
      <c r="M1773" s="69"/>
      <c r="N1773" s="69"/>
      <c r="O1773" s="35"/>
      <c r="P1773" s="35" t="s">
        <v>65</v>
      </c>
      <c r="Q1773" s="36">
        <v>1</v>
      </c>
      <c r="R1773" s="35" t="s">
        <v>27</v>
      </c>
      <c r="S1773" s="35" t="s">
        <v>28503</v>
      </c>
      <c r="T1773" s="35">
        <v>0</v>
      </c>
      <c r="U1773" s="35">
        <v>0</v>
      </c>
      <c r="V1773" s="36">
        <v>1</v>
      </c>
      <c r="W1773" s="36">
        <v>1</v>
      </c>
      <c r="X1773" s="37" t="s">
        <v>65</v>
      </c>
    </row>
    <row r="1774" spans="1:24" ht="24" customHeight="1" x14ac:dyDescent="0.2">
      <c r="A1774" s="50" t="s">
        <v>3362</v>
      </c>
      <c r="B1774" s="60" t="s">
        <v>3388</v>
      </c>
      <c r="C1774" s="76" t="s">
        <v>3388</v>
      </c>
      <c r="D1774" s="61" t="s">
        <v>3389</v>
      </c>
      <c r="E1774" s="53">
        <v>5483.51</v>
      </c>
      <c r="F1774" s="26">
        <v>0.21</v>
      </c>
      <c r="G1774" s="53">
        <v>9620.8189999999995</v>
      </c>
      <c r="H1774" s="67"/>
      <c r="I1774" s="68"/>
      <c r="J1774" s="69"/>
      <c r="K1774" s="69"/>
      <c r="L1774" s="69"/>
      <c r="M1774" s="69"/>
      <c r="N1774" s="69"/>
      <c r="O1774" s="35"/>
      <c r="P1774" s="35" t="s">
        <v>65</v>
      </c>
      <c r="Q1774" s="36">
        <v>1</v>
      </c>
      <c r="R1774" s="35" t="s">
        <v>27</v>
      </c>
      <c r="S1774" s="35" t="s">
        <v>28504</v>
      </c>
      <c r="T1774" s="35">
        <v>0</v>
      </c>
      <c r="U1774" s="35">
        <v>0</v>
      </c>
      <c r="V1774" s="36">
        <v>1</v>
      </c>
      <c r="W1774" s="36">
        <v>1</v>
      </c>
      <c r="X1774" s="37" t="s">
        <v>65</v>
      </c>
    </row>
    <row r="1775" spans="1:24" ht="24" customHeight="1" x14ac:dyDescent="0.2">
      <c r="A1775" s="50" t="s">
        <v>3362</v>
      </c>
      <c r="B1775" s="60" t="s">
        <v>3390</v>
      </c>
      <c r="C1775" s="76" t="s">
        <v>3390</v>
      </c>
      <c r="D1775" s="61" t="s">
        <v>3391</v>
      </c>
      <c r="E1775" s="53">
        <v>64927.09</v>
      </c>
      <c r="F1775" s="26">
        <v>0.21</v>
      </c>
      <c r="G1775" s="53">
        <v>113914.579</v>
      </c>
      <c r="H1775" s="67"/>
      <c r="I1775" s="68"/>
      <c r="J1775" s="69"/>
      <c r="K1775" s="69"/>
      <c r="L1775" s="69"/>
      <c r="M1775" s="69"/>
      <c r="N1775" s="69"/>
      <c r="O1775" s="35"/>
      <c r="P1775" s="35" t="s">
        <v>65</v>
      </c>
      <c r="Q1775" s="36">
        <v>1</v>
      </c>
      <c r="R1775" s="35" t="s">
        <v>27</v>
      </c>
      <c r="S1775" s="35" t="s">
        <v>28503</v>
      </c>
      <c r="T1775" s="35">
        <v>0</v>
      </c>
      <c r="U1775" s="35">
        <v>0</v>
      </c>
      <c r="V1775" s="36">
        <v>1</v>
      </c>
      <c r="W1775" s="36">
        <v>1</v>
      </c>
      <c r="X1775" s="37" t="s">
        <v>65</v>
      </c>
    </row>
    <row r="1776" spans="1:24" ht="24" customHeight="1" x14ac:dyDescent="0.2">
      <c r="A1776" s="50" t="s">
        <v>3362</v>
      </c>
      <c r="B1776" s="60" t="s">
        <v>3392</v>
      </c>
      <c r="C1776" s="76" t="s">
        <v>3392</v>
      </c>
      <c r="D1776" s="61" t="s">
        <v>3393</v>
      </c>
      <c r="E1776" s="53">
        <v>23030.91</v>
      </c>
      <c r="F1776" s="26">
        <v>0.21</v>
      </c>
      <c r="G1776" s="53">
        <v>40407.732000000004</v>
      </c>
      <c r="H1776" s="67"/>
      <c r="I1776" s="68"/>
      <c r="J1776" s="69"/>
      <c r="K1776" s="69"/>
      <c r="L1776" s="69"/>
      <c r="M1776" s="69"/>
      <c r="N1776" s="69"/>
      <c r="O1776" s="35"/>
      <c r="P1776" s="35" t="s">
        <v>65</v>
      </c>
      <c r="Q1776" s="36">
        <v>1</v>
      </c>
      <c r="R1776" s="35" t="s">
        <v>27</v>
      </c>
      <c r="S1776" s="35" t="s">
        <v>28503</v>
      </c>
      <c r="T1776" s="35">
        <v>0</v>
      </c>
      <c r="U1776" s="35">
        <v>0</v>
      </c>
      <c r="V1776" s="36">
        <v>1</v>
      </c>
      <c r="W1776" s="36">
        <v>1</v>
      </c>
      <c r="X1776" s="37" t="s">
        <v>65</v>
      </c>
    </row>
    <row r="1777" spans="1:24" ht="24" customHeight="1" x14ac:dyDescent="0.2">
      <c r="A1777" s="50" t="s">
        <v>3362</v>
      </c>
      <c r="B1777" s="60" t="s">
        <v>3394</v>
      </c>
      <c r="C1777" s="76" t="s">
        <v>3394</v>
      </c>
      <c r="D1777" s="61" t="s">
        <v>3395</v>
      </c>
      <c r="E1777" s="53">
        <v>71285.94</v>
      </c>
      <c r="F1777" s="26">
        <v>0.21</v>
      </c>
      <c r="G1777" s="53">
        <v>125071.178</v>
      </c>
      <c r="H1777" s="67"/>
      <c r="I1777" s="68"/>
      <c r="J1777" s="69"/>
      <c r="K1777" s="69"/>
      <c r="L1777" s="69"/>
      <c r="M1777" s="69"/>
      <c r="N1777" s="69"/>
      <c r="O1777" s="35"/>
      <c r="P1777" s="35" t="s">
        <v>65</v>
      </c>
      <c r="Q1777" s="36">
        <v>1</v>
      </c>
      <c r="R1777" s="35" t="s">
        <v>27</v>
      </c>
      <c r="S1777" s="35" t="s">
        <v>28504</v>
      </c>
      <c r="T1777" s="35">
        <v>0</v>
      </c>
      <c r="U1777" s="35">
        <v>0</v>
      </c>
      <c r="V1777" s="36">
        <v>1</v>
      </c>
      <c r="W1777" s="36">
        <v>1</v>
      </c>
      <c r="X1777" s="37" t="s">
        <v>65</v>
      </c>
    </row>
    <row r="1778" spans="1:24" ht="24" customHeight="1" x14ac:dyDescent="0.2">
      <c r="A1778" s="50" t="s">
        <v>3362</v>
      </c>
      <c r="B1778" s="60" t="s">
        <v>3396</v>
      </c>
      <c r="C1778" s="76" t="s">
        <v>3396</v>
      </c>
      <c r="D1778" s="61" t="s">
        <v>3397</v>
      </c>
      <c r="E1778" s="53">
        <v>29611.01</v>
      </c>
      <c r="F1778" s="26">
        <v>0.21</v>
      </c>
      <c r="G1778" s="53">
        <v>51952.512000000002</v>
      </c>
      <c r="H1778" s="67"/>
      <c r="I1778" s="68"/>
      <c r="J1778" s="69"/>
      <c r="K1778" s="69"/>
      <c r="L1778" s="69"/>
      <c r="M1778" s="69"/>
      <c r="N1778" s="69"/>
      <c r="O1778" s="35"/>
      <c r="P1778" s="35" t="s">
        <v>65</v>
      </c>
      <c r="Q1778" s="36">
        <v>1</v>
      </c>
      <c r="R1778" s="35" t="s">
        <v>27</v>
      </c>
      <c r="S1778" s="35" t="s">
        <v>28504</v>
      </c>
      <c r="T1778" s="35">
        <v>0</v>
      </c>
      <c r="U1778" s="35">
        <v>0</v>
      </c>
      <c r="V1778" s="36">
        <v>1</v>
      </c>
      <c r="W1778" s="36">
        <v>1</v>
      </c>
      <c r="X1778" s="37" t="s">
        <v>65</v>
      </c>
    </row>
    <row r="1779" spans="1:24" ht="24" customHeight="1" x14ac:dyDescent="0.2">
      <c r="A1779" s="50" t="s">
        <v>3362</v>
      </c>
      <c r="B1779" s="60" t="s">
        <v>3398</v>
      </c>
      <c r="C1779" s="76" t="s">
        <v>3398</v>
      </c>
      <c r="D1779" s="61" t="s">
        <v>3399</v>
      </c>
      <c r="E1779" s="53">
        <v>105064.51</v>
      </c>
      <c r="F1779" s="26">
        <v>0.21</v>
      </c>
      <c r="G1779" s="53">
        <v>184335.68299999999</v>
      </c>
      <c r="H1779" s="67"/>
      <c r="I1779" s="68"/>
      <c r="J1779" s="69"/>
      <c r="K1779" s="69"/>
      <c r="L1779" s="69"/>
      <c r="M1779" s="69"/>
      <c r="N1779" s="69"/>
      <c r="O1779" s="35"/>
      <c r="P1779" s="35" t="s">
        <v>65</v>
      </c>
      <c r="Q1779" s="36">
        <v>1</v>
      </c>
      <c r="R1779" s="35" t="s">
        <v>27</v>
      </c>
      <c r="S1779" s="35" t="s">
        <v>28504</v>
      </c>
      <c r="T1779" s="35">
        <v>0</v>
      </c>
      <c r="U1779" s="35">
        <v>0</v>
      </c>
      <c r="V1779" s="36">
        <v>1</v>
      </c>
      <c r="W1779" s="36">
        <v>1</v>
      </c>
      <c r="X1779" s="37" t="s">
        <v>65</v>
      </c>
    </row>
    <row r="1780" spans="1:24" ht="24" customHeight="1" x14ac:dyDescent="0.2">
      <c r="A1780" s="50" t="s">
        <v>3362</v>
      </c>
      <c r="B1780" s="60" t="s">
        <v>3400</v>
      </c>
      <c r="C1780" s="76" t="s">
        <v>3400</v>
      </c>
      <c r="D1780" s="61" t="s">
        <v>3401</v>
      </c>
      <c r="E1780" s="53">
        <v>18424.7</v>
      </c>
      <c r="F1780" s="26">
        <v>0.21</v>
      </c>
      <c r="G1780" s="53">
        <v>32326.142</v>
      </c>
      <c r="H1780" s="67"/>
      <c r="I1780" s="68"/>
      <c r="J1780" s="69"/>
      <c r="K1780" s="69"/>
      <c r="L1780" s="69"/>
      <c r="M1780" s="69"/>
      <c r="N1780" s="69"/>
      <c r="O1780" s="35"/>
      <c r="P1780" s="35" t="s">
        <v>65</v>
      </c>
      <c r="Q1780" s="36">
        <v>1</v>
      </c>
      <c r="R1780" s="35" t="s">
        <v>27</v>
      </c>
      <c r="S1780" s="35" t="s">
        <v>28504</v>
      </c>
      <c r="T1780" s="35">
        <v>0</v>
      </c>
      <c r="U1780" s="35">
        <v>0</v>
      </c>
      <c r="V1780" s="36">
        <v>1</v>
      </c>
      <c r="W1780" s="36">
        <v>1</v>
      </c>
      <c r="X1780" s="37" t="s">
        <v>65</v>
      </c>
    </row>
    <row r="1781" spans="1:24" ht="24" customHeight="1" x14ac:dyDescent="0.2">
      <c r="A1781" s="50" t="s">
        <v>3362</v>
      </c>
      <c r="B1781" s="60" t="s">
        <v>3402</v>
      </c>
      <c r="C1781" s="76" t="s">
        <v>3402</v>
      </c>
      <c r="D1781" s="61" t="s">
        <v>3403</v>
      </c>
      <c r="E1781" s="53">
        <v>148055.34</v>
      </c>
      <c r="F1781" s="26">
        <v>0.21</v>
      </c>
      <c r="G1781" s="53">
        <v>259763.09</v>
      </c>
      <c r="H1781" s="67"/>
      <c r="I1781" s="68"/>
      <c r="J1781" s="69"/>
      <c r="K1781" s="69"/>
      <c r="L1781" s="69"/>
      <c r="M1781" s="69"/>
      <c r="N1781" s="69"/>
      <c r="O1781" s="35"/>
      <c r="P1781" s="35" t="s">
        <v>65</v>
      </c>
      <c r="Q1781" s="36">
        <v>1</v>
      </c>
      <c r="R1781" s="35" t="s">
        <v>27</v>
      </c>
      <c r="S1781" s="35" t="s">
        <v>28504</v>
      </c>
      <c r="T1781" s="35">
        <v>0</v>
      </c>
      <c r="U1781" s="35">
        <v>0</v>
      </c>
      <c r="V1781" s="36">
        <v>1</v>
      </c>
      <c r="W1781" s="36">
        <v>1</v>
      </c>
      <c r="X1781" s="37" t="s">
        <v>65</v>
      </c>
    </row>
    <row r="1782" spans="1:24" ht="24" customHeight="1" x14ac:dyDescent="0.2">
      <c r="A1782" s="50" t="s">
        <v>3362</v>
      </c>
      <c r="B1782" s="60" t="s">
        <v>3404</v>
      </c>
      <c r="C1782" s="76" t="s">
        <v>3404</v>
      </c>
      <c r="D1782" s="61" t="s">
        <v>3405</v>
      </c>
      <c r="E1782" s="53">
        <v>102404.9</v>
      </c>
      <c r="F1782" s="26">
        <v>0.21</v>
      </c>
      <c r="G1782" s="53">
        <v>179669.40299999999</v>
      </c>
      <c r="H1782" s="67"/>
      <c r="I1782" s="68"/>
      <c r="J1782" s="69"/>
      <c r="K1782" s="69"/>
      <c r="L1782" s="69"/>
      <c r="M1782" s="69"/>
      <c r="N1782" s="69"/>
      <c r="O1782" s="35"/>
      <c r="P1782" s="35" t="s">
        <v>65</v>
      </c>
      <c r="Q1782" s="36">
        <v>1</v>
      </c>
      <c r="R1782" s="35" t="s">
        <v>27</v>
      </c>
      <c r="S1782" s="35" t="s">
        <v>28503</v>
      </c>
      <c r="T1782" s="35">
        <v>0</v>
      </c>
      <c r="U1782" s="35">
        <v>0</v>
      </c>
      <c r="V1782" s="36">
        <v>1</v>
      </c>
      <c r="W1782" s="36">
        <v>1</v>
      </c>
      <c r="X1782" s="37" t="s">
        <v>65</v>
      </c>
    </row>
    <row r="1783" spans="1:24" ht="24" customHeight="1" x14ac:dyDescent="0.2">
      <c r="A1783" s="50" t="s">
        <v>3362</v>
      </c>
      <c r="B1783" s="60" t="s">
        <v>3406</v>
      </c>
      <c r="C1783" s="76" t="s">
        <v>3406</v>
      </c>
      <c r="D1783" s="61" t="s">
        <v>3407</v>
      </c>
      <c r="E1783" s="53">
        <v>14983.3</v>
      </c>
      <c r="F1783" s="26">
        <v>0.21</v>
      </c>
      <c r="G1783" s="53">
        <v>26288.205999999998</v>
      </c>
      <c r="H1783" s="67"/>
      <c r="I1783" s="68"/>
      <c r="J1783" s="69"/>
      <c r="K1783" s="69"/>
      <c r="L1783" s="69"/>
      <c r="M1783" s="69"/>
      <c r="N1783" s="69"/>
      <c r="O1783" s="35"/>
      <c r="P1783" s="35" t="s">
        <v>65</v>
      </c>
      <c r="Q1783" s="36">
        <v>1</v>
      </c>
      <c r="R1783" s="35" t="s">
        <v>27</v>
      </c>
      <c r="S1783" s="35" t="s">
        <v>28504</v>
      </c>
      <c r="T1783" s="35">
        <v>0</v>
      </c>
      <c r="U1783" s="35">
        <v>0</v>
      </c>
      <c r="V1783" s="36">
        <v>1</v>
      </c>
      <c r="W1783" s="36">
        <v>1</v>
      </c>
      <c r="X1783" s="37" t="s">
        <v>65</v>
      </c>
    </row>
    <row r="1784" spans="1:24" ht="24" customHeight="1" x14ac:dyDescent="0.2">
      <c r="A1784" s="50" t="s">
        <v>3362</v>
      </c>
      <c r="B1784" s="60" t="s">
        <v>3408</v>
      </c>
      <c r="C1784" s="76" t="s">
        <v>3408</v>
      </c>
      <c r="D1784" s="61" t="s">
        <v>3409</v>
      </c>
      <c r="E1784" s="53">
        <v>26101.63</v>
      </c>
      <c r="F1784" s="26">
        <v>0.21</v>
      </c>
      <c r="G1784" s="53">
        <v>45795.305999999997</v>
      </c>
      <c r="H1784" s="67"/>
      <c r="I1784" s="68"/>
      <c r="J1784" s="69"/>
      <c r="K1784" s="69"/>
      <c r="L1784" s="69"/>
      <c r="M1784" s="69"/>
      <c r="N1784" s="69"/>
      <c r="O1784" s="35"/>
      <c r="P1784" s="35" t="s">
        <v>65</v>
      </c>
      <c r="Q1784" s="36">
        <v>1</v>
      </c>
      <c r="R1784" s="35" t="s">
        <v>27</v>
      </c>
      <c r="S1784" s="35" t="s">
        <v>28504</v>
      </c>
      <c r="T1784" s="35">
        <v>0</v>
      </c>
      <c r="U1784" s="35">
        <v>0</v>
      </c>
      <c r="V1784" s="36">
        <v>1</v>
      </c>
      <c r="W1784" s="36">
        <v>1</v>
      </c>
      <c r="X1784" s="37" t="s">
        <v>65</v>
      </c>
    </row>
    <row r="1785" spans="1:24" ht="24" customHeight="1" x14ac:dyDescent="0.2">
      <c r="A1785" s="50" t="s">
        <v>3362</v>
      </c>
      <c r="B1785" s="60" t="s">
        <v>3410</v>
      </c>
      <c r="C1785" s="76" t="s">
        <v>3410</v>
      </c>
      <c r="D1785" s="61" t="s">
        <v>3411</v>
      </c>
      <c r="E1785" s="53">
        <v>6558.2</v>
      </c>
      <c r="F1785" s="26">
        <v>0.21</v>
      </c>
      <c r="G1785" s="53">
        <v>11506.361999999999</v>
      </c>
      <c r="H1785" s="67"/>
      <c r="I1785" s="68"/>
      <c r="J1785" s="69"/>
      <c r="K1785" s="69"/>
      <c r="L1785" s="69"/>
      <c r="M1785" s="69"/>
      <c r="N1785" s="69"/>
      <c r="O1785" s="35"/>
      <c r="P1785" s="35" t="s">
        <v>65</v>
      </c>
      <c r="Q1785" s="36">
        <v>1</v>
      </c>
      <c r="R1785" s="35" t="s">
        <v>27</v>
      </c>
      <c r="S1785" s="35" t="s">
        <v>28503</v>
      </c>
      <c r="T1785" s="35">
        <v>0</v>
      </c>
      <c r="U1785" s="35">
        <v>0</v>
      </c>
      <c r="V1785" s="36">
        <v>1</v>
      </c>
      <c r="W1785" s="36">
        <v>1</v>
      </c>
      <c r="X1785" s="37" t="s">
        <v>65</v>
      </c>
    </row>
    <row r="1786" spans="1:24" ht="24" customHeight="1" x14ac:dyDescent="0.2">
      <c r="A1786" s="50" t="s">
        <v>3362</v>
      </c>
      <c r="B1786" s="60" t="s">
        <v>3412</v>
      </c>
      <c r="C1786" s="76" t="s">
        <v>3412</v>
      </c>
      <c r="D1786" s="61" t="s">
        <v>3413</v>
      </c>
      <c r="E1786" s="53">
        <v>65955.88</v>
      </c>
      <c r="F1786" s="26">
        <v>0.21</v>
      </c>
      <c r="G1786" s="53">
        <v>115719.59600000001</v>
      </c>
      <c r="H1786" s="67"/>
      <c r="I1786" s="68"/>
      <c r="J1786" s="69"/>
      <c r="K1786" s="69"/>
      <c r="L1786" s="69"/>
      <c r="M1786" s="69"/>
      <c r="N1786" s="69"/>
      <c r="O1786" s="35"/>
      <c r="P1786" s="35" t="s">
        <v>65</v>
      </c>
      <c r="Q1786" s="36">
        <v>1</v>
      </c>
      <c r="R1786" s="35" t="s">
        <v>27</v>
      </c>
      <c r="S1786" s="35" t="s">
        <v>28504</v>
      </c>
      <c r="T1786" s="35">
        <v>0</v>
      </c>
      <c r="U1786" s="35">
        <v>0</v>
      </c>
      <c r="V1786" s="36">
        <v>1</v>
      </c>
      <c r="W1786" s="36">
        <v>1</v>
      </c>
      <c r="X1786" s="37" t="s">
        <v>65</v>
      </c>
    </row>
    <row r="1787" spans="1:24" ht="24" customHeight="1" x14ac:dyDescent="0.2">
      <c r="A1787" s="50" t="s">
        <v>3414</v>
      </c>
      <c r="B1787" s="60" t="s">
        <v>3415</v>
      </c>
      <c r="C1787" s="76" t="s">
        <v>3415</v>
      </c>
      <c r="D1787" s="61" t="s">
        <v>3416</v>
      </c>
      <c r="E1787" s="53">
        <v>2604232.4300000002</v>
      </c>
      <c r="F1787" s="26">
        <v>0.21</v>
      </c>
      <c r="G1787" s="53">
        <v>4096457.6140000001</v>
      </c>
      <c r="H1787" s="67"/>
      <c r="I1787" s="68"/>
      <c r="J1787" s="69"/>
      <c r="K1787" s="69"/>
      <c r="L1787" s="69"/>
      <c r="M1787" s="69"/>
      <c r="N1787" s="69"/>
      <c r="O1787" s="35"/>
      <c r="P1787" s="35" t="s">
        <v>25772</v>
      </c>
      <c r="Q1787" s="36">
        <v>1</v>
      </c>
      <c r="R1787" s="35" t="s">
        <v>9849</v>
      </c>
      <c r="S1787" s="35" t="s">
        <v>28503</v>
      </c>
      <c r="T1787" s="35">
        <v>0</v>
      </c>
      <c r="U1787" s="35">
        <v>0</v>
      </c>
      <c r="V1787" s="36">
        <v>1</v>
      </c>
      <c r="W1787" s="36">
        <v>1</v>
      </c>
      <c r="X1787" s="37" t="s">
        <v>65</v>
      </c>
    </row>
    <row r="1788" spans="1:24" ht="24" customHeight="1" x14ac:dyDescent="0.2">
      <c r="A1788" s="50" t="s">
        <v>3414</v>
      </c>
      <c r="B1788" s="60" t="s">
        <v>3417</v>
      </c>
      <c r="C1788" s="76" t="s">
        <v>3417</v>
      </c>
      <c r="D1788" s="61" t="s">
        <v>3418</v>
      </c>
      <c r="E1788" s="53">
        <v>33196.5</v>
      </c>
      <c r="F1788" s="26">
        <v>0.21</v>
      </c>
      <c r="G1788" s="53">
        <v>52218.095000000001</v>
      </c>
      <c r="H1788" s="67"/>
      <c r="I1788" s="68"/>
      <c r="J1788" s="69"/>
      <c r="K1788" s="69"/>
      <c r="L1788" s="69"/>
      <c r="M1788" s="69"/>
      <c r="N1788" s="69"/>
      <c r="O1788" s="35"/>
      <c r="P1788" s="35" t="s">
        <v>25773</v>
      </c>
      <c r="Q1788" s="36">
        <v>1</v>
      </c>
      <c r="R1788" s="35" t="s">
        <v>9849</v>
      </c>
      <c r="S1788" s="35" t="s">
        <v>28503</v>
      </c>
      <c r="T1788" s="35">
        <v>0</v>
      </c>
      <c r="U1788" s="35">
        <v>0</v>
      </c>
      <c r="V1788" s="36">
        <v>1</v>
      </c>
      <c r="W1788" s="36">
        <v>1</v>
      </c>
      <c r="X1788" s="37" t="s">
        <v>65</v>
      </c>
    </row>
    <row r="1789" spans="1:24" ht="24" customHeight="1" x14ac:dyDescent="0.2">
      <c r="A1789" s="50" t="s">
        <v>3414</v>
      </c>
      <c r="B1789" s="60" t="s">
        <v>3419</v>
      </c>
      <c r="C1789" s="76" t="s">
        <v>3419</v>
      </c>
      <c r="D1789" s="61" t="s">
        <v>3420</v>
      </c>
      <c r="E1789" s="53">
        <v>81880.41</v>
      </c>
      <c r="F1789" s="26">
        <v>0.21</v>
      </c>
      <c r="G1789" s="53">
        <v>128797.88099999999</v>
      </c>
      <c r="H1789" s="67"/>
      <c r="I1789" s="68"/>
      <c r="J1789" s="69"/>
      <c r="K1789" s="69"/>
      <c r="L1789" s="69"/>
      <c r="M1789" s="69"/>
      <c r="N1789" s="69"/>
      <c r="O1789" s="35"/>
      <c r="P1789" s="35" t="s">
        <v>25774</v>
      </c>
      <c r="Q1789" s="36">
        <v>1</v>
      </c>
      <c r="R1789" s="35" t="s">
        <v>9849</v>
      </c>
      <c r="S1789" s="35" t="s">
        <v>28504</v>
      </c>
      <c r="T1789" s="35">
        <v>0</v>
      </c>
      <c r="U1789" s="35">
        <v>0</v>
      </c>
      <c r="V1789" s="36">
        <v>1</v>
      </c>
      <c r="W1789" s="36">
        <v>1</v>
      </c>
      <c r="X1789" s="37" t="s">
        <v>65</v>
      </c>
    </row>
    <row r="1790" spans="1:24" ht="24" customHeight="1" x14ac:dyDescent="0.2">
      <c r="A1790" s="50" t="s">
        <v>3414</v>
      </c>
      <c r="B1790" s="60" t="s">
        <v>3421</v>
      </c>
      <c r="C1790" s="76" t="s">
        <v>3421</v>
      </c>
      <c r="D1790" s="61" t="s">
        <v>3422</v>
      </c>
      <c r="E1790" s="53">
        <v>83810.87</v>
      </c>
      <c r="F1790" s="26">
        <v>0.21</v>
      </c>
      <c r="G1790" s="53">
        <v>131834.497</v>
      </c>
      <c r="H1790" s="67"/>
      <c r="I1790" s="68"/>
      <c r="J1790" s="69"/>
      <c r="K1790" s="69"/>
      <c r="L1790" s="69"/>
      <c r="M1790" s="69"/>
      <c r="N1790" s="69"/>
      <c r="O1790" s="35"/>
      <c r="P1790" s="35" t="s">
        <v>25775</v>
      </c>
      <c r="Q1790" s="36">
        <v>1</v>
      </c>
      <c r="R1790" s="35" t="s">
        <v>9849</v>
      </c>
      <c r="S1790" s="35" t="s">
        <v>28504</v>
      </c>
      <c r="T1790" s="35">
        <v>0</v>
      </c>
      <c r="U1790" s="35">
        <v>0</v>
      </c>
      <c r="V1790" s="36">
        <v>1</v>
      </c>
      <c r="W1790" s="36">
        <v>1</v>
      </c>
      <c r="X1790" s="37" t="s">
        <v>65</v>
      </c>
    </row>
    <row r="1791" spans="1:24" ht="24" customHeight="1" x14ac:dyDescent="0.2">
      <c r="A1791" s="50" t="s">
        <v>3414</v>
      </c>
      <c r="B1791" s="60" t="s">
        <v>3423</v>
      </c>
      <c r="C1791" s="76" t="s">
        <v>3423</v>
      </c>
      <c r="D1791" s="61" t="s">
        <v>3424</v>
      </c>
      <c r="E1791" s="53">
        <v>31536.32</v>
      </c>
      <c r="F1791" s="26">
        <v>0.21</v>
      </c>
      <c r="G1791" s="53">
        <v>49606.635999999999</v>
      </c>
      <c r="H1791" s="67"/>
      <c r="I1791" s="68"/>
      <c r="J1791" s="69"/>
      <c r="K1791" s="69"/>
      <c r="L1791" s="69"/>
      <c r="M1791" s="69"/>
      <c r="N1791" s="69"/>
      <c r="O1791" s="35"/>
      <c r="P1791" s="35" t="s">
        <v>25776</v>
      </c>
      <c r="Q1791" s="36">
        <v>1</v>
      </c>
      <c r="R1791" s="35" t="s">
        <v>9849</v>
      </c>
      <c r="S1791" s="35" t="s">
        <v>28503</v>
      </c>
      <c r="T1791" s="35">
        <v>0</v>
      </c>
      <c r="U1791" s="35">
        <v>0</v>
      </c>
      <c r="V1791" s="36">
        <v>1</v>
      </c>
      <c r="W1791" s="36">
        <v>1</v>
      </c>
      <c r="X1791" s="37" t="s">
        <v>65</v>
      </c>
    </row>
    <row r="1792" spans="1:24" ht="24" customHeight="1" x14ac:dyDescent="0.2">
      <c r="A1792" s="50" t="s">
        <v>3414</v>
      </c>
      <c r="B1792" s="60" t="s">
        <v>3425</v>
      </c>
      <c r="C1792" s="76" t="s">
        <v>3425</v>
      </c>
      <c r="D1792" s="61" t="s">
        <v>3426</v>
      </c>
      <c r="E1792" s="53">
        <v>624313.78</v>
      </c>
      <c r="F1792" s="26">
        <v>0.21</v>
      </c>
      <c r="G1792" s="53">
        <v>982045.571</v>
      </c>
      <c r="H1792" s="67"/>
      <c r="I1792" s="68"/>
      <c r="J1792" s="69"/>
      <c r="K1792" s="69"/>
      <c r="L1792" s="69"/>
      <c r="M1792" s="69"/>
      <c r="N1792" s="69"/>
      <c r="O1792" s="35"/>
      <c r="P1792" s="35" t="s">
        <v>25777</v>
      </c>
      <c r="Q1792" s="36">
        <v>1</v>
      </c>
      <c r="R1792" s="35" t="s">
        <v>9849</v>
      </c>
      <c r="S1792" s="35" t="s">
        <v>28503</v>
      </c>
      <c r="T1792" s="35">
        <v>0</v>
      </c>
      <c r="U1792" s="35">
        <v>0</v>
      </c>
      <c r="V1792" s="36">
        <v>1</v>
      </c>
      <c r="W1792" s="36">
        <v>1</v>
      </c>
      <c r="X1792" s="37" t="s">
        <v>65</v>
      </c>
    </row>
    <row r="1793" spans="1:24" ht="24" customHeight="1" x14ac:dyDescent="0.2">
      <c r="A1793" s="50" t="s">
        <v>3414</v>
      </c>
      <c r="B1793" s="60" t="s">
        <v>3427</v>
      </c>
      <c r="C1793" s="76" t="s">
        <v>3427</v>
      </c>
      <c r="D1793" s="61" t="s">
        <v>3428</v>
      </c>
      <c r="E1793" s="53">
        <v>149323.67000000001</v>
      </c>
      <c r="F1793" s="26">
        <v>0.21</v>
      </c>
      <c r="G1793" s="53">
        <v>234886.13200000001</v>
      </c>
      <c r="H1793" s="67"/>
      <c r="I1793" s="68"/>
      <c r="J1793" s="69"/>
      <c r="K1793" s="69"/>
      <c r="L1793" s="69"/>
      <c r="M1793" s="69"/>
      <c r="N1793" s="69"/>
      <c r="O1793" s="35"/>
      <c r="P1793" s="35" t="s">
        <v>25778</v>
      </c>
      <c r="Q1793" s="36">
        <v>1</v>
      </c>
      <c r="R1793" s="35" t="s">
        <v>9849</v>
      </c>
      <c r="S1793" s="35" t="s">
        <v>28504</v>
      </c>
      <c r="T1793" s="35">
        <v>0</v>
      </c>
      <c r="U1793" s="35">
        <v>0</v>
      </c>
      <c r="V1793" s="36">
        <v>1</v>
      </c>
      <c r="W1793" s="36">
        <v>1</v>
      </c>
      <c r="X1793" s="37" t="s">
        <v>65</v>
      </c>
    </row>
    <row r="1794" spans="1:24" ht="24" customHeight="1" x14ac:dyDescent="0.2">
      <c r="A1794" s="50" t="s">
        <v>3414</v>
      </c>
      <c r="B1794" s="60" t="s">
        <v>3429</v>
      </c>
      <c r="C1794" s="76" t="s">
        <v>3429</v>
      </c>
      <c r="D1794" s="61" t="s">
        <v>3430</v>
      </c>
      <c r="E1794" s="53">
        <v>370232.76</v>
      </c>
      <c r="F1794" s="26">
        <v>0.21</v>
      </c>
      <c r="G1794" s="53">
        <v>582376.13399999996</v>
      </c>
      <c r="H1794" s="67"/>
      <c r="I1794" s="68"/>
      <c r="J1794" s="69"/>
      <c r="K1794" s="69"/>
      <c r="L1794" s="69"/>
      <c r="M1794" s="69"/>
      <c r="N1794" s="69"/>
      <c r="O1794" s="35"/>
      <c r="P1794" s="35" t="s">
        <v>25779</v>
      </c>
      <c r="Q1794" s="36">
        <v>1</v>
      </c>
      <c r="R1794" s="35" t="s">
        <v>9849</v>
      </c>
      <c r="S1794" s="35" t="s">
        <v>28503</v>
      </c>
      <c r="T1794" s="35">
        <v>0</v>
      </c>
      <c r="U1794" s="35">
        <v>0</v>
      </c>
      <c r="V1794" s="36">
        <v>1</v>
      </c>
      <c r="W1794" s="36">
        <v>1</v>
      </c>
      <c r="X1794" s="37" t="s">
        <v>65</v>
      </c>
    </row>
    <row r="1795" spans="1:24" ht="24" customHeight="1" x14ac:dyDescent="0.2">
      <c r="A1795" s="50" t="s">
        <v>3414</v>
      </c>
      <c r="B1795" s="60" t="s">
        <v>3431</v>
      </c>
      <c r="C1795" s="76" t="s">
        <v>3431</v>
      </c>
      <c r="D1795" s="61" t="s">
        <v>3432</v>
      </c>
      <c r="E1795" s="53">
        <v>358851.99</v>
      </c>
      <c r="F1795" s="26">
        <v>0.21</v>
      </c>
      <c r="G1795" s="53">
        <v>564474.18400000001</v>
      </c>
      <c r="H1795" s="67"/>
      <c r="I1795" s="68"/>
      <c r="J1795" s="69"/>
      <c r="K1795" s="69"/>
      <c r="L1795" s="69"/>
      <c r="M1795" s="69"/>
      <c r="N1795" s="69"/>
      <c r="O1795" s="35"/>
      <c r="P1795" s="35" t="s">
        <v>25780</v>
      </c>
      <c r="Q1795" s="36">
        <v>1</v>
      </c>
      <c r="R1795" s="35" t="s">
        <v>9849</v>
      </c>
      <c r="S1795" s="35" t="s">
        <v>28503</v>
      </c>
      <c r="T1795" s="35">
        <v>0</v>
      </c>
      <c r="U1795" s="35">
        <v>0</v>
      </c>
      <c r="V1795" s="36">
        <v>1</v>
      </c>
      <c r="W1795" s="36">
        <v>1</v>
      </c>
      <c r="X1795" s="37" t="s">
        <v>65</v>
      </c>
    </row>
    <row r="1796" spans="1:24" ht="24" customHeight="1" x14ac:dyDescent="0.2">
      <c r="A1796" s="50" t="s">
        <v>3414</v>
      </c>
      <c r="B1796" s="60" t="s">
        <v>3433</v>
      </c>
      <c r="C1796" s="76" t="s">
        <v>3433</v>
      </c>
      <c r="D1796" s="61" t="s">
        <v>3434</v>
      </c>
      <c r="E1796" s="53">
        <v>45645.26</v>
      </c>
      <c r="F1796" s="26">
        <v>0.21</v>
      </c>
      <c r="G1796" s="53">
        <v>71799.995999999999</v>
      </c>
      <c r="H1796" s="67"/>
      <c r="I1796" s="68"/>
      <c r="J1796" s="69"/>
      <c r="K1796" s="69"/>
      <c r="L1796" s="69"/>
      <c r="M1796" s="69"/>
      <c r="N1796" s="69"/>
      <c r="O1796" s="35"/>
      <c r="P1796" s="35" t="s">
        <v>25781</v>
      </c>
      <c r="Q1796" s="36">
        <v>1</v>
      </c>
      <c r="R1796" s="35" t="s">
        <v>9849</v>
      </c>
      <c r="S1796" s="35" t="s">
        <v>28504</v>
      </c>
      <c r="T1796" s="35">
        <v>0</v>
      </c>
      <c r="U1796" s="35">
        <v>0</v>
      </c>
      <c r="V1796" s="36">
        <v>1</v>
      </c>
      <c r="W1796" s="36">
        <v>1</v>
      </c>
      <c r="X1796" s="37" t="s">
        <v>65</v>
      </c>
    </row>
    <row r="1797" spans="1:24" ht="24" customHeight="1" x14ac:dyDescent="0.2">
      <c r="A1797" s="50" t="s">
        <v>3414</v>
      </c>
      <c r="B1797" s="60" t="s">
        <v>3435</v>
      </c>
      <c r="C1797" s="76" t="s">
        <v>3435</v>
      </c>
      <c r="D1797" s="61" t="s">
        <v>3436</v>
      </c>
      <c r="E1797" s="53">
        <v>319808.26</v>
      </c>
      <c r="F1797" s="26">
        <v>0.21</v>
      </c>
      <c r="G1797" s="53">
        <v>503058.39500000002</v>
      </c>
      <c r="H1797" s="67"/>
      <c r="I1797" s="68"/>
      <c r="J1797" s="69"/>
      <c r="K1797" s="69"/>
      <c r="L1797" s="69"/>
      <c r="M1797" s="69"/>
      <c r="N1797" s="69"/>
      <c r="O1797" s="35"/>
      <c r="P1797" s="35" t="s">
        <v>25782</v>
      </c>
      <c r="Q1797" s="36">
        <v>1</v>
      </c>
      <c r="R1797" s="35" t="s">
        <v>9849</v>
      </c>
      <c r="S1797" s="35" t="s">
        <v>28503</v>
      </c>
      <c r="T1797" s="35">
        <v>0</v>
      </c>
      <c r="U1797" s="35">
        <v>0</v>
      </c>
      <c r="V1797" s="36">
        <v>1</v>
      </c>
      <c r="W1797" s="36">
        <v>1</v>
      </c>
      <c r="X1797" s="37" t="s">
        <v>65</v>
      </c>
    </row>
    <row r="1798" spans="1:24" ht="24" customHeight="1" x14ac:dyDescent="0.2">
      <c r="A1798" s="50" t="s">
        <v>3414</v>
      </c>
      <c r="B1798" s="60" t="s">
        <v>3437</v>
      </c>
      <c r="C1798" s="76" t="s">
        <v>3437</v>
      </c>
      <c r="D1798" s="61" t="s">
        <v>3438</v>
      </c>
      <c r="E1798" s="53">
        <v>3119.93</v>
      </c>
      <c r="F1798" s="26">
        <v>0.21</v>
      </c>
      <c r="G1798" s="53">
        <v>4907.6509999999998</v>
      </c>
      <c r="H1798" s="67"/>
      <c r="I1798" s="68"/>
      <c r="J1798" s="69"/>
      <c r="K1798" s="69"/>
      <c r="L1798" s="69"/>
      <c r="M1798" s="69"/>
      <c r="N1798" s="69"/>
      <c r="O1798" s="35"/>
      <c r="P1798" s="35" t="s">
        <v>25783</v>
      </c>
      <c r="Q1798" s="36">
        <v>1</v>
      </c>
      <c r="R1798" s="35" t="s">
        <v>9849</v>
      </c>
      <c r="S1798" s="35" t="s">
        <v>28504</v>
      </c>
      <c r="T1798" s="35">
        <v>0</v>
      </c>
      <c r="U1798" s="35">
        <v>0</v>
      </c>
      <c r="V1798" s="36">
        <v>1</v>
      </c>
      <c r="W1798" s="36">
        <v>1</v>
      </c>
      <c r="X1798" s="37" t="s">
        <v>65</v>
      </c>
    </row>
    <row r="1799" spans="1:24" ht="24" customHeight="1" x14ac:dyDescent="0.2">
      <c r="A1799" s="50" t="s">
        <v>3414</v>
      </c>
      <c r="B1799" s="60" t="s">
        <v>3439</v>
      </c>
      <c r="C1799" s="76" t="s">
        <v>3439</v>
      </c>
      <c r="D1799" s="61" t="s">
        <v>3440</v>
      </c>
      <c r="E1799" s="53">
        <v>769133.85</v>
      </c>
      <c r="F1799" s="26">
        <v>0.21</v>
      </c>
      <c r="G1799" s="53">
        <v>1209847.5519999999</v>
      </c>
      <c r="H1799" s="67"/>
      <c r="I1799" s="68"/>
      <c r="J1799" s="69"/>
      <c r="K1799" s="69"/>
      <c r="L1799" s="69"/>
      <c r="M1799" s="69"/>
      <c r="N1799" s="69"/>
      <c r="O1799" s="35"/>
      <c r="P1799" s="35" t="s">
        <v>25784</v>
      </c>
      <c r="Q1799" s="36">
        <v>1</v>
      </c>
      <c r="R1799" s="35" t="s">
        <v>9849</v>
      </c>
      <c r="S1799" s="35" t="s">
        <v>28503</v>
      </c>
      <c r="T1799" s="35">
        <v>0</v>
      </c>
      <c r="U1799" s="35">
        <v>0</v>
      </c>
      <c r="V1799" s="36">
        <v>1</v>
      </c>
      <c r="W1799" s="36">
        <v>1</v>
      </c>
      <c r="X1799" s="37" t="s">
        <v>65</v>
      </c>
    </row>
    <row r="1800" spans="1:24" ht="24" customHeight="1" x14ac:dyDescent="0.2">
      <c r="A1800" s="50" t="s">
        <v>3414</v>
      </c>
      <c r="B1800" s="60" t="s">
        <v>3441</v>
      </c>
      <c r="C1800" s="76" t="s">
        <v>3441</v>
      </c>
      <c r="D1800" s="61" t="s">
        <v>3442</v>
      </c>
      <c r="E1800" s="53">
        <v>646593.96</v>
      </c>
      <c r="F1800" s="26">
        <v>0.21</v>
      </c>
      <c r="G1800" s="53">
        <v>1017092.302</v>
      </c>
      <c r="H1800" s="67"/>
      <c r="I1800" s="68"/>
      <c r="J1800" s="69"/>
      <c r="K1800" s="69"/>
      <c r="L1800" s="69"/>
      <c r="M1800" s="69"/>
      <c r="N1800" s="69"/>
      <c r="O1800" s="35"/>
      <c r="P1800" s="35" t="s">
        <v>25785</v>
      </c>
      <c r="Q1800" s="36">
        <v>1</v>
      </c>
      <c r="R1800" s="35" t="s">
        <v>9849</v>
      </c>
      <c r="S1800" s="35" t="s">
        <v>28504</v>
      </c>
      <c r="T1800" s="35">
        <v>0</v>
      </c>
      <c r="U1800" s="35">
        <v>0</v>
      </c>
      <c r="V1800" s="36">
        <v>1</v>
      </c>
      <c r="W1800" s="36">
        <v>1</v>
      </c>
      <c r="X1800" s="37" t="s">
        <v>65</v>
      </c>
    </row>
    <row r="1801" spans="1:24" ht="24" customHeight="1" x14ac:dyDescent="0.2">
      <c r="A1801" s="50" t="s">
        <v>3414</v>
      </c>
      <c r="B1801" s="60" t="s">
        <v>3443</v>
      </c>
      <c r="C1801" s="76" t="s">
        <v>3443</v>
      </c>
      <c r="D1801" s="61" t="s">
        <v>3444</v>
      </c>
      <c r="E1801" s="53">
        <v>646593.96</v>
      </c>
      <c r="F1801" s="26">
        <v>0.21</v>
      </c>
      <c r="G1801" s="53">
        <v>1017092.302</v>
      </c>
      <c r="H1801" s="67"/>
      <c r="I1801" s="68"/>
      <c r="J1801" s="69"/>
      <c r="K1801" s="69"/>
      <c r="L1801" s="69"/>
      <c r="M1801" s="69"/>
      <c r="N1801" s="69"/>
      <c r="O1801" s="35"/>
      <c r="P1801" s="35" t="s">
        <v>25786</v>
      </c>
      <c r="Q1801" s="36">
        <v>1</v>
      </c>
      <c r="R1801" s="35" t="s">
        <v>9849</v>
      </c>
      <c r="S1801" s="35" t="s">
        <v>28504</v>
      </c>
      <c r="T1801" s="35">
        <v>0</v>
      </c>
      <c r="U1801" s="35">
        <v>0</v>
      </c>
      <c r="V1801" s="36">
        <v>1</v>
      </c>
      <c r="W1801" s="36">
        <v>1</v>
      </c>
      <c r="X1801" s="37" t="s">
        <v>65</v>
      </c>
    </row>
    <row r="1802" spans="1:24" ht="24" customHeight="1" x14ac:dyDescent="0.2">
      <c r="A1802" s="50" t="s">
        <v>3414</v>
      </c>
      <c r="B1802" s="60" t="s">
        <v>3445</v>
      </c>
      <c r="C1802" s="76" t="s">
        <v>3445</v>
      </c>
      <c r="D1802" s="61" t="s">
        <v>3446</v>
      </c>
      <c r="E1802" s="53">
        <v>29180.03</v>
      </c>
      <c r="F1802" s="26">
        <v>0.21</v>
      </c>
      <c r="G1802" s="53">
        <v>45900.188000000002</v>
      </c>
      <c r="H1802" s="67"/>
      <c r="I1802" s="68"/>
      <c r="J1802" s="69"/>
      <c r="K1802" s="69"/>
      <c r="L1802" s="69"/>
      <c r="M1802" s="69"/>
      <c r="N1802" s="69"/>
      <c r="O1802" s="35"/>
      <c r="P1802" s="35" t="s">
        <v>25787</v>
      </c>
      <c r="Q1802" s="36">
        <v>1</v>
      </c>
      <c r="R1802" s="35" t="s">
        <v>9849</v>
      </c>
      <c r="S1802" s="35" t="s">
        <v>28503</v>
      </c>
      <c r="T1802" s="35">
        <v>0</v>
      </c>
      <c r="U1802" s="35">
        <v>0</v>
      </c>
      <c r="V1802" s="36">
        <v>1</v>
      </c>
      <c r="W1802" s="36">
        <v>1</v>
      </c>
      <c r="X1802" s="37" t="s">
        <v>65</v>
      </c>
    </row>
    <row r="1803" spans="1:24" ht="24" customHeight="1" x14ac:dyDescent="0.2">
      <c r="A1803" s="50" t="s">
        <v>3414</v>
      </c>
      <c r="B1803" s="60" t="s">
        <v>3447</v>
      </c>
      <c r="C1803" s="76" t="s">
        <v>3447</v>
      </c>
      <c r="D1803" s="61" t="s">
        <v>3448</v>
      </c>
      <c r="E1803" s="53">
        <v>28444.09</v>
      </c>
      <c r="F1803" s="26">
        <v>0.21</v>
      </c>
      <c r="G1803" s="53">
        <v>44742.557000000001</v>
      </c>
      <c r="H1803" s="67"/>
      <c r="I1803" s="68"/>
      <c r="J1803" s="69"/>
      <c r="K1803" s="69"/>
      <c r="L1803" s="69"/>
      <c r="M1803" s="69"/>
      <c r="N1803" s="69"/>
      <c r="O1803" s="35"/>
      <c r="P1803" s="35" t="s">
        <v>25788</v>
      </c>
      <c r="Q1803" s="36">
        <v>1</v>
      </c>
      <c r="R1803" s="35" t="s">
        <v>9849</v>
      </c>
      <c r="S1803" s="35" t="s">
        <v>28504</v>
      </c>
      <c r="T1803" s="35">
        <v>0</v>
      </c>
      <c r="U1803" s="35">
        <v>0</v>
      </c>
      <c r="V1803" s="36">
        <v>1</v>
      </c>
      <c r="W1803" s="36">
        <v>1</v>
      </c>
      <c r="X1803" s="37" t="s">
        <v>65</v>
      </c>
    </row>
    <row r="1804" spans="1:24" ht="24" customHeight="1" x14ac:dyDescent="0.2">
      <c r="A1804" s="50" t="s">
        <v>3414</v>
      </c>
      <c r="B1804" s="60" t="s">
        <v>3449</v>
      </c>
      <c r="C1804" s="76" t="s">
        <v>3449</v>
      </c>
      <c r="D1804" s="61" t="s">
        <v>3450</v>
      </c>
      <c r="E1804" s="53">
        <v>34746.199999999997</v>
      </c>
      <c r="F1804" s="26">
        <v>0.21</v>
      </c>
      <c r="G1804" s="53">
        <v>54655.773000000001</v>
      </c>
      <c r="H1804" s="67"/>
      <c r="I1804" s="68"/>
      <c r="J1804" s="69"/>
      <c r="K1804" s="69"/>
      <c r="L1804" s="69"/>
      <c r="M1804" s="69"/>
      <c r="N1804" s="69"/>
      <c r="O1804" s="35"/>
      <c r="P1804" s="35" t="s">
        <v>25789</v>
      </c>
      <c r="Q1804" s="36">
        <v>1</v>
      </c>
      <c r="R1804" s="35" t="s">
        <v>9849</v>
      </c>
      <c r="S1804" s="35" t="s">
        <v>28503</v>
      </c>
      <c r="T1804" s="35">
        <v>0</v>
      </c>
      <c r="U1804" s="35">
        <v>0</v>
      </c>
      <c r="V1804" s="36">
        <v>1</v>
      </c>
      <c r="W1804" s="36">
        <v>1</v>
      </c>
      <c r="X1804" s="37" t="s">
        <v>65</v>
      </c>
    </row>
    <row r="1805" spans="1:24" ht="24" customHeight="1" x14ac:dyDescent="0.2">
      <c r="A1805" s="50" t="s">
        <v>3414</v>
      </c>
      <c r="B1805" s="60" t="s">
        <v>3451</v>
      </c>
      <c r="C1805" s="76" t="s">
        <v>3451</v>
      </c>
      <c r="D1805" s="61" t="s">
        <v>3452</v>
      </c>
      <c r="E1805" s="53">
        <v>106447.26</v>
      </c>
      <c r="F1805" s="26">
        <v>0.21</v>
      </c>
      <c r="G1805" s="53">
        <v>167441.54199999999</v>
      </c>
      <c r="H1805" s="67"/>
      <c r="I1805" s="68"/>
      <c r="J1805" s="69"/>
      <c r="K1805" s="69"/>
      <c r="L1805" s="69"/>
      <c r="M1805" s="69"/>
      <c r="N1805" s="69"/>
      <c r="O1805" s="35"/>
      <c r="P1805" s="35" t="s">
        <v>25790</v>
      </c>
      <c r="Q1805" s="36">
        <v>1</v>
      </c>
      <c r="R1805" s="35" t="s">
        <v>9849</v>
      </c>
      <c r="S1805" s="35" t="s">
        <v>28503</v>
      </c>
      <c r="T1805" s="35">
        <v>0</v>
      </c>
      <c r="U1805" s="35">
        <v>0</v>
      </c>
      <c r="V1805" s="36">
        <v>1</v>
      </c>
      <c r="W1805" s="36">
        <v>1</v>
      </c>
      <c r="X1805" s="37" t="s">
        <v>65</v>
      </c>
    </row>
    <row r="1806" spans="1:24" ht="24" customHeight="1" x14ac:dyDescent="0.2">
      <c r="A1806" s="50" t="s">
        <v>3414</v>
      </c>
      <c r="B1806" s="60" t="s">
        <v>3453</v>
      </c>
      <c r="C1806" s="76" t="s">
        <v>3453</v>
      </c>
      <c r="D1806" s="61" t="s">
        <v>3454</v>
      </c>
      <c r="E1806" s="53">
        <v>105685.31</v>
      </c>
      <c r="F1806" s="26">
        <v>0.21</v>
      </c>
      <c r="G1806" s="53">
        <v>166242.989</v>
      </c>
      <c r="H1806" s="67"/>
      <c r="I1806" s="68"/>
      <c r="J1806" s="69"/>
      <c r="K1806" s="69"/>
      <c r="L1806" s="69"/>
      <c r="M1806" s="69"/>
      <c r="N1806" s="69"/>
      <c r="O1806" s="35"/>
      <c r="P1806" s="35" t="s">
        <v>25791</v>
      </c>
      <c r="Q1806" s="36">
        <v>1</v>
      </c>
      <c r="R1806" s="35" t="s">
        <v>9849</v>
      </c>
      <c r="S1806" s="35" t="s">
        <v>28504</v>
      </c>
      <c r="T1806" s="35">
        <v>0</v>
      </c>
      <c r="U1806" s="35">
        <v>0</v>
      </c>
      <c r="V1806" s="36">
        <v>1</v>
      </c>
      <c r="W1806" s="36">
        <v>1</v>
      </c>
      <c r="X1806" s="37" t="s">
        <v>65</v>
      </c>
    </row>
    <row r="1807" spans="1:24" ht="24" customHeight="1" x14ac:dyDescent="0.2">
      <c r="A1807" s="50" t="s">
        <v>3414</v>
      </c>
      <c r="B1807" s="60" t="s">
        <v>3455</v>
      </c>
      <c r="C1807" s="76" t="s">
        <v>3455</v>
      </c>
      <c r="D1807" s="61" t="s">
        <v>3456</v>
      </c>
      <c r="E1807" s="53">
        <v>105685.31</v>
      </c>
      <c r="F1807" s="26">
        <v>0.21</v>
      </c>
      <c r="G1807" s="53">
        <v>166242.989</v>
      </c>
      <c r="H1807" s="67"/>
      <c r="I1807" s="68"/>
      <c r="J1807" s="69"/>
      <c r="K1807" s="69"/>
      <c r="L1807" s="69"/>
      <c r="M1807" s="69"/>
      <c r="N1807" s="69"/>
      <c r="O1807" s="35"/>
      <c r="P1807" s="35" t="s">
        <v>25792</v>
      </c>
      <c r="Q1807" s="36">
        <v>1</v>
      </c>
      <c r="R1807" s="35" t="s">
        <v>9849</v>
      </c>
      <c r="S1807" s="35" t="s">
        <v>28503</v>
      </c>
      <c r="T1807" s="35">
        <v>0</v>
      </c>
      <c r="U1807" s="35">
        <v>0</v>
      </c>
      <c r="V1807" s="36">
        <v>1</v>
      </c>
      <c r="W1807" s="36">
        <v>1</v>
      </c>
      <c r="X1807" s="37" t="s">
        <v>65</v>
      </c>
    </row>
    <row r="1808" spans="1:24" ht="24" customHeight="1" x14ac:dyDescent="0.2">
      <c r="A1808" s="50" t="s">
        <v>3414</v>
      </c>
      <c r="B1808" s="60" t="s">
        <v>3457</v>
      </c>
      <c r="C1808" s="76" t="s">
        <v>3457</v>
      </c>
      <c r="D1808" s="61" t="s">
        <v>3458</v>
      </c>
      <c r="E1808" s="53">
        <v>122413.78</v>
      </c>
      <c r="F1808" s="26">
        <v>0.21</v>
      </c>
      <c r="G1808" s="53">
        <v>192556.87100000001</v>
      </c>
      <c r="H1808" s="67"/>
      <c r="I1808" s="68"/>
      <c r="J1808" s="69"/>
      <c r="K1808" s="69"/>
      <c r="L1808" s="69"/>
      <c r="M1808" s="69"/>
      <c r="N1808" s="69"/>
      <c r="O1808" s="35"/>
      <c r="P1808" s="35" t="s">
        <v>25793</v>
      </c>
      <c r="Q1808" s="36">
        <v>1</v>
      </c>
      <c r="R1808" s="35" t="s">
        <v>9849</v>
      </c>
      <c r="S1808" s="35" t="s">
        <v>28504</v>
      </c>
      <c r="T1808" s="35">
        <v>0</v>
      </c>
      <c r="U1808" s="35">
        <v>0</v>
      </c>
      <c r="V1808" s="36">
        <v>1</v>
      </c>
      <c r="W1808" s="36">
        <v>1</v>
      </c>
      <c r="X1808" s="37" t="s">
        <v>65</v>
      </c>
    </row>
    <row r="1809" spans="1:24" ht="24" customHeight="1" x14ac:dyDescent="0.2">
      <c r="A1809" s="50" t="s">
        <v>3414</v>
      </c>
      <c r="B1809" s="60" t="s">
        <v>3459</v>
      </c>
      <c r="C1809" s="76" t="s">
        <v>3459</v>
      </c>
      <c r="D1809" s="61" t="s">
        <v>3460</v>
      </c>
      <c r="E1809" s="53">
        <v>122413.78</v>
      </c>
      <c r="F1809" s="26">
        <v>0.21</v>
      </c>
      <c r="G1809" s="53">
        <v>192556.87100000001</v>
      </c>
      <c r="H1809" s="67"/>
      <c r="I1809" s="68"/>
      <c r="J1809" s="69"/>
      <c r="K1809" s="69"/>
      <c r="L1809" s="69"/>
      <c r="M1809" s="69"/>
      <c r="N1809" s="69"/>
      <c r="O1809" s="35"/>
      <c r="P1809" s="35" t="s">
        <v>25794</v>
      </c>
      <c r="Q1809" s="36">
        <v>1</v>
      </c>
      <c r="R1809" s="35" t="s">
        <v>9849</v>
      </c>
      <c r="S1809" s="35" t="s">
        <v>28503</v>
      </c>
      <c r="T1809" s="35">
        <v>0</v>
      </c>
      <c r="U1809" s="35">
        <v>0</v>
      </c>
      <c r="V1809" s="36">
        <v>1</v>
      </c>
      <c r="W1809" s="36">
        <v>1</v>
      </c>
      <c r="X1809" s="37" t="s">
        <v>65</v>
      </c>
    </row>
    <row r="1810" spans="1:24" ht="24" customHeight="1" x14ac:dyDescent="0.2">
      <c r="A1810" s="50" t="s">
        <v>3414</v>
      </c>
      <c r="B1810" s="60" t="s">
        <v>3461</v>
      </c>
      <c r="C1810" s="76" t="s">
        <v>3461</v>
      </c>
      <c r="D1810" s="61" t="s">
        <v>3462</v>
      </c>
      <c r="E1810" s="53">
        <v>8821.48</v>
      </c>
      <c r="F1810" s="26">
        <v>0.21</v>
      </c>
      <c r="G1810" s="53">
        <v>13876.183000000001</v>
      </c>
      <c r="H1810" s="67"/>
      <c r="I1810" s="68"/>
      <c r="J1810" s="69"/>
      <c r="K1810" s="69"/>
      <c r="L1810" s="69"/>
      <c r="M1810" s="69"/>
      <c r="N1810" s="69"/>
      <c r="O1810" s="35"/>
      <c r="P1810" s="35" t="s">
        <v>25795</v>
      </c>
      <c r="Q1810" s="36">
        <v>1</v>
      </c>
      <c r="R1810" s="35" t="s">
        <v>9849</v>
      </c>
      <c r="S1810" s="35" t="s">
        <v>28504</v>
      </c>
      <c r="T1810" s="35">
        <v>0</v>
      </c>
      <c r="U1810" s="35">
        <v>0</v>
      </c>
      <c r="V1810" s="36">
        <v>1</v>
      </c>
      <c r="W1810" s="36">
        <v>1</v>
      </c>
      <c r="X1810" s="37" t="s">
        <v>65</v>
      </c>
    </row>
    <row r="1811" spans="1:24" ht="24" customHeight="1" x14ac:dyDescent="0.2">
      <c r="A1811" s="50" t="s">
        <v>3414</v>
      </c>
      <c r="B1811" s="60" t="s">
        <v>3463</v>
      </c>
      <c r="C1811" s="76" t="s">
        <v>3463</v>
      </c>
      <c r="D1811" s="61" t="s">
        <v>3464</v>
      </c>
      <c r="E1811" s="53">
        <v>483668.93</v>
      </c>
      <c r="F1811" s="26">
        <v>0.21</v>
      </c>
      <c r="G1811" s="53">
        <v>760811.228</v>
      </c>
      <c r="H1811" s="67"/>
      <c r="I1811" s="68"/>
      <c r="J1811" s="69"/>
      <c r="K1811" s="69"/>
      <c r="L1811" s="69"/>
      <c r="M1811" s="69"/>
      <c r="N1811" s="69"/>
      <c r="O1811" s="35"/>
      <c r="P1811" s="35" t="s">
        <v>25796</v>
      </c>
      <c r="Q1811" s="36">
        <v>1</v>
      </c>
      <c r="R1811" s="35" t="s">
        <v>9849</v>
      </c>
      <c r="S1811" s="35" t="s">
        <v>28503</v>
      </c>
      <c r="T1811" s="35">
        <v>0</v>
      </c>
      <c r="U1811" s="35">
        <v>0</v>
      </c>
      <c r="V1811" s="36">
        <v>1</v>
      </c>
      <c r="W1811" s="36">
        <v>1</v>
      </c>
      <c r="X1811" s="37" t="s">
        <v>65</v>
      </c>
    </row>
    <row r="1812" spans="1:24" ht="24" customHeight="1" x14ac:dyDescent="0.2">
      <c r="A1812" s="50" t="s">
        <v>3414</v>
      </c>
      <c r="B1812" s="60" t="s">
        <v>3465</v>
      </c>
      <c r="C1812" s="76" t="s">
        <v>3465</v>
      </c>
      <c r="D1812" s="61" t="s">
        <v>3466</v>
      </c>
      <c r="E1812" s="53">
        <v>483668.93</v>
      </c>
      <c r="F1812" s="26">
        <v>0.21</v>
      </c>
      <c r="G1812" s="53">
        <v>760811.228</v>
      </c>
      <c r="H1812" s="67"/>
      <c r="I1812" s="68"/>
      <c r="J1812" s="69"/>
      <c r="K1812" s="69"/>
      <c r="L1812" s="69"/>
      <c r="M1812" s="69"/>
      <c r="N1812" s="69"/>
      <c r="O1812" s="35"/>
      <c r="P1812" s="35" t="s">
        <v>25797</v>
      </c>
      <c r="Q1812" s="36">
        <v>1</v>
      </c>
      <c r="R1812" s="35" t="s">
        <v>9849</v>
      </c>
      <c r="S1812" s="35" t="s">
        <v>28503</v>
      </c>
      <c r="T1812" s="35">
        <v>0</v>
      </c>
      <c r="U1812" s="35">
        <v>0</v>
      </c>
      <c r="V1812" s="36">
        <v>1</v>
      </c>
      <c r="W1812" s="36">
        <v>1</v>
      </c>
      <c r="X1812" s="37" t="s">
        <v>65</v>
      </c>
    </row>
    <row r="1813" spans="1:24" ht="24" customHeight="1" x14ac:dyDescent="0.2">
      <c r="A1813" s="50" t="s">
        <v>3414</v>
      </c>
      <c r="B1813" s="60" t="s">
        <v>3467</v>
      </c>
      <c r="C1813" s="76" t="s">
        <v>3467</v>
      </c>
      <c r="D1813" s="61" t="s">
        <v>3468</v>
      </c>
      <c r="E1813" s="53">
        <v>483668.93</v>
      </c>
      <c r="F1813" s="26">
        <v>0.21</v>
      </c>
      <c r="G1813" s="53">
        <v>760811.228</v>
      </c>
      <c r="H1813" s="67"/>
      <c r="I1813" s="68"/>
      <c r="J1813" s="69"/>
      <c r="K1813" s="69"/>
      <c r="L1813" s="69"/>
      <c r="M1813" s="69"/>
      <c r="N1813" s="69"/>
      <c r="O1813" s="35"/>
      <c r="P1813" s="35" t="s">
        <v>25798</v>
      </c>
      <c r="Q1813" s="36">
        <v>1</v>
      </c>
      <c r="R1813" s="35" t="s">
        <v>9849</v>
      </c>
      <c r="S1813" s="35" t="s">
        <v>28503</v>
      </c>
      <c r="T1813" s="35">
        <v>0</v>
      </c>
      <c r="U1813" s="35">
        <v>0</v>
      </c>
      <c r="V1813" s="36">
        <v>1</v>
      </c>
      <c r="W1813" s="36">
        <v>1</v>
      </c>
      <c r="X1813" s="37" t="s">
        <v>65</v>
      </c>
    </row>
    <row r="1814" spans="1:24" ht="24" customHeight="1" x14ac:dyDescent="0.2">
      <c r="A1814" s="50" t="s">
        <v>3414</v>
      </c>
      <c r="B1814" s="60" t="s">
        <v>3469</v>
      </c>
      <c r="C1814" s="76" t="s">
        <v>3469</v>
      </c>
      <c r="D1814" s="61" t="s">
        <v>3470</v>
      </c>
      <c r="E1814" s="53">
        <v>163399.92000000001</v>
      </c>
      <c r="F1814" s="26">
        <v>0.21</v>
      </c>
      <c r="G1814" s="53">
        <v>257028.079</v>
      </c>
      <c r="H1814" s="67"/>
      <c r="I1814" s="68"/>
      <c r="J1814" s="69"/>
      <c r="K1814" s="69"/>
      <c r="L1814" s="69"/>
      <c r="M1814" s="69"/>
      <c r="N1814" s="69"/>
      <c r="O1814" s="35"/>
      <c r="P1814" s="35" t="s">
        <v>25799</v>
      </c>
      <c r="Q1814" s="36">
        <v>1</v>
      </c>
      <c r="R1814" s="35" t="s">
        <v>9849</v>
      </c>
      <c r="S1814" s="35" t="s">
        <v>28504</v>
      </c>
      <c r="T1814" s="35">
        <v>0</v>
      </c>
      <c r="U1814" s="35">
        <v>0</v>
      </c>
      <c r="V1814" s="36">
        <v>1</v>
      </c>
      <c r="W1814" s="36">
        <v>1</v>
      </c>
      <c r="X1814" s="37" t="s">
        <v>65</v>
      </c>
    </row>
    <row r="1815" spans="1:24" ht="24" customHeight="1" x14ac:dyDescent="0.2">
      <c r="A1815" s="50" t="s">
        <v>3414</v>
      </c>
      <c r="B1815" s="60" t="s">
        <v>3471</v>
      </c>
      <c r="C1815" s="76" t="s">
        <v>3471</v>
      </c>
      <c r="D1815" s="61" t="s">
        <v>3472</v>
      </c>
      <c r="E1815" s="53">
        <v>30956.45</v>
      </c>
      <c r="F1815" s="26">
        <v>0.21</v>
      </c>
      <c r="G1815" s="53">
        <v>48694.502</v>
      </c>
      <c r="H1815" s="67"/>
      <c r="I1815" s="68"/>
      <c r="J1815" s="69"/>
      <c r="K1815" s="69"/>
      <c r="L1815" s="69"/>
      <c r="M1815" s="69"/>
      <c r="N1815" s="69"/>
      <c r="O1815" s="35"/>
      <c r="P1815" s="35" t="s">
        <v>25800</v>
      </c>
      <c r="Q1815" s="36">
        <v>1</v>
      </c>
      <c r="R1815" s="35" t="s">
        <v>9849</v>
      </c>
      <c r="S1815" s="35" t="s">
        <v>28503</v>
      </c>
      <c r="T1815" s="35">
        <v>0</v>
      </c>
      <c r="U1815" s="35">
        <v>0</v>
      </c>
      <c r="V1815" s="36">
        <v>1</v>
      </c>
      <c r="W1815" s="36">
        <v>1</v>
      </c>
      <c r="X1815" s="37" t="s">
        <v>65</v>
      </c>
    </row>
    <row r="1816" spans="1:24" ht="24" customHeight="1" x14ac:dyDescent="0.2">
      <c r="A1816" s="50" t="s">
        <v>3414</v>
      </c>
      <c r="B1816" s="60" t="s">
        <v>3473</v>
      </c>
      <c r="C1816" s="76" t="s">
        <v>3473</v>
      </c>
      <c r="D1816" s="61" t="s">
        <v>3474</v>
      </c>
      <c r="E1816" s="53">
        <v>114436.36</v>
      </c>
      <c r="F1816" s="26">
        <v>0.21</v>
      </c>
      <c r="G1816" s="53">
        <v>180008.397</v>
      </c>
      <c r="H1816" s="67"/>
      <c r="I1816" s="68"/>
      <c r="J1816" s="69"/>
      <c r="K1816" s="69"/>
      <c r="L1816" s="69"/>
      <c r="M1816" s="69"/>
      <c r="N1816" s="69"/>
      <c r="O1816" s="35"/>
      <c r="P1816" s="35" t="s">
        <v>25801</v>
      </c>
      <c r="Q1816" s="36">
        <v>1</v>
      </c>
      <c r="R1816" s="35" t="s">
        <v>9849</v>
      </c>
      <c r="S1816" s="35" t="s">
        <v>28503</v>
      </c>
      <c r="T1816" s="35">
        <v>0</v>
      </c>
      <c r="U1816" s="35">
        <v>0</v>
      </c>
      <c r="V1816" s="36">
        <v>1</v>
      </c>
      <c r="W1816" s="36">
        <v>1</v>
      </c>
      <c r="X1816" s="37" t="s">
        <v>65</v>
      </c>
    </row>
    <row r="1817" spans="1:24" ht="24" customHeight="1" x14ac:dyDescent="0.2">
      <c r="A1817" s="50" t="s">
        <v>3414</v>
      </c>
      <c r="B1817" s="60" t="s">
        <v>3475</v>
      </c>
      <c r="C1817" s="76" t="s">
        <v>3475</v>
      </c>
      <c r="D1817" s="61" t="s">
        <v>3476</v>
      </c>
      <c r="E1817" s="53">
        <v>167130.03</v>
      </c>
      <c r="F1817" s="26">
        <v>0.21</v>
      </c>
      <c r="G1817" s="53">
        <v>262895.538</v>
      </c>
      <c r="H1817" s="67"/>
      <c r="I1817" s="68"/>
      <c r="J1817" s="69"/>
      <c r="K1817" s="69"/>
      <c r="L1817" s="69"/>
      <c r="M1817" s="69"/>
      <c r="N1817" s="69"/>
      <c r="O1817" s="35"/>
      <c r="P1817" s="35" t="s">
        <v>25802</v>
      </c>
      <c r="Q1817" s="36">
        <v>1</v>
      </c>
      <c r="R1817" s="35" t="s">
        <v>9849</v>
      </c>
      <c r="S1817" s="35" t="s">
        <v>28503</v>
      </c>
      <c r="T1817" s="35">
        <v>0</v>
      </c>
      <c r="U1817" s="35">
        <v>0</v>
      </c>
      <c r="V1817" s="36">
        <v>1</v>
      </c>
      <c r="W1817" s="36">
        <v>1</v>
      </c>
      <c r="X1817" s="37" t="s">
        <v>65</v>
      </c>
    </row>
    <row r="1818" spans="1:24" ht="24" customHeight="1" x14ac:dyDescent="0.2">
      <c r="A1818" s="50" t="s">
        <v>3414</v>
      </c>
      <c r="B1818" s="60" t="s">
        <v>3477</v>
      </c>
      <c r="C1818" s="76" t="s">
        <v>3477</v>
      </c>
      <c r="D1818" s="61" t="s">
        <v>3478</v>
      </c>
      <c r="E1818" s="53">
        <v>216285.56</v>
      </c>
      <c r="F1818" s="26">
        <v>0.21</v>
      </c>
      <c r="G1818" s="53">
        <v>340217.18800000002</v>
      </c>
      <c r="H1818" s="67"/>
      <c r="I1818" s="68"/>
      <c r="J1818" s="69"/>
      <c r="K1818" s="69"/>
      <c r="L1818" s="69"/>
      <c r="M1818" s="69"/>
      <c r="N1818" s="69"/>
      <c r="O1818" s="35"/>
      <c r="P1818" s="35" t="s">
        <v>25803</v>
      </c>
      <c r="Q1818" s="36">
        <v>1</v>
      </c>
      <c r="R1818" s="35" t="s">
        <v>9849</v>
      </c>
      <c r="S1818" s="35" t="s">
        <v>28503</v>
      </c>
      <c r="T1818" s="35">
        <v>0</v>
      </c>
      <c r="U1818" s="35">
        <v>0</v>
      </c>
      <c r="V1818" s="36">
        <v>1</v>
      </c>
      <c r="W1818" s="36">
        <v>1</v>
      </c>
      <c r="X1818" s="37" t="s">
        <v>65</v>
      </c>
    </row>
    <row r="1819" spans="1:24" ht="24" customHeight="1" x14ac:dyDescent="0.2">
      <c r="A1819" s="50" t="s">
        <v>3414</v>
      </c>
      <c r="B1819" s="60" t="s">
        <v>3479</v>
      </c>
      <c r="C1819" s="76" t="s">
        <v>3479</v>
      </c>
      <c r="D1819" s="61" t="s">
        <v>3480</v>
      </c>
      <c r="E1819" s="53">
        <v>2778393.68</v>
      </c>
      <c r="F1819" s="26">
        <v>0.21</v>
      </c>
      <c r="G1819" s="53">
        <v>4370413.2539999997</v>
      </c>
      <c r="H1819" s="67"/>
      <c r="I1819" s="68"/>
      <c r="J1819" s="69"/>
      <c r="K1819" s="69"/>
      <c r="L1819" s="69"/>
      <c r="M1819" s="69"/>
      <c r="N1819" s="69"/>
      <c r="O1819" s="35"/>
      <c r="P1819" s="35" t="s">
        <v>25804</v>
      </c>
      <c r="Q1819" s="36">
        <v>1</v>
      </c>
      <c r="R1819" s="35" t="s">
        <v>9849</v>
      </c>
      <c r="S1819" s="35" t="s">
        <v>28504</v>
      </c>
      <c r="T1819" s="35">
        <v>0</v>
      </c>
      <c r="U1819" s="35">
        <v>0</v>
      </c>
      <c r="V1819" s="36">
        <v>1</v>
      </c>
      <c r="W1819" s="36">
        <v>1</v>
      </c>
      <c r="X1819" s="37" t="s">
        <v>65</v>
      </c>
    </row>
    <row r="1820" spans="1:24" ht="24" customHeight="1" x14ac:dyDescent="0.2">
      <c r="A1820" s="50" t="s">
        <v>3414</v>
      </c>
      <c r="B1820" s="60" t="s">
        <v>3481</v>
      </c>
      <c r="C1820" s="76" t="s">
        <v>3481</v>
      </c>
      <c r="D1820" s="61" t="s">
        <v>3482</v>
      </c>
      <c r="E1820" s="53">
        <v>1107.22</v>
      </c>
      <c r="F1820" s="26">
        <v>0.21</v>
      </c>
      <c r="G1820" s="53">
        <v>1741.662</v>
      </c>
      <c r="H1820" s="67"/>
      <c r="I1820" s="68"/>
      <c r="J1820" s="69"/>
      <c r="K1820" s="69"/>
      <c r="L1820" s="69"/>
      <c r="M1820" s="69"/>
      <c r="N1820" s="69"/>
      <c r="O1820" s="35"/>
      <c r="P1820" s="35" t="s">
        <v>25805</v>
      </c>
      <c r="Q1820" s="36">
        <v>1</v>
      </c>
      <c r="R1820" s="35" t="s">
        <v>9849</v>
      </c>
      <c r="S1820" s="35" t="s">
        <v>28503</v>
      </c>
      <c r="T1820" s="35">
        <v>0</v>
      </c>
      <c r="U1820" s="35">
        <v>0</v>
      </c>
      <c r="V1820" s="36">
        <v>1</v>
      </c>
      <c r="W1820" s="36">
        <v>1</v>
      </c>
      <c r="X1820" s="37" t="s">
        <v>65</v>
      </c>
    </row>
    <row r="1821" spans="1:24" ht="24" customHeight="1" x14ac:dyDescent="0.2">
      <c r="A1821" s="50" t="s">
        <v>3414</v>
      </c>
      <c r="B1821" s="60" t="s">
        <v>3483</v>
      </c>
      <c r="C1821" s="76" t="s">
        <v>3483</v>
      </c>
      <c r="D1821" s="61" t="s">
        <v>3484</v>
      </c>
      <c r="E1821" s="53">
        <v>625768.48</v>
      </c>
      <c r="F1821" s="26">
        <v>0.21</v>
      </c>
      <c r="G1821" s="53">
        <v>984333.81400000001</v>
      </c>
      <c r="H1821" s="67"/>
      <c r="I1821" s="68"/>
      <c r="J1821" s="69"/>
      <c r="K1821" s="69"/>
      <c r="L1821" s="69"/>
      <c r="M1821" s="69"/>
      <c r="N1821" s="69"/>
      <c r="O1821" s="35"/>
      <c r="P1821" s="35" t="s">
        <v>25806</v>
      </c>
      <c r="Q1821" s="36">
        <v>1</v>
      </c>
      <c r="R1821" s="35" t="s">
        <v>9849</v>
      </c>
      <c r="S1821" s="35" t="s">
        <v>28504</v>
      </c>
      <c r="T1821" s="35">
        <v>0</v>
      </c>
      <c r="U1821" s="35">
        <v>0</v>
      </c>
      <c r="V1821" s="36">
        <v>1</v>
      </c>
      <c r="W1821" s="36">
        <v>1</v>
      </c>
      <c r="X1821" s="37" t="s">
        <v>65</v>
      </c>
    </row>
    <row r="1822" spans="1:24" ht="24" customHeight="1" x14ac:dyDescent="0.2">
      <c r="A1822" s="50" t="s">
        <v>3414</v>
      </c>
      <c r="B1822" s="60" t="s">
        <v>3485</v>
      </c>
      <c r="C1822" s="76" t="s">
        <v>3485</v>
      </c>
      <c r="D1822" s="61" t="s">
        <v>3486</v>
      </c>
      <c r="E1822" s="53">
        <v>521251.09</v>
      </c>
      <c r="F1822" s="26">
        <v>0.21</v>
      </c>
      <c r="G1822" s="53">
        <v>819927.96799999999</v>
      </c>
      <c r="H1822" s="67"/>
      <c r="I1822" s="68"/>
      <c r="J1822" s="69"/>
      <c r="K1822" s="69"/>
      <c r="L1822" s="69"/>
      <c r="M1822" s="69"/>
      <c r="N1822" s="69"/>
      <c r="O1822" s="35"/>
      <c r="P1822" s="35" t="s">
        <v>25807</v>
      </c>
      <c r="Q1822" s="36">
        <v>1</v>
      </c>
      <c r="R1822" s="35" t="s">
        <v>9849</v>
      </c>
      <c r="S1822" s="35" t="s">
        <v>28504</v>
      </c>
      <c r="T1822" s="35">
        <v>0</v>
      </c>
      <c r="U1822" s="35">
        <v>0</v>
      </c>
      <c r="V1822" s="36">
        <v>1</v>
      </c>
      <c r="W1822" s="36">
        <v>1</v>
      </c>
      <c r="X1822" s="37" t="s">
        <v>65</v>
      </c>
    </row>
    <row r="1823" spans="1:24" ht="24" customHeight="1" x14ac:dyDescent="0.2">
      <c r="A1823" s="50" t="s">
        <v>3414</v>
      </c>
      <c r="B1823" s="60" t="s">
        <v>3487</v>
      </c>
      <c r="C1823" s="76" t="s">
        <v>3487</v>
      </c>
      <c r="D1823" s="61" t="s">
        <v>3488</v>
      </c>
      <c r="E1823" s="53">
        <v>36867.11</v>
      </c>
      <c r="F1823" s="26">
        <v>0.21</v>
      </c>
      <c r="G1823" s="53">
        <v>57991.96</v>
      </c>
      <c r="H1823" s="67"/>
      <c r="I1823" s="68"/>
      <c r="J1823" s="69"/>
      <c r="K1823" s="69"/>
      <c r="L1823" s="69"/>
      <c r="M1823" s="69"/>
      <c r="N1823" s="69"/>
      <c r="O1823" s="35"/>
      <c r="P1823" s="35" t="s">
        <v>25808</v>
      </c>
      <c r="Q1823" s="36">
        <v>1</v>
      </c>
      <c r="R1823" s="35" t="s">
        <v>9849</v>
      </c>
      <c r="S1823" s="35" t="s">
        <v>28503</v>
      </c>
      <c r="T1823" s="35">
        <v>0</v>
      </c>
      <c r="U1823" s="35">
        <v>0</v>
      </c>
      <c r="V1823" s="36">
        <v>1</v>
      </c>
      <c r="W1823" s="36">
        <v>1</v>
      </c>
      <c r="X1823" s="37" t="s">
        <v>65</v>
      </c>
    </row>
    <row r="1824" spans="1:24" ht="24" customHeight="1" x14ac:dyDescent="0.2">
      <c r="A1824" s="50" t="s">
        <v>3414</v>
      </c>
      <c r="B1824" s="60" t="s">
        <v>3489</v>
      </c>
      <c r="C1824" s="76" t="s">
        <v>3489</v>
      </c>
      <c r="D1824" s="61" t="s">
        <v>3490</v>
      </c>
      <c r="E1824" s="53">
        <v>570745</v>
      </c>
      <c r="F1824" s="26">
        <v>0.21</v>
      </c>
      <c r="G1824" s="53">
        <v>897781.88500000001</v>
      </c>
      <c r="H1824" s="67"/>
      <c r="I1824" s="68"/>
      <c r="J1824" s="69"/>
      <c r="K1824" s="69"/>
      <c r="L1824" s="69"/>
      <c r="M1824" s="69"/>
      <c r="N1824" s="69"/>
      <c r="O1824" s="35"/>
      <c r="P1824" s="35" t="s">
        <v>25809</v>
      </c>
      <c r="Q1824" s="36">
        <v>1</v>
      </c>
      <c r="R1824" s="35" t="s">
        <v>9849</v>
      </c>
      <c r="S1824" s="35" t="s">
        <v>28503</v>
      </c>
      <c r="T1824" s="35">
        <v>0</v>
      </c>
      <c r="U1824" s="35">
        <v>0</v>
      </c>
      <c r="V1824" s="36">
        <v>1</v>
      </c>
      <c r="W1824" s="36">
        <v>1</v>
      </c>
      <c r="X1824" s="37" t="s">
        <v>65</v>
      </c>
    </row>
    <row r="1825" spans="1:24" ht="24" customHeight="1" x14ac:dyDescent="0.2">
      <c r="A1825" s="50" t="s">
        <v>3414</v>
      </c>
      <c r="B1825" s="60" t="s">
        <v>3491</v>
      </c>
      <c r="C1825" s="76" t="s">
        <v>3491</v>
      </c>
      <c r="D1825" s="61" t="s">
        <v>3492</v>
      </c>
      <c r="E1825" s="53">
        <v>49058.9</v>
      </c>
      <c r="F1825" s="26">
        <v>0.21</v>
      </c>
      <c r="G1825" s="53">
        <v>77169.649999999994</v>
      </c>
      <c r="H1825" s="67"/>
      <c r="I1825" s="68"/>
      <c r="J1825" s="69"/>
      <c r="K1825" s="69"/>
      <c r="L1825" s="69"/>
      <c r="M1825" s="69"/>
      <c r="N1825" s="69"/>
      <c r="O1825" s="35"/>
      <c r="P1825" s="35" t="s">
        <v>25810</v>
      </c>
      <c r="Q1825" s="36">
        <v>1</v>
      </c>
      <c r="R1825" s="35" t="s">
        <v>9849</v>
      </c>
      <c r="S1825" s="35" t="s">
        <v>28504</v>
      </c>
      <c r="T1825" s="35">
        <v>0</v>
      </c>
      <c r="U1825" s="35">
        <v>0</v>
      </c>
      <c r="V1825" s="36">
        <v>1</v>
      </c>
      <c r="W1825" s="36">
        <v>1</v>
      </c>
      <c r="X1825" s="37" t="s">
        <v>65</v>
      </c>
    </row>
    <row r="1826" spans="1:24" ht="24" customHeight="1" x14ac:dyDescent="0.2">
      <c r="A1826" s="50" t="s">
        <v>3414</v>
      </c>
      <c r="B1826" s="60" t="s">
        <v>3493</v>
      </c>
      <c r="C1826" s="76" t="s">
        <v>3493</v>
      </c>
      <c r="D1826" s="61" t="s">
        <v>3494</v>
      </c>
      <c r="E1826" s="53">
        <v>8072.66</v>
      </c>
      <c r="F1826" s="26">
        <v>0.21</v>
      </c>
      <c r="G1826" s="53">
        <v>12698.297</v>
      </c>
      <c r="H1826" s="67"/>
      <c r="I1826" s="68"/>
      <c r="J1826" s="69"/>
      <c r="K1826" s="69"/>
      <c r="L1826" s="69"/>
      <c r="M1826" s="69"/>
      <c r="N1826" s="69"/>
      <c r="O1826" s="35"/>
      <c r="P1826" s="35" t="s">
        <v>25811</v>
      </c>
      <c r="Q1826" s="36">
        <v>1</v>
      </c>
      <c r="R1826" s="35" t="s">
        <v>9849</v>
      </c>
      <c r="S1826" s="35" t="s">
        <v>28504</v>
      </c>
      <c r="T1826" s="35">
        <v>0</v>
      </c>
      <c r="U1826" s="35">
        <v>0</v>
      </c>
      <c r="V1826" s="36">
        <v>1</v>
      </c>
      <c r="W1826" s="36">
        <v>1</v>
      </c>
      <c r="X1826" s="37" t="s">
        <v>65</v>
      </c>
    </row>
    <row r="1827" spans="1:24" ht="24" customHeight="1" x14ac:dyDescent="0.2">
      <c r="A1827" s="50" t="s">
        <v>18067</v>
      </c>
      <c r="B1827" s="60" t="s">
        <v>18068</v>
      </c>
      <c r="C1827" s="76" t="s">
        <v>18068</v>
      </c>
      <c r="D1827" s="61" t="s">
        <v>18069</v>
      </c>
      <c r="E1827" s="53">
        <v>926623.37</v>
      </c>
      <c r="F1827" s="26">
        <v>0.21</v>
      </c>
      <c r="G1827" s="53">
        <v>1625760.7069999999</v>
      </c>
      <c r="H1827" s="67"/>
      <c r="I1827" s="68"/>
      <c r="J1827" s="69"/>
      <c r="K1827" s="69"/>
      <c r="L1827" s="69"/>
      <c r="M1827" s="69"/>
      <c r="N1827" s="69"/>
      <c r="O1827" s="35"/>
      <c r="P1827" s="35" t="s">
        <v>65</v>
      </c>
      <c r="Q1827" s="36">
        <v>1</v>
      </c>
      <c r="R1827" s="35" t="s">
        <v>27</v>
      </c>
      <c r="S1827" s="35" t="s">
        <v>28503</v>
      </c>
      <c r="T1827" s="35">
        <v>0</v>
      </c>
      <c r="U1827" s="35">
        <v>0</v>
      </c>
      <c r="V1827" s="36">
        <v>1</v>
      </c>
      <c r="W1827" s="36">
        <v>1</v>
      </c>
      <c r="X1827" s="37" t="s">
        <v>65</v>
      </c>
    </row>
    <row r="1828" spans="1:24" ht="24" customHeight="1" x14ac:dyDescent="0.2">
      <c r="A1828" s="50" t="s">
        <v>18067</v>
      </c>
      <c r="B1828" s="60" t="s">
        <v>18070</v>
      </c>
      <c r="C1828" s="76" t="s">
        <v>18070</v>
      </c>
      <c r="D1828" s="61" t="s">
        <v>18071</v>
      </c>
      <c r="E1828" s="53">
        <v>4375096.7580000004</v>
      </c>
      <c r="F1828" s="26">
        <v>0.21</v>
      </c>
      <c r="G1828" s="53">
        <v>6882027.2019999996</v>
      </c>
      <c r="H1828" s="67"/>
      <c r="I1828" s="68"/>
      <c r="J1828" s="69"/>
      <c r="K1828" s="69"/>
      <c r="L1828" s="69"/>
      <c r="M1828" s="69"/>
      <c r="N1828" s="69"/>
      <c r="O1828" s="35"/>
      <c r="P1828" s="35" t="s">
        <v>25812</v>
      </c>
      <c r="Q1828" s="36">
        <v>6</v>
      </c>
      <c r="R1828" s="35" t="s">
        <v>9849</v>
      </c>
      <c r="S1828" s="35" t="s">
        <v>28503</v>
      </c>
      <c r="T1828" s="35">
        <v>0</v>
      </c>
      <c r="U1828" s="35">
        <v>0</v>
      </c>
      <c r="V1828" s="36">
        <v>6</v>
      </c>
      <c r="W1828" s="36">
        <v>6</v>
      </c>
      <c r="X1828" s="37" t="s">
        <v>65</v>
      </c>
    </row>
    <row r="1829" spans="1:24" ht="24" customHeight="1" x14ac:dyDescent="0.2">
      <c r="A1829" s="50" t="s">
        <v>18067</v>
      </c>
      <c r="B1829" s="60" t="s">
        <v>18072</v>
      </c>
      <c r="C1829" s="76" t="s">
        <v>18072</v>
      </c>
      <c r="D1829" s="61" t="s">
        <v>18073</v>
      </c>
      <c r="E1829" s="53">
        <v>118782.32</v>
      </c>
      <c r="F1829" s="26">
        <v>0.105</v>
      </c>
      <c r="G1829" s="53">
        <v>170630.807</v>
      </c>
      <c r="H1829" s="67"/>
      <c r="I1829" s="68"/>
      <c r="J1829" s="69"/>
      <c r="K1829" s="69"/>
      <c r="L1829" s="69"/>
      <c r="M1829" s="69"/>
      <c r="N1829" s="69"/>
      <c r="O1829" s="35"/>
      <c r="P1829" s="35" t="s">
        <v>25813</v>
      </c>
      <c r="Q1829" s="36">
        <v>1</v>
      </c>
      <c r="R1829" s="35" t="s">
        <v>9849</v>
      </c>
      <c r="S1829" s="35" t="s">
        <v>28504</v>
      </c>
      <c r="T1829" s="35">
        <v>0</v>
      </c>
      <c r="U1829" s="35">
        <v>0</v>
      </c>
      <c r="V1829" s="36">
        <v>1</v>
      </c>
      <c r="W1829" s="36">
        <v>1</v>
      </c>
      <c r="X1829" s="37" t="s">
        <v>65</v>
      </c>
    </row>
    <row r="1830" spans="1:24" ht="24" customHeight="1" x14ac:dyDescent="0.2">
      <c r="A1830" s="50" t="s">
        <v>18067</v>
      </c>
      <c r="B1830" s="60" t="s">
        <v>18080</v>
      </c>
      <c r="C1830" s="76" t="s">
        <v>18080</v>
      </c>
      <c r="D1830" s="61" t="s">
        <v>18081</v>
      </c>
      <c r="E1830" s="53">
        <v>3403899.06</v>
      </c>
      <c r="F1830" s="26">
        <v>0.105</v>
      </c>
      <c r="G1830" s="53">
        <v>4889701.0020000003</v>
      </c>
      <c r="H1830" s="67"/>
      <c r="I1830" s="68"/>
      <c r="J1830" s="69"/>
      <c r="K1830" s="69"/>
      <c r="L1830" s="69"/>
      <c r="M1830" s="69"/>
      <c r="N1830" s="69"/>
      <c r="O1830" s="35"/>
      <c r="P1830" s="35" t="s">
        <v>25814</v>
      </c>
      <c r="Q1830" s="36">
        <v>1</v>
      </c>
      <c r="R1830" s="35" t="s">
        <v>9849</v>
      </c>
      <c r="S1830" s="35" t="s">
        <v>28504</v>
      </c>
      <c r="T1830" s="35">
        <v>0</v>
      </c>
      <c r="U1830" s="35">
        <v>0</v>
      </c>
      <c r="V1830" s="36">
        <v>1</v>
      </c>
      <c r="W1830" s="36">
        <v>1</v>
      </c>
      <c r="X1830" s="37" t="s">
        <v>65</v>
      </c>
    </row>
    <row r="1831" spans="1:24" ht="24" customHeight="1" x14ac:dyDescent="0.2">
      <c r="A1831" s="50" t="s">
        <v>18067</v>
      </c>
      <c r="B1831" s="60" t="s">
        <v>18082</v>
      </c>
      <c r="C1831" s="76" t="s">
        <v>18082</v>
      </c>
      <c r="D1831" s="61" t="s">
        <v>18083</v>
      </c>
      <c r="E1831" s="53">
        <v>2743945.77</v>
      </c>
      <c r="F1831" s="26">
        <v>0.21</v>
      </c>
      <c r="G1831" s="53">
        <v>4316226.6950000003</v>
      </c>
      <c r="H1831" s="67"/>
      <c r="I1831" s="68"/>
      <c r="J1831" s="69"/>
      <c r="K1831" s="69"/>
      <c r="L1831" s="69"/>
      <c r="M1831" s="69"/>
      <c r="N1831" s="69"/>
      <c r="O1831" s="35"/>
      <c r="P1831" s="35" t="s">
        <v>25815</v>
      </c>
      <c r="Q1831" s="36">
        <v>1</v>
      </c>
      <c r="R1831" s="35" t="s">
        <v>9849</v>
      </c>
      <c r="S1831" s="35" t="s">
        <v>28504</v>
      </c>
      <c r="T1831" s="35">
        <v>0</v>
      </c>
      <c r="U1831" s="35">
        <v>0</v>
      </c>
      <c r="V1831" s="36">
        <v>1</v>
      </c>
      <c r="W1831" s="36">
        <v>1</v>
      </c>
      <c r="X1831" s="37" t="s">
        <v>65</v>
      </c>
    </row>
    <row r="1832" spans="1:24" ht="24" customHeight="1" x14ac:dyDescent="0.2">
      <c r="A1832" s="50" t="s">
        <v>18067</v>
      </c>
      <c r="B1832" s="60" t="s">
        <v>18084</v>
      </c>
      <c r="C1832" s="76" t="s">
        <v>18084</v>
      </c>
      <c r="D1832" s="61" t="s">
        <v>18085</v>
      </c>
      <c r="E1832" s="53">
        <v>1079933.0900000001</v>
      </c>
      <c r="F1832" s="26">
        <v>0.21</v>
      </c>
      <c r="G1832" s="53">
        <v>1698734.754</v>
      </c>
      <c r="H1832" s="67"/>
      <c r="I1832" s="68"/>
      <c r="J1832" s="69"/>
      <c r="K1832" s="69"/>
      <c r="L1832" s="69"/>
      <c r="M1832" s="69"/>
      <c r="N1832" s="69"/>
      <c r="O1832" s="35"/>
      <c r="P1832" s="35" t="s">
        <v>25816</v>
      </c>
      <c r="Q1832" s="36">
        <v>1</v>
      </c>
      <c r="R1832" s="35" t="s">
        <v>9849</v>
      </c>
      <c r="S1832" s="35" t="s">
        <v>28504</v>
      </c>
      <c r="T1832" s="35">
        <v>0</v>
      </c>
      <c r="U1832" s="35">
        <v>0</v>
      </c>
      <c r="V1832" s="36">
        <v>1</v>
      </c>
      <c r="W1832" s="36">
        <v>1</v>
      </c>
      <c r="X1832" s="37" t="s">
        <v>65</v>
      </c>
    </row>
    <row r="1833" spans="1:24" ht="24" customHeight="1" x14ac:dyDescent="0.2">
      <c r="A1833" s="50" t="s">
        <v>18067</v>
      </c>
      <c r="B1833" s="60" t="s">
        <v>18086</v>
      </c>
      <c r="C1833" s="76" t="s">
        <v>18086</v>
      </c>
      <c r="D1833" s="61" t="s">
        <v>18087</v>
      </c>
      <c r="E1833" s="53">
        <v>2745454.64</v>
      </c>
      <c r="F1833" s="26">
        <v>0.21</v>
      </c>
      <c r="G1833" s="53">
        <v>4318600.1459999997</v>
      </c>
      <c r="H1833" s="67"/>
      <c r="I1833" s="68"/>
      <c r="J1833" s="69"/>
      <c r="K1833" s="69"/>
      <c r="L1833" s="69"/>
      <c r="M1833" s="69"/>
      <c r="N1833" s="69"/>
      <c r="O1833" s="35"/>
      <c r="P1833" s="35" t="s">
        <v>25817</v>
      </c>
      <c r="Q1833" s="36">
        <v>1</v>
      </c>
      <c r="R1833" s="35" t="s">
        <v>9849</v>
      </c>
      <c r="S1833" s="35" t="s">
        <v>28504</v>
      </c>
      <c r="T1833" s="35">
        <v>0</v>
      </c>
      <c r="U1833" s="35">
        <v>0</v>
      </c>
      <c r="V1833" s="36">
        <v>1</v>
      </c>
      <c r="W1833" s="36">
        <v>1</v>
      </c>
      <c r="X1833" s="37" t="s">
        <v>65</v>
      </c>
    </row>
    <row r="1834" spans="1:24" ht="24" customHeight="1" x14ac:dyDescent="0.2">
      <c r="A1834" s="50" t="s">
        <v>18067</v>
      </c>
      <c r="B1834" s="60" t="s">
        <v>18088</v>
      </c>
      <c r="C1834" s="76" t="s">
        <v>18088</v>
      </c>
      <c r="D1834" s="61" t="s">
        <v>18089</v>
      </c>
      <c r="E1834" s="53">
        <v>1511768.2</v>
      </c>
      <c r="F1834" s="26">
        <v>0.21</v>
      </c>
      <c r="G1834" s="53">
        <v>2378011.3790000002</v>
      </c>
      <c r="H1834" s="67"/>
      <c r="I1834" s="68"/>
      <c r="J1834" s="69"/>
      <c r="K1834" s="69"/>
      <c r="L1834" s="69"/>
      <c r="M1834" s="69"/>
      <c r="N1834" s="69"/>
      <c r="O1834" s="35"/>
      <c r="P1834" s="35" t="s">
        <v>25818</v>
      </c>
      <c r="Q1834" s="36">
        <v>1</v>
      </c>
      <c r="R1834" s="35" t="s">
        <v>9849</v>
      </c>
      <c r="S1834" s="35" t="s">
        <v>28504</v>
      </c>
      <c r="T1834" s="35">
        <v>0</v>
      </c>
      <c r="U1834" s="35">
        <v>0</v>
      </c>
      <c r="V1834" s="36">
        <v>1</v>
      </c>
      <c r="W1834" s="36">
        <v>1</v>
      </c>
      <c r="X1834" s="37" t="s">
        <v>65</v>
      </c>
    </row>
    <row r="1835" spans="1:24" ht="24" customHeight="1" x14ac:dyDescent="0.2">
      <c r="A1835" s="50" t="s">
        <v>18067</v>
      </c>
      <c r="B1835" s="60" t="s">
        <v>18090</v>
      </c>
      <c r="C1835" s="76" t="s">
        <v>18090</v>
      </c>
      <c r="D1835" s="61" t="s">
        <v>18091</v>
      </c>
      <c r="E1835" s="53">
        <v>98292.15</v>
      </c>
      <c r="F1835" s="26">
        <v>0.105</v>
      </c>
      <c r="G1835" s="53">
        <v>141196.679</v>
      </c>
      <c r="H1835" s="67"/>
      <c r="I1835" s="68"/>
      <c r="J1835" s="69"/>
      <c r="K1835" s="69"/>
      <c r="L1835" s="69"/>
      <c r="M1835" s="69"/>
      <c r="N1835" s="69"/>
      <c r="O1835" s="35"/>
      <c r="P1835" s="35" t="s">
        <v>25819</v>
      </c>
      <c r="Q1835" s="36">
        <v>1</v>
      </c>
      <c r="R1835" s="35" t="s">
        <v>9849</v>
      </c>
      <c r="S1835" s="35" t="s">
        <v>28503</v>
      </c>
      <c r="T1835" s="35">
        <v>0</v>
      </c>
      <c r="U1835" s="35">
        <v>0</v>
      </c>
      <c r="V1835" s="36">
        <v>1</v>
      </c>
      <c r="W1835" s="36">
        <v>1</v>
      </c>
      <c r="X1835" s="37" t="s">
        <v>65</v>
      </c>
    </row>
    <row r="1836" spans="1:24" ht="24" customHeight="1" x14ac:dyDescent="0.2">
      <c r="A1836" s="50" t="s">
        <v>18067</v>
      </c>
      <c r="B1836" s="60" t="s">
        <v>18092</v>
      </c>
      <c r="C1836" s="76" t="s">
        <v>18092</v>
      </c>
      <c r="D1836" s="61" t="s">
        <v>18093</v>
      </c>
      <c r="E1836" s="53">
        <v>197528.55</v>
      </c>
      <c r="F1836" s="26">
        <v>0.105</v>
      </c>
      <c r="G1836" s="53">
        <v>283749.76799999998</v>
      </c>
      <c r="H1836" s="67"/>
      <c r="I1836" s="68"/>
      <c r="J1836" s="69"/>
      <c r="K1836" s="69"/>
      <c r="L1836" s="69"/>
      <c r="M1836" s="69"/>
      <c r="N1836" s="69"/>
      <c r="O1836" s="35"/>
      <c r="P1836" s="35" t="s">
        <v>25820</v>
      </c>
      <c r="Q1836" s="36">
        <v>1</v>
      </c>
      <c r="R1836" s="35" t="s">
        <v>9849</v>
      </c>
      <c r="S1836" s="35" t="s">
        <v>28504</v>
      </c>
      <c r="T1836" s="35">
        <v>0</v>
      </c>
      <c r="U1836" s="35">
        <v>0</v>
      </c>
      <c r="V1836" s="36">
        <v>1</v>
      </c>
      <c r="W1836" s="36">
        <v>1</v>
      </c>
      <c r="X1836" s="37" t="s">
        <v>65</v>
      </c>
    </row>
    <row r="1837" spans="1:24" ht="24" customHeight="1" x14ac:dyDescent="0.2">
      <c r="A1837" s="50" t="s">
        <v>18067</v>
      </c>
      <c r="B1837" s="60" t="s">
        <v>18100</v>
      </c>
      <c r="C1837" s="76" t="s">
        <v>18100</v>
      </c>
      <c r="D1837" s="61" t="s">
        <v>18101</v>
      </c>
      <c r="E1837" s="53">
        <v>5940414.6380000003</v>
      </c>
      <c r="F1837" s="26">
        <v>0.21</v>
      </c>
      <c r="G1837" s="53">
        <v>9344272.2259999998</v>
      </c>
      <c r="H1837" s="67"/>
      <c r="I1837" s="68"/>
      <c r="J1837" s="69"/>
      <c r="K1837" s="69"/>
      <c r="L1837" s="69"/>
      <c r="M1837" s="69"/>
      <c r="N1837" s="69"/>
      <c r="O1837" s="35"/>
      <c r="P1837" s="35" t="s">
        <v>25821</v>
      </c>
      <c r="Q1837" s="36">
        <v>6</v>
      </c>
      <c r="R1837" s="35" t="s">
        <v>9849</v>
      </c>
      <c r="S1837" s="35" t="s">
        <v>28504</v>
      </c>
      <c r="T1837" s="35">
        <v>0</v>
      </c>
      <c r="U1837" s="35">
        <v>0</v>
      </c>
      <c r="V1837" s="36">
        <v>6</v>
      </c>
      <c r="W1837" s="36">
        <v>6</v>
      </c>
      <c r="X1837" s="37" t="s">
        <v>65</v>
      </c>
    </row>
    <row r="1838" spans="1:24" ht="24" customHeight="1" x14ac:dyDescent="0.2">
      <c r="A1838" s="50" t="s">
        <v>18067</v>
      </c>
      <c r="B1838" s="60" t="s">
        <v>18102</v>
      </c>
      <c r="C1838" s="76" t="s">
        <v>18102</v>
      </c>
      <c r="D1838" s="61" t="s">
        <v>18103</v>
      </c>
      <c r="E1838" s="53">
        <v>5814831.5070000002</v>
      </c>
      <c r="F1838" s="26">
        <v>0.21</v>
      </c>
      <c r="G1838" s="53">
        <v>9146729.9600000009</v>
      </c>
      <c r="H1838" s="67"/>
      <c r="I1838" s="68"/>
      <c r="J1838" s="69"/>
      <c r="K1838" s="69"/>
      <c r="L1838" s="69"/>
      <c r="M1838" s="69"/>
      <c r="N1838" s="69"/>
      <c r="O1838" s="35"/>
      <c r="P1838" s="35" t="s">
        <v>25822</v>
      </c>
      <c r="Q1838" s="36">
        <v>6</v>
      </c>
      <c r="R1838" s="35" t="s">
        <v>9849</v>
      </c>
      <c r="S1838" s="35" t="s">
        <v>28504</v>
      </c>
      <c r="T1838" s="35">
        <v>0</v>
      </c>
      <c r="U1838" s="35">
        <v>0</v>
      </c>
      <c r="V1838" s="36">
        <v>6</v>
      </c>
      <c r="W1838" s="36">
        <v>6</v>
      </c>
      <c r="X1838" s="37" t="s">
        <v>65</v>
      </c>
    </row>
    <row r="1839" spans="1:24" ht="24" customHeight="1" x14ac:dyDescent="0.2">
      <c r="A1839" s="50" t="s">
        <v>18067</v>
      </c>
      <c r="B1839" s="60" t="s">
        <v>18104</v>
      </c>
      <c r="C1839" s="76" t="s">
        <v>18104</v>
      </c>
      <c r="D1839" s="61" t="s">
        <v>18105</v>
      </c>
      <c r="E1839" s="53">
        <v>14231783.02</v>
      </c>
      <c r="F1839" s="26">
        <v>0.21</v>
      </c>
      <c r="G1839" s="53">
        <v>22386594.695</v>
      </c>
      <c r="H1839" s="67"/>
      <c r="I1839" s="68"/>
      <c r="J1839" s="69"/>
      <c r="K1839" s="69"/>
      <c r="L1839" s="69"/>
      <c r="M1839" s="69"/>
      <c r="N1839" s="69"/>
      <c r="O1839" s="35"/>
      <c r="P1839" s="35" t="s">
        <v>25823</v>
      </c>
      <c r="Q1839" s="36">
        <v>1</v>
      </c>
      <c r="R1839" s="35" t="s">
        <v>9849</v>
      </c>
      <c r="S1839" s="35" t="s">
        <v>28504</v>
      </c>
      <c r="T1839" s="35">
        <v>0</v>
      </c>
      <c r="U1839" s="35">
        <v>0</v>
      </c>
      <c r="V1839" s="36">
        <v>1</v>
      </c>
      <c r="W1839" s="36">
        <v>1</v>
      </c>
      <c r="X1839" s="37" t="s">
        <v>65</v>
      </c>
    </row>
    <row r="1840" spans="1:24" ht="24" customHeight="1" x14ac:dyDescent="0.2">
      <c r="A1840" s="50" t="s">
        <v>18067</v>
      </c>
      <c r="B1840" s="60" t="s">
        <v>18106</v>
      </c>
      <c r="C1840" s="76">
        <v>90233040</v>
      </c>
      <c r="D1840" s="61" t="s">
        <v>18107</v>
      </c>
      <c r="E1840" s="53">
        <v>12431912.25</v>
      </c>
      <c r="F1840" s="26">
        <v>0.21</v>
      </c>
      <c r="G1840" s="53">
        <v>19555397.975000001</v>
      </c>
      <c r="H1840" s="67"/>
      <c r="I1840" s="68"/>
      <c r="J1840" s="69"/>
      <c r="K1840" s="69"/>
      <c r="L1840" s="69"/>
      <c r="M1840" s="69"/>
      <c r="N1840" s="69"/>
      <c r="O1840" s="35"/>
      <c r="P1840" s="35" t="s">
        <v>25824</v>
      </c>
      <c r="Q1840" s="36">
        <v>1</v>
      </c>
      <c r="R1840" s="35" t="s">
        <v>9849</v>
      </c>
      <c r="S1840" s="35" t="s">
        <v>28503</v>
      </c>
      <c r="T1840" s="35">
        <v>0</v>
      </c>
      <c r="U1840" s="35">
        <v>0</v>
      </c>
      <c r="V1840" s="36">
        <v>1</v>
      </c>
      <c r="W1840" s="36">
        <v>1</v>
      </c>
      <c r="X1840" s="37" t="s">
        <v>65</v>
      </c>
    </row>
    <row r="1841" spans="1:24" ht="24" customHeight="1" x14ac:dyDescent="0.2">
      <c r="A1841" s="50" t="s">
        <v>18067</v>
      </c>
      <c r="B1841" s="60" t="s">
        <v>18110</v>
      </c>
      <c r="C1841" s="76" t="s">
        <v>18110</v>
      </c>
      <c r="D1841" s="61" t="s">
        <v>18111</v>
      </c>
      <c r="E1841" s="53">
        <v>6483218.1849999996</v>
      </c>
      <c r="F1841" s="26">
        <v>0.21</v>
      </c>
      <c r="G1841" s="53">
        <v>10198102.204</v>
      </c>
      <c r="H1841" s="67"/>
      <c r="I1841" s="68"/>
      <c r="J1841" s="69"/>
      <c r="K1841" s="69"/>
      <c r="L1841" s="69"/>
      <c r="M1841" s="69"/>
      <c r="N1841" s="69"/>
      <c r="O1841" s="35"/>
      <c r="P1841" s="35" t="s">
        <v>25825</v>
      </c>
      <c r="Q1841" s="36">
        <v>2</v>
      </c>
      <c r="R1841" s="35" t="s">
        <v>9849</v>
      </c>
      <c r="S1841" s="35" t="s">
        <v>28504</v>
      </c>
      <c r="T1841" s="35">
        <v>0</v>
      </c>
      <c r="U1841" s="35">
        <v>0</v>
      </c>
      <c r="V1841" s="36">
        <v>2</v>
      </c>
      <c r="W1841" s="36">
        <v>2</v>
      </c>
      <c r="X1841" s="37" t="s">
        <v>65</v>
      </c>
    </row>
    <row r="1842" spans="1:24" ht="24" customHeight="1" x14ac:dyDescent="0.2">
      <c r="A1842" s="50" t="s">
        <v>18067</v>
      </c>
      <c r="B1842" s="60" t="s">
        <v>18112</v>
      </c>
      <c r="C1842" s="76">
        <v>90280100</v>
      </c>
      <c r="D1842" s="61" t="s">
        <v>18113</v>
      </c>
      <c r="E1842" s="53">
        <v>5244311.09</v>
      </c>
      <c r="F1842" s="26">
        <v>0.21</v>
      </c>
      <c r="G1842" s="53">
        <v>8249301.3480000002</v>
      </c>
      <c r="H1842" s="67"/>
      <c r="I1842" s="68"/>
      <c r="J1842" s="69"/>
      <c r="K1842" s="69"/>
      <c r="L1842" s="69"/>
      <c r="M1842" s="69"/>
      <c r="N1842" s="69"/>
      <c r="O1842" s="35"/>
      <c r="P1842" s="35" t="s">
        <v>25826</v>
      </c>
      <c r="Q1842" s="36">
        <v>1</v>
      </c>
      <c r="R1842" s="35" t="s">
        <v>9849</v>
      </c>
      <c r="S1842" s="35" t="s">
        <v>28504</v>
      </c>
      <c r="T1842" s="35">
        <v>0</v>
      </c>
      <c r="U1842" s="35">
        <v>0</v>
      </c>
      <c r="V1842" s="36">
        <v>1</v>
      </c>
      <c r="W1842" s="36">
        <v>1</v>
      </c>
      <c r="X1842" s="37" t="s">
        <v>65</v>
      </c>
    </row>
    <row r="1843" spans="1:24" ht="24" customHeight="1" x14ac:dyDescent="0.2">
      <c r="A1843" s="50" t="s">
        <v>18067</v>
      </c>
      <c r="B1843" s="60" t="s">
        <v>18114</v>
      </c>
      <c r="C1843" s="76">
        <v>90280110</v>
      </c>
      <c r="D1843" s="61" t="s">
        <v>18115</v>
      </c>
      <c r="E1843" s="53">
        <v>665298.80000000005</v>
      </c>
      <c r="F1843" s="26">
        <v>0.21</v>
      </c>
      <c r="G1843" s="53">
        <v>1046515.012</v>
      </c>
      <c r="H1843" s="67"/>
      <c r="I1843" s="68"/>
      <c r="J1843" s="69"/>
      <c r="K1843" s="69"/>
      <c r="L1843" s="69"/>
      <c r="M1843" s="69"/>
      <c r="N1843" s="69"/>
      <c r="O1843" s="35"/>
      <c r="P1843" s="35" t="s">
        <v>25827</v>
      </c>
      <c r="Q1843" s="36">
        <v>1</v>
      </c>
      <c r="R1843" s="35" t="s">
        <v>9849</v>
      </c>
      <c r="S1843" s="35" t="s">
        <v>28504</v>
      </c>
      <c r="T1843" s="35">
        <v>0</v>
      </c>
      <c r="U1843" s="35">
        <v>0</v>
      </c>
      <c r="V1843" s="36">
        <v>1</v>
      </c>
      <c r="W1843" s="36">
        <v>1</v>
      </c>
      <c r="X1843" s="37" t="s">
        <v>65</v>
      </c>
    </row>
    <row r="1844" spans="1:24" ht="24" customHeight="1" x14ac:dyDescent="0.2">
      <c r="A1844" s="50" t="s">
        <v>18067</v>
      </c>
      <c r="B1844" s="60" t="s">
        <v>18116</v>
      </c>
      <c r="C1844" s="76">
        <v>90425000</v>
      </c>
      <c r="D1844" s="61" t="s">
        <v>18117</v>
      </c>
      <c r="E1844" s="53">
        <v>3561097.57</v>
      </c>
      <c r="F1844" s="26">
        <v>0.21</v>
      </c>
      <c r="G1844" s="53">
        <v>5601606.4759999998</v>
      </c>
      <c r="H1844" s="67"/>
      <c r="I1844" s="68"/>
      <c r="J1844" s="69"/>
      <c r="K1844" s="69"/>
      <c r="L1844" s="69"/>
      <c r="M1844" s="69"/>
      <c r="N1844" s="69"/>
      <c r="O1844" s="35"/>
      <c r="P1844" s="35" t="s">
        <v>25828</v>
      </c>
      <c r="Q1844" s="36">
        <v>1</v>
      </c>
      <c r="R1844" s="35" t="s">
        <v>9849</v>
      </c>
      <c r="S1844" s="35" t="s">
        <v>28504</v>
      </c>
      <c r="T1844" s="35">
        <v>0</v>
      </c>
      <c r="U1844" s="35">
        <v>0</v>
      </c>
      <c r="V1844" s="36">
        <v>1</v>
      </c>
      <c r="W1844" s="36">
        <v>1</v>
      </c>
      <c r="X1844" s="37" t="s">
        <v>65</v>
      </c>
    </row>
    <row r="1845" spans="1:24" ht="24" customHeight="1" x14ac:dyDescent="0.2">
      <c r="A1845" s="50" t="s">
        <v>18067</v>
      </c>
      <c r="B1845" s="60" t="s">
        <v>18118</v>
      </c>
      <c r="C1845" s="76">
        <v>90703030</v>
      </c>
      <c r="D1845" s="61" t="s">
        <v>18119</v>
      </c>
      <c r="E1845" s="53">
        <v>245146.14</v>
      </c>
      <c r="F1845" s="26">
        <v>0.105</v>
      </c>
      <c r="G1845" s="53">
        <v>352152.42800000001</v>
      </c>
      <c r="H1845" s="67"/>
      <c r="I1845" s="68"/>
      <c r="J1845" s="69"/>
      <c r="K1845" s="69"/>
      <c r="L1845" s="69"/>
      <c r="M1845" s="69"/>
      <c r="N1845" s="69"/>
      <c r="O1845" s="35"/>
      <c r="P1845" s="35" t="s">
        <v>25829</v>
      </c>
      <c r="Q1845" s="36">
        <v>1</v>
      </c>
      <c r="R1845" s="35" t="s">
        <v>9849</v>
      </c>
      <c r="S1845" s="35" t="s">
        <v>28504</v>
      </c>
      <c r="T1845" s="35">
        <v>0</v>
      </c>
      <c r="U1845" s="35">
        <v>0</v>
      </c>
      <c r="V1845" s="36">
        <v>1</v>
      </c>
      <c r="W1845" s="36">
        <v>1</v>
      </c>
      <c r="X1845" s="37" t="s">
        <v>65</v>
      </c>
    </row>
    <row r="1846" spans="1:24" ht="24" customHeight="1" x14ac:dyDescent="0.2">
      <c r="A1846" s="50" t="s">
        <v>18067</v>
      </c>
      <c r="B1846" s="60" t="s">
        <v>18120</v>
      </c>
      <c r="C1846" s="76" t="s">
        <v>18120</v>
      </c>
      <c r="D1846" s="61" t="s">
        <v>18121</v>
      </c>
      <c r="E1846" s="53">
        <v>233854.16</v>
      </c>
      <c r="F1846" s="26">
        <v>0.21</v>
      </c>
      <c r="G1846" s="53">
        <v>367852.59600000002</v>
      </c>
      <c r="H1846" s="67"/>
      <c r="I1846" s="68"/>
      <c r="J1846" s="69"/>
      <c r="K1846" s="69"/>
      <c r="L1846" s="69"/>
      <c r="M1846" s="69"/>
      <c r="N1846" s="69"/>
      <c r="O1846" s="35"/>
      <c r="P1846" s="35" t="s">
        <v>25830</v>
      </c>
      <c r="Q1846" s="36">
        <v>1</v>
      </c>
      <c r="R1846" s="35" t="s">
        <v>9849</v>
      </c>
      <c r="S1846" s="35" t="s">
        <v>28504</v>
      </c>
      <c r="T1846" s="35">
        <v>0</v>
      </c>
      <c r="U1846" s="35">
        <v>0</v>
      </c>
      <c r="V1846" s="36">
        <v>1</v>
      </c>
      <c r="W1846" s="36">
        <v>1</v>
      </c>
      <c r="X1846" s="37" t="s">
        <v>65</v>
      </c>
    </row>
    <row r="1847" spans="1:24" ht="24" customHeight="1" x14ac:dyDescent="0.2">
      <c r="A1847" s="50" t="s">
        <v>18067</v>
      </c>
      <c r="B1847" s="60" t="s">
        <v>18122</v>
      </c>
      <c r="C1847" s="76" t="s">
        <v>18122</v>
      </c>
      <c r="D1847" s="61" t="s">
        <v>18123</v>
      </c>
      <c r="E1847" s="53">
        <v>16624442.810000001</v>
      </c>
      <c r="F1847" s="26">
        <v>0.21</v>
      </c>
      <c r="G1847" s="53">
        <v>26150248.537</v>
      </c>
      <c r="H1847" s="67"/>
      <c r="I1847" s="68"/>
      <c r="J1847" s="69"/>
      <c r="K1847" s="69"/>
      <c r="L1847" s="69"/>
      <c r="M1847" s="69"/>
      <c r="N1847" s="69"/>
      <c r="O1847" s="35"/>
      <c r="P1847" s="35" t="s">
        <v>25831</v>
      </c>
      <c r="Q1847" s="36">
        <v>1</v>
      </c>
      <c r="R1847" s="35" t="s">
        <v>9849</v>
      </c>
      <c r="S1847" s="35" t="s">
        <v>28504</v>
      </c>
      <c r="T1847" s="35">
        <v>0</v>
      </c>
      <c r="U1847" s="35">
        <v>0</v>
      </c>
      <c r="V1847" s="36">
        <v>1</v>
      </c>
      <c r="W1847" s="36">
        <v>1</v>
      </c>
      <c r="X1847" s="37" t="s">
        <v>65</v>
      </c>
    </row>
    <row r="1848" spans="1:24" ht="24" customHeight="1" x14ac:dyDescent="0.2">
      <c r="A1848" s="50" t="s">
        <v>18067</v>
      </c>
      <c r="B1848" s="60" t="s">
        <v>18124</v>
      </c>
      <c r="C1848" s="76">
        <v>90737030</v>
      </c>
      <c r="D1848" s="61" t="s">
        <v>18125</v>
      </c>
      <c r="E1848" s="53">
        <v>619656.84</v>
      </c>
      <c r="F1848" s="26">
        <v>0.21</v>
      </c>
      <c r="G1848" s="53">
        <v>974720.20700000005</v>
      </c>
      <c r="H1848" s="67"/>
      <c r="I1848" s="68"/>
      <c r="J1848" s="69"/>
      <c r="K1848" s="69"/>
      <c r="L1848" s="69"/>
      <c r="M1848" s="69"/>
      <c r="N1848" s="69"/>
      <c r="O1848" s="35"/>
      <c r="P1848" s="35" t="s">
        <v>25832</v>
      </c>
      <c r="Q1848" s="36">
        <v>1</v>
      </c>
      <c r="R1848" s="35" t="s">
        <v>9849</v>
      </c>
      <c r="S1848" s="35" t="s">
        <v>28504</v>
      </c>
      <c r="T1848" s="35">
        <v>0</v>
      </c>
      <c r="U1848" s="35">
        <v>0</v>
      </c>
      <c r="V1848" s="36">
        <v>1</v>
      </c>
      <c r="W1848" s="36">
        <v>1</v>
      </c>
      <c r="X1848" s="37" t="s">
        <v>65</v>
      </c>
    </row>
    <row r="1849" spans="1:24" ht="24" customHeight="1" x14ac:dyDescent="0.2">
      <c r="A1849" s="50" t="s">
        <v>18067</v>
      </c>
      <c r="B1849" s="60" t="s">
        <v>18126</v>
      </c>
      <c r="C1849" s="76" t="s">
        <v>18126</v>
      </c>
      <c r="D1849" s="61" t="s">
        <v>18127</v>
      </c>
      <c r="E1849" s="53">
        <v>33411616.260000002</v>
      </c>
      <c r="F1849" s="26">
        <v>0.21</v>
      </c>
      <c r="G1849" s="53">
        <v>52556472.379000001</v>
      </c>
      <c r="H1849" s="67"/>
      <c r="I1849" s="68"/>
      <c r="J1849" s="69"/>
      <c r="K1849" s="69"/>
      <c r="L1849" s="69"/>
      <c r="M1849" s="69"/>
      <c r="N1849" s="69"/>
      <c r="O1849" s="35"/>
      <c r="P1849" s="35" t="s">
        <v>25833</v>
      </c>
      <c r="Q1849" s="36">
        <v>1</v>
      </c>
      <c r="R1849" s="35" t="s">
        <v>9849</v>
      </c>
      <c r="S1849" s="35" t="s">
        <v>28503</v>
      </c>
      <c r="T1849" s="35">
        <v>0</v>
      </c>
      <c r="U1849" s="35">
        <v>0</v>
      </c>
      <c r="V1849" s="36">
        <v>1</v>
      </c>
      <c r="W1849" s="36">
        <v>1</v>
      </c>
      <c r="X1849" s="37" t="s">
        <v>65</v>
      </c>
    </row>
    <row r="1850" spans="1:24" ht="24" customHeight="1" x14ac:dyDescent="0.2">
      <c r="A1850" s="50" t="s">
        <v>18067</v>
      </c>
      <c r="B1850" s="60" t="s">
        <v>18128</v>
      </c>
      <c r="C1850" s="76">
        <v>90758140</v>
      </c>
      <c r="D1850" s="61" t="s">
        <v>18129</v>
      </c>
      <c r="E1850" s="53">
        <v>627797.76000000001</v>
      </c>
      <c r="F1850" s="26">
        <v>0.105</v>
      </c>
      <c r="G1850" s="53">
        <v>901831.48400000005</v>
      </c>
      <c r="H1850" s="67"/>
      <c r="I1850" s="68"/>
      <c r="J1850" s="69"/>
      <c r="K1850" s="69"/>
      <c r="L1850" s="69"/>
      <c r="M1850" s="69"/>
      <c r="N1850" s="69"/>
      <c r="O1850" s="35"/>
      <c r="P1850" s="35" t="s">
        <v>25834</v>
      </c>
      <c r="Q1850" s="36">
        <v>1</v>
      </c>
      <c r="R1850" s="35" t="s">
        <v>9849</v>
      </c>
      <c r="S1850" s="35" t="s">
        <v>28504</v>
      </c>
      <c r="T1850" s="35">
        <v>0</v>
      </c>
      <c r="U1850" s="35">
        <v>0</v>
      </c>
      <c r="V1850" s="36">
        <v>1</v>
      </c>
      <c r="W1850" s="36">
        <v>1</v>
      </c>
      <c r="X1850" s="37" t="s">
        <v>65</v>
      </c>
    </row>
    <row r="1851" spans="1:24" ht="24" customHeight="1" x14ac:dyDescent="0.2">
      <c r="A1851" s="50" t="s">
        <v>18067</v>
      </c>
      <c r="B1851" s="60" t="s">
        <v>18130</v>
      </c>
      <c r="C1851" s="76">
        <v>90758150</v>
      </c>
      <c r="D1851" s="61" t="s">
        <v>18131</v>
      </c>
      <c r="E1851" s="53">
        <v>744407.3</v>
      </c>
      <c r="F1851" s="26">
        <v>0.105</v>
      </c>
      <c r="G1851" s="53">
        <v>1069341.0859999999</v>
      </c>
      <c r="H1851" s="67"/>
      <c r="I1851" s="68"/>
      <c r="J1851" s="69"/>
      <c r="K1851" s="69"/>
      <c r="L1851" s="69"/>
      <c r="M1851" s="69"/>
      <c r="N1851" s="69"/>
      <c r="O1851" s="35"/>
      <c r="P1851" s="35" t="s">
        <v>25835</v>
      </c>
      <c r="Q1851" s="36">
        <v>1</v>
      </c>
      <c r="R1851" s="35" t="s">
        <v>9849</v>
      </c>
      <c r="S1851" s="35" t="s">
        <v>28504</v>
      </c>
      <c r="T1851" s="35">
        <v>0</v>
      </c>
      <c r="U1851" s="35">
        <v>0</v>
      </c>
      <c r="V1851" s="36">
        <v>1</v>
      </c>
      <c r="W1851" s="36">
        <v>1</v>
      </c>
      <c r="X1851" s="37" t="s">
        <v>65</v>
      </c>
    </row>
    <row r="1852" spans="1:24" ht="24" customHeight="1" x14ac:dyDescent="0.2">
      <c r="A1852" s="50" t="s">
        <v>18067</v>
      </c>
      <c r="B1852" s="60" t="s">
        <v>18134</v>
      </c>
      <c r="C1852" s="76">
        <v>91515039</v>
      </c>
      <c r="D1852" s="61" t="s">
        <v>18135</v>
      </c>
      <c r="E1852" s="53">
        <v>1454533.19</v>
      </c>
      <c r="F1852" s="26">
        <v>0.21</v>
      </c>
      <c r="G1852" s="53">
        <v>2287980.7119999998</v>
      </c>
      <c r="H1852" s="67"/>
      <c r="I1852" s="68"/>
      <c r="J1852" s="69"/>
      <c r="K1852" s="69"/>
      <c r="L1852" s="69"/>
      <c r="M1852" s="69"/>
      <c r="N1852" s="69"/>
      <c r="O1852" s="35"/>
      <c r="P1852" s="35" t="s">
        <v>25836</v>
      </c>
      <c r="Q1852" s="36">
        <v>1</v>
      </c>
      <c r="R1852" s="35" t="s">
        <v>9849</v>
      </c>
      <c r="S1852" s="35" t="s">
        <v>28504</v>
      </c>
      <c r="T1852" s="35">
        <v>0</v>
      </c>
      <c r="U1852" s="35">
        <v>0</v>
      </c>
      <c r="V1852" s="36">
        <v>1</v>
      </c>
      <c r="W1852" s="36">
        <v>1</v>
      </c>
      <c r="X1852" s="37" t="s">
        <v>65</v>
      </c>
    </row>
    <row r="1853" spans="1:24" ht="24" customHeight="1" x14ac:dyDescent="0.2">
      <c r="A1853" s="50" t="s">
        <v>18067</v>
      </c>
      <c r="B1853" s="60" t="s">
        <v>18136</v>
      </c>
      <c r="C1853" s="76">
        <v>91535070</v>
      </c>
      <c r="D1853" s="61" t="s">
        <v>18137</v>
      </c>
      <c r="E1853" s="53">
        <v>859363.71</v>
      </c>
      <c r="F1853" s="26">
        <v>0.21</v>
      </c>
      <c r="G1853" s="53">
        <v>1351779.112</v>
      </c>
      <c r="H1853" s="67"/>
      <c r="I1853" s="68"/>
      <c r="J1853" s="69"/>
      <c r="K1853" s="69"/>
      <c r="L1853" s="69"/>
      <c r="M1853" s="69"/>
      <c r="N1853" s="69"/>
      <c r="O1853" s="35"/>
      <c r="P1853" s="35" t="s">
        <v>25837</v>
      </c>
      <c r="Q1853" s="36">
        <v>1</v>
      </c>
      <c r="R1853" s="35" t="s">
        <v>9849</v>
      </c>
      <c r="S1853" s="35" t="s">
        <v>28504</v>
      </c>
      <c r="T1853" s="35">
        <v>0</v>
      </c>
      <c r="U1853" s="35">
        <v>0</v>
      </c>
      <c r="V1853" s="36">
        <v>1</v>
      </c>
      <c r="W1853" s="36">
        <v>1</v>
      </c>
      <c r="X1853" s="37" t="s">
        <v>65</v>
      </c>
    </row>
    <row r="1854" spans="1:24" ht="24" customHeight="1" x14ac:dyDescent="0.2">
      <c r="A1854" s="50" t="s">
        <v>18067</v>
      </c>
      <c r="B1854" s="60" t="s">
        <v>18138</v>
      </c>
      <c r="C1854" s="76">
        <v>91535085</v>
      </c>
      <c r="D1854" s="61" t="s">
        <v>18139</v>
      </c>
      <c r="E1854" s="53">
        <v>680198.49</v>
      </c>
      <c r="F1854" s="26">
        <v>0.21</v>
      </c>
      <c r="G1854" s="53">
        <v>1069952.2279999999</v>
      </c>
      <c r="H1854" s="67"/>
      <c r="I1854" s="68"/>
      <c r="J1854" s="69"/>
      <c r="K1854" s="69"/>
      <c r="L1854" s="69"/>
      <c r="M1854" s="69"/>
      <c r="N1854" s="69"/>
      <c r="O1854" s="35"/>
      <c r="P1854" s="35" t="s">
        <v>25838</v>
      </c>
      <c r="Q1854" s="36">
        <v>1</v>
      </c>
      <c r="R1854" s="35" t="s">
        <v>9849</v>
      </c>
      <c r="S1854" s="35" t="s">
        <v>28504</v>
      </c>
      <c r="T1854" s="35">
        <v>0</v>
      </c>
      <c r="U1854" s="35">
        <v>0</v>
      </c>
      <c r="V1854" s="36">
        <v>1</v>
      </c>
      <c r="W1854" s="36">
        <v>1</v>
      </c>
      <c r="X1854" s="37" t="s">
        <v>65</v>
      </c>
    </row>
    <row r="1855" spans="1:24" ht="24" customHeight="1" x14ac:dyDescent="0.2">
      <c r="A1855" s="50" t="s">
        <v>18067</v>
      </c>
      <c r="B1855" s="60" t="s">
        <v>18140</v>
      </c>
      <c r="C1855" s="76">
        <v>91602005</v>
      </c>
      <c r="D1855" s="61" t="s">
        <v>18141</v>
      </c>
      <c r="E1855" s="53">
        <v>21826.07</v>
      </c>
      <c r="F1855" s="26">
        <v>0.21</v>
      </c>
      <c r="G1855" s="53">
        <v>34332.406999999999</v>
      </c>
      <c r="H1855" s="67"/>
      <c r="I1855" s="68"/>
      <c r="J1855" s="69"/>
      <c r="K1855" s="69"/>
      <c r="L1855" s="69"/>
      <c r="M1855" s="69"/>
      <c r="N1855" s="69"/>
      <c r="O1855" s="35"/>
      <c r="P1855" s="35" t="s">
        <v>25839</v>
      </c>
      <c r="Q1855" s="36">
        <v>1</v>
      </c>
      <c r="R1855" s="35" t="s">
        <v>9849</v>
      </c>
      <c r="S1855" s="35" t="s">
        <v>28503</v>
      </c>
      <c r="T1855" s="35">
        <v>0</v>
      </c>
      <c r="U1855" s="35">
        <v>0</v>
      </c>
      <c r="V1855" s="36">
        <v>1</v>
      </c>
      <c r="W1855" s="36">
        <v>1</v>
      </c>
      <c r="X1855" s="37" t="s">
        <v>65</v>
      </c>
    </row>
    <row r="1856" spans="1:24" ht="24" customHeight="1" x14ac:dyDescent="0.2">
      <c r="A1856" s="50" t="s">
        <v>18067</v>
      </c>
      <c r="B1856" s="60" t="s">
        <v>18142</v>
      </c>
      <c r="C1856" s="76">
        <v>91611797</v>
      </c>
      <c r="D1856" s="61" t="s">
        <v>18143</v>
      </c>
      <c r="E1856" s="53">
        <v>45824.22</v>
      </c>
      <c r="F1856" s="26">
        <v>0.21</v>
      </c>
      <c r="G1856" s="53">
        <v>72081.502999999997</v>
      </c>
      <c r="H1856" s="67"/>
      <c r="I1856" s="68"/>
      <c r="J1856" s="69"/>
      <c r="K1856" s="69"/>
      <c r="L1856" s="69"/>
      <c r="M1856" s="69"/>
      <c r="N1856" s="69"/>
      <c r="O1856" s="35"/>
      <c r="P1856" s="35" t="s">
        <v>25840</v>
      </c>
      <c r="Q1856" s="36">
        <v>1</v>
      </c>
      <c r="R1856" s="35" t="s">
        <v>9849</v>
      </c>
      <c r="S1856" s="35" t="s">
        <v>28504</v>
      </c>
      <c r="T1856" s="35">
        <v>0</v>
      </c>
      <c r="U1856" s="35">
        <v>0</v>
      </c>
      <c r="V1856" s="36">
        <v>1</v>
      </c>
      <c r="W1856" s="36">
        <v>1</v>
      </c>
      <c r="X1856" s="37" t="s">
        <v>65</v>
      </c>
    </row>
    <row r="1857" spans="1:24" ht="24" customHeight="1" x14ac:dyDescent="0.2">
      <c r="A1857" s="50" t="s">
        <v>18067</v>
      </c>
      <c r="B1857" s="60" t="s">
        <v>18144</v>
      </c>
      <c r="C1857" s="76" t="s">
        <v>18144</v>
      </c>
      <c r="D1857" s="61" t="s">
        <v>18145</v>
      </c>
      <c r="E1857" s="53">
        <v>106775.05</v>
      </c>
      <c r="F1857" s="26">
        <v>0.21</v>
      </c>
      <c r="G1857" s="53">
        <v>167957.16</v>
      </c>
      <c r="H1857" s="67"/>
      <c r="I1857" s="68"/>
      <c r="J1857" s="69"/>
      <c r="K1857" s="69"/>
      <c r="L1857" s="69"/>
      <c r="M1857" s="69"/>
      <c r="N1857" s="69"/>
      <c r="O1857" s="35"/>
      <c r="P1857" s="35" t="s">
        <v>25841</v>
      </c>
      <c r="Q1857" s="36">
        <v>1</v>
      </c>
      <c r="R1857" s="35" t="s">
        <v>9849</v>
      </c>
      <c r="S1857" s="35" t="s">
        <v>28504</v>
      </c>
      <c r="T1857" s="35">
        <v>0</v>
      </c>
      <c r="U1857" s="35">
        <v>0</v>
      </c>
      <c r="V1857" s="36">
        <v>1</v>
      </c>
      <c r="W1857" s="36">
        <v>1</v>
      </c>
      <c r="X1857" s="37" t="s">
        <v>65</v>
      </c>
    </row>
    <row r="1858" spans="1:24" ht="24" customHeight="1" x14ac:dyDescent="0.2">
      <c r="A1858" s="50" t="s">
        <v>18067</v>
      </c>
      <c r="B1858" s="60" t="s">
        <v>18146</v>
      </c>
      <c r="C1858" s="76">
        <v>92225450</v>
      </c>
      <c r="D1858" s="61" t="s">
        <v>18147</v>
      </c>
      <c r="E1858" s="53">
        <v>772353.74</v>
      </c>
      <c r="F1858" s="26">
        <v>0.105</v>
      </c>
      <c r="G1858" s="53">
        <v>1109486.145</v>
      </c>
      <c r="H1858" s="67"/>
      <c r="I1858" s="68"/>
      <c r="J1858" s="69"/>
      <c r="K1858" s="69"/>
      <c r="L1858" s="69"/>
      <c r="M1858" s="69"/>
      <c r="N1858" s="69"/>
      <c r="O1858" s="35"/>
      <c r="P1858" s="35" t="s">
        <v>25842</v>
      </c>
      <c r="Q1858" s="36">
        <v>1</v>
      </c>
      <c r="R1858" s="35" t="s">
        <v>9849</v>
      </c>
      <c r="S1858" s="35" t="s">
        <v>28504</v>
      </c>
      <c r="T1858" s="35">
        <v>0</v>
      </c>
      <c r="U1858" s="35">
        <v>0</v>
      </c>
      <c r="V1858" s="36">
        <v>1</v>
      </c>
      <c r="W1858" s="36">
        <v>1</v>
      </c>
      <c r="X1858" s="37" t="s">
        <v>65</v>
      </c>
    </row>
    <row r="1859" spans="1:24" ht="24" customHeight="1" x14ac:dyDescent="0.2">
      <c r="A1859" s="50" t="s">
        <v>18067</v>
      </c>
      <c r="B1859" s="60" t="s">
        <v>18148</v>
      </c>
      <c r="C1859" s="76">
        <v>92225940</v>
      </c>
      <c r="D1859" s="61" t="s">
        <v>23957</v>
      </c>
      <c r="E1859" s="53">
        <v>1882339.35</v>
      </c>
      <c r="F1859" s="26">
        <v>0.105</v>
      </c>
      <c r="G1859" s="53">
        <v>2703980.4819999998</v>
      </c>
      <c r="H1859" s="67"/>
      <c r="I1859" s="68"/>
      <c r="J1859" s="69"/>
      <c r="K1859" s="69"/>
      <c r="L1859" s="69"/>
      <c r="M1859" s="69"/>
      <c r="N1859" s="69"/>
      <c r="O1859" s="35"/>
      <c r="P1859" s="35" t="s">
        <v>25843</v>
      </c>
      <c r="Q1859" s="36">
        <v>1</v>
      </c>
      <c r="R1859" s="35" t="s">
        <v>9849</v>
      </c>
      <c r="S1859" s="35" t="s">
        <v>28504</v>
      </c>
      <c r="T1859" s="35">
        <v>0</v>
      </c>
      <c r="U1859" s="35">
        <v>0</v>
      </c>
      <c r="V1859" s="36">
        <v>1</v>
      </c>
      <c r="W1859" s="36">
        <v>1</v>
      </c>
      <c r="X1859" s="37" t="s">
        <v>65</v>
      </c>
    </row>
    <row r="1860" spans="1:24" ht="24" customHeight="1" x14ac:dyDescent="0.2">
      <c r="A1860" s="50" t="s">
        <v>18067</v>
      </c>
      <c r="B1860" s="60" t="s">
        <v>18150</v>
      </c>
      <c r="C1860" s="76">
        <v>92225950</v>
      </c>
      <c r="D1860" s="61" t="s">
        <v>23958</v>
      </c>
      <c r="E1860" s="53">
        <v>1238232.27</v>
      </c>
      <c r="F1860" s="26">
        <v>0.105</v>
      </c>
      <c r="G1860" s="53">
        <v>1778720.655</v>
      </c>
      <c r="H1860" s="67"/>
      <c r="I1860" s="68"/>
      <c r="J1860" s="69"/>
      <c r="K1860" s="69"/>
      <c r="L1860" s="69"/>
      <c r="M1860" s="69"/>
      <c r="N1860" s="69"/>
      <c r="O1860" s="35"/>
      <c r="P1860" s="35" t="s">
        <v>25844</v>
      </c>
      <c r="Q1860" s="36">
        <v>1</v>
      </c>
      <c r="R1860" s="35" t="s">
        <v>9849</v>
      </c>
      <c r="S1860" s="35" t="s">
        <v>28504</v>
      </c>
      <c r="T1860" s="35">
        <v>0</v>
      </c>
      <c r="U1860" s="35">
        <v>0</v>
      </c>
      <c r="V1860" s="36">
        <v>1</v>
      </c>
      <c r="W1860" s="36">
        <v>1</v>
      </c>
      <c r="X1860" s="37" t="s">
        <v>65</v>
      </c>
    </row>
    <row r="1861" spans="1:24" ht="24" customHeight="1" x14ac:dyDescent="0.2">
      <c r="A1861" s="50" t="s">
        <v>3495</v>
      </c>
      <c r="B1861" s="60" t="s">
        <v>3496</v>
      </c>
      <c r="C1861" s="76" t="s">
        <v>3496</v>
      </c>
      <c r="D1861" s="61" t="s">
        <v>23959</v>
      </c>
      <c r="E1861" s="53">
        <v>3363.94</v>
      </c>
      <c r="F1861" s="26">
        <v>0.21</v>
      </c>
      <c r="G1861" s="53">
        <v>5902.0290000000005</v>
      </c>
      <c r="H1861" s="67"/>
      <c r="I1861" s="68"/>
      <c r="J1861" s="69"/>
      <c r="K1861" s="69"/>
      <c r="L1861" s="69"/>
      <c r="M1861" s="69"/>
      <c r="N1861" s="69"/>
      <c r="O1861" s="35"/>
      <c r="P1861" s="35" t="s">
        <v>25845</v>
      </c>
      <c r="Q1861" s="36">
        <v>1</v>
      </c>
      <c r="R1861" s="35" t="s">
        <v>9849</v>
      </c>
      <c r="S1861" s="35" t="s">
        <v>28504</v>
      </c>
      <c r="T1861" s="35">
        <v>0</v>
      </c>
      <c r="U1861" s="35">
        <v>0</v>
      </c>
      <c r="V1861" s="36">
        <v>10</v>
      </c>
      <c r="W1861" s="36">
        <v>10</v>
      </c>
      <c r="X1861" s="37" t="s">
        <v>65</v>
      </c>
    </row>
    <row r="1862" spans="1:24" ht="24" customHeight="1" x14ac:dyDescent="0.2">
      <c r="A1862" s="50" t="s">
        <v>3495</v>
      </c>
      <c r="B1862" s="60" t="s">
        <v>3498</v>
      </c>
      <c r="C1862" s="76" t="s">
        <v>3498</v>
      </c>
      <c r="D1862" s="61" t="s">
        <v>23314</v>
      </c>
      <c r="E1862" s="53">
        <v>2586.3000000000002</v>
      </c>
      <c r="F1862" s="26">
        <v>0.21</v>
      </c>
      <c r="G1862" s="53">
        <v>4537.6689999999999</v>
      </c>
      <c r="H1862" s="67"/>
      <c r="I1862" s="68"/>
      <c r="J1862" s="69"/>
      <c r="K1862" s="69"/>
      <c r="L1862" s="69"/>
      <c r="M1862" s="69"/>
      <c r="N1862" s="69"/>
      <c r="O1862" s="35"/>
      <c r="P1862" s="35" t="s">
        <v>25846</v>
      </c>
      <c r="Q1862" s="36">
        <v>1</v>
      </c>
      <c r="R1862" s="35" t="s">
        <v>9849</v>
      </c>
      <c r="S1862" s="35" t="s">
        <v>28504</v>
      </c>
      <c r="T1862" s="35">
        <v>0</v>
      </c>
      <c r="U1862" s="35">
        <v>0</v>
      </c>
      <c r="V1862" s="36">
        <v>10</v>
      </c>
      <c r="W1862" s="36">
        <v>10</v>
      </c>
      <c r="X1862" s="37" t="s">
        <v>65</v>
      </c>
    </row>
    <row r="1863" spans="1:24" ht="24" customHeight="1" x14ac:dyDescent="0.2">
      <c r="A1863" s="50" t="s">
        <v>3495</v>
      </c>
      <c r="B1863" s="60" t="s">
        <v>3500</v>
      </c>
      <c r="C1863" s="76" t="s">
        <v>3500</v>
      </c>
      <c r="D1863" s="61" t="s">
        <v>23315</v>
      </c>
      <c r="E1863" s="53">
        <v>3212.58</v>
      </c>
      <c r="F1863" s="26">
        <v>0.21</v>
      </c>
      <c r="G1863" s="53">
        <v>5636.47</v>
      </c>
      <c r="H1863" s="67"/>
      <c r="I1863" s="68"/>
      <c r="J1863" s="69"/>
      <c r="K1863" s="69"/>
      <c r="L1863" s="69"/>
      <c r="M1863" s="69"/>
      <c r="N1863" s="69"/>
      <c r="O1863" s="35"/>
      <c r="P1863" s="35" t="s">
        <v>25847</v>
      </c>
      <c r="Q1863" s="36">
        <v>1</v>
      </c>
      <c r="R1863" s="35" t="s">
        <v>9849</v>
      </c>
      <c r="S1863" s="35" t="s">
        <v>28504</v>
      </c>
      <c r="T1863" s="35">
        <v>0</v>
      </c>
      <c r="U1863" s="35">
        <v>0</v>
      </c>
      <c r="V1863" s="36">
        <v>10</v>
      </c>
      <c r="W1863" s="36">
        <v>10</v>
      </c>
      <c r="X1863" s="37" t="s">
        <v>65</v>
      </c>
    </row>
    <row r="1864" spans="1:24" ht="24" customHeight="1" x14ac:dyDescent="0.2">
      <c r="A1864" s="50" t="s">
        <v>3495</v>
      </c>
      <c r="B1864" s="60" t="s">
        <v>3502</v>
      </c>
      <c r="C1864" s="76" t="s">
        <v>3502</v>
      </c>
      <c r="D1864" s="61" t="s">
        <v>23316</v>
      </c>
      <c r="E1864" s="53">
        <v>2400.81</v>
      </c>
      <c r="F1864" s="26">
        <v>0.21</v>
      </c>
      <c r="G1864" s="53">
        <v>4212.2160000000003</v>
      </c>
      <c r="H1864" s="67"/>
      <c r="I1864" s="68"/>
      <c r="J1864" s="69"/>
      <c r="K1864" s="69"/>
      <c r="L1864" s="69"/>
      <c r="M1864" s="69"/>
      <c r="N1864" s="69"/>
      <c r="O1864" s="35"/>
      <c r="P1864" s="35" t="s">
        <v>25848</v>
      </c>
      <c r="Q1864" s="36">
        <v>1</v>
      </c>
      <c r="R1864" s="35" t="s">
        <v>9849</v>
      </c>
      <c r="S1864" s="35" t="s">
        <v>28504</v>
      </c>
      <c r="T1864" s="35">
        <v>0</v>
      </c>
      <c r="U1864" s="35">
        <v>0</v>
      </c>
      <c r="V1864" s="36">
        <v>10</v>
      </c>
      <c r="W1864" s="36">
        <v>10</v>
      </c>
      <c r="X1864" s="37" t="s">
        <v>65</v>
      </c>
    </row>
    <row r="1865" spans="1:24" ht="24" customHeight="1" x14ac:dyDescent="0.2">
      <c r="A1865" s="50" t="s">
        <v>3495</v>
      </c>
      <c r="B1865" s="60" t="s">
        <v>23960</v>
      </c>
      <c r="C1865" s="76" t="s">
        <v>23960</v>
      </c>
      <c r="D1865" s="61" t="s">
        <v>23961</v>
      </c>
      <c r="E1865" s="53">
        <v>468.6</v>
      </c>
      <c r="F1865" s="26">
        <v>0.21</v>
      </c>
      <c r="G1865" s="53">
        <v>822.15899999999999</v>
      </c>
      <c r="H1865" s="67"/>
      <c r="I1865" s="68"/>
      <c r="J1865" s="69"/>
      <c r="K1865" s="69"/>
      <c r="L1865" s="69"/>
      <c r="M1865" s="69"/>
      <c r="N1865" s="69"/>
      <c r="O1865" s="35"/>
      <c r="P1865" s="35" t="s">
        <v>25849</v>
      </c>
      <c r="Q1865" s="36">
        <v>1</v>
      </c>
      <c r="R1865" s="35" t="s">
        <v>27</v>
      </c>
      <c r="S1865" s="35" t="s">
        <v>28504</v>
      </c>
      <c r="T1865" s="35">
        <v>0</v>
      </c>
      <c r="U1865" s="35">
        <v>0</v>
      </c>
      <c r="V1865" s="36" t="e">
        <v>#N/A</v>
      </c>
      <c r="W1865" s="36" t="e">
        <v>#N/A</v>
      </c>
      <c r="X1865" s="37" t="s">
        <v>65</v>
      </c>
    </row>
    <row r="1866" spans="1:24" ht="24" customHeight="1" x14ac:dyDescent="0.2">
      <c r="A1866" s="50" t="s">
        <v>3495</v>
      </c>
      <c r="B1866" s="60" t="s">
        <v>3504</v>
      </c>
      <c r="C1866" s="76" t="s">
        <v>3504</v>
      </c>
      <c r="D1866" s="61" t="s">
        <v>23317</v>
      </c>
      <c r="E1866" s="53">
        <v>4504.76</v>
      </c>
      <c r="F1866" s="26">
        <v>0.21</v>
      </c>
      <c r="G1866" s="53">
        <v>7903.5990000000002</v>
      </c>
      <c r="H1866" s="67"/>
      <c r="I1866" s="68"/>
      <c r="J1866" s="69"/>
      <c r="K1866" s="69"/>
      <c r="L1866" s="69"/>
      <c r="M1866" s="69"/>
      <c r="N1866" s="69"/>
      <c r="O1866" s="35"/>
      <c r="P1866" s="35" t="s">
        <v>25850</v>
      </c>
      <c r="Q1866" s="36">
        <v>1</v>
      </c>
      <c r="R1866" s="35" t="s">
        <v>9849</v>
      </c>
      <c r="S1866" s="35" t="s">
        <v>28504</v>
      </c>
      <c r="T1866" s="35">
        <v>0</v>
      </c>
      <c r="U1866" s="35">
        <v>0</v>
      </c>
      <c r="V1866" s="36">
        <v>10</v>
      </c>
      <c r="W1866" s="36">
        <v>10</v>
      </c>
      <c r="X1866" s="37" t="s">
        <v>65</v>
      </c>
    </row>
    <row r="1867" spans="1:24" ht="24" customHeight="1" x14ac:dyDescent="0.2">
      <c r="A1867" s="50" t="s">
        <v>3495</v>
      </c>
      <c r="B1867" s="60" t="s">
        <v>3506</v>
      </c>
      <c r="C1867" s="76" t="s">
        <v>3506</v>
      </c>
      <c r="D1867" s="61" t="s">
        <v>3507</v>
      </c>
      <c r="E1867" s="53">
        <v>10761.86</v>
      </c>
      <c r="F1867" s="26">
        <v>0.21</v>
      </c>
      <c r="G1867" s="53">
        <v>18881.687000000002</v>
      </c>
      <c r="H1867" s="67"/>
      <c r="I1867" s="68"/>
      <c r="J1867" s="69"/>
      <c r="K1867" s="69"/>
      <c r="L1867" s="69"/>
      <c r="M1867" s="69"/>
      <c r="N1867" s="69"/>
      <c r="O1867" s="35"/>
      <c r="P1867" s="35" t="s">
        <v>25851</v>
      </c>
      <c r="Q1867" s="36">
        <v>1</v>
      </c>
      <c r="R1867" s="35" t="s">
        <v>9849</v>
      </c>
      <c r="S1867" s="35" t="s">
        <v>28504</v>
      </c>
      <c r="T1867" s="35">
        <v>0</v>
      </c>
      <c r="U1867" s="35">
        <v>0</v>
      </c>
      <c r="V1867" s="36">
        <v>1</v>
      </c>
      <c r="W1867" s="36">
        <v>1</v>
      </c>
      <c r="X1867" s="37" t="s">
        <v>65</v>
      </c>
    </row>
    <row r="1868" spans="1:24" ht="24" customHeight="1" x14ac:dyDescent="0.2">
      <c r="A1868" s="50" t="s">
        <v>3495</v>
      </c>
      <c r="B1868" s="60" t="s">
        <v>3508</v>
      </c>
      <c r="C1868" s="76" t="s">
        <v>3508</v>
      </c>
      <c r="D1868" s="61" t="s">
        <v>23962</v>
      </c>
      <c r="E1868" s="53">
        <v>2955.38</v>
      </c>
      <c r="F1868" s="26">
        <v>0.21</v>
      </c>
      <c r="G1868" s="53">
        <v>5185.2129999999997</v>
      </c>
      <c r="H1868" s="67"/>
      <c r="I1868" s="68"/>
      <c r="J1868" s="69"/>
      <c r="K1868" s="69"/>
      <c r="L1868" s="69"/>
      <c r="M1868" s="69"/>
      <c r="N1868" s="69"/>
      <c r="O1868" s="35"/>
      <c r="P1868" s="35" t="s">
        <v>25852</v>
      </c>
      <c r="Q1868" s="36">
        <v>1</v>
      </c>
      <c r="R1868" s="35" t="s">
        <v>9849</v>
      </c>
      <c r="S1868" s="35" t="s">
        <v>28504</v>
      </c>
      <c r="T1868" s="35">
        <v>0</v>
      </c>
      <c r="U1868" s="35">
        <v>0</v>
      </c>
      <c r="V1868" s="36">
        <v>10</v>
      </c>
      <c r="W1868" s="36">
        <v>10</v>
      </c>
      <c r="X1868" s="37" t="s">
        <v>65</v>
      </c>
    </row>
    <row r="1869" spans="1:24" ht="24" customHeight="1" x14ac:dyDescent="0.2">
      <c r="A1869" s="50" t="s">
        <v>3495</v>
      </c>
      <c r="B1869" s="60" t="s">
        <v>23963</v>
      </c>
      <c r="C1869" s="76" t="s">
        <v>23963</v>
      </c>
      <c r="D1869" s="61" t="s">
        <v>23964</v>
      </c>
      <c r="E1869" s="53">
        <v>5279.69</v>
      </c>
      <c r="F1869" s="26">
        <v>0.21</v>
      </c>
      <c r="G1869" s="53">
        <v>9263.2160000000003</v>
      </c>
      <c r="H1869" s="67"/>
      <c r="I1869" s="68"/>
      <c r="J1869" s="69"/>
      <c r="K1869" s="69"/>
      <c r="L1869" s="69"/>
      <c r="M1869" s="69"/>
      <c r="N1869" s="69"/>
      <c r="O1869" s="35"/>
      <c r="P1869" s="35" t="s">
        <v>65</v>
      </c>
      <c r="Q1869" s="36">
        <v>1</v>
      </c>
      <c r="R1869" s="35" t="s">
        <v>27</v>
      </c>
      <c r="S1869" s="35" t="s">
        <v>28504</v>
      </c>
      <c r="T1869" s="35">
        <v>0</v>
      </c>
      <c r="U1869" s="35">
        <v>0</v>
      </c>
      <c r="V1869" s="36" t="e">
        <v>#N/A</v>
      </c>
      <c r="W1869" s="36" t="e">
        <v>#N/A</v>
      </c>
      <c r="X1869" s="37" t="s">
        <v>65</v>
      </c>
    </row>
    <row r="1870" spans="1:24" ht="24" customHeight="1" x14ac:dyDescent="0.2">
      <c r="A1870" s="50" t="s">
        <v>3495</v>
      </c>
      <c r="B1870" s="60" t="s">
        <v>23965</v>
      </c>
      <c r="C1870" s="76" t="s">
        <v>23965</v>
      </c>
      <c r="D1870" s="61" t="s">
        <v>23966</v>
      </c>
      <c r="E1870" s="53">
        <v>6071.63</v>
      </c>
      <c r="F1870" s="26">
        <v>0.21</v>
      </c>
      <c r="G1870" s="53">
        <v>10652.671</v>
      </c>
      <c r="H1870" s="67"/>
      <c r="I1870" s="68"/>
      <c r="J1870" s="69"/>
      <c r="K1870" s="69"/>
      <c r="L1870" s="69"/>
      <c r="M1870" s="69"/>
      <c r="N1870" s="69"/>
      <c r="O1870" s="35"/>
      <c r="P1870" s="35" t="s">
        <v>65</v>
      </c>
      <c r="Q1870" s="36">
        <v>1</v>
      </c>
      <c r="R1870" s="35" t="s">
        <v>27</v>
      </c>
      <c r="S1870" s="35" t="s">
        <v>28504</v>
      </c>
      <c r="T1870" s="35">
        <v>0</v>
      </c>
      <c r="U1870" s="35">
        <v>0</v>
      </c>
      <c r="V1870" s="36" t="e">
        <v>#N/A</v>
      </c>
      <c r="W1870" s="36" t="e">
        <v>#N/A</v>
      </c>
      <c r="X1870" s="37" t="s">
        <v>65</v>
      </c>
    </row>
    <row r="1871" spans="1:24" ht="24" customHeight="1" x14ac:dyDescent="0.2">
      <c r="A1871" s="50" t="s">
        <v>3495</v>
      </c>
      <c r="B1871" s="60" t="s">
        <v>3510</v>
      </c>
      <c r="C1871" s="76" t="s">
        <v>3510</v>
      </c>
      <c r="D1871" s="61" t="s">
        <v>23967</v>
      </c>
      <c r="E1871" s="53">
        <v>2955.38</v>
      </c>
      <c r="F1871" s="26">
        <v>0.21</v>
      </c>
      <c r="G1871" s="53">
        <v>5185.2129999999997</v>
      </c>
      <c r="H1871" s="67"/>
      <c r="I1871" s="68"/>
      <c r="J1871" s="69"/>
      <c r="K1871" s="69"/>
      <c r="L1871" s="69"/>
      <c r="M1871" s="69"/>
      <c r="N1871" s="69"/>
      <c r="O1871" s="35"/>
      <c r="P1871" s="35" t="s">
        <v>25853</v>
      </c>
      <c r="Q1871" s="36">
        <v>1</v>
      </c>
      <c r="R1871" s="35" t="s">
        <v>9849</v>
      </c>
      <c r="S1871" s="35" t="s">
        <v>28504</v>
      </c>
      <c r="T1871" s="35">
        <v>0</v>
      </c>
      <c r="U1871" s="35">
        <v>0</v>
      </c>
      <c r="V1871" s="36">
        <v>10</v>
      </c>
      <c r="W1871" s="36">
        <v>10</v>
      </c>
      <c r="X1871" s="37" t="s">
        <v>65</v>
      </c>
    </row>
    <row r="1872" spans="1:24" ht="24" customHeight="1" x14ac:dyDescent="0.2">
      <c r="A1872" s="50" t="s">
        <v>3495</v>
      </c>
      <c r="B1872" s="60" t="s">
        <v>3512</v>
      </c>
      <c r="C1872" s="76" t="s">
        <v>3512</v>
      </c>
      <c r="D1872" s="61" t="s">
        <v>23320</v>
      </c>
      <c r="E1872" s="53">
        <v>2943.42</v>
      </c>
      <c r="F1872" s="26">
        <v>0.21</v>
      </c>
      <c r="G1872" s="53">
        <v>5164.232</v>
      </c>
      <c r="H1872" s="67"/>
      <c r="I1872" s="68"/>
      <c r="J1872" s="69"/>
      <c r="K1872" s="69"/>
      <c r="L1872" s="69"/>
      <c r="M1872" s="69"/>
      <c r="N1872" s="69"/>
      <c r="O1872" s="35"/>
      <c r="P1872" s="35" t="s">
        <v>25854</v>
      </c>
      <c r="Q1872" s="36">
        <v>1</v>
      </c>
      <c r="R1872" s="35" t="s">
        <v>9849</v>
      </c>
      <c r="S1872" s="35" t="s">
        <v>28504</v>
      </c>
      <c r="T1872" s="35">
        <v>0</v>
      </c>
      <c r="U1872" s="35">
        <v>0</v>
      </c>
      <c r="V1872" s="36">
        <v>10</v>
      </c>
      <c r="W1872" s="36">
        <v>10</v>
      </c>
      <c r="X1872" s="37" t="s">
        <v>65</v>
      </c>
    </row>
    <row r="1873" spans="1:24" ht="24" customHeight="1" x14ac:dyDescent="0.2">
      <c r="A1873" s="50" t="s">
        <v>3495</v>
      </c>
      <c r="B1873" s="60" t="s">
        <v>3514</v>
      </c>
      <c r="C1873" s="76" t="s">
        <v>3514</v>
      </c>
      <c r="D1873" s="61" t="s">
        <v>3515</v>
      </c>
      <c r="E1873" s="53">
        <v>10761.86</v>
      </c>
      <c r="F1873" s="26">
        <v>0.21</v>
      </c>
      <c r="G1873" s="53">
        <v>18881.687000000002</v>
      </c>
      <c r="H1873" s="67"/>
      <c r="I1873" s="68"/>
      <c r="J1873" s="69"/>
      <c r="K1873" s="69"/>
      <c r="L1873" s="69"/>
      <c r="M1873" s="69"/>
      <c r="N1873" s="69"/>
      <c r="O1873" s="35"/>
      <c r="P1873" s="35" t="s">
        <v>25855</v>
      </c>
      <c r="Q1873" s="36">
        <v>1</v>
      </c>
      <c r="R1873" s="35" t="s">
        <v>9849</v>
      </c>
      <c r="S1873" s="35" t="s">
        <v>28504</v>
      </c>
      <c r="T1873" s="35">
        <v>0</v>
      </c>
      <c r="U1873" s="35">
        <v>0</v>
      </c>
      <c r="V1873" s="36">
        <v>1</v>
      </c>
      <c r="W1873" s="36">
        <v>1</v>
      </c>
      <c r="X1873" s="37" t="s">
        <v>65</v>
      </c>
    </row>
    <row r="1874" spans="1:24" ht="24" customHeight="1" x14ac:dyDescent="0.2">
      <c r="A1874" s="50" t="s">
        <v>3495</v>
      </c>
      <c r="B1874" s="60" t="s">
        <v>3516</v>
      </c>
      <c r="C1874" s="76">
        <v>1100</v>
      </c>
      <c r="D1874" s="61" t="s">
        <v>23321</v>
      </c>
      <c r="E1874" s="53">
        <v>1191.1199999999999</v>
      </c>
      <c r="F1874" s="26">
        <v>0.21</v>
      </c>
      <c r="G1874" s="53">
        <v>2089.8150000000001</v>
      </c>
      <c r="H1874" s="67"/>
      <c r="I1874" s="68"/>
      <c r="J1874" s="69"/>
      <c r="K1874" s="69"/>
      <c r="L1874" s="69"/>
      <c r="M1874" s="69"/>
      <c r="N1874" s="69"/>
      <c r="O1874" s="35"/>
      <c r="P1874" s="35" t="s">
        <v>25856</v>
      </c>
      <c r="Q1874" s="36">
        <v>1</v>
      </c>
      <c r="R1874" s="35" t="s">
        <v>9849</v>
      </c>
      <c r="S1874" s="35" t="s">
        <v>28504</v>
      </c>
      <c r="T1874" s="35">
        <v>0</v>
      </c>
      <c r="U1874" s="35">
        <v>0</v>
      </c>
      <c r="V1874" s="36">
        <v>10</v>
      </c>
      <c r="W1874" s="36">
        <v>10</v>
      </c>
      <c r="X1874" s="37" t="s">
        <v>65</v>
      </c>
    </row>
    <row r="1875" spans="1:24" ht="24" customHeight="1" x14ac:dyDescent="0.2">
      <c r="A1875" s="50" t="s">
        <v>3518</v>
      </c>
      <c r="B1875" s="60" t="s">
        <v>3519</v>
      </c>
      <c r="C1875" s="76" t="s">
        <v>3519</v>
      </c>
      <c r="D1875" s="61" t="s">
        <v>3520</v>
      </c>
      <c r="E1875" s="53">
        <v>75737.48</v>
      </c>
      <c r="F1875" s="26">
        <v>0.21</v>
      </c>
      <c r="G1875" s="53">
        <v>128299.289</v>
      </c>
      <c r="H1875" s="67"/>
      <c r="I1875" s="68"/>
      <c r="J1875" s="69"/>
      <c r="K1875" s="69"/>
      <c r="L1875" s="69"/>
      <c r="M1875" s="69"/>
      <c r="N1875" s="69"/>
      <c r="O1875" s="35"/>
      <c r="P1875" s="35" t="s">
        <v>25857</v>
      </c>
      <c r="Q1875" s="36">
        <v>1</v>
      </c>
      <c r="R1875" s="35" t="s">
        <v>9849</v>
      </c>
      <c r="S1875" s="35" t="s">
        <v>28503</v>
      </c>
      <c r="T1875" s="35">
        <v>0</v>
      </c>
      <c r="U1875" s="35">
        <v>0</v>
      </c>
      <c r="V1875" s="36">
        <v>1</v>
      </c>
      <c r="W1875" s="36">
        <v>1</v>
      </c>
      <c r="X1875" s="37" t="s">
        <v>65</v>
      </c>
    </row>
    <row r="1876" spans="1:24" ht="24" customHeight="1" x14ac:dyDescent="0.2">
      <c r="A1876" s="50" t="s">
        <v>3518</v>
      </c>
      <c r="B1876" s="60" t="s">
        <v>3521</v>
      </c>
      <c r="C1876" s="76">
        <v>1302251650453970</v>
      </c>
      <c r="D1876" s="61" t="s">
        <v>3522</v>
      </c>
      <c r="E1876" s="53">
        <v>154805.07</v>
      </c>
      <c r="F1876" s="26">
        <v>0.21</v>
      </c>
      <c r="G1876" s="53">
        <v>262239.79100000003</v>
      </c>
      <c r="H1876" s="67"/>
      <c r="I1876" s="68"/>
      <c r="J1876" s="69"/>
      <c r="K1876" s="69"/>
      <c r="L1876" s="69"/>
      <c r="M1876" s="69"/>
      <c r="N1876" s="69"/>
      <c r="O1876" s="35"/>
      <c r="P1876" s="35" t="s">
        <v>25858</v>
      </c>
      <c r="Q1876" s="36">
        <v>1</v>
      </c>
      <c r="R1876" s="35" t="s">
        <v>9849</v>
      </c>
      <c r="S1876" s="35" t="s">
        <v>28503</v>
      </c>
      <c r="T1876" s="35">
        <v>0</v>
      </c>
      <c r="U1876" s="35">
        <v>0</v>
      </c>
      <c r="V1876" s="36">
        <v>1</v>
      </c>
      <c r="W1876" s="36">
        <v>1</v>
      </c>
      <c r="X1876" s="37" t="s">
        <v>65</v>
      </c>
    </row>
    <row r="1877" spans="1:24" ht="24" customHeight="1" x14ac:dyDescent="0.2">
      <c r="A1877" s="50" t="s">
        <v>3518</v>
      </c>
      <c r="B1877" s="60" t="s">
        <v>3523</v>
      </c>
      <c r="C1877" s="76">
        <v>1302251707424100</v>
      </c>
      <c r="D1877" s="61" t="s">
        <v>3522</v>
      </c>
      <c r="E1877" s="53">
        <v>156543.13</v>
      </c>
      <c r="F1877" s="26">
        <v>0.21</v>
      </c>
      <c r="G1877" s="53">
        <v>265184.06</v>
      </c>
      <c r="H1877" s="67"/>
      <c r="I1877" s="68"/>
      <c r="J1877" s="69"/>
      <c r="K1877" s="69"/>
      <c r="L1877" s="69"/>
      <c r="M1877" s="69"/>
      <c r="N1877" s="69"/>
      <c r="O1877" s="35"/>
      <c r="P1877" s="35" t="s">
        <v>25859</v>
      </c>
      <c r="Q1877" s="36">
        <v>1</v>
      </c>
      <c r="R1877" s="35" t="s">
        <v>9849</v>
      </c>
      <c r="S1877" s="35" t="s">
        <v>28503</v>
      </c>
      <c r="T1877" s="35">
        <v>0</v>
      </c>
      <c r="U1877" s="35">
        <v>0</v>
      </c>
      <c r="V1877" s="36">
        <v>1</v>
      </c>
      <c r="W1877" s="36">
        <v>1</v>
      </c>
      <c r="X1877" s="37" t="s">
        <v>65</v>
      </c>
    </row>
    <row r="1878" spans="1:24" ht="24" customHeight="1" x14ac:dyDescent="0.2">
      <c r="A1878" s="50" t="s">
        <v>3524</v>
      </c>
      <c r="B1878" s="60" t="s">
        <v>3525</v>
      </c>
      <c r="C1878" s="76" t="s">
        <v>3525</v>
      </c>
      <c r="D1878" s="61" t="s">
        <v>3526</v>
      </c>
      <c r="E1878" s="53">
        <v>67700.850000000006</v>
      </c>
      <c r="F1878" s="26">
        <v>0.105</v>
      </c>
      <c r="G1878" s="53">
        <v>104733.215</v>
      </c>
      <c r="H1878" s="67"/>
      <c r="I1878" s="68"/>
      <c r="J1878" s="69"/>
      <c r="K1878" s="69"/>
      <c r="L1878" s="69"/>
      <c r="M1878" s="69"/>
      <c r="N1878" s="69"/>
      <c r="O1878" s="35"/>
      <c r="P1878" s="35" t="s">
        <v>25860</v>
      </c>
      <c r="Q1878" s="36">
        <v>1</v>
      </c>
      <c r="R1878" s="35" t="s">
        <v>9849</v>
      </c>
      <c r="S1878" s="35" t="s">
        <v>28504</v>
      </c>
      <c r="T1878" s="35">
        <v>0</v>
      </c>
      <c r="U1878" s="35">
        <v>0</v>
      </c>
      <c r="V1878" s="36">
        <v>1</v>
      </c>
      <c r="W1878" s="36">
        <v>1</v>
      </c>
      <c r="X1878" s="37" t="s">
        <v>65</v>
      </c>
    </row>
    <row r="1879" spans="1:24" ht="24" customHeight="1" x14ac:dyDescent="0.2">
      <c r="A1879" s="50" t="s">
        <v>3524</v>
      </c>
      <c r="B1879" s="60" t="s">
        <v>3527</v>
      </c>
      <c r="C1879" s="76" t="s">
        <v>3527</v>
      </c>
      <c r="D1879" s="61" t="s">
        <v>3528</v>
      </c>
      <c r="E1879" s="53">
        <v>3395.02</v>
      </c>
      <c r="F1879" s="26">
        <v>0.21</v>
      </c>
      <c r="G1879" s="53">
        <v>5751.1660000000002</v>
      </c>
      <c r="H1879" s="67"/>
      <c r="I1879" s="68"/>
      <c r="J1879" s="69"/>
      <c r="K1879" s="69"/>
      <c r="L1879" s="69"/>
      <c r="M1879" s="69"/>
      <c r="N1879" s="69"/>
      <c r="O1879" s="35"/>
      <c r="P1879" s="35" t="s">
        <v>25861</v>
      </c>
      <c r="Q1879" s="36">
        <v>1</v>
      </c>
      <c r="R1879" s="35" t="s">
        <v>9849</v>
      </c>
      <c r="S1879" s="35" t="s">
        <v>28504</v>
      </c>
      <c r="T1879" s="35">
        <v>0</v>
      </c>
      <c r="U1879" s="35">
        <v>0</v>
      </c>
      <c r="V1879" s="36">
        <v>1</v>
      </c>
      <c r="W1879" s="36">
        <v>1</v>
      </c>
      <c r="X1879" s="37" t="s">
        <v>65</v>
      </c>
    </row>
    <row r="1880" spans="1:24" ht="24" customHeight="1" x14ac:dyDescent="0.2">
      <c r="A1880" s="50" t="s">
        <v>3524</v>
      </c>
      <c r="B1880" s="60" t="s">
        <v>3529</v>
      </c>
      <c r="C1880" s="76" t="s">
        <v>3529</v>
      </c>
      <c r="D1880" s="61" t="s">
        <v>3530</v>
      </c>
      <c r="E1880" s="53">
        <v>3656.57</v>
      </c>
      <c r="F1880" s="26">
        <v>0.21</v>
      </c>
      <c r="G1880" s="53">
        <v>6194.232</v>
      </c>
      <c r="H1880" s="67"/>
      <c r="I1880" s="68"/>
      <c r="J1880" s="69"/>
      <c r="K1880" s="69"/>
      <c r="L1880" s="69"/>
      <c r="M1880" s="69"/>
      <c r="N1880" s="69"/>
      <c r="O1880" s="35"/>
      <c r="P1880" s="35" t="s">
        <v>25862</v>
      </c>
      <c r="Q1880" s="36">
        <v>1</v>
      </c>
      <c r="R1880" s="35" t="s">
        <v>9849</v>
      </c>
      <c r="S1880" s="35" t="s">
        <v>28504</v>
      </c>
      <c r="T1880" s="35">
        <v>0</v>
      </c>
      <c r="U1880" s="35">
        <v>0</v>
      </c>
      <c r="V1880" s="36">
        <v>1</v>
      </c>
      <c r="W1880" s="36">
        <v>1</v>
      </c>
      <c r="X1880" s="37" t="s">
        <v>65</v>
      </c>
    </row>
    <row r="1881" spans="1:24" ht="24" customHeight="1" x14ac:dyDescent="0.2">
      <c r="A1881" s="50" t="s">
        <v>3524</v>
      </c>
      <c r="B1881" s="60" t="s">
        <v>3531</v>
      </c>
      <c r="C1881" s="76" t="s">
        <v>3531</v>
      </c>
      <c r="D1881" s="61" t="s">
        <v>3532</v>
      </c>
      <c r="E1881" s="53">
        <v>3917.96</v>
      </c>
      <c r="F1881" s="26">
        <v>0.21</v>
      </c>
      <c r="G1881" s="53">
        <v>6637.0190000000002</v>
      </c>
      <c r="H1881" s="67"/>
      <c r="I1881" s="68"/>
      <c r="J1881" s="69"/>
      <c r="K1881" s="69"/>
      <c r="L1881" s="69"/>
      <c r="M1881" s="69"/>
      <c r="N1881" s="69"/>
      <c r="O1881" s="35"/>
      <c r="P1881" s="35" t="s">
        <v>25863</v>
      </c>
      <c r="Q1881" s="36">
        <v>1</v>
      </c>
      <c r="R1881" s="35" t="s">
        <v>9849</v>
      </c>
      <c r="S1881" s="35" t="s">
        <v>28504</v>
      </c>
      <c r="T1881" s="35">
        <v>0</v>
      </c>
      <c r="U1881" s="35">
        <v>0</v>
      </c>
      <c r="V1881" s="36">
        <v>1</v>
      </c>
      <c r="W1881" s="36">
        <v>1</v>
      </c>
      <c r="X1881" s="37" t="s">
        <v>65</v>
      </c>
    </row>
    <row r="1882" spans="1:24" ht="24" customHeight="1" x14ac:dyDescent="0.2">
      <c r="A1882" s="50" t="s">
        <v>3524</v>
      </c>
      <c r="B1882" s="60" t="s">
        <v>3533</v>
      </c>
      <c r="C1882" s="76" t="s">
        <v>3533</v>
      </c>
      <c r="D1882" s="61" t="s">
        <v>3534</v>
      </c>
      <c r="E1882" s="53">
        <v>4179.1899999999996</v>
      </c>
      <c r="F1882" s="26">
        <v>0.21</v>
      </c>
      <c r="G1882" s="53">
        <v>7079.5529999999999</v>
      </c>
      <c r="H1882" s="67"/>
      <c r="I1882" s="68"/>
      <c r="J1882" s="69"/>
      <c r="K1882" s="69"/>
      <c r="L1882" s="69"/>
      <c r="M1882" s="69"/>
      <c r="N1882" s="69"/>
      <c r="O1882" s="35"/>
      <c r="P1882" s="35" t="s">
        <v>25864</v>
      </c>
      <c r="Q1882" s="36">
        <v>1</v>
      </c>
      <c r="R1882" s="35" t="s">
        <v>9849</v>
      </c>
      <c r="S1882" s="35" t="s">
        <v>28504</v>
      </c>
      <c r="T1882" s="35">
        <v>0</v>
      </c>
      <c r="U1882" s="35">
        <v>0</v>
      </c>
      <c r="V1882" s="36">
        <v>1</v>
      </c>
      <c r="W1882" s="36">
        <v>1</v>
      </c>
      <c r="X1882" s="37" t="s">
        <v>65</v>
      </c>
    </row>
    <row r="1883" spans="1:24" ht="24" customHeight="1" x14ac:dyDescent="0.2">
      <c r="A1883" s="50" t="s">
        <v>3524</v>
      </c>
      <c r="B1883" s="60" t="s">
        <v>3535</v>
      </c>
      <c r="C1883" s="76" t="s">
        <v>3535</v>
      </c>
      <c r="D1883" s="61" t="s">
        <v>3536</v>
      </c>
      <c r="E1883" s="53">
        <v>57903.9</v>
      </c>
      <c r="F1883" s="26">
        <v>0.105</v>
      </c>
      <c r="G1883" s="53">
        <v>89577.332999999999</v>
      </c>
      <c r="H1883" s="67"/>
      <c r="I1883" s="68"/>
      <c r="J1883" s="69"/>
      <c r="K1883" s="69"/>
      <c r="L1883" s="69"/>
      <c r="M1883" s="69"/>
      <c r="N1883" s="69"/>
      <c r="O1883" s="35"/>
      <c r="P1883" s="35" t="s">
        <v>25865</v>
      </c>
      <c r="Q1883" s="36">
        <v>1</v>
      </c>
      <c r="R1883" s="35" t="s">
        <v>9849</v>
      </c>
      <c r="S1883" s="35" t="s">
        <v>28503</v>
      </c>
      <c r="T1883" s="35">
        <v>0</v>
      </c>
      <c r="U1883" s="35">
        <v>0</v>
      </c>
      <c r="V1883" s="36">
        <v>1</v>
      </c>
      <c r="W1883" s="36">
        <v>1</v>
      </c>
      <c r="X1883" s="37" t="s">
        <v>65</v>
      </c>
    </row>
    <row r="1884" spans="1:24" ht="24" customHeight="1" x14ac:dyDescent="0.2">
      <c r="A1884" s="50" t="s">
        <v>3524</v>
      </c>
      <c r="B1884" s="60" t="s">
        <v>3537</v>
      </c>
      <c r="C1884" s="76" t="s">
        <v>3537</v>
      </c>
      <c r="D1884" s="61" t="s">
        <v>3538</v>
      </c>
      <c r="E1884" s="53">
        <v>52768.9</v>
      </c>
      <c r="F1884" s="26">
        <v>0.105</v>
      </c>
      <c r="G1884" s="53">
        <v>81633.487999999998</v>
      </c>
      <c r="H1884" s="67"/>
      <c r="I1884" s="68"/>
      <c r="J1884" s="69"/>
      <c r="K1884" s="69"/>
      <c r="L1884" s="69"/>
      <c r="M1884" s="69"/>
      <c r="N1884" s="69"/>
      <c r="O1884" s="35"/>
      <c r="P1884" s="35" t="s">
        <v>25866</v>
      </c>
      <c r="Q1884" s="36">
        <v>1</v>
      </c>
      <c r="R1884" s="35" t="s">
        <v>9849</v>
      </c>
      <c r="S1884" s="35" t="s">
        <v>28504</v>
      </c>
      <c r="T1884" s="35">
        <v>0</v>
      </c>
      <c r="U1884" s="35">
        <v>0</v>
      </c>
      <c r="V1884" s="36">
        <v>1</v>
      </c>
      <c r="W1884" s="36">
        <v>1</v>
      </c>
      <c r="X1884" s="37" t="s">
        <v>65</v>
      </c>
    </row>
    <row r="1885" spans="1:24" ht="24" customHeight="1" x14ac:dyDescent="0.2">
      <c r="A1885" s="50" t="s">
        <v>3524</v>
      </c>
      <c r="B1885" s="60" t="s">
        <v>3539</v>
      </c>
      <c r="C1885" s="76" t="s">
        <v>3539</v>
      </c>
      <c r="D1885" s="61" t="s">
        <v>3540</v>
      </c>
      <c r="E1885" s="53">
        <v>59365.85</v>
      </c>
      <c r="F1885" s="26">
        <v>0.105</v>
      </c>
      <c r="G1885" s="53">
        <v>91838.97</v>
      </c>
      <c r="H1885" s="67"/>
      <c r="I1885" s="68"/>
      <c r="J1885" s="69"/>
      <c r="K1885" s="69"/>
      <c r="L1885" s="69"/>
      <c r="M1885" s="69"/>
      <c r="N1885" s="69"/>
      <c r="O1885" s="35"/>
      <c r="P1885" s="35" t="s">
        <v>25867</v>
      </c>
      <c r="Q1885" s="36">
        <v>1</v>
      </c>
      <c r="R1885" s="35" t="s">
        <v>9849</v>
      </c>
      <c r="S1885" s="35" t="s">
        <v>28504</v>
      </c>
      <c r="T1885" s="35">
        <v>0</v>
      </c>
      <c r="U1885" s="35">
        <v>0</v>
      </c>
      <c r="V1885" s="36">
        <v>1</v>
      </c>
      <c r="W1885" s="36">
        <v>1</v>
      </c>
      <c r="X1885" s="37" t="s">
        <v>65</v>
      </c>
    </row>
    <row r="1886" spans="1:24" ht="24" customHeight="1" x14ac:dyDescent="0.2">
      <c r="A1886" s="50" t="s">
        <v>3524</v>
      </c>
      <c r="B1886" s="60" t="s">
        <v>3541</v>
      </c>
      <c r="C1886" s="76" t="s">
        <v>3541</v>
      </c>
      <c r="D1886" s="61" t="s">
        <v>3542</v>
      </c>
      <c r="E1886" s="53">
        <v>74755.66</v>
      </c>
      <c r="F1886" s="26">
        <v>0.105</v>
      </c>
      <c r="G1886" s="53">
        <v>115647.00199999999</v>
      </c>
      <c r="H1886" s="67"/>
      <c r="I1886" s="68"/>
      <c r="J1886" s="69"/>
      <c r="K1886" s="69"/>
      <c r="L1886" s="69"/>
      <c r="M1886" s="69"/>
      <c r="N1886" s="69"/>
      <c r="O1886" s="35"/>
      <c r="P1886" s="35" t="s">
        <v>25868</v>
      </c>
      <c r="Q1886" s="36">
        <v>1</v>
      </c>
      <c r="R1886" s="35" t="s">
        <v>9849</v>
      </c>
      <c r="S1886" s="35" t="s">
        <v>28503</v>
      </c>
      <c r="T1886" s="35">
        <v>0</v>
      </c>
      <c r="U1886" s="35">
        <v>0</v>
      </c>
      <c r="V1886" s="36">
        <v>1</v>
      </c>
      <c r="W1886" s="36">
        <v>1</v>
      </c>
      <c r="X1886" s="37" t="s">
        <v>65</v>
      </c>
    </row>
    <row r="1887" spans="1:24" ht="24" customHeight="1" x14ac:dyDescent="0.2">
      <c r="A1887" s="50" t="s">
        <v>3524</v>
      </c>
      <c r="B1887" s="60" t="s">
        <v>3543</v>
      </c>
      <c r="C1887" s="76" t="s">
        <v>3543</v>
      </c>
      <c r="D1887" s="61" t="s">
        <v>3544</v>
      </c>
      <c r="E1887" s="53">
        <v>74755.66</v>
      </c>
      <c r="F1887" s="26">
        <v>0.105</v>
      </c>
      <c r="G1887" s="53">
        <v>115647.00199999999</v>
      </c>
      <c r="H1887" s="67"/>
      <c r="I1887" s="68"/>
      <c r="J1887" s="69"/>
      <c r="K1887" s="69"/>
      <c r="L1887" s="69"/>
      <c r="M1887" s="69"/>
      <c r="N1887" s="69"/>
      <c r="O1887" s="35"/>
      <c r="P1887" s="35" t="s">
        <v>25869</v>
      </c>
      <c r="Q1887" s="36">
        <v>1</v>
      </c>
      <c r="R1887" s="35" t="s">
        <v>9849</v>
      </c>
      <c r="S1887" s="35" t="s">
        <v>28503</v>
      </c>
      <c r="T1887" s="35">
        <v>0</v>
      </c>
      <c r="U1887" s="35">
        <v>0</v>
      </c>
      <c r="V1887" s="36">
        <v>1</v>
      </c>
      <c r="W1887" s="36">
        <v>1</v>
      </c>
      <c r="X1887" s="37" t="s">
        <v>65</v>
      </c>
    </row>
    <row r="1888" spans="1:24" ht="24" customHeight="1" x14ac:dyDescent="0.2">
      <c r="A1888" s="50" t="s">
        <v>3524</v>
      </c>
      <c r="B1888" s="60" t="s">
        <v>3545</v>
      </c>
      <c r="C1888" s="76" t="s">
        <v>3545</v>
      </c>
      <c r="D1888" s="61" t="s">
        <v>3546</v>
      </c>
      <c r="E1888" s="53">
        <v>50570.95</v>
      </c>
      <c r="F1888" s="26">
        <v>0.105</v>
      </c>
      <c r="G1888" s="53">
        <v>78233.259999999995</v>
      </c>
      <c r="H1888" s="67"/>
      <c r="I1888" s="68"/>
      <c r="J1888" s="69"/>
      <c r="K1888" s="69"/>
      <c r="L1888" s="69"/>
      <c r="M1888" s="69"/>
      <c r="N1888" s="69"/>
      <c r="O1888" s="35"/>
      <c r="P1888" s="35" t="s">
        <v>25870</v>
      </c>
      <c r="Q1888" s="36">
        <v>1</v>
      </c>
      <c r="R1888" s="35" t="s">
        <v>9849</v>
      </c>
      <c r="S1888" s="35" t="s">
        <v>28504</v>
      </c>
      <c r="T1888" s="35">
        <v>0</v>
      </c>
      <c r="U1888" s="35">
        <v>0</v>
      </c>
      <c r="V1888" s="36">
        <v>1</v>
      </c>
      <c r="W1888" s="36">
        <v>1</v>
      </c>
      <c r="X1888" s="37" t="s">
        <v>65</v>
      </c>
    </row>
    <row r="1889" spans="1:24" ht="24" customHeight="1" x14ac:dyDescent="0.2">
      <c r="A1889" s="50" t="s">
        <v>3524</v>
      </c>
      <c r="B1889" s="60" t="s">
        <v>3547</v>
      </c>
      <c r="C1889" s="76" t="s">
        <v>3547</v>
      </c>
      <c r="D1889" s="61" t="s">
        <v>3548</v>
      </c>
      <c r="E1889" s="53">
        <v>48371.3</v>
      </c>
      <c r="F1889" s="26">
        <v>0.105</v>
      </c>
      <c r="G1889" s="53">
        <v>74830.400999999998</v>
      </c>
      <c r="H1889" s="67"/>
      <c r="I1889" s="68"/>
      <c r="J1889" s="69"/>
      <c r="K1889" s="69"/>
      <c r="L1889" s="69"/>
      <c r="M1889" s="69"/>
      <c r="N1889" s="69"/>
      <c r="O1889" s="35"/>
      <c r="P1889" s="35" t="s">
        <v>25871</v>
      </c>
      <c r="Q1889" s="36">
        <v>1</v>
      </c>
      <c r="R1889" s="35" t="s">
        <v>9849</v>
      </c>
      <c r="S1889" s="35" t="s">
        <v>28504</v>
      </c>
      <c r="T1889" s="35">
        <v>0</v>
      </c>
      <c r="U1889" s="35">
        <v>0</v>
      </c>
      <c r="V1889" s="36">
        <v>1</v>
      </c>
      <c r="W1889" s="36">
        <v>1</v>
      </c>
      <c r="X1889" s="37" t="s">
        <v>65</v>
      </c>
    </row>
    <row r="1890" spans="1:24" ht="24" customHeight="1" x14ac:dyDescent="0.2">
      <c r="A1890" s="50" t="s">
        <v>3524</v>
      </c>
      <c r="B1890" s="60" t="s">
        <v>3549</v>
      </c>
      <c r="C1890" s="76" t="s">
        <v>3549</v>
      </c>
      <c r="D1890" s="61" t="s">
        <v>3550</v>
      </c>
      <c r="E1890" s="53">
        <v>48371.3</v>
      </c>
      <c r="F1890" s="26">
        <v>0.105</v>
      </c>
      <c r="G1890" s="53">
        <v>74830.400999999998</v>
      </c>
      <c r="H1890" s="67"/>
      <c r="I1890" s="68"/>
      <c r="J1890" s="69"/>
      <c r="K1890" s="69"/>
      <c r="L1890" s="69"/>
      <c r="M1890" s="69"/>
      <c r="N1890" s="69"/>
      <c r="O1890" s="35"/>
      <c r="P1890" s="35" t="s">
        <v>25872</v>
      </c>
      <c r="Q1890" s="36">
        <v>1</v>
      </c>
      <c r="R1890" s="35" t="s">
        <v>9849</v>
      </c>
      <c r="S1890" s="35" t="s">
        <v>28504</v>
      </c>
      <c r="T1890" s="35">
        <v>0</v>
      </c>
      <c r="U1890" s="35">
        <v>0</v>
      </c>
      <c r="V1890" s="36">
        <v>1</v>
      </c>
      <c r="W1890" s="36">
        <v>1</v>
      </c>
      <c r="X1890" s="37" t="s">
        <v>65</v>
      </c>
    </row>
    <row r="1891" spans="1:24" ht="24" customHeight="1" x14ac:dyDescent="0.2">
      <c r="A1891" s="50" t="s">
        <v>3524</v>
      </c>
      <c r="B1891" s="60" t="s">
        <v>3551</v>
      </c>
      <c r="C1891" s="76" t="s">
        <v>3551</v>
      </c>
      <c r="D1891" s="61" t="s">
        <v>3552</v>
      </c>
      <c r="E1891" s="53">
        <v>54967.89</v>
      </c>
      <c r="F1891" s="26">
        <v>0.105</v>
      </c>
      <c r="G1891" s="53">
        <v>85035.33</v>
      </c>
      <c r="H1891" s="67"/>
      <c r="I1891" s="68"/>
      <c r="J1891" s="69"/>
      <c r="K1891" s="69"/>
      <c r="L1891" s="69"/>
      <c r="M1891" s="69"/>
      <c r="N1891" s="69"/>
      <c r="O1891" s="35"/>
      <c r="P1891" s="35" t="s">
        <v>25873</v>
      </c>
      <c r="Q1891" s="36">
        <v>1</v>
      </c>
      <c r="R1891" s="35" t="s">
        <v>9849</v>
      </c>
      <c r="S1891" s="35" t="s">
        <v>28504</v>
      </c>
      <c r="T1891" s="35">
        <v>0</v>
      </c>
      <c r="U1891" s="35">
        <v>0</v>
      </c>
      <c r="V1891" s="36">
        <v>1</v>
      </c>
      <c r="W1891" s="36">
        <v>1</v>
      </c>
      <c r="X1891" s="37" t="s">
        <v>65</v>
      </c>
    </row>
    <row r="1892" spans="1:24" ht="24" customHeight="1" x14ac:dyDescent="0.2">
      <c r="A1892" s="50" t="s">
        <v>3524</v>
      </c>
      <c r="B1892" s="60" t="s">
        <v>3553</v>
      </c>
      <c r="C1892" s="76" t="s">
        <v>3553</v>
      </c>
      <c r="D1892" s="61" t="s">
        <v>3554</v>
      </c>
      <c r="E1892" s="53">
        <v>74755.66</v>
      </c>
      <c r="F1892" s="26">
        <v>0.105</v>
      </c>
      <c r="G1892" s="53">
        <v>115647.00199999999</v>
      </c>
      <c r="H1892" s="67"/>
      <c r="I1892" s="68"/>
      <c r="J1892" s="69"/>
      <c r="K1892" s="69"/>
      <c r="L1892" s="69"/>
      <c r="M1892" s="69"/>
      <c r="N1892" s="69"/>
      <c r="O1892" s="35"/>
      <c r="P1892" s="35" t="s">
        <v>25874</v>
      </c>
      <c r="Q1892" s="36">
        <v>1</v>
      </c>
      <c r="R1892" s="35" t="s">
        <v>9849</v>
      </c>
      <c r="S1892" s="35" t="s">
        <v>28503</v>
      </c>
      <c r="T1892" s="35">
        <v>0</v>
      </c>
      <c r="U1892" s="35">
        <v>0</v>
      </c>
      <c r="V1892" s="36">
        <v>1</v>
      </c>
      <c r="W1892" s="36">
        <v>1</v>
      </c>
      <c r="X1892" s="37" t="s">
        <v>65</v>
      </c>
    </row>
    <row r="1893" spans="1:24" ht="24" customHeight="1" x14ac:dyDescent="0.2">
      <c r="A1893" s="50" t="s">
        <v>3524</v>
      </c>
      <c r="B1893" s="60" t="s">
        <v>3555</v>
      </c>
      <c r="C1893" s="76" t="s">
        <v>3555</v>
      </c>
      <c r="D1893" s="61" t="s">
        <v>3556</v>
      </c>
      <c r="E1893" s="53">
        <v>48371.3</v>
      </c>
      <c r="F1893" s="26">
        <v>0.105</v>
      </c>
      <c r="G1893" s="53">
        <v>74830.400999999998</v>
      </c>
      <c r="H1893" s="67"/>
      <c r="I1893" s="68"/>
      <c r="J1893" s="69"/>
      <c r="K1893" s="69"/>
      <c r="L1893" s="69"/>
      <c r="M1893" s="69"/>
      <c r="N1893" s="69"/>
      <c r="O1893" s="35"/>
      <c r="P1893" s="35" t="s">
        <v>25875</v>
      </c>
      <c r="Q1893" s="36">
        <v>1</v>
      </c>
      <c r="R1893" s="35" t="s">
        <v>9849</v>
      </c>
      <c r="S1893" s="35" t="s">
        <v>28504</v>
      </c>
      <c r="T1893" s="35">
        <v>0</v>
      </c>
      <c r="U1893" s="35">
        <v>0</v>
      </c>
      <c r="V1893" s="36">
        <v>1</v>
      </c>
      <c r="W1893" s="36">
        <v>1</v>
      </c>
      <c r="X1893" s="37" t="s">
        <v>65</v>
      </c>
    </row>
    <row r="1894" spans="1:24" ht="24" customHeight="1" x14ac:dyDescent="0.2">
      <c r="A1894" s="50" t="s">
        <v>3524</v>
      </c>
      <c r="B1894" s="60" t="s">
        <v>3557</v>
      </c>
      <c r="C1894" s="76" t="s">
        <v>3557</v>
      </c>
      <c r="D1894" s="61" t="s">
        <v>3558</v>
      </c>
      <c r="E1894" s="53">
        <v>54967.89</v>
      </c>
      <c r="F1894" s="26">
        <v>0.105</v>
      </c>
      <c r="G1894" s="53">
        <v>85035.33</v>
      </c>
      <c r="H1894" s="67"/>
      <c r="I1894" s="68"/>
      <c r="J1894" s="69"/>
      <c r="K1894" s="69"/>
      <c r="L1894" s="69"/>
      <c r="M1894" s="69"/>
      <c r="N1894" s="69"/>
      <c r="O1894" s="35"/>
      <c r="P1894" s="35" t="s">
        <v>25876</v>
      </c>
      <c r="Q1894" s="36">
        <v>1</v>
      </c>
      <c r="R1894" s="35" t="s">
        <v>9849</v>
      </c>
      <c r="S1894" s="35" t="s">
        <v>28504</v>
      </c>
      <c r="T1894" s="35">
        <v>0</v>
      </c>
      <c r="U1894" s="35">
        <v>0</v>
      </c>
      <c r="V1894" s="36">
        <v>1</v>
      </c>
      <c r="W1894" s="36">
        <v>1</v>
      </c>
      <c r="X1894" s="37" t="s">
        <v>65</v>
      </c>
    </row>
    <row r="1895" spans="1:24" ht="24" customHeight="1" x14ac:dyDescent="0.2">
      <c r="A1895" s="50" t="s">
        <v>3524</v>
      </c>
      <c r="B1895" s="60" t="s">
        <v>3559</v>
      </c>
      <c r="C1895" s="76" t="s">
        <v>3559</v>
      </c>
      <c r="D1895" s="61" t="s">
        <v>3560</v>
      </c>
      <c r="E1895" s="53">
        <v>50570.95</v>
      </c>
      <c r="F1895" s="26">
        <v>0.105</v>
      </c>
      <c r="G1895" s="53">
        <v>78233.259999999995</v>
      </c>
      <c r="H1895" s="67"/>
      <c r="I1895" s="68"/>
      <c r="J1895" s="69"/>
      <c r="K1895" s="69"/>
      <c r="L1895" s="69"/>
      <c r="M1895" s="69"/>
      <c r="N1895" s="69"/>
      <c r="O1895" s="35"/>
      <c r="P1895" s="35" t="s">
        <v>25877</v>
      </c>
      <c r="Q1895" s="36">
        <v>1</v>
      </c>
      <c r="R1895" s="35" t="s">
        <v>9849</v>
      </c>
      <c r="S1895" s="35" t="s">
        <v>28504</v>
      </c>
      <c r="T1895" s="35">
        <v>0</v>
      </c>
      <c r="U1895" s="35">
        <v>0</v>
      </c>
      <c r="V1895" s="36">
        <v>1</v>
      </c>
      <c r="W1895" s="36">
        <v>1</v>
      </c>
      <c r="X1895" s="37" t="s">
        <v>65</v>
      </c>
    </row>
    <row r="1896" spans="1:24" ht="24" customHeight="1" x14ac:dyDescent="0.2">
      <c r="A1896" s="50" t="s">
        <v>3524</v>
      </c>
      <c r="B1896" s="60" t="s">
        <v>3561</v>
      </c>
      <c r="C1896" s="76" t="s">
        <v>3561</v>
      </c>
      <c r="D1896" s="61" t="s">
        <v>3562</v>
      </c>
      <c r="E1896" s="53">
        <v>59365.85</v>
      </c>
      <c r="F1896" s="26">
        <v>0.105</v>
      </c>
      <c r="G1896" s="53">
        <v>91838.97</v>
      </c>
      <c r="H1896" s="67"/>
      <c r="I1896" s="68"/>
      <c r="J1896" s="69"/>
      <c r="K1896" s="69"/>
      <c r="L1896" s="69"/>
      <c r="M1896" s="69"/>
      <c r="N1896" s="69"/>
      <c r="O1896" s="35"/>
      <c r="P1896" s="35" t="s">
        <v>25878</v>
      </c>
      <c r="Q1896" s="36">
        <v>1</v>
      </c>
      <c r="R1896" s="35" t="s">
        <v>9849</v>
      </c>
      <c r="S1896" s="35" t="s">
        <v>28504</v>
      </c>
      <c r="T1896" s="35">
        <v>0</v>
      </c>
      <c r="U1896" s="35">
        <v>0</v>
      </c>
      <c r="V1896" s="36">
        <v>1</v>
      </c>
      <c r="W1896" s="36">
        <v>1</v>
      </c>
      <c r="X1896" s="37" t="s">
        <v>65</v>
      </c>
    </row>
    <row r="1897" spans="1:24" ht="24" customHeight="1" x14ac:dyDescent="0.2">
      <c r="A1897" s="50" t="s">
        <v>3524</v>
      </c>
      <c r="B1897" s="60" t="s">
        <v>3563</v>
      </c>
      <c r="C1897" s="76" t="s">
        <v>3563</v>
      </c>
      <c r="D1897" s="61" t="s">
        <v>3564</v>
      </c>
      <c r="E1897" s="53">
        <v>57903.9</v>
      </c>
      <c r="F1897" s="26">
        <v>0.105</v>
      </c>
      <c r="G1897" s="53">
        <v>89577.332999999999</v>
      </c>
      <c r="H1897" s="67"/>
      <c r="I1897" s="68"/>
      <c r="J1897" s="69"/>
      <c r="K1897" s="69"/>
      <c r="L1897" s="69"/>
      <c r="M1897" s="69"/>
      <c r="N1897" s="69"/>
      <c r="O1897" s="35"/>
      <c r="P1897" s="35" t="s">
        <v>25879</v>
      </c>
      <c r="Q1897" s="36">
        <v>1</v>
      </c>
      <c r="R1897" s="35" t="s">
        <v>9849</v>
      </c>
      <c r="S1897" s="35" t="s">
        <v>28503</v>
      </c>
      <c r="T1897" s="35">
        <v>0</v>
      </c>
      <c r="U1897" s="35">
        <v>0</v>
      </c>
      <c r="V1897" s="36">
        <v>1</v>
      </c>
      <c r="W1897" s="36">
        <v>1</v>
      </c>
      <c r="X1897" s="37" t="s">
        <v>65</v>
      </c>
    </row>
    <row r="1898" spans="1:24" ht="24" customHeight="1" x14ac:dyDescent="0.2">
      <c r="A1898" s="50" t="s">
        <v>3524</v>
      </c>
      <c r="B1898" s="60" t="s">
        <v>3565</v>
      </c>
      <c r="C1898" s="76" t="s">
        <v>3565</v>
      </c>
      <c r="D1898" s="61" t="s">
        <v>3566</v>
      </c>
      <c r="E1898" s="53">
        <v>38997.53</v>
      </c>
      <c r="F1898" s="26">
        <v>0.21</v>
      </c>
      <c r="G1898" s="53">
        <v>66061.812999999995</v>
      </c>
      <c r="H1898" s="67"/>
      <c r="I1898" s="68"/>
      <c r="J1898" s="69"/>
      <c r="K1898" s="69"/>
      <c r="L1898" s="69"/>
      <c r="M1898" s="69"/>
      <c r="N1898" s="69"/>
      <c r="O1898" s="35"/>
      <c r="P1898" s="35" t="s">
        <v>25880</v>
      </c>
      <c r="Q1898" s="36">
        <v>1</v>
      </c>
      <c r="R1898" s="35" t="s">
        <v>9849</v>
      </c>
      <c r="S1898" s="35" t="s">
        <v>28503</v>
      </c>
      <c r="T1898" s="35">
        <v>0</v>
      </c>
      <c r="U1898" s="35">
        <v>0</v>
      </c>
      <c r="V1898" s="36">
        <v>1</v>
      </c>
      <c r="W1898" s="36">
        <v>1</v>
      </c>
      <c r="X1898" s="37" t="s">
        <v>65</v>
      </c>
    </row>
    <row r="1899" spans="1:24" ht="24" customHeight="1" x14ac:dyDescent="0.2">
      <c r="A1899" s="50" t="s">
        <v>3524</v>
      </c>
      <c r="B1899" s="60" t="s">
        <v>3567</v>
      </c>
      <c r="C1899" s="76" t="s">
        <v>3567</v>
      </c>
      <c r="D1899" s="61" t="s">
        <v>3568</v>
      </c>
      <c r="E1899" s="53">
        <v>7572.74</v>
      </c>
      <c r="F1899" s="26">
        <v>0.21</v>
      </c>
      <c r="G1899" s="53">
        <v>12828.226000000001</v>
      </c>
      <c r="H1899" s="67"/>
      <c r="I1899" s="68"/>
      <c r="J1899" s="69"/>
      <c r="K1899" s="69"/>
      <c r="L1899" s="69"/>
      <c r="M1899" s="69"/>
      <c r="N1899" s="69"/>
      <c r="O1899" s="35"/>
      <c r="P1899" s="35" t="s">
        <v>25881</v>
      </c>
      <c r="Q1899" s="36">
        <v>1</v>
      </c>
      <c r="R1899" s="35" t="s">
        <v>9849</v>
      </c>
      <c r="S1899" s="35" t="s">
        <v>28503</v>
      </c>
      <c r="T1899" s="35">
        <v>0</v>
      </c>
      <c r="U1899" s="35">
        <v>0</v>
      </c>
      <c r="V1899" s="36">
        <v>1</v>
      </c>
      <c r="W1899" s="36">
        <v>1</v>
      </c>
      <c r="X1899" s="37" t="s">
        <v>65</v>
      </c>
    </row>
    <row r="1900" spans="1:24" ht="24" customHeight="1" x14ac:dyDescent="0.2">
      <c r="A1900" s="50" t="s">
        <v>3524</v>
      </c>
      <c r="B1900" s="60" t="s">
        <v>3569</v>
      </c>
      <c r="C1900" s="76" t="s">
        <v>3569</v>
      </c>
      <c r="D1900" s="61" t="s">
        <v>3570</v>
      </c>
      <c r="E1900" s="53">
        <v>5319.92</v>
      </c>
      <c r="F1900" s="26">
        <v>0.21</v>
      </c>
      <c r="G1900" s="53">
        <v>9011.9470000000001</v>
      </c>
      <c r="H1900" s="67"/>
      <c r="I1900" s="68"/>
      <c r="J1900" s="69"/>
      <c r="K1900" s="69"/>
      <c r="L1900" s="69"/>
      <c r="M1900" s="69"/>
      <c r="N1900" s="69"/>
      <c r="O1900" s="35"/>
      <c r="P1900" s="35" t="s">
        <v>25882</v>
      </c>
      <c r="Q1900" s="36">
        <v>1</v>
      </c>
      <c r="R1900" s="35" t="s">
        <v>9849</v>
      </c>
      <c r="S1900" s="35" t="s">
        <v>28504</v>
      </c>
      <c r="T1900" s="35">
        <v>0</v>
      </c>
      <c r="U1900" s="35">
        <v>0</v>
      </c>
      <c r="V1900" s="36">
        <v>1</v>
      </c>
      <c r="W1900" s="36">
        <v>1</v>
      </c>
      <c r="X1900" s="37" t="s">
        <v>65</v>
      </c>
    </row>
    <row r="1901" spans="1:24" ht="24" customHeight="1" x14ac:dyDescent="0.2">
      <c r="A1901" s="50" t="s">
        <v>3524</v>
      </c>
      <c r="B1901" s="60" t="s">
        <v>3571</v>
      </c>
      <c r="C1901" s="76" t="s">
        <v>3571</v>
      </c>
      <c r="D1901" s="61" t="s">
        <v>3572</v>
      </c>
      <c r="E1901" s="53">
        <v>5803.36</v>
      </c>
      <c r="F1901" s="26">
        <v>0.21</v>
      </c>
      <c r="G1901" s="53">
        <v>9830.8870000000006</v>
      </c>
      <c r="H1901" s="67"/>
      <c r="I1901" s="68"/>
      <c r="J1901" s="69"/>
      <c r="K1901" s="69"/>
      <c r="L1901" s="69"/>
      <c r="M1901" s="69"/>
      <c r="N1901" s="69"/>
      <c r="O1901" s="35"/>
      <c r="P1901" s="35" t="s">
        <v>25883</v>
      </c>
      <c r="Q1901" s="36">
        <v>1</v>
      </c>
      <c r="R1901" s="35" t="s">
        <v>9849</v>
      </c>
      <c r="S1901" s="35" t="s">
        <v>28504</v>
      </c>
      <c r="T1901" s="35">
        <v>0</v>
      </c>
      <c r="U1901" s="35">
        <v>0</v>
      </c>
      <c r="V1901" s="36">
        <v>1</v>
      </c>
      <c r="W1901" s="36">
        <v>1</v>
      </c>
      <c r="X1901" s="37" t="s">
        <v>65</v>
      </c>
    </row>
    <row r="1902" spans="1:24" ht="24" customHeight="1" x14ac:dyDescent="0.2">
      <c r="A1902" s="50" t="s">
        <v>3524</v>
      </c>
      <c r="B1902" s="60" t="s">
        <v>3573</v>
      </c>
      <c r="C1902" s="76" t="s">
        <v>3573</v>
      </c>
      <c r="D1902" s="61" t="s">
        <v>3574</v>
      </c>
      <c r="E1902" s="53">
        <v>6287.94</v>
      </c>
      <c r="F1902" s="26">
        <v>0.21</v>
      </c>
      <c r="G1902" s="53">
        <v>10651.775</v>
      </c>
      <c r="H1902" s="67"/>
      <c r="I1902" s="68"/>
      <c r="J1902" s="69"/>
      <c r="K1902" s="69"/>
      <c r="L1902" s="69"/>
      <c r="M1902" s="69"/>
      <c r="N1902" s="69"/>
      <c r="O1902" s="35"/>
      <c r="P1902" s="35" t="s">
        <v>25884</v>
      </c>
      <c r="Q1902" s="36">
        <v>1</v>
      </c>
      <c r="R1902" s="35" t="s">
        <v>9849</v>
      </c>
      <c r="S1902" s="35" t="s">
        <v>28504</v>
      </c>
      <c r="T1902" s="35">
        <v>0</v>
      </c>
      <c r="U1902" s="35">
        <v>0</v>
      </c>
      <c r="V1902" s="36">
        <v>1</v>
      </c>
      <c r="W1902" s="36">
        <v>1</v>
      </c>
      <c r="X1902" s="37" t="s">
        <v>65</v>
      </c>
    </row>
    <row r="1903" spans="1:24" ht="24" customHeight="1" x14ac:dyDescent="0.2">
      <c r="A1903" s="50" t="s">
        <v>3524</v>
      </c>
      <c r="B1903" s="60" t="s">
        <v>3575</v>
      </c>
      <c r="C1903" s="76" t="s">
        <v>3575</v>
      </c>
      <c r="D1903" s="61" t="s">
        <v>3576</v>
      </c>
      <c r="E1903" s="53">
        <v>6771.47</v>
      </c>
      <c r="F1903" s="26">
        <v>0.21</v>
      </c>
      <c r="G1903" s="53">
        <v>11470.873</v>
      </c>
      <c r="H1903" s="67"/>
      <c r="I1903" s="68"/>
      <c r="J1903" s="69"/>
      <c r="K1903" s="69"/>
      <c r="L1903" s="69"/>
      <c r="M1903" s="69"/>
      <c r="N1903" s="69"/>
      <c r="O1903" s="35"/>
      <c r="P1903" s="35" t="s">
        <v>25885</v>
      </c>
      <c r="Q1903" s="36">
        <v>1</v>
      </c>
      <c r="R1903" s="35" t="s">
        <v>9849</v>
      </c>
      <c r="S1903" s="35" t="s">
        <v>28504</v>
      </c>
      <c r="T1903" s="35">
        <v>0</v>
      </c>
      <c r="U1903" s="35">
        <v>0</v>
      </c>
      <c r="V1903" s="36">
        <v>1</v>
      </c>
      <c r="W1903" s="36">
        <v>1</v>
      </c>
      <c r="X1903" s="37" t="s">
        <v>65</v>
      </c>
    </row>
    <row r="1904" spans="1:24" ht="24" customHeight="1" x14ac:dyDescent="0.2">
      <c r="A1904" s="50" t="s">
        <v>3524</v>
      </c>
      <c r="B1904" s="60" t="s">
        <v>3577</v>
      </c>
      <c r="C1904" s="76" t="s">
        <v>3577</v>
      </c>
      <c r="D1904" s="61" t="s">
        <v>3578</v>
      </c>
      <c r="E1904" s="53">
        <v>35179.300000000003</v>
      </c>
      <c r="F1904" s="26">
        <v>0.21</v>
      </c>
      <c r="G1904" s="53">
        <v>59593.733999999997</v>
      </c>
      <c r="H1904" s="67"/>
      <c r="I1904" s="68"/>
      <c r="J1904" s="69"/>
      <c r="K1904" s="69"/>
      <c r="L1904" s="69"/>
      <c r="M1904" s="69"/>
      <c r="N1904" s="69"/>
      <c r="O1904" s="35"/>
      <c r="P1904" s="35" t="s">
        <v>25886</v>
      </c>
      <c r="Q1904" s="36">
        <v>1</v>
      </c>
      <c r="R1904" s="35" t="s">
        <v>9849</v>
      </c>
      <c r="S1904" s="35" t="s">
        <v>28504</v>
      </c>
      <c r="T1904" s="35">
        <v>0</v>
      </c>
      <c r="U1904" s="35">
        <v>0</v>
      </c>
      <c r="V1904" s="36">
        <v>1</v>
      </c>
      <c r="W1904" s="36">
        <v>1</v>
      </c>
      <c r="X1904" s="37" t="s">
        <v>65</v>
      </c>
    </row>
    <row r="1905" spans="1:24" ht="24" customHeight="1" x14ac:dyDescent="0.2">
      <c r="A1905" s="50" t="s">
        <v>3524</v>
      </c>
      <c r="B1905" s="60" t="s">
        <v>3579</v>
      </c>
      <c r="C1905" s="76" t="s">
        <v>3579</v>
      </c>
      <c r="D1905" s="61" t="s">
        <v>3580</v>
      </c>
      <c r="E1905" s="53">
        <v>54967.89</v>
      </c>
      <c r="F1905" s="26">
        <v>0.105</v>
      </c>
      <c r="G1905" s="53">
        <v>85035.33</v>
      </c>
      <c r="H1905" s="67"/>
      <c r="I1905" s="68"/>
      <c r="J1905" s="69"/>
      <c r="K1905" s="69"/>
      <c r="L1905" s="69"/>
      <c r="M1905" s="69"/>
      <c r="N1905" s="69"/>
      <c r="O1905" s="35"/>
      <c r="P1905" s="35" t="s">
        <v>25887</v>
      </c>
      <c r="Q1905" s="36">
        <v>1</v>
      </c>
      <c r="R1905" s="35" t="s">
        <v>9849</v>
      </c>
      <c r="S1905" s="35" t="s">
        <v>28504</v>
      </c>
      <c r="T1905" s="35">
        <v>0</v>
      </c>
      <c r="U1905" s="35">
        <v>0</v>
      </c>
      <c r="V1905" s="36">
        <v>1</v>
      </c>
      <c r="W1905" s="36">
        <v>1</v>
      </c>
      <c r="X1905" s="37" t="s">
        <v>65</v>
      </c>
    </row>
    <row r="1906" spans="1:24" ht="24" customHeight="1" x14ac:dyDescent="0.2">
      <c r="A1906" s="50" t="s">
        <v>3524</v>
      </c>
      <c r="B1906" s="60" t="s">
        <v>3581</v>
      </c>
      <c r="C1906" s="76" t="s">
        <v>3581</v>
      </c>
      <c r="D1906" s="61" t="s">
        <v>3582</v>
      </c>
      <c r="E1906" s="53">
        <v>93537.1</v>
      </c>
      <c r="F1906" s="26">
        <v>0.105</v>
      </c>
      <c r="G1906" s="53">
        <v>144701.894</v>
      </c>
      <c r="H1906" s="67"/>
      <c r="I1906" s="68"/>
      <c r="J1906" s="69"/>
      <c r="K1906" s="69"/>
      <c r="L1906" s="69"/>
      <c r="M1906" s="69"/>
      <c r="N1906" s="69"/>
      <c r="O1906" s="35"/>
      <c r="P1906" s="35" t="s">
        <v>25888</v>
      </c>
      <c r="Q1906" s="36">
        <v>1</v>
      </c>
      <c r="R1906" s="35" t="s">
        <v>9849</v>
      </c>
      <c r="S1906" s="35" t="s">
        <v>28504</v>
      </c>
      <c r="T1906" s="35">
        <v>0</v>
      </c>
      <c r="U1906" s="35">
        <v>0</v>
      </c>
      <c r="V1906" s="36">
        <v>1</v>
      </c>
      <c r="W1906" s="36">
        <v>1</v>
      </c>
      <c r="X1906" s="37" t="s">
        <v>65</v>
      </c>
    </row>
    <row r="1907" spans="1:24" ht="24" customHeight="1" x14ac:dyDescent="0.2">
      <c r="A1907" s="50" t="s">
        <v>3524</v>
      </c>
      <c r="B1907" s="60" t="s">
        <v>3583</v>
      </c>
      <c r="C1907" s="76" t="s">
        <v>3583</v>
      </c>
      <c r="D1907" s="61" t="s">
        <v>3584</v>
      </c>
      <c r="E1907" s="53">
        <v>61564.43</v>
      </c>
      <c r="F1907" s="26">
        <v>0.105</v>
      </c>
      <c r="G1907" s="53">
        <v>95240.171000000002</v>
      </c>
      <c r="H1907" s="67"/>
      <c r="I1907" s="68"/>
      <c r="J1907" s="69"/>
      <c r="K1907" s="69"/>
      <c r="L1907" s="69"/>
      <c r="M1907" s="69"/>
      <c r="N1907" s="69"/>
      <c r="O1907" s="35"/>
      <c r="P1907" s="35" t="s">
        <v>25889</v>
      </c>
      <c r="Q1907" s="36">
        <v>1</v>
      </c>
      <c r="R1907" s="35" t="s">
        <v>9849</v>
      </c>
      <c r="S1907" s="35" t="s">
        <v>28504</v>
      </c>
      <c r="T1907" s="35">
        <v>0</v>
      </c>
      <c r="U1907" s="35">
        <v>0</v>
      </c>
      <c r="V1907" s="36">
        <v>1</v>
      </c>
      <c r="W1907" s="36">
        <v>1</v>
      </c>
      <c r="X1907" s="37" t="s">
        <v>65</v>
      </c>
    </row>
    <row r="1908" spans="1:24" ht="24" customHeight="1" x14ac:dyDescent="0.2">
      <c r="A1908" s="50" t="s">
        <v>3524</v>
      </c>
      <c r="B1908" s="60" t="s">
        <v>3585</v>
      </c>
      <c r="C1908" s="76" t="s">
        <v>3585</v>
      </c>
      <c r="D1908" s="61" t="s">
        <v>3586</v>
      </c>
      <c r="E1908" s="53">
        <v>57166.26</v>
      </c>
      <c r="F1908" s="26">
        <v>0.105</v>
      </c>
      <c r="G1908" s="53">
        <v>88436.2</v>
      </c>
      <c r="H1908" s="67"/>
      <c r="I1908" s="68"/>
      <c r="J1908" s="69"/>
      <c r="K1908" s="69"/>
      <c r="L1908" s="69"/>
      <c r="M1908" s="69"/>
      <c r="N1908" s="69"/>
      <c r="O1908" s="35"/>
      <c r="P1908" s="35" t="s">
        <v>25890</v>
      </c>
      <c r="Q1908" s="36">
        <v>1</v>
      </c>
      <c r="R1908" s="35" t="s">
        <v>9849</v>
      </c>
      <c r="S1908" s="35" t="s">
        <v>28504</v>
      </c>
      <c r="T1908" s="35">
        <v>0</v>
      </c>
      <c r="U1908" s="35">
        <v>0</v>
      </c>
      <c r="V1908" s="36">
        <v>1</v>
      </c>
      <c r="W1908" s="36">
        <v>1</v>
      </c>
      <c r="X1908" s="37" t="s">
        <v>65</v>
      </c>
    </row>
    <row r="1909" spans="1:24" ht="24" customHeight="1" x14ac:dyDescent="0.2">
      <c r="A1909" s="50" t="s">
        <v>3524</v>
      </c>
      <c r="B1909" s="60" t="s">
        <v>3587</v>
      </c>
      <c r="C1909" s="76" t="s">
        <v>3587</v>
      </c>
      <c r="D1909" s="61" t="s">
        <v>3588</v>
      </c>
      <c r="E1909" s="53">
        <v>61564.43</v>
      </c>
      <c r="F1909" s="26">
        <v>0.105</v>
      </c>
      <c r="G1909" s="53">
        <v>95240.171000000002</v>
      </c>
      <c r="H1909" s="67"/>
      <c r="I1909" s="68"/>
      <c r="J1909" s="69"/>
      <c r="K1909" s="69"/>
      <c r="L1909" s="69"/>
      <c r="M1909" s="69"/>
      <c r="N1909" s="69"/>
      <c r="O1909" s="35"/>
      <c r="P1909" s="35" t="s">
        <v>25891</v>
      </c>
      <c r="Q1909" s="36">
        <v>1</v>
      </c>
      <c r="R1909" s="35" t="s">
        <v>9849</v>
      </c>
      <c r="S1909" s="35" t="s">
        <v>28504</v>
      </c>
      <c r="T1909" s="35">
        <v>0</v>
      </c>
      <c r="U1909" s="35">
        <v>0</v>
      </c>
      <c r="V1909" s="36">
        <v>1</v>
      </c>
      <c r="W1909" s="36">
        <v>1</v>
      </c>
      <c r="X1909" s="37" t="s">
        <v>65</v>
      </c>
    </row>
    <row r="1910" spans="1:24" ht="24" customHeight="1" x14ac:dyDescent="0.2">
      <c r="A1910" s="50" t="s">
        <v>3524</v>
      </c>
      <c r="B1910" s="60" t="s">
        <v>3589</v>
      </c>
      <c r="C1910" s="76" t="s">
        <v>3589</v>
      </c>
      <c r="D1910" s="61" t="s">
        <v>3590</v>
      </c>
      <c r="E1910" s="53">
        <v>65960.95</v>
      </c>
      <c r="F1910" s="26">
        <v>0.105</v>
      </c>
      <c r="G1910" s="53">
        <v>102041.59</v>
      </c>
      <c r="H1910" s="67"/>
      <c r="I1910" s="68"/>
      <c r="J1910" s="69"/>
      <c r="K1910" s="69"/>
      <c r="L1910" s="69"/>
      <c r="M1910" s="69"/>
      <c r="N1910" s="69"/>
      <c r="O1910" s="35"/>
      <c r="P1910" s="35" t="s">
        <v>25892</v>
      </c>
      <c r="Q1910" s="36">
        <v>1</v>
      </c>
      <c r="R1910" s="35" t="s">
        <v>9849</v>
      </c>
      <c r="S1910" s="35" t="s">
        <v>28504</v>
      </c>
      <c r="T1910" s="35">
        <v>0</v>
      </c>
      <c r="U1910" s="35">
        <v>0</v>
      </c>
      <c r="V1910" s="36">
        <v>1</v>
      </c>
      <c r="W1910" s="36">
        <v>1</v>
      </c>
      <c r="X1910" s="37" t="s">
        <v>65</v>
      </c>
    </row>
    <row r="1911" spans="1:24" ht="24" customHeight="1" x14ac:dyDescent="0.2">
      <c r="A1911" s="50" t="s">
        <v>3524</v>
      </c>
      <c r="B1911" s="60" t="s">
        <v>3591</v>
      </c>
      <c r="C1911" s="76" t="s">
        <v>3591</v>
      </c>
      <c r="D1911" s="61" t="s">
        <v>3592</v>
      </c>
      <c r="E1911" s="53">
        <v>53162.21</v>
      </c>
      <c r="F1911" s="26">
        <v>0.105</v>
      </c>
      <c r="G1911" s="53">
        <v>82241.933999999994</v>
      </c>
      <c r="H1911" s="67"/>
      <c r="I1911" s="68"/>
      <c r="J1911" s="69"/>
      <c r="K1911" s="69"/>
      <c r="L1911" s="69"/>
      <c r="M1911" s="69"/>
      <c r="N1911" s="69"/>
      <c r="O1911" s="35"/>
      <c r="P1911" s="35" t="s">
        <v>25893</v>
      </c>
      <c r="Q1911" s="36">
        <v>1</v>
      </c>
      <c r="R1911" s="35" t="s">
        <v>9849</v>
      </c>
      <c r="S1911" s="35" t="s">
        <v>28503</v>
      </c>
      <c r="T1911" s="35">
        <v>0</v>
      </c>
      <c r="U1911" s="35">
        <v>0</v>
      </c>
      <c r="V1911" s="36">
        <v>1</v>
      </c>
      <c r="W1911" s="36">
        <v>1</v>
      </c>
      <c r="X1911" s="37" t="s">
        <v>65</v>
      </c>
    </row>
    <row r="1912" spans="1:24" ht="24" customHeight="1" x14ac:dyDescent="0.2">
      <c r="A1912" s="50" t="s">
        <v>3524</v>
      </c>
      <c r="B1912" s="60" t="s">
        <v>3593</v>
      </c>
      <c r="C1912" s="76" t="s">
        <v>3593</v>
      </c>
      <c r="D1912" s="61" t="s">
        <v>3594</v>
      </c>
      <c r="E1912" s="53">
        <v>57903.9</v>
      </c>
      <c r="F1912" s="26">
        <v>0.105</v>
      </c>
      <c r="G1912" s="53">
        <v>89577.332999999999</v>
      </c>
      <c r="H1912" s="67"/>
      <c r="I1912" s="68"/>
      <c r="J1912" s="69"/>
      <c r="K1912" s="69"/>
      <c r="L1912" s="69"/>
      <c r="M1912" s="69"/>
      <c r="N1912" s="69"/>
      <c r="O1912" s="35"/>
      <c r="P1912" s="35" t="s">
        <v>25894</v>
      </c>
      <c r="Q1912" s="36">
        <v>1</v>
      </c>
      <c r="R1912" s="35" t="s">
        <v>9849</v>
      </c>
      <c r="S1912" s="35" t="s">
        <v>28503</v>
      </c>
      <c r="T1912" s="35">
        <v>0</v>
      </c>
      <c r="U1912" s="35">
        <v>0</v>
      </c>
      <c r="V1912" s="36">
        <v>1</v>
      </c>
      <c r="W1912" s="36">
        <v>1</v>
      </c>
      <c r="X1912" s="37" t="s">
        <v>65</v>
      </c>
    </row>
    <row r="1913" spans="1:24" ht="24" customHeight="1" x14ac:dyDescent="0.2">
      <c r="A1913" s="50" t="s">
        <v>3524</v>
      </c>
      <c r="B1913" s="60" t="s">
        <v>3595</v>
      </c>
      <c r="C1913" s="76" t="s">
        <v>3595</v>
      </c>
      <c r="D1913" s="61" t="s">
        <v>3596</v>
      </c>
      <c r="E1913" s="53">
        <v>74755.66</v>
      </c>
      <c r="F1913" s="26">
        <v>0.105</v>
      </c>
      <c r="G1913" s="53">
        <v>115647.00199999999</v>
      </c>
      <c r="H1913" s="67"/>
      <c r="I1913" s="68"/>
      <c r="J1913" s="69"/>
      <c r="K1913" s="69"/>
      <c r="L1913" s="69"/>
      <c r="M1913" s="69"/>
      <c r="N1913" s="69"/>
      <c r="O1913" s="35"/>
      <c r="P1913" s="35" t="s">
        <v>25895</v>
      </c>
      <c r="Q1913" s="36">
        <v>1</v>
      </c>
      <c r="R1913" s="35" t="s">
        <v>9849</v>
      </c>
      <c r="S1913" s="35" t="s">
        <v>28504</v>
      </c>
      <c r="T1913" s="35">
        <v>0</v>
      </c>
      <c r="U1913" s="35">
        <v>0</v>
      </c>
      <c r="V1913" s="36">
        <v>1</v>
      </c>
      <c r="W1913" s="36">
        <v>1</v>
      </c>
      <c r="X1913" s="37" t="s">
        <v>65</v>
      </c>
    </row>
    <row r="1914" spans="1:24" ht="24" customHeight="1" x14ac:dyDescent="0.2">
      <c r="A1914" s="50" t="s">
        <v>3524</v>
      </c>
      <c r="B1914" s="60" t="s">
        <v>3597</v>
      </c>
      <c r="C1914" s="76" t="s">
        <v>3597</v>
      </c>
      <c r="D1914" s="61" t="s">
        <v>3598</v>
      </c>
      <c r="E1914" s="53">
        <v>54967.89</v>
      </c>
      <c r="F1914" s="26">
        <v>0.105</v>
      </c>
      <c r="G1914" s="53">
        <v>85035.33</v>
      </c>
      <c r="H1914" s="67"/>
      <c r="I1914" s="68"/>
      <c r="J1914" s="69"/>
      <c r="K1914" s="69"/>
      <c r="L1914" s="69"/>
      <c r="M1914" s="69"/>
      <c r="N1914" s="69"/>
      <c r="O1914" s="35"/>
      <c r="P1914" s="35" t="s">
        <v>25896</v>
      </c>
      <c r="Q1914" s="36">
        <v>1</v>
      </c>
      <c r="R1914" s="35" t="s">
        <v>9849</v>
      </c>
      <c r="S1914" s="35" t="s">
        <v>28503</v>
      </c>
      <c r="T1914" s="35">
        <v>0</v>
      </c>
      <c r="U1914" s="35">
        <v>0</v>
      </c>
      <c r="V1914" s="36">
        <v>1</v>
      </c>
      <c r="W1914" s="36">
        <v>1</v>
      </c>
      <c r="X1914" s="37" t="s">
        <v>65</v>
      </c>
    </row>
    <row r="1915" spans="1:24" ht="24" customHeight="1" x14ac:dyDescent="0.2">
      <c r="A1915" s="50" t="s">
        <v>3524</v>
      </c>
      <c r="B1915" s="60" t="s">
        <v>3599</v>
      </c>
      <c r="C1915" s="76" t="s">
        <v>3599</v>
      </c>
      <c r="D1915" s="61" t="s">
        <v>3600</v>
      </c>
      <c r="E1915" s="53">
        <v>72537.289999999994</v>
      </c>
      <c r="F1915" s="26">
        <v>0.105</v>
      </c>
      <c r="G1915" s="53">
        <v>112215.192</v>
      </c>
      <c r="H1915" s="67"/>
      <c r="I1915" s="68"/>
      <c r="J1915" s="69"/>
      <c r="K1915" s="69"/>
      <c r="L1915" s="69"/>
      <c r="M1915" s="69"/>
      <c r="N1915" s="69"/>
      <c r="O1915" s="35"/>
      <c r="P1915" s="35" t="s">
        <v>25897</v>
      </c>
      <c r="Q1915" s="36">
        <v>1</v>
      </c>
      <c r="R1915" s="35" t="s">
        <v>9849</v>
      </c>
      <c r="S1915" s="35" t="s">
        <v>28504</v>
      </c>
      <c r="T1915" s="35">
        <v>0</v>
      </c>
      <c r="U1915" s="35">
        <v>0</v>
      </c>
      <c r="V1915" s="36">
        <v>1</v>
      </c>
      <c r="W1915" s="36">
        <v>1</v>
      </c>
      <c r="X1915" s="37" t="s">
        <v>65</v>
      </c>
    </row>
    <row r="1916" spans="1:24" ht="24" customHeight="1" x14ac:dyDescent="0.2">
      <c r="A1916" s="50" t="s">
        <v>3524</v>
      </c>
      <c r="B1916" s="60" t="s">
        <v>3601</v>
      </c>
      <c r="C1916" s="76" t="s">
        <v>3601</v>
      </c>
      <c r="D1916" s="61" t="s">
        <v>3602</v>
      </c>
      <c r="E1916" s="53">
        <v>80175.240000000005</v>
      </c>
      <c r="F1916" s="26">
        <v>0.105</v>
      </c>
      <c r="G1916" s="53">
        <v>124031.101</v>
      </c>
      <c r="H1916" s="67"/>
      <c r="I1916" s="68"/>
      <c r="J1916" s="69"/>
      <c r="K1916" s="69"/>
      <c r="L1916" s="69"/>
      <c r="M1916" s="69"/>
      <c r="N1916" s="69"/>
      <c r="O1916" s="35"/>
      <c r="P1916" s="35" t="s">
        <v>25898</v>
      </c>
      <c r="Q1916" s="36">
        <v>1</v>
      </c>
      <c r="R1916" s="35" t="s">
        <v>9849</v>
      </c>
      <c r="S1916" s="35" t="s">
        <v>28504</v>
      </c>
      <c r="T1916" s="35">
        <v>0</v>
      </c>
      <c r="U1916" s="35">
        <v>0</v>
      </c>
      <c r="V1916" s="36">
        <v>1</v>
      </c>
      <c r="W1916" s="36">
        <v>1</v>
      </c>
      <c r="X1916" s="37" t="s">
        <v>65</v>
      </c>
    </row>
    <row r="1917" spans="1:24" ht="24" customHeight="1" x14ac:dyDescent="0.2">
      <c r="A1917" s="50" t="s">
        <v>3524</v>
      </c>
      <c r="B1917" s="60" t="s">
        <v>3603</v>
      </c>
      <c r="C1917" s="76" t="s">
        <v>3603</v>
      </c>
      <c r="D1917" s="61" t="s">
        <v>3604</v>
      </c>
      <c r="E1917" s="53">
        <v>48358.98</v>
      </c>
      <c r="F1917" s="26">
        <v>0.105</v>
      </c>
      <c r="G1917" s="53">
        <v>74811.34</v>
      </c>
      <c r="H1917" s="67"/>
      <c r="I1917" s="68"/>
      <c r="J1917" s="69"/>
      <c r="K1917" s="69"/>
      <c r="L1917" s="69"/>
      <c r="M1917" s="69"/>
      <c r="N1917" s="69"/>
      <c r="O1917" s="35"/>
      <c r="P1917" s="35" t="s">
        <v>25899</v>
      </c>
      <c r="Q1917" s="36">
        <v>1</v>
      </c>
      <c r="R1917" s="35" t="s">
        <v>9849</v>
      </c>
      <c r="S1917" s="35" t="s">
        <v>28503</v>
      </c>
      <c r="T1917" s="35">
        <v>0</v>
      </c>
      <c r="U1917" s="35">
        <v>0</v>
      </c>
      <c r="V1917" s="36">
        <v>1</v>
      </c>
      <c r="W1917" s="36">
        <v>1</v>
      </c>
      <c r="X1917" s="37" t="s">
        <v>65</v>
      </c>
    </row>
    <row r="1918" spans="1:24" ht="24" customHeight="1" x14ac:dyDescent="0.2">
      <c r="A1918" s="50" t="s">
        <v>3524</v>
      </c>
      <c r="B1918" s="60" t="s">
        <v>3605</v>
      </c>
      <c r="C1918" s="76" t="s">
        <v>3605</v>
      </c>
      <c r="D1918" s="61" t="s">
        <v>3606</v>
      </c>
      <c r="E1918" s="53">
        <v>57411.46</v>
      </c>
      <c r="F1918" s="26">
        <v>0.105</v>
      </c>
      <c r="G1918" s="53">
        <v>88815.524000000005</v>
      </c>
      <c r="H1918" s="67"/>
      <c r="I1918" s="68"/>
      <c r="J1918" s="69"/>
      <c r="K1918" s="69"/>
      <c r="L1918" s="69"/>
      <c r="M1918" s="69"/>
      <c r="N1918" s="69"/>
      <c r="O1918" s="35"/>
      <c r="P1918" s="35" t="s">
        <v>25900</v>
      </c>
      <c r="Q1918" s="36">
        <v>1</v>
      </c>
      <c r="R1918" s="35" t="s">
        <v>9849</v>
      </c>
      <c r="S1918" s="35" t="s">
        <v>28503</v>
      </c>
      <c r="T1918" s="35">
        <v>0</v>
      </c>
      <c r="U1918" s="35">
        <v>0</v>
      </c>
      <c r="V1918" s="36">
        <v>1</v>
      </c>
      <c r="W1918" s="36">
        <v>1</v>
      </c>
      <c r="X1918" s="37" t="s">
        <v>65</v>
      </c>
    </row>
    <row r="1919" spans="1:24" ht="24" customHeight="1" x14ac:dyDescent="0.2">
      <c r="A1919" s="50" t="s">
        <v>3524</v>
      </c>
      <c r="B1919" s="60" t="s">
        <v>3607</v>
      </c>
      <c r="C1919" s="76" t="s">
        <v>3607</v>
      </c>
      <c r="D1919" s="61" t="s">
        <v>3608</v>
      </c>
      <c r="E1919" s="53">
        <v>74755.66</v>
      </c>
      <c r="F1919" s="26">
        <v>0.21</v>
      </c>
      <c r="G1919" s="53">
        <v>126636.083</v>
      </c>
      <c r="H1919" s="67"/>
      <c r="I1919" s="68"/>
      <c r="J1919" s="69"/>
      <c r="K1919" s="69"/>
      <c r="L1919" s="69"/>
      <c r="M1919" s="69"/>
      <c r="N1919" s="69"/>
      <c r="O1919" s="35"/>
      <c r="P1919" s="35" t="s">
        <v>25901</v>
      </c>
      <c r="Q1919" s="36">
        <v>1</v>
      </c>
      <c r="R1919" s="35" t="s">
        <v>9849</v>
      </c>
      <c r="S1919" s="35" t="s">
        <v>28504</v>
      </c>
      <c r="T1919" s="35">
        <v>0</v>
      </c>
      <c r="U1919" s="35">
        <v>0</v>
      </c>
      <c r="V1919" s="36">
        <v>1</v>
      </c>
      <c r="W1919" s="36">
        <v>1</v>
      </c>
      <c r="X1919" s="37" t="s">
        <v>65</v>
      </c>
    </row>
    <row r="1920" spans="1:24" ht="24" customHeight="1" x14ac:dyDescent="0.2">
      <c r="A1920" s="50" t="s">
        <v>3524</v>
      </c>
      <c r="B1920" s="60" t="s">
        <v>3609</v>
      </c>
      <c r="C1920" s="76" t="s">
        <v>3609</v>
      </c>
      <c r="D1920" s="61" t="s">
        <v>3610</v>
      </c>
      <c r="E1920" s="53">
        <v>65960.95</v>
      </c>
      <c r="F1920" s="26">
        <v>0.105</v>
      </c>
      <c r="G1920" s="53">
        <v>102041.59</v>
      </c>
      <c r="H1920" s="67"/>
      <c r="I1920" s="68"/>
      <c r="J1920" s="69"/>
      <c r="K1920" s="69"/>
      <c r="L1920" s="69"/>
      <c r="M1920" s="69"/>
      <c r="N1920" s="69"/>
      <c r="O1920" s="35"/>
      <c r="P1920" s="35" t="s">
        <v>25902</v>
      </c>
      <c r="Q1920" s="36">
        <v>1</v>
      </c>
      <c r="R1920" s="35" t="s">
        <v>9849</v>
      </c>
      <c r="S1920" s="35" t="s">
        <v>28503</v>
      </c>
      <c r="T1920" s="35">
        <v>0</v>
      </c>
      <c r="U1920" s="35">
        <v>0</v>
      </c>
      <c r="V1920" s="36">
        <v>1</v>
      </c>
      <c r="W1920" s="36">
        <v>1</v>
      </c>
      <c r="X1920" s="37" t="s">
        <v>65</v>
      </c>
    </row>
    <row r="1921" spans="1:24" ht="24" customHeight="1" x14ac:dyDescent="0.2">
      <c r="A1921" s="50" t="s">
        <v>3524</v>
      </c>
      <c r="B1921" s="60" t="s">
        <v>3611</v>
      </c>
      <c r="C1921" s="76" t="s">
        <v>3611</v>
      </c>
      <c r="D1921" s="61" t="s">
        <v>3612</v>
      </c>
      <c r="E1921" s="53">
        <v>48371.3</v>
      </c>
      <c r="F1921" s="26">
        <v>0.105</v>
      </c>
      <c r="G1921" s="53">
        <v>74830.400999999998</v>
      </c>
      <c r="H1921" s="67"/>
      <c r="I1921" s="68"/>
      <c r="J1921" s="69"/>
      <c r="K1921" s="69"/>
      <c r="L1921" s="69"/>
      <c r="M1921" s="69"/>
      <c r="N1921" s="69"/>
      <c r="O1921" s="35"/>
      <c r="P1921" s="35" t="s">
        <v>25903</v>
      </c>
      <c r="Q1921" s="36">
        <v>1</v>
      </c>
      <c r="R1921" s="35" t="s">
        <v>9849</v>
      </c>
      <c r="S1921" s="35" t="s">
        <v>28504</v>
      </c>
      <c r="T1921" s="35">
        <v>0</v>
      </c>
      <c r="U1921" s="35">
        <v>0</v>
      </c>
      <c r="V1921" s="36">
        <v>1</v>
      </c>
      <c r="W1921" s="36">
        <v>1</v>
      </c>
      <c r="X1921" s="37" t="s">
        <v>65</v>
      </c>
    </row>
    <row r="1922" spans="1:24" ht="24" customHeight="1" x14ac:dyDescent="0.2">
      <c r="A1922" s="50" t="s">
        <v>3524</v>
      </c>
      <c r="B1922" s="60" t="s">
        <v>3613</v>
      </c>
      <c r="C1922" s="76" t="s">
        <v>3613</v>
      </c>
      <c r="D1922" s="61" t="s">
        <v>23322</v>
      </c>
      <c r="E1922" s="53">
        <v>29018.28</v>
      </c>
      <c r="F1922" s="26">
        <v>0.21</v>
      </c>
      <c r="G1922" s="53">
        <v>49156.964</v>
      </c>
      <c r="H1922" s="67"/>
      <c r="I1922" s="68"/>
      <c r="J1922" s="69"/>
      <c r="K1922" s="69"/>
      <c r="L1922" s="69"/>
      <c r="M1922" s="69"/>
      <c r="N1922" s="69"/>
      <c r="O1922" s="35"/>
      <c r="P1922" s="35" t="s">
        <v>25904</v>
      </c>
      <c r="Q1922" s="36">
        <v>1</v>
      </c>
      <c r="R1922" s="35" t="s">
        <v>9849</v>
      </c>
      <c r="S1922" s="35" t="s">
        <v>28504</v>
      </c>
      <c r="T1922" s="35">
        <v>0</v>
      </c>
      <c r="U1922" s="35">
        <v>0</v>
      </c>
      <c r="V1922" s="36">
        <v>0</v>
      </c>
      <c r="W1922" s="36">
        <v>5</v>
      </c>
      <c r="X1922" s="37">
        <v>1</v>
      </c>
    </row>
    <row r="1923" spans="1:24" ht="24" customHeight="1" x14ac:dyDescent="0.2">
      <c r="A1923" s="50" t="s">
        <v>3524</v>
      </c>
      <c r="B1923" s="60" t="s">
        <v>3615</v>
      </c>
      <c r="C1923" s="76" t="s">
        <v>3615</v>
      </c>
      <c r="D1923" s="61" t="s">
        <v>3616</v>
      </c>
      <c r="E1923" s="53">
        <v>6045.71</v>
      </c>
      <c r="F1923" s="26">
        <v>0.21</v>
      </c>
      <c r="G1923" s="53">
        <v>10241.428</v>
      </c>
      <c r="H1923" s="67"/>
      <c r="I1923" s="68"/>
      <c r="J1923" s="69"/>
      <c r="K1923" s="69"/>
      <c r="L1923" s="69"/>
      <c r="M1923" s="69"/>
      <c r="N1923" s="69"/>
      <c r="O1923" s="35"/>
      <c r="P1923" s="35" t="s">
        <v>25905</v>
      </c>
      <c r="Q1923" s="36">
        <v>1</v>
      </c>
      <c r="R1923" s="35" t="s">
        <v>27</v>
      </c>
      <c r="S1923" s="35" t="s">
        <v>28503</v>
      </c>
      <c r="T1923" s="35">
        <v>0</v>
      </c>
      <c r="U1923" s="35">
        <v>0</v>
      </c>
      <c r="V1923" s="36">
        <v>1</v>
      </c>
      <c r="W1923" s="36">
        <v>1</v>
      </c>
      <c r="X1923" s="37" t="s">
        <v>65</v>
      </c>
    </row>
    <row r="1924" spans="1:24" ht="24" customHeight="1" x14ac:dyDescent="0.2">
      <c r="A1924" s="50" t="s">
        <v>3524</v>
      </c>
      <c r="B1924" s="60" t="s">
        <v>3617</v>
      </c>
      <c r="C1924" s="76" t="s">
        <v>3617</v>
      </c>
      <c r="D1924" s="61" t="s">
        <v>3618</v>
      </c>
      <c r="E1924" s="53">
        <v>4836.96</v>
      </c>
      <c r="F1924" s="26">
        <v>0.21</v>
      </c>
      <c r="G1924" s="53">
        <v>8193.8050000000003</v>
      </c>
      <c r="H1924" s="67"/>
      <c r="I1924" s="68"/>
      <c r="J1924" s="69"/>
      <c r="K1924" s="69"/>
      <c r="L1924" s="69"/>
      <c r="M1924" s="69"/>
      <c r="N1924" s="69"/>
      <c r="O1924" s="35"/>
      <c r="P1924" s="35" t="s">
        <v>25906</v>
      </c>
      <c r="Q1924" s="36">
        <v>1</v>
      </c>
      <c r="R1924" s="35" t="s">
        <v>9849</v>
      </c>
      <c r="S1924" s="35" t="s">
        <v>28504</v>
      </c>
      <c r="T1924" s="35">
        <v>0</v>
      </c>
      <c r="U1924" s="35">
        <v>0</v>
      </c>
      <c r="V1924" s="36">
        <v>1</v>
      </c>
      <c r="W1924" s="36">
        <v>1</v>
      </c>
      <c r="X1924" s="37" t="s">
        <v>65</v>
      </c>
    </row>
    <row r="1925" spans="1:24" ht="24" customHeight="1" x14ac:dyDescent="0.2">
      <c r="A1925" s="50" t="s">
        <v>3524</v>
      </c>
      <c r="B1925" s="60" t="s">
        <v>3619</v>
      </c>
      <c r="C1925" s="76" t="s">
        <v>3619</v>
      </c>
      <c r="D1925" s="61" t="s">
        <v>3620</v>
      </c>
      <c r="E1925" s="53">
        <v>4480.58</v>
      </c>
      <c r="F1925" s="26">
        <v>0.21</v>
      </c>
      <c r="G1925" s="53">
        <v>7590.1</v>
      </c>
      <c r="H1925" s="67"/>
      <c r="I1925" s="68"/>
      <c r="J1925" s="69"/>
      <c r="K1925" s="69"/>
      <c r="L1925" s="69"/>
      <c r="M1925" s="69"/>
      <c r="N1925" s="69"/>
      <c r="O1925" s="35"/>
      <c r="P1925" s="35" t="s">
        <v>25907</v>
      </c>
      <c r="Q1925" s="36">
        <v>1</v>
      </c>
      <c r="R1925" s="35" t="s">
        <v>9849</v>
      </c>
      <c r="S1925" s="35" t="s">
        <v>28504</v>
      </c>
      <c r="T1925" s="35">
        <v>0</v>
      </c>
      <c r="U1925" s="35">
        <v>0</v>
      </c>
      <c r="V1925" s="36">
        <v>1</v>
      </c>
      <c r="W1925" s="36">
        <v>1</v>
      </c>
      <c r="X1925" s="37" t="s">
        <v>65</v>
      </c>
    </row>
    <row r="1926" spans="1:24" ht="24" customHeight="1" x14ac:dyDescent="0.2">
      <c r="A1926" s="50" t="s">
        <v>3524</v>
      </c>
      <c r="B1926" s="60" t="s">
        <v>3621</v>
      </c>
      <c r="C1926" s="76" t="s">
        <v>3621</v>
      </c>
      <c r="D1926" s="61" t="s">
        <v>3622</v>
      </c>
      <c r="E1926" s="53">
        <v>7520.63</v>
      </c>
      <c r="F1926" s="26">
        <v>0.21</v>
      </c>
      <c r="G1926" s="53">
        <v>12739.945</v>
      </c>
      <c r="H1926" s="67"/>
      <c r="I1926" s="68"/>
      <c r="J1926" s="69"/>
      <c r="K1926" s="69"/>
      <c r="L1926" s="69"/>
      <c r="M1926" s="69"/>
      <c r="N1926" s="69"/>
      <c r="O1926" s="35"/>
      <c r="P1926" s="35" t="s">
        <v>25908</v>
      </c>
      <c r="Q1926" s="36">
        <v>1</v>
      </c>
      <c r="R1926" s="35" t="s">
        <v>9849</v>
      </c>
      <c r="S1926" s="35" t="s">
        <v>28504</v>
      </c>
      <c r="T1926" s="35">
        <v>0</v>
      </c>
      <c r="U1926" s="35">
        <v>0</v>
      </c>
      <c r="V1926" s="36">
        <v>1</v>
      </c>
      <c r="W1926" s="36">
        <v>1</v>
      </c>
      <c r="X1926" s="37" t="s">
        <v>65</v>
      </c>
    </row>
    <row r="1927" spans="1:24" ht="24" customHeight="1" x14ac:dyDescent="0.2">
      <c r="A1927" s="50" t="s">
        <v>3524</v>
      </c>
      <c r="B1927" s="60" t="s">
        <v>3623</v>
      </c>
      <c r="C1927" s="76" t="s">
        <v>3623</v>
      </c>
      <c r="D1927" s="61" t="s">
        <v>3624</v>
      </c>
      <c r="E1927" s="53">
        <v>5223.49</v>
      </c>
      <c r="F1927" s="26">
        <v>0.21</v>
      </c>
      <c r="G1927" s="53">
        <v>8848.5969999999998</v>
      </c>
      <c r="H1927" s="67"/>
      <c r="I1927" s="68"/>
      <c r="J1927" s="69"/>
      <c r="K1927" s="69"/>
      <c r="L1927" s="69"/>
      <c r="M1927" s="69"/>
      <c r="N1927" s="69"/>
      <c r="O1927" s="35"/>
      <c r="P1927" s="35" t="s">
        <v>25909</v>
      </c>
      <c r="Q1927" s="36">
        <v>1</v>
      </c>
      <c r="R1927" s="35" t="s">
        <v>9849</v>
      </c>
      <c r="S1927" s="35" t="s">
        <v>28503</v>
      </c>
      <c r="T1927" s="35">
        <v>0</v>
      </c>
      <c r="U1927" s="35">
        <v>0</v>
      </c>
      <c r="V1927" s="36">
        <v>1</v>
      </c>
      <c r="W1927" s="36">
        <v>1</v>
      </c>
      <c r="X1927" s="37" t="s">
        <v>65</v>
      </c>
    </row>
    <row r="1928" spans="1:24" ht="24" customHeight="1" x14ac:dyDescent="0.2">
      <c r="A1928" s="50" t="s">
        <v>3524</v>
      </c>
      <c r="B1928" s="60" t="s">
        <v>3625</v>
      </c>
      <c r="C1928" s="76" t="s">
        <v>3625</v>
      </c>
      <c r="D1928" s="61" t="s">
        <v>3626</v>
      </c>
      <c r="E1928" s="53">
        <v>2611.94</v>
      </c>
      <c r="F1928" s="26">
        <v>0.21</v>
      </c>
      <c r="G1928" s="53">
        <v>4424.6310000000003</v>
      </c>
      <c r="H1928" s="67"/>
      <c r="I1928" s="68"/>
      <c r="J1928" s="69"/>
      <c r="K1928" s="69"/>
      <c r="L1928" s="69"/>
      <c r="M1928" s="69"/>
      <c r="N1928" s="69"/>
      <c r="O1928" s="35"/>
      <c r="P1928" s="35" t="s">
        <v>25910</v>
      </c>
      <c r="Q1928" s="36">
        <v>1</v>
      </c>
      <c r="R1928" s="35" t="s">
        <v>27</v>
      </c>
      <c r="S1928" s="35" t="s">
        <v>28503</v>
      </c>
      <c r="T1928" s="35">
        <v>0</v>
      </c>
      <c r="U1928" s="35">
        <v>0</v>
      </c>
      <c r="V1928" s="36">
        <v>1</v>
      </c>
      <c r="W1928" s="36">
        <v>1</v>
      </c>
      <c r="X1928" s="37" t="s">
        <v>65</v>
      </c>
    </row>
    <row r="1929" spans="1:24" ht="24" customHeight="1" x14ac:dyDescent="0.2">
      <c r="A1929" s="50" t="s">
        <v>3524</v>
      </c>
      <c r="B1929" s="60" t="s">
        <v>3627</v>
      </c>
      <c r="C1929" s="76" t="s">
        <v>3627</v>
      </c>
      <c r="D1929" s="61" t="s">
        <v>3628</v>
      </c>
      <c r="E1929" s="53">
        <v>3551.85</v>
      </c>
      <c r="F1929" s="26">
        <v>0.21</v>
      </c>
      <c r="G1929" s="53">
        <v>6016.8339999999998</v>
      </c>
      <c r="H1929" s="67"/>
      <c r="I1929" s="68"/>
      <c r="J1929" s="69"/>
      <c r="K1929" s="69"/>
      <c r="L1929" s="69"/>
      <c r="M1929" s="69"/>
      <c r="N1929" s="69"/>
      <c r="O1929" s="35"/>
      <c r="P1929" s="35" t="s">
        <v>25911</v>
      </c>
      <c r="Q1929" s="36">
        <v>1</v>
      </c>
      <c r="R1929" s="35" t="s">
        <v>27</v>
      </c>
      <c r="S1929" s="35" t="s">
        <v>28503</v>
      </c>
      <c r="T1929" s="35">
        <v>0</v>
      </c>
      <c r="U1929" s="35">
        <v>0</v>
      </c>
      <c r="V1929" s="36">
        <v>1</v>
      </c>
      <c r="W1929" s="36">
        <v>1</v>
      </c>
      <c r="X1929" s="37" t="s">
        <v>65</v>
      </c>
    </row>
    <row r="1930" spans="1:24" ht="24" customHeight="1" x14ac:dyDescent="0.2">
      <c r="A1930" s="50" t="s">
        <v>3524</v>
      </c>
      <c r="B1930" s="60" t="s">
        <v>3629</v>
      </c>
      <c r="C1930" s="76" t="s">
        <v>3629</v>
      </c>
      <c r="D1930" s="61" t="s">
        <v>3630</v>
      </c>
      <c r="E1930" s="53">
        <v>48371.3</v>
      </c>
      <c r="F1930" s="26">
        <v>0.105</v>
      </c>
      <c r="G1930" s="53">
        <v>74830.400999999998</v>
      </c>
      <c r="H1930" s="67"/>
      <c r="I1930" s="68"/>
      <c r="J1930" s="69"/>
      <c r="K1930" s="69"/>
      <c r="L1930" s="69"/>
      <c r="M1930" s="69"/>
      <c r="N1930" s="69"/>
      <c r="O1930" s="35"/>
      <c r="P1930" s="35" t="s">
        <v>25912</v>
      </c>
      <c r="Q1930" s="36">
        <v>1</v>
      </c>
      <c r="R1930" s="35" t="s">
        <v>27</v>
      </c>
      <c r="S1930" s="35" t="s">
        <v>28503</v>
      </c>
      <c r="T1930" s="35">
        <v>0</v>
      </c>
      <c r="U1930" s="35">
        <v>0</v>
      </c>
      <c r="V1930" s="36">
        <v>1</v>
      </c>
      <c r="W1930" s="36">
        <v>1</v>
      </c>
      <c r="X1930" s="37" t="s">
        <v>65</v>
      </c>
    </row>
    <row r="1931" spans="1:24" ht="24" customHeight="1" x14ac:dyDescent="0.2">
      <c r="A1931" s="50" t="s">
        <v>3524</v>
      </c>
      <c r="B1931" s="60" t="s">
        <v>3631</v>
      </c>
      <c r="C1931" s="76" t="s">
        <v>3631</v>
      </c>
      <c r="D1931" s="61" t="s">
        <v>3632</v>
      </c>
      <c r="E1931" s="53">
        <v>74755.66</v>
      </c>
      <c r="F1931" s="26">
        <v>0.105</v>
      </c>
      <c r="G1931" s="53">
        <v>115647.00199999999</v>
      </c>
      <c r="H1931" s="67"/>
      <c r="I1931" s="68"/>
      <c r="J1931" s="69"/>
      <c r="K1931" s="69"/>
      <c r="L1931" s="69"/>
      <c r="M1931" s="69"/>
      <c r="N1931" s="69"/>
      <c r="O1931" s="35"/>
      <c r="P1931" s="35" t="s">
        <v>25913</v>
      </c>
      <c r="Q1931" s="36">
        <v>1</v>
      </c>
      <c r="R1931" s="35" t="s">
        <v>9849</v>
      </c>
      <c r="S1931" s="35" t="s">
        <v>28504</v>
      </c>
      <c r="T1931" s="35">
        <v>0</v>
      </c>
      <c r="U1931" s="35">
        <v>0</v>
      </c>
      <c r="V1931" s="36">
        <v>1</v>
      </c>
      <c r="W1931" s="36">
        <v>1</v>
      </c>
      <c r="X1931" s="37" t="s">
        <v>65</v>
      </c>
    </row>
    <row r="1932" spans="1:24" ht="24" customHeight="1" x14ac:dyDescent="0.2">
      <c r="A1932" s="50" t="s">
        <v>3524</v>
      </c>
      <c r="B1932" s="60" t="s">
        <v>3633</v>
      </c>
      <c r="C1932" s="76" t="s">
        <v>3633</v>
      </c>
      <c r="D1932" s="61" t="s">
        <v>3634</v>
      </c>
      <c r="E1932" s="53">
        <v>65960.95</v>
      </c>
      <c r="F1932" s="26">
        <v>0.105</v>
      </c>
      <c r="G1932" s="53">
        <v>102041.59</v>
      </c>
      <c r="H1932" s="67"/>
      <c r="I1932" s="68"/>
      <c r="J1932" s="69"/>
      <c r="K1932" s="69"/>
      <c r="L1932" s="69"/>
      <c r="M1932" s="69"/>
      <c r="N1932" s="69"/>
      <c r="O1932" s="35"/>
      <c r="P1932" s="35" t="s">
        <v>25914</v>
      </c>
      <c r="Q1932" s="36">
        <v>1</v>
      </c>
      <c r="R1932" s="35" t="s">
        <v>9849</v>
      </c>
      <c r="S1932" s="35" t="s">
        <v>28503</v>
      </c>
      <c r="T1932" s="35">
        <v>0</v>
      </c>
      <c r="U1932" s="35">
        <v>0</v>
      </c>
      <c r="V1932" s="36">
        <v>1</v>
      </c>
      <c r="W1932" s="36">
        <v>1</v>
      </c>
      <c r="X1932" s="37" t="s">
        <v>65</v>
      </c>
    </row>
    <row r="1933" spans="1:24" ht="24" customHeight="1" x14ac:dyDescent="0.2">
      <c r="A1933" s="50" t="s">
        <v>3524</v>
      </c>
      <c r="B1933" s="60" t="s">
        <v>3635</v>
      </c>
      <c r="C1933" s="76" t="s">
        <v>3635</v>
      </c>
      <c r="D1933" s="61" t="s">
        <v>3636</v>
      </c>
      <c r="E1933" s="53">
        <v>72490.759999999995</v>
      </c>
      <c r="F1933" s="26">
        <v>0.105</v>
      </c>
      <c r="G1933" s="53">
        <v>112143.201</v>
      </c>
      <c r="H1933" s="67"/>
      <c r="I1933" s="68"/>
      <c r="J1933" s="69"/>
      <c r="K1933" s="69"/>
      <c r="L1933" s="69"/>
      <c r="M1933" s="69"/>
      <c r="N1933" s="69"/>
      <c r="O1933" s="35"/>
      <c r="P1933" s="35" t="s">
        <v>25915</v>
      </c>
      <c r="Q1933" s="36">
        <v>1</v>
      </c>
      <c r="R1933" s="35" t="s">
        <v>9849</v>
      </c>
      <c r="S1933" s="35" t="s">
        <v>28504</v>
      </c>
      <c r="T1933" s="35">
        <v>0</v>
      </c>
      <c r="U1933" s="35">
        <v>0</v>
      </c>
      <c r="V1933" s="36">
        <v>1</v>
      </c>
      <c r="W1933" s="36">
        <v>1</v>
      </c>
      <c r="X1933" s="37" t="s">
        <v>65</v>
      </c>
    </row>
    <row r="1934" spans="1:24" ht="24" customHeight="1" x14ac:dyDescent="0.2">
      <c r="A1934" s="50" t="s">
        <v>3524</v>
      </c>
      <c r="B1934" s="60" t="s">
        <v>3637</v>
      </c>
      <c r="C1934" s="76" t="s">
        <v>3637</v>
      </c>
      <c r="D1934" s="61" t="s">
        <v>3638</v>
      </c>
      <c r="E1934" s="53">
        <v>65960.95</v>
      </c>
      <c r="F1934" s="26">
        <v>0.105</v>
      </c>
      <c r="G1934" s="53">
        <v>102041.59</v>
      </c>
      <c r="H1934" s="67"/>
      <c r="I1934" s="68"/>
      <c r="J1934" s="69"/>
      <c r="K1934" s="69"/>
      <c r="L1934" s="69"/>
      <c r="M1934" s="69"/>
      <c r="N1934" s="69"/>
      <c r="O1934" s="35"/>
      <c r="P1934" s="35" t="s">
        <v>25916</v>
      </c>
      <c r="Q1934" s="36">
        <v>1</v>
      </c>
      <c r="R1934" s="35" t="s">
        <v>9849</v>
      </c>
      <c r="S1934" s="35" t="s">
        <v>28504</v>
      </c>
      <c r="T1934" s="35">
        <v>0</v>
      </c>
      <c r="U1934" s="35">
        <v>0</v>
      </c>
      <c r="V1934" s="36">
        <v>1</v>
      </c>
      <c r="W1934" s="36">
        <v>1</v>
      </c>
      <c r="X1934" s="37" t="s">
        <v>65</v>
      </c>
    </row>
    <row r="1935" spans="1:24" ht="24" customHeight="1" x14ac:dyDescent="0.2">
      <c r="A1935" s="50" t="s">
        <v>3524</v>
      </c>
      <c r="B1935" s="60" t="s">
        <v>3639</v>
      </c>
      <c r="C1935" s="76" t="s">
        <v>3639</v>
      </c>
      <c r="D1935" s="61" t="s">
        <v>3640</v>
      </c>
      <c r="E1935" s="53">
        <v>109934.29</v>
      </c>
      <c r="F1935" s="26">
        <v>0.105</v>
      </c>
      <c r="G1935" s="53">
        <v>170068.351</v>
      </c>
      <c r="H1935" s="67"/>
      <c r="I1935" s="68"/>
      <c r="J1935" s="69"/>
      <c r="K1935" s="69"/>
      <c r="L1935" s="69"/>
      <c r="M1935" s="69"/>
      <c r="N1935" s="69"/>
      <c r="O1935" s="35"/>
      <c r="P1935" s="35" t="s">
        <v>25917</v>
      </c>
      <c r="Q1935" s="36">
        <v>1</v>
      </c>
      <c r="R1935" s="35" t="s">
        <v>27</v>
      </c>
      <c r="S1935" s="35" t="s">
        <v>28503</v>
      </c>
      <c r="T1935" s="35">
        <v>0</v>
      </c>
      <c r="U1935" s="35">
        <v>0</v>
      </c>
      <c r="V1935" s="36">
        <v>1</v>
      </c>
      <c r="W1935" s="36">
        <v>1</v>
      </c>
      <c r="X1935" s="37" t="s">
        <v>65</v>
      </c>
    </row>
    <row r="1936" spans="1:24" ht="24" customHeight="1" x14ac:dyDescent="0.2">
      <c r="A1936" s="50" t="s">
        <v>3524</v>
      </c>
      <c r="B1936" s="60" t="s">
        <v>3641</v>
      </c>
      <c r="C1936" s="76" t="s">
        <v>3641</v>
      </c>
      <c r="D1936" s="61" t="s">
        <v>3642</v>
      </c>
      <c r="E1936" s="53">
        <v>74755.66</v>
      </c>
      <c r="F1936" s="26">
        <v>0.105</v>
      </c>
      <c r="G1936" s="53">
        <v>115647.00199999999</v>
      </c>
      <c r="H1936" s="67"/>
      <c r="I1936" s="68"/>
      <c r="J1936" s="69"/>
      <c r="K1936" s="69"/>
      <c r="L1936" s="69"/>
      <c r="M1936" s="69"/>
      <c r="N1936" s="69"/>
      <c r="O1936" s="35"/>
      <c r="P1936" s="35" t="s">
        <v>25918</v>
      </c>
      <c r="Q1936" s="36">
        <v>1</v>
      </c>
      <c r="R1936" s="35" t="s">
        <v>9849</v>
      </c>
      <c r="S1936" s="35" t="s">
        <v>28504</v>
      </c>
      <c r="T1936" s="35">
        <v>0</v>
      </c>
      <c r="U1936" s="35">
        <v>0</v>
      </c>
      <c r="V1936" s="36">
        <v>1</v>
      </c>
      <c r="W1936" s="36">
        <v>1</v>
      </c>
      <c r="X1936" s="37" t="s">
        <v>65</v>
      </c>
    </row>
    <row r="1937" spans="1:24" ht="24" customHeight="1" x14ac:dyDescent="0.2">
      <c r="A1937" s="50" t="s">
        <v>3524</v>
      </c>
      <c r="B1937" s="60" t="s">
        <v>3643</v>
      </c>
      <c r="C1937" s="76" t="s">
        <v>3643</v>
      </c>
      <c r="D1937" s="61" t="s">
        <v>3644</v>
      </c>
      <c r="E1937" s="53">
        <v>61564.43</v>
      </c>
      <c r="F1937" s="26">
        <v>0.105</v>
      </c>
      <c r="G1937" s="53">
        <v>95240.171000000002</v>
      </c>
      <c r="H1937" s="67"/>
      <c r="I1937" s="68"/>
      <c r="J1937" s="69"/>
      <c r="K1937" s="69"/>
      <c r="L1937" s="69"/>
      <c r="M1937" s="69"/>
      <c r="N1937" s="69"/>
      <c r="O1937" s="35"/>
      <c r="P1937" s="35" t="s">
        <v>25919</v>
      </c>
      <c r="Q1937" s="36">
        <v>1</v>
      </c>
      <c r="R1937" s="35" t="s">
        <v>9849</v>
      </c>
      <c r="S1937" s="35" t="s">
        <v>28504</v>
      </c>
      <c r="T1937" s="35">
        <v>0</v>
      </c>
      <c r="U1937" s="35">
        <v>0</v>
      </c>
      <c r="V1937" s="36">
        <v>1</v>
      </c>
      <c r="W1937" s="36">
        <v>1</v>
      </c>
      <c r="X1937" s="37" t="s">
        <v>65</v>
      </c>
    </row>
    <row r="1938" spans="1:24" ht="24" customHeight="1" x14ac:dyDescent="0.2">
      <c r="A1938" s="50" t="s">
        <v>3524</v>
      </c>
      <c r="B1938" s="60" t="s">
        <v>3645</v>
      </c>
      <c r="C1938" s="76" t="s">
        <v>3645</v>
      </c>
      <c r="D1938" s="61" t="s">
        <v>3646</v>
      </c>
      <c r="E1938" s="53">
        <v>107736.26</v>
      </c>
      <c r="F1938" s="26">
        <v>0.105</v>
      </c>
      <c r="G1938" s="53">
        <v>166667.99</v>
      </c>
      <c r="H1938" s="67"/>
      <c r="I1938" s="68"/>
      <c r="J1938" s="69"/>
      <c r="K1938" s="69"/>
      <c r="L1938" s="69"/>
      <c r="M1938" s="69"/>
      <c r="N1938" s="69"/>
      <c r="O1938" s="35"/>
      <c r="P1938" s="35" t="s">
        <v>25920</v>
      </c>
      <c r="Q1938" s="36">
        <v>1</v>
      </c>
      <c r="R1938" s="35" t="s">
        <v>9849</v>
      </c>
      <c r="S1938" s="35" t="s">
        <v>28504</v>
      </c>
      <c r="T1938" s="35">
        <v>0</v>
      </c>
      <c r="U1938" s="35">
        <v>0</v>
      </c>
      <c r="V1938" s="36">
        <v>1</v>
      </c>
      <c r="W1938" s="36">
        <v>1</v>
      </c>
      <c r="X1938" s="37" t="s">
        <v>65</v>
      </c>
    </row>
    <row r="1939" spans="1:24" ht="24" customHeight="1" x14ac:dyDescent="0.2">
      <c r="A1939" s="50" t="s">
        <v>3524</v>
      </c>
      <c r="B1939" s="60" t="s">
        <v>3647</v>
      </c>
      <c r="C1939" s="76" t="s">
        <v>3647</v>
      </c>
      <c r="D1939" s="61" t="s">
        <v>3648</v>
      </c>
      <c r="E1939" s="53">
        <v>109934.29</v>
      </c>
      <c r="F1939" s="26">
        <v>0.105</v>
      </c>
      <c r="G1939" s="53">
        <v>170068.351</v>
      </c>
      <c r="H1939" s="67"/>
      <c r="I1939" s="68"/>
      <c r="J1939" s="69"/>
      <c r="K1939" s="69"/>
      <c r="L1939" s="69"/>
      <c r="M1939" s="69"/>
      <c r="N1939" s="69"/>
      <c r="O1939" s="35"/>
      <c r="P1939" s="35" t="s">
        <v>25921</v>
      </c>
      <c r="Q1939" s="36">
        <v>1</v>
      </c>
      <c r="R1939" s="35" t="s">
        <v>9849</v>
      </c>
      <c r="S1939" s="35" t="s">
        <v>28503</v>
      </c>
      <c r="T1939" s="35">
        <v>0</v>
      </c>
      <c r="U1939" s="35">
        <v>0</v>
      </c>
      <c r="V1939" s="36">
        <v>1</v>
      </c>
      <c r="W1939" s="36">
        <v>1</v>
      </c>
      <c r="X1939" s="37" t="s">
        <v>65</v>
      </c>
    </row>
    <row r="1940" spans="1:24" ht="24" customHeight="1" x14ac:dyDescent="0.2">
      <c r="A1940" s="50" t="s">
        <v>3524</v>
      </c>
      <c r="B1940" s="60" t="s">
        <v>3649</v>
      </c>
      <c r="C1940" s="76" t="s">
        <v>3649</v>
      </c>
      <c r="D1940" s="61" t="s">
        <v>3650</v>
      </c>
      <c r="E1940" s="53">
        <v>67700.850000000006</v>
      </c>
      <c r="F1940" s="26">
        <v>0.105</v>
      </c>
      <c r="G1940" s="53">
        <v>104733.215</v>
      </c>
      <c r="H1940" s="67"/>
      <c r="I1940" s="68"/>
      <c r="J1940" s="69"/>
      <c r="K1940" s="69"/>
      <c r="L1940" s="69"/>
      <c r="M1940" s="69"/>
      <c r="N1940" s="69"/>
      <c r="O1940" s="35"/>
      <c r="P1940" s="35" t="s">
        <v>25922</v>
      </c>
      <c r="Q1940" s="36">
        <v>1</v>
      </c>
      <c r="R1940" s="35" t="s">
        <v>9849</v>
      </c>
      <c r="S1940" s="35" t="s">
        <v>28504</v>
      </c>
      <c r="T1940" s="35">
        <v>0</v>
      </c>
      <c r="U1940" s="35">
        <v>0</v>
      </c>
      <c r="V1940" s="36">
        <v>1</v>
      </c>
      <c r="W1940" s="36">
        <v>1</v>
      </c>
      <c r="X1940" s="37" t="s">
        <v>65</v>
      </c>
    </row>
    <row r="1941" spans="1:24" ht="24" customHeight="1" x14ac:dyDescent="0.2">
      <c r="A1941" s="50" t="s">
        <v>3524</v>
      </c>
      <c r="B1941" s="60" t="s">
        <v>3651</v>
      </c>
      <c r="C1941" s="76" t="s">
        <v>3651</v>
      </c>
      <c r="D1941" s="61" t="s">
        <v>3652</v>
      </c>
      <c r="E1941" s="53">
        <v>72537.289999999994</v>
      </c>
      <c r="F1941" s="26">
        <v>0.105</v>
      </c>
      <c r="G1941" s="53">
        <v>112215.192</v>
      </c>
      <c r="H1941" s="67"/>
      <c r="I1941" s="68"/>
      <c r="J1941" s="69"/>
      <c r="K1941" s="69"/>
      <c r="L1941" s="69"/>
      <c r="M1941" s="69"/>
      <c r="N1941" s="69"/>
      <c r="O1941" s="35"/>
      <c r="P1941" s="35" t="s">
        <v>25923</v>
      </c>
      <c r="Q1941" s="36">
        <v>1</v>
      </c>
      <c r="R1941" s="35" t="s">
        <v>9849</v>
      </c>
      <c r="S1941" s="35" t="s">
        <v>28503</v>
      </c>
      <c r="T1941" s="35">
        <v>0</v>
      </c>
      <c r="U1941" s="35">
        <v>0</v>
      </c>
      <c r="V1941" s="36">
        <v>1</v>
      </c>
      <c r="W1941" s="36">
        <v>1</v>
      </c>
      <c r="X1941" s="37" t="s">
        <v>65</v>
      </c>
    </row>
    <row r="1942" spans="1:24" ht="24" customHeight="1" x14ac:dyDescent="0.2">
      <c r="A1942" s="50" t="s">
        <v>3524</v>
      </c>
      <c r="B1942" s="60" t="s">
        <v>3653</v>
      </c>
      <c r="C1942" s="76" t="s">
        <v>3653</v>
      </c>
      <c r="D1942" s="61" t="s">
        <v>3654</v>
      </c>
      <c r="E1942" s="53">
        <v>65960.95</v>
      </c>
      <c r="F1942" s="26">
        <v>0.105</v>
      </c>
      <c r="G1942" s="53">
        <v>102041.59</v>
      </c>
      <c r="H1942" s="67"/>
      <c r="I1942" s="68"/>
      <c r="J1942" s="69"/>
      <c r="K1942" s="69"/>
      <c r="L1942" s="69"/>
      <c r="M1942" s="69"/>
      <c r="N1942" s="69"/>
      <c r="O1942" s="35"/>
      <c r="P1942" s="35" t="s">
        <v>25924</v>
      </c>
      <c r="Q1942" s="36">
        <v>1</v>
      </c>
      <c r="R1942" s="35" t="s">
        <v>9849</v>
      </c>
      <c r="S1942" s="35" t="s">
        <v>28503</v>
      </c>
      <c r="T1942" s="35">
        <v>0</v>
      </c>
      <c r="U1942" s="35">
        <v>0</v>
      </c>
      <c r="V1942" s="36">
        <v>1</v>
      </c>
      <c r="W1942" s="36">
        <v>1</v>
      </c>
      <c r="X1942" s="37" t="s">
        <v>65</v>
      </c>
    </row>
    <row r="1943" spans="1:24" ht="24" customHeight="1" x14ac:dyDescent="0.2">
      <c r="A1943" s="50" t="s">
        <v>3524</v>
      </c>
      <c r="B1943" s="60" t="s">
        <v>3655</v>
      </c>
      <c r="C1943" s="76" t="s">
        <v>3655</v>
      </c>
      <c r="D1943" s="61" t="s">
        <v>3656</v>
      </c>
      <c r="E1943" s="53">
        <v>50189.04</v>
      </c>
      <c r="F1943" s="26">
        <v>0.105</v>
      </c>
      <c r="G1943" s="53">
        <v>77642.448999999993</v>
      </c>
      <c r="H1943" s="67"/>
      <c r="I1943" s="68"/>
      <c r="J1943" s="69"/>
      <c r="K1943" s="69"/>
      <c r="L1943" s="69"/>
      <c r="M1943" s="69"/>
      <c r="N1943" s="69"/>
      <c r="O1943" s="35"/>
      <c r="P1943" s="35" t="s">
        <v>25925</v>
      </c>
      <c r="Q1943" s="36">
        <v>1</v>
      </c>
      <c r="R1943" s="35" t="s">
        <v>9849</v>
      </c>
      <c r="S1943" s="35" t="s">
        <v>28504</v>
      </c>
      <c r="T1943" s="35">
        <v>0</v>
      </c>
      <c r="U1943" s="35">
        <v>0</v>
      </c>
      <c r="V1943" s="36">
        <v>1</v>
      </c>
      <c r="W1943" s="36">
        <v>1</v>
      </c>
      <c r="X1943" s="37" t="s">
        <v>65</v>
      </c>
    </row>
    <row r="1944" spans="1:24" ht="24" customHeight="1" x14ac:dyDescent="0.2">
      <c r="A1944" s="50" t="s">
        <v>3524</v>
      </c>
      <c r="B1944" s="60" t="s">
        <v>3657</v>
      </c>
      <c r="C1944" s="76" t="s">
        <v>3657</v>
      </c>
      <c r="D1944" s="61" t="s">
        <v>3658</v>
      </c>
      <c r="E1944" s="53">
        <v>50189.04</v>
      </c>
      <c r="F1944" s="26">
        <v>0.105</v>
      </c>
      <c r="G1944" s="53">
        <v>77642.448999999993</v>
      </c>
      <c r="H1944" s="67"/>
      <c r="I1944" s="68"/>
      <c r="J1944" s="69"/>
      <c r="K1944" s="69"/>
      <c r="L1944" s="69"/>
      <c r="M1944" s="69"/>
      <c r="N1944" s="69"/>
      <c r="O1944" s="35"/>
      <c r="P1944" s="35" t="s">
        <v>25926</v>
      </c>
      <c r="Q1944" s="36">
        <v>1</v>
      </c>
      <c r="R1944" s="35" t="s">
        <v>9849</v>
      </c>
      <c r="S1944" s="35" t="s">
        <v>28504</v>
      </c>
      <c r="T1944" s="35">
        <v>0</v>
      </c>
      <c r="U1944" s="35">
        <v>0</v>
      </c>
      <c r="V1944" s="36">
        <v>1</v>
      </c>
      <c r="W1944" s="36">
        <v>1</v>
      </c>
      <c r="X1944" s="37" t="s">
        <v>65</v>
      </c>
    </row>
    <row r="1945" spans="1:24" ht="24" customHeight="1" x14ac:dyDescent="0.2">
      <c r="A1945" s="50" t="s">
        <v>3524</v>
      </c>
      <c r="B1945" s="60" t="s">
        <v>3659</v>
      </c>
      <c r="C1945" s="76" t="s">
        <v>3659</v>
      </c>
      <c r="D1945" s="61" t="s">
        <v>3660</v>
      </c>
      <c r="E1945" s="53">
        <v>77374.84</v>
      </c>
      <c r="F1945" s="26">
        <v>0.105</v>
      </c>
      <c r="G1945" s="53">
        <v>119698.882</v>
      </c>
      <c r="H1945" s="67"/>
      <c r="I1945" s="68"/>
      <c r="J1945" s="69"/>
      <c r="K1945" s="69"/>
      <c r="L1945" s="69"/>
      <c r="M1945" s="69"/>
      <c r="N1945" s="69"/>
      <c r="O1945" s="35"/>
      <c r="P1945" s="35" t="s">
        <v>25927</v>
      </c>
      <c r="Q1945" s="36">
        <v>1</v>
      </c>
      <c r="R1945" s="35" t="s">
        <v>27</v>
      </c>
      <c r="S1945" s="35" t="s">
        <v>28503</v>
      </c>
      <c r="T1945" s="35">
        <v>0</v>
      </c>
      <c r="U1945" s="35">
        <v>0</v>
      </c>
      <c r="V1945" s="36">
        <v>1</v>
      </c>
      <c r="W1945" s="36">
        <v>1</v>
      </c>
      <c r="X1945" s="37" t="s">
        <v>65</v>
      </c>
    </row>
    <row r="1946" spans="1:24" ht="24" customHeight="1" x14ac:dyDescent="0.2">
      <c r="A1946" s="50" t="s">
        <v>3524</v>
      </c>
      <c r="B1946" s="60" t="s">
        <v>3661</v>
      </c>
      <c r="C1946" s="76" t="s">
        <v>3661</v>
      </c>
      <c r="D1946" s="61" t="s">
        <v>3662</v>
      </c>
      <c r="E1946" s="53">
        <v>50189.04</v>
      </c>
      <c r="F1946" s="26">
        <v>0.105</v>
      </c>
      <c r="G1946" s="53">
        <v>77642.448999999993</v>
      </c>
      <c r="H1946" s="67"/>
      <c r="I1946" s="68"/>
      <c r="J1946" s="69"/>
      <c r="K1946" s="69"/>
      <c r="L1946" s="69"/>
      <c r="M1946" s="69"/>
      <c r="N1946" s="69"/>
      <c r="O1946" s="35"/>
      <c r="P1946" s="35" t="s">
        <v>25928</v>
      </c>
      <c r="Q1946" s="36">
        <v>1</v>
      </c>
      <c r="R1946" s="35" t="s">
        <v>9849</v>
      </c>
      <c r="S1946" s="35" t="s">
        <v>28504</v>
      </c>
      <c r="T1946" s="35">
        <v>0</v>
      </c>
      <c r="U1946" s="35">
        <v>0</v>
      </c>
      <c r="V1946" s="36">
        <v>1</v>
      </c>
      <c r="W1946" s="36">
        <v>1</v>
      </c>
      <c r="X1946" s="37" t="s">
        <v>65</v>
      </c>
    </row>
    <row r="1947" spans="1:24" ht="24" customHeight="1" x14ac:dyDescent="0.2">
      <c r="A1947" s="50" t="s">
        <v>3524</v>
      </c>
      <c r="B1947" s="60" t="s">
        <v>3663</v>
      </c>
      <c r="C1947" s="76" t="s">
        <v>3663</v>
      </c>
      <c r="D1947" s="61" t="s">
        <v>3664</v>
      </c>
      <c r="E1947" s="53">
        <v>54893.279999999999</v>
      </c>
      <c r="F1947" s="26">
        <v>0.105</v>
      </c>
      <c r="G1947" s="53">
        <v>84919.902000000002</v>
      </c>
      <c r="H1947" s="67"/>
      <c r="I1947" s="68"/>
      <c r="J1947" s="69"/>
      <c r="K1947" s="69"/>
      <c r="L1947" s="69"/>
      <c r="M1947" s="69"/>
      <c r="N1947" s="69"/>
      <c r="O1947" s="35"/>
      <c r="P1947" s="35" t="s">
        <v>25929</v>
      </c>
      <c r="Q1947" s="36">
        <v>1</v>
      </c>
      <c r="R1947" s="35" t="s">
        <v>9849</v>
      </c>
      <c r="S1947" s="35" t="s">
        <v>28503</v>
      </c>
      <c r="T1947" s="35">
        <v>0</v>
      </c>
      <c r="U1947" s="35">
        <v>0</v>
      </c>
      <c r="V1947" s="36">
        <v>1</v>
      </c>
      <c r="W1947" s="36">
        <v>1</v>
      </c>
      <c r="X1947" s="37" t="s">
        <v>65</v>
      </c>
    </row>
    <row r="1948" spans="1:24" ht="24" customHeight="1" x14ac:dyDescent="0.2">
      <c r="A1948" s="50" t="s">
        <v>3524</v>
      </c>
      <c r="B1948" s="60" t="s">
        <v>3665</v>
      </c>
      <c r="C1948" s="76" t="s">
        <v>3665</v>
      </c>
      <c r="D1948" s="61" t="s">
        <v>3666</v>
      </c>
      <c r="E1948" s="53">
        <v>50189.04</v>
      </c>
      <c r="F1948" s="26">
        <v>0.105</v>
      </c>
      <c r="G1948" s="53">
        <v>77642.448999999993</v>
      </c>
      <c r="H1948" s="67"/>
      <c r="I1948" s="68"/>
      <c r="J1948" s="69"/>
      <c r="K1948" s="69"/>
      <c r="L1948" s="69"/>
      <c r="M1948" s="69"/>
      <c r="N1948" s="69"/>
      <c r="O1948" s="35"/>
      <c r="P1948" s="35" t="s">
        <v>25930</v>
      </c>
      <c r="Q1948" s="36">
        <v>1</v>
      </c>
      <c r="R1948" s="35" t="s">
        <v>9849</v>
      </c>
      <c r="S1948" s="35" t="s">
        <v>28504</v>
      </c>
      <c r="T1948" s="35">
        <v>0</v>
      </c>
      <c r="U1948" s="35">
        <v>0</v>
      </c>
      <c r="V1948" s="36">
        <v>1</v>
      </c>
      <c r="W1948" s="36">
        <v>1</v>
      </c>
      <c r="X1948" s="37" t="s">
        <v>65</v>
      </c>
    </row>
    <row r="1949" spans="1:24" ht="24" customHeight="1" x14ac:dyDescent="0.2">
      <c r="A1949" s="50" t="s">
        <v>3524</v>
      </c>
      <c r="B1949" s="60" t="s">
        <v>3667</v>
      </c>
      <c r="C1949" s="76" t="s">
        <v>3667</v>
      </c>
      <c r="D1949" s="61" t="s">
        <v>3668</v>
      </c>
      <c r="E1949" s="53">
        <v>50189.04</v>
      </c>
      <c r="F1949" s="26">
        <v>0.105</v>
      </c>
      <c r="G1949" s="53">
        <v>77642.448999999993</v>
      </c>
      <c r="H1949" s="67"/>
      <c r="I1949" s="68"/>
      <c r="J1949" s="69"/>
      <c r="K1949" s="69"/>
      <c r="L1949" s="69"/>
      <c r="M1949" s="69"/>
      <c r="N1949" s="69"/>
      <c r="O1949" s="35"/>
      <c r="P1949" s="35" t="s">
        <v>25931</v>
      </c>
      <c r="Q1949" s="36">
        <v>1</v>
      </c>
      <c r="R1949" s="35" t="s">
        <v>9849</v>
      </c>
      <c r="S1949" s="35" t="s">
        <v>28504</v>
      </c>
      <c r="T1949" s="35">
        <v>0</v>
      </c>
      <c r="U1949" s="35">
        <v>0</v>
      </c>
      <c r="V1949" s="36">
        <v>1</v>
      </c>
      <c r="W1949" s="36">
        <v>1</v>
      </c>
      <c r="X1949" s="37" t="s">
        <v>65</v>
      </c>
    </row>
    <row r="1950" spans="1:24" ht="24" customHeight="1" x14ac:dyDescent="0.2">
      <c r="A1950" s="50" t="s">
        <v>3524</v>
      </c>
      <c r="B1950" s="60" t="s">
        <v>3669</v>
      </c>
      <c r="C1950" s="76" t="s">
        <v>3669</v>
      </c>
      <c r="D1950" s="61" t="s">
        <v>9913</v>
      </c>
      <c r="E1950" s="53">
        <v>50189.04</v>
      </c>
      <c r="F1950" s="26">
        <v>0.105</v>
      </c>
      <c r="G1950" s="53">
        <v>77642.448999999993</v>
      </c>
      <c r="H1950" s="67"/>
      <c r="I1950" s="68"/>
      <c r="J1950" s="69"/>
      <c r="K1950" s="69"/>
      <c r="L1950" s="69"/>
      <c r="M1950" s="69"/>
      <c r="N1950" s="69"/>
      <c r="O1950" s="35"/>
      <c r="P1950" s="35" t="s">
        <v>25932</v>
      </c>
      <c r="Q1950" s="36">
        <v>1</v>
      </c>
      <c r="R1950" s="35" t="s">
        <v>9849</v>
      </c>
      <c r="S1950" s="35" t="s">
        <v>28504</v>
      </c>
      <c r="T1950" s="35">
        <v>0</v>
      </c>
      <c r="U1950" s="35">
        <v>0</v>
      </c>
      <c r="V1950" s="36">
        <v>1</v>
      </c>
      <c r="W1950" s="36">
        <v>1</v>
      </c>
      <c r="X1950" s="37" t="s">
        <v>65</v>
      </c>
    </row>
    <row r="1951" spans="1:24" ht="24" customHeight="1" x14ac:dyDescent="0.2">
      <c r="A1951" s="50" t="s">
        <v>3524</v>
      </c>
      <c r="B1951" s="60" t="s">
        <v>3670</v>
      </c>
      <c r="C1951" s="76" t="s">
        <v>3670</v>
      </c>
      <c r="D1951" s="61" t="s">
        <v>3671</v>
      </c>
      <c r="E1951" s="53">
        <v>41954.89</v>
      </c>
      <c r="F1951" s="26">
        <v>0.21</v>
      </c>
      <c r="G1951" s="53">
        <v>71071.589000000007</v>
      </c>
      <c r="H1951" s="67"/>
      <c r="I1951" s="68"/>
      <c r="J1951" s="69"/>
      <c r="K1951" s="69"/>
      <c r="L1951" s="69"/>
      <c r="M1951" s="69"/>
      <c r="N1951" s="69"/>
      <c r="O1951" s="35"/>
      <c r="P1951" s="35" t="s">
        <v>25933</v>
      </c>
      <c r="Q1951" s="36">
        <v>1</v>
      </c>
      <c r="R1951" s="35" t="s">
        <v>9849</v>
      </c>
      <c r="S1951" s="35" t="s">
        <v>28504</v>
      </c>
      <c r="T1951" s="35">
        <v>0</v>
      </c>
      <c r="U1951" s="35">
        <v>0</v>
      </c>
      <c r="V1951" s="36">
        <v>1</v>
      </c>
      <c r="W1951" s="36">
        <v>1</v>
      </c>
      <c r="X1951" s="37" t="s">
        <v>65</v>
      </c>
    </row>
    <row r="1952" spans="1:24" ht="24" customHeight="1" x14ac:dyDescent="0.2">
      <c r="A1952" s="50" t="s">
        <v>3524</v>
      </c>
      <c r="B1952" s="60" t="s">
        <v>3672</v>
      </c>
      <c r="C1952" s="76" t="s">
        <v>3672</v>
      </c>
      <c r="D1952" s="61" t="s">
        <v>3673</v>
      </c>
      <c r="E1952" s="53">
        <v>67658.25</v>
      </c>
      <c r="F1952" s="26">
        <v>0.105</v>
      </c>
      <c r="G1952" s="53">
        <v>104667.31299999999</v>
      </c>
      <c r="H1952" s="67"/>
      <c r="I1952" s="68"/>
      <c r="J1952" s="69"/>
      <c r="K1952" s="69"/>
      <c r="L1952" s="69"/>
      <c r="M1952" s="69"/>
      <c r="N1952" s="69"/>
      <c r="O1952" s="35"/>
      <c r="P1952" s="35" t="s">
        <v>25934</v>
      </c>
      <c r="Q1952" s="36">
        <v>1</v>
      </c>
      <c r="R1952" s="35" t="s">
        <v>9849</v>
      </c>
      <c r="S1952" s="35" t="s">
        <v>28504</v>
      </c>
      <c r="T1952" s="35">
        <v>0</v>
      </c>
      <c r="U1952" s="35">
        <v>0</v>
      </c>
      <c r="V1952" s="36">
        <v>1</v>
      </c>
      <c r="W1952" s="36">
        <v>1</v>
      </c>
      <c r="X1952" s="37" t="s">
        <v>65</v>
      </c>
    </row>
    <row r="1953" spans="1:24" ht="24" customHeight="1" x14ac:dyDescent="0.2">
      <c r="A1953" s="50" t="s">
        <v>3524</v>
      </c>
      <c r="B1953" s="60" t="s">
        <v>3674</v>
      </c>
      <c r="C1953" s="76" t="s">
        <v>3674</v>
      </c>
      <c r="D1953" s="61" t="s">
        <v>3675</v>
      </c>
      <c r="E1953" s="53">
        <v>80173.7</v>
      </c>
      <c r="F1953" s="26">
        <v>0.105</v>
      </c>
      <c r="G1953" s="53">
        <v>124028.71400000001</v>
      </c>
      <c r="H1953" s="67"/>
      <c r="I1953" s="68"/>
      <c r="J1953" s="69"/>
      <c r="K1953" s="69"/>
      <c r="L1953" s="69"/>
      <c r="M1953" s="69"/>
      <c r="N1953" s="69"/>
      <c r="O1953" s="35"/>
      <c r="P1953" s="35" t="s">
        <v>25935</v>
      </c>
      <c r="Q1953" s="36">
        <v>1</v>
      </c>
      <c r="R1953" s="35" t="s">
        <v>9849</v>
      </c>
      <c r="S1953" s="35" t="s">
        <v>28503</v>
      </c>
      <c r="T1953" s="35">
        <v>0</v>
      </c>
      <c r="U1953" s="35">
        <v>0</v>
      </c>
      <c r="V1953" s="36">
        <v>1</v>
      </c>
      <c r="W1953" s="36">
        <v>1</v>
      </c>
      <c r="X1953" s="37" t="s">
        <v>65</v>
      </c>
    </row>
    <row r="1954" spans="1:24" ht="24" customHeight="1" x14ac:dyDescent="0.2">
      <c r="A1954" s="50" t="s">
        <v>3524</v>
      </c>
      <c r="B1954" s="60" t="s">
        <v>3676</v>
      </c>
      <c r="C1954" s="76" t="s">
        <v>3676</v>
      </c>
      <c r="D1954" s="61" t="s">
        <v>3677</v>
      </c>
      <c r="E1954" s="53">
        <v>65284.63</v>
      </c>
      <c r="F1954" s="26">
        <v>0.105</v>
      </c>
      <c r="G1954" s="53">
        <v>100995.32</v>
      </c>
      <c r="H1954" s="67"/>
      <c r="I1954" s="68"/>
      <c r="J1954" s="69"/>
      <c r="K1954" s="69"/>
      <c r="L1954" s="69"/>
      <c r="M1954" s="69"/>
      <c r="N1954" s="69"/>
      <c r="O1954" s="35"/>
      <c r="P1954" s="35" t="s">
        <v>25936</v>
      </c>
      <c r="Q1954" s="36">
        <v>1</v>
      </c>
      <c r="R1954" s="35" t="s">
        <v>9849</v>
      </c>
      <c r="S1954" s="35" t="s">
        <v>28504</v>
      </c>
      <c r="T1954" s="35">
        <v>0</v>
      </c>
      <c r="U1954" s="35">
        <v>0</v>
      </c>
      <c r="V1954" s="36">
        <v>1</v>
      </c>
      <c r="W1954" s="36">
        <v>1</v>
      </c>
      <c r="X1954" s="37" t="s">
        <v>65</v>
      </c>
    </row>
    <row r="1955" spans="1:24" ht="24" customHeight="1" x14ac:dyDescent="0.2">
      <c r="A1955" s="50" t="s">
        <v>3524</v>
      </c>
      <c r="B1955" s="60" t="s">
        <v>3678</v>
      </c>
      <c r="C1955" s="76" t="s">
        <v>3678</v>
      </c>
      <c r="D1955" s="61" t="s">
        <v>3679</v>
      </c>
      <c r="E1955" s="53">
        <v>87948.39</v>
      </c>
      <c r="F1955" s="26">
        <v>0.105</v>
      </c>
      <c r="G1955" s="53">
        <v>136056.16399999999</v>
      </c>
      <c r="H1955" s="67"/>
      <c r="I1955" s="68"/>
      <c r="J1955" s="69"/>
      <c r="K1955" s="69"/>
      <c r="L1955" s="69"/>
      <c r="M1955" s="69"/>
      <c r="N1955" s="69"/>
      <c r="O1955" s="35"/>
      <c r="P1955" s="35" t="s">
        <v>25937</v>
      </c>
      <c r="Q1955" s="36">
        <v>1</v>
      </c>
      <c r="R1955" s="35" t="s">
        <v>9849</v>
      </c>
      <c r="S1955" s="35" t="s">
        <v>28504</v>
      </c>
      <c r="T1955" s="35">
        <v>0</v>
      </c>
      <c r="U1955" s="35">
        <v>0</v>
      </c>
      <c r="V1955" s="36">
        <v>1</v>
      </c>
      <c r="W1955" s="36">
        <v>1</v>
      </c>
      <c r="X1955" s="37" t="s">
        <v>65</v>
      </c>
    </row>
    <row r="1956" spans="1:24" ht="24" customHeight="1" x14ac:dyDescent="0.2">
      <c r="A1956" s="50" t="s">
        <v>3524</v>
      </c>
      <c r="B1956" s="60" t="s">
        <v>3680</v>
      </c>
      <c r="C1956" s="76" t="s">
        <v>3680</v>
      </c>
      <c r="D1956" s="61" t="s">
        <v>3681</v>
      </c>
      <c r="E1956" s="53">
        <v>43973.52</v>
      </c>
      <c r="F1956" s="26">
        <v>0.105</v>
      </c>
      <c r="G1956" s="53">
        <v>68027.038</v>
      </c>
      <c r="H1956" s="67"/>
      <c r="I1956" s="68"/>
      <c r="J1956" s="69"/>
      <c r="K1956" s="69"/>
      <c r="L1956" s="69"/>
      <c r="M1956" s="69"/>
      <c r="N1956" s="69"/>
      <c r="O1956" s="35"/>
      <c r="P1956" s="35" t="s">
        <v>25938</v>
      </c>
      <c r="Q1956" s="36">
        <v>1</v>
      </c>
      <c r="R1956" s="35" t="s">
        <v>9849</v>
      </c>
      <c r="S1956" s="35" t="s">
        <v>28504</v>
      </c>
      <c r="T1956" s="35">
        <v>0</v>
      </c>
      <c r="U1956" s="35">
        <v>0</v>
      </c>
      <c r="V1956" s="36">
        <v>1</v>
      </c>
      <c r="W1956" s="36">
        <v>1</v>
      </c>
      <c r="X1956" s="37" t="s">
        <v>65</v>
      </c>
    </row>
    <row r="1957" spans="1:24" ht="24" customHeight="1" x14ac:dyDescent="0.2">
      <c r="A1957" s="50" t="s">
        <v>3524</v>
      </c>
      <c r="B1957" s="60" t="s">
        <v>3682</v>
      </c>
      <c r="C1957" s="76" t="s">
        <v>3682</v>
      </c>
      <c r="D1957" s="61" t="s">
        <v>3683</v>
      </c>
      <c r="E1957" s="53">
        <v>65960.95</v>
      </c>
      <c r="F1957" s="26">
        <v>0.105</v>
      </c>
      <c r="G1957" s="53">
        <v>102041.59</v>
      </c>
      <c r="H1957" s="67"/>
      <c r="I1957" s="68"/>
      <c r="J1957" s="69"/>
      <c r="K1957" s="69"/>
      <c r="L1957" s="69"/>
      <c r="M1957" s="69"/>
      <c r="N1957" s="69"/>
      <c r="O1957" s="35"/>
      <c r="P1957" s="35" t="s">
        <v>25939</v>
      </c>
      <c r="Q1957" s="36">
        <v>1</v>
      </c>
      <c r="R1957" s="35" t="s">
        <v>9849</v>
      </c>
      <c r="S1957" s="35" t="s">
        <v>28504</v>
      </c>
      <c r="T1957" s="35">
        <v>0</v>
      </c>
      <c r="U1957" s="35">
        <v>0</v>
      </c>
      <c r="V1957" s="36">
        <v>1</v>
      </c>
      <c r="W1957" s="36">
        <v>1</v>
      </c>
      <c r="X1957" s="37" t="s">
        <v>65</v>
      </c>
    </row>
    <row r="1958" spans="1:24" ht="24" customHeight="1" x14ac:dyDescent="0.2">
      <c r="A1958" s="50" t="s">
        <v>3524</v>
      </c>
      <c r="B1958" s="60" t="s">
        <v>3684</v>
      </c>
      <c r="C1958" s="76" t="s">
        <v>3684</v>
      </c>
      <c r="D1958" s="61" t="s">
        <v>3685</v>
      </c>
      <c r="E1958" s="53">
        <v>48371.3</v>
      </c>
      <c r="F1958" s="26">
        <v>0.105</v>
      </c>
      <c r="G1958" s="53">
        <v>74830.400999999998</v>
      </c>
      <c r="H1958" s="67"/>
      <c r="I1958" s="68"/>
      <c r="J1958" s="69"/>
      <c r="K1958" s="69"/>
      <c r="L1958" s="69"/>
      <c r="M1958" s="69"/>
      <c r="N1958" s="69"/>
      <c r="O1958" s="35"/>
      <c r="P1958" s="35" t="s">
        <v>25940</v>
      </c>
      <c r="Q1958" s="36">
        <v>1</v>
      </c>
      <c r="R1958" s="35" t="s">
        <v>9849</v>
      </c>
      <c r="S1958" s="35" t="s">
        <v>28504</v>
      </c>
      <c r="T1958" s="35">
        <v>0</v>
      </c>
      <c r="U1958" s="35">
        <v>0</v>
      </c>
      <c r="V1958" s="36">
        <v>1</v>
      </c>
      <c r="W1958" s="36">
        <v>1</v>
      </c>
      <c r="X1958" s="37" t="s">
        <v>65</v>
      </c>
    </row>
    <row r="1959" spans="1:24" ht="24" customHeight="1" x14ac:dyDescent="0.2">
      <c r="A1959" s="50" t="s">
        <v>3524</v>
      </c>
      <c r="B1959" s="60" t="s">
        <v>3686</v>
      </c>
      <c r="C1959" s="76" t="s">
        <v>3686</v>
      </c>
      <c r="D1959" s="61" t="s">
        <v>3687</v>
      </c>
      <c r="E1959" s="53">
        <v>57903.9</v>
      </c>
      <c r="F1959" s="26">
        <v>0.105</v>
      </c>
      <c r="G1959" s="53">
        <v>89577.332999999999</v>
      </c>
      <c r="H1959" s="67"/>
      <c r="I1959" s="68"/>
      <c r="J1959" s="69"/>
      <c r="K1959" s="69"/>
      <c r="L1959" s="69"/>
      <c r="M1959" s="69"/>
      <c r="N1959" s="69"/>
      <c r="O1959" s="35"/>
      <c r="P1959" s="35" t="s">
        <v>25941</v>
      </c>
      <c r="Q1959" s="36">
        <v>1</v>
      </c>
      <c r="R1959" s="35" t="s">
        <v>9849</v>
      </c>
      <c r="S1959" s="35" t="s">
        <v>28504</v>
      </c>
      <c r="T1959" s="35">
        <v>0</v>
      </c>
      <c r="U1959" s="35">
        <v>0</v>
      </c>
      <c r="V1959" s="36">
        <v>1</v>
      </c>
      <c r="W1959" s="36">
        <v>1</v>
      </c>
      <c r="X1959" s="37" t="s">
        <v>65</v>
      </c>
    </row>
    <row r="1960" spans="1:24" ht="24" customHeight="1" x14ac:dyDescent="0.2">
      <c r="A1960" s="50" t="s">
        <v>3524</v>
      </c>
      <c r="B1960" s="60" t="s">
        <v>3688</v>
      </c>
      <c r="C1960" s="76" t="s">
        <v>3688</v>
      </c>
      <c r="D1960" s="61" t="s">
        <v>3689</v>
      </c>
      <c r="E1960" s="53">
        <v>53193.81</v>
      </c>
      <c r="F1960" s="26">
        <v>0.105</v>
      </c>
      <c r="G1960" s="53">
        <v>82290.820000000007</v>
      </c>
      <c r="H1960" s="67"/>
      <c r="I1960" s="68"/>
      <c r="J1960" s="69"/>
      <c r="K1960" s="69"/>
      <c r="L1960" s="69"/>
      <c r="M1960" s="69"/>
      <c r="N1960" s="69"/>
      <c r="O1960" s="35"/>
      <c r="P1960" s="35" t="s">
        <v>25942</v>
      </c>
      <c r="Q1960" s="36">
        <v>1</v>
      </c>
      <c r="R1960" s="35" t="s">
        <v>9849</v>
      </c>
      <c r="S1960" s="35" t="s">
        <v>28503</v>
      </c>
      <c r="T1960" s="35">
        <v>0</v>
      </c>
      <c r="U1960" s="35">
        <v>0</v>
      </c>
      <c r="V1960" s="36">
        <v>1</v>
      </c>
      <c r="W1960" s="36">
        <v>1</v>
      </c>
      <c r="X1960" s="37" t="s">
        <v>65</v>
      </c>
    </row>
    <row r="1961" spans="1:24" ht="24" customHeight="1" x14ac:dyDescent="0.2">
      <c r="A1961" s="50" t="s">
        <v>3524</v>
      </c>
      <c r="B1961" s="60" t="s">
        <v>3690</v>
      </c>
      <c r="C1961" s="76" t="s">
        <v>3690</v>
      </c>
      <c r="D1961" s="61" t="s">
        <v>3691</v>
      </c>
      <c r="E1961" s="53">
        <v>80175.240000000005</v>
      </c>
      <c r="F1961" s="26">
        <v>0.105</v>
      </c>
      <c r="G1961" s="53">
        <v>124031.101</v>
      </c>
      <c r="H1961" s="67"/>
      <c r="I1961" s="68"/>
      <c r="J1961" s="69"/>
      <c r="K1961" s="69"/>
      <c r="L1961" s="69"/>
      <c r="M1961" s="69"/>
      <c r="N1961" s="69"/>
      <c r="O1961" s="35"/>
      <c r="P1961" s="35" t="s">
        <v>25943</v>
      </c>
      <c r="Q1961" s="36">
        <v>1</v>
      </c>
      <c r="R1961" s="35" t="s">
        <v>9849</v>
      </c>
      <c r="S1961" s="35" t="s">
        <v>28503</v>
      </c>
      <c r="T1961" s="35">
        <v>0</v>
      </c>
      <c r="U1961" s="35">
        <v>0</v>
      </c>
      <c r="V1961" s="36">
        <v>1</v>
      </c>
      <c r="W1961" s="36">
        <v>1</v>
      </c>
      <c r="X1961" s="37" t="s">
        <v>65</v>
      </c>
    </row>
    <row r="1962" spans="1:24" ht="24" customHeight="1" x14ac:dyDescent="0.2">
      <c r="A1962" s="50" t="s">
        <v>3524</v>
      </c>
      <c r="B1962" s="60" t="s">
        <v>3692</v>
      </c>
      <c r="C1962" s="76" t="s">
        <v>3692</v>
      </c>
      <c r="D1962" s="61" t="s">
        <v>3693</v>
      </c>
      <c r="E1962" s="53">
        <v>65960.95</v>
      </c>
      <c r="F1962" s="26">
        <v>0.105</v>
      </c>
      <c r="G1962" s="53">
        <v>102041.59</v>
      </c>
      <c r="H1962" s="67"/>
      <c r="I1962" s="68"/>
      <c r="J1962" s="69"/>
      <c r="K1962" s="69"/>
      <c r="L1962" s="69"/>
      <c r="M1962" s="69"/>
      <c r="N1962" s="69"/>
      <c r="O1962" s="35"/>
      <c r="P1962" s="35" t="s">
        <v>25944</v>
      </c>
      <c r="Q1962" s="36">
        <v>1</v>
      </c>
      <c r="R1962" s="35" t="s">
        <v>9849</v>
      </c>
      <c r="S1962" s="35" t="s">
        <v>28504</v>
      </c>
      <c r="T1962" s="35">
        <v>0</v>
      </c>
      <c r="U1962" s="35">
        <v>0</v>
      </c>
      <c r="V1962" s="36">
        <v>1</v>
      </c>
      <c r="W1962" s="36">
        <v>1</v>
      </c>
      <c r="X1962" s="37" t="s">
        <v>65</v>
      </c>
    </row>
    <row r="1963" spans="1:24" ht="24" customHeight="1" x14ac:dyDescent="0.2">
      <c r="A1963" s="50" t="s">
        <v>3524</v>
      </c>
      <c r="B1963" s="60" t="s">
        <v>3694</v>
      </c>
      <c r="C1963" s="76" t="s">
        <v>3694</v>
      </c>
      <c r="D1963" s="61" t="s">
        <v>3695</v>
      </c>
      <c r="E1963" s="53">
        <v>54967.89</v>
      </c>
      <c r="F1963" s="26">
        <v>0.105</v>
      </c>
      <c r="G1963" s="53">
        <v>85035.33</v>
      </c>
      <c r="H1963" s="67"/>
      <c r="I1963" s="68"/>
      <c r="J1963" s="69"/>
      <c r="K1963" s="69"/>
      <c r="L1963" s="69"/>
      <c r="M1963" s="69"/>
      <c r="N1963" s="69"/>
      <c r="O1963" s="35"/>
      <c r="P1963" s="35" t="s">
        <v>25945</v>
      </c>
      <c r="Q1963" s="36">
        <v>1</v>
      </c>
      <c r="R1963" s="35" t="s">
        <v>9849</v>
      </c>
      <c r="S1963" s="35" t="s">
        <v>28504</v>
      </c>
      <c r="T1963" s="35">
        <v>0</v>
      </c>
      <c r="U1963" s="35">
        <v>0</v>
      </c>
      <c r="V1963" s="36">
        <v>1</v>
      </c>
      <c r="W1963" s="36">
        <v>1</v>
      </c>
      <c r="X1963" s="37" t="s">
        <v>65</v>
      </c>
    </row>
    <row r="1964" spans="1:24" ht="24" customHeight="1" x14ac:dyDescent="0.2">
      <c r="A1964" s="50" t="s">
        <v>3524</v>
      </c>
      <c r="B1964" s="60" t="s">
        <v>3696</v>
      </c>
      <c r="C1964" s="76" t="s">
        <v>3696</v>
      </c>
      <c r="D1964" s="61" t="s">
        <v>3697</v>
      </c>
      <c r="E1964" s="53">
        <v>65960.95</v>
      </c>
      <c r="F1964" s="26">
        <v>0.105</v>
      </c>
      <c r="G1964" s="53">
        <v>102041.59</v>
      </c>
      <c r="H1964" s="67"/>
      <c r="I1964" s="68"/>
      <c r="J1964" s="69"/>
      <c r="K1964" s="69"/>
      <c r="L1964" s="69"/>
      <c r="M1964" s="69"/>
      <c r="N1964" s="69"/>
      <c r="O1964" s="35"/>
      <c r="P1964" s="35" t="s">
        <v>25946</v>
      </c>
      <c r="Q1964" s="36">
        <v>1</v>
      </c>
      <c r="R1964" s="35" t="s">
        <v>9849</v>
      </c>
      <c r="S1964" s="35" t="s">
        <v>28504</v>
      </c>
      <c r="T1964" s="35">
        <v>0</v>
      </c>
      <c r="U1964" s="35">
        <v>0</v>
      </c>
      <c r="V1964" s="36">
        <v>1</v>
      </c>
      <c r="W1964" s="36">
        <v>1</v>
      </c>
      <c r="X1964" s="37" t="s">
        <v>65</v>
      </c>
    </row>
    <row r="1965" spans="1:24" ht="24" customHeight="1" x14ac:dyDescent="0.2">
      <c r="A1965" s="50" t="s">
        <v>3698</v>
      </c>
      <c r="B1965" s="60" t="s">
        <v>3699</v>
      </c>
      <c r="C1965" s="76" t="s">
        <v>3699</v>
      </c>
      <c r="D1965" s="61" t="s">
        <v>23968</v>
      </c>
      <c r="E1965" s="53">
        <v>154691.01999999999</v>
      </c>
      <c r="F1965" s="26">
        <v>0.21</v>
      </c>
      <c r="G1965" s="53">
        <v>271405.39600000001</v>
      </c>
      <c r="H1965" s="67"/>
      <c r="I1965" s="68"/>
      <c r="J1965" s="69"/>
      <c r="K1965" s="69"/>
      <c r="L1965" s="69"/>
      <c r="M1965" s="69"/>
      <c r="N1965" s="69"/>
      <c r="O1965" s="35"/>
      <c r="P1965" s="35" t="s">
        <v>25947</v>
      </c>
      <c r="Q1965" s="36">
        <v>1</v>
      </c>
      <c r="R1965" s="35" t="s">
        <v>9849</v>
      </c>
      <c r="S1965" s="35" t="s">
        <v>28504</v>
      </c>
      <c r="T1965" s="35">
        <v>0</v>
      </c>
      <c r="U1965" s="35">
        <v>0</v>
      </c>
      <c r="V1965" s="36">
        <v>2</v>
      </c>
      <c r="W1965" s="36">
        <v>2</v>
      </c>
      <c r="X1965" s="37" t="s">
        <v>65</v>
      </c>
    </row>
    <row r="1966" spans="1:24" ht="24" customHeight="1" x14ac:dyDescent="0.2">
      <c r="A1966" s="50" t="s">
        <v>3698</v>
      </c>
      <c r="B1966" s="60" t="s">
        <v>3701</v>
      </c>
      <c r="C1966" s="76" t="s">
        <v>3701</v>
      </c>
      <c r="D1966" s="61" t="s">
        <v>3702</v>
      </c>
      <c r="E1966" s="53">
        <v>212700.11</v>
      </c>
      <c r="F1966" s="26">
        <v>0.21</v>
      </c>
      <c r="G1966" s="53">
        <v>373182.34399999998</v>
      </c>
      <c r="H1966" s="67"/>
      <c r="I1966" s="68"/>
      <c r="J1966" s="69"/>
      <c r="K1966" s="69"/>
      <c r="L1966" s="69"/>
      <c r="M1966" s="69"/>
      <c r="N1966" s="69"/>
      <c r="O1966" s="35"/>
      <c r="P1966" s="35" t="s">
        <v>25948</v>
      </c>
      <c r="Q1966" s="36">
        <v>1</v>
      </c>
      <c r="R1966" s="35" t="s">
        <v>9849</v>
      </c>
      <c r="S1966" s="35" t="s">
        <v>28504</v>
      </c>
      <c r="T1966" s="35">
        <v>0</v>
      </c>
      <c r="U1966" s="35">
        <v>0</v>
      </c>
      <c r="V1966" s="36">
        <v>2</v>
      </c>
      <c r="W1966" s="36">
        <v>2</v>
      </c>
      <c r="X1966" s="37" t="s">
        <v>65</v>
      </c>
    </row>
    <row r="1967" spans="1:24" ht="24" customHeight="1" x14ac:dyDescent="0.2">
      <c r="A1967" s="50" t="s">
        <v>3698</v>
      </c>
      <c r="B1967" s="60" t="s">
        <v>3703</v>
      </c>
      <c r="C1967" s="76" t="s">
        <v>3703</v>
      </c>
      <c r="D1967" s="61" t="s">
        <v>3704</v>
      </c>
      <c r="E1967" s="53">
        <v>1129.123</v>
      </c>
      <c r="F1967" s="26">
        <v>0.21</v>
      </c>
      <c r="G1967" s="53">
        <v>1981.046</v>
      </c>
      <c r="H1967" s="67"/>
      <c r="I1967" s="68"/>
      <c r="J1967" s="69"/>
      <c r="K1967" s="69"/>
      <c r="L1967" s="69"/>
      <c r="M1967" s="69"/>
      <c r="N1967" s="69"/>
      <c r="O1967" s="35"/>
      <c r="P1967" s="35" t="s">
        <v>25949</v>
      </c>
      <c r="Q1967" s="36">
        <v>6</v>
      </c>
      <c r="R1967" s="35" t="s">
        <v>9849</v>
      </c>
      <c r="S1967" s="35" t="s">
        <v>28503</v>
      </c>
      <c r="T1967" s="35">
        <v>0</v>
      </c>
      <c r="U1967" s="35">
        <v>0</v>
      </c>
      <c r="V1967" s="36">
        <v>6</v>
      </c>
      <c r="W1967" s="36">
        <v>6</v>
      </c>
      <c r="X1967" s="37" t="s">
        <v>65</v>
      </c>
    </row>
    <row r="1968" spans="1:24" ht="24" customHeight="1" x14ac:dyDescent="0.2">
      <c r="A1968" s="50" t="s">
        <v>3698</v>
      </c>
      <c r="B1968" s="60" t="s">
        <v>23969</v>
      </c>
      <c r="C1968" s="76" t="s">
        <v>23969</v>
      </c>
      <c r="D1968" s="61" t="s">
        <v>23970</v>
      </c>
      <c r="E1968" s="53">
        <v>1200.1099999999999</v>
      </c>
      <c r="F1968" s="26">
        <v>0.21</v>
      </c>
      <c r="G1968" s="53">
        <v>2105.5940000000001</v>
      </c>
      <c r="H1968" s="67"/>
      <c r="I1968" s="68"/>
      <c r="J1968" s="69"/>
      <c r="K1968" s="69"/>
      <c r="L1968" s="69"/>
      <c r="M1968" s="69"/>
      <c r="N1968" s="69"/>
      <c r="O1968" s="35"/>
      <c r="P1968" s="35" t="s">
        <v>65</v>
      </c>
      <c r="Q1968" s="36">
        <v>6</v>
      </c>
      <c r="R1968" s="35" t="s">
        <v>27</v>
      </c>
      <c r="S1968" s="35" t="s">
        <v>28503</v>
      </c>
      <c r="T1968" s="35">
        <v>0</v>
      </c>
      <c r="U1968" s="35">
        <v>0</v>
      </c>
      <c r="V1968" s="36" t="e">
        <v>#N/A</v>
      </c>
      <c r="W1968" s="36" t="e">
        <v>#N/A</v>
      </c>
      <c r="X1968" s="37" t="s">
        <v>65</v>
      </c>
    </row>
    <row r="1969" spans="1:24" ht="24" customHeight="1" x14ac:dyDescent="0.2">
      <c r="A1969" s="50" t="s">
        <v>3698</v>
      </c>
      <c r="B1969" s="60" t="s">
        <v>3705</v>
      </c>
      <c r="C1969" s="76" t="s">
        <v>3705</v>
      </c>
      <c r="D1969" s="61" t="s">
        <v>3706</v>
      </c>
      <c r="E1969" s="53">
        <v>55991.19</v>
      </c>
      <c r="F1969" s="26">
        <v>0.21</v>
      </c>
      <c r="G1969" s="53">
        <v>94849.081000000006</v>
      </c>
      <c r="H1969" s="67"/>
      <c r="I1969" s="68"/>
      <c r="J1969" s="69"/>
      <c r="K1969" s="69"/>
      <c r="L1969" s="69"/>
      <c r="M1969" s="69"/>
      <c r="N1969" s="69"/>
      <c r="O1969" s="35"/>
      <c r="P1969" s="35" t="s">
        <v>65</v>
      </c>
      <c r="Q1969" s="36">
        <v>1</v>
      </c>
      <c r="R1969" s="35" t="s">
        <v>27</v>
      </c>
      <c r="S1969" s="35" t="s">
        <v>28503</v>
      </c>
      <c r="T1969" s="35">
        <v>0</v>
      </c>
      <c r="U1969" s="35">
        <v>0</v>
      </c>
      <c r="V1969" s="36">
        <v>1</v>
      </c>
      <c r="W1969" s="36">
        <v>1</v>
      </c>
      <c r="X1969" s="37" t="s">
        <v>65</v>
      </c>
    </row>
    <row r="1970" spans="1:24" ht="24" customHeight="1" x14ac:dyDescent="0.2">
      <c r="A1970" s="50" t="s">
        <v>3698</v>
      </c>
      <c r="B1970" s="60" t="s">
        <v>3707</v>
      </c>
      <c r="C1970" s="76" t="s">
        <v>3707</v>
      </c>
      <c r="D1970" s="61" t="s">
        <v>3708</v>
      </c>
      <c r="E1970" s="53">
        <v>46620.34</v>
      </c>
      <c r="F1970" s="26">
        <v>0.21</v>
      </c>
      <c r="G1970" s="53">
        <v>78974.861000000004</v>
      </c>
      <c r="H1970" s="67"/>
      <c r="I1970" s="68"/>
      <c r="J1970" s="69"/>
      <c r="K1970" s="69"/>
      <c r="L1970" s="69"/>
      <c r="M1970" s="69"/>
      <c r="N1970" s="69"/>
      <c r="O1970" s="35"/>
      <c r="P1970" s="35" t="s">
        <v>65</v>
      </c>
      <c r="Q1970" s="36">
        <v>1</v>
      </c>
      <c r="R1970" s="35" t="s">
        <v>27</v>
      </c>
      <c r="S1970" s="35" t="s">
        <v>28503</v>
      </c>
      <c r="T1970" s="35">
        <v>0</v>
      </c>
      <c r="U1970" s="35">
        <v>0</v>
      </c>
      <c r="V1970" s="36">
        <v>1</v>
      </c>
      <c r="W1970" s="36">
        <v>1</v>
      </c>
      <c r="X1970" s="37" t="s">
        <v>65</v>
      </c>
    </row>
    <row r="1971" spans="1:24" ht="24" customHeight="1" x14ac:dyDescent="0.2">
      <c r="A1971" s="50" t="s">
        <v>3698</v>
      </c>
      <c r="B1971" s="60" t="s">
        <v>23971</v>
      </c>
      <c r="C1971" s="76" t="s">
        <v>23971</v>
      </c>
      <c r="D1971" s="61" t="s">
        <v>23972</v>
      </c>
      <c r="E1971" s="53">
        <v>10614.11</v>
      </c>
      <c r="F1971" s="26">
        <v>0.21</v>
      </c>
      <c r="G1971" s="53">
        <v>18622.456999999999</v>
      </c>
      <c r="H1971" s="67"/>
      <c r="I1971" s="68"/>
      <c r="J1971" s="69"/>
      <c r="K1971" s="69"/>
      <c r="L1971" s="69"/>
      <c r="M1971" s="69"/>
      <c r="N1971" s="69"/>
      <c r="O1971" s="35"/>
      <c r="P1971" s="35" t="s">
        <v>65</v>
      </c>
      <c r="Q1971" s="36">
        <v>1</v>
      </c>
      <c r="R1971" s="35" t="s">
        <v>27</v>
      </c>
      <c r="S1971" s="35" t="s">
        <v>28503</v>
      </c>
      <c r="T1971" s="35">
        <v>0</v>
      </c>
      <c r="U1971" s="35">
        <v>0</v>
      </c>
      <c r="V1971" s="36" t="e">
        <v>#N/A</v>
      </c>
      <c r="W1971" s="36" t="e">
        <v>#N/A</v>
      </c>
      <c r="X1971" s="37" t="s">
        <v>65</v>
      </c>
    </row>
    <row r="1972" spans="1:24" ht="24" customHeight="1" x14ac:dyDescent="0.2">
      <c r="A1972" s="50" t="s">
        <v>3698</v>
      </c>
      <c r="B1972" s="60" t="s">
        <v>18537</v>
      </c>
      <c r="C1972" s="76">
        <v>2710150</v>
      </c>
      <c r="D1972" s="61" t="s">
        <v>18538</v>
      </c>
      <c r="E1972" s="53">
        <v>1362.46</v>
      </c>
      <c r="F1972" s="26">
        <v>0.21</v>
      </c>
      <c r="G1972" s="53">
        <v>2390.44</v>
      </c>
      <c r="H1972" s="67"/>
      <c r="I1972" s="68"/>
      <c r="J1972" s="69"/>
      <c r="K1972" s="69"/>
      <c r="L1972" s="69"/>
      <c r="M1972" s="69"/>
      <c r="N1972" s="69"/>
      <c r="O1972" s="35"/>
      <c r="P1972" s="35" t="s">
        <v>25950</v>
      </c>
      <c r="Q1972" s="36">
        <v>1</v>
      </c>
      <c r="R1972" s="35" t="s">
        <v>27</v>
      </c>
      <c r="S1972" s="35" t="s">
        <v>28504</v>
      </c>
      <c r="T1972" s="35">
        <v>0</v>
      </c>
      <c r="U1972" s="35">
        <v>0</v>
      </c>
      <c r="V1972" s="36">
        <v>1</v>
      </c>
      <c r="W1972" s="36">
        <v>1</v>
      </c>
      <c r="X1972" s="37" t="s">
        <v>65</v>
      </c>
    </row>
    <row r="1973" spans="1:24" ht="24" customHeight="1" x14ac:dyDescent="0.2">
      <c r="A1973" s="50" t="s">
        <v>3698</v>
      </c>
      <c r="B1973" s="60" t="s">
        <v>3709</v>
      </c>
      <c r="C1973" s="76">
        <v>2918268</v>
      </c>
      <c r="D1973" s="61" t="s">
        <v>3710</v>
      </c>
      <c r="E1973" s="53">
        <v>27722.71</v>
      </c>
      <c r="F1973" s="26">
        <v>0.21</v>
      </c>
      <c r="G1973" s="53">
        <v>48639.495000000003</v>
      </c>
      <c r="H1973" s="67"/>
      <c r="I1973" s="68"/>
      <c r="J1973" s="69"/>
      <c r="K1973" s="69"/>
      <c r="L1973" s="69"/>
      <c r="M1973" s="69"/>
      <c r="N1973" s="69"/>
      <c r="O1973" s="35"/>
      <c r="P1973" s="35" t="s">
        <v>25951</v>
      </c>
      <c r="Q1973" s="36">
        <v>1</v>
      </c>
      <c r="R1973" s="35" t="s">
        <v>9849</v>
      </c>
      <c r="S1973" s="35" t="s">
        <v>28504</v>
      </c>
      <c r="T1973" s="35">
        <v>0</v>
      </c>
      <c r="U1973" s="35">
        <v>0</v>
      </c>
      <c r="V1973" s="36">
        <v>1</v>
      </c>
      <c r="W1973" s="36">
        <v>1</v>
      </c>
      <c r="X1973" s="37" t="s">
        <v>65</v>
      </c>
    </row>
    <row r="1974" spans="1:24" ht="24" customHeight="1" x14ac:dyDescent="0.2">
      <c r="A1974" s="50" t="s">
        <v>3698</v>
      </c>
      <c r="B1974" s="60" t="s">
        <v>3711</v>
      </c>
      <c r="C1974" s="76">
        <v>2937510</v>
      </c>
      <c r="D1974" s="61" t="s">
        <v>3712</v>
      </c>
      <c r="E1974" s="53">
        <v>435972.8</v>
      </c>
      <c r="F1974" s="26">
        <v>0.21</v>
      </c>
      <c r="G1974" s="53">
        <v>764914.27800000005</v>
      </c>
      <c r="H1974" s="67"/>
      <c r="I1974" s="68"/>
      <c r="J1974" s="69"/>
      <c r="K1974" s="69"/>
      <c r="L1974" s="69"/>
      <c r="M1974" s="69"/>
      <c r="N1974" s="69"/>
      <c r="O1974" s="35"/>
      <c r="P1974" s="35" t="s">
        <v>25952</v>
      </c>
      <c r="Q1974" s="36">
        <v>1</v>
      </c>
      <c r="R1974" s="35" t="s">
        <v>9849</v>
      </c>
      <c r="S1974" s="35" t="s">
        <v>28504</v>
      </c>
      <c r="T1974" s="35">
        <v>0</v>
      </c>
      <c r="U1974" s="35">
        <v>0</v>
      </c>
      <c r="V1974" s="36">
        <v>1</v>
      </c>
      <c r="W1974" s="36">
        <v>1</v>
      </c>
      <c r="X1974" s="37" t="s">
        <v>65</v>
      </c>
    </row>
    <row r="1975" spans="1:24" ht="24" customHeight="1" x14ac:dyDescent="0.2">
      <c r="A1975" s="50" t="s">
        <v>3698</v>
      </c>
      <c r="B1975" s="60" t="s">
        <v>3713</v>
      </c>
      <c r="C1975" s="76" t="s">
        <v>3713</v>
      </c>
      <c r="D1975" s="61" t="s">
        <v>3714</v>
      </c>
      <c r="E1975" s="53">
        <v>5096.0600000000004</v>
      </c>
      <c r="F1975" s="26">
        <v>0.21</v>
      </c>
      <c r="G1975" s="53">
        <v>8941.0409999999993</v>
      </c>
      <c r="H1975" s="67"/>
      <c r="I1975" s="68"/>
      <c r="J1975" s="69"/>
      <c r="K1975" s="69"/>
      <c r="L1975" s="69"/>
      <c r="M1975" s="69"/>
      <c r="N1975" s="69"/>
      <c r="O1975" s="35"/>
      <c r="P1975" s="35" t="s">
        <v>25953</v>
      </c>
      <c r="Q1975" s="36">
        <v>1</v>
      </c>
      <c r="R1975" s="35" t="s">
        <v>9849</v>
      </c>
      <c r="S1975" s="35" t="s">
        <v>28504</v>
      </c>
      <c r="T1975" s="35">
        <v>0</v>
      </c>
      <c r="U1975" s="35">
        <v>0</v>
      </c>
      <c r="V1975" s="36">
        <v>1</v>
      </c>
      <c r="W1975" s="36">
        <v>1</v>
      </c>
      <c r="X1975" s="37" t="s">
        <v>65</v>
      </c>
    </row>
    <row r="1976" spans="1:24" ht="24" customHeight="1" x14ac:dyDescent="0.2">
      <c r="A1976" s="50" t="s">
        <v>3698</v>
      </c>
      <c r="B1976" s="60" t="s">
        <v>3715</v>
      </c>
      <c r="C1976" s="76" t="s">
        <v>3715</v>
      </c>
      <c r="D1976" s="61" t="s">
        <v>23973</v>
      </c>
      <c r="E1976" s="53">
        <v>11980.21</v>
      </c>
      <c r="F1976" s="26">
        <v>0.21</v>
      </c>
      <c r="G1976" s="53">
        <v>21019.273000000001</v>
      </c>
      <c r="H1976" s="67"/>
      <c r="I1976" s="68"/>
      <c r="J1976" s="69"/>
      <c r="K1976" s="69"/>
      <c r="L1976" s="69"/>
      <c r="M1976" s="69"/>
      <c r="N1976" s="69"/>
      <c r="O1976" s="35"/>
      <c r="P1976" s="35" t="s">
        <v>25954</v>
      </c>
      <c r="Q1976" s="36">
        <v>1</v>
      </c>
      <c r="R1976" s="35" t="s">
        <v>9849</v>
      </c>
      <c r="S1976" s="35" t="s">
        <v>28504</v>
      </c>
      <c r="T1976" s="35">
        <v>0</v>
      </c>
      <c r="U1976" s="35">
        <v>0</v>
      </c>
      <c r="V1976" s="36">
        <v>1</v>
      </c>
      <c r="W1976" s="36">
        <v>1</v>
      </c>
      <c r="X1976" s="37" t="s">
        <v>65</v>
      </c>
    </row>
    <row r="1977" spans="1:24" ht="24" customHeight="1" x14ac:dyDescent="0.2">
      <c r="A1977" s="50" t="s">
        <v>3698</v>
      </c>
      <c r="B1977" s="60" t="s">
        <v>3717</v>
      </c>
      <c r="C1977" s="76" t="s">
        <v>3717</v>
      </c>
      <c r="D1977" s="61" t="s">
        <v>3718</v>
      </c>
      <c r="E1977" s="53">
        <v>8771.9500000000007</v>
      </c>
      <c r="F1977" s="26">
        <v>0.21</v>
      </c>
      <c r="G1977" s="53">
        <v>15390.388999999999</v>
      </c>
      <c r="H1977" s="67"/>
      <c r="I1977" s="68"/>
      <c r="J1977" s="69"/>
      <c r="K1977" s="69"/>
      <c r="L1977" s="69"/>
      <c r="M1977" s="69"/>
      <c r="N1977" s="69"/>
      <c r="O1977" s="35"/>
      <c r="P1977" s="35" t="s">
        <v>25955</v>
      </c>
      <c r="Q1977" s="36">
        <v>1</v>
      </c>
      <c r="R1977" s="35" t="s">
        <v>9849</v>
      </c>
      <c r="S1977" s="35" t="s">
        <v>28504</v>
      </c>
      <c r="T1977" s="35">
        <v>0</v>
      </c>
      <c r="U1977" s="35">
        <v>0</v>
      </c>
      <c r="V1977" s="36">
        <v>1</v>
      </c>
      <c r="W1977" s="36">
        <v>1</v>
      </c>
      <c r="X1977" s="37" t="s">
        <v>65</v>
      </c>
    </row>
    <row r="1978" spans="1:24" ht="24" customHeight="1" x14ac:dyDescent="0.2">
      <c r="A1978" s="50" t="s">
        <v>3698</v>
      </c>
      <c r="B1978" s="60" t="s">
        <v>23974</v>
      </c>
      <c r="C1978" s="76" t="s">
        <v>23974</v>
      </c>
      <c r="D1978" s="61" t="s">
        <v>23975</v>
      </c>
      <c r="E1978" s="53">
        <v>11980.21</v>
      </c>
      <c r="F1978" s="26">
        <v>0.21</v>
      </c>
      <c r="G1978" s="53">
        <v>21019.273000000001</v>
      </c>
      <c r="H1978" s="67"/>
      <c r="I1978" s="68"/>
      <c r="J1978" s="69"/>
      <c r="K1978" s="69"/>
      <c r="L1978" s="69"/>
      <c r="M1978" s="69"/>
      <c r="N1978" s="69"/>
      <c r="O1978" s="35"/>
      <c r="P1978" s="35" t="s">
        <v>25955</v>
      </c>
      <c r="Q1978" s="36">
        <v>1</v>
      </c>
      <c r="R1978" s="35" t="s">
        <v>9849</v>
      </c>
      <c r="S1978" s="35" t="s">
        <v>28504</v>
      </c>
      <c r="T1978" s="35">
        <v>0</v>
      </c>
      <c r="U1978" s="35">
        <v>0</v>
      </c>
      <c r="V1978" s="36" t="e">
        <v>#N/A</v>
      </c>
      <c r="W1978" s="36" t="e">
        <v>#N/A</v>
      </c>
      <c r="X1978" s="37" t="s">
        <v>65</v>
      </c>
    </row>
    <row r="1979" spans="1:24" ht="24" customHeight="1" x14ac:dyDescent="0.2">
      <c r="A1979" s="50" t="s">
        <v>3698</v>
      </c>
      <c r="B1979" s="60" t="s">
        <v>3719</v>
      </c>
      <c r="C1979" s="76" t="s">
        <v>3719</v>
      </c>
      <c r="D1979" s="61" t="s">
        <v>23976</v>
      </c>
      <c r="E1979" s="53">
        <v>5409.32</v>
      </c>
      <c r="F1979" s="26">
        <v>0.21</v>
      </c>
      <c r="G1979" s="53">
        <v>9490.6470000000008</v>
      </c>
      <c r="H1979" s="67"/>
      <c r="I1979" s="68"/>
      <c r="J1979" s="69"/>
      <c r="K1979" s="69"/>
      <c r="L1979" s="69"/>
      <c r="M1979" s="69"/>
      <c r="N1979" s="69"/>
      <c r="O1979" s="35"/>
      <c r="P1979" s="35" t="s">
        <v>25956</v>
      </c>
      <c r="Q1979" s="36">
        <v>1</v>
      </c>
      <c r="R1979" s="35" t="s">
        <v>9849</v>
      </c>
      <c r="S1979" s="35" t="s">
        <v>28504</v>
      </c>
      <c r="T1979" s="35">
        <v>0</v>
      </c>
      <c r="U1979" s="35">
        <v>0</v>
      </c>
      <c r="V1979" s="36">
        <v>1</v>
      </c>
      <c r="W1979" s="36">
        <v>1</v>
      </c>
      <c r="X1979" s="37" t="s">
        <v>65</v>
      </c>
    </row>
    <row r="1980" spans="1:24" ht="24" customHeight="1" x14ac:dyDescent="0.2">
      <c r="A1980" s="50" t="s">
        <v>3698</v>
      </c>
      <c r="B1980" s="60" t="s">
        <v>3721</v>
      </c>
      <c r="C1980" s="76" t="s">
        <v>3721</v>
      </c>
      <c r="D1980" s="61" t="s">
        <v>3722</v>
      </c>
      <c r="E1980" s="53">
        <v>5096.0600000000004</v>
      </c>
      <c r="F1980" s="26">
        <v>0.21</v>
      </c>
      <c r="G1980" s="53">
        <v>8941.0409999999993</v>
      </c>
      <c r="H1980" s="67"/>
      <c r="I1980" s="68"/>
      <c r="J1980" s="69"/>
      <c r="K1980" s="69"/>
      <c r="L1980" s="69"/>
      <c r="M1980" s="69"/>
      <c r="N1980" s="69"/>
      <c r="O1980" s="35"/>
      <c r="P1980" s="35" t="s">
        <v>25957</v>
      </c>
      <c r="Q1980" s="36">
        <v>1</v>
      </c>
      <c r="R1980" s="35" t="s">
        <v>9849</v>
      </c>
      <c r="S1980" s="35" t="s">
        <v>28504</v>
      </c>
      <c r="T1980" s="35">
        <v>0</v>
      </c>
      <c r="U1980" s="35">
        <v>0</v>
      </c>
      <c r="V1980" s="36">
        <v>1</v>
      </c>
      <c r="W1980" s="36">
        <v>1</v>
      </c>
      <c r="X1980" s="37" t="s">
        <v>65</v>
      </c>
    </row>
    <row r="1981" spans="1:24" ht="24" customHeight="1" x14ac:dyDescent="0.2">
      <c r="A1981" s="50" t="s">
        <v>3698</v>
      </c>
      <c r="B1981" s="60" t="s">
        <v>3723</v>
      </c>
      <c r="C1981" s="76" t="s">
        <v>3723</v>
      </c>
      <c r="D1981" s="61" t="s">
        <v>3724</v>
      </c>
      <c r="E1981" s="53">
        <v>5096.0600000000004</v>
      </c>
      <c r="F1981" s="26">
        <v>0.21</v>
      </c>
      <c r="G1981" s="53">
        <v>8941.0409999999993</v>
      </c>
      <c r="H1981" s="67"/>
      <c r="I1981" s="68"/>
      <c r="J1981" s="69"/>
      <c r="K1981" s="69"/>
      <c r="L1981" s="69"/>
      <c r="M1981" s="69"/>
      <c r="N1981" s="69"/>
      <c r="O1981" s="35"/>
      <c r="P1981" s="35" t="s">
        <v>25958</v>
      </c>
      <c r="Q1981" s="36">
        <v>1</v>
      </c>
      <c r="R1981" s="35" t="s">
        <v>9849</v>
      </c>
      <c r="S1981" s="35" t="s">
        <v>28503</v>
      </c>
      <c r="T1981" s="35">
        <v>0</v>
      </c>
      <c r="U1981" s="35">
        <v>0</v>
      </c>
      <c r="V1981" s="36">
        <v>1</v>
      </c>
      <c r="W1981" s="36">
        <v>1</v>
      </c>
      <c r="X1981" s="37" t="s">
        <v>65</v>
      </c>
    </row>
    <row r="1982" spans="1:24" ht="24" customHeight="1" x14ac:dyDescent="0.2">
      <c r="A1982" s="50" t="s">
        <v>3698</v>
      </c>
      <c r="B1982" s="60" t="s">
        <v>3725</v>
      </c>
      <c r="C1982" s="76" t="s">
        <v>3725</v>
      </c>
      <c r="D1982" s="61" t="s">
        <v>3726</v>
      </c>
      <c r="E1982" s="53">
        <v>3252.99</v>
      </c>
      <c r="F1982" s="26">
        <v>0.21</v>
      </c>
      <c r="G1982" s="53">
        <v>5707.3760000000002</v>
      </c>
      <c r="H1982" s="67"/>
      <c r="I1982" s="68"/>
      <c r="J1982" s="69"/>
      <c r="K1982" s="69"/>
      <c r="L1982" s="69"/>
      <c r="M1982" s="69"/>
      <c r="N1982" s="69"/>
      <c r="O1982" s="35"/>
      <c r="P1982" s="35" t="s">
        <v>25959</v>
      </c>
      <c r="Q1982" s="36">
        <v>1</v>
      </c>
      <c r="R1982" s="35" t="s">
        <v>27</v>
      </c>
      <c r="S1982" s="35" t="s">
        <v>28503</v>
      </c>
      <c r="T1982" s="35">
        <v>0</v>
      </c>
      <c r="U1982" s="35">
        <v>0</v>
      </c>
      <c r="V1982" s="36">
        <v>1</v>
      </c>
      <c r="W1982" s="36">
        <v>1</v>
      </c>
      <c r="X1982" s="37" t="s">
        <v>65</v>
      </c>
    </row>
    <row r="1983" spans="1:24" ht="24" customHeight="1" x14ac:dyDescent="0.2">
      <c r="A1983" s="50" t="s">
        <v>3698</v>
      </c>
      <c r="B1983" s="60" t="s">
        <v>3727</v>
      </c>
      <c r="C1983" s="76" t="s">
        <v>3727</v>
      </c>
      <c r="D1983" s="61" t="s">
        <v>3728</v>
      </c>
      <c r="E1983" s="53">
        <v>5096.0600000000004</v>
      </c>
      <c r="F1983" s="26">
        <v>0.21</v>
      </c>
      <c r="G1983" s="53">
        <v>8941.0409999999993</v>
      </c>
      <c r="H1983" s="67"/>
      <c r="I1983" s="68"/>
      <c r="J1983" s="69"/>
      <c r="K1983" s="69"/>
      <c r="L1983" s="69"/>
      <c r="M1983" s="69"/>
      <c r="N1983" s="69"/>
      <c r="O1983" s="35"/>
      <c r="P1983" s="35" t="s">
        <v>25960</v>
      </c>
      <c r="Q1983" s="36">
        <v>1</v>
      </c>
      <c r="R1983" s="35" t="s">
        <v>9849</v>
      </c>
      <c r="S1983" s="35" t="s">
        <v>28504</v>
      </c>
      <c r="T1983" s="35">
        <v>0</v>
      </c>
      <c r="U1983" s="35">
        <v>0</v>
      </c>
      <c r="V1983" s="36">
        <v>1</v>
      </c>
      <c r="W1983" s="36">
        <v>1</v>
      </c>
      <c r="X1983" s="37" t="s">
        <v>65</v>
      </c>
    </row>
    <row r="1984" spans="1:24" ht="24" customHeight="1" x14ac:dyDescent="0.2">
      <c r="A1984" s="50" t="s">
        <v>3698</v>
      </c>
      <c r="B1984" s="60" t="s">
        <v>3729</v>
      </c>
      <c r="C1984" s="76" t="s">
        <v>3729</v>
      </c>
      <c r="D1984" s="61" t="s">
        <v>3730</v>
      </c>
      <c r="E1984" s="53">
        <v>7643.89</v>
      </c>
      <c r="F1984" s="26">
        <v>0.21</v>
      </c>
      <c r="G1984" s="53">
        <v>13411.204</v>
      </c>
      <c r="H1984" s="67"/>
      <c r="I1984" s="68"/>
      <c r="J1984" s="69"/>
      <c r="K1984" s="69"/>
      <c r="L1984" s="69"/>
      <c r="M1984" s="69"/>
      <c r="N1984" s="69"/>
      <c r="O1984" s="35"/>
      <c r="P1984" s="35" t="s">
        <v>25961</v>
      </c>
      <c r="Q1984" s="36">
        <v>1</v>
      </c>
      <c r="R1984" s="35" t="s">
        <v>9849</v>
      </c>
      <c r="S1984" s="35" t="s">
        <v>28504</v>
      </c>
      <c r="T1984" s="35">
        <v>0</v>
      </c>
      <c r="U1984" s="35">
        <v>0</v>
      </c>
      <c r="V1984" s="36">
        <v>1</v>
      </c>
      <c r="W1984" s="36">
        <v>1</v>
      </c>
      <c r="X1984" s="37" t="s">
        <v>65</v>
      </c>
    </row>
    <row r="1985" spans="1:24" ht="24" customHeight="1" x14ac:dyDescent="0.2">
      <c r="A1985" s="50" t="s">
        <v>3698</v>
      </c>
      <c r="B1985" s="60" t="s">
        <v>3731</v>
      </c>
      <c r="C1985" s="76">
        <v>4018005</v>
      </c>
      <c r="D1985" s="61" t="s">
        <v>3732</v>
      </c>
      <c r="E1985" s="53">
        <v>7643.89</v>
      </c>
      <c r="F1985" s="26">
        <v>0.21</v>
      </c>
      <c r="G1985" s="53">
        <v>13411.204</v>
      </c>
      <c r="H1985" s="67"/>
      <c r="I1985" s="68"/>
      <c r="J1985" s="69"/>
      <c r="K1985" s="69"/>
      <c r="L1985" s="69"/>
      <c r="M1985" s="69"/>
      <c r="N1985" s="69"/>
      <c r="O1985" s="35"/>
      <c r="P1985" s="35" t="s">
        <v>25962</v>
      </c>
      <c r="Q1985" s="36">
        <v>1</v>
      </c>
      <c r="R1985" s="35" t="s">
        <v>9849</v>
      </c>
      <c r="S1985" s="35" t="s">
        <v>28504</v>
      </c>
      <c r="T1985" s="35">
        <v>0</v>
      </c>
      <c r="U1985" s="35">
        <v>0</v>
      </c>
      <c r="V1985" s="36">
        <v>1</v>
      </c>
      <c r="W1985" s="36">
        <v>1</v>
      </c>
      <c r="X1985" s="37" t="s">
        <v>65</v>
      </c>
    </row>
    <row r="1986" spans="1:24" ht="24" customHeight="1" x14ac:dyDescent="0.2">
      <c r="A1986" s="50" t="s">
        <v>3698</v>
      </c>
      <c r="B1986" s="60" t="s">
        <v>3733</v>
      </c>
      <c r="C1986" s="76" t="s">
        <v>3733</v>
      </c>
      <c r="D1986" s="61" t="s">
        <v>3734</v>
      </c>
      <c r="E1986" s="53">
        <v>5096.0600000000004</v>
      </c>
      <c r="F1986" s="26">
        <v>0.21</v>
      </c>
      <c r="G1986" s="53">
        <v>8941.0409999999993</v>
      </c>
      <c r="H1986" s="67"/>
      <c r="I1986" s="68"/>
      <c r="J1986" s="69"/>
      <c r="K1986" s="69"/>
      <c r="L1986" s="69"/>
      <c r="M1986" s="69"/>
      <c r="N1986" s="69"/>
      <c r="O1986" s="35"/>
      <c r="P1986" s="35" t="s">
        <v>25963</v>
      </c>
      <c r="Q1986" s="36">
        <v>1</v>
      </c>
      <c r="R1986" s="35" t="s">
        <v>9849</v>
      </c>
      <c r="S1986" s="35" t="s">
        <v>28504</v>
      </c>
      <c r="T1986" s="35">
        <v>0</v>
      </c>
      <c r="U1986" s="35">
        <v>0</v>
      </c>
      <c r="V1986" s="36">
        <v>1</v>
      </c>
      <c r="W1986" s="36">
        <v>1</v>
      </c>
      <c r="X1986" s="37" t="s">
        <v>65</v>
      </c>
    </row>
    <row r="1987" spans="1:24" ht="24" customHeight="1" x14ac:dyDescent="0.2">
      <c r="A1987" s="50" t="s">
        <v>18572</v>
      </c>
      <c r="B1987" s="60" t="s">
        <v>18575</v>
      </c>
      <c r="C1987" s="76" t="s">
        <v>18575</v>
      </c>
      <c r="D1987" s="61" t="s">
        <v>18576</v>
      </c>
      <c r="E1987" s="53">
        <v>9604.1</v>
      </c>
      <c r="F1987" s="26">
        <v>0.21</v>
      </c>
      <c r="G1987" s="53">
        <v>16850.400000000001</v>
      </c>
      <c r="H1987" s="67"/>
      <c r="I1987" s="68"/>
      <c r="J1987" s="69"/>
      <c r="K1987" s="69"/>
      <c r="L1987" s="69"/>
      <c r="M1987" s="69"/>
      <c r="N1987" s="69"/>
      <c r="O1987" s="35"/>
      <c r="P1987" s="35" t="s">
        <v>25964</v>
      </c>
      <c r="Q1987" s="36">
        <v>1</v>
      </c>
      <c r="R1987" s="35" t="s">
        <v>9849</v>
      </c>
      <c r="S1987" s="35" t="s">
        <v>28503</v>
      </c>
      <c r="T1987" s="35">
        <v>0</v>
      </c>
      <c r="U1987" s="35">
        <v>0</v>
      </c>
      <c r="V1987" s="36">
        <v>1</v>
      </c>
      <c r="W1987" s="36">
        <v>1</v>
      </c>
      <c r="X1987" s="37" t="s">
        <v>65</v>
      </c>
    </row>
    <row r="1988" spans="1:24" ht="24" customHeight="1" x14ac:dyDescent="0.2">
      <c r="A1988" s="50" t="s">
        <v>18572</v>
      </c>
      <c r="B1988" s="60" t="s">
        <v>18577</v>
      </c>
      <c r="C1988" s="76" t="s">
        <v>18577</v>
      </c>
      <c r="D1988" s="61" t="s">
        <v>18578</v>
      </c>
      <c r="E1988" s="53">
        <v>23090.52</v>
      </c>
      <c r="F1988" s="26">
        <v>0.21</v>
      </c>
      <c r="G1988" s="53">
        <v>40512.313000000002</v>
      </c>
      <c r="H1988" s="67"/>
      <c r="I1988" s="68"/>
      <c r="J1988" s="69"/>
      <c r="K1988" s="69"/>
      <c r="L1988" s="69"/>
      <c r="M1988" s="69"/>
      <c r="N1988" s="69"/>
      <c r="O1988" s="35"/>
      <c r="P1988" s="35" t="s">
        <v>25965</v>
      </c>
      <c r="Q1988" s="36">
        <v>1</v>
      </c>
      <c r="R1988" s="35" t="s">
        <v>27</v>
      </c>
      <c r="S1988" s="35" t="s">
        <v>28504</v>
      </c>
      <c r="T1988" s="35">
        <v>0</v>
      </c>
      <c r="U1988" s="35">
        <v>0</v>
      </c>
      <c r="V1988" s="36">
        <v>1</v>
      </c>
      <c r="W1988" s="36">
        <v>1</v>
      </c>
      <c r="X1988" s="37" t="s">
        <v>65</v>
      </c>
    </row>
    <row r="1989" spans="1:24" ht="24" customHeight="1" x14ac:dyDescent="0.2">
      <c r="A1989" s="50" t="s">
        <v>18572</v>
      </c>
      <c r="B1989" s="60" t="s">
        <v>18579</v>
      </c>
      <c r="C1989" s="76" t="s">
        <v>18579</v>
      </c>
      <c r="D1989" s="61" t="s">
        <v>23977</v>
      </c>
      <c r="E1989" s="53">
        <v>9605.0400000000009</v>
      </c>
      <c r="F1989" s="26">
        <v>0.21</v>
      </c>
      <c r="G1989" s="53">
        <v>16852.044999999998</v>
      </c>
      <c r="H1989" s="67"/>
      <c r="I1989" s="68"/>
      <c r="J1989" s="69"/>
      <c r="K1989" s="69"/>
      <c r="L1989" s="69"/>
      <c r="M1989" s="69"/>
      <c r="N1989" s="69"/>
      <c r="O1989" s="35"/>
      <c r="P1989" s="35" t="s">
        <v>25966</v>
      </c>
      <c r="Q1989" s="36">
        <v>1</v>
      </c>
      <c r="R1989" s="35" t="s">
        <v>9849</v>
      </c>
      <c r="S1989" s="35" t="s">
        <v>28504</v>
      </c>
      <c r="T1989" s="35">
        <v>0</v>
      </c>
      <c r="U1989" s="35">
        <v>0</v>
      </c>
      <c r="V1989" s="36">
        <v>1</v>
      </c>
      <c r="W1989" s="36">
        <v>1</v>
      </c>
      <c r="X1989" s="37" t="s">
        <v>65</v>
      </c>
    </row>
    <row r="1990" spans="1:24" ht="24" customHeight="1" x14ac:dyDescent="0.2">
      <c r="A1990" s="50" t="s">
        <v>18572</v>
      </c>
      <c r="B1990" s="60" t="s">
        <v>18581</v>
      </c>
      <c r="C1990" s="76" t="s">
        <v>18581</v>
      </c>
      <c r="D1990" s="61" t="s">
        <v>18582</v>
      </c>
      <c r="E1990" s="53">
        <v>4656.6899999999996</v>
      </c>
      <c r="F1990" s="26">
        <v>0.21</v>
      </c>
      <c r="G1990" s="53">
        <v>8170.1620000000003</v>
      </c>
      <c r="H1990" s="67"/>
      <c r="I1990" s="68"/>
      <c r="J1990" s="69"/>
      <c r="K1990" s="69"/>
      <c r="L1990" s="69"/>
      <c r="M1990" s="69"/>
      <c r="N1990" s="69"/>
      <c r="O1990" s="35"/>
      <c r="P1990" s="35" t="s">
        <v>25967</v>
      </c>
      <c r="Q1990" s="36">
        <v>1</v>
      </c>
      <c r="R1990" s="35" t="s">
        <v>9849</v>
      </c>
      <c r="S1990" s="35" t="s">
        <v>28504</v>
      </c>
      <c r="T1990" s="35">
        <v>0</v>
      </c>
      <c r="U1990" s="35">
        <v>0</v>
      </c>
      <c r="V1990" s="36">
        <v>1</v>
      </c>
      <c r="W1990" s="36">
        <v>1</v>
      </c>
      <c r="X1990" s="37" t="s">
        <v>65</v>
      </c>
    </row>
    <row r="1991" spans="1:24" ht="24" customHeight="1" x14ac:dyDescent="0.2">
      <c r="A1991" s="50" t="s">
        <v>18572</v>
      </c>
      <c r="B1991" s="60" t="s">
        <v>18585</v>
      </c>
      <c r="C1991" s="76" t="s">
        <v>18585</v>
      </c>
      <c r="D1991" s="61" t="s">
        <v>18586</v>
      </c>
      <c r="E1991" s="53">
        <v>9605.0400000000009</v>
      </c>
      <c r="F1991" s="26">
        <v>0.21</v>
      </c>
      <c r="G1991" s="53">
        <v>16852.044999999998</v>
      </c>
      <c r="H1991" s="67"/>
      <c r="I1991" s="68"/>
      <c r="J1991" s="69"/>
      <c r="K1991" s="69"/>
      <c r="L1991" s="69"/>
      <c r="M1991" s="69"/>
      <c r="N1991" s="69"/>
      <c r="O1991" s="35"/>
      <c r="P1991" s="35" t="s">
        <v>25968</v>
      </c>
      <c r="Q1991" s="36">
        <v>1</v>
      </c>
      <c r="R1991" s="35" t="s">
        <v>9849</v>
      </c>
      <c r="S1991" s="35" t="s">
        <v>28504</v>
      </c>
      <c r="T1991" s="35">
        <v>0</v>
      </c>
      <c r="U1991" s="35">
        <v>0</v>
      </c>
      <c r="V1991" s="36">
        <v>1</v>
      </c>
      <c r="W1991" s="36">
        <v>1</v>
      </c>
      <c r="X1991" s="37" t="s">
        <v>65</v>
      </c>
    </row>
    <row r="1992" spans="1:24" ht="24" customHeight="1" x14ac:dyDescent="0.2">
      <c r="A1992" s="50" t="s">
        <v>18572</v>
      </c>
      <c r="B1992" s="60" t="s">
        <v>18587</v>
      </c>
      <c r="C1992" s="76" t="s">
        <v>18587</v>
      </c>
      <c r="D1992" s="61" t="s">
        <v>18588</v>
      </c>
      <c r="E1992" s="53">
        <v>9895.25</v>
      </c>
      <c r="F1992" s="26">
        <v>0.21</v>
      </c>
      <c r="G1992" s="53">
        <v>17361.213</v>
      </c>
      <c r="H1992" s="67"/>
      <c r="I1992" s="68"/>
      <c r="J1992" s="69"/>
      <c r="K1992" s="69"/>
      <c r="L1992" s="69"/>
      <c r="M1992" s="69"/>
      <c r="N1992" s="69"/>
      <c r="O1992" s="35"/>
      <c r="P1992" s="35" t="s">
        <v>25969</v>
      </c>
      <c r="Q1992" s="36">
        <v>1</v>
      </c>
      <c r="R1992" s="35" t="s">
        <v>9849</v>
      </c>
      <c r="S1992" s="35" t="s">
        <v>28504</v>
      </c>
      <c r="T1992" s="35">
        <v>0</v>
      </c>
      <c r="U1992" s="35">
        <v>0</v>
      </c>
      <c r="V1992" s="36">
        <v>1</v>
      </c>
      <c r="W1992" s="36">
        <v>1</v>
      </c>
      <c r="X1992" s="37" t="s">
        <v>65</v>
      </c>
    </row>
    <row r="1993" spans="1:24" ht="24" customHeight="1" x14ac:dyDescent="0.2">
      <c r="A1993" s="50" t="s">
        <v>18572</v>
      </c>
      <c r="B1993" s="60" t="s">
        <v>18589</v>
      </c>
      <c r="C1993" s="76" t="s">
        <v>18589</v>
      </c>
      <c r="D1993" s="61" t="s">
        <v>18590</v>
      </c>
      <c r="E1993" s="53">
        <v>12205.78</v>
      </c>
      <c r="F1993" s="26">
        <v>0.21</v>
      </c>
      <c r="G1993" s="53">
        <v>21415.040000000001</v>
      </c>
      <c r="H1993" s="67"/>
      <c r="I1993" s="68"/>
      <c r="J1993" s="69"/>
      <c r="K1993" s="69"/>
      <c r="L1993" s="69"/>
      <c r="M1993" s="69"/>
      <c r="N1993" s="69"/>
      <c r="O1993" s="35"/>
      <c r="P1993" s="35" t="s">
        <v>25970</v>
      </c>
      <c r="Q1993" s="36">
        <v>1</v>
      </c>
      <c r="R1993" s="35" t="s">
        <v>9849</v>
      </c>
      <c r="S1993" s="35" t="s">
        <v>28504</v>
      </c>
      <c r="T1993" s="35">
        <v>0</v>
      </c>
      <c r="U1993" s="35">
        <v>0</v>
      </c>
      <c r="V1993" s="36">
        <v>1</v>
      </c>
      <c r="W1993" s="36">
        <v>1</v>
      </c>
      <c r="X1993" s="37" t="s">
        <v>65</v>
      </c>
    </row>
    <row r="1994" spans="1:24" ht="24" customHeight="1" x14ac:dyDescent="0.2">
      <c r="A1994" s="50" t="s">
        <v>18572</v>
      </c>
      <c r="B1994" s="60" t="s">
        <v>18593</v>
      </c>
      <c r="C1994" s="76" t="s">
        <v>18593</v>
      </c>
      <c r="D1994" s="61" t="s">
        <v>18594</v>
      </c>
      <c r="E1994" s="53">
        <v>5122.1099999999997</v>
      </c>
      <c r="F1994" s="26">
        <v>0.21</v>
      </c>
      <c r="G1994" s="53">
        <v>8986.7430000000004</v>
      </c>
      <c r="H1994" s="67"/>
      <c r="I1994" s="68"/>
      <c r="J1994" s="69"/>
      <c r="K1994" s="69"/>
      <c r="L1994" s="69"/>
      <c r="M1994" s="69"/>
      <c r="N1994" s="69"/>
      <c r="O1994" s="35"/>
      <c r="P1994" s="35" t="s">
        <v>25971</v>
      </c>
      <c r="Q1994" s="36">
        <v>1</v>
      </c>
      <c r="R1994" s="35" t="s">
        <v>9849</v>
      </c>
      <c r="S1994" s="35" t="s">
        <v>28504</v>
      </c>
      <c r="T1994" s="35">
        <v>0</v>
      </c>
      <c r="U1994" s="35">
        <v>0</v>
      </c>
      <c r="V1994" s="36">
        <v>1</v>
      </c>
      <c r="W1994" s="36">
        <v>1</v>
      </c>
      <c r="X1994" s="37" t="s">
        <v>65</v>
      </c>
    </row>
    <row r="1995" spans="1:24" ht="24" customHeight="1" x14ac:dyDescent="0.2">
      <c r="A1995" s="50" t="s">
        <v>18572</v>
      </c>
      <c r="B1995" s="60" t="s">
        <v>18597</v>
      </c>
      <c r="C1995" s="76" t="s">
        <v>18597</v>
      </c>
      <c r="D1995" s="61" t="s">
        <v>18598</v>
      </c>
      <c r="E1995" s="53">
        <v>11001.36</v>
      </c>
      <c r="F1995" s="26">
        <v>0.21</v>
      </c>
      <c r="G1995" s="53">
        <v>19301.883999999998</v>
      </c>
      <c r="H1995" s="67"/>
      <c r="I1995" s="68"/>
      <c r="J1995" s="69"/>
      <c r="K1995" s="69"/>
      <c r="L1995" s="69"/>
      <c r="M1995" s="69"/>
      <c r="N1995" s="69"/>
      <c r="O1995" s="35"/>
      <c r="P1995" s="35" t="s">
        <v>25972</v>
      </c>
      <c r="Q1995" s="36">
        <v>1</v>
      </c>
      <c r="R1995" s="35" t="s">
        <v>9849</v>
      </c>
      <c r="S1995" s="35" t="s">
        <v>28503</v>
      </c>
      <c r="T1995" s="35">
        <v>0</v>
      </c>
      <c r="U1995" s="35">
        <v>0</v>
      </c>
      <c r="V1995" s="36">
        <v>1</v>
      </c>
      <c r="W1995" s="36">
        <v>1</v>
      </c>
      <c r="X1995" s="37" t="s">
        <v>65</v>
      </c>
    </row>
    <row r="1996" spans="1:24" ht="24" customHeight="1" x14ac:dyDescent="0.2">
      <c r="A1996" s="50" t="s">
        <v>18572</v>
      </c>
      <c r="B1996" s="60" t="s">
        <v>18599</v>
      </c>
      <c r="C1996" s="76" t="s">
        <v>18599</v>
      </c>
      <c r="D1996" s="61" t="s">
        <v>18600</v>
      </c>
      <c r="E1996" s="53">
        <v>9313.41</v>
      </c>
      <c r="F1996" s="26">
        <v>0.21</v>
      </c>
      <c r="G1996" s="53">
        <v>16340.371999999999</v>
      </c>
      <c r="H1996" s="67"/>
      <c r="I1996" s="68"/>
      <c r="J1996" s="69"/>
      <c r="K1996" s="69"/>
      <c r="L1996" s="69"/>
      <c r="M1996" s="69"/>
      <c r="N1996" s="69"/>
      <c r="O1996" s="35"/>
      <c r="P1996" s="35" t="s">
        <v>25973</v>
      </c>
      <c r="Q1996" s="36">
        <v>1</v>
      </c>
      <c r="R1996" s="35" t="s">
        <v>9849</v>
      </c>
      <c r="S1996" s="35" t="s">
        <v>28504</v>
      </c>
      <c r="T1996" s="35">
        <v>0</v>
      </c>
      <c r="U1996" s="35">
        <v>0</v>
      </c>
      <c r="V1996" s="36">
        <v>1</v>
      </c>
      <c r="W1996" s="36">
        <v>1</v>
      </c>
      <c r="X1996" s="37" t="s">
        <v>65</v>
      </c>
    </row>
    <row r="1997" spans="1:24" ht="24" customHeight="1" x14ac:dyDescent="0.2">
      <c r="A1997" s="50" t="s">
        <v>18572</v>
      </c>
      <c r="B1997" s="60" t="s">
        <v>18603</v>
      </c>
      <c r="C1997" s="76" t="s">
        <v>18603</v>
      </c>
      <c r="D1997" s="61" t="s">
        <v>18604</v>
      </c>
      <c r="E1997" s="53">
        <v>3754.36</v>
      </c>
      <c r="F1997" s="26">
        <v>0.21</v>
      </c>
      <c r="G1997" s="53">
        <v>6587.0219999999999</v>
      </c>
      <c r="H1997" s="67"/>
      <c r="I1997" s="68"/>
      <c r="J1997" s="69"/>
      <c r="K1997" s="69"/>
      <c r="L1997" s="69"/>
      <c r="M1997" s="69"/>
      <c r="N1997" s="69"/>
      <c r="O1997" s="35"/>
      <c r="P1997" s="35" t="s">
        <v>25974</v>
      </c>
      <c r="Q1997" s="36">
        <v>1</v>
      </c>
      <c r="R1997" s="35" t="s">
        <v>9849</v>
      </c>
      <c r="S1997" s="35" t="s">
        <v>28504</v>
      </c>
      <c r="T1997" s="35">
        <v>0</v>
      </c>
      <c r="U1997" s="35">
        <v>0</v>
      </c>
      <c r="V1997" s="36">
        <v>1</v>
      </c>
      <c r="W1997" s="36">
        <v>1</v>
      </c>
      <c r="X1997" s="37" t="s">
        <v>65</v>
      </c>
    </row>
    <row r="1998" spans="1:24" ht="24" customHeight="1" x14ac:dyDescent="0.2">
      <c r="A1998" s="50" t="s">
        <v>18572</v>
      </c>
      <c r="B1998" s="60" t="s">
        <v>18613</v>
      </c>
      <c r="C1998" s="76" t="s">
        <v>18613</v>
      </c>
      <c r="D1998" s="61" t="s">
        <v>18614</v>
      </c>
      <c r="E1998" s="53">
        <v>7110.58</v>
      </c>
      <c r="F1998" s="26">
        <v>0.21</v>
      </c>
      <c r="G1998" s="53">
        <v>12475.511</v>
      </c>
      <c r="H1998" s="67"/>
      <c r="I1998" s="68"/>
      <c r="J1998" s="69"/>
      <c r="K1998" s="69"/>
      <c r="L1998" s="69"/>
      <c r="M1998" s="69"/>
      <c r="N1998" s="69"/>
      <c r="O1998" s="35"/>
      <c r="P1998" s="35" t="s">
        <v>25975</v>
      </c>
      <c r="Q1998" s="36">
        <v>1</v>
      </c>
      <c r="R1998" s="35" t="s">
        <v>27</v>
      </c>
      <c r="S1998" s="35" t="s">
        <v>28503</v>
      </c>
      <c r="T1998" s="35">
        <v>0</v>
      </c>
      <c r="U1998" s="35">
        <v>0</v>
      </c>
      <c r="V1998" s="36">
        <v>1</v>
      </c>
      <c r="W1998" s="36">
        <v>1</v>
      </c>
      <c r="X1998" s="37" t="s">
        <v>65</v>
      </c>
    </row>
    <row r="1999" spans="1:24" ht="24" customHeight="1" x14ac:dyDescent="0.2">
      <c r="A1999" s="50" t="s">
        <v>18572</v>
      </c>
      <c r="B1999" s="60" t="s">
        <v>18618</v>
      </c>
      <c r="C1999" s="76" t="s">
        <v>18618</v>
      </c>
      <c r="D1999" s="61" t="s">
        <v>18619</v>
      </c>
      <c r="E1999" s="53">
        <v>15715.91</v>
      </c>
      <c r="F1999" s="26">
        <v>0.21</v>
      </c>
      <c r="G1999" s="53">
        <v>27573.564999999999</v>
      </c>
      <c r="H1999" s="67"/>
      <c r="I1999" s="68"/>
      <c r="J1999" s="69"/>
      <c r="K1999" s="69"/>
      <c r="L1999" s="69"/>
      <c r="M1999" s="69"/>
      <c r="N1999" s="69"/>
      <c r="O1999" s="35"/>
      <c r="P1999" s="35" t="s">
        <v>25976</v>
      </c>
      <c r="Q1999" s="36">
        <v>1</v>
      </c>
      <c r="R1999" s="35" t="s">
        <v>9849</v>
      </c>
      <c r="S1999" s="35" t="s">
        <v>28503</v>
      </c>
      <c r="T1999" s="35">
        <v>0</v>
      </c>
      <c r="U1999" s="35">
        <v>0</v>
      </c>
      <c r="V1999" s="36">
        <v>1</v>
      </c>
      <c r="W1999" s="36">
        <v>1</v>
      </c>
      <c r="X1999" s="37" t="s">
        <v>65</v>
      </c>
    </row>
    <row r="2000" spans="1:24" ht="24" customHeight="1" x14ac:dyDescent="0.2">
      <c r="A2000" s="50" t="s">
        <v>18572</v>
      </c>
      <c r="B2000" s="60" t="s">
        <v>18620</v>
      </c>
      <c r="C2000" s="76" t="s">
        <v>18620</v>
      </c>
      <c r="D2000" s="61" t="s">
        <v>18621</v>
      </c>
      <c r="E2000" s="53">
        <v>11059.41</v>
      </c>
      <c r="F2000" s="26">
        <v>0.21</v>
      </c>
      <c r="G2000" s="53">
        <v>19403.728999999999</v>
      </c>
      <c r="H2000" s="67"/>
      <c r="I2000" s="68"/>
      <c r="J2000" s="69"/>
      <c r="K2000" s="69"/>
      <c r="L2000" s="69"/>
      <c r="M2000" s="69"/>
      <c r="N2000" s="69"/>
      <c r="O2000" s="35"/>
      <c r="P2000" s="35" t="s">
        <v>25977</v>
      </c>
      <c r="Q2000" s="36">
        <v>1</v>
      </c>
      <c r="R2000" s="35" t="s">
        <v>9849</v>
      </c>
      <c r="S2000" s="35" t="s">
        <v>28504</v>
      </c>
      <c r="T2000" s="35">
        <v>0</v>
      </c>
      <c r="U2000" s="35">
        <v>0</v>
      </c>
      <c r="V2000" s="36">
        <v>1</v>
      </c>
      <c r="W2000" s="36">
        <v>1</v>
      </c>
      <c r="X2000" s="37" t="s">
        <v>65</v>
      </c>
    </row>
    <row r="2001" spans="1:24" ht="24" customHeight="1" x14ac:dyDescent="0.2">
      <c r="A2001" s="50" t="s">
        <v>18572</v>
      </c>
      <c r="B2001" s="60" t="s">
        <v>18622</v>
      </c>
      <c r="C2001" s="76" t="s">
        <v>18622</v>
      </c>
      <c r="D2001" s="61" t="s">
        <v>18623</v>
      </c>
      <c r="E2001" s="53">
        <v>4482.24</v>
      </c>
      <c r="F2001" s="26">
        <v>0.21</v>
      </c>
      <c r="G2001" s="53">
        <v>7864.0929999999998</v>
      </c>
      <c r="H2001" s="67"/>
      <c r="I2001" s="68"/>
      <c r="J2001" s="69"/>
      <c r="K2001" s="69"/>
      <c r="L2001" s="69"/>
      <c r="M2001" s="69"/>
      <c r="N2001" s="69"/>
      <c r="O2001" s="35"/>
      <c r="P2001" s="35" t="s">
        <v>25978</v>
      </c>
      <c r="Q2001" s="36">
        <v>1</v>
      </c>
      <c r="R2001" s="35" t="s">
        <v>9849</v>
      </c>
      <c r="S2001" s="35" t="s">
        <v>28504</v>
      </c>
      <c r="T2001" s="35">
        <v>0</v>
      </c>
      <c r="U2001" s="35">
        <v>0</v>
      </c>
      <c r="V2001" s="36">
        <v>1</v>
      </c>
      <c r="W2001" s="36">
        <v>1</v>
      </c>
      <c r="X2001" s="37" t="s">
        <v>65</v>
      </c>
    </row>
    <row r="2002" spans="1:24" ht="24" customHeight="1" x14ac:dyDescent="0.2">
      <c r="A2002" s="50" t="s">
        <v>18572</v>
      </c>
      <c r="B2002" s="60" t="s">
        <v>18624</v>
      </c>
      <c r="C2002" s="76" t="s">
        <v>18624</v>
      </c>
      <c r="D2002" s="61" t="s">
        <v>18625</v>
      </c>
      <c r="E2002" s="53">
        <v>5995.66</v>
      </c>
      <c r="F2002" s="26">
        <v>0.21</v>
      </c>
      <c r="G2002" s="53">
        <v>10519.388999999999</v>
      </c>
      <c r="H2002" s="67"/>
      <c r="I2002" s="68"/>
      <c r="J2002" s="69"/>
      <c r="K2002" s="69"/>
      <c r="L2002" s="69"/>
      <c r="M2002" s="69"/>
      <c r="N2002" s="69"/>
      <c r="O2002" s="35"/>
      <c r="P2002" s="35" t="s">
        <v>25979</v>
      </c>
      <c r="Q2002" s="36">
        <v>1</v>
      </c>
      <c r="R2002" s="35" t="s">
        <v>9849</v>
      </c>
      <c r="S2002" s="35" t="s">
        <v>28504</v>
      </c>
      <c r="T2002" s="35">
        <v>0</v>
      </c>
      <c r="U2002" s="35">
        <v>0</v>
      </c>
      <c r="V2002" s="36">
        <v>1</v>
      </c>
      <c r="W2002" s="36">
        <v>1</v>
      </c>
      <c r="X2002" s="37" t="s">
        <v>65</v>
      </c>
    </row>
    <row r="2003" spans="1:24" ht="24" customHeight="1" x14ac:dyDescent="0.2">
      <c r="A2003" s="50" t="s">
        <v>18572</v>
      </c>
      <c r="B2003" s="60" t="s">
        <v>18628</v>
      </c>
      <c r="C2003" s="76" t="s">
        <v>18628</v>
      </c>
      <c r="D2003" s="61" t="s">
        <v>18629</v>
      </c>
      <c r="E2003" s="53">
        <v>1339.34</v>
      </c>
      <c r="F2003" s="26">
        <v>0.21</v>
      </c>
      <c r="G2003" s="53">
        <v>2349.8679999999999</v>
      </c>
      <c r="H2003" s="67"/>
      <c r="I2003" s="68"/>
      <c r="J2003" s="69"/>
      <c r="K2003" s="69"/>
      <c r="L2003" s="69"/>
      <c r="M2003" s="69"/>
      <c r="N2003" s="69"/>
      <c r="O2003" s="35"/>
      <c r="P2003" s="35" t="s">
        <v>25980</v>
      </c>
      <c r="Q2003" s="36">
        <v>1</v>
      </c>
      <c r="R2003" s="35" t="s">
        <v>9849</v>
      </c>
      <c r="S2003" s="35" t="s">
        <v>28504</v>
      </c>
      <c r="T2003" s="35">
        <v>0</v>
      </c>
      <c r="U2003" s="35">
        <v>0</v>
      </c>
      <c r="V2003" s="36">
        <v>1</v>
      </c>
      <c r="W2003" s="36">
        <v>1</v>
      </c>
      <c r="X2003" s="37" t="s">
        <v>65</v>
      </c>
    </row>
    <row r="2004" spans="1:24" ht="24" customHeight="1" x14ac:dyDescent="0.2">
      <c r="A2004" s="50" t="s">
        <v>18572</v>
      </c>
      <c r="B2004" s="60" t="s">
        <v>18630</v>
      </c>
      <c r="C2004" s="76" t="s">
        <v>18630</v>
      </c>
      <c r="D2004" s="61" t="s">
        <v>18631</v>
      </c>
      <c r="E2004" s="53">
        <v>1047.7</v>
      </c>
      <c r="F2004" s="26">
        <v>0.21</v>
      </c>
      <c r="G2004" s="53">
        <v>1838.1959999999999</v>
      </c>
      <c r="H2004" s="67"/>
      <c r="I2004" s="68"/>
      <c r="J2004" s="69"/>
      <c r="K2004" s="69"/>
      <c r="L2004" s="69"/>
      <c r="M2004" s="69"/>
      <c r="N2004" s="69"/>
      <c r="O2004" s="35"/>
      <c r="P2004" s="35" t="s">
        <v>25981</v>
      </c>
      <c r="Q2004" s="36">
        <v>1</v>
      </c>
      <c r="R2004" s="35" t="s">
        <v>9849</v>
      </c>
      <c r="S2004" s="35" t="s">
        <v>28504</v>
      </c>
      <c r="T2004" s="35">
        <v>0</v>
      </c>
      <c r="U2004" s="35">
        <v>0</v>
      </c>
      <c r="V2004" s="36">
        <v>1</v>
      </c>
      <c r="W2004" s="36">
        <v>1</v>
      </c>
      <c r="X2004" s="37" t="s">
        <v>65</v>
      </c>
    </row>
    <row r="2005" spans="1:24" ht="24" customHeight="1" x14ac:dyDescent="0.2">
      <c r="A2005" s="50" t="s">
        <v>3735</v>
      </c>
      <c r="B2005" s="60" t="s">
        <v>3736</v>
      </c>
      <c r="C2005" s="76" t="s">
        <v>3736</v>
      </c>
      <c r="D2005" s="61" t="s">
        <v>3737</v>
      </c>
      <c r="E2005" s="53">
        <v>27976.53</v>
      </c>
      <c r="F2005" s="26">
        <v>0.21</v>
      </c>
      <c r="G2005" s="53">
        <v>49084.824000000001</v>
      </c>
      <c r="H2005" s="67"/>
      <c r="I2005" s="68"/>
      <c r="J2005" s="69"/>
      <c r="K2005" s="69"/>
      <c r="L2005" s="69"/>
      <c r="M2005" s="69"/>
      <c r="N2005" s="69"/>
      <c r="O2005" s="35"/>
      <c r="P2005" s="35" t="s">
        <v>25982</v>
      </c>
      <c r="Q2005" s="36">
        <v>1</v>
      </c>
      <c r="R2005" s="35" t="s">
        <v>27</v>
      </c>
      <c r="S2005" s="35" t="s">
        <v>28503</v>
      </c>
      <c r="T2005" s="35">
        <v>0</v>
      </c>
      <c r="U2005" s="35">
        <v>0</v>
      </c>
      <c r="V2005" s="36">
        <v>1</v>
      </c>
      <c r="W2005" s="36">
        <v>1</v>
      </c>
      <c r="X2005" s="37" t="s">
        <v>65</v>
      </c>
    </row>
    <row r="2006" spans="1:24" ht="24" customHeight="1" x14ac:dyDescent="0.2">
      <c r="A2006" s="50" t="s">
        <v>3735</v>
      </c>
      <c r="B2006" s="60" t="s">
        <v>3738</v>
      </c>
      <c r="C2006" s="76" t="s">
        <v>3738</v>
      </c>
      <c r="D2006" s="61" t="s">
        <v>3739</v>
      </c>
      <c r="E2006" s="53">
        <v>52620.800000000003</v>
      </c>
      <c r="F2006" s="26">
        <v>0.21</v>
      </c>
      <c r="G2006" s="53">
        <v>92323.194000000003</v>
      </c>
      <c r="H2006" s="67"/>
      <c r="I2006" s="68"/>
      <c r="J2006" s="69"/>
      <c r="K2006" s="69"/>
      <c r="L2006" s="69"/>
      <c r="M2006" s="69"/>
      <c r="N2006" s="69"/>
      <c r="O2006" s="35"/>
      <c r="P2006" s="35" t="s">
        <v>25983</v>
      </c>
      <c r="Q2006" s="36">
        <v>1</v>
      </c>
      <c r="R2006" s="35" t="s">
        <v>27</v>
      </c>
      <c r="S2006" s="35" t="s">
        <v>28503</v>
      </c>
      <c r="T2006" s="35">
        <v>0</v>
      </c>
      <c r="U2006" s="35">
        <v>0</v>
      </c>
      <c r="V2006" s="36">
        <v>1</v>
      </c>
      <c r="W2006" s="36">
        <v>1</v>
      </c>
      <c r="X2006" s="37" t="s">
        <v>65</v>
      </c>
    </row>
    <row r="2007" spans="1:24" ht="24" customHeight="1" x14ac:dyDescent="0.2">
      <c r="A2007" s="50" t="s">
        <v>3735</v>
      </c>
      <c r="B2007" s="60" t="s">
        <v>18708</v>
      </c>
      <c r="C2007" s="76" t="s">
        <v>18708</v>
      </c>
      <c r="D2007" s="61" t="s">
        <v>23978</v>
      </c>
      <c r="E2007" s="53">
        <v>556496.93999999994</v>
      </c>
      <c r="F2007" s="26">
        <v>0.21</v>
      </c>
      <c r="G2007" s="53">
        <v>976373.87800000003</v>
      </c>
      <c r="H2007" s="67"/>
      <c r="I2007" s="68"/>
      <c r="J2007" s="69"/>
      <c r="K2007" s="69"/>
      <c r="L2007" s="69"/>
      <c r="M2007" s="69"/>
      <c r="N2007" s="69"/>
      <c r="O2007" s="35"/>
      <c r="P2007" s="35" t="s">
        <v>25984</v>
      </c>
      <c r="Q2007" s="36">
        <v>1</v>
      </c>
      <c r="R2007" s="35" t="s">
        <v>9849</v>
      </c>
      <c r="S2007" s="35" t="s">
        <v>28504</v>
      </c>
      <c r="T2007" s="35">
        <v>0</v>
      </c>
      <c r="U2007" s="35">
        <v>0</v>
      </c>
      <c r="V2007" s="36">
        <v>1</v>
      </c>
      <c r="W2007" s="36">
        <v>1</v>
      </c>
      <c r="X2007" s="37" t="s">
        <v>65</v>
      </c>
    </row>
    <row r="2008" spans="1:24" ht="24" customHeight="1" x14ac:dyDescent="0.2">
      <c r="A2008" s="50" t="s">
        <v>3735</v>
      </c>
      <c r="B2008" s="60" t="s">
        <v>18710</v>
      </c>
      <c r="C2008" s="76" t="s">
        <v>18710</v>
      </c>
      <c r="D2008" s="61" t="s">
        <v>23979</v>
      </c>
      <c r="E2008" s="53">
        <v>604044.63</v>
      </c>
      <c r="F2008" s="26">
        <v>0.21</v>
      </c>
      <c r="G2008" s="53">
        <v>1059796.2990000001</v>
      </c>
      <c r="H2008" s="67"/>
      <c r="I2008" s="68"/>
      <c r="J2008" s="69"/>
      <c r="K2008" s="69"/>
      <c r="L2008" s="69"/>
      <c r="M2008" s="69"/>
      <c r="N2008" s="69"/>
      <c r="O2008" s="35"/>
      <c r="P2008" s="35" t="s">
        <v>25985</v>
      </c>
      <c r="Q2008" s="36">
        <v>1</v>
      </c>
      <c r="R2008" s="35" t="s">
        <v>9849</v>
      </c>
      <c r="S2008" s="35" t="s">
        <v>28504</v>
      </c>
      <c r="T2008" s="35">
        <v>0</v>
      </c>
      <c r="U2008" s="35">
        <v>0</v>
      </c>
      <c r="V2008" s="36">
        <v>1</v>
      </c>
      <c r="W2008" s="36">
        <v>1</v>
      </c>
      <c r="X2008" s="37" t="s">
        <v>65</v>
      </c>
    </row>
    <row r="2009" spans="1:24" ht="24" customHeight="1" x14ac:dyDescent="0.2">
      <c r="A2009" s="50" t="s">
        <v>3735</v>
      </c>
      <c r="B2009" s="60" t="s">
        <v>3740</v>
      </c>
      <c r="C2009" s="76" t="s">
        <v>3740</v>
      </c>
      <c r="D2009" s="61" t="s">
        <v>3741</v>
      </c>
      <c r="E2009" s="53">
        <v>156022.10999999999</v>
      </c>
      <c r="F2009" s="26">
        <v>0.21</v>
      </c>
      <c r="G2009" s="53">
        <v>273740.79300000001</v>
      </c>
      <c r="H2009" s="67"/>
      <c r="I2009" s="68"/>
      <c r="J2009" s="69"/>
      <c r="K2009" s="69"/>
      <c r="L2009" s="69"/>
      <c r="M2009" s="69"/>
      <c r="N2009" s="69"/>
      <c r="O2009" s="35"/>
      <c r="P2009" s="35" t="s">
        <v>25986</v>
      </c>
      <c r="Q2009" s="36">
        <v>1</v>
      </c>
      <c r="R2009" s="35" t="s">
        <v>27</v>
      </c>
      <c r="S2009" s="35" t="s">
        <v>28503</v>
      </c>
      <c r="T2009" s="35">
        <v>0</v>
      </c>
      <c r="U2009" s="35">
        <v>0</v>
      </c>
      <c r="V2009" s="36">
        <v>1</v>
      </c>
      <c r="W2009" s="36">
        <v>1</v>
      </c>
      <c r="X2009" s="37" t="s">
        <v>65</v>
      </c>
    </row>
    <row r="2010" spans="1:24" ht="24" customHeight="1" x14ac:dyDescent="0.2">
      <c r="A2010" s="50" t="s">
        <v>3735</v>
      </c>
      <c r="B2010" s="60" t="s">
        <v>3742</v>
      </c>
      <c r="C2010" s="76" t="s">
        <v>3742</v>
      </c>
      <c r="D2010" s="61" t="s">
        <v>3743</v>
      </c>
      <c r="E2010" s="53">
        <v>167908.96</v>
      </c>
      <c r="F2010" s="26">
        <v>0.21</v>
      </c>
      <c r="G2010" s="53">
        <v>294596.26799999998</v>
      </c>
      <c r="H2010" s="67"/>
      <c r="I2010" s="68"/>
      <c r="J2010" s="69"/>
      <c r="K2010" s="69"/>
      <c r="L2010" s="69"/>
      <c r="M2010" s="69"/>
      <c r="N2010" s="69"/>
      <c r="O2010" s="35"/>
      <c r="P2010" s="35" t="s">
        <v>25986</v>
      </c>
      <c r="Q2010" s="36">
        <v>1</v>
      </c>
      <c r="R2010" s="35" t="s">
        <v>27</v>
      </c>
      <c r="S2010" s="35" t="s">
        <v>28503</v>
      </c>
      <c r="T2010" s="35">
        <v>0</v>
      </c>
      <c r="U2010" s="35">
        <v>0</v>
      </c>
      <c r="V2010" s="36">
        <v>1</v>
      </c>
      <c r="W2010" s="36">
        <v>1</v>
      </c>
      <c r="X2010" s="37" t="s">
        <v>65</v>
      </c>
    </row>
    <row r="2011" spans="1:24" ht="24" customHeight="1" x14ac:dyDescent="0.2">
      <c r="A2011" s="50" t="s">
        <v>3735</v>
      </c>
      <c r="B2011" s="60" t="s">
        <v>3744</v>
      </c>
      <c r="C2011" s="76" t="s">
        <v>3744</v>
      </c>
      <c r="D2011" s="61" t="s">
        <v>3745</v>
      </c>
      <c r="E2011" s="53">
        <v>175817.05</v>
      </c>
      <c r="F2011" s="26">
        <v>0.21</v>
      </c>
      <c r="G2011" s="53">
        <v>308471.011</v>
      </c>
      <c r="H2011" s="67"/>
      <c r="I2011" s="68"/>
      <c r="J2011" s="69"/>
      <c r="K2011" s="69"/>
      <c r="L2011" s="69"/>
      <c r="M2011" s="69"/>
      <c r="N2011" s="69"/>
      <c r="O2011" s="35"/>
      <c r="P2011" s="35" t="s">
        <v>25986</v>
      </c>
      <c r="Q2011" s="36">
        <v>1</v>
      </c>
      <c r="R2011" s="35" t="s">
        <v>27</v>
      </c>
      <c r="S2011" s="35" t="s">
        <v>28503</v>
      </c>
      <c r="T2011" s="35">
        <v>0</v>
      </c>
      <c r="U2011" s="35">
        <v>0</v>
      </c>
      <c r="V2011" s="36">
        <v>1</v>
      </c>
      <c r="W2011" s="36">
        <v>1</v>
      </c>
      <c r="X2011" s="37" t="s">
        <v>65</v>
      </c>
    </row>
    <row r="2012" spans="1:24" ht="24" customHeight="1" x14ac:dyDescent="0.2">
      <c r="A2012" s="50" t="s">
        <v>3735</v>
      </c>
      <c r="B2012" s="60" t="s">
        <v>3746</v>
      </c>
      <c r="C2012" s="76" t="s">
        <v>3746</v>
      </c>
      <c r="D2012" s="61" t="s">
        <v>3747</v>
      </c>
      <c r="E2012" s="53">
        <v>195040.02</v>
      </c>
      <c r="F2012" s="26">
        <v>0.21</v>
      </c>
      <c r="G2012" s="53">
        <v>342197.71600000001</v>
      </c>
      <c r="H2012" s="67"/>
      <c r="I2012" s="68"/>
      <c r="J2012" s="69"/>
      <c r="K2012" s="69"/>
      <c r="L2012" s="69"/>
      <c r="M2012" s="69"/>
      <c r="N2012" s="69"/>
      <c r="O2012" s="35"/>
      <c r="P2012" s="35" t="s">
        <v>25986</v>
      </c>
      <c r="Q2012" s="36">
        <v>1</v>
      </c>
      <c r="R2012" s="35" t="s">
        <v>27</v>
      </c>
      <c r="S2012" s="35" t="s">
        <v>28503</v>
      </c>
      <c r="T2012" s="35">
        <v>0</v>
      </c>
      <c r="U2012" s="35">
        <v>0</v>
      </c>
      <c r="V2012" s="36">
        <v>1</v>
      </c>
      <c r="W2012" s="36">
        <v>1</v>
      </c>
      <c r="X2012" s="37" t="s">
        <v>65</v>
      </c>
    </row>
    <row r="2013" spans="1:24" ht="24" customHeight="1" x14ac:dyDescent="0.2">
      <c r="A2013" s="50" t="s">
        <v>3735</v>
      </c>
      <c r="B2013" s="60" t="s">
        <v>3748</v>
      </c>
      <c r="C2013" s="76" t="s">
        <v>3748</v>
      </c>
      <c r="D2013" s="61" t="s">
        <v>3749</v>
      </c>
      <c r="E2013" s="53">
        <v>45881.51</v>
      </c>
      <c r="F2013" s="26">
        <v>0.21</v>
      </c>
      <c r="G2013" s="53">
        <v>80499.11</v>
      </c>
      <c r="H2013" s="67"/>
      <c r="I2013" s="68"/>
      <c r="J2013" s="69"/>
      <c r="K2013" s="69"/>
      <c r="L2013" s="69"/>
      <c r="M2013" s="69"/>
      <c r="N2013" s="69"/>
      <c r="O2013" s="35"/>
      <c r="P2013" s="35" t="s">
        <v>25987</v>
      </c>
      <c r="Q2013" s="36">
        <v>1</v>
      </c>
      <c r="R2013" s="35" t="s">
        <v>27</v>
      </c>
      <c r="S2013" s="35" t="s">
        <v>28503</v>
      </c>
      <c r="T2013" s="35">
        <v>0</v>
      </c>
      <c r="U2013" s="35">
        <v>0</v>
      </c>
      <c r="V2013" s="36">
        <v>1</v>
      </c>
      <c r="W2013" s="36">
        <v>1</v>
      </c>
      <c r="X2013" s="37" t="s">
        <v>65</v>
      </c>
    </row>
    <row r="2014" spans="1:24" ht="24" customHeight="1" x14ac:dyDescent="0.2">
      <c r="A2014" s="50" t="s">
        <v>3735</v>
      </c>
      <c r="B2014" s="60" t="s">
        <v>3750</v>
      </c>
      <c r="C2014" s="76" t="s">
        <v>3750</v>
      </c>
      <c r="D2014" s="61" t="s">
        <v>3751</v>
      </c>
      <c r="E2014" s="53">
        <v>40808.47</v>
      </c>
      <c r="F2014" s="26">
        <v>0.21</v>
      </c>
      <c r="G2014" s="53">
        <v>71598.459000000003</v>
      </c>
      <c r="H2014" s="67"/>
      <c r="I2014" s="68"/>
      <c r="J2014" s="69"/>
      <c r="K2014" s="69"/>
      <c r="L2014" s="69"/>
      <c r="M2014" s="69"/>
      <c r="N2014" s="69"/>
      <c r="O2014" s="35"/>
      <c r="P2014" s="35" t="s">
        <v>25988</v>
      </c>
      <c r="Q2014" s="36">
        <v>1</v>
      </c>
      <c r="R2014" s="35" t="s">
        <v>27</v>
      </c>
      <c r="S2014" s="35" t="s">
        <v>28504</v>
      </c>
      <c r="T2014" s="35">
        <v>0</v>
      </c>
      <c r="U2014" s="35">
        <v>0</v>
      </c>
      <c r="V2014" s="36">
        <v>1</v>
      </c>
      <c r="W2014" s="36">
        <v>1</v>
      </c>
      <c r="X2014" s="37" t="s">
        <v>65</v>
      </c>
    </row>
    <row r="2015" spans="1:24" ht="24" customHeight="1" x14ac:dyDescent="0.2">
      <c r="A2015" s="50" t="s">
        <v>3735</v>
      </c>
      <c r="B2015" s="60" t="s">
        <v>23980</v>
      </c>
      <c r="C2015" s="76" t="s">
        <v>23980</v>
      </c>
      <c r="D2015" s="61" t="s">
        <v>23981</v>
      </c>
      <c r="E2015" s="53">
        <v>49686.400000000001</v>
      </c>
      <c r="F2015" s="26">
        <v>0.21</v>
      </c>
      <c r="G2015" s="53">
        <v>87174.789000000004</v>
      </c>
      <c r="H2015" s="67"/>
      <c r="I2015" s="68"/>
      <c r="J2015" s="69"/>
      <c r="K2015" s="69"/>
      <c r="L2015" s="69"/>
      <c r="M2015" s="69"/>
      <c r="N2015" s="69"/>
      <c r="O2015" s="35"/>
      <c r="P2015" s="35" t="s">
        <v>65</v>
      </c>
      <c r="Q2015" s="36">
        <v>1</v>
      </c>
      <c r="R2015" s="35" t="s">
        <v>27</v>
      </c>
      <c r="S2015" s="35" t="s">
        <v>28503</v>
      </c>
      <c r="T2015" s="35">
        <v>0</v>
      </c>
      <c r="U2015" s="35">
        <v>0</v>
      </c>
      <c r="V2015" s="36" t="e">
        <v>#N/A</v>
      </c>
      <c r="W2015" s="36" t="e">
        <v>#N/A</v>
      </c>
      <c r="X2015" s="37" t="s">
        <v>65</v>
      </c>
    </row>
    <row r="2016" spans="1:24" ht="24" customHeight="1" x14ac:dyDescent="0.2">
      <c r="A2016" s="50" t="s">
        <v>3735</v>
      </c>
      <c r="B2016" s="60" t="s">
        <v>3752</v>
      </c>
      <c r="C2016" s="76" t="s">
        <v>3752</v>
      </c>
      <c r="D2016" s="61" t="s">
        <v>3753</v>
      </c>
      <c r="E2016" s="53">
        <v>175866.79</v>
      </c>
      <c r="F2016" s="26">
        <v>0.21</v>
      </c>
      <c r="G2016" s="53">
        <v>308558.28899999999</v>
      </c>
      <c r="H2016" s="67"/>
      <c r="I2016" s="68"/>
      <c r="J2016" s="69"/>
      <c r="K2016" s="69"/>
      <c r="L2016" s="69"/>
      <c r="M2016" s="69"/>
      <c r="N2016" s="69"/>
      <c r="O2016" s="35"/>
      <c r="P2016" s="35" t="s">
        <v>65</v>
      </c>
      <c r="Q2016" s="36">
        <v>1</v>
      </c>
      <c r="R2016" s="35" t="s">
        <v>27</v>
      </c>
      <c r="S2016" s="35" t="s">
        <v>28504</v>
      </c>
      <c r="T2016" s="35">
        <v>0</v>
      </c>
      <c r="U2016" s="35">
        <v>0</v>
      </c>
      <c r="V2016" s="36">
        <v>1</v>
      </c>
      <c r="W2016" s="36">
        <v>1</v>
      </c>
      <c r="X2016" s="37" t="s">
        <v>65</v>
      </c>
    </row>
    <row r="2017" spans="1:24" ht="24" customHeight="1" x14ac:dyDescent="0.2">
      <c r="A2017" s="50" t="s">
        <v>3735</v>
      </c>
      <c r="B2017" s="60" t="s">
        <v>18716</v>
      </c>
      <c r="C2017" s="76" t="s">
        <v>18716</v>
      </c>
      <c r="D2017" s="61" t="s">
        <v>18717</v>
      </c>
      <c r="E2017" s="53">
        <v>20267.419999999998</v>
      </c>
      <c r="F2017" s="26">
        <v>0.21</v>
      </c>
      <c r="G2017" s="53">
        <v>35559.19</v>
      </c>
      <c r="H2017" s="67"/>
      <c r="I2017" s="68"/>
      <c r="J2017" s="69"/>
      <c r="K2017" s="69"/>
      <c r="L2017" s="69"/>
      <c r="M2017" s="69"/>
      <c r="N2017" s="69"/>
      <c r="O2017" s="35"/>
      <c r="P2017" s="35" t="s">
        <v>25989</v>
      </c>
      <c r="Q2017" s="36">
        <v>1</v>
      </c>
      <c r="R2017" s="35" t="s">
        <v>27</v>
      </c>
      <c r="S2017" s="35" t="s">
        <v>28503</v>
      </c>
      <c r="T2017" s="35">
        <v>0</v>
      </c>
      <c r="U2017" s="35">
        <v>0</v>
      </c>
      <c r="V2017" s="36">
        <v>1</v>
      </c>
      <c r="W2017" s="36">
        <v>1</v>
      </c>
      <c r="X2017" s="37" t="s">
        <v>65</v>
      </c>
    </row>
    <row r="2018" spans="1:24" ht="24" customHeight="1" x14ac:dyDescent="0.2">
      <c r="A2018" s="50" t="s">
        <v>3735</v>
      </c>
      <c r="B2018" s="60" t="s">
        <v>3754</v>
      </c>
      <c r="C2018" s="76" t="s">
        <v>3754</v>
      </c>
      <c r="D2018" s="61" t="s">
        <v>3755</v>
      </c>
      <c r="E2018" s="53">
        <v>140454.71</v>
      </c>
      <c r="F2018" s="26">
        <v>0.21</v>
      </c>
      <c r="G2018" s="53">
        <v>246427.78899999999</v>
      </c>
      <c r="H2018" s="67"/>
      <c r="I2018" s="68"/>
      <c r="J2018" s="69"/>
      <c r="K2018" s="69"/>
      <c r="L2018" s="69"/>
      <c r="M2018" s="69"/>
      <c r="N2018" s="69"/>
      <c r="O2018" s="35"/>
      <c r="P2018" s="35" t="s">
        <v>25990</v>
      </c>
      <c r="Q2018" s="36">
        <v>1</v>
      </c>
      <c r="R2018" s="35" t="s">
        <v>9849</v>
      </c>
      <c r="S2018" s="35" t="s">
        <v>28503</v>
      </c>
      <c r="T2018" s="35">
        <v>0</v>
      </c>
      <c r="U2018" s="35">
        <v>0</v>
      </c>
      <c r="V2018" s="36">
        <v>1</v>
      </c>
      <c r="W2018" s="36">
        <v>1</v>
      </c>
      <c r="X2018" s="37" t="s">
        <v>65</v>
      </c>
    </row>
    <row r="2019" spans="1:24" ht="24" customHeight="1" x14ac:dyDescent="0.2">
      <c r="A2019" s="50" t="s">
        <v>3735</v>
      </c>
      <c r="B2019" s="60" t="s">
        <v>3756</v>
      </c>
      <c r="C2019" s="76" t="s">
        <v>3756</v>
      </c>
      <c r="D2019" s="61" t="s">
        <v>3757</v>
      </c>
      <c r="E2019" s="53">
        <v>84949.24</v>
      </c>
      <c r="F2019" s="26">
        <v>0.21</v>
      </c>
      <c r="G2019" s="53">
        <v>149043.44399999999</v>
      </c>
      <c r="H2019" s="67"/>
      <c r="I2019" s="68"/>
      <c r="J2019" s="69"/>
      <c r="K2019" s="69"/>
      <c r="L2019" s="69"/>
      <c r="M2019" s="69"/>
      <c r="N2019" s="69"/>
      <c r="O2019" s="35"/>
      <c r="P2019" s="35" t="s">
        <v>25991</v>
      </c>
      <c r="Q2019" s="36">
        <v>1</v>
      </c>
      <c r="R2019" s="35" t="s">
        <v>27</v>
      </c>
      <c r="S2019" s="35" t="s">
        <v>28504</v>
      </c>
      <c r="T2019" s="35">
        <v>0</v>
      </c>
      <c r="U2019" s="35">
        <v>0</v>
      </c>
      <c r="V2019" s="36">
        <v>1</v>
      </c>
      <c r="W2019" s="36">
        <v>1</v>
      </c>
      <c r="X2019" s="37" t="s">
        <v>65</v>
      </c>
    </row>
    <row r="2020" spans="1:24" ht="24" customHeight="1" x14ac:dyDescent="0.2">
      <c r="A2020" s="50" t="s">
        <v>3735</v>
      </c>
      <c r="B2020" s="60" t="s">
        <v>3758</v>
      </c>
      <c r="C2020" s="76" t="s">
        <v>3758</v>
      </c>
      <c r="D2020" s="61" t="s">
        <v>3759</v>
      </c>
      <c r="E2020" s="53">
        <v>263849.92</v>
      </c>
      <c r="F2020" s="26">
        <v>0.21</v>
      </c>
      <c r="G2020" s="53">
        <v>462924.68</v>
      </c>
      <c r="H2020" s="67"/>
      <c r="I2020" s="68"/>
      <c r="J2020" s="69"/>
      <c r="K2020" s="69"/>
      <c r="L2020" s="69"/>
      <c r="M2020" s="69"/>
      <c r="N2020" s="69"/>
      <c r="O2020" s="35"/>
      <c r="P2020" s="35" t="s">
        <v>25992</v>
      </c>
      <c r="Q2020" s="36">
        <v>1</v>
      </c>
      <c r="R2020" s="35" t="s">
        <v>27</v>
      </c>
      <c r="S2020" s="35" t="s">
        <v>28503</v>
      </c>
      <c r="T2020" s="35">
        <v>0</v>
      </c>
      <c r="U2020" s="35">
        <v>0</v>
      </c>
      <c r="V2020" s="36">
        <v>1</v>
      </c>
      <c r="W2020" s="36">
        <v>1</v>
      </c>
      <c r="X2020" s="37" t="s">
        <v>65</v>
      </c>
    </row>
    <row r="2021" spans="1:24" ht="24" customHeight="1" x14ac:dyDescent="0.2">
      <c r="A2021" s="50" t="s">
        <v>3735</v>
      </c>
      <c r="B2021" s="60" t="s">
        <v>3760</v>
      </c>
      <c r="C2021" s="76" t="s">
        <v>3760</v>
      </c>
      <c r="D2021" s="61" t="s">
        <v>3761</v>
      </c>
      <c r="E2021" s="53">
        <v>82263.48</v>
      </c>
      <c r="F2021" s="26">
        <v>0.21</v>
      </c>
      <c r="G2021" s="53">
        <v>144331.28099999999</v>
      </c>
      <c r="H2021" s="67"/>
      <c r="I2021" s="68"/>
      <c r="J2021" s="69"/>
      <c r="K2021" s="69"/>
      <c r="L2021" s="69"/>
      <c r="M2021" s="69"/>
      <c r="N2021" s="69"/>
      <c r="O2021" s="35"/>
      <c r="P2021" s="35" t="s">
        <v>25993</v>
      </c>
      <c r="Q2021" s="36">
        <v>1</v>
      </c>
      <c r="R2021" s="35" t="s">
        <v>27</v>
      </c>
      <c r="S2021" s="35" t="s">
        <v>28503</v>
      </c>
      <c r="T2021" s="35">
        <v>0</v>
      </c>
      <c r="U2021" s="35">
        <v>0</v>
      </c>
      <c r="V2021" s="36">
        <v>1</v>
      </c>
      <c r="W2021" s="36">
        <v>1</v>
      </c>
      <c r="X2021" s="37" t="s">
        <v>65</v>
      </c>
    </row>
    <row r="2022" spans="1:24" ht="24" customHeight="1" x14ac:dyDescent="0.2">
      <c r="A2022" s="50" t="s">
        <v>3735</v>
      </c>
      <c r="B2022" s="60" t="s">
        <v>3762</v>
      </c>
      <c r="C2022" s="76" t="s">
        <v>3762</v>
      </c>
      <c r="D2022" s="61" t="s">
        <v>3763</v>
      </c>
      <c r="E2022" s="53">
        <v>118608.52</v>
      </c>
      <c r="F2022" s="26">
        <v>0.21</v>
      </c>
      <c r="G2022" s="53">
        <v>208098.644</v>
      </c>
      <c r="H2022" s="67"/>
      <c r="I2022" s="68"/>
      <c r="J2022" s="69"/>
      <c r="K2022" s="69"/>
      <c r="L2022" s="69"/>
      <c r="M2022" s="69"/>
      <c r="N2022" s="69"/>
      <c r="O2022" s="35"/>
      <c r="P2022" s="35" t="s">
        <v>25994</v>
      </c>
      <c r="Q2022" s="36">
        <v>1</v>
      </c>
      <c r="R2022" s="35" t="s">
        <v>27</v>
      </c>
      <c r="S2022" s="35" t="s">
        <v>28503</v>
      </c>
      <c r="T2022" s="35">
        <v>0</v>
      </c>
      <c r="U2022" s="35">
        <v>0</v>
      </c>
      <c r="V2022" s="36">
        <v>1</v>
      </c>
      <c r="W2022" s="36">
        <v>1</v>
      </c>
      <c r="X2022" s="37" t="s">
        <v>65</v>
      </c>
    </row>
    <row r="2023" spans="1:24" ht="24" customHeight="1" x14ac:dyDescent="0.2">
      <c r="A2023" s="50" t="s">
        <v>3735</v>
      </c>
      <c r="B2023" s="60" t="s">
        <v>3764</v>
      </c>
      <c r="C2023" s="76" t="s">
        <v>3764</v>
      </c>
      <c r="D2023" s="61" t="s">
        <v>3765</v>
      </c>
      <c r="E2023" s="53">
        <v>8849.7900000000009</v>
      </c>
      <c r="F2023" s="26">
        <v>0.21</v>
      </c>
      <c r="G2023" s="53">
        <v>15526.962</v>
      </c>
      <c r="H2023" s="67"/>
      <c r="I2023" s="68"/>
      <c r="J2023" s="69"/>
      <c r="K2023" s="69"/>
      <c r="L2023" s="69"/>
      <c r="M2023" s="69"/>
      <c r="N2023" s="69"/>
      <c r="O2023" s="35"/>
      <c r="P2023" s="35" t="s">
        <v>65</v>
      </c>
      <c r="Q2023" s="36">
        <v>1</v>
      </c>
      <c r="R2023" s="35" t="s">
        <v>27</v>
      </c>
      <c r="S2023" s="35" t="s">
        <v>28503</v>
      </c>
      <c r="T2023" s="35">
        <v>0</v>
      </c>
      <c r="U2023" s="35">
        <v>0</v>
      </c>
      <c r="V2023" s="36">
        <v>1</v>
      </c>
      <c r="W2023" s="36">
        <v>1</v>
      </c>
      <c r="X2023" s="37" t="s">
        <v>65</v>
      </c>
    </row>
    <row r="2024" spans="1:24" ht="24" customHeight="1" x14ac:dyDescent="0.2">
      <c r="A2024" s="50" t="s">
        <v>3735</v>
      </c>
      <c r="B2024" s="60" t="s">
        <v>3766</v>
      </c>
      <c r="C2024" s="76" t="s">
        <v>3766</v>
      </c>
      <c r="D2024" s="61" t="s">
        <v>3767</v>
      </c>
      <c r="E2024" s="53">
        <v>21063.25</v>
      </c>
      <c r="F2024" s="26">
        <v>0.21</v>
      </c>
      <c r="G2024" s="53">
        <v>36955.468999999997</v>
      </c>
      <c r="H2024" s="67"/>
      <c r="I2024" s="68"/>
      <c r="J2024" s="69"/>
      <c r="K2024" s="69"/>
      <c r="L2024" s="69"/>
      <c r="M2024" s="69"/>
      <c r="N2024" s="69"/>
      <c r="O2024" s="35"/>
      <c r="P2024" s="35" t="s">
        <v>65</v>
      </c>
      <c r="Q2024" s="36">
        <v>1</v>
      </c>
      <c r="R2024" s="35" t="s">
        <v>27</v>
      </c>
      <c r="S2024" s="35" t="s">
        <v>28503</v>
      </c>
      <c r="T2024" s="35">
        <v>0</v>
      </c>
      <c r="U2024" s="35">
        <v>0</v>
      </c>
      <c r="V2024" s="36">
        <v>1</v>
      </c>
      <c r="W2024" s="36">
        <v>1</v>
      </c>
      <c r="X2024" s="37" t="s">
        <v>65</v>
      </c>
    </row>
    <row r="2025" spans="1:24" ht="24" customHeight="1" x14ac:dyDescent="0.2">
      <c r="A2025" s="50" t="s">
        <v>3735</v>
      </c>
      <c r="B2025" s="60" t="s">
        <v>3768</v>
      </c>
      <c r="C2025" s="76" t="s">
        <v>3768</v>
      </c>
      <c r="D2025" s="61" t="s">
        <v>3769</v>
      </c>
      <c r="E2025" s="53">
        <v>98154.16</v>
      </c>
      <c r="F2025" s="26">
        <v>0.21</v>
      </c>
      <c r="G2025" s="53">
        <v>172211.47099999999</v>
      </c>
      <c r="H2025" s="67"/>
      <c r="I2025" s="68"/>
      <c r="J2025" s="69"/>
      <c r="K2025" s="69"/>
      <c r="L2025" s="69"/>
      <c r="M2025" s="69"/>
      <c r="N2025" s="69"/>
      <c r="O2025" s="35"/>
      <c r="P2025" s="35" t="s">
        <v>25986</v>
      </c>
      <c r="Q2025" s="36">
        <v>1</v>
      </c>
      <c r="R2025" s="35" t="s">
        <v>27</v>
      </c>
      <c r="S2025" s="35" t="s">
        <v>28504</v>
      </c>
      <c r="T2025" s="35">
        <v>0</v>
      </c>
      <c r="U2025" s="35">
        <v>0</v>
      </c>
      <c r="V2025" s="36">
        <v>1</v>
      </c>
      <c r="W2025" s="36">
        <v>1</v>
      </c>
      <c r="X2025" s="37" t="s">
        <v>65</v>
      </c>
    </row>
    <row r="2026" spans="1:24" ht="24" customHeight="1" x14ac:dyDescent="0.2">
      <c r="A2026" s="50" t="s">
        <v>3735</v>
      </c>
      <c r="B2026" s="60" t="s">
        <v>3770</v>
      </c>
      <c r="C2026" s="76" t="s">
        <v>3770</v>
      </c>
      <c r="D2026" s="61" t="s">
        <v>3771</v>
      </c>
      <c r="E2026" s="53">
        <v>832830.55</v>
      </c>
      <c r="F2026" s="26">
        <v>0.21</v>
      </c>
      <c r="G2026" s="53">
        <v>1461201.203</v>
      </c>
      <c r="H2026" s="67"/>
      <c r="I2026" s="68"/>
      <c r="J2026" s="69"/>
      <c r="K2026" s="69"/>
      <c r="L2026" s="69"/>
      <c r="M2026" s="69"/>
      <c r="N2026" s="69"/>
      <c r="O2026" s="35"/>
      <c r="P2026" s="35" t="s">
        <v>65</v>
      </c>
      <c r="Q2026" s="36">
        <v>1</v>
      </c>
      <c r="R2026" s="35" t="s">
        <v>27</v>
      </c>
      <c r="S2026" s="35" t="s">
        <v>28503</v>
      </c>
      <c r="T2026" s="35">
        <v>0</v>
      </c>
      <c r="U2026" s="35">
        <v>0</v>
      </c>
      <c r="V2026" s="36">
        <v>1</v>
      </c>
      <c r="W2026" s="36">
        <v>1</v>
      </c>
      <c r="X2026" s="37" t="s">
        <v>65</v>
      </c>
    </row>
    <row r="2027" spans="1:24" ht="24" customHeight="1" x14ac:dyDescent="0.2">
      <c r="A2027" s="50" t="s">
        <v>3735</v>
      </c>
      <c r="B2027" s="60" t="s">
        <v>3772</v>
      </c>
      <c r="C2027" s="76" t="s">
        <v>3772</v>
      </c>
      <c r="D2027" s="61" t="s">
        <v>3773</v>
      </c>
      <c r="E2027" s="53">
        <v>7186.85</v>
      </c>
      <c r="F2027" s="26">
        <v>0.21</v>
      </c>
      <c r="G2027" s="53">
        <v>12609.325000000001</v>
      </c>
      <c r="H2027" s="67"/>
      <c r="I2027" s="68"/>
      <c r="J2027" s="69"/>
      <c r="K2027" s="69"/>
      <c r="L2027" s="69"/>
      <c r="M2027" s="69"/>
      <c r="N2027" s="69"/>
      <c r="O2027" s="35"/>
      <c r="P2027" s="35" t="s">
        <v>25995</v>
      </c>
      <c r="Q2027" s="36">
        <v>1</v>
      </c>
      <c r="R2027" s="35" t="s">
        <v>27</v>
      </c>
      <c r="S2027" s="35" t="s">
        <v>28503</v>
      </c>
      <c r="T2027" s="35">
        <v>0</v>
      </c>
      <c r="U2027" s="35">
        <v>0</v>
      </c>
      <c r="V2027" s="36">
        <v>1</v>
      </c>
      <c r="W2027" s="36">
        <v>1</v>
      </c>
      <c r="X2027" s="37" t="s">
        <v>65</v>
      </c>
    </row>
    <row r="2028" spans="1:24" ht="24" customHeight="1" x14ac:dyDescent="0.2">
      <c r="A2028" s="50" t="s">
        <v>3735</v>
      </c>
      <c r="B2028" s="60" t="s">
        <v>3774</v>
      </c>
      <c r="C2028" s="76" t="s">
        <v>3774</v>
      </c>
      <c r="D2028" s="61" t="s">
        <v>3775</v>
      </c>
      <c r="E2028" s="53">
        <v>10743.02</v>
      </c>
      <c r="F2028" s="26">
        <v>0.21</v>
      </c>
      <c r="G2028" s="53">
        <v>18848.63</v>
      </c>
      <c r="H2028" s="67"/>
      <c r="I2028" s="68"/>
      <c r="J2028" s="69"/>
      <c r="K2028" s="69"/>
      <c r="L2028" s="69"/>
      <c r="M2028" s="69"/>
      <c r="N2028" s="69"/>
      <c r="O2028" s="35"/>
      <c r="P2028" s="35" t="s">
        <v>65</v>
      </c>
      <c r="Q2028" s="36">
        <v>1</v>
      </c>
      <c r="R2028" s="35" t="s">
        <v>27</v>
      </c>
      <c r="S2028" s="35" t="s">
        <v>28503</v>
      </c>
      <c r="T2028" s="35">
        <v>0</v>
      </c>
      <c r="U2028" s="35">
        <v>0</v>
      </c>
      <c r="V2028" s="36">
        <v>1</v>
      </c>
      <c r="W2028" s="36">
        <v>1</v>
      </c>
      <c r="X2028" s="37" t="s">
        <v>65</v>
      </c>
    </row>
    <row r="2029" spans="1:24" ht="24" customHeight="1" x14ac:dyDescent="0.2">
      <c r="A2029" s="50" t="s">
        <v>3735</v>
      </c>
      <c r="B2029" s="60" t="s">
        <v>3776</v>
      </c>
      <c r="C2029" s="76" t="s">
        <v>3776</v>
      </c>
      <c r="D2029" s="61" t="s">
        <v>3777</v>
      </c>
      <c r="E2029" s="53">
        <v>169450.8</v>
      </c>
      <c r="F2029" s="26">
        <v>0.21</v>
      </c>
      <c r="G2029" s="53">
        <v>297301.429</v>
      </c>
      <c r="H2029" s="67"/>
      <c r="I2029" s="68"/>
      <c r="J2029" s="69"/>
      <c r="K2029" s="69"/>
      <c r="L2029" s="69"/>
      <c r="M2029" s="69"/>
      <c r="N2029" s="69"/>
      <c r="O2029" s="35"/>
      <c r="P2029" s="35" t="s">
        <v>25996</v>
      </c>
      <c r="Q2029" s="36">
        <v>1</v>
      </c>
      <c r="R2029" s="35" t="s">
        <v>27</v>
      </c>
      <c r="S2029" s="35" t="s">
        <v>28504</v>
      </c>
      <c r="T2029" s="35">
        <v>0</v>
      </c>
      <c r="U2029" s="35">
        <v>0</v>
      </c>
      <c r="V2029" s="36">
        <v>1</v>
      </c>
      <c r="W2029" s="36">
        <v>1</v>
      </c>
      <c r="X2029" s="37" t="s">
        <v>65</v>
      </c>
    </row>
    <row r="2030" spans="1:24" ht="24" customHeight="1" x14ac:dyDescent="0.2">
      <c r="A2030" s="50" t="s">
        <v>3735</v>
      </c>
      <c r="B2030" s="60" t="s">
        <v>3778</v>
      </c>
      <c r="C2030" s="76" t="s">
        <v>3778</v>
      </c>
      <c r="D2030" s="61" t="s">
        <v>3779</v>
      </c>
      <c r="E2030" s="53">
        <v>169376.22</v>
      </c>
      <c r="F2030" s="26">
        <v>0.21</v>
      </c>
      <c r="G2030" s="53">
        <v>297170.57900000003</v>
      </c>
      <c r="H2030" s="67"/>
      <c r="I2030" s="68"/>
      <c r="J2030" s="69"/>
      <c r="K2030" s="69"/>
      <c r="L2030" s="69"/>
      <c r="M2030" s="69"/>
      <c r="N2030" s="69"/>
      <c r="O2030" s="35"/>
      <c r="P2030" s="35" t="s">
        <v>25997</v>
      </c>
      <c r="Q2030" s="36">
        <v>1</v>
      </c>
      <c r="R2030" s="35" t="s">
        <v>27</v>
      </c>
      <c r="S2030" s="35" t="s">
        <v>28504</v>
      </c>
      <c r="T2030" s="35">
        <v>0</v>
      </c>
      <c r="U2030" s="35">
        <v>0</v>
      </c>
      <c r="V2030" s="36">
        <v>1</v>
      </c>
      <c r="W2030" s="36">
        <v>1</v>
      </c>
      <c r="X2030" s="37" t="s">
        <v>65</v>
      </c>
    </row>
    <row r="2031" spans="1:24" ht="24" customHeight="1" x14ac:dyDescent="0.2">
      <c r="A2031" s="50" t="s">
        <v>3735</v>
      </c>
      <c r="B2031" s="60" t="s">
        <v>3780</v>
      </c>
      <c r="C2031" s="76" t="s">
        <v>3780</v>
      </c>
      <c r="D2031" s="61" t="s">
        <v>3781</v>
      </c>
      <c r="E2031" s="53">
        <v>298540.79999999999</v>
      </c>
      <c r="F2031" s="26">
        <v>0.21</v>
      </c>
      <c r="G2031" s="53">
        <v>523789.83399999997</v>
      </c>
      <c r="H2031" s="67"/>
      <c r="I2031" s="68"/>
      <c r="J2031" s="69"/>
      <c r="K2031" s="69"/>
      <c r="L2031" s="69"/>
      <c r="M2031" s="69"/>
      <c r="N2031" s="69"/>
      <c r="O2031" s="35"/>
      <c r="P2031" s="35" t="s">
        <v>25998</v>
      </c>
      <c r="Q2031" s="36">
        <v>1</v>
      </c>
      <c r="R2031" s="35" t="s">
        <v>27</v>
      </c>
      <c r="S2031" s="35" t="s">
        <v>28504</v>
      </c>
      <c r="T2031" s="35">
        <v>0</v>
      </c>
      <c r="U2031" s="35">
        <v>0</v>
      </c>
      <c r="V2031" s="36">
        <v>1</v>
      </c>
      <c r="W2031" s="36">
        <v>1</v>
      </c>
      <c r="X2031" s="37" t="s">
        <v>65</v>
      </c>
    </row>
    <row r="2032" spans="1:24" ht="24" customHeight="1" x14ac:dyDescent="0.2">
      <c r="A2032" s="50" t="s">
        <v>3735</v>
      </c>
      <c r="B2032" s="60" t="s">
        <v>3782</v>
      </c>
      <c r="C2032" s="76" t="s">
        <v>3782</v>
      </c>
      <c r="D2032" s="61" t="s">
        <v>3783</v>
      </c>
      <c r="E2032" s="53">
        <v>27504.05</v>
      </c>
      <c r="F2032" s="26">
        <v>0.21</v>
      </c>
      <c r="G2032" s="53">
        <v>48255.853000000003</v>
      </c>
      <c r="H2032" s="67"/>
      <c r="I2032" s="68"/>
      <c r="J2032" s="69"/>
      <c r="K2032" s="69"/>
      <c r="L2032" s="69"/>
      <c r="M2032" s="69"/>
      <c r="N2032" s="69"/>
      <c r="O2032" s="35"/>
      <c r="P2032" s="35" t="s">
        <v>25999</v>
      </c>
      <c r="Q2032" s="36">
        <v>1</v>
      </c>
      <c r="R2032" s="35" t="s">
        <v>27</v>
      </c>
      <c r="S2032" s="35" t="s">
        <v>28503</v>
      </c>
      <c r="T2032" s="35">
        <v>0</v>
      </c>
      <c r="U2032" s="35">
        <v>0</v>
      </c>
      <c r="V2032" s="36">
        <v>1</v>
      </c>
      <c r="W2032" s="36">
        <v>1</v>
      </c>
      <c r="X2032" s="37" t="s">
        <v>65</v>
      </c>
    </row>
    <row r="2033" spans="1:24" ht="24" customHeight="1" x14ac:dyDescent="0.2">
      <c r="A2033" s="50" t="s">
        <v>3735</v>
      </c>
      <c r="B2033" s="60" t="s">
        <v>3784</v>
      </c>
      <c r="C2033" s="76" t="s">
        <v>3784</v>
      </c>
      <c r="D2033" s="61" t="s">
        <v>3785</v>
      </c>
      <c r="E2033" s="53">
        <v>22132.61</v>
      </c>
      <c r="F2033" s="26">
        <v>0.21</v>
      </c>
      <c r="G2033" s="53">
        <v>38831.659</v>
      </c>
      <c r="H2033" s="67"/>
      <c r="I2033" s="68"/>
      <c r="J2033" s="69"/>
      <c r="K2033" s="69"/>
      <c r="L2033" s="69"/>
      <c r="M2033" s="69"/>
      <c r="N2033" s="69"/>
      <c r="O2033" s="35"/>
      <c r="P2033" s="35" t="s">
        <v>26000</v>
      </c>
      <c r="Q2033" s="36">
        <v>1</v>
      </c>
      <c r="R2033" s="35" t="s">
        <v>27</v>
      </c>
      <c r="S2033" s="35" t="s">
        <v>28503</v>
      </c>
      <c r="T2033" s="35">
        <v>0</v>
      </c>
      <c r="U2033" s="35">
        <v>0</v>
      </c>
      <c r="V2033" s="36">
        <v>1</v>
      </c>
      <c r="W2033" s="36">
        <v>1</v>
      </c>
      <c r="X2033" s="37" t="s">
        <v>65</v>
      </c>
    </row>
    <row r="2034" spans="1:24" ht="24" customHeight="1" x14ac:dyDescent="0.2">
      <c r="A2034" s="50" t="s">
        <v>3735</v>
      </c>
      <c r="B2034" s="60" t="s">
        <v>3786</v>
      </c>
      <c r="C2034" s="76" t="s">
        <v>3786</v>
      </c>
      <c r="D2034" s="61" t="s">
        <v>3787</v>
      </c>
      <c r="E2034" s="53">
        <v>33621.599999999999</v>
      </c>
      <c r="F2034" s="26">
        <v>0.21</v>
      </c>
      <c r="G2034" s="53">
        <v>58989.097000000002</v>
      </c>
      <c r="H2034" s="67"/>
      <c r="I2034" s="68"/>
      <c r="J2034" s="69"/>
      <c r="K2034" s="69"/>
      <c r="L2034" s="69"/>
      <c r="M2034" s="69"/>
      <c r="N2034" s="69"/>
      <c r="O2034" s="35"/>
      <c r="P2034" s="35" t="s">
        <v>26001</v>
      </c>
      <c r="Q2034" s="36">
        <v>1</v>
      </c>
      <c r="R2034" s="35" t="s">
        <v>27</v>
      </c>
      <c r="S2034" s="35" t="s">
        <v>28504</v>
      </c>
      <c r="T2034" s="35">
        <v>0</v>
      </c>
      <c r="U2034" s="35">
        <v>0</v>
      </c>
      <c r="V2034" s="36">
        <v>1</v>
      </c>
      <c r="W2034" s="36">
        <v>1</v>
      </c>
      <c r="X2034" s="37" t="s">
        <v>65</v>
      </c>
    </row>
    <row r="2035" spans="1:24" ht="24" customHeight="1" x14ac:dyDescent="0.2">
      <c r="A2035" s="50" t="s">
        <v>3735</v>
      </c>
      <c r="B2035" s="60" t="s">
        <v>3788</v>
      </c>
      <c r="C2035" s="76" t="s">
        <v>3788</v>
      </c>
      <c r="D2035" s="61" t="s">
        <v>3789</v>
      </c>
      <c r="E2035" s="53">
        <v>58589.11</v>
      </c>
      <c r="F2035" s="26">
        <v>0.21</v>
      </c>
      <c r="G2035" s="53">
        <v>102794.594</v>
      </c>
      <c r="H2035" s="67"/>
      <c r="I2035" s="68"/>
      <c r="J2035" s="69"/>
      <c r="K2035" s="69"/>
      <c r="L2035" s="69"/>
      <c r="M2035" s="69"/>
      <c r="N2035" s="69"/>
      <c r="O2035" s="35"/>
      <c r="P2035" s="35" t="s">
        <v>26002</v>
      </c>
      <c r="Q2035" s="36">
        <v>1</v>
      </c>
      <c r="R2035" s="35" t="s">
        <v>27</v>
      </c>
      <c r="S2035" s="35" t="s">
        <v>28504</v>
      </c>
      <c r="T2035" s="35">
        <v>0</v>
      </c>
      <c r="U2035" s="35">
        <v>0</v>
      </c>
      <c r="V2035" s="36">
        <v>1</v>
      </c>
      <c r="W2035" s="36">
        <v>1</v>
      </c>
      <c r="X2035" s="37" t="s">
        <v>65</v>
      </c>
    </row>
    <row r="2036" spans="1:24" ht="24" customHeight="1" x14ac:dyDescent="0.2">
      <c r="A2036" s="50" t="s">
        <v>3735</v>
      </c>
      <c r="B2036" s="60" t="s">
        <v>3790</v>
      </c>
      <c r="C2036" s="76" t="s">
        <v>3790</v>
      </c>
      <c r="D2036" s="61" t="s">
        <v>3791</v>
      </c>
      <c r="E2036" s="53">
        <v>31756.48</v>
      </c>
      <c r="F2036" s="26">
        <v>0.21</v>
      </c>
      <c r="G2036" s="53">
        <v>55716.749000000003</v>
      </c>
      <c r="H2036" s="67"/>
      <c r="I2036" s="68"/>
      <c r="J2036" s="69"/>
      <c r="K2036" s="69"/>
      <c r="L2036" s="69"/>
      <c r="M2036" s="69"/>
      <c r="N2036" s="69"/>
      <c r="O2036" s="35"/>
      <c r="P2036" s="35" t="s">
        <v>65</v>
      </c>
      <c r="Q2036" s="36">
        <v>1</v>
      </c>
      <c r="R2036" s="35" t="s">
        <v>27</v>
      </c>
      <c r="S2036" s="35" t="s">
        <v>28503</v>
      </c>
      <c r="T2036" s="35">
        <v>0</v>
      </c>
      <c r="U2036" s="35">
        <v>0</v>
      </c>
      <c r="V2036" s="36">
        <v>1</v>
      </c>
      <c r="W2036" s="36">
        <v>1</v>
      </c>
      <c r="X2036" s="37" t="s">
        <v>65</v>
      </c>
    </row>
    <row r="2037" spans="1:24" ht="24" customHeight="1" x14ac:dyDescent="0.2">
      <c r="A2037" s="50" t="s">
        <v>3735</v>
      </c>
      <c r="B2037" s="60" t="s">
        <v>3792</v>
      </c>
      <c r="C2037" s="76" t="s">
        <v>3792</v>
      </c>
      <c r="D2037" s="61" t="s">
        <v>3793</v>
      </c>
      <c r="E2037" s="53">
        <v>173529.13</v>
      </c>
      <c r="F2037" s="26">
        <v>0.21</v>
      </c>
      <c r="G2037" s="53">
        <v>304456.86</v>
      </c>
      <c r="H2037" s="67"/>
      <c r="I2037" s="68"/>
      <c r="J2037" s="69"/>
      <c r="K2037" s="69"/>
      <c r="L2037" s="69"/>
      <c r="M2037" s="69"/>
      <c r="N2037" s="69"/>
      <c r="O2037" s="35"/>
      <c r="P2037" s="35" t="s">
        <v>65</v>
      </c>
      <c r="Q2037" s="36">
        <v>1</v>
      </c>
      <c r="R2037" s="35" t="s">
        <v>27</v>
      </c>
      <c r="S2037" s="35" t="s">
        <v>28503</v>
      </c>
      <c r="T2037" s="35">
        <v>0</v>
      </c>
      <c r="U2037" s="35">
        <v>0</v>
      </c>
      <c r="V2037" s="36">
        <v>1</v>
      </c>
      <c r="W2037" s="36">
        <v>1</v>
      </c>
      <c r="X2037" s="37" t="s">
        <v>65</v>
      </c>
    </row>
    <row r="2038" spans="1:24" ht="24" customHeight="1" x14ac:dyDescent="0.2">
      <c r="A2038" s="50" t="s">
        <v>3735</v>
      </c>
      <c r="B2038" s="60" t="s">
        <v>3794</v>
      </c>
      <c r="C2038" s="76" t="s">
        <v>3794</v>
      </c>
      <c r="D2038" s="61" t="s">
        <v>3795</v>
      </c>
      <c r="E2038" s="53">
        <v>397814.01</v>
      </c>
      <c r="F2038" s="26">
        <v>0.21</v>
      </c>
      <c r="G2038" s="53">
        <v>697964.67500000005</v>
      </c>
      <c r="H2038" s="67"/>
      <c r="I2038" s="68"/>
      <c r="J2038" s="69"/>
      <c r="K2038" s="69"/>
      <c r="L2038" s="69"/>
      <c r="M2038" s="69"/>
      <c r="N2038" s="69"/>
      <c r="O2038" s="35"/>
      <c r="P2038" s="35" t="s">
        <v>65</v>
      </c>
      <c r="Q2038" s="36">
        <v>1</v>
      </c>
      <c r="R2038" s="35" t="s">
        <v>27</v>
      </c>
      <c r="S2038" s="35" t="s">
        <v>28503</v>
      </c>
      <c r="T2038" s="35">
        <v>0</v>
      </c>
      <c r="U2038" s="35">
        <v>0</v>
      </c>
      <c r="V2038" s="36">
        <v>1</v>
      </c>
      <c r="W2038" s="36">
        <v>1</v>
      </c>
      <c r="X2038" s="37" t="s">
        <v>65</v>
      </c>
    </row>
    <row r="2039" spans="1:24" ht="24" customHeight="1" x14ac:dyDescent="0.2">
      <c r="A2039" s="50" t="s">
        <v>3735</v>
      </c>
      <c r="B2039" s="60" t="s">
        <v>3796</v>
      </c>
      <c r="C2039" s="76" t="s">
        <v>3796</v>
      </c>
      <c r="D2039" s="61" t="s">
        <v>3797</v>
      </c>
      <c r="E2039" s="53">
        <v>686979.52</v>
      </c>
      <c r="F2039" s="26">
        <v>0.21</v>
      </c>
      <c r="G2039" s="53">
        <v>1205305.5630000001</v>
      </c>
      <c r="H2039" s="67"/>
      <c r="I2039" s="68"/>
      <c r="J2039" s="69"/>
      <c r="K2039" s="69"/>
      <c r="L2039" s="69"/>
      <c r="M2039" s="69"/>
      <c r="N2039" s="69"/>
      <c r="O2039" s="35"/>
      <c r="P2039" s="35" t="s">
        <v>65</v>
      </c>
      <c r="Q2039" s="36">
        <v>1</v>
      </c>
      <c r="R2039" s="35" t="s">
        <v>27</v>
      </c>
      <c r="S2039" s="35" t="s">
        <v>28503</v>
      </c>
      <c r="T2039" s="35">
        <v>0</v>
      </c>
      <c r="U2039" s="35">
        <v>0</v>
      </c>
      <c r="V2039" s="36">
        <v>1</v>
      </c>
      <c r="W2039" s="36">
        <v>1</v>
      </c>
      <c r="X2039" s="37" t="s">
        <v>65</v>
      </c>
    </row>
    <row r="2040" spans="1:24" ht="24" customHeight="1" x14ac:dyDescent="0.2">
      <c r="A2040" s="50" t="s">
        <v>3735</v>
      </c>
      <c r="B2040" s="60" t="s">
        <v>3798</v>
      </c>
      <c r="C2040" s="76" t="s">
        <v>3798</v>
      </c>
      <c r="D2040" s="61" t="s">
        <v>3799</v>
      </c>
      <c r="E2040" s="53">
        <v>678698.5</v>
      </c>
      <c r="F2040" s="26">
        <v>0.21</v>
      </c>
      <c r="G2040" s="53">
        <v>1190776.524</v>
      </c>
      <c r="H2040" s="67"/>
      <c r="I2040" s="68"/>
      <c r="J2040" s="69"/>
      <c r="K2040" s="69"/>
      <c r="L2040" s="69"/>
      <c r="M2040" s="69"/>
      <c r="N2040" s="69"/>
      <c r="O2040" s="35"/>
      <c r="P2040" s="35" t="s">
        <v>65</v>
      </c>
      <c r="Q2040" s="36">
        <v>1</v>
      </c>
      <c r="R2040" s="35" t="s">
        <v>27</v>
      </c>
      <c r="S2040" s="35" t="s">
        <v>28503</v>
      </c>
      <c r="T2040" s="35">
        <v>0</v>
      </c>
      <c r="U2040" s="35">
        <v>0</v>
      </c>
      <c r="V2040" s="36">
        <v>1</v>
      </c>
      <c r="W2040" s="36">
        <v>1</v>
      </c>
      <c r="X2040" s="37" t="s">
        <v>65</v>
      </c>
    </row>
    <row r="2041" spans="1:24" ht="24" customHeight="1" x14ac:dyDescent="0.2">
      <c r="A2041" s="50" t="s">
        <v>3735</v>
      </c>
      <c r="B2041" s="60" t="s">
        <v>3800</v>
      </c>
      <c r="C2041" s="76" t="s">
        <v>3800</v>
      </c>
      <c r="D2041" s="61" t="s">
        <v>3801</v>
      </c>
      <c r="E2041" s="53">
        <v>32825.82</v>
      </c>
      <c r="F2041" s="26">
        <v>0.21</v>
      </c>
      <c r="G2041" s="53">
        <v>57592.902000000002</v>
      </c>
      <c r="H2041" s="67"/>
      <c r="I2041" s="68"/>
      <c r="J2041" s="69"/>
      <c r="K2041" s="69"/>
      <c r="L2041" s="69"/>
      <c r="M2041" s="69"/>
      <c r="N2041" s="69"/>
      <c r="O2041" s="35"/>
      <c r="P2041" s="35" t="s">
        <v>26003</v>
      </c>
      <c r="Q2041" s="36">
        <v>1</v>
      </c>
      <c r="R2041" s="35" t="s">
        <v>27</v>
      </c>
      <c r="S2041" s="35" t="s">
        <v>28504</v>
      </c>
      <c r="T2041" s="35">
        <v>0</v>
      </c>
      <c r="U2041" s="35">
        <v>0</v>
      </c>
      <c r="V2041" s="36">
        <v>1</v>
      </c>
      <c r="W2041" s="36">
        <v>1</v>
      </c>
      <c r="X2041" s="37" t="s">
        <v>65</v>
      </c>
    </row>
    <row r="2042" spans="1:24" ht="24" customHeight="1" x14ac:dyDescent="0.2">
      <c r="A2042" s="50" t="s">
        <v>3735</v>
      </c>
      <c r="B2042" s="60" t="s">
        <v>3802</v>
      </c>
      <c r="C2042" s="76" t="s">
        <v>3802</v>
      </c>
      <c r="D2042" s="61" t="s">
        <v>3803</v>
      </c>
      <c r="E2042" s="53">
        <v>32825.82</v>
      </c>
      <c r="F2042" s="26">
        <v>0.21</v>
      </c>
      <c r="G2042" s="53">
        <v>57592.902000000002</v>
      </c>
      <c r="H2042" s="67"/>
      <c r="I2042" s="68"/>
      <c r="J2042" s="69"/>
      <c r="K2042" s="69"/>
      <c r="L2042" s="69"/>
      <c r="M2042" s="69"/>
      <c r="N2042" s="69"/>
      <c r="O2042" s="35"/>
      <c r="P2042" s="35" t="s">
        <v>26004</v>
      </c>
      <c r="Q2042" s="36">
        <v>1</v>
      </c>
      <c r="R2042" s="35" t="s">
        <v>27</v>
      </c>
      <c r="S2042" s="35" t="s">
        <v>28504</v>
      </c>
      <c r="T2042" s="35">
        <v>0</v>
      </c>
      <c r="U2042" s="35">
        <v>0</v>
      </c>
      <c r="V2042" s="36">
        <v>1</v>
      </c>
      <c r="W2042" s="36">
        <v>1</v>
      </c>
      <c r="X2042" s="37" t="s">
        <v>65</v>
      </c>
    </row>
    <row r="2043" spans="1:24" ht="24" customHeight="1" x14ac:dyDescent="0.2">
      <c r="A2043" s="50" t="s">
        <v>3735</v>
      </c>
      <c r="B2043" s="60" t="s">
        <v>3804</v>
      </c>
      <c r="C2043" s="76" t="s">
        <v>3804</v>
      </c>
      <c r="D2043" s="61" t="s">
        <v>3805</v>
      </c>
      <c r="E2043" s="53">
        <v>162020.94</v>
      </c>
      <c r="F2043" s="26">
        <v>0.21</v>
      </c>
      <c r="G2043" s="53">
        <v>284265.73599999998</v>
      </c>
      <c r="H2043" s="67"/>
      <c r="I2043" s="68"/>
      <c r="J2043" s="69"/>
      <c r="K2043" s="69"/>
      <c r="L2043" s="69"/>
      <c r="M2043" s="69"/>
      <c r="N2043" s="69"/>
      <c r="O2043" s="35"/>
      <c r="P2043" s="35" t="s">
        <v>26005</v>
      </c>
      <c r="Q2043" s="36">
        <v>1</v>
      </c>
      <c r="R2043" s="35" t="s">
        <v>27</v>
      </c>
      <c r="S2043" s="35" t="s">
        <v>28503</v>
      </c>
      <c r="T2043" s="35">
        <v>0</v>
      </c>
      <c r="U2043" s="35">
        <v>0</v>
      </c>
      <c r="V2043" s="36">
        <v>1</v>
      </c>
      <c r="W2043" s="36">
        <v>1</v>
      </c>
      <c r="X2043" s="37" t="s">
        <v>65</v>
      </c>
    </row>
    <row r="2044" spans="1:24" ht="24" customHeight="1" x14ac:dyDescent="0.2">
      <c r="A2044" s="50" t="s">
        <v>3735</v>
      </c>
      <c r="B2044" s="60" t="s">
        <v>3806</v>
      </c>
      <c r="C2044" s="76" t="s">
        <v>3806</v>
      </c>
      <c r="D2044" s="61" t="s">
        <v>23982</v>
      </c>
      <c r="E2044" s="53">
        <v>54744.47</v>
      </c>
      <c r="F2044" s="26">
        <v>0.21</v>
      </c>
      <c r="G2044" s="53">
        <v>96049.171000000002</v>
      </c>
      <c r="H2044" s="67"/>
      <c r="I2044" s="68"/>
      <c r="J2044" s="69"/>
      <c r="K2044" s="69"/>
      <c r="L2044" s="69"/>
      <c r="M2044" s="69"/>
      <c r="N2044" s="69"/>
      <c r="O2044" s="35"/>
      <c r="P2044" s="35" t="s">
        <v>26006</v>
      </c>
      <c r="Q2044" s="36">
        <v>1</v>
      </c>
      <c r="R2044" s="35" t="s">
        <v>27</v>
      </c>
      <c r="S2044" s="35" t="s">
        <v>28503</v>
      </c>
      <c r="T2044" s="35">
        <v>0</v>
      </c>
      <c r="U2044" s="35">
        <v>0</v>
      </c>
      <c r="V2044" s="36">
        <v>1</v>
      </c>
      <c r="W2044" s="36">
        <v>1</v>
      </c>
      <c r="X2044" s="37" t="s">
        <v>65</v>
      </c>
    </row>
    <row r="2045" spans="1:24" ht="24" customHeight="1" x14ac:dyDescent="0.2">
      <c r="A2045" s="50" t="s">
        <v>3735</v>
      </c>
      <c r="B2045" s="60" t="s">
        <v>3808</v>
      </c>
      <c r="C2045" s="76" t="s">
        <v>3808</v>
      </c>
      <c r="D2045" s="61" t="s">
        <v>23983</v>
      </c>
      <c r="E2045" s="53">
        <v>46191.519999999997</v>
      </c>
      <c r="F2045" s="26">
        <v>0.21</v>
      </c>
      <c r="G2045" s="53">
        <v>81043.017000000007</v>
      </c>
      <c r="H2045" s="67"/>
      <c r="I2045" s="68"/>
      <c r="J2045" s="69"/>
      <c r="K2045" s="69"/>
      <c r="L2045" s="69"/>
      <c r="M2045" s="69"/>
      <c r="N2045" s="69"/>
      <c r="O2045" s="35"/>
      <c r="P2045" s="35" t="s">
        <v>25997</v>
      </c>
      <c r="Q2045" s="36">
        <v>1</v>
      </c>
      <c r="R2045" s="35" t="s">
        <v>27</v>
      </c>
      <c r="S2045" s="35" t="s">
        <v>28504</v>
      </c>
      <c r="T2045" s="35">
        <v>0</v>
      </c>
      <c r="U2045" s="35">
        <v>0</v>
      </c>
      <c r="V2045" s="36">
        <v>1</v>
      </c>
      <c r="W2045" s="36">
        <v>1</v>
      </c>
      <c r="X2045" s="37" t="s">
        <v>65</v>
      </c>
    </row>
    <row r="2046" spans="1:24" ht="24" customHeight="1" x14ac:dyDescent="0.2">
      <c r="A2046" s="50" t="s">
        <v>3735</v>
      </c>
      <c r="B2046" s="60" t="s">
        <v>3810</v>
      </c>
      <c r="C2046" s="76" t="s">
        <v>3810</v>
      </c>
      <c r="D2046" s="61" t="s">
        <v>3811</v>
      </c>
      <c r="E2046" s="53">
        <v>81833.399999999994</v>
      </c>
      <c r="F2046" s="26">
        <v>0.21</v>
      </c>
      <c r="G2046" s="53">
        <v>143576.70000000001</v>
      </c>
      <c r="H2046" s="67"/>
      <c r="I2046" s="68"/>
      <c r="J2046" s="69"/>
      <c r="K2046" s="69"/>
      <c r="L2046" s="69"/>
      <c r="M2046" s="69"/>
      <c r="N2046" s="69"/>
      <c r="O2046" s="35"/>
      <c r="P2046" s="35" t="s">
        <v>26007</v>
      </c>
      <c r="Q2046" s="36">
        <v>1</v>
      </c>
      <c r="R2046" s="35" t="s">
        <v>27</v>
      </c>
      <c r="S2046" s="35" t="s">
        <v>28504</v>
      </c>
      <c r="T2046" s="35">
        <v>0</v>
      </c>
      <c r="U2046" s="35">
        <v>0</v>
      </c>
      <c r="V2046" s="36">
        <v>1</v>
      </c>
      <c r="W2046" s="36">
        <v>1</v>
      </c>
      <c r="X2046" s="37" t="s">
        <v>65</v>
      </c>
    </row>
    <row r="2047" spans="1:24" ht="24" customHeight="1" x14ac:dyDescent="0.2">
      <c r="A2047" s="50" t="s">
        <v>3735</v>
      </c>
      <c r="B2047" s="60" t="s">
        <v>3812</v>
      </c>
      <c r="C2047" s="76" t="s">
        <v>3812</v>
      </c>
      <c r="D2047" s="61" t="s">
        <v>3813</v>
      </c>
      <c r="E2047" s="53">
        <v>143484.95000000001</v>
      </c>
      <c r="F2047" s="26">
        <v>0.21</v>
      </c>
      <c r="G2047" s="53">
        <v>251744.348</v>
      </c>
      <c r="H2047" s="67"/>
      <c r="I2047" s="68"/>
      <c r="J2047" s="69"/>
      <c r="K2047" s="69"/>
      <c r="L2047" s="69"/>
      <c r="M2047" s="69"/>
      <c r="N2047" s="69"/>
      <c r="O2047" s="35"/>
      <c r="P2047" s="35" t="s">
        <v>26006</v>
      </c>
      <c r="Q2047" s="36">
        <v>1</v>
      </c>
      <c r="R2047" s="35" t="s">
        <v>27</v>
      </c>
      <c r="S2047" s="35" t="s">
        <v>28504</v>
      </c>
      <c r="T2047" s="35">
        <v>0</v>
      </c>
      <c r="U2047" s="35">
        <v>0</v>
      </c>
      <c r="V2047" s="36">
        <v>1</v>
      </c>
      <c r="W2047" s="36">
        <v>1</v>
      </c>
      <c r="X2047" s="37" t="s">
        <v>65</v>
      </c>
    </row>
    <row r="2048" spans="1:24" ht="24" customHeight="1" x14ac:dyDescent="0.2">
      <c r="A2048" s="50" t="s">
        <v>3735</v>
      </c>
      <c r="B2048" s="60" t="s">
        <v>3814</v>
      </c>
      <c r="C2048" s="76" t="s">
        <v>3814</v>
      </c>
      <c r="D2048" s="61" t="s">
        <v>3815</v>
      </c>
      <c r="E2048" s="53">
        <v>89151.96</v>
      </c>
      <c r="F2048" s="26">
        <v>0.21</v>
      </c>
      <c r="G2048" s="53">
        <v>156417.111</v>
      </c>
      <c r="H2048" s="67"/>
      <c r="I2048" s="68"/>
      <c r="J2048" s="69"/>
      <c r="K2048" s="69"/>
      <c r="L2048" s="69"/>
      <c r="M2048" s="69"/>
      <c r="N2048" s="69"/>
      <c r="O2048" s="35"/>
      <c r="P2048" s="35" t="s">
        <v>26008</v>
      </c>
      <c r="Q2048" s="36">
        <v>1</v>
      </c>
      <c r="R2048" s="35" t="s">
        <v>27</v>
      </c>
      <c r="S2048" s="35" t="s">
        <v>28503</v>
      </c>
      <c r="T2048" s="35">
        <v>0</v>
      </c>
      <c r="U2048" s="35">
        <v>0</v>
      </c>
      <c r="V2048" s="36">
        <v>1</v>
      </c>
      <c r="W2048" s="36">
        <v>1</v>
      </c>
      <c r="X2048" s="37" t="s">
        <v>65</v>
      </c>
    </row>
    <row r="2049" spans="1:24" ht="24" customHeight="1" x14ac:dyDescent="0.2">
      <c r="A2049" s="50" t="s">
        <v>3735</v>
      </c>
      <c r="B2049" s="60" t="s">
        <v>3816</v>
      </c>
      <c r="C2049" s="76" t="s">
        <v>3816</v>
      </c>
      <c r="D2049" s="61" t="s">
        <v>3817</v>
      </c>
      <c r="E2049" s="53">
        <v>91215.95</v>
      </c>
      <c r="F2049" s="26">
        <v>0.21</v>
      </c>
      <c r="G2049" s="53">
        <v>160038.38699999999</v>
      </c>
      <c r="H2049" s="67"/>
      <c r="I2049" s="68"/>
      <c r="J2049" s="69"/>
      <c r="K2049" s="69"/>
      <c r="L2049" s="69"/>
      <c r="M2049" s="69"/>
      <c r="N2049" s="69"/>
      <c r="O2049" s="35"/>
      <c r="P2049" s="35" t="s">
        <v>25997</v>
      </c>
      <c r="Q2049" s="36">
        <v>1</v>
      </c>
      <c r="R2049" s="35" t="s">
        <v>27</v>
      </c>
      <c r="S2049" s="35" t="s">
        <v>28503</v>
      </c>
      <c r="T2049" s="35">
        <v>0</v>
      </c>
      <c r="U2049" s="35">
        <v>0</v>
      </c>
      <c r="V2049" s="36">
        <v>1</v>
      </c>
      <c r="W2049" s="36">
        <v>1</v>
      </c>
      <c r="X2049" s="37" t="s">
        <v>65</v>
      </c>
    </row>
    <row r="2050" spans="1:24" ht="24" customHeight="1" x14ac:dyDescent="0.2">
      <c r="A2050" s="50" t="s">
        <v>3735</v>
      </c>
      <c r="B2050" s="60" t="s">
        <v>3818</v>
      </c>
      <c r="C2050" s="76" t="s">
        <v>3818</v>
      </c>
      <c r="D2050" s="61" t="s">
        <v>3819</v>
      </c>
      <c r="E2050" s="53">
        <v>49833.95</v>
      </c>
      <c r="F2050" s="26">
        <v>0.21</v>
      </c>
      <c r="G2050" s="53">
        <v>87433.668000000005</v>
      </c>
      <c r="H2050" s="67"/>
      <c r="I2050" s="68"/>
      <c r="J2050" s="69"/>
      <c r="K2050" s="69"/>
      <c r="L2050" s="69"/>
      <c r="M2050" s="69"/>
      <c r="N2050" s="69"/>
      <c r="O2050" s="35"/>
      <c r="P2050" s="35" t="s">
        <v>26009</v>
      </c>
      <c r="Q2050" s="36">
        <v>1</v>
      </c>
      <c r="R2050" s="35" t="s">
        <v>27</v>
      </c>
      <c r="S2050" s="35" t="s">
        <v>28504</v>
      </c>
      <c r="T2050" s="35">
        <v>0</v>
      </c>
      <c r="U2050" s="35">
        <v>0</v>
      </c>
      <c r="V2050" s="36">
        <v>1</v>
      </c>
      <c r="W2050" s="36">
        <v>1</v>
      </c>
      <c r="X2050" s="37" t="s">
        <v>65</v>
      </c>
    </row>
    <row r="2051" spans="1:24" ht="24" customHeight="1" x14ac:dyDescent="0.2">
      <c r="A2051" s="50" t="s">
        <v>3735</v>
      </c>
      <c r="B2051" s="60" t="s">
        <v>3820</v>
      </c>
      <c r="C2051" s="76" t="s">
        <v>3820</v>
      </c>
      <c r="D2051" s="61" t="s">
        <v>3821</v>
      </c>
      <c r="E2051" s="53">
        <v>49078.44</v>
      </c>
      <c r="F2051" s="26">
        <v>0.21</v>
      </c>
      <c r="G2051" s="53">
        <v>86108.125</v>
      </c>
      <c r="H2051" s="67"/>
      <c r="I2051" s="68"/>
      <c r="J2051" s="69"/>
      <c r="K2051" s="69"/>
      <c r="L2051" s="69"/>
      <c r="M2051" s="69"/>
      <c r="N2051" s="69"/>
      <c r="O2051" s="35"/>
      <c r="P2051" s="35" t="s">
        <v>26010</v>
      </c>
      <c r="Q2051" s="36">
        <v>1</v>
      </c>
      <c r="R2051" s="35" t="s">
        <v>27</v>
      </c>
      <c r="S2051" s="35" t="s">
        <v>28504</v>
      </c>
      <c r="T2051" s="35">
        <v>0</v>
      </c>
      <c r="U2051" s="35">
        <v>0</v>
      </c>
      <c r="V2051" s="36">
        <v>1</v>
      </c>
      <c r="W2051" s="36">
        <v>1</v>
      </c>
      <c r="X2051" s="37" t="s">
        <v>65</v>
      </c>
    </row>
    <row r="2052" spans="1:24" ht="24" customHeight="1" x14ac:dyDescent="0.2">
      <c r="A2052" s="50" t="s">
        <v>3735</v>
      </c>
      <c r="B2052" s="60" t="s">
        <v>18730</v>
      </c>
      <c r="C2052" s="76" t="s">
        <v>18730</v>
      </c>
      <c r="D2052" s="61" t="s">
        <v>23984</v>
      </c>
      <c r="E2052" s="53">
        <v>46851.42</v>
      </c>
      <c r="F2052" s="26">
        <v>0.21</v>
      </c>
      <c r="G2052" s="53">
        <v>82200.817999999999</v>
      </c>
      <c r="H2052" s="67"/>
      <c r="I2052" s="68"/>
      <c r="J2052" s="69"/>
      <c r="K2052" s="69"/>
      <c r="L2052" s="69"/>
      <c r="M2052" s="69"/>
      <c r="N2052" s="69"/>
      <c r="O2052" s="35"/>
      <c r="P2052" s="35" t="s">
        <v>25997</v>
      </c>
      <c r="Q2052" s="36">
        <v>1</v>
      </c>
      <c r="R2052" s="35" t="s">
        <v>27</v>
      </c>
      <c r="S2052" s="35" t="s">
        <v>28504</v>
      </c>
      <c r="T2052" s="35">
        <v>0</v>
      </c>
      <c r="U2052" s="35">
        <v>0</v>
      </c>
      <c r="V2052" s="36">
        <v>1</v>
      </c>
      <c r="W2052" s="36">
        <v>1</v>
      </c>
      <c r="X2052" s="37" t="s">
        <v>65</v>
      </c>
    </row>
    <row r="2053" spans="1:24" ht="24" customHeight="1" x14ac:dyDescent="0.2">
      <c r="A2053" s="50" t="s">
        <v>3735</v>
      </c>
      <c r="B2053" s="60" t="s">
        <v>18732</v>
      </c>
      <c r="C2053" s="76" t="s">
        <v>18732</v>
      </c>
      <c r="D2053" s="61" t="s">
        <v>23985</v>
      </c>
      <c r="E2053" s="53">
        <v>61473.81</v>
      </c>
      <c r="F2053" s="26">
        <v>0.21</v>
      </c>
      <c r="G2053" s="53">
        <v>107855.79399999999</v>
      </c>
      <c r="H2053" s="67"/>
      <c r="I2053" s="68"/>
      <c r="J2053" s="69"/>
      <c r="K2053" s="69"/>
      <c r="L2053" s="69"/>
      <c r="M2053" s="69"/>
      <c r="N2053" s="69"/>
      <c r="O2053" s="35"/>
      <c r="P2053" s="35" t="s">
        <v>25997</v>
      </c>
      <c r="Q2053" s="36">
        <v>1</v>
      </c>
      <c r="R2053" s="35" t="s">
        <v>27</v>
      </c>
      <c r="S2053" s="35" t="s">
        <v>28504</v>
      </c>
      <c r="T2053" s="35">
        <v>0</v>
      </c>
      <c r="U2053" s="35">
        <v>0</v>
      </c>
      <c r="V2053" s="36">
        <v>1</v>
      </c>
      <c r="W2053" s="36">
        <v>1</v>
      </c>
      <c r="X2053" s="37" t="s">
        <v>65</v>
      </c>
    </row>
    <row r="2054" spans="1:24" ht="24" customHeight="1" x14ac:dyDescent="0.2">
      <c r="A2054" s="50" t="s">
        <v>3735</v>
      </c>
      <c r="B2054" s="60" t="s">
        <v>3822</v>
      </c>
      <c r="C2054" s="76" t="s">
        <v>3822</v>
      </c>
      <c r="D2054" s="61" t="s">
        <v>3823</v>
      </c>
      <c r="E2054" s="53">
        <v>80547.59</v>
      </c>
      <c r="F2054" s="26">
        <v>0.21</v>
      </c>
      <c r="G2054" s="53">
        <v>141320.75200000001</v>
      </c>
      <c r="H2054" s="67"/>
      <c r="I2054" s="68"/>
      <c r="J2054" s="69"/>
      <c r="K2054" s="69"/>
      <c r="L2054" s="69"/>
      <c r="M2054" s="69"/>
      <c r="N2054" s="69"/>
      <c r="O2054" s="35"/>
      <c r="P2054" s="35" t="s">
        <v>26011</v>
      </c>
      <c r="Q2054" s="36">
        <v>1</v>
      </c>
      <c r="R2054" s="35" t="s">
        <v>27</v>
      </c>
      <c r="S2054" s="35" t="s">
        <v>28504</v>
      </c>
      <c r="T2054" s="35">
        <v>0</v>
      </c>
      <c r="U2054" s="35">
        <v>0</v>
      </c>
      <c r="V2054" s="36">
        <v>1</v>
      </c>
      <c r="W2054" s="36">
        <v>1</v>
      </c>
      <c r="X2054" s="37" t="s">
        <v>65</v>
      </c>
    </row>
    <row r="2055" spans="1:24" ht="24" customHeight="1" x14ac:dyDescent="0.2">
      <c r="A2055" s="50" t="s">
        <v>3735</v>
      </c>
      <c r="B2055" s="60" t="s">
        <v>3824</v>
      </c>
      <c r="C2055" s="76" t="s">
        <v>3824</v>
      </c>
      <c r="D2055" s="61" t="s">
        <v>3825</v>
      </c>
      <c r="E2055" s="53">
        <v>605089.07999999996</v>
      </c>
      <c r="F2055" s="26">
        <v>0.21</v>
      </c>
      <c r="G2055" s="53">
        <v>1061628.7960000001</v>
      </c>
      <c r="H2055" s="67"/>
      <c r="I2055" s="68"/>
      <c r="J2055" s="69"/>
      <c r="K2055" s="69"/>
      <c r="L2055" s="69"/>
      <c r="M2055" s="69"/>
      <c r="N2055" s="69"/>
      <c r="O2055" s="35"/>
      <c r="P2055" s="35" t="s">
        <v>65</v>
      </c>
      <c r="Q2055" s="36">
        <v>1</v>
      </c>
      <c r="R2055" s="35" t="s">
        <v>27</v>
      </c>
      <c r="S2055" s="35" t="s">
        <v>28503</v>
      </c>
      <c r="T2055" s="35">
        <v>0</v>
      </c>
      <c r="U2055" s="35">
        <v>0</v>
      </c>
      <c r="V2055" s="36">
        <v>1</v>
      </c>
      <c r="W2055" s="36">
        <v>1</v>
      </c>
      <c r="X2055" s="37" t="s">
        <v>65</v>
      </c>
    </row>
    <row r="2056" spans="1:24" ht="24" customHeight="1" x14ac:dyDescent="0.2">
      <c r="A2056" s="50" t="s">
        <v>3735</v>
      </c>
      <c r="B2056" s="60" t="s">
        <v>3826</v>
      </c>
      <c r="C2056" s="76" t="s">
        <v>3826</v>
      </c>
      <c r="D2056" s="61" t="s">
        <v>3827</v>
      </c>
      <c r="E2056" s="53">
        <v>307990.65000000002</v>
      </c>
      <c r="F2056" s="26">
        <v>0.21</v>
      </c>
      <c r="G2056" s="53">
        <v>540369.59199999995</v>
      </c>
      <c r="H2056" s="67"/>
      <c r="I2056" s="68"/>
      <c r="J2056" s="69"/>
      <c r="K2056" s="69"/>
      <c r="L2056" s="69"/>
      <c r="M2056" s="69"/>
      <c r="N2056" s="69"/>
      <c r="O2056" s="35"/>
      <c r="P2056" s="35" t="s">
        <v>65</v>
      </c>
      <c r="Q2056" s="36">
        <v>1</v>
      </c>
      <c r="R2056" s="35" t="s">
        <v>27</v>
      </c>
      <c r="S2056" s="35" t="s">
        <v>28503</v>
      </c>
      <c r="T2056" s="35">
        <v>0</v>
      </c>
      <c r="U2056" s="35">
        <v>0</v>
      </c>
      <c r="V2056" s="36">
        <v>1</v>
      </c>
      <c r="W2056" s="36">
        <v>1</v>
      </c>
      <c r="X2056" s="37" t="s">
        <v>65</v>
      </c>
    </row>
    <row r="2057" spans="1:24" ht="24" customHeight="1" x14ac:dyDescent="0.2">
      <c r="A2057" s="50" t="s">
        <v>3735</v>
      </c>
      <c r="B2057" s="60" t="s">
        <v>3828</v>
      </c>
      <c r="C2057" s="76" t="s">
        <v>3828</v>
      </c>
      <c r="D2057" s="61" t="s">
        <v>3829</v>
      </c>
      <c r="E2057" s="53">
        <v>650547.87</v>
      </c>
      <c r="F2057" s="26">
        <v>0.21</v>
      </c>
      <c r="G2057" s="53">
        <v>1141386.236</v>
      </c>
      <c r="H2057" s="67"/>
      <c r="I2057" s="68"/>
      <c r="J2057" s="69"/>
      <c r="K2057" s="69"/>
      <c r="L2057" s="69"/>
      <c r="M2057" s="69"/>
      <c r="N2057" s="69"/>
      <c r="O2057" s="35"/>
      <c r="P2057" s="35" t="s">
        <v>65</v>
      </c>
      <c r="Q2057" s="36">
        <v>1</v>
      </c>
      <c r="R2057" s="35" t="s">
        <v>27</v>
      </c>
      <c r="S2057" s="35" t="s">
        <v>28503</v>
      </c>
      <c r="T2057" s="35">
        <v>0</v>
      </c>
      <c r="U2057" s="35">
        <v>0</v>
      </c>
      <c r="V2057" s="36">
        <v>1</v>
      </c>
      <c r="W2057" s="36">
        <v>1</v>
      </c>
      <c r="X2057" s="37" t="s">
        <v>65</v>
      </c>
    </row>
    <row r="2058" spans="1:24" ht="24" customHeight="1" x14ac:dyDescent="0.2">
      <c r="A2058" s="50" t="s">
        <v>3735</v>
      </c>
      <c r="B2058" s="60" t="s">
        <v>3830</v>
      </c>
      <c r="C2058" s="76" t="s">
        <v>3830</v>
      </c>
      <c r="D2058" s="61" t="s">
        <v>3831</v>
      </c>
      <c r="E2058" s="53">
        <v>105863.26</v>
      </c>
      <c r="F2058" s="26">
        <v>0.21</v>
      </c>
      <c r="G2058" s="53">
        <v>185737.09299999999</v>
      </c>
      <c r="H2058" s="67"/>
      <c r="I2058" s="68"/>
      <c r="J2058" s="69"/>
      <c r="K2058" s="69"/>
      <c r="L2058" s="69"/>
      <c r="M2058" s="69"/>
      <c r="N2058" s="69"/>
      <c r="O2058" s="35"/>
      <c r="P2058" s="35" t="s">
        <v>65</v>
      </c>
      <c r="Q2058" s="36">
        <v>1</v>
      </c>
      <c r="R2058" s="35" t="s">
        <v>27</v>
      </c>
      <c r="S2058" s="35" t="s">
        <v>28503</v>
      </c>
      <c r="T2058" s="35">
        <v>0</v>
      </c>
      <c r="U2058" s="35">
        <v>0</v>
      </c>
      <c r="V2058" s="36">
        <v>1</v>
      </c>
      <c r="W2058" s="36">
        <v>1</v>
      </c>
      <c r="X2058" s="37" t="s">
        <v>65</v>
      </c>
    </row>
    <row r="2059" spans="1:24" ht="24" customHeight="1" x14ac:dyDescent="0.2">
      <c r="A2059" s="50" t="s">
        <v>3735</v>
      </c>
      <c r="B2059" s="60" t="s">
        <v>3832</v>
      </c>
      <c r="C2059" s="76" t="s">
        <v>3832</v>
      </c>
      <c r="D2059" s="61" t="s">
        <v>3833</v>
      </c>
      <c r="E2059" s="53">
        <v>117924.28</v>
      </c>
      <c r="F2059" s="26">
        <v>0.21</v>
      </c>
      <c r="G2059" s="53">
        <v>206898.15400000001</v>
      </c>
      <c r="H2059" s="67"/>
      <c r="I2059" s="68"/>
      <c r="J2059" s="69"/>
      <c r="K2059" s="69"/>
      <c r="L2059" s="69"/>
      <c r="M2059" s="69"/>
      <c r="N2059" s="69"/>
      <c r="O2059" s="35"/>
      <c r="P2059" s="35" t="s">
        <v>65</v>
      </c>
      <c r="Q2059" s="36">
        <v>1</v>
      </c>
      <c r="R2059" s="35" t="s">
        <v>27</v>
      </c>
      <c r="S2059" s="35" t="s">
        <v>28503</v>
      </c>
      <c r="T2059" s="35">
        <v>0</v>
      </c>
      <c r="U2059" s="35">
        <v>0</v>
      </c>
      <c r="V2059" s="36">
        <v>1</v>
      </c>
      <c r="W2059" s="36">
        <v>1</v>
      </c>
      <c r="X2059" s="37" t="s">
        <v>65</v>
      </c>
    </row>
    <row r="2060" spans="1:24" ht="24" customHeight="1" x14ac:dyDescent="0.2">
      <c r="A2060" s="50" t="s">
        <v>3735</v>
      </c>
      <c r="B2060" s="60" t="s">
        <v>3834</v>
      </c>
      <c r="C2060" s="76" t="s">
        <v>3834</v>
      </c>
      <c r="D2060" s="61" t="s">
        <v>3835</v>
      </c>
      <c r="E2060" s="53">
        <v>205633.84</v>
      </c>
      <c r="F2060" s="26">
        <v>0.21</v>
      </c>
      <c r="G2060" s="53">
        <v>360784.57500000001</v>
      </c>
      <c r="H2060" s="67"/>
      <c r="I2060" s="68"/>
      <c r="J2060" s="69"/>
      <c r="K2060" s="69"/>
      <c r="L2060" s="69"/>
      <c r="M2060" s="69"/>
      <c r="N2060" s="69"/>
      <c r="O2060" s="35"/>
      <c r="P2060" s="35" t="s">
        <v>26012</v>
      </c>
      <c r="Q2060" s="36">
        <v>1</v>
      </c>
      <c r="R2060" s="35" t="s">
        <v>27</v>
      </c>
      <c r="S2060" s="35" t="s">
        <v>28503</v>
      </c>
      <c r="T2060" s="35">
        <v>0</v>
      </c>
      <c r="U2060" s="35">
        <v>0</v>
      </c>
      <c r="V2060" s="36">
        <v>1</v>
      </c>
      <c r="W2060" s="36">
        <v>1</v>
      </c>
      <c r="X2060" s="37" t="s">
        <v>65</v>
      </c>
    </row>
    <row r="2061" spans="1:24" ht="24" customHeight="1" x14ac:dyDescent="0.2">
      <c r="A2061" s="50" t="s">
        <v>3735</v>
      </c>
      <c r="B2061" s="60" t="s">
        <v>3836</v>
      </c>
      <c r="C2061" s="76" t="s">
        <v>3836</v>
      </c>
      <c r="D2061" s="61" t="s">
        <v>3837</v>
      </c>
      <c r="E2061" s="53">
        <v>123992.04</v>
      </c>
      <c r="F2061" s="26">
        <v>0.21</v>
      </c>
      <c r="G2061" s="53">
        <v>217544.03700000001</v>
      </c>
      <c r="H2061" s="67"/>
      <c r="I2061" s="68"/>
      <c r="J2061" s="69"/>
      <c r="K2061" s="69"/>
      <c r="L2061" s="69"/>
      <c r="M2061" s="69"/>
      <c r="N2061" s="69"/>
      <c r="O2061" s="35"/>
      <c r="P2061" s="35" t="s">
        <v>65</v>
      </c>
      <c r="Q2061" s="36">
        <v>1</v>
      </c>
      <c r="R2061" s="35" t="s">
        <v>27</v>
      </c>
      <c r="S2061" s="35" t="s">
        <v>28503</v>
      </c>
      <c r="T2061" s="35">
        <v>0</v>
      </c>
      <c r="U2061" s="35">
        <v>0</v>
      </c>
      <c r="V2061" s="36">
        <v>1</v>
      </c>
      <c r="W2061" s="36">
        <v>1</v>
      </c>
      <c r="X2061" s="37" t="s">
        <v>65</v>
      </c>
    </row>
    <row r="2062" spans="1:24" ht="24" customHeight="1" x14ac:dyDescent="0.2">
      <c r="A2062" s="50" t="s">
        <v>3735</v>
      </c>
      <c r="B2062" s="60" t="s">
        <v>3838</v>
      </c>
      <c r="C2062" s="76" t="s">
        <v>3838</v>
      </c>
      <c r="D2062" s="61" t="s">
        <v>3839</v>
      </c>
      <c r="E2062" s="53">
        <v>154231.53</v>
      </c>
      <c r="F2062" s="26">
        <v>0.21</v>
      </c>
      <c r="G2062" s="53">
        <v>270599.22100000002</v>
      </c>
      <c r="H2062" s="67"/>
      <c r="I2062" s="68"/>
      <c r="J2062" s="69"/>
      <c r="K2062" s="69"/>
      <c r="L2062" s="69"/>
      <c r="M2062" s="69"/>
      <c r="N2062" s="69"/>
      <c r="O2062" s="35"/>
      <c r="P2062" s="35" t="s">
        <v>65</v>
      </c>
      <c r="Q2062" s="36">
        <v>1</v>
      </c>
      <c r="R2062" s="35" t="s">
        <v>27</v>
      </c>
      <c r="S2062" s="35" t="s">
        <v>28503</v>
      </c>
      <c r="T2062" s="35">
        <v>0</v>
      </c>
      <c r="U2062" s="35">
        <v>0</v>
      </c>
      <c r="V2062" s="36">
        <v>1</v>
      </c>
      <c r="W2062" s="36">
        <v>1</v>
      </c>
      <c r="X2062" s="37" t="s">
        <v>65</v>
      </c>
    </row>
    <row r="2063" spans="1:24" ht="24" customHeight="1" x14ac:dyDescent="0.2">
      <c r="A2063" s="50" t="s">
        <v>3735</v>
      </c>
      <c r="B2063" s="60" t="s">
        <v>3842</v>
      </c>
      <c r="C2063" s="76" t="s">
        <v>3842</v>
      </c>
      <c r="D2063" s="61" t="s">
        <v>3843</v>
      </c>
      <c r="E2063" s="53">
        <v>172360.38</v>
      </c>
      <c r="F2063" s="26">
        <v>0.21</v>
      </c>
      <c r="G2063" s="53">
        <v>302406.28600000002</v>
      </c>
      <c r="H2063" s="67"/>
      <c r="I2063" s="68"/>
      <c r="J2063" s="69"/>
      <c r="K2063" s="69"/>
      <c r="L2063" s="69"/>
      <c r="M2063" s="69"/>
      <c r="N2063" s="69"/>
      <c r="O2063" s="35"/>
      <c r="P2063" s="35" t="s">
        <v>65</v>
      </c>
      <c r="Q2063" s="36">
        <v>1</v>
      </c>
      <c r="R2063" s="35" t="s">
        <v>27</v>
      </c>
      <c r="S2063" s="35" t="s">
        <v>28503</v>
      </c>
      <c r="T2063" s="35">
        <v>0</v>
      </c>
      <c r="U2063" s="35">
        <v>0</v>
      </c>
      <c r="V2063" s="36">
        <v>1</v>
      </c>
      <c r="W2063" s="36">
        <v>1</v>
      </c>
      <c r="X2063" s="37" t="s">
        <v>65</v>
      </c>
    </row>
    <row r="2064" spans="1:24" ht="24" customHeight="1" x14ac:dyDescent="0.2">
      <c r="A2064" s="50" t="s">
        <v>3735</v>
      </c>
      <c r="B2064" s="60" t="s">
        <v>3844</v>
      </c>
      <c r="C2064" s="76" t="s">
        <v>3844</v>
      </c>
      <c r="D2064" s="61" t="s">
        <v>3845</v>
      </c>
      <c r="E2064" s="53">
        <v>193523.06</v>
      </c>
      <c r="F2064" s="26">
        <v>0.21</v>
      </c>
      <c r="G2064" s="53">
        <v>339536.212</v>
      </c>
      <c r="H2064" s="67"/>
      <c r="I2064" s="68"/>
      <c r="J2064" s="69"/>
      <c r="K2064" s="69"/>
      <c r="L2064" s="69"/>
      <c r="M2064" s="69"/>
      <c r="N2064" s="69"/>
      <c r="O2064" s="35"/>
      <c r="P2064" s="35" t="s">
        <v>65</v>
      </c>
      <c r="Q2064" s="36">
        <v>1</v>
      </c>
      <c r="R2064" s="35" t="s">
        <v>27</v>
      </c>
      <c r="S2064" s="35" t="s">
        <v>28503</v>
      </c>
      <c r="T2064" s="35">
        <v>0</v>
      </c>
      <c r="U2064" s="35">
        <v>0</v>
      </c>
      <c r="V2064" s="36">
        <v>1</v>
      </c>
      <c r="W2064" s="36">
        <v>1</v>
      </c>
      <c r="X2064" s="37" t="s">
        <v>65</v>
      </c>
    </row>
    <row r="2065" spans="1:24" ht="24" customHeight="1" x14ac:dyDescent="0.2">
      <c r="A2065" s="50" t="s">
        <v>3735</v>
      </c>
      <c r="B2065" s="60" t="s">
        <v>18744</v>
      </c>
      <c r="C2065" s="76" t="s">
        <v>18744</v>
      </c>
      <c r="D2065" s="61" t="s">
        <v>18745</v>
      </c>
      <c r="E2065" s="53">
        <v>251316.43</v>
      </c>
      <c r="F2065" s="26">
        <v>0.21</v>
      </c>
      <c r="G2065" s="53">
        <v>440934.67200000002</v>
      </c>
      <c r="H2065" s="67"/>
      <c r="I2065" s="68"/>
      <c r="J2065" s="69"/>
      <c r="K2065" s="69"/>
      <c r="L2065" s="69"/>
      <c r="M2065" s="69"/>
      <c r="N2065" s="69"/>
      <c r="O2065" s="35"/>
      <c r="P2065" s="35" t="s">
        <v>26013</v>
      </c>
      <c r="Q2065" s="36">
        <v>1</v>
      </c>
      <c r="R2065" s="35" t="s">
        <v>27</v>
      </c>
      <c r="S2065" s="35" t="s">
        <v>28503</v>
      </c>
      <c r="T2065" s="35">
        <v>0</v>
      </c>
      <c r="U2065" s="35">
        <v>0</v>
      </c>
      <c r="V2065" s="36">
        <v>1</v>
      </c>
      <c r="W2065" s="36">
        <v>1</v>
      </c>
      <c r="X2065" s="37" t="s">
        <v>65</v>
      </c>
    </row>
    <row r="2066" spans="1:24" ht="24" customHeight="1" x14ac:dyDescent="0.2">
      <c r="A2066" s="50" t="s">
        <v>3735</v>
      </c>
      <c r="B2066" s="60" t="s">
        <v>3846</v>
      </c>
      <c r="C2066" s="76" t="s">
        <v>3846</v>
      </c>
      <c r="D2066" s="61" t="s">
        <v>3847</v>
      </c>
      <c r="E2066" s="53">
        <v>89201.64</v>
      </c>
      <c r="F2066" s="26">
        <v>0.21</v>
      </c>
      <c r="G2066" s="53">
        <v>156504.28</v>
      </c>
      <c r="H2066" s="67"/>
      <c r="I2066" s="68"/>
      <c r="J2066" s="69"/>
      <c r="K2066" s="69"/>
      <c r="L2066" s="69"/>
      <c r="M2066" s="69"/>
      <c r="N2066" s="69"/>
      <c r="O2066" s="35"/>
      <c r="P2066" s="35" t="s">
        <v>26014</v>
      </c>
      <c r="Q2066" s="36">
        <v>1</v>
      </c>
      <c r="R2066" s="35" t="s">
        <v>27</v>
      </c>
      <c r="S2066" s="35" t="s">
        <v>28503</v>
      </c>
      <c r="T2066" s="35">
        <v>0</v>
      </c>
      <c r="U2066" s="35">
        <v>0</v>
      </c>
      <c r="V2066" s="36">
        <v>1</v>
      </c>
      <c r="W2066" s="36">
        <v>1</v>
      </c>
      <c r="X2066" s="37" t="s">
        <v>65</v>
      </c>
    </row>
    <row r="2067" spans="1:24" ht="24" customHeight="1" x14ac:dyDescent="0.2">
      <c r="A2067" s="50" t="s">
        <v>3735</v>
      </c>
      <c r="B2067" s="60" t="s">
        <v>3848</v>
      </c>
      <c r="C2067" s="76" t="s">
        <v>3848</v>
      </c>
      <c r="D2067" s="61" t="s">
        <v>3849</v>
      </c>
      <c r="E2067" s="53">
        <v>89201.64</v>
      </c>
      <c r="F2067" s="26">
        <v>0.21</v>
      </c>
      <c r="G2067" s="53">
        <v>156504.28</v>
      </c>
      <c r="H2067" s="67"/>
      <c r="I2067" s="68"/>
      <c r="J2067" s="69"/>
      <c r="K2067" s="69"/>
      <c r="L2067" s="69"/>
      <c r="M2067" s="69"/>
      <c r="N2067" s="69"/>
      <c r="O2067" s="35"/>
      <c r="P2067" s="35" t="s">
        <v>26014</v>
      </c>
      <c r="Q2067" s="36">
        <v>1</v>
      </c>
      <c r="R2067" s="35" t="s">
        <v>27</v>
      </c>
      <c r="S2067" s="35" t="s">
        <v>28503</v>
      </c>
      <c r="T2067" s="35">
        <v>0</v>
      </c>
      <c r="U2067" s="35">
        <v>0</v>
      </c>
      <c r="V2067" s="36">
        <v>1</v>
      </c>
      <c r="W2067" s="36">
        <v>1</v>
      </c>
      <c r="X2067" s="37" t="s">
        <v>65</v>
      </c>
    </row>
    <row r="2068" spans="1:24" ht="24" customHeight="1" x14ac:dyDescent="0.2">
      <c r="A2068" s="50" t="s">
        <v>3735</v>
      </c>
      <c r="B2068" s="60" t="s">
        <v>3852</v>
      </c>
      <c r="C2068" s="76" t="s">
        <v>3852</v>
      </c>
      <c r="D2068" s="61" t="s">
        <v>3853</v>
      </c>
      <c r="E2068" s="53">
        <v>238882.38</v>
      </c>
      <c r="F2068" s="26">
        <v>0.21</v>
      </c>
      <c r="G2068" s="53">
        <v>419119.13500000001</v>
      </c>
      <c r="H2068" s="67"/>
      <c r="I2068" s="68"/>
      <c r="J2068" s="69"/>
      <c r="K2068" s="69"/>
      <c r="L2068" s="69"/>
      <c r="M2068" s="69"/>
      <c r="N2068" s="69"/>
      <c r="O2068" s="35"/>
      <c r="P2068" s="35" t="s">
        <v>65</v>
      </c>
      <c r="Q2068" s="36">
        <v>1</v>
      </c>
      <c r="R2068" s="35" t="s">
        <v>27</v>
      </c>
      <c r="S2068" s="35" t="s">
        <v>28503</v>
      </c>
      <c r="T2068" s="35">
        <v>0</v>
      </c>
      <c r="U2068" s="35">
        <v>0</v>
      </c>
      <c r="V2068" s="36">
        <v>1</v>
      </c>
      <c r="W2068" s="36">
        <v>1</v>
      </c>
      <c r="X2068" s="37" t="s">
        <v>65</v>
      </c>
    </row>
    <row r="2069" spans="1:24" ht="24" customHeight="1" x14ac:dyDescent="0.2">
      <c r="A2069" s="50" t="s">
        <v>3735</v>
      </c>
      <c r="B2069" s="60" t="s">
        <v>18750</v>
      </c>
      <c r="C2069" s="76" t="s">
        <v>18750</v>
      </c>
      <c r="D2069" s="61" t="s">
        <v>18751</v>
      </c>
      <c r="E2069" s="53">
        <v>288817.34999999998</v>
      </c>
      <c r="F2069" s="26">
        <v>0.21</v>
      </c>
      <c r="G2069" s="53">
        <v>506730.04399999999</v>
      </c>
      <c r="H2069" s="67"/>
      <c r="I2069" s="68"/>
      <c r="J2069" s="69"/>
      <c r="K2069" s="69"/>
      <c r="L2069" s="69"/>
      <c r="M2069" s="69"/>
      <c r="N2069" s="69"/>
      <c r="O2069" s="35"/>
      <c r="P2069" s="35" t="s">
        <v>26015</v>
      </c>
      <c r="Q2069" s="36">
        <v>1</v>
      </c>
      <c r="R2069" s="35" t="s">
        <v>9849</v>
      </c>
      <c r="S2069" s="35" t="s">
        <v>28503</v>
      </c>
      <c r="T2069" s="35">
        <v>0</v>
      </c>
      <c r="U2069" s="35">
        <v>0</v>
      </c>
      <c r="V2069" s="36">
        <v>1</v>
      </c>
      <c r="W2069" s="36">
        <v>1</v>
      </c>
      <c r="X2069" s="37" t="s">
        <v>65</v>
      </c>
    </row>
    <row r="2070" spans="1:24" ht="24" customHeight="1" x14ac:dyDescent="0.2">
      <c r="A2070" s="50" t="s">
        <v>3735</v>
      </c>
      <c r="B2070" s="60" t="s">
        <v>3854</v>
      </c>
      <c r="C2070" s="76" t="s">
        <v>3854</v>
      </c>
      <c r="D2070" s="61" t="s">
        <v>3855</v>
      </c>
      <c r="E2070" s="53">
        <v>288817.34999999998</v>
      </c>
      <c r="F2070" s="26">
        <v>0.21</v>
      </c>
      <c r="G2070" s="53">
        <v>506730.04399999999</v>
      </c>
      <c r="H2070" s="67"/>
      <c r="I2070" s="68"/>
      <c r="J2070" s="69"/>
      <c r="K2070" s="69"/>
      <c r="L2070" s="69"/>
      <c r="M2070" s="69"/>
      <c r="N2070" s="69"/>
      <c r="O2070" s="35"/>
      <c r="P2070" s="35" t="s">
        <v>26016</v>
      </c>
      <c r="Q2070" s="36">
        <v>1</v>
      </c>
      <c r="R2070" s="35" t="s">
        <v>27</v>
      </c>
      <c r="S2070" s="35" t="s">
        <v>28503</v>
      </c>
      <c r="T2070" s="35">
        <v>0</v>
      </c>
      <c r="U2070" s="35">
        <v>0</v>
      </c>
      <c r="V2070" s="36">
        <v>1</v>
      </c>
      <c r="W2070" s="36">
        <v>1</v>
      </c>
      <c r="X2070" s="37" t="s">
        <v>65</v>
      </c>
    </row>
    <row r="2071" spans="1:24" ht="24" customHeight="1" x14ac:dyDescent="0.2">
      <c r="A2071" s="50" t="s">
        <v>3735</v>
      </c>
      <c r="B2071" s="60" t="s">
        <v>18752</v>
      </c>
      <c r="C2071" s="76" t="s">
        <v>18752</v>
      </c>
      <c r="D2071" s="61" t="s">
        <v>18753</v>
      </c>
      <c r="E2071" s="53">
        <v>305727.65999999997</v>
      </c>
      <c r="F2071" s="26">
        <v>0.21</v>
      </c>
      <c r="G2071" s="53">
        <v>536399.18299999996</v>
      </c>
      <c r="H2071" s="67"/>
      <c r="I2071" s="68"/>
      <c r="J2071" s="69"/>
      <c r="K2071" s="69"/>
      <c r="L2071" s="69"/>
      <c r="M2071" s="69"/>
      <c r="N2071" s="69"/>
      <c r="O2071" s="35"/>
      <c r="P2071" s="35" t="s">
        <v>26017</v>
      </c>
      <c r="Q2071" s="36">
        <v>1</v>
      </c>
      <c r="R2071" s="35" t="s">
        <v>9849</v>
      </c>
      <c r="S2071" s="35" t="s">
        <v>28503</v>
      </c>
      <c r="T2071" s="35">
        <v>0</v>
      </c>
      <c r="U2071" s="35">
        <v>0</v>
      </c>
      <c r="V2071" s="36">
        <v>1</v>
      </c>
      <c r="W2071" s="36">
        <v>1</v>
      </c>
      <c r="X2071" s="37" t="s">
        <v>65</v>
      </c>
    </row>
    <row r="2072" spans="1:24" ht="24" customHeight="1" x14ac:dyDescent="0.2">
      <c r="A2072" s="50" t="s">
        <v>3735</v>
      </c>
      <c r="B2072" s="60" t="s">
        <v>3862</v>
      </c>
      <c r="C2072" s="76" t="s">
        <v>3862</v>
      </c>
      <c r="D2072" s="61" t="s">
        <v>3863</v>
      </c>
      <c r="E2072" s="53">
        <v>121828.52</v>
      </c>
      <c r="F2072" s="26">
        <v>0.21</v>
      </c>
      <c r="G2072" s="53">
        <v>213748.13399999999</v>
      </c>
      <c r="H2072" s="67"/>
      <c r="I2072" s="68"/>
      <c r="J2072" s="69"/>
      <c r="K2072" s="69"/>
      <c r="L2072" s="69"/>
      <c r="M2072" s="69"/>
      <c r="N2072" s="69"/>
      <c r="O2072" s="35"/>
      <c r="P2072" s="35" t="s">
        <v>26018</v>
      </c>
      <c r="Q2072" s="36">
        <v>1</v>
      </c>
      <c r="R2072" s="35" t="s">
        <v>27</v>
      </c>
      <c r="S2072" s="35" t="s">
        <v>28503</v>
      </c>
      <c r="T2072" s="35">
        <v>0</v>
      </c>
      <c r="U2072" s="35">
        <v>0</v>
      </c>
      <c r="V2072" s="36">
        <v>1</v>
      </c>
      <c r="W2072" s="36">
        <v>1</v>
      </c>
      <c r="X2072" s="37" t="s">
        <v>65</v>
      </c>
    </row>
    <row r="2073" spans="1:24" ht="24" customHeight="1" x14ac:dyDescent="0.2">
      <c r="A2073" s="50" t="s">
        <v>3735</v>
      </c>
      <c r="B2073" s="60" t="s">
        <v>3864</v>
      </c>
      <c r="C2073" s="76" t="s">
        <v>3864</v>
      </c>
      <c r="D2073" s="61" t="s">
        <v>3865</v>
      </c>
      <c r="E2073" s="53">
        <v>121828.52</v>
      </c>
      <c r="F2073" s="26">
        <v>0.21</v>
      </c>
      <c r="G2073" s="53">
        <v>213748.13399999999</v>
      </c>
      <c r="H2073" s="67"/>
      <c r="I2073" s="68"/>
      <c r="J2073" s="69"/>
      <c r="K2073" s="69"/>
      <c r="L2073" s="69"/>
      <c r="M2073" s="69"/>
      <c r="N2073" s="69"/>
      <c r="O2073" s="35"/>
      <c r="P2073" s="35" t="s">
        <v>26019</v>
      </c>
      <c r="Q2073" s="36">
        <v>1</v>
      </c>
      <c r="R2073" s="35" t="s">
        <v>27</v>
      </c>
      <c r="S2073" s="35" t="s">
        <v>28503</v>
      </c>
      <c r="T2073" s="35">
        <v>0</v>
      </c>
      <c r="U2073" s="35">
        <v>0</v>
      </c>
      <c r="V2073" s="36">
        <v>1</v>
      </c>
      <c r="W2073" s="36">
        <v>1</v>
      </c>
      <c r="X2073" s="37" t="s">
        <v>65</v>
      </c>
    </row>
    <row r="2074" spans="1:24" ht="24" customHeight="1" x14ac:dyDescent="0.2">
      <c r="A2074" s="50" t="s">
        <v>3735</v>
      </c>
      <c r="B2074" s="60" t="s">
        <v>3866</v>
      </c>
      <c r="C2074" s="76" t="s">
        <v>3866</v>
      </c>
      <c r="D2074" s="61" t="s">
        <v>3867</v>
      </c>
      <c r="E2074" s="53">
        <v>458765.56</v>
      </c>
      <c r="F2074" s="26">
        <v>0.21</v>
      </c>
      <c r="G2074" s="53">
        <v>804904.17299999995</v>
      </c>
      <c r="H2074" s="67"/>
      <c r="I2074" s="68"/>
      <c r="J2074" s="69"/>
      <c r="K2074" s="69"/>
      <c r="L2074" s="69"/>
      <c r="M2074" s="69"/>
      <c r="N2074" s="69"/>
      <c r="O2074" s="35"/>
      <c r="P2074" s="35" t="s">
        <v>65</v>
      </c>
      <c r="Q2074" s="36">
        <v>1</v>
      </c>
      <c r="R2074" s="35" t="s">
        <v>27</v>
      </c>
      <c r="S2074" s="35" t="s">
        <v>28503</v>
      </c>
      <c r="T2074" s="35">
        <v>0</v>
      </c>
      <c r="U2074" s="35">
        <v>0</v>
      </c>
      <c r="V2074" s="36">
        <v>1</v>
      </c>
      <c r="W2074" s="36">
        <v>1</v>
      </c>
      <c r="X2074" s="37" t="s">
        <v>65</v>
      </c>
    </row>
    <row r="2075" spans="1:24" ht="24" customHeight="1" x14ac:dyDescent="0.2">
      <c r="A2075" s="50" t="s">
        <v>3735</v>
      </c>
      <c r="B2075" s="60" t="s">
        <v>18756</v>
      </c>
      <c r="C2075" s="76" t="s">
        <v>18756</v>
      </c>
      <c r="D2075" s="61" t="s">
        <v>18757</v>
      </c>
      <c r="E2075" s="53">
        <v>604815.56999999995</v>
      </c>
      <c r="F2075" s="26">
        <v>0.21</v>
      </c>
      <c r="G2075" s="53">
        <v>1061148.922</v>
      </c>
      <c r="H2075" s="67"/>
      <c r="I2075" s="68"/>
      <c r="J2075" s="69"/>
      <c r="K2075" s="69"/>
      <c r="L2075" s="69"/>
      <c r="M2075" s="69"/>
      <c r="N2075" s="69"/>
      <c r="O2075" s="35"/>
      <c r="P2075" s="35" t="s">
        <v>26020</v>
      </c>
      <c r="Q2075" s="36">
        <v>1</v>
      </c>
      <c r="R2075" s="35" t="s">
        <v>9849</v>
      </c>
      <c r="S2075" s="35" t="s">
        <v>28503</v>
      </c>
      <c r="T2075" s="35">
        <v>0</v>
      </c>
      <c r="U2075" s="35">
        <v>0</v>
      </c>
      <c r="V2075" s="36">
        <v>1</v>
      </c>
      <c r="W2075" s="36">
        <v>1</v>
      </c>
      <c r="X2075" s="37" t="s">
        <v>65</v>
      </c>
    </row>
    <row r="2076" spans="1:24" ht="24" customHeight="1" x14ac:dyDescent="0.2">
      <c r="A2076" s="50" t="s">
        <v>3735</v>
      </c>
      <c r="B2076" s="60" t="s">
        <v>3870</v>
      </c>
      <c r="C2076" s="76" t="s">
        <v>3870</v>
      </c>
      <c r="D2076" s="61" t="s">
        <v>3871</v>
      </c>
      <c r="E2076" s="53">
        <v>123967.2</v>
      </c>
      <c r="F2076" s="26">
        <v>0.21</v>
      </c>
      <c r="G2076" s="53">
        <v>217500.45199999999</v>
      </c>
      <c r="H2076" s="67"/>
      <c r="I2076" s="68"/>
      <c r="J2076" s="69"/>
      <c r="K2076" s="69"/>
      <c r="L2076" s="69"/>
      <c r="M2076" s="69"/>
      <c r="N2076" s="69"/>
      <c r="O2076" s="35"/>
      <c r="P2076" s="35" t="s">
        <v>65</v>
      </c>
      <c r="Q2076" s="36">
        <v>1</v>
      </c>
      <c r="R2076" s="35" t="s">
        <v>27</v>
      </c>
      <c r="S2076" s="35" t="s">
        <v>28503</v>
      </c>
      <c r="T2076" s="35">
        <v>0</v>
      </c>
      <c r="U2076" s="35">
        <v>0</v>
      </c>
      <c r="V2076" s="36">
        <v>1</v>
      </c>
      <c r="W2076" s="36">
        <v>1</v>
      </c>
      <c r="X2076" s="37" t="s">
        <v>65</v>
      </c>
    </row>
    <row r="2077" spans="1:24" ht="24" customHeight="1" x14ac:dyDescent="0.2">
      <c r="A2077" s="50" t="s">
        <v>3735</v>
      </c>
      <c r="B2077" s="60" t="s">
        <v>3872</v>
      </c>
      <c r="C2077" s="76" t="s">
        <v>3872</v>
      </c>
      <c r="D2077" s="61" t="s">
        <v>3873</v>
      </c>
      <c r="E2077" s="53">
        <v>139086.93</v>
      </c>
      <c r="F2077" s="26">
        <v>0.21</v>
      </c>
      <c r="G2077" s="53">
        <v>244028.02100000001</v>
      </c>
      <c r="H2077" s="67"/>
      <c r="I2077" s="68"/>
      <c r="J2077" s="69"/>
      <c r="K2077" s="69"/>
      <c r="L2077" s="69"/>
      <c r="M2077" s="69"/>
      <c r="N2077" s="69"/>
      <c r="O2077" s="35"/>
      <c r="P2077" s="35" t="s">
        <v>65</v>
      </c>
      <c r="Q2077" s="36">
        <v>1</v>
      </c>
      <c r="R2077" s="35" t="s">
        <v>27</v>
      </c>
      <c r="S2077" s="35" t="s">
        <v>28503</v>
      </c>
      <c r="T2077" s="35">
        <v>0</v>
      </c>
      <c r="U2077" s="35">
        <v>0</v>
      </c>
      <c r="V2077" s="36">
        <v>1</v>
      </c>
      <c r="W2077" s="36">
        <v>1</v>
      </c>
      <c r="X2077" s="37" t="s">
        <v>65</v>
      </c>
    </row>
    <row r="2078" spans="1:24" ht="24" customHeight="1" x14ac:dyDescent="0.2">
      <c r="A2078" s="50" t="s">
        <v>3735</v>
      </c>
      <c r="B2078" s="60" t="s">
        <v>3874</v>
      </c>
      <c r="C2078" s="76" t="s">
        <v>3874</v>
      </c>
      <c r="D2078" s="61" t="s">
        <v>3875</v>
      </c>
      <c r="E2078" s="53">
        <v>163308.4</v>
      </c>
      <c r="F2078" s="26">
        <v>0.21</v>
      </c>
      <c r="G2078" s="53">
        <v>286524.58799999999</v>
      </c>
      <c r="H2078" s="67"/>
      <c r="I2078" s="68"/>
      <c r="J2078" s="69"/>
      <c r="K2078" s="69"/>
      <c r="L2078" s="69"/>
      <c r="M2078" s="69"/>
      <c r="N2078" s="69"/>
      <c r="O2078" s="35"/>
      <c r="P2078" s="35" t="s">
        <v>65</v>
      </c>
      <c r="Q2078" s="36">
        <v>1</v>
      </c>
      <c r="R2078" s="35" t="s">
        <v>27</v>
      </c>
      <c r="S2078" s="35" t="s">
        <v>28503</v>
      </c>
      <c r="T2078" s="35">
        <v>0</v>
      </c>
      <c r="U2078" s="35">
        <v>0</v>
      </c>
      <c r="V2078" s="36">
        <v>1</v>
      </c>
      <c r="W2078" s="36">
        <v>1</v>
      </c>
      <c r="X2078" s="37" t="s">
        <v>65</v>
      </c>
    </row>
    <row r="2079" spans="1:24" ht="24" customHeight="1" x14ac:dyDescent="0.2">
      <c r="A2079" s="50" t="s">
        <v>3735</v>
      </c>
      <c r="B2079" s="60" t="s">
        <v>3876</v>
      </c>
      <c r="C2079" s="76" t="s">
        <v>3876</v>
      </c>
      <c r="D2079" s="61" t="s">
        <v>3877</v>
      </c>
      <c r="E2079" s="53">
        <v>169351.36</v>
      </c>
      <c r="F2079" s="26">
        <v>0.21</v>
      </c>
      <c r="G2079" s="53">
        <v>297126.95899999997</v>
      </c>
      <c r="H2079" s="67"/>
      <c r="I2079" s="68"/>
      <c r="J2079" s="69"/>
      <c r="K2079" s="69"/>
      <c r="L2079" s="69"/>
      <c r="M2079" s="69"/>
      <c r="N2079" s="69"/>
      <c r="O2079" s="35"/>
      <c r="P2079" s="35" t="s">
        <v>65</v>
      </c>
      <c r="Q2079" s="36">
        <v>1</v>
      </c>
      <c r="R2079" s="35" t="s">
        <v>27</v>
      </c>
      <c r="S2079" s="35" t="s">
        <v>28503</v>
      </c>
      <c r="T2079" s="35">
        <v>0</v>
      </c>
      <c r="U2079" s="35">
        <v>0</v>
      </c>
      <c r="V2079" s="36">
        <v>1</v>
      </c>
      <c r="W2079" s="36">
        <v>1</v>
      </c>
      <c r="X2079" s="37" t="s">
        <v>65</v>
      </c>
    </row>
    <row r="2080" spans="1:24" ht="24" customHeight="1" x14ac:dyDescent="0.2">
      <c r="A2080" s="50" t="s">
        <v>3735</v>
      </c>
      <c r="B2080" s="60" t="s">
        <v>3878</v>
      </c>
      <c r="C2080" s="76" t="s">
        <v>3878</v>
      </c>
      <c r="D2080" s="61" t="s">
        <v>3879</v>
      </c>
      <c r="E2080" s="53">
        <v>148586.5</v>
      </c>
      <c r="F2080" s="26">
        <v>0.21</v>
      </c>
      <c r="G2080" s="53">
        <v>260695.02</v>
      </c>
      <c r="H2080" s="67"/>
      <c r="I2080" s="68"/>
      <c r="J2080" s="69"/>
      <c r="K2080" s="69"/>
      <c r="L2080" s="69"/>
      <c r="M2080" s="69"/>
      <c r="N2080" s="69"/>
      <c r="O2080" s="35"/>
      <c r="P2080" s="35" t="s">
        <v>26021</v>
      </c>
      <c r="Q2080" s="36">
        <v>1</v>
      </c>
      <c r="R2080" s="35" t="s">
        <v>27</v>
      </c>
      <c r="S2080" s="35" t="s">
        <v>28504</v>
      </c>
      <c r="T2080" s="35">
        <v>0</v>
      </c>
      <c r="U2080" s="35">
        <v>0</v>
      </c>
      <c r="V2080" s="36">
        <v>1</v>
      </c>
      <c r="W2080" s="36">
        <v>1</v>
      </c>
      <c r="X2080" s="37" t="s">
        <v>65</v>
      </c>
    </row>
    <row r="2081" spans="1:24" ht="24" customHeight="1" x14ac:dyDescent="0.2">
      <c r="A2081" s="50" t="s">
        <v>3735</v>
      </c>
      <c r="B2081" s="60" t="s">
        <v>3880</v>
      </c>
      <c r="C2081" s="76" t="s">
        <v>3880</v>
      </c>
      <c r="D2081" s="61" t="s">
        <v>3881</v>
      </c>
      <c r="E2081" s="53">
        <v>80398.33</v>
      </c>
      <c r="F2081" s="26">
        <v>0.21</v>
      </c>
      <c r="G2081" s="53">
        <v>141058.872</v>
      </c>
      <c r="H2081" s="67"/>
      <c r="I2081" s="68"/>
      <c r="J2081" s="69"/>
      <c r="K2081" s="69"/>
      <c r="L2081" s="69"/>
      <c r="M2081" s="69"/>
      <c r="N2081" s="69"/>
      <c r="O2081" s="35"/>
      <c r="P2081" s="35" t="s">
        <v>26022</v>
      </c>
      <c r="Q2081" s="36">
        <v>1</v>
      </c>
      <c r="R2081" s="35" t="s">
        <v>27</v>
      </c>
      <c r="S2081" s="35" t="s">
        <v>28503</v>
      </c>
      <c r="T2081" s="35">
        <v>0</v>
      </c>
      <c r="U2081" s="35">
        <v>0</v>
      </c>
      <c r="V2081" s="36">
        <v>1</v>
      </c>
      <c r="W2081" s="36">
        <v>1</v>
      </c>
      <c r="X2081" s="37" t="s">
        <v>65</v>
      </c>
    </row>
    <row r="2082" spans="1:24" ht="24" customHeight="1" x14ac:dyDescent="0.2">
      <c r="A2082" s="50" t="s">
        <v>3735</v>
      </c>
      <c r="B2082" s="60" t="s">
        <v>3882</v>
      </c>
      <c r="C2082" s="76" t="s">
        <v>3882</v>
      </c>
      <c r="D2082" s="61" t="s">
        <v>3883</v>
      </c>
      <c r="E2082" s="53">
        <v>61249.96</v>
      </c>
      <c r="F2082" s="26">
        <v>0.21</v>
      </c>
      <c r="G2082" s="53">
        <v>107463.052</v>
      </c>
      <c r="H2082" s="67"/>
      <c r="I2082" s="68"/>
      <c r="J2082" s="69"/>
      <c r="K2082" s="69"/>
      <c r="L2082" s="69"/>
      <c r="M2082" s="69"/>
      <c r="N2082" s="69"/>
      <c r="O2082" s="35"/>
      <c r="P2082" s="35" t="s">
        <v>26023</v>
      </c>
      <c r="Q2082" s="36">
        <v>1</v>
      </c>
      <c r="R2082" s="35" t="s">
        <v>27</v>
      </c>
      <c r="S2082" s="35" t="s">
        <v>28504</v>
      </c>
      <c r="T2082" s="35">
        <v>0</v>
      </c>
      <c r="U2082" s="35">
        <v>0</v>
      </c>
      <c r="V2082" s="36">
        <v>1</v>
      </c>
      <c r="W2082" s="36">
        <v>1</v>
      </c>
      <c r="X2082" s="37" t="s">
        <v>65</v>
      </c>
    </row>
    <row r="2083" spans="1:24" ht="24" customHeight="1" x14ac:dyDescent="0.2">
      <c r="A2083" s="50" t="s">
        <v>3735</v>
      </c>
      <c r="B2083" s="60" t="s">
        <v>3884</v>
      </c>
      <c r="C2083" s="76" t="s">
        <v>3884</v>
      </c>
      <c r="D2083" s="61" t="s">
        <v>3885</v>
      </c>
      <c r="E2083" s="53">
        <v>71943.31</v>
      </c>
      <c r="F2083" s="26">
        <v>0.21</v>
      </c>
      <c r="G2083" s="53">
        <v>126224.538</v>
      </c>
      <c r="H2083" s="67"/>
      <c r="I2083" s="68"/>
      <c r="J2083" s="69"/>
      <c r="K2083" s="69"/>
      <c r="L2083" s="69"/>
      <c r="M2083" s="69"/>
      <c r="N2083" s="69"/>
      <c r="O2083" s="35"/>
      <c r="P2083" s="35" t="s">
        <v>26024</v>
      </c>
      <c r="Q2083" s="36">
        <v>1</v>
      </c>
      <c r="R2083" s="35" t="s">
        <v>27</v>
      </c>
      <c r="S2083" s="35" t="s">
        <v>28504</v>
      </c>
      <c r="T2083" s="35">
        <v>0</v>
      </c>
      <c r="U2083" s="35">
        <v>0</v>
      </c>
      <c r="V2083" s="36">
        <v>1</v>
      </c>
      <c r="W2083" s="36">
        <v>1</v>
      </c>
      <c r="X2083" s="37" t="s">
        <v>65</v>
      </c>
    </row>
    <row r="2084" spans="1:24" ht="24" customHeight="1" x14ac:dyDescent="0.2">
      <c r="A2084" s="50" t="s">
        <v>3735</v>
      </c>
      <c r="B2084" s="60" t="s">
        <v>3886</v>
      </c>
      <c r="C2084" s="76" t="s">
        <v>3886</v>
      </c>
      <c r="D2084" s="61" t="s">
        <v>3887</v>
      </c>
      <c r="E2084" s="53">
        <v>96338.78</v>
      </c>
      <c r="F2084" s="26">
        <v>0.21</v>
      </c>
      <c r="G2084" s="53">
        <v>169026.38800000001</v>
      </c>
      <c r="H2084" s="67"/>
      <c r="I2084" s="68"/>
      <c r="J2084" s="69"/>
      <c r="K2084" s="69"/>
      <c r="L2084" s="69"/>
      <c r="M2084" s="69"/>
      <c r="N2084" s="69"/>
      <c r="O2084" s="35"/>
      <c r="P2084" s="35" t="s">
        <v>26025</v>
      </c>
      <c r="Q2084" s="36">
        <v>1</v>
      </c>
      <c r="R2084" s="35" t="s">
        <v>27</v>
      </c>
      <c r="S2084" s="35" t="s">
        <v>28504</v>
      </c>
      <c r="T2084" s="35">
        <v>0</v>
      </c>
      <c r="U2084" s="35">
        <v>0</v>
      </c>
      <c r="V2084" s="36">
        <v>1</v>
      </c>
      <c r="W2084" s="36">
        <v>1</v>
      </c>
      <c r="X2084" s="37" t="s">
        <v>65</v>
      </c>
    </row>
    <row r="2085" spans="1:24" ht="24" customHeight="1" x14ac:dyDescent="0.2">
      <c r="A2085" s="50" t="s">
        <v>3735</v>
      </c>
      <c r="B2085" s="60" t="s">
        <v>3888</v>
      </c>
      <c r="C2085" s="76" t="s">
        <v>3888</v>
      </c>
      <c r="D2085" s="61" t="s">
        <v>3889</v>
      </c>
      <c r="E2085" s="53">
        <v>8927.59</v>
      </c>
      <c r="F2085" s="26">
        <v>0.21</v>
      </c>
      <c r="G2085" s="53">
        <v>15663.462</v>
      </c>
      <c r="H2085" s="67"/>
      <c r="I2085" s="68"/>
      <c r="J2085" s="69"/>
      <c r="K2085" s="69"/>
      <c r="L2085" s="69"/>
      <c r="M2085" s="69"/>
      <c r="N2085" s="69"/>
      <c r="O2085" s="35"/>
      <c r="P2085" s="35" t="s">
        <v>26026</v>
      </c>
      <c r="Q2085" s="36">
        <v>1</v>
      </c>
      <c r="R2085" s="35" t="s">
        <v>27</v>
      </c>
      <c r="S2085" s="35" t="s">
        <v>28503</v>
      </c>
      <c r="T2085" s="35">
        <v>0</v>
      </c>
      <c r="U2085" s="35">
        <v>0</v>
      </c>
      <c r="V2085" s="36">
        <v>1</v>
      </c>
      <c r="W2085" s="36">
        <v>1</v>
      </c>
      <c r="X2085" s="37" t="s">
        <v>65</v>
      </c>
    </row>
    <row r="2086" spans="1:24" ht="24" customHeight="1" x14ac:dyDescent="0.2">
      <c r="A2086" s="50" t="s">
        <v>3735</v>
      </c>
      <c r="B2086" s="60" t="s">
        <v>3890</v>
      </c>
      <c r="C2086" s="76" t="s">
        <v>3890</v>
      </c>
      <c r="D2086" s="61" t="s">
        <v>23986</v>
      </c>
      <c r="E2086" s="53">
        <v>29625.18</v>
      </c>
      <c r="F2086" s="26">
        <v>0.21</v>
      </c>
      <c r="G2086" s="53">
        <v>51977.377</v>
      </c>
      <c r="H2086" s="67"/>
      <c r="I2086" s="68"/>
      <c r="J2086" s="69"/>
      <c r="K2086" s="69"/>
      <c r="L2086" s="69"/>
      <c r="M2086" s="69"/>
      <c r="N2086" s="69"/>
      <c r="O2086" s="35"/>
      <c r="P2086" s="35" t="s">
        <v>26006</v>
      </c>
      <c r="Q2086" s="36">
        <v>1</v>
      </c>
      <c r="R2086" s="35" t="s">
        <v>27</v>
      </c>
      <c r="S2086" s="35" t="s">
        <v>28503</v>
      </c>
      <c r="T2086" s="35">
        <v>0</v>
      </c>
      <c r="U2086" s="35">
        <v>0</v>
      </c>
      <c r="V2086" s="36">
        <v>1</v>
      </c>
      <c r="W2086" s="36">
        <v>1</v>
      </c>
      <c r="X2086" s="37" t="s">
        <v>65</v>
      </c>
    </row>
    <row r="2087" spans="1:24" ht="24" customHeight="1" x14ac:dyDescent="0.2">
      <c r="A2087" s="50" t="s">
        <v>3735</v>
      </c>
      <c r="B2087" s="60" t="s">
        <v>3892</v>
      </c>
      <c r="C2087" s="76" t="s">
        <v>3892</v>
      </c>
      <c r="D2087" s="61" t="s">
        <v>3893</v>
      </c>
      <c r="E2087" s="53">
        <v>23798.720000000001</v>
      </c>
      <c r="F2087" s="26">
        <v>0.21</v>
      </c>
      <c r="G2087" s="53">
        <v>41754.849000000002</v>
      </c>
      <c r="H2087" s="67"/>
      <c r="I2087" s="68"/>
      <c r="J2087" s="69"/>
      <c r="K2087" s="69"/>
      <c r="L2087" s="69"/>
      <c r="M2087" s="69"/>
      <c r="N2087" s="69"/>
      <c r="O2087" s="35"/>
      <c r="P2087" s="35" t="s">
        <v>26027</v>
      </c>
      <c r="Q2087" s="36">
        <v>1</v>
      </c>
      <c r="R2087" s="35" t="s">
        <v>27</v>
      </c>
      <c r="S2087" s="35" t="s">
        <v>28503</v>
      </c>
      <c r="T2087" s="35">
        <v>0</v>
      </c>
      <c r="U2087" s="35">
        <v>0</v>
      </c>
      <c r="V2087" s="36">
        <v>1</v>
      </c>
      <c r="W2087" s="36">
        <v>1</v>
      </c>
      <c r="X2087" s="37" t="s">
        <v>65</v>
      </c>
    </row>
    <row r="2088" spans="1:24" ht="24" customHeight="1" x14ac:dyDescent="0.2">
      <c r="A2088" s="50" t="s">
        <v>3735</v>
      </c>
      <c r="B2088" s="60" t="s">
        <v>3894</v>
      </c>
      <c r="C2088" s="76" t="s">
        <v>3894</v>
      </c>
      <c r="D2088" s="61" t="s">
        <v>3895</v>
      </c>
      <c r="E2088" s="53">
        <v>101312.35</v>
      </c>
      <c r="F2088" s="26">
        <v>0.21</v>
      </c>
      <c r="G2088" s="53">
        <v>177752.52100000001</v>
      </c>
      <c r="H2088" s="67"/>
      <c r="I2088" s="68"/>
      <c r="J2088" s="69"/>
      <c r="K2088" s="69"/>
      <c r="L2088" s="69"/>
      <c r="M2088" s="69"/>
      <c r="N2088" s="69"/>
      <c r="O2088" s="35"/>
      <c r="P2088" s="35" t="s">
        <v>26028</v>
      </c>
      <c r="Q2088" s="36">
        <v>1</v>
      </c>
      <c r="R2088" s="35" t="s">
        <v>27</v>
      </c>
      <c r="S2088" s="35" t="s">
        <v>28504</v>
      </c>
      <c r="T2088" s="35">
        <v>0</v>
      </c>
      <c r="U2088" s="35">
        <v>0</v>
      </c>
      <c r="V2088" s="36">
        <v>1</v>
      </c>
      <c r="W2088" s="36">
        <v>1</v>
      </c>
      <c r="X2088" s="37" t="s">
        <v>65</v>
      </c>
    </row>
    <row r="2089" spans="1:24" ht="24" customHeight="1" x14ac:dyDescent="0.2">
      <c r="A2089" s="50" t="s">
        <v>3735</v>
      </c>
      <c r="B2089" s="60" t="s">
        <v>3896</v>
      </c>
      <c r="C2089" s="76" t="s">
        <v>3896</v>
      </c>
      <c r="D2089" s="61" t="s">
        <v>3897</v>
      </c>
      <c r="E2089" s="53">
        <v>101710.29</v>
      </c>
      <c r="F2089" s="26">
        <v>0.21</v>
      </c>
      <c r="G2089" s="53">
        <v>178450.70300000001</v>
      </c>
      <c r="H2089" s="67"/>
      <c r="I2089" s="68"/>
      <c r="J2089" s="69"/>
      <c r="K2089" s="69"/>
      <c r="L2089" s="69"/>
      <c r="M2089" s="69"/>
      <c r="N2089" s="69"/>
      <c r="O2089" s="35"/>
      <c r="P2089" s="35" t="s">
        <v>26029</v>
      </c>
      <c r="Q2089" s="36">
        <v>1</v>
      </c>
      <c r="R2089" s="35" t="s">
        <v>27</v>
      </c>
      <c r="S2089" s="35" t="s">
        <v>28503</v>
      </c>
      <c r="T2089" s="35">
        <v>0</v>
      </c>
      <c r="U2089" s="35">
        <v>0</v>
      </c>
      <c r="V2089" s="36">
        <v>1</v>
      </c>
      <c r="W2089" s="36">
        <v>1</v>
      </c>
      <c r="X2089" s="37" t="s">
        <v>65</v>
      </c>
    </row>
    <row r="2090" spans="1:24" ht="24" customHeight="1" x14ac:dyDescent="0.2">
      <c r="A2090" s="50" t="s">
        <v>3735</v>
      </c>
      <c r="B2090" s="60" t="s">
        <v>3898</v>
      </c>
      <c r="C2090" s="76" t="s">
        <v>3898</v>
      </c>
      <c r="D2090" s="61" t="s">
        <v>3899</v>
      </c>
      <c r="E2090" s="53">
        <v>101312.35</v>
      </c>
      <c r="F2090" s="26">
        <v>0.21</v>
      </c>
      <c r="G2090" s="53">
        <v>177752.52100000001</v>
      </c>
      <c r="H2090" s="67"/>
      <c r="I2090" s="68"/>
      <c r="J2090" s="69"/>
      <c r="K2090" s="69"/>
      <c r="L2090" s="69"/>
      <c r="M2090" s="69"/>
      <c r="N2090" s="69"/>
      <c r="O2090" s="35"/>
      <c r="P2090" s="35" t="s">
        <v>26030</v>
      </c>
      <c r="Q2090" s="36">
        <v>1</v>
      </c>
      <c r="R2090" s="35" t="s">
        <v>27</v>
      </c>
      <c r="S2090" s="35" t="s">
        <v>28504</v>
      </c>
      <c r="T2090" s="35">
        <v>0</v>
      </c>
      <c r="U2090" s="35">
        <v>0</v>
      </c>
      <c r="V2090" s="36">
        <v>1</v>
      </c>
      <c r="W2090" s="36">
        <v>1</v>
      </c>
      <c r="X2090" s="37" t="s">
        <v>65</v>
      </c>
    </row>
    <row r="2091" spans="1:24" ht="24" customHeight="1" x14ac:dyDescent="0.2">
      <c r="A2091" s="50" t="s">
        <v>3735</v>
      </c>
      <c r="B2091" s="60" t="s">
        <v>3900</v>
      </c>
      <c r="C2091" s="76" t="s">
        <v>3900</v>
      </c>
      <c r="D2091" s="61" t="s">
        <v>23987</v>
      </c>
      <c r="E2091" s="53">
        <v>796398.88</v>
      </c>
      <c r="F2091" s="26">
        <v>0.21</v>
      </c>
      <c r="G2091" s="53">
        <v>1397281.84</v>
      </c>
      <c r="H2091" s="67"/>
      <c r="I2091" s="68"/>
      <c r="J2091" s="69"/>
      <c r="K2091" s="69"/>
      <c r="L2091" s="69"/>
      <c r="M2091" s="69"/>
      <c r="N2091" s="69"/>
      <c r="O2091" s="35"/>
      <c r="P2091" s="35" t="s">
        <v>26031</v>
      </c>
      <c r="Q2091" s="36">
        <v>1</v>
      </c>
      <c r="R2091" s="35" t="s">
        <v>27</v>
      </c>
      <c r="S2091" s="35" t="s">
        <v>28504</v>
      </c>
      <c r="T2091" s="35">
        <v>0</v>
      </c>
      <c r="U2091" s="35">
        <v>0</v>
      </c>
      <c r="V2091" s="36">
        <v>1</v>
      </c>
      <c r="W2091" s="36">
        <v>1</v>
      </c>
      <c r="X2091" s="37" t="s">
        <v>65</v>
      </c>
    </row>
    <row r="2092" spans="1:24" ht="24" customHeight="1" x14ac:dyDescent="0.2">
      <c r="A2092" s="50" t="s">
        <v>3735</v>
      </c>
      <c r="B2092" s="60" t="s">
        <v>3908</v>
      </c>
      <c r="C2092" s="76" t="s">
        <v>3908</v>
      </c>
      <c r="D2092" s="61" t="s">
        <v>3909</v>
      </c>
      <c r="E2092" s="53">
        <v>281083.40000000002</v>
      </c>
      <c r="F2092" s="26">
        <v>0.21</v>
      </c>
      <c r="G2092" s="53">
        <v>493160.82500000001</v>
      </c>
      <c r="H2092" s="67"/>
      <c r="I2092" s="68"/>
      <c r="J2092" s="69"/>
      <c r="K2092" s="69"/>
      <c r="L2092" s="69"/>
      <c r="M2092" s="69"/>
      <c r="N2092" s="69"/>
      <c r="O2092" s="35"/>
      <c r="P2092" s="35" t="s">
        <v>26032</v>
      </c>
      <c r="Q2092" s="36">
        <v>1</v>
      </c>
      <c r="R2092" s="35" t="s">
        <v>27</v>
      </c>
      <c r="S2092" s="35" t="s">
        <v>28504</v>
      </c>
      <c r="T2092" s="35">
        <v>0</v>
      </c>
      <c r="U2092" s="35">
        <v>0</v>
      </c>
      <c r="V2092" s="36">
        <v>1</v>
      </c>
      <c r="W2092" s="36">
        <v>1</v>
      </c>
      <c r="X2092" s="37" t="s">
        <v>65</v>
      </c>
    </row>
    <row r="2093" spans="1:24" ht="24" customHeight="1" x14ac:dyDescent="0.2">
      <c r="A2093" s="50" t="s">
        <v>3735</v>
      </c>
      <c r="B2093" s="60" t="s">
        <v>3910</v>
      </c>
      <c r="C2093" s="76" t="s">
        <v>3910</v>
      </c>
      <c r="D2093" s="61" t="s">
        <v>3911</v>
      </c>
      <c r="E2093" s="53">
        <v>745618.37</v>
      </c>
      <c r="F2093" s="26">
        <v>0.21</v>
      </c>
      <c r="G2093" s="53">
        <v>1308187.4339999999</v>
      </c>
      <c r="H2093" s="67"/>
      <c r="I2093" s="68"/>
      <c r="J2093" s="69"/>
      <c r="K2093" s="69"/>
      <c r="L2093" s="69"/>
      <c r="M2093" s="69"/>
      <c r="N2093" s="69"/>
      <c r="O2093" s="35"/>
      <c r="P2093" s="35" t="s">
        <v>26033</v>
      </c>
      <c r="Q2093" s="36">
        <v>1</v>
      </c>
      <c r="R2093" s="35" t="s">
        <v>27</v>
      </c>
      <c r="S2093" s="35" t="s">
        <v>28503</v>
      </c>
      <c r="T2093" s="35">
        <v>0</v>
      </c>
      <c r="U2093" s="35">
        <v>0</v>
      </c>
      <c r="V2093" s="36">
        <v>1</v>
      </c>
      <c r="W2093" s="36">
        <v>1</v>
      </c>
      <c r="X2093" s="37" t="s">
        <v>65</v>
      </c>
    </row>
    <row r="2094" spans="1:24" ht="24" customHeight="1" x14ac:dyDescent="0.2">
      <c r="A2094" s="50" t="s">
        <v>3735</v>
      </c>
      <c r="B2094" s="60" t="s">
        <v>3912</v>
      </c>
      <c r="C2094" s="76" t="s">
        <v>3912</v>
      </c>
      <c r="D2094" s="61" t="s">
        <v>3913</v>
      </c>
      <c r="E2094" s="53">
        <v>745618.37</v>
      </c>
      <c r="F2094" s="26">
        <v>0.21</v>
      </c>
      <c r="G2094" s="53">
        <v>1308187.4339999999</v>
      </c>
      <c r="H2094" s="67"/>
      <c r="I2094" s="68"/>
      <c r="J2094" s="69"/>
      <c r="K2094" s="69"/>
      <c r="L2094" s="69"/>
      <c r="M2094" s="69"/>
      <c r="N2094" s="69"/>
      <c r="O2094" s="35"/>
      <c r="P2094" s="35" t="s">
        <v>26034</v>
      </c>
      <c r="Q2094" s="36">
        <v>1</v>
      </c>
      <c r="R2094" s="35" t="s">
        <v>27</v>
      </c>
      <c r="S2094" s="35" t="s">
        <v>28504</v>
      </c>
      <c r="T2094" s="35">
        <v>0</v>
      </c>
      <c r="U2094" s="35">
        <v>0</v>
      </c>
      <c r="V2094" s="36">
        <v>1</v>
      </c>
      <c r="W2094" s="36">
        <v>1</v>
      </c>
      <c r="X2094" s="37" t="s">
        <v>65</v>
      </c>
    </row>
    <row r="2095" spans="1:24" ht="24" customHeight="1" x14ac:dyDescent="0.2">
      <c r="A2095" s="50" t="s">
        <v>3735</v>
      </c>
      <c r="B2095" s="60" t="s">
        <v>3914</v>
      </c>
      <c r="C2095" s="76" t="s">
        <v>3914</v>
      </c>
      <c r="D2095" s="61" t="s">
        <v>3915</v>
      </c>
      <c r="E2095" s="53">
        <v>745618.37</v>
      </c>
      <c r="F2095" s="26">
        <v>0.21</v>
      </c>
      <c r="G2095" s="53">
        <v>1308187.4339999999</v>
      </c>
      <c r="H2095" s="67"/>
      <c r="I2095" s="68"/>
      <c r="J2095" s="69"/>
      <c r="K2095" s="69"/>
      <c r="L2095" s="69"/>
      <c r="M2095" s="69"/>
      <c r="N2095" s="69"/>
      <c r="O2095" s="35"/>
      <c r="P2095" s="35" t="s">
        <v>26035</v>
      </c>
      <c r="Q2095" s="36">
        <v>1</v>
      </c>
      <c r="R2095" s="35" t="s">
        <v>27</v>
      </c>
      <c r="S2095" s="35" t="s">
        <v>28504</v>
      </c>
      <c r="T2095" s="35">
        <v>0</v>
      </c>
      <c r="U2095" s="35">
        <v>0</v>
      </c>
      <c r="V2095" s="36">
        <v>1</v>
      </c>
      <c r="W2095" s="36">
        <v>1</v>
      </c>
      <c r="X2095" s="37" t="s">
        <v>65</v>
      </c>
    </row>
    <row r="2096" spans="1:24" ht="24" customHeight="1" x14ac:dyDescent="0.2">
      <c r="A2096" s="50" t="s">
        <v>3735</v>
      </c>
      <c r="B2096" s="60" t="s">
        <v>3916</v>
      </c>
      <c r="C2096" s="76" t="s">
        <v>3916</v>
      </c>
      <c r="D2096" s="61" t="s">
        <v>3917</v>
      </c>
      <c r="E2096" s="53">
        <v>745618.37</v>
      </c>
      <c r="F2096" s="26">
        <v>0.21</v>
      </c>
      <c r="G2096" s="53">
        <v>1308187.4339999999</v>
      </c>
      <c r="H2096" s="67"/>
      <c r="I2096" s="68"/>
      <c r="J2096" s="69"/>
      <c r="K2096" s="69"/>
      <c r="L2096" s="69"/>
      <c r="M2096" s="69"/>
      <c r="N2096" s="69"/>
      <c r="O2096" s="35"/>
      <c r="P2096" s="35" t="s">
        <v>26036</v>
      </c>
      <c r="Q2096" s="36">
        <v>1</v>
      </c>
      <c r="R2096" s="35" t="s">
        <v>27</v>
      </c>
      <c r="S2096" s="35" t="s">
        <v>28504</v>
      </c>
      <c r="T2096" s="35">
        <v>0</v>
      </c>
      <c r="U2096" s="35">
        <v>0</v>
      </c>
      <c r="V2096" s="36">
        <v>1</v>
      </c>
      <c r="W2096" s="36">
        <v>1</v>
      </c>
      <c r="X2096" s="37" t="s">
        <v>65</v>
      </c>
    </row>
    <row r="2097" spans="1:24" ht="24" customHeight="1" x14ac:dyDescent="0.2">
      <c r="A2097" s="50" t="s">
        <v>3735</v>
      </c>
      <c r="B2097" s="60" t="s">
        <v>3920</v>
      </c>
      <c r="C2097" s="76" t="s">
        <v>3920</v>
      </c>
      <c r="D2097" s="61" t="s">
        <v>3921</v>
      </c>
      <c r="E2097" s="53">
        <v>782124.62</v>
      </c>
      <c r="F2097" s="26">
        <v>0.21</v>
      </c>
      <c r="G2097" s="53">
        <v>1372237.6470000001</v>
      </c>
      <c r="H2097" s="67"/>
      <c r="I2097" s="68"/>
      <c r="J2097" s="69"/>
      <c r="K2097" s="69"/>
      <c r="L2097" s="69"/>
      <c r="M2097" s="69"/>
      <c r="N2097" s="69"/>
      <c r="O2097" s="35"/>
      <c r="P2097" s="35" t="s">
        <v>26037</v>
      </c>
      <c r="Q2097" s="36">
        <v>1</v>
      </c>
      <c r="R2097" s="35" t="s">
        <v>27</v>
      </c>
      <c r="S2097" s="35" t="s">
        <v>28504</v>
      </c>
      <c r="T2097" s="35">
        <v>0</v>
      </c>
      <c r="U2097" s="35">
        <v>0</v>
      </c>
      <c r="V2097" s="36">
        <v>1</v>
      </c>
      <c r="W2097" s="36">
        <v>1</v>
      </c>
      <c r="X2097" s="37" t="s">
        <v>65</v>
      </c>
    </row>
    <row r="2098" spans="1:24" ht="24" customHeight="1" x14ac:dyDescent="0.2">
      <c r="A2098" s="50" t="s">
        <v>3735</v>
      </c>
      <c r="B2098" s="60" t="s">
        <v>3922</v>
      </c>
      <c r="C2098" s="76" t="s">
        <v>3922</v>
      </c>
      <c r="D2098" s="61" t="s">
        <v>3923</v>
      </c>
      <c r="E2098" s="53">
        <v>782124.62</v>
      </c>
      <c r="F2098" s="26">
        <v>0.21</v>
      </c>
      <c r="G2098" s="53">
        <v>1372237.6470000001</v>
      </c>
      <c r="H2098" s="67"/>
      <c r="I2098" s="68"/>
      <c r="J2098" s="69"/>
      <c r="K2098" s="69"/>
      <c r="L2098" s="69"/>
      <c r="M2098" s="69"/>
      <c r="N2098" s="69"/>
      <c r="O2098" s="35"/>
      <c r="P2098" s="35" t="s">
        <v>26038</v>
      </c>
      <c r="Q2098" s="36">
        <v>1</v>
      </c>
      <c r="R2098" s="35" t="s">
        <v>27</v>
      </c>
      <c r="S2098" s="35" t="s">
        <v>28504</v>
      </c>
      <c r="T2098" s="35">
        <v>0</v>
      </c>
      <c r="U2098" s="35">
        <v>0</v>
      </c>
      <c r="V2098" s="36">
        <v>1</v>
      </c>
      <c r="W2098" s="36">
        <v>1</v>
      </c>
      <c r="X2098" s="37" t="s">
        <v>65</v>
      </c>
    </row>
    <row r="2099" spans="1:24" ht="24" customHeight="1" x14ac:dyDescent="0.2">
      <c r="A2099" s="50" t="s">
        <v>3735</v>
      </c>
      <c r="B2099" s="60" t="s">
        <v>3924</v>
      </c>
      <c r="C2099" s="76" t="s">
        <v>3924</v>
      </c>
      <c r="D2099" s="61" t="s">
        <v>3925</v>
      </c>
      <c r="E2099" s="53">
        <v>782124.62</v>
      </c>
      <c r="F2099" s="26">
        <v>0.21</v>
      </c>
      <c r="G2099" s="53">
        <v>1372237.6470000001</v>
      </c>
      <c r="H2099" s="67"/>
      <c r="I2099" s="68"/>
      <c r="J2099" s="69"/>
      <c r="K2099" s="69"/>
      <c r="L2099" s="69"/>
      <c r="M2099" s="69"/>
      <c r="N2099" s="69"/>
      <c r="O2099" s="35"/>
      <c r="P2099" s="35" t="s">
        <v>26039</v>
      </c>
      <c r="Q2099" s="36">
        <v>1</v>
      </c>
      <c r="R2099" s="35" t="s">
        <v>27</v>
      </c>
      <c r="S2099" s="35" t="s">
        <v>28504</v>
      </c>
      <c r="T2099" s="35">
        <v>0</v>
      </c>
      <c r="U2099" s="35">
        <v>0</v>
      </c>
      <c r="V2099" s="36">
        <v>1</v>
      </c>
      <c r="W2099" s="36">
        <v>1</v>
      </c>
      <c r="X2099" s="37" t="s">
        <v>65</v>
      </c>
    </row>
    <row r="2100" spans="1:24" ht="24" customHeight="1" x14ac:dyDescent="0.2">
      <c r="A2100" s="50" t="s">
        <v>3735</v>
      </c>
      <c r="B2100" s="60" t="s">
        <v>18762</v>
      </c>
      <c r="C2100" s="76" t="s">
        <v>18762</v>
      </c>
      <c r="D2100" s="61" t="s">
        <v>18763</v>
      </c>
      <c r="E2100" s="53">
        <v>113348.54</v>
      </c>
      <c r="F2100" s="26">
        <v>0.21</v>
      </c>
      <c r="G2100" s="53">
        <v>198870.01</v>
      </c>
      <c r="H2100" s="67"/>
      <c r="I2100" s="68"/>
      <c r="J2100" s="69"/>
      <c r="K2100" s="69"/>
      <c r="L2100" s="69"/>
      <c r="M2100" s="69"/>
      <c r="N2100" s="69"/>
      <c r="O2100" s="35"/>
      <c r="P2100" s="35" t="s">
        <v>26040</v>
      </c>
      <c r="Q2100" s="36">
        <v>1</v>
      </c>
      <c r="R2100" s="35" t="s">
        <v>9849</v>
      </c>
      <c r="S2100" s="35" t="s">
        <v>28503</v>
      </c>
      <c r="T2100" s="35">
        <v>0</v>
      </c>
      <c r="U2100" s="35">
        <v>0</v>
      </c>
      <c r="V2100" s="36">
        <v>1</v>
      </c>
      <c r="W2100" s="36">
        <v>1</v>
      </c>
      <c r="X2100" s="37" t="s">
        <v>65</v>
      </c>
    </row>
    <row r="2101" spans="1:24" ht="24" customHeight="1" x14ac:dyDescent="0.2">
      <c r="A2101" s="50" t="s">
        <v>3735</v>
      </c>
      <c r="B2101" s="60" t="s">
        <v>18764</v>
      </c>
      <c r="C2101" s="76" t="s">
        <v>18764</v>
      </c>
      <c r="D2101" s="61" t="s">
        <v>23988</v>
      </c>
      <c r="E2101" s="53">
        <v>234406.13</v>
      </c>
      <c r="F2101" s="26">
        <v>0.21</v>
      </c>
      <c r="G2101" s="53">
        <v>411265.55699999997</v>
      </c>
      <c r="H2101" s="67"/>
      <c r="I2101" s="68"/>
      <c r="J2101" s="69"/>
      <c r="K2101" s="69"/>
      <c r="L2101" s="69"/>
      <c r="M2101" s="69"/>
      <c r="N2101" s="69"/>
      <c r="O2101" s="35"/>
      <c r="P2101" s="35" t="s">
        <v>26041</v>
      </c>
      <c r="Q2101" s="36">
        <v>1</v>
      </c>
      <c r="R2101" s="35" t="s">
        <v>9849</v>
      </c>
      <c r="S2101" s="35" t="s">
        <v>28504</v>
      </c>
      <c r="T2101" s="35">
        <v>0</v>
      </c>
      <c r="U2101" s="35">
        <v>0</v>
      </c>
      <c r="V2101" s="36">
        <v>1</v>
      </c>
      <c r="W2101" s="36">
        <v>1</v>
      </c>
      <c r="X2101" s="37" t="s">
        <v>65</v>
      </c>
    </row>
    <row r="2102" spans="1:24" ht="24" customHeight="1" x14ac:dyDescent="0.2">
      <c r="A2102" s="50" t="s">
        <v>3735</v>
      </c>
      <c r="B2102" s="60" t="s">
        <v>18766</v>
      </c>
      <c r="C2102" s="76" t="s">
        <v>18766</v>
      </c>
      <c r="D2102" s="61" t="s">
        <v>18767</v>
      </c>
      <c r="E2102" s="53">
        <v>234406.13</v>
      </c>
      <c r="F2102" s="26">
        <v>0.21</v>
      </c>
      <c r="G2102" s="53">
        <v>411265.55699999997</v>
      </c>
      <c r="H2102" s="67"/>
      <c r="I2102" s="68"/>
      <c r="J2102" s="69"/>
      <c r="K2102" s="69"/>
      <c r="L2102" s="69"/>
      <c r="M2102" s="69"/>
      <c r="N2102" s="69"/>
      <c r="O2102" s="35"/>
      <c r="P2102" s="35" t="s">
        <v>26041</v>
      </c>
      <c r="Q2102" s="36">
        <v>1</v>
      </c>
      <c r="R2102" s="35" t="s">
        <v>9849</v>
      </c>
      <c r="S2102" s="35" t="s">
        <v>28503</v>
      </c>
      <c r="T2102" s="35">
        <v>0</v>
      </c>
      <c r="U2102" s="35">
        <v>0</v>
      </c>
      <c r="V2102" s="36">
        <v>1</v>
      </c>
      <c r="W2102" s="36">
        <v>1</v>
      </c>
      <c r="X2102" s="37" t="s">
        <v>65</v>
      </c>
    </row>
    <row r="2103" spans="1:24" ht="24" customHeight="1" x14ac:dyDescent="0.2">
      <c r="A2103" s="50" t="s">
        <v>3735</v>
      </c>
      <c r="B2103" s="60" t="s">
        <v>3926</v>
      </c>
      <c r="C2103" s="76" t="s">
        <v>3926</v>
      </c>
      <c r="D2103" s="61" t="s">
        <v>3927</v>
      </c>
      <c r="E2103" s="53">
        <v>234406.13</v>
      </c>
      <c r="F2103" s="26">
        <v>0.21</v>
      </c>
      <c r="G2103" s="53">
        <v>411265.55699999997</v>
      </c>
      <c r="H2103" s="67"/>
      <c r="I2103" s="68"/>
      <c r="J2103" s="69"/>
      <c r="K2103" s="69"/>
      <c r="L2103" s="69"/>
      <c r="M2103" s="69"/>
      <c r="N2103" s="69"/>
      <c r="O2103" s="35"/>
      <c r="P2103" s="35" t="s">
        <v>26042</v>
      </c>
      <c r="Q2103" s="36">
        <v>1</v>
      </c>
      <c r="R2103" s="35" t="s">
        <v>27</v>
      </c>
      <c r="S2103" s="35" t="s">
        <v>28503</v>
      </c>
      <c r="T2103" s="35">
        <v>0</v>
      </c>
      <c r="U2103" s="35">
        <v>0</v>
      </c>
      <c r="V2103" s="36">
        <v>1</v>
      </c>
      <c r="W2103" s="36">
        <v>1</v>
      </c>
      <c r="X2103" s="37" t="s">
        <v>65</v>
      </c>
    </row>
    <row r="2104" spans="1:24" ht="24" customHeight="1" x14ac:dyDescent="0.2">
      <c r="A2104" s="50" t="s">
        <v>3735</v>
      </c>
      <c r="B2104" s="60" t="s">
        <v>3928</v>
      </c>
      <c r="C2104" s="76" t="s">
        <v>3928</v>
      </c>
      <c r="D2104" s="61" t="s">
        <v>3929</v>
      </c>
      <c r="E2104" s="53">
        <v>234406.13</v>
      </c>
      <c r="F2104" s="26">
        <v>0.21</v>
      </c>
      <c r="G2104" s="53">
        <v>411265.55699999997</v>
      </c>
      <c r="H2104" s="67"/>
      <c r="I2104" s="68"/>
      <c r="J2104" s="69"/>
      <c r="K2104" s="69"/>
      <c r="L2104" s="69"/>
      <c r="M2104" s="69"/>
      <c r="N2104" s="69"/>
      <c r="O2104" s="35"/>
      <c r="P2104" s="35" t="s">
        <v>26043</v>
      </c>
      <c r="Q2104" s="36">
        <v>1</v>
      </c>
      <c r="R2104" s="35" t="s">
        <v>27</v>
      </c>
      <c r="S2104" s="35" t="s">
        <v>28504</v>
      </c>
      <c r="T2104" s="35">
        <v>0</v>
      </c>
      <c r="U2104" s="35">
        <v>0</v>
      </c>
      <c r="V2104" s="36">
        <v>1</v>
      </c>
      <c r="W2104" s="36">
        <v>1</v>
      </c>
      <c r="X2104" s="37" t="s">
        <v>65</v>
      </c>
    </row>
    <row r="2105" spans="1:24" ht="24" customHeight="1" x14ac:dyDescent="0.2">
      <c r="A2105" s="50" t="s">
        <v>3735</v>
      </c>
      <c r="B2105" s="60" t="s">
        <v>3930</v>
      </c>
      <c r="C2105" s="76" t="s">
        <v>3930</v>
      </c>
      <c r="D2105" s="61" t="s">
        <v>3931</v>
      </c>
      <c r="E2105" s="53">
        <v>172857.7</v>
      </c>
      <c r="F2105" s="26">
        <v>0.21</v>
      </c>
      <c r="G2105" s="53">
        <v>303278.84100000001</v>
      </c>
      <c r="H2105" s="67"/>
      <c r="I2105" s="68"/>
      <c r="J2105" s="69"/>
      <c r="K2105" s="69"/>
      <c r="L2105" s="69"/>
      <c r="M2105" s="69"/>
      <c r="N2105" s="69"/>
      <c r="O2105" s="35"/>
      <c r="P2105" s="35" t="s">
        <v>65</v>
      </c>
      <c r="Q2105" s="36">
        <v>1</v>
      </c>
      <c r="R2105" s="35" t="s">
        <v>27</v>
      </c>
      <c r="S2105" s="35" t="s">
        <v>28503</v>
      </c>
      <c r="T2105" s="35">
        <v>0</v>
      </c>
      <c r="U2105" s="35">
        <v>0</v>
      </c>
      <c r="V2105" s="36">
        <v>1</v>
      </c>
      <c r="W2105" s="36">
        <v>1</v>
      </c>
      <c r="X2105" s="37" t="s">
        <v>65</v>
      </c>
    </row>
    <row r="2106" spans="1:24" ht="24" customHeight="1" x14ac:dyDescent="0.2">
      <c r="A2106" s="50" t="s">
        <v>3735</v>
      </c>
      <c r="B2106" s="60" t="s">
        <v>3932</v>
      </c>
      <c r="C2106" s="76" t="s">
        <v>3932</v>
      </c>
      <c r="D2106" s="61" t="s">
        <v>3933</v>
      </c>
      <c r="E2106" s="53">
        <v>172857.7</v>
      </c>
      <c r="F2106" s="26">
        <v>0.21</v>
      </c>
      <c r="G2106" s="53">
        <v>303278.84100000001</v>
      </c>
      <c r="H2106" s="67"/>
      <c r="I2106" s="68"/>
      <c r="J2106" s="69"/>
      <c r="K2106" s="69"/>
      <c r="L2106" s="69"/>
      <c r="M2106" s="69"/>
      <c r="N2106" s="69"/>
      <c r="O2106" s="35"/>
      <c r="P2106" s="35" t="s">
        <v>65</v>
      </c>
      <c r="Q2106" s="36">
        <v>1</v>
      </c>
      <c r="R2106" s="35" t="s">
        <v>27</v>
      </c>
      <c r="S2106" s="35" t="s">
        <v>28504</v>
      </c>
      <c r="T2106" s="35">
        <v>0</v>
      </c>
      <c r="U2106" s="35">
        <v>0</v>
      </c>
      <c r="V2106" s="36">
        <v>1</v>
      </c>
      <c r="W2106" s="36">
        <v>1</v>
      </c>
      <c r="X2106" s="37" t="s">
        <v>65</v>
      </c>
    </row>
    <row r="2107" spans="1:24" ht="24" customHeight="1" x14ac:dyDescent="0.2">
      <c r="A2107" s="50" t="s">
        <v>3735</v>
      </c>
      <c r="B2107" s="60" t="s">
        <v>18768</v>
      </c>
      <c r="C2107" s="76" t="s">
        <v>18768</v>
      </c>
      <c r="D2107" s="61" t="s">
        <v>18769</v>
      </c>
      <c r="E2107" s="53">
        <v>172857.7</v>
      </c>
      <c r="F2107" s="26">
        <v>0.21</v>
      </c>
      <c r="G2107" s="53">
        <v>303278.84100000001</v>
      </c>
      <c r="H2107" s="67"/>
      <c r="I2107" s="68"/>
      <c r="J2107" s="69"/>
      <c r="K2107" s="69"/>
      <c r="L2107" s="69"/>
      <c r="M2107" s="69"/>
      <c r="N2107" s="69"/>
      <c r="O2107" s="35"/>
      <c r="P2107" s="35" t="s">
        <v>26044</v>
      </c>
      <c r="Q2107" s="36">
        <v>1</v>
      </c>
      <c r="R2107" s="35" t="s">
        <v>27</v>
      </c>
      <c r="S2107" s="35" t="s">
        <v>28504</v>
      </c>
      <c r="T2107" s="35">
        <v>0</v>
      </c>
      <c r="U2107" s="35">
        <v>0</v>
      </c>
      <c r="V2107" s="36">
        <v>1</v>
      </c>
      <c r="W2107" s="36">
        <v>1</v>
      </c>
      <c r="X2107" s="37" t="s">
        <v>65</v>
      </c>
    </row>
    <row r="2108" spans="1:24" ht="24" customHeight="1" x14ac:dyDescent="0.2">
      <c r="A2108" s="50" t="s">
        <v>3735</v>
      </c>
      <c r="B2108" s="60" t="s">
        <v>3934</v>
      </c>
      <c r="C2108" s="76" t="s">
        <v>3934</v>
      </c>
      <c r="D2108" s="61" t="s">
        <v>3935</v>
      </c>
      <c r="E2108" s="53">
        <v>172857.7</v>
      </c>
      <c r="F2108" s="26">
        <v>0.21</v>
      </c>
      <c r="G2108" s="53">
        <v>303278.84100000001</v>
      </c>
      <c r="H2108" s="67"/>
      <c r="I2108" s="68"/>
      <c r="J2108" s="69"/>
      <c r="K2108" s="69"/>
      <c r="L2108" s="69"/>
      <c r="M2108" s="69"/>
      <c r="N2108" s="69"/>
      <c r="O2108" s="35"/>
      <c r="P2108" s="35" t="s">
        <v>26045</v>
      </c>
      <c r="Q2108" s="36">
        <v>1</v>
      </c>
      <c r="R2108" s="35" t="s">
        <v>27</v>
      </c>
      <c r="S2108" s="35" t="s">
        <v>28503</v>
      </c>
      <c r="T2108" s="35">
        <v>0</v>
      </c>
      <c r="U2108" s="35">
        <v>0</v>
      </c>
      <c r="V2108" s="36">
        <v>1</v>
      </c>
      <c r="W2108" s="36">
        <v>1</v>
      </c>
      <c r="X2108" s="37" t="s">
        <v>65</v>
      </c>
    </row>
    <row r="2109" spans="1:24" ht="24" customHeight="1" x14ac:dyDescent="0.2">
      <c r="A2109" s="50" t="s">
        <v>3735</v>
      </c>
      <c r="B2109" s="60" t="s">
        <v>3936</v>
      </c>
      <c r="C2109" s="76" t="s">
        <v>3936</v>
      </c>
      <c r="D2109" s="61" t="s">
        <v>3937</v>
      </c>
      <c r="E2109" s="53">
        <v>255593.72</v>
      </c>
      <c r="F2109" s="26">
        <v>0.21</v>
      </c>
      <c r="G2109" s="53">
        <v>448439.17700000003</v>
      </c>
      <c r="H2109" s="67"/>
      <c r="I2109" s="68"/>
      <c r="J2109" s="69"/>
      <c r="K2109" s="69"/>
      <c r="L2109" s="69"/>
      <c r="M2109" s="69"/>
      <c r="N2109" s="69"/>
      <c r="O2109" s="35"/>
      <c r="P2109" s="35" t="s">
        <v>26046</v>
      </c>
      <c r="Q2109" s="36">
        <v>1</v>
      </c>
      <c r="R2109" s="35" t="s">
        <v>27</v>
      </c>
      <c r="S2109" s="35" t="s">
        <v>28503</v>
      </c>
      <c r="T2109" s="35">
        <v>0</v>
      </c>
      <c r="U2109" s="35">
        <v>0</v>
      </c>
      <c r="V2109" s="36">
        <v>1</v>
      </c>
      <c r="W2109" s="36">
        <v>1</v>
      </c>
      <c r="X2109" s="37" t="s">
        <v>65</v>
      </c>
    </row>
    <row r="2110" spans="1:24" ht="24" customHeight="1" x14ac:dyDescent="0.2">
      <c r="A2110" s="50" t="s">
        <v>3735</v>
      </c>
      <c r="B2110" s="60" t="s">
        <v>3938</v>
      </c>
      <c r="C2110" s="76" t="s">
        <v>3938</v>
      </c>
      <c r="D2110" s="61" t="s">
        <v>3939</v>
      </c>
      <c r="E2110" s="53">
        <v>317937.84000000003</v>
      </c>
      <c r="F2110" s="26">
        <v>0.21</v>
      </c>
      <c r="G2110" s="53">
        <v>557821.94299999997</v>
      </c>
      <c r="H2110" s="67"/>
      <c r="I2110" s="68"/>
      <c r="J2110" s="69"/>
      <c r="K2110" s="69"/>
      <c r="L2110" s="69"/>
      <c r="M2110" s="69"/>
      <c r="N2110" s="69"/>
      <c r="O2110" s="35"/>
      <c r="P2110" s="35" t="s">
        <v>65</v>
      </c>
      <c r="Q2110" s="36">
        <v>1</v>
      </c>
      <c r="R2110" s="35" t="s">
        <v>27</v>
      </c>
      <c r="S2110" s="35" t="s">
        <v>28504</v>
      </c>
      <c r="T2110" s="35">
        <v>0</v>
      </c>
      <c r="U2110" s="35">
        <v>0</v>
      </c>
      <c r="V2110" s="36">
        <v>1</v>
      </c>
      <c r="W2110" s="36">
        <v>1</v>
      </c>
      <c r="X2110" s="37" t="s">
        <v>65</v>
      </c>
    </row>
    <row r="2111" spans="1:24" ht="24" customHeight="1" x14ac:dyDescent="0.2">
      <c r="A2111" s="50" t="s">
        <v>3735</v>
      </c>
      <c r="B2111" s="60" t="s">
        <v>18770</v>
      </c>
      <c r="C2111" s="76" t="s">
        <v>18770</v>
      </c>
      <c r="D2111" s="61" t="s">
        <v>18771</v>
      </c>
      <c r="E2111" s="53">
        <v>476894.31</v>
      </c>
      <c r="F2111" s="26">
        <v>0.21</v>
      </c>
      <c r="G2111" s="53">
        <v>836711.06799999997</v>
      </c>
      <c r="H2111" s="67"/>
      <c r="I2111" s="68"/>
      <c r="J2111" s="69"/>
      <c r="K2111" s="69"/>
      <c r="L2111" s="69"/>
      <c r="M2111" s="69"/>
      <c r="N2111" s="69"/>
      <c r="O2111" s="35"/>
      <c r="P2111" s="35" t="s">
        <v>26047</v>
      </c>
      <c r="Q2111" s="36">
        <v>1</v>
      </c>
      <c r="R2111" s="35" t="s">
        <v>9849</v>
      </c>
      <c r="S2111" s="35" t="s">
        <v>28503</v>
      </c>
      <c r="T2111" s="35">
        <v>0</v>
      </c>
      <c r="U2111" s="35">
        <v>0</v>
      </c>
      <c r="V2111" s="36">
        <v>1</v>
      </c>
      <c r="W2111" s="36">
        <v>1</v>
      </c>
      <c r="X2111" s="37" t="s">
        <v>65</v>
      </c>
    </row>
    <row r="2112" spans="1:24" ht="24" customHeight="1" x14ac:dyDescent="0.2">
      <c r="A2112" s="50" t="s">
        <v>3735</v>
      </c>
      <c r="B2112" s="60" t="s">
        <v>3940</v>
      </c>
      <c r="C2112" s="76" t="s">
        <v>3940</v>
      </c>
      <c r="D2112" s="61" t="s">
        <v>3941</v>
      </c>
      <c r="E2112" s="53">
        <v>884680.39</v>
      </c>
      <c r="F2112" s="26">
        <v>0.21</v>
      </c>
      <c r="G2112" s="53">
        <v>1552171.75</v>
      </c>
      <c r="H2112" s="67"/>
      <c r="I2112" s="68"/>
      <c r="J2112" s="69"/>
      <c r="K2112" s="69"/>
      <c r="L2112" s="69"/>
      <c r="M2112" s="69"/>
      <c r="N2112" s="69"/>
      <c r="O2112" s="35"/>
      <c r="P2112" s="35" t="s">
        <v>26048</v>
      </c>
      <c r="Q2112" s="36">
        <v>1</v>
      </c>
      <c r="R2112" s="35" t="s">
        <v>27</v>
      </c>
      <c r="S2112" s="35" t="s">
        <v>28504</v>
      </c>
      <c r="T2112" s="35">
        <v>0</v>
      </c>
      <c r="U2112" s="35">
        <v>0</v>
      </c>
      <c r="V2112" s="36">
        <v>1</v>
      </c>
      <c r="W2112" s="36">
        <v>1</v>
      </c>
      <c r="X2112" s="37" t="s">
        <v>65</v>
      </c>
    </row>
    <row r="2113" spans="1:24" ht="24" customHeight="1" x14ac:dyDescent="0.2">
      <c r="A2113" s="50" t="s">
        <v>3735</v>
      </c>
      <c r="B2113" s="60" t="s">
        <v>3942</v>
      </c>
      <c r="C2113" s="76" t="s">
        <v>3942</v>
      </c>
      <c r="D2113" s="61" t="s">
        <v>3943</v>
      </c>
      <c r="E2113" s="53">
        <v>884680.39</v>
      </c>
      <c r="F2113" s="26">
        <v>0.21</v>
      </c>
      <c r="G2113" s="53">
        <v>1552171.75</v>
      </c>
      <c r="H2113" s="67"/>
      <c r="I2113" s="68"/>
      <c r="J2113" s="69"/>
      <c r="K2113" s="69"/>
      <c r="L2113" s="69"/>
      <c r="M2113" s="69"/>
      <c r="N2113" s="69"/>
      <c r="O2113" s="35"/>
      <c r="P2113" s="35" t="s">
        <v>26048</v>
      </c>
      <c r="Q2113" s="36">
        <v>1</v>
      </c>
      <c r="R2113" s="35" t="s">
        <v>27</v>
      </c>
      <c r="S2113" s="35" t="s">
        <v>28503</v>
      </c>
      <c r="T2113" s="35">
        <v>0</v>
      </c>
      <c r="U2113" s="35">
        <v>0</v>
      </c>
      <c r="V2113" s="36">
        <v>1</v>
      </c>
      <c r="W2113" s="36">
        <v>1</v>
      </c>
      <c r="X2113" s="37" t="s">
        <v>65</v>
      </c>
    </row>
    <row r="2114" spans="1:24" ht="24" customHeight="1" x14ac:dyDescent="0.2">
      <c r="A2114" s="50" t="s">
        <v>3735</v>
      </c>
      <c r="B2114" s="60" t="s">
        <v>3944</v>
      </c>
      <c r="C2114" s="76" t="s">
        <v>3944</v>
      </c>
      <c r="D2114" s="61" t="s">
        <v>3945</v>
      </c>
      <c r="E2114" s="53">
        <v>884680.39</v>
      </c>
      <c r="F2114" s="26">
        <v>0.21</v>
      </c>
      <c r="G2114" s="53">
        <v>1552171.75</v>
      </c>
      <c r="H2114" s="67"/>
      <c r="I2114" s="68"/>
      <c r="J2114" s="69"/>
      <c r="K2114" s="69"/>
      <c r="L2114" s="69"/>
      <c r="M2114" s="69"/>
      <c r="N2114" s="69"/>
      <c r="O2114" s="35"/>
      <c r="P2114" s="35" t="s">
        <v>26049</v>
      </c>
      <c r="Q2114" s="36">
        <v>1</v>
      </c>
      <c r="R2114" s="35" t="s">
        <v>27</v>
      </c>
      <c r="S2114" s="35" t="s">
        <v>28504</v>
      </c>
      <c r="T2114" s="35">
        <v>0</v>
      </c>
      <c r="U2114" s="35">
        <v>0</v>
      </c>
      <c r="V2114" s="36">
        <v>1</v>
      </c>
      <c r="W2114" s="36">
        <v>1</v>
      </c>
      <c r="X2114" s="37" t="s">
        <v>65</v>
      </c>
    </row>
    <row r="2115" spans="1:24" ht="24" customHeight="1" x14ac:dyDescent="0.2">
      <c r="A2115" s="50" t="s">
        <v>3735</v>
      </c>
      <c r="B2115" s="60" t="s">
        <v>3946</v>
      </c>
      <c r="C2115" s="76" t="s">
        <v>3946</v>
      </c>
      <c r="D2115" s="61" t="s">
        <v>3947</v>
      </c>
      <c r="E2115" s="53">
        <v>884680.39</v>
      </c>
      <c r="F2115" s="26">
        <v>0.21</v>
      </c>
      <c r="G2115" s="53">
        <v>1552171.75</v>
      </c>
      <c r="H2115" s="67"/>
      <c r="I2115" s="68"/>
      <c r="J2115" s="69"/>
      <c r="K2115" s="69"/>
      <c r="L2115" s="69"/>
      <c r="M2115" s="69"/>
      <c r="N2115" s="69"/>
      <c r="O2115" s="35"/>
      <c r="P2115" s="35" t="s">
        <v>26050</v>
      </c>
      <c r="Q2115" s="36">
        <v>1</v>
      </c>
      <c r="R2115" s="35" t="s">
        <v>27</v>
      </c>
      <c r="S2115" s="35" t="s">
        <v>28504</v>
      </c>
      <c r="T2115" s="35">
        <v>0</v>
      </c>
      <c r="U2115" s="35">
        <v>0</v>
      </c>
      <c r="V2115" s="36">
        <v>1</v>
      </c>
      <c r="W2115" s="36">
        <v>1</v>
      </c>
      <c r="X2115" s="37" t="s">
        <v>65</v>
      </c>
    </row>
    <row r="2116" spans="1:24" ht="24" customHeight="1" x14ac:dyDescent="0.2">
      <c r="A2116" s="50" t="s">
        <v>3735</v>
      </c>
      <c r="B2116" s="60" t="s">
        <v>3948</v>
      </c>
      <c r="C2116" s="76" t="s">
        <v>3948</v>
      </c>
      <c r="D2116" s="61" t="s">
        <v>3949</v>
      </c>
      <c r="E2116" s="53">
        <v>884680.39</v>
      </c>
      <c r="F2116" s="26">
        <v>0.21</v>
      </c>
      <c r="G2116" s="53">
        <v>1552171.75</v>
      </c>
      <c r="H2116" s="67"/>
      <c r="I2116" s="68"/>
      <c r="J2116" s="69"/>
      <c r="K2116" s="69"/>
      <c r="L2116" s="69"/>
      <c r="M2116" s="69"/>
      <c r="N2116" s="69"/>
      <c r="O2116" s="35"/>
      <c r="P2116" s="35" t="s">
        <v>26051</v>
      </c>
      <c r="Q2116" s="36">
        <v>1</v>
      </c>
      <c r="R2116" s="35" t="s">
        <v>27</v>
      </c>
      <c r="S2116" s="35" t="s">
        <v>28503</v>
      </c>
      <c r="T2116" s="35">
        <v>0</v>
      </c>
      <c r="U2116" s="35">
        <v>0</v>
      </c>
      <c r="V2116" s="36">
        <v>1</v>
      </c>
      <c r="W2116" s="36">
        <v>1</v>
      </c>
      <c r="X2116" s="37" t="s">
        <v>65</v>
      </c>
    </row>
    <row r="2117" spans="1:24" ht="24" customHeight="1" x14ac:dyDescent="0.2">
      <c r="A2117" s="50" t="s">
        <v>3735</v>
      </c>
      <c r="B2117" s="60" t="s">
        <v>3950</v>
      </c>
      <c r="C2117" s="76" t="s">
        <v>3950</v>
      </c>
      <c r="D2117" s="61" t="s">
        <v>3951</v>
      </c>
      <c r="E2117" s="53">
        <v>884680.39</v>
      </c>
      <c r="F2117" s="26">
        <v>0.21</v>
      </c>
      <c r="G2117" s="53">
        <v>1552171.75</v>
      </c>
      <c r="H2117" s="67"/>
      <c r="I2117" s="68"/>
      <c r="J2117" s="69"/>
      <c r="K2117" s="69"/>
      <c r="L2117" s="69"/>
      <c r="M2117" s="69"/>
      <c r="N2117" s="69"/>
      <c r="O2117" s="35"/>
      <c r="P2117" s="35" t="s">
        <v>26052</v>
      </c>
      <c r="Q2117" s="36">
        <v>1</v>
      </c>
      <c r="R2117" s="35" t="s">
        <v>27</v>
      </c>
      <c r="S2117" s="35" t="s">
        <v>28504</v>
      </c>
      <c r="T2117" s="35">
        <v>0</v>
      </c>
      <c r="U2117" s="35">
        <v>0</v>
      </c>
      <c r="V2117" s="36">
        <v>1</v>
      </c>
      <c r="W2117" s="36">
        <v>1</v>
      </c>
      <c r="X2117" s="37" t="s">
        <v>65</v>
      </c>
    </row>
    <row r="2118" spans="1:24" ht="24" customHeight="1" x14ac:dyDescent="0.2">
      <c r="A2118" s="50" t="s">
        <v>3735</v>
      </c>
      <c r="B2118" s="60" t="s">
        <v>3952</v>
      </c>
      <c r="C2118" s="76" t="s">
        <v>3952</v>
      </c>
      <c r="D2118" s="61" t="s">
        <v>3953</v>
      </c>
      <c r="E2118" s="53">
        <v>917779.75</v>
      </c>
      <c r="F2118" s="26">
        <v>0.21</v>
      </c>
      <c r="G2118" s="53">
        <v>1610244.574</v>
      </c>
      <c r="H2118" s="67"/>
      <c r="I2118" s="68"/>
      <c r="J2118" s="69"/>
      <c r="K2118" s="69"/>
      <c r="L2118" s="69"/>
      <c r="M2118" s="69"/>
      <c r="N2118" s="69"/>
      <c r="O2118" s="35"/>
      <c r="P2118" s="35" t="s">
        <v>26053</v>
      </c>
      <c r="Q2118" s="36">
        <v>1</v>
      </c>
      <c r="R2118" s="35" t="s">
        <v>27</v>
      </c>
      <c r="S2118" s="35" t="s">
        <v>28503</v>
      </c>
      <c r="T2118" s="35">
        <v>0</v>
      </c>
      <c r="U2118" s="35">
        <v>0</v>
      </c>
      <c r="V2118" s="36">
        <v>1</v>
      </c>
      <c r="W2118" s="36">
        <v>1</v>
      </c>
      <c r="X2118" s="37" t="s">
        <v>65</v>
      </c>
    </row>
    <row r="2119" spans="1:24" ht="24" customHeight="1" x14ac:dyDescent="0.2">
      <c r="A2119" s="50" t="s">
        <v>3735</v>
      </c>
      <c r="B2119" s="60" t="s">
        <v>3954</v>
      </c>
      <c r="C2119" s="76" t="s">
        <v>3954</v>
      </c>
      <c r="D2119" s="61" t="s">
        <v>3955</v>
      </c>
      <c r="E2119" s="53">
        <v>917779.75</v>
      </c>
      <c r="F2119" s="26">
        <v>0.21</v>
      </c>
      <c r="G2119" s="53">
        <v>1610244.574</v>
      </c>
      <c r="H2119" s="67"/>
      <c r="I2119" s="68"/>
      <c r="J2119" s="69"/>
      <c r="K2119" s="69"/>
      <c r="L2119" s="69"/>
      <c r="M2119" s="69"/>
      <c r="N2119" s="69"/>
      <c r="O2119" s="35"/>
      <c r="P2119" s="35" t="s">
        <v>26053</v>
      </c>
      <c r="Q2119" s="36">
        <v>1</v>
      </c>
      <c r="R2119" s="35" t="s">
        <v>27</v>
      </c>
      <c r="S2119" s="35" t="s">
        <v>28504</v>
      </c>
      <c r="T2119" s="35">
        <v>0</v>
      </c>
      <c r="U2119" s="35">
        <v>0</v>
      </c>
      <c r="V2119" s="36">
        <v>1</v>
      </c>
      <c r="W2119" s="36">
        <v>1</v>
      </c>
      <c r="X2119" s="37" t="s">
        <v>65</v>
      </c>
    </row>
    <row r="2120" spans="1:24" ht="24" customHeight="1" x14ac:dyDescent="0.2">
      <c r="A2120" s="50" t="s">
        <v>3735</v>
      </c>
      <c r="B2120" s="60" t="s">
        <v>3956</v>
      </c>
      <c r="C2120" s="76" t="s">
        <v>3956</v>
      </c>
      <c r="D2120" s="61" t="s">
        <v>3957</v>
      </c>
      <c r="E2120" s="53">
        <v>917779.75</v>
      </c>
      <c r="F2120" s="26">
        <v>0.21</v>
      </c>
      <c r="G2120" s="53">
        <v>1610244.574</v>
      </c>
      <c r="H2120" s="67"/>
      <c r="I2120" s="68"/>
      <c r="J2120" s="69"/>
      <c r="K2120" s="69"/>
      <c r="L2120" s="69"/>
      <c r="M2120" s="69"/>
      <c r="N2120" s="69"/>
      <c r="O2120" s="35"/>
      <c r="P2120" s="35" t="s">
        <v>26054</v>
      </c>
      <c r="Q2120" s="36">
        <v>1</v>
      </c>
      <c r="R2120" s="35" t="s">
        <v>27</v>
      </c>
      <c r="S2120" s="35" t="s">
        <v>28503</v>
      </c>
      <c r="T2120" s="35">
        <v>0</v>
      </c>
      <c r="U2120" s="35">
        <v>0</v>
      </c>
      <c r="V2120" s="36">
        <v>1</v>
      </c>
      <c r="W2120" s="36">
        <v>1</v>
      </c>
      <c r="X2120" s="37" t="s">
        <v>65</v>
      </c>
    </row>
    <row r="2121" spans="1:24" ht="24" customHeight="1" x14ac:dyDescent="0.2">
      <c r="A2121" s="50" t="s">
        <v>3735</v>
      </c>
      <c r="B2121" s="60" t="s">
        <v>3958</v>
      </c>
      <c r="C2121" s="76" t="s">
        <v>3958</v>
      </c>
      <c r="D2121" s="61" t="s">
        <v>3959</v>
      </c>
      <c r="E2121" s="53">
        <v>917779.75</v>
      </c>
      <c r="F2121" s="26">
        <v>0.21</v>
      </c>
      <c r="G2121" s="53">
        <v>1610244.574</v>
      </c>
      <c r="H2121" s="67"/>
      <c r="I2121" s="68"/>
      <c r="J2121" s="69"/>
      <c r="K2121" s="69"/>
      <c r="L2121" s="69"/>
      <c r="M2121" s="69"/>
      <c r="N2121" s="69"/>
      <c r="O2121" s="35"/>
      <c r="P2121" s="35" t="s">
        <v>26055</v>
      </c>
      <c r="Q2121" s="36">
        <v>1</v>
      </c>
      <c r="R2121" s="35" t="s">
        <v>27</v>
      </c>
      <c r="S2121" s="35" t="s">
        <v>28503</v>
      </c>
      <c r="T2121" s="35">
        <v>0</v>
      </c>
      <c r="U2121" s="35">
        <v>0</v>
      </c>
      <c r="V2121" s="36">
        <v>1</v>
      </c>
      <c r="W2121" s="36">
        <v>1</v>
      </c>
      <c r="X2121" s="37" t="s">
        <v>65</v>
      </c>
    </row>
    <row r="2122" spans="1:24" ht="24" customHeight="1" x14ac:dyDescent="0.2">
      <c r="A2122" s="50" t="s">
        <v>3735</v>
      </c>
      <c r="B2122" s="60" t="s">
        <v>3960</v>
      </c>
      <c r="C2122" s="76" t="s">
        <v>3960</v>
      </c>
      <c r="D2122" s="61" t="s">
        <v>3961</v>
      </c>
      <c r="E2122" s="53">
        <v>917779.75</v>
      </c>
      <c r="F2122" s="26">
        <v>0.21</v>
      </c>
      <c r="G2122" s="53">
        <v>1610244.574</v>
      </c>
      <c r="H2122" s="67"/>
      <c r="I2122" s="68"/>
      <c r="J2122" s="69"/>
      <c r="K2122" s="69"/>
      <c r="L2122" s="69"/>
      <c r="M2122" s="69"/>
      <c r="N2122" s="69"/>
      <c r="O2122" s="35"/>
      <c r="P2122" s="35" t="s">
        <v>26056</v>
      </c>
      <c r="Q2122" s="36">
        <v>1</v>
      </c>
      <c r="R2122" s="35" t="s">
        <v>27</v>
      </c>
      <c r="S2122" s="35" t="s">
        <v>28504</v>
      </c>
      <c r="T2122" s="35">
        <v>0</v>
      </c>
      <c r="U2122" s="35">
        <v>0</v>
      </c>
      <c r="V2122" s="36">
        <v>1</v>
      </c>
      <c r="W2122" s="36">
        <v>1</v>
      </c>
      <c r="X2122" s="37" t="s">
        <v>65</v>
      </c>
    </row>
    <row r="2123" spans="1:24" ht="24" customHeight="1" x14ac:dyDescent="0.2">
      <c r="A2123" s="50" t="s">
        <v>3735</v>
      </c>
      <c r="B2123" s="60" t="s">
        <v>3962</v>
      </c>
      <c r="C2123" s="76" t="s">
        <v>3962</v>
      </c>
      <c r="D2123" s="61" t="s">
        <v>3963</v>
      </c>
      <c r="E2123" s="53">
        <v>917779.75</v>
      </c>
      <c r="F2123" s="26">
        <v>0.21</v>
      </c>
      <c r="G2123" s="53">
        <v>1610244.574</v>
      </c>
      <c r="H2123" s="67"/>
      <c r="I2123" s="68"/>
      <c r="J2123" s="69"/>
      <c r="K2123" s="69"/>
      <c r="L2123" s="69"/>
      <c r="M2123" s="69"/>
      <c r="N2123" s="69"/>
      <c r="O2123" s="35"/>
      <c r="P2123" s="35" t="s">
        <v>26057</v>
      </c>
      <c r="Q2123" s="36">
        <v>1</v>
      </c>
      <c r="R2123" s="35" t="s">
        <v>27</v>
      </c>
      <c r="S2123" s="35" t="s">
        <v>28503</v>
      </c>
      <c r="T2123" s="35">
        <v>0</v>
      </c>
      <c r="U2123" s="35">
        <v>0</v>
      </c>
      <c r="V2123" s="36">
        <v>1</v>
      </c>
      <c r="W2123" s="36">
        <v>1</v>
      </c>
      <c r="X2123" s="37" t="s">
        <v>65</v>
      </c>
    </row>
    <row r="2124" spans="1:24" ht="24" customHeight="1" x14ac:dyDescent="0.2">
      <c r="A2124" s="50" t="s">
        <v>3735</v>
      </c>
      <c r="B2124" s="60" t="s">
        <v>3964</v>
      </c>
      <c r="C2124" s="76" t="s">
        <v>3964</v>
      </c>
      <c r="D2124" s="61" t="s">
        <v>3965</v>
      </c>
      <c r="E2124" s="53">
        <v>917779.75</v>
      </c>
      <c r="F2124" s="26">
        <v>0.21</v>
      </c>
      <c r="G2124" s="53">
        <v>1610244.574</v>
      </c>
      <c r="H2124" s="67"/>
      <c r="I2124" s="68"/>
      <c r="J2124" s="69"/>
      <c r="K2124" s="69"/>
      <c r="L2124" s="69"/>
      <c r="M2124" s="69"/>
      <c r="N2124" s="69"/>
      <c r="O2124" s="35"/>
      <c r="P2124" s="35" t="s">
        <v>26058</v>
      </c>
      <c r="Q2124" s="36">
        <v>1</v>
      </c>
      <c r="R2124" s="35" t="s">
        <v>27</v>
      </c>
      <c r="S2124" s="35" t="s">
        <v>28503</v>
      </c>
      <c r="T2124" s="35">
        <v>0</v>
      </c>
      <c r="U2124" s="35">
        <v>0</v>
      </c>
      <c r="V2124" s="36">
        <v>1</v>
      </c>
      <c r="W2124" s="36">
        <v>1</v>
      </c>
      <c r="X2124" s="37" t="s">
        <v>65</v>
      </c>
    </row>
    <row r="2125" spans="1:24" ht="24" customHeight="1" x14ac:dyDescent="0.2">
      <c r="A2125" s="50" t="s">
        <v>3735</v>
      </c>
      <c r="B2125" s="60" t="s">
        <v>3966</v>
      </c>
      <c r="C2125" s="76" t="s">
        <v>3966</v>
      </c>
      <c r="D2125" s="61" t="s">
        <v>3967</v>
      </c>
      <c r="E2125" s="53">
        <v>917779.75</v>
      </c>
      <c r="F2125" s="26">
        <v>0.21</v>
      </c>
      <c r="G2125" s="53">
        <v>1610244.574</v>
      </c>
      <c r="H2125" s="67"/>
      <c r="I2125" s="68"/>
      <c r="J2125" s="69"/>
      <c r="K2125" s="69"/>
      <c r="L2125" s="69"/>
      <c r="M2125" s="69"/>
      <c r="N2125" s="69"/>
      <c r="O2125" s="35"/>
      <c r="P2125" s="35" t="s">
        <v>26059</v>
      </c>
      <c r="Q2125" s="36">
        <v>1</v>
      </c>
      <c r="R2125" s="35" t="s">
        <v>27</v>
      </c>
      <c r="S2125" s="35" t="s">
        <v>28503</v>
      </c>
      <c r="T2125" s="35">
        <v>0</v>
      </c>
      <c r="U2125" s="35">
        <v>0</v>
      </c>
      <c r="V2125" s="36">
        <v>1</v>
      </c>
      <c r="W2125" s="36">
        <v>1</v>
      </c>
      <c r="X2125" s="37" t="s">
        <v>65</v>
      </c>
    </row>
    <row r="2126" spans="1:24" ht="24" customHeight="1" x14ac:dyDescent="0.2">
      <c r="A2126" s="50" t="s">
        <v>3735</v>
      </c>
      <c r="B2126" s="60" t="s">
        <v>3968</v>
      </c>
      <c r="C2126" s="76" t="s">
        <v>3968</v>
      </c>
      <c r="D2126" s="61" t="s">
        <v>3969</v>
      </c>
      <c r="E2126" s="53">
        <v>917779.75</v>
      </c>
      <c r="F2126" s="26">
        <v>0.21</v>
      </c>
      <c r="G2126" s="53">
        <v>1610244.574</v>
      </c>
      <c r="H2126" s="67"/>
      <c r="I2126" s="68"/>
      <c r="J2126" s="69"/>
      <c r="K2126" s="69"/>
      <c r="L2126" s="69"/>
      <c r="M2126" s="69"/>
      <c r="N2126" s="69"/>
      <c r="O2126" s="35"/>
      <c r="P2126" s="35" t="s">
        <v>26060</v>
      </c>
      <c r="Q2126" s="36">
        <v>1</v>
      </c>
      <c r="R2126" s="35" t="s">
        <v>27</v>
      </c>
      <c r="S2126" s="35" t="s">
        <v>28504</v>
      </c>
      <c r="T2126" s="35">
        <v>0</v>
      </c>
      <c r="U2126" s="35">
        <v>0</v>
      </c>
      <c r="V2126" s="36">
        <v>1</v>
      </c>
      <c r="W2126" s="36">
        <v>1</v>
      </c>
      <c r="X2126" s="37" t="s">
        <v>65</v>
      </c>
    </row>
    <row r="2127" spans="1:24" ht="24" customHeight="1" x14ac:dyDescent="0.2">
      <c r="A2127" s="50" t="s">
        <v>3735</v>
      </c>
      <c r="B2127" s="60" t="s">
        <v>3970</v>
      </c>
      <c r="C2127" s="76" t="s">
        <v>3970</v>
      </c>
      <c r="D2127" s="61" t="s">
        <v>3971</v>
      </c>
      <c r="E2127" s="53">
        <v>718736</v>
      </c>
      <c r="F2127" s="26">
        <v>0.21</v>
      </c>
      <c r="G2127" s="53">
        <v>1261022.3119999999</v>
      </c>
      <c r="H2127" s="67"/>
      <c r="I2127" s="68"/>
      <c r="J2127" s="69"/>
      <c r="K2127" s="69"/>
      <c r="L2127" s="69"/>
      <c r="M2127" s="69"/>
      <c r="N2127" s="69"/>
      <c r="O2127" s="35"/>
      <c r="P2127" s="35" t="s">
        <v>65</v>
      </c>
      <c r="Q2127" s="36">
        <v>1</v>
      </c>
      <c r="R2127" s="35" t="s">
        <v>27</v>
      </c>
      <c r="S2127" s="35" t="s">
        <v>28503</v>
      </c>
      <c r="T2127" s="35">
        <v>0</v>
      </c>
      <c r="U2127" s="35">
        <v>0</v>
      </c>
      <c r="V2127" s="36">
        <v>1</v>
      </c>
      <c r="W2127" s="36">
        <v>1</v>
      </c>
      <c r="X2127" s="37" t="s">
        <v>65</v>
      </c>
    </row>
    <row r="2128" spans="1:24" ht="24" customHeight="1" x14ac:dyDescent="0.2">
      <c r="A2128" s="50" t="s">
        <v>3735</v>
      </c>
      <c r="B2128" s="60" t="s">
        <v>3972</v>
      </c>
      <c r="C2128" s="76" t="s">
        <v>3972</v>
      </c>
      <c r="D2128" s="61" t="s">
        <v>3973</v>
      </c>
      <c r="E2128" s="53">
        <v>718736</v>
      </c>
      <c r="F2128" s="26">
        <v>0.21</v>
      </c>
      <c r="G2128" s="53">
        <v>1261022.3119999999</v>
      </c>
      <c r="H2128" s="67"/>
      <c r="I2128" s="68"/>
      <c r="J2128" s="69"/>
      <c r="K2128" s="69"/>
      <c r="L2128" s="69"/>
      <c r="M2128" s="69"/>
      <c r="N2128" s="69"/>
      <c r="O2128" s="35"/>
      <c r="P2128" s="35" t="s">
        <v>65</v>
      </c>
      <c r="Q2128" s="36">
        <v>1</v>
      </c>
      <c r="R2128" s="35" t="s">
        <v>27</v>
      </c>
      <c r="S2128" s="35" t="s">
        <v>28504</v>
      </c>
      <c r="T2128" s="35">
        <v>0</v>
      </c>
      <c r="U2128" s="35">
        <v>0</v>
      </c>
      <c r="V2128" s="36">
        <v>1</v>
      </c>
      <c r="W2128" s="36">
        <v>1</v>
      </c>
      <c r="X2128" s="37" t="s">
        <v>65</v>
      </c>
    </row>
    <row r="2129" spans="1:24" ht="24" customHeight="1" x14ac:dyDescent="0.2">
      <c r="A2129" s="50" t="s">
        <v>3735</v>
      </c>
      <c r="B2129" s="60" t="s">
        <v>3974</v>
      </c>
      <c r="C2129" s="76" t="s">
        <v>3974</v>
      </c>
      <c r="D2129" s="61" t="s">
        <v>3975</v>
      </c>
      <c r="E2129" s="53">
        <v>718736</v>
      </c>
      <c r="F2129" s="26">
        <v>0.21</v>
      </c>
      <c r="G2129" s="53">
        <v>1261022.3119999999</v>
      </c>
      <c r="H2129" s="67"/>
      <c r="I2129" s="68"/>
      <c r="J2129" s="69"/>
      <c r="K2129" s="69"/>
      <c r="L2129" s="69"/>
      <c r="M2129" s="69"/>
      <c r="N2129" s="69"/>
      <c r="O2129" s="35"/>
      <c r="P2129" s="35" t="s">
        <v>26061</v>
      </c>
      <c r="Q2129" s="36">
        <v>1</v>
      </c>
      <c r="R2129" s="35" t="s">
        <v>27</v>
      </c>
      <c r="S2129" s="35" t="s">
        <v>28503</v>
      </c>
      <c r="T2129" s="35">
        <v>0</v>
      </c>
      <c r="U2129" s="35">
        <v>0</v>
      </c>
      <c r="V2129" s="36">
        <v>1</v>
      </c>
      <c r="W2129" s="36">
        <v>1</v>
      </c>
      <c r="X2129" s="37" t="s">
        <v>65</v>
      </c>
    </row>
    <row r="2130" spans="1:24" ht="24" customHeight="1" x14ac:dyDescent="0.2">
      <c r="A2130" s="50" t="s">
        <v>3735</v>
      </c>
      <c r="B2130" s="60" t="s">
        <v>3976</v>
      </c>
      <c r="C2130" s="76" t="s">
        <v>3976</v>
      </c>
      <c r="D2130" s="61" t="s">
        <v>3977</v>
      </c>
      <c r="E2130" s="53">
        <v>718736</v>
      </c>
      <c r="F2130" s="26">
        <v>0.21</v>
      </c>
      <c r="G2130" s="53">
        <v>1261022.3119999999</v>
      </c>
      <c r="H2130" s="67"/>
      <c r="I2130" s="68"/>
      <c r="J2130" s="69"/>
      <c r="K2130" s="69"/>
      <c r="L2130" s="69"/>
      <c r="M2130" s="69"/>
      <c r="N2130" s="69"/>
      <c r="O2130" s="35"/>
      <c r="P2130" s="35" t="s">
        <v>26062</v>
      </c>
      <c r="Q2130" s="36">
        <v>1</v>
      </c>
      <c r="R2130" s="35" t="s">
        <v>27</v>
      </c>
      <c r="S2130" s="35" t="s">
        <v>28503</v>
      </c>
      <c r="T2130" s="35">
        <v>0</v>
      </c>
      <c r="U2130" s="35">
        <v>0</v>
      </c>
      <c r="V2130" s="36">
        <v>1</v>
      </c>
      <c r="W2130" s="36">
        <v>1</v>
      </c>
      <c r="X2130" s="37" t="s">
        <v>65</v>
      </c>
    </row>
    <row r="2131" spans="1:24" ht="24" customHeight="1" x14ac:dyDescent="0.2">
      <c r="A2131" s="50" t="s">
        <v>3735</v>
      </c>
      <c r="B2131" s="60" t="s">
        <v>3978</v>
      </c>
      <c r="C2131" s="76" t="s">
        <v>3978</v>
      </c>
      <c r="D2131" s="61" t="s">
        <v>3979</v>
      </c>
      <c r="E2131" s="53">
        <v>718736</v>
      </c>
      <c r="F2131" s="26">
        <v>0.21</v>
      </c>
      <c r="G2131" s="53">
        <v>1261022.3119999999</v>
      </c>
      <c r="H2131" s="67"/>
      <c r="I2131" s="68"/>
      <c r="J2131" s="69"/>
      <c r="K2131" s="69"/>
      <c r="L2131" s="69"/>
      <c r="M2131" s="69"/>
      <c r="N2131" s="69"/>
      <c r="O2131" s="35"/>
      <c r="P2131" s="35" t="s">
        <v>26063</v>
      </c>
      <c r="Q2131" s="36">
        <v>1</v>
      </c>
      <c r="R2131" s="35" t="s">
        <v>27</v>
      </c>
      <c r="S2131" s="35" t="s">
        <v>28504</v>
      </c>
      <c r="T2131" s="35">
        <v>0</v>
      </c>
      <c r="U2131" s="35">
        <v>0</v>
      </c>
      <c r="V2131" s="36">
        <v>1</v>
      </c>
      <c r="W2131" s="36">
        <v>1</v>
      </c>
      <c r="X2131" s="37" t="s">
        <v>65</v>
      </c>
    </row>
    <row r="2132" spans="1:24" ht="24" customHeight="1" x14ac:dyDescent="0.2">
      <c r="A2132" s="50" t="s">
        <v>3735</v>
      </c>
      <c r="B2132" s="60" t="s">
        <v>3982</v>
      </c>
      <c r="C2132" s="76" t="s">
        <v>3982</v>
      </c>
      <c r="D2132" s="61" t="s">
        <v>3983</v>
      </c>
      <c r="E2132" s="53">
        <v>718736</v>
      </c>
      <c r="F2132" s="26">
        <v>0.21</v>
      </c>
      <c r="G2132" s="53">
        <v>1261022.3119999999</v>
      </c>
      <c r="H2132" s="67"/>
      <c r="I2132" s="68"/>
      <c r="J2132" s="69"/>
      <c r="K2132" s="69"/>
      <c r="L2132" s="69"/>
      <c r="M2132" s="69"/>
      <c r="N2132" s="69"/>
      <c r="O2132" s="35"/>
      <c r="P2132" s="35" t="s">
        <v>26064</v>
      </c>
      <c r="Q2132" s="36">
        <v>1</v>
      </c>
      <c r="R2132" s="35" t="s">
        <v>27</v>
      </c>
      <c r="S2132" s="35" t="s">
        <v>28503</v>
      </c>
      <c r="T2132" s="35">
        <v>0</v>
      </c>
      <c r="U2132" s="35">
        <v>0</v>
      </c>
      <c r="V2132" s="36">
        <v>1</v>
      </c>
      <c r="W2132" s="36">
        <v>1</v>
      </c>
      <c r="X2132" s="37" t="s">
        <v>65</v>
      </c>
    </row>
    <row r="2133" spans="1:24" ht="24" customHeight="1" x14ac:dyDescent="0.2">
      <c r="A2133" s="50" t="s">
        <v>3735</v>
      </c>
      <c r="B2133" s="60" t="s">
        <v>3984</v>
      </c>
      <c r="C2133" s="76" t="s">
        <v>3984</v>
      </c>
      <c r="D2133" s="61" t="s">
        <v>3985</v>
      </c>
      <c r="E2133" s="53">
        <v>718736</v>
      </c>
      <c r="F2133" s="26">
        <v>0.21</v>
      </c>
      <c r="G2133" s="53">
        <v>1261022.3119999999</v>
      </c>
      <c r="H2133" s="67"/>
      <c r="I2133" s="68"/>
      <c r="J2133" s="69"/>
      <c r="K2133" s="69"/>
      <c r="L2133" s="69"/>
      <c r="M2133" s="69"/>
      <c r="N2133" s="69"/>
      <c r="O2133" s="35"/>
      <c r="P2133" s="35" t="s">
        <v>26065</v>
      </c>
      <c r="Q2133" s="36">
        <v>1</v>
      </c>
      <c r="R2133" s="35" t="s">
        <v>27</v>
      </c>
      <c r="S2133" s="35" t="s">
        <v>28503</v>
      </c>
      <c r="T2133" s="35">
        <v>0</v>
      </c>
      <c r="U2133" s="35">
        <v>0</v>
      </c>
      <c r="V2133" s="36">
        <v>1</v>
      </c>
      <c r="W2133" s="36">
        <v>1</v>
      </c>
      <c r="X2133" s="37" t="s">
        <v>65</v>
      </c>
    </row>
    <row r="2134" spans="1:24" ht="24" customHeight="1" x14ac:dyDescent="0.2">
      <c r="A2134" s="50" t="s">
        <v>3735</v>
      </c>
      <c r="B2134" s="60" t="s">
        <v>3986</v>
      </c>
      <c r="C2134" s="76" t="s">
        <v>3986</v>
      </c>
      <c r="D2134" s="61" t="s">
        <v>3987</v>
      </c>
      <c r="E2134" s="53">
        <v>718736</v>
      </c>
      <c r="F2134" s="26">
        <v>0.21</v>
      </c>
      <c r="G2134" s="53">
        <v>1261022.3119999999</v>
      </c>
      <c r="H2134" s="67"/>
      <c r="I2134" s="68"/>
      <c r="J2134" s="69"/>
      <c r="K2134" s="69"/>
      <c r="L2134" s="69"/>
      <c r="M2134" s="69"/>
      <c r="N2134" s="69"/>
      <c r="O2134" s="35"/>
      <c r="P2134" s="35" t="s">
        <v>26066</v>
      </c>
      <c r="Q2134" s="36">
        <v>1</v>
      </c>
      <c r="R2134" s="35" t="s">
        <v>27</v>
      </c>
      <c r="S2134" s="35" t="s">
        <v>28503</v>
      </c>
      <c r="T2134" s="35">
        <v>0</v>
      </c>
      <c r="U2134" s="35">
        <v>0</v>
      </c>
      <c r="V2134" s="36">
        <v>1</v>
      </c>
      <c r="W2134" s="36">
        <v>1</v>
      </c>
      <c r="X2134" s="37" t="s">
        <v>65</v>
      </c>
    </row>
    <row r="2135" spans="1:24" ht="24" customHeight="1" x14ac:dyDescent="0.2">
      <c r="A2135" s="50" t="s">
        <v>3735</v>
      </c>
      <c r="B2135" s="60" t="s">
        <v>18774</v>
      </c>
      <c r="C2135" s="76" t="s">
        <v>18774</v>
      </c>
      <c r="D2135" s="61" t="s">
        <v>23989</v>
      </c>
      <c r="E2135" s="53">
        <v>795304.71</v>
      </c>
      <c r="F2135" s="26">
        <v>0.21</v>
      </c>
      <c r="G2135" s="53">
        <v>1395362.1140000001</v>
      </c>
      <c r="H2135" s="67"/>
      <c r="I2135" s="68"/>
      <c r="J2135" s="69"/>
      <c r="K2135" s="69"/>
      <c r="L2135" s="69"/>
      <c r="M2135" s="69"/>
      <c r="N2135" s="69"/>
      <c r="O2135" s="35"/>
      <c r="P2135" s="35" t="s">
        <v>26067</v>
      </c>
      <c r="Q2135" s="36">
        <v>1</v>
      </c>
      <c r="R2135" s="35" t="s">
        <v>27</v>
      </c>
      <c r="S2135" s="35" t="s">
        <v>28503</v>
      </c>
      <c r="T2135" s="35">
        <v>0</v>
      </c>
      <c r="U2135" s="35">
        <v>0</v>
      </c>
      <c r="V2135" s="36">
        <v>1</v>
      </c>
      <c r="W2135" s="36">
        <v>1</v>
      </c>
      <c r="X2135" s="37" t="s">
        <v>65</v>
      </c>
    </row>
    <row r="2136" spans="1:24" ht="24" customHeight="1" x14ac:dyDescent="0.2">
      <c r="A2136" s="50" t="s">
        <v>3735</v>
      </c>
      <c r="B2136" s="60" t="s">
        <v>18778</v>
      </c>
      <c r="C2136" s="76" t="s">
        <v>18778</v>
      </c>
      <c r="D2136" s="61" t="s">
        <v>23990</v>
      </c>
      <c r="E2136" s="53">
        <v>138962.59</v>
      </c>
      <c r="F2136" s="26">
        <v>0.21</v>
      </c>
      <c r="G2136" s="53">
        <v>243809.87</v>
      </c>
      <c r="H2136" s="67"/>
      <c r="I2136" s="68"/>
      <c r="J2136" s="69"/>
      <c r="K2136" s="69"/>
      <c r="L2136" s="69"/>
      <c r="M2136" s="69"/>
      <c r="N2136" s="69"/>
      <c r="O2136" s="35"/>
      <c r="P2136" s="35" t="s">
        <v>26068</v>
      </c>
      <c r="Q2136" s="36">
        <v>1</v>
      </c>
      <c r="R2136" s="35" t="s">
        <v>9849</v>
      </c>
      <c r="S2136" s="35" t="s">
        <v>28504</v>
      </c>
      <c r="T2136" s="35">
        <v>0</v>
      </c>
      <c r="U2136" s="35">
        <v>0</v>
      </c>
      <c r="V2136" s="36">
        <v>1</v>
      </c>
      <c r="W2136" s="36">
        <v>1</v>
      </c>
      <c r="X2136" s="37" t="s">
        <v>65</v>
      </c>
    </row>
    <row r="2137" spans="1:24" ht="24" customHeight="1" x14ac:dyDescent="0.2">
      <c r="A2137" s="50" t="s">
        <v>3735</v>
      </c>
      <c r="B2137" s="60" t="s">
        <v>3990</v>
      </c>
      <c r="C2137" s="76" t="s">
        <v>3990</v>
      </c>
      <c r="D2137" s="61" t="s">
        <v>3991</v>
      </c>
      <c r="E2137" s="53">
        <v>499499.37</v>
      </c>
      <c r="F2137" s="26">
        <v>0.21</v>
      </c>
      <c r="G2137" s="53">
        <v>876371.64899999998</v>
      </c>
      <c r="H2137" s="67"/>
      <c r="I2137" s="68"/>
      <c r="J2137" s="69"/>
      <c r="K2137" s="69"/>
      <c r="L2137" s="69"/>
      <c r="M2137" s="69"/>
      <c r="N2137" s="69"/>
      <c r="O2137" s="35"/>
      <c r="P2137" s="35" t="s">
        <v>65</v>
      </c>
      <c r="Q2137" s="36">
        <v>1</v>
      </c>
      <c r="R2137" s="35" t="s">
        <v>27</v>
      </c>
      <c r="S2137" s="35" t="s">
        <v>28504</v>
      </c>
      <c r="T2137" s="35">
        <v>0</v>
      </c>
      <c r="U2137" s="35">
        <v>0</v>
      </c>
      <c r="V2137" s="36">
        <v>1</v>
      </c>
      <c r="W2137" s="36">
        <v>1</v>
      </c>
      <c r="X2137" s="37" t="s">
        <v>65</v>
      </c>
    </row>
    <row r="2138" spans="1:24" ht="24" customHeight="1" x14ac:dyDescent="0.2">
      <c r="A2138" s="50" t="s">
        <v>3735</v>
      </c>
      <c r="B2138" s="60" t="s">
        <v>3992</v>
      </c>
      <c r="C2138" s="76" t="s">
        <v>3992</v>
      </c>
      <c r="D2138" s="61" t="s">
        <v>3993</v>
      </c>
      <c r="E2138" s="53">
        <v>526530.96</v>
      </c>
      <c r="F2138" s="26">
        <v>0.21</v>
      </c>
      <c r="G2138" s="53">
        <v>923798.56700000004</v>
      </c>
      <c r="H2138" s="67"/>
      <c r="I2138" s="68"/>
      <c r="J2138" s="69"/>
      <c r="K2138" s="69"/>
      <c r="L2138" s="69"/>
      <c r="M2138" s="69"/>
      <c r="N2138" s="69"/>
      <c r="O2138" s="35"/>
      <c r="P2138" s="35" t="s">
        <v>65</v>
      </c>
      <c r="Q2138" s="36">
        <v>1</v>
      </c>
      <c r="R2138" s="35" t="s">
        <v>27</v>
      </c>
      <c r="S2138" s="35" t="s">
        <v>28503</v>
      </c>
      <c r="T2138" s="35">
        <v>0</v>
      </c>
      <c r="U2138" s="35">
        <v>0</v>
      </c>
      <c r="V2138" s="36">
        <v>1</v>
      </c>
      <c r="W2138" s="36">
        <v>1</v>
      </c>
      <c r="X2138" s="37" t="s">
        <v>65</v>
      </c>
    </row>
    <row r="2139" spans="1:24" ht="24" customHeight="1" x14ac:dyDescent="0.2">
      <c r="A2139" s="50" t="s">
        <v>3735</v>
      </c>
      <c r="B2139" s="60" t="s">
        <v>3994</v>
      </c>
      <c r="C2139" s="76" t="s">
        <v>3994</v>
      </c>
      <c r="D2139" s="61" t="s">
        <v>3995</v>
      </c>
      <c r="E2139" s="53">
        <v>526530.96</v>
      </c>
      <c r="F2139" s="26">
        <v>0.21</v>
      </c>
      <c r="G2139" s="53">
        <v>923798.56700000004</v>
      </c>
      <c r="H2139" s="67"/>
      <c r="I2139" s="68"/>
      <c r="J2139" s="69"/>
      <c r="K2139" s="69"/>
      <c r="L2139" s="69"/>
      <c r="M2139" s="69"/>
      <c r="N2139" s="69"/>
      <c r="O2139" s="35"/>
      <c r="P2139" s="35" t="s">
        <v>65</v>
      </c>
      <c r="Q2139" s="36">
        <v>1</v>
      </c>
      <c r="R2139" s="35" t="s">
        <v>27</v>
      </c>
      <c r="S2139" s="35" t="s">
        <v>28504</v>
      </c>
      <c r="T2139" s="35">
        <v>0</v>
      </c>
      <c r="U2139" s="35">
        <v>0</v>
      </c>
      <c r="V2139" s="36">
        <v>1</v>
      </c>
      <c r="W2139" s="36">
        <v>1</v>
      </c>
      <c r="X2139" s="37" t="s">
        <v>65</v>
      </c>
    </row>
    <row r="2140" spans="1:24" ht="24" customHeight="1" x14ac:dyDescent="0.2">
      <c r="A2140" s="50" t="s">
        <v>3735</v>
      </c>
      <c r="B2140" s="60" t="s">
        <v>3998</v>
      </c>
      <c r="C2140" s="76" t="s">
        <v>3998</v>
      </c>
      <c r="D2140" s="61" t="s">
        <v>3999</v>
      </c>
      <c r="E2140" s="53">
        <v>169972.97</v>
      </c>
      <c r="F2140" s="26">
        <v>0.21</v>
      </c>
      <c r="G2140" s="53">
        <v>298217.58</v>
      </c>
      <c r="H2140" s="67"/>
      <c r="I2140" s="68"/>
      <c r="J2140" s="69"/>
      <c r="K2140" s="69"/>
      <c r="L2140" s="69"/>
      <c r="M2140" s="69"/>
      <c r="N2140" s="69"/>
      <c r="O2140" s="35"/>
      <c r="P2140" s="35" t="s">
        <v>26069</v>
      </c>
      <c r="Q2140" s="36">
        <v>1</v>
      </c>
      <c r="R2140" s="35" t="s">
        <v>27</v>
      </c>
      <c r="S2140" s="35" t="s">
        <v>28503</v>
      </c>
      <c r="T2140" s="35">
        <v>0</v>
      </c>
      <c r="U2140" s="35">
        <v>0</v>
      </c>
      <c r="V2140" s="36">
        <v>1</v>
      </c>
      <c r="W2140" s="36">
        <v>1</v>
      </c>
      <c r="X2140" s="37" t="s">
        <v>65</v>
      </c>
    </row>
    <row r="2141" spans="1:24" ht="24" customHeight="1" x14ac:dyDescent="0.2">
      <c r="A2141" s="50" t="s">
        <v>3735</v>
      </c>
      <c r="B2141" s="60" t="s">
        <v>4000</v>
      </c>
      <c r="C2141" s="76" t="s">
        <v>4000</v>
      </c>
      <c r="D2141" s="61" t="s">
        <v>23991</v>
      </c>
      <c r="E2141" s="53">
        <v>216225.79</v>
      </c>
      <c r="F2141" s="26">
        <v>0.21</v>
      </c>
      <c r="G2141" s="53">
        <v>379368.15399999998</v>
      </c>
      <c r="H2141" s="67"/>
      <c r="I2141" s="68"/>
      <c r="J2141" s="69"/>
      <c r="K2141" s="69"/>
      <c r="L2141" s="69"/>
      <c r="M2141" s="69"/>
      <c r="N2141" s="69"/>
      <c r="O2141" s="35"/>
      <c r="P2141" s="35" t="s">
        <v>26070</v>
      </c>
      <c r="Q2141" s="36">
        <v>1</v>
      </c>
      <c r="R2141" s="35" t="s">
        <v>27</v>
      </c>
      <c r="S2141" s="35" t="s">
        <v>28504</v>
      </c>
      <c r="T2141" s="35">
        <v>0</v>
      </c>
      <c r="U2141" s="35">
        <v>0</v>
      </c>
      <c r="V2141" s="36">
        <v>1</v>
      </c>
      <c r="W2141" s="36">
        <v>1</v>
      </c>
      <c r="X2141" s="37" t="s">
        <v>65</v>
      </c>
    </row>
    <row r="2142" spans="1:24" ht="24" customHeight="1" x14ac:dyDescent="0.2">
      <c r="A2142" s="50" t="s">
        <v>3735</v>
      </c>
      <c r="B2142" s="60" t="s">
        <v>18780</v>
      </c>
      <c r="C2142" s="76" t="s">
        <v>18780</v>
      </c>
      <c r="D2142" s="61" t="s">
        <v>23992</v>
      </c>
      <c r="E2142" s="53">
        <v>205433.39</v>
      </c>
      <c r="F2142" s="26">
        <v>0.21</v>
      </c>
      <c r="G2142" s="53">
        <v>360432.88799999998</v>
      </c>
      <c r="H2142" s="67"/>
      <c r="I2142" s="68"/>
      <c r="J2142" s="69"/>
      <c r="K2142" s="69"/>
      <c r="L2142" s="69"/>
      <c r="M2142" s="69"/>
      <c r="N2142" s="69"/>
      <c r="O2142" s="35"/>
      <c r="P2142" s="35" t="s">
        <v>26068</v>
      </c>
      <c r="Q2142" s="36">
        <v>1</v>
      </c>
      <c r="R2142" s="35" t="s">
        <v>9849</v>
      </c>
      <c r="S2142" s="35" t="s">
        <v>28503</v>
      </c>
      <c r="T2142" s="35">
        <v>0</v>
      </c>
      <c r="U2142" s="35">
        <v>0</v>
      </c>
      <c r="V2142" s="36">
        <v>1</v>
      </c>
      <c r="W2142" s="36">
        <v>1</v>
      </c>
      <c r="X2142" s="37" t="s">
        <v>65</v>
      </c>
    </row>
    <row r="2143" spans="1:24" ht="24" customHeight="1" x14ac:dyDescent="0.2">
      <c r="A2143" s="50" t="s">
        <v>3735</v>
      </c>
      <c r="B2143" s="60" t="s">
        <v>18782</v>
      </c>
      <c r="C2143" s="76" t="s">
        <v>18782</v>
      </c>
      <c r="D2143" s="61" t="s">
        <v>23993</v>
      </c>
      <c r="E2143" s="53">
        <v>205433.39</v>
      </c>
      <c r="F2143" s="26">
        <v>0.21</v>
      </c>
      <c r="G2143" s="53">
        <v>360432.88799999998</v>
      </c>
      <c r="H2143" s="67"/>
      <c r="I2143" s="68"/>
      <c r="J2143" s="69"/>
      <c r="K2143" s="69"/>
      <c r="L2143" s="69"/>
      <c r="M2143" s="69"/>
      <c r="N2143" s="69"/>
      <c r="O2143" s="35"/>
      <c r="P2143" s="35" t="s">
        <v>26068</v>
      </c>
      <c r="Q2143" s="36">
        <v>1</v>
      </c>
      <c r="R2143" s="35" t="s">
        <v>9849</v>
      </c>
      <c r="S2143" s="35" t="s">
        <v>28503</v>
      </c>
      <c r="T2143" s="35">
        <v>0</v>
      </c>
      <c r="U2143" s="35">
        <v>0</v>
      </c>
      <c r="V2143" s="36">
        <v>1</v>
      </c>
      <c r="W2143" s="36">
        <v>1</v>
      </c>
      <c r="X2143" s="37" t="s">
        <v>65</v>
      </c>
    </row>
    <row r="2144" spans="1:24" ht="24" customHeight="1" x14ac:dyDescent="0.2">
      <c r="A2144" s="50" t="s">
        <v>3735</v>
      </c>
      <c r="B2144" s="60" t="s">
        <v>18783</v>
      </c>
      <c r="C2144" s="76" t="s">
        <v>18783</v>
      </c>
      <c r="D2144" s="61" t="s">
        <v>23994</v>
      </c>
      <c r="E2144" s="53">
        <v>205433.39</v>
      </c>
      <c r="F2144" s="26">
        <v>0.21</v>
      </c>
      <c r="G2144" s="53">
        <v>360432.88799999998</v>
      </c>
      <c r="H2144" s="67"/>
      <c r="I2144" s="68"/>
      <c r="J2144" s="69"/>
      <c r="K2144" s="69"/>
      <c r="L2144" s="69"/>
      <c r="M2144" s="69"/>
      <c r="N2144" s="69"/>
      <c r="O2144" s="35"/>
      <c r="P2144" s="35" t="s">
        <v>26068</v>
      </c>
      <c r="Q2144" s="36">
        <v>1</v>
      </c>
      <c r="R2144" s="35" t="s">
        <v>9849</v>
      </c>
      <c r="S2144" s="35" t="s">
        <v>28503</v>
      </c>
      <c r="T2144" s="35">
        <v>0</v>
      </c>
      <c r="U2144" s="35">
        <v>0</v>
      </c>
      <c r="V2144" s="36">
        <v>1</v>
      </c>
      <c r="W2144" s="36">
        <v>1</v>
      </c>
      <c r="X2144" s="37" t="s">
        <v>65</v>
      </c>
    </row>
    <row r="2145" spans="1:24" ht="24" customHeight="1" x14ac:dyDescent="0.2">
      <c r="A2145" s="50" t="s">
        <v>3735</v>
      </c>
      <c r="B2145" s="60" t="s">
        <v>4004</v>
      </c>
      <c r="C2145" s="76" t="s">
        <v>4004</v>
      </c>
      <c r="D2145" s="61" t="s">
        <v>4005</v>
      </c>
      <c r="E2145" s="53">
        <v>282500.90999999997</v>
      </c>
      <c r="F2145" s="26">
        <v>0.21</v>
      </c>
      <c r="G2145" s="53">
        <v>495647.84700000001</v>
      </c>
      <c r="H2145" s="67"/>
      <c r="I2145" s="68"/>
      <c r="J2145" s="69"/>
      <c r="K2145" s="69"/>
      <c r="L2145" s="69"/>
      <c r="M2145" s="69"/>
      <c r="N2145" s="69"/>
      <c r="O2145" s="35"/>
      <c r="P2145" s="35" t="s">
        <v>26071</v>
      </c>
      <c r="Q2145" s="36">
        <v>1</v>
      </c>
      <c r="R2145" s="35" t="s">
        <v>27</v>
      </c>
      <c r="S2145" s="35" t="s">
        <v>28503</v>
      </c>
      <c r="T2145" s="35">
        <v>0</v>
      </c>
      <c r="U2145" s="35">
        <v>0</v>
      </c>
      <c r="V2145" s="36">
        <v>1</v>
      </c>
      <c r="W2145" s="36">
        <v>1</v>
      </c>
      <c r="X2145" s="37" t="s">
        <v>65</v>
      </c>
    </row>
    <row r="2146" spans="1:24" ht="24" customHeight="1" x14ac:dyDescent="0.2">
      <c r="A2146" s="50" t="s">
        <v>3735</v>
      </c>
      <c r="B2146" s="60" t="s">
        <v>4006</v>
      </c>
      <c r="C2146" s="76" t="s">
        <v>4006</v>
      </c>
      <c r="D2146" s="61" t="s">
        <v>4007</v>
      </c>
      <c r="E2146" s="53">
        <v>220156.71</v>
      </c>
      <c r="F2146" s="26">
        <v>0.21</v>
      </c>
      <c r="G2146" s="53">
        <v>386264.94799999997</v>
      </c>
      <c r="H2146" s="67"/>
      <c r="I2146" s="68"/>
      <c r="J2146" s="69"/>
      <c r="K2146" s="69"/>
      <c r="L2146" s="69"/>
      <c r="M2146" s="69"/>
      <c r="N2146" s="69"/>
      <c r="O2146" s="35"/>
      <c r="P2146" s="35" t="s">
        <v>26068</v>
      </c>
      <c r="Q2146" s="36">
        <v>1</v>
      </c>
      <c r="R2146" s="35" t="s">
        <v>9849</v>
      </c>
      <c r="S2146" s="35" t="s">
        <v>28504</v>
      </c>
      <c r="T2146" s="35">
        <v>0</v>
      </c>
      <c r="U2146" s="35">
        <v>0</v>
      </c>
      <c r="V2146" s="36">
        <v>1</v>
      </c>
      <c r="W2146" s="36">
        <v>1</v>
      </c>
      <c r="X2146" s="37" t="s">
        <v>65</v>
      </c>
    </row>
    <row r="2147" spans="1:24" ht="24" customHeight="1" x14ac:dyDescent="0.2">
      <c r="A2147" s="50" t="s">
        <v>3735</v>
      </c>
      <c r="B2147" s="60" t="s">
        <v>4008</v>
      </c>
      <c r="C2147" s="76" t="s">
        <v>4008</v>
      </c>
      <c r="D2147" s="61" t="s">
        <v>4009</v>
      </c>
      <c r="E2147" s="53">
        <v>320225.68</v>
      </c>
      <c r="F2147" s="26">
        <v>0.21</v>
      </c>
      <c r="G2147" s="53">
        <v>561835.96</v>
      </c>
      <c r="H2147" s="67"/>
      <c r="I2147" s="68"/>
      <c r="J2147" s="69"/>
      <c r="K2147" s="69"/>
      <c r="L2147" s="69"/>
      <c r="M2147" s="69"/>
      <c r="N2147" s="69"/>
      <c r="O2147" s="35"/>
      <c r="P2147" s="35" t="s">
        <v>26068</v>
      </c>
      <c r="Q2147" s="36">
        <v>1</v>
      </c>
      <c r="R2147" s="35" t="s">
        <v>9849</v>
      </c>
      <c r="S2147" s="35" t="s">
        <v>28503</v>
      </c>
      <c r="T2147" s="35">
        <v>0</v>
      </c>
      <c r="U2147" s="35">
        <v>0</v>
      </c>
      <c r="V2147" s="36">
        <v>1</v>
      </c>
      <c r="W2147" s="36">
        <v>1</v>
      </c>
      <c r="X2147" s="37" t="s">
        <v>65</v>
      </c>
    </row>
    <row r="2148" spans="1:24" ht="24" customHeight="1" x14ac:dyDescent="0.2">
      <c r="A2148" s="50" t="s">
        <v>3735</v>
      </c>
      <c r="B2148" s="60" t="s">
        <v>4010</v>
      </c>
      <c r="C2148" s="76" t="s">
        <v>4010</v>
      </c>
      <c r="D2148" s="61" t="s">
        <v>4011</v>
      </c>
      <c r="E2148" s="53">
        <v>57022.39</v>
      </c>
      <c r="F2148" s="26">
        <v>0.21</v>
      </c>
      <c r="G2148" s="53">
        <v>100045.789</v>
      </c>
      <c r="H2148" s="67"/>
      <c r="I2148" s="68"/>
      <c r="J2148" s="69"/>
      <c r="K2148" s="69"/>
      <c r="L2148" s="69"/>
      <c r="M2148" s="69"/>
      <c r="N2148" s="69"/>
      <c r="O2148" s="35"/>
      <c r="P2148" s="35" t="s">
        <v>26072</v>
      </c>
      <c r="Q2148" s="36">
        <v>1</v>
      </c>
      <c r="R2148" s="35" t="s">
        <v>27</v>
      </c>
      <c r="S2148" s="35" t="s">
        <v>28503</v>
      </c>
      <c r="T2148" s="35">
        <v>0</v>
      </c>
      <c r="U2148" s="35">
        <v>0</v>
      </c>
      <c r="V2148" s="36">
        <v>1</v>
      </c>
      <c r="W2148" s="36">
        <v>1</v>
      </c>
      <c r="X2148" s="37" t="s">
        <v>65</v>
      </c>
    </row>
    <row r="2149" spans="1:24" ht="24" customHeight="1" x14ac:dyDescent="0.2">
      <c r="A2149" s="50" t="s">
        <v>3735</v>
      </c>
      <c r="B2149" s="60" t="s">
        <v>4012</v>
      </c>
      <c r="C2149" s="76" t="s">
        <v>4012</v>
      </c>
      <c r="D2149" s="61" t="s">
        <v>4013</v>
      </c>
      <c r="E2149" s="53">
        <v>76320.02</v>
      </c>
      <c r="F2149" s="26">
        <v>0.21</v>
      </c>
      <c r="G2149" s="53">
        <v>133903.476</v>
      </c>
      <c r="H2149" s="67"/>
      <c r="I2149" s="68"/>
      <c r="J2149" s="69"/>
      <c r="K2149" s="69"/>
      <c r="L2149" s="69"/>
      <c r="M2149" s="69"/>
      <c r="N2149" s="69"/>
      <c r="O2149" s="35"/>
      <c r="P2149" s="35" t="s">
        <v>26073</v>
      </c>
      <c r="Q2149" s="36">
        <v>1</v>
      </c>
      <c r="R2149" s="35" t="s">
        <v>27</v>
      </c>
      <c r="S2149" s="35" t="s">
        <v>28503</v>
      </c>
      <c r="T2149" s="35">
        <v>0</v>
      </c>
      <c r="U2149" s="35">
        <v>0</v>
      </c>
      <c r="V2149" s="36">
        <v>1</v>
      </c>
      <c r="W2149" s="36">
        <v>1</v>
      </c>
      <c r="X2149" s="37" t="s">
        <v>65</v>
      </c>
    </row>
    <row r="2150" spans="1:24" ht="24" customHeight="1" x14ac:dyDescent="0.2">
      <c r="A2150" s="50" t="s">
        <v>3735</v>
      </c>
      <c r="B2150" s="60" t="s">
        <v>4014</v>
      </c>
      <c r="C2150" s="76" t="s">
        <v>4014</v>
      </c>
      <c r="D2150" s="61" t="s">
        <v>4015</v>
      </c>
      <c r="E2150" s="53">
        <v>81169.289999999994</v>
      </c>
      <c r="F2150" s="26">
        <v>0.21</v>
      </c>
      <c r="G2150" s="53">
        <v>142411.519</v>
      </c>
      <c r="H2150" s="67"/>
      <c r="I2150" s="68"/>
      <c r="J2150" s="69"/>
      <c r="K2150" s="69"/>
      <c r="L2150" s="69"/>
      <c r="M2150" s="69"/>
      <c r="N2150" s="69"/>
      <c r="O2150" s="35"/>
      <c r="P2150" s="35" t="s">
        <v>26074</v>
      </c>
      <c r="Q2150" s="36">
        <v>1</v>
      </c>
      <c r="R2150" s="35" t="s">
        <v>27</v>
      </c>
      <c r="S2150" s="35" t="s">
        <v>28503</v>
      </c>
      <c r="T2150" s="35">
        <v>0</v>
      </c>
      <c r="U2150" s="35">
        <v>0</v>
      </c>
      <c r="V2150" s="36">
        <v>1</v>
      </c>
      <c r="W2150" s="36">
        <v>1</v>
      </c>
      <c r="X2150" s="37" t="s">
        <v>65</v>
      </c>
    </row>
    <row r="2151" spans="1:24" ht="24" customHeight="1" x14ac:dyDescent="0.2">
      <c r="A2151" s="50" t="s">
        <v>3735</v>
      </c>
      <c r="B2151" s="60" t="s">
        <v>4016</v>
      </c>
      <c r="C2151" s="76" t="s">
        <v>4016</v>
      </c>
      <c r="D2151" s="61" t="s">
        <v>4017</v>
      </c>
      <c r="E2151" s="53">
        <v>110911.45</v>
      </c>
      <c r="F2151" s="26">
        <v>0.21</v>
      </c>
      <c r="G2151" s="53">
        <v>194594.136</v>
      </c>
      <c r="H2151" s="67"/>
      <c r="I2151" s="68"/>
      <c r="J2151" s="69"/>
      <c r="K2151" s="69"/>
      <c r="L2151" s="69"/>
      <c r="M2151" s="69"/>
      <c r="N2151" s="69"/>
      <c r="O2151" s="35"/>
      <c r="P2151" s="35" t="s">
        <v>26075</v>
      </c>
      <c r="Q2151" s="36">
        <v>1</v>
      </c>
      <c r="R2151" s="35" t="s">
        <v>27</v>
      </c>
      <c r="S2151" s="35" t="s">
        <v>28504</v>
      </c>
      <c r="T2151" s="35">
        <v>0</v>
      </c>
      <c r="U2151" s="35">
        <v>0</v>
      </c>
      <c r="V2151" s="36">
        <v>1</v>
      </c>
      <c r="W2151" s="36">
        <v>1</v>
      </c>
      <c r="X2151" s="37" t="s">
        <v>65</v>
      </c>
    </row>
    <row r="2152" spans="1:24" ht="24" customHeight="1" x14ac:dyDescent="0.2">
      <c r="A2152" s="50" t="s">
        <v>3735</v>
      </c>
      <c r="B2152" s="60" t="s">
        <v>4018</v>
      </c>
      <c r="C2152" s="76" t="s">
        <v>4018</v>
      </c>
      <c r="D2152" s="61" t="s">
        <v>4019</v>
      </c>
      <c r="E2152" s="53">
        <v>40037.53</v>
      </c>
      <c r="F2152" s="26">
        <v>0.21</v>
      </c>
      <c r="G2152" s="53">
        <v>70245.847999999998</v>
      </c>
      <c r="H2152" s="67"/>
      <c r="I2152" s="68"/>
      <c r="J2152" s="69"/>
      <c r="K2152" s="69"/>
      <c r="L2152" s="69"/>
      <c r="M2152" s="69"/>
      <c r="N2152" s="69"/>
      <c r="O2152" s="35"/>
      <c r="P2152" s="35" t="s">
        <v>26076</v>
      </c>
      <c r="Q2152" s="36">
        <v>1</v>
      </c>
      <c r="R2152" s="35" t="s">
        <v>27</v>
      </c>
      <c r="S2152" s="35" t="s">
        <v>28503</v>
      </c>
      <c r="T2152" s="35">
        <v>0</v>
      </c>
      <c r="U2152" s="35">
        <v>0</v>
      </c>
      <c r="V2152" s="36">
        <v>1</v>
      </c>
      <c r="W2152" s="36">
        <v>1</v>
      </c>
      <c r="X2152" s="37" t="s">
        <v>65</v>
      </c>
    </row>
    <row r="2153" spans="1:24" ht="24" customHeight="1" x14ac:dyDescent="0.2">
      <c r="A2153" s="50" t="s">
        <v>3735</v>
      </c>
      <c r="B2153" s="60" t="s">
        <v>4020</v>
      </c>
      <c r="C2153" s="76" t="s">
        <v>4020</v>
      </c>
      <c r="D2153" s="61" t="s">
        <v>4021</v>
      </c>
      <c r="E2153" s="53">
        <v>1572580.06</v>
      </c>
      <c r="F2153" s="26">
        <v>0.21</v>
      </c>
      <c r="G2153" s="53">
        <v>2759091.719</v>
      </c>
      <c r="H2153" s="67"/>
      <c r="I2153" s="68"/>
      <c r="J2153" s="69"/>
      <c r="K2153" s="69"/>
      <c r="L2153" s="69"/>
      <c r="M2153" s="69"/>
      <c r="N2153" s="69"/>
      <c r="O2153" s="35"/>
      <c r="P2153" s="35" t="s">
        <v>26077</v>
      </c>
      <c r="Q2153" s="36">
        <v>1</v>
      </c>
      <c r="R2153" s="35" t="s">
        <v>27</v>
      </c>
      <c r="S2153" s="35" t="s">
        <v>28504</v>
      </c>
      <c r="T2153" s="35">
        <v>0</v>
      </c>
      <c r="U2153" s="35">
        <v>0</v>
      </c>
      <c r="V2153" s="36">
        <v>1</v>
      </c>
      <c r="W2153" s="36">
        <v>1</v>
      </c>
      <c r="X2153" s="37" t="s">
        <v>65</v>
      </c>
    </row>
    <row r="2154" spans="1:24" ht="24" customHeight="1" x14ac:dyDescent="0.2">
      <c r="A2154" s="50" t="s">
        <v>3735</v>
      </c>
      <c r="B2154" s="60" t="s">
        <v>4022</v>
      </c>
      <c r="C2154" s="76" t="s">
        <v>4022</v>
      </c>
      <c r="D2154" s="61" t="s">
        <v>4023</v>
      </c>
      <c r="E2154" s="53">
        <v>472641.93</v>
      </c>
      <c r="F2154" s="26">
        <v>0.21</v>
      </c>
      <c r="G2154" s="53">
        <v>829250.26800000004</v>
      </c>
      <c r="H2154" s="67"/>
      <c r="I2154" s="68"/>
      <c r="J2154" s="69"/>
      <c r="K2154" s="69"/>
      <c r="L2154" s="69"/>
      <c r="M2154" s="69"/>
      <c r="N2154" s="69"/>
      <c r="O2154" s="35"/>
      <c r="P2154" s="35" t="s">
        <v>25997</v>
      </c>
      <c r="Q2154" s="36">
        <v>1</v>
      </c>
      <c r="R2154" s="35" t="s">
        <v>27</v>
      </c>
      <c r="S2154" s="35" t="s">
        <v>28504</v>
      </c>
      <c r="T2154" s="35">
        <v>0</v>
      </c>
      <c r="U2154" s="35">
        <v>0</v>
      </c>
      <c r="V2154" s="36">
        <v>1</v>
      </c>
      <c r="W2154" s="36">
        <v>1</v>
      </c>
      <c r="X2154" s="37" t="s">
        <v>65</v>
      </c>
    </row>
    <row r="2155" spans="1:24" ht="24" customHeight="1" x14ac:dyDescent="0.2">
      <c r="A2155" s="50" t="s">
        <v>3735</v>
      </c>
      <c r="B2155" s="60" t="s">
        <v>4024</v>
      </c>
      <c r="C2155" s="76" t="s">
        <v>4024</v>
      </c>
      <c r="D2155" s="61" t="s">
        <v>4025</v>
      </c>
      <c r="E2155" s="53">
        <v>1653053.03</v>
      </c>
      <c r="F2155" s="26">
        <v>0.21</v>
      </c>
      <c r="G2155" s="53">
        <v>2900281.537</v>
      </c>
      <c r="H2155" s="67"/>
      <c r="I2155" s="68"/>
      <c r="J2155" s="69"/>
      <c r="K2155" s="69"/>
      <c r="L2155" s="69"/>
      <c r="M2155" s="69"/>
      <c r="N2155" s="69"/>
      <c r="O2155" s="35"/>
      <c r="P2155" s="35" t="s">
        <v>25997</v>
      </c>
      <c r="Q2155" s="36">
        <v>1</v>
      </c>
      <c r="R2155" s="35" t="s">
        <v>27</v>
      </c>
      <c r="S2155" s="35" t="s">
        <v>28504</v>
      </c>
      <c r="T2155" s="35">
        <v>0</v>
      </c>
      <c r="U2155" s="35">
        <v>0</v>
      </c>
      <c r="V2155" s="36">
        <v>1</v>
      </c>
      <c r="W2155" s="36">
        <v>1</v>
      </c>
      <c r="X2155" s="37" t="s">
        <v>65</v>
      </c>
    </row>
    <row r="2156" spans="1:24" ht="24" customHeight="1" x14ac:dyDescent="0.2">
      <c r="A2156" s="50" t="s">
        <v>3735</v>
      </c>
      <c r="B2156" s="60" t="s">
        <v>4026</v>
      </c>
      <c r="C2156" s="76" t="s">
        <v>4026</v>
      </c>
      <c r="D2156" s="61" t="s">
        <v>4027</v>
      </c>
      <c r="E2156" s="53">
        <v>2651852.84</v>
      </c>
      <c r="F2156" s="26">
        <v>0.21</v>
      </c>
      <c r="G2156" s="53">
        <v>4652675.8099999996</v>
      </c>
      <c r="H2156" s="67"/>
      <c r="I2156" s="68"/>
      <c r="J2156" s="69"/>
      <c r="K2156" s="69"/>
      <c r="L2156" s="69"/>
      <c r="M2156" s="69"/>
      <c r="N2156" s="69"/>
      <c r="O2156" s="35"/>
      <c r="P2156" s="35" t="s">
        <v>25997</v>
      </c>
      <c r="Q2156" s="36">
        <v>1</v>
      </c>
      <c r="R2156" s="35" t="s">
        <v>27</v>
      </c>
      <c r="S2156" s="35" t="s">
        <v>28504</v>
      </c>
      <c r="T2156" s="35">
        <v>0</v>
      </c>
      <c r="U2156" s="35">
        <v>0</v>
      </c>
      <c r="V2156" s="36">
        <v>1</v>
      </c>
      <c r="W2156" s="36">
        <v>1</v>
      </c>
      <c r="X2156" s="37" t="s">
        <v>65</v>
      </c>
    </row>
    <row r="2157" spans="1:24" ht="24" customHeight="1" x14ac:dyDescent="0.2">
      <c r="A2157" s="50" t="s">
        <v>3735</v>
      </c>
      <c r="B2157" s="60" t="s">
        <v>4028</v>
      </c>
      <c r="C2157" s="76" t="s">
        <v>4028</v>
      </c>
      <c r="D2157" s="61" t="s">
        <v>4029</v>
      </c>
      <c r="E2157" s="53">
        <v>485125.69</v>
      </c>
      <c r="F2157" s="26">
        <v>0.21</v>
      </c>
      <c r="G2157" s="53">
        <v>851153.02300000004</v>
      </c>
      <c r="H2157" s="67"/>
      <c r="I2157" s="68"/>
      <c r="J2157" s="69"/>
      <c r="K2157" s="69"/>
      <c r="L2157" s="69"/>
      <c r="M2157" s="69"/>
      <c r="N2157" s="69"/>
      <c r="O2157" s="35"/>
      <c r="P2157" s="35" t="s">
        <v>25997</v>
      </c>
      <c r="Q2157" s="36">
        <v>1</v>
      </c>
      <c r="R2157" s="35" t="s">
        <v>27</v>
      </c>
      <c r="S2157" s="35" t="s">
        <v>28504</v>
      </c>
      <c r="T2157" s="35">
        <v>0</v>
      </c>
      <c r="U2157" s="35">
        <v>0</v>
      </c>
      <c r="V2157" s="36">
        <v>1</v>
      </c>
      <c r="W2157" s="36">
        <v>1</v>
      </c>
      <c r="X2157" s="37" t="s">
        <v>65</v>
      </c>
    </row>
    <row r="2158" spans="1:24" ht="24" customHeight="1" x14ac:dyDescent="0.2">
      <c r="A2158" s="50" t="s">
        <v>3735</v>
      </c>
      <c r="B2158" s="60" t="s">
        <v>4030</v>
      </c>
      <c r="C2158" s="76" t="s">
        <v>4030</v>
      </c>
      <c r="D2158" s="61" t="s">
        <v>4031</v>
      </c>
      <c r="E2158" s="53">
        <v>59061.59</v>
      </c>
      <c r="F2158" s="26">
        <v>0.21</v>
      </c>
      <c r="G2158" s="53">
        <v>103623.565</v>
      </c>
      <c r="H2158" s="67"/>
      <c r="I2158" s="68"/>
      <c r="J2158" s="69"/>
      <c r="K2158" s="69"/>
      <c r="L2158" s="69"/>
      <c r="M2158" s="69"/>
      <c r="N2158" s="69"/>
      <c r="O2158" s="35"/>
      <c r="P2158" s="35" t="s">
        <v>26006</v>
      </c>
      <c r="Q2158" s="36">
        <v>1</v>
      </c>
      <c r="R2158" s="35" t="s">
        <v>27</v>
      </c>
      <c r="S2158" s="35" t="s">
        <v>28503</v>
      </c>
      <c r="T2158" s="35">
        <v>0</v>
      </c>
      <c r="U2158" s="35">
        <v>0</v>
      </c>
      <c r="V2158" s="36">
        <v>1</v>
      </c>
      <c r="W2158" s="36">
        <v>1</v>
      </c>
      <c r="X2158" s="37" t="s">
        <v>65</v>
      </c>
    </row>
    <row r="2159" spans="1:24" ht="24" customHeight="1" x14ac:dyDescent="0.2">
      <c r="A2159" s="50" t="s">
        <v>3735</v>
      </c>
      <c r="B2159" s="60" t="s">
        <v>4032</v>
      </c>
      <c r="C2159" s="76" t="s">
        <v>4032</v>
      </c>
      <c r="D2159" s="61" t="s">
        <v>23995</v>
      </c>
      <c r="E2159" s="53">
        <v>66472.3</v>
      </c>
      <c r="F2159" s="26">
        <v>0.21</v>
      </c>
      <c r="G2159" s="53">
        <v>116625.656</v>
      </c>
      <c r="H2159" s="67"/>
      <c r="I2159" s="68"/>
      <c r="J2159" s="69"/>
      <c r="K2159" s="69"/>
      <c r="L2159" s="69"/>
      <c r="M2159" s="69"/>
      <c r="N2159" s="69"/>
      <c r="O2159" s="35"/>
      <c r="P2159" s="35" t="s">
        <v>26006</v>
      </c>
      <c r="Q2159" s="36">
        <v>1</v>
      </c>
      <c r="R2159" s="35" t="s">
        <v>27</v>
      </c>
      <c r="S2159" s="35" t="s">
        <v>28503</v>
      </c>
      <c r="T2159" s="35">
        <v>0</v>
      </c>
      <c r="U2159" s="35">
        <v>0</v>
      </c>
      <c r="V2159" s="36">
        <v>1</v>
      </c>
      <c r="W2159" s="36">
        <v>1</v>
      </c>
      <c r="X2159" s="37" t="s">
        <v>65</v>
      </c>
    </row>
    <row r="2160" spans="1:24" ht="24" customHeight="1" x14ac:dyDescent="0.2">
      <c r="A2160" s="50" t="s">
        <v>3735</v>
      </c>
      <c r="B2160" s="60" t="s">
        <v>4034</v>
      </c>
      <c r="C2160" s="76" t="s">
        <v>4034</v>
      </c>
      <c r="D2160" s="61" t="s">
        <v>4035</v>
      </c>
      <c r="E2160" s="53">
        <v>545057.63</v>
      </c>
      <c r="F2160" s="26">
        <v>0.21</v>
      </c>
      <c r="G2160" s="53">
        <v>956303.60800000001</v>
      </c>
      <c r="H2160" s="67"/>
      <c r="I2160" s="68"/>
      <c r="J2160" s="69"/>
      <c r="K2160" s="69"/>
      <c r="L2160" s="69"/>
      <c r="M2160" s="69"/>
      <c r="N2160" s="69"/>
      <c r="O2160" s="35"/>
      <c r="P2160" s="35" t="s">
        <v>26078</v>
      </c>
      <c r="Q2160" s="36">
        <v>1</v>
      </c>
      <c r="R2160" s="35" t="s">
        <v>27</v>
      </c>
      <c r="S2160" s="35" t="s">
        <v>28504</v>
      </c>
      <c r="T2160" s="35">
        <v>0</v>
      </c>
      <c r="U2160" s="35">
        <v>0</v>
      </c>
      <c r="V2160" s="36">
        <v>1</v>
      </c>
      <c r="W2160" s="36">
        <v>1</v>
      </c>
      <c r="X2160" s="37" t="s">
        <v>65</v>
      </c>
    </row>
    <row r="2161" spans="1:24" ht="24" customHeight="1" x14ac:dyDescent="0.2">
      <c r="A2161" s="50" t="s">
        <v>3735</v>
      </c>
      <c r="B2161" s="60" t="s">
        <v>4036</v>
      </c>
      <c r="C2161" s="76" t="s">
        <v>4036</v>
      </c>
      <c r="D2161" s="61" t="s">
        <v>4037</v>
      </c>
      <c r="E2161" s="53">
        <v>545057.63</v>
      </c>
      <c r="F2161" s="26">
        <v>0.21</v>
      </c>
      <c r="G2161" s="53">
        <v>956303.60800000001</v>
      </c>
      <c r="H2161" s="67"/>
      <c r="I2161" s="68"/>
      <c r="J2161" s="69"/>
      <c r="K2161" s="69"/>
      <c r="L2161" s="69"/>
      <c r="M2161" s="69"/>
      <c r="N2161" s="69"/>
      <c r="O2161" s="35"/>
      <c r="P2161" s="35" t="s">
        <v>26079</v>
      </c>
      <c r="Q2161" s="36">
        <v>1</v>
      </c>
      <c r="R2161" s="35" t="s">
        <v>27</v>
      </c>
      <c r="S2161" s="35" t="s">
        <v>28504</v>
      </c>
      <c r="T2161" s="35">
        <v>0</v>
      </c>
      <c r="U2161" s="35">
        <v>0</v>
      </c>
      <c r="V2161" s="36">
        <v>1</v>
      </c>
      <c r="W2161" s="36">
        <v>1</v>
      </c>
      <c r="X2161" s="37" t="s">
        <v>65</v>
      </c>
    </row>
    <row r="2162" spans="1:24" ht="24" customHeight="1" x14ac:dyDescent="0.2">
      <c r="A2162" s="50" t="s">
        <v>3735</v>
      </c>
      <c r="B2162" s="60" t="s">
        <v>4038</v>
      </c>
      <c r="C2162" s="76" t="s">
        <v>4038</v>
      </c>
      <c r="D2162" s="61" t="s">
        <v>4039</v>
      </c>
      <c r="E2162" s="53">
        <v>545057.63</v>
      </c>
      <c r="F2162" s="26">
        <v>0.21</v>
      </c>
      <c r="G2162" s="53">
        <v>956303.60800000001</v>
      </c>
      <c r="H2162" s="67"/>
      <c r="I2162" s="68"/>
      <c r="J2162" s="69"/>
      <c r="K2162" s="69"/>
      <c r="L2162" s="69"/>
      <c r="M2162" s="69"/>
      <c r="N2162" s="69"/>
      <c r="O2162" s="35"/>
      <c r="P2162" s="35" t="s">
        <v>26080</v>
      </c>
      <c r="Q2162" s="36">
        <v>1</v>
      </c>
      <c r="R2162" s="35" t="s">
        <v>27</v>
      </c>
      <c r="S2162" s="35" t="s">
        <v>28503</v>
      </c>
      <c r="T2162" s="35">
        <v>0</v>
      </c>
      <c r="U2162" s="35">
        <v>0</v>
      </c>
      <c r="V2162" s="36">
        <v>1</v>
      </c>
      <c r="W2162" s="36">
        <v>1</v>
      </c>
      <c r="X2162" s="37" t="s">
        <v>65</v>
      </c>
    </row>
    <row r="2163" spans="1:24" ht="24" customHeight="1" x14ac:dyDescent="0.2">
      <c r="A2163" s="50" t="s">
        <v>3735</v>
      </c>
      <c r="B2163" s="60" t="s">
        <v>4040</v>
      </c>
      <c r="C2163" s="76" t="s">
        <v>4040</v>
      </c>
      <c r="D2163" s="61" t="s">
        <v>4041</v>
      </c>
      <c r="E2163" s="53">
        <v>545057.63</v>
      </c>
      <c r="F2163" s="26">
        <v>0.21</v>
      </c>
      <c r="G2163" s="53">
        <v>956303.60800000001</v>
      </c>
      <c r="H2163" s="67"/>
      <c r="I2163" s="68"/>
      <c r="J2163" s="69"/>
      <c r="K2163" s="69"/>
      <c r="L2163" s="69"/>
      <c r="M2163" s="69"/>
      <c r="N2163" s="69"/>
      <c r="O2163" s="35"/>
      <c r="P2163" s="35" t="s">
        <v>26081</v>
      </c>
      <c r="Q2163" s="36">
        <v>1</v>
      </c>
      <c r="R2163" s="35" t="s">
        <v>27</v>
      </c>
      <c r="S2163" s="35" t="s">
        <v>28503</v>
      </c>
      <c r="T2163" s="35">
        <v>0</v>
      </c>
      <c r="U2163" s="35">
        <v>0</v>
      </c>
      <c r="V2163" s="36">
        <v>1</v>
      </c>
      <c r="W2163" s="36">
        <v>1</v>
      </c>
      <c r="X2163" s="37" t="s">
        <v>65</v>
      </c>
    </row>
    <row r="2164" spans="1:24" ht="24" customHeight="1" x14ac:dyDescent="0.2">
      <c r="A2164" s="50" t="s">
        <v>3735</v>
      </c>
      <c r="B2164" s="60" t="s">
        <v>4044</v>
      </c>
      <c r="C2164" s="76" t="s">
        <v>4044</v>
      </c>
      <c r="D2164" s="61" t="s">
        <v>4045</v>
      </c>
      <c r="E2164" s="53">
        <v>688695.38</v>
      </c>
      <c r="F2164" s="26">
        <v>0.21</v>
      </c>
      <c r="G2164" s="53">
        <v>1208316.0430000001</v>
      </c>
      <c r="H2164" s="67"/>
      <c r="I2164" s="68"/>
      <c r="J2164" s="69"/>
      <c r="K2164" s="69"/>
      <c r="L2164" s="69"/>
      <c r="M2164" s="69"/>
      <c r="N2164" s="69"/>
      <c r="O2164" s="35"/>
      <c r="P2164" s="35" t="s">
        <v>26082</v>
      </c>
      <c r="Q2164" s="36">
        <v>1</v>
      </c>
      <c r="R2164" s="35" t="s">
        <v>27</v>
      </c>
      <c r="S2164" s="35" t="s">
        <v>28504</v>
      </c>
      <c r="T2164" s="35">
        <v>0</v>
      </c>
      <c r="U2164" s="35">
        <v>0</v>
      </c>
      <c r="V2164" s="36">
        <v>1</v>
      </c>
      <c r="W2164" s="36">
        <v>1</v>
      </c>
      <c r="X2164" s="37" t="s">
        <v>65</v>
      </c>
    </row>
    <row r="2165" spans="1:24" ht="24" customHeight="1" x14ac:dyDescent="0.2">
      <c r="A2165" s="50" t="s">
        <v>3735</v>
      </c>
      <c r="B2165" s="60" t="s">
        <v>4046</v>
      </c>
      <c r="C2165" s="76" t="s">
        <v>4046</v>
      </c>
      <c r="D2165" s="61" t="s">
        <v>4047</v>
      </c>
      <c r="E2165" s="53">
        <v>688695.38</v>
      </c>
      <c r="F2165" s="26">
        <v>0.21</v>
      </c>
      <c r="G2165" s="53">
        <v>1208316.0430000001</v>
      </c>
      <c r="H2165" s="67"/>
      <c r="I2165" s="68"/>
      <c r="J2165" s="69"/>
      <c r="K2165" s="69"/>
      <c r="L2165" s="69"/>
      <c r="M2165" s="69"/>
      <c r="N2165" s="69"/>
      <c r="O2165" s="35"/>
      <c r="P2165" s="35" t="s">
        <v>26083</v>
      </c>
      <c r="Q2165" s="36">
        <v>1</v>
      </c>
      <c r="R2165" s="35" t="s">
        <v>27</v>
      </c>
      <c r="S2165" s="35" t="s">
        <v>28504</v>
      </c>
      <c r="T2165" s="35">
        <v>0</v>
      </c>
      <c r="U2165" s="35">
        <v>0</v>
      </c>
      <c r="V2165" s="36">
        <v>1</v>
      </c>
      <c r="W2165" s="36">
        <v>1</v>
      </c>
      <c r="X2165" s="37" t="s">
        <v>65</v>
      </c>
    </row>
    <row r="2166" spans="1:24" ht="24" customHeight="1" x14ac:dyDescent="0.2">
      <c r="A2166" s="50" t="s">
        <v>3735</v>
      </c>
      <c r="B2166" s="60" t="s">
        <v>4048</v>
      </c>
      <c r="C2166" s="76" t="s">
        <v>4048</v>
      </c>
      <c r="D2166" s="61" t="s">
        <v>4049</v>
      </c>
      <c r="E2166" s="53">
        <v>688695.38</v>
      </c>
      <c r="F2166" s="26">
        <v>0.21</v>
      </c>
      <c r="G2166" s="53">
        <v>1208316.0430000001</v>
      </c>
      <c r="H2166" s="67"/>
      <c r="I2166" s="68"/>
      <c r="J2166" s="69"/>
      <c r="K2166" s="69"/>
      <c r="L2166" s="69"/>
      <c r="M2166" s="69"/>
      <c r="N2166" s="69"/>
      <c r="O2166" s="35"/>
      <c r="P2166" s="35" t="s">
        <v>26084</v>
      </c>
      <c r="Q2166" s="36">
        <v>1</v>
      </c>
      <c r="R2166" s="35" t="s">
        <v>27</v>
      </c>
      <c r="S2166" s="35" t="s">
        <v>28504</v>
      </c>
      <c r="T2166" s="35">
        <v>0</v>
      </c>
      <c r="U2166" s="35">
        <v>0</v>
      </c>
      <c r="V2166" s="36">
        <v>1</v>
      </c>
      <c r="W2166" s="36">
        <v>1</v>
      </c>
      <c r="X2166" s="37" t="s">
        <v>65</v>
      </c>
    </row>
    <row r="2167" spans="1:24" ht="24" customHeight="1" x14ac:dyDescent="0.2">
      <c r="A2167" s="50" t="s">
        <v>3735</v>
      </c>
      <c r="B2167" s="60" t="s">
        <v>4050</v>
      </c>
      <c r="C2167" s="76" t="s">
        <v>4050</v>
      </c>
      <c r="D2167" s="61" t="s">
        <v>4051</v>
      </c>
      <c r="E2167" s="53">
        <v>688695.38</v>
      </c>
      <c r="F2167" s="26">
        <v>0.21</v>
      </c>
      <c r="G2167" s="53">
        <v>1208316.0430000001</v>
      </c>
      <c r="H2167" s="67"/>
      <c r="I2167" s="68"/>
      <c r="J2167" s="69"/>
      <c r="K2167" s="69"/>
      <c r="L2167" s="69"/>
      <c r="M2167" s="69"/>
      <c r="N2167" s="69"/>
      <c r="O2167" s="35"/>
      <c r="P2167" s="35" t="s">
        <v>26085</v>
      </c>
      <c r="Q2167" s="36">
        <v>1</v>
      </c>
      <c r="R2167" s="35" t="s">
        <v>27</v>
      </c>
      <c r="S2167" s="35" t="s">
        <v>28504</v>
      </c>
      <c r="T2167" s="35">
        <v>0</v>
      </c>
      <c r="U2167" s="35">
        <v>0</v>
      </c>
      <c r="V2167" s="36">
        <v>1</v>
      </c>
      <c r="W2167" s="36">
        <v>1</v>
      </c>
      <c r="X2167" s="37" t="s">
        <v>65</v>
      </c>
    </row>
    <row r="2168" spans="1:24" ht="24" customHeight="1" x14ac:dyDescent="0.2">
      <c r="A2168" s="50" t="s">
        <v>3735</v>
      </c>
      <c r="B2168" s="60" t="s">
        <v>4052</v>
      </c>
      <c r="C2168" s="76" t="s">
        <v>4052</v>
      </c>
      <c r="D2168" s="61" t="s">
        <v>4053</v>
      </c>
      <c r="E2168" s="53">
        <v>580494.56000000006</v>
      </c>
      <c r="F2168" s="26">
        <v>0.21</v>
      </c>
      <c r="G2168" s="53">
        <v>1018477.703</v>
      </c>
      <c r="H2168" s="67"/>
      <c r="I2168" s="68"/>
      <c r="J2168" s="69"/>
      <c r="K2168" s="69"/>
      <c r="L2168" s="69"/>
      <c r="M2168" s="69"/>
      <c r="N2168" s="69"/>
      <c r="O2168" s="35"/>
      <c r="P2168" s="35" t="s">
        <v>26086</v>
      </c>
      <c r="Q2168" s="36">
        <v>1</v>
      </c>
      <c r="R2168" s="35" t="s">
        <v>27</v>
      </c>
      <c r="S2168" s="35" t="s">
        <v>28504</v>
      </c>
      <c r="T2168" s="35">
        <v>0</v>
      </c>
      <c r="U2168" s="35">
        <v>0</v>
      </c>
      <c r="V2168" s="36">
        <v>1</v>
      </c>
      <c r="W2168" s="36">
        <v>1</v>
      </c>
      <c r="X2168" s="37" t="s">
        <v>65</v>
      </c>
    </row>
    <row r="2169" spans="1:24" ht="24" customHeight="1" x14ac:dyDescent="0.2">
      <c r="A2169" s="50" t="s">
        <v>3735</v>
      </c>
      <c r="B2169" s="60" t="s">
        <v>4054</v>
      </c>
      <c r="C2169" s="76" t="s">
        <v>4054</v>
      </c>
      <c r="D2169" s="61" t="s">
        <v>4055</v>
      </c>
      <c r="E2169" s="53">
        <v>580494.56000000006</v>
      </c>
      <c r="F2169" s="26">
        <v>0.21</v>
      </c>
      <c r="G2169" s="53">
        <v>1018477.703</v>
      </c>
      <c r="H2169" s="67"/>
      <c r="I2169" s="68"/>
      <c r="J2169" s="69"/>
      <c r="K2169" s="69"/>
      <c r="L2169" s="69"/>
      <c r="M2169" s="69"/>
      <c r="N2169" s="69"/>
      <c r="O2169" s="35"/>
      <c r="P2169" s="35" t="s">
        <v>26087</v>
      </c>
      <c r="Q2169" s="36">
        <v>1</v>
      </c>
      <c r="R2169" s="35" t="s">
        <v>27</v>
      </c>
      <c r="S2169" s="35" t="s">
        <v>28504</v>
      </c>
      <c r="T2169" s="35">
        <v>0</v>
      </c>
      <c r="U2169" s="35">
        <v>0</v>
      </c>
      <c r="V2169" s="36">
        <v>1</v>
      </c>
      <c r="W2169" s="36">
        <v>1</v>
      </c>
      <c r="X2169" s="37" t="s">
        <v>65</v>
      </c>
    </row>
    <row r="2170" spans="1:24" ht="24" customHeight="1" x14ac:dyDescent="0.2">
      <c r="A2170" s="50" t="s">
        <v>3735</v>
      </c>
      <c r="B2170" s="60" t="s">
        <v>4056</v>
      </c>
      <c r="C2170" s="76" t="s">
        <v>4056</v>
      </c>
      <c r="D2170" s="61" t="s">
        <v>4057</v>
      </c>
      <c r="E2170" s="53">
        <v>580494.56000000006</v>
      </c>
      <c r="F2170" s="26">
        <v>0.21</v>
      </c>
      <c r="G2170" s="53">
        <v>1018477.703</v>
      </c>
      <c r="H2170" s="67"/>
      <c r="I2170" s="68"/>
      <c r="J2170" s="69"/>
      <c r="K2170" s="69"/>
      <c r="L2170" s="69"/>
      <c r="M2170" s="69"/>
      <c r="N2170" s="69"/>
      <c r="O2170" s="35"/>
      <c r="P2170" s="35" t="s">
        <v>26088</v>
      </c>
      <c r="Q2170" s="36">
        <v>1</v>
      </c>
      <c r="R2170" s="35" t="s">
        <v>27</v>
      </c>
      <c r="S2170" s="35" t="s">
        <v>28503</v>
      </c>
      <c r="T2170" s="35">
        <v>0</v>
      </c>
      <c r="U2170" s="35">
        <v>0</v>
      </c>
      <c r="V2170" s="36">
        <v>1</v>
      </c>
      <c r="W2170" s="36">
        <v>1</v>
      </c>
      <c r="X2170" s="37" t="s">
        <v>65</v>
      </c>
    </row>
    <row r="2171" spans="1:24" ht="24" customHeight="1" x14ac:dyDescent="0.2">
      <c r="A2171" s="50" t="s">
        <v>3735</v>
      </c>
      <c r="B2171" s="60" t="s">
        <v>4058</v>
      </c>
      <c r="C2171" s="76" t="s">
        <v>4058</v>
      </c>
      <c r="D2171" s="61" t="s">
        <v>4059</v>
      </c>
      <c r="E2171" s="53">
        <v>580494.56000000006</v>
      </c>
      <c r="F2171" s="26">
        <v>0.21</v>
      </c>
      <c r="G2171" s="53">
        <v>1018477.703</v>
      </c>
      <c r="H2171" s="67"/>
      <c r="I2171" s="68"/>
      <c r="J2171" s="69"/>
      <c r="K2171" s="69"/>
      <c r="L2171" s="69"/>
      <c r="M2171" s="69"/>
      <c r="N2171" s="69"/>
      <c r="O2171" s="35"/>
      <c r="P2171" s="35" t="s">
        <v>26089</v>
      </c>
      <c r="Q2171" s="36">
        <v>1</v>
      </c>
      <c r="R2171" s="35" t="s">
        <v>27</v>
      </c>
      <c r="S2171" s="35" t="s">
        <v>28503</v>
      </c>
      <c r="T2171" s="35">
        <v>0</v>
      </c>
      <c r="U2171" s="35">
        <v>0</v>
      </c>
      <c r="V2171" s="36">
        <v>1</v>
      </c>
      <c r="W2171" s="36">
        <v>1</v>
      </c>
      <c r="X2171" s="37" t="s">
        <v>65</v>
      </c>
    </row>
    <row r="2172" spans="1:24" ht="24" customHeight="1" x14ac:dyDescent="0.2">
      <c r="A2172" s="50" t="s">
        <v>3735</v>
      </c>
      <c r="B2172" s="60" t="s">
        <v>4060</v>
      </c>
      <c r="C2172" s="76" t="s">
        <v>4060</v>
      </c>
      <c r="D2172" s="61" t="s">
        <v>4061</v>
      </c>
      <c r="E2172" s="53">
        <v>697548.39</v>
      </c>
      <c r="F2172" s="26">
        <v>0.21</v>
      </c>
      <c r="G2172" s="53">
        <v>1223848.656</v>
      </c>
      <c r="H2172" s="67"/>
      <c r="I2172" s="68"/>
      <c r="J2172" s="69"/>
      <c r="K2172" s="69"/>
      <c r="L2172" s="69"/>
      <c r="M2172" s="69"/>
      <c r="N2172" s="69"/>
      <c r="O2172" s="35"/>
      <c r="P2172" s="35" t="s">
        <v>26090</v>
      </c>
      <c r="Q2172" s="36">
        <v>1</v>
      </c>
      <c r="R2172" s="35" t="s">
        <v>27</v>
      </c>
      <c r="S2172" s="35" t="s">
        <v>28504</v>
      </c>
      <c r="T2172" s="35">
        <v>0</v>
      </c>
      <c r="U2172" s="35">
        <v>0</v>
      </c>
      <c r="V2172" s="36">
        <v>1</v>
      </c>
      <c r="W2172" s="36">
        <v>1</v>
      </c>
      <c r="X2172" s="37" t="s">
        <v>65</v>
      </c>
    </row>
    <row r="2173" spans="1:24" ht="24" customHeight="1" x14ac:dyDescent="0.2">
      <c r="A2173" s="50" t="s">
        <v>3735</v>
      </c>
      <c r="B2173" s="60" t="s">
        <v>4062</v>
      </c>
      <c r="C2173" s="76" t="s">
        <v>4062</v>
      </c>
      <c r="D2173" s="61" t="s">
        <v>4063</v>
      </c>
      <c r="E2173" s="53">
        <v>697548.39</v>
      </c>
      <c r="F2173" s="26">
        <v>0.21</v>
      </c>
      <c r="G2173" s="53">
        <v>1223848.656</v>
      </c>
      <c r="H2173" s="67"/>
      <c r="I2173" s="68"/>
      <c r="J2173" s="69"/>
      <c r="K2173" s="69"/>
      <c r="L2173" s="69"/>
      <c r="M2173" s="69"/>
      <c r="N2173" s="69"/>
      <c r="O2173" s="35"/>
      <c r="P2173" s="35" t="s">
        <v>26091</v>
      </c>
      <c r="Q2173" s="36">
        <v>1</v>
      </c>
      <c r="R2173" s="35" t="s">
        <v>27</v>
      </c>
      <c r="S2173" s="35" t="s">
        <v>28504</v>
      </c>
      <c r="T2173" s="35">
        <v>0</v>
      </c>
      <c r="U2173" s="35">
        <v>0</v>
      </c>
      <c r="V2173" s="36">
        <v>1</v>
      </c>
      <c r="W2173" s="36">
        <v>1</v>
      </c>
      <c r="X2173" s="37" t="s">
        <v>65</v>
      </c>
    </row>
    <row r="2174" spans="1:24" ht="24" customHeight="1" x14ac:dyDescent="0.2">
      <c r="A2174" s="50" t="s">
        <v>3735</v>
      </c>
      <c r="B2174" s="60" t="s">
        <v>4064</v>
      </c>
      <c r="C2174" s="76" t="s">
        <v>4064</v>
      </c>
      <c r="D2174" s="61" t="s">
        <v>4065</v>
      </c>
      <c r="E2174" s="53">
        <v>111284.46</v>
      </c>
      <c r="F2174" s="26">
        <v>0.21</v>
      </c>
      <c r="G2174" s="53">
        <v>195248.58900000001</v>
      </c>
      <c r="H2174" s="67"/>
      <c r="I2174" s="68"/>
      <c r="J2174" s="69"/>
      <c r="K2174" s="69"/>
      <c r="L2174" s="69"/>
      <c r="M2174" s="69"/>
      <c r="N2174" s="69"/>
      <c r="O2174" s="35"/>
      <c r="P2174" s="35" t="s">
        <v>26092</v>
      </c>
      <c r="Q2174" s="36">
        <v>1</v>
      </c>
      <c r="R2174" s="35" t="s">
        <v>27</v>
      </c>
      <c r="S2174" s="35" t="s">
        <v>28503</v>
      </c>
      <c r="T2174" s="35">
        <v>0</v>
      </c>
      <c r="U2174" s="35">
        <v>0</v>
      </c>
      <c r="V2174" s="36">
        <v>1</v>
      </c>
      <c r="W2174" s="36">
        <v>1</v>
      </c>
      <c r="X2174" s="37" t="s">
        <v>65</v>
      </c>
    </row>
    <row r="2175" spans="1:24" ht="24" customHeight="1" x14ac:dyDescent="0.2">
      <c r="A2175" s="50" t="s">
        <v>3735</v>
      </c>
      <c r="B2175" s="60" t="s">
        <v>4066</v>
      </c>
      <c r="C2175" s="76" t="s">
        <v>4066</v>
      </c>
      <c r="D2175" s="61" t="s">
        <v>4067</v>
      </c>
      <c r="E2175" s="53">
        <v>111284.46</v>
      </c>
      <c r="F2175" s="26">
        <v>0.21</v>
      </c>
      <c r="G2175" s="53">
        <v>195248.58900000001</v>
      </c>
      <c r="H2175" s="67"/>
      <c r="I2175" s="68"/>
      <c r="J2175" s="69"/>
      <c r="K2175" s="69"/>
      <c r="L2175" s="69"/>
      <c r="M2175" s="69"/>
      <c r="N2175" s="69"/>
      <c r="O2175" s="35"/>
      <c r="P2175" s="35" t="s">
        <v>26092</v>
      </c>
      <c r="Q2175" s="36">
        <v>1</v>
      </c>
      <c r="R2175" s="35" t="s">
        <v>27</v>
      </c>
      <c r="S2175" s="35" t="s">
        <v>28504</v>
      </c>
      <c r="T2175" s="35">
        <v>0</v>
      </c>
      <c r="U2175" s="35">
        <v>0</v>
      </c>
      <c r="V2175" s="36">
        <v>1</v>
      </c>
      <c r="W2175" s="36">
        <v>1</v>
      </c>
      <c r="X2175" s="37" t="s">
        <v>65</v>
      </c>
    </row>
    <row r="2176" spans="1:24" ht="24" customHeight="1" x14ac:dyDescent="0.2">
      <c r="A2176" s="50" t="s">
        <v>3735</v>
      </c>
      <c r="B2176" s="60" t="s">
        <v>4068</v>
      </c>
      <c r="C2176" s="76" t="s">
        <v>4068</v>
      </c>
      <c r="D2176" s="61" t="s">
        <v>4069</v>
      </c>
      <c r="E2176" s="53">
        <v>111284.46</v>
      </c>
      <c r="F2176" s="26">
        <v>0.21</v>
      </c>
      <c r="G2176" s="53">
        <v>195248.58900000001</v>
      </c>
      <c r="H2176" s="67"/>
      <c r="I2176" s="68"/>
      <c r="J2176" s="69"/>
      <c r="K2176" s="69"/>
      <c r="L2176" s="69"/>
      <c r="M2176" s="69"/>
      <c r="N2176" s="69"/>
      <c r="O2176" s="35"/>
      <c r="P2176" s="35" t="s">
        <v>26093</v>
      </c>
      <c r="Q2176" s="36">
        <v>1</v>
      </c>
      <c r="R2176" s="35" t="s">
        <v>27</v>
      </c>
      <c r="S2176" s="35" t="s">
        <v>28504</v>
      </c>
      <c r="T2176" s="35">
        <v>0</v>
      </c>
      <c r="U2176" s="35">
        <v>0</v>
      </c>
      <c r="V2176" s="36">
        <v>1</v>
      </c>
      <c r="W2176" s="36">
        <v>1</v>
      </c>
      <c r="X2176" s="37" t="s">
        <v>65</v>
      </c>
    </row>
    <row r="2177" spans="1:24" ht="24" customHeight="1" x14ac:dyDescent="0.2">
      <c r="A2177" s="50" t="s">
        <v>3735</v>
      </c>
      <c r="B2177" s="60" t="s">
        <v>4070</v>
      </c>
      <c r="C2177" s="76" t="s">
        <v>4070</v>
      </c>
      <c r="D2177" s="61" t="s">
        <v>4071</v>
      </c>
      <c r="E2177" s="53">
        <v>111284.46</v>
      </c>
      <c r="F2177" s="26">
        <v>0.21</v>
      </c>
      <c r="G2177" s="53">
        <v>195248.58900000001</v>
      </c>
      <c r="H2177" s="67"/>
      <c r="I2177" s="68"/>
      <c r="J2177" s="69"/>
      <c r="K2177" s="69"/>
      <c r="L2177" s="69"/>
      <c r="M2177" s="69"/>
      <c r="N2177" s="69"/>
      <c r="O2177" s="35"/>
      <c r="P2177" s="35" t="s">
        <v>26094</v>
      </c>
      <c r="Q2177" s="36">
        <v>1</v>
      </c>
      <c r="R2177" s="35" t="s">
        <v>27</v>
      </c>
      <c r="S2177" s="35" t="s">
        <v>28504</v>
      </c>
      <c r="T2177" s="35">
        <v>0</v>
      </c>
      <c r="U2177" s="35">
        <v>0</v>
      </c>
      <c r="V2177" s="36">
        <v>1</v>
      </c>
      <c r="W2177" s="36">
        <v>1</v>
      </c>
      <c r="X2177" s="37" t="s">
        <v>65</v>
      </c>
    </row>
    <row r="2178" spans="1:24" ht="24" customHeight="1" x14ac:dyDescent="0.2">
      <c r="A2178" s="50" t="s">
        <v>3735</v>
      </c>
      <c r="B2178" s="60" t="s">
        <v>4072</v>
      </c>
      <c r="C2178" s="76" t="s">
        <v>4072</v>
      </c>
      <c r="D2178" s="61" t="s">
        <v>4073</v>
      </c>
      <c r="E2178" s="53">
        <v>111284.46</v>
      </c>
      <c r="F2178" s="26">
        <v>0.21</v>
      </c>
      <c r="G2178" s="53">
        <v>195248.58900000001</v>
      </c>
      <c r="H2178" s="67"/>
      <c r="I2178" s="68"/>
      <c r="J2178" s="69"/>
      <c r="K2178" s="69"/>
      <c r="L2178" s="69"/>
      <c r="M2178" s="69"/>
      <c r="N2178" s="69"/>
      <c r="O2178" s="35"/>
      <c r="P2178" s="35" t="s">
        <v>26095</v>
      </c>
      <c r="Q2178" s="36">
        <v>1</v>
      </c>
      <c r="R2178" s="35" t="s">
        <v>27</v>
      </c>
      <c r="S2178" s="35" t="s">
        <v>28504</v>
      </c>
      <c r="T2178" s="35">
        <v>0</v>
      </c>
      <c r="U2178" s="35">
        <v>0</v>
      </c>
      <c r="V2178" s="36">
        <v>1</v>
      </c>
      <c r="W2178" s="36">
        <v>1</v>
      </c>
      <c r="X2178" s="37" t="s">
        <v>65</v>
      </c>
    </row>
    <row r="2179" spans="1:24" ht="24" customHeight="1" x14ac:dyDescent="0.2">
      <c r="A2179" s="50" t="s">
        <v>3735</v>
      </c>
      <c r="B2179" s="60" t="s">
        <v>4074</v>
      </c>
      <c r="C2179" s="76" t="s">
        <v>4074</v>
      </c>
      <c r="D2179" s="61" t="s">
        <v>4075</v>
      </c>
      <c r="E2179" s="53">
        <v>111284.46</v>
      </c>
      <c r="F2179" s="26">
        <v>0.21</v>
      </c>
      <c r="G2179" s="53">
        <v>195248.58900000001</v>
      </c>
      <c r="H2179" s="67"/>
      <c r="I2179" s="68"/>
      <c r="J2179" s="69"/>
      <c r="K2179" s="69"/>
      <c r="L2179" s="69"/>
      <c r="M2179" s="69"/>
      <c r="N2179" s="69"/>
      <c r="O2179" s="35"/>
      <c r="P2179" s="35" t="s">
        <v>26096</v>
      </c>
      <c r="Q2179" s="36">
        <v>1</v>
      </c>
      <c r="R2179" s="35" t="s">
        <v>27</v>
      </c>
      <c r="S2179" s="35" t="s">
        <v>28503</v>
      </c>
      <c r="T2179" s="35">
        <v>0</v>
      </c>
      <c r="U2179" s="35">
        <v>0</v>
      </c>
      <c r="V2179" s="36">
        <v>1</v>
      </c>
      <c r="W2179" s="36">
        <v>1</v>
      </c>
      <c r="X2179" s="37" t="s">
        <v>65</v>
      </c>
    </row>
    <row r="2180" spans="1:24" ht="24" customHeight="1" x14ac:dyDescent="0.2">
      <c r="A2180" s="50" t="s">
        <v>3735</v>
      </c>
      <c r="B2180" s="60" t="s">
        <v>4076</v>
      </c>
      <c r="C2180" s="76" t="s">
        <v>4076</v>
      </c>
      <c r="D2180" s="61" t="s">
        <v>4077</v>
      </c>
      <c r="E2180" s="53">
        <v>559157.79</v>
      </c>
      <c r="F2180" s="26">
        <v>0.21</v>
      </c>
      <c r="G2180" s="53">
        <v>981042.348</v>
      </c>
      <c r="H2180" s="67"/>
      <c r="I2180" s="68"/>
      <c r="J2180" s="69"/>
      <c r="K2180" s="69"/>
      <c r="L2180" s="69"/>
      <c r="M2180" s="69"/>
      <c r="N2180" s="69"/>
      <c r="O2180" s="35"/>
      <c r="P2180" s="35" t="s">
        <v>26097</v>
      </c>
      <c r="Q2180" s="36">
        <v>1</v>
      </c>
      <c r="R2180" s="35" t="s">
        <v>27</v>
      </c>
      <c r="S2180" s="35" t="s">
        <v>28503</v>
      </c>
      <c r="T2180" s="35">
        <v>0</v>
      </c>
      <c r="U2180" s="35">
        <v>0</v>
      </c>
      <c r="V2180" s="36">
        <v>1</v>
      </c>
      <c r="W2180" s="36">
        <v>1</v>
      </c>
      <c r="X2180" s="37" t="s">
        <v>65</v>
      </c>
    </row>
    <row r="2181" spans="1:24" ht="24" customHeight="1" x14ac:dyDescent="0.2">
      <c r="A2181" s="50" t="s">
        <v>3735</v>
      </c>
      <c r="B2181" s="60" t="s">
        <v>4078</v>
      </c>
      <c r="C2181" s="76" t="s">
        <v>4078</v>
      </c>
      <c r="D2181" s="61" t="s">
        <v>4079</v>
      </c>
      <c r="E2181" s="53">
        <v>559157.79</v>
      </c>
      <c r="F2181" s="26">
        <v>0.21</v>
      </c>
      <c r="G2181" s="53">
        <v>981042.348</v>
      </c>
      <c r="H2181" s="67"/>
      <c r="I2181" s="68"/>
      <c r="J2181" s="69"/>
      <c r="K2181" s="69"/>
      <c r="L2181" s="69"/>
      <c r="M2181" s="69"/>
      <c r="N2181" s="69"/>
      <c r="O2181" s="35"/>
      <c r="P2181" s="35" t="s">
        <v>26098</v>
      </c>
      <c r="Q2181" s="36">
        <v>1</v>
      </c>
      <c r="R2181" s="35" t="s">
        <v>27</v>
      </c>
      <c r="S2181" s="35" t="s">
        <v>28503</v>
      </c>
      <c r="T2181" s="35">
        <v>0</v>
      </c>
      <c r="U2181" s="35">
        <v>0</v>
      </c>
      <c r="V2181" s="36">
        <v>1</v>
      </c>
      <c r="W2181" s="36">
        <v>1</v>
      </c>
      <c r="X2181" s="37" t="s">
        <v>65</v>
      </c>
    </row>
    <row r="2182" spans="1:24" ht="24" customHeight="1" x14ac:dyDescent="0.2">
      <c r="A2182" s="50" t="s">
        <v>3735</v>
      </c>
      <c r="B2182" s="60" t="s">
        <v>4080</v>
      </c>
      <c r="C2182" s="76" t="s">
        <v>4080</v>
      </c>
      <c r="D2182" s="61" t="s">
        <v>4081</v>
      </c>
      <c r="E2182" s="53">
        <v>572959.56999999995</v>
      </c>
      <c r="F2182" s="26">
        <v>0.21</v>
      </c>
      <c r="G2182" s="53">
        <v>1005257.57</v>
      </c>
      <c r="H2182" s="67"/>
      <c r="I2182" s="68"/>
      <c r="J2182" s="69"/>
      <c r="K2182" s="69"/>
      <c r="L2182" s="69"/>
      <c r="M2182" s="69"/>
      <c r="N2182" s="69"/>
      <c r="O2182" s="35"/>
      <c r="P2182" s="35" t="s">
        <v>26099</v>
      </c>
      <c r="Q2182" s="36">
        <v>1</v>
      </c>
      <c r="R2182" s="35" t="s">
        <v>27</v>
      </c>
      <c r="S2182" s="35" t="s">
        <v>28503</v>
      </c>
      <c r="T2182" s="35">
        <v>0</v>
      </c>
      <c r="U2182" s="35">
        <v>0</v>
      </c>
      <c r="V2182" s="36">
        <v>1</v>
      </c>
      <c r="W2182" s="36">
        <v>1</v>
      </c>
      <c r="X2182" s="37" t="s">
        <v>65</v>
      </c>
    </row>
    <row r="2183" spans="1:24" ht="24" customHeight="1" x14ac:dyDescent="0.2">
      <c r="A2183" s="50" t="s">
        <v>3735</v>
      </c>
      <c r="B2183" s="60" t="s">
        <v>4082</v>
      </c>
      <c r="C2183" s="76" t="s">
        <v>4082</v>
      </c>
      <c r="D2183" s="61" t="s">
        <v>4083</v>
      </c>
      <c r="E2183" s="53">
        <v>572959.56999999995</v>
      </c>
      <c r="F2183" s="26">
        <v>0.21</v>
      </c>
      <c r="G2183" s="53">
        <v>1005257.57</v>
      </c>
      <c r="H2183" s="67"/>
      <c r="I2183" s="68"/>
      <c r="J2183" s="69"/>
      <c r="K2183" s="69"/>
      <c r="L2183" s="69"/>
      <c r="M2183" s="69"/>
      <c r="N2183" s="69"/>
      <c r="O2183" s="35"/>
      <c r="P2183" s="35" t="s">
        <v>26100</v>
      </c>
      <c r="Q2183" s="36">
        <v>1</v>
      </c>
      <c r="R2183" s="35" t="s">
        <v>27</v>
      </c>
      <c r="S2183" s="35" t="s">
        <v>28503</v>
      </c>
      <c r="T2183" s="35">
        <v>0</v>
      </c>
      <c r="U2183" s="35">
        <v>0</v>
      </c>
      <c r="V2183" s="36">
        <v>1</v>
      </c>
      <c r="W2183" s="36">
        <v>1</v>
      </c>
      <c r="X2183" s="37" t="s">
        <v>65</v>
      </c>
    </row>
    <row r="2184" spans="1:24" ht="24" customHeight="1" x14ac:dyDescent="0.2">
      <c r="A2184" s="50" t="s">
        <v>3735</v>
      </c>
      <c r="B2184" s="60" t="s">
        <v>4084</v>
      </c>
      <c r="C2184" s="76" t="s">
        <v>4084</v>
      </c>
      <c r="D2184" s="61" t="s">
        <v>4085</v>
      </c>
      <c r="E2184" s="53">
        <v>589670.91</v>
      </c>
      <c r="F2184" s="26">
        <v>0.21</v>
      </c>
      <c r="G2184" s="53">
        <v>1034577.612</v>
      </c>
      <c r="H2184" s="67"/>
      <c r="I2184" s="68"/>
      <c r="J2184" s="69"/>
      <c r="K2184" s="69"/>
      <c r="L2184" s="69"/>
      <c r="M2184" s="69"/>
      <c r="N2184" s="69"/>
      <c r="O2184" s="35"/>
      <c r="P2184" s="35" t="s">
        <v>26101</v>
      </c>
      <c r="Q2184" s="36">
        <v>1</v>
      </c>
      <c r="R2184" s="35" t="s">
        <v>27</v>
      </c>
      <c r="S2184" s="35" t="s">
        <v>28503</v>
      </c>
      <c r="T2184" s="35">
        <v>0</v>
      </c>
      <c r="U2184" s="35">
        <v>0</v>
      </c>
      <c r="V2184" s="36">
        <v>1</v>
      </c>
      <c r="W2184" s="36">
        <v>1</v>
      </c>
      <c r="X2184" s="37" t="s">
        <v>65</v>
      </c>
    </row>
    <row r="2185" spans="1:24" ht="24" customHeight="1" x14ac:dyDescent="0.2">
      <c r="A2185" s="50" t="s">
        <v>3735</v>
      </c>
      <c r="B2185" s="60" t="s">
        <v>4086</v>
      </c>
      <c r="C2185" s="76" t="s">
        <v>4086</v>
      </c>
      <c r="D2185" s="61" t="s">
        <v>4087</v>
      </c>
      <c r="E2185" s="53">
        <v>589670.91</v>
      </c>
      <c r="F2185" s="26">
        <v>0.21</v>
      </c>
      <c r="G2185" s="53">
        <v>1034577.612</v>
      </c>
      <c r="H2185" s="67"/>
      <c r="I2185" s="68"/>
      <c r="J2185" s="69"/>
      <c r="K2185" s="69"/>
      <c r="L2185" s="69"/>
      <c r="M2185" s="69"/>
      <c r="N2185" s="69"/>
      <c r="O2185" s="35"/>
      <c r="P2185" s="35" t="s">
        <v>26102</v>
      </c>
      <c r="Q2185" s="36">
        <v>1</v>
      </c>
      <c r="R2185" s="35" t="s">
        <v>27</v>
      </c>
      <c r="S2185" s="35" t="s">
        <v>28503</v>
      </c>
      <c r="T2185" s="35">
        <v>0</v>
      </c>
      <c r="U2185" s="35">
        <v>0</v>
      </c>
      <c r="V2185" s="36">
        <v>1</v>
      </c>
      <c r="W2185" s="36">
        <v>1</v>
      </c>
      <c r="X2185" s="37" t="s">
        <v>65</v>
      </c>
    </row>
    <row r="2186" spans="1:24" ht="24" customHeight="1" x14ac:dyDescent="0.2">
      <c r="A2186" s="50" t="s">
        <v>3735</v>
      </c>
      <c r="B2186" s="60" t="s">
        <v>4088</v>
      </c>
      <c r="C2186" s="76" t="s">
        <v>4088</v>
      </c>
      <c r="D2186" s="61" t="s">
        <v>4089</v>
      </c>
      <c r="E2186" s="53">
        <v>578977.61</v>
      </c>
      <c r="F2186" s="26">
        <v>0.21</v>
      </c>
      <c r="G2186" s="53">
        <v>1015816.211</v>
      </c>
      <c r="H2186" s="67"/>
      <c r="I2186" s="68"/>
      <c r="J2186" s="69"/>
      <c r="K2186" s="69"/>
      <c r="L2186" s="69"/>
      <c r="M2186" s="69"/>
      <c r="N2186" s="69"/>
      <c r="O2186" s="35"/>
      <c r="P2186" s="35" t="s">
        <v>26103</v>
      </c>
      <c r="Q2186" s="36">
        <v>1</v>
      </c>
      <c r="R2186" s="35" t="s">
        <v>27</v>
      </c>
      <c r="S2186" s="35" t="s">
        <v>28503</v>
      </c>
      <c r="T2186" s="35">
        <v>0</v>
      </c>
      <c r="U2186" s="35">
        <v>0</v>
      </c>
      <c r="V2186" s="36">
        <v>1</v>
      </c>
      <c r="W2186" s="36">
        <v>1</v>
      </c>
      <c r="X2186" s="37" t="s">
        <v>65</v>
      </c>
    </row>
    <row r="2187" spans="1:24" ht="24" customHeight="1" x14ac:dyDescent="0.2">
      <c r="A2187" s="50" t="s">
        <v>3735</v>
      </c>
      <c r="B2187" s="60" t="s">
        <v>4090</v>
      </c>
      <c r="C2187" s="76" t="s">
        <v>4090</v>
      </c>
      <c r="D2187" s="61" t="s">
        <v>4091</v>
      </c>
      <c r="E2187" s="53">
        <v>578977.61</v>
      </c>
      <c r="F2187" s="26">
        <v>0.21</v>
      </c>
      <c r="G2187" s="53">
        <v>1015816.211</v>
      </c>
      <c r="H2187" s="67"/>
      <c r="I2187" s="68"/>
      <c r="J2187" s="69"/>
      <c r="K2187" s="69"/>
      <c r="L2187" s="69"/>
      <c r="M2187" s="69"/>
      <c r="N2187" s="69"/>
      <c r="O2187" s="35"/>
      <c r="P2187" s="35" t="s">
        <v>26104</v>
      </c>
      <c r="Q2187" s="36">
        <v>1</v>
      </c>
      <c r="R2187" s="35" t="s">
        <v>27</v>
      </c>
      <c r="S2187" s="35" t="s">
        <v>28503</v>
      </c>
      <c r="T2187" s="35">
        <v>0</v>
      </c>
      <c r="U2187" s="35">
        <v>0</v>
      </c>
      <c r="V2187" s="36">
        <v>1</v>
      </c>
      <c r="W2187" s="36">
        <v>1</v>
      </c>
      <c r="X2187" s="37" t="s">
        <v>65</v>
      </c>
    </row>
    <row r="2188" spans="1:24" ht="24" customHeight="1" x14ac:dyDescent="0.2">
      <c r="A2188" s="50" t="s">
        <v>3735</v>
      </c>
      <c r="B2188" s="60" t="s">
        <v>4092</v>
      </c>
      <c r="C2188" s="76" t="s">
        <v>4092</v>
      </c>
      <c r="D2188" s="61" t="s">
        <v>4093</v>
      </c>
      <c r="E2188" s="53">
        <v>578977.61</v>
      </c>
      <c r="F2188" s="26">
        <v>0.21</v>
      </c>
      <c r="G2188" s="53">
        <v>1015816.211</v>
      </c>
      <c r="H2188" s="67"/>
      <c r="I2188" s="68"/>
      <c r="J2188" s="69"/>
      <c r="K2188" s="69"/>
      <c r="L2188" s="69"/>
      <c r="M2188" s="69"/>
      <c r="N2188" s="69"/>
      <c r="O2188" s="35"/>
      <c r="P2188" s="35" t="s">
        <v>26105</v>
      </c>
      <c r="Q2188" s="36">
        <v>1</v>
      </c>
      <c r="R2188" s="35" t="s">
        <v>27</v>
      </c>
      <c r="S2188" s="35" t="s">
        <v>28503</v>
      </c>
      <c r="T2188" s="35">
        <v>0</v>
      </c>
      <c r="U2188" s="35">
        <v>0</v>
      </c>
      <c r="V2188" s="36">
        <v>1</v>
      </c>
      <c r="W2188" s="36">
        <v>1</v>
      </c>
      <c r="X2188" s="37" t="s">
        <v>65</v>
      </c>
    </row>
    <row r="2189" spans="1:24" ht="24" customHeight="1" x14ac:dyDescent="0.2">
      <c r="A2189" s="50" t="s">
        <v>3735</v>
      </c>
      <c r="B2189" s="60" t="s">
        <v>4094</v>
      </c>
      <c r="C2189" s="76" t="s">
        <v>4094</v>
      </c>
      <c r="D2189" s="61" t="s">
        <v>4095</v>
      </c>
      <c r="E2189" s="53">
        <v>578977.61</v>
      </c>
      <c r="F2189" s="26">
        <v>0.21</v>
      </c>
      <c r="G2189" s="53">
        <v>1015816.211</v>
      </c>
      <c r="H2189" s="67"/>
      <c r="I2189" s="68"/>
      <c r="J2189" s="69"/>
      <c r="K2189" s="69"/>
      <c r="L2189" s="69"/>
      <c r="M2189" s="69"/>
      <c r="N2189" s="69"/>
      <c r="O2189" s="35"/>
      <c r="P2189" s="35" t="s">
        <v>26106</v>
      </c>
      <c r="Q2189" s="36">
        <v>1</v>
      </c>
      <c r="R2189" s="35" t="s">
        <v>27</v>
      </c>
      <c r="S2189" s="35" t="s">
        <v>28503</v>
      </c>
      <c r="T2189" s="35">
        <v>0</v>
      </c>
      <c r="U2189" s="35">
        <v>0</v>
      </c>
      <c r="V2189" s="36">
        <v>1</v>
      </c>
      <c r="W2189" s="36">
        <v>1</v>
      </c>
      <c r="X2189" s="37" t="s">
        <v>65</v>
      </c>
    </row>
    <row r="2190" spans="1:24" ht="24" customHeight="1" x14ac:dyDescent="0.2">
      <c r="A2190" s="50" t="s">
        <v>3735</v>
      </c>
      <c r="B2190" s="60" t="s">
        <v>4096</v>
      </c>
      <c r="C2190" s="76" t="s">
        <v>4096</v>
      </c>
      <c r="D2190" s="61" t="s">
        <v>4097</v>
      </c>
      <c r="E2190" s="53">
        <v>578977.61</v>
      </c>
      <c r="F2190" s="26">
        <v>0.21</v>
      </c>
      <c r="G2190" s="53">
        <v>1015816.211</v>
      </c>
      <c r="H2190" s="67"/>
      <c r="I2190" s="68"/>
      <c r="J2190" s="69"/>
      <c r="K2190" s="69"/>
      <c r="L2190" s="69"/>
      <c r="M2190" s="69"/>
      <c r="N2190" s="69"/>
      <c r="O2190" s="35"/>
      <c r="P2190" s="35" t="s">
        <v>26107</v>
      </c>
      <c r="Q2190" s="36">
        <v>1</v>
      </c>
      <c r="R2190" s="35" t="s">
        <v>27</v>
      </c>
      <c r="S2190" s="35" t="s">
        <v>28503</v>
      </c>
      <c r="T2190" s="35">
        <v>0</v>
      </c>
      <c r="U2190" s="35">
        <v>0</v>
      </c>
      <c r="V2190" s="36">
        <v>1</v>
      </c>
      <c r="W2190" s="36">
        <v>1</v>
      </c>
      <c r="X2190" s="37" t="s">
        <v>65</v>
      </c>
    </row>
    <row r="2191" spans="1:24" ht="24" customHeight="1" x14ac:dyDescent="0.2">
      <c r="A2191" s="50" t="s">
        <v>3735</v>
      </c>
      <c r="B2191" s="60" t="s">
        <v>4098</v>
      </c>
      <c r="C2191" s="76" t="s">
        <v>4098</v>
      </c>
      <c r="D2191" s="61" t="s">
        <v>4099</v>
      </c>
      <c r="E2191" s="53">
        <v>578977.61</v>
      </c>
      <c r="F2191" s="26">
        <v>0.21</v>
      </c>
      <c r="G2191" s="53">
        <v>1015816.211</v>
      </c>
      <c r="H2191" s="67"/>
      <c r="I2191" s="68"/>
      <c r="J2191" s="69"/>
      <c r="K2191" s="69"/>
      <c r="L2191" s="69"/>
      <c r="M2191" s="69"/>
      <c r="N2191" s="69"/>
      <c r="O2191" s="35"/>
      <c r="P2191" s="35" t="s">
        <v>26108</v>
      </c>
      <c r="Q2191" s="36">
        <v>1</v>
      </c>
      <c r="R2191" s="35" t="s">
        <v>27</v>
      </c>
      <c r="S2191" s="35" t="s">
        <v>28503</v>
      </c>
      <c r="T2191" s="35">
        <v>0</v>
      </c>
      <c r="U2191" s="35">
        <v>0</v>
      </c>
      <c r="V2191" s="36">
        <v>1</v>
      </c>
      <c r="W2191" s="36">
        <v>1</v>
      </c>
      <c r="X2191" s="37" t="s">
        <v>65</v>
      </c>
    </row>
    <row r="2192" spans="1:24" ht="24" customHeight="1" x14ac:dyDescent="0.2">
      <c r="A2192" s="50" t="s">
        <v>3735</v>
      </c>
      <c r="B2192" s="60" t="s">
        <v>4100</v>
      </c>
      <c r="C2192" s="76" t="s">
        <v>4100</v>
      </c>
      <c r="D2192" s="61" t="s">
        <v>4101</v>
      </c>
      <c r="E2192" s="53">
        <v>214238.19</v>
      </c>
      <c r="F2192" s="26">
        <v>0.21</v>
      </c>
      <c r="G2192" s="53">
        <v>375880.91</v>
      </c>
      <c r="H2192" s="67"/>
      <c r="I2192" s="68"/>
      <c r="J2192" s="69"/>
      <c r="K2192" s="69"/>
      <c r="L2192" s="69"/>
      <c r="M2192" s="69"/>
      <c r="N2192" s="69"/>
      <c r="O2192" s="35"/>
      <c r="P2192" s="35" t="s">
        <v>26109</v>
      </c>
      <c r="Q2192" s="36">
        <v>1</v>
      </c>
      <c r="R2192" s="35" t="s">
        <v>27</v>
      </c>
      <c r="S2192" s="35" t="s">
        <v>28504</v>
      </c>
      <c r="T2192" s="35">
        <v>0</v>
      </c>
      <c r="U2192" s="35">
        <v>0</v>
      </c>
      <c r="V2192" s="36">
        <v>1</v>
      </c>
      <c r="W2192" s="36">
        <v>1</v>
      </c>
      <c r="X2192" s="37" t="s">
        <v>65</v>
      </c>
    </row>
    <row r="2193" spans="1:24" ht="24" customHeight="1" x14ac:dyDescent="0.2">
      <c r="A2193" s="50" t="s">
        <v>3735</v>
      </c>
      <c r="B2193" s="60" t="s">
        <v>4102</v>
      </c>
      <c r="C2193" s="76" t="s">
        <v>4102</v>
      </c>
      <c r="D2193" s="61" t="s">
        <v>4103</v>
      </c>
      <c r="E2193" s="53">
        <v>197402.52</v>
      </c>
      <c r="F2193" s="26">
        <v>0.21</v>
      </c>
      <c r="G2193" s="53">
        <v>346342.717</v>
      </c>
      <c r="H2193" s="67"/>
      <c r="I2193" s="68"/>
      <c r="J2193" s="69"/>
      <c r="K2193" s="69"/>
      <c r="L2193" s="69"/>
      <c r="M2193" s="69"/>
      <c r="N2193" s="69"/>
      <c r="O2193" s="35"/>
      <c r="P2193" s="35" t="s">
        <v>26110</v>
      </c>
      <c r="Q2193" s="36">
        <v>1</v>
      </c>
      <c r="R2193" s="35" t="s">
        <v>27</v>
      </c>
      <c r="S2193" s="35" t="s">
        <v>28504</v>
      </c>
      <c r="T2193" s="35">
        <v>0</v>
      </c>
      <c r="U2193" s="35">
        <v>0</v>
      </c>
      <c r="V2193" s="36">
        <v>1</v>
      </c>
      <c r="W2193" s="36">
        <v>1</v>
      </c>
      <c r="X2193" s="37" t="s">
        <v>65</v>
      </c>
    </row>
    <row r="2194" spans="1:24" ht="24" customHeight="1" x14ac:dyDescent="0.2">
      <c r="A2194" s="50" t="s">
        <v>3735</v>
      </c>
      <c r="B2194" s="60" t="s">
        <v>4104</v>
      </c>
      <c r="C2194" s="76" t="s">
        <v>4104</v>
      </c>
      <c r="D2194" s="61" t="s">
        <v>4105</v>
      </c>
      <c r="E2194" s="53">
        <v>964531.68</v>
      </c>
      <c r="F2194" s="26">
        <v>0.21</v>
      </c>
      <c r="G2194" s="53">
        <v>1692270.8370000001</v>
      </c>
      <c r="H2194" s="67"/>
      <c r="I2194" s="68"/>
      <c r="J2194" s="69"/>
      <c r="K2194" s="69"/>
      <c r="L2194" s="69"/>
      <c r="M2194" s="69"/>
      <c r="N2194" s="69"/>
      <c r="O2194" s="35"/>
      <c r="P2194" s="35" t="s">
        <v>65</v>
      </c>
      <c r="Q2194" s="36">
        <v>1</v>
      </c>
      <c r="R2194" s="35" t="s">
        <v>27</v>
      </c>
      <c r="S2194" s="35" t="s">
        <v>28503</v>
      </c>
      <c r="T2194" s="35">
        <v>0</v>
      </c>
      <c r="U2194" s="35">
        <v>0</v>
      </c>
      <c r="V2194" s="36">
        <v>1</v>
      </c>
      <c r="W2194" s="36">
        <v>1</v>
      </c>
      <c r="X2194" s="37" t="s">
        <v>65</v>
      </c>
    </row>
    <row r="2195" spans="1:24" ht="24" customHeight="1" x14ac:dyDescent="0.2">
      <c r="A2195" s="50" t="s">
        <v>3735</v>
      </c>
      <c r="B2195" s="60" t="s">
        <v>4106</v>
      </c>
      <c r="C2195" s="76" t="s">
        <v>4106</v>
      </c>
      <c r="D2195" s="61" t="s">
        <v>4107</v>
      </c>
      <c r="E2195" s="53">
        <v>1249320.4099999999</v>
      </c>
      <c r="F2195" s="26">
        <v>0.21</v>
      </c>
      <c r="G2195" s="53">
        <v>2191932.6540000001</v>
      </c>
      <c r="H2195" s="67"/>
      <c r="I2195" s="68"/>
      <c r="J2195" s="69"/>
      <c r="K2195" s="69"/>
      <c r="L2195" s="69"/>
      <c r="M2195" s="69"/>
      <c r="N2195" s="69"/>
      <c r="O2195" s="35"/>
      <c r="P2195" s="35" t="s">
        <v>65</v>
      </c>
      <c r="Q2195" s="36">
        <v>1</v>
      </c>
      <c r="R2195" s="35" t="s">
        <v>27</v>
      </c>
      <c r="S2195" s="35" t="s">
        <v>28504</v>
      </c>
      <c r="T2195" s="35">
        <v>0</v>
      </c>
      <c r="U2195" s="35">
        <v>0</v>
      </c>
      <c r="V2195" s="36">
        <v>1</v>
      </c>
      <c r="W2195" s="36">
        <v>1</v>
      </c>
      <c r="X2195" s="37" t="s">
        <v>65</v>
      </c>
    </row>
    <row r="2196" spans="1:24" ht="24" customHeight="1" x14ac:dyDescent="0.2">
      <c r="A2196" s="50" t="s">
        <v>3735</v>
      </c>
      <c r="B2196" s="60" t="s">
        <v>4108</v>
      </c>
      <c r="C2196" s="76" t="s">
        <v>4108</v>
      </c>
      <c r="D2196" s="61" t="s">
        <v>4109</v>
      </c>
      <c r="E2196" s="53">
        <v>4376.7700000000004</v>
      </c>
      <c r="F2196" s="26">
        <v>0.21</v>
      </c>
      <c r="G2196" s="53">
        <v>7679.0469999999996</v>
      </c>
      <c r="H2196" s="67"/>
      <c r="I2196" s="68"/>
      <c r="J2196" s="69"/>
      <c r="K2196" s="69"/>
      <c r="L2196" s="69"/>
      <c r="M2196" s="69"/>
      <c r="N2196" s="69"/>
      <c r="O2196" s="35"/>
      <c r="P2196" s="35" t="s">
        <v>26111</v>
      </c>
      <c r="Q2196" s="36">
        <v>1</v>
      </c>
      <c r="R2196" s="35" t="s">
        <v>27</v>
      </c>
      <c r="S2196" s="35" t="s">
        <v>28504</v>
      </c>
      <c r="T2196" s="35">
        <v>0</v>
      </c>
      <c r="U2196" s="35">
        <v>0</v>
      </c>
      <c r="V2196" s="36">
        <v>1</v>
      </c>
      <c r="W2196" s="36">
        <v>1</v>
      </c>
      <c r="X2196" s="37" t="s">
        <v>65</v>
      </c>
    </row>
    <row r="2197" spans="1:24" ht="24" customHeight="1" x14ac:dyDescent="0.2">
      <c r="A2197" s="50" t="s">
        <v>3735</v>
      </c>
      <c r="B2197" s="60" t="s">
        <v>4110</v>
      </c>
      <c r="C2197" s="76" t="s">
        <v>4110</v>
      </c>
      <c r="D2197" s="61" t="s">
        <v>4111</v>
      </c>
      <c r="E2197" s="53">
        <v>3804.79</v>
      </c>
      <c r="F2197" s="26">
        <v>0.21</v>
      </c>
      <c r="G2197" s="53">
        <v>6675.51</v>
      </c>
      <c r="H2197" s="67"/>
      <c r="I2197" s="68"/>
      <c r="J2197" s="69"/>
      <c r="K2197" s="69"/>
      <c r="L2197" s="69"/>
      <c r="M2197" s="69"/>
      <c r="N2197" s="69"/>
      <c r="O2197" s="35"/>
      <c r="P2197" s="35" t="s">
        <v>26112</v>
      </c>
      <c r="Q2197" s="36">
        <v>1</v>
      </c>
      <c r="R2197" s="35" t="s">
        <v>27</v>
      </c>
      <c r="S2197" s="35" t="s">
        <v>28503</v>
      </c>
      <c r="T2197" s="35">
        <v>0</v>
      </c>
      <c r="U2197" s="35">
        <v>0</v>
      </c>
      <c r="V2197" s="36">
        <v>1</v>
      </c>
      <c r="W2197" s="36">
        <v>1</v>
      </c>
      <c r="X2197" s="37" t="s">
        <v>65</v>
      </c>
    </row>
    <row r="2198" spans="1:24" ht="24" customHeight="1" x14ac:dyDescent="0.2">
      <c r="A2198" s="50" t="s">
        <v>3735</v>
      </c>
      <c r="B2198" s="60" t="s">
        <v>4112</v>
      </c>
      <c r="C2198" s="76" t="s">
        <v>4112</v>
      </c>
      <c r="D2198" s="61" t="s">
        <v>4113</v>
      </c>
      <c r="E2198" s="53">
        <v>1989.49</v>
      </c>
      <c r="F2198" s="26">
        <v>0.21</v>
      </c>
      <c r="G2198" s="53">
        <v>3490.56</v>
      </c>
      <c r="H2198" s="67"/>
      <c r="I2198" s="68"/>
      <c r="J2198" s="69"/>
      <c r="K2198" s="69"/>
      <c r="L2198" s="69"/>
      <c r="M2198" s="69"/>
      <c r="N2198" s="69"/>
      <c r="O2198" s="35"/>
      <c r="P2198" s="35" t="s">
        <v>26113</v>
      </c>
      <c r="Q2198" s="36">
        <v>1</v>
      </c>
      <c r="R2198" s="35" t="s">
        <v>27</v>
      </c>
      <c r="S2198" s="35" t="s">
        <v>28504</v>
      </c>
      <c r="T2198" s="35">
        <v>0</v>
      </c>
      <c r="U2198" s="35">
        <v>0</v>
      </c>
      <c r="V2198" s="36">
        <v>1</v>
      </c>
      <c r="W2198" s="36">
        <v>1</v>
      </c>
      <c r="X2198" s="37" t="s">
        <v>65</v>
      </c>
    </row>
    <row r="2199" spans="1:24" ht="24" customHeight="1" x14ac:dyDescent="0.2">
      <c r="A2199" s="50" t="s">
        <v>3735</v>
      </c>
      <c r="B2199" s="60" t="s">
        <v>4114</v>
      </c>
      <c r="C2199" s="76" t="s">
        <v>4114</v>
      </c>
      <c r="D2199" s="61" t="s">
        <v>4115</v>
      </c>
      <c r="E2199" s="53">
        <v>6938.18</v>
      </c>
      <c r="F2199" s="26">
        <v>0.21</v>
      </c>
      <c r="G2199" s="53">
        <v>12173.036</v>
      </c>
      <c r="H2199" s="67"/>
      <c r="I2199" s="68"/>
      <c r="J2199" s="69"/>
      <c r="K2199" s="69"/>
      <c r="L2199" s="69"/>
      <c r="M2199" s="69"/>
      <c r="N2199" s="69"/>
      <c r="O2199" s="35"/>
      <c r="P2199" s="35" t="s">
        <v>26114</v>
      </c>
      <c r="Q2199" s="36">
        <v>1</v>
      </c>
      <c r="R2199" s="35" t="s">
        <v>27</v>
      </c>
      <c r="S2199" s="35" t="s">
        <v>28504</v>
      </c>
      <c r="T2199" s="35">
        <v>0</v>
      </c>
      <c r="U2199" s="35">
        <v>0</v>
      </c>
      <c r="V2199" s="36">
        <v>1</v>
      </c>
      <c r="W2199" s="36">
        <v>1</v>
      </c>
      <c r="X2199" s="37" t="s">
        <v>65</v>
      </c>
    </row>
    <row r="2200" spans="1:24" ht="24" customHeight="1" x14ac:dyDescent="0.2">
      <c r="A2200" s="50" t="s">
        <v>3735</v>
      </c>
      <c r="B2200" s="60" t="s">
        <v>4116</v>
      </c>
      <c r="C2200" s="76" t="s">
        <v>4116</v>
      </c>
      <c r="D2200" s="61" t="s">
        <v>4117</v>
      </c>
      <c r="E2200" s="53">
        <v>762752.41</v>
      </c>
      <c r="F2200" s="26">
        <v>0.21</v>
      </c>
      <c r="G2200" s="53">
        <v>1338249.098</v>
      </c>
      <c r="H2200" s="67"/>
      <c r="I2200" s="68"/>
      <c r="J2200" s="69"/>
      <c r="K2200" s="69"/>
      <c r="L2200" s="69"/>
      <c r="M2200" s="69"/>
      <c r="N2200" s="69"/>
      <c r="O2200" s="35"/>
      <c r="P2200" s="35" t="s">
        <v>26115</v>
      </c>
      <c r="Q2200" s="36">
        <v>1</v>
      </c>
      <c r="R2200" s="35" t="s">
        <v>27</v>
      </c>
      <c r="S2200" s="35" t="s">
        <v>28504</v>
      </c>
      <c r="T2200" s="35">
        <v>0</v>
      </c>
      <c r="U2200" s="35">
        <v>0</v>
      </c>
      <c r="V2200" s="36">
        <v>1</v>
      </c>
      <c r="W2200" s="36">
        <v>1</v>
      </c>
      <c r="X2200" s="37" t="s">
        <v>65</v>
      </c>
    </row>
    <row r="2201" spans="1:24" ht="24" customHeight="1" x14ac:dyDescent="0.2">
      <c r="A2201" s="50" t="s">
        <v>3735</v>
      </c>
      <c r="B2201" s="60" t="s">
        <v>4118</v>
      </c>
      <c r="C2201" s="76" t="s">
        <v>4118</v>
      </c>
      <c r="D2201" s="61" t="s">
        <v>4119</v>
      </c>
      <c r="E2201" s="53">
        <v>540680.87</v>
      </c>
      <c r="F2201" s="26">
        <v>0.21</v>
      </c>
      <c r="G2201" s="53">
        <v>948624.58499999996</v>
      </c>
      <c r="H2201" s="67"/>
      <c r="I2201" s="68"/>
      <c r="J2201" s="69"/>
      <c r="K2201" s="69"/>
      <c r="L2201" s="69"/>
      <c r="M2201" s="69"/>
      <c r="N2201" s="69"/>
      <c r="O2201" s="35"/>
      <c r="P2201" s="35" t="s">
        <v>26116</v>
      </c>
      <c r="Q2201" s="36">
        <v>1</v>
      </c>
      <c r="R2201" s="35" t="s">
        <v>27</v>
      </c>
      <c r="S2201" s="35" t="s">
        <v>28504</v>
      </c>
      <c r="T2201" s="35">
        <v>0</v>
      </c>
      <c r="U2201" s="35">
        <v>0</v>
      </c>
      <c r="V2201" s="36">
        <v>1</v>
      </c>
      <c r="W2201" s="36">
        <v>1</v>
      </c>
      <c r="X2201" s="37" t="s">
        <v>65</v>
      </c>
    </row>
    <row r="2202" spans="1:24" ht="24" customHeight="1" x14ac:dyDescent="0.2">
      <c r="A2202" s="50" t="s">
        <v>3735</v>
      </c>
      <c r="B2202" s="60" t="s">
        <v>4120</v>
      </c>
      <c r="C2202" s="76" t="s">
        <v>4120</v>
      </c>
      <c r="D2202" s="61" t="s">
        <v>4121</v>
      </c>
      <c r="E2202" s="53">
        <v>668328.47</v>
      </c>
      <c r="F2202" s="26">
        <v>0.21</v>
      </c>
      <c r="G2202" s="53">
        <v>1172582.2990000001</v>
      </c>
      <c r="H2202" s="67"/>
      <c r="I2202" s="68"/>
      <c r="J2202" s="69"/>
      <c r="K2202" s="69"/>
      <c r="L2202" s="69"/>
      <c r="M2202" s="69"/>
      <c r="N2202" s="69"/>
      <c r="O2202" s="35"/>
      <c r="P2202" s="35" t="s">
        <v>26117</v>
      </c>
      <c r="Q2202" s="36">
        <v>1</v>
      </c>
      <c r="R2202" s="35" t="s">
        <v>27</v>
      </c>
      <c r="S2202" s="35" t="s">
        <v>28504</v>
      </c>
      <c r="T2202" s="35">
        <v>0</v>
      </c>
      <c r="U2202" s="35">
        <v>0</v>
      </c>
      <c r="V2202" s="36">
        <v>1</v>
      </c>
      <c r="W2202" s="36">
        <v>1</v>
      </c>
      <c r="X2202" s="37" t="s">
        <v>65</v>
      </c>
    </row>
    <row r="2203" spans="1:24" ht="24" customHeight="1" x14ac:dyDescent="0.2">
      <c r="A2203" s="50" t="s">
        <v>3735</v>
      </c>
      <c r="B2203" s="60" t="s">
        <v>4122</v>
      </c>
      <c r="C2203" s="76" t="s">
        <v>4122</v>
      </c>
      <c r="D2203" s="61" t="s">
        <v>4123</v>
      </c>
      <c r="E2203" s="53">
        <v>9126.5499999999993</v>
      </c>
      <c r="F2203" s="26">
        <v>0.21</v>
      </c>
      <c r="G2203" s="53">
        <v>16012.535</v>
      </c>
      <c r="H2203" s="67"/>
      <c r="I2203" s="68"/>
      <c r="J2203" s="69"/>
      <c r="K2203" s="69"/>
      <c r="L2203" s="69"/>
      <c r="M2203" s="69"/>
      <c r="N2203" s="69"/>
      <c r="O2203" s="35"/>
      <c r="P2203" s="35" t="s">
        <v>26118</v>
      </c>
      <c r="Q2203" s="36">
        <v>1</v>
      </c>
      <c r="R2203" s="35" t="s">
        <v>27</v>
      </c>
      <c r="S2203" s="35" t="s">
        <v>28503</v>
      </c>
      <c r="T2203" s="35">
        <v>0</v>
      </c>
      <c r="U2203" s="35">
        <v>0</v>
      </c>
      <c r="V2203" s="36">
        <v>1</v>
      </c>
      <c r="W2203" s="36">
        <v>1</v>
      </c>
      <c r="X2203" s="37" t="s">
        <v>65</v>
      </c>
    </row>
    <row r="2204" spans="1:24" ht="24" customHeight="1" x14ac:dyDescent="0.2">
      <c r="A2204" s="50" t="s">
        <v>3735</v>
      </c>
      <c r="B2204" s="60" t="s">
        <v>4124</v>
      </c>
      <c r="C2204" s="76" t="s">
        <v>4124</v>
      </c>
      <c r="D2204" s="61" t="s">
        <v>4125</v>
      </c>
      <c r="E2204" s="53">
        <v>433822.9</v>
      </c>
      <c r="F2204" s="26">
        <v>0.21</v>
      </c>
      <c r="G2204" s="53">
        <v>761142.28399999999</v>
      </c>
      <c r="H2204" s="67"/>
      <c r="I2204" s="68"/>
      <c r="J2204" s="69"/>
      <c r="K2204" s="69"/>
      <c r="L2204" s="69"/>
      <c r="M2204" s="69"/>
      <c r="N2204" s="69"/>
      <c r="O2204" s="35"/>
      <c r="P2204" s="35" t="s">
        <v>26119</v>
      </c>
      <c r="Q2204" s="36">
        <v>1</v>
      </c>
      <c r="R2204" s="35" t="s">
        <v>27</v>
      </c>
      <c r="S2204" s="35" t="s">
        <v>28503</v>
      </c>
      <c r="T2204" s="35">
        <v>0</v>
      </c>
      <c r="U2204" s="35">
        <v>0</v>
      </c>
      <c r="V2204" s="36">
        <v>1</v>
      </c>
      <c r="W2204" s="36">
        <v>1</v>
      </c>
      <c r="X2204" s="37" t="s">
        <v>65</v>
      </c>
    </row>
    <row r="2205" spans="1:24" ht="24" customHeight="1" x14ac:dyDescent="0.2">
      <c r="A2205" s="50" t="s">
        <v>3735</v>
      </c>
      <c r="B2205" s="60" t="s">
        <v>4126</v>
      </c>
      <c r="C2205" s="76" t="s">
        <v>4126</v>
      </c>
      <c r="D2205" s="61" t="s">
        <v>4127</v>
      </c>
      <c r="E2205" s="53">
        <v>773197</v>
      </c>
      <c r="F2205" s="26">
        <v>0.21</v>
      </c>
      <c r="G2205" s="53">
        <v>1356574.1370000001</v>
      </c>
      <c r="H2205" s="67"/>
      <c r="I2205" s="68"/>
      <c r="J2205" s="69"/>
      <c r="K2205" s="69"/>
      <c r="L2205" s="69"/>
      <c r="M2205" s="69"/>
      <c r="N2205" s="69"/>
      <c r="O2205" s="35"/>
      <c r="P2205" s="35" t="s">
        <v>26120</v>
      </c>
      <c r="Q2205" s="36">
        <v>1</v>
      </c>
      <c r="R2205" s="35" t="s">
        <v>27</v>
      </c>
      <c r="S2205" s="35" t="s">
        <v>28504</v>
      </c>
      <c r="T2205" s="35">
        <v>0</v>
      </c>
      <c r="U2205" s="35">
        <v>0</v>
      </c>
      <c r="V2205" s="36">
        <v>1</v>
      </c>
      <c r="W2205" s="36">
        <v>1</v>
      </c>
      <c r="X2205" s="37" t="s">
        <v>65</v>
      </c>
    </row>
    <row r="2206" spans="1:24" ht="24" customHeight="1" x14ac:dyDescent="0.2">
      <c r="A2206" s="50" t="s">
        <v>3735</v>
      </c>
      <c r="B2206" s="60" t="s">
        <v>4128</v>
      </c>
      <c r="C2206" s="76" t="s">
        <v>4128</v>
      </c>
      <c r="D2206" s="61" t="s">
        <v>4129</v>
      </c>
      <c r="E2206" s="53">
        <v>628589.38</v>
      </c>
      <c r="F2206" s="26">
        <v>0.21</v>
      </c>
      <c r="G2206" s="53">
        <v>1102860.0660000001</v>
      </c>
      <c r="H2206" s="67"/>
      <c r="I2206" s="68"/>
      <c r="J2206" s="69"/>
      <c r="K2206" s="69"/>
      <c r="L2206" s="69"/>
      <c r="M2206" s="69"/>
      <c r="N2206" s="69"/>
      <c r="O2206" s="35"/>
      <c r="P2206" s="35" t="s">
        <v>26121</v>
      </c>
      <c r="Q2206" s="36">
        <v>1</v>
      </c>
      <c r="R2206" s="35" t="s">
        <v>27</v>
      </c>
      <c r="S2206" s="35" t="s">
        <v>28503</v>
      </c>
      <c r="T2206" s="35">
        <v>0</v>
      </c>
      <c r="U2206" s="35">
        <v>0</v>
      </c>
      <c r="V2206" s="36">
        <v>1</v>
      </c>
      <c r="W2206" s="36">
        <v>1</v>
      </c>
      <c r="X2206" s="37" t="s">
        <v>65</v>
      </c>
    </row>
    <row r="2207" spans="1:24" ht="24" customHeight="1" x14ac:dyDescent="0.2">
      <c r="A2207" s="50" t="s">
        <v>3735</v>
      </c>
      <c r="B2207" s="60" t="s">
        <v>4130</v>
      </c>
      <c r="C2207" s="76" t="s">
        <v>4130</v>
      </c>
      <c r="D2207" s="61" t="s">
        <v>4131</v>
      </c>
      <c r="E2207" s="53">
        <v>628589.38</v>
      </c>
      <c r="F2207" s="26">
        <v>0.21</v>
      </c>
      <c r="G2207" s="53">
        <v>1102860.0660000001</v>
      </c>
      <c r="H2207" s="67"/>
      <c r="I2207" s="68"/>
      <c r="J2207" s="69"/>
      <c r="K2207" s="69"/>
      <c r="L2207" s="69"/>
      <c r="M2207" s="69"/>
      <c r="N2207" s="69"/>
      <c r="O2207" s="35"/>
      <c r="P2207" s="35" t="s">
        <v>26122</v>
      </c>
      <c r="Q2207" s="36">
        <v>1</v>
      </c>
      <c r="R2207" s="35" t="s">
        <v>27</v>
      </c>
      <c r="S2207" s="35" t="s">
        <v>28503</v>
      </c>
      <c r="T2207" s="35">
        <v>0</v>
      </c>
      <c r="U2207" s="35">
        <v>0</v>
      </c>
      <c r="V2207" s="36">
        <v>1</v>
      </c>
      <c r="W2207" s="36">
        <v>1</v>
      </c>
      <c r="X2207" s="37" t="s">
        <v>65</v>
      </c>
    </row>
    <row r="2208" spans="1:24" ht="24" customHeight="1" x14ac:dyDescent="0.2">
      <c r="A2208" s="50" t="s">
        <v>3735</v>
      </c>
      <c r="B2208" s="60" t="s">
        <v>4132</v>
      </c>
      <c r="C2208" s="76" t="s">
        <v>4132</v>
      </c>
      <c r="D2208" s="61" t="s">
        <v>4133</v>
      </c>
      <c r="E2208" s="53">
        <v>628589.38</v>
      </c>
      <c r="F2208" s="26">
        <v>0.21</v>
      </c>
      <c r="G2208" s="53">
        <v>1102860.0660000001</v>
      </c>
      <c r="H2208" s="67"/>
      <c r="I2208" s="68"/>
      <c r="J2208" s="69"/>
      <c r="K2208" s="69"/>
      <c r="L2208" s="69"/>
      <c r="M2208" s="69"/>
      <c r="N2208" s="69"/>
      <c r="O2208" s="35"/>
      <c r="P2208" s="35" t="s">
        <v>26123</v>
      </c>
      <c r="Q2208" s="36">
        <v>1</v>
      </c>
      <c r="R2208" s="35" t="s">
        <v>27</v>
      </c>
      <c r="S2208" s="35" t="s">
        <v>28503</v>
      </c>
      <c r="T2208" s="35">
        <v>0</v>
      </c>
      <c r="U2208" s="35">
        <v>0</v>
      </c>
      <c r="V2208" s="36">
        <v>1</v>
      </c>
      <c r="W2208" s="36">
        <v>1</v>
      </c>
      <c r="X2208" s="37" t="s">
        <v>65</v>
      </c>
    </row>
    <row r="2209" spans="1:24" ht="24" customHeight="1" x14ac:dyDescent="0.2">
      <c r="A2209" s="50" t="s">
        <v>3735</v>
      </c>
      <c r="B2209" s="60" t="s">
        <v>4134</v>
      </c>
      <c r="C2209" s="76" t="s">
        <v>4134</v>
      </c>
      <c r="D2209" s="61" t="s">
        <v>4135</v>
      </c>
      <c r="E2209" s="53">
        <v>599667.85</v>
      </c>
      <c r="F2209" s="26">
        <v>0.21</v>
      </c>
      <c r="G2209" s="53">
        <v>1052117.24</v>
      </c>
      <c r="H2209" s="67"/>
      <c r="I2209" s="68"/>
      <c r="J2209" s="69"/>
      <c r="K2209" s="69"/>
      <c r="L2209" s="69"/>
      <c r="M2209" s="69"/>
      <c r="N2209" s="69"/>
      <c r="O2209" s="35"/>
      <c r="P2209" s="35" t="s">
        <v>26124</v>
      </c>
      <c r="Q2209" s="36">
        <v>1</v>
      </c>
      <c r="R2209" s="35" t="s">
        <v>27</v>
      </c>
      <c r="S2209" s="35" t="s">
        <v>28504</v>
      </c>
      <c r="T2209" s="35">
        <v>0</v>
      </c>
      <c r="U2209" s="35">
        <v>0</v>
      </c>
      <c r="V2209" s="36">
        <v>1</v>
      </c>
      <c r="W2209" s="36">
        <v>1</v>
      </c>
      <c r="X2209" s="37" t="s">
        <v>65</v>
      </c>
    </row>
    <row r="2210" spans="1:24" ht="24" customHeight="1" x14ac:dyDescent="0.2">
      <c r="A2210" s="50" t="s">
        <v>3735</v>
      </c>
      <c r="B2210" s="60" t="s">
        <v>4136</v>
      </c>
      <c r="C2210" s="76" t="s">
        <v>4136</v>
      </c>
      <c r="D2210" s="61" t="s">
        <v>4137</v>
      </c>
      <c r="E2210" s="53">
        <v>504373.54</v>
      </c>
      <c r="F2210" s="26">
        <v>0.21</v>
      </c>
      <c r="G2210" s="53">
        <v>884923.37199999997</v>
      </c>
      <c r="H2210" s="67"/>
      <c r="I2210" s="68"/>
      <c r="J2210" s="69"/>
      <c r="K2210" s="69"/>
      <c r="L2210" s="69"/>
      <c r="M2210" s="69"/>
      <c r="N2210" s="69"/>
      <c r="O2210" s="35"/>
      <c r="P2210" s="35" t="s">
        <v>26125</v>
      </c>
      <c r="Q2210" s="36">
        <v>1</v>
      </c>
      <c r="R2210" s="35" t="s">
        <v>27</v>
      </c>
      <c r="S2210" s="35" t="s">
        <v>28503</v>
      </c>
      <c r="T2210" s="35">
        <v>0</v>
      </c>
      <c r="U2210" s="35">
        <v>0</v>
      </c>
      <c r="V2210" s="36">
        <v>1</v>
      </c>
      <c r="W2210" s="36">
        <v>1</v>
      </c>
      <c r="X2210" s="37" t="s">
        <v>65</v>
      </c>
    </row>
    <row r="2211" spans="1:24" ht="24" customHeight="1" x14ac:dyDescent="0.2">
      <c r="A2211" s="50" t="s">
        <v>3735</v>
      </c>
      <c r="B2211" s="60" t="s">
        <v>4138</v>
      </c>
      <c r="C2211" s="76" t="s">
        <v>4138</v>
      </c>
      <c r="D2211" s="61" t="s">
        <v>4139</v>
      </c>
      <c r="E2211" s="53">
        <v>817909.71</v>
      </c>
      <c r="F2211" s="26">
        <v>0.21</v>
      </c>
      <c r="G2211" s="53">
        <v>1435022.5870000001</v>
      </c>
      <c r="H2211" s="67"/>
      <c r="I2211" s="68"/>
      <c r="J2211" s="69"/>
      <c r="K2211" s="69"/>
      <c r="L2211" s="69"/>
      <c r="M2211" s="69"/>
      <c r="N2211" s="69"/>
      <c r="O2211" s="35"/>
      <c r="P2211" s="35" t="s">
        <v>26126</v>
      </c>
      <c r="Q2211" s="36">
        <v>1</v>
      </c>
      <c r="R2211" s="35" t="s">
        <v>27</v>
      </c>
      <c r="S2211" s="35" t="s">
        <v>28503</v>
      </c>
      <c r="T2211" s="35">
        <v>0</v>
      </c>
      <c r="U2211" s="35">
        <v>0</v>
      </c>
      <c r="V2211" s="36">
        <v>1</v>
      </c>
      <c r="W2211" s="36">
        <v>1</v>
      </c>
      <c r="X2211" s="37" t="s">
        <v>65</v>
      </c>
    </row>
    <row r="2212" spans="1:24" ht="24" customHeight="1" x14ac:dyDescent="0.2">
      <c r="A2212" s="50" t="s">
        <v>3735</v>
      </c>
      <c r="B2212" s="60" t="s">
        <v>4140</v>
      </c>
      <c r="C2212" s="76" t="s">
        <v>4140</v>
      </c>
      <c r="D2212" s="61" t="s">
        <v>4141</v>
      </c>
      <c r="E2212" s="53">
        <v>571890.28</v>
      </c>
      <c r="F2212" s="26">
        <v>0.21</v>
      </c>
      <c r="G2212" s="53">
        <v>1003381.501</v>
      </c>
      <c r="H2212" s="67"/>
      <c r="I2212" s="68"/>
      <c r="J2212" s="69"/>
      <c r="K2212" s="69"/>
      <c r="L2212" s="69"/>
      <c r="M2212" s="69"/>
      <c r="N2212" s="69"/>
      <c r="O2212" s="35"/>
      <c r="P2212" s="35" t="s">
        <v>26127</v>
      </c>
      <c r="Q2212" s="36">
        <v>1</v>
      </c>
      <c r="R2212" s="35" t="s">
        <v>27</v>
      </c>
      <c r="S2212" s="35" t="s">
        <v>28504</v>
      </c>
      <c r="T2212" s="35">
        <v>0</v>
      </c>
      <c r="U2212" s="35">
        <v>0</v>
      </c>
      <c r="V2212" s="36">
        <v>1</v>
      </c>
      <c r="W2212" s="36">
        <v>1</v>
      </c>
      <c r="X2212" s="37" t="s">
        <v>65</v>
      </c>
    </row>
    <row r="2213" spans="1:24" ht="24" customHeight="1" x14ac:dyDescent="0.2">
      <c r="A2213" s="50" t="s">
        <v>3735</v>
      </c>
      <c r="B2213" s="60" t="s">
        <v>4142</v>
      </c>
      <c r="C2213" s="76" t="s">
        <v>4142</v>
      </c>
      <c r="D2213" s="61" t="s">
        <v>4143</v>
      </c>
      <c r="E2213" s="53">
        <v>989548.89</v>
      </c>
      <c r="F2213" s="26">
        <v>0.21</v>
      </c>
      <c r="G2213" s="53">
        <v>1736163.527</v>
      </c>
      <c r="H2213" s="67"/>
      <c r="I2213" s="68"/>
      <c r="J2213" s="69"/>
      <c r="K2213" s="69"/>
      <c r="L2213" s="69"/>
      <c r="M2213" s="69"/>
      <c r="N2213" s="69"/>
      <c r="O2213" s="35"/>
      <c r="P2213" s="35" t="s">
        <v>26128</v>
      </c>
      <c r="Q2213" s="36">
        <v>1</v>
      </c>
      <c r="R2213" s="35" t="s">
        <v>27</v>
      </c>
      <c r="S2213" s="35" t="s">
        <v>28503</v>
      </c>
      <c r="T2213" s="35">
        <v>0</v>
      </c>
      <c r="U2213" s="35">
        <v>0</v>
      </c>
      <c r="V2213" s="36">
        <v>1</v>
      </c>
      <c r="W2213" s="36">
        <v>1</v>
      </c>
      <c r="X2213" s="37" t="s">
        <v>65</v>
      </c>
    </row>
    <row r="2214" spans="1:24" ht="24" customHeight="1" x14ac:dyDescent="0.2">
      <c r="A2214" s="50" t="s">
        <v>3735</v>
      </c>
      <c r="B2214" s="60" t="s">
        <v>4148</v>
      </c>
      <c r="C2214" s="76" t="s">
        <v>4148</v>
      </c>
      <c r="D2214" s="61" t="s">
        <v>4149</v>
      </c>
      <c r="E2214" s="53">
        <v>1067012.8999999999</v>
      </c>
      <c r="F2214" s="26">
        <v>0.21</v>
      </c>
      <c r="G2214" s="53">
        <v>1872074.139</v>
      </c>
      <c r="H2214" s="67"/>
      <c r="I2214" s="68"/>
      <c r="J2214" s="69"/>
      <c r="K2214" s="69"/>
      <c r="L2214" s="69"/>
      <c r="M2214" s="69"/>
      <c r="N2214" s="69"/>
      <c r="O2214" s="35"/>
      <c r="P2214" s="35" t="s">
        <v>26129</v>
      </c>
      <c r="Q2214" s="36">
        <v>1</v>
      </c>
      <c r="R2214" s="35" t="s">
        <v>27</v>
      </c>
      <c r="S2214" s="35" t="s">
        <v>28504</v>
      </c>
      <c r="T2214" s="35">
        <v>0</v>
      </c>
      <c r="U2214" s="35">
        <v>0</v>
      </c>
      <c r="V2214" s="36">
        <v>1</v>
      </c>
      <c r="W2214" s="36">
        <v>1</v>
      </c>
      <c r="X2214" s="37" t="s">
        <v>65</v>
      </c>
    </row>
    <row r="2215" spans="1:24" ht="24" customHeight="1" x14ac:dyDescent="0.2">
      <c r="A2215" s="50" t="s">
        <v>3735</v>
      </c>
      <c r="B2215" s="60" t="s">
        <v>4150</v>
      </c>
      <c r="C2215" s="76" t="s">
        <v>4150</v>
      </c>
      <c r="D2215" s="61" t="s">
        <v>4151</v>
      </c>
      <c r="E2215" s="53">
        <v>1099042.8899999999</v>
      </c>
      <c r="F2215" s="26">
        <v>0.21</v>
      </c>
      <c r="G2215" s="53">
        <v>1928270.75</v>
      </c>
      <c r="H2215" s="67"/>
      <c r="I2215" s="68"/>
      <c r="J2215" s="69"/>
      <c r="K2215" s="69"/>
      <c r="L2215" s="69"/>
      <c r="M2215" s="69"/>
      <c r="N2215" s="69"/>
      <c r="O2215" s="35"/>
      <c r="P2215" s="35" t="s">
        <v>26130</v>
      </c>
      <c r="Q2215" s="36">
        <v>1</v>
      </c>
      <c r="R2215" s="35" t="s">
        <v>27</v>
      </c>
      <c r="S2215" s="35" t="s">
        <v>28504</v>
      </c>
      <c r="T2215" s="35">
        <v>0</v>
      </c>
      <c r="U2215" s="35">
        <v>0</v>
      </c>
      <c r="V2215" s="36">
        <v>1</v>
      </c>
      <c r="W2215" s="36">
        <v>1</v>
      </c>
      <c r="X2215" s="37" t="s">
        <v>65</v>
      </c>
    </row>
    <row r="2216" spans="1:24" ht="24" customHeight="1" x14ac:dyDescent="0.2">
      <c r="A2216" s="50" t="s">
        <v>3735</v>
      </c>
      <c r="B2216" s="60" t="s">
        <v>4152</v>
      </c>
      <c r="C2216" s="76" t="s">
        <v>4152</v>
      </c>
      <c r="D2216" s="61" t="s">
        <v>4153</v>
      </c>
      <c r="E2216" s="53">
        <v>1099042.8899999999</v>
      </c>
      <c r="F2216" s="26">
        <v>0.21</v>
      </c>
      <c r="G2216" s="53">
        <v>1928270.75</v>
      </c>
      <c r="H2216" s="67"/>
      <c r="I2216" s="68"/>
      <c r="J2216" s="69"/>
      <c r="K2216" s="69"/>
      <c r="L2216" s="69"/>
      <c r="M2216" s="69"/>
      <c r="N2216" s="69"/>
      <c r="O2216" s="35"/>
      <c r="P2216" s="35" t="s">
        <v>26131</v>
      </c>
      <c r="Q2216" s="36">
        <v>1</v>
      </c>
      <c r="R2216" s="35" t="s">
        <v>27</v>
      </c>
      <c r="S2216" s="35" t="s">
        <v>28504</v>
      </c>
      <c r="T2216" s="35">
        <v>0</v>
      </c>
      <c r="U2216" s="35">
        <v>0</v>
      </c>
      <c r="V2216" s="36">
        <v>1</v>
      </c>
      <c r="W2216" s="36">
        <v>1</v>
      </c>
      <c r="X2216" s="37" t="s">
        <v>65</v>
      </c>
    </row>
    <row r="2217" spans="1:24" ht="24" customHeight="1" x14ac:dyDescent="0.2">
      <c r="A2217" s="50" t="s">
        <v>3735</v>
      </c>
      <c r="B2217" s="60" t="s">
        <v>4154</v>
      </c>
      <c r="C2217" s="76" t="s">
        <v>4154</v>
      </c>
      <c r="D2217" s="61" t="s">
        <v>4155</v>
      </c>
      <c r="E2217" s="53">
        <v>1067012.8999999999</v>
      </c>
      <c r="F2217" s="26">
        <v>0.21</v>
      </c>
      <c r="G2217" s="53">
        <v>1872074.139</v>
      </c>
      <c r="H2217" s="67"/>
      <c r="I2217" s="68"/>
      <c r="J2217" s="69"/>
      <c r="K2217" s="69"/>
      <c r="L2217" s="69"/>
      <c r="M2217" s="69"/>
      <c r="N2217" s="69"/>
      <c r="O2217" s="35"/>
      <c r="P2217" s="35" t="s">
        <v>26132</v>
      </c>
      <c r="Q2217" s="36">
        <v>1</v>
      </c>
      <c r="R2217" s="35" t="s">
        <v>27</v>
      </c>
      <c r="S2217" s="35" t="s">
        <v>28503</v>
      </c>
      <c r="T2217" s="35">
        <v>0</v>
      </c>
      <c r="U2217" s="35">
        <v>0</v>
      </c>
      <c r="V2217" s="36">
        <v>1</v>
      </c>
      <c r="W2217" s="36">
        <v>1</v>
      </c>
      <c r="X2217" s="37" t="s">
        <v>65</v>
      </c>
    </row>
    <row r="2218" spans="1:24" ht="24" customHeight="1" x14ac:dyDescent="0.2">
      <c r="A2218" s="50" t="s">
        <v>3735</v>
      </c>
      <c r="B2218" s="60" t="s">
        <v>4156</v>
      </c>
      <c r="C2218" s="76" t="s">
        <v>4156</v>
      </c>
      <c r="D2218" s="61" t="s">
        <v>4157</v>
      </c>
      <c r="E2218" s="53">
        <v>1084221.52</v>
      </c>
      <c r="F2218" s="26">
        <v>0.21</v>
      </c>
      <c r="G2218" s="53">
        <v>1902266.652</v>
      </c>
      <c r="H2218" s="67"/>
      <c r="I2218" s="68"/>
      <c r="J2218" s="69"/>
      <c r="K2218" s="69"/>
      <c r="L2218" s="69"/>
      <c r="M2218" s="69"/>
      <c r="N2218" s="69"/>
      <c r="O2218" s="35"/>
      <c r="P2218" s="35" t="s">
        <v>26133</v>
      </c>
      <c r="Q2218" s="36">
        <v>1</v>
      </c>
      <c r="R2218" s="35" t="s">
        <v>27</v>
      </c>
      <c r="S2218" s="35" t="s">
        <v>28503</v>
      </c>
      <c r="T2218" s="35">
        <v>0</v>
      </c>
      <c r="U2218" s="35">
        <v>0</v>
      </c>
      <c r="V2218" s="36">
        <v>1</v>
      </c>
      <c r="W2218" s="36">
        <v>1</v>
      </c>
      <c r="X2218" s="37" t="s">
        <v>65</v>
      </c>
    </row>
    <row r="2219" spans="1:24" ht="24" customHeight="1" x14ac:dyDescent="0.2">
      <c r="A2219" s="50" t="s">
        <v>3735</v>
      </c>
      <c r="B2219" s="60" t="s">
        <v>4158</v>
      </c>
      <c r="C2219" s="76" t="s">
        <v>4158</v>
      </c>
      <c r="D2219" s="61" t="s">
        <v>4159</v>
      </c>
      <c r="E2219" s="53">
        <v>1116748.92</v>
      </c>
      <c r="F2219" s="26">
        <v>0.21</v>
      </c>
      <c r="G2219" s="53">
        <v>1959335.9750000001</v>
      </c>
      <c r="H2219" s="67"/>
      <c r="I2219" s="68"/>
      <c r="J2219" s="69"/>
      <c r="K2219" s="69"/>
      <c r="L2219" s="69"/>
      <c r="M2219" s="69"/>
      <c r="N2219" s="69"/>
      <c r="O2219" s="35"/>
      <c r="P2219" s="35" t="s">
        <v>26134</v>
      </c>
      <c r="Q2219" s="36">
        <v>1</v>
      </c>
      <c r="R2219" s="35" t="s">
        <v>27</v>
      </c>
      <c r="S2219" s="35" t="s">
        <v>28503</v>
      </c>
      <c r="T2219" s="35">
        <v>0</v>
      </c>
      <c r="U2219" s="35">
        <v>0</v>
      </c>
      <c r="V2219" s="36">
        <v>1</v>
      </c>
      <c r="W2219" s="36">
        <v>1</v>
      </c>
      <c r="X2219" s="37" t="s">
        <v>65</v>
      </c>
    </row>
    <row r="2220" spans="1:24" ht="24" customHeight="1" x14ac:dyDescent="0.2">
      <c r="A2220" s="50" t="s">
        <v>3735</v>
      </c>
      <c r="B2220" s="60" t="s">
        <v>4160</v>
      </c>
      <c r="C2220" s="76" t="s">
        <v>4160</v>
      </c>
      <c r="D2220" s="61" t="s">
        <v>4161</v>
      </c>
      <c r="E2220" s="53">
        <v>1141517.47</v>
      </c>
      <c r="F2220" s="26">
        <v>0.21</v>
      </c>
      <c r="G2220" s="53">
        <v>2002792.399</v>
      </c>
      <c r="H2220" s="67"/>
      <c r="I2220" s="68"/>
      <c r="J2220" s="69"/>
      <c r="K2220" s="69"/>
      <c r="L2220" s="69"/>
      <c r="M2220" s="69"/>
      <c r="N2220" s="69"/>
      <c r="O2220" s="35"/>
      <c r="P2220" s="35" t="s">
        <v>26135</v>
      </c>
      <c r="Q2220" s="36">
        <v>1</v>
      </c>
      <c r="R2220" s="35" t="s">
        <v>27</v>
      </c>
      <c r="S2220" s="35" t="s">
        <v>28504</v>
      </c>
      <c r="T2220" s="35">
        <v>0</v>
      </c>
      <c r="U2220" s="35">
        <v>0</v>
      </c>
      <c r="V2220" s="36">
        <v>1</v>
      </c>
      <c r="W2220" s="36">
        <v>1</v>
      </c>
      <c r="X2220" s="37" t="s">
        <v>65</v>
      </c>
    </row>
    <row r="2221" spans="1:24" ht="24" customHeight="1" x14ac:dyDescent="0.2">
      <c r="A2221" s="50" t="s">
        <v>3735</v>
      </c>
      <c r="B2221" s="60" t="s">
        <v>4162</v>
      </c>
      <c r="C2221" s="76" t="s">
        <v>4162</v>
      </c>
      <c r="D2221" s="61" t="s">
        <v>4163</v>
      </c>
      <c r="E2221" s="53">
        <v>1141517.47</v>
      </c>
      <c r="F2221" s="26">
        <v>0.21</v>
      </c>
      <c r="G2221" s="53">
        <v>2002792.399</v>
      </c>
      <c r="H2221" s="67"/>
      <c r="I2221" s="68"/>
      <c r="J2221" s="69"/>
      <c r="K2221" s="69"/>
      <c r="L2221" s="69"/>
      <c r="M2221" s="69"/>
      <c r="N2221" s="69"/>
      <c r="O2221" s="35"/>
      <c r="P2221" s="35" t="s">
        <v>26136</v>
      </c>
      <c r="Q2221" s="36">
        <v>1</v>
      </c>
      <c r="R2221" s="35" t="s">
        <v>27</v>
      </c>
      <c r="S2221" s="35" t="s">
        <v>28503</v>
      </c>
      <c r="T2221" s="35">
        <v>0</v>
      </c>
      <c r="U2221" s="35">
        <v>0</v>
      </c>
      <c r="V2221" s="36">
        <v>1</v>
      </c>
      <c r="W2221" s="36">
        <v>1</v>
      </c>
      <c r="X2221" s="37" t="s">
        <v>65</v>
      </c>
    </row>
    <row r="2222" spans="1:24" ht="24" customHeight="1" x14ac:dyDescent="0.2">
      <c r="A2222" s="50" t="s">
        <v>3735</v>
      </c>
      <c r="B2222" s="60" t="s">
        <v>4164</v>
      </c>
      <c r="C2222" s="76" t="s">
        <v>4164</v>
      </c>
      <c r="D2222" s="61" t="s">
        <v>4165</v>
      </c>
      <c r="E2222" s="53">
        <v>1175785.67</v>
      </c>
      <c r="F2222" s="26">
        <v>0.21</v>
      </c>
      <c r="G2222" s="53">
        <v>2062915.956</v>
      </c>
      <c r="H2222" s="67"/>
      <c r="I2222" s="68"/>
      <c r="J2222" s="69"/>
      <c r="K2222" s="69"/>
      <c r="L2222" s="69"/>
      <c r="M2222" s="69"/>
      <c r="N2222" s="69"/>
      <c r="O2222" s="35"/>
      <c r="P2222" s="35" t="s">
        <v>26137</v>
      </c>
      <c r="Q2222" s="36">
        <v>1</v>
      </c>
      <c r="R2222" s="35" t="s">
        <v>27</v>
      </c>
      <c r="S2222" s="35" t="s">
        <v>28504</v>
      </c>
      <c r="T2222" s="35">
        <v>0</v>
      </c>
      <c r="U2222" s="35">
        <v>0</v>
      </c>
      <c r="V2222" s="36">
        <v>1</v>
      </c>
      <c r="W2222" s="36">
        <v>1</v>
      </c>
      <c r="X2222" s="37" t="s">
        <v>65</v>
      </c>
    </row>
    <row r="2223" spans="1:24" ht="24" customHeight="1" x14ac:dyDescent="0.2">
      <c r="A2223" s="50" t="s">
        <v>3735</v>
      </c>
      <c r="B2223" s="60" t="s">
        <v>4166</v>
      </c>
      <c r="C2223" s="76" t="s">
        <v>4166</v>
      </c>
      <c r="D2223" s="61" t="s">
        <v>4167</v>
      </c>
      <c r="E2223" s="53">
        <v>1175785.67</v>
      </c>
      <c r="F2223" s="26">
        <v>0.21</v>
      </c>
      <c r="G2223" s="53">
        <v>2062915.956</v>
      </c>
      <c r="H2223" s="67"/>
      <c r="I2223" s="68"/>
      <c r="J2223" s="69"/>
      <c r="K2223" s="69"/>
      <c r="L2223" s="69"/>
      <c r="M2223" s="69"/>
      <c r="N2223" s="69"/>
      <c r="O2223" s="35"/>
      <c r="P2223" s="35" t="s">
        <v>26138</v>
      </c>
      <c r="Q2223" s="36">
        <v>1</v>
      </c>
      <c r="R2223" s="35" t="s">
        <v>27</v>
      </c>
      <c r="S2223" s="35" t="s">
        <v>28504</v>
      </c>
      <c r="T2223" s="35">
        <v>0</v>
      </c>
      <c r="U2223" s="35">
        <v>0</v>
      </c>
      <c r="V2223" s="36">
        <v>1</v>
      </c>
      <c r="W2223" s="36">
        <v>1</v>
      </c>
      <c r="X2223" s="37" t="s">
        <v>65</v>
      </c>
    </row>
    <row r="2224" spans="1:24" ht="24" customHeight="1" x14ac:dyDescent="0.2">
      <c r="A2224" s="50" t="s">
        <v>3735</v>
      </c>
      <c r="B2224" s="60" t="s">
        <v>18787</v>
      </c>
      <c r="C2224" s="76" t="s">
        <v>18787</v>
      </c>
      <c r="D2224" s="61" t="s">
        <v>23996</v>
      </c>
      <c r="E2224" s="53">
        <v>23301.360000000001</v>
      </c>
      <c r="F2224" s="26">
        <v>0.21</v>
      </c>
      <c r="G2224" s="53">
        <v>40882.233999999997</v>
      </c>
      <c r="H2224" s="67"/>
      <c r="I2224" s="68"/>
      <c r="J2224" s="69"/>
      <c r="K2224" s="69"/>
      <c r="L2224" s="69"/>
      <c r="M2224" s="69"/>
      <c r="N2224" s="69"/>
      <c r="O2224" s="35"/>
      <c r="P2224" s="35" t="s">
        <v>26139</v>
      </c>
      <c r="Q2224" s="36">
        <v>1</v>
      </c>
      <c r="R2224" s="35" t="s">
        <v>27</v>
      </c>
      <c r="S2224" s="35" t="s">
        <v>28504</v>
      </c>
      <c r="T2224" s="35">
        <v>0</v>
      </c>
      <c r="U2224" s="35">
        <v>0</v>
      </c>
      <c r="V2224" s="36">
        <v>1</v>
      </c>
      <c r="W2224" s="36">
        <v>1</v>
      </c>
      <c r="X2224" s="37" t="s">
        <v>65</v>
      </c>
    </row>
    <row r="2225" spans="1:24" ht="24" customHeight="1" x14ac:dyDescent="0.2">
      <c r="A2225" s="50" t="s">
        <v>3735</v>
      </c>
      <c r="B2225" s="60" t="s">
        <v>4168</v>
      </c>
      <c r="C2225" s="76" t="s">
        <v>4168</v>
      </c>
      <c r="D2225" s="61" t="s">
        <v>4169</v>
      </c>
      <c r="E2225" s="53">
        <v>36804.75</v>
      </c>
      <c r="F2225" s="26">
        <v>0.21</v>
      </c>
      <c r="G2225" s="53">
        <v>64573.936999999998</v>
      </c>
      <c r="H2225" s="67"/>
      <c r="I2225" s="68"/>
      <c r="J2225" s="69"/>
      <c r="K2225" s="69"/>
      <c r="L2225" s="69"/>
      <c r="M2225" s="69"/>
      <c r="N2225" s="69"/>
      <c r="O2225" s="35"/>
      <c r="P2225" s="35" t="s">
        <v>26140</v>
      </c>
      <c r="Q2225" s="36">
        <v>1</v>
      </c>
      <c r="R2225" s="35" t="s">
        <v>27</v>
      </c>
      <c r="S2225" s="35" t="s">
        <v>28504</v>
      </c>
      <c r="T2225" s="35">
        <v>0</v>
      </c>
      <c r="U2225" s="35">
        <v>0</v>
      </c>
      <c r="V2225" s="36">
        <v>1</v>
      </c>
      <c r="W2225" s="36">
        <v>1</v>
      </c>
      <c r="X2225" s="37" t="s">
        <v>65</v>
      </c>
    </row>
    <row r="2226" spans="1:24" ht="24" customHeight="1" x14ac:dyDescent="0.2">
      <c r="A2226" s="50" t="s">
        <v>3735</v>
      </c>
      <c r="B2226" s="60" t="s">
        <v>4170</v>
      </c>
      <c r="C2226" s="76" t="s">
        <v>4170</v>
      </c>
      <c r="D2226" s="61" t="s">
        <v>4171</v>
      </c>
      <c r="E2226" s="53">
        <v>30189.83</v>
      </c>
      <c r="F2226" s="26">
        <v>0.21</v>
      </c>
      <c r="G2226" s="53">
        <v>52968.053</v>
      </c>
      <c r="H2226" s="67"/>
      <c r="I2226" s="68"/>
      <c r="J2226" s="69"/>
      <c r="K2226" s="69"/>
      <c r="L2226" s="69"/>
      <c r="M2226" s="69"/>
      <c r="N2226" s="69"/>
      <c r="O2226" s="35"/>
      <c r="P2226" s="35" t="s">
        <v>26141</v>
      </c>
      <c r="Q2226" s="36">
        <v>1</v>
      </c>
      <c r="R2226" s="35" t="s">
        <v>27</v>
      </c>
      <c r="S2226" s="35" t="s">
        <v>28503</v>
      </c>
      <c r="T2226" s="35">
        <v>0</v>
      </c>
      <c r="U2226" s="35">
        <v>0</v>
      </c>
      <c r="V2226" s="36">
        <v>1</v>
      </c>
      <c r="W2226" s="36">
        <v>1</v>
      </c>
      <c r="X2226" s="37" t="s">
        <v>65</v>
      </c>
    </row>
    <row r="2227" spans="1:24" ht="24" customHeight="1" x14ac:dyDescent="0.2">
      <c r="A2227" s="50" t="s">
        <v>3735</v>
      </c>
      <c r="B2227" s="60" t="s">
        <v>4172</v>
      </c>
      <c r="C2227" s="76" t="s">
        <v>4172</v>
      </c>
      <c r="D2227" s="61" t="s">
        <v>4173</v>
      </c>
      <c r="E2227" s="53">
        <v>11613.39</v>
      </c>
      <c r="F2227" s="26">
        <v>0.21</v>
      </c>
      <c r="G2227" s="53">
        <v>20375.698</v>
      </c>
      <c r="H2227" s="67"/>
      <c r="I2227" s="68"/>
      <c r="J2227" s="69"/>
      <c r="K2227" s="69"/>
      <c r="L2227" s="69"/>
      <c r="M2227" s="69"/>
      <c r="N2227" s="69"/>
      <c r="O2227" s="35"/>
      <c r="P2227" s="35" t="s">
        <v>26142</v>
      </c>
      <c r="Q2227" s="36">
        <v>1</v>
      </c>
      <c r="R2227" s="35" t="s">
        <v>27</v>
      </c>
      <c r="S2227" s="35" t="s">
        <v>28503</v>
      </c>
      <c r="T2227" s="35">
        <v>0</v>
      </c>
      <c r="U2227" s="35">
        <v>0</v>
      </c>
      <c r="V2227" s="36">
        <v>1</v>
      </c>
      <c r="W2227" s="36">
        <v>1</v>
      </c>
      <c r="X2227" s="37" t="s">
        <v>65</v>
      </c>
    </row>
    <row r="2228" spans="1:24" ht="24" customHeight="1" x14ac:dyDescent="0.2">
      <c r="A2228" s="50" t="s">
        <v>3735</v>
      </c>
      <c r="B2228" s="60" t="s">
        <v>4174</v>
      </c>
      <c r="C2228" s="76" t="s">
        <v>4174</v>
      </c>
      <c r="D2228" s="61" t="s">
        <v>4175</v>
      </c>
      <c r="E2228" s="53">
        <v>2238.09</v>
      </c>
      <c r="F2228" s="26">
        <v>0.21</v>
      </c>
      <c r="G2228" s="53">
        <v>3926.7280000000001</v>
      </c>
      <c r="H2228" s="67"/>
      <c r="I2228" s="68"/>
      <c r="J2228" s="69"/>
      <c r="K2228" s="69"/>
      <c r="L2228" s="69"/>
      <c r="M2228" s="69"/>
      <c r="N2228" s="69"/>
      <c r="O2228" s="35"/>
      <c r="P2228" s="35" t="s">
        <v>25997</v>
      </c>
      <c r="Q2228" s="36">
        <v>1</v>
      </c>
      <c r="R2228" s="35" t="s">
        <v>27</v>
      </c>
      <c r="S2228" s="35" t="s">
        <v>28503</v>
      </c>
      <c r="T2228" s="35">
        <v>0</v>
      </c>
      <c r="U2228" s="35">
        <v>0</v>
      </c>
      <c r="V2228" s="36">
        <v>1</v>
      </c>
      <c r="W2228" s="36">
        <v>1</v>
      </c>
      <c r="X2228" s="37" t="s">
        <v>65</v>
      </c>
    </row>
    <row r="2229" spans="1:24" ht="24" customHeight="1" x14ac:dyDescent="0.2">
      <c r="A2229" s="50" t="s">
        <v>3735</v>
      </c>
      <c r="B2229" s="60" t="s">
        <v>4176</v>
      </c>
      <c r="C2229" s="76" t="s">
        <v>4176</v>
      </c>
      <c r="D2229" s="61" t="s">
        <v>4177</v>
      </c>
      <c r="E2229" s="53">
        <v>910020.93</v>
      </c>
      <c r="F2229" s="26">
        <v>0.21</v>
      </c>
      <c r="G2229" s="53">
        <v>1596631.7239999999</v>
      </c>
      <c r="H2229" s="67"/>
      <c r="I2229" s="68"/>
      <c r="J2229" s="69"/>
      <c r="K2229" s="69"/>
      <c r="L2229" s="69"/>
      <c r="M2229" s="69"/>
      <c r="N2229" s="69"/>
      <c r="O2229" s="35"/>
      <c r="P2229" s="35" t="s">
        <v>26143</v>
      </c>
      <c r="Q2229" s="36">
        <v>1</v>
      </c>
      <c r="R2229" s="35" t="s">
        <v>27</v>
      </c>
      <c r="S2229" s="35" t="s">
        <v>28504</v>
      </c>
      <c r="T2229" s="35">
        <v>0</v>
      </c>
      <c r="U2229" s="35">
        <v>0</v>
      </c>
      <c r="V2229" s="36">
        <v>1</v>
      </c>
      <c r="W2229" s="36">
        <v>1</v>
      </c>
      <c r="X2229" s="37" t="s">
        <v>65</v>
      </c>
    </row>
    <row r="2230" spans="1:24" ht="24" customHeight="1" x14ac:dyDescent="0.2">
      <c r="A2230" s="50" t="s">
        <v>3735</v>
      </c>
      <c r="B2230" s="60" t="s">
        <v>4178</v>
      </c>
      <c r="C2230" s="76" t="s">
        <v>4178</v>
      </c>
      <c r="D2230" s="61" t="s">
        <v>4179</v>
      </c>
      <c r="E2230" s="53">
        <v>913925.25</v>
      </c>
      <c r="F2230" s="26">
        <v>0.21</v>
      </c>
      <c r="G2230" s="53">
        <v>1603481.848</v>
      </c>
      <c r="H2230" s="67"/>
      <c r="I2230" s="68"/>
      <c r="J2230" s="69"/>
      <c r="K2230" s="69"/>
      <c r="L2230" s="69"/>
      <c r="M2230" s="69"/>
      <c r="N2230" s="69"/>
      <c r="O2230" s="35"/>
      <c r="P2230" s="35" t="s">
        <v>26144</v>
      </c>
      <c r="Q2230" s="36">
        <v>1</v>
      </c>
      <c r="R2230" s="35" t="s">
        <v>27</v>
      </c>
      <c r="S2230" s="35" t="s">
        <v>28504</v>
      </c>
      <c r="T2230" s="35">
        <v>0</v>
      </c>
      <c r="U2230" s="35">
        <v>0</v>
      </c>
      <c r="V2230" s="36">
        <v>1</v>
      </c>
      <c r="W2230" s="36">
        <v>1</v>
      </c>
      <c r="X2230" s="37" t="s">
        <v>65</v>
      </c>
    </row>
    <row r="2231" spans="1:24" ht="24" customHeight="1" x14ac:dyDescent="0.2">
      <c r="A2231" s="50" t="s">
        <v>3735</v>
      </c>
      <c r="B2231" s="60" t="s">
        <v>4180</v>
      </c>
      <c r="C2231" s="76" t="s">
        <v>4180</v>
      </c>
      <c r="D2231" s="61" t="s">
        <v>4181</v>
      </c>
      <c r="E2231" s="53">
        <v>710156.54</v>
      </c>
      <c r="F2231" s="26">
        <v>0.21</v>
      </c>
      <c r="G2231" s="53">
        <v>1245969.6459999999</v>
      </c>
      <c r="H2231" s="67"/>
      <c r="I2231" s="68"/>
      <c r="J2231" s="69"/>
      <c r="K2231" s="69"/>
      <c r="L2231" s="69"/>
      <c r="M2231" s="69"/>
      <c r="N2231" s="69"/>
      <c r="O2231" s="35"/>
      <c r="P2231" s="35" t="s">
        <v>26145</v>
      </c>
      <c r="Q2231" s="36">
        <v>1</v>
      </c>
      <c r="R2231" s="35" t="s">
        <v>27</v>
      </c>
      <c r="S2231" s="35" t="s">
        <v>28504</v>
      </c>
      <c r="T2231" s="35">
        <v>0</v>
      </c>
      <c r="U2231" s="35">
        <v>0</v>
      </c>
      <c r="V2231" s="36">
        <v>1</v>
      </c>
      <c r="W2231" s="36">
        <v>1</v>
      </c>
      <c r="X2231" s="37" t="s">
        <v>65</v>
      </c>
    </row>
    <row r="2232" spans="1:24" ht="24" customHeight="1" x14ac:dyDescent="0.2">
      <c r="A2232" s="50" t="s">
        <v>3735</v>
      </c>
      <c r="B2232" s="60" t="s">
        <v>4182</v>
      </c>
      <c r="C2232" s="76" t="s">
        <v>4182</v>
      </c>
      <c r="D2232" s="61" t="s">
        <v>4183</v>
      </c>
      <c r="E2232" s="53">
        <v>715204.77</v>
      </c>
      <c r="F2232" s="26">
        <v>0.21</v>
      </c>
      <c r="G2232" s="53">
        <v>1254826.773</v>
      </c>
      <c r="H2232" s="67"/>
      <c r="I2232" s="68"/>
      <c r="J2232" s="69"/>
      <c r="K2232" s="69"/>
      <c r="L2232" s="69"/>
      <c r="M2232" s="69"/>
      <c r="N2232" s="69"/>
      <c r="O2232" s="35"/>
      <c r="P2232" s="35" t="s">
        <v>26146</v>
      </c>
      <c r="Q2232" s="36">
        <v>1</v>
      </c>
      <c r="R2232" s="35" t="s">
        <v>27</v>
      </c>
      <c r="S2232" s="35" t="s">
        <v>28504</v>
      </c>
      <c r="T2232" s="35">
        <v>0</v>
      </c>
      <c r="U2232" s="35">
        <v>0</v>
      </c>
      <c r="V2232" s="36">
        <v>1</v>
      </c>
      <c r="W2232" s="36">
        <v>1</v>
      </c>
      <c r="X2232" s="37" t="s">
        <v>65</v>
      </c>
    </row>
    <row r="2233" spans="1:24" ht="24" customHeight="1" x14ac:dyDescent="0.2">
      <c r="A2233" s="50" t="s">
        <v>3735</v>
      </c>
      <c r="B2233" s="60" t="s">
        <v>4184</v>
      </c>
      <c r="C2233" s="76" t="s">
        <v>4184</v>
      </c>
      <c r="D2233" s="61" t="s">
        <v>4185</v>
      </c>
      <c r="E2233" s="53">
        <v>748030.51</v>
      </c>
      <c r="F2233" s="26">
        <v>0.21</v>
      </c>
      <c r="G2233" s="53">
        <v>1312419.53</v>
      </c>
      <c r="H2233" s="67"/>
      <c r="I2233" s="68"/>
      <c r="J2233" s="69"/>
      <c r="K2233" s="69"/>
      <c r="L2233" s="69"/>
      <c r="M2233" s="69"/>
      <c r="N2233" s="69"/>
      <c r="O2233" s="35"/>
      <c r="P2233" s="35" t="s">
        <v>26147</v>
      </c>
      <c r="Q2233" s="36">
        <v>1</v>
      </c>
      <c r="R2233" s="35" t="s">
        <v>27</v>
      </c>
      <c r="S2233" s="35" t="s">
        <v>28503</v>
      </c>
      <c r="T2233" s="35">
        <v>0</v>
      </c>
      <c r="U2233" s="35">
        <v>0</v>
      </c>
      <c r="V2233" s="36">
        <v>1</v>
      </c>
      <c r="W2233" s="36">
        <v>1</v>
      </c>
      <c r="X2233" s="37" t="s">
        <v>65</v>
      </c>
    </row>
    <row r="2234" spans="1:24" ht="24" customHeight="1" x14ac:dyDescent="0.2">
      <c r="A2234" s="50" t="s">
        <v>3735</v>
      </c>
      <c r="B2234" s="60" t="s">
        <v>4186</v>
      </c>
      <c r="C2234" s="76" t="s">
        <v>4186</v>
      </c>
      <c r="D2234" s="61" t="s">
        <v>4187</v>
      </c>
      <c r="E2234" s="53">
        <v>836312.1</v>
      </c>
      <c r="F2234" s="26">
        <v>0.21</v>
      </c>
      <c r="G2234" s="53">
        <v>1467309.5859999999</v>
      </c>
      <c r="H2234" s="67"/>
      <c r="I2234" s="68"/>
      <c r="J2234" s="69"/>
      <c r="K2234" s="69"/>
      <c r="L2234" s="69"/>
      <c r="M2234" s="69"/>
      <c r="N2234" s="69"/>
      <c r="O2234" s="35"/>
      <c r="P2234" s="35" t="s">
        <v>26148</v>
      </c>
      <c r="Q2234" s="36">
        <v>1</v>
      </c>
      <c r="R2234" s="35" t="s">
        <v>27</v>
      </c>
      <c r="S2234" s="35" t="s">
        <v>28504</v>
      </c>
      <c r="T2234" s="35">
        <v>0</v>
      </c>
      <c r="U2234" s="35">
        <v>0</v>
      </c>
      <c r="V2234" s="36">
        <v>1</v>
      </c>
      <c r="W2234" s="36">
        <v>1</v>
      </c>
      <c r="X2234" s="37" t="s">
        <v>65</v>
      </c>
    </row>
    <row r="2235" spans="1:24" ht="24" customHeight="1" x14ac:dyDescent="0.2">
      <c r="A2235" s="50" t="s">
        <v>3735</v>
      </c>
      <c r="B2235" s="60" t="s">
        <v>4188</v>
      </c>
      <c r="C2235" s="76" t="s">
        <v>4188</v>
      </c>
      <c r="D2235" s="61" t="s">
        <v>4189</v>
      </c>
      <c r="E2235" s="53">
        <v>729255.22</v>
      </c>
      <c r="F2235" s="26">
        <v>0.21</v>
      </c>
      <c r="G2235" s="53">
        <v>1279478.2849999999</v>
      </c>
      <c r="H2235" s="67"/>
      <c r="I2235" s="68"/>
      <c r="J2235" s="69"/>
      <c r="K2235" s="69"/>
      <c r="L2235" s="69"/>
      <c r="M2235" s="69"/>
      <c r="N2235" s="69"/>
      <c r="O2235" s="35"/>
      <c r="P2235" s="35" t="s">
        <v>26149</v>
      </c>
      <c r="Q2235" s="36">
        <v>1</v>
      </c>
      <c r="R2235" s="35" t="s">
        <v>27</v>
      </c>
      <c r="S2235" s="35" t="s">
        <v>28503</v>
      </c>
      <c r="T2235" s="35">
        <v>0</v>
      </c>
      <c r="U2235" s="35">
        <v>0</v>
      </c>
      <c r="V2235" s="36">
        <v>1</v>
      </c>
      <c r="W2235" s="36">
        <v>1</v>
      </c>
      <c r="X2235" s="37" t="s">
        <v>65</v>
      </c>
    </row>
    <row r="2236" spans="1:24" ht="24" customHeight="1" x14ac:dyDescent="0.2">
      <c r="A2236" s="50" t="s">
        <v>3735</v>
      </c>
      <c r="B2236" s="60" t="s">
        <v>4190</v>
      </c>
      <c r="C2236" s="76" t="s">
        <v>4190</v>
      </c>
      <c r="D2236" s="61" t="s">
        <v>4191</v>
      </c>
      <c r="E2236" s="53">
        <v>4302.22</v>
      </c>
      <c r="F2236" s="26">
        <v>0.21</v>
      </c>
      <c r="G2236" s="53">
        <v>7548.2460000000001</v>
      </c>
      <c r="H2236" s="67"/>
      <c r="I2236" s="68"/>
      <c r="J2236" s="69"/>
      <c r="K2236" s="69"/>
      <c r="L2236" s="69"/>
      <c r="M2236" s="69"/>
      <c r="N2236" s="69"/>
      <c r="O2236" s="35"/>
      <c r="P2236" s="35" t="s">
        <v>26150</v>
      </c>
      <c r="Q2236" s="36">
        <v>1</v>
      </c>
      <c r="R2236" s="35" t="s">
        <v>27</v>
      </c>
      <c r="S2236" s="35" t="s">
        <v>28504</v>
      </c>
      <c r="T2236" s="35">
        <v>0</v>
      </c>
      <c r="U2236" s="35">
        <v>0</v>
      </c>
      <c r="V2236" s="36">
        <v>1</v>
      </c>
      <c r="W2236" s="36">
        <v>1</v>
      </c>
      <c r="X2236" s="37" t="s">
        <v>65</v>
      </c>
    </row>
    <row r="2237" spans="1:24" ht="24" customHeight="1" x14ac:dyDescent="0.2">
      <c r="A2237" s="50" t="s">
        <v>3735</v>
      </c>
      <c r="B2237" s="60" t="s">
        <v>4192</v>
      </c>
      <c r="C2237" s="76" t="s">
        <v>4192</v>
      </c>
      <c r="D2237" s="61" t="s">
        <v>4193</v>
      </c>
      <c r="E2237" s="53">
        <v>399604.47</v>
      </c>
      <c r="F2237" s="26">
        <v>0.21</v>
      </c>
      <c r="G2237" s="53">
        <v>701106.04099999997</v>
      </c>
      <c r="H2237" s="67"/>
      <c r="I2237" s="68"/>
      <c r="J2237" s="69"/>
      <c r="K2237" s="69"/>
      <c r="L2237" s="69"/>
      <c r="M2237" s="69"/>
      <c r="N2237" s="69"/>
      <c r="O2237" s="35"/>
      <c r="P2237" s="35" t="s">
        <v>26151</v>
      </c>
      <c r="Q2237" s="36">
        <v>1</v>
      </c>
      <c r="R2237" s="35" t="s">
        <v>27</v>
      </c>
      <c r="S2237" s="35" t="s">
        <v>28504</v>
      </c>
      <c r="T2237" s="35">
        <v>0</v>
      </c>
      <c r="U2237" s="35">
        <v>0</v>
      </c>
      <c r="V2237" s="36">
        <v>1</v>
      </c>
      <c r="W2237" s="36">
        <v>1</v>
      </c>
      <c r="X2237" s="37" t="s">
        <v>65</v>
      </c>
    </row>
    <row r="2238" spans="1:24" ht="24" customHeight="1" x14ac:dyDescent="0.2">
      <c r="A2238" s="50" t="s">
        <v>3735</v>
      </c>
      <c r="B2238" s="60" t="s">
        <v>4194</v>
      </c>
      <c r="C2238" s="76" t="s">
        <v>4194</v>
      </c>
      <c r="D2238" s="61" t="s">
        <v>4195</v>
      </c>
      <c r="E2238" s="53">
        <v>375706.32</v>
      </c>
      <c r="F2238" s="26">
        <v>0.21</v>
      </c>
      <c r="G2238" s="53">
        <v>659176.73400000005</v>
      </c>
      <c r="H2238" s="67"/>
      <c r="I2238" s="68"/>
      <c r="J2238" s="69"/>
      <c r="K2238" s="69"/>
      <c r="L2238" s="69"/>
      <c r="M2238" s="69"/>
      <c r="N2238" s="69"/>
      <c r="O2238" s="35"/>
      <c r="P2238" s="35" t="s">
        <v>26152</v>
      </c>
      <c r="Q2238" s="36">
        <v>1</v>
      </c>
      <c r="R2238" s="35" t="s">
        <v>27</v>
      </c>
      <c r="S2238" s="35" t="s">
        <v>28504</v>
      </c>
      <c r="T2238" s="35">
        <v>0</v>
      </c>
      <c r="U2238" s="35">
        <v>0</v>
      </c>
      <c r="V2238" s="36">
        <v>1</v>
      </c>
      <c r="W2238" s="36">
        <v>1</v>
      </c>
      <c r="X2238" s="37" t="s">
        <v>65</v>
      </c>
    </row>
    <row r="2239" spans="1:24" ht="24" customHeight="1" x14ac:dyDescent="0.2">
      <c r="A2239" s="50" t="s">
        <v>3735</v>
      </c>
      <c r="B2239" s="60" t="s">
        <v>4196</v>
      </c>
      <c r="C2239" s="76" t="s">
        <v>4196</v>
      </c>
      <c r="D2239" s="61" t="s">
        <v>4197</v>
      </c>
      <c r="E2239" s="53">
        <v>478063.14</v>
      </c>
      <c r="F2239" s="26">
        <v>0.21</v>
      </c>
      <c r="G2239" s="53">
        <v>838761.77599999995</v>
      </c>
      <c r="H2239" s="67"/>
      <c r="I2239" s="68"/>
      <c r="J2239" s="69"/>
      <c r="K2239" s="69"/>
      <c r="L2239" s="69"/>
      <c r="M2239" s="69"/>
      <c r="N2239" s="69"/>
      <c r="O2239" s="35"/>
      <c r="P2239" s="35" t="s">
        <v>26153</v>
      </c>
      <c r="Q2239" s="36">
        <v>1</v>
      </c>
      <c r="R2239" s="35" t="s">
        <v>27</v>
      </c>
      <c r="S2239" s="35" t="s">
        <v>28503</v>
      </c>
      <c r="T2239" s="35">
        <v>0</v>
      </c>
      <c r="U2239" s="35">
        <v>0</v>
      </c>
      <c r="V2239" s="36">
        <v>1</v>
      </c>
      <c r="W2239" s="36">
        <v>1</v>
      </c>
      <c r="X2239" s="37" t="s">
        <v>65</v>
      </c>
    </row>
    <row r="2240" spans="1:24" ht="24" customHeight="1" x14ac:dyDescent="0.2">
      <c r="A2240" s="50" t="s">
        <v>3735</v>
      </c>
      <c r="B2240" s="60" t="s">
        <v>4198</v>
      </c>
      <c r="C2240" s="76" t="s">
        <v>4198</v>
      </c>
      <c r="D2240" s="61" t="s">
        <v>4199</v>
      </c>
      <c r="E2240" s="53">
        <v>369912.07</v>
      </c>
      <c r="F2240" s="26">
        <v>0.21</v>
      </c>
      <c r="G2240" s="53">
        <v>649010.72499999998</v>
      </c>
      <c r="H2240" s="67"/>
      <c r="I2240" s="68"/>
      <c r="J2240" s="69"/>
      <c r="K2240" s="69"/>
      <c r="L2240" s="69"/>
      <c r="M2240" s="69"/>
      <c r="N2240" s="69"/>
      <c r="O2240" s="35"/>
      <c r="P2240" s="35" t="s">
        <v>26153</v>
      </c>
      <c r="Q2240" s="36">
        <v>1</v>
      </c>
      <c r="R2240" s="35" t="s">
        <v>27</v>
      </c>
      <c r="S2240" s="35" t="s">
        <v>28504</v>
      </c>
      <c r="T2240" s="35">
        <v>0</v>
      </c>
      <c r="U2240" s="35">
        <v>0</v>
      </c>
      <c r="V2240" s="36">
        <v>1</v>
      </c>
      <c r="W2240" s="36">
        <v>1</v>
      </c>
      <c r="X2240" s="37" t="s">
        <v>65</v>
      </c>
    </row>
    <row r="2241" spans="1:24" ht="24" customHeight="1" x14ac:dyDescent="0.2">
      <c r="A2241" s="50" t="s">
        <v>3735</v>
      </c>
      <c r="B2241" s="60" t="s">
        <v>4200</v>
      </c>
      <c r="C2241" s="76" t="s">
        <v>4200</v>
      </c>
      <c r="D2241" s="61" t="s">
        <v>4201</v>
      </c>
      <c r="E2241" s="53">
        <v>157016.76</v>
      </c>
      <c r="F2241" s="26">
        <v>0.21</v>
      </c>
      <c r="G2241" s="53">
        <v>275485.90299999999</v>
      </c>
      <c r="H2241" s="67"/>
      <c r="I2241" s="68"/>
      <c r="J2241" s="69"/>
      <c r="K2241" s="69"/>
      <c r="L2241" s="69"/>
      <c r="M2241" s="69"/>
      <c r="N2241" s="69"/>
      <c r="O2241" s="35"/>
      <c r="P2241" s="35" t="s">
        <v>26154</v>
      </c>
      <c r="Q2241" s="36">
        <v>1</v>
      </c>
      <c r="R2241" s="35" t="s">
        <v>27</v>
      </c>
      <c r="S2241" s="35" t="s">
        <v>28503</v>
      </c>
      <c r="T2241" s="35">
        <v>0</v>
      </c>
      <c r="U2241" s="35">
        <v>0</v>
      </c>
      <c r="V2241" s="36">
        <v>1</v>
      </c>
      <c r="W2241" s="36">
        <v>1</v>
      </c>
      <c r="X2241" s="37" t="s">
        <v>65</v>
      </c>
    </row>
    <row r="2242" spans="1:24" ht="24" customHeight="1" x14ac:dyDescent="0.2">
      <c r="A2242" s="50" t="s">
        <v>3735</v>
      </c>
      <c r="B2242" s="60" t="s">
        <v>4202</v>
      </c>
      <c r="C2242" s="76" t="s">
        <v>4202</v>
      </c>
      <c r="D2242" s="61" t="s">
        <v>4203</v>
      </c>
      <c r="E2242" s="53">
        <v>243482.92</v>
      </c>
      <c r="F2242" s="26">
        <v>0.21</v>
      </c>
      <c r="G2242" s="53">
        <v>427190.77799999999</v>
      </c>
      <c r="H2242" s="67"/>
      <c r="I2242" s="68"/>
      <c r="J2242" s="69"/>
      <c r="K2242" s="69"/>
      <c r="L2242" s="69"/>
      <c r="M2242" s="69"/>
      <c r="N2242" s="69"/>
      <c r="O2242" s="35"/>
      <c r="P2242" s="35" t="s">
        <v>26155</v>
      </c>
      <c r="Q2242" s="36">
        <v>1</v>
      </c>
      <c r="R2242" s="35" t="s">
        <v>27</v>
      </c>
      <c r="S2242" s="35" t="s">
        <v>28504</v>
      </c>
      <c r="T2242" s="35">
        <v>0</v>
      </c>
      <c r="U2242" s="35">
        <v>0</v>
      </c>
      <c r="V2242" s="36">
        <v>1</v>
      </c>
      <c r="W2242" s="36">
        <v>1</v>
      </c>
      <c r="X2242" s="37" t="s">
        <v>65</v>
      </c>
    </row>
    <row r="2243" spans="1:24" ht="24" customHeight="1" x14ac:dyDescent="0.2">
      <c r="A2243" s="50" t="s">
        <v>3735</v>
      </c>
      <c r="B2243" s="60" t="s">
        <v>4204</v>
      </c>
      <c r="C2243" s="76" t="s">
        <v>4204</v>
      </c>
      <c r="D2243" s="61" t="s">
        <v>4205</v>
      </c>
      <c r="E2243" s="53">
        <v>157563.93</v>
      </c>
      <c r="F2243" s="26">
        <v>0.21</v>
      </c>
      <c r="G2243" s="53">
        <v>276445.91700000002</v>
      </c>
      <c r="H2243" s="67"/>
      <c r="I2243" s="68"/>
      <c r="J2243" s="69"/>
      <c r="K2243" s="69"/>
      <c r="L2243" s="69"/>
      <c r="M2243" s="69"/>
      <c r="N2243" s="69"/>
      <c r="O2243" s="35"/>
      <c r="P2243" s="35" t="s">
        <v>26156</v>
      </c>
      <c r="Q2243" s="36">
        <v>1</v>
      </c>
      <c r="R2243" s="35" t="s">
        <v>27</v>
      </c>
      <c r="S2243" s="35" t="s">
        <v>28504</v>
      </c>
      <c r="T2243" s="35">
        <v>0</v>
      </c>
      <c r="U2243" s="35">
        <v>0</v>
      </c>
      <c r="V2243" s="36">
        <v>1</v>
      </c>
      <c r="W2243" s="36">
        <v>1</v>
      </c>
      <c r="X2243" s="37" t="s">
        <v>65</v>
      </c>
    </row>
    <row r="2244" spans="1:24" ht="24" customHeight="1" x14ac:dyDescent="0.2">
      <c r="A2244" s="50" t="s">
        <v>3735</v>
      </c>
      <c r="B2244" s="60" t="s">
        <v>4206</v>
      </c>
      <c r="C2244" s="76" t="s">
        <v>4206</v>
      </c>
      <c r="D2244" s="61" t="s">
        <v>4207</v>
      </c>
      <c r="E2244" s="53">
        <v>324851.15999999997</v>
      </c>
      <c r="F2244" s="26">
        <v>0.21</v>
      </c>
      <c r="G2244" s="53">
        <v>569951.35800000001</v>
      </c>
      <c r="H2244" s="67"/>
      <c r="I2244" s="68"/>
      <c r="J2244" s="69"/>
      <c r="K2244" s="69"/>
      <c r="L2244" s="69"/>
      <c r="M2244" s="69"/>
      <c r="N2244" s="69"/>
      <c r="O2244" s="35"/>
      <c r="P2244" s="35" t="s">
        <v>26154</v>
      </c>
      <c r="Q2244" s="36">
        <v>1</v>
      </c>
      <c r="R2244" s="35" t="s">
        <v>27</v>
      </c>
      <c r="S2244" s="35" t="s">
        <v>28504</v>
      </c>
      <c r="T2244" s="35">
        <v>0</v>
      </c>
      <c r="U2244" s="35">
        <v>0</v>
      </c>
      <c r="V2244" s="36">
        <v>1</v>
      </c>
      <c r="W2244" s="36">
        <v>1</v>
      </c>
      <c r="X2244" s="37" t="s">
        <v>65</v>
      </c>
    </row>
    <row r="2245" spans="1:24" ht="24" customHeight="1" x14ac:dyDescent="0.2">
      <c r="A2245" s="50" t="s">
        <v>3735</v>
      </c>
      <c r="B2245" s="60" t="s">
        <v>4208</v>
      </c>
      <c r="C2245" s="76" t="s">
        <v>4208</v>
      </c>
      <c r="D2245" s="61" t="s">
        <v>4209</v>
      </c>
      <c r="E2245" s="53">
        <v>80597.279999999999</v>
      </c>
      <c r="F2245" s="26">
        <v>0.21</v>
      </c>
      <c r="G2245" s="53">
        <v>141407.93299999999</v>
      </c>
      <c r="H2245" s="67"/>
      <c r="I2245" s="68"/>
      <c r="J2245" s="69"/>
      <c r="K2245" s="69"/>
      <c r="L2245" s="69"/>
      <c r="M2245" s="69"/>
      <c r="N2245" s="69"/>
      <c r="O2245" s="35"/>
      <c r="P2245" s="35" t="s">
        <v>26157</v>
      </c>
      <c r="Q2245" s="36">
        <v>1</v>
      </c>
      <c r="R2245" s="35" t="s">
        <v>27</v>
      </c>
      <c r="S2245" s="35" t="s">
        <v>28504</v>
      </c>
      <c r="T2245" s="35">
        <v>0</v>
      </c>
      <c r="U2245" s="35">
        <v>0</v>
      </c>
      <c r="V2245" s="36">
        <v>1</v>
      </c>
      <c r="W2245" s="36">
        <v>1</v>
      </c>
      <c r="X2245" s="37" t="s">
        <v>65</v>
      </c>
    </row>
    <row r="2246" spans="1:24" ht="24" customHeight="1" x14ac:dyDescent="0.2">
      <c r="A2246" s="50" t="s">
        <v>3735</v>
      </c>
      <c r="B2246" s="60" t="s">
        <v>4210</v>
      </c>
      <c r="C2246" s="76" t="s">
        <v>4210</v>
      </c>
      <c r="D2246" s="61" t="s">
        <v>4211</v>
      </c>
      <c r="E2246" s="53">
        <v>114417.88</v>
      </c>
      <c r="F2246" s="26">
        <v>0.21</v>
      </c>
      <c r="G2246" s="53">
        <v>200746.17499999999</v>
      </c>
      <c r="H2246" s="67"/>
      <c r="I2246" s="68"/>
      <c r="J2246" s="69"/>
      <c r="K2246" s="69"/>
      <c r="L2246" s="69"/>
      <c r="M2246" s="69"/>
      <c r="N2246" s="69"/>
      <c r="O2246" s="35"/>
      <c r="P2246" s="35" t="s">
        <v>26158</v>
      </c>
      <c r="Q2246" s="36">
        <v>1</v>
      </c>
      <c r="R2246" s="35" t="s">
        <v>27</v>
      </c>
      <c r="S2246" s="35" t="s">
        <v>28504</v>
      </c>
      <c r="T2246" s="35">
        <v>0</v>
      </c>
      <c r="U2246" s="35">
        <v>0</v>
      </c>
      <c r="V2246" s="36">
        <v>1</v>
      </c>
      <c r="W2246" s="36">
        <v>1</v>
      </c>
      <c r="X2246" s="37" t="s">
        <v>65</v>
      </c>
    </row>
    <row r="2247" spans="1:24" ht="24" customHeight="1" x14ac:dyDescent="0.2">
      <c r="A2247" s="50" t="s">
        <v>3735</v>
      </c>
      <c r="B2247" s="60" t="s">
        <v>4212</v>
      </c>
      <c r="C2247" s="76" t="s">
        <v>4212</v>
      </c>
      <c r="D2247" s="61" t="s">
        <v>4213</v>
      </c>
      <c r="E2247" s="53">
        <v>153933.13</v>
      </c>
      <c r="F2247" s="26">
        <v>0.21</v>
      </c>
      <c r="G2247" s="53">
        <v>270075.67800000001</v>
      </c>
      <c r="H2247" s="67"/>
      <c r="I2247" s="68"/>
      <c r="J2247" s="69"/>
      <c r="K2247" s="69"/>
      <c r="L2247" s="69"/>
      <c r="M2247" s="69"/>
      <c r="N2247" s="69"/>
      <c r="O2247" s="35"/>
      <c r="P2247" s="35" t="s">
        <v>26159</v>
      </c>
      <c r="Q2247" s="36">
        <v>1</v>
      </c>
      <c r="R2247" s="35" t="s">
        <v>27</v>
      </c>
      <c r="S2247" s="35" t="s">
        <v>28504</v>
      </c>
      <c r="T2247" s="35">
        <v>0</v>
      </c>
      <c r="U2247" s="35">
        <v>0</v>
      </c>
      <c r="V2247" s="36">
        <v>1</v>
      </c>
      <c r="W2247" s="36">
        <v>1</v>
      </c>
      <c r="X2247" s="37" t="s">
        <v>65</v>
      </c>
    </row>
    <row r="2248" spans="1:24" ht="24" customHeight="1" x14ac:dyDescent="0.2">
      <c r="A2248" s="50" t="s">
        <v>3735</v>
      </c>
      <c r="B2248" s="60" t="s">
        <v>4214</v>
      </c>
      <c r="C2248" s="76" t="s">
        <v>4214</v>
      </c>
      <c r="D2248" s="61" t="s">
        <v>4215</v>
      </c>
      <c r="E2248" s="53">
        <v>497485.11</v>
      </c>
      <c r="F2248" s="26">
        <v>0.21</v>
      </c>
      <c r="G2248" s="53">
        <v>872837.62600000005</v>
      </c>
      <c r="H2248" s="67"/>
      <c r="I2248" s="68"/>
      <c r="J2248" s="69"/>
      <c r="K2248" s="69"/>
      <c r="L2248" s="69"/>
      <c r="M2248" s="69"/>
      <c r="N2248" s="69"/>
      <c r="O2248" s="35"/>
      <c r="P2248" s="35" t="s">
        <v>26160</v>
      </c>
      <c r="Q2248" s="36">
        <v>1</v>
      </c>
      <c r="R2248" s="35" t="s">
        <v>27</v>
      </c>
      <c r="S2248" s="35" t="s">
        <v>28504</v>
      </c>
      <c r="T2248" s="35">
        <v>0</v>
      </c>
      <c r="U2248" s="35">
        <v>0</v>
      </c>
      <c r="V2248" s="36">
        <v>1</v>
      </c>
      <c r="W2248" s="36">
        <v>1</v>
      </c>
      <c r="X2248" s="37" t="s">
        <v>65</v>
      </c>
    </row>
    <row r="2249" spans="1:24" ht="24" customHeight="1" x14ac:dyDescent="0.2">
      <c r="A2249" s="50" t="s">
        <v>3735</v>
      </c>
      <c r="B2249" s="60" t="s">
        <v>18789</v>
      </c>
      <c r="C2249" s="76" t="s">
        <v>18789</v>
      </c>
      <c r="D2249" s="61" t="s">
        <v>23997</v>
      </c>
      <c r="E2249" s="53">
        <v>53640.4</v>
      </c>
      <c r="F2249" s="26">
        <v>0.21</v>
      </c>
      <c r="G2249" s="53">
        <v>94112.081999999995</v>
      </c>
      <c r="H2249" s="67"/>
      <c r="I2249" s="68"/>
      <c r="J2249" s="69"/>
      <c r="K2249" s="69"/>
      <c r="L2249" s="69"/>
      <c r="M2249" s="69"/>
      <c r="N2249" s="69"/>
      <c r="O2249" s="35"/>
      <c r="P2249" s="35" t="s">
        <v>26161</v>
      </c>
      <c r="Q2249" s="36">
        <v>1</v>
      </c>
      <c r="R2249" s="35" t="s">
        <v>27</v>
      </c>
      <c r="S2249" s="35" t="s">
        <v>28503</v>
      </c>
      <c r="T2249" s="35">
        <v>0</v>
      </c>
      <c r="U2249" s="35">
        <v>0</v>
      </c>
      <c r="V2249" s="36">
        <v>1</v>
      </c>
      <c r="W2249" s="36">
        <v>1</v>
      </c>
      <c r="X2249" s="37" t="s">
        <v>65</v>
      </c>
    </row>
    <row r="2250" spans="1:24" ht="24" customHeight="1" x14ac:dyDescent="0.2">
      <c r="A2250" s="50" t="s">
        <v>3735</v>
      </c>
      <c r="B2250" s="60" t="s">
        <v>4216</v>
      </c>
      <c r="C2250" s="76" t="s">
        <v>4216</v>
      </c>
      <c r="D2250" s="61" t="s">
        <v>4217</v>
      </c>
      <c r="E2250" s="53">
        <v>451827.4</v>
      </c>
      <c r="F2250" s="26">
        <v>0.21</v>
      </c>
      <c r="G2250" s="53">
        <v>792731.17299999995</v>
      </c>
      <c r="H2250" s="67"/>
      <c r="I2250" s="68"/>
      <c r="J2250" s="69"/>
      <c r="K2250" s="69"/>
      <c r="L2250" s="69"/>
      <c r="M2250" s="69"/>
      <c r="N2250" s="69"/>
      <c r="O2250" s="35"/>
      <c r="P2250" s="35" t="s">
        <v>65</v>
      </c>
      <c r="Q2250" s="36">
        <v>1</v>
      </c>
      <c r="R2250" s="35" t="s">
        <v>27</v>
      </c>
      <c r="S2250" s="35" t="s">
        <v>28503</v>
      </c>
      <c r="T2250" s="35">
        <v>0</v>
      </c>
      <c r="U2250" s="35">
        <v>0</v>
      </c>
      <c r="V2250" s="36">
        <v>1</v>
      </c>
      <c r="W2250" s="36">
        <v>1</v>
      </c>
      <c r="X2250" s="37" t="s">
        <v>65</v>
      </c>
    </row>
    <row r="2251" spans="1:24" ht="24" customHeight="1" x14ac:dyDescent="0.2">
      <c r="A2251" s="50" t="s">
        <v>3735</v>
      </c>
      <c r="B2251" s="60" t="s">
        <v>4218</v>
      </c>
      <c r="C2251" s="76" t="s">
        <v>4218</v>
      </c>
      <c r="D2251" s="61" t="s">
        <v>4219</v>
      </c>
      <c r="E2251" s="53">
        <v>8330.81</v>
      </c>
      <c r="F2251" s="26">
        <v>0.21</v>
      </c>
      <c r="G2251" s="53">
        <v>14616.401</v>
      </c>
      <c r="H2251" s="67"/>
      <c r="I2251" s="68"/>
      <c r="J2251" s="69"/>
      <c r="K2251" s="69"/>
      <c r="L2251" s="69"/>
      <c r="M2251" s="69"/>
      <c r="N2251" s="69"/>
      <c r="O2251" s="35"/>
      <c r="P2251" s="35" t="s">
        <v>26162</v>
      </c>
      <c r="Q2251" s="36">
        <v>1</v>
      </c>
      <c r="R2251" s="35" t="s">
        <v>27</v>
      </c>
      <c r="S2251" s="35" t="s">
        <v>28504</v>
      </c>
      <c r="T2251" s="35">
        <v>0</v>
      </c>
      <c r="U2251" s="35">
        <v>0</v>
      </c>
      <c r="V2251" s="36">
        <v>1</v>
      </c>
      <c r="W2251" s="36">
        <v>1</v>
      </c>
      <c r="X2251" s="37" t="s">
        <v>65</v>
      </c>
    </row>
    <row r="2252" spans="1:24" ht="24" customHeight="1" x14ac:dyDescent="0.2">
      <c r="A2252" s="50" t="s">
        <v>3735</v>
      </c>
      <c r="B2252" s="60" t="s">
        <v>4220</v>
      </c>
      <c r="C2252" s="76" t="s">
        <v>4220</v>
      </c>
      <c r="D2252" s="61" t="s">
        <v>4221</v>
      </c>
      <c r="E2252" s="53">
        <v>5247.14</v>
      </c>
      <c r="F2252" s="26">
        <v>0.21</v>
      </c>
      <c r="G2252" s="53">
        <v>9206.1039999999994</v>
      </c>
      <c r="H2252" s="67"/>
      <c r="I2252" s="68"/>
      <c r="J2252" s="69"/>
      <c r="K2252" s="69"/>
      <c r="L2252" s="69"/>
      <c r="M2252" s="69"/>
      <c r="N2252" s="69"/>
      <c r="O2252" s="35"/>
      <c r="P2252" s="35" t="s">
        <v>26163</v>
      </c>
      <c r="Q2252" s="36">
        <v>1</v>
      </c>
      <c r="R2252" s="35" t="s">
        <v>27</v>
      </c>
      <c r="S2252" s="35" t="s">
        <v>28504</v>
      </c>
      <c r="T2252" s="35">
        <v>0</v>
      </c>
      <c r="U2252" s="35">
        <v>0</v>
      </c>
      <c r="V2252" s="36">
        <v>1</v>
      </c>
      <c r="W2252" s="36">
        <v>1</v>
      </c>
      <c r="X2252" s="37" t="s">
        <v>65</v>
      </c>
    </row>
    <row r="2253" spans="1:24" ht="24" customHeight="1" x14ac:dyDescent="0.2">
      <c r="A2253" s="50" t="s">
        <v>3735</v>
      </c>
      <c r="B2253" s="60" t="s">
        <v>4222</v>
      </c>
      <c r="C2253" s="76" t="s">
        <v>4222</v>
      </c>
      <c r="D2253" s="61" t="s">
        <v>4223</v>
      </c>
      <c r="E2253" s="53">
        <v>206479.3</v>
      </c>
      <c r="F2253" s="26">
        <v>0.21</v>
      </c>
      <c r="G2253" s="53">
        <v>362267.93800000002</v>
      </c>
      <c r="H2253" s="67"/>
      <c r="I2253" s="68"/>
      <c r="J2253" s="69"/>
      <c r="K2253" s="69"/>
      <c r="L2253" s="69"/>
      <c r="M2253" s="69"/>
      <c r="N2253" s="69"/>
      <c r="O2253" s="35"/>
      <c r="P2253" s="35" t="s">
        <v>65</v>
      </c>
      <c r="Q2253" s="36">
        <v>1</v>
      </c>
      <c r="R2253" s="35" t="s">
        <v>27</v>
      </c>
      <c r="S2253" s="35" t="s">
        <v>28504</v>
      </c>
      <c r="T2253" s="35">
        <v>0</v>
      </c>
      <c r="U2253" s="35">
        <v>0</v>
      </c>
      <c r="V2253" s="36">
        <v>1</v>
      </c>
      <c r="W2253" s="36">
        <v>1</v>
      </c>
      <c r="X2253" s="37" t="s">
        <v>65</v>
      </c>
    </row>
    <row r="2254" spans="1:24" ht="24" customHeight="1" x14ac:dyDescent="0.2">
      <c r="A2254" s="50" t="s">
        <v>3735</v>
      </c>
      <c r="B2254" s="60" t="s">
        <v>4230</v>
      </c>
      <c r="C2254" s="76" t="s">
        <v>4230</v>
      </c>
      <c r="D2254" s="61" t="s">
        <v>4231</v>
      </c>
      <c r="E2254" s="53">
        <v>450981.84</v>
      </c>
      <c r="F2254" s="26">
        <v>0.21</v>
      </c>
      <c r="G2254" s="53">
        <v>791247.64099999995</v>
      </c>
      <c r="H2254" s="67"/>
      <c r="I2254" s="68"/>
      <c r="J2254" s="69"/>
      <c r="K2254" s="69"/>
      <c r="L2254" s="69"/>
      <c r="M2254" s="69"/>
      <c r="N2254" s="69"/>
      <c r="O2254" s="35"/>
      <c r="P2254" s="35" t="s">
        <v>65</v>
      </c>
      <c r="Q2254" s="36">
        <v>1</v>
      </c>
      <c r="R2254" s="35" t="s">
        <v>27</v>
      </c>
      <c r="S2254" s="35" t="s">
        <v>28504</v>
      </c>
      <c r="T2254" s="35">
        <v>0</v>
      </c>
      <c r="U2254" s="35">
        <v>0</v>
      </c>
      <c r="V2254" s="36">
        <v>1</v>
      </c>
      <c r="W2254" s="36">
        <v>1</v>
      </c>
      <c r="X2254" s="37" t="s">
        <v>65</v>
      </c>
    </row>
    <row r="2255" spans="1:24" ht="24" customHeight="1" x14ac:dyDescent="0.2">
      <c r="A2255" s="50" t="s">
        <v>3735</v>
      </c>
      <c r="B2255" s="60" t="s">
        <v>4232</v>
      </c>
      <c r="C2255" s="76" t="s">
        <v>4232</v>
      </c>
      <c r="D2255" s="61" t="s">
        <v>4233</v>
      </c>
      <c r="E2255" s="53">
        <v>246044.33</v>
      </c>
      <c r="F2255" s="26">
        <v>0.21</v>
      </c>
      <c r="G2255" s="53">
        <v>431684.77899999998</v>
      </c>
      <c r="H2255" s="67"/>
      <c r="I2255" s="68"/>
      <c r="J2255" s="69"/>
      <c r="K2255" s="69"/>
      <c r="L2255" s="69"/>
      <c r="M2255" s="69"/>
      <c r="N2255" s="69"/>
      <c r="O2255" s="35"/>
      <c r="P2255" s="35" t="s">
        <v>26164</v>
      </c>
      <c r="Q2255" s="36">
        <v>1</v>
      </c>
      <c r="R2255" s="35" t="s">
        <v>27</v>
      </c>
      <c r="S2255" s="35" t="s">
        <v>28503</v>
      </c>
      <c r="T2255" s="35">
        <v>0</v>
      </c>
      <c r="U2255" s="35">
        <v>0</v>
      </c>
      <c r="V2255" s="36">
        <v>1</v>
      </c>
      <c r="W2255" s="36">
        <v>1</v>
      </c>
      <c r="X2255" s="37" t="s">
        <v>65</v>
      </c>
    </row>
    <row r="2256" spans="1:24" ht="24" customHeight="1" x14ac:dyDescent="0.2">
      <c r="A2256" s="50" t="s">
        <v>3735</v>
      </c>
      <c r="B2256" s="60" t="s">
        <v>4234</v>
      </c>
      <c r="C2256" s="76" t="s">
        <v>4234</v>
      </c>
      <c r="D2256" s="61" t="s">
        <v>4235</v>
      </c>
      <c r="E2256" s="53">
        <v>253430.19</v>
      </c>
      <c r="F2256" s="26">
        <v>0.21</v>
      </c>
      <c r="G2256" s="53">
        <v>444643.27399999998</v>
      </c>
      <c r="H2256" s="67"/>
      <c r="I2256" s="68"/>
      <c r="J2256" s="69"/>
      <c r="K2256" s="69"/>
      <c r="L2256" s="69"/>
      <c r="M2256" s="69"/>
      <c r="N2256" s="69"/>
      <c r="O2256" s="35"/>
      <c r="P2256" s="35" t="s">
        <v>26165</v>
      </c>
      <c r="Q2256" s="36">
        <v>1</v>
      </c>
      <c r="R2256" s="35" t="s">
        <v>27</v>
      </c>
      <c r="S2256" s="35" t="s">
        <v>28503</v>
      </c>
      <c r="T2256" s="35">
        <v>0</v>
      </c>
      <c r="U2256" s="35">
        <v>0</v>
      </c>
      <c r="V2256" s="36">
        <v>1</v>
      </c>
      <c r="W2256" s="36">
        <v>1</v>
      </c>
      <c r="X2256" s="37" t="s">
        <v>65</v>
      </c>
    </row>
    <row r="2257" spans="1:24" ht="24" customHeight="1" x14ac:dyDescent="0.2">
      <c r="A2257" s="50" t="s">
        <v>3735</v>
      </c>
      <c r="B2257" s="60" t="s">
        <v>4236</v>
      </c>
      <c r="C2257" s="76" t="s">
        <v>4236</v>
      </c>
      <c r="D2257" s="61" t="s">
        <v>4237</v>
      </c>
      <c r="E2257" s="53">
        <v>261039.74</v>
      </c>
      <c r="F2257" s="26">
        <v>0.21</v>
      </c>
      <c r="G2257" s="53">
        <v>457994.22</v>
      </c>
      <c r="H2257" s="67"/>
      <c r="I2257" s="68"/>
      <c r="J2257" s="69"/>
      <c r="K2257" s="69"/>
      <c r="L2257" s="69"/>
      <c r="M2257" s="69"/>
      <c r="N2257" s="69"/>
      <c r="O2257" s="35"/>
      <c r="P2257" s="35" t="s">
        <v>26166</v>
      </c>
      <c r="Q2257" s="36">
        <v>1</v>
      </c>
      <c r="R2257" s="35" t="s">
        <v>27</v>
      </c>
      <c r="S2257" s="35" t="s">
        <v>28503</v>
      </c>
      <c r="T2257" s="35">
        <v>0</v>
      </c>
      <c r="U2257" s="35">
        <v>0</v>
      </c>
      <c r="V2257" s="36">
        <v>1</v>
      </c>
      <c r="W2257" s="36">
        <v>1</v>
      </c>
      <c r="X2257" s="37" t="s">
        <v>65</v>
      </c>
    </row>
    <row r="2258" spans="1:24" ht="24" customHeight="1" x14ac:dyDescent="0.2">
      <c r="A2258" s="50" t="s">
        <v>3735</v>
      </c>
      <c r="B2258" s="60" t="s">
        <v>4248</v>
      </c>
      <c r="C2258" s="76" t="s">
        <v>4248</v>
      </c>
      <c r="D2258" s="61" t="s">
        <v>4249</v>
      </c>
      <c r="E2258" s="53">
        <v>322389.21000000002</v>
      </c>
      <c r="F2258" s="26">
        <v>0.21</v>
      </c>
      <c r="G2258" s="53">
        <v>565631.86399999994</v>
      </c>
      <c r="H2258" s="67"/>
      <c r="I2258" s="68"/>
      <c r="J2258" s="69"/>
      <c r="K2258" s="69"/>
      <c r="L2258" s="69"/>
      <c r="M2258" s="69"/>
      <c r="N2258" s="69"/>
      <c r="O2258" s="35"/>
      <c r="P2258" s="35" t="s">
        <v>65</v>
      </c>
      <c r="Q2258" s="36">
        <v>1</v>
      </c>
      <c r="R2258" s="35" t="s">
        <v>27</v>
      </c>
      <c r="S2258" s="35" t="s">
        <v>28504</v>
      </c>
      <c r="T2258" s="35">
        <v>0</v>
      </c>
      <c r="U2258" s="35">
        <v>0</v>
      </c>
      <c r="V2258" s="36">
        <v>1</v>
      </c>
      <c r="W2258" s="36">
        <v>1</v>
      </c>
      <c r="X2258" s="37" t="s">
        <v>65</v>
      </c>
    </row>
    <row r="2259" spans="1:24" ht="24" customHeight="1" x14ac:dyDescent="0.2">
      <c r="A2259" s="50" t="s">
        <v>3735</v>
      </c>
      <c r="B2259" s="60" t="s">
        <v>4252</v>
      </c>
      <c r="C2259" s="76" t="s">
        <v>4252</v>
      </c>
      <c r="D2259" s="61" t="s">
        <v>4253</v>
      </c>
      <c r="E2259" s="53">
        <v>322389.21000000002</v>
      </c>
      <c r="F2259" s="26">
        <v>0.21</v>
      </c>
      <c r="G2259" s="53">
        <v>565631.86399999994</v>
      </c>
      <c r="H2259" s="67"/>
      <c r="I2259" s="68"/>
      <c r="J2259" s="69"/>
      <c r="K2259" s="69"/>
      <c r="L2259" s="69"/>
      <c r="M2259" s="69"/>
      <c r="N2259" s="69"/>
      <c r="O2259" s="35"/>
      <c r="P2259" s="35" t="s">
        <v>65</v>
      </c>
      <c r="Q2259" s="36">
        <v>1</v>
      </c>
      <c r="R2259" s="35" t="s">
        <v>27</v>
      </c>
      <c r="S2259" s="35" t="s">
        <v>28504</v>
      </c>
      <c r="T2259" s="35">
        <v>0</v>
      </c>
      <c r="U2259" s="35">
        <v>0</v>
      </c>
      <c r="V2259" s="36">
        <v>1</v>
      </c>
      <c r="W2259" s="36">
        <v>1</v>
      </c>
      <c r="X2259" s="37" t="s">
        <v>65</v>
      </c>
    </row>
    <row r="2260" spans="1:24" ht="24" customHeight="1" x14ac:dyDescent="0.2">
      <c r="A2260" s="50" t="s">
        <v>3735</v>
      </c>
      <c r="B2260" s="60" t="s">
        <v>4254</v>
      </c>
      <c r="C2260" s="76" t="s">
        <v>4254</v>
      </c>
      <c r="D2260" s="61" t="s">
        <v>4255</v>
      </c>
      <c r="E2260" s="53">
        <v>322389.21000000002</v>
      </c>
      <c r="F2260" s="26">
        <v>0.21</v>
      </c>
      <c r="G2260" s="53">
        <v>565631.86399999994</v>
      </c>
      <c r="H2260" s="67"/>
      <c r="I2260" s="68"/>
      <c r="J2260" s="69"/>
      <c r="K2260" s="69"/>
      <c r="L2260" s="69"/>
      <c r="M2260" s="69"/>
      <c r="N2260" s="69"/>
      <c r="O2260" s="35"/>
      <c r="P2260" s="35" t="s">
        <v>65</v>
      </c>
      <c r="Q2260" s="36">
        <v>1</v>
      </c>
      <c r="R2260" s="35" t="s">
        <v>27</v>
      </c>
      <c r="S2260" s="35" t="s">
        <v>28504</v>
      </c>
      <c r="T2260" s="35">
        <v>0</v>
      </c>
      <c r="U2260" s="35">
        <v>0</v>
      </c>
      <c r="V2260" s="36">
        <v>1</v>
      </c>
      <c r="W2260" s="36">
        <v>1</v>
      </c>
      <c r="X2260" s="37" t="s">
        <v>65</v>
      </c>
    </row>
    <row r="2261" spans="1:24" ht="24" customHeight="1" x14ac:dyDescent="0.2">
      <c r="A2261" s="50" t="s">
        <v>3735</v>
      </c>
      <c r="B2261" s="60" t="s">
        <v>4256</v>
      </c>
      <c r="C2261" s="76" t="s">
        <v>4256</v>
      </c>
      <c r="D2261" s="61" t="s">
        <v>4257</v>
      </c>
      <c r="E2261" s="53">
        <v>322389.21000000002</v>
      </c>
      <c r="F2261" s="26">
        <v>0.21</v>
      </c>
      <c r="G2261" s="53">
        <v>565631.86399999994</v>
      </c>
      <c r="H2261" s="67"/>
      <c r="I2261" s="68"/>
      <c r="J2261" s="69"/>
      <c r="K2261" s="69"/>
      <c r="L2261" s="69"/>
      <c r="M2261" s="69"/>
      <c r="N2261" s="69"/>
      <c r="O2261" s="35"/>
      <c r="P2261" s="35" t="s">
        <v>26167</v>
      </c>
      <c r="Q2261" s="36">
        <v>1</v>
      </c>
      <c r="R2261" s="35" t="s">
        <v>27</v>
      </c>
      <c r="S2261" s="35" t="s">
        <v>28504</v>
      </c>
      <c r="T2261" s="35">
        <v>0</v>
      </c>
      <c r="U2261" s="35">
        <v>0</v>
      </c>
      <c r="V2261" s="36">
        <v>1</v>
      </c>
      <c r="W2261" s="36">
        <v>1</v>
      </c>
      <c r="X2261" s="37" t="s">
        <v>65</v>
      </c>
    </row>
    <row r="2262" spans="1:24" ht="24" customHeight="1" x14ac:dyDescent="0.2">
      <c r="A2262" s="50" t="s">
        <v>3735</v>
      </c>
      <c r="B2262" s="60" t="s">
        <v>4260</v>
      </c>
      <c r="C2262" s="76" t="s">
        <v>4260</v>
      </c>
      <c r="D2262" s="61" t="s">
        <v>4261</v>
      </c>
      <c r="E2262" s="53">
        <v>1177203.1000000001</v>
      </c>
      <c r="F2262" s="26">
        <v>0.21</v>
      </c>
      <c r="G2262" s="53">
        <v>2065402.845</v>
      </c>
      <c r="H2262" s="67"/>
      <c r="I2262" s="68"/>
      <c r="J2262" s="69"/>
      <c r="K2262" s="69"/>
      <c r="L2262" s="69"/>
      <c r="M2262" s="69"/>
      <c r="N2262" s="69"/>
      <c r="O2262" s="35"/>
      <c r="P2262" s="35" t="s">
        <v>26168</v>
      </c>
      <c r="Q2262" s="36">
        <v>1</v>
      </c>
      <c r="R2262" s="35" t="s">
        <v>27</v>
      </c>
      <c r="S2262" s="35" t="s">
        <v>28503</v>
      </c>
      <c r="T2262" s="35">
        <v>0</v>
      </c>
      <c r="U2262" s="35">
        <v>0</v>
      </c>
      <c r="V2262" s="36">
        <v>1</v>
      </c>
      <c r="W2262" s="36">
        <v>1</v>
      </c>
      <c r="X2262" s="37" t="s">
        <v>65</v>
      </c>
    </row>
    <row r="2263" spans="1:24" ht="24" customHeight="1" x14ac:dyDescent="0.2">
      <c r="A2263" s="50" t="s">
        <v>3735</v>
      </c>
      <c r="B2263" s="60" t="s">
        <v>4262</v>
      </c>
      <c r="C2263" s="76" t="s">
        <v>4262</v>
      </c>
      <c r="D2263" s="61" t="s">
        <v>4263</v>
      </c>
      <c r="E2263" s="53">
        <v>1177203.1000000001</v>
      </c>
      <c r="F2263" s="26">
        <v>0.21</v>
      </c>
      <c r="G2263" s="53">
        <v>2065402.845</v>
      </c>
      <c r="H2263" s="67"/>
      <c r="I2263" s="68"/>
      <c r="J2263" s="69"/>
      <c r="K2263" s="69"/>
      <c r="L2263" s="69"/>
      <c r="M2263" s="69"/>
      <c r="N2263" s="69"/>
      <c r="O2263" s="35"/>
      <c r="P2263" s="35" t="s">
        <v>26169</v>
      </c>
      <c r="Q2263" s="36">
        <v>1</v>
      </c>
      <c r="R2263" s="35" t="s">
        <v>27</v>
      </c>
      <c r="S2263" s="35" t="s">
        <v>28503</v>
      </c>
      <c r="T2263" s="35">
        <v>0</v>
      </c>
      <c r="U2263" s="35">
        <v>0</v>
      </c>
      <c r="V2263" s="36">
        <v>1</v>
      </c>
      <c r="W2263" s="36">
        <v>1</v>
      </c>
      <c r="X2263" s="37" t="s">
        <v>65</v>
      </c>
    </row>
    <row r="2264" spans="1:24" ht="24" customHeight="1" x14ac:dyDescent="0.2">
      <c r="A2264" s="50" t="s">
        <v>3735</v>
      </c>
      <c r="B2264" s="60" t="s">
        <v>4264</v>
      </c>
      <c r="C2264" s="76" t="s">
        <v>4264</v>
      </c>
      <c r="D2264" s="61" t="s">
        <v>4265</v>
      </c>
      <c r="E2264" s="53">
        <v>1177203.1000000001</v>
      </c>
      <c r="F2264" s="26">
        <v>0.21</v>
      </c>
      <c r="G2264" s="53">
        <v>2065402.845</v>
      </c>
      <c r="H2264" s="67"/>
      <c r="I2264" s="68"/>
      <c r="J2264" s="69"/>
      <c r="K2264" s="69"/>
      <c r="L2264" s="69"/>
      <c r="M2264" s="69"/>
      <c r="N2264" s="69"/>
      <c r="O2264" s="35"/>
      <c r="P2264" s="35" t="s">
        <v>26170</v>
      </c>
      <c r="Q2264" s="36">
        <v>1</v>
      </c>
      <c r="R2264" s="35" t="s">
        <v>27</v>
      </c>
      <c r="S2264" s="35" t="s">
        <v>28504</v>
      </c>
      <c r="T2264" s="35">
        <v>0</v>
      </c>
      <c r="U2264" s="35">
        <v>0</v>
      </c>
      <c r="V2264" s="36">
        <v>1</v>
      </c>
      <c r="W2264" s="36">
        <v>1</v>
      </c>
      <c r="X2264" s="37" t="s">
        <v>65</v>
      </c>
    </row>
    <row r="2265" spans="1:24" ht="24" customHeight="1" x14ac:dyDescent="0.2">
      <c r="A2265" s="50" t="s">
        <v>3735</v>
      </c>
      <c r="B2265" s="60" t="s">
        <v>4268</v>
      </c>
      <c r="C2265" s="76" t="s">
        <v>4268</v>
      </c>
      <c r="D2265" s="61" t="s">
        <v>4269</v>
      </c>
      <c r="E2265" s="53">
        <v>1177203.1000000001</v>
      </c>
      <c r="F2265" s="26">
        <v>0.21</v>
      </c>
      <c r="G2265" s="53">
        <v>2065402.845</v>
      </c>
      <c r="H2265" s="67"/>
      <c r="I2265" s="68"/>
      <c r="J2265" s="69"/>
      <c r="K2265" s="69"/>
      <c r="L2265" s="69"/>
      <c r="M2265" s="69"/>
      <c r="N2265" s="69"/>
      <c r="O2265" s="35"/>
      <c r="P2265" s="35" t="s">
        <v>26171</v>
      </c>
      <c r="Q2265" s="36">
        <v>1</v>
      </c>
      <c r="R2265" s="35" t="s">
        <v>27</v>
      </c>
      <c r="S2265" s="35" t="s">
        <v>28503</v>
      </c>
      <c r="T2265" s="35">
        <v>0</v>
      </c>
      <c r="U2265" s="35">
        <v>0</v>
      </c>
      <c r="V2265" s="36">
        <v>1</v>
      </c>
      <c r="W2265" s="36">
        <v>1</v>
      </c>
      <c r="X2265" s="37" t="s">
        <v>65</v>
      </c>
    </row>
    <row r="2266" spans="1:24" ht="24" customHeight="1" x14ac:dyDescent="0.2">
      <c r="A2266" s="50" t="s">
        <v>3735</v>
      </c>
      <c r="B2266" s="60" t="s">
        <v>4270</v>
      </c>
      <c r="C2266" s="76" t="s">
        <v>4270</v>
      </c>
      <c r="D2266" s="61" t="s">
        <v>4271</v>
      </c>
      <c r="E2266" s="53">
        <v>1177203.1000000001</v>
      </c>
      <c r="F2266" s="26">
        <v>0.21</v>
      </c>
      <c r="G2266" s="53">
        <v>2065402.845</v>
      </c>
      <c r="H2266" s="67"/>
      <c r="I2266" s="68"/>
      <c r="J2266" s="69"/>
      <c r="K2266" s="69"/>
      <c r="L2266" s="69"/>
      <c r="M2266" s="69"/>
      <c r="N2266" s="69"/>
      <c r="O2266" s="35"/>
      <c r="P2266" s="35" t="s">
        <v>26172</v>
      </c>
      <c r="Q2266" s="36">
        <v>1</v>
      </c>
      <c r="R2266" s="35" t="s">
        <v>27</v>
      </c>
      <c r="S2266" s="35" t="s">
        <v>28504</v>
      </c>
      <c r="T2266" s="35">
        <v>0</v>
      </c>
      <c r="U2266" s="35">
        <v>0</v>
      </c>
      <c r="V2266" s="36">
        <v>1</v>
      </c>
      <c r="W2266" s="36">
        <v>1</v>
      </c>
      <c r="X2266" s="37" t="s">
        <v>65</v>
      </c>
    </row>
    <row r="2267" spans="1:24" ht="24" customHeight="1" x14ac:dyDescent="0.2">
      <c r="A2267" s="50" t="s">
        <v>3735</v>
      </c>
      <c r="B2267" s="60" t="s">
        <v>4274</v>
      </c>
      <c r="C2267" s="76" t="s">
        <v>4274</v>
      </c>
      <c r="D2267" s="61" t="s">
        <v>4275</v>
      </c>
      <c r="E2267" s="53">
        <v>1343669.8</v>
      </c>
      <c r="F2267" s="26">
        <v>0.21</v>
      </c>
      <c r="G2267" s="53">
        <v>2357468.6639999999</v>
      </c>
      <c r="H2267" s="67"/>
      <c r="I2267" s="68"/>
      <c r="J2267" s="69"/>
      <c r="K2267" s="69"/>
      <c r="L2267" s="69"/>
      <c r="M2267" s="69"/>
      <c r="N2267" s="69"/>
      <c r="O2267" s="35"/>
      <c r="P2267" s="35" t="s">
        <v>26173</v>
      </c>
      <c r="Q2267" s="36">
        <v>1</v>
      </c>
      <c r="R2267" s="35" t="s">
        <v>27</v>
      </c>
      <c r="S2267" s="35" t="s">
        <v>28504</v>
      </c>
      <c r="T2267" s="35">
        <v>0</v>
      </c>
      <c r="U2267" s="35">
        <v>0</v>
      </c>
      <c r="V2267" s="36">
        <v>1</v>
      </c>
      <c r="W2267" s="36">
        <v>1</v>
      </c>
      <c r="X2267" s="37" t="s">
        <v>65</v>
      </c>
    </row>
    <row r="2268" spans="1:24" ht="24" customHeight="1" x14ac:dyDescent="0.2">
      <c r="A2268" s="50" t="s">
        <v>3735</v>
      </c>
      <c r="B2268" s="60" t="s">
        <v>4276</v>
      </c>
      <c r="C2268" s="76" t="s">
        <v>4276</v>
      </c>
      <c r="D2268" s="61" t="s">
        <v>4277</v>
      </c>
      <c r="E2268" s="53">
        <v>1343669.8</v>
      </c>
      <c r="F2268" s="26">
        <v>0.21</v>
      </c>
      <c r="G2268" s="53">
        <v>2357468.6639999999</v>
      </c>
      <c r="H2268" s="67"/>
      <c r="I2268" s="68"/>
      <c r="J2268" s="69"/>
      <c r="K2268" s="69"/>
      <c r="L2268" s="69"/>
      <c r="M2268" s="69"/>
      <c r="N2268" s="69"/>
      <c r="O2268" s="35"/>
      <c r="P2268" s="35" t="s">
        <v>26174</v>
      </c>
      <c r="Q2268" s="36">
        <v>1</v>
      </c>
      <c r="R2268" s="35" t="s">
        <v>27</v>
      </c>
      <c r="S2268" s="35" t="s">
        <v>28503</v>
      </c>
      <c r="T2268" s="35">
        <v>0</v>
      </c>
      <c r="U2268" s="35">
        <v>0</v>
      </c>
      <c r="V2268" s="36">
        <v>1</v>
      </c>
      <c r="W2268" s="36">
        <v>1</v>
      </c>
      <c r="X2268" s="37" t="s">
        <v>65</v>
      </c>
    </row>
    <row r="2269" spans="1:24" ht="24" customHeight="1" x14ac:dyDescent="0.2">
      <c r="A2269" s="50" t="s">
        <v>3735</v>
      </c>
      <c r="B2269" s="60" t="s">
        <v>4282</v>
      </c>
      <c r="C2269" s="76" t="s">
        <v>4282</v>
      </c>
      <c r="D2269" s="61" t="s">
        <v>4283</v>
      </c>
      <c r="E2269" s="53">
        <v>1437969.39</v>
      </c>
      <c r="F2269" s="26">
        <v>0.21</v>
      </c>
      <c r="G2269" s="53">
        <v>2522917.2999999998</v>
      </c>
      <c r="H2269" s="67"/>
      <c r="I2269" s="68"/>
      <c r="J2269" s="69"/>
      <c r="K2269" s="69"/>
      <c r="L2269" s="69"/>
      <c r="M2269" s="69"/>
      <c r="N2269" s="69"/>
      <c r="O2269" s="35"/>
      <c r="P2269" s="35" t="s">
        <v>26175</v>
      </c>
      <c r="Q2269" s="36">
        <v>1</v>
      </c>
      <c r="R2269" s="35" t="s">
        <v>27</v>
      </c>
      <c r="S2269" s="35" t="s">
        <v>28503</v>
      </c>
      <c r="T2269" s="35">
        <v>0</v>
      </c>
      <c r="U2269" s="35">
        <v>0</v>
      </c>
      <c r="V2269" s="36">
        <v>1</v>
      </c>
      <c r="W2269" s="36">
        <v>1</v>
      </c>
      <c r="X2269" s="37" t="s">
        <v>65</v>
      </c>
    </row>
    <row r="2270" spans="1:24" ht="24" customHeight="1" x14ac:dyDescent="0.2">
      <c r="A2270" s="50" t="s">
        <v>3735</v>
      </c>
      <c r="B2270" s="60" t="s">
        <v>4284</v>
      </c>
      <c r="C2270" s="76" t="s">
        <v>4284</v>
      </c>
      <c r="D2270" s="61" t="s">
        <v>4285</v>
      </c>
      <c r="E2270" s="53">
        <v>1437969.39</v>
      </c>
      <c r="F2270" s="26">
        <v>0.21</v>
      </c>
      <c r="G2270" s="53">
        <v>2522917.2999999998</v>
      </c>
      <c r="H2270" s="67"/>
      <c r="I2270" s="68"/>
      <c r="J2270" s="69"/>
      <c r="K2270" s="69"/>
      <c r="L2270" s="69"/>
      <c r="M2270" s="69"/>
      <c r="N2270" s="69"/>
      <c r="O2270" s="35"/>
      <c r="P2270" s="35" t="s">
        <v>26176</v>
      </c>
      <c r="Q2270" s="36">
        <v>1</v>
      </c>
      <c r="R2270" s="35" t="s">
        <v>27</v>
      </c>
      <c r="S2270" s="35" t="s">
        <v>28504</v>
      </c>
      <c r="T2270" s="35">
        <v>0</v>
      </c>
      <c r="U2270" s="35">
        <v>0</v>
      </c>
      <c r="V2270" s="36">
        <v>1</v>
      </c>
      <c r="W2270" s="36">
        <v>1</v>
      </c>
      <c r="X2270" s="37" t="s">
        <v>65</v>
      </c>
    </row>
    <row r="2271" spans="1:24" ht="24" customHeight="1" x14ac:dyDescent="0.2">
      <c r="A2271" s="50" t="s">
        <v>3735</v>
      </c>
      <c r="B2271" s="60" t="s">
        <v>4290</v>
      </c>
      <c r="C2271" s="76" t="s">
        <v>4290</v>
      </c>
      <c r="D2271" s="61" t="s">
        <v>4291</v>
      </c>
      <c r="E2271" s="53">
        <v>1437969.39</v>
      </c>
      <c r="F2271" s="26">
        <v>0.21</v>
      </c>
      <c r="G2271" s="53">
        <v>2522917.2999999998</v>
      </c>
      <c r="H2271" s="67"/>
      <c r="I2271" s="68"/>
      <c r="J2271" s="69"/>
      <c r="K2271" s="69"/>
      <c r="L2271" s="69"/>
      <c r="M2271" s="69"/>
      <c r="N2271" s="69"/>
      <c r="O2271" s="35"/>
      <c r="P2271" s="35" t="s">
        <v>26177</v>
      </c>
      <c r="Q2271" s="36">
        <v>1</v>
      </c>
      <c r="R2271" s="35" t="s">
        <v>27</v>
      </c>
      <c r="S2271" s="35" t="s">
        <v>28504</v>
      </c>
      <c r="T2271" s="35">
        <v>0</v>
      </c>
      <c r="U2271" s="35">
        <v>0</v>
      </c>
      <c r="V2271" s="36">
        <v>1</v>
      </c>
      <c r="W2271" s="36">
        <v>1</v>
      </c>
      <c r="X2271" s="37" t="s">
        <v>65</v>
      </c>
    </row>
    <row r="2272" spans="1:24" ht="24" customHeight="1" x14ac:dyDescent="0.2">
      <c r="A2272" s="50" t="s">
        <v>3735</v>
      </c>
      <c r="B2272" s="60" t="s">
        <v>4302</v>
      </c>
      <c r="C2272" s="76" t="s">
        <v>4302</v>
      </c>
      <c r="D2272" s="61" t="s">
        <v>4303</v>
      </c>
      <c r="E2272" s="53">
        <v>1764710.46</v>
      </c>
      <c r="F2272" s="26">
        <v>0.21</v>
      </c>
      <c r="G2272" s="53">
        <v>3096184.5060000001</v>
      </c>
      <c r="H2272" s="67"/>
      <c r="I2272" s="68"/>
      <c r="J2272" s="69"/>
      <c r="K2272" s="69"/>
      <c r="L2272" s="69"/>
      <c r="M2272" s="69"/>
      <c r="N2272" s="69"/>
      <c r="O2272" s="35"/>
      <c r="P2272" s="35" t="s">
        <v>26178</v>
      </c>
      <c r="Q2272" s="36">
        <v>1</v>
      </c>
      <c r="R2272" s="35" t="s">
        <v>27</v>
      </c>
      <c r="S2272" s="35" t="s">
        <v>28503</v>
      </c>
      <c r="T2272" s="35">
        <v>0</v>
      </c>
      <c r="U2272" s="35">
        <v>0</v>
      </c>
      <c r="V2272" s="36">
        <v>1</v>
      </c>
      <c r="W2272" s="36">
        <v>1</v>
      </c>
      <c r="X2272" s="37" t="s">
        <v>65</v>
      </c>
    </row>
    <row r="2273" spans="1:24" ht="24" customHeight="1" x14ac:dyDescent="0.2">
      <c r="A2273" s="50" t="s">
        <v>3735</v>
      </c>
      <c r="B2273" s="60" t="s">
        <v>4310</v>
      </c>
      <c r="C2273" s="76" t="s">
        <v>4310</v>
      </c>
      <c r="D2273" s="61" t="s">
        <v>4311</v>
      </c>
      <c r="E2273" s="53">
        <v>1320343.54</v>
      </c>
      <c r="F2273" s="26">
        <v>0.21</v>
      </c>
      <c r="G2273" s="53">
        <v>2316542.7370000002</v>
      </c>
      <c r="H2273" s="67"/>
      <c r="I2273" s="68"/>
      <c r="J2273" s="69"/>
      <c r="K2273" s="69"/>
      <c r="L2273" s="69"/>
      <c r="M2273" s="69"/>
      <c r="N2273" s="69"/>
      <c r="O2273" s="35"/>
      <c r="P2273" s="35" t="s">
        <v>26179</v>
      </c>
      <c r="Q2273" s="36">
        <v>1</v>
      </c>
      <c r="R2273" s="35" t="s">
        <v>27</v>
      </c>
      <c r="S2273" s="35" t="s">
        <v>28504</v>
      </c>
      <c r="T2273" s="35">
        <v>0</v>
      </c>
      <c r="U2273" s="35">
        <v>0</v>
      </c>
      <c r="V2273" s="36">
        <v>1</v>
      </c>
      <c r="W2273" s="36">
        <v>1</v>
      </c>
      <c r="X2273" s="37" t="s">
        <v>65</v>
      </c>
    </row>
    <row r="2274" spans="1:24" ht="24" customHeight="1" x14ac:dyDescent="0.2">
      <c r="A2274" s="50" t="s">
        <v>3735</v>
      </c>
      <c r="B2274" s="60" t="s">
        <v>4316</v>
      </c>
      <c r="C2274" s="76" t="s">
        <v>4316</v>
      </c>
      <c r="D2274" s="61" t="s">
        <v>4317</v>
      </c>
      <c r="E2274" s="53">
        <v>521457.87</v>
      </c>
      <c r="F2274" s="26">
        <v>0.21</v>
      </c>
      <c r="G2274" s="53">
        <v>914897.83100000001</v>
      </c>
      <c r="H2274" s="67"/>
      <c r="I2274" s="68"/>
      <c r="J2274" s="69"/>
      <c r="K2274" s="69"/>
      <c r="L2274" s="69"/>
      <c r="M2274" s="69"/>
      <c r="N2274" s="69"/>
      <c r="O2274" s="35"/>
      <c r="P2274" s="35" t="s">
        <v>26180</v>
      </c>
      <c r="Q2274" s="36">
        <v>1</v>
      </c>
      <c r="R2274" s="35" t="s">
        <v>27</v>
      </c>
      <c r="S2274" s="35" t="s">
        <v>28503</v>
      </c>
      <c r="T2274" s="35">
        <v>0</v>
      </c>
      <c r="U2274" s="35">
        <v>0</v>
      </c>
      <c r="V2274" s="36">
        <v>1</v>
      </c>
      <c r="W2274" s="36">
        <v>1</v>
      </c>
      <c r="X2274" s="37" t="s">
        <v>65</v>
      </c>
    </row>
    <row r="2275" spans="1:24" ht="24" customHeight="1" x14ac:dyDescent="0.2">
      <c r="A2275" s="50" t="s">
        <v>3735</v>
      </c>
      <c r="B2275" s="60" t="s">
        <v>4318</v>
      </c>
      <c r="C2275" s="76" t="s">
        <v>4318</v>
      </c>
      <c r="D2275" s="61" t="s">
        <v>4319</v>
      </c>
      <c r="E2275" s="53">
        <v>521457.87</v>
      </c>
      <c r="F2275" s="26">
        <v>0.21</v>
      </c>
      <c r="G2275" s="53">
        <v>914897.83100000001</v>
      </c>
      <c r="H2275" s="67"/>
      <c r="I2275" s="68"/>
      <c r="J2275" s="69"/>
      <c r="K2275" s="69"/>
      <c r="L2275" s="69"/>
      <c r="M2275" s="69"/>
      <c r="N2275" s="69"/>
      <c r="O2275" s="35"/>
      <c r="P2275" s="35" t="s">
        <v>26180</v>
      </c>
      <c r="Q2275" s="36">
        <v>1</v>
      </c>
      <c r="R2275" s="35" t="s">
        <v>27</v>
      </c>
      <c r="S2275" s="35" t="s">
        <v>28503</v>
      </c>
      <c r="T2275" s="35">
        <v>0</v>
      </c>
      <c r="U2275" s="35">
        <v>0</v>
      </c>
      <c r="V2275" s="36">
        <v>1</v>
      </c>
      <c r="W2275" s="36">
        <v>1</v>
      </c>
      <c r="X2275" s="37" t="s">
        <v>65</v>
      </c>
    </row>
    <row r="2276" spans="1:24" ht="24" customHeight="1" x14ac:dyDescent="0.2">
      <c r="A2276" s="50" t="s">
        <v>3735</v>
      </c>
      <c r="B2276" s="60" t="s">
        <v>4320</v>
      </c>
      <c r="C2276" s="76" t="s">
        <v>4320</v>
      </c>
      <c r="D2276" s="61" t="s">
        <v>4321</v>
      </c>
      <c r="E2276" s="53">
        <v>521457.87</v>
      </c>
      <c r="F2276" s="26">
        <v>0.21</v>
      </c>
      <c r="G2276" s="53">
        <v>914897.83100000001</v>
      </c>
      <c r="H2276" s="67"/>
      <c r="I2276" s="68"/>
      <c r="J2276" s="69"/>
      <c r="K2276" s="69"/>
      <c r="L2276" s="69"/>
      <c r="M2276" s="69"/>
      <c r="N2276" s="69"/>
      <c r="O2276" s="35"/>
      <c r="P2276" s="35" t="s">
        <v>26181</v>
      </c>
      <c r="Q2276" s="36">
        <v>1</v>
      </c>
      <c r="R2276" s="35" t="s">
        <v>27</v>
      </c>
      <c r="S2276" s="35" t="s">
        <v>28503</v>
      </c>
      <c r="T2276" s="35">
        <v>0</v>
      </c>
      <c r="U2276" s="35">
        <v>0</v>
      </c>
      <c r="V2276" s="36">
        <v>1</v>
      </c>
      <c r="W2276" s="36">
        <v>1</v>
      </c>
      <c r="X2276" s="37" t="s">
        <v>65</v>
      </c>
    </row>
    <row r="2277" spans="1:24" ht="24" customHeight="1" x14ac:dyDescent="0.2">
      <c r="A2277" s="50" t="s">
        <v>3735</v>
      </c>
      <c r="B2277" s="60" t="s">
        <v>4322</v>
      </c>
      <c r="C2277" s="76" t="s">
        <v>4322</v>
      </c>
      <c r="D2277" s="61" t="s">
        <v>4323</v>
      </c>
      <c r="E2277" s="53">
        <v>521457.87</v>
      </c>
      <c r="F2277" s="26">
        <v>0.21</v>
      </c>
      <c r="G2277" s="53">
        <v>914897.83100000001</v>
      </c>
      <c r="H2277" s="67"/>
      <c r="I2277" s="68"/>
      <c r="J2277" s="69"/>
      <c r="K2277" s="69"/>
      <c r="L2277" s="69"/>
      <c r="M2277" s="69"/>
      <c r="N2277" s="69"/>
      <c r="O2277" s="35"/>
      <c r="P2277" s="35" t="s">
        <v>26182</v>
      </c>
      <c r="Q2277" s="36">
        <v>1</v>
      </c>
      <c r="R2277" s="35" t="s">
        <v>27</v>
      </c>
      <c r="S2277" s="35" t="s">
        <v>28503</v>
      </c>
      <c r="T2277" s="35">
        <v>0</v>
      </c>
      <c r="U2277" s="35">
        <v>0</v>
      </c>
      <c r="V2277" s="36">
        <v>1</v>
      </c>
      <c r="W2277" s="36">
        <v>1</v>
      </c>
      <c r="X2277" s="37" t="s">
        <v>65</v>
      </c>
    </row>
    <row r="2278" spans="1:24" ht="24" customHeight="1" x14ac:dyDescent="0.2">
      <c r="A2278" s="50" t="s">
        <v>3735</v>
      </c>
      <c r="B2278" s="60" t="s">
        <v>4324</v>
      </c>
      <c r="C2278" s="76" t="s">
        <v>4324</v>
      </c>
      <c r="D2278" s="61" t="s">
        <v>4325</v>
      </c>
      <c r="E2278" s="53">
        <v>521457.87</v>
      </c>
      <c r="F2278" s="26">
        <v>0.21</v>
      </c>
      <c r="G2278" s="53">
        <v>914897.83100000001</v>
      </c>
      <c r="H2278" s="67"/>
      <c r="I2278" s="68"/>
      <c r="J2278" s="69"/>
      <c r="K2278" s="69"/>
      <c r="L2278" s="69"/>
      <c r="M2278" s="69"/>
      <c r="N2278" s="69"/>
      <c r="O2278" s="35"/>
      <c r="P2278" s="35" t="s">
        <v>26183</v>
      </c>
      <c r="Q2278" s="36">
        <v>1</v>
      </c>
      <c r="R2278" s="35" t="s">
        <v>27</v>
      </c>
      <c r="S2278" s="35" t="s">
        <v>28503</v>
      </c>
      <c r="T2278" s="35">
        <v>0</v>
      </c>
      <c r="U2278" s="35">
        <v>0</v>
      </c>
      <c r="V2278" s="36">
        <v>1</v>
      </c>
      <c r="W2278" s="36">
        <v>1</v>
      </c>
      <c r="X2278" s="37" t="s">
        <v>65</v>
      </c>
    </row>
    <row r="2279" spans="1:24" ht="24" customHeight="1" x14ac:dyDescent="0.2">
      <c r="A2279" s="50" t="s">
        <v>3735</v>
      </c>
      <c r="B2279" s="60" t="s">
        <v>4326</v>
      </c>
      <c r="C2279" s="76" t="s">
        <v>4326</v>
      </c>
      <c r="D2279" s="61" t="s">
        <v>4327</v>
      </c>
      <c r="E2279" s="53">
        <v>24072.22</v>
      </c>
      <c r="F2279" s="26">
        <v>0.21</v>
      </c>
      <c r="G2279" s="53">
        <v>42234.711000000003</v>
      </c>
      <c r="H2279" s="67"/>
      <c r="I2279" s="68"/>
      <c r="J2279" s="69"/>
      <c r="K2279" s="69"/>
      <c r="L2279" s="69"/>
      <c r="M2279" s="69"/>
      <c r="N2279" s="69"/>
      <c r="O2279" s="35"/>
      <c r="P2279" s="35" t="s">
        <v>26184</v>
      </c>
      <c r="Q2279" s="36">
        <v>1</v>
      </c>
      <c r="R2279" s="35" t="s">
        <v>27</v>
      </c>
      <c r="S2279" s="35" t="s">
        <v>28503</v>
      </c>
      <c r="T2279" s="35">
        <v>0</v>
      </c>
      <c r="U2279" s="35">
        <v>0</v>
      </c>
      <c r="V2279" s="36">
        <v>1</v>
      </c>
      <c r="W2279" s="36">
        <v>1</v>
      </c>
      <c r="X2279" s="37" t="s">
        <v>65</v>
      </c>
    </row>
    <row r="2280" spans="1:24" ht="24" customHeight="1" x14ac:dyDescent="0.2">
      <c r="A2280" s="50" t="s">
        <v>3735</v>
      </c>
      <c r="B2280" s="60" t="s">
        <v>4328</v>
      </c>
      <c r="C2280" s="76" t="s">
        <v>4328</v>
      </c>
      <c r="D2280" s="61" t="s">
        <v>4329</v>
      </c>
      <c r="E2280" s="53">
        <v>1081958.58</v>
      </c>
      <c r="F2280" s="26">
        <v>0.21</v>
      </c>
      <c r="G2280" s="53">
        <v>1898296.327</v>
      </c>
      <c r="H2280" s="67"/>
      <c r="I2280" s="68"/>
      <c r="J2280" s="69"/>
      <c r="K2280" s="69"/>
      <c r="L2280" s="69"/>
      <c r="M2280" s="69"/>
      <c r="N2280" s="69"/>
      <c r="O2280" s="35"/>
      <c r="P2280" s="35" t="s">
        <v>65</v>
      </c>
      <c r="Q2280" s="36">
        <v>1</v>
      </c>
      <c r="R2280" s="35" t="s">
        <v>27</v>
      </c>
      <c r="S2280" s="35" t="s">
        <v>28503</v>
      </c>
      <c r="T2280" s="35">
        <v>0</v>
      </c>
      <c r="U2280" s="35">
        <v>0</v>
      </c>
      <c r="V2280" s="36">
        <v>1</v>
      </c>
      <c r="W2280" s="36">
        <v>1</v>
      </c>
      <c r="X2280" s="37" t="s">
        <v>65</v>
      </c>
    </row>
    <row r="2281" spans="1:24" ht="24" customHeight="1" x14ac:dyDescent="0.2">
      <c r="A2281" s="50" t="s">
        <v>3735</v>
      </c>
      <c r="B2281" s="60" t="s">
        <v>4330</v>
      </c>
      <c r="C2281" s="76" t="s">
        <v>4330</v>
      </c>
      <c r="D2281" s="61" t="s">
        <v>4331</v>
      </c>
      <c r="E2281" s="53">
        <v>56052.58</v>
      </c>
      <c r="F2281" s="26">
        <v>0.21</v>
      </c>
      <c r="G2281" s="53">
        <v>98344.25</v>
      </c>
      <c r="H2281" s="67"/>
      <c r="I2281" s="68"/>
      <c r="J2281" s="69"/>
      <c r="K2281" s="69"/>
      <c r="L2281" s="69"/>
      <c r="M2281" s="69"/>
      <c r="N2281" s="69"/>
      <c r="O2281" s="35"/>
      <c r="P2281" s="35" t="s">
        <v>25997</v>
      </c>
      <c r="Q2281" s="36">
        <v>1</v>
      </c>
      <c r="R2281" s="35" t="s">
        <v>27</v>
      </c>
      <c r="S2281" s="35" t="s">
        <v>28503</v>
      </c>
      <c r="T2281" s="35">
        <v>0</v>
      </c>
      <c r="U2281" s="35">
        <v>0</v>
      </c>
      <c r="V2281" s="36">
        <v>1</v>
      </c>
      <c r="W2281" s="36">
        <v>1</v>
      </c>
      <c r="X2281" s="37" t="s">
        <v>65</v>
      </c>
    </row>
    <row r="2282" spans="1:24" ht="24" customHeight="1" x14ac:dyDescent="0.2">
      <c r="A2282" s="50" t="s">
        <v>3735</v>
      </c>
      <c r="B2282" s="60" t="s">
        <v>4332</v>
      </c>
      <c r="C2282" s="76" t="s">
        <v>4332</v>
      </c>
      <c r="D2282" s="61" t="s">
        <v>23998</v>
      </c>
      <c r="E2282" s="53">
        <v>52844.56</v>
      </c>
      <c r="F2282" s="26">
        <v>0.21</v>
      </c>
      <c r="G2282" s="53">
        <v>92715.778000000006</v>
      </c>
      <c r="H2282" s="67"/>
      <c r="I2282" s="68"/>
      <c r="J2282" s="69"/>
      <c r="K2282" s="69"/>
      <c r="L2282" s="69"/>
      <c r="M2282" s="69"/>
      <c r="N2282" s="69"/>
      <c r="O2282" s="35"/>
      <c r="P2282" s="35" t="s">
        <v>25997</v>
      </c>
      <c r="Q2282" s="36">
        <v>1</v>
      </c>
      <c r="R2282" s="35" t="s">
        <v>27</v>
      </c>
      <c r="S2282" s="35" t="s">
        <v>28504</v>
      </c>
      <c r="T2282" s="35">
        <v>0</v>
      </c>
      <c r="U2282" s="35">
        <v>0</v>
      </c>
      <c r="V2282" s="36">
        <v>1</v>
      </c>
      <c r="W2282" s="36">
        <v>1</v>
      </c>
      <c r="X2282" s="37" t="s">
        <v>65</v>
      </c>
    </row>
    <row r="2283" spans="1:24" ht="24" customHeight="1" x14ac:dyDescent="0.2">
      <c r="A2283" s="50" t="s">
        <v>3735</v>
      </c>
      <c r="B2283" s="60" t="s">
        <v>4334</v>
      </c>
      <c r="C2283" s="76" t="s">
        <v>4334</v>
      </c>
      <c r="D2283" s="61" t="s">
        <v>4335</v>
      </c>
      <c r="E2283" s="53">
        <v>839619.54</v>
      </c>
      <c r="F2283" s="26">
        <v>0.21</v>
      </c>
      <c r="G2283" s="53">
        <v>1473112.4790000001</v>
      </c>
      <c r="H2283" s="67"/>
      <c r="I2283" s="68"/>
      <c r="J2283" s="69"/>
      <c r="K2283" s="69"/>
      <c r="L2283" s="69"/>
      <c r="M2283" s="69"/>
      <c r="N2283" s="69"/>
      <c r="O2283" s="35"/>
      <c r="P2283" s="35" t="s">
        <v>65</v>
      </c>
      <c r="Q2283" s="36">
        <v>1</v>
      </c>
      <c r="R2283" s="35" t="s">
        <v>27</v>
      </c>
      <c r="S2283" s="35" t="s">
        <v>28504</v>
      </c>
      <c r="T2283" s="35">
        <v>0</v>
      </c>
      <c r="U2283" s="35">
        <v>0</v>
      </c>
      <c r="V2283" s="36">
        <v>1</v>
      </c>
      <c r="W2283" s="36">
        <v>1</v>
      </c>
      <c r="X2283" s="37" t="s">
        <v>65</v>
      </c>
    </row>
    <row r="2284" spans="1:24" ht="24" customHeight="1" x14ac:dyDescent="0.2">
      <c r="A2284" s="50" t="s">
        <v>3735</v>
      </c>
      <c r="B2284" s="60" t="s">
        <v>4344</v>
      </c>
      <c r="C2284" s="76" t="s">
        <v>4344</v>
      </c>
      <c r="D2284" s="61" t="s">
        <v>4345</v>
      </c>
      <c r="E2284" s="53">
        <v>571044.75</v>
      </c>
      <c r="F2284" s="26">
        <v>0.21</v>
      </c>
      <c r="G2284" s="53">
        <v>1001898.017</v>
      </c>
      <c r="H2284" s="67"/>
      <c r="I2284" s="68"/>
      <c r="J2284" s="69"/>
      <c r="K2284" s="69"/>
      <c r="L2284" s="69"/>
      <c r="M2284" s="69"/>
      <c r="N2284" s="69"/>
      <c r="O2284" s="35"/>
      <c r="P2284" s="35" t="s">
        <v>26185</v>
      </c>
      <c r="Q2284" s="36">
        <v>1</v>
      </c>
      <c r="R2284" s="35" t="s">
        <v>27</v>
      </c>
      <c r="S2284" s="35" t="s">
        <v>28503</v>
      </c>
      <c r="T2284" s="35">
        <v>0</v>
      </c>
      <c r="U2284" s="35">
        <v>0</v>
      </c>
      <c r="V2284" s="36">
        <v>1</v>
      </c>
      <c r="W2284" s="36">
        <v>1</v>
      </c>
      <c r="X2284" s="37" t="s">
        <v>65</v>
      </c>
    </row>
    <row r="2285" spans="1:24" ht="24" customHeight="1" x14ac:dyDescent="0.2">
      <c r="A2285" s="50" t="s">
        <v>3735</v>
      </c>
      <c r="B2285" s="60" t="s">
        <v>4356</v>
      </c>
      <c r="C2285" s="76" t="s">
        <v>4356</v>
      </c>
      <c r="D2285" s="61" t="s">
        <v>4357</v>
      </c>
      <c r="E2285" s="53">
        <v>3413958.72</v>
      </c>
      <c r="F2285" s="26">
        <v>0.21</v>
      </c>
      <c r="G2285" s="53">
        <v>5989790.5690000001</v>
      </c>
      <c r="H2285" s="67"/>
      <c r="I2285" s="68"/>
      <c r="J2285" s="69"/>
      <c r="K2285" s="69"/>
      <c r="L2285" s="69"/>
      <c r="M2285" s="69"/>
      <c r="N2285" s="69"/>
      <c r="O2285" s="35"/>
      <c r="P2285" s="35" t="s">
        <v>26186</v>
      </c>
      <c r="Q2285" s="36">
        <v>1</v>
      </c>
      <c r="R2285" s="35" t="s">
        <v>27</v>
      </c>
      <c r="S2285" s="35" t="s">
        <v>28503</v>
      </c>
      <c r="T2285" s="35">
        <v>0</v>
      </c>
      <c r="U2285" s="35">
        <v>0</v>
      </c>
      <c r="V2285" s="36">
        <v>1</v>
      </c>
      <c r="W2285" s="36">
        <v>1</v>
      </c>
      <c r="X2285" s="37" t="s">
        <v>65</v>
      </c>
    </row>
    <row r="2286" spans="1:24" ht="24" customHeight="1" x14ac:dyDescent="0.2">
      <c r="A2286" s="50" t="s">
        <v>3735</v>
      </c>
      <c r="B2286" s="60" t="s">
        <v>4358</v>
      </c>
      <c r="C2286" s="76" t="s">
        <v>4358</v>
      </c>
      <c r="D2286" s="61" t="s">
        <v>4359</v>
      </c>
      <c r="E2286" s="53">
        <v>389607.58</v>
      </c>
      <c r="F2286" s="26">
        <v>0.21</v>
      </c>
      <c r="G2286" s="53">
        <v>683566.49800000002</v>
      </c>
      <c r="H2286" s="67"/>
      <c r="I2286" s="68"/>
      <c r="J2286" s="69"/>
      <c r="K2286" s="69"/>
      <c r="L2286" s="69"/>
      <c r="M2286" s="69"/>
      <c r="N2286" s="69"/>
      <c r="O2286" s="35"/>
      <c r="P2286" s="35" t="s">
        <v>65</v>
      </c>
      <c r="Q2286" s="36">
        <v>1</v>
      </c>
      <c r="R2286" s="35" t="s">
        <v>27</v>
      </c>
      <c r="S2286" s="35" t="s">
        <v>28504</v>
      </c>
      <c r="T2286" s="35">
        <v>0</v>
      </c>
      <c r="U2286" s="35">
        <v>0</v>
      </c>
      <c r="V2286" s="36">
        <v>1</v>
      </c>
      <c r="W2286" s="36">
        <v>1</v>
      </c>
      <c r="X2286" s="37" t="s">
        <v>65</v>
      </c>
    </row>
    <row r="2287" spans="1:24" ht="24" customHeight="1" x14ac:dyDescent="0.2">
      <c r="A2287" s="50" t="s">
        <v>3735</v>
      </c>
      <c r="B2287" s="60" t="s">
        <v>23999</v>
      </c>
      <c r="C2287" s="76" t="s">
        <v>23999</v>
      </c>
      <c r="D2287" s="61" t="s">
        <v>24000</v>
      </c>
      <c r="E2287" s="53">
        <v>387493.76</v>
      </c>
      <c r="F2287" s="26">
        <v>0.21</v>
      </c>
      <c r="G2287" s="53">
        <v>679857.8</v>
      </c>
      <c r="H2287" s="67"/>
      <c r="I2287" s="68"/>
      <c r="J2287" s="69"/>
      <c r="K2287" s="69"/>
      <c r="L2287" s="69"/>
      <c r="M2287" s="69"/>
      <c r="N2287" s="69"/>
      <c r="O2287" s="35"/>
      <c r="P2287" s="35" t="s">
        <v>65</v>
      </c>
      <c r="Q2287" s="36">
        <v>1</v>
      </c>
      <c r="R2287" s="35" t="s">
        <v>27</v>
      </c>
      <c r="S2287" s="35" t="s">
        <v>28503</v>
      </c>
      <c r="T2287" s="35">
        <v>0</v>
      </c>
      <c r="U2287" s="35">
        <v>0</v>
      </c>
      <c r="V2287" s="36" t="e">
        <v>#N/A</v>
      </c>
      <c r="W2287" s="36" t="e">
        <v>#N/A</v>
      </c>
      <c r="X2287" s="37" t="s">
        <v>65</v>
      </c>
    </row>
    <row r="2288" spans="1:24" ht="24" customHeight="1" x14ac:dyDescent="0.2">
      <c r="A2288" s="50" t="s">
        <v>3735</v>
      </c>
      <c r="B2288" s="60" t="s">
        <v>4360</v>
      </c>
      <c r="C2288" s="76" t="s">
        <v>4360</v>
      </c>
      <c r="D2288" s="61" t="s">
        <v>4361</v>
      </c>
      <c r="E2288" s="53">
        <v>447674.38</v>
      </c>
      <c r="F2288" s="26">
        <v>0.21</v>
      </c>
      <c r="G2288" s="53">
        <v>785444.69900000002</v>
      </c>
      <c r="H2288" s="67"/>
      <c r="I2288" s="68"/>
      <c r="J2288" s="69"/>
      <c r="K2288" s="69"/>
      <c r="L2288" s="69"/>
      <c r="M2288" s="69"/>
      <c r="N2288" s="69"/>
      <c r="O2288" s="35"/>
      <c r="P2288" s="35" t="s">
        <v>26187</v>
      </c>
      <c r="Q2288" s="36">
        <v>1</v>
      </c>
      <c r="R2288" s="35" t="s">
        <v>27</v>
      </c>
      <c r="S2288" s="35" t="s">
        <v>28503</v>
      </c>
      <c r="T2288" s="35">
        <v>0</v>
      </c>
      <c r="U2288" s="35">
        <v>0</v>
      </c>
      <c r="V2288" s="36">
        <v>1</v>
      </c>
      <c r="W2288" s="36">
        <v>1</v>
      </c>
      <c r="X2288" s="37" t="s">
        <v>65</v>
      </c>
    </row>
    <row r="2289" spans="1:24" ht="24" customHeight="1" x14ac:dyDescent="0.2">
      <c r="A2289" s="50" t="s">
        <v>3735</v>
      </c>
      <c r="B2289" s="60" t="s">
        <v>24001</v>
      </c>
      <c r="C2289" s="76" t="s">
        <v>24001</v>
      </c>
      <c r="D2289" s="61" t="s">
        <v>24002</v>
      </c>
      <c r="E2289" s="53">
        <v>447674.4</v>
      </c>
      <c r="F2289" s="26">
        <v>0.21</v>
      </c>
      <c r="G2289" s="53">
        <v>785444.73499999999</v>
      </c>
      <c r="H2289" s="67"/>
      <c r="I2289" s="68"/>
      <c r="J2289" s="69"/>
      <c r="K2289" s="69"/>
      <c r="L2289" s="69"/>
      <c r="M2289" s="69"/>
      <c r="N2289" s="69"/>
      <c r="O2289" s="35"/>
      <c r="P2289" s="35" t="s">
        <v>65</v>
      </c>
      <c r="Q2289" s="36">
        <v>1</v>
      </c>
      <c r="R2289" s="35" t="s">
        <v>27</v>
      </c>
      <c r="S2289" s="35" t="s">
        <v>28503</v>
      </c>
      <c r="T2289" s="35">
        <v>0</v>
      </c>
      <c r="U2289" s="35">
        <v>0</v>
      </c>
      <c r="V2289" s="36" t="e">
        <v>#N/A</v>
      </c>
      <c r="W2289" s="36" t="e">
        <v>#N/A</v>
      </c>
      <c r="X2289" s="37" t="s">
        <v>65</v>
      </c>
    </row>
    <row r="2290" spans="1:24" ht="24" customHeight="1" x14ac:dyDescent="0.2">
      <c r="A2290" s="50" t="s">
        <v>3735</v>
      </c>
      <c r="B2290" s="60" t="s">
        <v>24003</v>
      </c>
      <c r="C2290" s="76" t="s">
        <v>24003</v>
      </c>
      <c r="D2290" s="61" t="s">
        <v>24004</v>
      </c>
      <c r="E2290" s="53">
        <v>502845.04</v>
      </c>
      <c r="F2290" s="26">
        <v>0.21</v>
      </c>
      <c r="G2290" s="53">
        <v>790975.24600000004</v>
      </c>
      <c r="H2290" s="67"/>
      <c r="I2290" s="68"/>
      <c r="J2290" s="69"/>
      <c r="K2290" s="69"/>
      <c r="L2290" s="69"/>
      <c r="M2290" s="69"/>
      <c r="N2290" s="69"/>
      <c r="O2290" s="35"/>
      <c r="P2290" s="35" t="s">
        <v>65</v>
      </c>
      <c r="Q2290" s="36">
        <v>1</v>
      </c>
      <c r="R2290" s="35" t="s">
        <v>27</v>
      </c>
      <c r="S2290" s="35" t="s">
        <v>28503</v>
      </c>
      <c r="T2290" s="35">
        <v>0</v>
      </c>
      <c r="U2290" s="35">
        <v>0</v>
      </c>
      <c r="V2290" s="36" t="e">
        <v>#N/A</v>
      </c>
      <c r="W2290" s="36" t="e">
        <v>#N/A</v>
      </c>
      <c r="X2290" s="37" t="s">
        <v>65</v>
      </c>
    </row>
    <row r="2291" spans="1:24" ht="24" customHeight="1" x14ac:dyDescent="0.2">
      <c r="A2291" s="50" t="s">
        <v>3735</v>
      </c>
      <c r="B2291" s="60" t="s">
        <v>24005</v>
      </c>
      <c r="C2291" s="76" t="s">
        <v>24005</v>
      </c>
      <c r="D2291" s="61" t="s">
        <v>24006</v>
      </c>
      <c r="E2291" s="53">
        <v>592878.87</v>
      </c>
      <c r="F2291" s="26">
        <v>0.21</v>
      </c>
      <c r="G2291" s="53">
        <v>1040205.976</v>
      </c>
      <c r="H2291" s="67"/>
      <c r="I2291" s="68"/>
      <c r="J2291" s="69"/>
      <c r="K2291" s="69"/>
      <c r="L2291" s="69"/>
      <c r="M2291" s="69"/>
      <c r="N2291" s="69"/>
      <c r="O2291" s="35"/>
      <c r="P2291" s="35" t="s">
        <v>65</v>
      </c>
      <c r="Q2291" s="36">
        <v>1</v>
      </c>
      <c r="R2291" s="35" t="s">
        <v>27</v>
      </c>
      <c r="S2291" s="35" t="s">
        <v>28503</v>
      </c>
      <c r="T2291" s="35">
        <v>0</v>
      </c>
      <c r="U2291" s="35">
        <v>0</v>
      </c>
      <c r="V2291" s="36" t="e">
        <v>#N/A</v>
      </c>
      <c r="W2291" s="36" t="e">
        <v>#N/A</v>
      </c>
      <c r="X2291" s="37" t="s">
        <v>65</v>
      </c>
    </row>
    <row r="2292" spans="1:24" ht="24" customHeight="1" x14ac:dyDescent="0.2">
      <c r="A2292" s="50" t="s">
        <v>3735</v>
      </c>
      <c r="B2292" s="60" t="s">
        <v>4362</v>
      </c>
      <c r="C2292" s="76" t="s">
        <v>4362</v>
      </c>
      <c r="D2292" s="61" t="s">
        <v>4363</v>
      </c>
      <c r="E2292" s="53">
        <v>455433.22</v>
      </c>
      <c r="F2292" s="26">
        <v>0.21</v>
      </c>
      <c r="G2292" s="53">
        <v>799057.58600000001</v>
      </c>
      <c r="H2292" s="67"/>
      <c r="I2292" s="68"/>
      <c r="J2292" s="69"/>
      <c r="K2292" s="69"/>
      <c r="L2292" s="69"/>
      <c r="M2292" s="69"/>
      <c r="N2292" s="69"/>
      <c r="O2292" s="35"/>
      <c r="P2292" s="35" t="s">
        <v>26188</v>
      </c>
      <c r="Q2292" s="36">
        <v>1</v>
      </c>
      <c r="R2292" s="35" t="s">
        <v>27</v>
      </c>
      <c r="S2292" s="35" t="s">
        <v>28504</v>
      </c>
      <c r="T2292" s="35">
        <v>0</v>
      </c>
      <c r="U2292" s="35">
        <v>0</v>
      </c>
      <c r="V2292" s="36">
        <v>1</v>
      </c>
      <c r="W2292" s="36">
        <v>1</v>
      </c>
      <c r="X2292" s="37" t="s">
        <v>65</v>
      </c>
    </row>
    <row r="2293" spans="1:24" ht="24" customHeight="1" x14ac:dyDescent="0.2">
      <c r="A2293" s="50" t="s">
        <v>3735</v>
      </c>
      <c r="B2293" s="60" t="s">
        <v>4364</v>
      </c>
      <c r="C2293" s="76" t="s">
        <v>4364</v>
      </c>
      <c r="D2293" s="61" t="s">
        <v>4365</v>
      </c>
      <c r="E2293" s="53">
        <v>469110.66</v>
      </c>
      <c r="F2293" s="26">
        <v>0.21</v>
      </c>
      <c r="G2293" s="53">
        <v>823054.65700000001</v>
      </c>
      <c r="H2293" s="67"/>
      <c r="I2293" s="68"/>
      <c r="J2293" s="69"/>
      <c r="K2293" s="69"/>
      <c r="L2293" s="69"/>
      <c r="M2293" s="69"/>
      <c r="N2293" s="69"/>
      <c r="O2293" s="35"/>
      <c r="P2293" s="35" t="s">
        <v>26189</v>
      </c>
      <c r="Q2293" s="36">
        <v>1</v>
      </c>
      <c r="R2293" s="35" t="s">
        <v>27</v>
      </c>
      <c r="S2293" s="35" t="s">
        <v>28503</v>
      </c>
      <c r="T2293" s="35">
        <v>0</v>
      </c>
      <c r="U2293" s="35">
        <v>0</v>
      </c>
      <c r="V2293" s="36">
        <v>1</v>
      </c>
      <c r="W2293" s="36">
        <v>1</v>
      </c>
      <c r="X2293" s="37" t="s">
        <v>65</v>
      </c>
    </row>
    <row r="2294" spans="1:24" ht="24" customHeight="1" x14ac:dyDescent="0.2">
      <c r="A2294" s="50" t="s">
        <v>3735</v>
      </c>
      <c r="B2294" s="60" t="s">
        <v>4366</v>
      </c>
      <c r="C2294" s="76" t="s">
        <v>4366</v>
      </c>
      <c r="D2294" s="61" t="s">
        <v>4367</v>
      </c>
      <c r="E2294" s="53">
        <v>455433.22</v>
      </c>
      <c r="F2294" s="26">
        <v>0.21</v>
      </c>
      <c r="G2294" s="53">
        <v>799057.58600000001</v>
      </c>
      <c r="H2294" s="67"/>
      <c r="I2294" s="68"/>
      <c r="J2294" s="69"/>
      <c r="K2294" s="69"/>
      <c r="L2294" s="69"/>
      <c r="M2294" s="69"/>
      <c r="N2294" s="69"/>
      <c r="O2294" s="35"/>
      <c r="P2294" s="35" t="s">
        <v>26190</v>
      </c>
      <c r="Q2294" s="36">
        <v>1</v>
      </c>
      <c r="R2294" s="35" t="s">
        <v>27</v>
      </c>
      <c r="S2294" s="35" t="s">
        <v>28504</v>
      </c>
      <c r="T2294" s="35">
        <v>0</v>
      </c>
      <c r="U2294" s="35">
        <v>0</v>
      </c>
      <c r="V2294" s="36">
        <v>1</v>
      </c>
      <c r="W2294" s="36">
        <v>1</v>
      </c>
      <c r="X2294" s="37" t="s">
        <v>65</v>
      </c>
    </row>
    <row r="2295" spans="1:24" ht="24" customHeight="1" x14ac:dyDescent="0.2">
      <c r="A2295" s="50" t="s">
        <v>3735</v>
      </c>
      <c r="B2295" s="60" t="s">
        <v>4370</v>
      </c>
      <c r="C2295" s="76" t="s">
        <v>4370</v>
      </c>
      <c r="D2295" s="61" t="s">
        <v>4371</v>
      </c>
      <c r="E2295" s="53">
        <v>469608.02</v>
      </c>
      <c r="F2295" s="26">
        <v>0.21</v>
      </c>
      <c r="G2295" s="53">
        <v>823927.272</v>
      </c>
      <c r="H2295" s="67"/>
      <c r="I2295" s="68"/>
      <c r="J2295" s="69"/>
      <c r="K2295" s="69"/>
      <c r="L2295" s="69"/>
      <c r="M2295" s="69"/>
      <c r="N2295" s="69"/>
      <c r="O2295" s="35"/>
      <c r="P2295" s="35" t="s">
        <v>26191</v>
      </c>
      <c r="Q2295" s="36">
        <v>1</v>
      </c>
      <c r="R2295" s="35" t="s">
        <v>27</v>
      </c>
      <c r="S2295" s="35" t="s">
        <v>28503</v>
      </c>
      <c r="T2295" s="35">
        <v>0</v>
      </c>
      <c r="U2295" s="35">
        <v>0</v>
      </c>
      <c r="V2295" s="36">
        <v>1</v>
      </c>
      <c r="W2295" s="36">
        <v>1</v>
      </c>
      <c r="X2295" s="37" t="s">
        <v>65</v>
      </c>
    </row>
    <row r="2296" spans="1:24" ht="24" customHeight="1" x14ac:dyDescent="0.2">
      <c r="A2296" s="50" t="s">
        <v>3735</v>
      </c>
      <c r="B2296" s="60" t="s">
        <v>4374</v>
      </c>
      <c r="C2296" s="76" t="s">
        <v>4374</v>
      </c>
      <c r="D2296" s="61" t="s">
        <v>4375</v>
      </c>
      <c r="E2296" s="53">
        <v>574774.93000000005</v>
      </c>
      <c r="F2296" s="26">
        <v>0.21</v>
      </c>
      <c r="G2296" s="53">
        <v>1008442.617</v>
      </c>
      <c r="H2296" s="67"/>
      <c r="I2296" s="68"/>
      <c r="J2296" s="69"/>
      <c r="K2296" s="69"/>
      <c r="L2296" s="69"/>
      <c r="M2296" s="69"/>
      <c r="N2296" s="69"/>
      <c r="O2296" s="35"/>
      <c r="P2296" s="35" t="s">
        <v>26192</v>
      </c>
      <c r="Q2296" s="36">
        <v>1</v>
      </c>
      <c r="R2296" s="35" t="s">
        <v>27</v>
      </c>
      <c r="S2296" s="35" t="s">
        <v>28504</v>
      </c>
      <c r="T2296" s="35">
        <v>0</v>
      </c>
      <c r="U2296" s="35">
        <v>0</v>
      </c>
      <c r="V2296" s="36">
        <v>1</v>
      </c>
      <c r="W2296" s="36">
        <v>1</v>
      </c>
      <c r="X2296" s="37" t="s">
        <v>65</v>
      </c>
    </row>
    <row r="2297" spans="1:24" ht="24" customHeight="1" x14ac:dyDescent="0.2">
      <c r="A2297" s="50" t="s">
        <v>3735</v>
      </c>
      <c r="B2297" s="60" t="s">
        <v>4382</v>
      </c>
      <c r="C2297" s="76" t="s">
        <v>4382</v>
      </c>
      <c r="D2297" s="61" t="s">
        <v>4383</v>
      </c>
      <c r="E2297" s="53">
        <v>1840508.27</v>
      </c>
      <c r="F2297" s="26">
        <v>0.21</v>
      </c>
      <c r="G2297" s="53">
        <v>3229171.7579999999</v>
      </c>
      <c r="H2297" s="67"/>
      <c r="I2297" s="68"/>
      <c r="J2297" s="69"/>
      <c r="K2297" s="69"/>
      <c r="L2297" s="69"/>
      <c r="M2297" s="69"/>
      <c r="N2297" s="69"/>
      <c r="O2297" s="35"/>
      <c r="P2297" s="35" t="s">
        <v>26193</v>
      </c>
      <c r="Q2297" s="36">
        <v>1</v>
      </c>
      <c r="R2297" s="35" t="s">
        <v>27</v>
      </c>
      <c r="S2297" s="35" t="s">
        <v>28504</v>
      </c>
      <c r="T2297" s="35">
        <v>0</v>
      </c>
      <c r="U2297" s="35">
        <v>0</v>
      </c>
      <c r="V2297" s="36">
        <v>1</v>
      </c>
      <c r="W2297" s="36">
        <v>1</v>
      </c>
      <c r="X2297" s="37" t="s">
        <v>65</v>
      </c>
    </row>
    <row r="2298" spans="1:24" ht="24" customHeight="1" x14ac:dyDescent="0.2">
      <c r="A2298" s="50" t="s">
        <v>3735</v>
      </c>
      <c r="B2298" s="60" t="s">
        <v>4384</v>
      </c>
      <c r="C2298" s="76" t="s">
        <v>4384</v>
      </c>
      <c r="D2298" s="61" t="s">
        <v>4385</v>
      </c>
      <c r="E2298" s="53">
        <v>2161256.23</v>
      </c>
      <c r="F2298" s="26">
        <v>0.21</v>
      </c>
      <c r="G2298" s="53">
        <v>3791924.051</v>
      </c>
      <c r="H2298" s="67"/>
      <c r="I2298" s="68"/>
      <c r="J2298" s="69"/>
      <c r="K2298" s="69"/>
      <c r="L2298" s="69"/>
      <c r="M2298" s="69"/>
      <c r="N2298" s="69"/>
      <c r="O2298" s="35"/>
      <c r="P2298" s="35" t="s">
        <v>26194</v>
      </c>
      <c r="Q2298" s="36">
        <v>1</v>
      </c>
      <c r="R2298" s="35" t="s">
        <v>27</v>
      </c>
      <c r="S2298" s="35" t="s">
        <v>28503</v>
      </c>
      <c r="T2298" s="35">
        <v>0</v>
      </c>
      <c r="U2298" s="35">
        <v>0</v>
      </c>
      <c r="V2298" s="36">
        <v>1</v>
      </c>
      <c r="W2298" s="36">
        <v>1</v>
      </c>
      <c r="X2298" s="37" t="s">
        <v>65</v>
      </c>
    </row>
    <row r="2299" spans="1:24" ht="24" customHeight="1" x14ac:dyDescent="0.2">
      <c r="A2299" s="50" t="s">
        <v>3735</v>
      </c>
      <c r="B2299" s="60" t="s">
        <v>4386</v>
      </c>
      <c r="C2299" s="76" t="s">
        <v>4386</v>
      </c>
      <c r="D2299" s="61" t="s">
        <v>4387</v>
      </c>
      <c r="E2299" s="53">
        <v>2161256.23</v>
      </c>
      <c r="F2299" s="26">
        <v>0.21</v>
      </c>
      <c r="G2299" s="53">
        <v>3791924.051</v>
      </c>
      <c r="H2299" s="67"/>
      <c r="I2299" s="68"/>
      <c r="J2299" s="69"/>
      <c r="K2299" s="69"/>
      <c r="L2299" s="69"/>
      <c r="M2299" s="69"/>
      <c r="N2299" s="69"/>
      <c r="O2299" s="35"/>
      <c r="P2299" s="35" t="s">
        <v>26195</v>
      </c>
      <c r="Q2299" s="36">
        <v>1</v>
      </c>
      <c r="R2299" s="35" t="s">
        <v>27</v>
      </c>
      <c r="S2299" s="35" t="s">
        <v>28504</v>
      </c>
      <c r="T2299" s="35">
        <v>0</v>
      </c>
      <c r="U2299" s="35">
        <v>0</v>
      </c>
      <c r="V2299" s="36">
        <v>1</v>
      </c>
      <c r="W2299" s="36">
        <v>1</v>
      </c>
      <c r="X2299" s="37" t="s">
        <v>65</v>
      </c>
    </row>
    <row r="2300" spans="1:24" ht="24" customHeight="1" x14ac:dyDescent="0.2">
      <c r="A2300" s="50" t="s">
        <v>3735</v>
      </c>
      <c r="B2300" s="60" t="s">
        <v>4390</v>
      </c>
      <c r="C2300" s="76" t="s">
        <v>4390</v>
      </c>
      <c r="D2300" s="61" t="s">
        <v>4391</v>
      </c>
      <c r="E2300" s="53">
        <v>1979197.31</v>
      </c>
      <c r="F2300" s="26">
        <v>0.21</v>
      </c>
      <c r="G2300" s="53">
        <v>3472501.6809999999</v>
      </c>
      <c r="H2300" s="67"/>
      <c r="I2300" s="68"/>
      <c r="J2300" s="69"/>
      <c r="K2300" s="69"/>
      <c r="L2300" s="69"/>
      <c r="M2300" s="69"/>
      <c r="N2300" s="69"/>
      <c r="O2300" s="35"/>
      <c r="P2300" s="35" t="s">
        <v>26196</v>
      </c>
      <c r="Q2300" s="36">
        <v>1</v>
      </c>
      <c r="R2300" s="35" t="s">
        <v>27</v>
      </c>
      <c r="S2300" s="35" t="s">
        <v>28504</v>
      </c>
      <c r="T2300" s="35">
        <v>0</v>
      </c>
      <c r="U2300" s="35">
        <v>0</v>
      </c>
      <c r="V2300" s="36">
        <v>1</v>
      </c>
      <c r="W2300" s="36">
        <v>1</v>
      </c>
      <c r="X2300" s="37" t="s">
        <v>65</v>
      </c>
    </row>
    <row r="2301" spans="1:24" ht="24" customHeight="1" x14ac:dyDescent="0.2">
      <c r="A2301" s="50" t="s">
        <v>3735</v>
      </c>
      <c r="B2301" s="60" t="s">
        <v>4400</v>
      </c>
      <c r="C2301" s="76" t="s">
        <v>4400</v>
      </c>
      <c r="D2301" s="61" t="s">
        <v>4401</v>
      </c>
      <c r="E2301" s="53">
        <v>2008069.09</v>
      </c>
      <c r="F2301" s="26">
        <v>0.21</v>
      </c>
      <c r="G2301" s="53">
        <v>3523157.2179999999</v>
      </c>
      <c r="H2301" s="67"/>
      <c r="I2301" s="68"/>
      <c r="J2301" s="69"/>
      <c r="K2301" s="69"/>
      <c r="L2301" s="69"/>
      <c r="M2301" s="69"/>
      <c r="N2301" s="69"/>
      <c r="O2301" s="35"/>
      <c r="P2301" s="35" t="s">
        <v>26197</v>
      </c>
      <c r="Q2301" s="36">
        <v>1</v>
      </c>
      <c r="R2301" s="35" t="s">
        <v>27</v>
      </c>
      <c r="S2301" s="35" t="s">
        <v>28503</v>
      </c>
      <c r="T2301" s="35">
        <v>0</v>
      </c>
      <c r="U2301" s="35">
        <v>0</v>
      </c>
      <c r="V2301" s="36">
        <v>1</v>
      </c>
      <c r="W2301" s="36">
        <v>1</v>
      </c>
      <c r="X2301" s="37" t="s">
        <v>65</v>
      </c>
    </row>
    <row r="2302" spans="1:24" ht="24" customHeight="1" x14ac:dyDescent="0.2">
      <c r="A2302" s="50" t="s">
        <v>3735</v>
      </c>
      <c r="B2302" s="60" t="s">
        <v>4402</v>
      </c>
      <c r="C2302" s="76" t="s">
        <v>4402</v>
      </c>
      <c r="D2302" s="61" t="s">
        <v>4403</v>
      </c>
      <c r="E2302" s="53">
        <v>2008069.09</v>
      </c>
      <c r="F2302" s="26">
        <v>0.21</v>
      </c>
      <c r="G2302" s="53">
        <v>3523157.2179999999</v>
      </c>
      <c r="H2302" s="67"/>
      <c r="I2302" s="68"/>
      <c r="J2302" s="69"/>
      <c r="K2302" s="69"/>
      <c r="L2302" s="69"/>
      <c r="M2302" s="69"/>
      <c r="N2302" s="69"/>
      <c r="O2302" s="35"/>
      <c r="P2302" s="35" t="s">
        <v>26198</v>
      </c>
      <c r="Q2302" s="36">
        <v>1</v>
      </c>
      <c r="R2302" s="35" t="s">
        <v>27</v>
      </c>
      <c r="S2302" s="35" t="s">
        <v>28504</v>
      </c>
      <c r="T2302" s="35">
        <v>0</v>
      </c>
      <c r="U2302" s="35">
        <v>0</v>
      </c>
      <c r="V2302" s="36">
        <v>1</v>
      </c>
      <c r="W2302" s="36">
        <v>1</v>
      </c>
      <c r="X2302" s="37" t="s">
        <v>65</v>
      </c>
    </row>
    <row r="2303" spans="1:24" ht="24" customHeight="1" x14ac:dyDescent="0.2">
      <c r="A2303" s="50" t="s">
        <v>3735</v>
      </c>
      <c r="B2303" s="60" t="s">
        <v>4404</v>
      </c>
      <c r="C2303" s="76" t="s">
        <v>4404</v>
      </c>
      <c r="D2303" s="61" t="s">
        <v>4405</v>
      </c>
      <c r="E2303" s="53">
        <v>234256.91</v>
      </c>
      <c r="F2303" s="26">
        <v>0.21</v>
      </c>
      <c r="G2303" s="53">
        <v>411003.74900000001</v>
      </c>
      <c r="H2303" s="67"/>
      <c r="I2303" s="68"/>
      <c r="J2303" s="69"/>
      <c r="K2303" s="69"/>
      <c r="L2303" s="69"/>
      <c r="M2303" s="69"/>
      <c r="N2303" s="69"/>
      <c r="O2303" s="35"/>
      <c r="P2303" s="35" t="s">
        <v>65</v>
      </c>
      <c r="Q2303" s="36">
        <v>1</v>
      </c>
      <c r="R2303" s="35" t="s">
        <v>27</v>
      </c>
      <c r="S2303" s="35" t="s">
        <v>28504</v>
      </c>
      <c r="T2303" s="35">
        <v>0</v>
      </c>
      <c r="U2303" s="35">
        <v>0</v>
      </c>
      <c r="V2303" s="36">
        <v>1</v>
      </c>
      <c r="W2303" s="36">
        <v>1</v>
      </c>
      <c r="X2303" s="37" t="s">
        <v>65</v>
      </c>
    </row>
    <row r="2304" spans="1:24" ht="24" customHeight="1" x14ac:dyDescent="0.2">
      <c r="A2304" s="50" t="s">
        <v>3735</v>
      </c>
      <c r="B2304" s="60" t="s">
        <v>4406</v>
      </c>
      <c r="C2304" s="76" t="s">
        <v>4406</v>
      </c>
      <c r="D2304" s="61" t="s">
        <v>4407</v>
      </c>
      <c r="E2304" s="53">
        <v>245596.77</v>
      </c>
      <c r="F2304" s="26">
        <v>0.21</v>
      </c>
      <c r="G2304" s="53">
        <v>430899.53700000001</v>
      </c>
      <c r="H2304" s="67"/>
      <c r="I2304" s="68"/>
      <c r="J2304" s="69"/>
      <c r="K2304" s="69"/>
      <c r="L2304" s="69"/>
      <c r="M2304" s="69"/>
      <c r="N2304" s="69"/>
      <c r="O2304" s="35"/>
      <c r="P2304" s="35" t="s">
        <v>26199</v>
      </c>
      <c r="Q2304" s="36">
        <v>1</v>
      </c>
      <c r="R2304" s="35" t="s">
        <v>27</v>
      </c>
      <c r="S2304" s="35" t="s">
        <v>28504</v>
      </c>
      <c r="T2304" s="35">
        <v>0</v>
      </c>
      <c r="U2304" s="35">
        <v>0</v>
      </c>
      <c r="V2304" s="36">
        <v>1</v>
      </c>
      <c r="W2304" s="36">
        <v>1</v>
      </c>
      <c r="X2304" s="37" t="s">
        <v>65</v>
      </c>
    </row>
    <row r="2305" spans="1:24" ht="24" customHeight="1" x14ac:dyDescent="0.2">
      <c r="A2305" s="50" t="s">
        <v>3735</v>
      </c>
      <c r="B2305" s="60" t="s">
        <v>4408</v>
      </c>
      <c r="C2305" s="76" t="s">
        <v>4408</v>
      </c>
      <c r="D2305" s="61" t="s">
        <v>4409</v>
      </c>
      <c r="E2305" s="53">
        <v>1840.25</v>
      </c>
      <c r="F2305" s="26">
        <v>0.21</v>
      </c>
      <c r="G2305" s="53">
        <v>3228.7159999999999</v>
      </c>
      <c r="H2305" s="67"/>
      <c r="I2305" s="68"/>
      <c r="J2305" s="69"/>
      <c r="K2305" s="69"/>
      <c r="L2305" s="69"/>
      <c r="M2305" s="69"/>
      <c r="N2305" s="69"/>
      <c r="O2305" s="35"/>
      <c r="P2305" s="35" t="s">
        <v>26200</v>
      </c>
      <c r="Q2305" s="36">
        <v>1</v>
      </c>
      <c r="R2305" s="35" t="s">
        <v>27</v>
      </c>
      <c r="S2305" s="35" t="s">
        <v>28503</v>
      </c>
      <c r="T2305" s="35">
        <v>0</v>
      </c>
      <c r="U2305" s="35">
        <v>0</v>
      </c>
      <c r="V2305" s="36">
        <v>1</v>
      </c>
      <c r="W2305" s="36">
        <v>1</v>
      </c>
      <c r="X2305" s="37" t="s">
        <v>65</v>
      </c>
    </row>
    <row r="2306" spans="1:24" ht="24" customHeight="1" x14ac:dyDescent="0.2">
      <c r="A2306" s="50" t="s">
        <v>3735</v>
      </c>
      <c r="B2306" s="60" t="s">
        <v>4410</v>
      </c>
      <c r="C2306" s="76" t="s">
        <v>4410</v>
      </c>
      <c r="D2306" s="61" t="s">
        <v>4411</v>
      </c>
      <c r="E2306" s="53">
        <v>175294.83</v>
      </c>
      <c r="F2306" s="26">
        <v>0.21</v>
      </c>
      <c r="G2306" s="53">
        <v>307554.77500000002</v>
      </c>
      <c r="H2306" s="67"/>
      <c r="I2306" s="68"/>
      <c r="J2306" s="69"/>
      <c r="K2306" s="69"/>
      <c r="L2306" s="69"/>
      <c r="M2306" s="69"/>
      <c r="N2306" s="69"/>
      <c r="O2306" s="35"/>
      <c r="P2306" s="35" t="s">
        <v>65</v>
      </c>
      <c r="Q2306" s="36">
        <v>1</v>
      </c>
      <c r="R2306" s="35" t="s">
        <v>27</v>
      </c>
      <c r="S2306" s="35" t="s">
        <v>28503</v>
      </c>
      <c r="T2306" s="35">
        <v>0</v>
      </c>
      <c r="U2306" s="35">
        <v>0</v>
      </c>
      <c r="V2306" s="36">
        <v>1</v>
      </c>
      <c r="W2306" s="36">
        <v>1</v>
      </c>
      <c r="X2306" s="37" t="s">
        <v>65</v>
      </c>
    </row>
    <row r="2307" spans="1:24" ht="24" customHeight="1" x14ac:dyDescent="0.2">
      <c r="A2307" s="50" t="s">
        <v>3735</v>
      </c>
      <c r="B2307" s="60" t="s">
        <v>4412</v>
      </c>
      <c r="C2307" s="76" t="s">
        <v>4412</v>
      </c>
      <c r="D2307" s="61" t="s">
        <v>4413</v>
      </c>
      <c r="E2307" s="53">
        <v>315152.59000000003</v>
      </c>
      <c r="F2307" s="26">
        <v>0.21</v>
      </c>
      <c r="G2307" s="53">
        <v>552935.22499999998</v>
      </c>
      <c r="H2307" s="67"/>
      <c r="I2307" s="68"/>
      <c r="J2307" s="69"/>
      <c r="K2307" s="69"/>
      <c r="L2307" s="69"/>
      <c r="M2307" s="69"/>
      <c r="N2307" s="69"/>
      <c r="O2307" s="35"/>
      <c r="P2307" s="35" t="s">
        <v>65</v>
      </c>
      <c r="Q2307" s="36">
        <v>1</v>
      </c>
      <c r="R2307" s="35" t="s">
        <v>27</v>
      </c>
      <c r="S2307" s="35" t="s">
        <v>28503</v>
      </c>
      <c r="T2307" s="35">
        <v>0</v>
      </c>
      <c r="U2307" s="35">
        <v>0</v>
      </c>
      <c r="V2307" s="36">
        <v>1</v>
      </c>
      <c r="W2307" s="36">
        <v>1</v>
      </c>
      <c r="X2307" s="37" t="s">
        <v>65</v>
      </c>
    </row>
    <row r="2308" spans="1:24" ht="24" customHeight="1" x14ac:dyDescent="0.2">
      <c r="A2308" s="50" t="s">
        <v>3735</v>
      </c>
      <c r="B2308" s="60" t="s">
        <v>4414</v>
      </c>
      <c r="C2308" s="76" t="s">
        <v>4414</v>
      </c>
      <c r="D2308" s="61" t="s">
        <v>24007</v>
      </c>
      <c r="E2308" s="53">
        <v>197302.99</v>
      </c>
      <c r="F2308" s="26">
        <v>0.21</v>
      </c>
      <c r="G2308" s="53">
        <v>346168.10100000002</v>
      </c>
      <c r="H2308" s="67"/>
      <c r="I2308" s="68"/>
      <c r="J2308" s="69"/>
      <c r="K2308" s="69"/>
      <c r="L2308" s="69"/>
      <c r="M2308" s="69"/>
      <c r="N2308" s="69"/>
      <c r="O2308" s="35"/>
      <c r="P2308" s="35" t="s">
        <v>26201</v>
      </c>
      <c r="Q2308" s="36">
        <v>1</v>
      </c>
      <c r="R2308" s="35" t="s">
        <v>27</v>
      </c>
      <c r="S2308" s="35" t="s">
        <v>28504</v>
      </c>
      <c r="T2308" s="35">
        <v>0</v>
      </c>
      <c r="U2308" s="35">
        <v>0</v>
      </c>
      <c r="V2308" s="36">
        <v>1</v>
      </c>
      <c r="W2308" s="36">
        <v>1</v>
      </c>
      <c r="X2308" s="37" t="s">
        <v>65</v>
      </c>
    </row>
    <row r="2309" spans="1:24" ht="24" customHeight="1" x14ac:dyDescent="0.2">
      <c r="A2309" s="50" t="s">
        <v>3735</v>
      </c>
      <c r="B2309" s="60" t="s">
        <v>4416</v>
      </c>
      <c r="C2309" s="76" t="s">
        <v>4416</v>
      </c>
      <c r="D2309" s="61" t="s">
        <v>24008</v>
      </c>
      <c r="E2309" s="53">
        <v>197302.99</v>
      </c>
      <c r="F2309" s="26">
        <v>0.21</v>
      </c>
      <c r="G2309" s="53">
        <v>346168.10100000002</v>
      </c>
      <c r="H2309" s="67"/>
      <c r="I2309" s="68"/>
      <c r="J2309" s="69"/>
      <c r="K2309" s="69"/>
      <c r="L2309" s="69"/>
      <c r="M2309" s="69"/>
      <c r="N2309" s="69"/>
      <c r="O2309" s="35"/>
      <c r="P2309" s="35" t="s">
        <v>26201</v>
      </c>
      <c r="Q2309" s="36">
        <v>1</v>
      </c>
      <c r="R2309" s="35" t="s">
        <v>27</v>
      </c>
      <c r="S2309" s="35" t="s">
        <v>28504</v>
      </c>
      <c r="T2309" s="35">
        <v>0</v>
      </c>
      <c r="U2309" s="35">
        <v>0</v>
      </c>
      <c r="V2309" s="36">
        <v>1</v>
      </c>
      <c r="W2309" s="36">
        <v>1</v>
      </c>
      <c r="X2309" s="37" t="s">
        <v>65</v>
      </c>
    </row>
    <row r="2310" spans="1:24" ht="24" customHeight="1" x14ac:dyDescent="0.2">
      <c r="A2310" s="50" t="s">
        <v>3735</v>
      </c>
      <c r="B2310" s="60" t="s">
        <v>4418</v>
      </c>
      <c r="C2310" s="76" t="s">
        <v>4418</v>
      </c>
      <c r="D2310" s="61" t="s">
        <v>24009</v>
      </c>
      <c r="E2310" s="53">
        <v>197302.99</v>
      </c>
      <c r="F2310" s="26">
        <v>0.21</v>
      </c>
      <c r="G2310" s="53">
        <v>346168.10100000002</v>
      </c>
      <c r="H2310" s="67"/>
      <c r="I2310" s="68"/>
      <c r="J2310" s="69"/>
      <c r="K2310" s="69"/>
      <c r="L2310" s="69"/>
      <c r="M2310" s="69"/>
      <c r="N2310" s="69"/>
      <c r="O2310" s="35"/>
      <c r="P2310" s="35" t="s">
        <v>26202</v>
      </c>
      <c r="Q2310" s="36">
        <v>1</v>
      </c>
      <c r="R2310" s="35" t="s">
        <v>27</v>
      </c>
      <c r="S2310" s="35" t="s">
        <v>28503</v>
      </c>
      <c r="T2310" s="35">
        <v>0</v>
      </c>
      <c r="U2310" s="35">
        <v>0</v>
      </c>
      <c r="V2310" s="36">
        <v>1</v>
      </c>
      <c r="W2310" s="36">
        <v>1</v>
      </c>
      <c r="X2310" s="37" t="s">
        <v>65</v>
      </c>
    </row>
    <row r="2311" spans="1:24" ht="24" customHeight="1" x14ac:dyDescent="0.2">
      <c r="A2311" s="50" t="s">
        <v>3735</v>
      </c>
      <c r="B2311" s="60" t="s">
        <v>4420</v>
      </c>
      <c r="C2311" s="76" t="s">
        <v>4420</v>
      </c>
      <c r="D2311" s="61" t="s">
        <v>24010</v>
      </c>
      <c r="E2311" s="53">
        <v>197302.99</v>
      </c>
      <c r="F2311" s="26">
        <v>0.21</v>
      </c>
      <c r="G2311" s="53">
        <v>346168.10100000002</v>
      </c>
      <c r="H2311" s="67"/>
      <c r="I2311" s="68"/>
      <c r="J2311" s="69"/>
      <c r="K2311" s="69"/>
      <c r="L2311" s="69"/>
      <c r="M2311" s="69"/>
      <c r="N2311" s="69"/>
      <c r="O2311" s="35"/>
      <c r="P2311" s="35" t="s">
        <v>26201</v>
      </c>
      <c r="Q2311" s="36">
        <v>1</v>
      </c>
      <c r="R2311" s="35" t="s">
        <v>27</v>
      </c>
      <c r="S2311" s="35" t="s">
        <v>28504</v>
      </c>
      <c r="T2311" s="35">
        <v>0</v>
      </c>
      <c r="U2311" s="35">
        <v>0</v>
      </c>
      <c r="V2311" s="36">
        <v>1</v>
      </c>
      <c r="W2311" s="36">
        <v>1</v>
      </c>
      <c r="X2311" s="37" t="s">
        <v>65</v>
      </c>
    </row>
    <row r="2312" spans="1:24" ht="24" customHeight="1" x14ac:dyDescent="0.2">
      <c r="A2312" s="50" t="s">
        <v>3735</v>
      </c>
      <c r="B2312" s="60" t="s">
        <v>4422</v>
      </c>
      <c r="C2312" s="76" t="s">
        <v>4422</v>
      </c>
      <c r="D2312" s="61" t="s">
        <v>24011</v>
      </c>
      <c r="E2312" s="53">
        <v>142742.48000000001</v>
      </c>
      <c r="F2312" s="26">
        <v>0.21</v>
      </c>
      <c r="G2312" s="53">
        <v>250441.68599999999</v>
      </c>
      <c r="H2312" s="67"/>
      <c r="I2312" s="68"/>
      <c r="J2312" s="69"/>
      <c r="K2312" s="69"/>
      <c r="L2312" s="69"/>
      <c r="M2312" s="69"/>
      <c r="N2312" s="69"/>
      <c r="O2312" s="35"/>
      <c r="P2312" s="35" t="s">
        <v>26203</v>
      </c>
      <c r="Q2312" s="36">
        <v>1</v>
      </c>
      <c r="R2312" s="35" t="s">
        <v>27</v>
      </c>
      <c r="S2312" s="35" t="s">
        <v>28503</v>
      </c>
      <c r="T2312" s="35">
        <v>0</v>
      </c>
      <c r="U2312" s="35">
        <v>0</v>
      </c>
      <c r="V2312" s="36">
        <v>1</v>
      </c>
      <c r="W2312" s="36">
        <v>1</v>
      </c>
      <c r="X2312" s="37" t="s">
        <v>65</v>
      </c>
    </row>
    <row r="2313" spans="1:24" ht="24" customHeight="1" x14ac:dyDescent="0.2">
      <c r="A2313" s="50" t="s">
        <v>3735</v>
      </c>
      <c r="B2313" s="60" t="s">
        <v>4424</v>
      </c>
      <c r="C2313" s="76" t="s">
        <v>4424</v>
      </c>
      <c r="D2313" s="61" t="s">
        <v>4425</v>
      </c>
      <c r="E2313" s="53">
        <v>207150.72</v>
      </c>
      <c r="F2313" s="26">
        <v>0.21</v>
      </c>
      <c r="G2313" s="53">
        <v>363445.93300000002</v>
      </c>
      <c r="H2313" s="67"/>
      <c r="I2313" s="68"/>
      <c r="J2313" s="69"/>
      <c r="K2313" s="69"/>
      <c r="L2313" s="69"/>
      <c r="M2313" s="69"/>
      <c r="N2313" s="69"/>
      <c r="O2313" s="35"/>
      <c r="P2313" s="35" t="s">
        <v>26204</v>
      </c>
      <c r="Q2313" s="36">
        <v>1</v>
      </c>
      <c r="R2313" s="35" t="s">
        <v>27</v>
      </c>
      <c r="S2313" s="35" t="s">
        <v>28503</v>
      </c>
      <c r="T2313" s="35">
        <v>0</v>
      </c>
      <c r="U2313" s="35">
        <v>0</v>
      </c>
      <c r="V2313" s="36">
        <v>1</v>
      </c>
      <c r="W2313" s="36">
        <v>1</v>
      </c>
      <c r="X2313" s="37" t="s">
        <v>65</v>
      </c>
    </row>
    <row r="2314" spans="1:24" ht="24" customHeight="1" x14ac:dyDescent="0.2">
      <c r="A2314" s="50" t="s">
        <v>3735</v>
      </c>
      <c r="B2314" s="60" t="s">
        <v>4426</v>
      </c>
      <c r="C2314" s="76" t="s">
        <v>4426</v>
      </c>
      <c r="D2314" s="61" t="s">
        <v>4427</v>
      </c>
      <c r="E2314" s="53">
        <v>207150.72</v>
      </c>
      <c r="F2314" s="26">
        <v>0.21</v>
      </c>
      <c r="G2314" s="53">
        <v>363445.93300000002</v>
      </c>
      <c r="H2314" s="67"/>
      <c r="I2314" s="68"/>
      <c r="J2314" s="69"/>
      <c r="K2314" s="69"/>
      <c r="L2314" s="69"/>
      <c r="M2314" s="69"/>
      <c r="N2314" s="69"/>
      <c r="O2314" s="35"/>
      <c r="P2314" s="35" t="s">
        <v>65</v>
      </c>
      <c r="Q2314" s="36">
        <v>1</v>
      </c>
      <c r="R2314" s="35" t="s">
        <v>27</v>
      </c>
      <c r="S2314" s="35" t="s">
        <v>28503</v>
      </c>
      <c r="T2314" s="35">
        <v>0</v>
      </c>
      <c r="U2314" s="35">
        <v>0</v>
      </c>
      <c r="V2314" s="36">
        <v>1</v>
      </c>
      <c r="W2314" s="36">
        <v>1</v>
      </c>
      <c r="X2314" s="37" t="s">
        <v>65</v>
      </c>
    </row>
    <row r="2315" spans="1:24" ht="24" customHeight="1" x14ac:dyDescent="0.2">
      <c r="A2315" s="50" t="s">
        <v>3735</v>
      </c>
      <c r="B2315" s="60" t="s">
        <v>4428</v>
      </c>
      <c r="C2315" s="76" t="s">
        <v>4428</v>
      </c>
      <c r="D2315" s="61" t="s">
        <v>4429</v>
      </c>
      <c r="E2315" s="53">
        <v>207150.72</v>
      </c>
      <c r="F2315" s="26">
        <v>0.21</v>
      </c>
      <c r="G2315" s="53">
        <v>363445.93300000002</v>
      </c>
      <c r="H2315" s="67"/>
      <c r="I2315" s="68"/>
      <c r="J2315" s="69"/>
      <c r="K2315" s="69"/>
      <c r="L2315" s="69"/>
      <c r="M2315" s="69"/>
      <c r="N2315" s="69"/>
      <c r="O2315" s="35"/>
      <c r="P2315" s="35" t="s">
        <v>26204</v>
      </c>
      <c r="Q2315" s="36">
        <v>1</v>
      </c>
      <c r="R2315" s="35" t="s">
        <v>27</v>
      </c>
      <c r="S2315" s="35" t="s">
        <v>28504</v>
      </c>
      <c r="T2315" s="35">
        <v>0</v>
      </c>
      <c r="U2315" s="35">
        <v>0</v>
      </c>
      <c r="V2315" s="36">
        <v>1</v>
      </c>
      <c r="W2315" s="36">
        <v>1</v>
      </c>
      <c r="X2315" s="37" t="s">
        <v>65</v>
      </c>
    </row>
    <row r="2316" spans="1:24" ht="24" customHeight="1" x14ac:dyDescent="0.2">
      <c r="A2316" s="50" t="s">
        <v>3735</v>
      </c>
      <c r="B2316" s="60" t="s">
        <v>4430</v>
      </c>
      <c r="C2316" s="76" t="s">
        <v>4430</v>
      </c>
      <c r="D2316" s="61" t="s">
        <v>4431</v>
      </c>
      <c r="E2316" s="53">
        <v>207150.72</v>
      </c>
      <c r="F2316" s="26">
        <v>0.21</v>
      </c>
      <c r="G2316" s="53">
        <v>363445.93300000002</v>
      </c>
      <c r="H2316" s="67"/>
      <c r="I2316" s="68"/>
      <c r="J2316" s="69"/>
      <c r="K2316" s="69"/>
      <c r="L2316" s="69"/>
      <c r="M2316" s="69"/>
      <c r="N2316" s="69"/>
      <c r="O2316" s="35"/>
      <c r="P2316" s="35" t="s">
        <v>26205</v>
      </c>
      <c r="Q2316" s="36">
        <v>1</v>
      </c>
      <c r="R2316" s="35" t="s">
        <v>27</v>
      </c>
      <c r="S2316" s="35" t="s">
        <v>28503</v>
      </c>
      <c r="T2316" s="35">
        <v>0</v>
      </c>
      <c r="U2316" s="35">
        <v>0</v>
      </c>
      <c r="V2316" s="36">
        <v>1</v>
      </c>
      <c r="W2316" s="36">
        <v>1</v>
      </c>
      <c r="X2316" s="37" t="s">
        <v>65</v>
      </c>
    </row>
    <row r="2317" spans="1:24" ht="24" customHeight="1" x14ac:dyDescent="0.2">
      <c r="A2317" s="50" t="s">
        <v>3735</v>
      </c>
      <c r="B2317" s="60" t="s">
        <v>4432</v>
      </c>
      <c r="C2317" s="76" t="s">
        <v>4432</v>
      </c>
      <c r="D2317" s="61" t="s">
        <v>4433</v>
      </c>
      <c r="E2317" s="53">
        <v>207150.72</v>
      </c>
      <c r="F2317" s="26">
        <v>0.21</v>
      </c>
      <c r="G2317" s="53">
        <v>363445.93300000002</v>
      </c>
      <c r="H2317" s="67"/>
      <c r="I2317" s="68"/>
      <c r="J2317" s="69"/>
      <c r="K2317" s="69"/>
      <c r="L2317" s="69"/>
      <c r="M2317" s="69"/>
      <c r="N2317" s="69"/>
      <c r="O2317" s="35"/>
      <c r="P2317" s="35" t="s">
        <v>26204</v>
      </c>
      <c r="Q2317" s="36">
        <v>1</v>
      </c>
      <c r="R2317" s="35" t="s">
        <v>27</v>
      </c>
      <c r="S2317" s="35" t="s">
        <v>28504</v>
      </c>
      <c r="T2317" s="35">
        <v>0</v>
      </c>
      <c r="U2317" s="35">
        <v>0</v>
      </c>
      <c r="V2317" s="36">
        <v>1</v>
      </c>
      <c r="W2317" s="36">
        <v>1</v>
      </c>
      <c r="X2317" s="37" t="s">
        <v>65</v>
      </c>
    </row>
    <row r="2318" spans="1:24" ht="24" customHeight="1" x14ac:dyDescent="0.2">
      <c r="A2318" s="50" t="s">
        <v>3735</v>
      </c>
      <c r="B2318" s="60" t="s">
        <v>4434</v>
      </c>
      <c r="C2318" s="76" t="s">
        <v>4434</v>
      </c>
      <c r="D2318" s="61" t="s">
        <v>4435</v>
      </c>
      <c r="E2318" s="53">
        <v>160921.04999999999</v>
      </c>
      <c r="F2318" s="26">
        <v>0.21</v>
      </c>
      <c r="G2318" s="53">
        <v>282335.97899999999</v>
      </c>
      <c r="H2318" s="67"/>
      <c r="I2318" s="68"/>
      <c r="J2318" s="69"/>
      <c r="K2318" s="69"/>
      <c r="L2318" s="69"/>
      <c r="M2318" s="69"/>
      <c r="N2318" s="69"/>
      <c r="O2318" s="35"/>
      <c r="P2318" s="35" t="s">
        <v>26206</v>
      </c>
      <c r="Q2318" s="36">
        <v>1</v>
      </c>
      <c r="R2318" s="35" t="s">
        <v>27</v>
      </c>
      <c r="S2318" s="35" t="s">
        <v>28503</v>
      </c>
      <c r="T2318" s="35">
        <v>0</v>
      </c>
      <c r="U2318" s="35">
        <v>0</v>
      </c>
      <c r="V2318" s="36">
        <v>1</v>
      </c>
      <c r="W2318" s="36">
        <v>1</v>
      </c>
      <c r="X2318" s="37" t="s">
        <v>65</v>
      </c>
    </row>
    <row r="2319" spans="1:24" ht="24" customHeight="1" x14ac:dyDescent="0.2">
      <c r="A2319" s="50" t="s">
        <v>3735</v>
      </c>
      <c r="B2319" s="60" t="s">
        <v>4436</v>
      </c>
      <c r="C2319" s="76" t="s">
        <v>4436</v>
      </c>
      <c r="D2319" s="61" t="s">
        <v>4437</v>
      </c>
      <c r="E2319" s="53">
        <v>240896.68</v>
      </c>
      <c r="F2319" s="26">
        <v>0.21</v>
      </c>
      <c r="G2319" s="53">
        <v>422653.23</v>
      </c>
      <c r="H2319" s="67"/>
      <c r="I2319" s="68"/>
      <c r="J2319" s="69"/>
      <c r="K2319" s="69"/>
      <c r="L2319" s="69"/>
      <c r="M2319" s="69"/>
      <c r="N2319" s="69"/>
      <c r="O2319" s="35"/>
      <c r="P2319" s="35" t="s">
        <v>26207</v>
      </c>
      <c r="Q2319" s="36">
        <v>1</v>
      </c>
      <c r="R2319" s="35" t="s">
        <v>27</v>
      </c>
      <c r="S2319" s="35" t="s">
        <v>28503</v>
      </c>
      <c r="T2319" s="35">
        <v>0</v>
      </c>
      <c r="U2319" s="35">
        <v>0</v>
      </c>
      <c r="V2319" s="36">
        <v>1</v>
      </c>
      <c r="W2319" s="36">
        <v>1</v>
      </c>
      <c r="X2319" s="37" t="s">
        <v>65</v>
      </c>
    </row>
    <row r="2320" spans="1:24" ht="24" customHeight="1" x14ac:dyDescent="0.2">
      <c r="A2320" s="50" t="s">
        <v>3735</v>
      </c>
      <c r="B2320" s="60" t="s">
        <v>4438</v>
      </c>
      <c r="C2320" s="76" t="s">
        <v>4438</v>
      </c>
      <c r="D2320" s="61" t="s">
        <v>4439</v>
      </c>
      <c r="E2320" s="53">
        <v>240896.68</v>
      </c>
      <c r="F2320" s="26">
        <v>0.21</v>
      </c>
      <c r="G2320" s="53">
        <v>422653.23</v>
      </c>
      <c r="H2320" s="67"/>
      <c r="I2320" s="68"/>
      <c r="J2320" s="69"/>
      <c r="K2320" s="69"/>
      <c r="L2320" s="69"/>
      <c r="M2320" s="69"/>
      <c r="N2320" s="69"/>
      <c r="O2320" s="35"/>
      <c r="P2320" s="35" t="s">
        <v>65</v>
      </c>
      <c r="Q2320" s="36">
        <v>1</v>
      </c>
      <c r="R2320" s="35" t="s">
        <v>27</v>
      </c>
      <c r="S2320" s="35" t="s">
        <v>28503</v>
      </c>
      <c r="T2320" s="35">
        <v>0</v>
      </c>
      <c r="U2320" s="35">
        <v>0</v>
      </c>
      <c r="V2320" s="36">
        <v>1</v>
      </c>
      <c r="W2320" s="36">
        <v>1</v>
      </c>
      <c r="X2320" s="37" t="s">
        <v>65</v>
      </c>
    </row>
    <row r="2321" spans="1:24" ht="24" customHeight="1" x14ac:dyDescent="0.2">
      <c r="A2321" s="50" t="s">
        <v>3735</v>
      </c>
      <c r="B2321" s="60" t="s">
        <v>4440</v>
      </c>
      <c r="C2321" s="76" t="s">
        <v>4440</v>
      </c>
      <c r="D2321" s="61" t="s">
        <v>4441</v>
      </c>
      <c r="E2321" s="53">
        <v>240896.68</v>
      </c>
      <c r="F2321" s="26">
        <v>0.21</v>
      </c>
      <c r="G2321" s="53">
        <v>422653.23</v>
      </c>
      <c r="H2321" s="67"/>
      <c r="I2321" s="68"/>
      <c r="J2321" s="69"/>
      <c r="K2321" s="69"/>
      <c r="L2321" s="69"/>
      <c r="M2321" s="69"/>
      <c r="N2321" s="69"/>
      <c r="O2321" s="35"/>
      <c r="P2321" s="35" t="s">
        <v>26207</v>
      </c>
      <c r="Q2321" s="36">
        <v>1</v>
      </c>
      <c r="R2321" s="35" t="s">
        <v>27</v>
      </c>
      <c r="S2321" s="35" t="s">
        <v>28504</v>
      </c>
      <c r="T2321" s="35">
        <v>0</v>
      </c>
      <c r="U2321" s="35">
        <v>0</v>
      </c>
      <c r="V2321" s="36">
        <v>1</v>
      </c>
      <c r="W2321" s="36">
        <v>1</v>
      </c>
      <c r="X2321" s="37" t="s">
        <v>65</v>
      </c>
    </row>
    <row r="2322" spans="1:24" ht="24" customHeight="1" x14ac:dyDescent="0.2">
      <c r="A2322" s="50" t="s">
        <v>3735</v>
      </c>
      <c r="B2322" s="60" t="s">
        <v>4442</v>
      </c>
      <c r="C2322" s="76" t="s">
        <v>4442</v>
      </c>
      <c r="D2322" s="61" t="s">
        <v>4443</v>
      </c>
      <c r="E2322" s="53">
        <v>240896.68</v>
      </c>
      <c r="F2322" s="26">
        <v>0.21</v>
      </c>
      <c r="G2322" s="53">
        <v>422653.23</v>
      </c>
      <c r="H2322" s="67"/>
      <c r="I2322" s="68"/>
      <c r="J2322" s="69"/>
      <c r="K2322" s="69"/>
      <c r="L2322" s="69"/>
      <c r="M2322" s="69"/>
      <c r="N2322" s="69"/>
      <c r="O2322" s="35"/>
      <c r="P2322" s="35" t="s">
        <v>26208</v>
      </c>
      <c r="Q2322" s="36">
        <v>1</v>
      </c>
      <c r="R2322" s="35" t="s">
        <v>27</v>
      </c>
      <c r="S2322" s="35" t="s">
        <v>28503</v>
      </c>
      <c r="T2322" s="35">
        <v>0</v>
      </c>
      <c r="U2322" s="35">
        <v>0</v>
      </c>
      <c r="V2322" s="36">
        <v>1</v>
      </c>
      <c r="W2322" s="36">
        <v>1</v>
      </c>
      <c r="X2322" s="37" t="s">
        <v>65</v>
      </c>
    </row>
    <row r="2323" spans="1:24" ht="24" customHeight="1" x14ac:dyDescent="0.2">
      <c r="A2323" s="50" t="s">
        <v>3735</v>
      </c>
      <c r="B2323" s="60" t="s">
        <v>4444</v>
      </c>
      <c r="C2323" s="76" t="s">
        <v>4444</v>
      </c>
      <c r="D2323" s="61" t="s">
        <v>4445</v>
      </c>
      <c r="E2323" s="53">
        <v>240896.68</v>
      </c>
      <c r="F2323" s="26">
        <v>0.21</v>
      </c>
      <c r="G2323" s="53">
        <v>422653.23</v>
      </c>
      <c r="H2323" s="67"/>
      <c r="I2323" s="68"/>
      <c r="J2323" s="69"/>
      <c r="K2323" s="69"/>
      <c r="L2323" s="69"/>
      <c r="M2323" s="69"/>
      <c r="N2323" s="69"/>
      <c r="O2323" s="35"/>
      <c r="P2323" s="35" t="s">
        <v>26207</v>
      </c>
      <c r="Q2323" s="36">
        <v>1</v>
      </c>
      <c r="R2323" s="35" t="s">
        <v>27</v>
      </c>
      <c r="S2323" s="35" t="s">
        <v>28504</v>
      </c>
      <c r="T2323" s="35">
        <v>0</v>
      </c>
      <c r="U2323" s="35">
        <v>0</v>
      </c>
      <c r="V2323" s="36">
        <v>1</v>
      </c>
      <c r="W2323" s="36">
        <v>1</v>
      </c>
      <c r="X2323" s="37" t="s">
        <v>65</v>
      </c>
    </row>
    <row r="2324" spans="1:24" ht="24" customHeight="1" x14ac:dyDescent="0.2">
      <c r="A2324" s="50" t="s">
        <v>3735</v>
      </c>
      <c r="B2324" s="60" t="s">
        <v>4446</v>
      </c>
      <c r="C2324" s="76" t="s">
        <v>4446</v>
      </c>
      <c r="D2324" s="61" t="s">
        <v>4447</v>
      </c>
      <c r="E2324" s="53">
        <v>348998</v>
      </c>
      <c r="F2324" s="26">
        <v>0.21</v>
      </c>
      <c r="G2324" s="53">
        <v>612316.99100000004</v>
      </c>
      <c r="H2324" s="67"/>
      <c r="I2324" s="68"/>
      <c r="J2324" s="69"/>
      <c r="K2324" s="69"/>
      <c r="L2324" s="69"/>
      <c r="M2324" s="69"/>
      <c r="N2324" s="69"/>
      <c r="O2324" s="35"/>
      <c r="P2324" s="35" t="s">
        <v>26209</v>
      </c>
      <c r="Q2324" s="36">
        <v>1</v>
      </c>
      <c r="R2324" s="35" t="s">
        <v>27</v>
      </c>
      <c r="S2324" s="35" t="s">
        <v>28504</v>
      </c>
      <c r="T2324" s="35">
        <v>0</v>
      </c>
      <c r="U2324" s="35">
        <v>0</v>
      </c>
      <c r="V2324" s="36">
        <v>1</v>
      </c>
      <c r="W2324" s="36">
        <v>1</v>
      </c>
      <c r="X2324" s="37" t="s">
        <v>65</v>
      </c>
    </row>
    <row r="2325" spans="1:24" ht="24" customHeight="1" x14ac:dyDescent="0.2">
      <c r="A2325" s="50" t="s">
        <v>3735</v>
      </c>
      <c r="B2325" s="60" t="s">
        <v>4448</v>
      </c>
      <c r="C2325" s="76" t="s">
        <v>4448</v>
      </c>
      <c r="D2325" s="61" t="s">
        <v>4449</v>
      </c>
      <c r="E2325" s="53">
        <v>441208.68</v>
      </c>
      <c r="F2325" s="26">
        <v>0.21</v>
      </c>
      <c r="G2325" s="53">
        <v>774100.63399999996</v>
      </c>
      <c r="H2325" s="67"/>
      <c r="I2325" s="68"/>
      <c r="J2325" s="69"/>
      <c r="K2325" s="69"/>
      <c r="L2325" s="69"/>
      <c r="M2325" s="69"/>
      <c r="N2325" s="69"/>
      <c r="O2325" s="35"/>
      <c r="P2325" s="35" t="s">
        <v>26210</v>
      </c>
      <c r="Q2325" s="36">
        <v>1</v>
      </c>
      <c r="R2325" s="35" t="s">
        <v>27</v>
      </c>
      <c r="S2325" s="35" t="s">
        <v>28504</v>
      </c>
      <c r="T2325" s="35">
        <v>0</v>
      </c>
      <c r="U2325" s="35">
        <v>0</v>
      </c>
      <c r="V2325" s="36">
        <v>1</v>
      </c>
      <c r="W2325" s="36">
        <v>1</v>
      </c>
      <c r="X2325" s="37" t="s">
        <v>65</v>
      </c>
    </row>
    <row r="2326" spans="1:24" ht="24" customHeight="1" x14ac:dyDescent="0.2">
      <c r="A2326" s="50" t="s">
        <v>3735</v>
      </c>
      <c r="B2326" s="60" t="s">
        <v>4450</v>
      </c>
      <c r="C2326" s="76" t="s">
        <v>4450</v>
      </c>
      <c r="D2326" s="61" t="s">
        <v>4451</v>
      </c>
      <c r="E2326" s="53">
        <v>271534.11</v>
      </c>
      <c r="F2326" s="26">
        <v>0.21</v>
      </c>
      <c r="G2326" s="53">
        <v>476406.59700000001</v>
      </c>
      <c r="H2326" s="67"/>
      <c r="I2326" s="68"/>
      <c r="J2326" s="69"/>
      <c r="K2326" s="69"/>
      <c r="L2326" s="69"/>
      <c r="M2326" s="69"/>
      <c r="N2326" s="69"/>
      <c r="O2326" s="35"/>
      <c r="P2326" s="35" t="s">
        <v>26211</v>
      </c>
      <c r="Q2326" s="36">
        <v>1</v>
      </c>
      <c r="R2326" s="35" t="s">
        <v>27</v>
      </c>
      <c r="S2326" s="35" t="s">
        <v>28504</v>
      </c>
      <c r="T2326" s="35">
        <v>0</v>
      </c>
      <c r="U2326" s="35">
        <v>0</v>
      </c>
      <c r="V2326" s="36">
        <v>1</v>
      </c>
      <c r="W2326" s="36">
        <v>1</v>
      </c>
      <c r="X2326" s="37" t="s">
        <v>65</v>
      </c>
    </row>
    <row r="2327" spans="1:24" ht="24" customHeight="1" x14ac:dyDescent="0.2">
      <c r="A2327" s="50" t="s">
        <v>3735</v>
      </c>
      <c r="B2327" s="60" t="s">
        <v>4452</v>
      </c>
      <c r="C2327" s="76" t="s">
        <v>4452</v>
      </c>
      <c r="D2327" s="61" t="s">
        <v>4453</v>
      </c>
      <c r="E2327" s="53">
        <v>2511.67</v>
      </c>
      <c r="F2327" s="26">
        <v>0.21</v>
      </c>
      <c r="G2327" s="53">
        <v>4406.723</v>
      </c>
      <c r="H2327" s="67"/>
      <c r="I2327" s="68"/>
      <c r="J2327" s="69"/>
      <c r="K2327" s="69"/>
      <c r="L2327" s="69"/>
      <c r="M2327" s="69"/>
      <c r="N2327" s="69"/>
      <c r="O2327" s="35"/>
      <c r="P2327" s="35" t="s">
        <v>26212</v>
      </c>
      <c r="Q2327" s="36">
        <v>1</v>
      </c>
      <c r="R2327" s="35" t="s">
        <v>27</v>
      </c>
      <c r="S2327" s="35" t="s">
        <v>28504</v>
      </c>
      <c r="T2327" s="35">
        <v>0</v>
      </c>
      <c r="U2327" s="35">
        <v>0</v>
      </c>
      <c r="V2327" s="36">
        <v>1</v>
      </c>
      <c r="W2327" s="36">
        <v>1</v>
      </c>
      <c r="X2327" s="37" t="s">
        <v>65</v>
      </c>
    </row>
    <row r="2328" spans="1:24" ht="24" customHeight="1" x14ac:dyDescent="0.2">
      <c r="A2328" s="50" t="s">
        <v>3735</v>
      </c>
      <c r="B2328" s="60" t="s">
        <v>4454</v>
      </c>
      <c r="C2328" s="76" t="s">
        <v>4454</v>
      </c>
      <c r="D2328" s="61" t="s">
        <v>4455</v>
      </c>
      <c r="E2328" s="53">
        <v>1087.97</v>
      </c>
      <c r="F2328" s="26">
        <v>0.21</v>
      </c>
      <c r="G2328" s="53">
        <v>1908.848</v>
      </c>
      <c r="H2328" s="67"/>
      <c r="I2328" s="68"/>
      <c r="J2328" s="69"/>
      <c r="K2328" s="69"/>
      <c r="L2328" s="69"/>
      <c r="M2328" s="69"/>
      <c r="N2328" s="69"/>
      <c r="O2328" s="35"/>
      <c r="P2328" s="35" t="s">
        <v>65</v>
      </c>
      <c r="Q2328" s="36">
        <v>1</v>
      </c>
      <c r="R2328" s="35" t="s">
        <v>27</v>
      </c>
      <c r="S2328" s="35" t="s">
        <v>28503</v>
      </c>
      <c r="T2328" s="35">
        <v>0</v>
      </c>
      <c r="U2328" s="35">
        <v>0</v>
      </c>
      <c r="V2328" s="36">
        <v>1</v>
      </c>
      <c r="W2328" s="36">
        <v>1</v>
      </c>
      <c r="X2328" s="37" t="s">
        <v>65</v>
      </c>
    </row>
    <row r="2329" spans="1:24" ht="24" customHeight="1" x14ac:dyDescent="0.2">
      <c r="A2329" s="50" t="s">
        <v>3735</v>
      </c>
      <c r="B2329" s="60" t="s">
        <v>18793</v>
      </c>
      <c r="C2329" s="76" t="s">
        <v>18793</v>
      </c>
      <c r="D2329" s="61" t="s">
        <v>24012</v>
      </c>
      <c r="E2329" s="53">
        <v>498032.16</v>
      </c>
      <c r="F2329" s="26">
        <v>0.21</v>
      </c>
      <c r="G2329" s="53">
        <v>873797.42200000002</v>
      </c>
      <c r="H2329" s="67"/>
      <c r="I2329" s="68"/>
      <c r="J2329" s="69"/>
      <c r="K2329" s="69"/>
      <c r="L2329" s="69"/>
      <c r="M2329" s="69"/>
      <c r="N2329" s="69"/>
      <c r="O2329" s="35"/>
      <c r="P2329" s="35" t="s">
        <v>26213</v>
      </c>
      <c r="Q2329" s="36">
        <v>1</v>
      </c>
      <c r="R2329" s="35" t="s">
        <v>27</v>
      </c>
      <c r="S2329" s="35" t="s">
        <v>28503</v>
      </c>
      <c r="T2329" s="35">
        <v>0</v>
      </c>
      <c r="U2329" s="35">
        <v>0</v>
      </c>
      <c r="V2329" s="36">
        <v>1</v>
      </c>
      <c r="W2329" s="36">
        <v>1</v>
      </c>
      <c r="X2329" s="37" t="s">
        <v>65</v>
      </c>
    </row>
    <row r="2330" spans="1:24" ht="24" customHeight="1" x14ac:dyDescent="0.2">
      <c r="A2330" s="50" t="s">
        <v>3735</v>
      </c>
      <c r="B2330" s="60" t="s">
        <v>18795</v>
      </c>
      <c r="C2330" s="76" t="s">
        <v>18795</v>
      </c>
      <c r="D2330" s="61" t="s">
        <v>18796</v>
      </c>
      <c r="E2330" s="53">
        <v>21908.77</v>
      </c>
      <c r="F2330" s="26">
        <v>0.21</v>
      </c>
      <c r="G2330" s="53">
        <v>38438.940999999999</v>
      </c>
      <c r="H2330" s="67"/>
      <c r="I2330" s="68"/>
      <c r="J2330" s="69"/>
      <c r="K2330" s="69"/>
      <c r="L2330" s="69"/>
      <c r="M2330" s="69"/>
      <c r="N2330" s="69"/>
      <c r="O2330" s="35"/>
      <c r="P2330" s="35" t="s">
        <v>26214</v>
      </c>
      <c r="Q2330" s="36">
        <v>1</v>
      </c>
      <c r="R2330" s="35" t="s">
        <v>9849</v>
      </c>
      <c r="S2330" s="35" t="s">
        <v>28503</v>
      </c>
      <c r="T2330" s="35">
        <v>0</v>
      </c>
      <c r="U2330" s="35">
        <v>0</v>
      </c>
      <c r="V2330" s="36">
        <v>1</v>
      </c>
      <c r="W2330" s="36">
        <v>1</v>
      </c>
      <c r="X2330" s="37" t="s">
        <v>65</v>
      </c>
    </row>
    <row r="2331" spans="1:24" ht="24" customHeight="1" x14ac:dyDescent="0.2">
      <c r="A2331" s="50" t="s">
        <v>3735</v>
      </c>
      <c r="B2331" s="60" t="s">
        <v>4456</v>
      </c>
      <c r="C2331" s="76" t="s">
        <v>4456</v>
      </c>
      <c r="D2331" s="61" t="s">
        <v>24013</v>
      </c>
      <c r="E2331" s="53">
        <v>1951096.43</v>
      </c>
      <c r="F2331" s="26">
        <v>0.21</v>
      </c>
      <c r="G2331" s="53">
        <v>3423198.682</v>
      </c>
      <c r="H2331" s="67"/>
      <c r="I2331" s="68"/>
      <c r="J2331" s="69"/>
      <c r="K2331" s="69"/>
      <c r="L2331" s="69"/>
      <c r="M2331" s="69"/>
      <c r="N2331" s="69"/>
      <c r="O2331" s="35"/>
      <c r="P2331" s="35" t="s">
        <v>65</v>
      </c>
      <c r="Q2331" s="36">
        <v>1</v>
      </c>
      <c r="R2331" s="35" t="s">
        <v>27</v>
      </c>
      <c r="S2331" s="35" t="s">
        <v>28503</v>
      </c>
      <c r="T2331" s="35">
        <v>0</v>
      </c>
      <c r="U2331" s="35">
        <v>0</v>
      </c>
      <c r="V2331" s="36">
        <v>1</v>
      </c>
      <c r="W2331" s="36">
        <v>1</v>
      </c>
      <c r="X2331" s="37" t="s">
        <v>65</v>
      </c>
    </row>
    <row r="2332" spans="1:24" ht="24" customHeight="1" x14ac:dyDescent="0.2">
      <c r="A2332" s="50" t="s">
        <v>3735</v>
      </c>
      <c r="B2332" s="60" t="s">
        <v>4458</v>
      </c>
      <c r="C2332" s="76" t="s">
        <v>4458</v>
      </c>
      <c r="D2332" s="61" t="s">
        <v>4459</v>
      </c>
      <c r="E2332" s="53">
        <v>673998.39</v>
      </c>
      <c r="F2332" s="26">
        <v>0.21</v>
      </c>
      <c r="G2332" s="53">
        <v>1182530.1810000001</v>
      </c>
      <c r="H2332" s="67"/>
      <c r="I2332" s="68"/>
      <c r="J2332" s="69"/>
      <c r="K2332" s="69"/>
      <c r="L2332" s="69"/>
      <c r="M2332" s="69"/>
      <c r="N2332" s="69"/>
      <c r="O2332" s="35"/>
      <c r="P2332" s="35" t="s">
        <v>65</v>
      </c>
      <c r="Q2332" s="36">
        <v>1</v>
      </c>
      <c r="R2332" s="35" t="s">
        <v>27</v>
      </c>
      <c r="S2332" s="35" t="s">
        <v>28503</v>
      </c>
      <c r="T2332" s="35">
        <v>0</v>
      </c>
      <c r="U2332" s="35">
        <v>0</v>
      </c>
      <c r="V2332" s="36">
        <v>1</v>
      </c>
      <c r="W2332" s="36">
        <v>1</v>
      </c>
      <c r="X2332" s="37" t="s">
        <v>65</v>
      </c>
    </row>
    <row r="2333" spans="1:24" ht="24" customHeight="1" x14ac:dyDescent="0.2">
      <c r="A2333" s="50" t="s">
        <v>3735</v>
      </c>
      <c r="B2333" s="60" t="s">
        <v>4460</v>
      </c>
      <c r="C2333" s="76" t="s">
        <v>4460</v>
      </c>
      <c r="D2333" s="61" t="s">
        <v>4461</v>
      </c>
      <c r="E2333" s="53">
        <v>794906.76</v>
      </c>
      <c r="F2333" s="26">
        <v>0.21</v>
      </c>
      <c r="G2333" s="53">
        <v>1394663.9080000001</v>
      </c>
      <c r="H2333" s="67"/>
      <c r="I2333" s="68"/>
      <c r="J2333" s="69"/>
      <c r="K2333" s="69"/>
      <c r="L2333" s="69"/>
      <c r="M2333" s="69"/>
      <c r="N2333" s="69"/>
      <c r="O2333" s="35"/>
      <c r="P2333" s="35" t="s">
        <v>65</v>
      </c>
      <c r="Q2333" s="36">
        <v>1</v>
      </c>
      <c r="R2333" s="35" t="s">
        <v>27</v>
      </c>
      <c r="S2333" s="35" t="s">
        <v>28503</v>
      </c>
      <c r="T2333" s="35">
        <v>0</v>
      </c>
      <c r="U2333" s="35">
        <v>0</v>
      </c>
      <c r="V2333" s="36">
        <v>1</v>
      </c>
      <c r="W2333" s="36">
        <v>1</v>
      </c>
      <c r="X2333" s="37" t="s">
        <v>65</v>
      </c>
    </row>
    <row r="2334" spans="1:24" ht="24" customHeight="1" x14ac:dyDescent="0.2">
      <c r="A2334" s="50" t="s">
        <v>3735</v>
      </c>
      <c r="B2334" s="60" t="s">
        <v>4462</v>
      </c>
      <c r="C2334" s="76" t="s">
        <v>4462</v>
      </c>
      <c r="D2334" s="61" t="s">
        <v>4463</v>
      </c>
      <c r="E2334" s="53">
        <v>834695.68000000005</v>
      </c>
      <c r="F2334" s="26">
        <v>0.21</v>
      </c>
      <c r="G2334" s="53">
        <v>1464473.575</v>
      </c>
      <c r="H2334" s="67"/>
      <c r="I2334" s="68"/>
      <c r="J2334" s="69"/>
      <c r="K2334" s="69"/>
      <c r="L2334" s="69"/>
      <c r="M2334" s="69"/>
      <c r="N2334" s="69"/>
      <c r="O2334" s="35"/>
      <c r="P2334" s="35" t="s">
        <v>65</v>
      </c>
      <c r="Q2334" s="36">
        <v>1</v>
      </c>
      <c r="R2334" s="35" t="s">
        <v>27</v>
      </c>
      <c r="S2334" s="35" t="s">
        <v>28503</v>
      </c>
      <c r="T2334" s="35">
        <v>0</v>
      </c>
      <c r="U2334" s="35">
        <v>0</v>
      </c>
      <c r="V2334" s="36">
        <v>1</v>
      </c>
      <c r="W2334" s="36">
        <v>1</v>
      </c>
      <c r="X2334" s="37" t="s">
        <v>65</v>
      </c>
    </row>
    <row r="2335" spans="1:24" ht="24" customHeight="1" x14ac:dyDescent="0.2">
      <c r="A2335" s="50" t="s">
        <v>3735</v>
      </c>
      <c r="B2335" s="60" t="s">
        <v>4464</v>
      </c>
      <c r="C2335" s="76" t="s">
        <v>4464</v>
      </c>
      <c r="D2335" s="61" t="s">
        <v>4465</v>
      </c>
      <c r="E2335" s="53">
        <v>993453.22</v>
      </c>
      <c r="F2335" s="26">
        <v>0.21</v>
      </c>
      <c r="G2335" s="53">
        <v>1743013.676</v>
      </c>
      <c r="H2335" s="67"/>
      <c r="I2335" s="68"/>
      <c r="J2335" s="69"/>
      <c r="K2335" s="69"/>
      <c r="L2335" s="69"/>
      <c r="M2335" s="69"/>
      <c r="N2335" s="69"/>
      <c r="O2335" s="35"/>
      <c r="P2335" s="35" t="s">
        <v>65</v>
      </c>
      <c r="Q2335" s="36">
        <v>1</v>
      </c>
      <c r="R2335" s="35" t="s">
        <v>27</v>
      </c>
      <c r="S2335" s="35" t="s">
        <v>28503</v>
      </c>
      <c r="T2335" s="35">
        <v>0</v>
      </c>
      <c r="U2335" s="35">
        <v>0</v>
      </c>
      <c r="V2335" s="36">
        <v>1</v>
      </c>
      <c r="W2335" s="36">
        <v>1</v>
      </c>
      <c r="X2335" s="37" t="s">
        <v>65</v>
      </c>
    </row>
    <row r="2336" spans="1:24" ht="24" customHeight="1" x14ac:dyDescent="0.2">
      <c r="A2336" s="50" t="s">
        <v>3735</v>
      </c>
      <c r="B2336" s="60" t="s">
        <v>4466</v>
      </c>
      <c r="C2336" s="76" t="s">
        <v>4466</v>
      </c>
      <c r="D2336" s="61" t="s">
        <v>4467</v>
      </c>
      <c r="E2336" s="53">
        <v>1386393.07</v>
      </c>
      <c r="F2336" s="26">
        <v>0.21</v>
      </c>
      <c r="G2336" s="53">
        <v>2432426.64</v>
      </c>
      <c r="H2336" s="67"/>
      <c r="I2336" s="68"/>
      <c r="J2336" s="69"/>
      <c r="K2336" s="69"/>
      <c r="L2336" s="69"/>
      <c r="M2336" s="69"/>
      <c r="N2336" s="69"/>
      <c r="O2336" s="35"/>
      <c r="P2336" s="35" t="s">
        <v>65</v>
      </c>
      <c r="Q2336" s="36">
        <v>1</v>
      </c>
      <c r="R2336" s="35" t="s">
        <v>27</v>
      </c>
      <c r="S2336" s="35" t="s">
        <v>28503</v>
      </c>
      <c r="T2336" s="35">
        <v>0</v>
      </c>
      <c r="U2336" s="35">
        <v>0</v>
      </c>
      <c r="V2336" s="36">
        <v>1</v>
      </c>
      <c r="W2336" s="36">
        <v>1</v>
      </c>
      <c r="X2336" s="37" t="s">
        <v>65</v>
      </c>
    </row>
    <row r="2337" spans="1:24" ht="24" customHeight="1" x14ac:dyDescent="0.2">
      <c r="A2337" s="50" t="s">
        <v>3735</v>
      </c>
      <c r="B2337" s="60" t="s">
        <v>4468</v>
      </c>
      <c r="C2337" s="76" t="s">
        <v>4468</v>
      </c>
      <c r="D2337" s="61" t="s">
        <v>4469</v>
      </c>
      <c r="E2337" s="53">
        <v>2326752.9900000002</v>
      </c>
      <c r="F2337" s="26">
        <v>0.21</v>
      </c>
      <c r="G2337" s="53">
        <v>4082288.1260000002</v>
      </c>
      <c r="H2337" s="67"/>
      <c r="I2337" s="68"/>
      <c r="J2337" s="69"/>
      <c r="K2337" s="69"/>
      <c r="L2337" s="69"/>
      <c r="M2337" s="69"/>
      <c r="N2337" s="69"/>
      <c r="O2337" s="35"/>
      <c r="P2337" s="35" t="s">
        <v>65</v>
      </c>
      <c r="Q2337" s="36">
        <v>1</v>
      </c>
      <c r="R2337" s="35" t="s">
        <v>27</v>
      </c>
      <c r="S2337" s="35" t="s">
        <v>28503</v>
      </c>
      <c r="T2337" s="35">
        <v>0</v>
      </c>
      <c r="U2337" s="35">
        <v>0</v>
      </c>
      <c r="V2337" s="36">
        <v>1</v>
      </c>
      <c r="W2337" s="36">
        <v>1</v>
      </c>
      <c r="X2337" s="37" t="s">
        <v>65</v>
      </c>
    </row>
    <row r="2338" spans="1:24" ht="24" customHeight="1" x14ac:dyDescent="0.2">
      <c r="A2338" s="50" t="s">
        <v>3735</v>
      </c>
      <c r="B2338" s="60" t="s">
        <v>24014</v>
      </c>
      <c r="C2338" s="76" t="s">
        <v>24014</v>
      </c>
      <c r="D2338" s="61" t="s">
        <v>24015</v>
      </c>
      <c r="E2338" s="53">
        <v>274791.81</v>
      </c>
      <c r="F2338" s="26">
        <v>0.21</v>
      </c>
      <c r="G2338" s="53">
        <v>482122.22499999998</v>
      </c>
      <c r="H2338" s="67"/>
      <c r="I2338" s="68"/>
      <c r="J2338" s="69"/>
      <c r="K2338" s="69"/>
      <c r="L2338" s="69"/>
      <c r="M2338" s="69"/>
      <c r="N2338" s="69"/>
      <c r="O2338" s="35"/>
      <c r="P2338" s="35" t="s">
        <v>26215</v>
      </c>
      <c r="Q2338" s="36">
        <v>1</v>
      </c>
      <c r="R2338" s="35" t="s">
        <v>27</v>
      </c>
      <c r="S2338" s="35" t="s">
        <v>28504</v>
      </c>
      <c r="T2338" s="35">
        <v>0</v>
      </c>
      <c r="U2338" s="35">
        <v>0</v>
      </c>
      <c r="V2338" s="36" t="e">
        <v>#N/A</v>
      </c>
      <c r="W2338" s="36" t="e">
        <v>#N/A</v>
      </c>
      <c r="X2338" s="37" t="s">
        <v>65</v>
      </c>
    </row>
    <row r="2339" spans="1:24" ht="24" customHeight="1" x14ac:dyDescent="0.2">
      <c r="A2339" s="50" t="s">
        <v>3735</v>
      </c>
      <c r="B2339" s="60" t="s">
        <v>4470</v>
      </c>
      <c r="C2339" s="76" t="s">
        <v>4470</v>
      </c>
      <c r="D2339" s="61" t="s">
        <v>4471</v>
      </c>
      <c r="E2339" s="53">
        <v>256837.09</v>
      </c>
      <c r="F2339" s="26">
        <v>0.21</v>
      </c>
      <c r="G2339" s="53">
        <v>450620.674</v>
      </c>
      <c r="H2339" s="67"/>
      <c r="I2339" s="68"/>
      <c r="J2339" s="69"/>
      <c r="K2339" s="69"/>
      <c r="L2339" s="69"/>
      <c r="M2339" s="69"/>
      <c r="N2339" s="69"/>
      <c r="O2339" s="35"/>
      <c r="P2339" s="35" t="s">
        <v>26215</v>
      </c>
      <c r="Q2339" s="36">
        <v>1</v>
      </c>
      <c r="R2339" s="35" t="s">
        <v>27</v>
      </c>
      <c r="S2339" s="35" t="s">
        <v>28504</v>
      </c>
      <c r="T2339" s="35">
        <v>0</v>
      </c>
      <c r="U2339" s="35">
        <v>0</v>
      </c>
      <c r="V2339" s="36">
        <v>1</v>
      </c>
      <c r="W2339" s="36">
        <v>1</v>
      </c>
      <c r="X2339" s="37" t="s">
        <v>65</v>
      </c>
    </row>
    <row r="2340" spans="1:24" ht="24" customHeight="1" x14ac:dyDescent="0.2">
      <c r="A2340" s="50" t="s">
        <v>3735</v>
      </c>
      <c r="B2340" s="60" t="s">
        <v>4472</v>
      </c>
      <c r="C2340" s="76" t="s">
        <v>4472</v>
      </c>
      <c r="D2340" s="61" t="s">
        <v>4473</v>
      </c>
      <c r="E2340" s="53">
        <v>232118.29</v>
      </c>
      <c r="F2340" s="26">
        <v>0.21</v>
      </c>
      <c r="G2340" s="53">
        <v>407251.53899999999</v>
      </c>
      <c r="H2340" s="67"/>
      <c r="I2340" s="68"/>
      <c r="J2340" s="69"/>
      <c r="K2340" s="69"/>
      <c r="L2340" s="69"/>
      <c r="M2340" s="69"/>
      <c r="N2340" s="69"/>
      <c r="O2340" s="35"/>
      <c r="P2340" s="35" t="s">
        <v>26216</v>
      </c>
      <c r="Q2340" s="36">
        <v>1</v>
      </c>
      <c r="R2340" s="35" t="s">
        <v>27</v>
      </c>
      <c r="S2340" s="35" t="s">
        <v>28504</v>
      </c>
      <c r="T2340" s="35">
        <v>0</v>
      </c>
      <c r="U2340" s="35">
        <v>0</v>
      </c>
      <c r="V2340" s="36">
        <v>1</v>
      </c>
      <c r="W2340" s="36">
        <v>1</v>
      </c>
      <c r="X2340" s="37" t="s">
        <v>65</v>
      </c>
    </row>
    <row r="2341" spans="1:24" ht="24" customHeight="1" x14ac:dyDescent="0.2">
      <c r="A2341" s="50" t="s">
        <v>3735</v>
      </c>
      <c r="B2341" s="60" t="s">
        <v>18803</v>
      </c>
      <c r="C2341" s="76" t="s">
        <v>18803</v>
      </c>
      <c r="D2341" s="61" t="s">
        <v>18804</v>
      </c>
      <c r="E2341" s="53">
        <v>26260.639999999999</v>
      </c>
      <c r="F2341" s="26">
        <v>0.21</v>
      </c>
      <c r="G2341" s="53">
        <v>46074.294999999998</v>
      </c>
      <c r="H2341" s="67"/>
      <c r="I2341" s="68"/>
      <c r="J2341" s="69"/>
      <c r="K2341" s="69"/>
      <c r="L2341" s="69"/>
      <c r="M2341" s="69"/>
      <c r="N2341" s="69"/>
      <c r="O2341" s="35"/>
      <c r="P2341" s="35" t="s">
        <v>26217</v>
      </c>
      <c r="Q2341" s="36">
        <v>1</v>
      </c>
      <c r="R2341" s="35" t="s">
        <v>9849</v>
      </c>
      <c r="S2341" s="35" t="s">
        <v>28504</v>
      </c>
      <c r="T2341" s="35">
        <v>0</v>
      </c>
      <c r="U2341" s="35">
        <v>0</v>
      </c>
      <c r="V2341" s="36">
        <v>1</v>
      </c>
      <c r="W2341" s="36">
        <v>1</v>
      </c>
      <c r="X2341" s="37" t="s">
        <v>65</v>
      </c>
    </row>
    <row r="2342" spans="1:24" ht="24" customHeight="1" x14ac:dyDescent="0.2">
      <c r="A2342" s="50" t="s">
        <v>3735</v>
      </c>
      <c r="B2342" s="60" t="s">
        <v>4474</v>
      </c>
      <c r="C2342" s="76" t="s">
        <v>4474</v>
      </c>
      <c r="D2342" s="61" t="s">
        <v>4475</v>
      </c>
      <c r="E2342" s="53">
        <v>33323.129999999997</v>
      </c>
      <c r="F2342" s="26">
        <v>0.21</v>
      </c>
      <c r="G2342" s="53">
        <v>58465.432999999997</v>
      </c>
      <c r="H2342" s="67"/>
      <c r="I2342" s="68"/>
      <c r="J2342" s="69"/>
      <c r="K2342" s="69"/>
      <c r="L2342" s="69"/>
      <c r="M2342" s="69"/>
      <c r="N2342" s="69"/>
      <c r="O2342" s="35"/>
      <c r="P2342" s="35" t="s">
        <v>65</v>
      </c>
      <c r="Q2342" s="36">
        <v>1</v>
      </c>
      <c r="R2342" s="35" t="s">
        <v>27</v>
      </c>
      <c r="S2342" s="35" t="s">
        <v>28503</v>
      </c>
      <c r="T2342" s="35">
        <v>0</v>
      </c>
      <c r="U2342" s="35">
        <v>0</v>
      </c>
      <c r="V2342" s="36">
        <v>1</v>
      </c>
      <c r="W2342" s="36">
        <v>1</v>
      </c>
      <c r="X2342" s="37" t="s">
        <v>65</v>
      </c>
    </row>
    <row r="2343" spans="1:24" ht="24" customHeight="1" x14ac:dyDescent="0.2">
      <c r="A2343" s="50" t="s">
        <v>3735</v>
      </c>
      <c r="B2343" s="60" t="s">
        <v>4476</v>
      </c>
      <c r="C2343" s="76" t="s">
        <v>4476</v>
      </c>
      <c r="D2343" s="61" t="s">
        <v>4477</v>
      </c>
      <c r="E2343" s="53">
        <v>168232.27</v>
      </c>
      <c r="F2343" s="26">
        <v>0.21</v>
      </c>
      <c r="G2343" s="53">
        <v>295163.516</v>
      </c>
      <c r="H2343" s="67"/>
      <c r="I2343" s="68"/>
      <c r="J2343" s="69"/>
      <c r="K2343" s="69"/>
      <c r="L2343" s="69"/>
      <c r="M2343" s="69"/>
      <c r="N2343" s="69"/>
      <c r="O2343" s="35"/>
      <c r="P2343" s="35" t="s">
        <v>26218</v>
      </c>
      <c r="Q2343" s="36">
        <v>1</v>
      </c>
      <c r="R2343" s="35" t="s">
        <v>27</v>
      </c>
      <c r="S2343" s="35" t="s">
        <v>28504</v>
      </c>
      <c r="T2343" s="35">
        <v>0</v>
      </c>
      <c r="U2343" s="35">
        <v>0</v>
      </c>
      <c r="V2343" s="36">
        <v>1</v>
      </c>
      <c r="W2343" s="36">
        <v>1</v>
      </c>
      <c r="X2343" s="37" t="s">
        <v>65</v>
      </c>
    </row>
    <row r="2344" spans="1:24" ht="24" customHeight="1" x14ac:dyDescent="0.2">
      <c r="A2344" s="50" t="s">
        <v>3735</v>
      </c>
      <c r="B2344" s="60" t="s">
        <v>4478</v>
      </c>
      <c r="C2344" s="76" t="s">
        <v>4478</v>
      </c>
      <c r="D2344" s="61" t="s">
        <v>4479</v>
      </c>
      <c r="E2344" s="53">
        <v>168232.27</v>
      </c>
      <c r="F2344" s="26">
        <v>0.21</v>
      </c>
      <c r="G2344" s="53">
        <v>295163.516</v>
      </c>
      <c r="H2344" s="67"/>
      <c r="I2344" s="68"/>
      <c r="J2344" s="69"/>
      <c r="K2344" s="69"/>
      <c r="L2344" s="69"/>
      <c r="M2344" s="69"/>
      <c r="N2344" s="69"/>
      <c r="O2344" s="35"/>
      <c r="P2344" s="35" t="s">
        <v>26219</v>
      </c>
      <c r="Q2344" s="36">
        <v>1</v>
      </c>
      <c r="R2344" s="35" t="s">
        <v>27</v>
      </c>
      <c r="S2344" s="35" t="s">
        <v>28504</v>
      </c>
      <c r="T2344" s="35">
        <v>0</v>
      </c>
      <c r="U2344" s="35">
        <v>0</v>
      </c>
      <c r="V2344" s="36">
        <v>1</v>
      </c>
      <c r="W2344" s="36">
        <v>1</v>
      </c>
      <c r="X2344" s="37" t="s">
        <v>65</v>
      </c>
    </row>
    <row r="2345" spans="1:24" ht="24" customHeight="1" x14ac:dyDescent="0.2">
      <c r="A2345" s="50" t="s">
        <v>3735</v>
      </c>
      <c r="B2345" s="60" t="s">
        <v>4480</v>
      </c>
      <c r="C2345" s="76" t="s">
        <v>4480</v>
      </c>
      <c r="D2345" s="61" t="s">
        <v>4481</v>
      </c>
      <c r="E2345" s="53">
        <v>43767.77</v>
      </c>
      <c r="F2345" s="26">
        <v>0.21</v>
      </c>
      <c r="G2345" s="53">
        <v>76790.557000000001</v>
      </c>
      <c r="H2345" s="67"/>
      <c r="I2345" s="68"/>
      <c r="J2345" s="69"/>
      <c r="K2345" s="69"/>
      <c r="L2345" s="69"/>
      <c r="M2345" s="69"/>
      <c r="N2345" s="69"/>
      <c r="O2345" s="35"/>
      <c r="P2345" s="35" t="s">
        <v>65</v>
      </c>
      <c r="Q2345" s="36">
        <v>1</v>
      </c>
      <c r="R2345" s="35" t="s">
        <v>27</v>
      </c>
      <c r="S2345" s="35" t="s">
        <v>28504</v>
      </c>
      <c r="T2345" s="35">
        <v>0</v>
      </c>
      <c r="U2345" s="35">
        <v>0</v>
      </c>
      <c r="V2345" s="36">
        <v>1</v>
      </c>
      <c r="W2345" s="36">
        <v>1</v>
      </c>
      <c r="X2345" s="37" t="s">
        <v>65</v>
      </c>
    </row>
    <row r="2346" spans="1:24" ht="24" customHeight="1" x14ac:dyDescent="0.2">
      <c r="A2346" s="50" t="s">
        <v>3735</v>
      </c>
      <c r="B2346" s="60" t="s">
        <v>4482</v>
      </c>
      <c r="C2346" s="76" t="s">
        <v>4482</v>
      </c>
      <c r="D2346" s="61" t="s">
        <v>4483</v>
      </c>
      <c r="E2346" s="53">
        <v>43767.77</v>
      </c>
      <c r="F2346" s="26">
        <v>0.21</v>
      </c>
      <c r="G2346" s="53">
        <v>76790.557000000001</v>
      </c>
      <c r="H2346" s="67"/>
      <c r="I2346" s="68"/>
      <c r="J2346" s="69"/>
      <c r="K2346" s="69"/>
      <c r="L2346" s="69"/>
      <c r="M2346" s="69"/>
      <c r="N2346" s="69"/>
      <c r="O2346" s="35"/>
      <c r="P2346" s="35" t="s">
        <v>65</v>
      </c>
      <c r="Q2346" s="36">
        <v>1</v>
      </c>
      <c r="R2346" s="35" t="s">
        <v>27</v>
      </c>
      <c r="S2346" s="35" t="s">
        <v>28504</v>
      </c>
      <c r="T2346" s="35">
        <v>0</v>
      </c>
      <c r="U2346" s="35">
        <v>0</v>
      </c>
      <c r="V2346" s="36">
        <v>1</v>
      </c>
      <c r="W2346" s="36">
        <v>1</v>
      </c>
      <c r="X2346" s="37" t="s">
        <v>65</v>
      </c>
    </row>
    <row r="2347" spans="1:24" ht="24" customHeight="1" x14ac:dyDescent="0.2">
      <c r="A2347" s="50" t="s">
        <v>3735</v>
      </c>
      <c r="B2347" s="60" t="s">
        <v>4484</v>
      </c>
      <c r="C2347" s="76" t="s">
        <v>4484</v>
      </c>
      <c r="D2347" s="61" t="s">
        <v>4485</v>
      </c>
      <c r="E2347" s="53">
        <v>3623272.98</v>
      </c>
      <c r="F2347" s="26">
        <v>0.21</v>
      </c>
      <c r="G2347" s="53">
        <v>6357032.4419999998</v>
      </c>
      <c r="H2347" s="67"/>
      <c r="I2347" s="68"/>
      <c r="J2347" s="69"/>
      <c r="K2347" s="69"/>
      <c r="L2347" s="69"/>
      <c r="M2347" s="69"/>
      <c r="N2347" s="69"/>
      <c r="O2347" s="35"/>
      <c r="P2347" s="35" t="s">
        <v>26220</v>
      </c>
      <c r="Q2347" s="36">
        <v>1</v>
      </c>
      <c r="R2347" s="35" t="s">
        <v>27</v>
      </c>
      <c r="S2347" s="35" t="s">
        <v>28503</v>
      </c>
      <c r="T2347" s="35">
        <v>0</v>
      </c>
      <c r="U2347" s="35">
        <v>0</v>
      </c>
      <c r="V2347" s="36">
        <v>1</v>
      </c>
      <c r="W2347" s="36">
        <v>1</v>
      </c>
      <c r="X2347" s="37" t="s">
        <v>65</v>
      </c>
    </row>
    <row r="2348" spans="1:24" ht="24" customHeight="1" x14ac:dyDescent="0.2">
      <c r="A2348" s="50" t="s">
        <v>3735</v>
      </c>
      <c r="B2348" s="60" t="s">
        <v>4486</v>
      </c>
      <c r="C2348" s="76" t="s">
        <v>4486</v>
      </c>
      <c r="D2348" s="61" t="s">
        <v>4487</v>
      </c>
      <c r="E2348" s="53">
        <v>3817243.71</v>
      </c>
      <c r="F2348" s="26">
        <v>0.21</v>
      </c>
      <c r="G2348" s="53">
        <v>6697354.0899999999</v>
      </c>
      <c r="H2348" s="67"/>
      <c r="I2348" s="68"/>
      <c r="J2348" s="69"/>
      <c r="K2348" s="69"/>
      <c r="L2348" s="69"/>
      <c r="M2348" s="69"/>
      <c r="N2348" s="69"/>
      <c r="O2348" s="35"/>
      <c r="P2348" s="35" t="s">
        <v>26221</v>
      </c>
      <c r="Q2348" s="36">
        <v>1</v>
      </c>
      <c r="R2348" s="35" t="s">
        <v>27</v>
      </c>
      <c r="S2348" s="35" t="s">
        <v>28503</v>
      </c>
      <c r="T2348" s="35">
        <v>0</v>
      </c>
      <c r="U2348" s="35">
        <v>0</v>
      </c>
      <c r="V2348" s="36">
        <v>1</v>
      </c>
      <c r="W2348" s="36">
        <v>1</v>
      </c>
      <c r="X2348" s="37" t="s">
        <v>65</v>
      </c>
    </row>
    <row r="2349" spans="1:24" ht="24" customHeight="1" x14ac:dyDescent="0.2">
      <c r="A2349" s="50" t="s">
        <v>3735</v>
      </c>
      <c r="B2349" s="60" t="s">
        <v>4488</v>
      </c>
      <c r="C2349" s="76" t="s">
        <v>4488</v>
      </c>
      <c r="D2349" s="61" t="s">
        <v>4489</v>
      </c>
      <c r="E2349" s="53">
        <v>1116574.8400000001</v>
      </c>
      <c r="F2349" s="26">
        <v>0.21</v>
      </c>
      <c r="G2349" s="53">
        <v>1959030.5589999999</v>
      </c>
      <c r="H2349" s="67"/>
      <c r="I2349" s="68"/>
      <c r="J2349" s="69"/>
      <c r="K2349" s="69"/>
      <c r="L2349" s="69"/>
      <c r="M2349" s="69"/>
      <c r="N2349" s="69"/>
      <c r="O2349" s="35"/>
      <c r="P2349" s="35" t="s">
        <v>26222</v>
      </c>
      <c r="Q2349" s="36">
        <v>1</v>
      </c>
      <c r="R2349" s="35" t="s">
        <v>27</v>
      </c>
      <c r="S2349" s="35" t="s">
        <v>28503</v>
      </c>
      <c r="T2349" s="35">
        <v>0</v>
      </c>
      <c r="U2349" s="35">
        <v>0</v>
      </c>
      <c r="V2349" s="36">
        <v>1</v>
      </c>
      <c r="W2349" s="36">
        <v>1</v>
      </c>
      <c r="X2349" s="37" t="s">
        <v>65</v>
      </c>
    </row>
    <row r="2350" spans="1:24" ht="24" customHeight="1" x14ac:dyDescent="0.2">
      <c r="A2350" s="50" t="s">
        <v>3735</v>
      </c>
      <c r="B2350" s="60" t="s">
        <v>4490</v>
      </c>
      <c r="C2350" s="76" t="s">
        <v>4490</v>
      </c>
      <c r="D2350" s="61" t="s">
        <v>4491</v>
      </c>
      <c r="E2350" s="53">
        <v>1116574.8400000001</v>
      </c>
      <c r="F2350" s="26">
        <v>0.21</v>
      </c>
      <c r="G2350" s="53">
        <v>1959030.5589999999</v>
      </c>
      <c r="H2350" s="67"/>
      <c r="I2350" s="68"/>
      <c r="J2350" s="69"/>
      <c r="K2350" s="69"/>
      <c r="L2350" s="69"/>
      <c r="M2350" s="69"/>
      <c r="N2350" s="69"/>
      <c r="O2350" s="35"/>
      <c r="P2350" s="35" t="s">
        <v>26223</v>
      </c>
      <c r="Q2350" s="36">
        <v>1</v>
      </c>
      <c r="R2350" s="35" t="s">
        <v>27</v>
      </c>
      <c r="S2350" s="35" t="s">
        <v>28503</v>
      </c>
      <c r="T2350" s="35">
        <v>0</v>
      </c>
      <c r="U2350" s="35">
        <v>0</v>
      </c>
      <c r="V2350" s="36">
        <v>1</v>
      </c>
      <c r="W2350" s="36">
        <v>1</v>
      </c>
      <c r="X2350" s="37" t="s">
        <v>65</v>
      </c>
    </row>
    <row r="2351" spans="1:24" ht="24" customHeight="1" x14ac:dyDescent="0.2">
      <c r="A2351" s="50" t="s">
        <v>3735</v>
      </c>
      <c r="B2351" s="60" t="s">
        <v>4492</v>
      </c>
      <c r="C2351" s="76" t="s">
        <v>4492</v>
      </c>
      <c r="D2351" s="61" t="s">
        <v>4493</v>
      </c>
      <c r="E2351" s="53">
        <v>739873.81</v>
      </c>
      <c r="F2351" s="26">
        <v>0.21</v>
      </c>
      <c r="G2351" s="53">
        <v>1298108.594</v>
      </c>
      <c r="H2351" s="67"/>
      <c r="I2351" s="68"/>
      <c r="J2351" s="69"/>
      <c r="K2351" s="69"/>
      <c r="L2351" s="69"/>
      <c r="M2351" s="69"/>
      <c r="N2351" s="69"/>
      <c r="O2351" s="35"/>
      <c r="P2351" s="35" t="s">
        <v>65</v>
      </c>
      <c r="Q2351" s="36">
        <v>1</v>
      </c>
      <c r="R2351" s="35" t="s">
        <v>27</v>
      </c>
      <c r="S2351" s="35" t="s">
        <v>28503</v>
      </c>
      <c r="T2351" s="35">
        <v>0</v>
      </c>
      <c r="U2351" s="35">
        <v>0</v>
      </c>
      <c r="V2351" s="36">
        <v>1</v>
      </c>
      <c r="W2351" s="36">
        <v>1</v>
      </c>
      <c r="X2351" s="37" t="s">
        <v>65</v>
      </c>
    </row>
    <row r="2352" spans="1:24" ht="24" customHeight="1" x14ac:dyDescent="0.2">
      <c r="A2352" s="50" t="s">
        <v>3735</v>
      </c>
      <c r="B2352" s="60" t="s">
        <v>4494</v>
      </c>
      <c r="C2352" s="76" t="s">
        <v>4494</v>
      </c>
      <c r="D2352" s="61" t="s">
        <v>4495</v>
      </c>
      <c r="E2352" s="53">
        <v>953067.56</v>
      </c>
      <c r="F2352" s="26">
        <v>0.21</v>
      </c>
      <c r="G2352" s="53">
        <v>1672157.0319999999</v>
      </c>
      <c r="H2352" s="67"/>
      <c r="I2352" s="68"/>
      <c r="J2352" s="69"/>
      <c r="K2352" s="69"/>
      <c r="L2352" s="69"/>
      <c r="M2352" s="69"/>
      <c r="N2352" s="69"/>
      <c r="O2352" s="35"/>
      <c r="P2352" s="35" t="s">
        <v>65</v>
      </c>
      <c r="Q2352" s="36">
        <v>1</v>
      </c>
      <c r="R2352" s="35" t="s">
        <v>27</v>
      </c>
      <c r="S2352" s="35" t="s">
        <v>28503</v>
      </c>
      <c r="T2352" s="35">
        <v>0</v>
      </c>
      <c r="U2352" s="35">
        <v>0</v>
      </c>
      <c r="V2352" s="36">
        <v>1</v>
      </c>
      <c r="W2352" s="36">
        <v>1</v>
      </c>
      <c r="X2352" s="37" t="s">
        <v>65</v>
      </c>
    </row>
    <row r="2353" spans="1:24" ht="24" customHeight="1" x14ac:dyDescent="0.2">
      <c r="A2353" s="50" t="s">
        <v>3735</v>
      </c>
      <c r="B2353" s="60" t="s">
        <v>4496</v>
      </c>
      <c r="C2353" s="76" t="s">
        <v>4496</v>
      </c>
      <c r="D2353" s="61" t="s">
        <v>4497</v>
      </c>
      <c r="E2353" s="53">
        <v>882492.03</v>
      </c>
      <c r="F2353" s="26">
        <v>0.21</v>
      </c>
      <c r="G2353" s="53">
        <v>1548332.2620000001</v>
      </c>
      <c r="H2353" s="67"/>
      <c r="I2353" s="68"/>
      <c r="J2353" s="69"/>
      <c r="K2353" s="69"/>
      <c r="L2353" s="69"/>
      <c r="M2353" s="69"/>
      <c r="N2353" s="69"/>
      <c r="O2353" s="35"/>
      <c r="P2353" s="35" t="s">
        <v>65</v>
      </c>
      <c r="Q2353" s="36">
        <v>1</v>
      </c>
      <c r="R2353" s="35" t="s">
        <v>27</v>
      </c>
      <c r="S2353" s="35" t="s">
        <v>28503</v>
      </c>
      <c r="T2353" s="35">
        <v>0</v>
      </c>
      <c r="U2353" s="35">
        <v>0</v>
      </c>
      <c r="V2353" s="36">
        <v>1</v>
      </c>
      <c r="W2353" s="36">
        <v>1</v>
      </c>
      <c r="X2353" s="37" t="s">
        <v>65</v>
      </c>
    </row>
    <row r="2354" spans="1:24" ht="24" customHeight="1" x14ac:dyDescent="0.2">
      <c r="A2354" s="50" t="s">
        <v>3735</v>
      </c>
      <c r="B2354" s="60" t="s">
        <v>4498</v>
      </c>
      <c r="C2354" s="76" t="s">
        <v>4498</v>
      </c>
      <c r="D2354" s="61" t="s">
        <v>4499</v>
      </c>
      <c r="E2354" s="53">
        <v>1011308.46</v>
      </c>
      <c r="F2354" s="26">
        <v>0.21</v>
      </c>
      <c r="G2354" s="53">
        <v>1774340.6969999999</v>
      </c>
      <c r="H2354" s="67"/>
      <c r="I2354" s="68"/>
      <c r="J2354" s="69"/>
      <c r="K2354" s="69"/>
      <c r="L2354" s="69"/>
      <c r="M2354" s="69"/>
      <c r="N2354" s="69"/>
      <c r="O2354" s="35"/>
      <c r="P2354" s="35" t="s">
        <v>65</v>
      </c>
      <c r="Q2354" s="36">
        <v>1</v>
      </c>
      <c r="R2354" s="35" t="s">
        <v>27</v>
      </c>
      <c r="S2354" s="35" t="s">
        <v>28503</v>
      </c>
      <c r="T2354" s="35">
        <v>0</v>
      </c>
      <c r="U2354" s="35">
        <v>0</v>
      </c>
      <c r="V2354" s="36">
        <v>1</v>
      </c>
      <c r="W2354" s="36">
        <v>1</v>
      </c>
      <c r="X2354" s="37" t="s">
        <v>65</v>
      </c>
    </row>
    <row r="2355" spans="1:24" ht="24" customHeight="1" x14ac:dyDescent="0.2">
      <c r="A2355" s="50" t="s">
        <v>3735</v>
      </c>
      <c r="B2355" s="60" t="s">
        <v>4500</v>
      </c>
      <c r="C2355" s="76" t="s">
        <v>4500</v>
      </c>
      <c r="D2355" s="61" t="s">
        <v>4501</v>
      </c>
      <c r="E2355" s="53">
        <v>1492.08</v>
      </c>
      <c r="F2355" s="26">
        <v>0.21</v>
      </c>
      <c r="G2355" s="53">
        <v>2617.8589999999999</v>
      </c>
      <c r="H2355" s="67"/>
      <c r="I2355" s="68"/>
      <c r="J2355" s="69"/>
      <c r="K2355" s="69"/>
      <c r="L2355" s="69"/>
      <c r="M2355" s="69"/>
      <c r="N2355" s="69"/>
      <c r="O2355" s="35"/>
      <c r="P2355" s="35" t="s">
        <v>26224</v>
      </c>
      <c r="Q2355" s="36">
        <v>1</v>
      </c>
      <c r="R2355" s="35" t="s">
        <v>9849</v>
      </c>
      <c r="S2355" s="35" t="s">
        <v>28503</v>
      </c>
      <c r="T2355" s="35">
        <v>0</v>
      </c>
      <c r="U2355" s="35">
        <v>0</v>
      </c>
      <c r="V2355" s="36">
        <v>1</v>
      </c>
      <c r="W2355" s="36">
        <v>1</v>
      </c>
      <c r="X2355" s="37" t="s">
        <v>65</v>
      </c>
    </row>
    <row r="2356" spans="1:24" ht="24" customHeight="1" x14ac:dyDescent="0.2">
      <c r="A2356" s="50" t="s">
        <v>3735</v>
      </c>
      <c r="B2356" s="60" t="s">
        <v>4502</v>
      </c>
      <c r="C2356" s="76" t="s">
        <v>4502</v>
      </c>
      <c r="D2356" s="61" t="s">
        <v>4503</v>
      </c>
      <c r="E2356" s="53">
        <v>28623.11</v>
      </c>
      <c r="F2356" s="26">
        <v>0.21</v>
      </c>
      <c r="G2356" s="53">
        <v>50219.247000000003</v>
      </c>
      <c r="H2356" s="67"/>
      <c r="I2356" s="68"/>
      <c r="J2356" s="69"/>
      <c r="K2356" s="69"/>
      <c r="L2356" s="69"/>
      <c r="M2356" s="69"/>
      <c r="N2356" s="69"/>
      <c r="O2356" s="35"/>
      <c r="P2356" s="35" t="s">
        <v>26225</v>
      </c>
      <c r="Q2356" s="36">
        <v>1</v>
      </c>
      <c r="R2356" s="35" t="s">
        <v>27</v>
      </c>
      <c r="S2356" s="35" t="s">
        <v>28504</v>
      </c>
      <c r="T2356" s="35">
        <v>0</v>
      </c>
      <c r="U2356" s="35">
        <v>0</v>
      </c>
      <c r="V2356" s="36">
        <v>1</v>
      </c>
      <c r="W2356" s="36">
        <v>1</v>
      </c>
      <c r="X2356" s="37" t="s">
        <v>65</v>
      </c>
    </row>
    <row r="2357" spans="1:24" ht="24" customHeight="1" x14ac:dyDescent="0.2">
      <c r="A2357" s="50" t="s">
        <v>3735</v>
      </c>
      <c r="B2357" s="60" t="s">
        <v>4504</v>
      </c>
      <c r="C2357" s="76" t="s">
        <v>4504</v>
      </c>
      <c r="D2357" s="61" t="s">
        <v>4505</v>
      </c>
      <c r="E2357" s="53">
        <v>57370.54</v>
      </c>
      <c r="F2357" s="26">
        <v>0.21</v>
      </c>
      <c r="G2357" s="53">
        <v>100656.609</v>
      </c>
      <c r="H2357" s="67"/>
      <c r="I2357" s="68"/>
      <c r="J2357" s="69"/>
      <c r="K2357" s="69"/>
      <c r="L2357" s="69"/>
      <c r="M2357" s="69"/>
      <c r="N2357" s="69"/>
      <c r="O2357" s="35"/>
      <c r="P2357" s="35" t="s">
        <v>26226</v>
      </c>
      <c r="Q2357" s="36">
        <v>1</v>
      </c>
      <c r="R2357" s="35" t="s">
        <v>27</v>
      </c>
      <c r="S2357" s="35" t="s">
        <v>28504</v>
      </c>
      <c r="T2357" s="35">
        <v>0</v>
      </c>
      <c r="U2357" s="35">
        <v>0</v>
      </c>
      <c r="V2357" s="36">
        <v>1</v>
      </c>
      <c r="W2357" s="36">
        <v>1</v>
      </c>
      <c r="X2357" s="37" t="s">
        <v>65</v>
      </c>
    </row>
    <row r="2358" spans="1:24" ht="24" customHeight="1" x14ac:dyDescent="0.2">
      <c r="A2358" s="50" t="s">
        <v>3735</v>
      </c>
      <c r="B2358" s="60" t="s">
        <v>4506</v>
      </c>
      <c r="C2358" s="76" t="s">
        <v>4506</v>
      </c>
      <c r="D2358" s="61" t="s">
        <v>4507</v>
      </c>
      <c r="E2358" s="53">
        <v>90022.31</v>
      </c>
      <c r="F2358" s="26">
        <v>0.21</v>
      </c>
      <c r="G2358" s="53">
        <v>157944.144</v>
      </c>
      <c r="H2358" s="67"/>
      <c r="I2358" s="68"/>
      <c r="J2358" s="69"/>
      <c r="K2358" s="69"/>
      <c r="L2358" s="69"/>
      <c r="M2358" s="69"/>
      <c r="N2358" s="69"/>
      <c r="O2358" s="35"/>
      <c r="P2358" s="35" t="s">
        <v>26227</v>
      </c>
      <c r="Q2358" s="36">
        <v>1</v>
      </c>
      <c r="R2358" s="35" t="s">
        <v>27</v>
      </c>
      <c r="S2358" s="35" t="s">
        <v>28504</v>
      </c>
      <c r="T2358" s="35">
        <v>0</v>
      </c>
      <c r="U2358" s="35">
        <v>0</v>
      </c>
      <c r="V2358" s="36">
        <v>1</v>
      </c>
      <c r="W2358" s="36">
        <v>1</v>
      </c>
      <c r="X2358" s="37" t="s">
        <v>65</v>
      </c>
    </row>
    <row r="2359" spans="1:24" ht="24" customHeight="1" x14ac:dyDescent="0.2">
      <c r="A2359" s="50" t="s">
        <v>3735</v>
      </c>
      <c r="B2359" s="60" t="s">
        <v>4508</v>
      </c>
      <c r="C2359" s="76" t="s">
        <v>4508</v>
      </c>
      <c r="D2359" s="61" t="s">
        <v>4509</v>
      </c>
      <c r="E2359" s="53">
        <v>45956.160000000003</v>
      </c>
      <c r="F2359" s="26">
        <v>0.21</v>
      </c>
      <c r="G2359" s="53">
        <v>80630.080000000002</v>
      </c>
      <c r="H2359" s="67"/>
      <c r="I2359" s="68"/>
      <c r="J2359" s="69"/>
      <c r="K2359" s="69"/>
      <c r="L2359" s="69"/>
      <c r="M2359" s="69"/>
      <c r="N2359" s="69"/>
      <c r="O2359" s="35"/>
      <c r="P2359" s="35" t="s">
        <v>26228</v>
      </c>
      <c r="Q2359" s="36">
        <v>1</v>
      </c>
      <c r="R2359" s="35" t="s">
        <v>9849</v>
      </c>
      <c r="S2359" s="35" t="s">
        <v>28504</v>
      </c>
      <c r="T2359" s="35">
        <v>0</v>
      </c>
      <c r="U2359" s="35">
        <v>0</v>
      </c>
      <c r="V2359" s="36">
        <v>1</v>
      </c>
      <c r="W2359" s="36">
        <v>1</v>
      </c>
      <c r="X2359" s="37" t="s">
        <v>65</v>
      </c>
    </row>
    <row r="2360" spans="1:24" ht="24" customHeight="1" x14ac:dyDescent="0.2">
      <c r="A2360" s="50" t="s">
        <v>3735</v>
      </c>
      <c r="B2360" s="60" t="s">
        <v>4510</v>
      </c>
      <c r="C2360" s="76" t="s">
        <v>4510</v>
      </c>
      <c r="D2360" s="61" t="s">
        <v>4511</v>
      </c>
      <c r="E2360" s="53">
        <v>293144.43</v>
      </c>
      <c r="F2360" s="26">
        <v>0.21</v>
      </c>
      <c r="G2360" s="53">
        <v>514321.89799999999</v>
      </c>
      <c r="H2360" s="67"/>
      <c r="I2360" s="68"/>
      <c r="J2360" s="69"/>
      <c r="K2360" s="69"/>
      <c r="L2360" s="69"/>
      <c r="M2360" s="69"/>
      <c r="N2360" s="69"/>
      <c r="O2360" s="35"/>
      <c r="P2360" s="35" t="s">
        <v>65</v>
      </c>
      <c r="Q2360" s="36">
        <v>1</v>
      </c>
      <c r="R2360" s="35" t="s">
        <v>27</v>
      </c>
      <c r="S2360" s="35" t="s">
        <v>28504</v>
      </c>
      <c r="T2360" s="35">
        <v>0</v>
      </c>
      <c r="U2360" s="35">
        <v>0</v>
      </c>
      <c r="V2360" s="36">
        <v>1</v>
      </c>
      <c r="W2360" s="36">
        <v>1</v>
      </c>
      <c r="X2360" s="37" t="s">
        <v>65</v>
      </c>
    </row>
    <row r="2361" spans="1:24" ht="24" customHeight="1" x14ac:dyDescent="0.2">
      <c r="A2361" s="50" t="s">
        <v>3735</v>
      </c>
      <c r="B2361" s="60" t="s">
        <v>4512</v>
      </c>
      <c r="C2361" s="76" t="s">
        <v>4512</v>
      </c>
      <c r="D2361" s="61" t="s">
        <v>4513</v>
      </c>
      <c r="E2361" s="53">
        <v>293144.43</v>
      </c>
      <c r="F2361" s="26">
        <v>0.21</v>
      </c>
      <c r="G2361" s="53">
        <v>514321.89799999999</v>
      </c>
      <c r="H2361" s="67"/>
      <c r="I2361" s="68"/>
      <c r="J2361" s="69"/>
      <c r="K2361" s="69"/>
      <c r="L2361" s="69"/>
      <c r="M2361" s="69"/>
      <c r="N2361" s="69"/>
      <c r="O2361" s="35"/>
      <c r="P2361" s="35" t="s">
        <v>65</v>
      </c>
      <c r="Q2361" s="36">
        <v>1</v>
      </c>
      <c r="R2361" s="35" t="s">
        <v>27</v>
      </c>
      <c r="S2361" s="35" t="s">
        <v>28503</v>
      </c>
      <c r="T2361" s="35">
        <v>0</v>
      </c>
      <c r="U2361" s="35">
        <v>0</v>
      </c>
      <c r="V2361" s="36">
        <v>1</v>
      </c>
      <c r="W2361" s="36">
        <v>1</v>
      </c>
      <c r="X2361" s="37" t="s">
        <v>65</v>
      </c>
    </row>
    <row r="2362" spans="1:24" ht="24" customHeight="1" x14ac:dyDescent="0.2">
      <c r="A2362" s="50" t="s">
        <v>3735</v>
      </c>
      <c r="B2362" s="60" t="s">
        <v>4514</v>
      </c>
      <c r="C2362" s="76" t="s">
        <v>4514</v>
      </c>
      <c r="D2362" s="61" t="s">
        <v>4515</v>
      </c>
      <c r="E2362" s="53">
        <v>1483179.48</v>
      </c>
      <c r="F2362" s="26">
        <v>0.21</v>
      </c>
      <c r="G2362" s="53">
        <v>2602238.4029999999</v>
      </c>
      <c r="H2362" s="67"/>
      <c r="I2362" s="68"/>
      <c r="J2362" s="69"/>
      <c r="K2362" s="69"/>
      <c r="L2362" s="69"/>
      <c r="M2362" s="69"/>
      <c r="N2362" s="69"/>
      <c r="O2362" s="35"/>
      <c r="P2362" s="35" t="s">
        <v>65</v>
      </c>
      <c r="Q2362" s="36">
        <v>1</v>
      </c>
      <c r="R2362" s="35" t="s">
        <v>27</v>
      </c>
      <c r="S2362" s="35" t="s">
        <v>28503</v>
      </c>
      <c r="T2362" s="35">
        <v>0</v>
      </c>
      <c r="U2362" s="35">
        <v>0</v>
      </c>
      <c r="V2362" s="36">
        <v>1</v>
      </c>
      <c r="W2362" s="36">
        <v>1</v>
      </c>
      <c r="X2362" s="37" t="s">
        <v>65</v>
      </c>
    </row>
    <row r="2363" spans="1:24" ht="24" customHeight="1" x14ac:dyDescent="0.2">
      <c r="A2363" s="50" t="s">
        <v>3735</v>
      </c>
      <c r="B2363" s="60" t="s">
        <v>4516</v>
      </c>
      <c r="C2363" s="76" t="s">
        <v>4516</v>
      </c>
      <c r="D2363" s="61" t="s">
        <v>4517</v>
      </c>
      <c r="E2363" s="53">
        <v>1483179.48</v>
      </c>
      <c r="F2363" s="26">
        <v>0.21</v>
      </c>
      <c r="G2363" s="53">
        <v>2602238.4029999999</v>
      </c>
      <c r="H2363" s="67"/>
      <c r="I2363" s="68"/>
      <c r="J2363" s="69"/>
      <c r="K2363" s="69"/>
      <c r="L2363" s="69"/>
      <c r="M2363" s="69"/>
      <c r="N2363" s="69"/>
      <c r="O2363" s="35"/>
      <c r="P2363" s="35" t="s">
        <v>65</v>
      </c>
      <c r="Q2363" s="36">
        <v>1</v>
      </c>
      <c r="R2363" s="35" t="s">
        <v>27</v>
      </c>
      <c r="S2363" s="35" t="s">
        <v>28503</v>
      </c>
      <c r="T2363" s="35">
        <v>0</v>
      </c>
      <c r="U2363" s="35">
        <v>0</v>
      </c>
      <c r="V2363" s="36">
        <v>1</v>
      </c>
      <c r="W2363" s="36">
        <v>1</v>
      </c>
      <c r="X2363" s="37" t="s">
        <v>65</v>
      </c>
    </row>
    <row r="2364" spans="1:24" ht="24" customHeight="1" x14ac:dyDescent="0.2">
      <c r="A2364" s="50" t="s">
        <v>3735</v>
      </c>
      <c r="B2364" s="60" t="s">
        <v>4518</v>
      </c>
      <c r="C2364" s="76" t="s">
        <v>4518</v>
      </c>
      <c r="D2364" s="61" t="s">
        <v>4519</v>
      </c>
      <c r="E2364" s="53">
        <v>1483179.48</v>
      </c>
      <c r="F2364" s="26">
        <v>0.21</v>
      </c>
      <c r="G2364" s="53">
        <v>2602238.4029999999</v>
      </c>
      <c r="H2364" s="67"/>
      <c r="I2364" s="68"/>
      <c r="J2364" s="69"/>
      <c r="K2364" s="69"/>
      <c r="L2364" s="69"/>
      <c r="M2364" s="69"/>
      <c r="N2364" s="69"/>
      <c r="O2364" s="35"/>
      <c r="P2364" s="35" t="s">
        <v>65</v>
      </c>
      <c r="Q2364" s="36">
        <v>1</v>
      </c>
      <c r="R2364" s="35" t="s">
        <v>27</v>
      </c>
      <c r="S2364" s="35" t="s">
        <v>28503</v>
      </c>
      <c r="T2364" s="35">
        <v>0</v>
      </c>
      <c r="U2364" s="35">
        <v>0</v>
      </c>
      <c r="V2364" s="36">
        <v>1</v>
      </c>
      <c r="W2364" s="36">
        <v>1</v>
      </c>
      <c r="X2364" s="37" t="s">
        <v>65</v>
      </c>
    </row>
    <row r="2365" spans="1:24" ht="24" customHeight="1" x14ac:dyDescent="0.2">
      <c r="A2365" s="50" t="s">
        <v>3735</v>
      </c>
      <c r="B2365" s="60" t="s">
        <v>4520</v>
      </c>
      <c r="C2365" s="76" t="s">
        <v>4520</v>
      </c>
      <c r="D2365" s="61" t="s">
        <v>4521</v>
      </c>
      <c r="E2365" s="53">
        <v>1652356.73</v>
      </c>
      <c r="F2365" s="26">
        <v>0.21</v>
      </c>
      <c r="G2365" s="53">
        <v>2899059.8849999998</v>
      </c>
      <c r="H2365" s="67"/>
      <c r="I2365" s="68"/>
      <c r="J2365" s="69"/>
      <c r="K2365" s="69"/>
      <c r="L2365" s="69"/>
      <c r="M2365" s="69"/>
      <c r="N2365" s="69"/>
      <c r="O2365" s="35"/>
      <c r="P2365" s="35" t="s">
        <v>65</v>
      </c>
      <c r="Q2365" s="36">
        <v>1</v>
      </c>
      <c r="R2365" s="35" t="s">
        <v>27</v>
      </c>
      <c r="S2365" s="35" t="s">
        <v>28503</v>
      </c>
      <c r="T2365" s="35">
        <v>0</v>
      </c>
      <c r="U2365" s="35">
        <v>0</v>
      </c>
      <c r="V2365" s="36">
        <v>1</v>
      </c>
      <c r="W2365" s="36">
        <v>1</v>
      </c>
      <c r="X2365" s="37" t="s">
        <v>65</v>
      </c>
    </row>
    <row r="2366" spans="1:24" ht="24" customHeight="1" x14ac:dyDescent="0.2">
      <c r="A2366" s="50" t="s">
        <v>3735</v>
      </c>
      <c r="B2366" s="60" t="s">
        <v>4522</v>
      </c>
      <c r="C2366" s="76" t="s">
        <v>4522</v>
      </c>
      <c r="D2366" s="61" t="s">
        <v>4523</v>
      </c>
      <c r="E2366" s="53">
        <v>1652356.73</v>
      </c>
      <c r="F2366" s="26">
        <v>0.21</v>
      </c>
      <c r="G2366" s="53">
        <v>2899059.8849999998</v>
      </c>
      <c r="H2366" s="67"/>
      <c r="I2366" s="68"/>
      <c r="J2366" s="69"/>
      <c r="K2366" s="69"/>
      <c r="L2366" s="69"/>
      <c r="M2366" s="69"/>
      <c r="N2366" s="69"/>
      <c r="O2366" s="35"/>
      <c r="P2366" s="35" t="s">
        <v>65</v>
      </c>
      <c r="Q2366" s="36">
        <v>1</v>
      </c>
      <c r="R2366" s="35" t="s">
        <v>27</v>
      </c>
      <c r="S2366" s="35" t="s">
        <v>28503</v>
      </c>
      <c r="T2366" s="35">
        <v>0</v>
      </c>
      <c r="U2366" s="35">
        <v>0</v>
      </c>
      <c r="V2366" s="36">
        <v>1</v>
      </c>
      <c r="W2366" s="36">
        <v>1</v>
      </c>
      <c r="X2366" s="37" t="s">
        <v>65</v>
      </c>
    </row>
    <row r="2367" spans="1:24" ht="24" customHeight="1" x14ac:dyDescent="0.2">
      <c r="A2367" s="50" t="s">
        <v>3735</v>
      </c>
      <c r="B2367" s="60" t="s">
        <v>4524</v>
      </c>
      <c r="C2367" s="76" t="s">
        <v>4524</v>
      </c>
      <c r="D2367" s="61" t="s">
        <v>4525</v>
      </c>
      <c r="E2367" s="53">
        <v>1652356.73</v>
      </c>
      <c r="F2367" s="26">
        <v>0.21</v>
      </c>
      <c r="G2367" s="53">
        <v>2899059.8849999998</v>
      </c>
      <c r="H2367" s="67"/>
      <c r="I2367" s="68"/>
      <c r="J2367" s="69"/>
      <c r="K2367" s="69"/>
      <c r="L2367" s="69"/>
      <c r="M2367" s="69"/>
      <c r="N2367" s="69"/>
      <c r="O2367" s="35"/>
      <c r="P2367" s="35" t="s">
        <v>65</v>
      </c>
      <c r="Q2367" s="36">
        <v>1</v>
      </c>
      <c r="R2367" s="35" t="s">
        <v>27</v>
      </c>
      <c r="S2367" s="35" t="s">
        <v>28503</v>
      </c>
      <c r="T2367" s="35">
        <v>0</v>
      </c>
      <c r="U2367" s="35">
        <v>0</v>
      </c>
      <c r="V2367" s="36">
        <v>1</v>
      </c>
      <c r="W2367" s="36">
        <v>1</v>
      </c>
      <c r="X2367" s="37" t="s">
        <v>65</v>
      </c>
    </row>
    <row r="2368" spans="1:24" ht="24" customHeight="1" x14ac:dyDescent="0.2">
      <c r="A2368" s="50" t="s">
        <v>3735</v>
      </c>
      <c r="B2368" s="60" t="s">
        <v>4526</v>
      </c>
      <c r="C2368" s="76" t="s">
        <v>4526</v>
      </c>
      <c r="D2368" s="61" t="s">
        <v>4527</v>
      </c>
      <c r="E2368" s="53">
        <v>2192192.04</v>
      </c>
      <c r="F2368" s="26">
        <v>0.21</v>
      </c>
      <c r="G2368" s="53">
        <v>3846200.9369999999</v>
      </c>
      <c r="H2368" s="67"/>
      <c r="I2368" s="68"/>
      <c r="J2368" s="69"/>
      <c r="K2368" s="69"/>
      <c r="L2368" s="69"/>
      <c r="M2368" s="69"/>
      <c r="N2368" s="69"/>
      <c r="O2368" s="35"/>
      <c r="P2368" s="35" t="s">
        <v>65</v>
      </c>
      <c r="Q2368" s="36">
        <v>1</v>
      </c>
      <c r="R2368" s="35" t="s">
        <v>27</v>
      </c>
      <c r="S2368" s="35" t="s">
        <v>28503</v>
      </c>
      <c r="T2368" s="35">
        <v>0</v>
      </c>
      <c r="U2368" s="35">
        <v>0</v>
      </c>
      <c r="V2368" s="36">
        <v>1</v>
      </c>
      <c r="W2368" s="36">
        <v>1</v>
      </c>
      <c r="X2368" s="37" t="s">
        <v>65</v>
      </c>
    </row>
    <row r="2369" spans="1:24" ht="24" customHeight="1" x14ac:dyDescent="0.2">
      <c r="A2369" s="50" t="s">
        <v>3735</v>
      </c>
      <c r="B2369" s="60" t="s">
        <v>4528</v>
      </c>
      <c r="C2369" s="76" t="s">
        <v>4528</v>
      </c>
      <c r="D2369" s="61" t="s">
        <v>4529</v>
      </c>
      <c r="E2369" s="53">
        <v>21336.79</v>
      </c>
      <c r="F2369" s="26">
        <v>0.21</v>
      </c>
      <c r="G2369" s="53">
        <v>37435.404000000002</v>
      </c>
      <c r="H2369" s="67"/>
      <c r="I2369" s="68"/>
      <c r="J2369" s="69"/>
      <c r="K2369" s="69"/>
      <c r="L2369" s="69"/>
      <c r="M2369" s="69"/>
      <c r="N2369" s="69"/>
      <c r="O2369" s="35"/>
      <c r="P2369" s="35" t="s">
        <v>26229</v>
      </c>
      <c r="Q2369" s="36">
        <v>1</v>
      </c>
      <c r="R2369" s="35" t="s">
        <v>27</v>
      </c>
      <c r="S2369" s="35" t="s">
        <v>28504</v>
      </c>
      <c r="T2369" s="35">
        <v>0</v>
      </c>
      <c r="U2369" s="35">
        <v>0</v>
      </c>
      <c r="V2369" s="36">
        <v>1</v>
      </c>
      <c r="W2369" s="36">
        <v>1</v>
      </c>
      <c r="X2369" s="37" t="s">
        <v>65</v>
      </c>
    </row>
    <row r="2370" spans="1:24" ht="24" customHeight="1" x14ac:dyDescent="0.2">
      <c r="A2370" s="50" t="s">
        <v>3735</v>
      </c>
      <c r="B2370" s="60" t="s">
        <v>4530</v>
      </c>
      <c r="C2370" s="76" t="s">
        <v>4530</v>
      </c>
      <c r="D2370" s="61" t="s">
        <v>4531</v>
      </c>
      <c r="E2370" s="53">
        <v>303532.90000000002</v>
      </c>
      <c r="F2370" s="26">
        <v>0.21</v>
      </c>
      <c r="G2370" s="53">
        <v>532548.47900000005</v>
      </c>
      <c r="H2370" s="67"/>
      <c r="I2370" s="68"/>
      <c r="J2370" s="69"/>
      <c r="K2370" s="69"/>
      <c r="L2370" s="69"/>
      <c r="M2370" s="69"/>
      <c r="N2370" s="69"/>
      <c r="O2370" s="35"/>
      <c r="P2370" s="35" t="s">
        <v>26230</v>
      </c>
      <c r="Q2370" s="36">
        <v>1</v>
      </c>
      <c r="R2370" s="35" t="s">
        <v>9849</v>
      </c>
      <c r="S2370" s="35" t="s">
        <v>28504</v>
      </c>
      <c r="T2370" s="35">
        <v>0</v>
      </c>
      <c r="U2370" s="35">
        <v>0</v>
      </c>
      <c r="V2370" s="36">
        <v>1</v>
      </c>
      <c r="W2370" s="36">
        <v>1</v>
      </c>
      <c r="X2370" s="37" t="s">
        <v>65</v>
      </c>
    </row>
    <row r="2371" spans="1:24" ht="24" customHeight="1" x14ac:dyDescent="0.2">
      <c r="A2371" s="50" t="s">
        <v>3735</v>
      </c>
      <c r="B2371" s="60" t="s">
        <v>4532</v>
      </c>
      <c r="C2371" s="76" t="s">
        <v>4532</v>
      </c>
      <c r="D2371" s="61" t="s">
        <v>4533</v>
      </c>
      <c r="E2371" s="53">
        <v>313777.67</v>
      </c>
      <c r="F2371" s="26">
        <v>0.21</v>
      </c>
      <c r="G2371" s="53">
        <v>550522.92000000004</v>
      </c>
      <c r="H2371" s="67"/>
      <c r="I2371" s="68"/>
      <c r="J2371" s="69"/>
      <c r="K2371" s="69"/>
      <c r="L2371" s="69"/>
      <c r="M2371" s="69"/>
      <c r="N2371" s="69"/>
      <c r="O2371" s="35"/>
      <c r="P2371" s="35" t="s">
        <v>26231</v>
      </c>
      <c r="Q2371" s="36">
        <v>1</v>
      </c>
      <c r="R2371" s="35" t="s">
        <v>9849</v>
      </c>
      <c r="S2371" s="35" t="s">
        <v>28504</v>
      </c>
      <c r="T2371" s="35">
        <v>0</v>
      </c>
      <c r="U2371" s="35">
        <v>0</v>
      </c>
      <c r="V2371" s="36">
        <v>1</v>
      </c>
      <c r="W2371" s="36">
        <v>1</v>
      </c>
      <c r="X2371" s="37" t="s">
        <v>65</v>
      </c>
    </row>
    <row r="2372" spans="1:24" ht="24" customHeight="1" x14ac:dyDescent="0.2">
      <c r="A2372" s="50" t="s">
        <v>3735</v>
      </c>
      <c r="B2372" s="60" t="s">
        <v>4534</v>
      </c>
      <c r="C2372" s="76" t="s">
        <v>4534</v>
      </c>
      <c r="D2372" s="61" t="s">
        <v>4535</v>
      </c>
      <c r="E2372" s="53">
        <v>169608.84</v>
      </c>
      <c r="F2372" s="26">
        <v>0.21</v>
      </c>
      <c r="G2372" s="53">
        <v>297578.712</v>
      </c>
      <c r="H2372" s="67"/>
      <c r="I2372" s="68"/>
      <c r="J2372" s="69"/>
      <c r="K2372" s="69"/>
      <c r="L2372" s="69"/>
      <c r="M2372" s="69"/>
      <c r="N2372" s="69"/>
      <c r="O2372" s="35"/>
      <c r="P2372" s="35" t="s">
        <v>26232</v>
      </c>
      <c r="Q2372" s="36">
        <v>1</v>
      </c>
      <c r="R2372" s="35" t="s">
        <v>27</v>
      </c>
      <c r="S2372" s="35" t="s">
        <v>28504</v>
      </c>
      <c r="T2372" s="35">
        <v>0</v>
      </c>
      <c r="U2372" s="35">
        <v>0</v>
      </c>
      <c r="V2372" s="36">
        <v>1</v>
      </c>
      <c r="W2372" s="36">
        <v>1</v>
      </c>
      <c r="X2372" s="37" t="s">
        <v>65</v>
      </c>
    </row>
    <row r="2373" spans="1:24" ht="24" customHeight="1" x14ac:dyDescent="0.2">
      <c r="A2373" s="50" t="s">
        <v>3735</v>
      </c>
      <c r="B2373" s="60" t="s">
        <v>4536</v>
      </c>
      <c r="C2373" s="76" t="s">
        <v>4536</v>
      </c>
      <c r="D2373" s="61" t="s">
        <v>4537</v>
      </c>
      <c r="E2373" s="53">
        <v>446907.51</v>
      </c>
      <c r="F2373" s="26">
        <v>0.21</v>
      </c>
      <c r="G2373" s="53">
        <v>784099.22699999996</v>
      </c>
      <c r="H2373" s="67"/>
      <c r="I2373" s="68"/>
      <c r="J2373" s="69"/>
      <c r="K2373" s="69"/>
      <c r="L2373" s="69"/>
      <c r="M2373" s="69"/>
      <c r="N2373" s="69"/>
      <c r="O2373" s="35"/>
      <c r="P2373" s="35" t="s">
        <v>26233</v>
      </c>
      <c r="Q2373" s="36">
        <v>1</v>
      </c>
      <c r="R2373" s="35" t="s">
        <v>27</v>
      </c>
      <c r="S2373" s="35" t="s">
        <v>28504</v>
      </c>
      <c r="T2373" s="35">
        <v>0</v>
      </c>
      <c r="U2373" s="35">
        <v>0</v>
      </c>
      <c r="V2373" s="36">
        <v>1</v>
      </c>
      <c r="W2373" s="36">
        <v>1</v>
      </c>
      <c r="X2373" s="37" t="s">
        <v>65</v>
      </c>
    </row>
    <row r="2374" spans="1:24" ht="24" customHeight="1" x14ac:dyDescent="0.2">
      <c r="A2374" s="50" t="s">
        <v>3735</v>
      </c>
      <c r="B2374" s="60" t="s">
        <v>18807</v>
      </c>
      <c r="C2374" s="76" t="s">
        <v>18807</v>
      </c>
      <c r="D2374" s="61" t="s">
        <v>18808</v>
      </c>
      <c r="E2374" s="53">
        <v>18029.34</v>
      </c>
      <c r="F2374" s="26">
        <v>0.21</v>
      </c>
      <c r="G2374" s="53">
        <v>31632.473000000002</v>
      </c>
      <c r="H2374" s="67"/>
      <c r="I2374" s="68"/>
      <c r="J2374" s="69"/>
      <c r="K2374" s="69"/>
      <c r="L2374" s="69"/>
      <c r="M2374" s="69"/>
      <c r="N2374" s="69"/>
      <c r="O2374" s="35"/>
      <c r="P2374" s="35" t="s">
        <v>26234</v>
      </c>
      <c r="Q2374" s="36">
        <v>1</v>
      </c>
      <c r="R2374" s="35" t="s">
        <v>27</v>
      </c>
      <c r="S2374" s="35" t="s">
        <v>28504</v>
      </c>
      <c r="T2374" s="35">
        <v>0</v>
      </c>
      <c r="U2374" s="35">
        <v>0</v>
      </c>
      <c r="V2374" s="36">
        <v>1</v>
      </c>
      <c r="W2374" s="36">
        <v>1</v>
      </c>
      <c r="X2374" s="37" t="s">
        <v>65</v>
      </c>
    </row>
    <row r="2375" spans="1:24" ht="24" customHeight="1" x14ac:dyDescent="0.2">
      <c r="A2375" s="50" t="s">
        <v>3735</v>
      </c>
      <c r="B2375" s="60" t="s">
        <v>18809</v>
      </c>
      <c r="C2375" s="76" t="s">
        <v>18809</v>
      </c>
      <c r="D2375" s="61" t="s">
        <v>18810</v>
      </c>
      <c r="E2375" s="53">
        <v>19247.810000000001</v>
      </c>
      <c r="F2375" s="26">
        <v>0.21</v>
      </c>
      <c r="G2375" s="53">
        <v>33770.277000000002</v>
      </c>
      <c r="H2375" s="67"/>
      <c r="I2375" s="68"/>
      <c r="J2375" s="69"/>
      <c r="K2375" s="69"/>
      <c r="L2375" s="69"/>
      <c r="M2375" s="69"/>
      <c r="N2375" s="69"/>
      <c r="O2375" s="35"/>
      <c r="P2375" s="35" t="s">
        <v>26235</v>
      </c>
      <c r="Q2375" s="36">
        <v>1</v>
      </c>
      <c r="R2375" s="35" t="s">
        <v>27</v>
      </c>
      <c r="S2375" s="35" t="s">
        <v>28504</v>
      </c>
      <c r="T2375" s="35">
        <v>0</v>
      </c>
      <c r="U2375" s="35">
        <v>0</v>
      </c>
      <c r="V2375" s="36">
        <v>1</v>
      </c>
      <c r="W2375" s="36">
        <v>1</v>
      </c>
      <c r="X2375" s="37" t="s">
        <v>65</v>
      </c>
    </row>
    <row r="2376" spans="1:24" ht="24" customHeight="1" x14ac:dyDescent="0.2">
      <c r="A2376" s="50" t="s">
        <v>3735</v>
      </c>
      <c r="B2376" s="60" t="s">
        <v>4538</v>
      </c>
      <c r="C2376" s="76" t="s">
        <v>4538</v>
      </c>
      <c r="D2376" s="61" t="s">
        <v>4539</v>
      </c>
      <c r="E2376" s="53">
        <v>24420.44</v>
      </c>
      <c r="F2376" s="26">
        <v>0.21</v>
      </c>
      <c r="G2376" s="53">
        <v>42845.663999999997</v>
      </c>
      <c r="H2376" s="67"/>
      <c r="I2376" s="68"/>
      <c r="J2376" s="69"/>
      <c r="K2376" s="69"/>
      <c r="L2376" s="69"/>
      <c r="M2376" s="69"/>
      <c r="N2376" s="69"/>
      <c r="O2376" s="35"/>
      <c r="P2376" s="35" t="s">
        <v>26236</v>
      </c>
      <c r="Q2376" s="36">
        <v>1</v>
      </c>
      <c r="R2376" s="35" t="s">
        <v>27</v>
      </c>
      <c r="S2376" s="35" t="s">
        <v>28504</v>
      </c>
      <c r="T2376" s="35">
        <v>0</v>
      </c>
      <c r="U2376" s="35">
        <v>0</v>
      </c>
      <c r="V2376" s="36">
        <v>1</v>
      </c>
      <c r="W2376" s="36">
        <v>1</v>
      </c>
      <c r="X2376" s="37" t="s">
        <v>65</v>
      </c>
    </row>
    <row r="2377" spans="1:24" ht="24" customHeight="1" x14ac:dyDescent="0.2">
      <c r="A2377" s="50" t="s">
        <v>3735</v>
      </c>
      <c r="B2377" s="60" t="s">
        <v>4540</v>
      </c>
      <c r="C2377" s="76" t="s">
        <v>4540</v>
      </c>
      <c r="D2377" s="61" t="s">
        <v>4541</v>
      </c>
      <c r="E2377" s="53">
        <v>27603.57</v>
      </c>
      <c r="F2377" s="26">
        <v>0.21</v>
      </c>
      <c r="G2377" s="53">
        <v>48430.468000000001</v>
      </c>
      <c r="H2377" s="67"/>
      <c r="I2377" s="68"/>
      <c r="J2377" s="69"/>
      <c r="K2377" s="69"/>
      <c r="L2377" s="69"/>
      <c r="M2377" s="69"/>
      <c r="N2377" s="69"/>
      <c r="O2377" s="35"/>
      <c r="P2377" s="35" t="s">
        <v>26237</v>
      </c>
      <c r="Q2377" s="36">
        <v>1</v>
      </c>
      <c r="R2377" s="35" t="s">
        <v>27</v>
      </c>
      <c r="S2377" s="35" t="s">
        <v>28504</v>
      </c>
      <c r="T2377" s="35">
        <v>0</v>
      </c>
      <c r="U2377" s="35">
        <v>0</v>
      </c>
      <c r="V2377" s="36">
        <v>1</v>
      </c>
      <c r="W2377" s="36">
        <v>1</v>
      </c>
      <c r="X2377" s="37" t="s">
        <v>65</v>
      </c>
    </row>
    <row r="2378" spans="1:24" ht="24" customHeight="1" x14ac:dyDescent="0.2">
      <c r="A2378" s="50" t="s">
        <v>3735</v>
      </c>
      <c r="B2378" s="60" t="s">
        <v>4542</v>
      </c>
      <c r="C2378" s="76" t="s">
        <v>4542</v>
      </c>
      <c r="D2378" s="61" t="s">
        <v>4543</v>
      </c>
      <c r="E2378" s="53">
        <v>27528.959999999999</v>
      </c>
      <c r="F2378" s="26">
        <v>0.21</v>
      </c>
      <c r="G2378" s="53">
        <v>48299.557999999997</v>
      </c>
      <c r="H2378" s="67"/>
      <c r="I2378" s="68"/>
      <c r="J2378" s="69"/>
      <c r="K2378" s="69"/>
      <c r="L2378" s="69"/>
      <c r="M2378" s="69"/>
      <c r="N2378" s="69"/>
      <c r="O2378" s="35"/>
      <c r="P2378" s="35" t="s">
        <v>26238</v>
      </c>
      <c r="Q2378" s="36">
        <v>1</v>
      </c>
      <c r="R2378" s="35" t="s">
        <v>27</v>
      </c>
      <c r="S2378" s="35" t="s">
        <v>28504</v>
      </c>
      <c r="T2378" s="35">
        <v>0</v>
      </c>
      <c r="U2378" s="35">
        <v>0</v>
      </c>
      <c r="V2378" s="36">
        <v>1</v>
      </c>
      <c r="W2378" s="36">
        <v>1</v>
      </c>
      <c r="X2378" s="37" t="s">
        <v>65</v>
      </c>
    </row>
    <row r="2379" spans="1:24" ht="24" customHeight="1" x14ac:dyDescent="0.2">
      <c r="A2379" s="50" t="s">
        <v>3735</v>
      </c>
      <c r="B2379" s="60" t="s">
        <v>4544</v>
      </c>
      <c r="C2379" s="76" t="s">
        <v>4544</v>
      </c>
      <c r="D2379" s="61" t="s">
        <v>4545</v>
      </c>
      <c r="E2379" s="53">
        <v>29990.84</v>
      </c>
      <c r="F2379" s="26">
        <v>0.21</v>
      </c>
      <c r="G2379" s="53">
        <v>52618.930999999997</v>
      </c>
      <c r="H2379" s="67"/>
      <c r="I2379" s="68"/>
      <c r="J2379" s="69"/>
      <c r="K2379" s="69"/>
      <c r="L2379" s="69"/>
      <c r="M2379" s="69"/>
      <c r="N2379" s="69"/>
      <c r="O2379" s="35"/>
      <c r="P2379" s="35" t="s">
        <v>26239</v>
      </c>
      <c r="Q2379" s="36">
        <v>1</v>
      </c>
      <c r="R2379" s="35" t="s">
        <v>27</v>
      </c>
      <c r="S2379" s="35" t="s">
        <v>28504</v>
      </c>
      <c r="T2379" s="35">
        <v>0</v>
      </c>
      <c r="U2379" s="35">
        <v>0</v>
      </c>
      <c r="V2379" s="36">
        <v>1</v>
      </c>
      <c r="W2379" s="36">
        <v>1</v>
      </c>
      <c r="X2379" s="37" t="s">
        <v>65</v>
      </c>
    </row>
    <row r="2380" spans="1:24" ht="24" customHeight="1" x14ac:dyDescent="0.2">
      <c r="A2380" s="50" t="s">
        <v>3735</v>
      </c>
      <c r="B2380" s="60" t="s">
        <v>4546</v>
      </c>
      <c r="C2380" s="76" t="s">
        <v>4546</v>
      </c>
      <c r="D2380" s="61" t="s">
        <v>4547</v>
      </c>
      <c r="E2380" s="53">
        <v>33273.46</v>
      </c>
      <c r="F2380" s="26">
        <v>0.21</v>
      </c>
      <c r="G2380" s="53">
        <v>58378.288999999997</v>
      </c>
      <c r="H2380" s="67"/>
      <c r="I2380" s="68"/>
      <c r="J2380" s="69"/>
      <c r="K2380" s="69"/>
      <c r="L2380" s="69"/>
      <c r="M2380" s="69"/>
      <c r="N2380" s="69"/>
      <c r="O2380" s="35"/>
      <c r="P2380" s="35" t="s">
        <v>26240</v>
      </c>
      <c r="Q2380" s="36">
        <v>1</v>
      </c>
      <c r="R2380" s="35" t="s">
        <v>27</v>
      </c>
      <c r="S2380" s="35" t="s">
        <v>28504</v>
      </c>
      <c r="T2380" s="35">
        <v>0</v>
      </c>
      <c r="U2380" s="35">
        <v>0</v>
      </c>
      <c r="V2380" s="36">
        <v>1</v>
      </c>
      <c r="W2380" s="36">
        <v>1</v>
      </c>
      <c r="X2380" s="37" t="s">
        <v>65</v>
      </c>
    </row>
    <row r="2381" spans="1:24" ht="24" customHeight="1" x14ac:dyDescent="0.2">
      <c r="A2381" s="50" t="s">
        <v>3735</v>
      </c>
      <c r="B2381" s="60" t="s">
        <v>4548</v>
      </c>
      <c r="C2381" s="76" t="s">
        <v>4548</v>
      </c>
      <c r="D2381" s="61" t="s">
        <v>4549</v>
      </c>
      <c r="E2381" s="53">
        <v>32204.07</v>
      </c>
      <c r="F2381" s="26">
        <v>0.21</v>
      </c>
      <c r="G2381" s="53">
        <v>56502.038999999997</v>
      </c>
      <c r="H2381" s="67"/>
      <c r="I2381" s="68"/>
      <c r="J2381" s="69"/>
      <c r="K2381" s="69"/>
      <c r="L2381" s="69"/>
      <c r="M2381" s="69"/>
      <c r="N2381" s="69"/>
      <c r="O2381" s="35"/>
      <c r="P2381" s="35" t="s">
        <v>26241</v>
      </c>
      <c r="Q2381" s="36">
        <v>1</v>
      </c>
      <c r="R2381" s="35" t="s">
        <v>27</v>
      </c>
      <c r="S2381" s="35" t="s">
        <v>28504</v>
      </c>
      <c r="T2381" s="35">
        <v>0</v>
      </c>
      <c r="U2381" s="35">
        <v>0</v>
      </c>
      <c r="V2381" s="36">
        <v>1</v>
      </c>
      <c r="W2381" s="36">
        <v>1</v>
      </c>
      <c r="X2381" s="37" t="s">
        <v>65</v>
      </c>
    </row>
    <row r="2382" spans="1:24" ht="24" customHeight="1" x14ac:dyDescent="0.2">
      <c r="A2382" s="50" t="s">
        <v>3735</v>
      </c>
      <c r="B2382" s="60" t="s">
        <v>4550</v>
      </c>
      <c r="C2382" s="76" t="s">
        <v>4550</v>
      </c>
      <c r="D2382" s="61" t="s">
        <v>4551</v>
      </c>
      <c r="E2382" s="53">
        <v>290334.34000000003</v>
      </c>
      <c r="F2382" s="26">
        <v>0.21</v>
      </c>
      <c r="G2382" s="53">
        <v>509391.59600000002</v>
      </c>
      <c r="H2382" s="67"/>
      <c r="I2382" s="68"/>
      <c r="J2382" s="69"/>
      <c r="K2382" s="69"/>
      <c r="L2382" s="69"/>
      <c r="M2382" s="69"/>
      <c r="N2382" s="69"/>
      <c r="O2382" s="35"/>
      <c r="P2382" s="35" t="s">
        <v>65</v>
      </c>
      <c r="Q2382" s="36">
        <v>1</v>
      </c>
      <c r="R2382" s="35" t="s">
        <v>27</v>
      </c>
      <c r="S2382" s="35" t="s">
        <v>28503</v>
      </c>
      <c r="T2382" s="35">
        <v>0</v>
      </c>
      <c r="U2382" s="35">
        <v>0</v>
      </c>
      <c r="V2382" s="36">
        <v>1</v>
      </c>
      <c r="W2382" s="36">
        <v>1</v>
      </c>
      <c r="X2382" s="37" t="s">
        <v>65</v>
      </c>
    </row>
    <row r="2383" spans="1:24" ht="24" customHeight="1" x14ac:dyDescent="0.2">
      <c r="A2383" s="50" t="s">
        <v>3735</v>
      </c>
      <c r="B2383" s="60" t="s">
        <v>4552</v>
      </c>
      <c r="C2383" s="76" t="s">
        <v>4552</v>
      </c>
      <c r="D2383" s="61" t="s">
        <v>4553</v>
      </c>
      <c r="E2383" s="53">
        <v>287026.86</v>
      </c>
      <c r="F2383" s="26">
        <v>0.21</v>
      </c>
      <c r="G2383" s="53">
        <v>503588.63</v>
      </c>
      <c r="H2383" s="67"/>
      <c r="I2383" s="68"/>
      <c r="J2383" s="69"/>
      <c r="K2383" s="69"/>
      <c r="L2383" s="69"/>
      <c r="M2383" s="69"/>
      <c r="N2383" s="69"/>
      <c r="O2383" s="35"/>
      <c r="P2383" s="35" t="s">
        <v>65</v>
      </c>
      <c r="Q2383" s="36">
        <v>1</v>
      </c>
      <c r="R2383" s="35" t="s">
        <v>27</v>
      </c>
      <c r="S2383" s="35" t="s">
        <v>28503</v>
      </c>
      <c r="T2383" s="35">
        <v>0</v>
      </c>
      <c r="U2383" s="35">
        <v>0</v>
      </c>
      <c r="V2383" s="36">
        <v>1</v>
      </c>
      <c r="W2383" s="36">
        <v>1</v>
      </c>
      <c r="X2383" s="37" t="s">
        <v>65</v>
      </c>
    </row>
    <row r="2384" spans="1:24" ht="24" customHeight="1" x14ac:dyDescent="0.2">
      <c r="A2384" s="50" t="s">
        <v>3735</v>
      </c>
      <c r="B2384" s="60" t="s">
        <v>4554</v>
      </c>
      <c r="C2384" s="76" t="s">
        <v>4554</v>
      </c>
      <c r="D2384" s="61" t="s">
        <v>4555</v>
      </c>
      <c r="E2384" s="53">
        <v>346386.87</v>
      </c>
      <c r="F2384" s="26">
        <v>0.21</v>
      </c>
      <c r="G2384" s="53">
        <v>607735.76199999999</v>
      </c>
      <c r="H2384" s="67"/>
      <c r="I2384" s="68"/>
      <c r="J2384" s="69"/>
      <c r="K2384" s="69"/>
      <c r="L2384" s="69"/>
      <c r="M2384" s="69"/>
      <c r="N2384" s="69"/>
      <c r="O2384" s="35"/>
      <c r="P2384" s="35" t="s">
        <v>65</v>
      </c>
      <c r="Q2384" s="36">
        <v>1</v>
      </c>
      <c r="R2384" s="35" t="s">
        <v>27</v>
      </c>
      <c r="S2384" s="35" t="s">
        <v>28503</v>
      </c>
      <c r="T2384" s="35">
        <v>0</v>
      </c>
      <c r="U2384" s="35">
        <v>0</v>
      </c>
      <c r="V2384" s="36">
        <v>1</v>
      </c>
      <c r="W2384" s="36">
        <v>1</v>
      </c>
      <c r="X2384" s="37" t="s">
        <v>65</v>
      </c>
    </row>
    <row r="2385" spans="1:24" ht="24" customHeight="1" x14ac:dyDescent="0.2">
      <c r="A2385" s="50" t="s">
        <v>3735</v>
      </c>
      <c r="B2385" s="60" t="s">
        <v>4556</v>
      </c>
      <c r="C2385" s="76" t="s">
        <v>4556</v>
      </c>
      <c r="D2385" s="61" t="s">
        <v>4557</v>
      </c>
      <c r="E2385" s="53">
        <v>364838.94</v>
      </c>
      <c r="F2385" s="26">
        <v>0.21</v>
      </c>
      <c r="G2385" s="53">
        <v>640109.91700000002</v>
      </c>
      <c r="H2385" s="67"/>
      <c r="I2385" s="68"/>
      <c r="J2385" s="69"/>
      <c r="K2385" s="69"/>
      <c r="L2385" s="69"/>
      <c r="M2385" s="69"/>
      <c r="N2385" s="69"/>
      <c r="O2385" s="35"/>
      <c r="P2385" s="35" t="s">
        <v>65</v>
      </c>
      <c r="Q2385" s="36">
        <v>1</v>
      </c>
      <c r="R2385" s="35" t="s">
        <v>27</v>
      </c>
      <c r="S2385" s="35" t="s">
        <v>28503</v>
      </c>
      <c r="T2385" s="35">
        <v>0</v>
      </c>
      <c r="U2385" s="35">
        <v>0</v>
      </c>
      <c r="V2385" s="36">
        <v>1</v>
      </c>
      <c r="W2385" s="36">
        <v>1</v>
      </c>
      <c r="X2385" s="37" t="s">
        <v>65</v>
      </c>
    </row>
    <row r="2386" spans="1:24" ht="24" customHeight="1" x14ac:dyDescent="0.2">
      <c r="A2386" s="50" t="s">
        <v>3735</v>
      </c>
      <c r="B2386" s="60" t="s">
        <v>4558</v>
      </c>
      <c r="C2386" s="76" t="s">
        <v>4558</v>
      </c>
      <c r="D2386" s="61" t="s">
        <v>4559</v>
      </c>
      <c r="E2386" s="53">
        <v>386996.39</v>
      </c>
      <c r="F2386" s="26">
        <v>0.21</v>
      </c>
      <c r="G2386" s="53">
        <v>678985.17200000002</v>
      </c>
      <c r="H2386" s="67"/>
      <c r="I2386" s="68"/>
      <c r="J2386" s="69"/>
      <c r="K2386" s="69"/>
      <c r="L2386" s="69"/>
      <c r="M2386" s="69"/>
      <c r="N2386" s="69"/>
      <c r="O2386" s="35"/>
      <c r="P2386" s="35" t="s">
        <v>65</v>
      </c>
      <c r="Q2386" s="36">
        <v>1</v>
      </c>
      <c r="R2386" s="35" t="s">
        <v>27</v>
      </c>
      <c r="S2386" s="35" t="s">
        <v>28503</v>
      </c>
      <c r="T2386" s="35">
        <v>0</v>
      </c>
      <c r="U2386" s="35">
        <v>0</v>
      </c>
      <c r="V2386" s="36">
        <v>1</v>
      </c>
      <c r="W2386" s="36">
        <v>1</v>
      </c>
      <c r="X2386" s="37" t="s">
        <v>65</v>
      </c>
    </row>
    <row r="2387" spans="1:24" ht="24" customHeight="1" x14ac:dyDescent="0.2">
      <c r="A2387" s="50" t="s">
        <v>3735</v>
      </c>
      <c r="B2387" s="60" t="s">
        <v>4560</v>
      </c>
      <c r="C2387" s="76" t="s">
        <v>4560</v>
      </c>
      <c r="D2387" s="61" t="s">
        <v>4561</v>
      </c>
      <c r="E2387" s="53">
        <v>436807.07</v>
      </c>
      <c r="F2387" s="26">
        <v>0.21</v>
      </c>
      <c r="G2387" s="53">
        <v>766378.00300000003</v>
      </c>
      <c r="H2387" s="67"/>
      <c r="I2387" s="68"/>
      <c r="J2387" s="69"/>
      <c r="K2387" s="69"/>
      <c r="L2387" s="69"/>
      <c r="M2387" s="69"/>
      <c r="N2387" s="69"/>
      <c r="O2387" s="35"/>
      <c r="P2387" s="35" t="s">
        <v>65</v>
      </c>
      <c r="Q2387" s="36">
        <v>1</v>
      </c>
      <c r="R2387" s="35" t="s">
        <v>27</v>
      </c>
      <c r="S2387" s="35" t="s">
        <v>28503</v>
      </c>
      <c r="T2387" s="35">
        <v>0</v>
      </c>
      <c r="U2387" s="35">
        <v>0</v>
      </c>
      <c r="V2387" s="36">
        <v>1</v>
      </c>
      <c r="W2387" s="36">
        <v>1</v>
      </c>
      <c r="X2387" s="37" t="s">
        <v>65</v>
      </c>
    </row>
    <row r="2388" spans="1:24" ht="24" customHeight="1" x14ac:dyDescent="0.2">
      <c r="A2388" s="50" t="s">
        <v>3735</v>
      </c>
      <c r="B2388" s="60" t="s">
        <v>4562</v>
      </c>
      <c r="C2388" s="76" t="s">
        <v>4562</v>
      </c>
      <c r="D2388" s="61" t="s">
        <v>4563</v>
      </c>
      <c r="E2388" s="53">
        <v>525113.47</v>
      </c>
      <c r="F2388" s="26">
        <v>0.21</v>
      </c>
      <c r="G2388" s="53">
        <v>921311.58100000001</v>
      </c>
      <c r="H2388" s="67"/>
      <c r="I2388" s="68"/>
      <c r="J2388" s="69"/>
      <c r="K2388" s="69"/>
      <c r="L2388" s="69"/>
      <c r="M2388" s="69"/>
      <c r="N2388" s="69"/>
      <c r="O2388" s="35"/>
      <c r="P2388" s="35" t="s">
        <v>65</v>
      </c>
      <c r="Q2388" s="36">
        <v>1</v>
      </c>
      <c r="R2388" s="35" t="s">
        <v>27</v>
      </c>
      <c r="S2388" s="35" t="s">
        <v>28503</v>
      </c>
      <c r="T2388" s="35">
        <v>0</v>
      </c>
      <c r="U2388" s="35">
        <v>0</v>
      </c>
      <c r="V2388" s="36">
        <v>1</v>
      </c>
      <c r="W2388" s="36">
        <v>1</v>
      </c>
      <c r="X2388" s="37" t="s">
        <v>65</v>
      </c>
    </row>
    <row r="2389" spans="1:24" ht="24" customHeight="1" x14ac:dyDescent="0.2">
      <c r="A2389" s="50" t="s">
        <v>3735</v>
      </c>
      <c r="B2389" s="60" t="s">
        <v>4564</v>
      </c>
      <c r="C2389" s="76" t="s">
        <v>4564</v>
      </c>
      <c r="D2389" s="61" t="s">
        <v>4565</v>
      </c>
      <c r="E2389" s="53">
        <v>523919.81</v>
      </c>
      <c r="F2389" s="26">
        <v>0.21</v>
      </c>
      <c r="G2389" s="53">
        <v>919217.30099999998</v>
      </c>
      <c r="H2389" s="67"/>
      <c r="I2389" s="68"/>
      <c r="J2389" s="69"/>
      <c r="K2389" s="69"/>
      <c r="L2389" s="69"/>
      <c r="M2389" s="69"/>
      <c r="N2389" s="69"/>
      <c r="O2389" s="35"/>
      <c r="P2389" s="35" t="s">
        <v>65</v>
      </c>
      <c r="Q2389" s="36">
        <v>1</v>
      </c>
      <c r="R2389" s="35" t="s">
        <v>27</v>
      </c>
      <c r="S2389" s="35" t="s">
        <v>28503</v>
      </c>
      <c r="T2389" s="35">
        <v>0</v>
      </c>
      <c r="U2389" s="35">
        <v>0</v>
      </c>
      <c r="V2389" s="36">
        <v>1</v>
      </c>
      <c r="W2389" s="36">
        <v>1</v>
      </c>
      <c r="X2389" s="37" t="s">
        <v>65</v>
      </c>
    </row>
    <row r="2390" spans="1:24" ht="24" customHeight="1" x14ac:dyDescent="0.2">
      <c r="A2390" s="50" t="s">
        <v>3735</v>
      </c>
      <c r="B2390" s="60" t="s">
        <v>4566</v>
      </c>
      <c r="C2390" s="76" t="s">
        <v>4566</v>
      </c>
      <c r="D2390" s="61" t="s">
        <v>4567</v>
      </c>
      <c r="E2390" s="53">
        <v>131203.78</v>
      </c>
      <c r="F2390" s="26">
        <v>0.21</v>
      </c>
      <c r="G2390" s="53">
        <v>230197.03099999999</v>
      </c>
      <c r="H2390" s="67"/>
      <c r="I2390" s="68"/>
      <c r="J2390" s="69"/>
      <c r="K2390" s="69"/>
      <c r="L2390" s="69"/>
      <c r="M2390" s="69"/>
      <c r="N2390" s="69"/>
      <c r="O2390" s="35"/>
      <c r="P2390" s="35" t="s">
        <v>65</v>
      </c>
      <c r="Q2390" s="36">
        <v>1</v>
      </c>
      <c r="R2390" s="35" t="s">
        <v>27</v>
      </c>
      <c r="S2390" s="35" t="s">
        <v>28503</v>
      </c>
      <c r="T2390" s="35">
        <v>0</v>
      </c>
      <c r="U2390" s="35">
        <v>0</v>
      </c>
      <c r="V2390" s="36">
        <v>1</v>
      </c>
      <c r="W2390" s="36">
        <v>1</v>
      </c>
      <c r="X2390" s="37" t="s">
        <v>65</v>
      </c>
    </row>
    <row r="2391" spans="1:24" ht="24" customHeight="1" x14ac:dyDescent="0.2">
      <c r="A2391" s="50" t="s">
        <v>3735</v>
      </c>
      <c r="B2391" s="60" t="s">
        <v>4568</v>
      </c>
      <c r="C2391" s="76" t="s">
        <v>4568</v>
      </c>
      <c r="D2391" s="61" t="s">
        <v>4569</v>
      </c>
      <c r="E2391" s="53">
        <v>146224.06</v>
      </c>
      <c r="F2391" s="26">
        <v>0.21</v>
      </c>
      <c r="G2391" s="53">
        <v>256550.117</v>
      </c>
      <c r="H2391" s="67"/>
      <c r="I2391" s="68"/>
      <c r="J2391" s="69"/>
      <c r="K2391" s="69"/>
      <c r="L2391" s="69"/>
      <c r="M2391" s="69"/>
      <c r="N2391" s="69"/>
      <c r="O2391" s="35"/>
      <c r="P2391" s="35" t="s">
        <v>26242</v>
      </c>
      <c r="Q2391" s="36">
        <v>1</v>
      </c>
      <c r="R2391" s="35" t="s">
        <v>27</v>
      </c>
      <c r="S2391" s="35" t="s">
        <v>28503</v>
      </c>
      <c r="T2391" s="35">
        <v>0</v>
      </c>
      <c r="U2391" s="35">
        <v>0</v>
      </c>
      <c r="V2391" s="36">
        <v>1</v>
      </c>
      <c r="W2391" s="36">
        <v>1</v>
      </c>
      <c r="X2391" s="37" t="s">
        <v>65</v>
      </c>
    </row>
    <row r="2392" spans="1:24" ht="24" customHeight="1" x14ac:dyDescent="0.2">
      <c r="A2392" s="50" t="s">
        <v>3735</v>
      </c>
      <c r="B2392" s="60" t="s">
        <v>4570</v>
      </c>
      <c r="C2392" s="76" t="s">
        <v>4570</v>
      </c>
      <c r="D2392" s="61" t="s">
        <v>4571</v>
      </c>
      <c r="E2392" s="53">
        <v>354369.55</v>
      </c>
      <c r="F2392" s="26">
        <v>0.21</v>
      </c>
      <c r="G2392" s="53">
        <v>621741.37899999996</v>
      </c>
      <c r="H2392" s="67"/>
      <c r="I2392" s="68"/>
      <c r="J2392" s="69"/>
      <c r="K2392" s="69"/>
      <c r="L2392" s="69"/>
      <c r="M2392" s="69"/>
      <c r="N2392" s="69"/>
      <c r="O2392" s="35"/>
      <c r="P2392" s="35" t="s">
        <v>26243</v>
      </c>
      <c r="Q2392" s="36">
        <v>1</v>
      </c>
      <c r="R2392" s="35" t="s">
        <v>27</v>
      </c>
      <c r="S2392" s="35" t="s">
        <v>28503</v>
      </c>
      <c r="T2392" s="35">
        <v>0</v>
      </c>
      <c r="U2392" s="35">
        <v>0</v>
      </c>
      <c r="V2392" s="36">
        <v>1</v>
      </c>
      <c r="W2392" s="36">
        <v>1</v>
      </c>
      <c r="X2392" s="37" t="s">
        <v>65</v>
      </c>
    </row>
    <row r="2393" spans="1:24" ht="24" customHeight="1" x14ac:dyDescent="0.2">
      <c r="A2393" s="50" t="s">
        <v>3735</v>
      </c>
      <c r="B2393" s="60" t="s">
        <v>4572</v>
      </c>
      <c r="C2393" s="76" t="s">
        <v>4572</v>
      </c>
      <c r="D2393" s="61" t="s">
        <v>4573</v>
      </c>
      <c r="E2393" s="53">
        <v>384410.16</v>
      </c>
      <c r="F2393" s="26">
        <v>0.21</v>
      </c>
      <c r="G2393" s="53">
        <v>674447.62300000002</v>
      </c>
      <c r="H2393" s="67"/>
      <c r="I2393" s="68"/>
      <c r="J2393" s="69"/>
      <c r="K2393" s="69"/>
      <c r="L2393" s="69"/>
      <c r="M2393" s="69"/>
      <c r="N2393" s="69"/>
      <c r="O2393" s="35"/>
      <c r="P2393" s="35" t="s">
        <v>26244</v>
      </c>
      <c r="Q2393" s="36">
        <v>1</v>
      </c>
      <c r="R2393" s="35" t="s">
        <v>27</v>
      </c>
      <c r="S2393" s="35" t="s">
        <v>28503</v>
      </c>
      <c r="T2393" s="35">
        <v>0</v>
      </c>
      <c r="U2393" s="35">
        <v>0</v>
      </c>
      <c r="V2393" s="36">
        <v>1</v>
      </c>
      <c r="W2393" s="36">
        <v>1</v>
      </c>
      <c r="X2393" s="37" t="s">
        <v>65</v>
      </c>
    </row>
    <row r="2394" spans="1:24" ht="24" customHeight="1" x14ac:dyDescent="0.2">
      <c r="A2394" s="50" t="s">
        <v>3735</v>
      </c>
      <c r="B2394" s="60" t="s">
        <v>4574</v>
      </c>
      <c r="C2394" s="76" t="s">
        <v>4574</v>
      </c>
      <c r="D2394" s="61" t="s">
        <v>4575</v>
      </c>
      <c r="E2394" s="53">
        <v>387419.16</v>
      </c>
      <c r="F2394" s="26">
        <v>0.21</v>
      </c>
      <c r="G2394" s="53">
        <v>679726.91399999999</v>
      </c>
      <c r="H2394" s="67"/>
      <c r="I2394" s="68"/>
      <c r="J2394" s="69"/>
      <c r="K2394" s="69"/>
      <c r="L2394" s="69"/>
      <c r="M2394" s="69"/>
      <c r="N2394" s="69"/>
      <c r="O2394" s="35"/>
      <c r="P2394" s="35" t="s">
        <v>26245</v>
      </c>
      <c r="Q2394" s="36">
        <v>1</v>
      </c>
      <c r="R2394" s="35" t="s">
        <v>9849</v>
      </c>
      <c r="S2394" s="35" t="s">
        <v>28503</v>
      </c>
      <c r="T2394" s="35">
        <v>0</v>
      </c>
      <c r="U2394" s="35">
        <v>0</v>
      </c>
      <c r="V2394" s="36">
        <v>1</v>
      </c>
      <c r="W2394" s="36">
        <v>1</v>
      </c>
      <c r="X2394" s="37" t="s">
        <v>65</v>
      </c>
    </row>
    <row r="2395" spans="1:24" ht="24" customHeight="1" x14ac:dyDescent="0.2">
      <c r="A2395" s="50" t="s">
        <v>3735</v>
      </c>
      <c r="B2395" s="60" t="s">
        <v>4576</v>
      </c>
      <c r="C2395" s="76" t="s">
        <v>4576</v>
      </c>
      <c r="D2395" s="61" t="s">
        <v>4577</v>
      </c>
      <c r="E2395" s="53">
        <v>205509.51</v>
      </c>
      <c r="F2395" s="26">
        <v>0.21</v>
      </c>
      <c r="G2395" s="53">
        <v>360566.43599999999</v>
      </c>
      <c r="H2395" s="67"/>
      <c r="I2395" s="68"/>
      <c r="J2395" s="69"/>
      <c r="K2395" s="69"/>
      <c r="L2395" s="69"/>
      <c r="M2395" s="69"/>
      <c r="N2395" s="69"/>
      <c r="O2395" s="35"/>
      <c r="P2395" s="35" t="s">
        <v>26246</v>
      </c>
      <c r="Q2395" s="36">
        <v>1</v>
      </c>
      <c r="R2395" s="35" t="s">
        <v>27</v>
      </c>
      <c r="S2395" s="35" t="s">
        <v>28504</v>
      </c>
      <c r="T2395" s="35">
        <v>0</v>
      </c>
      <c r="U2395" s="35">
        <v>0</v>
      </c>
      <c r="V2395" s="36">
        <v>1</v>
      </c>
      <c r="W2395" s="36">
        <v>1</v>
      </c>
      <c r="X2395" s="37" t="s">
        <v>65</v>
      </c>
    </row>
    <row r="2396" spans="1:24" ht="24" customHeight="1" x14ac:dyDescent="0.2">
      <c r="A2396" s="50" t="s">
        <v>3735</v>
      </c>
      <c r="B2396" s="60" t="s">
        <v>4578</v>
      </c>
      <c r="C2396" s="76" t="s">
        <v>4578</v>
      </c>
      <c r="D2396" s="61" t="s">
        <v>4579</v>
      </c>
      <c r="E2396" s="53">
        <v>174673.08</v>
      </c>
      <c r="F2396" s="26">
        <v>0.21</v>
      </c>
      <c r="G2396" s="53">
        <v>306463.924</v>
      </c>
      <c r="H2396" s="67"/>
      <c r="I2396" s="68"/>
      <c r="J2396" s="69"/>
      <c r="K2396" s="69"/>
      <c r="L2396" s="69"/>
      <c r="M2396" s="69"/>
      <c r="N2396" s="69"/>
      <c r="O2396" s="35"/>
      <c r="P2396" s="35" t="s">
        <v>26246</v>
      </c>
      <c r="Q2396" s="36">
        <v>1</v>
      </c>
      <c r="R2396" s="35" t="s">
        <v>27</v>
      </c>
      <c r="S2396" s="35" t="s">
        <v>28504</v>
      </c>
      <c r="T2396" s="35">
        <v>0</v>
      </c>
      <c r="U2396" s="35">
        <v>0</v>
      </c>
      <c r="V2396" s="36">
        <v>1</v>
      </c>
      <c r="W2396" s="36">
        <v>1</v>
      </c>
      <c r="X2396" s="37" t="s">
        <v>65</v>
      </c>
    </row>
    <row r="2397" spans="1:24" ht="24" customHeight="1" x14ac:dyDescent="0.2">
      <c r="A2397" s="50" t="s">
        <v>3735</v>
      </c>
      <c r="B2397" s="60" t="s">
        <v>4580</v>
      </c>
      <c r="C2397" s="76" t="s">
        <v>4580</v>
      </c>
      <c r="D2397" s="61" t="s">
        <v>4581</v>
      </c>
      <c r="E2397" s="53">
        <v>464907.95</v>
      </c>
      <c r="F2397" s="26">
        <v>0.21</v>
      </c>
      <c r="G2397" s="53">
        <v>815681.00100000005</v>
      </c>
      <c r="H2397" s="67"/>
      <c r="I2397" s="68"/>
      <c r="J2397" s="69"/>
      <c r="K2397" s="69"/>
      <c r="L2397" s="69"/>
      <c r="M2397" s="69"/>
      <c r="N2397" s="69"/>
      <c r="O2397" s="35"/>
      <c r="P2397" s="35" t="s">
        <v>26247</v>
      </c>
      <c r="Q2397" s="36">
        <v>1</v>
      </c>
      <c r="R2397" s="35" t="s">
        <v>27</v>
      </c>
      <c r="S2397" s="35" t="s">
        <v>28503</v>
      </c>
      <c r="T2397" s="35">
        <v>0</v>
      </c>
      <c r="U2397" s="35">
        <v>0</v>
      </c>
      <c r="V2397" s="36">
        <v>1</v>
      </c>
      <c r="W2397" s="36">
        <v>1</v>
      </c>
      <c r="X2397" s="37" t="s">
        <v>65</v>
      </c>
    </row>
    <row r="2398" spans="1:24" ht="24" customHeight="1" x14ac:dyDescent="0.2">
      <c r="A2398" s="50" t="s">
        <v>3735</v>
      </c>
      <c r="B2398" s="60" t="s">
        <v>4582</v>
      </c>
      <c r="C2398" s="76" t="s">
        <v>4582</v>
      </c>
      <c r="D2398" s="61" t="s">
        <v>4583</v>
      </c>
      <c r="E2398" s="53">
        <v>464907.95</v>
      </c>
      <c r="F2398" s="26">
        <v>0.21</v>
      </c>
      <c r="G2398" s="53">
        <v>815681.00100000005</v>
      </c>
      <c r="H2398" s="67"/>
      <c r="I2398" s="68"/>
      <c r="J2398" s="69"/>
      <c r="K2398" s="69"/>
      <c r="L2398" s="69"/>
      <c r="M2398" s="69"/>
      <c r="N2398" s="69"/>
      <c r="O2398" s="35"/>
      <c r="P2398" s="35" t="s">
        <v>26248</v>
      </c>
      <c r="Q2398" s="36">
        <v>1</v>
      </c>
      <c r="R2398" s="35" t="s">
        <v>27</v>
      </c>
      <c r="S2398" s="35" t="s">
        <v>28504</v>
      </c>
      <c r="T2398" s="35">
        <v>0</v>
      </c>
      <c r="U2398" s="35">
        <v>0</v>
      </c>
      <c r="V2398" s="36">
        <v>1</v>
      </c>
      <c r="W2398" s="36">
        <v>1</v>
      </c>
      <c r="X2398" s="37" t="s">
        <v>65</v>
      </c>
    </row>
    <row r="2399" spans="1:24" ht="24" customHeight="1" x14ac:dyDescent="0.2">
      <c r="A2399" s="50" t="s">
        <v>3735</v>
      </c>
      <c r="B2399" s="60" t="s">
        <v>4584</v>
      </c>
      <c r="C2399" s="76" t="s">
        <v>4584</v>
      </c>
      <c r="D2399" s="61" t="s">
        <v>4585</v>
      </c>
      <c r="E2399" s="53">
        <v>345367.31</v>
      </c>
      <c r="F2399" s="26">
        <v>0.21</v>
      </c>
      <c r="G2399" s="53">
        <v>605946.946</v>
      </c>
      <c r="H2399" s="67"/>
      <c r="I2399" s="68"/>
      <c r="J2399" s="69"/>
      <c r="K2399" s="69"/>
      <c r="L2399" s="69"/>
      <c r="M2399" s="69"/>
      <c r="N2399" s="69"/>
      <c r="O2399" s="35"/>
      <c r="P2399" s="35" t="s">
        <v>26249</v>
      </c>
      <c r="Q2399" s="36">
        <v>1</v>
      </c>
      <c r="R2399" s="35" t="s">
        <v>27</v>
      </c>
      <c r="S2399" s="35" t="s">
        <v>28503</v>
      </c>
      <c r="T2399" s="35">
        <v>0</v>
      </c>
      <c r="U2399" s="35">
        <v>0</v>
      </c>
      <c r="V2399" s="36">
        <v>1</v>
      </c>
      <c r="W2399" s="36">
        <v>1</v>
      </c>
      <c r="X2399" s="37" t="s">
        <v>65</v>
      </c>
    </row>
    <row r="2400" spans="1:24" ht="24" customHeight="1" x14ac:dyDescent="0.2">
      <c r="A2400" s="50" t="s">
        <v>3735</v>
      </c>
      <c r="B2400" s="60" t="s">
        <v>4586</v>
      </c>
      <c r="C2400" s="76" t="s">
        <v>4586</v>
      </c>
      <c r="D2400" s="61" t="s">
        <v>4587</v>
      </c>
      <c r="E2400" s="53">
        <v>345367.31</v>
      </c>
      <c r="F2400" s="26">
        <v>0.21</v>
      </c>
      <c r="G2400" s="53">
        <v>605946.946</v>
      </c>
      <c r="H2400" s="67"/>
      <c r="I2400" s="68"/>
      <c r="J2400" s="69"/>
      <c r="K2400" s="69"/>
      <c r="L2400" s="69"/>
      <c r="M2400" s="69"/>
      <c r="N2400" s="69"/>
      <c r="O2400" s="35"/>
      <c r="P2400" s="35" t="s">
        <v>26250</v>
      </c>
      <c r="Q2400" s="36">
        <v>1</v>
      </c>
      <c r="R2400" s="35" t="s">
        <v>27</v>
      </c>
      <c r="S2400" s="35" t="s">
        <v>28503</v>
      </c>
      <c r="T2400" s="35">
        <v>0</v>
      </c>
      <c r="U2400" s="35">
        <v>0</v>
      </c>
      <c r="V2400" s="36">
        <v>1</v>
      </c>
      <c r="W2400" s="36">
        <v>1</v>
      </c>
      <c r="X2400" s="37" t="s">
        <v>65</v>
      </c>
    </row>
    <row r="2401" spans="1:24" ht="24" customHeight="1" x14ac:dyDescent="0.2">
      <c r="A2401" s="50" t="s">
        <v>3735</v>
      </c>
      <c r="B2401" s="60" t="s">
        <v>4588</v>
      </c>
      <c r="C2401" s="76" t="s">
        <v>4588</v>
      </c>
      <c r="D2401" s="61" t="s">
        <v>4589</v>
      </c>
      <c r="E2401" s="53">
        <v>865059.51</v>
      </c>
      <c r="F2401" s="26">
        <v>0.21</v>
      </c>
      <c r="G2401" s="53">
        <v>1517746.9110000001</v>
      </c>
      <c r="H2401" s="67"/>
      <c r="I2401" s="68"/>
      <c r="J2401" s="69"/>
      <c r="K2401" s="69"/>
      <c r="L2401" s="69"/>
      <c r="M2401" s="69"/>
      <c r="N2401" s="69"/>
      <c r="O2401" s="35"/>
      <c r="P2401" s="35" t="s">
        <v>26251</v>
      </c>
      <c r="Q2401" s="36">
        <v>1</v>
      </c>
      <c r="R2401" s="35" t="s">
        <v>27</v>
      </c>
      <c r="S2401" s="35" t="s">
        <v>28503</v>
      </c>
      <c r="T2401" s="35">
        <v>0</v>
      </c>
      <c r="U2401" s="35">
        <v>0</v>
      </c>
      <c r="V2401" s="36">
        <v>1</v>
      </c>
      <c r="W2401" s="36">
        <v>1</v>
      </c>
      <c r="X2401" s="37" t="s">
        <v>65</v>
      </c>
    </row>
    <row r="2402" spans="1:24" ht="24" customHeight="1" x14ac:dyDescent="0.2">
      <c r="A2402" s="50" t="s">
        <v>3735</v>
      </c>
      <c r="B2402" s="60" t="s">
        <v>4590</v>
      </c>
      <c r="C2402" s="76" t="s">
        <v>4590</v>
      </c>
      <c r="D2402" s="61" t="s">
        <v>4591</v>
      </c>
      <c r="E2402" s="53">
        <v>59534.09</v>
      </c>
      <c r="F2402" s="26">
        <v>0.21</v>
      </c>
      <c r="G2402" s="53">
        <v>104452.56</v>
      </c>
      <c r="H2402" s="67"/>
      <c r="I2402" s="68"/>
      <c r="J2402" s="69"/>
      <c r="K2402" s="69"/>
      <c r="L2402" s="69"/>
      <c r="M2402" s="69"/>
      <c r="N2402" s="69"/>
      <c r="O2402" s="35"/>
      <c r="P2402" s="35" t="s">
        <v>26252</v>
      </c>
      <c r="Q2402" s="36">
        <v>1</v>
      </c>
      <c r="R2402" s="35" t="s">
        <v>27</v>
      </c>
      <c r="S2402" s="35" t="s">
        <v>28503</v>
      </c>
      <c r="T2402" s="35">
        <v>0</v>
      </c>
      <c r="U2402" s="35">
        <v>0</v>
      </c>
      <c r="V2402" s="36">
        <v>1</v>
      </c>
      <c r="W2402" s="36">
        <v>1</v>
      </c>
      <c r="X2402" s="37" t="s">
        <v>65</v>
      </c>
    </row>
    <row r="2403" spans="1:24" ht="24" customHeight="1" x14ac:dyDescent="0.2">
      <c r="A2403" s="50" t="s">
        <v>3735</v>
      </c>
      <c r="B2403" s="60" t="s">
        <v>4592</v>
      </c>
      <c r="C2403" s="76" t="s">
        <v>4592</v>
      </c>
      <c r="D2403" s="61" t="s">
        <v>4593</v>
      </c>
      <c r="E2403" s="53">
        <v>90246.1</v>
      </c>
      <c r="F2403" s="26">
        <v>0.21</v>
      </c>
      <c r="G2403" s="53">
        <v>158336.78899999999</v>
      </c>
      <c r="H2403" s="67"/>
      <c r="I2403" s="68"/>
      <c r="J2403" s="69"/>
      <c r="K2403" s="69"/>
      <c r="L2403" s="69"/>
      <c r="M2403" s="69"/>
      <c r="N2403" s="69"/>
      <c r="O2403" s="35"/>
      <c r="P2403" s="35" t="s">
        <v>26253</v>
      </c>
      <c r="Q2403" s="36">
        <v>1</v>
      </c>
      <c r="R2403" s="35" t="s">
        <v>27</v>
      </c>
      <c r="S2403" s="35" t="s">
        <v>28504</v>
      </c>
      <c r="T2403" s="35">
        <v>0</v>
      </c>
      <c r="U2403" s="35">
        <v>0</v>
      </c>
      <c r="V2403" s="36">
        <v>1</v>
      </c>
      <c r="W2403" s="36">
        <v>1</v>
      </c>
      <c r="X2403" s="37" t="s">
        <v>65</v>
      </c>
    </row>
    <row r="2404" spans="1:24" ht="24" customHeight="1" x14ac:dyDescent="0.2">
      <c r="A2404" s="50" t="s">
        <v>3735</v>
      </c>
      <c r="B2404" s="60" t="s">
        <v>4594</v>
      </c>
      <c r="C2404" s="76" t="s">
        <v>4594</v>
      </c>
      <c r="D2404" s="61" t="s">
        <v>4595</v>
      </c>
      <c r="E2404" s="53">
        <v>98004.95</v>
      </c>
      <c r="F2404" s="26">
        <v>0.21</v>
      </c>
      <c r="G2404" s="53">
        <v>171949.68799999999</v>
      </c>
      <c r="H2404" s="67"/>
      <c r="I2404" s="68"/>
      <c r="J2404" s="69"/>
      <c r="K2404" s="69"/>
      <c r="L2404" s="69"/>
      <c r="M2404" s="69"/>
      <c r="N2404" s="69"/>
      <c r="O2404" s="35"/>
      <c r="P2404" s="35" t="s">
        <v>26254</v>
      </c>
      <c r="Q2404" s="36">
        <v>1</v>
      </c>
      <c r="R2404" s="35" t="s">
        <v>27</v>
      </c>
      <c r="S2404" s="35" t="s">
        <v>28504</v>
      </c>
      <c r="T2404" s="35">
        <v>0</v>
      </c>
      <c r="U2404" s="35">
        <v>0</v>
      </c>
      <c r="V2404" s="36">
        <v>1</v>
      </c>
      <c r="W2404" s="36">
        <v>1</v>
      </c>
      <c r="X2404" s="37" t="s">
        <v>65</v>
      </c>
    </row>
    <row r="2405" spans="1:24" ht="24" customHeight="1" x14ac:dyDescent="0.2">
      <c r="A2405" s="50" t="s">
        <v>3735</v>
      </c>
      <c r="B2405" s="60" t="s">
        <v>4596</v>
      </c>
      <c r="C2405" s="76" t="s">
        <v>4596</v>
      </c>
      <c r="D2405" s="61" t="s">
        <v>4597</v>
      </c>
      <c r="E2405" s="53">
        <v>277452.68</v>
      </c>
      <c r="F2405" s="26">
        <v>0.21</v>
      </c>
      <c r="G2405" s="53">
        <v>486790.73200000002</v>
      </c>
      <c r="H2405" s="67"/>
      <c r="I2405" s="68"/>
      <c r="J2405" s="69"/>
      <c r="K2405" s="69"/>
      <c r="L2405" s="69"/>
      <c r="M2405" s="69"/>
      <c r="N2405" s="69"/>
      <c r="O2405" s="35"/>
      <c r="P2405" s="35" t="s">
        <v>26255</v>
      </c>
      <c r="Q2405" s="36">
        <v>1</v>
      </c>
      <c r="R2405" s="35" t="s">
        <v>27</v>
      </c>
      <c r="S2405" s="35" t="s">
        <v>28503</v>
      </c>
      <c r="T2405" s="35">
        <v>0</v>
      </c>
      <c r="U2405" s="35">
        <v>0</v>
      </c>
      <c r="V2405" s="36">
        <v>1</v>
      </c>
      <c r="W2405" s="36">
        <v>1</v>
      </c>
      <c r="X2405" s="37" t="s">
        <v>65</v>
      </c>
    </row>
    <row r="2406" spans="1:24" ht="24" customHeight="1" x14ac:dyDescent="0.2">
      <c r="A2406" s="50" t="s">
        <v>3735</v>
      </c>
      <c r="B2406" s="60" t="s">
        <v>4598</v>
      </c>
      <c r="C2406" s="76" t="s">
        <v>4598</v>
      </c>
      <c r="D2406" s="61" t="s">
        <v>4599</v>
      </c>
      <c r="E2406" s="53">
        <v>104271.71</v>
      </c>
      <c r="F2406" s="26">
        <v>0.21</v>
      </c>
      <c r="G2406" s="53">
        <v>182944.71599999999</v>
      </c>
      <c r="H2406" s="67"/>
      <c r="I2406" s="68"/>
      <c r="J2406" s="69"/>
      <c r="K2406" s="69"/>
      <c r="L2406" s="69"/>
      <c r="M2406" s="69"/>
      <c r="N2406" s="69"/>
      <c r="O2406" s="35"/>
      <c r="P2406" s="35" t="s">
        <v>26256</v>
      </c>
      <c r="Q2406" s="36">
        <v>1</v>
      </c>
      <c r="R2406" s="35" t="s">
        <v>27</v>
      </c>
      <c r="S2406" s="35" t="s">
        <v>28503</v>
      </c>
      <c r="T2406" s="35">
        <v>0</v>
      </c>
      <c r="U2406" s="35">
        <v>0</v>
      </c>
      <c r="V2406" s="36">
        <v>1</v>
      </c>
      <c r="W2406" s="36">
        <v>1</v>
      </c>
      <c r="X2406" s="37" t="s">
        <v>65</v>
      </c>
    </row>
    <row r="2407" spans="1:24" ht="24" customHeight="1" x14ac:dyDescent="0.2">
      <c r="A2407" s="50" t="s">
        <v>3735</v>
      </c>
      <c r="B2407" s="60" t="s">
        <v>4600</v>
      </c>
      <c r="C2407" s="76" t="s">
        <v>4600</v>
      </c>
      <c r="D2407" s="61" t="s">
        <v>4601</v>
      </c>
      <c r="E2407" s="53">
        <v>297869.34000000003</v>
      </c>
      <c r="F2407" s="26">
        <v>0.21</v>
      </c>
      <c r="G2407" s="53">
        <v>522611.75300000003</v>
      </c>
      <c r="H2407" s="67"/>
      <c r="I2407" s="68"/>
      <c r="J2407" s="69"/>
      <c r="K2407" s="69"/>
      <c r="L2407" s="69"/>
      <c r="M2407" s="69"/>
      <c r="N2407" s="69"/>
      <c r="O2407" s="35"/>
      <c r="P2407" s="35" t="s">
        <v>26257</v>
      </c>
      <c r="Q2407" s="36">
        <v>1</v>
      </c>
      <c r="R2407" s="35" t="s">
        <v>27</v>
      </c>
      <c r="S2407" s="35" t="s">
        <v>28503</v>
      </c>
      <c r="T2407" s="35">
        <v>0</v>
      </c>
      <c r="U2407" s="35">
        <v>0</v>
      </c>
      <c r="V2407" s="36">
        <v>1</v>
      </c>
      <c r="W2407" s="36">
        <v>1</v>
      </c>
      <c r="X2407" s="37" t="s">
        <v>65</v>
      </c>
    </row>
    <row r="2408" spans="1:24" ht="24" customHeight="1" x14ac:dyDescent="0.2">
      <c r="A2408" s="50" t="s">
        <v>3735</v>
      </c>
      <c r="B2408" s="60" t="s">
        <v>4602</v>
      </c>
      <c r="C2408" s="76" t="s">
        <v>4602</v>
      </c>
      <c r="D2408" s="61" t="s">
        <v>4603</v>
      </c>
      <c r="E2408" s="53">
        <v>297993.65999999997</v>
      </c>
      <c r="F2408" s="26">
        <v>0.21</v>
      </c>
      <c r="G2408" s="53">
        <v>522829.88</v>
      </c>
      <c r="H2408" s="67"/>
      <c r="I2408" s="68"/>
      <c r="J2408" s="69"/>
      <c r="K2408" s="69"/>
      <c r="L2408" s="69"/>
      <c r="M2408" s="69"/>
      <c r="N2408" s="69"/>
      <c r="O2408" s="35"/>
      <c r="P2408" s="35" t="s">
        <v>26258</v>
      </c>
      <c r="Q2408" s="36">
        <v>1</v>
      </c>
      <c r="R2408" s="35" t="s">
        <v>27</v>
      </c>
      <c r="S2408" s="35" t="s">
        <v>28504</v>
      </c>
      <c r="T2408" s="35">
        <v>0</v>
      </c>
      <c r="U2408" s="35">
        <v>0</v>
      </c>
      <c r="V2408" s="36">
        <v>1</v>
      </c>
      <c r="W2408" s="36">
        <v>1</v>
      </c>
      <c r="X2408" s="37" t="s">
        <v>65</v>
      </c>
    </row>
    <row r="2409" spans="1:24" ht="24" customHeight="1" x14ac:dyDescent="0.2">
      <c r="A2409" s="50" t="s">
        <v>3735</v>
      </c>
      <c r="B2409" s="60" t="s">
        <v>4604</v>
      </c>
      <c r="C2409" s="76" t="s">
        <v>4604</v>
      </c>
      <c r="D2409" s="61" t="s">
        <v>4605</v>
      </c>
      <c r="E2409" s="53">
        <v>2138.66</v>
      </c>
      <c r="F2409" s="26">
        <v>0.21</v>
      </c>
      <c r="G2409" s="53">
        <v>3752.2829999999999</v>
      </c>
      <c r="H2409" s="67"/>
      <c r="I2409" s="68"/>
      <c r="J2409" s="69"/>
      <c r="K2409" s="69"/>
      <c r="L2409" s="69"/>
      <c r="M2409" s="69"/>
      <c r="N2409" s="69"/>
      <c r="O2409" s="35"/>
      <c r="P2409" s="35" t="s">
        <v>25997</v>
      </c>
      <c r="Q2409" s="36">
        <v>1</v>
      </c>
      <c r="R2409" s="35" t="s">
        <v>27</v>
      </c>
      <c r="S2409" s="35" t="s">
        <v>28503</v>
      </c>
      <c r="T2409" s="35">
        <v>0</v>
      </c>
      <c r="U2409" s="35">
        <v>0</v>
      </c>
      <c r="V2409" s="36">
        <v>1</v>
      </c>
      <c r="W2409" s="36">
        <v>1</v>
      </c>
      <c r="X2409" s="37" t="s">
        <v>65</v>
      </c>
    </row>
    <row r="2410" spans="1:24" ht="24" customHeight="1" x14ac:dyDescent="0.2">
      <c r="A2410" s="50" t="s">
        <v>3735</v>
      </c>
      <c r="B2410" s="60" t="s">
        <v>4606</v>
      </c>
      <c r="C2410" s="76" t="s">
        <v>4606</v>
      </c>
      <c r="D2410" s="61" t="s">
        <v>4607</v>
      </c>
      <c r="E2410" s="53">
        <v>2238.09</v>
      </c>
      <c r="F2410" s="26">
        <v>0.21</v>
      </c>
      <c r="G2410" s="53">
        <v>3926.7280000000001</v>
      </c>
      <c r="H2410" s="67"/>
      <c r="I2410" s="68"/>
      <c r="J2410" s="69"/>
      <c r="K2410" s="69"/>
      <c r="L2410" s="69"/>
      <c r="M2410" s="69"/>
      <c r="N2410" s="69"/>
      <c r="O2410" s="35"/>
      <c r="P2410" s="35" t="s">
        <v>26259</v>
      </c>
      <c r="Q2410" s="36">
        <v>1</v>
      </c>
      <c r="R2410" s="35" t="s">
        <v>27</v>
      </c>
      <c r="S2410" s="35" t="s">
        <v>28503</v>
      </c>
      <c r="T2410" s="35">
        <v>0</v>
      </c>
      <c r="U2410" s="35">
        <v>0</v>
      </c>
      <c r="V2410" s="36">
        <v>1</v>
      </c>
      <c r="W2410" s="36">
        <v>1</v>
      </c>
      <c r="X2410" s="37" t="s">
        <v>65</v>
      </c>
    </row>
    <row r="2411" spans="1:24" ht="24" customHeight="1" x14ac:dyDescent="0.2">
      <c r="A2411" s="50" t="s">
        <v>3735</v>
      </c>
      <c r="B2411" s="60" t="s">
        <v>18813</v>
      </c>
      <c r="C2411" s="76" t="s">
        <v>18813</v>
      </c>
      <c r="D2411" s="61" t="s">
        <v>18814</v>
      </c>
      <c r="E2411" s="53">
        <v>1134703.6299999999</v>
      </c>
      <c r="F2411" s="26">
        <v>0.21</v>
      </c>
      <c r="G2411" s="53">
        <v>1990837.5149999999</v>
      </c>
      <c r="H2411" s="67"/>
      <c r="I2411" s="68"/>
      <c r="J2411" s="69"/>
      <c r="K2411" s="69"/>
      <c r="L2411" s="69"/>
      <c r="M2411" s="69"/>
      <c r="N2411" s="69"/>
      <c r="O2411" s="35"/>
      <c r="P2411" s="35" t="s">
        <v>26260</v>
      </c>
      <c r="Q2411" s="36">
        <v>1</v>
      </c>
      <c r="R2411" s="35" t="s">
        <v>9849</v>
      </c>
      <c r="S2411" s="35" t="s">
        <v>28503</v>
      </c>
      <c r="T2411" s="35">
        <v>0</v>
      </c>
      <c r="U2411" s="35">
        <v>0</v>
      </c>
      <c r="V2411" s="36">
        <v>1</v>
      </c>
      <c r="W2411" s="36">
        <v>1</v>
      </c>
      <c r="X2411" s="37" t="s">
        <v>65</v>
      </c>
    </row>
    <row r="2412" spans="1:24" ht="24" customHeight="1" x14ac:dyDescent="0.2">
      <c r="A2412" s="50" t="s">
        <v>3735</v>
      </c>
      <c r="B2412" s="60" t="s">
        <v>4610</v>
      </c>
      <c r="C2412" s="76" t="s">
        <v>4610</v>
      </c>
      <c r="D2412" s="61" t="s">
        <v>4611</v>
      </c>
      <c r="E2412" s="53">
        <v>514867.85</v>
      </c>
      <c r="F2412" s="26">
        <v>0.21</v>
      </c>
      <c r="G2412" s="53">
        <v>903335.64</v>
      </c>
      <c r="H2412" s="67"/>
      <c r="I2412" s="68"/>
      <c r="J2412" s="69"/>
      <c r="K2412" s="69"/>
      <c r="L2412" s="69"/>
      <c r="M2412" s="69"/>
      <c r="N2412" s="69"/>
      <c r="O2412" s="35"/>
      <c r="P2412" s="35" t="s">
        <v>65</v>
      </c>
      <c r="Q2412" s="36">
        <v>1</v>
      </c>
      <c r="R2412" s="35" t="s">
        <v>27</v>
      </c>
      <c r="S2412" s="35" t="s">
        <v>28503</v>
      </c>
      <c r="T2412" s="35">
        <v>0</v>
      </c>
      <c r="U2412" s="35">
        <v>0</v>
      </c>
      <c r="V2412" s="36">
        <v>1</v>
      </c>
      <c r="W2412" s="36">
        <v>1</v>
      </c>
      <c r="X2412" s="37" t="s">
        <v>65</v>
      </c>
    </row>
    <row r="2413" spans="1:24" ht="24" customHeight="1" x14ac:dyDescent="0.2">
      <c r="A2413" s="50" t="s">
        <v>3735</v>
      </c>
      <c r="B2413" s="60" t="s">
        <v>4612</v>
      </c>
      <c r="C2413" s="76" t="s">
        <v>4612</v>
      </c>
      <c r="D2413" s="61" t="s">
        <v>4613</v>
      </c>
      <c r="E2413" s="53">
        <v>514867.85</v>
      </c>
      <c r="F2413" s="26">
        <v>0.21</v>
      </c>
      <c r="G2413" s="53">
        <v>903335.64</v>
      </c>
      <c r="H2413" s="67"/>
      <c r="I2413" s="68"/>
      <c r="J2413" s="69"/>
      <c r="K2413" s="69"/>
      <c r="L2413" s="69"/>
      <c r="M2413" s="69"/>
      <c r="N2413" s="69"/>
      <c r="O2413" s="35"/>
      <c r="P2413" s="35" t="s">
        <v>26261</v>
      </c>
      <c r="Q2413" s="36">
        <v>1</v>
      </c>
      <c r="R2413" s="35" t="s">
        <v>27</v>
      </c>
      <c r="S2413" s="35" t="s">
        <v>28503</v>
      </c>
      <c r="T2413" s="35">
        <v>0</v>
      </c>
      <c r="U2413" s="35">
        <v>0</v>
      </c>
      <c r="V2413" s="36">
        <v>1</v>
      </c>
      <c r="W2413" s="36">
        <v>1</v>
      </c>
      <c r="X2413" s="37" t="s">
        <v>65</v>
      </c>
    </row>
    <row r="2414" spans="1:24" ht="24" customHeight="1" x14ac:dyDescent="0.2">
      <c r="A2414" s="50" t="s">
        <v>3735</v>
      </c>
      <c r="B2414" s="60" t="s">
        <v>4614</v>
      </c>
      <c r="C2414" s="76" t="s">
        <v>4614</v>
      </c>
      <c r="D2414" s="61" t="s">
        <v>4615</v>
      </c>
      <c r="E2414" s="53">
        <v>603522.41</v>
      </c>
      <c r="F2414" s="26">
        <v>0.21</v>
      </c>
      <c r="G2414" s="53">
        <v>1058880.0630000001</v>
      </c>
      <c r="H2414" s="67"/>
      <c r="I2414" s="68"/>
      <c r="J2414" s="69"/>
      <c r="K2414" s="69"/>
      <c r="L2414" s="69"/>
      <c r="M2414" s="69"/>
      <c r="N2414" s="69"/>
      <c r="O2414" s="35"/>
      <c r="P2414" s="35" t="s">
        <v>65</v>
      </c>
      <c r="Q2414" s="36">
        <v>1</v>
      </c>
      <c r="R2414" s="35" t="s">
        <v>27</v>
      </c>
      <c r="S2414" s="35" t="s">
        <v>28503</v>
      </c>
      <c r="T2414" s="35">
        <v>0</v>
      </c>
      <c r="U2414" s="35">
        <v>0</v>
      </c>
      <c r="V2414" s="36">
        <v>1</v>
      </c>
      <c r="W2414" s="36">
        <v>1</v>
      </c>
      <c r="X2414" s="37" t="s">
        <v>65</v>
      </c>
    </row>
    <row r="2415" spans="1:24" ht="24" customHeight="1" x14ac:dyDescent="0.2">
      <c r="A2415" s="50" t="s">
        <v>3735</v>
      </c>
      <c r="B2415" s="60" t="s">
        <v>4616</v>
      </c>
      <c r="C2415" s="76" t="s">
        <v>4616</v>
      </c>
      <c r="D2415" s="61" t="s">
        <v>4617</v>
      </c>
      <c r="E2415" s="53">
        <v>603522.41</v>
      </c>
      <c r="F2415" s="26">
        <v>0.21</v>
      </c>
      <c r="G2415" s="53">
        <v>1058880.0630000001</v>
      </c>
      <c r="H2415" s="67"/>
      <c r="I2415" s="68"/>
      <c r="J2415" s="69"/>
      <c r="K2415" s="69"/>
      <c r="L2415" s="69"/>
      <c r="M2415" s="69"/>
      <c r="N2415" s="69"/>
      <c r="O2415" s="35"/>
      <c r="P2415" s="35" t="s">
        <v>65</v>
      </c>
      <c r="Q2415" s="36">
        <v>1</v>
      </c>
      <c r="R2415" s="35" t="s">
        <v>27</v>
      </c>
      <c r="S2415" s="35" t="s">
        <v>28503</v>
      </c>
      <c r="T2415" s="35">
        <v>0</v>
      </c>
      <c r="U2415" s="35">
        <v>0</v>
      </c>
      <c r="V2415" s="36">
        <v>1</v>
      </c>
      <c r="W2415" s="36">
        <v>1</v>
      </c>
      <c r="X2415" s="37" t="s">
        <v>65</v>
      </c>
    </row>
    <row r="2416" spans="1:24" ht="24" customHeight="1" x14ac:dyDescent="0.2">
      <c r="A2416" s="50" t="s">
        <v>3735</v>
      </c>
      <c r="B2416" s="60" t="s">
        <v>4618</v>
      </c>
      <c r="C2416" s="76" t="s">
        <v>4618</v>
      </c>
      <c r="D2416" s="61" t="s">
        <v>4619</v>
      </c>
      <c r="E2416" s="53">
        <v>603522.41</v>
      </c>
      <c r="F2416" s="26">
        <v>0.21</v>
      </c>
      <c r="G2416" s="53">
        <v>1058880.0630000001</v>
      </c>
      <c r="H2416" s="67"/>
      <c r="I2416" s="68"/>
      <c r="J2416" s="69"/>
      <c r="K2416" s="69"/>
      <c r="L2416" s="69"/>
      <c r="M2416" s="69"/>
      <c r="N2416" s="69"/>
      <c r="O2416" s="35"/>
      <c r="P2416" s="35" t="s">
        <v>26262</v>
      </c>
      <c r="Q2416" s="36">
        <v>1</v>
      </c>
      <c r="R2416" s="35" t="s">
        <v>27</v>
      </c>
      <c r="S2416" s="35" t="s">
        <v>28504</v>
      </c>
      <c r="T2416" s="35">
        <v>0</v>
      </c>
      <c r="U2416" s="35">
        <v>0</v>
      </c>
      <c r="V2416" s="36">
        <v>1</v>
      </c>
      <c r="W2416" s="36">
        <v>1</v>
      </c>
      <c r="X2416" s="37" t="s">
        <v>65</v>
      </c>
    </row>
    <row r="2417" spans="1:24" ht="24" customHeight="1" x14ac:dyDescent="0.2">
      <c r="A2417" s="50" t="s">
        <v>3735</v>
      </c>
      <c r="B2417" s="60" t="s">
        <v>4620</v>
      </c>
      <c r="C2417" s="76" t="s">
        <v>4620</v>
      </c>
      <c r="D2417" s="61" t="s">
        <v>4621</v>
      </c>
      <c r="E2417" s="53">
        <v>603522.41</v>
      </c>
      <c r="F2417" s="26">
        <v>0.21</v>
      </c>
      <c r="G2417" s="53">
        <v>1058880.0630000001</v>
      </c>
      <c r="H2417" s="67"/>
      <c r="I2417" s="68"/>
      <c r="J2417" s="69"/>
      <c r="K2417" s="69"/>
      <c r="L2417" s="69"/>
      <c r="M2417" s="69"/>
      <c r="N2417" s="69"/>
      <c r="O2417" s="35"/>
      <c r="P2417" s="35" t="s">
        <v>26261</v>
      </c>
      <c r="Q2417" s="36">
        <v>1</v>
      </c>
      <c r="R2417" s="35" t="s">
        <v>27</v>
      </c>
      <c r="S2417" s="35" t="s">
        <v>28503</v>
      </c>
      <c r="T2417" s="35">
        <v>0</v>
      </c>
      <c r="U2417" s="35">
        <v>0</v>
      </c>
      <c r="V2417" s="36">
        <v>1</v>
      </c>
      <c r="W2417" s="36">
        <v>1</v>
      </c>
      <c r="X2417" s="37" t="s">
        <v>65</v>
      </c>
    </row>
    <row r="2418" spans="1:24" ht="24" customHeight="1" x14ac:dyDescent="0.2">
      <c r="A2418" s="50" t="s">
        <v>3735</v>
      </c>
      <c r="B2418" s="60" t="s">
        <v>18815</v>
      </c>
      <c r="C2418" s="76" t="s">
        <v>18815</v>
      </c>
      <c r="D2418" s="61" t="s">
        <v>24016</v>
      </c>
      <c r="E2418" s="53">
        <v>621203.56000000006</v>
      </c>
      <c r="F2418" s="26">
        <v>0.21</v>
      </c>
      <c r="G2418" s="53">
        <v>1089901.6440000001</v>
      </c>
      <c r="H2418" s="67"/>
      <c r="I2418" s="68"/>
      <c r="J2418" s="69"/>
      <c r="K2418" s="69"/>
      <c r="L2418" s="69"/>
      <c r="M2418" s="69"/>
      <c r="N2418" s="69"/>
      <c r="O2418" s="35"/>
      <c r="P2418" s="35" t="s">
        <v>26263</v>
      </c>
      <c r="Q2418" s="36">
        <v>1</v>
      </c>
      <c r="R2418" s="35" t="s">
        <v>27</v>
      </c>
      <c r="S2418" s="35" t="s">
        <v>28503</v>
      </c>
      <c r="T2418" s="35">
        <v>0</v>
      </c>
      <c r="U2418" s="35">
        <v>0</v>
      </c>
      <c r="V2418" s="36">
        <v>1</v>
      </c>
      <c r="W2418" s="36">
        <v>1</v>
      </c>
      <c r="X2418" s="37" t="s">
        <v>65</v>
      </c>
    </row>
    <row r="2419" spans="1:24" ht="24" customHeight="1" x14ac:dyDescent="0.2">
      <c r="A2419" s="50" t="s">
        <v>3735</v>
      </c>
      <c r="B2419" s="60" t="s">
        <v>18817</v>
      </c>
      <c r="C2419" s="76" t="s">
        <v>18817</v>
      </c>
      <c r="D2419" s="61" t="s">
        <v>24017</v>
      </c>
      <c r="E2419" s="53">
        <v>621203.56000000006</v>
      </c>
      <c r="F2419" s="26">
        <v>0.21</v>
      </c>
      <c r="G2419" s="53">
        <v>1089901.6440000001</v>
      </c>
      <c r="H2419" s="67"/>
      <c r="I2419" s="68"/>
      <c r="J2419" s="69"/>
      <c r="K2419" s="69"/>
      <c r="L2419" s="69"/>
      <c r="M2419" s="69"/>
      <c r="N2419" s="69"/>
      <c r="O2419" s="35"/>
      <c r="P2419" s="35" t="s">
        <v>26264</v>
      </c>
      <c r="Q2419" s="36">
        <v>1</v>
      </c>
      <c r="R2419" s="35" t="s">
        <v>27</v>
      </c>
      <c r="S2419" s="35" t="s">
        <v>28503</v>
      </c>
      <c r="T2419" s="35">
        <v>0</v>
      </c>
      <c r="U2419" s="35">
        <v>0</v>
      </c>
      <c r="V2419" s="36">
        <v>1</v>
      </c>
      <c r="W2419" s="36">
        <v>1</v>
      </c>
      <c r="X2419" s="37" t="s">
        <v>65</v>
      </c>
    </row>
    <row r="2420" spans="1:24" ht="24" customHeight="1" x14ac:dyDescent="0.2">
      <c r="A2420" s="50" t="s">
        <v>3735</v>
      </c>
      <c r="B2420" s="60" t="s">
        <v>4622</v>
      </c>
      <c r="C2420" s="76" t="s">
        <v>4622</v>
      </c>
      <c r="D2420" s="61" t="s">
        <v>4623</v>
      </c>
      <c r="E2420" s="53">
        <v>774813.44</v>
      </c>
      <c r="F2420" s="26">
        <v>0.21</v>
      </c>
      <c r="G2420" s="53">
        <v>1359410.183</v>
      </c>
      <c r="H2420" s="67"/>
      <c r="I2420" s="68"/>
      <c r="J2420" s="69"/>
      <c r="K2420" s="69"/>
      <c r="L2420" s="69"/>
      <c r="M2420" s="69"/>
      <c r="N2420" s="69"/>
      <c r="O2420" s="35"/>
      <c r="P2420" s="35" t="s">
        <v>65</v>
      </c>
      <c r="Q2420" s="36">
        <v>1</v>
      </c>
      <c r="R2420" s="35" t="s">
        <v>27</v>
      </c>
      <c r="S2420" s="35" t="s">
        <v>28503</v>
      </c>
      <c r="T2420" s="35">
        <v>0</v>
      </c>
      <c r="U2420" s="35">
        <v>0</v>
      </c>
      <c r="V2420" s="36">
        <v>1</v>
      </c>
      <c r="W2420" s="36">
        <v>1</v>
      </c>
      <c r="X2420" s="37" t="s">
        <v>65</v>
      </c>
    </row>
    <row r="2421" spans="1:24" ht="24" customHeight="1" x14ac:dyDescent="0.2">
      <c r="A2421" s="50" t="s">
        <v>3735</v>
      </c>
      <c r="B2421" s="60" t="s">
        <v>4628</v>
      </c>
      <c r="C2421" s="76" t="s">
        <v>4628</v>
      </c>
      <c r="D2421" s="61" t="s">
        <v>4629</v>
      </c>
      <c r="E2421" s="53">
        <v>837406.3</v>
      </c>
      <c r="F2421" s="26">
        <v>0.21</v>
      </c>
      <c r="G2421" s="53">
        <v>1469229.3589999999</v>
      </c>
      <c r="H2421" s="67"/>
      <c r="I2421" s="68"/>
      <c r="J2421" s="69"/>
      <c r="K2421" s="69"/>
      <c r="L2421" s="69"/>
      <c r="M2421" s="69"/>
      <c r="N2421" s="69"/>
      <c r="O2421" s="35"/>
      <c r="P2421" s="35" t="s">
        <v>26265</v>
      </c>
      <c r="Q2421" s="36">
        <v>1</v>
      </c>
      <c r="R2421" s="35" t="s">
        <v>27</v>
      </c>
      <c r="S2421" s="35" t="s">
        <v>28504</v>
      </c>
      <c r="T2421" s="35">
        <v>0</v>
      </c>
      <c r="U2421" s="35">
        <v>0</v>
      </c>
      <c r="V2421" s="36">
        <v>1</v>
      </c>
      <c r="W2421" s="36">
        <v>1</v>
      </c>
      <c r="X2421" s="37" t="s">
        <v>65</v>
      </c>
    </row>
    <row r="2422" spans="1:24" ht="24" customHeight="1" x14ac:dyDescent="0.2">
      <c r="A2422" s="50" t="s">
        <v>3735</v>
      </c>
      <c r="B2422" s="60" t="s">
        <v>4632</v>
      </c>
      <c r="C2422" s="76" t="s">
        <v>4632</v>
      </c>
      <c r="D2422" s="61" t="s">
        <v>4633</v>
      </c>
      <c r="E2422" s="53">
        <v>613743.12</v>
      </c>
      <c r="F2422" s="26">
        <v>0.21</v>
      </c>
      <c r="G2422" s="53">
        <v>1076812.2990000001</v>
      </c>
      <c r="H2422" s="67"/>
      <c r="I2422" s="68"/>
      <c r="J2422" s="69"/>
      <c r="K2422" s="69"/>
      <c r="L2422" s="69"/>
      <c r="M2422" s="69"/>
      <c r="N2422" s="69"/>
      <c r="O2422" s="35"/>
      <c r="P2422" s="35" t="s">
        <v>26266</v>
      </c>
      <c r="Q2422" s="36">
        <v>1</v>
      </c>
      <c r="R2422" s="35" t="s">
        <v>27</v>
      </c>
      <c r="S2422" s="35" t="s">
        <v>28504</v>
      </c>
      <c r="T2422" s="35">
        <v>0</v>
      </c>
      <c r="U2422" s="35">
        <v>0</v>
      </c>
      <c r="V2422" s="36">
        <v>1</v>
      </c>
      <c r="W2422" s="36">
        <v>1</v>
      </c>
      <c r="X2422" s="37" t="s">
        <v>65</v>
      </c>
    </row>
    <row r="2423" spans="1:24" ht="24" customHeight="1" x14ac:dyDescent="0.2">
      <c r="A2423" s="50" t="s">
        <v>3735</v>
      </c>
      <c r="B2423" s="60" t="s">
        <v>4636</v>
      </c>
      <c r="C2423" s="76" t="s">
        <v>4636</v>
      </c>
      <c r="D2423" s="61" t="s">
        <v>4637</v>
      </c>
      <c r="E2423" s="53">
        <v>711549.14</v>
      </c>
      <c r="F2423" s="26">
        <v>0.21</v>
      </c>
      <c r="G2423" s="53">
        <v>1248412.963</v>
      </c>
      <c r="H2423" s="67"/>
      <c r="I2423" s="68"/>
      <c r="J2423" s="69"/>
      <c r="K2423" s="69"/>
      <c r="L2423" s="69"/>
      <c r="M2423" s="69"/>
      <c r="N2423" s="69"/>
      <c r="O2423" s="35"/>
      <c r="P2423" s="35" t="s">
        <v>65</v>
      </c>
      <c r="Q2423" s="36">
        <v>1</v>
      </c>
      <c r="R2423" s="35" t="s">
        <v>27</v>
      </c>
      <c r="S2423" s="35" t="s">
        <v>28503</v>
      </c>
      <c r="T2423" s="35">
        <v>0</v>
      </c>
      <c r="U2423" s="35">
        <v>0</v>
      </c>
      <c r="V2423" s="36">
        <v>1</v>
      </c>
      <c r="W2423" s="36">
        <v>1</v>
      </c>
      <c r="X2423" s="37" t="s">
        <v>65</v>
      </c>
    </row>
    <row r="2424" spans="1:24" ht="24" customHeight="1" x14ac:dyDescent="0.2">
      <c r="A2424" s="50" t="s">
        <v>3735</v>
      </c>
      <c r="B2424" s="60" t="s">
        <v>4638</v>
      </c>
      <c r="C2424" s="76" t="s">
        <v>4638</v>
      </c>
      <c r="D2424" s="61" t="s">
        <v>4639</v>
      </c>
      <c r="E2424" s="53">
        <v>852426.59</v>
      </c>
      <c r="F2424" s="26">
        <v>0.21</v>
      </c>
      <c r="G2424" s="53">
        <v>1495582.4580000001</v>
      </c>
      <c r="H2424" s="67"/>
      <c r="I2424" s="68"/>
      <c r="J2424" s="69"/>
      <c r="K2424" s="69"/>
      <c r="L2424" s="69"/>
      <c r="M2424" s="69"/>
      <c r="N2424" s="69"/>
      <c r="O2424" s="35"/>
      <c r="P2424" s="35" t="s">
        <v>65</v>
      </c>
      <c r="Q2424" s="36">
        <v>1</v>
      </c>
      <c r="R2424" s="35" t="s">
        <v>27</v>
      </c>
      <c r="S2424" s="35" t="s">
        <v>28503</v>
      </c>
      <c r="T2424" s="35">
        <v>0</v>
      </c>
      <c r="U2424" s="35">
        <v>0</v>
      </c>
      <c r="V2424" s="36">
        <v>1</v>
      </c>
      <c r="W2424" s="36">
        <v>1</v>
      </c>
      <c r="X2424" s="37" t="s">
        <v>65</v>
      </c>
    </row>
    <row r="2425" spans="1:24" ht="24" customHeight="1" x14ac:dyDescent="0.2">
      <c r="A2425" s="50" t="s">
        <v>3735</v>
      </c>
      <c r="B2425" s="60" t="s">
        <v>4640</v>
      </c>
      <c r="C2425" s="76" t="s">
        <v>4640</v>
      </c>
      <c r="D2425" s="61" t="s">
        <v>4641</v>
      </c>
      <c r="E2425" s="53">
        <v>886669.83</v>
      </c>
      <c r="F2425" s="26">
        <v>0.21</v>
      </c>
      <c r="G2425" s="53">
        <v>1555662.213</v>
      </c>
      <c r="H2425" s="67"/>
      <c r="I2425" s="68"/>
      <c r="J2425" s="69"/>
      <c r="K2425" s="69"/>
      <c r="L2425" s="69"/>
      <c r="M2425" s="69"/>
      <c r="N2425" s="69"/>
      <c r="O2425" s="35"/>
      <c r="P2425" s="35" t="s">
        <v>26267</v>
      </c>
      <c r="Q2425" s="36">
        <v>1</v>
      </c>
      <c r="R2425" s="35" t="s">
        <v>27</v>
      </c>
      <c r="S2425" s="35" t="s">
        <v>28503</v>
      </c>
      <c r="T2425" s="35">
        <v>0</v>
      </c>
      <c r="U2425" s="35">
        <v>0</v>
      </c>
      <c r="V2425" s="36">
        <v>1</v>
      </c>
      <c r="W2425" s="36">
        <v>1</v>
      </c>
      <c r="X2425" s="37" t="s">
        <v>65</v>
      </c>
    </row>
    <row r="2426" spans="1:24" ht="24" customHeight="1" x14ac:dyDescent="0.2">
      <c r="A2426" s="50" t="s">
        <v>3735</v>
      </c>
      <c r="B2426" s="60" t="s">
        <v>4642</v>
      </c>
      <c r="C2426" s="76" t="s">
        <v>4642</v>
      </c>
      <c r="D2426" s="61" t="s">
        <v>4643</v>
      </c>
      <c r="E2426" s="53">
        <v>886669.83</v>
      </c>
      <c r="F2426" s="26">
        <v>0.21</v>
      </c>
      <c r="G2426" s="53">
        <v>1555662.213</v>
      </c>
      <c r="H2426" s="67"/>
      <c r="I2426" s="68"/>
      <c r="J2426" s="69"/>
      <c r="K2426" s="69"/>
      <c r="L2426" s="69"/>
      <c r="M2426" s="69"/>
      <c r="N2426" s="69"/>
      <c r="O2426" s="35"/>
      <c r="P2426" s="35" t="s">
        <v>26268</v>
      </c>
      <c r="Q2426" s="36">
        <v>1</v>
      </c>
      <c r="R2426" s="35" t="s">
        <v>27</v>
      </c>
      <c r="S2426" s="35" t="s">
        <v>28504</v>
      </c>
      <c r="T2426" s="35">
        <v>0</v>
      </c>
      <c r="U2426" s="35">
        <v>0</v>
      </c>
      <c r="V2426" s="36">
        <v>1</v>
      </c>
      <c r="W2426" s="36">
        <v>1</v>
      </c>
      <c r="X2426" s="37" t="s">
        <v>65</v>
      </c>
    </row>
    <row r="2427" spans="1:24" ht="24" customHeight="1" x14ac:dyDescent="0.2">
      <c r="A2427" s="50" t="s">
        <v>3735</v>
      </c>
      <c r="B2427" s="60" t="s">
        <v>18820</v>
      </c>
      <c r="C2427" s="76" t="s">
        <v>18820</v>
      </c>
      <c r="D2427" s="61" t="s">
        <v>24018</v>
      </c>
      <c r="E2427" s="53">
        <v>886669.83</v>
      </c>
      <c r="F2427" s="26">
        <v>0.21</v>
      </c>
      <c r="G2427" s="53">
        <v>1555662.213</v>
      </c>
      <c r="H2427" s="67"/>
      <c r="I2427" s="68"/>
      <c r="J2427" s="69"/>
      <c r="K2427" s="69"/>
      <c r="L2427" s="69"/>
      <c r="M2427" s="69"/>
      <c r="N2427" s="69"/>
      <c r="O2427" s="35"/>
      <c r="P2427" s="35" t="s">
        <v>26269</v>
      </c>
      <c r="Q2427" s="36">
        <v>1</v>
      </c>
      <c r="R2427" s="35" t="s">
        <v>27</v>
      </c>
      <c r="S2427" s="35" t="s">
        <v>28503</v>
      </c>
      <c r="T2427" s="35">
        <v>0</v>
      </c>
      <c r="U2427" s="35">
        <v>0</v>
      </c>
      <c r="V2427" s="36">
        <v>1</v>
      </c>
      <c r="W2427" s="36">
        <v>1</v>
      </c>
      <c r="X2427" s="37" t="s">
        <v>65</v>
      </c>
    </row>
    <row r="2428" spans="1:24" ht="24" customHeight="1" x14ac:dyDescent="0.2">
      <c r="A2428" s="50" t="s">
        <v>3735</v>
      </c>
      <c r="B2428" s="60" t="s">
        <v>4644</v>
      </c>
      <c r="C2428" s="76" t="s">
        <v>4644</v>
      </c>
      <c r="D2428" s="61" t="s">
        <v>4645</v>
      </c>
      <c r="E2428" s="53">
        <v>1317508.5900000001</v>
      </c>
      <c r="F2428" s="26">
        <v>0.21</v>
      </c>
      <c r="G2428" s="53">
        <v>2311568.827</v>
      </c>
      <c r="H2428" s="67"/>
      <c r="I2428" s="68"/>
      <c r="J2428" s="69"/>
      <c r="K2428" s="69"/>
      <c r="L2428" s="69"/>
      <c r="M2428" s="69"/>
      <c r="N2428" s="69"/>
      <c r="O2428" s="35"/>
      <c r="P2428" s="35" t="s">
        <v>65</v>
      </c>
      <c r="Q2428" s="36">
        <v>1</v>
      </c>
      <c r="R2428" s="35" t="s">
        <v>27</v>
      </c>
      <c r="S2428" s="35" t="s">
        <v>28503</v>
      </c>
      <c r="T2428" s="35">
        <v>0</v>
      </c>
      <c r="U2428" s="35">
        <v>0</v>
      </c>
      <c r="V2428" s="36">
        <v>1</v>
      </c>
      <c r="W2428" s="36">
        <v>1</v>
      </c>
      <c r="X2428" s="37" t="s">
        <v>65</v>
      </c>
    </row>
    <row r="2429" spans="1:24" ht="24" customHeight="1" x14ac:dyDescent="0.2">
      <c r="A2429" s="50" t="s">
        <v>3735</v>
      </c>
      <c r="B2429" s="60" t="s">
        <v>4646</v>
      </c>
      <c r="C2429" s="76" t="s">
        <v>4646</v>
      </c>
      <c r="D2429" s="61" t="s">
        <v>4647</v>
      </c>
      <c r="E2429" s="53">
        <v>1119384.96</v>
      </c>
      <c r="F2429" s="26">
        <v>0.21</v>
      </c>
      <c r="G2429" s="53">
        <v>1963960.91</v>
      </c>
      <c r="H2429" s="67"/>
      <c r="I2429" s="68"/>
      <c r="J2429" s="69"/>
      <c r="K2429" s="69"/>
      <c r="L2429" s="69"/>
      <c r="M2429" s="69"/>
      <c r="N2429" s="69"/>
      <c r="O2429" s="35"/>
      <c r="P2429" s="35" t="s">
        <v>65</v>
      </c>
      <c r="Q2429" s="36">
        <v>1</v>
      </c>
      <c r="R2429" s="35" t="s">
        <v>27</v>
      </c>
      <c r="S2429" s="35" t="s">
        <v>28503</v>
      </c>
      <c r="T2429" s="35">
        <v>0</v>
      </c>
      <c r="U2429" s="35">
        <v>0</v>
      </c>
      <c r="V2429" s="36">
        <v>1</v>
      </c>
      <c r="W2429" s="36">
        <v>1</v>
      </c>
      <c r="X2429" s="37" t="s">
        <v>65</v>
      </c>
    </row>
    <row r="2430" spans="1:24" ht="24" customHeight="1" x14ac:dyDescent="0.2">
      <c r="A2430" s="50" t="s">
        <v>3735</v>
      </c>
      <c r="B2430" s="60" t="s">
        <v>4648</v>
      </c>
      <c r="C2430" s="76" t="s">
        <v>4648</v>
      </c>
      <c r="D2430" s="61" t="s">
        <v>4649</v>
      </c>
      <c r="E2430" s="53">
        <v>1357794.85</v>
      </c>
      <c r="F2430" s="26">
        <v>0.21</v>
      </c>
      <c r="G2430" s="53">
        <v>2382251.0610000002</v>
      </c>
      <c r="H2430" s="67"/>
      <c r="I2430" s="68"/>
      <c r="J2430" s="69"/>
      <c r="K2430" s="69"/>
      <c r="L2430" s="69"/>
      <c r="M2430" s="69"/>
      <c r="N2430" s="69"/>
      <c r="O2430" s="35"/>
      <c r="P2430" s="35" t="s">
        <v>65</v>
      </c>
      <c r="Q2430" s="36">
        <v>1</v>
      </c>
      <c r="R2430" s="35" t="s">
        <v>27</v>
      </c>
      <c r="S2430" s="35" t="s">
        <v>28503</v>
      </c>
      <c r="T2430" s="35">
        <v>0</v>
      </c>
      <c r="U2430" s="35">
        <v>0</v>
      </c>
      <c r="V2430" s="36">
        <v>1</v>
      </c>
      <c r="W2430" s="36">
        <v>1</v>
      </c>
      <c r="X2430" s="37" t="s">
        <v>65</v>
      </c>
    </row>
    <row r="2431" spans="1:24" ht="24" customHeight="1" x14ac:dyDescent="0.2">
      <c r="A2431" s="50" t="s">
        <v>3735</v>
      </c>
      <c r="B2431" s="60" t="s">
        <v>18828</v>
      </c>
      <c r="C2431" s="76" t="s">
        <v>18828</v>
      </c>
      <c r="D2431" s="61" t="s">
        <v>24019</v>
      </c>
      <c r="E2431" s="53">
        <v>1575017.1</v>
      </c>
      <c r="F2431" s="26">
        <v>0.21</v>
      </c>
      <c r="G2431" s="53">
        <v>2763367.5079999999</v>
      </c>
      <c r="H2431" s="67"/>
      <c r="I2431" s="68"/>
      <c r="J2431" s="69"/>
      <c r="K2431" s="69"/>
      <c r="L2431" s="69"/>
      <c r="M2431" s="69"/>
      <c r="N2431" s="69"/>
      <c r="O2431" s="35"/>
      <c r="P2431" s="35" t="s">
        <v>65</v>
      </c>
      <c r="Q2431" s="36">
        <v>1</v>
      </c>
      <c r="R2431" s="35" t="s">
        <v>27</v>
      </c>
      <c r="S2431" s="35" t="s">
        <v>28503</v>
      </c>
      <c r="T2431" s="35">
        <v>0</v>
      </c>
      <c r="U2431" s="35">
        <v>0</v>
      </c>
      <c r="V2431" s="36">
        <v>1</v>
      </c>
      <c r="W2431" s="36">
        <v>1</v>
      </c>
      <c r="X2431" s="37" t="s">
        <v>65</v>
      </c>
    </row>
    <row r="2432" spans="1:24" ht="24" customHeight="1" x14ac:dyDescent="0.2">
      <c r="A2432" s="50" t="s">
        <v>3735</v>
      </c>
      <c r="B2432" s="60" t="s">
        <v>4656</v>
      </c>
      <c r="C2432" s="76" t="s">
        <v>4656</v>
      </c>
      <c r="D2432" s="61" t="s">
        <v>4657</v>
      </c>
      <c r="E2432" s="53">
        <v>892091.05</v>
      </c>
      <c r="F2432" s="26">
        <v>0.21</v>
      </c>
      <c r="G2432" s="53">
        <v>1565173.7439999999</v>
      </c>
      <c r="H2432" s="67"/>
      <c r="I2432" s="68"/>
      <c r="J2432" s="69"/>
      <c r="K2432" s="69"/>
      <c r="L2432" s="69"/>
      <c r="M2432" s="69"/>
      <c r="N2432" s="69"/>
      <c r="O2432" s="35"/>
      <c r="P2432" s="35" t="s">
        <v>65</v>
      </c>
      <c r="Q2432" s="36">
        <v>1</v>
      </c>
      <c r="R2432" s="35" t="s">
        <v>27</v>
      </c>
      <c r="S2432" s="35" t="s">
        <v>28503</v>
      </c>
      <c r="T2432" s="35">
        <v>0</v>
      </c>
      <c r="U2432" s="35">
        <v>0</v>
      </c>
      <c r="V2432" s="36">
        <v>1</v>
      </c>
      <c r="W2432" s="36">
        <v>1</v>
      </c>
      <c r="X2432" s="37" t="s">
        <v>65</v>
      </c>
    </row>
    <row r="2433" spans="1:24" ht="24" customHeight="1" x14ac:dyDescent="0.2">
      <c r="A2433" s="50" t="s">
        <v>3735</v>
      </c>
      <c r="B2433" s="60" t="s">
        <v>4660</v>
      </c>
      <c r="C2433" s="76" t="s">
        <v>4660</v>
      </c>
      <c r="D2433" s="61" t="s">
        <v>4661</v>
      </c>
      <c r="E2433" s="53">
        <v>578032.65</v>
      </c>
      <c r="F2433" s="26">
        <v>0.21</v>
      </c>
      <c r="G2433" s="53">
        <v>1014158.281</v>
      </c>
      <c r="H2433" s="67"/>
      <c r="I2433" s="68"/>
      <c r="J2433" s="69"/>
      <c r="K2433" s="69"/>
      <c r="L2433" s="69"/>
      <c r="M2433" s="69"/>
      <c r="N2433" s="69"/>
      <c r="O2433" s="35"/>
      <c r="P2433" s="35" t="s">
        <v>26270</v>
      </c>
      <c r="Q2433" s="36">
        <v>1</v>
      </c>
      <c r="R2433" s="35" t="s">
        <v>27</v>
      </c>
      <c r="S2433" s="35" t="s">
        <v>28504</v>
      </c>
      <c r="T2433" s="35">
        <v>0</v>
      </c>
      <c r="U2433" s="35">
        <v>0</v>
      </c>
      <c r="V2433" s="36">
        <v>1</v>
      </c>
      <c r="W2433" s="36">
        <v>1</v>
      </c>
      <c r="X2433" s="37" t="s">
        <v>65</v>
      </c>
    </row>
    <row r="2434" spans="1:24" ht="24" customHeight="1" x14ac:dyDescent="0.2">
      <c r="A2434" s="50" t="s">
        <v>3735</v>
      </c>
      <c r="B2434" s="60" t="s">
        <v>4662</v>
      </c>
      <c r="C2434" s="76" t="s">
        <v>4662</v>
      </c>
      <c r="D2434" s="61" t="s">
        <v>4663</v>
      </c>
      <c r="E2434" s="53">
        <v>578032.65</v>
      </c>
      <c r="F2434" s="26">
        <v>0.21</v>
      </c>
      <c r="G2434" s="53">
        <v>1014158.281</v>
      </c>
      <c r="H2434" s="67"/>
      <c r="I2434" s="68"/>
      <c r="J2434" s="69"/>
      <c r="K2434" s="69"/>
      <c r="L2434" s="69"/>
      <c r="M2434" s="69"/>
      <c r="N2434" s="69"/>
      <c r="O2434" s="35"/>
      <c r="P2434" s="35" t="s">
        <v>26271</v>
      </c>
      <c r="Q2434" s="36">
        <v>1</v>
      </c>
      <c r="R2434" s="35" t="s">
        <v>27</v>
      </c>
      <c r="S2434" s="35" t="s">
        <v>28503</v>
      </c>
      <c r="T2434" s="35">
        <v>0</v>
      </c>
      <c r="U2434" s="35">
        <v>0</v>
      </c>
      <c r="V2434" s="36">
        <v>1</v>
      </c>
      <c r="W2434" s="36">
        <v>1</v>
      </c>
      <c r="X2434" s="37" t="s">
        <v>65</v>
      </c>
    </row>
    <row r="2435" spans="1:24" ht="24" customHeight="1" x14ac:dyDescent="0.2">
      <c r="A2435" s="50" t="s">
        <v>3735</v>
      </c>
      <c r="B2435" s="60" t="s">
        <v>4664</v>
      </c>
      <c r="C2435" s="76" t="s">
        <v>4664</v>
      </c>
      <c r="D2435" s="61" t="s">
        <v>4665</v>
      </c>
      <c r="E2435" s="53">
        <v>578032.65</v>
      </c>
      <c r="F2435" s="26">
        <v>0.21</v>
      </c>
      <c r="G2435" s="53">
        <v>1014158.281</v>
      </c>
      <c r="H2435" s="67"/>
      <c r="I2435" s="68"/>
      <c r="J2435" s="69"/>
      <c r="K2435" s="69"/>
      <c r="L2435" s="69"/>
      <c r="M2435" s="69"/>
      <c r="N2435" s="69"/>
      <c r="O2435" s="35"/>
      <c r="P2435" s="35" t="s">
        <v>26271</v>
      </c>
      <c r="Q2435" s="36">
        <v>1</v>
      </c>
      <c r="R2435" s="35" t="s">
        <v>27</v>
      </c>
      <c r="S2435" s="35" t="s">
        <v>28504</v>
      </c>
      <c r="T2435" s="35">
        <v>0</v>
      </c>
      <c r="U2435" s="35">
        <v>0</v>
      </c>
      <c r="V2435" s="36">
        <v>1</v>
      </c>
      <c r="W2435" s="36">
        <v>1</v>
      </c>
      <c r="X2435" s="37" t="s">
        <v>65</v>
      </c>
    </row>
    <row r="2436" spans="1:24" ht="24" customHeight="1" x14ac:dyDescent="0.2">
      <c r="A2436" s="50" t="s">
        <v>3735</v>
      </c>
      <c r="B2436" s="60" t="s">
        <v>4668</v>
      </c>
      <c r="C2436" s="76" t="s">
        <v>4668</v>
      </c>
      <c r="D2436" s="61" t="s">
        <v>4669</v>
      </c>
      <c r="E2436" s="53">
        <v>602129.80000000005</v>
      </c>
      <c r="F2436" s="26">
        <v>0.21</v>
      </c>
      <c r="G2436" s="53">
        <v>1056436.7339999999</v>
      </c>
      <c r="H2436" s="67"/>
      <c r="I2436" s="68"/>
      <c r="J2436" s="69"/>
      <c r="K2436" s="69"/>
      <c r="L2436" s="69"/>
      <c r="M2436" s="69"/>
      <c r="N2436" s="69"/>
      <c r="O2436" s="35"/>
      <c r="P2436" s="35" t="s">
        <v>65</v>
      </c>
      <c r="Q2436" s="36">
        <v>1</v>
      </c>
      <c r="R2436" s="35" t="s">
        <v>9849</v>
      </c>
      <c r="S2436" s="35" t="s">
        <v>28503</v>
      </c>
      <c r="T2436" s="35">
        <v>0</v>
      </c>
      <c r="U2436" s="35">
        <v>0</v>
      </c>
      <c r="V2436" s="36">
        <v>1</v>
      </c>
      <c r="W2436" s="36">
        <v>1</v>
      </c>
      <c r="X2436" s="37" t="s">
        <v>65</v>
      </c>
    </row>
    <row r="2437" spans="1:24" ht="24" customHeight="1" x14ac:dyDescent="0.2">
      <c r="A2437" s="50" t="s">
        <v>3735</v>
      </c>
      <c r="B2437" s="60" t="s">
        <v>4672</v>
      </c>
      <c r="C2437" s="76" t="s">
        <v>4672</v>
      </c>
      <c r="D2437" s="61" t="s">
        <v>4673</v>
      </c>
      <c r="E2437" s="53">
        <v>672008.98</v>
      </c>
      <c r="F2437" s="26">
        <v>0.21</v>
      </c>
      <c r="G2437" s="53">
        <v>1179039.754</v>
      </c>
      <c r="H2437" s="67"/>
      <c r="I2437" s="68"/>
      <c r="J2437" s="69"/>
      <c r="K2437" s="69"/>
      <c r="L2437" s="69"/>
      <c r="M2437" s="69"/>
      <c r="N2437" s="69"/>
      <c r="O2437" s="35"/>
      <c r="P2437" s="35" t="s">
        <v>65</v>
      </c>
      <c r="Q2437" s="36">
        <v>1</v>
      </c>
      <c r="R2437" s="35" t="s">
        <v>9849</v>
      </c>
      <c r="S2437" s="35" t="s">
        <v>28503</v>
      </c>
      <c r="T2437" s="35">
        <v>0</v>
      </c>
      <c r="U2437" s="35">
        <v>0</v>
      </c>
      <c r="V2437" s="36">
        <v>1</v>
      </c>
      <c r="W2437" s="36">
        <v>1</v>
      </c>
      <c r="X2437" s="37" t="s">
        <v>65</v>
      </c>
    </row>
    <row r="2438" spans="1:24" ht="24" customHeight="1" x14ac:dyDescent="0.2">
      <c r="A2438" s="50" t="s">
        <v>3735</v>
      </c>
      <c r="B2438" s="60" t="s">
        <v>18830</v>
      </c>
      <c r="C2438" s="76" t="s">
        <v>18830</v>
      </c>
      <c r="D2438" s="61" t="s">
        <v>24020</v>
      </c>
      <c r="E2438" s="53">
        <v>903803.93</v>
      </c>
      <c r="F2438" s="26">
        <v>0.21</v>
      </c>
      <c r="G2438" s="53">
        <v>1585723.997</v>
      </c>
      <c r="H2438" s="67"/>
      <c r="I2438" s="68"/>
      <c r="J2438" s="69"/>
      <c r="K2438" s="69"/>
      <c r="L2438" s="69"/>
      <c r="M2438" s="69"/>
      <c r="N2438" s="69"/>
      <c r="O2438" s="35"/>
      <c r="P2438" s="35" t="s">
        <v>26272</v>
      </c>
      <c r="Q2438" s="36">
        <v>1</v>
      </c>
      <c r="R2438" s="35" t="s">
        <v>9849</v>
      </c>
      <c r="S2438" s="35" t="s">
        <v>28503</v>
      </c>
      <c r="T2438" s="35">
        <v>0</v>
      </c>
      <c r="U2438" s="35">
        <v>0</v>
      </c>
      <c r="V2438" s="36">
        <v>1</v>
      </c>
      <c r="W2438" s="36">
        <v>1</v>
      </c>
      <c r="X2438" s="37" t="s">
        <v>65</v>
      </c>
    </row>
    <row r="2439" spans="1:24" ht="24" customHeight="1" x14ac:dyDescent="0.2">
      <c r="A2439" s="50" t="s">
        <v>3735</v>
      </c>
      <c r="B2439" s="60" t="s">
        <v>4678</v>
      </c>
      <c r="C2439" s="76" t="s">
        <v>4678</v>
      </c>
      <c r="D2439" s="61" t="s">
        <v>4679</v>
      </c>
      <c r="E2439" s="53">
        <v>793141.18</v>
      </c>
      <c r="F2439" s="26">
        <v>0.21</v>
      </c>
      <c r="G2439" s="53">
        <v>1391566.199</v>
      </c>
      <c r="H2439" s="67"/>
      <c r="I2439" s="68"/>
      <c r="J2439" s="69"/>
      <c r="K2439" s="69"/>
      <c r="L2439" s="69"/>
      <c r="M2439" s="69"/>
      <c r="N2439" s="69"/>
      <c r="O2439" s="35"/>
      <c r="P2439" s="35" t="s">
        <v>65</v>
      </c>
      <c r="Q2439" s="36">
        <v>1</v>
      </c>
      <c r="R2439" s="35" t="s">
        <v>9849</v>
      </c>
      <c r="S2439" s="35" t="s">
        <v>28503</v>
      </c>
      <c r="T2439" s="35">
        <v>0</v>
      </c>
      <c r="U2439" s="35">
        <v>0</v>
      </c>
      <c r="V2439" s="36">
        <v>1</v>
      </c>
      <c r="W2439" s="36">
        <v>1</v>
      </c>
      <c r="X2439" s="37" t="s">
        <v>65</v>
      </c>
    </row>
    <row r="2440" spans="1:24" ht="24" customHeight="1" x14ac:dyDescent="0.2">
      <c r="A2440" s="50" t="s">
        <v>3735</v>
      </c>
      <c r="B2440" s="60" t="s">
        <v>4680</v>
      </c>
      <c r="C2440" s="76" t="s">
        <v>4680</v>
      </c>
      <c r="D2440" s="61" t="s">
        <v>4681</v>
      </c>
      <c r="E2440" s="53">
        <v>793141.18</v>
      </c>
      <c r="F2440" s="26">
        <v>0.21</v>
      </c>
      <c r="G2440" s="53">
        <v>1391566.199</v>
      </c>
      <c r="H2440" s="67"/>
      <c r="I2440" s="68"/>
      <c r="J2440" s="69"/>
      <c r="K2440" s="69"/>
      <c r="L2440" s="69"/>
      <c r="M2440" s="69"/>
      <c r="N2440" s="69"/>
      <c r="O2440" s="35"/>
      <c r="P2440" s="35" t="s">
        <v>26273</v>
      </c>
      <c r="Q2440" s="36">
        <v>1</v>
      </c>
      <c r="R2440" s="35" t="s">
        <v>27</v>
      </c>
      <c r="S2440" s="35" t="s">
        <v>28504</v>
      </c>
      <c r="T2440" s="35">
        <v>0</v>
      </c>
      <c r="U2440" s="35">
        <v>0</v>
      </c>
      <c r="V2440" s="36">
        <v>1</v>
      </c>
      <c r="W2440" s="36">
        <v>1</v>
      </c>
      <c r="X2440" s="37" t="s">
        <v>65</v>
      </c>
    </row>
    <row r="2441" spans="1:24" ht="24" customHeight="1" x14ac:dyDescent="0.2">
      <c r="A2441" s="50" t="s">
        <v>3735</v>
      </c>
      <c r="B2441" s="60" t="s">
        <v>4682</v>
      </c>
      <c r="C2441" s="76" t="s">
        <v>4682</v>
      </c>
      <c r="D2441" s="61" t="s">
        <v>4683</v>
      </c>
      <c r="E2441" s="53">
        <v>712295.19</v>
      </c>
      <c r="F2441" s="26">
        <v>0.21</v>
      </c>
      <c r="G2441" s="53">
        <v>1249721.916</v>
      </c>
      <c r="H2441" s="67"/>
      <c r="I2441" s="68"/>
      <c r="J2441" s="69"/>
      <c r="K2441" s="69"/>
      <c r="L2441" s="69"/>
      <c r="M2441" s="69"/>
      <c r="N2441" s="69"/>
      <c r="O2441" s="35"/>
      <c r="P2441" s="35" t="s">
        <v>26274</v>
      </c>
      <c r="Q2441" s="36">
        <v>1</v>
      </c>
      <c r="R2441" s="35" t="s">
        <v>27</v>
      </c>
      <c r="S2441" s="35" t="s">
        <v>28504</v>
      </c>
      <c r="T2441" s="35">
        <v>0</v>
      </c>
      <c r="U2441" s="35">
        <v>0</v>
      </c>
      <c r="V2441" s="36">
        <v>1</v>
      </c>
      <c r="W2441" s="36">
        <v>1</v>
      </c>
      <c r="X2441" s="37" t="s">
        <v>65</v>
      </c>
    </row>
    <row r="2442" spans="1:24" ht="24" customHeight="1" x14ac:dyDescent="0.2">
      <c r="A2442" s="50" t="s">
        <v>3735</v>
      </c>
      <c r="B2442" s="60" t="s">
        <v>4684</v>
      </c>
      <c r="C2442" s="76" t="s">
        <v>4684</v>
      </c>
      <c r="D2442" s="61" t="s">
        <v>4685</v>
      </c>
      <c r="E2442" s="53">
        <v>821714.53</v>
      </c>
      <c r="F2442" s="26">
        <v>0.21</v>
      </c>
      <c r="G2442" s="53">
        <v>1441698.145</v>
      </c>
      <c r="H2442" s="67"/>
      <c r="I2442" s="68"/>
      <c r="J2442" s="69"/>
      <c r="K2442" s="69"/>
      <c r="L2442" s="69"/>
      <c r="M2442" s="69"/>
      <c r="N2442" s="69"/>
      <c r="O2442" s="35"/>
      <c r="P2442" s="35" t="s">
        <v>26274</v>
      </c>
      <c r="Q2442" s="36">
        <v>1</v>
      </c>
      <c r="R2442" s="35" t="s">
        <v>27</v>
      </c>
      <c r="S2442" s="35" t="s">
        <v>28503</v>
      </c>
      <c r="T2442" s="35">
        <v>0</v>
      </c>
      <c r="U2442" s="35">
        <v>0</v>
      </c>
      <c r="V2442" s="36">
        <v>1</v>
      </c>
      <c r="W2442" s="36">
        <v>1</v>
      </c>
      <c r="X2442" s="37" t="s">
        <v>65</v>
      </c>
    </row>
    <row r="2443" spans="1:24" ht="24" customHeight="1" x14ac:dyDescent="0.2">
      <c r="A2443" s="50" t="s">
        <v>3735</v>
      </c>
      <c r="B2443" s="60" t="s">
        <v>4686</v>
      </c>
      <c r="C2443" s="76" t="s">
        <v>4686</v>
      </c>
      <c r="D2443" s="61" t="s">
        <v>4687</v>
      </c>
      <c r="E2443" s="53">
        <v>712295.19</v>
      </c>
      <c r="F2443" s="26">
        <v>0.21</v>
      </c>
      <c r="G2443" s="53">
        <v>1249721.916</v>
      </c>
      <c r="H2443" s="67"/>
      <c r="I2443" s="68"/>
      <c r="J2443" s="69"/>
      <c r="K2443" s="69"/>
      <c r="L2443" s="69"/>
      <c r="M2443" s="69"/>
      <c r="N2443" s="69"/>
      <c r="O2443" s="35"/>
      <c r="P2443" s="35" t="s">
        <v>26275</v>
      </c>
      <c r="Q2443" s="36">
        <v>1</v>
      </c>
      <c r="R2443" s="35" t="s">
        <v>27</v>
      </c>
      <c r="S2443" s="35" t="s">
        <v>28504</v>
      </c>
      <c r="T2443" s="35">
        <v>0</v>
      </c>
      <c r="U2443" s="35">
        <v>0</v>
      </c>
      <c r="V2443" s="36">
        <v>1</v>
      </c>
      <c r="W2443" s="36">
        <v>1</v>
      </c>
      <c r="X2443" s="37" t="s">
        <v>65</v>
      </c>
    </row>
    <row r="2444" spans="1:24" ht="24" customHeight="1" x14ac:dyDescent="0.2">
      <c r="A2444" s="50" t="s">
        <v>3735</v>
      </c>
      <c r="B2444" s="60" t="s">
        <v>4688</v>
      </c>
      <c r="C2444" s="76" t="s">
        <v>4688</v>
      </c>
      <c r="D2444" s="61" t="s">
        <v>4689</v>
      </c>
      <c r="E2444" s="53">
        <v>900247.8</v>
      </c>
      <c r="F2444" s="26">
        <v>0.21</v>
      </c>
      <c r="G2444" s="53">
        <v>1579484.7649999999</v>
      </c>
      <c r="H2444" s="67"/>
      <c r="I2444" s="68"/>
      <c r="J2444" s="69"/>
      <c r="K2444" s="69"/>
      <c r="L2444" s="69"/>
      <c r="M2444" s="69"/>
      <c r="N2444" s="69"/>
      <c r="O2444" s="35"/>
      <c r="P2444" s="35" t="s">
        <v>26274</v>
      </c>
      <c r="Q2444" s="36">
        <v>1</v>
      </c>
      <c r="R2444" s="35" t="s">
        <v>27</v>
      </c>
      <c r="S2444" s="35" t="s">
        <v>28503</v>
      </c>
      <c r="T2444" s="35">
        <v>0</v>
      </c>
      <c r="U2444" s="35">
        <v>0</v>
      </c>
      <c r="V2444" s="36">
        <v>1</v>
      </c>
      <c r="W2444" s="36">
        <v>1</v>
      </c>
      <c r="X2444" s="37" t="s">
        <v>65</v>
      </c>
    </row>
    <row r="2445" spans="1:24" ht="24" customHeight="1" x14ac:dyDescent="0.2">
      <c r="A2445" s="50" t="s">
        <v>3735</v>
      </c>
      <c r="B2445" s="60" t="s">
        <v>4690</v>
      </c>
      <c r="C2445" s="76" t="s">
        <v>4690</v>
      </c>
      <c r="D2445" s="61" t="s">
        <v>4691</v>
      </c>
      <c r="E2445" s="53">
        <v>1119484.4099999999</v>
      </c>
      <c r="F2445" s="26">
        <v>0.21</v>
      </c>
      <c r="G2445" s="53">
        <v>1964135.392</v>
      </c>
      <c r="H2445" s="67"/>
      <c r="I2445" s="68"/>
      <c r="J2445" s="69"/>
      <c r="K2445" s="69"/>
      <c r="L2445" s="69"/>
      <c r="M2445" s="69"/>
      <c r="N2445" s="69"/>
      <c r="O2445" s="35"/>
      <c r="P2445" s="35" t="s">
        <v>26274</v>
      </c>
      <c r="Q2445" s="36">
        <v>1</v>
      </c>
      <c r="R2445" s="35" t="s">
        <v>27</v>
      </c>
      <c r="S2445" s="35" t="s">
        <v>28503</v>
      </c>
      <c r="T2445" s="35">
        <v>0</v>
      </c>
      <c r="U2445" s="35">
        <v>0</v>
      </c>
      <c r="V2445" s="36">
        <v>1</v>
      </c>
      <c r="W2445" s="36">
        <v>1</v>
      </c>
      <c r="X2445" s="37" t="s">
        <v>65</v>
      </c>
    </row>
    <row r="2446" spans="1:24" ht="24" customHeight="1" x14ac:dyDescent="0.2">
      <c r="A2446" s="50" t="s">
        <v>3735</v>
      </c>
      <c r="B2446" s="60" t="s">
        <v>4696</v>
      </c>
      <c r="C2446" s="76" t="s">
        <v>4696</v>
      </c>
      <c r="D2446" s="61" t="s">
        <v>4697</v>
      </c>
      <c r="E2446" s="53">
        <v>873290.83</v>
      </c>
      <c r="F2446" s="26">
        <v>0.21</v>
      </c>
      <c r="G2446" s="53">
        <v>1532188.757</v>
      </c>
      <c r="H2446" s="67"/>
      <c r="I2446" s="68"/>
      <c r="J2446" s="69"/>
      <c r="K2446" s="69"/>
      <c r="L2446" s="69"/>
      <c r="M2446" s="69"/>
      <c r="N2446" s="69"/>
      <c r="O2446" s="35"/>
      <c r="P2446" s="35" t="s">
        <v>65</v>
      </c>
      <c r="Q2446" s="36">
        <v>1</v>
      </c>
      <c r="R2446" s="35" t="s">
        <v>27</v>
      </c>
      <c r="S2446" s="35" t="s">
        <v>28503</v>
      </c>
      <c r="T2446" s="35">
        <v>0</v>
      </c>
      <c r="U2446" s="35">
        <v>0</v>
      </c>
      <c r="V2446" s="36">
        <v>1</v>
      </c>
      <c r="W2446" s="36">
        <v>1</v>
      </c>
      <c r="X2446" s="37" t="s">
        <v>65</v>
      </c>
    </row>
    <row r="2447" spans="1:24" ht="24" customHeight="1" x14ac:dyDescent="0.2">
      <c r="A2447" s="50" t="s">
        <v>3735</v>
      </c>
      <c r="B2447" s="60" t="s">
        <v>4700</v>
      </c>
      <c r="C2447" s="76" t="s">
        <v>4700</v>
      </c>
      <c r="D2447" s="61" t="s">
        <v>4701</v>
      </c>
      <c r="E2447" s="53">
        <v>1554724.81</v>
      </c>
      <c r="F2447" s="26">
        <v>0.21</v>
      </c>
      <c r="G2447" s="53">
        <v>2727764.6740000001</v>
      </c>
      <c r="H2447" s="67"/>
      <c r="I2447" s="68"/>
      <c r="J2447" s="69"/>
      <c r="K2447" s="69"/>
      <c r="L2447" s="69"/>
      <c r="M2447" s="69"/>
      <c r="N2447" s="69"/>
      <c r="O2447" s="35"/>
      <c r="P2447" s="35" t="s">
        <v>65</v>
      </c>
      <c r="Q2447" s="36">
        <v>1</v>
      </c>
      <c r="R2447" s="35" t="s">
        <v>9849</v>
      </c>
      <c r="S2447" s="35" t="s">
        <v>28503</v>
      </c>
      <c r="T2447" s="35">
        <v>0</v>
      </c>
      <c r="U2447" s="35">
        <v>0</v>
      </c>
      <c r="V2447" s="36">
        <v>1</v>
      </c>
      <c r="W2447" s="36">
        <v>1</v>
      </c>
      <c r="X2447" s="37" t="s">
        <v>65</v>
      </c>
    </row>
    <row r="2448" spans="1:24" ht="24" customHeight="1" x14ac:dyDescent="0.2">
      <c r="A2448" s="50" t="s">
        <v>3735</v>
      </c>
      <c r="B2448" s="60" t="s">
        <v>4704</v>
      </c>
      <c r="C2448" s="76" t="s">
        <v>4704</v>
      </c>
      <c r="D2448" s="61" t="s">
        <v>4705</v>
      </c>
      <c r="E2448" s="53">
        <v>1565293.71</v>
      </c>
      <c r="F2448" s="26">
        <v>0.21</v>
      </c>
      <c r="G2448" s="53">
        <v>2746307.8149999999</v>
      </c>
      <c r="H2448" s="67"/>
      <c r="I2448" s="68"/>
      <c r="J2448" s="69"/>
      <c r="K2448" s="69"/>
      <c r="L2448" s="69"/>
      <c r="M2448" s="69"/>
      <c r="N2448" s="69"/>
      <c r="O2448" s="35"/>
      <c r="P2448" s="35" t="s">
        <v>26276</v>
      </c>
      <c r="Q2448" s="36">
        <v>1</v>
      </c>
      <c r="R2448" s="35" t="s">
        <v>27</v>
      </c>
      <c r="S2448" s="35" t="s">
        <v>28504</v>
      </c>
      <c r="T2448" s="35">
        <v>0</v>
      </c>
      <c r="U2448" s="35">
        <v>0</v>
      </c>
      <c r="V2448" s="36">
        <v>1</v>
      </c>
      <c r="W2448" s="36">
        <v>1</v>
      </c>
      <c r="X2448" s="37" t="s">
        <v>65</v>
      </c>
    </row>
    <row r="2449" spans="1:24" ht="24" customHeight="1" x14ac:dyDescent="0.2">
      <c r="A2449" s="50" t="s">
        <v>3735</v>
      </c>
      <c r="B2449" s="60" t="s">
        <v>4708</v>
      </c>
      <c r="C2449" s="76" t="s">
        <v>4708</v>
      </c>
      <c r="D2449" s="61" t="s">
        <v>4709</v>
      </c>
      <c r="E2449" s="53">
        <v>342731.28</v>
      </c>
      <c r="F2449" s="26">
        <v>0.21</v>
      </c>
      <c r="G2449" s="53">
        <v>601322.03599999996</v>
      </c>
      <c r="H2449" s="67"/>
      <c r="I2449" s="68"/>
      <c r="J2449" s="69"/>
      <c r="K2449" s="69"/>
      <c r="L2449" s="69"/>
      <c r="M2449" s="69"/>
      <c r="N2449" s="69"/>
      <c r="O2449" s="35"/>
      <c r="P2449" s="35" t="s">
        <v>26277</v>
      </c>
      <c r="Q2449" s="36">
        <v>1</v>
      </c>
      <c r="R2449" s="35" t="s">
        <v>27</v>
      </c>
      <c r="S2449" s="35" t="s">
        <v>28503</v>
      </c>
      <c r="T2449" s="35">
        <v>0</v>
      </c>
      <c r="U2449" s="35">
        <v>0</v>
      </c>
      <c r="V2449" s="36">
        <v>1</v>
      </c>
      <c r="W2449" s="36">
        <v>1</v>
      </c>
      <c r="X2449" s="37" t="s">
        <v>65</v>
      </c>
    </row>
    <row r="2450" spans="1:24" ht="24" customHeight="1" x14ac:dyDescent="0.2">
      <c r="A2450" s="50" t="s">
        <v>3735</v>
      </c>
      <c r="B2450" s="60" t="s">
        <v>4710</v>
      </c>
      <c r="C2450" s="76" t="s">
        <v>4710</v>
      </c>
      <c r="D2450" s="61" t="s">
        <v>24021</v>
      </c>
      <c r="E2450" s="53">
        <v>141325.03</v>
      </c>
      <c r="F2450" s="26">
        <v>0.21</v>
      </c>
      <c r="G2450" s="53">
        <v>247954.761</v>
      </c>
      <c r="H2450" s="67"/>
      <c r="I2450" s="68"/>
      <c r="J2450" s="69"/>
      <c r="K2450" s="69"/>
      <c r="L2450" s="69"/>
      <c r="M2450" s="69"/>
      <c r="N2450" s="69"/>
      <c r="O2450" s="35"/>
      <c r="P2450" s="35" t="s">
        <v>26278</v>
      </c>
      <c r="Q2450" s="36">
        <v>1</v>
      </c>
      <c r="R2450" s="35" t="s">
        <v>27</v>
      </c>
      <c r="S2450" s="35" t="s">
        <v>28504</v>
      </c>
      <c r="T2450" s="35">
        <v>0</v>
      </c>
      <c r="U2450" s="35">
        <v>0</v>
      </c>
      <c r="V2450" s="36">
        <v>1</v>
      </c>
      <c r="W2450" s="36">
        <v>1</v>
      </c>
      <c r="X2450" s="37" t="s">
        <v>65</v>
      </c>
    </row>
    <row r="2451" spans="1:24" ht="24" customHeight="1" x14ac:dyDescent="0.2">
      <c r="A2451" s="50" t="s">
        <v>3735</v>
      </c>
      <c r="B2451" s="60" t="s">
        <v>4712</v>
      </c>
      <c r="C2451" s="76" t="s">
        <v>4712</v>
      </c>
      <c r="D2451" s="61" t="s">
        <v>4713</v>
      </c>
      <c r="E2451" s="53">
        <v>320698.27</v>
      </c>
      <c r="F2451" s="26">
        <v>0.21</v>
      </c>
      <c r="G2451" s="53">
        <v>562665.11300000001</v>
      </c>
      <c r="H2451" s="67"/>
      <c r="I2451" s="68"/>
      <c r="J2451" s="69"/>
      <c r="K2451" s="69"/>
      <c r="L2451" s="69"/>
      <c r="M2451" s="69"/>
      <c r="N2451" s="69"/>
      <c r="O2451" s="35"/>
      <c r="P2451" s="35" t="s">
        <v>26279</v>
      </c>
      <c r="Q2451" s="36">
        <v>1</v>
      </c>
      <c r="R2451" s="35" t="s">
        <v>27</v>
      </c>
      <c r="S2451" s="35" t="s">
        <v>28503</v>
      </c>
      <c r="T2451" s="35">
        <v>0</v>
      </c>
      <c r="U2451" s="35">
        <v>0</v>
      </c>
      <c r="V2451" s="36">
        <v>1</v>
      </c>
      <c r="W2451" s="36">
        <v>1</v>
      </c>
      <c r="X2451" s="37" t="s">
        <v>65</v>
      </c>
    </row>
    <row r="2452" spans="1:24" ht="24" customHeight="1" x14ac:dyDescent="0.2">
      <c r="A2452" s="50" t="s">
        <v>3735</v>
      </c>
      <c r="B2452" s="60" t="s">
        <v>4714</v>
      </c>
      <c r="C2452" s="76" t="s">
        <v>4714</v>
      </c>
      <c r="D2452" s="61" t="s">
        <v>4715</v>
      </c>
      <c r="E2452" s="53">
        <v>320698.27</v>
      </c>
      <c r="F2452" s="26">
        <v>0.21</v>
      </c>
      <c r="G2452" s="53">
        <v>562665.11300000001</v>
      </c>
      <c r="H2452" s="67"/>
      <c r="I2452" s="68"/>
      <c r="J2452" s="69"/>
      <c r="K2452" s="69"/>
      <c r="L2452" s="69"/>
      <c r="M2452" s="69"/>
      <c r="N2452" s="69"/>
      <c r="O2452" s="35"/>
      <c r="P2452" s="35" t="s">
        <v>26280</v>
      </c>
      <c r="Q2452" s="36">
        <v>1</v>
      </c>
      <c r="R2452" s="35" t="s">
        <v>27</v>
      </c>
      <c r="S2452" s="35" t="s">
        <v>28504</v>
      </c>
      <c r="T2452" s="35">
        <v>0</v>
      </c>
      <c r="U2452" s="35">
        <v>0</v>
      </c>
      <c r="V2452" s="36">
        <v>1</v>
      </c>
      <c r="W2452" s="36">
        <v>1</v>
      </c>
      <c r="X2452" s="37" t="s">
        <v>65</v>
      </c>
    </row>
    <row r="2453" spans="1:24" ht="24" customHeight="1" x14ac:dyDescent="0.2">
      <c r="A2453" s="50" t="s">
        <v>3735</v>
      </c>
      <c r="B2453" s="60" t="s">
        <v>4716</v>
      </c>
      <c r="C2453" s="76" t="s">
        <v>4716</v>
      </c>
      <c r="D2453" s="61" t="s">
        <v>4717</v>
      </c>
      <c r="E2453" s="53">
        <v>320698.27</v>
      </c>
      <c r="F2453" s="26">
        <v>0.21</v>
      </c>
      <c r="G2453" s="53">
        <v>562665.11300000001</v>
      </c>
      <c r="H2453" s="67"/>
      <c r="I2453" s="68"/>
      <c r="J2453" s="69"/>
      <c r="K2453" s="69"/>
      <c r="L2453" s="69"/>
      <c r="M2453" s="69"/>
      <c r="N2453" s="69"/>
      <c r="O2453" s="35"/>
      <c r="P2453" s="35" t="s">
        <v>26281</v>
      </c>
      <c r="Q2453" s="36">
        <v>1</v>
      </c>
      <c r="R2453" s="35" t="s">
        <v>27</v>
      </c>
      <c r="S2453" s="35" t="s">
        <v>28504</v>
      </c>
      <c r="T2453" s="35">
        <v>0</v>
      </c>
      <c r="U2453" s="35">
        <v>0</v>
      </c>
      <c r="V2453" s="36">
        <v>1</v>
      </c>
      <c r="W2453" s="36">
        <v>1</v>
      </c>
      <c r="X2453" s="37" t="s">
        <v>65</v>
      </c>
    </row>
    <row r="2454" spans="1:24" ht="24" customHeight="1" x14ac:dyDescent="0.2">
      <c r="A2454" s="50" t="s">
        <v>3735</v>
      </c>
      <c r="B2454" s="60" t="s">
        <v>4718</v>
      </c>
      <c r="C2454" s="76" t="s">
        <v>4718</v>
      </c>
      <c r="D2454" s="61" t="s">
        <v>4719</v>
      </c>
      <c r="E2454" s="53">
        <v>57470.01</v>
      </c>
      <c r="F2454" s="26">
        <v>0.21</v>
      </c>
      <c r="G2454" s="53">
        <v>100831.12699999999</v>
      </c>
      <c r="H2454" s="67"/>
      <c r="I2454" s="68"/>
      <c r="J2454" s="69"/>
      <c r="K2454" s="69"/>
      <c r="L2454" s="69"/>
      <c r="M2454" s="69"/>
      <c r="N2454" s="69"/>
      <c r="O2454" s="35"/>
      <c r="P2454" s="35" t="s">
        <v>26282</v>
      </c>
      <c r="Q2454" s="36">
        <v>1</v>
      </c>
      <c r="R2454" s="35" t="s">
        <v>27</v>
      </c>
      <c r="S2454" s="35" t="s">
        <v>28503</v>
      </c>
      <c r="T2454" s="35">
        <v>0</v>
      </c>
      <c r="U2454" s="35">
        <v>0</v>
      </c>
      <c r="V2454" s="36">
        <v>1</v>
      </c>
      <c r="W2454" s="36">
        <v>1</v>
      </c>
      <c r="X2454" s="37" t="s">
        <v>65</v>
      </c>
    </row>
    <row r="2455" spans="1:24" ht="24" customHeight="1" x14ac:dyDescent="0.2">
      <c r="A2455" s="50" t="s">
        <v>3735</v>
      </c>
      <c r="B2455" s="60" t="s">
        <v>4720</v>
      </c>
      <c r="C2455" s="76" t="s">
        <v>4720</v>
      </c>
      <c r="D2455" s="61" t="s">
        <v>4721</v>
      </c>
      <c r="E2455" s="53">
        <v>57470.01</v>
      </c>
      <c r="F2455" s="26">
        <v>0.21</v>
      </c>
      <c r="G2455" s="53">
        <v>100831.12699999999</v>
      </c>
      <c r="H2455" s="67"/>
      <c r="I2455" s="68"/>
      <c r="J2455" s="69"/>
      <c r="K2455" s="69"/>
      <c r="L2455" s="69"/>
      <c r="M2455" s="69"/>
      <c r="N2455" s="69"/>
      <c r="O2455" s="35"/>
      <c r="P2455" s="35" t="s">
        <v>65</v>
      </c>
      <c r="Q2455" s="36">
        <v>1</v>
      </c>
      <c r="R2455" s="35" t="s">
        <v>27</v>
      </c>
      <c r="S2455" s="35" t="s">
        <v>28503</v>
      </c>
      <c r="T2455" s="35">
        <v>0</v>
      </c>
      <c r="U2455" s="35">
        <v>0</v>
      </c>
      <c r="V2455" s="36">
        <v>1</v>
      </c>
      <c r="W2455" s="36">
        <v>1</v>
      </c>
      <c r="X2455" s="37" t="s">
        <v>65</v>
      </c>
    </row>
    <row r="2456" spans="1:24" ht="24" customHeight="1" x14ac:dyDescent="0.2">
      <c r="A2456" s="50" t="s">
        <v>3735</v>
      </c>
      <c r="B2456" s="60" t="s">
        <v>4722</v>
      </c>
      <c r="C2456" s="76" t="s">
        <v>4722</v>
      </c>
      <c r="D2456" s="61" t="s">
        <v>4723</v>
      </c>
      <c r="E2456" s="53">
        <v>57470.01</v>
      </c>
      <c r="F2456" s="26">
        <v>0.21</v>
      </c>
      <c r="G2456" s="53">
        <v>100831.12699999999</v>
      </c>
      <c r="H2456" s="67"/>
      <c r="I2456" s="68"/>
      <c r="J2456" s="69"/>
      <c r="K2456" s="69"/>
      <c r="L2456" s="69"/>
      <c r="M2456" s="69"/>
      <c r="N2456" s="69"/>
      <c r="O2456" s="35"/>
      <c r="P2456" s="35" t="s">
        <v>65</v>
      </c>
      <c r="Q2456" s="36">
        <v>1</v>
      </c>
      <c r="R2456" s="35" t="s">
        <v>27</v>
      </c>
      <c r="S2456" s="35" t="s">
        <v>28503</v>
      </c>
      <c r="T2456" s="35">
        <v>0</v>
      </c>
      <c r="U2456" s="35">
        <v>0</v>
      </c>
      <c r="V2456" s="36">
        <v>1</v>
      </c>
      <c r="W2456" s="36">
        <v>1</v>
      </c>
      <c r="X2456" s="37" t="s">
        <v>65</v>
      </c>
    </row>
    <row r="2457" spans="1:24" ht="24" customHeight="1" x14ac:dyDescent="0.2">
      <c r="A2457" s="50" t="s">
        <v>3735</v>
      </c>
      <c r="B2457" s="60" t="s">
        <v>4724</v>
      </c>
      <c r="C2457" s="76" t="s">
        <v>4724</v>
      </c>
      <c r="D2457" s="61" t="s">
        <v>4725</v>
      </c>
      <c r="E2457" s="53">
        <v>57470.01</v>
      </c>
      <c r="F2457" s="26">
        <v>0.21</v>
      </c>
      <c r="G2457" s="53">
        <v>100831.12699999999</v>
      </c>
      <c r="H2457" s="67"/>
      <c r="I2457" s="68"/>
      <c r="J2457" s="69"/>
      <c r="K2457" s="69"/>
      <c r="L2457" s="69"/>
      <c r="M2457" s="69"/>
      <c r="N2457" s="69"/>
      <c r="O2457" s="35"/>
      <c r="P2457" s="35" t="s">
        <v>65</v>
      </c>
      <c r="Q2457" s="36">
        <v>1</v>
      </c>
      <c r="R2457" s="35" t="s">
        <v>27</v>
      </c>
      <c r="S2457" s="35" t="s">
        <v>28503</v>
      </c>
      <c r="T2457" s="35">
        <v>0</v>
      </c>
      <c r="U2457" s="35">
        <v>0</v>
      </c>
      <c r="V2457" s="36">
        <v>1</v>
      </c>
      <c r="W2457" s="36">
        <v>1</v>
      </c>
      <c r="X2457" s="37" t="s">
        <v>65</v>
      </c>
    </row>
    <row r="2458" spans="1:24" ht="24" customHeight="1" x14ac:dyDescent="0.2">
      <c r="A2458" s="50" t="s">
        <v>3735</v>
      </c>
      <c r="B2458" s="60" t="s">
        <v>4726</v>
      </c>
      <c r="C2458" s="76" t="s">
        <v>4726</v>
      </c>
      <c r="D2458" s="61" t="s">
        <v>24022</v>
      </c>
      <c r="E2458" s="53">
        <v>684318.65</v>
      </c>
      <c r="F2458" s="26">
        <v>0.21</v>
      </c>
      <c r="G2458" s="53">
        <v>1200637.068</v>
      </c>
      <c r="H2458" s="67"/>
      <c r="I2458" s="68"/>
      <c r="J2458" s="69"/>
      <c r="K2458" s="69"/>
      <c r="L2458" s="69"/>
      <c r="M2458" s="69"/>
      <c r="N2458" s="69"/>
      <c r="O2458" s="35"/>
      <c r="P2458" s="35" t="s">
        <v>26283</v>
      </c>
      <c r="Q2458" s="36">
        <v>1</v>
      </c>
      <c r="R2458" s="35" t="s">
        <v>27</v>
      </c>
      <c r="S2458" s="35" t="s">
        <v>28503</v>
      </c>
      <c r="T2458" s="35">
        <v>0</v>
      </c>
      <c r="U2458" s="35">
        <v>0</v>
      </c>
      <c r="V2458" s="36">
        <v>1</v>
      </c>
      <c r="W2458" s="36">
        <v>1</v>
      </c>
      <c r="X2458" s="37" t="s">
        <v>65</v>
      </c>
    </row>
    <row r="2459" spans="1:24" ht="24" customHeight="1" x14ac:dyDescent="0.2">
      <c r="A2459" s="50" t="s">
        <v>3735</v>
      </c>
      <c r="B2459" s="60" t="s">
        <v>4728</v>
      </c>
      <c r="C2459" s="76" t="s">
        <v>4728</v>
      </c>
      <c r="D2459" s="61" t="s">
        <v>4729</v>
      </c>
      <c r="E2459" s="53">
        <v>684318.65</v>
      </c>
      <c r="F2459" s="26">
        <v>0.21</v>
      </c>
      <c r="G2459" s="53">
        <v>1200637.068</v>
      </c>
      <c r="H2459" s="67"/>
      <c r="I2459" s="68"/>
      <c r="J2459" s="69"/>
      <c r="K2459" s="69"/>
      <c r="L2459" s="69"/>
      <c r="M2459" s="69"/>
      <c r="N2459" s="69"/>
      <c r="O2459" s="35"/>
      <c r="P2459" s="35" t="s">
        <v>26284</v>
      </c>
      <c r="Q2459" s="36">
        <v>1</v>
      </c>
      <c r="R2459" s="35" t="s">
        <v>27</v>
      </c>
      <c r="S2459" s="35" t="s">
        <v>28503</v>
      </c>
      <c r="T2459" s="35">
        <v>0</v>
      </c>
      <c r="U2459" s="35">
        <v>0</v>
      </c>
      <c r="V2459" s="36">
        <v>1</v>
      </c>
      <c r="W2459" s="36">
        <v>1</v>
      </c>
      <c r="X2459" s="37" t="s">
        <v>65</v>
      </c>
    </row>
    <row r="2460" spans="1:24" ht="24" customHeight="1" x14ac:dyDescent="0.2">
      <c r="A2460" s="50" t="s">
        <v>3735</v>
      </c>
      <c r="B2460" s="60" t="s">
        <v>4730</v>
      </c>
      <c r="C2460" s="76" t="s">
        <v>4730</v>
      </c>
      <c r="D2460" s="61" t="s">
        <v>4731</v>
      </c>
      <c r="E2460" s="53">
        <v>684318.65</v>
      </c>
      <c r="F2460" s="26">
        <v>0.21</v>
      </c>
      <c r="G2460" s="53">
        <v>1200637.068</v>
      </c>
      <c r="H2460" s="67"/>
      <c r="I2460" s="68"/>
      <c r="J2460" s="69"/>
      <c r="K2460" s="69"/>
      <c r="L2460" s="69"/>
      <c r="M2460" s="69"/>
      <c r="N2460" s="69"/>
      <c r="O2460" s="35"/>
      <c r="P2460" s="35" t="s">
        <v>26285</v>
      </c>
      <c r="Q2460" s="36">
        <v>1</v>
      </c>
      <c r="R2460" s="35" t="s">
        <v>27</v>
      </c>
      <c r="S2460" s="35" t="s">
        <v>28503</v>
      </c>
      <c r="T2460" s="35">
        <v>0</v>
      </c>
      <c r="U2460" s="35">
        <v>0</v>
      </c>
      <c r="V2460" s="36">
        <v>1</v>
      </c>
      <c r="W2460" s="36">
        <v>1</v>
      </c>
      <c r="X2460" s="37" t="s">
        <v>65</v>
      </c>
    </row>
    <row r="2461" spans="1:24" ht="24" customHeight="1" x14ac:dyDescent="0.2">
      <c r="A2461" s="50" t="s">
        <v>3735</v>
      </c>
      <c r="B2461" s="60" t="s">
        <v>4732</v>
      </c>
      <c r="C2461" s="76" t="s">
        <v>4732</v>
      </c>
      <c r="D2461" s="61" t="s">
        <v>4733</v>
      </c>
      <c r="E2461" s="53">
        <v>684318.65</v>
      </c>
      <c r="F2461" s="26">
        <v>0.21</v>
      </c>
      <c r="G2461" s="53">
        <v>1200637.068</v>
      </c>
      <c r="H2461" s="67"/>
      <c r="I2461" s="68"/>
      <c r="J2461" s="69"/>
      <c r="K2461" s="69"/>
      <c r="L2461" s="69"/>
      <c r="M2461" s="69"/>
      <c r="N2461" s="69"/>
      <c r="O2461" s="35"/>
      <c r="P2461" s="35" t="s">
        <v>26286</v>
      </c>
      <c r="Q2461" s="36">
        <v>1</v>
      </c>
      <c r="R2461" s="35" t="s">
        <v>27</v>
      </c>
      <c r="S2461" s="35" t="s">
        <v>28503</v>
      </c>
      <c r="T2461" s="35">
        <v>0</v>
      </c>
      <c r="U2461" s="35">
        <v>0</v>
      </c>
      <c r="V2461" s="36">
        <v>1</v>
      </c>
      <c r="W2461" s="36">
        <v>1</v>
      </c>
      <c r="X2461" s="37" t="s">
        <v>65</v>
      </c>
    </row>
    <row r="2462" spans="1:24" ht="24" customHeight="1" x14ac:dyDescent="0.2">
      <c r="A2462" s="50" t="s">
        <v>3735</v>
      </c>
      <c r="B2462" s="60" t="s">
        <v>4734</v>
      </c>
      <c r="C2462" s="76" t="s">
        <v>4734</v>
      </c>
      <c r="D2462" s="61" t="s">
        <v>24023</v>
      </c>
      <c r="E2462" s="53">
        <v>678847.68</v>
      </c>
      <c r="F2462" s="26">
        <v>0.21</v>
      </c>
      <c r="G2462" s="53">
        <v>1191038.2590000001</v>
      </c>
      <c r="H2462" s="67"/>
      <c r="I2462" s="68"/>
      <c r="J2462" s="69"/>
      <c r="K2462" s="69"/>
      <c r="L2462" s="69"/>
      <c r="M2462" s="69"/>
      <c r="N2462" s="69"/>
      <c r="O2462" s="35"/>
      <c r="P2462" s="35" t="s">
        <v>65</v>
      </c>
      <c r="Q2462" s="36">
        <v>1</v>
      </c>
      <c r="R2462" s="35" t="s">
        <v>27</v>
      </c>
      <c r="S2462" s="35" t="s">
        <v>28504</v>
      </c>
      <c r="T2462" s="35">
        <v>0</v>
      </c>
      <c r="U2462" s="35">
        <v>0</v>
      </c>
      <c r="V2462" s="36">
        <v>1</v>
      </c>
      <c r="W2462" s="36">
        <v>1</v>
      </c>
      <c r="X2462" s="37" t="s">
        <v>65</v>
      </c>
    </row>
    <row r="2463" spans="1:24" ht="24" customHeight="1" x14ac:dyDescent="0.2">
      <c r="A2463" s="50" t="s">
        <v>3735</v>
      </c>
      <c r="B2463" s="60" t="s">
        <v>4736</v>
      </c>
      <c r="C2463" s="76" t="s">
        <v>4736</v>
      </c>
      <c r="D2463" s="61" t="s">
        <v>24024</v>
      </c>
      <c r="E2463" s="53">
        <v>678847.68</v>
      </c>
      <c r="F2463" s="26">
        <v>0.21</v>
      </c>
      <c r="G2463" s="53">
        <v>1191038.2590000001</v>
      </c>
      <c r="H2463" s="67"/>
      <c r="I2463" s="68"/>
      <c r="J2463" s="69"/>
      <c r="K2463" s="69"/>
      <c r="L2463" s="69"/>
      <c r="M2463" s="69"/>
      <c r="N2463" s="69"/>
      <c r="O2463" s="35"/>
      <c r="P2463" s="35" t="s">
        <v>65</v>
      </c>
      <c r="Q2463" s="36">
        <v>1</v>
      </c>
      <c r="R2463" s="35" t="s">
        <v>27</v>
      </c>
      <c r="S2463" s="35" t="s">
        <v>28503</v>
      </c>
      <c r="T2463" s="35">
        <v>0</v>
      </c>
      <c r="U2463" s="35">
        <v>0</v>
      </c>
      <c r="V2463" s="36">
        <v>1</v>
      </c>
      <c r="W2463" s="36">
        <v>1</v>
      </c>
      <c r="X2463" s="37" t="s">
        <v>65</v>
      </c>
    </row>
    <row r="2464" spans="1:24" ht="24" customHeight="1" x14ac:dyDescent="0.2">
      <c r="A2464" s="50" t="s">
        <v>3735</v>
      </c>
      <c r="B2464" s="60" t="s">
        <v>4738</v>
      </c>
      <c r="C2464" s="76" t="s">
        <v>4738</v>
      </c>
      <c r="D2464" s="61" t="s">
        <v>4739</v>
      </c>
      <c r="E2464" s="53">
        <v>652736.24</v>
      </c>
      <c r="F2464" s="26">
        <v>0.21</v>
      </c>
      <c r="G2464" s="53">
        <v>1145225.736</v>
      </c>
      <c r="H2464" s="67"/>
      <c r="I2464" s="68"/>
      <c r="J2464" s="69"/>
      <c r="K2464" s="69"/>
      <c r="L2464" s="69"/>
      <c r="M2464" s="69"/>
      <c r="N2464" s="69"/>
      <c r="O2464" s="35"/>
      <c r="P2464" s="35" t="s">
        <v>26287</v>
      </c>
      <c r="Q2464" s="36">
        <v>1</v>
      </c>
      <c r="R2464" s="35" t="s">
        <v>27</v>
      </c>
      <c r="S2464" s="35" t="s">
        <v>28503</v>
      </c>
      <c r="T2464" s="35">
        <v>0</v>
      </c>
      <c r="U2464" s="35">
        <v>0</v>
      </c>
      <c r="V2464" s="36">
        <v>1</v>
      </c>
      <c r="W2464" s="36">
        <v>1</v>
      </c>
      <c r="X2464" s="37" t="s">
        <v>65</v>
      </c>
    </row>
    <row r="2465" spans="1:24" ht="24" customHeight="1" x14ac:dyDescent="0.2">
      <c r="A2465" s="50" t="s">
        <v>3735</v>
      </c>
      <c r="B2465" s="60" t="s">
        <v>4740</v>
      </c>
      <c r="C2465" s="76" t="s">
        <v>4740</v>
      </c>
      <c r="D2465" s="61" t="s">
        <v>4741</v>
      </c>
      <c r="E2465" s="53">
        <v>652736.24</v>
      </c>
      <c r="F2465" s="26">
        <v>0.21</v>
      </c>
      <c r="G2465" s="53">
        <v>1145225.736</v>
      </c>
      <c r="H2465" s="67"/>
      <c r="I2465" s="68"/>
      <c r="J2465" s="69"/>
      <c r="K2465" s="69"/>
      <c r="L2465" s="69"/>
      <c r="M2465" s="69"/>
      <c r="N2465" s="69"/>
      <c r="O2465" s="35"/>
      <c r="P2465" s="35" t="s">
        <v>26288</v>
      </c>
      <c r="Q2465" s="36">
        <v>1</v>
      </c>
      <c r="R2465" s="35" t="s">
        <v>27</v>
      </c>
      <c r="S2465" s="35" t="s">
        <v>28503</v>
      </c>
      <c r="T2465" s="35">
        <v>0</v>
      </c>
      <c r="U2465" s="35">
        <v>0</v>
      </c>
      <c r="V2465" s="36">
        <v>1</v>
      </c>
      <c r="W2465" s="36">
        <v>1</v>
      </c>
      <c r="X2465" s="37" t="s">
        <v>65</v>
      </c>
    </row>
    <row r="2466" spans="1:24" ht="24" customHeight="1" x14ac:dyDescent="0.2">
      <c r="A2466" s="50" t="s">
        <v>3735</v>
      </c>
      <c r="B2466" s="60" t="s">
        <v>4742</v>
      </c>
      <c r="C2466" s="76" t="s">
        <v>4742</v>
      </c>
      <c r="D2466" s="61" t="s">
        <v>4743</v>
      </c>
      <c r="E2466" s="53">
        <v>652736.24</v>
      </c>
      <c r="F2466" s="26">
        <v>0.21</v>
      </c>
      <c r="G2466" s="53">
        <v>1145225.736</v>
      </c>
      <c r="H2466" s="67"/>
      <c r="I2466" s="68"/>
      <c r="J2466" s="69"/>
      <c r="K2466" s="69"/>
      <c r="L2466" s="69"/>
      <c r="M2466" s="69"/>
      <c r="N2466" s="69"/>
      <c r="O2466" s="35"/>
      <c r="P2466" s="35" t="s">
        <v>26289</v>
      </c>
      <c r="Q2466" s="36">
        <v>1</v>
      </c>
      <c r="R2466" s="35" t="s">
        <v>27</v>
      </c>
      <c r="S2466" s="35" t="s">
        <v>28503</v>
      </c>
      <c r="T2466" s="35">
        <v>0</v>
      </c>
      <c r="U2466" s="35">
        <v>0</v>
      </c>
      <c r="V2466" s="36">
        <v>1</v>
      </c>
      <c r="W2466" s="36">
        <v>1</v>
      </c>
      <c r="X2466" s="37" t="s">
        <v>65</v>
      </c>
    </row>
    <row r="2467" spans="1:24" ht="24" customHeight="1" x14ac:dyDescent="0.2">
      <c r="A2467" s="50" t="s">
        <v>3735</v>
      </c>
      <c r="B2467" s="60" t="s">
        <v>4744</v>
      </c>
      <c r="C2467" s="76" t="s">
        <v>4744</v>
      </c>
      <c r="D2467" s="61" t="s">
        <v>4739</v>
      </c>
      <c r="E2467" s="53">
        <v>678847.68</v>
      </c>
      <c r="F2467" s="26">
        <v>0.21</v>
      </c>
      <c r="G2467" s="53">
        <v>1191038.2590000001</v>
      </c>
      <c r="H2467" s="67"/>
      <c r="I2467" s="68"/>
      <c r="J2467" s="69"/>
      <c r="K2467" s="69"/>
      <c r="L2467" s="69"/>
      <c r="M2467" s="69"/>
      <c r="N2467" s="69"/>
      <c r="O2467" s="35"/>
      <c r="P2467" s="35" t="s">
        <v>26290</v>
      </c>
      <c r="Q2467" s="36">
        <v>1</v>
      </c>
      <c r="R2467" s="35" t="s">
        <v>27</v>
      </c>
      <c r="S2467" s="35" t="s">
        <v>28503</v>
      </c>
      <c r="T2467" s="35">
        <v>0</v>
      </c>
      <c r="U2467" s="35">
        <v>0</v>
      </c>
      <c r="V2467" s="36">
        <v>1</v>
      </c>
      <c r="W2467" s="36">
        <v>1</v>
      </c>
      <c r="X2467" s="37" t="s">
        <v>65</v>
      </c>
    </row>
    <row r="2468" spans="1:24" ht="24" customHeight="1" x14ac:dyDescent="0.2">
      <c r="A2468" s="50" t="s">
        <v>3735</v>
      </c>
      <c r="B2468" s="60" t="s">
        <v>4745</v>
      </c>
      <c r="C2468" s="76" t="s">
        <v>4745</v>
      </c>
      <c r="D2468" s="61" t="s">
        <v>4746</v>
      </c>
      <c r="E2468" s="53">
        <v>678847.68</v>
      </c>
      <c r="F2468" s="26">
        <v>0.21</v>
      </c>
      <c r="G2468" s="53">
        <v>1191038.2590000001</v>
      </c>
      <c r="H2468" s="67"/>
      <c r="I2468" s="68"/>
      <c r="J2468" s="69"/>
      <c r="K2468" s="69"/>
      <c r="L2468" s="69"/>
      <c r="M2468" s="69"/>
      <c r="N2468" s="69"/>
      <c r="O2468" s="35"/>
      <c r="P2468" s="35" t="s">
        <v>26291</v>
      </c>
      <c r="Q2468" s="36">
        <v>1</v>
      </c>
      <c r="R2468" s="35" t="s">
        <v>27</v>
      </c>
      <c r="S2468" s="35" t="s">
        <v>28503</v>
      </c>
      <c r="T2468" s="35">
        <v>0</v>
      </c>
      <c r="U2468" s="35">
        <v>0</v>
      </c>
      <c r="V2468" s="36">
        <v>1</v>
      </c>
      <c r="W2468" s="36">
        <v>1</v>
      </c>
      <c r="X2468" s="37" t="s">
        <v>65</v>
      </c>
    </row>
    <row r="2469" spans="1:24" ht="24" customHeight="1" x14ac:dyDescent="0.2">
      <c r="A2469" s="50" t="s">
        <v>3735</v>
      </c>
      <c r="B2469" s="60" t="s">
        <v>4747</v>
      </c>
      <c r="C2469" s="76" t="s">
        <v>4747</v>
      </c>
      <c r="D2469" s="61" t="s">
        <v>4741</v>
      </c>
      <c r="E2469" s="53">
        <v>678847.68</v>
      </c>
      <c r="F2469" s="26">
        <v>0.21</v>
      </c>
      <c r="G2469" s="53">
        <v>1191038.2590000001</v>
      </c>
      <c r="H2469" s="67"/>
      <c r="I2469" s="68"/>
      <c r="J2469" s="69"/>
      <c r="K2469" s="69"/>
      <c r="L2469" s="69"/>
      <c r="M2469" s="69"/>
      <c r="N2469" s="69"/>
      <c r="O2469" s="35"/>
      <c r="P2469" s="35" t="s">
        <v>26292</v>
      </c>
      <c r="Q2469" s="36">
        <v>1</v>
      </c>
      <c r="R2469" s="35" t="s">
        <v>27</v>
      </c>
      <c r="S2469" s="35" t="s">
        <v>28503</v>
      </c>
      <c r="T2469" s="35">
        <v>0</v>
      </c>
      <c r="U2469" s="35">
        <v>0</v>
      </c>
      <c r="V2469" s="36">
        <v>1</v>
      </c>
      <c r="W2469" s="36">
        <v>1</v>
      </c>
      <c r="X2469" s="37" t="s">
        <v>65</v>
      </c>
    </row>
    <row r="2470" spans="1:24" ht="24" customHeight="1" x14ac:dyDescent="0.2">
      <c r="A2470" s="50" t="s">
        <v>3735</v>
      </c>
      <c r="B2470" s="60" t="s">
        <v>4748</v>
      </c>
      <c r="C2470" s="76" t="s">
        <v>4748</v>
      </c>
      <c r="D2470" s="61" t="s">
        <v>4743</v>
      </c>
      <c r="E2470" s="53">
        <v>678847.68</v>
      </c>
      <c r="F2470" s="26">
        <v>0.21</v>
      </c>
      <c r="G2470" s="53">
        <v>1191038.2590000001</v>
      </c>
      <c r="H2470" s="67"/>
      <c r="I2470" s="68"/>
      <c r="J2470" s="69"/>
      <c r="K2470" s="69"/>
      <c r="L2470" s="69"/>
      <c r="M2470" s="69"/>
      <c r="N2470" s="69"/>
      <c r="O2470" s="35"/>
      <c r="P2470" s="35" t="s">
        <v>26293</v>
      </c>
      <c r="Q2470" s="36">
        <v>1</v>
      </c>
      <c r="R2470" s="35" t="s">
        <v>27</v>
      </c>
      <c r="S2470" s="35" t="s">
        <v>28503</v>
      </c>
      <c r="T2470" s="35">
        <v>0</v>
      </c>
      <c r="U2470" s="35">
        <v>0</v>
      </c>
      <c r="V2470" s="36">
        <v>1</v>
      </c>
      <c r="W2470" s="36">
        <v>1</v>
      </c>
      <c r="X2470" s="37" t="s">
        <v>65</v>
      </c>
    </row>
    <row r="2471" spans="1:24" ht="24" customHeight="1" x14ac:dyDescent="0.2">
      <c r="A2471" s="50" t="s">
        <v>3735</v>
      </c>
      <c r="B2471" s="60" t="s">
        <v>18836</v>
      </c>
      <c r="C2471" s="76" t="s">
        <v>18836</v>
      </c>
      <c r="D2471" s="61" t="s">
        <v>24025</v>
      </c>
      <c r="E2471" s="53">
        <v>529092.36</v>
      </c>
      <c r="F2471" s="26">
        <v>0.21</v>
      </c>
      <c r="G2471" s="53">
        <v>928292.54299999995</v>
      </c>
      <c r="H2471" s="67"/>
      <c r="I2471" s="68"/>
      <c r="J2471" s="69"/>
      <c r="K2471" s="69"/>
      <c r="L2471" s="69"/>
      <c r="M2471" s="69"/>
      <c r="N2471" s="69"/>
      <c r="O2471" s="35"/>
      <c r="P2471" s="35" t="s">
        <v>26294</v>
      </c>
      <c r="Q2471" s="36">
        <v>1</v>
      </c>
      <c r="R2471" s="35" t="s">
        <v>27</v>
      </c>
      <c r="S2471" s="35" t="s">
        <v>28503</v>
      </c>
      <c r="T2471" s="35">
        <v>0</v>
      </c>
      <c r="U2471" s="35">
        <v>0</v>
      </c>
      <c r="V2471" s="36">
        <v>1</v>
      </c>
      <c r="W2471" s="36">
        <v>1</v>
      </c>
      <c r="X2471" s="37" t="s">
        <v>65</v>
      </c>
    </row>
    <row r="2472" spans="1:24" ht="24" customHeight="1" x14ac:dyDescent="0.2">
      <c r="A2472" s="50" t="s">
        <v>3735</v>
      </c>
      <c r="B2472" s="60" t="s">
        <v>18838</v>
      </c>
      <c r="C2472" s="76" t="s">
        <v>18838</v>
      </c>
      <c r="D2472" s="61" t="s">
        <v>24026</v>
      </c>
      <c r="E2472" s="53">
        <v>529092.36</v>
      </c>
      <c r="F2472" s="26">
        <v>0.21</v>
      </c>
      <c r="G2472" s="53">
        <v>928292.54299999995</v>
      </c>
      <c r="H2472" s="67"/>
      <c r="I2472" s="68"/>
      <c r="J2472" s="69"/>
      <c r="K2472" s="69"/>
      <c r="L2472" s="69"/>
      <c r="M2472" s="69"/>
      <c r="N2472" s="69"/>
      <c r="O2472" s="35"/>
      <c r="P2472" s="35" t="s">
        <v>26295</v>
      </c>
      <c r="Q2472" s="36">
        <v>1</v>
      </c>
      <c r="R2472" s="35" t="s">
        <v>27</v>
      </c>
      <c r="S2472" s="35" t="s">
        <v>28503</v>
      </c>
      <c r="T2472" s="35">
        <v>0</v>
      </c>
      <c r="U2472" s="35">
        <v>0</v>
      </c>
      <c r="V2472" s="36">
        <v>1</v>
      </c>
      <c r="W2472" s="36">
        <v>1</v>
      </c>
      <c r="X2472" s="37" t="s">
        <v>65</v>
      </c>
    </row>
    <row r="2473" spans="1:24" ht="24" customHeight="1" x14ac:dyDescent="0.2">
      <c r="A2473" s="50" t="s">
        <v>3735</v>
      </c>
      <c r="B2473" s="60" t="s">
        <v>4749</v>
      </c>
      <c r="C2473" s="76" t="s">
        <v>4749</v>
      </c>
      <c r="D2473" s="61" t="s">
        <v>4750</v>
      </c>
      <c r="E2473" s="53">
        <v>659003</v>
      </c>
      <c r="F2473" s="26">
        <v>0.21</v>
      </c>
      <c r="G2473" s="53">
        <v>1156220.764</v>
      </c>
      <c r="H2473" s="67"/>
      <c r="I2473" s="68"/>
      <c r="J2473" s="69"/>
      <c r="K2473" s="69"/>
      <c r="L2473" s="69"/>
      <c r="M2473" s="69"/>
      <c r="N2473" s="69"/>
      <c r="O2473" s="35"/>
      <c r="P2473" s="35" t="s">
        <v>26296</v>
      </c>
      <c r="Q2473" s="36">
        <v>1</v>
      </c>
      <c r="R2473" s="35" t="s">
        <v>27</v>
      </c>
      <c r="S2473" s="35" t="s">
        <v>28503</v>
      </c>
      <c r="T2473" s="35">
        <v>0</v>
      </c>
      <c r="U2473" s="35">
        <v>0</v>
      </c>
      <c r="V2473" s="36">
        <v>1</v>
      </c>
      <c r="W2473" s="36">
        <v>1</v>
      </c>
      <c r="X2473" s="37" t="s">
        <v>65</v>
      </c>
    </row>
    <row r="2474" spans="1:24" ht="24" customHeight="1" x14ac:dyDescent="0.2">
      <c r="A2474" s="50" t="s">
        <v>3735</v>
      </c>
      <c r="B2474" s="60" t="s">
        <v>4751</v>
      </c>
      <c r="C2474" s="76" t="s">
        <v>4751</v>
      </c>
      <c r="D2474" s="61" t="s">
        <v>4752</v>
      </c>
      <c r="E2474" s="53">
        <v>659003</v>
      </c>
      <c r="F2474" s="26">
        <v>0.21</v>
      </c>
      <c r="G2474" s="53">
        <v>1156220.764</v>
      </c>
      <c r="H2474" s="67"/>
      <c r="I2474" s="68"/>
      <c r="J2474" s="69"/>
      <c r="K2474" s="69"/>
      <c r="L2474" s="69"/>
      <c r="M2474" s="69"/>
      <c r="N2474" s="69"/>
      <c r="O2474" s="35"/>
      <c r="P2474" s="35" t="s">
        <v>26297</v>
      </c>
      <c r="Q2474" s="36">
        <v>1</v>
      </c>
      <c r="R2474" s="35" t="s">
        <v>27</v>
      </c>
      <c r="S2474" s="35" t="s">
        <v>28503</v>
      </c>
      <c r="T2474" s="35">
        <v>0</v>
      </c>
      <c r="U2474" s="35">
        <v>0</v>
      </c>
      <c r="V2474" s="36">
        <v>1</v>
      </c>
      <c r="W2474" s="36">
        <v>1</v>
      </c>
      <c r="X2474" s="37" t="s">
        <v>65</v>
      </c>
    </row>
    <row r="2475" spans="1:24" ht="24" customHeight="1" x14ac:dyDescent="0.2">
      <c r="A2475" s="50" t="s">
        <v>3735</v>
      </c>
      <c r="B2475" s="60" t="s">
        <v>4753</v>
      </c>
      <c r="C2475" s="76" t="s">
        <v>4753</v>
      </c>
      <c r="D2475" s="61" t="s">
        <v>4754</v>
      </c>
      <c r="E2475" s="53">
        <v>659003</v>
      </c>
      <c r="F2475" s="26">
        <v>0.21</v>
      </c>
      <c r="G2475" s="53">
        <v>1156220.764</v>
      </c>
      <c r="H2475" s="67"/>
      <c r="I2475" s="68"/>
      <c r="J2475" s="69"/>
      <c r="K2475" s="69"/>
      <c r="L2475" s="69"/>
      <c r="M2475" s="69"/>
      <c r="N2475" s="69"/>
      <c r="O2475" s="35"/>
      <c r="P2475" s="35" t="s">
        <v>26298</v>
      </c>
      <c r="Q2475" s="36">
        <v>1</v>
      </c>
      <c r="R2475" s="35" t="s">
        <v>27</v>
      </c>
      <c r="S2475" s="35" t="s">
        <v>28503</v>
      </c>
      <c r="T2475" s="35">
        <v>0</v>
      </c>
      <c r="U2475" s="35">
        <v>0</v>
      </c>
      <c r="V2475" s="36">
        <v>1</v>
      </c>
      <c r="W2475" s="36">
        <v>1</v>
      </c>
      <c r="X2475" s="37" t="s">
        <v>65</v>
      </c>
    </row>
    <row r="2476" spans="1:24" ht="24" customHeight="1" x14ac:dyDescent="0.2">
      <c r="A2476" s="50" t="s">
        <v>3735</v>
      </c>
      <c r="B2476" s="60" t="s">
        <v>4755</v>
      </c>
      <c r="C2476" s="76" t="s">
        <v>4755</v>
      </c>
      <c r="D2476" s="61" t="s">
        <v>4756</v>
      </c>
      <c r="E2476" s="53">
        <v>659003</v>
      </c>
      <c r="F2476" s="26">
        <v>0.21</v>
      </c>
      <c r="G2476" s="53">
        <v>1156220.764</v>
      </c>
      <c r="H2476" s="67"/>
      <c r="I2476" s="68"/>
      <c r="J2476" s="69"/>
      <c r="K2476" s="69"/>
      <c r="L2476" s="69"/>
      <c r="M2476" s="69"/>
      <c r="N2476" s="69"/>
      <c r="O2476" s="35"/>
      <c r="P2476" s="35" t="s">
        <v>26299</v>
      </c>
      <c r="Q2476" s="36">
        <v>1</v>
      </c>
      <c r="R2476" s="35" t="s">
        <v>27</v>
      </c>
      <c r="S2476" s="35" t="s">
        <v>28503</v>
      </c>
      <c r="T2476" s="35">
        <v>0</v>
      </c>
      <c r="U2476" s="35">
        <v>0</v>
      </c>
      <c r="V2476" s="36">
        <v>1</v>
      </c>
      <c r="W2476" s="36">
        <v>1</v>
      </c>
      <c r="X2476" s="37" t="s">
        <v>65</v>
      </c>
    </row>
    <row r="2477" spans="1:24" ht="24" customHeight="1" x14ac:dyDescent="0.2">
      <c r="A2477" s="50" t="s">
        <v>3735</v>
      </c>
      <c r="B2477" s="60" t="s">
        <v>4757</v>
      </c>
      <c r="C2477" s="76" t="s">
        <v>4757</v>
      </c>
      <c r="D2477" s="61" t="s">
        <v>4758</v>
      </c>
      <c r="E2477" s="53">
        <v>724206.96</v>
      </c>
      <c r="F2477" s="26">
        <v>0.21</v>
      </c>
      <c r="G2477" s="53">
        <v>1270621.1089999999</v>
      </c>
      <c r="H2477" s="67"/>
      <c r="I2477" s="68"/>
      <c r="J2477" s="69"/>
      <c r="K2477" s="69"/>
      <c r="L2477" s="69"/>
      <c r="M2477" s="69"/>
      <c r="N2477" s="69"/>
      <c r="O2477" s="35"/>
      <c r="P2477" s="35" t="s">
        <v>65</v>
      </c>
      <c r="Q2477" s="36">
        <v>1</v>
      </c>
      <c r="R2477" s="35" t="s">
        <v>27</v>
      </c>
      <c r="S2477" s="35" t="s">
        <v>28504</v>
      </c>
      <c r="T2477" s="35">
        <v>0</v>
      </c>
      <c r="U2477" s="35">
        <v>0</v>
      </c>
      <c r="V2477" s="36">
        <v>1</v>
      </c>
      <c r="W2477" s="36">
        <v>1</v>
      </c>
      <c r="X2477" s="37" t="s">
        <v>65</v>
      </c>
    </row>
    <row r="2478" spans="1:24" ht="24" customHeight="1" x14ac:dyDescent="0.2">
      <c r="A2478" s="50" t="s">
        <v>3735</v>
      </c>
      <c r="B2478" s="60" t="s">
        <v>4759</v>
      </c>
      <c r="C2478" s="76" t="s">
        <v>4759</v>
      </c>
      <c r="D2478" s="61" t="s">
        <v>4760</v>
      </c>
      <c r="E2478" s="53">
        <v>724206.96</v>
      </c>
      <c r="F2478" s="26">
        <v>0.21</v>
      </c>
      <c r="G2478" s="53">
        <v>1270621.1089999999</v>
      </c>
      <c r="H2478" s="67"/>
      <c r="I2478" s="68"/>
      <c r="J2478" s="69"/>
      <c r="K2478" s="69"/>
      <c r="L2478" s="69"/>
      <c r="M2478" s="69"/>
      <c r="N2478" s="69"/>
      <c r="O2478" s="35"/>
      <c r="P2478" s="35" t="s">
        <v>65</v>
      </c>
      <c r="Q2478" s="36">
        <v>1</v>
      </c>
      <c r="R2478" s="35" t="s">
        <v>27</v>
      </c>
      <c r="S2478" s="35" t="s">
        <v>28503</v>
      </c>
      <c r="T2478" s="35">
        <v>0</v>
      </c>
      <c r="U2478" s="35">
        <v>0</v>
      </c>
      <c r="V2478" s="36">
        <v>1</v>
      </c>
      <c r="W2478" s="36">
        <v>1</v>
      </c>
      <c r="X2478" s="37" t="s">
        <v>65</v>
      </c>
    </row>
    <row r="2479" spans="1:24" ht="24" customHeight="1" x14ac:dyDescent="0.2">
      <c r="A2479" s="50" t="s">
        <v>3735</v>
      </c>
      <c r="B2479" s="60" t="s">
        <v>4761</v>
      </c>
      <c r="C2479" s="76" t="s">
        <v>4761</v>
      </c>
      <c r="D2479" s="61" t="s">
        <v>4762</v>
      </c>
      <c r="E2479" s="53">
        <v>724206.96</v>
      </c>
      <c r="F2479" s="26">
        <v>0.21</v>
      </c>
      <c r="G2479" s="53">
        <v>1270621.1089999999</v>
      </c>
      <c r="H2479" s="67"/>
      <c r="I2479" s="68"/>
      <c r="J2479" s="69"/>
      <c r="K2479" s="69"/>
      <c r="L2479" s="69"/>
      <c r="M2479" s="69"/>
      <c r="N2479" s="69"/>
      <c r="O2479" s="35"/>
      <c r="P2479" s="35" t="s">
        <v>65</v>
      </c>
      <c r="Q2479" s="36">
        <v>1</v>
      </c>
      <c r="R2479" s="35" t="s">
        <v>27</v>
      </c>
      <c r="S2479" s="35" t="s">
        <v>28504</v>
      </c>
      <c r="T2479" s="35">
        <v>0</v>
      </c>
      <c r="U2479" s="35">
        <v>0</v>
      </c>
      <c r="V2479" s="36">
        <v>1</v>
      </c>
      <c r="W2479" s="36">
        <v>1</v>
      </c>
      <c r="X2479" s="37" t="s">
        <v>65</v>
      </c>
    </row>
    <row r="2480" spans="1:24" ht="24" customHeight="1" x14ac:dyDescent="0.2">
      <c r="A2480" s="50" t="s">
        <v>3735</v>
      </c>
      <c r="B2480" s="60" t="s">
        <v>4763</v>
      </c>
      <c r="C2480" s="76" t="s">
        <v>4763</v>
      </c>
      <c r="D2480" s="61" t="s">
        <v>24027</v>
      </c>
      <c r="E2480" s="53">
        <v>527202.39</v>
      </c>
      <c r="F2480" s="26">
        <v>0.21</v>
      </c>
      <c r="G2480" s="53">
        <v>924976.59900000005</v>
      </c>
      <c r="H2480" s="67"/>
      <c r="I2480" s="68"/>
      <c r="J2480" s="69"/>
      <c r="K2480" s="69"/>
      <c r="L2480" s="69"/>
      <c r="M2480" s="69"/>
      <c r="N2480" s="69"/>
      <c r="O2480" s="35"/>
      <c r="P2480" s="35" t="s">
        <v>26300</v>
      </c>
      <c r="Q2480" s="36">
        <v>1</v>
      </c>
      <c r="R2480" s="35" t="s">
        <v>27</v>
      </c>
      <c r="S2480" s="35" t="s">
        <v>28503</v>
      </c>
      <c r="T2480" s="35">
        <v>0</v>
      </c>
      <c r="U2480" s="35">
        <v>0</v>
      </c>
      <c r="V2480" s="36">
        <v>1</v>
      </c>
      <c r="W2480" s="36">
        <v>1</v>
      </c>
      <c r="X2480" s="37" t="s">
        <v>65</v>
      </c>
    </row>
    <row r="2481" spans="1:24" ht="24" customHeight="1" x14ac:dyDescent="0.2">
      <c r="A2481" s="50" t="s">
        <v>3735</v>
      </c>
      <c r="B2481" s="60" t="s">
        <v>4765</v>
      </c>
      <c r="C2481" s="76" t="s">
        <v>4765</v>
      </c>
      <c r="D2481" s="61" t="s">
        <v>24028</v>
      </c>
      <c r="E2481" s="53">
        <v>527202.39</v>
      </c>
      <c r="F2481" s="26">
        <v>0.21</v>
      </c>
      <c r="G2481" s="53">
        <v>924976.59900000005</v>
      </c>
      <c r="H2481" s="67"/>
      <c r="I2481" s="68"/>
      <c r="J2481" s="69"/>
      <c r="K2481" s="69"/>
      <c r="L2481" s="69"/>
      <c r="M2481" s="69"/>
      <c r="N2481" s="69"/>
      <c r="O2481" s="35"/>
      <c r="P2481" s="35" t="s">
        <v>26301</v>
      </c>
      <c r="Q2481" s="36">
        <v>1</v>
      </c>
      <c r="R2481" s="35" t="s">
        <v>27</v>
      </c>
      <c r="S2481" s="35" t="s">
        <v>28503</v>
      </c>
      <c r="T2481" s="35">
        <v>0</v>
      </c>
      <c r="U2481" s="35">
        <v>0</v>
      </c>
      <c r="V2481" s="36">
        <v>1</v>
      </c>
      <c r="W2481" s="36">
        <v>1</v>
      </c>
      <c r="X2481" s="37" t="s">
        <v>65</v>
      </c>
    </row>
    <row r="2482" spans="1:24" ht="24" customHeight="1" x14ac:dyDescent="0.2">
      <c r="A2482" s="50" t="s">
        <v>3735</v>
      </c>
      <c r="B2482" s="60" t="s">
        <v>4767</v>
      </c>
      <c r="C2482" s="76" t="s">
        <v>4767</v>
      </c>
      <c r="D2482" s="61" t="s">
        <v>24029</v>
      </c>
      <c r="E2482" s="53">
        <v>527202.39</v>
      </c>
      <c r="F2482" s="26">
        <v>0.21</v>
      </c>
      <c r="G2482" s="53">
        <v>924976.59900000005</v>
      </c>
      <c r="H2482" s="67"/>
      <c r="I2482" s="68"/>
      <c r="J2482" s="69"/>
      <c r="K2482" s="69"/>
      <c r="L2482" s="69"/>
      <c r="M2482" s="69"/>
      <c r="N2482" s="69"/>
      <c r="O2482" s="35"/>
      <c r="P2482" s="35" t="s">
        <v>26302</v>
      </c>
      <c r="Q2482" s="36">
        <v>1</v>
      </c>
      <c r="R2482" s="35" t="s">
        <v>27</v>
      </c>
      <c r="S2482" s="35" t="s">
        <v>28503</v>
      </c>
      <c r="T2482" s="35">
        <v>0</v>
      </c>
      <c r="U2482" s="35">
        <v>0</v>
      </c>
      <c r="V2482" s="36">
        <v>1</v>
      </c>
      <c r="W2482" s="36">
        <v>1</v>
      </c>
      <c r="X2482" s="37" t="s">
        <v>65</v>
      </c>
    </row>
    <row r="2483" spans="1:24" ht="24" customHeight="1" x14ac:dyDescent="0.2">
      <c r="A2483" s="50" t="s">
        <v>3735</v>
      </c>
      <c r="B2483" s="60" t="s">
        <v>4769</v>
      </c>
      <c r="C2483" s="76" t="s">
        <v>4769</v>
      </c>
      <c r="D2483" s="61" t="s">
        <v>4770</v>
      </c>
      <c r="E2483" s="53">
        <v>570025.1</v>
      </c>
      <c r="F2483" s="26">
        <v>0.21</v>
      </c>
      <c r="G2483" s="53">
        <v>1000109.044</v>
      </c>
      <c r="H2483" s="67"/>
      <c r="I2483" s="68"/>
      <c r="J2483" s="69"/>
      <c r="K2483" s="69"/>
      <c r="L2483" s="69"/>
      <c r="M2483" s="69"/>
      <c r="N2483" s="69"/>
      <c r="O2483" s="35"/>
      <c r="P2483" s="35" t="s">
        <v>65</v>
      </c>
      <c r="Q2483" s="36">
        <v>1</v>
      </c>
      <c r="R2483" s="35" t="s">
        <v>27</v>
      </c>
      <c r="S2483" s="35" t="s">
        <v>28503</v>
      </c>
      <c r="T2483" s="35">
        <v>0</v>
      </c>
      <c r="U2483" s="35">
        <v>0</v>
      </c>
      <c r="V2483" s="36">
        <v>1</v>
      </c>
      <c r="W2483" s="36">
        <v>1</v>
      </c>
      <c r="X2483" s="37" t="s">
        <v>65</v>
      </c>
    </row>
    <row r="2484" spans="1:24" ht="24" customHeight="1" x14ac:dyDescent="0.2">
      <c r="A2484" s="50" t="s">
        <v>3735</v>
      </c>
      <c r="B2484" s="60" t="s">
        <v>4773</v>
      </c>
      <c r="C2484" s="76" t="s">
        <v>4773</v>
      </c>
      <c r="D2484" s="61" t="s">
        <v>24030</v>
      </c>
      <c r="E2484" s="53">
        <v>570025.1</v>
      </c>
      <c r="F2484" s="26">
        <v>0.21</v>
      </c>
      <c r="G2484" s="53">
        <v>1000109.044</v>
      </c>
      <c r="H2484" s="67"/>
      <c r="I2484" s="68"/>
      <c r="J2484" s="69"/>
      <c r="K2484" s="69"/>
      <c r="L2484" s="69"/>
      <c r="M2484" s="69"/>
      <c r="N2484" s="69"/>
      <c r="O2484" s="35"/>
      <c r="P2484" s="35" t="s">
        <v>65</v>
      </c>
      <c r="Q2484" s="36">
        <v>1</v>
      </c>
      <c r="R2484" s="35" t="s">
        <v>27</v>
      </c>
      <c r="S2484" s="35" t="s">
        <v>28503</v>
      </c>
      <c r="T2484" s="35">
        <v>0</v>
      </c>
      <c r="U2484" s="35">
        <v>0</v>
      </c>
      <c r="V2484" s="36">
        <v>1</v>
      </c>
      <c r="W2484" s="36">
        <v>1</v>
      </c>
      <c r="X2484" s="37" t="s">
        <v>65</v>
      </c>
    </row>
    <row r="2485" spans="1:24" ht="24" customHeight="1" x14ac:dyDescent="0.2">
      <c r="A2485" s="50" t="s">
        <v>3735</v>
      </c>
      <c r="B2485" s="60" t="s">
        <v>4775</v>
      </c>
      <c r="C2485" s="76" t="s">
        <v>4775</v>
      </c>
      <c r="D2485" s="61" t="s">
        <v>4776</v>
      </c>
      <c r="E2485" s="53">
        <v>621700.96</v>
      </c>
      <c r="F2485" s="26">
        <v>0.21</v>
      </c>
      <c r="G2485" s="53">
        <v>1090774.3319999999</v>
      </c>
      <c r="H2485" s="67"/>
      <c r="I2485" s="68"/>
      <c r="J2485" s="69"/>
      <c r="K2485" s="69"/>
      <c r="L2485" s="69"/>
      <c r="M2485" s="69"/>
      <c r="N2485" s="69"/>
      <c r="O2485" s="35"/>
      <c r="P2485" s="35" t="s">
        <v>26303</v>
      </c>
      <c r="Q2485" s="36">
        <v>1</v>
      </c>
      <c r="R2485" s="35" t="s">
        <v>27</v>
      </c>
      <c r="S2485" s="35" t="s">
        <v>28503</v>
      </c>
      <c r="T2485" s="35">
        <v>0</v>
      </c>
      <c r="U2485" s="35">
        <v>0</v>
      </c>
      <c r="V2485" s="36">
        <v>1</v>
      </c>
      <c r="W2485" s="36">
        <v>1</v>
      </c>
      <c r="X2485" s="37" t="s">
        <v>65</v>
      </c>
    </row>
    <row r="2486" spans="1:24" ht="24" customHeight="1" x14ac:dyDescent="0.2">
      <c r="A2486" s="50" t="s">
        <v>3735</v>
      </c>
      <c r="B2486" s="60" t="s">
        <v>4777</v>
      </c>
      <c r="C2486" s="76" t="s">
        <v>4777</v>
      </c>
      <c r="D2486" s="61" t="s">
        <v>4778</v>
      </c>
      <c r="E2486" s="53">
        <v>621700.96</v>
      </c>
      <c r="F2486" s="26">
        <v>0.21</v>
      </c>
      <c r="G2486" s="53">
        <v>1090774.3319999999</v>
      </c>
      <c r="H2486" s="67"/>
      <c r="I2486" s="68"/>
      <c r="J2486" s="69"/>
      <c r="K2486" s="69"/>
      <c r="L2486" s="69"/>
      <c r="M2486" s="69"/>
      <c r="N2486" s="69"/>
      <c r="O2486" s="35"/>
      <c r="P2486" s="35" t="s">
        <v>26304</v>
      </c>
      <c r="Q2486" s="36">
        <v>1</v>
      </c>
      <c r="R2486" s="35" t="s">
        <v>27</v>
      </c>
      <c r="S2486" s="35" t="s">
        <v>28503</v>
      </c>
      <c r="T2486" s="35">
        <v>0</v>
      </c>
      <c r="U2486" s="35">
        <v>0</v>
      </c>
      <c r="V2486" s="36">
        <v>1</v>
      </c>
      <c r="W2486" s="36">
        <v>1</v>
      </c>
      <c r="X2486" s="37" t="s">
        <v>65</v>
      </c>
    </row>
    <row r="2487" spans="1:24" ht="24" customHeight="1" x14ac:dyDescent="0.2">
      <c r="A2487" s="50" t="s">
        <v>3735</v>
      </c>
      <c r="B2487" s="60" t="s">
        <v>4779</v>
      </c>
      <c r="C2487" s="76" t="s">
        <v>4779</v>
      </c>
      <c r="D2487" s="61" t="s">
        <v>4780</v>
      </c>
      <c r="E2487" s="53">
        <v>621700.96</v>
      </c>
      <c r="F2487" s="26">
        <v>0.21</v>
      </c>
      <c r="G2487" s="53">
        <v>1090774.3319999999</v>
      </c>
      <c r="H2487" s="67"/>
      <c r="I2487" s="68"/>
      <c r="J2487" s="69"/>
      <c r="K2487" s="69"/>
      <c r="L2487" s="69"/>
      <c r="M2487" s="69"/>
      <c r="N2487" s="69"/>
      <c r="O2487" s="35"/>
      <c r="P2487" s="35" t="s">
        <v>26305</v>
      </c>
      <c r="Q2487" s="36">
        <v>1</v>
      </c>
      <c r="R2487" s="35" t="s">
        <v>27</v>
      </c>
      <c r="S2487" s="35" t="s">
        <v>28503</v>
      </c>
      <c r="T2487" s="35">
        <v>0</v>
      </c>
      <c r="U2487" s="35">
        <v>0</v>
      </c>
      <c r="V2487" s="36">
        <v>1</v>
      </c>
      <c r="W2487" s="36">
        <v>1</v>
      </c>
      <c r="X2487" s="37" t="s">
        <v>65</v>
      </c>
    </row>
    <row r="2488" spans="1:24" ht="24" customHeight="1" x14ac:dyDescent="0.2">
      <c r="A2488" s="50" t="s">
        <v>3735</v>
      </c>
      <c r="B2488" s="60" t="s">
        <v>4781</v>
      </c>
      <c r="C2488" s="76" t="s">
        <v>4781</v>
      </c>
      <c r="D2488" s="61" t="s">
        <v>4782</v>
      </c>
      <c r="E2488" s="53">
        <v>621700.96</v>
      </c>
      <c r="F2488" s="26">
        <v>0.21</v>
      </c>
      <c r="G2488" s="53">
        <v>1090774.3319999999</v>
      </c>
      <c r="H2488" s="67"/>
      <c r="I2488" s="68"/>
      <c r="J2488" s="69"/>
      <c r="K2488" s="69"/>
      <c r="L2488" s="69"/>
      <c r="M2488" s="69"/>
      <c r="N2488" s="69"/>
      <c r="O2488" s="35"/>
      <c r="P2488" s="35" t="s">
        <v>26306</v>
      </c>
      <c r="Q2488" s="36">
        <v>1</v>
      </c>
      <c r="R2488" s="35" t="s">
        <v>27</v>
      </c>
      <c r="S2488" s="35" t="s">
        <v>28503</v>
      </c>
      <c r="T2488" s="35">
        <v>0</v>
      </c>
      <c r="U2488" s="35">
        <v>0</v>
      </c>
      <c r="V2488" s="36">
        <v>1</v>
      </c>
      <c r="W2488" s="36">
        <v>1</v>
      </c>
      <c r="X2488" s="37" t="s">
        <v>65</v>
      </c>
    </row>
    <row r="2489" spans="1:24" ht="24" customHeight="1" x14ac:dyDescent="0.2">
      <c r="A2489" s="50" t="s">
        <v>3735</v>
      </c>
      <c r="B2489" s="60" t="s">
        <v>18844</v>
      </c>
      <c r="C2489" s="76" t="s">
        <v>18844</v>
      </c>
      <c r="D2489" s="61" t="s">
        <v>24031</v>
      </c>
      <c r="E2489" s="53">
        <v>8057.21</v>
      </c>
      <c r="F2489" s="26">
        <v>0.21</v>
      </c>
      <c r="G2489" s="53">
        <v>14136.37</v>
      </c>
      <c r="H2489" s="67"/>
      <c r="I2489" s="68"/>
      <c r="J2489" s="69"/>
      <c r="K2489" s="69"/>
      <c r="L2489" s="69"/>
      <c r="M2489" s="69"/>
      <c r="N2489" s="69"/>
      <c r="O2489" s="35"/>
      <c r="P2489" s="35" t="s">
        <v>26307</v>
      </c>
      <c r="Q2489" s="36">
        <v>1</v>
      </c>
      <c r="R2489" s="35" t="s">
        <v>27</v>
      </c>
      <c r="S2489" s="35" t="s">
        <v>28504</v>
      </c>
      <c r="T2489" s="35">
        <v>0</v>
      </c>
      <c r="U2489" s="35">
        <v>0</v>
      </c>
      <c r="V2489" s="36">
        <v>1</v>
      </c>
      <c r="W2489" s="36">
        <v>1</v>
      </c>
      <c r="X2489" s="37" t="s">
        <v>65</v>
      </c>
    </row>
    <row r="2490" spans="1:24" ht="24" customHeight="1" x14ac:dyDescent="0.2">
      <c r="A2490" s="50" t="s">
        <v>3735</v>
      </c>
      <c r="B2490" s="60" t="s">
        <v>4783</v>
      </c>
      <c r="C2490" s="76" t="s">
        <v>4783</v>
      </c>
      <c r="D2490" s="61" t="s">
        <v>24032</v>
      </c>
      <c r="E2490" s="53">
        <v>13627.71</v>
      </c>
      <c r="F2490" s="26">
        <v>0.21</v>
      </c>
      <c r="G2490" s="53">
        <v>23909.817999999999</v>
      </c>
      <c r="H2490" s="67"/>
      <c r="I2490" s="68"/>
      <c r="J2490" s="69"/>
      <c r="K2490" s="69"/>
      <c r="L2490" s="69"/>
      <c r="M2490" s="69"/>
      <c r="N2490" s="69"/>
      <c r="O2490" s="35"/>
      <c r="P2490" s="35" t="s">
        <v>26308</v>
      </c>
      <c r="Q2490" s="36">
        <v>1</v>
      </c>
      <c r="R2490" s="35" t="s">
        <v>9849</v>
      </c>
      <c r="S2490" s="35" t="s">
        <v>28503</v>
      </c>
      <c r="T2490" s="35">
        <v>0</v>
      </c>
      <c r="U2490" s="35">
        <v>0</v>
      </c>
      <c r="V2490" s="36">
        <v>1</v>
      </c>
      <c r="W2490" s="36">
        <v>1</v>
      </c>
      <c r="X2490" s="37" t="s">
        <v>65</v>
      </c>
    </row>
    <row r="2491" spans="1:24" ht="24" customHeight="1" x14ac:dyDescent="0.2">
      <c r="A2491" s="50" t="s">
        <v>3735</v>
      </c>
      <c r="B2491" s="60" t="s">
        <v>18846</v>
      </c>
      <c r="C2491" s="76" t="s">
        <v>18846</v>
      </c>
      <c r="D2491" s="61" t="s">
        <v>24033</v>
      </c>
      <c r="E2491" s="53">
        <v>4874.16</v>
      </c>
      <c r="F2491" s="26">
        <v>0.21</v>
      </c>
      <c r="G2491" s="53">
        <v>8551.7109999999993</v>
      </c>
      <c r="H2491" s="67"/>
      <c r="I2491" s="68"/>
      <c r="J2491" s="69"/>
      <c r="K2491" s="69"/>
      <c r="L2491" s="69"/>
      <c r="M2491" s="69"/>
      <c r="N2491" s="69"/>
      <c r="O2491" s="35"/>
      <c r="P2491" s="35" t="s">
        <v>26309</v>
      </c>
      <c r="Q2491" s="36">
        <v>1</v>
      </c>
      <c r="R2491" s="35" t="s">
        <v>9849</v>
      </c>
      <c r="S2491" s="35" t="s">
        <v>28504</v>
      </c>
      <c r="T2491" s="35">
        <v>0</v>
      </c>
      <c r="U2491" s="35">
        <v>0</v>
      </c>
      <c r="V2491" s="36">
        <v>1</v>
      </c>
      <c r="W2491" s="36">
        <v>1</v>
      </c>
      <c r="X2491" s="37" t="s">
        <v>65</v>
      </c>
    </row>
    <row r="2492" spans="1:24" ht="24" customHeight="1" x14ac:dyDescent="0.2">
      <c r="A2492" s="50" t="s">
        <v>3735</v>
      </c>
      <c r="B2492" s="60" t="s">
        <v>4785</v>
      </c>
      <c r="C2492" s="76" t="s">
        <v>4785</v>
      </c>
      <c r="D2492" s="61" t="s">
        <v>4786</v>
      </c>
      <c r="E2492" s="53">
        <v>808633.94</v>
      </c>
      <c r="F2492" s="26">
        <v>0.21</v>
      </c>
      <c r="G2492" s="53">
        <v>1418748.2439999999</v>
      </c>
      <c r="H2492" s="67"/>
      <c r="I2492" s="68"/>
      <c r="J2492" s="69"/>
      <c r="K2492" s="69"/>
      <c r="L2492" s="69"/>
      <c r="M2492" s="69"/>
      <c r="N2492" s="69"/>
      <c r="O2492" s="35"/>
      <c r="P2492" s="35" t="s">
        <v>65</v>
      </c>
      <c r="Q2492" s="36">
        <v>1</v>
      </c>
      <c r="R2492" s="35" t="s">
        <v>27</v>
      </c>
      <c r="S2492" s="35" t="s">
        <v>28504</v>
      </c>
      <c r="T2492" s="35">
        <v>0</v>
      </c>
      <c r="U2492" s="35">
        <v>0</v>
      </c>
      <c r="V2492" s="36">
        <v>1</v>
      </c>
      <c r="W2492" s="36">
        <v>1</v>
      </c>
      <c r="X2492" s="37" t="s">
        <v>65</v>
      </c>
    </row>
    <row r="2493" spans="1:24" ht="24" customHeight="1" x14ac:dyDescent="0.2">
      <c r="A2493" s="50" t="s">
        <v>3735</v>
      </c>
      <c r="B2493" s="60" t="s">
        <v>4787</v>
      </c>
      <c r="C2493" s="76" t="s">
        <v>4787</v>
      </c>
      <c r="D2493" s="61" t="s">
        <v>4788</v>
      </c>
      <c r="E2493" s="53">
        <v>1095760.28</v>
      </c>
      <c r="F2493" s="26">
        <v>0.21</v>
      </c>
      <c r="G2493" s="53">
        <v>1922511.416</v>
      </c>
      <c r="H2493" s="67"/>
      <c r="I2493" s="68"/>
      <c r="J2493" s="69"/>
      <c r="K2493" s="69"/>
      <c r="L2493" s="69"/>
      <c r="M2493" s="69"/>
      <c r="N2493" s="69"/>
      <c r="O2493" s="35"/>
      <c r="P2493" s="35" t="s">
        <v>65</v>
      </c>
      <c r="Q2493" s="36">
        <v>1</v>
      </c>
      <c r="R2493" s="35" t="s">
        <v>27</v>
      </c>
      <c r="S2493" s="35" t="s">
        <v>28504</v>
      </c>
      <c r="T2493" s="35">
        <v>0</v>
      </c>
      <c r="U2493" s="35">
        <v>0</v>
      </c>
      <c r="V2493" s="36">
        <v>1</v>
      </c>
      <c r="W2493" s="36">
        <v>1</v>
      </c>
      <c r="X2493" s="37" t="s">
        <v>65</v>
      </c>
    </row>
    <row r="2494" spans="1:24" ht="24" customHeight="1" x14ac:dyDescent="0.2">
      <c r="A2494" s="50" t="s">
        <v>3735</v>
      </c>
      <c r="B2494" s="60" t="s">
        <v>4789</v>
      </c>
      <c r="C2494" s="76" t="s">
        <v>4789</v>
      </c>
      <c r="D2494" s="61" t="s">
        <v>4790</v>
      </c>
      <c r="E2494" s="53">
        <v>808633.94</v>
      </c>
      <c r="F2494" s="26">
        <v>0.21</v>
      </c>
      <c r="G2494" s="53">
        <v>1418748.2439999999</v>
      </c>
      <c r="H2494" s="67"/>
      <c r="I2494" s="68"/>
      <c r="J2494" s="69"/>
      <c r="K2494" s="69"/>
      <c r="L2494" s="69"/>
      <c r="M2494" s="69"/>
      <c r="N2494" s="69"/>
      <c r="O2494" s="35"/>
      <c r="P2494" s="35" t="s">
        <v>65</v>
      </c>
      <c r="Q2494" s="36">
        <v>1</v>
      </c>
      <c r="R2494" s="35" t="s">
        <v>27</v>
      </c>
      <c r="S2494" s="35" t="s">
        <v>28503</v>
      </c>
      <c r="T2494" s="35">
        <v>0</v>
      </c>
      <c r="U2494" s="35">
        <v>0</v>
      </c>
      <c r="V2494" s="36">
        <v>1</v>
      </c>
      <c r="W2494" s="36">
        <v>1</v>
      </c>
      <c r="X2494" s="37" t="s">
        <v>65</v>
      </c>
    </row>
    <row r="2495" spans="1:24" ht="24" customHeight="1" x14ac:dyDescent="0.2">
      <c r="A2495" s="50" t="s">
        <v>3735</v>
      </c>
      <c r="B2495" s="60" t="s">
        <v>4791</v>
      </c>
      <c r="C2495" s="76" t="s">
        <v>4791</v>
      </c>
      <c r="D2495" s="61" t="s">
        <v>4792</v>
      </c>
      <c r="E2495" s="53">
        <v>808633.94</v>
      </c>
      <c r="F2495" s="26">
        <v>0.21</v>
      </c>
      <c r="G2495" s="53">
        <v>1418748.2439999999</v>
      </c>
      <c r="H2495" s="67"/>
      <c r="I2495" s="68"/>
      <c r="J2495" s="69"/>
      <c r="K2495" s="69"/>
      <c r="L2495" s="69"/>
      <c r="M2495" s="69"/>
      <c r="N2495" s="69"/>
      <c r="O2495" s="35"/>
      <c r="P2495" s="35" t="s">
        <v>65</v>
      </c>
      <c r="Q2495" s="36">
        <v>1</v>
      </c>
      <c r="R2495" s="35" t="s">
        <v>27</v>
      </c>
      <c r="S2495" s="35" t="s">
        <v>28504</v>
      </c>
      <c r="T2495" s="35">
        <v>0</v>
      </c>
      <c r="U2495" s="35">
        <v>0</v>
      </c>
      <c r="V2495" s="36">
        <v>1</v>
      </c>
      <c r="W2495" s="36">
        <v>1</v>
      </c>
      <c r="X2495" s="37" t="s">
        <v>65</v>
      </c>
    </row>
    <row r="2496" spans="1:24" ht="24" customHeight="1" x14ac:dyDescent="0.2">
      <c r="A2496" s="50" t="s">
        <v>3735</v>
      </c>
      <c r="B2496" s="60" t="s">
        <v>4793</v>
      </c>
      <c r="C2496" s="76" t="s">
        <v>4793</v>
      </c>
      <c r="D2496" s="61" t="s">
        <v>4794</v>
      </c>
      <c r="E2496" s="53">
        <v>141449.4</v>
      </c>
      <c r="F2496" s="26">
        <v>0.21</v>
      </c>
      <c r="G2496" s="53">
        <v>248172.97200000001</v>
      </c>
      <c r="H2496" s="67"/>
      <c r="I2496" s="68"/>
      <c r="J2496" s="69"/>
      <c r="K2496" s="69"/>
      <c r="L2496" s="69"/>
      <c r="M2496" s="69"/>
      <c r="N2496" s="69"/>
      <c r="O2496" s="35"/>
      <c r="P2496" s="35" t="s">
        <v>26310</v>
      </c>
      <c r="Q2496" s="36">
        <v>1</v>
      </c>
      <c r="R2496" s="35" t="s">
        <v>27</v>
      </c>
      <c r="S2496" s="35" t="s">
        <v>28504</v>
      </c>
      <c r="T2496" s="35">
        <v>0</v>
      </c>
      <c r="U2496" s="35">
        <v>0</v>
      </c>
      <c r="V2496" s="36">
        <v>1</v>
      </c>
      <c r="W2496" s="36">
        <v>1</v>
      </c>
      <c r="X2496" s="37" t="s">
        <v>65</v>
      </c>
    </row>
    <row r="2497" spans="1:24" ht="24" customHeight="1" x14ac:dyDescent="0.2">
      <c r="A2497" s="50" t="s">
        <v>3735</v>
      </c>
      <c r="B2497" s="60" t="s">
        <v>4795</v>
      </c>
      <c r="C2497" s="76" t="s">
        <v>4795</v>
      </c>
      <c r="D2497" s="61" t="s">
        <v>4796</v>
      </c>
      <c r="E2497" s="53">
        <v>89997.45</v>
      </c>
      <c r="F2497" s="26">
        <v>0.21</v>
      </c>
      <c r="G2497" s="53">
        <v>157900.52299999999</v>
      </c>
      <c r="H2497" s="67"/>
      <c r="I2497" s="68"/>
      <c r="J2497" s="69"/>
      <c r="K2497" s="69"/>
      <c r="L2497" s="69"/>
      <c r="M2497" s="69"/>
      <c r="N2497" s="69"/>
      <c r="O2497" s="35"/>
      <c r="P2497" s="35" t="s">
        <v>26311</v>
      </c>
      <c r="Q2497" s="36">
        <v>1</v>
      </c>
      <c r="R2497" s="35" t="s">
        <v>27</v>
      </c>
      <c r="S2497" s="35" t="s">
        <v>28503</v>
      </c>
      <c r="T2497" s="35">
        <v>0</v>
      </c>
      <c r="U2497" s="35">
        <v>0</v>
      </c>
      <c r="V2497" s="36">
        <v>1</v>
      </c>
      <c r="W2497" s="36">
        <v>1</v>
      </c>
      <c r="X2497" s="37" t="s">
        <v>65</v>
      </c>
    </row>
    <row r="2498" spans="1:24" ht="24" customHeight="1" x14ac:dyDescent="0.2">
      <c r="A2498" s="50" t="s">
        <v>3735</v>
      </c>
      <c r="B2498" s="60" t="s">
        <v>4797</v>
      </c>
      <c r="C2498" s="76" t="s">
        <v>4797</v>
      </c>
      <c r="D2498" s="61" t="s">
        <v>4798</v>
      </c>
      <c r="E2498" s="53">
        <v>89997.45</v>
      </c>
      <c r="F2498" s="26">
        <v>0.21</v>
      </c>
      <c r="G2498" s="53">
        <v>157900.52299999999</v>
      </c>
      <c r="H2498" s="67"/>
      <c r="I2498" s="68"/>
      <c r="J2498" s="69"/>
      <c r="K2498" s="69"/>
      <c r="L2498" s="69"/>
      <c r="M2498" s="69"/>
      <c r="N2498" s="69"/>
      <c r="O2498" s="35"/>
      <c r="P2498" s="35" t="s">
        <v>26312</v>
      </c>
      <c r="Q2498" s="36">
        <v>1</v>
      </c>
      <c r="R2498" s="35" t="s">
        <v>27</v>
      </c>
      <c r="S2498" s="35" t="s">
        <v>28503</v>
      </c>
      <c r="T2498" s="35">
        <v>0</v>
      </c>
      <c r="U2498" s="35">
        <v>0</v>
      </c>
      <c r="V2498" s="36">
        <v>1</v>
      </c>
      <c r="W2498" s="36">
        <v>1</v>
      </c>
      <c r="X2498" s="37" t="s">
        <v>65</v>
      </c>
    </row>
    <row r="2499" spans="1:24" ht="24" customHeight="1" x14ac:dyDescent="0.2">
      <c r="A2499" s="50" t="s">
        <v>3735</v>
      </c>
      <c r="B2499" s="60" t="s">
        <v>4799</v>
      </c>
      <c r="C2499" s="76" t="s">
        <v>4799</v>
      </c>
      <c r="D2499" s="61" t="s">
        <v>4800</v>
      </c>
      <c r="E2499" s="53">
        <v>89997.45</v>
      </c>
      <c r="F2499" s="26">
        <v>0.21</v>
      </c>
      <c r="G2499" s="53">
        <v>157900.52299999999</v>
      </c>
      <c r="H2499" s="67"/>
      <c r="I2499" s="68"/>
      <c r="J2499" s="69"/>
      <c r="K2499" s="69"/>
      <c r="L2499" s="69"/>
      <c r="M2499" s="69"/>
      <c r="N2499" s="69"/>
      <c r="O2499" s="35"/>
      <c r="P2499" s="35" t="s">
        <v>26313</v>
      </c>
      <c r="Q2499" s="36">
        <v>1</v>
      </c>
      <c r="R2499" s="35" t="s">
        <v>27</v>
      </c>
      <c r="S2499" s="35" t="s">
        <v>28503</v>
      </c>
      <c r="T2499" s="35">
        <v>0</v>
      </c>
      <c r="U2499" s="35">
        <v>0</v>
      </c>
      <c r="V2499" s="36">
        <v>1</v>
      </c>
      <c r="W2499" s="36">
        <v>1</v>
      </c>
      <c r="X2499" s="37" t="s">
        <v>65</v>
      </c>
    </row>
    <row r="2500" spans="1:24" ht="24" customHeight="1" x14ac:dyDescent="0.2">
      <c r="A2500" s="50" t="s">
        <v>3735</v>
      </c>
      <c r="B2500" s="60" t="s">
        <v>4801</v>
      </c>
      <c r="C2500" s="76" t="s">
        <v>4801</v>
      </c>
      <c r="D2500" s="61" t="s">
        <v>4802</v>
      </c>
      <c r="E2500" s="53">
        <v>23375.99</v>
      </c>
      <c r="F2500" s="26">
        <v>0.21</v>
      </c>
      <c r="G2500" s="53">
        <v>41013.18</v>
      </c>
      <c r="H2500" s="67"/>
      <c r="I2500" s="68"/>
      <c r="J2500" s="69"/>
      <c r="K2500" s="69"/>
      <c r="L2500" s="69"/>
      <c r="M2500" s="69"/>
      <c r="N2500" s="69"/>
      <c r="O2500" s="35"/>
      <c r="P2500" s="35" t="s">
        <v>26314</v>
      </c>
      <c r="Q2500" s="36">
        <v>1</v>
      </c>
      <c r="R2500" s="35" t="s">
        <v>27</v>
      </c>
      <c r="S2500" s="35" t="s">
        <v>28504</v>
      </c>
      <c r="T2500" s="35">
        <v>0</v>
      </c>
      <c r="U2500" s="35">
        <v>0</v>
      </c>
      <c r="V2500" s="36">
        <v>1</v>
      </c>
      <c r="W2500" s="36">
        <v>1</v>
      </c>
      <c r="X2500" s="37" t="s">
        <v>65</v>
      </c>
    </row>
    <row r="2501" spans="1:24" ht="24" customHeight="1" x14ac:dyDescent="0.2">
      <c r="A2501" s="50" t="s">
        <v>3735</v>
      </c>
      <c r="B2501" s="60" t="s">
        <v>4803</v>
      </c>
      <c r="C2501" s="76" t="s">
        <v>4803</v>
      </c>
      <c r="D2501" s="61" t="s">
        <v>4804</v>
      </c>
      <c r="E2501" s="53">
        <v>26484.44</v>
      </c>
      <c r="F2501" s="26">
        <v>0.21</v>
      </c>
      <c r="G2501" s="53">
        <v>46466.951999999997</v>
      </c>
      <c r="H2501" s="67"/>
      <c r="I2501" s="68"/>
      <c r="J2501" s="69"/>
      <c r="K2501" s="69"/>
      <c r="L2501" s="69"/>
      <c r="M2501" s="69"/>
      <c r="N2501" s="69"/>
      <c r="O2501" s="35"/>
      <c r="P2501" s="35" t="s">
        <v>26315</v>
      </c>
      <c r="Q2501" s="36">
        <v>1</v>
      </c>
      <c r="R2501" s="35" t="s">
        <v>27</v>
      </c>
      <c r="S2501" s="35" t="s">
        <v>28504</v>
      </c>
      <c r="T2501" s="35">
        <v>0</v>
      </c>
      <c r="U2501" s="35">
        <v>0</v>
      </c>
      <c r="V2501" s="36">
        <v>1</v>
      </c>
      <c r="W2501" s="36">
        <v>1</v>
      </c>
      <c r="X2501" s="37" t="s">
        <v>65</v>
      </c>
    </row>
    <row r="2502" spans="1:24" ht="24" customHeight="1" x14ac:dyDescent="0.2">
      <c r="A2502" s="50" t="s">
        <v>3735</v>
      </c>
      <c r="B2502" s="60" t="s">
        <v>4805</v>
      </c>
      <c r="C2502" s="76" t="s">
        <v>4805</v>
      </c>
      <c r="D2502" s="61" t="s">
        <v>4806</v>
      </c>
      <c r="E2502" s="53">
        <v>26981.82</v>
      </c>
      <c r="F2502" s="26">
        <v>0.21</v>
      </c>
      <c r="G2502" s="53">
        <v>47339.603999999999</v>
      </c>
      <c r="H2502" s="67"/>
      <c r="I2502" s="68"/>
      <c r="J2502" s="69"/>
      <c r="K2502" s="69"/>
      <c r="L2502" s="69"/>
      <c r="M2502" s="69"/>
      <c r="N2502" s="69"/>
      <c r="O2502" s="35"/>
      <c r="P2502" s="35" t="s">
        <v>26316</v>
      </c>
      <c r="Q2502" s="36">
        <v>1</v>
      </c>
      <c r="R2502" s="35" t="s">
        <v>27</v>
      </c>
      <c r="S2502" s="35" t="s">
        <v>28504</v>
      </c>
      <c r="T2502" s="35">
        <v>0</v>
      </c>
      <c r="U2502" s="35">
        <v>0</v>
      </c>
      <c r="V2502" s="36">
        <v>1</v>
      </c>
      <c r="W2502" s="36">
        <v>1</v>
      </c>
      <c r="X2502" s="37" t="s">
        <v>65</v>
      </c>
    </row>
    <row r="2503" spans="1:24" ht="24" customHeight="1" x14ac:dyDescent="0.2">
      <c r="A2503" s="50" t="s">
        <v>3735</v>
      </c>
      <c r="B2503" s="60" t="s">
        <v>4807</v>
      </c>
      <c r="C2503" s="76" t="s">
        <v>4807</v>
      </c>
      <c r="D2503" s="61" t="s">
        <v>4808</v>
      </c>
      <c r="E2503" s="53">
        <v>27926.799999999999</v>
      </c>
      <c r="F2503" s="26">
        <v>0.21</v>
      </c>
      <c r="G2503" s="53">
        <v>48997.571000000004</v>
      </c>
      <c r="H2503" s="67"/>
      <c r="I2503" s="68"/>
      <c r="J2503" s="69"/>
      <c r="K2503" s="69"/>
      <c r="L2503" s="69"/>
      <c r="M2503" s="69"/>
      <c r="N2503" s="69"/>
      <c r="O2503" s="35"/>
      <c r="P2503" s="35" t="s">
        <v>26317</v>
      </c>
      <c r="Q2503" s="36">
        <v>1</v>
      </c>
      <c r="R2503" s="35" t="s">
        <v>27</v>
      </c>
      <c r="S2503" s="35" t="s">
        <v>28504</v>
      </c>
      <c r="T2503" s="35">
        <v>0</v>
      </c>
      <c r="U2503" s="35">
        <v>0</v>
      </c>
      <c r="V2503" s="36">
        <v>1</v>
      </c>
      <c r="W2503" s="36">
        <v>1</v>
      </c>
      <c r="X2503" s="37" t="s">
        <v>65</v>
      </c>
    </row>
    <row r="2504" spans="1:24" ht="24" customHeight="1" x14ac:dyDescent="0.2">
      <c r="A2504" s="50" t="s">
        <v>3735</v>
      </c>
      <c r="B2504" s="60" t="s">
        <v>4809</v>
      </c>
      <c r="C2504" s="76" t="s">
        <v>4809</v>
      </c>
      <c r="D2504" s="61" t="s">
        <v>4810</v>
      </c>
      <c r="E2504" s="53">
        <v>41629.129999999997</v>
      </c>
      <c r="F2504" s="26">
        <v>0.21</v>
      </c>
      <c r="G2504" s="53">
        <v>73038.31</v>
      </c>
      <c r="H2504" s="67"/>
      <c r="I2504" s="68"/>
      <c r="J2504" s="69"/>
      <c r="K2504" s="69"/>
      <c r="L2504" s="69"/>
      <c r="M2504" s="69"/>
      <c r="N2504" s="69"/>
      <c r="O2504" s="35"/>
      <c r="P2504" s="35" t="s">
        <v>26318</v>
      </c>
      <c r="Q2504" s="36">
        <v>1</v>
      </c>
      <c r="R2504" s="35" t="s">
        <v>27</v>
      </c>
      <c r="S2504" s="35" t="s">
        <v>28504</v>
      </c>
      <c r="T2504" s="35">
        <v>0</v>
      </c>
      <c r="U2504" s="35">
        <v>0</v>
      </c>
      <c r="V2504" s="36">
        <v>1</v>
      </c>
      <c r="W2504" s="36">
        <v>1</v>
      </c>
      <c r="X2504" s="37" t="s">
        <v>65</v>
      </c>
    </row>
    <row r="2505" spans="1:24" ht="24" customHeight="1" x14ac:dyDescent="0.2">
      <c r="A2505" s="50" t="s">
        <v>3735</v>
      </c>
      <c r="B2505" s="60" t="s">
        <v>4811</v>
      </c>
      <c r="C2505" s="76" t="s">
        <v>4811</v>
      </c>
      <c r="D2505" s="61" t="s">
        <v>4812</v>
      </c>
      <c r="E2505" s="53">
        <v>33024.75</v>
      </c>
      <c r="F2505" s="26">
        <v>0.21</v>
      </c>
      <c r="G2505" s="53">
        <v>57941.927000000003</v>
      </c>
      <c r="H2505" s="67"/>
      <c r="I2505" s="68"/>
      <c r="J2505" s="69"/>
      <c r="K2505" s="69"/>
      <c r="L2505" s="69"/>
      <c r="M2505" s="69"/>
      <c r="N2505" s="69"/>
      <c r="O2505" s="35"/>
      <c r="P2505" s="35" t="s">
        <v>26319</v>
      </c>
      <c r="Q2505" s="36">
        <v>1</v>
      </c>
      <c r="R2505" s="35" t="s">
        <v>27</v>
      </c>
      <c r="S2505" s="35" t="s">
        <v>28504</v>
      </c>
      <c r="T2505" s="35">
        <v>0</v>
      </c>
      <c r="U2505" s="35">
        <v>0</v>
      </c>
      <c r="V2505" s="36">
        <v>1</v>
      </c>
      <c r="W2505" s="36">
        <v>1</v>
      </c>
      <c r="X2505" s="37" t="s">
        <v>65</v>
      </c>
    </row>
    <row r="2506" spans="1:24" ht="24" customHeight="1" x14ac:dyDescent="0.2">
      <c r="A2506" s="50" t="s">
        <v>3735</v>
      </c>
      <c r="B2506" s="60" t="s">
        <v>4813</v>
      </c>
      <c r="C2506" s="76" t="s">
        <v>4813</v>
      </c>
      <c r="D2506" s="61" t="s">
        <v>4814</v>
      </c>
      <c r="E2506" s="53">
        <v>5097.95</v>
      </c>
      <c r="F2506" s="26">
        <v>0.21</v>
      </c>
      <c r="G2506" s="53">
        <v>8944.3559999999998</v>
      </c>
      <c r="H2506" s="67"/>
      <c r="I2506" s="68"/>
      <c r="J2506" s="69"/>
      <c r="K2506" s="69"/>
      <c r="L2506" s="69"/>
      <c r="M2506" s="69"/>
      <c r="N2506" s="69"/>
      <c r="O2506" s="35"/>
      <c r="P2506" s="35" t="s">
        <v>26320</v>
      </c>
      <c r="Q2506" s="36">
        <v>1</v>
      </c>
      <c r="R2506" s="35" t="s">
        <v>27</v>
      </c>
      <c r="S2506" s="35" t="s">
        <v>28503</v>
      </c>
      <c r="T2506" s="35">
        <v>0</v>
      </c>
      <c r="U2506" s="35">
        <v>0</v>
      </c>
      <c r="V2506" s="36">
        <v>1</v>
      </c>
      <c r="W2506" s="36">
        <v>1</v>
      </c>
      <c r="X2506" s="37" t="s">
        <v>65</v>
      </c>
    </row>
    <row r="2507" spans="1:24" ht="24" customHeight="1" x14ac:dyDescent="0.2">
      <c r="A2507" s="50" t="s">
        <v>3735</v>
      </c>
      <c r="B2507" s="60" t="s">
        <v>4815</v>
      </c>
      <c r="C2507" s="76" t="s">
        <v>4815</v>
      </c>
      <c r="D2507" s="61" t="s">
        <v>4816</v>
      </c>
      <c r="E2507" s="53">
        <v>4774.67</v>
      </c>
      <c r="F2507" s="26">
        <v>0.21</v>
      </c>
      <c r="G2507" s="53">
        <v>8377.1569999999992</v>
      </c>
      <c r="H2507" s="67"/>
      <c r="I2507" s="68"/>
      <c r="J2507" s="69"/>
      <c r="K2507" s="69"/>
      <c r="L2507" s="69"/>
      <c r="M2507" s="69"/>
      <c r="N2507" s="69"/>
      <c r="O2507" s="35"/>
      <c r="P2507" s="35" t="s">
        <v>65</v>
      </c>
      <c r="Q2507" s="36">
        <v>1</v>
      </c>
      <c r="R2507" s="35" t="s">
        <v>27</v>
      </c>
      <c r="S2507" s="35" t="s">
        <v>28503</v>
      </c>
      <c r="T2507" s="35">
        <v>0</v>
      </c>
      <c r="U2507" s="35">
        <v>0</v>
      </c>
      <c r="V2507" s="36">
        <v>1</v>
      </c>
      <c r="W2507" s="36">
        <v>1</v>
      </c>
      <c r="X2507" s="37" t="s">
        <v>65</v>
      </c>
    </row>
    <row r="2508" spans="1:24" ht="24" customHeight="1" x14ac:dyDescent="0.2">
      <c r="A2508" s="50" t="s">
        <v>3735</v>
      </c>
      <c r="B2508" s="60" t="s">
        <v>4817</v>
      </c>
      <c r="C2508" s="76" t="s">
        <v>4817</v>
      </c>
      <c r="D2508" s="61" t="s">
        <v>4818</v>
      </c>
      <c r="E2508" s="53">
        <v>4252.42</v>
      </c>
      <c r="F2508" s="26">
        <v>0.21</v>
      </c>
      <c r="G2508" s="53">
        <v>7460.8720000000003</v>
      </c>
      <c r="H2508" s="67"/>
      <c r="I2508" s="68"/>
      <c r="J2508" s="69"/>
      <c r="K2508" s="69"/>
      <c r="L2508" s="69"/>
      <c r="M2508" s="69"/>
      <c r="N2508" s="69"/>
      <c r="O2508" s="35"/>
      <c r="P2508" s="35" t="s">
        <v>65</v>
      </c>
      <c r="Q2508" s="36">
        <v>1</v>
      </c>
      <c r="R2508" s="35" t="s">
        <v>27</v>
      </c>
      <c r="S2508" s="35" t="s">
        <v>28503</v>
      </c>
      <c r="T2508" s="35">
        <v>0</v>
      </c>
      <c r="U2508" s="35">
        <v>0</v>
      </c>
      <c r="V2508" s="36">
        <v>1</v>
      </c>
      <c r="W2508" s="36">
        <v>1</v>
      </c>
      <c r="X2508" s="37" t="s">
        <v>65</v>
      </c>
    </row>
    <row r="2509" spans="1:24" ht="24" customHeight="1" x14ac:dyDescent="0.2">
      <c r="A2509" s="50" t="s">
        <v>3735</v>
      </c>
      <c r="B2509" s="60" t="s">
        <v>4819</v>
      </c>
      <c r="C2509" s="76" t="s">
        <v>4819</v>
      </c>
      <c r="D2509" s="61" t="s">
        <v>4820</v>
      </c>
      <c r="E2509" s="53">
        <v>20366.89</v>
      </c>
      <c r="F2509" s="26">
        <v>0.21</v>
      </c>
      <c r="G2509" s="53">
        <v>35733.707999999999</v>
      </c>
      <c r="H2509" s="67"/>
      <c r="I2509" s="68"/>
      <c r="J2509" s="69"/>
      <c r="K2509" s="69"/>
      <c r="L2509" s="69"/>
      <c r="M2509" s="69"/>
      <c r="N2509" s="69"/>
      <c r="O2509" s="35"/>
      <c r="P2509" s="35" t="s">
        <v>26321</v>
      </c>
      <c r="Q2509" s="36">
        <v>1</v>
      </c>
      <c r="R2509" s="35" t="s">
        <v>27</v>
      </c>
      <c r="S2509" s="35" t="s">
        <v>28504</v>
      </c>
      <c r="T2509" s="35">
        <v>0</v>
      </c>
      <c r="U2509" s="35">
        <v>0</v>
      </c>
      <c r="V2509" s="36">
        <v>1</v>
      </c>
      <c r="W2509" s="36">
        <v>1</v>
      </c>
      <c r="X2509" s="37" t="s">
        <v>65</v>
      </c>
    </row>
    <row r="2510" spans="1:24" ht="24" customHeight="1" x14ac:dyDescent="0.2">
      <c r="A2510" s="50" t="s">
        <v>3735</v>
      </c>
      <c r="B2510" s="60" t="s">
        <v>4821</v>
      </c>
      <c r="C2510" s="76" t="s">
        <v>4821</v>
      </c>
      <c r="D2510" s="61" t="s">
        <v>4822</v>
      </c>
      <c r="E2510" s="53">
        <v>20764.82</v>
      </c>
      <c r="F2510" s="26">
        <v>0.21</v>
      </c>
      <c r="G2510" s="53">
        <v>36431.877999999997</v>
      </c>
      <c r="H2510" s="67"/>
      <c r="I2510" s="68"/>
      <c r="J2510" s="69"/>
      <c r="K2510" s="69"/>
      <c r="L2510" s="69"/>
      <c r="M2510" s="69"/>
      <c r="N2510" s="69"/>
      <c r="O2510" s="35"/>
      <c r="P2510" s="35" t="s">
        <v>26322</v>
      </c>
      <c r="Q2510" s="36">
        <v>1</v>
      </c>
      <c r="R2510" s="35" t="s">
        <v>27</v>
      </c>
      <c r="S2510" s="35" t="s">
        <v>28503</v>
      </c>
      <c r="T2510" s="35">
        <v>0</v>
      </c>
      <c r="U2510" s="35">
        <v>0</v>
      </c>
      <c r="V2510" s="36">
        <v>1</v>
      </c>
      <c r="W2510" s="36">
        <v>1</v>
      </c>
      <c r="X2510" s="37" t="s">
        <v>65</v>
      </c>
    </row>
    <row r="2511" spans="1:24" ht="24" customHeight="1" x14ac:dyDescent="0.2">
      <c r="A2511" s="50" t="s">
        <v>3735</v>
      </c>
      <c r="B2511" s="60" t="s">
        <v>4823</v>
      </c>
      <c r="C2511" s="76" t="s">
        <v>4823</v>
      </c>
      <c r="D2511" s="61" t="s">
        <v>4824</v>
      </c>
      <c r="E2511" s="53">
        <v>20764.82</v>
      </c>
      <c r="F2511" s="26">
        <v>0.21</v>
      </c>
      <c r="G2511" s="53">
        <v>36431.877999999997</v>
      </c>
      <c r="H2511" s="67"/>
      <c r="I2511" s="68"/>
      <c r="J2511" s="69"/>
      <c r="K2511" s="69"/>
      <c r="L2511" s="69"/>
      <c r="M2511" s="69"/>
      <c r="N2511" s="69"/>
      <c r="O2511" s="35"/>
      <c r="P2511" s="35" t="s">
        <v>26323</v>
      </c>
      <c r="Q2511" s="36">
        <v>1</v>
      </c>
      <c r="R2511" s="35" t="s">
        <v>27</v>
      </c>
      <c r="S2511" s="35" t="s">
        <v>28503</v>
      </c>
      <c r="T2511" s="35">
        <v>0</v>
      </c>
      <c r="U2511" s="35">
        <v>0</v>
      </c>
      <c r="V2511" s="36">
        <v>1</v>
      </c>
      <c r="W2511" s="36">
        <v>1</v>
      </c>
      <c r="X2511" s="37" t="s">
        <v>65</v>
      </c>
    </row>
    <row r="2512" spans="1:24" ht="24" customHeight="1" x14ac:dyDescent="0.2">
      <c r="A2512" s="50" t="s">
        <v>3735</v>
      </c>
      <c r="B2512" s="60" t="s">
        <v>4825</v>
      </c>
      <c r="C2512" s="76" t="s">
        <v>4825</v>
      </c>
      <c r="D2512" s="61" t="s">
        <v>4826</v>
      </c>
      <c r="E2512" s="53">
        <v>20565.849999999999</v>
      </c>
      <c r="F2512" s="26">
        <v>0.21</v>
      </c>
      <c r="G2512" s="53">
        <v>36082.781000000003</v>
      </c>
      <c r="H2512" s="67"/>
      <c r="I2512" s="68"/>
      <c r="J2512" s="69"/>
      <c r="K2512" s="69"/>
      <c r="L2512" s="69"/>
      <c r="M2512" s="69"/>
      <c r="N2512" s="69"/>
      <c r="O2512" s="35"/>
      <c r="P2512" s="35" t="s">
        <v>26324</v>
      </c>
      <c r="Q2512" s="36">
        <v>1</v>
      </c>
      <c r="R2512" s="35" t="s">
        <v>27</v>
      </c>
      <c r="S2512" s="35" t="s">
        <v>28503</v>
      </c>
      <c r="T2512" s="35">
        <v>0</v>
      </c>
      <c r="U2512" s="35">
        <v>0</v>
      </c>
      <c r="V2512" s="36">
        <v>1</v>
      </c>
      <c r="W2512" s="36">
        <v>1</v>
      </c>
      <c r="X2512" s="37" t="s">
        <v>65</v>
      </c>
    </row>
    <row r="2513" spans="1:24" ht="24" customHeight="1" x14ac:dyDescent="0.2">
      <c r="A2513" s="50" t="s">
        <v>3735</v>
      </c>
      <c r="B2513" s="60" t="s">
        <v>4827</v>
      </c>
      <c r="C2513" s="76" t="s">
        <v>4827</v>
      </c>
      <c r="D2513" s="61" t="s">
        <v>4828</v>
      </c>
      <c r="E2513" s="53">
        <v>55704.43</v>
      </c>
      <c r="F2513" s="26">
        <v>0.21</v>
      </c>
      <c r="G2513" s="53">
        <v>97733.418000000005</v>
      </c>
      <c r="H2513" s="67"/>
      <c r="I2513" s="68"/>
      <c r="J2513" s="69"/>
      <c r="K2513" s="69"/>
      <c r="L2513" s="69"/>
      <c r="M2513" s="69"/>
      <c r="N2513" s="69"/>
      <c r="O2513" s="35"/>
      <c r="P2513" s="35" t="s">
        <v>26325</v>
      </c>
      <c r="Q2513" s="36">
        <v>1</v>
      </c>
      <c r="R2513" s="35" t="s">
        <v>27</v>
      </c>
      <c r="S2513" s="35" t="s">
        <v>28504</v>
      </c>
      <c r="T2513" s="35">
        <v>0</v>
      </c>
      <c r="U2513" s="35">
        <v>0</v>
      </c>
      <c r="V2513" s="36">
        <v>1</v>
      </c>
      <c r="W2513" s="36">
        <v>1</v>
      </c>
      <c r="X2513" s="37" t="s">
        <v>65</v>
      </c>
    </row>
    <row r="2514" spans="1:24" ht="24" customHeight="1" x14ac:dyDescent="0.2">
      <c r="A2514" s="50" t="s">
        <v>3735</v>
      </c>
      <c r="B2514" s="60" t="s">
        <v>4829</v>
      </c>
      <c r="C2514" s="76" t="s">
        <v>4829</v>
      </c>
      <c r="D2514" s="61" t="s">
        <v>4830</v>
      </c>
      <c r="E2514" s="53">
        <v>49686.400000000001</v>
      </c>
      <c r="F2514" s="26">
        <v>0.21</v>
      </c>
      <c r="G2514" s="53">
        <v>87174.789000000004</v>
      </c>
      <c r="H2514" s="67"/>
      <c r="I2514" s="68"/>
      <c r="J2514" s="69"/>
      <c r="K2514" s="69"/>
      <c r="L2514" s="69"/>
      <c r="M2514" s="69"/>
      <c r="N2514" s="69"/>
      <c r="O2514" s="35"/>
      <c r="P2514" s="35" t="s">
        <v>26326</v>
      </c>
      <c r="Q2514" s="36">
        <v>1</v>
      </c>
      <c r="R2514" s="35" t="s">
        <v>27</v>
      </c>
      <c r="S2514" s="35" t="s">
        <v>28504</v>
      </c>
      <c r="T2514" s="35">
        <v>0</v>
      </c>
      <c r="U2514" s="35">
        <v>0</v>
      </c>
      <c r="V2514" s="36">
        <v>1</v>
      </c>
      <c r="W2514" s="36">
        <v>1</v>
      </c>
      <c r="X2514" s="37" t="s">
        <v>65</v>
      </c>
    </row>
    <row r="2515" spans="1:24" ht="24" customHeight="1" x14ac:dyDescent="0.2">
      <c r="A2515" s="50" t="s">
        <v>3735</v>
      </c>
      <c r="B2515" s="60" t="s">
        <v>4831</v>
      </c>
      <c r="C2515" s="76" t="s">
        <v>4831</v>
      </c>
      <c r="D2515" s="61" t="s">
        <v>4832</v>
      </c>
      <c r="E2515" s="53">
        <v>54759.42</v>
      </c>
      <c r="F2515" s="26">
        <v>0.21</v>
      </c>
      <c r="G2515" s="53">
        <v>96075.403999999995</v>
      </c>
      <c r="H2515" s="67"/>
      <c r="I2515" s="68"/>
      <c r="J2515" s="69"/>
      <c r="K2515" s="69"/>
      <c r="L2515" s="69"/>
      <c r="M2515" s="69"/>
      <c r="N2515" s="69"/>
      <c r="O2515" s="35"/>
      <c r="P2515" s="35" t="s">
        <v>26327</v>
      </c>
      <c r="Q2515" s="36">
        <v>1</v>
      </c>
      <c r="R2515" s="35" t="s">
        <v>27</v>
      </c>
      <c r="S2515" s="35" t="s">
        <v>28504</v>
      </c>
      <c r="T2515" s="35">
        <v>0</v>
      </c>
      <c r="U2515" s="35">
        <v>0</v>
      </c>
      <c r="V2515" s="36">
        <v>1</v>
      </c>
      <c r="W2515" s="36">
        <v>1</v>
      </c>
      <c r="X2515" s="37" t="s">
        <v>65</v>
      </c>
    </row>
    <row r="2516" spans="1:24" ht="24" customHeight="1" x14ac:dyDescent="0.2">
      <c r="A2516" s="50" t="s">
        <v>3735</v>
      </c>
      <c r="B2516" s="60" t="s">
        <v>4833</v>
      </c>
      <c r="C2516" s="76" t="s">
        <v>4833</v>
      </c>
      <c r="D2516" s="61" t="s">
        <v>4834</v>
      </c>
      <c r="E2516" s="53">
        <v>128145.01</v>
      </c>
      <c r="F2516" s="26">
        <v>0.21</v>
      </c>
      <c r="G2516" s="53">
        <v>224830.41500000001</v>
      </c>
      <c r="H2516" s="67"/>
      <c r="I2516" s="68"/>
      <c r="J2516" s="69"/>
      <c r="K2516" s="69"/>
      <c r="L2516" s="69"/>
      <c r="M2516" s="69"/>
      <c r="N2516" s="69"/>
      <c r="O2516" s="35"/>
      <c r="P2516" s="35" t="s">
        <v>26328</v>
      </c>
      <c r="Q2516" s="36">
        <v>1</v>
      </c>
      <c r="R2516" s="35" t="s">
        <v>27</v>
      </c>
      <c r="S2516" s="35" t="s">
        <v>28503</v>
      </c>
      <c r="T2516" s="35">
        <v>0</v>
      </c>
      <c r="U2516" s="35">
        <v>0</v>
      </c>
      <c r="V2516" s="36">
        <v>1</v>
      </c>
      <c r="W2516" s="36">
        <v>1</v>
      </c>
      <c r="X2516" s="37" t="s">
        <v>65</v>
      </c>
    </row>
    <row r="2517" spans="1:24" ht="24" customHeight="1" x14ac:dyDescent="0.2">
      <c r="A2517" s="50" t="s">
        <v>3735</v>
      </c>
      <c r="B2517" s="60" t="s">
        <v>4835</v>
      </c>
      <c r="C2517" s="76" t="s">
        <v>4835</v>
      </c>
      <c r="D2517" s="61" t="s">
        <v>4836</v>
      </c>
      <c r="E2517" s="53">
        <v>97880.63</v>
      </c>
      <c r="F2517" s="26">
        <v>0.21</v>
      </c>
      <c r="G2517" s="53">
        <v>171731.56099999999</v>
      </c>
      <c r="H2517" s="67"/>
      <c r="I2517" s="68"/>
      <c r="J2517" s="69"/>
      <c r="K2517" s="69"/>
      <c r="L2517" s="69"/>
      <c r="M2517" s="69"/>
      <c r="N2517" s="69"/>
      <c r="O2517" s="35"/>
      <c r="P2517" s="35" t="s">
        <v>26329</v>
      </c>
      <c r="Q2517" s="36">
        <v>1</v>
      </c>
      <c r="R2517" s="35" t="s">
        <v>27</v>
      </c>
      <c r="S2517" s="35" t="s">
        <v>28504</v>
      </c>
      <c r="T2517" s="35">
        <v>0</v>
      </c>
      <c r="U2517" s="35">
        <v>0</v>
      </c>
      <c r="V2517" s="36">
        <v>1</v>
      </c>
      <c r="W2517" s="36">
        <v>1</v>
      </c>
      <c r="X2517" s="37" t="s">
        <v>65</v>
      </c>
    </row>
    <row r="2518" spans="1:24" ht="24" customHeight="1" x14ac:dyDescent="0.2">
      <c r="A2518" s="50" t="s">
        <v>3735</v>
      </c>
      <c r="B2518" s="60" t="s">
        <v>4837</v>
      </c>
      <c r="C2518" s="76" t="s">
        <v>4837</v>
      </c>
      <c r="D2518" s="61" t="s">
        <v>4838</v>
      </c>
      <c r="E2518" s="53">
        <v>278198.7</v>
      </c>
      <c r="F2518" s="26">
        <v>0.21</v>
      </c>
      <c r="G2518" s="53">
        <v>488099.625</v>
      </c>
      <c r="H2518" s="67"/>
      <c r="I2518" s="68"/>
      <c r="J2518" s="69"/>
      <c r="K2518" s="69"/>
      <c r="L2518" s="69"/>
      <c r="M2518" s="69"/>
      <c r="N2518" s="69"/>
      <c r="O2518" s="35"/>
      <c r="P2518" s="35" t="s">
        <v>26330</v>
      </c>
      <c r="Q2518" s="36">
        <v>1</v>
      </c>
      <c r="R2518" s="35" t="s">
        <v>27</v>
      </c>
      <c r="S2518" s="35" t="s">
        <v>28504</v>
      </c>
      <c r="T2518" s="35">
        <v>0</v>
      </c>
      <c r="U2518" s="35">
        <v>0</v>
      </c>
      <c r="V2518" s="36">
        <v>1</v>
      </c>
      <c r="W2518" s="36">
        <v>1</v>
      </c>
      <c r="X2518" s="37" t="s">
        <v>65</v>
      </c>
    </row>
    <row r="2519" spans="1:24" ht="24" customHeight="1" x14ac:dyDescent="0.2">
      <c r="A2519" s="50" t="s">
        <v>3735</v>
      </c>
      <c r="B2519" s="60" t="s">
        <v>4839</v>
      </c>
      <c r="C2519" s="76" t="s">
        <v>4839</v>
      </c>
      <c r="D2519" s="61" t="s">
        <v>4840</v>
      </c>
      <c r="E2519" s="53">
        <v>7584.76</v>
      </c>
      <c r="F2519" s="26">
        <v>0.21</v>
      </c>
      <c r="G2519" s="53">
        <v>13307.459000000001</v>
      </c>
      <c r="H2519" s="67"/>
      <c r="I2519" s="68"/>
      <c r="J2519" s="69"/>
      <c r="K2519" s="69"/>
      <c r="L2519" s="69"/>
      <c r="M2519" s="69"/>
      <c r="N2519" s="69"/>
      <c r="O2519" s="35"/>
      <c r="P2519" s="35" t="s">
        <v>25997</v>
      </c>
      <c r="Q2519" s="36">
        <v>1</v>
      </c>
      <c r="R2519" s="35" t="s">
        <v>27</v>
      </c>
      <c r="S2519" s="35" t="s">
        <v>28503</v>
      </c>
      <c r="T2519" s="35">
        <v>0</v>
      </c>
      <c r="U2519" s="35">
        <v>0</v>
      </c>
      <c r="V2519" s="36">
        <v>1</v>
      </c>
      <c r="W2519" s="36">
        <v>1</v>
      </c>
      <c r="X2519" s="37" t="s">
        <v>65</v>
      </c>
    </row>
    <row r="2520" spans="1:24" ht="24" customHeight="1" x14ac:dyDescent="0.2">
      <c r="A2520" s="50" t="s">
        <v>3735</v>
      </c>
      <c r="B2520" s="60" t="s">
        <v>4841</v>
      </c>
      <c r="C2520" s="76" t="s">
        <v>4841</v>
      </c>
      <c r="D2520" s="61" t="s">
        <v>4842</v>
      </c>
      <c r="E2520" s="53">
        <v>66994.509999999995</v>
      </c>
      <c r="F2520" s="26">
        <v>0.21</v>
      </c>
      <c r="G2520" s="53">
        <v>117541.868</v>
      </c>
      <c r="H2520" s="67"/>
      <c r="I2520" s="68"/>
      <c r="J2520" s="69"/>
      <c r="K2520" s="69"/>
      <c r="L2520" s="69"/>
      <c r="M2520" s="69"/>
      <c r="N2520" s="69"/>
      <c r="O2520" s="35"/>
      <c r="P2520" s="35" t="s">
        <v>26331</v>
      </c>
      <c r="Q2520" s="36">
        <v>1</v>
      </c>
      <c r="R2520" s="35" t="s">
        <v>27</v>
      </c>
      <c r="S2520" s="35" t="s">
        <v>28504</v>
      </c>
      <c r="T2520" s="35">
        <v>0</v>
      </c>
      <c r="U2520" s="35">
        <v>0</v>
      </c>
      <c r="V2520" s="36">
        <v>1</v>
      </c>
      <c r="W2520" s="36">
        <v>1</v>
      </c>
      <c r="X2520" s="37" t="s">
        <v>65</v>
      </c>
    </row>
    <row r="2521" spans="1:24" ht="24" customHeight="1" x14ac:dyDescent="0.2">
      <c r="A2521" s="50" t="s">
        <v>3735</v>
      </c>
      <c r="B2521" s="60" t="s">
        <v>4843</v>
      </c>
      <c r="C2521" s="76" t="s">
        <v>4843</v>
      </c>
      <c r="D2521" s="61" t="s">
        <v>4844</v>
      </c>
      <c r="E2521" s="53">
        <v>99521.88</v>
      </c>
      <c r="F2521" s="26">
        <v>0.21</v>
      </c>
      <c r="G2521" s="53">
        <v>174611.14300000001</v>
      </c>
      <c r="H2521" s="67"/>
      <c r="I2521" s="68"/>
      <c r="J2521" s="69"/>
      <c r="K2521" s="69"/>
      <c r="L2521" s="69"/>
      <c r="M2521" s="69"/>
      <c r="N2521" s="69"/>
      <c r="O2521" s="35"/>
      <c r="P2521" s="35" t="s">
        <v>65</v>
      </c>
      <c r="Q2521" s="36">
        <v>1</v>
      </c>
      <c r="R2521" s="35" t="s">
        <v>27</v>
      </c>
      <c r="S2521" s="35" t="s">
        <v>28503</v>
      </c>
      <c r="T2521" s="35">
        <v>0</v>
      </c>
      <c r="U2521" s="35">
        <v>0</v>
      </c>
      <c r="V2521" s="36">
        <v>1</v>
      </c>
      <c r="W2521" s="36">
        <v>1</v>
      </c>
      <c r="X2521" s="37" t="s">
        <v>65</v>
      </c>
    </row>
    <row r="2522" spans="1:24" ht="24" customHeight="1" x14ac:dyDescent="0.2">
      <c r="A2522" s="50" t="s">
        <v>3735</v>
      </c>
      <c r="B2522" s="60" t="s">
        <v>4845</v>
      </c>
      <c r="C2522" s="76" t="s">
        <v>4845</v>
      </c>
      <c r="D2522" s="61" t="s">
        <v>4846</v>
      </c>
      <c r="E2522" s="53">
        <v>93429.19</v>
      </c>
      <c r="F2522" s="26">
        <v>0.21</v>
      </c>
      <c r="G2522" s="53">
        <v>163921.519</v>
      </c>
      <c r="H2522" s="67"/>
      <c r="I2522" s="68"/>
      <c r="J2522" s="69"/>
      <c r="K2522" s="69"/>
      <c r="L2522" s="69"/>
      <c r="M2522" s="69"/>
      <c r="N2522" s="69"/>
      <c r="O2522" s="35"/>
      <c r="P2522" s="35" t="s">
        <v>65</v>
      </c>
      <c r="Q2522" s="36">
        <v>1</v>
      </c>
      <c r="R2522" s="35" t="s">
        <v>27</v>
      </c>
      <c r="S2522" s="35" t="s">
        <v>28503</v>
      </c>
      <c r="T2522" s="35">
        <v>0</v>
      </c>
      <c r="U2522" s="35">
        <v>0</v>
      </c>
      <c r="V2522" s="36">
        <v>1</v>
      </c>
      <c r="W2522" s="36">
        <v>1</v>
      </c>
      <c r="X2522" s="37" t="s">
        <v>65</v>
      </c>
    </row>
    <row r="2523" spans="1:24" ht="24" customHeight="1" x14ac:dyDescent="0.2">
      <c r="A2523" s="50" t="s">
        <v>3735</v>
      </c>
      <c r="B2523" s="60" t="s">
        <v>4847</v>
      </c>
      <c r="C2523" s="76" t="s">
        <v>4847</v>
      </c>
      <c r="D2523" s="61" t="s">
        <v>4848</v>
      </c>
      <c r="E2523" s="53">
        <v>1914.84</v>
      </c>
      <c r="F2523" s="26">
        <v>0.21</v>
      </c>
      <c r="G2523" s="53">
        <v>3359.5889999999999</v>
      </c>
      <c r="H2523" s="67"/>
      <c r="I2523" s="68"/>
      <c r="J2523" s="69"/>
      <c r="K2523" s="69"/>
      <c r="L2523" s="69"/>
      <c r="M2523" s="69"/>
      <c r="N2523" s="69"/>
      <c r="O2523" s="35"/>
      <c r="P2523" s="35" t="s">
        <v>26332</v>
      </c>
      <c r="Q2523" s="36">
        <v>1</v>
      </c>
      <c r="R2523" s="35" t="s">
        <v>27</v>
      </c>
      <c r="S2523" s="35" t="s">
        <v>28504</v>
      </c>
      <c r="T2523" s="35">
        <v>0</v>
      </c>
      <c r="U2523" s="35">
        <v>0</v>
      </c>
      <c r="V2523" s="36">
        <v>1</v>
      </c>
      <c r="W2523" s="36">
        <v>1</v>
      </c>
      <c r="X2523" s="37" t="s">
        <v>65</v>
      </c>
    </row>
    <row r="2524" spans="1:24" ht="24" customHeight="1" x14ac:dyDescent="0.2">
      <c r="A2524" s="50" t="s">
        <v>3735</v>
      </c>
      <c r="B2524" s="60" t="s">
        <v>24034</v>
      </c>
      <c r="C2524" s="76" t="s">
        <v>24034</v>
      </c>
      <c r="D2524" s="61" t="s">
        <v>24035</v>
      </c>
      <c r="E2524" s="53">
        <v>49686.400000000001</v>
      </c>
      <c r="F2524" s="26">
        <v>0.21</v>
      </c>
      <c r="G2524" s="53">
        <v>87174.789000000004</v>
      </c>
      <c r="H2524" s="67"/>
      <c r="I2524" s="68"/>
      <c r="J2524" s="69"/>
      <c r="K2524" s="69"/>
      <c r="L2524" s="69"/>
      <c r="M2524" s="69"/>
      <c r="N2524" s="69"/>
      <c r="O2524" s="35"/>
      <c r="P2524" s="35" t="s">
        <v>65</v>
      </c>
      <c r="Q2524" s="36">
        <v>1</v>
      </c>
      <c r="R2524" s="35" t="s">
        <v>27</v>
      </c>
      <c r="S2524" s="35" t="s">
        <v>28503</v>
      </c>
      <c r="T2524" s="35">
        <v>0</v>
      </c>
      <c r="U2524" s="35">
        <v>0</v>
      </c>
      <c r="V2524" s="36" t="e">
        <v>#N/A</v>
      </c>
      <c r="W2524" s="36" t="e">
        <v>#N/A</v>
      </c>
      <c r="X2524" s="37" t="s">
        <v>65</v>
      </c>
    </row>
    <row r="2525" spans="1:24" ht="24" customHeight="1" x14ac:dyDescent="0.2">
      <c r="A2525" s="50" t="s">
        <v>3735</v>
      </c>
      <c r="B2525" s="60" t="s">
        <v>24036</v>
      </c>
      <c r="C2525" s="76" t="s">
        <v>24036</v>
      </c>
      <c r="D2525" s="61" t="s">
        <v>24037</v>
      </c>
      <c r="E2525" s="53">
        <v>49686.400000000001</v>
      </c>
      <c r="F2525" s="26">
        <v>0.21</v>
      </c>
      <c r="G2525" s="53">
        <v>87174.789000000004</v>
      </c>
      <c r="H2525" s="67"/>
      <c r="I2525" s="68"/>
      <c r="J2525" s="69"/>
      <c r="K2525" s="69"/>
      <c r="L2525" s="69"/>
      <c r="M2525" s="69"/>
      <c r="N2525" s="69"/>
      <c r="O2525" s="35"/>
      <c r="P2525" s="35" t="s">
        <v>65</v>
      </c>
      <c r="Q2525" s="36">
        <v>1</v>
      </c>
      <c r="R2525" s="35" t="s">
        <v>27</v>
      </c>
      <c r="S2525" s="35" t="s">
        <v>28503</v>
      </c>
      <c r="T2525" s="35">
        <v>0</v>
      </c>
      <c r="U2525" s="35">
        <v>0</v>
      </c>
      <c r="V2525" s="36" t="e">
        <v>#N/A</v>
      </c>
      <c r="W2525" s="36" t="e">
        <v>#N/A</v>
      </c>
      <c r="X2525" s="37" t="s">
        <v>65</v>
      </c>
    </row>
    <row r="2526" spans="1:24" ht="24" customHeight="1" x14ac:dyDescent="0.2">
      <c r="A2526" s="50" t="s">
        <v>3735</v>
      </c>
      <c r="B2526" s="60" t="s">
        <v>4849</v>
      </c>
      <c r="C2526" s="76" t="s">
        <v>4849</v>
      </c>
      <c r="D2526" s="61" t="s">
        <v>4850</v>
      </c>
      <c r="E2526" s="53">
        <v>72465.48</v>
      </c>
      <c r="F2526" s="26">
        <v>0.21</v>
      </c>
      <c r="G2526" s="53">
        <v>127140.69</v>
      </c>
      <c r="H2526" s="67"/>
      <c r="I2526" s="68"/>
      <c r="J2526" s="69"/>
      <c r="K2526" s="69"/>
      <c r="L2526" s="69"/>
      <c r="M2526" s="69"/>
      <c r="N2526" s="69"/>
      <c r="O2526" s="35"/>
      <c r="P2526" s="35" t="s">
        <v>26333</v>
      </c>
      <c r="Q2526" s="36">
        <v>1</v>
      </c>
      <c r="R2526" s="35" t="s">
        <v>27</v>
      </c>
      <c r="S2526" s="35" t="s">
        <v>28504</v>
      </c>
      <c r="T2526" s="35">
        <v>0</v>
      </c>
      <c r="U2526" s="35">
        <v>0</v>
      </c>
      <c r="V2526" s="36">
        <v>1</v>
      </c>
      <c r="W2526" s="36">
        <v>1</v>
      </c>
      <c r="X2526" s="37" t="s">
        <v>65</v>
      </c>
    </row>
    <row r="2527" spans="1:24" ht="24" customHeight="1" x14ac:dyDescent="0.2">
      <c r="A2527" s="50" t="s">
        <v>3735</v>
      </c>
      <c r="B2527" s="60" t="s">
        <v>4851</v>
      </c>
      <c r="C2527" s="76" t="s">
        <v>4851</v>
      </c>
      <c r="D2527" s="61" t="s">
        <v>4852</v>
      </c>
      <c r="E2527" s="53">
        <v>26186.05</v>
      </c>
      <c r="F2527" s="26">
        <v>0.21</v>
      </c>
      <c r="G2527" s="53">
        <v>45943.421999999999</v>
      </c>
      <c r="H2527" s="67"/>
      <c r="I2527" s="68"/>
      <c r="J2527" s="69"/>
      <c r="K2527" s="69"/>
      <c r="L2527" s="69"/>
      <c r="M2527" s="69"/>
      <c r="N2527" s="69"/>
      <c r="O2527" s="35"/>
      <c r="P2527" s="35" t="s">
        <v>26334</v>
      </c>
      <c r="Q2527" s="36">
        <v>1</v>
      </c>
      <c r="R2527" s="35" t="s">
        <v>27</v>
      </c>
      <c r="S2527" s="35" t="s">
        <v>28504</v>
      </c>
      <c r="T2527" s="35">
        <v>0</v>
      </c>
      <c r="U2527" s="35">
        <v>0</v>
      </c>
      <c r="V2527" s="36">
        <v>1</v>
      </c>
      <c r="W2527" s="36">
        <v>1</v>
      </c>
      <c r="X2527" s="37" t="s">
        <v>65</v>
      </c>
    </row>
    <row r="2528" spans="1:24" ht="24" customHeight="1" x14ac:dyDescent="0.2">
      <c r="A2528" s="50" t="s">
        <v>3735</v>
      </c>
      <c r="B2528" s="60" t="s">
        <v>4853</v>
      </c>
      <c r="C2528" s="76" t="s">
        <v>4853</v>
      </c>
      <c r="D2528" s="61" t="s">
        <v>4854</v>
      </c>
      <c r="E2528" s="53">
        <v>339970.91</v>
      </c>
      <c r="F2528" s="26">
        <v>0.21</v>
      </c>
      <c r="G2528" s="53">
        <v>596478.96200000006</v>
      </c>
      <c r="H2528" s="67"/>
      <c r="I2528" s="68"/>
      <c r="J2528" s="69"/>
      <c r="K2528" s="69"/>
      <c r="L2528" s="69"/>
      <c r="M2528" s="69"/>
      <c r="N2528" s="69"/>
      <c r="O2528" s="35"/>
      <c r="P2528" s="35" t="s">
        <v>26335</v>
      </c>
      <c r="Q2528" s="36">
        <v>1</v>
      </c>
      <c r="R2528" s="35" t="s">
        <v>27</v>
      </c>
      <c r="S2528" s="35" t="s">
        <v>28503</v>
      </c>
      <c r="T2528" s="35">
        <v>0</v>
      </c>
      <c r="U2528" s="35">
        <v>0</v>
      </c>
      <c r="V2528" s="36">
        <v>1</v>
      </c>
      <c r="W2528" s="36">
        <v>1</v>
      </c>
      <c r="X2528" s="37" t="s">
        <v>65</v>
      </c>
    </row>
    <row r="2529" spans="1:24" ht="24" customHeight="1" x14ac:dyDescent="0.2">
      <c r="A2529" s="50" t="s">
        <v>3735</v>
      </c>
      <c r="B2529" s="60" t="s">
        <v>4855</v>
      </c>
      <c r="C2529" s="76" t="s">
        <v>4855</v>
      </c>
      <c r="D2529" s="61" t="s">
        <v>4856</v>
      </c>
      <c r="E2529" s="53">
        <v>419896.77</v>
      </c>
      <c r="F2529" s="26">
        <v>0.21</v>
      </c>
      <c r="G2529" s="53">
        <v>736708.88699999999</v>
      </c>
      <c r="H2529" s="67"/>
      <c r="I2529" s="68"/>
      <c r="J2529" s="69"/>
      <c r="K2529" s="69"/>
      <c r="L2529" s="69"/>
      <c r="M2529" s="69"/>
      <c r="N2529" s="69"/>
      <c r="O2529" s="35"/>
      <c r="P2529" s="35" t="s">
        <v>26336</v>
      </c>
      <c r="Q2529" s="36">
        <v>1</v>
      </c>
      <c r="R2529" s="35" t="s">
        <v>27</v>
      </c>
      <c r="S2529" s="35" t="s">
        <v>28504</v>
      </c>
      <c r="T2529" s="35">
        <v>0</v>
      </c>
      <c r="U2529" s="35">
        <v>0</v>
      </c>
      <c r="V2529" s="36">
        <v>1</v>
      </c>
      <c r="W2529" s="36">
        <v>1</v>
      </c>
      <c r="X2529" s="37" t="s">
        <v>65</v>
      </c>
    </row>
    <row r="2530" spans="1:24" ht="24" customHeight="1" x14ac:dyDescent="0.2">
      <c r="A2530" s="50" t="s">
        <v>3735</v>
      </c>
      <c r="B2530" s="60" t="s">
        <v>4857</v>
      </c>
      <c r="C2530" s="76" t="s">
        <v>4857</v>
      </c>
      <c r="D2530" s="61" t="s">
        <v>4858</v>
      </c>
      <c r="E2530" s="53">
        <v>640426.52</v>
      </c>
      <c r="F2530" s="26">
        <v>0.21</v>
      </c>
      <c r="G2530" s="53">
        <v>1123628.325</v>
      </c>
      <c r="H2530" s="67"/>
      <c r="I2530" s="68"/>
      <c r="J2530" s="69"/>
      <c r="K2530" s="69"/>
      <c r="L2530" s="69"/>
      <c r="M2530" s="69"/>
      <c r="N2530" s="69"/>
      <c r="O2530" s="35"/>
      <c r="P2530" s="35" t="s">
        <v>26337</v>
      </c>
      <c r="Q2530" s="36">
        <v>1</v>
      </c>
      <c r="R2530" s="35" t="s">
        <v>27</v>
      </c>
      <c r="S2530" s="35" t="s">
        <v>28504</v>
      </c>
      <c r="T2530" s="35">
        <v>0</v>
      </c>
      <c r="U2530" s="35">
        <v>0</v>
      </c>
      <c r="V2530" s="36">
        <v>1</v>
      </c>
      <c r="W2530" s="36">
        <v>1</v>
      </c>
      <c r="X2530" s="37" t="s">
        <v>65</v>
      </c>
    </row>
    <row r="2531" spans="1:24" ht="24" customHeight="1" x14ac:dyDescent="0.2">
      <c r="A2531" s="50" t="s">
        <v>3735</v>
      </c>
      <c r="B2531" s="60" t="s">
        <v>4859</v>
      </c>
      <c r="C2531" s="76" t="s">
        <v>4859</v>
      </c>
      <c r="D2531" s="61" t="s">
        <v>4860</v>
      </c>
      <c r="E2531" s="53">
        <v>433052.03</v>
      </c>
      <c r="F2531" s="26">
        <v>0.21</v>
      </c>
      <c r="G2531" s="53">
        <v>759789.78200000001</v>
      </c>
      <c r="H2531" s="67"/>
      <c r="I2531" s="68"/>
      <c r="J2531" s="69"/>
      <c r="K2531" s="69"/>
      <c r="L2531" s="69"/>
      <c r="M2531" s="69"/>
      <c r="N2531" s="69"/>
      <c r="O2531" s="35"/>
      <c r="P2531" s="35" t="s">
        <v>26338</v>
      </c>
      <c r="Q2531" s="36">
        <v>1</v>
      </c>
      <c r="R2531" s="35" t="s">
        <v>27</v>
      </c>
      <c r="S2531" s="35" t="s">
        <v>28504</v>
      </c>
      <c r="T2531" s="35">
        <v>0</v>
      </c>
      <c r="U2531" s="35">
        <v>0</v>
      </c>
      <c r="V2531" s="36">
        <v>1</v>
      </c>
      <c r="W2531" s="36">
        <v>1</v>
      </c>
      <c r="X2531" s="37" t="s">
        <v>65</v>
      </c>
    </row>
    <row r="2532" spans="1:24" ht="24" customHeight="1" x14ac:dyDescent="0.2">
      <c r="A2532" s="50" t="s">
        <v>3735</v>
      </c>
      <c r="B2532" s="60" t="s">
        <v>4861</v>
      </c>
      <c r="C2532" s="76" t="s">
        <v>4861</v>
      </c>
      <c r="D2532" s="61" t="s">
        <v>4862</v>
      </c>
      <c r="E2532" s="53">
        <v>552095.26</v>
      </c>
      <c r="F2532" s="26">
        <v>0.21</v>
      </c>
      <c r="G2532" s="53">
        <v>968651.13699999999</v>
      </c>
      <c r="H2532" s="67"/>
      <c r="I2532" s="68"/>
      <c r="J2532" s="69"/>
      <c r="K2532" s="69"/>
      <c r="L2532" s="69"/>
      <c r="M2532" s="69"/>
      <c r="N2532" s="69"/>
      <c r="O2532" s="35"/>
      <c r="P2532" s="35" t="s">
        <v>26339</v>
      </c>
      <c r="Q2532" s="36">
        <v>1</v>
      </c>
      <c r="R2532" s="35" t="s">
        <v>27</v>
      </c>
      <c r="S2532" s="35" t="s">
        <v>28504</v>
      </c>
      <c r="T2532" s="35">
        <v>0</v>
      </c>
      <c r="U2532" s="35">
        <v>0</v>
      </c>
      <c r="V2532" s="36">
        <v>1</v>
      </c>
      <c r="W2532" s="36">
        <v>1</v>
      </c>
      <c r="X2532" s="37" t="s">
        <v>65</v>
      </c>
    </row>
    <row r="2533" spans="1:24" ht="24" customHeight="1" x14ac:dyDescent="0.2">
      <c r="A2533" s="50" t="s">
        <v>3735</v>
      </c>
      <c r="B2533" s="60" t="s">
        <v>4863</v>
      </c>
      <c r="C2533" s="76" t="s">
        <v>4863</v>
      </c>
      <c r="D2533" s="61" t="s">
        <v>4864</v>
      </c>
      <c r="E2533" s="53">
        <v>287051.7</v>
      </c>
      <c r="F2533" s="26">
        <v>0.21</v>
      </c>
      <c r="G2533" s="53">
        <v>503632.21399999998</v>
      </c>
      <c r="H2533" s="67"/>
      <c r="I2533" s="68"/>
      <c r="J2533" s="69"/>
      <c r="K2533" s="69"/>
      <c r="L2533" s="69"/>
      <c r="M2533" s="69"/>
      <c r="N2533" s="69"/>
      <c r="O2533" s="35"/>
      <c r="P2533" s="35" t="s">
        <v>26340</v>
      </c>
      <c r="Q2533" s="36">
        <v>1</v>
      </c>
      <c r="R2533" s="35" t="s">
        <v>27</v>
      </c>
      <c r="S2533" s="35" t="s">
        <v>28503</v>
      </c>
      <c r="T2533" s="35">
        <v>0</v>
      </c>
      <c r="U2533" s="35">
        <v>0</v>
      </c>
      <c r="V2533" s="36">
        <v>1</v>
      </c>
      <c r="W2533" s="36">
        <v>1</v>
      </c>
      <c r="X2533" s="37" t="s">
        <v>65</v>
      </c>
    </row>
    <row r="2534" spans="1:24" ht="24" customHeight="1" x14ac:dyDescent="0.2">
      <c r="A2534" s="50" t="s">
        <v>3735</v>
      </c>
      <c r="B2534" s="60" t="s">
        <v>4865</v>
      </c>
      <c r="C2534" s="76" t="s">
        <v>4865</v>
      </c>
      <c r="D2534" s="61" t="s">
        <v>4866</v>
      </c>
      <c r="E2534" s="53">
        <v>381649.77</v>
      </c>
      <c r="F2534" s="26">
        <v>0.21</v>
      </c>
      <c r="G2534" s="53">
        <v>669604.52599999995</v>
      </c>
      <c r="H2534" s="67"/>
      <c r="I2534" s="68"/>
      <c r="J2534" s="69"/>
      <c r="K2534" s="69"/>
      <c r="L2534" s="69"/>
      <c r="M2534" s="69"/>
      <c r="N2534" s="69"/>
      <c r="O2534" s="35"/>
      <c r="P2534" s="35" t="s">
        <v>26341</v>
      </c>
      <c r="Q2534" s="36">
        <v>1</v>
      </c>
      <c r="R2534" s="35" t="s">
        <v>27</v>
      </c>
      <c r="S2534" s="35" t="s">
        <v>28503</v>
      </c>
      <c r="T2534" s="35">
        <v>0</v>
      </c>
      <c r="U2534" s="35">
        <v>0</v>
      </c>
      <c r="V2534" s="36">
        <v>1</v>
      </c>
      <c r="W2534" s="36">
        <v>1</v>
      </c>
      <c r="X2534" s="37" t="s">
        <v>65</v>
      </c>
    </row>
    <row r="2535" spans="1:24" ht="24" customHeight="1" x14ac:dyDescent="0.2">
      <c r="A2535" s="50" t="s">
        <v>3735</v>
      </c>
      <c r="B2535" s="60" t="s">
        <v>4867</v>
      </c>
      <c r="C2535" s="76" t="s">
        <v>4867</v>
      </c>
      <c r="D2535" s="61" t="s">
        <v>4868</v>
      </c>
      <c r="E2535" s="53">
        <v>457074.52</v>
      </c>
      <c r="F2535" s="26">
        <v>0.21</v>
      </c>
      <c r="G2535" s="53">
        <v>801937.24100000004</v>
      </c>
      <c r="H2535" s="67"/>
      <c r="I2535" s="68"/>
      <c r="J2535" s="69"/>
      <c r="K2535" s="69"/>
      <c r="L2535" s="69"/>
      <c r="M2535" s="69"/>
      <c r="N2535" s="69"/>
      <c r="O2535" s="35"/>
      <c r="P2535" s="35" t="s">
        <v>26342</v>
      </c>
      <c r="Q2535" s="36">
        <v>1</v>
      </c>
      <c r="R2535" s="35" t="s">
        <v>27</v>
      </c>
      <c r="S2535" s="35" t="s">
        <v>28503</v>
      </c>
      <c r="T2535" s="35">
        <v>0</v>
      </c>
      <c r="U2535" s="35">
        <v>0</v>
      </c>
      <c r="V2535" s="36">
        <v>1</v>
      </c>
      <c r="W2535" s="36">
        <v>1</v>
      </c>
      <c r="X2535" s="37" t="s">
        <v>65</v>
      </c>
    </row>
    <row r="2536" spans="1:24" ht="24" customHeight="1" x14ac:dyDescent="0.2">
      <c r="A2536" s="50" t="s">
        <v>3735</v>
      </c>
      <c r="B2536" s="60" t="s">
        <v>4869</v>
      </c>
      <c r="C2536" s="76" t="s">
        <v>4869</v>
      </c>
      <c r="D2536" s="61" t="s">
        <v>4870</v>
      </c>
      <c r="E2536" s="53">
        <v>694589.15</v>
      </c>
      <c r="F2536" s="26">
        <v>0.21</v>
      </c>
      <c r="G2536" s="53">
        <v>1218656.6669999999</v>
      </c>
      <c r="H2536" s="67"/>
      <c r="I2536" s="68"/>
      <c r="J2536" s="69"/>
      <c r="K2536" s="69"/>
      <c r="L2536" s="69"/>
      <c r="M2536" s="69"/>
      <c r="N2536" s="69"/>
      <c r="O2536" s="35"/>
      <c r="P2536" s="35" t="s">
        <v>26343</v>
      </c>
      <c r="Q2536" s="36">
        <v>1</v>
      </c>
      <c r="R2536" s="35" t="s">
        <v>27</v>
      </c>
      <c r="S2536" s="35" t="s">
        <v>28504</v>
      </c>
      <c r="T2536" s="35">
        <v>0</v>
      </c>
      <c r="U2536" s="35">
        <v>0</v>
      </c>
      <c r="V2536" s="36">
        <v>1</v>
      </c>
      <c r="W2536" s="36">
        <v>1</v>
      </c>
      <c r="X2536" s="37" t="s">
        <v>65</v>
      </c>
    </row>
    <row r="2537" spans="1:24" ht="24" customHeight="1" x14ac:dyDescent="0.2">
      <c r="A2537" s="50" t="s">
        <v>3735</v>
      </c>
      <c r="B2537" s="60" t="s">
        <v>4871</v>
      </c>
      <c r="C2537" s="76" t="s">
        <v>4871</v>
      </c>
      <c r="D2537" s="61" t="s">
        <v>4872</v>
      </c>
      <c r="E2537" s="53">
        <v>465803.24</v>
      </c>
      <c r="F2537" s="26">
        <v>0.21</v>
      </c>
      <c r="G2537" s="53">
        <v>817251.78700000001</v>
      </c>
      <c r="H2537" s="67"/>
      <c r="I2537" s="68"/>
      <c r="J2537" s="69"/>
      <c r="K2537" s="69"/>
      <c r="L2537" s="69"/>
      <c r="M2537" s="69"/>
      <c r="N2537" s="69"/>
      <c r="O2537" s="35"/>
      <c r="P2537" s="35" t="s">
        <v>26344</v>
      </c>
      <c r="Q2537" s="36">
        <v>1</v>
      </c>
      <c r="R2537" s="35" t="s">
        <v>27</v>
      </c>
      <c r="S2537" s="35" t="s">
        <v>28503</v>
      </c>
      <c r="T2537" s="35">
        <v>0</v>
      </c>
      <c r="U2537" s="35">
        <v>0</v>
      </c>
      <c r="V2537" s="36">
        <v>1</v>
      </c>
      <c r="W2537" s="36">
        <v>1</v>
      </c>
      <c r="X2537" s="37" t="s">
        <v>65</v>
      </c>
    </row>
    <row r="2538" spans="1:24" ht="24" customHeight="1" x14ac:dyDescent="0.2">
      <c r="A2538" s="50" t="s">
        <v>3735</v>
      </c>
      <c r="B2538" s="60" t="s">
        <v>4873</v>
      </c>
      <c r="C2538" s="76" t="s">
        <v>4873</v>
      </c>
      <c r="D2538" s="61" t="s">
        <v>4872</v>
      </c>
      <c r="E2538" s="53">
        <v>465803.24</v>
      </c>
      <c r="F2538" s="26">
        <v>0.21</v>
      </c>
      <c r="G2538" s="53">
        <v>817251.78700000001</v>
      </c>
      <c r="H2538" s="67"/>
      <c r="I2538" s="68"/>
      <c r="J2538" s="69"/>
      <c r="K2538" s="69"/>
      <c r="L2538" s="69"/>
      <c r="M2538" s="69"/>
      <c r="N2538" s="69"/>
      <c r="O2538" s="35"/>
      <c r="P2538" s="35" t="s">
        <v>26345</v>
      </c>
      <c r="Q2538" s="36">
        <v>1</v>
      </c>
      <c r="R2538" s="35" t="s">
        <v>27</v>
      </c>
      <c r="S2538" s="35" t="s">
        <v>28504</v>
      </c>
      <c r="T2538" s="35">
        <v>0</v>
      </c>
      <c r="U2538" s="35">
        <v>0</v>
      </c>
      <c r="V2538" s="36">
        <v>1</v>
      </c>
      <c r="W2538" s="36">
        <v>1</v>
      </c>
      <c r="X2538" s="37" t="s">
        <v>65</v>
      </c>
    </row>
    <row r="2539" spans="1:24" ht="24" customHeight="1" x14ac:dyDescent="0.2">
      <c r="A2539" s="50" t="s">
        <v>3735</v>
      </c>
      <c r="B2539" s="60" t="s">
        <v>4874</v>
      </c>
      <c r="C2539" s="76" t="s">
        <v>4874</v>
      </c>
      <c r="D2539" s="61" t="s">
        <v>4875</v>
      </c>
      <c r="E2539" s="53">
        <v>615633.13</v>
      </c>
      <c r="F2539" s="26">
        <v>0.21</v>
      </c>
      <c r="G2539" s="53">
        <v>1080128.328</v>
      </c>
      <c r="H2539" s="67"/>
      <c r="I2539" s="68"/>
      <c r="J2539" s="69"/>
      <c r="K2539" s="69"/>
      <c r="L2539" s="69"/>
      <c r="M2539" s="69"/>
      <c r="N2539" s="69"/>
      <c r="O2539" s="35"/>
      <c r="P2539" s="35" t="s">
        <v>26346</v>
      </c>
      <c r="Q2539" s="36">
        <v>1</v>
      </c>
      <c r="R2539" s="35" t="s">
        <v>27</v>
      </c>
      <c r="S2539" s="35" t="s">
        <v>28504</v>
      </c>
      <c r="T2539" s="35">
        <v>0</v>
      </c>
      <c r="U2539" s="35">
        <v>0</v>
      </c>
      <c r="V2539" s="36">
        <v>1</v>
      </c>
      <c r="W2539" s="36">
        <v>1</v>
      </c>
      <c r="X2539" s="37" t="s">
        <v>65</v>
      </c>
    </row>
    <row r="2540" spans="1:24" ht="24" customHeight="1" x14ac:dyDescent="0.2">
      <c r="A2540" s="50" t="s">
        <v>3735</v>
      </c>
      <c r="B2540" s="60" t="s">
        <v>4876</v>
      </c>
      <c r="C2540" s="76" t="s">
        <v>4876</v>
      </c>
      <c r="D2540" s="61" t="s">
        <v>4877</v>
      </c>
      <c r="E2540" s="53">
        <v>320350.01</v>
      </c>
      <c r="F2540" s="26">
        <v>0.21</v>
      </c>
      <c r="G2540" s="53">
        <v>562054.08700000006</v>
      </c>
      <c r="H2540" s="67"/>
      <c r="I2540" s="68"/>
      <c r="J2540" s="69"/>
      <c r="K2540" s="69"/>
      <c r="L2540" s="69"/>
      <c r="M2540" s="69"/>
      <c r="N2540" s="69"/>
      <c r="O2540" s="35"/>
      <c r="P2540" s="35" t="s">
        <v>26347</v>
      </c>
      <c r="Q2540" s="36">
        <v>1</v>
      </c>
      <c r="R2540" s="35" t="s">
        <v>27</v>
      </c>
      <c r="S2540" s="35" t="s">
        <v>28503</v>
      </c>
      <c r="T2540" s="35">
        <v>0</v>
      </c>
      <c r="U2540" s="35">
        <v>0</v>
      </c>
      <c r="V2540" s="36">
        <v>1</v>
      </c>
      <c r="W2540" s="36">
        <v>1</v>
      </c>
      <c r="X2540" s="37" t="s">
        <v>65</v>
      </c>
    </row>
    <row r="2541" spans="1:24" ht="24" customHeight="1" x14ac:dyDescent="0.2">
      <c r="A2541" s="50" t="s">
        <v>3735</v>
      </c>
      <c r="B2541" s="60" t="s">
        <v>4878</v>
      </c>
      <c r="C2541" s="76" t="s">
        <v>4878</v>
      </c>
      <c r="D2541" s="61" t="s">
        <v>4879</v>
      </c>
      <c r="E2541" s="53">
        <v>474283.18</v>
      </c>
      <c r="F2541" s="26">
        <v>0.21</v>
      </c>
      <c r="G2541" s="53">
        <v>832129.83799999999</v>
      </c>
      <c r="H2541" s="67"/>
      <c r="I2541" s="68"/>
      <c r="J2541" s="69"/>
      <c r="K2541" s="69"/>
      <c r="L2541" s="69"/>
      <c r="M2541" s="69"/>
      <c r="N2541" s="69"/>
      <c r="O2541" s="35"/>
      <c r="P2541" s="35" t="s">
        <v>26348</v>
      </c>
      <c r="Q2541" s="36">
        <v>1</v>
      </c>
      <c r="R2541" s="35" t="s">
        <v>27</v>
      </c>
      <c r="S2541" s="35" t="s">
        <v>28504</v>
      </c>
      <c r="T2541" s="35">
        <v>0</v>
      </c>
      <c r="U2541" s="35">
        <v>0</v>
      </c>
      <c r="V2541" s="36">
        <v>1</v>
      </c>
      <c r="W2541" s="36">
        <v>1</v>
      </c>
      <c r="X2541" s="37" t="s">
        <v>65</v>
      </c>
    </row>
    <row r="2542" spans="1:24" ht="24" customHeight="1" x14ac:dyDescent="0.2">
      <c r="A2542" s="50" t="s">
        <v>3735</v>
      </c>
      <c r="B2542" s="60" t="s">
        <v>4880</v>
      </c>
      <c r="C2542" s="76" t="s">
        <v>4880</v>
      </c>
      <c r="D2542" s="61" t="s">
        <v>4881</v>
      </c>
      <c r="E2542" s="53">
        <v>358000.32</v>
      </c>
      <c r="F2542" s="26">
        <v>0.21</v>
      </c>
      <c r="G2542" s="53">
        <v>628111.55700000003</v>
      </c>
      <c r="H2542" s="67"/>
      <c r="I2542" s="68"/>
      <c r="J2542" s="69"/>
      <c r="K2542" s="69"/>
      <c r="L2542" s="69"/>
      <c r="M2542" s="69"/>
      <c r="N2542" s="69"/>
      <c r="O2542" s="35"/>
      <c r="P2542" s="35" t="s">
        <v>65</v>
      </c>
      <c r="Q2542" s="36">
        <v>1</v>
      </c>
      <c r="R2542" s="35" t="s">
        <v>27</v>
      </c>
      <c r="S2542" s="35" t="s">
        <v>28504</v>
      </c>
      <c r="T2542" s="35">
        <v>0</v>
      </c>
      <c r="U2542" s="35">
        <v>0</v>
      </c>
      <c r="V2542" s="36">
        <v>1</v>
      </c>
      <c r="W2542" s="36">
        <v>1</v>
      </c>
      <c r="X2542" s="37" t="s">
        <v>65</v>
      </c>
    </row>
    <row r="2543" spans="1:24" ht="24" customHeight="1" x14ac:dyDescent="0.2">
      <c r="A2543" s="50" t="s">
        <v>3735</v>
      </c>
      <c r="B2543" s="60" t="s">
        <v>4882</v>
      </c>
      <c r="C2543" s="76" t="s">
        <v>4882</v>
      </c>
      <c r="D2543" s="61" t="s">
        <v>4883</v>
      </c>
      <c r="E2543" s="53">
        <v>416489.87</v>
      </c>
      <c r="F2543" s="26">
        <v>0.21</v>
      </c>
      <c r="G2543" s="53">
        <v>730731.47499999998</v>
      </c>
      <c r="H2543" s="67"/>
      <c r="I2543" s="68"/>
      <c r="J2543" s="69"/>
      <c r="K2543" s="69"/>
      <c r="L2543" s="69"/>
      <c r="M2543" s="69"/>
      <c r="N2543" s="69"/>
      <c r="O2543" s="35"/>
      <c r="P2543" s="35" t="s">
        <v>65</v>
      </c>
      <c r="Q2543" s="36">
        <v>1</v>
      </c>
      <c r="R2543" s="35" t="s">
        <v>27</v>
      </c>
      <c r="S2543" s="35" t="s">
        <v>28504</v>
      </c>
      <c r="T2543" s="35">
        <v>0</v>
      </c>
      <c r="U2543" s="35">
        <v>0</v>
      </c>
      <c r="V2543" s="36">
        <v>1</v>
      </c>
      <c r="W2543" s="36">
        <v>1</v>
      </c>
      <c r="X2543" s="37" t="s">
        <v>65</v>
      </c>
    </row>
    <row r="2544" spans="1:24" ht="24" customHeight="1" x14ac:dyDescent="0.2">
      <c r="A2544" s="50" t="s">
        <v>3735</v>
      </c>
      <c r="B2544" s="60" t="s">
        <v>4884</v>
      </c>
      <c r="C2544" s="76" t="s">
        <v>4884</v>
      </c>
      <c r="D2544" s="61" t="s">
        <v>4885</v>
      </c>
      <c r="E2544" s="53">
        <v>270539.38</v>
      </c>
      <c r="F2544" s="26">
        <v>0.21</v>
      </c>
      <c r="G2544" s="53">
        <v>474661.34100000001</v>
      </c>
      <c r="H2544" s="67"/>
      <c r="I2544" s="68"/>
      <c r="J2544" s="69"/>
      <c r="K2544" s="69"/>
      <c r="L2544" s="69"/>
      <c r="M2544" s="69"/>
      <c r="N2544" s="69"/>
      <c r="O2544" s="35"/>
      <c r="P2544" s="35" t="s">
        <v>65</v>
      </c>
      <c r="Q2544" s="36">
        <v>1</v>
      </c>
      <c r="R2544" s="35" t="s">
        <v>27</v>
      </c>
      <c r="S2544" s="35" t="s">
        <v>28504</v>
      </c>
      <c r="T2544" s="35">
        <v>0</v>
      </c>
      <c r="U2544" s="35">
        <v>0</v>
      </c>
      <c r="V2544" s="36">
        <v>1</v>
      </c>
      <c r="W2544" s="36">
        <v>1</v>
      </c>
      <c r="X2544" s="37" t="s">
        <v>65</v>
      </c>
    </row>
    <row r="2545" spans="1:24" ht="24" customHeight="1" x14ac:dyDescent="0.2">
      <c r="A2545" s="50" t="s">
        <v>3735</v>
      </c>
      <c r="B2545" s="60" t="s">
        <v>4886</v>
      </c>
      <c r="C2545" s="76" t="s">
        <v>4886</v>
      </c>
      <c r="D2545" s="61" t="s">
        <v>4887</v>
      </c>
      <c r="E2545" s="53">
        <v>382495.26</v>
      </c>
      <c r="F2545" s="26">
        <v>0.21</v>
      </c>
      <c r="G2545" s="53">
        <v>671087.93700000003</v>
      </c>
      <c r="H2545" s="67"/>
      <c r="I2545" s="68"/>
      <c r="J2545" s="69"/>
      <c r="K2545" s="69"/>
      <c r="L2545" s="69"/>
      <c r="M2545" s="69"/>
      <c r="N2545" s="69"/>
      <c r="O2545" s="35"/>
      <c r="P2545" s="35" t="s">
        <v>65</v>
      </c>
      <c r="Q2545" s="36">
        <v>1</v>
      </c>
      <c r="R2545" s="35" t="s">
        <v>27</v>
      </c>
      <c r="S2545" s="35" t="s">
        <v>28504</v>
      </c>
      <c r="T2545" s="35">
        <v>0</v>
      </c>
      <c r="U2545" s="35">
        <v>0</v>
      </c>
      <c r="V2545" s="36">
        <v>1</v>
      </c>
      <c r="W2545" s="36">
        <v>1</v>
      </c>
      <c r="X2545" s="37" t="s">
        <v>65</v>
      </c>
    </row>
    <row r="2546" spans="1:24" ht="24" customHeight="1" x14ac:dyDescent="0.2">
      <c r="A2546" s="50" t="s">
        <v>3735</v>
      </c>
      <c r="B2546" s="60" t="s">
        <v>4888</v>
      </c>
      <c r="C2546" s="76" t="s">
        <v>4888</v>
      </c>
      <c r="D2546" s="61" t="s">
        <v>4889</v>
      </c>
      <c r="E2546" s="53">
        <v>462495.72</v>
      </c>
      <c r="F2546" s="26">
        <v>0.21</v>
      </c>
      <c r="G2546" s="53">
        <v>811448.73600000003</v>
      </c>
      <c r="H2546" s="67"/>
      <c r="I2546" s="68"/>
      <c r="J2546" s="69"/>
      <c r="K2546" s="69"/>
      <c r="L2546" s="69"/>
      <c r="M2546" s="69"/>
      <c r="N2546" s="69"/>
      <c r="O2546" s="35"/>
      <c r="P2546" s="35" t="s">
        <v>65</v>
      </c>
      <c r="Q2546" s="36">
        <v>1</v>
      </c>
      <c r="R2546" s="35" t="s">
        <v>27</v>
      </c>
      <c r="S2546" s="35" t="s">
        <v>28504</v>
      </c>
      <c r="T2546" s="35">
        <v>0</v>
      </c>
      <c r="U2546" s="35">
        <v>0</v>
      </c>
      <c r="V2546" s="36">
        <v>1</v>
      </c>
      <c r="W2546" s="36">
        <v>1</v>
      </c>
      <c r="X2546" s="37" t="s">
        <v>65</v>
      </c>
    </row>
    <row r="2547" spans="1:24" ht="24" customHeight="1" x14ac:dyDescent="0.2">
      <c r="A2547" s="50" t="s">
        <v>3735</v>
      </c>
      <c r="B2547" s="60" t="s">
        <v>4890</v>
      </c>
      <c r="C2547" s="76" t="s">
        <v>4890</v>
      </c>
      <c r="D2547" s="61" t="s">
        <v>4891</v>
      </c>
      <c r="E2547" s="53">
        <v>303091.65000000002</v>
      </c>
      <c r="F2547" s="26">
        <v>0.21</v>
      </c>
      <c r="G2547" s="53">
        <v>531774.29700000002</v>
      </c>
      <c r="H2547" s="67"/>
      <c r="I2547" s="68"/>
      <c r="J2547" s="69"/>
      <c r="K2547" s="69"/>
      <c r="L2547" s="69"/>
      <c r="M2547" s="69"/>
      <c r="N2547" s="69"/>
      <c r="O2547" s="35"/>
      <c r="P2547" s="35" t="s">
        <v>65</v>
      </c>
      <c r="Q2547" s="36">
        <v>1</v>
      </c>
      <c r="R2547" s="35" t="s">
        <v>27</v>
      </c>
      <c r="S2547" s="35" t="s">
        <v>28504</v>
      </c>
      <c r="T2547" s="35">
        <v>0</v>
      </c>
      <c r="U2547" s="35">
        <v>0</v>
      </c>
      <c r="V2547" s="36">
        <v>1</v>
      </c>
      <c r="W2547" s="36">
        <v>1</v>
      </c>
      <c r="X2547" s="37" t="s">
        <v>65</v>
      </c>
    </row>
    <row r="2548" spans="1:24" ht="24" customHeight="1" x14ac:dyDescent="0.2">
      <c r="A2548" s="50" t="s">
        <v>3735</v>
      </c>
      <c r="B2548" s="60" t="s">
        <v>4892</v>
      </c>
      <c r="C2548" s="76" t="s">
        <v>4892</v>
      </c>
      <c r="D2548" s="61" t="s">
        <v>4893</v>
      </c>
      <c r="E2548" s="53">
        <v>215506.4</v>
      </c>
      <c r="F2548" s="26">
        <v>0.21</v>
      </c>
      <c r="G2548" s="53">
        <v>378105.97899999999</v>
      </c>
      <c r="H2548" s="67"/>
      <c r="I2548" s="68"/>
      <c r="J2548" s="69"/>
      <c r="K2548" s="69"/>
      <c r="L2548" s="69"/>
      <c r="M2548" s="69"/>
      <c r="N2548" s="69"/>
      <c r="O2548" s="35"/>
      <c r="P2548" s="35" t="s">
        <v>65</v>
      </c>
      <c r="Q2548" s="36">
        <v>1</v>
      </c>
      <c r="R2548" s="35" t="s">
        <v>27</v>
      </c>
      <c r="S2548" s="35" t="s">
        <v>28503</v>
      </c>
      <c r="T2548" s="35">
        <v>0</v>
      </c>
      <c r="U2548" s="35">
        <v>0</v>
      </c>
      <c r="V2548" s="36">
        <v>1</v>
      </c>
      <c r="W2548" s="36">
        <v>1</v>
      </c>
      <c r="X2548" s="37" t="s">
        <v>65</v>
      </c>
    </row>
    <row r="2549" spans="1:24" ht="24" customHeight="1" x14ac:dyDescent="0.2">
      <c r="A2549" s="50" t="s">
        <v>3735</v>
      </c>
      <c r="B2549" s="60" t="s">
        <v>4894</v>
      </c>
      <c r="C2549" s="76" t="s">
        <v>4894</v>
      </c>
      <c r="D2549" s="61" t="s">
        <v>4895</v>
      </c>
      <c r="E2549" s="53">
        <v>238360.2</v>
      </c>
      <c r="F2549" s="26">
        <v>0.21</v>
      </c>
      <c r="G2549" s="53">
        <v>418202.97100000002</v>
      </c>
      <c r="H2549" s="67"/>
      <c r="I2549" s="68"/>
      <c r="J2549" s="69"/>
      <c r="K2549" s="69"/>
      <c r="L2549" s="69"/>
      <c r="M2549" s="69"/>
      <c r="N2549" s="69"/>
      <c r="O2549" s="35"/>
      <c r="P2549" s="35" t="s">
        <v>26349</v>
      </c>
      <c r="Q2549" s="36">
        <v>1</v>
      </c>
      <c r="R2549" s="35" t="s">
        <v>27</v>
      </c>
      <c r="S2549" s="35" t="s">
        <v>28503</v>
      </c>
      <c r="T2549" s="35">
        <v>0</v>
      </c>
      <c r="U2549" s="35">
        <v>0</v>
      </c>
      <c r="V2549" s="36">
        <v>1</v>
      </c>
      <c r="W2549" s="36">
        <v>1</v>
      </c>
      <c r="X2549" s="37" t="s">
        <v>65</v>
      </c>
    </row>
    <row r="2550" spans="1:24" ht="24" customHeight="1" x14ac:dyDescent="0.2">
      <c r="A2550" s="50" t="s">
        <v>3735</v>
      </c>
      <c r="B2550" s="60" t="s">
        <v>24038</v>
      </c>
      <c r="C2550" s="76" t="s">
        <v>24038</v>
      </c>
      <c r="D2550" s="61" t="s">
        <v>24039</v>
      </c>
      <c r="E2550" s="53">
        <v>258612.96</v>
      </c>
      <c r="F2550" s="26">
        <v>0.21</v>
      </c>
      <c r="G2550" s="53">
        <v>453736.43599999999</v>
      </c>
      <c r="H2550" s="67"/>
      <c r="I2550" s="68"/>
      <c r="J2550" s="69"/>
      <c r="K2550" s="69"/>
      <c r="L2550" s="69"/>
      <c r="M2550" s="69"/>
      <c r="N2550" s="69"/>
      <c r="O2550" s="35"/>
      <c r="P2550" s="35" t="s">
        <v>65</v>
      </c>
      <c r="Q2550" s="36">
        <v>1</v>
      </c>
      <c r="R2550" s="35" t="s">
        <v>27</v>
      </c>
      <c r="S2550" s="35" t="s">
        <v>28503</v>
      </c>
      <c r="T2550" s="35">
        <v>0</v>
      </c>
      <c r="U2550" s="35">
        <v>0</v>
      </c>
      <c r="V2550" s="36" t="e">
        <v>#N/A</v>
      </c>
      <c r="W2550" s="36" t="e">
        <v>#N/A</v>
      </c>
      <c r="X2550" s="37" t="s">
        <v>65</v>
      </c>
    </row>
    <row r="2551" spans="1:24" ht="24" customHeight="1" x14ac:dyDescent="0.2">
      <c r="A2551" s="50" t="s">
        <v>3735</v>
      </c>
      <c r="B2551" s="60" t="s">
        <v>4896</v>
      </c>
      <c r="C2551" s="76" t="s">
        <v>4896</v>
      </c>
      <c r="D2551" s="61" t="s">
        <v>4897</v>
      </c>
      <c r="E2551" s="53">
        <v>414351.19</v>
      </c>
      <c r="F2551" s="26">
        <v>0.21</v>
      </c>
      <c r="G2551" s="53">
        <v>726979.16799999995</v>
      </c>
      <c r="H2551" s="67"/>
      <c r="I2551" s="68"/>
      <c r="J2551" s="69"/>
      <c r="K2551" s="69"/>
      <c r="L2551" s="69"/>
      <c r="M2551" s="69"/>
      <c r="N2551" s="69"/>
      <c r="O2551" s="35"/>
      <c r="P2551" s="35" t="s">
        <v>26350</v>
      </c>
      <c r="Q2551" s="36">
        <v>1</v>
      </c>
      <c r="R2551" s="35" t="s">
        <v>27</v>
      </c>
      <c r="S2551" s="35" t="s">
        <v>28503</v>
      </c>
      <c r="T2551" s="35">
        <v>0</v>
      </c>
      <c r="U2551" s="35">
        <v>0</v>
      </c>
      <c r="V2551" s="36">
        <v>1</v>
      </c>
      <c r="W2551" s="36">
        <v>1</v>
      </c>
      <c r="X2551" s="37" t="s">
        <v>65</v>
      </c>
    </row>
    <row r="2552" spans="1:24" ht="24" customHeight="1" x14ac:dyDescent="0.2">
      <c r="A2552" s="50" t="s">
        <v>3735</v>
      </c>
      <c r="B2552" s="60" t="s">
        <v>18850</v>
      </c>
      <c r="C2552" s="76" t="s">
        <v>18850</v>
      </c>
      <c r="D2552" s="61" t="s">
        <v>24040</v>
      </c>
      <c r="E2552" s="53">
        <v>264894.31</v>
      </c>
      <c r="F2552" s="26">
        <v>0.21</v>
      </c>
      <c r="G2552" s="53">
        <v>464757.06800000003</v>
      </c>
      <c r="H2552" s="67"/>
      <c r="I2552" s="68"/>
      <c r="J2552" s="69"/>
      <c r="K2552" s="69"/>
      <c r="L2552" s="69"/>
      <c r="M2552" s="69"/>
      <c r="N2552" s="69"/>
      <c r="O2552" s="35"/>
      <c r="P2552" s="35" t="s">
        <v>26351</v>
      </c>
      <c r="Q2552" s="36">
        <v>1</v>
      </c>
      <c r="R2552" s="35" t="s">
        <v>27</v>
      </c>
      <c r="S2552" s="35" t="s">
        <v>28504</v>
      </c>
      <c r="T2552" s="35">
        <v>0</v>
      </c>
      <c r="U2552" s="35">
        <v>0</v>
      </c>
      <c r="V2552" s="36">
        <v>1</v>
      </c>
      <c r="W2552" s="36">
        <v>1</v>
      </c>
      <c r="X2552" s="37" t="s">
        <v>65</v>
      </c>
    </row>
    <row r="2553" spans="1:24" ht="24" customHeight="1" x14ac:dyDescent="0.2">
      <c r="A2553" s="50" t="s">
        <v>3735</v>
      </c>
      <c r="B2553" s="60" t="s">
        <v>18852</v>
      </c>
      <c r="C2553" s="76" t="s">
        <v>18852</v>
      </c>
      <c r="D2553" s="61" t="s">
        <v>24041</v>
      </c>
      <c r="E2553" s="53">
        <v>264894.31</v>
      </c>
      <c r="F2553" s="26">
        <v>0.21</v>
      </c>
      <c r="G2553" s="53">
        <v>464757.06800000003</v>
      </c>
      <c r="H2553" s="67"/>
      <c r="I2553" s="68"/>
      <c r="J2553" s="69"/>
      <c r="K2553" s="69"/>
      <c r="L2553" s="69"/>
      <c r="M2553" s="69"/>
      <c r="N2553" s="69"/>
      <c r="O2553" s="35"/>
      <c r="P2553" s="35" t="s">
        <v>26351</v>
      </c>
      <c r="Q2553" s="36">
        <v>1</v>
      </c>
      <c r="R2553" s="35" t="s">
        <v>27</v>
      </c>
      <c r="S2553" s="35" t="s">
        <v>28504</v>
      </c>
      <c r="T2553" s="35">
        <v>0</v>
      </c>
      <c r="U2553" s="35">
        <v>0</v>
      </c>
      <c r="V2553" s="36">
        <v>1</v>
      </c>
      <c r="W2553" s="36">
        <v>1</v>
      </c>
      <c r="X2553" s="37" t="s">
        <v>65</v>
      </c>
    </row>
    <row r="2554" spans="1:24" ht="24" customHeight="1" x14ac:dyDescent="0.2">
      <c r="A2554" s="50" t="s">
        <v>3735</v>
      </c>
      <c r="B2554" s="60" t="s">
        <v>18854</v>
      </c>
      <c r="C2554" s="76" t="s">
        <v>18854</v>
      </c>
      <c r="D2554" s="61" t="s">
        <v>18855</v>
      </c>
      <c r="E2554" s="53">
        <v>293716.39</v>
      </c>
      <c r="F2554" s="26">
        <v>0.21</v>
      </c>
      <c r="G2554" s="53">
        <v>515325.41200000001</v>
      </c>
      <c r="H2554" s="67"/>
      <c r="I2554" s="68"/>
      <c r="J2554" s="69"/>
      <c r="K2554" s="69"/>
      <c r="L2554" s="69"/>
      <c r="M2554" s="69"/>
      <c r="N2554" s="69"/>
      <c r="O2554" s="35"/>
      <c r="P2554" s="35" t="s">
        <v>26352</v>
      </c>
      <c r="Q2554" s="36">
        <v>1</v>
      </c>
      <c r="R2554" s="35" t="s">
        <v>27</v>
      </c>
      <c r="S2554" s="35" t="s">
        <v>28503</v>
      </c>
      <c r="T2554" s="35">
        <v>0</v>
      </c>
      <c r="U2554" s="35">
        <v>0</v>
      </c>
      <c r="V2554" s="36">
        <v>1</v>
      </c>
      <c r="W2554" s="36">
        <v>1</v>
      </c>
      <c r="X2554" s="37" t="s">
        <v>65</v>
      </c>
    </row>
    <row r="2555" spans="1:24" ht="24" customHeight="1" x14ac:dyDescent="0.2">
      <c r="A2555" s="50" t="s">
        <v>3735</v>
      </c>
      <c r="B2555" s="60" t="s">
        <v>18856</v>
      </c>
      <c r="C2555" s="76" t="s">
        <v>18856</v>
      </c>
      <c r="D2555" s="61" t="s">
        <v>18857</v>
      </c>
      <c r="E2555" s="53">
        <v>293716.39</v>
      </c>
      <c r="F2555" s="26">
        <v>0.21</v>
      </c>
      <c r="G2555" s="53">
        <v>515325.41200000001</v>
      </c>
      <c r="H2555" s="67"/>
      <c r="I2555" s="68"/>
      <c r="J2555" s="69"/>
      <c r="K2555" s="69"/>
      <c r="L2555" s="69"/>
      <c r="M2555" s="69"/>
      <c r="N2555" s="69"/>
      <c r="O2555" s="35"/>
      <c r="P2555" s="35" t="s">
        <v>26351</v>
      </c>
      <c r="Q2555" s="36">
        <v>1</v>
      </c>
      <c r="R2555" s="35" t="s">
        <v>27</v>
      </c>
      <c r="S2555" s="35" t="s">
        <v>28503</v>
      </c>
      <c r="T2555" s="35">
        <v>0</v>
      </c>
      <c r="U2555" s="35">
        <v>0</v>
      </c>
      <c r="V2555" s="36">
        <v>1</v>
      </c>
      <c r="W2555" s="36">
        <v>1</v>
      </c>
      <c r="X2555" s="37" t="s">
        <v>65</v>
      </c>
    </row>
    <row r="2556" spans="1:24" ht="24" customHeight="1" x14ac:dyDescent="0.2">
      <c r="A2556" s="50" t="s">
        <v>3735</v>
      </c>
      <c r="B2556" s="60" t="s">
        <v>18858</v>
      </c>
      <c r="C2556" s="76" t="s">
        <v>18858</v>
      </c>
      <c r="D2556" s="61" t="s">
        <v>24042</v>
      </c>
      <c r="E2556" s="53">
        <v>264894.31</v>
      </c>
      <c r="F2556" s="26">
        <v>0.21</v>
      </c>
      <c r="G2556" s="53">
        <v>464757.06800000003</v>
      </c>
      <c r="H2556" s="67"/>
      <c r="I2556" s="68"/>
      <c r="J2556" s="69"/>
      <c r="K2556" s="69"/>
      <c r="L2556" s="69"/>
      <c r="M2556" s="69"/>
      <c r="N2556" s="69"/>
      <c r="O2556" s="35"/>
      <c r="P2556" s="35" t="s">
        <v>26352</v>
      </c>
      <c r="Q2556" s="36">
        <v>1</v>
      </c>
      <c r="R2556" s="35" t="s">
        <v>27</v>
      </c>
      <c r="S2556" s="35" t="s">
        <v>28503</v>
      </c>
      <c r="T2556" s="35">
        <v>0</v>
      </c>
      <c r="U2556" s="35">
        <v>0</v>
      </c>
      <c r="V2556" s="36">
        <v>1</v>
      </c>
      <c r="W2556" s="36">
        <v>1</v>
      </c>
      <c r="X2556" s="37" t="s">
        <v>65</v>
      </c>
    </row>
    <row r="2557" spans="1:24" ht="24" customHeight="1" x14ac:dyDescent="0.2">
      <c r="A2557" s="50" t="s">
        <v>3735</v>
      </c>
      <c r="B2557" s="60" t="s">
        <v>4898</v>
      </c>
      <c r="C2557" s="76" t="s">
        <v>4898</v>
      </c>
      <c r="D2557" s="61" t="s">
        <v>4899</v>
      </c>
      <c r="E2557" s="53">
        <v>285261.28000000003</v>
      </c>
      <c r="F2557" s="26">
        <v>0.21</v>
      </c>
      <c r="G2557" s="53">
        <v>500490.92099999997</v>
      </c>
      <c r="H2557" s="67"/>
      <c r="I2557" s="68"/>
      <c r="J2557" s="69"/>
      <c r="K2557" s="69"/>
      <c r="L2557" s="69"/>
      <c r="M2557" s="69"/>
      <c r="N2557" s="69"/>
      <c r="O2557" s="35"/>
      <c r="P2557" s="35" t="s">
        <v>26353</v>
      </c>
      <c r="Q2557" s="36">
        <v>1</v>
      </c>
      <c r="R2557" s="35" t="s">
        <v>9849</v>
      </c>
      <c r="S2557" s="35" t="s">
        <v>28503</v>
      </c>
      <c r="T2557" s="35">
        <v>0</v>
      </c>
      <c r="U2557" s="35">
        <v>0</v>
      </c>
      <c r="V2557" s="36">
        <v>1</v>
      </c>
      <c r="W2557" s="36">
        <v>1</v>
      </c>
      <c r="X2557" s="37" t="s">
        <v>65</v>
      </c>
    </row>
    <row r="2558" spans="1:24" ht="24" customHeight="1" x14ac:dyDescent="0.2">
      <c r="A2558" s="50" t="s">
        <v>3735</v>
      </c>
      <c r="B2558" s="60" t="s">
        <v>4900</v>
      </c>
      <c r="C2558" s="76" t="s">
        <v>4900</v>
      </c>
      <c r="D2558" s="61" t="s">
        <v>4901</v>
      </c>
      <c r="E2558" s="53">
        <v>285261.28000000003</v>
      </c>
      <c r="F2558" s="26">
        <v>0.21</v>
      </c>
      <c r="G2558" s="53">
        <v>500490.92099999997</v>
      </c>
      <c r="H2558" s="67"/>
      <c r="I2558" s="68"/>
      <c r="J2558" s="69"/>
      <c r="K2558" s="69"/>
      <c r="L2558" s="69"/>
      <c r="M2558" s="69"/>
      <c r="N2558" s="69"/>
      <c r="O2558" s="35"/>
      <c r="P2558" s="35" t="s">
        <v>26354</v>
      </c>
      <c r="Q2558" s="36">
        <v>1</v>
      </c>
      <c r="R2558" s="35" t="s">
        <v>9849</v>
      </c>
      <c r="S2558" s="35" t="s">
        <v>28503</v>
      </c>
      <c r="T2558" s="35">
        <v>0</v>
      </c>
      <c r="U2558" s="35">
        <v>0</v>
      </c>
      <c r="V2558" s="36">
        <v>1</v>
      </c>
      <c r="W2558" s="36">
        <v>1</v>
      </c>
      <c r="X2558" s="37" t="s">
        <v>65</v>
      </c>
    </row>
    <row r="2559" spans="1:24" ht="24" customHeight="1" x14ac:dyDescent="0.2">
      <c r="A2559" s="50" t="s">
        <v>3735</v>
      </c>
      <c r="B2559" s="60" t="s">
        <v>18860</v>
      </c>
      <c r="C2559" s="76" t="s">
        <v>18860</v>
      </c>
      <c r="D2559" s="61" t="s">
        <v>18861</v>
      </c>
      <c r="E2559" s="53">
        <v>285261.28000000003</v>
      </c>
      <c r="F2559" s="26">
        <v>0.21</v>
      </c>
      <c r="G2559" s="53">
        <v>500490.92099999997</v>
      </c>
      <c r="H2559" s="67"/>
      <c r="I2559" s="68"/>
      <c r="J2559" s="69"/>
      <c r="K2559" s="69"/>
      <c r="L2559" s="69"/>
      <c r="M2559" s="69"/>
      <c r="N2559" s="69"/>
      <c r="O2559" s="35"/>
      <c r="P2559" s="35" t="s">
        <v>26355</v>
      </c>
      <c r="Q2559" s="36">
        <v>1</v>
      </c>
      <c r="R2559" s="35" t="s">
        <v>9849</v>
      </c>
      <c r="S2559" s="35" t="s">
        <v>28504</v>
      </c>
      <c r="T2559" s="35">
        <v>0</v>
      </c>
      <c r="U2559" s="35">
        <v>0</v>
      </c>
      <c r="V2559" s="36">
        <v>1</v>
      </c>
      <c r="W2559" s="36">
        <v>1</v>
      </c>
      <c r="X2559" s="37" t="s">
        <v>65</v>
      </c>
    </row>
    <row r="2560" spans="1:24" ht="24" customHeight="1" x14ac:dyDescent="0.2">
      <c r="A2560" s="50" t="s">
        <v>3735</v>
      </c>
      <c r="B2560" s="60" t="s">
        <v>4902</v>
      </c>
      <c r="C2560" s="76" t="s">
        <v>4902</v>
      </c>
      <c r="D2560" s="61" t="s">
        <v>4903</v>
      </c>
      <c r="E2560" s="53">
        <v>318683.95</v>
      </c>
      <c r="F2560" s="26">
        <v>0.21</v>
      </c>
      <c r="G2560" s="53">
        <v>559130.99300000002</v>
      </c>
      <c r="H2560" s="67"/>
      <c r="I2560" s="68"/>
      <c r="J2560" s="69"/>
      <c r="K2560" s="69"/>
      <c r="L2560" s="69"/>
      <c r="M2560" s="69"/>
      <c r="N2560" s="69"/>
      <c r="O2560" s="35"/>
      <c r="P2560" s="35" t="s">
        <v>26356</v>
      </c>
      <c r="Q2560" s="36">
        <v>1</v>
      </c>
      <c r="R2560" s="35" t="s">
        <v>27</v>
      </c>
      <c r="S2560" s="35" t="s">
        <v>28504</v>
      </c>
      <c r="T2560" s="35">
        <v>0</v>
      </c>
      <c r="U2560" s="35">
        <v>0</v>
      </c>
      <c r="V2560" s="36">
        <v>1</v>
      </c>
      <c r="W2560" s="36">
        <v>1</v>
      </c>
      <c r="X2560" s="37" t="s">
        <v>65</v>
      </c>
    </row>
    <row r="2561" spans="1:24" ht="24" customHeight="1" x14ac:dyDescent="0.2">
      <c r="A2561" s="50" t="s">
        <v>3735</v>
      </c>
      <c r="B2561" s="60" t="s">
        <v>4904</v>
      </c>
      <c r="C2561" s="76" t="s">
        <v>4904</v>
      </c>
      <c r="D2561" s="61" t="s">
        <v>4905</v>
      </c>
      <c r="E2561" s="53">
        <v>318683.95</v>
      </c>
      <c r="F2561" s="26">
        <v>0.21</v>
      </c>
      <c r="G2561" s="53">
        <v>559130.99300000002</v>
      </c>
      <c r="H2561" s="67"/>
      <c r="I2561" s="68"/>
      <c r="J2561" s="69"/>
      <c r="K2561" s="69"/>
      <c r="L2561" s="69"/>
      <c r="M2561" s="69"/>
      <c r="N2561" s="69"/>
      <c r="O2561" s="35"/>
      <c r="P2561" s="35" t="s">
        <v>26357</v>
      </c>
      <c r="Q2561" s="36">
        <v>1</v>
      </c>
      <c r="R2561" s="35" t="s">
        <v>27</v>
      </c>
      <c r="S2561" s="35" t="s">
        <v>28503</v>
      </c>
      <c r="T2561" s="35">
        <v>0</v>
      </c>
      <c r="U2561" s="35">
        <v>0</v>
      </c>
      <c r="V2561" s="36">
        <v>1</v>
      </c>
      <c r="W2561" s="36">
        <v>1</v>
      </c>
      <c r="X2561" s="37" t="s">
        <v>65</v>
      </c>
    </row>
    <row r="2562" spans="1:24" ht="24" customHeight="1" x14ac:dyDescent="0.2">
      <c r="A2562" s="50" t="s">
        <v>3735</v>
      </c>
      <c r="B2562" s="60" t="s">
        <v>4908</v>
      </c>
      <c r="C2562" s="76" t="s">
        <v>4908</v>
      </c>
      <c r="D2562" s="61" t="s">
        <v>4909</v>
      </c>
      <c r="E2562" s="53">
        <v>330620.61</v>
      </c>
      <c r="F2562" s="26">
        <v>0.21</v>
      </c>
      <c r="G2562" s="53">
        <v>580073.85499999998</v>
      </c>
      <c r="H2562" s="67"/>
      <c r="I2562" s="68"/>
      <c r="J2562" s="69"/>
      <c r="K2562" s="69"/>
      <c r="L2562" s="69"/>
      <c r="M2562" s="69"/>
      <c r="N2562" s="69"/>
      <c r="O2562" s="35"/>
      <c r="P2562" s="35" t="s">
        <v>26358</v>
      </c>
      <c r="Q2562" s="36">
        <v>1</v>
      </c>
      <c r="R2562" s="35" t="s">
        <v>9849</v>
      </c>
      <c r="S2562" s="35" t="s">
        <v>28504</v>
      </c>
      <c r="T2562" s="35">
        <v>0</v>
      </c>
      <c r="U2562" s="35">
        <v>0</v>
      </c>
      <c r="V2562" s="36">
        <v>1</v>
      </c>
      <c r="W2562" s="36">
        <v>1</v>
      </c>
      <c r="X2562" s="37" t="s">
        <v>65</v>
      </c>
    </row>
    <row r="2563" spans="1:24" ht="24" customHeight="1" x14ac:dyDescent="0.2">
      <c r="A2563" s="50" t="s">
        <v>3735</v>
      </c>
      <c r="B2563" s="60" t="s">
        <v>4910</v>
      </c>
      <c r="C2563" s="76" t="s">
        <v>4910</v>
      </c>
      <c r="D2563" s="61" t="s">
        <v>4911</v>
      </c>
      <c r="E2563" s="53">
        <v>330620.61</v>
      </c>
      <c r="F2563" s="26">
        <v>0.21</v>
      </c>
      <c r="G2563" s="53">
        <v>580073.85499999998</v>
      </c>
      <c r="H2563" s="67"/>
      <c r="I2563" s="68"/>
      <c r="J2563" s="69"/>
      <c r="K2563" s="69"/>
      <c r="L2563" s="69"/>
      <c r="M2563" s="69"/>
      <c r="N2563" s="69"/>
      <c r="O2563" s="35"/>
      <c r="P2563" s="35" t="s">
        <v>26358</v>
      </c>
      <c r="Q2563" s="36">
        <v>1</v>
      </c>
      <c r="R2563" s="35" t="s">
        <v>9849</v>
      </c>
      <c r="S2563" s="35" t="s">
        <v>28504</v>
      </c>
      <c r="T2563" s="35">
        <v>0</v>
      </c>
      <c r="U2563" s="35">
        <v>0</v>
      </c>
      <c r="V2563" s="36">
        <v>1</v>
      </c>
      <c r="W2563" s="36">
        <v>1</v>
      </c>
      <c r="X2563" s="37" t="s">
        <v>65</v>
      </c>
    </row>
    <row r="2564" spans="1:24" ht="24" customHeight="1" x14ac:dyDescent="0.2">
      <c r="A2564" s="50" t="s">
        <v>3735</v>
      </c>
      <c r="B2564" s="60" t="s">
        <v>4912</v>
      </c>
      <c r="C2564" s="76" t="s">
        <v>4912</v>
      </c>
      <c r="D2564" s="61" t="s">
        <v>4913</v>
      </c>
      <c r="E2564" s="53">
        <v>330620.61</v>
      </c>
      <c r="F2564" s="26">
        <v>0.21</v>
      </c>
      <c r="G2564" s="53">
        <v>580073.85499999998</v>
      </c>
      <c r="H2564" s="67"/>
      <c r="I2564" s="68"/>
      <c r="J2564" s="69"/>
      <c r="K2564" s="69"/>
      <c r="L2564" s="69"/>
      <c r="M2564" s="69"/>
      <c r="N2564" s="69"/>
      <c r="O2564" s="35"/>
      <c r="P2564" s="35" t="s">
        <v>26358</v>
      </c>
      <c r="Q2564" s="36">
        <v>1</v>
      </c>
      <c r="R2564" s="35" t="s">
        <v>9849</v>
      </c>
      <c r="S2564" s="35" t="s">
        <v>28504</v>
      </c>
      <c r="T2564" s="35">
        <v>0</v>
      </c>
      <c r="U2564" s="35">
        <v>0</v>
      </c>
      <c r="V2564" s="36">
        <v>1</v>
      </c>
      <c r="W2564" s="36">
        <v>1</v>
      </c>
      <c r="X2564" s="37" t="s">
        <v>65</v>
      </c>
    </row>
    <row r="2565" spans="1:24" ht="24" customHeight="1" x14ac:dyDescent="0.2">
      <c r="A2565" s="50" t="s">
        <v>3735</v>
      </c>
      <c r="B2565" s="60" t="s">
        <v>4914</v>
      </c>
      <c r="C2565" s="76" t="s">
        <v>4914</v>
      </c>
      <c r="D2565" s="61" t="s">
        <v>4915</v>
      </c>
      <c r="E2565" s="53">
        <v>370409.39</v>
      </c>
      <c r="F2565" s="26">
        <v>0.21</v>
      </c>
      <c r="G2565" s="53">
        <v>649883.28</v>
      </c>
      <c r="H2565" s="67"/>
      <c r="I2565" s="68"/>
      <c r="J2565" s="69"/>
      <c r="K2565" s="69"/>
      <c r="L2565" s="69"/>
      <c r="M2565" s="69"/>
      <c r="N2565" s="69"/>
      <c r="O2565" s="35"/>
      <c r="P2565" s="35" t="s">
        <v>26358</v>
      </c>
      <c r="Q2565" s="36">
        <v>1</v>
      </c>
      <c r="R2565" s="35" t="s">
        <v>9849</v>
      </c>
      <c r="S2565" s="35" t="s">
        <v>28504</v>
      </c>
      <c r="T2565" s="35">
        <v>0</v>
      </c>
      <c r="U2565" s="35">
        <v>0</v>
      </c>
      <c r="V2565" s="36">
        <v>1</v>
      </c>
      <c r="W2565" s="36">
        <v>1</v>
      </c>
      <c r="X2565" s="37" t="s">
        <v>65</v>
      </c>
    </row>
    <row r="2566" spans="1:24" ht="24" customHeight="1" x14ac:dyDescent="0.2">
      <c r="A2566" s="50" t="s">
        <v>3735</v>
      </c>
      <c r="B2566" s="60" t="s">
        <v>4916</v>
      </c>
      <c r="C2566" s="76" t="s">
        <v>4916</v>
      </c>
      <c r="D2566" s="61" t="s">
        <v>4917</v>
      </c>
      <c r="E2566" s="53">
        <v>370409.39</v>
      </c>
      <c r="F2566" s="26">
        <v>0.21</v>
      </c>
      <c r="G2566" s="53">
        <v>649883.28</v>
      </c>
      <c r="H2566" s="67"/>
      <c r="I2566" s="68"/>
      <c r="J2566" s="69"/>
      <c r="K2566" s="69"/>
      <c r="L2566" s="69"/>
      <c r="M2566" s="69"/>
      <c r="N2566" s="69"/>
      <c r="O2566" s="35"/>
      <c r="P2566" s="35" t="s">
        <v>26359</v>
      </c>
      <c r="Q2566" s="36">
        <v>1</v>
      </c>
      <c r="R2566" s="35" t="s">
        <v>9849</v>
      </c>
      <c r="S2566" s="35" t="s">
        <v>28504</v>
      </c>
      <c r="T2566" s="35">
        <v>0</v>
      </c>
      <c r="U2566" s="35">
        <v>0</v>
      </c>
      <c r="V2566" s="36">
        <v>1</v>
      </c>
      <c r="W2566" s="36">
        <v>1</v>
      </c>
      <c r="X2566" s="37" t="s">
        <v>65</v>
      </c>
    </row>
    <row r="2567" spans="1:24" ht="24" customHeight="1" x14ac:dyDescent="0.2">
      <c r="A2567" s="50" t="s">
        <v>3735</v>
      </c>
      <c r="B2567" s="60" t="s">
        <v>4920</v>
      </c>
      <c r="C2567" s="76" t="s">
        <v>4920</v>
      </c>
      <c r="D2567" s="61" t="s">
        <v>4921</v>
      </c>
      <c r="E2567" s="53">
        <v>1374406.64</v>
      </c>
      <c r="F2567" s="26">
        <v>0.21</v>
      </c>
      <c r="G2567" s="53">
        <v>2411396.452</v>
      </c>
      <c r="H2567" s="67"/>
      <c r="I2567" s="68"/>
      <c r="J2567" s="69"/>
      <c r="K2567" s="69"/>
      <c r="L2567" s="69"/>
      <c r="M2567" s="69"/>
      <c r="N2567" s="69"/>
      <c r="O2567" s="35"/>
      <c r="P2567" s="35" t="s">
        <v>26360</v>
      </c>
      <c r="Q2567" s="36">
        <v>1</v>
      </c>
      <c r="R2567" s="35" t="s">
        <v>27</v>
      </c>
      <c r="S2567" s="35" t="s">
        <v>28504</v>
      </c>
      <c r="T2567" s="35">
        <v>0</v>
      </c>
      <c r="U2567" s="35">
        <v>0</v>
      </c>
      <c r="V2567" s="36">
        <v>1</v>
      </c>
      <c r="W2567" s="36">
        <v>1</v>
      </c>
      <c r="X2567" s="37" t="s">
        <v>65</v>
      </c>
    </row>
    <row r="2568" spans="1:24" ht="24" customHeight="1" x14ac:dyDescent="0.2">
      <c r="A2568" s="50" t="s">
        <v>3735</v>
      </c>
      <c r="B2568" s="60" t="s">
        <v>4922</v>
      </c>
      <c r="C2568" s="76" t="s">
        <v>4922</v>
      </c>
      <c r="D2568" s="61" t="s">
        <v>4923</v>
      </c>
      <c r="E2568" s="53">
        <v>1537143.12</v>
      </c>
      <c r="F2568" s="26">
        <v>0.21</v>
      </c>
      <c r="G2568" s="53">
        <v>2696917.5989999999</v>
      </c>
      <c r="H2568" s="67"/>
      <c r="I2568" s="68"/>
      <c r="J2568" s="69"/>
      <c r="K2568" s="69"/>
      <c r="L2568" s="69"/>
      <c r="M2568" s="69"/>
      <c r="N2568" s="69"/>
      <c r="O2568" s="35"/>
      <c r="P2568" s="35" t="s">
        <v>26360</v>
      </c>
      <c r="Q2568" s="36">
        <v>1</v>
      </c>
      <c r="R2568" s="35" t="s">
        <v>27</v>
      </c>
      <c r="S2568" s="35" t="s">
        <v>28503</v>
      </c>
      <c r="T2568" s="35">
        <v>0</v>
      </c>
      <c r="U2568" s="35">
        <v>0</v>
      </c>
      <c r="V2568" s="36">
        <v>1</v>
      </c>
      <c r="W2568" s="36">
        <v>1</v>
      </c>
      <c r="X2568" s="37" t="s">
        <v>65</v>
      </c>
    </row>
    <row r="2569" spans="1:24" ht="24" customHeight="1" x14ac:dyDescent="0.2">
      <c r="A2569" s="50" t="s">
        <v>3735</v>
      </c>
      <c r="B2569" s="60" t="s">
        <v>4924</v>
      </c>
      <c r="C2569" s="76" t="s">
        <v>4924</v>
      </c>
      <c r="D2569" s="61" t="s">
        <v>4925</v>
      </c>
      <c r="E2569" s="53">
        <v>1537143.12</v>
      </c>
      <c r="F2569" s="26">
        <v>0.21</v>
      </c>
      <c r="G2569" s="53">
        <v>2696917.5989999999</v>
      </c>
      <c r="H2569" s="67"/>
      <c r="I2569" s="68"/>
      <c r="J2569" s="69"/>
      <c r="K2569" s="69"/>
      <c r="L2569" s="69"/>
      <c r="M2569" s="69"/>
      <c r="N2569" s="69"/>
      <c r="O2569" s="35"/>
      <c r="P2569" s="35" t="s">
        <v>26361</v>
      </c>
      <c r="Q2569" s="36">
        <v>1</v>
      </c>
      <c r="R2569" s="35" t="s">
        <v>27</v>
      </c>
      <c r="S2569" s="35" t="s">
        <v>28504</v>
      </c>
      <c r="T2569" s="35">
        <v>0</v>
      </c>
      <c r="U2569" s="35">
        <v>0</v>
      </c>
      <c r="V2569" s="36">
        <v>1</v>
      </c>
      <c r="W2569" s="36">
        <v>1</v>
      </c>
      <c r="X2569" s="37" t="s">
        <v>65</v>
      </c>
    </row>
    <row r="2570" spans="1:24" ht="24" customHeight="1" x14ac:dyDescent="0.2">
      <c r="A2570" s="50" t="s">
        <v>3735</v>
      </c>
      <c r="B2570" s="60" t="s">
        <v>4926</v>
      </c>
      <c r="C2570" s="76" t="s">
        <v>4926</v>
      </c>
      <c r="D2570" s="61" t="s">
        <v>4927</v>
      </c>
      <c r="E2570" s="53">
        <v>1474376.19</v>
      </c>
      <c r="F2570" s="26">
        <v>0.21</v>
      </c>
      <c r="G2570" s="53">
        <v>2586793.031</v>
      </c>
      <c r="H2570" s="67"/>
      <c r="I2570" s="68"/>
      <c r="J2570" s="69"/>
      <c r="K2570" s="69"/>
      <c r="L2570" s="69"/>
      <c r="M2570" s="69"/>
      <c r="N2570" s="69"/>
      <c r="O2570" s="35"/>
      <c r="P2570" s="35" t="s">
        <v>26362</v>
      </c>
      <c r="Q2570" s="36">
        <v>1</v>
      </c>
      <c r="R2570" s="35" t="s">
        <v>27</v>
      </c>
      <c r="S2570" s="35" t="s">
        <v>28503</v>
      </c>
      <c r="T2570" s="35">
        <v>0</v>
      </c>
      <c r="U2570" s="35">
        <v>0</v>
      </c>
      <c r="V2570" s="36">
        <v>1</v>
      </c>
      <c r="W2570" s="36">
        <v>1</v>
      </c>
      <c r="X2570" s="37" t="s">
        <v>65</v>
      </c>
    </row>
    <row r="2571" spans="1:24" ht="24" customHeight="1" x14ac:dyDescent="0.2">
      <c r="A2571" s="50" t="s">
        <v>3735</v>
      </c>
      <c r="B2571" s="60" t="s">
        <v>4928</v>
      </c>
      <c r="C2571" s="76" t="s">
        <v>4928</v>
      </c>
      <c r="D2571" s="61" t="s">
        <v>4929</v>
      </c>
      <c r="E2571" s="53">
        <v>1474376.19</v>
      </c>
      <c r="F2571" s="26">
        <v>0.21</v>
      </c>
      <c r="G2571" s="53">
        <v>2586793.031</v>
      </c>
      <c r="H2571" s="67"/>
      <c r="I2571" s="68"/>
      <c r="J2571" s="69"/>
      <c r="K2571" s="69"/>
      <c r="L2571" s="69"/>
      <c r="M2571" s="69"/>
      <c r="N2571" s="69"/>
      <c r="O2571" s="35"/>
      <c r="P2571" s="35" t="s">
        <v>26362</v>
      </c>
      <c r="Q2571" s="36">
        <v>1</v>
      </c>
      <c r="R2571" s="35" t="s">
        <v>27</v>
      </c>
      <c r="S2571" s="35" t="s">
        <v>28503</v>
      </c>
      <c r="T2571" s="35">
        <v>0</v>
      </c>
      <c r="U2571" s="35">
        <v>0</v>
      </c>
      <c r="V2571" s="36">
        <v>1</v>
      </c>
      <c r="W2571" s="36">
        <v>1</v>
      </c>
      <c r="X2571" s="37" t="s">
        <v>65</v>
      </c>
    </row>
    <row r="2572" spans="1:24" ht="24" customHeight="1" x14ac:dyDescent="0.2">
      <c r="A2572" s="50" t="s">
        <v>3735</v>
      </c>
      <c r="B2572" s="60" t="s">
        <v>18862</v>
      </c>
      <c r="C2572" s="76" t="s">
        <v>18862</v>
      </c>
      <c r="D2572" s="61" t="s">
        <v>24043</v>
      </c>
      <c r="E2572" s="53">
        <v>1672748.51</v>
      </c>
      <c r="F2572" s="26">
        <v>0.21</v>
      </c>
      <c r="G2572" s="53">
        <v>2934837.2609999999</v>
      </c>
      <c r="H2572" s="67"/>
      <c r="I2572" s="68"/>
      <c r="J2572" s="69"/>
      <c r="K2572" s="69"/>
      <c r="L2572" s="69"/>
      <c r="M2572" s="69"/>
      <c r="N2572" s="69"/>
      <c r="O2572" s="35"/>
      <c r="P2572" s="35" t="s">
        <v>26363</v>
      </c>
      <c r="Q2572" s="36">
        <v>1</v>
      </c>
      <c r="R2572" s="35" t="s">
        <v>27</v>
      </c>
      <c r="S2572" s="35" t="s">
        <v>28503</v>
      </c>
      <c r="T2572" s="35">
        <v>0</v>
      </c>
      <c r="U2572" s="35">
        <v>0</v>
      </c>
      <c r="V2572" s="36">
        <v>1</v>
      </c>
      <c r="W2572" s="36">
        <v>1</v>
      </c>
      <c r="X2572" s="37" t="s">
        <v>65</v>
      </c>
    </row>
    <row r="2573" spans="1:24" ht="24" customHeight="1" x14ac:dyDescent="0.2">
      <c r="A2573" s="50" t="s">
        <v>3735</v>
      </c>
      <c r="B2573" s="60" t="s">
        <v>4930</v>
      </c>
      <c r="C2573" s="76" t="s">
        <v>4930</v>
      </c>
      <c r="D2573" s="61" t="s">
        <v>4931</v>
      </c>
      <c r="E2573" s="53">
        <v>1672748.51</v>
      </c>
      <c r="F2573" s="26">
        <v>0.21</v>
      </c>
      <c r="G2573" s="53">
        <v>2934837.2609999999</v>
      </c>
      <c r="H2573" s="67"/>
      <c r="I2573" s="68"/>
      <c r="J2573" s="69"/>
      <c r="K2573" s="69"/>
      <c r="L2573" s="69"/>
      <c r="M2573" s="69"/>
      <c r="N2573" s="69"/>
      <c r="O2573" s="35"/>
      <c r="P2573" s="35" t="s">
        <v>26364</v>
      </c>
      <c r="Q2573" s="36">
        <v>1</v>
      </c>
      <c r="R2573" s="35" t="s">
        <v>27</v>
      </c>
      <c r="S2573" s="35" t="s">
        <v>28503</v>
      </c>
      <c r="T2573" s="35">
        <v>0</v>
      </c>
      <c r="U2573" s="35">
        <v>0</v>
      </c>
      <c r="V2573" s="36">
        <v>1</v>
      </c>
      <c r="W2573" s="36">
        <v>1</v>
      </c>
      <c r="X2573" s="37" t="s">
        <v>65</v>
      </c>
    </row>
    <row r="2574" spans="1:24" ht="24" customHeight="1" x14ac:dyDescent="0.2">
      <c r="A2574" s="50" t="s">
        <v>3735</v>
      </c>
      <c r="B2574" s="60" t="s">
        <v>4932</v>
      </c>
      <c r="C2574" s="76" t="s">
        <v>4932</v>
      </c>
      <c r="D2574" s="61" t="s">
        <v>4933</v>
      </c>
      <c r="E2574" s="53">
        <v>1474376.19</v>
      </c>
      <c r="F2574" s="26">
        <v>0.21</v>
      </c>
      <c r="G2574" s="53">
        <v>2586793.031</v>
      </c>
      <c r="H2574" s="67"/>
      <c r="I2574" s="68"/>
      <c r="J2574" s="69"/>
      <c r="K2574" s="69"/>
      <c r="L2574" s="69"/>
      <c r="M2574" s="69"/>
      <c r="N2574" s="69"/>
      <c r="O2574" s="35"/>
      <c r="P2574" s="35" t="s">
        <v>65</v>
      </c>
      <c r="Q2574" s="36">
        <v>1</v>
      </c>
      <c r="R2574" s="35" t="s">
        <v>27</v>
      </c>
      <c r="S2574" s="35" t="s">
        <v>28503</v>
      </c>
      <c r="T2574" s="35">
        <v>0</v>
      </c>
      <c r="U2574" s="35">
        <v>0</v>
      </c>
      <c r="V2574" s="36">
        <v>1</v>
      </c>
      <c r="W2574" s="36">
        <v>1</v>
      </c>
      <c r="X2574" s="37" t="s">
        <v>65</v>
      </c>
    </row>
    <row r="2575" spans="1:24" ht="24" customHeight="1" x14ac:dyDescent="0.2">
      <c r="A2575" s="50" t="s">
        <v>3735</v>
      </c>
      <c r="B2575" s="60" t="s">
        <v>4934</v>
      </c>
      <c r="C2575" s="76" t="s">
        <v>4934</v>
      </c>
      <c r="D2575" s="61" t="s">
        <v>4935</v>
      </c>
      <c r="E2575" s="53">
        <v>1279659.46</v>
      </c>
      <c r="F2575" s="26">
        <v>0.21</v>
      </c>
      <c r="G2575" s="53">
        <v>2245162.5260000001</v>
      </c>
      <c r="H2575" s="67"/>
      <c r="I2575" s="68"/>
      <c r="J2575" s="69"/>
      <c r="K2575" s="69"/>
      <c r="L2575" s="69"/>
      <c r="M2575" s="69"/>
      <c r="N2575" s="69"/>
      <c r="O2575" s="35"/>
      <c r="P2575" s="35" t="s">
        <v>26365</v>
      </c>
      <c r="Q2575" s="36">
        <v>1</v>
      </c>
      <c r="R2575" s="35" t="s">
        <v>27</v>
      </c>
      <c r="S2575" s="35" t="s">
        <v>28504</v>
      </c>
      <c r="T2575" s="35">
        <v>0</v>
      </c>
      <c r="U2575" s="35">
        <v>0</v>
      </c>
      <c r="V2575" s="36">
        <v>1</v>
      </c>
      <c r="W2575" s="36">
        <v>1</v>
      </c>
      <c r="X2575" s="37" t="s">
        <v>65</v>
      </c>
    </row>
    <row r="2576" spans="1:24" ht="24" customHeight="1" x14ac:dyDescent="0.2">
      <c r="A2576" s="50" t="s">
        <v>3735</v>
      </c>
      <c r="B2576" s="60" t="s">
        <v>4936</v>
      </c>
      <c r="C2576" s="76" t="s">
        <v>4936</v>
      </c>
      <c r="D2576" s="61" t="s">
        <v>4937</v>
      </c>
      <c r="E2576" s="53">
        <v>1485765.72</v>
      </c>
      <c r="F2576" s="26">
        <v>0.21</v>
      </c>
      <c r="G2576" s="53">
        <v>2606775.9509999999</v>
      </c>
      <c r="H2576" s="67"/>
      <c r="I2576" s="68"/>
      <c r="J2576" s="69"/>
      <c r="K2576" s="69"/>
      <c r="L2576" s="69"/>
      <c r="M2576" s="69"/>
      <c r="N2576" s="69"/>
      <c r="O2576" s="35"/>
      <c r="P2576" s="35" t="s">
        <v>26365</v>
      </c>
      <c r="Q2576" s="36">
        <v>1</v>
      </c>
      <c r="R2576" s="35" t="s">
        <v>27</v>
      </c>
      <c r="S2576" s="35" t="s">
        <v>28503</v>
      </c>
      <c r="T2576" s="35">
        <v>0</v>
      </c>
      <c r="U2576" s="35">
        <v>0</v>
      </c>
      <c r="V2576" s="36">
        <v>1</v>
      </c>
      <c r="W2576" s="36">
        <v>1</v>
      </c>
      <c r="X2576" s="37" t="s">
        <v>65</v>
      </c>
    </row>
    <row r="2577" spans="1:24" ht="24" customHeight="1" x14ac:dyDescent="0.2">
      <c r="A2577" s="50" t="s">
        <v>3735</v>
      </c>
      <c r="B2577" s="60" t="s">
        <v>4938</v>
      </c>
      <c r="C2577" s="76" t="s">
        <v>4938</v>
      </c>
      <c r="D2577" s="61" t="s">
        <v>4939</v>
      </c>
      <c r="E2577" s="53">
        <v>1485765.72</v>
      </c>
      <c r="F2577" s="26">
        <v>0.21</v>
      </c>
      <c r="G2577" s="53">
        <v>2606775.9509999999</v>
      </c>
      <c r="H2577" s="67"/>
      <c r="I2577" s="68"/>
      <c r="J2577" s="69"/>
      <c r="K2577" s="69"/>
      <c r="L2577" s="69"/>
      <c r="M2577" s="69"/>
      <c r="N2577" s="69"/>
      <c r="O2577" s="35"/>
      <c r="P2577" s="35" t="s">
        <v>26366</v>
      </c>
      <c r="Q2577" s="36">
        <v>1</v>
      </c>
      <c r="R2577" s="35" t="s">
        <v>27</v>
      </c>
      <c r="S2577" s="35" t="s">
        <v>28503</v>
      </c>
      <c r="T2577" s="35">
        <v>0</v>
      </c>
      <c r="U2577" s="35">
        <v>0</v>
      </c>
      <c r="V2577" s="36">
        <v>1</v>
      </c>
      <c r="W2577" s="36">
        <v>1</v>
      </c>
      <c r="X2577" s="37" t="s">
        <v>65</v>
      </c>
    </row>
    <row r="2578" spans="1:24" ht="24" customHeight="1" x14ac:dyDescent="0.2">
      <c r="A2578" s="50" t="s">
        <v>3735</v>
      </c>
      <c r="B2578" s="60" t="s">
        <v>18864</v>
      </c>
      <c r="C2578" s="76" t="s">
        <v>18864</v>
      </c>
      <c r="D2578" s="61" t="s">
        <v>24044</v>
      </c>
      <c r="E2578" s="53">
        <v>1162580.76</v>
      </c>
      <c r="F2578" s="26">
        <v>0.21</v>
      </c>
      <c r="G2578" s="53">
        <v>2039747.9410000001</v>
      </c>
      <c r="H2578" s="67"/>
      <c r="I2578" s="68"/>
      <c r="J2578" s="69"/>
      <c r="K2578" s="69"/>
      <c r="L2578" s="69"/>
      <c r="M2578" s="69"/>
      <c r="N2578" s="69"/>
      <c r="O2578" s="35"/>
      <c r="P2578" s="35" t="s">
        <v>26367</v>
      </c>
      <c r="Q2578" s="36">
        <v>1</v>
      </c>
      <c r="R2578" s="35" t="s">
        <v>27</v>
      </c>
      <c r="S2578" s="35" t="s">
        <v>28503</v>
      </c>
      <c r="T2578" s="35">
        <v>0</v>
      </c>
      <c r="U2578" s="35">
        <v>0</v>
      </c>
      <c r="V2578" s="36">
        <v>1</v>
      </c>
      <c r="W2578" s="36">
        <v>1</v>
      </c>
      <c r="X2578" s="37" t="s">
        <v>65</v>
      </c>
    </row>
    <row r="2579" spans="1:24" ht="24" customHeight="1" x14ac:dyDescent="0.2">
      <c r="A2579" s="50" t="s">
        <v>3735</v>
      </c>
      <c r="B2579" s="60" t="s">
        <v>18866</v>
      </c>
      <c r="C2579" s="76" t="s">
        <v>18866</v>
      </c>
      <c r="D2579" s="61" t="s">
        <v>24045</v>
      </c>
      <c r="E2579" s="53">
        <v>1162580.76</v>
      </c>
      <c r="F2579" s="26">
        <v>0.21</v>
      </c>
      <c r="G2579" s="53">
        <v>2039747.9410000001</v>
      </c>
      <c r="H2579" s="67"/>
      <c r="I2579" s="68"/>
      <c r="J2579" s="69"/>
      <c r="K2579" s="69"/>
      <c r="L2579" s="69"/>
      <c r="M2579" s="69"/>
      <c r="N2579" s="69"/>
      <c r="O2579" s="35"/>
      <c r="P2579" s="35" t="s">
        <v>26367</v>
      </c>
      <c r="Q2579" s="36">
        <v>1</v>
      </c>
      <c r="R2579" s="35" t="s">
        <v>27</v>
      </c>
      <c r="S2579" s="35" t="s">
        <v>28504</v>
      </c>
      <c r="T2579" s="35">
        <v>0</v>
      </c>
      <c r="U2579" s="35">
        <v>0</v>
      </c>
      <c r="V2579" s="36">
        <v>1</v>
      </c>
      <c r="W2579" s="36">
        <v>1</v>
      </c>
      <c r="X2579" s="37" t="s">
        <v>65</v>
      </c>
    </row>
    <row r="2580" spans="1:24" ht="24" customHeight="1" x14ac:dyDescent="0.2">
      <c r="A2580" s="50" t="s">
        <v>3735</v>
      </c>
      <c r="B2580" s="60" t="s">
        <v>18868</v>
      </c>
      <c r="C2580" s="76" t="s">
        <v>18868</v>
      </c>
      <c r="D2580" s="61" t="s">
        <v>24046</v>
      </c>
      <c r="E2580" s="53">
        <v>1298857.57</v>
      </c>
      <c r="F2580" s="26">
        <v>0.21</v>
      </c>
      <c r="G2580" s="53">
        <v>2278845.611</v>
      </c>
      <c r="H2580" s="67"/>
      <c r="I2580" s="68"/>
      <c r="J2580" s="69"/>
      <c r="K2580" s="69"/>
      <c r="L2580" s="69"/>
      <c r="M2580" s="69"/>
      <c r="N2580" s="69"/>
      <c r="O2580" s="35"/>
      <c r="P2580" s="35" t="s">
        <v>26367</v>
      </c>
      <c r="Q2580" s="36">
        <v>1</v>
      </c>
      <c r="R2580" s="35" t="s">
        <v>27</v>
      </c>
      <c r="S2580" s="35" t="s">
        <v>28503</v>
      </c>
      <c r="T2580" s="35">
        <v>0</v>
      </c>
      <c r="U2580" s="35">
        <v>0</v>
      </c>
      <c r="V2580" s="36">
        <v>1</v>
      </c>
      <c r="W2580" s="36">
        <v>1</v>
      </c>
      <c r="X2580" s="37" t="s">
        <v>65</v>
      </c>
    </row>
    <row r="2581" spans="1:24" ht="24" customHeight="1" x14ac:dyDescent="0.2">
      <c r="A2581" s="50" t="s">
        <v>3735</v>
      </c>
      <c r="B2581" s="60" t="s">
        <v>4940</v>
      </c>
      <c r="C2581" s="76" t="s">
        <v>4940</v>
      </c>
      <c r="D2581" s="61" t="s">
        <v>4941</v>
      </c>
      <c r="E2581" s="53">
        <v>1298857.57</v>
      </c>
      <c r="F2581" s="26">
        <v>0.21</v>
      </c>
      <c r="G2581" s="53">
        <v>2278845.611</v>
      </c>
      <c r="H2581" s="67"/>
      <c r="I2581" s="68"/>
      <c r="J2581" s="69"/>
      <c r="K2581" s="69"/>
      <c r="L2581" s="69"/>
      <c r="M2581" s="69"/>
      <c r="N2581" s="69"/>
      <c r="O2581" s="35"/>
      <c r="P2581" s="35" t="s">
        <v>26368</v>
      </c>
      <c r="Q2581" s="36">
        <v>1</v>
      </c>
      <c r="R2581" s="35" t="s">
        <v>27</v>
      </c>
      <c r="S2581" s="35" t="s">
        <v>28503</v>
      </c>
      <c r="T2581" s="35">
        <v>0</v>
      </c>
      <c r="U2581" s="35">
        <v>0</v>
      </c>
      <c r="V2581" s="36">
        <v>1</v>
      </c>
      <c r="W2581" s="36">
        <v>1</v>
      </c>
      <c r="X2581" s="37" t="s">
        <v>65</v>
      </c>
    </row>
    <row r="2582" spans="1:24" ht="24" customHeight="1" x14ac:dyDescent="0.2">
      <c r="A2582" s="50" t="s">
        <v>3735</v>
      </c>
      <c r="B2582" s="60" t="s">
        <v>4942</v>
      </c>
      <c r="C2582" s="76" t="s">
        <v>4942</v>
      </c>
      <c r="D2582" s="61" t="s">
        <v>4943</v>
      </c>
      <c r="E2582" s="53">
        <v>1162580.76</v>
      </c>
      <c r="F2582" s="26">
        <v>0.21</v>
      </c>
      <c r="G2582" s="53">
        <v>2039747.9410000001</v>
      </c>
      <c r="H2582" s="67"/>
      <c r="I2582" s="68"/>
      <c r="J2582" s="69"/>
      <c r="K2582" s="69"/>
      <c r="L2582" s="69"/>
      <c r="M2582" s="69"/>
      <c r="N2582" s="69"/>
      <c r="O2582" s="35"/>
      <c r="P2582" s="35" t="s">
        <v>26369</v>
      </c>
      <c r="Q2582" s="36">
        <v>1</v>
      </c>
      <c r="R2582" s="35" t="s">
        <v>27</v>
      </c>
      <c r="S2582" s="35" t="s">
        <v>28503</v>
      </c>
      <c r="T2582" s="35">
        <v>0</v>
      </c>
      <c r="U2582" s="35">
        <v>0</v>
      </c>
      <c r="V2582" s="36">
        <v>1</v>
      </c>
      <c r="W2582" s="36">
        <v>1</v>
      </c>
      <c r="X2582" s="37" t="s">
        <v>65</v>
      </c>
    </row>
    <row r="2583" spans="1:24" ht="24" customHeight="1" x14ac:dyDescent="0.2">
      <c r="A2583" s="50" t="s">
        <v>3735</v>
      </c>
      <c r="B2583" s="60" t="s">
        <v>4944</v>
      </c>
      <c r="C2583" s="76" t="s">
        <v>4944</v>
      </c>
      <c r="D2583" s="61" t="s">
        <v>4945</v>
      </c>
      <c r="E2583" s="53">
        <v>15467.98</v>
      </c>
      <c r="F2583" s="26">
        <v>0.21</v>
      </c>
      <c r="G2583" s="53">
        <v>27138.57</v>
      </c>
      <c r="H2583" s="67"/>
      <c r="I2583" s="68"/>
      <c r="J2583" s="69"/>
      <c r="K2583" s="69"/>
      <c r="L2583" s="69"/>
      <c r="M2583" s="69"/>
      <c r="N2583" s="69"/>
      <c r="O2583" s="35"/>
      <c r="P2583" s="35" t="s">
        <v>26370</v>
      </c>
      <c r="Q2583" s="36">
        <v>1</v>
      </c>
      <c r="R2583" s="35" t="s">
        <v>27</v>
      </c>
      <c r="S2583" s="35" t="s">
        <v>28504</v>
      </c>
      <c r="T2583" s="35">
        <v>0</v>
      </c>
      <c r="U2583" s="35">
        <v>0</v>
      </c>
      <c r="V2583" s="36">
        <v>1</v>
      </c>
      <c r="W2583" s="36">
        <v>1</v>
      </c>
      <c r="X2583" s="37" t="s">
        <v>65</v>
      </c>
    </row>
    <row r="2584" spans="1:24" ht="24" customHeight="1" x14ac:dyDescent="0.2">
      <c r="A2584" s="50" t="s">
        <v>3735</v>
      </c>
      <c r="B2584" s="60" t="s">
        <v>18870</v>
      </c>
      <c r="C2584" s="76" t="s">
        <v>18870</v>
      </c>
      <c r="D2584" s="61" t="s">
        <v>18871</v>
      </c>
      <c r="E2584" s="53">
        <v>19073.810000000001</v>
      </c>
      <c r="F2584" s="26">
        <v>0.21</v>
      </c>
      <c r="G2584" s="53">
        <v>33464.993999999999</v>
      </c>
      <c r="H2584" s="67"/>
      <c r="I2584" s="68"/>
      <c r="J2584" s="69"/>
      <c r="K2584" s="69"/>
      <c r="L2584" s="69"/>
      <c r="M2584" s="69"/>
      <c r="N2584" s="69"/>
      <c r="O2584" s="35"/>
      <c r="P2584" s="35" t="s">
        <v>26371</v>
      </c>
      <c r="Q2584" s="36">
        <v>1</v>
      </c>
      <c r="R2584" s="35" t="s">
        <v>27</v>
      </c>
      <c r="S2584" s="35" t="s">
        <v>28504</v>
      </c>
      <c r="T2584" s="35">
        <v>0</v>
      </c>
      <c r="U2584" s="35">
        <v>0</v>
      </c>
      <c r="V2584" s="36">
        <v>1</v>
      </c>
      <c r="W2584" s="36">
        <v>1</v>
      </c>
      <c r="X2584" s="37" t="s">
        <v>65</v>
      </c>
    </row>
    <row r="2585" spans="1:24" ht="24" customHeight="1" x14ac:dyDescent="0.2">
      <c r="A2585" s="50" t="s">
        <v>3735</v>
      </c>
      <c r="B2585" s="60" t="s">
        <v>4946</v>
      </c>
      <c r="C2585" s="76" t="s">
        <v>4946</v>
      </c>
      <c r="D2585" s="61" t="s">
        <v>4947</v>
      </c>
      <c r="E2585" s="53">
        <v>18825.11</v>
      </c>
      <c r="F2585" s="26">
        <v>0.21</v>
      </c>
      <c r="G2585" s="53">
        <v>33028.656000000003</v>
      </c>
      <c r="H2585" s="67"/>
      <c r="I2585" s="68"/>
      <c r="J2585" s="69"/>
      <c r="K2585" s="69"/>
      <c r="L2585" s="69"/>
      <c r="M2585" s="69"/>
      <c r="N2585" s="69"/>
      <c r="O2585" s="35"/>
      <c r="P2585" s="35" t="s">
        <v>26372</v>
      </c>
      <c r="Q2585" s="36">
        <v>1</v>
      </c>
      <c r="R2585" s="35" t="s">
        <v>27</v>
      </c>
      <c r="S2585" s="35" t="s">
        <v>28504</v>
      </c>
      <c r="T2585" s="35">
        <v>0</v>
      </c>
      <c r="U2585" s="35">
        <v>0</v>
      </c>
      <c r="V2585" s="36">
        <v>1</v>
      </c>
      <c r="W2585" s="36">
        <v>1</v>
      </c>
      <c r="X2585" s="37" t="s">
        <v>65</v>
      </c>
    </row>
    <row r="2586" spans="1:24" ht="24" customHeight="1" x14ac:dyDescent="0.2">
      <c r="A2586" s="50" t="s">
        <v>3735</v>
      </c>
      <c r="B2586" s="60" t="s">
        <v>18872</v>
      </c>
      <c r="C2586" s="76" t="s">
        <v>18872</v>
      </c>
      <c r="D2586" s="61" t="s">
        <v>18873</v>
      </c>
      <c r="E2586" s="53">
        <v>16686.48</v>
      </c>
      <c r="F2586" s="26">
        <v>0.21</v>
      </c>
      <c r="G2586" s="53">
        <v>29276.434000000001</v>
      </c>
      <c r="H2586" s="67"/>
      <c r="I2586" s="68"/>
      <c r="J2586" s="69"/>
      <c r="K2586" s="69"/>
      <c r="L2586" s="69"/>
      <c r="M2586" s="69"/>
      <c r="N2586" s="69"/>
      <c r="O2586" s="35"/>
      <c r="P2586" s="35" t="s">
        <v>26373</v>
      </c>
      <c r="Q2586" s="36">
        <v>1</v>
      </c>
      <c r="R2586" s="35" t="s">
        <v>27</v>
      </c>
      <c r="S2586" s="35" t="s">
        <v>28504</v>
      </c>
      <c r="T2586" s="35">
        <v>0</v>
      </c>
      <c r="U2586" s="35">
        <v>0</v>
      </c>
      <c r="V2586" s="36">
        <v>1</v>
      </c>
      <c r="W2586" s="36">
        <v>1</v>
      </c>
      <c r="X2586" s="37" t="s">
        <v>65</v>
      </c>
    </row>
    <row r="2587" spans="1:24" ht="24" customHeight="1" x14ac:dyDescent="0.2">
      <c r="A2587" s="50" t="s">
        <v>3735</v>
      </c>
      <c r="B2587" s="60" t="s">
        <v>18874</v>
      </c>
      <c r="C2587" s="76" t="s">
        <v>18874</v>
      </c>
      <c r="D2587" s="61" t="s">
        <v>18875</v>
      </c>
      <c r="E2587" s="53">
        <v>16611.87</v>
      </c>
      <c r="F2587" s="26">
        <v>0.21</v>
      </c>
      <c r="G2587" s="53">
        <v>29145.524000000001</v>
      </c>
      <c r="H2587" s="67"/>
      <c r="I2587" s="68"/>
      <c r="J2587" s="69"/>
      <c r="K2587" s="69"/>
      <c r="L2587" s="69"/>
      <c r="M2587" s="69"/>
      <c r="N2587" s="69"/>
      <c r="O2587" s="35"/>
      <c r="P2587" s="35" t="s">
        <v>26374</v>
      </c>
      <c r="Q2587" s="36">
        <v>1</v>
      </c>
      <c r="R2587" s="35" t="s">
        <v>27</v>
      </c>
      <c r="S2587" s="35" t="s">
        <v>28504</v>
      </c>
      <c r="T2587" s="35">
        <v>0</v>
      </c>
      <c r="U2587" s="35">
        <v>0</v>
      </c>
      <c r="V2587" s="36">
        <v>1</v>
      </c>
      <c r="W2587" s="36">
        <v>1</v>
      </c>
      <c r="X2587" s="37" t="s">
        <v>65</v>
      </c>
    </row>
    <row r="2588" spans="1:24" ht="24" customHeight="1" x14ac:dyDescent="0.2">
      <c r="A2588" s="50" t="s">
        <v>3735</v>
      </c>
      <c r="B2588" s="60" t="s">
        <v>18876</v>
      </c>
      <c r="C2588" s="76" t="s">
        <v>18876</v>
      </c>
      <c r="D2588" s="61" t="s">
        <v>18877</v>
      </c>
      <c r="E2588" s="53">
        <v>15592.29</v>
      </c>
      <c r="F2588" s="26">
        <v>0.21</v>
      </c>
      <c r="G2588" s="53">
        <v>27356.671999999999</v>
      </c>
      <c r="H2588" s="67"/>
      <c r="I2588" s="68"/>
      <c r="J2588" s="69"/>
      <c r="K2588" s="69"/>
      <c r="L2588" s="69"/>
      <c r="M2588" s="69"/>
      <c r="N2588" s="69"/>
      <c r="O2588" s="35"/>
      <c r="P2588" s="35" t="s">
        <v>26375</v>
      </c>
      <c r="Q2588" s="36">
        <v>1</v>
      </c>
      <c r="R2588" s="35" t="s">
        <v>27</v>
      </c>
      <c r="S2588" s="35" t="s">
        <v>28503</v>
      </c>
      <c r="T2588" s="35">
        <v>0</v>
      </c>
      <c r="U2588" s="35">
        <v>0</v>
      </c>
      <c r="V2588" s="36">
        <v>1</v>
      </c>
      <c r="W2588" s="36">
        <v>1</v>
      </c>
      <c r="X2588" s="37" t="s">
        <v>65</v>
      </c>
    </row>
    <row r="2589" spans="1:24" ht="24" customHeight="1" x14ac:dyDescent="0.2">
      <c r="A2589" s="50" t="s">
        <v>3735</v>
      </c>
      <c r="B2589" s="60" t="s">
        <v>4948</v>
      </c>
      <c r="C2589" s="76" t="s">
        <v>4948</v>
      </c>
      <c r="D2589" s="61" t="s">
        <v>4949</v>
      </c>
      <c r="E2589" s="53">
        <v>40435.449999999997</v>
      </c>
      <c r="F2589" s="26">
        <v>0.21</v>
      </c>
      <c r="G2589" s="53">
        <v>70943.994000000006</v>
      </c>
      <c r="H2589" s="67"/>
      <c r="I2589" s="68"/>
      <c r="J2589" s="69"/>
      <c r="K2589" s="69"/>
      <c r="L2589" s="69"/>
      <c r="M2589" s="69"/>
      <c r="N2589" s="69"/>
      <c r="O2589" s="35"/>
      <c r="P2589" s="35" t="s">
        <v>26376</v>
      </c>
      <c r="Q2589" s="36">
        <v>1</v>
      </c>
      <c r="R2589" s="35" t="s">
        <v>27</v>
      </c>
      <c r="S2589" s="35" t="s">
        <v>28504</v>
      </c>
      <c r="T2589" s="35">
        <v>0</v>
      </c>
      <c r="U2589" s="35">
        <v>0</v>
      </c>
      <c r="V2589" s="36">
        <v>1</v>
      </c>
      <c r="W2589" s="36">
        <v>1</v>
      </c>
      <c r="X2589" s="37" t="s">
        <v>65</v>
      </c>
    </row>
    <row r="2590" spans="1:24" ht="24" customHeight="1" x14ac:dyDescent="0.2">
      <c r="A2590" s="50" t="s">
        <v>3735</v>
      </c>
      <c r="B2590" s="60" t="s">
        <v>4950</v>
      </c>
      <c r="C2590" s="76" t="s">
        <v>4950</v>
      </c>
      <c r="D2590" s="61" t="s">
        <v>4951</v>
      </c>
      <c r="E2590" s="53">
        <v>44439.15</v>
      </c>
      <c r="F2590" s="26">
        <v>0.21</v>
      </c>
      <c r="G2590" s="53">
        <v>77968.491999999998</v>
      </c>
      <c r="H2590" s="67"/>
      <c r="I2590" s="68"/>
      <c r="J2590" s="69"/>
      <c r="K2590" s="69"/>
      <c r="L2590" s="69"/>
      <c r="M2590" s="69"/>
      <c r="N2590" s="69"/>
      <c r="O2590" s="35"/>
      <c r="P2590" s="35" t="s">
        <v>26377</v>
      </c>
      <c r="Q2590" s="36">
        <v>1</v>
      </c>
      <c r="R2590" s="35" t="s">
        <v>27</v>
      </c>
      <c r="S2590" s="35" t="s">
        <v>28504</v>
      </c>
      <c r="T2590" s="35">
        <v>0</v>
      </c>
      <c r="U2590" s="35">
        <v>0</v>
      </c>
      <c r="V2590" s="36">
        <v>1</v>
      </c>
      <c r="W2590" s="36">
        <v>1</v>
      </c>
      <c r="X2590" s="37" t="s">
        <v>65</v>
      </c>
    </row>
    <row r="2591" spans="1:24" ht="24" customHeight="1" x14ac:dyDescent="0.2">
      <c r="A2591" s="50" t="s">
        <v>3735</v>
      </c>
      <c r="B2591" s="60" t="s">
        <v>4952</v>
      </c>
      <c r="C2591" s="76" t="s">
        <v>4952</v>
      </c>
      <c r="D2591" s="61" t="s">
        <v>4953</v>
      </c>
      <c r="E2591" s="53">
        <v>169848.67</v>
      </c>
      <c r="F2591" s="26">
        <v>0.21</v>
      </c>
      <c r="G2591" s="53">
        <v>297999.49</v>
      </c>
      <c r="H2591" s="67"/>
      <c r="I2591" s="68"/>
      <c r="J2591" s="69"/>
      <c r="K2591" s="69"/>
      <c r="L2591" s="69"/>
      <c r="M2591" s="69"/>
      <c r="N2591" s="69"/>
      <c r="O2591" s="35"/>
      <c r="P2591" s="35" t="s">
        <v>26378</v>
      </c>
      <c r="Q2591" s="36">
        <v>1</v>
      </c>
      <c r="R2591" s="35" t="s">
        <v>27</v>
      </c>
      <c r="S2591" s="35" t="s">
        <v>28504</v>
      </c>
      <c r="T2591" s="35">
        <v>0</v>
      </c>
      <c r="U2591" s="35">
        <v>0</v>
      </c>
      <c r="V2591" s="36">
        <v>1</v>
      </c>
      <c r="W2591" s="36">
        <v>1</v>
      </c>
      <c r="X2591" s="37" t="s">
        <v>65</v>
      </c>
    </row>
    <row r="2592" spans="1:24" ht="24" customHeight="1" x14ac:dyDescent="0.2">
      <c r="A2592" s="50" t="s">
        <v>3735</v>
      </c>
      <c r="B2592" s="60" t="s">
        <v>4954</v>
      </c>
      <c r="C2592" s="76" t="s">
        <v>4954</v>
      </c>
      <c r="D2592" s="61" t="s">
        <v>4955</v>
      </c>
      <c r="E2592" s="53">
        <v>172907.47</v>
      </c>
      <c r="F2592" s="26">
        <v>0.21</v>
      </c>
      <c r="G2592" s="53">
        <v>303366.15399999998</v>
      </c>
      <c r="H2592" s="67"/>
      <c r="I2592" s="68"/>
      <c r="J2592" s="69"/>
      <c r="K2592" s="69"/>
      <c r="L2592" s="69"/>
      <c r="M2592" s="69"/>
      <c r="N2592" s="69"/>
      <c r="O2592" s="35"/>
      <c r="P2592" s="35" t="s">
        <v>65</v>
      </c>
      <c r="Q2592" s="36">
        <v>1</v>
      </c>
      <c r="R2592" s="35" t="s">
        <v>27</v>
      </c>
      <c r="S2592" s="35" t="s">
        <v>28503</v>
      </c>
      <c r="T2592" s="35">
        <v>0</v>
      </c>
      <c r="U2592" s="35">
        <v>0</v>
      </c>
      <c r="V2592" s="36">
        <v>1</v>
      </c>
      <c r="W2592" s="36">
        <v>1</v>
      </c>
      <c r="X2592" s="37" t="s">
        <v>65</v>
      </c>
    </row>
    <row r="2593" spans="1:24" ht="24" customHeight="1" x14ac:dyDescent="0.2">
      <c r="A2593" s="50" t="s">
        <v>3735</v>
      </c>
      <c r="B2593" s="60" t="s">
        <v>4956</v>
      </c>
      <c r="C2593" s="76" t="s">
        <v>4956</v>
      </c>
      <c r="D2593" s="61" t="s">
        <v>4957</v>
      </c>
      <c r="E2593" s="53">
        <v>220604.34</v>
      </c>
      <c r="F2593" s="26">
        <v>0.21</v>
      </c>
      <c r="G2593" s="53">
        <v>387050.31099999999</v>
      </c>
      <c r="H2593" s="67"/>
      <c r="I2593" s="68"/>
      <c r="J2593" s="69"/>
      <c r="K2593" s="69"/>
      <c r="L2593" s="69"/>
      <c r="M2593" s="69"/>
      <c r="N2593" s="69"/>
      <c r="O2593" s="35"/>
      <c r="P2593" s="35" t="s">
        <v>26379</v>
      </c>
      <c r="Q2593" s="36">
        <v>1</v>
      </c>
      <c r="R2593" s="35" t="s">
        <v>27</v>
      </c>
      <c r="S2593" s="35" t="s">
        <v>28504</v>
      </c>
      <c r="T2593" s="35">
        <v>0</v>
      </c>
      <c r="U2593" s="35">
        <v>0</v>
      </c>
      <c r="V2593" s="36">
        <v>1</v>
      </c>
      <c r="W2593" s="36">
        <v>1</v>
      </c>
      <c r="X2593" s="37" t="s">
        <v>65</v>
      </c>
    </row>
    <row r="2594" spans="1:24" ht="24" customHeight="1" x14ac:dyDescent="0.2">
      <c r="A2594" s="50" t="s">
        <v>3735</v>
      </c>
      <c r="B2594" s="60" t="s">
        <v>18878</v>
      </c>
      <c r="C2594" s="76" t="s">
        <v>18878</v>
      </c>
      <c r="D2594" s="61" t="s">
        <v>24047</v>
      </c>
      <c r="E2594" s="53">
        <v>80174.559999999998</v>
      </c>
      <c r="F2594" s="26">
        <v>0.21</v>
      </c>
      <c r="G2594" s="53">
        <v>140666.26300000001</v>
      </c>
      <c r="H2594" s="67"/>
      <c r="I2594" s="68"/>
      <c r="J2594" s="69"/>
      <c r="K2594" s="69"/>
      <c r="L2594" s="69"/>
      <c r="M2594" s="69"/>
      <c r="N2594" s="69"/>
      <c r="O2594" s="35"/>
      <c r="P2594" s="35" t="s">
        <v>26380</v>
      </c>
      <c r="Q2594" s="36">
        <v>1</v>
      </c>
      <c r="R2594" s="35" t="s">
        <v>27</v>
      </c>
      <c r="S2594" s="35" t="s">
        <v>28504</v>
      </c>
      <c r="T2594" s="35">
        <v>0</v>
      </c>
      <c r="U2594" s="35">
        <v>0</v>
      </c>
      <c r="V2594" s="36">
        <v>1</v>
      </c>
      <c r="W2594" s="36">
        <v>1</v>
      </c>
      <c r="X2594" s="37" t="s">
        <v>65</v>
      </c>
    </row>
    <row r="2595" spans="1:24" ht="24" customHeight="1" x14ac:dyDescent="0.2">
      <c r="A2595" s="50" t="s">
        <v>3735</v>
      </c>
      <c r="B2595" s="60" t="s">
        <v>4958</v>
      </c>
      <c r="C2595" s="76" t="s">
        <v>4958</v>
      </c>
      <c r="D2595" s="61" t="s">
        <v>24048</v>
      </c>
      <c r="E2595" s="53">
        <v>64482.81</v>
      </c>
      <c r="F2595" s="26">
        <v>0.21</v>
      </c>
      <c r="G2595" s="53">
        <v>113135.08500000001</v>
      </c>
      <c r="H2595" s="67"/>
      <c r="I2595" s="68"/>
      <c r="J2595" s="69"/>
      <c r="K2595" s="69"/>
      <c r="L2595" s="69"/>
      <c r="M2595" s="69"/>
      <c r="N2595" s="69"/>
      <c r="O2595" s="35"/>
      <c r="P2595" s="35" t="s">
        <v>26381</v>
      </c>
      <c r="Q2595" s="36">
        <v>1</v>
      </c>
      <c r="R2595" s="35" t="s">
        <v>27</v>
      </c>
      <c r="S2595" s="35" t="s">
        <v>28504</v>
      </c>
      <c r="T2595" s="35">
        <v>0</v>
      </c>
      <c r="U2595" s="35">
        <v>0</v>
      </c>
      <c r="V2595" s="36">
        <v>1</v>
      </c>
      <c r="W2595" s="36">
        <v>1</v>
      </c>
      <c r="X2595" s="37" t="s">
        <v>65</v>
      </c>
    </row>
    <row r="2596" spans="1:24" ht="24" customHeight="1" x14ac:dyDescent="0.2">
      <c r="A2596" s="50" t="s">
        <v>3735</v>
      </c>
      <c r="B2596" s="60" t="s">
        <v>4960</v>
      </c>
      <c r="C2596" s="76" t="s">
        <v>4960</v>
      </c>
      <c r="D2596" s="61" t="s">
        <v>4961</v>
      </c>
      <c r="E2596" s="53">
        <v>65850.55</v>
      </c>
      <c r="F2596" s="26">
        <v>0.21</v>
      </c>
      <c r="G2596" s="53">
        <v>115534.79300000001</v>
      </c>
      <c r="H2596" s="67"/>
      <c r="I2596" s="68"/>
      <c r="J2596" s="69"/>
      <c r="K2596" s="69"/>
      <c r="L2596" s="69"/>
      <c r="M2596" s="69"/>
      <c r="N2596" s="69"/>
      <c r="O2596" s="35"/>
      <c r="P2596" s="35" t="s">
        <v>26382</v>
      </c>
      <c r="Q2596" s="36">
        <v>1</v>
      </c>
      <c r="R2596" s="35" t="s">
        <v>27</v>
      </c>
      <c r="S2596" s="35" t="s">
        <v>28503</v>
      </c>
      <c r="T2596" s="35">
        <v>0</v>
      </c>
      <c r="U2596" s="35">
        <v>0</v>
      </c>
      <c r="V2596" s="36">
        <v>1</v>
      </c>
      <c r="W2596" s="36">
        <v>1</v>
      </c>
      <c r="X2596" s="37" t="s">
        <v>65</v>
      </c>
    </row>
    <row r="2597" spans="1:24" ht="24" customHeight="1" x14ac:dyDescent="0.2">
      <c r="A2597" s="50" t="s">
        <v>3735</v>
      </c>
      <c r="B2597" s="60" t="s">
        <v>4962</v>
      </c>
      <c r="C2597" s="76" t="s">
        <v>4962</v>
      </c>
      <c r="D2597" s="61" t="s">
        <v>4963</v>
      </c>
      <c r="E2597" s="53">
        <v>88903.24</v>
      </c>
      <c r="F2597" s="26">
        <v>0.21</v>
      </c>
      <c r="G2597" s="53">
        <v>155980.73699999999</v>
      </c>
      <c r="H2597" s="67"/>
      <c r="I2597" s="68"/>
      <c r="J2597" s="69"/>
      <c r="K2597" s="69"/>
      <c r="L2597" s="69"/>
      <c r="M2597" s="69"/>
      <c r="N2597" s="69"/>
      <c r="O2597" s="35"/>
      <c r="P2597" s="35" t="s">
        <v>26383</v>
      </c>
      <c r="Q2597" s="36">
        <v>1</v>
      </c>
      <c r="R2597" s="35" t="s">
        <v>27</v>
      </c>
      <c r="S2597" s="35" t="s">
        <v>28503</v>
      </c>
      <c r="T2597" s="35">
        <v>0</v>
      </c>
      <c r="U2597" s="35">
        <v>0</v>
      </c>
      <c r="V2597" s="36">
        <v>1</v>
      </c>
      <c r="W2597" s="36">
        <v>1</v>
      </c>
      <c r="X2597" s="37" t="s">
        <v>65</v>
      </c>
    </row>
    <row r="2598" spans="1:24" ht="24" customHeight="1" x14ac:dyDescent="0.2">
      <c r="A2598" s="50" t="s">
        <v>3735</v>
      </c>
      <c r="B2598" s="60" t="s">
        <v>4964</v>
      </c>
      <c r="C2598" s="76" t="s">
        <v>4964</v>
      </c>
      <c r="D2598" s="61" t="s">
        <v>4965</v>
      </c>
      <c r="E2598" s="53">
        <v>98452.57</v>
      </c>
      <c r="F2598" s="26">
        <v>0.21</v>
      </c>
      <c r="G2598" s="53">
        <v>172735.038</v>
      </c>
      <c r="H2598" s="67"/>
      <c r="I2598" s="68"/>
      <c r="J2598" s="69"/>
      <c r="K2598" s="69"/>
      <c r="L2598" s="69"/>
      <c r="M2598" s="69"/>
      <c r="N2598" s="69"/>
      <c r="O2598" s="35"/>
      <c r="P2598" s="35" t="s">
        <v>26384</v>
      </c>
      <c r="Q2598" s="36">
        <v>1</v>
      </c>
      <c r="R2598" s="35" t="s">
        <v>27</v>
      </c>
      <c r="S2598" s="35" t="s">
        <v>28503</v>
      </c>
      <c r="T2598" s="35">
        <v>0</v>
      </c>
      <c r="U2598" s="35">
        <v>0</v>
      </c>
      <c r="V2598" s="36">
        <v>1</v>
      </c>
      <c r="W2598" s="36">
        <v>1</v>
      </c>
      <c r="X2598" s="37" t="s">
        <v>65</v>
      </c>
    </row>
    <row r="2599" spans="1:24" ht="24" customHeight="1" x14ac:dyDescent="0.2">
      <c r="A2599" s="50" t="s">
        <v>3735</v>
      </c>
      <c r="B2599" s="60" t="s">
        <v>4966</v>
      </c>
      <c r="C2599" s="76" t="s">
        <v>4966</v>
      </c>
      <c r="D2599" s="61" t="s">
        <v>4967</v>
      </c>
      <c r="E2599" s="53">
        <v>291851.27</v>
      </c>
      <c r="F2599" s="26">
        <v>0.21</v>
      </c>
      <c r="G2599" s="53">
        <v>512053.05099999998</v>
      </c>
      <c r="H2599" s="67"/>
      <c r="I2599" s="68"/>
      <c r="J2599" s="69"/>
      <c r="K2599" s="69"/>
      <c r="L2599" s="69"/>
      <c r="M2599" s="69"/>
      <c r="N2599" s="69"/>
      <c r="O2599" s="35"/>
      <c r="P2599" s="35" t="s">
        <v>65</v>
      </c>
      <c r="Q2599" s="36">
        <v>1</v>
      </c>
      <c r="R2599" s="35" t="s">
        <v>27</v>
      </c>
      <c r="S2599" s="35" t="s">
        <v>28504</v>
      </c>
      <c r="T2599" s="35">
        <v>0</v>
      </c>
      <c r="U2599" s="35">
        <v>0</v>
      </c>
      <c r="V2599" s="36">
        <v>1</v>
      </c>
      <c r="W2599" s="36">
        <v>1</v>
      </c>
      <c r="X2599" s="37" t="s">
        <v>65</v>
      </c>
    </row>
    <row r="2600" spans="1:24" ht="24" customHeight="1" x14ac:dyDescent="0.2">
      <c r="A2600" s="50" t="s">
        <v>3735</v>
      </c>
      <c r="B2600" s="60" t="s">
        <v>4968</v>
      </c>
      <c r="C2600" s="76" t="s">
        <v>4968</v>
      </c>
      <c r="D2600" s="61" t="s">
        <v>4969</v>
      </c>
      <c r="E2600" s="53">
        <v>582832.24</v>
      </c>
      <c r="F2600" s="26">
        <v>0.21</v>
      </c>
      <c r="G2600" s="53">
        <v>1022579.1679999999</v>
      </c>
      <c r="H2600" s="67"/>
      <c r="I2600" s="68"/>
      <c r="J2600" s="69"/>
      <c r="K2600" s="69"/>
      <c r="L2600" s="69"/>
      <c r="M2600" s="69"/>
      <c r="N2600" s="69"/>
      <c r="O2600" s="35"/>
      <c r="P2600" s="35" t="s">
        <v>65</v>
      </c>
      <c r="Q2600" s="36">
        <v>1</v>
      </c>
      <c r="R2600" s="35" t="s">
        <v>27</v>
      </c>
      <c r="S2600" s="35" t="s">
        <v>28503</v>
      </c>
      <c r="T2600" s="35">
        <v>0</v>
      </c>
      <c r="U2600" s="35">
        <v>0</v>
      </c>
      <c r="V2600" s="36">
        <v>1</v>
      </c>
      <c r="W2600" s="36">
        <v>1</v>
      </c>
      <c r="X2600" s="37" t="s">
        <v>65</v>
      </c>
    </row>
    <row r="2601" spans="1:24" ht="24" customHeight="1" x14ac:dyDescent="0.2">
      <c r="A2601" s="50" t="s">
        <v>3735</v>
      </c>
      <c r="B2601" s="60" t="s">
        <v>4970</v>
      </c>
      <c r="C2601" s="76" t="s">
        <v>4970</v>
      </c>
      <c r="D2601" s="61" t="s">
        <v>4971</v>
      </c>
      <c r="E2601" s="53">
        <v>80149.64</v>
      </c>
      <c r="F2601" s="26">
        <v>0.21</v>
      </c>
      <c r="G2601" s="53">
        <v>140622.546</v>
      </c>
      <c r="H2601" s="67"/>
      <c r="I2601" s="68"/>
      <c r="J2601" s="69"/>
      <c r="K2601" s="69"/>
      <c r="L2601" s="69"/>
      <c r="M2601" s="69"/>
      <c r="N2601" s="69"/>
      <c r="O2601" s="35"/>
      <c r="P2601" s="35" t="s">
        <v>26385</v>
      </c>
      <c r="Q2601" s="36">
        <v>1</v>
      </c>
      <c r="R2601" s="35" t="s">
        <v>27</v>
      </c>
      <c r="S2601" s="35" t="s">
        <v>28503</v>
      </c>
      <c r="T2601" s="35">
        <v>0</v>
      </c>
      <c r="U2601" s="35">
        <v>0</v>
      </c>
      <c r="V2601" s="36">
        <v>1</v>
      </c>
      <c r="W2601" s="36">
        <v>1</v>
      </c>
      <c r="X2601" s="37" t="s">
        <v>65</v>
      </c>
    </row>
    <row r="2602" spans="1:24" ht="24" customHeight="1" x14ac:dyDescent="0.2">
      <c r="A2602" s="50" t="s">
        <v>3735</v>
      </c>
      <c r="B2602" s="60" t="s">
        <v>4972</v>
      </c>
      <c r="C2602" s="76" t="s">
        <v>4972</v>
      </c>
      <c r="D2602" s="61" t="s">
        <v>4973</v>
      </c>
      <c r="E2602" s="53">
        <v>24868.07</v>
      </c>
      <c r="F2602" s="26">
        <v>0.21</v>
      </c>
      <c r="G2602" s="53">
        <v>43631.027000000002</v>
      </c>
      <c r="H2602" s="67"/>
      <c r="I2602" s="68"/>
      <c r="J2602" s="69"/>
      <c r="K2602" s="69"/>
      <c r="L2602" s="69"/>
      <c r="M2602" s="69"/>
      <c r="N2602" s="69"/>
      <c r="O2602" s="35"/>
      <c r="P2602" s="35" t="s">
        <v>26386</v>
      </c>
      <c r="Q2602" s="36">
        <v>1</v>
      </c>
      <c r="R2602" s="35" t="s">
        <v>27</v>
      </c>
      <c r="S2602" s="35" t="s">
        <v>28503</v>
      </c>
      <c r="T2602" s="35">
        <v>0</v>
      </c>
      <c r="U2602" s="35">
        <v>0</v>
      </c>
      <c r="V2602" s="36">
        <v>1</v>
      </c>
      <c r="W2602" s="36">
        <v>1</v>
      </c>
      <c r="X2602" s="37" t="s">
        <v>65</v>
      </c>
    </row>
    <row r="2603" spans="1:24" ht="24" customHeight="1" x14ac:dyDescent="0.2">
      <c r="A2603" s="50" t="s">
        <v>3735</v>
      </c>
      <c r="B2603" s="60" t="s">
        <v>4974</v>
      </c>
      <c r="C2603" s="76" t="s">
        <v>4974</v>
      </c>
      <c r="D2603" s="61" t="s">
        <v>4975</v>
      </c>
      <c r="E2603" s="53">
        <v>30861.23</v>
      </c>
      <c r="F2603" s="26">
        <v>0.21</v>
      </c>
      <c r="G2603" s="53">
        <v>54146.023999999998</v>
      </c>
      <c r="H2603" s="67"/>
      <c r="I2603" s="68"/>
      <c r="J2603" s="69"/>
      <c r="K2603" s="69"/>
      <c r="L2603" s="69"/>
      <c r="M2603" s="69"/>
      <c r="N2603" s="69"/>
      <c r="O2603" s="35"/>
      <c r="P2603" s="35" t="s">
        <v>26387</v>
      </c>
      <c r="Q2603" s="36">
        <v>1</v>
      </c>
      <c r="R2603" s="35" t="s">
        <v>27</v>
      </c>
      <c r="S2603" s="35" t="s">
        <v>28503</v>
      </c>
      <c r="T2603" s="35">
        <v>0</v>
      </c>
      <c r="U2603" s="35">
        <v>0</v>
      </c>
      <c r="V2603" s="36">
        <v>1</v>
      </c>
      <c r="W2603" s="36">
        <v>1</v>
      </c>
      <c r="X2603" s="37" t="s">
        <v>65</v>
      </c>
    </row>
    <row r="2604" spans="1:24" ht="24" customHeight="1" x14ac:dyDescent="0.2">
      <c r="A2604" s="50" t="s">
        <v>3735</v>
      </c>
      <c r="B2604" s="60" t="s">
        <v>24049</v>
      </c>
      <c r="C2604" s="76" t="s">
        <v>24049</v>
      </c>
      <c r="D2604" s="61" t="s">
        <v>24050</v>
      </c>
      <c r="E2604" s="53">
        <v>22107.68</v>
      </c>
      <c r="F2604" s="26">
        <v>0.21</v>
      </c>
      <c r="G2604" s="53">
        <v>38787.928999999996</v>
      </c>
      <c r="H2604" s="67"/>
      <c r="I2604" s="68"/>
      <c r="J2604" s="69"/>
      <c r="K2604" s="69"/>
      <c r="L2604" s="69"/>
      <c r="M2604" s="69"/>
      <c r="N2604" s="69"/>
      <c r="O2604" s="35"/>
      <c r="P2604" s="35" t="s">
        <v>26388</v>
      </c>
      <c r="Q2604" s="36">
        <v>1</v>
      </c>
      <c r="R2604" s="35" t="s">
        <v>9849</v>
      </c>
      <c r="S2604" s="35" t="s">
        <v>28503</v>
      </c>
      <c r="T2604" s="35">
        <v>0</v>
      </c>
      <c r="U2604" s="35">
        <v>0</v>
      </c>
      <c r="V2604" s="36" t="e">
        <v>#N/A</v>
      </c>
      <c r="W2604" s="36" t="e">
        <v>#N/A</v>
      </c>
      <c r="X2604" s="37" t="s">
        <v>65</v>
      </c>
    </row>
    <row r="2605" spans="1:24" ht="24" customHeight="1" x14ac:dyDescent="0.2">
      <c r="A2605" s="50" t="s">
        <v>3735</v>
      </c>
      <c r="B2605" s="60" t="s">
        <v>4976</v>
      </c>
      <c r="C2605" s="76" t="s">
        <v>4976</v>
      </c>
      <c r="D2605" s="61" t="s">
        <v>4977</v>
      </c>
      <c r="E2605" s="53">
        <v>27901.97</v>
      </c>
      <c r="F2605" s="26">
        <v>0.21</v>
      </c>
      <c r="G2605" s="53">
        <v>48954.010999999999</v>
      </c>
      <c r="H2605" s="67"/>
      <c r="I2605" s="68"/>
      <c r="J2605" s="69"/>
      <c r="K2605" s="69"/>
      <c r="L2605" s="69"/>
      <c r="M2605" s="69"/>
      <c r="N2605" s="69"/>
      <c r="O2605" s="35"/>
      <c r="P2605" s="35" t="s">
        <v>26389</v>
      </c>
      <c r="Q2605" s="36">
        <v>1</v>
      </c>
      <c r="R2605" s="35" t="s">
        <v>27</v>
      </c>
      <c r="S2605" s="35" t="s">
        <v>28503</v>
      </c>
      <c r="T2605" s="35">
        <v>0</v>
      </c>
      <c r="U2605" s="35">
        <v>0</v>
      </c>
      <c r="V2605" s="36">
        <v>1</v>
      </c>
      <c r="W2605" s="36">
        <v>1</v>
      </c>
      <c r="X2605" s="37" t="s">
        <v>65</v>
      </c>
    </row>
    <row r="2606" spans="1:24" ht="24" customHeight="1" x14ac:dyDescent="0.2">
      <c r="A2606" s="50" t="s">
        <v>3735</v>
      </c>
      <c r="B2606" s="60" t="s">
        <v>4978</v>
      </c>
      <c r="C2606" s="76" t="s">
        <v>4978</v>
      </c>
      <c r="D2606" s="61" t="s">
        <v>4979</v>
      </c>
      <c r="E2606" s="53">
        <v>38669.82</v>
      </c>
      <c r="F2606" s="26">
        <v>0.21</v>
      </c>
      <c r="G2606" s="53">
        <v>67846.2</v>
      </c>
      <c r="H2606" s="67"/>
      <c r="I2606" s="68"/>
      <c r="J2606" s="69"/>
      <c r="K2606" s="69"/>
      <c r="L2606" s="69"/>
      <c r="M2606" s="69"/>
      <c r="N2606" s="69"/>
      <c r="O2606" s="35"/>
      <c r="P2606" s="35" t="s">
        <v>26390</v>
      </c>
      <c r="Q2606" s="36">
        <v>1</v>
      </c>
      <c r="R2606" s="35" t="s">
        <v>27</v>
      </c>
      <c r="S2606" s="35" t="s">
        <v>28503</v>
      </c>
      <c r="T2606" s="35">
        <v>0</v>
      </c>
      <c r="U2606" s="35">
        <v>0</v>
      </c>
      <c r="V2606" s="36">
        <v>1</v>
      </c>
      <c r="W2606" s="36">
        <v>1</v>
      </c>
      <c r="X2606" s="37" t="s">
        <v>65</v>
      </c>
    </row>
    <row r="2607" spans="1:24" ht="24" customHeight="1" x14ac:dyDescent="0.2">
      <c r="A2607" s="50" t="s">
        <v>3735</v>
      </c>
      <c r="B2607" s="60" t="s">
        <v>4980</v>
      </c>
      <c r="C2607" s="76" t="s">
        <v>4980</v>
      </c>
      <c r="D2607" s="61" t="s">
        <v>4981</v>
      </c>
      <c r="E2607" s="53">
        <v>7062.53</v>
      </c>
      <c r="F2607" s="26">
        <v>0.21</v>
      </c>
      <c r="G2607" s="53">
        <v>12391.210999999999</v>
      </c>
      <c r="H2607" s="67"/>
      <c r="I2607" s="68"/>
      <c r="J2607" s="69"/>
      <c r="K2607" s="69"/>
      <c r="L2607" s="69"/>
      <c r="M2607" s="69"/>
      <c r="N2607" s="69"/>
      <c r="O2607" s="35"/>
      <c r="P2607" s="35" t="s">
        <v>26391</v>
      </c>
      <c r="Q2607" s="36">
        <v>1</v>
      </c>
      <c r="R2607" s="35" t="s">
        <v>9849</v>
      </c>
      <c r="S2607" s="35" t="s">
        <v>28503</v>
      </c>
      <c r="T2607" s="35">
        <v>0</v>
      </c>
      <c r="U2607" s="35">
        <v>0</v>
      </c>
      <c r="V2607" s="36">
        <v>1</v>
      </c>
      <c r="W2607" s="36">
        <v>1</v>
      </c>
      <c r="X2607" s="37" t="s">
        <v>65</v>
      </c>
    </row>
    <row r="2608" spans="1:24" ht="24" customHeight="1" x14ac:dyDescent="0.2">
      <c r="A2608" s="50" t="s">
        <v>3735</v>
      </c>
      <c r="B2608" s="60" t="s">
        <v>4982</v>
      </c>
      <c r="C2608" s="76" t="s">
        <v>4982</v>
      </c>
      <c r="D2608" s="61" t="s">
        <v>4983</v>
      </c>
      <c r="E2608" s="53">
        <v>4749.83</v>
      </c>
      <c r="F2608" s="26">
        <v>0.21</v>
      </c>
      <c r="G2608" s="53">
        <v>8333.5730000000003</v>
      </c>
      <c r="H2608" s="67"/>
      <c r="I2608" s="68"/>
      <c r="J2608" s="69"/>
      <c r="K2608" s="69"/>
      <c r="L2608" s="69"/>
      <c r="M2608" s="69"/>
      <c r="N2608" s="69"/>
      <c r="O2608" s="35"/>
      <c r="P2608" s="35" t="s">
        <v>65</v>
      </c>
      <c r="Q2608" s="36">
        <v>1</v>
      </c>
      <c r="R2608" s="35" t="s">
        <v>27</v>
      </c>
      <c r="S2608" s="35" t="s">
        <v>28503</v>
      </c>
      <c r="T2608" s="35">
        <v>0</v>
      </c>
      <c r="U2608" s="35">
        <v>0</v>
      </c>
      <c r="V2608" s="36">
        <v>1</v>
      </c>
      <c r="W2608" s="36">
        <v>1</v>
      </c>
      <c r="X2608" s="37" t="s">
        <v>65</v>
      </c>
    </row>
    <row r="2609" spans="1:24" ht="24" customHeight="1" x14ac:dyDescent="0.2">
      <c r="A2609" s="50" t="s">
        <v>3735</v>
      </c>
      <c r="B2609" s="60" t="s">
        <v>4984</v>
      </c>
      <c r="C2609" s="76" t="s">
        <v>4984</v>
      </c>
      <c r="D2609" s="61" t="s">
        <v>4985</v>
      </c>
      <c r="E2609" s="53">
        <v>265491.15999999997</v>
      </c>
      <c r="F2609" s="26">
        <v>0.21</v>
      </c>
      <c r="G2609" s="53">
        <v>465804.23800000001</v>
      </c>
      <c r="H2609" s="67"/>
      <c r="I2609" s="68"/>
      <c r="J2609" s="69"/>
      <c r="K2609" s="69"/>
      <c r="L2609" s="69"/>
      <c r="M2609" s="69"/>
      <c r="N2609" s="69"/>
      <c r="O2609" s="35"/>
      <c r="P2609" s="35" t="s">
        <v>65</v>
      </c>
      <c r="Q2609" s="36">
        <v>1</v>
      </c>
      <c r="R2609" s="35" t="s">
        <v>27</v>
      </c>
      <c r="S2609" s="35" t="s">
        <v>28503</v>
      </c>
      <c r="T2609" s="35">
        <v>0</v>
      </c>
      <c r="U2609" s="35">
        <v>0</v>
      </c>
      <c r="V2609" s="36">
        <v>1</v>
      </c>
      <c r="W2609" s="36">
        <v>1</v>
      </c>
      <c r="X2609" s="37" t="s">
        <v>65</v>
      </c>
    </row>
    <row r="2610" spans="1:24" ht="24" customHeight="1" x14ac:dyDescent="0.2">
      <c r="A2610" s="50" t="s">
        <v>3735</v>
      </c>
      <c r="B2610" s="60" t="s">
        <v>4986</v>
      </c>
      <c r="C2610" s="76" t="s">
        <v>4986</v>
      </c>
      <c r="D2610" s="61" t="s">
        <v>4987</v>
      </c>
      <c r="E2610" s="53">
        <v>188126.69</v>
      </c>
      <c r="F2610" s="26">
        <v>0.21</v>
      </c>
      <c r="G2610" s="53">
        <v>330068.277</v>
      </c>
      <c r="H2610" s="67"/>
      <c r="I2610" s="68"/>
      <c r="J2610" s="69"/>
      <c r="K2610" s="69"/>
      <c r="L2610" s="69"/>
      <c r="M2610" s="69"/>
      <c r="N2610" s="69"/>
      <c r="O2610" s="35"/>
      <c r="P2610" s="35" t="s">
        <v>26392</v>
      </c>
      <c r="Q2610" s="36">
        <v>1</v>
      </c>
      <c r="R2610" s="35" t="s">
        <v>27</v>
      </c>
      <c r="S2610" s="35" t="s">
        <v>28503</v>
      </c>
      <c r="T2610" s="35">
        <v>0</v>
      </c>
      <c r="U2610" s="35">
        <v>0</v>
      </c>
      <c r="V2610" s="36">
        <v>1</v>
      </c>
      <c r="W2610" s="36">
        <v>1</v>
      </c>
      <c r="X2610" s="37" t="s">
        <v>65</v>
      </c>
    </row>
    <row r="2611" spans="1:24" ht="24" customHeight="1" x14ac:dyDescent="0.2">
      <c r="A2611" s="50" t="s">
        <v>3735</v>
      </c>
      <c r="B2611" s="60" t="s">
        <v>4988</v>
      </c>
      <c r="C2611" s="76" t="s">
        <v>4988</v>
      </c>
      <c r="D2611" s="61" t="s">
        <v>4989</v>
      </c>
      <c r="E2611" s="53">
        <v>51327.58</v>
      </c>
      <c r="F2611" s="26">
        <v>0.21</v>
      </c>
      <c r="G2611" s="53">
        <v>90054.237999999998</v>
      </c>
      <c r="H2611" s="67"/>
      <c r="I2611" s="68"/>
      <c r="J2611" s="69"/>
      <c r="K2611" s="69"/>
      <c r="L2611" s="69"/>
      <c r="M2611" s="69"/>
      <c r="N2611" s="69"/>
      <c r="O2611" s="35"/>
      <c r="P2611" s="35" t="s">
        <v>26393</v>
      </c>
      <c r="Q2611" s="36">
        <v>1</v>
      </c>
      <c r="R2611" s="35" t="s">
        <v>27</v>
      </c>
      <c r="S2611" s="35" t="s">
        <v>28503</v>
      </c>
      <c r="T2611" s="35">
        <v>0</v>
      </c>
      <c r="U2611" s="35">
        <v>0</v>
      </c>
      <c r="V2611" s="36">
        <v>1</v>
      </c>
      <c r="W2611" s="36">
        <v>1</v>
      </c>
      <c r="X2611" s="37" t="s">
        <v>65</v>
      </c>
    </row>
    <row r="2612" spans="1:24" ht="24" customHeight="1" x14ac:dyDescent="0.2">
      <c r="A2612" s="50" t="s">
        <v>3735</v>
      </c>
      <c r="B2612" s="60" t="s">
        <v>4990</v>
      </c>
      <c r="C2612" s="76" t="s">
        <v>4990</v>
      </c>
      <c r="D2612" s="61" t="s">
        <v>4991</v>
      </c>
      <c r="E2612" s="53">
        <v>47970.45</v>
      </c>
      <c r="F2612" s="26">
        <v>0.21</v>
      </c>
      <c r="G2612" s="53">
        <v>84164.152000000002</v>
      </c>
      <c r="H2612" s="67"/>
      <c r="I2612" s="68"/>
      <c r="J2612" s="69"/>
      <c r="K2612" s="69"/>
      <c r="L2612" s="69"/>
      <c r="M2612" s="69"/>
      <c r="N2612" s="69"/>
      <c r="O2612" s="35"/>
      <c r="P2612" s="35" t="s">
        <v>26394</v>
      </c>
      <c r="Q2612" s="36">
        <v>1</v>
      </c>
      <c r="R2612" s="35" t="s">
        <v>27</v>
      </c>
      <c r="S2612" s="35" t="s">
        <v>28503</v>
      </c>
      <c r="T2612" s="35">
        <v>0</v>
      </c>
      <c r="U2612" s="35">
        <v>0</v>
      </c>
      <c r="V2612" s="36">
        <v>1</v>
      </c>
      <c r="W2612" s="36">
        <v>1</v>
      </c>
      <c r="X2612" s="37" t="s">
        <v>65</v>
      </c>
    </row>
    <row r="2613" spans="1:24" ht="24" customHeight="1" x14ac:dyDescent="0.2">
      <c r="A2613" s="50" t="s">
        <v>3735</v>
      </c>
      <c r="B2613" s="60" t="s">
        <v>4996</v>
      </c>
      <c r="C2613" s="76" t="s">
        <v>4996</v>
      </c>
      <c r="D2613" s="61" t="s">
        <v>4997</v>
      </c>
      <c r="E2613" s="53">
        <v>168331.72</v>
      </c>
      <c r="F2613" s="26">
        <v>0.21</v>
      </c>
      <c r="G2613" s="53">
        <v>295337.99800000002</v>
      </c>
      <c r="H2613" s="67"/>
      <c r="I2613" s="68"/>
      <c r="J2613" s="69"/>
      <c r="K2613" s="69"/>
      <c r="L2613" s="69"/>
      <c r="M2613" s="69"/>
      <c r="N2613" s="69"/>
      <c r="O2613" s="35"/>
      <c r="P2613" s="35" t="s">
        <v>26395</v>
      </c>
      <c r="Q2613" s="36">
        <v>1</v>
      </c>
      <c r="R2613" s="35" t="s">
        <v>9849</v>
      </c>
      <c r="S2613" s="35" t="s">
        <v>28504</v>
      </c>
      <c r="T2613" s="35">
        <v>0</v>
      </c>
      <c r="U2613" s="35">
        <v>0</v>
      </c>
      <c r="V2613" s="36">
        <v>1</v>
      </c>
      <c r="W2613" s="36">
        <v>1</v>
      </c>
      <c r="X2613" s="37" t="s">
        <v>65</v>
      </c>
    </row>
    <row r="2614" spans="1:24" ht="24" customHeight="1" x14ac:dyDescent="0.2">
      <c r="A2614" s="50" t="s">
        <v>3735</v>
      </c>
      <c r="B2614" s="60" t="s">
        <v>5000</v>
      </c>
      <c r="C2614" s="76" t="s">
        <v>5000</v>
      </c>
      <c r="D2614" s="61" t="s">
        <v>5001</v>
      </c>
      <c r="E2614" s="53">
        <v>238086.59</v>
      </c>
      <c r="F2614" s="26">
        <v>0.21</v>
      </c>
      <c r="G2614" s="53">
        <v>417722.92800000001</v>
      </c>
      <c r="H2614" s="67"/>
      <c r="I2614" s="68"/>
      <c r="J2614" s="69"/>
      <c r="K2614" s="69"/>
      <c r="L2614" s="69"/>
      <c r="M2614" s="69"/>
      <c r="N2614" s="69"/>
      <c r="O2614" s="35"/>
      <c r="P2614" s="35" t="s">
        <v>26396</v>
      </c>
      <c r="Q2614" s="36">
        <v>1</v>
      </c>
      <c r="R2614" s="35" t="s">
        <v>9849</v>
      </c>
      <c r="S2614" s="35" t="s">
        <v>28504</v>
      </c>
      <c r="T2614" s="35">
        <v>0</v>
      </c>
      <c r="U2614" s="35">
        <v>0</v>
      </c>
      <c r="V2614" s="36">
        <v>1</v>
      </c>
      <c r="W2614" s="36">
        <v>1</v>
      </c>
      <c r="X2614" s="37" t="s">
        <v>65</v>
      </c>
    </row>
    <row r="2615" spans="1:24" ht="24" customHeight="1" x14ac:dyDescent="0.2">
      <c r="A2615" s="50" t="s">
        <v>3735</v>
      </c>
      <c r="B2615" s="60" t="s">
        <v>5002</v>
      </c>
      <c r="C2615" s="76" t="s">
        <v>5002</v>
      </c>
      <c r="D2615" s="61" t="s">
        <v>5003</v>
      </c>
      <c r="E2615" s="53">
        <v>281033.68</v>
      </c>
      <c r="F2615" s="26">
        <v>0.21</v>
      </c>
      <c r="G2615" s="53">
        <v>493073.59600000002</v>
      </c>
      <c r="H2615" s="67"/>
      <c r="I2615" s="68"/>
      <c r="J2615" s="69"/>
      <c r="K2615" s="69"/>
      <c r="L2615" s="69"/>
      <c r="M2615" s="69"/>
      <c r="N2615" s="69"/>
      <c r="O2615" s="35"/>
      <c r="P2615" s="35" t="s">
        <v>26397</v>
      </c>
      <c r="Q2615" s="36">
        <v>1</v>
      </c>
      <c r="R2615" s="35" t="s">
        <v>9849</v>
      </c>
      <c r="S2615" s="35" t="s">
        <v>28504</v>
      </c>
      <c r="T2615" s="35">
        <v>0</v>
      </c>
      <c r="U2615" s="35">
        <v>0</v>
      </c>
      <c r="V2615" s="36">
        <v>1</v>
      </c>
      <c r="W2615" s="36">
        <v>1</v>
      </c>
      <c r="X2615" s="37" t="s">
        <v>65</v>
      </c>
    </row>
    <row r="2616" spans="1:24" ht="24" customHeight="1" x14ac:dyDescent="0.2">
      <c r="A2616" s="50" t="s">
        <v>3735</v>
      </c>
      <c r="B2616" s="60" t="s">
        <v>5004</v>
      </c>
      <c r="C2616" s="76" t="s">
        <v>5004</v>
      </c>
      <c r="D2616" s="61" t="s">
        <v>5005</v>
      </c>
      <c r="E2616" s="53">
        <v>10568.94</v>
      </c>
      <c r="F2616" s="26">
        <v>0.21</v>
      </c>
      <c r="G2616" s="53">
        <v>18543.202000000001</v>
      </c>
      <c r="H2616" s="67"/>
      <c r="I2616" s="68"/>
      <c r="J2616" s="69"/>
      <c r="K2616" s="69"/>
      <c r="L2616" s="69"/>
      <c r="M2616" s="69"/>
      <c r="N2616" s="69"/>
      <c r="O2616" s="35"/>
      <c r="P2616" s="35" t="s">
        <v>26398</v>
      </c>
      <c r="Q2616" s="36">
        <v>1</v>
      </c>
      <c r="R2616" s="35" t="s">
        <v>9849</v>
      </c>
      <c r="S2616" s="35" t="s">
        <v>28503</v>
      </c>
      <c r="T2616" s="35">
        <v>0</v>
      </c>
      <c r="U2616" s="35">
        <v>0</v>
      </c>
      <c r="V2616" s="36">
        <v>1</v>
      </c>
      <c r="W2616" s="36">
        <v>1</v>
      </c>
      <c r="X2616" s="37" t="s">
        <v>65</v>
      </c>
    </row>
    <row r="2617" spans="1:24" ht="24" customHeight="1" x14ac:dyDescent="0.2">
      <c r="A2617" s="50" t="s">
        <v>3735</v>
      </c>
      <c r="B2617" s="60" t="s">
        <v>5006</v>
      </c>
      <c r="C2617" s="76" t="s">
        <v>5006</v>
      </c>
      <c r="D2617" s="61" t="s">
        <v>5007</v>
      </c>
      <c r="E2617" s="53">
        <v>887788.94</v>
      </c>
      <c r="F2617" s="26">
        <v>0.21</v>
      </c>
      <c r="G2617" s="53">
        <v>1557625.692</v>
      </c>
      <c r="H2617" s="67"/>
      <c r="I2617" s="68"/>
      <c r="J2617" s="69"/>
      <c r="K2617" s="69"/>
      <c r="L2617" s="69"/>
      <c r="M2617" s="69"/>
      <c r="N2617" s="69"/>
      <c r="O2617" s="35"/>
      <c r="P2617" s="35" t="s">
        <v>26399</v>
      </c>
      <c r="Q2617" s="36">
        <v>1</v>
      </c>
      <c r="R2617" s="35" t="s">
        <v>27</v>
      </c>
      <c r="S2617" s="35" t="s">
        <v>28504</v>
      </c>
      <c r="T2617" s="35">
        <v>0</v>
      </c>
      <c r="U2617" s="35">
        <v>0</v>
      </c>
      <c r="V2617" s="36">
        <v>1</v>
      </c>
      <c r="W2617" s="36">
        <v>1</v>
      </c>
      <c r="X2617" s="37" t="s">
        <v>65</v>
      </c>
    </row>
    <row r="2618" spans="1:24" ht="24" customHeight="1" x14ac:dyDescent="0.2">
      <c r="A2618" s="50" t="s">
        <v>3735</v>
      </c>
      <c r="B2618" s="60" t="s">
        <v>5008</v>
      </c>
      <c r="C2618" s="76" t="s">
        <v>5008</v>
      </c>
      <c r="D2618" s="61" t="s">
        <v>5009</v>
      </c>
      <c r="E2618" s="53">
        <v>880328.53</v>
      </c>
      <c r="F2618" s="26">
        <v>0.21</v>
      </c>
      <c r="G2618" s="53">
        <v>1544536.4080000001</v>
      </c>
      <c r="H2618" s="67"/>
      <c r="I2618" s="68"/>
      <c r="J2618" s="69"/>
      <c r="K2618" s="69"/>
      <c r="L2618" s="69"/>
      <c r="M2618" s="69"/>
      <c r="N2618" s="69"/>
      <c r="O2618" s="35"/>
      <c r="P2618" s="35" t="s">
        <v>26400</v>
      </c>
      <c r="Q2618" s="36">
        <v>1</v>
      </c>
      <c r="R2618" s="35" t="s">
        <v>27</v>
      </c>
      <c r="S2618" s="35" t="s">
        <v>28503</v>
      </c>
      <c r="T2618" s="35">
        <v>0</v>
      </c>
      <c r="U2618" s="35">
        <v>0</v>
      </c>
      <c r="V2618" s="36">
        <v>1</v>
      </c>
      <c r="W2618" s="36">
        <v>1</v>
      </c>
      <c r="X2618" s="37" t="s">
        <v>65</v>
      </c>
    </row>
    <row r="2619" spans="1:24" ht="24" customHeight="1" x14ac:dyDescent="0.2">
      <c r="A2619" s="50" t="s">
        <v>3735</v>
      </c>
      <c r="B2619" s="60" t="s">
        <v>5010</v>
      </c>
      <c r="C2619" s="76" t="s">
        <v>5010</v>
      </c>
      <c r="D2619" s="61" t="s">
        <v>5011</v>
      </c>
      <c r="E2619" s="53">
        <v>748527.92</v>
      </c>
      <c r="F2619" s="26">
        <v>0.21</v>
      </c>
      <c r="G2619" s="53">
        <v>1313292.2309999999</v>
      </c>
      <c r="H2619" s="67"/>
      <c r="I2619" s="68"/>
      <c r="J2619" s="69"/>
      <c r="K2619" s="69"/>
      <c r="L2619" s="69"/>
      <c r="M2619" s="69"/>
      <c r="N2619" s="69"/>
      <c r="O2619" s="35"/>
      <c r="P2619" s="35" t="s">
        <v>26401</v>
      </c>
      <c r="Q2619" s="36">
        <v>1</v>
      </c>
      <c r="R2619" s="35" t="s">
        <v>27</v>
      </c>
      <c r="S2619" s="35" t="s">
        <v>28504</v>
      </c>
      <c r="T2619" s="35">
        <v>0</v>
      </c>
      <c r="U2619" s="35">
        <v>0</v>
      </c>
      <c r="V2619" s="36">
        <v>1</v>
      </c>
      <c r="W2619" s="36">
        <v>1</v>
      </c>
      <c r="X2619" s="37" t="s">
        <v>65</v>
      </c>
    </row>
    <row r="2620" spans="1:24" ht="24" customHeight="1" x14ac:dyDescent="0.2">
      <c r="A2620" s="50" t="s">
        <v>3735</v>
      </c>
      <c r="B2620" s="60" t="s">
        <v>5012</v>
      </c>
      <c r="C2620" s="76" t="s">
        <v>5012</v>
      </c>
      <c r="D2620" s="61" t="s">
        <v>5013</v>
      </c>
      <c r="E2620" s="53">
        <v>1002181.9</v>
      </c>
      <c r="F2620" s="26">
        <v>0.21</v>
      </c>
      <c r="G2620" s="53">
        <v>1758328.15</v>
      </c>
      <c r="H2620" s="67"/>
      <c r="I2620" s="68"/>
      <c r="J2620" s="69"/>
      <c r="K2620" s="69"/>
      <c r="L2620" s="69"/>
      <c r="M2620" s="69"/>
      <c r="N2620" s="69"/>
      <c r="O2620" s="35"/>
      <c r="P2620" s="35" t="s">
        <v>26402</v>
      </c>
      <c r="Q2620" s="36">
        <v>1</v>
      </c>
      <c r="R2620" s="35" t="s">
        <v>27</v>
      </c>
      <c r="S2620" s="35" t="s">
        <v>28503</v>
      </c>
      <c r="T2620" s="35">
        <v>0</v>
      </c>
      <c r="U2620" s="35">
        <v>0</v>
      </c>
      <c r="V2620" s="36">
        <v>1</v>
      </c>
      <c r="W2620" s="36">
        <v>1</v>
      </c>
      <c r="X2620" s="37" t="s">
        <v>65</v>
      </c>
    </row>
    <row r="2621" spans="1:24" ht="24" customHeight="1" x14ac:dyDescent="0.2">
      <c r="A2621" s="50" t="s">
        <v>3735</v>
      </c>
      <c r="B2621" s="60" t="s">
        <v>5014</v>
      </c>
      <c r="C2621" s="76" t="s">
        <v>5014</v>
      </c>
      <c r="D2621" s="61" t="s">
        <v>5015</v>
      </c>
      <c r="E2621" s="53">
        <v>1198639.3700000001</v>
      </c>
      <c r="F2621" s="26">
        <v>0.21</v>
      </c>
      <c r="G2621" s="53">
        <v>2103012.7790000001</v>
      </c>
      <c r="H2621" s="67"/>
      <c r="I2621" s="68"/>
      <c r="J2621" s="69"/>
      <c r="K2621" s="69"/>
      <c r="L2621" s="69"/>
      <c r="M2621" s="69"/>
      <c r="N2621" s="69"/>
      <c r="O2621" s="35"/>
      <c r="P2621" s="35" t="s">
        <v>26403</v>
      </c>
      <c r="Q2621" s="36">
        <v>1</v>
      </c>
      <c r="R2621" s="35" t="s">
        <v>27</v>
      </c>
      <c r="S2621" s="35" t="s">
        <v>28503</v>
      </c>
      <c r="T2621" s="35">
        <v>0</v>
      </c>
      <c r="U2621" s="35">
        <v>0</v>
      </c>
      <c r="V2621" s="36">
        <v>1</v>
      </c>
      <c r="W2621" s="36">
        <v>1</v>
      </c>
      <c r="X2621" s="37" t="s">
        <v>65</v>
      </c>
    </row>
    <row r="2622" spans="1:24" ht="24" customHeight="1" x14ac:dyDescent="0.2">
      <c r="A2622" s="50" t="s">
        <v>3735</v>
      </c>
      <c r="B2622" s="60" t="s">
        <v>5016</v>
      </c>
      <c r="C2622" s="76" t="s">
        <v>5016</v>
      </c>
      <c r="D2622" s="61" t="s">
        <v>24051</v>
      </c>
      <c r="E2622" s="53">
        <v>36929.08</v>
      </c>
      <c r="F2622" s="26">
        <v>0.21</v>
      </c>
      <c r="G2622" s="53">
        <v>64792.076000000001</v>
      </c>
      <c r="H2622" s="67"/>
      <c r="I2622" s="68"/>
      <c r="J2622" s="69"/>
      <c r="K2622" s="69"/>
      <c r="L2622" s="69"/>
      <c r="M2622" s="69"/>
      <c r="N2622" s="69"/>
      <c r="O2622" s="35"/>
      <c r="P2622" s="35" t="s">
        <v>26404</v>
      </c>
      <c r="Q2622" s="36">
        <v>1</v>
      </c>
      <c r="R2622" s="35" t="s">
        <v>27</v>
      </c>
      <c r="S2622" s="35" t="s">
        <v>28504</v>
      </c>
      <c r="T2622" s="35">
        <v>0</v>
      </c>
      <c r="U2622" s="35">
        <v>0</v>
      </c>
      <c r="V2622" s="36">
        <v>1</v>
      </c>
      <c r="W2622" s="36">
        <v>1</v>
      </c>
      <c r="X2622" s="37" t="s">
        <v>65</v>
      </c>
    </row>
    <row r="2623" spans="1:24" ht="24" customHeight="1" x14ac:dyDescent="0.2">
      <c r="A2623" s="50" t="s">
        <v>3735</v>
      </c>
      <c r="B2623" s="60" t="s">
        <v>5018</v>
      </c>
      <c r="C2623" s="76" t="s">
        <v>5018</v>
      </c>
      <c r="D2623" s="61" t="s">
        <v>5019</v>
      </c>
      <c r="E2623" s="53">
        <v>3078662.93</v>
      </c>
      <c r="F2623" s="26">
        <v>0.21</v>
      </c>
      <c r="G2623" s="53">
        <v>5401514.1129999999</v>
      </c>
      <c r="H2623" s="67"/>
      <c r="I2623" s="68"/>
      <c r="J2623" s="69"/>
      <c r="K2623" s="69"/>
      <c r="L2623" s="69"/>
      <c r="M2623" s="69"/>
      <c r="N2623" s="69"/>
      <c r="O2623" s="35"/>
      <c r="P2623" s="35" t="s">
        <v>26405</v>
      </c>
      <c r="Q2623" s="36">
        <v>1</v>
      </c>
      <c r="R2623" s="35" t="s">
        <v>27</v>
      </c>
      <c r="S2623" s="35" t="s">
        <v>28503</v>
      </c>
      <c r="T2623" s="35">
        <v>0</v>
      </c>
      <c r="U2623" s="35">
        <v>0</v>
      </c>
      <c r="V2623" s="36">
        <v>1</v>
      </c>
      <c r="W2623" s="36">
        <v>1</v>
      </c>
      <c r="X2623" s="37" t="s">
        <v>65</v>
      </c>
    </row>
    <row r="2624" spans="1:24" ht="24" customHeight="1" x14ac:dyDescent="0.2">
      <c r="A2624" s="50" t="s">
        <v>5020</v>
      </c>
      <c r="B2624" s="60" t="s">
        <v>5021</v>
      </c>
      <c r="C2624" s="76" t="s">
        <v>5021</v>
      </c>
      <c r="D2624" s="61" t="s">
        <v>5022</v>
      </c>
      <c r="E2624" s="53">
        <v>97749.88</v>
      </c>
      <c r="F2624" s="26">
        <v>0.105</v>
      </c>
      <c r="G2624" s="53">
        <v>156619.75</v>
      </c>
      <c r="H2624" s="67"/>
      <c r="I2624" s="68"/>
      <c r="J2624" s="69"/>
      <c r="K2624" s="69"/>
      <c r="L2624" s="69"/>
      <c r="M2624" s="69"/>
      <c r="N2624" s="69"/>
      <c r="O2624" s="35"/>
      <c r="P2624" s="35" t="s">
        <v>26406</v>
      </c>
      <c r="Q2624" s="36">
        <v>1</v>
      </c>
      <c r="R2624" s="35" t="s">
        <v>9849</v>
      </c>
      <c r="S2624" s="35" t="s">
        <v>28503</v>
      </c>
      <c r="T2624" s="35">
        <v>0</v>
      </c>
      <c r="U2624" s="35">
        <v>0</v>
      </c>
      <c r="V2624" s="36">
        <v>1</v>
      </c>
      <c r="W2624" s="36">
        <v>1</v>
      </c>
      <c r="X2624" s="37" t="s">
        <v>65</v>
      </c>
    </row>
    <row r="2625" spans="1:24" ht="24" customHeight="1" x14ac:dyDescent="0.2">
      <c r="A2625" s="50" t="s">
        <v>5020</v>
      </c>
      <c r="B2625" s="60" t="s">
        <v>5023</v>
      </c>
      <c r="C2625" s="76" t="s">
        <v>5023</v>
      </c>
      <c r="D2625" s="61" t="s">
        <v>5022</v>
      </c>
      <c r="E2625" s="53">
        <v>97749.88</v>
      </c>
      <c r="F2625" s="26">
        <v>0.105</v>
      </c>
      <c r="G2625" s="53">
        <v>156619.75</v>
      </c>
      <c r="H2625" s="67"/>
      <c r="I2625" s="68"/>
      <c r="J2625" s="69"/>
      <c r="K2625" s="69"/>
      <c r="L2625" s="69"/>
      <c r="M2625" s="69"/>
      <c r="N2625" s="69"/>
      <c r="O2625" s="35"/>
      <c r="P2625" s="35" t="s">
        <v>26407</v>
      </c>
      <c r="Q2625" s="36">
        <v>1</v>
      </c>
      <c r="R2625" s="35" t="s">
        <v>9849</v>
      </c>
      <c r="S2625" s="35" t="s">
        <v>28503</v>
      </c>
      <c r="T2625" s="35">
        <v>0</v>
      </c>
      <c r="U2625" s="35">
        <v>0</v>
      </c>
      <c r="V2625" s="36">
        <v>1</v>
      </c>
      <c r="W2625" s="36">
        <v>1</v>
      </c>
      <c r="X2625" s="37" t="s">
        <v>65</v>
      </c>
    </row>
    <row r="2626" spans="1:24" ht="24" customHeight="1" x14ac:dyDescent="0.2">
      <c r="A2626" s="50" t="s">
        <v>5020</v>
      </c>
      <c r="B2626" s="60" t="s">
        <v>5024</v>
      </c>
      <c r="C2626" s="76" t="s">
        <v>5024</v>
      </c>
      <c r="D2626" s="61" t="s">
        <v>5025</v>
      </c>
      <c r="E2626" s="53">
        <v>192635.81</v>
      </c>
      <c r="F2626" s="26">
        <v>0.105</v>
      </c>
      <c r="G2626" s="53">
        <v>308650.72200000001</v>
      </c>
      <c r="H2626" s="67"/>
      <c r="I2626" s="68"/>
      <c r="J2626" s="69"/>
      <c r="K2626" s="69"/>
      <c r="L2626" s="69"/>
      <c r="M2626" s="69"/>
      <c r="N2626" s="69"/>
      <c r="O2626" s="35"/>
      <c r="P2626" s="35" t="s">
        <v>26408</v>
      </c>
      <c r="Q2626" s="36">
        <v>1</v>
      </c>
      <c r="R2626" s="35" t="s">
        <v>9849</v>
      </c>
      <c r="S2626" s="35" t="s">
        <v>28504</v>
      </c>
      <c r="T2626" s="35">
        <v>0</v>
      </c>
      <c r="U2626" s="35">
        <v>0</v>
      </c>
      <c r="V2626" s="36">
        <v>1</v>
      </c>
      <c r="W2626" s="36">
        <v>1</v>
      </c>
      <c r="X2626" s="37" t="s">
        <v>65</v>
      </c>
    </row>
    <row r="2627" spans="1:24" ht="24" customHeight="1" x14ac:dyDescent="0.2">
      <c r="A2627" s="50" t="s">
        <v>5020</v>
      </c>
      <c r="B2627" s="60" t="s">
        <v>18904</v>
      </c>
      <c r="C2627" s="76" t="s">
        <v>18904</v>
      </c>
      <c r="D2627" s="61" t="s">
        <v>18905</v>
      </c>
      <c r="E2627" s="53">
        <v>164915.78</v>
      </c>
      <c r="F2627" s="26">
        <v>0.105</v>
      </c>
      <c r="G2627" s="53">
        <v>264236.30699999997</v>
      </c>
      <c r="H2627" s="67"/>
      <c r="I2627" s="68"/>
      <c r="J2627" s="69"/>
      <c r="K2627" s="69"/>
      <c r="L2627" s="69"/>
      <c r="M2627" s="69"/>
      <c r="N2627" s="69"/>
      <c r="O2627" s="35"/>
      <c r="P2627" s="35" t="s">
        <v>26409</v>
      </c>
      <c r="Q2627" s="36">
        <v>1</v>
      </c>
      <c r="R2627" s="35" t="s">
        <v>9849</v>
      </c>
      <c r="S2627" s="35" t="s">
        <v>28503</v>
      </c>
      <c r="T2627" s="35">
        <v>0</v>
      </c>
      <c r="U2627" s="35">
        <v>0</v>
      </c>
      <c r="V2627" s="36">
        <v>1</v>
      </c>
      <c r="W2627" s="36">
        <v>1</v>
      </c>
      <c r="X2627" s="37" t="s">
        <v>65</v>
      </c>
    </row>
    <row r="2628" spans="1:24" ht="24" customHeight="1" x14ac:dyDescent="0.2">
      <c r="A2628" s="50" t="s">
        <v>5020</v>
      </c>
      <c r="B2628" s="60" t="s">
        <v>5028</v>
      </c>
      <c r="C2628" s="76" t="s">
        <v>5028</v>
      </c>
      <c r="D2628" s="61" t="s">
        <v>5029</v>
      </c>
      <c r="E2628" s="53">
        <v>106689.64</v>
      </c>
      <c r="F2628" s="26">
        <v>0.105</v>
      </c>
      <c r="G2628" s="53">
        <v>170943.478</v>
      </c>
      <c r="H2628" s="67"/>
      <c r="I2628" s="68"/>
      <c r="J2628" s="69"/>
      <c r="K2628" s="69"/>
      <c r="L2628" s="69"/>
      <c r="M2628" s="69"/>
      <c r="N2628" s="69"/>
      <c r="O2628" s="35"/>
      <c r="P2628" s="35" t="s">
        <v>26410</v>
      </c>
      <c r="Q2628" s="36">
        <v>1</v>
      </c>
      <c r="R2628" s="35" t="s">
        <v>9849</v>
      </c>
      <c r="S2628" s="35" t="s">
        <v>28503</v>
      </c>
      <c r="T2628" s="35">
        <v>0</v>
      </c>
      <c r="U2628" s="35">
        <v>0</v>
      </c>
      <c r="V2628" s="36">
        <v>1</v>
      </c>
      <c r="W2628" s="36">
        <v>1</v>
      </c>
      <c r="X2628" s="37" t="s">
        <v>65</v>
      </c>
    </row>
    <row r="2629" spans="1:24" ht="24" customHeight="1" x14ac:dyDescent="0.2">
      <c r="A2629" s="50" t="s">
        <v>5020</v>
      </c>
      <c r="B2629" s="60" t="s">
        <v>5032</v>
      </c>
      <c r="C2629" s="76" t="s">
        <v>5032</v>
      </c>
      <c r="D2629" s="61" t="s">
        <v>5033</v>
      </c>
      <c r="E2629" s="53">
        <v>47629.27</v>
      </c>
      <c r="F2629" s="26">
        <v>0.105</v>
      </c>
      <c r="G2629" s="53">
        <v>76313.995999999999</v>
      </c>
      <c r="H2629" s="67"/>
      <c r="I2629" s="68"/>
      <c r="J2629" s="69"/>
      <c r="K2629" s="69"/>
      <c r="L2629" s="69"/>
      <c r="M2629" s="69"/>
      <c r="N2629" s="69"/>
      <c r="O2629" s="35"/>
      <c r="P2629" s="35" t="s">
        <v>26411</v>
      </c>
      <c r="Q2629" s="36">
        <v>1</v>
      </c>
      <c r="R2629" s="35" t="s">
        <v>9849</v>
      </c>
      <c r="S2629" s="35" t="s">
        <v>28503</v>
      </c>
      <c r="T2629" s="35">
        <v>0</v>
      </c>
      <c r="U2629" s="35">
        <v>0</v>
      </c>
      <c r="V2629" s="36">
        <v>1</v>
      </c>
      <c r="W2629" s="36">
        <v>1</v>
      </c>
      <c r="X2629" s="37" t="s">
        <v>65</v>
      </c>
    </row>
    <row r="2630" spans="1:24" ht="24" customHeight="1" x14ac:dyDescent="0.2">
      <c r="A2630" s="50" t="s">
        <v>5020</v>
      </c>
      <c r="B2630" s="60" t="s">
        <v>5038</v>
      </c>
      <c r="C2630" s="76" t="s">
        <v>5038</v>
      </c>
      <c r="D2630" s="61" t="s">
        <v>5039</v>
      </c>
      <c r="E2630" s="53">
        <v>328488.64</v>
      </c>
      <c r="F2630" s="26">
        <v>0.105</v>
      </c>
      <c r="G2630" s="53">
        <v>526320.92599999998</v>
      </c>
      <c r="H2630" s="67"/>
      <c r="I2630" s="68"/>
      <c r="J2630" s="69"/>
      <c r="K2630" s="69"/>
      <c r="L2630" s="69"/>
      <c r="M2630" s="69"/>
      <c r="N2630" s="69"/>
      <c r="O2630" s="35"/>
      <c r="P2630" s="35" t="s">
        <v>26412</v>
      </c>
      <c r="Q2630" s="36">
        <v>1</v>
      </c>
      <c r="R2630" s="35" t="s">
        <v>9849</v>
      </c>
      <c r="S2630" s="35" t="s">
        <v>28503</v>
      </c>
      <c r="T2630" s="35">
        <v>0</v>
      </c>
      <c r="U2630" s="35">
        <v>0</v>
      </c>
      <c r="V2630" s="36">
        <v>1</v>
      </c>
      <c r="W2630" s="36">
        <v>1</v>
      </c>
      <c r="X2630" s="37" t="s">
        <v>65</v>
      </c>
    </row>
    <row r="2631" spans="1:24" ht="24" customHeight="1" x14ac:dyDescent="0.2">
      <c r="A2631" s="50" t="s">
        <v>5020</v>
      </c>
      <c r="B2631" s="60" t="s">
        <v>5040</v>
      </c>
      <c r="C2631" s="76" t="s">
        <v>5040</v>
      </c>
      <c r="D2631" s="61" t="s">
        <v>5041</v>
      </c>
      <c r="E2631" s="53">
        <v>244842.83</v>
      </c>
      <c r="F2631" s="26">
        <v>0.105</v>
      </c>
      <c r="G2631" s="53">
        <v>392299.42099999997</v>
      </c>
      <c r="H2631" s="67"/>
      <c r="I2631" s="68"/>
      <c r="J2631" s="69"/>
      <c r="K2631" s="69"/>
      <c r="L2631" s="69"/>
      <c r="M2631" s="69"/>
      <c r="N2631" s="69"/>
      <c r="O2631" s="35"/>
      <c r="P2631" s="35" t="s">
        <v>26413</v>
      </c>
      <c r="Q2631" s="36">
        <v>1</v>
      </c>
      <c r="R2631" s="35" t="s">
        <v>9849</v>
      </c>
      <c r="S2631" s="35" t="s">
        <v>28503</v>
      </c>
      <c r="T2631" s="35">
        <v>0</v>
      </c>
      <c r="U2631" s="35">
        <v>0</v>
      </c>
      <c r="V2631" s="36">
        <v>1</v>
      </c>
      <c r="W2631" s="36">
        <v>1</v>
      </c>
      <c r="X2631" s="37" t="s">
        <v>65</v>
      </c>
    </row>
    <row r="2632" spans="1:24" ht="24" customHeight="1" x14ac:dyDescent="0.2">
      <c r="A2632" s="50" t="s">
        <v>5020</v>
      </c>
      <c r="B2632" s="60" t="s">
        <v>5046</v>
      </c>
      <c r="C2632" s="76" t="s">
        <v>5046</v>
      </c>
      <c r="D2632" s="61" t="s">
        <v>5047</v>
      </c>
      <c r="E2632" s="53">
        <v>110970.19</v>
      </c>
      <c r="F2632" s="26">
        <v>0.21</v>
      </c>
      <c r="G2632" s="53">
        <v>194697.204</v>
      </c>
      <c r="H2632" s="67"/>
      <c r="I2632" s="68"/>
      <c r="J2632" s="69"/>
      <c r="K2632" s="69"/>
      <c r="L2632" s="69"/>
      <c r="M2632" s="69"/>
      <c r="N2632" s="69"/>
      <c r="O2632" s="35"/>
      <c r="P2632" s="35" t="s">
        <v>26414</v>
      </c>
      <c r="Q2632" s="36">
        <v>1</v>
      </c>
      <c r="R2632" s="35" t="s">
        <v>9849</v>
      </c>
      <c r="S2632" s="35" t="s">
        <v>28504</v>
      </c>
      <c r="T2632" s="35">
        <v>0</v>
      </c>
      <c r="U2632" s="35">
        <v>0</v>
      </c>
      <c r="V2632" s="36">
        <v>1</v>
      </c>
      <c r="W2632" s="36">
        <v>1</v>
      </c>
      <c r="X2632" s="37" t="s">
        <v>65</v>
      </c>
    </row>
    <row r="2633" spans="1:24" ht="24" customHeight="1" x14ac:dyDescent="0.2">
      <c r="A2633" s="50" t="s">
        <v>5020</v>
      </c>
      <c r="B2633" s="60" t="s">
        <v>5048</v>
      </c>
      <c r="C2633" s="76" t="s">
        <v>5048</v>
      </c>
      <c r="D2633" s="61" t="s">
        <v>5049</v>
      </c>
      <c r="E2633" s="53">
        <v>397269.38</v>
      </c>
      <c r="F2633" s="26">
        <v>0.21</v>
      </c>
      <c r="G2633" s="53">
        <v>697009.12600000005</v>
      </c>
      <c r="H2633" s="67"/>
      <c r="I2633" s="68"/>
      <c r="J2633" s="69"/>
      <c r="K2633" s="69"/>
      <c r="L2633" s="69"/>
      <c r="M2633" s="69"/>
      <c r="N2633" s="69"/>
      <c r="O2633" s="35"/>
      <c r="P2633" s="35" t="s">
        <v>26415</v>
      </c>
      <c r="Q2633" s="36">
        <v>1</v>
      </c>
      <c r="R2633" s="35" t="s">
        <v>9849</v>
      </c>
      <c r="S2633" s="35" t="s">
        <v>28503</v>
      </c>
      <c r="T2633" s="35">
        <v>0</v>
      </c>
      <c r="U2633" s="35">
        <v>0</v>
      </c>
      <c r="V2633" s="36">
        <v>1</v>
      </c>
      <c r="W2633" s="36">
        <v>1</v>
      </c>
      <c r="X2633" s="37" t="s">
        <v>65</v>
      </c>
    </row>
    <row r="2634" spans="1:24" ht="24" customHeight="1" x14ac:dyDescent="0.2">
      <c r="A2634" s="50" t="s">
        <v>5052</v>
      </c>
      <c r="B2634" s="60" t="s">
        <v>5053</v>
      </c>
      <c r="C2634" s="76" t="s">
        <v>5053</v>
      </c>
      <c r="D2634" s="61" t="s">
        <v>5054</v>
      </c>
      <c r="E2634" s="53">
        <v>2954137.27</v>
      </c>
      <c r="F2634" s="26">
        <v>0.21</v>
      </c>
      <c r="G2634" s="53">
        <v>4825583.2249999996</v>
      </c>
      <c r="H2634" s="67"/>
      <c r="I2634" s="68"/>
      <c r="J2634" s="69"/>
      <c r="K2634" s="69"/>
      <c r="L2634" s="69"/>
      <c r="M2634" s="69"/>
      <c r="N2634" s="69"/>
      <c r="O2634" s="35"/>
      <c r="P2634" s="35" t="s">
        <v>26416</v>
      </c>
      <c r="Q2634" s="36">
        <v>1</v>
      </c>
      <c r="R2634" s="35" t="s">
        <v>9849</v>
      </c>
      <c r="S2634" s="35" t="s">
        <v>28503</v>
      </c>
      <c r="T2634" s="35">
        <v>0</v>
      </c>
      <c r="U2634" s="35">
        <v>0</v>
      </c>
      <c r="V2634" s="36">
        <v>1</v>
      </c>
      <c r="W2634" s="36">
        <v>1</v>
      </c>
      <c r="X2634" s="37" t="s">
        <v>65</v>
      </c>
    </row>
    <row r="2635" spans="1:24" ht="24" customHeight="1" x14ac:dyDescent="0.2">
      <c r="A2635" s="50" t="s">
        <v>5052</v>
      </c>
      <c r="B2635" s="60" t="s">
        <v>5055</v>
      </c>
      <c r="C2635" s="76" t="s">
        <v>5055</v>
      </c>
      <c r="D2635" s="61" t="s">
        <v>5056</v>
      </c>
      <c r="E2635" s="53">
        <v>3557470.74</v>
      </c>
      <c r="F2635" s="26">
        <v>0.21</v>
      </c>
      <c r="G2635" s="53">
        <v>6937815.0130000003</v>
      </c>
      <c r="H2635" s="67"/>
      <c r="I2635" s="68"/>
      <c r="J2635" s="69"/>
      <c r="K2635" s="69"/>
      <c r="L2635" s="69"/>
      <c r="M2635" s="69"/>
      <c r="N2635" s="69"/>
      <c r="O2635" s="35"/>
      <c r="P2635" s="35" t="s">
        <v>26417</v>
      </c>
      <c r="Q2635" s="36">
        <v>1</v>
      </c>
      <c r="R2635" s="35" t="s">
        <v>9849</v>
      </c>
      <c r="S2635" s="35" t="s">
        <v>28503</v>
      </c>
      <c r="T2635" s="35">
        <v>0</v>
      </c>
      <c r="U2635" s="35">
        <v>0</v>
      </c>
      <c r="V2635" s="36">
        <v>1</v>
      </c>
      <c r="W2635" s="36">
        <v>1</v>
      </c>
      <c r="X2635" s="37" t="s">
        <v>65</v>
      </c>
    </row>
    <row r="2636" spans="1:24" ht="24" customHeight="1" x14ac:dyDescent="0.2">
      <c r="A2636" s="50" t="s">
        <v>5052</v>
      </c>
      <c r="B2636" s="60" t="s">
        <v>5057</v>
      </c>
      <c r="C2636" s="76" t="s">
        <v>5057</v>
      </c>
      <c r="D2636" s="61" t="s">
        <v>5058</v>
      </c>
      <c r="E2636" s="53">
        <v>3557470.74</v>
      </c>
      <c r="F2636" s="26">
        <v>0.21</v>
      </c>
      <c r="G2636" s="53">
        <v>6937815.0130000003</v>
      </c>
      <c r="H2636" s="67"/>
      <c r="I2636" s="68"/>
      <c r="J2636" s="69"/>
      <c r="K2636" s="69"/>
      <c r="L2636" s="69"/>
      <c r="M2636" s="69"/>
      <c r="N2636" s="69"/>
      <c r="O2636" s="35"/>
      <c r="P2636" s="35" t="s">
        <v>26418</v>
      </c>
      <c r="Q2636" s="36">
        <v>1</v>
      </c>
      <c r="R2636" s="35" t="s">
        <v>9849</v>
      </c>
      <c r="S2636" s="35" t="s">
        <v>28503</v>
      </c>
      <c r="T2636" s="35">
        <v>0</v>
      </c>
      <c r="U2636" s="35">
        <v>0</v>
      </c>
      <c r="V2636" s="36">
        <v>1</v>
      </c>
      <c r="W2636" s="36">
        <v>1</v>
      </c>
      <c r="X2636" s="37" t="s">
        <v>65</v>
      </c>
    </row>
    <row r="2637" spans="1:24" ht="24" customHeight="1" x14ac:dyDescent="0.2">
      <c r="A2637" s="50" t="s">
        <v>5052</v>
      </c>
      <c r="B2637" s="60" t="s">
        <v>5059</v>
      </c>
      <c r="C2637" s="76" t="s">
        <v>5059</v>
      </c>
      <c r="D2637" s="61" t="s">
        <v>5060</v>
      </c>
      <c r="E2637" s="53">
        <v>2148425</v>
      </c>
      <c r="F2637" s="26">
        <v>0.21</v>
      </c>
      <c r="G2637" s="53">
        <v>3509452.2379999999</v>
      </c>
      <c r="H2637" s="67"/>
      <c r="I2637" s="68"/>
      <c r="J2637" s="69"/>
      <c r="K2637" s="69"/>
      <c r="L2637" s="69"/>
      <c r="M2637" s="69"/>
      <c r="N2637" s="69"/>
      <c r="O2637" s="35"/>
      <c r="P2637" s="35" t="s">
        <v>26419</v>
      </c>
      <c r="Q2637" s="36">
        <v>1</v>
      </c>
      <c r="R2637" s="35" t="s">
        <v>9849</v>
      </c>
      <c r="S2637" s="35" t="s">
        <v>28503</v>
      </c>
      <c r="T2637" s="35">
        <v>0</v>
      </c>
      <c r="U2637" s="35">
        <v>0</v>
      </c>
      <c r="V2637" s="36">
        <v>1</v>
      </c>
      <c r="W2637" s="36">
        <v>1</v>
      </c>
      <c r="X2637" s="37" t="s">
        <v>65</v>
      </c>
    </row>
    <row r="2638" spans="1:24" ht="24" customHeight="1" x14ac:dyDescent="0.2">
      <c r="A2638" s="50" t="s">
        <v>5052</v>
      </c>
      <c r="B2638" s="60" t="s">
        <v>24052</v>
      </c>
      <c r="C2638" s="76" t="s">
        <v>24052</v>
      </c>
      <c r="D2638" s="61" t="s">
        <v>24053</v>
      </c>
      <c r="E2638" s="53">
        <v>2396495.81</v>
      </c>
      <c r="F2638" s="26">
        <v>0.105</v>
      </c>
      <c r="G2638" s="53">
        <v>3574972.6209999998</v>
      </c>
      <c r="H2638" s="67"/>
      <c r="I2638" s="68"/>
      <c r="J2638" s="69"/>
      <c r="K2638" s="69"/>
      <c r="L2638" s="69"/>
      <c r="M2638" s="69"/>
      <c r="N2638" s="69"/>
      <c r="O2638" s="35"/>
      <c r="P2638" s="35" t="s">
        <v>65</v>
      </c>
      <c r="Q2638" s="36">
        <v>1</v>
      </c>
      <c r="R2638" s="35" t="s">
        <v>27</v>
      </c>
      <c r="S2638" s="35" t="s">
        <v>28504</v>
      </c>
      <c r="T2638" s="35">
        <v>0</v>
      </c>
      <c r="U2638" s="35">
        <v>0</v>
      </c>
      <c r="V2638" s="36" t="e">
        <v>#N/A</v>
      </c>
      <c r="W2638" s="36" t="e">
        <v>#N/A</v>
      </c>
      <c r="X2638" s="37" t="s">
        <v>65</v>
      </c>
    </row>
    <row r="2639" spans="1:24" ht="24" customHeight="1" x14ac:dyDescent="0.2">
      <c r="A2639" s="50" t="s">
        <v>5052</v>
      </c>
      <c r="B2639" s="60" t="s">
        <v>19358</v>
      </c>
      <c r="C2639" s="76" t="s">
        <v>19358</v>
      </c>
      <c r="D2639" s="61" t="s">
        <v>24054</v>
      </c>
      <c r="E2639" s="53">
        <v>423114.46</v>
      </c>
      <c r="F2639" s="26">
        <v>0.105</v>
      </c>
      <c r="G2639" s="53">
        <v>631180.995</v>
      </c>
      <c r="H2639" s="67"/>
      <c r="I2639" s="68"/>
      <c r="J2639" s="69"/>
      <c r="K2639" s="69"/>
      <c r="L2639" s="69"/>
      <c r="M2639" s="69"/>
      <c r="N2639" s="69"/>
      <c r="O2639" s="35"/>
      <c r="P2639" s="35" t="s">
        <v>65</v>
      </c>
      <c r="Q2639" s="36">
        <v>1</v>
      </c>
      <c r="R2639" s="35" t="s">
        <v>9849</v>
      </c>
      <c r="S2639" s="35" t="s">
        <v>28504</v>
      </c>
      <c r="T2639" s="35">
        <v>0</v>
      </c>
      <c r="U2639" s="35">
        <v>0</v>
      </c>
      <c r="V2639" s="36">
        <v>1</v>
      </c>
      <c r="W2639" s="36">
        <v>1</v>
      </c>
      <c r="X2639" s="37" t="s">
        <v>65</v>
      </c>
    </row>
    <row r="2640" spans="1:24" ht="24" customHeight="1" x14ac:dyDescent="0.2">
      <c r="A2640" s="50" t="s">
        <v>5052</v>
      </c>
      <c r="B2640" s="60" t="s">
        <v>5061</v>
      </c>
      <c r="C2640" s="76" t="s">
        <v>5061</v>
      </c>
      <c r="D2640" s="61" t="s">
        <v>24055</v>
      </c>
      <c r="E2640" s="53">
        <v>897256.21</v>
      </c>
      <c r="F2640" s="26">
        <v>0.105</v>
      </c>
      <c r="G2640" s="53">
        <v>1338481.9469999999</v>
      </c>
      <c r="H2640" s="67"/>
      <c r="I2640" s="68"/>
      <c r="J2640" s="69"/>
      <c r="K2640" s="69"/>
      <c r="L2640" s="69"/>
      <c r="M2640" s="69"/>
      <c r="N2640" s="69"/>
      <c r="O2640" s="35"/>
      <c r="P2640" s="35" t="s">
        <v>26420</v>
      </c>
      <c r="Q2640" s="36">
        <v>1</v>
      </c>
      <c r="R2640" s="35" t="s">
        <v>9849</v>
      </c>
      <c r="S2640" s="35" t="s">
        <v>28503</v>
      </c>
      <c r="T2640" s="35">
        <v>0</v>
      </c>
      <c r="U2640" s="35">
        <v>0</v>
      </c>
      <c r="V2640" s="36">
        <v>1</v>
      </c>
      <c r="W2640" s="36">
        <v>1</v>
      </c>
      <c r="X2640" s="37" t="s">
        <v>65</v>
      </c>
    </row>
    <row r="2641" spans="1:24" ht="24" customHeight="1" x14ac:dyDescent="0.2">
      <c r="A2641" s="50" t="s">
        <v>5052</v>
      </c>
      <c r="B2641" s="60" t="s">
        <v>24056</v>
      </c>
      <c r="C2641" s="76" t="s">
        <v>24056</v>
      </c>
      <c r="D2641" s="61" t="s">
        <v>24057</v>
      </c>
      <c r="E2641" s="53">
        <v>997471.97</v>
      </c>
      <c r="F2641" s="26">
        <v>0.105</v>
      </c>
      <c r="G2641" s="53">
        <v>1487978.8119999999</v>
      </c>
      <c r="H2641" s="67"/>
      <c r="I2641" s="68"/>
      <c r="J2641" s="69"/>
      <c r="K2641" s="69"/>
      <c r="L2641" s="69"/>
      <c r="M2641" s="69"/>
      <c r="N2641" s="69"/>
      <c r="O2641" s="35"/>
      <c r="P2641" s="35" t="s">
        <v>65</v>
      </c>
      <c r="Q2641" s="36">
        <v>1</v>
      </c>
      <c r="R2641" s="35" t="s">
        <v>27</v>
      </c>
      <c r="S2641" s="35" t="s">
        <v>28504</v>
      </c>
      <c r="T2641" s="35">
        <v>0</v>
      </c>
      <c r="U2641" s="35">
        <v>0</v>
      </c>
      <c r="V2641" s="36" t="e">
        <v>#N/A</v>
      </c>
      <c r="W2641" s="36" t="e">
        <v>#N/A</v>
      </c>
      <c r="X2641" s="37" t="s">
        <v>65</v>
      </c>
    </row>
    <row r="2642" spans="1:24" ht="24" customHeight="1" x14ac:dyDescent="0.2">
      <c r="A2642" s="50" t="s">
        <v>5052</v>
      </c>
      <c r="B2642" s="60" t="s">
        <v>5066</v>
      </c>
      <c r="C2642" s="76" t="s">
        <v>5066</v>
      </c>
      <c r="D2642" s="61" t="s">
        <v>5067</v>
      </c>
      <c r="E2642" s="53">
        <v>386600.4</v>
      </c>
      <c r="F2642" s="26">
        <v>0.105</v>
      </c>
      <c r="G2642" s="53">
        <v>576711.147</v>
      </c>
      <c r="H2642" s="67"/>
      <c r="I2642" s="68"/>
      <c r="J2642" s="69"/>
      <c r="K2642" s="69"/>
      <c r="L2642" s="69"/>
      <c r="M2642" s="69"/>
      <c r="N2642" s="69"/>
      <c r="O2642" s="35"/>
      <c r="P2642" s="35" t="s">
        <v>65</v>
      </c>
      <c r="Q2642" s="36">
        <v>1</v>
      </c>
      <c r="R2642" s="35" t="s">
        <v>9849</v>
      </c>
      <c r="S2642" s="35" t="s">
        <v>28503</v>
      </c>
      <c r="T2642" s="35">
        <v>0</v>
      </c>
      <c r="U2642" s="35">
        <v>0</v>
      </c>
      <c r="V2642" s="36">
        <v>1</v>
      </c>
      <c r="W2642" s="36">
        <v>1</v>
      </c>
      <c r="X2642" s="37" t="s">
        <v>65</v>
      </c>
    </row>
    <row r="2643" spans="1:24" ht="24" customHeight="1" x14ac:dyDescent="0.2">
      <c r="A2643" s="50" t="s">
        <v>5052</v>
      </c>
      <c r="B2643" s="60" t="s">
        <v>5068</v>
      </c>
      <c r="C2643" s="76" t="s">
        <v>5068</v>
      </c>
      <c r="D2643" s="61" t="s">
        <v>5069</v>
      </c>
      <c r="E2643" s="53">
        <v>386600.4</v>
      </c>
      <c r="F2643" s="26">
        <v>0.105</v>
      </c>
      <c r="G2643" s="53">
        <v>576711.147</v>
      </c>
      <c r="H2643" s="67"/>
      <c r="I2643" s="68"/>
      <c r="J2643" s="69"/>
      <c r="K2643" s="69"/>
      <c r="L2643" s="69"/>
      <c r="M2643" s="69"/>
      <c r="N2643" s="69"/>
      <c r="O2643" s="35"/>
      <c r="P2643" s="35" t="s">
        <v>65</v>
      </c>
      <c r="Q2643" s="36">
        <v>1</v>
      </c>
      <c r="R2643" s="35" t="s">
        <v>9849</v>
      </c>
      <c r="S2643" s="35" t="s">
        <v>28504</v>
      </c>
      <c r="T2643" s="35">
        <v>0</v>
      </c>
      <c r="U2643" s="35">
        <v>0</v>
      </c>
      <c r="V2643" s="36">
        <v>1</v>
      </c>
      <c r="W2643" s="36">
        <v>1</v>
      </c>
      <c r="X2643" s="37" t="s">
        <v>65</v>
      </c>
    </row>
    <row r="2644" spans="1:24" ht="24" customHeight="1" x14ac:dyDescent="0.2">
      <c r="A2644" s="50" t="s">
        <v>5052</v>
      </c>
      <c r="B2644" s="60" t="s">
        <v>5070</v>
      </c>
      <c r="C2644" s="76" t="s">
        <v>5070</v>
      </c>
      <c r="D2644" s="61" t="s">
        <v>5071</v>
      </c>
      <c r="E2644" s="53">
        <v>2764246.35</v>
      </c>
      <c r="F2644" s="26">
        <v>0.105</v>
      </c>
      <c r="G2644" s="53">
        <v>4123564.49</v>
      </c>
      <c r="H2644" s="67"/>
      <c r="I2644" s="68"/>
      <c r="J2644" s="69"/>
      <c r="K2644" s="69"/>
      <c r="L2644" s="69"/>
      <c r="M2644" s="69"/>
      <c r="N2644" s="69"/>
      <c r="O2644" s="35"/>
      <c r="P2644" s="35" t="s">
        <v>65</v>
      </c>
      <c r="Q2644" s="36">
        <v>1</v>
      </c>
      <c r="R2644" s="35" t="s">
        <v>9849</v>
      </c>
      <c r="S2644" s="35" t="s">
        <v>28503</v>
      </c>
      <c r="T2644" s="35">
        <v>0</v>
      </c>
      <c r="U2644" s="35">
        <v>0</v>
      </c>
      <c r="V2644" s="36">
        <v>1</v>
      </c>
      <c r="W2644" s="36">
        <v>1</v>
      </c>
      <c r="X2644" s="37" t="s">
        <v>65</v>
      </c>
    </row>
    <row r="2645" spans="1:24" ht="24" customHeight="1" x14ac:dyDescent="0.2">
      <c r="A2645" s="50" t="s">
        <v>5052</v>
      </c>
      <c r="B2645" s="60" t="s">
        <v>5076</v>
      </c>
      <c r="C2645" s="76" t="s">
        <v>5076</v>
      </c>
      <c r="D2645" s="61" t="s">
        <v>5077</v>
      </c>
      <c r="E2645" s="53">
        <v>1125854.99</v>
      </c>
      <c r="F2645" s="26">
        <v>0.105</v>
      </c>
      <c r="G2645" s="53">
        <v>1679494.1850000001</v>
      </c>
      <c r="H2645" s="67"/>
      <c r="I2645" s="68"/>
      <c r="J2645" s="69"/>
      <c r="K2645" s="69"/>
      <c r="L2645" s="69"/>
      <c r="M2645" s="69"/>
      <c r="N2645" s="69"/>
      <c r="O2645" s="35"/>
      <c r="P2645" s="35" t="s">
        <v>26421</v>
      </c>
      <c r="Q2645" s="36">
        <v>1</v>
      </c>
      <c r="R2645" s="35" t="s">
        <v>9849</v>
      </c>
      <c r="S2645" s="35" t="s">
        <v>28503</v>
      </c>
      <c r="T2645" s="35">
        <v>0</v>
      </c>
      <c r="U2645" s="35">
        <v>0</v>
      </c>
      <c r="V2645" s="36">
        <v>1</v>
      </c>
      <c r="W2645" s="36">
        <v>1</v>
      </c>
      <c r="X2645" s="37" t="s">
        <v>65</v>
      </c>
    </row>
    <row r="2646" spans="1:24" ht="24" customHeight="1" x14ac:dyDescent="0.2">
      <c r="A2646" s="50" t="s">
        <v>5052</v>
      </c>
      <c r="B2646" s="60" t="s">
        <v>5082</v>
      </c>
      <c r="C2646" s="76" t="s">
        <v>5082</v>
      </c>
      <c r="D2646" s="61" t="s">
        <v>5083</v>
      </c>
      <c r="E2646" s="53">
        <v>319142.88</v>
      </c>
      <c r="F2646" s="26">
        <v>0.105</v>
      </c>
      <c r="G2646" s="53">
        <v>476081.39299999998</v>
      </c>
      <c r="H2646" s="67"/>
      <c r="I2646" s="68"/>
      <c r="J2646" s="69"/>
      <c r="K2646" s="69"/>
      <c r="L2646" s="69"/>
      <c r="M2646" s="69"/>
      <c r="N2646" s="69"/>
      <c r="O2646" s="35"/>
      <c r="P2646" s="35" t="s">
        <v>26422</v>
      </c>
      <c r="Q2646" s="36">
        <v>1</v>
      </c>
      <c r="R2646" s="35" t="s">
        <v>9849</v>
      </c>
      <c r="S2646" s="35" t="s">
        <v>28503</v>
      </c>
      <c r="T2646" s="35">
        <v>0</v>
      </c>
      <c r="U2646" s="35">
        <v>0</v>
      </c>
      <c r="V2646" s="36">
        <v>1</v>
      </c>
      <c r="W2646" s="36">
        <v>1</v>
      </c>
      <c r="X2646" s="37" t="s">
        <v>65</v>
      </c>
    </row>
    <row r="2647" spans="1:24" ht="24" customHeight="1" x14ac:dyDescent="0.2">
      <c r="A2647" s="50" t="s">
        <v>5052</v>
      </c>
      <c r="B2647" s="60" t="s">
        <v>5084</v>
      </c>
      <c r="C2647" s="76" t="s">
        <v>5084</v>
      </c>
      <c r="D2647" s="61" t="s">
        <v>5085</v>
      </c>
      <c r="E2647" s="53">
        <v>435477.63</v>
      </c>
      <c r="F2647" s="26">
        <v>0.105</v>
      </c>
      <c r="G2647" s="53">
        <v>649623.75399999996</v>
      </c>
      <c r="H2647" s="67"/>
      <c r="I2647" s="68"/>
      <c r="J2647" s="69"/>
      <c r="K2647" s="69"/>
      <c r="L2647" s="69"/>
      <c r="M2647" s="69"/>
      <c r="N2647" s="69"/>
      <c r="O2647" s="35"/>
      <c r="P2647" s="35" t="s">
        <v>26423</v>
      </c>
      <c r="Q2647" s="36">
        <v>1</v>
      </c>
      <c r="R2647" s="35" t="s">
        <v>9849</v>
      </c>
      <c r="S2647" s="35" t="s">
        <v>28504</v>
      </c>
      <c r="T2647" s="35">
        <v>0</v>
      </c>
      <c r="U2647" s="35">
        <v>0</v>
      </c>
      <c r="V2647" s="36">
        <v>1</v>
      </c>
      <c r="W2647" s="36">
        <v>1</v>
      </c>
      <c r="X2647" s="37" t="s">
        <v>65</v>
      </c>
    </row>
    <row r="2648" spans="1:24" ht="24" customHeight="1" x14ac:dyDescent="0.2">
      <c r="A2648" s="50" t="s">
        <v>5052</v>
      </c>
      <c r="B2648" s="60" t="s">
        <v>5090</v>
      </c>
      <c r="C2648" s="76" t="s">
        <v>5090</v>
      </c>
      <c r="D2648" s="61" t="s">
        <v>5091</v>
      </c>
      <c r="E2648" s="53">
        <v>217738.85</v>
      </c>
      <c r="F2648" s="26">
        <v>0.105</v>
      </c>
      <c r="G2648" s="53">
        <v>324811.93199999997</v>
      </c>
      <c r="H2648" s="67"/>
      <c r="I2648" s="68"/>
      <c r="J2648" s="69"/>
      <c r="K2648" s="69"/>
      <c r="L2648" s="69"/>
      <c r="M2648" s="69"/>
      <c r="N2648" s="69"/>
      <c r="O2648" s="35"/>
      <c r="P2648" s="35" t="s">
        <v>26424</v>
      </c>
      <c r="Q2648" s="36">
        <v>1</v>
      </c>
      <c r="R2648" s="35" t="s">
        <v>9849</v>
      </c>
      <c r="S2648" s="35" t="s">
        <v>28503</v>
      </c>
      <c r="T2648" s="35">
        <v>0</v>
      </c>
      <c r="U2648" s="35">
        <v>0</v>
      </c>
      <c r="V2648" s="36">
        <v>1</v>
      </c>
      <c r="W2648" s="36">
        <v>1</v>
      </c>
      <c r="X2648" s="37" t="s">
        <v>65</v>
      </c>
    </row>
    <row r="2649" spans="1:24" ht="24" customHeight="1" x14ac:dyDescent="0.2">
      <c r="A2649" s="50" t="s">
        <v>5052</v>
      </c>
      <c r="B2649" s="60" t="s">
        <v>5094</v>
      </c>
      <c r="C2649" s="76" t="s">
        <v>5094</v>
      </c>
      <c r="D2649" s="61" t="s">
        <v>5095</v>
      </c>
      <c r="E2649" s="53">
        <v>1224590.8500000001</v>
      </c>
      <c r="F2649" s="26">
        <v>0.105</v>
      </c>
      <c r="G2649" s="53">
        <v>1826783.4029999999</v>
      </c>
      <c r="H2649" s="67"/>
      <c r="I2649" s="68"/>
      <c r="J2649" s="69"/>
      <c r="K2649" s="69"/>
      <c r="L2649" s="69"/>
      <c r="M2649" s="69"/>
      <c r="N2649" s="69"/>
      <c r="O2649" s="35"/>
      <c r="P2649" s="35" t="s">
        <v>26425</v>
      </c>
      <c r="Q2649" s="36">
        <v>1</v>
      </c>
      <c r="R2649" s="35" t="s">
        <v>9849</v>
      </c>
      <c r="S2649" s="35" t="s">
        <v>28504</v>
      </c>
      <c r="T2649" s="35">
        <v>0</v>
      </c>
      <c r="U2649" s="35">
        <v>0</v>
      </c>
      <c r="V2649" s="36">
        <v>1</v>
      </c>
      <c r="W2649" s="36">
        <v>1</v>
      </c>
      <c r="X2649" s="37" t="s">
        <v>65</v>
      </c>
    </row>
    <row r="2650" spans="1:24" ht="24" customHeight="1" x14ac:dyDescent="0.2">
      <c r="A2650" s="50" t="s">
        <v>5052</v>
      </c>
      <c r="B2650" s="60" t="s">
        <v>5096</v>
      </c>
      <c r="C2650" s="76" t="s">
        <v>5096</v>
      </c>
      <c r="D2650" s="61" t="s">
        <v>5097</v>
      </c>
      <c r="E2650" s="53">
        <v>149278.54</v>
      </c>
      <c r="F2650" s="26">
        <v>0.21</v>
      </c>
      <c r="G2650" s="53">
        <v>243846.49600000001</v>
      </c>
      <c r="H2650" s="67"/>
      <c r="I2650" s="68"/>
      <c r="J2650" s="69"/>
      <c r="K2650" s="69"/>
      <c r="L2650" s="69"/>
      <c r="M2650" s="69"/>
      <c r="N2650" s="69"/>
      <c r="O2650" s="35"/>
      <c r="P2650" s="35" t="s">
        <v>26426</v>
      </c>
      <c r="Q2650" s="36">
        <v>1</v>
      </c>
      <c r="R2650" s="35" t="s">
        <v>9849</v>
      </c>
      <c r="S2650" s="35" t="s">
        <v>28503</v>
      </c>
      <c r="T2650" s="35">
        <v>0</v>
      </c>
      <c r="U2650" s="35">
        <v>0</v>
      </c>
      <c r="V2650" s="36">
        <v>1</v>
      </c>
      <c r="W2650" s="36">
        <v>1</v>
      </c>
      <c r="X2650" s="37" t="s">
        <v>65</v>
      </c>
    </row>
    <row r="2651" spans="1:24" ht="24" customHeight="1" x14ac:dyDescent="0.2">
      <c r="A2651" s="50" t="s">
        <v>5052</v>
      </c>
      <c r="B2651" s="60" t="s">
        <v>5098</v>
      </c>
      <c r="C2651" s="76" t="s">
        <v>5098</v>
      </c>
      <c r="D2651" s="61" t="s">
        <v>5099</v>
      </c>
      <c r="E2651" s="53">
        <v>83534.69</v>
      </c>
      <c r="F2651" s="26">
        <v>0.21</v>
      </c>
      <c r="G2651" s="53">
        <v>136453.91399999999</v>
      </c>
      <c r="H2651" s="67"/>
      <c r="I2651" s="68"/>
      <c r="J2651" s="69"/>
      <c r="K2651" s="69"/>
      <c r="L2651" s="69"/>
      <c r="M2651" s="69"/>
      <c r="N2651" s="69"/>
      <c r="O2651" s="35"/>
      <c r="P2651" s="35" t="s">
        <v>26427</v>
      </c>
      <c r="Q2651" s="36">
        <v>1</v>
      </c>
      <c r="R2651" s="35" t="s">
        <v>9849</v>
      </c>
      <c r="S2651" s="35" t="s">
        <v>28503</v>
      </c>
      <c r="T2651" s="35">
        <v>0</v>
      </c>
      <c r="U2651" s="35">
        <v>0</v>
      </c>
      <c r="V2651" s="36">
        <v>1</v>
      </c>
      <c r="W2651" s="36">
        <v>1</v>
      </c>
      <c r="X2651" s="37" t="s">
        <v>65</v>
      </c>
    </row>
    <row r="2652" spans="1:24" ht="24" customHeight="1" x14ac:dyDescent="0.2">
      <c r="A2652" s="50" t="s">
        <v>5052</v>
      </c>
      <c r="B2652" s="60" t="s">
        <v>5100</v>
      </c>
      <c r="C2652" s="76" t="s">
        <v>5100</v>
      </c>
      <c r="D2652" s="61" t="s">
        <v>5101</v>
      </c>
      <c r="E2652" s="53">
        <v>181997.15</v>
      </c>
      <c r="F2652" s="26">
        <v>0.21</v>
      </c>
      <c r="G2652" s="53">
        <v>297292.342</v>
      </c>
      <c r="H2652" s="67"/>
      <c r="I2652" s="68"/>
      <c r="J2652" s="69"/>
      <c r="K2652" s="69"/>
      <c r="L2652" s="69"/>
      <c r="M2652" s="69"/>
      <c r="N2652" s="69"/>
      <c r="O2652" s="35"/>
      <c r="P2652" s="35" t="s">
        <v>26428</v>
      </c>
      <c r="Q2652" s="36">
        <v>1</v>
      </c>
      <c r="R2652" s="35" t="s">
        <v>9849</v>
      </c>
      <c r="S2652" s="35" t="s">
        <v>28504</v>
      </c>
      <c r="T2652" s="35">
        <v>0</v>
      </c>
      <c r="U2652" s="35">
        <v>0</v>
      </c>
      <c r="V2652" s="36">
        <v>1</v>
      </c>
      <c r="W2652" s="36">
        <v>1</v>
      </c>
      <c r="X2652" s="37" t="s">
        <v>65</v>
      </c>
    </row>
    <row r="2653" spans="1:24" ht="24" customHeight="1" x14ac:dyDescent="0.2">
      <c r="A2653" s="50" t="s">
        <v>5052</v>
      </c>
      <c r="B2653" s="60" t="s">
        <v>24058</v>
      </c>
      <c r="C2653" s="76" t="s">
        <v>24058</v>
      </c>
      <c r="D2653" s="61" t="s">
        <v>24059</v>
      </c>
      <c r="E2653" s="53">
        <v>4482327.1500000004</v>
      </c>
      <c r="F2653" s="26">
        <v>0.105</v>
      </c>
      <c r="G2653" s="53">
        <v>6686511.523</v>
      </c>
      <c r="H2653" s="67"/>
      <c r="I2653" s="68"/>
      <c r="J2653" s="69"/>
      <c r="K2653" s="69"/>
      <c r="L2653" s="69"/>
      <c r="M2653" s="69"/>
      <c r="N2653" s="69"/>
      <c r="O2653" s="35"/>
      <c r="P2653" s="35" t="s">
        <v>65</v>
      </c>
      <c r="Q2653" s="36">
        <v>1</v>
      </c>
      <c r="R2653" s="35" t="s">
        <v>27</v>
      </c>
      <c r="S2653" s="35" t="s">
        <v>28504</v>
      </c>
      <c r="T2653" s="35">
        <v>0</v>
      </c>
      <c r="U2653" s="35">
        <v>0</v>
      </c>
      <c r="V2653" s="36" t="e">
        <v>#N/A</v>
      </c>
      <c r="W2653" s="36" t="e">
        <v>#N/A</v>
      </c>
      <c r="X2653" s="37" t="s">
        <v>65</v>
      </c>
    </row>
    <row r="2654" spans="1:24" ht="24" customHeight="1" x14ac:dyDescent="0.2">
      <c r="A2654" s="50" t="s">
        <v>5052</v>
      </c>
      <c r="B2654" s="60" t="s">
        <v>5102</v>
      </c>
      <c r="C2654" s="76" t="s">
        <v>5102</v>
      </c>
      <c r="D2654" s="61" t="s">
        <v>5103</v>
      </c>
      <c r="E2654" s="53">
        <v>3144996.58</v>
      </c>
      <c r="F2654" s="26">
        <v>0.105</v>
      </c>
      <c r="G2654" s="53">
        <v>4691548.6449999996</v>
      </c>
      <c r="H2654" s="67"/>
      <c r="I2654" s="68"/>
      <c r="J2654" s="69"/>
      <c r="K2654" s="69"/>
      <c r="L2654" s="69"/>
      <c r="M2654" s="69"/>
      <c r="N2654" s="69"/>
      <c r="O2654" s="35"/>
      <c r="P2654" s="35" t="s">
        <v>26429</v>
      </c>
      <c r="Q2654" s="36">
        <v>1</v>
      </c>
      <c r="R2654" s="35" t="s">
        <v>9849</v>
      </c>
      <c r="S2654" s="35" t="s">
        <v>28504</v>
      </c>
      <c r="T2654" s="35">
        <v>0</v>
      </c>
      <c r="U2654" s="35">
        <v>0</v>
      </c>
      <c r="V2654" s="36">
        <v>1</v>
      </c>
      <c r="W2654" s="36">
        <v>1</v>
      </c>
      <c r="X2654" s="37" t="s">
        <v>65</v>
      </c>
    </row>
    <row r="2655" spans="1:24" ht="24" customHeight="1" x14ac:dyDescent="0.2">
      <c r="A2655" s="50" t="s">
        <v>5052</v>
      </c>
      <c r="B2655" s="60" t="s">
        <v>5104</v>
      </c>
      <c r="C2655" s="76" t="s">
        <v>5104</v>
      </c>
      <c r="D2655" s="61" t="s">
        <v>5105</v>
      </c>
      <c r="E2655" s="53">
        <v>784567.89</v>
      </c>
      <c r="F2655" s="26">
        <v>0.105</v>
      </c>
      <c r="G2655" s="53">
        <v>1170379.148</v>
      </c>
      <c r="H2655" s="67"/>
      <c r="I2655" s="68"/>
      <c r="J2655" s="69"/>
      <c r="K2655" s="69"/>
      <c r="L2655" s="69"/>
      <c r="M2655" s="69"/>
      <c r="N2655" s="69"/>
      <c r="O2655" s="35"/>
      <c r="P2655" s="35" t="s">
        <v>26430</v>
      </c>
      <c r="Q2655" s="36">
        <v>1</v>
      </c>
      <c r="R2655" s="35" t="s">
        <v>9849</v>
      </c>
      <c r="S2655" s="35" t="s">
        <v>28503</v>
      </c>
      <c r="T2655" s="35">
        <v>0</v>
      </c>
      <c r="U2655" s="35">
        <v>0</v>
      </c>
      <c r="V2655" s="36">
        <v>1</v>
      </c>
      <c r="W2655" s="36">
        <v>1</v>
      </c>
      <c r="X2655" s="37" t="s">
        <v>65</v>
      </c>
    </row>
    <row r="2656" spans="1:24" ht="24" customHeight="1" x14ac:dyDescent="0.2">
      <c r="A2656" s="50" t="s">
        <v>5052</v>
      </c>
      <c r="B2656" s="60" t="s">
        <v>5106</v>
      </c>
      <c r="C2656" s="76" t="s">
        <v>5106</v>
      </c>
      <c r="D2656" s="61" t="s">
        <v>5107</v>
      </c>
      <c r="E2656" s="53">
        <v>1295276.77</v>
      </c>
      <c r="F2656" s="26">
        <v>0.105</v>
      </c>
      <c r="G2656" s="53">
        <v>1932229.122</v>
      </c>
      <c r="H2656" s="67"/>
      <c r="I2656" s="68"/>
      <c r="J2656" s="69"/>
      <c r="K2656" s="69"/>
      <c r="L2656" s="69"/>
      <c r="M2656" s="69"/>
      <c r="N2656" s="69"/>
      <c r="O2656" s="35"/>
      <c r="P2656" s="35" t="s">
        <v>26431</v>
      </c>
      <c r="Q2656" s="36">
        <v>1</v>
      </c>
      <c r="R2656" s="35" t="s">
        <v>9849</v>
      </c>
      <c r="S2656" s="35" t="s">
        <v>28504</v>
      </c>
      <c r="T2656" s="35">
        <v>0</v>
      </c>
      <c r="U2656" s="35">
        <v>0</v>
      </c>
      <c r="V2656" s="36">
        <v>1</v>
      </c>
      <c r="W2656" s="36">
        <v>1</v>
      </c>
      <c r="X2656" s="37" t="s">
        <v>65</v>
      </c>
    </row>
    <row r="2657" spans="1:24" ht="24" customHeight="1" x14ac:dyDescent="0.2">
      <c r="A2657" s="50" t="s">
        <v>5052</v>
      </c>
      <c r="B2657" s="60" t="s">
        <v>5108</v>
      </c>
      <c r="C2657" s="76" t="s">
        <v>5108</v>
      </c>
      <c r="D2657" s="61" t="s">
        <v>5109</v>
      </c>
      <c r="E2657" s="53">
        <v>2201273.36</v>
      </c>
      <c r="F2657" s="26">
        <v>0.105</v>
      </c>
      <c r="G2657" s="53">
        <v>3283749.5389999999</v>
      </c>
      <c r="H2657" s="67"/>
      <c r="I2657" s="68"/>
      <c r="J2657" s="69"/>
      <c r="K2657" s="69"/>
      <c r="L2657" s="69"/>
      <c r="M2657" s="69"/>
      <c r="N2657" s="69"/>
      <c r="O2657" s="35"/>
      <c r="P2657" s="35" t="s">
        <v>26431</v>
      </c>
      <c r="Q2657" s="36">
        <v>1</v>
      </c>
      <c r="R2657" s="35" t="s">
        <v>9849</v>
      </c>
      <c r="S2657" s="35" t="s">
        <v>28503</v>
      </c>
      <c r="T2657" s="35">
        <v>0</v>
      </c>
      <c r="U2657" s="35">
        <v>0</v>
      </c>
      <c r="V2657" s="36">
        <v>1</v>
      </c>
      <c r="W2657" s="36">
        <v>1</v>
      </c>
      <c r="X2657" s="37" t="s">
        <v>65</v>
      </c>
    </row>
    <row r="2658" spans="1:24" ht="24" customHeight="1" x14ac:dyDescent="0.2">
      <c r="A2658" s="50" t="s">
        <v>5052</v>
      </c>
      <c r="B2658" s="60" t="s">
        <v>5110</v>
      </c>
      <c r="C2658" s="76" t="s">
        <v>5110</v>
      </c>
      <c r="D2658" s="61" t="s">
        <v>5111</v>
      </c>
      <c r="E2658" s="53">
        <v>2351013.71</v>
      </c>
      <c r="F2658" s="26">
        <v>0.105</v>
      </c>
      <c r="G2658" s="53">
        <v>3507124.7039999999</v>
      </c>
      <c r="H2658" s="67"/>
      <c r="I2658" s="68"/>
      <c r="J2658" s="69"/>
      <c r="K2658" s="69"/>
      <c r="L2658" s="69"/>
      <c r="M2658" s="69"/>
      <c r="N2658" s="69"/>
      <c r="O2658" s="35"/>
      <c r="P2658" s="35" t="s">
        <v>26432</v>
      </c>
      <c r="Q2658" s="36">
        <v>1</v>
      </c>
      <c r="R2658" s="35" t="s">
        <v>9849</v>
      </c>
      <c r="S2658" s="35" t="s">
        <v>28503</v>
      </c>
      <c r="T2658" s="35">
        <v>0</v>
      </c>
      <c r="U2658" s="35">
        <v>0</v>
      </c>
      <c r="V2658" s="36">
        <v>1</v>
      </c>
      <c r="W2658" s="36">
        <v>1</v>
      </c>
      <c r="X2658" s="37" t="s">
        <v>65</v>
      </c>
    </row>
    <row r="2659" spans="1:24" ht="24" customHeight="1" x14ac:dyDescent="0.2">
      <c r="A2659" s="50" t="s">
        <v>5052</v>
      </c>
      <c r="B2659" s="60" t="s">
        <v>5112</v>
      </c>
      <c r="C2659" s="76" t="s">
        <v>5112</v>
      </c>
      <c r="D2659" s="61" t="s">
        <v>5113</v>
      </c>
      <c r="E2659" s="53">
        <v>5191597.91</v>
      </c>
      <c r="F2659" s="26">
        <v>0.105</v>
      </c>
      <c r="G2659" s="53">
        <v>7744566.1840000004</v>
      </c>
      <c r="H2659" s="67"/>
      <c r="I2659" s="68"/>
      <c r="J2659" s="69"/>
      <c r="K2659" s="69"/>
      <c r="L2659" s="69"/>
      <c r="M2659" s="69"/>
      <c r="N2659" s="69"/>
      <c r="O2659" s="35"/>
      <c r="P2659" s="35" t="s">
        <v>26433</v>
      </c>
      <c r="Q2659" s="36">
        <v>1</v>
      </c>
      <c r="R2659" s="35" t="s">
        <v>9849</v>
      </c>
      <c r="S2659" s="35" t="s">
        <v>28503</v>
      </c>
      <c r="T2659" s="35">
        <v>0</v>
      </c>
      <c r="U2659" s="35">
        <v>0</v>
      </c>
      <c r="V2659" s="36">
        <v>1</v>
      </c>
      <c r="W2659" s="36">
        <v>1</v>
      </c>
      <c r="X2659" s="37" t="s">
        <v>65</v>
      </c>
    </row>
    <row r="2660" spans="1:24" ht="24" customHeight="1" x14ac:dyDescent="0.2">
      <c r="A2660" s="50" t="s">
        <v>5052</v>
      </c>
      <c r="B2660" s="60" t="s">
        <v>5114</v>
      </c>
      <c r="C2660" s="76" t="s">
        <v>5114</v>
      </c>
      <c r="D2660" s="61" t="s">
        <v>5115</v>
      </c>
      <c r="E2660" s="53">
        <v>5348511.3600000003</v>
      </c>
      <c r="F2660" s="26">
        <v>0.105</v>
      </c>
      <c r="G2660" s="53">
        <v>7978641.8260000004</v>
      </c>
      <c r="H2660" s="67"/>
      <c r="I2660" s="68"/>
      <c r="J2660" s="69"/>
      <c r="K2660" s="69"/>
      <c r="L2660" s="69"/>
      <c r="M2660" s="69"/>
      <c r="N2660" s="69"/>
      <c r="O2660" s="35"/>
      <c r="P2660" s="35" t="s">
        <v>65</v>
      </c>
      <c r="Q2660" s="36">
        <v>1</v>
      </c>
      <c r="R2660" s="35" t="s">
        <v>9849</v>
      </c>
      <c r="S2660" s="35" t="s">
        <v>28503</v>
      </c>
      <c r="T2660" s="35">
        <v>0</v>
      </c>
      <c r="U2660" s="35">
        <v>0</v>
      </c>
      <c r="V2660" s="36">
        <v>1</v>
      </c>
      <c r="W2660" s="36">
        <v>1</v>
      </c>
      <c r="X2660" s="37" t="s">
        <v>65</v>
      </c>
    </row>
    <row r="2661" spans="1:24" ht="24" customHeight="1" x14ac:dyDescent="0.2">
      <c r="A2661" s="50" t="s">
        <v>5052</v>
      </c>
      <c r="B2661" s="60" t="s">
        <v>5116</v>
      </c>
      <c r="C2661" s="76" t="s">
        <v>5116</v>
      </c>
      <c r="D2661" s="61" t="s">
        <v>5117</v>
      </c>
      <c r="E2661" s="53">
        <v>549197.57999999996</v>
      </c>
      <c r="F2661" s="26">
        <v>0.105</v>
      </c>
      <c r="G2661" s="53">
        <v>819265.48699999996</v>
      </c>
      <c r="H2661" s="67"/>
      <c r="I2661" s="68"/>
      <c r="J2661" s="69"/>
      <c r="K2661" s="69"/>
      <c r="L2661" s="69"/>
      <c r="M2661" s="69"/>
      <c r="N2661" s="69"/>
      <c r="O2661" s="35"/>
      <c r="P2661" s="35" t="s">
        <v>26434</v>
      </c>
      <c r="Q2661" s="36">
        <v>1</v>
      </c>
      <c r="R2661" s="35" t="s">
        <v>9849</v>
      </c>
      <c r="S2661" s="35" t="s">
        <v>28504</v>
      </c>
      <c r="T2661" s="35">
        <v>0</v>
      </c>
      <c r="U2661" s="35">
        <v>0</v>
      </c>
      <c r="V2661" s="36">
        <v>1</v>
      </c>
      <c r="W2661" s="36">
        <v>1</v>
      </c>
      <c r="X2661" s="37" t="s">
        <v>65</v>
      </c>
    </row>
    <row r="2662" spans="1:24" ht="24" customHeight="1" x14ac:dyDescent="0.2">
      <c r="A2662" s="50" t="s">
        <v>5052</v>
      </c>
      <c r="B2662" s="60" t="s">
        <v>5118</v>
      </c>
      <c r="C2662" s="76" t="s">
        <v>5118</v>
      </c>
      <c r="D2662" s="61" t="s">
        <v>5119</v>
      </c>
      <c r="E2662" s="53">
        <v>1147710.69</v>
      </c>
      <c r="F2662" s="26">
        <v>0.105</v>
      </c>
      <c r="G2662" s="53">
        <v>1712097.42</v>
      </c>
      <c r="H2662" s="67"/>
      <c r="I2662" s="68"/>
      <c r="J2662" s="69"/>
      <c r="K2662" s="69"/>
      <c r="L2662" s="69"/>
      <c r="M2662" s="69"/>
      <c r="N2662" s="69"/>
      <c r="O2662" s="35"/>
      <c r="P2662" s="35" t="s">
        <v>26435</v>
      </c>
      <c r="Q2662" s="36">
        <v>1</v>
      </c>
      <c r="R2662" s="35" t="s">
        <v>9849</v>
      </c>
      <c r="S2662" s="35" t="s">
        <v>28504</v>
      </c>
      <c r="T2662" s="35">
        <v>0</v>
      </c>
      <c r="U2662" s="35">
        <v>0</v>
      </c>
      <c r="V2662" s="36">
        <v>1</v>
      </c>
      <c r="W2662" s="36">
        <v>1</v>
      </c>
      <c r="X2662" s="37" t="s">
        <v>65</v>
      </c>
    </row>
    <row r="2663" spans="1:24" ht="24" customHeight="1" x14ac:dyDescent="0.2">
      <c r="A2663" s="50" t="s">
        <v>5052</v>
      </c>
      <c r="B2663" s="60" t="s">
        <v>5120</v>
      </c>
      <c r="C2663" s="76" t="s">
        <v>5120</v>
      </c>
      <c r="D2663" s="61" t="s">
        <v>5121</v>
      </c>
      <c r="E2663" s="53">
        <v>1965903.05</v>
      </c>
      <c r="F2663" s="26">
        <v>0.105</v>
      </c>
      <c r="G2663" s="53">
        <v>2932635.878</v>
      </c>
      <c r="H2663" s="67"/>
      <c r="I2663" s="68"/>
      <c r="J2663" s="69"/>
      <c r="K2663" s="69"/>
      <c r="L2663" s="69"/>
      <c r="M2663" s="69"/>
      <c r="N2663" s="69"/>
      <c r="O2663" s="35"/>
      <c r="P2663" s="35" t="s">
        <v>26436</v>
      </c>
      <c r="Q2663" s="36">
        <v>1</v>
      </c>
      <c r="R2663" s="35" t="s">
        <v>9849</v>
      </c>
      <c r="S2663" s="35" t="s">
        <v>28503</v>
      </c>
      <c r="T2663" s="35">
        <v>0</v>
      </c>
      <c r="U2663" s="35">
        <v>0</v>
      </c>
      <c r="V2663" s="36">
        <v>1</v>
      </c>
      <c r="W2663" s="36">
        <v>1</v>
      </c>
      <c r="X2663" s="37" t="s">
        <v>65</v>
      </c>
    </row>
    <row r="2664" spans="1:24" ht="24" customHeight="1" x14ac:dyDescent="0.2">
      <c r="A2664" s="50" t="s">
        <v>5052</v>
      </c>
      <c r="B2664" s="60" t="s">
        <v>5125</v>
      </c>
      <c r="C2664" s="76" t="s">
        <v>5125</v>
      </c>
      <c r="D2664" s="61" t="s">
        <v>5126</v>
      </c>
      <c r="E2664" s="53">
        <v>1818637.73</v>
      </c>
      <c r="F2664" s="26">
        <v>0.105</v>
      </c>
      <c r="G2664" s="53">
        <v>2712952.8390000002</v>
      </c>
      <c r="H2664" s="67"/>
      <c r="I2664" s="68"/>
      <c r="J2664" s="69"/>
      <c r="K2664" s="69"/>
      <c r="L2664" s="69"/>
      <c r="M2664" s="69"/>
      <c r="N2664" s="69"/>
      <c r="O2664" s="35"/>
      <c r="P2664" s="35" t="s">
        <v>26437</v>
      </c>
      <c r="Q2664" s="36">
        <v>1</v>
      </c>
      <c r="R2664" s="35" t="s">
        <v>9849</v>
      </c>
      <c r="S2664" s="35" t="s">
        <v>28503</v>
      </c>
      <c r="T2664" s="35">
        <v>0</v>
      </c>
      <c r="U2664" s="35">
        <v>0</v>
      </c>
      <c r="V2664" s="36">
        <v>1</v>
      </c>
      <c r="W2664" s="36">
        <v>1</v>
      </c>
      <c r="X2664" s="37" t="s">
        <v>65</v>
      </c>
    </row>
    <row r="2665" spans="1:24" ht="24" customHeight="1" x14ac:dyDescent="0.2">
      <c r="A2665" s="50" t="s">
        <v>5052</v>
      </c>
      <c r="B2665" s="60" t="s">
        <v>5127</v>
      </c>
      <c r="C2665" s="76" t="s">
        <v>5127</v>
      </c>
      <c r="D2665" s="61" t="s">
        <v>5128</v>
      </c>
      <c r="E2665" s="53">
        <v>207712.81</v>
      </c>
      <c r="F2665" s="26">
        <v>0.21</v>
      </c>
      <c r="G2665" s="53">
        <v>339298.87099999998</v>
      </c>
      <c r="H2665" s="67"/>
      <c r="I2665" s="68"/>
      <c r="J2665" s="69"/>
      <c r="K2665" s="69"/>
      <c r="L2665" s="69"/>
      <c r="M2665" s="69"/>
      <c r="N2665" s="69"/>
      <c r="O2665" s="35"/>
      <c r="P2665" s="35" t="s">
        <v>26438</v>
      </c>
      <c r="Q2665" s="36">
        <v>1</v>
      </c>
      <c r="R2665" s="35" t="s">
        <v>9849</v>
      </c>
      <c r="S2665" s="35" t="s">
        <v>28503</v>
      </c>
      <c r="T2665" s="35">
        <v>0</v>
      </c>
      <c r="U2665" s="35">
        <v>0</v>
      </c>
      <c r="V2665" s="36">
        <v>1</v>
      </c>
      <c r="W2665" s="36">
        <v>1</v>
      </c>
      <c r="X2665" s="37" t="s">
        <v>65</v>
      </c>
    </row>
    <row r="2666" spans="1:24" ht="24" customHeight="1" x14ac:dyDescent="0.2">
      <c r="A2666" s="50" t="s">
        <v>5052</v>
      </c>
      <c r="B2666" s="60" t="s">
        <v>5129</v>
      </c>
      <c r="C2666" s="76" t="s">
        <v>5129</v>
      </c>
      <c r="D2666" s="61" t="s">
        <v>5130</v>
      </c>
      <c r="E2666" s="53">
        <v>306578.28000000003</v>
      </c>
      <c r="F2666" s="26">
        <v>0.21</v>
      </c>
      <c r="G2666" s="53">
        <v>500795.62300000002</v>
      </c>
      <c r="H2666" s="67"/>
      <c r="I2666" s="68"/>
      <c r="J2666" s="69"/>
      <c r="K2666" s="69"/>
      <c r="L2666" s="69"/>
      <c r="M2666" s="69"/>
      <c r="N2666" s="69"/>
      <c r="O2666" s="35"/>
      <c r="P2666" s="35" t="s">
        <v>26439</v>
      </c>
      <c r="Q2666" s="36">
        <v>1</v>
      </c>
      <c r="R2666" s="35" t="s">
        <v>9849</v>
      </c>
      <c r="S2666" s="35" t="s">
        <v>28503</v>
      </c>
      <c r="T2666" s="35">
        <v>0</v>
      </c>
      <c r="U2666" s="35">
        <v>0</v>
      </c>
      <c r="V2666" s="36">
        <v>1</v>
      </c>
      <c r="W2666" s="36">
        <v>1</v>
      </c>
      <c r="X2666" s="37" t="s">
        <v>65</v>
      </c>
    </row>
    <row r="2667" spans="1:24" ht="24" customHeight="1" x14ac:dyDescent="0.2">
      <c r="A2667" s="50" t="s">
        <v>5052</v>
      </c>
      <c r="B2667" s="60" t="s">
        <v>24060</v>
      </c>
      <c r="C2667" s="76" t="s">
        <v>24060</v>
      </c>
      <c r="D2667" s="61" t="s">
        <v>5128</v>
      </c>
      <c r="E2667" s="53">
        <v>234995.89</v>
      </c>
      <c r="F2667" s="26">
        <v>0.21</v>
      </c>
      <c r="G2667" s="53">
        <v>383865.78499999997</v>
      </c>
      <c r="H2667" s="67"/>
      <c r="I2667" s="68"/>
      <c r="J2667" s="69"/>
      <c r="K2667" s="69"/>
      <c r="L2667" s="69"/>
      <c r="M2667" s="69"/>
      <c r="N2667" s="69"/>
      <c r="O2667" s="35"/>
      <c r="P2667" s="35" t="s">
        <v>65</v>
      </c>
      <c r="Q2667" s="36">
        <v>1</v>
      </c>
      <c r="R2667" s="35" t="s">
        <v>27</v>
      </c>
      <c r="S2667" s="35" t="s">
        <v>28504</v>
      </c>
      <c r="T2667" s="35">
        <v>0</v>
      </c>
      <c r="U2667" s="35">
        <v>0</v>
      </c>
      <c r="V2667" s="36" t="e">
        <v>#N/A</v>
      </c>
      <c r="W2667" s="36" t="e">
        <v>#N/A</v>
      </c>
      <c r="X2667" s="37" t="s">
        <v>65</v>
      </c>
    </row>
    <row r="2668" spans="1:24" ht="24" customHeight="1" x14ac:dyDescent="0.2">
      <c r="A2668" s="50" t="s">
        <v>5052</v>
      </c>
      <c r="B2668" s="60" t="s">
        <v>5135</v>
      </c>
      <c r="C2668" s="76" t="s">
        <v>5135</v>
      </c>
      <c r="D2668" s="61" t="s">
        <v>5136</v>
      </c>
      <c r="E2668" s="53">
        <v>51122.73</v>
      </c>
      <c r="F2668" s="26">
        <v>0.21</v>
      </c>
      <c r="G2668" s="53">
        <v>83508.985000000001</v>
      </c>
      <c r="H2668" s="67"/>
      <c r="I2668" s="68"/>
      <c r="J2668" s="69"/>
      <c r="K2668" s="69"/>
      <c r="L2668" s="69"/>
      <c r="M2668" s="69"/>
      <c r="N2668" s="69"/>
      <c r="O2668" s="35"/>
      <c r="P2668" s="35" t="s">
        <v>26440</v>
      </c>
      <c r="Q2668" s="36">
        <v>1</v>
      </c>
      <c r="R2668" s="35" t="s">
        <v>27</v>
      </c>
      <c r="S2668" s="35" t="s">
        <v>28503</v>
      </c>
      <c r="T2668" s="35">
        <v>0</v>
      </c>
      <c r="U2668" s="35">
        <v>0</v>
      </c>
      <c r="V2668" s="36">
        <v>1</v>
      </c>
      <c r="W2668" s="36">
        <v>1</v>
      </c>
      <c r="X2668" s="37" t="s">
        <v>65</v>
      </c>
    </row>
    <row r="2669" spans="1:24" ht="24" customHeight="1" x14ac:dyDescent="0.2">
      <c r="A2669" s="50" t="s">
        <v>5052</v>
      </c>
      <c r="B2669" s="60" t="s">
        <v>5137</v>
      </c>
      <c r="C2669" s="76" t="s">
        <v>5137</v>
      </c>
      <c r="D2669" s="61" t="s">
        <v>5138</v>
      </c>
      <c r="E2669" s="53">
        <v>38853.47</v>
      </c>
      <c r="F2669" s="26">
        <v>0.21</v>
      </c>
      <c r="G2669" s="53">
        <v>63467.137999999999</v>
      </c>
      <c r="H2669" s="67"/>
      <c r="I2669" s="68"/>
      <c r="J2669" s="69"/>
      <c r="K2669" s="69"/>
      <c r="L2669" s="69"/>
      <c r="M2669" s="69"/>
      <c r="N2669" s="69"/>
      <c r="O2669" s="35"/>
      <c r="P2669" s="35" t="s">
        <v>26441</v>
      </c>
      <c r="Q2669" s="36">
        <v>1</v>
      </c>
      <c r="R2669" s="35" t="s">
        <v>9849</v>
      </c>
      <c r="S2669" s="35" t="s">
        <v>28503</v>
      </c>
      <c r="T2669" s="35">
        <v>0</v>
      </c>
      <c r="U2669" s="35">
        <v>0</v>
      </c>
      <c r="V2669" s="36">
        <v>1</v>
      </c>
      <c r="W2669" s="36">
        <v>1</v>
      </c>
      <c r="X2669" s="37" t="s">
        <v>65</v>
      </c>
    </row>
    <row r="2670" spans="1:24" ht="24" customHeight="1" x14ac:dyDescent="0.2">
      <c r="A2670" s="50" t="s">
        <v>5052</v>
      </c>
      <c r="B2670" s="60" t="s">
        <v>5139</v>
      </c>
      <c r="C2670" s="76" t="s">
        <v>5139</v>
      </c>
      <c r="D2670" s="61" t="s">
        <v>5140</v>
      </c>
      <c r="E2670" s="53">
        <v>38853.47</v>
      </c>
      <c r="F2670" s="26">
        <v>0.21</v>
      </c>
      <c r="G2670" s="53">
        <v>63467.137999999999</v>
      </c>
      <c r="H2670" s="67"/>
      <c r="I2670" s="68"/>
      <c r="J2670" s="69"/>
      <c r="K2670" s="69"/>
      <c r="L2670" s="69"/>
      <c r="M2670" s="69"/>
      <c r="N2670" s="69"/>
      <c r="O2670" s="35"/>
      <c r="P2670" s="35" t="s">
        <v>26442</v>
      </c>
      <c r="Q2670" s="36">
        <v>1</v>
      </c>
      <c r="R2670" s="35" t="s">
        <v>9849</v>
      </c>
      <c r="S2670" s="35" t="s">
        <v>28503</v>
      </c>
      <c r="T2670" s="35">
        <v>0</v>
      </c>
      <c r="U2670" s="35">
        <v>0</v>
      </c>
      <c r="V2670" s="36">
        <v>1</v>
      </c>
      <c r="W2670" s="36">
        <v>1</v>
      </c>
      <c r="X2670" s="37" t="s">
        <v>65</v>
      </c>
    </row>
    <row r="2671" spans="1:24" ht="24" customHeight="1" x14ac:dyDescent="0.2">
      <c r="A2671" s="50" t="s">
        <v>5052</v>
      </c>
      <c r="B2671" s="60" t="s">
        <v>5141</v>
      </c>
      <c r="C2671" s="76" t="s">
        <v>5141</v>
      </c>
      <c r="D2671" s="61" t="s">
        <v>5142</v>
      </c>
      <c r="E2671" s="53">
        <v>38853.47</v>
      </c>
      <c r="F2671" s="26">
        <v>0.21</v>
      </c>
      <c r="G2671" s="53">
        <v>63467.137999999999</v>
      </c>
      <c r="H2671" s="67"/>
      <c r="I2671" s="68"/>
      <c r="J2671" s="69"/>
      <c r="K2671" s="69"/>
      <c r="L2671" s="69"/>
      <c r="M2671" s="69"/>
      <c r="N2671" s="69"/>
      <c r="O2671" s="35"/>
      <c r="P2671" s="35" t="s">
        <v>26443</v>
      </c>
      <c r="Q2671" s="36">
        <v>1</v>
      </c>
      <c r="R2671" s="35" t="s">
        <v>9849</v>
      </c>
      <c r="S2671" s="35" t="s">
        <v>28503</v>
      </c>
      <c r="T2671" s="35">
        <v>0</v>
      </c>
      <c r="U2671" s="35">
        <v>0</v>
      </c>
      <c r="V2671" s="36">
        <v>1</v>
      </c>
      <c r="W2671" s="36">
        <v>1</v>
      </c>
      <c r="X2671" s="37" t="s">
        <v>65</v>
      </c>
    </row>
    <row r="2672" spans="1:24" ht="24" customHeight="1" x14ac:dyDescent="0.2">
      <c r="A2672" s="50" t="s">
        <v>5052</v>
      </c>
      <c r="B2672" s="60" t="s">
        <v>5143</v>
      </c>
      <c r="C2672" s="76" t="s">
        <v>5143</v>
      </c>
      <c r="D2672" s="61" t="s">
        <v>5144</v>
      </c>
      <c r="E2672" s="53">
        <v>38853.47</v>
      </c>
      <c r="F2672" s="26">
        <v>0.21</v>
      </c>
      <c r="G2672" s="53">
        <v>63467.137999999999</v>
      </c>
      <c r="H2672" s="67"/>
      <c r="I2672" s="68"/>
      <c r="J2672" s="69"/>
      <c r="K2672" s="69"/>
      <c r="L2672" s="69"/>
      <c r="M2672" s="69"/>
      <c r="N2672" s="69"/>
      <c r="O2672" s="35"/>
      <c r="P2672" s="35" t="s">
        <v>26444</v>
      </c>
      <c r="Q2672" s="36">
        <v>1</v>
      </c>
      <c r="R2672" s="35" t="s">
        <v>9849</v>
      </c>
      <c r="S2672" s="35" t="s">
        <v>28503</v>
      </c>
      <c r="T2672" s="35">
        <v>0</v>
      </c>
      <c r="U2672" s="35">
        <v>0</v>
      </c>
      <c r="V2672" s="36">
        <v>1</v>
      </c>
      <c r="W2672" s="36">
        <v>1</v>
      </c>
      <c r="X2672" s="37" t="s">
        <v>65</v>
      </c>
    </row>
    <row r="2673" spans="1:24" ht="24" customHeight="1" x14ac:dyDescent="0.2">
      <c r="A2673" s="50" t="s">
        <v>5052</v>
      </c>
      <c r="B2673" s="60" t="s">
        <v>5145</v>
      </c>
      <c r="C2673" s="76" t="s">
        <v>5145</v>
      </c>
      <c r="D2673" s="61" t="s">
        <v>5146</v>
      </c>
      <c r="E2673" s="53">
        <v>38853.47</v>
      </c>
      <c r="F2673" s="26">
        <v>0.21</v>
      </c>
      <c r="G2673" s="53">
        <v>63467.137999999999</v>
      </c>
      <c r="H2673" s="67"/>
      <c r="I2673" s="68"/>
      <c r="J2673" s="69"/>
      <c r="K2673" s="69"/>
      <c r="L2673" s="69"/>
      <c r="M2673" s="69"/>
      <c r="N2673" s="69"/>
      <c r="O2673" s="35"/>
      <c r="P2673" s="35" t="s">
        <v>26445</v>
      </c>
      <c r="Q2673" s="36">
        <v>1</v>
      </c>
      <c r="R2673" s="35" t="s">
        <v>9849</v>
      </c>
      <c r="S2673" s="35" t="s">
        <v>28503</v>
      </c>
      <c r="T2673" s="35">
        <v>0</v>
      </c>
      <c r="U2673" s="35">
        <v>0</v>
      </c>
      <c r="V2673" s="36">
        <v>1</v>
      </c>
      <c r="W2673" s="36">
        <v>1</v>
      </c>
      <c r="X2673" s="37" t="s">
        <v>65</v>
      </c>
    </row>
    <row r="2674" spans="1:24" ht="24" customHeight="1" x14ac:dyDescent="0.2">
      <c r="A2674" s="50" t="s">
        <v>5052</v>
      </c>
      <c r="B2674" s="60" t="s">
        <v>5147</v>
      </c>
      <c r="C2674" s="76" t="s">
        <v>5147</v>
      </c>
      <c r="D2674" s="61" t="s">
        <v>5148</v>
      </c>
      <c r="E2674" s="53">
        <v>36910.699999999997</v>
      </c>
      <c r="F2674" s="26">
        <v>0.21</v>
      </c>
      <c r="G2674" s="53">
        <v>60293.635000000002</v>
      </c>
      <c r="H2674" s="67"/>
      <c r="I2674" s="68"/>
      <c r="J2674" s="69"/>
      <c r="K2674" s="69"/>
      <c r="L2674" s="69"/>
      <c r="M2674" s="69"/>
      <c r="N2674" s="69"/>
      <c r="O2674" s="35"/>
      <c r="P2674" s="35" t="s">
        <v>65</v>
      </c>
      <c r="Q2674" s="36">
        <v>1</v>
      </c>
      <c r="R2674" s="35" t="s">
        <v>9849</v>
      </c>
      <c r="S2674" s="35" t="s">
        <v>28503</v>
      </c>
      <c r="T2674" s="35">
        <v>0</v>
      </c>
      <c r="U2674" s="35">
        <v>0</v>
      </c>
      <c r="V2674" s="36">
        <v>1</v>
      </c>
      <c r="W2674" s="36">
        <v>1</v>
      </c>
      <c r="X2674" s="37" t="s">
        <v>65</v>
      </c>
    </row>
    <row r="2675" spans="1:24" ht="24" customHeight="1" x14ac:dyDescent="0.2">
      <c r="A2675" s="50" t="s">
        <v>5052</v>
      </c>
      <c r="B2675" s="60" t="s">
        <v>5149</v>
      </c>
      <c r="C2675" s="76" t="s">
        <v>5149</v>
      </c>
      <c r="D2675" s="61" t="s">
        <v>5150</v>
      </c>
      <c r="E2675" s="53">
        <v>101223.11</v>
      </c>
      <c r="F2675" s="26">
        <v>0.21</v>
      </c>
      <c r="G2675" s="53">
        <v>165347.95199999999</v>
      </c>
      <c r="H2675" s="67"/>
      <c r="I2675" s="68"/>
      <c r="J2675" s="69"/>
      <c r="K2675" s="69"/>
      <c r="L2675" s="69"/>
      <c r="M2675" s="69"/>
      <c r="N2675" s="69"/>
      <c r="O2675" s="35"/>
      <c r="P2675" s="35" t="s">
        <v>26446</v>
      </c>
      <c r="Q2675" s="36">
        <v>1</v>
      </c>
      <c r="R2675" s="35" t="s">
        <v>9849</v>
      </c>
      <c r="S2675" s="35" t="s">
        <v>28503</v>
      </c>
      <c r="T2675" s="35">
        <v>0</v>
      </c>
      <c r="U2675" s="35">
        <v>0</v>
      </c>
      <c r="V2675" s="36">
        <v>1</v>
      </c>
      <c r="W2675" s="36">
        <v>1</v>
      </c>
      <c r="X2675" s="37" t="s">
        <v>65</v>
      </c>
    </row>
    <row r="2676" spans="1:24" ht="24" customHeight="1" x14ac:dyDescent="0.2">
      <c r="A2676" s="50" t="s">
        <v>5052</v>
      </c>
      <c r="B2676" s="60" t="s">
        <v>5151</v>
      </c>
      <c r="C2676" s="76" t="s">
        <v>5151</v>
      </c>
      <c r="D2676" s="61" t="s">
        <v>5152</v>
      </c>
      <c r="E2676" s="53">
        <v>147233.82999999999</v>
      </c>
      <c r="F2676" s="26">
        <v>0.21</v>
      </c>
      <c r="G2676" s="53">
        <v>240506.46100000001</v>
      </c>
      <c r="H2676" s="67"/>
      <c r="I2676" s="68"/>
      <c r="J2676" s="69"/>
      <c r="K2676" s="69"/>
      <c r="L2676" s="69"/>
      <c r="M2676" s="69"/>
      <c r="N2676" s="69"/>
      <c r="O2676" s="35"/>
      <c r="P2676" s="35" t="s">
        <v>26447</v>
      </c>
      <c r="Q2676" s="36">
        <v>1</v>
      </c>
      <c r="R2676" s="35" t="s">
        <v>9849</v>
      </c>
      <c r="S2676" s="35" t="s">
        <v>28503</v>
      </c>
      <c r="T2676" s="35">
        <v>0</v>
      </c>
      <c r="U2676" s="35">
        <v>0</v>
      </c>
      <c r="V2676" s="36">
        <v>1</v>
      </c>
      <c r="W2676" s="36">
        <v>1</v>
      </c>
      <c r="X2676" s="37" t="s">
        <v>65</v>
      </c>
    </row>
    <row r="2677" spans="1:24" ht="24" customHeight="1" x14ac:dyDescent="0.2">
      <c r="A2677" s="50" t="s">
        <v>5052</v>
      </c>
      <c r="B2677" s="60" t="s">
        <v>5153</v>
      </c>
      <c r="C2677" s="76" t="s">
        <v>5153</v>
      </c>
      <c r="D2677" s="61" t="s">
        <v>5154</v>
      </c>
      <c r="E2677" s="53">
        <v>147233.82999999999</v>
      </c>
      <c r="F2677" s="26">
        <v>0.21</v>
      </c>
      <c r="G2677" s="53">
        <v>240506.46100000001</v>
      </c>
      <c r="H2677" s="67"/>
      <c r="I2677" s="68"/>
      <c r="J2677" s="69"/>
      <c r="K2677" s="69"/>
      <c r="L2677" s="69"/>
      <c r="M2677" s="69"/>
      <c r="N2677" s="69"/>
      <c r="O2677" s="35"/>
      <c r="P2677" s="35" t="s">
        <v>26448</v>
      </c>
      <c r="Q2677" s="36">
        <v>1</v>
      </c>
      <c r="R2677" s="35" t="s">
        <v>9849</v>
      </c>
      <c r="S2677" s="35" t="s">
        <v>28503</v>
      </c>
      <c r="T2677" s="35">
        <v>0</v>
      </c>
      <c r="U2677" s="35">
        <v>0</v>
      </c>
      <c r="V2677" s="36">
        <v>1</v>
      </c>
      <c r="W2677" s="36">
        <v>1</v>
      </c>
      <c r="X2677" s="37" t="s">
        <v>65</v>
      </c>
    </row>
    <row r="2678" spans="1:24" ht="24" customHeight="1" x14ac:dyDescent="0.2">
      <c r="A2678" s="50" t="s">
        <v>5052</v>
      </c>
      <c r="B2678" s="60" t="s">
        <v>5155</v>
      </c>
      <c r="C2678" s="76" t="s">
        <v>5155</v>
      </c>
      <c r="D2678" s="61" t="s">
        <v>5156</v>
      </c>
      <c r="E2678" s="53">
        <v>147233.82999999999</v>
      </c>
      <c r="F2678" s="26">
        <v>0.21</v>
      </c>
      <c r="G2678" s="53">
        <v>240506.46100000001</v>
      </c>
      <c r="H2678" s="67"/>
      <c r="I2678" s="68"/>
      <c r="J2678" s="69"/>
      <c r="K2678" s="69"/>
      <c r="L2678" s="69"/>
      <c r="M2678" s="69"/>
      <c r="N2678" s="69"/>
      <c r="O2678" s="35"/>
      <c r="P2678" s="35" t="s">
        <v>26449</v>
      </c>
      <c r="Q2678" s="36">
        <v>1</v>
      </c>
      <c r="R2678" s="35" t="s">
        <v>9849</v>
      </c>
      <c r="S2678" s="35" t="s">
        <v>28503</v>
      </c>
      <c r="T2678" s="35">
        <v>0</v>
      </c>
      <c r="U2678" s="35">
        <v>0</v>
      </c>
      <c r="V2678" s="36">
        <v>1</v>
      </c>
      <c r="W2678" s="36">
        <v>1</v>
      </c>
      <c r="X2678" s="37" t="s">
        <v>65</v>
      </c>
    </row>
    <row r="2679" spans="1:24" ht="24" customHeight="1" x14ac:dyDescent="0.2">
      <c r="A2679" s="50" t="s">
        <v>5052</v>
      </c>
      <c r="B2679" s="60" t="s">
        <v>5157</v>
      </c>
      <c r="C2679" s="76" t="s">
        <v>5157</v>
      </c>
      <c r="D2679" s="61" t="s">
        <v>5158</v>
      </c>
      <c r="E2679" s="53">
        <v>36808.53</v>
      </c>
      <c r="F2679" s="26">
        <v>0.21</v>
      </c>
      <c r="G2679" s="53">
        <v>60126.739000000001</v>
      </c>
      <c r="H2679" s="67"/>
      <c r="I2679" s="68"/>
      <c r="J2679" s="69"/>
      <c r="K2679" s="69"/>
      <c r="L2679" s="69"/>
      <c r="M2679" s="69"/>
      <c r="N2679" s="69"/>
      <c r="O2679" s="35"/>
      <c r="P2679" s="35" t="s">
        <v>26450</v>
      </c>
      <c r="Q2679" s="36">
        <v>1</v>
      </c>
      <c r="R2679" s="35" t="s">
        <v>9849</v>
      </c>
      <c r="S2679" s="35" t="s">
        <v>28503</v>
      </c>
      <c r="T2679" s="35">
        <v>0</v>
      </c>
      <c r="U2679" s="35">
        <v>0</v>
      </c>
      <c r="V2679" s="36">
        <v>1</v>
      </c>
      <c r="W2679" s="36">
        <v>1</v>
      </c>
      <c r="X2679" s="37" t="s">
        <v>65</v>
      </c>
    </row>
    <row r="2680" spans="1:24" ht="24" customHeight="1" x14ac:dyDescent="0.2">
      <c r="A2680" s="50" t="s">
        <v>5052</v>
      </c>
      <c r="B2680" s="60" t="s">
        <v>5161</v>
      </c>
      <c r="C2680" s="76" t="s">
        <v>5161</v>
      </c>
      <c r="D2680" s="61" t="s">
        <v>5162</v>
      </c>
      <c r="E2680" s="53">
        <v>296767.88</v>
      </c>
      <c r="F2680" s="26">
        <v>0.21</v>
      </c>
      <c r="G2680" s="53">
        <v>484770.33399999997</v>
      </c>
      <c r="H2680" s="67"/>
      <c r="I2680" s="68"/>
      <c r="J2680" s="69"/>
      <c r="K2680" s="69"/>
      <c r="L2680" s="69"/>
      <c r="M2680" s="69"/>
      <c r="N2680" s="69"/>
      <c r="O2680" s="35"/>
      <c r="P2680" s="35" t="s">
        <v>26451</v>
      </c>
      <c r="Q2680" s="36">
        <v>1</v>
      </c>
      <c r="R2680" s="35" t="s">
        <v>9849</v>
      </c>
      <c r="S2680" s="35" t="s">
        <v>28504</v>
      </c>
      <c r="T2680" s="35">
        <v>0</v>
      </c>
      <c r="U2680" s="35">
        <v>0</v>
      </c>
      <c r="V2680" s="36">
        <v>1</v>
      </c>
      <c r="W2680" s="36">
        <v>1</v>
      </c>
      <c r="X2680" s="37" t="s">
        <v>65</v>
      </c>
    </row>
    <row r="2681" spans="1:24" ht="24" customHeight="1" x14ac:dyDescent="0.2">
      <c r="A2681" s="50" t="s">
        <v>5052</v>
      </c>
      <c r="B2681" s="60" t="s">
        <v>5163</v>
      </c>
      <c r="C2681" s="76" t="s">
        <v>5163</v>
      </c>
      <c r="D2681" s="61" t="s">
        <v>5164</v>
      </c>
      <c r="E2681" s="53">
        <v>549825.68000000005</v>
      </c>
      <c r="F2681" s="26">
        <v>0.21</v>
      </c>
      <c r="G2681" s="53">
        <v>898140.25100000005</v>
      </c>
      <c r="H2681" s="67"/>
      <c r="I2681" s="68"/>
      <c r="J2681" s="69"/>
      <c r="K2681" s="69"/>
      <c r="L2681" s="69"/>
      <c r="M2681" s="69"/>
      <c r="N2681" s="69"/>
      <c r="O2681" s="35"/>
      <c r="P2681" s="35" t="s">
        <v>26452</v>
      </c>
      <c r="Q2681" s="36">
        <v>1</v>
      </c>
      <c r="R2681" s="35" t="s">
        <v>9849</v>
      </c>
      <c r="S2681" s="35" t="s">
        <v>28504</v>
      </c>
      <c r="T2681" s="35">
        <v>0</v>
      </c>
      <c r="U2681" s="35">
        <v>0</v>
      </c>
      <c r="V2681" s="36">
        <v>1</v>
      </c>
      <c r="W2681" s="36">
        <v>1</v>
      </c>
      <c r="X2681" s="37" t="s">
        <v>65</v>
      </c>
    </row>
    <row r="2682" spans="1:24" ht="24" customHeight="1" x14ac:dyDescent="0.2">
      <c r="A2682" s="50" t="s">
        <v>5052</v>
      </c>
      <c r="B2682" s="60" t="s">
        <v>24061</v>
      </c>
      <c r="C2682" s="76" t="s">
        <v>24061</v>
      </c>
      <c r="D2682" s="61" t="s">
        <v>24061</v>
      </c>
      <c r="E2682" s="53">
        <v>549825.68000000005</v>
      </c>
      <c r="F2682" s="26">
        <v>0.21</v>
      </c>
      <c r="G2682" s="53">
        <v>898140.25100000005</v>
      </c>
      <c r="H2682" s="67"/>
      <c r="I2682" s="68"/>
      <c r="J2682" s="69"/>
      <c r="K2682" s="69"/>
      <c r="L2682" s="69"/>
      <c r="M2682" s="69"/>
      <c r="N2682" s="69"/>
      <c r="O2682" s="35"/>
      <c r="P2682" s="35" t="s">
        <v>65</v>
      </c>
      <c r="Q2682" s="36">
        <v>1</v>
      </c>
      <c r="R2682" s="35" t="s">
        <v>27</v>
      </c>
      <c r="S2682" s="35" t="s">
        <v>28503</v>
      </c>
      <c r="T2682" s="35">
        <v>0</v>
      </c>
      <c r="U2682" s="35">
        <v>0</v>
      </c>
      <c r="V2682" s="36" t="e">
        <v>#N/A</v>
      </c>
      <c r="W2682" s="36" t="e">
        <v>#N/A</v>
      </c>
      <c r="X2682" s="37" t="s">
        <v>65</v>
      </c>
    </row>
    <row r="2683" spans="1:24" ht="24" customHeight="1" x14ac:dyDescent="0.2">
      <c r="A2683" s="50" t="s">
        <v>5052</v>
      </c>
      <c r="B2683" s="60" t="s">
        <v>5165</v>
      </c>
      <c r="C2683" s="76" t="s">
        <v>5165</v>
      </c>
      <c r="D2683" s="61" t="s">
        <v>5166</v>
      </c>
      <c r="E2683" s="53">
        <v>220850.52</v>
      </c>
      <c r="F2683" s="26">
        <v>0.21</v>
      </c>
      <c r="G2683" s="53">
        <v>360759.32199999999</v>
      </c>
      <c r="H2683" s="67"/>
      <c r="I2683" s="68"/>
      <c r="J2683" s="69"/>
      <c r="K2683" s="69"/>
      <c r="L2683" s="69"/>
      <c r="M2683" s="69"/>
      <c r="N2683" s="69"/>
      <c r="O2683" s="35"/>
      <c r="P2683" s="35" t="s">
        <v>26453</v>
      </c>
      <c r="Q2683" s="36">
        <v>1</v>
      </c>
      <c r="R2683" s="35" t="s">
        <v>9849</v>
      </c>
      <c r="S2683" s="35" t="s">
        <v>28503</v>
      </c>
      <c r="T2683" s="35">
        <v>0</v>
      </c>
      <c r="U2683" s="35">
        <v>0</v>
      </c>
      <c r="V2683" s="36">
        <v>1</v>
      </c>
      <c r="W2683" s="36">
        <v>1</v>
      </c>
      <c r="X2683" s="37" t="s">
        <v>65</v>
      </c>
    </row>
    <row r="2684" spans="1:24" ht="24" customHeight="1" x14ac:dyDescent="0.2">
      <c r="A2684" s="50" t="s">
        <v>5052</v>
      </c>
      <c r="B2684" s="60" t="s">
        <v>5167</v>
      </c>
      <c r="C2684" s="76" t="s">
        <v>5167</v>
      </c>
      <c r="D2684" s="61" t="s">
        <v>5168</v>
      </c>
      <c r="E2684" s="53">
        <v>220850.52</v>
      </c>
      <c r="F2684" s="26">
        <v>0.21</v>
      </c>
      <c r="G2684" s="53">
        <v>360759.32199999999</v>
      </c>
      <c r="H2684" s="67"/>
      <c r="I2684" s="68"/>
      <c r="J2684" s="69"/>
      <c r="K2684" s="69"/>
      <c r="L2684" s="69"/>
      <c r="M2684" s="69"/>
      <c r="N2684" s="69"/>
      <c r="O2684" s="35"/>
      <c r="P2684" s="35" t="s">
        <v>26453</v>
      </c>
      <c r="Q2684" s="36">
        <v>1</v>
      </c>
      <c r="R2684" s="35" t="s">
        <v>9849</v>
      </c>
      <c r="S2684" s="35" t="s">
        <v>28503</v>
      </c>
      <c r="T2684" s="35">
        <v>0</v>
      </c>
      <c r="U2684" s="35">
        <v>0</v>
      </c>
      <c r="V2684" s="36">
        <v>1</v>
      </c>
      <c r="W2684" s="36">
        <v>1</v>
      </c>
      <c r="X2684" s="37" t="s">
        <v>65</v>
      </c>
    </row>
    <row r="2685" spans="1:24" ht="24" customHeight="1" x14ac:dyDescent="0.2">
      <c r="A2685" s="50" t="s">
        <v>5052</v>
      </c>
      <c r="B2685" s="60" t="s">
        <v>5169</v>
      </c>
      <c r="C2685" s="76" t="s">
        <v>5169</v>
      </c>
      <c r="D2685" s="61" t="s">
        <v>5168</v>
      </c>
      <c r="E2685" s="53">
        <v>220850.52</v>
      </c>
      <c r="F2685" s="26">
        <v>0.21</v>
      </c>
      <c r="G2685" s="53">
        <v>360759.32199999999</v>
      </c>
      <c r="H2685" s="67"/>
      <c r="I2685" s="68"/>
      <c r="J2685" s="69"/>
      <c r="K2685" s="69"/>
      <c r="L2685" s="69"/>
      <c r="M2685" s="69"/>
      <c r="N2685" s="69"/>
      <c r="O2685" s="35"/>
      <c r="P2685" s="35" t="s">
        <v>26453</v>
      </c>
      <c r="Q2685" s="36">
        <v>1</v>
      </c>
      <c r="R2685" s="35" t="s">
        <v>9849</v>
      </c>
      <c r="S2685" s="35" t="s">
        <v>28503</v>
      </c>
      <c r="T2685" s="35">
        <v>0</v>
      </c>
      <c r="U2685" s="35">
        <v>0</v>
      </c>
      <c r="V2685" s="36">
        <v>1</v>
      </c>
      <c r="W2685" s="36">
        <v>1</v>
      </c>
      <c r="X2685" s="37" t="s">
        <v>65</v>
      </c>
    </row>
    <row r="2686" spans="1:24" ht="24" customHeight="1" x14ac:dyDescent="0.2">
      <c r="A2686" s="50" t="s">
        <v>5052</v>
      </c>
      <c r="B2686" s="60" t="s">
        <v>5170</v>
      </c>
      <c r="C2686" s="76" t="s">
        <v>5170</v>
      </c>
      <c r="D2686" s="61" t="s">
        <v>5171</v>
      </c>
      <c r="E2686" s="53">
        <v>220850.52</v>
      </c>
      <c r="F2686" s="26">
        <v>0.21</v>
      </c>
      <c r="G2686" s="53">
        <v>360759.32199999999</v>
      </c>
      <c r="H2686" s="67"/>
      <c r="I2686" s="68"/>
      <c r="J2686" s="69"/>
      <c r="K2686" s="69"/>
      <c r="L2686" s="69"/>
      <c r="M2686" s="69"/>
      <c r="N2686" s="69"/>
      <c r="O2686" s="35"/>
      <c r="P2686" s="35" t="s">
        <v>65</v>
      </c>
      <c r="Q2686" s="36">
        <v>1</v>
      </c>
      <c r="R2686" s="35" t="s">
        <v>9849</v>
      </c>
      <c r="S2686" s="35" t="s">
        <v>28503</v>
      </c>
      <c r="T2686" s="35">
        <v>0</v>
      </c>
      <c r="U2686" s="35">
        <v>0</v>
      </c>
      <c r="V2686" s="36">
        <v>1</v>
      </c>
      <c r="W2686" s="36">
        <v>1</v>
      </c>
      <c r="X2686" s="37" t="s">
        <v>65</v>
      </c>
    </row>
    <row r="2687" spans="1:24" ht="24" customHeight="1" x14ac:dyDescent="0.2">
      <c r="A2687" s="50" t="s">
        <v>5052</v>
      </c>
      <c r="B2687" s="60" t="s">
        <v>5172</v>
      </c>
      <c r="C2687" s="76" t="s">
        <v>5172</v>
      </c>
      <c r="D2687" s="61" t="s">
        <v>5173</v>
      </c>
      <c r="E2687" s="53">
        <v>220850.52</v>
      </c>
      <c r="F2687" s="26">
        <v>0.21</v>
      </c>
      <c r="G2687" s="53">
        <v>360759.32199999999</v>
      </c>
      <c r="H2687" s="67"/>
      <c r="I2687" s="68"/>
      <c r="J2687" s="69"/>
      <c r="K2687" s="69"/>
      <c r="L2687" s="69"/>
      <c r="M2687" s="69"/>
      <c r="N2687" s="69"/>
      <c r="O2687" s="35"/>
      <c r="P2687" s="35" t="s">
        <v>26454</v>
      </c>
      <c r="Q2687" s="36">
        <v>1</v>
      </c>
      <c r="R2687" s="35" t="s">
        <v>9849</v>
      </c>
      <c r="S2687" s="35" t="s">
        <v>28503</v>
      </c>
      <c r="T2687" s="35">
        <v>0</v>
      </c>
      <c r="U2687" s="35">
        <v>0</v>
      </c>
      <c r="V2687" s="36">
        <v>1</v>
      </c>
      <c r="W2687" s="36">
        <v>1</v>
      </c>
      <c r="X2687" s="37" t="s">
        <v>65</v>
      </c>
    </row>
    <row r="2688" spans="1:24" ht="24" customHeight="1" x14ac:dyDescent="0.2">
      <c r="A2688" s="50" t="s">
        <v>5052</v>
      </c>
      <c r="B2688" s="60" t="s">
        <v>5174</v>
      </c>
      <c r="C2688" s="76" t="s">
        <v>5174</v>
      </c>
      <c r="D2688" s="61" t="s">
        <v>5175</v>
      </c>
      <c r="E2688" s="53">
        <v>147233.82999999999</v>
      </c>
      <c r="F2688" s="26">
        <v>0.21</v>
      </c>
      <c r="G2688" s="53">
        <v>240506.46100000001</v>
      </c>
      <c r="H2688" s="67"/>
      <c r="I2688" s="68"/>
      <c r="J2688" s="69"/>
      <c r="K2688" s="69"/>
      <c r="L2688" s="69"/>
      <c r="M2688" s="69"/>
      <c r="N2688" s="69"/>
      <c r="O2688" s="35"/>
      <c r="P2688" s="35" t="s">
        <v>26455</v>
      </c>
      <c r="Q2688" s="36">
        <v>1</v>
      </c>
      <c r="R2688" s="35" t="s">
        <v>9849</v>
      </c>
      <c r="S2688" s="35" t="s">
        <v>28503</v>
      </c>
      <c r="T2688" s="35">
        <v>0</v>
      </c>
      <c r="U2688" s="35">
        <v>0</v>
      </c>
      <c r="V2688" s="36">
        <v>1</v>
      </c>
      <c r="W2688" s="36">
        <v>1</v>
      </c>
      <c r="X2688" s="37" t="s">
        <v>65</v>
      </c>
    </row>
    <row r="2689" spans="1:24" ht="24" customHeight="1" x14ac:dyDescent="0.2">
      <c r="A2689" s="50" t="s">
        <v>5052</v>
      </c>
      <c r="B2689" s="60" t="s">
        <v>5176</v>
      </c>
      <c r="C2689" s="76" t="s">
        <v>5176</v>
      </c>
      <c r="D2689" s="61" t="s">
        <v>5177</v>
      </c>
      <c r="E2689" s="53">
        <v>147233.82999999999</v>
      </c>
      <c r="F2689" s="26">
        <v>0.21</v>
      </c>
      <c r="G2689" s="53">
        <v>240506.46100000001</v>
      </c>
      <c r="H2689" s="67"/>
      <c r="I2689" s="68"/>
      <c r="J2689" s="69"/>
      <c r="K2689" s="69"/>
      <c r="L2689" s="69"/>
      <c r="M2689" s="69"/>
      <c r="N2689" s="69"/>
      <c r="O2689" s="35"/>
      <c r="P2689" s="35" t="s">
        <v>26456</v>
      </c>
      <c r="Q2689" s="36">
        <v>1</v>
      </c>
      <c r="R2689" s="35" t="s">
        <v>9849</v>
      </c>
      <c r="S2689" s="35" t="s">
        <v>28503</v>
      </c>
      <c r="T2689" s="35">
        <v>0</v>
      </c>
      <c r="U2689" s="35">
        <v>0</v>
      </c>
      <c r="V2689" s="36">
        <v>1</v>
      </c>
      <c r="W2689" s="36">
        <v>1</v>
      </c>
      <c r="X2689" s="37" t="s">
        <v>65</v>
      </c>
    </row>
    <row r="2690" spans="1:24" ht="24" customHeight="1" x14ac:dyDescent="0.2">
      <c r="A2690" s="50" t="s">
        <v>5052</v>
      </c>
      <c r="B2690" s="60" t="s">
        <v>5178</v>
      </c>
      <c r="C2690" s="76" t="s">
        <v>5178</v>
      </c>
      <c r="D2690" s="61" t="s">
        <v>5179</v>
      </c>
      <c r="E2690" s="53">
        <v>296767.88</v>
      </c>
      <c r="F2690" s="26">
        <v>0.21</v>
      </c>
      <c r="G2690" s="53">
        <v>484770.33399999997</v>
      </c>
      <c r="H2690" s="67"/>
      <c r="I2690" s="68"/>
      <c r="J2690" s="69"/>
      <c r="K2690" s="69"/>
      <c r="L2690" s="69"/>
      <c r="M2690" s="69"/>
      <c r="N2690" s="69"/>
      <c r="O2690" s="35"/>
      <c r="P2690" s="35" t="s">
        <v>26457</v>
      </c>
      <c r="Q2690" s="36">
        <v>1</v>
      </c>
      <c r="R2690" s="35" t="s">
        <v>9849</v>
      </c>
      <c r="S2690" s="35" t="s">
        <v>28504</v>
      </c>
      <c r="T2690" s="35">
        <v>0</v>
      </c>
      <c r="U2690" s="35">
        <v>0</v>
      </c>
      <c r="V2690" s="36">
        <v>1</v>
      </c>
      <c r="W2690" s="36">
        <v>1</v>
      </c>
      <c r="X2690" s="37" t="s">
        <v>65</v>
      </c>
    </row>
    <row r="2691" spans="1:24" ht="24" customHeight="1" x14ac:dyDescent="0.2">
      <c r="A2691" s="50" t="s">
        <v>5052</v>
      </c>
      <c r="B2691" s="60" t="s">
        <v>5180</v>
      </c>
      <c r="C2691" s="76" t="s">
        <v>5180</v>
      </c>
      <c r="D2691" s="61" t="s">
        <v>5181</v>
      </c>
      <c r="E2691" s="53">
        <v>296767.88</v>
      </c>
      <c r="F2691" s="26">
        <v>0.21</v>
      </c>
      <c r="G2691" s="53">
        <v>484770.33399999997</v>
      </c>
      <c r="H2691" s="67"/>
      <c r="I2691" s="68"/>
      <c r="J2691" s="69"/>
      <c r="K2691" s="69"/>
      <c r="L2691" s="69"/>
      <c r="M2691" s="69"/>
      <c r="N2691" s="69"/>
      <c r="O2691" s="35"/>
      <c r="P2691" s="35" t="s">
        <v>26458</v>
      </c>
      <c r="Q2691" s="36">
        <v>1</v>
      </c>
      <c r="R2691" s="35" t="s">
        <v>9849</v>
      </c>
      <c r="S2691" s="35" t="s">
        <v>28504</v>
      </c>
      <c r="T2691" s="35">
        <v>0</v>
      </c>
      <c r="U2691" s="35">
        <v>0</v>
      </c>
      <c r="V2691" s="36">
        <v>1</v>
      </c>
      <c r="W2691" s="36">
        <v>1</v>
      </c>
      <c r="X2691" s="37" t="s">
        <v>65</v>
      </c>
    </row>
    <row r="2692" spans="1:24" ht="24" customHeight="1" x14ac:dyDescent="0.2">
      <c r="A2692" s="50" t="s">
        <v>5052</v>
      </c>
      <c r="B2692" s="60" t="s">
        <v>5182</v>
      </c>
      <c r="C2692" s="76" t="s">
        <v>5182</v>
      </c>
      <c r="D2692" s="61" t="s">
        <v>5183</v>
      </c>
      <c r="E2692" s="53">
        <v>475315.38</v>
      </c>
      <c r="F2692" s="26">
        <v>0.21</v>
      </c>
      <c r="G2692" s="53">
        <v>776427.67</v>
      </c>
      <c r="H2692" s="67"/>
      <c r="I2692" s="68"/>
      <c r="J2692" s="69"/>
      <c r="K2692" s="69"/>
      <c r="L2692" s="69"/>
      <c r="M2692" s="69"/>
      <c r="N2692" s="69"/>
      <c r="O2692" s="35"/>
      <c r="P2692" s="35" t="s">
        <v>26459</v>
      </c>
      <c r="Q2692" s="36">
        <v>1</v>
      </c>
      <c r="R2692" s="35" t="s">
        <v>9849</v>
      </c>
      <c r="S2692" s="35" t="s">
        <v>28504</v>
      </c>
      <c r="T2692" s="35">
        <v>0</v>
      </c>
      <c r="U2692" s="35">
        <v>0</v>
      </c>
      <c r="V2692" s="36">
        <v>1</v>
      </c>
      <c r="W2692" s="36">
        <v>1</v>
      </c>
      <c r="X2692" s="37" t="s">
        <v>65</v>
      </c>
    </row>
    <row r="2693" spans="1:24" ht="24" customHeight="1" x14ac:dyDescent="0.2">
      <c r="A2693" s="50" t="s">
        <v>5052</v>
      </c>
      <c r="B2693" s="60" t="s">
        <v>24062</v>
      </c>
      <c r="C2693" s="76" t="s">
        <v>24062</v>
      </c>
      <c r="D2693" s="61" t="s">
        <v>24063</v>
      </c>
      <c r="E2693" s="53">
        <v>4795127.54</v>
      </c>
      <c r="F2693" s="26">
        <v>0.105</v>
      </c>
      <c r="G2693" s="53">
        <v>7153131.5089999996</v>
      </c>
      <c r="H2693" s="67"/>
      <c r="I2693" s="68"/>
      <c r="J2693" s="69"/>
      <c r="K2693" s="69"/>
      <c r="L2693" s="69"/>
      <c r="M2693" s="69"/>
      <c r="N2693" s="69"/>
      <c r="O2693" s="35"/>
      <c r="P2693" s="35" t="s">
        <v>65</v>
      </c>
      <c r="Q2693" s="36">
        <v>1</v>
      </c>
      <c r="R2693" s="35" t="s">
        <v>27</v>
      </c>
      <c r="S2693" s="35" t="s">
        <v>28504</v>
      </c>
      <c r="T2693" s="35">
        <v>0</v>
      </c>
      <c r="U2693" s="35">
        <v>0</v>
      </c>
      <c r="V2693" s="36" t="e">
        <v>#N/A</v>
      </c>
      <c r="W2693" s="36" t="e">
        <v>#N/A</v>
      </c>
      <c r="X2693" s="37" t="s">
        <v>65</v>
      </c>
    </row>
    <row r="2694" spans="1:24" ht="24" customHeight="1" x14ac:dyDescent="0.2">
      <c r="A2694" s="50" t="s">
        <v>5052</v>
      </c>
      <c r="B2694" s="60" t="s">
        <v>5184</v>
      </c>
      <c r="C2694" s="76" t="s">
        <v>5184</v>
      </c>
      <c r="D2694" s="61" t="s">
        <v>5185</v>
      </c>
      <c r="E2694" s="53">
        <v>49077.85</v>
      </c>
      <c r="F2694" s="26">
        <v>0.21</v>
      </c>
      <c r="G2694" s="53">
        <v>80168.671000000002</v>
      </c>
      <c r="H2694" s="67"/>
      <c r="I2694" s="68"/>
      <c r="J2694" s="69"/>
      <c r="K2694" s="69"/>
      <c r="L2694" s="69"/>
      <c r="M2694" s="69"/>
      <c r="N2694" s="69"/>
      <c r="O2694" s="35"/>
      <c r="P2694" s="35" t="s">
        <v>26460</v>
      </c>
      <c r="Q2694" s="36">
        <v>1</v>
      </c>
      <c r="R2694" s="35" t="s">
        <v>27</v>
      </c>
      <c r="S2694" s="35" t="s">
        <v>28503</v>
      </c>
      <c r="T2694" s="35">
        <v>0</v>
      </c>
      <c r="U2694" s="35">
        <v>0</v>
      </c>
      <c r="V2694" s="36">
        <v>1</v>
      </c>
      <c r="W2694" s="36">
        <v>1</v>
      </c>
      <c r="X2694" s="37" t="s">
        <v>65</v>
      </c>
    </row>
    <row r="2695" spans="1:24" ht="24" customHeight="1" x14ac:dyDescent="0.2">
      <c r="A2695" s="50" t="s">
        <v>5052</v>
      </c>
      <c r="B2695" s="60" t="s">
        <v>5186</v>
      </c>
      <c r="C2695" s="76" t="s">
        <v>5186</v>
      </c>
      <c r="D2695" s="61" t="s">
        <v>5187</v>
      </c>
      <c r="E2695" s="53">
        <v>49077.85</v>
      </c>
      <c r="F2695" s="26">
        <v>0.21</v>
      </c>
      <c r="G2695" s="53">
        <v>80168.671000000002</v>
      </c>
      <c r="H2695" s="67"/>
      <c r="I2695" s="68"/>
      <c r="J2695" s="69"/>
      <c r="K2695" s="69"/>
      <c r="L2695" s="69"/>
      <c r="M2695" s="69"/>
      <c r="N2695" s="69"/>
      <c r="O2695" s="35"/>
      <c r="P2695" s="35" t="s">
        <v>65</v>
      </c>
      <c r="Q2695" s="36">
        <v>1</v>
      </c>
      <c r="R2695" s="35" t="s">
        <v>27</v>
      </c>
      <c r="S2695" s="35" t="s">
        <v>28503</v>
      </c>
      <c r="T2695" s="35">
        <v>0</v>
      </c>
      <c r="U2695" s="35">
        <v>0</v>
      </c>
      <c r="V2695" s="36">
        <v>1</v>
      </c>
      <c r="W2695" s="36">
        <v>1</v>
      </c>
      <c r="X2695" s="37" t="s">
        <v>65</v>
      </c>
    </row>
    <row r="2696" spans="1:24" ht="24" customHeight="1" x14ac:dyDescent="0.2">
      <c r="A2696" s="50" t="s">
        <v>5052</v>
      </c>
      <c r="B2696" s="60" t="s">
        <v>5188</v>
      </c>
      <c r="C2696" s="76" t="s">
        <v>5188</v>
      </c>
      <c r="D2696" s="61" t="s">
        <v>5189</v>
      </c>
      <c r="E2696" s="53">
        <v>49077.85</v>
      </c>
      <c r="F2696" s="26">
        <v>0.21</v>
      </c>
      <c r="G2696" s="53">
        <v>80168.671000000002</v>
      </c>
      <c r="H2696" s="67"/>
      <c r="I2696" s="68"/>
      <c r="J2696" s="69"/>
      <c r="K2696" s="69"/>
      <c r="L2696" s="69"/>
      <c r="M2696" s="69"/>
      <c r="N2696" s="69"/>
      <c r="O2696" s="35"/>
      <c r="P2696" s="35" t="s">
        <v>26461</v>
      </c>
      <c r="Q2696" s="36">
        <v>1</v>
      </c>
      <c r="R2696" s="35" t="s">
        <v>27</v>
      </c>
      <c r="S2696" s="35" t="s">
        <v>28503</v>
      </c>
      <c r="T2696" s="35">
        <v>0</v>
      </c>
      <c r="U2696" s="35">
        <v>0</v>
      </c>
      <c r="V2696" s="36">
        <v>1</v>
      </c>
      <c r="W2696" s="36">
        <v>1</v>
      </c>
      <c r="X2696" s="37" t="s">
        <v>65</v>
      </c>
    </row>
    <row r="2697" spans="1:24" ht="24" customHeight="1" x14ac:dyDescent="0.2">
      <c r="A2697" s="50" t="s">
        <v>5052</v>
      </c>
      <c r="B2697" s="60" t="s">
        <v>5190</v>
      </c>
      <c r="C2697" s="76" t="s">
        <v>5190</v>
      </c>
      <c r="D2697" s="61" t="s">
        <v>5191</v>
      </c>
      <c r="E2697" s="53">
        <v>1035131.05</v>
      </c>
      <c r="F2697" s="26">
        <v>0.21</v>
      </c>
      <c r="G2697" s="53">
        <v>1690886.5730000001</v>
      </c>
      <c r="H2697" s="67"/>
      <c r="I2697" s="68"/>
      <c r="J2697" s="69"/>
      <c r="K2697" s="69"/>
      <c r="L2697" s="69"/>
      <c r="M2697" s="69"/>
      <c r="N2697" s="69"/>
      <c r="O2697" s="35"/>
      <c r="P2697" s="35" t="s">
        <v>26462</v>
      </c>
      <c r="Q2697" s="36">
        <v>1</v>
      </c>
      <c r="R2697" s="35" t="s">
        <v>9849</v>
      </c>
      <c r="S2697" s="35" t="s">
        <v>28504</v>
      </c>
      <c r="T2697" s="35">
        <v>0</v>
      </c>
      <c r="U2697" s="35">
        <v>0</v>
      </c>
      <c r="V2697" s="36">
        <v>1</v>
      </c>
      <c r="W2697" s="36">
        <v>1</v>
      </c>
      <c r="X2697" s="37" t="s">
        <v>65</v>
      </c>
    </row>
    <row r="2698" spans="1:24" ht="24" customHeight="1" x14ac:dyDescent="0.2">
      <c r="A2698" s="50" t="s">
        <v>5052</v>
      </c>
      <c r="B2698" s="60" t="s">
        <v>5192</v>
      </c>
      <c r="C2698" s="76" t="s">
        <v>5192</v>
      </c>
      <c r="D2698" s="61" t="s">
        <v>5193</v>
      </c>
      <c r="E2698" s="53">
        <v>517565.46</v>
      </c>
      <c r="F2698" s="26">
        <v>0.21</v>
      </c>
      <c r="G2698" s="53">
        <v>845443.17799999996</v>
      </c>
      <c r="H2698" s="67"/>
      <c r="I2698" s="68"/>
      <c r="J2698" s="69"/>
      <c r="K2698" s="69"/>
      <c r="L2698" s="69"/>
      <c r="M2698" s="69"/>
      <c r="N2698" s="69"/>
      <c r="O2698" s="35"/>
      <c r="P2698" s="35" t="s">
        <v>26463</v>
      </c>
      <c r="Q2698" s="36">
        <v>1</v>
      </c>
      <c r="R2698" s="35" t="s">
        <v>9849</v>
      </c>
      <c r="S2698" s="35" t="s">
        <v>28504</v>
      </c>
      <c r="T2698" s="35">
        <v>0</v>
      </c>
      <c r="U2698" s="35">
        <v>0</v>
      </c>
      <c r="V2698" s="36">
        <v>1</v>
      </c>
      <c r="W2698" s="36">
        <v>1</v>
      </c>
      <c r="X2698" s="37" t="s">
        <v>65</v>
      </c>
    </row>
    <row r="2699" spans="1:24" ht="24" customHeight="1" x14ac:dyDescent="0.2">
      <c r="A2699" s="50" t="s">
        <v>5052</v>
      </c>
      <c r="B2699" s="60" t="s">
        <v>5194</v>
      </c>
      <c r="C2699" s="76" t="s">
        <v>5194</v>
      </c>
      <c r="D2699" s="61" t="s">
        <v>5195</v>
      </c>
      <c r="E2699" s="53">
        <v>517565.46</v>
      </c>
      <c r="F2699" s="26">
        <v>0.21</v>
      </c>
      <c r="G2699" s="53">
        <v>845443.17799999996</v>
      </c>
      <c r="H2699" s="67"/>
      <c r="I2699" s="68"/>
      <c r="J2699" s="69"/>
      <c r="K2699" s="69"/>
      <c r="L2699" s="69"/>
      <c r="M2699" s="69"/>
      <c r="N2699" s="69"/>
      <c r="O2699" s="35"/>
      <c r="P2699" s="35" t="s">
        <v>26464</v>
      </c>
      <c r="Q2699" s="36">
        <v>1</v>
      </c>
      <c r="R2699" s="35" t="s">
        <v>9849</v>
      </c>
      <c r="S2699" s="35" t="s">
        <v>28504</v>
      </c>
      <c r="T2699" s="35">
        <v>0</v>
      </c>
      <c r="U2699" s="35">
        <v>0</v>
      </c>
      <c r="V2699" s="36">
        <v>1</v>
      </c>
      <c r="W2699" s="36">
        <v>1</v>
      </c>
      <c r="X2699" s="37" t="s">
        <v>65</v>
      </c>
    </row>
    <row r="2700" spans="1:24" ht="24" customHeight="1" x14ac:dyDescent="0.2">
      <c r="A2700" s="50" t="s">
        <v>5052</v>
      </c>
      <c r="B2700" s="60" t="s">
        <v>5196</v>
      </c>
      <c r="C2700" s="76" t="s">
        <v>5196</v>
      </c>
      <c r="D2700" s="61" t="s">
        <v>5197</v>
      </c>
      <c r="E2700" s="53">
        <v>582261.14</v>
      </c>
      <c r="F2700" s="26">
        <v>0.21</v>
      </c>
      <c r="G2700" s="53">
        <v>951123.57299999997</v>
      </c>
      <c r="H2700" s="67"/>
      <c r="I2700" s="68"/>
      <c r="J2700" s="69"/>
      <c r="K2700" s="69"/>
      <c r="L2700" s="69"/>
      <c r="M2700" s="69"/>
      <c r="N2700" s="69"/>
      <c r="O2700" s="35"/>
      <c r="P2700" s="35" t="s">
        <v>26465</v>
      </c>
      <c r="Q2700" s="36">
        <v>1</v>
      </c>
      <c r="R2700" s="35" t="s">
        <v>9849</v>
      </c>
      <c r="S2700" s="35" t="s">
        <v>28504</v>
      </c>
      <c r="T2700" s="35">
        <v>0</v>
      </c>
      <c r="U2700" s="35">
        <v>0</v>
      </c>
      <c r="V2700" s="36">
        <v>1</v>
      </c>
      <c r="W2700" s="36">
        <v>1</v>
      </c>
      <c r="X2700" s="37" t="s">
        <v>65</v>
      </c>
    </row>
    <row r="2701" spans="1:24" ht="24" customHeight="1" x14ac:dyDescent="0.2">
      <c r="A2701" s="50" t="s">
        <v>5052</v>
      </c>
      <c r="B2701" s="60" t="s">
        <v>5198</v>
      </c>
      <c r="C2701" s="76" t="s">
        <v>5198</v>
      </c>
      <c r="D2701" s="61" t="s">
        <v>5199</v>
      </c>
      <c r="E2701" s="53">
        <v>46623.97</v>
      </c>
      <c r="F2701" s="26">
        <v>0.21</v>
      </c>
      <c r="G2701" s="53">
        <v>76160.255999999994</v>
      </c>
      <c r="H2701" s="67"/>
      <c r="I2701" s="68"/>
      <c r="J2701" s="69"/>
      <c r="K2701" s="69"/>
      <c r="L2701" s="69"/>
      <c r="M2701" s="69"/>
      <c r="N2701" s="69"/>
      <c r="O2701" s="35"/>
      <c r="P2701" s="35" t="s">
        <v>26466</v>
      </c>
      <c r="Q2701" s="36">
        <v>1</v>
      </c>
      <c r="R2701" s="35" t="s">
        <v>9849</v>
      </c>
      <c r="S2701" s="35" t="s">
        <v>28503</v>
      </c>
      <c r="T2701" s="35">
        <v>0</v>
      </c>
      <c r="U2701" s="35">
        <v>0</v>
      </c>
      <c r="V2701" s="36">
        <v>1</v>
      </c>
      <c r="W2701" s="36">
        <v>1</v>
      </c>
      <c r="X2701" s="37" t="s">
        <v>65</v>
      </c>
    </row>
    <row r="2702" spans="1:24" ht="24" customHeight="1" x14ac:dyDescent="0.2">
      <c r="A2702" s="50" t="s">
        <v>5052</v>
      </c>
      <c r="B2702" s="60" t="s">
        <v>5200</v>
      </c>
      <c r="C2702" s="76" t="s">
        <v>5200</v>
      </c>
      <c r="D2702" s="61" t="s">
        <v>5201</v>
      </c>
      <c r="E2702" s="53">
        <v>46623.97</v>
      </c>
      <c r="F2702" s="26">
        <v>0.21</v>
      </c>
      <c r="G2702" s="53">
        <v>76160.255999999994</v>
      </c>
      <c r="H2702" s="67"/>
      <c r="I2702" s="68"/>
      <c r="J2702" s="69"/>
      <c r="K2702" s="69"/>
      <c r="L2702" s="69"/>
      <c r="M2702" s="69"/>
      <c r="N2702" s="69"/>
      <c r="O2702" s="35"/>
      <c r="P2702" s="35" t="s">
        <v>26467</v>
      </c>
      <c r="Q2702" s="36">
        <v>1</v>
      </c>
      <c r="R2702" s="35" t="s">
        <v>27</v>
      </c>
      <c r="S2702" s="35" t="s">
        <v>28503</v>
      </c>
      <c r="T2702" s="35">
        <v>0</v>
      </c>
      <c r="U2702" s="35">
        <v>0</v>
      </c>
      <c r="V2702" s="36">
        <v>1</v>
      </c>
      <c r="W2702" s="36">
        <v>1</v>
      </c>
      <c r="X2702" s="37" t="s">
        <v>65</v>
      </c>
    </row>
    <row r="2703" spans="1:24" ht="24" customHeight="1" x14ac:dyDescent="0.2">
      <c r="A2703" s="50" t="s">
        <v>5052</v>
      </c>
      <c r="B2703" s="60" t="s">
        <v>5202</v>
      </c>
      <c r="C2703" s="76" t="s">
        <v>5202</v>
      </c>
      <c r="D2703" s="61" t="s">
        <v>5203</v>
      </c>
      <c r="E2703" s="53">
        <v>46623.97</v>
      </c>
      <c r="F2703" s="26">
        <v>0.21</v>
      </c>
      <c r="G2703" s="53">
        <v>76160.255999999994</v>
      </c>
      <c r="H2703" s="67"/>
      <c r="I2703" s="68"/>
      <c r="J2703" s="69"/>
      <c r="K2703" s="69"/>
      <c r="L2703" s="69"/>
      <c r="M2703" s="69"/>
      <c r="N2703" s="69"/>
      <c r="O2703" s="35"/>
      <c r="P2703" s="35" t="s">
        <v>26468</v>
      </c>
      <c r="Q2703" s="36">
        <v>1</v>
      </c>
      <c r="R2703" s="35" t="s">
        <v>9849</v>
      </c>
      <c r="S2703" s="35" t="s">
        <v>28503</v>
      </c>
      <c r="T2703" s="35">
        <v>0</v>
      </c>
      <c r="U2703" s="35">
        <v>0</v>
      </c>
      <c r="V2703" s="36">
        <v>1</v>
      </c>
      <c r="W2703" s="36">
        <v>1</v>
      </c>
      <c r="X2703" s="37" t="s">
        <v>65</v>
      </c>
    </row>
    <row r="2704" spans="1:24" ht="24" customHeight="1" x14ac:dyDescent="0.2">
      <c r="A2704" s="50" t="s">
        <v>5052</v>
      </c>
      <c r="B2704" s="60" t="s">
        <v>5204</v>
      </c>
      <c r="C2704" s="76" t="s">
        <v>5204</v>
      </c>
      <c r="D2704" s="61" t="s">
        <v>5205</v>
      </c>
      <c r="E2704" s="53">
        <v>40796.04</v>
      </c>
      <c r="F2704" s="26">
        <v>0.21</v>
      </c>
      <c r="G2704" s="53">
        <v>66640.327000000005</v>
      </c>
      <c r="H2704" s="67"/>
      <c r="I2704" s="68"/>
      <c r="J2704" s="69"/>
      <c r="K2704" s="69"/>
      <c r="L2704" s="69"/>
      <c r="M2704" s="69"/>
      <c r="N2704" s="69"/>
      <c r="O2704" s="35"/>
      <c r="P2704" s="35" t="s">
        <v>26469</v>
      </c>
      <c r="Q2704" s="36">
        <v>1</v>
      </c>
      <c r="R2704" s="35" t="s">
        <v>9849</v>
      </c>
      <c r="S2704" s="35" t="s">
        <v>28503</v>
      </c>
      <c r="T2704" s="35">
        <v>0</v>
      </c>
      <c r="U2704" s="35">
        <v>0</v>
      </c>
      <c r="V2704" s="36">
        <v>1</v>
      </c>
      <c r="W2704" s="36">
        <v>1</v>
      </c>
      <c r="X2704" s="37" t="s">
        <v>65</v>
      </c>
    </row>
    <row r="2705" spans="1:24" ht="24" customHeight="1" x14ac:dyDescent="0.2">
      <c r="A2705" s="50" t="s">
        <v>5052</v>
      </c>
      <c r="B2705" s="60" t="s">
        <v>5206</v>
      </c>
      <c r="C2705" s="76" t="s">
        <v>5206</v>
      </c>
      <c r="D2705" s="61" t="s">
        <v>5207</v>
      </c>
      <c r="E2705" s="53">
        <v>51122.73</v>
      </c>
      <c r="F2705" s="26">
        <v>0.21</v>
      </c>
      <c r="G2705" s="53">
        <v>83508.985000000001</v>
      </c>
      <c r="H2705" s="67"/>
      <c r="I2705" s="68"/>
      <c r="J2705" s="69"/>
      <c r="K2705" s="69"/>
      <c r="L2705" s="69"/>
      <c r="M2705" s="69"/>
      <c r="N2705" s="69"/>
      <c r="O2705" s="35"/>
      <c r="P2705" s="35" t="s">
        <v>26466</v>
      </c>
      <c r="Q2705" s="36">
        <v>1</v>
      </c>
      <c r="R2705" s="35" t="s">
        <v>9849</v>
      </c>
      <c r="S2705" s="35" t="s">
        <v>28503</v>
      </c>
      <c r="T2705" s="35">
        <v>0</v>
      </c>
      <c r="U2705" s="35">
        <v>0</v>
      </c>
      <c r="V2705" s="36">
        <v>1</v>
      </c>
      <c r="W2705" s="36">
        <v>1</v>
      </c>
      <c r="X2705" s="37" t="s">
        <v>65</v>
      </c>
    </row>
    <row r="2706" spans="1:24" ht="24" customHeight="1" x14ac:dyDescent="0.2">
      <c r="A2706" s="50" t="s">
        <v>5052</v>
      </c>
      <c r="B2706" s="60" t="s">
        <v>5208</v>
      </c>
      <c r="C2706" s="76" t="s">
        <v>5208</v>
      </c>
      <c r="D2706" s="61" t="s">
        <v>5209</v>
      </c>
      <c r="E2706" s="53">
        <v>51122.73</v>
      </c>
      <c r="F2706" s="26">
        <v>0.21</v>
      </c>
      <c r="G2706" s="53">
        <v>83508.985000000001</v>
      </c>
      <c r="H2706" s="67"/>
      <c r="I2706" s="68"/>
      <c r="J2706" s="69"/>
      <c r="K2706" s="69"/>
      <c r="L2706" s="69"/>
      <c r="M2706" s="69"/>
      <c r="N2706" s="69"/>
      <c r="O2706" s="35"/>
      <c r="P2706" s="35" t="s">
        <v>26466</v>
      </c>
      <c r="Q2706" s="36">
        <v>1</v>
      </c>
      <c r="R2706" s="35" t="s">
        <v>9849</v>
      </c>
      <c r="S2706" s="35" t="s">
        <v>28503</v>
      </c>
      <c r="T2706" s="35">
        <v>0</v>
      </c>
      <c r="U2706" s="35">
        <v>0</v>
      </c>
      <c r="V2706" s="36">
        <v>1</v>
      </c>
      <c r="W2706" s="36">
        <v>1</v>
      </c>
      <c r="X2706" s="37" t="s">
        <v>65</v>
      </c>
    </row>
    <row r="2707" spans="1:24" ht="24" customHeight="1" x14ac:dyDescent="0.2">
      <c r="A2707" s="50" t="s">
        <v>5052</v>
      </c>
      <c r="B2707" s="60" t="s">
        <v>5210</v>
      </c>
      <c r="C2707" s="76" t="s">
        <v>5210</v>
      </c>
      <c r="D2707" s="61" t="s">
        <v>5211</v>
      </c>
      <c r="E2707" s="53">
        <v>51122.73</v>
      </c>
      <c r="F2707" s="26">
        <v>0.21</v>
      </c>
      <c r="G2707" s="53">
        <v>83508.985000000001</v>
      </c>
      <c r="H2707" s="67"/>
      <c r="I2707" s="68"/>
      <c r="J2707" s="69"/>
      <c r="K2707" s="69"/>
      <c r="L2707" s="69"/>
      <c r="M2707" s="69"/>
      <c r="N2707" s="69"/>
      <c r="O2707" s="35"/>
      <c r="P2707" s="35" t="s">
        <v>26466</v>
      </c>
      <c r="Q2707" s="36">
        <v>1</v>
      </c>
      <c r="R2707" s="35" t="s">
        <v>9849</v>
      </c>
      <c r="S2707" s="35" t="s">
        <v>28503</v>
      </c>
      <c r="T2707" s="35">
        <v>0</v>
      </c>
      <c r="U2707" s="35">
        <v>0</v>
      </c>
      <c r="V2707" s="36">
        <v>1</v>
      </c>
      <c r="W2707" s="36">
        <v>1</v>
      </c>
      <c r="X2707" s="37" t="s">
        <v>65</v>
      </c>
    </row>
    <row r="2708" spans="1:24" ht="24" customHeight="1" x14ac:dyDescent="0.2">
      <c r="A2708" s="50" t="s">
        <v>5052</v>
      </c>
      <c r="B2708" s="60" t="s">
        <v>5212</v>
      </c>
      <c r="C2708" s="76" t="s">
        <v>5212</v>
      </c>
      <c r="D2708" s="61" t="s">
        <v>5213</v>
      </c>
      <c r="E2708" s="53">
        <v>44988.160000000003</v>
      </c>
      <c r="F2708" s="26">
        <v>0.21</v>
      </c>
      <c r="G2708" s="53">
        <v>73488.164000000004</v>
      </c>
      <c r="H2708" s="67"/>
      <c r="I2708" s="68"/>
      <c r="J2708" s="69"/>
      <c r="K2708" s="69"/>
      <c r="L2708" s="69"/>
      <c r="M2708" s="69"/>
      <c r="N2708" s="69"/>
      <c r="O2708" s="35"/>
      <c r="P2708" s="35" t="s">
        <v>26466</v>
      </c>
      <c r="Q2708" s="36">
        <v>1</v>
      </c>
      <c r="R2708" s="35" t="s">
        <v>9849</v>
      </c>
      <c r="S2708" s="35" t="s">
        <v>28503</v>
      </c>
      <c r="T2708" s="35">
        <v>0</v>
      </c>
      <c r="U2708" s="35">
        <v>0</v>
      </c>
      <c r="V2708" s="36">
        <v>1</v>
      </c>
      <c r="W2708" s="36">
        <v>1</v>
      </c>
      <c r="X2708" s="37" t="s">
        <v>65</v>
      </c>
    </row>
    <row r="2709" spans="1:24" ht="24" customHeight="1" x14ac:dyDescent="0.2">
      <c r="A2709" s="50" t="s">
        <v>5052</v>
      </c>
      <c r="B2709" s="60" t="s">
        <v>5214</v>
      </c>
      <c r="C2709" s="76" t="s">
        <v>5214</v>
      </c>
      <c r="D2709" s="61" t="s">
        <v>5215</v>
      </c>
      <c r="E2709" s="53">
        <v>51122.73</v>
      </c>
      <c r="F2709" s="26">
        <v>0.21</v>
      </c>
      <c r="G2709" s="53">
        <v>83508.985000000001</v>
      </c>
      <c r="H2709" s="67"/>
      <c r="I2709" s="68"/>
      <c r="J2709" s="69"/>
      <c r="K2709" s="69"/>
      <c r="L2709" s="69"/>
      <c r="M2709" s="69"/>
      <c r="N2709" s="69"/>
      <c r="O2709" s="35"/>
      <c r="P2709" s="35" t="s">
        <v>26466</v>
      </c>
      <c r="Q2709" s="36">
        <v>1</v>
      </c>
      <c r="R2709" s="35" t="s">
        <v>9849</v>
      </c>
      <c r="S2709" s="35" t="s">
        <v>28503</v>
      </c>
      <c r="T2709" s="35">
        <v>0</v>
      </c>
      <c r="U2709" s="35">
        <v>0</v>
      </c>
      <c r="V2709" s="36">
        <v>1</v>
      </c>
      <c r="W2709" s="36">
        <v>1</v>
      </c>
      <c r="X2709" s="37" t="s">
        <v>65</v>
      </c>
    </row>
    <row r="2710" spans="1:24" ht="24" customHeight="1" x14ac:dyDescent="0.2">
      <c r="A2710" s="50" t="s">
        <v>5052</v>
      </c>
      <c r="B2710" s="60" t="s">
        <v>5216</v>
      </c>
      <c r="C2710" s="76" t="s">
        <v>5216</v>
      </c>
      <c r="D2710" s="61" t="s">
        <v>5217</v>
      </c>
      <c r="E2710" s="53">
        <v>19426.580000000002</v>
      </c>
      <c r="F2710" s="26">
        <v>0.21</v>
      </c>
      <c r="G2710" s="53">
        <v>31733.314999999999</v>
      </c>
      <c r="H2710" s="67"/>
      <c r="I2710" s="68"/>
      <c r="J2710" s="69"/>
      <c r="K2710" s="69"/>
      <c r="L2710" s="69"/>
      <c r="M2710" s="69"/>
      <c r="N2710" s="69"/>
      <c r="O2710" s="35"/>
      <c r="P2710" s="35" t="s">
        <v>26470</v>
      </c>
      <c r="Q2710" s="36">
        <v>1</v>
      </c>
      <c r="R2710" s="35" t="s">
        <v>27</v>
      </c>
      <c r="S2710" s="35" t="s">
        <v>28503</v>
      </c>
      <c r="T2710" s="35">
        <v>0</v>
      </c>
      <c r="U2710" s="35">
        <v>0</v>
      </c>
      <c r="V2710" s="36">
        <v>1</v>
      </c>
      <c r="W2710" s="36">
        <v>1</v>
      </c>
      <c r="X2710" s="37" t="s">
        <v>65</v>
      </c>
    </row>
    <row r="2711" spans="1:24" ht="24" customHeight="1" x14ac:dyDescent="0.2">
      <c r="A2711" s="50" t="s">
        <v>5052</v>
      </c>
      <c r="B2711" s="60" t="s">
        <v>5218</v>
      </c>
      <c r="C2711" s="76" t="s">
        <v>5218</v>
      </c>
      <c r="D2711" s="61" t="s">
        <v>5219</v>
      </c>
      <c r="E2711" s="53">
        <v>1163347.46</v>
      </c>
      <c r="F2711" s="26">
        <v>0.105</v>
      </c>
      <c r="G2711" s="53">
        <v>1735423.5719999999</v>
      </c>
      <c r="H2711" s="67"/>
      <c r="I2711" s="68"/>
      <c r="J2711" s="69"/>
      <c r="K2711" s="69"/>
      <c r="L2711" s="69"/>
      <c r="M2711" s="69"/>
      <c r="N2711" s="69"/>
      <c r="O2711" s="35"/>
      <c r="P2711" s="35" t="s">
        <v>26471</v>
      </c>
      <c r="Q2711" s="36">
        <v>1</v>
      </c>
      <c r="R2711" s="35" t="s">
        <v>9849</v>
      </c>
      <c r="S2711" s="35" t="s">
        <v>28503</v>
      </c>
      <c r="T2711" s="35">
        <v>0</v>
      </c>
      <c r="U2711" s="35">
        <v>0</v>
      </c>
      <c r="V2711" s="36">
        <v>1</v>
      </c>
      <c r="W2711" s="36">
        <v>1</v>
      </c>
      <c r="X2711" s="37" t="s">
        <v>65</v>
      </c>
    </row>
    <row r="2712" spans="1:24" ht="24" customHeight="1" x14ac:dyDescent="0.2">
      <c r="A2712" s="50" t="s">
        <v>5052</v>
      </c>
      <c r="B2712" s="60" t="s">
        <v>5222</v>
      </c>
      <c r="C2712" s="76" t="s">
        <v>5222</v>
      </c>
      <c r="D2712" s="61" t="s">
        <v>5223</v>
      </c>
      <c r="E2712" s="53">
        <v>282218.43</v>
      </c>
      <c r="F2712" s="26">
        <v>0.21</v>
      </c>
      <c r="G2712" s="53">
        <v>461003.80499999999</v>
      </c>
      <c r="H2712" s="67"/>
      <c r="I2712" s="68"/>
      <c r="J2712" s="69"/>
      <c r="K2712" s="69"/>
      <c r="L2712" s="69"/>
      <c r="M2712" s="69"/>
      <c r="N2712" s="69"/>
      <c r="O2712" s="35"/>
      <c r="P2712" s="35" t="s">
        <v>26472</v>
      </c>
      <c r="Q2712" s="36">
        <v>1</v>
      </c>
      <c r="R2712" s="35" t="s">
        <v>9849</v>
      </c>
      <c r="S2712" s="35" t="s">
        <v>28503</v>
      </c>
      <c r="T2712" s="35">
        <v>0</v>
      </c>
      <c r="U2712" s="35">
        <v>0</v>
      </c>
      <c r="V2712" s="36">
        <v>1</v>
      </c>
      <c r="W2712" s="36">
        <v>1</v>
      </c>
      <c r="X2712" s="37" t="s">
        <v>65</v>
      </c>
    </row>
    <row r="2713" spans="1:24" ht="24" customHeight="1" x14ac:dyDescent="0.2">
      <c r="A2713" s="50" t="s">
        <v>5052</v>
      </c>
      <c r="B2713" s="60" t="s">
        <v>5226</v>
      </c>
      <c r="C2713" s="76" t="s">
        <v>5226</v>
      </c>
      <c r="D2713" s="61" t="s">
        <v>5227</v>
      </c>
      <c r="E2713" s="53">
        <v>669806.17000000004</v>
      </c>
      <c r="F2713" s="26">
        <v>0.105</v>
      </c>
      <c r="G2713" s="53">
        <v>999183.35499999998</v>
      </c>
      <c r="H2713" s="67"/>
      <c r="I2713" s="68"/>
      <c r="J2713" s="69"/>
      <c r="K2713" s="69"/>
      <c r="L2713" s="69"/>
      <c r="M2713" s="69"/>
      <c r="N2713" s="69"/>
      <c r="O2713" s="35"/>
      <c r="P2713" s="35" t="s">
        <v>26473</v>
      </c>
      <c r="Q2713" s="36">
        <v>1</v>
      </c>
      <c r="R2713" s="35" t="s">
        <v>9849</v>
      </c>
      <c r="S2713" s="35" t="s">
        <v>28504</v>
      </c>
      <c r="T2713" s="35">
        <v>0</v>
      </c>
      <c r="U2713" s="35">
        <v>0</v>
      </c>
      <c r="V2713" s="36">
        <v>1</v>
      </c>
      <c r="W2713" s="36">
        <v>1</v>
      </c>
      <c r="X2713" s="37" t="s">
        <v>65</v>
      </c>
    </row>
    <row r="2714" spans="1:24" ht="24" customHeight="1" x14ac:dyDescent="0.2">
      <c r="A2714" s="50" t="s">
        <v>5052</v>
      </c>
      <c r="B2714" s="60" t="s">
        <v>5228</v>
      </c>
      <c r="C2714" s="76" t="s">
        <v>5228</v>
      </c>
      <c r="D2714" s="61" t="s">
        <v>5229</v>
      </c>
      <c r="E2714" s="53">
        <v>2093028.22</v>
      </c>
      <c r="F2714" s="26">
        <v>0.105</v>
      </c>
      <c r="G2714" s="53">
        <v>3122274.8509999998</v>
      </c>
      <c r="H2714" s="67"/>
      <c r="I2714" s="68"/>
      <c r="J2714" s="69"/>
      <c r="K2714" s="69"/>
      <c r="L2714" s="69"/>
      <c r="M2714" s="69"/>
      <c r="N2714" s="69"/>
      <c r="O2714" s="35"/>
      <c r="P2714" s="35" t="s">
        <v>26474</v>
      </c>
      <c r="Q2714" s="36">
        <v>1</v>
      </c>
      <c r="R2714" s="35" t="s">
        <v>9849</v>
      </c>
      <c r="S2714" s="35" t="s">
        <v>28503</v>
      </c>
      <c r="T2714" s="35">
        <v>0</v>
      </c>
      <c r="U2714" s="35">
        <v>0</v>
      </c>
      <c r="V2714" s="36">
        <v>1</v>
      </c>
      <c r="W2714" s="36">
        <v>1</v>
      </c>
      <c r="X2714" s="37" t="s">
        <v>65</v>
      </c>
    </row>
    <row r="2715" spans="1:24" ht="24" customHeight="1" x14ac:dyDescent="0.2">
      <c r="A2715" s="50" t="s">
        <v>5052</v>
      </c>
      <c r="B2715" s="60" t="s">
        <v>5230</v>
      </c>
      <c r="C2715" s="76" t="s">
        <v>5230</v>
      </c>
      <c r="D2715" s="61" t="s">
        <v>24064</v>
      </c>
      <c r="E2715" s="53">
        <v>259046.85</v>
      </c>
      <c r="F2715" s="26">
        <v>0.21</v>
      </c>
      <c r="G2715" s="53">
        <v>423153.033</v>
      </c>
      <c r="H2715" s="67"/>
      <c r="I2715" s="68"/>
      <c r="J2715" s="69"/>
      <c r="K2715" s="69"/>
      <c r="L2715" s="69"/>
      <c r="M2715" s="69"/>
      <c r="N2715" s="69"/>
      <c r="O2715" s="35"/>
      <c r="P2715" s="35" t="s">
        <v>65</v>
      </c>
      <c r="Q2715" s="36">
        <v>1</v>
      </c>
      <c r="R2715" s="35" t="s">
        <v>27</v>
      </c>
      <c r="S2715" s="35" t="s">
        <v>28504</v>
      </c>
      <c r="T2715" s="35">
        <v>0</v>
      </c>
      <c r="U2715" s="35">
        <v>0</v>
      </c>
      <c r="V2715" s="36">
        <v>1</v>
      </c>
      <c r="W2715" s="36">
        <v>1</v>
      </c>
      <c r="X2715" s="37" t="s">
        <v>65</v>
      </c>
    </row>
    <row r="2716" spans="1:24" ht="24" customHeight="1" x14ac:dyDescent="0.2">
      <c r="A2716" s="50" t="s">
        <v>5052</v>
      </c>
      <c r="B2716" s="60" t="s">
        <v>24065</v>
      </c>
      <c r="C2716" s="76" t="s">
        <v>24065</v>
      </c>
      <c r="D2716" s="61" t="s">
        <v>24066</v>
      </c>
      <c r="E2716" s="53">
        <v>259046.85</v>
      </c>
      <c r="F2716" s="26">
        <v>0.21</v>
      </c>
      <c r="G2716" s="53">
        <v>423153.033</v>
      </c>
      <c r="H2716" s="67"/>
      <c r="I2716" s="68"/>
      <c r="J2716" s="69"/>
      <c r="K2716" s="69"/>
      <c r="L2716" s="69"/>
      <c r="M2716" s="69"/>
      <c r="N2716" s="69"/>
      <c r="O2716" s="35"/>
      <c r="P2716" s="35" t="s">
        <v>65</v>
      </c>
      <c r="Q2716" s="36">
        <v>1</v>
      </c>
      <c r="R2716" s="35" t="s">
        <v>27</v>
      </c>
      <c r="S2716" s="35" t="s">
        <v>28504</v>
      </c>
      <c r="T2716" s="35">
        <v>0</v>
      </c>
      <c r="U2716" s="35">
        <v>0</v>
      </c>
      <c r="V2716" s="36" t="e">
        <v>#N/A</v>
      </c>
      <c r="W2716" s="36" t="e">
        <v>#N/A</v>
      </c>
      <c r="X2716" s="37" t="s">
        <v>65</v>
      </c>
    </row>
    <row r="2717" spans="1:24" ht="24" customHeight="1" x14ac:dyDescent="0.2">
      <c r="A2717" s="50" t="s">
        <v>5052</v>
      </c>
      <c r="B2717" s="60" t="s">
        <v>5232</v>
      </c>
      <c r="C2717" s="76" t="s">
        <v>5232</v>
      </c>
      <c r="D2717" s="61" t="s">
        <v>5233</v>
      </c>
      <c r="E2717" s="53">
        <v>351733.31</v>
      </c>
      <c r="F2717" s="26">
        <v>0.21</v>
      </c>
      <c r="G2717" s="53">
        <v>574556.36399999994</v>
      </c>
      <c r="H2717" s="67"/>
      <c r="I2717" s="68"/>
      <c r="J2717" s="69"/>
      <c r="K2717" s="69"/>
      <c r="L2717" s="69"/>
      <c r="M2717" s="69"/>
      <c r="N2717" s="69"/>
      <c r="O2717" s="35"/>
      <c r="P2717" s="35" t="s">
        <v>26475</v>
      </c>
      <c r="Q2717" s="36">
        <v>1</v>
      </c>
      <c r="R2717" s="35" t="s">
        <v>27</v>
      </c>
      <c r="S2717" s="35" t="s">
        <v>28503</v>
      </c>
      <c r="T2717" s="35">
        <v>0</v>
      </c>
      <c r="U2717" s="35">
        <v>0</v>
      </c>
      <c r="V2717" s="36">
        <v>1</v>
      </c>
      <c r="W2717" s="36">
        <v>1</v>
      </c>
      <c r="X2717" s="37" t="s">
        <v>65</v>
      </c>
    </row>
    <row r="2718" spans="1:24" ht="24" customHeight="1" x14ac:dyDescent="0.2">
      <c r="A2718" s="50" t="s">
        <v>5052</v>
      </c>
      <c r="B2718" s="60" t="s">
        <v>5234</v>
      </c>
      <c r="C2718" s="76" t="s">
        <v>5234</v>
      </c>
      <c r="D2718" s="61" t="s">
        <v>5235</v>
      </c>
      <c r="E2718" s="53">
        <v>1453666.01</v>
      </c>
      <c r="F2718" s="26">
        <v>0.105</v>
      </c>
      <c r="G2718" s="53">
        <v>2168506.267</v>
      </c>
      <c r="H2718" s="67"/>
      <c r="I2718" s="68"/>
      <c r="J2718" s="69"/>
      <c r="K2718" s="69"/>
      <c r="L2718" s="69"/>
      <c r="M2718" s="69"/>
      <c r="N2718" s="69"/>
      <c r="O2718" s="35"/>
      <c r="P2718" s="35" t="s">
        <v>26476</v>
      </c>
      <c r="Q2718" s="36">
        <v>1</v>
      </c>
      <c r="R2718" s="35" t="s">
        <v>9849</v>
      </c>
      <c r="S2718" s="35" t="s">
        <v>28504</v>
      </c>
      <c r="T2718" s="35">
        <v>0</v>
      </c>
      <c r="U2718" s="35">
        <v>0</v>
      </c>
      <c r="V2718" s="36">
        <v>1</v>
      </c>
      <c r="W2718" s="36">
        <v>1</v>
      </c>
      <c r="X2718" s="37" t="s">
        <v>65</v>
      </c>
    </row>
    <row r="2719" spans="1:24" ht="24" customHeight="1" x14ac:dyDescent="0.2">
      <c r="A2719" s="50" t="s">
        <v>5052</v>
      </c>
      <c r="B2719" s="60" t="s">
        <v>5236</v>
      </c>
      <c r="C2719" s="76" t="s">
        <v>5236</v>
      </c>
      <c r="D2719" s="61" t="s">
        <v>5237</v>
      </c>
      <c r="E2719" s="53">
        <v>2239910.4500000002</v>
      </c>
      <c r="F2719" s="26">
        <v>0.105</v>
      </c>
      <c r="G2719" s="53">
        <v>3341386.4169999999</v>
      </c>
      <c r="H2719" s="67"/>
      <c r="I2719" s="68"/>
      <c r="J2719" s="69"/>
      <c r="K2719" s="69"/>
      <c r="L2719" s="69"/>
      <c r="M2719" s="69"/>
      <c r="N2719" s="69"/>
      <c r="O2719" s="35"/>
      <c r="P2719" s="35" t="s">
        <v>65</v>
      </c>
      <c r="Q2719" s="36">
        <v>1</v>
      </c>
      <c r="R2719" s="35" t="s">
        <v>9849</v>
      </c>
      <c r="S2719" s="35" t="s">
        <v>28503</v>
      </c>
      <c r="T2719" s="35">
        <v>0</v>
      </c>
      <c r="U2719" s="35">
        <v>0</v>
      </c>
      <c r="V2719" s="36">
        <v>1</v>
      </c>
      <c r="W2719" s="36">
        <v>1</v>
      </c>
      <c r="X2719" s="37" t="s">
        <v>65</v>
      </c>
    </row>
    <row r="2720" spans="1:24" ht="24" customHeight="1" x14ac:dyDescent="0.2">
      <c r="A2720" s="50" t="s">
        <v>5052</v>
      </c>
      <c r="B2720" s="60" t="s">
        <v>5238</v>
      </c>
      <c r="C2720" s="76" t="s">
        <v>5238</v>
      </c>
      <c r="D2720" s="61" t="s">
        <v>5239</v>
      </c>
      <c r="E2720" s="53">
        <v>2909405.54</v>
      </c>
      <c r="F2720" s="26">
        <v>0.105</v>
      </c>
      <c r="G2720" s="53">
        <v>4340105.7149999999</v>
      </c>
      <c r="H2720" s="67"/>
      <c r="I2720" s="68"/>
      <c r="J2720" s="69"/>
      <c r="K2720" s="69"/>
      <c r="L2720" s="69"/>
      <c r="M2720" s="69"/>
      <c r="N2720" s="69"/>
      <c r="O2720" s="35"/>
      <c r="P2720" s="35" t="s">
        <v>65</v>
      </c>
      <c r="Q2720" s="36">
        <v>1</v>
      </c>
      <c r="R2720" s="35" t="s">
        <v>27</v>
      </c>
      <c r="S2720" s="35" t="s">
        <v>28504</v>
      </c>
      <c r="T2720" s="35">
        <v>0</v>
      </c>
      <c r="U2720" s="35">
        <v>0</v>
      </c>
      <c r="V2720" s="36">
        <v>1</v>
      </c>
      <c r="W2720" s="36">
        <v>1</v>
      </c>
      <c r="X2720" s="37" t="s">
        <v>65</v>
      </c>
    </row>
    <row r="2721" spans="1:24" ht="24" customHeight="1" x14ac:dyDescent="0.2">
      <c r="A2721" s="50" t="s">
        <v>5052</v>
      </c>
      <c r="B2721" s="60" t="s">
        <v>5240</v>
      </c>
      <c r="C2721" s="76" t="s">
        <v>5240</v>
      </c>
      <c r="D2721" s="61" t="s">
        <v>5241</v>
      </c>
      <c r="E2721" s="53">
        <v>3492116.17</v>
      </c>
      <c r="F2721" s="26">
        <v>0.105</v>
      </c>
      <c r="G2721" s="53">
        <v>5209364.2970000003</v>
      </c>
      <c r="H2721" s="67"/>
      <c r="I2721" s="68"/>
      <c r="J2721" s="69"/>
      <c r="K2721" s="69"/>
      <c r="L2721" s="69"/>
      <c r="M2721" s="69"/>
      <c r="N2721" s="69"/>
      <c r="O2721" s="35"/>
      <c r="P2721" s="35" t="s">
        <v>26477</v>
      </c>
      <c r="Q2721" s="36">
        <v>1</v>
      </c>
      <c r="R2721" s="35" t="s">
        <v>9849</v>
      </c>
      <c r="S2721" s="35" t="s">
        <v>28503</v>
      </c>
      <c r="T2721" s="35">
        <v>0</v>
      </c>
      <c r="U2721" s="35">
        <v>0</v>
      </c>
      <c r="V2721" s="36">
        <v>1</v>
      </c>
      <c r="W2721" s="36">
        <v>1</v>
      </c>
      <c r="X2721" s="37" t="s">
        <v>65</v>
      </c>
    </row>
    <row r="2722" spans="1:24" ht="24" customHeight="1" x14ac:dyDescent="0.2">
      <c r="A2722" s="50" t="s">
        <v>5052</v>
      </c>
      <c r="B2722" s="60" t="s">
        <v>5242</v>
      </c>
      <c r="C2722" s="76" t="s">
        <v>5242</v>
      </c>
      <c r="D2722" s="61" t="s">
        <v>5243</v>
      </c>
      <c r="E2722" s="53">
        <v>3492116.17</v>
      </c>
      <c r="F2722" s="26">
        <v>0.105</v>
      </c>
      <c r="G2722" s="53">
        <v>5209364.2970000003</v>
      </c>
      <c r="H2722" s="67"/>
      <c r="I2722" s="68"/>
      <c r="J2722" s="69"/>
      <c r="K2722" s="69"/>
      <c r="L2722" s="69"/>
      <c r="M2722" s="69"/>
      <c r="N2722" s="69"/>
      <c r="O2722" s="35"/>
      <c r="P2722" s="35" t="s">
        <v>26477</v>
      </c>
      <c r="Q2722" s="36">
        <v>1</v>
      </c>
      <c r="R2722" s="35" t="s">
        <v>9849</v>
      </c>
      <c r="S2722" s="35" t="s">
        <v>28503</v>
      </c>
      <c r="T2722" s="35">
        <v>0</v>
      </c>
      <c r="U2722" s="35">
        <v>0</v>
      </c>
      <c r="V2722" s="36">
        <v>1</v>
      </c>
      <c r="W2722" s="36">
        <v>1</v>
      </c>
      <c r="X2722" s="37" t="s">
        <v>65</v>
      </c>
    </row>
    <row r="2723" spans="1:24" ht="24" customHeight="1" x14ac:dyDescent="0.2">
      <c r="A2723" s="50" t="s">
        <v>5052</v>
      </c>
      <c r="B2723" s="60" t="s">
        <v>5244</v>
      </c>
      <c r="C2723" s="76" t="s">
        <v>5244</v>
      </c>
      <c r="D2723" s="61" t="s">
        <v>5245</v>
      </c>
      <c r="E2723" s="53">
        <v>1776622.85</v>
      </c>
      <c r="F2723" s="26">
        <v>0.21</v>
      </c>
      <c r="G2723" s="53">
        <v>3464787.6519999998</v>
      </c>
      <c r="H2723" s="67"/>
      <c r="I2723" s="68"/>
      <c r="J2723" s="69"/>
      <c r="K2723" s="69"/>
      <c r="L2723" s="69"/>
      <c r="M2723" s="69"/>
      <c r="N2723" s="69"/>
      <c r="O2723" s="35"/>
      <c r="P2723" s="35" t="s">
        <v>26478</v>
      </c>
      <c r="Q2723" s="36">
        <v>1</v>
      </c>
      <c r="R2723" s="35" t="s">
        <v>9849</v>
      </c>
      <c r="S2723" s="35" t="s">
        <v>28503</v>
      </c>
      <c r="T2723" s="35">
        <v>0</v>
      </c>
      <c r="U2723" s="35">
        <v>0</v>
      </c>
      <c r="V2723" s="36">
        <v>1</v>
      </c>
      <c r="W2723" s="36">
        <v>1</v>
      </c>
      <c r="X2723" s="37" t="s">
        <v>65</v>
      </c>
    </row>
    <row r="2724" spans="1:24" ht="24" customHeight="1" x14ac:dyDescent="0.2">
      <c r="A2724" s="50" t="s">
        <v>5052</v>
      </c>
      <c r="B2724" s="60" t="s">
        <v>5246</v>
      </c>
      <c r="C2724" s="76" t="s">
        <v>5246</v>
      </c>
      <c r="D2724" s="61" t="s">
        <v>5247</v>
      </c>
      <c r="E2724" s="53">
        <v>1081606.3500000001</v>
      </c>
      <c r="F2724" s="26">
        <v>0.21</v>
      </c>
      <c r="G2724" s="53">
        <v>2109359.5159999998</v>
      </c>
      <c r="H2724" s="67"/>
      <c r="I2724" s="68"/>
      <c r="J2724" s="69"/>
      <c r="K2724" s="69"/>
      <c r="L2724" s="69"/>
      <c r="M2724" s="69"/>
      <c r="N2724" s="69"/>
      <c r="O2724" s="35"/>
      <c r="P2724" s="35" t="s">
        <v>26479</v>
      </c>
      <c r="Q2724" s="36">
        <v>1</v>
      </c>
      <c r="R2724" s="35" t="s">
        <v>9849</v>
      </c>
      <c r="S2724" s="35" t="s">
        <v>28504</v>
      </c>
      <c r="T2724" s="35">
        <v>0</v>
      </c>
      <c r="U2724" s="35">
        <v>0</v>
      </c>
      <c r="V2724" s="36">
        <v>1</v>
      </c>
      <c r="W2724" s="36">
        <v>1</v>
      </c>
      <c r="X2724" s="37" t="s">
        <v>65</v>
      </c>
    </row>
    <row r="2725" spans="1:24" ht="24" customHeight="1" x14ac:dyDescent="0.2">
      <c r="A2725" s="50" t="s">
        <v>5052</v>
      </c>
      <c r="B2725" s="60" t="s">
        <v>5248</v>
      </c>
      <c r="C2725" s="76" t="s">
        <v>5248</v>
      </c>
      <c r="D2725" s="61" t="s">
        <v>24067</v>
      </c>
      <c r="E2725" s="53">
        <v>1825210.64</v>
      </c>
      <c r="F2725" s="26">
        <v>0.21</v>
      </c>
      <c r="G2725" s="53">
        <v>2981481.5759999999</v>
      </c>
      <c r="H2725" s="67"/>
      <c r="I2725" s="68"/>
      <c r="J2725" s="69"/>
      <c r="K2725" s="69"/>
      <c r="L2725" s="69"/>
      <c r="M2725" s="69"/>
      <c r="N2725" s="69"/>
      <c r="O2725" s="35"/>
      <c r="P2725" s="35" t="s">
        <v>65</v>
      </c>
      <c r="Q2725" s="36">
        <v>1</v>
      </c>
      <c r="R2725" s="35" t="s">
        <v>9849</v>
      </c>
      <c r="S2725" s="35" t="s">
        <v>28503</v>
      </c>
      <c r="T2725" s="35">
        <v>0</v>
      </c>
      <c r="U2725" s="35">
        <v>0</v>
      </c>
      <c r="V2725" s="36">
        <v>1</v>
      </c>
      <c r="W2725" s="36">
        <v>1</v>
      </c>
      <c r="X2725" s="37" t="s">
        <v>65</v>
      </c>
    </row>
    <row r="2726" spans="1:24" ht="24" customHeight="1" x14ac:dyDescent="0.2">
      <c r="A2726" s="50" t="s">
        <v>5052</v>
      </c>
      <c r="B2726" s="60" t="s">
        <v>5250</v>
      </c>
      <c r="C2726" s="76" t="s">
        <v>5250</v>
      </c>
      <c r="D2726" s="61" t="s">
        <v>5251</v>
      </c>
      <c r="E2726" s="53">
        <v>75763.990000000005</v>
      </c>
      <c r="F2726" s="26">
        <v>0.21</v>
      </c>
      <c r="G2726" s="53">
        <v>123760.482</v>
      </c>
      <c r="H2726" s="67"/>
      <c r="I2726" s="68"/>
      <c r="J2726" s="69"/>
      <c r="K2726" s="69"/>
      <c r="L2726" s="69"/>
      <c r="M2726" s="69"/>
      <c r="N2726" s="69"/>
      <c r="O2726" s="35"/>
      <c r="P2726" s="35" t="s">
        <v>26480</v>
      </c>
      <c r="Q2726" s="36">
        <v>1</v>
      </c>
      <c r="R2726" s="35" t="s">
        <v>9849</v>
      </c>
      <c r="S2726" s="35" t="s">
        <v>28504</v>
      </c>
      <c r="T2726" s="35">
        <v>0</v>
      </c>
      <c r="U2726" s="35">
        <v>0</v>
      </c>
      <c r="V2726" s="36">
        <v>1</v>
      </c>
      <c r="W2726" s="36">
        <v>1</v>
      </c>
      <c r="X2726" s="37" t="s">
        <v>65</v>
      </c>
    </row>
    <row r="2727" spans="1:24" ht="24" customHeight="1" x14ac:dyDescent="0.2">
      <c r="A2727" s="50" t="s">
        <v>19359</v>
      </c>
      <c r="B2727" s="60" t="s">
        <v>19364</v>
      </c>
      <c r="C2727" s="76" t="s">
        <v>19364</v>
      </c>
      <c r="D2727" s="61" t="s">
        <v>19365</v>
      </c>
      <c r="E2727" s="53">
        <v>1584901.02</v>
      </c>
      <c r="F2727" s="26">
        <v>0.21</v>
      </c>
      <c r="G2727" s="53">
        <v>2493049.3089999999</v>
      </c>
      <c r="H2727" s="67"/>
      <c r="I2727" s="68"/>
      <c r="J2727" s="69"/>
      <c r="K2727" s="69"/>
      <c r="L2727" s="69"/>
      <c r="M2727" s="69"/>
      <c r="N2727" s="69"/>
      <c r="O2727" s="35"/>
      <c r="P2727" s="35" t="s">
        <v>26481</v>
      </c>
      <c r="Q2727" s="36">
        <v>1</v>
      </c>
      <c r="R2727" s="35" t="s">
        <v>9849</v>
      </c>
      <c r="S2727" s="35" t="s">
        <v>28504</v>
      </c>
      <c r="T2727" s="35">
        <v>0</v>
      </c>
      <c r="U2727" s="35">
        <v>0</v>
      </c>
      <c r="V2727" s="36">
        <v>1</v>
      </c>
      <c r="W2727" s="36">
        <v>1</v>
      </c>
      <c r="X2727" s="37" t="s">
        <v>65</v>
      </c>
    </row>
    <row r="2728" spans="1:24" ht="24" customHeight="1" x14ac:dyDescent="0.2">
      <c r="A2728" s="50" t="s">
        <v>19359</v>
      </c>
      <c r="B2728" s="60" t="s">
        <v>19366</v>
      </c>
      <c r="C2728" s="76" t="s">
        <v>19366</v>
      </c>
      <c r="D2728" s="61" t="s">
        <v>19367</v>
      </c>
      <c r="E2728" s="53">
        <v>2014307.46</v>
      </c>
      <c r="F2728" s="26">
        <v>0.21</v>
      </c>
      <c r="G2728" s="53">
        <v>3168505.6370000001</v>
      </c>
      <c r="H2728" s="67"/>
      <c r="I2728" s="68"/>
      <c r="J2728" s="69"/>
      <c r="K2728" s="69"/>
      <c r="L2728" s="69"/>
      <c r="M2728" s="69"/>
      <c r="N2728" s="69"/>
      <c r="O2728" s="35"/>
      <c r="P2728" s="35" t="s">
        <v>26482</v>
      </c>
      <c r="Q2728" s="36">
        <v>1</v>
      </c>
      <c r="R2728" s="35" t="s">
        <v>9849</v>
      </c>
      <c r="S2728" s="35" t="s">
        <v>28504</v>
      </c>
      <c r="T2728" s="35">
        <v>0</v>
      </c>
      <c r="U2728" s="35">
        <v>0</v>
      </c>
      <c r="V2728" s="36">
        <v>1</v>
      </c>
      <c r="W2728" s="36">
        <v>1</v>
      </c>
      <c r="X2728" s="37" t="s">
        <v>65</v>
      </c>
    </row>
    <row r="2729" spans="1:24" ht="24" customHeight="1" x14ac:dyDescent="0.2">
      <c r="A2729" s="50" t="s">
        <v>19359</v>
      </c>
      <c r="B2729" s="60" t="s">
        <v>19368</v>
      </c>
      <c r="C2729" s="76" t="s">
        <v>19368</v>
      </c>
      <c r="D2729" s="61" t="s">
        <v>19369</v>
      </c>
      <c r="E2729" s="53">
        <v>2759908.94</v>
      </c>
      <c r="F2729" s="26">
        <v>0.21</v>
      </c>
      <c r="G2729" s="53">
        <v>4341336.76</v>
      </c>
      <c r="H2729" s="67"/>
      <c r="I2729" s="68"/>
      <c r="J2729" s="69"/>
      <c r="K2729" s="69"/>
      <c r="L2729" s="69"/>
      <c r="M2729" s="69"/>
      <c r="N2729" s="69"/>
      <c r="O2729" s="35"/>
      <c r="P2729" s="35" t="s">
        <v>26483</v>
      </c>
      <c r="Q2729" s="36">
        <v>1</v>
      </c>
      <c r="R2729" s="35" t="s">
        <v>9849</v>
      </c>
      <c r="S2729" s="35" t="s">
        <v>28504</v>
      </c>
      <c r="T2729" s="35">
        <v>0</v>
      </c>
      <c r="U2729" s="35">
        <v>0</v>
      </c>
      <c r="V2729" s="36">
        <v>1</v>
      </c>
      <c r="W2729" s="36">
        <v>1</v>
      </c>
      <c r="X2729" s="37" t="s">
        <v>65</v>
      </c>
    </row>
    <row r="2730" spans="1:24" ht="24" customHeight="1" x14ac:dyDescent="0.2">
      <c r="A2730" s="50" t="s">
        <v>5252</v>
      </c>
      <c r="B2730" s="60" t="s">
        <v>5253</v>
      </c>
      <c r="C2730" s="76" t="s">
        <v>5253</v>
      </c>
      <c r="D2730" s="61" t="s">
        <v>5254</v>
      </c>
      <c r="E2730" s="53">
        <v>79070.19</v>
      </c>
      <c r="F2730" s="26">
        <v>0.21</v>
      </c>
      <c r="G2730" s="53">
        <v>138728.65400000001</v>
      </c>
      <c r="H2730" s="67"/>
      <c r="I2730" s="68"/>
      <c r="J2730" s="69"/>
      <c r="K2730" s="69"/>
      <c r="L2730" s="69"/>
      <c r="M2730" s="69"/>
      <c r="N2730" s="69"/>
      <c r="O2730" s="35"/>
      <c r="P2730" s="35" t="s">
        <v>26484</v>
      </c>
      <c r="Q2730" s="36">
        <v>1</v>
      </c>
      <c r="R2730" s="35" t="s">
        <v>9849</v>
      </c>
      <c r="S2730" s="35" t="s">
        <v>28503</v>
      </c>
      <c r="T2730" s="35">
        <v>0</v>
      </c>
      <c r="U2730" s="35">
        <v>0</v>
      </c>
      <c r="V2730" s="36">
        <v>1</v>
      </c>
      <c r="W2730" s="36">
        <v>1</v>
      </c>
      <c r="X2730" s="37" t="s">
        <v>65</v>
      </c>
    </row>
    <row r="2731" spans="1:24" ht="24" customHeight="1" x14ac:dyDescent="0.2">
      <c r="A2731" s="50" t="s">
        <v>5257</v>
      </c>
      <c r="B2731" s="60" t="s">
        <v>5260</v>
      </c>
      <c r="C2731" s="76" t="s">
        <v>5260</v>
      </c>
      <c r="D2731" s="61" t="s">
        <v>5261</v>
      </c>
      <c r="E2731" s="53">
        <v>1509514.92</v>
      </c>
      <c r="F2731" s="26">
        <v>0.21</v>
      </c>
      <c r="G2731" s="53">
        <v>2557118.2769999998</v>
      </c>
      <c r="H2731" s="67"/>
      <c r="I2731" s="68"/>
      <c r="J2731" s="69"/>
      <c r="K2731" s="69"/>
      <c r="L2731" s="69"/>
      <c r="M2731" s="69"/>
      <c r="N2731" s="69"/>
      <c r="O2731" s="35"/>
      <c r="P2731" s="35" t="s">
        <v>65</v>
      </c>
      <c r="Q2731" s="36">
        <v>1</v>
      </c>
      <c r="R2731" s="35" t="s">
        <v>27</v>
      </c>
      <c r="S2731" s="35" t="s">
        <v>28503</v>
      </c>
      <c r="T2731" s="35">
        <v>0</v>
      </c>
      <c r="U2731" s="35">
        <v>0</v>
      </c>
      <c r="V2731" s="36">
        <v>1</v>
      </c>
      <c r="W2731" s="36">
        <v>1</v>
      </c>
      <c r="X2731" s="37" t="s">
        <v>65</v>
      </c>
    </row>
    <row r="2732" spans="1:24" ht="24" customHeight="1" x14ac:dyDescent="0.2">
      <c r="A2732" s="50" t="s">
        <v>5257</v>
      </c>
      <c r="B2732" s="60" t="s">
        <v>5262</v>
      </c>
      <c r="C2732" s="76" t="s">
        <v>5262</v>
      </c>
      <c r="D2732" s="61" t="s">
        <v>5263</v>
      </c>
      <c r="E2732" s="53">
        <v>7124692.5899999999</v>
      </c>
      <c r="F2732" s="26">
        <v>0.21</v>
      </c>
      <c r="G2732" s="53">
        <v>12069229.252</v>
      </c>
      <c r="H2732" s="67"/>
      <c r="I2732" s="68"/>
      <c r="J2732" s="69"/>
      <c r="K2732" s="69"/>
      <c r="L2732" s="69"/>
      <c r="M2732" s="69"/>
      <c r="N2732" s="69"/>
      <c r="O2732" s="35"/>
      <c r="P2732" s="35" t="s">
        <v>65</v>
      </c>
      <c r="Q2732" s="36">
        <v>1</v>
      </c>
      <c r="R2732" s="35" t="s">
        <v>27</v>
      </c>
      <c r="S2732" s="35" t="s">
        <v>28503</v>
      </c>
      <c r="T2732" s="35">
        <v>0</v>
      </c>
      <c r="U2732" s="35">
        <v>0</v>
      </c>
      <c r="V2732" s="36">
        <v>1</v>
      </c>
      <c r="W2732" s="36">
        <v>1</v>
      </c>
      <c r="X2732" s="37" t="s">
        <v>65</v>
      </c>
    </row>
    <row r="2733" spans="1:24" ht="24" customHeight="1" x14ac:dyDescent="0.2">
      <c r="A2733" s="50" t="s">
        <v>5257</v>
      </c>
      <c r="B2733" s="60" t="s">
        <v>5264</v>
      </c>
      <c r="C2733" s="76" t="s">
        <v>5264</v>
      </c>
      <c r="D2733" s="61" t="s">
        <v>9914</v>
      </c>
      <c r="E2733" s="53">
        <v>988291.87</v>
      </c>
      <c r="F2733" s="26">
        <v>0.21</v>
      </c>
      <c r="G2733" s="53">
        <v>1674166.43</v>
      </c>
      <c r="H2733" s="67"/>
      <c r="I2733" s="68"/>
      <c r="J2733" s="69"/>
      <c r="K2733" s="69"/>
      <c r="L2733" s="69"/>
      <c r="M2733" s="69"/>
      <c r="N2733" s="69"/>
      <c r="O2733" s="35"/>
      <c r="P2733" s="35" t="s">
        <v>65</v>
      </c>
      <c r="Q2733" s="36">
        <v>1</v>
      </c>
      <c r="R2733" s="35" t="s">
        <v>27</v>
      </c>
      <c r="S2733" s="35" t="s">
        <v>28503</v>
      </c>
      <c r="T2733" s="35">
        <v>0</v>
      </c>
      <c r="U2733" s="35">
        <v>0</v>
      </c>
      <c r="V2733" s="36">
        <v>1</v>
      </c>
      <c r="W2733" s="36">
        <v>1</v>
      </c>
      <c r="X2733" s="37" t="s">
        <v>65</v>
      </c>
    </row>
    <row r="2734" spans="1:24" ht="24" customHeight="1" x14ac:dyDescent="0.2">
      <c r="A2734" s="50" t="s">
        <v>5257</v>
      </c>
      <c r="B2734" s="60" t="s">
        <v>5266</v>
      </c>
      <c r="C2734" s="76" t="s">
        <v>5266</v>
      </c>
      <c r="D2734" s="61" t="s">
        <v>9916</v>
      </c>
      <c r="E2734" s="53">
        <v>1090361.1399999999</v>
      </c>
      <c r="F2734" s="26">
        <v>0.21</v>
      </c>
      <c r="G2734" s="53">
        <v>1847071.7760000001</v>
      </c>
      <c r="H2734" s="67"/>
      <c r="I2734" s="68"/>
      <c r="J2734" s="69"/>
      <c r="K2734" s="69"/>
      <c r="L2734" s="69"/>
      <c r="M2734" s="69"/>
      <c r="N2734" s="69"/>
      <c r="O2734" s="35"/>
      <c r="P2734" s="35" t="s">
        <v>65</v>
      </c>
      <c r="Q2734" s="36">
        <v>1</v>
      </c>
      <c r="R2734" s="35" t="s">
        <v>27</v>
      </c>
      <c r="S2734" s="35" t="s">
        <v>28503</v>
      </c>
      <c r="T2734" s="35">
        <v>0</v>
      </c>
      <c r="U2734" s="35">
        <v>0</v>
      </c>
      <c r="V2734" s="36">
        <v>1</v>
      </c>
      <c r="W2734" s="36">
        <v>1</v>
      </c>
      <c r="X2734" s="37" t="s">
        <v>65</v>
      </c>
    </row>
    <row r="2735" spans="1:24" ht="24" customHeight="1" x14ac:dyDescent="0.2">
      <c r="A2735" s="50" t="s">
        <v>5257</v>
      </c>
      <c r="B2735" s="60" t="s">
        <v>5267</v>
      </c>
      <c r="C2735" s="76" t="s">
        <v>5267</v>
      </c>
      <c r="D2735" s="61" t="s">
        <v>9917</v>
      </c>
      <c r="E2735" s="53">
        <v>1090361.1399999999</v>
      </c>
      <c r="F2735" s="26">
        <v>0.21</v>
      </c>
      <c r="G2735" s="53">
        <v>1847071.7760000001</v>
      </c>
      <c r="H2735" s="67"/>
      <c r="I2735" s="68"/>
      <c r="J2735" s="69"/>
      <c r="K2735" s="69"/>
      <c r="L2735" s="69"/>
      <c r="M2735" s="69"/>
      <c r="N2735" s="69"/>
      <c r="O2735" s="35"/>
      <c r="P2735" s="35" t="s">
        <v>65</v>
      </c>
      <c r="Q2735" s="36">
        <v>1</v>
      </c>
      <c r="R2735" s="35" t="s">
        <v>27</v>
      </c>
      <c r="S2735" s="35" t="s">
        <v>28504</v>
      </c>
      <c r="T2735" s="35">
        <v>0</v>
      </c>
      <c r="U2735" s="35">
        <v>0</v>
      </c>
      <c r="V2735" s="36">
        <v>1</v>
      </c>
      <c r="W2735" s="36">
        <v>1</v>
      </c>
      <c r="X2735" s="37" t="s">
        <v>65</v>
      </c>
    </row>
    <row r="2736" spans="1:24" ht="24" customHeight="1" x14ac:dyDescent="0.2">
      <c r="A2736" s="50" t="s">
        <v>5257</v>
      </c>
      <c r="B2736" s="60" t="s">
        <v>5269</v>
      </c>
      <c r="C2736" s="76" t="s">
        <v>5269</v>
      </c>
      <c r="D2736" s="61" t="s">
        <v>9919</v>
      </c>
      <c r="E2736" s="53">
        <v>1090361.1399999999</v>
      </c>
      <c r="F2736" s="26">
        <v>0.21</v>
      </c>
      <c r="G2736" s="53">
        <v>1847071.7760000001</v>
      </c>
      <c r="H2736" s="67"/>
      <c r="I2736" s="68"/>
      <c r="J2736" s="69"/>
      <c r="K2736" s="69"/>
      <c r="L2736" s="69"/>
      <c r="M2736" s="69"/>
      <c r="N2736" s="69"/>
      <c r="O2736" s="35"/>
      <c r="P2736" s="35" t="s">
        <v>65</v>
      </c>
      <c r="Q2736" s="36">
        <v>1</v>
      </c>
      <c r="R2736" s="35" t="s">
        <v>27</v>
      </c>
      <c r="S2736" s="35" t="s">
        <v>28503</v>
      </c>
      <c r="T2736" s="35">
        <v>0</v>
      </c>
      <c r="U2736" s="35">
        <v>0</v>
      </c>
      <c r="V2736" s="36">
        <v>1</v>
      </c>
      <c r="W2736" s="36">
        <v>1</v>
      </c>
      <c r="X2736" s="37" t="s">
        <v>65</v>
      </c>
    </row>
    <row r="2737" spans="1:24" ht="24" customHeight="1" x14ac:dyDescent="0.2">
      <c r="A2737" s="50" t="s">
        <v>5257</v>
      </c>
      <c r="B2737" s="60" t="s">
        <v>5270</v>
      </c>
      <c r="C2737" s="76" t="s">
        <v>5270</v>
      </c>
      <c r="D2737" s="61" t="s">
        <v>9920</v>
      </c>
      <c r="E2737" s="53">
        <v>1126281.43</v>
      </c>
      <c r="F2737" s="26">
        <v>0.21</v>
      </c>
      <c r="G2737" s="53">
        <v>1907920.74</v>
      </c>
      <c r="H2737" s="67"/>
      <c r="I2737" s="68"/>
      <c r="J2737" s="69"/>
      <c r="K2737" s="69"/>
      <c r="L2737" s="69"/>
      <c r="M2737" s="69"/>
      <c r="N2737" s="69"/>
      <c r="O2737" s="35"/>
      <c r="P2737" s="35" t="s">
        <v>65</v>
      </c>
      <c r="Q2737" s="36">
        <v>1</v>
      </c>
      <c r="R2737" s="35" t="s">
        <v>27</v>
      </c>
      <c r="S2737" s="35" t="s">
        <v>28503</v>
      </c>
      <c r="T2737" s="35">
        <v>0</v>
      </c>
      <c r="U2737" s="35">
        <v>0</v>
      </c>
      <c r="V2737" s="36">
        <v>1</v>
      </c>
      <c r="W2737" s="36">
        <v>1</v>
      </c>
      <c r="X2737" s="37" t="s">
        <v>65</v>
      </c>
    </row>
    <row r="2738" spans="1:24" ht="24" customHeight="1" x14ac:dyDescent="0.2">
      <c r="A2738" s="50" t="s">
        <v>5257</v>
      </c>
      <c r="B2738" s="60" t="s">
        <v>5271</v>
      </c>
      <c r="C2738" s="76" t="s">
        <v>5271</v>
      </c>
      <c r="D2738" s="61" t="s">
        <v>9921</v>
      </c>
      <c r="E2738" s="53">
        <v>1090361.1399999999</v>
      </c>
      <c r="F2738" s="26">
        <v>0.21</v>
      </c>
      <c r="G2738" s="53">
        <v>1847071.7760000001</v>
      </c>
      <c r="H2738" s="67"/>
      <c r="I2738" s="68"/>
      <c r="J2738" s="69"/>
      <c r="K2738" s="69"/>
      <c r="L2738" s="69"/>
      <c r="M2738" s="69"/>
      <c r="N2738" s="69"/>
      <c r="O2738" s="35"/>
      <c r="P2738" s="35" t="s">
        <v>65</v>
      </c>
      <c r="Q2738" s="36">
        <v>1</v>
      </c>
      <c r="R2738" s="35" t="s">
        <v>27</v>
      </c>
      <c r="S2738" s="35" t="s">
        <v>28503</v>
      </c>
      <c r="T2738" s="35">
        <v>0</v>
      </c>
      <c r="U2738" s="35">
        <v>0</v>
      </c>
      <c r="V2738" s="36">
        <v>1</v>
      </c>
      <c r="W2738" s="36">
        <v>1</v>
      </c>
      <c r="X2738" s="37" t="s">
        <v>65</v>
      </c>
    </row>
    <row r="2739" spans="1:24" ht="24" customHeight="1" x14ac:dyDescent="0.2">
      <c r="A2739" s="50" t="s">
        <v>5257</v>
      </c>
      <c r="B2739" s="60" t="s">
        <v>5272</v>
      </c>
      <c r="C2739" s="76" t="s">
        <v>5272</v>
      </c>
      <c r="D2739" s="61" t="s">
        <v>9922</v>
      </c>
      <c r="E2739" s="53">
        <v>1126281.43</v>
      </c>
      <c r="F2739" s="26">
        <v>0.21</v>
      </c>
      <c r="G2739" s="53">
        <v>1907920.74</v>
      </c>
      <c r="H2739" s="67"/>
      <c r="I2739" s="68"/>
      <c r="J2739" s="69"/>
      <c r="K2739" s="69"/>
      <c r="L2739" s="69"/>
      <c r="M2739" s="69"/>
      <c r="N2739" s="69"/>
      <c r="O2739" s="35"/>
      <c r="P2739" s="35" t="s">
        <v>65</v>
      </c>
      <c r="Q2739" s="36">
        <v>1</v>
      </c>
      <c r="R2739" s="35" t="s">
        <v>27</v>
      </c>
      <c r="S2739" s="35" t="s">
        <v>28504</v>
      </c>
      <c r="T2739" s="35">
        <v>0</v>
      </c>
      <c r="U2739" s="35">
        <v>0</v>
      </c>
      <c r="V2739" s="36">
        <v>1</v>
      </c>
      <c r="W2739" s="36">
        <v>1</v>
      </c>
      <c r="X2739" s="37" t="s">
        <v>65</v>
      </c>
    </row>
    <row r="2740" spans="1:24" ht="24" customHeight="1" x14ac:dyDescent="0.2">
      <c r="A2740" s="50" t="s">
        <v>5257</v>
      </c>
      <c r="B2740" s="60" t="s">
        <v>5273</v>
      </c>
      <c r="C2740" s="76" t="s">
        <v>5273</v>
      </c>
      <c r="D2740" s="61" t="s">
        <v>9923</v>
      </c>
      <c r="E2740" s="53">
        <v>2629193.2000000002</v>
      </c>
      <c r="F2740" s="26">
        <v>0.21</v>
      </c>
      <c r="G2740" s="53">
        <v>4453853.2810000004</v>
      </c>
      <c r="H2740" s="67"/>
      <c r="I2740" s="68"/>
      <c r="J2740" s="69"/>
      <c r="K2740" s="69"/>
      <c r="L2740" s="69"/>
      <c r="M2740" s="69"/>
      <c r="N2740" s="69"/>
      <c r="O2740" s="35"/>
      <c r="P2740" s="35" t="s">
        <v>65</v>
      </c>
      <c r="Q2740" s="36">
        <v>1</v>
      </c>
      <c r="R2740" s="35" t="s">
        <v>27</v>
      </c>
      <c r="S2740" s="35" t="s">
        <v>28503</v>
      </c>
      <c r="T2740" s="35">
        <v>0</v>
      </c>
      <c r="U2740" s="35">
        <v>0</v>
      </c>
      <c r="V2740" s="36">
        <v>1</v>
      </c>
      <c r="W2740" s="36">
        <v>1</v>
      </c>
      <c r="X2740" s="37" t="s">
        <v>65</v>
      </c>
    </row>
    <row r="2741" spans="1:24" ht="24" customHeight="1" x14ac:dyDescent="0.2">
      <c r="A2741" s="50" t="s">
        <v>5257</v>
      </c>
      <c r="B2741" s="60" t="s">
        <v>5274</v>
      </c>
      <c r="C2741" s="76" t="s">
        <v>5274</v>
      </c>
      <c r="D2741" s="61" t="s">
        <v>9924</v>
      </c>
      <c r="E2741" s="53">
        <v>1182751.56</v>
      </c>
      <c r="F2741" s="26">
        <v>0.21</v>
      </c>
      <c r="G2741" s="53">
        <v>2003581.138</v>
      </c>
      <c r="H2741" s="67"/>
      <c r="I2741" s="68"/>
      <c r="J2741" s="69"/>
      <c r="K2741" s="69"/>
      <c r="L2741" s="69"/>
      <c r="M2741" s="69"/>
      <c r="N2741" s="69"/>
      <c r="O2741" s="35"/>
      <c r="P2741" s="35" t="s">
        <v>65</v>
      </c>
      <c r="Q2741" s="36">
        <v>1</v>
      </c>
      <c r="R2741" s="35" t="s">
        <v>27</v>
      </c>
      <c r="S2741" s="35" t="s">
        <v>28504</v>
      </c>
      <c r="T2741" s="35">
        <v>0</v>
      </c>
      <c r="U2741" s="35">
        <v>0</v>
      </c>
      <c r="V2741" s="36">
        <v>1</v>
      </c>
      <c r="W2741" s="36">
        <v>1</v>
      </c>
      <c r="X2741" s="37" t="s">
        <v>65</v>
      </c>
    </row>
    <row r="2742" spans="1:24" ht="24" customHeight="1" x14ac:dyDescent="0.2">
      <c r="A2742" s="50" t="s">
        <v>5257</v>
      </c>
      <c r="B2742" s="60" t="s">
        <v>5275</v>
      </c>
      <c r="C2742" s="76" t="s">
        <v>5275</v>
      </c>
      <c r="D2742" s="61" t="s">
        <v>9925</v>
      </c>
      <c r="E2742" s="53">
        <v>1223748.06</v>
      </c>
      <c r="F2742" s="26">
        <v>0.21</v>
      </c>
      <c r="G2742" s="53">
        <v>2073029.209</v>
      </c>
      <c r="H2742" s="67"/>
      <c r="I2742" s="68"/>
      <c r="J2742" s="69"/>
      <c r="K2742" s="69"/>
      <c r="L2742" s="69"/>
      <c r="M2742" s="69"/>
      <c r="N2742" s="69"/>
      <c r="O2742" s="35"/>
      <c r="P2742" s="35" t="s">
        <v>65</v>
      </c>
      <c r="Q2742" s="36">
        <v>1</v>
      </c>
      <c r="R2742" s="35" t="s">
        <v>27</v>
      </c>
      <c r="S2742" s="35" t="s">
        <v>28504</v>
      </c>
      <c r="T2742" s="35">
        <v>0</v>
      </c>
      <c r="U2742" s="35">
        <v>0</v>
      </c>
      <c r="V2742" s="36">
        <v>1</v>
      </c>
      <c r="W2742" s="36">
        <v>1</v>
      </c>
      <c r="X2742" s="37" t="s">
        <v>65</v>
      </c>
    </row>
    <row r="2743" spans="1:24" ht="24" customHeight="1" x14ac:dyDescent="0.2">
      <c r="A2743" s="50" t="s">
        <v>5257</v>
      </c>
      <c r="B2743" s="60" t="s">
        <v>5276</v>
      </c>
      <c r="C2743" s="76" t="s">
        <v>5276</v>
      </c>
      <c r="D2743" s="61" t="s">
        <v>9926</v>
      </c>
      <c r="E2743" s="53">
        <v>1182751.56</v>
      </c>
      <c r="F2743" s="26">
        <v>0.21</v>
      </c>
      <c r="G2743" s="53">
        <v>2003581.138</v>
      </c>
      <c r="H2743" s="67"/>
      <c r="I2743" s="68"/>
      <c r="J2743" s="69"/>
      <c r="K2743" s="69"/>
      <c r="L2743" s="69"/>
      <c r="M2743" s="69"/>
      <c r="N2743" s="69"/>
      <c r="O2743" s="35"/>
      <c r="P2743" s="35" t="s">
        <v>65</v>
      </c>
      <c r="Q2743" s="36">
        <v>1</v>
      </c>
      <c r="R2743" s="35" t="s">
        <v>27</v>
      </c>
      <c r="S2743" s="35" t="s">
        <v>28504</v>
      </c>
      <c r="T2743" s="35">
        <v>0</v>
      </c>
      <c r="U2743" s="35">
        <v>0</v>
      </c>
      <c r="V2743" s="36">
        <v>1</v>
      </c>
      <c r="W2743" s="36">
        <v>1</v>
      </c>
      <c r="X2743" s="37" t="s">
        <v>65</v>
      </c>
    </row>
    <row r="2744" spans="1:24" ht="24" customHeight="1" x14ac:dyDescent="0.2">
      <c r="A2744" s="50" t="s">
        <v>5257</v>
      </c>
      <c r="B2744" s="60" t="s">
        <v>24068</v>
      </c>
      <c r="C2744" s="76" t="s">
        <v>24068</v>
      </c>
      <c r="D2744" s="61" t="s">
        <v>24069</v>
      </c>
      <c r="E2744" s="53">
        <v>1203999.93</v>
      </c>
      <c r="F2744" s="26">
        <v>0.21</v>
      </c>
      <c r="G2744" s="53">
        <v>2039575.879</v>
      </c>
      <c r="H2744" s="67"/>
      <c r="I2744" s="68"/>
      <c r="J2744" s="69"/>
      <c r="K2744" s="69"/>
      <c r="L2744" s="69"/>
      <c r="M2744" s="69"/>
      <c r="N2744" s="69"/>
      <c r="O2744" s="35"/>
      <c r="P2744" s="35" t="s">
        <v>65</v>
      </c>
      <c r="Q2744" s="36">
        <v>1</v>
      </c>
      <c r="R2744" s="35" t="s">
        <v>27</v>
      </c>
      <c r="S2744" s="35" t="s">
        <v>28504</v>
      </c>
      <c r="T2744" s="35">
        <v>0</v>
      </c>
      <c r="U2744" s="35">
        <v>0</v>
      </c>
      <c r="V2744" s="36" t="e">
        <v>#N/A</v>
      </c>
      <c r="W2744" s="36" t="e">
        <v>#N/A</v>
      </c>
      <c r="X2744" s="37" t="s">
        <v>65</v>
      </c>
    </row>
    <row r="2745" spans="1:24" ht="24" customHeight="1" x14ac:dyDescent="0.2">
      <c r="A2745" s="50" t="s">
        <v>5257</v>
      </c>
      <c r="B2745" s="60" t="s">
        <v>5277</v>
      </c>
      <c r="C2745" s="76" t="s">
        <v>5277</v>
      </c>
      <c r="D2745" s="61" t="s">
        <v>9927</v>
      </c>
      <c r="E2745" s="53">
        <v>1169599.95</v>
      </c>
      <c r="F2745" s="26">
        <v>0.21</v>
      </c>
      <c r="G2745" s="53">
        <v>1981302.3149999999</v>
      </c>
      <c r="H2745" s="67"/>
      <c r="I2745" s="68"/>
      <c r="J2745" s="69"/>
      <c r="K2745" s="69"/>
      <c r="L2745" s="69"/>
      <c r="M2745" s="69"/>
      <c r="N2745" s="69"/>
      <c r="O2745" s="35"/>
      <c r="P2745" s="35" t="s">
        <v>65</v>
      </c>
      <c r="Q2745" s="36">
        <v>1</v>
      </c>
      <c r="R2745" s="35" t="s">
        <v>27</v>
      </c>
      <c r="S2745" s="35" t="s">
        <v>28503</v>
      </c>
      <c r="T2745" s="35">
        <v>0</v>
      </c>
      <c r="U2745" s="35">
        <v>0</v>
      </c>
      <c r="V2745" s="36">
        <v>1</v>
      </c>
      <c r="W2745" s="36">
        <v>1</v>
      </c>
      <c r="X2745" s="37" t="s">
        <v>65</v>
      </c>
    </row>
    <row r="2746" spans="1:24" ht="24" customHeight="1" x14ac:dyDescent="0.2">
      <c r="A2746" s="50" t="s">
        <v>5257</v>
      </c>
      <c r="B2746" s="60" t="s">
        <v>5278</v>
      </c>
      <c r="C2746" s="76" t="s">
        <v>5278</v>
      </c>
      <c r="D2746" s="61" t="s">
        <v>9928</v>
      </c>
      <c r="E2746" s="53">
        <v>1104622.1499999999</v>
      </c>
      <c r="F2746" s="26">
        <v>0.21</v>
      </c>
      <c r="G2746" s="53">
        <v>1871229.922</v>
      </c>
      <c r="H2746" s="67"/>
      <c r="I2746" s="68"/>
      <c r="J2746" s="69"/>
      <c r="K2746" s="69"/>
      <c r="L2746" s="69"/>
      <c r="M2746" s="69"/>
      <c r="N2746" s="69"/>
      <c r="O2746" s="35"/>
      <c r="P2746" s="35" t="s">
        <v>65</v>
      </c>
      <c r="Q2746" s="36">
        <v>1</v>
      </c>
      <c r="R2746" s="35" t="s">
        <v>27</v>
      </c>
      <c r="S2746" s="35" t="s">
        <v>28503</v>
      </c>
      <c r="T2746" s="35">
        <v>0</v>
      </c>
      <c r="U2746" s="35">
        <v>0</v>
      </c>
      <c r="V2746" s="36">
        <v>1</v>
      </c>
      <c r="W2746" s="36">
        <v>1</v>
      </c>
      <c r="X2746" s="37" t="s">
        <v>65</v>
      </c>
    </row>
    <row r="2747" spans="1:24" ht="24" customHeight="1" x14ac:dyDescent="0.2">
      <c r="A2747" s="50" t="s">
        <v>5257</v>
      </c>
      <c r="B2747" s="60" t="s">
        <v>5279</v>
      </c>
      <c r="C2747" s="76" t="s">
        <v>5279</v>
      </c>
      <c r="D2747" s="61" t="s">
        <v>9929</v>
      </c>
      <c r="E2747" s="53">
        <v>2069662.47</v>
      </c>
      <c r="F2747" s="26">
        <v>0.21</v>
      </c>
      <c r="G2747" s="53">
        <v>3506008.227</v>
      </c>
      <c r="H2747" s="67"/>
      <c r="I2747" s="68"/>
      <c r="J2747" s="69"/>
      <c r="K2747" s="69"/>
      <c r="L2747" s="69"/>
      <c r="M2747" s="69"/>
      <c r="N2747" s="69"/>
      <c r="O2747" s="35"/>
      <c r="P2747" s="35" t="s">
        <v>65</v>
      </c>
      <c r="Q2747" s="36">
        <v>1</v>
      </c>
      <c r="R2747" s="35" t="s">
        <v>27</v>
      </c>
      <c r="S2747" s="35" t="s">
        <v>28503</v>
      </c>
      <c r="T2747" s="35">
        <v>0</v>
      </c>
      <c r="U2747" s="35">
        <v>0</v>
      </c>
      <c r="V2747" s="36">
        <v>1</v>
      </c>
      <c r="W2747" s="36">
        <v>1</v>
      </c>
      <c r="X2747" s="37" t="s">
        <v>65</v>
      </c>
    </row>
    <row r="2748" spans="1:24" ht="24" customHeight="1" x14ac:dyDescent="0.2">
      <c r="A2748" s="50" t="s">
        <v>5257</v>
      </c>
      <c r="B2748" s="60" t="s">
        <v>5280</v>
      </c>
      <c r="C2748" s="76" t="s">
        <v>5280</v>
      </c>
      <c r="D2748" s="61" t="s">
        <v>5281</v>
      </c>
      <c r="E2748" s="53">
        <v>1090361.1399999999</v>
      </c>
      <c r="F2748" s="26">
        <v>0.21</v>
      </c>
      <c r="G2748" s="53">
        <v>1847071.7760000001</v>
      </c>
      <c r="H2748" s="67"/>
      <c r="I2748" s="68"/>
      <c r="J2748" s="69"/>
      <c r="K2748" s="69"/>
      <c r="L2748" s="69"/>
      <c r="M2748" s="69"/>
      <c r="N2748" s="69"/>
      <c r="O2748" s="35"/>
      <c r="P2748" s="35" t="s">
        <v>65</v>
      </c>
      <c r="Q2748" s="36">
        <v>1</v>
      </c>
      <c r="R2748" s="35" t="s">
        <v>27</v>
      </c>
      <c r="S2748" s="35" t="s">
        <v>28504</v>
      </c>
      <c r="T2748" s="35">
        <v>0</v>
      </c>
      <c r="U2748" s="35">
        <v>0</v>
      </c>
      <c r="V2748" s="36">
        <v>1</v>
      </c>
      <c r="W2748" s="36">
        <v>1</v>
      </c>
      <c r="X2748" s="37" t="s">
        <v>65</v>
      </c>
    </row>
    <row r="2749" spans="1:24" ht="24" customHeight="1" x14ac:dyDescent="0.2">
      <c r="A2749" s="50" t="s">
        <v>5257</v>
      </c>
      <c r="B2749" s="60" t="s">
        <v>5282</v>
      </c>
      <c r="C2749" s="76" t="s">
        <v>5282</v>
      </c>
      <c r="D2749" s="61" t="s">
        <v>5283</v>
      </c>
      <c r="E2749" s="53">
        <v>1090361.1399999999</v>
      </c>
      <c r="F2749" s="26">
        <v>0.21</v>
      </c>
      <c r="G2749" s="53">
        <v>1847071.7760000001</v>
      </c>
      <c r="H2749" s="67"/>
      <c r="I2749" s="68"/>
      <c r="J2749" s="69"/>
      <c r="K2749" s="69"/>
      <c r="L2749" s="69"/>
      <c r="M2749" s="69"/>
      <c r="N2749" s="69"/>
      <c r="O2749" s="35"/>
      <c r="P2749" s="35" t="s">
        <v>65</v>
      </c>
      <c r="Q2749" s="36">
        <v>1</v>
      </c>
      <c r="R2749" s="35" t="s">
        <v>27</v>
      </c>
      <c r="S2749" s="35" t="s">
        <v>28504</v>
      </c>
      <c r="T2749" s="35">
        <v>0</v>
      </c>
      <c r="U2749" s="35">
        <v>0</v>
      </c>
      <c r="V2749" s="36">
        <v>1</v>
      </c>
      <c r="W2749" s="36">
        <v>1</v>
      </c>
      <c r="X2749" s="37" t="s">
        <v>65</v>
      </c>
    </row>
    <row r="2750" spans="1:24" ht="24" customHeight="1" x14ac:dyDescent="0.2">
      <c r="A2750" s="50" t="s">
        <v>5257</v>
      </c>
      <c r="B2750" s="60" t="s">
        <v>5284</v>
      </c>
      <c r="C2750" s="76" t="s">
        <v>5284</v>
      </c>
      <c r="D2750" s="61" t="s">
        <v>5285</v>
      </c>
      <c r="E2750" s="53">
        <v>1090361.1399999999</v>
      </c>
      <c r="F2750" s="26">
        <v>0.21</v>
      </c>
      <c r="G2750" s="53">
        <v>1847071.7760000001</v>
      </c>
      <c r="H2750" s="67"/>
      <c r="I2750" s="68"/>
      <c r="J2750" s="69"/>
      <c r="K2750" s="69"/>
      <c r="L2750" s="69"/>
      <c r="M2750" s="69"/>
      <c r="N2750" s="69"/>
      <c r="O2750" s="35"/>
      <c r="P2750" s="35" t="s">
        <v>65</v>
      </c>
      <c r="Q2750" s="36">
        <v>1</v>
      </c>
      <c r="R2750" s="35" t="s">
        <v>27</v>
      </c>
      <c r="S2750" s="35" t="s">
        <v>28504</v>
      </c>
      <c r="T2750" s="35">
        <v>0</v>
      </c>
      <c r="U2750" s="35">
        <v>0</v>
      </c>
      <c r="V2750" s="36">
        <v>1</v>
      </c>
      <c r="W2750" s="36">
        <v>1</v>
      </c>
      <c r="X2750" s="37" t="s">
        <v>65</v>
      </c>
    </row>
    <row r="2751" spans="1:24" ht="24" customHeight="1" x14ac:dyDescent="0.2">
      <c r="A2751" s="50" t="s">
        <v>5257</v>
      </c>
      <c r="B2751" s="60" t="s">
        <v>5286</v>
      </c>
      <c r="C2751" s="76" t="s">
        <v>5286</v>
      </c>
      <c r="D2751" s="61" t="s">
        <v>5287</v>
      </c>
      <c r="E2751" s="53">
        <v>1090361.1399999999</v>
      </c>
      <c r="F2751" s="26">
        <v>0.21</v>
      </c>
      <c r="G2751" s="53">
        <v>1847071.7760000001</v>
      </c>
      <c r="H2751" s="67"/>
      <c r="I2751" s="68"/>
      <c r="J2751" s="69"/>
      <c r="K2751" s="69"/>
      <c r="L2751" s="69"/>
      <c r="M2751" s="69"/>
      <c r="N2751" s="69"/>
      <c r="O2751" s="35"/>
      <c r="P2751" s="35" t="s">
        <v>65</v>
      </c>
      <c r="Q2751" s="36">
        <v>1</v>
      </c>
      <c r="R2751" s="35" t="s">
        <v>27</v>
      </c>
      <c r="S2751" s="35" t="s">
        <v>28504</v>
      </c>
      <c r="T2751" s="35">
        <v>0</v>
      </c>
      <c r="U2751" s="35">
        <v>0</v>
      </c>
      <c r="V2751" s="36">
        <v>1</v>
      </c>
      <c r="W2751" s="36">
        <v>1</v>
      </c>
      <c r="X2751" s="37" t="s">
        <v>65</v>
      </c>
    </row>
    <row r="2752" spans="1:24" ht="24" customHeight="1" x14ac:dyDescent="0.2">
      <c r="A2752" s="50" t="s">
        <v>5257</v>
      </c>
      <c r="B2752" s="60" t="s">
        <v>5288</v>
      </c>
      <c r="C2752" s="76" t="s">
        <v>5288</v>
      </c>
      <c r="D2752" s="61" t="s">
        <v>9930</v>
      </c>
      <c r="E2752" s="53">
        <v>1211667.1599999999</v>
      </c>
      <c r="F2752" s="26">
        <v>0.21</v>
      </c>
      <c r="G2752" s="53">
        <v>2052564.1640000001</v>
      </c>
      <c r="H2752" s="67"/>
      <c r="I2752" s="68"/>
      <c r="J2752" s="69"/>
      <c r="K2752" s="69"/>
      <c r="L2752" s="69"/>
      <c r="M2752" s="69"/>
      <c r="N2752" s="69"/>
      <c r="O2752" s="35"/>
      <c r="P2752" s="35" t="s">
        <v>65</v>
      </c>
      <c r="Q2752" s="36">
        <v>1</v>
      </c>
      <c r="R2752" s="35" t="s">
        <v>27</v>
      </c>
      <c r="S2752" s="35" t="s">
        <v>28503</v>
      </c>
      <c r="T2752" s="35">
        <v>0</v>
      </c>
      <c r="U2752" s="35">
        <v>0</v>
      </c>
      <c r="V2752" s="36">
        <v>1</v>
      </c>
      <c r="W2752" s="36">
        <v>1</v>
      </c>
      <c r="X2752" s="37" t="s">
        <v>65</v>
      </c>
    </row>
    <row r="2753" spans="1:24" ht="24" customHeight="1" x14ac:dyDescent="0.2">
      <c r="A2753" s="50" t="s">
        <v>5257</v>
      </c>
      <c r="B2753" s="60" t="s">
        <v>5289</v>
      </c>
      <c r="C2753" s="76" t="s">
        <v>5289</v>
      </c>
      <c r="D2753" s="61" t="s">
        <v>9931</v>
      </c>
      <c r="E2753" s="53">
        <v>933271</v>
      </c>
      <c r="F2753" s="26">
        <v>0.21</v>
      </c>
      <c r="G2753" s="53">
        <v>1580961.074</v>
      </c>
      <c r="H2753" s="67"/>
      <c r="I2753" s="68"/>
      <c r="J2753" s="69"/>
      <c r="K2753" s="69"/>
      <c r="L2753" s="69"/>
      <c r="M2753" s="69"/>
      <c r="N2753" s="69"/>
      <c r="O2753" s="35"/>
      <c r="P2753" s="35" t="s">
        <v>65</v>
      </c>
      <c r="Q2753" s="36">
        <v>1</v>
      </c>
      <c r="R2753" s="35" t="s">
        <v>27</v>
      </c>
      <c r="S2753" s="35" t="s">
        <v>28504</v>
      </c>
      <c r="T2753" s="35">
        <v>0</v>
      </c>
      <c r="U2753" s="35">
        <v>0</v>
      </c>
      <c r="V2753" s="36">
        <v>1</v>
      </c>
      <c r="W2753" s="36">
        <v>1</v>
      </c>
      <c r="X2753" s="37" t="s">
        <v>65</v>
      </c>
    </row>
    <row r="2754" spans="1:24" ht="24" customHeight="1" x14ac:dyDescent="0.2">
      <c r="A2754" s="50" t="s">
        <v>5257</v>
      </c>
      <c r="B2754" s="60" t="s">
        <v>5290</v>
      </c>
      <c r="C2754" s="76" t="s">
        <v>5290</v>
      </c>
      <c r="D2754" s="61" t="s">
        <v>9932</v>
      </c>
      <c r="E2754" s="53">
        <v>7274081.25</v>
      </c>
      <c r="F2754" s="26">
        <v>0.21</v>
      </c>
      <c r="G2754" s="53">
        <v>12322293.638</v>
      </c>
      <c r="H2754" s="67"/>
      <c r="I2754" s="68"/>
      <c r="J2754" s="69"/>
      <c r="K2754" s="69"/>
      <c r="L2754" s="69"/>
      <c r="M2754" s="69"/>
      <c r="N2754" s="69"/>
      <c r="O2754" s="35"/>
      <c r="P2754" s="35" t="s">
        <v>65</v>
      </c>
      <c r="Q2754" s="36">
        <v>1</v>
      </c>
      <c r="R2754" s="35" t="s">
        <v>27</v>
      </c>
      <c r="S2754" s="35" t="s">
        <v>28503</v>
      </c>
      <c r="T2754" s="35">
        <v>0</v>
      </c>
      <c r="U2754" s="35">
        <v>0</v>
      </c>
      <c r="V2754" s="36">
        <v>1</v>
      </c>
      <c r="W2754" s="36">
        <v>1</v>
      </c>
      <c r="X2754" s="37" t="s">
        <v>65</v>
      </c>
    </row>
    <row r="2755" spans="1:24" ht="24" customHeight="1" x14ac:dyDescent="0.2">
      <c r="A2755" s="50" t="s">
        <v>5257</v>
      </c>
      <c r="B2755" s="60" t="s">
        <v>5291</v>
      </c>
      <c r="C2755" s="76" t="s">
        <v>5291</v>
      </c>
      <c r="D2755" s="61" t="s">
        <v>9933</v>
      </c>
      <c r="E2755" s="53">
        <v>1234577.72</v>
      </c>
      <c r="F2755" s="26">
        <v>0.21</v>
      </c>
      <c r="G2755" s="53">
        <v>2091374.66</v>
      </c>
      <c r="H2755" s="67"/>
      <c r="I2755" s="68"/>
      <c r="J2755" s="69"/>
      <c r="K2755" s="69"/>
      <c r="L2755" s="69"/>
      <c r="M2755" s="69"/>
      <c r="N2755" s="69"/>
      <c r="O2755" s="35"/>
      <c r="P2755" s="35" t="s">
        <v>65</v>
      </c>
      <c r="Q2755" s="36">
        <v>1</v>
      </c>
      <c r="R2755" s="35" t="s">
        <v>27</v>
      </c>
      <c r="S2755" s="35" t="s">
        <v>28504</v>
      </c>
      <c r="T2755" s="35">
        <v>0</v>
      </c>
      <c r="U2755" s="35">
        <v>0</v>
      </c>
      <c r="V2755" s="36">
        <v>1</v>
      </c>
      <c r="W2755" s="36">
        <v>1</v>
      </c>
      <c r="X2755" s="37" t="s">
        <v>65</v>
      </c>
    </row>
    <row r="2756" spans="1:24" ht="24" customHeight="1" x14ac:dyDescent="0.2">
      <c r="A2756" s="50" t="s">
        <v>5257</v>
      </c>
      <c r="B2756" s="60" t="s">
        <v>5292</v>
      </c>
      <c r="C2756" s="76" t="s">
        <v>5292</v>
      </c>
      <c r="D2756" s="61" t="s">
        <v>9934</v>
      </c>
      <c r="E2756" s="53">
        <v>1234577.72</v>
      </c>
      <c r="F2756" s="26">
        <v>0.21</v>
      </c>
      <c r="G2756" s="53">
        <v>2091374.66</v>
      </c>
      <c r="H2756" s="67"/>
      <c r="I2756" s="68"/>
      <c r="J2756" s="69"/>
      <c r="K2756" s="69"/>
      <c r="L2756" s="69"/>
      <c r="M2756" s="69"/>
      <c r="N2756" s="69"/>
      <c r="O2756" s="35"/>
      <c r="P2756" s="35" t="s">
        <v>65</v>
      </c>
      <c r="Q2756" s="36">
        <v>1</v>
      </c>
      <c r="R2756" s="35" t="s">
        <v>27</v>
      </c>
      <c r="S2756" s="35" t="s">
        <v>28504</v>
      </c>
      <c r="T2756" s="35">
        <v>0</v>
      </c>
      <c r="U2756" s="35">
        <v>0</v>
      </c>
      <c r="V2756" s="36">
        <v>1</v>
      </c>
      <c r="W2756" s="36">
        <v>1</v>
      </c>
      <c r="X2756" s="37" t="s">
        <v>65</v>
      </c>
    </row>
    <row r="2757" spans="1:24" ht="24" customHeight="1" x14ac:dyDescent="0.2">
      <c r="A2757" s="50" t="s">
        <v>5257</v>
      </c>
      <c r="B2757" s="60" t="s">
        <v>5293</v>
      </c>
      <c r="C2757" s="76" t="s">
        <v>5293</v>
      </c>
      <c r="D2757" s="61" t="s">
        <v>9935</v>
      </c>
      <c r="E2757" s="53">
        <v>1234577.72</v>
      </c>
      <c r="F2757" s="26">
        <v>0.21</v>
      </c>
      <c r="G2757" s="53">
        <v>2091374.66</v>
      </c>
      <c r="H2757" s="67"/>
      <c r="I2757" s="68"/>
      <c r="J2757" s="69"/>
      <c r="K2757" s="69"/>
      <c r="L2757" s="69"/>
      <c r="M2757" s="69"/>
      <c r="N2757" s="69"/>
      <c r="O2757" s="35"/>
      <c r="P2757" s="35" t="s">
        <v>65</v>
      </c>
      <c r="Q2757" s="36">
        <v>1</v>
      </c>
      <c r="R2757" s="35" t="s">
        <v>27</v>
      </c>
      <c r="S2757" s="35" t="s">
        <v>28504</v>
      </c>
      <c r="T2757" s="35">
        <v>0</v>
      </c>
      <c r="U2757" s="35">
        <v>0</v>
      </c>
      <c r="V2757" s="36">
        <v>1</v>
      </c>
      <c r="W2757" s="36">
        <v>1</v>
      </c>
      <c r="X2757" s="37" t="s">
        <v>65</v>
      </c>
    </row>
    <row r="2758" spans="1:24" ht="24" customHeight="1" x14ac:dyDescent="0.2">
      <c r="A2758" s="50" t="s">
        <v>5257</v>
      </c>
      <c r="B2758" s="60" t="s">
        <v>5294</v>
      </c>
      <c r="C2758" s="76" t="s">
        <v>5294</v>
      </c>
      <c r="D2758" s="61" t="s">
        <v>9936</v>
      </c>
      <c r="E2758" s="53">
        <v>1353703.63</v>
      </c>
      <c r="F2758" s="26">
        <v>0.21</v>
      </c>
      <c r="G2758" s="53">
        <v>2293173.9470000002</v>
      </c>
      <c r="H2758" s="67"/>
      <c r="I2758" s="68"/>
      <c r="J2758" s="69"/>
      <c r="K2758" s="69"/>
      <c r="L2758" s="69"/>
      <c r="M2758" s="69"/>
      <c r="N2758" s="69"/>
      <c r="O2758" s="35"/>
      <c r="P2758" s="35" t="s">
        <v>65</v>
      </c>
      <c r="Q2758" s="36">
        <v>1</v>
      </c>
      <c r="R2758" s="35" t="s">
        <v>27</v>
      </c>
      <c r="S2758" s="35" t="s">
        <v>28504</v>
      </c>
      <c r="T2758" s="35">
        <v>0</v>
      </c>
      <c r="U2758" s="35">
        <v>0</v>
      </c>
      <c r="V2758" s="36">
        <v>1</v>
      </c>
      <c r="W2758" s="36">
        <v>1</v>
      </c>
      <c r="X2758" s="37" t="s">
        <v>65</v>
      </c>
    </row>
    <row r="2759" spans="1:24" ht="24" customHeight="1" x14ac:dyDescent="0.2">
      <c r="A2759" s="50" t="s">
        <v>5257</v>
      </c>
      <c r="B2759" s="60" t="s">
        <v>5295</v>
      </c>
      <c r="C2759" s="76" t="s">
        <v>5295</v>
      </c>
      <c r="D2759" s="61" t="s">
        <v>9937</v>
      </c>
      <c r="E2759" s="53">
        <v>1353703.63</v>
      </c>
      <c r="F2759" s="26">
        <v>0.21</v>
      </c>
      <c r="G2759" s="53">
        <v>2293173.9470000002</v>
      </c>
      <c r="H2759" s="67"/>
      <c r="I2759" s="68"/>
      <c r="J2759" s="69"/>
      <c r="K2759" s="69"/>
      <c r="L2759" s="69"/>
      <c r="M2759" s="69"/>
      <c r="N2759" s="69"/>
      <c r="O2759" s="35"/>
      <c r="P2759" s="35" t="s">
        <v>65</v>
      </c>
      <c r="Q2759" s="36">
        <v>1</v>
      </c>
      <c r="R2759" s="35" t="s">
        <v>27</v>
      </c>
      <c r="S2759" s="35" t="s">
        <v>28503</v>
      </c>
      <c r="T2759" s="35">
        <v>0</v>
      </c>
      <c r="U2759" s="35">
        <v>0</v>
      </c>
      <c r="V2759" s="36">
        <v>1</v>
      </c>
      <c r="W2759" s="36">
        <v>1</v>
      </c>
      <c r="X2759" s="37" t="s">
        <v>65</v>
      </c>
    </row>
    <row r="2760" spans="1:24" ht="24" customHeight="1" x14ac:dyDescent="0.2">
      <c r="A2760" s="50" t="s">
        <v>5257</v>
      </c>
      <c r="B2760" s="60" t="s">
        <v>5296</v>
      </c>
      <c r="C2760" s="76" t="s">
        <v>5296</v>
      </c>
      <c r="D2760" s="61" t="s">
        <v>24070</v>
      </c>
      <c r="E2760" s="53">
        <v>1353703.63</v>
      </c>
      <c r="F2760" s="26">
        <v>0.21</v>
      </c>
      <c r="G2760" s="53">
        <v>2293173.9470000002</v>
      </c>
      <c r="H2760" s="67"/>
      <c r="I2760" s="68"/>
      <c r="J2760" s="69"/>
      <c r="K2760" s="69"/>
      <c r="L2760" s="69"/>
      <c r="M2760" s="69"/>
      <c r="N2760" s="69"/>
      <c r="O2760" s="35"/>
      <c r="P2760" s="35" t="s">
        <v>65</v>
      </c>
      <c r="Q2760" s="36">
        <v>1</v>
      </c>
      <c r="R2760" s="35" t="s">
        <v>27</v>
      </c>
      <c r="S2760" s="35" t="s">
        <v>28504</v>
      </c>
      <c r="T2760" s="35">
        <v>0</v>
      </c>
      <c r="U2760" s="35">
        <v>0</v>
      </c>
      <c r="V2760" s="36">
        <v>1</v>
      </c>
      <c r="W2760" s="36">
        <v>1</v>
      </c>
      <c r="X2760" s="37" t="s">
        <v>65</v>
      </c>
    </row>
    <row r="2761" spans="1:24" ht="24" customHeight="1" x14ac:dyDescent="0.2">
      <c r="A2761" s="50" t="s">
        <v>5257</v>
      </c>
      <c r="B2761" s="60" t="s">
        <v>5298</v>
      </c>
      <c r="C2761" s="76" t="s">
        <v>5298</v>
      </c>
      <c r="D2761" s="61" t="s">
        <v>9938</v>
      </c>
      <c r="E2761" s="53">
        <v>933271</v>
      </c>
      <c r="F2761" s="26">
        <v>0.21</v>
      </c>
      <c r="G2761" s="53">
        <v>1580961.074</v>
      </c>
      <c r="H2761" s="67"/>
      <c r="I2761" s="68"/>
      <c r="J2761" s="69"/>
      <c r="K2761" s="69"/>
      <c r="L2761" s="69"/>
      <c r="M2761" s="69"/>
      <c r="N2761" s="69"/>
      <c r="O2761" s="35"/>
      <c r="P2761" s="35" t="s">
        <v>65</v>
      </c>
      <c r="Q2761" s="36">
        <v>1</v>
      </c>
      <c r="R2761" s="35" t="s">
        <v>27</v>
      </c>
      <c r="S2761" s="35" t="s">
        <v>28504</v>
      </c>
      <c r="T2761" s="35">
        <v>0</v>
      </c>
      <c r="U2761" s="35">
        <v>0</v>
      </c>
      <c r="V2761" s="36">
        <v>1</v>
      </c>
      <c r="W2761" s="36">
        <v>1</v>
      </c>
      <c r="X2761" s="37" t="s">
        <v>65</v>
      </c>
    </row>
    <row r="2762" spans="1:24" ht="24" customHeight="1" x14ac:dyDescent="0.2">
      <c r="A2762" s="50" t="s">
        <v>5257</v>
      </c>
      <c r="B2762" s="60" t="s">
        <v>5299</v>
      </c>
      <c r="C2762" s="76" t="s">
        <v>5299</v>
      </c>
      <c r="D2762" s="61" t="s">
        <v>9939</v>
      </c>
      <c r="E2762" s="53">
        <v>1081114.93</v>
      </c>
      <c r="F2762" s="26">
        <v>0.21</v>
      </c>
      <c r="G2762" s="53">
        <v>1831408.689</v>
      </c>
      <c r="H2762" s="67"/>
      <c r="I2762" s="68"/>
      <c r="J2762" s="69"/>
      <c r="K2762" s="69"/>
      <c r="L2762" s="69"/>
      <c r="M2762" s="69"/>
      <c r="N2762" s="69"/>
      <c r="O2762" s="35"/>
      <c r="P2762" s="35" t="s">
        <v>65</v>
      </c>
      <c r="Q2762" s="36">
        <v>1</v>
      </c>
      <c r="R2762" s="35" t="s">
        <v>27</v>
      </c>
      <c r="S2762" s="35" t="s">
        <v>28504</v>
      </c>
      <c r="T2762" s="35">
        <v>0</v>
      </c>
      <c r="U2762" s="35">
        <v>0</v>
      </c>
      <c r="V2762" s="36">
        <v>1</v>
      </c>
      <c r="W2762" s="36">
        <v>1</v>
      </c>
      <c r="X2762" s="37" t="s">
        <v>65</v>
      </c>
    </row>
    <row r="2763" spans="1:24" ht="24" customHeight="1" x14ac:dyDescent="0.2">
      <c r="A2763" s="50" t="s">
        <v>5257</v>
      </c>
      <c r="B2763" s="60" t="s">
        <v>5300</v>
      </c>
      <c r="C2763" s="76" t="s">
        <v>5300</v>
      </c>
      <c r="D2763" s="61" t="s">
        <v>9940</v>
      </c>
      <c r="E2763" s="53">
        <v>1072133.25</v>
      </c>
      <c r="F2763" s="26">
        <v>0.21</v>
      </c>
      <c r="G2763" s="53">
        <v>1816193.726</v>
      </c>
      <c r="H2763" s="67"/>
      <c r="I2763" s="68"/>
      <c r="J2763" s="69"/>
      <c r="K2763" s="69"/>
      <c r="L2763" s="69"/>
      <c r="M2763" s="69"/>
      <c r="N2763" s="69"/>
      <c r="O2763" s="35"/>
      <c r="P2763" s="35" t="s">
        <v>65</v>
      </c>
      <c r="Q2763" s="36">
        <v>1</v>
      </c>
      <c r="R2763" s="35" t="s">
        <v>27</v>
      </c>
      <c r="S2763" s="35" t="s">
        <v>28504</v>
      </c>
      <c r="T2763" s="35">
        <v>0</v>
      </c>
      <c r="U2763" s="35">
        <v>0</v>
      </c>
      <c r="V2763" s="36">
        <v>1</v>
      </c>
      <c r="W2763" s="36">
        <v>1</v>
      </c>
      <c r="X2763" s="37" t="s">
        <v>65</v>
      </c>
    </row>
    <row r="2764" spans="1:24" ht="24" customHeight="1" x14ac:dyDescent="0.2">
      <c r="A2764" s="50" t="s">
        <v>5257</v>
      </c>
      <c r="B2764" s="60" t="s">
        <v>5301</v>
      </c>
      <c r="C2764" s="76" t="s">
        <v>5301</v>
      </c>
      <c r="D2764" s="61" t="s">
        <v>9941</v>
      </c>
      <c r="E2764" s="53">
        <v>1072133.25</v>
      </c>
      <c r="F2764" s="26">
        <v>0.21</v>
      </c>
      <c r="G2764" s="53">
        <v>1816193.726</v>
      </c>
      <c r="H2764" s="67"/>
      <c r="I2764" s="68"/>
      <c r="J2764" s="69"/>
      <c r="K2764" s="69"/>
      <c r="L2764" s="69"/>
      <c r="M2764" s="69"/>
      <c r="N2764" s="69"/>
      <c r="O2764" s="35"/>
      <c r="P2764" s="35" t="s">
        <v>65</v>
      </c>
      <c r="Q2764" s="36">
        <v>1</v>
      </c>
      <c r="R2764" s="35" t="s">
        <v>27</v>
      </c>
      <c r="S2764" s="35" t="s">
        <v>28504</v>
      </c>
      <c r="T2764" s="35">
        <v>0</v>
      </c>
      <c r="U2764" s="35">
        <v>0</v>
      </c>
      <c r="V2764" s="36">
        <v>1</v>
      </c>
      <c r="W2764" s="36">
        <v>1</v>
      </c>
      <c r="X2764" s="37" t="s">
        <v>65</v>
      </c>
    </row>
    <row r="2765" spans="1:24" ht="24" customHeight="1" x14ac:dyDescent="0.2">
      <c r="A2765" s="50" t="s">
        <v>5257</v>
      </c>
      <c r="B2765" s="60" t="s">
        <v>5302</v>
      </c>
      <c r="C2765" s="76" t="s">
        <v>5302</v>
      </c>
      <c r="D2765" s="61" t="s">
        <v>9942</v>
      </c>
      <c r="E2765" s="53">
        <v>914778.41</v>
      </c>
      <c r="F2765" s="26">
        <v>0.21</v>
      </c>
      <c r="G2765" s="53">
        <v>1549634.622</v>
      </c>
      <c r="H2765" s="67"/>
      <c r="I2765" s="68"/>
      <c r="J2765" s="69"/>
      <c r="K2765" s="69"/>
      <c r="L2765" s="69"/>
      <c r="M2765" s="69"/>
      <c r="N2765" s="69"/>
      <c r="O2765" s="35"/>
      <c r="P2765" s="35" t="s">
        <v>65</v>
      </c>
      <c r="Q2765" s="36">
        <v>1</v>
      </c>
      <c r="R2765" s="35" t="s">
        <v>27</v>
      </c>
      <c r="S2765" s="35" t="s">
        <v>28504</v>
      </c>
      <c r="T2765" s="35">
        <v>0</v>
      </c>
      <c r="U2765" s="35">
        <v>0</v>
      </c>
      <c r="V2765" s="36">
        <v>1</v>
      </c>
      <c r="W2765" s="36">
        <v>1</v>
      </c>
      <c r="X2765" s="37" t="s">
        <v>65</v>
      </c>
    </row>
    <row r="2766" spans="1:24" ht="24" customHeight="1" x14ac:dyDescent="0.2">
      <c r="A2766" s="50" t="s">
        <v>5257</v>
      </c>
      <c r="B2766" s="60" t="s">
        <v>5304</v>
      </c>
      <c r="C2766" s="76" t="s">
        <v>5304</v>
      </c>
      <c r="D2766" s="61" t="s">
        <v>9944</v>
      </c>
      <c r="E2766" s="53">
        <v>831634.24</v>
      </c>
      <c r="F2766" s="26">
        <v>0.21</v>
      </c>
      <c r="G2766" s="53">
        <v>1408788.4069999999</v>
      </c>
      <c r="H2766" s="67"/>
      <c r="I2766" s="68"/>
      <c r="J2766" s="69"/>
      <c r="K2766" s="69"/>
      <c r="L2766" s="69"/>
      <c r="M2766" s="69"/>
      <c r="N2766" s="69"/>
      <c r="O2766" s="35"/>
      <c r="P2766" s="35" t="s">
        <v>65</v>
      </c>
      <c r="Q2766" s="36">
        <v>1</v>
      </c>
      <c r="R2766" s="35" t="s">
        <v>27</v>
      </c>
      <c r="S2766" s="35" t="s">
        <v>28503</v>
      </c>
      <c r="T2766" s="35">
        <v>0</v>
      </c>
      <c r="U2766" s="35">
        <v>0</v>
      </c>
      <c r="V2766" s="36">
        <v>1</v>
      </c>
      <c r="W2766" s="36">
        <v>1</v>
      </c>
      <c r="X2766" s="37" t="s">
        <v>65</v>
      </c>
    </row>
    <row r="2767" spans="1:24" ht="24" customHeight="1" x14ac:dyDescent="0.2">
      <c r="A2767" s="50" t="s">
        <v>5257</v>
      </c>
      <c r="B2767" s="60" t="s">
        <v>5305</v>
      </c>
      <c r="C2767" s="76" t="s">
        <v>5305</v>
      </c>
      <c r="D2767" s="61" t="s">
        <v>9945</v>
      </c>
      <c r="E2767" s="53">
        <v>722456.58</v>
      </c>
      <c r="F2767" s="26">
        <v>0.21</v>
      </c>
      <c r="G2767" s="53">
        <v>1223841.4439999999</v>
      </c>
      <c r="H2767" s="67"/>
      <c r="I2767" s="68"/>
      <c r="J2767" s="69"/>
      <c r="K2767" s="69"/>
      <c r="L2767" s="69"/>
      <c r="M2767" s="69"/>
      <c r="N2767" s="69"/>
      <c r="O2767" s="35"/>
      <c r="P2767" s="35" t="s">
        <v>65</v>
      </c>
      <c r="Q2767" s="36">
        <v>1</v>
      </c>
      <c r="R2767" s="35" t="s">
        <v>27</v>
      </c>
      <c r="S2767" s="35" t="s">
        <v>28503</v>
      </c>
      <c r="T2767" s="35">
        <v>0</v>
      </c>
      <c r="U2767" s="35">
        <v>0</v>
      </c>
      <c r="V2767" s="36">
        <v>1</v>
      </c>
      <c r="W2767" s="36">
        <v>1</v>
      </c>
      <c r="X2767" s="37" t="s">
        <v>65</v>
      </c>
    </row>
    <row r="2768" spans="1:24" ht="24" customHeight="1" x14ac:dyDescent="0.2">
      <c r="A2768" s="50" t="s">
        <v>5257</v>
      </c>
      <c r="B2768" s="60" t="s">
        <v>5306</v>
      </c>
      <c r="C2768" s="76" t="s">
        <v>5306</v>
      </c>
      <c r="D2768" s="61" t="s">
        <v>9946</v>
      </c>
      <c r="E2768" s="53">
        <v>722456.58</v>
      </c>
      <c r="F2768" s="26">
        <v>0.21</v>
      </c>
      <c r="G2768" s="53">
        <v>1223841.4439999999</v>
      </c>
      <c r="H2768" s="67"/>
      <c r="I2768" s="68"/>
      <c r="J2768" s="69"/>
      <c r="K2768" s="69"/>
      <c r="L2768" s="69"/>
      <c r="M2768" s="69"/>
      <c r="N2768" s="69"/>
      <c r="O2768" s="35"/>
      <c r="P2768" s="35" t="s">
        <v>65</v>
      </c>
      <c r="Q2768" s="36">
        <v>1</v>
      </c>
      <c r="R2768" s="35" t="s">
        <v>27</v>
      </c>
      <c r="S2768" s="35" t="s">
        <v>28503</v>
      </c>
      <c r="T2768" s="35">
        <v>0</v>
      </c>
      <c r="U2768" s="35">
        <v>0</v>
      </c>
      <c r="V2768" s="36">
        <v>1</v>
      </c>
      <c r="W2768" s="36">
        <v>1</v>
      </c>
      <c r="X2768" s="37" t="s">
        <v>65</v>
      </c>
    </row>
    <row r="2769" spans="1:24" ht="24" customHeight="1" x14ac:dyDescent="0.2">
      <c r="A2769" s="50" t="s">
        <v>5257</v>
      </c>
      <c r="B2769" s="60" t="s">
        <v>5307</v>
      </c>
      <c r="C2769" s="76" t="s">
        <v>5307</v>
      </c>
      <c r="D2769" s="61" t="s">
        <v>9947</v>
      </c>
      <c r="E2769" s="53">
        <v>898859.23</v>
      </c>
      <c r="F2769" s="26">
        <v>0.21</v>
      </c>
      <c r="G2769" s="53">
        <v>1522667.5330000001</v>
      </c>
      <c r="H2769" s="67"/>
      <c r="I2769" s="68"/>
      <c r="J2769" s="69"/>
      <c r="K2769" s="69"/>
      <c r="L2769" s="69"/>
      <c r="M2769" s="69"/>
      <c r="N2769" s="69"/>
      <c r="O2769" s="35"/>
      <c r="P2769" s="35" t="s">
        <v>65</v>
      </c>
      <c r="Q2769" s="36">
        <v>1</v>
      </c>
      <c r="R2769" s="35" t="s">
        <v>27</v>
      </c>
      <c r="S2769" s="35" t="s">
        <v>28504</v>
      </c>
      <c r="T2769" s="35">
        <v>0</v>
      </c>
      <c r="U2769" s="35">
        <v>0</v>
      </c>
      <c r="V2769" s="36">
        <v>1</v>
      </c>
      <c r="W2769" s="36">
        <v>1</v>
      </c>
      <c r="X2769" s="37" t="s">
        <v>65</v>
      </c>
    </row>
    <row r="2770" spans="1:24" ht="24" customHeight="1" x14ac:dyDescent="0.2">
      <c r="A2770" s="50" t="s">
        <v>5257</v>
      </c>
      <c r="B2770" s="60" t="s">
        <v>5308</v>
      </c>
      <c r="C2770" s="76" t="s">
        <v>5308</v>
      </c>
      <c r="D2770" s="61" t="s">
        <v>9948</v>
      </c>
      <c r="E2770" s="53">
        <v>898859.23</v>
      </c>
      <c r="F2770" s="26">
        <v>0.21</v>
      </c>
      <c r="G2770" s="53">
        <v>1522667.5330000001</v>
      </c>
      <c r="H2770" s="67"/>
      <c r="I2770" s="68"/>
      <c r="J2770" s="69"/>
      <c r="K2770" s="69"/>
      <c r="L2770" s="69"/>
      <c r="M2770" s="69"/>
      <c r="N2770" s="69"/>
      <c r="O2770" s="35"/>
      <c r="P2770" s="35" t="s">
        <v>65</v>
      </c>
      <c r="Q2770" s="36">
        <v>1</v>
      </c>
      <c r="R2770" s="35" t="s">
        <v>27</v>
      </c>
      <c r="S2770" s="35" t="s">
        <v>28504</v>
      </c>
      <c r="T2770" s="35">
        <v>0</v>
      </c>
      <c r="U2770" s="35">
        <v>0</v>
      </c>
      <c r="V2770" s="36">
        <v>1</v>
      </c>
      <c r="W2770" s="36">
        <v>1</v>
      </c>
      <c r="X2770" s="37" t="s">
        <v>65</v>
      </c>
    </row>
    <row r="2771" spans="1:24" ht="24" customHeight="1" x14ac:dyDescent="0.2">
      <c r="A2771" s="50" t="s">
        <v>5257</v>
      </c>
      <c r="B2771" s="60" t="s">
        <v>5309</v>
      </c>
      <c r="C2771" s="76" t="s">
        <v>5309</v>
      </c>
      <c r="D2771" s="61" t="s">
        <v>9949</v>
      </c>
      <c r="E2771" s="53">
        <v>951739.4</v>
      </c>
      <c r="F2771" s="26">
        <v>0.21</v>
      </c>
      <c r="G2771" s="53">
        <v>1612246.544</v>
      </c>
      <c r="H2771" s="67"/>
      <c r="I2771" s="68"/>
      <c r="J2771" s="69"/>
      <c r="K2771" s="69"/>
      <c r="L2771" s="69"/>
      <c r="M2771" s="69"/>
      <c r="N2771" s="69"/>
      <c r="O2771" s="35"/>
      <c r="P2771" s="35" t="s">
        <v>65</v>
      </c>
      <c r="Q2771" s="36">
        <v>1</v>
      </c>
      <c r="R2771" s="35" t="s">
        <v>27</v>
      </c>
      <c r="S2771" s="35" t="s">
        <v>28504</v>
      </c>
      <c r="T2771" s="35">
        <v>0</v>
      </c>
      <c r="U2771" s="35">
        <v>0</v>
      </c>
      <c r="V2771" s="36">
        <v>1</v>
      </c>
      <c r="W2771" s="36">
        <v>1</v>
      </c>
      <c r="X2771" s="37" t="s">
        <v>65</v>
      </c>
    </row>
    <row r="2772" spans="1:24" ht="24" customHeight="1" x14ac:dyDescent="0.2">
      <c r="A2772" s="50" t="s">
        <v>5257</v>
      </c>
      <c r="B2772" s="60" t="s">
        <v>5310</v>
      </c>
      <c r="C2772" s="76" t="s">
        <v>5310</v>
      </c>
      <c r="D2772" s="61" t="s">
        <v>9950</v>
      </c>
      <c r="E2772" s="53">
        <v>951739.4</v>
      </c>
      <c r="F2772" s="26">
        <v>0.21</v>
      </c>
      <c r="G2772" s="53">
        <v>1612246.544</v>
      </c>
      <c r="H2772" s="67"/>
      <c r="I2772" s="68"/>
      <c r="J2772" s="69"/>
      <c r="K2772" s="69"/>
      <c r="L2772" s="69"/>
      <c r="M2772" s="69"/>
      <c r="N2772" s="69"/>
      <c r="O2772" s="35"/>
      <c r="P2772" s="35" t="s">
        <v>65</v>
      </c>
      <c r="Q2772" s="36">
        <v>1</v>
      </c>
      <c r="R2772" s="35" t="s">
        <v>27</v>
      </c>
      <c r="S2772" s="35" t="s">
        <v>28504</v>
      </c>
      <c r="T2772" s="35">
        <v>0</v>
      </c>
      <c r="U2772" s="35">
        <v>0</v>
      </c>
      <c r="V2772" s="36">
        <v>1</v>
      </c>
      <c r="W2772" s="36">
        <v>1</v>
      </c>
      <c r="X2772" s="37" t="s">
        <v>65</v>
      </c>
    </row>
    <row r="2773" spans="1:24" ht="24" customHeight="1" x14ac:dyDescent="0.2">
      <c r="A2773" s="50" t="s">
        <v>5257</v>
      </c>
      <c r="B2773" s="60" t="s">
        <v>5311</v>
      </c>
      <c r="C2773" s="76" t="s">
        <v>5311</v>
      </c>
      <c r="D2773" s="61" t="s">
        <v>9951</v>
      </c>
      <c r="E2773" s="53">
        <v>1234577.72</v>
      </c>
      <c r="F2773" s="26">
        <v>0.21</v>
      </c>
      <c r="G2773" s="53">
        <v>2091374.66</v>
      </c>
      <c r="H2773" s="67"/>
      <c r="I2773" s="68"/>
      <c r="J2773" s="69"/>
      <c r="K2773" s="69"/>
      <c r="L2773" s="69"/>
      <c r="M2773" s="69"/>
      <c r="N2773" s="69"/>
      <c r="O2773" s="35"/>
      <c r="P2773" s="35" t="s">
        <v>65</v>
      </c>
      <c r="Q2773" s="36">
        <v>1</v>
      </c>
      <c r="R2773" s="35" t="s">
        <v>27</v>
      </c>
      <c r="S2773" s="35" t="s">
        <v>28504</v>
      </c>
      <c r="T2773" s="35">
        <v>0</v>
      </c>
      <c r="U2773" s="35">
        <v>0</v>
      </c>
      <c r="V2773" s="36">
        <v>1</v>
      </c>
      <c r="W2773" s="36">
        <v>1</v>
      </c>
      <c r="X2773" s="37" t="s">
        <v>65</v>
      </c>
    </row>
    <row r="2774" spans="1:24" ht="24" customHeight="1" x14ac:dyDescent="0.2">
      <c r="A2774" s="50" t="s">
        <v>5257</v>
      </c>
      <c r="B2774" s="60" t="s">
        <v>5312</v>
      </c>
      <c r="C2774" s="76" t="s">
        <v>5312</v>
      </c>
      <c r="D2774" s="61" t="s">
        <v>9952</v>
      </c>
      <c r="E2774" s="53">
        <v>1234577.72</v>
      </c>
      <c r="F2774" s="26">
        <v>0.21</v>
      </c>
      <c r="G2774" s="53">
        <v>2091374.66</v>
      </c>
      <c r="H2774" s="67"/>
      <c r="I2774" s="68"/>
      <c r="J2774" s="69"/>
      <c r="K2774" s="69"/>
      <c r="L2774" s="69"/>
      <c r="M2774" s="69"/>
      <c r="N2774" s="69"/>
      <c r="O2774" s="35"/>
      <c r="P2774" s="35" t="s">
        <v>65</v>
      </c>
      <c r="Q2774" s="36">
        <v>1</v>
      </c>
      <c r="R2774" s="35" t="s">
        <v>27</v>
      </c>
      <c r="S2774" s="35" t="s">
        <v>28504</v>
      </c>
      <c r="T2774" s="35">
        <v>0</v>
      </c>
      <c r="U2774" s="35">
        <v>0</v>
      </c>
      <c r="V2774" s="36">
        <v>1</v>
      </c>
      <c r="W2774" s="36">
        <v>1</v>
      </c>
      <c r="X2774" s="37" t="s">
        <v>65</v>
      </c>
    </row>
    <row r="2775" spans="1:24" ht="24" customHeight="1" x14ac:dyDescent="0.2">
      <c r="A2775" s="50" t="s">
        <v>5257</v>
      </c>
      <c r="B2775" s="60" t="s">
        <v>5313</v>
      </c>
      <c r="C2775" s="76" t="s">
        <v>5313</v>
      </c>
      <c r="D2775" s="61" t="s">
        <v>9953</v>
      </c>
      <c r="E2775" s="53">
        <v>1234577.72</v>
      </c>
      <c r="F2775" s="26">
        <v>0.21</v>
      </c>
      <c r="G2775" s="53">
        <v>2091374.66</v>
      </c>
      <c r="H2775" s="67"/>
      <c r="I2775" s="68"/>
      <c r="J2775" s="69"/>
      <c r="K2775" s="69"/>
      <c r="L2775" s="69"/>
      <c r="M2775" s="69"/>
      <c r="N2775" s="69"/>
      <c r="O2775" s="35"/>
      <c r="P2775" s="35" t="s">
        <v>65</v>
      </c>
      <c r="Q2775" s="36">
        <v>1</v>
      </c>
      <c r="R2775" s="35" t="s">
        <v>27</v>
      </c>
      <c r="S2775" s="35" t="s">
        <v>28504</v>
      </c>
      <c r="T2775" s="35">
        <v>0</v>
      </c>
      <c r="U2775" s="35">
        <v>0</v>
      </c>
      <c r="V2775" s="36">
        <v>1</v>
      </c>
      <c r="W2775" s="36">
        <v>1</v>
      </c>
      <c r="X2775" s="37" t="s">
        <v>65</v>
      </c>
    </row>
    <row r="2776" spans="1:24" ht="24" customHeight="1" x14ac:dyDescent="0.2">
      <c r="A2776" s="50" t="s">
        <v>5257</v>
      </c>
      <c r="B2776" s="60" t="s">
        <v>5314</v>
      </c>
      <c r="C2776" s="76" t="s">
        <v>5314</v>
      </c>
      <c r="D2776" s="61" t="s">
        <v>9954</v>
      </c>
      <c r="E2776" s="53">
        <v>1062622.43</v>
      </c>
      <c r="F2776" s="26">
        <v>0.21</v>
      </c>
      <c r="G2776" s="53">
        <v>1800082.3940000001</v>
      </c>
      <c r="H2776" s="67"/>
      <c r="I2776" s="68"/>
      <c r="J2776" s="69"/>
      <c r="K2776" s="69"/>
      <c r="L2776" s="69"/>
      <c r="M2776" s="69"/>
      <c r="N2776" s="69"/>
      <c r="O2776" s="35"/>
      <c r="P2776" s="35" t="s">
        <v>65</v>
      </c>
      <c r="Q2776" s="36">
        <v>1</v>
      </c>
      <c r="R2776" s="35" t="s">
        <v>27</v>
      </c>
      <c r="S2776" s="35" t="s">
        <v>28503</v>
      </c>
      <c r="T2776" s="35">
        <v>0</v>
      </c>
      <c r="U2776" s="35">
        <v>0</v>
      </c>
      <c r="V2776" s="36">
        <v>1</v>
      </c>
      <c r="W2776" s="36">
        <v>1</v>
      </c>
      <c r="X2776" s="37" t="s">
        <v>65</v>
      </c>
    </row>
    <row r="2777" spans="1:24" ht="24" customHeight="1" x14ac:dyDescent="0.2">
      <c r="A2777" s="50" t="s">
        <v>5257</v>
      </c>
      <c r="B2777" s="60" t="s">
        <v>5315</v>
      </c>
      <c r="C2777" s="76" t="s">
        <v>5315</v>
      </c>
      <c r="D2777" s="61" t="s">
        <v>9955</v>
      </c>
      <c r="E2777" s="53">
        <v>1126281.43</v>
      </c>
      <c r="F2777" s="26">
        <v>0.21</v>
      </c>
      <c r="G2777" s="53">
        <v>1907920.74</v>
      </c>
      <c r="H2777" s="67"/>
      <c r="I2777" s="68"/>
      <c r="J2777" s="69"/>
      <c r="K2777" s="69"/>
      <c r="L2777" s="69"/>
      <c r="M2777" s="69"/>
      <c r="N2777" s="69"/>
      <c r="O2777" s="35"/>
      <c r="P2777" s="35" t="s">
        <v>65</v>
      </c>
      <c r="Q2777" s="36">
        <v>1</v>
      </c>
      <c r="R2777" s="35" t="s">
        <v>27</v>
      </c>
      <c r="S2777" s="35" t="s">
        <v>28503</v>
      </c>
      <c r="T2777" s="35">
        <v>0</v>
      </c>
      <c r="U2777" s="35">
        <v>0</v>
      </c>
      <c r="V2777" s="36">
        <v>1</v>
      </c>
      <c r="W2777" s="36">
        <v>1</v>
      </c>
      <c r="X2777" s="37" t="s">
        <v>65</v>
      </c>
    </row>
    <row r="2778" spans="1:24" ht="24" customHeight="1" x14ac:dyDescent="0.2">
      <c r="A2778" s="50" t="s">
        <v>5257</v>
      </c>
      <c r="B2778" s="60" t="s">
        <v>5316</v>
      </c>
      <c r="C2778" s="76" t="s">
        <v>5316</v>
      </c>
      <c r="D2778" s="61" t="s">
        <v>9956</v>
      </c>
      <c r="E2778" s="53">
        <v>1006260.92</v>
      </c>
      <c r="F2778" s="26">
        <v>0.21</v>
      </c>
      <c r="G2778" s="53">
        <v>1704606.0009999999</v>
      </c>
      <c r="H2778" s="67"/>
      <c r="I2778" s="68"/>
      <c r="J2778" s="69"/>
      <c r="K2778" s="69"/>
      <c r="L2778" s="69"/>
      <c r="M2778" s="69"/>
      <c r="N2778" s="69"/>
      <c r="O2778" s="35"/>
      <c r="P2778" s="35" t="s">
        <v>65</v>
      </c>
      <c r="Q2778" s="36">
        <v>1</v>
      </c>
      <c r="R2778" s="35" t="s">
        <v>27</v>
      </c>
      <c r="S2778" s="35" t="s">
        <v>28503</v>
      </c>
      <c r="T2778" s="35">
        <v>0</v>
      </c>
      <c r="U2778" s="35">
        <v>0</v>
      </c>
      <c r="V2778" s="36">
        <v>1</v>
      </c>
      <c r="W2778" s="36">
        <v>1</v>
      </c>
      <c r="X2778" s="37" t="s">
        <v>65</v>
      </c>
    </row>
    <row r="2779" spans="1:24" ht="24" customHeight="1" x14ac:dyDescent="0.2">
      <c r="A2779" s="50" t="s">
        <v>5257</v>
      </c>
      <c r="B2779" s="60" t="s">
        <v>5317</v>
      </c>
      <c r="C2779" s="76" t="s">
        <v>5317</v>
      </c>
      <c r="D2779" s="61" t="s">
        <v>5318</v>
      </c>
      <c r="E2779" s="53">
        <v>252691.33</v>
      </c>
      <c r="F2779" s="26">
        <v>0.21</v>
      </c>
      <c r="G2779" s="53">
        <v>428059.11099999998</v>
      </c>
      <c r="H2779" s="67"/>
      <c r="I2779" s="68"/>
      <c r="J2779" s="69"/>
      <c r="K2779" s="69"/>
      <c r="L2779" s="69"/>
      <c r="M2779" s="69"/>
      <c r="N2779" s="69"/>
      <c r="O2779" s="35"/>
      <c r="P2779" s="35" t="s">
        <v>65</v>
      </c>
      <c r="Q2779" s="36">
        <v>1</v>
      </c>
      <c r="R2779" s="35" t="s">
        <v>27</v>
      </c>
      <c r="S2779" s="35" t="s">
        <v>28504</v>
      </c>
      <c r="T2779" s="35">
        <v>0</v>
      </c>
      <c r="U2779" s="35">
        <v>0</v>
      </c>
      <c r="V2779" s="36">
        <v>1</v>
      </c>
      <c r="W2779" s="36">
        <v>1</v>
      </c>
      <c r="X2779" s="37" t="s">
        <v>65</v>
      </c>
    </row>
    <row r="2780" spans="1:24" ht="24" customHeight="1" x14ac:dyDescent="0.2">
      <c r="A2780" s="50" t="s">
        <v>5257</v>
      </c>
      <c r="B2780" s="60" t="s">
        <v>5319</v>
      </c>
      <c r="C2780" s="76" t="s">
        <v>5319</v>
      </c>
      <c r="D2780" s="61" t="s">
        <v>5320</v>
      </c>
      <c r="E2780" s="53">
        <v>252691.33</v>
      </c>
      <c r="F2780" s="26">
        <v>0.21</v>
      </c>
      <c r="G2780" s="53">
        <v>428059.11099999998</v>
      </c>
      <c r="H2780" s="67"/>
      <c r="I2780" s="68"/>
      <c r="J2780" s="69"/>
      <c r="K2780" s="69"/>
      <c r="L2780" s="69"/>
      <c r="M2780" s="69"/>
      <c r="N2780" s="69"/>
      <c r="O2780" s="35"/>
      <c r="P2780" s="35" t="s">
        <v>65</v>
      </c>
      <c r="Q2780" s="36">
        <v>1</v>
      </c>
      <c r="R2780" s="35" t="s">
        <v>27</v>
      </c>
      <c r="S2780" s="35" t="s">
        <v>28504</v>
      </c>
      <c r="T2780" s="35">
        <v>0</v>
      </c>
      <c r="U2780" s="35">
        <v>0</v>
      </c>
      <c r="V2780" s="36">
        <v>1</v>
      </c>
      <c r="W2780" s="36">
        <v>1</v>
      </c>
      <c r="X2780" s="37" t="s">
        <v>65</v>
      </c>
    </row>
    <row r="2781" spans="1:24" ht="24" customHeight="1" x14ac:dyDescent="0.2">
      <c r="A2781" s="50" t="s">
        <v>5257</v>
      </c>
      <c r="B2781" s="60" t="s">
        <v>5321</v>
      </c>
      <c r="C2781" s="76" t="s">
        <v>5321</v>
      </c>
      <c r="D2781" s="61" t="s">
        <v>5322</v>
      </c>
      <c r="E2781" s="53">
        <v>189518.52</v>
      </c>
      <c r="F2781" s="26">
        <v>0.21</v>
      </c>
      <c r="G2781" s="53">
        <v>321044.375</v>
      </c>
      <c r="H2781" s="67"/>
      <c r="I2781" s="68"/>
      <c r="J2781" s="69"/>
      <c r="K2781" s="69"/>
      <c r="L2781" s="69"/>
      <c r="M2781" s="69"/>
      <c r="N2781" s="69"/>
      <c r="O2781" s="35"/>
      <c r="P2781" s="35" t="s">
        <v>65</v>
      </c>
      <c r="Q2781" s="36">
        <v>1</v>
      </c>
      <c r="R2781" s="35" t="s">
        <v>27</v>
      </c>
      <c r="S2781" s="35" t="s">
        <v>28504</v>
      </c>
      <c r="T2781" s="35">
        <v>0</v>
      </c>
      <c r="U2781" s="35">
        <v>0</v>
      </c>
      <c r="V2781" s="36">
        <v>1</v>
      </c>
      <c r="W2781" s="36">
        <v>1</v>
      </c>
      <c r="X2781" s="37" t="s">
        <v>65</v>
      </c>
    </row>
    <row r="2782" spans="1:24" ht="24" customHeight="1" x14ac:dyDescent="0.2">
      <c r="A2782" s="50" t="s">
        <v>5257</v>
      </c>
      <c r="B2782" s="60" t="s">
        <v>5323</v>
      </c>
      <c r="C2782" s="76" t="s">
        <v>5323</v>
      </c>
      <c r="D2782" s="61" t="s">
        <v>5324</v>
      </c>
      <c r="E2782" s="53">
        <v>189518.52</v>
      </c>
      <c r="F2782" s="26">
        <v>0.21</v>
      </c>
      <c r="G2782" s="53">
        <v>321044.375</v>
      </c>
      <c r="H2782" s="67"/>
      <c r="I2782" s="68"/>
      <c r="J2782" s="69"/>
      <c r="K2782" s="69"/>
      <c r="L2782" s="69"/>
      <c r="M2782" s="69"/>
      <c r="N2782" s="69"/>
      <c r="O2782" s="35"/>
      <c r="P2782" s="35" t="s">
        <v>65</v>
      </c>
      <c r="Q2782" s="36">
        <v>1</v>
      </c>
      <c r="R2782" s="35" t="s">
        <v>27</v>
      </c>
      <c r="S2782" s="35" t="s">
        <v>28504</v>
      </c>
      <c r="T2782" s="35">
        <v>0</v>
      </c>
      <c r="U2782" s="35">
        <v>0</v>
      </c>
      <c r="V2782" s="36">
        <v>1</v>
      </c>
      <c r="W2782" s="36">
        <v>1</v>
      </c>
      <c r="X2782" s="37" t="s">
        <v>65</v>
      </c>
    </row>
    <row r="2783" spans="1:24" ht="24" customHeight="1" x14ac:dyDescent="0.2">
      <c r="A2783" s="50" t="s">
        <v>5257</v>
      </c>
      <c r="B2783" s="60" t="s">
        <v>5325</v>
      </c>
      <c r="C2783" s="76" t="s">
        <v>5325</v>
      </c>
      <c r="D2783" s="61" t="s">
        <v>5326</v>
      </c>
      <c r="E2783" s="53">
        <v>27531.31</v>
      </c>
      <c r="F2783" s="26">
        <v>0.21</v>
      </c>
      <c r="G2783" s="53">
        <v>46638.034</v>
      </c>
      <c r="H2783" s="67"/>
      <c r="I2783" s="68"/>
      <c r="J2783" s="69"/>
      <c r="K2783" s="69"/>
      <c r="L2783" s="69"/>
      <c r="M2783" s="69"/>
      <c r="N2783" s="69"/>
      <c r="O2783" s="35"/>
      <c r="P2783" s="35" t="s">
        <v>65</v>
      </c>
      <c r="Q2783" s="36">
        <v>1</v>
      </c>
      <c r="R2783" s="35" t="s">
        <v>27</v>
      </c>
      <c r="S2783" s="35" t="s">
        <v>28503</v>
      </c>
      <c r="T2783" s="35">
        <v>0</v>
      </c>
      <c r="U2783" s="35">
        <v>0</v>
      </c>
      <c r="V2783" s="36">
        <v>1</v>
      </c>
      <c r="W2783" s="36">
        <v>1</v>
      </c>
      <c r="X2783" s="37" t="s">
        <v>65</v>
      </c>
    </row>
    <row r="2784" spans="1:24" ht="24" customHeight="1" x14ac:dyDescent="0.2">
      <c r="A2784" s="50" t="s">
        <v>5257</v>
      </c>
      <c r="B2784" s="60" t="s">
        <v>5327</v>
      </c>
      <c r="C2784" s="76" t="s">
        <v>5327</v>
      </c>
      <c r="D2784" s="61" t="s">
        <v>5328</v>
      </c>
      <c r="E2784" s="53">
        <v>23295.75</v>
      </c>
      <c r="F2784" s="26">
        <v>0.21</v>
      </c>
      <c r="G2784" s="53">
        <v>39463.000999999997</v>
      </c>
      <c r="H2784" s="67"/>
      <c r="I2784" s="68"/>
      <c r="J2784" s="69"/>
      <c r="K2784" s="69"/>
      <c r="L2784" s="69"/>
      <c r="M2784" s="69"/>
      <c r="N2784" s="69"/>
      <c r="O2784" s="35"/>
      <c r="P2784" s="35" t="s">
        <v>65</v>
      </c>
      <c r="Q2784" s="36">
        <v>1</v>
      </c>
      <c r="R2784" s="35" t="s">
        <v>27</v>
      </c>
      <c r="S2784" s="35" t="s">
        <v>28503</v>
      </c>
      <c r="T2784" s="35">
        <v>0</v>
      </c>
      <c r="U2784" s="35">
        <v>0</v>
      </c>
      <c r="V2784" s="36">
        <v>1</v>
      </c>
      <c r="W2784" s="36">
        <v>1</v>
      </c>
      <c r="X2784" s="37" t="s">
        <v>65</v>
      </c>
    </row>
    <row r="2785" spans="1:24" ht="24" customHeight="1" x14ac:dyDescent="0.2">
      <c r="A2785" s="50" t="s">
        <v>5257</v>
      </c>
      <c r="B2785" s="60" t="s">
        <v>5329</v>
      </c>
      <c r="C2785" s="76" t="s">
        <v>5329</v>
      </c>
      <c r="D2785" s="61" t="s">
        <v>5330</v>
      </c>
      <c r="E2785" s="53">
        <v>23295.75</v>
      </c>
      <c r="F2785" s="26">
        <v>0.21</v>
      </c>
      <c r="G2785" s="53">
        <v>39463.000999999997</v>
      </c>
      <c r="H2785" s="67"/>
      <c r="I2785" s="68"/>
      <c r="J2785" s="69"/>
      <c r="K2785" s="69"/>
      <c r="L2785" s="69"/>
      <c r="M2785" s="69"/>
      <c r="N2785" s="69"/>
      <c r="O2785" s="35"/>
      <c r="P2785" s="35" t="s">
        <v>65</v>
      </c>
      <c r="Q2785" s="36">
        <v>1</v>
      </c>
      <c r="R2785" s="35" t="s">
        <v>27</v>
      </c>
      <c r="S2785" s="35" t="s">
        <v>28504</v>
      </c>
      <c r="T2785" s="35">
        <v>0</v>
      </c>
      <c r="U2785" s="35">
        <v>0</v>
      </c>
      <c r="V2785" s="36">
        <v>1</v>
      </c>
      <c r="W2785" s="36">
        <v>1</v>
      </c>
      <c r="X2785" s="37" t="s">
        <v>65</v>
      </c>
    </row>
    <row r="2786" spans="1:24" ht="24" customHeight="1" x14ac:dyDescent="0.2">
      <c r="A2786" s="50" t="s">
        <v>5257</v>
      </c>
      <c r="B2786" s="60" t="s">
        <v>5331</v>
      </c>
      <c r="C2786" s="76" t="s">
        <v>5331</v>
      </c>
      <c r="D2786" s="61" t="s">
        <v>5332</v>
      </c>
      <c r="E2786" s="53">
        <v>165187.95000000001</v>
      </c>
      <c r="F2786" s="26">
        <v>0.105</v>
      </c>
      <c r="G2786" s="53">
        <v>255545.75899999999</v>
      </c>
      <c r="H2786" s="67"/>
      <c r="I2786" s="68"/>
      <c r="J2786" s="69"/>
      <c r="K2786" s="69"/>
      <c r="L2786" s="69"/>
      <c r="M2786" s="69"/>
      <c r="N2786" s="69"/>
      <c r="O2786" s="35"/>
      <c r="P2786" s="35" t="s">
        <v>65</v>
      </c>
      <c r="Q2786" s="36">
        <v>1</v>
      </c>
      <c r="R2786" s="35" t="s">
        <v>27</v>
      </c>
      <c r="S2786" s="35" t="s">
        <v>28503</v>
      </c>
      <c r="T2786" s="35">
        <v>0</v>
      </c>
      <c r="U2786" s="35">
        <v>0</v>
      </c>
      <c r="V2786" s="36">
        <v>1</v>
      </c>
      <c r="W2786" s="36">
        <v>1</v>
      </c>
      <c r="X2786" s="37" t="s">
        <v>65</v>
      </c>
    </row>
    <row r="2787" spans="1:24" ht="24" customHeight="1" x14ac:dyDescent="0.2">
      <c r="A2787" s="50" t="s">
        <v>5257</v>
      </c>
      <c r="B2787" s="60" t="s">
        <v>5333</v>
      </c>
      <c r="C2787" s="76" t="s">
        <v>5333</v>
      </c>
      <c r="D2787" s="61" t="s">
        <v>5334</v>
      </c>
      <c r="E2787" s="53">
        <v>35160.21</v>
      </c>
      <c r="F2787" s="26">
        <v>0.105</v>
      </c>
      <c r="G2787" s="53">
        <v>54392.84</v>
      </c>
      <c r="H2787" s="67"/>
      <c r="I2787" s="68"/>
      <c r="J2787" s="69"/>
      <c r="K2787" s="69"/>
      <c r="L2787" s="69"/>
      <c r="M2787" s="69"/>
      <c r="N2787" s="69"/>
      <c r="O2787" s="35"/>
      <c r="P2787" s="35" t="s">
        <v>65</v>
      </c>
      <c r="Q2787" s="36">
        <v>1</v>
      </c>
      <c r="R2787" s="35" t="s">
        <v>27</v>
      </c>
      <c r="S2787" s="35" t="s">
        <v>28503</v>
      </c>
      <c r="T2787" s="35">
        <v>0</v>
      </c>
      <c r="U2787" s="35">
        <v>0</v>
      </c>
      <c r="V2787" s="36">
        <v>1</v>
      </c>
      <c r="W2787" s="36">
        <v>1</v>
      </c>
      <c r="X2787" s="37" t="s">
        <v>65</v>
      </c>
    </row>
    <row r="2788" spans="1:24" ht="24" customHeight="1" x14ac:dyDescent="0.2">
      <c r="A2788" s="50" t="s">
        <v>5257</v>
      </c>
      <c r="B2788" s="60" t="s">
        <v>5335</v>
      </c>
      <c r="C2788" s="76" t="s">
        <v>5335</v>
      </c>
      <c r="D2788" s="61" t="s">
        <v>5336</v>
      </c>
      <c r="E2788" s="53">
        <v>214787.66</v>
      </c>
      <c r="F2788" s="26">
        <v>0.21</v>
      </c>
      <c r="G2788" s="53">
        <v>363850.29100000003</v>
      </c>
      <c r="H2788" s="67"/>
      <c r="I2788" s="68"/>
      <c r="J2788" s="69"/>
      <c r="K2788" s="69"/>
      <c r="L2788" s="69"/>
      <c r="M2788" s="69"/>
      <c r="N2788" s="69"/>
      <c r="O2788" s="35"/>
      <c r="P2788" s="35" t="s">
        <v>65</v>
      </c>
      <c r="Q2788" s="36">
        <v>1</v>
      </c>
      <c r="R2788" s="35" t="s">
        <v>27</v>
      </c>
      <c r="S2788" s="35" t="s">
        <v>28503</v>
      </c>
      <c r="T2788" s="35">
        <v>0</v>
      </c>
      <c r="U2788" s="35">
        <v>0</v>
      </c>
      <c r="V2788" s="36">
        <v>1</v>
      </c>
      <c r="W2788" s="36">
        <v>1</v>
      </c>
      <c r="X2788" s="37" t="s">
        <v>65</v>
      </c>
    </row>
    <row r="2789" spans="1:24" ht="24" customHeight="1" x14ac:dyDescent="0.2">
      <c r="A2789" s="50" t="s">
        <v>19495</v>
      </c>
      <c r="B2789" s="60" t="s">
        <v>19508</v>
      </c>
      <c r="C2789" s="76" t="s">
        <v>19508</v>
      </c>
      <c r="D2789" s="61" t="s">
        <v>19509</v>
      </c>
      <c r="E2789" s="53">
        <v>155212.63</v>
      </c>
      <c r="F2789" s="26">
        <v>0.21</v>
      </c>
      <c r="G2789" s="53">
        <v>272320.55499999999</v>
      </c>
      <c r="H2789" s="67"/>
      <c r="I2789" s="68"/>
      <c r="J2789" s="69"/>
      <c r="K2789" s="69"/>
      <c r="L2789" s="69"/>
      <c r="M2789" s="69"/>
      <c r="N2789" s="69"/>
      <c r="O2789" s="35"/>
      <c r="P2789" s="35" t="s">
        <v>26485</v>
      </c>
      <c r="Q2789" s="36">
        <v>1</v>
      </c>
      <c r="R2789" s="35" t="s">
        <v>9849</v>
      </c>
      <c r="S2789" s="35" t="s">
        <v>28504</v>
      </c>
      <c r="T2789" s="35">
        <v>0</v>
      </c>
      <c r="U2789" s="35">
        <v>0</v>
      </c>
      <c r="V2789" s="36">
        <v>1</v>
      </c>
      <c r="W2789" s="36">
        <v>1</v>
      </c>
      <c r="X2789" s="37" t="s">
        <v>65</v>
      </c>
    </row>
    <row r="2790" spans="1:24" ht="24" customHeight="1" x14ac:dyDescent="0.2">
      <c r="A2790" s="50" t="s">
        <v>19495</v>
      </c>
      <c r="B2790" s="60" t="s">
        <v>19536</v>
      </c>
      <c r="C2790" s="76" t="s">
        <v>19536</v>
      </c>
      <c r="D2790" s="61" t="s">
        <v>19537</v>
      </c>
      <c r="E2790" s="53">
        <v>18405.2</v>
      </c>
      <c r="F2790" s="26">
        <v>0.21</v>
      </c>
      <c r="G2790" s="53">
        <v>32291.922999999999</v>
      </c>
      <c r="H2790" s="67"/>
      <c r="I2790" s="68"/>
      <c r="J2790" s="69"/>
      <c r="K2790" s="69"/>
      <c r="L2790" s="69"/>
      <c r="M2790" s="69"/>
      <c r="N2790" s="69"/>
      <c r="O2790" s="35"/>
      <c r="P2790" s="35" t="s">
        <v>26486</v>
      </c>
      <c r="Q2790" s="36">
        <v>1</v>
      </c>
      <c r="R2790" s="35" t="s">
        <v>9849</v>
      </c>
      <c r="S2790" s="35" t="s">
        <v>28504</v>
      </c>
      <c r="T2790" s="35">
        <v>0</v>
      </c>
      <c r="U2790" s="35">
        <v>0</v>
      </c>
      <c r="V2790" s="36">
        <v>1</v>
      </c>
      <c r="W2790" s="36">
        <v>1</v>
      </c>
      <c r="X2790" s="37" t="s">
        <v>65</v>
      </c>
    </row>
    <row r="2791" spans="1:24" ht="24" customHeight="1" x14ac:dyDescent="0.2">
      <c r="A2791" s="50" t="s">
        <v>19495</v>
      </c>
      <c r="B2791" s="60" t="s">
        <v>19540</v>
      </c>
      <c r="C2791" s="76" t="s">
        <v>19540</v>
      </c>
      <c r="D2791" s="61" t="s">
        <v>19541</v>
      </c>
      <c r="E2791" s="53">
        <v>362833.75</v>
      </c>
      <c r="F2791" s="26">
        <v>0.105</v>
      </c>
      <c r="G2791" s="53">
        <v>581350.37899999996</v>
      </c>
      <c r="H2791" s="67"/>
      <c r="I2791" s="68"/>
      <c r="J2791" s="69"/>
      <c r="K2791" s="69"/>
      <c r="L2791" s="69"/>
      <c r="M2791" s="69"/>
      <c r="N2791" s="69"/>
      <c r="O2791" s="35"/>
      <c r="P2791" s="35" t="s">
        <v>26487</v>
      </c>
      <c r="Q2791" s="36">
        <v>1</v>
      </c>
      <c r="R2791" s="35" t="s">
        <v>9849</v>
      </c>
      <c r="S2791" s="35" t="s">
        <v>28504</v>
      </c>
      <c r="T2791" s="35">
        <v>0</v>
      </c>
      <c r="U2791" s="35">
        <v>0</v>
      </c>
      <c r="V2791" s="36">
        <v>1</v>
      </c>
      <c r="W2791" s="36">
        <v>1</v>
      </c>
      <c r="X2791" s="37" t="s">
        <v>65</v>
      </c>
    </row>
    <row r="2792" spans="1:24" ht="24" customHeight="1" x14ac:dyDescent="0.2">
      <c r="A2792" s="50" t="s">
        <v>5337</v>
      </c>
      <c r="B2792" s="60" t="s">
        <v>5338</v>
      </c>
      <c r="C2792" s="76" t="s">
        <v>5338</v>
      </c>
      <c r="D2792" s="61" t="s">
        <v>5339</v>
      </c>
      <c r="E2792" s="53">
        <v>15256.95</v>
      </c>
      <c r="F2792" s="26">
        <v>0.21</v>
      </c>
      <c r="G2792" s="53">
        <v>26768.322</v>
      </c>
      <c r="H2792" s="67"/>
      <c r="I2792" s="68"/>
      <c r="J2792" s="69"/>
      <c r="K2792" s="69"/>
      <c r="L2792" s="69"/>
      <c r="M2792" s="69"/>
      <c r="N2792" s="69"/>
      <c r="O2792" s="35"/>
      <c r="P2792" s="35" t="s">
        <v>26488</v>
      </c>
      <c r="Q2792" s="36">
        <v>1</v>
      </c>
      <c r="R2792" s="35" t="s">
        <v>27</v>
      </c>
      <c r="S2792" s="35" t="s">
        <v>28503</v>
      </c>
      <c r="T2792" s="35">
        <v>0</v>
      </c>
      <c r="U2792" s="35">
        <v>0</v>
      </c>
      <c r="V2792" s="36">
        <v>1</v>
      </c>
      <c r="W2792" s="36">
        <v>1</v>
      </c>
      <c r="X2792" s="37" t="s">
        <v>65</v>
      </c>
    </row>
    <row r="2793" spans="1:24" ht="24" customHeight="1" x14ac:dyDescent="0.2">
      <c r="A2793" s="50" t="s">
        <v>5337</v>
      </c>
      <c r="B2793" s="60" t="s">
        <v>5340</v>
      </c>
      <c r="C2793" s="76" t="s">
        <v>5340</v>
      </c>
      <c r="D2793" s="61" t="s">
        <v>5341</v>
      </c>
      <c r="E2793" s="53">
        <v>15256.95</v>
      </c>
      <c r="F2793" s="26">
        <v>0.21</v>
      </c>
      <c r="G2793" s="53">
        <v>26768.322</v>
      </c>
      <c r="H2793" s="67"/>
      <c r="I2793" s="68"/>
      <c r="J2793" s="69"/>
      <c r="K2793" s="69"/>
      <c r="L2793" s="69"/>
      <c r="M2793" s="69"/>
      <c r="N2793" s="69"/>
      <c r="O2793" s="35"/>
      <c r="P2793" s="35" t="s">
        <v>26489</v>
      </c>
      <c r="Q2793" s="36">
        <v>1</v>
      </c>
      <c r="R2793" s="35" t="s">
        <v>27</v>
      </c>
      <c r="S2793" s="35" t="s">
        <v>28503</v>
      </c>
      <c r="T2793" s="35">
        <v>0</v>
      </c>
      <c r="U2793" s="35">
        <v>0</v>
      </c>
      <c r="V2793" s="36">
        <v>1</v>
      </c>
      <c r="W2793" s="36">
        <v>1</v>
      </c>
      <c r="X2793" s="37" t="s">
        <v>65</v>
      </c>
    </row>
    <row r="2794" spans="1:24" ht="24" customHeight="1" x14ac:dyDescent="0.2">
      <c r="A2794" s="50" t="s">
        <v>5337</v>
      </c>
      <c r="B2794" s="60" t="s">
        <v>5342</v>
      </c>
      <c r="C2794" s="76" t="s">
        <v>5342</v>
      </c>
      <c r="D2794" s="61" t="s">
        <v>5343</v>
      </c>
      <c r="E2794" s="53">
        <v>16748.2</v>
      </c>
      <c r="F2794" s="26">
        <v>0.21</v>
      </c>
      <c r="G2794" s="53">
        <v>29384.717000000001</v>
      </c>
      <c r="H2794" s="67"/>
      <c r="I2794" s="68"/>
      <c r="J2794" s="69"/>
      <c r="K2794" s="69"/>
      <c r="L2794" s="69"/>
      <c r="M2794" s="69"/>
      <c r="N2794" s="69"/>
      <c r="O2794" s="35"/>
      <c r="P2794" s="35" t="s">
        <v>26490</v>
      </c>
      <c r="Q2794" s="36">
        <v>1</v>
      </c>
      <c r="R2794" s="35" t="s">
        <v>27</v>
      </c>
      <c r="S2794" s="35" t="s">
        <v>28504</v>
      </c>
      <c r="T2794" s="35">
        <v>0</v>
      </c>
      <c r="U2794" s="35">
        <v>0</v>
      </c>
      <c r="V2794" s="36">
        <v>1</v>
      </c>
      <c r="W2794" s="36">
        <v>1</v>
      </c>
      <c r="X2794" s="37" t="s">
        <v>65</v>
      </c>
    </row>
    <row r="2795" spans="1:24" ht="24" customHeight="1" x14ac:dyDescent="0.2">
      <c r="A2795" s="50" t="s">
        <v>5337</v>
      </c>
      <c r="B2795" s="60" t="s">
        <v>5344</v>
      </c>
      <c r="C2795" s="76" t="s">
        <v>5344</v>
      </c>
      <c r="D2795" s="61" t="s">
        <v>5345</v>
      </c>
      <c r="E2795" s="53">
        <v>16748.2</v>
      </c>
      <c r="F2795" s="26">
        <v>0.21</v>
      </c>
      <c r="G2795" s="53">
        <v>29384.717000000001</v>
      </c>
      <c r="H2795" s="67"/>
      <c r="I2795" s="68"/>
      <c r="J2795" s="69"/>
      <c r="K2795" s="69"/>
      <c r="L2795" s="69"/>
      <c r="M2795" s="69"/>
      <c r="N2795" s="69"/>
      <c r="O2795" s="35"/>
      <c r="P2795" s="35" t="s">
        <v>26491</v>
      </c>
      <c r="Q2795" s="36">
        <v>1</v>
      </c>
      <c r="R2795" s="35" t="s">
        <v>27</v>
      </c>
      <c r="S2795" s="35" t="s">
        <v>28504</v>
      </c>
      <c r="T2795" s="35">
        <v>0</v>
      </c>
      <c r="U2795" s="35">
        <v>0</v>
      </c>
      <c r="V2795" s="36">
        <v>1</v>
      </c>
      <c r="W2795" s="36">
        <v>1</v>
      </c>
      <c r="X2795" s="37" t="s">
        <v>65</v>
      </c>
    </row>
    <row r="2796" spans="1:24" ht="24" customHeight="1" x14ac:dyDescent="0.2">
      <c r="A2796" s="50" t="s">
        <v>5337</v>
      </c>
      <c r="B2796" s="60" t="s">
        <v>5346</v>
      </c>
      <c r="C2796" s="76" t="s">
        <v>5346</v>
      </c>
      <c r="D2796" s="61" t="s">
        <v>5347</v>
      </c>
      <c r="E2796" s="53">
        <v>12847.95</v>
      </c>
      <c r="F2796" s="26">
        <v>0.21</v>
      </c>
      <c r="G2796" s="53">
        <v>22541.731</v>
      </c>
      <c r="H2796" s="67"/>
      <c r="I2796" s="68"/>
      <c r="J2796" s="69"/>
      <c r="K2796" s="69"/>
      <c r="L2796" s="69"/>
      <c r="M2796" s="69"/>
      <c r="N2796" s="69"/>
      <c r="O2796" s="35"/>
      <c r="P2796" s="35" t="s">
        <v>26492</v>
      </c>
      <c r="Q2796" s="36">
        <v>1</v>
      </c>
      <c r="R2796" s="35" t="s">
        <v>27</v>
      </c>
      <c r="S2796" s="35" t="s">
        <v>28504</v>
      </c>
      <c r="T2796" s="35">
        <v>0</v>
      </c>
      <c r="U2796" s="35">
        <v>0</v>
      </c>
      <c r="V2796" s="36">
        <v>1</v>
      </c>
      <c r="W2796" s="36">
        <v>1</v>
      </c>
      <c r="X2796" s="37" t="s">
        <v>65</v>
      </c>
    </row>
    <row r="2797" spans="1:24" ht="24" customHeight="1" x14ac:dyDescent="0.2">
      <c r="A2797" s="50" t="s">
        <v>5337</v>
      </c>
      <c r="B2797" s="60" t="s">
        <v>5348</v>
      </c>
      <c r="C2797" s="76" t="s">
        <v>5348</v>
      </c>
      <c r="D2797" s="61" t="s">
        <v>5349</v>
      </c>
      <c r="E2797" s="53">
        <v>13215</v>
      </c>
      <c r="F2797" s="26">
        <v>0.21</v>
      </c>
      <c r="G2797" s="53">
        <v>23185.718000000001</v>
      </c>
      <c r="H2797" s="67"/>
      <c r="I2797" s="68"/>
      <c r="J2797" s="69"/>
      <c r="K2797" s="69"/>
      <c r="L2797" s="69"/>
      <c r="M2797" s="69"/>
      <c r="N2797" s="69"/>
      <c r="O2797" s="35"/>
      <c r="P2797" s="35" t="s">
        <v>26493</v>
      </c>
      <c r="Q2797" s="36">
        <v>1</v>
      </c>
      <c r="R2797" s="35" t="s">
        <v>27</v>
      </c>
      <c r="S2797" s="35" t="s">
        <v>28504</v>
      </c>
      <c r="T2797" s="35">
        <v>0</v>
      </c>
      <c r="U2797" s="35">
        <v>0</v>
      </c>
      <c r="V2797" s="36">
        <v>1</v>
      </c>
      <c r="W2797" s="36">
        <v>1</v>
      </c>
      <c r="X2797" s="37" t="s">
        <v>65</v>
      </c>
    </row>
    <row r="2798" spans="1:24" ht="24" customHeight="1" x14ac:dyDescent="0.2">
      <c r="A2798" s="50" t="s">
        <v>5337</v>
      </c>
      <c r="B2798" s="60" t="s">
        <v>5350</v>
      </c>
      <c r="C2798" s="76" t="s">
        <v>5350</v>
      </c>
      <c r="D2798" s="61" t="s">
        <v>5351</v>
      </c>
      <c r="E2798" s="53">
        <v>14018.03</v>
      </c>
      <c r="F2798" s="26">
        <v>0.21</v>
      </c>
      <c r="G2798" s="53">
        <v>24594.629000000001</v>
      </c>
      <c r="H2798" s="67"/>
      <c r="I2798" s="68"/>
      <c r="J2798" s="69"/>
      <c r="K2798" s="69"/>
      <c r="L2798" s="69"/>
      <c r="M2798" s="69"/>
      <c r="N2798" s="69"/>
      <c r="O2798" s="35"/>
      <c r="P2798" s="35" t="s">
        <v>26494</v>
      </c>
      <c r="Q2798" s="36">
        <v>1</v>
      </c>
      <c r="R2798" s="35" t="s">
        <v>27</v>
      </c>
      <c r="S2798" s="35" t="s">
        <v>28504</v>
      </c>
      <c r="T2798" s="35">
        <v>0</v>
      </c>
      <c r="U2798" s="35">
        <v>0</v>
      </c>
      <c r="V2798" s="36">
        <v>1</v>
      </c>
      <c r="W2798" s="36">
        <v>1</v>
      </c>
      <c r="X2798" s="37" t="s">
        <v>65</v>
      </c>
    </row>
    <row r="2799" spans="1:24" ht="24" customHeight="1" x14ac:dyDescent="0.2">
      <c r="A2799" s="50" t="s">
        <v>5337</v>
      </c>
      <c r="B2799" s="60" t="s">
        <v>5352</v>
      </c>
      <c r="C2799" s="76" t="s">
        <v>5352</v>
      </c>
      <c r="D2799" s="61" t="s">
        <v>5353</v>
      </c>
      <c r="E2799" s="53">
        <v>14958.66</v>
      </c>
      <c r="F2799" s="26">
        <v>0.21</v>
      </c>
      <c r="G2799" s="53">
        <v>26244.973000000002</v>
      </c>
      <c r="H2799" s="67"/>
      <c r="I2799" s="68"/>
      <c r="J2799" s="69"/>
      <c r="K2799" s="69"/>
      <c r="L2799" s="69"/>
      <c r="M2799" s="69"/>
      <c r="N2799" s="69"/>
      <c r="O2799" s="35"/>
      <c r="P2799" s="35" t="s">
        <v>26495</v>
      </c>
      <c r="Q2799" s="36">
        <v>1</v>
      </c>
      <c r="R2799" s="35" t="s">
        <v>27</v>
      </c>
      <c r="S2799" s="35" t="s">
        <v>28504</v>
      </c>
      <c r="T2799" s="35">
        <v>0</v>
      </c>
      <c r="U2799" s="35">
        <v>0</v>
      </c>
      <c r="V2799" s="36">
        <v>1</v>
      </c>
      <c r="W2799" s="36">
        <v>1</v>
      </c>
      <c r="X2799" s="37" t="s">
        <v>65</v>
      </c>
    </row>
    <row r="2800" spans="1:24" ht="24" customHeight="1" x14ac:dyDescent="0.2">
      <c r="A2800" s="50" t="s">
        <v>5337</v>
      </c>
      <c r="B2800" s="60" t="s">
        <v>5354</v>
      </c>
      <c r="C2800" s="76" t="s">
        <v>5354</v>
      </c>
      <c r="D2800" s="61" t="s">
        <v>5355</v>
      </c>
      <c r="E2800" s="53">
        <v>15256.95</v>
      </c>
      <c r="F2800" s="26">
        <v>0.21</v>
      </c>
      <c r="G2800" s="53">
        <v>26768.322</v>
      </c>
      <c r="H2800" s="67"/>
      <c r="I2800" s="68"/>
      <c r="J2800" s="69"/>
      <c r="K2800" s="69"/>
      <c r="L2800" s="69"/>
      <c r="M2800" s="69"/>
      <c r="N2800" s="69"/>
      <c r="O2800" s="35"/>
      <c r="P2800" s="35" t="s">
        <v>26496</v>
      </c>
      <c r="Q2800" s="36">
        <v>1</v>
      </c>
      <c r="R2800" s="35" t="s">
        <v>27</v>
      </c>
      <c r="S2800" s="35" t="s">
        <v>28504</v>
      </c>
      <c r="T2800" s="35">
        <v>0</v>
      </c>
      <c r="U2800" s="35">
        <v>0</v>
      </c>
      <c r="V2800" s="36">
        <v>1</v>
      </c>
      <c r="W2800" s="36">
        <v>1</v>
      </c>
      <c r="X2800" s="37" t="s">
        <v>65</v>
      </c>
    </row>
    <row r="2801" spans="1:24" ht="24" customHeight="1" x14ac:dyDescent="0.2">
      <c r="A2801" s="50" t="s">
        <v>5337</v>
      </c>
      <c r="B2801" s="60" t="s">
        <v>5356</v>
      </c>
      <c r="C2801" s="76" t="s">
        <v>5356</v>
      </c>
      <c r="D2801" s="61" t="s">
        <v>5357</v>
      </c>
      <c r="E2801" s="53">
        <v>16748.2</v>
      </c>
      <c r="F2801" s="26">
        <v>0.21</v>
      </c>
      <c r="G2801" s="53">
        <v>29384.717000000001</v>
      </c>
      <c r="H2801" s="67"/>
      <c r="I2801" s="68"/>
      <c r="J2801" s="69"/>
      <c r="K2801" s="69"/>
      <c r="L2801" s="69"/>
      <c r="M2801" s="69"/>
      <c r="N2801" s="69"/>
      <c r="O2801" s="35"/>
      <c r="P2801" s="35" t="s">
        <v>26497</v>
      </c>
      <c r="Q2801" s="36">
        <v>1</v>
      </c>
      <c r="R2801" s="35" t="s">
        <v>27</v>
      </c>
      <c r="S2801" s="35" t="s">
        <v>28503</v>
      </c>
      <c r="T2801" s="35">
        <v>0</v>
      </c>
      <c r="U2801" s="35">
        <v>0</v>
      </c>
      <c r="V2801" s="36">
        <v>1</v>
      </c>
      <c r="W2801" s="36">
        <v>1</v>
      </c>
      <c r="X2801" s="37" t="s">
        <v>65</v>
      </c>
    </row>
    <row r="2802" spans="1:24" ht="24" customHeight="1" x14ac:dyDescent="0.2">
      <c r="A2802" s="50" t="s">
        <v>5337</v>
      </c>
      <c r="B2802" s="60" t="s">
        <v>5358</v>
      </c>
      <c r="C2802" s="76" t="s">
        <v>5358</v>
      </c>
      <c r="D2802" s="61" t="s">
        <v>5359</v>
      </c>
      <c r="E2802" s="53">
        <v>16748.2</v>
      </c>
      <c r="F2802" s="26">
        <v>0.21</v>
      </c>
      <c r="G2802" s="53">
        <v>29384.717000000001</v>
      </c>
      <c r="H2802" s="67"/>
      <c r="I2802" s="68"/>
      <c r="J2802" s="69"/>
      <c r="K2802" s="69"/>
      <c r="L2802" s="69"/>
      <c r="M2802" s="69"/>
      <c r="N2802" s="69"/>
      <c r="O2802" s="35"/>
      <c r="P2802" s="35" t="s">
        <v>26498</v>
      </c>
      <c r="Q2802" s="36">
        <v>1</v>
      </c>
      <c r="R2802" s="35" t="s">
        <v>27</v>
      </c>
      <c r="S2802" s="35" t="s">
        <v>28503</v>
      </c>
      <c r="T2802" s="35">
        <v>0</v>
      </c>
      <c r="U2802" s="35">
        <v>0</v>
      </c>
      <c r="V2802" s="36">
        <v>1</v>
      </c>
      <c r="W2802" s="36">
        <v>1</v>
      </c>
      <c r="X2802" s="37" t="s">
        <v>65</v>
      </c>
    </row>
    <row r="2803" spans="1:24" ht="24" customHeight="1" x14ac:dyDescent="0.2">
      <c r="A2803" s="50" t="s">
        <v>5337</v>
      </c>
      <c r="B2803" s="60" t="s">
        <v>5360</v>
      </c>
      <c r="C2803" s="76" t="s">
        <v>5360</v>
      </c>
      <c r="D2803" s="61" t="s">
        <v>5361</v>
      </c>
      <c r="E2803" s="53">
        <v>16748.2</v>
      </c>
      <c r="F2803" s="26">
        <v>0.21</v>
      </c>
      <c r="G2803" s="53">
        <v>29384.717000000001</v>
      </c>
      <c r="H2803" s="67"/>
      <c r="I2803" s="68"/>
      <c r="J2803" s="69"/>
      <c r="K2803" s="69"/>
      <c r="L2803" s="69"/>
      <c r="M2803" s="69"/>
      <c r="N2803" s="69"/>
      <c r="O2803" s="35"/>
      <c r="P2803" s="35" t="s">
        <v>26499</v>
      </c>
      <c r="Q2803" s="36">
        <v>1</v>
      </c>
      <c r="R2803" s="35" t="s">
        <v>27</v>
      </c>
      <c r="S2803" s="35" t="s">
        <v>28504</v>
      </c>
      <c r="T2803" s="35">
        <v>0</v>
      </c>
      <c r="U2803" s="35">
        <v>0</v>
      </c>
      <c r="V2803" s="36">
        <v>1</v>
      </c>
      <c r="W2803" s="36">
        <v>1</v>
      </c>
      <c r="X2803" s="37" t="s">
        <v>65</v>
      </c>
    </row>
    <row r="2804" spans="1:24" ht="24" customHeight="1" x14ac:dyDescent="0.2">
      <c r="A2804" s="50" t="s">
        <v>5337</v>
      </c>
      <c r="B2804" s="60" t="s">
        <v>5362</v>
      </c>
      <c r="C2804" s="76" t="s">
        <v>5362</v>
      </c>
      <c r="D2804" s="61" t="s">
        <v>5363</v>
      </c>
      <c r="E2804" s="53">
        <v>17505.349999999999</v>
      </c>
      <c r="F2804" s="26">
        <v>0.21</v>
      </c>
      <c r="G2804" s="53">
        <v>30713.14</v>
      </c>
      <c r="H2804" s="67"/>
      <c r="I2804" s="68"/>
      <c r="J2804" s="69"/>
      <c r="K2804" s="69"/>
      <c r="L2804" s="69"/>
      <c r="M2804" s="69"/>
      <c r="N2804" s="69"/>
      <c r="O2804" s="35"/>
      <c r="P2804" s="35" t="s">
        <v>26500</v>
      </c>
      <c r="Q2804" s="36">
        <v>1</v>
      </c>
      <c r="R2804" s="35" t="s">
        <v>27</v>
      </c>
      <c r="S2804" s="35" t="s">
        <v>28504</v>
      </c>
      <c r="T2804" s="35">
        <v>0</v>
      </c>
      <c r="U2804" s="35">
        <v>0</v>
      </c>
      <c r="V2804" s="36">
        <v>1</v>
      </c>
      <c r="W2804" s="36">
        <v>1</v>
      </c>
      <c r="X2804" s="37" t="s">
        <v>65</v>
      </c>
    </row>
    <row r="2805" spans="1:24" ht="24" customHeight="1" x14ac:dyDescent="0.2">
      <c r="A2805" s="50" t="s">
        <v>5337</v>
      </c>
      <c r="B2805" s="60" t="s">
        <v>5364</v>
      </c>
      <c r="C2805" s="76" t="s">
        <v>5364</v>
      </c>
      <c r="D2805" s="61" t="s">
        <v>5365</v>
      </c>
      <c r="E2805" s="53">
        <v>18400.09</v>
      </c>
      <c r="F2805" s="26">
        <v>0.21</v>
      </c>
      <c r="G2805" s="53">
        <v>32282.956999999999</v>
      </c>
      <c r="H2805" s="67"/>
      <c r="I2805" s="68"/>
      <c r="J2805" s="69"/>
      <c r="K2805" s="69"/>
      <c r="L2805" s="69"/>
      <c r="M2805" s="69"/>
      <c r="N2805" s="69"/>
      <c r="O2805" s="35"/>
      <c r="P2805" s="35" t="s">
        <v>26501</v>
      </c>
      <c r="Q2805" s="36">
        <v>1</v>
      </c>
      <c r="R2805" s="35" t="s">
        <v>27</v>
      </c>
      <c r="S2805" s="35" t="s">
        <v>28504</v>
      </c>
      <c r="T2805" s="35">
        <v>0</v>
      </c>
      <c r="U2805" s="35">
        <v>0</v>
      </c>
      <c r="V2805" s="36">
        <v>1</v>
      </c>
      <c r="W2805" s="36">
        <v>1</v>
      </c>
      <c r="X2805" s="37" t="s">
        <v>65</v>
      </c>
    </row>
    <row r="2806" spans="1:24" ht="24" customHeight="1" x14ac:dyDescent="0.2">
      <c r="A2806" s="50" t="s">
        <v>5337</v>
      </c>
      <c r="B2806" s="60" t="s">
        <v>5366</v>
      </c>
      <c r="C2806" s="76" t="s">
        <v>5366</v>
      </c>
      <c r="D2806" s="61" t="s">
        <v>5367</v>
      </c>
      <c r="E2806" s="53">
        <v>23103.39</v>
      </c>
      <c r="F2806" s="26">
        <v>0.21</v>
      </c>
      <c r="G2806" s="53">
        <v>40534.902999999998</v>
      </c>
      <c r="H2806" s="67"/>
      <c r="I2806" s="68"/>
      <c r="J2806" s="69"/>
      <c r="K2806" s="69"/>
      <c r="L2806" s="69"/>
      <c r="M2806" s="69"/>
      <c r="N2806" s="69"/>
      <c r="O2806" s="35"/>
      <c r="P2806" s="35" t="s">
        <v>26502</v>
      </c>
      <c r="Q2806" s="36">
        <v>1</v>
      </c>
      <c r="R2806" s="35" t="s">
        <v>27</v>
      </c>
      <c r="S2806" s="35" t="s">
        <v>28504</v>
      </c>
      <c r="T2806" s="35">
        <v>0</v>
      </c>
      <c r="U2806" s="35">
        <v>0</v>
      </c>
      <c r="V2806" s="36">
        <v>1</v>
      </c>
      <c r="W2806" s="36">
        <v>1</v>
      </c>
      <c r="X2806" s="37" t="s">
        <v>65</v>
      </c>
    </row>
    <row r="2807" spans="1:24" ht="24" customHeight="1" x14ac:dyDescent="0.2">
      <c r="A2807" s="50" t="s">
        <v>5337</v>
      </c>
      <c r="B2807" s="60" t="s">
        <v>5368</v>
      </c>
      <c r="C2807" s="76" t="s">
        <v>5368</v>
      </c>
      <c r="D2807" s="61" t="s">
        <v>5369</v>
      </c>
      <c r="E2807" s="53">
        <v>12847.95</v>
      </c>
      <c r="F2807" s="26">
        <v>0.21</v>
      </c>
      <c r="G2807" s="53">
        <v>22541.731</v>
      </c>
      <c r="H2807" s="67"/>
      <c r="I2807" s="68"/>
      <c r="J2807" s="69"/>
      <c r="K2807" s="69"/>
      <c r="L2807" s="69"/>
      <c r="M2807" s="69"/>
      <c r="N2807" s="69"/>
      <c r="O2807" s="35"/>
      <c r="P2807" s="35" t="s">
        <v>26503</v>
      </c>
      <c r="Q2807" s="36">
        <v>1</v>
      </c>
      <c r="R2807" s="35" t="s">
        <v>27</v>
      </c>
      <c r="S2807" s="35" t="s">
        <v>28504</v>
      </c>
      <c r="T2807" s="35">
        <v>0</v>
      </c>
      <c r="U2807" s="35">
        <v>0</v>
      </c>
      <c r="V2807" s="36">
        <v>1</v>
      </c>
      <c r="W2807" s="36">
        <v>1</v>
      </c>
      <c r="X2807" s="37" t="s">
        <v>65</v>
      </c>
    </row>
    <row r="2808" spans="1:24" ht="24" customHeight="1" x14ac:dyDescent="0.2">
      <c r="A2808" s="50" t="s">
        <v>5337</v>
      </c>
      <c r="B2808" s="60" t="s">
        <v>5370</v>
      </c>
      <c r="C2808" s="76" t="s">
        <v>5370</v>
      </c>
      <c r="D2808" s="61" t="s">
        <v>5371</v>
      </c>
      <c r="E2808" s="53">
        <v>13215</v>
      </c>
      <c r="F2808" s="26">
        <v>0.21</v>
      </c>
      <c r="G2808" s="53">
        <v>23185.718000000001</v>
      </c>
      <c r="H2808" s="67"/>
      <c r="I2808" s="68"/>
      <c r="J2808" s="69"/>
      <c r="K2808" s="69"/>
      <c r="L2808" s="69"/>
      <c r="M2808" s="69"/>
      <c r="N2808" s="69"/>
      <c r="O2808" s="35"/>
      <c r="P2808" s="35" t="s">
        <v>26504</v>
      </c>
      <c r="Q2808" s="36">
        <v>1</v>
      </c>
      <c r="R2808" s="35" t="s">
        <v>27</v>
      </c>
      <c r="S2808" s="35" t="s">
        <v>28504</v>
      </c>
      <c r="T2808" s="35">
        <v>0</v>
      </c>
      <c r="U2808" s="35">
        <v>0</v>
      </c>
      <c r="V2808" s="36">
        <v>1</v>
      </c>
      <c r="W2808" s="36">
        <v>1</v>
      </c>
      <c r="X2808" s="37" t="s">
        <v>65</v>
      </c>
    </row>
    <row r="2809" spans="1:24" ht="24" customHeight="1" x14ac:dyDescent="0.2">
      <c r="A2809" s="50" t="s">
        <v>5337</v>
      </c>
      <c r="B2809" s="60" t="s">
        <v>5372</v>
      </c>
      <c r="C2809" s="76" t="s">
        <v>5372</v>
      </c>
      <c r="D2809" s="61" t="s">
        <v>5373</v>
      </c>
      <c r="E2809" s="53">
        <v>14018.03</v>
      </c>
      <c r="F2809" s="26">
        <v>0.21</v>
      </c>
      <c r="G2809" s="53">
        <v>24594.629000000001</v>
      </c>
      <c r="H2809" s="67"/>
      <c r="I2809" s="68"/>
      <c r="J2809" s="69"/>
      <c r="K2809" s="69"/>
      <c r="L2809" s="69"/>
      <c r="M2809" s="69"/>
      <c r="N2809" s="69"/>
      <c r="O2809" s="35"/>
      <c r="P2809" s="35" t="s">
        <v>26505</v>
      </c>
      <c r="Q2809" s="36">
        <v>1</v>
      </c>
      <c r="R2809" s="35" t="s">
        <v>27</v>
      </c>
      <c r="S2809" s="35" t="s">
        <v>28504</v>
      </c>
      <c r="T2809" s="35">
        <v>0</v>
      </c>
      <c r="U2809" s="35">
        <v>0</v>
      </c>
      <c r="V2809" s="36">
        <v>1</v>
      </c>
      <c r="W2809" s="36">
        <v>1</v>
      </c>
      <c r="X2809" s="37" t="s">
        <v>65</v>
      </c>
    </row>
    <row r="2810" spans="1:24" ht="24" customHeight="1" x14ac:dyDescent="0.2">
      <c r="A2810" s="50" t="s">
        <v>5337</v>
      </c>
      <c r="B2810" s="60" t="s">
        <v>5374</v>
      </c>
      <c r="C2810" s="76" t="s">
        <v>5374</v>
      </c>
      <c r="D2810" s="61" t="s">
        <v>5375</v>
      </c>
      <c r="E2810" s="53">
        <v>14958.66</v>
      </c>
      <c r="F2810" s="26">
        <v>0.21</v>
      </c>
      <c r="G2810" s="53">
        <v>26244.973000000002</v>
      </c>
      <c r="H2810" s="67"/>
      <c r="I2810" s="68"/>
      <c r="J2810" s="69"/>
      <c r="K2810" s="69"/>
      <c r="L2810" s="69"/>
      <c r="M2810" s="69"/>
      <c r="N2810" s="69"/>
      <c r="O2810" s="35"/>
      <c r="P2810" s="35" t="s">
        <v>26506</v>
      </c>
      <c r="Q2810" s="36">
        <v>1</v>
      </c>
      <c r="R2810" s="35" t="s">
        <v>27</v>
      </c>
      <c r="S2810" s="35" t="s">
        <v>28504</v>
      </c>
      <c r="T2810" s="35">
        <v>0</v>
      </c>
      <c r="U2810" s="35">
        <v>0</v>
      </c>
      <c r="V2810" s="36">
        <v>1</v>
      </c>
      <c r="W2810" s="36">
        <v>1</v>
      </c>
      <c r="X2810" s="37" t="s">
        <v>65</v>
      </c>
    </row>
    <row r="2811" spans="1:24" ht="24" customHeight="1" x14ac:dyDescent="0.2">
      <c r="A2811" s="50" t="s">
        <v>5337</v>
      </c>
      <c r="B2811" s="60" t="s">
        <v>5376</v>
      </c>
      <c r="C2811" s="76" t="s">
        <v>5376</v>
      </c>
      <c r="D2811" s="61" t="s">
        <v>5377</v>
      </c>
      <c r="E2811" s="53">
        <v>15256.95</v>
      </c>
      <c r="F2811" s="26">
        <v>0.21</v>
      </c>
      <c r="G2811" s="53">
        <v>26768.322</v>
      </c>
      <c r="H2811" s="67"/>
      <c r="I2811" s="68"/>
      <c r="J2811" s="69"/>
      <c r="K2811" s="69"/>
      <c r="L2811" s="69"/>
      <c r="M2811" s="69"/>
      <c r="N2811" s="69"/>
      <c r="O2811" s="35"/>
      <c r="P2811" s="35" t="s">
        <v>26507</v>
      </c>
      <c r="Q2811" s="36">
        <v>1</v>
      </c>
      <c r="R2811" s="35" t="s">
        <v>27</v>
      </c>
      <c r="S2811" s="35" t="s">
        <v>28503</v>
      </c>
      <c r="T2811" s="35">
        <v>0</v>
      </c>
      <c r="U2811" s="35">
        <v>0</v>
      </c>
      <c r="V2811" s="36">
        <v>1</v>
      </c>
      <c r="W2811" s="36">
        <v>1</v>
      </c>
      <c r="X2811" s="37" t="s">
        <v>65</v>
      </c>
    </row>
    <row r="2812" spans="1:24" ht="24" customHeight="1" x14ac:dyDescent="0.2">
      <c r="A2812" s="50" t="s">
        <v>5337</v>
      </c>
      <c r="B2812" s="60" t="s">
        <v>5378</v>
      </c>
      <c r="C2812" s="76" t="s">
        <v>5378</v>
      </c>
      <c r="D2812" s="61" t="s">
        <v>5379</v>
      </c>
      <c r="E2812" s="53">
        <v>16748.2</v>
      </c>
      <c r="F2812" s="26">
        <v>0.21</v>
      </c>
      <c r="G2812" s="53">
        <v>29384.717000000001</v>
      </c>
      <c r="H2812" s="67"/>
      <c r="I2812" s="68"/>
      <c r="J2812" s="69"/>
      <c r="K2812" s="69"/>
      <c r="L2812" s="69"/>
      <c r="M2812" s="69"/>
      <c r="N2812" s="69"/>
      <c r="O2812" s="35"/>
      <c r="P2812" s="35" t="s">
        <v>26508</v>
      </c>
      <c r="Q2812" s="36">
        <v>1</v>
      </c>
      <c r="R2812" s="35" t="s">
        <v>27</v>
      </c>
      <c r="S2812" s="35" t="s">
        <v>28504</v>
      </c>
      <c r="T2812" s="35">
        <v>0</v>
      </c>
      <c r="U2812" s="35">
        <v>0</v>
      </c>
      <c r="V2812" s="36">
        <v>1</v>
      </c>
      <c r="W2812" s="36">
        <v>1</v>
      </c>
      <c r="X2812" s="37" t="s">
        <v>65</v>
      </c>
    </row>
    <row r="2813" spans="1:24" ht="24" customHeight="1" x14ac:dyDescent="0.2">
      <c r="A2813" s="50" t="s">
        <v>5337</v>
      </c>
      <c r="B2813" s="60" t="s">
        <v>5380</v>
      </c>
      <c r="C2813" s="76" t="s">
        <v>5380</v>
      </c>
      <c r="D2813" s="61" t="s">
        <v>5381</v>
      </c>
      <c r="E2813" s="53">
        <v>17505.349999999999</v>
      </c>
      <c r="F2813" s="26">
        <v>0.21</v>
      </c>
      <c r="G2813" s="53">
        <v>30713.14</v>
      </c>
      <c r="H2813" s="67"/>
      <c r="I2813" s="68"/>
      <c r="J2813" s="69"/>
      <c r="K2813" s="69"/>
      <c r="L2813" s="69"/>
      <c r="M2813" s="69"/>
      <c r="N2813" s="69"/>
      <c r="O2813" s="35"/>
      <c r="P2813" s="35" t="s">
        <v>26509</v>
      </c>
      <c r="Q2813" s="36">
        <v>1</v>
      </c>
      <c r="R2813" s="35" t="s">
        <v>27</v>
      </c>
      <c r="S2813" s="35" t="s">
        <v>28504</v>
      </c>
      <c r="T2813" s="35">
        <v>0</v>
      </c>
      <c r="U2813" s="35">
        <v>0</v>
      </c>
      <c r="V2813" s="36">
        <v>1</v>
      </c>
      <c r="W2813" s="36">
        <v>1</v>
      </c>
      <c r="X2813" s="37" t="s">
        <v>65</v>
      </c>
    </row>
    <row r="2814" spans="1:24" ht="24" customHeight="1" x14ac:dyDescent="0.2">
      <c r="A2814" s="50" t="s">
        <v>5337</v>
      </c>
      <c r="B2814" s="60" t="s">
        <v>5382</v>
      </c>
      <c r="C2814" s="76" t="s">
        <v>5382</v>
      </c>
      <c r="D2814" s="61" t="s">
        <v>5383</v>
      </c>
      <c r="E2814" s="53">
        <v>18400.09</v>
      </c>
      <c r="F2814" s="26">
        <v>0.21</v>
      </c>
      <c r="G2814" s="53">
        <v>32282.956999999999</v>
      </c>
      <c r="H2814" s="67"/>
      <c r="I2814" s="68"/>
      <c r="J2814" s="69"/>
      <c r="K2814" s="69"/>
      <c r="L2814" s="69"/>
      <c r="M2814" s="69"/>
      <c r="N2814" s="69"/>
      <c r="O2814" s="35"/>
      <c r="P2814" s="35" t="s">
        <v>26510</v>
      </c>
      <c r="Q2814" s="36">
        <v>1</v>
      </c>
      <c r="R2814" s="35" t="s">
        <v>27</v>
      </c>
      <c r="S2814" s="35" t="s">
        <v>28504</v>
      </c>
      <c r="T2814" s="35">
        <v>0</v>
      </c>
      <c r="U2814" s="35">
        <v>0</v>
      </c>
      <c r="V2814" s="36">
        <v>1</v>
      </c>
      <c r="W2814" s="36">
        <v>1</v>
      </c>
      <c r="X2814" s="37" t="s">
        <v>65</v>
      </c>
    </row>
    <row r="2815" spans="1:24" ht="24" customHeight="1" x14ac:dyDescent="0.2">
      <c r="A2815" s="50" t="s">
        <v>5337</v>
      </c>
      <c r="B2815" s="60" t="s">
        <v>5384</v>
      </c>
      <c r="C2815" s="76" t="s">
        <v>5384</v>
      </c>
      <c r="D2815" s="61" t="s">
        <v>5385</v>
      </c>
      <c r="E2815" s="53">
        <v>23103.39</v>
      </c>
      <c r="F2815" s="26">
        <v>0.21</v>
      </c>
      <c r="G2815" s="53">
        <v>40534.902999999998</v>
      </c>
      <c r="H2815" s="67"/>
      <c r="I2815" s="68"/>
      <c r="J2815" s="69"/>
      <c r="K2815" s="69"/>
      <c r="L2815" s="69"/>
      <c r="M2815" s="69"/>
      <c r="N2815" s="69"/>
      <c r="O2815" s="35"/>
      <c r="P2815" s="35" t="s">
        <v>26511</v>
      </c>
      <c r="Q2815" s="36">
        <v>1</v>
      </c>
      <c r="R2815" s="35" t="s">
        <v>27</v>
      </c>
      <c r="S2815" s="35" t="s">
        <v>28504</v>
      </c>
      <c r="T2815" s="35">
        <v>0</v>
      </c>
      <c r="U2815" s="35">
        <v>0</v>
      </c>
      <c r="V2815" s="36">
        <v>1</v>
      </c>
      <c r="W2815" s="36">
        <v>1</v>
      </c>
      <c r="X2815" s="37" t="s">
        <v>65</v>
      </c>
    </row>
    <row r="2816" spans="1:24" ht="24" customHeight="1" x14ac:dyDescent="0.2">
      <c r="A2816" s="50" t="s">
        <v>5337</v>
      </c>
      <c r="B2816" s="60" t="s">
        <v>5386</v>
      </c>
      <c r="C2816" s="76" t="s">
        <v>5386</v>
      </c>
      <c r="D2816" s="61" t="s">
        <v>5387</v>
      </c>
      <c r="E2816" s="53">
        <v>22346.240000000002</v>
      </c>
      <c r="F2816" s="26">
        <v>0.21</v>
      </c>
      <c r="G2816" s="53">
        <v>39206.481</v>
      </c>
      <c r="H2816" s="67"/>
      <c r="I2816" s="68"/>
      <c r="J2816" s="69"/>
      <c r="K2816" s="69"/>
      <c r="L2816" s="69"/>
      <c r="M2816" s="69"/>
      <c r="N2816" s="69"/>
      <c r="O2816" s="35"/>
      <c r="P2816" s="35" t="s">
        <v>26512</v>
      </c>
      <c r="Q2816" s="36">
        <v>1</v>
      </c>
      <c r="R2816" s="35" t="s">
        <v>27</v>
      </c>
      <c r="S2816" s="35" t="s">
        <v>28503</v>
      </c>
      <c r="T2816" s="35">
        <v>0</v>
      </c>
      <c r="U2816" s="35">
        <v>0</v>
      </c>
      <c r="V2816" s="36">
        <v>1</v>
      </c>
      <c r="W2816" s="36">
        <v>1</v>
      </c>
      <c r="X2816" s="37" t="s">
        <v>65</v>
      </c>
    </row>
    <row r="2817" spans="1:24" ht="24" customHeight="1" x14ac:dyDescent="0.2">
      <c r="A2817" s="50" t="s">
        <v>5337</v>
      </c>
      <c r="B2817" s="60" t="s">
        <v>5388</v>
      </c>
      <c r="C2817" s="76" t="s">
        <v>5388</v>
      </c>
      <c r="D2817" s="61" t="s">
        <v>5389</v>
      </c>
      <c r="E2817" s="53">
        <v>24548.77</v>
      </c>
      <c r="F2817" s="26">
        <v>0.21</v>
      </c>
      <c r="G2817" s="53">
        <v>43070.821000000004</v>
      </c>
      <c r="H2817" s="67"/>
      <c r="I2817" s="68"/>
      <c r="J2817" s="69"/>
      <c r="K2817" s="69"/>
      <c r="L2817" s="69"/>
      <c r="M2817" s="69"/>
      <c r="N2817" s="69"/>
      <c r="O2817" s="35"/>
      <c r="P2817" s="35" t="s">
        <v>26513</v>
      </c>
      <c r="Q2817" s="36">
        <v>1</v>
      </c>
      <c r="R2817" s="35" t="s">
        <v>27</v>
      </c>
      <c r="S2817" s="35" t="s">
        <v>28504</v>
      </c>
      <c r="T2817" s="35">
        <v>0</v>
      </c>
      <c r="U2817" s="35">
        <v>0</v>
      </c>
      <c r="V2817" s="36">
        <v>1</v>
      </c>
      <c r="W2817" s="36">
        <v>1</v>
      </c>
      <c r="X2817" s="37" t="s">
        <v>65</v>
      </c>
    </row>
    <row r="2818" spans="1:24" ht="24" customHeight="1" x14ac:dyDescent="0.2">
      <c r="A2818" s="50" t="s">
        <v>5337</v>
      </c>
      <c r="B2818" s="60" t="s">
        <v>5390</v>
      </c>
      <c r="C2818" s="76" t="s">
        <v>5390</v>
      </c>
      <c r="D2818" s="61" t="s">
        <v>5391</v>
      </c>
      <c r="E2818" s="53">
        <v>25351.77</v>
      </c>
      <c r="F2818" s="26">
        <v>0.21</v>
      </c>
      <c r="G2818" s="53">
        <v>44479.684999999998</v>
      </c>
      <c r="H2818" s="67"/>
      <c r="I2818" s="68"/>
      <c r="J2818" s="69"/>
      <c r="K2818" s="69"/>
      <c r="L2818" s="69"/>
      <c r="M2818" s="69"/>
      <c r="N2818" s="69"/>
      <c r="O2818" s="35"/>
      <c r="P2818" s="35" t="s">
        <v>26514</v>
      </c>
      <c r="Q2818" s="36">
        <v>1</v>
      </c>
      <c r="R2818" s="35" t="s">
        <v>27</v>
      </c>
      <c r="S2818" s="35" t="s">
        <v>28504</v>
      </c>
      <c r="T2818" s="35">
        <v>0</v>
      </c>
      <c r="U2818" s="35">
        <v>0</v>
      </c>
      <c r="V2818" s="36">
        <v>1</v>
      </c>
      <c r="W2818" s="36">
        <v>1</v>
      </c>
      <c r="X2818" s="37" t="s">
        <v>65</v>
      </c>
    </row>
    <row r="2819" spans="1:24" ht="24" customHeight="1" x14ac:dyDescent="0.2">
      <c r="A2819" s="50" t="s">
        <v>5337</v>
      </c>
      <c r="B2819" s="60" t="s">
        <v>5392</v>
      </c>
      <c r="C2819" s="76" t="s">
        <v>5392</v>
      </c>
      <c r="D2819" s="61" t="s">
        <v>5393</v>
      </c>
      <c r="E2819" s="53">
        <v>25925.33</v>
      </c>
      <c r="F2819" s="26">
        <v>0.21</v>
      </c>
      <c r="G2819" s="53">
        <v>45485.993000000002</v>
      </c>
      <c r="H2819" s="67"/>
      <c r="I2819" s="68"/>
      <c r="J2819" s="69"/>
      <c r="K2819" s="69"/>
      <c r="L2819" s="69"/>
      <c r="M2819" s="69"/>
      <c r="N2819" s="69"/>
      <c r="O2819" s="35"/>
      <c r="P2819" s="35" t="s">
        <v>26515</v>
      </c>
      <c r="Q2819" s="36">
        <v>1</v>
      </c>
      <c r="R2819" s="35" t="s">
        <v>27</v>
      </c>
      <c r="S2819" s="35" t="s">
        <v>28504</v>
      </c>
      <c r="T2819" s="35">
        <v>0</v>
      </c>
      <c r="U2819" s="35">
        <v>0</v>
      </c>
      <c r="V2819" s="36">
        <v>1</v>
      </c>
      <c r="W2819" s="36">
        <v>1</v>
      </c>
      <c r="X2819" s="37" t="s">
        <v>65</v>
      </c>
    </row>
    <row r="2820" spans="1:24" ht="24" customHeight="1" x14ac:dyDescent="0.2">
      <c r="A2820" s="50" t="s">
        <v>5337</v>
      </c>
      <c r="B2820" s="60" t="s">
        <v>5394</v>
      </c>
      <c r="C2820" s="76" t="s">
        <v>5394</v>
      </c>
      <c r="D2820" s="61" t="s">
        <v>5395</v>
      </c>
      <c r="E2820" s="53">
        <v>29664.97</v>
      </c>
      <c r="F2820" s="26">
        <v>0.21</v>
      </c>
      <c r="G2820" s="53">
        <v>52047.194000000003</v>
      </c>
      <c r="H2820" s="67"/>
      <c r="I2820" s="68"/>
      <c r="J2820" s="69"/>
      <c r="K2820" s="69"/>
      <c r="L2820" s="69"/>
      <c r="M2820" s="69"/>
      <c r="N2820" s="69"/>
      <c r="O2820" s="35"/>
      <c r="P2820" s="35" t="s">
        <v>26516</v>
      </c>
      <c r="Q2820" s="36">
        <v>1</v>
      </c>
      <c r="R2820" s="35" t="s">
        <v>27</v>
      </c>
      <c r="S2820" s="35" t="s">
        <v>28504</v>
      </c>
      <c r="T2820" s="35">
        <v>0</v>
      </c>
      <c r="U2820" s="35">
        <v>0</v>
      </c>
      <c r="V2820" s="36">
        <v>1</v>
      </c>
      <c r="W2820" s="36">
        <v>1</v>
      </c>
      <c r="X2820" s="37" t="s">
        <v>65</v>
      </c>
    </row>
    <row r="2821" spans="1:24" ht="24" customHeight="1" x14ac:dyDescent="0.2">
      <c r="A2821" s="50" t="s">
        <v>5337</v>
      </c>
      <c r="B2821" s="60" t="s">
        <v>5396</v>
      </c>
      <c r="C2821" s="76" t="s">
        <v>5396</v>
      </c>
      <c r="D2821" s="61" t="s">
        <v>5397</v>
      </c>
      <c r="E2821" s="53">
        <v>35653.01</v>
      </c>
      <c r="F2821" s="26">
        <v>0.21</v>
      </c>
      <c r="G2821" s="53">
        <v>62553.201000000001</v>
      </c>
      <c r="H2821" s="67"/>
      <c r="I2821" s="68"/>
      <c r="J2821" s="69"/>
      <c r="K2821" s="69"/>
      <c r="L2821" s="69"/>
      <c r="M2821" s="69"/>
      <c r="N2821" s="69"/>
      <c r="O2821" s="35"/>
      <c r="P2821" s="35" t="s">
        <v>26517</v>
      </c>
      <c r="Q2821" s="36">
        <v>1</v>
      </c>
      <c r="R2821" s="35" t="s">
        <v>27</v>
      </c>
      <c r="S2821" s="35" t="s">
        <v>28504</v>
      </c>
      <c r="T2821" s="35">
        <v>0</v>
      </c>
      <c r="U2821" s="35">
        <v>0</v>
      </c>
      <c r="V2821" s="36">
        <v>1</v>
      </c>
      <c r="W2821" s="36">
        <v>1</v>
      </c>
      <c r="X2821" s="37" t="s">
        <v>65</v>
      </c>
    </row>
    <row r="2822" spans="1:24" ht="24" customHeight="1" x14ac:dyDescent="0.2">
      <c r="A2822" s="50" t="s">
        <v>5337</v>
      </c>
      <c r="B2822" s="60" t="s">
        <v>5398</v>
      </c>
      <c r="C2822" s="76" t="s">
        <v>5398</v>
      </c>
      <c r="D2822" s="61" t="s">
        <v>5399</v>
      </c>
      <c r="E2822" s="53">
        <v>34207.67</v>
      </c>
      <c r="F2822" s="26">
        <v>0.21</v>
      </c>
      <c r="G2822" s="53">
        <v>60017.355000000003</v>
      </c>
      <c r="H2822" s="67"/>
      <c r="I2822" s="68"/>
      <c r="J2822" s="69"/>
      <c r="K2822" s="69"/>
      <c r="L2822" s="69"/>
      <c r="M2822" s="69"/>
      <c r="N2822" s="69"/>
      <c r="O2822" s="35"/>
      <c r="P2822" s="35" t="s">
        <v>26518</v>
      </c>
      <c r="Q2822" s="36">
        <v>1</v>
      </c>
      <c r="R2822" s="35" t="s">
        <v>27</v>
      </c>
      <c r="S2822" s="35" t="s">
        <v>28503</v>
      </c>
      <c r="T2822" s="35">
        <v>0</v>
      </c>
      <c r="U2822" s="35">
        <v>0</v>
      </c>
      <c r="V2822" s="36">
        <v>1</v>
      </c>
      <c r="W2822" s="36">
        <v>1</v>
      </c>
      <c r="X2822" s="37" t="s">
        <v>65</v>
      </c>
    </row>
    <row r="2823" spans="1:24" ht="24" customHeight="1" x14ac:dyDescent="0.2">
      <c r="A2823" s="50" t="s">
        <v>5337</v>
      </c>
      <c r="B2823" s="60" t="s">
        <v>5400</v>
      </c>
      <c r="C2823" s="76" t="s">
        <v>5400</v>
      </c>
      <c r="D2823" s="61" t="s">
        <v>5401</v>
      </c>
      <c r="E2823" s="53">
        <v>36433.11</v>
      </c>
      <c r="F2823" s="26">
        <v>0.21</v>
      </c>
      <c r="G2823" s="53">
        <v>63921.892</v>
      </c>
      <c r="H2823" s="67"/>
      <c r="I2823" s="68"/>
      <c r="J2823" s="69"/>
      <c r="K2823" s="69"/>
      <c r="L2823" s="69"/>
      <c r="M2823" s="69"/>
      <c r="N2823" s="69"/>
      <c r="O2823" s="35"/>
      <c r="P2823" s="35" t="s">
        <v>26519</v>
      </c>
      <c r="Q2823" s="36">
        <v>1</v>
      </c>
      <c r="R2823" s="35" t="s">
        <v>27</v>
      </c>
      <c r="S2823" s="35" t="s">
        <v>28504</v>
      </c>
      <c r="T2823" s="35">
        <v>0</v>
      </c>
      <c r="U2823" s="35">
        <v>0</v>
      </c>
      <c r="V2823" s="36">
        <v>1</v>
      </c>
      <c r="W2823" s="36">
        <v>1</v>
      </c>
      <c r="X2823" s="37" t="s">
        <v>65</v>
      </c>
    </row>
    <row r="2824" spans="1:24" ht="24" customHeight="1" x14ac:dyDescent="0.2">
      <c r="A2824" s="50" t="s">
        <v>5337</v>
      </c>
      <c r="B2824" s="60" t="s">
        <v>5402</v>
      </c>
      <c r="C2824" s="76" t="s">
        <v>5402</v>
      </c>
      <c r="D2824" s="61" t="s">
        <v>5403</v>
      </c>
      <c r="E2824" s="53">
        <v>34207.67</v>
      </c>
      <c r="F2824" s="26">
        <v>0.21</v>
      </c>
      <c r="G2824" s="53">
        <v>60017.355000000003</v>
      </c>
      <c r="H2824" s="67"/>
      <c r="I2824" s="68"/>
      <c r="J2824" s="69"/>
      <c r="K2824" s="69"/>
      <c r="L2824" s="69"/>
      <c r="M2824" s="69"/>
      <c r="N2824" s="69"/>
      <c r="O2824" s="35"/>
      <c r="P2824" s="35" t="s">
        <v>26520</v>
      </c>
      <c r="Q2824" s="36">
        <v>1</v>
      </c>
      <c r="R2824" s="35" t="s">
        <v>27</v>
      </c>
      <c r="S2824" s="35" t="s">
        <v>28503</v>
      </c>
      <c r="T2824" s="35">
        <v>0</v>
      </c>
      <c r="U2824" s="35">
        <v>0</v>
      </c>
      <c r="V2824" s="36">
        <v>1</v>
      </c>
      <c r="W2824" s="36">
        <v>1</v>
      </c>
      <c r="X2824" s="37" t="s">
        <v>65</v>
      </c>
    </row>
    <row r="2825" spans="1:24" ht="24" customHeight="1" x14ac:dyDescent="0.2">
      <c r="A2825" s="50" t="s">
        <v>5337</v>
      </c>
      <c r="B2825" s="60" t="s">
        <v>5404</v>
      </c>
      <c r="C2825" s="76" t="s">
        <v>5404</v>
      </c>
      <c r="D2825" s="61" t="s">
        <v>5405</v>
      </c>
      <c r="E2825" s="53">
        <v>16748.2</v>
      </c>
      <c r="F2825" s="26">
        <v>0.21</v>
      </c>
      <c r="G2825" s="53">
        <v>29384.717000000001</v>
      </c>
      <c r="H2825" s="67"/>
      <c r="I2825" s="68"/>
      <c r="J2825" s="69"/>
      <c r="K2825" s="69"/>
      <c r="L2825" s="69"/>
      <c r="M2825" s="69"/>
      <c r="N2825" s="69"/>
      <c r="O2825" s="35"/>
      <c r="P2825" s="35" t="s">
        <v>26521</v>
      </c>
      <c r="Q2825" s="36">
        <v>1</v>
      </c>
      <c r="R2825" s="35" t="s">
        <v>27</v>
      </c>
      <c r="S2825" s="35" t="s">
        <v>28503</v>
      </c>
      <c r="T2825" s="35">
        <v>0</v>
      </c>
      <c r="U2825" s="35">
        <v>0</v>
      </c>
      <c r="V2825" s="36">
        <v>1</v>
      </c>
      <c r="W2825" s="36">
        <v>1</v>
      </c>
      <c r="X2825" s="37" t="s">
        <v>65</v>
      </c>
    </row>
    <row r="2826" spans="1:24" ht="24" customHeight="1" x14ac:dyDescent="0.2">
      <c r="A2826" s="50" t="s">
        <v>5337</v>
      </c>
      <c r="B2826" s="60" t="s">
        <v>5406</v>
      </c>
      <c r="C2826" s="76" t="s">
        <v>5406</v>
      </c>
      <c r="D2826" s="61" t="s">
        <v>5407</v>
      </c>
      <c r="E2826" s="53">
        <v>14018.03</v>
      </c>
      <c r="F2826" s="26">
        <v>0.21</v>
      </c>
      <c r="G2826" s="53">
        <v>24594.629000000001</v>
      </c>
      <c r="H2826" s="67"/>
      <c r="I2826" s="68"/>
      <c r="J2826" s="69"/>
      <c r="K2826" s="69"/>
      <c r="L2826" s="69"/>
      <c r="M2826" s="69"/>
      <c r="N2826" s="69"/>
      <c r="O2826" s="35"/>
      <c r="P2826" s="35" t="s">
        <v>26522</v>
      </c>
      <c r="Q2826" s="36">
        <v>1</v>
      </c>
      <c r="R2826" s="35" t="s">
        <v>27</v>
      </c>
      <c r="S2826" s="35" t="s">
        <v>28504</v>
      </c>
      <c r="T2826" s="35">
        <v>0</v>
      </c>
      <c r="U2826" s="35">
        <v>0</v>
      </c>
      <c r="V2826" s="36">
        <v>1</v>
      </c>
      <c r="W2826" s="36">
        <v>1</v>
      </c>
      <c r="X2826" s="37" t="s">
        <v>65</v>
      </c>
    </row>
    <row r="2827" spans="1:24" ht="24" customHeight="1" x14ac:dyDescent="0.2">
      <c r="A2827" s="50" t="s">
        <v>5337</v>
      </c>
      <c r="B2827" s="60" t="s">
        <v>5408</v>
      </c>
      <c r="C2827" s="76" t="s">
        <v>5408</v>
      </c>
      <c r="D2827" s="61" t="s">
        <v>5409</v>
      </c>
      <c r="E2827" s="53">
        <v>14958.66</v>
      </c>
      <c r="F2827" s="26">
        <v>0.21</v>
      </c>
      <c r="G2827" s="53">
        <v>26244.973000000002</v>
      </c>
      <c r="H2827" s="67"/>
      <c r="I2827" s="68"/>
      <c r="J2827" s="69"/>
      <c r="K2827" s="69"/>
      <c r="L2827" s="69"/>
      <c r="M2827" s="69"/>
      <c r="N2827" s="69"/>
      <c r="O2827" s="35"/>
      <c r="P2827" s="35" t="s">
        <v>26523</v>
      </c>
      <c r="Q2827" s="36">
        <v>1</v>
      </c>
      <c r="R2827" s="35" t="s">
        <v>27</v>
      </c>
      <c r="S2827" s="35" t="s">
        <v>28504</v>
      </c>
      <c r="T2827" s="35">
        <v>0</v>
      </c>
      <c r="U2827" s="35">
        <v>0</v>
      </c>
      <c r="V2827" s="36">
        <v>1</v>
      </c>
      <c r="W2827" s="36">
        <v>1</v>
      </c>
      <c r="X2827" s="37" t="s">
        <v>65</v>
      </c>
    </row>
    <row r="2828" spans="1:24" ht="24" customHeight="1" x14ac:dyDescent="0.2">
      <c r="A2828" s="50" t="s">
        <v>5337</v>
      </c>
      <c r="B2828" s="60" t="s">
        <v>5410</v>
      </c>
      <c r="C2828" s="76" t="s">
        <v>5410</v>
      </c>
      <c r="D2828" s="61" t="s">
        <v>5411</v>
      </c>
      <c r="E2828" s="53">
        <v>15256.95</v>
      </c>
      <c r="F2828" s="26">
        <v>0.21</v>
      </c>
      <c r="G2828" s="53">
        <v>26768.322</v>
      </c>
      <c r="H2828" s="67"/>
      <c r="I2828" s="68"/>
      <c r="J2828" s="69"/>
      <c r="K2828" s="69"/>
      <c r="L2828" s="69"/>
      <c r="M2828" s="69"/>
      <c r="N2828" s="69"/>
      <c r="O2828" s="35"/>
      <c r="P2828" s="35" t="s">
        <v>26524</v>
      </c>
      <c r="Q2828" s="36">
        <v>1</v>
      </c>
      <c r="R2828" s="35" t="s">
        <v>27</v>
      </c>
      <c r="S2828" s="35" t="s">
        <v>28504</v>
      </c>
      <c r="T2828" s="35">
        <v>0</v>
      </c>
      <c r="U2828" s="35">
        <v>0</v>
      </c>
      <c r="V2828" s="36">
        <v>1</v>
      </c>
      <c r="W2828" s="36">
        <v>1</v>
      </c>
      <c r="X2828" s="37" t="s">
        <v>65</v>
      </c>
    </row>
    <row r="2829" spans="1:24" ht="24" customHeight="1" x14ac:dyDescent="0.2">
      <c r="A2829" s="50" t="s">
        <v>5337</v>
      </c>
      <c r="B2829" s="60" t="s">
        <v>5412</v>
      </c>
      <c r="C2829" s="76" t="s">
        <v>5412</v>
      </c>
      <c r="D2829" s="61" t="s">
        <v>5413</v>
      </c>
      <c r="E2829" s="53">
        <v>16748.2</v>
      </c>
      <c r="F2829" s="26">
        <v>0.21</v>
      </c>
      <c r="G2829" s="53">
        <v>29384.717000000001</v>
      </c>
      <c r="H2829" s="67"/>
      <c r="I2829" s="68"/>
      <c r="J2829" s="69"/>
      <c r="K2829" s="69"/>
      <c r="L2829" s="69"/>
      <c r="M2829" s="69"/>
      <c r="N2829" s="69"/>
      <c r="O2829" s="35"/>
      <c r="P2829" s="35" t="s">
        <v>26525</v>
      </c>
      <c r="Q2829" s="36">
        <v>1</v>
      </c>
      <c r="R2829" s="35" t="s">
        <v>27</v>
      </c>
      <c r="S2829" s="35" t="s">
        <v>28504</v>
      </c>
      <c r="T2829" s="35">
        <v>0</v>
      </c>
      <c r="U2829" s="35">
        <v>0</v>
      </c>
      <c r="V2829" s="36">
        <v>1</v>
      </c>
      <c r="W2829" s="36">
        <v>1</v>
      </c>
      <c r="X2829" s="37" t="s">
        <v>65</v>
      </c>
    </row>
    <row r="2830" spans="1:24" ht="24" customHeight="1" x14ac:dyDescent="0.2">
      <c r="A2830" s="50" t="s">
        <v>5337</v>
      </c>
      <c r="B2830" s="60" t="s">
        <v>5414</v>
      </c>
      <c r="C2830" s="76" t="s">
        <v>5414</v>
      </c>
      <c r="D2830" s="61" t="s">
        <v>5415</v>
      </c>
      <c r="E2830" s="53">
        <v>20074.900000000001</v>
      </c>
      <c r="F2830" s="26">
        <v>0.21</v>
      </c>
      <c r="G2830" s="53">
        <v>35221.417999999998</v>
      </c>
      <c r="H2830" s="67"/>
      <c r="I2830" s="68"/>
      <c r="J2830" s="69"/>
      <c r="K2830" s="69"/>
      <c r="L2830" s="69"/>
      <c r="M2830" s="69"/>
      <c r="N2830" s="69"/>
      <c r="O2830" s="35"/>
      <c r="P2830" s="35" t="s">
        <v>26526</v>
      </c>
      <c r="Q2830" s="36">
        <v>1</v>
      </c>
      <c r="R2830" s="35" t="s">
        <v>27</v>
      </c>
      <c r="S2830" s="35" t="s">
        <v>28503</v>
      </c>
      <c r="T2830" s="35">
        <v>0</v>
      </c>
      <c r="U2830" s="35">
        <v>0</v>
      </c>
      <c r="V2830" s="36">
        <v>1</v>
      </c>
      <c r="W2830" s="36">
        <v>1</v>
      </c>
      <c r="X2830" s="37" t="s">
        <v>65</v>
      </c>
    </row>
    <row r="2831" spans="1:24" ht="24" customHeight="1" x14ac:dyDescent="0.2">
      <c r="A2831" s="50" t="s">
        <v>5337</v>
      </c>
      <c r="B2831" s="60" t="s">
        <v>5416</v>
      </c>
      <c r="C2831" s="76" t="s">
        <v>5416</v>
      </c>
      <c r="D2831" s="61" t="s">
        <v>5417</v>
      </c>
      <c r="E2831" s="53">
        <v>18400.09</v>
      </c>
      <c r="F2831" s="26">
        <v>0.21</v>
      </c>
      <c r="G2831" s="53">
        <v>32282.956999999999</v>
      </c>
      <c r="H2831" s="67"/>
      <c r="I2831" s="68"/>
      <c r="J2831" s="69"/>
      <c r="K2831" s="69"/>
      <c r="L2831" s="69"/>
      <c r="M2831" s="69"/>
      <c r="N2831" s="69"/>
      <c r="O2831" s="35"/>
      <c r="P2831" s="35" t="s">
        <v>26527</v>
      </c>
      <c r="Q2831" s="36">
        <v>1</v>
      </c>
      <c r="R2831" s="35" t="s">
        <v>27</v>
      </c>
      <c r="S2831" s="35" t="s">
        <v>28504</v>
      </c>
      <c r="T2831" s="35">
        <v>0</v>
      </c>
      <c r="U2831" s="35">
        <v>0</v>
      </c>
      <c r="V2831" s="36">
        <v>1</v>
      </c>
      <c r="W2831" s="36">
        <v>1</v>
      </c>
      <c r="X2831" s="37" t="s">
        <v>65</v>
      </c>
    </row>
    <row r="2832" spans="1:24" ht="24" customHeight="1" x14ac:dyDescent="0.2">
      <c r="A2832" s="50" t="s">
        <v>5337</v>
      </c>
      <c r="B2832" s="60" t="s">
        <v>5418</v>
      </c>
      <c r="C2832" s="76" t="s">
        <v>5418</v>
      </c>
      <c r="D2832" s="61" t="s">
        <v>5419</v>
      </c>
      <c r="E2832" s="53">
        <v>23103.39</v>
      </c>
      <c r="F2832" s="26">
        <v>0.21</v>
      </c>
      <c r="G2832" s="53">
        <v>40534.902999999998</v>
      </c>
      <c r="H2832" s="67"/>
      <c r="I2832" s="68"/>
      <c r="J2832" s="69"/>
      <c r="K2832" s="69"/>
      <c r="L2832" s="69"/>
      <c r="M2832" s="69"/>
      <c r="N2832" s="69"/>
      <c r="O2832" s="35"/>
      <c r="P2832" s="35" t="s">
        <v>26528</v>
      </c>
      <c r="Q2832" s="36">
        <v>1</v>
      </c>
      <c r="R2832" s="35" t="s">
        <v>27</v>
      </c>
      <c r="S2832" s="35" t="s">
        <v>28504</v>
      </c>
      <c r="T2832" s="35">
        <v>0</v>
      </c>
      <c r="U2832" s="35">
        <v>0</v>
      </c>
      <c r="V2832" s="36">
        <v>1</v>
      </c>
      <c r="W2832" s="36">
        <v>1</v>
      </c>
      <c r="X2832" s="37" t="s">
        <v>65</v>
      </c>
    </row>
    <row r="2833" spans="1:24" ht="24" customHeight="1" x14ac:dyDescent="0.2">
      <c r="A2833" s="50" t="s">
        <v>5337</v>
      </c>
      <c r="B2833" s="60" t="s">
        <v>5420</v>
      </c>
      <c r="C2833" s="76" t="s">
        <v>5420</v>
      </c>
      <c r="D2833" s="61" t="s">
        <v>5421</v>
      </c>
      <c r="E2833" s="53">
        <v>13215</v>
      </c>
      <c r="F2833" s="26">
        <v>0.21</v>
      </c>
      <c r="G2833" s="53">
        <v>23185.718000000001</v>
      </c>
      <c r="H2833" s="67"/>
      <c r="I2833" s="68"/>
      <c r="J2833" s="69"/>
      <c r="K2833" s="69"/>
      <c r="L2833" s="69"/>
      <c r="M2833" s="69"/>
      <c r="N2833" s="69"/>
      <c r="O2833" s="35"/>
      <c r="P2833" s="35" t="s">
        <v>26529</v>
      </c>
      <c r="Q2833" s="36">
        <v>1</v>
      </c>
      <c r="R2833" s="35" t="s">
        <v>27</v>
      </c>
      <c r="S2833" s="35" t="s">
        <v>28504</v>
      </c>
      <c r="T2833" s="35">
        <v>0</v>
      </c>
      <c r="U2833" s="35">
        <v>0</v>
      </c>
      <c r="V2833" s="36">
        <v>1</v>
      </c>
      <c r="W2833" s="36">
        <v>1</v>
      </c>
      <c r="X2833" s="37" t="s">
        <v>65</v>
      </c>
    </row>
    <row r="2834" spans="1:24" ht="24" customHeight="1" x14ac:dyDescent="0.2">
      <c r="A2834" s="50" t="s">
        <v>5337</v>
      </c>
      <c r="B2834" s="60" t="s">
        <v>5422</v>
      </c>
      <c r="C2834" s="76" t="s">
        <v>5422</v>
      </c>
      <c r="D2834" s="61" t="s">
        <v>5423</v>
      </c>
      <c r="E2834" s="53">
        <v>14018.03</v>
      </c>
      <c r="F2834" s="26">
        <v>0.21</v>
      </c>
      <c r="G2834" s="53">
        <v>24594.629000000001</v>
      </c>
      <c r="H2834" s="67"/>
      <c r="I2834" s="68"/>
      <c r="J2834" s="69"/>
      <c r="K2834" s="69"/>
      <c r="L2834" s="69"/>
      <c r="M2834" s="69"/>
      <c r="N2834" s="69"/>
      <c r="O2834" s="35"/>
      <c r="P2834" s="35" t="s">
        <v>26530</v>
      </c>
      <c r="Q2834" s="36">
        <v>1</v>
      </c>
      <c r="R2834" s="35" t="s">
        <v>27</v>
      </c>
      <c r="S2834" s="35" t="s">
        <v>28503</v>
      </c>
      <c r="T2834" s="35">
        <v>0</v>
      </c>
      <c r="U2834" s="35">
        <v>0</v>
      </c>
      <c r="V2834" s="36">
        <v>1</v>
      </c>
      <c r="W2834" s="36">
        <v>1</v>
      </c>
      <c r="X2834" s="37" t="s">
        <v>65</v>
      </c>
    </row>
    <row r="2835" spans="1:24" ht="24" customHeight="1" x14ac:dyDescent="0.2">
      <c r="A2835" s="50" t="s">
        <v>5337</v>
      </c>
      <c r="B2835" s="60" t="s">
        <v>5424</v>
      </c>
      <c r="C2835" s="76" t="s">
        <v>5424</v>
      </c>
      <c r="D2835" s="61" t="s">
        <v>5425</v>
      </c>
      <c r="E2835" s="53">
        <v>14958.66</v>
      </c>
      <c r="F2835" s="26">
        <v>0.21</v>
      </c>
      <c r="G2835" s="53">
        <v>26244.973000000002</v>
      </c>
      <c r="H2835" s="67"/>
      <c r="I2835" s="68"/>
      <c r="J2835" s="69"/>
      <c r="K2835" s="69"/>
      <c r="L2835" s="69"/>
      <c r="M2835" s="69"/>
      <c r="N2835" s="69"/>
      <c r="O2835" s="35"/>
      <c r="P2835" s="35" t="s">
        <v>26531</v>
      </c>
      <c r="Q2835" s="36">
        <v>1</v>
      </c>
      <c r="R2835" s="35" t="s">
        <v>27</v>
      </c>
      <c r="S2835" s="35" t="s">
        <v>28504</v>
      </c>
      <c r="T2835" s="35">
        <v>0</v>
      </c>
      <c r="U2835" s="35">
        <v>0</v>
      </c>
      <c r="V2835" s="36">
        <v>1</v>
      </c>
      <c r="W2835" s="36">
        <v>1</v>
      </c>
      <c r="X2835" s="37" t="s">
        <v>65</v>
      </c>
    </row>
    <row r="2836" spans="1:24" ht="24" customHeight="1" x14ac:dyDescent="0.2">
      <c r="A2836" s="50" t="s">
        <v>5337</v>
      </c>
      <c r="B2836" s="60" t="s">
        <v>5426</v>
      </c>
      <c r="C2836" s="76" t="s">
        <v>5426</v>
      </c>
      <c r="D2836" s="61" t="s">
        <v>5427</v>
      </c>
      <c r="E2836" s="53">
        <v>15256.95</v>
      </c>
      <c r="F2836" s="26">
        <v>0.21</v>
      </c>
      <c r="G2836" s="53">
        <v>26768.322</v>
      </c>
      <c r="H2836" s="67"/>
      <c r="I2836" s="68"/>
      <c r="J2836" s="69"/>
      <c r="K2836" s="69"/>
      <c r="L2836" s="69"/>
      <c r="M2836" s="69"/>
      <c r="N2836" s="69"/>
      <c r="O2836" s="35"/>
      <c r="P2836" s="35" t="s">
        <v>26532</v>
      </c>
      <c r="Q2836" s="36">
        <v>1</v>
      </c>
      <c r="R2836" s="35" t="s">
        <v>27</v>
      </c>
      <c r="S2836" s="35" t="s">
        <v>28504</v>
      </c>
      <c r="T2836" s="35">
        <v>0</v>
      </c>
      <c r="U2836" s="35">
        <v>0</v>
      </c>
      <c r="V2836" s="36">
        <v>1</v>
      </c>
      <c r="W2836" s="36">
        <v>1</v>
      </c>
      <c r="X2836" s="37" t="s">
        <v>65</v>
      </c>
    </row>
    <row r="2837" spans="1:24" ht="24" customHeight="1" x14ac:dyDescent="0.2">
      <c r="A2837" s="50" t="s">
        <v>5337</v>
      </c>
      <c r="B2837" s="60" t="s">
        <v>5428</v>
      </c>
      <c r="C2837" s="76" t="s">
        <v>5428</v>
      </c>
      <c r="D2837" s="61" t="s">
        <v>5429</v>
      </c>
      <c r="E2837" s="53">
        <v>16748.2</v>
      </c>
      <c r="F2837" s="26">
        <v>0.21</v>
      </c>
      <c r="G2837" s="53">
        <v>29384.717000000001</v>
      </c>
      <c r="H2837" s="67"/>
      <c r="I2837" s="68"/>
      <c r="J2837" s="69"/>
      <c r="K2837" s="69"/>
      <c r="L2837" s="69"/>
      <c r="M2837" s="69"/>
      <c r="N2837" s="69"/>
      <c r="O2837" s="35"/>
      <c r="P2837" s="35" t="s">
        <v>26533</v>
      </c>
      <c r="Q2837" s="36">
        <v>1</v>
      </c>
      <c r="R2837" s="35" t="s">
        <v>27</v>
      </c>
      <c r="S2837" s="35" t="s">
        <v>28503</v>
      </c>
      <c r="T2837" s="35">
        <v>0</v>
      </c>
      <c r="U2837" s="35">
        <v>0</v>
      </c>
      <c r="V2837" s="36">
        <v>1</v>
      </c>
      <c r="W2837" s="36">
        <v>1</v>
      </c>
      <c r="X2837" s="37" t="s">
        <v>65</v>
      </c>
    </row>
    <row r="2838" spans="1:24" ht="24" customHeight="1" x14ac:dyDescent="0.2">
      <c r="A2838" s="50" t="s">
        <v>5337</v>
      </c>
      <c r="B2838" s="60" t="s">
        <v>5430</v>
      </c>
      <c r="C2838" s="76" t="s">
        <v>5430</v>
      </c>
      <c r="D2838" s="61" t="s">
        <v>5431</v>
      </c>
      <c r="E2838" s="53">
        <v>17505.349999999999</v>
      </c>
      <c r="F2838" s="26">
        <v>0.21</v>
      </c>
      <c r="G2838" s="53">
        <v>30713.14</v>
      </c>
      <c r="H2838" s="67"/>
      <c r="I2838" s="68"/>
      <c r="J2838" s="69"/>
      <c r="K2838" s="69"/>
      <c r="L2838" s="69"/>
      <c r="M2838" s="69"/>
      <c r="N2838" s="69"/>
      <c r="O2838" s="35"/>
      <c r="P2838" s="35" t="s">
        <v>26534</v>
      </c>
      <c r="Q2838" s="36">
        <v>1</v>
      </c>
      <c r="R2838" s="35" t="s">
        <v>27</v>
      </c>
      <c r="S2838" s="35" t="s">
        <v>28503</v>
      </c>
      <c r="T2838" s="35">
        <v>0</v>
      </c>
      <c r="U2838" s="35">
        <v>0</v>
      </c>
      <c r="V2838" s="36">
        <v>1</v>
      </c>
      <c r="W2838" s="36">
        <v>1</v>
      </c>
      <c r="X2838" s="37" t="s">
        <v>65</v>
      </c>
    </row>
    <row r="2839" spans="1:24" ht="24" customHeight="1" x14ac:dyDescent="0.2">
      <c r="A2839" s="50" t="s">
        <v>5337</v>
      </c>
      <c r="B2839" s="60" t="s">
        <v>5432</v>
      </c>
      <c r="C2839" s="76" t="s">
        <v>5432</v>
      </c>
      <c r="D2839" s="61" t="s">
        <v>5433</v>
      </c>
      <c r="E2839" s="53">
        <v>18400.09</v>
      </c>
      <c r="F2839" s="26">
        <v>0.21</v>
      </c>
      <c r="G2839" s="53">
        <v>32282.956999999999</v>
      </c>
      <c r="H2839" s="67"/>
      <c r="I2839" s="68"/>
      <c r="J2839" s="69"/>
      <c r="K2839" s="69"/>
      <c r="L2839" s="69"/>
      <c r="M2839" s="69"/>
      <c r="N2839" s="69"/>
      <c r="O2839" s="35"/>
      <c r="P2839" s="35" t="s">
        <v>26535</v>
      </c>
      <c r="Q2839" s="36">
        <v>1</v>
      </c>
      <c r="R2839" s="35" t="s">
        <v>27</v>
      </c>
      <c r="S2839" s="35" t="s">
        <v>28504</v>
      </c>
      <c r="T2839" s="35">
        <v>0</v>
      </c>
      <c r="U2839" s="35">
        <v>0</v>
      </c>
      <c r="V2839" s="36">
        <v>1</v>
      </c>
      <c r="W2839" s="36">
        <v>1</v>
      </c>
      <c r="X2839" s="37" t="s">
        <v>65</v>
      </c>
    </row>
    <row r="2840" spans="1:24" ht="24" customHeight="1" x14ac:dyDescent="0.2">
      <c r="A2840" s="50" t="s">
        <v>5337</v>
      </c>
      <c r="B2840" s="60" t="s">
        <v>5434</v>
      </c>
      <c r="C2840" s="76" t="s">
        <v>5434</v>
      </c>
      <c r="D2840" s="61" t="s">
        <v>5435</v>
      </c>
      <c r="E2840" s="53">
        <v>23103.39</v>
      </c>
      <c r="F2840" s="26">
        <v>0.21</v>
      </c>
      <c r="G2840" s="53">
        <v>40534.902999999998</v>
      </c>
      <c r="H2840" s="67"/>
      <c r="I2840" s="68"/>
      <c r="J2840" s="69"/>
      <c r="K2840" s="69"/>
      <c r="L2840" s="69"/>
      <c r="M2840" s="69"/>
      <c r="N2840" s="69"/>
      <c r="O2840" s="35"/>
      <c r="P2840" s="35" t="s">
        <v>26536</v>
      </c>
      <c r="Q2840" s="36">
        <v>1</v>
      </c>
      <c r="R2840" s="35" t="s">
        <v>27</v>
      </c>
      <c r="S2840" s="35" t="s">
        <v>28504</v>
      </c>
      <c r="T2840" s="35">
        <v>0</v>
      </c>
      <c r="U2840" s="35">
        <v>0</v>
      </c>
      <c r="V2840" s="36">
        <v>1</v>
      </c>
      <c r="W2840" s="36">
        <v>1</v>
      </c>
      <c r="X2840" s="37" t="s">
        <v>65</v>
      </c>
    </row>
    <row r="2841" spans="1:24" ht="24" customHeight="1" x14ac:dyDescent="0.2">
      <c r="A2841" s="50" t="s">
        <v>5337</v>
      </c>
      <c r="B2841" s="60" t="s">
        <v>5436</v>
      </c>
      <c r="C2841" s="76" t="s">
        <v>5436</v>
      </c>
      <c r="D2841" s="61" t="s">
        <v>5437</v>
      </c>
      <c r="E2841" s="53">
        <v>13215</v>
      </c>
      <c r="F2841" s="26">
        <v>0.21</v>
      </c>
      <c r="G2841" s="53">
        <v>23185.718000000001</v>
      </c>
      <c r="H2841" s="67"/>
      <c r="I2841" s="68"/>
      <c r="J2841" s="69"/>
      <c r="K2841" s="69"/>
      <c r="L2841" s="69"/>
      <c r="M2841" s="69"/>
      <c r="N2841" s="69"/>
      <c r="O2841" s="35"/>
      <c r="P2841" s="35" t="s">
        <v>26537</v>
      </c>
      <c r="Q2841" s="36">
        <v>1</v>
      </c>
      <c r="R2841" s="35" t="s">
        <v>27</v>
      </c>
      <c r="S2841" s="35" t="s">
        <v>28504</v>
      </c>
      <c r="T2841" s="35">
        <v>0</v>
      </c>
      <c r="U2841" s="35">
        <v>0</v>
      </c>
      <c r="V2841" s="36">
        <v>1</v>
      </c>
      <c r="W2841" s="36">
        <v>1</v>
      </c>
      <c r="X2841" s="37" t="s">
        <v>65</v>
      </c>
    </row>
    <row r="2842" spans="1:24" ht="24" customHeight="1" x14ac:dyDescent="0.2">
      <c r="A2842" s="50" t="s">
        <v>5337</v>
      </c>
      <c r="B2842" s="60" t="s">
        <v>5438</v>
      </c>
      <c r="C2842" s="76" t="s">
        <v>5438</v>
      </c>
      <c r="D2842" s="61" t="s">
        <v>5439</v>
      </c>
      <c r="E2842" s="53">
        <v>16105.85</v>
      </c>
      <c r="F2842" s="26">
        <v>0.21</v>
      </c>
      <c r="G2842" s="53">
        <v>28257.710999999999</v>
      </c>
      <c r="H2842" s="67"/>
      <c r="I2842" s="68"/>
      <c r="J2842" s="69"/>
      <c r="K2842" s="69"/>
      <c r="L2842" s="69"/>
      <c r="M2842" s="69"/>
      <c r="N2842" s="69"/>
      <c r="O2842" s="35"/>
      <c r="P2842" s="35" t="s">
        <v>26538</v>
      </c>
      <c r="Q2842" s="36">
        <v>1</v>
      </c>
      <c r="R2842" s="35" t="s">
        <v>27</v>
      </c>
      <c r="S2842" s="35" t="s">
        <v>28504</v>
      </c>
      <c r="T2842" s="35">
        <v>0</v>
      </c>
      <c r="U2842" s="35">
        <v>0</v>
      </c>
      <c r="V2842" s="36">
        <v>1</v>
      </c>
      <c r="W2842" s="36">
        <v>1</v>
      </c>
      <c r="X2842" s="37" t="s">
        <v>65</v>
      </c>
    </row>
    <row r="2843" spans="1:24" ht="24" customHeight="1" x14ac:dyDescent="0.2">
      <c r="A2843" s="50" t="s">
        <v>5337</v>
      </c>
      <c r="B2843" s="60" t="s">
        <v>5440</v>
      </c>
      <c r="C2843" s="76" t="s">
        <v>5440</v>
      </c>
      <c r="D2843" s="61" t="s">
        <v>5441</v>
      </c>
      <c r="E2843" s="53">
        <v>16105.85</v>
      </c>
      <c r="F2843" s="26">
        <v>0.21</v>
      </c>
      <c r="G2843" s="53">
        <v>28257.710999999999</v>
      </c>
      <c r="H2843" s="67"/>
      <c r="I2843" s="68"/>
      <c r="J2843" s="69"/>
      <c r="K2843" s="69"/>
      <c r="L2843" s="69"/>
      <c r="M2843" s="69"/>
      <c r="N2843" s="69"/>
      <c r="O2843" s="35"/>
      <c r="P2843" s="35" t="s">
        <v>26539</v>
      </c>
      <c r="Q2843" s="36">
        <v>1</v>
      </c>
      <c r="R2843" s="35" t="s">
        <v>27</v>
      </c>
      <c r="S2843" s="35" t="s">
        <v>28503</v>
      </c>
      <c r="T2843" s="35">
        <v>0</v>
      </c>
      <c r="U2843" s="35">
        <v>0</v>
      </c>
      <c r="V2843" s="36">
        <v>1</v>
      </c>
      <c r="W2843" s="36">
        <v>1</v>
      </c>
      <c r="X2843" s="37" t="s">
        <v>65</v>
      </c>
    </row>
    <row r="2844" spans="1:24" ht="24" customHeight="1" x14ac:dyDescent="0.2">
      <c r="A2844" s="50" t="s">
        <v>5337</v>
      </c>
      <c r="B2844" s="60" t="s">
        <v>5442</v>
      </c>
      <c r="C2844" s="76" t="s">
        <v>5442</v>
      </c>
      <c r="D2844" s="61" t="s">
        <v>5443</v>
      </c>
      <c r="E2844" s="53">
        <v>16105.85</v>
      </c>
      <c r="F2844" s="26">
        <v>0.21</v>
      </c>
      <c r="G2844" s="53">
        <v>28257.710999999999</v>
      </c>
      <c r="H2844" s="67"/>
      <c r="I2844" s="68"/>
      <c r="J2844" s="69"/>
      <c r="K2844" s="69"/>
      <c r="L2844" s="69"/>
      <c r="M2844" s="69"/>
      <c r="N2844" s="69"/>
      <c r="O2844" s="35"/>
      <c r="P2844" s="35" t="s">
        <v>26540</v>
      </c>
      <c r="Q2844" s="36">
        <v>1</v>
      </c>
      <c r="R2844" s="35" t="s">
        <v>27</v>
      </c>
      <c r="S2844" s="35" t="s">
        <v>28503</v>
      </c>
      <c r="T2844" s="35">
        <v>0</v>
      </c>
      <c r="U2844" s="35">
        <v>0</v>
      </c>
      <c r="V2844" s="36">
        <v>1</v>
      </c>
      <c r="W2844" s="36">
        <v>1</v>
      </c>
      <c r="X2844" s="37" t="s">
        <v>65</v>
      </c>
    </row>
    <row r="2845" spans="1:24" ht="24" customHeight="1" x14ac:dyDescent="0.2">
      <c r="A2845" s="50" t="s">
        <v>5337</v>
      </c>
      <c r="B2845" s="60" t="s">
        <v>5444</v>
      </c>
      <c r="C2845" s="76" t="s">
        <v>5444</v>
      </c>
      <c r="D2845" s="61" t="s">
        <v>5445</v>
      </c>
      <c r="E2845" s="53">
        <v>14018.03</v>
      </c>
      <c r="F2845" s="26">
        <v>0.21</v>
      </c>
      <c r="G2845" s="53">
        <v>24594.629000000001</v>
      </c>
      <c r="H2845" s="67"/>
      <c r="I2845" s="68"/>
      <c r="J2845" s="69"/>
      <c r="K2845" s="69"/>
      <c r="L2845" s="69"/>
      <c r="M2845" s="69"/>
      <c r="N2845" s="69"/>
      <c r="O2845" s="35"/>
      <c r="P2845" s="35" t="s">
        <v>26541</v>
      </c>
      <c r="Q2845" s="36">
        <v>1</v>
      </c>
      <c r="R2845" s="35" t="s">
        <v>27</v>
      </c>
      <c r="S2845" s="35" t="s">
        <v>28503</v>
      </c>
      <c r="T2845" s="35">
        <v>0</v>
      </c>
      <c r="U2845" s="35">
        <v>0</v>
      </c>
      <c r="V2845" s="36">
        <v>1</v>
      </c>
      <c r="W2845" s="36">
        <v>1</v>
      </c>
      <c r="X2845" s="37" t="s">
        <v>65</v>
      </c>
    </row>
    <row r="2846" spans="1:24" ht="24" customHeight="1" x14ac:dyDescent="0.2">
      <c r="A2846" s="50" t="s">
        <v>5337</v>
      </c>
      <c r="B2846" s="60" t="s">
        <v>5446</v>
      </c>
      <c r="C2846" s="76" t="s">
        <v>5446</v>
      </c>
      <c r="D2846" s="61" t="s">
        <v>5447</v>
      </c>
      <c r="E2846" s="53">
        <v>17207.09</v>
      </c>
      <c r="F2846" s="26">
        <v>0.21</v>
      </c>
      <c r="G2846" s="53">
        <v>30189.839</v>
      </c>
      <c r="H2846" s="67"/>
      <c r="I2846" s="68"/>
      <c r="J2846" s="69"/>
      <c r="K2846" s="69"/>
      <c r="L2846" s="69"/>
      <c r="M2846" s="69"/>
      <c r="N2846" s="69"/>
      <c r="O2846" s="35"/>
      <c r="P2846" s="35" t="s">
        <v>26542</v>
      </c>
      <c r="Q2846" s="36">
        <v>1</v>
      </c>
      <c r="R2846" s="35" t="s">
        <v>27</v>
      </c>
      <c r="S2846" s="35" t="s">
        <v>28503</v>
      </c>
      <c r="T2846" s="35">
        <v>0</v>
      </c>
      <c r="U2846" s="35">
        <v>0</v>
      </c>
      <c r="V2846" s="36">
        <v>1</v>
      </c>
      <c r="W2846" s="36">
        <v>1</v>
      </c>
      <c r="X2846" s="37" t="s">
        <v>65</v>
      </c>
    </row>
    <row r="2847" spans="1:24" ht="24" customHeight="1" x14ac:dyDescent="0.2">
      <c r="A2847" s="50" t="s">
        <v>5337</v>
      </c>
      <c r="B2847" s="60" t="s">
        <v>5448</v>
      </c>
      <c r="C2847" s="76" t="s">
        <v>5448</v>
      </c>
      <c r="D2847" s="61" t="s">
        <v>5449</v>
      </c>
      <c r="E2847" s="53">
        <v>17207.09</v>
      </c>
      <c r="F2847" s="26">
        <v>0.21</v>
      </c>
      <c r="G2847" s="53">
        <v>30189.839</v>
      </c>
      <c r="H2847" s="67"/>
      <c r="I2847" s="68"/>
      <c r="J2847" s="69"/>
      <c r="K2847" s="69"/>
      <c r="L2847" s="69"/>
      <c r="M2847" s="69"/>
      <c r="N2847" s="69"/>
      <c r="O2847" s="35"/>
      <c r="P2847" s="35" t="s">
        <v>26543</v>
      </c>
      <c r="Q2847" s="36">
        <v>1</v>
      </c>
      <c r="R2847" s="35" t="s">
        <v>27</v>
      </c>
      <c r="S2847" s="35" t="s">
        <v>28503</v>
      </c>
      <c r="T2847" s="35">
        <v>0</v>
      </c>
      <c r="U2847" s="35">
        <v>0</v>
      </c>
      <c r="V2847" s="36">
        <v>1</v>
      </c>
      <c r="W2847" s="36">
        <v>1</v>
      </c>
      <c r="X2847" s="37" t="s">
        <v>65</v>
      </c>
    </row>
    <row r="2848" spans="1:24" ht="24" customHeight="1" x14ac:dyDescent="0.2">
      <c r="A2848" s="50" t="s">
        <v>5337</v>
      </c>
      <c r="B2848" s="60" t="s">
        <v>5450</v>
      </c>
      <c r="C2848" s="76" t="s">
        <v>5450</v>
      </c>
      <c r="D2848" s="61" t="s">
        <v>5451</v>
      </c>
      <c r="E2848" s="53">
        <v>17207.09</v>
      </c>
      <c r="F2848" s="26">
        <v>0.21</v>
      </c>
      <c r="G2848" s="53">
        <v>30189.839</v>
      </c>
      <c r="H2848" s="67"/>
      <c r="I2848" s="68"/>
      <c r="J2848" s="69"/>
      <c r="K2848" s="69"/>
      <c r="L2848" s="69"/>
      <c r="M2848" s="69"/>
      <c r="N2848" s="69"/>
      <c r="O2848" s="35"/>
      <c r="P2848" s="35" t="s">
        <v>26544</v>
      </c>
      <c r="Q2848" s="36">
        <v>1</v>
      </c>
      <c r="R2848" s="35" t="s">
        <v>27</v>
      </c>
      <c r="S2848" s="35" t="s">
        <v>28503</v>
      </c>
      <c r="T2848" s="35">
        <v>0</v>
      </c>
      <c r="U2848" s="35">
        <v>0</v>
      </c>
      <c r="V2848" s="36">
        <v>1</v>
      </c>
      <c r="W2848" s="36">
        <v>1</v>
      </c>
      <c r="X2848" s="37" t="s">
        <v>65</v>
      </c>
    </row>
    <row r="2849" spans="1:24" ht="24" customHeight="1" x14ac:dyDescent="0.2">
      <c r="A2849" s="50" t="s">
        <v>5337</v>
      </c>
      <c r="B2849" s="60" t="s">
        <v>5452</v>
      </c>
      <c r="C2849" s="76" t="s">
        <v>5452</v>
      </c>
      <c r="D2849" s="61" t="s">
        <v>5453</v>
      </c>
      <c r="E2849" s="53">
        <v>14958.66</v>
      </c>
      <c r="F2849" s="26">
        <v>0.21</v>
      </c>
      <c r="G2849" s="53">
        <v>26244.973000000002</v>
      </c>
      <c r="H2849" s="67"/>
      <c r="I2849" s="68"/>
      <c r="J2849" s="69"/>
      <c r="K2849" s="69"/>
      <c r="L2849" s="69"/>
      <c r="M2849" s="69"/>
      <c r="N2849" s="69"/>
      <c r="O2849" s="35"/>
      <c r="P2849" s="35" t="s">
        <v>26545</v>
      </c>
      <c r="Q2849" s="36">
        <v>1</v>
      </c>
      <c r="R2849" s="35" t="s">
        <v>27</v>
      </c>
      <c r="S2849" s="35" t="s">
        <v>28503</v>
      </c>
      <c r="T2849" s="35">
        <v>0</v>
      </c>
      <c r="U2849" s="35">
        <v>0</v>
      </c>
      <c r="V2849" s="36">
        <v>1</v>
      </c>
      <c r="W2849" s="36">
        <v>1</v>
      </c>
      <c r="X2849" s="37" t="s">
        <v>65</v>
      </c>
    </row>
    <row r="2850" spans="1:24" ht="24" customHeight="1" x14ac:dyDescent="0.2">
      <c r="A2850" s="50" t="s">
        <v>5337</v>
      </c>
      <c r="B2850" s="60" t="s">
        <v>5454</v>
      </c>
      <c r="C2850" s="76" t="s">
        <v>5454</v>
      </c>
      <c r="D2850" s="61" t="s">
        <v>5455</v>
      </c>
      <c r="E2850" s="53">
        <v>17574.22</v>
      </c>
      <c r="F2850" s="26">
        <v>0.21</v>
      </c>
      <c r="G2850" s="53">
        <v>30833.97</v>
      </c>
      <c r="H2850" s="67"/>
      <c r="I2850" s="68"/>
      <c r="J2850" s="69"/>
      <c r="K2850" s="69"/>
      <c r="L2850" s="69"/>
      <c r="M2850" s="69"/>
      <c r="N2850" s="69"/>
      <c r="O2850" s="35"/>
      <c r="P2850" s="35" t="s">
        <v>26546</v>
      </c>
      <c r="Q2850" s="36">
        <v>1</v>
      </c>
      <c r="R2850" s="35" t="s">
        <v>27</v>
      </c>
      <c r="S2850" s="35" t="s">
        <v>28503</v>
      </c>
      <c r="T2850" s="35">
        <v>0</v>
      </c>
      <c r="U2850" s="35">
        <v>0</v>
      </c>
      <c r="V2850" s="36">
        <v>1</v>
      </c>
      <c r="W2850" s="36">
        <v>1</v>
      </c>
      <c r="X2850" s="37" t="s">
        <v>65</v>
      </c>
    </row>
    <row r="2851" spans="1:24" ht="24" customHeight="1" x14ac:dyDescent="0.2">
      <c r="A2851" s="50" t="s">
        <v>5337</v>
      </c>
      <c r="B2851" s="60" t="s">
        <v>5456</v>
      </c>
      <c r="C2851" s="76" t="s">
        <v>5456</v>
      </c>
      <c r="D2851" s="61" t="s">
        <v>5457</v>
      </c>
      <c r="E2851" s="53">
        <v>17574.22</v>
      </c>
      <c r="F2851" s="26">
        <v>0.21</v>
      </c>
      <c r="G2851" s="53">
        <v>30833.97</v>
      </c>
      <c r="H2851" s="67"/>
      <c r="I2851" s="68"/>
      <c r="J2851" s="69"/>
      <c r="K2851" s="69"/>
      <c r="L2851" s="69"/>
      <c r="M2851" s="69"/>
      <c r="N2851" s="69"/>
      <c r="O2851" s="35"/>
      <c r="P2851" s="35" t="s">
        <v>26547</v>
      </c>
      <c r="Q2851" s="36">
        <v>1</v>
      </c>
      <c r="R2851" s="35" t="s">
        <v>27</v>
      </c>
      <c r="S2851" s="35" t="s">
        <v>28503</v>
      </c>
      <c r="T2851" s="35">
        <v>0</v>
      </c>
      <c r="U2851" s="35">
        <v>0</v>
      </c>
      <c r="V2851" s="36">
        <v>1</v>
      </c>
      <c r="W2851" s="36">
        <v>1</v>
      </c>
      <c r="X2851" s="37" t="s">
        <v>65</v>
      </c>
    </row>
    <row r="2852" spans="1:24" ht="24" customHeight="1" x14ac:dyDescent="0.2">
      <c r="A2852" s="50" t="s">
        <v>5337</v>
      </c>
      <c r="B2852" s="60" t="s">
        <v>5458</v>
      </c>
      <c r="C2852" s="76" t="s">
        <v>5458</v>
      </c>
      <c r="D2852" s="61" t="s">
        <v>5459</v>
      </c>
      <c r="E2852" s="53">
        <v>17574.22</v>
      </c>
      <c r="F2852" s="26">
        <v>0.21</v>
      </c>
      <c r="G2852" s="53">
        <v>30833.97</v>
      </c>
      <c r="H2852" s="67"/>
      <c r="I2852" s="68"/>
      <c r="J2852" s="69"/>
      <c r="K2852" s="69"/>
      <c r="L2852" s="69"/>
      <c r="M2852" s="69"/>
      <c r="N2852" s="69"/>
      <c r="O2852" s="35"/>
      <c r="P2852" s="35" t="s">
        <v>26548</v>
      </c>
      <c r="Q2852" s="36">
        <v>1</v>
      </c>
      <c r="R2852" s="35" t="s">
        <v>27</v>
      </c>
      <c r="S2852" s="35" t="s">
        <v>28503</v>
      </c>
      <c r="T2852" s="35">
        <v>0</v>
      </c>
      <c r="U2852" s="35">
        <v>0</v>
      </c>
      <c r="V2852" s="36">
        <v>1</v>
      </c>
      <c r="W2852" s="36">
        <v>1</v>
      </c>
      <c r="X2852" s="37" t="s">
        <v>65</v>
      </c>
    </row>
    <row r="2853" spans="1:24" ht="24" customHeight="1" x14ac:dyDescent="0.2">
      <c r="A2853" s="50" t="s">
        <v>5337</v>
      </c>
      <c r="B2853" s="60" t="s">
        <v>5460</v>
      </c>
      <c r="C2853" s="76" t="s">
        <v>5460</v>
      </c>
      <c r="D2853" s="61" t="s">
        <v>5461</v>
      </c>
      <c r="E2853" s="53">
        <v>15256.95</v>
      </c>
      <c r="F2853" s="26">
        <v>0.21</v>
      </c>
      <c r="G2853" s="53">
        <v>26768.322</v>
      </c>
      <c r="H2853" s="67"/>
      <c r="I2853" s="68"/>
      <c r="J2853" s="69"/>
      <c r="K2853" s="69"/>
      <c r="L2853" s="69"/>
      <c r="M2853" s="69"/>
      <c r="N2853" s="69"/>
      <c r="O2853" s="35"/>
      <c r="P2853" s="35" t="s">
        <v>26549</v>
      </c>
      <c r="Q2853" s="36">
        <v>1</v>
      </c>
      <c r="R2853" s="35" t="s">
        <v>27</v>
      </c>
      <c r="S2853" s="35" t="s">
        <v>28504</v>
      </c>
      <c r="T2853" s="35">
        <v>0</v>
      </c>
      <c r="U2853" s="35">
        <v>0</v>
      </c>
      <c r="V2853" s="36">
        <v>1</v>
      </c>
      <c r="W2853" s="36">
        <v>1</v>
      </c>
      <c r="X2853" s="37" t="s">
        <v>65</v>
      </c>
    </row>
    <row r="2854" spans="1:24" ht="24" customHeight="1" x14ac:dyDescent="0.2">
      <c r="A2854" s="50" t="s">
        <v>5337</v>
      </c>
      <c r="B2854" s="60" t="s">
        <v>5462</v>
      </c>
      <c r="C2854" s="76" t="s">
        <v>5462</v>
      </c>
      <c r="D2854" s="61" t="s">
        <v>5463</v>
      </c>
      <c r="E2854" s="53">
        <v>19203.09</v>
      </c>
      <c r="F2854" s="26">
        <v>0.21</v>
      </c>
      <c r="G2854" s="53">
        <v>33691.821000000004</v>
      </c>
      <c r="H2854" s="67"/>
      <c r="I2854" s="68"/>
      <c r="J2854" s="69"/>
      <c r="K2854" s="69"/>
      <c r="L2854" s="69"/>
      <c r="M2854" s="69"/>
      <c r="N2854" s="69"/>
      <c r="O2854" s="35"/>
      <c r="P2854" s="35" t="s">
        <v>26550</v>
      </c>
      <c r="Q2854" s="36">
        <v>1</v>
      </c>
      <c r="R2854" s="35" t="s">
        <v>27</v>
      </c>
      <c r="S2854" s="35" t="s">
        <v>28504</v>
      </c>
      <c r="T2854" s="35">
        <v>0</v>
      </c>
      <c r="U2854" s="35">
        <v>0</v>
      </c>
      <c r="V2854" s="36">
        <v>1</v>
      </c>
      <c r="W2854" s="36">
        <v>1</v>
      </c>
      <c r="X2854" s="37" t="s">
        <v>65</v>
      </c>
    </row>
    <row r="2855" spans="1:24" ht="24" customHeight="1" x14ac:dyDescent="0.2">
      <c r="A2855" s="50" t="s">
        <v>5337</v>
      </c>
      <c r="B2855" s="60" t="s">
        <v>5464</v>
      </c>
      <c r="C2855" s="76" t="s">
        <v>5464</v>
      </c>
      <c r="D2855" s="61" t="s">
        <v>5465</v>
      </c>
      <c r="E2855" s="53">
        <v>19203.09</v>
      </c>
      <c r="F2855" s="26">
        <v>0.21</v>
      </c>
      <c r="G2855" s="53">
        <v>33691.821000000004</v>
      </c>
      <c r="H2855" s="67"/>
      <c r="I2855" s="68"/>
      <c r="J2855" s="69"/>
      <c r="K2855" s="69"/>
      <c r="L2855" s="69"/>
      <c r="M2855" s="69"/>
      <c r="N2855" s="69"/>
      <c r="O2855" s="35"/>
      <c r="P2855" s="35" t="s">
        <v>26551</v>
      </c>
      <c r="Q2855" s="36">
        <v>1</v>
      </c>
      <c r="R2855" s="35" t="s">
        <v>27</v>
      </c>
      <c r="S2855" s="35" t="s">
        <v>28503</v>
      </c>
      <c r="T2855" s="35">
        <v>0</v>
      </c>
      <c r="U2855" s="35">
        <v>0</v>
      </c>
      <c r="V2855" s="36">
        <v>1</v>
      </c>
      <c r="W2855" s="36">
        <v>1</v>
      </c>
      <c r="X2855" s="37" t="s">
        <v>65</v>
      </c>
    </row>
    <row r="2856" spans="1:24" ht="24" customHeight="1" x14ac:dyDescent="0.2">
      <c r="A2856" s="50" t="s">
        <v>5337</v>
      </c>
      <c r="B2856" s="60" t="s">
        <v>5466</v>
      </c>
      <c r="C2856" s="76" t="s">
        <v>5466</v>
      </c>
      <c r="D2856" s="61" t="s">
        <v>5467</v>
      </c>
      <c r="E2856" s="53">
        <v>19203.09</v>
      </c>
      <c r="F2856" s="26">
        <v>0.21</v>
      </c>
      <c r="G2856" s="53">
        <v>33691.821000000004</v>
      </c>
      <c r="H2856" s="67"/>
      <c r="I2856" s="68"/>
      <c r="J2856" s="69"/>
      <c r="K2856" s="69"/>
      <c r="L2856" s="69"/>
      <c r="M2856" s="69"/>
      <c r="N2856" s="69"/>
      <c r="O2856" s="35"/>
      <c r="P2856" s="35" t="s">
        <v>26552</v>
      </c>
      <c r="Q2856" s="36">
        <v>1</v>
      </c>
      <c r="R2856" s="35" t="s">
        <v>27</v>
      </c>
      <c r="S2856" s="35" t="s">
        <v>28504</v>
      </c>
      <c r="T2856" s="35">
        <v>0</v>
      </c>
      <c r="U2856" s="35">
        <v>0</v>
      </c>
      <c r="V2856" s="36">
        <v>1</v>
      </c>
      <c r="W2856" s="36">
        <v>1</v>
      </c>
      <c r="X2856" s="37" t="s">
        <v>65</v>
      </c>
    </row>
    <row r="2857" spans="1:24" ht="24" customHeight="1" x14ac:dyDescent="0.2">
      <c r="A2857" s="50" t="s">
        <v>5337</v>
      </c>
      <c r="B2857" s="60" t="s">
        <v>5468</v>
      </c>
      <c r="C2857" s="76" t="s">
        <v>5468</v>
      </c>
      <c r="D2857" s="61" t="s">
        <v>5469</v>
      </c>
      <c r="E2857" s="53">
        <v>16748.2</v>
      </c>
      <c r="F2857" s="26">
        <v>0.21</v>
      </c>
      <c r="G2857" s="53">
        <v>29384.717000000001</v>
      </c>
      <c r="H2857" s="67"/>
      <c r="I2857" s="68"/>
      <c r="J2857" s="69"/>
      <c r="K2857" s="69"/>
      <c r="L2857" s="69"/>
      <c r="M2857" s="69"/>
      <c r="N2857" s="69"/>
      <c r="O2857" s="35"/>
      <c r="P2857" s="35" t="s">
        <v>26553</v>
      </c>
      <c r="Q2857" s="36">
        <v>1</v>
      </c>
      <c r="R2857" s="35" t="s">
        <v>27</v>
      </c>
      <c r="S2857" s="35" t="s">
        <v>28504</v>
      </c>
      <c r="T2857" s="35">
        <v>0</v>
      </c>
      <c r="U2857" s="35">
        <v>0</v>
      </c>
      <c r="V2857" s="36">
        <v>1</v>
      </c>
      <c r="W2857" s="36">
        <v>1</v>
      </c>
      <c r="X2857" s="37" t="s">
        <v>65</v>
      </c>
    </row>
    <row r="2858" spans="1:24" ht="24" customHeight="1" x14ac:dyDescent="0.2">
      <c r="A2858" s="50" t="s">
        <v>5337</v>
      </c>
      <c r="B2858" s="60" t="s">
        <v>5470</v>
      </c>
      <c r="C2858" s="76" t="s">
        <v>5470</v>
      </c>
      <c r="D2858" s="61" t="s">
        <v>5471</v>
      </c>
      <c r="E2858" s="53">
        <v>21222.07</v>
      </c>
      <c r="F2858" s="26">
        <v>0.21</v>
      </c>
      <c r="G2858" s="53">
        <v>37234.120000000003</v>
      </c>
      <c r="H2858" s="67"/>
      <c r="I2858" s="68"/>
      <c r="J2858" s="69"/>
      <c r="K2858" s="69"/>
      <c r="L2858" s="69"/>
      <c r="M2858" s="69"/>
      <c r="N2858" s="69"/>
      <c r="O2858" s="35"/>
      <c r="P2858" s="35" t="s">
        <v>26554</v>
      </c>
      <c r="Q2858" s="36">
        <v>1</v>
      </c>
      <c r="R2858" s="35" t="s">
        <v>27</v>
      </c>
      <c r="S2858" s="35" t="s">
        <v>28503</v>
      </c>
      <c r="T2858" s="35">
        <v>0</v>
      </c>
      <c r="U2858" s="35">
        <v>0</v>
      </c>
      <c r="V2858" s="36">
        <v>1</v>
      </c>
      <c r="W2858" s="36">
        <v>1</v>
      </c>
      <c r="X2858" s="37" t="s">
        <v>65</v>
      </c>
    </row>
    <row r="2859" spans="1:24" ht="24" customHeight="1" x14ac:dyDescent="0.2">
      <c r="A2859" s="50" t="s">
        <v>5337</v>
      </c>
      <c r="B2859" s="60" t="s">
        <v>5472</v>
      </c>
      <c r="C2859" s="76" t="s">
        <v>5472</v>
      </c>
      <c r="D2859" s="61" t="s">
        <v>5473</v>
      </c>
      <c r="E2859" s="53">
        <v>21222.07</v>
      </c>
      <c r="F2859" s="26">
        <v>0.21</v>
      </c>
      <c r="G2859" s="53">
        <v>37234.120000000003</v>
      </c>
      <c r="H2859" s="67"/>
      <c r="I2859" s="68"/>
      <c r="J2859" s="69"/>
      <c r="K2859" s="69"/>
      <c r="L2859" s="69"/>
      <c r="M2859" s="69"/>
      <c r="N2859" s="69"/>
      <c r="O2859" s="35"/>
      <c r="P2859" s="35" t="s">
        <v>26555</v>
      </c>
      <c r="Q2859" s="36">
        <v>1</v>
      </c>
      <c r="R2859" s="35" t="s">
        <v>27</v>
      </c>
      <c r="S2859" s="35" t="s">
        <v>28503</v>
      </c>
      <c r="T2859" s="35">
        <v>0</v>
      </c>
      <c r="U2859" s="35">
        <v>0</v>
      </c>
      <c r="V2859" s="36">
        <v>1</v>
      </c>
      <c r="W2859" s="36">
        <v>1</v>
      </c>
      <c r="X2859" s="37" t="s">
        <v>65</v>
      </c>
    </row>
    <row r="2860" spans="1:24" ht="24" customHeight="1" x14ac:dyDescent="0.2">
      <c r="A2860" s="50" t="s">
        <v>5337</v>
      </c>
      <c r="B2860" s="60" t="s">
        <v>5474</v>
      </c>
      <c r="C2860" s="76" t="s">
        <v>5474</v>
      </c>
      <c r="D2860" s="61" t="s">
        <v>5475</v>
      </c>
      <c r="E2860" s="53">
        <v>21222.07</v>
      </c>
      <c r="F2860" s="26">
        <v>0.21</v>
      </c>
      <c r="G2860" s="53">
        <v>37234.120000000003</v>
      </c>
      <c r="H2860" s="67"/>
      <c r="I2860" s="68"/>
      <c r="J2860" s="69"/>
      <c r="K2860" s="69"/>
      <c r="L2860" s="69"/>
      <c r="M2860" s="69"/>
      <c r="N2860" s="69"/>
      <c r="O2860" s="35"/>
      <c r="P2860" s="35" t="s">
        <v>26556</v>
      </c>
      <c r="Q2860" s="36">
        <v>1</v>
      </c>
      <c r="R2860" s="35" t="s">
        <v>27</v>
      </c>
      <c r="S2860" s="35" t="s">
        <v>28503</v>
      </c>
      <c r="T2860" s="35">
        <v>0</v>
      </c>
      <c r="U2860" s="35">
        <v>0</v>
      </c>
      <c r="V2860" s="36">
        <v>1</v>
      </c>
      <c r="W2860" s="36">
        <v>1</v>
      </c>
      <c r="X2860" s="37" t="s">
        <v>65</v>
      </c>
    </row>
    <row r="2861" spans="1:24" ht="24" customHeight="1" x14ac:dyDescent="0.2">
      <c r="A2861" s="50" t="s">
        <v>5337</v>
      </c>
      <c r="B2861" s="60" t="s">
        <v>5476</v>
      </c>
      <c r="C2861" s="76" t="s">
        <v>5476</v>
      </c>
      <c r="D2861" s="61" t="s">
        <v>5477</v>
      </c>
      <c r="E2861" s="53">
        <v>18400.09</v>
      </c>
      <c r="F2861" s="26">
        <v>0.21</v>
      </c>
      <c r="G2861" s="53">
        <v>32282.956999999999</v>
      </c>
      <c r="H2861" s="67"/>
      <c r="I2861" s="68"/>
      <c r="J2861" s="69"/>
      <c r="K2861" s="69"/>
      <c r="L2861" s="69"/>
      <c r="M2861" s="69"/>
      <c r="N2861" s="69"/>
      <c r="O2861" s="35"/>
      <c r="P2861" s="35" t="s">
        <v>26557</v>
      </c>
      <c r="Q2861" s="36">
        <v>1</v>
      </c>
      <c r="R2861" s="35" t="s">
        <v>27</v>
      </c>
      <c r="S2861" s="35" t="s">
        <v>28503</v>
      </c>
      <c r="T2861" s="35">
        <v>0</v>
      </c>
      <c r="U2861" s="35">
        <v>0</v>
      </c>
      <c r="V2861" s="36">
        <v>1</v>
      </c>
      <c r="W2861" s="36">
        <v>1</v>
      </c>
      <c r="X2861" s="37" t="s">
        <v>65</v>
      </c>
    </row>
    <row r="2862" spans="1:24" ht="24" customHeight="1" x14ac:dyDescent="0.2">
      <c r="A2862" s="50" t="s">
        <v>5337</v>
      </c>
      <c r="B2862" s="60" t="s">
        <v>5478</v>
      </c>
      <c r="C2862" s="76" t="s">
        <v>5478</v>
      </c>
      <c r="D2862" s="61" t="s">
        <v>5479</v>
      </c>
      <c r="E2862" s="53">
        <v>26590.639999999999</v>
      </c>
      <c r="F2862" s="26">
        <v>0.21</v>
      </c>
      <c r="G2862" s="53">
        <v>46653.279999999999</v>
      </c>
      <c r="H2862" s="67"/>
      <c r="I2862" s="68"/>
      <c r="J2862" s="69"/>
      <c r="K2862" s="69"/>
      <c r="L2862" s="69"/>
      <c r="M2862" s="69"/>
      <c r="N2862" s="69"/>
      <c r="O2862" s="35"/>
      <c r="P2862" s="35" t="s">
        <v>26558</v>
      </c>
      <c r="Q2862" s="36">
        <v>1</v>
      </c>
      <c r="R2862" s="35" t="s">
        <v>27</v>
      </c>
      <c r="S2862" s="35" t="s">
        <v>28503</v>
      </c>
      <c r="T2862" s="35">
        <v>0</v>
      </c>
      <c r="U2862" s="35">
        <v>0</v>
      </c>
      <c r="V2862" s="36">
        <v>1</v>
      </c>
      <c r="W2862" s="36">
        <v>1</v>
      </c>
      <c r="X2862" s="37" t="s">
        <v>65</v>
      </c>
    </row>
    <row r="2863" spans="1:24" ht="24" customHeight="1" x14ac:dyDescent="0.2">
      <c r="A2863" s="50" t="s">
        <v>5337</v>
      </c>
      <c r="B2863" s="60" t="s">
        <v>5480</v>
      </c>
      <c r="C2863" s="76" t="s">
        <v>5480</v>
      </c>
      <c r="D2863" s="61" t="s">
        <v>5481</v>
      </c>
      <c r="E2863" s="53">
        <v>26590.639999999999</v>
      </c>
      <c r="F2863" s="26">
        <v>0.21</v>
      </c>
      <c r="G2863" s="53">
        <v>46653.279999999999</v>
      </c>
      <c r="H2863" s="67"/>
      <c r="I2863" s="68"/>
      <c r="J2863" s="69"/>
      <c r="K2863" s="69"/>
      <c r="L2863" s="69"/>
      <c r="M2863" s="69"/>
      <c r="N2863" s="69"/>
      <c r="O2863" s="35"/>
      <c r="P2863" s="35" t="s">
        <v>26559</v>
      </c>
      <c r="Q2863" s="36">
        <v>1</v>
      </c>
      <c r="R2863" s="35" t="s">
        <v>27</v>
      </c>
      <c r="S2863" s="35" t="s">
        <v>28503</v>
      </c>
      <c r="T2863" s="35">
        <v>0</v>
      </c>
      <c r="U2863" s="35">
        <v>0</v>
      </c>
      <c r="V2863" s="36">
        <v>1</v>
      </c>
      <c r="W2863" s="36">
        <v>1</v>
      </c>
      <c r="X2863" s="37" t="s">
        <v>65</v>
      </c>
    </row>
    <row r="2864" spans="1:24" ht="24" customHeight="1" x14ac:dyDescent="0.2">
      <c r="A2864" s="50" t="s">
        <v>5337</v>
      </c>
      <c r="B2864" s="60" t="s">
        <v>5482</v>
      </c>
      <c r="C2864" s="76" t="s">
        <v>5482</v>
      </c>
      <c r="D2864" s="61" t="s">
        <v>5483</v>
      </c>
      <c r="E2864" s="53">
        <v>26590.639999999999</v>
      </c>
      <c r="F2864" s="26">
        <v>0.21</v>
      </c>
      <c r="G2864" s="53">
        <v>46653.279999999999</v>
      </c>
      <c r="H2864" s="67"/>
      <c r="I2864" s="68"/>
      <c r="J2864" s="69"/>
      <c r="K2864" s="69"/>
      <c r="L2864" s="69"/>
      <c r="M2864" s="69"/>
      <c r="N2864" s="69"/>
      <c r="O2864" s="35"/>
      <c r="P2864" s="35" t="s">
        <v>26560</v>
      </c>
      <c r="Q2864" s="36">
        <v>1</v>
      </c>
      <c r="R2864" s="35" t="s">
        <v>27</v>
      </c>
      <c r="S2864" s="35" t="s">
        <v>28503</v>
      </c>
      <c r="T2864" s="35">
        <v>0</v>
      </c>
      <c r="U2864" s="35">
        <v>0</v>
      </c>
      <c r="V2864" s="36">
        <v>1</v>
      </c>
      <c r="W2864" s="36">
        <v>1</v>
      </c>
      <c r="X2864" s="37" t="s">
        <v>65</v>
      </c>
    </row>
    <row r="2865" spans="1:24" ht="24" customHeight="1" x14ac:dyDescent="0.2">
      <c r="A2865" s="50" t="s">
        <v>5337</v>
      </c>
      <c r="B2865" s="60" t="s">
        <v>5484</v>
      </c>
      <c r="C2865" s="76" t="s">
        <v>5484</v>
      </c>
      <c r="D2865" s="61" t="s">
        <v>5485</v>
      </c>
      <c r="E2865" s="53">
        <v>23103.39</v>
      </c>
      <c r="F2865" s="26">
        <v>0.21</v>
      </c>
      <c r="G2865" s="53">
        <v>40534.902999999998</v>
      </c>
      <c r="H2865" s="67"/>
      <c r="I2865" s="68"/>
      <c r="J2865" s="69"/>
      <c r="K2865" s="69"/>
      <c r="L2865" s="69"/>
      <c r="M2865" s="69"/>
      <c r="N2865" s="69"/>
      <c r="O2865" s="35"/>
      <c r="P2865" s="35" t="s">
        <v>26561</v>
      </c>
      <c r="Q2865" s="36">
        <v>1</v>
      </c>
      <c r="R2865" s="35" t="s">
        <v>27</v>
      </c>
      <c r="S2865" s="35" t="s">
        <v>28503</v>
      </c>
      <c r="T2865" s="35">
        <v>0</v>
      </c>
      <c r="U2865" s="35">
        <v>0</v>
      </c>
      <c r="V2865" s="36">
        <v>1</v>
      </c>
      <c r="W2865" s="36">
        <v>1</v>
      </c>
      <c r="X2865" s="37" t="s">
        <v>65</v>
      </c>
    </row>
    <row r="2866" spans="1:24" ht="24" customHeight="1" x14ac:dyDescent="0.2">
      <c r="A2866" s="50" t="s">
        <v>5337</v>
      </c>
      <c r="B2866" s="60" t="s">
        <v>5486</v>
      </c>
      <c r="C2866" s="76" t="s">
        <v>5486</v>
      </c>
      <c r="D2866" s="61" t="s">
        <v>5487</v>
      </c>
      <c r="E2866" s="53">
        <v>26980.7</v>
      </c>
      <c r="F2866" s="26">
        <v>0.21</v>
      </c>
      <c r="G2866" s="53">
        <v>47337.644</v>
      </c>
      <c r="H2866" s="67"/>
      <c r="I2866" s="68"/>
      <c r="J2866" s="69"/>
      <c r="K2866" s="69"/>
      <c r="L2866" s="69"/>
      <c r="M2866" s="69"/>
      <c r="N2866" s="69"/>
      <c r="O2866" s="35"/>
      <c r="P2866" s="35" t="s">
        <v>26562</v>
      </c>
      <c r="Q2866" s="36">
        <v>1</v>
      </c>
      <c r="R2866" s="35" t="s">
        <v>27</v>
      </c>
      <c r="S2866" s="35" t="s">
        <v>28504</v>
      </c>
      <c r="T2866" s="35">
        <v>0</v>
      </c>
      <c r="U2866" s="35">
        <v>0</v>
      </c>
      <c r="V2866" s="36">
        <v>1</v>
      </c>
      <c r="W2866" s="36">
        <v>1</v>
      </c>
      <c r="X2866" s="37" t="s">
        <v>65</v>
      </c>
    </row>
    <row r="2867" spans="1:24" ht="24" customHeight="1" x14ac:dyDescent="0.2">
      <c r="A2867" s="50" t="s">
        <v>5337</v>
      </c>
      <c r="B2867" s="60" t="s">
        <v>5488</v>
      </c>
      <c r="C2867" s="76" t="s">
        <v>5488</v>
      </c>
      <c r="D2867" s="61" t="s">
        <v>5489</v>
      </c>
      <c r="E2867" s="53">
        <v>28013.05</v>
      </c>
      <c r="F2867" s="26">
        <v>0.21</v>
      </c>
      <c r="G2867" s="53">
        <v>49148.892999999996</v>
      </c>
      <c r="H2867" s="67"/>
      <c r="I2867" s="68"/>
      <c r="J2867" s="69"/>
      <c r="K2867" s="69"/>
      <c r="L2867" s="69"/>
      <c r="M2867" s="69"/>
      <c r="N2867" s="69"/>
      <c r="O2867" s="35"/>
      <c r="P2867" s="35" t="s">
        <v>26563</v>
      </c>
      <c r="Q2867" s="36">
        <v>1</v>
      </c>
      <c r="R2867" s="35" t="s">
        <v>27</v>
      </c>
      <c r="S2867" s="35" t="s">
        <v>28504</v>
      </c>
      <c r="T2867" s="35">
        <v>0</v>
      </c>
      <c r="U2867" s="35">
        <v>0</v>
      </c>
      <c r="V2867" s="36">
        <v>1</v>
      </c>
      <c r="W2867" s="36">
        <v>1</v>
      </c>
      <c r="X2867" s="37" t="s">
        <v>65</v>
      </c>
    </row>
    <row r="2868" spans="1:24" ht="24" customHeight="1" x14ac:dyDescent="0.2">
      <c r="A2868" s="50" t="s">
        <v>5337</v>
      </c>
      <c r="B2868" s="60" t="s">
        <v>5490</v>
      </c>
      <c r="C2868" s="76" t="s">
        <v>5490</v>
      </c>
      <c r="D2868" s="61" t="s">
        <v>5491</v>
      </c>
      <c r="E2868" s="53">
        <v>29802.67</v>
      </c>
      <c r="F2868" s="26">
        <v>0.21</v>
      </c>
      <c r="G2868" s="53">
        <v>52288.783000000003</v>
      </c>
      <c r="H2868" s="67"/>
      <c r="I2868" s="68"/>
      <c r="J2868" s="69"/>
      <c r="K2868" s="69"/>
      <c r="L2868" s="69"/>
      <c r="M2868" s="69"/>
      <c r="N2868" s="69"/>
      <c r="O2868" s="35"/>
      <c r="P2868" s="35" t="s">
        <v>26564</v>
      </c>
      <c r="Q2868" s="36">
        <v>1</v>
      </c>
      <c r="R2868" s="35" t="s">
        <v>27</v>
      </c>
      <c r="S2868" s="35" t="s">
        <v>28503</v>
      </c>
      <c r="T2868" s="35">
        <v>0</v>
      </c>
      <c r="U2868" s="35">
        <v>0</v>
      </c>
      <c r="V2868" s="36">
        <v>1</v>
      </c>
      <c r="W2868" s="36">
        <v>1</v>
      </c>
      <c r="X2868" s="37" t="s">
        <v>65</v>
      </c>
    </row>
    <row r="2869" spans="1:24" ht="24" customHeight="1" x14ac:dyDescent="0.2">
      <c r="A2869" s="50" t="s">
        <v>5337</v>
      </c>
      <c r="B2869" s="60" t="s">
        <v>5492</v>
      </c>
      <c r="C2869" s="76" t="s">
        <v>5492</v>
      </c>
      <c r="D2869" s="61" t="s">
        <v>5493</v>
      </c>
      <c r="E2869" s="53">
        <v>31729.89</v>
      </c>
      <c r="F2869" s="26">
        <v>0.21</v>
      </c>
      <c r="G2869" s="53">
        <v>55670.091</v>
      </c>
      <c r="H2869" s="67"/>
      <c r="I2869" s="68"/>
      <c r="J2869" s="69"/>
      <c r="K2869" s="69"/>
      <c r="L2869" s="69"/>
      <c r="M2869" s="69"/>
      <c r="N2869" s="69"/>
      <c r="O2869" s="35"/>
      <c r="P2869" s="35" t="s">
        <v>26565</v>
      </c>
      <c r="Q2869" s="36">
        <v>1</v>
      </c>
      <c r="R2869" s="35" t="s">
        <v>27</v>
      </c>
      <c r="S2869" s="35" t="s">
        <v>28504</v>
      </c>
      <c r="T2869" s="35">
        <v>0</v>
      </c>
      <c r="U2869" s="35">
        <v>0</v>
      </c>
      <c r="V2869" s="36">
        <v>1</v>
      </c>
      <c r="W2869" s="36">
        <v>1</v>
      </c>
      <c r="X2869" s="37" t="s">
        <v>65</v>
      </c>
    </row>
    <row r="2870" spans="1:24" ht="24" customHeight="1" x14ac:dyDescent="0.2">
      <c r="A2870" s="50" t="s">
        <v>5337</v>
      </c>
      <c r="B2870" s="60" t="s">
        <v>5494</v>
      </c>
      <c r="C2870" s="76" t="s">
        <v>5494</v>
      </c>
      <c r="D2870" s="61" t="s">
        <v>5495</v>
      </c>
      <c r="E2870" s="53">
        <v>41434.65</v>
      </c>
      <c r="F2870" s="26">
        <v>0.21</v>
      </c>
      <c r="G2870" s="53">
        <v>72697.09</v>
      </c>
      <c r="H2870" s="67"/>
      <c r="I2870" s="68"/>
      <c r="J2870" s="69"/>
      <c r="K2870" s="69"/>
      <c r="L2870" s="69"/>
      <c r="M2870" s="69"/>
      <c r="N2870" s="69"/>
      <c r="O2870" s="35"/>
      <c r="P2870" s="35" t="s">
        <v>26566</v>
      </c>
      <c r="Q2870" s="36">
        <v>1</v>
      </c>
      <c r="R2870" s="35" t="s">
        <v>27</v>
      </c>
      <c r="S2870" s="35" t="s">
        <v>28504</v>
      </c>
      <c r="T2870" s="35">
        <v>0</v>
      </c>
      <c r="U2870" s="35">
        <v>0</v>
      </c>
      <c r="V2870" s="36">
        <v>1</v>
      </c>
      <c r="W2870" s="36">
        <v>1</v>
      </c>
      <c r="X2870" s="37" t="s">
        <v>65</v>
      </c>
    </row>
    <row r="2871" spans="1:24" ht="24" customHeight="1" x14ac:dyDescent="0.2">
      <c r="A2871" s="50" t="s">
        <v>5337</v>
      </c>
      <c r="B2871" s="60" t="s">
        <v>5496</v>
      </c>
      <c r="C2871" s="76" t="s">
        <v>5496</v>
      </c>
      <c r="D2871" s="61" t="s">
        <v>5497</v>
      </c>
      <c r="E2871" s="53">
        <v>78303.679999999993</v>
      </c>
      <c r="F2871" s="26">
        <v>0.21</v>
      </c>
      <c r="G2871" s="53">
        <v>137383.81099999999</v>
      </c>
      <c r="H2871" s="67"/>
      <c r="I2871" s="68"/>
      <c r="J2871" s="69"/>
      <c r="K2871" s="69"/>
      <c r="L2871" s="69"/>
      <c r="M2871" s="69"/>
      <c r="N2871" s="69"/>
      <c r="O2871" s="35"/>
      <c r="P2871" s="35" t="s">
        <v>26567</v>
      </c>
      <c r="Q2871" s="36">
        <v>1</v>
      </c>
      <c r="R2871" s="35" t="s">
        <v>27</v>
      </c>
      <c r="S2871" s="35" t="s">
        <v>28504</v>
      </c>
      <c r="T2871" s="35">
        <v>0</v>
      </c>
      <c r="U2871" s="35">
        <v>0</v>
      </c>
      <c r="V2871" s="36">
        <v>1</v>
      </c>
      <c r="W2871" s="36">
        <v>1</v>
      </c>
      <c r="X2871" s="37" t="s">
        <v>65</v>
      </c>
    </row>
    <row r="2872" spans="1:24" ht="24" customHeight="1" x14ac:dyDescent="0.2">
      <c r="A2872" s="50" t="s">
        <v>5337</v>
      </c>
      <c r="B2872" s="60" t="s">
        <v>5498</v>
      </c>
      <c r="C2872" s="76" t="s">
        <v>5498</v>
      </c>
      <c r="D2872" s="61" t="s">
        <v>5499</v>
      </c>
      <c r="E2872" s="53">
        <v>29802.67</v>
      </c>
      <c r="F2872" s="26">
        <v>0.21</v>
      </c>
      <c r="G2872" s="53">
        <v>52288.783000000003</v>
      </c>
      <c r="H2872" s="67"/>
      <c r="I2872" s="68"/>
      <c r="J2872" s="69"/>
      <c r="K2872" s="69"/>
      <c r="L2872" s="69"/>
      <c r="M2872" s="69"/>
      <c r="N2872" s="69"/>
      <c r="O2872" s="35"/>
      <c r="P2872" s="35" t="s">
        <v>26568</v>
      </c>
      <c r="Q2872" s="36">
        <v>1</v>
      </c>
      <c r="R2872" s="35" t="s">
        <v>27</v>
      </c>
      <c r="S2872" s="35" t="s">
        <v>28504</v>
      </c>
      <c r="T2872" s="35">
        <v>0</v>
      </c>
      <c r="U2872" s="35">
        <v>0</v>
      </c>
      <c r="V2872" s="36">
        <v>1</v>
      </c>
      <c r="W2872" s="36">
        <v>1</v>
      </c>
      <c r="X2872" s="37" t="s">
        <v>65</v>
      </c>
    </row>
    <row r="2873" spans="1:24" ht="24" customHeight="1" x14ac:dyDescent="0.2">
      <c r="A2873" s="50" t="s">
        <v>5337</v>
      </c>
      <c r="B2873" s="60" t="s">
        <v>5500</v>
      </c>
      <c r="C2873" s="76" t="s">
        <v>5500</v>
      </c>
      <c r="D2873" s="61" t="s">
        <v>5501</v>
      </c>
      <c r="E2873" s="53">
        <v>20074.900000000001</v>
      </c>
      <c r="F2873" s="26">
        <v>0.21</v>
      </c>
      <c r="G2873" s="53">
        <v>35221.417999999998</v>
      </c>
      <c r="H2873" s="67"/>
      <c r="I2873" s="68"/>
      <c r="J2873" s="69"/>
      <c r="K2873" s="69"/>
      <c r="L2873" s="69"/>
      <c r="M2873" s="69"/>
      <c r="N2873" s="69"/>
      <c r="O2873" s="35"/>
      <c r="P2873" s="35" t="s">
        <v>26569</v>
      </c>
      <c r="Q2873" s="36">
        <v>1</v>
      </c>
      <c r="R2873" s="35" t="s">
        <v>27</v>
      </c>
      <c r="S2873" s="35" t="s">
        <v>28504</v>
      </c>
      <c r="T2873" s="35">
        <v>0</v>
      </c>
      <c r="U2873" s="35">
        <v>0</v>
      </c>
      <c r="V2873" s="36">
        <v>1</v>
      </c>
      <c r="W2873" s="36">
        <v>1</v>
      </c>
      <c r="X2873" s="37" t="s">
        <v>65</v>
      </c>
    </row>
    <row r="2874" spans="1:24" ht="24" customHeight="1" x14ac:dyDescent="0.2">
      <c r="A2874" s="50" t="s">
        <v>5337</v>
      </c>
      <c r="B2874" s="60" t="s">
        <v>5502</v>
      </c>
      <c r="C2874" s="76" t="s">
        <v>5502</v>
      </c>
      <c r="D2874" s="61" t="s">
        <v>5503</v>
      </c>
      <c r="E2874" s="53">
        <v>19157.189999999999</v>
      </c>
      <c r="F2874" s="26">
        <v>0.21</v>
      </c>
      <c r="G2874" s="53">
        <v>33611.294999999998</v>
      </c>
      <c r="H2874" s="67"/>
      <c r="I2874" s="68"/>
      <c r="J2874" s="69"/>
      <c r="K2874" s="69"/>
      <c r="L2874" s="69"/>
      <c r="M2874" s="69"/>
      <c r="N2874" s="69"/>
      <c r="O2874" s="35"/>
      <c r="P2874" s="35" t="s">
        <v>26570</v>
      </c>
      <c r="Q2874" s="36">
        <v>1</v>
      </c>
      <c r="R2874" s="35" t="s">
        <v>27</v>
      </c>
      <c r="S2874" s="35" t="s">
        <v>28504</v>
      </c>
      <c r="T2874" s="35">
        <v>0</v>
      </c>
      <c r="U2874" s="35">
        <v>0</v>
      </c>
      <c r="V2874" s="36">
        <v>1</v>
      </c>
      <c r="W2874" s="36">
        <v>1</v>
      </c>
      <c r="X2874" s="37" t="s">
        <v>65</v>
      </c>
    </row>
    <row r="2875" spans="1:24" ht="24" customHeight="1" x14ac:dyDescent="0.2">
      <c r="A2875" s="50" t="s">
        <v>5337</v>
      </c>
      <c r="B2875" s="60" t="s">
        <v>5504</v>
      </c>
      <c r="C2875" s="76" t="s">
        <v>5504</v>
      </c>
      <c r="D2875" s="61" t="s">
        <v>5505</v>
      </c>
      <c r="E2875" s="53">
        <v>20946.7</v>
      </c>
      <c r="F2875" s="26">
        <v>0.21</v>
      </c>
      <c r="G2875" s="53">
        <v>36750.991000000002</v>
      </c>
      <c r="H2875" s="67"/>
      <c r="I2875" s="68"/>
      <c r="J2875" s="69"/>
      <c r="K2875" s="69"/>
      <c r="L2875" s="69"/>
      <c r="M2875" s="69"/>
      <c r="N2875" s="69"/>
      <c r="O2875" s="35"/>
      <c r="P2875" s="35" t="s">
        <v>26571</v>
      </c>
      <c r="Q2875" s="36">
        <v>1</v>
      </c>
      <c r="R2875" s="35" t="s">
        <v>27</v>
      </c>
      <c r="S2875" s="35" t="s">
        <v>28504</v>
      </c>
      <c r="T2875" s="35">
        <v>0</v>
      </c>
      <c r="U2875" s="35">
        <v>0</v>
      </c>
      <c r="V2875" s="36">
        <v>1</v>
      </c>
      <c r="W2875" s="36">
        <v>1</v>
      </c>
      <c r="X2875" s="37" t="s">
        <v>65</v>
      </c>
    </row>
    <row r="2876" spans="1:24" ht="24" customHeight="1" x14ac:dyDescent="0.2">
      <c r="A2876" s="50" t="s">
        <v>5337</v>
      </c>
      <c r="B2876" s="60" t="s">
        <v>5506</v>
      </c>
      <c r="C2876" s="76" t="s">
        <v>5506</v>
      </c>
      <c r="D2876" s="61" t="s">
        <v>5507</v>
      </c>
      <c r="E2876" s="53">
        <v>12159.69</v>
      </c>
      <c r="F2876" s="26">
        <v>0.21</v>
      </c>
      <c r="G2876" s="53">
        <v>21334.175999999999</v>
      </c>
      <c r="H2876" s="67"/>
      <c r="I2876" s="68"/>
      <c r="J2876" s="69"/>
      <c r="K2876" s="69"/>
      <c r="L2876" s="69"/>
      <c r="M2876" s="69"/>
      <c r="N2876" s="69"/>
      <c r="O2876" s="35"/>
      <c r="P2876" s="35" t="s">
        <v>65</v>
      </c>
      <c r="Q2876" s="36">
        <v>1</v>
      </c>
      <c r="R2876" s="35" t="s">
        <v>27</v>
      </c>
      <c r="S2876" s="35" t="s">
        <v>28503</v>
      </c>
      <c r="T2876" s="35">
        <v>0</v>
      </c>
      <c r="U2876" s="35">
        <v>0</v>
      </c>
      <c r="V2876" s="36">
        <v>1</v>
      </c>
      <c r="W2876" s="36">
        <v>1</v>
      </c>
      <c r="X2876" s="37" t="s">
        <v>65</v>
      </c>
    </row>
    <row r="2877" spans="1:24" ht="24" customHeight="1" x14ac:dyDescent="0.2">
      <c r="A2877" s="50" t="s">
        <v>5337</v>
      </c>
      <c r="B2877" s="60" t="s">
        <v>5508</v>
      </c>
      <c r="C2877" s="76" t="s">
        <v>5508</v>
      </c>
      <c r="D2877" s="61" t="s">
        <v>5509</v>
      </c>
      <c r="E2877" s="53">
        <v>14155.68</v>
      </c>
      <c r="F2877" s="26">
        <v>0.21</v>
      </c>
      <c r="G2877" s="53">
        <v>24836.145</v>
      </c>
      <c r="H2877" s="67"/>
      <c r="I2877" s="68"/>
      <c r="J2877" s="69"/>
      <c r="K2877" s="69"/>
      <c r="L2877" s="69"/>
      <c r="M2877" s="69"/>
      <c r="N2877" s="69"/>
      <c r="O2877" s="35"/>
      <c r="P2877" s="35" t="s">
        <v>26572</v>
      </c>
      <c r="Q2877" s="36">
        <v>1</v>
      </c>
      <c r="R2877" s="35" t="s">
        <v>27</v>
      </c>
      <c r="S2877" s="35" t="s">
        <v>28503</v>
      </c>
      <c r="T2877" s="35">
        <v>0</v>
      </c>
      <c r="U2877" s="35">
        <v>0</v>
      </c>
      <c r="V2877" s="36">
        <v>1</v>
      </c>
      <c r="W2877" s="36">
        <v>1</v>
      </c>
      <c r="X2877" s="37" t="s">
        <v>65</v>
      </c>
    </row>
    <row r="2878" spans="1:24" ht="24" customHeight="1" x14ac:dyDescent="0.2">
      <c r="A2878" s="50" t="s">
        <v>5337</v>
      </c>
      <c r="B2878" s="60" t="s">
        <v>5510</v>
      </c>
      <c r="C2878" s="76" t="s">
        <v>5510</v>
      </c>
      <c r="D2878" s="61" t="s">
        <v>5511</v>
      </c>
      <c r="E2878" s="53">
        <v>14958.66</v>
      </c>
      <c r="F2878" s="26">
        <v>0.21</v>
      </c>
      <c r="G2878" s="53">
        <v>26244.973000000002</v>
      </c>
      <c r="H2878" s="67"/>
      <c r="I2878" s="68"/>
      <c r="J2878" s="69"/>
      <c r="K2878" s="69"/>
      <c r="L2878" s="69"/>
      <c r="M2878" s="69"/>
      <c r="N2878" s="69"/>
      <c r="O2878" s="35"/>
      <c r="P2878" s="35" t="s">
        <v>26573</v>
      </c>
      <c r="Q2878" s="36">
        <v>1</v>
      </c>
      <c r="R2878" s="35" t="s">
        <v>27</v>
      </c>
      <c r="S2878" s="35" t="s">
        <v>28504</v>
      </c>
      <c r="T2878" s="35">
        <v>0</v>
      </c>
      <c r="U2878" s="35">
        <v>0</v>
      </c>
      <c r="V2878" s="36">
        <v>1</v>
      </c>
      <c r="W2878" s="36">
        <v>1</v>
      </c>
      <c r="X2878" s="37" t="s">
        <v>65</v>
      </c>
    </row>
    <row r="2879" spans="1:24" ht="24" customHeight="1" x14ac:dyDescent="0.2">
      <c r="A2879" s="50" t="s">
        <v>5337</v>
      </c>
      <c r="B2879" s="60" t="s">
        <v>5512</v>
      </c>
      <c r="C2879" s="76" t="s">
        <v>5512</v>
      </c>
      <c r="D2879" s="61" t="s">
        <v>5513</v>
      </c>
      <c r="E2879" s="53">
        <v>16748.2</v>
      </c>
      <c r="F2879" s="26">
        <v>0.21</v>
      </c>
      <c r="G2879" s="53">
        <v>29384.717000000001</v>
      </c>
      <c r="H2879" s="67"/>
      <c r="I2879" s="68"/>
      <c r="J2879" s="69"/>
      <c r="K2879" s="69"/>
      <c r="L2879" s="69"/>
      <c r="M2879" s="69"/>
      <c r="N2879" s="69"/>
      <c r="O2879" s="35"/>
      <c r="P2879" s="35" t="s">
        <v>26574</v>
      </c>
      <c r="Q2879" s="36">
        <v>1</v>
      </c>
      <c r="R2879" s="35" t="s">
        <v>27</v>
      </c>
      <c r="S2879" s="35" t="s">
        <v>28504</v>
      </c>
      <c r="T2879" s="35">
        <v>0</v>
      </c>
      <c r="U2879" s="35">
        <v>0</v>
      </c>
      <c r="V2879" s="36">
        <v>1</v>
      </c>
      <c r="W2879" s="36">
        <v>1</v>
      </c>
      <c r="X2879" s="37" t="s">
        <v>65</v>
      </c>
    </row>
    <row r="2880" spans="1:24" ht="24" customHeight="1" x14ac:dyDescent="0.2">
      <c r="A2880" s="50" t="s">
        <v>5337</v>
      </c>
      <c r="B2880" s="60" t="s">
        <v>5514</v>
      </c>
      <c r="C2880" s="76" t="s">
        <v>5514</v>
      </c>
      <c r="D2880" s="61" t="s">
        <v>5515</v>
      </c>
      <c r="E2880" s="53">
        <v>17505.349999999999</v>
      </c>
      <c r="F2880" s="26">
        <v>0.21</v>
      </c>
      <c r="G2880" s="53">
        <v>30713.14</v>
      </c>
      <c r="H2880" s="67"/>
      <c r="I2880" s="68"/>
      <c r="J2880" s="69"/>
      <c r="K2880" s="69"/>
      <c r="L2880" s="69"/>
      <c r="M2880" s="69"/>
      <c r="N2880" s="69"/>
      <c r="O2880" s="35"/>
      <c r="P2880" s="35" t="s">
        <v>26575</v>
      </c>
      <c r="Q2880" s="36">
        <v>1</v>
      </c>
      <c r="R2880" s="35" t="s">
        <v>27</v>
      </c>
      <c r="S2880" s="35" t="s">
        <v>28504</v>
      </c>
      <c r="T2880" s="35">
        <v>0</v>
      </c>
      <c r="U2880" s="35">
        <v>0</v>
      </c>
      <c r="V2880" s="36">
        <v>1</v>
      </c>
      <c r="W2880" s="36">
        <v>1</v>
      </c>
      <c r="X2880" s="37" t="s">
        <v>65</v>
      </c>
    </row>
    <row r="2881" spans="1:24" ht="24" customHeight="1" x14ac:dyDescent="0.2">
      <c r="A2881" s="50" t="s">
        <v>5337</v>
      </c>
      <c r="B2881" s="60" t="s">
        <v>5516</v>
      </c>
      <c r="C2881" s="76" t="s">
        <v>5516</v>
      </c>
      <c r="D2881" s="61" t="s">
        <v>5517</v>
      </c>
      <c r="E2881" s="53">
        <v>18400.09</v>
      </c>
      <c r="F2881" s="26">
        <v>0.21</v>
      </c>
      <c r="G2881" s="53">
        <v>32282.956999999999</v>
      </c>
      <c r="H2881" s="67"/>
      <c r="I2881" s="68"/>
      <c r="J2881" s="69"/>
      <c r="K2881" s="69"/>
      <c r="L2881" s="69"/>
      <c r="M2881" s="69"/>
      <c r="N2881" s="69"/>
      <c r="O2881" s="35"/>
      <c r="P2881" s="35" t="s">
        <v>26576</v>
      </c>
      <c r="Q2881" s="36">
        <v>1</v>
      </c>
      <c r="R2881" s="35" t="s">
        <v>27</v>
      </c>
      <c r="S2881" s="35" t="s">
        <v>28504</v>
      </c>
      <c r="T2881" s="35">
        <v>0</v>
      </c>
      <c r="U2881" s="35">
        <v>0</v>
      </c>
      <c r="V2881" s="36">
        <v>1</v>
      </c>
      <c r="W2881" s="36">
        <v>1</v>
      </c>
      <c r="X2881" s="37" t="s">
        <v>65</v>
      </c>
    </row>
    <row r="2882" spans="1:24" ht="24" customHeight="1" x14ac:dyDescent="0.2">
      <c r="A2882" s="50" t="s">
        <v>5337</v>
      </c>
      <c r="B2882" s="60" t="s">
        <v>5518</v>
      </c>
      <c r="C2882" s="76" t="s">
        <v>5518</v>
      </c>
      <c r="D2882" s="61" t="s">
        <v>5519</v>
      </c>
      <c r="E2882" s="53">
        <v>20832.03</v>
      </c>
      <c r="F2882" s="26">
        <v>0.21</v>
      </c>
      <c r="G2882" s="53">
        <v>36549.792000000001</v>
      </c>
      <c r="H2882" s="67"/>
      <c r="I2882" s="68"/>
      <c r="J2882" s="69"/>
      <c r="K2882" s="69"/>
      <c r="L2882" s="69"/>
      <c r="M2882" s="69"/>
      <c r="N2882" s="69"/>
      <c r="O2882" s="35"/>
      <c r="P2882" s="35" t="s">
        <v>26577</v>
      </c>
      <c r="Q2882" s="36">
        <v>1</v>
      </c>
      <c r="R2882" s="35" t="s">
        <v>27</v>
      </c>
      <c r="S2882" s="35" t="s">
        <v>28504</v>
      </c>
      <c r="T2882" s="35">
        <v>0</v>
      </c>
      <c r="U2882" s="35">
        <v>0</v>
      </c>
      <c r="V2882" s="36">
        <v>1</v>
      </c>
      <c r="W2882" s="36">
        <v>1</v>
      </c>
      <c r="X2882" s="37" t="s">
        <v>65</v>
      </c>
    </row>
    <row r="2883" spans="1:24" ht="24" customHeight="1" x14ac:dyDescent="0.2">
      <c r="A2883" s="50" t="s">
        <v>5337</v>
      </c>
      <c r="B2883" s="60" t="s">
        <v>5520</v>
      </c>
      <c r="C2883" s="76" t="s">
        <v>5520</v>
      </c>
      <c r="D2883" s="61" t="s">
        <v>5521</v>
      </c>
      <c r="E2883" s="53">
        <v>30330.31</v>
      </c>
      <c r="F2883" s="26">
        <v>0.21</v>
      </c>
      <c r="G2883" s="53">
        <v>53214.53</v>
      </c>
      <c r="H2883" s="67"/>
      <c r="I2883" s="68"/>
      <c r="J2883" s="69"/>
      <c r="K2883" s="69"/>
      <c r="L2883" s="69"/>
      <c r="M2883" s="69"/>
      <c r="N2883" s="69"/>
      <c r="O2883" s="35"/>
      <c r="P2883" s="35" t="s">
        <v>26578</v>
      </c>
      <c r="Q2883" s="36">
        <v>1</v>
      </c>
      <c r="R2883" s="35" t="s">
        <v>27</v>
      </c>
      <c r="S2883" s="35" t="s">
        <v>28504</v>
      </c>
      <c r="T2883" s="35">
        <v>0</v>
      </c>
      <c r="U2883" s="35">
        <v>0</v>
      </c>
      <c r="V2883" s="36">
        <v>1</v>
      </c>
      <c r="W2883" s="36">
        <v>1</v>
      </c>
      <c r="X2883" s="37" t="s">
        <v>65</v>
      </c>
    </row>
    <row r="2884" spans="1:24" ht="24" customHeight="1" x14ac:dyDescent="0.2">
      <c r="A2884" s="50" t="s">
        <v>5337</v>
      </c>
      <c r="B2884" s="60" t="s">
        <v>5522</v>
      </c>
      <c r="C2884" s="76" t="s">
        <v>5522</v>
      </c>
      <c r="D2884" s="61" t="s">
        <v>5523</v>
      </c>
      <c r="E2884" s="53">
        <v>14155.68</v>
      </c>
      <c r="F2884" s="26">
        <v>0.21</v>
      </c>
      <c r="G2884" s="53">
        <v>24836.145</v>
      </c>
      <c r="H2884" s="67"/>
      <c r="I2884" s="68"/>
      <c r="J2884" s="69"/>
      <c r="K2884" s="69"/>
      <c r="L2884" s="69"/>
      <c r="M2884" s="69"/>
      <c r="N2884" s="69"/>
      <c r="O2884" s="35"/>
      <c r="P2884" s="35" t="s">
        <v>26579</v>
      </c>
      <c r="Q2884" s="36">
        <v>1</v>
      </c>
      <c r="R2884" s="35" t="s">
        <v>27</v>
      </c>
      <c r="S2884" s="35" t="s">
        <v>28503</v>
      </c>
      <c r="T2884" s="35">
        <v>0</v>
      </c>
      <c r="U2884" s="35">
        <v>0</v>
      </c>
      <c r="V2884" s="36">
        <v>1</v>
      </c>
      <c r="W2884" s="36">
        <v>1</v>
      </c>
      <c r="X2884" s="37" t="s">
        <v>65</v>
      </c>
    </row>
    <row r="2885" spans="1:24" ht="24" customHeight="1" x14ac:dyDescent="0.2">
      <c r="A2885" s="50" t="s">
        <v>5337</v>
      </c>
      <c r="B2885" s="60" t="s">
        <v>5524</v>
      </c>
      <c r="C2885" s="76" t="s">
        <v>5524</v>
      </c>
      <c r="D2885" s="61" t="s">
        <v>5525</v>
      </c>
      <c r="E2885" s="53">
        <v>14958.66</v>
      </c>
      <c r="F2885" s="26">
        <v>0.21</v>
      </c>
      <c r="G2885" s="53">
        <v>26244.973000000002</v>
      </c>
      <c r="H2885" s="67"/>
      <c r="I2885" s="68"/>
      <c r="J2885" s="69"/>
      <c r="K2885" s="69"/>
      <c r="L2885" s="69"/>
      <c r="M2885" s="69"/>
      <c r="N2885" s="69"/>
      <c r="O2885" s="35"/>
      <c r="P2885" s="35" t="s">
        <v>26580</v>
      </c>
      <c r="Q2885" s="36">
        <v>1</v>
      </c>
      <c r="R2885" s="35" t="s">
        <v>27</v>
      </c>
      <c r="S2885" s="35" t="s">
        <v>28504</v>
      </c>
      <c r="T2885" s="35">
        <v>0</v>
      </c>
      <c r="U2885" s="35">
        <v>0</v>
      </c>
      <c r="V2885" s="36">
        <v>1</v>
      </c>
      <c r="W2885" s="36">
        <v>1</v>
      </c>
      <c r="X2885" s="37" t="s">
        <v>65</v>
      </c>
    </row>
    <row r="2886" spans="1:24" ht="24" customHeight="1" x14ac:dyDescent="0.2">
      <c r="A2886" s="50" t="s">
        <v>5337</v>
      </c>
      <c r="B2886" s="60" t="s">
        <v>5526</v>
      </c>
      <c r="C2886" s="76" t="s">
        <v>5526</v>
      </c>
      <c r="D2886" s="61" t="s">
        <v>5527</v>
      </c>
      <c r="E2886" s="53">
        <v>16748.2</v>
      </c>
      <c r="F2886" s="26">
        <v>0.21</v>
      </c>
      <c r="G2886" s="53">
        <v>29384.717000000001</v>
      </c>
      <c r="H2886" s="67"/>
      <c r="I2886" s="68"/>
      <c r="J2886" s="69"/>
      <c r="K2886" s="69"/>
      <c r="L2886" s="69"/>
      <c r="M2886" s="69"/>
      <c r="N2886" s="69"/>
      <c r="O2886" s="35"/>
      <c r="P2886" s="35" t="s">
        <v>26581</v>
      </c>
      <c r="Q2886" s="36">
        <v>1</v>
      </c>
      <c r="R2886" s="35" t="s">
        <v>27</v>
      </c>
      <c r="S2886" s="35" t="s">
        <v>28504</v>
      </c>
      <c r="T2886" s="35">
        <v>0</v>
      </c>
      <c r="U2886" s="35">
        <v>0</v>
      </c>
      <c r="V2886" s="36">
        <v>1</v>
      </c>
      <c r="W2886" s="36">
        <v>1</v>
      </c>
      <c r="X2886" s="37" t="s">
        <v>65</v>
      </c>
    </row>
    <row r="2887" spans="1:24" ht="24" customHeight="1" x14ac:dyDescent="0.2">
      <c r="A2887" s="50" t="s">
        <v>5337</v>
      </c>
      <c r="B2887" s="60" t="s">
        <v>5528</v>
      </c>
      <c r="C2887" s="76" t="s">
        <v>5528</v>
      </c>
      <c r="D2887" s="61" t="s">
        <v>5529</v>
      </c>
      <c r="E2887" s="53">
        <v>17505.349999999999</v>
      </c>
      <c r="F2887" s="26">
        <v>0.21</v>
      </c>
      <c r="G2887" s="53">
        <v>30713.14</v>
      </c>
      <c r="H2887" s="67"/>
      <c r="I2887" s="68"/>
      <c r="J2887" s="69"/>
      <c r="K2887" s="69"/>
      <c r="L2887" s="69"/>
      <c r="M2887" s="69"/>
      <c r="N2887" s="69"/>
      <c r="O2887" s="35"/>
      <c r="P2887" s="35" t="s">
        <v>26582</v>
      </c>
      <c r="Q2887" s="36">
        <v>1</v>
      </c>
      <c r="R2887" s="35" t="s">
        <v>27</v>
      </c>
      <c r="S2887" s="35" t="s">
        <v>28504</v>
      </c>
      <c r="T2887" s="35">
        <v>0</v>
      </c>
      <c r="U2887" s="35">
        <v>0</v>
      </c>
      <c r="V2887" s="36">
        <v>1</v>
      </c>
      <c r="W2887" s="36">
        <v>1</v>
      </c>
      <c r="X2887" s="37" t="s">
        <v>65</v>
      </c>
    </row>
    <row r="2888" spans="1:24" ht="24" customHeight="1" x14ac:dyDescent="0.2">
      <c r="A2888" s="50" t="s">
        <v>5337</v>
      </c>
      <c r="B2888" s="60" t="s">
        <v>5530</v>
      </c>
      <c r="C2888" s="76" t="s">
        <v>5530</v>
      </c>
      <c r="D2888" s="61" t="s">
        <v>5531</v>
      </c>
      <c r="E2888" s="53">
        <v>18400.09</v>
      </c>
      <c r="F2888" s="26">
        <v>0.21</v>
      </c>
      <c r="G2888" s="53">
        <v>32282.956999999999</v>
      </c>
      <c r="H2888" s="67"/>
      <c r="I2888" s="68"/>
      <c r="J2888" s="69"/>
      <c r="K2888" s="69"/>
      <c r="L2888" s="69"/>
      <c r="M2888" s="69"/>
      <c r="N2888" s="69"/>
      <c r="O2888" s="35"/>
      <c r="P2888" s="35" t="s">
        <v>26583</v>
      </c>
      <c r="Q2888" s="36">
        <v>1</v>
      </c>
      <c r="R2888" s="35" t="s">
        <v>27</v>
      </c>
      <c r="S2888" s="35" t="s">
        <v>28503</v>
      </c>
      <c r="T2888" s="35">
        <v>0</v>
      </c>
      <c r="U2888" s="35">
        <v>0</v>
      </c>
      <c r="V2888" s="36">
        <v>1</v>
      </c>
      <c r="W2888" s="36">
        <v>1</v>
      </c>
      <c r="X2888" s="37" t="s">
        <v>65</v>
      </c>
    </row>
    <row r="2889" spans="1:24" ht="24" customHeight="1" x14ac:dyDescent="0.2">
      <c r="A2889" s="50" t="s">
        <v>5337</v>
      </c>
      <c r="B2889" s="60" t="s">
        <v>5532</v>
      </c>
      <c r="C2889" s="76" t="s">
        <v>5532</v>
      </c>
      <c r="D2889" s="61" t="s">
        <v>5533</v>
      </c>
      <c r="E2889" s="53">
        <v>20832.03</v>
      </c>
      <c r="F2889" s="26">
        <v>0.21</v>
      </c>
      <c r="G2889" s="53">
        <v>36549.792000000001</v>
      </c>
      <c r="H2889" s="67"/>
      <c r="I2889" s="68"/>
      <c r="J2889" s="69"/>
      <c r="K2889" s="69"/>
      <c r="L2889" s="69"/>
      <c r="M2889" s="69"/>
      <c r="N2889" s="69"/>
      <c r="O2889" s="35"/>
      <c r="P2889" s="35" t="s">
        <v>26584</v>
      </c>
      <c r="Q2889" s="36">
        <v>1</v>
      </c>
      <c r="R2889" s="35" t="s">
        <v>27</v>
      </c>
      <c r="S2889" s="35" t="s">
        <v>28504</v>
      </c>
      <c r="T2889" s="35">
        <v>0</v>
      </c>
      <c r="U2889" s="35">
        <v>0</v>
      </c>
      <c r="V2889" s="36">
        <v>1</v>
      </c>
      <c r="W2889" s="36">
        <v>1</v>
      </c>
      <c r="X2889" s="37" t="s">
        <v>65</v>
      </c>
    </row>
    <row r="2890" spans="1:24" ht="24" customHeight="1" x14ac:dyDescent="0.2">
      <c r="A2890" s="50" t="s">
        <v>5337</v>
      </c>
      <c r="B2890" s="60" t="s">
        <v>5534</v>
      </c>
      <c r="C2890" s="76" t="s">
        <v>5534</v>
      </c>
      <c r="D2890" s="61" t="s">
        <v>5535</v>
      </c>
      <c r="E2890" s="53">
        <v>30330.31</v>
      </c>
      <c r="F2890" s="26">
        <v>0.21</v>
      </c>
      <c r="G2890" s="53">
        <v>53214.53</v>
      </c>
      <c r="H2890" s="67"/>
      <c r="I2890" s="68"/>
      <c r="J2890" s="69"/>
      <c r="K2890" s="69"/>
      <c r="L2890" s="69"/>
      <c r="M2890" s="69"/>
      <c r="N2890" s="69"/>
      <c r="O2890" s="35"/>
      <c r="P2890" s="35" t="s">
        <v>26585</v>
      </c>
      <c r="Q2890" s="36">
        <v>1</v>
      </c>
      <c r="R2890" s="35" t="s">
        <v>27</v>
      </c>
      <c r="S2890" s="35" t="s">
        <v>28504</v>
      </c>
      <c r="T2890" s="35">
        <v>0</v>
      </c>
      <c r="U2890" s="35">
        <v>0</v>
      </c>
      <c r="V2890" s="36">
        <v>1</v>
      </c>
      <c r="W2890" s="36">
        <v>1</v>
      </c>
      <c r="X2890" s="37" t="s">
        <v>65</v>
      </c>
    </row>
    <row r="2891" spans="1:24" ht="24" customHeight="1" x14ac:dyDescent="0.2">
      <c r="A2891" s="50" t="s">
        <v>5337</v>
      </c>
      <c r="B2891" s="60" t="s">
        <v>5536</v>
      </c>
      <c r="C2891" s="76" t="s">
        <v>5536</v>
      </c>
      <c r="D2891" s="61" t="s">
        <v>5537</v>
      </c>
      <c r="E2891" s="53">
        <v>17207.09</v>
      </c>
      <c r="F2891" s="26">
        <v>0.21</v>
      </c>
      <c r="G2891" s="53">
        <v>30189.839</v>
      </c>
      <c r="H2891" s="67"/>
      <c r="I2891" s="68"/>
      <c r="J2891" s="69"/>
      <c r="K2891" s="69"/>
      <c r="L2891" s="69"/>
      <c r="M2891" s="69"/>
      <c r="N2891" s="69"/>
      <c r="O2891" s="35"/>
      <c r="P2891" s="35" t="s">
        <v>26586</v>
      </c>
      <c r="Q2891" s="36">
        <v>1</v>
      </c>
      <c r="R2891" s="35" t="s">
        <v>27</v>
      </c>
      <c r="S2891" s="35" t="s">
        <v>28503</v>
      </c>
      <c r="T2891" s="35">
        <v>0</v>
      </c>
      <c r="U2891" s="35">
        <v>0</v>
      </c>
      <c r="V2891" s="36">
        <v>1</v>
      </c>
      <c r="W2891" s="36">
        <v>1</v>
      </c>
      <c r="X2891" s="37" t="s">
        <v>65</v>
      </c>
    </row>
    <row r="2892" spans="1:24" ht="24" customHeight="1" x14ac:dyDescent="0.2">
      <c r="A2892" s="50" t="s">
        <v>5337</v>
      </c>
      <c r="B2892" s="60" t="s">
        <v>5538</v>
      </c>
      <c r="C2892" s="76" t="s">
        <v>5538</v>
      </c>
      <c r="D2892" s="61" t="s">
        <v>5539</v>
      </c>
      <c r="E2892" s="53">
        <v>19249.009999999998</v>
      </c>
      <c r="F2892" s="26">
        <v>0.21</v>
      </c>
      <c r="G2892" s="53">
        <v>33772.383000000002</v>
      </c>
      <c r="H2892" s="67"/>
      <c r="I2892" s="68"/>
      <c r="J2892" s="69"/>
      <c r="K2892" s="69"/>
      <c r="L2892" s="69"/>
      <c r="M2892" s="69"/>
      <c r="N2892" s="69"/>
      <c r="O2892" s="35"/>
      <c r="P2892" s="35" t="s">
        <v>26586</v>
      </c>
      <c r="Q2892" s="36">
        <v>1</v>
      </c>
      <c r="R2892" s="35" t="s">
        <v>27</v>
      </c>
      <c r="S2892" s="35" t="s">
        <v>28503</v>
      </c>
      <c r="T2892" s="35">
        <v>0</v>
      </c>
      <c r="U2892" s="35">
        <v>0</v>
      </c>
      <c r="V2892" s="36">
        <v>1</v>
      </c>
      <c r="W2892" s="36">
        <v>1</v>
      </c>
      <c r="X2892" s="37" t="s">
        <v>65</v>
      </c>
    </row>
    <row r="2893" spans="1:24" ht="24" customHeight="1" x14ac:dyDescent="0.2">
      <c r="A2893" s="50" t="s">
        <v>5337</v>
      </c>
      <c r="B2893" s="60" t="s">
        <v>5540</v>
      </c>
      <c r="C2893" s="76" t="s">
        <v>5540</v>
      </c>
      <c r="D2893" s="61" t="s">
        <v>5541</v>
      </c>
      <c r="E2893" s="53">
        <v>18400.09</v>
      </c>
      <c r="F2893" s="26">
        <v>0.21</v>
      </c>
      <c r="G2893" s="53">
        <v>32282.956999999999</v>
      </c>
      <c r="H2893" s="67"/>
      <c r="I2893" s="68"/>
      <c r="J2893" s="69"/>
      <c r="K2893" s="69"/>
      <c r="L2893" s="69"/>
      <c r="M2893" s="69"/>
      <c r="N2893" s="69"/>
      <c r="O2893" s="35"/>
      <c r="P2893" s="35" t="s">
        <v>26587</v>
      </c>
      <c r="Q2893" s="36">
        <v>1</v>
      </c>
      <c r="R2893" s="35" t="s">
        <v>27</v>
      </c>
      <c r="S2893" s="35" t="s">
        <v>28503</v>
      </c>
      <c r="T2893" s="35">
        <v>0</v>
      </c>
      <c r="U2893" s="35">
        <v>0</v>
      </c>
      <c r="V2893" s="36">
        <v>1</v>
      </c>
      <c r="W2893" s="36">
        <v>1</v>
      </c>
      <c r="X2893" s="37" t="s">
        <v>65</v>
      </c>
    </row>
    <row r="2894" spans="1:24" ht="24" customHeight="1" x14ac:dyDescent="0.2">
      <c r="A2894" s="50" t="s">
        <v>5337</v>
      </c>
      <c r="B2894" s="60" t="s">
        <v>5542</v>
      </c>
      <c r="C2894" s="76" t="s">
        <v>5542</v>
      </c>
      <c r="D2894" s="61" t="s">
        <v>5543</v>
      </c>
      <c r="E2894" s="53">
        <v>253202.21</v>
      </c>
      <c r="F2894" s="26">
        <v>0.21</v>
      </c>
      <c r="G2894" s="53">
        <v>444243.272</v>
      </c>
      <c r="H2894" s="67"/>
      <c r="I2894" s="68"/>
      <c r="J2894" s="69"/>
      <c r="K2894" s="69"/>
      <c r="L2894" s="69"/>
      <c r="M2894" s="69"/>
      <c r="N2894" s="69"/>
      <c r="O2894" s="35"/>
      <c r="P2894" s="35" t="s">
        <v>26588</v>
      </c>
      <c r="Q2894" s="36">
        <v>1</v>
      </c>
      <c r="R2894" s="35" t="s">
        <v>27</v>
      </c>
      <c r="S2894" s="35" t="s">
        <v>28503</v>
      </c>
      <c r="T2894" s="35">
        <v>0</v>
      </c>
      <c r="U2894" s="35">
        <v>0</v>
      </c>
      <c r="V2894" s="36">
        <v>1</v>
      </c>
      <c r="W2894" s="36">
        <v>1</v>
      </c>
      <c r="X2894" s="37" t="s">
        <v>65</v>
      </c>
    </row>
    <row r="2895" spans="1:24" ht="24" customHeight="1" x14ac:dyDescent="0.2">
      <c r="A2895" s="50" t="s">
        <v>5337</v>
      </c>
      <c r="B2895" s="60" t="s">
        <v>5544</v>
      </c>
      <c r="C2895" s="76" t="s">
        <v>5544</v>
      </c>
      <c r="D2895" s="61" t="s">
        <v>5545</v>
      </c>
      <c r="E2895" s="53">
        <v>28173.75</v>
      </c>
      <c r="F2895" s="26">
        <v>0.21</v>
      </c>
      <c r="G2895" s="53">
        <v>49430.847000000002</v>
      </c>
      <c r="H2895" s="67"/>
      <c r="I2895" s="68"/>
      <c r="J2895" s="69"/>
      <c r="K2895" s="69"/>
      <c r="L2895" s="69"/>
      <c r="M2895" s="69"/>
      <c r="N2895" s="69"/>
      <c r="O2895" s="35"/>
      <c r="P2895" s="35" t="s">
        <v>26589</v>
      </c>
      <c r="Q2895" s="36">
        <v>1</v>
      </c>
      <c r="R2895" s="35" t="s">
        <v>27</v>
      </c>
      <c r="S2895" s="35" t="s">
        <v>28504</v>
      </c>
      <c r="T2895" s="35">
        <v>0</v>
      </c>
      <c r="U2895" s="35">
        <v>0</v>
      </c>
      <c r="V2895" s="36">
        <v>1</v>
      </c>
      <c r="W2895" s="36">
        <v>1</v>
      </c>
      <c r="X2895" s="37" t="s">
        <v>65</v>
      </c>
    </row>
    <row r="2896" spans="1:24" ht="24" customHeight="1" x14ac:dyDescent="0.2">
      <c r="A2896" s="50" t="s">
        <v>5337</v>
      </c>
      <c r="B2896" s="60" t="s">
        <v>5546</v>
      </c>
      <c r="C2896" s="76" t="s">
        <v>5546</v>
      </c>
      <c r="D2896" s="61" t="s">
        <v>5547</v>
      </c>
      <c r="E2896" s="53">
        <v>29664.97</v>
      </c>
      <c r="F2896" s="26">
        <v>0.21</v>
      </c>
      <c r="G2896" s="53">
        <v>52047.194000000003</v>
      </c>
      <c r="H2896" s="67"/>
      <c r="I2896" s="68"/>
      <c r="J2896" s="69"/>
      <c r="K2896" s="69"/>
      <c r="L2896" s="69"/>
      <c r="M2896" s="69"/>
      <c r="N2896" s="69"/>
      <c r="O2896" s="35"/>
      <c r="P2896" s="35" t="s">
        <v>26590</v>
      </c>
      <c r="Q2896" s="36">
        <v>1</v>
      </c>
      <c r="R2896" s="35" t="s">
        <v>27</v>
      </c>
      <c r="S2896" s="35" t="s">
        <v>28504</v>
      </c>
      <c r="T2896" s="35">
        <v>0</v>
      </c>
      <c r="U2896" s="35">
        <v>0</v>
      </c>
      <c r="V2896" s="36">
        <v>1</v>
      </c>
      <c r="W2896" s="36">
        <v>1</v>
      </c>
      <c r="X2896" s="37" t="s">
        <v>65</v>
      </c>
    </row>
    <row r="2897" spans="1:24" ht="24" customHeight="1" x14ac:dyDescent="0.2">
      <c r="A2897" s="50" t="s">
        <v>5337</v>
      </c>
      <c r="B2897" s="60" t="s">
        <v>5548</v>
      </c>
      <c r="C2897" s="76" t="s">
        <v>5548</v>
      </c>
      <c r="D2897" s="61" t="s">
        <v>5549</v>
      </c>
      <c r="E2897" s="53">
        <v>30330.31</v>
      </c>
      <c r="F2897" s="26">
        <v>0.21</v>
      </c>
      <c r="G2897" s="53">
        <v>53214.53</v>
      </c>
      <c r="H2897" s="67"/>
      <c r="I2897" s="68"/>
      <c r="J2897" s="69"/>
      <c r="K2897" s="69"/>
      <c r="L2897" s="69"/>
      <c r="M2897" s="69"/>
      <c r="N2897" s="69"/>
      <c r="O2897" s="35"/>
      <c r="P2897" s="35" t="s">
        <v>26591</v>
      </c>
      <c r="Q2897" s="36">
        <v>1</v>
      </c>
      <c r="R2897" s="35" t="s">
        <v>27</v>
      </c>
      <c r="S2897" s="35" t="s">
        <v>28504</v>
      </c>
      <c r="T2897" s="35">
        <v>0</v>
      </c>
      <c r="U2897" s="35">
        <v>0</v>
      </c>
      <c r="V2897" s="36">
        <v>1</v>
      </c>
      <c r="W2897" s="36">
        <v>1</v>
      </c>
      <c r="X2897" s="37" t="s">
        <v>65</v>
      </c>
    </row>
    <row r="2898" spans="1:24" ht="24" customHeight="1" x14ac:dyDescent="0.2">
      <c r="A2898" s="50" t="s">
        <v>5337</v>
      </c>
      <c r="B2898" s="60" t="s">
        <v>5550</v>
      </c>
      <c r="C2898" s="76" t="s">
        <v>5550</v>
      </c>
      <c r="D2898" s="61" t="s">
        <v>5551</v>
      </c>
      <c r="E2898" s="53">
        <v>32119.88</v>
      </c>
      <c r="F2898" s="26">
        <v>0.21</v>
      </c>
      <c r="G2898" s="53">
        <v>56354.334000000003</v>
      </c>
      <c r="H2898" s="67"/>
      <c r="I2898" s="68"/>
      <c r="J2898" s="69"/>
      <c r="K2898" s="69"/>
      <c r="L2898" s="69"/>
      <c r="M2898" s="69"/>
      <c r="N2898" s="69"/>
      <c r="O2898" s="35"/>
      <c r="P2898" s="35" t="s">
        <v>26592</v>
      </c>
      <c r="Q2898" s="36">
        <v>1</v>
      </c>
      <c r="R2898" s="35" t="s">
        <v>27</v>
      </c>
      <c r="S2898" s="35" t="s">
        <v>28503</v>
      </c>
      <c r="T2898" s="35">
        <v>0</v>
      </c>
      <c r="U2898" s="35">
        <v>0</v>
      </c>
      <c r="V2898" s="36">
        <v>1</v>
      </c>
      <c r="W2898" s="36">
        <v>1</v>
      </c>
      <c r="X2898" s="37" t="s">
        <v>65</v>
      </c>
    </row>
    <row r="2899" spans="1:24" ht="24" customHeight="1" x14ac:dyDescent="0.2">
      <c r="A2899" s="50" t="s">
        <v>5337</v>
      </c>
      <c r="B2899" s="60" t="s">
        <v>5552</v>
      </c>
      <c r="C2899" s="76" t="s">
        <v>5552</v>
      </c>
      <c r="D2899" s="61" t="s">
        <v>5553</v>
      </c>
      <c r="E2899" s="53">
        <v>35492.47</v>
      </c>
      <c r="F2899" s="26">
        <v>0.21</v>
      </c>
      <c r="G2899" s="53">
        <v>62271.536999999997</v>
      </c>
      <c r="H2899" s="67"/>
      <c r="I2899" s="68"/>
      <c r="J2899" s="69"/>
      <c r="K2899" s="69"/>
      <c r="L2899" s="69"/>
      <c r="M2899" s="69"/>
      <c r="N2899" s="69"/>
      <c r="O2899" s="35"/>
      <c r="P2899" s="35" t="s">
        <v>26593</v>
      </c>
      <c r="Q2899" s="36">
        <v>1</v>
      </c>
      <c r="R2899" s="35" t="s">
        <v>27</v>
      </c>
      <c r="S2899" s="35" t="s">
        <v>28504</v>
      </c>
      <c r="T2899" s="35">
        <v>0</v>
      </c>
      <c r="U2899" s="35">
        <v>0</v>
      </c>
      <c r="V2899" s="36">
        <v>1</v>
      </c>
      <c r="W2899" s="36">
        <v>1</v>
      </c>
      <c r="X2899" s="37" t="s">
        <v>65</v>
      </c>
    </row>
    <row r="2900" spans="1:24" ht="24" customHeight="1" x14ac:dyDescent="0.2">
      <c r="A2900" s="50" t="s">
        <v>5337</v>
      </c>
      <c r="B2900" s="60" t="s">
        <v>5554</v>
      </c>
      <c r="C2900" s="76" t="s">
        <v>5554</v>
      </c>
      <c r="D2900" s="61" t="s">
        <v>5555</v>
      </c>
      <c r="E2900" s="53">
        <v>20189.580000000002</v>
      </c>
      <c r="F2900" s="26">
        <v>0.21</v>
      </c>
      <c r="G2900" s="53">
        <v>35422.616999999998</v>
      </c>
      <c r="H2900" s="67"/>
      <c r="I2900" s="68"/>
      <c r="J2900" s="69"/>
      <c r="K2900" s="69"/>
      <c r="L2900" s="69"/>
      <c r="M2900" s="69"/>
      <c r="N2900" s="69"/>
      <c r="O2900" s="35"/>
      <c r="P2900" s="35" t="s">
        <v>26594</v>
      </c>
      <c r="Q2900" s="36">
        <v>1</v>
      </c>
      <c r="R2900" s="35" t="s">
        <v>27</v>
      </c>
      <c r="S2900" s="35" t="s">
        <v>28503</v>
      </c>
      <c r="T2900" s="35">
        <v>0</v>
      </c>
      <c r="U2900" s="35">
        <v>0</v>
      </c>
      <c r="V2900" s="36">
        <v>1</v>
      </c>
      <c r="W2900" s="36">
        <v>1</v>
      </c>
      <c r="X2900" s="37" t="s">
        <v>65</v>
      </c>
    </row>
    <row r="2901" spans="1:24" ht="24" customHeight="1" x14ac:dyDescent="0.2">
      <c r="A2901" s="50" t="s">
        <v>5337</v>
      </c>
      <c r="B2901" s="60" t="s">
        <v>5556</v>
      </c>
      <c r="C2901" s="76" t="s">
        <v>5556</v>
      </c>
      <c r="D2901" s="61" t="s">
        <v>5557</v>
      </c>
      <c r="E2901" s="53">
        <v>22621.56</v>
      </c>
      <c r="F2901" s="26">
        <v>0.21</v>
      </c>
      <c r="G2901" s="53">
        <v>39689.525000000001</v>
      </c>
      <c r="H2901" s="67"/>
      <c r="I2901" s="68"/>
      <c r="J2901" s="69"/>
      <c r="K2901" s="69"/>
      <c r="L2901" s="69"/>
      <c r="M2901" s="69"/>
      <c r="N2901" s="69"/>
      <c r="O2901" s="35"/>
      <c r="P2901" s="35" t="s">
        <v>26595</v>
      </c>
      <c r="Q2901" s="36">
        <v>1</v>
      </c>
      <c r="R2901" s="35" t="s">
        <v>27</v>
      </c>
      <c r="S2901" s="35" t="s">
        <v>28504</v>
      </c>
      <c r="T2901" s="35">
        <v>0</v>
      </c>
      <c r="U2901" s="35">
        <v>0</v>
      </c>
      <c r="V2901" s="36">
        <v>1</v>
      </c>
      <c r="W2901" s="36">
        <v>1</v>
      </c>
      <c r="X2901" s="37" t="s">
        <v>65</v>
      </c>
    </row>
    <row r="2902" spans="1:24" ht="24" customHeight="1" x14ac:dyDescent="0.2">
      <c r="A2902" s="50" t="s">
        <v>5337</v>
      </c>
      <c r="B2902" s="60" t="s">
        <v>5558</v>
      </c>
      <c r="C2902" s="76" t="s">
        <v>5558</v>
      </c>
      <c r="D2902" s="61" t="s">
        <v>5559</v>
      </c>
      <c r="E2902" s="53">
        <v>22965.7</v>
      </c>
      <c r="F2902" s="26">
        <v>0.21</v>
      </c>
      <c r="G2902" s="53">
        <v>40293.326999999997</v>
      </c>
      <c r="H2902" s="67"/>
      <c r="I2902" s="68"/>
      <c r="J2902" s="69"/>
      <c r="K2902" s="69"/>
      <c r="L2902" s="69"/>
      <c r="M2902" s="69"/>
      <c r="N2902" s="69"/>
      <c r="O2902" s="35"/>
      <c r="P2902" s="35" t="s">
        <v>26596</v>
      </c>
      <c r="Q2902" s="36">
        <v>1</v>
      </c>
      <c r="R2902" s="35" t="s">
        <v>27</v>
      </c>
      <c r="S2902" s="35" t="s">
        <v>28504</v>
      </c>
      <c r="T2902" s="35">
        <v>0</v>
      </c>
      <c r="U2902" s="35">
        <v>0</v>
      </c>
      <c r="V2902" s="36">
        <v>1</v>
      </c>
      <c r="W2902" s="36">
        <v>1</v>
      </c>
      <c r="X2902" s="37" t="s">
        <v>65</v>
      </c>
    </row>
    <row r="2903" spans="1:24" ht="24" customHeight="1" x14ac:dyDescent="0.2">
      <c r="A2903" s="50" t="s">
        <v>5337</v>
      </c>
      <c r="B2903" s="60" t="s">
        <v>5560</v>
      </c>
      <c r="C2903" s="76" t="s">
        <v>5560</v>
      </c>
      <c r="D2903" s="61" t="s">
        <v>5561</v>
      </c>
      <c r="E2903" s="53">
        <v>24204.66</v>
      </c>
      <c r="F2903" s="26">
        <v>0.21</v>
      </c>
      <c r="G2903" s="53">
        <v>42467.08</v>
      </c>
      <c r="H2903" s="67"/>
      <c r="I2903" s="68"/>
      <c r="J2903" s="69"/>
      <c r="K2903" s="69"/>
      <c r="L2903" s="69"/>
      <c r="M2903" s="69"/>
      <c r="N2903" s="69"/>
      <c r="O2903" s="35"/>
      <c r="P2903" s="35" t="s">
        <v>26597</v>
      </c>
      <c r="Q2903" s="36">
        <v>1</v>
      </c>
      <c r="R2903" s="35" t="s">
        <v>27</v>
      </c>
      <c r="S2903" s="35" t="s">
        <v>28504</v>
      </c>
      <c r="T2903" s="35">
        <v>0</v>
      </c>
      <c r="U2903" s="35">
        <v>0</v>
      </c>
      <c r="V2903" s="36">
        <v>1</v>
      </c>
      <c r="W2903" s="36">
        <v>1</v>
      </c>
      <c r="X2903" s="37" t="s">
        <v>65</v>
      </c>
    </row>
    <row r="2904" spans="1:24" ht="24" customHeight="1" x14ac:dyDescent="0.2">
      <c r="A2904" s="50" t="s">
        <v>5337</v>
      </c>
      <c r="B2904" s="60" t="s">
        <v>5562</v>
      </c>
      <c r="C2904" s="76" t="s">
        <v>5562</v>
      </c>
      <c r="D2904" s="61" t="s">
        <v>5563</v>
      </c>
      <c r="E2904" s="53">
        <v>26820.080000000002</v>
      </c>
      <c r="F2904" s="26">
        <v>0.21</v>
      </c>
      <c r="G2904" s="53">
        <v>47055.834999999999</v>
      </c>
      <c r="H2904" s="67"/>
      <c r="I2904" s="68"/>
      <c r="J2904" s="69"/>
      <c r="K2904" s="69"/>
      <c r="L2904" s="69"/>
      <c r="M2904" s="69"/>
      <c r="N2904" s="69"/>
      <c r="O2904" s="35"/>
      <c r="P2904" s="35" t="s">
        <v>26598</v>
      </c>
      <c r="Q2904" s="36">
        <v>1</v>
      </c>
      <c r="R2904" s="35" t="s">
        <v>27</v>
      </c>
      <c r="S2904" s="35" t="s">
        <v>28504</v>
      </c>
      <c r="T2904" s="35">
        <v>0</v>
      </c>
      <c r="U2904" s="35">
        <v>0</v>
      </c>
      <c r="V2904" s="36">
        <v>1</v>
      </c>
      <c r="W2904" s="36">
        <v>1</v>
      </c>
      <c r="X2904" s="37" t="s">
        <v>65</v>
      </c>
    </row>
    <row r="2905" spans="1:24" ht="24" customHeight="1" x14ac:dyDescent="0.2">
      <c r="A2905" s="50" t="s">
        <v>5337</v>
      </c>
      <c r="B2905" s="60" t="s">
        <v>5564</v>
      </c>
      <c r="C2905" s="76" t="s">
        <v>5564</v>
      </c>
      <c r="D2905" s="61" t="s">
        <v>5565</v>
      </c>
      <c r="E2905" s="53">
        <v>32486.92</v>
      </c>
      <c r="F2905" s="26">
        <v>0.21</v>
      </c>
      <c r="G2905" s="53">
        <v>56998.296000000002</v>
      </c>
      <c r="H2905" s="67"/>
      <c r="I2905" s="68"/>
      <c r="J2905" s="69"/>
      <c r="K2905" s="69"/>
      <c r="L2905" s="69"/>
      <c r="M2905" s="69"/>
      <c r="N2905" s="69"/>
      <c r="O2905" s="35"/>
      <c r="P2905" s="35" t="s">
        <v>26599</v>
      </c>
      <c r="Q2905" s="36">
        <v>1</v>
      </c>
      <c r="R2905" s="35" t="s">
        <v>27</v>
      </c>
      <c r="S2905" s="35" t="s">
        <v>28504</v>
      </c>
      <c r="T2905" s="35">
        <v>0</v>
      </c>
      <c r="U2905" s="35">
        <v>0</v>
      </c>
      <c r="V2905" s="36">
        <v>1</v>
      </c>
      <c r="W2905" s="36">
        <v>1</v>
      </c>
      <c r="X2905" s="37" t="s">
        <v>65</v>
      </c>
    </row>
    <row r="2906" spans="1:24" ht="24" customHeight="1" x14ac:dyDescent="0.2">
      <c r="A2906" s="50" t="s">
        <v>5337</v>
      </c>
      <c r="B2906" s="60" t="s">
        <v>5566</v>
      </c>
      <c r="C2906" s="76" t="s">
        <v>5566</v>
      </c>
      <c r="D2906" s="61" t="s">
        <v>5567</v>
      </c>
      <c r="E2906" s="53">
        <v>104527.27</v>
      </c>
      <c r="F2906" s="26">
        <v>0.21</v>
      </c>
      <c r="G2906" s="53">
        <v>183393.09299999999</v>
      </c>
      <c r="H2906" s="67"/>
      <c r="I2906" s="68"/>
      <c r="J2906" s="69"/>
      <c r="K2906" s="69"/>
      <c r="L2906" s="69"/>
      <c r="M2906" s="69"/>
      <c r="N2906" s="69"/>
      <c r="O2906" s="35"/>
      <c r="P2906" s="35" t="s">
        <v>26600</v>
      </c>
      <c r="Q2906" s="36">
        <v>1</v>
      </c>
      <c r="R2906" s="35" t="s">
        <v>27</v>
      </c>
      <c r="S2906" s="35" t="s">
        <v>28503</v>
      </c>
      <c r="T2906" s="35">
        <v>0</v>
      </c>
      <c r="U2906" s="35">
        <v>0</v>
      </c>
      <c r="V2906" s="36">
        <v>1</v>
      </c>
      <c r="W2906" s="36">
        <v>1</v>
      </c>
      <c r="X2906" s="37" t="s">
        <v>65</v>
      </c>
    </row>
    <row r="2907" spans="1:24" ht="24" customHeight="1" x14ac:dyDescent="0.2">
      <c r="A2907" s="50" t="s">
        <v>5337</v>
      </c>
      <c r="B2907" s="60" t="s">
        <v>5568</v>
      </c>
      <c r="C2907" s="76" t="s">
        <v>5568</v>
      </c>
      <c r="D2907" s="61" t="s">
        <v>5569</v>
      </c>
      <c r="E2907" s="53">
        <v>130016.66</v>
      </c>
      <c r="F2907" s="26">
        <v>0.21</v>
      </c>
      <c r="G2907" s="53">
        <v>228114.234</v>
      </c>
      <c r="H2907" s="67"/>
      <c r="I2907" s="68"/>
      <c r="J2907" s="69"/>
      <c r="K2907" s="69"/>
      <c r="L2907" s="69"/>
      <c r="M2907" s="69"/>
      <c r="N2907" s="69"/>
      <c r="O2907" s="35"/>
      <c r="P2907" s="35" t="s">
        <v>26601</v>
      </c>
      <c r="Q2907" s="36">
        <v>1</v>
      </c>
      <c r="R2907" s="35" t="s">
        <v>27</v>
      </c>
      <c r="S2907" s="35" t="s">
        <v>28503</v>
      </c>
      <c r="T2907" s="35">
        <v>0</v>
      </c>
      <c r="U2907" s="35">
        <v>0</v>
      </c>
      <c r="V2907" s="36">
        <v>1</v>
      </c>
      <c r="W2907" s="36">
        <v>1</v>
      </c>
      <c r="X2907" s="37" t="s">
        <v>65</v>
      </c>
    </row>
    <row r="2908" spans="1:24" ht="24" customHeight="1" x14ac:dyDescent="0.2">
      <c r="A2908" s="50" t="s">
        <v>5337</v>
      </c>
      <c r="B2908" s="60" t="s">
        <v>5570</v>
      </c>
      <c r="C2908" s="76" t="s">
        <v>5570</v>
      </c>
      <c r="D2908" s="61" t="s">
        <v>5571</v>
      </c>
      <c r="E2908" s="53">
        <v>38245.58</v>
      </c>
      <c r="F2908" s="26">
        <v>0.21</v>
      </c>
      <c r="G2908" s="53">
        <v>67101.869000000006</v>
      </c>
      <c r="H2908" s="67"/>
      <c r="I2908" s="68"/>
      <c r="J2908" s="69"/>
      <c r="K2908" s="69"/>
      <c r="L2908" s="69"/>
      <c r="M2908" s="69"/>
      <c r="N2908" s="69"/>
      <c r="O2908" s="35"/>
      <c r="P2908" s="35" t="s">
        <v>26602</v>
      </c>
      <c r="Q2908" s="36">
        <v>1</v>
      </c>
      <c r="R2908" s="35" t="s">
        <v>27</v>
      </c>
      <c r="S2908" s="35" t="s">
        <v>28504</v>
      </c>
      <c r="T2908" s="35">
        <v>0</v>
      </c>
      <c r="U2908" s="35">
        <v>0</v>
      </c>
      <c r="V2908" s="36">
        <v>1</v>
      </c>
      <c r="W2908" s="36">
        <v>1</v>
      </c>
      <c r="X2908" s="37" t="s">
        <v>65</v>
      </c>
    </row>
    <row r="2909" spans="1:24" ht="24" customHeight="1" x14ac:dyDescent="0.2">
      <c r="A2909" s="50" t="s">
        <v>5337</v>
      </c>
      <c r="B2909" s="60" t="s">
        <v>5572</v>
      </c>
      <c r="C2909" s="76" t="s">
        <v>5572</v>
      </c>
      <c r="D2909" s="61" t="s">
        <v>5573</v>
      </c>
      <c r="E2909" s="53">
        <v>39966.31</v>
      </c>
      <c r="F2909" s="26">
        <v>0.21</v>
      </c>
      <c r="G2909" s="53">
        <v>70120.892000000007</v>
      </c>
      <c r="H2909" s="67"/>
      <c r="I2909" s="68"/>
      <c r="J2909" s="69"/>
      <c r="K2909" s="69"/>
      <c r="L2909" s="69"/>
      <c r="M2909" s="69"/>
      <c r="N2909" s="69"/>
      <c r="O2909" s="35"/>
      <c r="P2909" s="35" t="s">
        <v>26603</v>
      </c>
      <c r="Q2909" s="36">
        <v>1</v>
      </c>
      <c r="R2909" s="35" t="s">
        <v>9849</v>
      </c>
      <c r="S2909" s="35" t="s">
        <v>28503</v>
      </c>
      <c r="T2909" s="35">
        <v>0</v>
      </c>
      <c r="U2909" s="35">
        <v>0</v>
      </c>
      <c r="V2909" s="36">
        <v>1</v>
      </c>
      <c r="W2909" s="36">
        <v>1</v>
      </c>
      <c r="X2909" s="37" t="s">
        <v>65</v>
      </c>
    </row>
    <row r="2910" spans="1:24" ht="24" customHeight="1" x14ac:dyDescent="0.2">
      <c r="A2910" s="50" t="s">
        <v>5337</v>
      </c>
      <c r="B2910" s="60" t="s">
        <v>5574</v>
      </c>
      <c r="C2910" s="76" t="s">
        <v>5574</v>
      </c>
      <c r="D2910" s="61" t="s">
        <v>5575</v>
      </c>
      <c r="E2910" s="53">
        <v>47399.75</v>
      </c>
      <c r="F2910" s="26">
        <v>0.21</v>
      </c>
      <c r="G2910" s="53">
        <v>83162.864000000001</v>
      </c>
      <c r="H2910" s="67"/>
      <c r="I2910" s="68"/>
      <c r="J2910" s="69"/>
      <c r="K2910" s="69"/>
      <c r="L2910" s="69"/>
      <c r="M2910" s="69"/>
      <c r="N2910" s="69"/>
      <c r="O2910" s="35"/>
      <c r="P2910" s="35" t="s">
        <v>26604</v>
      </c>
      <c r="Q2910" s="36">
        <v>1</v>
      </c>
      <c r="R2910" s="35" t="s">
        <v>27</v>
      </c>
      <c r="S2910" s="35" t="s">
        <v>28504</v>
      </c>
      <c r="T2910" s="35">
        <v>0</v>
      </c>
      <c r="U2910" s="35">
        <v>0</v>
      </c>
      <c r="V2910" s="36">
        <v>1</v>
      </c>
      <c r="W2910" s="36">
        <v>1</v>
      </c>
      <c r="X2910" s="37" t="s">
        <v>65</v>
      </c>
    </row>
    <row r="2911" spans="1:24" ht="24" customHeight="1" x14ac:dyDescent="0.2">
      <c r="A2911" s="50" t="s">
        <v>5337</v>
      </c>
      <c r="B2911" s="60" t="s">
        <v>5576</v>
      </c>
      <c r="C2911" s="76" t="s">
        <v>5576</v>
      </c>
      <c r="D2911" s="61" t="s">
        <v>5577</v>
      </c>
      <c r="E2911" s="53">
        <v>14614.55</v>
      </c>
      <c r="F2911" s="26">
        <v>0.21</v>
      </c>
      <c r="G2911" s="53">
        <v>25641.231</v>
      </c>
      <c r="H2911" s="67"/>
      <c r="I2911" s="68"/>
      <c r="J2911" s="69"/>
      <c r="K2911" s="69"/>
      <c r="L2911" s="69"/>
      <c r="M2911" s="69"/>
      <c r="N2911" s="69"/>
      <c r="O2911" s="35"/>
      <c r="P2911" s="35" t="s">
        <v>26605</v>
      </c>
      <c r="Q2911" s="36">
        <v>1</v>
      </c>
      <c r="R2911" s="35" t="s">
        <v>27</v>
      </c>
      <c r="S2911" s="35" t="s">
        <v>28503</v>
      </c>
      <c r="T2911" s="35">
        <v>0</v>
      </c>
      <c r="U2911" s="35">
        <v>0</v>
      </c>
      <c r="V2911" s="36">
        <v>1</v>
      </c>
      <c r="W2911" s="36">
        <v>1</v>
      </c>
      <c r="X2911" s="37" t="s">
        <v>65</v>
      </c>
    </row>
    <row r="2912" spans="1:24" ht="24" customHeight="1" x14ac:dyDescent="0.2">
      <c r="A2912" s="50" t="s">
        <v>5337</v>
      </c>
      <c r="B2912" s="60" t="s">
        <v>5578</v>
      </c>
      <c r="C2912" s="76" t="s">
        <v>5578</v>
      </c>
      <c r="D2912" s="61" t="s">
        <v>5579</v>
      </c>
      <c r="E2912" s="53">
        <v>43453.64</v>
      </c>
      <c r="F2912" s="26">
        <v>0.21</v>
      </c>
      <c r="G2912" s="53">
        <v>76239.414000000004</v>
      </c>
      <c r="H2912" s="67"/>
      <c r="I2912" s="68"/>
      <c r="J2912" s="69"/>
      <c r="K2912" s="69"/>
      <c r="L2912" s="69"/>
      <c r="M2912" s="69"/>
      <c r="N2912" s="69"/>
      <c r="O2912" s="35"/>
      <c r="P2912" s="35" t="s">
        <v>26606</v>
      </c>
      <c r="Q2912" s="36">
        <v>1</v>
      </c>
      <c r="R2912" s="35" t="s">
        <v>27</v>
      </c>
      <c r="S2912" s="35" t="s">
        <v>28504</v>
      </c>
      <c r="T2912" s="35">
        <v>0</v>
      </c>
      <c r="U2912" s="35">
        <v>0</v>
      </c>
      <c r="V2912" s="36">
        <v>1</v>
      </c>
      <c r="W2912" s="36">
        <v>1</v>
      </c>
      <c r="X2912" s="37" t="s">
        <v>65</v>
      </c>
    </row>
    <row r="2913" spans="1:24" ht="24" customHeight="1" x14ac:dyDescent="0.2">
      <c r="A2913" s="50" t="s">
        <v>5337</v>
      </c>
      <c r="B2913" s="60" t="s">
        <v>5580</v>
      </c>
      <c r="C2913" s="76" t="s">
        <v>5580</v>
      </c>
      <c r="D2913" s="61" t="s">
        <v>5581</v>
      </c>
      <c r="E2913" s="53">
        <v>17872.400000000001</v>
      </c>
      <c r="F2913" s="26">
        <v>0.21</v>
      </c>
      <c r="G2913" s="53">
        <v>31357.126</v>
      </c>
      <c r="H2913" s="67"/>
      <c r="I2913" s="68"/>
      <c r="J2913" s="69"/>
      <c r="K2913" s="69"/>
      <c r="L2913" s="69"/>
      <c r="M2913" s="69"/>
      <c r="N2913" s="69"/>
      <c r="O2913" s="35"/>
      <c r="P2913" s="35" t="s">
        <v>26607</v>
      </c>
      <c r="Q2913" s="36">
        <v>1</v>
      </c>
      <c r="R2913" s="35" t="s">
        <v>27</v>
      </c>
      <c r="S2913" s="35" t="s">
        <v>28503</v>
      </c>
      <c r="T2913" s="35">
        <v>0</v>
      </c>
      <c r="U2913" s="35">
        <v>0</v>
      </c>
      <c r="V2913" s="36">
        <v>1</v>
      </c>
      <c r="W2913" s="36">
        <v>1</v>
      </c>
      <c r="X2913" s="37" t="s">
        <v>65</v>
      </c>
    </row>
    <row r="2914" spans="1:24" ht="24" customHeight="1" x14ac:dyDescent="0.2">
      <c r="A2914" s="50" t="s">
        <v>5337</v>
      </c>
      <c r="B2914" s="60" t="s">
        <v>5582</v>
      </c>
      <c r="C2914" s="76" t="s">
        <v>5582</v>
      </c>
      <c r="D2914" s="61" t="s">
        <v>5583</v>
      </c>
      <c r="E2914" s="53">
        <v>39668.04</v>
      </c>
      <c r="F2914" s="26">
        <v>0.21</v>
      </c>
      <c r="G2914" s="53">
        <v>69597.578999999998</v>
      </c>
      <c r="H2914" s="67"/>
      <c r="I2914" s="68"/>
      <c r="J2914" s="69"/>
      <c r="K2914" s="69"/>
      <c r="L2914" s="69"/>
      <c r="M2914" s="69"/>
      <c r="N2914" s="69"/>
      <c r="O2914" s="35"/>
      <c r="P2914" s="35" t="s">
        <v>26608</v>
      </c>
      <c r="Q2914" s="36">
        <v>1</v>
      </c>
      <c r="R2914" s="35" t="s">
        <v>27</v>
      </c>
      <c r="S2914" s="35" t="s">
        <v>28503</v>
      </c>
      <c r="T2914" s="35">
        <v>0</v>
      </c>
      <c r="U2914" s="35">
        <v>0</v>
      </c>
      <c r="V2914" s="36">
        <v>1</v>
      </c>
      <c r="W2914" s="36">
        <v>1</v>
      </c>
      <c r="X2914" s="37" t="s">
        <v>65</v>
      </c>
    </row>
    <row r="2915" spans="1:24" ht="24" customHeight="1" x14ac:dyDescent="0.2">
      <c r="A2915" s="50" t="s">
        <v>5337</v>
      </c>
      <c r="B2915" s="60" t="s">
        <v>5584</v>
      </c>
      <c r="C2915" s="76" t="s">
        <v>5584</v>
      </c>
      <c r="D2915" s="61" t="s">
        <v>5585</v>
      </c>
      <c r="E2915" s="53">
        <v>40952.85</v>
      </c>
      <c r="F2915" s="26">
        <v>0.21</v>
      </c>
      <c r="G2915" s="53">
        <v>71851.771999999997</v>
      </c>
      <c r="H2915" s="67"/>
      <c r="I2915" s="68"/>
      <c r="J2915" s="69"/>
      <c r="K2915" s="69"/>
      <c r="L2915" s="69"/>
      <c r="M2915" s="69"/>
      <c r="N2915" s="69"/>
      <c r="O2915" s="35"/>
      <c r="P2915" s="35" t="s">
        <v>26609</v>
      </c>
      <c r="Q2915" s="36">
        <v>1</v>
      </c>
      <c r="R2915" s="35" t="s">
        <v>27</v>
      </c>
      <c r="S2915" s="35" t="s">
        <v>28504</v>
      </c>
      <c r="T2915" s="35">
        <v>0</v>
      </c>
      <c r="U2915" s="35">
        <v>0</v>
      </c>
      <c r="V2915" s="36">
        <v>1</v>
      </c>
      <c r="W2915" s="36">
        <v>1</v>
      </c>
      <c r="X2915" s="37" t="s">
        <v>65</v>
      </c>
    </row>
    <row r="2916" spans="1:24" ht="24" customHeight="1" x14ac:dyDescent="0.2">
      <c r="A2916" s="50" t="s">
        <v>5337</v>
      </c>
      <c r="B2916" s="60" t="s">
        <v>5586</v>
      </c>
      <c r="C2916" s="76" t="s">
        <v>5586</v>
      </c>
      <c r="D2916" s="61" t="s">
        <v>5587</v>
      </c>
      <c r="E2916" s="53">
        <v>44302.49</v>
      </c>
      <c r="F2916" s="26">
        <v>0.21</v>
      </c>
      <c r="G2916" s="53">
        <v>77728.717999999993</v>
      </c>
      <c r="H2916" s="67"/>
      <c r="I2916" s="68"/>
      <c r="J2916" s="69"/>
      <c r="K2916" s="69"/>
      <c r="L2916" s="69"/>
      <c r="M2916" s="69"/>
      <c r="N2916" s="69"/>
      <c r="O2916" s="35"/>
      <c r="P2916" s="35" t="s">
        <v>26610</v>
      </c>
      <c r="Q2916" s="36">
        <v>1</v>
      </c>
      <c r="R2916" s="35" t="s">
        <v>27</v>
      </c>
      <c r="S2916" s="35" t="s">
        <v>28504</v>
      </c>
      <c r="T2916" s="35">
        <v>0</v>
      </c>
      <c r="U2916" s="35">
        <v>0</v>
      </c>
      <c r="V2916" s="36">
        <v>1</v>
      </c>
      <c r="W2916" s="36">
        <v>1</v>
      </c>
      <c r="X2916" s="37" t="s">
        <v>65</v>
      </c>
    </row>
    <row r="2917" spans="1:24" ht="24" customHeight="1" x14ac:dyDescent="0.2">
      <c r="A2917" s="50" t="s">
        <v>5337</v>
      </c>
      <c r="B2917" s="60" t="s">
        <v>5588</v>
      </c>
      <c r="C2917" s="76" t="s">
        <v>5588</v>
      </c>
      <c r="D2917" s="61" t="s">
        <v>5589</v>
      </c>
      <c r="E2917" s="53">
        <v>1947.81</v>
      </c>
      <c r="F2917" s="26">
        <v>0.21</v>
      </c>
      <c r="G2917" s="53">
        <v>3417.4270000000001</v>
      </c>
      <c r="H2917" s="67"/>
      <c r="I2917" s="68"/>
      <c r="J2917" s="69"/>
      <c r="K2917" s="69"/>
      <c r="L2917" s="69"/>
      <c r="M2917" s="69"/>
      <c r="N2917" s="69"/>
      <c r="O2917" s="35"/>
      <c r="P2917" s="35" t="s">
        <v>26611</v>
      </c>
      <c r="Q2917" s="36">
        <v>1</v>
      </c>
      <c r="R2917" s="35" t="s">
        <v>27</v>
      </c>
      <c r="S2917" s="35" t="s">
        <v>28503</v>
      </c>
      <c r="T2917" s="35">
        <v>0</v>
      </c>
      <c r="U2917" s="35">
        <v>0</v>
      </c>
      <c r="V2917" s="36">
        <v>1</v>
      </c>
      <c r="W2917" s="36">
        <v>1</v>
      </c>
      <c r="X2917" s="37" t="s">
        <v>65</v>
      </c>
    </row>
    <row r="2918" spans="1:24" ht="24" customHeight="1" x14ac:dyDescent="0.2">
      <c r="A2918" s="50" t="s">
        <v>5337</v>
      </c>
      <c r="B2918" s="60" t="s">
        <v>5590</v>
      </c>
      <c r="C2918" s="76" t="s">
        <v>5590</v>
      </c>
      <c r="D2918" s="61" t="s">
        <v>5591</v>
      </c>
      <c r="E2918" s="53">
        <v>68690.64</v>
      </c>
      <c r="F2918" s="26">
        <v>0.21</v>
      </c>
      <c r="G2918" s="53">
        <v>120517.73</v>
      </c>
      <c r="H2918" s="67"/>
      <c r="I2918" s="68"/>
      <c r="J2918" s="69"/>
      <c r="K2918" s="69"/>
      <c r="L2918" s="69"/>
      <c r="M2918" s="69"/>
      <c r="N2918" s="69"/>
      <c r="O2918" s="35"/>
      <c r="P2918" s="35" t="s">
        <v>26612</v>
      </c>
      <c r="Q2918" s="36">
        <v>1</v>
      </c>
      <c r="R2918" s="35" t="s">
        <v>27</v>
      </c>
      <c r="S2918" s="35" t="s">
        <v>28504</v>
      </c>
      <c r="T2918" s="35">
        <v>0</v>
      </c>
      <c r="U2918" s="35">
        <v>0</v>
      </c>
      <c r="V2918" s="36">
        <v>1</v>
      </c>
      <c r="W2918" s="36">
        <v>1</v>
      </c>
      <c r="X2918" s="37" t="s">
        <v>65</v>
      </c>
    </row>
    <row r="2919" spans="1:24" ht="24" customHeight="1" x14ac:dyDescent="0.2">
      <c r="A2919" s="50" t="s">
        <v>5337</v>
      </c>
      <c r="B2919" s="60" t="s">
        <v>24071</v>
      </c>
      <c r="C2919" s="76" t="s">
        <v>24071</v>
      </c>
      <c r="D2919" s="61" t="s">
        <v>24072</v>
      </c>
      <c r="E2919" s="53">
        <v>55567.360000000001</v>
      </c>
      <c r="F2919" s="26">
        <v>0.21</v>
      </c>
      <c r="G2919" s="53">
        <v>97492.930999999997</v>
      </c>
      <c r="H2919" s="67"/>
      <c r="I2919" s="68"/>
      <c r="J2919" s="69"/>
      <c r="K2919" s="69"/>
      <c r="L2919" s="69"/>
      <c r="M2919" s="69"/>
      <c r="N2919" s="69"/>
      <c r="O2919" s="35"/>
      <c r="P2919" s="35" t="s">
        <v>65</v>
      </c>
      <c r="Q2919" s="36">
        <v>1</v>
      </c>
      <c r="R2919" s="35" t="s">
        <v>27</v>
      </c>
      <c r="S2919" s="35" t="s">
        <v>28503</v>
      </c>
      <c r="T2919" s="35">
        <v>0</v>
      </c>
      <c r="U2919" s="35">
        <v>0</v>
      </c>
      <c r="V2919" s="36" t="e">
        <v>#N/A</v>
      </c>
      <c r="W2919" s="36" t="e">
        <v>#N/A</v>
      </c>
      <c r="X2919" s="37" t="s">
        <v>65</v>
      </c>
    </row>
    <row r="2920" spans="1:24" ht="24" customHeight="1" x14ac:dyDescent="0.2">
      <c r="A2920" s="50" t="s">
        <v>5337</v>
      </c>
      <c r="B2920" s="60" t="s">
        <v>5592</v>
      </c>
      <c r="C2920" s="76" t="s">
        <v>5592</v>
      </c>
      <c r="D2920" s="61" t="s">
        <v>5593</v>
      </c>
      <c r="E2920" s="53">
        <v>55567.360000000001</v>
      </c>
      <c r="F2920" s="26">
        <v>0.21</v>
      </c>
      <c r="G2920" s="53">
        <v>97492.930999999997</v>
      </c>
      <c r="H2920" s="67"/>
      <c r="I2920" s="68"/>
      <c r="J2920" s="69"/>
      <c r="K2920" s="69"/>
      <c r="L2920" s="69"/>
      <c r="M2920" s="69"/>
      <c r="N2920" s="69"/>
      <c r="O2920" s="35"/>
      <c r="P2920" s="35" t="s">
        <v>26613</v>
      </c>
      <c r="Q2920" s="36">
        <v>1</v>
      </c>
      <c r="R2920" s="35" t="s">
        <v>27</v>
      </c>
      <c r="S2920" s="35" t="s">
        <v>28504</v>
      </c>
      <c r="T2920" s="35">
        <v>0</v>
      </c>
      <c r="U2920" s="35">
        <v>0</v>
      </c>
      <c r="V2920" s="36">
        <v>1</v>
      </c>
      <c r="W2920" s="36">
        <v>1</v>
      </c>
      <c r="X2920" s="37" t="s">
        <v>65</v>
      </c>
    </row>
    <row r="2921" spans="1:24" ht="24" customHeight="1" x14ac:dyDescent="0.2">
      <c r="A2921" s="50" t="s">
        <v>5337</v>
      </c>
      <c r="B2921" s="60" t="s">
        <v>5594</v>
      </c>
      <c r="C2921" s="76" t="s">
        <v>5594</v>
      </c>
      <c r="D2921" s="61" t="s">
        <v>5595</v>
      </c>
      <c r="E2921" s="53">
        <v>110400.6</v>
      </c>
      <c r="F2921" s="26">
        <v>0.21</v>
      </c>
      <c r="G2921" s="53">
        <v>193697.853</v>
      </c>
      <c r="H2921" s="67"/>
      <c r="I2921" s="68"/>
      <c r="J2921" s="69"/>
      <c r="K2921" s="69"/>
      <c r="L2921" s="69"/>
      <c r="M2921" s="69"/>
      <c r="N2921" s="69"/>
      <c r="O2921" s="35"/>
      <c r="P2921" s="35" t="s">
        <v>26614</v>
      </c>
      <c r="Q2921" s="36">
        <v>1</v>
      </c>
      <c r="R2921" s="35" t="s">
        <v>27</v>
      </c>
      <c r="S2921" s="35" t="s">
        <v>28504</v>
      </c>
      <c r="T2921" s="35">
        <v>0</v>
      </c>
      <c r="U2921" s="35">
        <v>0</v>
      </c>
      <c r="V2921" s="36">
        <v>1</v>
      </c>
      <c r="W2921" s="36">
        <v>1</v>
      </c>
      <c r="X2921" s="37" t="s">
        <v>65</v>
      </c>
    </row>
    <row r="2922" spans="1:24" ht="24" customHeight="1" x14ac:dyDescent="0.2">
      <c r="A2922" s="50" t="s">
        <v>5337</v>
      </c>
      <c r="B2922" s="60" t="s">
        <v>5596</v>
      </c>
      <c r="C2922" s="76" t="s">
        <v>5596</v>
      </c>
      <c r="D2922" s="61" t="s">
        <v>5597</v>
      </c>
      <c r="E2922" s="53">
        <v>114782.67</v>
      </c>
      <c r="F2922" s="26">
        <v>0.21</v>
      </c>
      <c r="G2922" s="53">
        <v>201386.193</v>
      </c>
      <c r="H2922" s="67"/>
      <c r="I2922" s="68"/>
      <c r="J2922" s="69"/>
      <c r="K2922" s="69"/>
      <c r="L2922" s="69"/>
      <c r="M2922" s="69"/>
      <c r="N2922" s="69"/>
      <c r="O2922" s="35"/>
      <c r="P2922" s="35" t="s">
        <v>26615</v>
      </c>
      <c r="Q2922" s="36">
        <v>1</v>
      </c>
      <c r="R2922" s="35" t="s">
        <v>27</v>
      </c>
      <c r="S2922" s="35" t="s">
        <v>28504</v>
      </c>
      <c r="T2922" s="35">
        <v>0</v>
      </c>
      <c r="U2922" s="35">
        <v>0</v>
      </c>
      <c r="V2922" s="36">
        <v>1</v>
      </c>
      <c r="W2922" s="36">
        <v>1</v>
      </c>
      <c r="X2922" s="37" t="s">
        <v>65</v>
      </c>
    </row>
    <row r="2923" spans="1:24" ht="24" customHeight="1" x14ac:dyDescent="0.2">
      <c r="A2923" s="50" t="s">
        <v>5337</v>
      </c>
      <c r="B2923" s="60" t="s">
        <v>5598</v>
      </c>
      <c r="C2923" s="76" t="s">
        <v>5598</v>
      </c>
      <c r="D2923" s="61" t="s">
        <v>5599</v>
      </c>
      <c r="E2923" s="53">
        <v>73898.64</v>
      </c>
      <c r="F2923" s="26">
        <v>0.21</v>
      </c>
      <c r="G2923" s="53">
        <v>129655.166</v>
      </c>
      <c r="H2923" s="67"/>
      <c r="I2923" s="68"/>
      <c r="J2923" s="69"/>
      <c r="K2923" s="69"/>
      <c r="L2923" s="69"/>
      <c r="M2923" s="69"/>
      <c r="N2923" s="69"/>
      <c r="O2923" s="35"/>
      <c r="P2923" s="35" t="s">
        <v>26616</v>
      </c>
      <c r="Q2923" s="36">
        <v>1</v>
      </c>
      <c r="R2923" s="35" t="s">
        <v>27</v>
      </c>
      <c r="S2923" s="35" t="s">
        <v>28504</v>
      </c>
      <c r="T2923" s="35">
        <v>0</v>
      </c>
      <c r="U2923" s="35">
        <v>0</v>
      </c>
      <c r="V2923" s="36">
        <v>1</v>
      </c>
      <c r="W2923" s="36">
        <v>1</v>
      </c>
      <c r="X2923" s="37" t="s">
        <v>65</v>
      </c>
    </row>
    <row r="2924" spans="1:24" ht="24" customHeight="1" x14ac:dyDescent="0.2">
      <c r="A2924" s="50" t="s">
        <v>5337</v>
      </c>
      <c r="B2924" s="60" t="s">
        <v>5600</v>
      </c>
      <c r="C2924" s="76" t="s">
        <v>5600</v>
      </c>
      <c r="D2924" s="61" t="s">
        <v>5601</v>
      </c>
      <c r="E2924" s="53">
        <v>45479.56</v>
      </c>
      <c r="F2924" s="26">
        <v>0.21</v>
      </c>
      <c r="G2924" s="53">
        <v>79793.885999999999</v>
      </c>
      <c r="H2924" s="67"/>
      <c r="I2924" s="68"/>
      <c r="J2924" s="69"/>
      <c r="K2924" s="69"/>
      <c r="L2924" s="69"/>
      <c r="M2924" s="69"/>
      <c r="N2924" s="69"/>
      <c r="O2924" s="35"/>
      <c r="P2924" s="35" t="s">
        <v>26617</v>
      </c>
      <c r="Q2924" s="36">
        <v>1</v>
      </c>
      <c r="R2924" s="35" t="s">
        <v>27</v>
      </c>
      <c r="S2924" s="35" t="s">
        <v>28503</v>
      </c>
      <c r="T2924" s="35">
        <v>0</v>
      </c>
      <c r="U2924" s="35">
        <v>0</v>
      </c>
      <c r="V2924" s="36">
        <v>1</v>
      </c>
      <c r="W2924" s="36">
        <v>1</v>
      </c>
      <c r="X2924" s="37" t="s">
        <v>65</v>
      </c>
    </row>
    <row r="2925" spans="1:24" ht="24" customHeight="1" x14ac:dyDescent="0.2">
      <c r="A2925" s="50" t="s">
        <v>5337</v>
      </c>
      <c r="B2925" s="60" t="s">
        <v>5602</v>
      </c>
      <c r="C2925" s="76" t="s">
        <v>5602</v>
      </c>
      <c r="D2925" s="61" t="s">
        <v>5603</v>
      </c>
      <c r="E2925" s="53">
        <v>47923</v>
      </c>
      <c r="F2925" s="26">
        <v>0.21</v>
      </c>
      <c r="G2925" s="53">
        <v>84080.903999999995</v>
      </c>
      <c r="H2925" s="67"/>
      <c r="I2925" s="68"/>
      <c r="J2925" s="69"/>
      <c r="K2925" s="69"/>
      <c r="L2925" s="69"/>
      <c r="M2925" s="69"/>
      <c r="N2925" s="69"/>
      <c r="O2925" s="35"/>
      <c r="P2925" s="35" t="s">
        <v>26618</v>
      </c>
      <c r="Q2925" s="36">
        <v>1</v>
      </c>
      <c r="R2925" s="35" t="s">
        <v>27</v>
      </c>
      <c r="S2925" s="35" t="s">
        <v>28503</v>
      </c>
      <c r="T2925" s="35">
        <v>0</v>
      </c>
      <c r="U2925" s="35">
        <v>0</v>
      </c>
      <c r="V2925" s="36">
        <v>1</v>
      </c>
      <c r="W2925" s="36">
        <v>1</v>
      </c>
      <c r="X2925" s="37" t="s">
        <v>65</v>
      </c>
    </row>
    <row r="2926" spans="1:24" ht="24" customHeight="1" x14ac:dyDescent="0.2">
      <c r="A2926" s="50" t="s">
        <v>5337</v>
      </c>
      <c r="B2926" s="60" t="s">
        <v>5604</v>
      </c>
      <c r="C2926" s="76" t="s">
        <v>5604</v>
      </c>
      <c r="D2926" s="61" t="s">
        <v>5605</v>
      </c>
      <c r="E2926" s="53">
        <v>50850.78</v>
      </c>
      <c r="F2926" s="26">
        <v>0.21</v>
      </c>
      <c r="G2926" s="53">
        <v>89217.691999999995</v>
      </c>
      <c r="H2926" s="67"/>
      <c r="I2926" s="68"/>
      <c r="J2926" s="69"/>
      <c r="K2926" s="69"/>
      <c r="L2926" s="69"/>
      <c r="M2926" s="69"/>
      <c r="N2926" s="69"/>
      <c r="O2926" s="35"/>
      <c r="P2926" s="35" t="s">
        <v>26619</v>
      </c>
      <c r="Q2926" s="36">
        <v>1</v>
      </c>
      <c r="R2926" s="35" t="s">
        <v>27</v>
      </c>
      <c r="S2926" s="35" t="s">
        <v>28503</v>
      </c>
      <c r="T2926" s="35">
        <v>0</v>
      </c>
      <c r="U2926" s="35">
        <v>0</v>
      </c>
      <c r="V2926" s="36">
        <v>1</v>
      </c>
      <c r="W2926" s="36">
        <v>1</v>
      </c>
      <c r="X2926" s="37" t="s">
        <v>65</v>
      </c>
    </row>
    <row r="2927" spans="1:24" ht="24" customHeight="1" x14ac:dyDescent="0.2">
      <c r="A2927" s="50" t="s">
        <v>5337</v>
      </c>
      <c r="B2927" s="60" t="s">
        <v>5606</v>
      </c>
      <c r="C2927" s="76" t="s">
        <v>5606</v>
      </c>
      <c r="D2927" s="61" t="s">
        <v>5607</v>
      </c>
      <c r="E2927" s="53">
        <v>20097.88</v>
      </c>
      <c r="F2927" s="26">
        <v>0.21</v>
      </c>
      <c r="G2927" s="53">
        <v>35261.735000000001</v>
      </c>
      <c r="H2927" s="67"/>
      <c r="I2927" s="68"/>
      <c r="J2927" s="69"/>
      <c r="K2927" s="69"/>
      <c r="L2927" s="69"/>
      <c r="M2927" s="69"/>
      <c r="N2927" s="69"/>
      <c r="O2927" s="35"/>
      <c r="P2927" s="35" t="s">
        <v>26620</v>
      </c>
      <c r="Q2927" s="36">
        <v>1</v>
      </c>
      <c r="R2927" s="35" t="s">
        <v>27</v>
      </c>
      <c r="S2927" s="35" t="s">
        <v>28503</v>
      </c>
      <c r="T2927" s="35">
        <v>0</v>
      </c>
      <c r="U2927" s="35">
        <v>0</v>
      </c>
      <c r="V2927" s="36">
        <v>1</v>
      </c>
      <c r="W2927" s="36">
        <v>1</v>
      </c>
      <c r="X2927" s="37" t="s">
        <v>65</v>
      </c>
    </row>
    <row r="2928" spans="1:24" ht="24" customHeight="1" x14ac:dyDescent="0.2">
      <c r="A2928" s="50" t="s">
        <v>5337</v>
      </c>
      <c r="B2928" s="60" t="s">
        <v>5608</v>
      </c>
      <c r="C2928" s="76" t="s">
        <v>5608</v>
      </c>
      <c r="D2928" s="61" t="s">
        <v>5609</v>
      </c>
      <c r="E2928" s="53">
        <v>18308.3</v>
      </c>
      <c r="F2928" s="26">
        <v>0.21</v>
      </c>
      <c r="G2928" s="53">
        <v>32121.918000000001</v>
      </c>
      <c r="H2928" s="67"/>
      <c r="I2928" s="68"/>
      <c r="J2928" s="69"/>
      <c r="K2928" s="69"/>
      <c r="L2928" s="69"/>
      <c r="M2928" s="69"/>
      <c r="N2928" s="69"/>
      <c r="O2928" s="35"/>
      <c r="P2928" s="35" t="s">
        <v>26621</v>
      </c>
      <c r="Q2928" s="36">
        <v>1</v>
      </c>
      <c r="R2928" s="35" t="s">
        <v>27</v>
      </c>
      <c r="S2928" s="35" t="s">
        <v>28503</v>
      </c>
      <c r="T2928" s="35">
        <v>0</v>
      </c>
      <c r="U2928" s="35">
        <v>0</v>
      </c>
      <c r="V2928" s="36">
        <v>1</v>
      </c>
      <c r="W2928" s="36">
        <v>1</v>
      </c>
      <c r="X2928" s="37" t="s">
        <v>65</v>
      </c>
    </row>
    <row r="2929" spans="1:24" ht="24" customHeight="1" x14ac:dyDescent="0.2">
      <c r="A2929" s="50" t="s">
        <v>5337</v>
      </c>
      <c r="B2929" s="60" t="s">
        <v>5610</v>
      </c>
      <c r="C2929" s="76" t="s">
        <v>5610</v>
      </c>
      <c r="D2929" s="61" t="s">
        <v>5611</v>
      </c>
      <c r="E2929" s="53">
        <v>19134.29</v>
      </c>
      <c r="F2929" s="26">
        <v>0.21</v>
      </c>
      <c r="G2929" s="53">
        <v>33571.110999999997</v>
      </c>
      <c r="H2929" s="67"/>
      <c r="I2929" s="68"/>
      <c r="J2929" s="69"/>
      <c r="K2929" s="69"/>
      <c r="L2929" s="69"/>
      <c r="M2929" s="69"/>
      <c r="N2929" s="69"/>
      <c r="O2929" s="35"/>
      <c r="P2929" s="35" t="s">
        <v>65</v>
      </c>
      <c r="Q2929" s="36">
        <v>1</v>
      </c>
      <c r="R2929" s="35" t="s">
        <v>27</v>
      </c>
      <c r="S2929" s="35" t="s">
        <v>28503</v>
      </c>
      <c r="T2929" s="35">
        <v>0</v>
      </c>
      <c r="U2929" s="35">
        <v>0</v>
      </c>
      <c r="V2929" s="36">
        <v>1</v>
      </c>
      <c r="W2929" s="36">
        <v>1</v>
      </c>
      <c r="X2929" s="37" t="s">
        <v>65</v>
      </c>
    </row>
    <row r="2930" spans="1:24" ht="24" customHeight="1" x14ac:dyDescent="0.2">
      <c r="A2930" s="50" t="s">
        <v>5337</v>
      </c>
      <c r="B2930" s="60" t="s">
        <v>5612</v>
      </c>
      <c r="C2930" s="76" t="s">
        <v>5612</v>
      </c>
      <c r="D2930" s="61" t="s">
        <v>5613</v>
      </c>
      <c r="E2930" s="53">
        <v>20694.37</v>
      </c>
      <c r="F2930" s="26">
        <v>0.21</v>
      </c>
      <c r="G2930" s="53">
        <v>36308.275999999998</v>
      </c>
      <c r="H2930" s="67"/>
      <c r="I2930" s="68"/>
      <c r="J2930" s="69"/>
      <c r="K2930" s="69"/>
      <c r="L2930" s="69"/>
      <c r="M2930" s="69"/>
      <c r="N2930" s="69"/>
      <c r="O2930" s="35"/>
      <c r="P2930" s="35" t="s">
        <v>26622</v>
      </c>
      <c r="Q2930" s="36">
        <v>1</v>
      </c>
      <c r="R2930" s="35" t="s">
        <v>27</v>
      </c>
      <c r="S2930" s="35" t="s">
        <v>28503</v>
      </c>
      <c r="T2930" s="35">
        <v>0</v>
      </c>
      <c r="U2930" s="35">
        <v>0</v>
      </c>
      <c r="V2930" s="36">
        <v>1</v>
      </c>
      <c r="W2930" s="36">
        <v>1</v>
      </c>
      <c r="X2930" s="37" t="s">
        <v>65</v>
      </c>
    </row>
    <row r="2931" spans="1:24" ht="24" customHeight="1" x14ac:dyDescent="0.2">
      <c r="A2931" s="50" t="s">
        <v>5337</v>
      </c>
      <c r="B2931" s="60" t="s">
        <v>5614</v>
      </c>
      <c r="C2931" s="76" t="s">
        <v>5614</v>
      </c>
      <c r="D2931" s="61" t="s">
        <v>5615</v>
      </c>
      <c r="E2931" s="53">
        <v>21382.68</v>
      </c>
      <c r="F2931" s="26">
        <v>0.21</v>
      </c>
      <c r="G2931" s="53">
        <v>37515.917000000001</v>
      </c>
      <c r="H2931" s="67"/>
      <c r="I2931" s="68"/>
      <c r="J2931" s="69"/>
      <c r="K2931" s="69"/>
      <c r="L2931" s="69"/>
      <c r="M2931" s="69"/>
      <c r="N2931" s="69"/>
      <c r="O2931" s="35"/>
      <c r="P2931" s="35" t="s">
        <v>26623</v>
      </c>
      <c r="Q2931" s="36">
        <v>1</v>
      </c>
      <c r="R2931" s="35" t="s">
        <v>27</v>
      </c>
      <c r="S2931" s="35" t="s">
        <v>28503</v>
      </c>
      <c r="T2931" s="35">
        <v>0</v>
      </c>
      <c r="U2931" s="35">
        <v>0</v>
      </c>
      <c r="V2931" s="36">
        <v>1</v>
      </c>
      <c r="W2931" s="36">
        <v>1</v>
      </c>
      <c r="X2931" s="37" t="s">
        <v>65</v>
      </c>
    </row>
    <row r="2932" spans="1:24" ht="24" customHeight="1" x14ac:dyDescent="0.2">
      <c r="A2932" s="50" t="s">
        <v>5337</v>
      </c>
      <c r="B2932" s="60" t="s">
        <v>5616</v>
      </c>
      <c r="C2932" s="76" t="s">
        <v>5616</v>
      </c>
      <c r="D2932" s="61" t="s">
        <v>5617</v>
      </c>
      <c r="E2932" s="53">
        <v>22300.37</v>
      </c>
      <c r="F2932" s="26">
        <v>0.21</v>
      </c>
      <c r="G2932" s="53">
        <v>39126.002999999997</v>
      </c>
      <c r="H2932" s="67"/>
      <c r="I2932" s="68"/>
      <c r="J2932" s="69"/>
      <c r="K2932" s="69"/>
      <c r="L2932" s="69"/>
      <c r="M2932" s="69"/>
      <c r="N2932" s="69"/>
      <c r="O2932" s="35"/>
      <c r="P2932" s="35" t="s">
        <v>26624</v>
      </c>
      <c r="Q2932" s="36">
        <v>1</v>
      </c>
      <c r="R2932" s="35" t="s">
        <v>27</v>
      </c>
      <c r="S2932" s="35" t="s">
        <v>28503</v>
      </c>
      <c r="T2932" s="35">
        <v>0</v>
      </c>
      <c r="U2932" s="35">
        <v>0</v>
      </c>
      <c r="V2932" s="36">
        <v>1</v>
      </c>
      <c r="W2932" s="36">
        <v>1</v>
      </c>
      <c r="X2932" s="37" t="s">
        <v>65</v>
      </c>
    </row>
    <row r="2933" spans="1:24" ht="24" customHeight="1" x14ac:dyDescent="0.2">
      <c r="A2933" s="50" t="s">
        <v>5337</v>
      </c>
      <c r="B2933" s="60" t="s">
        <v>5618</v>
      </c>
      <c r="C2933" s="76" t="s">
        <v>5618</v>
      </c>
      <c r="D2933" s="61" t="s">
        <v>5619</v>
      </c>
      <c r="E2933" s="53">
        <v>25122.34</v>
      </c>
      <c r="F2933" s="26">
        <v>0.21</v>
      </c>
      <c r="G2933" s="53">
        <v>44077.142</v>
      </c>
      <c r="H2933" s="67"/>
      <c r="I2933" s="68"/>
      <c r="J2933" s="69"/>
      <c r="K2933" s="69"/>
      <c r="L2933" s="69"/>
      <c r="M2933" s="69"/>
      <c r="N2933" s="69"/>
      <c r="O2933" s="35"/>
      <c r="P2933" s="35" t="s">
        <v>26625</v>
      </c>
      <c r="Q2933" s="36">
        <v>1</v>
      </c>
      <c r="R2933" s="35" t="s">
        <v>27</v>
      </c>
      <c r="S2933" s="35" t="s">
        <v>28503</v>
      </c>
      <c r="T2933" s="35">
        <v>0</v>
      </c>
      <c r="U2933" s="35">
        <v>0</v>
      </c>
      <c r="V2933" s="36">
        <v>1</v>
      </c>
      <c r="W2933" s="36">
        <v>1</v>
      </c>
      <c r="X2933" s="37" t="s">
        <v>65</v>
      </c>
    </row>
    <row r="2934" spans="1:24" ht="24" customHeight="1" x14ac:dyDescent="0.2">
      <c r="A2934" s="50" t="s">
        <v>5337</v>
      </c>
      <c r="B2934" s="60" t="s">
        <v>5620</v>
      </c>
      <c r="C2934" s="76" t="s">
        <v>5620</v>
      </c>
      <c r="D2934" s="61" t="s">
        <v>5621</v>
      </c>
      <c r="E2934" s="53">
        <v>30651.57</v>
      </c>
      <c r="F2934" s="26">
        <v>0.21</v>
      </c>
      <c r="G2934" s="53">
        <v>53778.184000000001</v>
      </c>
      <c r="H2934" s="67"/>
      <c r="I2934" s="68"/>
      <c r="J2934" s="69"/>
      <c r="K2934" s="69"/>
      <c r="L2934" s="69"/>
      <c r="M2934" s="69"/>
      <c r="N2934" s="69"/>
      <c r="O2934" s="35"/>
      <c r="P2934" s="35" t="s">
        <v>26626</v>
      </c>
      <c r="Q2934" s="36">
        <v>1</v>
      </c>
      <c r="R2934" s="35" t="s">
        <v>27</v>
      </c>
      <c r="S2934" s="35" t="s">
        <v>28503</v>
      </c>
      <c r="T2934" s="35">
        <v>0</v>
      </c>
      <c r="U2934" s="35">
        <v>0</v>
      </c>
      <c r="V2934" s="36">
        <v>1</v>
      </c>
      <c r="W2934" s="36">
        <v>1</v>
      </c>
      <c r="X2934" s="37" t="s">
        <v>65</v>
      </c>
    </row>
    <row r="2935" spans="1:24" ht="24" customHeight="1" x14ac:dyDescent="0.2">
      <c r="A2935" s="50" t="s">
        <v>5337</v>
      </c>
      <c r="B2935" s="60" t="s">
        <v>5622</v>
      </c>
      <c r="C2935" s="76" t="s">
        <v>5622</v>
      </c>
      <c r="D2935" s="61" t="s">
        <v>5623</v>
      </c>
      <c r="E2935" s="53">
        <v>17092.36</v>
      </c>
      <c r="F2935" s="26">
        <v>0.21</v>
      </c>
      <c r="G2935" s="53">
        <v>29988.543000000001</v>
      </c>
      <c r="H2935" s="67"/>
      <c r="I2935" s="68"/>
      <c r="J2935" s="69"/>
      <c r="K2935" s="69"/>
      <c r="L2935" s="69"/>
      <c r="M2935" s="69"/>
      <c r="N2935" s="69"/>
      <c r="O2935" s="35"/>
      <c r="P2935" s="35" t="s">
        <v>26627</v>
      </c>
      <c r="Q2935" s="36">
        <v>1</v>
      </c>
      <c r="R2935" s="35" t="s">
        <v>27</v>
      </c>
      <c r="S2935" s="35" t="s">
        <v>28504</v>
      </c>
      <c r="T2935" s="35">
        <v>0</v>
      </c>
      <c r="U2935" s="35">
        <v>0</v>
      </c>
      <c r="V2935" s="36">
        <v>1</v>
      </c>
      <c r="W2935" s="36">
        <v>1</v>
      </c>
      <c r="X2935" s="37" t="s">
        <v>65</v>
      </c>
    </row>
    <row r="2936" spans="1:24" ht="24" customHeight="1" x14ac:dyDescent="0.2">
      <c r="A2936" s="50" t="s">
        <v>5337</v>
      </c>
      <c r="B2936" s="60" t="s">
        <v>5624</v>
      </c>
      <c r="C2936" s="76" t="s">
        <v>5624</v>
      </c>
      <c r="D2936" s="61" t="s">
        <v>5625</v>
      </c>
      <c r="E2936" s="53">
        <v>17367.669999999998</v>
      </c>
      <c r="F2936" s="26">
        <v>0.21</v>
      </c>
      <c r="G2936" s="53">
        <v>30471.575000000001</v>
      </c>
      <c r="H2936" s="67"/>
      <c r="I2936" s="68"/>
      <c r="J2936" s="69"/>
      <c r="K2936" s="69"/>
      <c r="L2936" s="69"/>
      <c r="M2936" s="69"/>
      <c r="N2936" s="69"/>
      <c r="O2936" s="35"/>
      <c r="P2936" s="35" t="s">
        <v>26628</v>
      </c>
      <c r="Q2936" s="36">
        <v>1</v>
      </c>
      <c r="R2936" s="35" t="s">
        <v>27</v>
      </c>
      <c r="S2936" s="35" t="s">
        <v>28504</v>
      </c>
      <c r="T2936" s="35">
        <v>0</v>
      </c>
      <c r="U2936" s="35">
        <v>0</v>
      </c>
      <c r="V2936" s="36">
        <v>1</v>
      </c>
      <c r="W2936" s="36">
        <v>1</v>
      </c>
      <c r="X2936" s="37" t="s">
        <v>65</v>
      </c>
    </row>
    <row r="2937" spans="1:24" ht="24" customHeight="1" x14ac:dyDescent="0.2">
      <c r="A2937" s="50" t="s">
        <v>5337</v>
      </c>
      <c r="B2937" s="60" t="s">
        <v>5626</v>
      </c>
      <c r="C2937" s="76" t="s">
        <v>5626</v>
      </c>
      <c r="D2937" s="61" t="s">
        <v>5627</v>
      </c>
      <c r="E2937" s="53">
        <v>18124.82</v>
      </c>
      <c r="F2937" s="26">
        <v>0.21</v>
      </c>
      <c r="G2937" s="53">
        <v>31799.998</v>
      </c>
      <c r="H2937" s="67"/>
      <c r="I2937" s="68"/>
      <c r="J2937" s="69"/>
      <c r="K2937" s="69"/>
      <c r="L2937" s="69"/>
      <c r="M2937" s="69"/>
      <c r="N2937" s="69"/>
      <c r="O2937" s="35"/>
      <c r="P2937" s="35" t="s">
        <v>26629</v>
      </c>
      <c r="Q2937" s="36">
        <v>1</v>
      </c>
      <c r="R2937" s="35" t="s">
        <v>27</v>
      </c>
      <c r="S2937" s="35" t="s">
        <v>28503</v>
      </c>
      <c r="T2937" s="35">
        <v>0</v>
      </c>
      <c r="U2937" s="35">
        <v>0</v>
      </c>
      <c r="V2937" s="36">
        <v>1</v>
      </c>
      <c r="W2937" s="36">
        <v>1</v>
      </c>
      <c r="X2937" s="37" t="s">
        <v>65</v>
      </c>
    </row>
    <row r="2938" spans="1:24" ht="24" customHeight="1" x14ac:dyDescent="0.2">
      <c r="A2938" s="50" t="s">
        <v>5337</v>
      </c>
      <c r="B2938" s="60" t="s">
        <v>24073</v>
      </c>
      <c r="C2938" s="76" t="s">
        <v>24073</v>
      </c>
      <c r="D2938" s="61" t="s">
        <v>24074</v>
      </c>
      <c r="E2938" s="53">
        <v>18124.82</v>
      </c>
      <c r="F2938" s="26">
        <v>0.21</v>
      </c>
      <c r="G2938" s="53">
        <v>31799.998</v>
      </c>
      <c r="H2938" s="67"/>
      <c r="I2938" s="68"/>
      <c r="J2938" s="69"/>
      <c r="K2938" s="69"/>
      <c r="L2938" s="69"/>
      <c r="M2938" s="69"/>
      <c r="N2938" s="69"/>
      <c r="O2938" s="35"/>
      <c r="P2938" s="35" t="s">
        <v>26630</v>
      </c>
      <c r="Q2938" s="36">
        <v>1</v>
      </c>
      <c r="R2938" s="35" t="s">
        <v>27</v>
      </c>
      <c r="S2938" s="35" t="s">
        <v>28503</v>
      </c>
      <c r="T2938" s="35">
        <v>0</v>
      </c>
      <c r="U2938" s="35">
        <v>0</v>
      </c>
      <c r="V2938" s="36" t="e">
        <v>#N/A</v>
      </c>
      <c r="W2938" s="36" t="e">
        <v>#N/A</v>
      </c>
      <c r="X2938" s="37" t="s">
        <v>65</v>
      </c>
    </row>
    <row r="2939" spans="1:24" ht="24" customHeight="1" x14ac:dyDescent="0.2">
      <c r="A2939" s="50" t="s">
        <v>5337</v>
      </c>
      <c r="B2939" s="60" t="s">
        <v>5628</v>
      </c>
      <c r="C2939" s="76" t="s">
        <v>5628</v>
      </c>
      <c r="D2939" s="61" t="s">
        <v>5629</v>
      </c>
      <c r="E2939" s="53">
        <v>20510.830000000002</v>
      </c>
      <c r="F2939" s="26">
        <v>0.21</v>
      </c>
      <c r="G2939" s="53">
        <v>35986.247000000003</v>
      </c>
      <c r="H2939" s="67"/>
      <c r="I2939" s="68"/>
      <c r="J2939" s="69"/>
      <c r="K2939" s="69"/>
      <c r="L2939" s="69"/>
      <c r="M2939" s="69"/>
      <c r="N2939" s="69"/>
      <c r="O2939" s="35"/>
      <c r="P2939" s="35" t="s">
        <v>26631</v>
      </c>
      <c r="Q2939" s="36">
        <v>1</v>
      </c>
      <c r="R2939" s="35" t="s">
        <v>27</v>
      </c>
      <c r="S2939" s="35" t="s">
        <v>28504</v>
      </c>
      <c r="T2939" s="35">
        <v>0</v>
      </c>
      <c r="U2939" s="35">
        <v>0</v>
      </c>
      <c r="V2939" s="36">
        <v>1</v>
      </c>
      <c r="W2939" s="36">
        <v>1</v>
      </c>
      <c r="X2939" s="37" t="s">
        <v>65</v>
      </c>
    </row>
    <row r="2940" spans="1:24" ht="24" customHeight="1" x14ac:dyDescent="0.2">
      <c r="A2940" s="50" t="s">
        <v>5337</v>
      </c>
      <c r="B2940" s="60" t="s">
        <v>24075</v>
      </c>
      <c r="C2940" s="76" t="s">
        <v>24075</v>
      </c>
      <c r="D2940" s="61" t="s">
        <v>24076</v>
      </c>
      <c r="E2940" s="53">
        <v>21015.57</v>
      </c>
      <c r="F2940" s="26">
        <v>0.21</v>
      </c>
      <c r="G2940" s="53">
        <v>36871.822</v>
      </c>
      <c r="H2940" s="67"/>
      <c r="I2940" s="68"/>
      <c r="J2940" s="69"/>
      <c r="K2940" s="69"/>
      <c r="L2940" s="69"/>
      <c r="M2940" s="69"/>
      <c r="N2940" s="69"/>
      <c r="O2940" s="35"/>
      <c r="P2940" s="35" t="s">
        <v>65</v>
      </c>
      <c r="Q2940" s="36">
        <v>1</v>
      </c>
      <c r="R2940" s="35" t="s">
        <v>27</v>
      </c>
      <c r="S2940" s="35" t="s">
        <v>28503</v>
      </c>
      <c r="T2940" s="35">
        <v>0</v>
      </c>
      <c r="U2940" s="35">
        <v>0</v>
      </c>
      <c r="V2940" s="36" t="e">
        <v>#N/A</v>
      </c>
      <c r="W2940" s="36" t="e">
        <v>#N/A</v>
      </c>
      <c r="X2940" s="37" t="s">
        <v>65</v>
      </c>
    </row>
    <row r="2941" spans="1:24" ht="24" customHeight="1" x14ac:dyDescent="0.2">
      <c r="A2941" s="50" t="s">
        <v>5337</v>
      </c>
      <c r="B2941" s="60" t="s">
        <v>5630</v>
      </c>
      <c r="C2941" s="76" t="s">
        <v>5630</v>
      </c>
      <c r="D2941" s="61" t="s">
        <v>5631</v>
      </c>
      <c r="E2941" s="53">
        <v>21015.57</v>
      </c>
      <c r="F2941" s="26">
        <v>0.21</v>
      </c>
      <c r="G2941" s="53">
        <v>36871.822</v>
      </c>
      <c r="H2941" s="67"/>
      <c r="I2941" s="68"/>
      <c r="J2941" s="69"/>
      <c r="K2941" s="69"/>
      <c r="L2941" s="69"/>
      <c r="M2941" s="69"/>
      <c r="N2941" s="69"/>
      <c r="O2941" s="35"/>
      <c r="P2941" s="35" t="s">
        <v>26632</v>
      </c>
      <c r="Q2941" s="36">
        <v>1</v>
      </c>
      <c r="R2941" s="35" t="s">
        <v>27</v>
      </c>
      <c r="S2941" s="35" t="s">
        <v>28504</v>
      </c>
      <c r="T2941" s="35">
        <v>0</v>
      </c>
      <c r="U2941" s="35">
        <v>0</v>
      </c>
      <c r="V2941" s="36">
        <v>1</v>
      </c>
      <c r="W2941" s="36">
        <v>1</v>
      </c>
      <c r="X2941" s="37" t="s">
        <v>65</v>
      </c>
    </row>
    <row r="2942" spans="1:24" ht="24" customHeight="1" x14ac:dyDescent="0.2">
      <c r="A2942" s="50" t="s">
        <v>5337</v>
      </c>
      <c r="B2942" s="60" t="s">
        <v>5632</v>
      </c>
      <c r="C2942" s="76" t="s">
        <v>5632</v>
      </c>
      <c r="D2942" s="61" t="s">
        <v>5633</v>
      </c>
      <c r="E2942" s="53">
        <v>21979.16</v>
      </c>
      <c r="F2942" s="26">
        <v>0.21</v>
      </c>
      <c r="G2942" s="53">
        <v>38562.434000000001</v>
      </c>
      <c r="H2942" s="67"/>
      <c r="I2942" s="68"/>
      <c r="J2942" s="69"/>
      <c r="K2942" s="69"/>
      <c r="L2942" s="69"/>
      <c r="M2942" s="69"/>
      <c r="N2942" s="69"/>
      <c r="O2942" s="35"/>
      <c r="P2942" s="35" t="s">
        <v>26633</v>
      </c>
      <c r="Q2942" s="36">
        <v>1</v>
      </c>
      <c r="R2942" s="35" t="s">
        <v>27</v>
      </c>
      <c r="S2942" s="35" t="s">
        <v>28504</v>
      </c>
      <c r="T2942" s="35">
        <v>0</v>
      </c>
      <c r="U2942" s="35">
        <v>0</v>
      </c>
      <c r="V2942" s="36">
        <v>1</v>
      </c>
      <c r="W2942" s="36">
        <v>1</v>
      </c>
      <c r="X2942" s="37" t="s">
        <v>65</v>
      </c>
    </row>
    <row r="2943" spans="1:24" ht="24" customHeight="1" x14ac:dyDescent="0.2">
      <c r="A2943" s="50" t="s">
        <v>5337</v>
      </c>
      <c r="B2943" s="60" t="s">
        <v>5634</v>
      </c>
      <c r="C2943" s="76" t="s">
        <v>5634</v>
      </c>
      <c r="D2943" s="61" t="s">
        <v>5635</v>
      </c>
      <c r="E2943" s="53">
        <v>24296.35</v>
      </c>
      <c r="F2943" s="26">
        <v>0.21</v>
      </c>
      <c r="G2943" s="53">
        <v>42627.949000000001</v>
      </c>
      <c r="H2943" s="67"/>
      <c r="I2943" s="68"/>
      <c r="J2943" s="69"/>
      <c r="K2943" s="69"/>
      <c r="L2943" s="69"/>
      <c r="M2943" s="69"/>
      <c r="N2943" s="69"/>
      <c r="O2943" s="35"/>
      <c r="P2943" s="35" t="s">
        <v>26634</v>
      </c>
      <c r="Q2943" s="36">
        <v>1</v>
      </c>
      <c r="R2943" s="35" t="s">
        <v>27</v>
      </c>
      <c r="S2943" s="35" t="s">
        <v>28504</v>
      </c>
      <c r="T2943" s="35">
        <v>0</v>
      </c>
      <c r="U2943" s="35">
        <v>0</v>
      </c>
      <c r="V2943" s="36">
        <v>1</v>
      </c>
      <c r="W2943" s="36">
        <v>1</v>
      </c>
      <c r="X2943" s="37" t="s">
        <v>65</v>
      </c>
    </row>
    <row r="2944" spans="1:24" ht="24" customHeight="1" x14ac:dyDescent="0.2">
      <c r="A2944" s="50" t="s">
        <v>5337</v>
      </c>
      <c r="B2944" s="60" t="s">
        <v>5636</v>
      </c>
      <c r="C2944" s="76" t="s">
        <v>5636</v>
      </c>
      <c r="D2944" s="61" t="s">
        <v>5637</v>
      </c>
      <c r="E2944" s="53">
        <v>30284.44</v>
      </c>
      <c r="F2944" s="26">
        <v>0.21</v>
      </c>
      <c r="G2944" s="53">
        <v>53134.052000000003</v>
      </c>
      <c r="H2944" s="67"/>
      <c r="I2944" s="68"/>
      <c r="J2944" s="69"/>
      <c r="K2944" s="69"/>
      <c r="L2944" s="69"/>
      <c r="M2944" s="69"/>
      <c r="N2944" s="69"/>
      <c r="O2944" s="35"/>
      <c r="P2944" s="35" t="s">
        <v>26635</v>
      </c>
      <c r="Q2944" s="36">
        <v>1</v>
      </c>
      <c r="R2944" s="35" t="s">
        <v>27</v>
      </c>
      <c r="S2944" s="35" t="s">
        <v>28503</v>
      </c>
      <c r="T2944" s="35">
        <v>0</v>
      </c>
      <c r="U2944" s="35">
        <v>0</v>
      </c>
      <c r="V2944" s="36">
        <v>1</v>
      </c>
      <c r="W2944" s="36">
        <v>1</v>
      </c>
      <c r="X2944" s="37" t="s">
        <v>65</v>
      </c>
    </row>
    <row r="2945" spans="1:24" ht="24" customHeight="1" x14ac:dyDescent="0.2">
      <c r="A2945" s="50" t="s">
        <v>5337</v>
      </c>
      <c r="B2945" s="60" t="s">
        <v>5638</v>
      </c>
      <c r="C2945" s="76" t="s">
        <v>5638</v>
      </c>
      <c r="D2945" s="61" t="s">
        <v>5639</v>
      </c>
      <c r="E2945" s="53">
        <v>35836.61</v>
      </c>
      <c r="F2945" s="26">
        <v>0.21</v>
      </c>
      <c r="G2945" s="53">
        <v>62875.326999999997</v>
      </c>
      <c r="H2945" s="67"/>
      <c r="I2945" s="68"/>
      <c r="J2945" s="69"/>
      <c r="K2945" s="69"/>
      <c r="L2945" s="69"/>
      <c r="M2945" s="69"/>
      <c r="N2945" s="69"/>
      <c r="O2945" s="35"/>
      <c r="P2945" s="35" t="s">
        <v>26636</v>
      </c>
      <c r="Q2945" s="36">
        <v>1</v>
      </c>
      <c r="R2945" s="35" t="s">
        <v>27</v>
      </c>
      <c r="S2945" s="35" t="s">
        <v>28504</v>
      </c>
      <c r="T2945" s="35">
        <v>0</v>
      </c>
      <c r="U2945" s="35">
        <v>0</v>
      </c>
      <c r="V2945" s="36">
        <v>1</v>
      </c>
      <c r="W2945" s="36">
        <v>1</v>
      </c>
      <c r="X2945" s="37" t="s">
        <v>65</v>
      </c>
    </row>
    <row r="2946" spans="1:24" ht="24" customHeight="1" x14ac:dyDescent="0.2">
      <c r="A2946" s="50" t="s">
        <v>5337</v>
      </c>
      <c r="B2946" s="60" t="s">
        <v>5640</v>
      </c>
      <c r="C2946" s="76" t="s">
        <v>5640</v>
      </c>
      <c r="D2946" s="61" t="s">
        <v>5641</v>
      </c>
      <c r="E2946" s="53">
        <v>37809.65</v>
      </c>
      <c r="F2946" s="26">
        <v>0.21</v>
      </c>
      <c r="G2946" s="53">
        <v>66337.028000000006</v>
      </c>
      <c r="H2946" s="67"/>
      <c r="I2946" s="68"/>
      <c r="J2946" s="69"/>
      <c r="K2946" s="69"/>
      <c r="L2946" s="69"/>
      <c r="M2946" s="69"/>
      <c r="N2946" s="69"/>
      <c r="O2946" s="35"/>
      <c r="P2946" s="35" t="s">
        <v>26637</v>
      </c>
      <c r="Q2946" s="36">
        <v>1</v>
      </c>
      <c r="R2946" s="35" t="s">
        <v>27</v>
      </c>
      <c r="S2946" s="35" t="s">
        <v>28504</v>
      </c>
      <c r="T2946" s="35">
        <v>0</v>
      </c>
      <c r="U2946" s="35">
        <v>0</v>
      </c>
      <c r="V2946" s="36">
        <v>1</v>
      </c>
      <c r="W2946" s="36">
        <v>1</v>
      </c>
      <c r="X2946" s="37" t="s">
        <v>65</v>
      </c>
    </row>
    <row r="2947" spans="1:24" ht="24" customHeight="1" x14ac:dyDescent="0.2">
      <c r="A2947" s="50" t="s">
        <v>5337</v>
      </c>
      <c r="B2947" s="60" t="s">
        <v>5642</v>
      </c>
      <c r="C2947" s="76" t="s">
        <v>5642</v>
      </c>
      <c r="D2947" s="61" t="s">
        <v>5643</v>
      </c>
      <c r="E2947" s="53">
        <v>40080.99</v>
      </c>
      <c r="F2947" s="26">
        <v>0.21</v>
      </c>
      <c r="G2947" s="53">
        <v>70322.101999999999</v>
      </c>
      <c r="H2947" s="67"/>
      <c r="I2947" s="68"/>
      <c r="J2947" s="69"/>
      <c r="K2947" s="69"/>
      <c r="L2947" s="69"/>
      <c r="M2947" s="69"/>
      <c r="N2947" s="69"/>
      <c r="O2947" s="35"/>
      <c r="P2947" s="35" t="s">
        <v>26638</v>
      </c>
      <c r="Q2947" s="36">
        <v>1</v>
      </c>
      <c r="R2947" s="35" t="s">
        <v>27</v>
      </c>
      <c r="S2947" s="35" t="s">
        <v>28503</v>
      </c>
      <c r="T2947" s="35">
        <v>0</v>
      </c>
      <c r="U2947" s="35">
        <v>0</v>
      </c>
      <c r="V2947" s="36">
        <v>1</v>
      </c>
      <c r="W2947" s="36">
        <v>1</v>
      </c>
      <c r="X2947" s="37" t="s">
        <v>65</v>
      </c>
    </row>
    <row r="2948" spans="1:24" ht="24" customHeight="1" x14ac:dyDescent="0.2">
      <c r="A2948" s="50" t="s">
        <v>5337</v>
      </c>
      <c r="B2948" s="60" t="s">
        <v>5644</v>
      </c>
      <c r="C2948" s="76" t="s">
        <v>5644</v>
      </c>
      <c r="D2948" s="61" t="s">
        <v>5645</v>
      </c>
      <c r="E2948" s="53">
        <v>51896.56</v>
      </c>
      <c r="F2948" s="26">
        <v>0.21</v>
      </c>
      <c r="G2948" s="53">
        <v>91052.512000000002</v>
      </c>
      <c r="H2948" s="67"/>
      <c r="I2948" s="68"/>
      <c r="J2948" s="69"/>
      <c r="K2948" s="69"/>
      <c r="L2948" s="69"/>
      <c r="M2948" s="69"/>
      <c r="N2948" s="69"/>
      <c r="O2948" s="35"/>
      <c r="P2948" s="35" t="s">
        <v>26639</v>
      </c>
      <c r="Q2948" s="36">
        <v>1</v>
      </c>
      <c r="R2948" s="35" t="s">
        <v>27</v>
      </c>
      <c r="S2948" s="35" t="s">
        <v>28504</v>
      </c>
      <c r="T2948" s="35">
        <v>0</v>
      </c>
      <c r="U2948" s="35">
        <v>0</v>
      </c>
      <c r="V2948" s="36">
        <v>1</v>
      </c>
      <c r="W2948" s="36">
        <v>1</v>
      </c>
      <c r="X2948" s="37" t="s">
        <v>65</v>
      </c>
    </row>
    <row r="2949" spans="1:24" ht="24" customHeight="1" x14ac:dyDescent="0.2">
      <c r="A2949" s="50" t="s">
        <v>5337</v>
      </c>
      <c r="B2949" s="60" t="s">
        <v>5646</v>
      </c>
      <c r="C2949" s="76" t="s">
        <v>5646</v>
      </c>
      <c r="D2949" s="61" t="s">
        <v>5647</v>
      </c>
      <c r="E2949" s="53">
        <v>52676.59</v>
      </c>
      <c r="F2949" s="26">
        <v>0.21</v>
      </c>
      <c r="G2949" s="53">
        <v>92421.082999999999</v>
      </c>
      <c r="H2949" s="67"/>
      <c r="I2949" s="68"/>
      <c r="J2949" s="69"/>
      <c r="K2949" s="69"/>
      <c r="L2949" s="69"/>
      <c r="M2949" s="69"/>
      <c r="N2949" s="69"/>
      <c r="O2949" s="35"/>
      <c r="P2949" s="35" t="s">
        <v>26640</v>
      </c>
      <c r="Q2949" s="36">
        <v>1</v>
      </c>
      <c r="R2949" s="35" t="s">
        <v>27</v>
      </c>
      <c r="S2949" s="35" t="s">
        <v>28503</v>
      </c>
      <c r="T2949" s="35">
        <v>0</v>
      </c>
      <c r="U2949" s="35">
        <v>0</v>
      </c>
      <c r="V2949" s="36">
        <v>1</v>
      </c>
      <c r="W2949" s="36">
        <v>1</v>
      </c>
      <c r="X2949" s="37" t="s">
        <v>65</v>
      </c>
    </row>
    <row r="2950" spans="1:24" ht="24" customHeight="1" x14ac:dyDescent="0.2">
      <c r="A2950" s="50" t="s">
        <v>5337</v>
      </c>
      <c r="B2950" s="60" t="s">
        <v>5648</v>
      </c>
      <c r="C2950" s="76" t="s">
        <v>5648</v>
      </c>
      <c r="D2950" s="61" t="s">
        <v>5649</v>
      </c>
      <c r="E2950" s="53">
        <v>55039.72</v>
      </c>
      <c r="F2950" s="26">
        <v>0.21</v>
      </c>
      <c r="G2950" s="53">
        <v>96567.183999999994</v>
      </c>
      <c r="H2950" s="67"/>
      <c r="I2950" s="68"/>
      <c r="J2950" s="69"/>
      <c r="K2950" s="69"/>
      <c r="L2950" s="69"/>
      <c r="M2950" s="69"/>
      <c r="N2950" s="69"/>
      <c r="O2950" s="35"/>
      <c r="P2950" s="35" t="s">
        <v>26641</v>
      </c>
      <c r="Q2950" s="36">
        <v>1</v>
      </c>
      <c r="R2950" s="35" t="s">
        <v>27</v>
      </c>
      <c r="S2950" s="35" t="s">
        <v>28503</v>
      </c>
      <c r="T2950" s="35">
        <v>0</v>
      </c>
      <c r="U2950" s="35">
        <v>0</v>
      </c>
      <c r="V2950" s="36">
        <v>1</v>
      </c>
      <c r="W2950" s="36">
        <v>1</v>
      </c>
      <c r="X2950" s="37" t="s">
        <v>65</v>
      </c>
    </row>
    <row r="2951" spans="1:24" ht="24" customHeight="1" x14ac:dyDescent="0.2">
      <c r="A2951" s="50" t="s">
        <v>5337</v>
      </c>
      <c r="B2951" s="60" t="s">
        <v>5650</v>
      </c>
      <c r="C2951" s="76" t="s">
        <v>5650</v>
      </c>
      <c r="D2951" s="61" t="s">
        <v>5651</v>
      </c>
      <c r="E2951" s="53">
        <v>57288.09</v>
      </c>
      <c r="F2951" s="26">
        <v>0.21</v>
      </c>
      <c r="G2951" s="53">
        <v>100511.95299999999</v>
      </c>
      <c r="H2951" s="67"/>
      <c r="I2951" s="68"/>
      <c r="J2951" s="69"/>
      <c r="K2951" s="69"/>
      <c r="L2951" s="69"/>
      <c r="M2951" s="69"/>
      <c r="N2951" s="69"/>
      <c r="O2951" s="35"/>
      <c r="P2951" s="35" t="s">
        <v>26642</v>
      </c>
      <c r="Q2951" s="36">
        <v>1</v>
      </c>
      <c r="R2951" s="35" t="s">
        <v>27</v>
      </c>
      <c r="S2951" s="35" t="s">
        <v>28503</v>
      </c>
      <c r="T2951" s="35">
        <v>0</v>
      </c>
      <c r="U2951" s="35">
        <v>0</v>
      </c>
      <c r="V2951" s="36">
        <v>1</v>
      </c>
      <c r="W2951" s="36">
        <v>1</v>
      </c>
      <c r="X2951" s="37" t="s">
        <v>65</v>
      </c>
    </row>
    <row r="2952" spans="1:24" ht="24" customHeight="1" x14ac:dyDescent="0.2">
      <c r="A2952" s="50" t="s">
        <v>5337</v>
      </c>
      <c r="B2952" s="60" t="s">
        <v>5652</v>
      </c>
      <c r="C2952" s="76" t="s">
        <v>5652</v>
      </c>
      <c r="D2952" s="61" t="s">
        <v>5653</v>
      </c>
      <c r="E2952" s="53">
        <v>60385.36</v>
      </c>
      <c r="F2952" s="26">
        <v>0.21</v>
      </c>
      <c r="G2952" s="53">
        <v>105946.11199999999</v>
      </c>
      <c r="H2952" s="67"/>
      <c r="I2952" s="68"/>
      <c r="J2952" s="69"/>
      <c r="K2952" s="69"/>
      <c r="L2952" s="69"/>
      <c r="M2952" s="69"/>
      <c r="N2952" s="69"/>
      <c r="O2952" s="35"/>
      <c r="P2952" s="35" t="s">
        <v>26643</v>
      </c>
      <c r="Q2952" s="36">
        <v>1</v>
      </c>
      <c r="R2952" s="35" t="s">
        <v>27</v>
      </c>
      <c r="S2952" s="35" t="s">
        <v>28503</v>
      </c>
      <c r="T2952" s="35">
        <v>0</v>
      </c>
      <c r="U2952" s="35">
        <v>0</v>
      </c>
      <c r="V2952" s="36">
        <v>1</v>
      </c>
      <c r="W2952" s="36">
        <v>1</v>
      </c>
      <c r="X2952" s="37" t="s">
        <v>65</v>
      </c>
    </row>
    <row r="2953" spans="1:24" ht="24" customHeight="1" x14ac:dyDescent="0.2">
      <c r="A2953" s="50" t="s">
        <v>5337</v>
      </c>
      <c r="B2953" s="60" t="s">
        <v>5654</v>
      </c>
      <c r="C2953" s="76" t="s">
        <v>5654</v>
      </c>
      <c r="D2953" s="61" t="s">
        <v>5655</v>
      </c>
      <c r="E2953" s="53">
        <v>22621.56</v>
      </c>
      <c r="F2953" s="26">
        <v>0.21</v>
      </c>
      <c r="G2953" s="53">
        <v>39689.525000000001</v>
      </c>
      <c r="H2953" s="67"/>
      <c r="I2953" s="68"/>
      <c r="J2953" s="69"/>
      <c r="K2953" s="69"/>
      <c r="L2953" s="69"/>
      <c r="M2953" s="69"/>
      <c r="N2953" s="69"/>
      <c r="O2953" s="35"/>
      <c r="P2953" s="35" t="s">
        <v>26644</v>
      </c>
      <c r="Q2953" s="36">
        <v>1</v>
      </c>
      <c r="R2953" s="35" t="s">
        <v>27</v>
      </c>
      <c r="S2953" s="35" t="s">
        <v>28504</v>
      </c>
      <c r="T2953" s="35">
        <v>0</v>
      </c>
      <c r="U2953" s="35">
        <v>0</v>
      </c>
      <c r="V2953" s="36">
        <v>1</v>
      </c>
      <c r="W2953" s="36">
        <v>1</v>
      </c>
      <c r="X2953" s="37" t="s">
        <v>65</v>
      </c>
    </row>
    <row r="2954" spans="1:24" ht="24" customHeight="1" x14ac:dyDescent="0.2">
      <c r="A2954" s="50" t="s">
        <v>5337</v>
      </c>
      <c r="B2954" s="60" t="s">
        <v>5656</v>
      </c>
      <c r="C2954" s="76" t="s">
        <v>5656</v>
      </c>
      <c r="D2954" s="61" t="s">
        <v>5657</v>
      </c>
      <c r="E2954" s="53">
        <v>23103.39</v>
      </c>
      <c r="F2954" s="26">
        <v>0.21</v>
      </c>
      <c r="G2954" s="53">
        <v>40534.902999999998</v>
      </c>
      <c r="H2954" s="67"/>
      <c r="I2954" s="68"/>
      <c r="J2954" s="69"/>
      <c r="K2954" s="69"/>
      <c r="L2954" s="69"/>
      <c r="M2954" s="69"/>
      <c r="N2954" s="69"/>
      <c r="O2954" s="35"/>
      <c r="P2954" s="35" t="s">
        <v>26645</v>
      </c>
      <c r="Q2954" s="36">
        <v>1</v>
      </c>
      <c r="R2954" s="35" t="s">
        <v>27</v>
      </c>
      <c r="S2954" s="35" t="s">
        <v>28503</v>
      </c>
      <c r="T2954" s="35">
        <v>0</v>
      </c>
      <c r="U2954" s="35">
        <v>0</v>
      </c>
      <c r="V2954" s="36">
        <v>1</v>
      </c>
      <c r="W2954" s="36">
        <v>1</v>
      </c>
      <c r="X2954" s="37" t="s">
        <v>65</v>
      </c>
    </row>
    <row r="2955" spans="1:24" ht="24" customHeight="1" x14ac:dyDescent="0.2">
      <c r="A2955" s="50" t="s">
        <v>5337</v>
      </c>
      <c r="B2955" s="60" t="s">
        <v>5658</v>
      </c>
      <c r="C2955" s="76" t="s">
        <v>5658</v>
      </c>
      <c r="D2955" s="61" t="s">
        <v>5659</v>
      </c>
      <c r="E2955" s="53">
        <v>17230.05</v>
      </c>
      <c r="F2955" s="26">
        <v>0.21</v>
      </c>
      <c r="G2955" s="53">
        <v>30230.12</v>
      </c>
      <c r="H2955" s="67"/>
      <c r="I2955" s="68"/>
      <c r="J2955" s="69"/>
      <c r="K2955" s="69"/>
      <c r="L2955" s="69"/>
      <c r="M2955" s="69"/>
      <c r="N2955" s="69"/>
      <c r="O2955" s="35"/>
      <c r="P2955" s="35" t="s">
        <v>26646</v>
      </c>
      <c r="Q2955" s="36">
        <v>1</v>
      </c>
      <c r="R2955" s="35" t="s">
        <v>27</v>
      </c>
      <c r="S2955" s="35" t="s">
        <v>28504</v>
      </c>
      <c r="T2955" s="35">
        <v>0</v>
      </c>
      <c r="U2955" s="35">
        <v>0</v>
      </c>
      <c r="V2955" s="36">
        <v>1</v>
      </c>
      <c r="W2955" s="36">
        <v>1</v>
      </c>
      <c r="X2955" s="37" t="s">
        <v>65</v>
      </c>
    </row>
    <row r="2956" spans="1:24" ht="24" customHeight="1" x14ac:dyDescent="0.2">
      <c r="A2956" s="50" t="s">
        <v>5337</v>
      </c>
      <c r="B2956" s="60" t="s">
        <v>5660</v>
      </c>
      <c r="C2956" s="76" t="s">
        <v>5660</v>
      </c>
      <c r="D2956" s="61" t="s">
        <v>5661</v>
      </c>
      <c r="E2956" s="53">
        <v>18400.09</v>
      </c>
      <c r="F2956" s="26">
        <v>0.21</v>
      </c>
      <c r="G2956" s="53">
        <v>32282.956999999999</v>
      </c>
      <c r="H2956" s="67"/>
      <c r="I2956" s="68"/>
      <c r="J2956" s="69"/>
      <c r="K2956" s="69"/>
      <c r="L2956" s="69"/>
      <c r="M2956" s="69"/>
      <c r="N2956" s="69"/>
      <c r="O2956" s="35"/>
      <c r="P2956" s="35" t="s">
        <v>26647</v>
      </c>
      <c r="Q2956" s="36">
        <v>1</v>
      </c>
      <c r="R2956" s="35" t="s">
        <v>27</v>
      </c>
      <c r="S2956" s="35" t="s">
        <v>28503</v>
      </c>
      <c r="T2956" s="35">
        <v>0</v>
      </c>
      <c r="U2956" s="35">
        <v>0</v>
      </c>
      <c r="V2956" s="36">
        <v>1</v>
      </c>
      <c r="W2956" s="36">
        <v>1</v>
      </c>
      <c r="X2956" s="37" t="s">
        <v>65</v>
      </c>
    </row>
    <row r="2957" spans="1:24" ht="24" customHeight="1" x14ac:dyDescent="0.2">
      <c r="A2957" s="50" t="s">
        <v>5337</v>
      </c>
      <c r="B2957" s="60" t="s">
        <v>5662</v>
      </c>
      <c r="C2957" s="76" t="s">
        <v>5662</v>
      </c>
      <c r="D2957" s="61" t="s">
        <v>5663</v>
      </c>
      <c r="E2957" s="53">
        <v>19226.060000000001</v>
      </c>
      <c r="F2957" s="26">
        <v>0.21</v>
      </c>
      <c r="G2957" s="53">
        <v>33732.125999999997</v>
      </c>
      <c r="H2957" s="67"/>
      <c r="I2957" s="68"/>
      <c r="J2957" s="69"/>
      <c r="K2957" s="69"/>
      <c r="L2957" s="69"/>
      <c r="M2957" s="69"/>
      <c r="N2957" s="69"/>
      <c r="O2957" s="35"/>
      <c r="P2957" s="35" t="s">
        <v>26648</v>
      </c>
      <c r="Q2957" s="36">
        <v>1</v>
      </c>
      <c r="R2957" s="35" t="s">
        <v>27</v>
      </c>
      <c r="S2957" s="35" t="s">
        <v>28503</v>
      </c>
      <c r="T2957" s="35">
        <v>0</v>
      </c>
      <c r="U2957" s="35">
        <v>0</v>
      </c>
      <c r="V2957" s="36">
        <v>1</v>
      </c>
      <c r="W2957" s="36">
        <v>1</v>
      </c>
      <c r="X2957" s="37" t="s">
        <v>65</v>
      </c>
    </row>
    <row r="2958" spans="1:24" ht="24" customHeight="1" x14ac:dyDescent="0.2">
      <c r="A2958" s="50" t="s">
        <v>5337</v>
      </c>
      <c r="B2958" s="60" t="s">
        <v>5664</v>
      </c>
      <c r="C2958" s="76" t="s">
        <v>5664</v>
      </c>
      <c r="D2958" s="61" t="s">
        <v>5665</v>
      </c>
      <c r="E2958" s="53">
        <v>16290.07</v>
      </c>
      <c r="F2958" s="26">
        <v>0.21</v>
      </c>
      <c r="G2958" s="53">
        <v>28580.925999999999</v>
      </c>
      <c r="H2958" s="67"/>
      <c r="I2958" s="68"/>
      <c r="J2958" s="69"/>
      <c r="K2958" s="69"/>
      <c r="L2958" s="69"/>
      <c r="M2958" s="69"/>
      <c r="N2958" s="69"/>
      <c r="O2958" s="35"/>
      <c r="P2958" s="35" t="s">
        <v>26649</v>
      </c>
      <c r="Q2958" s="36">
        <v>1</v>
      </c>
      <c r="R2958" s="35" t="s">
        <v>27</v>
      </c>
      <c r="S2958" s="35" t="s">
        <v>28504</v>
      </c>
      <c r="T2958" s="35">
        <v>0</v>
      </c>
      <c r="U2958" s="35">
        <v>0</v>
      </c>
      <c r="V2958" s="36">
        <v>1</v>
      </c>
      <c r="W2958" s="36">
        <v>1</v>
      </c>
      <c r="X2958" s="37" t="s">
        <v>65</v>
      </c>
    </row>
    <row r="2959" spans="1:24" ht="24" customHeight="1" x14ac:dyDescent="0.2">
      <c r="A2959" s="50" t="s">
        <v>5337</v>
      </c>
      <c r="B2959" s="60" t="s">
        <v>5666</v>
      </c>
      <c r="C2959" s="76" t="s">
        <v>5666</v>
      </c>
      <c r="D2959" s="61" t="s">
        <v>5667</v>
      </c>
      <c r="E2959" s="53">
        <v>20189.580000000002</v>
      </c>
      <c r="F2959" s="26">
        <v>0.21</v>
      </c>
      <c r="G2959" s="53">
        <v>35422.616999999998</v>
      </c>
      <c r="H2959" s="67"/>
      <c r="I2959" s="68"/>
      <c r="J2959" s="69"/>
      <c r="K2959" s="69"/>
      <c r="L2959" s="69"/>
      <c r="M2959" s="69"/>
      <c r="N2959" s="69"/>
      <c r="O2959" s="35"/>
      <c r="P2959" s="35" t="s">
        <v>26650</v>
      </c>
      <c r="Q2959" s="36">
        <v>1</v>
      </c>
      <c r="R2959" s="35" t="s">
        <v>27</v>
      </c>
      <c r="S2959" s="35" t="s">
        <v>28503</v>
      </c>
      <c r="T2959" s="35">
        <v>0</v>
      </c>
      <c r="U2959" s="35">
        <v>0</v>
      </c>
      <c r="V2959" s="36">
        <v>1</v>
      </c>
      <c r="W2959" s="36">
        <v>1</v>
      </c>
      <c r="X2959" s="37" t="s">
        <v>65</v>
      </c>
    </row>
    <row r="2960" spans="1:24" ht="24" customHeight="1" x14ac:dyDescent="0.2">
      <c r="A2960" s="50" t="s">
        <v>5337</v>
      </c>
      <c r="B2960" s="60" t="s">
        <v>5668</v>
      </c>
      <c r="C2960" s="76" t="s">
        <v>5668</v>
      </c>
      <c r="D2960" s="61" t="s">
        <v>5669</v>
      </c>
      <c r="E2960" s="53">
        <v>21107.35</v>
      </c>
      <c r="F2960" s="26">
        <v>0.21</v>
      </c>
      <c r="G2960" s="53">
        <v>37032.849000000002</v>
      </c>
      <c r="H2960" s="67"/>
      <c r="I2960" s="68"/>
      <c r="J2960" s="69"/>
      <c r="K2960" s="69"/>
      <c r="L2960" s="69"/>
      <c r="M2960" s="69"/>
      <c r="N2960" s="69"/>
      <c r="O2960" s="35"/>
      <c r="P2960" s="35" t="s">
        <v>26651</v>
      </c>
      <c r="Q2960" s="36">
        <v>1</v>
      </c>
      <c r="R2960" s="35" t="s">
        <v>27</v>
      </c>
      <c r="S2960" s="35" t="s">
        <v>28504</v>
      </c>
      <c r="T2960" s="35">
        <v>0</v>
      </c>
      <c r="U2960" s="35">
        <v>0</v>
      </c>
      <c r="V2960" s="36">
        <v>1</v>
      </c>
      <c r="W2960" s="36">
        <v>1</v>
      </c>
      <c r="X2960" s="37" t="s">
        <v>65</v>
      </c>
    </row>
    <row r="2961" spans="1:24" ht="24" customHeight="1" x14ac:dyDescent="0.2">
      <c r="A2961" s="50" t="s">
        <v>5337</v>
      </c>
      <c r="B2961" s="60" t="s">
        <v>5670</v>
      </c>
      <c r="C2961" s="76" t="s">
        <v>5670</v>
      </c>
      <c r="D2961" s="61" t="s">
        <v>5671</v>
      </c>
      <c r="E2961" s="53">
        <v>21107.35</v>
      </c>
      <c r="F2961" s="26">
        <v>0.21</v>
      </c>
      <c r="G2961" s="53">
        <v>37032.849000000002</v>
      </c>
      <c r="H2961" s="67"/>
      <c r="I2961" s="68"/>
      <c r="J2961" s="69"/>
      <c r="K2961" s="69"/>
      <c r="L2961" s="69"/>
      <c r="M2961" s="69"/>
      <c r="N2961" s="69"/>
      <c r="O2961" s="35"/>
      <c r="P2961" s="35" t="s">
        <v>26652</v>
      </c>
      <c r="Q2961" s="36">
        <v>1</v>
      </c>
      <c r="R2961" s="35" t="s">
        <v>27</v>
      </c>
      <c r="S2961" s="35" t="s">
        <v>28504</v>
      </c>
      <c r="T2961" s="35">
        <v>0</v>
      </c>
      <c r="U2961" s="35">
        <v>0</v>
      </c>
      <c r="V2961" s="36">
        <v>1</v>
      </c>
      <c r="W2961" s="36">
        <v>1</v>
      </c>
      <c r="X2961" s="37" t="s">
        <v>65</v>
      </c>
    </row>
    <row r="2962" spans="1:24" ht="24" customHeight="1" x14ac:dyDescent="0.2">
      <c r="A2962" s="50" t="s">
        <v>5337</v>
      </c>
      <c r="B2962" s="60" t="s">
        <v>5672</v>
      </c>
      <c r="C2962" s="76" t="s">
        <v>5672</v>
      </c>
      <c r="D2962" s="61" t="s">
        <v>5673</v>
      </c>
      <c r="E2962" s="53">
        <v>22621.56</v>
      </c>
      <c r="F2962" s="26">
        <v>0.21</v>
      </c>
      <c r="G2962" s="53">
        <v>39689.525000000001</v>
      </c>
      <c r="H2962" s="67"/>
      <c r="I2962" s="68"/>
      <c r="J2962" s="69"/>
      <c r="K2962" s="69"/>
      <c r="L2962" s="69"/>
      <c r="M2962" s="69"/>
      <c r="N2962" s="69"/>
      <c r="O2962" s="35"/>
      <c r="P2962" s="35" t="s">
        <v>26653</v>
      </c>
      <c r="Q2962" s="36">
        <v>1</v>
      </c>
      <c r="R2962" s="35" t="s">
        <v>27</v>
      </c>
      <c r="S2962" s="35" t="s">
        <v>28503</v>
      </c>
      <c r="T2962" s="35">
        <v>0</v>
      </c>
      <c r="U2962" s="35">
        <v>0</v>
      </c>
      <c r="V2962" s="36">
        <v>1</v>
      </c>
      <c r="W2962" s="36">
        <v>1</v>
      </c>
      <c r="X2962" s="37" t="s">
        <v>65</v>
      </c>
    </row>
    <row r="2963" spans="1:24" ht="24" customHeight="1" x14ac:dyDescent="0.2">
      <c r="A2963" s="50" t="s">
        <v>5337</v>
      </c>
      <c r="B2963" s="60" t="s">
        <v>5674</v>
      </c>
      <c r="C2963" s="76" t="s">
        <v>5674</v>
      </c>
      <c r="D2963" s="61" t="s">
        <v>5675</v>
      </c>
      <c r="E2963" s="53">
        <v>24847.03</v>
      </c>
      <c r="F2963" s="26">
        <v>0.21</v>
      </c>
      <c r="G2963" s="53">
        <v>43594.11</v>
      </c>
      <c r="H2963" s="67"/>
      <c r="I2963" s="68"/>
      <c r="J2963" s="69"/>
      <c r="K2963" s="69"/>
      <c r="L2963" s="69"/>
      <c r="M2963" s="69"/>
      <c r="N2963" s="69"/>
      <c r="O2963" s="35"/>
      <c r="P2963" s="35" t="s">
        <v>26654</v>
      </c>
      <c r="Q2963" s="36">
        <v>1</v>
      </c>
      <c r="R2963" s="35" t="s">
        <v>27</v>
      </c>
      <c r="S2963" s="35" t="s">
        <v>28504</v>
      </c>
      <c r="T2963" s="35">
        <v>0</v>
      </c>
      <c r="U2963" s="35">
        <v>0</v>
      </c>
      <c r="V2963" s="36">
        <v>1</v>
      </c>
      <c r="W2963" s="36">
        <v>1</v>
      </c>
      <c r="X2963" s="37" t="s">
        <v>65</v>
      </c>
    </row>
    <row r="2964" spans="1:24" ht="24" customHeight="1" x14ac:dyDescent="0.2">
      <c r="A2964" s="50" t="s">
        <v>5337</v>
      </c>
      <c r="B2964" s="60" t="s">
        <v>5676</v>
      </c>
      <c r="C2964" s="76" t="s">
        <v>5676</v>
      </c>
      <c r="D2964" s="61" t="s">
        <v>5677</v>
      </c>
      <c r="E2964" s="53">
        <v>32532.83</v>
      </c>
      <c r="F2964" s="26">
        <v>0.21</v>
      </c>
      <c r="G2964" s="53">
        <v>57078.845999999998</v>
      </c>
      <c r="H2964" s="67"/>
      <c r="I2964" s="68"/>
      <c r="J2964" s="69"/>
      <c r="K2964" s="69"/>
      <c r="L2964" s="69"/>
      <c r="M2964" s="69"/>
      <c r="N2964" s="69"/>
      <c r="O2964" s="35"/>
      <c r="P2964" s="35" t="s">
        <v>26655</v>
      </c>
      <c r="Q2964" s="36">
        <v>1</v>
      </c>
      <c r="R2964" s="35" t="s">
        <v>27</v>
      </c>
      <c r="S2964" s="35" t="s">
        <v>28503</v>
      </c>
      <c r="T2964" s="35">
        <v>0</v>
      </c>
      <c r="U2964" s="35">
        <v>0</v>
      </c>
      <c r="V2964" s="36">
        <v>1</v>
      </c>
      <c r="W2964" s="36">
        <v>1</v>
      </c>
      <c r="X2964" s="37" t="s">
        <v>65</v>
      </c>
    </row>
    <row r="2965" spans="1:24" ht="24" customHeight="1" x14ac:dyDescent="0.2">
      <c r="A2965" s="50" t="s">
        <v>5337</v>
      </c>
      <c r="B2965" s="60" t="s">
        <v>5678</v>
      </c>
      <c r="C2965" s="76" t="s">
        <v>5678</v>
      </c>
      <c r="D2965" s="61" t="s">
        <v>5679</v>
      </c>
      <c r="E2965" s="53">
        <v>18006.98</v>
      </c>
      <c r="F2965" s="26">
        <v>0.21</v>
      </c>
      <c r="G2965" s="53">
        <v>31593.244999999999</v>
      </c>
      <c r="H2965" s="67"/>
      <c r="I2965" s="68"/>
      <c r="J2965" s="69"/>
      <c r="K2965" s="69"/>
      <c r="L2965" s="69"/>
      <c r="M2965" s="69"/>
      <c r="N2965" s="69"/>
      <c r="O2965" s="35"/>
      <c r="P2965" s="35" t="s">
        <v>26656</v>
      </c>
      <c r="Q2965" s="36">
        <v>1</v>
      </c>
      <c r="R2965" s="35" t="s">
        <v>27</v>
      </c>
      <c r="S2965" s="35" t="s">
        <v>28504</v>
      </c>
      <c r="T2965" s="35">
        <v>0</v>
      </c>
      <c r="U2965" s="35">
        <v>0</v>
      </c>
      <c r="V2965" s="36">
        <v>1</v>
      </c>
      <c r="W2965" s="36">
        <v>1</v>
      </c>
      <c r="X2965" s="37" t="s">
        <v>65</v>
      </c>
    </row>
    <row r="2966" spans="1:24" ht="24" customHeight="1" x14ac:dyDescent="0.2">
      <c r="A2966" s="50" t="s">
        <v>5337</v>
      </c>
      <c r="B2966" s="60" t="s">
        <v>5680</v>
      </c>
      <c r="C2966" s="76" t="s">
        <v>5680</v>
      </c>
      <c r="D2966" s="61" t="s">
        <v>5681</v>
      </c>
      <c r="E2966" s="53">
        <v>19459.830000000002</v>
      </c>
      <c r="F2966" s="26">
        <v>0.21</v>
      </c>
      <c r="G2966" s="53">
        <v>34142.267999999996</v>
      </c>
      <c r="H2966" s="67"/>
      <c r="I2966" s="68"/>
      <c r="J2966" s="69"/>
      <c r="K2966" s="69"/>
      <c r="L2966" s="69"/>
      <c r="M2966" s="69"/>
      <c r="N2966" s="69"/>
      <c r="O2966" s="35"/>
      <c r="P2966" s="35" t="s">
        <v>26657</v>
      </c>
      <c r="Q2966" s="36">
        <v>1</v>
      </c>
      <c r="R2966" s="35" t="s">
        <v>27</v>
      </c>
      <c r="S2966" s="35" t="s">
        <v>28504</v>
      </c>
      <c r="T2966" s="35">
        <v>0</v>
      </c>
      <c r="U2966" s="35">
        <v>0</v>
      </c>
      <c r="V2966" s="36">
        <v>1</v>
      </c>
      <c r="W2966" s="36">
        <v>1</v>
      </c>
      <c r="X2966" s="37" t="s">
        <v>65</v>
      </c>
    </row>
    <row r="2967" spans="1:24" ht="24" customHeight="1" x14ac:dyDescent="0.2">
      <c r="A2967" s="50" t="s">
        <v>5337</v>
      </c>
      <c r="B2967" s="60" t="s">
        <v>5682</v>
      </c>
      <c r="C2967" s="76" t="s">
        <v>5682</v>
      </c>
      <c r="D2967" s="61" t="s">
        <v>5683</v>
      </c>
      <c r="E2967" s="53">
        <v>18711.21</v>
      </c>
      <c r="F2967" s="26">
        <v>0.21</v>
      </c>
      <c r="G2967" s="53">
        <v>32828.813000000002</v>
      </c>
      <c r="H2967" s="67"/>
      <c r="I2967" s="68"/>
      <c r="J2967" s="69"/>
      <c r="K2967" s="69"/>
      <c r="L2967" s="69"/>
      <c r="M2967" s="69"/>
      <c r="N2967" s="69"/>
      <c r="O2967" s="35"/>
      <c r="P2967" s="35" t="s">
        <v>65</v>
      </c>
      <c r="Q2967" s="36">
        <v>1</v>
      </c>
      <c r="R2967" s="35" t="s">
        <v>9849</v>
      </c>
      <c r="S2967" s="35" t="s">
        <v>28504</v>
      </c>
      <c r="T2967" s="35">
        <v>0</v>
      </c>
      <c r="U2967" s="35">
        <v>0</v>
      </c>
      <c r="V2967" s="36">
        <v>1</v>
      </c>
      <c r="W2967" s="36">
        <v>1</v>
      </c>
      <c r="X2967" s="37" t="s">
        <v>65</v>
      </c>
    </row>
    <row r="2968" spans="1:24" ht="24" customHeight="1" x14ac:dyDescent="0.2">
      <c r="A2968" s="50" t="s">
        <v>5337</v>
      </c>
      <c r="B2968" s="60" t="s">
        <v>5684</v>
      </c>
      <c r="C2968" s="76" t="s">
        <v>5684</v>
      </c>
      <c r="D2968" s="61" t="s">
        <v>5685</v>
      </c>
      <c r="E2968" s="53">
        <v>20362.39</v>
      </c>
      <c r="F2968" s="26">
        <v>0.21</v>
      </c>
      <c r="G2968" s="53">
        <v>35725.819000000003</v>
      </c>
      <c r="H2968" s="67"/>
      <c r="I2968" s="68"/>
      <c r="J2968" s="69"/>
      <c r="K2968" s="69"/>
      <c r="L2968" s="69"/>
      <c r="M2968" s="69"/>
      <c r="N2968" s="69"/>
      <c r="O2968" s="35"/>
      <c r="P2968" s="35" t="s">
        <v>26658</v>
      </c>
      <c r="Q2968" s="36">
        <v>1</v>
      </c>
      <c r="R2968" s="35" t="s">
        <v>27</v>
      </c>
      <c r="S2968" s="35" t="s">
        <v>28503</v>
      </c>
      <c r="T2968" s="35">
        <v>0</v>
      </c>
      <c r="U2968" s="35">
        <v>0</v>
      </c>
      <c r="V2968" s="36">
        <v>1</v>
      </c>
      <c r="W2968" s="36">
        <v>1</v>
      </c>
      <c r="X2968" s="37" t="s">
        <v>65</v>
      </c>
    </row>
    <row r="2969" spans="1:24" ht="24" customHeight="1" x14ac:dyDescent="0.2">
      <c r="A2969" s="50" t="s">
        <v>5337</v>
      </c>
      <c r="B2969" s="60" t="s">
        <v>5686</v>
      </c>
      <c r="C2969" s="76" t="s">
        <v>5686</v>
      </c>
      <c r="D2969" s="61" t="s">
        <v>5687</v>
      </c>
      <c r="E2969" s="53">
        <v>20362.39</v>
      </c>
      <c r="F2969" s="26">
        <v>0.21</v>
      </c>
      <c r="G2969" s="53">
        <v>35725.819000000003</v>
      </c>
      <c r="H2969" s="67"/>
      <c r="I2969" s="68"/>
      <c r="J2969" s="69"/>
      <c r="K2969" s="69"/>
      <c r="L2969" s="69"/>
      <c r="M2969" s="69"/>
      <c r="N2969" s="69"/>
      <c r="O2969" s="35"/>
      <c r="P2969" s="35" t="s">
        <v>26659</v>
      </c>
      <c r="Q2969" s="36">
        <v>1</v>
      </c>
      <c r="R2969" s="35" t="s">
        <v>27</v>
      </c>
      <c r="S2969" s="35" t="s">
        <v>28503</v>
      </c>
      <c r="T2969" s="35">
        <v>0</v>
      </c>
      <c r="U2969" s="35">
        <v>0</v>
      </c>
      <c r="V2969" s="36">
        <v>1</v>
      </c>
      <c r="W2969" s="36">
        <v>1</v>
      </c>
      <c r="X2969" s="37" t="s">
        <v>65</v>
      </c>
    </row>
    <row r="2970" spans="1:24" ht="24" customHeight="1" x14ac:dyDescent="0.2">
      <c r="A2970" s="50" t="s">
        <v>5337</v>
      </c>
      <c r="B2970" s="60" t="s">
        <v>5688</v>
      </c>
      <c r="C2970" s="76" t="s">
        <v>5688</v>
      </c>
      <c r="D2970" s="61" t="s">
        <v>5689</v>
      </c>
      <c r="E2970" s="53">
        <v>22607.4</v>
      </c>
      <c r="F2970" s="26">
        <v>0.21</v>
      </c>
      <c r="G2970" s="53">
        <v>39664.682999999997</v>
      </c>
      <c r="H2970" s="67"/>
      <c r="I2970" s="68"/>
      <c r="J2970" s="69"/>
      <c r="K2970" s="69"/>
      <c r="L2970" s="69"/>
      <c r="M2970" s="69"/>
      <c r="N2970" s="69"/>
      <c r="O2970" s="35"/>
      <c r="P2970" s="35" t="s">
        <v>26660</v>
      </c>
      <c r="Q2970" s="36">
        <v>1</v>
      </c>
      <c r="R2970" s="35" t="s">
        <v>27</v>
      </c>
      <c r="S2970" s="35" t="s">
        <v>28504</v>
      </c>
      <c r="T2970" s="35">
        <v>0</v>
      </c>
      <c r="U2970" s="35">
        <v>0</v>
      </c>
      <c r="V2970" s="36">
        <v>1</v>
      </c>
      <c r="W2970" s="36">
        <v>1</v>
      </c>
      <c r="X2970" s="37" t="s">
        <v>65</v>
      </c>
    </row>
    <row r="2971" spans="1:24" ht="24" customHeight="1" x14ac:dyDescent="0.2">
      <c r="A2971" s="50" t="s">
        <v>5337</v>
      </c>
      <c r="B2971" s="60" t="s">
        <v>5690</v>
      </c>
      <c r="C2971" s="76" t="s">
        <v>5690</v>
      </c>
      <c r="D2971" s="61" t="s">
        <v>5691</v>
      </c>
      <c r="E2971" s="53">
        <v>57563.42</v>
      </c>
      <c r="F2971" s="26">
        <v>0.21</v>
      </c>
      <c r="G2971" s="53">
        <v>100995.022</v>
      </c>
      <c r="H2971" s="67"/>
      <c r="I2971" s="68"/>
      <c r="J2971" s="69"/>
      <c r="K2971" s="69"/>
      <c r="L2971" s="69"/>
      <c r="M2971" s="69"/>
      <c r="N2971" s="69"/>
      <c r="O2971" s="35"/>
      <c r="P2971" s="35" t="s">
        <v>26661</v>
      </c>
      <c r="Q2971" s="36">
        <v>1</v>
      </c>
      <c r="R2971" s="35" t="s">
        <v>27</v>
      </c>
      <c r="S2971" s="35" t="s">
        <v>28504</v>
      </c>
      <c r="T2971" s="35">
        <v>0</v>
      </c>
      <c r="U2971" s="35">
        <v>0</v>
      </c>
      <c r="V2971" s="36">
        <v>1</v>
      </c>
      <c r="W2971" s="36">
        <v>1</v>
      </c>
      <c r="X2971" s="37" t="s">
        <v>65</v>
      </c>
    </row>
    <row r="2972" spans="1:24" ht="24" customHeight="1" x14ac:dyDescent="0.2">
      <c r="A2972" s="50" t="s">
        <v>5337</v>
      </c>
      <c r="B2972" s="60" t="s">
        <v>5692</v>
      </c>
      <c r="C2972" s="76" t="s">
        <v>5692</v>
      </c>
      <c r="D2972" s="61" t="s">
        <v>5693</v>
      </c>
      <c r="E2972" s="53">
        <v>58825.26</v>
      </c>
      <c r="F2972" s="26">
        <v>0.21</v>
      </c>
      <c r="G2972" s="53">
        <v>103208.92200000001</v>
      </c>
      <c r="H2972" s="67"/>
      <c r="I2972" s="68"/>
      <c r="J2972" s="69"/>
      <c r="K2972" s="69"/>
      <c r="L2972" s="69"/>
      <c r="M2972" s="69"/>
      <c r="N2972" s="69"/>
      <c r="O2972" s="35"/>
      <c r="P2972" s="35" t="s">
        <v>26662</v>
      </c>
      <c r="Q2972" s="36">
        <v>1</v>
      </c>
      <c r="R2972" s="35" t="s">
        <v>27</v>
      </c>
      <c r="S2972" s="35" t="s">
        <v>28504</v>
      </c>
      <c r="T2972" s="35">
        <v>0</v>
      </c>
      <c r="U2972" s="35">
        <v>0</v>
      </c>
      <c r="V2972" s="36">
        <v>1</v>
      </c>
      <c r="W2972" s="36">
        <v>1</v>
      </c>
      <c r="X2972" s="37" t="s">
        <v>65</v>
      </c>
    </row>
    <row r="2973" spans="1:24" ht="24" customHeight="1" x14ac:dyDescent="0.2">
      <c r="A2973" s="50" t="s">
        <v>5337</v>
      </c>
      <c r="B2973" s="60" t="s">
        <v>5694</v>
      </c>
      <c r="C2973" s="76" t="s">
        <v>5694</v>
      </c>
      <c r="D2973" s="61" t="s">
        <v>5695</v>
      </c>
      <c r="E2973" s="53">
        <v>60385.36</v>
      </c>
      <c r="F2973" s="26">
        <v>0.21</v>
      </c>
      <c r="G2973" s="53">
        <v>105946.11199999999</v>
      </c>
      <c r="H2973" s="67"/>
      <c r="I2973" s="68"/>
      <c r="J2973" s="69"/>
      <c r="K2973" s="69"/>
      <c r="L2973" s="69"/>
      <c r="M2973" s="69"/>
      <c r="N2973" s="69"/>
      <c r="O2973" s="35"/>
      <c r="P2973" s="35" t="s">
        <v>26661</v>
      </c>
      <c r="Q2973" s="36">
        <v>1</v>
      </c>
      <c r="R2973" s="35" t="s">
        <v>27</v>
      </c>
      <c r="S2973" s="35" t="s">
        <v>28504</v>
      </c>
      <c r="T2973" s="35">
        <v>0</v>
      </c>
      <c r="U2973" s="35">
        <v>0</v>
      </c>
      <c r="V2973" s="36">
        <v>1</v>
      </c>
      <c r="W2973" s="36">
        <v>1</v>
      </c>
      <c r="X2973" s="37" t="s">
        <v>65</v>
      </c>
    </row>
    <row r="2974" spans="1:24" ht="24" customHeight="1" x14ac:dyDescent="0.2">
      <c r="A2974" s="50" t="s">
        <v>5337</v>
      </c>
      <c r="B2974" s="60" t="s">
        <v>5696</v>
      </c>
      <c r="C2974" s="76" t="s">
        <v>5696</v>
      </c>
      <c r="D2974" s="61" t="s">
        <v>5697</v>
      </c>
      <c r="E2974" s="53">
        <v>58825.26</v>
      </c>
      <c r="F2974" s="26">
        <v>0.21</v>
      </c>
      <c r="G2974" s="53">
        <v>103208.92200000001</v>
      </c>
      <c r="H2974" s="67"/>
      <c r="I2974" s="68"/>
      <c r="J2974" s="69"/>
      <c r="K2974" s="69"/>
      <c r="L2974" s="69"/>
      <c r="M2974" s="69"/>
      <c r="N2974" s="69"/>
      <c r="O2974" s="35"/>
      <c r="P2974" s="35" t="s">
        <v>26663</v>
      </c>
      <c r="Q2974" s="36">
        <v>1</v>
      </c>
      <c r="R2974" s="35" t="s">
        <v>27</v>
      </c>
      <c r="S2974" s="35" t="s">
        <v>28504</v>
      </c>
      <c r="T2974" s="35">
        <v>0</v>
      </c>
      <c r="U2974" s="35">
        <v>0</v>
      </c>
      <c r="V2974" s="36">
        <v>1</v>
      </c>
      <c r="W2974" s="36">
        <v>1</v>
      </c>
      <c r="X2974" s="37" t="s">
        <v>65</v>
      </c>
    </row>
    <row r="2975" spans="1:24" ht="24" customHeight="1" x14ac:dyDescent="0.2">
      <c r="A2975" s="50" t="s">
        <v>5337</v>
      </c>
      <c r="B2975" s="60" t="s">
        <v>5698</v>
      </c>
      <c r="C2975" s="76" t="s">
        <v>5698</v>
      </c>
      <c r="D2975" s="61" t="s">
        <v>5699</v>
      </c>
      <c r="E2975" s="53">
        <v>62037.25</v>
      </c>
      <c r="F2975" s="26">
        <v>0.21</v>
      </c>
      <c r="G2975" s="53">
        <v>108844.352</v>
      </c>
      <c r="H2975" s="67"/>
      <c r="I2975" s="68"/>
      <c r="J2975" s="69"/>
      <c r="K2975" s="69"/>
      <c r="L2975" s="69"/>
      <c r="M2975" s="69"/>
      <c r="N2975" s="69"/>
      <c r="O2975" s="35"/>
      <c r="P2975" s="35" t="s">
        <v>26664</v>
      </c>
      <c r="Q2975" s="36">
        <v>1</v>
      </c>
      <c r="R2975" s="35" t="s">
        <v>27</v>
      </c>
      <c r="S2975" s="35" t="s">
        <v>28503</v>
      </c>
      <c r="T2975" s="35">
        <v>0</v>
      </c>
      <c r="U2975" s="35">
        <v>0</v>
      </c>
      <c r="V2975" s="36">
        <v>1</v>
      </c>
      <c r="W2975" s="36">
        <v>1</v>
      </c>
      <c r="X2975" s="37" t="s">
        <v>65</v>
      </c>
    </row>
    <row r="2976" spans="1:24" ht="24" customHeight="1" x14ac:dyDescent="0.2">
      <c r="A2976" s="50" t="s">
        <v>5337</v>
      </c>
      <c r="B2976" s="60" t="s">
        <v>5700</v>
      </c>
      <c r="C2976" s="76" t="s">
        <v>5700</v>
      </c>
      <c r="D2976" s="61" t="s">
        <v>5701</v>
      </c>
      <c r="E2976" s="53">
        <v>43981.26</v>
      </c>
      <c r="F2976" s="26">
        <v>0.21</v>
      </c>
      <c r="G2976" s="53">
        <v>77165.123999999996</v>
      </c>
      <c r="H2976" s="67"/>
      <c r="I2976" s="68"/>
      <c r="J2976" s="69"/>
      <c r="K2976" s="69"/>
      <c r="L2976" s="69"/>
      <c r="M2976" s="69"/>
      <c r="N2976" s="69"/>
      <c r="O2976" s="35"/>
      <c r="P2976" s="35" t="s">
        <v>26665</v>
      </c>
      <c r="Q2976" s="36">
        <v>1</v>
      </c>
      <c r="R2976" s="35" t="s">
        <v>27</v>
      </c>
      <c r="S2976" s="35" t="s">
        <v>28503</v>
      </c>
      <c r="T2976" s="35">
        <v>0</v>
      </c>
      <c r="U2976" s="35">
        <v>0</v>
      </c>
      <c r="V2976" s="36">
        <v>1</v>
      </c>
      <c r="W2976" s="36">
        <v>1</v>
      </c>
      <c r="X2976" s="37" t="s">
        <v>65</v>
      </c>
    </row>
    <row r="2977" spans="1:24" ht="24" customHeight="1" x14ac:dyDescent="0.2">
      <c r="A2977" s="50" t="s">
        <v>5337</v>
      </c>
      <c r="B2977" s="60" t="s">
        <v>5702</v>
      </c>
      <c r="C2977" s="76" t="s">
        <v>5702</v>
      </c>
      <c r="D2977" s="61" t="s">
        <v>5703</v>
      </c>
      <c r="E2977" s="53">
        <v>45128.37</v>
      </c>
      <c r="F2977" s="26">
        <v>0.21</v>
      </c>
      <c r="G2977" s="53">
        <v>79177.729000000007</v>
      </c>
      <c r="H2977" s="67"/>
      <c r="I2977" s="68"/>
      <c r="J2977" s="69"/>
      <c r="K2977" s="69"/>
      <c r="L2977" s="69"/>
      <c r="M2977" s="69"/>
      <c r="N2977" s="69"/>
      <c r="O2977" s="35"/>
      <c r="P2977" s="35" t="s">
        <v>26666</v>
      </c>
      <c r="Q2977" s="36">
        <v>1</v>
      </c>
      <c r="R2977" s="35" t="s">
        <v>27</v>
      </c>
      <c r="S2977" s="35" t="s">
        <v>28503</v>
      </c>
      <c r="T2977" s="35">
        <v>0</v>
      </c>
      <c r="U2977" s="35">
        <v>0</v>
      </c>
      <c r="V2977" s="36">
        <v>1</v>
      </c>
      <c r="W2977" s="36">
        <v>1</v>
      </c>
      <c r="X2977" s="37" t="s">
        <v>65</v>
      </c>
    </row>
    <row r="2978" spans="1:24" ht="24" customHeight="1" x14ac:dyDescent="0.2">
      <c r="A2978" s="50" t="s">
        <v>5337</v>
      </c>
      <c r="B2978" s="60" t="s">
        <v>5704</v>
      </c>
      <c r="C2978" s="76" t="s">
        <v>5704</v>
      </c>
      <c r="D2978" s="61" t="s">
        <v>5705</v>
      </c>
      <c r="E2978" s="53">
        <v>55039.72</v>
      </c>
      <c r="F2978" s="26">
        <v>0.21</v>
      </c>
      <c r="G2978" s="53">
        <v>96567.183999999994</v>
      </c>
      <c r="H2978" s="67"/>
      <c r="I2978" s="68"/>
      <c r="J2978" s="69"/>
      <c r="K2978" s="69"/>
      <c r="L2978" s="69"/>
      <c r="M2978" s="69"/>
      <c r="N2978" s="69"/>
      <c r="O2978" s="35"/>
      <c r="P2978" s="35" t="s">
        <v>26667</v>
      </c>
      <c r="Q2978" s="36">
        <v>1</v>
      </c>
      <c r="R2978" s="35" t="s">
        <v>27</v>
      </c>
      <c r="S2978" s="35" t="s">
        <v>28504</v>
      </c>
      <c r="T2978" s="35">
        <v>0</v>
      </c>
      <c r="U2978" s="35">
        <v>0</v>
      </c>
      <c r="V2978" s="36">
        <v>1</v>
      </c>
      <c r="W2978" s="36">
        <v>1</v>
      </c>
      <c r="X2978" s="37" t="s">
        <v>65</v>
      </c>
    </row>
    <row r="2979" spans="1:24" ht="24" customHeight="1" x14ac:dyDescent="0.2">
      <c r="A2979" s="50" t="s">
        <v>5337</v>
      </c>
      <c r="B2979" s="60" t="s">
        <v>5706</v>
      </c>
      <c r="C2979" s="76" t="s">
        <v>5706</v>
      </c>
      <c r="D2979" s="61" t="s">
        <v>5707</v>
      </c>
      <c r="E2979" s="53">
        <v>49051.64</v>
      </c>
      <c r="F2979" s="26">
        <v>0.21</v>
      </c>
      <c r="G2979" s="53">
        <v>86061.104999999996</v>
      </c>
      <c r="H2979" s="67"/>
      <c r="I2979" s="68"/>
      <c r="J2979" s="69"/>
      <c r="K2979" s="69"/>
      <c r="L2979" s="69"/>
      <c r="M2979" s="69"/>
      <c r="N2979" s="69"/>
      <c r="O2979" s="35"/>
      <c r="P2979" s="35" t="s">
        <v>26668</v>
      </c>
      <c r="Q2979" s="36">
        <v>1</v>
      </c>
      <c r="R2979" s="35" t="s">
        <v>27</v>
      </c>
      <c r="S2979" s="35" t="s">
        <v>28504</v>
      </c>
      <c r="T2979" s="35">
        <v>0</v>
      </c>
      <c r="U2979" s="35">
        <v>0</v>
      </c>
      <c r="V2979" s="36">
        <v>1</v>
      </c>
      <c r="W2979" s="36">
        <v>1</v>
      </c>
      <c r="X2979" s="37" t="s">
        <v>65</v>
      </c>
    </row>
    <row r="2980" spans="1:24" ht="24" customHeight="1" x14ac:dyDescent="0.2">
      <c r="A2980" s="50" t="s">
        <v>5337</v>
      </c>
      <c r="B2980" s="60" t="s">
        <v>5708</v>
      </c>
      <c r="C2980" s="76" t="s">
        <v>5708</v>
      </c>
      <c r="D2980" s="61" t="s">
        <v>5709</v>
      </c>
      <c r="E2980" s="53">
        <v>49051.64</v>
      </c>
      <c r="F2980" s="26">
        <v>0.21</v>
      </c>
      <c r="G2980" s="53">
        <v>86061.104999999996</v>
      </c>
      <c r="H2980" s="67"/>
      <c r="I2980" s="68"/>
      <c r="J2980" s="69"/>
      <c r="K2980" s="69"/>
      <c r="L2980" s="69"/>
      <c r="M2980" s="69"/>
      <c r="N2980" s="69"/>
      <c r="O2980" s="35"/>
      <c r="P2980" s="35" t="s">
        <v>26669</v>
      </c>
      <c r="Q2980" s="36">
        <v>1</v>
      </c>
      <c r="R2980" s="35" t="s">
        <v>27</v>
      </c>
      <c r="S2980" s="35" t="s">
        <v>28504</v>
      </c>
      <c r="T2980" s="35">
        <v>0</v>
      </c>
      <c r="U2980" s="35">
        <v>0</v>
      </c>
      <c r="V2980" s="36">
        <v>1</v>
      </c>
      <c r="W2980" s="36">
        <v>1</v>
      </c>
      <c r="X2980" s="37" t="s">
        <v>65</v>
      </c>
    </row>
    <row r="2981" spans="1:24" ht="24" customHeight="1" x14ac:dyDescent="0.2">
      <c r="A2981" s="50" t="s">
        <v>5337</v>
      </c>
      <c r="B2981" s="60" t="s">
        <v>5710</v>
      </c>
      <c r="C2981" s="76" t="s">
        <v>5710</v>
      </c>
      <c r="D2981" s="61" t="s">
        <v>5711</v>
      </c>
      <c r="E2981" s="53">
        <v>52355.39</v>
      </c>
      <c r="F2981" s="26">
        <v>0.21</v>
      </c>
      <c r="G2981" s="53">
        <v>91857.536999999997</v>
      </c>
      <c r="H2981" s="67"/>
      <c r="I2981" s="68"/>
      <c r="J2981" s="69"/>
      <c r="K2981" s="69"/>
      <c r="L2981" s="69"/>
      <c r="M2981" s="69"/>
      <c r="N2981" s="69"/>
      <c r="O2981" s="35"/>
      <c r="P2981" s="35" t="s">
        <v>26670</v>
      </c>
      <c r="Q2981" s="36">
        <v>1</v>
      </c>
      <c r="R2981" s="35" t="s">
        <v>27</v>
      </c>
      <c r="S2981" s="35" t="s">
        <v>28504</v>
      </c>
      <c r="T2981" s="35">
        <v>0</v>
      </c>
      <c r="U2981" s="35">
        <v>0</v>
      </c>
      <c r="V2981" s="36">
        <v>1</v>
      </c>
      <c r="W2981" s="36">
        <v>1</v>
      </c>
      <c r="X2981" s="37" t="s">
        <v>65</v>
      </c>
    </row>
    <row r="2982" spans="1:24" ht="24" customHeight="1" x14ac:dyDescent="0.2">
      <c r="A2982" s="50" t="s">
        <v>5337</v>
      </c>
      <c r="B2982" s="60" t="s">
        <v>5712</v>
      </c>
      <c r="C2982" s="76" t="s">
        <v>5712</v>
      </c>
      <c r="D2982" s="61" t="s">
        <v>5713</v>
      </c>
      <c r="E2982" s="53">
        <v>56462.15</v>
      </c>
      <c r="F2982" s="26">
        <v>0.21</v>
      </c>
      <c r="G2982" s="53">
        <v>99062.845000000001</v>
      </c>
      <c r="H2982" s="67"/>
      <c r="I2982" s="68"/>
      <c r="J2982" s="69"/>
      <c r="K2982" s="69"/>
      <c r="L2982" s="69"/>
      <c r="M2982" s="69"/>
      <c r="N2982" s="69"/>
      <c r="O2982" s="35"/>
      <c r="P2982" s="35" t="s">
        <v>26671</v>
      </c>
      <c r="Q2982" s="36">
        <v>1</v>
      </c>
      <c r="R2982" s="35" t="s">
        <v>27</v>
      </c>
      <c r="S2982" s="35" t="s">
        <v>28504</v>
      </c>
      <c r="T2982" s="35">
        <v>0</v>
      </c>
      <c r="U2982" s="35">
        <v>0</v>
      </c>
      <c r="V2982" s="36">
        <v>1</v>
      </c>
      <c r="W2982" s="36">
        <v>1</v>
      </c>
      <c r="X2982" s="37" t="s">
        <v>65</v>
      </c>
    </row>
    <row r="2983" spans="1:24" ht="24" customHeight="1" x14ac:dyDescent="0.2">
      <c r="A2983" s="50" t="s">
        <v>5337</v>
      </c>
      <c r="B2983" s="60" t="s">
        <v>5714</v>
      </c>
      <c r="C2983" s="76" t="s">
        <v>5714</v>
      </c>
      <c r="D2983" s="61" t="s">
        <v>5715</v>
      </c>
      <c r="E2983" s="53">
        <v>50152.88</v>
      </c>
      <c r="F2983" s="26">
        <v>0.21</v>
      </c>
      <c r="G2983" s="53">
        <v>87993.232999999993</v>
      </c>
      <c r="H2983" s="67"/>
      <c r="I2983" s="68"/>
      <c r="J2983" s="69"/>
      <c r="K2983" s="69"/>
      <c r="L2983" s="69"/>
      <c r="M2983" s="69"/>
      <c r="N2983" s="69"/>
      <c r="O2983" s="35"/>
      <c r="P2983" s="35" t="s">
        <v>26672</v>
      </c>
      <c r="Q2983" s="36">
        <v>1</v>
      </c>
      <c r="R2983" s="35" t="s">
        <v>27</v>
      </c>
      <c r="S2983" s="35" t="s">
        <v>28503</v>
      </c>
      <c r="T2983" s="35">
        <v>0</v>
      </c>
      <c r="U2983" s="35">
        <v>0</v>
      </c>
      <c r="V2983" s="36">
        <v>1</v>
      </c>
      <c r="W2983" s="36">
        <v>1</v>
      </c>
      <c r="X2983" s="37" t="s">
        <v>65</v>
      </c>
    </row>
    <row r="2984" spans="1:24" ht="24" customHeight="1" x14ac:dyDescent="0.2">
      <c r="A2984" s="50" t="s">
        <v>5337</v>
      </c>
      <c r="B2984" s="60" t="s">
        <v>5716</v>
      </c>
      <c r="C2984" s="76" t="s">
        <v>5716</v>
      </c>
      <c r="D2984" s="61" t="s">
        <v>5717</v>
      </c>
      <c r="E2984" s="53">
        <v>43981.26</v>
      </c>
      <c r="F2984" s="26">
        <v>0.21</v>
      </c>
      <c r="G2984" s="53">
        <v>77165.123999999996</v>
      </c>
      <c r="H2984" s="67"/>
      <c r="I2984" s="68"/>
      <c r="J2984" s="69"/>
      <c r="K2984" s="69"/>
      <c r="L2984" s="69"/>
      <c r="M2984" s="69"/>
      <c r="N2984" s="69"/>
      <c r="O2984" s="35"/>
      <c r="P2984" s="35" t="s">
        <v>26673</v>
      </c>
      <c r="Q2984" s="36">
        <v>1</v>
      </c>
      <c r="R2984" s="35" t="s">
        <v>27</v>
      </c>
      <c r="S2984" s="35" t="s">
        <v>28503</v>
      </c>
      <c r="T2984" s="35">
        <v>0</v>
      </c>
      <c r="U2984" s="35">
        <v>0</v>
      </c>
      <c r="V2984" s="36">
        <v>1</v>
      </c>
      <c r="W2984" s="36">
        <v>1</v>
      </c>
      <c r="X2984" s="37" t="s">
        <v>65</v>
      </c>
    </row>
    <row r="2985" spans="1:24" ht="24" customHeight="1" x14ac:dyDescent="0.2">
      <c r="A2985" s="50" t="s">
        <v>5337</v>
      </c>
      <c r="B2985" s="60" t="s">
        <v>5718</v>
      </c>
      <c r="C2985" s="76" t="s">
        <v>5718</v>
      </c>
      <c r="D2985" s="61" t="s">
        <v>5719</v>
      </c>
      <c r="E2985" s="53">
        <v>50611.76</v>
      </c>
      <c r="F2985" s="26">
        <v>0.21</v>
      </c>
      <c r="G2985" s="53">
        <v>88798.331000000006</v>
      </c>
      <c r="H2985" s="67"/>
      <c r="I2985" s="68"/>
      <c r="J2985" s="69"/>
      <c r="K2985" s="69"/>
      <c r="L2985" s="69"/>
      <c r="M2985" s="69"/>
      <c r="N2985" s="69"/>
      <c r="O2985" s="35"/>
      <c r="P2985" s="35" t="s">
        <v>26674</v>
      </c>
      <c r="Q2985" s="36">
        <v>1</v>
      </c>
      <c r="R2985" s="35" t="s">
        <v>27</v>
      </c>
      <c r="S2985" s="35" t="s">
        <v>28504</v>
      </c>
      <c r="T2985" s="35">
        <v>0</v>
      </c>
      <c r="U2985" s="35">
        <v>0</v>
      </c>
      <c r="V2985" s="36">
        <v>1</v>
      </c>
      <c r="W2985" s="36">
        <v>1</v>
      </c>
      <c r="X2985" s="37" t="s">
        <v>65</v>
      </c>
    </row>
    <row r="2986" spans="1:24" ht="24" customHeight="1" x14ac:dyDescent="0.2">
      <c r="A2986" s="50" t="s">
        <v>5337</v>
      </c>
      <c r="B2986" s="60" t="s">
        <v>5720</v>
      </c>
      <c r="C2986" s="76" t="s">
        <v>5720</v>
      </c>
      <c r="D2986" s="61" t="s">
        <v>5721</v>
      </c>
      <c r="E2986" s="53">
        <v>50611.76</v>
      </c>
      <c r="F2986" s="26">
        <v>0.21</v>
      </c>
      <c r="G2986" s="53">
        <v>88798.331000000006</v>
      </c>
      <c r="H2986" s="67"/>
      <c r="I2986" s="68"/>
      <c r="J2986" s="69"/>
      <c r="K2986" s="69"/>
      <c r="L2986" s="69"/>
      <c r="M2986" s="69"/>
      <c r="N2986" s="69"/>
      <c r="O2986" s="35"/>
      <c r="P2986" s="35" t="s">
        <v>26675</v>
      </c>
      <c r="Q2986" s="36">
        <v>1</v>
      </c>
      <c r="R2986" s="35" t="s">
        <v>27</v>
      </c>
      <c r="S2986" s="35" t="s">
        <v>28504</v>
      </c>
      <c r="T2986" s="35">
        <v>0</v>
      </c>
      <c r="U2986" s="35">
        <v>0</v>
      </c>
      <c r="V2986" s="36">
        <v>1</v>
      </c>
      <c r="W2986" s="36">
        <v>1</v>
      </c>
      <c r="X2986" s="37" t="s">
        <v>65</v>
      </c>
    </row>
    <row r="2987" spans="1:24" ht="24" customHeight="1" x14ac:dyDescent="0.2">
      <c r="A2987" s="50" t="s">
        <v>5337</v>
      </c>
      <c r="B2987" s="60" t="s">
        <v>5722</v>
      </c>
      <c r="C2987" s="76" t="s">
        <v>5722</v>
      </c>
      <c r="D2987" s="61" t="s">
        <v>5723</v>
      </c>
      <c r="E2987" s="53">
        <v>50611.76</v>
      </c>
      <c r="F2987" s="26">
        <v>0.21</v>
      </c>
      <c r="G2987" s="53">
        <v>88798.331000000006</v>
      </c>
      <c r="H2987" s="67"/>
      <c r="I2987" s="68"/>
      <c r="J2987" s="69"/>
      <c r="K2987" s="69"/>
      <c r="L2987" s="69"/>
      <c r="M2987" s="69"/>
      <c r="N2987" s="69"/>
      <c r="O2987" s="35"/>
      <c r="P2987" s="35" t="s">
        <v>26676</v>
      </c>
      <c r="Q2987" s="36">
        <v>1</v>
      </c>
      <c r="R2987" s="35" t="s">
        <v>27</v>
      </c>
      <c r="S2987" s="35" t="s">
        <v>28504</v>
      </c>
      <c r="T2987" s="35">
        <v>0</v>
      </c>
      <c r="U2987" s="35">
        <v>0</v>
      </c>
      <c r="V2987" s="36">
        <v>1</v>
      </c>
      <c r="W2987" s="36">
        <v>1</v>
      </c>
      <c r="X2987" s="37" t="s">
        <v>65</v>
      </c>
    </row>
    <row r="2988" spans="1:24" ht="24" customHeight="1" x14ac:dyDescent="0.2">
      <c r="A2988" s="50" t="s">
        <v>5337</v>
      </c>
      <c r="B2988" s="60" t="s">
        <v>5724</v>
      </c>
      <c r="C2988" s="76" t="s">
        <v>5724</v>
      </c>
      <c r="D2988" s="61" t="s">
        <v>5725</v>
      </c>
      <c r="E2988" s="53">
        <v>45128.37</v>
      </c>
      <c r="F2988" s="26">
        <v>0.21</v>
      </c>
      <c r="G2988" s="53">
        <v>79177.729000000007</v>
      </c>
      <c r="H2988" s="67"/>
      <c r="I2988" s="68"/>
      <c r="J2988" s="69"/>
      <c r="K2988" s="69"/>
      <c r="L2988" s="69"/>
      <c r="M2988" s="69"/>
      <c r="N2988" s="69"/>
      <c r="O2988" s="35"/>
      <c r="P2988" s="35" t="s">
        <v>26677</v>
      </c>
      <c r="Q2988" s="36">
        <v>1</v>
      </c>
      <c r="R2988" s="35" t="s">
        <v>27</v>
      </c>
      <c r="S2988" s="35" t="s">
        <v>28504</v>
      </c>
      <c r="T2988" s="35">
        <v>0</v>
      </c>
      <c r="U2988" s="35">
        <v>0</v>
      </c>
      <c r="V2988" s="36">
        <v>1</v>
      </c>
      <c r="W2988" s="36">
        <v>1</v>
      </c>
      <c r="X2988" s="37" t="s">
        <v>65</v>
      </c>
    </row>
    <row r="2989" spans="1:24" ht="24" customHeight="1" x14ac:dyDescent="0.2">
      <c r="A2989" s="50" t="s">
        <v>5337</v>
      </c>
      <c r="B2989" s="60" t="s">
        <v>5726</v>
      </c>
      <c r="C2989" s="76" t="s">
        <v>5726</v>
      </c>
      <c r="D2989" s="61" t="s">
        <v>5727</v>
      </c>
      <c r="E2989" s="53">
        <v>54856.160000000003</v>
      </c>
      <c r="F2989" s="26">
        <v>0.21</v>
      </c>
      <c r="G2989" s="53">
        <v>96245.13</v>
      </c>
      <c r="H2989" s="67"/>
      <c r="I2989" s="68"/>
      <c r="J2989" s="69"/>
      <c r="K2989" s="69"/>
      <c r="L2989" s="69"/>
      <c r="M2989" s="69"/>
      <c r="N2989" s="69"/>
      <c r="O2989" s="35"/>
      <c r="P2989" s="35" t="s">
        <v>26678</v>
      </c>
      <c r="Q2989" s="36">
        <v>1</v>
      </c>
      <c r="R2989" s="35" t="s">
        <v>27</v>
      </c>
      <c r="S2989" s="35" t="s">
        <v>28504</v>
      </c>
      <c r="T2989" s="35">
        <v>0</v>
      </c>
      <c r="U2989" s="35">
        <v>0</v>
      </c>
      <c r="V2989" s="36">
        <v>1</v>
      </c>
      <c r="W2989" s="36">
        <v>1</v>
      </c>
      <c r="X2989" s="37" t="s">
        <v>65</v>
      </c>
    </row>
    <row r="2990" spans="1:24" ht="24" customHeight="1" x14ac:dyDescent="0.2">
      <c r="A2990" s="50" t="s">
        <v>5337</v>
      </c>
      <c r="B2990" s="60" t="s">
        <v>5728</v>
      </c>
      <c r="C2990" s="76" t="s">
        <v>5728</v>
      </c>
      <c r="D2990" s="61" t="s">
        <v>5729</v>
      </c>
      <c r="E2990" s="53">
        <v>55406.79</v>
      </c>
      <c r="F2990" s="26">
        <v>0.21</v>
      </c>
      <c r="G2990" s="53">
        <v>97211.218999999997</v>
      </c>
      <c r="H2990" s="67"/>
      <c r="I2990" s="68"/>
      <c r="J2990" s="69"/>
      <c r="K2990" s="69"/>
      <c r="L2990" s="69"/>
      <c r="M2990" s="69"/>
      <c r="N2990" s="69"/>
      <c r="O2990" s="35"/>
      <c r="P2990" s="35" t="s">
        <v>26679</v>
      </c>
      <c r="Q2990" s="36">
        <v>1</v>
      </c>
      <c r="R2990" s="35" t="s">
        <v>27</v>
      </c>
      <c r="S2990" s="35" t="s">
        <v>28504</v>
      </c>
      <c r="T2990" s="35">
        <v>0</v>
      </c>
      <c r="U2990" s="35">
        <v>0</v>
      </c>
      <c r="V2990" s="36">
        <v>1</v>
      </c>
      <c r="W2990" s="36">
        <v>1</v>
      </c>
      <c r="X2990" s="37" t="s">
        <v>65</v>
      </c>
    </row>
    <row r="2991" spans="1:24" ht="24" customHeight="1" x14ac:dyDescent="0.2">
      <c r="A2991" s="50" t="s">
        <v>5337</v>
      </c>
      <c r="B2991" s="60" t="s">
        <v>5730</v>
      </c>
      <c r="C2991" s="76" t="s">
        <v>5730</v>
      </c>
      <c r="D2991" s="61" t="s">
        <v>5731</v>
      </c>
      <c r="E2991" s="53">
        <v>55406.79</v>
      </c>
      <c r="F2991" s="26">
        <v>0.21</v>
      </c>
      <c r="G2991" s="53">
        <v>97211.218999999997</v>
      </c>
      <c r="H2991" s="67"/>
      <c r="I2991" s="68"/>
      <c r="J2991" s="69"/>
      <c r="K2991" s="69"/>
      <c r="L2991" s="69"/>
      <c r="M2991" s="69"/>
      <c r="N2991" s="69"/>
      <c r="O2991" s="35"/>
      <c r="P2991" s="35" t="s">
        <v>26680</v>
      </c>
      <c r="Q2991" s="36">
        <v>1</v>
      </c>
      <c r="R2991" s="35" t="s">
        <v>27</v>
      </c>
      <c r="S2991" s="35" t="s">
        <v>28504</v>
      </c>
      <c r="T2991" s="35">
        <v>0</v>
      </c>
      <c r="U2991" s="35">
        <v>0</v>
      </c>
      <c r="V2991" s="36">
        <v>1</v>
      </c>
      <c r="W2991" s="36">
        <v>1</v>
      </c>
      <c r="X2991" s="37" t="s">
        <v>65</v>
      </c>
    </row>
    <row r="2992" spans="1:24" ht="24" customHeight="1" x14ac:dyDescent="0.2">
      <c r="A2992" s="50" t="s">
        <v>5337</v>
      </c>
      <c r="B2992" s="60" t="s">
        <v>5732</v>
      </c>
      <c r="C2992" s="76" t="s">
        <v>5732</v>
      </c>
      <c r="D2992" s="61" t="s">
        <v>5733</v>
      </c>
      <c r="E2992" s="53">
        <v>55406.79</v>
      </c>
      <c r="F2992" s="26">
        <v>0.21</v>
      </c>
      <c r="G2992" s="53">
        <v>97211.218999999997</v>
      </c>
      <c r="H2992" s="67"/>
      <c r="I2992" s="68"/>
      <c r="J2992" s="69"/>
      <c r="K2992" s="69"/>
      <c r="L2992" s="69"/>
      <c r="M2992" s="69"/>
      <c r="N2992" s="69"/>
      <c r="O2992" s="35"/>
      <c r="P2992" s="35" t="s">
        <v>26681</v>
      </c>
      <c r="Q2992" s="36">
        <v>1</v>
      </c>
      <c r="R2992" s="35" t="s">
        <v>27</v>
      </c>
      <c r="S2992" s="35" t="s">
        <v>28504</v>
      </c>
      <c r="T2992" s="35">
        <v>0</v>
      </c>
      <c r="U2992" s="35">
        <v>0</v>
      </c>
      <c r="V2992" s="36">
        <v>1</v>
      </c>
      <c r="W2992" s="36">
        <v>1</v>
      </c>
      <c r="X2992" s="37" t="s">
        <v>65</v>
      </c>
    </row>
    <row r="2993" spans="1:24" ht="24" customHeight="1" x14ac:dyDescent="0.2">
      <c r="A2993" s="50" t="s">
        <v>5337</v>
      </c>
      <c r="B2993" s="60" t="s">
        <v>5734</v>
      </c>
      <c r="C2993" s="76" t="s">
        <v>5734</v>
      </c>
      <c r="D2993" s="61" t="s">
        <v>5735</v>
      </c>
      <c r="E2993" s="53">
        <v>49051.64</v>
      </c>
      <c r="F2993" s="26">
        <v>0.21</v>
      </c>
      <c r="G2993" s="53">
        <v>86061.104999999996</v>
      </c>
      <c r="H2993" s="67"/>
      <c r="I2993" s="68"/>
      <c r="J2993" s="69"/>
      <c r="K2993" s="69"/>
      <c r="L2993" s="69"/>
      <c r="M2993" s="69"/>
      <c r="N2993" s="69"/>
      <c r="O2993" s="35"/>
      <c r="P2993" s="35" t="s">
        <v>26682</v>
      </c>
      <c r="Q2993" s="36">
        <v>1</v>
      </c>
      <c r="R2993" s="35" t="s">
        <v>27</v>
      </c>
      <c r="S2993" s="35" t="s">
        <v>28504</v>
      </c>
      <c r="T2993" s="35">
        <v>0</v>
      </c>
      <c r="U2993" s="35">
        <v>0</v>
      </c>
      <c r="V2993" s="36">
        <v>1</v>
      </c>
      <c r="W2993" s="36">
        <v>1</v>
      </c>
      <c r="X2993" s="37" t="s">
        <v>65</v>
      </c>
    </row>
    <row r="2994" spans="1:24" ht="24" customHeight="1" x14ac:dyDescent="0.2">
      <c r="A2994" s="50" t="s">
        <v>5337</v>
      </c>
      <c r="B2994" s="60" t="s">
        <v>5736</v>
      </c>
      <c r="C2994" s="76" t="s">
        <v>5736</v>
      </c>
      <c r="D2994" s="61" t="s">
        <v>5737</v>
      </c>
      <c r="E2994" s="53">
        <v>58595.83</v>
      </c>
      <c r="F2994" s="26">
        <v>0.21</v>
      </c>
      <c r="G2994" s="53">
        <v>102806.38</v>
      </c>
      <c r="H2994" s="67"/>
      <c r="I2994" s="68"/>
      <c r="J2994" s="69"/>
      <c r="K2994" s="69"/>
      <c r="L2994" s="69"/>
      <c r="M2994" s="69"/>
      <c r="N2994" s="69"/>
      <c r="O2994" s="35"/>
      <c r="P2994" s="35" t="s">
        <v>26683</v>
      </c>
      <c r="Q2994" s="36">
        <v>1</v>
      </c>
      <c r="R2994" s="35" t="s">
        <v>27</v>
      </c>
      <c r="S2994" s="35" t="s">
        <v>28503</v>
      </c>
      <c r="T2994" s="35">
        <v>0</v>
      </c>
      <c r="U2994" s="35">
        <v>0</v>
      </c>
      <c r="V2994" s="36">
        <v>1</v>
      </c>
      <c r="W2994" s="36">
        <v>1</v>
      </c>
      <c r="X2994" s="37" t="s">
        <v>65</v>
      </c>
    </row>
    <row r="2995" spans="1:24" ht="24" customHeight="1" x14ac:dyDescent="0.2">
      <c r="A2995" s="50" t="s">
        <v>5337</v>
      </c>
      <c r="B2995" s="60" t="s">
        <v>5738</v>
      </c>
      <c r="C2995" s="76" t="s">
        <v>5738</v>
      </c>
      <c r="D2995" s="61" t="s">
        <v>5739</v>
      </c>
      <c r="E2995" s="53">
        <v>58595.83</v>
      </c>
      <c r="F2995" s="26">
        <v>0.21</v>
      </c>
      <c r="G2995" s="53">
        <v>102806.38</v>
      </c>
      <c r="H2995" s="67"/>
      <c r="I2995" s="68"/>
      <c r="J2995" s="69"/>
      <c r="K2995" s="69"/>
      <c r="L2995" s="69"/>
      <c r="M2995" s="69"/>
      <c r="N2995" s="69"/>
      <c r="O2995" s="35"/>
      <c r="P2995" s="35" t="s">
        <v>26684</v>
      </c>
      <c r="Q2995" s="36">
        <v>1</v>
      </c>
      <c r="R2995" s="35" t="s">
        <v>27</v>
      </c>
      <c r="S2995" s="35" t="s">
        <v>28503</v>
      </c>
      <c r="T2995" s="35">
        <v>0</v>
      </c>
      <c r="U2995" s="35">
        <v>0</v>
      </c>
      <c r="V2995" s="36">
        <v>1</v>
      </c>
      <c r="W2995" s="36">
        <v>1</v>
      </c>
      <c r="X2995" s="37" t="s">
        <v>65</v>
      </c>
    </row>
    <row r="2996" spans="1:24" ht="24" customHeight="1" x14ac:dyDescent="0.2">
      <c r="A2996" s="50" t="s">
        <v>5337</v>
      </c>
      <c r="B2996" s="60" t="s">
        <v>5740</v>
      </c>
      <c r="C2996" s="76" t="s">
        <v>5740</v>
      </c>
      <c r="D2996" s="61" t="s">
        <v>5741</v>
      </c>
      <c r="E2996" s="53">
        <v>58595.83</v>
      </c>
      <c r="F2996" s="26">
        <v>0.21</v>
      </c>
      <c r="G2996" s="53">
        <v>102806.38</v>
      </c>
      <c r="H2996" s="67"/>
      <c r="I2996" s="68"/>
      <c r="J2996" s="69"/>
      <c r="K2996" s="69"/>
      <c r="L2996" s="69"/>
      <c r="M2996" s="69"/>
      <c r="N2996" s="69"/>
      <c r="O2996" s="35"/>
      <c r="P2996" s="35" t="s">
        <v>26685</v>
      </c>
      <c r="Q2996" s="36">
        <v>1</v>
      </c>
      <c r="R2996" s="35" t="s">
        <v>27</v>
      </c>
      <c r="S2996" s="35" t="s">
        <v>28503</v>
      </c>
      <c r="T2996" s="35">
        <v>0</v>
      </c>
      <c r="U2996" s="35">
        <v>0</v>
      </c>
      <c r="V2996" s="36">
        <v>1</v>
      </c>
      <c r="W2996" s="36">
        <v>1</v>
      </c>
      <c r="X2996" s="37" t="s">
        <v>65</v>
      </c>
    </row>
    <row r="2997" spans="1:24" ht="24" customHeight="1" x14ac:dyDescent="0.2">
      <c r="A2997" s="50" t="s">
        <v>5337</v>
      </c>
      <c r="B2997" s="60" t="s">
        <v>5742</v>
      </c>
      <c r="C2997" s="76" t="s">
        <v>5742</v>
      </c>
      <c r="D2997" s="61" t="s">
        <v>5743</v>
      </c>
      <c r="E2997" s="53">
        <v>52355.39</v>
      </c>
      <c r="F2997" s="26">
        <v>0.21</v>
      </c>
      <c r="G2997" s="53">
        <v>91857.536999999997</v>
      </c>
      <c r="H2997" s="67"/>
      <c r="I2997" s="68"/>
      <c r="J2997" s="69"/>
      <c r="K2997" s="69"/>
      <c r="L2997" s="69"/>
      <c r="M2997" s="69"/>
      <c r="N2997" s="69"/>
      <c r="O2997" s="35"/>
      <c r="P2997" s="35" t="s">
        <v>26686</v>
      </c>
      <c r="Q2997" s="36">
        <v>1</v>
      </c>
      <c r="R2997" s="35" t="s">
        <v>27</v>
      </c>
      <c r="S2997" s="35" t="s">
        <v>28503</v>
      </c>
      <c r="T2997" s="35">
        <v>0</v>
      </c>
      <c r="U2997" s="35">
        <v>0</v>
      </c>
      <c r="V2997" s="36">
        <v>1</v>
      </c>
      <c r="W2997" s="36">
        <v>1</v>
      </c>
      <c r="X2997" s="37" t="s">
        <v>65</v>
      </c>
    </row>
    <row r="2998" spans="1:24" ht="24" customHeight="1" x14ac:dyDescent="0.2">
      <c r="A2998" s="50" t="s">
        <v>5337</v>
      </c>
      <c r="B2998" s="60" t="s">
        <v>5744</v>
      </c>
      <c r="C2998" s="76" t="s">
        <v>5744</v>
      </c>
      <c r="D2998" s="61" t="s">
        <v>5745</v>
      </c>
      <c r="E2998" s="53">
        <v>56462.15</v>
      </c>
      <c r="F2998" s="26">
        <v>0.21</v>
      </c>
      <c r="G2998" s="53">
        <v>99062.845000000001</v>
      </c>
      <c r="H2998" s="67"/>
      <c r="I2998" s="68"/>
      <c r="J2998" s="69"/>
      <c r="K2998" s="69"/>
      <c r="L2998" s="69"/>
      <c r="M2998" s="69"/>
      <c r="N2998" s="69"/>
      <c r="O2998" s="35"/>
      <c r="P2998" s="35" t="s">
        <v>26687</v>
      </c>
      <c r="Q2998" s="36">
        <v>1</v>
      </c>
      <c r="R2998" s="35" t="s">
        <v>27</v>
      </c>
      <c r="S2998" s="35" t="s">
        <v>28504</v>
      </c>
      <c r="T2998" s="35">
        <v>0</v>
      </c>
      <c r="U2998" s="35">
        <v>0</v>
      </c>
      <c r="V2998" s="36">
        <v>1</v>
      </c>
      <c r="W2998" s="36">
        <v>1</v>
      </c>
      <c r="X2998" s="37" t="s">
        <v>65</v>
      </c>
    </row>
    <row r="2999" spans="1:24" ht="24" customHeight="1" x14ac:dyDescent="0.2">
      <c r="A2999" s="50" t="s">
        <v>5337</v>
      </c>
      <c r="B2999" s="60" t="s">
        <v>5746</v>
      </c>
      <c r="C2999" s="76" t="s">
        <v>5746</v>
      </c>
      <c r="D2999" s="61" t="s">
        <v>5747</v>
      </c>
      <c r="E2999" s="53">
        <v>49051.64</v>
      </c>
      <c r="F2999" s="26">
        <v>0.21</v>
      </c>
      <c r="G2999" s="53">
        <v>86061.104999999996</v>
      </c>
      <c r="H2999" s="67"/>
      <c r="I2999" s="68"/>
      <c r="J2999" s="69"/>
      <c r="K2999" s="69"/>
      <c r="L2999" s="69"/>
      <c r="M2999" s="69"/>
      <c r="N2999" s="69"/>
      <c r="O2999" s="35"/>
      <c r="P2999" s="35" t="s">
        <v>26688</v>
      </c>
      <c r="Q2999" s="36">
        <v>1</v>
      </c>
      <c r="R2999" s="35" t="s">
        <v>27</v>
      </c>
      <c r="S2999" s="35" t="s">
        <v>28504</v>
      </c>
      <c r="T2999" s="35">
        <v>0</v>
      </c>
      <c r="U2999" s="35">
        <v>0</v>
      </c>
      <c r="V2999" s="36">
        <v>1</v>
      </c>
      <c r="W2999" s="36">
        <v>1</v>
      </c>
      <c r="X2999" s="37" t="s">
        <v>65</v>
      </c>
    </row>
    <row r="3000" spans="1:24" ht="24" customHeight="1" x14ac:dyDescent="0.2">
      <c r="A3000" s="50" t="s">
        <v>5337</v>
      </c>
      <c r="B3000" s="60" t="s">
        <v>5748</v>
      </c>
      <c r="C3000" s="76" t="s">
        <v>5748</v>
      </c>
      <c r="D3000" s="61" t="s">
        <v>5749</v>
      </c>
      <c r="E3000" s="53">
        <v>50978.879999999997</v>
      </c>
      <c r="F3000" s="26">
        <v>0.21</v>
      </c>
      <c r="G3000" s="53">
        <v>89442.45</v>
      </c>
      <c r="H3000" s="67"/>
      <c r="I3000" s="68"/>
      <c r="J3000" s="69"/>
      <c r="K3000" s="69"/>
      <c r="L3000" s="69"/>
      <c r="M3000" s="69"/>
      <c r="N3000" s="69"/>
      <c r="O3000" s="35"/>
      <c r="P3000" s="35" t="s">
        <v>26689</v>
      </c>
      <c r="Q3000" s="36">
        <v>1</v>
      </c>
      <c r="R3000" s="35" t="s">
        <v>27</v>
      </c>
      <c r="S3000" s="35" t="s">
        <v>28504</v>
      </c>
      <c r="T3000" s="35">
        <v>0</v>
      </c>
      <c r="U3000" s="35">
        <v>0</v>
      </c>
      <c r="V3000" s="36">
        <v>1</v>
      </c>
      <c r="W3000" s="36">
        <v>1</v>
      </c>
      <c r="X3000" s="37" t="s">
        <v>65</v>
      </c>
    </row>
    <row r="3001" spans="1:24" ht="24" customHeight="1" x14ac:dyDescent="0.2">
      <c r="A3001" s="50" t="s">
        <v>5337</v>
      </c>
      <c r="B3001" s="60" t="s">
        <v>5750</v>
      </c>
      <c r="C3001" s="76" t="s">
        <v>5750</v>
      </c>
      <c r="D3001" s="61" t="s">
        <v>5751</v>
      </c>
      <c r="E3001" s="53">
        <v>55406.79</v>
      </c>
      <c r="F3001" s="26">
        <v>0.21</v>
      </c>
      <c r="G3001" s="53">
        <v>97211.218999999997</v>
      </c>
      <c r="H3001" s="67"/>
      <c r="I3001" s="68"/>
      <c r="J3001" s="69"/>
      <c r="K3001" s="69"/>
      <c r="L3001" s="69"/>
      <c r="M3001" s="69"/>
      <c r="N3001" s="69"/>
      <c r="O3001" s="35"/>
      <c r="P3001" s="35" t="s">
        <v>26690</v>
      </c>
      <c r="Q3001" s="36">
        <v>1</v>
      </c>
      <c r="R3001" s="35" t="s">
        <v>27</v>
      </c>
      <c r="S3001" s="35" t="s">
        <v>28504</v>
      </c>
      <c r="T3001" s="35">
        <v>0</v>
      </c>
      <c r="U3001" s="35">
        <v>0</v>
      </c>
      <c r="V3001" s="36">
        <v>1</v>
      </c>
      <c r="W3001" s="36">
        <v>1</v>
      </c>
      <c r="X3001" s="37" t="s">
        <v>65</v>
      </c>
    </row>
    <row r="3002" spans="1:24" ht="24" customHeight="1" x14ac:dyDescent="0.2">
      <c r="A3002" s="50" t="s">
        <v>5337</v>
      </c>
      <c r="B3002" s="60" t="s">
        <v>5752</v>
      </c>
      <c r="C3002" s="76" t="s">
        <v>5752</v>
      </c>
      <c r="D3002" s="61" t="s">
        <v>5753</v>
      </c>
      <c r="E3002" s="53">
        <v>58297.61</v>
      </c>
      <c r="F3002" s="26">
        <v>0.21</v>
      </c>
      <c r="G3002" s="53">
        <v>102283.151</v>
      </c>
      <c r="H3002" s="67"/>
      <c r="I3002" s="68"/>
      <c r="J3002" s="69"/>
      <c r="K3002" s="69"/>
      <c r="L3002" s="69"/>
      <c r="M3002" s="69"/>
      <c r="N3002" s="69"/>
      <c r="O3002" s="35"/>
      <c r="P3002" s="35" t="s">
        <v>26691</v>
      </c>
      <c r="Q3002" s="36">
        <v>1</v>
      </c>
      <c r="R3002" s="35" t="s">
        <v>27</v>
      </c>
      <c r="S3002" s="35" t="s">
        <v>28504</v>
      </c>
      <c r="T3002" s="35">
        <v>0</v>
      </c>
      <c r="U3002" s="35">
        <v>0</v>
      </c>
      <c r="V3002" s="36">
        <v>1</v>
      </c>
      <c r="W3002" s="36">
        <v>1</v>
      </c>
      <c r="X3002" s="37" t="s">
        <v>65</v>
      </c>
    </row>
    <row r="3003" spans="1:24" ht="24" customHeight="1" x14ac:dyDescent="0.2">
      <c r="A3003" s="50" t="s">
        <v>5337</v>
      </c>
      <c r="B3003" s="60" t="s">
        <v>5754</v>
      </c>
      <c r="C3003" s="76" t="s">
        <v>5754</v>
      </c>
      <c r="D3003" s="61" t="s">
        <v>5755</v>
      </c>
      <c r="E3003" s="53">
        <v>67061.7</v>
      </c>
      <c r="F3003" s="26">
        <v>0.21</v>
      </c>
      <c r="G3003" s="53">
        <v>117659.75900000001</v>
      </c>
      <c r="H3003" s="67"/>
      <c r="I3003" s="68"/>
      <c r="J3003" s="69"/>
      <c r="K3003" s="69"/>
      <c r="L3003" s="69"/>
      <c r="M3003" s="69"/>
      <c r="N3003" s="69"/>
      <c r="O3003" s="35"/>
      <c r="P3003" s="35" t="s">
        <v>26692</v>
      </c>
      <c r="Q3003" s="36">
        <v>1</v>
      </c>
      <c r="R3003" s="35" t="s">
        <v>27</v>
      </c>
      <c r="S3003" s="35" t="s">
        <v>28504</v>
      </c>
      <c r="T3003" s="35">
        <v>0</v>
      </c>
      <c r="U3003" s="35">
        <v>0</v>
      </c>
      <c r="V3003" s="36">
        <v>1</v>
      </c>
      <c r="W3003" s="36">
        <v>1</v>
      </c>
      <c r="X3003" s="37" t="s">
        <v>65</v>
      </c>
    </row>
    <row r="3004" spans="1:24" ht="24" customHeight="1" x14ac:dyDescent="0.2">
      <c r="A3004" s="50" t="s">
        <v>5337</v>
      </c>
      <c r="B3004" s="60" t="s">
        <v>5756</v>
      </c>
      <c r="C3004" s="76" t="s">
        <v>5756</v>
      </c>
      <c r="D3004" s="61" t="s">
        <v>5757</v>
      </c>
      <c r="E3004" s="53">
        <v>25948.29</v>
      </c>
      <c r="F3004" s="26">
        <v>0.21</v>
      </c>
      <c r="G3004" s="53">
        <v>45526.273999999998</v>
      </c>
      <c r="H3004" s="67"/>
      <c r="I3004" s="68"/>
      <c r="J3004" s="69"/>
      <c r="K3004" s="69"/>
      <c r="L3004" s="69"/>
      <c r="M3004" s="69"/>
      <c r="N3004" s="69"/>
      <c r="O3004" s="35"/>
      <c r="P3004" s="35" t="s">
        <v>26693</v>
      </c>
      <c r="Q3004" s="36">
        <v>1</v>
      </c>
      <c r="R3004" s="35" t="s">
        <v>27</v>
      </c>
      <c r="S3004" s="35" t="s">
        <v>28504</v>
      </c>
      <c r="T3004" s="35">
        <v>0</v>
      </c>
      <c r="U3004" s="35">
        <v>0</v>
      </c>
      <c r="V3004" s="36">
        <v>1</v>
      </c>
      <c r="W3004" s="36">
        <v>1</v>
      </c>
      <c r="X3004" s="37" t="s">
        <v>65</v>
      </c>
    </row>
    <row r="3005" spans="1:24" ht="24" customHeight="1" x14ac:dyDescent="0.2">
      <c r="A3005" s="50" t="s">
        <v>5337</v>
      </c>
      <c r="B3005" s="60" t="s">
        <v>5758</v>
      </c>
      <c r="C3005" s="76" t="s">
        <v>5758</v>
      </c>
      <c r="D3005" s="61" t="s">
        <v>5759</v>
      </c>
      <c r="E3005" s="53">
        <v>22208.6</v>
      </c>
      <c r="F3005" s="26">
        <v>0.21</v>
      </c>
      <c r="G3005" s="53">
        <v>38964.989000000001</v>
      </c>
      <c r="H3005" s="67"/>
      <c r="I3005" s="68"/>
      <c r="J3005" s="69"/>
      <c r="K3005" s="69"/>
      <c r="L3005" s="69"/>
      <c r="M3005" s="69"/>
      <c r="N3005" s="69"/>
      <c r="O3005" s="35"/>
      <c r="P3005" s="35" t="s">
        <v>26694</v>
      </c>
      <c r="Q3005" s="36">
        <v>1</v>
      </c>
      <c r="R3005" s="35" t="s">
        <v>27</v>
      </c>
      <c r="S3005" s="35" t="s">
        <v>28504</v>
      </c>
      <c r="T3005" s="35">
        <v>0</v>
      </c>
      <c r="U3005" s="35">
        <v>0</v>
      </c>
      <c r="V3005" s="36">
        <v>1</v>
      </c>
      <c r="W3005" s="36">
        <v>1</v>
      </c>
      <c r="X3005" s="37" t="s">
        <v>65</v>
      </c>
    </row>
    <row r="3006" spans="1:24" ht="24" customHeight="1" x14ac:dyDescent="0.2">
      <c r="A3006" s="50" t="s">
        <v>5337</v>
      </c>
      <c r="B3006" s="60" t="s">
        <v>5760</v>
      </c>
      <c r="C3006" s="76" t="s">
        <v>5760</v>
      </c>
      <c r="D3006" s="61" t="s">
        <v>5761</v>
      </c>
      <c r="E3006" s="53">
        <v>26636.57</v>
      </c>
      <c r="F3006" s="26">
        <v>0.21</v>
      </c>
      <c r="G3006" s="53">
        <v>46733.866000000002</v>
      </c>
      <c r="H3006" s="67"/>
      <c r="I3006" s="68"/>
      <c r="J3006" s="69"/>
      <c r="K3006" s="69"/>
      <c r="L3006" s="69"/>
      <c r="M3006" s="69"/>
      <c r="N3006" s="69"/>
      <c r="O3006" s="35"/>
      <c r="P3006" s="35" t="s">
        <v>26695</v>
      </c>
      <c r="Q3006" s="36">
        <v>1</v>
      </c>
      <c r="R3006" s="35" t="s">
        <v>27</v>
      </c>
      <c r="S3006" s="35" t="s">
        <v>28503</v>
      </c>
      <c r="T3006" s="35">
        <v>0</v>
      </c>
      <c r="U3006" s="35">
        <v>0</v>
      </c>
      <c r="V3006" s="36">
        <v>1</v>
      </c>
      <c r="W3006" s="36">
        <v>1</v>
      </c>
      <c r="X3006" s="37" t="s">
        <v>65</v>
      </c>
    </row>
    <row r="3007" spans="1:24" ht="24" customHeight="1" x14ac:dyDescent="0.2">
      <c r="A3007" s="50" t="s">
        <v>5337</v>
      </c>
      <c r="B3007" s="60" t="s">
        <v>5762</v>
      </c>
      <c r="C3007" s="76" t="s">
        <v>5762</v>
      </c>
      <c r="D3007" s="61" t="s">
        <v>5763</v>
      </c>
      <c r="E3007" s="53">
        <v>46734.45</v>
      </c>
      <c r="F3007" s="26">
        <v>0.21</v>
      </c>
      <c r="G3007" s="53">
        <v>81995.59</v>
      </c>
      <c r="H3007" s="67"/>
      <c r="I3007" s="68"/>
      <c r="J3007" s="69"/>
      <c r="K3007" s="69"/>
      <c r="L3007" s="69"/>
      <c r="M3007" s="69"/>
      <c r="N3007" s="69"/>
      <c r="O3007" s="35"/>
      <c r="P3007" s="35" t="s">
        <v>26696</v>
      </c>
      <c r="Q3007" s="36">
        <v>1</v>
      </c>
      <c r="R3007" s="35" t="s">
        <v>27</v>
      </c>
      <c r="S3007" s="35" t="s">
        <v>28503</v>
      </c>
      <c r="T3007" s="35">
        <v>0</v>
      </c>
      <c r="U3007" s="35">
        <v>0</v>
      </c>
      <c r="V3007" s="36">
        <v>1</v>
      </c>
      <c r="W3007" s="36">
        <v>1</v>
      </c>
      <c r="X3007" s="37" t="s">
        <v>65</v>
      </c>
    </row>
    <row r="3008" spans="1:24" ht="24" customHeight="1" x14ac:dyDescent="0.2">
      <c r="A3008" s="50" t="s">
        <v>5337</v>
      </c>
      <c r="B3008" s="60" t="s">
        <v>5764</v>
      </c>
      <c r="C3008" s="76" t="s">
        <v>5764</v>
      </c>
      <c r="D3008" s="61" t="s">
        <v>5765</v>
      </c>
      <c r="E3008" s="53">
        <v>47606.22</v>
      </c>
      <c r="F3008" s="26">
        <v>0.21</v>
      </c>
      <c r="G3008" s="53">
        <v>83525.114000000001</v>
      </c>
      <c r="H3008" s="67"/>
      <c r="I3008" s="68"/>
      <c r="J3008" s="69"/>
      <c r="K3008" s="69"/>
      <c r="L3008" s="69"/>
      <c r="M3008" s="69"/>
      <c r="N3008" s="69"/>
      <c r="O3008" s="35"/>
      <c r="P3008" s="35" t="s">
        <v>26697</v>
      </c>
      <c r="Q3008" s="36">
        <v>1</v>
      </c>
      <c r="R3008" s="35" t="s">
        <v>27</v>
      </c>
      <c r="S3008" s="35" t="s">
        <v>28503</v>
      </c>
      <c r="T3008" s="35">
        <v>0</v>
      </c>
      <c r="U3008" s="35">
        <v>0</v>
      </c>
      <c r="V3008" s="36">
        <v>1</v>
      </c>
      <c r="W3008" s="36">
        <v>1</v>
      </c>
      <c r="X3008" s="37" t="s">
        <v>65</v>
      </c>
    </row>
    <row r="3009" spans="1:24" ht="24" customHeight="1" x14ac:dyDescent="0.2">
      <c r="A3009" s="50" t="s">
        <v>5337</v>
      </c>
      <c r="B3009" s="60" t="s">
        <v>5766</v>
      </c>
      <c r="C3009" s="76" t="s">
        <v>5766</v>
      </c>
      <c r="D3009" s="61" t="s">
        <v>5767</v>
      </c>
      <c r="E3009" s="53">
        <v>51942.45</v>
      </c>
      <c r="F3009" s="26">
        <v>0.21</v>
      </c>
      <c r="G3009" s="53">
        <v>91133.025999999998</v>
      </c>
      <c r="H3009" s="67"/>
      <c r="I3009" s="68"/>
      <c r="J3009" s="69"/>
      <c r="K3009" s="69"/>
      <c r="L3009" s="69"/>
      <c r="M3009" s="69"/>
      <c r="N3009" s="69"/>
      <c r="O3009" s="35"/>
      <c r="P3009" s="35" t="s">
        <v>26698</v>
      </c>
      <c r="Q3009" s="36">
        <v>1</v>
      </c>
      <c r="R3009" s="35" t="s">
        <v>27</v>
      </c>
      <c r="S3009" s="35" t="s">
        <v>28503</v>
      </c>
      <c r="T3009" s="35">
        <v>0</v>
      </c>
      <c r="U3009" s="35">
        <v>0</v>
      </c>
      <c r="V3009" s="36">
        <v>1</v>
      </c>
      <c r="W3009" s="36">
        <v>1</v>
      </c>
      <c r="X3009" s="37" t="s">
        <v>65</v>
      </c>
    </row>
    <row r="3010" spans="1:24" ht="24" customHeight="1" x14ac:dyDescent="0.2">
      <c r="A3010" s="50" t="s">
        <v>5337</v>
      </c>
      <c r="B3010" s="60" t="s">
        <v>5768</v>
      </c>
      <c r="C3010" s="76" t="s">
        <v>5768</v>
      </c>
      <c r="D3010" s="61" t="s">
        <v>5769</v>
      </c>
      <c r="E3010" s="53">
        <v>55406.79</v>
      </c>
      <c r="F3010" s="26">
        <v>0.21</v>
      </c>
      <c r="G3010" s="53">
        <v>97211.218999999997</v>
      </c>
      <c r="H3010" s="67"/>
      <c r="I3010" s="68"/>
      <c r="J3010" s="69"/>
      <c r="K3010" s="69"/>
      <c r="L3010" s="69"/>
      <c r="M3010" s="69"/>
      <c r="N3010" s="69"/>
      <c r="O3010" s="35"/>
      <c r="P3010" s="35" t="s">
        <v>26699</v>
      </c>
      <c r="Q3010" s="36">
        <v>1</v>
      </c>
      <c r="R3010" s="35" t="s">
        <v>27</v>
      </c>
      <c r="S3010" s="35" t="s">
        <v>28504</v>
      </c>
      <c r="T3010" s="35">
        <v>0</v>
      </c>
      <c r="U3010" s="35">
        <v>0</v>
      </c>
      <c r="V3010" s="36">
        <v>1</v>
      </c>
      <c r="W3010" s="36">
        <v>1</v>
      </c>
      <c r="X3010" s="37" t="s">
        <v>65</v>
      </c>
    </row>
    <row r="3011" spans="1:24" ht="24" customHeight="1" x14ac:dyDescent="0.2">
      <c r="A3011" s="50" t="s">
        <v>5337</v>
      </c>
      <c r="B3011" s="60" t="s">
        <v>5770</v>
      </c>
      <c r="C3011" s="76" t="s">
        <v>5770</v>
      </c>
      <c r="D3011" s="61" t="s">
        <v>5771</v>
      </c>
      <c r="E3011" s="53">
        <v>59375.91</v>
      </c>
      <c r="F3011" s="26">
        <v>0.21</v>
      </c>
      <c r="G3011" s="53">
        <v>104175.035</v>
      </c>
      <c r="H3011" s="67"/>
      <c r="I3011" s="68"/>
      <c r="J3011" s="69"/>
      <c r="K3011" s="69"/>
      <c r="L3011" s="69"/>
      <c r="M3011" s="69"/>
      <c r="N3011" s="69"/>
      <c r="O3011" s="35"/>
      <c r="P3011" s="35" t="s">
        <v>26700</v>
      </c>
      <c r="Q3011" s="36">
        <v>1</v>
      </c>
      <c r="R3011" s="35" t="s">
        <v>27</v>
      </c>
      <c r="S3011" s="35" t="s">
        <v>28503</v>
      </c>
      <c r="T3011" s="35">
        <v>0</v>
      </c>
      <c r="U3011" s="35">
        <v>0</v>
      </c>
      <c r="V3011" s="36">
        <v>1</v>
      </c>
      <c r="W3011" s="36">
        <v>1</v>
      </c>
      <c r="X3011" s="37" t="s">
        <v>65</v>
      </c>
    </row>
    <row r="3012" spans="1:24" ht="24" customHeight="1" x14ac:dyDescent="0.2">
      <c r="A3012" s="50" t="s">
        <v>5337</v>
      </c>
      <c r="B3012" s="60" t="s">
        <v>5772</v>
      </c>
      <c r="C3012" s="76" t="s">
        <v>5772</v>
      </c>
      <c r="D3012" s="61" t="s">
        <v>5773</v>
      </c>
      <c r="E3012" s="53">
        <v>23608.12</v>
      </c>
      <c r="F3012" s="26">
        <v>0.21</v>
      </c>
      <c r="G3012" s="53">
        <v>41420.442000000003</v>
      </c>
      <c r="H3012" s="67"/>
      <c r="I3012" s="68"/>
      <c r="J3012" s="69"/>
      <c r="K3012" s="69"/>
      <c r="L3012" s="69"/>
      <c r="M3012" s="69"/>
      <c r="N3012" s="69"/>
      <c r="O3012" s="35"/>
      <c r="P3012" s="35" t="s">
        <v>26701</v>
      </c>
      <c r="Q3012" s="36">
        <v>1</v>
      </c>
      <c r="R3012" s="35" t="s">
        <v>27</v>
      </c>
      <c r="S3012" s="35" t="s">
        <v>28504</v>
      </c>
      <c r="T3012" s="35">
        <v>0</v>
      </c>
      <c r="U3012" s="35">
        <v>0</v>
      </c>
      <c r="V3012" s="36">
        <v>1</v>
      </c>
      <c r="W3012" s="36">
        <v>1</v>
      </c>
      <c r="X3012" s="37" t="s">
        <v>65</v>
      </c>
    </row>
    <row r="3013" spans="1:24" ht="24" customHeight="1" x14ac:dyDescent="0.2">
      <c r="A3013" s="50" t="s">
        <v>5337</v>
      </c>
      <c r="B3013" s="60" t="s">
        <v>5774</v>
      </c>
      <c r="C3013" s="76" t="s">
        <v>5774</v>
      </c>
      <c r="D3013" s="61" t="s">
        <v>5775</v>
      </c>
      <c r="E3013" s="53">
        <v>25122.34</v>
      </c>
      <c r="F3013" s="26">
        <v>0.21</v>
      </c>
      <c r="G3013" s="53">
        <v>44077.142</v>
      </c>
      <c r="H3013" s="67"/>
      <c r="I3013" s="68"/>
      <c r="J3013" s="69"/>
      <c r="K3013" s="69"/>
      <c r="L3013" s="69"/>
      <c r="M3013" s="69"/>
      <c r="N3013" s="69"/>
      <c r="O3013" s="35"/>
      <c r="P3013" s="35" t="s">
        <v>26702</v>
      </c>
      <c r="Q3013" s="36">
        <v>1</v>
      </c>
      <c r="R3013" s="35" t="s">
        <v>27</v>
      </c>
      <c r="S3013" s="35" t="s">
        <v>28504</v>
      </c>
      <c r="T3013" s="35">
        <v>0</v>
      </c>
      <c r="U3013" s="35">
        <v>0</v>
      </c>
      <c r="V3013" s="36">
        <v>1</v>
      </c>
      <c r="W3013" s="36">
        <v>1</v>
      </c>
      <c r="X3013" s="37" t="s">
        <v>65</v>
      </c>
    </row>
    <row r="3014" spans="1:24" ht="24" customHeight="1" x14ac:dyDescent="0.2">
      <c r="A3014" s="50" t="s">
        <v>5337</v>
      </c>
      <c r="B3014" s="60" t="s">
        <v>5776</v>
      </c>
      <c r="C3014" s="76" t="s">
        <v>5776</v>
      </c>
      <c r="D3014" s="61" t="s">
        <v>5777</v>
      </c>
      <c r="E3014" s="53">
        <v>22621.56</v>
      </c>
      <c r="F3014" s="26">
        <v>0.21</v>
      </c>
      <c r="G3014" s="53">
        <v>39689.525000000001</v>
      </c>
      <c r="H3014" s="67"/>
      <c r="I3014" s="68"/>
      <c r="J3014" s="69"/>
      <c r="K3014" s="69"/>
      <c r="L3014" s="69"/>
      <c r="M3014" s="69"/>
      <c r="N3014" s="69"/>
      <c r="O3014" s="35"/>
      <c r="P3014" s="35" t="s">
        <v>26703</v>
      </c>
      <c r="Q3014" s="36">
        <v>1</v>
      </c>
      <c r="R3014" s="35" t="s">
        <v>27</v>
      </c>
      <c r="S3014" s="35" t="s">
        <v>28504</v>
      </c>
      <c r="T3014" s="35">
        <v>0</v>
      </c>
      <c r="U3014" s="35">
        <v>0</v>
      </c>
      <c r="V3014" s="36">
        <v>1</v>
      </c>
      <c r="W3014" s="36">
        <v>1</v>
      </c>
      <c r="X3014" s="37" t="s">
        <v>65</v>
      </c>
    </row>
    <row r="3015" spans="1:24" ht="24" customHeight="1" x14ac:dyDescent="0.2">
      <c r="A3015" s="50" t="s">
        <v>5337</v>
      </c>
      <c r="B3015" s="60" t="s">
        <v>5778</v>
      </c>
      <c r="C3015" s="76" t="s">
        <v>5778</v>
      </c>
      <c r="D3015" s="61" t="s">
        <v>5779</v>
      </c>
      <c r="E3015" s="53">
        <v>23103.39</v>
      </c>
      <c r="F3015" s="26">
        <v>0.21</v>
      </c>
      <c r="G3015" s="53">
        <v>40534.902999999998</v>
      </c>
      <c r="H3015" s="67"/>
      <c r="I3015" s="68"/>
      <c r="J3015" s="69"/>
      <c r="K3015" s="69"/>
      <c r="L3015" s="69"/>
      <c r="M3015" s="69"/>
      <c r="N3015" s="69"/>
      <c r="O3015" s="35"/>
      <c r="P3015" s="35" t="s">
        <v>26704</v>
      </c>
      <c r="Q3015" s="36">
        <v>1</v>
      </c>
      <c r="R3015" s="35" t="s">
        <v>27</v>
      </c>
      <c r="S3015" s="35" t="s">
        <v>28504</v>
      </c>
      <c r="T3015" s="35">
        <v>0</v>
      </c>
      <c r="U3015" s="35">
        <v>0</v>
      </c>
      <c r="V3015" s="36">
        <v>1</v>
      </c>
      <c r="W3015" s="36">
        <v>1</v>
      </c>
      <c r="X3015" s="37" t="s">
        <v>65</v>
      </c>
    </row>
    <row r="3016" spans="1:24" ht="24" customHeight="1" x14ac:dyDescent="0.2">
      <c r="A3016" s="50" t="s">
        <v>5337</v>
      </c>
      <c r="B3016" s="60" t="s">
        <v>5780</v>
      </c>
      <c r="C3016" s="76" t="s">
        <v>5780</v>
      </c>
      <c r="D3016" s="61" t="s">
        <v>5781</v>
      </c>
      <c r="E3016" s="53">
        <v>29412.639999999999</v>
      </c>
      <c r="F3016" s="26">
        <v>0.21</v>
      </c>
      <c r="G3016" s="53">
        <v>51604.478999999999</v>
      </c>
      <c r="H3016" s="67"/>
      <c r="I3016" s="68"/>
      <c r="J3016" s="69"/>
      <c r="K3016" s="69"/>
      <c r="L3016" s="69"/>
      <c r="M3016" s="69"/>
      <c r="N3016" s="69"/>
      <c r="O3016" s="35"/>
      <c r="P3016" s="35" t="s">
        <v>26705</v>
      </c>
      <c r="Q3016" s="36">
        <v>1</v>
      </c>
      <c r="R3016" s="35" t="s">
        <v>27</v>
      </c>
      <c r="S3016" s="35" t="s">
        <v>28504</v>
      </c>
      <c r="T3016" s="35">
        <v>0</v>
      </c>
      <c r="U3016" s="35">
        <v>0</v>
      </c>
      <c r="V3016" s="36">
        <v>1</v>
      </c>
      <c r="W3016" s="36">
        <v>1</v>
      </c>
      <c r="X3016" s="37" t="s">
        <v>65</v>
      </c>
    </row>
    <row r="3017" spans="1:24" ht="24" customHeight="1" x14ac:dyDescent="0.2">
      <c r="A3017" s="50" t="s">
        <v>5337</v>
      </c>
      <c r="B3017" s="60" t="s">
        <v>5782</v>
      </c>
      <c r="C3017" s="76" t="s">
        <v>5782</v>
      </c>
      <c r="D3017" s="61" t="s">
        <v>5783</v>
      </c>
      <c r="E3017" s="53">
        <v>30284.44</v>
      </c>
      <c r="F3017" s="26">
        <v>0.21</v>
      </c>
      <c r="G3017" s="53">
        <v>53134.052000000003</v>
      </c>
      <c r="H3017" s="67"/>
      <c r="I3017" s="68"/>
      <c r="J3017" s="69"/>
      <c r="K3017" s="69"/>
      <c r="L3017" s="69"/>
      <c r="M3017" s="69"/>
      <c r="N3017" s="69"/>
      <c r="O3017" s="35"/>
      <c r="P3017" s="35" t="s">
        <v>26706</v>
      </c>
      <c r="Q3017" s="36">
        <v>1</v>
      </c>
      <c r="R3017" s="35" t="s">
        <v>27</v>
      </c>
      <c r="S3017" s="35" t="s">
        <v>28504</v>
      </c>
      <c r="T3017" s="35">
        <v>0</v>
      </c>
      <c r="U3017" s="35">
        <v>0</v>
      </c>
      <c r="V3017" s="36">
        <v>1</v>
      </c>
      <c r="W3017" s="36">
        <v>1</v>
      </c>
      <c r="X3017" s="37" t="s">
        <v>65</v>
      </c>
    </row>
    <row r="3018" spans="1:24" ht="24" customHeight="1" x14ac:dyDescent="0.2">
      <c r="A3018" s="50" t="s">
        <v>5337</v>
      </c>
      <c r="B3018" s="60" t="s">
        <v>5784</v>
      </c>
      <c r="C3018" s="76" t="s">
        <v>5784</v>
      </c>
      <c r="D3018" s="61" t="s">
        <v>5785</v>
      </c>
      <c r="E3018" s="53">
        <v>38681.54</v>
      </c>
      <c r="F3018" s="26">
        <v>0.21</v>
      </c>
      <c r="G3018" s="53">
        <v>67866.758000000002</v>
      </c>
      <c r="H3018" s="67"/>
      <c r="I3018" s="68"/>
      <c r="J3018" s="69"/>
      <c r="K3018" s="69"/>
      <c r="L3018" s="69"/>
      <c r="M3018" s="69"/>
      <c r="N3018" s="69"/>
      <c r="O3018" s="35"/>
      <c r="P3018" s="35" t="s">
        <v>26707</v>
      </c>
      <c r="Q3018" s="36">
        <v>1</v>
      </c>
      <c r="R3018" s="35" t="s">
        <v>27</v>
      </c>
      <c r="S3018" s="35" t="s">
        <v>28504</v>
      </c>
      <c r="T3018" s="35">
        <v>0</v>
      </c>
      <c r="U3018" s="35">
        <v>0</v>
      </c>
      <c r="V3018" s="36">
        <v>1</v>
      </c>
      <c r="W3018" s="36">
        <v>1</v>
      </c>
      <c r="X3018" s="37" t="s">
        <v>65</v>
      </c>
    </row>
    <row r="3019" spans="1:24" ht="24" customHeight="1" x14ac:dyDescent="0.2">
      <c r="A3019" s="50" t="s">
        <v>5337</v>
      </c>
      <c r="B3019" s="60" t="s">
        <v>5786</v>
      </c>
      <c r="C3019" s="76" t="s">
        <v>5786</v>
      </c>
      <c r="D3019" s="61" t="s">
        <v>5787</v>
      </c>
      <c r="E3019" s="53">
        <v>22621.56</v>
      </c>
      <c r="F3019" s="26">
        <v>0.21</v>
      </c>
      <c r="G3019" s="53">
        <v>39689.525000000001</v>
      </c>
      <c r="H3019" s="67"/>
      <c r="I3019" s="68"/>
      <c r="J3019" s="69"/>
      <c r="K3019" s="69"/>
      <c r="L3019" s="69"/>
      <c r="M3019" s="69"/>
      <c r="N3019" s="69"/>
      <c r="O3019" s="35"/>
      <c r="P3019" s="35" t="s">
        <v>26708</v>
      </c>
      <c r="Q3019" s="36">
        <v>1</v>
      </c>
      <c r="R3019" s="35" t="s">
        <v>27</v>
      </c>
      <c r="S3019" s="35" t="s">
        <v>28504</v>
      </c>
      <c r="T3019" s="35">
        <v>0</v>
      </c>
      <c r="U3019" s="35">
        <v>0</v>
      </c>
      <c r="V3019" s="36">
        <v>1</v>
      </c>
      <c r="W3019" s="36">
        <v>1</v>
      </c>
      <c r="X3019" s="37" t="s">
        <v>65</v>
      </c>
    </row>
    <row r="3020" spans="1:24" ht="24" customHeight="1" x14ac:dyDescent="0.2">
      <c r="A3020" s="50" t="s">
        <v>5337</v>
      </c>
      <c r="B3020" s="60" t="s">
        <v>5788</v>
      </c>
      <c r="C3020" s="76" t="s">
        <v>5788</v>
      </c>
      <c r="D3020" s="61" t="s">
        <v>5789</v>
      </c>
      <c r="E3020" s="53">
        <v>24938.799999999999</v>
      </c>
      <c r="F3020" s="26">
        <v>0.21</v>
      </c>
      <c r="G3020" s="53">
        <v>43755.125</v>
      </c>
      <c r="H3020" s="67"/>
      <c r="I3020" s="68"/>
      <c r="J3020" s="69"/>
      <c r="K3020" s="69"/>
      <c r="L3020" s="69"/>
      <c r="M3020" s="69"/>
      <c r="N3020" s="69"/>
      <c r="O3020" s="35"/>
      <c r="P3020" s="35" t="s">
        <v>26709</v>
      </c>
      <c r="Q3020" s="36">
        <v>1</v>
      </c>
      <c r="R3020" s="35" t="s">
        <v>27</v>
      </c>
      <c r="S3020" s="35" t="s">
        <v>28504</v>
      </c>
      <c r="T3020" s="35">
        <v>0</v>
      </c>
      <c r="U3020" s="35">
        <v>0</v>
      </c>
      <c r="V3020" s="36">
        <v>1</v>
      </c>
      <c r="W3020" s="36">
        <v>1</v>
      </c>
      <c r="X3020" s="37" t="s">
        <v>65</v>
      </c>
    </row>
    <row r="3021" spans="1:24" ht="24" customHeight="1" x14ac:dyDescent="0.2">
      <c r="A3021" s="50" t="s">
        <v>5337</v>
      </c>
      <c r="B3021" s="60" t="s">
        <v>5790</v>
      </c>
      <c r="C3021" s="76" t="s">
        <v>5790</v>
      </c>
      <c r="D3021" s="61" t="s">
        <v>5791</v>
      </c>
      <c r="E3021" s="53">
        <v>25260</v>
      </c>
      <c r="F3021" s="26">
        <v>0.21</v>
      </c>
      <c r="G3021" s="53">
        <v>44318.67</v>
      </c>
      <c r="H3021" s="67"/>
      <c r="I3021" s="68"/>
      <c r="J3021" s="69"/>
      <c r="K3021" s="69"/>
      <c r="L3021" s="69"/>
      <c r="M3021" s="69"/>
      <c r="N3021" s="69"/>
      <c r="O3021" s="35"/>
      <c r="P3021" s="35" t="s">
        <v>26710</v>
      </c>
      <c r="Q3021" s="36">
        <v>1</v>
      </c>
      <c r="R3021" s="35" t="s">
        <v>27</v>
      </c>
      <c r="S3021" s="35" t="s">
        <v>28504</v>
      </c>
      <c r="T3021" s="35">
        <v>0</v>
      </c>
      <c r="U3021" s="35">
        <v>0</v>
      </c>
      <c r="V3021" s="36">
        <v>1</v>
      </c>
      <c r="W3021" s="36">
        <v>1</v>
      </c>
      <c r="X3021" s="37" t="s">
        <v>65</v>
      </c>
    </row>
    <row r="3022" spans="1:24" ht="24" customHeight="1" x14ac:dyDescent="0.2">
      <c r="A3022" s="50" t="s">
        <v>5337</v>
      </c>
      <c r="B3022" s="60" t="s">
        <v>5792</v>
      </c>
      <c r="C3022" s="76" t="s">
        <v>5792</v>
      </c>
      <c r="D3022" s="61" t="s">
        <v>5793</v>
      </c>
      <c r="E3022" s="53">
        <v>26453.02</v>
      </c>
      <c r="F3022" s="26">
        <v>0.21</v>
      </c>
      <c r="G3022" s="53">
        <v>46411.824999999997</v>
      </c>
      <c r="H3022" s="67"/>
      <c r="I3022" s="68"/>
      <c r="J3022" s="69"/>
      <c r="K3022" s="69"/>
      <c r="L3022" s="69"/>
      <c r="M3022" s="69"/>
      <c r="N3022" s="69"/>
      <c r="O3022" s="35"/>
      <c r="P3022" s="35" t="s">
        <v>26711</v>
      </c>
      <c r="Q3022" s="36">
        <v>1</v>
      </c>
      <c r="R3022" s="35" t="s">
        <v>27</v>
      </c>
      <c r="S3022" s="35" t="s">
        <v>28504</v>
      </c>
      <c r="T3022" s="35">
        <v>0</v>
      </c>
      <c r="U3022" s="35">
        <v>0</v>
      </c>
      <c r="V3022" s="36">
        <v>1</v>
      </c>
      <c r="W3022" s="36">
        <v>1</v>
      </c>
      <c r="X3022" s="37" t="s">
        <v>65</v>
      </c>
    </row>
    <row r="3023" spans="1:24" ht="24" customHeight="1" x14ac:dyDescent="0.2">
      <c r="A3023" s="50" t="s">
        <v>5337</v>
      </c>
      <c r="B3023" s="60" t="s">
        <v>5794</v>
      </c>
      <c r="C3023" s="76" t="s">
        <v>5794</v>
      </c>
      <c r="D3023" s="61" t="s">
        <v>5795</v>
      </c>
      <c r="E3023" s="53">
        <v>29412.639999999999</v>
      </c>
      <c r="F3023" s="26">
        <v>0.21</v>
      </c>
      <c r="G3023" s="53">
        <v>51604.478999999999</v>
      </c>
      <c r="H3023" s="67"/>
      <c r="I3023" s="68"/>
      <c r="J3023" s="69"/>
      <c r="K3023" s="69"/>
      <c r="L3023" s="69"/>
      <c r="M3023" s="69"/>
      <c r="N3023" s="69"/>
      <c r="O3023" s="35"/>
      <c r="P3023" s="35" t="s">
        <v>26712</v>
      </c>
      <c r="Q3023" s="36">
        <v>1</v>
      </c>
      <c r="R3023" s="35" t="s">
        <v>27</v>
      </c>
      <c r="S3023" s="35" t="s">
        <v>28504</v>
      </c>
      <c r="T3023" s="35">
        <v>0</v>
      </c>
      <c r="U3023" s="35">
        <v>0</v>
      </c>
      <c r="V3023" s="36">
        <v>1</v>
      </c>
      <c r="W3023" s="36">
        <v>1</v>
      </c>
      <c r="X3023" s="37" t="s">
        <v>65</v>
      </c>
    </row>
    <row r="3024" spans="1:24" ht="24" customHeight="1" x14ac:dyDescent="0.2">
      <c r="A3024" s="50" t="s">
        <v>5337</v>
      </c>
      <c r="B3024" s="60" t="s">
        <v>5796</v>
      </c>
      <c r="C3024" s="76" t="s">
        <v>5796</v>
      </c>
      <c r="D3024" s="61" t="s">
        <v>5797</v>
      </c>
      <c r="E3024" s="53">
        <v>35630.14</v>
      </c>
      <c r="F3024" s="26">
        <v>0.21</v>
      </c>
      <c r="G3024" s="53">
        <v>62513.076999999997</v>
      </c>
      <c r="H3024" s="67"/>
      <c r="I3024" s="68"/>
      <c r="J3024" s="69"/>
      <c r="K3024" s="69"/>
      <c r="L3024" s="69"/>
      <c r="M3024" s="69"/>
      <c r="N3024" s="69"/>
      <c r="O3024" s="35"/>
      <c r="P3024" s="35" t="s">
        <v>26713</v>
      </c>
      <c r="Q3024" s="36">
        <v>1</v>
      </c>
      <c r="R3024" s="35" t="s">
        <v>27</v>
      </c>
      <c r="S3024" s="35" t="s">
        <v>28504</v>
      </c>
      <c r="T3024" s="35">
        <v>0</v>
      </c>
      <c r="U3024" s="35">
        <v>0</v>
      </c>
      <c r="V3024" s="36">
        <v>1</v>
      </c>
      <c r="W3024" s="36">
        <v>1</v>
      </c>
      <c r="X3024" s="37" t="s">
        <v>65</v>
      </c>
    </row>
    <row r="3025" spans="1:24" ht="24" customHeight="1" x14ac:dyDescent="0.2">
      <c r="A3025" s="50" t="s">
        <v>5337</v>
      </c>
      <c r="B3025" s="60" t="s">
        <v>5798</v>
      </c>
      <c r="C3025" s="76" t="s">
        <v>5798</v>
      </c>
      <c r="D3025" s="61" t="s">
        <v>5799</v>
      </c>
      <c r="E3025" s="53">
        <v>45266.080000000002</v>
      </c>
      <c r="F3025" s="26">
        <v>0.21</v>
      </c>
      <c r="G3025" s="53">
        <v>79419.342000000004</v>
      </c>
      <c r="H3025" s="67"/>
      <c r="I3025" s="68"/>
      <c r="J3025" s="69"/>
      <c r="K3025" s="69"/>
      <c r="L3025" s="69"/>
      <c r="M3025" s="69"/>
      <c r="N3025" s="69"/>
      <c r="O3025" s="35"/>
      <c r="P3025" s="35" t="s">
        <v>26714</v>
      </c>
      <c r="Q3025" s="36">
        <v>1</v>
      </c>
      <c r="R3025" s="35" t="s">
        <v>27</v>
      </c>
      <c r="S3025" s="35" t="s">
        <v>28504</v>
      </c>
      <c r="T3025" s="35">
        <v>0</v>
      </c>
      <c r="U3025" s="35">
        <v>0</v>
      </c>
      <c r="V3025" s="36">
        <v>1</v>
      </c>
      <c r="W3025" s="36">
        <v>1</v>
      </c>
      <c r="X3025" s="37" t="s">
        <v>65</v>
      </c>
    </row>
    <row r="3026" spans="1:24" ht="24" customHeight="1" x14ac:dyDescent="0.2">
      <c r="A3026" s="50" t="s">
        <v>5337</v>
      </c>
      <c r="B3026" s="60" t="s">
        <v>5800</v>
      </c>
      <c r="C3026" s="76" t="s">
        <v>5800</v>
      </c>
      <c r="D3026" s="61" t="s">
        <v>5801</v>
      </c>
      <c r="E3026" s="53">
        <v>47950.35</v>
      </c>
      <c r="F3026" s="26">
        <v>0.21</v>
      </c>
      <c r="G3026" s="53">
        <v>84128.892000000007</v>
      </c>
      <c r="H3026" s="67"/>
      <c r="I3026" s="68"/>
      <c r="J3026" s="69"/>
      <c r="K3026" s="69"/>
      <c r="L3026" s="69"/>
      <c r="M3026" s="69"/>
      <c r="N3026" s="69"/>
      <c r="O3026" s="35"/>
      <c r="P3026" s="35" t="s">
        <v>26715</v>
      </c>
      <c r="Q3026" s="36">
        <v>1</v>
      </c>
      <c r="R3026" s="35" t="s">
        <v>27</v>
      </c>
      <c r="S3026" s="35" t="s">
        <v>28504</v>
      </c>
      <c r="T3026" s="35">
        <v>0</v>
      </c>
      <c r="U3026" s="35">
        <v>0</v>
      </c>
      <c r="V3026" s="36">
        <v>1</v>
      </c>
      <c r="W3026" s="36">
        <v>1</v>
      </c>
      <c r="X3026" s="37" t="s">
        <v>65</v>
      </c>
    </row>
    <row r="3027" spans="1:24" ht="24" customHeight="1" x14ac:dyDescent="0.2">
      <c r="A3027" s="50" t="s">
        <v>5337</v>
      </c>
      <c r="B3027" s="60" t="s">
        <v>5802</v>
      </c>
      <c r="C3027" s="76" t="s">
        <v>5802</v>
      </c>
      <c r="D3027" s="61" t="s">
        <v>5803</v>
      </c>
      <c r="E3027" s="53">
        <v>113750.24</v>
      </c>
      <c r="F3027" s="26">
        <v>0.21</v>
      </c>
      <c r="G3027" s="53">
        <v>199574.799</v>
      </c>
      <c r="H3027" s="67"/>
      <c r="I3027" s="68"/>
      <c r="J3027" s="69"/>
      <c r="K3027" s="69"/>
      <c r="L3027" s="69"/>
      <c r="M3027" s="69"/>
      <c r="N3027" s="69"/>
      <c r="O3027" s="35"/>
      <c r="P3027" s="35" t="s">
        <v>65</v>
      </c>
      <c r="Q3027" s="36">
        <v>1</v>
      </c>
      <c r="R3027" s="35" t="s">
        <v>27</v>
      </c>
      <c r="S3027" s="35" t="s">
        <v>28503</v>
      </c>
      <c r="T3027" s="35">
        <v>0</v>
      </c>
      <c r="U3027" s="35">
        <v>0</v>
      </c>
      <c r="V3027" s="36">
        <v>1</v>
      </c>
      <c r="W3027" s="36">
        <v>1</v>
      </c>
      <c r="X3027" s="37" t="s">
        <v>65</v>
      </c>
    </row>
    <row r="3028" spans="1:24" ht="24" customHeight="1" x14ac:dyDescent="0.2">
      <c r="A3028" s="50" t="s">
        <v>5337</v>
      </c>
      <c r="B3028" s="60" t="s">
        <v>5804</v>
      </c>
      <c r="C3028" s="76" t="s">
        <v>5804</v>
      </c>
      <c r="D3028" s="61" t="s">
        <v>5805</v>
      </c>
      <c r="E3028" s="53">
        <v>120885.49</v>
      </c>
      <c r="F3028" s="26">
        <v>0.21</v>
      </c>
      <c r="G3028" s="53">
        <v>212093.592</v>
      </c>
      <c r="H3028" s="67"/>
      <c r="I3028" s="68"/>
      <c r="J3028" s="69"/>
      <c r="K3028" s="69"/>
      <c r="L3028" s="69"/>
      <c r="M3028" s="69"/>
      <c r="N3028" s="69"/>
      <c r="O3028" s="35"/>
      <c r="P3028" s="35" t="s">
        <v>26716</v>
      </c>
      <c r="Q3028" s="36">
        <v>1</v>
      </c>
      <c r="R3028" s="35" t="s">
        <v>27</v>
      </c>
      <c r="S3028" s="35" t="s">
        <v>28503</v>
      </c>
      <c r="T3028" s="35">
        <v>0</v>
      </c>
      <c r="U3028" s="35">
        <v>0</v>
      </c>
      <c r="V3028" s="36">
        <v>1</v>
      </c>
      <c r="W3028" s="36">
        <v>1</v>
      </c>
      <c r="X3028" s="37" t="s">
        <v>65</v>
      </c>
    </row>
    <row r="3029" spans="1:24" ht="24" customHeight="1" x14ac:dyDescent="0.2">
      <c r="A3029" s="50" t="s">
        <v>5337</v>
      </c>
      <c r="B3029" s="60" t="s">
        <v>5806</v>
      </c>
      <c r="C3029" s="76" t="s">
        <v>5806</v>
      </c>
      <c r="D3029" s="61" t="s">
        <v>5807</v>
      </c>
      <c r="E3029" s="53">
        <v>186455.92</v>
      </c>
      <c r="F3029" s="26">
        <v>0.21</v>
      </c>
      <c r="G3029" s="53">
        <v>327136.90700000001</v>
      </c>
      <c r="H3029" s="67"/>
      <c r="I3029" s="68"/>
      <c r="J3029" s="69"/>
      <c r="K3029" s="69"/>
      <c r="L3029" s="69"/>
      <c r="M3029" s="69"/>
      <c r="N3029" s="69"/>
      <c r="O3029" s="35"/>
      <c r="P3029" s="35" t="s">
        <v>26717</v>
      </c>
      <c r="Q3029" s="36">
        <v>1</v>
      </c>
      <c r="R3029" s="35" t="s">
        <v>27</v>
      </c>
      <c r="S3029" s="35" t="s">
        <v>28504</v>
      </c>
      <c r="T3029" s="35">
        <v>0</v>
      </c>
      <c r="U3029" s="35">
        <v>0</v>
      </c>
      <c r="V3029" s="36">
        <v>1</v>
      </c>
      <c r="W3029" s="36">
        <v>1</v>
      </c>
      <c r="X3029" s="37" t="s">
        <v>65</v>
      </c>
    </row>
    <row r="3030" spans="1:24" ht="24" customHeight="1" x14ac:dyDescent="0.2">
      <c r="A3030" s="50" t="s">
        <v>5337</v>
      </c>
      <c r="B3030" s="60" t="s">
        <v>5808</v>
      </c>
      <c r="C3030" s="76" t="s">
        <v>5808</v>
      </c>
      <c r="D3030" s="61" t="s">
        <v>5809</v>
      </c>
      <c r="E3030" s="53">
        <v>20510.830000000002</v>
      </c>
      <c r="F3030" s="26">
        <v>0.21</v>
      </c>
      <c r="G3030" s="53">
        <v>35986.247000000003</v>
      </c>
      <c r="H3030" s="67"/>
      <c r="I3030" s="68"/>
      <c r="J3030" s="69"/>
      <c r="K3030" s="69"/>
      <c r="L3030" s="69"/>
      <c r="M3030" s="69"/>
      <c r="N3030" s="69"/>
      <c r="O3030" s="35"/>
      <c r="P3030" s="35" t="s">
        <v>26718</v>
      </c>
      <c r="Q3030" s="36">
        <v>1</v>
      </c>
      <c r="R3030" s="35" t="s">
        <v>27</v>
      </c>
      <c r="S3030" s="35" t="s">
        <v>28503</v>
      </c>
      <c r="T3030" s="35">
        <v>0</v>
      </c>
      <c r="U3030" s="35">
        <v>0</v>
      </c>
      <c r="V3030" s="36">
        <v>1</v>
      </c>
      <c r="W3030" s="36">
        <v>1</v>
      </c>
      <c r="X3030" s="37" t="s">
        <v>65</v>
      </c>
    </row>
    <row r="3031" spans="1:24" ht="24" customHeight="1" x14ac:dyDescent="0.2">
      <c r="A3031" s="50" t="s">
        <v>5337</v>
      </c>
      <c r="B3031" s="60" t="s">
        <v>5810</v>
      </c>
      <c r="C3031" s="76" t="s">
        <v>5810</v>
      </c>
      <c r="D3031" s="61" t="s">
        <v>5811</v>
      </c>
      <c r="E3031" s="53">
        <v>22621.56</v>
      </c>
      <c r="F3031" s="26">
        <v>0.21</v>
      </c>
      <c r="G3031" s="53">
        <v>39689.525000000001</v>
      </c>
      <c r="H3031" s="67"/>
      <c r="I3031" s="68"/>
      <c r="J3031" s="69"/>
      <c r="K3031" s="69"/>
      <c r="L3031" s="69"/>
      <c r="M3031" s="69"/>
      <c r="N3031" s="69"/>
      <c r="O3031" s="35"/>
      <c r="P3031" s="35" t="s">
        <v>26719</v>
      </c>
      <c r="Q3031" s="36">
        <v>1</v>
      </c>
      <c r="R3031" s="35" t="s">
        <v>27</v>
      </c>
      <c r="S3031" s="35" t="s">
        <v>28503</v>
      </c>
      <c r="T3031" s="35">
        <v>0</v>
      </c>
      <c r="U3031" s="35">
        <v>0</v>
      </c>
      <c r="V3031" s="36">
        <v>1</v>
      </c>
      <c r="W3031" s="36">
        <v>1</v>
      </c>
      <c r="X3031" s="37" t="s">
        <v>65</v>
      </c>
    </row>
    <row r="3032" spans="1:24" ht="24" customHeight="1" x14ac:dyDescent="0.2">
      <c r="A3032" s="50" t="s">
        <v>5337</v>
      </c>
      <c r="B3032" s="60" t="s">
        <v>5812</v>
      </c>
      <c r="C3032" s="76" t="s">
        <v>5812</v>
      </c>
      <c r="D3032" s="61" t="s">
        <v>5813</v>
      </c>
      <c r="E3032" s="53">
        <v>24938.799999999999</v>
      </c>
      <c r="F3032" s="26">
        <v>0.21</v>
      </c>
      <c r="G3032" s="53">
        <v>43755.125</v>
      </c>
      <c r="H3032" s="67"/>
      <c r="I3032" s="68"/>
      <c r="J3032" s="69"/>
      <c r="K3032" s="69"/>
      <c r="L3032" s="69"/>
      <c r="M3032" s="69"/>
      <c r="N3032" s="69"/>
      <c r="O3032" s="35"/>
      <c r="P3032" s="35" t="s">
        <v>26720</v>
      </c>
      <c r="Q3032" s="36">
        <v>1</v>
      </c>
      <c r="R3032" s="35" t="s">
        <v>27</v>
      </c>
      <c r="S3032" s="35" t="s">
        <v>28504</v>
      </c>
      <c r="T3032" s="35">
        <v>0</v>
      </c>
      <c r="U3032" s="35">
        <v>0</v>
      </c>
      <c r="V3032" s="36">
        <v>1</v>
      </c>
      <c r="W3032" s="36">
        <v>1</v>
      </c>
      <c r="X3032" s="37" t="s">
        <v>65</v>
      </c>
    </row>
    <row r="3033" spans="1:24" ht="24" customHeight="1" x14ac:dyDescent="0.2">
      <c r="A3033" s="50" t="s">
        <v>5337</v>
      </c>
      <c r="B3033" s="60" t="s">
        <v>5814</v>
      </c>
      <c r="C3033" s="76" t="s">
        <v>5814</v>
      </c>
      <c r="D3033" s="61" t="s">
        <v>5815</v>
      </c>
      <c r="E3033" s="53">
        <v>25260</v>
      </c>
      <c r="F3033" s="26">
        <v>0.21</v>
      </c>
      <c r="G3033" s="53">
        <v>44318.67</v>
      </c>
      <c r="H3033" s="67"/>
      <c r="I3033" s="68"/>
      <c r="J3033" s="69"/>
      <c r="K3033" s="69"/>
      <c r="L3033" s="69"/>
      <c r="M3033" s="69"/>
      <c r="N3033" s="69"/>
      <c r="O3033" s="35"/>
      <c r="P3033" s="35" t="s">
        <v>26721</v>
      </c>
      <c r="Q3033" s="36">
        <v>1</v>
      </c>
      <c r="R3033" s="35" t="s">
        <v>27</v>
      </c>
      <c r="S3033" s="35" t="s">
        <v>28503</v>
      </c>
      <c r="T3033" s="35">
        <v>0</v>
      </c>
      <c r="U3033" s="35">
        <v>0</v>
      </c>
      <c r="V3033" s="36">
        <v>1</v>
      </c>
      <c r="W3033" s="36">
        <v>1</v>
      </c>
      <c r="X3033" s="37" t="s">
        <v>65</v>
      </c>
    </row>
    <row r="3034" spans="1:24" ht="24" customHeight="1" x14ac:dyDescent="0.2">
      <c r="A3034" s="50" t="s">
        <v>5337</v>
      </c>
      <c r="B3034" s="60" t="s">
        <v>5816</v>
      </c>
      <c r="C3034" s="76" t="s">
        <v>5816</v>
      </c>
      <c r="D3034" s="61" t="s">
        <v>5817</v>
      </c>
      <c r="E3034" s="53">
        <v>26453.02</v>
      </c>
      <c r="F3034" s="26">
        <v>0.21</v>
      </c>
      <c r="G3034" s="53">
        <v>46411.824999999997</v>
      </c>
      <c r="H3034" s="67"/>
      <c r="I3034" s="68"/>
      <c r="J3034" s="69"/>
      <c r="K3034" s="69"/>
      <c r="L3034" s="69"/>
      <c r="M3034" s="69"/>
      <c r="N3034" s="69"/>
      <c r="O3034" s="35"/>
      <c r="P3034" s="35" t="s">
        <v>26722</v>
      </c>
      <c r="Q3034" s="36">
        <v>1</v>
      </c>
      <c r="R3034" s="35" t="s">
        <v>27</v>
      </c>
      <c r="S3034" s="35" t="s">
        <v>28504</v>
      </c>
      <c r="T3034" s="35">
        <v>0</v>
      </c>
      <c r="U3034" s="35">
        <v>0</v>
      </c>
      <c r="V3034" s="36">
        <v>1</v>
      </c>
      <c r="W3034" s="36">
        <v>1</v>
      </c>
      <c r="X3034" s="37" t="s">
        <v>65</v>
      </c>
    </row>
    <row r="3035" spans="1:24" ht="24" customHeight="1" x14ac:dyDescent="0.2">
      <c r="A3035" s="50" t="s">
        <v>5337</v>
      </c>
      <c r="B3035" s="60" t="s">
        <v>5818</v>
      </c>
      <c r="C3035" s="76" t="s">
        <v>5818</v>
      </c>
      <c r="D3035" s="61" t="s">
        <v>5819</v>
      </c>
      <c r="E3035" s="53">
        <v>29412.639999999999</v>
      </c>
      <c r="F3035" s="26">
        <v>0.21</v>
      </c>
      <c r="G3035" s="53">
        <v>51604.478999999999</v>
      </c>
      <c r="H3035" s="67"/>
      <c r="I3035" s="68"/>
      <c r="J3035" s="69"/>
      <c r="K3035" s="69"/>
      <c r="L3035" s="69"/>
      <c r="M3035" s="69"/>
      <c r="N3035" s="69"/>
      <c r="O3035" s="35"/>
      <c r="P3035" s="35" t="s">
        <v>26723</v>
      </c>
      <c r="Q3035" s="36">
        <v>1</v>
      </c>
      <c r="R3035" s="35" t="s">
        <v>27</v>
      </c>
      <c r="S3035" s="35" t="s">
        <v>28504</v>
      </c>
      <c r="T3035" s="35">
        <v>0</v>
      </c>
      <c r="U3035" s="35">
        <v>0</v>
      </c>
      <c r="V3035" s="36">
        <v>1</v>
      </c>
      <c r="W3035" s="36">
        <v>1</v>
      </c>
      <c r="X3035" s="37" t="s">
        <v>65</v>
      </c>
    </row>
    <row r="3036" spans="1:24" ht="24" customHeight="1" x14ac:dyDescent="0.2">
      <c r="A3036" s="50" t="s">
        <v>5337</v>
      </c>
      <c r="B3036" s="60" t="s">
        <v>5820</v>
      </c>
      <c r="C3036" s="76" t="s">
        <v>5820</v>
      </c>
      <c r="D3036" s="61" t="s">
        <v>5821</v>
      </c>
      <c r="E3036" s="53">
        <v>47950.35</v>
      </c>
      <c r="F3036" s="26">
        <v>0.21</v>
      </c>
      <c r="G3036" s="53">
        <v>84128.892000000007</v>
      </c>
      <c r="H3036" s="67"/>
      <c r="I3036" s="68"/>
      <c r="J3036" s="69"/>
      <c r="K3036" s="69"/>
      <c r="L3036" s="69"/>
      <c r="M3036" s="69"/>
      <c r="N3036" s="69"/>
      <c r="O3036" s="35"/>
      <c r="P3036" s="35" t="s">
        <v>26724</v>
      </c>
      <c r="Q3036" s="36">
        <v>1</v>
      </c>
      <c r="R3036" s="35" t="s">
        <v>27</v>
      </c>
      <c r="S3036" s="35" t="s">
        <v>28504</v>
      </c>
      <c r="T3036" s="35">
        <v>0</v>
      </c>
      <c r="U3036" s="35">
        <v>0</v>
      </c>
      <c r="V3036" s="36">
        <v>1</v>
      </c>
      <c r="W3036" s="36">
        <v>1</v>
      </c>
      <c r="X3036" s="37" t="s">
        <v>65</v>
      </c>
    </row>
    <row r="3037" spans="1:24" ht="24" customHeight="1" x14ac:dyDescent="0.2">
      <c r="A3037" s="50" t="s">
        <v>5337</v>
      </c>
      <c r="B3037" s="60" t="s">
        <v>5822</v>
      </c>
      <c r="C3037" s="76" t="s">
        <v>5822</v>
      </c>
      <c r="D3037" s="61" t="s">
        <v>5823</v>
      </c>
      <c r="E3037" s="53">
        <v>11746.66</v>
      </c>
      <c r="F3037" s="26">
        <v>0.21</v>
      </c>
      <c r="G3037" s="53">
        <v>20609.519</v>
      </c>
      <c r="H3037" s="67"/>
      <c r="I3037" s="68"/>
      <c r="J3037" s="69"/>
      <c r="K3037" s="69"/>
      <c r="L3037" s="69"/>
      <c r="M3037" s="69"/>
      <c r="N3037" s="69"/>
      <c r="O3037" s="35"/>
      <c r="P3037" s="35" t="s">
        <v>26725</v>
      </c>
      <c r="Q3037" s="36">
        <v>1</v>
      </c>
      <c r="R3037" s="35" t="s">
        <v>27</v>
      </c>
      <c r="S3037" s="35" t="s">
        <v>28504</v>
      </c>
      <c r="T3037" s="35">
        <v>0</v>
      </c>
      <c r="U3037" s="35">
        <v>0</v>
      </c>
      <c r="V3037" s="36">
        <v>1</v>
      </c>
      <c r="W3037" s="36">
        <v>1</v>
      </c>
      <c r="X3037" s="37" t="s">
        <v>65</v>
      </c>
    </row>
    <row r="3038" spans="1:24" ht="24" customHeight="1" x14ac:dyDescent="0.2">
      <c r="A3038" s="50" t="s">
        <v>5337</v>
      </c>
      <c r="B3038" s="60" t="s">
        <v>5824</v>
      </c>
      <c r="C3038" s="76" t="s">
        <v>5824</v>
      </c>
      <c r="D3038" s="61" t="s">
        <v>5825</v>
      </c>
      <c r="E3038" s="53">
        <v>17872.400000000001</v>
      </c>
      <c r="F3038" s="26">
        <v>0.21</v>
      </c>
      <c r="G3038" s="53">
        <v>31357.126</v>
      </c>
      <c r="H3038" s="67"/>
      <c r="I3038" s="68"/>
      <c r="J3038" s="69"/>
      <c r="K3038" s="69"/>
      <c r="L3038" s="69"/>
      <c r="M3038" s="69"/>
      <c r="N3038" s="69"/>
      <c r="O3038" s="35"/>
      <c r="P3038" s="35" t="s">
        <v>26726</v>
      </c>
      <c r="Q3038" s="36">
        <v>1</v>
      </c>
      <c r="R3038" s="35" t="s">
        <v>27</v>
      </c>
      <c r="S3038" s="35" t="s">
        <v>28503</v>
      </c>
      <c r="T3038" s="35">
        <v>0</v>
      </c>
      <c r="U3038" s="35">
        <v>0</v>
      </c>
      <c r="V3038" s="36">
        <v>1</v>
      </c>
      <c r="W3038" s="36">
        <v>1</v>
      </c>
      <c r="X3038" s="37" t="s">
        <v>65</v>
      </c>
    </row>
    <row r="3039" spans="1:24" ht="24" customHeight="1" x14ac:dyDescent="0.2">
      <c r="A3039" s="50" t="s">
        <v>5337</v>
      </c>
      <c r="B3039" s="60" t="s">
        <v>5826</v>
      </c>
      <c r="C3039" s="76" t="s">
        <v>5826</v>
      </c>
      <c r="D3039" s="61" t="s">
        <v>5827</v>
      </c>
      <c r="E3039" s="53">
        <v>62518.71</v>
      </c>
      <c r="F3039" s="26">
        <v>0.21</v>
      </c>
      <c r="G3039" s="53">
        <v>109689.077</v>
      </c>
      <c r="H3039" s="67"/>
      <c r="I3039" s="68"/>
      <c r="J3039" s="69"/>
      <c r="K3039" s="69"/>
      <c r="L3039" s="69"/>
      <c r="M3039" s="69"/>
      <c r="N3039" s="69"/>
      <c r="O3039" s="35"/>
      <c r="P3039" s="35" t="s">
        <v>26727</v>
      </c>
      <c r="Q3039" s="36">
        <v>1</v>
      </c>
      <c r="R3039" s="35" t="s">
        <v>27</v>
      </c>
      <c r="S3039" s="35" t="s">
        <v>28504</v>
      </c>
      <c r="T3039" s="35">
        <v>0</v>
      </c>
      <c r="U3039" s="35">
        <v>0</v>
      </c>
      <c r="V3039" s="36">
        <v>1</v>
      </c>
      <c r="W3039" s="36">
        <v>1</v>
      </c>
      <c r="X3039" s="37" t="s">
        <v>65</v>
      </c>
    </row>
    <row r="3040" spans="1:24" ht="24" customHeight="1" x14ac:dyDescent="0.2">
      <c r="A3040" s="50" t="s">
        <v>5337</v>
      </c>
      <c r="B3040" s="60" t="s">
        <v>5828</v>
      </c>
      <c r="C3040" s="76" t="s">
        <v>5828</v>
      </c>
      <c r="D3040" s="61" t="s">
        <v>5829</v>
      </c>
      <c r="E3040" s="53">
        <v>57504.32</v>
      </c>
      <c r="F3040" s="26">
        <v>0.21</v>
      </c>
      <c r="G3040" s="53">
        <v>100891.325</v>
      </c>
      <c r="H3040" s="67"/>
      <c r="I3040" s="68"/>
      <c r="J3040" s="69"/>
      <c r="K3040" s="69"/>
      <c r="L3040" s="69"/>
      <c r="M3040" s="69"/>
      <c r="N3040" s="69"/>
      <c r="O3040" s="35"/>
      <c r="P3040" s="35" t="s">
        <v>26728</v>
      </c>
      <c r="Q3040" s="36">
        <v>1</v>
      </c>
      <c r="R3040" s="35" t="s">
        <v>27</v>
      </c>
      <c r="S3040" s="35" t="s">
        <v>28504</v>
      </c>
      <c r="T3040" s="35">
        <v>0</v>
      </c>
      <c r="U3040" s="35">
        <v>0</v>
      </c>
      <c r="V3040" s="36">
        <v>1</v>
      </c>
      <c r="W3040" s="36">
        <v>1</v>
      </c>
      <c r="X3040" s="37" t="s">
        <v>65</v>
      </c>
    </row>
    <row r="3041" spans="1:24" ht="24" customHeight="1" x14ac:dyDescent="0.2">
      <c r="A3041" s="50" t="s">
        <v>5337</v>
      </c>
      <c r="B3041" s="60" t="s">
        <v>5830</v>
      </c>
      <c r="C3041" s="76" t="s">
        <v>5830</v>
      </c>
      <c r="D3041" s="61" t="s">
        <v>5831</v>
      </c>
      <c r="E3041" s="53">
        <v>49173.85</v>
      </c>
      <c r="F3041" s="26">
        <v>0.21</v>
      </c>
      <c r="G3041" s="53">
        <v>86275.517000000007</v>
      </c>
      <c r="H3041" s="67"/>
      <c r="I3041" s="68"/>
      <c r="J3041" s="69"/>
      <c r="K3041" s="69"/>
      <c r="L3041" s="69"/>
      <c r="M3041" s="69"/>
      <c r="N3041" s="69"/>
      <c r="O3041" s="35"/>
      <c r="P3041" s="35" t="s">
        <v>26729</v>
      </c>
      <c r="Q3041" s="36">
        <v>1</v>
      </c>
      <c r="R3041" s="35" t="s">
        <v>27</v>
      </c>
      <c r="S3041" s="35" t="s">
        <v>28504</v>
      </c>
      <c r="T3041" s="35">
        <v>0</v>
      </c>
      <c r="U3041" s="35">
        <v>0</v>
      </c>
      <c r="V3041" s="36">
        <v>1</v>
      </c>
      <c r="W3041" s="36">
        <v>1</v>
      </c>
      <c r="X3041" s="37" t="s">
        <v>65</v>
      </c>
    </row>
    <row r="3042" spans="1:24" ht="24" customHeight="1" x14ac:dyDescent="0.2">
      <c r="A3042" s="50" t="s">
        <v>5337</v>
      </c>
      <c r="B3042" s="60" t="s">
        <v>5832</v>
      </c>
      <c r="C3042" s="76" t="s">
        <v>5832</v>
      </c>
      <c r="D3042" s="61" t="s">
        <v>5833</v>
      </c>
      <c r="E3042" s="53">
        <v>122583.23</v>
      </c>
      <c r="F3042" s="26">
        <v>0.21</v>
      </c>
      <c r="G3042" s="53">
        <v>215072.27299999999</v>
      </c>
      <c r="H3042" s="67"/>
      <c r="I3042" s="68"/>
      <c r="J3042" s="69"/>
      <c r="K3042" s="69"/>
      <c r="L3042" s="69"/>
      <c r="M3042" s="69"/>
      <c r="N3042" s="69"/>
      <c r="O3042" s="35"/>
      <c r="P3042" s="35" t="s">
        <v>26730</v>
      </c>
      <c r="Q3042" s="36">
        <v>1</v>
      </c>
      <c r="R3042" s="35" t="s">
        <v>27</v>
      </c>
      <c r="S3042" s="35" t="s">
        <v>28504</v>
      </c>
      <c r="T3042" s="35">
        <v>0</v>
      </c>
      <c r="U3042" s="35">
        <v>0</v>
      </c>
      <c r="V3042" s="36">
        <v>1</v>
      </c>
      <c r="W3042" s="36">
        <v>1</v>
      </c>
      <c r="X3042" s="37" t="s">
        <v>65</v>
      </c>
    </row>
    <row r="3043" spans="1:24" ht="24" customHeight="1" x14ac:dyDescent="0.2">
      <c r="A3043" s="50" t="s">
        <v>5337</v>
      </c>
      <c r="B3043" s="60" t="s">
        <v>5834</v>
      </c>
      <c r="C3043" s="76" t="s">
        <v>5834</v>
      </c>
      <c r="D3043" s="61" t="s">
        <v>5835</v>
      </c>
      <c r="E3043" s="53">
        <v>131737.39000000001</v>
      </c>
      <c r="F3043" s="26">
        <v>0.21</v>
      </c>
      <c r="G3043" s="53">
        <v>231133.25599999999</v>
      </c>
      <c r="H3043" s="67"/>
      <c r="I3043" s="68"/>
      <c r="J3043" s="69"/>
      <c r="K3043" s="69"/>
      <c r="L3043" s="69"/>
      <c r="M3043" s="69"/>
      <c r="N3043" s="69"/>
      <c r="O3043" s="35"/>
      <c r="P3043" s="35" t="s">
        <v>26731</v>
      </c>
      <c r="Q3043" s="36">
        <v>1</v>
      </c>
      <c r="R3043" s="35" t="s">
        <v>27</v>
      </c>
      <c r="S3043" s="35" t="s">
        <v>28504</v>
      </c>
      <c r="T3043" s="35">
        <v>0</v>
      </c>
      <c r="U3043" s="35">
        <v>0</v>
      </c>
      <c r="V3043" s="36">
        <v>1</v>
      </c>
      <c r="W3043" s="36">
        <v>1</v>
      </c>
      <c r="X3043" s="37" t="s">
        <v>65</v>
      </c>
    </row>
    <row r="3044" spans="1:24" ht="24" customHeight="1" x14ac:dyDescent="0.2">
      <c r="A3044" s="50" t="s">
        <v>5337</v>
      </c>
      <c r="B3044" s="60" t="s">
        <v>5836</v>
      </c>
      <c r="C3044" s="76" t="s">
        <v>5836</v>
      </c>
      <c r="D3044" s="61" t="s">
        <v>5837</v>
      </c>
      <c r="E3044" s="53">
        <v>13215</v>
      </c>
      <c r="F3044" s="26">
        <v>0.21</v>
      </c>
      <c r="G3044" s="53">
        <v>23185.718000000001</v>
      </c>
      <c r="H3044" s="67"/>
      <c r="I3044" s="68"/>
      <c r="J3044" s="69"/>
      <c r="K3044" s="69"/>
      <c r="L3044" s="69"/>
      <c r="M3044" s="69"/>
      <c r="N3044" s="69"/>
      <c r="O3044" s="35"/>
      <c r="P3044" s="35" t="s">
        <v>26732</v>
      </c>
      <c r="Q3044" s="36">
        <v>1</v>
      </c>
      <c r="R3044" s="35" t="s">
        <v>27</v>
      </c>
      <c r="S3044" s="35" t="s">
        <v>28504</v>
      </c>
      <c r="T3044" s="35">
        <v>0</v>
      </c>
      <c r="U3044" s="35">
        <v>0</v>
      </c>
      <c r="V3044" s="36">
        <v>1</v>
      </c>
      <c r="W3044" s="36">
        <v>1</v>
      </c>
      <c r="X3044" s="37" t="s">
        <v>65</v>
      </c>
    </row>
    <row r="3045" spans="1:24" ht="24" customHeight="1" x14ac:dyDescent="0.2">
      <c r="A3045" s="50" t="s">
        <v>5337</v>
      </c>
      <c r="B3045" s="60" t="s">
        <v>5838</v>
      </c>
      <c r="C3045" s="76" t="s">
        <v>5838</v>
      </c>
      <c r="D3045" s="61" t="s">
        <v>5839</v>
      </c>
      <c r="E3045" s="53">
        <v>14155.68</v>
      </c>
      <c r="F3045" s="26">
        <v>0.21</v>
      </c>
      <c r="G3045" s="53">
        <v>24836.145</v>
      </c>
      <c r="H3045" s="67"/>
      <c r="I3045" s="68"/>
      <c r="J3045" s="69"/>
      <c r="K3045" s="69"/>
      <c r="L3045" s="69"/>
      <c r="M3045" s="69"/>
      <c r="N3045" s="69"/>
      <c r="O3045" s="35"/>
      <c r="P3045" s="35" t="s">
        <v>26733</v>
      </c>
      <c r="Q3045" s="36">
        <v>1</v>
      </c>
      <c r="R3045" s="35" t="s">
        <v>27</v>
      </c>
      <c r="S3045" s="35" t="s">
        <v>28504</v>
      </c>
      <c r="T3045" s="35">
        <v>0</v>
      </c>
      <c r="U3045" s="35">
        <v>0</v>
      </c>
      <c r="V3045" s="36">
        <v>1</v>
      </c>
      <c r="W3045" s="36">
        <v>1</v>
      </c>
      <c r="X3045" s="37" t="s">
        <v>65</v>
      </c>
    </row>
    <row r="3046" spans="1:24" ht="24" customHeight="1" x14ac:dyDescent="0.2">
      <c r="A3046" s="50" t="s">
        <v>5337</v>
      </c>
      <c r="B3046" s="60" t="s">
        <v>24077</v>
      </c>
      <c r="C3046" s="76" t="s">
        <v>24077</v>
      </c>
      <c r="D3046" s="61" t="s">
        <v>6058</v>
      </c>
      <c r="E3046" s="53">
        <v>14958.66</v>
      </c>
      <c r="F3046" s="26">
        <v>0.21</v>
      </c>
      <c r="G3046" s="53">
        <v>26244.973000000002</v>
      </c>
      <c r="H3046" s="67"/>
      <c r="I3046" s="68"/>
      <c r="J3046" s="69"/>
      <c r="K3046" s="69"/>
      <c r="L3046" s="69"/>
      <c r="M3046" s="69"/>
      <c r="N3046" s="69"/>
      <c r="O3046" s="35"/>
      <c r="P3046" s="35" t="s">
        <v>65</v>
      </c>
      <c r="Q3046" s="36">
        <v>1</v>
      </c>
      <c r="R3046" s="35" t="s">
        <v>27</v>
      </c>
      <c r="S3046" s="35" t="s">
        <v>28503</v>
      </c>
      <c r="T3046" s="35">
        <v>0</v>
      </c>
      <c r="U3046" s="35">
        <v>0</v>
      </c>
      <c r="V3046" s="36" t="e">
        <v>#N/A</v>
      </c>
      <c r="W3046" s="36" t="e">
        <v>#N/A</v>
      </c>
      <c r="X3046" s="37" t="s">
        <v>65</v>
      </c>
    </row>
    <row r="3047" spans="1:24" ht="24" customHeight="1" x14ac:dyDescent="0.2">
      <c r="A3047" s="50" t="s">
        <v>5337</v>
      </c>
      <c r="B3047" s="60" t="s">
        <v>5840</v>
      </c>
      <c r="C3047" s="76" t="s">
        <v>5840</v>
      </c>
      <c r="D3047" s="61" t="s">
        <v>5841</v>
      </c>
      <c r="E3047" s="53">
        <v>14958.66</v>
      </c>
      <c r="F3047" s="26">
        <v>0.21</v>
      </c>
      <c r="G3047" s="53">
        <v>26244.973000000002</v>
      </c>
      <c r="H3047" s="67"/>
      <c r="I3047" s="68"/>
      <c r="J3047" s="69"/>
      <c r="K3047" s="69"/>
      <c r="L3047" s="69"/>
      <c r="M3047" s="69"/>
      <c r="N3047" s="69"/>
      <c r="O3047" s="35"/>
      <c r="P3047" s="35" t="s">
        <v>26734</v>
      </c>
      <c r="Q3047" s="36">
        <v>1</v>
      </c>
      <c r="R3047" s="35" t="s">
        <v>27</v>
      </c>
      <c r="S3047" s="35" t="s">
        <v>28504</v>
      </c>
      <c r="T3047" s="35">
        <v>0</v>
      </c>
      <c r="U3047" s="35">
        <v>0</v>
      </c>
      <c r="V3047" s="36">
        <v>1</v>
      </c>
      <c r="W3047" s="36">
        <v>1</v>
      </c>
      <c r="X3047" s="37" t="s">
        <v>65</v>
      </c>
    </row>
    <row r="3048" spans="1:24" ht="24" customHeight="1" x14ac:dyDescent="0.2">
      <c r="A3048" s="50" t="s">
        <v>5337</v>
      </c>
      <c r="B3048" s="60" t="s">
        <v>5842</v>
      </c>
      <c r="C3048" s="76" t="s">
        <v>5842</v>
      </c>
      <c r="D3048" s="61" t="s">
        <v>5843</v>
      </c>
      <c r="E3048" s="53">
        <v>14155.68</v>
      </c>
      <c r="F3048" s="26">
        <v>0.21</v>
      </c>
      <c r="G3048" s="53">
        <v>24836.145</v>
      </c>
      <c r="H3048" s="67"/>
      <c r="I3048" s="68"/>
      <c r="J3048" s="69"/>
      <c r="K3048" s="69"/>
      <c r="L3048" s="69"/>
      <c r="M3048" s="69"/>
      <c r="N3048" s="69"/>
      <c r="O3048" s="35"/>
      <c r="P3048" s="35" t="s">
        <v>26735</v>
      </c>
      <c r="Q3048" s="36">
        <v>1</v>
      </c>
      <c r="R3048" s="35" t="s">
        <v>27</v>
      </c>
      <c r="S3048" s="35" t="s">
        <v>28504</v>
      </c>
      <c r="T3048" s="35">
        <v>0</v>
      </c>
      <c r="U3048" s="35">
        <v>0</v>
      </c>
      <c r="V3048" s="36">
        <v>1</v>
      </c>
      <c r="W3048" s="36">
        <v>1</v>
      </c>
      <c r="X3048" s="37" t="s">
        <v>65</v>
      </c>
    </row>
    <row r="3049" spans="1:24" ht="24" customHeight="1" x14ac:dyDescent="0.2">
      <c r="A3049" s="50" t="s">
        <v>5337</v>
      </c>
      <c r="B3049" s="60" t="s">
        <v>5844</v>
      </c>
      <c r="C3049" s="76" t="s">
        <v>5844</v>
      </c>
      <c r="D3049" s="61" t="s">
        <v>5845</v>
      </c>
      <c r="E3049" s="53">
        <v>14958.66</v>
      </c>
      <c r="F3049" s="26">
        <v>0.21</v>
      </c>
      <c r="G3049" s="53">
        <v>26244.973000000002</v>
      </c>
      <c r="H3049" s="67"/>
      <c r="I3049" s="68"/>
      <c r="J3049" s="69"/>
      <c r="K3049" s="69"/>
      <c r="L3049" s="69"/>
      <c r="M3049" s="69"/>
      <c r="N3049" s="69"/>
      <c r="O3049" s="35"/>
      <c r="P3049" s="35" t="s">
        <v>26736</v>
      </c>
      <c r="Q3049" s="36">
        <v>1</v>
      </c>
      <c r="R3049" s="35" t="s">
        <v>27</v>
      </c>
      <c r="S3049" s="35" t="s">
        <v>28503</v>
      </c>
      <c r="T3049" s="35">
        <v>0</v>
      </c>
      <c r="U3049" s="35">
        <v>0</v>
      </c>
      <c r="V3049" s="36">
        <v>1</v>
      </c>
      <c r="W3049" s="36">
        <v>1</v>
      </c>
      <c r="X3049" s="37" t="s">
        <v>65</v>
      </c>
    </row>
    <row r="3050" spans="1:24" ht="24" customHeight="1" x14ac:dyDescent="0.2">
      <c r="A3050" s="50" t="s">
        <v>5337</v>
      </c>
      <c r="B3050" s="60" t="s">
        <v>5846</v>
      </c>
      <c r="C3050" s="76" t="s">
        <v>5846</v>
      </c>
      <c r="D3050" s="61" t="s">
        <v>5847</v>
      </c>
      <c r="E3050" s="53">
        <v>24204.66</v>
      </c>
      <c r="F3050" s="26">
        <v>0.21</v>
      </c>
      <c r="G3050" s="53">
        <v>42467.08</v>
      </c>
      <c r="H3050" s="67"/>
      <c r="I3050" s="68"/>
      <c r="J3050" s="69"/>
      <c r="K3050" s="69"/>
      <c r="L3050" s="69"/>
      <c r="M3050" s="69"/>
      <c r="N3050" s="69"/>
      <c r="O3050" s="35"/>
      <c r="P3050" s="35" t="s">
        <v>26737</v>
      </c>
      <c r="Q3050" s="36">
        <v>1</v>
      </c>
      <c r="R3050" s="35" t="s">
        <v>27</v>
      </c>
      <c r="S3050" s="35" t="s">
        <v>28503</v>
      </c>
      <c r="T3050" s="35">
        <v>0</v>
      </c>
      <c r="U3050" s="35">
        <v>0</v>
      </c>
      <c r="V3050" s="36">
        <v>1</v>
      </c>
      <c r="W3050" s="36">
        <v>1</v>
      </c>
      <c r="X3050" s="37" t="s">
        <v>65</v>
      </c>
    </row>
    <row r="3051" spans="1:24" ht="24" customHeight="1" x14ac:dyDescent="0.2">
      <c r="A3051" s="50" t="s">
        <v>5337</v>
      </c>
      <c r="B3051" s="60" t="s">
        <v>5848</v>
      </c>
      <c r="C3051" s="76" t="s">
        <v>5848</v>
      </c>
      <c r="D3051" s="61" t="s">
        <v>5849</v>
      </c>
      <c r="E3051" s="53">
        <v>13215</v>
      </c>
      <c r="F3051" s="26">
        <v>0.21</v>
      </c>
      <c r="G3051" s="53">
        <v>23185.718000000001</v>
      </c>
      <c r="H3051" s="67"/>
      <c r="I3051" s="68"/>
      <c r="J3051" s="69"/>
      <c r="K3051" s="69"/>
      <c r="L3051" s="69"/>
      <c r="M3051" s="69"/>
      <c r="N3051" s="69"/>
      <c r="O3051" s="35"/>
      <c r="P3051" s="35" t="s">
        <v>26738</v>
      </c>
      <c r="Q3051" s="36">
        <v>1</v>
      </c>
      <c r="R3051" s="35" t="s">
        <v>27</v>
      </c>
      <c r="S3051" s="35" t="s">
        <v>28503</v>
      </c>
      <c r="T3051" s="35">
        <v>0</v>
      </c>
      <c r="U3051" s="35">
        <v>0</v>
      </c>
      <c r="V3051" s="36">
        <v>1</v>
      </c>
      <c r="W3051" s="36">
        <v>1</v>
      </c>
      <c r="X3051" s="37" t="s">
        <v>65</v>
      </c>
    </row>
    <row r="3052" spans="1:24" ht="24" customHeight="1" x14ac:dyDescent="0.2">
      <c r="A3052" s="50" t="s">
        <v>5337</v>
      </c>
      <c r="B3052" s="60" t="s">
        <v>5850</v>
      </c>
      <c r="C3052" s="76" t="s">
        <v>5850</v>
      </c>
      <c r="D3052" s="61" t="s">
        <v>5851</v>
      </c>
      <c r="E3052" s="53">
        <v>14018.03</v>
      </c>
      <c r="F3052" s="26">
        <v>0.21</v>
      </c>
      <c r="G3052" s="53">
        <v>24594.629000000001</v>
      </c>
      <c r="H3052" s="67"/>
      <c r="I3052" s="68"/>
      <c r="J3052" s="69"/>
      <c r="K3052" s="69"/>
      <c r="L3052" s="69"/>
      <c r="M3052" s="69"/>
      <c r="N3052" s="69"/>
      <c r="O3052" s="35"/>
      <c r="P3052" s="35" t="s">
        <v>26739</v>
      </c>
      <c r="Q3052" s="36">
        <v>1</v>
      </c>
      <c r="R3052" s="35" t="s">
        <v>27</v>
      </c>
      <c r="S3052" s="35" t="s">
        <v>28504</v>
      </c>
      <c r="T3052" s="35">
        <v>0</v>
      </c>
      <c r="U3052" s="35">
        <v>0</v>
      </c>
      <c r="V3052" s="36">
        <v>1</v>
      </c>
      <c r="W3052" s="36">
        <v>1</v>
      </c>
      <c r="X3052" s="37" t="s">
        <v>65</v>
      </c>
    </row>
    <row r="3053" spans="1:24" ht="24" customHeight="1" x14ac:dyDescent="0.2">
      <c r="A3053" s="50" t="s">
        <v>5337</v>
      </c>
      <c r="B3053" s="60" t="s">
        <v>5852</v>
      </c>
      <c r="C3053" s="76" t="s">
        <v>5852</v>
      </c>
      <c r="D3053" s="61" t="s">
        <v>5853</v>
      </c>
      <c r="E3053" s="53">
        <v>14958.66</v>
      </c>
      <c r="F3053" s="26">
        <v>0.21</v>
      </c>
      <c r="G3053" s="53">
        <v>26244.973000000002</v>
      </c>
      <c r="H3053" s="67"/>
      <c r="I3053" s="68"/>
      <c r="J3053" s="69"/>
      <c r="K3053" s="69"/>
      <c r="L3053" s="69"/>
      <c r="M3053" s="69"/>
      <c r="N3053" s="69"/>
      <c r="O3053" s="35"/>
      <c r="P3053" s="35" t="s">
        <v>26740</v>
      </c>
      <c r="Q3053" s="36">
        <v>1</v>
      </c>
      <c r="R3053" s="35" t="s">
        <v>27</v>
      </c>
      <c r="S3053" s="35" t="s">
        <v>28503</v>
      </c>
      <c r="T3053" s="35">
        <v>0</v>
      </c>
      <c r="U3053" s="35">
        <v>0</v>
      </c>
      <c r="V3053" s="36">
        <v>1</v>
      </c>
      <c r="W3053" s="36">
        <v>1</v>
      </c>
      <c r="X3053" s="37" t="s">
        <v>65</v>
      </c>
    </row>
    <row r="3054" spans="1:24" ht="24" customHeight="1" x14ac:dyDescent="0.2">
      <c r="A3054" s="50" t="s">
        <v>5337</v>
      </c>
      <c r="B3054" s="60" t="s">
        <v>5854</v>
      </c>
      <c r="C3054" s="76" t="s">
        <v>5854</v>
      </c>
      <c r="D3054" s="61" t="s">
        <v>5855</v>
      </c>
      <c r="E3054" s="53">
        <v>15256.95</v>
      </c>
      <c r="F3054" s="26">
        <v>0.21</v>
      </c>
      <c r="G3054" s="53">
        <v>26768.322</v>
      </c>
      <c r="H3054" s="67"/>
      <c r="I3054" s="68"/>
      <c r="J3054" s="69"/>
      <c r="K3054" s="69"/>
      <c r="L3054" s="69"/>
      <c r="M3054" s="69"/>
      <c r="N3054" s="69"/>
      <c r="O3054" s="35"/>
      <c r="P3054" s="35" t="s">
        <v>26741</v>
      </c>
      <c r="Q3054" s="36">
        <v>1</v>
      </c>
      <c r="R3054" s="35" t="s">
        <v>27</v>
      </c>
      <c r="S3054" s="35" t="s">
        <v>28504</v>
      </c>
      <c r="T3054" s="35">
        <v>0</v>
      </c>
      <c r="U3054" s="35">
        <v>0</v>
      </c>
      <c r="V3054" s="36">
        <v>1</v>
      </c>
      <c r="W3054" s="36">
        <v>1</v>
      </c>
      <c r="X3054" s="37" t="s">
        <v>65</v>
      </c>
    </row>
    <row r="3055" spans="1:24" ht="24" customHeight="1" x14ac:dyDescent="0.2">
      <c r="A3055" s="50" t="s">
        <v>5337</v>
      </c>
      <c r="B3055" s="60" t="s">
        <v>5856</v>
      </c>
      <c r="C3055" s="76" t="s">
        <v>5856</v>
      </c>
      <c r="D3055" s="61" t="s">
        <v>5857</v>
      </c>
      <c r="E3055" s="53">
        <v>16748.2</v>
      </c>
      <c r="F3055" s="26">
        <v>0.21</v>
      </c>
      <c r="G3055" s="53">
        <v>29384.717000000001</v>
      </c>
      <c r="H3055" s="67"/>
      <c r="I3055" s="68"/>
      <c r="J3055" s="69"/>
      <c r="K3055" s="69"/>
      <c r="L3055" s="69"/>
      <c r="M3055" s="69"/>
      <c r="N3055" s="69"/>
      <c r="O3055" s="35"/>
      <c r="P3055" s="35" t="s">
        <v>26742</v>
      </c>
      <c r="Q3055" s="36">
        <v>1</v>
      </c>
      <c r="R3055" s="35" t="s">
        <v>27</v>
      </c>
      <c r="S3055" s="35" t="s">
        <v>28504</v>
      </c>
      <c r="T3055" s="35">
        <v>0</v>
      </c>
      <c r="U3055" s="35">
        <v>0</v>
      </c>
      <c r="V3055" s="36">
        <v>1</v>
      </c>
      <c r="W3055" s="36">
        <v>1</v>
      </c>
      <c r="X3055" s="37" t="s">
        <v>65</v>
      </c>
    </row>
    <row r="3056" spans="1:24" ht="24" customHeight="1" x14ac:dyDescent="0.2">
      <c r="A3056" s="50" t="s">
        <v>5337</v>
      </c>
      <c r="B3056" s="60" t="s">
        <v>5858</v>
      </c>
      <c r="C3056" s="76" t="s">
        <v>5858</v>
      </c>
      <c r="D3056" s="61" t="s">
        <v>5859</v>
      </c>
      <c r="E3056" s="53">
        <v>18400.09</v>
      </c>
      <c r="F3056" s="26">
        <v>0.21</v>
      </c>
      <c r="G3056" s="53">
        <v>32282.956999999999</v>
      </c>
      <c r="H3056" s="67"/>
      <c r="I3056" s="68"/>
      <c r="J3056" s="69"/>
      <c r="K3056" s="69"/>
      <c r="L3056" s="69"/>
      <c r="M3056" s="69"/>
      <c r="N3056" s="69"/>
      <c r="O3056" s="35"/>
      <c r="P3056" s="35" t="s">
        <v>26743</v>
      </c>
      <c r="Q3056" s="36">
        <v>1</v>
      </c>
      <c r="R3056" s="35" t="s">
        <v>27</v>
      </c>
      <c r="S3056" s="35" t="s">
        <v>28503</v>
      </c>
      <c r="T3056" s="35">
        <v>0</v>
      </c>
      <c r="U3056" s="35">
        <v>0</v>
      </c>
      <c r="V3056" s="36">
        <v>1</v>
      </c>
      <c r="W3056" s="36">
        <v>1</v>
      </c>
      <c r="X3056" s="37" t="s">
        <v>65</v>
      </c>
    </row>
    <row r="3057" spans="1:24" ht="24" customHeight="1" x14ac:dyDescent="0.2">
      <c r="A3057" s="50" t="s">
        <v>5337</v>
      </c>
      <c r="B3057" s="60" t="s">
        <v>5860</v>
      </c>
      <c r="C3057" s="76" t="s">
        <v>5860</v>
      </c>
      <c r="D3057" s="61" t="s">
        <v>5861</v>
      </c>
      <c r="E3057" s="53">
        <v>23103.39</v>
      </c>
      <c r="F3057" s="26">
        <v>0.21</v>
      </c>
      <c r="G3057" s="53">
        <v>40534.902999999998</v>
      </c>
      <c r="H3057" s="67"/>
      <c r="I3057" s="68"/>
      <c r="J3057" s="69"/>
      <c r="K3057" s="69"/>
      <c r="L3057" s="69"/>
      <c r="M3057" s="69"/>
      <c r="N3057" s="69"/>
      <c r="O3057" s="35"/>
      <c r="P3057" s="35" t="s">
        <v>26744</v>
      </c>
      <c r="Q3057" s="36">
        <v>1</v>
      </c>
      <c r="R3057" s="35" t="s">
        <v>27</v>
      </c>
      <c r="S3057" s="35" t="s">
        <v>28503</v>
      </c>
      <c r="T3057" s="35">
        <v>0</v>
      </c>
      <c r="U3057" s="35">
        <v>0</v>
      </c>
      <c r="V3057" s="36">
        <v>1</v>
      </c>
      <c r="W3057" s="36">
        <v>1</v>
      </c>
      <c r="X3057" s="37" t="s">
        <v>65</v>
      </c>
    </row>
    <row r="3058" spans="1:24" ht="24" customHeight="1" x14ac:dyDescent="0.2">
      <c r="A3058" s="50" t="s">
        <v>5337</v>
      </c>
      <c r="B3058" s="60" t="s">
        <v>5862</v>
      </c>
      <c r="C3058" s="76" t="s">
        <v>5862</v>
      </c>
      <c r="D3058" s="61" t="s">
        <v>5863</v>
      </c>
      <c r="E3058" s="53">
        <v>26980.7</v>
      </c>
      <c r="F3058" s="26">
        <v>0.21</v>
      </c>
      <c r="G3058" s="53">
        <v>47337.644</v>
      </c>
      <c r="H3058" s="67"/>
      <c r="I3058" s="68"/>
      <c r="J3058" s="69"/>
      <c r="K3058" s="69"/>
      <c r="L3058" s="69"/>
      <c r="M3058" s="69"/>
      <c r="N3058" s="69"/>
      <c r="O3058" s="35"/>
      <c r="P3058" s="35" t="s">
        <v>26745</v>
      </c>
      <c r="Q3058" s="36">
        <v>1</v>
      </c>
      <c r="R3058" s="35" t="s">
        <v>27</v>
      </c>
      <c r="S3058" s="35" t="s">
        <v>28503</v>
      </c>
      <c r="T3058" s="35">
        <v>0</v>
      </c>
      <c r="U3058" s="35">
        <v>0</v>
      </c>
      <c r="V3058" s="36">
        <v>1</v>
      </c>
      <c r="W3058" s="36">
        <v>1</v>
      </c>
      <c r="X3058" s="37" t="s">
        <v>65</v>
      </c>
    </row>
    <row r="3059" spans="1:24" ht="24" customHeight="1" x14ac:dyDescent="0.2">
      <c r="A3059" s="50" t="s">
        <v>5337</v>
      </c>
      <c r="B3059" s="60" t="s">
        <v>5864</v>
      </c>
      <c r="C3059" s="76" t="s">
        <v>5864</v>
      </c>
      <c r="D3059" s="61" t="s">
        <v>5865</v>
      </c>
      <c r="E3059" s="53">
        <v>28013.05</v>
      </c>
      <c r="F3059" s="26">
        <v>0.21</v>
      </c>
      <c r="G3059" s="53">
        <v>49148.892999999996</v>
      </c>
      <c r="H3059" s="67"/>
      <c r="I3059" s="68"/>
      <c r="J3059" s="69"/>
      <c r="K3059" s="69"/>
      <c r="L3059" s="69"/>
      <c r="M3059" s="69"/>
      <c r="N3059" s="69"/>
      <c r="O3059" s="35"/>
      <c r="P3059" s="35" t="s">
        <v>26746</v>
      </c>
      <c r="Q3059" s="36">
        <v>1</v>
      </c>
      <c r="R3059" s="35" t="s">
        <v>27</v>
      </c>
      <c r="S3059" s="35" t="s">
        <v>28503</v>
      </c>
      <c r="T3059" s="35">
        <v>0</v>
      </c>
      <c r="U3059" s="35">
        <v>0</v>
      </c>
      <c r="V3059" s="36">
        <v>1</v>
      </c>
      <c r="W3059" s="36">
        <v>1</v>
      </c>
      <c r="X3059" s="37" t="s">
        <v>65</v>
      </c>
    </row>
    <row r="3060" spans="1:24" ht="24" customHeight="1" x14ac:dyDescent="0.2">
      <c r="A3060" s="50" t="s">
        <v>5337</v>
      </c>
      <c r="B3060" s="60" t="s">
        <v>5866</v>
      </c>
      <c r="C3060" s="76" t="s">
        <v>5866</v>
      </c>
      <c r="D3060" s="61" t="s">
        <v>5867</v>
      </c>
      <c r="E3060" s="53">
        <v>29802.67</v>
      </c>
      <c r="F3060" s="26">
        <v>0.21</v>
      </c>
      <c r="G3060" s="53">
        <v>52288.783000000003</v>
      </c>
      <c r="H3060" s="67"/>
      <c r="I3060" s="68"/>
      <c r="J3060" s="69"/>
      <c r="K3060" s="69"/>
      <c r="L3060" s="69"/>
      <c r="M3060" s="69"/>
      <c r="N3060" s="69"/>
      <c r="O3060" s="35"/>
      <c r="P3060" s="35" t="s">
        <v>26747</v>
      </c>
      <c r="Q3060" s="36">
        <v>1</v>
      </c>
      <c r="R3060" s="35" t="s">
        <v>27</v>
      </c>
      <c r="S3060" s="35" t="s">
        <v>28503</v>
      </c>
      <c r="T3060" s="35">
        <v>0</v>
      </c>
      <c r="U3060" s="35">
        <v>0</v>
      </c>
      <c r="V3060" s="36">
        <v>1</v>
      </c>
      <c r="W3060" s="36">
        <v>1</v>
      </c>
      <c r="X3060" s="37" t="s">
        <v>65</v>
      </c>
    </row>
    <row r="3061" spans="1:24" ht="24" customHeight="1" x14ac:dyDescent="0.2">
      <c r="A3061" s="50" t="s">
        <v>5337</v>
      </c>
      <c r="B3061" s="60" t="s">
        <v>5868</v>
      </c>
      <c r="C3061" s="76" t="s">
        <v>5868</v>
      </c>
      <c r="D3061" s="61" t="s">
        <v>5869</v>
      </c>
      <c r="E3061" s="53">
        <v>31729.89</v>
      </c>
      <c r="F3061" s="26">
        <v>0.21</v>
      </c>
      <c r="G3061" s="53">
        <v>55670.091</v>
      </c>
      <c r="H3061" s="67"/>
      <c r="I3061" s="68"/>
      <c r="J3061" s="69"/>
      <c r="K3061" s="69"/>
      <c r="L3061" s="69"/>
      <c r="M3061" s="69"/>
      <c r="N3061" s="69"/>
      <c r="O3061" s="35"/>
      <c r="P3061" s="35" t="s">
        <v>26748</v>
      </c>
      <c r="Q3061" s="36">
        <v>1</v>
      </c>
      <c r="R3061" s="35" t="s">
        <v>27</v>
      </c>
      <c r="S3061" s="35" t="s">
        <v>28504</v>
      </c>
      <c r="T3061" s="35">
        <v>0</v>
      </c>
      <c r="U3061" s="35">
        <v>0</v>
      </c>
      <c r="V3061" s="36">
        <v>1</v>
      </c>
      <c r="W3061" s="36">
        <v>1</v>
      </c>
      <c r="X3061" s="37" t="s">
        <v>65</v>
      </c>
    </row>
    <row r="3062" spans="1:24" ht="24" customHeight="1" x14ac:dyDescent="0.2">
      <c r="A3062" s="50" t="s">
        <v>5337</v>
      </c>
      <c r="B3062" s="60" t="s">
        <v>5870</v>
      </c>
      <c r="C3062" s="76" t="s">
        <v>5870</v>
      </c>
      <c r="D3062" s="61" t="s">
        <v>5871</v>
      </c>
      <c r="E3062" s="53">
        <v>40539.83</v>
      </c>
      <c r="F3062" s="26">
        <v>0.21</v>
      </c>
      <c r="G3062" s="53">
        <v>71127.127999999997</v>
      </c>
      <c r="H3062" s="67"/>
      <c r="I3062" s="68"/>
      <c r="J3062" s="69"/>
      <c r="K3062" s="69"/>
      <c r="L3062" s="69"/>
      <c r="M3062" s="69"/>
      <c r="N3062" s="69"/>
      <c r="O3062" s="35"/>
      <c r="P3062" s="35" t="s">
        <v>26749</v>
      </c>
      <c r="Q3062" s="36">
        <v>1</v>
      </c>
      <c r="R3062" s="35" t="s">
        <v>27</v>
      </c>
      <c r="S3062" s="35" t="s">
        <v>28503</v>
      </c>
      <c r="T3062" s="35">
        <v>0</v>
      </c>
      <c r="U3062" s="35">
        <v>0</v>
      </c>
      <c r="V3062" s="36">
        <v>1</v>
      </c>
      <c r="W3062" s="36">
        <v>1</v>
      </c>
      <c r="X3062" s="37" t="s">
        <v>65</v>
      </c>
    </row>
    <row r="3063" spans="1:24" ht="24" customHeight="1" x14ac:dyDescent="0.2">
      <c r="A3063" s="50" t="s">
        <v>5337</v>
      </c>
      <c r="B3063" s="60" t="s">
        <v>5872</v>
      </c>
      <c r="C3063" s="76" t="s">
        <v>5872</v>
      </c>
      <c r="D3063" s="61" t="s">
        <v>5873</v>
      </c>
      <c r="E3063" s="53">
        <v>49418.7</v>
      </c>
      <c r="F3063" s="26">
        <v>0.21</v>
      </c>
      <c r="G3063" s="53">
        <v>86705.115000000005</v>
      </c>
      <c r="H3063" s="67"/>
      <c r="I3063" s="68"/>
      <c r="J3063" s="69"/>
      <c r="K3063" s="69"/>
      <c r="L3063" s="69"/>
      <c r="M3063" s="69"/>
      <c r="N3063" s="69"/>
      <c r="O3063" s="35"/>
      <c r="P3063" s="35" t="s">
        <v>26750</v>
      </c>
      <c r="Q3063" s="36">
        <v>1</v>
      </c>
      <c r="R3063" s="35" t="s">
        <v>27</v>
      </c>
      <c r="S3063" s="35" t="s">
        <v>28504</v>
      </c>
      <c r="T3063" s="35">
        <v>0</v>
      </c>
      <c r="U3063" s="35">
        <v>0</v>
      </c>
      <c r="V3063" s="36">
        <v>1</v>
      </c>
      <c r="W3063" s="36">
        <v>1</v>
      </c>
      <c r="X3063" s="37" t="s">
        <v>65</v>
      </c>
    </row>
    <row r="3064" spans="1:24" ht="24" customHeight="1" x14ac:dyDescent="0.2">
      <c r="A3064" s="50" t="s">
        <v>5337</v>
      </c>
      <c r="B3064" s="60" t="s">
        <v>5874</v>
      </c>
      <c r="C3064" s="76" t="s">
        <v>5874</v>
      </c>
      <c r="D3064" s="61" t="s">
        <v>5875</v>
      </c>
      <c r="E3064" s="53">
        <v>44394.239999999998</v>
      </c>
      <c r="F3064" s="26">
        <v>0.21</v>
      </c>
      <c r="G3064" s="53">
        <v>77889.697</v>
      </c>
      <c r="H3064" s="67"/>
      <c r="I3064" s="68"/>
      <c r="J3064" s="69"/>
      <c r="K3064" s="69"/>
      <c r="L3064" s="69"/>
      <c r="M3064" s="69"/>
      <c r="N3064" s="69"/>
      <c r="O3064" s="35"/>
      <c r="P3064" s="35" t="s">
        <v>26751</v>
      </c>
      <c r="Q3064" s="36">
        <v>1</v>
      </c>
      <c r="R3064" s="35" t="s">
        <v>27</v>
      </c>
      <c r="S3064" s="35" t="s">
        <v>28503</v>
      </c>
      <c r="T3064" s="35">
        <v>0</v>
      </c>
      <c r="U3064" s="35">
        <v>0</v>
      </c>
      <c r="V3064" s="36">
        <v>1</v>
      </c>
      <c r="W3064" s="36">
        <v>1</v>
      </c>
      <c r="X3064" s="37" t="s">
        <v>65</v>
      </c>
    </row>
    <row r="3065" spans="1:24" ht="24" customHeight="1" x14ac:dyDescent="0.2">
      <c r="A3065" s="50" t="s">
        <v>5337</v>
      </c>
      <c r="B3065" s="60" t="s">
        <v>5876</v>
      </c>
      <c r="C3065" s="76" t="s">
        <v>5876</v>
      </c>
      <c r="D3065" s="61" t="s">
        <v>5877</v>
      </c>
      <c r="E3065" s="53">
        <v>44394.239999999998</v>
      </c>
      <c r="F3065" s="26">
        <v>0.21</v>
      </c>
      <c r="G3065" s="53">
        <v>77889.697</v>
      </c>
      <c r="H3065" s="67"/>
      <c r="I3065" s="68"/>
      <c r="J3065" s="69"/>
      <c r="K3065" s="69"/>
      <c r="L3065" s="69"/>
      <c r="M3065" s="69"/>
      <c r="N3065" s="69"/>
      <c r="O3065" s="35"/>
      <c r="P3065" s="35" t="s">
        <v>26752</v>
      </c>
      <c r="Q3065" s="36">
        <v>1</v>
      </c>
      <c r="R3065" s="35" t="s">
        <v>27</v>
      </c>
      <c r="S3065" s="35" t="s">
        <v>28503</v>
      </c>
      <c r="T3065" s="35">
        <v>0</v>
      </c>
      <c r="U3065" s="35">
        <v>0</v>
      </c>
      <c r="V3065" s="36">
        <v>1</v>
      </c>
      <c r="W3065" s="36">
        <v>1</v>
      </c>
      <c r="X3065" s="37" t="s">
        <v>65</v>
      </c>
    </row>
    <row r="3066" spans="1:24" ht="24" customHeight="1" x14ac:dyDescent="0.2">
      <c r="A3066" s="50" t="s">
        <v>5337</v>
      </c>
      <c r="B3066" s="60" t="s">
        <v>5878</v>
      </c>
      <c r="C3066" s="76" t="s">
        <v>5878</v>
      </c>
      <c r="D3066" s="61" t="s">
        <v>5879</v>
      </c>
      <c r="E3066" s="53">
        <v>52470.12</v>
      </c>
      <c r="F3066" s="26">
        <v>0.21</v>
      </c>
      <c r="G3066" s="53">
        <v>92058.820999999996</v>
      </c>
      <c r="H3066" s="67"/>
      <c r="I3066" s="68"/>
      <c r="J3066" s="69"/>
      <c r="K3066" s="69"/>
      <c r="L3066" s="69"/>
      <c r="M3066" s="69"/>
      <c r="N3066" s="69"/>
      <c r="O3066" s="35"/>
      <c r="P3066" s="35" t="s">
        <v>26753</v>
      </c>
      <c r="Q3066" s="36">
        <v>1</v>
      </c>
      <c r="R3066" s="35" t="s">
        <v>27</v>
      </c>
      <c r="S3066" s="35" t="s">
        <v>28504</v>
      </c>
      <c r="T3066" s="35">
        <v>0</v>
      </c>
      <c r="U3066" s="35">
        <v>0</v>
      </c>
      <c r="V3066" s="36">
        <v>1</v>
      </c>
      <c r="W3066" s="36">
        <v>1</v>
      </c>
      <c r="X3066" s="37" t="s">
        <v>65</v>
      </c>
    </row>
    <row r="3067" spans="1:24" ht="24" customHeight="1" x14ac:dyDescent="0.2">
      <c r="A3067" s="50" t="s">
        <v>5337</v>
      </c>
      <c r="B3067" s="60" t="s">
        <v>5880</v>
      </c>
      <c r="C3067" s="76" t="s">
        <v>5880</v>
      </c>
      <c r="D3067" s="61" t="s">
        <v>5881</v>
      </c>
      <c r="E3067" s="53">
        <v>55980.36</v>
      </c>
      <c r="F3067" s="26">
        <v>0.21</v>
      </c>
      <c r="G3067" s="53">
        <v>98217.539000000004</v>
      </c>
      <c r="H3067" s="67"/>
      <c r="I3067" s="68"/>
      <c r="J3067" s="69"/>
      <c r="K3067" s="69"/>
      <c r="L3067" s="69"/>
      <c r="M3067" s="69"/>
      <c r="N3067" s="69"/>
      <c r="O3067" s="35"/>
      <c r="P3067" s="35" t="s">
        <v>26754</v>
      </c>
      <c r="Q3067" s="36">
        <v>1</v>
      </c>
      <c r="R3067" s="35" t="s">
        <v>27</v>
      </c>
      <c r="S3067" s="35" t="s">
        <v>28503</v>
      </c>
      <c r="T3067" s="35">
        <v>0</v>
      </c>
      <c r="U3067" s="35">
        <v>0</v>
      </c>
      <c r="V3067" s="36">
        <v>1</v>
      </c>
      <c r="W3067" s="36">
        <v>1</v>
      </c>
      <c r="X3067" s="37" t="s">
        <v>65</v>
      </c>
    </row>
    <row r="3068" spans="1:24" ht="24" customHeight="1" x14ac:dyDescent="0.2">
      <c r="A3068" s="50" t="s">
        <v>5337</v>
      </c>
      <c r="B3068" s="60" t="s">
        <v>5882</v>
      </c>
      <c r="C3068" s="76" t="s">
        <v>5882</v>
      </c>
      <c r="D3068" s="61" t="s">
        <v>5883</v>
      </c>
      <c r="E3068" s="53">
        <v>58481.15</v>
      </c>
      <c r="F3068" s="26">
        <v>0.21</v>
      </c>
      <c r="G3068" s="53">
        <v>102605.181</v>
      </c>
      <c r="H3068" s="67"/>
      <c r="I3068" s="68"/>
      <c r="J3068" s="69"/>
      <c r="K3068" s="69"/>
      <c r="L3068" s="69"/>
      <c r="M3068" s="69"/>
      <c r="N3068" s="69"/>
      <c r="O3068" s="35"/>
      <c r="P3068" s="35" t="s">
        <v>26755</v>
      </c>
      <c r="Q3068" s="36">
        <v>1</v>
      </c>
      <c r="R3068" s="35" t="s">
        <v>27</v>
      </c>
      <c r="S3068" s="35" t="s">
        <v>28504</v>
      </c>
      <c r="T3068" s="35">
        <v>0</v>
      </c>
      <c r="U3068" s="35">
        <v>0</v>
      </c>
      <c r="V3068" s="36">
        <v>1</v>
      </c>
      <c r="W3068" s="36">
        <v>1</v>
      </c>
      <c r="X3068" s="37" t="s">
        <v>65</v>
      </c>
    </row>
    <row r="3069" spans="1:24" ht="24" customHeight="1" x14ac:dyDescent="0.2">
      <c r="A3069" s="50" t="s">
        <v>5337</v>
      </c>
      <c r="B3069" s="60" t="s">
        <v>5884</v>
      </c>
      <c r="C3069" s="76" t="s">
        <v>5884</v>
      </c>
      <c r="D3069" s="61" t="s">
        <v>5885</v>
      </c>
      <c r="E3069" s="53">
        <v>58481.15</v>
      </c>
      <c r="F3069" s="26">
        <v>0.21</v>
      </c>
      <c r="G3069" s="53">
        <v>102605.181</v>
      </c>
      <c r="H3069" s="67"/>
      <c r="I3069" s="68"/>
      <c r="J3069" s="69"/>
      <c r="K3069" s="69"/>
      <c r="L3069" s="69"/>
      <c r="M3069" s="69"/>
      <c r="N3069" s="69"/>
      <c r="O3069" s="35"/>
      <c r="P3069" s="35" t="s">
        <v>26756</v>
      </c>
      <c r="Q3069" s="36">
        <v>1</v>
      </c>
      <c r="R3069" s="35" t="s">
        <v>27</v>
      </c>
      <c r="S3069" s="35" t="s">
        <v>28503</v>
      </c>
      <c r="T3069" s="35">
        <v>0</v>
      </c>
      <c r="U3069" s="35">
        <v>0</v>
      </c>
      <c r="V3069" s="36">
        <v>1</v>
      </c>
      <c r="W3069" s="36">
        <v>1</v>
      </c>
      <c r="X3069" s="37" t="s">
        <v>65</v>
      </c>
    </row>
    <row r="3070" spans="1:24" ht="24" customHeight="1" x14ac:dyDescent="0.2">
      <c r="A3070" s="50" t="s">
        <v>5337</v>
      </c>
      <c r="B3070" s="60" t="s">
        <v>5886</v>
      </c>
      <c r="C3070" s="76" t="s">
        <v>5886</v>
      </c>
      <c r="D3070" s="61" t="s">
        <v>5887</v>
      </c>
      <c r="E3070" s="53">
        <v>17654.63</v>
      </c>
      <c r="F3070" s="26">
        <v>0.21</v>
      </c>
      <c r="G3070" s="53">
        <v>30975.044000000002</v>
      </c>
      <c r="H3070" s="67"/>
      <c r="I3070" s="68"/>
      <c r="J3070" s="69"/>
      <c r="K3070" s="69"/>
      <c r="L3070" s="69"/>
      <c r="M3070" s="69"/>
      <c r="N3070" s="69"/>
      <c r="O3070" s="35"/>
      <c r="P3070" s="35" t="s">
        <v>26757</v>
      </c>
      <c r="Q3070" s="36">
        <v>1</v>
      </c>
      <c r="R3070" s="35" t="s">
        <v>27</v>
      </c>
      <c r="S3070" s="35" t="s">
        <v>28503</v>
      </c>
      <c r="T3070" s="35">
        <v>0</v>
      </c>
      <c r="U3070" s="35">
        <v>0</v>
      </c>
      <c r="V3070" s="36">
        <v>1</v>
      </c>
      <c r="W3070" s="36">
        <v>1</v>
      </c>
      <c r="X3070" s="37" t="s">
        <v>65</v>
      </c>
    </row>
    <row r="3071" spans="1:24" ht="24" customHeight="1" x14ac:dyDescent="0.2">
      <c r="A3071" s="50" t="s">
        <v>5337</v>
      </c>
      <c r="B3071" s="60" t="s">
        <v>5888</v>
      </c>
      <c r="C3071" s="76" t="s">
        <v>5888</v>
      </c>
      <c r="D3071" s="61" t="s">
        <v>5889</v>
      </c>
      <c r="E3071" s="53">
        <v>15027.5</v>
      </c>
      <c r="F3071" s="26">
        <v>0.21</v>
      </c>
      <c r="G3071" s="53">
        <v>26365.755000000001</v>
      </c>
      <c r="H3071" s="67"/>
      <c r="I3071" s="68"/>
      <c r="J3071" s="69"/>
      <c r="K3071" s="69"/>
      <c r="L3071" s="69"/>
      <c r="M3071" s="69"/>
      <c r="N3071" s="69"/>
      <c r="O3071" s="35"/>
      <c r="P3071" s="35" t="s">
        <v>26758</v>
      </c>
      <c r="Q3071" s="36">
        <v>1</v>
      </c>
      <c r="R3071" s="35" t="s">
        <v>27</v>
      </c>
      <c r="S3071" s="35" t="s">
        <v>28504</v>
      </c>
      <c r="T3071" s="35">
        <v>0</v>
      </c>
      <c r="U3071" s="35">
        <v>0</v>
      </c>
      <c r="V3071" s="36">
        <v>1</v>
      </c>
      <c r="W3071" s="36">
        <v>1</v>
      </c>
      <c r="X3071" s="37" t="s">
        <v>65</v>
      </c>
    </row>
    <row r="3072" spans="1:24" ht="24" customHeight="1" x14ac:dyDescent="0.2">
      <c r="A3072" s="50" t="s">
        <v>5337</v>
      </c>
      <c r="B3072" s="60" t="s">
        <v>5890</v>
      </c>
      <c r="C3072" s="76" t="s">
        <v>5890</v>
      </c>
      <c r="D3072" s="61" t="s">
        <v>5891</v>
      </c>
      <c r="E3072" s="53">
        <v>11444.13</v>
      </c>
      <c r="F3072" s="26">
        <v>0.21</v>
      </c>
      <c r="G3072" s="53">
        <v>20078.727999999999</v>
      </c>
      <c r="H3072" s="67"/>
      <c r="I3072" s="68"/>
      <c r="J3072" s="69"/>
      <c r="K3072" s="69"/>
      <c r="L3072" s="69"/>
      <c r="M3072" s="69"/>
      <c r="N3072" s="69"/>
      <c r="O3072" s="35"/>
      <c r="P3072" s="35" t="s">
        <v>26759</v>
      </c>
      <c r="Q3072" s="36">
        <v>1</v>
      </c>
      <c r="R3072" s="35" t="s">
        <v>27</v>
      </c>
      <c r="S3072" s="35" t="s">
        <v>28504</v>
      </c>
      <c r="T3072" s="35">
        <v>0</v>
      </c>
      <c r="U3072" s="35">
        <v>0</v>
      </c>
      <c r="V3072" s="36">
        <v>1</v>
      </c>
      <c r="W3072" s="36">
        <v>1</v>
      </c>
      <c r="X3072" s="37" t="s">
        <v>65</v>
      </c>
    </row>
    <row r="3073" spans="1:24" ht="24" customHeight="1" x14ac:dyDescent="0.2">
      <c r="A3073" s="50" t="s">
        <v>5337</v>
      </c>
      <c r="B3073" s="60" t="s">
        <v>5892</v>
      </c>
      <c r="C3073" s="76" t="s">
        <v>5892</v>
      </c>
      <c r="D3073" s="61" t="s">
        <v>5893</v>
      </c>
      <c r="E3073" s="53">
        <v>15876.41</v>
      </c>
      <c r="F3073" s="26">
        <v>0.21</v>
      </c>
      <c r="G3073" s="53">
        <v>27855.155999999999</v>
      </c>
      <c r="H3073" s="67"/>
      <c r="I3073" s="68"/>
      <c r="J3073" s="69"/>
      <c r="K3073" s="69"/>
      <c r="L3073" s="69"/>
      <c r="M3073" s="69"/>
      <c r="N3073" s="69"/>
      <c r="O3073" s="35"/>
      <c r="P3073" s="35" t="s">
        <v>26760</v>
      </c>
      <c r="Q3073" s="36">
        <v>1</v>
      </c>
      <c r="R3073" s="35" t="s">
        <v>27</v>
      </c>
      <c r="S3073" s="35" t="s">
        <v>28503</v>
      </c>
      <c r="T3073" s="35">
        <v>0</v>
      </c>
      <c r="U3073" s="35">
        <v>0</v>
      </c>
      <c r="V3073" s="36">
        <v>1</v>
      </c>
      <c r="W3073" s="36">
        <v>1</v>
      </c>
      <c r="X3073" s="37" t="s">
        <v>65</v>
      </c>
    </row>
    <row r="3074" spans="1:24" ht="24" customHeight="1" x14ac:dyDescent="0.2">
      <c r="A3074" s="50" t="s">
        <v>5337</v>
      </c>
      <c r="B3074" s="60" t="s">
        <v>5894</v>
      </c>
      <c r="C3074" s="76" t="s">
        <v>5894</v>
      </c>
      <c r="D3074" s="61" t="s">
        <v>5895</v>
      </c>
      <c r="E3074" s="53">
        <v>16748.2</v>
      </c>
      <c r="F3074" s="26">
        <v>0.21</v>
      </c>
      <c r="G3074" s="53">
        <v>29384.717000000001</v>
      </c>
      <c r="H3074" s="67"/>
      <c r="I3074" s="68"/>
      <c r="J3074" s="69"/>
      <c r="K3074" s="69"/>
      <c r="L3074" s="69"/>
      <c r="M3074" s="69"/>
      <c r="N3074" s="69"/>
      <c r="O3074" s="35"/>
      <c r="P3074" s="35" t="s">
        <v>26761</v>
      </c>
      <c r="Q3074" s="36">
        <v>1</v>
      </c>
      <c r="R3074" s="35" t="s">
        <v>27</v>
      </c>
      <c r="S3074" s="35" t="s">
        <v>28504</v>
      </c>
      <c r="T3074" s="35">
        <v>0</v>
      </c>
      <c r="U3074" s="35">
        <v>0</v>
      </c>
      <c r="V3074" s="36">
        <v>1</v>
      </c>
      <c r="W3074" s="36">
        <v>1</v>
      </c>
      <c r="X3074" s="37" t="s">
        <v>65</v>
      </c>
    </row>
    <row r="3075" spans="1:24" ht="24" customHeight="1" x14ac:dyDescent="0.2">
      <c r="A3075" s="50" t="s">
        <v>5337</v>
      </c>
      <c r="B3075" s="60" t="s">
        <v>5896</v>
      </c>
      <c r="C3075" s="76" t="s">
        <v>5896</v>
      </c>
      <c r="D3075" s="61" t="s">
        <v>5897</v>
      </c>
      <c r="E3075" s="53">
        <v>17734.759999999998</v>
      </c>
      <c r="F3075" s="26">
        <v>0.21</v>
      </c>
      <c r="G3075" s="53">
        <v>31115.633999999998</v>
      </c>
      <c r="H3075" s="67"/>
      <c r="I3075" s="68"/>
      <c r="J3075" s="69"/>
      <c r="K3075" s="69"/>
      <c r="L3075" s="69"/>
      <c r="M3075" s="69"/>
      <c r="N3075" s="69"/>
      <c r="O3075" s="35"/>
      <c r="P3075" s="35" t="s">
        <v>26762</v>
      </c>
      <c r="Q3075" s="36">
        <v>1</v>
      </c>
      <c r="R3075" s="35" t="s">
        <v>27</v>
      </c>
      <c r="S3075" s="35" t="s">
        <v>28503</v>
      </c>
      <c r="T3075" s="35">
        <v>0</v>
      </c>
      <c r="U3075" s="35">
        <v>0</v>
      </c>
      <c r="V3075" s="36">
        <v>1</v>
      </c>
      <c r="W3075" s="36">
        <v>1</v>
      </c>
      <c r="X3075" s="37" t="s">
        <v>65</v>
      </c>
    </row>
    <row r="3076" spans="1:24" ht="24" customHeight="1" x14ac:dyDescent="0.2">
      <c r="A3076" s="50" t="s">
        <v>5337</v>
      </c>
      <c r="B3076" s="60" t="s">
        <v>5898</v>
      </c>
      <c r="C3076" s="76" t="s">
        <v>5898</v>
      </c>
      <c r="D3076" s="61" t="s">
        <v>5899</v>
      </c>
      <c r="E3076" s="53">
        <v>19960.2</v>
      </c>
      <c r="F3076" s="26">
        <v>0.21</v>
      </c>
      <c r="G3076" s="53">
        <v>35020.171000000002</v>
      </c>
      <c r="H3076" s="67"/>
      <c r="I3076" s="68"/>
      <c r="J3076" s="69"/>
      <c r="K3076" s="69"/>
      <c r="L3076" s="69"/>
      <c r="M3076" s="69"/>
      <c r="N3076" s="69"/>
      <c r="O3076" s="35"/>
      <c r="P3076" s="35" t="s">
        <v>26763</v>
      </c>
      <c r="Q3076" s="36">
        <v>1</v>
      </c>
      <c r="R3076" s="35" t="s">
        <v>27</v>
      </c>
      <c r="S3076" s="35" t="s">
        <v>28504</v>
      </c>
      <c r="T3076" s="35">
        <v>0</v>
      </c>
      <c r="U3076" s="35">
        <v>0</v>
      </c>
      <c r="V3076" s="36">
        <v>1</v>
      </c>
      <c r="W3076" s="36">
        <v>1</v>
      </c>
      <c r="X3076" s="37" t="s">
        <v>65</v>
      </c>
    </row>
    <row r="3077" spans="1:24" ht="24" customHeight="1" x14ac:dyDescent="0.2">
      <c r="A3077" s="50" t="s">
        <v>5337</v>
      </c>
      <c r="B3077" s="60" t="s">
        <v>5900</v>
      </c>
      <c r="C3077" s="76" t="s">
        <v>5900</v>
      </c>
      <c r="D3077" s="61" t="s">
        <v>5901</v>
      </c>
      <c r="E3077" s="53">
        <v>21657.96</v>
      </c>
      <c r="F3077" s="26">
        <v>0.21</v>
      </c>
      <c r="G3077" s="53">
        <v>37998.887999999999</v>
      </c>
      <c r="H3077" s="67"/>
      <c r="I3077" s="68"/>
      <c r="J3077" s="69"/>
      <c r="K3077" s="69"/>
      <c r="L3077" s="69"/>
      <c r="M3077" s="69"/>
      <c r="N3077" s="69"/>
      <c r="O3077" s="35"/>
      <c r="P3077" s="35" t="s">
        <v>26764</v>
      </c>
      <c r="Q3077" s="36">
        <v>1</v>
      </c>
      <c r="R3077" s="35" t="s">
        <v>27</v>
      </c>
      <c r="S3077" s="35" t="s">
        <v>28503</v>
      </c>
      <c r="T3077" s="35">
        <v>0</v>
      </c>
      <c r="U3077" s="35">
        <v>0</v>
      </c>
      <c r="V3077" s="36">
        <v>1</v>
      </c>
      <c r="W3077" s="36">
        <v>1</v>
      </c>
      <c r="X3077" s="37" t="s">
        <v>65</v>
      </c>
    </row>
    <row r="3078" spans="1:24" ht="24" customHeight="1" x14ac:dyDescent="0.2">
      <c r="A3078" s="50" t="s">
        <v>5337</v>
      </c>
      <c r="B3078" s="60" t="s">
        <v>5902</v>
      </c>
      <c r="C3078" s="76" t="s">
        <v>5902</v>
      </c>
      <c r="D3078" s="61" t="s">
        <v>5903</v>
      </c>
      <c r="E3078" s="53">
        <v>14270.4</v>
      </c>
      <c r="F3078" s="26">
        <v>0.21</v>
      </c>
      <c r="G3078" s="53">
        <v>25037.417000000001</v>
      </c>
      <c r="H3078" s="67"/>
      <c r="I3078" s="68"/>
      <c r="J3078" s="69"/>
      <c r="K3078" s="69"/>
      <c r="L3078" s="69"/>
      <c r="M3078" s="69"/>
      <c r="N3078" s="69"/>
      <c r="O3078" s="35"/>
      <c r="P3078" s="35" t="s">
        <v>26765</v>
      </c>
      <c r="Q3078" s="36">
        <v>1</v>
      </c>
      <c r="R3078" s="35" t="s">
        <v>27</v>
      </c>
      <c r="S3078" s="35" t="s">
        <v>28503</v>
      </c>
      <c r="T3078" s="35">
        <v>0</v>
      </c>
      <c r="U3078" s="35">
        <v>0</v>
      </c>
      <c r="V3078" s="36">
        <v>1</v>
      </c>
      <c r="W3078" s="36">
        <v>1</v>
      </c>
      <c r="X3078" s="37" t="s">
        <v>65</v>
      </c>
    </row>
    <row r="3079" spans="1:24" ht="24" customHeight="1" x14ac:dyDescent="0.2">
      <c r="A3079" s="50" t="s">
        <v>5337</v>
      </c>
      <c r="B3079" s="60" t="s">
        <v>5904</v>
      </c>
      <c r="C3079" s="76" t="s">
        <v>5904</v>
      </c>
      <c r="D3079" s="61" t="s">
        <v>5905</v>
      </c>
      <c r="E3079" s="53">
        <v>15027.5</v>
      </c>
      <c r="F3079" s="26">
        <v>0.21</v>
      </c>
      <c r="G3079" s="53">
        <v>26365.755000000001</v>
      </c>
      <c r="H3079" s="67"/>
      <c r="I3079" s="68"/>
      <c r="J3079" s="69"/>
      <c r="K3079" s="69"/>
      <c r="L3079" s="69"/>
      <c r="M3079" s="69"/>
      <c r="N3079" s="69"/>
      <c r="O3079" s="35"/>
      <c r="P3079" s="35" t="s">
        <v>26766</v>
      </c>
      <c r="Q3079" s="36">
        <v>1</v>
      </c>
      <c r="R3079" s="35" t="s">
        <v>27</v>
      </c>
      <c r="S3079" s="35" t="s">
        <v>28504</v>
      </c>
      <c r="T3079" s="35">
        <v>0</v>
      </c>
      <c r="U3079" s="35">
        <v>0</v>
      </c>
      <c r="V3079" s="36">
        <v>1</v>
      </c>
      <c r="W3079" s="36">
        <v>1</v>
      </c>
      <c r="X3079" s="37" t="s">
        <v>65</v>
      </c>
    </row>
    <row r="3080" spans="1:24" ht="24" customHeight="1" x14ac:dyDescent="0.2">
      <c r="A3080" s="50" t="s">
        <v>5337</v>
      </c>
      <c r="B3080" s="60" t="s">
        <v>5906</v>
      </c>
      <c r="C3080" s="76" t="s">
        <v>5906</v>
      </c>
      <c r="D3080" s="61" t="s">
        <v>5907</v>
      </c>
      <c r="E3080" s="53">
        <v>15876.41</v>
      </c>
      <c r="F3080" s="26">
        <v>0.21</v>
      </c>
      <c r="G3080" s="53">
        <v>27855.155999999999</v>
      </c>
      <c r="H3080" s="67"/>
      <c r="I3080" s="68"/>
      <c r="J3080" s="69"/>
      <c r="K3080" s="69"/>
      <c r="L3080" s="69"/>
      <c r="M3080" s="69"/>
      <c r="N3080" s="69"/>
      <c r="O3080" s="35"/>
      <c r="P3080" s="35" t="s">
        <v>26767</v>
      </c>
      <c r="Q3080" s="36">
        <v>1</v>
      </c>
      <c r="R3080" s="35" t="s">
        <v>27</v>
      </c>
      <c r="S3080" s="35" t="s">
        <v>28504</v>
      </c>
      <c r="T3080" s="35">
        <v>0</v>
      </c>
      <c r="U3080" s="35">
        <v>0</v>
      </c>
      <c r="V3080" s="36">
        <v>1</v>
      </c>
      <c r="W3080" s="36">
        <v>1</v>
      </c>
      <c r="X3080" s="37" t="s">
        <v>65</v>
      </c>
    </row>
    <row r="3081" spans="1:24" ht="24" customHeight="1" x14ac:dyDescent="0.2">
      <c r="A3081" s="50" t="s">
        <v>5337</v>
      </c>
      <c r="B3081" s="60" t="s">
        <v>5908</v>
      </c>
      <c r="C3081" s="76" t="s">
        <v>5908</v>
      </c>
      <c r="D3081" s="61" t="s">
        <v>5909</v>
      </c>
      <c r="E3081" s="53">
        <v>16748.2</v>
      </c>
      <c r="F3081" s="26">
        <v>0.21</v>
      </c>
      <c r="G3081" s="53">
        <v>29384.717000000001</v>
      </c>
      <c r="H3081" s="67"/>
      <c r="I3081" s="68"/>
      <c r="J3081" s="69"/>
      <c r="K3081" s="69"/>
      <c r="L3081" s="69"/>
      <c r="M3081" s="69"/>
      <c r="N3081" s="69"/>
      <c r="O3081" s="35"/>
      <c r="P3081" s="35" t="s">
        <v>26768</v>
      </c>
      <c r="Q3081" s="36">
        <v>1</v>
      </c>
      <c r="R3081" s="35" t="s">
        <v>27</v>
      </c>
      <c r="S3081" s="35" t="s">
        <v>28504</v>
      </c>
      <c r="T3081" s="35">
        <v>0</v>
      </c>
      <c r="U3081" s="35">
        <v>0</v>
      </c>
      <c r="V3081" s="36">
        <v>1</v>
      </c>
      <c r="W3081" s="36">
        <v>1</v>
      </c>
      <c r="X3081" s="37" t="s">
        <v>65</v>
      </c>
    </row>
    <row r="3082" spans="1:24" ht="24" customHeight="1" x14ac:dyDescent="0.2">
      <c r="A3082" s="50" t="s">
        <v>5337</v>
      </c>
      <c r="B3082" s="60" t="s">
        <v>5910</v>
      </c>
      <c r="C3082" s="76" t="s">
        <v>5910</v>
      </c>
      <c r="D3082" s="61" t="s">
        <v>5911</v>
      </c>
      <c r="E3082" s="53">
        <v>17734.759999999998</v>
      </c>
      <c r="F3082" s="26">
        <v>0.21</v>
      </c>
      <c r="G3082" s="53">
        <v>31115.633999999998</v>
      </c>
      <c r="H3082" s="67"/>
      <c r="I3082" s="68"/>
      <c r="J3082" s="69"/>
      <c r="K3082" s="69"/>
      <c r="L3082" s="69"/>
      <c r="M3082" s="69"/>
      <c r="N3082" s="69"/>
      <c r="O3082" s="35"/>
      <c r="P3082" s="35" t="s">
        <v>26769</v>
      </c>
      <c r="Q3082" s="36">
        <v>1</v>
      </c>
      <c r="R3082" s="35" t="s">
        <v>27</v>
      </c>
      <c r="S3082" s="35" t="s">
        <v>28504</v>
      </c>
      <c r="T3082" s="35">
        <v>0</v>
      </c>
      <c r="U3082" s="35">
        <v>0</v>
      </c>
      <c r="V3082" s="36">
        <v>1</v>
      </c>
      <c r="W3082" s="36">
        <v>1</v>
      </c>
      <c r="X3082" s="37" t="s">
        <v>65</v>
      </c>
    </row>
    <row r="3083" spans="1:24" ht="24" customHeight="1" x14ac:dyDescent="0.2">
      <c r="A3083" s="50" t="s">
        <v>5337</v>
      </c>
      <c r="B3083" s="60" t="s">
        <v>5912</v>
      </c>
      <c r="C3083" s="76" t="s">
        <v>5912</v>
      </c>
      <c r="D3083" s="61" t="s">
        <v>5913</v>
      </c>
      <c r="E3083" s="53">
        <v>19960.2</v>
      </c>
      <c r="F3083" s="26">
        <v>0.21</v>
      </c>
      <c r="G3083" s="53">
        <v>35020.171000000002</v>
      </c>
      <c r="H3083" s="67"/>
      <c r="I3083" s="68"/>
      <c r="J3083" s="69"/>
      <c r="K3083" s="69"/>
      <c r="L3083" s="69"/>
      <c r="M3083" s="69"/>
      <c r="N3083" s="69"/>
      <c r="O3083" s="35"/>
      <c r="P3083" s="35" t="s">
        <v>26770</v>
      </c>
      <c r="Q3083" s="36">
        <v>1</v>
      </c>
      <c r="R3083" s="35" t="s">
        <v>27</v>
      </c>
      <c r="S3083" s="35" t="s">
        <v>28504</v>
      </c>
      <c r="T3083" s="35">
        <v>0</v>
      </c>
      <c r="U3083" s="35">
        <v>0</v>
      </c>
      <c r="V3083" s="36">
        <v>1</v>
      </c>
      <c r="W3083" s="36">
        <v>1</v>
      </c>
      <c r="X3083" s="37" t="s">
        <v>65</v>
      </c>
    </row>
    <row r="3084" spans="1:24" ht="24" customHeight="1" x14ac:dyDescent="0.2">
      <c r="A3084" s="50" t="s">
        <v>5337</v>
      </c>
      <c r="B3084" s="60" t="s">
        <v>5914</v>
      </c>
      <c r="C3084" s="76" t="s">
        <v>5914</v>
      </c>
      <c r="D3084" s="61" t="s">
        <v>5915</v>
      </c>
      <c r="E3084" s="53">
        <v>21657.96</v>
      </c>
      <c r="F3084" s="26">
        <v>0.21</v>
      </c>
      <c r="G3084" s="53">
        <v>37998.887999999999</v>
      </c>
      <c r="H3084" s="67"/>
      <c r="I3084" s="68"/>
      <c r="J3084" s="69"/>
      <c r="K3084" s="69"/>
      <c r="L3084" s="69"/>
      <c r="M3084" s="69"/>
      <c r="N3084" s="69"/>
      <c r="O3084" s="35"/>
      <c r="P3084" s="35" t="s">
        <v>26771</v>
      </c>
      <c r="Q3084" s="36">
        <v>1</v>
      </c>
      <c r="R3084" s="35" t="s">
        <v>27</v>
      </c>
      <c r="S3084" s="35" t="s">
        <v>28503</v>
      </c>
      <c r="T3084" s="35">
        <v>0</v>
      </c>
      <c r="U3084" s="35">
        <v>0</v>
      </c>
      <c r="V3084" s="36">
        <v>1</v>
      </c>
      <c r="W3084" s="36">
        <v>1</v>
      </c>
      <c r="X3084" s="37" t="s">
        <v>65</v>
      </c>
    </row>
    <row r="3085" spans="1:24" ht="24" customHeight="1" x14ac:dyDescent="0.2">
      <c r="A3085" s="50" t="s">
        <v>5337</v>
      </c>
      <c r="B3085" s="60" t="s">
        <v>5916</v>
      </c>
      <c r="C3085" s="76" t="s">
        <v>5916</v>
      </c>
      <c r="D3085" s="61" t="s">
        <v>5917</v>
      </c>
      <c r="E3085" s="53">
        <v>14270.4</v>
      </c>
      <c r="F3085" s="26">
        <v>0.21</v>
      </c>
      <c r="G3085" s="53">
        <v>25037.417000000001</v>
      </c>
      <c r="H3085" s="67"/>
      <c r="I3085" s="68"/>
      <c r="J3085" s="69"/>
      <c r="K3085" s="69"/>
      <c r="L3085" s="69"/>
      <c r="M3085" s="69"/>
      <c r="N3085" s="69"/>
      <c r="O3085" s="35"/>
      <c r="P3085" s="35" t="s">
        <v>26772</v>
      </c>
      <c r="Q3085" s="36">
        <v>1</v>
      </c>
      <c r="R3085" s="35" t="s">
        <v>27</v>
      </c>
      <c r="S3085" s="35" t="s">
        <v>28504</v>
      </c>
      <c r="T3085" s="35">
        <v>0</v>
      </c>
      <c r="U3085" s="35">
        <v>0</v>
      </c>
      <c r="V3085" s="36">
        <v>1</v>
      </c>
      <c r="W3085" s="36">
        <v>1</v>
      </c>
      <c r="X3085" s="37" t="s">
        <v>65</v>
      </c>
    </row>
    <row r="3086" spans="1:24" ht="24" customHeight="1" x14ac:dyDescent="0.2">
      <c r="A3086" s="50" t="s">
        <v>5337</v>
      </c>
      <c r="B3086" s="60" t="s">
        <v>5918</v>
      </c>
      <c r="C3086" s="76" t="s">
        <v>5918</v>
      </c>
      <c r="D3086" s="61" t="s">
        <v>5919</v>
      </c>
      <c r="E3086" s="53">
        <v>15027.5</v>
      </c>
      <c r="F3086" s="26">
        <v>0.21</v>
      </c>
      <c r="G3086" s="53">
        <v>26365.755000000001</v>
      </c>
      <c r="H3086" s="67"/>
      <c r="I3086" s="68"/>
      <c r="J3086" s="69"/>
      <c r="K3086" s="69"/>
      <c r="L3086" s="69"/>
      <c r="M3086" s="69"/>
      <c r="N3086" s="69"/>
      <c r="O3086" s="35"/>
      <c r="P3086" s="35" t="s">
        <v>26773</v>
      </c>
      <c r="Q3086" s="36">
        <v>1</v>
      </c>
      <c r="R3086" s="35" t="s">
        <v>27</v>
      </c>
      <c r="S3086" s="35" t="s">
        <v>28503</v>
      </c>
      <c r="T3086" s="35">
        <v>0</v>
      </c>
      <c r="U3086" s="35">
        <v>0</v>
      </c>
      <c r="V3086" s="36">
        <v>1</v>
      </c>
      <c r="W3086" s="36">
        <v>1</v>
      </c>
      <c r="X3086" s="37" t="s">
        <v>65</v>
      </c>
    </row>
    <row r="3087" spans="1:24" ht="24" customHeight="1" x14ac:dyDescent="0.2">
      <c r="A3087" s="50" t="s">
        <v>5337</v>
      </c>
      <c r="B3087" s="60" t="s">
        <v>5920</v>
      </c>
      <c r="C3087" s="76" t="s">
        <v>5920</v>
      </c>
      <c r="D3087" s="61" t="s">
        <v>5921</v>
      </c>
      <c r="E3087" s="53">
        <v>15876.41</v>
      </c>
      <c r="F3087" s="26">
        <v>0.21</v>
      </c>
      <c r="G3087" s="53">
        <v>27855.155999999999</v>
      </c>
      <c r="H3087" s="67"/>
      <c r="I3087" s="68"/>
      <c r="J3087" s="69"/>
      <c r="K3087" s="69"/>
      <c r="L3087" s="69"/>
      <c r="M3087" s="69"/>
      <c r="N3087" s="69"/>
      <c r="O3087" s="35"/>
      <c r="P3087" s="35" t="s">
        <v>26774</v>
      </c>
      <c r="Q3087" s="36">
        <v>1</v>
      </c>
      <c r="R3087" s="35" t="s">
        <v>27</v>
      </c>
      <c r="S3087" s="35" t="s">
        <v>28503</v>
      </c>
      <c r="T3087" s="35">
        <v>0</v>
      </c>
      <c r="U3087" s="35">
        <v>0</v>
      </c>
      <c r="V3087" s="36">
        <v>1</v>
      </c>
      <c r="W3087" s="36">
        <v>1</v>
      </c>
      <c r="X3087" s="37" t="s">
        <v>65</v>
      </c>
    </row>
    <row r="3088" spans="1:24" ht="24" customHeight="1" x14ac:dyDescent="0.2">
      <c r="A3088" s="50" t="s">
        <v>5337</v>
      </c>
      <c r="B3088" s="60" t="s">
        <v>5922</v>
      </c>
      <c r="C3088" s="76" t="s">
        <v>5922</v>
      </c>
      <c r="D3088" s="61" t="s">
        <v>5923</v>
      </c>
      <c r="E3088" s="53">
        <v>16748.2</v>
      </c>
      <c r="F3088" s="26">
        <v>0.21</v>
      </c>
      <c r="G3088" s="53">
        <v>29384.717000000001</v>
      </c>
      <c r="H3088" s="67"/>
      <c r="I3088" s="68"/>
      <c r="J3088" s="69"/>
      <c r="K3088" s="69"/>
      <c r="L3088" s="69"/>
      <c r="M3088" s="69"/>
      <c r="N3088" s="69"/>
      <c r="O3088" s="35"/>
      <c r="P3088" s="35" t="s">
        <v>26775</v>
      </c>
      <c r="Q3088" s="36">
        <v>1</v>
      </c>
      <c r="R3088" s="35" t="s">
        <v>27</v>
      </c>
      <c r="S3088" s="35" t="s">
        <v>28503</v>
      </c>
      <c r="T3088" s="35">
        <v>0</v>
      </c>
      <c r="U3088" s="35">
        <v>0</v>
      </c>
      <c r="V3088" s="36">
        <v>1</v>
      </c>
      <c r="W3088" s="36">
        <v>1</v>
      </c>
      <c r="X3088" s="37" t="s">
        <v>65</v>
      </c>
    </row>
    <row r="3089" spans="1:24" ht="24" customHeight="1" x14ac:dyDescent="0.2">
      <c r="A3089" s="50" t="s">
        <v>5337</v>
      </c>
      <c r="B3089" s="60" t="s">
        <v>5924</v>
      </c>
      <c r="C3089" s="76" t="s">
        <v>5924</v>
      </c>
      <c r="D3089" s="61" t="s">
        <v>5925</v>
      </c>
      <c r="E3089" s="53">
        <v>17734.759999999998</v>
      </c>
      <c r="F3089" s="26">
        <v>0.21</v>
      </c>
      <c r="G3089" s="53">
        <v>31115.633999999998</v>
      </c>
      <c r="H3089" s="67"/>
      <c r="I3089" s="68"/>
      <c r="J3089" s="69"/>
      <c r="K3089" s="69"/>
      <c r="L3089" s="69"/>
      <c r="M3089" s="69"/>
      <c r="N3089" s="69"/>
      <c r="O3089" s="35"/>
      <c r="P3089" s="35" t="s">
        <v>26776</v>
      </c>
      <c r="Q3089" s="36">
        <v>1</v>
      </c>
      <c r="R3089" s="35" t="s">
        <v>27</v>
      </c>
      <c r="S3089" s="35" t="s">
        <v>28503</v>
      </c>
      <c r="T3089" s="35">
        <v>0</v>
      </c>
      <c r="U3089" s="35">
        <v>0</v>
      </c>
      <c r="V3089" s="36">
        <v>1</v>
      </c>
      <c r="W3089" s="36">
        <v>1</v>
      </c>
      <c r="X3089" s="37" t="s">
        <v>65</v>
      </c>
    </row>
    <row r="3090" spans="1:24" ht="24" customHeight="1" x14ac:dyDescent="0.2">
      <c r="A3090" s="50" t="s">
        <v>5337</v>
      </c>
      <c r="B3090" s="60" t="s">
        <v>5926</v>
      </c>
      <c r="C3090" s="76" t="s">
        <v>5926</v>
      </c>
      <c r="D3090" s="61" t="s">
        <v>5927</v>
      </c>
      <c r="E3090" s="53">
        <v>19960.2</v>
      </c>
      <c r="F3090" s="26">
        <v>0.21</v>
      </c>
      <c r="G3090" s="53">
        <v>35020.171000000002</v>
      </c>
      <c r="H3090" s="67"/>
      <c r="I3090" s="68"/>
      <c r="J3090" s="69"/>
      <c r="K3090" s="69"/>
      <c r="L3090" s="69"/>
      <c r="M3090" s="69"/>
      <c r="N3090" s="69"/>
      <c r="O3090" s="35"/>
      <c r="P3090" s="35" t="s">
        <v>26777</v>
      </c>
      <c r="Q3090" s="36">
        <v>1</v>
      </c>
      <c r="R3090" s="35" t="s">
        <v>27</v>
      </c>
      <c r="S3090" s="35" t="s">
        <v>28504</v>
      </c>
      <c r="T3090" s="35">
        <v>0</v>
      </c>
      <c r="U3090" s="35">
        <v>0</v>
      </c>
      <c r="V3090" s="36">
        <v>1</v>
      </c>
      <c r="W3090" s="36">
        <v>1</v>
      </c>
      <c r="X3090" s="37" t="s">
        <v>65</v>
      </c>
    </row>
    <row r="3091" spans="1:24" ht="24" customHeight="1" x14ac:dyDescent="0.2">
      <c r="A3091" s="50" t="s">
        <v>5337</v>
      </c>
      <c r="B3091" s="60" t="s">
        <v>5928</v>
      </c>
      <c r="C3091" s="76" t="s">
        <v>5928</v>
      </c>
      <c r="D3091" s="61" t="s">
        <v>5929</v>
      </c>
      <c r="E3091" s="53">
        <v>21657.96</v>
      </c>
      <c r="F3091" s="26">
        <v>0.21</v>
      </c>
      <c r="G3091" s="53">
        <v>37998.887999999999</v>
      </c>
      <c r="H3091" s="67"/>
      <c r="I3091" s="68"/>
      <c r="J3091" s="69"/>
      <c r="K3091" s="69"/>
      <c r="L3091" s="69"/>
      <c r="M3091" s="69"/>
      <c r="N3091" s="69"/>
      <c r="O3091" s="35"/>
      <c r="P3091" s="35" t="s">
        <v>26778</v>
      </c>
      <c r="Q3091" s="36">
        <v>1</v>
      </c>
      <c r="R3091" s="35" t="s">
        <v>27</v>
      </c>
      <c r="S3091" s="35" t="s">
        <v>28503</v>
      </c>
      <c r="T3091" s="35">
        <v>0</v>
      </c>
      <c r="U3091" s="35">
        <v>0</v>
      </c>
      <c r="V3091" s="36">
        <v>1</v>
      </c>
      <c r="W3091" s="36">
        <v>1</v>
      </c>
      <c r="X3091" s="37" t="s">
        <v>65</v>
      </c>
    </row>
    <row r="3092" spans="1:24" ht="24" customHeight="1" x14ac:dyDescent="0.2">
      <c r="A3092" s="50" t="s">
        <v>5930</v>
      </c>
      <c r="B3092" s="60" t="s">
        <v>5931</v>
      </c>
      <c r="C3092" s="76" t="s">
        <v>5931</v>
      </c>
      <c r="D3092" s="61" t="s">
        <v>5932</v>
      </c>
      <c r="E3092" s="53">
        <v>38772.92</v>
      </c>
      <c r="F3092" s="26">
        <v>0.21</v>
      </c>
      <c r="G3092" s="53">
        <v>68027.082999999999</v>
      </c>
      <c r="H3092" s="67"/>
      <c r="I3092" s="68"/>
      <c r="J3092" s="69"/>
      <c r="K3092" s="69"/>
      <c r="L3092" s="69"/>
      <c r="M3092" s="69"/>
      <c r="N3092" s="69"/>
      <c r="O3092" s="35"/>
      <c r="P3092" s="35" t="s">
        <v>26779</v>
      </c>
      <c r="Q3092" s="36">
        <v>1</v>
      </c>
      <c r="R3092" s="35" t="s">
        <v>27</v>
      </c>
      <c r="S3092" s="35" t="s">
        <v>28503</v>
      </c>
      <c r="T3092" s="35">
        <v>0</v>
      </c>
      <c r="U3092" s="35">
        <v>0</v>
      </c>
      <c r="V3092" s="36">
        <v>1</v>
      </c>
      <c r="W3092" s="36">
        <v>1</v>
      </c>
      <c r="X3092" s="37" t="s">
        <v>65</v>
      </c>
    </row>
    <row r="3093" spans="1:24" ht="24" customHeight="1" x14ac:dyDescent="0.2">
      <c r="A3093" s="50" t="s">
        <v>5930</v>
      </c>
      <c r="B3093" s="60" t="s">
        <v>5933</v>
      </c>
      <c r="C3093" s="76" t="s">
        <v>5933</v>
      </c>
      <c r="D3093" s="61" t="s">
        <v>5934</v>
      </c>
      <c r="E3093" s="53">
        <v>218878.17</v>
      </c>
      <c r="F3093" s="26">
        <v>0.21</v>
      </c>
      <c r="G3093" s="53">
        <v>384021.75400000002</v>
      </c>
      <c r="H3093" s="67"/>
      <c r="I3093" s="68"/>
      <c r="J3093" s="69"/>
      <c r="K3093" s="69"/>
      <c r="L3093" s="69"/>
      <c r="M3093" s="69"/>
      <c r="N3093" s="69"/>
      <c r="O3093" s="35"/>
      <c r="P3093" s="35" t="s">
        <v>26780</v>
      </c>
      <c r="Q3093" s="36">
        <v>1</v>
      </c>
      <c r="R3093" s="35" t="s">
        <v>27</v>
      </c>
      <c r="S3093" s="35" t="s">
        <v>28503</v>
      </c>
      <c r="T3093" s="35">
        <v>0</v>
      </c>
      <c r="U3093" s="35">
        <v>0</v>
      </c>
      <c r="V3093" s="36">
        <v>1</v>
      </c>
      <c r="W3093" s="36">
        <v>1</v>
      </c>
      <c r="X3093" s="37" t="s">
        <v>65</v>
      </c>
    </row>
    <row r="3094" spans="1:24" ht="24" customHeight="1" x14ac:dyDescent="0.2">
      <c r="A3094" s="50" t="s">
        <v>5930</v>
      </c>
      <c r="B3094" s="60" t="s">
        <v>5935</v>
      </c>
      <c r="C3094" s="76" t="s">
        <v>5935</v>
      </c>
      <c r="D3094" s="61" t="s">
        <v>5936</v>
      </c>
      <c r="E3094" s="53">
        <v>145464.54</v>
      </c>
      <c r="F3094" s="26">
        <v>0.21</v>
      </c>
      <c r="G3094" s="53">
        <v>255217.53200000001</v>
      </c>
      <c r="H3094" s="67"/>
      <c r="I3094" s="68"/>
      <c r="J3094" s="69"/>
      <c r="K3094" s="69"/>
      <c r="L3094" s="69"/>
      <c r="M3094" s="69"/>
      <c r="N3094" s="69"/>
      <c r="O3094" s="35"/>
      <c r="P3094" s="35" t="s">
        <v>26781</v>
      </c>
      <c r="Q3094" s="36">
        <v>1</v>
      </c>
      <c r="R3094" s="35" t="s">
        <v>9849</v>
      </c>
      <c r="S3094" s="35" t="s">
        <v>28503</v>
      </c>
      <c r="T3094" s="35">
        <v>0</v>
      </c>
      <c r="U3094" s="35">
        <v>0</v>
      </c>
      <c r="V3094" s="36">
        <v>1</v>
      </c>
      <c r="W3094" s="36">
        <v>1</v>
      </c>
      <c r="X3094" s="37" t="s">
        <v>65</v>
      </c>
    </row>
    <row r="3095" spans="1:24" ht="24" customHeight="1" x14ac:dyDescent="0.2">
      <c r="A3095" s="50" t="s">
        <v>5930</v>
      </c>
      <c r="B3095" s="60" t="s">
        <v>5937</v>
      </c>
      <c r="C3095" s="76" t="s">
        <v>5937</v>
      </c>
      <c r="D3095" s="61" t="s">
        <v>5938</v>
      </c>
      <c r="E3095" s="53">
        <v>181753.73</v>
      </c>
      <c r="F3095" s="26">
        <v>0.21</v>
      </c>
      <c r="G3095" s="53">
        <v>318886.92099999997</v>
      </c>
      <c r="H3095" s="67"/>
      <c r="I3095" s="68"/>
      <c r="J3095" s="69"/>
      <c r="K3095" s="69"/>
      <c r="L3095" s="69"/>
      <c r="M3095" s="69"/>
      <c r="N3095" s="69"/>
      <c r="O3095" s="35"/>
      <c r="P3095" s="35" t="s">
        <v>26782</v>
      </c>
      <c r="Q3095" s="36">
        <v>1</v>
      </c>
      <c r="R3095" s="35" t="s">
        <v>27</v>
      </c>
      <c r="S3095" s="35" t="s">
        <v>28503</v>
      </c>
      <c r="T3095" s="35">
        <v>0</v>
      </c>
      <c r="U3095" s="35">
        <v>0</v>
      </c>
      <c r="V3095" s="36">
        <v>1</v>
      </c>
      <c r="W3095" s="36">
        <v>1</v>
      </c>
      <c r="X3095" s="37" t="s">
        <v>65</v>
      </c>
    </row>
    <row r="3096" spans="1:24" ht="24" customHeight="1" x14ac:dyDescent="0.2">
      <c r="A3096" s="50" t="s">
        <v>5930</v>
      </c>
      <c r="B3096" s="60" t="s">
        <v>5939</v>
      </c>
      <c r="C3096" s="76" t="s">
        <v>5939</v>
      </c>
      <c r="D3096" s="61" t="s">
        <v>5940</v>
      </c>
      <c r="E3096" s="53">
        <v>10044.870000000001</v>
      </c>
      <c r="F3096" s="26">
        <v>0.21</v>
      </c>
      <c r="G3096" s="53">
        <v>17623.723000000002</v>
      </c>
      <c r="H3096" s="67"/>
      <c r="I3096" s="68"/>
      <c r="J3096" s="69"/>
      <c r="K3096" s="69"/>
      <c r="L3096" s="69"/>
      <c r="M3096" s="69"/>
      <c r="N3096" s="69"/>
      <c r="O3096" s="35"/>
      <c r="P3096" s="35" t="s">
        <v>26783</v>
      </c>
      <c r="Q3096" s="36">
        <v>1</v>
      </c>
      <c r="R3096" s="35" t="s">
        <v>27</v>
      </c>
      <c r="S3096" s="35" t="s">
        <v>28503</v>
      </c>
      <c r="T3096" s="35">
        <v>0</v>
      </c>
      <c r="U3096" s="35">
        <v>0</v>
      </c>
      <c r="V3096" s="36">
        <v>1</v>
      </c>
      <c r="W3096" s="36">
        <v>1</v>
      </c>
      <c r="X3096" s="37" t="s">
        <v>65</v>
      </c>
    </row>
    <row r="3097" spans="1:24" ht="24" customHeight="1" x14ac:dyDescent="0.2">
      <c r="A3097" s="50" t="s">
        <v>5930</v>
      </c>
      <c r="B3097" s="60" t="s">
        <v>5941</v>
      </c>
      <c r="C3097" s="76" t="s">
        <v>5941</v>
      </c>
      <c r="D3097" s="61" t="s">
        <v>5942</v>
      </c>
      <c r="E3097" s="53">
        <v>40333.54</v>
      </c>
      <c r="F3097" s="26">
        <v>0.21</v>
      </c>
      <c r="G3097" s="53">
        <v>70765.191999999995</v>
      </c>
      <c r="H3097" s="67"/>
      <c r="I3097" s="68"/>
      <c r="J3097" s="69"/>
      <c r="K3097" s="69"/>
      <c r="L3097" s="69"/>
      <c r="M3097" s="69"/>
      <c r="N3097" s="69"/>
      <c r="O3097" s="35"/>
      <c r="P3097" s="35" t="s">
        <v>26784</v>
      </c>
      <c r="Q3097" s="36">
        <v>1</v>
      </c>
      <c r="R3097" s="35" t="s">
        <v>27</v>
      </c>
      <c r="S3097" s="35" t="s">
        <v>28503</v>
      </c>
      <c r="T3097" s="35">
        <v>0</v>
      </c>
      <c r="U3097" s="35">
        <v>0</v>
      </c>
      <c r="V3097" s="36">
        <v>1</v>
      </c>
      <c r="W3097" s="36">
        <v>1</v>
      </c>
      <c r="X3097" s="37" t="s">
        <v>65</v>
      </c>
    </row>
    <row r="3098" spans="1:24" ht="24" customHeight="1" x14ac:dyDescent="0.2">
      <c r="A3098" s="50" t="s">
        <v>5930</v>
      </c>
      <c r="B3098" s="60" t="s">
        <v>5943</v>
      </c>
      <c r="C3098" s="76" t="s">
        <v>5943</v>
      </c>
      <c r="D3098" s="61" t="s">
        <v>5944</v>
      </c>
      <c r="E3098" s="53">
        <v>39542.32</v>
      </c>
      <c r="F3098" s="26">
        <v>0.21</v>
      </c>
      <c r="G3098" s="53">
        <v>69376.995999999999</v>
      </c>
      <c r="H3098" s="67"/>
      <c r="I3098" s="68"/>
      <c r="J3098" s="69"/>
      <c r="K3098" s="69"/>
      <c r="L3098" s="69"/>
      <c r="M3098" s="69"/>
      <c r="N3098" s="69"/>
      <c r="O3098" s="35"/>
      <c r="P3098" s="35" t="s">
        <v>26785</v>
      </c>
      <c r="Q3098" s="36">
        <v>1</v>
      </c>
      <c r="R3098" s="35" t="s">
        <v>27</v>
      </c>
      <c r="S3098" s="35" t="s">
        <v>28503</v>
      </c>
      <c r="T3098" s="35">
        <v>0</v>
      </c>
      <c r="U3098" s="35">
        <v>0</v>
      </c>
      <c r="V3098" s="36">
        <v>1</v>
      </c>
      <c r="W3098" s="36">
        <v>1</v>
      </c>
      <c r="X3098" s="37" t="s">
        <v>65</v>
      </c>
    </row>
    <row r="3099" spans="1:24" ht="24" customHeight="1" x14ac:dyDescent="0.2">
      <c r="A3099" s="50" t="s">
        <v>5930</v>
      </c>
      <c r="B3099" s="60" t="s">
        <v>5945</v>
      </c>
      <c r="C3099" s="76" t="s">
        <v>5945</v>
      </c>
      <c r="D3099" s="61" t="s">
        <v>5946</v>
      </c>
      <c r="E3099" s="53">
        <v>19562.32</v>
      </c>
      <c r="F3099" s="26">
        <v>0.21</v>
      </c>
      <c r="G3099" s="53">
        <v>34322.086000000003</v>
      </c>
      <c r="H3099" s="67"/>
      <c r="I3099" s="68"/>
      <c r="J3099" s="69"/>
      <c r="K3099" s="69"/>
      <c r="L3099" s="69"/>
      <c r="M3099" s="69"/>
      <c r="N3099" s="69"/>
      <c r="O3099" s="35"/>
      <c r="P3099" s="35" t="s">
        <v>26786</v>
      </c>
      <c r="Q3099" s="36">
        <v>1</v>
      </c>
      <c r="R3099" s="35" t="s">
        <v>27</v>
      </c>
      <c r="S3099" s="35" t="s">
        <v>28504</v>
      </c>
      <c r="T3099" s="35">
        <v>0</v>
      </c>
      <c r="U3099" s="35">
        <v>0</v>
      </c>
      <c r="V3099" s="36">
        <v>1</v>
      </c>
      <c r="W3099" s="36">
        <v>1</v>
      </c>
      <c r="X3099" s="37" t="s">
        <v>65</v>
      </c>
    </row>
    <row r="3100" spans="1:24" ht="24" customHeight="1" x14ac:dyDescent="0.2">
      <c r="A3100" s="50" t="s">
        <v>5930</v>
      </c>
      <c r="B3100" s="60" t="s">
        <v>5947</v>
      </c>
      <c r="C3100" s="76" t="s">
        <v>5947</v>
      </c>
      <c r="D3100" s="61" t="s">
        <v>5948</v>
      </c>
      <c r="E3100" s="53">
        <v>6374.26</v>
      </c>
      <c r="F3100" s="26">
        <v>0.21</v>
      </c>
      <c r="G3100" s="53">
        <v>11183.643</v>
      </c>
      <c r="H3100" s="67"/>
      <c r="I3100" s="68"/>
      <c r="J3100" s="69"/>
      <c r="K3100" s="69"/>
      <c r="L3100" s="69"/>
      <c r="M3100" s="69"/>
      <c r="N3100" s="69"/>
      <c r="O3100" s="35"/>
      <c r="P3100" s="35" t="s">
        <v>26787</v>
      </c>
      <c r="Q3100" s="36">
        <v>1</v>
      </c>
      <c r="R3100" s="35" t="s">
        <v>27</v>
      </c>
      <c r="S3100" s="35" t="s">
        <v>28504</v>
      </c>
      <c r="T3100" s="35">
        <v>0</v>
      </c>
      <c r="U3100" s="35">
        <v>0</v>
      </c>
      <c r="V3100" s="36">
        <v>1</v>
      </c>
      <c r="W3100" s="36">
        <v>1</v>
      </c>
      <c r="X3100" s="37" t="s">
        <v>65</v>
      </c>
    </row>
    <row r="3101" spans="1:24" ht="24" customHeight="1" x14ac:dyDescent="0.2">
      <c r="A3101" s="50" t="s">
        <v>5930</v>
      </c>
      <c r="B3101" s="60" t="s">
        <v>5949</v>
      </c>
      <c r="C3101" s="76" t="s">
        <v>5949</v>
      </c>
      <c r="D3101" s="61" t="s">
        <v>5950</v>
      </c>
      <c r="E3101" s="53">
        <v>4615.8599999999997</v>
      </c>
      <c r="F3101" s="26">
        <v>0.21</v>
      </c>
      <c r="G3101" s="53">
        <v>8098.53</v>
      </c>
      <c r="H3101" s="67"/>
      <c r="I3101" s="68"/>
      <c r="J3101" s="69"/>
      <c r="K3101" s="69"/>
      <c r="L3101" s="69"/>
      <c r="M3101" s="69"/>
      <c r="N3101" s="69"/>
      <c r="O3101" s="35"/>
      <c r="P3101" s="35" t="s">
        <v>26788</v>
      </c>
      <c r="Q3101" s="36">
        <v>1</v>
      </c>
      <c r="R3101" s="35" t="s">
        <v>27</v>
      </c>
      <c r="S3101" s="35" t="s">
        <v>28504</v>
      </c>
      <c r="T3101" s="35">
        <v>0</v>
      </c>
      <c r="U3101" s="35">
        <v>0</v>
      </c>
      <c r="V3101" s="36">
        <v>1</v>
      </c>
      <c r="W3101" s="36">
        <v>1</v>
      </c>
      <c r="X3101" s="37" t="s">
        <v>65</v>
      </c>
    </row>
    <row r="3102" spans="1:24" ht="24" customHeight="1" x14ac:dyDescent="0.2">
      <c r="A3102" s="50" t="s">
        <v>5930</v>
      </c>
      <c r="B3102" s="60" t="s">
        <v>5951</v>
      </c>
      <c r="C3102" s="76" t="s">
        <v>5951</v>
      </c>
      <c r="D3102" s="61" t="s">
        <v>5952</v>
      </c>
      <c r="E3102" s="53">
        <v>7231.49</v>
      </c>
      <c r="F3102" s="26">
        <v>0.21</v>
      </c>
      <c r="G3102" s="53">
        <v>12687.648999999999</v>
      </c>
      <c r="H3102" s="67"/>
      <c r="I3102" s="68"/>
      <c r="J3102" s="69"/>
      <c r="K3102" s="69"/>
      <c r="L3102" s="69"/>
      <c r="M3102" s="69"/>
      <c r="N3102" s="69"/>
      <c r="O3102" s="35"/>
      <c r="P3102" s="35" t="s">
        <v>26789</v>
      </c>
      <c r="Q3102" s="36">
        <v>1</v>
      </c>
      <c r="R3102" s="35" t="s">
        <v>27</v>
      </c>
      <c r="S3102" s="35" t="s">
        <v>28504</v>
      </c>
      <c r="T3102" s="35">
        <v>0</v>
      </c>
      <c r="U3102" s="35">
        <v>0</v>
      </c>
      <c r="V3102" s="36">
        <v>1</v>
      </c>
      <c r="W3102" s="36">
        <v>1</v>
      </c>
      <c r="X3102" s="37" t="s">
        <v>65</v>
      </c>
    </row>
    <row r="3103" spans="1:24" ht="24" customHeight="1" x14ac:dyDescent="0.2">
      <c r="A3103" s="50" t="s">
        <v>5930</v>
      </c>
      <c r="B3103" s="60" t="s">
        <v>5953</v>
      </c>
      <c r="C3103" s="76" t="s">
        <v>5953</v>
      </c>
      <c r="D3103" s="61" t="s">
        <v>5545</v>
      </c>
      <c r="E3103" s="53">
        <v>5385.11</v>
      </c>
      <c r="F3103" s="26">
        <v>0.21</v>
      </c>
      <c r="G3103" s="53">
        <v>9448.1759999999995</v>
      </c>
      <c r="H3103" s="67"/>
      <c r="I3103" s="68"/>
      <c r="J3103" s="69"/>
      <c r="K3103" s="69"/>
      <c r="L3103" s="69"/>
      <c r="M3103" s="69"/>
      <c r="N3103" s="69"/>
      <c r="O3103" s="35"/>
      <c r="P3103" s="35" t="s">
        <v>26790</v>
      </c>
      <c r="Q3103" s="36">
        <v>1</v>
      </c>
      <c r="R3103" s="35" t="s">
        <v>27</v>
      </c>
      <c r="S3103" s="35" t="s">
        <v>28503</v>
      </c>
      <c r="T3103" s="35">
        <v>0</v>
      </c>
      <c r="U3103" s="35">
        <v>0</v>
      </c>
      <c r="V3103" s="36">
        <v>1</v>
      </c>
      <c r="W3103" s="36">
        <v>1</v>
      </c>
      <c r="X3103" s="37" t="s">
        <v>65</v>
      </c>
    </row>
    <row r="3104" spans="1:24" ht="24" customHeight="1" x14ac:dyDescent="0.2">
      <c r="A3104" s="50" t="s">
        <v>5930</v>
      </c>
      <c r="B3104" s="60" t="s">
        <v>5954</v>
      </c>
      <c r="C3104" s="76" t="s">
        <v>5954</v>
      </c>
      <c r="D3104" s="61" t="s">
        <v>5955</v>
      </c>
      <c r="E3104" s="53">
        <v>8242.56</v>
      </c>
      <c r="F3104" s="26">
        <v>0.21</v>
      </c>
      <c r="G3104" s="53">
        <v>14461.569</v>
      </c>
      <c r="H3104" s="67"/>
      <c r="I3104" s="68"/>
      <c r="J3104" s="69"/>
      <c r="K3104" s="69"/>
      <c r="L3104" s="69"/>
      <c r="M3104" s="69"/>
      <c r="N3104" s="69"/>
      <c r="O3104" s="35"/>
      <c r="P3104" s="35" t="s">
        <v>26791</v>
      </c>
      <c r="Q3104" s="36">
        <v>1</v>
      </c>
      <c r="R3104" s="35" t="s">
        <v>27</v>
      </c>
      <c r="S3104" s="35" t="s">
        <v>28504</v>
      </c>
      <c r="T3104" s="35">
        <v>0</v>
      </c>
      <c r="U3104" s="35">
        <v>0</v>
      </c>
      <c r="V3104" s="36">
        <v>1</v>
      </c>
      <c r="W3104" s="36">
        <v>1</v>
      </c>
      <c r="X3104" s="37" t="s">
        <v>65</v>
      </c>
    </row>
    <row r="3105" spans="1:24" ht="24" customHeight="1" x14ac:dyDescent="0.2">
      <c r="A3105" s="50" t="s">
        <v>5930</v>
      </c>
      <c r="B3105" s="60" t="s">
        <v>5956</v>
      </c>
      <c r="C3105" s="76" t="s">
        <v>5956</v>
      </c>
      <c r="D3105" s="61" t="s">
        <v>5547</v>
      </c>
      <c r="E3105" s="53">
        <v>6132.48</v>
      </c>
      <c r="F3105" s="26">
        <v>0.21</v>
      </c>
      <c r="G3105" s="53">
        <v>10759.441000000001</v>
      </c>
      <c r="H3105" s="67"/>
      <c r="I3105" s="68"/>
      <c r="J3105" s="69"/>
      <c r="K3105" s="69"/>
      <c r="L3105" s="69"/>
      <c r="M3105" s="69"/>
      <c r="N3105" s="69"/>
      <c r="O3105" s="35"/>
      <c r="P3105" s="35" t="s">
        <v>26792</v>
      </c>
      <c r="Q3105" s="36">
        <v>1</v>
      </c>
      <c r="R3105" s="35" t="s">
        <v>27</v>
      </c>
      <c r="S3105" s="35" t="s">
        <v>28504</v>
      </c>
      <c r="T3105" s="35">
        <v>0</v>
      </c>
      <c r="U3105" s="35">
        <v>0</v>
      </c>
      <c r="V3105" s="36">
        <v>1</v>
      </c>
      <c r="W3105" s="36">
        <v>1</v>
      </c>
      <c r="X3105" s="37" t="s">
        <v>65</v>
      </c>
    </row>
    <row r="3106" spans="1:24" ht="24" customHeight="1" x14ac:dyDescent="0.2">
      <c r="A3106" s="50" t="s">
        <v>5930</v>
      </c>
      <c r="B3106" s="60" t="s">
        <v>5957</v>
      </c>
      <c r="C3106" s="76" t="s">
        <v>5957</v>
      </c>
      <c r="D3106" s="61" t="s">
        <v>5958</v>
      </c>
      <c r="E3106" s="53">
        <v>9055.86</v>
      </c>
      <c r="F3106" s="26">
        <v>0.21</v>
      </c>
      <c r="G3106" s="53">
        <v>15888.51</v>
      </c>
      <c r="H3106" s="67"/>
      <c r="I3106" s="68"/>
      <c r="J3106" s="69"/>
      <c r="K3106" s="69"/>
      <c r="L3106" s="69"/>
      <c r="M3106" s="69"/>
      <c r="N3106" s="69"/>
      <c r="O3106" s="35"/>
      <c r="P3106" s="35" t="s">
        <v>26793</v>
      </c>
      <c r="Q3106" s="36">
        <v>1</v>
      </c>
      <c r="R3106" s="35" t="s">
        <v>27</v>
      </c>
      <c r="S3106" s="35" t="s">
        <v>28504</v>
      </c>
      <c r="T3106" s="35">
        <v>0</v>
      </c>
      <c r="U3106" s="35">
        <v>0</v>
      </c>
      <c r="V3106" s="36">
        <v>1</v>
      </c>
      <c r="W3106" s="36">
        <v>1</v>
      </c>
      <c r="X3106" s="37" t="s">
        <v>65</v>
      </c>
    </row>
    <row r="3107" spans="1:24" ht="24" customHeight="1" x14ac:dyDescent="0.2">
      <c r="A3107" s="50" t="s">
        <v>5930</v>
      </c>
      <c r="B3107" s="60" t="s">
        <v>5959</v>
      </c>
      <c r="C3107" s="76" t="s">
        <v>5959</v>
      </c>
      <c r="D3107" s="61" t="s">
        <v>5549</v>
      </c>
      <c r="E3107" s="53">
        <v>6484.16</v>
      </c>
      <c r="F3107" s="26">
        <v>0.21</v>
      </c>
      <c r="G3107" s="53">
        <v>11376.456</v>
      </c>
      <c r="H3107" s="67"/>
      <c r="I3107" s="68"/>
      <c r="J3107" s="69"/>
      <c r="K3107" s="69"/>
      <c r="L3107" s="69"/>
      <c r="M3107" s="69"/>
      <c r="N3107" s="69"/>
      <c r="O3107" s="35"/>
      <c r="P3107" s="35" t="s">
        <v>26794</v>
      </c>
      <c r="Q3107" s="36">
        <v>1</v>
      </c>
      <c r="R3107" s="35" t="s">
        <v>27</v>
      </c>
      <c r="S3107" s="35" t="s">
        <v>28503</v>
      </c>
      <c r="T3107" s="35">
        <v>0</v>
      </c>
      <c r="U3107" s="35">
        <v>0</v>
      </c>
      <c r="V3107" s="36">
        <v>1</v>
      </c>
      <c r="W3107" s="36">
        <v>1</v>
      </c>
      <c r="X3107" s="37" t="s">
        <v>65</v>
      </c>
    </row>
    <row r="3108" spans="1:24" ht="24" customHeight="1" x14ac:dyDescent="0.2">
      <c r="A3108" s="50" t="s">
        <v>5930</v>
      </c>
      <c r="B3108" s="60" t="s">
        <v>5960</v>
      </c>
      <c r="C3108" s="76" t="s">
        <v>5960</v>
      </c>
      <c r="D3108" s="61" t="s">
        <v>5961</v>
      </c>
      <c r="E3108" s="53">
        <v>9957.01</v>
      </c>
      <c r="F3108" s="26">
        <v>0.21</v>
      </c>
      <c r="G3108" s="53">
        <v>17469.569</v>
      </c>
      <c r="H3108" s="67"/>
      <c r="I3108" s="68"/>
      <c r="J3108" s="69"/>
      <c r="K3108" s="69"/>
      <c r="L3108" s="69"/>
      <c r="M3108" s="69"/>
      <c r="N3108" s="69"/>
      <c r="O3108" s="35"/>
      <c r="P3108" s="35" t="s">
        <v>26795</v>
      </c>
      <c r="Q3108" s="36">
        <v>1</v>
      </c>
      <c r="R3108" s="35" t="s">
        <v>27</v>
      </c>
      <c r="S3108" s="35" t="s">
        <v>28504</v>
      </c>
      <c r="T3108" s="35">
        <v>0</v>
      </c>
      <c r="U3108" s="35">
        <v>0</v>
      </c>
      <c r="V3108" s="36">
        <v>1</v>
      </c>
      <c r="W3108" s="36">
        <v>1</v>
      </c>
      <c r="X3108" s="37" t="s">
        <v>65</v>
      </c>
    </row>
    <row r="3109" spans="1:24" ht="24" customHeight="1" x14ac:dyDescent="0.2">
      <c r="A3109" s="50" t="s">
        <v>5930</v>
      </c>
      <c r="B3109" s="60" t="s">
        <v>5962</v>
      </c>
      <c r="C3109" s="76" t="s">
        <v>5962</v>
      </c>
      <c r="D3109" s="61" t="s">
        <v>5551</v>
      </c>
      <c r="E3109" s="53">
        <v>7187.55</v>
      </c>
      <c r="F3109" s="26">
        <v>0.21</v>
      </c>
      <c r="G3109" s="53">
        <v>12610.56</v>
      </c>
      <c r="H3109" s="67"/>
      <c r="I3109" s="68"/>
      <c r="J3109" s="69"/>
      <c r="K3109" s="69"/>
      <c r="L3109" s="69"/>
      <c r="M3109" s="69"/>
      <c r="N3109" s="69"/>
      <c r="O3109" s="35"/>
      <c r="P3109" s="35" t="s">
        <v>26796</v>
      </c>
      <c r="Q3109" s="36">
        <v>1</v>
      </c>
      <c r="R3109" s="35" t="s">
        <v>27</v>
      </c>
      <c r="S3109" s="35" t="s">
        <v>28503</v>
      </c>
      <c r="T3109" s="35">
        <v>0</v>
      </c>
      <c r="U3109" s="35">
        <v>0</v>
      </c>
      <c r="V3109" s="36">
        <v>1</v>
      </c>
      <c r="W3109" s="36">
        <v>1</v>
      </c>
      <c r="X3109" s="37" t="s">
        <v>65</v>
      </c>
    </row>
    <row r="3110" spans="1:24" ht="24" customHeight="1" x14ac:dyDescent="0.2">
      <c r="A3110" s="50" t="s">
        <v>5930</v>
      </c>
      <c r="B3110" s="60" t="s">
        <v>5963</v>
      </c>
      <c r="C3110" s="76" t="s">
        <v>5963</v>
      </c>
      <c r="D3110" s="61" t="s">
        <v>5964</v>
      </c>
      <c r="E3110" s="53">
        <v>10836.22</v>
      </c>
      <c r="F3110" s="26">
        <v>0.21</v>
      </c>
      <c r="G3110" s="53">
        <v>19012.149000000001</v>
      </c>
      <c r="H3110" s="67"/>
      <c r="I3110" s="68"/>
      <c r="J3110" s="69"/>
      <c r="K3110" s="69"/>
      <c r="L3110" s="69"/>
      <c r="M3110" s="69"/>
      <c r="N3110" s="69"/>
      <c r="O3110" s="35"/>
      <c r="P3110" s="35" t="s">
        <v>26797</v>
      </c>
      <c r="Q3110" s="36">
        <v>1</v>
      </c>
      <c r="R3110" s="35" t="s">
        <v>27</v>
      </c>
      <c r="S3110" s="35" t="s">
        <v>28504</v>
      </c>
      <c r="T3110" s="35">
        <v>0</v>
      </c>
      <c r="U3110" s="35">
        <v>0</v>
      </c>
      <c r="V3110" s="36">
        <v>1</v>
      </c>
      <c r="W3110" s="36">
        <v>1</v>
      </c>
      <c r="X3110" s="37" t="s">
        <v>65</v>
      </c>
    </row>
    <row r="3111" spans="1:24" ht="24" customHeight="1" x14ac:dyDescent="0.2">
      <c r="A3111" s="50" t="s">
        <v>5930</v>
      </c>
      <c r="B3111" s="60" t="s">
        <v>5965</v>
      </c>
      <c r="C3111" s="76" t="s">
        <v>5965</v>
      </c>
      <c r="D3111" s="61" t="s">
        <v>5966</v>
      </c>
      <c r="E3111" s="53">
        <v>7890.84</v>
      </c>
      <c r="F3111" s="26">
        <v>0.21</v>
      </c>
      <c r="G3111" s="53">
        <v>13844.481</v>
      </c>
      <c r="H3111" s="67"/>
      <c r="I3111" s="68"/>
      <c r="J3111" s="69"/>
      <c r="K3111" s="69"/>
      <c r="L3111" s="69"/>
      <c r="M3111" s="69"/>
      <c r="N3111" s="69"/>
      <c r="O3111" s="35"/>
      <c r="P3111" s="35" t="s">
        <v>26798</v>
      </c>
      <c r="Q3111" s="36">
        <v>1</v>
      </c>
      <c r="R3111" s="35" t="s">
        <v>27</v>
      </c>
      <c r="S3111" s="35" t="s">
        <v>28503</v>
      </c>
      <c r="T3111" s="35">
        <v>0</v>
      </c>
      <c r="U3111" s="35">
        <v>0</v>
      </c>
      <c r="V3111" s="36">
        <v>1</v>
      </c>
      <c r="W3111" s="36">
        <v>1</v>
      </c>
      <c r="X3111" s="37" t="s">
        <v>65</v>
      </c>
    </row>
    <row r="3112" spans="1:24" ht="24" customHeight="1" x14ac:dyDescent="0.2">
      <c r="A3112" s="50" t="s">
        <v>5930</v>
      </c>
      <c r="B3112" s="60" t="s">
        <v>5967</v>
      </c>
      <c r="C3112" s="76" t="s">
        <v>5967</v>
      </c>
      <c r="D3112" s="61" t="s">
        <v>5968</v>
      </c>
      <c r="E3112" s="53">
        <v>11781.36</v>
      </c>
      <c r="F3112" s="26">
        <v>0.21</v>
      </c>
      <c r="G3112" s="53">
        <v>20670.394</v>
      </c>
      <c r="H3112" s="67"/>
      <c r="I3112" s="68"/>
      <c r="J3112" s="69"/>
      <c r="K3112" s="69"/>
      <c r="L3112" s="69"/>
      <c r="M3112" s="69"/>
      <c r="N3112" s="69"/>
      <c r="O3112" s="35"/>
      <c r="P3112" s="35" t="s">
        <v>26799</v>
      </c>
      <c r="Q3112" s="36">
        <v>1</v>
      </c>
      <c r="R3112" s="35" t="s">
        <v>27</v>
      </c>
      <c r="S3112" s="35" t="s">
        <v>28504</v>
      </c>
      <c r="T3112" s="35">
        <v>0</v>
      </c>
      <c r="U3112" s="35">
        <v>0</v>
      </c>
      <c r="V3112" s="36">
        <v>1</v>
      </c>
      <c r="W3112" s="36">
        <v>1</v>
      </c>
      <c r="X3112" s="37" t="s">
        <v>65</v>
      </c>
    </row>
    <row r="3113" spans="1:24" ht="24" customHeight="1" x14ac:dyDescent="0.2">
      <c r="A3113" s="50" t="s">
        <v>5930</v>
      </c>
      <c r="B3113" s="60" t="s">
        <v>5969</v>
      </c>
      <c r="C3113" s="76" t="s">
        <v>5969</v>
      </c>
      <c r="D3113" s="61" t="s">
        <v>5553</v>
      </c>
      <c r="E3113" s="53">
        <v>8572.23</v>
      </c>
      <c r="F3113" s="26">
        <v>0.21</v>
      </c>
      <c r="G3113" s="53">
        <v>15039.973</v>
      </c>
      <c r="H3113" s="67"/>
      <c r="I3113" s="68"/>
      <c r="J3113" s="69"/>
      <c r="K3113" s="69"/>
      <c r="L3113" s="69"/>
      <c r="M3113" s="69"/>
      <c r="N3113" s="69"/>
      <c r="O3113" s="35"/>
      <c r="P3113" s="35" t="s">
        <v>26800</v>
      </c>
      <c r="Q3113" s="36">
        <v>1</v>
      </c>
      <c r="R3113" s="35" t="s">
        <v>27</v>
      </c>
      <c r="S3113" s="35" t="s">
        <v>28504</v>
      </c>
      <c r="T3113" s="35">
        <v>0</v>
      </c>
      <c r="U3113" s="35">
        <v>0</v>
      </c>
      <c r="V3113" s="36">
        <v>1</v>
      </c>
      <c r="W3113" s="36">
        <v>1</v>
      </c>
      <c r="X3113" s="37" t="s">
        <v>65</v>
      </c>
    </row>
    <row r="3114" spans="1:24" ht="24" customHeight="1" x14ac:dyDescent="0.2">
      <c r="A3114" s="50" t="s">
        <v>5930</v>
      </c>
      <c r="B3114" s="60" t="s">
        <v>5970</v>
      </c>
      <c r="C3114" s="76" t="s">
        <v>5970</v>
      </c>
      <c r="D3114" s="61" t="s">
        <v>5971</v>
      </c>
      <c r="E3114" s="53">
        <v>13275.96</v>
      </c>
      <c r="F3114" s="26">
        <v>0.21</v>
      </c>
      <c r="G3114" s="53">
        <v>23292.669000000002</v>
      </c>
      <c r="H3114" s="67"/>
      <c r="I3114" s="68"/>
      <c r="J3114" s="69"/>
      <c r="K3114" s="69"/>
      <c r="L3114" s="69"/>
      <c r="M3114" s="69"/>
      <c r="N3114" s="69"/>
      <c r="O3114" s="35"/>
      <c r="P3114" s="35" t="s">
        <v>26801</v>
      </c>
      <c r="Q3114" s="36">
        <v>1</v>
      </c>
      <c r="R3114" s="35" t="s">
        <v>27</v>
      </c>
      <c r="S3114" s="35" t="s">
        <v>28503</v>
      </c>
      <c r="T3114" s="35">
        <v>0</v>
      </c>
      <c r="U3114" s="35">
        <v>0</v>
      </c>
      <c r="V3114" s="36">
        <v>1</v>
      </c>
      <c r="W3114" s="36">
        <v>1</v>
      </c>
      <c r="X3114" s="37" t="s">
        <v>65</v>
      </c>
    </row>
    <row r="3115" spans="1:24" ht="24" customHeight="1" x14ac:dyDescent="0.2">
      <c r="A3115" s="50" t="s">
        <v>5930</v>
      </c>
      <c r="B3115" s="60" t="s">
        <v>5972</v>
      </c>
      <c r="C3115" s="76" t="s">
        <v>5972</v>
      </c>
      <c r="D3115" s="61" t="s">
        <v>5973</v>
      </c>
      <c r="E3115" s="53">
        <v>11034.03</v>
      </c>
      <c r="F3115" s="26">
        <v>0.21</v>
      </c>
      <c r="G3115" s="53">
        <v>19359.201000000001</v>
      </c>
      <c r="H3115" s="67"/>
      <c r="I3115" s="68"/>
      <c r="J3115" s="69"/>
      <c r="K3115" s="69"/>
      <c r="L3115" s="69"/>
      <c r="M3115" s="69"/>
      <c r="N3115" s="69"/>
      <c r="O3115" s="35"/>
      <c r="P3115" s="35" t="s">
        <v>26802</v>
      </c>
      <c r="Q3115" s="36">
        <v>1</v>
      </c>
      <c r="R3115" s="35" t="s">
        <v>27</v>
      </c>
      <c r="S3115" s="35" t="s">
        <v>28503</v>
      </c>
      <c r="T3115" s="35">
        <v>0</v>
      </c>
      <c r="U3115" s="35">
        <v>0</v>
      </c>
      <c r="V3115" s="36">
        <v>1</v>
      </c>
      <c r="W3115" s="36">
        <v>1</v>
      </c>
      <c r="X3115" s="37" t="s">
        <v>65</v>
      </c>
    </row>
    <row r="3116" spans="1:24" ht="24" customHeight="1" x14ac:dyDescent="0.2">
      <c r="A3116" s="50" t="s">
        <v>5930</v>
      </c>
      <c r="B3116" s="60" t="s">
        <v>5974</v>
      </c>
      <c r="C3116" s="76" t="s">
        <v>5974</v>
      </c>
      <c r="D3116" s="61" t="s">
        <v>5975</v>
      </c>
      <c r="E3116" s="53">
        <v>3868.46</v>
      </c>
      <c r="F3116" s="26">
        <v>0.21</v>
      </c>
      <c r="G3116" s="53">
        <v>6787.2169999999996</v>
      </c>
      <c r="H3116" s="67"/>
      <c r="I3116" s="68"/>
      <c r="J3116" s="69"/>
      <c r="K3116" s="69"/>
      <c r="L3116" s="69"/>
      <c r="M3116" s="69"/>
      <c r="N3116" s="69"/>
      <c r="O3116" s="35"/>
      <c r="P3116" s="35" t="s">
        <v>26803</v>
      </c>
      <c r="Q3116" s="36">
        <v>1</v>
      </c>
      <c r="R3116" s="35" t="s">
        <v>27</v>
      </c>
      <c r="S3116" s="35" t="s">
        <v>28504</v>
      </c>
      <c r="T3116" s="35">
        <v>0</v>
      </c>
      <c r="U3116" s="35">
        <v>0</v>
      </c>
      <c r="V3116" s="36">
        <v>1</v>
      </c>
      <c r="W3116" s="36">
        <v>1</v>
      </c>
      <c r="X3116" s="37" t="s">
        <v>65</v>
      </c>
    </row>
    <row r="3117" spans="1:24" ht="24" customHeight="1" x14ac:dyDescent="0.2">
      <c r="A3117" s="50" t="s">
        <v>5930</v>
      </c>
      <c r="B3117" s="60" t="s">
        <v>5976</v>
      </c>
      <c r="C3117" s="76" t="s">
        <v>5976</v>
      </c>
      <c r="D3117" s="61" t="s">
        <v>5977</v>
      </c>
      <c r="E3117" s="53">
        <v>4176.24</v>
      </c>
      <c r="F3117" s="26">
        <v>0.21</v>
      </c>
      <c r="G3117" s="53">
        <v>7327.2160000000003</v>
      </c>
      <c r="H3117" s="67"/>
      <c r="I3117" s="68"/>
      <c r="J3117" s="69"/>
      <c r="K3117" s="69"/>
      <c r="L3117" s="69"/>
      <c r="M3117" s="69"/>
      <c r="N3117" s="69"/>
      <c r="O3117" s="35"/>
      <c r="P3117" s="35" t="s">
        <v>26804</v>
      </c>
      <c r="Q3117" s="36">
        <v>1</v>
      </c>
      <c r="R3117" s="35" t="s">
        <v>27</v>
      </c>
      <c r="S3117" s="35" t="s">
        <v>28504</v>
      </c>
      <c r="T3117" s="35">
        <v>0</v>
      </c>
      <c r="U3117" s="35">
        <v>0</v>
      </c>
      <c r="V3117" s="36">
        <v>1</v>
      </c>
      <c r="W3117" s="36">
        <v>1</v>
      </c>
      <c r="X3117" s="37" t="s">
        <v>65</v>
      </c>
    </row>
    <row r="3118" spans="1:24" ht="24" customHeight="1" x14ac:dyDescent="0.2">
      <c r="A3118" s="50" t="s">
        <v>5930</v>
      </c>
      <c r="B3118" s="60" t="s">
        <v>5978</v>
      </c>
      <c r="C3118" s="76" t="s">
        <v>5978</v>
      </c>
      <c r="D3118" s="61" t="s">
        <v>5979</v>
      </c>
      <c r="E3118" s="53">
        <v>4703.71</v>
      </c>
      <c r="F3118" s="26">
        <v>0.21</v>
      </c>
      <c r="G3118" s="53">
        <v>8252.66</v>
      </c>
      <c r="H3118" s="67"/>
      <c r="I3118" s="68"/>
      <c r="J3118" s="69"/>
      <c r="K3118" s="69"/>
      <c r="L3118" s="69"/>
      <c r="M3118" s="69"/>
      <c r="N3118" s="69"/>
      <c r="O3118" s="35"/>
      <c r="P3118" s="35" t="s">
        <v>26805</v>
      </c>
      <c r="Q3118" s="36">
        <v>1</v>
      </c>
      <c r="R3118" s="35" t="s">
        <v>27</v>
      </c>
      <c r="S3118" s="35" t="s">
        <v>28504</v>
      </c>
      <c r="T3118" s="35">
        <v>0</v>
      </c>
      <c r="U3118" s="35">
        <v>0</v>
      </c>
      <c r="V3118" s="36">
        <v>1</v>
      </c>
      <c r="W3118" s="36">
        <v>1</v>
      </c>
      <c r="X3118" s="37" t="s">
        <v>65</v>
      </c>
    </row>
    <row r="3119" spans="1:24" ht="24" customHeight="1" x14ac:dyDescent="0.2">
      <c r="A3119" s="50" t="s">
        <v>5930</v>
      </c>
      <c r="B3119" s="60" t="s">
        <v>5980</v>
      </c>
      <c r="C3119" s="76" t="s">
        <v>5980</v>
      </c>
      <c r="D3119" s="61" t="s">
        <v>5981</v>
      </c>
      <c r="E3119" s="53">
        <v>4483.96</v>
      </c>
      <c r="F3119" s="26">
        <v>0.21</v>
      </c>
      <c r="G3119" s="53">
        <v>7867.1049999999996</v>
      </c>
      <c r="H3119" s="67"/>
      <c r="I3119" s="68"/>
      <c r="J3119" s="69"/>
      <c r="K3119" s="69"/>
      <c r="L3119" s="69"/>
      <c r="M3119" s="69"/>
      <c r="N3119" s="69"/>
      <c r="O3119" s="35"/>
      <c r="P3119" s="35" t="s">
        <v>26806</v>
      </c>
      <c r="Q3119" s="36">
        <v>1</v>
      </c>
      <c r="R3119" s="35" t="s">
        <v>27</v>
      </c>
      <c r="S3119" s="35" t="s">
        <v>28504</v>
      </c>
      <c r="T3119" s="35">
        <v>0</v>
      </c>
      <c r="U3119" s="35">
        <v>0</v>
      </c>
      <c r="V3119" s="36">
        <v>1</v>
      </c>
      <c r="W3119" s="36">
        <v>1</v>
      </c>
      <c r="X3119" s="37" t="s">
        <v>65</v>
      </c>
    </row>
    <row r="3120" spans="1:24" ht="24" customHeight="1" x14ac:dyDescent="0.2">
      <c r="A3120" s="50" t="s">
        <v>5930</v>
      </c>
      <c r="B3120" s="60" t="s">
        <v>5982</v>
      </c>
      <c r="C3120" s="76" t="s">
        <v>5982</v>
      </c>
      <c r="D3120" s="61" t="s">
        <v>5983</v>
      </c>
      <c r="E3120" s="53">
        <v>5143.37</v>
      </c>
      <c r="F3120" s="26">
        <v>0.21</v>
      </c>
      <c r="G3120" s="53">
        <v>9024.0470000000005</v>
      </c>
      <c r="H3120" s="67"/>
      <c r="I3120" s="68"/>
      <c r="J3120" s="69"/>
      <c r="K3120" s="69"/>
      <c r="L3120" s="69"/>
      <c r="M3120" s="69"/>
      <c r="N3120" s="69"/>
      <c r="O3120" s="35"/>
      <c r="P3120" s="35" t="s">
        <v>26807</v>
      </c>
      <c r="Q3120" s="36">
        <v>1</v>
      </c>
      <c r="R3120" s="35" t="s">
        <v>27</v>
      </c>
      <c r="S3120" s="35" t="s">
        <v>28504</v>
      </c>
      <c r="T3120" s="35">
        <v>0</v>
      </c>
      <c r="U3120" s="35">
        <v>0</v>
      </c>
      <c r="V3120" s="36">
        <v>1</v>
      </c>
      <c r="W3120" s="36">
        <v>1</v>
      </c>
      <c r="X3120" s="37" t="s">
        <v>65</v>
      </c>
    </row>
    <row r="3121" spans="1:24" ht="24" customHeight="1" x14ac:dyDescent="0.2">
      <c r="A3121" s="50" t="s">
        <v>5930</v>
      </c>
      <c r="B3121" s="60" t="s">
        <v>5984</v>
      </c>
      <c r="C3121" s="76" t="s">
        <v>5984</v>
      </c>
      <c r="D3121" s="61" t="s">
        <v>5985</v>
      </c>
      <c r="E3121" s="53">
        <v>5253.27</v>
      </c>
      <c r="F3121" s="26">
        <v>0.21</v>
      </c>
      <c r="G3121" s="53">
        <v>9216.86</v>
      </c>
      <c r="H3121" s="67"/>
      <c r="I3121" s="68"/>
      <c r="J3121" s="69"/>
      <c r="K3121" s="69"/>
      <c r="L3121" s="69"/>
      <c r="M3121" s="69"/>
      <c r="N3121" s="69"/>
      <c r="O3121" s="35"/>
      <c r="P3121" s="35" t="s">
        <v>26808</v>
      </c>
      <c r="Q3121" s="36">
        <v>1</v>
      </c>
      <c r="R3121" s="35" t="s">
        <v>27</v>
      </c>
      <c r="S3121" s="35" t="s">
        <v>28504</v>
      </c>
      <c r="T3121" s="35">
        <v>0</v>
      </c>
      <c r="U3121" s="35">
        <v>0</v>
      </c>
      <c r="V3121" s="36">
        <v>1</v>
      </c>
      <c r="W3121" s="36">
        <v>1</v>
      </c>
      <c r="X3121" s="37" t="s">
        <v>65</v>
      </c>
    </row>
    <row r="3122" spans="1:24" ht="24" customHeight="1" x14ac:dyDescent="0.2">
      <c r="A3122" s="50" t="s">
        <v>5930</v>
      </c>
      <c r="B3122" s="60" t="s">
        <v>5986</v>
      </c>
      <c r="C3122" s="76" t="s">
        <v>5986</v>
      </c>
      <c r="D3122" s="61" t="s">
        <v>5987</v>
      </c>
      <c r="E3122" s="53">
        <v>5824.73</v>
      </c>
      <c r="F3122" s="26">
        <v>0.21</v>
      </c>
      <c r="G3122" s="53">
        <v>10219.491</v>
      </c>
      <c r="H3122" s="67"/>
      <c r="I3122" s="68"/>
      <c r="J3122" s="69"/>
      <c r="K3122" s="69"/>
      <c r="L3122" s="69"/>
      <c r="M3122" s="69"/>
      <c r="N3122" s="69"/>
      <c r="O3122" s="35"/>
      <c r="P3122" s="35" t="s">
        <v>26809</v>
      </c>
      <c r="Q3122" s="36">
        <v>1</v>
      </c>
      <c r="R3122" s="35" t="s">
        <v>27</v>
      </c>
      <c r="S3122" s="35" t="s">
        <v>28503</v>
      </c>
      <c r="T3122" s="35">
        <v>0</v>
      </c>
      <c r="U3122" s="35">
        <v>0</v>
      </c>
      <c r="V3122" s="36">
        <v>1</v>
      </c>
      <c r="W3122" s="36">
        <v>1</v>
      </c>
      <c r="X3122" s="37" t="s">
        <v>65</v>
      </c>
    </row>
    <row r="3123" spans="1:24" ht="24" customHeight="1" x14ac:dyDescent="0.2">
      <c r="A3123" s="50" t="s">
        <v>5930</v>
      </c>
      <c r="B3123" s="60" t="s">
        <v>5988</v>
      </c>
      <c r="C3123" s="76" t="s">
        <v>5988</v>
      </c>
      <c r="D3123" s="61" t="s">
        <v>5989</v>
      </c>
      <c r="E3123" s="53">
        <v>5626.9</v>
      </c>
      <c r="F3123" s="26">
        <v>0.21</v>
      </c>
      <c r="G3123" s="53">
        <v>9872.402</v>
      </c>
      <c r="H3123" s="67"/>
      <c r="I3123" s="68"/>
      <c r="J3123" s="69"/>
      <c r="K3123" s="69"/>
      <c r="L3123" s="69"/>
      <c r="M3123" s="69"/>
      <c r="N3123" s="69"/>
      <c r="O3123" s="35"/>
      <c r="P3123" s="35" t="s">
        <v>26810</v>
      </c>
      <c r="Q3123" s="36">
        <v>1</v>
      </c>
      <c r="R3123" s="35" t="s">
        <v>27</v>
      </c>
      <c r="S3123" s="35" t="s">
        <v>28504</v>
      </c>
      <c r="T3123" s="35">
        <v>0</v>
      </c>
      <c r="U3123" s="35">
        <v>0</v>
      </c>
      <c r="V3123" s="36">
        <v>1</v>
      </c>
      <c r="W3123" s="36">
        <v>1</v>
      </c>
      <c r="X3123" s="37" t="s">
        <v>65</v>
      </c>
    </row>
    <row r="3124" spans="1:24" ht="24" customHeight="1" x14ac:dyDescent="0.2">
      <c r="A3124" s="50" t="s">
        <v>5930</v>
      </c>
      <c r="B3124" s="60" t="s">
        <v>5990</v>
      </c>
      <c r="C3124" s="76" t="s">
        <v>5990</v>
      </c>
      <c r="D3124" s="61" t="s">
        <v>5991</v>
      </c>
      <c r="E3124" s="53">
        <v>6110.48</v>
      </c>
      <c r="F3124" s="26">
        <v>0.21</v>
      </c>
      <c r="G3124" s="53">
        <v>10720.842000000001</v>
      </c>
      <c r="H3124" s="67"/>
      <c r="I3124" s="68"/>
      <c r="J3124" s="69"/>
      <c r="K3124" s="69"/>
      <c r="L3124" s="69"/>
      <c r="M3124" s="69"/>
      <c r="N3124" s="69"/>
      <c r="O3124" s="35"/>
      <c r="P3124" s="35" t="s">
        <v>26811</v>
      </c>
      <c r="Q3124" s="36">
        <v>1</v>
      </c>
      <c r="R3124" s="35" t="s">
        <v>27</v>
      </c>
      <c r="S3124" s="35" t="s">
        <v>28503</v>
      </c>
      <c r="T3124" s="35">
        <v>0</v>
      </c>
      <c r="U3124" s="35">
        <v>0</v>
      </c>
      <c r="V3124" s="36">
        <v>1</v>
      </c>
      <c r="W3124" s="36">
        <v>1</v>
      </c>
      <c r="X3124" s="37" t="s">
        <v>65</v>
      </c>
    </row>
    <row r="3125" spans="1:24" ht="24" customHeight="1" x14ac:dyDescent="0.2">
      <c r="A3125" s="50" t="s">
        <v>5930</v>
      </c>
      <c r="B3125" s="60" t="s">
        <v>5992</v>
      </c>
      <c r="C3125" s="76" t="s">
        <v>5992</v>
      </c>
      <c r="D3125" s="61" t="s">
        <v>5993</v>
      </c>
      <c r="E3125" s="53">
        <v>6110.48</v>
      </c>
      <c r="F3125" s="26">
        <v>0.21</v>
      </c>
      <c r="G3125" s="53">
        <v>10720.842000000001</v>
      </c>
      <c r="H3125" s="67"/>
      <c r="I3125" s="68"/>
      <c r="J3125" s="69"/>
      <c r="K3125" s="69"/>
      <c r="L3125" s="69"/>
      <c r="M3125" s="69"/>
      <c r="N3125" s="69"/>
      <c r="O3125" s="35"/>
      <c r="P3125" s="35" t="s">
        <v>26812</v>
      </c>
      <c r="Q3125" s="36">
        <v>1</v>
      </c>
      <c r="R3125" s="35" t="s">
        <v>27</v>
      </c>
      <c r="S3125" s="35" t="s">
        <v>28504</v>
      </c>
      <c r="T3125" s="35">
        <v>0</v>
      </c>
      <c r="U3125" s="35">
        <v>0</v>
      </c>
      <c r="V3125" s="36">
        <v>1</v>
      </c>
      <c r="W3125" s="36">
        <v>1</v>
      </c>
      <c r="X3125" s="37" t="s">
        <v>65</v>
      </c>
    </row>
    <row r="3126" spans="1:24" ht="24" customHeight="1" x14ac:dyDescent="0.2">
      <c r="A3126" s="50" t="s">
        <v>5930</v>
      </c>
      <c r="B3126" s="60" t="s">
        <v>5994</v>
      </c>
      <c r="C3126" s="76" t="s">
        <v>5994</v>
      </c>
      <c r="D3126" s="61" t="s">
        <v>5995</v>
      </c>
      <c r="E3126" s="53">
        <v>7055.61</v>
      </c>
      <c r="F3126" s="26">
        <v>0.21</v>
      </c>
      <c r="G3126" s="53">
        <v>12379.062</v>
      </c>
      <c r="H3126" s="67"/>
      <c r="I3126" s="68"/>
      <c r="J3126" s="69"/>
      <c r="K3126" s="69"/>
      <c r="L3126" s="69"/>
      <c r="M3126" s="69"/>
      <c r="N3126" s="69"/>
      <c r="O3126" s="35"/>
      <c r="P3126" s="35" t="s">
        <v>26813</v>
      </c>
      <c r="Q3126" s="36">
        <v>1</v>
      </c>
      <c r="R3126" s="35" t="s">
        <v>27</v>
      </c>
      <c r="S3126" s="35" t="s">
        <v>28504</v>
      </c>
      <c r="T3126" s="35">
        <v>0</v>
      </c>
      <c r="U3126" s="35">
        <v>0</v>
      </c>
      <c r="V3126" s="36">
        <v>1</v>
      </c>
      <c r="W3126" s="36">
        <v>1</v>
      </c>
      <c r="X3126" s="37" t="s">
        <v>65</v>
      </c>
    </row>
    <row r="3127" spans="1:24" ht="24" customHeight="1" x14ac:dyDescent="0.2">
      <c r="A3127" s="50" t="s">
        <v>5930</v>
      </c>
      <c r="B3127" s="60" t="s">
        <v>5996</v>
      </c>
      <c r="C3127" s="76" t="s">
        <v>5996</v>
      </c>
      <c r="D3127" s="61" t="s">
        <v>5997</v>
      </c>
      <c r="E3127" s="53">
        <v>7429.32</v>
      </c>
      <c r="F3127" s="26">
        <v>0.21</v>
      </c>
      <c r="G3127" s="53">
        <v>13034.736999999999</v>
      </c>
      <c r="H3127" s="67"/>
      <c r="I3127" s="68"/>
      <c r="J3127" s="69"/>
      <c r="K3127" s="69"/>
      <c r="L3127" s="69"/>
      <c r="M3127" s="69"/>
      <c r="N3127" s="69"/>
      <c r="O3127" s="35"/>
      <c r="P3127" s="35" t="s">
        <v>26814</v>
      </c>
      <c r="Q3127" s="36">
        <v>1</v>
      </c>
      <c r="R3127" s="35" t="s">
        <v>27</v>
      </c>
      <c r="S3127" s="35" t="s">
        <v>28504</v>
      </c>
      <c r="T3127" s="35">
        <v>0</v>
      </c>
      <c r="U3127" s="35">
        <v>0</v>
      </c>
      <c r="V3127" s="36">
        <v>1</v>
      </c>
      <c r="W3127" s="36">
        <v>1</v>
      </c>
      <c r="X3127" s="37" t="s">
        <v>65</v>
      </c>
    </row>
    <row r="3128" spans="1:24" ht="24" customHeight="1" x14ac:dyDescent="0.2">
      <c r="A3128" s="50" t="s">
        <v>5930</v>
      </c>
      <c r="B3128" s="60" t="s">
        <v>5998</v>
      </c>
      <c r="C3128" s="76" t="s">
        <v>5998</v>
      </c>
      <c r="D3128" s="61" t="s">
        <v>5999</v>
      </c>
      <c r="E3128" s="53">
        <v>6506.15</v>
      </c>
      <c r="F3128" s="26">
        <v>0.21</v>
      </c>
      <c r="G3128" s="53">
        <v>11415.043</v>
      </c>
      <c r="H3128" s="67"/>
      <c r="I3128" s="68"/>
      <c r="J3128" s="69"/>
      <c r="K3128" s="69"/>
      <c r="L3128" s="69"/>
      <c r="M3128" s="69"/>
      <c r="N3128" s="69"/>
      <c r="O3128" s="35"/>
      <c r="P3128" s="35" t="s">
        <v>26815</v>
      </c>
      <c r="Q3128" s="36">
        <v>1</v>
      </c>
      <c r="R3128" s="35" t="s">
        <v>27</v>
      </c>
      <c r="S3128" s="35" t="s">
        <v>28504</v>
      </c>
      <c r="T3128" s="35">
        <v>0</v>
      </c>
      <c r="U3128" s="35">
        <v>0</v>
      </c>
      <c r="V3128" s="36">
        <v>1</v>
      </c>
      <c r="W3128" s="36">
        <v>1</v>
      </c>
      <c r="X3128" s="37" t="s">
        <v>65</v>
      </c>
    </row>
    <row r="3129" spans="1:24" ht="24" customHeight="1" x14ac:dyDescent="0.2">
      <c r="A3129" s="50" t="s">
        <v>5930</v>
      </c>
      <c r="B3129" s="60" t="s">
        <v>6000</v>
      </c>
      <c r="C3129" s="76" t="s">
        <v>6000</v>
      </c>
      <c r="D3129" s="61" t="s">
        <v>6001</v>
      </c>
      <c r="E3129" s="53">
        <v>7473.19</v>
      </c>
      <c r="F3129" s="26">
        <v>0.21</v>
      </c>
      <c r="G3129" s="53">
        <v>13111.717000000001</v>
      </c>
      <c r="H3129" s="67"/>
      <c r="I3129" s="68"/>
      <c r="J3129" s="69"/>
      <c r="K3129" s="69"/>
      <c r="L3129" s="69"/>
      <c r="M3129" s="69"/>
      <c r="N3129" s="69"/>
      <c r="O3129" s="35"/>
      <c r="P3129" s="35" t="s">
        <v>26816</v>
      </c>
      <c r="Q3129" s="36">
        <v>1</v>
      </c>
      <c r="R3129" s="35" t="s">
        <v>27</v>
      </c>
      <c r="S3129" s="35" t="s">
        <v>28504</v>
      </c>
      <c r="T3129" s="35">
        <v>0</v>
      </c>
      <c r="U3129" s="35">
        <v>0</v>
      </c>
      <c r="V3129" s="36">
        <v>1</v>
      </c>
      <c r="W3129" s="36">
        <v>1</v>
      </c>
      <c r="X3129" s="37" t="s">
        <v>65</v>
      </c>
    </row>
    <row r="3130" spans="1:24" ht="24" customHeight="1" x14ac:dyDescent="0.2">
      <c r="A3130" s="50" t="s">
        <v>5930</v>
      </c>
      <c r="B3130" s="60" t="s">
        <v>6002</v>
      </c>
      <c r="C3130" s="76" t="s">
        <v>6002</v>
      </c>
      <c r="D3130" s="61" t="s">
        <v>6003</v>
      </c>
      <c r="E3130" s="53">
        <v>6923.77</v>
      </c>
      <c r="F3130" s="26">
        <v>0.21</v>
      </c>
      <c r="G3130" s="53">
        <v>12147.759</v>
      </c>
      <c r="H3130" s="67"/>
      <c r="I3130" s="68"/>
      <c r="J3130" s="69"/>
      <c r="K3130" s="69"/>
      <c r="L3130" s="69"/>
      <c r="M3130" s="69"/>
      <c r="N3130" s="69"/>
      <c r="O3130" s="35"/>
      <c r="P3130" s="35" t="s">
        <v>26817</v>
      </c>
      <c r="Q3130" s="36">
        <v>1</v>
      </c>
      <c r="R3130" s="35" t="s">
        <v>27</v>
      </c>
      <c r="S3130" s="35" t="s">
        <v>28504</v>
      </c>
      <c r="T3130" s="35">
        <v>0</v>
      </c>
      <c r="U3130" s="35">
        <v>0</v>
      </c>
      <c r="V3130" s="36">
        <v>1</v>
      </c>
      <c r="W3130" s="36">
        <v>1</v>
      </c>
      <c r="X3130" s="37" t="s">
        <v>65</v>
      </c>
    </row>
    <row r="3131" spans="1:24" ht="24" customHeight="1" x14ac:dyDescent="0.2">
      <c r="A3131" s="50" t="s">
        <v>5930</v>
      </c>
      <c r="B3131" s="60" t="s">
        <v>6004</v>
      </c>
      <c r="C3131" s="76" t="s">
        <v>6004</v>
      </c>
      <c r="D3131" s="61" t="s">
        <v>6005</v>
      </c>
      <c r="E3131" s="53">
        <v>7956.78</v>
      </c>
      <c r="F3131" s="26">
        <v>0.21</v>
      </c>
      <c r="G3131" s="53">
        <v>13960.169</v>
      </c>
      <c r="H3131" s="67"/>
      <c r="I3131" s="68"/>
      <c r="J3131" s="69"/>
      <c r="K3131" s="69"/>
      <c r="L3131" s="69"/>
      <c r="M3131" s="69"/>
      <c r="N3131" s="69"/>
      <c r="O3131" s="35"/>
      <c r="P3131" s="35" t="s">
        <v>26818</v>
      </c>
      <c r="Q3131" s="36">
        <v>1</v>
      </c>
      <c r="R3131" s="35" t="s">
        <v>27</v>
      </c>
      <c r="S3131" s="35" t="s">
        <v>28504</v>
      </c>
      <c r="T3131" s="35">
        <v>0</v>
      </c>
      <c r="U3131" s="35">
        <v>0</v>
      </c>
      <c r="V3131" s="36">
        <v>1</v>
      </c>
      <c r="W3131" s="36">
        <v>1</v>
      </c>
      <c r="X3131" s="37" t="s">
        <v>65</v>
      </c>
    </row>
    <row r="3132" spans="1:24" ht="24" customHeight="1" x14ac:dyDescent="0.2">
      <c r="A3132" s="50" t="s">
        <v>5930</v>
      </c>
      <c r="B3132" s="60" t="s">
        <v>6006</v>
      </c>
      <c r="C3132" s="76" t="s">
        <v>6006</v>
      </c>
      <c r="D3132" s="61" t="s">
        <v>6007</v>
      </c>
      <c r="E3132" s="53">
        <v>8814.0400000000009</v>
      </c>
      <c r="F3132" s="26">
        <v>0.21</v>
      </c>
      <c r="G3132" s="53">
        <v>15464.236000000001</v>
      </c>
      <c r="H3132" s="67"/>
      <c r="I3132" s="68"/>
      <c r="J3132" s="69"/>
      <c r="K3132" s="69"/>
      <c r="L3132" s="69"/>
      <c r="M3132" s="69"/>
      <c r="N3132" s="69"/>
      <c r="O3132" s="35"/>
      <c r="P3132" s="35" t="s">
        <v>26819</v>
      </c>
      <c r="Q3132" s="36">
        <v>1</v>
      </c>
      <c r="R3132" s="35" t="s">
        <v>27</v>
      </c>
      <c r="S3132" s="35" t="s">
        <v>28504</v>
      </c>
      <c r="T3132" s="35">
        <v>0</v>
      </c>
      <c r="U3132" s="35">
        <v>0</v>
      </c>
      <c r="V3132" s="36">
        <v>1</v>
      </c>
      <c r="W3132" s="36">
        <v>1</v>
      </c>
      <c r="X3132" s="37" t="s">
        <v>65</v>
      </c>
    </row>
    <row r="3133" spans="1:24" ht="24" customHeight="1" x14ac:dyDescent="0.2">
      <c r="A3133" s="50" t="s">
        <v>5930</v>
      </c>
      <c r="B3133" s="60" t="s">
        <v>6008</v>
      </c>
      <c r="C3133" s="76" t="s">
        <v>6008</v>
      </c>
      <c r="D3133" s="61" t="s">
        <v>6009</v>
      </c>
      <c r="E3133" s="53">
        <v>9737.16</v>
      </c>
      <c r="F3133" s="26">
        <v>0.21</v>
      </c>
      <c r="G3133" s="53">
        <v>17083.845000000001</v>
      </c>
      <c r="H3133" s="67"/>
      <c r="I3133" s="68"/>
      <c r="J3133" s="69"/>
      <c r="K3133" s="69"/>
      <c r="L3133" s="69"/>
      <c r="M3133" s="69"/>
      <c r="N3133" s="69"/>
      <c r="O3133" s="35"/>
      <c r="P3133" s="35" t="s">
        <v>26820</v>
      </c>
      <c r="Q3133" s="36">
        <v>1</v>
      </c>
      <c r="R3133" s="35" t="s">
        <v>27</v>
      </c>
      <c r="S3133" s="35" t="s">
        <v>28503</v>
      </c>
      <c r="T3133" s="35">
        <v>0</v>
      </c>
      <c r="U3133" s="35">
        <v>0</v>
      </c>
      <c r="V3133" s="36">
        <v>1</v>
      </c>
      <c r="W3133" s="36">
        <v>1</v>
      </c>
      <c r="X3133" s="37" t="s">
        <v>65</v>
      </c>
    </row>
    <row r="3134" spans="1:24" ht="24" customHeight="1" x14ac:dyDescent="0.2">
      <c r="A3134" s="50" t="s">
        <v>5930</v>
      </c>
      <c r="B3134" s="60" t="s">
        <v>6010</v>
      </c>
      <c r="C3134" s="76" t="s">
        <v>6010</v>
      </c>
      <c r="D3134" s="61" t="s">
        <v>6011</v>
      </c>
      <c r="E3134" s="53">
        <v>4242.1499999999996</v>
      </c>
      <c r="F3134" s="26">
        <v>0.21</v>
      </c>
      <c r="G3134" s="53">
        <v>7442.8549999999996</v>
      </c>
      <c r="H3134" s="67"/>
      <c r="I3134" s="68"/>
      <c r="J3134" s="69"/>
      <c r="K3134" s="69"/>
      <c r="L3134" s="69"/>
      <c r="M3134" s="69"/>
      <c r="N3134" s="69"/>
      <c r="O3134" s="35"/>
      <c r="P3134" s="35" t="s">
        <v>26821</v>
      </c>
      <c r="Q3134" s="36">
        <v>1</v>
      </c>
      <c r="R3134" s="35" t="s">
        <v>27</v>
      </c>
      <c r="S3134" s="35" t="s">
        <v>28504</v>
      </c>
      <c r="T3134" s="35">
        <v>0</v>
      </c>
      <c r="U3134" s="35">
        <v>0</v>
      </c>
      <c r="V3134" s="36">
        <v>1</v>
      </c>
      <c r="W3134" s="36">
        <v>1</v>
      </c>
      <c r="X3134" s="37" t="s">
        <v>65</v>
      </c>
    </row>
    <row r="3135" spans="1:24" ht="24" customHeight="1" x14ac:dyDescent="0.2">
      <c r="A3135" s="50" t="s">
        <v>5930</v>
      </c>
      <c r="B3135" s="60" t="s">
        <v>6012</v>
      </c>
      <c r="C3135" s="76" t="s">
        <v>6012</v>
      </c>
      <c r="D3135" s="61" t="s">
        <v>6013</v>
      </c>
      <c r="E3135" s="53">
        <v>3934.46</v>
      </c>
      <c r="F3135" s="26">
        <v>0.21</v>
      </c>
      <c r="G3135" s="53">
        <v>6903.0140000000001</v>
      </c>
      <c r="H3135" s="67"/>
      <c r="I3135" s="68"/>
      <c r="J3135" s="69"/>
      <c r="K3135" s="69"/>
      <c r="L3135" s="69"/>
      <c r="M3135" s="69"/>
      <c r="N3135" s="69"/>
      <c r="O3135" s="35"/>
      <c r="P3135" s="35" t="s">
        <v>26822</v>
      </c>
      <c r="Q3135" s="36">
        <v>1</v>
      </c>
      <c r="R3135" s="35" t="s">
        <v>27</v>
      </c>
      <c r="S3135" s="35" t="s">
        <v>28504</v>
      </c>
      <c r="T3135" s="35">
        <v>0</v>
      </c>
      <c r="U3135" s="35">
        <v>0</v>
      </c>
      <c r="V3135" s="36">
        <v>1</v>
      </c>
      <c r="W3135" s="36">
        <v>1</v>
      </c>
      <c r="X3135" s="37" t="s">
        <v>65</v>
      </c>
    </row>
    <row r="3136" spans="1:24" ht="24" customHeight="1" x14ac:dyDescent="0.2">
      <c r="A3136" s="50" t="s">
        <v>5930</v>
      </c>
      <c r="B3136" s="60" t="s">
        <v>6014</v>
      </c>
      <c r="C3136" s="76" t="s">
        <v>6014</v>
      </c>
      <c r="D3136" s="61" t="s">
        <v>6015</v>
      </c>
      <c r="E3136" s="53">
        <v>3714.6</v>
      </c>
      <c r="F3136" s="26">
        <v>0.21</v>
      </c>
      <c r="G3136" s="53">
        <v>6517.2659999999996</v>
      </c>
      <c r="H3136" s="67"/>
      <c r="I3136" s="68"/>
      <c r="J3136" s="69"/>
      <c r="K3136" s="69"/>
      <c r="L3136" s="69"/>
      <c r="M3136" s="69"/>
      <c r="N3136" s="69"/>
      <c r="O3136" s="35"/>
      <c r="P3136" s="35" t="s">
        <v>26823</v>
      </c>
      <c r="Q3136" s="36">
        <v>1</v>
      </c>
      <c r="R3136" s="35" t="s">
        <v>27</v>
      </c>
      <c r="S3136" s="35" t="s">
        <v>28504</v>
      </c>
      <c r="T3136" s="35">
        <v>0</v>
      </c>
      <c r="U3136" s="35">
        <v>0</v>
      </c>
      <c r="V3136" s="36">
        <v>1</v>
      </c>
      <c r="W3136" s="36">
        <v>1</v>
      </c>
      <c r="X3136" s="37" t="s">
        <v>65</v>
      </c>
    </row>
    <row r="3137" spans="1:24" ht="24" customHeight="1" x14ac:dyDescent="0.2">
      <c r="A3137" s="50" t="s">
        <v>5930</v>
      </c>
      <c r="B3137" s="60" t="s">
        <v>6016</v>
      </c>
      <c r="C3137" s="76" t="s">
        <v>6016</v>
      </c>
      <c r="D3137" s="61" t="s">
        <v>6017</v>
      </c>
      <c r="E3137" s="53">
        <v>4374.03</v>
      </c>
      <c r="F3137" s="26">
        <v>0.21</v>
      </c>
      <c r="G3137" s="53">
        <v>7674.2309999999998</v>
      </c>
      <c r="H3137" s="67"/>
      <c r="I3137" s="68"/>
      <c r="J3137" s="69"/>
      <c r="K3137" s="69"/>
      <c r="L3137" s="69"/>
      <c r="M3137" s="69"/>
      <c r="N3137" s="69"/>
      <c r="O3137" s="35"/>
      <c r="P3137" s="35" t="s">
        <v>26824</v>
      </c>
      <c r="Q3137" s="36">
        <v>1</v>
      </c>
      <c r="R3137" s="35" t="s">
        <v>27</v>
      </c>
      <c r="S3137" s="35" t="s">
        <v>28504</v>
      </c>
      <c r="T3137" s="35">
        <v>0</v>
      </c>
      <c r="U3137" s="35">
        <v>0</v>
      </c>
      <c r="V3137" s="36">
        <v>1</v>
      </c>
      <c r="W3137" s="36">
        <v>1</v>
      </c>
      <c r="X3137" s="37" t="s">
        <v>65</v>
      </c>
    </row>
    <row r="3138" spans="1:24" ht="24" customHeight="1" x14ac:dyDescent="0.2">
      <c r="A3138" s="50" t="s">
        <v>5930</v>
      </c>
      <c r="B3138" s="60" t="s">
        <v>6018</v>
      </c>
      <c r="C3138" s="76" t="s">
        <v>6018</v>
      </c>
      <c r="D3138" s="61" t="s">
        <v>6019</v>
      </c>
      <c r="E3138" s="53">
        <v>4549.88</v>
      </c>
      <c r="F3138" s="26">
        <v>0.21</v>
      </c>
      <c r="G3138" s="53">
        <v>7982.7690000000002</v>
      </c>
      <c r="H3138" s="67"/>
      <c r="I3138" s="68"/>
      <c r="J3138" s="69"/>
      <c r="K3138" s="69"/>
      <c r="L3138" s="69"/>
      <c r="M3138" s="69"/>
      <c r="N3138" s="69"/>
      <c r="O3138" s="35"/>
      <c r="P3138" s="35" t="s">
        <v>26825</v>
      </c>
      <c r="Q3138" s="36">
        <v>1</v>
      </c>
      <c r="R3138" s="35" t="s">
        <v>27</v>
      </c>
      <c r="S3138" s="35" t="s">
        <v>28504</v>
      </c>
      <c r="T3138" s="35">
        <v>0</v>
      </c>
      <c r="U3138" s="35">
        <v>0</v>
      </c>
      <c r="V3138" s="36">
        <v>1</v>
      </c>
      <c r="W3138" s="36">
        <v>1</v>
      </c>
      <c r="X3138" s="37" t="s">
        <v>65</v>
      </c>
    </row>
    <row r="3139" spans="1:24" ht="24" customHeight="1" x14ac:dyDescent="0.2">
      <c r="A3139" s="50" t="s">
        <v>5930</v>
      </c>
      <c r="B3139" s="60" t="s">
        <v>6020</v>
      </c>
      <c r="C3139" s="76" t="s">
        <v>6020</v>
      </c>
      <c r="D3139" s="61" t="s">
        <v>6021</v>
      </c>
      <c r="E3139" s="53">
        <v>4330.07</v>
      </c>
      <c r="F3139" s="26">
        <v>0.21</v>
      </c>
      <c r="G3139" s="53">
        <v>7597.1059999999998</v>
      </c>
      <c r="H3139" s="67"/>
      <c r="I3139" s="68"/>
      <c r="J3139" s="69"/>
      <c r="K3139" s="69"/>
      <c r="L3139" s="69"/>
      <c r="M3139" s="69"/>
      <c r="N3139" s="69"/>
      <c r="O3139" s="35"/>
      <c r="P3139" s="35" t="s">
        <v>26826</v>
      </c>
      <c r="Q3139" s="36">
        <v>1</v>
      </c>
      <c r="R3139" s="35" t="s">
        <v>27</v>
      </c>
      <c r="S3139" s="35" t="s">
        <v>28504</v>
      </c>
      <c r="T3139" s="35">
        <v>0</v>
      </c>
      <c r="U3139" s="35">
        <v>0</v>
      </c>
      <c r="V3139" s="36">
        <v>1</v>
      </c>
      <c r="W3139" s="36">
        <v>1</v>
      </c>
      <c r="X3139" s="37" t="s">
        <v>65</v>
      </c>
    </row>
    <row r="3140" spans="1:24" ht="24" customHeight="1" x14ac:dyDescent="0.2">
      <c r="A3140" s="50" t="s">
        <v>5930</v>
      </c>
      <c r="B3140" s="60" t="s">
        <v>6022</v>
      </c>
      <c r="C3140" s="76" t="s">
        <v>6022</v>
      </c>
      <c r="D3140" s="61" t="s">
        <v>6023</v>
      </c>
      <c r="E3140" s="53">
        <v>4132.25</v>
      </c>
      <c r="F3140" s="26">
        <v>0.21</v>
      </c>
      <c r="G3140" s="53">
        <v>7250.03</v>
      </c>
      <c r="H3140" s="67"/>
      <c r="I3140" s="68"/>
      <c r="J3140" s="69"/>
      <c r="K3140" s="69"/>
      <c r="L3140" s="69"/>
      <c r="M3140" s="69"/>
      <c r="N3140" s="69"/>
      <c r="O3140" s="35"/>
      <c r="P3140" s="35" t="s">
        <v>26827</v>
      </c>
      <c r="Q3140" s="36">
        <v>1</v>
      </c>
      <c r="R3140" s="35" t="s">
        <v>27</v>
      </c>
      <c r="S3140" s="35" t="s">
        <v>28504</v>
      </c>
      <c r="T3140" s="35">
        <v>0</v>
      </c>
      <c r="U3140" s="35">
        <v>0</v>
      </c>
      <c r="V3140" s="36">
        <v>1</v>
      </c>
      <c r="W3140" s="36">
        <v>1</v>
      </c>
      <c r="X3140" s="37" t="s">
        <v>65</v>
      </c>
    </row>
    <row r="3141" spans="1:24" ht="24" customHeight="1" x14ac:dyDescent="0.2">
      <c r="A3141" s="50" t="s">
        <v>5930</v>
      </c>
      <c r="B3141" s="60" t="s">
        <v>6024</v>
      </c>
      <c r="C3141" s="76" t="s">
        <v>6024</v>
      </c>
      <c r="D3141" s="61" t="s">
        <v>6025</v>
      </c>
      <c r="E3141" s="53">
        <v>4659.8</v>
      </c>
      <c r="F3141" s="26">
        <v>0.21</v>
      </c>
      <c r="G3141" s="53">
        <v>8175.6189999999997</v>
      </c>
      <c r="H3141" s="67"/>
      <c r="I3141" s="68"/>
      <c r="J3141" s="69"/>
      <c r="K3141" s="69"/>
      <c r="L3141" s="69"/>
      <c r="M3141" s="69"/>
      <c r="N3141" s="69"/>
      <c r="O3141" s="35"/>
      <c r="P3141" s="35" t="s">
        <v>26828</v>
      </c>
      <c r="Q3141" s="36">
        <v>1</v>
      </c>
      <c r="R3141" s="35" t="s">
        <v>27</v>
      </c>
      <c r="S3141" s="35" t="s">
        <v>28504</v>
      </c>
      <c r="T3141" s="35">
        <v>0</v>
      </c>
      <c r="U3141" s="35">
        <v>0</v>
      </c>
      <c r="V3141" s="36">
        <v>1</v>
      </c>
      <c r="W3141" s="36">
        <v>1</v>
      </c>
      <c r="X3141" s="37" t="s">
        <v>65</v>
      </c>
    </row>
    <row r="3142" spans="1:24" ht="24" customHeight="1" x14ac:dyDescent="0.2">
      <c r="A3142" s="50" t="s">
        <v>5930</v>
      </c>
      <c r="B3142" s="60" t="s">
        <v>6026</v>
      </c>
      <c r="C3142" s="76" t="s">
        <v>6026</v>
      </c>
      <c r="D3142" s="61" t="s">
        <v>6027</v>
      </c>
      <c r="E3142" s="53">
        <v>5209.3</v>
      </c>
      <c r="F3142" s="26">
        <v>0.21</v>
      </c>
      <c r="G3142" s="53">
        <v>9139.723</v>
      </c>
      <c r="H3142" s="67"/>
      <c r="I3142" s="68"/>
      <c r="J3142" s="69"/>
      <c r="K3142" s="69"/>
      <c r="L3142" s="69"/>
      <c r="M3142" s="69"/>
      <c r="N3142" s="69"/>
      <c r="O3142" s="35"/>
      <c r="P3142" s="35" t="s">
        <v>26829</v>
      </c>
      <c r="Q3142" s="36">
        <v>1</v>
      </c>
      <c r="R3142" s="35" t="s">
        <v>27</v>
      </c>
      <c r="S3142" s="35" t="s">
        <v>28504</v>
      </c>
      <c r="T3142" s="35">
        <v>0</v>
      </c>
      <c r="U3142" s="35">
        <v>0</v>
      </c>
      <c r="V3142" s="36">
        <v>1</v>
      </c>
      <c r="W3142" s="36">
        <v>1</v>
      </c>
      <c r="X3142" s="37" t="s">
        <v>65</v>
      </c>
    </row>
    <row r="3143" spans="1:24" ht="24" customHeight="1" x14ac:dyDescent="0.2">
      <c r="A3143" s="50" t="s">
        <v>5930</v>
      </c>
      <c r="B3143" s="60" t="s">
        <v>6028</v>
      </c>
      <c r="C3143" s="76" t="s">
        <v>6028</v>
      </c>
      <c r="D3143" s="61" t="s">
        <v>6029</v>
      </c>
      <c r="E3143" s="53">
        <v>3297.03</v>
      </c>
      <c r="F3143" s="26">
        <v>0.21</v>
      </c>
      <c r="G3143" s="53">
        <v>5784.6350000000002</v>
      </c>
      <c r="H3143" s="67"/>
      <c r="I3143" s="68"/>
      <c r="J3143" s="69"/>
      <c r="K3143" s="69"/>
      <c r="L3143" s="69"/>
      <c r="M3143" s="69"/>
      <c r="N3143" s="69"/>
      <c r="O3143" s="35"/>
      <c r="P3143" s="35" t="s">
        <v>26830</v>
      </c>
      <c r="Q3143" s="36">
        <v>1</v>
      </c>
      <c r="R3143" s="35" t="s">
        <v>27</v>
      </c>
      <c r="S3143" s="35" t="s">
        <v>28504</v>
      </c>
      <c r="T3143" s="35">
        <v>0</v>
      </c>
      <c r="U3143" s="35">
        <v>0</v>
      </c>
      <c r="V3143" s="36">
        <v>1</v>
      </c>
      <c r="W3143" s="36">
        <v>1</v>
      </c>
      <c r="X3143" s="37" t="s">
        <v>65</v>
      </c>
    </row>
    <row r="3144" spans="1:24" ht="24" customHeight="1" x14ac:dyDescent="0.2">
      <c r="A3144" s="50" t="s">
        <v>5930</v>
      </c>
      <c r="B3144" s="60" t="s">
        <v>6030</v>
      </c>
      <c r="C3144" s="76" t="s">
        <v>6030</v>
      </c>
      <c r="D3144" s="61" t="s">
        <v>6031</v>
      </c>
      <c r="E3144" s="53">
        <v>4857.66</v>
      </c>
      <c r="F3144" s="26">
        <v>0.21</v>
      </c>
      <c r="G3144" s="53">
        <v>8522.768</v>
      </c>
      <c r="H3144" s="67"/>
      <c r="I3144" s="68"/>
      <c r="J3144" s="69"/>
      <c r="K3144" s="69"/>
      <c r="L3144" s="69"/>
      <c r="M3144" s="69"/>
      <c r="N3144" s="69"/>
      <c r="O3144" s="35"/>
      <c r="P3144" s="35" t="s">
        <v>26831</v>
      </c>
      <c r="Q3144" s="36">
        <v>1</v>
      </c>
      <c r="R3144" s="35" t="s">
        <v>27</v>
      </c>
      <c r="S3144" s="35" t="s">
        <v>28504</v>
      </c>
      <c r="T3144" s="35">
        <v>0</v>
      </c>
      <c r="U3144" s="35">
        <v>0</v>
      </c>
      <c r="V3144" s="36">
        <v>1</v>
      </c>
      <c r="W3144" s="36">
        <v>1</v>
      </c>
      <c r="X3144" s="37" t="s">
        <v>65</v>
      </c>
    </row>
    <row r="3145" spans="1:24" ht="24" customHeight="1" x14ac:dyDescent="0.2">
      <c r="A3145" s="50" t="s">
        <v>5930</v>
      </c>
      <c r="B3145" s="60" t="s">
        <v>6032</v>
      </c>
      <c r="C3145" s="76" t="s">
        <v>6032</v>
      </c>
      <c r="D3145" s="61" t="s">
        <v>6033</v>
      </c>
      <c r="E3145" s="53">
        <v>4483.96</v>
      </c>
      <c r="F3145" s="26">
        <v>0.21</v>
      </c>
      <c r="G3145" s="53">
        <v>7867.1049999999996</v>
      </c>
      <c r="H3145" s="67"/>
      <c r="I3145" s="68"/>
      <c r="J3145" s="69"/>
      <c r="K3145" s="69"/>
      <c r="L3145" s="69"/>
      <c r="M3145" s="69"/>
      <c r="N3145" s="69"/>
      <c r="O3145" s="35"/>
      <c r="P3145" s="35" t="s">
        <v>26832</v>
      </c>
      <c r="Q3145" s="36">
        <v>1</v>
      </c>
      <c r="R3145" s="35" t="s">
        <v>27</v>
      </c>
      <c r="S3145" s="35" t="s">
        <v>28504</v>
      </c>
      <c r="T3145" s="35">
        <v>0</v>
      </c>
      <c r="U3145" s="35">
        <v>0</v>
      </c>
      <c r="V3145" s="36">
        <v>1</v>
      </c>
      <c r="W3145" s="36">
        <v>1</v>
      </c>
      <c r="X3145" s="37" t="s">
        <v>65</v>
      </c>
    </row>
    <row r="3146" spans="1:24" ht="24" customHeight="1" x14ac:dyDescent="0.2">
      <c r="A3146" s="50" t="s">
        <v>5930</v>
      </c>
      <c r="B3146" s="60" t="s">
        <v>6034</v>
      </c>
      <c r="C3146" s="76" t="s">
        <v>6034</v>
      </c>
      <c r="D3146" s="61" t="s">
        <v>6035</v>
      </c>
      <c r="E3146" s="53">
        <v>5341.16</v>
      </c>
      <c r="F3146" s="26">
        <v>0.21</v>
      </c>
      <c r="G3146" s="53">
        <v>9371.0630000000001</v>
      </c>
      <c r="H3146" s="67"/>
      <c r="I3146" s="68"/>
      <c r="J3146" s="69"/>
      <c r="K3146" s="69"/>
      <c r="L3146" s="69"/>
      <c r="M3146" s="69"/>
      <c r="N3146" s="69"/>
      <c r="O3146" s="35"/>
      <c r="P3146" s="35" t="s">
        <v>26833</v>
      </c>
      <c r="Q3146" s="36">
        <v>1</v>
      </c>
      <c r="R3146" s="35" t="s">
        <v>27</v>
      </c>
      <c r="S3146" s="35" t="s">
        <v>28504</v>
      </c>
      <c r="T3146" s="35">
        <v>0</v>
      </c>
      <c r="U3146" s="35">
        <v>0</v>
      </c>
      <c r="V3146" s="36">
        <v>1</v>
      </c>
      <c r="W3146" s="36">
        <v>1</v>
      </c>
      <c r="X3146" s="37" t="s">
        <v>65</v>
      </c>
    </row>
    <row r="3147" spans="1:24" ht="24" customHeight="1" x14ac:dyDescent="0.2">
      <c r="A3147" s="50" t="s">
        <v>5930</v>
      </c>
      <c r="B3147" s="60" t="s">
        <v>6036</v>
      </c>
      <c r="C3147" s="76" t="s">
        <v>6036</v>
      </c>
      <c r="D3147" s="61" t="s">
        <v>6037</v>
      </c>
      <c r="E3147" s="53">
        <v>5868.72</v>
      </c>
      <c r="F3147" s="26">
        <v>0.21</v>
      </c>
      <c r="G3147" s="53">
        <v>10296.664000000001</v>
      </c>
      <c r="H3147" s="67"/>
      <c r="I3147" s="68"/>
      <c r="J3147" s="69"/>
      <c r="K3147" s="69"/>
      <c r="L3147" s="69"/>
      <c r="M3147" s="69"/>
      <c r="N3147" s="69"/>
      <c r="O3147" s="35"/>
      <c r="P3147" s="35" t="s">
        <v>26834</v>
      </c>
      <c r="Q3147" s="36">
        <v>1</v>
      </c>
      <c r="R3147" s="35" t="s">
        <v>27</v>
      </c>
      <c r="S3147" s="35" t="s">
        <v>28504</v>
      </c>
      <c r="T3147" s="35">
        <v>0</v>
      </c>
      <c r="U3147" s="35">
        <v>0</v>
      </c>
      <c r="V3147" s="36">
        <v>1</v>
      </c>
      <c r="W3147" s="36">
        <v>1</v>
      </c>
      <c r="X3147" s="37" t="s">
        <v>65</v>
      </c>
    </row>
    <row r="3148" spans="1:24" ht="24" customHeight="1" x14ac:dyDescent="0.2">
      <c r="A3148" s="50" t="s">
        <v>5930</v>
      </c>
      <c r="B3148" s="60" t="s">
        <v>6038</v>
      </c>
      <c r="C3148" s="76" t="s">
        <v>6038</v>
      </c>
      <c r="D3148" s="61" t="s">
        <v>6039</v>
      </c>
      <c r="E3148" s="53">
        <v>3516.82</v>
      </c>
      <c r="F3148" s="26">
        <v>0.21</v>
      </c>
      <c r="G3148" s="53">
        <v>6170.2619999999997</v>
      </c>
      <c r="H3148" s="67"/>
      <c r="I3148" s="68"/>
      <c r="J3148" s="69"/>
      <c r="K3148" s="69"/>
      <c r="L3148" s="69"/>
      <c r="M3148" s="69"/>
      <c r="N3148" s="69"/>
      <c r="O3148" s="35"/>
      <c r="P3148" s="35" t="s">
        <v>26835</v>
      </c>
      <c r="Q3148" s="36">
        <v>1</v>
      </c>
      <c r="R3148" s="35" t="s">
        <v>27</v>
      </c>
      <c r="S3148" s="35" t="s">
        <v>28504</v>
      </c>
      <c r="T3148" s="35">
        <v>0</v>
      </c>
      <c r="U3148" s="35">
        <v>0</v>
      </c>
      <c r="V3148" s="36">
        <v>1</v>
      </c>
      <c r="W3148" s="36">
        <v>1</v>
      </c>
      <c r="X3148" s="37" t="s">
        <v>65</v>
      </c>
    </row>
    <row r="3149" spans="1:24" ht="24" customHeight="1" x14ac:dyDescent="0.2">
      <c r="A3149" s="50" t="s">
        <v>5930</v>
      </c>
      <c r="B3149" s="60" t="s">
        <v>6040</v>
      </c>
      <c r="C3149" s="76" t="s">
        <v>6040</v>
      </c>
      <c r="D3149" s="61" t="s">
        <v>6041</v>
      </c>
      <c r="E3149" s="53">
        <v>5341.16</v>
      </c>
      <c r="F3149" s="26">
        <v>0.21</v>
      </c>
      <c r="G3149" s="53">
        <v>9371.0630000000001</v>
      </c>
      <c r="H3149" s="67"/>
      <c r="I3149" s="68"/>
      <c r="J3149" s="69"/>
      <c r="K3149" s="69"/>
      <c r="L3149" s="69"/>
      <c r="M3149" s="69"/>
      <c r="N3149" s="69"/>
      <c r="O3149" s="35"/>
      <c r="P3149" s="35" t="s">
        <v>26836</v>
      </c>
      <c r="Q3149" s="36">
        <v>1</v>
      </c>
      <c r="R3149" s="35" t="s">
        <v>27</v>
      </c>
      <c r="S3149" s="35" t="s">
        <v>28504</v>
      </c>
      <c r="T3149" s="35">
        <v>0</v>
      </c>
      <c r="U3149" s="35">
        <v>0</v>
      </c>
      <c r="V3149" s="36">
        <v>1</v>
      </c>
      <c r="W3149" s="36">
        <v>1</v>
      </c>
      <c r="X3149" s="37" t="s">
        <v>65</v>
      </c>
    </row>
    <row r="3150" spans="1:24" ht="24" customHeight="1" x14ac:dyDescent="0.2">
      <c r="A3150" s="50" t="s">
        <v>5930</v>
      </c>
      <c r="B3150" s="60" t="s">
        <v>6042</v>
      </c>
      <c r="C3150" s="76" t="s">
        <v>6042</v>
      </c>
      <c r="D3150" s="61" t="s">
        <v>6043</v>
      </c>
      <c r="E3150" s="53">
        <v>4835.66</v>
      </c>
      <c r="F3150" s="26">
        <v>0.21</v>
      </c>
      <c r="G3150" s="53">
        <v>8484.1689999999999</v>
      </c>
      <c r="H3150" s="67"/>
      <c r="I3150" s="68"/>
      <c r="J3150" s="69"/>
      <c r="K3150" s="69"/>
      <c r="L3150" s="69"/>
      <c r="M3150" s="69"/>
      <c r="N3150" s="69"/>
      <c r="O3150" s="35"/>
      <c r="P3150" s="35" t="s">
        <v>26837</v>
      </c>
      <c r="Q3150" s="36">
        <v>1</v>
      </c>
      <c r="R3150" s="35" t="s">
        <v>27</v>
      </c>
      <c r="S3150" s="35" t="s">
        <v>28504</v>
      </c>
      <c r="T3150" s="35">
        <v>0</v>
      </c>
      <c r="U3150" s="35">
        <v>0</v>
      </c>
      <c r="V3150" s="36">
        <v>1</v>
      </c>
      <c r="W3150" s="36">
        <v>1</v>
      </c>
      <c r="X3150" s="37" t="s">
        <v>65</v>
      </c>
    </row>
    <row r="3151" spans="1:24" ht="24" customHeight="1" x14ac:dyDescent="0.2">
      <c r="A3151" s="50" t="s">
        <v>5930</v>
      </c>
      <c r="B3151" s="60" t="s">
        <v>6044</v>
      </c>
      <c r="C3151" s="76" t="s">
        <v>6044</v>
      </c>
      <c r="D3151" s="61" t="s">
        <v>6045</v>
      </c>
      <c r="E3151" s="53">
        <v>5912.7</v>
      </c>
      <c r="F3151" s="26">
        <v>0.21</v>
      </c>
      <c r="G3151" s="53">
        <v>10373.838</v>
      </c>
      <c r="H3151" s="67"/>
      <c r="I3151" s="68"/>
      <c r="J3151" s="69"/>
      <c r="K3151" s="69"/>
      <c r="L3151" s="69"/>
      <c r="M3151" s="69"/>
      <c r="N3151" s="69"/>
      <c r="O3151" s="35"/>
      <c r="P3151" s="35" t="s">
        <v>26838</v>
      </c>
      <c r="Q3151" s="36">
        <v>1</v>
      </c>
      <c r="R3151" s="35" t="s">
        <v>27</v>
      </c>
      <c r="S3151" s="35" t="s">
        <v>28504</v>
      </c>
      <c r="T3151" s="35">
        <v>0</v>
      </c>
      <c r="U3151" s="35">
        <v>0</v>
      </c>
      <c r="V3151" s="36">
        <v>1</v>
      </c>
      <c r="W3151" s="36">
        <v>1</v>
      </c>
      <c r="X3151" s="37" t="s">
        <v>65</v>
      </c>
    </row>
    <row r="3152" spans="1:24" ht="24" customHeight="1" x14ac:dyDescent="0.2">
      <c r="A3152" s="50" t="s">
        <v>5930</v>
      </c>
      <c r="B3152" s="60" t="s">
        <v>6046</v>
      </c>
      <c r="C3152" s="76" t="s">
        <v>6046</v>
      </c>
      <c r="D3152" s="61" t="s">
        <v>6047</v>
      </c>
      <c r="E3152" s="53">
        <v>6176.42</v>
      </c>
      <c r="F3152" s="26">
        <v>0.21</v>
      </c>
      <c r="G3152" s="53">
        <v>10836.53</v>
      </c>
      <c r="H3152" s="67"/>
      <c r="I3152" s="68"/>
      <c r="J3152" s="69"/>
      <c r="K3152" s="69"/>
      <c r="L3152" s="69"/>
      <c r="M3152" s="69"/>
      <c r="N3152" s="69"/>
      <c r="O3152" s="35"/>
      <c r="P3152" s="35" t="s">
        <v>26839</v>
      </c>
      <c r="Q3152" s="36">
        <v>1</v>
      </c>
      <c r="R3152" s="35" t="s">
        <v>27</v>
      </c>
      <c r="S3152" s="35" t="s">
        <v>28504</v>
      </c>
      <c r="T3152" s="35">
        <v>0</v>
      </c>
      <c r="U3152" s="35">
        <v>0</v>
      </c>
      <c r="V3152" s="36">
        <v>1</v>
      </c>
      <c r="W3152" s="36">
        <v>1</v>
      </c>
      <c r="X3152" s="37" t="s">
        <v>65</v>
      </c>
    </row>
    <row r="3153" spans="1:24" ht="24" customHeight="1" x14ac:dyDescent="0.2">
      <c r="A3153" s="50" t="s">
        <v>5930</v>
      </c>
      <c r="B3153" s="60" t="s">
        <v>6048</v>
      </c>
      <c r="C3153" s="76" t="s">
        <v>6048</v>
      </c>
      <c r="D3153" s="61" t="s">
        <v>6049</v>
      </c>
      <c r="E3153" s="53">
        <v>3890.49</v>
      </c>
      <c r="F3153" s="26">
        <v>0.21</v>
      </c>
      <c r="G3153" s="53">
        <v>6825.8639999999996</v>
      </c>
      <c r="H3153" s="67"/>
      <c r="I3153" s="68"/>
      <c r="J3153" s="69"/>
      <c r="K3153" s="69"/>
      <c r="L3153" s="69"/>
      <c r="M3153" s="69"/>
      <c r="N3153" s="69"/>
      <c r="O3153" s="35"/>
      <c r="P3153" s="35" t="s">
        <v>26840</v>
      </c>
      <c r="Q3153" s="36">
        <v>1</v>
      </c>
      <c r="R3153" s="35" t="s">
        <v>27</v>
      </c>
      <c r="S3153" s="35" t="s">
        <v>28504</v>
      </c>
      <c r="T3153" s="35">
        <v>0</v>
      </c>
      <c r="U3153" s="35">
        <v>0</v>
      </c>
      <c r="V3153" s="36">
        <v>1</v>
      </c>
      <c r="W3153" s="36">
        <v>1</v>
      </c>
      <c r="X3153" s="37" t="s">
        <v>65</v>
      </c>
    </row>
    <row r="3154" spans="1:24" ht="24" customHeight="1" x14ac:dyDescent="0.2">
      <c r="A3154" s="50" t="s">
        <v>5930</v>
      </c>
      <c r="B3154" s="60" t="s">
        <v>6050</v>
      </c>
      <c r="C3154" s="76" t="s">
        <v>6050</v>
      </c>
      <c r="D3154" s="61" t="s">
        <v>6051</v>
      </c>
      <c r="E3154" s="53">
        <v>5802.73</v>
      </c>
      <c r="F3154" s="26">
        <v>0.21</v>
      </c>
      <c r="G3154" s="53">
        <v>10180.892</v>
      </c>
      <c r="H3154" s="67"/>
      <c r="I3154" s="68"/>
      <c r="J3154" s="69"/>
      <c r="K3154" s="69"/>
      <c r="L3154" s="69"/>
      <c r="M3154" s="69"/>
      <c r="N3154" s="69"/>
      <c r="O3154" s="35"/>
      <c r="P3154" s="35" t="s">
        <v>26841</v>
      </c>
      <c r="Q3154" s="36">
        <v>1</v>
      </c>
      <c r="R3154" s="35" t="s">
        <v>27</v>
      </c>
      <c r="S3154" s="35" t="s">
        <v>28504</v>
      </c>
      <c r="T3154" s="35">
        <v>0</v>
      </c>
      <c r="U3154" s="35">
        <v>0</v>
      </c>
      <c r="V3154" s="36">
        <v>1</v>
      </c>
      <c r="W3154" s="36">
        <v>1</v>
      </c>
      <c r="X3154" s="37" t="s">
        <v>65</v>
      </c>
    </row>
    <row r="3155" spans="1:24" ht="24" customHeight="1" x14ac:dyDescent="0.2">
      <c r="A3155" s="50" t="s">
        <v>5930</v>
      </c>
      <c r="B3155" s="60" t="s">
        <v>6052</v>
      </c>
      <c r="C3155" s="76" t="s">
        <v>6052</v>
      </c>
      <c r="D3155" s="61" t="s">
        <v>6053</v>
      </c>
      <c r="E3155" s="53">
        <v>5231.2700000000004</v>
      </c>
      <c r="F3155" s="26">
        <v>0.21</v>
      </c>
      <c r="G3155" s="53">
        <v>9178.2610000000004</v>
      </c>
      <c r="H3155" s="67"/>
      <c r="I3155" s="68"/>
      <c r="J3155" s="69"/>
      <c r="K3155" s="69"/>
      <c r="L3155" s="69"/>
      <c r="M3155" s="69"/>
      <c r="N3155" s="69"/>
      <c r="O3155" s="35"/>
      <c r="P3155" s="35" t="s">
        <v>26842</v>
      </c>
      <c r="Q3155" s="36">
        <v>1</v>
      </c>
      <c r="R3155" s="35" t="s">
        <v>27</v>
      </c>
      <c r="S3155" s="35" t="s">
        <v>28504</v>
      </c>
      <c r="T3155" s="35">
        <v>0</v>
      </c>
      <c r="U3155" s="35">
        <v>0</v>
      </c>
      <c r="V3155" s="36">
        <v>1</v>
      </c>
      <c r="W3155" s="36">
        <v>1</v>
      </c>
      <c r="X3155" s="37" t="s">
        <v>65</v>
      </c>
    </row>
    <row r="3156" spans="1:24" ht="24" customHeight="1" x14ac:dyDescent="0.2">
      <c r="A3156" s="50" t="s">
        <v>5930</v>
      </c>
      <c r="B3156" s="60" t="s">
        <v>6054</v>
      </c>
      <c r="C3156" s="76" t="s">
        <v>6054</v>
      </c>
      <c r="D3156" s="61" t="s">
        <v>6055</v>
      </c>
      <c r="E3156" s="53">
        <v>6484.16</v>
      </c>
      <c r="F3156" s="26">
        <v>0.21</v>
      </c>
      <c r="G3156" s="53">
        <v>11376.456</v>
      </c>
      <c r="H3156" s="67"/>
      <c r="I3156" s="68"/>
      <c r="J3156" s="69"/>
      <c r="K3156" s="69"/>
      <c r="L3156" s="69"/>
      <c r="M3156" s="69"/>
      <c r="N3156" s="69"/>
      <c r="O3156" s="35"/>
      <c r="P3156" s="35" t="s">
        <v>26843</v>
      </c>
      <c r="Q3156" s="36">
        <v>1</v>
      </c>
      <c r="R3156" s="35" t="s">
        <v>27</v>
      </c>
      <c r="S3156" s="35" t="s">
        <v>28504</v>
      </c>
      <c r="T3156" s="35">
        <v>0</v>
      </c>
      <c r="U3156" s="35">
        <v>0</v>
      </c>
      <c r="V3156" s="36">
        <v>1</v>
      </c>
      <c r="W3156" s="36">
        <v>1</v>
      </c>
      <c r="X3156" s="37" t="s">
        <v>65</v>
      </c>
    </row>
    <row r="3157" spans="1:24" ht="24" customHeight="1" x14ac:dyDescent="0.2">
      <c r="A3157" s="50" t="s">
        <v>5930</v>
      </c>
      <c r="B3157" s="60" t="s">
        <v>6056</v>
      </c>
      <c r="C3157" s="76" t="s">
        <v>6056</v>
      </c>
      <c r="D3157" s="61" t="s">
        <v>5633</v>
      </c>
      <c r="E3157" s="53">
        <v>6835.79</v>
      </c>
      <c r="F3157" s="26">
        <v>0.21</v>
      </c>
      <c r="G3157" s="53">
        <v>11993.398999999999</v>
      </c>
      <c r="H3157" s="67"/>
      <c r="I3157" s="68"/>
      <c r="J3157" s="69"/>
      <c r="K3157" s="69"/>
      <c r="L3157" s="69"/>
      <c r="M3157" s="69"/>
      <c r="N3157" s="69"/>
      <c r="O3157" s="35"/>
      <c r="P3157" s="35" t="s">
        <v>26844</v>
      </c>
      <c r="Q3157" s="36">
        <v>1</v>
      </c>
      <c r="R3157" s="35" t="s">
        <v>27</v>
      </c>
      <c r="S3157" s="35" t="s">
        <v>28504</v>
      </c>
      <c r="T3157" s="35">
        <v>0</v>
      </c>
      <c r="U3157" s="35">
        <v>0</v>
      </c>
      <c r="V3157" s="36">
        <v>1</v>
      </c>
      <c r="W3157" s="36">
        <v>1</v>
      </c>
      <c r="X3157" s="37" t="s">
        <v>65</v>
      </c>
    </row>
    <row r="3158" spans="1:24" ht="24" customHeight="1" x14ac:dyDescent="0.2">
      <c r="A3158" s="50" t="s">
        <v>5930</v>
      </c>
      <c r="B3158" s="60" t="s">
        <v>6057</v>
      </c>
      <c r="C3158" s="76" t="s">
        <v>6057</v>
      </c>
      <c r="D3158" s="61" t="s">
        <v>6058</v>
      </c>
      <c r="E3158" s="53">
        <v>4132.25</v>
      </c>
      <c r="F3158" s="26">
        <v>0.21</v>
      </c>
      <c r="G3158" s="53">
        <v>7250.03</v>
      </c>
      <c r="H3158" s="67"/>
      <c r="I3158" s="68"/>
      <c r="J3158" s="69"/>
      <c r="K3158" s="69"/>
      <c r="L3158" s="69"/>
      <c r="M3158" s="69"/>
      <c r="N3158" s="69"/>
      <c r="O3158" s="35"/>
      <c r="P3158" s="35" t="s">
        <v>26845</v>
      </c>
      <c r="Q3158" s="36">
        <v>1</v>
      </c>
      <c r="R3158" s="35" t="s">
        <v>27</v>
      </c>
      <c r="S3158" s="35" t="s">
        <v>28504</v>
      </c>
      <c r="T3158" s="35">
        <v>0</v>
      </c>
      <c r="U3158" s="35">
        <v>0</v>
      </c>
      <c r="V3158" s="36">
        <v>1</v>
      </c>
      <c r="W3158" s="36">
        <v>1</v>
      </c>
      <c r="X3158" s="37" t="s">
        <v>65</v>
      </c>
    </row>
    <row r="3159" spans="1:24" ht="24" customHeight="1" x14ac:dyDescent="0.2">
      <c r="A3159" s="50" t="s">
        <v>5930</v>
      </c>
      <c r="B3159" s="60" t="s">
        <v>6059</v>
      </c>
      <c r="C3159" s="76" t="s">
        <v>6059</v>
      </c>
      <c r="D3159" s="61" t="s">
        <v>6060</v>
      </c>
      <c r="E3159" s="53">
        <v>6462.17</v>
      </c>
      <c r="F3159" s="26">
        <v>0.21</v>
      </c>
      <c r="G3159" s="53">
        <v>11337.882</v>
      </c>
      <c r="H3159" s="67"/>
      <c r="I3159" s="68"/>
      <c r="J3159" s="69"/>
      <c r="K3159" s="69"/>
      <c r="L3159" s="69"/>
      <c r="M3159" s="69"/>
      <c r="N3159" s="69"/>
      <c r="O3159" s="35"/>
      <c r="P3159" s="35" t="s">
        <v>26846</v>
      </c>
      <c r="Q3159" s="36">
        <v>1</v>
      </c>
      <c r="R3159" s="35" t="s">
        <v>27</v>
      </c>
      <c r="S3159" s="35" t="s">
        <v>28504</v>
      </c>
      <c r="T3159" s="35">
        <v>0</v>
      </c>
      <c r="U3159" s="35">
        <v>0</v>
      </c>
      <c r="V3159" s="36">
        <v>1</v>
      </c>
      <c r="W3159" s="36">
        <v>1</v>
      </c>
      <c r="X3159" s="37" t="s">
        <v>65</v>
      </c>
    </row>
    <row r="3160" spans="1:24" ht="24" customHeight="1" x14ac:dyDescent="0.2">
      <c r="A3160" s="50" t="s">
        <v>5930</v>
      </c>
      <c r="B3160" s="60" t="s">
        <v>6061</v>
      </c>
      <c r="C3160" s="76" t="s">
        <v>6061</v>
      </c>
      <c r="D3160" s="61" t="s">
        <v>6062</v>
      </c>
      <c r="E3160" s="53">
        <v>5714.86</v>
      </c>
      <c r="F3160" s="26">
        <v>0.21</v>
      </c>
      <c r="G3160" s="53">
        <v>10026.726000000001</v>
      </c>
      <c r="H3160" s="67"/>
      <c r="I3160" s="68"/>
      <c r="J3160" s="69"/>
      <c r="K3160" s="69"/>
      <c r="L3160" s="69"/>
      <c r="M3160" s="69"/>
      <c r="N3160" s="69"/>
      <c r="O3160" s="35"/>
      <c r="P3160" s="35" t="s">
        <v>26847</v>
      </c>
      <c r="Q3160" s="36">
        <v>1</v>
      </c>
      <c r="R3160" s="35" t="s">
        <v>27</v>
      </c>
      <c r="S3160" s="35" t="s">
        <v>28503</v>
      </c>
      <c r="T3160" s="35">
        <v>0</v>
      </c>
      <c r="U3160" s="35">
        <v>0</v>
      </c>
      <c r="V3160" s="36">
        <v>1</v>
      </c>
      <c r="W3160" s="36">
        <v>1</v>
      </c>
      <c r="X3160" s="37" t="s">
        <v>65</v>
      </c>
    </row>
    <row r="3161" spans="1:24" ht="24" customHeight="1" x14ac:dyDescent="0.2">
      <c r="A3161" s="50" t="s">
        <v>5930</v>
      </c>
      <c r="B3161" s="60" t="s">
        <v>6063</v>
      </c>
      <c r="C3161" s="76" t="s">
        <v>6063</v>
      </c>
      <c r="D3161" s="61" t="s">
        <v>6064</v>
      </c>
      <c r="E3161" s="53">
        <v>7033.61</v>
      </c>
      <c r="F3161" s="26">
        <v>0.21</v>
      </c>
      <c r="G3161" s="53">
        <v>12340.463</v>
      </c>
      <c r="H3161" s="67"/>
      <c r="I3161" s="68"/>
      <c r="J3161" s="69"/>
      <c r="K3161" s="69"/>
      <c r="L3161" s="69"/>
      <c r="M3161" s="69"/>
      <c r="N3161" s="69"/>
      <c r="O3161" s="35"/>
      <c r="P3161" s="35" t="s">
        <v>26848</v>
      </c>
      <c r="Q3161" s="36">
        <v>1</v>
      </c>
      <c r="R3161" s="35" t="s">
        <v>27</v>
      </c>
      <c r="S3161" s="35" t="s">
        <v>28504</v>
      </c>
      <c r="T3161" s="35">
        <v>0</v>
      </c>
      <c r="U3161" s="35">
        <v>0</v>
      </c>
      <c r="V3161" s="36">
        <v>1</v>
      </c>
      <c r="W3161" s="36">
        <v>1</v>
      </c>
      <c r="X3161" s="37" t="s">
        <v>65</v>
      </c>
    </row>
    <row r="3162" spans="1:24" ht="24" customHeight="1" x14ac:dyDescent="0.2">
      <c r="A3162" s="50" t="s">
        <v>5930</v>
      </c>
      <c r="B3162" s="60" t="s">
        <v>6065</v>
      </c>
      <c r="C3162" s="76" t="s">
        <v>6065</v>
      </c>
      <c r="D3162" s="61" t="s">
        <v>6066</v>
      </c>
      <c r="E3162" s="53">
        <v>7473.19</v>
      </c>
      <c r="F3162" s="26">
        <v>0.21</v>
      </c>
      <c r="G3162" s="53">
        <v>13111.717000000001</v>
      </c>
      <c r="H3162" s="67"/>
      <c r="I3162" s="68"/>
      <c r="J3162" s="69"/>
      <c r="K3162" s="69"/>
      <c r="L3162" s="69"/>
      <c r="M3162" s="69"/>
      <c r="N3162" s="69"/>
      <c r="O3162" s="35"/>
      <c r="P3162" s="35" t="s">
        <v>26849</v>
      </c>
      <c r="Q3162" s="36">
        <v>1</v>
      </c>
      <c r="R3162" s="35" t="s">
        <v>27</v>
      </c>
      <c r="S3162" s="35" t="s">
        <v>28504</v>
      </c>
      <c r="T3162" s="35">
        <v>0</v>
      </c>
      <c r="U3162" s="35">
        <v>0</v>
      </c>
      <c r="V3162" s="36">
        <v>1</v>
      </c>
      <c r="W3162" s="36">
        <v>1</v>
      </c>
      <c r="X3162" s="37" t="s">
        <v>65</v>
      </c>
    </row>
    <row r="3163" spans="1:24" ht="24" customHeight="1" x14ac:dyDescent="0.2">
      <c r="A3163" s="50" t="s">
        <v>5930</v>
      </c>
      <c r="B3163" s="60" t="s">
        <v>6067</v>
      </c>
      <c r="C3163" s="76" t="s">
        <v>6067</v>
      </c>
      <c r="D3163" s="61" t="s">
        <v>6068</v>
      </c>
      <c r="E3163" s="53">
        <v>6747.91</v>
      </c>
      <c r="F3163" s="26">
        <v>0.21</v>
      </c>
      <c r="G3163" s="53">
        <v>11839.209000000001</v>
      </c>
      <c r="H3163" s="67"/>
      <c r="I3163" s="68"/>
      <c r="J3163" s="69"/>
      <c r="K3163" s="69"/>
      <c r="L3163" s="69"/>
      <c r="M3163" s="69"/>
      <c r="N3163" s="69"/>
      <c r="O3163" s="35"/>
      <c r="P3163" s="35" t="s">
        <v>26850</v>
      </c>
      <c r="Q3163" s="36">
        <v>1</v>
      </c>
      <c r="R3163" s="35" t="s">
        <v>27</v>
      </c>
      <c r="S3163" s="35" t="s">
        <v>28504</v>
      </c>
      <c r="T3163" s="35">
        <v>0</v>
      </c>
      <c r="U3163" s="35">
        <v>0</v>
      </c>
      <c r="V3163" s="36">
        <v>1</v>
      </c>
      <c r="W3163" s="36">
        <v>1</v>
      </c>
      <c r="X3163" s="37" t="s">
        <v>65</v>
      </c>
    </row>
    <row r="3164" spans="1:24" ht="24" customHeight="1" x14ac:dyDescent="0.2">
      <c r="A3164" s="50" t="s">
        <v>5930</v>
      </c>
      <c r="B3164" s="60" t="s">
        <v>6069</v>
      </c>
      <c r="C3164" s="76" t="s">
        <v>6069</v>
      </c>
      <c r="D3164" s="61" t="s">
        <v>6070</v>
      </c>
      <c r="E3164" s="53">
        <v>6220.37</v>
      </c>
      <c r="F3164" s="26">
        <v>0.21</v>
      </c>
      <c r="G3164" s="53">
        <v>10913.643</v>
      </c>
      <c r="H3164" s="67"/>
      <c r="I3164" s="68"/>
      <c r="J3164" s="69"/>
      <c r="K3164" s="69"/>
      <c r="L3164" s="69"/>
      <c r="M3164" s="69"/>
      <c r="N3164" s="69"/>
      <c r="O3164" s="35"/>
      <c r="P3164" s="35" t="s">
        <v>26851</v>
      </c>
      <c r="Q3164" s="36">
        <v>1</v>
      </c>
      <c r="R3164" s="35" t="s">
        <v>27</v>
      </c>
      <c r="S3164" s="35" t="s">
        <v>28504</v>
      </c>
      <c r="T3164" s="35">
        <v>0</v>
      </c>
      <c r="U3164" s="35">
        <v>0</v>
      </c>
      <c r="V3164" s="36">
        <v>1</v>
      </c>
      <c r="W3164" s="36">
        <v>1</v>
      </c>
      <c r="X3164" s="37" t="s">
        <v>65</v>
      </c>
    </row>
    <row r="3165" spans="1:24" ht="24" customHeight="1" x14ac:dyDescent="0.2">
      <c r="A3165" s="50" t="s">
        <v>5930</v>
      </c>
      <c r="B3165" s="60" t="s">
        <v>6071</v>
      </c>
      <c r="C3165" s="76" t="s">
        <v>6071</v>
      </c>
      <c r="D3165" s="61" t="s">
        <v>6072</v>
      </c>
      <c r="E3165" s="53">
        <v>7780.95</v>
      </c>
      <c r="F3165" s="26">
        <v>0.21</v>
      </c>
      <c r="G3165" s="53">
        <v>13651.68</v>
      </c>
      <c r="H3165" s="67"/>
      <c r="I3165" s="68"/>
      <c r="J3165" s="69"/>
      <c r="K3165" s="69"/>
      <c r="L3165" s="69"/>
      <c r="M3165" s="69"/>
      <c r="N3165" s="69"/>
      <c r="O3165" s="35"/>
      <c r="P3165" s="35" t="s">
        <v>26852</v>
      </c>
      <c r="Q3165" s="36">
        <v>1</v>
      </c>
      <c r="R3165" s="35" t="s">
        <v>27</v>
      </c>
      <c r="S3165" s="35" t="s">
        <v>28504</v>
      </c>
      <c r="T3165" s="35">
        <v>0</v>
      </c>
      <c r="U3165" s="35">
        <v>0</v>
      </c>
      <c r="V3165" s="36">
        <v>1</v>
      </c>
      <c r="W3165" s="36">
        <v>1</v>
      </c>
      <c r="X3165" s="37" t="s">
        <v>65</v>
      </c>
    </row>
    <row r="3166" spans="1:24" ht="24" customHeight="1" x14ac:dyDescent="0.2">
      <c r="A3166" s="50" t="s">
        <v>5930</v>
      </c>
      <c r="B3166" s="60" t="s">
        <v>6073</v>
      </c>
      <c r="C3166" s="76" t="s">
        <v>6073</v>
      </c>
      <c r="D3166" s="61" t="s">
        <v>5635</v>
      </c>
      <c r="E3166" s="53">
        <v>8132.63</v>
      </c>
      <c r="F3166" s="26">
        <v>0.21</v>
      </c>
      <c r="G3166" s="53">
        <v>14268.695</v>
      </c>
      <c r="H3166" s="67"/>
      <c r="I3166" s="68"/>
      <c r="J3166" s="69"/>
      <c r="K3166" s="69"/>
      <c r="L3166" s="69"/>
      <c r="M3166" s="69"/>
      <c r="N3166" s="69"/>
      <c r="O3166" s="35"/>
      <c r="P3166" s="35" t="s">
        <v>26853</v>
      </c>
      <c r="Q3166" s="36">
        <v>1</v>
      </c>
      <c r="R3166" s="35" t="s">
        <v>27</v>
      </c>
      <c r="S3166" s="35" t="s">
        <v>28504</v>
      </c>
      <c r="T3166" s="35">
        <v>0</v>
      </c>
      <c r="U3166" s="35">
        <v>0</v>
      </c>
      <c r="V3166" s="36">
        <v>1</v>
      </c>
      <c r="W3166" s="36">
        <v>1</v>
      </c>
      <c r="X3166" s="37" t="s">
        <v>65</v>
      </c>
    </row>
    <row r="3167" spans="1:24" ht="24" customHeight="1" x14ac:dyDescent="0.2">
      <c r="A3167" s="50" t="s">
        <v>5930</v>
      </c>
      <c r="B3167" s="60" t="s">
        <v>6074</v>
      </c>
      <c r="C3167" s="76" t="s">
        <v>6074</v>
      </c>
      <c r="D3167" s="61" t="s">
        <v>6075</v>
      </c>
      <c r="E3167" s="53">
        <v>8814.0400000000009</v>
      </c>
      <c r="F3167" s="26">
        <v>0.21</v>
      </c>
      <c r="G3167" s="53">
        <v>15464.236000000001</v>
      </c>
      <c r="H3167" s="67"/>
      <c r="I3167" s="68"/>
      <c r="J3167" s="69"/>
      <c r="K3167" s="69"/>
      <c r="L3167" s="69"/>
      <c r="M3167" s="69"/>
      <c r="N3167" s="69"/>
      <c r="O3167" s="35"/>
      <c r="P3167" s="35" t="s">
        <v>26854</v>
      </c>
      <c r="Q3167" s="36">
        <v>1</v>
      </c>
      <c r="R3167" s="35" t="s">
        <v>27</v>
      </c>
      <c r="S3167" s="35" t="s">
        <v>28504</v>
      </c>
      <c r="T3167" s="35">
        <v>0</v>
      </c>
      <c r="U3167" s="35">
        <v>0</v>
      </c>
      <c r="V3167" s="36">
        <v>1</v>
      </c>
      <c r="W3167" s="36">
        <v>1</v>
      </c>
      <c r="X3167" s="37" t="s">
        <v>65</v>
      </c>
    </row>
    <row r="3168" spans="1:24" ht="24" customHeight="1" x14ac:dyDescent="0.2">
      <c r="A3168" s="50" t="s">
        <v>5930</v>
      </c>
      <c r="B3168" s="60" t="s">
        <v>6076</v>
      </c>
      <c r="C3168" s="76" t="s">
        <v>6076</v>
      </c>
      <c r="D3168" s="61" t="s">
        <v>6077</v>
      </c>
      <c r="E3168" s="53">
        <v>7473.19</v>
      </c>
      <c r="F3168" s="26">
        <v>0.21</v>
      </c>
      <c r="G3168" s="53">
        <v>13111.717000000001</v>
      </c>
      <c r="H3168" s="67"/>
      <c r="I3168" s="68"/>
      <c r="J3168" s="69"/>
      <c r="K3168" s="69"/>
      <c r="L3168" s="69"/>
      <c r="M3168" s="69"/>
      <c r="N3168" s="69"/>
      <c r="O3168" s="35"/>
      <c r="P3168" s="35" t="s">
        <v>26855</v>
      </c>
      <c r="Q3168" s="36">
        <v>1</v>
      </c>
      <c r="R3168" s="35" t="s">
        <v>27</v>
      </c>
      <c r="S3168" s="35" t="s">
        <v>28504</v>
      </c>
      <c r="T3168" s="35">
        <v>0</v>
      </c>
      <c r="U3168" s="35">
        <v>0</v>
      </c>
      <c r="V3168" s="36">
        <v>1</v>
      </c>
      <c r="W3168" s="36">
        <v>1</v>
      </c>
      <c r="X3168" s="37" t="s">
        <v>65</v>
      </c>
    </row>
    <row r="3169" spans="1:24" ht="24" customHeight="1" x14ac:dyDescent="0.2">
      <c r="A3169" s="50" t="s">
        <v>5930</v>
      </c>
      <c r="B3169" s="60" t="s">
        <v>6078</v>
      </c>
      <c r="C3169" s="76" t="s">
        <v>6078</v>
      </c>
      <c r="D3169" s="61" t="s">
        <v>6079</v>
      </c>
      <c r="E3169" s="53">
        <v>9869.08</v>
      </c>
      <c r="F3169" s="26">
        <v>0.21</v>
      </c>
      <c r="G3169" s="53">
        <v>17315.306</v>
      </c>
      <c r="H3169" s="67"/>
      <c r="I3169" s="68"/>
      <c r="J3169" s="69"/>
      <c r="K3169" s="69"/>
      <c r="L3169" s="69"/>
      <c r="M3169" s="69"/>
      <c r="N3169" s="69"/>
      <c r="O3169" s="35"/>
      <c r="P3169" s="35" t="s">
        <v>26856</v>
      </c>
      <c r="Q3169" s="36">
        <v>1</v>
      </c>
      <c r="R3169" s="35" t="s">
        <v>27</v>
      </c>
      <c r="S3169" s="35" t="s">
        <v>28504</v>
      </c>
      <c r="T3169" s="35">
        <v>0</v>
      </c>
      <c r="U3169" s="35">
        <v>0</v>
      </c>
      <c r="V3169" s="36">
        <v>1</v>
      </c>
      <c r="W3169" s="36">
        <v>1</v>
      </c>
      <c r="X3169" s="37" t="s">
        <v>65</v>
      </c>
    </row>
    <row r="3170" spans="1:24" ht="24" customHeight="1" x14ac:dyDescent="0.2">
      <c r="A3170" s="50" t="s">
        <v>5930</v>
      </c>
      <c r="B3170" s="60" t="s">
        <v>6080</v>
      </c>
      <c r="C3170" s="76" t="s">
        <v>6080</v>
      </c>
      <c r="D3170" s="61" t="s">
        <v>6081</v>
      </c>
      <c r="E3170" s="53">
        <v>10110.85</v>
      </c>
      <c r="F3170" s="26">
        <v>0.21</v>
      </c>
      <c r="G3170" s="53">
        <v>17739.483</v>
      </c>
      <c r="H3170" s="67"/>
      <c r="I3170" s="68"/>
      <c r="J3170" s="69"/>
      <c r="K3170" s="69"/>
      <c r="L3170" s="69"/>
      <c r="M3170" s="69"/>
      <c r="N3170" s="69"/>
      <c r="O3170" s="35"/>
      <c r="P3170" s="35" t="s">
        <v>26857</v>
      </c>
      <c r="Q3170" s="36">
        <v>1</v>
      </c>
      <c r="R3170" s="35" t="s">
        <v>27</v>
      </c>
      <c r="S3170" s="35" t="s">
        <v>28503</v>
      </c>
      <c r="T3170" s="35">
        <v>0</v>
      </c>
      <c r="U3170" s="35">
        <v>0</v>
      </c>
      <c r="V3170" s="36">
        <v>1</v>
      </c>
      <c r="W3170" s="36">
        <v>1</v>
      </c>
      <c r="X3170" s="37" t="s">
        <v>65</v>
      </c>
    </row>
    <row r="3171" spans="1:24" ht="24" customHeight="1" x14ac:dyDescent="0.2">
      <c r="A3171" s="50" t="s">
        <v>5930</v>
      </c>
      <c r="B3171" s="60" t="s">
        <v>6082</v>
      </c>
      <c r="C3171" s="76" t="s">
        <v>6082</v>
      </c>
      <c r="D3171" s="61" t="s">
        <v>6083</v>
      </c>
      <c r="E3171" s="53">
        <v>13539.74</v>
      </c>
      <c r="F3171" s="26">
        <v>0.21</v>
      </c>
      <c r="G3171" s="53">
        <v>23755.47</v>
      </c>
      <c r="H3171" s="67"/>
      <c r="I3171" s="68"/>
      <c r="J3171" s="69"/>
      <c r="K3171" s="69"/>
      <c r="L3171" s="69"/>
      <c r="M3171" s="69"/>
      <c r="N3171" s="69"/>
      <c r="O3171" s="35"/>
      <c r="P3171" s="35" t="s">
        <v>26858</v>
      </c>
      <c r="Q3171" s="36">
        <v>1</v>
      </c>
      <c r="R3171" s="35" t="s">
        <v>27</v>
      </c>
      <c r="S3171" s="35" t="s">
        <v>28503</v>
      </c>
      <c r="T3171" s="35">
        <v>0</v>
      </c>
      <c r="U3171" s="35">
        <v>0</v>
      </c>
      <c r="V3171" s="36">
        <v>1</v>
      </c>
      <c r="W3171" s="36">
        <v>1</v>
      </c>
      <c r="X3171" s="37" t="s">
        <v>65</v>
      </c>
    </row>
    <row r="3172" spans="1:24" ht="24" customHeight="1" x14ac:dyDescent="0.2">
      <c r="A3172" s="50" t="s">
        <v>5930</v>
      </c>
      <c r="B3172" s="60" t="s">
        <v>6084</v>
      </c>
      <c r="C3172" s="76" t="s">
        <v>6084</v>
      </c>
      <c r="D3172" s="61" t="s">
        <v>6085</v>
      </c>
      <c r="E3172" s="53">
        <v>16507.05</v>
      </c>
      <c r="F3172" s="26">
        <v>0.21</v>
      </c>
      <c r="G3172" s="53">
        <v>28961.616000000002</v>
      </c>
      <c r="H3172" s="67"/>
      <c r="I3172" s="68"/>
      <c r="J3172" s="69"/>
      <c r="K3172" s="69"/>
      <c r="L3172" s="69"/>
      <c r="M3172" s="69"/>
      <c r="N3172" s="69"/>
      <c r="O3172" s="35"/>
      <c r="P3172" s="35" t="s">
        <v>26859</v>
      </c>
      <c r="Q3172" s="36">
        <v>1</v>
      </c>
      <c r="R3172" s="35" t="s">
        <v>27</v>
      </c>
      <c r="S3172" s="35" t="s">
        <v>28503</v>
      </c>
      <c r="T3172" s="35">
        <v>0</v>
      </c>
      <c r="U3172" s="35">
        <v>0</v>
      </c>
      <c r="V3172" s="36">
        <v>1</v>
      </c>
      <c r="W3172" s="36">
        <v>1</v>
      </c>
      <c r="X3172" s="37" t="s">
        <v>65</v>
      </c>
    </row>
    <row r="3173" spans="1:24" ht="24" customHeight="1" x14ac:dyDescent="0.2">
      <c r="A3173" s="50" t="s">
        <v>5930</v>
      </c>
      <c r="B3173" s="60" t="s">
        <v>6086</v>
      </c>
      <c r="C3173" s="76" t="s">
        <v>6086</v>
      </c>
      <c r="D3173" s="61" t="s">
        <v>6087</v>
      </c>
      <c r="E3173" s="53">
        <v>18463.32</v>
      </c>
      <c r="F3173" s="26">
        <v>0.21</v>
      </c>
      <c r="G3173" s="53">
        <v>32393.89</v>
      </c>
      <c r="H3173" s="67"/>
      <c r="I3173" s="68"/>
      <c r="J3173" s="69"/>
      <c r="K3173" s="69"/>
      <c r="L3173" s="69"/>
      <c r="M3173" s="69"/>
      <c r="N3173" s="69"/>
      <c r="O3173" s="35"/>
      <c r="P3173" s="35" t="s">
        <v>26860</v>
      </c>
      <c r="Q3173" s="36">
        <v>1</v>
      </c>
      <c r="R3173" s="35" t="s">
        <v>27</v>
      </c>
      <c r="S3173" s="35" t="s">
        <v>28504</v>
      </c>
      <c r="T3173" s="35">
        <v>0</v>
      </c>
      <c r="U3173" s="35">
        <v>0</v>
      </c>
      <c r="V3173" s="36">
        <v>1</v>
      </c>
      <c r="W3173" s="36">
        <v>1</v>
      </c>
      <c r="X3173" s="37" t="s">
        <v>65</v>
      </c>
    </row>
    <row r="3174" spans="1:24" ht="24" customHeight="1" x14ac:dyDescent="0.2">
      <c r="A3174" s="50" t="s">
        <v>5930</v>
      </c>
      <c r="B3174" s="60" t="s">
        <v>6088</v>
      </c>
      <c r="C3174" s="76" t="s">
        <v>6088</v>
      </c>
      <c r="D3174" s="61" t="s">
        <v>6089</v>
      </c>
      <c r="E3174" s="53">
        <v>17562.169999999998</v>
      </c>
      <c r="F3174" s="26">
        <v>0.21</v>
      </c>
      <c r="G3174" s="53">
        <v>30812.831999999999</v>
      </c>
      <c r="H3174" s="67"/>
      <c r="I3174" s="68"/>
      <c r="J3174" s="69"/>
      <c r="K3174" s="69"/>
      <c r="L3174" s="69"/>
      <c r="M3174" s="69"/>
      <c r="N3174" s="69"/>
      <c r="O3174" s="35"/>
      <c r="P3174" s="35" t="s">
        <v>26861</v>
      </c>
      <c r="Q3174" s="36">
        <v>1</v>
      </c>
      <c r="R3174" s="35" t="s">
        <v>27</v>
      </c>
      <c r="S3174" s="35" t="s">
        <v>28504</v>
      </c>
      <c r="T3174" s="35">
        <v>0</v>
      </c>
      <c r="U3174" s="35">
        <v>0</v>
      </c>
      <c r="V3174" s="36">
        <v>1</v>
      </c>
      <c r="W3174" s="36">
        <v>1</v>
      </c>
      <c r="X3174" s="37" t="s">
        <v>65</v>
      </c>
    </row>
    <row r="3175" spans="1:24" ht="24" customHeight="1" x14ac:dyDescent="0.2">
      <c r="A3175" s="50" t="s">
        <v>5930</v>
      </c>
      <c r="B3175" s="60" t="s">
        <v>6090</v>
      </c>
      <c r="C3175" s="76" t="s">
        <v>6090</v>
      </c>
      <c r="D3175" s="61" t="s">
        <v>6091</v>
      </c>
      <c r="E3175" s="53">
        <v>19606.27</v>
      </c>
      <c r="F3175" s="26">
        <v>0.21</v>
      </c>
      <c r="G3175" s="53">
        <v>34399.199000000001</v>
      </c>
      <c r="H3175" s="67"/>
      <c r="I3175" s="68"/>
      <c r="J3175" s="69"/>
      <c r="K3175" s="69"/>
      <c r="L3175" s="69"/>
      <c r="M3175" s="69"/>
      <c r="N3175" s="69"/>
      <c r="O3175" s="35"/>
      <c r="P3175" s="35" t="s">
        <v>26862</v>
      </c>
      <c r="Q3175" s="36">
        <v>1</v>
      </c>
      <c r="R3175" s="35" t="s">
        <v>27</v>
      </c>
      <c r="S3175" s="35" t="s">
        <v>28504</v>
      </c>
      <c r="T3175" s="35">
        <v>0</v>
      </c>
      <c r="U3175" s="35">
        <v>0</v>
      </c>
      <c r="V3175" s="36">
        <v>1</v>
      </c>
      <c r="W3175" s="36">
        <v>1</v>
      </c>
      <c r="X3175" s="37" t="s">
        <v>65</v>
      </c>
    </row>
    <row r="3176" spans="1:24" ht="24" customHeight="1" x14ac:dyDescent="0.2">
      <c r="A3176" s="50" t="s">
        <v>5930</v>
      </c>
      <c r="B3176" s="60" t="s">
        <v>6092</v>
      </c>
      <c r="C3176" s="76" t="s">
        <v>6092</v>
      </c>
      <c r="D3176" s="61" t="s">
        <v>6093</v>
      </c>
      <c r="E3176" s="53">
        <v>19210.63</v>
      </c>
      <c r="F3176" s="26">
        <v>0.21</v>
      </c>
      <c r="G3176" s="53">
        <v>33705.046000000002</v>
      </c>
      <c r="H3176" s="67"/>
      <c r="I3176" s="68"/>
      <c r="J3176" s="69"/>
      <c r="K3176" s="69"/>
      <c r="L3176" s="69"/>
      <c r="M3176" s="69"/>
      <c r="N3176" s="69"/>
      <c r="O3176" s="35"/>
      <c r="P3176" s="35" t="s">
        <v>26863</v>
      </c>
      <c r="Q3176" s="36">
        <v>1</v>
      </c>
      <c r="R3176" s="35" t="s">
        <v>27</v>
      </c>
      <c r="S3176" s="35" t="s">
        <v>28504</v>
      </c>
      <c r="T3176" s="35">
        <v>0</v>
      </c>
      <c r="U3176" s="35">
        <v>0</v>
      </c>
      <c r="V3176" s="36">
        <v>1</v>
      </c>
      <c r="W3176" s="36">
        <v>1</v>
      </c>
      <c r="X3176" s="37" t="s">
        <v>65</v>
      </c>
    </row>
    <row r="3177" spans="1:24" ht="24" customHeight="1" x14ac:dyDescent="0.2">
      <c r="A3177" s="50" t="s">
        <v>5930</v>
      </c>
      <c r="B3177" s="60" t="s">
        <v>6094</v>
      </c>
      <c r="C3177" s="76" t="s">
        <v>6094</v>
      </c>
      <c r="D3177" s="61" t="s">
        <v>6095</v>
      </c>
      <c r="E3177" s="53">
        <v>21936.18</v>
      </c>
      <c r="F3177" s="26">
        <v>0.21</v>
      </c>
      <c r="G3177" s="53">
        <v>38487.027000000002</v>
      </c>
      <c r="H3177" s="67"/>
      <c r="I3177" s="68"/>
      <c r="J3177" s="69"/>
      <c r="K3177" s="69"/>
      <c r="L3177" s="69"/>
      <c r="M3177" s="69"/>
      <c r="N3177" s="69"/>
      <c r="O3177" s="35"/>
      <c r="P3177" s="35" t="s">
        <v>26864</v>
      </c>
      <c r="Q3177" s="36">
        <v>1</v>
      </c>
      <c r="R3177" s="35" t="s">
        <v>27</v>
      </c>
      <c r="S3177" s="35" t="s">
        <v>28504</v>
      </c>
      <c r="T3177" s="35">
        <v>0</v>
      </c>
      <c r="U3177" s="35">
        <v>0</v>
      </c>
      <c r="V3177" s="36">
        <v>1</v>
      </c>
      <c r="W3177" s="36">
        <v>1</v>
      </c>
      <c r="X3177" s="37" t="s">
        <v>65</v>
      </c>
    </row>
    <row r="3178" spans="1:24" ht="24" customHeight="1" x14ac:dyDescent="0.2">
      <c r="A3178" s="50" t="s">
        <v>5930</v>
      </c>
      <c r="B3178" s="60" t="s">
        <v>6096</v>
      </c>
      <c r="C3178" s="76" t="s">
        <v>6096</v>
      </c>
      <c r="D3178" s="61" t="s">
        <v>6097</v>
      </c>
      <c r="E3178" s="53">
        <v>22265.88</v>
      </c>
      <c r="F3178" s="26">
        <v>0.21</v>
      </c>
      <c r="G3178" s="53">
        <v>39065.491000000002</v>
      </c>
      <c r="H3178" s="67"/>
      <c r="I3178" s="68"/>
      <c r="J3178" s="69"/>
      <c r="K3178" s="69"/>
      <c r="L3178" s="69"/>
      <c r="M3178" s="69"/>
      <c r="N3178" s="69"/>
      <c r="O3178" s="35"/>
      <c r="P3178" s="35" t="s">
        <v>26865</v>
      </c>
      <c r="Q3178" s="36">
        <v>1</v>
      </c>
      <c r="R3178" s="35" t="s">
        <v>27</v>
      </c>
      <c r="S3178" s="35" t="s">
        <v>28504</v>
      </c>
      <c r="T3178" s="35">
        <v>0</v>
      </c>
      <c r="U3178" s="35">
        <v>0</v>
      </c>
      <c r="V3178" s="36">
        <v>1</v>
      </c>
      <c r="W3178" s="36">
        <v>1</v>
      </c>
      <c r="X3178" s="37" t="s">
        <v>65</v>
      </c>
    </row>
    <row r="3179" spans="1:24" ht="24" customHeight="1" x14ac:dyDescent="0.2">
      <c r="A3179" s="50" t="s">
        <v>5930</v>
      </c>
      <c r="B3179" s="60" t="s">
        <v>6098</v>
      </c>
      <c r="C3179" s="76" t="s">
        <v>6098</v>
      </c>
      <c r="D3179" s="61" t="s">
        <v>6099</v>
      </c>
      <c r="E3179" s="53">
        <v>24705.71</v>
      </c>
      <c r="F3179" s="26">
        <v>0.21</v>
      </c>
      <c r="G3179" s="53">
        <v>43346.169000000002</v>
      </c>
      <c r="H3179" s="67"/>
      <c r="I3179" s="68"/>
      <c r="J3179" s="69"/>
      <c r="K3179" s="69"/>
      <c r="L3179" s="69"/>
      <c r="M3179" s="69"/>
      <c r="N3179" s="69"/>
      <c r="O3179" s="35"/>
      <c r="P3179" s="35" t="s">
        <v>26866</v>
      </c>
      <c r="Q3179" s="36">
        <v>1</v>
      </c>
      <c r="R3179" s="35" t="s">
        <v>27</v>
      </c>
      <c r="S3179" s="35" t="s">
        <v>28504</v>
      </c>
      <c r="T3179" s="35">
        <v>0</v>
      </c>
      <c r="U3179" s="35">
        <v>0</v>
      </c>
      <c r="V3179" s="36">
        <v>1</v>
      </c>
      <c r="W3179" s="36">
        <v>1</v>
      </c>
      <c r="X3179" s="37" t="s">
        <v>65</v>
      </c>
    </row>
    <row r="3180" spans="1:24" ht="24" customHeight="1" x14ac:dyDescent="0.2">
      <c r="A3180" s="50" t="s">
        <v>5930</v>
      </c>
      <c r="B3180" s="60" t="s">
        <v>6100</v>
      </c>
      <c r="C3180" s="76" t="s">
        <v>6100</v>
      </c>
      <c r="D3180" s="61" t="s">
        <v>6101</v>
      </c>
      <c r="E3180" s="53">
        <v>11385.72</v>
      </c>
      <c r="F3180" s="26">
        <v>0.21</v>
      </c>
      <c r="G3180" s="53">
        <v>19976.241000000002</v>
      </c>
      <c r="H3180" s="67"/>
      <c r="I3180" s="68"/>
      <c r="J3180" s="69"/>
      <c r="K3180" s="69"/>
      <c r="L3180" s="69"/>
      <c r="M3180" s="69"/>
      <c r="N3180" s="69"/>
      <c r="O3180" s="35"/>
      <c r="P3180" s="35" t="s">
        <v>26867</v>
      </c>
      <c r="Q3180" s="36">
        <v>1</v>
      </c>
      <c r="R3180" s="35" t="s">
        <v>27</v>
      </c>
      <c r="S3180" s="35" t="s">
        <v>28503</v>
      </c>
      <c r="T3180" s="35">
        <v>0</v>
      </c>
      <c r="U3180" s="35">
        <v>0</v>
      </c>
      <c r="V3180" s="36">
        <v>1</v>
      </c>
      <c r="W3180" s="36">
        <v>1</v>
      </c>
      <c r="X3180" s="37" t="s">
        <v>65</v>
      </c>
    </row>
    <row r="3181" spans="1:24" ht="24" customHeight="1" x14ac:dyDescent="0.2">
      <c r="A3181" s="50" t="s">
        <v>5930</v>
      </c>
      <c r="B3181" s="60" t="s">
        <v>6102</v>
      </c>
      <c r="C3181" s="76" t="s">
        <v>6102</v>
      </c>
      <c r="D3181" s="61" t="s">
        <v>6103</v>
      </c>
      <c r="E3181" s="53">
        <v>13913.45</v>
      </c>
      <c r="F3181" s="26">
        <v>0.21</v>
      </c>
      <c r="G3181" s="53">
        <v>24411.145</v>
      </c>
      <c r="H3181" s="67"/>
      <c r="I3181" s="68"/>
      <c r="J3181" s="69"/>
      <c r="K3181" s="69"/>
      <c r="L3181" s="69"/>
      <c r="M3181" s="69"/>
      <c r="N3181" s="69"/>
      <c r="O3181" s="35"/>
      <c r="P3181" s="35" t="s">
        <v>26868</v>
      </c>
      <c r="Q3181" s="36">
        <v>1</v>
      </c>
      <c r="R3181" s="35" t="s">
        <v>27</v>
      </c>
      <c r="S3181" s="35" t="s">
        <v>28504</v>
      </c>
      <c r="T3181" s="35">
        <v>0</v>
      </c>
      <c r="U3181" s="35">
        <v>0</v>
      </c>
      <c r="V3181" s="36">
        <v>1</v>
      </c>
      <c r="W3181" s="36">
        <v>1</v>
      </c>
      <c r="X3181" s="37" t="s">
        <v>65</v>
      </c>
    </row>
    <row r="3182" spans="1:24" ht="24" customHeight="1" x14ac:dyDescent="0.2">
      <c r="A3182" s="50" t="s">
        <v>5930</v>
      </c>
      <c r="B3182" s="60" t="s">
        <v>6104</v>
      </c>
      <c r="C3182" s="76" t="s">
        <v>6104</v>
      </c>
      <c r="D3182" s="61" t="s">
        <v>6105</v>
      </c>
      <c r="E3182" s="53">
        <v>16880.740000000002</v>
      </c>
      <c r="F3182" s="26">
        <v>0.21</v>
      </c>
      <c r="G3182" s="53">
        <v>29617.255000000001</v>
      </c>
      <c r="H3182" s="67"/>
      <c r="I3182" s="68"/>
      <c r="J3182" s="69"/>
      <c r="K3182" s="69"/>
      <c r="L3182" s="69"/>
      <c r="M3182" s="69"/>
      <c r="N3182" s="69"/>
      <c r="O3182" s="35"/>
      <c r="P3182" s="35" t="s">
        <v>26869</v>
      </c>
      <c r="Q3182" s="36">
        <v>1</v>
      </c>
      <c r="R3182" s="35" t="s">
        <v>27</v>
      </c>
      <c r="S3182" s="35" t="s">
        <v>28504</v>
      </c>
      <c r="T3182" s="35">
        <v>0</v>
      </c>
      <c r="U3182" s="35">
        <v>0</v>
      </c>
      <c r="V3182" s="36">
        <v>1</v>
      </c>
      <c r="W3182" s="36">
        <v>1</v>
      </c>
      <c r="X3182" s="37" t="s">
        <v>65</v>
      </c>
    </row>
    <row r="3183" spans="1:24" ht="24" customHeight="1" x14ac:dyDescent="0.2">
      <c r="A3183" s="50" t="s">
        <v>5930</v>
      </c>
      <c r="B3183" s="60" t="s">
        <v>6106</v>
      </c>
      <c r="C3183" s="76" t="s">
        <v>6106</v>
      </c>
      <c r="D3183" s="61" t="s">
        <v>6107</v>
      </c>
      <c r="E3183" s="53">
        <v>14946.46</v>
      </c>
      <c r="F3183" s="26">
        <v>0.21</v>
      </c>
      <c r="G3183" s="53">
        <v>26223.567999999999</v>
      </c>
      <c r="H3183" s="67"/>
      <c r="I3183" s="68"/>
      <c r="J3183" s="69"/>
      <c r="K3183" s="69"/>
      <c r="L3183" s="69"/>
      <c r="M3183" s="69"/>
      <c r="N3183" s="69"/>
      <c r="O3183" s="35"/>
      <c r="P3183" s="35" t="s">
        <v>26870</v>
      </c>
      <c r="Q3183" s="36">
        <v>1</v>
      </c>
      <c r="R3183" s="35" t="s">
        <v>27</v>
      </c>
      <c r="S3183" s="35" t="s">
        <v>28504</v>
      </c>
      <c r="T3183" s="35">
        <v>0</v>
      </c>
      <c r="U3183" s="35">
        <v>0</v>
      </c>
      <c r="V3183" s="36">
        <v>1</v>
      </c>
      <c r="W3183" s="36">
        <v>1</v>
      </c>
      <c r="X3183" s="37" t="s">
        <v>65</v>
      </c>
    </row>
    <row r="3184" spans="1:24" ht="24" customHeight="1" x14ac:dyDescent="0.2">
      <c r="A3184" s="50" t="s">
        <v>5930</v>
      </c>
      <c r="B3184" s="60" t="s">
        <v>6108</v>
      </c>
      <c r="C3184" s="76" t="s">
        <v>6108</v>
      </c>
      <c r="D3184" s="61" t="s">
        <v>6109</v>
      </c>
      <c r="E3184" s="53">
        <v>17188.45</v>
      </c>
      <c r="F3184" s="26">
        <v>0.21</v>
      </c>
      <c r="G3184" s="53">
        <v>30157.133000000002</v>
      </c>
      <c r="H3184" s="67"/>
      <c r="I3184" s="68"/>
      <c r="J3184" s="69"/>
      <c r="K3184" s="69"/>
      <c r="L3184" s="69"/>
      <c r="M3184" s="69"/>
      <c r="N3184" s="69"/>
      <c r="O3184" s="35"/>
      <c r="P3184" s="35" t="s">
        <v>26871</v>
      </c>
      <c r="Q3184" s="36">
        <v>1</v>
      </c>
      <c r="R3184" s="35" t="s">
        <v>27</v>
      </c>
      <c r="S3184" s="35" t="s">
        <v>28504</v>
      </c>
      <c r="T3184" s="35">
        <v>0</v>
      </c>
      <c r="U3184" s="35">
        <v>0</v>
      </c>
      <c r="V3184" s="36">
        <v>1</v>
      </c>
      <c r="W3184" s="36">
        <v>1</v>
      </c>
      <c r="X3184" s="37" t="s">
        <v>65</v>
      </c>
    </row>
    <row r="3185" spans="1:24" ht="24" customHeight="1" x14ac:dyDescent="0.2">
      <c r="A3185" s="50" t="s">
        <v>5930</v>
      </c>
      <c r="B3185" s="60" t="s">
        <v>6110</v>
      </c>
      <c r="C3185" s="76" t="s">
        <v>6110</v>
      </c>
      <c r="D3185" s="61" t="s">
        <v>6111</v>
      </c>
      <c r="E3185" s="53">
        <v>17913.82</v>
      </c>
      <c r="F3185" s="26">
        <v>0.21</v>
      </c>
      <c r="G3185" s="53">
        <v>31429.797999999999</v>
      </c>
      <c r="H3185" s="67"/>
      <c r="I3185" s="68"/>
      <c r="J3185" s="69"/>
      <c r="K3185" s="69"/>
      <c r="L3185" s="69"/>
      <c r="M3185" s="69"/>
      <c r="N3185" s="69"/>
      <c r="O3185" s="35"/>
      <c r="P3185" s="35" t="s">
        <v>26872</v>
      </c>
      <c r="Q3185" s="36">
        <v>1</v>
      </c>
      <c r="R3185" s="35" t="s">
        <v>27</v>
      </c>
      <c r="S3185" s="35" t="s">
        <v>28504</v>
      </c>
      <c r="T3185" s="35">
        <v>0</v>
      </c>
      <c r="U3185" s="35">
        <v>0</v>
      </c>
      <c r="V3185" s="36">
        <v>1</v>
      </c>
      <c r="W3185" s="36">
        <v>1</v>
      </c>
      <c r="X3185" s="37" t="s">
        <v>65</v>
      </c>
    </row>
    <row r="3186" spans="1:24" ht="24" customHeight="1" x14ac:dyDescent="0.2">
      <c r="A3186" s="50" t="s">
        <v>5930</v>
      </c>
      <c r="B3186" s="60" t="s">
        <v>6112</v>
      </c>
      <c r="C3186" s="76" t="s">
        <v>6112</v>
      </c>
      <c r="D3186" s="61" t="s">
        <v>6113</v>
      </c>
      <c r="E3186" s="53">
        <v>16309.26</v>
      </c>
      <c r="F3186" s="26">
        <v>0.21</v>
      </c>
      <c r="G3186" s="53">
        <v>28614.6</v>
      </c>
      <c r="H3186" s="67"/>
      <c r="I3186" s="68"/>
      <c r="J3186" s="69"/>
      <c r="K3186" s="69"/>
      <c r="L3186" s="69"/>
      <c r="M3186" s="69"/>
      <c r="N3186" s="69"/>
      <c r="O3186" s="35"/>
      <c r="P3186" s="35" t="s">
        <v>26873</v>
      </c>
      <c r="Q3186" s="36">
        <v>1</v>
      </c>
      <c r="R3186" s="35" t="s">
        <v>27</v>
      </c>
      <c r="S3186" s="35" t="s">
        <v>28504</v>
      </c>
      <c r="T3186" s="35">
        <v>0</v>
      </c>
      <c r="U3186" s="35">
        <v>0</v>
      </c>
      <c r="V3186" s="36">
        <v>1</v>
      </c>
      <c r="W3186" s="36">
        <v>1</v>
      </c>
      <c r="X3186" s="37" t="s">
        <v>65</v>
      </c>
    </row>
    <row r="3187" spans="1:24" ht="24" customHeight="1" x14ac:dyDescent="0.2">
      <c r="A3187" s="50" t="s">
        <v>5930</v>
      </c>
      <c r="B3187" s="60" t="s">
        <v>6114</v>
      </c>
      <c r="C3187" s="76" t="s">
        <v>6114</v>
      </c>
      <c r="D3187" s="61" t="s">
        <v>6115</v>
      </c>
      <c r="E3187" s="53">
        <v>18749.05</v>
      </c>
      <c r="F3187" s="26">
        <v>0.21</v>
      </c>
      <c r="G3187" s="53">
        <v>32895.205000000002</v>
      </c>
      <c r="H3187" s="67"/>
      <c r="I3187" s="68"/>
      <c r="J3187" s="69"/>
      <c r="K3187" s="69"/>
      <c r="L3187" s="69"/>
      <c r="M3187" s="69"/>
      <c r="N3187" s="69"/>
      <c r="O3187" s="35"/>
      <c r="P3187" s="35" t="s">
        <v>26874</v>
      </c>
      <c r="Q3187" s="36">
        <v>1</v>
      </c>
      <c r="R3187" s="35" t="s">
        <v>27</v>
      </c>
      <c r="S3187" s="35" t="s">
        <v>28504</v>
      </c>
      <c r="T3187" s="35">
        <v>0</v>
      </c>
      <c r="U3187" s="35">
        <v>0</v>
      </c>
      <c r="V3187" s="36">
        <v>1</v>
      </c>
      <c r="W3187" s="36">
        <v>1</v>
      </c>
      <c r="X3187" s="37" t="s">
        <v>65</v>
      </c>
    </row>
    <row r="3188" spans="1:24" ht="24" customHeight="1" x14ac:dyDescent="0.2">
      <c r="A3188" s="50" t="s">
        <v>5930</v>
      </c>
      <c r="B3188" s="60" t="s">
        <v>6116</v>
      </c>
      <c r="C3188" s="76" t="s">
        <v>6116</v>
      </c>
      <c r="D3188" s="61" t="s">
        <v>6117</v>
      </c>
      <c r="E3188" s="53">
        <v>19276.62</v>
      </c>
      <c r="F3188" s="26">
        <v>0.21</v>
      </c>
      <c r="G3188" s="53">
        <v>33820.830999999998</v>
      </c>
      <c r="H3188" s="67"/>
      <c r="I3188" s="68"/>
      <c r="J3188" s="69"/>
      <c r="K3188" s="69"/>
      <c r="L3188" s="69"/>
      <c r="M3188" s="69"/>
      <c r="N3188" s="69"/>
      <c r="O3188" s="35"/>
      <c r="P3188" s="35" t="s">
        <v>26875</v>
      </c>
      <c r="Q3188" s="36">
        <v>1</v>
      </c>
      <c r="R3188" s="35" t="s">
        <v>27</v>
      </c>
      <c r="S3188" s="35" t="s">
        <v>28504</v>
      </c>
      <c r="T3188" s="35">
        <v>0</v>
      </c>
      <c r="U3188" s="35">
        <v>0</v>
      </c>
      <c r="V3188" s="36">
        <v>1</v>
      </c>
      <c r="W3188" s="36">
        <v>1</v>
      </c>
      <c r="X3188" s="37" t="s">
        <v>65</v>
      </c>
    </row>
    <row r="3189" spans="1:24" ht="24" customHeight="1" x14ac:dyDescent="0.2">
      <c r="A3189" s="50" t="s">
        <v>5930</v>
      </c>
      <c r="B3189" s="60" t="s">
        <v>6118</v>
      </c>
      <c r="C3189" s="76" t="s">
        <v>6118</v>
      </c>
      <c r="D3189" s="61" t="s">
        <v>6119</v>
      </c>
      <c r="E3189" s="53">
        <v>22177.93</v>
      </c>
      <c r="F3189" s="26">
        <v>0.21</v>
      </c>
      <c r="G3189" s="53">
        <v>38911.18</v>
      </c>
      <c r="H3189" s="67"/>
      <c r="I3189" s="68"/>
      <c r="J3189" s="69"/>
      <c r="K3189" s="69"/>
      <c r="L3189" s="69"/>
      <c r="M3189" s="69"/>
      <c r="N3189" s="69"/>
      <c r="O3189" s="35"/>
      <c r="P3189" s="35" t="s">
        <v>26876</v>
      </c>
      <c r="Q3189" s="36">
        <v>1</v>
      </c>
      <c r="R3189" s="35" t="s">
        <v>27</v>
      </c>
      <c r="S3189" s="35" t="s">
        <v>28504</v>
      </c>
      <c r="T3189" s="35">
        <v>0</v>
      </c>
      <c r="U3189" s="35">
        <v>0</v>
      </c>
      <c r="V3189" s="36">
        <v>1</v>
      </c>
      <c r="W3189" s="36">
        <v>1</v>
      </c>
      <c r="X3189" s="37" t="s">
        <v>65</v>
      </c>
    </row>
    <row r="3190" spans="1:24" ht="24" customHeight="1" x14ac:dyDescent="0.2">
      <c r="A3190" s="50" t="s">
        <v>5930</v>
      </c>
      <c r="B3190" s="60" t="s">
        <v>6120</v>
      </c>
      <c r="C3190" s="76" t="s">
        <v>6120</v>
      </c>
      <c r="D3190" s="61" t="s">
        <v>6121</v>
      </c>
      <c r="E3190" s="53">
        <v>11231.88</v>
      </c>
      <c r="F3190" s="26">
        <v>0.21</v>
      </c>
      <c r="G3190" s="53">
        <v>19706.338</v>
      </c>
      <c r="H3190" s="67"/>
      <c r="I3190" s="68"/>
      <c r="J3190" s="69"/>
      <c r="K3190" s="69"/>
      <c r="L3190" s="69"/>
      <c r="M3190" s="69"/>
      <c r="N3190" s="69"/>
      <c r="O3190" s="35"/>
      <c r="P3190" s="35" t="s">
        <v>26877</v>
      </c>
      <c r="Q3190" s="36">
        <v>1</v>
      </c>
      <c r="R3190" s="35" t="s">
        <v>27</v>
      </c>
      <c r="S3190" s="35" t="s">
        <v>28504</v>
      </c>
      <c r="T3190" s="35">
        <v>0</v>
      </c>
      <c r="U3190" s="35">
        <v>0</v>
      </c>
      <c r="V3190" s="36">
        <v>1</v>
      </c>
      <c r="W3190" s="36">
        <v>1</v>
      </c>
      <c r="X3190" s="37" t="s">
        <v>65</v>
      </c>
    </row>
    <row r="3191" spans="1:24" ht="24" customHeight="1" x14ac:dyDescent="0.2">
      <c r="A3191" s="50" t="s">
        <v>5930</v>
      </c>
      <c r="B3191" s="60" t="s">
        <v>6122</v>
      </c>
      <c r="C3191" s="76" t="s">
        <v>6122</v>
      </c>
      <c r="D3191" s="61" t="s">
        <v>6123</v>
      </c>
      <c r="E3191" s="53">
        <v>15298.2</v>
      </c>
      <c r="F3191" s="26">
        <v>0.21</v>
      </c>
      <c r="G3191" s="53">
        <v>26840.691999999999</v>
      </c>
      <c r="H3191" s="67"/>
      <c r="I3191" s="68"/>
      <c r="J3191" s="69"/>
      <c r="K3191" s="69"/>
      <c r="L3191" s="69"/>
      <c r="M3191" s="69"/>
      <c r="N3191" s="69"/>
      <c r="O3191" s="35"/>
      <c r="P3191" s="35" t="s">
        <v>26878</v>
      </c>
      <c r="Q3191" s="36">
        <v>1</v>
      </c>
      <c r="R3191" s="35" t="s">
        <v>27</v>
      </c>
      <c r="S3191" s="35" t="s">
        <v>28504</v>
      </c>
      <c r="T3191" s="35">
        <v>0</v>
      </c>
      <c r="U3191" s="35">
        <v>0</v>
      </c>
      <c r="V3191" s="36">
        <v>1</v>
      </c>
      <c r="W3191" s="36">
        <v>1</v>
      </c>
      <c r="X3191" s="37" t="s">
        <v>65</v>
      </c>
    </row>
    <row r="3192" spans="1:24" ht="24" customHeight="1" x14ac:dyDescent="0.2">
      <c r="A3192" s="50" t="s">
        <v>5930</v>
      </c>
      <c r="B3192" s="60" t="s">
        <v>6124</v>
      </c>
      <c r="C3192" s="76" t="s">
        <v>6124</v>
      </c>
      <c r="D3192" s="61" t="s">
        <v>6125</v>
      </c>
      <c r="E3192" s="53">
        <v>13583.71</v>
      </c>
      <c r="F3192" s="26">
        <v>0.21</v>
      </c>
      <c r="G3192" s="53">
        <v>23832.62</v>
      </c>
      <c r="H3192" s="67"/>
      <c r="I3192" s="68"/>
      <c r="J3192" s="69"/>
      <c r="K3192" s="69"/>
      <c r="L3192" s="69"/>
      <c r="M3192" s="69"/>
      <c r="N3192" s="69"/>
      <c r="O3192" s="35"/>
      <c r="P3192" s="35" t="s">
        <v>26879</v>
      </c>
      <c r="Q3192" s="36">
        <v>1</v>
      </c>
      <c r="R3192" s="35" t="s">
        <v>27</v>
      </c>
      <c r="S3192" s="35" t="s">
        <v>28504</v>
      </c>
      <c r="T3192" s="35">
        <v>0</v>
      </c>
      <c r="U3192" s="35">
        <v>0</v>
      </c>
      <c r="V3192" s="36">
        <v>1</v>
      </c>
      <c r="W3192" s="36">
        <v>1</v>
      </c>
      <c r="X3192" s="37" t="s">
        <v>65</v>
      </c>
    </row>
    <row r="3193" spans="1:24" ht="24" customHeight="1" x14ac:dyDescent="0.2">
      <c r="A3193" s="50" t="s">
        <v>5930</v>
      </c>
      <c r="B3193" s="60" t="s">
        <v>6126</v>
      </c>
      <c r="C3193" s="76" t="s">
        <v>6126</v>
      </c>
      <c r="D3193" s="61" t="s">
        <v>6127</v>
      </c>
      <c r="E3193" s="53">
        <v>13583.71</v>
      </c>
      <c r="F3193" s="26">
        <v>0.21</v>
      </c>
      <c r="G3193" s="53">
        <v>23832.62</v>
      </c>
      <c r="H3193" s="67"/>
      <c r="I3193" s="68"/>
      <c r="J3193" s="69"/>
      <c r="K3193" s="69"/>
      <c r="L3193" s="69"/>
      <c r="M3193" s="69"/>
      <c r="N3193" s="69"/>
      <c r="O3193" s="35"/>
      <c r="P3193" s="35" t="s">
        <v>26880</v>
      </c>
      <c r="Q3193" s="36">
        <v>1</v>
      </c>
      <c r="R3193" s="35" t="s">
        <v>27</v>
      </c>
      <c r="S3193" s="35" t="s">
        <v>28504</v>
      </c>
      <c r="T3193" s="35">
        <v>0</v>
      </c>
      <c r="U3193" s="35">
        <v>0</v>
      </c>
      <c r="V3193" s="36">
        <v>1</v>
      </c>
      <c r="W3193" s="36">
        <v>1</v>
      </c>
      <c r="X3193" s="37" t="s">
        <v>65</v>
      </c>
    </row>
    <row r="3194" spans="1:24" ht="24" customHeight="1" x14ac:dyDescent="0.2">
      <c r="A3194" s="50" t="s">
        <v>5930</v>
      </c>
      <c r="B3194" s="60" t="s">
        <v>6128</v>
      </c>
      <c r="C3194" s="76" t="s">
        <v>6128</v>
      </c>
      <c r="D3194" s="61" t="s">
        <v>6129</v>
      </c>
      <c r="E3194" s="53">
        <v>17254.439999999999</v>
      </c>
      <c r="F3194" s="26">
        <v>0.21</v>
      </c>
      <c r="G3194" s="53">
        <v>30272.917000000001</v>
      </c>
      <c r="H3194" s="67"/>
      <c r="I3194" s="68"/>
      <c r="J3194" s="69"/>
      <c r="K3194" s="69"/>
      <c r="L3194" s="69"/>
      <c r="M3194" s="69"/>
      <c r="N3194" s="69"/>
      <c r="O3194" s="35"/>
      <c r="P3194" s="35" t="s">
        <v>26881</v>
      </c>
      <c r="Q3194" s="36">
        <v>1</v>
      </c>
      <c r="R3194" s="35" t="s">
        <v>27</v>
      </c>
      <c r="S3194" s="35" t="s">
        <v>28504</v>
      </c>
      <c r="T3194" s="35">
        <v>0</v>
      </c>
      <c r="U3194" s="35">
        <v>0</v>
      </c>
      <c r="V3194" s="36">
        <v>1</v>
      </c>
      <c r="W3194" s="36">
        <v>1</v>
      </c>
      <c r="X3194" s="37" t="s">
        <v>65</v>
      </c>
    </row>
    <row r="3195" spans="1:24" ht="24" customHeight="1" x14ac:dyDescent="0.2">
      <c r="A3195" s="50" t="s">
        <v>5930</v>
      </c>
      <c r="B3195" s="60" t="s">
        <v>6130</v>
      </c>
      <c r="C3195" s="76" t="s">
        <v>6130</v>
      </c>
      <c r="D3195" s="61" t="s">
        <v>6131</v>
      </c>
      <c r="E3195" s="53">
        <v>16616.97</v>
      </c>
      <c r="F3195" s="26">
        <v>0.21</v>
      </c>
      <c r="G3195" s="53">
        <v>29154.477999999999</v>
      </c>
      <c r="H3195" s="67"/>
      <c r="I3195" s="68"/>
      <c r="J3195" s="69"/>
      <c r="K3195" s="69"/>
      <c r="L3195" s="69"/>
      <c r="M3195" s="69"/>
      <c r="N3195" s="69"/>
      <c r="O3195" s="35"/>
      <c r="P3195" s="35" t="s">
        <v>26882</v>
      </c>
      <c r="Q3195" s="36">
        <v>1</v>
      </c>
      <c r="R3195" s="35" t="s">
        <v>27</v>
      </c>
      <c r="S3195" s="35" t="s">
        <v>28504</v>
      </c>
      <c r="T3195" s="35">
        <v>0</v>
      </c>
      <c r="U3195" s="35">
        <v>0</v>
      </c>
      <c r="V3195" s="36">
        <v>1</v>
      </c>
      <c r="W3195" s="36">
        <v>1</v>
      </c>
      <c r="X3195" s="37" t="s">
        <v>65</v>
      </c>
    </row>
    <row r="3196" spans="1:24" ht="24" customHeight="1" x14ac:dyDescent="0.2">
      <c r="A3196" s="50" t="s">
        <v>5930</v>
      </c>
      <c r="B3196" s="60" t="s">
        <v>6132</v>
      </c>
      <c r="C3196" s="76" t="s">
        <v>6132</v>
      </c>
      <c r="D3196" s="61" t="s">
        <v>6133</v>
      </c>
      <c r="E3196" s="53">
        <v>14594.8</v>
      </c>
      <c r="F3196" s="26">
        <v>0.21</v>
      </c>
      <c r="G3196" s="53">
        <v>25606.577000000001</v>
      </c>
      <c r="H3196" s="67"/>
      <c r="I3196" s="68"/>
      <c r="J3196" s="69"/>
      <c r="K3196" s="69"/>
      <c r="L3196" s="69"/>
      <c r="M3196" s="69"/>
      <c r="N3196" s="69"/>
      <c r="O3196" s="35"/>
      <c r="P3196" s="35" t="s">
        <v>26883</v>
      </c>
      <c r="Q3196" s="36">
        <v>1</v>
      </c>
      <c r="R3196" s="35" t="s">
        <v>27</v>
      </c>
      <c r="S3196" s="35" t="s">
        <v>28504</v>
      </c>
      <c r="T3196" s="35">
        <v>0</v>
      </c>
      <c r="U3196" s="35">
        <v>0</v>
      </c>
      <c r="V3196" s="36">
        <v>1</v>
      </c>
      <c r="W3196" s="36">
        <v>1</v>
      </c>
      <c r="X3196" s="37" t="s">
        <v>65</v>
      </c>
    </row>
    <row r="3197" spans="1:24" ht="24" customHeight="1" x14ac:dyDescent="0.2">
      <c r="A3197" s="50" t="s">
        <v>5930</v>
      </c>
      <c r="B3197" s="60" t="s">
        <v>6134</v>
      </c>
      <c r="C3197" s="76" t="s">
        <v>6134</v>
      </c>
      <c r="D3197" s="61" t="s">
        <v>6135</v>
      </c>
      <c r="E3197" s="53">
        <v>16792.86</v>
      </c>
      <c r="F3197" s="26">
        <v>0.21</v>
      </c>
      <c r="G3197" s="53">
        <v>29463.077000000001</v>
      </c>
      <c r="H3197" s="67"/>
      <c r="I3197" s="68"/>
      <c r="J3197" s="69"/>
      <c r="K3197" s="69"/>
      <c r="L3197" s="69"/>
      <c r="M3197" s="69"/>
      <c r="N3197" s="69"/>
      <c r="O3197" s="35"/>
      <c r="P3197" s="35" t="s">
        <v>26884</v>
      </c>
      <c r="Q3197" s="36">
        <v>1</v>
      </c>
      <c r="R3197" s="35" t="s">
        <v>27</v>
      </c>
      <c r="S3197" s="35" t="s">
        <v>28504</v>
      </c>
      <c r="T3197" s="35">
        <v>0</v>
      </c>
      <c r="U3197" s="35">
        <v>0</v>
      </c>
      <c r="V3197" s="36">
        <v>1</v>
      </c>
      <c r="W3197" s="36">
        <v>1</v>
      </c>
      <c r="X3197" s="37" t="s">
        <v>65</v>
      </c>
    </row>
    <row r="3198" spans="1:24" ht="24" customHeight="1" x14ac:dyDescent="0.2">
      <c r="A3198" s="50" t="s">
        <v>5930</v>
      </c>
      <c r="B3198" s="60" t="s">
        <v>6136</v>
      </c>
      <c r="C3198" s="76" t="s">
        <v>6136</v>
      </c>
      <c r="D3198" s="61" t="s">
        <v>6137</v>
      </c>
      <c r="E3198" s="53">
        <v>18529.23</v>
      </c>
      <c r="F3198" s="26">
        <v>0.21</v>
      </c>
      <c r="G3198" s="53">
        <v>32509.53</v>
      </c>
      <c r="H3198" s="67"/>
      <c r="I3198" s="68"/>
      <c r="J3198" s="69"/>
      <c r="K3198" s="69"/>
      <c r="L3198" s="69"/>
      <c r="M3198" s="69"/>
      <c r="N3198" s="69"/>
      <c r="O3198" s="35"/>
      <c r="P3198" s="35" t="s">
        <v>26885</v>
      </c>
      <c r="Q3198" s="36">
        <v>1</v>
      </c>
      <c r="R3198" s="35" t="s">
        <v>27</v>
      </c>
      <c r="S3198" s="35" t="s">
        <v>28504</v>
      </c>
      <c r="T3198" s="35">
        <v>0</v>
      </c>
      <c r="U3198" s="35">
        <v>0</v>
      </c>
      <c r="V3198" s="36">
        <v>1</v>
      </c>
      <c r="W3198" s="36">
        <v>1</v>
      </c>
      <c r="X3198" s="37" t="s">
        <v>65</v>
      </c>
    </row>
    <row r="3199" spans="1:24" ht="24" customHeight="1" x14ac:dyDescent="0.2">
      <c r="A3199" s="50" t="s">
        <v>5930</v>
      </c>
      <c r="B3199" s="60" t="s">
        <v>6138</v>
      </c>
      <c r="C3199" s="76" t="s">
        <v>6138</v>
      </c>
      <c r="D3199" s="61" t="s">
        <v>6139</v>
      </c>
      <c r="E3199" s="53">
        <v>17650.05</v>
      </c>
      <c r="F3199" s="26">
        <v>0.21</v>
      </c>
      <c r="G3199" s="53">
        <v>30967.01</v>
      </c>
      <c r="H3199" s="67"/>
      <c r="I3199" s="68"/>
      <c r="J3199" s="69"/>
      <c r="K3199" s="69"/>
      <c r="L3199" s="69"/>
      <c r="M3199" s="69"/>
      <c r="N3199" s="69"/>
      <c r="O3199" s="35"/>
      <c r="P3199" s="35" t="s">
        <v>26886</v>
      </c>
      <c r="Q3199" s="36">
        <v>1</v>
      </c>
      <c r="R3199" s="35" t="s">
        <v>27</v>
      </c>
      <c r="S3199" s="35" t="s">
        <v>28504</v>
      </c>
      <c r="T3199" s="35">
        <v>0</v>
      </c>
      <c r="U3199" s="35">
        <v>0</v>
      </c>
      <c r="V3199" s="36">
        <v>1</v>
      </c>
      <c r="W3199" s="36">
        <v>1</v>
      </c>
      <c r="X3199" s="37" t="s">
        <v>65</v>
      </c>
    </row>
    <row r="3200" spans="1:24" ht="24" customHeight="1" x14ac:dyDescent="0.2">
      <c r="A3200" s="50" t="s">
        <v>5930</v>
      </c>
      <c r="B3200" s="60" t="s">
        <v>6140</v>
      </c>
      <c r="C3200" s="76" t="s">
        <v>6140</v>
      </c>
      <c r="D3200" s="61" t="s">
        <v>6141</v>
      </c>
      <c r="E3200" s="53">
        <v>15957.58</v>
      </c>
      <c r="F3200" s="26">
        <v>0.21</v>
      </c>
      <c r="G3200" s="53">
        <v>27997.573</v>
      </c>
      <c r="H3200" s="67"/>
      <c r="I3200" s="68"/>
      <c r="J3200" s="69"/>
      <c r="K3200" s="69"/>
      <c r="L3200" s="69"/>
      <c r="M3200" s="69"/>
      <c r="N3200" s="69"/>
      <c r="O3200" s="35"/>
      <c r="P3200" s="35" t="s">
        <v>26887</v>
      </c>
      <c r="Q3200" s="36">
        <v>1</v>
      </c>
      <c r="R3200" s="35" t="s">
        <v>27</v>
      </c>
      <c r="S3200" s="35" t="s">
        <v>28504</v>
      </c>
      <c r="T3200" s="35">
        <v>0</v>
      </c>
      <c r="U3200" s="35">
        <v>0</v>
      </c>
      <c r="V3200" s="36">
        <v>1</v>
      </c>
      <c r="W3200" s="36">
        <v>1</v>
      </c>
      <c r="X3200" s="37" t="s">
        <v>65</v>
      </c>
    </row>
    <row r="3201" spans="1:24" ht="24" customHeight="1" x14ac:dyDescent="0.2">
      <c r="A3201" s="50" t="s">
        <v>5930</v>
      </c>
      <c r="B3201" s="60" t="s">
        <v>6142</v>
      </c>
      <c r="C3201" s="76" t="s">
        <v>6142</v>
      </c>
      <c r="D3201" s="61" t="s">
        <v>6143</v>
      </c>
      <c r="E3201" s="53">
        <v>18353.400000000001</v>
      </c>
      <c r="F3201" s="26">
        <v>0.21</v>
      </c>
      <c r="G3201" s="53">
        <v>32201.040000000001</v>
      </c>
      <c r="H3201" s="67"/>
      <c r="I3201" s="68"/>
      <c r="J3201" s="69"/>
      <c r="K3201" s="69"/>
      <c r="L3201" s="69"/>
      <c r="M3201" s="69"/>
      <c r="N3201" s="69"/>
      <c r="O3201" s="35"/>
      <c r="P3201" s="35" t="s">
        <v>26888</v>
      </c>
      <c r="Q3201" s="36">
        <v>1</v>
      </c>
      <c r="R3201" s="35" t="s">
        <v>27</v>
      </c>
      <c r="S3201" s="35" t="s">
        <v>28504</v>
      </c>
      <c r="T3201" s="35">
        <v>0</v>
      </c>
      <c r="U3201" s="35">
        <v>0</v>
      </c>
      <c r="V3201" s="36">
        <v>1</v>
      </c>
      <c r="W3201" s="36">
        <v>1</v>
      </c>
      <c r="X3201" s="37" t="s">
        <v>65</v>
      </c>
    </row>
    <row r="3202" spans="1:24" ht="24" customHeight="1" x14ac:dyDescent="0.2">
      <c r="A3202" s="50" t="s">
        <v>5930</v>
      </c>
      <c r="B3202" s="60" t="s">
        <v>6144</v>
      </c>
      <c r="C3202" s="76" t="s">
        <v>6144</v>
      </c>
      <c r="D3202" s="61" t="s">
        <v>6145</v>
      </c>
      <c r="E3202" s="53">
        <v>20507.47</v>
      </c>
      <c r="F3202" s="26">
        <v>0.21</v>
      </c>
      <c r="G3202" s="53">
        <v>35980.353999999999</v>
      </c>
      <c r="H3202" s="67"/>
      <c r="I3202" s="68"/>
      <c r="J3202" s="69"/>
      <c r="K3202" s="69"/>
      <c r="L3202" s="69"/>
      <c r="M3202" s="69"/>
      <c r="N3202" s="69"/>
      <c r="O3202" s="35"/>
      <c r="P3202" s="35" t="s">
        <v>26889</v>
      </c>
      <c r="Q3202" s="36">
        <v>1</v>
      </c>
      <c r="R3202" s="35" t="s">
        <v>27</v>
      </c>
      <c r="S3202" s="35" t="s">
        <v>28504</v>
      </c>
      <c r="T3202" s="35">
        <v>0</v>
      </c>
      <c r="U3202" s="35">
        <v>0</v>
      </c>
      <c r="V3202" s="36">
        <v>1</v>
      </c>
      <c r="W3202" s="36">
        <v>1</v>
      </c>
      <c r="X3202" s="37" t="s">
        <v>65</v>
      </c>
    </row>
    <row r="3203" spans="1:24" ht="24" customHeight="1" x14ac:dyDescent="0.2">
      <c r="A3203" s="50" t="s">
        <v>5930</v>
      </c>
      <c r="B3203" s="60" t="s">
        <v>6146</v>
      </c>
      <c r="C3203" s="76" t="s">
        <v>6146</v>
      </c>
      <c r="D3203" s="61" t="s">
        <v>6147</v>
      </c>
      <c r="E3203" s="53">
        <v>19012.84</v>
      </c>
      <c r="F3203" s="26">
        <v>0.21</v>
      </c>
      <c r="G3203" s="53">
        <v>33358.03</v>
      </c>
      <c r="H3203" s="67"/>
      <c r="I3203" s="68"/>
      <c r="J3203" s="69"/>
      <c r="K3203" s="69"/>
      <c r="L3203" s="69"/>
      <c r="M3203" s="69"/>
      <c r="N3203" s="69"/>
      <c r="O3203" s="35"/>
      <c r="P3203" s="35" t="s">
        <v>26890</v>
      </c>
      <c r="Q3203" s="36">
        <v>1</v>
      </c>
      <c r="R3203" s="35" t="s">
        <v>27</v>
      </c>
      <c r="S3203" s="35" t="s">
        <v>28503</v>
      </c>
      <c r="T3203" s="35">
        <v>0</v>
      </c>
      <c r="U3203" s="35">
        <v>0</v>
      </c>
      <c r="V3203" s="36">
        <v>1</v>
      </c>
      <c r="W3203" s="36">
        <v>1</v>
      </c>
      <c r="X3203" s="37" t="s">
        <v>65</v>
      </c>
    </row>
    <row r="3204" spans="1:24" ht="24" customHeight="1" x14ac:dyDescent="0.2">
      <c r="A3204" s="50" t="s">
        <v>5930</v>
      </c>
      <c r="B3204" s="60" t="s">
        <v>6148</v>
      </c>
      <c r="C3204" s="76" t="s">
        <v>6148</v>
      </c>
      <c r="D3204" s="61" t="s">
        <v>6149</v>
      </c>
      <c r="E3204" s="53">
        <v>19034.759999999998</v>
      </c>
      <c r="F3204" s="26">
        <v>0.21</v>
      </c>
      <c r="G3204" s="53">
        <v>33396.483999999997</v>
      </c>
      <c r="H3204" s="67"/>
      <c r="I3204" s="68"/>
      <c r="J3204" s="69"/>
      <c r="K3204" s="69"/>
      <c r="L3204" s="69"/>
      <c r="M3204" s="69"/>
      <c r="N3204" s="69"/>
      <c r="O3204" s="35"/>
      <c r="P3204" s="35" t="s">
        <v>26891</v>
      </c>
      <c r="Q3204" s="36">
        <v>1</v>
      </c>
      <c r="R3204" s="35" t="s">
        <v>27</v>
      </c>
      <c r="S3204" s="35" t="s">
        <v>28504</v>
      </c>
      <c r="T3204" s="35">
        <v>0</v>
      </c>
      <c r="U3204" s="35">
        <v>0</v>
      </c>
      <c r="V3204" s="36">
        <v>1</v>
      </c>
      <c r="W3204" s="36">
        <v>1</v>
      </c>
      <c r="X3204" s="37" t="s">
        <v>65</v>
      </c>
    </row>
    <row r="3205" spans="1:24" ht="24" customHeight="1" x14ac:dyDescent="0.2">
      <c r="A3205" s="50" t="s">
        <v>5930</v>
      </c>
      <c r="B3205" s="60" t="s">
        <v>6150</v>
      </c>
      <c r="C3205" s="76" t="s">
        <v>6150</v>
      </c>
      <c r="D3205" s="61" t="s">
        <v>6151</v>
      </c>
      <c r="E3205" s="53">
        <v>21870.23</v>
      </c>
      <c r="F3205" s="26">
        <v>0.21</v>
      </c>
      <c r="G3205" s="53">
        <v>38371.313999999998</v>
      </c>
      <c r="H3205" s="67"/>
      <c r="I3205" s="68"/>
      <c r="J3205" s="69"/>
      <c r="K3205" s="69"/>
      <c r="L3205" s="69"/>
      <c r="M3205" s="69"/>
      <c r="N3205" s="69"/>
      <c r="O3205" s="35"/>
      <c r="P3205" s="35" t="s">
        <v>26892</v>
      </c>
      <c r="Q3205" s="36">
        <v>1</v>
      </c>
      <c r="R3205" s="35" t="s">
        <v>27</v>
      </c>
      <c r="S3205" s="35" t="s">
        <v>28504</v>
      </c>
      <c r="T3205" s="35">
        <v>0</v>
      </c>
      <c r="U3205" s="35">
        <v>0</v>
      </c>
      <c r="V3205" s="36">
        <v>1</v>
      </c>
      <c r="W3205" s="36">
        <v>1</v>
      </c>
      <c r="X3205" s="37" t="s">
        <v>65</v>
      </c>
    </row>
    <row r="3206" spans="1:24" ht="24" customHeight="1" x14ac:dyDescent="0.2">
      <c r="A3206" s="50" t="s">
        <v>5930</v>
      </c>
      <c r="B3206" s="60" t="s">
        <v>6152</v>
      </c>
      <c r="C3206" s="76" t="s">
        <v>6152</v>
      </c>
      <c r="D3206" s="61" t="s">
        <v>6153</v>
      </c>
      <c r="E3206" s="53">
        <v>23101.13</v>
      </c>
      <c r="F3206" s="26">
        <v>0.21</v>
      </c>
      <c r="G3206" s="53">
        <v>40530.934000000001</v>
      </c>
      <c r="H3206" s="67"/>
      <c r="I3206" s="68"/>
      <c r="J3206" s="69"/>
      <c r="K3206" s="69"/>
      <c r="L3206" s="69"/>
      <c r="M3206" s="69"/>
      <c r="N3206" s="69"/>
      <c r="O3206" s="35"/>
      <c r="P3206" s="35" t="s">
        <v>26893</v>
      </c>
      <c r="Q3206" s="36">
        <v>1</v>
      </c>
      <c r="R3206" s="35" t="s">
        <v>27</v>
      </c>
      <c r="S3206" s="35" t="s">
        <v>28504</v>
      </c>
      <c r="T3206" s="35">
        <v>0</v>
      </c>
      <c r="U3206" s="35">
        <v>0</v>
      </c>
      <c r="V3206" s="36">
        <v>1</v>
      </c>
      <c r="W3206" s="36">
        <v>1</v>
      </c>
      <c r="X3206" s="37" t="s">
        <v>65</v>
      </c>
    </row>
    <row r="3207" spans="1:24" ht="24" customHeight="1" x14ac:dyDescent="0.2">
      <c r="A3207" s="50" t="s">
        <v>5930</v>
      </c>
      <c r="B3207" s="60" t="s">
        <v>6154</v>
      </c>
      <c r="C3207" s="76" t="s">
        <v>6154</v>
      </c>
      <c r="D3207" s="61" t="s">
        <v>6155</v>
      </c>
      <c r="E3207" s="53">
        <v>18902.900000000001</v>
      </c>
      <c r="F3207" s="26">
        <v>0.21</v>
      </c>
      <c r="G3207" s="53">
        <v>33165.144</v>
      </c>
      <c r="H3207" s="67"/>
      <c r="I3207" s="68"/>
      <c r="J3207" s="69"/>
      <c r="K3207" s="69"/>
      <c r="L3207" s="69"/>
      <c r="M3207" s="69"/>
      <c r="N3207" s="69"/>
      <c r="O3207" s="35"/>
      <c r="P3207" s="35" t="s">
        <v>26894</v>
      </c>
      <c r="Q3207" s="36">
        <v>1</v>
      </c>
      <c r="R3207" s="35" t="s">
        <v>27</v>
      </c>
      <c r="S3207" s="35" t="s">
        <v>28503</v>
      </c>
      <c r="T3207" s="35">
        <v>0</v>
      </c>
      <c r="U3207" s="35">
        <v>0</v>
      </c>
      <c r="V3207" s="36">
        <v>1</v>
      </c>
      <c r="W3207" s="36">
        <v>1</v>
      </c>
      <c r="X3207" s="37" t="s">
        <v>65</v>
      </c>
    </row>
    <row r="3208" spans="1:24" ht="24" customHeight="1" x14ac:dyDescent="0.2">
      <c r="A3208" s="50" t="s">
        <v>5930</v>
      </c>
      <c r="B3208" s="60" t="s">
        <v>6156</v>
      </c>
      <c r="C3208" s="76" t="s">
        <v>6156</v>
      </c>
      <c r="D3208" s="61" t="s">
        <v>6157</v>
      </c>
      <c r="E3208" s="53">
        <v>20199.72</v>
      </c>
      <c r="F3208" s="26">
        <v>0.21</v>
      </c>
      <c r="G3208" s="53">
        <v>35440.404000000002</v>
      </c>
      <c r="H3208" s="67"/>
      <c r="I3208" s="68"/>
      <c r="J3208" s="69"/>
      <c r="K3208" s="69"/>
      <c r="L3208" s="69"/>
      <c r="M3208" s="69"/>
      <c r="N3208" s="69"/>
      <c r="O3208" s="35"/>
      <c r="P3208" s="35" t="s">
        <v>26895</v>
      </c>
      <c r="Q3208" s="36">
        <v>1</v>
      </c>
      <c r="R3208" s="35" t="s">
        <v>27</v>
      </c>
      <c r="S3208" s="35" t="s">
        <v>28503</v>
      </c>
      <c r="T3208" s="35">
        <v>0</v>
      </c>
      <c r="U3208" s="35">
        <v>0</v>
      </c>
      <c r="V3208" s="36">
        <v>1</v>
      </c>
      <c r="W3208" s="36">
        <v>1</v>
      </c>
      <c r="X3208" s="37" t="s">
        <v>65</v>
      </c>
    </row>
    <row r="3209" spans="1:24" ht="24" customHeight="1" x14ac:dyDescent="0.2">
      <c r="A3209" s="50" t="s">
        <v>5930</v>
      </c>
      <c r="B3209" s="60" t="s">
        <v>6158</v>
      </c>
      <c r="C3209" s="76" t="s">
        <v>6158</v>
      </c>
      <c r="D3209" s="61" t="s">
        <v>6159</v>
      </c>
      <c r="E3209" s="53">
        <v>22046.080000000002</v>
      </c>
      <c r="F3209" s="26">
        <v>0.21</v>
      </c>
      <c r="G3209" s="53">
        <v>38679.851999999999</v>
      </c>
      <c r="H3209" s="67"/>
      <c r="I3209" s="68"/>
      <c r="J3209" s="69"/>
      <c r="K3209" s="69"/>
      <c r="L3209" s="69"/>
      <c r="M3209" s="69"/>
      <c r="N3209" s="69"/>
      <c r="O3209" s="35"/>
      <c r="P3209" s="35" t="s">
        <v>26896</v>
      </c>
      <c r="Q3209" s="36">
        <v>1</v>
      </c>
      <c r="R3209" s="35" t="s">
        <v>27</v>
      </c>
      <c r="S3209" s="35" t="s">
        <v>28503</v>
      </c>
      <c r="T3209" s="35">
        <v>0</v>
      </c>
      <c r="U3209" s="35">
        <v>0</v>
      </c>
      <c r="V3209" s="36">
        <v>1</v>
      </c>
      <c r="W3209" s="36">
        <v>1</v>
      </c>
      <c r="X3209" s="37" t="s">
        <v>65</v>
      </c>
    </row>
    <row r="3210" spans="1:24" ht="24" customHeight="1" x14ac:dyDescent="0.2">
      <c r="A3210" s="50" t="s">
        <v>5930</v>
      </c>
      <c r="B3210" s="60" t="s">
        <v>6160</v>
      </c>
      <c r="C3210" s="76" t="s">
        <v>6160</v>
      </c>
      <c r="D3210" s="61" t="s">
        <v>6161</v>
      </c>
      <c r="E3210" s="53">
        <v>66380.03</v>
      </c>
      <c r="F3210" s="26">
        <v>0.21</v>
      </c>
      <c r="G3210" s="53">
        <v>116463.758</v>
      </c>
      <c r="H3210" s="67"/>
      <c r="I3210" s="68"/>
      <c r="J3210" s="69"/>
      <c r="K3210" s="69"/>
      <c r="L3210" s="69"/>
      <c r="M3210" s="69"/>
      <c r="N3210" s="69"/>
      <c r="O3210" s="35"/>
      <c r="P3210" s="35" t="s">
        <v>26897</v>
      </c>
      <c r="Q3210" s="36">
        <v>1</v>
      </c>
      <c r="R3210" s="35" t="s">
        <v>27</v>
      </c>
      <c r="S3210" s="35" t="s">
        <v>28504</v>
      </c>
      <c r="T3210" s="35">
        <v>0</v>
      </c>
      <c r="U3210" s="35">
        <v>0</v>
      </c>
      <c r="V3210" s="36">
        <v>1</v>
      </c>
      <c r="W3210" s="36">
        <v>1</v>
      </c>
      <c r="X3210" s="37" t="s">
        <v>65</v>
      </c>
    </row>
    <row r="3211" spans="1:24" ht="24" customHeight="1" x14ac:dyDescent="0.2">
      <c r="A3211" s="50" t="s">
        <v>5930</v>
      </c>
      <c r="B3211" s="60" t="s">
        <v>6162</v>
      </c>
      <c r="C3211" s="76" t="s">
        <v>6162</v>
      </c>
      <c r="D3211" s="61" t="s">
        <v>6163</v>
      </c>
      <c r="E3211" s="53">
        <v>68314.27</v>
      </c>
      <c r="F3211" s="26">
        <v>0.21</v>
      </c>
      <c r="G3211" s="53">
        <v>119857.38499999999</v>
      </c>
      <c r="H3211" s="67"/>
      <c r="I3211" s="68"/>
      <c r="J3211" s="69"/>
      <c r="K3211" s="69"/>
      <c r="L3211" s="69"/>
      <c r="M3211" s="69"/>
      <c r="N3211" s="69"/>
      <c r="O3211" s="35"/>
      <c r="P3211" s="35" t="s">
        <v>26898</v>
      </c>
      <c r="Q3211" s="36">
        <v>1</v>
      </c>
      <c r="R3211" s="35" t="s">
        <v>27</v>
      </c>
      <c r="S3211" s="35" t="s">
        <v>28504</v>
      </c>
      <c r="T3211" s="35">
        <v>0</v>
      </c>
      <c r="U3211" s="35">
        <v>0</v>
      </c>
      <c r="V3211" s="36">
        <v>1</v>
      </c>
      <c r="W3211" s="36">
        <v>1</v>
      </c>
      <c r="X3211" s="37" t="s">
        <v>65</v>
      </c>
    </row>
    <row r="3212" spans="1:24" ht="24" customHeight="1" x14ac:dyDescent="0.2">
      <c r="A3212" s="50" t="s">
        <v>5930</v>
      </c>
      <c r="B3212" s="60" t="s">
        <v>6164</v>
      </c>
      <c r="C3212" s="76" t="s">
        <v>6164</v>
      </c>
      <c r="D3212" s="61" t="s">
        <v>6165</v>
      </c>
      <c r="E3212" s="53">
        <v>69940.81</v>
      </c>
      <c r="F3212" s="26">
        <v>0.21</v>
      </c>
      <c r="G3212" s="53">
        <v>122711.14599999999</v>
      </c>
      <c r="H3212" s="67"/>
      <c r="I3212" s="68"/>
      <c r="J3212" s="69"/>
      <c r="K3212" s="69"/>
      <c r="L3212" s="69"/>
      <c r="M3212" s="69"/>
      <c r="N3212" s="69"/>
      <c r="O3212" s="35"/>
      <c r="P3212" s="35" t="s">
        <v>26899</v>
      </c>
      <c r="Q3212" s="36">
        <v>1</v>
      </c>
      <c r="R3212" s="35" t="s">
        <v>27</v>
      </c>
      <c r="S3212" s="35" t="s">
        <v>28504</v>
      </c>
      <c r="T3212" s="35">
        <v>0</v>
      </c>
      <c r="U3212" s="35">
        <v>0</v>
      </c>
      <c r="V3212" s="36">
        <v>1</v>
      </c>
      <c r="W3212" s="36">
        <v>1</v>
      </c>
      <c r="X3212" s="37" t="s">
        <v>65</v>
      </c>
    </row>
    <row r="3213" spans="1:24" ht="24" customHeight="1" x14ac:dyDescent="0.2">
      <c r="A3213" s="50" t="s">
        <v>5930</v>
      </c>
      <c r="B3213" s="60" t="s">
        <v>6166</v>
      </c>
      <c r="C3213" s="76" t="s">
        <v>6166</v>
      </c>
      <c r="D3213" s="61" t="s">
        <v>6167</v>
      </c>
      <c r="E3213" s="53">
        <v>71809.100000000006</v>
      </c>
      <c r="F3213" s="26">
        <v>0.21</v>
      </c>
      <c r="G3213" s="53">
        <v>125989.072</v>
      </c>
      <c r="H3213" s="67"/>
      <c r="I3213" s="68"/>
      <c r="J3213" s="69"/>
      <c r="K3213" s="69"/>
      <c r="L3213" s="69"/>
      <c r="M3213" s="69"/>
      <c r="N3213" s="69"/>
      <c r="O3213" s="35"/>
      <c r="P3213" s="35" t="s">
        <v>26900</v>
      </c>
      <c r="Q3213" s="36">
        <v>1</v>
      </c>
      <c r="R3213" s="35" t="s">
        <v>27</v>
      </c>
      <c r="S3213" s="35" t="s">
        <v>28504</v>
      </c>
      <c r="T3213" s="35">
        <v>0</v>
      </c>
      <c r="U3213" s="35">
        <v>0</v>
      </c>
      <c r="V3213" s="36">
        <v>1</v>
      </c>
      <c r="W3213" s="36">
        <v>1</v>
      </c>
      <c r="X3213" s="37" t="s">
        <v>65</v>
      </c>
    </row>
    <row r="3214" spans="1:24" ht="24" customHeight="1" x14ac:dyDescent="0.2">
      <c r="A3214" s="50" t="s">
        <v>5930</v>
      </c>
      <c r="B3214" s="60" t="s">
        <v>6168</v>
      </c>
      <c r="C3214" s="76" t="s">
        <v>6168</v>
      </c>
      <c r="D3214" s="61" t="s">
        <v>6169</v>
      </c>
      <c r="E3214" s="53">
        <v>73699.399999999994</v>
      </c>
      <c r="F3214" s="26">
        <v>0.21</v>
      </c>
      <c r="G3214" s="53">
        <v>129305.59699999999</v>
      </c>
      <c r="H3214" s="67"/>
      <c r="I3214" s="68"/>
      <c r="J3214" s="69"/>
      <c r="K3214" s="69"/>
      <c r="L3214" s="69"/>
      <c r="M3214" s="69"/>
      <c r="N3214" s="69"/>
      <c r="O3214" s="35"/>
      <c r="P3214" s="35" t="s">
        <v>26901</v>
      </c>
      <c r="Q3214" s="36">
        <v>1</v>
      </c>
      <c r="R3214" s="35" t="s">
        <v>27</v>
      </c>
      <c r="S3214" s="35" t="s">
        <v>28504</v>
      </c>
      <c r="T3214" s="35">
        <v>0</v>
      </c>
      <c r="U3214" s="35">
        <v>0</v>
      </c>
      <c r="V3214" s="36">
        <v>1</v>
      </c>
      <c r="W3214" s="36">
        <v>1</v>
      </c>
      <c r="X3214" s="37" t="s">
        <v>65</v>
      </c>
    </row>
    <row r="3215" spans="1:24" ht="24" customHeight="1" x14ac:dyDescent="0.2">
      <c r="A3215" s="50" t="s">
        <v>5930</v>
      </c>
      <c r="B3215" s="60" t="s">
        <v>6170</v>
      </c>
      <c r="C3215" s="76" t="s">
        <v>6170</v>
      </c>
      <c r="D3215" s="61" t="s">
        <v>6171</v>
      </c>
      <c r="E3215" s="53">
        <v>44927.42</v>
      </c>
      <c r="F3215" s="26">
        <v>0.21</v>
      </c>
      <c r="G3215" s="53">
        <v>78825.16</v>
      </c>
      <c r="H3215" s="67"/>
      <c r="I3215" s="68"/>
      <c r="J3215" s="69"/>
      <c r="K3215" s="69"/>
      <c r="L3215" s="69"/>
      <c r="M3215" s="69"/>
      <c r="N3215" s="69"/>
      <c r="O3215" s="35"/>
      <c r="P3215" s="35" t="s">
        <v>26902</v>
      </c>
      <c r="Q3215" s="36">
        <v>1</v>
      </c>
      <c r="R3215" s="35" t="s">
        <v>27</v>
      </c>
      <c r="S3215" s="35" t="s">
        <v>28503</v>
      </c>
      <c r="T3215" s="35">
        <v>0</v>
      </c>
      <c r="U3215" s="35">
        <v>0</v>
      </c>
      <c r="V3215" s="36">
        <v>1</v>
      </c>
      <c r="W3215" s="36">
        <v>1</v>
      </c>
      <c r="X3215" s="37" t="s">
        <v>65</v>
      </c>
    </row>
    <row r="3216" spans="1:24" ht="24" customHeight="1" x14ac:dyDescent="0.2">
      <c r="A3216" s="50" t="s">
        <v>5930</v>
      </c>
      <c r="B3216" s="60" t="s">
        <v>6172</v>
      </c>
      <c r="C3216" s="76" t="s">
        <v>6172</v>
      </c>
      <c r="D3216" s="61" t="s">
        <v>6173</v>
      </c>
      <c r="E3216" s="53">
        <v>49741.02</v>
      </c>
      <c r="F3216" s="26">
        <v>0.21</v>
      </c>
      <c r="G3216" s="53">
        <v>87270.620999999999</v>
      </c>
      <c r="H3216" s="67"/>
      <c r="I3216" s="68"/>
      <c r="J3216" s="69"/>
      <c r="K3216" s="69"/>
      <c r="L3216" s="69"/>
      <c r="M3216" s="69"/>
      <c r="N3216" s="69"/>
      <c r="O3216" s="35"/>
      <c r="P3216" s="35" t="s">
        <v>26903</v>
      </c>
      <c r="Q3216" s="36">
        <v>1</v>
      </c>
      <c r="R3216" s="35" t="s">
        <v>27</v>
      </c>
      <c r="S3216" s="35" t="s">
        <v>28504</v>
      </c>
      <c r="T3216" s="35">
        <v>0</v>
      </c>
      <c r="U3216" s="35">
        <v>0</v>
      </c>
      <c r="V3216" s="36">
        <v>1</v>
      </c>
      <c r="W3216" s="36">
        <v>1</v>
      </c>
      <c r="X3216" s="37" t="s">
        <v>65</v>
      </c>
    </row>
    <row r="3217" spans="1:24" ht="24" customHeight="1" x14ac:dyDescent="0.2">
      <c r="A3217" s="50" t="s">
        <v>5930</v>
      </c>
      <c r="B3217" s="60" t="s">
        <v>6174</v>
      </c>
      <c r="C3217" s="76" t="s">
        <v>6174</v>
      </c>
      <c r="D3217" s="61" t="s">
        <v>6175</v>
      </c>
      <c r="E3217" s="53">
        <v>7319.38</v>
      </c>
      <c r="F3217" s="26">
        <v>0.21</v>
      </c>
      <c r="G3217" s="53">
        <v>12841.851000000001</v>
      </c>
      <c r="H3217" s="67"/>
      <c r="I3217" s="68"/>
      <c r="J3217" s="69"/>
      <c r="K3217" s="69"/>
      <c r="L3217" s="69"/>
      <c r="M3217" s="69"/>
      <c r="N3217" s="69"/>
      <c r="O3217" s="35"/>
      <c r="P3217" s="35" t="s">
        <v>26904</v>
      </c>
      <c r="Q3217" s="36">
        <v>1</v>
      </c>
      <c r="R3217" s="35" t="s">
        <v>27</v>
      </c>
      <c r="S3217" s="35" t="s">
        <v>28504</v>
      </c>
      <c r="T3217" s="35">
        <v>0</v>
      </c>
      <c r="U3217" s="35">
        <v>0</v>
      </c>
      <c r="V3217" s="36">
        <v>1</v>
      </c>
      <c r="W3217" s="36">
        <v>1</v>
      </c>
      <c r="X3217" s="37" t="s">
        <v>65</v>
      </c>
    </row>
    <row r="3218" spans="1:24" ht="24" customHeight="1" x14ac:dyDescent="0.2">
      <c r="A3218" s="50" t="s">
        <v>5930</v>
      </c>
      <c r="B3218" s="60" t="s">
        <v>6176</v>
      </c>
      <c r="C3218" s="76" t="s">
        <v>6176</v>
      </c>
      <c r="D3218" s="61" t="s">
        <v>6177</v>
      </c>
      <c r="E3218" s="53">
        <v>9693.27</v>
      </c>
      <c r="F3218" s="26">
        <v>0.21</v>
      </c>
      <c r="G3218" s="53">
        <v>17006.84</v>
      </c>
      <c r="H3218" s="67"/>
      <c r="I3218" s="68"/>
      <c r="J3218" s="69"/>
      <c r="K3218" s="69"/>
      <c r="L3218" s="69"/>
      <c r="M3218" s="69"/>
      <c r="N3218" s="69"/>
      <c r="O3218" s="35"/>
      <c r="P3218" s="35" t="s">
        <v>26905</v>
      </c>
      <c r="Q3218" s="36">
        <v>1</v>
      </c>
      <c r="R3218" s="35" t="s">
        <v>27</v>
      </c>
      <c r="S3218" s="35" t="s">
        <v>28504</v>
      </c>
      <c r="T3218" s="35">
        <v>0</v>
      </c>
      <c r="U3218" s="35">
        <v>0</v>
      </c>
      <c r="V3218" s="36">
        <v>1</v>
      </c>
      <c r="W3218" s="36">
        <v>1</v>
      </c>
      <c r="X3218" s="37" t="s">
        <v>65</v>
      </c>
    </row>
    <row r="3219" spans="1:24" ht="24" customHeight="1" x14ac:dyDescent="0.2">
      <c r="A3219" s="50" t="s">
        <v>5930</v>
      </c>
      <c r="B3219" s="60" t="s">
        <v>6178</v>
      </c>
      <c r="C3219" s="76" t="s">
        <v>6178</v>
      </c>
      <c r="D3219" s="61" t="s">
        <v>6179</v>
      </c>
      <c r="E3219" s="53">
        <v>11275.83</v>
      </c>
      <c r="F3219" s="26">
        <v>0.21</v>
      </c>
      <c r="G3219" s="53">
        <v>19783.439999999999</v>
      </c>
      <c r="H3219" s="67"/>
      <c r="I3219" s="68"/>
      <c r="J3219" s="69"/>
      <c r="K3219" s="69"/>
      <c r="L3219" s="69"/>
      <c r="M3219" s="69"/>
      <c r="N3219" s="69"/>
      <c r="O3219" s="35"/>
      <c r="P3219" s="35" t="s">
        <v>26906</v>
      </c>
      <c r="Q3219" s="36">
        <v>1</v>
      </c>
      <c r="R3219" s="35" t="s">
        <v>27</v>
      </c>
      <c r="S3219" s="35" t="s">
        <v>28504</v>
      </c>
      <c r="T3219" s="35">
        <v>0</v>
      </c>
      <c r="U3219" s="35">
        <v>0</v>
      </c>
      <c r="V3219" s="36">
        <v>1</v>
      </c>
      <c r="W3219" s="36">
        <v>1</v>
      </c>
      <c r="X3219" s="37" t="s">
        <v>65</v>
      </c>
    </row>
    <row r="3220" spans="1:24" ht="24" customHeight="1" x14ac:dyDescent="0.2">
      <c r="A3220" s="50" t="s">
        <v>5930</v>
      </c>
      <c r="B3220" s="60" t="s">
        <v>6180</v>
      </c>
      <c r="C3220" s="76" t="s">
        <v>6180</v>
      </c>
      <c r="D3220" s="61" t="s">
        <v>6181</v>
      </c>
      <c r="E3220" s="53">
        <v>5670.89</v>
      </c>
      <c r="F3220" s="26">
        <v>0.21</v>
      </c>
      <c r="G3220" s="53">
        <v>9949.5759999999991</v>
      </c>
      <c r="H3220" s="67"/>
      <c r="I3220" s="68"/>
      <c r="J3220" s="69"/>
      <c r="K3220" s="69"/>
      <c r="L3220" s="69"/>
      <c r="M3220" s="69"/>
      <c r="N3220" s="69"/>
      <c r="O3220" s="35"/>
      <c r="P3220" s="35" t="s">
        <v>26907</v>
      </c>
      <c r="Q3220" s="36">
        <v>1</v>
      </c>
      <c r="R3220" s="35" t="s">
        <v>27</v>
      </c>
      <c r="S3220" s="35" t="s">
        <v>28504</v>
      </c>
      <c r="T3220" s="35">
        <v>0</v>
      </c>
      <c r="U3220" s="35">
        <v>0</v>
      </c>
      <c r="V3220" s="36">
        <v>1</v>
      </c>
      <c r="W3220" s="36">
        <v>1</v>
      </c>
      <c r="X3220" s="37" t="s">
        <v>65</v>
      </c>
    </row>
    <row r="3221" spans="1:24" ht="24" customHeight="1" x14ac:dyDescent="0.2">
      <c r="A3221" s="50" t="s">
        <v>5930</v>
      </c>
      <c r="B3221" s="60" t="s">
        <v>6182</v>
      </c>
      <c r="C3221" s="76" t="s">
        <v>6182</v>
      </c>
      <c r="D3221" s="61" t="s">
        <v>6183</v>
      </c>
      <c r="E3221" s="53">
        <v>8682.17</v>
      </c>
      <c r="F3221" s="26">
        <v>0.21</v>
      </c>
      <c r="G3221" s="53">
        <v>15232.871999999999</v>
      </c>
      <c r="H3221" s="67"/>
      <c r="I3221" s="68"/>
      <c r="J3221" s="69"/>
      <c r="K3221" s="69"/>
      <c r="L3221" s="69"/>
      <c r="M3221" s="69"/>
      <c r="N3221" s="69"/>
      <c r="O3221" s="35"/>
      <c r="P3221" s="35" t="s">
        <v>26908</v>
      </c>
      <c r="Q3221" s="36">
        <v>1</v>
      </c>
      <c r="R3221" s="35" t="s">
        <v>27</v>
      </c>
      <c r="S3221" s="35" t="s">
        <v>28504</v>
      </c>
      <c r="T3221" s="35">
        <v>0</v>
      </c>
      <c r="U3221" s="35">
        <v>0</v>
      </c>
      <c r="V3221" s="36">
        <v>1</v>
      </c>
      <c r="W3221" s="36">
        <v>1</v>
      </c>
      <c r="X3221" s="37" t="s">
        <v>65</v>
      </c>
    </row>
    <row r="3222" spans="1:24" ht="24" customHeight="1" x14ac:dyDescent="0.2">
      <c r="A3222" s="50" t="s">
        <v>5930</v>
      </c>
      <c r="B3222" s="60" t="s">
        <v>6184</v>
      </c>
      <c r="C3222" s="76" t="s">
        <v>6184</v>
      </c>
      <c r="D3222" s="61" t="s">
        <v>6185</v>
      </c>
      <c r="E3222" s="53">
        <v>196655.35</v>
      </c>
      <c r="F3222" s="26">
        <v>0.21</v>
      </c>
      <c r="G3222" s="53">
        <v>345031.815</v>
      </c>
      <c r="H3222" s="67"/>
      <c r="I3222" s="68"/>
      <c r="J3222" s="69"/>
      <c r="K3222" s="69"/>
      <c r="L3222" s="69"/>
      <c r="M3222" s="69"/>
      <c r="N3222" s="69"/>
      <c r="O3222" s="35"/>
      <c r="P3222" s="35" t="s">
        <v>26909</v>
      </c>
      <c r="Q3222" s="36">
        <v>1</v>
      </c>
      <c r="R3222" s="35" t="s">
        <v>27</v>
      </c>
      <c r="S3222" s="35" t="s">
        <v>28504</v>
      </c>
      <c r="T3222" s="35">
        <v>0</v>
      </c>
      <c r="U3222" s="35">
        <v>0</v>
      </c>
      <c r="V3222" s="36">
        <v>1</v>
      </c>
      <c r="W3222" s="36">
        <v>1</v>
      </c>
      <c r="X3222" s="37" t="s">
        <v>65</v>
      </c>
    </row>
    <row r="3223" spans="1:24" ht="24" customHeight="1" x14ac:dyDescent="0.2">
      <c r="A3223" s="50" t="s">
        <v>5930</v>
      </c>
      <c r="B3223" s="60" t="s">
        <v>6186</v>
      </c>
      <c r="C3223" s="76" t="s">
        <v>6186</v>
      </c>
      <c r="D3223" s="61" t="s">
        <v>6187</v>
      </c>
      <c r="E3223" s="53">
        <v>8354.59</v>
      </c>
      <c r="F3223" s="26">
        <v>0.21</v>
      </c>
      <c r="G3223" s="53">
        <v>14658.134</v>
      </c>
      <c r="H3223" s="67"/>
      <c r="I3223" s="68"/>
      <c r="J3223" s="69"/>
      <c r="K3223" s="69"/>
      <c r="L3223" s="69"/>
      <c r="M3223" s="69"/>
      <c r="N3223" s="69"/>
      <c r="O3223" s="35"/>
      <c r="P3223" s="35" t="s">
        <v>26910</v>
      </c>
      <c r="Q3223" s="36">
        <v>1</v>
      </c>
      <c r="R3223" s="35" t="s">
        <v>9849</v>
      </c>
      <c r="S3223" s="35" t="s">
        <v>28503</v>
      </c>
      <c r="T3223" s="35">
        <v>0</v>
      </c>
      <c r="U3223" s="35">
        <v>0</v>
      </c>
      <c r="V3223" s="36">
        <v>1</v>
      </c>
      <c r="W3223" s="36">
        <v>1</v>
      </c>
      <c r="X3223" s="37" t="s">
        <v>65</v>
      </c>
    </row>
    <row r="3224" spans="1:24" ht="24" customHeight="1" x14ac:dyDescent="0.2">
      <c r="A3224" s="50" t="s">
        <v>5930</v>
      </c>
      <c r="B3224" s="60" t="s">
        <v>6188</v>
      </c>
      <c r="C3224" s="76" t="s">
        <v>6188</v>
      </c>
      <c r="D3224" s="61" t="s">
        <v>6189</v>
      </c>
      <c r="E3224" s="53">
        <v>8354.59</v>
      </c>
      <c r="F3224" s="26">
        <v>0.21</v>
      </c>
      <c r="G3224" s="53">
        <v>14658.134</v>
      </c>
      <c r="H3224" s="67"/>
      <c r="I3224" s="68"/>
      <c r="J3224" s="69"/>
      <c r="K3224" s="69"/>
      <c r="L3224" s="69"/>
      <c r="M3224" s="69"/>
      <c r="N3224" s="69"/>
      <c r="O3224" s="35"/>
      <c r="P3224" s="35" t="s">
        <v>26911</v>
      </c>
      <c r="Q3224" s="36">
        <v>1</v>
      </c>
      <c r="R3224" s="35" t="s">
        <v>27</v>
      </c>
      <c r="S3224" s="35" t="s">
        <v>28503</v>
      </c>
      <c r="T3224" s="35">
        <v>0</v>
      </c>
      <c r="U3224" s="35">
        <v>0</v>
      </c>
      <c r="V3224" s="36">
        <v>1</v>
      </c>
      <c r="W3224" s="36">
        <v>1</v>
      </c>
      <c r="X3224" s="37" t="s">
        <v>65</v>
      </c>
    </row>
    <row r="3225" spans="1:24" ht="24" customHeight="1" x14ac:dyDescent="0.2">
      <c r="A3225" s="50" t="s">
        <v>5930</v>
      </c>
      <c r="B3225" s="60" t="s">
        <v>6190</v>
      </c>
      <c r="C3225" s="76" t="s">
        <v>6190</v>
      </c>
      <c r="D3225" s="61" t="s">
        <v>6191</v>
      </c>
      <c r="E3225" s="53">
        <v>16045.54</v>
      </c>
      <c r="F3225" s="26">
        <v>0.21</v>
      </c>
      <c r="G3225" s="53">
        <v>28151.896000000001</v>
      </c>
      <c r="H3225" s="67"/>
      <c r="I3225" s="68"/>
      <c r="J3225" s="69"/>
      <c r="K3225" s="69"/>
      <c r="L3225" s="69"/>
      <c r="M3225" s="69"/>
      <c r="N3225" s="69"/>
      <c r="O3225" s="35"/>
      <c r="P3225" s="35" t="s">
        <v>26912</v>
      </c>
      <c r="Q3225" s="36">
        <v>1</v>
      </c>
      <c r="R3225" s="35" t="s">
        <v>27</v>
      </c>
      <c r="S3225" s="35" t="s">
        <v>28503</v>
      </c>
      <c r="T3225" s="35">
        <v>0</v>
      </c>
      <c r="U3225" s="35">
        <v>0</v>
      </c>
      <c r="V3225" s="36">
        <v>1</v>
      </c>
      <c r="W3225" s="36">
        <v>1</v>
      </c>
      <c r="X3225" s="37" t="s">
        <v>65</v>
      </c>
    </row>
    <row r="3226" spans="1:24" ht="24" customHeight="1" x14ac:dyDescent="0.2">
      <c r="A3226" s="50" t="s">
        <v>5930</v>
      </c>
      <c r="B3226" s="60" t="s">
        <v>6192</v>
      </c>
      <c r="C3226" s="76" t="s">
        <v>6192</v>
      </c>
      <c r="D3226" s="61" t="s">
        <v>6193</v>
      </c>
      <c r="E3226" s="53">
        <v>20485.53</v>
      </c>
      <c r="F3226" s="26">
        <v>0.21</v>
      </c>
      <c r="G3226" s="53">
        <v>35941.864000000001</v>
      </c>
      <c r="H3226" s="67"/>
      <c r="I3226" s="68"/>
      <c r="J3226" s="69"/>
      <c r="K3226" s="69"/>
      <c r="L3226" s="69"/>
      <c r="M3226" s="69"/>
      <c r="N3226" s="69"/>
      <c r="O3226" s="35"/>
      <c r="P3226" s="35" t="s">
        <v>26913</v>
      </c>
      <c r="Q3226" s="36">
        <v>1</v>
      </c>
      <c r="R3226" s="35" t="s">
        <v>27</v>
      </c>
      <c r="S3226" s="35" t="s">
        <v>28503</v>
      </c>
      <c r="T3226" s="35">
        <v>0</v>
      </c>
      <c r="U3226" s="35">
        <v>0</v>
      </c>
      <c r="V3226" s="36">
        <v>1</v>
      </c>
      <c r="W3226" s="36">
        <v>1</v>
      </c>
      <c r="X3226" s="37" t="s">
        <v>65</v>
      </c>
    </row>
    <row r="3227" spans="1:24" ht="24" customHeight="1" x14ac:dyDescent="0.2">
      <c r="A3227" s="50" t="s">
        <v>5930</v>
      </c>
      <c r="B3227" s="60" t="s">
        <v>6194</v>
      </c>
      <c r="C3227" s="76" t="s">
        <v>6194</v>
      </c>
      <c r="D3227" s="61" t="s">
        <v>6195</v>
      </c>
      <c r="E3227" s="53">
        <v>25172.83</v>
      </c>
      <c r="F3227" s="26">
        <v>0.21</v>
      </c>
      <c r="G3227" s="53">
        <v>44165.726000000002</v>
      </c>
      <c r="H3227" s="67"/>
      <c r="I3227" s="68"/>
      <c r="J3227" s="69"/>
      <c r="K3227" s="69"/>
      <c r="L3227" s="69"/>
      <c r="M3227" s="69"/>
      <c r="N3227" s="69"/>
      <c r="O3227" s="35"/>
      <c r="P3227" s="35" t="s">
        <v>26914</v>
      </c>
      <c r="Q3227" s="36">
        <v>1</v>
      </c>
      <c r="R3227" s="35" t="s">
        <v>27</v>
      </c>
      <c r="S3227" s="35" t="s">
        <v>28504</v>
      </c>
      <c r="T3227" s="35">
        <v>0</v>
      </c>
      <c r="U3227" s="35">
        <v>0</v>
      </c>
      <c r="V3227" s="36">
        <v>1</v>
      </c>
      <c r="W3227" s="36">
        <v>1</v>
      </c>
      <c r="X3227" s="37" t="s">
        <v>65</v>
      </c>
    </row>
    <row r="3228" spans="1:24" ht="24" customHeight="1" x14ac:dyDescent="0.2">
      <c r="A3228" s="50" t="s">
        <v>5930</v>
      </c>
      <c r="B3228" s="60" t="s">
        <v>6196</v>
      </c>
      <c r="C3228" s="76" t="s">
        <v>6196</v>
      </c>
      <c r="D3228" s="61" t="s">
        <v>6197</v>
      </c>
      <c r="E3228" s="53">
        <v>25172.83</v>
      </c>
      <c r="F3228" s="26">
        <v>0.21</v>
      </c>
      <c r="G3228" s="53">
        <v>44165.726000000002</v>
      </c>
      <c r="H3228" s="67"/>
      <c r="I3228" s="68"/>
      <c r="J3228" s="69"/>
      <c r="K3228" s="69"/>
      <c r="L3228" s="69"/>
      <c r="M3228" s="69"/>
      <c r="N3228" s="69"/>
      <c r="O3228" s="35"/>
      <c r="P3228" s="35" t="s">
        <v>26915</v>
      </c>
      <c r="Q3228" s="36">
        <v>1</v>
      </c>
      <c r="R3228" s="35" t="s">
        <v>27</v>
      </c>
      <c r="S3228" s="35" t="s">
        <v>28504</v>
      </c>
      <c r="T3228" s="35">
        <v>0</v>
      </c>
      <c r="U3228" s="35">
        <v>0</v>
      </c>
      <c r="V3228" s="36">
        <v>1</v>
      </c>
      <c r="W3228" s="36">
        <v>1</v>
      </c>
      <c r="X3228" s="37" t="s">
        <v>65</v>
      </c>
    </row>
    <row r="3229" spans="1:24" ht="24" customHeight="1" x14ac:dyDescent="0.2">
      <c r="A3229" s="50" t="s">
        <v>5930</v>
      </c>
      <c r="B3229" s="60" t="s">
        <v>6198</v>
      </c>
      <c r="C3229" s="76" t="s">
        <v>6198</v>
      </c>
      <c r="D3229" s="61" t="s">
        <v>6199</v>
      </c>
      <c r="E3229" s="53">
        <v>25172.83</v>
      </c>
      <c r="F3229" s="26">
        <v>0.21</v>
      </c>
      <c r="G3229" s="53">
        <v>44165.726000000002</v>
      </c>
      <c r="H3229" s="67"/>
      <c r="I3229" s="68"/>
      <c r="J3229" s="69"/>
      <c r="K3229" s="69"/>
      <c r="L3229" s="69"/>
      <c r="M3229" s="69"/>
      <c r="N3229" s="69"/>
      <c r="O3229" s="35"/>
      <c r="P3229" s="35" t="s">
        <v>26915</v>
      </c>
      <c r="Q3229" s="36">
        <v>1</v>
      </c>
      <c r="R3229" s="35" t="s">
        <v>27</v>
      </c>
      <c r="S3229" s="35" t="s">
        <v>28504</v>
      </c>
      <c r="T3229" s="35">
        <v>0</v>
      </c>
      <c r="U3229" s="35">
        <v>0</v>
      </c>
      <c r="V3229" s="36">
        <v>1</v>
      </c>
      <c r="W3229" s="36">
        <v>1</v>
      </c>
      <c r="X3229" s="37" t="s">
        <v>65</v>
      </c>
    </row>
    <row r="3230" spans="1:24" ht="24" customHeight="1" x14ac:dyDescent="0.2">
      <c r="A3230" s="50" t="s">
        <v>5930</v>
      </c>
      <c r="B3230" s="60" t="s">
        <v>6200</v>
      </c>
      <c r="C3230" s="76" t="s">
        <v>6200</v>
      </c>
      <c r="D3230" s="61" t="s">
        <v>6201</v>
      </c>
      <c r="E3230" s="53">
        <v>31020.84</v>
      </c>
      <c r="F3230" s="26">
        <v>0.21</v>
      </c>
      <c r="G3230" s="53">
        <v>54426.065999999999</v>
      </c>
      <c r="H3230" s="67"/>
      <c r="I3230" s="68"/>
      <c r="J3230" s="69"/>
      <c r="K3230" s="69"/>
      <c r="L3230" s="69"/>
      <c r="M3230" s="69"/>
      <c r="N3230" s="69"/>
      <c r="O3230" s="35"/>
      <c r="P3230" s="35" t="s">
        <v>26916</v>
      </c>
      <c r="Q3230" s="36">
        <v>1</v>
      </c>
      <c r="R3230" s="35" t="s">
        <v>27</v>
      </c>
      <c r="S3230" s="35" t="s">
        <v>28503</v>
      </c>
      <c r="T3230" s="35">
        <v>0</v>
      </c>
      <c r="U3230" s="35">
        <v>0</v>
      </c>
      <c r="V3230" s="36">
        <v>1</v>
      </c>
      <c r="W3230" s="36">
        <v>1</v>
      </c>
      <c r="X3230" s="37" t="s">
        <v>65</v>
      </c>
    </row>
    <row r="3231" spans="1:24" ht="24" customHeight="1" x14ac:dyDescent="0.2">
      <c r="A3231" s="50" t="s">
        <v>5930</v>
      </c>
      <c r="B3231" s="60" t="s">
        <v>6202</v>
      </c>
      <c r="C3231" s="76" t="s">
        <v>6202</v>
      </c>
      <c r="D3231" s="61" t="s">
        <v>6203</v>
      </c>
      <c r="E3231" s="53">
        <v>31020.84</v>
      </c>
      <c r="F3231" s="26">
        <v>0.21</v>
      </c>
      <c r="G3231" s="53">
        <v>54426.065999999999</v>
      </c>
      <c r="H3231" s="67"/>
      <c r="I3231" s="68"/>
      <c r="J3231" s="69"/>
      <c r="K3231" s="69"/>
      <c r="L3231" s="69"/>
      <c r="M3231" s="69"/>
      <c r="N3231" s="69"/>
      <c r="O3231" s="35"/>
      <c r="P3231" s="35" t="s">
        <v>26917</v>
      </c>
      <c r="Q3231" s="36">
        <v>1</v>
      </c>
      <c r="R3231" s="35" t="s">
        <v>27</v>
      </c>
      <c r="S3231" s="35" t="s">
        <v>28504</v>
      </c>
      <c r="T3231" s="35">
        <v>0</v>
      </c>
      <c r="U3231" s="35">
        <v>0</v>
      </c>
      <c r="V3231" s="36">
        <v>1</v>
      </c>
      <c r="W3231" s="36">
        <v>1</v>
      </c>
      <c r="X3231" s="37" t="s">
        <v>65</v>
      </c>
    </row>
    <row r="3232" spans="1:24" ht="24" customHeight="1" x14ac:dyDescent="0.2">
      <c r="A3232" s="50" t="s">
        <v>5930</v>
      </c>
      <c r="B3232" s="60" t="s">
        <v>6204</v>
      </c>
      <c r="C3232" s="76" t="s">
        <v>6204</v>
      </c>
      <c r="D3232" s="61" t="s">
        <v>6205</v>
      </c>
      <c r="E3232" s="53">
        <v>14111.24</v>
      </c>
      <c r="F3232" s="26">
        <v>0.21</v>
      </c>
      <c r="G3232" s="53">
        <v>24758.172999999999</v>
      </c>
      <c r="H3232" s="67"/>
      <c r="I3232" s="68"/>
      <c r="J3232" s="69"/>
      <c r="K3232" s="69"/>
      <c r="L3232" s="69"/>
      <c r="M3232" s="69"/>
      <c r="N3232" s="69"/>
      <c r="O3232" s="35"/>
      <c r="P3232" s="35" t="s">
        <v>26918</v>
      </c>
      <c r="Q3232" s="36">
        <v>1</v>
      </c>
      <c r="R3232" s="35" t="s">
        <v>27</v>
      </c>
      <c r="S3232" s="35" t="s">
        <v>28503</v>
      </c>
      <c r="T3232" s="35">
        <v>0</v>
      </c>
      <c r="U3232" s="35">
        <v>0</v>
      </c>
      <c r="V3232" s="36">
        <v>1</v>
      </c>
      <c r="W3232" s="36">
        <v>1</v>
      </c>
      <c r="X3232" s="37" t="s">
        <v>65</v>
      </c>
    </row>
    <row r="3233" spans="1:24" ht="24" customHeight="1" x14ac:dyDescent="0.2">
      <c r="A3233" s="50" t="s">
        <v>5930</v>
      </c>
      <c r="B3233" s="60" t="s">
        <v>6206</v>
      </c>
      <c r="C3233" s="76" t="s">
        <v>6206</v>
      </c>
      <c r="D3233" s="61" t="s">
        <v>6207</v>
      </c>
      <c r="E3233" s="53">
        <v>16397.240000000002</v>
      </c>
      <c r="F3233" s="26">
        <v>0.21</v>
      </c>
      <c r="G3233" s="53">
        <v>28768.959999999999</v>
      </c>
      <c r="H3233" s="67"/>
      <c r="I3233" s="68"/>
      <c r="J3233" s="69"/>
      <c r="K3233" s="69"/>
      <c r="L3233" s="69"/>
      <c r="M3233" s="69"/>
      <c r="N3233" s="69"/>
      <c r="O3233" s="35"/>
      <c r="P3233" s="35" t="s">
        <v>26919</v>
      </c>
      <c r="Q3233" s="36">
        <v>1</v>
      </c>
      <c r="R3233" s="35" t="s">
        <v>27</v>
      </c>
      <c r="S3233" s="35" t="s">
        <v>28504</v>
      </c>
      <c r="T3233" s="35">
        <v>0</v>
      </c>
      <c r="U3233" s="35">
        <v>0</v>
      </c>
      <c r="V3233" s="36">
        <v>1</v>
      </c>
      <c r="W3233" s="36">
        <v>1</v>
      </c>
      <c r="X3233" s="37" t="s">
        <v>65</v>
      </c>
    </row>
    <row r="3234" spans="1:24" ht="24" customHeight="1" x14ac:dyDescent="0.2">
      <c r="A3234" s="50" t="s">
        <v>5930</v>
      </c>
      <c r="B3234" s="60" t="s">
        <v>6208</v>
      </c>
      <c r="C3234" s="76" t="s">
        <v>6208</v>
      </c>
      <c r="D3234" s="61" t="s">
        <v>6209</v>
      </c>
      <c r="E3234" s="53">
        <v>20485.53</v>
      </c>
      <c r="F3234" s="26">
        <v>0.21</v>
      </c>
      <c r="G3234" s="53">
        <v>35941.864000000001</v>
      </c>
      <c r="H3234" s="67"/>
      <c r="I3234" s="68"/>
      <c r="J3234" s="69"/>
      <c r="K3234" s="69"/>
      <c r="L3234" s="69"/>
      <c r="M3234" s="69"/>
      <c r="N3234" s="69"/>
      <c r="O3234" s="35"/>
      <c r="P3234" s="35" t="s">
        <v>26920</v>
      </c>
      <c r="Q3234" s="36">
        <v>1</v>
      </c>
      <c r="R3234" s="35" t="s">
        <v>27</v>
      </c>
      <c r="S3234" s="35" t="s">
        <v>28504</v>
      </c>
      <c r="T3234" s="35">
        <v>0</v>
      </c>
      <c r="U3234" s="35">
        <v>0</v>
      </c>
      <c r="V3234" s="36">
        <v>1</v>
      </c>
      <c r="W3234" s="36">
        <v>1</v>
      </c>
      <c r="X3234" s="37" t="s">
        <v>65</v>
      </c>
    </row>
    <row r="3235" spans="1:24" ht="24" customHeight="1" x14ac:dyDescent="0.2">
      <c r="A3235" s="50" t="s">
        <v>5930</v>
      </c>
      <c r="B3235" s="60" t="s">
        <v>6210</v>
      </c>
      <c r="C3235" s="76" t="s">
        <v>6210</v>
      </c>
      <c r="D3235" s="61" t="s">
        <v>6211</v>
      </c>
      <c r="E3235" s="53">
        <v>22353.79</v>
      </c>
      <c r="F3235" s="26">
        <v>0.21</v>
      </c>
      <c r="G3235" s="53">
        <v>39219.730000000003</v>
      </c>
      <c r="H3235" s="67"/>
      <c r="I3235" s="68"/>
      <c r="J3235" s="69"/>
      <c r="K3235" s="69"/>
      <c r="L3235" s="69"/>
      <c r="M3235" s="69"/>
      <c r="N3235" s="69"/>
      <c r="O3235" s="35"/>
      <c r="P3235" s="35" t="s">
        <v>26921</v>
      </c>
      <c r="Q3235" s="36">
        <v>1</v>
      </c>
      <c r="R3235" s="35" t="s">
        <v>27</v>
      </c>
      <c r="S3235" s="35" t="s">
        <v>28503</v>
      </c>
      <c r="T3235" s="35">
        <v>0</v>
      </c>
      <c r="U3235" s="35">
        <v>0</v>
      </c>
      <c r="V3235" s="36">
        <v>1</v>
      </c>
      <c r="W3235" s="36">
        <v>1</v>
      </c>
      <c r="X3235" s="37" t="s">
        <v>65</v>
      </c>
    </row>
    <row r="3236" spans="1:24" ht="24" customHeight="1" x14ac:dyDescent="0.2">
      <c r="A3236" s="50" t="s">
        <v>5930</v>
      </c>
      <c r="B3236" s="60" t="s">
        <v>6212</v>
      </c>
      <c r="C3236" s="76" t="s">
        <v>6212</v>
      </c>
      <c r="D3236" s="61" t="s">
        <v>6213</v>
      </c>
      <c r="E3236" s="53">
        <v>22353.79</v>
      </c>
      <c r="F3236" s="26">
        <v>0.21</v>
      </c>
      <c r="G3236" s="53">
        <v>39219.730000000003</v>
      </c>
      <c r="H3236" s="67"/>
      <c r="I3236" s="68"/>
      <c r="J3236" s="69"/>
      <c r="K3236" s="69"/>
      <c r="L3236" s="69"/>
      <c r="M3236" s="69"/>
      <c r="N3236" s="69"/>
      <c r="O3236" s="35"/>
      <c r="P3236" s="35" t="s">
        <v>26922</v>
      </c>
      <c r="Q3236" s="36">
        <v>1</v>
      </c>
      <c r="R3236" s="35" t="s">
        <v>27</v>
      </c>
      <c r="S3236" s="35" t="s">
        <v>28503</v>
      </c>
      <c r="T3236" s="35">
        <v>0</v>
      </c>
      <c r="U3236" s="35">
        <v>0</v>
      </c>
      <c r="V3236" s="36">
        <v>1</v>
      </c>
      <c r="W3236" s="36">
        <v>1</v>
      </c>
      <c r="X3236" s="37" t="s">
        <v>65</v>
      </c>
    </row>
    <row r="3237" spans="1:24" ht="24" customHeight="1" x14ac:dyDescent="0.2">
      <c r="A3237" s="50" t="s">
        <v>5930</v>
      </c>
      <c r="B3237" s="60" t="s">
        <v>6214</v>
      </c>
      <c r="C3237" s="76" t="s">
        <v>6214</v>
      </c>
      <c r="D3237" s="61" t="s">
        <v>6215</v>
      </c>
      <c r="E3237" s="53">
        <v>24925.48</v>
      </c>
      <c r="F3237" s="26">
        <v>0.21</v>
      </c>
      <c r="G3237" s="53">
        <v>43731.76</v>
      </c>
      <c r="H3237" s="67"/>
      <c r="I3237" s="68"/>
      <c r="J3237" s="69"/>
      <c r="K3237" s="69"/>
      <c r="L3237" s="69"/>
      <c r="M3237" s="69"/>
      <c r="N3237" s="69"/>
      <c r="O3237" s="35"/>
      <c r="P3237" s="35" t="s">
        <v>26923</v>
      </c>
      <c r="Q3237" s="36">
        <v>1</v>
      </c>
      <c r="R3237" s="35" t="s">
        <v>27</v>
      </c>
      <c r="S3237" s="35" t="s">
        <v>28504</v>
      </c>
      <c r="T3237" s="35">
        <v>0</v>
      </c>
      <c r="U3237" s="35">
        <v>0</v>
      </c>
      <c r="V3237" s="36">
        <v>1</v>
      </c>
      <c r="W3237" s="36">
        <v>1</v>
      </c>
      <c r="X3237" s="37" t="s">
        <v>65</v>
      </c>
    </row>
    <row r="3238" spans="1:24" ht="24" customHeight="1" x14ac:dyDescent="0.2">
      <c r="A3238" s="50" t="s">
        <v>5930</v>
      </c>
      <c r="B3238" s="60" t="s">
        <v>6216</v>
      </c>
      <c r="C3238" s="76" t="s">
        <v>6216</v>
      </c>
      <c r="D3238" s="61" t="s">
        <v>6217</v>
      </c>
      <c r="E3238" s="53">
        <v>24925.48</v>
      </c>
      <c r="F3238" s="26">
        <v>0.21</v>
      </c>
      <c r="G3238" s="53">
        <v>43731.76</v>
      </c>
      <c r="H3238" s="67"/>
      <c r="I3238" s="68"/>
      <c r="J3238" s="69"/>
      <c r="K3238" s="69"/>
      <c r="L3238" s="69"/>
      <c r="M3238" s="69"/>
      <c r="N3238" s="69"/>
      <c r="O3238" s="35"/>
      <c r="P3238" s="35" t="s">
        <v>26924</v>
      </c>
      <c r="Q3238" s="36">
        <v>1</v>
      </c>
      <c r="R3238" s="35" t="s">
        <v>27</v>
      </c>
      <c r="S3238" s="35" t="s">
        <v>28503</v>
      </c>
      <c r="T3238" s="35">
        <v>0</v>
      </c>
      <c r="U3238" s="35">
        <v>0</v>
      </c>
      <c r="V3238" s="36">
        <v>1</v>
      </c>
      <c r="W3238" s="36">
        <v>1</v>
      </c>
      <c r="X3238" s="37" t="s">
        <v>65</v>
      </c>
    </row>
    <row r="3239" spans="1:24" ht="24" customHeight="1" x14ac:dyDescent="0.2">
      <c r="A3239" s="50" t="s">
        <v>5930</v>
      </c>
      <c r="B3239" s="60" t="s">
        <v>6218</v>
      </c>
      <c r="C3239" s="76" t="s">
        <v>6218</v>
      </c>
      <c r="D3239" s="61" t="s">
        <v>6219</v>
      </c>
      <c r="E3239" s="53">
        <v>26793.78</v>
      </c>
      <c r="F3239" s="26">
        <v>0.21</v>
      </c>
      <c r="G3239" s="53">
        <v>47009.686000000002</v>
      </c>
      <c r="H3239" s="67"/>
      <c r="I3239" s="68"/>
      <c r="J3239" s="69"/>
      <c r="K3239" s="69"/>
      <c r="L3239" s="69"/>
      <c r="M3239" s="69"/>
      <c r="N3239" s="69"/>
      <c r="O3239" s="35"/>
      <c r="P3239" s="35" t="s">
        <v>26925</v>
      </c>
      <c r="Q3239" s="36">
        <v>1</v>
      </c>
      <c r="R3239" s="35" t="s">
        <v>27</v>
      </c>
      <c r="S3239" s="35" t="s">
        <v>28503</v>
      </c>
      <c r="T3239" s="35">
        <v>0</v>
      </c>
      <c r="U3239" s="35">
        <v>0</v>
      </c>
      <c r="V3239" s="36">
        <v>1</v>
      </c>
      <c r="W3239" s="36">
        <v>1</v>
      </c>
      <c r="X3239" s="37" t="s">
        <v>65</v>
      </c>
    </row>
    <row r="3240" spans="1:24" ht="24" customHeight="1" x14ac:dyDescent="0.2">
      <c r="A3240" s="50" t="s">
        <v>5930</v>
      </c>
      <c r="B3240" s="60" t="s">
        <v>6220</v>
      </c>
      <c r="C3240" s="76" t="s">
        <v>6220</v>
      </c>
      <c r="D3240" s="61" t="s">
        <v>6221</v>
      </c>
      <c r="E3240" s="53">
        <v>26793.78</v>
      </c>
      <c r="F3240" s="26">
        <v>0.21</v>
      </c>
      <c r="G3240" s="53">
        <v>47009.686000000002</v>
      </c>
      <c r="H3240" s="67"/>
      <c r="I3240" s="68"/>
      <c r="J3240" s="69"/>
      <c r="K3240" s="69"/>
      <c r="L3240" s="69"/>
      <c r="M3240" s="69"/>
      <c r="N3240" s="69"/>
      <c r="O3240" s="35"/>
      <c r="P3240" s="35" t="s">
        <v>26926</v>
      </c>
      <c r="Q3240" s="36">
        <v>1</v>
      </c>
      <c r="R3240" s="35" t="s">
        <v>27</v>
      </c>
      <c r="S3240" s="35" t="s">
        <v>28504</v>
      </c>
      <c r="T3240" s="35">
        <v>0</v>
      </c>
      <c r="U3240" s="35">
        <v>0</v>
      </c>
      <c r="V3240" s="36">
        <v>1</v>
      </c>
      <c r="W3240" s="36">
        <v>1</v>
      </c>
      <c r="X3240" s="37" t="s">
        <v>65</v>
      </c>
    </row>
    <row r="3241" spans="1:24" ht="24" customHeight="1" x14ac:dyDescent="0.2">
      <c r="A3241" s="50" t="s">
        <v>5930</v>
      </c>
      <c r="B3241" s="60" t="s">
        <v>6222</v>
      </c>
      <c r="C3241" s="76" t="s">
        <v>6222</v>
      </c>
      <c r="D3241" s="61" t="s">
        <v>6223</v>
      </c>
      <c r="E3241" s="53">
        <v>29936.98</v>
      </c>
      <c r="F3241" s="26">
        <v>0.21</v>
      </c>
      <c r="G3241" s="53">
        <v>52524.43</v>
      </c>
      <c r="H3241" s="67"/>
      <c r="I3241" s="68"/>
      <c r="J3241" s="69"/>
      <c r="K3241" s="69"/>
      <c r="L3241" s="69"/>
      <c r="M3241" s="69"/>
      <c r="N3241" s="69"/>
      <c r="O3241" s="35"/>
      <c r="P3241" s="35" t="s">
        <v>26927</v>
      </c>
      <c r="Q3241" s="36">
        <v>1</v>
      </c>
      <c r="R3241" s="35" t="s">
        <v>27</v>
      </c>
      <c r="S3241" s="35" t="s">
        <v>28504</v>
      </c>
      <c r="T3241" s="35">
        <v>0</v>
      </c>
      <c r="U3241" s="35">
        <v>0</v>
      </c>
      <c r="V3241" s="36">
        <v>1</v>
      </c>
      <c r="W3241" s="36">
        <v>1</v>
      </c>
      <c r="X3241" s="37" t="s">
        <v>65</v>
      </c>
    </row>
    <row r="3242" spans="1:24" ht="24" customHeight="1" x14ac:dyDescent="0.2">
      <c r="A3242" s="50" t="s">
        <v>5930</v>
      </c>
      <c r="B3242" s="60" t="s">
        <v>6224</v>
      </c>
      <c r="C3242" s="76" t="s">
        <v>6224</v>
      </c>
      <c r="D3242" s="61" t="s">
        <v>6225</v>
      </c>
      <c r="E3242" s="53">
        <v>29936.98</v>
      </c>
      <c r="F3242" s="26">
        <v>0.21</v>
      </c>
      <c r="G3242" s="53">
        <v>52524.43</v>
      </c>
      <c r="H3242" s="67"/>
      <c r="I3242" s="68"/>
      <c r="J3242" s="69"/>
      <c r="K3242" s="69"/>
      <c r="L3242" s="69"/>
      <c r="M3242" s="69"/>
      <c r="N3242" s="69"/>
      <c r="O3242" s="35"/>
      <c r="P3242" s="35" t="s">
        <v>26928</v>
      </c>
      <c r="Q3242" s="36">
        <v>1</v>
      </c>
      <c r="R3242" s="35" t="s">
        <v>27</v>
      </c>
      <c r="S3242" s="35" t="s">
        <v>28504</v>
      </c>
      <c r="T3242" s="35">
        <v>0</v>
      </c>
      <c r="U3242" s="35">
        <v>0</v>
      </c>
      <c r="V3242" s="36">
        <v>1</v>
      </c>
      <c r="W3242" s="36">
        <v>1</v>
      </c>
      <c r="X3242" s="37" t="s">
        <v>65</v>
      </c>
    </row>
    <row r="3243" spans="1:24" ht="24" customHeight="1" x14ac:dyDescent="0.2">
      <c r="A3243" s="50" t="s">
        <v>5930</v>
      </c>
      <c r="B3243" s="60" t="s">
        <v>6226</v>
      </c>
      <c r="C3243" s="76" t="s">
        <v>6226</v>
      </c>
      <c r="D3243" s="61" t="s">
        <v>6227</v>
      </c>
      <c r="E3243" s="53">
        <v>512796.58</v>
      </c>
      <c r="F3243" s="26">
        <v>0.21</v>
      </c>
      <c r="G3243" s="53">
        <v>899701.598</v>
      </c>
      <c r="H3243" s="67"/>
      <c r="I3243" s="68"/>
      <c r="J3243" s="69"/>
      <c r="K3243" s="69"/>
      <c r="L3243" s="69"/>
      <c r="M3243" s="69"/>
      <c r="N3243" s="69"/>
      <c r="O3243" s="35"/>
      <c r="P3243" s="35" t="s">
        <v>26929</v>
      </c>
      <c r="Q3243" s="36">
        <v>1</v>
      </c>
      <c r="R3243" s="35" t="s">
        <v>27</v>
      </c>
      <c r="S3243" s="35" t="s">
        <v>28504</v>
      </c>
      <c r="T3243" s="35">
        <v>0</v>
      </c>
      <c r="U3243" s="35">
        <v>0</v>
      </c>
      <c r="V3243" s="36">
        <v>1</v>
      </c>
      <c r="W3243" s="36">
        <v>1</v>
      </c>
      <c r="X3243" s="37" t="s">
        <v>65</v>
      </c>
    </row>
    <row r="3244" spans="1:24" ht="24" customHeight="1" x14ac:dyDescent="0.2">
      <c r="A3244" s="50" t="s">
        <v>5930</v>
      </c>
      <c r="B3244" s="60" t="s">
        <v>6228</v>
      </c>
      <c r="C3244" s="76" t="s">
        <v>6228</v>
      </c>
      <c r="D3244" s="61" t="s">
        <v>6229</v>
      </c>
      <c r="E3244" s="53">
        <v>5077.45</v>
      </c>
      <c r="F3244" s="26">
        <v>0.21</v>
      </c>
      <c r="G3244" s="53">
        <v>8908.3829999999998</v>
      </c>
      <c r="H3244" s="67"/>
      <c r="I3244" s="68"/>
      <c r="J3244" s="69"/>
      <c r="K3244" s="69"/>
      <c r="L3244" s="69"/>
      <c r="M3244" s="69"/>
      <c r="N3244" s="69"/>
      <c r="O3244" s="35"/>
      <c r="P3244" s="35" t="s">
        <v>26930</v>
      </c>
      <c r="Q3244" s="36">
        <v>1</v>
      </c>
      <c r="R3244" s="35" t="s">
        <v>27</v>
      </c>
      <c r="S3244" s="35" t="s">
        <v>28504</v>
      </c>
      <c r="T3244" s="35">
        <v>0</v>
      </c>
      <c r="U3244" s="35">
        <v>0</v>
      </c>
      <c r="V3244" s="36">
        <v>1</v>
      </c>
      <c r="W3244" s="36">
        <v>1</v>
      </c>
      <c r="X3244" s="37" t="s">
        <v>65</v>
      </c>
    </row>
    <row r="3245" spans="1:24" ht="24" customHeight="1" x14ac:dyDescent="0.2">
      <c r="A3245" s="50" t="s">
        <v>5930</v>
      </c>
      <c r="B3245" s="60" t="s">
        <v>6230</v>
      </c>
      <c r="C3245" s="76" t="s">
        <v>6230</v>
      </c>
      <c r="D3245" s="61" t="s">
        <v>6231</v>
      </c>
      <c r="E3245" s="53">
        <v>11539.61</v>
      </c>
      <c r="F3245" s="26">
        <v>0.21</v>
      </c>
      <c r="G3245" s="53">
        <v>20246.240000000002</v>
      </c>
      <c r="H3245" s="67"/>
      <c r="I3245" s="68"/>
      <c r="J3245" s="69"/>
      <c r="K3245" s="69"/>
      <c r="L3245" s="69"/>
      <c r="M3245" s="69"/>
      <c r="N3245" s="69"/>
      <c r="O3245" s="35"/>
      <c r="P3245" s="35" t="s">
        <v>26931</v>
      </c>
      <c r="Q3245" s="36">
        <v>1</v>
      </c>
      <c r="R3245" s="35" t="s">
        <v>27</v>
      </c>
      <c r="S3245" s="35" t="s">
        <v>28504</v>
      </c>
      <c r="T3245" s="35">
        <v>0</v>
      </c>
      <c r="U3245" s="35">
        <v>0</v>
      </c>
      <c r="V3245" s="36">
        <v>1</v>
      </c>
      <c r="W3245" s="36">
        <v>1</v>
      </c>
      <c r="X3245" s="37" t="s">
        <v>65</v>
      </c>
    </row>
    <row r="3246" spans="1:24" ht="24" customHeight="1" x14ac:dyDescent="0.2">
      <c r="A3246" s="50" t="s">
        <v>5930</v>
      </c>
      <c r="B3246" s="60" t="s">
        <v>6232</v>
      </c>
      <c r="C3246" s="76" t="s">
        <v>6232</v>
      </c>
      <c r="D3246" s="61" t="s">
        <v>6233</v>
      </c>
      <c r="E3246" s="53">
        <v>4154.25</v>
      </c>
      <c r="F3246" s="26">
        <v>0.21</v>
      </c>
      <c r="G3246" s="53">
        <v>7288.6289999999999</v>
      </c>
      <c r="H3246" s="67"/>
      <c r="I3246" s="68"/>
      <c r="J3246" s="69"/>
      <c r="K3246" s="69"/>
      <c r="L3246" s="69"/>
      <c r="M3246" s="69"/>
      <c r="N3246" s="69"/>
      <c r="O3246" s="35"/>
      <c r="P3246" s="35" t="s">
        <v>26932</v>
      </c>
      <c r="Q3246" s="36">
        <v>1</v>
      </c>
      <c r="R3246" s="35" t="s">
        <v>27</v>
      </c>
      <c r="S3246" s="35" t="s">
        <v>28504</v>
      </c>
      <c r="T3246" s="35">
        <v>0</v>
      </c>
      <c r="U3246" s="35">
        <v>0</v>
      </c>
      <c r="V3246" s="36">
        <v>1</v>
      </c>
      <c r="W3246" s="36">
        <v>1</v>
      </c>
      <c r="X3246" s="37" t="s">
        <v>65</v>
      </c>
    </row>
    <row r="3247" spans="1:24" ht="24" customHeight="1" x14ac:dyDescent="0.2">
      <c r="A3247" s="50" t="s">
        <v>5930</v>
      </c>
      <c r="B3247" s="60" t="s">
        <v>6234</v>
      </c>
      <c r="C3247" s="76" t="s">
        <v>6234</v>
      </c>
      <c r="D3247" s="61" t="s">
        <v>6235</v>
      </c>
      <c r="E3247" s="53">
        <v>3868.46</v>
      </c>
      <c r="F3247" s="26">
        <v>0.21</v>
      </c>
      <c r="G3247" s="53">
        <v>6787.2169999999996</v>
      </c>
      <c r="H3247" s="67"/>
      <c r="I3247" s="68"/>
      <c r="J3247" s="69"/>
      <c r="K3247" s="69"/>
      <c r="L3247" s="69"/>
      <c r="M3247" s="69"/>
      <c r="N3247" s="69"/>
      <c r="O3247" s="35"/>
      <c r="P3247" s="35" t="s">
        <v>26933</v>
      </c>
      <c r="Q3247" s="36">
        <v>1</v>
      </c>
      <c r="R3247" s="35" t="s">
        <v>27</v>
      </c>
      <c r="S3247" s="35" t="s">
        <v>28504</v>
      </c>
      <c r="T3247" s="35">
        <v>0</v>
      </c>
      <c r="U3247" s="35">
        <v>0</v>
      </c>
      <c r="V3247" s="36">
        <v>1</v>
      </c>
      <c r="W3247" s="36">
        <v>1</v>
      </c>
      <c r="X3247" s="37" t="s">
        <v>65</v>
      </c>
    </row>
    <row r="3248" spans="1:24" ht="24" customHeight="1" x14ac:dyDescent="0.2">
      <c r="A3248" s="50" t="s">
        <v>5930</v>
      </c>
      <c r="B3248" s="60" t="s">
        <v>6236</v>
      </c>
      <c r="C3248" s="76" t="s">
        <v>6236</v>
      </c>
      <c r="D3248" s="61" t="s">
        <v>6237</v>
      </c>
      <c r="E3248" s="53">
        <v>4483.96</v>
      </c>
      <c r="F3248" s="26">
        <v>0.21</v>
      </c>
      <c r="G3248" s="53">
        <v>7867.1049999999996</v>
      </c>
      <c r="H3248" s="67"/>
      <c r="I3248" s="68"/>
      <c r="J3248" s="69"/>
      <c r="K3248" s="69"/>
      <c r="L3248" s="69"/>
      <c r="M3248" s="69"/>
      <c r="N3248" s="69"/>
      <c r="O3248" s="35"/>
      <c r="P3248" s="35" t="s">
        <v>26934</v>
      </c>
      <c r="Q3248" s="36">
        <v>1</v>
      </c>
      <c r="R3248" s="35" t="s">
        <v>27</v>
      </c>
      <c r="S3248" s="35" t="s">
        <v>28504</v>
      </c>
      <c r="T3248" s="35">
        <v>0</v>
      </c>
      <c r="U3248" s="35">
        <v>0</v>
      </c>
      <c r="V3248" s="36">
        <v>1</v>
      </c>
      <c r="W3248" s="36">
        <v>1</v>
      </c>
      <c r="X3248" s="37" t="s">
        <v>65</v>
      </c>
    </row>
    <row r="3249" spans="1:24" ht="24" customHeight="1" x14ac:dyDescent="0.2">
      <c r="A3249" s="50" t="s">
        <v>19693</v>
      </c>
      <c r="B3249" s="60" t="s">
        <v>19696</v>
      </c>
      <c r="C3249" s="76" t="s">
        <v>19696</v>
      </c>
      <c r="D3249" s="61" t="s">
        <v>19697</v>
      </c>
      <c r="E3249" s="53">
        <v>31420.17</v>
      </c>
      <c r="F3249" s="26">
        <v>0.21</v>
      </c>
      <c r="G3249" s="53">
        <v>55126.692999999999</v>
      </c>
      <c r="H3249" s="67"/>
      <c r="I3249" s="68"/>
      <c r="J3249" s="69"/>
      <c r="K3249" s="69"/>
      <c r="L3249" s="69"/>
      <c r="M3249" s="69"/>
      <c r="N3249" s="69"/>
      <c r="O3249" s="35"/>
      <c r="P3249" s="35" t="s">
        <v>26935</v>
      </c>
      <c r="Q3249" s="36">
        <v>1</v>
      </c>
      <c r="R3249" s="35" t="s">
        <v>27</v>
      </c>
      <c r="S3249" s="35" t="s">
        <v>28503</v>
      </c>
      <c r="T3249" s="35">
        <v>0</v>
      </c>
      <c r="U3249" s="35">
        <v>0</v>
      </c>
      <c r="V3249" s="36">
        <v>1</v>
      </c>
      <c r="W3249" s="36">
        <v>1</v>
      </c>
      <c r="X3249" s="37" t="s">
        <v>65</v>
      </c>
    </row>
    <row r="3250" spans="1:24" ht="24" customHeight="1" x14ac:dyDescent="0.2">
      <c r="A3250" s="50" t="s">
        <v>19693</v>
      </c>
      <c r="B3250" s="60" t="s">
        <v>19698</v>
      </c>
      <c r="C3250" s="76" t="s">
        <v>19698</v>
      </c>
      <c r="D3250" s="61" t="s">
        <v>19699</v>
      </c>
      <c r="E3250" s="53">
        <v>44220.86</v>
      </c>
      <c r="F3250" s="26">
        <v>0.21</v>
      </c>
      <c r="G3250" s="53">
        <v>77585.502999999997</v>
      </c>
      <c r="H3250" s="67"/>
      <c r="I3250" s="68"/>
      <c r="J3250" s="69"/>
      <c r="K3250" s="69"/>
      <c r="L3250" s="69"/>
      <c r="M3250" s="69"/>
      <c r="N3250" s="69"/>
      <c r="O3250" s="35"/>
      <c r="P3250" s="35" t="s">
        <v>26936</v>
      </c>
      <c r="Q3250" s="36">
        <v>1</v>
      </c>
      <c r="R3250" s="35" t="s">
        <v>27</v>
      </c>
      <c r="S3250" s="35" t="s">
        <v>28503</v>
      </c>
      <c r="T3250" s="35">
        <v>0</v>
      </c>
      <c r="U3250" s="35">
        <v>0</v>
      </c>
      <c r="V3250" s="36">
        <v>1</v>
      </c>
      <c r="W3250" s="36">
        <v>1</v>
      </c>
      <c r="X3250" s="37" t="s">
        <v>65</v>
      </c>
    </row>
    <row r="3251" spans="1:24" ht="24" customHeight="1" x14ac:dyDescent="0.2">
      <c r="A3251" s="50" t="s">
        <v>19693</v>
      </c>
      <c r="B3251" s="60" t="s">
        <v>19700</v>
      </c>
      <c r="C3251" s="76" t="s">
        <v>19700</v>
      </c>
      <c r="D3251" s="61" t="s">
        <v>19701</v>
      </c>
      <c r="E3251" s="53">
        <v>186193.88</v>
      </c>
      <c r="F3251" s="26">
        <v>0.21</v>
      </c>
      <c r="G3251" s="53">
        <v>326677.16700000002</v>
      </c>
      <c r="H3251" s="67"/>
      <c r="I3251" s="68"/>
      <c r="J3251" s="69"/>
      <c r="K3251" s="69"/>
      <c r="L3251" s="69"/>
      <c r="M3251" s="69"/>
      <c r="N3251" s="69"/>
      <c r="O3251" s="35"/>
      <c r="P3251" s="35" t="s">
        <v>26937</v>
      </c>
      <c r="Q3251" s="36">
        <v>1</v>
      </c>
      <c r="R3251" s="35" t="s">
        <v>27</v>
      </c>
      <c r="S3251" s="35" t="s">
        <v>28503</v>
      </c>
      <c r="T3251" s="35">
        <v>0</v>
      </c>
      <c r="U3251" s="35">
        <v>0</v>
      </c>
      <c r="V3251" s="36">
        <v>1</v>
      </c>
      <c r="W3251" s="36">
        <v>1</v>
      </c>
      <c r="X3251" s="37" t="s">
        <v>65</v>
      </c>
    </row>
    <row r="3252" spans="1:24" ht="24" customHeight="1" x14ac:dyDescent="0.2">
      <c r="A3252" s="50" t="s">
        <v>19693</v>
      </c>
      <c r="B3252" s="60" t="s">
        <v>19702</v>
      </c>
      <c r="C3252" s="76" t="s">
        <v>19702</v>
      </c>
      <c r="D3252" s="61" t="s">
        <v>19703</v>
      </c>
      <c r="E3252" s="53">
        <v>212601.55</v>
      </c>
      <c r="F3252" s="26">
        <v>0.21</v>
      </c>
      <c r="G3252" s="53">
        <v>373009.42300000001</v>
      </c>
      <c r="H3252" s="67"/>
      <c r="I3252" s="68"/>
      <c r="J3252" s="69"/>
      <c r="K3252" s="69"/>
      <c r="L3252" s="69"/>
      <c r="M3252" s="69"/>
      <c r="N3252" s="69"/>
      <c r="O3252" s="35"/>
      <c r="P3252" s="35" t="s">
        <v>26938</v>
      </c>
      <c r="Q3252" s="36">
        <v>1</v>
      </c>
      <c r="R3252" s="35" t="s">
        <v>9849</v>
      </c>
      <c r="S3252" s="35" t="s">
        <v>28503</v>
      </c>
      <c r="T3252" s="35">
        <v>0</v>
      </c>
      <c r="U3252" s="35">
        <v>0</v>
      </c>
      <c r="V3252" s="36">
        <v>1</v>
      </c>
      <c r="W3252" s="36">
        <v>1</v>
      </c>
      <c r="X3252" s="37" t="s">
        <v>65</v>
      </c>
    </row>
    <row r="3253" spans="1:24" ht="24" customHeight="1" x14ac:dyDescent="0.2">
      <c r="A3253" s="50" t="s">
        <v>19693</v>
      </c>
      <c r="B3253" s="60" t="s">
        <v>19704</v>
      </c>
      <c r="C3253" s="76" t="s">
        <v>19704</v>
      </c>
      <c r="D3253" s="61" t="s">
        <v>19705</v>
      </c>
      <c r="E3253" s="53">
        <v>30675.21</v>
      </c>
      <c r="F3253" s="26">
        <v>0.105</v>
      </c>
      <c r="G3253" s="53">
        <v>49149.35</v>
      </c>
      <c r="H3253" s="67"/>
      <c r="I3253" s="68"/>
      <c r="J3253" s="69"/>
      <c r="K3253" s="69"/>
      <c r="L3253" s="69"/>
      <c r="M3253" s="69"/>
      <c r="N3253" s="69"/>
      <c r="O3253" s="35"/>
      <c r="P3253" s="35" t="s">
        <v>26939</v>
      </c>
      <c r="Q3253" s="36">
        <v>1</v>
      </c>
      <c r="R3253" s="35" t="s">
        <v>27</v>
      </c>
      <c r="S3253" s="35" t="s">
        <v>28504</v>
      </c>
      <c r="T3253" s="35">
        <v>0</v>
      </c>
      <c r="U3253" s="35">
        <v>0</v>
      </c>
      <c r="V3253" s="36">
        <v>1</v>
      </c>
      <c r="W3253" s="36">
        <v>1</v>
      </c>
      <c r="X3253" s="37" t="s">
        <v>65</v>
      </c>
    </row>
    <row r="3254" spans="1:24" ht="24" customHeight="1" x14ac:dyDescent="0.2">
      <c r="A3254" s="50" t="s">
        <v>19693</v>
      </c>
      <c r="B3254" s="60" t="s">
        <v>19706</v>
      </c>
      <c r="C3254" s="76" t="s">
        <v>19706</v>
      </c>
      <c r="D3254" s="61" t="s">
        <v>19707</v>
      </c>
      <c r="E3254" s="53">
        <v>37065.919999999998</v>
      </c>
      <c r="F3254" s="26">
        <v>0.105</v>
      </c>
      <c r="G3254" s="53">
        <v>59388.866000000002</v>
      </c>
      <c r="H3254" s="67"/>
      <c r="I3254" s="68"/>
      <c r="J3254" s="69"/>
      <c r="K3254" s="69"/>
      <c r="L3254" s="69"/>
      <c r="M3254" s="69"/>
      <c r="N3254" s="69"/>
      <c r="O3254" s="35"/>
      <c r="P3254" s="35" t="s">
        <v>26940</v>
      </c>
      <c r="Q3254" s="36">
        <v>1</v>
      </c>
      <c r="R3254" s="35" t="s">
        <v>27</v>
      </c>
      <c r="S3254" s="35" t="s">
        <v>28504</v>
      </c>
      <c r="T3254" s="35">
        <v>0</v>
      </c>
      <c r="U3254" s="35">
        <v>0</v>
      </c>
      <c r="V3254" s="36">
        <v>1</v>
      </c>
      <c r="W3254" s="36">
        <v>1</v>
      </c>
      <c r="X3254" s="37" t="s">
        <v>65</v>
      </c>
    </row>
    <row r="3255" spans="1:24" ht="24" customHeight="1" x14ac:dyDescent="0.2">
      <c r="A3255" s="50" t="s">
        <v>19693</v>
      </c>
      <c r="B3255" s="60" t="s">
        <v>19708</v>
      </c>
      <c r="C3255" s="76" t="s">
        <v>19708</v>
      </c>
      <c r="D3255" s="61" t="s">
        <v>19709</v>
      </c>
      <c r="E3255" s="53">
        <v>61350.45</v>
      </c>
      <c r="F3255" s="26">
        <v>0.105</v>
      </c>
      <c r="G3255" s="53">
        <v>98298.755999999994</v>
      </c>
      <c r="H3255" s="67"/>
      <c r="I3255" s="68"/>
      <c r="J3255" s="69"/>
      <c r="K3255" s="69"/>
      <c r="L3255" s="69"/>
      <c r="M3255" s="69"/>
      <c r="N3255" s="69"/>
      <c r="O3255" s="35"/>
      <c r="P3255" s="35" t="s">
        <v>26941</v>
      </c>
      <c r="Q3255" s="36">
        <v>1</v>
      </c>
      <c r="R3255" s="35" t="s">
        <v>27</v>
      </c>
      <c r="S3255" s="35" t="s">
        <v>28504</v>
      </c>
      <c r="T3255" s="35">
        <v>0</v>
      </c>
      <c r="U3255" s="35">
        <v>0</v>
      </c>
      <c r="V3255" s="36">
        <v>1</v>
      </c>
      <c r="W3255" s="36">
        <v>1</v>
      </c>
      <c r="X3255" s="37" t="s">
        <v>65</v>
      </c>
    </row>
    <row r="3256" spans="1:24" ht="24" customHeight="1" x14ac:dyDescent="0.2">
      <c r="A3256" s="50" t="s">
        <v>19693</v>
      </c>
      <c r="B3256" s="60" t="s">
        <v>19710</v>
      </c>
      <c r="C3256" s="76" t="s">
        <v>19710</v>
      </c>
      <c r="D3256" s="61" t="s">
        <v>19711</v>
      </c>
      <c r="E3256" s="53">
        <v>89469.39</v>
      </c>
      <c r="F3256" s="26">
        <v>0.105</v>
      </c>
      <c r="G3256" s="53">
        <v>143352.33499999999</v>
      </c>
      <c r="H3256" s="67"/>
      <c r="I3256" s="68"/>
      <c r="J3256" s="69"/>
      <c r="K3256" s="69"/>
      <c r="L3256" s="69"/>
      <c r="M3256" s="69"/>
      <c r="N3256" s="69"/>
      <c r="O3256" s="35"/>
      <c r="P3256" s="35" t="s">
        <v>26942</v>
      </c>
      <c r="Q3256" s="36">
        <v>1</v>
      </c>
      <c r="R3256" s="35" t="s">
        <v>27</v>
      </c>
      <c r="S3256" s="35" t="s">
        <v>28504</v>
      </c>
      <c r="T3256" s="35">
        <v>0</v>
      </c>
      <c r="U3256" s="35">
        <v>0</v>
      </c>
      <c r="V3256" s="36">
        <v>1</v>
      </c>
      <c r="W3256" s="36">
        <v>1</v>
      </c>
      <c r="X3256" s="37" t="s">
        <v>65</v>
      </c>
    </row>
    <row r="3257" spans="1:24" ht="24" customHeight="1" x14ac:dyDescent="0.2">
      <c r="A3257" s="50" t="s">
        <v>19693</v>
      </c>
      <c r="B3257" s="60" t="s">
        <v>19712</v>
      </c>
      <c r="C3257" s="76" t="s">
        <v>19712</v>
      </c>
      <c r="D3257" s="61" t="s">
        <v>19713</v>
      </c>
      <c r="E3257" s="53">
        <v>135482.25</v>
      </c>
      <c r="F3257" s="26">
        <v>0.105</v>
      </c>
      <c r="G3257" s="53">
        <v>217076.432</v>
      </c>
      <c r="H3257" s="67"/>
      <c r="I3257" s="68"/>
      <c r="J3257" s="69"/>
      <c r="K3257" s="69"/>
      <c r="L3257" s="69"/>
      <c r="M3257" s="69"/>
      <c r="N3257" s="69"/>
      <c r="O3257" s="35"/>
      <c r="P3257" s="35" t="s">
        <v>26943</v>
      </c>
      <c r="Q3257" s="36">
        <v>1</v>
      </c>
      <c r="R3257" s="35" t="s">
        <v>27</v>
      </c>
      <c r="S3257" s="35" t="s">
        <v>28504</v>
      </c>
      <c r="T3257" s="35">
        <v>0</v>
      </c>
      <c r="U3257" s="35">
        <v>0</v>
      </c>
      <c r="V3257" s="36">
        <v>1</v>
      </c>
      <c r="W3257" s="36">
        <v>1</v>
      </c>
      <c r="X3257" s="37" t="s">
        <v>65</v>
      </c>
    </row>
    <row r="3258" spans="1:24" ht="24" customHeight="1" x14ac:dyDescent="0.2">
      <c r="A3258" s="50" t="s">
        <v>19693</v>
      </c>
      <c r="B3258" s="60" t="s">
        <v>19714</v>
      </c>
      <c r="C3258" s="76" t="s">
        <v>19714</v>
      </c>
      <c r="D3258" s="61" t="s">
        <v>19715</v>
      </c>
      <c r="E3258" s="53">
        <v>383440.27</v>
      </c>
      <c r="F3258" s="26">
        <v>0.105</v>
      </c>
      <c r="G3258" s="53">
        <v>614367.17099999997</v>
      </c>
      <c r="H3258" s="67"/>
      <c r="I3258" s="68"/>
      <c r="J3258" s="69"/>
      <c r="K3258" s="69"/>
      <c r="L3258" s="69"/>
      <c r="M3258" s="69"/>
      <c r="N3258" s="69"/>
      <c r="O3258" s="35"/>
      <c r="P3258" s="35" t="s">
        <v>26944</v>
      </c>
      <c r="Q3258" s="36">
        <v>1</v>
      </c>
      <c r="R3258" s="35" t="s">
        <v>27</v>
      </c>
      <c r="S3258" s="35" t="s">
        <v>28504</v>
      </c>
      <c r="T3258" s="35">
        <v>0</v>
      </c>
      <c r="U3258" s="35">
        <v>0</v>
      </c>
      <c r="V3258" s="36">
        <v>1</v>
      </c>
      <c r="W3258" s="36">
        <v>1</v>
      </c>
      <c r="X3258" s="37" t="s">
        <v>65</v>
      </c>
    </row>
    <row r="3259" spans="1:24" ht="24" customHeight="1" x14ac:dyDescent="0.2">
      <c r="A3259" s="50" t="s">
        <v>19693</v>
      </c>
      <c r="B3259" s="60" t="s">
        <v>24078</v>
      </c>
      <c r="C3259" s="76" t="s">
        <v>24078</v>
      </c>
      <c r="D3259" s="61" t="s">
        <v>24079</v>
      </c>
      <c r="E3259" s="53">
        <v>383440.27</v>
      </c>
      <c r="F3259" s="26">
        <v>0.105</v>
      </c>
      <c r="G3259" s="53">
        <v>614367.17099999997</v>
      </c>
      <c r="H3259" s="67"/>
      <c r="I3259" s="68"/>
      <c r="J3259" s="69"/>
      <c r="K3259" s="69"/>
      <c r="L3259" s="69"/>
      <c r="M3259" s="69"/>
      <c r="N3259" s="69"/>
      <c r="O3259" s="35"/>
      <c r="P3259" s="35" t="s">
        <v>26944</v>
      </c>
      <c r="Q3259" s="36">
        <v>1</v>
      </c>
      <c r="R3259" s="35" t="s">
        <v>27</v>
      </c>
      <c r="S3259" s="35" t="s">
        <v>28504</v>
      </c>
      <c r="T3259" s="35">
        <v>0</v>
      </c>
      <c r="U3259" s="35">
        <v>0</v>
      </c>
      <c r="V3259" s="36" t="e">
        <v>#N/A</v>
      </c>
      <c r="W3259" s="36" t="e">
        <v>#N/A</v>
      </c>
      <c r="X3259" s="37" t="s">
        <v>65</v>
      </c>
    </row>
    <row r="3260" spans="1:24" ht="24" customHeight="1" x14ac:dyDescent="0.2">
      <c r="A3260" s="50" t="s">
        <v>19693</v>
      </c>
      <c r="B3260" s="60" t="s">
        <v>19716</v>
      </c>
      <c r="C3260" s="76" t="s">
        <v>19716</v>
      </c>
      <c r="D3260" s="61" t="s">
        <v>19717</v>
      </c>
      <c r="E3260" s="53">
        <v>13540.63</v>
      </c>
      <c r="F3260" s="26">
        <v>0.21</v>
      </c>
      <c r="G3260" s="53">
        <v>23757.030999999999</v>
      </c>
      <c r="H3260" s="67"/>
      <c r="I3260" s="68"/>
      <c r="J3260" s="69"/>
      <c r="K3260" s="69"/>
      <c r="L3260" s="69"/>
      <c r="M3260" s="69"/>
      <c r="N3260" s="69"/>
      <c r="O3260" s="35"/>
      <c r="P3260" s="35" t="s">
        <v>65</v>
      </c>
      <c r="Q3260" s="36">
        <v>1</v>
      </c>
      <c r="R3260" s="35" t="s">
        <v>27</v>
      </c>
      <c r="S3260" s="35" t="s">
        <v>28503</v>
      </c>
      <c r="T3260" s="35">
        <v>0</v>
      </c>
      <c r="U3260" s="35">
        <v>0</v>
      </c>
      <c r="V3260" s="36">
        <v>1</v>
      </c>
      <c r="W3260" s="36">
        <v>1</v>
      </c>
      <c r="X3260" s="37" t="s">
        <v>65</v>
      </c>
    </row>
    <row r="3261" spans="1:24" ht="24" customHeight="1" x14ac:dyDescent="0.2">
      <c r="A3261" s="50" t="s">
        <v>19693</v>
      </c>
      <c r="B3261" s="60" t="s">
        <v>19718</v>
      </c>
      <c r="C3261" s="76" t="s">
        <v>19718</v>
      </c>
      <c r="D3261" s="61" t="s">
        <v>19719</v>
      </c>
      <c r="E3261" s="53">
        <v>117209.96</v>
      </c>
      <c r="F3261" s="26">
        <v>0.21</v>
      </c>
      <c r="G3261" s="53">
        <v>205644.872</v>
      </c>
      <c r="H3261" s="67"/>
      <c r="I3261" s="68"/>
      <c r="J3261" s="69"/>
      <c r="K3261" s="69"/>
      <c r="L3261" s="69"/>
      <c r="M3261" s="69"/>
      <c r="N3261" s="69"/>
      <c r="O3261" s="35"/>
      <c r="P3261" s="35" t="s">
        <v>65</v>
      </c>
      <c r="Q3261" s="36">
        <v>1</v>
      </c>
      <c r="R3261" s="35" t="s">
        <v>27</v>
      </c>
      <c r="S3261" s="35" t="s">
        <v>28503</v>
      </c>
      <c r="T3261" s="35">
        <v>0</v>
      </c>
      <c r="U3261" s="35">
        <v>0</v>
      </c>
      <c r="V3261" s="36">
        <v>1</v>
      </c>
      <c r="W3261" s="36">
        <v>1</v>
      </c>
      <c r="X3261" s="37" t="s">
        <v>65</v>
      </c>
    </row>
    <row r="3262" spans="1:24" ht="24" customHeight="1" x14ac:dyDescent="0.2">
      <c r="A3262" s="50" t="s">
        <v>19693</v>
      </c>
      <c r="B3262" s="60" t="s">
        <v>19720</v>
      </c>
      <c r="C3262" s="76" t="s">
        <v>19720</v>
      </c>
      <c r="D3262" s="61" t="s">
        <v>19721</v>
      </c>
      <c r="E3262" s="53">
        <v>212609</v>
      </c>
      <c r="F3262" s="26">
        <v>0.21</v>
      </c>
      <c r="G3262" s="53">
        <v>373022.49099999998</v>
      </c>
      <c r="H3262" s="67"/>
      <c r="I3262" s="68"/>
      <c r="J3262" s="69"/>
      <c r="K3262" s="69"/>
      <c r="L3262" s="69"/>
      <c r="M3262" s="69"/>
      <c r="N3262" s="69"/>
      <c r="O3262" s="35"/>
      <c r="P3262" s="35" t="s">
        <v>65</v>
      </c>
      <c r="Q3262" s="36">
        <v>1</v>
      </c>
      <c r="R3262" s="35" t="s">
        <v>27</v>
      </c>
      <c r="S3262" s="35" t="s">
        <v>28503</v>
      </c>
      <c r="T3262" s="35">
        <v>0</v>
      </c>
      <c r="U3262" s="35">
        <v>0</v>
      </c>
      <c r="V3262" s="36">
        <v>1</v>
      </c>
      <c r="W3262" s="36">
        <v>1</v>
      </c>
      <c r="X3262" s="37" t="s">
        <v>65</v>
      </c>
    </row>
    <row r="3263" spans="1:24" ht="24" customHeight="1" x14ac:dyDescent="0.2">
      <c r="A3263" s="50" t="s">
        <v>19693</v>
      </c>
      <c r="B3263" s="60" t="s">
        <v>19722</v>
      </c>
      <c r="C3263" s="76" t="s">
        <v>19722</v>
      </c>
      <c r="D3263" s="61" t="s">
        <v>19723</v>
      </c>
      <c r="E3263" s="53">
        <v>15887.58</v>
      </c>
      <c r="F3263" s="26">
        <v>0.21</v>
      </c>
      <c r="G3263" s="53">
        <v>27874.758000000002</v>
      </c>
      <c r="H3263" s="67"/>
      <c r="I3263" s="68"/>
      <c r="J3263" s="69"/>
      <c r="K3263" s="69"/>
      <c r="L3263" s="69"/>
      <c r="M3263" s="69"/>
      <c r="N3263" s="69"/>
      <c r="O3263" s="35"/>
      <c r="P3263" s="35" t="s">
        <v>65</v>
      </c>
      <c r="Q3263" s="36">
        <v>1</v>
      </c>
      <c r="R3263" s="35" t="s">
        <v>27</v>
      </c>
      <c r="S3263" s="35" t="s">
        <v>28503</v>
      </c>
      <c r="T3263" s="35">
        <v>0</v>
      </c>
      <c r="U3263" s="35">
        <v>0</v>
      </c>
      <c r="V3263" s="36">
        <v>1</v>
      </c>
      <c r="W3263" s="36">
        <v>1</v>
      </c>
      <c r="X3263" s="37" t="s">
        <v>65</v>
      </c>
    </row>
    <row r="3264" spans="1:24" ht="24" customHeight="1" x14ac:dyDescent="0.2">
      <c r="A3264" s="50" t="s">
        <v>19693</v>
      </c>
      <c r="B3264" s="60" t="s">
        <v>19724</v>
      </c>
      <c r="C3264" s="76" t="s">
        <v>19724</v>
      </c>
      <c r="D3264" s="61" t="s">
        <v>19725</v>
      </c>
      <c r="E3264" s="53">
        <v>19810.849999999999</v>
      </c>
      <c r="F3264" s="26">
        <v>0.21</v>
      </c>
      <c r="G3264" s="53">
        <v>34758.133000000002</v>
      </c>
      <c r="H3264" s="67"/>
      <c r="I3264" s="68"/>
      <c r="J3264" s="69"/>
      <c r="K3264" s="69"/>
      <c r="L3264" s="69"/>
      <c r="M3264" s="69"/>
      <c r="N3264" s="69"/>
      <c r="O3264" s="35"/>
      <c r="P3264" s="35" t="s">
        <v>65</v>
      </c>
      <c r="Q3264" s="36">
        <v>1</v>
      </c>
      <c r="R3264" s="35" t="s">
        <v>27</v>
      </c>
      <c r="S3264" s="35" t="s">
        <v>28503</v>
      </c>
      <c r="T3264" s="35">
        <v>0</v>
      </c>
      <c r="U3264" s="35">
        <v>0</v>
      </c>
      <c r="V3264" s="36">
        <v>1</v>
      </c>
      <c r="W3264" s="36">
        <v>1</v>
      </c>
      <c r="X3264" s="37" t="s">
        <v>65</v>
      </c>
    </row>
    <row r="3265" spans="1:24" ht="24" customHeight="1" x14ac:dyDescent="0.2">
      <c r="A3265" s="50" t="s">
        <v>19693</v>
      </c>
      <c r="B3265" s="60" t="s">
        <v>19726</v>
      </c>
      <c r="C3265" s="76" t="s">
        <v>19726</v>
      </c>
      <c r="D3265" s="61" t="s">
        <v>19725</v>
      </c>
      <c r="E3265" s="53">
        <v>24850.03</v>
      </c>
      <c r="F3265" s="26">
        <v>0.21</v>
      </c>
      <c r="G3265" s="53">
        <v>43599.373</v>
      </c>
      <c r="H3265" s="67"/>
      <c r="I3265" s="68"/>
      <c r="J3265" s="69"/>
      <c r="K3265" s="69"/>
      <c r="L3265" s="69"/>
      <c r="M3265" s="69"/>
      <c r="N3265" s="69"/>
      <c r="O3265" s="35"/>
      <c r="P3265" s="35" t="s">
        <v>65</v>
      </c>
      <c r="Q3265" s="36">
        <v>1</v>
      </c>
      <c r="R3265" s="35" t="s">
        <v>27</v>
      </c>
      <c r="S3265" s="35" t="s">
        <v>28503</v>
      </c>
      <c r="T3265" s="35">
        <v>0</v>
      </c>
      <c r="U3265" s="35">
        <v>0</v>
      </c>
      <c r="V3265" s="36">
        <v>1</v>
      </c>
      <c r="W3265" s="36">
        <v>1</v>
      </c>
      <c r="X3265" s="37" t="s">
        <v>65</v>
      </c>
    </row>
    <row r="3266" spans="1:24" ht="24" customHeight="1" x14ac:dyDescent="0.2">
      <c r="A3266" s="50" t="s">
        <v>19693</v>
      </c>
      <c r="B3266" s="60" t="s">
        <v>19727</v>
      </c>
      <c r="C3266" s="76" t="s">
        <v>19727</v>
      </c>
      <c r="D3266" s="61" t="s">
        <v>19728</v>
      </c>
      <c r="E3266" s="53">
        <v>37390.54</v>
      </c>
      <c r="F3266" s="26">
        <v>0.21</v>
      </c>
      <c r="G3266" s="53">
        <v>65601.698999999993</v>
      </c>
      <c r="H3266" s="67"/>
      <c r="I3266" s="68"/>
      <c r="J3266" s="69"/>
      <c r="K3266" s="69"/>
      <c r="L3266" s="69"/>
      <c r="M3266" s="69"/>
      <c r="N3266" s="69"/>
      <c r="O3266" s="35"/>
      <c r="P3266" s="35" t="s">
        <v>65</v>
      </c>
      <c r="Q3266" s="36">
        <v>1</v>
      </c>
      <c r="R3266" s="35" t="s">
        <v>27</v>
      </c>
      <c r="S3266" s="35" t="s">
        <v>28503</v>
      </c>
      <c r="T3266" s="35">
        <v>0</v>
      </c>
      <c r="U3266" s="35">
        <v>0</v>
      </c>
      <c r="V3266" s="36">
        <v>1</v>
      </c>
      <c r="W3266" s="36">
        <v>1</v>
      </c>
      <c r="X3266" s="37" t="s">
        <v>65</v>
      </c>
    </row>
    <row r="3267" spans="1:24" ht="24" customHeight="1" x14ac:dyDescent="0.2">
      <c r="A3267" s="50" t="s">
        <v>19693</v>
      </c>
      <c r="B3267" s="60" t="s">
        <v>19729</v>
      </c>
      <c r="C3267" s="76" t="s">
        <v>19729</v>
      </c>
      <c r="D3267" s="61" t="s">
        <v>19730</v>
      </c>
      <c r="E3267" s="53">
        <v>85955.61</v>
      </c>
      <c r="F3267" s="26">
        <v>0.21</v>
      </c>
      <c r="G3267" s="53">
        <v>150809.11199999999</v>
      </c>
      <c r="H3267" s="67"/>
      <c r="I3267" s="68"/>
      <c r="J3267" s="69"/>
      <c r="K3267" s="69"/>
      <c r="L3267" s="69"/>
      <c r="M3267" s="69"/>
      <c r="N3267" s="69"/>
      <c r="O3267" s="35"/>
      <c r="P3267" s="35" t="s">
        <v>65</v>
      </c>
      <c r="Q3267" s="36">
        <v>1</v>
      </c>
      <c r="R3267" s="35" t="s">
        <v>27</v>
      </c>
      <c r="S3267" s="35" t="s">
        <v>28503</v>
      </c>
      <c r="T3267" s="35">
        <v>0</v>
      </c>
      <c r="U3267" s="35">
        <v>0</v>
      </c>
      <c r="V3267" s="36">
        <v>1</v>
      </c>
      <c r="W3267" s="36">
        <v>1</v>
      </c>
      <c r="X3267" s="37" t="s">
        <v>65</v>
      </c>
    </row>
    <row r="3268" spans="1:24" ht="24" customHeight="1" x14ac:dyDescent="0.2">
      <c r="A3268" s="50" t="s">
        <v>19693</v>
      </c>
      <c r="B3268" s="60" t="s">
        <v>19731</v>
      </c>
      <c r="C3268" s="76" t="s">
        <v>19731</v>
      </c>
      <c r="D3268" s="61" t="s">
        <v>19732</v>
      </c>
      <c r="E3268" s="53">
        <v>109019.63</v>
      </c>
      <c r="F3268" s="26">
        <v>0.21</v>
      </c>
      <c r="G3268" s="53">
        <v>191274.93700000001</v>
      </c>
      <c r="H3268" s="67"/>
      <c r="I3268" s="68"/>
      <c r="J3268" s="69"/>
      <c r="K3268" s="69"/>
      <c r="L3268" s="69"/>
      <c r="M3268" s="69"/>
      <c r="N3268" s="69"/>
      <c r="O3268" s="35"/>
      <c r="P3268" s="35" t="s">
        <v>26944</v>
      </c>
      <c r="Q3268" s="36">
        <v>1</v>
      </c>
      <c r="R3268" s="35" t="s">
        <v>27</v>
      </c>
      <c r="S3268" s="35" t="s">
        <v>28504</v>
      </c>
      <c r="T3268" s="35">
        <v>0</v>
      </c>
      <c r="U3268" s="35">
        <v>0</v>
      </c>
      <c r="V3268" s="36">
        <v>1</v>
      </c>
      <c r="W3268" s="36">
        <v>1</v>
      </c>
      <c r="X3268" s="37" t="s">
        <v>65</v>
      </c>
    </row>
    <row r="3269" spans="1:24" ht="24" customHeight="1" x14ac:dyDescent="0.2">
      <c r="A3269" s="50" t="s">
        <v>19693</v>
      </c>
      <c r="B3269" s="60" t="s">
        <v>19733</v>
      </c>
      <c r="C3269" s="76" t="s">
        <v>19733</v>
      </c>
      <c r="D3269" s="61" t="s">
        <v>19734</v>
      </c>
      <c r="E3269" s="53">
        <v>183681.59</v>
      </c>
      <c r="F3269" s="26">
        <v>0.21</v>
      </c>
      <c r="G3269" s="53">
        <v>322269.35499999998</v>
      </c>
      <c r="H3269" s="67"/>
      <c r="I3269" s="68"/>
      <c r="J3269" s="69"/>
      <c r="K3269" s="69"/>
      <c r="L3269" s="69"/>
      <c r="M3269" s="69"/>
      <c r="N3269" s="69"/>
      <c r="O3269" s="35"/>
      <c r="P3269" s="35" t="s">
        <v>65</v>
      </c>
      <c r="Q3269" s="36">
        <v>1</v>
      </c>
      <c r="R3269" s="35" t="s">
        <v>27</v>
      </c>
      <c r="S3269" s="35" t="s">
        <v>28503</v>
      </c>
      <c r="T3269" s="35">
        <v>0</v>
      </c>
      <c r="U3269" s="35">
        <v>0</v>
      </c>
      <c r="V3269" s="36">
        <v>1</v>
      </c>
      <c r="W3269" s="36">
        <v>1</v>
      </c>
      <c r="X3269" s="37" t="s">
        <v>65</v>
      </c>
    </row>
    <row r="3270" spans="1:24" ht="24" customHeight="1" x14ac:dyDescent="0.2">
      <c r="A3270" s="50" t="s">
        <v>19743</v>
      </c>
      <c r="B3270" s="60" t="s">
        <v>19744</v>
      </c>
      <c r="C3270" s="76" t="s">
        <v>19744</v>
      </c>
      <c r="D3270" s="61" t="s">
        <v>19745</v>
      </c>
      <c r="E3270" s="53">
        <v>48080.79</v>
      </c>
      <c r="F3270" s="26">
        <v>0.21</v>
      </c>
      <c r="G3270" s="53">
        <v>84357.751999999993</v>
      </c>
      <c r="H3270" s="67"/>
      <c r="I3270" s="68"/>
      <c r="J3270" s="69"/>
      <c r="K3270" s="69"/>
      <c r="L3270" s="69"/>
      <c r="M3270" s="69"/>
      <c r="N3270" s="69"/>
      <c r="O3270" s="35"/>
      <c r="P3270" s="35" t="s">
        <v>26945</v>
      </c>
      <c r="Q3270" s="36">
        <v>1</v>
      </c>
      <c r="R3270" s="35" t="s">
        <v>9849</v>
      </c>
      <c r="S3270" s="35" t="s">
        <v>28503</v>
      </c>
      <c r="T3270" s="35">
        <v>0</v>
      </c>
      <c r="U3270" s="35">
        <v>0</v>
      </c>
      <c r="V3270" s="36">
        <v>1</v>
      </c>
      <c r="W3270" s="36">
        <v>1</v>
      </c>
      <c r="X3270" s="37" t="s">
        <v>65</v>
      </c>
    </row>
    <row r="3271" spans="1:24" ht="24" customHeight="1" x14ac:dyDescent="0.2">
      <c r="A3271" s="50" t="s">
        <v>19743</v>
      </c>
      <c r="B3271" s="60" t="s">
        <v>24080</v>
      </c>
      <c r="C3271" s="76" t="s">
        <v>24080</v>
      </c>
      <c r="D3271" s="61" t="s">
        <v>24081</v>
      </c>
      <c r="E3271" s="53">
        <v>106679.44</v>
      </c>
      <c r="F3271" s="26">
        <v>0.21</v>
      </c>
      <c r="G3271" s="53">
        <v>187169.08</v>
      </c>
      <c r="H3271" s="67"/>
      <c r="I3271" s="68"/>
      <c r="J3271" s="69"/>
      <c r="K3271" s="69"/>
      <c r="L3271" s="69"/>
      <c r="M3271" s="69"/>
      <c r="N3271" s="69"/>
      <c r="O3271" s="35"/>
      <c r="P3271" s="35" t="s">
        <v>65</v>
      </c>
      <c r="Q3271" s="36">
        <v>1</v>
      </c>
      <c r="R3271" s="35" t="s">
        <v>9849</v>
      </c>
      <c r="S3271" s="35" t="s">
        <v>28503</v>
      </c>
      <c r="T3271" s="35">
        <v>0</v>
      </c>
      <c r="U3271" s="35">
        <v>0</v>
      </c>
      <c r="V3271" s="36" t="e">
        <v>#N/A</v>
      </c>
      <c r="W3271" s="36" t="e">
        <v>#N/A</v>
      </c>
      <c r="X3271" s="37" t="s">
        <v>65</v>
      </c>
    </row>
    <row r="3272" spans="1:24" ht="24" customHeight="1" x14ac:dyDescent="0.2">
      <c r="A3272" s="50" t="s">
        <v>6238</v>
      </c>
      <c r="B3272" s="60" t="s">
        <v>6239</v>
      </c>
      <c r="C3272" s="76" t="s">
        <v>6239</v>
      </c>
      <c r="D3272" s="61" t="s">
        <v>16</v>
      </c>
      <c r="E3272" s="53">
        <v>116878.67</v>
      </c>
      <c r="F3272" s="26">
        <v>0.21</v>
      </c>
      <c r="G3272" s="53">
        <v>205063.625</v>
      </c>
      <c r="H3272" s="67"/>
      <c r="I3272" s="68"/>
      <c r="J3272" s="69"/>
      <c r="K3272" s="69"/>
      <c r="L3272" s="69"/>
      <c r="M3272" s="69"/>
      <c r="N3272" s="69"/>
      <c r="O3272" s="35"/>
      <c r="P3272" s="35" t="s">
        <v>26946</v>
      </c>
      <c r="Q3272" s="36">
        <v>1</v>
      </c>
      <c r="R3272" s="35" t="s">
        <v>9849</v>
      </c>
      <c r="S3272" s="35" t="s">
        <v>28503</v>
      </c>
      <c r="T3272" s="35">
        <v>0</v>
      </c>
      <c r="U3272" s="35">
        <v>0</v>
      </c>
      <c r="V3272" s="36">
        <v>1</v>
      </c>
      <c r="W3272" s="36">
        <v>1</v>
      </c>
      <c r="X3272" s="37" t="s">
        <v>65</v>
      </c>
    </row>
    <row r="3273" spans="1:24" ht="24" customHeight="1" x14ac:dyDescent="0.2">
      <c r="A3273" s="50" t="s">
        <v>6238</v>
      </c>
      <c r="B3273" s="60" t="s">
        <v>6240</v>
      </c>
      <c r="C3273" s="76" t="s">
        <v>6240</v>
      </c>
      <c r="D3273" s="61" t="s">
        <v>6241</v>
      </c>
      <c r="E3273" s="53">
        <v>63719.69</v>
      </c>
      <c r="F3273" s="26">
        <v>0.21</v>
      </c>
      <c r="G3273" s="53">
        <v>111796.196</v>
      </c>
      <c r="H3273" s="67"/>
      <c r="I3273" s="68"/>
      <c r="J3273" s="69"/>
      <c r="K3273" s="69"/>
      <c r="L3273" s="69"/>
      <c r="M3273" s="69"/>
      <c r="N3273" s="69"/>
      <c r="O3273" s="35"/>
      <c r="P3273" s="35" t="s">
        <v>26947</v>
      </c>
      <c r="Q3273" s="36">
        <v>1</v>
      </c>
      <c r="R3273" s="35" t="s">
        <v>9849</v>
      </c>
      <c r="S3273" s="35" t="s">
        <v>28503</v>
      </c>
      <c r="T3273" s="35">
        <v>0</v>
      </c>
      <c r="U3273" s="35">
        <v>0</v>
      </c>
      <c r="V3273" s="36">
        <v>1</v>
      </c>
      <c r="W3273" s="36">
        <v>1</v>
      </c>
      <c r="X3273" s="37" t="s">
        <v>65</v>
      </c>
    </row>
    <row r="3274" spans="1:24" ht="24" customHeight="1" x14ac:dyDescent="0.2">
      <c r="A3274" s="50" t="s">
        <v>6238</v>
      </c>
      <c r="B3274" s="60" t="s">
        <v>6242</v>
      </c>
      <c r="C3274" s="76" t="s">
        <v>6242</v>
      </c>
      <c r="D3274" s="61" t="s">
        <v>6243</v>
      </c>
      <c r="E3274" s="53">
        <v>108393.41</v>
      </c>
      <c r="F3274" s="26">
        <v>0.21</v>
      </c>
      <c r="G3274" s="53">
        <v>190176.23199999999</v>
      </c>
      <c r="H3274" s="67"/>
      <c r="I3274" s="68"/>
      <c r="J3274" s="69"/>
      <c r="K3274" s="69"/>
      <c r="L3274" s="69"/>
      <c r="M3274" s="69"/>
      <c r="N3274" s="69"/>
      <c r="O3274" s="35"/>
      <c r="P3274" s="35" t="s">
        <v>26948</v>
      </c>
      <c r="Q3274" s="36">
        <v>1</v>
      </c>
      <c r="R3274" s="35" t="s">
        <v>9849</v>
      </c>
      <c r="S3274" s="35" t="s">
        <v>28503</v>
      </c>
      <c r="T3274" s="35">
        <v>0</v>
      </c>
      <c r="U3274" s="35">
        <v>0</v>
      </c>
      <c r="V3274" s="36">
        <v>1</v>
      </c>
      <c r="W3274" s="36">
        <v>1</v>
      </c>
      <c r="X3274" s="37" t="s">
        <v>65</v>
      </c>
    </row>
    <row r="3275" spans="1:24" ht="24" customHeight="1" x14ac:dyDescent="0.2">
      <c r="A3275" s="50" t="s">
        <v>6238</v>
      </c>
      <c r="B3275" s="60" t="s">
        <v>6244</v>
      </c>
      <c r="C3275" s="76" t="s">
        <v>6244</v>
      </c>
      <c r="D3275" s="61" t="s">
        <v>6245</v>
      </c>
      <c r="E3275" s="53">
        <v>26783.94</v>
      </c>
      <c r="F3275" s="26">
        <v>0.105</v>
      </c>
      <c r="G3275" s="53">
        <v>42914.565000000002</v>
      </c>
      <c r="H3275" s="67"/>
      <c r="I3275" s="68"/>
      <c r="J3275" s="69"/>
      <c r="K3275" s="69"/>
      <c r="L3275" s="69"/>
      <c r="M3275" s="69"/>
      <c r="N3275" s="69"/>
      <c r="O3275" s="35"/>
      <c r="P3275" s="35" t="s">
        <v>6246</v>
      </c>
      <c r="Q3275" s="36">
        <v>1</v>
      </c>
      <c r="R3275" s="35" t="s">
        <v>9849</v>
      </c>
      <c r="S3275" s="35" t="s">
        <v>28503</v>
      </c>
      <c r="T3275" s="35">
        <v>0</v>
      </c>
      <c r="U3275" s="35">
        <v>0</v>
      </c>
      <c r="V3275" s="36">
        <v>1</v>
      </c>
      <c r="W3275" s="36">
        <v>1</v>
      </c>
      <c r="X3275" s="37" t="s">
        <v>65</v>
      </c>
    </row>
    <row r="3276" spans="1:24" ht="24" customHeight="1" x14ac:dyDescent="0.2">
      <c r="A3276" s="50" t="s">
        <v>6238</v>
      </c>
      <c r="B3276" s="60" t="s">
        <v>6249</v>
      </c>
      <c r="C3276" s="76" t="s">
        <v>6249</v>
      </c>
      <c r="D3276" s="61" t="s">
        <v>23</v>
      </c>
      <c r="E3276" s="53">
        <v>47867.64</v>
      </c>
      <c r="F3276" s="26">
        <v>0.21</v>
      </c>
      <c r="G3276" s="53">
        <v>83983.777000000002</v>
      </c>
      <c r="H3276" s="67"/>
      <c r="I3276" s="68"/>
      <c r="J3276" s="69"/>
      <c r="K3276" s="69"/>
      <c r="L3276" s="69"/>
      <c r="M3276" s="69"/>
      <c r="N3276" s="69"/>
      <c r="O3276" s="35"/>
      <c r="P3276" s="35" t="s">
        <v>26949</v>
      </c>
      <c r="Q3276" s="36">
        <v>1</v>
      </c>
      <c r="R3276" s="35" t="s">
        <v>9849</v>
      </c>
      <c r="S3276" s="35" t="s">
        <v>28503</v>
      </c>
      <c r="T3276" s="35">
        <v>0</v>
      </c>
      <c r="U3276" s="35">
        <v>0</v>
      </c>
      <c r="V3276" s="36">
        <v>1</v>
      </c>
      <c r="W3276" s="36">
        <v>1</v>
      </c>
      <c r="X3276" s="37" t="s">
        <v>65</v>
      </c>
    </row>
    <row r="3277" spans="1:24" ht="24" customHeight="1" x14ac:dyDescent="0.2">
      <c r="A3277" s="50" t="s">
        <v>6238</v>
      </c>
      <c r="B3277" s="60" t="s">
        <v>6250</v>
      </c>
      <c r="C3277" s="76" t="s">
        <v>6250</v>
      </c>
      <c r="D3277" s="61" t="s">
        <v>6251</v>
      </c>
      <c r="E3277" s="53">
        <v>64280.160000000003</v>
      </c>
      <c r="F3277" s="26">
        <v>0.21</v>
      </c>
      <c r="G3277" s="53">
        <v>112779.538</v>
      </c>
      <c r="H3277" s="67"/>
      <c r="I3277" s="68"/>
      <c r="J3277" s="69"/>
      <c r="K3277" s="69"/>
      <c r="L3277" s="69"/>
      <c r="M3277" s="69"/>
      <c r="N3277" s="69"/>
      <c r="O3277" s="35"/>
      <c r="P3277" s="35" t="s">
        <v>26950</v>
      </c>
      <c r="Q3277" s="36">
        <v>1</v>
      </c>
      <c r="R3277" s="35" t="s">
        <v>9849</v>
      </c>
      <c r="S3277" s="35" t="s">
        <v>28503</v>
      </c>
      <c r="T3277" s="35">
        <v>0</v>
      </c>
      <c r="U3277" s="35">
        <v>0</v>
      </c>
      <c r="V3277" s="36">
        <v>1</v>
      </c>
      <c r="W3277" s="36">
        <v>1</v>
      </c>
      <c r="X3277" s="37" t="s">
        <v>65</v>
      </c>
    </row>
    <row r="3278" spans="1:24" ht="24" customHeight="1" x14ac:dyDescent="0.2">
      <c r="A3278" s="50" t="s">
        <v>6238</v>
      </c>
      <c r="B3278" s="60" t="s">
        <v>6252</v>
      </c>
      <c r="C3278" s="76" t="s">
        <v>6252</v>
      </c>
      <c r="D3278" s="61" t="s">
        <v>6253</v>
      </c>
      <c r="E3278" s="53">
        <v>75609.27</v>
      </c>
      <c r="F3278" s="26">
        <v>0.21</v>
      </c>
      <c r="G3278" s="53">
        <v>132656.462</v>
      </c>
      <c r="H3278" s="67"/>
      <c r="I3278" s="68"/>
      <c r="J3278" s="69"/>
      <c r="K3278" s="69"/>
      <c r="L3278" s="69"/>
      <c r="M3278" s="69"/>
      <c r="N3278" s="69"/>
      <c r="O3278" s="35"/>
      <c r="P3278" s="35" t="s">
        <v>26951</v>
      </c>
      <c r="Q3278" s="36">
        <v>1</v>
      </c>
      <c r="R3278" s="35" t="s">
        <v>9849</v>
      </c>
      <c r="S3278" s="35" t="s">
        <v>28503</v>
      </c>
      <c r="T3278" s="35">
        <v>0</v>
      </c>
      <c r="U3278" s="35">
        <v>0</v>
      </c>
      <c r="V3278" s="36">
        <v>1</v>
      </c>
      <c r="W3278" s="36">
        <v>1</v>
      </c>
      <c r="X3278" s="37" t="s">
        <v>65</v>
      </c>
    </row>
    <row r="3279" spans="1:24" ht="24" customHeight="1" x14ac:dyDescent="0.2">
      <c r="A3279" s="50" t="s">
        <v>6238</v>
      </c>
      <c r="B3279" s="60" t="s">
        <v>6254</v>
      </c>
      <c r="C3279" s="76" t="s">
        <v>6254</v>
      </c>
      <c r="D3279" s="61" t="s">
        <v>6255</v>
      </c>
      <c r="E3279" s="53">
        <v>105463.38</v>
      </c>
      <c r="F3279" s="26">
        <v>0.21</v>
      </c>
      <c r="G3279" s="53">
        <v>185035.49900000001</v>
      </c>
      <c r="H3279" s="67"/>
      <c r="I3279" s="68"/>
      <c r="J3279" s="69"/>
      <c r="K3279" s="69"/>
      <c r="L3279" s="69"/>
      <c r="M3279" s="69"/>
      <c r="N3279" s="69"/>
      <c r="O3279" s="35"/>
      <c r="P3279" s="35" t="s">
        <v>26952</v>
      </c>
      <c r="Q3279" s="36">
        <v>1</v>
      </c>
      <c r="R3279" s="35" t="s">
        <v>9849</v>
      </c>
      <c r="S3279" s="35" t="s">
        <v>28503</v>
      </c>
      <c r="T3279" s="35">
        <v>0</v>
      </c>
      <c r="U3279" s="35">
        <v>0</v>
      </c>
      <c r="V3279" s="36">
        <v>1</v>
      </c>
      <c r="W3279" s="36">
        <v>1</v>
      </c>
      <c r="X3279" s="37" t="s">
        <v>65</v>
      </c>
    </row>
    <row r="3280" spans="1:24" ht="24" customHeight="1" x14ac:dyDescent="0.2">
      <c r="A3280" s="50" t="s">
        <v>6238</v>
      </c>
      <c r="B3280" s="60" t="s">
        <v>6256</v>
      </c>
      <c r="C3280" s="76" t="s">
        <v>6256</v>
      </c>
      <c r="D3280" s="61" t="s">
        <v>6257</v>
      </c>
      <c r="E3280" s="53">
        <v>213763.4</v>
      </c>
      <c r="F3280" s="26">
        <v>0.21</v>
      </c>
      <c r="G3280" s="53">
        <v>375047.88500000001</v>
      </c>
      <c r="H3280" s="67"/>
      <c r="I3280" s="68"/>
      <c r="J3280" s="69"/>
      <c r="K3280" s="69"/>
      <c r="L3280" s="69"/>
      <c r="M3280" s="69"/>
      <c r="N3280" s="69"/>
      <c r="O3280" s="35"/>
      <c r="P3280" s="35" t="s">
        <v>26953</v>
      </c>
      <c r="Q3280" s="36">
        <v>1</v>
      </c>
      <c r="R3280" s="35" t="s">
        <v>9849</v>
      </c>
      <c r="S3280" s="35" t="s">
        <v>28503</v>
      </c>
      <c r="T3280" s="35">
        <v>0</v>
      </c>
      <c r="U3280" s="35">
        <v>0</v>
      </c>
      <c r="V3280" s="36">
        <v>1</v>
      </c>
      <c r="W3280" s="36">
        <v>1</v>
      </c>
      <c r="X3280" s="37" t="s">
        <v>65</v>
      </c>
    </row>
    <row r="3281" spans="1:24" ht="24" customHeight="1" x14ac:dyDescent="0.2">
      <c r="A3281" s="50" t="s">
        <v>6258</v>
      </c>
      <c r="B3281" s="60" t="s">
        <v>6259</v>
      </c>
      <c r="C3281" s="76" t="s">
        <v>6259</v>
      </c>
      <c r="D3281" s="61" t="s">
        <v>6260</v>
      </c>
      <c r="E3281" s="53">
        <v>9118.0570000000007</v>
      </c>
      <c r="F3281" s="26">
        <v>0.21</v>
      </c>
      <c r="G3281" s="53">
        <v>15445.989</v>
      </c>
      <c r="H3281" s="67"/>
      <c r="I3281" s="68"/>
      <c r="J3281" s="69"/>
      <c r="K3281" s="69"/>
      <c r="L3281" s="69"/>
      <c r="M3281" s="69"/>
      <c r="N3281" s="69"/>
      <c r="O3281" s="35"/>
      <c r="P3281" s="35" t="s">
        <v>26954</v>
      </c>
      <c r="Q3281" s="36">
        <v>6</v>
      </c>
      <c r="R3281" s="35" t="s">
        <v>27</v>
      </c>
      <c r="S3281" s="35" t="s">
        <v>28504</v>
      </c>
      <c r="T3281" s="35">
        <v>0</v>
      </c>
      <c r="U3281" s="35">
        <v>0</v>
      </c>
      <c r="V3281" s="36">
        <v>0</v>
      </c>
      <c r="W3281" s="36">
        <v>6</v>
      </c>
      <c r="X3281" s="37">
        <v>1</v>
      </c>
    </row>
    <row r="3282" spans="1:24" ht="24" customHeight="1" x14ac:dyDescent="0.2">
      <c r="A3282" s="50" t="s">
        <v>6258</v>
      </c>
      <c r="B3282" s="60" t="s">
        <v>6261</v>
      </c>
      <c r="C3282" s="76" t="s">
        <v>6261</v>
      </c>
      <c r="D3282" s="61" t="s">
        <v>6262</v>
      </c>
      <c r="E3282" s="53">
        <v>11227.437</v>
      </c>
      <c r="F3282" s="26">
        <v>0.21</v>
      </c>
      <c r="G3282" s="53">
        <v>19019.277999999998</v>
      </c>
      <c r="H3282" s="67"/>
      <c r="I3282" s="68"/>
      <c r="J3282" s="69"/>
      <c r="K3282" s="69"/>
      <c r="L3282" s="69"/>
      <c r="M3282" s="69"/>
      <c r="N3282" s="69"/>
      <c r="O3282" s="35"/>
      <c r="P3282" s="35" t="s">
        <v>26955</v>
      </c>
      <c r="Q3282" s="36">
        <v>6</v>
      </c>
      <c r="R3282" s="35" t="s">
        <v>27</v>
      </c>
      <c r="S3282" s="35" t="s">
        <v>28504</v>
      </c>
      <c r="T3282" s="35">
        <v>0</v>
      </c>
      <c r="U3282" s="35">
        <v>0</v>
      </c>
      <c r="V3282" s="36">
        <v>0</v>
      </c>
      <c r="W3282" s="36">
        <v>6</v>
      </c>
      <c r="X3282" s="37">
        <v>1</v>
      </c>
    </row>
    <row r="3283" spans="1:24" ht="24" customHeight="1" x14ac:dyDescent="0.2">
      <c r="A3283" s="50" t="s">
        <v>6258</v>
      </c>
      <c r="B3283" s="60" t="s">
        <v>6263</v>
      </c>
      <c r="C3283" s="76" t="s">
        <v>6263</v>
      </c>
      <c r="D3283" s="61" t="s">
        <v>6264</v>
      </c>
      <c r="E3283" s="53">
        <v>11227.437</v>
      </c>
      <c r="F3283" s="26">
        <v>0.21</v>
      </c>
      <c r="G3283" s="53">
        <v>19019.277999999998</v>
      </c>
      <c r="H3283" s="67"/>
      <c r="I3283" s="68"/>
      <c r="J3283" s="69"/>
      <c r="K3283" s="69"/>
      <c r="L3283" s="69"/>
      <c r="M3283" s="69"/>
      <c r="N3283" s="69"/>
      <c r="O3283" s="35"/>
      <c r="P3283" s="35" t="s">
        <v>26956</v>
      </c>
      <c r="Q3283" s="36">
        <v>6</v>
      </c>
      <c r="R3283" s="35" t="s">
        <v>27</v>
      </c>
      <c r="S3283" s="35" t="s">
        <v>28504</v>
      </c>
      <c r="T3283" s="35">
        <v>0</v>
      </c>
      <c r="U3283" s="35">
        <v>0</v>
      </c>
      <c r="V3283" s="36">
        <v>0</v>
      </c>
      <c r="W3283" s="36">
        <v>6</v>
      </c>
      <c r="X3283" s="37">
        <v>1</v>
      </c>
    </row>
    <row r="3284" spans="1:24" ht="24" customHeight="1" x14ac:dyDescent="0.2">
      <c r="A3284" s="50" t="s">
        <v>6258</v>
      </c>
      <c r="B3284" s="60" t="s">
        <v>6265</v>
      </c>
      <c r="C3284" s="76" t="s">
        <v>6265</v>
      </c>
      <c r="D3284" s="61" t="s">
        <v>6266</v>
      </c>
      <c r="E3284" s="53">
        <v>11227.437</v>
      </c>
      <c r="F3284" s="26">
        <v>0.21</v>
      </c>
      <c r="G3284" s="53">
        <v>19019.277999999998</v>
      </c>
      <c r="H3284" s="67"/>
      <c r="I3284" s="68"/>
      <c r="J3284" s="69"/>
      <c r="K3284" s="69"/>
      <c r="L3284" s="69"/>
      <c r="M3284" s="69"/>
      <c r="N3284" s="69"/>
      <c r="O3284" s="35"/>
      <c r="P3284" s="35" t="s">
        <v>26957</v>
      </c>
      <c r="Q3284" s="36">
        <v>6</v>
      </c>
      <c r="R3284" s="35" t="s">
        <v>27</v>
      </c>
      <c r="S3284" s="35" t="s">
        <v>28504</v>
      </c>
      <c r="T3284" s="35">
        <v>0</v>
      </c>
      <c r="U3284" s="35">
        <v>0</v>
      </c>
      <c r="V3284" s="36">
        <v>0</v>
      </c>
      <c r="W3284" s="36">
        <v>6</v>
      </c>
      <c r="X3284" s="37">
        <v>1</v>
      </c>
    </row>
    <row r="3285" spans="1:24" ht="24" customHeight="1" x14ac:dyDescent="0.2">
      <c r="A3285" s="50" t="s">
        <v>6258</v>
      </c>
      <c r="B3285" s="60" t="s">
        <v>6267</v>
      </c>
      <c r="C3285" s="76" t="s">
        <v>6267</v>
      </c>
      <c r="D3285" s="61" t="s">
        <v>6268</v>
      </c>
      <c r="E3285" s="53">
        <v>11227.437</v>
      </c>
      <c r="F3285" s="26">
        <v>0.21</v>
      </c>
      <c r="G3285" s="53">
        <v>19019.277999999998</v>
      </c>
      <c r="H3285" s="67"/>
      <c r="I3285" s="68"/>
      <c r="J3285" s="69"/>
      <c r="K3285" s="69"/>
      <c r="L3285" s="69"/>
      <c r="M3285" s="69"/>
      <c r="N3285" s="69"/>
      <c r="O3285" s="35"/>
      <c r="P3285" s="35" t="s">
        <v>26958</v>
      </c>
      <c r="Q3285" s="36">
        <v>6</v>
      </c>
      <c r="R3285" s="35" t="s">
        <v>27</v>
      </c>
      <c r="S3285" s="35" t="s">
        <v>28504</v>
      </c>
      <c r="T3285" s="35">
        <v>0</v>
      </c>
      <c r="U3285" s="35">
        <v>0</v>
      </c>
      <c r="V3285" s="36">
        <v>0</v>
      </c>
      <c r="W3285" s="36">
        <v>6</v>
      </c>
      <c r="X3285" s="37">
        <v>1</v>
      </c>
    </row>
    <row r="3286" spans="1:24" ht="24" customHeight="1" x14ac:dyDescent="0.2">
      <c r="A3286" s="50" t="s">
        <v>6258</v>
      </c>
      <c r="B3286" s="60" t="s">
        <v>6269</v>
      </c>
      <c r="C3286" s="76" t="s">
        <v>6269</v>
      </c>
      <c r="D3286" s="61" t="s">
        <v>6270</v>
      </c>
      <c r="E3286" s="53">
        <v>16829.82</v>
      </c>
      <c r="F3286" s="26">
        <v>0.21</v>
      </c>
      <c r="G3286" s="53">
        <v>28509.718000000001</v>
      </c>
      <c r="H3286" s="67"/>
      <c r="I3286" s="68"/>
      <c r="J3286" s="69"/>
      <c r="K3286" s="69"/>
      <c r="L3286" s="69"/>
      <c r="M3286" s="69"/>
      <c r="N3286" s="69"/>
      <c r="O3286" s="35"/>
      <c r="P3286" s="35" t="s">
        <v>65</v>
      </c>
      <c r="Q3286" s="36">
        <v>1</v>
      </c>
      <c r="R3286" s="35" t="s">
        <v>27</v>
      </c>
      <c r="S3286" s="35" t="s">
        <v>28504</v>
      </c>
      <c r="T3286" s="35">
        <v>0</v>
      </c>
      <c r="U3286" s="35">
        <v>0</v>
      </c>
      <c r="V3286" s="36">
        <v>1</v>
      </c>
      <c r="W3286" s="36">
        <v>1</v>
      </c>
      <c r="X3286" s="37" t="s">
        <v>65</v>
      </c>
    </row>
    <row r="3287" spans="1:24" ht="24" customHeight="1" x14ac:dyDescent="0.2">
      <c r="A3287" s="50" t="s">
        <v>6258</v>
      </c>
      <c r="B3287" s="60" t="s">
        <v>6271</v>
      </c>
      <c r="C3287" s="76" t="s">
        <v>6271</v>
      </c>
      <c r="D3287" s="61" t="s">
        <v>6272</v>
      </c>
      <c r="E3287" s="53">
        <v>29440.799999999999</v>
      </c>
      <c r="F3287" s="26">
        <v>0.21</v>
      </c>
      <c r="G3287" s="53">
        <v>49872.714999999997</v>
      </c>
      <c r="H3287" s="67"/>
      <c r="I3287" s="68"/>
      <c r="J3287" s="69"/>
      <c r="K3287" s="69"/>
      <c r="L3287" s="69"/>
      <c r="M3287" s="69"/>
      <c r="N3287" s="69"/>
      <c r="O3287" s="35"/>
      <c r="P3287" s="35" t="s">
        <v>26959</v>
      </c>
      <c r="Q3287" s="36">
        <v>1</v>
      </c>
      <c r="R3287" s="35" t="s">
        <v>27</v>
      </c>
      <c r="S3287" s="35" t="s">
        <v>28504</v>
      </c>
      <c r="T3287" s="35">
        <v>0</v>
      </c>
      <c r="U3287" s="35">
        <v>0</v>
      </c>
      <c r="V3287" s="36">
        <v>1</v>
      </c>
      <c r="W3287" s="36">
        <v>1</v>
      </c>
      <c r="X3287" s="37" t="s">
        <v>65</v>
      </c>
    </row>
    <row r="3288" spans="1:24" ht="24" customHeight="1" x14ac:dyDescent="0.2">
      <c r="A3288" s="50" t="s">
        <v>6273</v>
      </c>
      <c r="B3288" s="60" t="s">
        <v>6274</v>
      </c>
      <c r="C3288" s="76" t="s">
        <v>6274</v>
      </c>
      <c r="D3288" s="61" t="s">
        <v>6275</v>
      </c>
      <c r="E3288" s="53">
        <v>29571.11</v>
      </c>
      <c r="F3288" s="26">
        <v>0.105</v>
      </c>
      <c r="G3288" s="53">
        <v>47380.311999999998</v>
      </c>
      <c r="H3288" s="67"/>
      <c r="I3288" s="68"/>
      <c r="J3288" s="69"/>
      <c r="K3288" s="69"/>
      <c r="L3288" s="69"/>
      <c r="M3288" s="69"/>
      <c r="N3288" s="69"/>
      <c r="O3288" s="35"/>
      <c r="P3288" s="35" t="s">
        <v>26960</v>
      </c>
      <c r="Q3288" s="36">
        <v>1</v>
      </c>
      <c r="R3288" s="35" t="s">
        <v>9849</v>
      </c>
      <c r="S3288" s="35" t="s">
        <v>28504</v>
      </c>
      <c r="T3288" s="35">
        <v>0</v>
      </c>
      <c r="U3288" s="35">
        <v>0</v>
      </c>
      <c r="V3288" s="36">
        <v>1</v>
      </c>
      <c r="W3288" s="36">
        <v>1</v>
      </c>
      <c r="X3288" s="37" t="s">
        <v>65</v>
      </c>
    </row>
    <row r="3289" spans="1:24" ht="24" customHeight="1" x14ac:dyDescent="0.2">
      <c r="A3289" s="50" t="s">
        <v>6273</v>
      </c>
      <c r="B3289" s="60" t="s">
        <v>6276</v>
      </c>
      <c r="C3289" s="76" t="s">
        <v>6276</v>
      </c>
      <c r="D3289" s="61" t="s">
        <v>6277</v>
      </c>
      <c r="E3289" s="53">
        <v>1675012.12</v>
      </c>
      <c r="F3289" s="26">
        <v>0.21</v>
      </c>
      <c r="G3289" s="53">
        <v>2938808.76</v>
      </c>
      <c r="H3289" s="67"/>
      <c r="I3289" s="68"/>
      <c r="J3289" s="69"/>
      <c r="K3289" s="69"/>
      <c r="L3289" s="69"/>
      <c r="M3289" s="69"/>
      <c r="N3289" s="69"/>
      <c r="O3289" s="35"/>
      <c r="P3289" s="35" t="s">
        <v>26961</v>
      </c>
      <c r="Q3289" s="36">
        <v>1</v>
      </c>
      <c r="R3289" s="35" t="s">
        <v>9849</v>
      </c>
      <c r="S3289" s="35" t="s">
        <v>28504</v>
      </c>
      <c r="T3289" s="35">
        <v>0</v>
      </c>
      <c r="U3289" s="35">
        <v>0</v>
      </c>
      <c r="V3289" s="36">
        <v>1</v>
      </c>
      <c r="W3289" s="36">
        <v>1</v>
      </c>
      <c r="X3289" s="37" t="s">
        <v>65</v>
      </c>
    </row>
    <row r="3290" spans="1:24" ht="24" customHeight="1" x14ac:dyDescent="0.2">
      <c r="A3290" s="50" t="s">
        <v>6273</v>
      </c>
      <c r="B3290" s="60" t="s">
        <v>6278</v>
      </c>
      <c r="C3290" s="76" t="s">
        <v>6278</v>
      </c>
      <c r="D3290" s="61" t="s">
        <v>6279</v>
      </c>
      <c r="E3290" s="53">
        <v>5381.9</v>
      </c>
      <c r="F3290" s="26">
        <v>0.21</v>
      </c>
      <c r="G3290" s="53">
        <v>9442.5499999999993</v>
      </c>
      <c r="H3290" s="67"/>
      <c r="I3290" s="68"/>
      <c r="J3290" s="69"/>
      <c r="K3290" s="69"/>
      <c r="L3290" s="69"/>
      <c r="M3290" s="69"/>
      <c r="N3290" s="69"/>
      <c r="O3290" s="35"/>
      <c r="P3290" s="35" t="s">
        <v>26962</v>
      </c>
      <c r="Q3290" s="36">
        <v>1</v>
      </c>
      <c r="R3290" s="35" t="s">
        <v>9849</v>
      </c>
      <c r="S3290" s="35" t="s">
        <v>28503</v>
      </c>
      <c r="T3290" s="35">
        <v>0</v>
      </c>
      <c r="U3290" s="35">
        <v>0</v>
      </c>
      <c r="V3290" s="36">
        <v>1</v>
      </c>
      <c r="W3290" s="36">
        <v>1</v>
      </c>
      <c r="X3290" s="37" t="s">
        <v>65</v>
      </c>
    </row>
    <row r="3291" spans="1:24" ht="24" customHeight="1" x14ac:dyDescent="0.2">
      <c r="A3291" s="50" t="s">
        <v>6273</v>
      </c>
      <c r="B3291" s="60" t="s">
        <v>6280</v>
      </c>
      <c r="C3291" s="76" t="s">
        <v>6280</v>
      </c>
      <c r="D3291" s="61" t="s">
        <v>6281</v>
      </c>
      <c r="E3291" s="53">
        <v>4805.3500000000004</v>
      </c>
      <c r="F3291" s="26">
        <v>0.21</v>
      </c>
      <c r="G3291" s="53">
        <v>8430.99</v>
      </c>
      <c r="H3291" s="67"/>
      <c r="I3291" s="68"/>
      <c r="J3291" s="69"/>
      <c r="K3291" s="69"/>
      <c r="L3291" s="69"/>
      <c r="M3291" s="69"/>
      <c r="N3291" s="69"/>
      <c r="O3291" s="35"/>
      <c r="P3291" s="35" t="s">
        <v>26963</v>
      </c>
      <c r="Q3291" s="36">
        <v>1</v>
      </c>
      <c r="R3291" s="35" t="s">
        <v>9849</v>
      </c>
      <c r="S3291" s="35" t="s">
        <v>28503</v>
      </c>
      <c r="T3291" s="35">
        <v>0</v>
      </c>
      <c r="U3291" s="35">
        <v>0</v>
      </c>
      <c r="V3291" s="36">
        <v>1</v>
      </c>
      <c r="W3291" s="36">
        <v>1</v>
      </c>
      <c r="X3291" s="37" t="s">
        <v>65</v>
      </c>
    </row>
    <row r="3292" spans="1:24" ht="24" customHeight="1" x14ac:dyDescent="0.2">
      <c r="A3292" s="50" t="s">
        <v>6273</v>
      </c>
      <c r="B3292" s="60" t="s">
        <v>6282</v>
      </c>
      <c r="C3292" s="76" t="s">
        <v>6282</v>
      </c>
      <c r="D3292" s="61" t="s">
        <v>6283</v>
      </c>
      <c r="E3292" s="53">
        <v>3575.14</v>
      </c>
      <c r="F3292" s="26">
        <v>0.21</v>
      </c>
      <c r="G3292" s="53">
        <v>6272.58</v>
      </c>
      <c r="H3292" s="67"/>
      <c r="I3292" s="68"/>
      <c r="J3292" s="69"/>
      <c r="K3292" s="69"/>
      <c r="L3292" s="69"/>
      <c r="M3292" s="69"/>
      <c r="N3292" s="69"/>
      <c r="O3292" s="35"/>
      <c r="P3292" s="35" t="s">
        <v>26964</v>
      </c>
      <c r="Q3292" s="36">
        <v>1</v>
      </c>
      <c r="R3292" s="35" t="s">
        <v>9849</v>
      </c>
      <c r="S3292" s="35" t="s">
        <v>28503</v>
      </c>
      <c r="T3292" s="35">
        <v>0</v>
      </c>
      <c r="U3292" s="35">
        <v>0</v>
      </c>
      <c r="V3292" s="36">
        <v>1</v>
      </c>
      <c r="W3292" s="36">
        <v>1</v>
      </c>
      <c r="X3292" s="37" t="s">
        <v>65</v>
      </c>
    </row>
    <row r="3293" spans="1:24" ht="24" customHeight="1" x14ac:dyDescent="0.2">
      <c r="A3293" s="50" t="s">
        <v>6273</v>
      </c>
      <c r="B3293" s="60" t="s">
        <v>6284</v>
      </c>
      <c r="C3293" s="76" t="s">
        <v>6284</v>
      </c>
      <c r="D3293" s="61" t="s">
        <v>6285</v>
      </c>
      <c r="E3293" s="53">
        <v>4651.53</v>
      </c>
      <c r="F3293" s="26">
        <v>0.21</v>
      </c>
      <c r="G3293" s="53">
        <v>8161.1109999999999</v>
      </c>
      <c r="H3293" s="67"/>
      <c r="I3293" s="68"/>
      <c r="J3293" s="69"/>
      <c r="K3293" s="69"/>
      <c r="L3293" s="69"/>
      <c r="M3293" s="69"/>
      <c r="N3293" s="69"/>
      <c r="O3293" s="35"/>
      <c r="P3293" s="35" t="s">
        <v>26965</v>
      </c>
      <c r="Q3293" s="36">
        <v>1</v>
      </c>
      <c r="R3293" s="35" t="s">
        <v>9849</v>
      </c>
      <c r="S3293" s="35" t="s">
        <v>28503</v>
      </c>
      <c r="T3293" s="35">
        <v>0</v>
      </c>
      <c r="U3293" s="35">
        <v>0</v>
      </c>
      <c r="V3293" s="36">
        <v>1</v>
      </c>
      <c r="W3293" s="36">
        <v>1</v>
      </c>
      <c r="X3293" s="37" t="s">
        <v>65</v>
      </c>
    </row>
    <row r="3294" spans="1:24" ht="24" customHeight="1" x14ac:dyDescent="0.2">
      <c r="A3294" s="50" t="s">
        <v>6273</v>
      </c>
      <c r="B3294" s="60" t="s">
        <v>6288</v>
      </c>
      <c r="C3294" s="76" t="s">
        <v>6288</v>
      </c>
      <c r="D3294" s="61" t="s">
        <v>6289</v>
      </c>
      <c r="E3294" s="53">
        <v>2652.63</v>
      </c>
      <c r="F3294" s="26">
        <v>0.21</v>
      </c>
      <c r="G3294" s="53">
        <v>4654.0349999999999</v>
      </c>
      <c r="H3294" s="67"/>
      <c r="I3294" s="68"/>
      <c r="J3294" s="69"/>
      <c r="K3294" s="69"/>
      <c r="L3294" s="69"/>
      <c r="M3294" s="69"/>
      <c r="N3294" s="69"/>
      <c r="O3294" s="35"/>
      <c r="P3294" s="35" t="s">
        <v>26966</v>
      </c>
      <c r="Q3294" s="36">
        <v>1</v>
      </c>
      <c r="R3294" s="35" t="s">
        <v>9849</v>
      </c>
      <c r="S3294" s="35" t="s">
        <v>28503</v>
      </c>
      <c r="T3294" s="35">
        <v>0</v>
      </c>
      <c r="U3294" s="35">
        <v>0</v>
      </c>
      <c r="V3294" s="36">
        <v>1</v>
      </c>
      <c r="W3294" s="36">
        <v>1</v>
      </c>
      <c r="X3294" s="37" t="s">
        <v>65</v>
      </c>
    </row>
    <row r="3295" spans="1:24" ht="24" customHeight="1" x14ac:dyDescent="0.2">
      <c r="A3295" s="50" t="s">
        <v>6273</v>
      </c>
      <c r="B3295" s="60" t="s">
        <v>6290</v>
      </c>
      <c r="C3295" s="76" t="s">
        <v>6290</v>
      </c>
      <c r="D3295" s="61" t="s">
        <v>6291</v>
      </c>
      <c r="E3295" s="53">
        <v>4036.46</v>
      </c>
      <c r="F3295" s="26">
        <v>0.21</v>
      </c>
      <c r="G3295" s="53">
        <v>7081.973</v>
      </c>
      <c r="H3295" s="67"/>
      <c r="I3295" s="68"/>
      <c r="J3295" s="69"/>
      <c r="K3295" s="69"/>
      <c r="L3295" s="69"/>
      <c r="M3295" s="69"/>
      <c r="N3295" s="69"/>
      <c r="O3295" s="35"/>
      <c r="P3295" s="35" t="s">
        <v>26967</v>
      </c>
      <c r="Q3295" s="36">
        <v>1</v>
      </c>
      <c r="R3295" s="35" t="s">
        <v>9849</v>
      </c>
      <c r="S3295" s="35" t="s">
        <v>28504</v>
      </c>
      <c r="T3295" s="35">
        <v>0</v>
      </c>
      <c r="U3295" s="35">
        <v>0</v>
      </c>
      <c r="V3295" s="36">
        <v>1</v>
      </c>
      <c r="W3295" s="36">
        <v>1</v>
      </c>
      <c r="X3295" s="37" t="s">
        <v>65</v>
      </c>
    </row>
    <row r="3296" spans="1:24" ht="24" customHeight="1" x14ac:dyDescent="0.2">
      <c r="A3296" s="50" t="s">
        <v>6273</v>
      </c>
      <c r="B3296" s="60" t="s">
        <v>6292</v>
      </c>
      <c r="C3296" s="76" t="s">
        <v>6292</v>
      </c>
      <c r="D3296" s="61" t="s">
        <v>6293</v>
      </c>
      <c r="E3296" s="53">
        <v>13159.14</v>
      </c>
      <c r="F3296" s="26">
        <v>0.21</v>
      </c>
      <c r="G3296" s="53">
        <v>23087.707999999999</v>
      </c>
      <c r="H3296" s="67"/>
      <c r="I3296" s="68"/>
      <c r="J3296" s="69"/>
      <c r="K3296" s="69"/>
      <c r="L3296" s="69"/>
      <c r="M3296" s="69"/>
      <c r="N3296" s="69"/>
      <c r="O3296" s="35"/>
      <c r="P3296" s="35" t="s">
        <v>6294</v>
      </c>
      <c r="Q3296" s="36">
        <v>1</v>
      </c>
      <c r="R3296" s="35" t="s">
        <v>9849</v>
      </c>
      <c r="S3296" s="35" t="s">
        <v>28503</v>
      </c>
      <c r="T3296" s="35">
        <v>0</v>
      </c>
      <c r="U3296" s="35">
        <v>0</v>
      </c>
      <c r="V3296" s="36">
        <v>1</v>
      </c>
      <c r="W3296" s="36">
        <v>1</v>
      </c>
      <c r="X3296" s="37" t="s">
        <v>65</v>
      </c>
    </row>
    <row r="3297" spans="1:24" ht="24" customHeight="1" x14ac:dyDescent="0.2">
      <c r="A3297" s="50" t="s">
        <v>6273</v>
      </c>
      <c r="B3297" s="60" t="s">
        <v>6295</v>
      </c>
      <c r="C3297" s="76" t="s">
        <v>6295</v>
      </c>
      <c r="D3297" s="61" t="s">
        <v>6296</v>
      </c>
      <c r="E3297" s="53">
        <v>12791.71</v>
      </c>
      <c r="F3297" s="26">
        <v>0.21</v>
      </c>
      <c r="G3297" s="53">
        <v>22443.056</v>
      </c>
      <c r="H3297" s="67"/>
      <c r="I3297" s="68"/>
      <c r="J3297" s="69"/>
      <c r="K3297" s="69"/>
      <c r="L3297" s="69"/>
      <c r="M3297" s="69"/>
      <c r="N3297" s="69"/>
      <c r="O3297" s="35"/>
      <c r="P3297" s="35" t="s">
        <v>6297</v>
      </c>
      <c r="Q3297" s="36">
        <v>1</v>
      </c>
      <c r="R3297" s="35" t="s">
        <v>9849</v>
      </c>
      <c r="S3297" s="35" t="s">
        <v>28504</v>
      </c>
      <c r="T3297" s="35">
        <v>0</v>
      </c>
      <c r="U3297" s="35">
        <v>0</v>
      </c>
      <c r="V3297" s="36">
        <v>1</v>
      </c>
      <c r="W3297" s="36">
        <v>1</v>
      </c>
      <c r="X3297" s="37" t="s">
        <v>65</v>
      </c>
    </row>
    <row r="3298" spans="1:24" ht="24" customHeight="1" x14ac:dyDescent="0.2">
      <c r="A3298" s="50" t="s">
        <v>6273</v>
      </c>
      <c r="B3298" s="60" t="s">
        <v>6298</v>
      </c>
      <c r="C3298" s="76" t="s">
        <v>6298</v>
      </c>
      <c r="D3298" s="61" t="s">
        <v>6299</v>
      </c>
      <c r="E3298" s="53">
        <v>3873.77</v>
      </c>
      <c r="F3298" s="26">
        <v>0.21</v>
      </c>
      <c r="G3298" s="53">
        <v>6796.5339999999997</v>
      </c>
      <c r="H3298" s="67"/>
      <c r="I3298" s="68"/>
      <c r="J3298" s="69"/>
      <c r="K3298" s="69"/>
      <c r="L3298" s="69"/>
      <c r="M3298" s="69"/>
      <c r="N3298" s="69"/>
      <c r="O3298" s="35"/>
      <c r="P3298" s="35" t="s">
        <v>6300</v>
      </c>
      <c r="Q3298" s="36">
        <v>1</v>
      </c>
      <c r="R3298" s="35" t="s">
        <v>9849</v>
      </c>
      <c r="S3298" s="35" t="s">
        <v>28504</v>
      </c>
      <c r="T3298" s="35">
        <v>0</v>
      </c>
      <c r="U3298" s="35">
        <v>0</v>
      </c>
      <c r="V3298" s="36">
        <v>1</v>
      </c>
      <c r="W3298" s="36">
        <v>1</v>
      </c>
      <c r="X3298" s="37" t="s">
        <v>65</v>
      </c>
    </row>
    <row r="3299" spans="1:24" ht="24" customHeight="1" x14ac:dyDescent="0.2">
      <c r="A3299" s="50" t="s">
        <v>6273</v>
      </c>
      <c r="B3299" s="60" t="s">
        <v>6301</v>
      </c>
      <c r="C3299" s="76" t="s">
        <v>6301</v>
      </c>
      <c r="D3299" s="61" t="s">
        <v>6302</v>
      </c>
      <c r="E3299" s="53">
        <v>3992.12</v>
      </c>
      <c r="F3299" s="26">
        <v>0.21</v>
      </c>
      <c r="G3299" s="53">
        <v>7004.17</v>
      </c>
      <c r="H3299" s="67"/>
      <c r="I3299" s="68"/>
      <c r="J3299" s="69"/>
      <c r="K3299" s="69"/>
      <c r="L3299" s="69"/>
      <c r="M3299" s="69"/>
      <c r="N3299" s="69"/>
      <c r="O3299" s="35"/>
      <c r="P3299" s="35" t="s">
        <v>6303</v>
      </c>
      <c r="Q3299" s="36">
        <v>1</v>
      </c>
      <c r="R3299" s="35" t="s">
        <v>9849</v>
      </c>
      <c r="S3299" s="35" t="s">
        <v>28504</v>
      </c>
      <c r="T3299" s="35">
        <v>0</v>
      </c>
      <c r="U3299" s="35">
        <v>0</v>
      </c>
      <c r="V3299" s="36">
        <v>1</v>
      </c>
      <c r="W3299" s="36">
        <v>1</v>
      </c>
      <c r="X3299" s="37" t="s">
        <v>65</v>
      </c>
    </row>
    <row r="3300" spans="1:24" ht="24" customHeight="1" x14ac:dyDescent="0.2">
      <c r="A3300" s="50" t="s">
        <v>6273</v>
      </c>
      <c r="B3300" s="60" t="s">
        <v>6304</v>
      </c>
      <c r="C3300" s="76" t="s">
        <v>6304</v>
      </c>
      <c r="D3300" s="61" t="s">
        <v>6305</v>
      </c>
      <c r="E3300" s="53">
        <v>4139.91</v>
      </c>
      <c r="F3300" s="26">
        <v>0.21</v>
      </c>
      <c r="G3300" s="53">
        <v>7263.473</v>
      </c>
      <c r="H3300" s="67"/>
      <c r="I3300" s="68"/>
      <c r="J3300" s="69"/>
      <c r="K3300" s="69"/>
      <c r="L3300" s="69"/>
      <c r="M3300" s="69"/>
      <c r="N3300" s="69"/>
      <c r="O3300" s="35"/>
      <c r="P3300" s="35" t="s">
        <v>6306</v>
      </c>
      <c r="Q3300" s="36">
        <v>1</v>
      </c>
      <c r="R3300" s="35" t="s">
        <v>9849</v>
      </c>
      <c r="S3300" s="35" t="s">
        <v>28504</v>
      </c>
      <c r="T3300" s="35">
        <v>0</v>
      </c>
      <c r="U3300" s="35">
        <v>0</v>
      </c>
      <c r="V3300" s="36">
        <v>1</v>
      </c>
      <c r="W3300" s="36">
        <v>1</v>
      </c>
      <c r="X3300" s="37" t="s">
        <v>65</v>
      </c>
    </row>
    <row r="3301" spans="1:24" ht="24" customHeight="1" x14ac:dyDescent="0.2">
      <c r="A3301" s="50" t="s">
        <v>6273</v>
      </c>
      <c r="B3301" s="60" t="s">
        <v>6307</v>
      </c>
      <c r="C3301" s="76" t="s">
        <v>6307</v>
      </c>
      <c r="D3301" s="61" t="s">
        <v>6308</v>
      </c>
      <c r="E3301" s="53">
        <v>3824.24</v>
      </c>
      <c r="F3301" s="26">
        <v>0.21</v>
      </c>
      <c r="G3301" s="53">
        <v>6709.6319999999996</v>
      </c>
      <c r="H3301" s="67"/>
      <c r="I3301" s="68"/>
      <c r="J3301" s="69"/>
      <c r="K3301" s="69"/>
      <c r="L3301" s="69"/>
      <c r="M3301" s="69"/>
      <c r="N3301" s="69"/>
      <c r="O3301" s="35"/>
      <c r="P3301" s="35" t="s">
        <v>6309</v>
      </c>
      <c r="Q3301" s="36">
        <v>1</v>
      </c>
      <c r="R3301" s="35" t="s">
        <v>9849</v>
      </c>
      <c r="S3301" s="35" t="s">
        <v>28503</v>
      </c>
      <c r="T3301" s="35">
        <v>0</v>
      </c>
      <c r="U3301" s="35">
        <v>0</v>
      </c>
      <c r="V3301" s="36">
        <v>1</v>
      </c>
      <c r="W3301" s="36">
        <v>1</v>
      </c>
      <c r="X3301" s="37" t="s">
        <v>65</v>
      </c>
    </row>
    <row r="3302" spans="1:24" ht="24" customHeight="1" x14ac:dyDescent="0.2">
      <c r="A3302" s="50" t="s">
        <v>6273</v>
      </c>
      <c r="B3302" s="60" t="s">
        <v>6310</v>
      </c>
      <c r="C3302" s="76" t="s">
        <v>6310</v>
      </c>
      <c r="D3302" s="61" t="s">
        <v>24082</v>
      </c>
      <c r="E3302" s="53">
        <v>24087.13</v>
      </c>
      <c r="F3302" s="26">
        <v>0.21</v>
      </c>
      <c r="G3302" s="53">
        <v>42260.870999999999</v>
      </c>
      <c r="H3302" s="67"/>
      <c r="I3302" s="68"/>
      <c r="J3302" s="69"/>
      <c r="K3302" s="69"/>
      <c r="L3302" s="69"/>
      <c r="M3302" s="69"/>
      <c r="N3302" s="69"/>
      <c r="O3302" s="35"/>
      <c r="P3302" s="35" t="s">
        <v>26968</v>
      </c>
      <c r="Q3302" s="36">
        <v>1</v>
      </c>
      <c r="R3302" s="35" t="s">
        <v>9849</v>
      </c>
      <c r="S3302" s="35" t="s">
        <v>28503</v>
      </c>
      <c r="T3302" s="35">
        <v>0</v>
      </c>
      <c r="U3302" s="35">
        <v>0</v>
      </c>
      <c r="V3302" s="36">
        <v>1</v>
      </c>
      <c r="W3302" s="36">
        <v>1</v>
      </c>
      <c r="X3302" s="37" t="s">
        <v>65</v>
      </c>
    </row>
    <row r="3303" spans="1:24" ht="24" customHeight="1" x14ac:dyDescent="0.2">
      <c r="A3303" s="50" t="s">
        <v>6273</v>
      </c>
      <c r="B3303" s="60" t="s">
        <v>6312</v>
      </c>
      <c r="C3303" s="76" t="s">
        <v>6312</v>
      </c>
      <c r="D3303" s="61" t="s">
        <v>24083</v>
      </c>
      <c r="E3303" s="53">
        <v>713.44</v>
      </c>
      <c r="F3303" s="26">
        <v>0.21</v>
      </c>
      <c r="G3303" s="53">
        <v>1251.7329999999999</v>
      </c>
      <c r="H3303" s="67"/>
      <c r="I3303" s="68"/>
      <c r="J3303" s="69"/>
      <c r="K3303" s="69"/>
      <c r="L3303" s="69"/>
      <c r="M3303" s="69"/>
      <c r="N3303" s="69"/>
      <c r="O3303" s="35"/>
      <c r="P3303" s="35" t="s">
        <v>6306</v>
      </c>
      <c r="Q3303" s="36">
        <v>1</v>
      </c>
      <c r="R3303" s="35" t="s">
        <v>9849</v>
      </c>
      <c r="S3303" s="35" t="s">
        <v>28503</v>
      </c>
      <c r="T3303" s="35">
        <v>0</v>
      </c>
      <c r="U3303" s="35">
        <v>0</v>
      </c>
      <c r="V3303" s="36">
        <v>1</v>
      </c>
      <c r="W3303" s="36">
        <v>1</v>
      </c>
      <c r="X3303" s="37" t="s">
        <v>65</v>
      </c>
    </row>
    <row r="3304" spans="1:24" ht="24" customHeight="1" x14ac:dyDescent="0.2">
      <c r="A3304" s="50" t="s">
        <v>6273</v>
      </c>
      <c r="B3304" s="60" t="s">
        <v>6314</v>
      </c>
      <c r="C3304" s="76" t="s">
        <v>6314</v>
      </c>
      <c r="D3304" s="61" t="s">
        <v>6315</v>
      </c>
      <c r="E3304" s="53">
        <v>187727.77</v>
      </c>
      <c r="F3304" s="26">
        <v>0.21</v>
      </c>
      <c r="G3304" s="53">
        <v>329368.37699999998</v>
      </c>
      <c r="H3304" s="67"/>
      <c r="I3304" s="68"/>
      <c r="J3304" s="69"/>
      <c r="K3304" s="69"/>
      <c r="L3304" s="69"/>
      <c r="M3304" s="69"/>
      <c r="N3304" s="69"/>
      <c r="O3304" s="35"/>
      <c r="P3304" s="35" t="s">
        <v>26969</v>
      </c>
      <c r="Q3304" s="36">
        <v>1</v>
      </c>
      <c r="R3304" s="35" t="s">
        <v>9849</v>
      </c>
      <c r="S3304" s="35" t="s">
        <v>28503</v>
      </c>
      <c r="T3304" s="35">
        <v>0</v>
      </c>
      <c r="U3304" s="35">
        <v>0</v>
      </c>
      <c r="V3304" s="36">
        <v>1</v>
      </c>
      <c r="W3304" s="36">
        <v>1</v>
      </c>
      <c r="X3304" s="37" t="s">
        <v>65</v>
      </c>
    </row>
    <row r="3305" spans="1:24" ht="24" customHeight="1" x14ac:dyDescent="0.2">
      <c r="A3305" s="50" t="s">
        <v>6273</v>
      </c>
      <c r="B3305" s="60" t="s">
        <v>6316</v>
      </c>
      <c r="C3305" s="76" t="s">
        <v>6316</v>
      </c>
      <c r="D3305" s="61" t="s">
        <v>6317</v>
      </c>
      <c r="E3305" s="53">
        <v>68626.75</v>
      </c>
      <c r="F3305" s="26">
        <v>0.105</v>
      </c>
      <c r="G3305" s="53">
        <v>109957.213</v>
      </c>
      <c r="H3305" s="67"/>
      <c r="I3305" s="68"/>
      <c r="J3305" s="69"/>
      <c r="K3305" s="69"/>
      <c r="L3305" s="69"/>
      <c r="M3305" s="69"/>
      <c r="N3305" s="69"/>
      <c r="O3305" s="35"/>
      <c r="P3305" s="35" t="s">
        <v>26960</v>
      </c>
      <c r="Q3305" s="36">
        <v>1</v>
      </c>
      <c r="R3305" s="35" t="s">
        <v>9849</v>
      </c>
      <c r="S3305" s="35" t="s">
        <v>28504</v>
      </c>
      <c r="T3305" s="35">
        <v>0</v>
      </c>
      <c r="U3305" s="35">
        <v>0</v>
      </c>
      <c r="V3305" s="36">
        <v>1</v>
      </c>
      <c r="W3305" s="36">
        <v>1</v>
      </c>
      <c r="X3305" s="37" t="s">
        <v>65</v>
      </c>
    </row>
    <row r="3306" spans="1:24" ht="24" customHeight="1" x14ac:dyDescent="0.2">
      <c r="A3306" s="50" t="s">
        <v>6273</v>
      </c>
      <c r="B3306" s="60" t="s">
        <v>6318</v>
      </c>
      <c r="C3306" s="76" t="s">
        <v>6318</v>
      </c>
      <c r="D3306" s="61" t="s">
        <v>6319</v>
      </c>
      <c r="E3306" s="53">
        <v>12808</v>
      </c>
      <c r="F3306" s="26">
        <v>0.21</v>
      </c>
      <c r="G3306" s="53">
        <v>22471.635999999999</v>
      </c>
      <c r="H3306" s="67"/>
      <c r="I3306" s="68"/>
      <c r="J3306" s="69"/>
      <c r="K3306" s="69"/>
      <c r="L3306" s="69"/>
      <c r="M3306" s="69"/>
      <c r="N3306" s="69"/>
      <c r="O3306" s="35"/>
      <c r="P3306" s="35" t="s">
        <v>26970</v>
      </c>
      <c r="Q3306" s="36">
        <v>1</v>
      </c>
      <c r="R3306" s="35" t="s">
        <v>9849</v>
      </c>
      <c r="S3306" s="35" t="s">
        <v>28503</v>
      </c>
      <c r="T3306" s="35">
        <v>0</v>
      </c>
      <c r="U3306" s="35">
        <v>0</v>
      </c>
      <c r="V3306" s="36">
        <v>1</v>
      </c>
      <c r="W3306" s="36">
        <v>1</v>
      </c>
      <c r="X3306" s="37" t="s">
        <v>65</v>
      </c>
    </row>
    <row r="3307" spans="1:24" ht="24" customHeight="1" x14ac:dyDescent="0.2">
      <c r="A3307" s="50" t="s">
        <v>6273</v>
      </c>
      <c r="B3307" s="60" t="s">
        <v>6320</v>
      </c>
      <c r="C3307" s="76" t="s">
        <v>6320</v>
      </c>
      <c r="D3307" s="61" t="s">
        <v>6321</v>
      </c>
      <c r="E3307" s="53">
        <v>237529.86</v>
      </c>
      <c r="F3307" s="26">
        <v>0.21</v>
      </c>
      <c r="G3307" s="53">
        <v>416746.14299999998</v>
      </c>
      <c r="H3307" s="67"/>
      <c r="I3307" s="68"/>
      <c r="J3307" s="69"/>
      <c r="K3307" s="69"/>
      <c r="L3307" s="69"/>
      <c r="M3307" s="69"/>
      <c r="N3307" s="69"/>
      <c r="O3307" s="35"/>
      <c r="P3307" s="35" t="s">
        <v>26971</v>
      </c>
      <c r="Q3307" s="36">
        <v>1</v>
      </c>
      <c r="R3307" s="35" t="s">
        <v>9849</v>
      </c>
      <c r="S3307" s="35" t="s">
        <v>28503</v>
      </c>
      <c r="T3307" s="35">
        <v>0</v>
      </c>
      <c r="U3307" s="35">
        <v>0</v>
      </c>
      <c r="V3307" s="36">
        <v>1</v>
      </c>
      <c r="W3307" s="36">
        <v>1</v>
      </c>
      <c r="X3307" s="37" t="s">
        <v>65</v>
      </c>
    </row>
    <row r="3308" spans="1:24" ht="24" customHeight="1" x14ac:dyDescent="0.2">
      <c r="A3308" s="50" t="s">
        <v>6273</v>
      </c>
      <c r="B3308" s="60" t="s">
        <v>6322</v>
      </c>
      <c r="C3308" s="76" t="s">
        <v>6322</v>
      </c>
      <c r="D3308" s="61" t="s">
        <v>6323</v>
      </c>
      <c r="E3308" s="53">
        <v>79841.960000000006</v>
      </c>
      <c r="F3308" s="26">
        <v>0.21</v>
      </c>
      <c r="G3308" s="53">
        <v>140082.71599999999</v>
      </c>
      <c r="H3308" s="67"/>
      <c r="I3308" s="68"/>
      <c r="J3308" s="69"/>
      <c r="K3308" s="69"/>
      <c r="L3308" s="69"/>
      <c r="M3308" s="69"/>
      <c r="N3308" s="69"/>
      <c r="O3308" s="35"/>
      <c r="P3308" s="35" t="s">
        <v>26971</v>
      </c>
      <c r="Q3308" s="36">
        <v>1</v>
      </c>
      <c r="R3308" s="35" t="s">
        <v>9849</v>
      </c>
      <c r="S3308" s="35" t="s">
        <v>28503</v>
      </c>
      <c r="T3308" s="35">
        <v>0</v>
      </c>
      <c r="U3308" s="35">
        <v>0</v>
      </c>
      <c r="V3308" s="36">
        <v>1</v>
      </c>
      <c r="W3308" s="36">
        <v>1</v>
      </c>
      <c r="X3308" s="37" t="s">
        <v>65</v>
      </c>
    </row>
    <row r="3309" spans="1:24" ht="24" customHeight="1" x14ac:dyDescent="0.2">
      <c r="A3309" s="50" t="s">
        <v>6273</v>
      </c>
      <c r="B3309" s="60" t="s">
        <v>6324</v>
      </c>
      <c r="C3309" s="76" t="s">
        <v>6324</v>
      </c>
      <c r="D3309" s="61" t="s">
        <v>6325</v>
      </c>
      <c r="E3309" s="53">
        <v>173878.03</v>
      </c>
      <c r="F3309" s="26">
        <v>0.21</v>
      </c>
      <c r="G3309" s="53">
        <v>305068.99900000001</v>
      </c>
      <c r="H3309" s="67"/>
      <c r="I3309" s="68"/>
      <c r="J3309" s="69"/>
      <c r="K3309" s="69"/>
      <c r="L3309" s="69"/>
      <c r="M3309" s="69"/>
      <c r="N3309" s="69"/>
      <c r="O3309" s="35"/>
      <c r="P3309" s="35" t="s">
        <v>26971</v>
      </c>
      <c r="Q3309" s="36">
        <v>1</v>
      </c>
      <c r="R3309" s="35" t="s">
        <v>9849</v>
      </c>
      <c r="S3309" s="35" t="s">
        <v>28503</v>
      </c>
      <c r="T3309" s="35">
        <v>0</v>
      </c>
      <c r="U3309" s="35">
        <v>0</v>
      </c>
      <c r="V3309" s="36">
        <v>1</v>
      </c>
      <c r="W3309" s="36">
        <v>1</v>
      </c>
      <c r="X3309" s="37" t="s">
        <v>65</v>
      </c>
    </row>
    <row r="3310" spans="1:24" ht="24" customHeight="1" x14ac:dyDescent="0.2">
      <c r="A3310" s="50" t="s">
        <v>6273</v>
      </c>
      <c r="B3310" s="60" t="s">
        <v>6326</v>
      </c>
      <c r="C3310" s="76" t="s">
        <v>6326</v>
      </c>
      <c r="D3310" s="61" t="s">
        <v>6327</v>
      </c>
      <c r="E3310" s="53">
        <v>171512.4</v>
      </c>
      <c r="F3310" s="26">
        <v>0.21</v>
      </c>
      <c r="G3310" s="53">
        <v>300918.50599999999</v>
      </c>
      <c r="H3310" s="67"/>
      <c r="I3310" s="68"/>
      <c r="J3310" s="69"/>
      <c r="K3310" s="69"/>
      <c r="L3310" s="69"/>
      <c r="M3310" s="69"/>
      <c r="N3310" s="69"/>
      <c r="O3310" s="35"/>
      <c r="P3310" s="35" t="s">
        <v>26971</v>
      </c>
      <c r="Q3310" s="36">
        <v>1</v>
      </c>
      <c r="R3310" s="35" t="s">
        <v>9849</v>
      </c>
      <c r="S3310" s="35" t="s">
        <v>28503</v>
      </c>
      <c r="T3310" s="35">
        <v>0</v>
      </c>
      <c r="U3310" s="35">
        <v>0</v>
      </c>
      <c r="V3310" s="36">
        <v>1</v>
      </c>
      <c r="W3310" s="36">
        <v>1</v>
      </c>
      <c r="X3310" s="37" t="s">
        <v>65</v>
      </c>
    </row>
    <row r="3311" spans="1:24" ht="24" customHeight="1" x14ac:dyDescent="0.2">
      <c r="A3311" s="50" t="s">
        <v>6273</v>
      </c>
      <c r="B3311" s="60" t="s">
        <v>6328</v>
      </c>
      <c r="C3311" s="76" t="s">
        <v>6328</v>
      </c>
      <c r="D3311" s="61" t="s">
        <v>6329</v>
      </c>
      <c r="E3311" s="53">
        <v>32160.44</v>
      </c>
      <c r="F3311" s="26">
        <v>0.21</v>
      </c>
      <c r="G3311" s="53">
        <v>56425.493999999999</v>
      </c>
      <c r="H3311" s="67"/>
      <c r="I3311" s="68"/>
      <c r="J3311" s="69"/>
      <c r="K3311" s="69"/>
      <c r="L3311" s="69"/>
      <c r="M3311" s="69"/>
      <c r="N3311" s="69"/>
      <c r="O3311" s="35"/>
      <c r="P3311" s="35" t="s">
        <v>6330</v>
      </c>
      <c r="Q3311" s="36">
        <v>1</v>
      </c>
      <c r="R3311" s="35" t="s">
        <v>9849</v>
      </c>
      <c r="S3311" s="35" t="s">
        <v>28503</v>
      </c>
      <c r="T3311" s="35">
        <v>0</v>
      </c>
      <c r="U3311" s="35">
        <v>0</v>
      </c>
      <c r="V3311" s="36">
        <v>1</v>
      </c>
      <c r="W3311" s="36">
        <v>1</v>
      </c>
      <c r="X3311" s="37" t="s">
        <v>65</v>
      </c>
    </row>
    <row r="3312" spans="1:24" ht="24" customHeight="1" x14ac:dyDescent="0.2">
      <c r="A3312" s="50" t="s">
        <v>6273</v>
      </c>
      <c r="B3312" s="60" t="s">
        <v>6331</v>
      </c>
      <c r="C3312" s="76" t="s">
        <v>6331</v>
      </c>
      <c r="D3312" s="61" t="s">
        <v>6332</v>
      </c>
      <c r="E3312" s="53">
        <v>57174.59</v>
      </c>
      <c r="F3312" s="26">
        <v>0.21</v>
      </c>
      <c r="G3312" s="53">
        <v>100312.82399999999</v>
      </c>
      <c r="H3312" s="67"/>
      <c r="I3312" s="68"/>
      <c r="J3312" s="69"/>
      <c r="K3312" s="69"/>
      <c r="L3312" s="69"/>
      <c r="M3312" s="69"/>
      <c r="N3312" s="69"/>
      <c r="O3312" s="35"/>
      <c r="P3312" s="35" t="s">
        <v>6333</v>
      </c>
      <c r="Q3312" s="36">
        <v>1</v>
      </c>
      <c r="R3312" s="35" t="s">
        <v>9849</v>
      </c>
      <c r="S3312" s="35" t="s">
        <v>28503</v>
      </c>
      <c r="T3312" s="35">
        <v>0</v>
      </c>
      <c r="U3312" s="35">
        <v>0</v>
      </c>
      <c r="V3312" s="36">
        <v>1</v>
      </c>
      <c r="W3312" s="36">
        <v>1</v>
      </c>
      <c r="X3312" s="37" t="s">
        <v>65</v>
      </c>
    </row>
    <row r="3313" spans="1:24" ht="24" customHeight="1" x14ac:dyDescent="0.2">
      <c r="A3313" s="50" t="s">
        <v>6273</v>
      </c>
      <c r="B3313" s="60" t="s">
        <v>6334</v>
      </c>
      <c r="C3313" s="76" t="s">
        <v>6334</v>
      </c>
      <c r="D3313" s="61" t="s">
        <v>6329</v>
      </c>
      <c r="E3313" s="53">
        <v>40632.28</v>
      </c>
      <c r="F3313" s="26">
        <v>0.21</v>
      </c>
      <c r="G3313" s="53">
        <v>71289.34</v>
      </c>
      <c r="H3313" s="67"/>
      <c r="I3313" s="68"/>
      <c r="J3313" s="69"/>
      <c r="K3313" s="69"/>
      <c r="L3313" s="69"/>
      <c r="M3313" s="69"/>
      <c r="N3313" s="69"/>
      <c r="O3313" s="35"/>
      <c r="P3313" s="35" t="s">
        <v>6335</v>
      </c>
      <c r="Q3313" s="36">
        <v>1</v>
      </c>
      <c r="R3313" s="35" t="s">
        <v>9849</v>
      </c>
      <c r="S3313" s="35" t="s">
        <v>28503</v>
      </c>
      <c r="T3313" s="35">
        <v>0</v>
      </c>
      <c r="U3313" s="35">
        <v>0</v>
      </c>
      <c r="V3313" s="36">
        <v>1</v>
      </c>
      <c r="W3313" s="36">
        <v>1</v>
      </c>
      <c r="X3313" s="37" t="s">
        <v>65</v>
      </c>
    </row>
    <row r="3314" spans="1:24" ht="24" customHeight="1" x14ac:dyDescent="0.2">
      <c r="A3314" s="50" t="s">
        <v>6273</v>
      </c>
      <c r="B3314" s="60" t="s">
        <v>6336</v>
      </c>
      <c r="C3314" s="76" t="s">
        <v>6336</v>
      </c>
      <c r="D3314" s="61" t="s">
        <v>6337</v>
      </c>
      <c r="E3314" s="53">
        <v>40632.28</v>
      </c>
      <c r="F3314" s="26">
        <v>0.21</v>
      </c>
      <c r="G3314" s="53">
        <v>71289.34</v>
      </c>
      <c r="H3314" s="67"/>
      <c r="I3314" s="68"/>
      <c r="J3314" s="69"/>
      <c r="K3314" s="69"/>
      <c r="L3314" s="69"/>
      <c r="M3314" s="69"/>
      <c r="N3314" s="69"/>
      <c r="O3314" s="35"/>
      <c r="P3314" s="35" t="s">
        <v>6338</v>
      </c>
      <c r="Q3314" s="36">
        <v>1</v>
      </c>
      <c r="R3314" s="35" t="s">
        <v>9849</v>
      </c>
      <c r="S3314" s="35" t="s">
        <v>28504</v>
      </c>
      <c r="T3314" s="35">
        <v>0</v>
      </c>
      <c r="U3314" s="35">
        <v>0</v>
      </c>
      <c r="V3314" s="36">
        <v>1</v>
      </c>
      <c r="W3314" s="36">
        <v>1</v>
      </c>
      <c r="X3314" s="37" t="s">
        <v>65</v>
      </c>
    </row>
    <row r="3315" spans="1:24" ht="24" customHeight="1" x14ac:dyDescent="0.2">
      <c r="A3315" s="50" t="s">
        <v>6273</v>
      </c>
      <c r="B3315" s="60" t="s">
        <v>6339</v>
      </c>
      <c r="C3315" s="76" t="s">
        <v>6339</v>
      </c>
      <c r="D3315" s="61" t="s">
        <v>6340</v>
      </c>
      <c r="E3315" s="53">
        <v>57179.25</v>
      </c>
      <c r="F3315" s="26">
        <v>0.21</v>
      </c>
      <c r="G3315" s="53">
        <v>100320.99099999999</v>
      </c>
      <c r="H3315" s="67"/>
      <c r="I3315" s="68"/>
      <c r="J3315" s="69"/>
      <c r="K3315" s="69"/>
      <c r="L3315" s="69"/>
      <c r="M3315" s="69"/>
      <c r="N3315" s="69"/>
      <c r="O3315" s="35"/>
      <c r="P3315" s="35" t="s">
        <v>6341</v>
      </c>
      <c r="Q3315" s="36">
        <v>1</v>
      </c>
      <c r="R3315" s="35" t="s">
        <v>9849</v>
      </c>
      <c r="S3315" s="35" t="s">
        <v>28504</v>
      </c>
      <c r="T3315" s="35">
        <v>0</v>
      </c>
      <c r="U3315" s="35">
        <v>0</v>
      </c>
      <c r="V3315" s="36">
        <v>1</v>
      </c>
      <c r="W3315" s="36">
        <v>1</v>
      </c>
      <c r="X3315" s="37" t="s">
        <v>65</v>
      </c>
    </row>
    <row r="3316" spans="1:24" ht="24" customHeight="1" x14ac:dyDescent="0.2">
      <c r="A3316" s="50" t="s">
        <v>6273</v>
      </c>
      <c r="B3316" s="60" t="s">
        <v>6342</v>
      </c>
      <c r="C3316" s="76" t="s">
        <v>6342</v>
      </c>
      <c r="D3316" s="61" t="s">
        <v>6343</v>
      </c>
      <c r="E3316" s="53">
        <v>91905.23</v>
      </c>
      <c r="F3316" s="26">
        <v>0.105</v>
      </c>
      <c r="G3316" s="53">
        <v>147255.15100000001</v>
      </c>
      <c r="H3316" s="67"/>
      <c r="I3316" s="68"/>
      <c r="J3316" s="69"/>
      <c r="K3316" s="69"/>
      <c r="L3316" s="69"/>
      <c r="M3316" s="69"/>
      <c r="N3316" s="69"/>
      <c r="O3316" s="35"/>
      <c r="P3316" s="35" t="s">
        <v>26972</v>
      </c>
      <c r="Q3316" s="36">
        <v>1</v>
      </c>
      <c r="R3316" s="35" t="s">
        <v>9849</v>
      </c>
      <c r="S3316" s="35" t="s">
        <v>28504</v>
      </c>
      <c r="T3316" s="35">
        <v>0</v>
      </c>
      <c r="U3316" s="35">
        <v>0</v>
      </c>
      <c r="V3316" s="36">
        <v>1</v>
      </c>
      <c r="W3316" s="36">
        <v>1</v>
      </c>
      <c r="X3316" s="37" t="s">
        <v>65</v>
      </c>
    </row>
    <row r="3317" spans="1:24" ht="24" customHeight="1" x14ac:dyDescent="0.2">
      <c r="A3317" s="50" t="s">
        <v>6273</v>
      </c>
      <c r="B3317" s="60" t="s">
        <v>6344</v>
      </c>
      <c r="C3317" s="76" t="s">
        <v>6344</v>
      </c>
      <c r="D3317" s="61" t="s">
        <v>6345</v>
      </c>
      <c r="E3317" s="53">
        <v>111367.52</v>
      </c>
      <c r="F3317" s="26">
        <v>0.105</v>
      </c>
      <c r="G3317" s="53">
        <v>178438.60500000001</v>
      </c>
      <c r="H3317" s="67"/>
      <c r="I3317" s="68"/>
      <c r="J3317" s="69"/>
      <c r="K3317" s="69"/>
      <c r="L3317" s="69"/>
      <c r="M3317" s="69"/>
      <c r="N3317" s="69"/>
      <c r="O3317" s="35"/>
      <c r="P3317" s="35" t="s">
        <v>26973</v>
      </c>
      <c r="Q3317" s="36">
        <v>1</v>
      </c>
      <c r="R3317" s="35" t="s">
        <v>9849</v>
      </c>
      <c r="S3317" s="35" t="s">
        <v>28504</v>
      </c>
      <c r="T3317" s="35">
        <v>0</v>
      </c>
      <c r="U3317" s="35">
        <v>0</v>
      </c>
      <c r="V3317" s="36">
        <v>1</v>
      </c>
      <c r="W3317" s="36">
        <v>1</v>
      </c>
      <c r="X3317" s="37" t="s">
        <v>65</v>
      </c>
    </row>
    <row r="3318" spans="1:24" ht="24" customHeight="1" x14ac:dyDescent="0.2">
      <c r="A3318" s="50" t="s">
        <v>6273</v>
      </c>
      <c r="B3318" s="60" t="s">
        <v>6346</v>
      </c>
      <c r="C3318" s="76" t="s">
        <v>6346</v>
      </c>
      <c r="D3318" s="61" t="s">
        <v>6347</v>
      </c>
      <c r="E3318" s="53">
        <v>10948.99</v>
      </c>
      <c r="F3318" s="26">
        <v>0.21</v>
      </c>
      <c r="G3318" s="53">
        <v>19210.008000000002</v>
      </c>
      <c r="H3318" s="67"/>
      <c r="I3318" s="68"/>
      <c r="J3318" s="69"/>
      <c r="K3318" s="69"/>
      <c r="L3318" s="69"/>
      <c r="M3318" s="69"/>
      <c r="N3318" s="69"/>
      <c r="O3318" s="35"/>
      <c r="P3318" s="35" t="s">
        <v>26974</v>
      </c>
      <c r="Q3318" s="36">
        <v>1</v>
      </c>
      <c r="R3318" s="35" t="s">
        <v>9849</v>
      </c>
      <c r="S3318" s="35" t="s">
        <v>28503</v>
      </c>
      <c r="T3318" s="35">
        <v>0</v>
      </c>
      <c r="U3318" s="35">
        <v>0</v>
      </c>
      <c r="V3318" s="36">
        <v>1</v>
      </c>
      <c r="W3318" s="36">
        <v>1</v>
      </c>
      <c r="X3318" s="37" t="s">
        <v>65</v>
      </c>
    </row>
    <row r="3319" spans="1:24" ht="24" customHeight="1" x14ac:dyDescent="0.2">
      <c r="A3319" s="50" t="s">
        <v>6273</v>
      </c>
      <c r="B3319" s="60" t="s">
        <v>6348</v>
      </c>
      <c r="C3319" s="76" t="s">
        <v>6348</v>
      </c>
      <c r="D3319" s="61" t="s">
        <v>6349</v>
      </c>
      <c r="E3319" s="53">
        <v>10636.05</v>
      </c>
      <c r="F3319" s="26">
        <v>0.21</v>
      </c>
      <c r="G3319" s="53">
        <v>18660.947</v>
      </c>
      <c r="H3319" s="67"/>
      <c r="I3319" s="68"/>
      <c r="J3319" s="69"/>
      <c r="K3319" s="69"/>
      <c r="L3319" s="69"/>
      <c r="M3319" s="69"/>
      <c r="N3319" s="69"/>
      <c r="O3319" s="35"/>
      <c r="P3319" s="35" t="s">
        <v>26975</v>
      </c>
      <c r="Q3319" s="36">
        <v>1</v>
      </c>
      <c r="R3319" s="35" t="s">
        <v>9849</v>
      </c>
      <c r="S3319" s="35" t="s">
        <v>28503</v>
      </c>
      <c r="T3319" s="35">
        <v>0</v>
      </c>
      <c r="U3319" s="35">
        <v>0</v>
      </c>
      <c r="V3319" s="36">
        <v>1</v>
      </c>
      <c r="W3319" s="36">
        <v>1</v>
      </c>
      <c r="X3319" s="37" t="s">
        <v>65</v>
      </c>
    </row>
    <row r="3320" spans="1:24" ht="24" customHeight="1" x14ac:dyDescent="0.2">
      <c r="A3320" s="50" t="s">
        <v>6273</v>
      </c>
      <c r="B3320" s="60" t="s">
        <v>6352</v>
      </c>
      <c r="C3320" s="76" t="s">
        <v>6352</v>
      </c>
      <c r="D3320" s="61" t="s">
        <v>6353</v>
      </c>
      <c r="E3320" s="53">
        <v>17565.88</v>
      </c>
      <c r="F3320" s="26">
        <v>0.21</v>
      </c>
      <c r="G3320" s="53">
        <v>30819.341</v>
      </c>
      <c r="H3320" s="67"/>
      <c r="I3320" s="68"/>
      <c r="J3320" s="69"/>
      <c r="K3320" s="69"/>
      <c r="L3320" s="69"/>
      <c r="M3320" s="69"/>
      <c r="N3320" s="69"/>
      <c r="O3320" s="35"/>
      <c r="P3320" s="35" t="s">
        <v>6354</v>
      </c>
      <c r="Q3320" s="36">
        <v>1</v>
      </c>
      <c r="R3320" s="35" t="s">
        <v>9849</v>
      </c>
      <c r="S3320" s="35" t="s">
        <v>28504</v>
      </c>
      <c r="T3320" s="35">
        <v>0</v>
      </c>
      <c r="U3320" s="35">
        <v>0</v>
      </c>
      <c r="V3320" s="36">
        <v>1</v>
      </c>
      <c r="W3320" s="36">
        <v>1</v>
      </c>
      <c r="X3320" s="37" t="s">
        <v>65</v>
      </c>
    </row>
    <row r="3321" spans="1:24" ht="24" customHeight="1" x14ac:dyDescent="0.2">
      <c r="A3321" s="50" t="s">
        <v>6273</v>
      </c>
      <c r="B3321" s="60" t="s">
        <v>6355</v>
      </c>
      <c r="C3321" s="76" t="s">
        <v>6355</v>
      </c>
      <c r="D3321" s="61" t="s">
        <v>6356</v>
      </c>
      <c r="E3321" s="53">
        <v>17614.009999999998</v>
      </c>
      <c r="F3321" s="26">
        <v>0.21</v>
      </c>
      <c r="G3321" s="53">
        <v>30903.775000000001</v>
      </c>
      <c r="H3321" s="67"/>
      <c r="I3321" s="68"/>
      <c r="J3321" s="69"/>
      <c r="K3321" s="69"/>
      <c r="L3321" s="69"/>
      <c r="M3321" s="69"/>
      <c r="N3321" s="69"/>
      <c r="O3321" s="35"/>
      <c r="P3321" s="35" t="s">
        <v>6357</v>
      </c>
      <c r="Q3321" s="36">
        <v>1</v>
      </c>
      <c r="R3321" s="35" t="s">
        <v>9849</v>
      </c>
      <c r="S3321" s="35" t="s">
        <v>28504</v>
      </c>
      <c r="T3321" s="35">
        <v>0</v>
      </c>
      <c r="U3321" s="35">
        <v>0</v>
      </c>
      <c r="V3321" s="36">
        <v>1</v>
      </c>
      <c r="W3321" s="36">
        <v>1</v>
      </c>
      <c r="X3321" s="37" t="s">
        <v>65</v>
      </c>
    </row>
    <row r="3322" spans="1:24" ht="24" customHeight="1" x14ac:dyDescent="0.2">
      <c r="A3322" s="50" t="s">
        <v>6273</v>
      </c>
      <c r="B3322" s="60" t="s">
        <v>6360</v>
      </c>
      <c r="C3322" s="76" t="s">
        <v>6360</v>
      </c>
      <c r="D3322" s="61" t="s">
        <v>9866</v>
      </c>
      <c r="E3322" s="53">
        <v>1806.84</v>
      </c>
      <c r="F3322" s="26">
        <v>0.21</v>
      </c>
      <c r="G3322" s="53">
        <v>3170.1030000000001</v>
      </c>
      <c r="H3322" s="67"/>
      <c r="I3322" s="68"/>
      <c r="J3322" s="69"/>
      <c r="K3322" s="69"/>
      <c r="L3322" s="69"/>
      <c r="M3322" s="69"/>
      <c r="N3322" s="69"/>
      <c r="O3322" s="35"/>
      <c r="P3322" s="35" t="s">
        <v>26962</v>
      </c>
      <c r="Q3322" s="36">
        <v>1</v>
      </c>
      <c r="R3322" s="35" t="s">
        <v>9849</v>
      </c>
      <c r="S3322" s="35" t="s">
        <v>28503</v>
      </c>
      <c r="T3322" s="35">
        <v>0</v>
      </c>
      <c r="U3322" s="35">
        <v>0</v>
      </c>
      <c r="V3322" s="36">
        <v>1</v>
      </c>
      <c r="W3322" s="36">
        <v>1</v>
      </c>
      <c r="X3322" s="37" t="s">
        <v>65</v>
      </c>
    </row>
    <row r="3323" spans="1:24" ht="24" customHeight="1" x14ac:dyDescent="0.2">
      <c r="A3323" s="50" t="s">
        <v>6273</v>
      </c>
      <c r="B3323" s="60" t="s">
        <v>6361</v>
      </c>
      <c r="C3323" s="76" t="s">
        <v>6361</v>
      </c>
      <c r="D3323" s="61" t="s">
        <v>9867</v>
      </c>
      <c r="E3323" s="53">
        <v>2268.13</v>
      </c>
      <c r="F3323" s="26">
        <v>0.21</v>
      </c>
      <c r="G3323" s="53">
        <v>3979.4360000000001</v>
      </c>
      <c r="H3323" s="67"/>
      <c r="I3323" s="68"/>
      <c r="J3323" s="69"/>
      <c r="K3323" s="69"/>
      <c r="L3323" s="69"/>
      <c r="M3323" s="69"/>
      <c r="N3323" s="69"/>
      <c r="O3323" s="35"/>
      <c r="P3323" s="35" t="s">
        <v>26962</v>
      </c>
      <c r="Q3323" s="36">
        <v>1</v>
      </c>
      <c r="R3323" s="35" t="s">
        <v>9849</v>
      </c>
      <c r="S3323" s="35" t="s">
        <v>28503</v>
      </c>
      <c r="T3323" s="35">
        <v>0</v>
      </c>
      <c r="U3323" s="35">
        <v>0</v>
      </c>
      <c r="V3323" s="36">
        <v>1</v>
      </c>
      <c r="W3323" s="36">
        <v>1</v>
      </c>
      <c r="X3323" s="37" t="s">
        <v>65</v>
      </c>
    </row>
    <row r="3324" spans="1:24" ht="24" customHeight="1" x14ac:dyDescent="0.2">
      <c r="A3324" s="50" t="s">
        <v>6273</v>
      </c>
      <c r="B3324" s="60" t="s">
        <v>6362</v>
      </c>
      <c r="C3324" s="76" t="s">
        <v>6362</v>
      </c>
      <c r="D3324" s="61" t="s">
        <v>6363</v>
      </c>
      <c r="E3324" s="53">
        <v>130323</v>
      </c>
      <c r="F3324" s="26">
        <v>0.21</v>
      </c>
      <c r="G3324" s="53">
        <v>228651.704</v>
      </c>
      <c r="H3324" s="67"/>
      <c r="I3324" s="68"/>
      <c r="J3324" s="69"/>
      <c r="K3324" s="69"/>
      <c r="L3324" s="69"/>
      <c r="M3324" s="69"/>
      <c r="N3324" s="69"/>
      <c r="O3324" s="35"/>
      <c r="P3324" s="35" t="s">
        <v>26976</v>
      </c>
      <c r="Q3324" s="36">
        <v>1</v>
      </c>
      <c r="R3324" s="35" t="s">
        <v>9849</v>
      </c>
      <c r="S3324" s="35" t="s">
        <v>28503</v>
      </c>
      <c r="T3324" s="35">
        <v>0</v>
      </c>
      <c r="U3324" s="35">
        <v>0</v>
      </c>
      <c r="V3324" s="36">
        <v>1</v>
      </c>
      <c r="W3324" s="36">
        <v>1</v>
      </c>
      <c r="X3324" s="37" t="s">
        <v>65</v>
      </c>
    </row>
    <row r="3325" spans="1:24" ht="24" customHeight="1" x14ac:dyDescent="0.2">
      <c r="A3325" s="50" t="s">
        <v>6273</v>
      </c>
      <c r="B3325" s="60" t="s">
        <v>6364</v>
      </c>
      <c r="C3325" s="76" t="s">
        <v>6364</v>
      </c>
      <c r="D3325" s="61" t="s">
        <v>6365</v>
      </c>
      <c r="E3325" s="53">
        <v>130323</v>
      </c>
      <c r="F3325" s="26">
        <v>0.21</v>
      </c>
      <c r="G3325" s="53">
        <v>228651.704</v>
      </c>
      <c r="H3325" s="67"/>
      <c r="I3325" s="68"/>
      <c r="J3325" s="69"/>
      <c r="K3325" s="69"/>
      <c r="L3325" s="69"/>
      <c r="M3325" s="69"/>
      <c r="N3325" s="69"/>
      <c r="O3325" s="35"/>
      <c r="P3325" s="35" t="s">
        <v>26971</v>
      </c>
      <c r="Q3325" s="36">
        <v>1</v>
      </c>
      <c r="R3325" s="35" t="s">
        <v>9849</v>
      </c>
      <c r="S3325" s="35" t="s">
        <v>28503</v>
      </c>
      <c r="T3325" s="35">
        <v>0</v>
      </c>
      <c r="U3325" s="35">
        <v>0</v>
      </c>
      <c r="V3325" s="36">
        <v>1</v>
      </c>
      <c r="W3325" s="36">
        <v>1</v>
      </c>
      <c r="X3325" s="37" t="s">
        <v>65</v>
      </c>
    </row>
    <row r="3326" spans="1:24" ht="24" customHeight="1" x14ac:dyDescent="0.2">
      <c r="A3326" s="50" t="s">
        <v>6273</v>
      </c>
      <c r="B3326" s="60" t="s">
        <v>6366</v>
      </c>
      <c r="C3326" s="76" t="s">
        <v>6366</v>
      </c>
      <c r="D3326" s="61" t="s">
        <v>6367</v>
      </c>
      <c r="E3326" s="53">
        <v>136027.07999999999</v>
      </c>
      <c r="F3326" s="26">
        <v>0.21</v>
      </c>
      <c r="G3326" s="53">
        <v>238659.51699999999</v>
      </c>
      <c r="H3326" s="67"/>
      <c r="I3326" s="68"/>
      <c r="J3326" s="69"/>
      <c r="K3326" s="69"/>
      <c r="L3326" s="69"/>
      <c r="M3326" s="69"/>
      <c r="N3326" s="69"/>
      <c r="O3326" s="35"/>
      <c r="P3326" s="35" t="s">
        <v>26971</v>
      </c>
      <c r="Q3326" s="36">
        <v>1</v>
      </c>
      <c r="R3326" s="35" t="s">
        <v>9849</v>
      </c>
      <c r="S3326" s="35" t="s">
        <v>28503</v>
      </c>
      <c r="T3326" s="35">
        <v>0</v>
      </c>
      <c r="U3326" s="35">
        <v>0</v>
      </c>
      <c r="V3326" s="36">
        <v>1</v>
      </c>
      <c r="W3326" s="36">
        <v>1</v>
      </c>
      <c r="X3326" s="37" t="s">
        <v>65</v>
      </c>
    </row>
    <row r="3327" spans="1:24" ht="24" customHeight="1" x14ac:dyDescent="0.2">
      <c r="A3327" s="50" t="s">
        <v>6273</v>
      </c>
      <c r="B3327" s="60" t="s">
        <v>6368</v>
      </c>
      <c r="C3327" s="76" t="s">
        <v>6368</v>
      </c>
      <c r="D3327" s="61" t="s">
        <v>6369</v>
      </c>
      <c r="E3327" s="53">
        <v>10349.89</v>
      </c>
      <c r="F3327" s="26">
        <v>0.21</v>
      </c>
      <c r="G3327" s="53">
        <v>18158.881000000001</v>
      </c>
      <c r="H3327" s="67"/>
      <c r="I3327" s="68"/>
      <c r="J3327" s="69"/>
      <c r="K3327" s="69"/>
      <c r="L3327" s="69"/>
      <c r="M3327" s="69"/>
      <c r="N3327" s="69"/>
      <c r="O3327" s="35"/>
      <c r="P3327" s="35" t="s">
        <v>26971</v>
      </c>
      <c r="Q3327" s="36">
        <v>1</v>
      </c>
      <c r="R3327" s="35" t="s">
        <v>9849</v>
      </c>
      <c r="S3327" s="35" t="s">
        <v>28504</v>
      </c>
      <c r="T3327" s="35">
        <v>0</v>
      </c>
      <c r="U3327" s="35">
        <v>0</v>
      </c>
      <c r="V3327" s="36">
        <v>1</v>
      </c>
      <c r="W3327" s="36">
        <v>1</v>
      </c>
      <c r="X3327" s="37" t="s">
        <v>65</v>
      </c>
    </row>
    <row r="3328" spans="1:24" ht="24" customHeight="1" x14ac:dyDescent="0.2">
      <c r="A3328" s="50" t="s">
        <v>6273</v>
      </c>
      <c r="B3328" s="60" t="s">
        <v>6370</v>
      </c>
      <c r="C3328" s="76" t="s">
        <v>6370</v>
      </c>
      <c r="D3328" s="61" t="s">
        <v>9957</v>
      </c>
      <c r="E3328" s="53">
        <v>82239.53</v>
      </c>
      <c r="F3328" s="26">
        <v>0.105</v>
      </c>
      <c r="G3328" s="53">
        <v>131768.28899999999</v>
      </c>
      <c r="H3328" s="67"/>
      <c r="I3328" s="68"/>
      <c r="J3328" s="69"/>
      <c r="K3328" s="69"/>
      <c r="L3328" s="69"/>
      <c r="M3328" s="69"/>
      <c r="N3328" s="69"/>
      <c r="O3328" s="35"/>
      <c r="P3328" s="35" t="s">
        <v>26977</v>
      </c>
      <c r="Q3328" s="36">
        <v>1</v>
      </c>
      <c r="R3328" s="35" t="s">
        <v>9849</v>
      </c>
      <c r="S3328" s="35" t="s">
        <v>28504</v>
      </c>
      <c r="T3328" s="35">
        <v>0</v>
      </c>
      <c r="U3328" s="35">
        <v>0</v>
      </c>
      <c r="V3328" s="36">
        <v>1</v>
      </c>
      <c r="W3328" s="36">
        <v>1</v>
      </c>
      <c r="X3328" s="37" t="s">
        <v>65</v>
      </c>
    </row>
    <row r="3329" spans="1:24" ht="24" customHeight="1" x14ac:dyDescent="0.2">
      <c r="A3329" s="50" t="s">
        <v>6273</v>
      </c>
      <c r="B3329" s="60" t="s">
        <v>6372</v>
      </c>
      <c r="C3329" s="76" t="s">
        <v>6372</v>
      </c>
      <c r="D3329" s="61" t="s">
        <v>6371</v>
      </c>
      <c r="E3329" s="53">
        <v>50130.17</v>
      </c>
      <c r="F3329" s="26">
        <v>0.105</v>
      </c>
      <c r="G3329" s="53">
        <v>80321.069000000003</v>
      </c>
      <c r="H3329" s="67"/>
      <c r="I3329" s="68"/>
      <c r="J3329" s="69"/>
      <c r="K3329" s="69"/>
      <c r="L3329" s="69"/>
      <c r="M3329" s="69"/>
      <c r="N3329" s="69"/>
      <c r="O3329" s="35"/>
      <c r="P3329" s="35" t="s">
        <v>26978</v>
      </c>
      <c r="Q3329" s="36">
        <v>1</v>
      </c>
      <c r="R3329" s="35" t="s">
        <v>9849</v>
      </c>
      <c r="S3329" s="35" t="s">
        <v>28503</v>
      </c>
      <c r="T3329" s="35">
        <v>0</v>
      </c>
      <c r="U3329" s="35">
        <v>0</v>
      </c>
      <c r="V3329" s="36">
        <v>1</v>
      </c>
      <c r="W3329" s="36">
        <v>1</v>
      </c>
      <c r="X3329" s="37" t="s">
        <v>65</v>
      </c>
    </row>
    <row r="3330" spans="1:24" ht="24" customHeight="1" x14ac:dyDescent="0.2">
      <c r="A3330" s="50" t="s">
        <v>6273</v>
      </c>
      <c r="B3330" s="60" t="s">
        <v>6381</v>
      </c>
      <c r="C3330" s="76" t="s">
        <v>6381</v>
      </c>
      <c r="D3330" s="61" t="s">
        <v>9868</v>
      </c>
      <c r="E3330" s="53">
        <v>43300.91</v>
      </c>
      <c r="F3330" s="26">
        <v>0.21</v>
      </c>
      <c r="G3330" s="53">
        <v>75971.447</v>
      </c>
      <c r="H3330" s="67"/>
      <c r="I3330" s="68"/>
      <c r="J3330" s="69"/>
      <c r="K3330" s="69"/>
      <c r="L3330" s="69"/>
      <c r="M3330" s="69"/>
      <c r="N3330" s="69"/>
      <c r="O3330" s="35"/>
      <c r="P3330" s="35" t="s">
        <v>26979</v>
      </c>
      <c r="Q3330" s="36">
        <v>1</v>
      </c>
      <c r="R3330" s="35" t="s">
        <v>9849</v>
      </c>
      <c r="S3330" s="35" t="s">
        <v>28503</v>
      </c>
      <c r="T3330" s="35">
        <v>0</v>
      </c>
      <c r="U3330" s="35">
        <v>0</v>
      </c>
      <c r="V3330" s="36">
        <v>1</v>
      </c>
      <c r="W3330" s="36">
        <v>1</v>
      </c>
      <c r="X3330" s="37" t="s">
        <v>65</v>
      </c>
    </row>
    <row r="3331" spans="1:24" ht="24" customHeight="1" x14ac:dyDescent="0.2">
      <c r="A3331" s="50" t="s">
        <v>6273</v>
      </c>
      <c r="B3331" s="60" t="s">
        <v>6382</v>
      </c>
      <c r="C3331" s="76" t="s">
        <v>6382</v>
      </c>
      <c r="D3331" s="61" t="s">
        <v>6383</v>
      </c>
      <c r="E3331" s="53">
        <v>57364.63</v>
      </c>
      <c r="F3331" s="26">
        <v>0.21</v>
      </c>
      <c r="G3331" s="53">
        <v>100646.239</v>
      </c>
      <c r="H3331" s="67"/>
      <c r="I3331" s="68"/>
      <c r="J3331" s="69"/>
      <c r="K3331" s="69"/>
      <c r="L3331" s="69"/>
      <c r="M3331" s="69"/>
      <c r="N3331" s="69"/>
      <c r="O3331" s="35"/>
      <c r="P3331" s="35" t="s">
        <v>26980</v>
      </c>
      <c r="Q3331" s="36">
        <v>1</v>
      </c>
      <c r="R3331" s="35" t="s">
        <v>9849</v>
      </c>
      <c r="S3331" s="35" t="s">
        <v>28503</v>
      </c>
      <c r="T3331" s="35">
        <v>0</v>
      </c>
      <c r="U3331" s="35">
        <v>0</v>
      </c>
      <c r="V3331" s="36">
        <v>1</v>
      </c>
      <c r="W3331" s="36">
        <v>1</v>
      </c>
      <c r="X3331" s="37" t="s">
        <v>65</v>
      </c>
    </row>
    <row r="3332" spans="1:24" ht="24" customHeight="1" x14ac:dyDescent="0.2">
      <c r="A3332" s="50" t="s">
        <v>6273</v>
      </c>
      <c r="B3332" s="60" t="s">
        <v>6384</v>
      </c>
      <c r="C3332" s="76" t="s">
        <v>6384</v>
      </c>
      <c r="D3332" s="61" t="s">
        <v>6385</v>
      </c>
      <c r="E3332" s="53">
        <v>90672.960000000006</v>
      </c>
      <c r="F3332" s="26">
        <v>0.21</v>
      </c>
      <c r="G3332" s="53">
        <v>159085.70600000001</v>
      </c>
      <c r="H3332" s="67"/>
      <c r="I3332" s="68"/>
      <c r="J3332" s="69"/>
      <c r="K3332" s="69"/>
      <c r="L3332" s="69"/>
      <c r="M3332" s="69"/>
      <c r="N3332" s="69"/>
      <c r="O3332" s="35"/>
      <c r="P3332" s="35" t="s">
        <v>26981</v>
      </c>
      <c r="Q3332" s="36">
        <v>1</v>
      </c>
      <c r="R3332" s="35" t="s">
        <v>9849</v>
      </c>
      <c r="S3332" s="35" t="s">
        <v>28503</v>
      </c>
      <c r="T3332" s="35">
        <v>0</v>
      </c>
      <c r="U3332" s="35">
        <v>0</v>
      </c>
      <c r="V3332" s="36">
        <v>1</v>
      </c>
      <c r="W3332" s="36">
        <v>1</v>
      </c>
      <c r="X3332" s="37" t="s">
        <v>65</v>
      </c>
    </row>
    <row r="3333" spans="1:24" ht="24" customHeight="1" x14ac:dyDescent="0.2">
      <c r="A3333" s="50" t="s">
        <v>6273</v>
      </c>
      <c r="B3333" s="60" t="s">
        <v>6386</v>
      </c>
      <c r="C3333" s="76" t="s">
        <v>6386</v>
      </c>
      <c r="D3333" s="61" t="s">
        <v>6387</v>
      </c>
      <c r="E3333" s="53">
        <v>10931.51</v>
      </c>
      <c r="F3333" s="26">
        <v>0.21</v>
      </c>
      <c r="G3333" s="53">
        <v>19179.334999999999</v>
      </c>
      <c r="H3333" s="67"/>
      <c r="I3333" s="68"/>
      <c r="J3333" s="69"/>
      <c r="K3333" s="69"/>
      <c r="L3333" s="69"/>
      <c r="M3333" s="69"/>
      <c r="N3333" s="69"/>
      <c r="O3333" s="35"/>
      <c r="P3333" s="35" t="s">
        <v>26982</v>
      </c>
      <c r="Q3333" s="36">
        <v>1</v>
      </c>
      <c r="R3333" s="35" t="s">
        <v>9849</v>
      </c>
      <c r="S3333" s="35" t="s">
        <v>28504</v>
      </c>
      <c r="T3333" s="35">
        <v>0</v>
      </c>
      <c r="U3333" s="35">
        <v>0</v>
      </c>
      <c r="V3333" s="36">
        <v>1</v>
      </c>
      <c r="W3333" s="36">
        <v>1</v>
      </c>
      <c r="X3333" s="37" t="s">
        <v>65</v>
      </c>
    </row>
    <row r="3334" spans="1:24" ht="24" customHeight="1" x14ac:dyDescent="0.2">
      <c r="A3334" s="50" t="s">
        <v>6273</v>
      </c>
      <c r="B3334" s="60" t="s">
        <v>6388</v>
      </c>
      <c r="C3334" s="76" t="s">
        <v>6388</v>
      </c>
      <c r="D3334" s="61" t="s">
        <v>6389</v>
      </c>
      <c r="E3334" s="53">
        <v>36438.47</v>
      </c>
      <c r="F3334" s="26">
        <v>0.21</v>
      </c>
      <c r="G3334" s="53">
        <v>63931.294000000002</v>
      </c>
      <c r="H3334" s="67"/>
      <c r="I3334" s="68"/>
      <c r="J3334" s="69"/>
      <c r="K3334" s="69"/>
      <c r="L3334" s="69"/>
      <c r="M3334" s="69"/>
      <c r="N3334" s="69"/>
      <c r="O3334" s="35"/>
      <c r="P3334" s="35" t="s">
        <v>26983</v>
      </c>
      <c r="Q3334" s="36">
        <v>1</v>
      </c>
      <c r="R3334" s="35" t="s">
        <v>9849</v>
      </c>
      <c r="S3334" s="35" t="s">
        <v>28504</v>
      </c>
      <c r="T3334" s="35">
        <v>0</v>
      </c>
      <c r="U3334" s="35">
        <v>0</v>
      </c>
      <c r="V3334" s="36">
        <v>1</v>
      </c>
      <c r="W3334" s="36">
        <v>1</v>
      </c>
      <c r="X3334" s="37" t="s">
        <v>65</v>
      </c>
    </row>
    <row r="3335" spans="1:24" ht="24" customHeight="1" x14ac:dyDescent="0.2">
      <c r="A3335" s="50" t="s">
        <v>6273</v>
      </c>
      <c r="B3335" s="60" t="s">
        <v>6390</v>
      </c>
      <c r="C3335" s="76" t="s">
        <v>6390</v>
      </c>
      <c r="D3335" s="61" t="s">
        <v>24084</v>
      </c>
      <c r="E3335" s="53">
        <v>26614.02</v>
      </c>
      <c r="F3335" s="26">
        <v>0.21</v>
      </c>
      <c r="G3335" s="53">
        <v>46694.298999999999</v>
      </c>
      <c r="H3335" s="67"/>
      <c r="I3335" s="68"/>
      <c r="J3335" s="69"/>
      <c r="K3335" s="69"/>
      <c r="L3335" s="69"/>
      <c r="M3335" s="69"/>
      <c r="N3335" s="69"/>
      <c r="O3335" s="35"/>
      <c r="P3335" s="35" t="s">
        <v>26984</v>
      </c>
      <c r="Q3335" s="36">
        <v>1</v>
      </c>
      <c r="R3335" s="35" t="s">
        <v>9849</v>
      </c>
      <c r="S3335" s="35" t="s">
        <v>28503</v>
      </c>
      <c r="T3335" s="35">
        <v>0</v>
      </c>
      <c r="U3335" s="35">
        <v>0</v>
      </c>
      <c r="V3335" s="36">
        <v>20</v>
      </c>
      <c r="W3335" s="36">
        <v>20</v>
      </c>
      <c r="X3335" s="37" t="s">
        <v>65</v>
      </c>
    </row>
    <row r="3336" spans="1:24" ht="24" customHeight="1" x14ac:dyDescent="0.2">
      <c r="A3336" s="50" t="s">
        <v>6273</v>
      </c>
      <c r="B3336" s="60" t="s">
        <v>6392</v>
      </c>
      <c r="C3336" s="76" t="s">
        <v>6392</v>
      </c>
      <c r="D3336" s="61" t="s">
        <v>6393</v>
      </c>
      <c r="E3336" s="53">
        <v>119064.58</v>
      </c>
      <c r="F3336" s="26">
        <v>0.21</v>
      </c>
      <c r="G3336" s="53">
        <v>208898.804</v>
      </c>
      <c r="H3336" s="67"/>
      <c r="I3336" s="68"/>
      <c r="J3336" s="69"/>
      <c r="K3336" s="69"/>
      <c r="L3336" s="69"/>
      <c r="M3336" s="69"/>
      <c r="N3336" s="69"/>
      <c r="O3336" s="35"/>
      <c r="P3336" s="35" t="s">
        <v>65</v>
      </c>
      <c r="Q3336" s="36">
        <v>1</v>
      </c>
      <c r="R3336" s="35" t="s">
        <v>27</v>
      </c>
      <c r="S3336" s="35" t="s">
        <v>28504</v>
      </c>
      <c r="T3336" s="35">
        <v>0</v>
      </c>
      <c r="U3336" s="35">
        <v>0</v>
      </c>
      <c r="V3336" s="36">
        <v>1</v>
      </c>
      <c r="W3336" s="36">
        <v>1</v>
      </c>
      <c r="X3336" s="37" t="s">
        <v>65</v>
      </c>
    </row>
    <row r="3337" spans="1:24" ht="24" customHeight="1" x14ac:dyDescent="0.2">
      <c r="A3337" s="50" t="s">
        <v>6273</v>
      </c>
      <c r="B3337" s="60" t="s">
        <v>6394</v>
      </c>
      <c r="C3337" s="76" t="s">
        <v>6394</v>
      </c>
      <c r="D3337" s="61" t="s">
        <v>6395</v>
      </c>
      <c r="E3337" s="53">
        <v>101044.58</v>
      </c>
      <c r="F3337" s="26">
        <v>0.21</v>
      </c>
      <c r="G3337" s="53">
        <v>211655.049</v>
      </c>
      <c r="H3337" s="67"/>
      <c r="I3337" s="68"/>
      <c r="J3337" s="69"/>
      <c r="K3337" s="69"/>
      <c r="L3337" s="69"/>
      <c r="M3337" s="69"/>
      <c r="N3337" s="69"/>
      <c r="O3337" s="35"/>
      <c r="P3337" s="35" t="s">
        <v>26985</v>
      </c>
      <c r="Q3337" s="36">
        <v>1</v>
      </c>
      <c r="R3337" s="35" t="s">
        <v>9849</v>
      </c>
      <c r="S3337" s="35" t="s">
        <v>28503</v>
      </c>
      <c r="T3337" s="35">
        <v>0</v>
      </c>
      <c r="U3337" s="35">
        <v>0</v>
      </c>
      <c r="V3337" s="36">
        <v>1</v>
      </c>
      <c r="W3337" s="36">
        <v>1</v>
      </c>
      <c r="X3337" s="37" t="s">
        <v>65</v>
      </c>
    </row>
    <row r="3338" spans="1:24" ht="24" customHeight="1" x14ac:dyDescent="0.2">
      <c r="A3338" s="50" t="s">
        <v>6273</v>
      </c>
      <c r="B3338" s="60" t="s">
        <v>6396</v>
      </c>
      <c r="C3338" s="76" t="s">
        <v>6396</v>
      </c>
      <c r="D3338" s="61" t="s">
        <v>24085</v>
      </c>
      <c r="E3338" s="53">
        <v>108460.15</v>
      </c>
      <c r="F3338" s="26">
        <v>0.21</v>
      </c>
      <c r="G3338" s="53">
        <v>190293.33600000001</v>
      </c>
      <c r="H3338" s="67"/>
      <c r="I3338" s="68"/>
      <c r="J3338" s="69"/>
      <c r="K3338" s="69"/>
      <c r="L3338" s="69"/>
      <c r="M3338" s="69"/>
      <c r="N3338" s="69"/>
      <c r="O3338" s="35"/>
      <c r="P3338" s="35" t="s">
        <v>26985</v>
      </c>
      <c r="Q3338" s="36">
        <v>1</v>
      </c>
      <c r="R3338" s="35" t="s">
        <v>9849</v>
      </c>
      <c r="S3338" s="35" t="s">
        <v>28504</v>
      </c>
      <c r="T3338" s="35">
        <v>0</v>
      </c>
      <c r="U3338" s="35">
        <v>0</v>
      </c>
      <c r="V3338" s="36">
        <v>1</v>
      </c>
      <c r="W3338" s="36">
        <v>1</v>
      </c>
      <c r="X3338" s="37" t="s">
        <v>65</v>
      </c>
    </row>
    <row r="3339" spans="1:24" ht="24" customHeight="1" x14ac:dyDescent="0.2">
      <c r="A3339" s="50" t="s">
        <v>6273</v>
      </c>
      <c r="B3339" s="60" t="s">
        <v>6398</v>
      </c>
      <c r="C3339" s="76" t="s">
        <v>6398</v>
      </c>
      <c r="D3339" s="61" t="s">
        <v>6399</v>
      </c>
      <c r="E3339" s="53">
        <v>101044.58</v>
      </c>
      <c r="F3339" s="26">
        <v>0.21</v>
      </c>
      <c r="G3339" s="53">
        <v>211655.049</v>
      </c>
      <c r="H3339" s="67"/>
      <c r="I3339" s="68"/>
      <c r="J3339" s="69"/>
      <c r="K3339" s="69"/>
      <c r="L3339" s="69"/>
      <c r="M3339" s="69"/>
      <c r="N3339" s="69"/>
      <c r="O3339" s="35"/>
      <c r="P3339" s="35" t="s">
        <v>26986</v>
      </c>
      <c r="Q3339" s="36">
        <v>1</v>
      </c>
      <c r="R3339" s="35" t="s">
        <v>9849</v>
      </c>
      <c r="S3339" s="35" t="s">
        <v>28503</v>
      </c>
      <c r="T3339" s="35">
        <v>0</v>
      </c>
      <c r="U3339" s="35">
        <v>0</v>
      </c>
      <c r="V3339" s="36">
        <v>1</v>
      </c>
      <c r="W3339" s="36">
        <v>1</v>
      </c>
      <c r="X3339" s="37" t="s">
        <v>65</v>
      </c>
    </row>
    <row r="3340" spans="1:24" ht="24" customHeight="1" x14ac:dyDescent="0.2">
      <c r="A3340" s="50" t="s">
        <v>6273</v>
      </c>
      <c r="B3340" s="60" t="s">
        <v>6400</v>
      </c>
      <c r="C3340" s="76" t="s">
        <v>6400</v>
      </c>
      <c r="D3340" s="61" t="s">
        <v>6401</v>
      </c>
      <c r="E3340" s="53">
        <v>114823.43</v>
      </c>
      <c r="F3340" s="26">
        <v>0.21</v>
      </c>
      <c r="G3340" s="53">
        <v>240517.18900000001</v>
      </c>
      <c r="H3340" s="67"/>
      <c r="I3340" s="68"/>
      <c r="J3340" s="69"/>
      <c r="K3340" s="69"/>
      <c r="L3340" s="69"/>
      <c r="M3340" s="69"/>
      <c r="N3340" s="69"/>
      <c r="O3340" s="35"/>
      <c r="P3340" s="35" t="s">
        <v>26987</v>
      </c>
      <c r="Q3340" s="36">
        <v>1</v>
      </c>
      <c r="R3340" s="35" t="s">
        <v>9849</v>
      </c>
      <c r="S3340" s="35" t="s">
        <v>28503</v>
      </c>
      <c r="T3340" s="35">
        <v>0</v>
      </c>
      <c r="U3340" s="35">
        <v>0</v>
      </c>
      <c r="V3340" s="36">
        <v>1</v>
      </c>
      <c r="W3340" s="36">
        <v>1</v>
      </c>
      <c r="X3340" s="37" t="s">
        <v>65</v>
      </c>
    </row>
    <row r="3341" spans="1:24" ht="24" customHeight="1" x14ac:dyDescent="0.2">
      <c r="A3341" s="50" t="s">
        <v>6273</v>
      </c>
      <c r="B3341" s="60" t="s">
        <v>6402</v>
      </c>
      <c r="C3341" s="76" t="s">
        <v>6402</v>
      </c>
      <c r="D3341" s="61" t="s">
        <v>24086</v>
      </c>
      <c r="E3341" s="53">
        <v>123250.05</v>
      </c>
      <c r="F3341" s="26">
        <v>0.21</v>
      </c>
      <c r="G3341" s="53">
        <v>216242.21</v>
      </c>
      <c r="H3341" s="67"/>
      <c r="I3341" s="68"/>
      <c r="J3341" s="69"/>
      <c r="K3341" s="69"/>
      <c r="L3341" s="69"/>
      <c r="M3341" s="69"/>
      <c r="N3341" s="69"/>
      <c r="O3341" s="35"/>
      <c r="P3341" s="35" t="s">
        <v>26987</v>
      </c>
      <c r="Q3341" s="36">
        <v>1</v>
      </c>
      <c r="R3341" s="35" t="s">
        <v>9849</v>
      </c>
      <c r="S3341" s="35" t="s">
        <v>28504</v>
      </c>
      <c r="T3341" s="35">
        <v>0</v>
      </c>
      <c r="U3341" s="35">
        <v>0</v>
      </c>
      <c r="V3341" s="36">
        <v>1</v>
      </c>
      <c r="W3341" s="36">
        <v>1</v>
      </c>
      <c r="X3341" s="37" t="s">
        <v>65</v>
      </c>
    </row>
    <row r="3342" spans="1:24" ht="24" customHeight="1" x14ac:dyDescent="0.2">
      <c r="A3342" s="50" t="s">
        <v>6273</v>
      </c>
      <c r="B3342" s="60" t="s">
        <v>6404</v>
      </c>
      <c r="C3342" s="76" t="s">
        <v>6404</v>
      </c>
      <c r="D3342" s="61" t="s">
        <v>24087</v>
      </c>
      <c r="E3342" s="53">
        <v>108460.15</v>
      </c>
      <c r="F3342" s="26">
        <v>0.21</v>
      </c>
      <c r="G3342" s="53">
        <v>190293.33600000001</v>
      </c>
      <c r="H3342" s="67"/>
      <c r="I3342" s="68"/>
      <c r="J3342" s="69"/>
      <c r="K3342" s="69"/>
      <c r="L3342" s="69"/>
      <c r="M3342" s="69"/>
      <c r="N3342" s="69"/>
      <c r="O3342" s="35"/>
      <c r="P3342" s="35" t="s">
        <v>26986</v>
      </c>
      <c r="Q3342" s="36">
        <v>1</v>
      </c>
      <c r="R3342" s="35" t="s">
        <v>9849</v>
      </c>
      <c r="S3342" s="35" t="s">
        <v>28504</v>
      </c>
      <c r="T3342" s="35">
        <v>0</v>
      </c>
      <c r="U3342" s="35">
        <v>0</v>
      </c>
      <c r="V3342" s="36">
        <v>1</v>
      </c>
      <c r="W3342" s="36">
        <v>1</v>
      </c>
      <c r="X3342" s="37" t="s">
        <v>65</v>
      </c>
    </row>
    <row r="3343" spans="1:24" ht="24" customHeight="1" x14ac:dyDescent="0.2">
      <c r="A3343" s="50" t="s">
        <v>6273</v>
      </c>
      <c r="B3343" s="60" t="s">
        <v>6406</v>
      </c>
      <c r="C3343" s="76" t="s">
        <v>6406</v>
      </c>
      <c r="D3343" s="61" t="s">
        <v>6407</v>
      </c>
      <c r="E3343" s="53">
        <v>121713</v>
      </c>
      <c r="F3343" s="26">
        <v>0.21</v>
      </c>
      <c r="G3343" s="53">
        <v>254948.57</v>
      </c>
      <c r="H3343" s="67"/>
      <c r="I3343" s="68"/>
      <c r="J3343" s="69"/>
      <c r="K3343" s="69"/>
      <c r="L3343" s="69"/>
      <c r="M3343" s="69"/>
      <c r="N3343" s="69"/>
      <c r="O3343" s="35"/>
      <c r="P3343" s="35" t="s">
        <v>26988</v>
      </c>
      <c r="Q3343" s="36">
        <v>1</v>
      </c>
      <c r="R3343" s="35" t="s">
        <v>9849</v>
      </c>
      <c r="S3343" s="35" t="s">
        <v>28503</v>
      </c>
      <c r="T3343" s="35">
        <v>0</v>
      </c>
      <c r="U3343" s="35">
        <v>0</v>
      </c>
      <c r="V3343" s="36">
        <v>1</v>
      </c>
      <c r="W3343" s="36">
        <v>1</v>
      </c>
      <c r="X3343" s="37" t="s">
        <v>65</v>
      </c>
    </row>
    <row r="3344" spans="1:24" ht="24" customHeight="1" x14ac:dyDescent="0.2">
      <c r="A3344" s="50" t="s">
        <v>6273</v>
      </c>
      <c r="B3344" s="60" t="s">
        <v>6408</v>
      </c>
      <c r="C3344" s="76" t="s">
        <v>6408</v>
      </c>
      <c r="D3344" s="61" t="s">
        <v>6409</v>
      </c>
      <c r="E3344" s="53">
        <v>142381.21</v>
      </c>
      <c r="F3344" s="26">
        <v>0.21</v>
      </c>
      <c r="G3344" s="53">
        <v>298241.64299999998</v>
      </c>
      <c r="H3344" s="67"/>
      <c r="I3344" s="68"/>
      <c r="J3344" s="69"/>
      <c r="K3344" s="69"/>
      <c r="L3344" s="69"/>
      <c r="M3344" s="69"/>
      <c r="N3344" s="69"/>
      <c r="O3344" s="35"/>
      <c r="P3344" s="35" t="s">
        <v>26989</v>
      </c>
      <c r="Q3344" s="36">
        <v>1</v>
      </c>
      <c r="R3344" s="35" t="s">
        <v>9849</v>
      </c>
      <c r="S3344" s="35" t="s">
        <v>28503</v>
      </c>
      <c r="T3344" s="35">
        <v>0</v>
      </c>
      <c r="U3344" s="35">
        <v>0</v>
      </c>
      <c r="V3344" s="36">
        <v>1</v>
      </c>
      <c r="W3344" s="36">
        <v>1</v>
      </c>
      <c r="X3344" s="37" t="s">
        <v>65</v>
      </c>
    </row>
    <row r="3345" spans="1:24" ht="24" customHeight="1" x14ac:dyDescent="0.2">
      <c r="A3345" s="50" t="s">
        <v>6273</v>
      </c>
      <c r="B3345" s="60" t="s">
        <v>6410</v>
      </c>
      <c r="C3345" s="76" t="s">
        <v>6410</v>
      </c>
      <c r="D3345" s="61" t="s">
        <v>24088</v>
      </c>
      <c r="E3345" s="53">
        <v>152830.04</v>
      </c>
      <c r="F3345" s="26">
        <v>0.21</v>
      </c>
      <c r="G3345" s="53">
        <v>268140.30800000002</v>
      </c>
      <c r="H3345" s="67"/>
      <c r="I3345" s="68"/>
      <c r="J3345" s="69"/>
      <c r="K3345" s="69"/>
      <c r="L3345" s="69"/>
      <c r="M3345" s="69"/>
      <c r="N3345" s="69"/>
      <c r="O3345" s="35"/>
      <c r="P3345" s="35" t="s">
        <v>26989</v>
      </c>
      <c r="Q3345" s="36">
        <v>1</v>
      </c>
      <c r="R3345" s="35" t="s">
        <v>9849</v>
      </c>
      <c r="S3345" s="35" t="s">
        <v>28503</v>
      </c>
      <c r="T3345" s="35">
        <v>0</v>
      </c>
      <c r="U3345" s="35">
        <v>0</v>
      </c>
      <c r="V3345" s="36">
        <v>1</v>
      </c>
      <c r="W3345" s="36">
        <v>1</v>
      </c>
      <c r="X3345" s="37" t="s">
        <v>65</v>
      </c>
    </row>
    <row r="3346" spans="1:24" ht="24" customHeight="1" x14ac:dyDescent="0.2">
      <c r="A3346" s="50" t="s">
        <v>6273</v>
      </c>
      <c r="B3346" s="60" t="s">
        <v>6412</v>
      </c>
      <c r="C3346" s="76" t="s">
        <v>6412</v>
      </c>
      <c r="D3346" s="61" t="s">
        <v>24089</v>
      </c>
      <c r="E3346" s="53">
        <v>130645.17</v>
      </c>
      <c r="F3346" s="26">
        <v>0.21</v>
      </c>
      <c r="G3346" s="53">
        <v>229216.95499999999</v>
      </c>
      <c r="H3346" s="67"/>
      <c r="I3346" s="68"/>
      <c r="J3346" s="69"/>
      <c r="K3346" s="69"/>
      <c r="L3346" s="69"/>
      <c r="M3346" s="69"/>
      <c r="N3346" s="69"/>
      <c r="O3346" s="35"/>
      <c r="P3346" s="35" t="s">
        <v>26988</v>
      </c>
      <c r="Q3346" s="36">
        <v>1</v>
      </c>
      <c r="R3346" s="35" t="s">
        <v>9849</v>
      </c>
      <c r="S3346" s="35" t="s">
        <v>28503</v>
      </c>
      <c r="T3346" s="35">
        <v>0</v>
      </c>
      <c r="U3346" s="35">
        <v>0</v>
      </c>
      <c r="V3346" s="36">
        <v>1</v>
      </c>
      <c r="W3346" s="36">
        <v>1</v>
      </c>
      <c r="X3346" s="37" t="s">
        <v>65</v>
      </c>
    </row>
    <row r="3347" spans="1:24" ht="24" customHeight="1" x14ac:dyDescent="0.2">
      <c r="A3347" s="50" t="s">
        <v>6273</v>
      </c>
      <c r="B3347" s="60" t="s">
        <v>6414</v>
      </c>
      <c r="C3347" s="76" t="s">
        <v>6414</v>
      </c>
      <c r="D3347" s="61" t="s">
        <v>6415</v>
      </c>
      <c r="E3347" s="53">
        <v>239748.94</v>
      </c>
      <c r="F3347" s="26">
        <v>0.21</v>
      </c>
      <c r="G3347" s="53">
        <v>420639.51199999999</v>
      </c>
      <c r="H3347" s="67"/>
      <c r="I3347" s="68"/>
      <c r="J3347" s="69"/>
      <c r="K3347" s="69"/>
      <c r="L3347" s="69"/>
      <c r="M3347" s="69"/>
      <c r="N3347" s="69"/>
      <c r="O3347" s="35"/>
      <c r="P3347" s="35" t="s">
        <v>26990</v>
      </c>
      <c r="Q3347" s="36">
        <v>1</v>
      </c>
      <c r="R3347" s="35" t="s">
        <v>9849</v>
      </c>
      <c r="S3347" s="35" t="s">
        <v>28504</v>
      </c>
      <c r="T3347" s="35">
        <v>0</v>
      </c>
      <c r="U3347" s="35">
        <v>0</v>
      </c>
      <c r="V3347" s="36">
        <v>1</v>
      </c>
      <c r="W3347" s="36">
        <v>1</v>
      </c>
      <c r="X3347" s="37" t="s">
        <v>65</v>
      </c>
    </row>
    <row r="3348" spans="1:24" ht="24" customHeight="1" x14ac:dyDescent="0.2">
      <c r="A3348" s="50" t="s">
        <v>6273</v>
      </c>
      <c r="B3348" s="60" t="s">
        <v>6416</v>
      </c>
      <c r="C3348" s="76" t="s">
        <v>6416</v>
      </c>
      <c r="D3348" s="61" t="s">
        <v>6417</v>
      </c>
      <c r="E3348" s="53">
        <v>37180.550000000003</v>
      </c>
      <c r="F3348" s="26">
        <v>0.21</v>
      </c>
      <c r="G3348" s="53">
        <v>65233.277999999998</v>
      </c>
      <c r="H3348" s="67"/>
      <c r="I3348" s="68"/>
      <c r="J3348" s="69"/>
      <c r="K3348" s="69"/>
      <c r="L3348" s="69"/>
      <c r="M3348" s="69"/>
      <c r="N3348" s="69"/>
      <c r="O3348" s="35"/>
      <c r="P3348" s="35" t="s">
        <v>26990</v>
      </c>
      <c r="Q3348" s="36">
        <v>1</v>
      </c>
      <c r="R3348" s="35" t="s">
        <v>9849</v>
      </c>
      <c r="S3348" s="35" t="s">
        <v>28503</v>
      </c>
      <c r="T3348" s="35">
        <v>0</v>
      </c>
      <c r="U3348" s="35">
        <v>0</v>
      </c>
      <c r="V3348" s="36">
        <v>1</v>
      </c>
      <c r="W3348" s="36">
        <v>1</v>
      </c>
      <c r="X3348" s="37" t="s">
        <v>65</v>
      </c>
    </row>
    <row r="3349" spans="1:24" ht="24" customHeight="1" x14ac:dyDescent="0.2">
      <c r="A3349" s="50" t="s">
        <v>6273</v>
      </c>
      <c r="B3349" s="60" t="s">
        <v>6418</v>
      </c>
      <c r="C3349" s="76" t="s">
        <v>6418</v>
      </c>
      <c r="D3349" s="61" t="s">
        <v>6419</v>
      </c>
      <c r="E3349" s="53">
        <v>93422.65</v>
      </c>
      <c r="F3349" s="26">
        <v>0.21</v>
      </c>
      <c r="G3349" s="53">
        <v>163910.03599999999</v>
      </c>
      <c r="H3349" s="67"/>
      <c r="I3349" s="68"/>
      <c r="J3349" s="69"/>
      <c r="K3349" s="69"/>
      <c r="L3349" s="69"/>
      <c r="M3349" s="69"/>
      <c r="N3349" s="69"/>
      <c r="O3349" s="35"/>
      <c r="P3349" s="35" t="s">
        <v>26991</v>
      </c>
      <c r="Q3349" s="36">
        <v>1</v>
      </c>
      <c r="R3349" s="35" t="s">
        <v>9849</v>
      </c>
      <c r="S3349" s="35" t="s">
        <v>28504</v>
      </c>
      <c r="T3349" s="35">
        <v>0</v>
      </c>
      <c r="U3349" s="35">
        <v>0</v>
      </c>
      <c r="V3349" s="36">
        <v>1</v>
      </c>
      <c r="W3349" s="36">
        <v>1</v>
      </c>
      <c r="X3349" s="37" t="s">
        <v>65</v>
      </c>
    </row>
    <row r="3350" spans="1:24" ht="24" customHeight="1" x14ac:dyDescent="0.2">
      <c r="A3350" s="50" t="s">
        <v>6273</v>
      </c>
      <c r="B3350" s="60" t="s">
        <v>6420</v>
      </c>
      <c r="C3350" s="76" t="s">
        <v>6420</v>
      </c>
      <c r="D3350" s="61" t="s">
        <v>6421</v>
      </c>
      <c r="E3350" s="53">
        <v>231244.48</v>
      </c>
      <c r="F3350" s="26">
        <v>0.21</v>
      </c>
      <c r="G3350" s="53">
        <v>405718.44500000001</v>
      </c>
      <c r="H3350" s="67"/>
      <c r="I3350" s="68"/>
      <c r="J3350" s="69"/>
      <c r="K3350" s="69"/>
      <c r="L3350" s="69"/>
      <c r="M3350" s="69"/>
      <c r="N3350" s="69"/>
      <c r="O3350" s="35"/>
      <c r="P3350" s="35" t="s">
        <v>26992</v>
      </c>
      <c r="Q3350" s="36">
        <v>1</v>
      </c>
      <c r="R3350" s="35" t="s">
        <v>9849</v>
      </c>
      <c r="S3350" s="35" t="s">
        <v>28504</v>
      </c>
      <c r="T3350" s="35">
        <v>0</v>
      </c>
      <c r="U3350" s="35">
        <v>0</v>
      </c>
      <c r="V3350" s="36">
        <v>1</v>
      </c>
      <c r="W3350" s="36">
        <v>1</v>
      </c>
      <c r="X3350" s="37" t="s">
        <v>65</v>
      </c>
    </row>
    <row r="3351" spans="1:24" ht="24" customHeight="1" x14ac:dyDescent="0.2">
      <c r="A3351" s="50" t="s">
        <v>6273</v>
      </c>
      <c r="B3351" s="60" t="s">
        <v>19813</v>
      </c>
      <c r="C3351" s="76" t="s">
        <v>19813</v>
      </c>
      <c r="D3351" s="61" t="s">
        <v>19814</v>
      </c>
      <c r="E3351" s="53">
        <v>101475.26</v>
      </c>
      <c r="F3351" s="26">
        <v>0.21</v>
      </c>
      <c r="G3351" s="53">
        <v>178038.34700000001</v>
      </c>
      <c r="H3351" s="67"/>
      <c r="I3351" s="68"/>
      <c r="J3351" s="69"/>
      <c r="K3351" s="69"/>
      <c r="L3351" s="69"/>
      <c r="M3351" s="69"/>
      <c r="N3351" s="69"/>
      <c r="O3351" s="35"/>
      <c r="P3351" s="35" t="s">
        <v>26993</v>
      </c>
      <c r="Q3351" s="36">
        <v>1</v>
      </c>
      <c r="R3351" s="35" t="s">
        <v>9849</v>
      </c>
      <c r="S3351" s="35" t="s">
        <v>28504</v>
      </c>
      <c r="T3351" s="35">
        <v>0</v>
      </c>
      <c r="U3351" s="35">
        <v>0</v>
      </c>
      <c r="V3351" s="36">
        <v>1</v>
      </c>
      <c r="W3351" s="36">
        <v>1</v>
      </c>
      <c r="X3351" s="37" t="s">
        <v>65</v>
      </c>
    </row>
    <row r="3352" spans="1:24" ht="24" customHeight="1" x14ac:dyDescent="0.2">
      <c r="A3352" s="50" t="s">
        <v>6422</v>
      </c>
      <c r="B3352" s="60" t="s">
        <v>6423</v>
      </c>
      <c r="C3352" s="76" t="s">
        <v>6423</v>
      </c>
      <c r="D3352" s="61" t="s">
        <v>6424</v>
      </c>
      <c r="E3352" s="53">
        <v>171654.87</v>
      </c>
      <c r="F3352" s="26">
        <v>0.21</v>
      </c>
      <c r="G3352" s="53">
        <v>301168.46799999999</v>
      </c>
      <c r="H3352" s="67"/>
      <c r="I3352" s="68"/>
      <c r="J3352" s="69"/>
      <c r="K3352" s="69"/>
      <c r="L3352" s="69"/>
      <c r="M3352" s="69"/>
      <c r="N3352" s="69"/>
      <c r="O3352" s="35"/>
      <c r="P3352" s="35" t="s">
        <v>26994</v>
      </c>
      <c r="Q3352" s="36">
        <v>1</v>
      </c>
      <c r="R3352" s="35" t="s">
        <v>27</v>
      </c>
      <c r="S3352" s="35" t="s">
        <v>28503</v>
      </c>
      <c r="T3352" s="35">
        <v>0</v>
      </c>
      <c r="U3352" s="35">
        <v>0</v>
      </c>
      <c r="V3352" s="36">
        <v>1</v>
      </c>
      <c r="W3352" s="36">
        <v>1</v>
      </c>
      <c r="X3352" s="37" t="s">
        <v>65</v>
      </c>
    </row>
    <row r="3353" spans="1:24" ht="24" customHeight="1" x14ac:dyDescent="0.2">
      <c r="A3353" s="50" t="s">
        <v>6422</v>
      </c>
      <c r="B3353" s="60" t="s">
        <v>6425</v>
      </c>
      <c r="C3353" s="76" t="s">
        <v>6425</v>
      </c>
      <c r="D3353" s="61" t="s">
        <v>6426</v>
      </c>
      <c r="E3353" s="53">
        <v>688888.38</v>
      </c>
      <c r="F3353" s="26">
        <v>0.21</v>
      </c>
      <c r="G3353" s="53">
        <v>1208654.662</v>
      </c>
      <c r="H3353" s="67"/>
      <c r="I3353" s="68"/>
      <c r="J3353" s="69"/>
      <c r="K3353" s="69"/>
      <c r="L3353" s="69"/>
      <c r="M3353" s="69"/>
      <c r="N3353" s="69"/>
      <c r="O3353" s="35"/>
      <c r="P3353" s="35" t="s">
        <v>26995</v>
      </c>
      <c r="Q3353" s="36">
        <v>1</v>
      </c>
      <c r="R3353" s="35" t="s">
        <v>27</v>
      </c>
      <c r="S3353" s="35" t="s">
        <v>28503</v>
      </c>
      <c r="T3353" s="35">
        <v>0</v>
      </c>
      <c r="U3353" s="35">
        <v>0</v>
      </c>
      <c r="V3353" s="36">
        <v>1</v>
      </c>
      <c r="W3353" s="36">
        <v>1</v>
      </c>
      <c r="X3353" s="37" t="s">
        <v>65</v>
      </c>
    </row>
    <row r="3354" spans="1:24" ht="24" customHeight="1" x14ac:dyDescent="0.2">
      <c r="A3354" s="50" t="s">
        <v>6422</v>
      </c>
      <c r="B3354" s="60" t="s">
        <v>6427</v>
      </c>
      <c r="C3354" s="76" t="s">
        <v>6427</v>
      </c>
      <c r="D3354" s="61" t="s">
        <v>6428</v>
      </c>
      <c r="E3354" s="53">
        <v>327861.74</v>
      </c>
      <c r="F3354" s="26">
        <v>0.21</v>
      </c>
      <c r="G3354" s="53">
        <v>575233.41899999999</v>
      </c>
      <c r="H3354" s="67"/>
      <c r="I3354" s="68"/>
      <c r="J3354" s="69"/>
      <c r="K3354" s="69"/>
      <c r="L3354" s="69"/>
      <c r="M3354" s="69"/>
      <c r="N3354" s="69"/>
      <c r="O3354" s="35"/>
      <c r="P3354" s="35" t="s">
        <v>26996</v>
      </c>
      <c r="Q3354" s="36">
        <v>1</v>
      </c>
      <c r="R3354" s="35" t="s">
        <v>27</v>
      </c>
      <c r="S3354" s="35" t="s">
        <v>28503</v>
      </c>
      <c r="T3354" s="35">
        <v>0</v>
      </c>
      <c r="U3354" s="35">
        <v>0</v>
      </c>
      <c r="V3354" s="36">
        <v>1</v>
      </c>
      <c r="W3354" s="36">
        <v>1</v>
      </c>
      <c r="X3354" s="37" t="s">
        <v>65</v>
      </c>
    </row>
    <row r="3355" spans="1:24" ht="24" customHeight="1" x14ac:dyDescent="0.2">
      <c r="A3355" s="50" t="s">
        <v>6422</v>
      </c>
      <c r="B3355" s="60" t="s">
        <v>6429</v>
      </c>
      <c r="C3355" s="76" t="s">
        <v>6429</v>
      </c>
      <c r="D3355" s="61" t="s">
        <v>6430</v>
      </c>
      <c r="E3355" s="53">
        <v>357941.77</v>
      </c>
      <c r="F3355" s="26">
        <v>0.21</v>
      </c>
      <c r="G3355" s="53">
        <v>628008.84</v>
      </c>
      <c r="H3355" s="67"/>
      <c r="I3355" s="68"/>
      <c r="J3355" s="69"/>
      <c r="K3355" s="69"/>
      <c r="L3355" s="69"/>
      <c r="M3355" s="69"/>
      <c r="N3355" s="69"/>
      <c r="O3355" s="35"/>
      <c r="P3355" s="35" t="s">
        <v>26997</v>
      </c>
      <c r="Q3355" s="36">
        <v>1</v>
      </c>
      <c r="R3355" s="35" t="s">
        <v>27</v>
      </c>
      <c r="S3355" s="35" t="s">
        <v>28503</v>
      </c>
      <c r="T3355" s="35">
        <v>0</v>
      </c>
      <c r="U3355" s="35">
        <v>0</v>
      </c>
      <c r="V3355" s="36">
        <v>1</v>
      </c>
      <c r="W3355" s="36">
        <v>1</v>
      </c>
      <c r="X3355" s="37" t="s">
        <v>65</v>
      </c>
    </row>
    <row r="3356" spans="1:24" ht="24" customHeight="1" x14ac:dyDescent="0.2">
      <c r="A3356" s="50" t="s">
        <v>6422</v>
      </c>
      <c r="B3356" s="60" t="s">
        <v>6431</v>
      </c>
      <c r="C3356" s="76" t="s">
        <v>6431</v>
      </c>
      <c r="D3356" s="61" t="s">
        <v>6432</v>
      </c>
      <c r="E3356" s="53">
        <v>700794.92</v>
      </c>
      <c r="F3356" s="26">
        <v>0.21</v>
      </c>
      <c r="G3356" s="53">
        <v>1229544.682</v>
      </c>
      <c r="H3356" s="67"/>
      <c r="I3356" s="68"/>
      <c r="J3356" s="69"/>
      <c r="K3356" s="69"/>
      <c r="L3356" s="69"/>
      <c r="M3356" s="69"/>
      <c r="N3356" s="69"/>
      <c r="O3356" s="35"/>
      <c r="P3356" s="35" t="s">
        <v>26998</v>
      </c>
      <c r="Q3356" s="36">
        <v>1</v>
      </c>
      <c r="R3356" s="35" t="s">
        <v>27</v>
      </c>
      <c r="S3356" s="35" t="s">
        <v>28504</v>
      </c>
      <c r="T3356" s="35">
        <v>0</v>
      </c>
      <c r="U3356" s="35">
        <v>0</v>
      </c>
      <c r="V3356" s="36">
        <v>1</v>
      </c>
      <c r="W3356" s="36">
        <v>1</v>
      </c>
      <c r="X3356" s="37" t="s">
        <v>65</v>
      </c>
    </row>
    <row r="3357" spans="1:24" ht="24" customHeight="1" x14ac:dyDescent="0.2">
      <c r="A3357" s="50" t="s">
        <v>6422</v>
      </c>
      <c r="B3357" s="60" t="s">
        <v>6433</v>
      </c>
      <c r="C3357" s="76" t="s">
        <v>6433</v>
      </c>
      <c r="D3357" s="61" t="s">
        <v>6434</v>
      </c>
      <c r="E3357" s="53">
        <v>576517.18999999994</v>
      </c>
      <c r="F3357" s="26">
        <v>0.21</v>
      </c>
      <c r="G3357" s="53">
        <v>1011499.415</v>
      </c>
      <c r="H3357" s="67"/>
      <c r="I3357" s="68"/>
      <c r="J3357" s="69"/>
      <c r="K3357" s="69"/>
      <c r="L3357" s="69"/>
      <c r="M3357" s="69"/>
      <c r="N3357" s="69"/>
      <c r="O3357" s="35"/>
      <c r="P3357" s="35" t="s">
        <v>26999</v>
      </c>
      <c r="Q3357" s="36">
        <v>1</v>
      </c>
      <c r="R3357" s="35" t="s">
        <v>27</v>
      </c>
      <c r="S3357" s="35" t="s">
        <v>28504</v>
      </c>
      <c r="T3357" s="35">
        <v>0</v>
      </c>
      <c r="U3357" s="35">
        <v>0</v>
      </c>
      <c r="V3357" s="36">
        <v>1</v>
      </c>
      <c r="W3357" s="36">
        <v>1</v>
      </c>
      <c r="X3357" s="37" t="s">
        <v>65</v>
      </c>
    </row>
    <row r="3358" spans="1:24" ht="24" customHeight="1" x14ac:dyDescent="0.2">
      <c r="A3358" s="50" t="s">
        <v>6422</v>
      </c>
      <c r="B3358" s="60" t="s">
        <v>6435</v>
      </c>
      <c r="C3358" s="76" t="s">
        <v>6435</v>
      </c>
      <c r="D3358" s="61" t="s">
        <v>6436</v>
      </c>
      <c r="E3358" s="53">
        <v>588747.98</v>
      </c>
      <c r="F3358" s="26">
        <v>0.21</v>
      </c>
      <c r="G3358" s="53">
        <v>1032958.33</v>
      </c>
      <c r="H3358" s="67"/>
      <c r="I3358" s="68"/>
      <c r="J3358" s="69"/>
      <c r="K3358" s="69"/>
      <c r="L3358" s="69"/>
      <c r="M3358" s="69"/>
      <c r="N3358" s="69"/>
      <c r="O3358" s="35"/>
      <c r="P3358" s="35" t="s">
        <v>27000</v>
      </c>
      <c r="Q3358" s="36">
        <v>1</v>
      </c>
      <c r="R3358" s="35" t="s">
        <v>27</v>
      </c>
      <c r="S3358" s="35" t="s">
        <v>28504</v>
      </c>
      <c r="T3358" s="35">
        <v>0</v>
      </c>
      <c r="U3358" s="35">
        <v>0</v>
      </c>
      <c r="V3358" s="36">
        <v>1</v>
      </c>
      <c r="W3358" s="36">
        <v>1</v>
      </c>
      <c r="X3358" s="37" t="s">
        <v>65</v>
      </c>
    </row>
    <row r="3359" spans="1:24" ht="24" customHeight="1" x14ac:dyDescent="0.2">
      <c r="A3359" s="50" t="s">
        <v>6422</v>
      </c>
      <c r="B3359" s="60" t="s">
        <v>6437</v>
      </c>
      <c r="C3359" s="76" t="s">
        <v>6437</v>
      </c>
      <c r="D3359" s="61" t="s">
        <v>6438</v>
      </c>
      <c r="E3359" s="53">
        <v>644809.57999999996</v>
      </c>
      <c r="F3359" s="26">
        <v>0.21</v>
      </c>
      <c r="G3359" s="53">
        <v>1131318.4069999999</v>
      </c>
      <c r="H3359" s="67"/>
      <c r="I3359" s="68"/>
      <c r="J3359" s="69"/>
      <c r="K3359" s="69"/>
      <c r="L3359" s="69"/>
      <c r="M3359" s="69"/>
      <c r="N3359" s="69"/>
      <c r="O3359" s="35"/>
      <c r="P3359" s="35" t="s">
        <v>27001</v>
      </c>
      <c r="Q3359" s="36">
        <v>1</v>
      </c>
      <c r="R3359" s="35" t="s">
        <v>27</v>
      </c>
      <c r="S3359" s="35" t="s">
        <v>28504</v>
      </c>
      <c r="T3359" s="35">
        <v>0</v>
      </c>
      <c r="U3359" s="35">
        <v>0</v>
      </c>
      <c r="V3359" s="36">
        <v>1</v>
      </c>
      <c r="W3359" s="36">
        <v>1</v>
      </c>
      <c r="X3359" s="37" t="s">
        <v>65</v>
      </c>
    </row>
    <row r="3360" spans="1:24" ht="24" customHeight="1" x14ac:dyDescent="0.2">
      <c r="A3360" s="50" t="s">
        <v>6422</v>
      </c>
      <c r="B3360" s="60" t="s">
        <v>6439</v>
      </c>
      <c r="C3360" s="76" t="s">
        <v>6439</v>
      </c>
      <c r="D3360" s="61" t="s">
        <v>6440</v>
      </c>
      <c r="E3360" s="53">
        <v>1434502.42</v>
      </c>
      <c r="F3360" s="26">
        <v>0.21</v>
      </c>
      <c r="G3360" s="53">
        <v>2516834.497</v>
      </c>
      <c r="H3360" s="67"/>
      <c r="I3360" s="68"/>
      <c r="J3360" s="69"/>
      <c r="K3360" s="69"/>
      <c r="L3360" s="69"/>
      <c r="M3360" s="69"/>
      <c r="N3360" s="69"/>
      <c r="O3360" s="35"/>
      <c r="P3360" s="35" t="s">
        <v>27002</v>
      </c>
      <c r="Q3360" s="36">
        <v>1</v>
      </c>
      <c r="R3360" s="35" t="s">
        <v>27</v>
      </c>
      <c r="S3360" s="35" t="s">
        <v>28503</v>
      </c>
      <c r="T3360" s="35">
        <v>0</v>
      </c>
      <c r="U3360" s="35">
        <v>0</v>
      </c>
      <c r="V3360" s="36">
        <v>1</v>
      </c>
      <c r="W3360" s="36">
        <v>1</v>
      </c>
      <c r="X3360" s="37" t="s">
        <v>65</v>
      </c>
    </row>
    <row r="3361" spans="1:24" ht="24" customHeight="1" x14ac:dyDescent="0.2">
      <c r="A3361" s="50" t="s">
        <v>6422</v>
      </c>
      <c r="B3361" s="60" t="s">
        <v>19847</v>
      </c>
      <c r="C3361" s="76" t="s">
        <v>19847</v>
      </c>
      <c r="D3361" s="61" t="s">
        <v>19848</v>
      </c>
      <c r="E3361" s="53">
        <v>311309.28000000003</v>
      </c>
      <c r="F3361" s="26">
        <v>0.21</v>
      </c>
      <c r="G3361" s="53">
        <v>546192.13699999999</v>
      </c>
      <c r="H3361" s="67"/>
      <c r="I3361" s="68"/>
      <c r="J3361" s="69"/>
      <c r="K3361" s="69"/>
      <c r="L3361" s="69"/>
      <c r="M3361" s="69"/>
      <c r="N3361" s="69"/>
      <c r="O3361" s="35"/>
      <c r="P3361" s="35" t="s">
        <v>27003</v>
      </c>
      <c r="Q3361" s="36">
        <v>1</v>
      </c>
      <c r="R3361" s="35" t="s">
        <v>27</v>
      </c>
      <c r="S3361" s="35" t="s">
        <v>28503</v>
      </c>
      <c r="T3361" s="35">
        <v>0</v>
      </c>
      <c r="U3361" s="35">
        <v>0</v>
      </c>
      <c r="V3361" s="36">
        <v>1</v>
      </c>
      <c r="W3361" s="36">
        <v>1</v>
      </c>
      <c r="X3361" s="37" t="s">
        <v>65</v>
      </c>
    </row>
    <row r="3362" spans="1:24" ht="24" customHeight="1" x14ac:dyDescent="0.2">
      <c r="A3362" s="50" t="s">
        <v>6422</v>
      </c>
      <c r="B3362" s="60" t="s">
        <v>6441</v>
      </c>
      <c r="C3362" s="76" t="s">
        <v>6441</v>
      </c>
      <c r="D3362" s="61" t="s">
        <v>6442</v>
      </c>
      <c r="E3362" s="53">
        <v>915116.1</v>
      </c>
      <c r="F3362" s="26">
        <v>0.21</v>
      </c>
      <c r="G3362" s="53">
        <v>1605571.2039999999</v>
      </c>
      <c r="H3362" s="67"/>
      <c r="I3362" s="68"/>
      <c r="J3362" s="69"/>
      <c r="K3362" s="69"/>
      <c r="L3362" s="69"/>
      <c r="M3362" s="69"/>
      <c r="N3362" s="69"/>
      <c r="O3362" s="35"/>
      <c r="P3362" s="35" t="s">
        <v>27004</v>
      </c>
      <c r="Q3362" s="36">
        <v>1</v>
      </c>
      <c r="R3362" s="35" t="s">
        <v>27</v>
      </c>
      <c r="S3362" s="35" t="s">
        <v>28504</v>
      </c>
      <c r="T3362" s="35">
        <v>0</v>
      </c>
      <c r="U3362" s="35">
        <v>0</v>
      </c>
      <c r="V3362" s="36">
        <v>1</v>
      </c>
      <c r="W3362" s="36">
        <v>1</v>
      </c>
      <c r="X3362" s="37" t="s">
        <v>65</v>
      </c>
    </row>
    <row r="3363" spans="1:24" ht="24" customHeight="1" x14ac:dyDescent="0.2">
      <c r="A3363" s="50" t="s">
        <v>6443</v>
      </c>
      <c r="B3363" s="60" t="s">
        <v>6444</v>
      </c>
      <c r="C3363" s="76" t="s">
        <v>6444</v>
      </c>
      <c r="D3363" s="61" t="s">
        <v>6445</v>
      </c>
      <c r="E3363" s="53">
        <v>285992.67</v>
      </c>
      <c r="F3363" s="26">
        <v>0.21</v>
      </c>
      <c r="G3363" s="53">
        <v>501774.13799999998</v>
      </c>
      <c r="H3363" s="67"/>
      <c r="I3363" s="68"/>
      <c r="J3363" s="69"/>
      <c r="K3363" s="69"/>
      <c r="L3363" s="69"/>
      <c r="M3363" s="69"/>
      <c r="N3363" s="69"/>
      <c r="O3363" s="35"/>
      <c r="P3363" s="35" t="s">
        <v>27005</v>
      </c>
      <c r="Q3363" s="36">
        <v>1</v>
      </c>
      <c r="R3363" s="35" t="s">
        <v>27</v>
      </c>
      <c r="S3363" s="35" t="s">
        <v>28503</v>
      </c>
      <c r="T3363" s="35">
        <v>0</v>
      </c>
      <c r="U3363" s="35">
        <v>0</v>
      </c>
      <c r="V3363" s="36">
        <v>1</v>
      </c>
      <c r="W3363" s="36">
        <v>1</v>
      </c>
      <c r="X3363" s="37" t="s">
        <v>65</v>
      </c>
    </row>
    <row r="3364" spans="1:24" ht="24" customHeight="1" x14ac:dyDescent="0.2">
      <c r="A3364" s="50" t="s">
        <v>6443</v>
      </c>
      <c r="B3364" s="60" t="s">
        <v>6446</v>
      </c>
      <c r="C3364" s="76" t="s">
        <v>6446</v>
      </c>
      <c r="D3364" s="61" t="s">
        <v>6447</v>
      </c>
      <c r="E3364" s="53">
        <v>369531.43</v>
      </c>
      <c r="F3364" s="26">
        <v>0.21</v>
      </c>
      <c r="G3364" s="53">
        <v>648342.89</v>
      </c>
      <c r="H3364" s="67"/>
      <c r="I3364" s="68"/>
      <c r="J3364" s="69"/>
      <c r="K3364" s="69"/>
      <c r="L3364" s="69"/>
      <c r="M3364" s="69"/>
      <c r="N3364" s="69"/>
      <c r="O3364" s="35"/>
      <c r="P3364" s="35" t="s">
        <v>27006</v>
      </c>
      <c r="Q3364" s="36">
        <v>1</v>
      </c>
      <c r="R3364" s="35" t="s">
        <v>27</v>
      </c>
      <c r="S3364" s="35" t="s">
        <v>28503</v>
      </c>
      <c r="T3364" s="35">
        <v>0</v>
      </c>
      <c r="U3364" s="35">
        <v>0</v>
      </c>
      <c r="V3364" s="36">
        <v>1</v>
      </c>
      <c r="W3364" s="36">
        <v>1</v>
      </c>
      <c r="X3364" s="37" t="s">
        <v>65</v>
      </c>
    </row>
    <row r="3365" spans="1:24" ht="24" customHeight="1" x14ac:dyDescent="0.2">
      <c r="A3365" s="50" t="s">
        <v>6443</v>
      </c>
      <c r="B3365" s="60" t="s">
        <v>6448</v>
      </c>
      <c r="C3365" s="76" t="s">
        <v>6448</v>
      </c>
      <c r="D3365" s="61" t="s">
        <v>6449</v>
      </c>
      <c r="E3365" s="53">
        <v>501258.57</v>
      </c>
      <c r="F3365" s="26">
        <v>0.21</v>
      </c>
      <c r="G3365" s="53">
        <v>879458.16500000004</v>
      </c>
      <c r="H3365" s="67"/>
      <c r="I3365" s="68"/>
      <c r="J3365" s="69"/>
      <c r="K3365" s="69"/>
      <c r="L3365" s="69"/>
      <c r="M3365" s="69"/>
      <c r="N3365" s="69"/>
      <c r="O3365" s="35"/>
      <c r="P3365" s="35" t="s">
        <v>27007</v>
      </c>
      <c r="Q3365" s="36">
        <v>1</v>
      </c>
      <c r="R3365" s="35" t="s">
        <v>27</v>
      </c>
      <c r="S3365" s="35" t="s">
        <v>28503</v>
      </c>
      <c r="T3365" s="35">
        <v>0</v>
      </c>
      <c r="U3365" s="35">
        <v>0</v>
      </c>
      <c r="V3365" s="36">
        <v>1</v>
      </c>
      <c r="W3365" s="36">
        <v>1</v>
      </c>
      <c r="X3365" s="37" t="s">
        <v>65</v>
      </c>
    </row>
    <row r="3366" spans="1:24" ht="24" customHeight="1" x14ac:dyDescent="0.2">
      <c r="A3366" s="50" t="s">
        <v>6443</v>
      </c>
      <c r="B3366" s="60" t="s">
        <v>6450</v>
      </c>
      <c r="C3366" s="76" t="s">
        <v>6450</v>
      </c>
      <c r="D3366" s="61" t="s">
        <v>6451</v>
      </c>
      <c r="E3366" s="53">
        <v>600877.54</v>
      </c>
      <c r="F3366" s="26">
        <v>0.21</v>
      </c>
      <c r="G3366" s="53">
        <v>1054239.6399999999</v>
      </c>
      <c r="H3366" s="67"/>
      <c r="I3366" s="68"/>
      <c r="J3366" s="69"/>
      <c r="K3366" s="69"/>
      <c r="L3366" s="69"/>
      <c r="M3366" s="69"/>
      <c r="N3366" s="69"/>
      <c r="O3366" s="35"/>
      <c r="P3366" s="35" t="s">
        <v>27008</v>
      </c>
      <c r="Q3366" s="36">
        <v>1</v>
      </c>
      <c r="R3366" s="35" t="s">
        <v>27</v>
      </c>
      <c r="S3366" s="35" t="s">
        <v>28503</v>
      </c>
      <c r="T3366" s="35">
        <v>0</v>
      </c>
      <c r="U3366" s="35">
        <v>0</v>
      </c>
      <c r="V3366" s="36">
        <v>1</v>
      </c>
      <c r="W3366" s="36">
        <v>1</v>
      </c>
      <c r="X3366" s="37" t="s">
        <v>65</v>
      </c>
    </row>
    <row r="3367" spans="1:24" ht="24" customHeight="1" x14ac:dyDescent="0.2">
      <c r="A3367" s="50" t="s">
        <v>6443</v>
      </c>
      <c r="B3367" s="60" t="s">
        <v>6452</v>
      </c>
      <c r="C3367" s="76" t="s">
        <v>6452</v>
      </c>
      <c r="D3367" s="61" t="s">
        <v>6453</v>
      </c>
      <c r="E3367" s="53">
        <v>38557.68</v>
      </c>
      <c r="F3367" s="26">
        <v>0.21</v>
      </c>
      <c r="G3367" s="53">
        <v>67649.453999999998</v>
      </c>
      <c r="H3367" s="67"/>
      <c r="I3367" s="68"/>
      <c r="J3367" s="69"/>
      <c r="K3367" s="69"/>
      <c r="L3367" s="69"/>
      <c r="M3367" s="69"/>
      <c r="N3367" s="69"/>
      <c r="O3367" s="35"/>
      <c r="P3367" s="35" t="s">
        <v>27009</v>
      </c>
      <c r="Q3367" s="36">
        <v>1</v>
      </c>
      <c r="R3367" s="35" t="s">
        <v>9849</v>
      </c>
      <c r="S3367" s="35" t="s">
        <v>28503</v>
      </c>
      <c r="T3367" s="35">
        <v>0</v>
      </c>
      <c r="U3367" s="35">
        <v>0</v>
      </c>
      <c r="V3367" s="36">
        <v>1</v>
      </c>
      <c r="W3367" s="36">
        <v>1</v>
      </c>
      <c r="X3367" s="37" t="s">
        <v>65</v>
      </c>
    </row>
    <row r="3368" spans="1:24" ht="24" customHeight="1" x14ac:dyDescent="0.2">
      <c r="A3368" s="50" t="s">
        <v>6443</v>
      </c>
      <c r="B3368" s="60" t="s">
        <v>6454</v>
      </c>
      <c r="C3368" s="76" t="s">
        <v>6454</v>
      </c>
      <c r="D3368" s="61" t="s">
        <v>6455</v>
      </c>
      <c r="E3368" s="53">
        <v>37139.96</v>
      </c>
      <c r="F3368" s="26">
        <v>0.21</v>
      </c>
      <c r="G3368" s="53">
        <v>65162.057000000001</v>
      </c>
      <c r="H3368" s="67"/>
      <c r="I3368" s="68"/>
      <c r="J3368" s="69"/>
      <c r="K3368" s="69"/>
      <c r="L3368" s="69"/>
      <c r="M3368" s="69"/>
      <c r="N3368" s="69"/>
      <c r="O3368" s="35"/>
      <c r="P3368" s="35" t="s">
        <v>27010</v>
      </c>
      <c r="Q3368" s="36">
        <v>1</v>
      </c>
      <c r="R3368" s="35" t="s">
        <v>27</v>
      </c>
      <c r="S3368" s="35" t="s">
        <v>28504</v>
      </c>
      <c r="T3368" s="35">
        <v>0</v>
      </c>
      <c r="U3368" s="35">
        <v>0</v>
      </c>
      <c r="V3368" s="36">
        <v>1</v>
      </c>
      <c r="W3368" s="36">
        <v>1</v>
      </c>
      <c r="X3368" s="37" t="s">
        <v>65</v>
      </c>
    </row>
    <row r="3369" spans="1:24" ht="24" customHeight="1" x14ac:dyDescent="0.2">
      <c r="A3369" s="50" t="s">
        <v>6443</v>
      </c>
      <c r="B3369" s="60" t="s">
        <v>6456</v>
      </c>
      <c r="C3369" s="76" t="s">
        <v>6456</v>
      </c>
      <c r="D3369" s="61" t="s">
        <v>6457</v>
      </c>
      <c r="E3369" s="53">
        <v>28563.81</v>
      </c>
      <c r="F3369" s="26">
        <v>0.21</v>
      </c>
      <c r="G3369" s="53">
        <v>50115.199000000001</v>
      </c>
      <c r="H3369" s="67"/>
      <c r="I3369" s="68"/>
      <c r="J3369" s="69"/>
      <c r="K3369" s="69"/>
      <c r="L3369" s="69"/>
      <c r="M3369" s="69"/>
      <c r="N3369" s="69"/>
      <c r="O3369" s="35"/>
      <c r="P3369" s="35" t="s">
        <v>27011</v>
      </c>
      <c r="Q3369" s="36">
        <v>1</v>
      </c>
      <c r="R3369" s="35" t="s">
        <v>27</v>
      </c>
      <c r="S3369" s="35" t="s">
        <v>28504</v>
      </c>
      <c r="T3369" s="35">
        <v>0</v>
      </c>
      <c r="U3369" s="35">
        <v>0</v>
      </c>
      <c r="V3369" s="36">
        <v>1</v>
      </c>
      <c r="W3369" s="36">
        <v>1</v>
      </c>
      <c r="X3369" s="37" t="s">
        <v>65</v>
      </c>
    </row>
    <row r="3370" spans="1:24" ht="24" customHeight="1" x14ac:dyDescent="0.2">
      <c r="A3370" s="50" t="s">
        <v>6443</v>
      </c>
      <c r="B3370" s="60" t="s">
        <v>6458</v>
      </c>
      <c r="C3370" s="76" t="s">
        <v>6458</v>
      </c>
      <c r="D3370" s="61" t="s">
        <v>6459</v>
      </c>
      <c r="E3370" s="53">
        <v>41439.71</v>
      </c>
      <c r="F3370" s="26">
        <v>0.21</v>
      </c>
      <c r="G3370" s="53">
        <v>72705.971999999994</v>
      </c>
      <c r="H3370" s="67"/>
      <c r="I3370" s="68"/>
      <c r="J3370" s="69"/>
      <c r="K3370" s="69"/>
      <c r="L3370" s="69"/>
      <c r="M3370" s="69"/>
      <c r="N3370" s="69"/>
      <c r="O3370" s="35"/>
      <c r="P3370" s="35" t="s">
        <v>27012</v>
      </c>
      <c r="Q3370" s="36">
        <v>1</v>
      </c>
      <c r="R3370" s="35" t="s">
        <v>27</v>
      </c>
      <c r="S3370" s="35" t="s">
        <v>28503</v>
      </c>
      <c r="T3370" s="35">
        <v>0</v>
      </c>
      <c r="U3370" s="35">
        <v>0</v>
      </c>
      <c r="V3370" s="36">
        <v>1</v>
      </c>
      <c r="W3370" s="36">
        <v>1</v>
      </c>
      <c r="X3370" s="37" t="s">
        <v>65</v>
      </c>
    </row>
    <row r="3371" spans="1:24" ht="24" customHeight="1" x14ac:dyDescent="0.2">
      <c r="A3371" s="50" t="s">
        <v>6443</v>
      </c>
      <c r="B3371" s="60" t="s">
        <v>6460</v>
      </c>
      <c r="C3371" s="76" t="s">
        <v>6460</v>
      </c>
      <c r="D3371" s="61" t="s">
        <v>6461</v>
      </c>
      <c r="E3371" s="53">
        <v>151200.62</v>
      </c>
      <c r="F3371" s="26">
        <v>0.105</v>
      </c>
      <c r="G3371" s="53">
        <v>242261.19500000001</v>
      </c>
      <c r="H3371" s="67"/>
      <c r="I3371" s="68"/>
      <c r="J3371" s="69"/>
      <c r="K3371" s="69"/>
      <c r="L3371" s="69"/>
      <c r="M3371" s="69"/>
      <c r="N3371" s="69"/>
      <c r="O3371" s="35"/>
      <c r="P3371" s="35" t="s">
        <v>27013</v>
      </c>
      <c r="Q3371" s="36">
        <v>1</v>
      </c>
      <c r="R3371" s="35" t="s">
        <v>9849</v>
      </c>
      <c r="S3371" s="35" t="s">
        <v>28504</v>
      </c>
      <c r="T3371" s="35">
        <v>0</v>
      </c>
      <c r="U3371" s="35">
        <v>0</v>
      </c>
      <c r="V3371" s="36">
        <v>1</v>
      </c>
      <c r="W3371" s="36">
        <v>1</v>
      </c>
      <c r="X3371" s="37" t="s">
        <v>65</v>
      </c>
    </row>
    <row r="3372" spans="1:24" ht="24" customHeight="1" x14ac:dyDescent="0.2">
      <c r="A3372" s="50" t="s">
        <v>6443</v>
      </c>
      <c r="B3372" s="60" t="s">
        <v>6464</v>
      </c>
      <c r="C3372" s="76" t="s">
        <v>6464</v>
      </c>
      <c r="D3372" s="61" t="s">
        <v>6465</v>
      </c>
      <c r="E3372" s="53">
        <v>134243.01</v>
      </c>
      <c r="F3372" s="26">
        <v>0.21</v>
      </c>
      <c r="G3372" s="53">
        <v>235529.356</v>
      </c>
      <c r="H3372" s="67"/>
      <c r="I3372" s="68"/>
      <c r="J3372" s="69"/>
      <c r="K3372" s="69"/>
      <c r="L3372" s="69"/>
      <c r="M3372" s="69"/>
      <c r="N3372" s="69"/>
      <c r="O3372" s="35"/>
      <c r="P3372" s="35" t="s">
        <v>27014</v>
      </c>
      <c r="Q3372" s="36">
        <v>1</v>
      </c>
      <c r="R3372" s="35" t="s">
        <v>9849</v>
      </c>
      <c r="S3372" s="35" t="s">
        <v>28504</v>
      </c>
      <c r="T3372" s="35">
        <v>0</v>
      </c>
      <c r="U3372" s="35">
        <v>0</v>
      </c>
      <c r="V3372" s="36">
        <v>1</v>
      </c>
      <c r="W3372" s="36">
        <v>1</v>
      </c>
      <c r="X3372" s="37" t="s">
        <v>65</v>
      </c>
    </row>
    <row r="3373" spans="1:24" ht="24" customHeight="1" x14ac:dyDescent="0.2">
      <c r="A3373" s="50" t="s">
        <v>6443</v>
      </c>
      <c r="B3373" s="60" t="s">
        <v>6466</v>
      </c>
      <c r="C3373" s="76" t="s">
        <v>6466</v>
      </c>
      <c r="D3373" s="61" t="s">
        <v>6467</v>
      </c>
      <c r="E3373" s="53">
        <v>134800.82999999999</v>
      </c>
      <c r="F3373" s="26">
        <v>0.21</v>
      </c>
      <c r="G3373" s="53">
        <v>236508.052</v>
      </c>
      <c r="H3373" s="67"/>
      <c r="I3373" s="68"/>
      <c r="J3373" s="69"/>
      <c r="K3373" s="69"/>
      <c r="L3373" s="69"/>
      <c r="M3373" s="69"/>
      <c r="N3373" s="69"/>
      <c r="O3373" s="35"/>
      <c r="P3373" s="35" t="s">
        <v>27015</v>
      </c>
      <c r="Q3373" s="36">
        <v>1</v>
      </c>
      <c r="R3373" s="35" t="s">
        <v>9849</v>
      </c>
      <c r="S3373" s="35" t="s">
        <v>28504</v>
      </c>
      <c r="T3373" s="35">
        <v>0</v>
      </c>
      <c r="U3373" s="35">
        <v>0</v>
      </c>
      <c r="V3373" s="36">
        <v>1</v>
      </c>
      <c r="W3373" s="36">
        <v>1</v>
      </c>
      <c r="X3373" s="37" t="s">
        <v>65</v>
      </c>
    </row>
    <row r="3374" spans="1:24" ht="24" customHeight="1" x14ac:dyDescent="0.2">
      <c r="A3374" s="50" t="s">
        <v>6443</v>
      </c>
      <c r="B3374" s="60" t="s">
        <v>6468</v>
      </c>
      <c r="C3374" s="76" t="s">
        <v>6468</v>
      </c>
      <c r="D3374" s="61" t="s">
        <v>6469</v>
      </c>
      <c r="E3374" s="53">
        <v>176705.28</v>
      </c>
      <c r="F3374" s="26">
        <v>0.21</v>
      </c>
      <c r="G3374" s="53">
        <v>310029.41899999999</v>
      </c>
      <c r="H3374" s="67"/>
      <c r="I3374" s="68"/>
      <c r="J3374" s="69"/>
      <c r="K3374" s="69"/>
      <c r="L3374" s="69"/>
      <c r="M3374" s="69"/>
      <c r="N3374" s="69"/>
      <c r="O3374" s="35"/>
      <c r="P3374" s="35" t="s">
        <v>27016</v>
      </c>
      <c r="Q3374" s="36">
        <v>1</v>
      </c>
      <c r="R3374" s="35" t="s">
        <v>27</v>
      </c>
      <c r="S3374" s="35" t="s">
        <v>28504</v>
      </c>
      <c r="T3374" s="35">
        <v>0</v>
      </c>
      <c r="U3374" s="35">
        <v>0</v>
      </c>
      <c r="V3374" s="36">
        <v>1</v>
      </c>
      <c r="W3374" s="36">
        <v>1</v>
      </c>
      <c r="X3374" s="37" t="s">
        <v>65</v>
      </c>
    </row>
    <row r="3375" spans="1:24" ht="24" customHeight="1" x14ac:dyDescent="0.2">
      <c r="A3375" s="50" t="s">
        <v>6443</v>
      </c>
      <c r="B3375" s="60" t="s">
        <v>6470</v>
      </c>
      <c r="C3375" s="76" t="s">
        <v>6470</v>
      </c>
      <c r="D3375" s="61" t="s">
        <v>6471</v>
      </c>
      <c r="E3375" s="53">
        <v>214751.66</v>
      </c>
      <c r="F3375" s="26">
        <v>0.21</v>
      </c>
      <c r="G3375" s="53">
        <v>376781.79100000003</v>
      </c>
      <c r="H3375" s="67"/>
      <c r="I3375" s="68"/>
      <c r="J3375" s="69"/>
      <c r="K3375" s="69"/>
      <c r="L3375" s="69"/>
      <c r="M3375" s="69"/>
      <c r="N3375" s="69"/>
      <c r="O3375" s="35"/>
      <c r="P3375" s="35" t="s">
        <v>27017</v>
      </c>
      <c r="Q3375" s="36">
        <v>1</v>
      </c>
      <c r="R3375" s="35" t="s">
        <v>27</v>
      </c>
      <c r="S3375" s="35" t="s">
        <v>28504</v>
      </c>
      <c r="T3375" s="35">
        <v>0</v>
      </c>
      <c r="U3375" s="35">
        <v>0</v>
      </c>
      <c r="V3375" s="36">
        <v>1</v>
      </c>
      <c r="W3375" s="36">
        <v>1</v>
      </c>
      <c r="X3375" s="37" t="s">
        <v>65</v>
      </c>
    </row>
    <row r="3376" spans="1:24" ht="24" customHeight="1" x14ac:dyDescent="0.2">
      <c r="A3376" s="50" t="s">
        <v>6443</v>
      </c>
      <c r="B3376" s="60" t="s">
        <v>6472</v>
      </c>
      <c r="C3376" s="76" t="s">
        <v>6472</v>
      </c>
      <c r="D3376" s="61" t="s">
        <v>9869</v>
      </c>
      <c r="E3376" s="53">
        <v>142795.93</v>
      </c>
      <c r="F3376" s="26">
        <v>0.105</v>
      </c>
      <c r="G3376" s="53">
        <v>228794.78099999999</v>
      </c>
      <c r="H3376" s="67"/>
      <c r="I3376" s="68"/>
      <c r="J3376" s="69"/>
      <c r="K3376" s="69"/>
      <c r="L3376" s="69"/>
      <c r="M3376" s="69"/>
      <c r="N3376" s="69"/>
      <c r="O3376" s="35"/>
      <c r="P3376" s="35" t="s">
        <v>27018</v>
      </c>
      <c r="Q3376" s="36">
        <v>1</v>
      </c>
      <c r="R3376" s="35" t="s">
        <v>27</v>
      </c>
      <c r="S3376" s="35" t="s">
        <v>28504</v>
      </c>
      <c r="T3376" s="35">
        <v>0</v>
      </c>
      <c r="U3376" s="35">
        <v>0</v>
      </c>
      <c r="V3376" s="36">
        <v>1</v>
      </c>
      <c r="W3376" s="36">
        <v>1</v>
      </c>
      <c r="X3376" s="37" t="s">
        <v>65</v>
      </c>
    </row>
    <row r="3377" spans="1:24" ht="24" customHeight="1" x14ac:dyDescent="0.2">
      <c r="A3377" s="50" t="s">
        <v>6443</v>
      </c>
      <c r="B3377" s="60" t="s">
        <v>6473</v>
      </c>
      <c r="C3377" s="76" t="s">
        <v>6473</v>
      </c>
      <c r="D3377" s="61" t="s">
        <v>6474</v>
      </c>
      <c r="E3377" s="53">
        <v>85691.57</v>
      </c>
      <c r="F3377" s="26">
        <v>0.21</v>
      </c>
      <c r="G3377" s="53">
        <v>150345.864</v>
      </c>
      <c r="H3377" s="67"/>
      <c r="I3377" s="68"/>
      <c r="J3377" s="69"/>
      <c r="K3377" s="69"/>
      <c r="L3377" s="69"/>
      <c r="M3377" s="69"/>
      <c r="N3377" s="69"/>
      <c r="O3377" s="35"/>
      <c r="P3377" s="35" t="s">
        <v>27019</v>
      </c>
      <c r="Q3377" s="36">
        <v>1</v>
      </c>
      <c r="R3377" s="35" t="s">
        <v>27</v>
      </c>
      <c r="S3377" s="35" t="s">
        <v>28504</v>
      </c>
      <c r="T3377" s="35">
        <v>0</v>
      </c>
      <c r="U3377" s="35">
        <v>0</v>
      </c>
      <c r="V3377" s="36">
        <v>1</v>
      </c>
      <c r="W3377" s="36">
        <v>1</v>
      </c>
      <c r="X3377" s="37" t="s">
        <v>65</v>
      </c>
    </row>
    <row r="3378" spans="1:24" ht="24" customHeight="1" x14ac:dyDescent="0.2">
      <c r="A3378" s="50" t="s">
        <v>6443</v>
      </c>
      <c r="B3378" s="60" t="s">
        <v>6475</v>
      </c>
      <c r="C3378" s="76" t="s">
        <v>6475</v>
      </c>
      <c r="D3378" s="61" t="s">
        <v>6476</v>
      </c>
      <c r="E3378" s="53">
        <v>91385.68</v>
      </c>
      <c r="F3378" s="26">
        <v>0.21</v>
      </c>
      <c r="G3378" s="53">
        <v>160336.18</v>
      </c>
      <c r="H3378" s="67"/>
      <c r="I3378" s="68"/>
      <c r="J3378" s="69"/>
      <c r="K3378" s="69"/>
      <c r="L3378" s="69"/>
      <c r="M3378" s="69"/>
      <c r="N3378" s="69"/>
      <c r="O3378" s="35"/>
      <c r="P3378" s="35" t="s">
        <v>27020</v>
      </c>
      <c r="Q3378" s="36">
        <v>1</v>
      </c>
      <c r="R3378" s="35" t="s">
        <v>27</v>
      </c>
      <c r="S3378" s="35" t="s">
        <v>28503</v>
      </c>
      <c r="T3378" s="35">
        <v>0</v>
      </c>
      <c r="U3378" s="35">
        <v>0</v>
      </c>
      <c r="V3378" s="36">
        <v>1</v>
      </c>
      <c r="W3378" s="36">
        <v>1</v>
      </c>
      <c r="X3378" s="37" t="s">
        <v>65</v>
      </c>
    </row>
    <row r="3379" spans="1:24" ht="24" customHeight="1" x14ac:dyDescent="0.2">
      <c r="A3379" s="50" t="s">
        <v>6443</v>
      </c>
      <c r="B3379" s="60" t="s">
        <v>6477</v>
      </c>
      <c r="C3379" s="76" t="s">
        <v>6477</v>
      </c>
      <c r="D3379" s="61" t="s">
        <v>6478</v>
      </c>
      <c r="E3379" s="53">
        <v>85691.57</v>
      </c>
      <c r="F3379" s="26">
        <v>0.21</v>
      </c>
      <c r="G3379" s="53">
        <v>150345.864</v>
      </c>
      <c r="H3379" s="67"/>
      <c r="I3379" s="68"/>
      <c r="J3379" s="69"/>
      <c r="K3379" s="69"/>
      <c r="L3379" s="69"/>
      <c r="M3379" s="69"/>
      <c r="N3379" s="69"/>
      <c r="O3379" s="35"/>
      <c r="P3379" s="35" t="s">
        <v>27021</v>
      </c>
      <c r="Q3379" s="36">
        <v>1</v>
      </c>
      <c r="R3379" s="35" t="s">
        <v>27</v>
      </c>
      <c r="S3379" s="35" t="s">
        <v>28503</v>
      </c>
      <c r="T3379" s="35">
        <v>0</v>
      </c>
      <c r="U3379" s="35">
        <v>0</v>
      </c>
      <c r="V3379" s="36">
        <v>1</v>
      </c>
      <c r="W3379" s="36">
        <v>1</v>
      </c>
      <c r="X3379" s="37" t="s">
        <v>65</v>
      </c>
    </row>
    <row r="3380" spans="1:24" ht="24" customHeight="1" x14ac:dyDescent="0.2">
      <c r="A3380" s="50" t="s">
        <v>6443</v>
      </c>
      <c r="B3380" s="60" t="s">
        <v>6479</v>
      </c>
      <c r="C3380" s="76" t="s">
        <v>6479</v>
      </c>
      <c r="D3380" s="61" t="s">
        <v>6480</v>
      </c>
      <c r="E3380" s="53">
        <v>79997.399999999994</v>
      </c>
      <c r="F3380" s="26">
        <v>0.21</v>
      </c>
      <c r="G3380" s="53">
        <v>140355.43799999999</v>
      </c>
      <c r="H3380" s="67"/>
      <c r="I3380" s="68"/>
      <c r="J3380" s="69"/>
      <c r="K3380" s="69"/>
      <c r="L3380" s="69"/>
      <c r="M3380" s="69"/>
      <c r="N3380" s="69"/>
      <c r="O3380" s="35"/>
      <c r="P3380" s="35" t="s">
        <v>27022</v>
      </c>
      <c r="Q3380" s="36">
        <v>1</v>
      </c>
      <c r="R3380" s="35" t="s">
        <v>27</v>
      </c>
      <c r="S3380" s="35" t="s">
        <v>28504</v>
      </c>
      <c r="T3380" s="35">
        <v>0</v>
      </c>
      <c r="U3380" s="35">
        <v>0</v>
      </c>
      <c r="V3380" s="36">
        <v>1</v>
      </c>
      <c r="W3380" s="36">
        <v>1</v>
      </c>
      <c r="X3380" s="37" t="s">
        <v>65</v>
      </c>
    </row>
    <row r="3381" spans="1:24" ht="24" customHeight="1" x14ac:dyDescent="0.2">
      <c r="A3381" s="50" t="s">
        <v>6443</v>
      </c>
      <c r="B3381" s="60" t="s">
        <v>6481</v>
      </c>
      <c r="C3381" s="76" t="s">
        <v>6481</v>
      </c>
      <c r="D3381" s="61" t="s">
        <v>6482</v>
      </c>
      <c r="E3381" s="53">
        <v>85691.57</v>
      </c>
      <c r="F3381" s="26">
        <v>0.21</v>
      </c>
      <c r="G3381" s="53">
        <v>150345.864</v>
      </c>
      <c r="H3381" s="67"/>
      <c r="I3381" s="68"/>
      <c r="J3381" s="69"/>
      <c r="K3381" s="69"/>
      <c r="L3381" s="69"/>
      <c r="M3381" s="69"/>
      <c r="N3381" s="69"/>
      <c r="O3381" s="35"/>
      <c r="P3381" s="35" t="s">
        <v>27023</v>
      </c>
      <c r="Q3381" s="36">
        <v>1</v>
      </c>
      <c r="R3381" s="35" t="s">
        <v>27</v>
      </c>
      <c r="S3381" s="35" t="s">
        <v>28503</v>
      </c>
      <c r="T3381" s="35">
        <v>0</v>
      </c>
      <c r="U3381" s="35">
        <v>0</v>
      </c>
      <c r="V3381" s="36">
        <v>1</v>
      </c>
      <c r="W3381" s="36">
        <v>1</v>
      </c>
      <c r="X3381" s="37" t="s">
        <v>65</v>
      </c>
    </row>
    <row r="3382" spans="1:24" ht="24" customHeight="1" x14ac:dyDescent="0.2">
      <c r="A3382" s="50" t="s">
        <v>6443</v>
      </c>
      <c r="B3382" s="60" t="s">
        <v>6483</v>
      </c>
      <c r="C3382" s="76" t="s">
        <v>6483</v>
      </c>
      <c r="D3382" s="61" t="s">
        <v>6484</v>
      </c>
      <c r="E3382" s="53">
        <v>85691.57</v>
      </c>
      <c r="F3382" s="26">
        <v>0.21</v>
      </c>
      <c r="G3382" s="53">
        <v>150345.864</v>
      </c>
      <c r="H3382" s="67"/>
      <c r="I3382" s="68"/>
      <c r="J3382" s="69"/>
      <c r="K3382" s="69"/>
      <c r="L3382" s="69"/>
      <c r="M3382" s="69"/>
      <c r="N3382" s="69"/>
      <c r="O3382" s="35"/>
      <c r="P3382" s="35" t="s">
        <v>27024</v>
      </c>
      <c r="Q3382" s="36">
        <v>1</v>
      </c>
      <c r="R3382" s="35" t="s">
        <v>27</v>
      </c>
      <c r="S3382" s="35" t="s">
        <v>28503</v>
      </c>
      <c r="T3382" s="35">
        <v>0</v>
      </c>
      <c r="U3382" s="35">
        <v>0</v>
      </c>
      <c r="V3382" s="36">
        <v>1</v>
      </c>
      <c r="W3382" s="36">
        <v>1</v>
      </c>
      <c r="X3382" s="37" t="s">
        <v>65</v>
      </c>
    </row>
    <row r="3383" spans="1:24" ht="24" customHeight="1" x14ac:dyDescent="0.2">
      <c r="A3383" s="50" t="s">
        <v>6443</v>
      </c>
      <c r="B3383" s="60" t="s">
        <v>6485</v>
      </c>
      <c r="C3383" s="76" t="s">
        <v>6485</v>
      </c>
      <c r="D3383" s="61" t="s">
        <v>6486</v>
      </c>
      <c r="E3383" s="53">
        <v>17196.04</v>
      </c>
      <c r="F3383" s="26">
        <v>0.21</v>
      </c>
      <c r="G3383" s="53">
        <v>30170.455000000002</v>
      </c>
      <c r="H3383" s="67"/>
      <c r="I3383" s="68"/>
      <c r="J3383" s="69"/>
      <c r="K3383" s="69"/>
      <c r="L3383" s="69"/>
      <c r="M3383" s="69"/>
      <c r="N3383" s="69"/>
      <c r="O3383" s="35"/>
      <c r="P3383" s="35" t="s">
        <v>27025</v>
      </c>
      <c r="Q3383" s="36">
        <v>1</v>
      </c>
      <c r="R3383" s="35" t="s">
        <v>9849</v>
      </c>
      <c r="S3383" s="35" t="s">
        <v>28504</v>
      </c>
      <c r="T3383" s="35">
        <v>0</v>
      </c>
      <c r="U3383" s="35">
        <v>0</v>
      </c>
      <c r="V3383" s="36">
        <v>1</v>
      </c>
      <c r="W3383" s="36">
        <v>1</v>
      </c>
      <c r="X3383" s="37" t="s">
        <v>65</v>
      </c>
    </row>
    <row r="3384" spans="1:24" ht="24" customHeight="1" x14ac:dyDescent="0.2">
      <c r="A3384" s="50" t="s">
        <v>6443</v>
      </c>
      <c r="B3384" s="60" t="s">
        <v>6487</v>
      </c>
      <c r="C3384" s="76" t="s">
        <v>6487</v>
      </c>
      <c r="D3384" s="61" t="s">
        <v>6488</v>
      </c>
      <c r="E3384" s="53">
        <v>198714.98</v>
      </c>
      <c r="F3384" s="26">
        <v>0.105</v>
      </c>
      <c r="G3384" s="53">
        <v>318391.076</v>
      </c>
      <c r="H3384" s="67"/>
      <c r="I3384" s="68"/>
      <c r="J3384" s="69"/>
      <c r="K3384" s="69"/>
      <c r="L3384" s="69"/>
      <c r="M3384" s="69"/>
      <c r="N3384" s="69"/>
      <c r="O3384" s="35"/>
      <c r="P3384" s="35" t="s">
        <v>27026</v>
      </c>
      <c r="Q3384" s="36">
        <v>1</v>
      </c>
      <c r="R3384" s="35" t="s">
        <v>9849</v>
      </c>
      <c r="S3384" s="35" t="s">
        <v>28503</v>
      </c>
      <c r="T3384" s="35">
        <v>0</v>
      </c>
      <c r="U3384" s="35">
        <v>0</v>
      </c>
      <c r="V3384" s="36">
        <v>1</v>
      </c>
      <c r="W3384" s="36">
        <v>1</v>
      </c>
      <c r="X3384" s="37" t="s">
        <v>65</v>
      </c>
    </row>
    <row r="3385" spans="1:24" ht="24" customHeight="1" x14ac:dyDescent="0.2">
      <c r="A3385" s="50" t="s">
        <v>6443</v>
      </c>
      <c r="B3385" s="60" t="s">
        <v>6489</v>
      </c>
      <c r="C3385" s="76" t="s">
        <v>6489</v>
      </c>
      <c r="D3385" s="61" t="s">
        <v>6490</v>
      </c>
      <c r="E3385" s="53">
        <v>85691.57</v>
      </c>
      <c r="F3385" s="26">
        <v>0.21</v>
      </c>
      <c r="G3385" s="53">
        <v>150345.864</v>
      </c>
      <c r="H3385" s="67"/>
      <c r="I3385" s="68"/>
      <c r="J3385" s="69"/>
      <c r="K3385" s="69"/>
      <c r="L3385" s="69"/>
      <c r="M3385" s="69"/>
      <c r="N3385" s="69"/>
      <c r="O3385" s="35"/>
      <c r="P3385" s="35" t="s">
        <v>27027</v>
      </c>
      <c r="Q3385" s="36">
        <v>1</v>
      </c>
      <c r="R3385" s="35" t="s">
        <v>27</v>
      </c>
      <c r="S3385" s="35" t="s">
        <v>28504</v>
      </c>
      <c r="T3385" s="35">
        <v>0</v>
      </c>
      <c r="U3385" s="35">
        <v>0</v>
      </c>
      <c r="V3385" s="36">
        <v>1</v>
      </c>
      <c r="W3385" s="36">
        <v>1</v>
      </c>
      <c r="X3385" s="37" t="s">
        <v>65</v>
      </c>
    </row>
    <row r="3386" spans="1:24" ht="24" customHeight="1" x14ac:dyDescent="0.2">
      <c r="A3386" s="50" t="s">
        <v>6443</v>
      </c>
      <c r="B3386" s="60" t="s">
        <v>6491</v>
      </c>
      <c r="C3386" s="76" t="s">
        <v>6491</v>
      </c>
      <c r="D3386" s="61" t="s">
        <v>24090</v>
      </c>
      <c r="E3386" s="53">
        <v>87046.53</v>
      </c>
      <c r="F3386" s="26">
        <v>0.21</v>
      </c>
      <c r="G3386" s="53">
        <v>152723.139</v>
      </c>
      <c r="H3386" s="67"/>
      <c r="I3386" s="68"/>
      <c r="J3386" s="69"/>
      <c r="K3386" s="69"/>
      <c r="L3386" s="69"/>
      <c r="M3386" s="69"/>
      <c r="N3386" s="69"/>
      <c r="O3386" s="35"/>
      <c r="P3386" s="35" t="s">
        <v>27028</v>
      </c>
      <c r="Q3386" s="36">
        <v>1</v>
      </c>
      <c r="R3386" s="35" t="s">
        <v>27</v>
      </c>
      <c r="S3386" s="35" t="s">
        <v>28504</v>
      </c>
      <c r="T3386" s="35">
        <v>0</v>
      </c>
      <c r="U3386" s="35">
        <v>0</v>
      </c>
      <c r="V3386" s="36">
        <v>1</v>
      </c>
      <c r="W3386" s="36">
        <v>1</v>
      </c>
      <c r="X3386" s="37" t="s">
        <v>65</v>
      </c>
    </row>
    <row r="3387" spans="1:24" ht="24" customHeight="1" x14ac:dyDescent="0.2">
      <c r="A3387" s="50" t="s">
        <v>6443</v>
      </c>
      <c r="B3387" s="60" t="s">
        <v>6493</v>
      </c>
      <c r="C3387" s="76" t="s">
        <v>6493</v>
      </c>
      <c r="D3387" s="61" t="s">
        <v>24091</v>
      </c>
      <c r="E3387" s="53">
        <v>119996.01</v>
      </c>
      <c r="F3387" s="26">
        <v>0.21</v>
      </c>
      <c r="G3387" s="53">
        <v>210532.99400000001</v>
      </c>
      <c r="H3387" s="67"/>
      <c r="I3387" s="68"/>
      <c r="J3387" s="69"/>
      <c r="K3387" s="69"/>
      <c r="L3387" s="69"/>
      <c r="M3387" s="69"/>
      <c r="N3387" s="69"/>
      <c r="O3387" s="35"/>
      <c r="P3387" s="35" t="s">
        <v>27029</v>
      </c>
      <c r="Q3387" s="36">
        <v>1</v>
      </c>
      <c r="R3387" s="35" t="s">
        <v>9849</v>
      </c>
      <c r="S3387" s="35" t="s">
        <v>28504</v>
      </c>
      <c r="T3387" s="35">
        <v>0</v>
      </c>
      <c r="U3387" s="35">
        <v>0</v>
      </c>
      <c r="V3387" s="36">
        <v>1</v>
      </c>
      <c r="W3387" s="36">
        <v>1</v>
      </c>
      <c r="X3387" s="37" t="s">
        <v>65</v>
      </c>
    </row>
    <row r="3388" spans="1:24" ht="24" customHeight="1" x14ac:dyDescent="0.2">
      <c r="A3388" s="50" t="s">
        <v>6443</v>
      </c>
      <c r="B3388" s="60" t="s">
        <v>6495</v>
      </c>
      <c r="C3388" s="76" t="s">
        <v>6495</v>
      </c>
      <c r="D3388" s="61" t="s">
        <v>6496</v>
      </c>
      <c r="E3388" s="53">
        <v>154230.71</v>
      </c>
      <c r="F3388" s="26">
        <v>0.21</v>
      </c>
      <c r="G3388" s="53">
        <v>270597.78100000002</v>
      </c>
      <c r="H3388" s="67"/>
      <c r="I3388" s="68"/>
      <c r="J3388" s="69"/>
      <c r="K3388" s="69"/>
      <c r="L3388" s="69"/>
      <c r="M3388" s="69"/>
      <c r="N3388" s="69"/>
      <c r="O3388" s="35"/>
      <c r="P3388" s="35" t="s">
        <v>27030</v>
      </c>
      <c r="Q3388" s="36">
        <v>1</v>
      </c>
      <c r="R3388" s="35" t="s">
        <v>27</v>
      </c>
      <c r="S3388" s="35" t="s">
        <v>28503</v>
      </c>
      <c r="T3388" s="35">
        <v>0</v>
      </c>
      <c r="U3388" s="35">
        <v>0</v>
      </c>
      <c r="V3388" s="36">
        <v>1</v>
      </c>
      <c r="W3388" s="36">
        <v>1</v>
      </c>
      <c r="X3388" s="37" t="s">
        <v>65</v>
      </c>
    </row>
    <row r="3389" spans="1:24" ht="24" customHeight="1" x14ac:dyDescent="0.2">
      <c r="A3389" s="50" t="s">
        <v>6443</v>
      </c>
      <c r="B3389" s="60" t="s">
        <v>6497</v>
      </c>
      <c r="C3389" s="76" t="s">
        <v>6497</v>
      </c>
      <c r="D3389" s="61" t="s">
        <v>6498</v>
      </c>
      <c r="E3389" s="53">
        <v>77138.59</v>
      </c>
      <c r="F3389" s="26">
        <v>0.21</v>
      </c>
      <c r="G3389" s="53">
        <v>135339.66200000001</v>
      </c>
      <c r="H3389" s="67"/>
      <c r="I3389" s="68"/>
      <c r="J3389" s="69"/>
      <c r="K3389" s="69"/>
      <c r="L3389" s="69"/>
      <c r="M3389" s="69"/>
      <c r="N3389" s="69"/>
      <c r="O3389" s="35"/>
      <c r="P3389" s="35" t="s">
        <v>27031</v>
      </c>
      <c r="Q3389" s="36">
        <v>1</v>
      </c>
      <c r="R3389" s="35" t="s">
        <v>9849</v>
      </c>
      <c r="S3389" s="35" t="s">
        <v>28504</v>
      </c>
      <c r="T3389" s="35">
        <v>0</v>
      </c>
      <c r="U3389" s="35">
        <v>0</v>
      </c>
      <c r="V3389" s="36">
        <v>1</v>
      </c>
      <c r="W3389" s="36">
        <v>1</v>
      </c>
      <c r="X3389" s="37" t="s">
        <v>65</v>
      </c>
    </row>
    <row r="3390" spans="1:24" ht="24" customHeight="1" x14ac:dyDescent="0.2">
      <c r="A3390" s="50" t="s">
        <v>6443</v>
      </c>
      <c r="B3390" s="60" t="s">
        <v>6499</v>
      </c>
      <c r="C3390" s="76" t="s">
        <v>6499</v>
      </c>
      <c r="D3390" s="61" t="s">
        <v>6500</v>
      </c>
      <c r="E3390" s="53">
        <v>117090.81</v>
      </c>
      <c r="F3390" s="26">
        <v>0.21</v>
      </c>
      <c r="G3390" s="53">
        <v>205435.821</v>
      </c>
      <c r="H3390" s="67"/>
      <c r="I3390" s="68"/>
      <c r="J3390" s="69"/>
      <c r="K3390" s="69"/>
      <c r="L3390" s="69"/>
      <c r="M3390" s="69"/>
      <c r="N3390" s="69"/>
      <c r="O3390" s="35"/>
      <c r="P3390" s="35" t="s">
        <v>27032</v>
      </c>
      <c r="Q3390" s="36">
        <v>1</v>
      </c>
      <c r="R3390" s="35" t="s">
        <v>27</v>
      </c>
      <c r="S3390" s="35" t="s">
        <v>28504</v>
      </c>
      <c r="T3390" s="35">
        <v>0</v>
      </c>
      <c r="U3390" s="35">
        <v>0</v>
      </c>
      <c r="V3390" s="36">
        <v>1</v>
      </c>
      <c r="W3390" s="36">
        <v>1</v>
      </c>
      <c r="X3390" s="37" t="s">
        <v>65</v>
      </c>
    </row>
    <row r="3391" spans="1:24" ht="24" customHeight="1" x14ac:dyDescent="0.2">
      <c r="A3391" s="50" t="s">
        <v>6443</v>
      </c>
      <c r="B3391" s="60" t="s">
        <v>6501</v>
      </c>
      <c r="C3391" s="76" t="s">
        <v>6501</v>
      </c>
      <c r="D3391" s="61" t="s">
        <v>6502</v>
      </c>
      <c r="E3391" s="53">
        <v>307926.88</v>
      </c>
      <c r="F3391" s="26">
        <v>0.21</v>
      </c>
      <c r="G3391" s="53">
        <v>540257.71600000001</v>
      </c>
      <c r="H3391" s="67"/>
      <c r="I3391" s="68"/>
      <c r="J3391" s="69"/>
      <c r="K3391" s="69"/>
      <c r="L3391" s="69"/>
      <c r="M3391" s="69"/>
      <c r="N3391" s="69"/>
      <c r="O3391" s="35"/>
      <c r="P3391" s="35" t="s">
        <v>27033</v>
      </c>
      <c r="Q3391" s="36">
        <v>1</v>
      </c>
      <c r="R3391" s="35" t="s">
        <v>27</v>
      </c>
      <c r="S3391" s="35" t="s">
        <v>28503</v>
      </c>
      <c r="T3391" s="35">
        <v>0</v>
      </c>
      <c r="U3391" s="35">
        <v>0</v>
      </c>
      <c r="V3391" s="36">
        <v>1</v>
      </c>
      <c r="W3391" s="36">
        <v>1</v>
      </c>
      <c r="X3391" s="37" t="s">
        <v>65</v>
      </c>
    </row>
    <row r="3392" spans="1:24" ht="24" customHeight="1" x14ac:dyDescent="0.2">
      <c r="A3392" s="50" t="s">
        <v>6443</v>
      </c>
      <c r="B3392" s="60" t="s">
        <v>6503</v>
      </c>
      <c r="C3392" s="76" t="s">
        <v>6503</v>
      </c>
      <c r="D3392" s="61" t="s">
        <v>6504</v>
      </c>
      <c r="E3392" s="53">
        <v>59963.21</v>
      </c>
      <c r="F3392" s="26">
        <v>0.21</v>
      </c>
      <c r="G3392" s="53">
        <v>105205.447</v>
      </c>
      <c r="H3392" s="67"/>
      <c r="I3392" s="68"/>
      <c r="J3392" s="69"/>
      <c r="K3392" s="69"/>
      <c r="L3392" s="69"/>
      <c r="M3392" s="69"/>
      <c r="N3392" s="69"/>
      <c r="O3392" s="35"/>
      <c r="P3392" s="35" t="s">
        <v>27034</v>
      </c>
      <c r="Q3392" s="36">
        <v>1</v>
      </c>
      <c r="R3392" s="35" t="s">
        <v>27</v>
      </c>
      <c r="S3392" s="35" t="s">
        <v>28503</v>
      </c>
      <c r="T3392" s="35">
        <v>0</v>
      </c>
      <c r="U3392" s="35">
        <v>0</v>
      </c>
      <c r="V3392" s="36">
        <v>1</v>
      </c>
      <c r="W3392" s="36">
        <v>1</v>
      </c>
      <c r="X3392" s="37" t="s">
        <v>65</v>
      </c>
    </row>
    <row r="3393" spans="1:24" ht="24" customHeight="1" x14ac:dyDescent="0.2">
      <c r="A3393" s="50" t="s">
        <v>6443</v>
      </c>
      <c r="B3393" s="60" t="s">
        <v>6505</v>
      </c>
      <c r="C3393" s="76" t="s">
        <v>6505</v>
      </c>
      <c r="D3393" s="61" t="s">
        <v>6506</v>
      </c>
      <c r="E3393" s="53">
        <v>451687.9</v>
      </c>
      <c r="F3393" s="26">
        <v>0.21</v>
      </c>
      <c r="G3393" s="53">
        <v>792486.42700000003</v>
      </c>
      <c r="H3393" s="67"/>
      <c r="I3393" s="68"/>
      <c r="J3393" s="69"/>
      <c r="K3393" s="69"/>
      <c r="L3393" s="69"/>
      <c r="M3393" s="69"/>
      <c r="N3393" s="69"/>
      <c r="O3393" s="35"/>
      <c r="P3393" s="35" t="s">
        <v>27035</v>
      </c>
      <c r="Q3393" s="36">
        <v>1</v>
      </c>
      <c r="R3393" s="35" t="s">
        <v>27</v>
      </c>
      <c r="S3393" s="35" t="s">
        <v>28504</v>
      </c>
      <c r="T3393" s="35">
        <v>0</v>
      </c>
      <c r="U3393" s="35">
        <v>0</v>
      </c>
      <c r="V3393" s="36">
        <v>1</v>
      </c>
      <c r="W3393" s="36">
        <v>1</v>
      </c>
      <c r="X3393" s="37" t="s">
        <v>65</v>
      </c>
    </row>
    <row r="3394" spans="1:24" ht="24" customHeight="1" x14ac:dyDescent="0.2">
      <c r="A3394" s="50" t="s">
        <v>6443</v>
      </c>
      <c r="B3394" s="60" t="s">
        <v>6507</v>
      </c>
      <c r="C3394" s="76" t="s">
        <v>6507</v>
      </c>
      <c r="D3394" s="61" t="s">
        <v>6508</v>
      </c>
      <c r="E3394" s="53">
        <v>427367.99</v>
      </c>
      <c r="F3394" s="26">
        <v>0.21</v>
      </c>
      <c r="G3394" s="53">
        <v>749817.14399999997</v>
      </c>
      <c r="H3394" s="67"/>
      <c r="I3394" s="68"/>
      <c r="J3394" s="69"/>
      <c r="K3394" s="69"/>
      <c r="L3394" s="69"/>
      <c r="M3394" s="69"/>
      <c r="N3394" s="69"/>
      <c r="O3394" s="35"/>
      <c r="P3394" s="35" t="s">
        <v>27036</v>
      </c>
      <c r="Q3394" s="36">
        <v>1</v>
      </c>
      <c r="R3394" s="35" t="s">
        <v>27</v>
      </c>
      <c r="S3394" s="35" t="s">
        <v>28503</v>
      </c>
      <c r="T3394" s="35">
        <v>0</v>
      </c>
      <c r="U3394" s="35">
        <v>0</v>
      </c>
      <c r="V3394" s="36">
        <v>1</v>
      </c>
      <c r="W3394" s="36">
        <v>1</v>
      </c>
      <c r="X3394" s="37" t="s">
        <v>65</v>
      </c>
    </row>
    <row r="3395" spans="1:24" ht="24" customHeight="1" x14ac:dyDescent="0.2">
      <c r="A3395" s="50" t="s">
        <v>6443</v>
      </c>
      <c r="B3395" s="60" t="s">
        <v>6509</v>
      </c>
      <c r="C3395" s="76" t="s">
        <v>6509</v>
      </c>
      <c r="D3395" s="61" t="s">
        <v>6510</v>
      </c>
      <c r="E3395" s="53">
        <v>427367.99</v>
      </c>
      <c r="F3395" s="26">
        <v>0.21</v>
      </c>
      <c r="G3395" s="53">
        <v>749817.14399999997</v>
      </c>
      <c r="H3395" s="67"/>
      <c r="I3395" s="68"/>
      <c r="J3395" s="69"/>
      <c r="K3395" s="69"/>
      <c r="L3395" s="69"/>
      <c r="M3395" s="69"/>
      <c r="N3395" s="69"/>
      <c r="O3395" s="35"/>
      <c r="P3395" s="35" t="s">
        <v>27037</v>
      </c>
      <c r="Q3395" s="36">
        <v>1</v>
      </c>
      <c r="R3395" s="35" t="s">
        <v>27</v>
      </c>
      <c r="S3395" s="35" t="s">
        <v>28504</v>
      </c>
      <c r="T3395" s="35">
        <v>0</v>
      </c>
      <c r="U3395" s="35">
        <v>0</v>
      </c>
      <c r="V3395" s="36">
        <v>1</v>
      </c>
      <c r="W3395" s="36">
        <v>1</v>
      </c>
      <c r="X3395" s="37" t="s">
        <v>65</v>
      </c>
    </row>
    <row r="3396" spans="1:24" ht="24" customHeight="1" x14ac:dyDescent="0.2">
      <c r="A3396" s="50" t="s">
        <v>6443</v>
      </c>
      <c r="B3396" s="60" t="s">
        <v>6511</v>
      </c>
      <c r="C3396" s="76" t="s">
        <v>6511</v>
      </c>
      <c r="D3396" s="61" t="s">
        <v>6512</v>
      </c>
      <c r="E3396" s="53">
        <v>453044.06</v>
      </c>
      <c r="F3396" s="26">
        <v>0.21</v>
      </c>
      <c r="G3396" s="53">
        <v>794865.80700000003</v>
      </c>
      <c r="H3396" s="67"/>
      <c r="I3396" s="68"/>
      <c r="J3396" s="69"/>
      <c r="K3396" s="69"/>
      <c r="L3396" s="69"/>
      <c r="M3396" s="69"/>
      <c r="N3396" s="69"/>
      <c r="O3396" s="35"/>
      <c r="P3396" s="35" t="s">
        <v>27038</v>
      </c>
      <c r="Q3396" s="36">
        <v>1</v>
      </c>
      <c r="R3396" s="35" t="s">
        <v>27</v>
      </c>
      <c r="S3396" s="35" t="s">
        <v>28504</v>
      </c>
      <c r="T3396" s="35">
        <v>0</v>
      </c>
      <c r="U3396" s="35">
        <v>0</v>
      </c>
      <c r="V3396" s="36">
        <v>1</v>
      </c>
      <c r="W3396" s="36">
        <v>1</v>
      </c>
      <c r="X3396" s="37" t="s">
        <v>65</v>
      </c>
    </row>
    <row r="3397" spans="1:24" ht="24" customHeight="1" x14ac:dyDescent="0.2">
      <c r="A3397" s="50" t="s">
        <v>6443</v>
      </c>
      <c r="B3397" s="60" t="s">
        <v>6513</v>
      </c>
      <c r="C3397" s="76" t="s">
        <v>6513</v>
      </c>
      <c r="D3397" s="61" t="s">
        <v>6514</v>
      </c>
      <c r="E3397" s="53">
        <v>184067.61</v>
      </c>
      <c r="F3397" s="26">
        <v>0.21</v>
      </c>
      <c r="G3397" s="53">
        <v>322946.61599999998</v>
      </c>
      <c r="H3397" s="67"/>
      <c r="I3397" s="68"/>
      <c r="J3397" s="69"/>
      <c r="K3397" s="69"/>
      <c r="L3397" s="69"/>
      <c r="M3397" s="69"/>
      <c r="N3397" s="69"/>
      <c r="O3397" s="35"/>
      <c r="P3397" s="35" t="s">
        <v>27039</v>
      </c>
      <c r="Q3397" s="36">
        <v>1</v>
      </c>
      <c r="R3397" s="35" t="s">
        <v>9849</v>
      </c>
      <c r="S3397" s="35" t="s">
        <v>28503</v>
      </c>
      <c r="T3397" s="35">
        <v>0</v>
      </c>
      <c r="U3397" s="35">
        <v>0</v>
      </c>
      <c r="V3397" s="36">
        <v>1</v>
      </c>
      <c r="W3397" s="36">
        <v>1</v>
      </c>
      <c r="X3397" s="37" t="s">
        <v>65</v>
      </c>
    </row>
    <row r="3398" spans="1:24" ht="24" customHeight="1" x14ac:dyDescent="0.2">
      <c r="A3398" s="50" t="s">
        <v>6443</v>
      </c>
      <c r="B3398" s="60" t="s">
        <v>6515</v>
      </c>
      <c r="C3398" s="76" t="s">
        <v>6515</v>
      </c>
      <c r="D3398" s="61" t="s">
        <v>6516</v>
      </c>
      <c r="E3398" s="53">
        <v>324036.06</v>
      </c>
      <c r="F3398" s="26">
        <v>0.21</v>
      </c>
      <c r="G3398" s="53">
        <v>568521.27099999995</v>
      </c>
      <c r="H3398" s="67"/>
      <c r="I3398" s="68"/>
      <c r="J3398" s="69"/>
      <c r="K3398" s="69"/>
      <c r="L3398" s="69"/>
      <c r="M3398" s="69"/>
      <c r="N3398" s="69"/>
      <c r="O3398" s="35"/>
      <c r="P3398" s="35" t="s">
        <v>27040</v>
      </c>
      <c r="Q3398" s="36">
        <v>1</v>
      </c>
      <c r="R3398" s="35" t="s">
        <v>9849</v>
      </c>
      <c r="S3398" s="35" t="s">
        <v>28504</v>
      </c>
      <c r="T3398" s="35">
        <v>0</v>
      </c>
      <c r="U3398" s="35">
        <v>0</v>
      </c>
      <c r="V3398" s="36">
        <v>1</v>
      </c>
      <c r="W3398" s="36">
        <v>1</v>
      </c>
      <c r="X3398" s="37" t="s">
        <v>65</v>
      </c>
    </row>
    <row r="3399" spans="1:24" ht="24" customHeight="1" x14ac:dyDescent="0.2">
      <c r="A3399" s="50" t="s">
        <v>6443</v>
      </c>
      <c r="B3399" s="60" t="s">
        <v>6517</v>
      </c>
      <c r="C3399" s="76" t="s">
        <v>6517</v>
      </c>
      <c r="D3399" s="61" t="s">
        <v>6518</v>
      </c>
      <c r="E3399" s="53">
        <v>417105.36</v>
      </c>
      <c r="F3399" s="26">
        <v>0.21</v>
      </c>
      <c r="G3399" s="53">
        <v>731811.35199999996</v>
      </c>
      <c r="H3399" s="67"/>
      <c r="I3399" s="68"/>
      <c r="J3399" s="69"/>
      <c r="K3399" s="69"/>
      <c r="L3399" s="69"/>
      <c r="M3399" s="69"/>
      <c r="N3399" s="69"/>
      <c r="O3399" s="35"/>
      <c r="P3399" s="35" t="s">
        <v>27041</v>
      </c>
      <c r="Q3399" s="36">
        <v>1</v>
      </c>
      <c r="R3399" s="35" t="s">
        <v>9849</v>
      </c>
      <c r="S3399" s="35" t="s">
        <v>28503</v>
      </c>
      <c r="T3399" s="35">
        <v>0</v>
      </c>
      <c r="U3399" s="35">
        <v>0</v>
      </c>
      <c r="V3399" s="36">
        <v>1</v>
      </c>
      <c r="W3399" s="36">
        <v>1</v>
      </c>
      <c r="X3399" s="37" t="s">
        <v>65</v>
      </c>
    </row>
    <row r="3400" spans="1:24" ht="24" customHeight="1" x14ac:dyDescent="0.2">
      <c r="A3400" s="50" t="s">
        <v>6443</v>
      </c>
      <c r="B3400" s="60" t="s">
        <v>19920</v>
      </c>
      <c r="C3400" s="76" t="s">
        <v>19920</v>
      </c>
      <c r="D3400" s="61" t="s">
        <v>19921</v>
      </c>
      <c r="E3400" s="53">
        <v>338752.41</v>
      </c>
      <c r="F3400" s="26">
        <v>0.21</v>
      </c>
      <c r="G3400" s="53">
        <v>594341.098</v>
      </c>
      <c r="H3400" s="67"/>
      <c r="I3400" s="68"/>
      <c r="J3400" s="69"/>
      <c r="K3400" s="69"/>
      <c r="L3400" s="69"/>
      <c r="M3400" s="69"/>
      <c r="N3400" s="69"/>
      <c r="O3400" s="35"/>
      <c r="P3400" s="35" t="s">
        <v>65</v>
      </c>
      <c r="Q3400" s="36">
        <v>1</v>
      </c>
      <c r="R3400" s="35" t="s">
        <v>27</v>
      </c>
      <c r="S3400" s="35" t="s">
        <v>28503</v>
      </c>
      <c r="T3400" s="35">
        <v>0</v>
      </c>
      <c r="U3400" s="35">
        <v>0</v>
      </c>
      <c r="V3400" s="36">
        <v>1</v>
      </c>
      <c r="W3400" s="36">
        <v>1</v>
      </c>
      <c r="X3400" s="37" t="s">
        <v>65</v>
      </c>
    </row>
    <row r="3401" spans="1:24" ht="24" customHeight="1" x14ac:dyDescent="0.2">
      <c r="A3401" s="50" t="s">
        <v>6443</v>
      </c>
      <c r="B3401" s="60" t="s">
        <v>24092</v>
      </c>
      <c r="C3401" s="76" t="s">
        <v>24092</v>
      </c>
      <c r="D3401" s="61" t="s">
        <v>19921</v>
      </c>
      <c r="E3401" s="53">
        <v>338752.41</v>
      </c>
      <c r="F3401" s="26">
        <v>0.21</v>
      </c>
      <c r="G3401" s="53">
        <v>594341.098</v>
      </c>
      <c r="H3401" s="67"/>
      <c r="I3401" s="68"/>
      <c r="J3401" s="69"/>
      <c r="K3401" s="69"/>
      <c r="L3401" s="69"/>
      <c r="M3401" s="69"/>
      <c r="N3401" s="69"/>
      <c r="O3401" s="35"/>
      <c r="P3401" s="35" t="s">
        <v>65</v>
      </c>
      <c r="Q3401" s="36">
        <v>1</v>
      </c>
      <c r="R3401" s="35" t="s">
        <v>27</v>
      </c>
      <c r="S3401" s="35" t="s">
        <v>28503</v>
      </c>
      <c r="T3401" s="35">
        <v>0</v>
      </c>
      <c r="U3401" s="35">
        <v>0</v>
      </c>
      <c r="V3401" s="36" t="e">
        <v>#N/A</v>
      </c>
      <c r="W3401" s="36" t="e">
        <v>#N/A</v>
      </c>
      <c r="X3401" s="37" t="s">
        <v>65</v>
      </c>
    </row>
    <row r="3402" spans="1:24" ht="24" customHeight="1" x14ac:dyDescent="0.2">
      <c r="A3402" s="50" t="s">
        <v>6443</v>
      </c>
      <c r="B3402" s="60" t="s">
        <v>6519</v>
      </c>
      <c r="C3402" s="76" t="s">
        <v>6519</v>
      </c>
      <c r="D3402" s="61" t="s">
        <v>6520</v>
      </c>
      <c r="E3402" s="53">
        <v>234562.17</v>
      </c>
      <c r="F3402" s="26">
        <v>0.21</v>
      </c>
      <c r="G3402" s="53">
        <v>411539.33199999999</v>
      </c>
      <c r="H3402" s="67"/>
      <c r="I3402" s="68"/>
      <c r="J3402" s="69"/>
      <c r="K3402" s="69"/>
      <c r="L3402" s="69"/>
      <c r="M3402" s="69"/>
      <c r="N3402" s="69"/>
      <c r="O3402" s="35"/>
      <c r="P3402" s="35" t="s">
        <v>65</v>
      </c>
      <c r="Q3402" s="36">
        <v>1</v>
      </c>
      <c r="R3402" s="35" t="s">
        <v>27</v>
      </c>
      <c r="S3402" s="35" t="s">
        <v>28503</v>
      </c>
      <c r="T3402" s="35">
        <v>0</v>
      </c>
      <c r="U3402" s="35">
        <v>0</v>
      </c>
      <c r="V3402" s="36">
        <v>1</v>
      </c>
      <c r="W3402" s="36">
        <v>1</v>
      </c>
      <c r="X3402" s="37" t="s">
        <v>65</v>
      </c>
    </row>
    <row r="3403" spans="1:24" ht="24" customHeight="1" x14ac:dyDescent="0.2">
      <c r="A3403" s="50" t="s">
        <v>6443</v>
      </c>
      <c r="B3403" s="60" t="s">
        <v>6521</v>
      </c>
      <c r="C3403" s="76" t="s">
        <v>6521</v>
      </c>
      <c r="D3403" s="61" t="s">
        <v>6522</v>
      </c>
      <c r="E3403" s="53">
        <v>237778.19</v>
      </c>
      <c r="F3403" s="26">
        <v>0.21</v>
      </c>
      <c r="G3403" s="53">
        <v>417181.84</v>
      </c>
      <c r="H3403" s="67"/>
      <c r="I3403" s="68"/>
      <c r="J3403" s="69"/>
      <c r="K3403" s="69"/>
      <c r="L3403" s="69"/>
      <c r="M3403" s="69"/>
      <c r="N3403" s="69"/>
      <c r="O3403" s="35"/>
      <c r="P3403" s="35" t="s">
        <v>65</v>
      </c>
      <c r="Q3403" s="36">
        <v>1</v>
      </c>
      <c r="R3403" s="35" t="s">
        <v>27</v>
      </c>
      <c r="S3403" s="35" t="s">
        <v>28503</v>
      </c>
      <c r="T3403" s="35">
        <v>0</v>
      </c>
      <c r="U3403" s="35">
        <v>0</v>
      </c>
      <c r="V3403" s="36">
        <v>1</v>
      </c>
      <c r="W3403" s="36">
        <v>1</v>
      </c>
      <c r="X3403" s="37" t="s">
        <v>65</v>
      </c>
    </row>
    <row r="3404" spans="1:24" ht="24" customHeight="1" x14ac:dyDescent="0.2">
      <c r="A3404" s="50" t="s">
        <v>6443</v>
      </c>
      <c r="B3404" s="60" t="s">
        <v>6523</v>
      </c>
      <c r="C3404" s="76" t="s">
        <v>6523</v>
      </c>
      <c r="D3404" s="61" t="s">
        <v>6524</v>
      </c>
      <c r="E3404" s="53">
        <v>237778.19</v>
      </c>
      <c r="F3404" s="26">
        <v>0.21</v>
      </c>
      <c r="G3404" s="53">
        <v>417181.84</v>
      </c>
      <c r="H3404" s="67"/>
      <c r="I3404" s="68"/>
      <c r="J3404" s="69"/>
      <c r="K3404" s="69"/>
      <c r="L3404" s="69"/>
      <c r="M3404" s="69"/>
      <c r="N3404" s="69"/>
      <c r="O3404" s="35"/>
      <c r="P3404" s="35" t="s">
        <v>65</v>
      </c>
      <c r="Q3404" s="36">
        <v>1</v>
      </c>
      <c r="R3404" s="35" t="s">
        <v>27</v>
      </c>
      <c r="S3404" s="35" t="s">
        <v>28504</v>
      </c>
      <c r="T3404" s="35">
        <v>0</v>
      </c>
      <c r="U3404" s="35">
        <v>0</v>
      </c>
      <c r="V3404" s="36">
        <v>1</v>
      </c>
      <c r="W3404" s="36">
        <v>1</v>
      </c>
      <c r="X3404" s="37" t="s">
        <v>65</v>
      </c>
    </row>
    <row r="3405" spans="1:24" ht="24" customHeight="1" x14ac:dyDescent="0.2">
      <c r="A3405" s="50" t="s">
        <v>6443</v>
      </c>
      <c r="B3405" s="60" t="s">
        <v>24093</v>
      </c>
      <c r="C3405" s="76" t="s">
        <v>24093</v>
      </c>
      <c r="D3405" s="61" t="s">
        <v>24094</v>
      </c>
      <c r="E3405" s="53">
        <v>241020.33</v>
      </c>
      <c r="F3405" s="26">
        <v>0.21</v>
      </c>
      <c r="G3405" s="53">
        <v>422870.17099999997</v>
      </c>
      <c r="H3405" s="67"/>
      <c r="I3405" s="68"/>
      <c r="J3405" s="69"/>
      <c r="K3405" s="69"/>
      <c r="L3405" s="69"/>
      <c r="M3405" s="69"/>
      <c r="N3405" s="69"/>
      <c r="O3405" s="35"/>
      <c r="P3405" s="35" t="s">
        <v>65</v>
      </c>
      <c r="Q3405" s="36">
        <v>1</v>
      </c>
      <c r="R3405" s="35" t="s">
        <v>27</v>
      </c>
      <c r="S3405" s="35" t="s">
        <v>28504</v>
      </c>
      <c r="T3405" s="35">
        <v>0</v>
      </c>
      <c r="U3405" s="35">
        <v>0</v>
      </c>
      <c r="V3405" s="36" t="e">
        <v>#N/A</v>
      </c>
      <c r="W3405" s="36" t="e">
        <v>#N/A</v>
      </c>
      <c r="X3405" s="37" t="s">
        <v>65</v>
      </c>
    </row>
    <row r="3406" spans="1:24" ht="24" customHeight="1" x14ac:dyDescent="0.2">
      <c r="A3406" s="50" t="s">
        <v>6443</v>
      </c>
      <c r="B3406" s="60" t="s">
        <v>6525</v>
      </c>
      <c r="C3406" s="76" t="s">
        <v>6525</v>
      </c>
      <c r="D3406" s="61" t="s">
        <v>6526</v>
      </c>
      <c r="E3406" s="53">
        <v>241020.33</v>
      </c>
      <c r="F3406" s="26">
        <v>0.21</v>
      </c>
      <c r="G3406" s="53">
        <v>422870.17099999997</v>
      </c>
      <c r="H3406" s="67"/>
      <c r="I3406" s="68"/>
      <c r="J3406" s="69"/>
      <c r="K3406" s="69"/>
      <c r="L3406" s="69"/>
      <c r="M3406" s="69"/>
      <c r="N3406" s="69"/>
      <c r="O3406" s="35"/>
      <c r="P3406" s="35" t="s">
        <v>65</v>
      </c>
      <c r="Q3406" s="36">
        <v>1</v>
      </c>
      <c r="R3406" s="35" t="s">
        <v>27</v>
      </c>
      <c r="S3406" s="35" t="s">
        <v>28503</v>
      </c>
      <c r="T3406" s="35">
        <v>0</v>
      </c>
      <c r="U3406" s="35">
        <v>0</v>
      </c>
      <c r="V3406" s="36">
        <v>1</v>
      </c>
      <c r="W3406" s="36">
        <v>1</v>
      </c>
      <c r="X3406" s="37" t="s">
        <v>65</v>
      </c>
    </row>
    <row r="3407" spans="1:24" ht="24" customHeight="1" x14ac:dyDescent="0.2">
      <c r="A3407" s="50" t="s">
        <v>6443</v>
      </c>
      <c r="B3407" s="60" t="s">
        <v>6527</v>
      </c>
      <c r="C3407" s="76" t="s">
        <v>6527</v>
      </c>
      <c r="D3407" s="61" t="s">
        <v>6528</v>
      </c>
      <c r="E3407" s="53">
        <v>241020.33</v>
      </c>
      <c r="F3407" s="26">
        <v>0.21</v>
      </c>
      <c r="G3407" s="53">
        <v>422870.17099999997</v>
      </c>
      <c r="H3407" s="67"/>
      <c r="I3407" s="68"/>
      <c r="J3407" s="69"/>
      <c r="K3407" s="69"/>
      <c r="L3407" s="69"/>
      <c r="M3407" s="69"/>
      <c r="N3407" s="69"/>
      <c r="O3407" s="35"/>
      <c r="P3407" s="35" t="s">
        <v>65</v>
      </c>
      <c r="Q3407" s="36">
        <v>1</v>
      </c>
      <c r="R3407" s="35" t="s">
        <v>27</v>
      </c>
      <c r="S3407" s="35" t="s">
        <v>28503</v>
      </c>
      <c r="T3407" s="35">
        <v>0</v>
      </c>
      <c r="U3407" s="35">
        <v>0</v>
      </c>
      <c r="V3407" s="36">
        <v>1</v>
      </c>
      <c r="W3407" s="36">
        <v>1</v>
      </c>
      <c r="X3407" s="37" t="s">
        <v>65</v>
      </c>
    </row>
    <row r="3408" spans="1:24" ht="24" customHeight="1" x14ac:dyDescent="0.2">
      <c r="A3408" s="50" t="s">
        <v>6443</v>
      </c>
      <c r="B3408" s="60" t="s">
        <v>6529</v>
      </c>
      <c r="C3408" s="76" t="s">
        <v>6529</v>
      </c>
      <c r="D3408" s="61" t="s">
        <v>6530</v>
      </c>
      <c r="E3408" s="53">
        <v>241020.33</v>
      </c>
      <c r="F3408" s="26">
        <v>0.21</v>
      </c>
      <c r="G3408" s="53">
        <v>422870.17099999997</v>
      </c>
      <c r="H3408" s="67"/>
      <c r="I3408" s="68"/>
      <c r="J3408" s="69"/>
      <c r="K3408" s="69"/>
      <c r="L3408" s="69"/>
      <c r="M3408" s="69"/>
      <c r="N3408" s="69"/>
      <c r="O3408" s="35"/>
      <c r="P3408" s="35" t="s">
        <v>65</v>
      </c>
      <c r="Q3408" s="36">
        <v>1</v>
      </c>
      <c r="R3408" s="35" t="s">
        <v>27</v>
      </c>
      <c r="S3408" s="35" t="s">
        <v>28503</v>
      </c>
      <c r="T3408" s="35">
        <v>0</v>
      </c>
      <c r="U3408" s="35">
        <v>0</v>
      </c>
      <c r="V3408" s="36">
        <v>1</v>
      </c>
      <c r="W3408" s="36">
        <v>1</v>
      </c>
      <c r="X3408" s="37" t="s">
        <v>65</v>
      </c>
    </row>
    <row r="3409" spans="1:24" ht="24" customHeight="1" x14ac:dyDescent="0.2">
      <c r="A3409" s="50" t="s">
        <v>6443</v>
      </c>
      <c r="B3409" s="60" t="s">
        <v>6531</v>
      </c>
      <c r="C3409" s="76" t="s">
        <v>6531</v>
      </c>
      <c r="D3409" s="61" t="s">
        <v>6532</v>
      </c>
      <c r="E3409" s="53">
        <v>588039.43999999994</v>
      </c>
      <c r="F3409" s="26">
        <v>0.21</v>
      </c>
      <c r="G3409" s="53">
        <v>1031715.2</v>
      </c>
      <c r="H3409" s="67"/>
      <c r="I3409" s="68"/>
      <c r="J3409" s="69"/>
      <c r="K3409" s="69"/>
      <c r="L3409" s="69"/>
      <c r="M3409" s="69"/>
      <c r="N3409" s="69"/>
      <c r="O3409" s="35"/>
      <c r="P3409" s="35" t="s">
        <v>65</v>
      </c>
      <c r="Q3409" s="36">
        <v>1</v>
      </c>
      <c r="R3409" s="35" t="s">
        <v>27</v>
      </c>
      <c r="S3409" s="35" t="s">
        <v>28504</v>
      </c>
      <c r="T3409" s="35">
        <v>0</v>
      </c>
      <c r="U3409" s="35">
        <v>0</v>
      </c>
      <c r="V3409" s="36">
        <v>1</v>
      </c>
      <c r="W3409" s="36">
        <v>1</v>
      </c>
      <c r="X3409" s="37" t="s">
        <v>65</v>
      </c>
    </row>
    <row r="3410" spans="1:24" ht="24" customHeight="1" x14ac:dyDescent="0.2">
      <c r="A3410" s="50" t="s">
        <v>6443</v>
      </c>
      <c r="B3410" s="60" t="s">
        <v>6533</v>
      </c>
      <c r="C3410" s="76" t="s">
        <v>6533</v>
      </c>
      <c r="D3410" s="61" t="s">
        <v>6534</v>
      </c>
      <c r="E3410" s="53">
        <v>69701.320000000007</v>
      </c>
      <c r="F3410" s="26">
        <v>0.21</v>
      </c>
      <c r="G3410" s="53">
        <v>122290.961</v>
      </c>
      <c r="H3410" s="67"/>
      <c r="I3410" s="68"/>
      <c r="J3410" s="69"/>
      <c r="K3410" s="69"/>
      <c r="L3410" s="69"/>
      <c r="M3410" s="69"/>
      <c r="N3410" s="69"/>
      <c r="O3410" s="35"/>
      <c r="P3410" s="35" t="s">
        <v>65</v>
      </c>
      <c r="Q3410" s="36">
        <v>1</v>
      </c>
      <c r="R3410" s="35" t="s">
        <v>27</v>
      </c>
      <c r="S3410" s="35" t="s">
        <v>28504</v>
      </c>
      <c r="T3410" s="35">
        <v>0</v>
      </c>
      <c r="U3410" s="35">
        <v>0</v>
      </c>
      <c r="V3410" s="36">
        <v>1</v>
      </c>
      <c r="W3410" s="36">
        <v>1</v>
      </c>
      <c r="X3410" s="37" t="s">
        <v>65</v>
      </c>
    </row>
    <row r="3411" spans="1:24" ht="24" customHeight="1" x14ac:dyDescent="0.2">
      <c r="A3411" s="50" t="s">
        <v>6443</v>
      </c>
      <c r="B3411" s="60" t="s">
        <v>6535</v>
      </c>
      <c r="C3411" s="76" t="s">
        <v>6535</v>
      </c>
      <c r="D3411" s="61" t="s">
        <v>6536</v>
      </c>
      <c r="E3411" s="53">
        <v>117090.81</v>
      </c>
      <c r="F3411" s="26">
        <v>0.21</v>
      </c>
      <c r="G3411" s="53">
        <v>205435.821</v>
      </c>
      <c r="H3411" s="67"/>
      <c r="I3411" s="68"/>
      <c r="J3411" s="69"/>
      <c r="K3411" s="69"/>
      <c r="L3411" s="69"/>
      <c r="M3411" s="69"/>
      <c r="N3411" s="69"/>
      <c r="O3411" s="35"/>
      <c r="P3411" s="35" t="s">
        <v>27042</v>
      </c>
      <c r="Q3411" s="36">
        <v>1</v>
      </c>
      <c r="R3411" s="35" t="s">
        <v>27</v>
      </c>
      <c r="S3411" s="35" t="s">
        <v>28503</v>
      </c>
      <c r="T3411" s="35">
        <v>0</v>
      </c>
      <c r="U3411" s="35">
        <v>0</v>
      </c>
      <c r="V3411" s="36">
        <v>1</v>
      </c>
      <c r="W3411" s="36">
        <v>1</v>
      </c>
      <c r="X3411" s="37" t="s">
        <v>65</v>
      </c>
    </row>
    <row r="3412" spans="1:24" ht="24" customHeight="1" x14ac:dyDescent="0.2">
      <c r="A3412" s="50" t="s">
        <v>6443</v>
      </c>
      <c r="B3412" s="60" t="s">
        <v>6537</v>
      </c>
      <c r="C3412" s="76" t="s">
        <v>6537</v>
      </c>
      <c r="D3412" s="61" t="s">
        <v>6538</v>
      </c>
      <c r="E3412" s="53">
        <v>165642.41</v>
      </c>
      <c r="F3412" s="26">
        <v>0.21</v>
      </c>
      <c r="G3412" s="53">
        <v>290619.603</v>
      </c>
      <c r="H3412" s="67"/>
      <c r="I3412" s="68"/>
      <c r="J3412" s="69"/>
      <c r="K3412" s="69"/>
      <c r="L3412" s="69"/>
      <c r="M3412" s="69"/>
      <c r="N3412" s="69"/>
      <c r="O3412" s="35"/>
      <c r="P3412" s="35" t="s">
        <v>27043</v>
      </c>
      <c r="Q3412" s="36">
        <v>1</v>
      </c>
      <c r="R3412" s="35" t="s">
        <v>27</v>
      </c>
      <c r="S3412" s="35" t="s">
        <v>28503</v>
      </c>
      <c r="T3412" s="35">
        <v>0</v>
      </c>
      <c r="U3412" s="35">
        <v>0</v>
      </c>
      <c r="V3412" s="36">
        <v>1</v>
      </c>
      <c r="W3412" s="36">
        <v>1</v>
      </c>
      <c r="X3412" s="37" t="s">
        <v>65</v>
      </c>
    </row>
    <row r="3413" spans="1:24" ht="24" customHeight="1" x14ac:dyDescent="0.2">
      <c r="A3413" s="50" t="s">
        <v>6443</v>
      </c>
      <c r="B3413" s="60" t="s">
        <v>6539</v>
      </c>
      <c r="C3413" s="76" t="s">
        <v>6539</v>
      </c>
      <c r="D3413" s="61" t="s">
        <v>6540</v>
      </c>
      <c r="E3413" s="53">
        <v>199923.55</v>
      </c>
      <c r="F3413" s="26">
        <v>0.21</v>
      </c>
      <c r="G3413" s="53">
        <v>350765.87199999997</v>
      </c>
      <c r="H3413" s="67"/>
      <c r="I3413" s="68"/>
      <c r="J3413" s="69"/>
      <c r="K3413" s="69"/>
      <c r="L3413" s="69"/>
      <c r="M3413" s="69"/>
      <c r="N3413" s="69"/>
      <c r="O3413" s="35"/>
      <c r="P3413" s="35" t="s">
        <v>27044</v>
      </c>
      <c r="Q3413" s="36">
        <v>1</v>
      </c>
      <c r="R3413" s="35" t="s">
        <v>9849</v>
      </c>
      <c r="S3413" s="35" t="s">
        <v>28504</v>
      </c>
      <c r="T3413" s="35">
        <v>0</v>
      </c>
      <c r="U3413" s="35">
        <v>0</v>
      </c>
      <c r="V3413" s="36">
        <v>1</v>
      </c>
      <c r="W3413" s="36">
        <v>1</v>
      </c>
      <c r="X3413" s="37" t="s">
        <v>65</v>
      </c>
    </row>
    <row r="3414" spans="1:24" ht="24" customHeight="1" x14ac:dyDescent="0.2">
      <c r="A3414" s="50" t="s">
        <v>6443</v>
      </c>
      <c r="B3414" s="60" t="s">
        <v>6541</v>
      </c>
      <c r="C3414" s="76" t="s">
        <v>6541</v>
      </c>
      <c r="D3414" s="61" t="s">
        <v>6542</v>
      </c>
      <c r="E3414" s="53">
        <v>251333.78</v>
      </c>
      <c r="F3414" s="26">
        <v>0.21</v>
      </c>
      <c r="G3414" s="53">
        <v>440965.11599999998</v>
      </c>
      <c r="H3414" s="67"/>
      <c r="I3414" s="68"/>
      <c r="J3414" s="69"/>
      <c r="K3414" s="69"/>
      <c r="L3414" s="69"/>
      <c r="M3414" s="69"/>
      <c r="N3414" s="69"/>
      <c r="O3414" s="35"/>
      <c r="P3414" s="35" t="s">
        <v>27045</v>
      </c>
      <c r="Q3414" s="36">
        <v>1</v>
      </c>
      <c r="R3414" s="35" t="s">
        <v>27</v>
      </c>
      <c r="S3414" s="35" t="s">
        <v>28503</v>
      </c>
      <c r="T3414" s="35">
        <v>0</v>
      </c>
      <c r="U3414" s="35">
        <v>0</v>
      </c>
      <c r="V3414" s="36">
        <v>1</v>
      </c>
      <c r="W3414" s="36">
        <v>1</v>
      </c>
      <c r="X3414" s="37" t="s">
        <v>65</v>
      </c>
    </row>
    <row r="3415" spans="1:24" ht="24" customHeight="1" x14ac:dyDescent="0.2">
      <c r="A3415" s="50" t="s">
        <v>6443</v>
      </c>
      <c r="B3415" s="60" t="s">
        <v>6543</v>
      </c>
      <c r="C3415" s="76" t="s">
        <v>6543</v>
      </c>
      <c r="D3415" s="61" t="s">
        <v>6544</v>
      </c>
      <c r="E3415" s="53">
        <v>377047.15</v>
      </c>
      <c r="F3415" s="26">
        <v>0.21</v>
      </c>
      <c r="G3415" s="53">
        <v>661529.228</v>
      </c>
      <c r="H3415" s="67"/>
      <c r="I3415" s="68"/>
      <c r="J3415" s="69"/>
      <c r="K3415" s="69"/>
      <c r="L3415" s="69"/>
      <c r="M3415" s="69"/>
      <c r="N3415" s="69"/>
      <c r="O3415" s="35"/>
      <c r="P3415" s="35" t="s">
        <v>27046</v>
      </c>
      <c r="Q3415" s="36">
        <v>1</v>
      </c>
      <c r="R3415" s="35" t="s">
        <v>27</v>
      </c>
      <c r="S3415" s="35" t="s">
        <v>28504</v>
      </c>
      <c r="T3415" s="35">
        <v>0</v>
      </c>
      <c r="U3415" s="35">
        <v>0</v>
      </c>
      <c r="V3415" s="36">
        <v>1</v>
      </c>
      <c r="W3415" s="36">
        <v>1</v>
      </c>
      <c r="X3415" s="37" t="s">
        <v>65</v>
      </c>
    </row>
    <row r="3416" spans="1:24" ht="24" customHeight="1" x14ac:dyDescent="0.2">
      <c r="A3416" s="50" t="s">
        <v>6443</v>
      </c>
      <c r="B3416" s="60" t="s">
        <v>6545</v>
      </c>
      <c r="C3416" s="76" t="s">
        <v>6545</v>
      </c>
      <c r="D3416" s="61" t="s">
        <v>6546</v>
      </c>
      <c r="E3416" s="53">
        <v>25844.6</v>
      </c>
      <c r="F3416" s="26">
        <v>0.21</v>
      </c>
      <c r="G3416" s="53">
        <v>45344.351000000002</v>
      </c>
      <c r="H3416" s="67"/>
      <c r="I3416" s="68"/>
      <c r="J3416" s="69"/>
      <c r="K3416" s="69"/>
      <c r="L3416" s="69"/>
      <c r="M3416" s="69"/>
      <c r="N3416" s="69"/>
      <c r="O3416" s="35"/>
      <c r="P3416" s="35" t="s">
        <v>27047</v>
      </c>
      <c r="Q3416" s="36">
        <v>1</v>
      </c>
      <c r="R3416" s="35" t="s">
        <v>27</v>
      </c>
      <c r="S3416" s="35" t="s">
        <v>28504</v>
      </c>
      <c r="T3416" s="35">
        <v>0</v>
      </c>
      <c r="U3416" s="35">
        <v>0</v>
      </c>
      <c r="V3416" s="36">
        <v>1</v>
      </c>
      <c r="W3416" s="36">
        <v>1</v>
      </c>
      <c r="X3416" s="37" t="s">
        <v>65</v>
      </c>
    </row>
    <row r="3417" spans="1:24" ht="24" customHeight="1" x14ac:dyDescent="0.2">
      <c r="A3417" s="50" t="s">
        <v>6443</v>
      </c>
      <c r="B3417" s="60" t="s">
        <v>6547</v>
      </c>
      <c r="C3417" s="76" t="s">
        <v>6547</v>
      </c>
      <c r="D3417" s="61" t="s">
        <v>6548</v>
      </c>
      <c r="E3417" s="53">
        <v>28563.81</v>
      </c>
      <c r="F3417" s="26">
        <v>0.21</v>
      </c>
      <c r="G3417" s="53">
        <v>50115.199000000001</v>
      </c>
      <c r="H3417" s="67"/>
      <c r="I3417" s="68"/>
      <c r="J3417" s="69"/>
      <c r="K3417" s="69"/>
      <c r="L3417" s="69"/>
      <c r="M3417" s="69"/>
      <c r="N3417" s="69"/>
      <c r="O3417" s="35"/>
      <c r="P3417" s="35" t="s">
        <v>27048</v>
      </c>
      <c r="Q3417" s="36">
        <v>1</v>
      </c>
      <c r="R3417" s="35" t="s">
        <v>27</v>
      </c>
      <c r="S3417" s="35" t="s">
        <v>28504</v>
      </c>
      <c r="T3417" s="35">
        <v>0</v>
      </c>
      <c r="U3417" s="35">
        <v>0</v>
      </c>
      <c r="V3417" s="36">
        <v>1</v>
      </c>
      <c r="W3417" s="36">
        <v>1</v>
      </c>
      <c r="X3417" s="37" t="s">
        <v>65</v>
      </c>
    </row>
    <row r="3418" spans="1:24" ht="24" customHeight="1" x14ac:dyDescent="0.2">
      <c r="A3418" s="50" t="s">
        <v>6443</v>
      </c>
      <c r="B3418" s="60" t="s">
        <v>6549</v>
      </c>
      <c r="C3418" s="76" t="s">
        <v>6549</v>
      </c>
      <c r="D3418" s="61" t="s">
        <v>24095</v>
      </c>
      <c r="E3418" s="53">
        <v>45692.86</v>
      </c>
      <c r="F3418" s="26">
        <v>0.21</v>
      </c>
      <c r="G3418" s="53">
        <v>80168.126999999993</v>
      </c>
      <c r="H3418" s="67"/>
      <c r="I3418" s="68"/>
      <c r="J3418" s="69"/>
      <c r="K3418" s="69"/>
      <c r="L3418" s="69"/>
      <c r="M3418" s="69"/>
      <c r="N3418" s="69"/>
      <c r="O3418" s="35"/>
      <c r="P3418" s="35" t="s">
        <v>27049</v>
      </c>
      <c r="Q3418" s="36">
        <v>1</v>
      </c>
      <c r="R3418" s="35" t="s">
        <v>27</v>
      </c>
      <c r="S3418" s="35" t="s">
        <v>28504</v>
      </c>
      <c r="T3418" s="35">
        <v>0</v>
      </c>
      <c r="U3418" s="35">
        <v>0</v>
      </c>
      <c r="V3418" s="36">
        <v>1</v>
      </c>
      <c r="W3418" s="36">
        <v>1</v>
      </c>
      <c r="X3418" s="37" t="s">
        <v>65</v>
      </c>
    </row>
    <row r="3419" spans="1:24" ht="24" customHeight="1" x14ac:dyDescent="0.2">
      <c r="A3419" s="50" t="s">
        <v>6443</v>
      </c>
      <c r="B3419" s="60" t="s">
        <v>6551</v>
      </c>
      <c r="C3419" s="76" t="s">
        <v>6551</v>
      </c>
      <c r="D3419" s="61" t="s">
        <v>6552</v>
      </c>
      <c r="E3419" s="53">
        <v>126027.12</v>
      </c>
      <c r="F3419" s="26">
        <v>0.21</v>
      </c>
      <c r="G3419" s="53">
        <v>221114.57699999999</v>
      </c>
      <c r="H3419" s="67"/>
      <c r="I3419" s="68"/>
      <c r="J3419" s="69"/>
      <c r="K3419" s="69"/>
      <c r="L3419" s="69"/>
      <c r="M3419" s="69"/>
      <c r="N3419" s="69"/>
      <c r="O3419" s="35"/>
      <c r="P3419" s="35" t="s">
        <v>27050</v>
      </c>
      <c r="Q3419" s="36">
        <v>1</v>
      </c>
      <c r="R3419" s="35" t="s">
        <v>27</v>
      </c>
      <c r="S3419" s="35" t="s">
        <v>28504</v>
      </c>
      <c r="T3419" s="35">
        <v>0</v>
      </c>
      <c r="U3419" s="35">
        <v>0</v>
      </c>
      <c r="V3419" s="36">
        <v>1</v>
      </c>
      <c r="W3419" s="36">
        <v>1</v>
      </c>
      <c r="X3419" s="37" t="s">
        <v>65</v>
      </c>
    </row>
    <row r="3420" spans="1:24" ht="24" customHeight="1" x14ac:dyDescent="0.2">
      <c r="A3420" s="50" t="s">
        <v>6443</v>
      </c>
      <c r="B3420" s="60" t="s">
        <v>6553</v>
      </c>
      <c r="C3420" s="76" t="s">
        <v>6553</v>
      </c>
      <c r="D3420" s="61" t="s">
        <v>6554</v>
      </c>
      <c r="E3420" s="53">
        <v>126027.12</v>
      </c>
      <c r="F3420" s="26">
        <v>0.21</v>
      </c>
      <c r="G3420" s="53">
        <v>221114.57699999999</v>
      </c>
      <c r="H3420" s="67"/>
      <c r="I3420" s="68"/>
      <c r="J3420" s="69"/>
      <c r="K3420" s="69"/>
      <c r="L3420" s="69"/>
      <c r="M3420" s="69"/>
      <c r="N3420" s="69"/>
      <c r="O3420" s="35"/>
      <c r="P3420" s="35" t="s">
        <v>27051</v>
      </c>
      <c r="Q3420" s="36">
        <v>1</v>
      </c>
      <c r="R3420" s="35" t="s">
        <v>27</v>
      </c>
      <c r="S3420" s="35" t="s">
        <v>28504</v>
      </c>
      <c r="T3420" s="35">
        <v>0</v>
      </c>
      <c r="U3420" s="35">
        <v>0</v>
      </c>
      <c r="V3420" s="36">
        <v>1</v>
      </c>
      <c r="W3420" s="36">
        <v>1</v>
      </c>
      <c r="X3420" s="37" t="s">
        <v>65</v>
      </c>
    </row>
    <row r="3421" spans="1:24" ht="24" customHeight="1" x14ac:dyDescent="0.2">
      <c r="A3421" s="50" t="s">
        <v>6443</v>
      </c>
      <c r="B3421" s="60" t="s">
        <v>6555</v>
      </c>
      <c r="C3421" s="76" t="s">
        <v>6555</v>
      </c>
      <c r="D3421" s="61" t="s">
        <v>6556</v>
      </c>
      <c r="E3421" s="53">
        <v>359124.98</v>
      </c>
      <c r="F3421" s="26">
        <v>0.21</v>
      </c>
      <c r="G3421" s="53">
        <v>630084.77599999995</v>
      </c>
      <c r="H3421" s="67"/>
      <c r="I3421" s="68"/>
      <c r="J3421" s="69"/>
      <c r="K3421" s="69"/>
      <c r="L3421" s="69"/>
      <c r="M3421" s="69"/>
      <c r="N3421" s="69"/>
      <c r="O3421" s="35"/>
      <c r="P3421" s="35" t="s">
        <v>27052</v>
      </c>
      <c r="Q3421" s="36">
        <v>1</v>
      </c>
      <c r="R3421" s="35" t="s">
        <v>9849</v>
      </c>
      <c r="S3421" s="35" t="s">
        <v>28504</v>
      </c>
      <c r="T3421" s="35">
        <v>0</v>
      </c>
      <c r="U3421" s="35">
        <v>0</v>
      </c>
      <c r="V3421" s="36">
        <v>1</v>
      </c>
      <c r="W3421" s="36">
        <v>1</v>
      </c>
      <c r="X3421" s="37" t="s">
        <v>65</v>
      </c>
    </row>
    <row r="3422" spans="1:24" ht="24" customHeight="1" x14ac:dyDescent="0.2">
      <c r="A3422" s="50" t="s">
        <v>6443</v>
      </c>
      <c r="B3422" s="60" t="s">
        <v>6557</v>
      </c>
      <c r="C3422" s="76" t="s">
        <v>6557</v>
      </c>
      <c r="D3422" s="61" t="s">
        <v>6558</v>
      </c>
      <c r="E3422" s="53">
        <v>359124.98</v>
      </c>
      <c r="F3422" s="26">
        <v>0.21</v>
      </c>
      <c r="G3422" s="53">
        <v>630084.77599999995</v>
      </c>
      <c r="H3422" s="67"/>
      <c r="I3422" s="68"/>
      <c r="J3422" s="69"/>
      <c r="K3422" s="69"/>
      <c r="L3422" s="69"/>
      <c r="M3422" s="69"/>
      <c r="N3422" s="69"/>
      <c r="O3422" s="35"/>
      <c r="P3422" s="35" t="s">
        <v>27053</v>
      </c>
      <c r="Q3422" s="36">
        <v>1</v>
      </c>
      <c r="R3422" s="35" t="s">
        <v>27</v>
      </c>
      <c r="S3422" s="35" t="s">
        <v>28504</v>
      </c>
      <c r="T3422" s="35">
        <v>0</v>
      </c>
      <c r="U3422" s="35">
        <v>0</v>
      </c>
      <c r="V3422" s="36">
        <v>1</v>
      </c>
      <c r="W3422" s="36">
        <v>1</v>
      </c>
      <c r="X3422" s="37" t="s">
        <v>65</v>
      </c>
    </row>
    <row r="3423" spans="1:24" ht="24" customHeight="1" x14ac:dyDescent="0.2">
      <c r="A3423" s="50" t="s">
        <v>6443</v>
      </c>
      <c r="B3423" s="60" t="s">
        <v>6559</v>
      </c>
      <c r="C3423" s="76" t="s">
        <v>6559</v>
      </c>
      <c r="D3423" s="61" t="s">
        <v>6560</v>
      </c>
      <c r="E3423" s="53">
        <v>214900.36</v>
      </c>
      <c r="F3423" s="26">
        <v>0.21</v>
      </c>
      <c r="G3423" s="53">
        <v>377042.679</v>
      </c>
      <c r="H3423" s="67"/>
      <c r="I3423" s="68"/>
      <c r="J3423" s="69"/>
      <c r="K3423" s="69"/>
      <c r="L3423" s="69"/>
      <c r="M3423" s="69"/>
      <c r="N3423" s="69"/>
      <c r="O3423" s="35"/>
      <c r="P3423" s="35" t="s">
        <v>27054</v>
      </c>
      <c r="Q3423" s="36">
        <v>1</v>
      </c>
      <c r="R3423" s="35" t="s">
        <v>27</v>
      </c>
      <c r="S3423" s="35" t="s">
        <v>28504</v>
      </c>
      <c r="T3423" s="35">
        <v>0</v>
      </c>
      <c r="U3423" s="35">
        <v>0</v>
      </c>
      <c r="V3423" s="36">
        <v>1</v>
      </c>
      <c r="W3423" s="36">
        <v>1</v>
      </c>
      <c r="X3423" s="37" t="s">
        <v>65</v>
      </c>
    </row>
    <row r="3424" spans="1:24" ht="24" customHeight="1" x14ac:dyDescent="0.2">
      <c r="A3424" s="50" t="s">
        <v>6443</v>
      </c>
      <c r="B3424" s="60" t="s">
        <v>6561</v>
      </c>
      <c r="C3424" s="76" t="s">
        <v>6561</v>
      </c>
      <c r="D3424" s="61" t="s">
        <v>9958</v>
      </c>
      <c r="E3424" s="53">
        <v>74721.53</v>
      </c>
      <c r="F3424" s="26">
        <v>0.21</v>
      </c>
      <c r="G3424" s="53">
        <v>131098.92600000001</v>
      </c>
      <c r="H3424" s="67"/>
      <c r="I3424" s="68"/>
      <c r="J3424" s="69"/>
      <c r="K3424" s="69"/>
      <c r="L3424" s="69"/>
      <c r="M3424" s="69"/>
      <c r="N3424" s="69"/>
      <c r="O3424" s="35"/>
      <c r="P3424" s="35" t="s">
        <v>27055</v>
      </c>
      <c r="Q3424" s="36">
        <v>1</v>
      </c>
      <c r="R3424" s="35" t="s">
        <v>27</v>
      </c>
      <c r="S3424" s="35" t="s">
        <v>28504</v>
      </c>
      <c r="T3424" s="35">
        <v>0</v>
      </c>
      <c r="U3424" s="35">
        <v>0</v>
      </c>
      <c r="V3424" s="36">
        <v>1</v>
      </c>
      <c r="W3424" s="36">
        <v>1</v>
      </c>
      <c r="X3424" s="37" t="s">
        <v>65</v>
      </c>
    </row>
    <row r="3425" spans="1:24" ht="24" customHeight="1" x14ac:dyDescent="0.2">
      <c r="A3425" s="50" t="s">
        <v>6443</v>
      </c>
      <c r="B3425" s="60" t="s">
        <v>6562</v>
      </c>
      <c r="C3425" s="76" t="s">
        <v>6562</v>
      </c>
      <c r="D3425" s="61" t="s">
        <v>6563</v>
      </c>
      <c r="E3425" s="53">
        <v>22846.43</v>
      </c>
      <c r="F3425" s="26">
        <v>0.21</v>
      </c>
      <c r="G3425" s="53">
        <v>40084.057000000001</v>
      </c>
      <c r="H3425" s="67"/>
      <c r="I3425" s="68"/>
      <c r="J3425" s="69"/>
      <c r="K3425" s="69"/>
      <c r="L3425" s="69"/>
      <c r="M3425" s="69"/>
      <c r="N3425" s="69"/>
      <c r="O3425" s="35"/>
      <c r="P3425" s="35" t="s">
        <v>27056</v>
      </c>
      <c r="Q3425" s="36">
        <v>1</v>
      </c>
      <c r="R3425" s="35" t="s">
        <v>27</v>
      </c>
      <c r="S3425" s="35" t="s">
        <v>28504</v>
      </c>
      <c r="T3425" s="35">
        <v>0</v>
      </c>
      <c r="U3425" s="35">
        <v>0</v>
      </c>
      <c r="V3425" s="36">
        <v>1</v>
      </c>
      <c r="W3425" s="36">
        <v>1</v>
      </c>
      <c r="X3425" s="37" t="s">
        <v>65</v>
      </c>
    </row>
    <row r="3426" spans="1:24" ht="24" customHeight="1" x14ac:dyDescent="0.2">
      <c r="A3426" s="50" t="s">
        <v>6443</v>
      </c>
      <c r="B3426" s="60" t="s">
        <v>6564</v>
      </c>
      <c r="C3426" s="76" t="s">
        <v>6564</v>
      </c>
      <c r="D3426" s="61" t="s">
        <v>6565</v>
      </c>
      <c r="E3426" s="53">
        <v>28563.81</v>
      </c>
      <c r="F3426" s="26">
        <v>0.21</v>
      </c>
      <c r="G3426" s="53">
        <v>50115.199000000001</v>
      </c>
      <c r="H3426" s="67"/>
      <c r="I3426" s="68"/>
      <c r="J3426" s="69"/>
      <c r="K3426" s="69"/>
      <c r="L3426" s="69"/>
      <c r="M3426" s="69"/>
      <c r="N3426" s="69"/>
      <c r="O3426" s="35"/>
      <c r="P3426" s="35" t="s">
        <v>27057</v>
      </c>
      <c r="Q3426" s="36">
        <v>1</v>
      </c>
      <c r="R3426" s="35" t="s">
        <v>27</v>
      </c>
      <c r="S3426" s="35" t="s">
        <v>28504</v>
      </c>
      <c r="T3426" s="35">
        <v>0</v>
      </c>
      <c r="U3426" s="35">
        <v>0</v>
      </c>
      <c r="V3426" s="36">
        <v>1</v>
      </c>
      <c r="W3426" s="36">
        <v>1</v>
      </c>
      <c r="X3426" s="37" t="s">
        <v>65</v>
      </c>
    </row>
    <row r="3427" spans="1:24" ht="24" customHeight="1" x14ac:dyDescent="0.2">
      <c r="A3427" s="50" t="s">
        <v>6443</v>
      </c>
      <c r="B3427" s="60" t="s">
        <v>6566</v>
      </c>
      <c r="C3427" s="76" t="s">
        <v>6566</v>
      </c>
      <c r="D3427" s="61" t="s">
        <v>6567</v>
      </c>
      <c r="E3427" s="53">
        <v>135683.99</v>
      </c>
      <c r="F3427" s="26">
        <v>0.21</v>
      </c>
      <c r="G3427" s="53">
        <v>238057.56599999999</v>
      </c>
      <c r="H3427" s="67"/>
      <c r="I3427" s="68"/>
      <c r="J3427" s="69"/>
      <c r="K3427" s="69"/>
      <c r="L3427" s="69"/>
      <c r="M3427" s="69"/>
      <c r="N3427" s="69"/>
      <c r="O3427" s="35"/>
      <c r="P3427" s="35" t="s">
        <v>27058</v>
      </c>
      <c r="Q3427" s="36">
        <v>1</v>
      </c>
      <c r="R3427" s="35" t="s">
        <v>27</v>
      </c>
      <c r="S3427" s="35" t="s">
        <v>28504</v>
      </c>
      <c r="T3427" s="35">
        <v>0</v>
      </c>
      <c r="U3427" s="35">
        <v>0</v>
      </c>
      <c r="V3427" s="36">
        <v>1</v>
      </c>
      <c r="W3427" s="36">
        <v>1</v>
      </c>
      <c r="X3427" s="37" t="s">
        <v>65</v>
      </c>
    </row>
    <row r="3428" spans="1:24" ht="24" customHeight="1" x14ac:dyDescent="0.2">
      <c r="A3428" s="50" t="s">
        <v>6443</v>
      </c>
      <c r="B3428" s="60" t="s">
        <v>6568</v>
      </c>
      <c r="C3428" s="76" t="s">
        <v>6568</v>
      </c>
      <c r="D3428" s="61" t="s">
        <v>6569</v>
      </c>
      <c r="E3428" s="53">
        <v>191393.88</v>
      </c>
      <c r="F3428" s="26">
        <v>0.21</v>
      </c>
      <c r="G3428" s="53">
        <v>335800.56699999998</v>
      </c>
      <c r="H3428" s="67"/>
      <c r="I3428" s="68"/>
      <c r="J3428" s="69"/>
      <c r="K3428" s="69"/>
      <c r="L3428" s="69"/>
      <c r="M3428" s="69"/>
      <c r="N3428" s="69"/>
      <c r="O3428" s="35"/>
      <c r="P3428" s="35" t="s">
        <v>27059</v>
      </c>
      <c r="Q3428" s="36">
        <v>1</v>
      </c>
      <c r="R3428" s="35" t="s">
        <v>27</v>
      </c>
      <c r="S3428" s="35" t="s">
        <v>28504</v>
      </c>
      <c r="T3428" s="35">
        <v>0</v>
      </c>
      <c r="U3428" s="35">
        <v>0</v>
      </c>
      <c r="V3428" s="36">
        <v>1</v>
      </c>
      <c r="W3428" s="36">
        <v>1</v>
      </c>
      <c r="X3428" s="37" t="s">
        <v>65</v>
      </c>
    </row>
    <row r="3429" spans="1:24" ht="24" customHeight="1" x14ac:dyDescent="0.2">
      <c r="A3429" s="50" t="s">
        <v>6443</v>
      </c>
      <c r="B3429" s="60" t="s">
        <v>24096</v>
      </c>
      <c r="C3429" s="76" t="s">
        <v>24096</v>
      </c>
      <c r="D3429" s="61" t="s">
        <v>24097</v>
      </c>
      <c r="E3429" s="53">
        <v>59547.51</v>
      </c>
      <c r="F3429" s="26">
        <v>0.21</v>
      </c>
      <c r="G3429" s="53">
        <v>104476.107</v>
      </c>
      <c r="H3429" s="67"/>
      <c r="I3429" s="68"/>
      <c r="J3429" s="69"/>
      <c r="K3429" s="69"/>
      <c r="L3429" s="69"/>
      <c r="M3429" s="69"/>
      <c r="N3429" s="69"/>
      <c r="O3429" s="35"/>
      <c r="P3429" s="35" t="s">
        <v>27060</v>
      </c>
      <c r="Q3429" s="36">
        <v>1</v>
      </c>
      <c r="R3429" s="35" t="s">
        <v>9849</v>
      </c>
      <c r="S3429" s="35" t="s">
        <v>28503</v>
      </c>
      <c r="T3429" s="35">
        <v>0</v>
      </c>
      <c r="U3429" s="35">
        <v>0</v>
      </c>
      <c r="V3429" s="36" t="e">
        <v>#N/A</v>
      </c>
      <c r="W3429" s="36" t="e">
        <v>#N/A</v>
      </c>
      <c r="X3429" s="37" t="s">
        <v>65</v>
      </c>
    </row>
    <row r="3430" spans="1:24" ht="24" customHeight="1" x14ac:dyDescent="0.2">
      <c r="A3430" s="50" t="s">
        <v>6443</v>
      </c>
      <c r="B3430" s="60" t="s">
        <v>6570</v>
      </c>
      <c r="C3430" s="76" t="s">
        <v>6570</v>
      </c>
      <c r="D3430" s="61" t="s">
        <v>6571</v>
      </c>
      <c r="E3430" s="53">
        <v>282779.59000000003</v>
      </c>
      <c r="F3430" s="26">
        <v>0.21</v>
      </c>
      <c r="G3430" s="53">
        <v>496136.79599999997</v>
      </c>
      <c r="H3430" s="67"/>
      <c r="I3430" s="68"/>
      <c r="J3430" s="69"/>
      <c r="K3430" s="69"/>
      <c r="L3430" s="69"/>
      <c r="M3430" s="69"/>
      <c r="N3430" s="69"/>
      <c r="O3430" s="35"/>
      <c r="P3430" s="35" t="s">
        <v>27061</v>
      </c>
      <c r="Q3430" s="36">
        <v>1</v>
      </c>
      <c r="R3430" s="35" t="s">
        <v>27</v>
      </c>
      <c r="S3430" s="35" t="s">
        <v>28504</v>
      </c>
      <c r="T3430" s="35">
        <v>0</v>
      </c>
      <c r="U3430" s="35">
        <v>0</v>
      </c>
      <c r="V3430" s="36">
        <v>1</v>
      </c>
      <c r="W3430" s="36">
        <v>1</v>
      </c>
      <c r="X3430" s="37" t="s">
        <v>65</v>
      </c>
    </row>
    <row r="3431" spans="1:24" ht="24" customHeight="1" x14ac:dyDescent="0.2">
      <c r="A3431" s="50" t="s">
        <v>6443</v>
      </c>
      <c r="B3431" s="60" t="s">
        <v>6572</v>
      </c>
      <c r="C3431" s="76" t="s">
        <v>6572</v>
      </c>
      <c r="D3431" s="61" t="s">
        <v>6573</v>
      </c>
      <c r="E3431" s="53">
        <v>67214.52</v>
      </c>
      <c r="F3431" s="26">
        <v>0.21</v>
      </c>
      <c r="G3431" s="53">
        <v>117927.871</v>
      </c>
      <c r="H3431" s="67"/>
      <c r="I3431" s="68"/>
      <c r="J3431" s="69"/>
      <c r="K3431" s="69"/>
      <c r="L3431" s="69"/>
      <c r="M3431" s="69"/>
      <c r="N3431" s="69"/>
      <c r="O3431" s="35"/>
      <c r="P3431" s="35" t="s">
        <v>65</v>
      </c>
      <c r="Q3431" s="36">
        <v>1</v>
      </c>
      <c r="R3431" s="35" t="s">
        <v>27</v>
      </c>
      <c r="S3431" s="35" t="s">
        <v>28504</v>
      </c>
      <c r="T3431" s="35">
        <v>0</v>
      </c>
      <c r="U3431" s="35">
        <v>0</v>
      </c>
      <c r="V3431" s="36">
        <v>1</v>
      </c>
      <c r="W3431" s="36">
        <v>1</v>
      </c>
      <c r="X3431" s="37" t="s">
        <v>65</v>
      </c>
    </row>
    <row r="3432" spans="1:24" ht="24" customHeight="1" x14ac:dyDescent="0.2">
      <c r="A3432" s="50" t="s">
        <v>6443</v>
      </c>
      <c r="B3432" s="60" t="s">
        <v>6574</v>
      </c>
      <c r="C3432" s="76" t="s">
        <v>6574</v>
      </c>
      <c r="D3432" s="61" t="s">
        <v>6575</v>
      </c>
      <c r="E3432" s="53">
        <v>5531.47</v>
      </c>
      <c r="F3432" s="26">
        <v>0.21</v>
      </c>
      <c r="G3432" s="53">
        <v>9704.9619999999995</v>
      </c>
      <c r="H3432" s="67"/>
      <c r="I3432" s="68"/>
      <c r="J3432" s="69"/>
      <c r="K3432" s="69"/>
      <c r="L3432" s="69"/>
      <c r="M3432" s="69"/>
      <c r="N3432" s="69"/>
      <c r="O3432" s="35"/>
      <c r="P3432" s="35" t="s">
        <v>27062</v>
      </c>
      <c r="Q3432" s="36">
        <v>1</v>
      </c>
      <c r="R3432" s="35" t="s">
        <v>27</v>
      </c>
      <c r="S3432" s="35" t="s">
        <v>28504</v>
      </c>
      <c r="T3432" s="35">
        <v>0</v>
      </c>
      <c r="U3432" s="35">
        <v>0</v>
      </c>
      <c r="V3432" s="36">
        <v>1</v>
      </c>
      <c r="W3432" s="36">
        <v>1</v>
      </c>
      <c r="X3432" s="37" t="s">
        <v>65</v>
      </c>
    </row>
    <row r="3433" spans="1:24" ht="24" customHeight="1" x14ac:dyDescent="0.2">
      <c r="A3433" s="50" t="s">
        <v>6443</v>
      </c>
      <c r="B3433" s="60" t="s">
        <v>6576</v>
      </c>
      <c r="C3433" s="76" t="s">
        <v>6576</v>
      </c>
      <c r="D3433" s="61" t="s">
        <v>6577</v>
      </c>
      <c r="E3433" s="53">
        <v>48551.51</v>
      </c>
      <c r="F3433" s="26">
        <v>0.21</v>
      </c>
      <c r="G3433" s="53">
        <v>85183.625</v>
      </c>
      <c r="H3433" s="67"/>
      <c r="I3433" s="68"/>
      <c r="J3433" s="69"/>
      <c r="K3433" s="69"/>
      <c r="L3433" s="69"/>
      <c r="M3433" s="69"/>
      <c r="N3433" s="69"/>
      <c r="O3433" s="35"/>
      <c r="P3433" s="35" t="s">
        <v>27063</v>
      </c>
      <c r="Q3433" s="36">
        <v>1</v>
      </c>
      <c r="R3433" s="35" t="s">
        <v>27</v>
      </c>
      <c r="S3433" s="35" t="s">
        <v>28504</v>
      </c>
      <c r="T3433" s="35">
        <v>0</v>
      </c>
      <c r="U3433" s="35">
        <v>0</v>
      </c>
      <c r="V3433" s="36">
        <v>1</v>
      </c>
      <c r="W3433" s="36">
        <v>1</v>
      </c>
      <c r="X3433" s="37" t="s">
        <v>65</v>
      </c>
    </row>
    <row r="3434" spans="1:24" ht="24" customHeight="1" x14ac:dyDescent="0.2">
      <c r="A3434" s="50" t="s">
        <v>6443</v>
      </c>
      <c r="B3434" s="60" t="s">
        <v>6578</v>
      </c>
      <c r="C3434" s="76" t="s">
        <v>6578</v>
      </c>
      <c r="D3434" s="61" t="s">
        <v>6579</v>
      </c>
      <c r="E3434" s="53">
        <v>61404.12</v>
      </c>
      <c r="F3434" s="26">
        <v>0.21</v>
      </c>
      <c r="G3434" s="53">
        <v>107733.524</v>
      </c>
      <c r="H3434" s="67"/>
      <c r="I3434" s="68"/>
      <c r="J3434" s="69"/>
      <c r="K3434" s="69"/>
      <c r="L3434" s="69"/>
      <c r="M3434" s="69"/>
      <c r="N3434" s="69"/>
      <c r="O3434" s="35"/>
      <c r="P3434" s="35" t="s">
        <v>27064</v>
      </c>
      <c r="Q3434" s="36">
        <v>1</v>
      </c>
      <c r="R3434" s="35" t="s">
        <v>27</v>
      </c>
      <c r="S3434" s="35" t="s">
        <v>28504</v>
      </c>
      <c r="T3434" s="35">
        <v>0</v>
      </c>
      <c r="U3434" s="35">
        <v>0</v>
      </c>
      <c r="V3434" s="36">
        <v>1</v>
      </c>
      <c r="W3434" s="36">
        <v>1</v>
      </c>
      <c r="X3434" s="37" t="s">
        <v>65</v>
      </c>
    </row>
    <row r="3435" spans="1:24" ht="24" customHeight="1" x14ac:dyDescent="0.2">
      <c r="A3435" s="50" t="s">
        <v>6443</v>
      </c>
      <c r="B3435" s="60" t="s">
        <v>6580</v>
      </c>
      <c r="C3435" s="76" t="s">
        <v>6580</v>
      </c>
      <c r="D3435" s="61" t="s">
        <v>6581</v>
      </c>
      <c r="E3435" s="53">
        <v>40998.050000000003</v>
      </c>
      <c r="F3435" s="26">
        <v>0.21</v>
      </c>
      <c r="G3435" s="53">
        <v>71931.076000000001</v>
      </c>
      <c r="H3435" s="67"/>
      <c r="I3435" s="68"/>
      <c r="J3435" s="69"/>
      <c r="K3435" s="69"/>
      <c r="L3435" s="69"/>
      <c r="M3435" s="69"/>
      <c r="N3435" s="69"/>
      <c r="O3435" s="35"/>
      <c r="P3435" s="35" t="s">
        <v>65</v>
      </c>
      <c r="Q3435" s="36">
        <v>1</v>
      </c>
      <c r="R3435" s="35" t="s">
        <v>27</v>
      </c>
      <c r="S3435" s="35" t="s">
        <v>28504</v>
      </c>
      <c r="T3435" s="35">
        <v>0</v>
      </c>
      <c r="U3435" s="35">
        <v>0</v>
      </c>
      <c r="V3435" s="36">
        <v>1</v>
      </c>
      <c r="W3435" s="36">
        <v>1</v>
      </c>
      <c r="X3435" s="37" t="s">
        <v>65</v>
      </c>
    </row>
    <row r="3436" spans="1:24" ht="24" customHeight="1" x14ac:dyDescent="0.2">
      <c r="A3436" s="50" t="s">
        <v>6443</v>
      </c>
      <c r="B3436" s="60" t="s">
        <v>6582</v>
      </c>
      <c r="C3436" s="76" t="s">
        <v>6582</v>
      </c>
      <c r="D3436" s="61" t="s">
        <v>6583</v>
      </c>
      <c r="E3436" s="53">
        <v>64425.53</v>
      </c>
      <c r="F3436" s="26">
        <v>0.21</v>
      </c>
      <c r="G3436" s="53">
        <v>113034.594</v>
      </c>
      <c r="H3436" s="67"/>
      <c r="I3436" s="68"/>
      <c r="J3436" s="69"/>
      <c r="K3436" s="69"/>
      <c r="L3436" s="69"/>
      <c r="M3436" s="69"/>
      <c r="N3436" s="69"/>
      <c r="O3436" s="35"/>
      <c r="P3436" s="35" t="s">
        <v>27065</v>
      </c>
      <c r="Q3436" s="36">
        <v>1</v>
      </c>
      <c r="R3436" s="35" t="s">
        <v>27</v>
      </c>
      <c r="S3436" s="35" t="s">
        <v>28504</v>
      </c>
      <c r="T3436" s="35">
        <v>0</v>
      </c>
      <c r="U3436" s="35">
        <v>0</v>
      </c>
      <c r="V3436" s="36">
        <v>1</v>
      </c>
      <c r="W3436" s="36">
        <v>1</v>
      </c>
      <c r="X3436" s="37" t="s">
        <v>65</v>
      </c>
    </row>
    <row r="3437" spans="1:24" ht="24" customHeight="1" x14ac:dyDescent="0.2">
      <c r="A3437" s="50" t="s">
        <v>6443</v>
      </c>
      <c r="B3437" s="60" t="s">
        <v>6584</v>
      </c>
      <c r="C3437" s="76" t="s">
        <v>6584</v>
      </c>
      <c r="D3437" s="61" t="s">
        <v>6585</v>
      </c>
      <c r="E3437" s="53">
        <v>78393.59</v>
      </c>
      <c r="F3437" s="26">
        <v>0.21</v>
      </c>
      <c r="G3437" s="53">
        <v>137541.55900000001</v>
      </c>
      <c r="H3437" s="67"/>
      <c r="I3437" s="68"/>
      <c r="J3437" s="69"/>
      <c r="K3437" s="69"/>
      <c r="L3437" s="69"/>
      <c r="M3437" s="69"/>
      <c r="N3437" s="69"/>
      <c r="O3437" s="35"/>
      <c r="P3437" s="35" t="s">
        <v>27066</v>
      </c>
      <c r="Q3437" s="36">
        <v>1</v>
      </c>
      <c r="R3437" s="35" t="s">
        <v>27</v>
      </c>
      <c r="S3437" s="35" t="s">
        <v>28504</v>
      </c>
      <c r="T3437" s="35">
        <v>0</v>
      </c>
      <c r="U3437" s="35">
        <v>0</v>
      </c>
      <c r="V3437" s="36">
        <v>1</v>
      </c>
      <c r="W3437" s="36">
        <v>1</v>
      </c>
      <c r="X3437" s="37" t="s">
        <v>65</v>
      </c>
    </row>
    <row r="3438" spans="1:24" ht="24" customHeight="1" x14ac:dyDescent="0.2">
      <c r="A3438" s="50" t="s">
        <v>6443</v>
      </c>
      <c r="B3438" s="60" t="s">
        <v>6586</v>
      </c>
      <c r="C3438" s="76" t="s">
        <v>6586</v>
      </c>
      <c r="D3438" s="61" t="s">
        <v>6587</v>
      </c>
      <c r="E3438" s="53">
        <v>170319.63</v>
      </c>
      <c r="F3438" s="26">
        <v>0.21</v>
      </c>
      <c r="G3438" s="53">
        <v>298825.78700000001</v>
      </c>
      <c r="H3438" s="67"/>
      <c r="I3438" s="68"/>
      <c r="J3438" s="69"/>
      <c r="K3438" s="69"/>
      <c r="L3438" s="69"/>
      <c r="M3438" s="69"/>
      <c r="N3438" s="69"/>
      <c r="O3438" s="35"/>
      <c r="P3438" s="35" t="s">
        <v>27067</v>
      </c>
      <c r="Q3438" s="36">
        <v>1</v>
      </c>
      <c r="R3438" s="35" t="s">
        <v>27</v>
      </c>
      <c r="S3438" s="35" t="s">
        <v>28504</v>
      </c>
      <c r="T3438" s="35">
        <v>0</v>
      </c>
      <c r="U3438" s="35">
        <v>0</v>
      </c>
      <c r="V3438" s="36">
        <v>1</v>
      </c>
      <c r="W3438" s="36">
        <v>1</v>
      </c>
      <c r="X3438" s="37" t="s">
        <v>65</v>
      </c>
    </row>
    <row r="3439" spans="1:24" ht="24" customHeight="1" x14ac:dyDescent="0.2">
      <c r="A3439" s="50" t="s">
        <v>6443</v>
      </c>
      <c r="B3439" s="60" t="s">
        <v>6588</v>
      </c>
      <c r="C3439" s="76" t="s">
        <v>6588</v>
      </c>
      <c r="D3439" s="61" t="s">
        <v>6589</v>
      </c>
      <c r="E3439" s="53">
        <v>197433.79</v>
      </c>
      <c r="F3439" s="26">
        <v>0.21</v>
      </c>
      <c r="G3439" s="53">
        <v>346397.59</v>
      </c>
      <c r="H3439" s="67"/>
      <c r="I3439" s="68"/>
      <c r="J3439" s="69"/>
      <c r="K3439" s="69"/>
      <c r="L3439" s="69"/>
      <c r="M3439" s="69"/>
      <c r="N3439" s="69"/>
      <c r="O3439" s="35"/>
      <c r="P3439" s="35" t="s">
        <v>27068</v>
      </c>
      <c r="Q3439" s="36">
        <v>1</v>
      </c>
      <c r="R3439" s="35" t="s">
        <v>27</v>
      </c>
      <c r="S3439" s="35" t="s">
        <v>28504</v>
      </c>
      <c r="T3439" s="35">
        <v>0</v>
      </c>
      <c r="U3439" s="35">
        <v>0</v>
      </c>
      <c r="V3439" s="36">
        <v>1</v>
      </c>
      <c r="W3439" s="36">
        <v>1</v>
      </c>
      <c r="X3439" s="37" t="s">
        <v>65</v>
      </c>
    </row>
    <row r="3440" spans="1:24" ht="24" customHeight="1" x14ac:dyDescent="0.2">
      <c r="A3440" s="50" t="s">
        <v>6443</v>
      </c>
      <c r="B3440" s="60" t="s">
        <v>6590</v>
      </c>
      <c r="C3440" s="76" t="s">
        <v>6590</v>
      </c>
      <c r="D3440" s="61" t="s">
        <v>6591</v>
      </c>
      <c r="E3440" s="53">
        <v>31422.63</v>
      </c>
      <c r="F3440" s="26">
        <v>0.21</v>
      </c>
      <c r="G3440" s="53">
        <v>55131</v>
      </c>
      <c r="H3440" s="67"/>
      <c r="I3440" s="68"/>
      <c r="J3440" s="69"/>
      <c r="K3440" s="69"/>
      <c r="L3440" s="69"/>
      <c r="M3440" s="69"/>
      <c r="N3440" s="69"/>
      <c r="O3440" s="35"/>
      <c r="P3440" s="35" t="s">
        <v>27069</v>
      </c>
      <c r="Q3440" s="36">
        <v>1</v>
      </c>
      <c r="R3440" s="35" t="s">
        <v>27</v>
      </c>
      <c r="S3440" s="35" t="s">
        <v>28504</v>
      </c>
      <c r="T3440" s="35">
        <v>0</v>
      </c>
      <c r="U3440" s="35">
        <v>0</v>
      </c>
      <c r="V3440" s="36">
        <v>1</v>
      </c>
      <c r="W3440" s="36">
        <v>1</v>
      </c>
      <c r="X3440" s="37" t="s">
        <v>65</v>
      </c>
    </row>
    <row r="3441" spans="1:24" ht="24" customHeight="1" x14ac:dyDescent="0.2">
      <c r="A3441" s="50" t="s">
        <v>6443</v>
      </c>
      <c r="B3441" s="60" t="s">
        <v>6592</v>
      </c>
      <c r="C3441" s="76" t="s">
        <v>6592</v>
      </c>
      <c r="D3441" s="61" t="s">
        <v>6593</v>
      </c>
      <c r="E3441" s="53">
        <v>25840.98</v>
      </c>
      <c r="F3441" s="26">
        <v>0.21</v>
      </c>
      <c r="G3441" s="53">
        <v>45337.998</v>
      </c>
      <c r="H3441" s="67"/>
      <c r="I3441" s="68"/>
      <c r="J3441" s="69"/>
      <c r="K3441" s="69"/>
      <c r="L3441" s="69"/>
      <c r="M3441" s="69"/>
      <c r="N3441" s="69"/>
      <c r="O3441" s="35"/>
      <c r="P3441" s="35" t="s">
        <v>65</v>
      </c>
      <c r="Q3441" s="36">
        <v>1</v>
      </c>
      <c r="R3441" s="35" t="s">
        <v>27</v>
      </c>
      <c r="S3441" s="35" t="s">
        <v>28503</v>
      </c>
      <c r="T3441" s="35">
        <v>0</v>
      </c>
      <c r="U3441" s="35">
        <v>0</v>
      </c>
      <c r="V3441" s="36">
        <v>1</v>
      </c>
      <c r="W3441" s="36">
        <v>1</v>
      </c>
      <c r="X3441" s="37" t="s">
        <v>65</v>
      </c>
    </row>
    <row r="3442" spans="1:24" ht="24" customHeight="1" x14ac:dyDescent="0.2">
      <c r="A3442" s="50" t="s">
        <v>6443</v>
      </c>
      <c r="B3442" s="60" t="s">
        <v>6594</v>
      </c>
      <c r="C3442" s="76" t="s">
        <v>6594</v>
      </c>
      <c r="D3442" s="61" t="s">
        <v>6595</v>
      </c>
      <c r="E3442" s="53">
        <v>32954.19</v>
      </c>
      <c r="F3442" s="26">
        <v>0.21</v>
      </c>
      <c r="G3442" s="53">
        <v>57818.131999999998</v>
      </c>
      <c r="H3442" s="67"/>
      <c r="I3442" s="68"/>
      <c r="J3442" s="69"/>
      <c r="K3442" s="69"/>
      <c r="L3442" s="69"/>
      <c r="M3442" s="69"/>
      <c r="N3442" s="69"/>
      <c r="O3442" s="35"/>
      <c r="P3442" s="35" t="s">
        <v>65</v>
      </c>
      <c r="Q3442" s="36">
        <v>1</v>
      </c>
      <c r="R3442" s="35" t="s">
        <v>27</v>
      </c>
      <c r="S3442" s="35" t="s">
        <v>28504</v>
      </c>
      <c r="T3442" s="35">
        <v>0</v>
      </c>
      <c r="U3442" s="35">
        <v>0</v>
      </c>
      <c r="V3442" s="36">
        <v>1</v>
      </c>
      <c r="W3442" s="36">
        <v>1</v>
      </c>
      <c r="X3442" s="37" t="s">
        <v>65</v>
      </c>
    </row>
    <row r="3443" spans="1:24" ht="24" customHeight="1" x14ac:dyDescent="0.2">
      <c r="A3443" s="50" t="s">
        <v>6443</v>
      </c>
      <c r="B3443" s="60" t="s">
        <v>6596</v>
      </c>
      <c r="C3443" s="76" t="s">
        <v>6596</v>
      </c>
      <c r="D3443" s="61" t="s">
        <v>6597</v>
      </c>
      <c r="E3443" s="53">
        <v>142795.93</v>
      </c>
      <c r="F3443" s="26">
        <v>0.21</v>
      </c>
      <c r="G3443" s="53">
        <v>250535.46100000001</v>
      </c>
      <c r="H3443" s="67"/>
      <c r="I3443" s="68"/>
      <c r="J3443" s="69"/>
      <c r="K3443" s="69"/>
      <c r="L3443" s="69"/>
      <c r="M3443" s="69"/>
      <c r="N3443" s="69"/>
      <c r="O3443" s="35"/>
      <c r="P3443" s="35" t="s">
        <v>27070</v>
      </c>
      <c r="Q3443" s="36">
        <v>1</v>
      </c>
      <c r="R3443" s="35" t="s">
        <v>9849</v>
      </c>
      <c r="S3443" s="35" t="s">
        <v>28504</v>
      </c>
      <c r="T3443" s="35">
        <v>0</v>
      </c>
      <c r="U3443" s="35">
        <v>0</v>
      </c>
      <c r="V3443" s="36">
        <v>1</v>
      </c>
      <c r="W3443" s="36">
        <v>1</v>
      </c>
      <c r="X3443" s="37" t="s">
        <v>65</v>
      </c>
    </row>
    <row r="3444" spans="1:24" ht="24" customHeight="1" x14ac:dyDescent="0.2">
      <c r="A3444" s="50" t="s">
        <v>6443</v>
      </c>
      <c r="B3444" s="60" t="s">
        <v>6598</v>
      </c>
      <c r="C3444" s="76" t="s">
        <v>6598</v>
      </c>
      <c r="D3444" s="61" t="s">
        <v>6599</v>
      </c>
      <c r="E3444" s="53">
        <v>11434.84</v>
      </c>
      <c r="F3444" s="26">
        <v>0.21</v>
      </c>
      <c r="G3444" s="53">
        <v>20062.429</v>
      </c>
      <c r="H3444" s="67"/>
      <c r="I3444" s="68"/>
      <c r="J3444" s="69"/>
      <c r="K3444" s="69"/>
      <c r="L3444" s="69"/>
      <c r="M3444" s="69"/>
      <c r="N3444" s="69"/>
      <c r="O3444" s="35"/>
      <c r="P3444" s="35" t="s">
        <v>27071</v>
      </c>
      <c r="Q3444" s="36">
        <v>1</v>
      </c>
      <c r="R3444" s="35" t="s">
        <v>27</v>
      </c>
      <c r="S3444" s="35" t="s">
        <v>28504</v>
      </c>
      <c r="T3444" s="35">
        <v>0</v>
      </c>
      <c r="U3444" s="35">
        <v>0</v>
      </c>
      <c r="V3444" s="36">
        <v>1</v>
      </c>
      <c r="W3444" s="36">
        <v>1</v>
      </c>
      <c r="X3444" s="37" t="s">
        <v>65</v>
      </c>
    </row>
    <row r="3445" spans="1:24" ht="24" customHeight="1" x14ac:dyDescent="0.2">
      <c r="A3445" s="50" t="s">
        <v>6443</v>
      </c>
      <c r="B3445" s="60" t="s">
        <v>6600</v>
      </c>
      <c r="C3445" s="76" t="s">
        <v>6600</v>
      </c>
      <c r="D3445" s="61" t="s">
        <v>6601</v>
      </c>
      <c r="E3445" s="53">
        <v>31422.63</v>
      </c>
      <c r="F3445" s="26">
        <v>0.21</v>
      </c>
      <c r="G3445" s="53">
        <v>55131</v>
      </c>
      <c r="H3445" s="67"/>
      <c r="I3445" s="68"/>
      <c r="J3445" s="69"/>
      <c r="K3445" s="69"/>
      <c r="L3445" s="69"/>
      <c r="M3445" s="69"/>
      <c r="N3445" s="69"/>
      <c r="O3445" s="35"/>
      <c r="P3445" s="35" t="s">
        <v>27072</v>
      </c>
      <c r="Q3445" s="36">
        <v>1</v>
      </c>
      <c r="R3445" s="35" t="s">
        <v>27</v>
      </c>
      <c r="S3445" s="35" t="s">
        <v>28504</v>
      </c>
      <c r="T3445" s="35">
        <v>0</v>
      </c>
      <c r="U3445" s="35">
        <v>0</v>
      </c>
      <c r="V3445" s="36">
        <v>1</v>
      </c>
      <c r="W3445" s="36">
        <v>1</v>
      </c>
      <c r="X3445" s="37" t="s">
        <v>65</v>
      </c>
    </row>
    <row r="3446" spans="1:24" ht="24" customHeight="1" x14ac:dyDescent="0.2">
      <c r="A3446" s="50" t="s">
        <v>6443</v>
      </c>
      <c r="B3446" s="60" t="s">
        <v>6602</v>
      </c>
      <c r="C3446" s="76" t="s">
        <v>6602</v>
      </c>
      <c r="D3446" s="61" t="s">
        <v>6603</v>
      </c>
      <c r="E3446" s="53">
        <v>207970.85</v>
      </c>
      <c r="F3446" s="26">
        <v>0.21</v>
      </c>
      <c r="G3446" s="53">
        <v>364884.853</v>
      </c>
      <c r="H3446" s="67"/>
      <c r="I3446" s="68"/>
      <c r="J3446" s="69"/>
      <c r="K3446" s="69"/>
      <c r="L3446" s="69"/>
      <c r="M3446" s="69"/>
      <c r="N3446" s="69"/>
      <c r="O3446" s="35"/>
      <c r="P3446" s="35" t="s">
        <v>27036</v>
      </c>
      <c r="Q3446" s="36">
        <v>1</v>
      </c>
      <c r="R3446" s="35" t="s">
        <v>27</v>
      </c>
      <c r="S3446" s="35" t="s">
        <v>28504</v>
      </c>
      <c r="T3446" s="35">
        <v>0</v>
      </c>
      <c r="U3446" s="35">
        <v>0</v>
      </c>
      <c r="V3446" s="36">
        <v>1</v>
      </c>
      <c r="W3446" s="36">
        <v>1</v>
      </c>
      <c r="X3446" s="37" t="s">
        <v>65</v>
      </c>
    </row>
    <row r="3447" spans="1:24" ht="24" customHeight="1" x14ac:dyDescent="0.2">
      <c r="A3447" s="50" t="s">
        <v>6443</v>
      </c>
      <c r="B3447" s="60" t="s">
        <v>6604</v>
      </c>
      <c r="C3447" s="76" t="s">
        <v>6604</v>
      </c>
      <c r="D3447" s="61" t="s">
        <v>6605</v>
      </c>
      <c r="E3447" s="53">
        <v>207970.85</v>
      </c>
      <c r="F3447" s="26">
        <v>0.21</v>
      </c>
      <c r="G3447" s="53">
        <v>364884.853</v>
      </c>
      <c r="H3447" s="67"/>
      <c r="I3447" s="68"/>
      <c r="J3447" s="69"/>
      <c r="K3447" s="69"/>
      <c r="L3447" s="69"/>
      <c r="M3447" s="69"/>
      <c r="N3447" s="69"/>
      <c r="O3447" s="35"/>
      <c r="P3447" s="35" t="s">
        <v>27036</v>
      </c>
      <c r="Q3447" s="36">
        <v>1</v>
      </c>
      <c r="R3447" s="35" t="s">
        <v>27</v>
      </c>
      <c r="S3447" s="35" t="s">
        <v>28504</v>
      </c>
      <c r="T3447" s="35">
        <v>0</v>
      </c>
      <c r="U3447" s="35">
        <v>0</v>
      </c>
      <c r="V3447" s="36">
        <v>1</v>
      </c>
      <c r="W3447" s="36">
        <v>1</v>
      </c>
      <c r="X3447" s="37" t="s">
        <v>65</v>
      </c>
    </row>
    <row r="3448" spans="1:24" ht="24" customHeight="1" x14ac:dyDescent="0.2">
      <c r="A3448" s="50" t="s">
        <v>6443</v>
      </c>
      <c r="B3448" s="60" t="s">
        <v>6606</v>
      </c>
      <c r="C3448" s="76" t="s">
        <v>6606</v>
      </c>
      <c r="D3448" s="61" t="s">
        <v>6607</v>
      </c>
      <c r="E3448" s="53">
        <v>50015.78</v>
      </c>
      <c r="F3448" s="26">
        <v>0.105</v>
      </c>
      <c r="G3448" s="53">
        <v>80137.782000000007</v>
      </c>
      <c r="H3448" s="67"/>
      <c r="I3448" s="68"/>
      <c r="J3448" s="69"/>
      <c r="K3448" s="69"/>
      <c r="L3448" s="69"/>
      <c r="M3448" s="69"/>
      <c r="N3448" s="69"/>
      <c r="O3448" s="35"/>
      <c r="P3448" s="35" t="s">
        <v>27073</v>
      </c>
      <c r="Q3448" s="36">
        <v>1</v>
      </c>
      <c r="R3448" s="35" t="s">
        <v>27</v>
      </c>
      <c r="S3448" s="35" t="s">
        <v>28504</v>
      </c>
      <c r="T3448" s="35">
        <v>0</v>
      </c>
      <c r="U3448" s="35">
        <v>0</v>
      </c>
      <c r="V3448" s="36">
        <v>1</v>
      </c>
      <c r="W3448" s="36">
        <v>1</v>
      </c>
      <c r="X3448" s="37" t="s">
        <v>65</v>
      </c>
    </row>
    <row r="3449" spans="1:24" ht="24" customHeight="1" x14ac:dyDescent="0.2">
      <c r="A3449" s="50" t="s">
        <v>6443</v>
      </c>
      <c r="B3449" s="60" t="s">
        <v>6608</v>
      </c>
      <c r="C3449" s="76" t="s">
        <v>6608</v>
      </c>
      <c r="D3449" s="61" t="s">
        <v>6609</v>
      </c>
      <c r="E3449" s="53">
        <v>51487.3</v>
      </c>
      <c r="F3449" s="26">
        <v>0.105</v>
      </c>
      <c r="G3449" s="53">
        <v>82495.532000000007</v>
      </c>
      <c r="H3449" s="67"/>
      <c r="I3449" s="68"/>
      <c r="J3449" s="69"/>
      <c r="K3449" s="69"/>
      <c r="L3449" s="69"/>
      <c r="M3449" s="69"/>
      <c r="N3449" s="69"/>
      <c r="O3449" s="35"/>
      <c r="P3449" s="35" t="s">
        <v>27074</v>
      </c>
      <c r="Q3449" s="36">
        <v>1</v>
      </c>
      <c r="R3449" s="35" t="s">
        <v>27</v>
      </c>
      <c r="S3449" s="35" t="s">
        <v>28503</v>
      </c>
      <c r="T3449" s="35">
        <v>0</v>
      </c>
      <c r="U3449" s="35">
        <v>0</v>
      </c>
      <c r="V3449" s="36">
        <v>1</v>
      </c>
      <c r="W3449" s="36">
        <v>1</v>
      </c>
      <c r="X3449" s="37" t="s">
        <v>65</v>
      </c>
    </row>
    <row r="3450" spans="1:24" ht="24" customHeight="1" x14ac:dyDescent="0.2">
      <c r="A3450" s="50" t="s">
        <v>6443</v>
      </c>
      <c r="B3450" s="60" t="s">
        <v>6610</v>
      </c>
      <c r="C3450" s="76" t="s">
        <v>6610</v>
      </c>
      <c r="D3450" s="61" t="s">
        <v>6611</v>
      </c>
      <c r="E3450" s="53">
        <v>79997.399999999994</v>
      </c>
      <c r="F3450" s="26">
        <v>0.105</v>
      </c>
      <c r="G3450" s="53">
        <v>128175.834</v>
      </c>
      <c r="H3450" s="67"/>
      <c r="I3450" s="68"/>
      <c r="J3450" s="69"/>
      <c r="K3450" s="69"/>
      <c r="L3450" s="69"/>
      <c r="M3450" s="69"/>
      <c r="N3450" s="69"/>
      <c r="O3450" s="35"/>
      <c r="P3450" s="35" t="s">
        <v>27075</v>
      </c>
      <c r="Q3450" s="36">
        <v>1</v>
      </c>
      <c r="R3450" s="35" t="s">
        <v>27</v>
      </c>
      <c r="S3450" s="35" t="s">
        <v>28503</v>
      </c>
      <c r="T3450" s="35">
        <v>0</v>
      </c>
      <c r="U3450" s="35">
        <v>0</v>
      </c>
      <c r="V3450" s="36">
        <v>1</v>
      </c>
      <c r="W3450" s="36">
        <v>1</v>
      </c>
      <c r="X3450" s="37" t="s">
        <v>65</v>
      </c>
    </row>
    <row r="3451" spans="1:24" ht="24" customHeight="1" x14ac:dyDescent="0.2">
      <c r="A3451" s="50" t="s">
        <v>6443</v>
      </c>
      <c r="B3451" s="60" t="s">
        <v>6612</v>
      </c>
      <c r="C3451" s="76" t="s">
        <v>6612</v>
      </c>
      <c r="D3451" s="61" t="s">
        <v>6613</v>
      </c>
      <c r="E3451" s="53">
        <v>15804.31</v>
      </c>
      <c r="F3451" s="26">
        <v>0.21</v>
      </c>
      <c r="G3451" s="53">
        <v>27728.663</v>
      </c>
      <c r="H3451" s="67"/>
      <c r="I3451" s="68"/>
      <c r="J3451" s="69"/>
      <c r="K3451" s="69"/>
      <c r="L3451" s="69"/>
      <c r="M3451" s="69"/>
      <c r="N3451" s="69"/>
      <c r="O3451" s="35"/>
      <c r="P3451" s="35" t="s">
        <v>65</v>
      </c>
      <c r="Q3451" s="36">
        <v>1</v>
      </c>
      <c r="R3451" s="35" t="s">
        <v>27</v>
      </c>
      <c r="S3451" s="35" t="s">
        <v>28504</v>
      </c>
      <c r="T3451" s="35">
        <v>0</v>
      </c>
      <c r="U3451" s="35">
        <v>0</v>
      </c>
      <c r="V3451" s="36">
        <v>1</v>
      </c>
      <c r="W3451" s="36">
        <v>1</v>
      </c>
      <c r="X3451" s="37" t="s">
        <v>65</v>
      </c>
    </row>
    <row r="3452" spans="1:24" ht="24" customHeight="1" x14ac:dyDescent="0.2">
      <c r="A3452" s="50" t="s">
        <v>6443</v>
      </c>
      <c r="B3452" s="60" t="s">
        <v>6614</v>
      </c>
      <c r="C3452" s="76" t="s">
        <v>6614</v>
      </c>
      <c r="D3452" s="61" t="s">
        <v>6615</v>
      </c>
      <c r="E3452" s="53">
        <v>134266.28</v>
      </c>
      <c r="F3452" s="26">
        <v>0.21</v>
      </c>
      <c r="G3452" s="53">
        <v>235570.193</v>
      </c>
      <c r="H3452" s="67"/>
      <c r="I3452" s="68"/>
      <c r="J3452" s="69"/>
      <c r="K3452" s="69"/>
      <c r="L3452" s="69"/>
      <c r="M3452" s="69"/>
      <c r="N3452" s="69"/>
      <c r="O3452" s="35"/>
      <c r="P3452" s="35" t="s">
        <v>27076</v>
      </c>
      <c r="Q3452" s="36">
        <v>1</v>
      </c>
      <c r="R3452" s="35" t="s">
        <v>27</v>
      </c>
      <c r="S3452" s="35" t="s">
        <v>28503</v>
      </c>
      <c r="T3452" s="35">
        <v>0</v>
      </c>
      <c r="U3452" s="35">
        <v>0</v>
      </c>
      <c r="V3452" s="36">
        <v>1</v>
      </c>
      <c r="W3452" s="36">
        <v>1</v>
      </c>
      <c r="X3452" s="37" t="s">
        <v>65</v>
      </c>
    </row>
    <row r="3453" spans="1:24" ht="24" customHeight="1" x14ac:dyDescent="0.2">
      <c r="A3453" s="50" t="s">
        <v>6443</v>
      </c>
      <c r="B3453" s="60" t="s">
        <v>6616</v>
      </c>
      <c r="C3453" s="76" t="s">
        <v>6616</v>
      </c>
      <c r="D3453" s="61" t="s">
        <v>24098</v>
      </c>
      <c r="E3453" s="53">
        <v>17129.05</v>
      </c>
      <c r="F3453" s="26">
        <v>0.21</v>
      </c>
      <c r="G3453" s="53">
        <v>30052.915000000001</v>
      </c>
      <c r="H3453" s="67"/>
      <c r="I3453" s="68"/>
      <c r="J3453" s="69"/>
      <c r="K3453" s="69"/>
      <c r="L3453" s="69"/>
      <c r="M3453" s="69"/>
      <c r="N3453" s="69"/>
      <c r="O3453" s="35"/>
      <c r="P3453" s="35" t="s">
        <v>27077</v>
      </c>
      <c r="Q3453" s="36">
        <v>1</v>
      </c>
      <c r="R3453" s="35" t="s">
        <v>27</v>
      </c>
      <c r="S3453" s="35" t="s">
        <v>28504</v>
      </c>
      <c r="T3453" s="35">
        <v>0</v>
      </c>
      <c r="U3453" s="35">
        <v>0</v>
      </c>
      <c r="V3453" s="36">
        <v>1</v>
      </c>
      <c r="W3453" s="36">
        <v>1</v>
      </c>
      <c r="X3453" s="37" t="s">
        <v>65</v>
      </c>
    </row>
    <row r="3454" spans="1:24" ht="24" customHeight="1" x14ac:dyDescent="0.2">
      <c r="A3454" s="50" t="s">
        <v>6443</v>
      </c>
      <c r="B3454" s="60" t="s">
        <v>6618</v>
      </c>
      <c r="C3454" s="76" t="s">
        <v>6618</v>
      </c>
      <c r="D3454" s="61" t="s">
        <v>6619</v>
      </c>
      <c r="E3454" s="53">
        <v>52305.04</v>
      </c>
      <c r="F3454" s="26">
        <v>0.21</v>
      </c>
      <c r="G3454" s="53">
        <v>91769.195000000007</v>
      </c>
      <c r="H3454" s="67"/>
      <c r="I3454" s="68"/>
      <c r="J3454" s="69"/>
      <c r="K3454" s="69"/>
      <c r="L3454" s="69"/>
      <c r="M3454" s="69"/>
      <c r="N3454" s="69"/>
      <c r="O3454" s="35"/>
      <c r="P3454" s="35" t="s">
        <v>27078</v>
      </c>
      <c r="Q3454" s="36">
        <v>1</v>
      </c>
      <c r="R3454" s="35" t="s">
        <v>27</v>
      </c>
      <c r="S3454" s="35" t="s">
        <v>28504</v>
      </c>
      <c r="T3454" s="35">
        <v>0</v>
      </c>
      <c r="U3454" s="35">
        <v>0</v>
      </c>
      <c r="V3454" s="36">
        <v>1</v>
      </c>
      <c r="W3454" s="36">
        <v>1</v>
      </c>
      <c r="X3454" s="37" t="s">
        <v>65</v>
      </c>
    </row>
    <row r="3455" spans="1:24" ht="24" customHeight="1" x14ac:dyDescent="0.2">
      <c r="A3455" s="50" t="s">
        <v>6443</v>
      </c>
      <c r="B3455" s="60" t="s">
        <v>6620</v>
      </c>
      <c r="C3455" s="76" t="s">
        <v>6620</v>
      </c>
      <c r="D3455" s="61" t="s">
        <v>6621</v>
      </c>
      <c r="E3455" s="53">
        <v>22846.43</v>
      </c>
      <c r="F3455" s="26">
        <v>0.21</v>
      </c>
      <c r="G3455" s="53">
        <v>40084.057000000001</v>
      </c>
      <c r="H3455" s="67"/>
      <c r="I3455" s="68"/>
      <c r="J3455" s="69"/>
      <c r="K3455" s="69"/>
      <c r="L3455" s="69"/>
      <c r="M3455" s="69"/>
      <c r="N3455" s="69"/>
      <c r="O3455" s="35"/>
      <c r="P3455" s="35" t="s">
        <v>27079</v>
      </c>
      <c r="Q3455" s="36">
        <v>1</v>
      </c>
      <c r="R3455" s="35" t="s">
        <v>27</v>
      </c>
      <c r="S3455" s="35" t="s">
        <v>28504</v>
      </c>
      <c r="T3455" s="35">
        <v>0</v>
      </c>
      <c r="U3455" s="35">
        <v>0</v>
      </c>
      <c r="V3455" s="36">
        <v>1</v>
      </c>
      <c r="W3455" s="36">
        <v>1</v>
      </c>
      <c r="X3455" s="37" t="s">
        <v>65</v>
      </c>
    </row>
    <row r="3456" spans="1:24" ht="24" customHeight="1" x14ac:dyDescent="0.2">
      <c r="A3456" s="50" t="s">
        <v>6443</v>
      </c>
      <c r="B3456" s="60" t="s">
        <v>6622</v>
      </c>
      <c r="C3456" s="76" t="s">
        <v>6622</v>
      </c>
      <c r="D3456" s="61" t="s">
        <v>6623</v>
      </c>
      <c r="E3456" s="53">
        <v>34676.44</v>
      </c>
      <c r="F3456" s="26">
        <v>0.21</v>
      </c>
      <c r="G3456" s="53">
        <v>60839.815999999999</v>
      </c>
      <c r="H3456" s="67"/>
      <c r="I3456" s="68"/>
      <c r="J3456" s="69"/>
      <c r="K3456" s="69"/>
      <c r="L3456" s="69"/>
      <c r="M3456" s="69"/>
      <c r="N3456" s="69"/>
      <c r="O3456" s="35"/>
      <c r="P3456" s="35" t="s">
        <v>27080</v>
      </c>
      <c r="Q3456" s="36">
        <v>1</v>
      </c>
      <c r="R3456" s="35" t="s">
        <v>27</v>
      </c>
      <c r="S3456" s="35" t="s">
        <v>28504</v>
      </c>
      <c r="T3456" s="35">
        <v>0</v>
      </c>
      <c r="U3456" s="35">
        <v>0</v>
      </c>
      <c r="V3456" s="36">
        <v>1</v>
      </c>
      <c r="W3456" s="36">
        <v>1</v>
      </c>
      <c r="X3456" s="37" t="s">
        <v>65</v>
      </c>
    </row>
    <row r="3457" spans="1:24" ht="24" customHeight="1" x14ac:dyDescent="0.2">
      <c r="A3457" s="50" t="s">
        <v>6443</v>
      </c>
      <c r="B3457" s="60" t="s">
        <v>6624</v>
      </c>
      <c r="C3457" s="76" t="s">
        <v>6624</v>
      </c>
      <c r="D3457" s="61" t="s">
        <v>6625</v>
      </c>
      <c r="E3457" s="53">
        <v>44825.99</v>
      </c>
      <c r="F3457" s="26">
        <v>0.21</v>
      </c>
      <c r="G3457" s="53">
        <v>78647.205000000002</v>
      </c>
      <c r="H3457" s="67"/>
      <c r="I3457" s="68"/>
      <c r="J3457" s="69"/>
      <c r="K3457" s="69"/>
      <c r="L3457" s="69"/>
      <c r="M3457" s="69"/>
      <c r="N3457" s="69"/>
      <c r="O3457" s="35"/>
      <c r="P3457" s="35" t="s">
        <v>65</v>
      </c>
      <c r="Q3457" s="36">
        <v>1</v>
      </c>
      <c r="R3457" s="35" t="s">
        <v>27</v>
      </c>
      <c r="S3457" s="35" t="s">
        <v>28503</v>
      </c>
      <c r="T3457" s="35">
        <v>0</v>
      </c>
      <c r="U3457" s="35">
        <v>0</v>
      </c>
      <c r="V3457" s="36">
        <v>1</v>
      </c>
      <c r="W3457" s="36">
        <v>1</v>
      </c>
      <c r="X3457" s="37" t="s">
        <v>65</v>
      </c>
    </row>
    <row r="3458" spans="1:24" ht="24" customHeight="1" x14ac:dyDescent="0.2">
      <c r="A3458" s="50" t="s">
        <v>6443</v>
      </c>
      <c r="B3458" s="60" t="s">
        <v>6626</v>
      </c>
      <c r="C3458" s="76" t="s">
        <v>6626</v>
      </c>
      <c r="D3458" s="61" t="s">
        <v>6627</v>
      </c>
      <c r="E3458" s="53">
        <v>74256.600000000006</v>
      </c>
      <c r="F3458" s="26">
        <v>0.21</v>
      </c>
      <c r="G3458" s="53">
        <v>130283.205</v>
      </c>
      <c r="H3458" s="67"/>
      <c r="I3458" s="68"/>
      <c r="J3458" s="69"/>
      <c r="K3458" s="69"/>
      <c r="L3458" s="69"/>
      <c r="M3458" s="69"/>
      <c r="N3458" s="69"/>
      <c r="O3458" s="35"/>
      <c r="P3458" s="35" t="s">
        <v>27081</v>
      </c>
      <c r="Q3458" s="36">
        <v>1</v>
      </c>
      <c r="R3458" s="35" t="s">
        <v>27</v>
      </c>
      <c r="S3458" s="35" t="s">
        <v>28504</v>
      </c>
      <c r="T3458" s="35">
        <v>0</v>
      </c>
      <c r="U3458" s="35">
        <v>0</v>
      </c>
      <c r="V3458" s="36">
        <v>1</v>
      </c>
      <c r="W3458" s="36">
        <v>1</v>
      </c>
      <c r="X3458" s="37" t="s">
        <v>65</v>
      </c>
    </row>
    <row r="3459" spans="1:24" ht="24" customHeight="1" x14ac:dyDescent="0.2">
      <c r="A3459" s="50" t="s">
        <v>6443</v>
      </c>
      <c r="B3459" s="60" t="s">
        <v>6628</v>
      </c>
      <c r="C3459" s="76" t="s">
        <v>6628</v>
      </c>
      <c r="D3459" s="61" t="s">
        <v>6629</v>
      </c>
      <c r="E3459" s="53">
        <v>85691.57</v>
      </c>
      <c r="F3459" s="26">
        <v>0.21</v>
      </c>
      <c r="G3459" s="53">
        <v>150345.864</v>
      </c>
      <c r="H3459" s="67"/>
      <c r="I3459" s="68"/>
      <c r="J3459" s="69"/>
      <c r="K3459" s="69"/>
      <c r="L3459" s="69"/>
      <c r="M3459" s="69"/>
      <c r="N3459" s="69"/>
      <c r="O3459" s="35"/>
      <c r="P3459" s="35" t="s">
        <v>27082</v>
      </c>
      <c r="Q3459" s="36">
        <v>1</v>
      </c>
      <c r="R3459" s="35" t="s">
        <v>27</v>
      </c>
      <c r="S3459" s="35" t="s">
        <v>28504</v>
      </c>
      <c r="T3459" s="35">
        <v>0</v>
      </c>
      <c r="U3459" s="35">
        <v>0</v>
      </c>
      <c r="V3459" s="36">
        <v>1</v>
      </c>
      <c r="W3459" s="36">
        <v>1</v>
      </c>
      <c r="X3459" s="37" t="s">
        <v>65</v>
      </c>
    </row>
    <row r="3460" spans="1:24" ht="24" customHeight="1" x14ac:dyDescent="0.2">
      <c r="A3460" s="50" t="s">
        <v>6443</v>
      </c>
      <c r="B3460" s="60" t="s">
        <v>6630</v>
      </c>
      <c r="C3460" s="76" t="s">
        <v>6630</v>
      </c>
      <c r="D3460" s="61" t="s">
        <v>6631</v>
      </c>
      <c r="E3460" s="53">
        <v>87034.87</v>
      </c>
      <c r="F3460" s="26">
        <v>0.21</v>
      </c>
      <c r="G3460" s="53">
        <v>152702.67800000001</v>
      </c>
      <c r="H3460" s="67"/>
      <c r="I3460" s="68"/>
      <c r="J3460" s="69"/>
      <c r="K3460" s="69"/>
      <c r="L3460" s="69"/>
      <c r="M3460" s="69"/>
      <c r="N3460" s="69"/>
      <c r="O3460" s="35"/>
      <c r="P3460" s="35" t="s">
        <v>27083</v>
      </c>
      <c r="Q3460" s="36">
        <v>1</v>
      </c>
      <c r="R3460" s="35" t="s">
        <v>27</v>
      </c>
      <c r="S3460" s="35" t="s">
        <v>28504</v>
      </c>
      <c r="T3460" s="35">
        <v>0</v>
      </c>
      <c r="U3460" s="35">
        <v>0</v>
      </c>
      <c r="V3460" s="36">
        <v>1</v>
      </c>
      <c r="W3460" s="36">
        <v>1</v>
      </c>
      <c r="X3460" s="37" t="s">
        <v>65</v>
      </c>
    </row>
    <row r="3461" spans="1:24" ht="24" customHeight="1" x14ac:dyDescent="0.2">
      <c r="A3461" s="50" t="s">
        <v>6443</v>
      </c>
      <c r="B3461" s="60" t="s">
        <v>19980</v>
      </c>
      <c r="C3461" s="76" t="s">
        <v>19980</v>
      </c>
      <c r="D3461" s="61" t="s">
        <v>19981</v>
      </c>
      <c r="E3461" s="53">
        <v>283626.63</v>
      </c>
      <c r="F3461" s="26">
        <v>0.105</v>
      </c>
      <c r="G3461" s="53">
        <v>454440.76400000002</v>
      </c>
      <c r="H3461" s="67"/>
      <c r="I3461" s="68"/>
      <c r="J3461" s="69"/>
      <c r="K3461" s="69"/>
      <c r="L3461" s="69"/>
      <c r="M3461" s="69"/>
      <c r="N3461" s="69"/>
      <c r="O3461" s="35"/>
      <c r="P3461" s="35" t="s">
        <v>27084</v>
      </c>
      <c r="Q3461" s="36">
        <v>1</v>
      </c>
      <c r="R3461" s="35" t="s">
        <v>9849</v>
      </c>
      <c r="S3461" s="35" t="s">
        <v>28504</v>
      </c>
      <c r="T3461" s="35">
        <v>0</v>
      </c>
      <c r="U3461" s="35">
        <v>0</v>
      </c>
      <c r="V3461" s="36">
        <v>1</v>
      </c>
      <c r="W3461" s="36">
        <v>1</v>
      </c>
      <c r="X3461" s="37" t="s">
        <v>65</v>
      </c>
    </row>
    <row r="3462" spans="1:24" ht="24" customHeight="1" x14ac:dyDescent="0.2">
      <c r="A3462" s="50" t="s">
        <v>6443</v>
      </c>
      <c r="B3462" s="60" t="s">
        <v>6632</v>
      </c>
      <c r="C3462" s="76" t="s">
        <v>6632</v>
      </c>
      <c r="D3462" s="61" t="s">
        <v>6633</v>
      </c>
      <c r="E3462" s="53">
        <v>420909.98</v>
      </c>
      <c r="F3462" s="26">
        <v>0.105</v>
      </c>
      <c r="G3462" s="53">
        <v>674403.01399999997</v>
      </c>
      <c r="H3462" s="67"/>
      <c r="I3462" s="68"/>
      <c r="J3462" s="69"/>
      <c r="K3462" s="69"/>
      <c r="L3462" s="69"/>
      <c r="M3462" s="69"/>
      <c r="N3462" s="69"/>
      <c r="O3462" s="35"/>
      <c r="P3462" s="35" t="s">
        <v>27085</v>
      </c>
      <c r="Q3462" s="36">
        <v>1</v>
      </c>
      <c r="R3462" s="35" t="s">
        <v>27</v>
      </c>
      <c r="S3462" s="35" t="s">
        <v>28503</v>
      </c>
      <c r="T3462" s="35">
        <v>0</v>
      </c>
      <c r="U3462" s="35">
        <v>0</v>
      </c>
      <c r="V3462" s="36">
        <v>1</v>
      </c>
      <c r="W3462" s="36">
        <v>1</v>
      </c>
      <c r="X3462" s="37" t="s">
        <v>65</v>
      </c>
    </row>
    <row r="3463" spans="1:24" ht="24" customHeight="1" x14ac:dyDescent="0.2">
      <c r="A3463" s="50" t="s">
        <v>6443</v>
      </c>
      <c r="B3463" s="60" t="s">
        <v>6634</v>
      </c>
      <c r="C3463" s="76" t="s">
        <v>6634</v>
      </c>
      <c r="D3463" s="61" t="s">
        <v>6635</v>
      </c>
      <c r="E3463" s="53">
        <v>273128.59999999998</v>
      </c>
      <c r="F3463" s="26">
        <v>0.21</v>
      </c>
      <c r="G3463" s="53">
        <v>479204.12900000002</v>
      </c>
      <c r="H3463" s="67"/>
      <c r="I3463" s="68"/>
      <c r="J3463" s="69"/>
      <c r="K3463" s="69"/>
      <c r="L3463" s="69"/>
      <c r="M3463" s="69"/>
      <c r="N3463" s="69"/>
      <c r="O3463" s="35"/>
      <c r="P3463" s="35" t="s">
        <v>27086</v>
      </c>
      <c r="Q3463" s="36">
        <v>1</v>
      </c>
      <c r="R3463" s="35" t="s">
        <v>9849</v>
      </c>
      <c r="S3463" s="35" t="s">
        <v>28503</v>
      </c>
      <c r="T3463" s="35">
        <v>0</v>
      </c>
      <c r="U3463" s="35">
        <v>0</v>
      </c>
      <c r="V3463" s="36">
        <v>1</v>
      </c>
      <c r="W3463" s="36">
        <v>1</v>
      </c>
      <c r="X3463" s="37" t="s">
        <v>65</v>
      </c>
    </row>
    <row r="3464" spans="1:24" ht="24" customHeight="1" x14ac:dyDescent="0.2">
      <c r="A3464" s="50" t="s">
        <v>6443</v>
      </c>
      <c r="B3464" s="60" t="s">
        <v>6636</v>
      </c>
      <c r="C3464" s="76" t="s">
        <v>6636</v>
      </c>
      <c r="D3464" s="61" t="s">
        <v>6637</v>
      </c>
      <c r="E3464" s="53">
        <v>114506.88</v>
      </c>
      <c r="F3464" s="26">
        <v>0.21</v>
      </c>
      <c r="G3464" s="53">
        <v>200902.326</v>
      </c>
      <c r="H3464" s="67"/>
      <c r="I3464" s="68"/>
      <c r="J3464" s="69"/>
      <c r="K3464" s="69"/>
      <c r="L3464" s="69"/>
      <c r="M3464" s="69"/>
      <c r="N3464" s="69"/>
      <c r="O3464" s="35"/>
      <c r="P3464" s="35" t="s">
        <v>27087</v>
      </c>
      <c r="Q3464" s="36">
        <v>1</v>
      </c>
      <c r="R3464" s="35" t="s">
        <v>27</v>
      </c>
      <c r="S3464" s="35" t="s">
        <v>28504</v>
      </c>
      <c r="T3464" s="35">
        <v>0</v>
      </c>
      <c r="U3464" s="35">
        <v>0</v>
      </c>
      <c r="V3464" s="36">
        <v>1</v>
      </c>
      <c r="W3464" s="36">
        <v>1</v>
      </c>
      <c r="X3464" s="37" t="s">
        <v>65</v>
      </c>
    </row>
    <row r="3465" spans="1:24" ht="24" customHeight="1" x14ac:dyDescent="0.2">
      <c r="A3465" s="50" t="s">
        <v>6443</v>
      </c>
      <c r="B3465" s="60" t="s">
        <v>6640</v>
      </c>
      <c r="C3465" s="76" t="s">
        <v>6640</v>
      </c>
      <c r="D3465" s="61" t="s">
        <v>6641</v>
      </c>
      <c r="E3465" s="53">
        <v>182713.17</v>
      </c>
      <c r="F3465" s="26">
        <v>0.21</v>
      </c>
      <c r="G3465" s="53">
        <v>320570.261</v>
      </c>
      <c r="H3465" s="67"/>
      <c r="I3465" s="68"/>
      <c r="J3465" s="69"/>
      <c r="K3465" s="69"/>
      <c r="L3465" s="69"/>
      <c r="M3465" s="69"/>
      <c r="N3465" s="69"/>
      <c r="O3465" s="35"/>
      <c r="P3465" s="35" t="s">
        <v>27088</v>
      </c>
      <c r="Q3465" s="36">
        <v>1</v>
      </c>
      <c r="R3465" s="35" t="s">
        <v>27</v>
      </c>
      <c r="S3465" s="35" t="s">
        <v>28503</v>
      </c>
      <c r="T3465" s="35">
        <v>0</v>
      </c>
      <c r="U3465" s="35">
        <v>0</v>
      </c>
      <c r="V3465" s="36">
        <v>1</v>
      </c>
      <c r="W3465" s="36">
        <v>1</v>
      </c>
      <c r="X3465" s="37" t="s">
        <v>65</v>
      </c>
    </row>
    <row r="3466" spans="1:24" ht="24" customHeight="1" x14ac:dyDescent="0.2">
      <c r="A3466" s="50" t="s">
        <v>6443</v>
      </c>
      <c r="B3466" s="60" t="s">
        <v>6644</v>
      </c>
      <c r="C3466" s="76" t="s">
        <v>6644</v>
      </c>
      <c r="D3466" s="61" t="s">
        <v>6645</v>
      </c>
      <c r="E3466" s="53">
        <v>25751.58</v>
      </c>
      <c r="F3466" s="26">
        <v>0.21</v>
      </c>
      <c r="G3466" s="53">
        <v>45181.146000000001</v>
      </c>
      <c r="H3466" s="67"/>
      <c r="I3466" s="68"/>
      <c r="J3466" s="69"/>
      <c r="K3466" s="69"/>
      <c r="L3466" s="69"/>
      <c r="M3466" s="69"/>
      <c r="N3466" s="69"/>
      <c r="O3466" s="35"/>
      <c r="P3466" s="35" t="s">
        <v>27089</v>
      </c>
      <c r="Q3466" s="36">
        <v>1</v>
      </c>
      <c r="R3466" s="35" t="s">
        <v>27</v>
      </c>
      <c r="S3466" s="35" t="s">
        <v>28504</v>
      </c>
      <c r="T3466" s="35">
        <v>0</v>
      </c>
      <c r="U3466" s="35">
        <v>0</v>
      </c>
      <c r="V3466" s="36">
        <v>1</v>
      </c>
      <c r="W3466" s="36">
        <v>1</v>
      </c>
      <c r="X3466" s="37" t="s">
        <v>65</v>
      </c>
    </row>
    <row r="3467" spans="1:24" ht="24" customHeight="1" x14ac:dyDescent="0.2">
      <c r="A3467" s="50" t="s">
        <v>6443</v>
      </c>
      <c r="B3467" s="60" t="s">
        <v>6646</v>
      </c>
      <c r="C3467" s="76" t="s">
        <v>6646</v>
      </c>
      <c r="D3467" s="61" t="s">
        <v>6647</v>
      </c>
      <c r="E3467" s="53">
        <v>19964.43</v>
      </c>
      <c r="F3467" s="26">
        <v>0.21</v>
      </c>
      <c r="G3467" s="53">
        <v>35027.588000000003</v>
      </c>
      <c r="H3467" s="67"/>
      <c r="I3467" s="68"/>
      <c r="J3467" s="69"/>
      <c r="K3467" s="69"/>
      <c r="L3467" s="69"/>
      <c r="M3467" s="69"/>
      <c r="N3467" s="69"/>
      <c r="O3467" s="35"/>
      <c r="P3467" s="35" t="s">
        <v>27090</v>
      </c>
      <c r="Q3467" s="36">
        <v>1</v>
      </c>
      <c r="R3467" s="35" t="s">
        <v>27</v>
      </c>
      <c r="S3467" s="35" t="s">
        <v>28503</v>
      </c>
      <c r="T3467" s="35">
        <v>0</v>
      </c>
      <c r="U3467" s="35">
        <v>0</v>
      </c>
      <c r="V3467" s="36">
        <v>1</v>
      </c>
      <c r="W3467" s="36">
        <v>1</v>
      </c>
      <c r="X3467" s="37" t="s">
        <v>65</v>
      </c>
    </row>
    <row r="3468" spans="1:24" ht="24" customHeight="1" x14ac:dyDescent="0.2">
      <c r="A3468" s="50" t="s">
        <v>6443</v>
      </c>
      <c r="B3468" s="60" t="s">
        <v>6648</v>
      </c>
      <c r="C3468" s="76" t="s">
        <v>6648</v>
      </c>
      <c r="D3468" s="61" t="s">
        <v>6649</v>
      </c>
      <c r="E3468" s="53">
        <v>22846.43</v>
      </c>
      <c r="F3468" s="26">
        <v>0.21</v>
      </c>
      <c r="G3468" s="53">
        <v>40084.057000000001</v>
      </c>
      <c r="H3468" s="67"/>
      <c r="I3468" s="68"/>
      <c r="J3468" s="69"/>
      <c r="K3468" s="69"/>
      <c r="L3468" s="69"/>
      <c r="M3468" s="69"/>
      <c r="N3468" s="69"/>
      <c r="O3468" s="35"/>
      <c r="P3468" s="35" t="s">
        <v>27091</v>
      </c>
      <c r="Q3468" s="36">
        <v>1</v>
      </c>
      <c r="R3468" s="35" t="s">
        <v>27</v>
      </c>
      <c r="S3468" s="35" t="s">
        <v>28504</v>
      </c>
      <c r="T3468" s="35">
        <v>0</v>
      </c>
      <c r="U3468" s="35">
        <v>0</v>
      </c>
      <c r="V3468" s="36">
        <v>1</v>
      </c>
      <c r="W3468" s="36">
        <v>1</v>
      </c>
      <c r="X3468" s="37" t="s">
        <v>65</v>
      </c>
    </row>
    <row r="3469" spans="1:24" ht="24" customHeight="1" x14ac:dyDescent="0.2">
      <c r="A3469" s="50" t="s">
        <v>6443</v>
      </c>
      <c r="B3469" s="60" t="s">
        <v>6650</v>
      </c>
      <c r="C3469" s="76" t="s">
        <v>6650</v>
      </c>
      <c r="D3469" s="61" t="s">
        <v>6651</v>
      </c>
      <c r="E3469" s="53">
        <v>17129.05</v>
      </c>
      <c r="F3469" s="26">
        <v>0.21</v>
      </c>
      <c r="G3469" s="53">
        <v>30052.915000000001</v>
      </c>
      <c r="H3469" s="67"/>
      <c r="I3469" s="68"/>
      <c r="J3469" s="69"/>
      <c r="K3469" s="69"/>
      <c r="L3469" s="69"/>
      <c r="M3469" s="69"/>
      <c r="N3469" s="69"/>
      <c r="O3469" s="35"/>
      <c r="P3469" s="35" t="s">
        <v>27092</v>
      </c>
      <c r="Q3469" s="36">
        <v>1</v>
      </c>
      <c r="R3469" s="35" t="s">
        <v>27</v>
      </c>
      <c r="S3469" s="35" t="s">
        <v>28504</v>
      </c>
      <c r="T3469" s="35">
        <v>0</v>
      </c>
      <c r="U3469" s="35">
        <v>0</v>
      </c>
      <c r="V3469" s="36">
        <v>1</v>
      </c>
      <c r="W3469" s="36">
        <v>1</v>
      </c>
      <c r="X3469" s="37" t="s">
        <v>65</v>
      </c>
    </row>
    <row r="3470" spans="1:24" ht="24" customHeight="1" x14ac:dyDescent="0.2">
      <c r="A3470" s="50" t="s">
        <v>6443</v>
      </c>
      <c r="B3470" s="60" t="s">
        <v>6652</v>
      </c>
      <c r="C3470" s="76" t="s">
        <v>6652</v>
      </c>
      <c r="D3470" s="61" t="s">
        <v>6653</v>
      </c>
      <c r="E3470" s="53">
        <v>16292.28</v>
      </c>
      <c r="F3470" s="26">
        <v>0.21</v>
      </c>
      <c r="G3470" s="53">
        <v>28584.81</v>
      </c>
      <c r="H3470" s="67"/>
      <c r="I3470" s="68"/>
      <c r="J3470" s="69"/>
      <c r="K3470" s="69"/>
      <c r="L3470" s="69"/>
      <c r="M3470" s="69"/>
      <c r="N3470" s="69"/>
      <c r="O3470" s="35"/>
      <c r="P3470" s="35" t="s">
        <v>65</v>
      </c>
      <c r="Q3470" s="36">
        <v>1</v>
      </c>
      <c r="R3470" s="35" t="s">
        <v>27</v>
      </c>
      <c r="S3470" s="35" t="s">
        <v>28503</v>
      </c>
      <c r="T3470" s="35">
        <v>0</v>
      </c>
      <c r="U3470" s="35">
        <v>0</v>
      </c>
      <c r="V3470" s="36">
        <v>1</v>
      </c>
      <c r="W3470" s="36">
        <v>1</v>
      </c>
      <c r="X3470" s="37" t="s">
        <v>65</v>
      </c>
    </row>
    <row r="3471" spans="1:24" ht="24" customHeight="1" x14ac:dyDescent="0.2">
      <c r="A3471" s="50" t="s">
        <v>6443</v>
      </c>
      <c r="B3471" s="60" t="s">
        <v>6654</v>
      </c>
      <c r="C3471" s="76" t="s">
        <v>6654</v>
      </c>
      <c r="D3471" s="61" t="s">
        <v>6655</v>
      </c>
      <c r="E3471" s="53">
        <v>114232.03</v>
      </c>
      <c r="F3471" s="26">
        <v>0.105</v>
      </c>
      <c r="G3471" s="53">
        <v>183028.266</v>
      </c>
      <c r="H3471" s="67"/>
      <c r="I3471" s="68"/>
      <c r="J3471" s="69"/>
      <c r="K3471" s="69"/>
      <c r="L3471" s="69"/>
      <c r="M3471" s="69"/>
      <c r="N3471" s="69"/>
      <c r="O3471" s="35"/>
      <c r="P3471" s="35" t="s">
        <v>27093</v>
      </c>
      <c r="Q3471" s="36">
        <v>1</v>
      </c>
      <c r="R3471" s="35" t="s">
        <v>27</v>
      </c>
      <c r="S3471" s="35" t="s">
        <v>28504</v>
      </c>
      <c r="T3471" s="35">
        <v>0</v>
      </c>
      <c r="U3471" s="35">
        <v>0</v>
      </c>
      <c r="V3471" s="36">
        <v>1</v>
      </c>
      <c r="W3471" s="36">
        <v>1</v>
      </c>
      <c r="X3471" s="37" t="s">
        <v>65</v>
      </c>
    </row>
    <row r="3472" spans="1:24" ht="24" customHeight="1" x14ac:dyDescent="0.2">
      <c r="A3472" s="50" t="s">
        <v>6443</v>
      </c>
      <c r="B3472" s="60" t="s">
        <v>6656</v>
      </c>
      <c r="C3472" s="76" t="s">
        <v>6656</v>
      </c>
      <c r="D3472" s="61" t="s">
        <v>6657</v>
      </c>
      <c r="E3472" s="53">
        <v>87992.47</v>
      </c>
      <c r="F3472" s="26">
        <v>0.21</v>
      </c>
      <c r="G3472" s="53">
        <v>154382.78700000001</v>
      </c>
      <c r="H3472" s="67"/>
      <c r="I3472" s="68"/>
      <c r="J3472" s="69"/>
      <c r="K3472" s="69"/>
      <c r="L3472" s="69"/>
      <c r="M3472" s="69"/>
      <c r="N3472" s="69"/>
      <c r="O3472" s="35"/>
      <c r="P3472" s="35" t="s">
        <v>27094</v>
      </c>
      <c r="Q3472" s="36">
        <v>1</v>
      </c>
      <c r="R3472" s="35" t="s">
        <v>27</v>
      </c>
      <c r="S3472" s="35" t="s">
        <v>28503</v>
      </c>
      <c r="T3472" s="35">
        <v>0</v>
      </c>
      <c r="U3472" s="35">
        <v>0</v>
      </c>
      <c r="V3472" s="36">
        <v>1</v>
      </c>
      <c r="W3472" s="36">
        <v>1</v>
      </c>
      <c r="X3472" s="37" t="s">
        <v>65</v>
      </c>
    </row>
    <row r="3473" spans="1:24" ht="24" customHeight="1" x14ac:dyDescent="0.2">
      <c r="A3473" s="50" t="s">
        <v>6443</v>
      </c>
      <c r="B3473" s="60" t="s">
        <v>6658</v>
      </c>
      <c r="C3473" s="76" t="s">
        <v>6658</v>
      </c>
      <c r="D3473" s="61" t="s">
        <v>9959</v>
      </c>
      <c r="E3473" s="53">
        <v>102727.49</v>
      </c>
      <c r="F3473" s="26">
        <v>0.21</v>
      </c>
      <c r="G3473" s="53">
        <v>180235.38099999999</v>
      </c>
      <c r="H3473" s="67"/>
      <c r="I3473" s="68"/>
      <c r="J3473" s="69"/>
      <c r="K3473" s="69"/>
      <c r="L3473" s="69"/>
      <c r="M3473" s="69"/>
      <c r="N3473" s="69"/>
      <c r="O3473" s="35"/>
      <c r="P3473" s="35" t="s">
        <v>27095</v>
      </c>
      <c r="Q3473" s="36">
        <v>1</v>
      </c>
      <c r="R3473" s="35" t="s">
        <v>27</v>
      </c>
      <c r="S3473" s="35" t="s">
        <v>28504</v>
      </c>
      <c r="T3473" s="35">
        <v>0</v>
      </c>
      <c r="U3473" s="35">
        <v>0</v>
      </c>
      <c r="V3473" s="36">
        <v>1</v>
      </c>
      <c r="W3473" s="36">
        <v>1</v>
      </c>
      <c r="X3473" s="37" t="s">
        <v>65</v>
      </c>
    </row>
    <row r="3474" spans="1:24" ht="24" customHeight="1" x14ac:dyDescent="0.2">
      <c r="A3474" s="50" t="s">
        <v>6443</v>
      </c>
      <c r="B3474" s="60" t="s">
        <v>6659</v>
      </c>
      <c r="C3474" s="76" t="s">
        <v>6659</v>
      </c>
      <c r="D3474" s="61" t="s">
        <v>6660</v>
      </c>
      <c r="E3474" s="53">
        <v>34281.269999999997</v>
      </c>
      <c r="F3474" s="26">
        <v>0.21</v>
      </c>
      <c r="G3474" s="53">
        <v>60146.485999999997</v>
      </c>
      <c r="H3474" s="67"/>
      <c r="I3474" s="68"/>
      <c r="J3474" s="69"/>
      <c r="K3474" s="69"/>
      <c r="L3474" s="69"/>
      <c r="M3474" s="69"/>
      <c r="N3474" s="69"/>
      <c r="O3474" s="35"/>
      <c r="P3474" s="35" t="s">
        <v>27096</v>
      </c>
      <c r="Q3474" s="36">
        <v>1</v>
      </c>
      <c r="R3474" s="35" t="s">
        <v>27</v>
      </c>
      <c r="S3474" s="35" t="s">
        <v>28503</v>
      </c>
      <c r="T3474" s="35">
        <v>0</v>
      </c>
      <c r="U3474" s="35">
        <v>0</v>
      </c>
      <c r="V3474" s="36">
        <v>1</v>
      </c>
      <c r="W3474" s="36">
        <v>1</v>
      </c>
      <c r="X3474" s="37" t="s">
        <v>65</v>
      </c>
    </row>
    <row r="3475" spans="1:24" ht="24" customHeight="1" x14ac:dyDescent="0.2">
      <c r="A3475" s="50" t="s">
        <v>6443</v>
      </c>
      <c r="B3475" s="60" t="s">
        <v>6661</v>
      </c>
      <c r="C3475" s="76" t="s">
        <v>6661</v>
      </c>
      <c r="D3475" s="61" t="s">
        <v>6662</v>
      </c>
      <c r="E3475" s="53">
        <v>37139.96</v>
      </c>
      <c r="F3475" s="26">
        <v>0.21</v>
      </c>
      <c r="G3475" s="53">
        <v>65162.057000000001</v>
      </c>
      <c r="H3475" s="67"/>
      <c r="I3475" s="68"/>
      <c r="J3475" s="69"/>
      <c r="K3475" s="69"/>
      <c r="L3475" s="69"/>
      <c r="M3475" s="69"/>
      <c r="N3475" s="69"/>
      <c r="O3475" s="35"/>
      <c r="P3475" s="35" t="s">
        <v>27097</v>
      </c>
      <c r="Q3475" s="36">
        <v>1</v>
      </c>
      <c r="R3475" s="35" t="s">
        <v>27</v>
      </c>
      <c r="S3475" s="35" t="s">
        <v>28503</v>
      </c>
      <c r="T3475" s="35">
        <v>0</v>
      </c>
      <c r="U3475" s="35">
        <v>0</v>
      </c>
      <c r="V3475" s="36">
        <v>1</v>
      </c>
      <c r="W3475" s="36">
        <v>1</v>
      </c>
      <c r="X3475" s="37" t="s">
        <v>65</v>
      </c>
    </row>
    <row r="3476" spans="1:24" ht="24" customHeight="1" x14ac:dyDescent="0.2">
      <c r="A3476" s="50" t="s">
        <v>6443</v>
      </c>
      <c r="B3476" s="60" t="s">
        <v>6663</v>
      </c>
      <c r="C3476" s="76" t="s">
        <v>6663</v>
      </c>
      <c r="D3476" s="61" t="s">
        <v>6664</v>
      </c>
      <c r="E3476" s="53">
        <v>87109.25</v>
      </c>
      <c r="F3476" s="26">
        <v>0.21</v>
      </c>
      <c r="G3476" s="53">
        <v>152833.17600000001</v>
      </c>
      <c r="H3476" s="67"/>
      <c r="I3476" s="68"/>
      <c r="J3476" s="69"/>
      <c r="K3476" s="69"/>
      <c r="L3476" s="69"/>
      <c r="M3476" s="69"/>
      <c r="N3476" s="69"/>
      <c r="O3476" s="35"/>
      <c r="P3476" s="35" t="s">
        <v>27098</v>
      </c>
      <c r="Q3476" s="36">
        <v>1</v>
      </c>
      <c r="R3476" s="35" t="s">
        <v>27</v>
      </c>
      <c r="S3476" s="35" t="s">
        <v>28503</v>
      </c>
      <c r="T3476" s="35">
        <v>0</v>
      </c>
      <c r="U3476" s="35">
        <v>0</v>
      </c>
      <c r="V3476" s="36">
        <v>1</v>
      </c>
      <c r="W3476" s="36">
        <v>1</v>
      </c>
      <c r="X3476" s="37" t="s">
        <v>65</v>
      </c>
    </row>
    <row r="3477" spans="1:24" ht="24" customHeight="1" x14ac:dyDescent="0.2">
      <c r="A3477" s="50" t="s">
        <v>6443</v>
      </c>
      <c r="B3477" s="60" t="s">
        <v>6665</v>
      </c>
      <c r="C3477" s="76" t="s">
        <v>6665</v>
      </c>
      <c r="D3477" s="61" t="s">
        <v>6666</v>
      </c>
      <c r="E3477" s="53">
        <v>48551.51</v>
      </c>
      <c r="F3477" s="26">
        <v>0.21</v>
      </c>
      <c r="G3477" s="53">
        <v>85183.625</v>
      </c>
      <c r="H3477" s="67"/>
      <c r="I3477" s="68"/>
      <c r="J3477" s="69"/>
      <c r="K3477" s="69"/>
      <c r="L3477" s="69"/>
      <c r="M3477" s="69"/>
      <c r="N3477" s="69"/>
      <c r="O3477" s="35"/>
      <c r="P3477" s="35" t="s">
        <v>27099</v>
      </c>
      <c r="Q3477" s="36">
        <v>1</v>
      </c>
      <c r="R3477" s="35" t="s">
        <v>27</v>
      </c>
      <c r="S3477" s="35" t="s">
        <v>28504</v>
      </c>
      <c r="T3477" s="35">
        <v>0</v>
      </c>
      <c r="U3477" s="35">
        <v>0</v>
      </c>
      <c r="V3477" s="36">
        <v>1</v>
      </c>
      <c r="W3477" s="36">
        <v>1</v>
      </c>
      <c r="X3477" s="37" t="s">
        <v>65</v>
      </c>
    </row>
    <row r="3478" spans="1:24" ht="24" customHeight="1" x14ac:dyDescent="0.2">
      <c r="A3478" s="50" t="s">
        <v>6443</v>
      </c>
      <c r="B3478" s="60" t="s">
        <v>6667</v>
      </c>
      <c r="C3478" s="76" t="s">
        <v>6667</v>
      </c>
      <c r="D3478" s="61" t="s">
        <v>6668</v>
      </c>
      <c r="E3478" s="53">
        <v>55988.82</v>
      </c>
      <c r="F3478" s="26">
        <v>0.21</v>
      </c>
      <c r="G3478" s="53">
        <v>98232.385999999999</v>
      </c>
      <c r="H3478" s="67"/>
      <c r="I3478" s="68"/>
      <c r="J3478" s="69"/>
      <c r="K3478" s="69"/>
      <c r="L3478" s="69"/>
      <c r="M3478" s="69"/>
      <c r="N3478" s="69"/>
      <c r="O3478" s="35"/>
      <c r="P3478" s="35" t="s">
        <v>27100</v>
      </c>
      <c r="Q3478" s="36">
        <v>1</v>
      </c>
      <c r="R3478" s="35" t="s">
        <v>27</v>
      </c>
      <c r="S3478" s="35" t="s">
        <v>28503</v>
      </c>
      <c r="T3478" s="35">
        <v>0</v>
      </c>
      <c r="U3478" s="35">
        <v>0</v>
      </c>
      <c r="V3478" s="36">
        <v>1</v>
      </c>
      <c r="W3478" s="36">
        <v>1</v>
      </c>
      <c r="X3478" s="37" t="s">
        <v>65</v>
      </c>
    </row>
    <row r="3479" spans="1:24" ht="24" customHeight="1" x14ac:dyDescent="0.2">
      <c r="A3479" s="50" t="s">
        <v>6443</v>
      </c>
      <c r="B3479" s="60" t="s">
        <v>6669</v>
      </c>
      <c r="C3479" s="76" t="s">
        <v>6669</v>
      </c>
      <c r="D3479" s="61" t="s">
        <v>6670</v>
      </c>
      <c r="E3479" s="53">
        <v>106422.86</v>
      </c>
      <c r="F3479" s="26">
        <v>0.21</v>
      </c>
      <c r="G3479" s="53">
        <v>186718.91200000001</v>
      </c>
      <c r="H3479" s="67"/>
      <c r="I3479" s="68"/>
      <c r="J3479" s="69"/>
      <c r="K3479" s="69"/>
      <c r="L3479" s="69"/>
      <c r="M3479" s="69"/>
      <c r="N3479" s="69"/>
      <c r="O3479" s="35"/>
      <c r="P3479" s="35" t="s">
        <v>27101</v>
      </c>
      <c r="Q3479" s="36">
        <v>1</v>
      </c>
      <c r="R3479" s="35" t="s">
        <v>27</v>
      </c>
      <c r="S3479" s="35" t="s">
        <v>28503</v>
      </c>
      <c r="T3479" s="35">
        <v>0</v>
      </c>
      <c r="U3479" s="35">
        <v>0</v>
      </c>
      <c r="V3479" s="36">
        <v>1</v>
      </c>
      <c r="W3479" s="36">
        <v>1</v>
      </c>
      <c r="X3479" s="37" t="s">
        <v>65</v>
      </c>
    </row>
    <row r="3480" spans="1:24" ht="24" customHeight="1" x14ac:dyDescent="0.2">
      <c r="A3480" s="50" t="s">
        <v>6443</v>
      </c>
      <c r="B3480" s="60" t="s">
        <v>6671</v>
      </c>
      <c r="C3480" s="76" t="s">
        <v>6671</v>
      </c>
      <c r="D3480" s="61" t="s">
        <v>9960</v>
      </c>
      <c r="E3480" s="53">
        <v>204952.98</v>
      </c>
      <c r="F3480" s="26">
        <v>0.21</v>
      </c>
      <c r="G3480" s="53">
        <v>359590.00199999998</v>
      </c>
      <c r="H3480" s="67"/>
      <c r="I3480" s="68"/>
      <c r="J3480" s="69"/>
      <c r="K3480" s="69"/>
      <c r="L3480" s="69"/>
      <c r="M3480" s="69"/>
      <c r="N3480" s="69"/>
      <c r="O3480" s="35"/>
      <c r="P3480" s="35" t="s">
        <v>27102</v>
      </c>
      <c r="Q3480" s="36">
        <v>1</v>
      </c>
      <c r="R3480" s="35" t="s">
        <v>27</v>
      </c>
      <c r="S3480" s="35" t="s">
        <v>28504</v>
      </c>
      <c r="T3480" s="35">
        <v>0</v>
      </c>
      <c r="U3480" s="35">
        <v>0</v>
      </c>
      <c r="V3480" s="36">
        <v>1</v>
      </c>
      <c r="W3480" s="36">
        <v>1</v>
      </c>
      <c r="X3480" s="37" t="s">
        <v>65</v>
      </c>
    </row>
    <row r="3481" spans="1:24" ht="24" customHeight="1" x14ac:dyDescent="0.2">
      <c r="A3481" s="50" t="s">
        <v>6443</v>
      </c>
      <c r="B3481" s="60" t="s">
        <v>6672</v>
      </c>
      <c r="C3481" s="76" t="s">
        <v>6672</v>
      </c>
      <c r="D3481" s="61" t="s">
        <v>6673</v>
      </c>
      <c r="E3481" s="53">
        <v>119624.08</v>
      </c>
      <c r="F3481" s="26">
        <v>0.21</v>
      </c>
      <c r="G3481" s="53">
        <v>209880.45300000001</v>
      </c>
      <c r="H3481" s="67"/>
      <c r="I3481" s="68"/>
      <c r="J3481" s="69"/>
      <c r="K3481" s="69"/>
      <c r="L3481" s="69"/>
      <c r="M3481" s="69"/>
      <c r="N3481" s="69"/>
      <c r="O3481" s="35"/>
      <c r="P3481" s="35" t="s">
        <v>65</v>
      </c>
      <c r="Q3481" s="36">
        <v>1</v>
      </c>
      <c r="R3481" s="35" t="s">
        <v>27</v>
      </c>
      <c r="S3481" s="35" t="s">
        <v>28504</v>
      </c>
      <c r="T3481" s="35">
        <v>0</v>
      </c>
      <c r="U3481" s="35">
        <v>0</v>
      </c>
      <c r="V3481" s="36">
        <v>1</v>
      </c>
      <c r="W3481" s="36">
        <v>1</v>
      </c>
      <c r="X3481" s="37" t="s">
        <v>65</v>
      </c>
    </row>
    <row r="3482" spans="1:24" ht="24" customHeight="1" x14ac:dyDescent="0.2">
      <c r="A3482" s="50" t="s">
        <v>6443</v>
      </c>
      <c r="B3482" s="60" t="s">
        <v>6674</v>
      </c>
      <c r="C3482" s="76" t="s">
        <v>6674</v>
      </c>
      <c r="D3482" s="61" t="s">
        <v>6675</v>
      </c>
      <c r="E3482" s="53">
        <v>221697.88</v>
      </c>
      <c r="F3482" s="26">
        <v>0.21</v>
      </c>
      <c r="G3482" s="53">
        <v>388968.935</v>
      </c>
      <c r="H3482" s="67"/>
      <c r="I3482" s="68"/>
      <c r="J3482" s="69"/>
      <c r="K3482" s="69"/>
      <c r="L3482" s="69"/>
      <c r="M3482" s="69"/>
      <c r="N3482" s="69"/>
      <c r="O3482" s="35"/>
      <c r="P3482" s="35" t="s">
        <v>27103</v>
      </c>
      <c r="Q3482" s="36">
        <v>1</v>
      </c>
      <c r="R3482" s="35" t="s">
        <v>27</v>
      </c>
      <c r="S3482" s="35" t="s">
        <v>28504</v>
      </c>
      <c r="T3482" s="35">
        <v>0</v>
      </c>
      <c r="U3482" s="35">
        <v>0</v>
      </c>
      <c r="V3482" s="36">
        <v>1</v>
      </c>
      <c r="W3482" s="36">
        <v>1</v>
      </c>
      <c r="X3482" s="37" t="s">
        <v>65</v>
      </c>
    </row>
    <row r="3483" spans="1:24" ht="24" customHeight="1" x14ac:dyDescent="0.2">
      <c r="A3483" s="50" t="s">
        <v>6443</v>
      </c>
      <c r="B3483" s="60" t="s">
        <v>6676</v>
      </c>
      <c r="C3483" s="76" t="s">
        <v>6676</v>
      </c>
      <c r="D3483" s="61" t="s">
        <v>6677</v>
      </c>
      <c r="E3483" s="53">
        <v>263506.55</v>
      </c>
      <c r="F3483" s="26">
        <v>0.21</v>
      </c>
      <c r="G3483" s="53">
        <v>462322.245</v>
      </c>
      <c r="H3483" s="67"/>
      <c r="I3483" s="68"/>
      <c r="J3483" s="69"/>
      <c r="K3483" s="69"/>
      <c r="L3483" s="69"/>
      <c r="M3483" s="69"/>
      <c r="N3483" s="69"/>
      <c r="O3483" s="35"/>
      <c r="P3483" s="35" t="s">
        <v>27104</v>
      </c>
      <c r="Q3483" s="36">
        <v>1</v>
      </c>
      <c r="R3483" s="35" t="s">
        <v>27</v>
      </c>
      <c r="S3483" s="35" t="s">
        <v>28504</v>
      </c>
      <c r="T3483" s="35">
        <v>0</v>
      </c>
      <c r="U3483" s="35">
        <v>0</v>
      </c>
      <c r="V3483" s="36">
        <v>1</v>
      </c>
      <c r="W3483" s="36">
        <v>1</v>
      </c>
      <c r="X3483" s="37" t="s">
        <v>65</v>
      </c>
    </row>
    <row r="3484" spans="1:24" ht="24" customHeight="1" x14ac:dyDescent="0.2">
      <c r="A3484" s="50" t="s">
        <v>6443</v>
      </c>
      <c r="B3484" s="60" t="s">
        <v>6678</v>
      </c>
      <c r="C3484" s="76" t="s">
        <v>6678</v>
      </c>
      <c r="D3484" s="61" t="s">
        <v>6679</v>
      </c>
      <c r="E3484" s="53">
        <v>311721.07</v>
      </c>
      <c r="F3484" s="26">
        <v>0.21</v>
      </c>
      <c r="G3484" s="53">
        <v>546914.61600000004</v>
      </c>
      <c r="H3484" s="67"/>
      <c r="I3484" s="68"/>
      <c r="J3484" s="69"/>
      <c r="K3484" s="69"/>
      <c r="L3484" s="69"/>
      <c r="M3484" s="69"/>
      <c r="N3484" s="69"/>
      <c r="O3484" s="35"/>
      <c r="P3484" s="35" t="s">
        <v>27105</v>
      </c>
      <c r="Q3484" s="36">
        <v>1</v>
      </c>
      <c r="R3484" s="35" t="s">
        <v>27</v>
      </c>
      <c r="S3484" s="35" t="s">
        <v>28504</v>
      </c>
      <c r="T3484" s="35">
        <v>0</v>
      </c>
      <c r="U3484" s="35">
        <v>0</v>
      </c>
      <c r="V3484" s="36">
        <v>1</v>
      </c>
      <c r="W3484" s="36">
        <v>1</v>
      </c>
      <c r="X3484" s="37" t="s">
        <v>65</v>
      </c>
    </row>
    <row r="3485" spans="1:24" ht="24" customHeight="1" x14ac:dyDescent="0.2">
      <c r="A3485" s="50" t="s">
        <v>6443</v>
      </c>
      <c r="B3485" s="60" t="s">
        <v>6680</v>
      </c>
      <c r="C3485" s="76" t="s">
        <v>6680</v>
      </c>
      <c r="D3485" s="61" t="s">
        <v>6681</v>
      </c>
      <c r="E3485" s="53">
        <v>309681.64</v>
      </c>
      <c r="F3485" s="26">
        <v>0.21</v>
      </c>
      <c r="G3485" s="53">
        <v>543336.43999999994</v>
      </c>
      <c r="H3485" s="67"/>
      <c r="I3485" s="68"/>
      <c r="J3485" s="69"/>
      <c r="K3485" s="69"/>
      <c r="L3485" s="69"/>
      <c r="M3485" s="69"/>
      <c r="N3485" s="69"/>
      <c r="O3485" s="35"/>
      <c r="P3485" s="35" t="s">
        <v>27106</v>
      </c>
      <c r="Q3485" s="36">
        <v>1</v>
      </c>
      <c r="R3485" s="35" t="s">
        <v>27</v>
      </c>
      <c r="S3485" s="35" t="s">
        <v>28503</v>
      </c>
      <c r="T3485" s="35">
        <v>0</v>
      </c>
      <c r="U3485" s="35">
        <v>0</v>
      </c>
      <c r="V3485" s="36">
        <v>1</v>
      </c>
      <c r="W3485" s="36">
        <v>1</v>
      </c>
      <c r="X3485" s="37" t="s">
        <v>65</v>
      </c>
    </row>
    <row r="3486" spans="1:24" ht="24" customHeight="1" x14ac:dyDescent="0.2">
      <c r="A3486" s="50" t="s">
        <v>6443</v>
      </c>
      <c r="B3486" s="60" t="s">
        <v>6682</v>
      </c>
      <c r="C3486" s="76" t="s">
        <v>6682</v>
      </c>
      <c r="D3486" s="61" t="s">
        <v>6683</v>
      </c>
      <c r="E3486" s="53">
        <v>355569.13</v>
      </c>
      <c r="F3486" s="26">
        <v>0.21</v>
      </c>
      <c r="G3486" s="53">
        <v>623846.04</v>
      </c>
      <c r="H3486" s="67"/>
      <c r="I3486" s="68"/>
      <c r="J3486" s="69"/>
      <c r="K3486" s="69"/>
      <c r="L3486" s="69"/>
      <c r="M3486" s="69"/>
      <c r="N3486" s="69"/>
      <c r="O3486" s="35"/>
      <c r="P3486" s="35" t="s">
        <v>27107</v>
      </c>
      <c r="Q3486" s="36">
        <v>1</v>
      </c>
      <c r="R3486" s="35" t="s">
        <v>27</v>
      </c>
      <c r="S3486" s="35" t="s">
        <v>28503</v>
      </c>
      <c r="T3486" s="35">
        <v>0</v>
      </c>
      <c r="U3486" s="35">
        <v>0</v>
      </c>
      <c r="V3486" s="36">
        <v>1</v>
      </c>
      <c r="W3486" s="36">
        <v>1</v>
      </c>
      <c r="X3486" s="37" t="s">
        <v>65</v>
      </c>
    </row>
    <row r="3487" spans="1:24" ht="24" customHeight="1" x14ac:dyDescent="0.2">
      <c r="A3487" s="50" t="s">
        <v>6443</v>
      </c>
      <c r="B3487" s="60" t="s">
        <v>6684</v>
      </c>
      <c r="C3487" s="76" t="s">
        <v>6684</v>
      </c>
      <c r="D3487" s="61" t="s">
        <v>6685</v>
      </c>
      <c r="E3487" s="53">
        <v>568769.31000000006</v>
      </c>
      <c r="F3487" s="26">
        <v>0.21</v>
      </c>
      <c r="G3487" s="53">
        <v>997905.755</v>
      </c>
      <c r="H3487" s="67"/>
      <c r="I3487" s="68"/>
      <c r="J3487" s="69"/>
      <c r="K3487" s="69"/>
      <c r="L3487" s="69"/>
      <c r="M3487" s="69"/>
      <c r="N3487" s="69"/>
      <c r="O3487" s="35"/>
      <c r="P3487" s="35" t="s">
        <v>27108</v>
      </c>
      <c r="Q3487" s="36">
        <v>1</v>
      </c>
      <c r="R3487" s="35" t="s">
        <v>9849</v>
      </c>
      <c r="S3487" s="35" t="s">
        <v>28503</v>
      </c>
      <c r="T3487" s="35">
        <v>0</v>
      </c>
      <c r="U3487" s="35">
        <v>0</v>
      </c>
      <c r="V3487" s="36">
        <v>1</v>
      </c>
      <c r="W3487" s="36">
        <v>1</v>
      </c>
      <c r="X3487" s="37" t="s">
        <v>65</v>
      </c>
    </row>
    <row r="3488" spans="1:24" ht="24" customHeight="1" x14ac:dyDescent="0.2">
      <c r="A3488" s="50" t="s">
        <v>6443</v>
      </c>
      <c r="B3488" s="60" t="s">
        <v>6686</v>
      </c>
      <c r="C3488" s="76" t="s">
        <v>6686</v>
      </c>
      <c r="D3488" s="61" t="s">
        <v>6687</v>
      </c>
      <c r="E3488" s="53">
        <v>787277.43</v>
      </c>
      <c r="F3488" s="26">
        <v>0.21</v>
      </c>
      <c r="G3488" s="53">
        <v>1381278.247</v>
      </c>
      <c r="H3488" s="67"/>
      <c r="I3488" s="68"/>
      <c r="J3488" s="69"/>
      <c r="K3488" s="69"/>
      <c r="L3488" s="69"/>
      <c r="M3488" s="69"/>
      <c r="N3488" s="69"/>
      <c r="O3488" s="35"/>
      <c r="P3488" s="35" t="s">
        <v>27109</v>
      </c>
      <c r="Q3488" s="36">
        <v>1</v>
      </c>
      <c r="R3488" s="35" t="s">
        <v>9849</v>
      </c>
      <c r="S3488" s="35" t="s">
        <v>28503</v>
      </c>
      <c r="T3488" s="35">
        <v>0</v>
      </c>
      <c r="U3488" s="35">
        <v>0</v>
      </c>
      <c r="V3488" s="36">
        <v>1</v>
      </c>
      <c r="W3488" s="36">
        <v>1</v>
      </c>
      <c r="X3488" s="37" t="s">
        <v>65</v>
      </c>
    </row>
    <row r="3489" spans="1:24" ht="24" customHeight="1" x14ac:dyDescent="0.2">
      <c r="A3489" s="50" t="s">
        <v>6443</v>
      </c>
      <c r="B3489" s="60" t="s">
        <v>6688</v>
      </c>
      <c r="C3489" s="76" t="s">
        <v>6688</v>
      </c>
      <c r="D3489" s="61" t="s">
        <v>6689</v>
      </c>
      <c r="E3489" s="53">
        <v>877195.92</v>
      </c>
      <c r="F3489" s="26">
        <v>0.21</v>
      </c>
      <c r="G3489" s="53">
        <v>1539040.237</v>
      </c>
      <c r="H3489" s="67"/>
      <c r="I3489" s="68"/>
      <c r="J3489" s="69"/>
      <c r="K3489" s="69"/>
      <c r="L3489" s="69"/>
      <c r="M3489" s="69"/>
      <c r="N3489" s="69"/>
      <c r="O3489" s="35"/>
      <c r="P3489" s="35" t="s">
        <v>27110</v>
      </c>
      <c r="Q3489" s="36">
        <v>1</v>
      </c>
      <c r="R3489" s="35" t="s">
        <v>9849</v>
      </c>
      <c r="S3489" s="35" t="s">
        <v>28503</v>
      </c>
      <c r="T3489" s="35">
        <v>0</v>
      </c>
      <c r="U3489" s="35">
        <v>0</v>
      </c>
      <c r="V3489" s="36">
        <v>1</v>
      </c>
      <c r="W3489" s="36">
        <v>1</v>
      </c>
      <c r="X3489" s="37" t="s">
        <v>65</v>
      </c>
    </row>
    <row r="3490" spans="1:24" ht="24" customHeight="1" x14ac:dyDescent="0.2">
      <c r="A3490" s="50" t="s">
        <v>6443</v>
      </c>
      <c r="B3490" s="60" t="s">
        <v>6690</v>
      </c>
      <c r="C3490" s="76" t="s">
        <v>6690</v>
      </c>
      <c r="D3490" s="61" t="s">
        <v>6691</v>
      </c>
      <c r="E3490" s="53">
        <v>232647.61</v>
      </c>
      <c r="F3490" s="26">
        <v>0.21</v>
      </c>
      <c r="G3490" s="53">
        <v>487319.96299999999</v>
      </c>
      <c r="H3490" s="67"/>
      <c r="I3490" s="68"/>
      <c r="J3490" s="69"/>
      <c r="K3490" s="69"/>
      <c r="L3490" s="69"/>
      <c r="M3490" s="69"/>
      <c r="N3490" s="69"/>
      <c r="O3490" s="35"/>
      <c r="P3490" s="35" t="s">
        <v>27111</v>
      </c>
      <c r="Q3490" s="36">
        <v>1</v>
      </c>
      <c r="R3490" s="35" t="s">
        <v>27</v>
      </c>
      <c r="S3490" s="35" t="s">
        <v>28503</v>
      </c>
      <c r="T3490" s="35">
        <v>0</v>
      </c>
      <c r="U3490" s="35">
        <v>0</v>
      </c>
      <c r="V3490" s="36">
        <v>1</v>
      </c>
      <c r="W3490" s="36">
        <v>1</v>
      </c>
      <c r="X3490" s="37" t="s">
        <v>65</v>
      </c>
    </row>
    <row r="3491" spans="1:24" ht="24" customHeight="1" x14ac:dyDescent="0.2">
      <c r="A3491" s="50" t="s">
        <v>6443</v>
      </c>
      <c r="B3491" s="60" t="s">
        <v>6692</v>
      </c>
      <c r="C3491" s="76" t="s">
        <v>6692</v>
      </c>
      <c r="D3491" s="61" t="s">
        <v>6693</v>
      </c>
      <c r="E3491" s="53">
        <v>255540.48000000001</v>
      </c>
      <c r="F3491" s="26">
        <v>0.21</v>
      </c>
      <c r="G3491" s="53">
        <v>535272.98300000001</v>
      </c>
      <c r="H3491" s="67"/>
      <c r="I3491" s="68"/>
      <c r="J3491" s="69"/>
      <c r="K3491" s="69"/>
      <c r="L3491" s="69"/>
      <c r="M3491" s="69"/>
      <c r="N3491" s="69"/>
      <c r="O3491" s="35"/>
      <c r="P3491" s="35" t="s">
        <v>27112</v>
      </c>
      <c r="Q3491" s="36">
        <v>1</v>
      </c>
      <c r="R3491" s="35" t="s">
        <v>27</v>
      </c>
      <c r="S3491" s="35" t="s">
        <v>28503</v>
      </c>
      <c r="T3491" s="35">
        <v>0</v>
      </c>
      <c r="U3491" s="35">
        <v>0</v>
      </c>
      <c r="V3491" s="36">
        <v>1</v>
      </c>
      <c r="W3491" s="36">
        <v>1</v>
      </c>
      <c r="X3491" s="37" t="s">
        <v>65</v>
      </c>
    </row>
    <row r="3492" spans="1:24" ht="24" customHeight="1" x14ac:dyDescent="0.2">
      <c r="A3492" s="50" t="s">
        <v>6443</v>
      </c>
      <c r="B3492" s="60" t="s">
        <v>6694</v>
      </c>
      <c r="C3492" s="76" t="s">
        <v>6694</v>
      </c>
      <c r="D3492" s="61" t="s">
        <v>9961</v>
      </c>
      <c r="E3492" s="53">
        <v>288194.84000000003</v>
      </c>
      <c r="F3492" s="26">
        <v>0.21</v>
      </c>
      <c r="G3492" s="53">
        <v>603673.08799999999</v>
      </c>
      <c r="H3492" s="67"/>
      <c r="I3492" s="68"/>
      <c r="J3492" s="69"/>
      <c r="K3492" s="69"/>
      <c r="L3492" s="69"/>
      <c r="M3492" s="69"/>
      <c r="N3492" s="69"/>
      <c r="O3492" s="35"/>
      <c r="P3492" s="35" t="s">
        <v>27113</v>
      </c>
      <c r="Q3492" s="36">
        <v>1</v>
      </c>
      <c r="R3492" s="35" t="s">
        <v>27</v>
      </c>
      <c r="S3492" s="35" t="s">
        <v>28503</v>
      </c>
      <c r="T3492" s="35">
        <v>0</v>
      </c>
      <c r="U3492" s="35">
        <v>0</v>
      </c>
      <c r="V3492" s="36">
        <v>1</v>
      </c>
      <c r="W3492" s="36">
        <v>1</v>
      </c>
      <c r="X3492" s="37" t="s">
        <v>65</v>
      </c>
    </row>
    <row r="3493" spans="1:24" ht="24" customHeight="1" x14ac:dyDescent="0.2">
      <c r="A3493" s="50" t="s">
        <v>6443</v>
      </c>
      <c r="B3493" s="60" t="s">
        <v>19994</v>
      </c>
      <c r="C3493" s="76" t="s">
        <v>19994</v>
      </c>
      <c r="D3493" s="61" t="s">
        <v>19995</v>
      </c>
      <c r="E3493" s="53">
        <v>210563.47</v>
      </c>
      <c r="F3493" s="26">
        <v>0.21</v>
      </c>
      <c r="G3493" s="53">
        <v>369433.60600000003</v>
      </c>
      <c r="H3493" s="67"/>
      <c r="I3493" s="68"/>
      <c r="J3493" s="69"/>
      <c r="K3493" s="69"/>
      <c r="L3493" s="69"/>
      <c r="M3493" s="69"/>
      <c r="N3493" s="69"/>
      <c r="O3493" s="35"/>
      <c r="P3493" s="35" t="s">
        <v>27114</v>
      </c>
      <c r="Q3493" s="36">
        <v>1</v>
      </c>
      <c r="R3493" s="35" t="s">
        <v>9849</v>
      </c>
      <c r="S3493" s="35" t="s">
        <v>28503</v>
      </c>
      <c r="T3493" s="35">
        <v>0</v>
      </c>
      <c r="U3493" s="35">
        <v>0</v>
      </c>
      <c r="V3493" s="36">
        <v>1</v>
      </c>
      <c r="W3493" s="36">
        <v>1</v>
      </c>
      <c r="X3493" s="37" t="s">
        <v>65</v>
      </c>
    </row>
    <row r="3494" spans="1:24" ht="24" customHeight="1" x14ac:dyDescent="0.2">
      <c r="A3494" s="50" t="s">
        <v>6443</v>
      </c>
      <c r="B3494" s="60" t="s">
        <v>6695</v>
      </c>
      <c r="C3494" s="76" t="s">
        <v>6695</v>
      </c>
      <c r="D3494" s="61" t="s">
        <v>6696</v>
      </c>
      <c r="E3494" s="53">
        <v>59963.21</v>
      </c>
      <c r="F3494" s="26">
        <v>0.21</v>
      </c>
      <c r="G3494" s="53">
        <v>105205.447</v>
      </c>
      <c r="H3494" s="67"/>
      <c r="I3494" s="68"/>
      <c r="J3494" s="69"/>
      <c r="K3494" s="69"/>
      <c r="L3494" s="69"/>
      <c r="M3494" s="69"/>
      <c r="N3494" s="69"/>
      <c r="O3494" s="35"/>
      <c r="P3494" s="35" t="s">
        <v>27115</v>
      </c>
      <c r="Q3494" s="36">
        <v>1</v>
      </c>
      <c r="R3494" s="35" t="s">
        <v>27</v>
      </c>
      <c r="S3494" s="35" t="s">
        <v>28504</v>
      </c>
      <c r="T3494" s="35">
        <v>0</v>
      </c>
      <c r="U3494" s="35">
        <v>0</v>
      </c>
      <c r="V3494" s="36">
        <v>1</v>
      </c>
      <c r="W3494" s="36">
        <v>1</v>
      </c>
      <c r="X3494" s="37" t="s">
        <v>65</v>
      </c>
    </row>
    <row r="3495" spans="1:24" ht="24" customHeight="1" x14ac:dyDescent="0.2">
      <c r="A3495" s="50" t="s">
        <v>6443</v>
      </c>
      <c r="B3495" s="60" t="s">
        <v>6697</v>
      </c>
      <c r="C3495" s="76" t="s">
        <v>6697</v>
      </c>
      <c r="D3495" s="61" t="s">
        <v>6698</v>
      </c>
      <c r="E3495" s="53">
        <v>61404.12</v>
      </c>
      <c r="F3495" s="26">
        <v>0.21</v>
      </c>
      <c r="G3495" s="53">
        <v>107733.524</v>
      </c>
      <c r="H3495" s="67"/>
      <c r="I3495" s="68"/>
      <c r="J3495" s="69"/>
      <c r="K3495" s="69"/>
      <c r="L3495" s="69"/>
      <c r="M3495" s="69"/>
      <c r="N3495" s="69"/>
      <c r="O3495" s="35"/>
      <c r="P3495" s="35" t="s">
        <v>27116</v>
      </c>
      <c r="Q3495" s="36">
        <v>1</v>
      </c>
      <c r="R3495" s="35" t="s">
        <v>27</v>
      </c>
      <c r="S3495" s="35" t="s">
        <v>28504</v>
      </c>
      <c r="T3495" s="35">
        <v>0</v>
      </c>
      <c r="U3495" s="35">
        <v>0</v>
      </c>
      <c r="V3495" s="36">
        <v>1</v>
      </c>
      <c r="W3495" s="36">
        <v>1</v>
      </c>
      <c r="X3495" s="37" t="s">
        <v>65</v>
      </c>
    </row>
    <row r="3496" spans="1:24" ht="24" customHeight="1" x14ac:dyDescent="0.2">
      <c r="A3496" s="50" t="s">
        <v>6443</v>
      </c>
      <c r="B3496" s="60" t="s">
        <v>6699</v>
      </c>
      <c r="C3496" s="76" t="s">
        <v>6699</v>
      </c>
      <c r="D3496" s="61" t="s">
        <v>6700</v>
      </c>
      <c r="E3496" s="53">
        <v>113444.14</v>
      </c>
      <c r="F3496" s="26">
        <v>0.21</v>
      </c>
      <c r="G3496" s="53">
        <v>199037.74</v>
      </c>
      <c r="H3496" s="67"/>
      <c r="I3496" s="68"/>
      <c r="J3496" s="69"/>
      <c r="K3496" s="69"/>
      <c r="L3496" s="69"/>
      <c r="M3496" s="69"/>
      <c r="N3496" s="69"/>
      <c r="O3496" s="35"/>
      <c r="P3496" s="35" t="s">
        <v>27117</v>
      </c>
      <c r="Q3496" s="36">
        <v>1</v>
      </c>
      <c r="R3496" s="35" t="s">
        <v>27</v>
      </c>
      <c r="S3496" s="35" t="s">
        <v>28504</v>
      </c>
      <c r="T3496" s="35">
        <v>0</v>
      </c>
      <c r="U3496" s="35">
        <v>0</v>
      </c>
      <c r="V3496" s="36">
        <v>1</v>
      </c>
      <c r="W3496" s="36">
        <v>1</v>
      </c>
      <c r="X3496" s="37" t="s">
        <v>65</v>
      </c>
    </row>
    <row r="3497" spans="1:24" ht="24" customHeight="1" x14ac:dyDescent="0.2">
      <c r="A3497" s="50" t="s">
        <v>6443</v>
      </c>
      <c r="B3497" s="60" t="s">
        <v>6701</v>
      </c>
      <c r="C3497" s="76" t="s">
        <v>6701</v>
      </c>
      <c r="D3497" s="61" t="s">
        <v>6702</v>
      </c>
      <c r="E3497" s="53">
        <v>142795.93</v>
      </c>
      <c r="F3497" s="26">
        <v>0.21</v>
      </c>
      <c r="G3497" s="53">
        <v>250535.46100000001</v>
      </c>
      <c r="H3497" s="67"/>
      <c r="I3497" s="68"/>
      <c r="J3497" s="69"/>
      <c r="K3497" s="69"/>
      <c r="L3497" s="69"/>
      <c r="M3497" s="69"/>
      <c r="N3497" s="69"/>
      <c r="O3497" s="35"/>
      <c r="P3497" s="35" t="s">
        <v>27118</v>
      </c>
      <c r="Q3497" s="36">
        <v>1</v>
      </c>
      <c r="R3497" s="35" t="s">
        <v>27</v>
      </c>
      <c r="S3497" s="35" t="s">
        <v>28503</v>
      </c>
      <c r="T3497" s="35">
        <v>0</v>
      </c>
      <c r="U3497" s="35">
        <v>0</v>
      </c>
      <c r="V3497" s="36">
        <v>1</v>
      </c>
      <c r="W3497" s="36">
        <v>1</v>
      </c>
      <c r="X3497" s="37" t="s">
        <v>65</v>
      </c>
    </row>
    <row r="3498" spans="1:24" ht="24" customHeight="1" x14ac:dyDescent="0.2">
      <c r="A3498" s="50" t="s">
        <v>6443</v>
      </c>
      <c r="B3498" s="60" t="s">
        <v>6703</v>
      </c>
      <c r="C3498" s="76" t="s">
        <v>6703</v>
      </c>
      <c r="D3498" s="61" t="s">
        <v>6704</v>
      </c>
      <c r="E3498" s="53">
        <v>229114.89</v>
      </c>
      <c r="F3498" s="26">
        <v>0.105</v>
      </c>
      <c r="G3498" s="53">
        <v>367099.33199999999</v>
      </c>
      <c r="H3498" s="67"/>
      <c r="I3498" s="68"/>
      <c r="J3498" s="69"/>
      <c r="K3498" s="69"/>
      <c r="L3498" s="69"/>
      <c r="M3498" s="69"/>
      <c r="N3498" s="69"/>
      <c r="O3498" s="35"/>
      <c r="P3498" s="35" t="s">
        <v>27119</v>
      </c>
      <c r="Q3498" s="36">
        <v>1</v>
      </c>
      <c r="R3498" s="35" t="s">
        <v>9849</v>
      </c>
      <c r="S3498" s="35" t="s">
        <v>28503</v>
      </c>
      <c r="T3498" s="35">
        <v>0</v>
      </c>
      <c r="U3498" s="35">
        <v>0</v>
      </c>
      <c r="V3498" s="36">
        <v>1</v>
      </c>
      <c r="W3498" s="36">
        <v>1</v>
      </c>
      <c r="X3498" s="37" t="s">
        <v>65</v>
      </c>
    </row>
    <row r="3499" spans="1:24" ht="24" customHeight="1" x14ac:dyDescent="0.2">
      <c r="A3499" s="50" t="s">
        <v>6443</v>
      </c>
      <c r="B3499" s="60" t="s">
        <v>6705</v>
      </c>
      <c r="C3499" s="76" t="s">
        <v>6705</v>
      </c>
      <c r="D3499" s="61" t="s">
        <v>6706</v>
      </c>
      <c r="E3499" s="53">
        <v>343672.33</v>
      </c>
      <c r="F3499" s="26">
        <v>0.105</v>
      </c>
      <c r="G3499" s="53">
        <v>550648.99199999997</v>
      </c>
      <c r="H3499" s="67"/>
      <c r="I3499" s="68"/>
      <c r="J3499" s="69"/>
      <c r="K3499" s="69"/>
      <c r="L3499" s="69"/>
      <c r="M3499" s="69"/>
      <c r="N3499" s="69"/>
      <c r="O3499" s="35"/>
      <c r="P3499" s="35" t="s">
        <v>27120</v>
      </c>
      <c r="Q3499" s="36">
        <v>1</v>
      </c>
      <c r="R3499" s="35" t="s">
        <v>9849</v>
      </c>
      <c r="S3499" s="35" t="s">
        <v>28504</v>
      </c>
      <c r="T3499" s="35">
        <v>0</v>
      </c>
      <c r="U3499" s="35">
        <v>0</v>
      </c>
      <c r="V3499" s="36">
        <v>1</v>
      </c>
      <c r="W3499" s="36">
        <v>1</v>
      </c>
      <c r="X3499" s="37" t="s">
        <v>65</v>
      </c>
    </row>
    <row r="3500" spans="1:24" ht="24" customHeight="1" x14ac:dyDescent="0.2">
      <c r="A3500" s="50" t="s">
        <v>6443</v>
      </c>
      <c r="B3500" s="60" t="s">
        <v>6707</v>
      </c>
      <c r="C3500" s="76" t="s">
        <v>6707</v>
      </c>
      <c r="D3500" s="61" t="s">
        <v>6708</v>
      </c>
      <c r="E3500" s="53">
        <v>165642.41</v>
      </c>
      <c r="F3500" s="26">
        <v>0.21</v>
      </c>
      <c r="G3500" s="53">
        <v>290619.603</v>
      </c>
      <c r="H3500" s="67"/>
      <c r="I3500" s="68"/>
      <c r="J3500" s="69"/>
      <c r="K3500" s="69"/>
      <c r="L3500" s="69"/>
      <c r="M3500" s="69"/>
      <c r="N3500" s="69"/>
      <c r="O3500" s="35"/>
      <c r="P3500" s="35" t="s">
        <v>27121</v>
      </c>
      <c r="Q3500" s="36">
        <v>1</v>
      </c>
      <c r="R3500" s="35" t="s">
        <v>27</v>
      </c>
      <c r="S3500" s="35" t="s">
        <v>28504</v>
      </c>
      <c r="T3500" s="35">
        <v>0</v>
      </c>
      <c r="U3500" s="35">
        <v>0</v>
      </c>
      <c r="V3500" s="36">
        <v>1</v>
      </c>
      <c r="W3500" s="36">
        <v>1</v>
      </c>
      <c r="X3500" s="37" t="s">
        <v>65</v>
      </c>
    </row>
    <row r="3501" spans="1:24" ht="24" customHeight="1" x14ac:dyDescent="0.2">
      <c r="A3501" s="50" t="s">
        <v>6443</v>
      </c>
      <c r="B3501" s="60" t="s">
        <v>6709</v>
      </c>
      <c r="C3501" s="76" t="s">
        <v>6709</v>
      </c>
      <c r="D3501" s="61" t="s">
        <v>6710</v>
      </c>
      <c r="E3501" s="53">
        <v>28563.81</v>
      </c>
      <c r="F3501" s="26">
        <v>0.21</v>
      </c>
      <c r="G3501" s="53">
        <v>50115.199000000001</v>
      </c>
      <c r="H3501" s="67"/>
      <c r="I3501" s="68"/>
      <c r="J3501" s="69"/>
      <c r="K3501" s="69"/>
      <c r="L3501" s="69"/>
      <c r="M3501" s="69"/>
      <c r="N3501" s="69"/>
      <c r="O3501" s="35"/>
      <c r="P3501" s="35" t="s">
        <v>27122</v>
      </c>
      <c r="Q3501" s="36">
        <v>1</v>
      </c>
      <c r="R3501" s="35" t="s">
        <v>27</v>
      </c>
      <c r="S3501" s="35" t="s">
        <v>28504</v>
      </c>
      <c r="T3501" s="35">
        <v>0</v>
      </c>
      <c r="U3501" s="35">
        <v>0</v>
      </c>
      <c r="V3501" s="36">
        <v>1</v>
      </c>
      <c r="W3501" s="36">
        <v>1</v>
      </c>
      <c r="X3501" s="37" t="s">
        <v>65</v>
      </c>
    </row>
    <row r="3502" spans="1:24" ht="24" customHeight="1" x14ac:dyDescent="0.2">
      <c r="A3502" s="50" t="s">
        <v>6443</v>
      </c>
      <c r="B3502" s="60" t="s">
        <v>6711</v>
      </c>
      <c r="C3502" s="76" t="s">
        <v>6711</v>
      </c>
      <c r="D3502" s="61" t="s">
        <v>6712</v>
      </c>
      <c r="E3502" s="53">
        <v>347832.03</v>
      </c>
      <c r="F3502" s="26">
        <v>0.105</v>
      </c>
      <c r="G3502" s="53">
        <v>557313.86600000004</v>
      </c>
      <c r="H3502" s="67"/>
      <c r="I3502" s="68"/>
      <c r="J3502" s="69"/>
      <c r="K3502" s="69"/>
      <c r="L3502" s="69"/>
      <c r="M3502" s="69"/>
      <c r="N3502" s="69"/>
      <c r="O3502" s="35"/>
      <c r="P3502" s="35" t="s">
        <v>65</v>
      </c>
      <c r="Q3502" s="36">
        <v>1</v>
      </c>
      <c r="R3502" s="35" t="s">
        <v>27</v>
      </c>
      <c r="S3502" s="35" t="s">
        <v>28503</v>
      </c>
      <c r="T3502" s="35">
        <v>0</v>
      </c>
      <c r="U3502" s="35">
        <v>0</v>
      </c>
      <c r="V3502" s="36">
        <v>1</v>
      </c>
      <c r="W3502" s="36">
        <v>1</v>
      </c>
      <c r="X3502" s="37" t="s">
        <v>65</v>
      </c>
    </row>
    <row r="3503" spans="1:24" ht="24" customHeight="1" x14ac:dyDescent="0.2">
      <c r="A3503" s="50" t="s">
        <v>6443</v>
      </c>
      <c r="B3503" s="60" t="s">
        <v>6713</v>
      </c>
      <c r="C3503" s="76" t="s">
        <v>6713</v>
      </c>
      <c r="D3503" s="61" t="s">
        <v>6714</v>
      </c>
      <c r="E3503" s="53">
        <v>51410.26</v>
      </c>
      <c r="F3503" s="26">
        <v>0.21</v>
      </c>
      <c r="G3503" s="53">
        <v>90199.304999999993</v>
      </c>
      <c r="H3503" s="67"/>
      <c r="I3503" s="68"/>
      <c r="J3503" s="69"/>
      <c r="K3503" s="69"/>
      <c r="L3503" s="69"/>
      <c r="M3503" s="69"/>
      <c r="N3503" s="69"/>
      <c r="O3503" s="35"/>
      <c r="P3503" s="35" t="s">
        <v>27123</v>
      </c>
      <c r="Q3503" s="36">
        <v>1</v>
      </c>
      <c r="R3503" s="35" t="s">
        <v>27</v>
      </c>
      <c r="S3503" s="35" t="s">
        <v>28504</v>
      </c>
      <c r="T3503" s="35">
        <v>0</v>
      </c>
      <c r="U3503" s="35">
        <v>0</v>
      </c>
      <c r="V3503" s="36">
        <v>1</v>
      </c>
      <c r="W3503" s="36">
        <v>1</v>
      </c>
      <c r="X3503" s="37" t="s">
        <v>65</v>
      </c>
    </row>
    <row r="3504" spans="1:24" ht="24" customHeight="1" x14ac:dyDescent="0.2">
      <c r="A3504" s="50" t="s">
        <v>6443</v>
      </c>
      <c r="B3504" s="60" t="s">
        <v>6715</v>
      </c>
      <c r="C3504" s="76" t="s">
        <v>6715</v>
      </c>
      <c r="D3504" s="61" t="s">
        <v>6716</v>
      </c>
      <c r="E3504" s="53">
        <v>54268.95</v>
      </c>
      <c r="F3504" s="26">
        <v>0.21</v>
      </c>
      <c r="G3504" s="53">
        <v>95214.876000000004</v>
      </c>
      <c r="H3504" s="67"/>
      <c r="I3504" s="68"/>
      <c r="J3504" s="69"/>
      <c r="K3504" s="69"/>
      <c r="L3504" s="69"/>
      <c r="M3504" s="69"/>
      <c r="N3504" s="69"/>
      <c r="O3504" s="35"/>
      <c r="P3504" s="35" t="s">
        <v>27124</v>
      </c>
      <c r="Q3504" s="36">
        <v>1</v>
      </c>
      <c r="R3504" s="35" t="s">
        <v>27</v>
      </c>
      <c r="S3504" s="35" t="s">
        <v>28503</v>
      </c>
      <c r="T3504" s="35">
        <v>0</v>
      </c>
      <c r="U3504" s="35">
        <v>0</v>
      </c>
      <c r="V3504" s="36">
        <v>1</v>
      </c>
      <c r="W3504" s="36">
        <v>1</v>
      </c>
      <c r="X3504" s="37" t="s">
        <v>65</v>
      </c>
    </row>
    <row r="3505" spans="1:24" ht="24" customHeight="1" x14ac:dyDescent="0.2">
      <c r="A3505" s="50" t="s">
        <v>6443</v>
      </c>
      <c r="B3505" s="60" t="s">
        <v>6717</v>
      </c>
      <c r="C3505" s="76" t="s">
        <v>6717</v>
      </c>
      <c r="D3505" s="61" t="s">
        <v>6718</v>
      </c>
      <c r="E3505" s="53">
        <v>119996.01</v>
      </c>
      <c r="F3505" s="26">
        <v>0.21</v>
      </c>
      <c r="G3505" s="53">
        <v>210532.99400000001</v>
      </c>
      <c r="H3505" s="67"/>
      <c r="I3505" s="68"/>
      <c r="J3505" s="69"/>
      <c r="K3505" s="69"/>
      <c r="L3505" s="69"/>
      <c r="M3505" s="69"/>
      <c r="N3505" s="69"/>
      <c r="O3505" s="35"/>
      <c r="P3505" s="35" t="s">
        <v>27125</v>
      </c>
      <c r="Q3505" s="36">
        <v>1</v>
      </c>
      <c r="R3505" s="35" t="s">
        <v>27</v>
      </c>
      <c r="S3505" s="35" t="s">
        <v>28504</v>
      </c>
      <c r="T3505" s="35">
        <v>0</v>
      </c>
      <c r="U3505" s="35">
        <v>0</v>
      </c>
      <c r="V3505" s="36">
        <v>1</v>
      </c>
      <c r="W3505" s="36">
        <v>1</v>
      </c>
      <c r="X3505" s="37" t="s">
        <v>65</v>
      </c>
    </row>
    <row r="3506" spans="1:24" ht="24" customHeight="1" x14ac:dyDescent="0.2">
      <c r="A3506" s="50" t="s">
        <v>6443</v>
      </c>
      <c r="B3506" s="60" t="s">
        <v>6719</v>
      </c>
      <c r="C3506" s="76" t="s">
        <v>6719</v>
      </c>
      <c r="D3506" s="61" t="s">
        <v>6720</v>
      </c>
      <c r="E3506" s="53">
        <v>84018.03</v>
      </c>
      <c r="F3506" s="26">
        <v>0.21</v>
      </c>
      <c r="G3506" s="53">
        <v>147409.62899999999</v>
      </c>
      <c r="H3506" s="67"/>
      <c r="I3506" s="68"/>
      <c r="J3506" s="69"/>
      <c r="K3506" s="69"/>
      <c r="L3506" s="69"/>
      <c r="M3506" s="69"/>
      <c r="N3506" s="69"/>
      <c r="O3506" s="35"/>
      <c r="P3506" s="35" t="s">
        <v>27126</v>
      </c>
      <c r="Q3506" s="36">
        <v>1</v>
      </c>
      <c r="R3506" s="35" t="s">
        <v>27</v>
      </c>
      <c r="S3506" s="35" t="s">
        <v>28503</v>
      </c>
      <c r="T3506" s="35">
        <v>0</v>
      </c>
      <c r="U3506" s="35">
        <v>0</v>
      </c>
      <c r="V3506" s="36">
        <v>1</v>
      </c>
      <c r="W3506" s="36">
        <v>1</v>
      </c>
      <c r="X3506" s="37" t="s">
        <v>65</v>
      </c>
    </row>
    <row r="3507" spans="1:24" ht="24" customHeight="1" x14ac:dyDescent="0.2">
      <c r="A3507" s="50" t="s">
        <v>6443</v>
      </c>
      <c r="B3507" s="60" t="s">
        <v>6721</v>
      </c>
      <c r="C3507" s="76" t="s">
        <v>6721</v>
      </c>
      <c r="D3507" s="61" t="s">
        <v>6722</v>
      </c>
      <c r="E3507" s="53">
        <v>112024.11</v>
      </c>
      <c r="F3507" s="26">
        <v>0.21</v>
      </c>
      <c r="G3507" s="53">
        <v>196546.302</v>
      </c>
      <c r="H3507" s="67"/>
      <c r="I3507" s="68"/>
      <c r="J3507" s="69"/>
      <c r="K3507" s="69"/>
      <c r="L3507" s="69"/>
      <c r="M3507" s="69"/>
      <c r="N3507" s="69"/>
      <c r="O3507" s="35"/>
      <c r="P3507" s="35" t="s">
        <v>27127</v>
      </c>
      <c r="Q3507" s="36">
        <v>1</v>
      </c>
      <c r="R3507" s="35" t="s">
        <v>27</v>
      </c>
      <c r="S3507" s="35" t="s">
        <v>28503</v>
      </c>
      <c r="T3507" s="35">
        <v>0</v>
      </c>
      <c r="U3507" s="35">
        <v>0</v>
      </c>
      <c r="V3507" s="36">
        <v>1</v>
      </c>
      <c r="W3507" s="36">
        <v>1</v>
      </c>
      <c r="X3507" s="37" t="s">
        <v>65</v>
      </c>
    </row>
    <row r="3508" spans="1:24" ht="24" customHeight="1" x14ac:dyDescent="0.2">
      <c r="A3508" s="50" t="s">
        <v>6443</v>
      </c>
      <c r="B3508" s="60" t="s">
        <v>6723</v>
      </c>
      <c r="C3508" s="76" t="s">
        <v>6723</v>
      </c>
      <c r="D3508" s="61" t="s">
        <v>6724</v>
      </c>
      <c r="E3508" s="53">
        <v>126015.49</v>
      </c>
      <c r="F3508" s="26">
        <v>0.21</v>
      </c>
      <c r="G3508" s="53">
        <v>221094.177</v>
      </c>
      <c r="H3508" s="67"/>
      <c r="I3508" s="68"/>
      <c r="J3508" s="69"/>
      <c r="K3508" s="69"/>
      <c r="L3508" s="69"/>
      <c r="M3508" s="69"/>
      <c r="N3508" s="69"/>
      <c r="O3508" s="35"/>
      <c r="P3508" s="35" t="s">
        <v>27128</v>
      </c>
      <c r="Q3508" s="36">
        <v>1</v>
      </c>
      <c r="R3508" s="35" t="s">
        <v>27</v>
      </c>
      <c r="S3508" s="35" t="s">
        <v>28503</v>
      </c>
      <c r="T3508" s="35">
        <v>0</v>
      </c>
      <c r="U3508" s="35">
        <v>0</v>
      </c>
      <c r="V3508" s="36">
        <v>1</v>
      </c>
      <c r="W3508" s="36">
        <v>1</v>
      </c>
      <c r="X3508" s="37" t="s">
        <v>65</v>
      </c>
    </row>
    <row r="3509" spans="1:24" ht="24" customHeight="1" x14ac:dyDescent="0.2">
      <c r="A3509" s="50" t="s">
        <v>6443</v>
      </c>
      <c r="B3509" s="60" t="s">
        <v>6725</v>
      </c>
      <c r="C3509" s="76" t="s">
        <v>6725</v>
      </c>
      <c r="D3509" s="61" t="s">
        <v>6726</v>
      </c>
      <c r="E3509" s="53">
        <v>154021.54</v>
      </c>
      <c r="F3509" s="26">
        <v>0.21</v>
      </c>
      <c r="G3509" s="53">
        <v>270230.788</v>
      </c>
      <c r="H3509" s="67"/>
      <c r="I3509" s="68"/>
      <c r="J3509" s="69"/>
      <c r="K3509" s="69"/>
      <c r="L3509" s="69"/>
      <c r="M3509" s="69"/>
      <c r="N3509" s="69"/>
      <c r="O3509" s="35"/>
      <c r="P3509" s="35" t="s">
        <v>27129</v>
      </c>
      <c r="Q3509" s="36">
        <v>1</v>
      </c>
      <c r="R3509" s="35" t="s">
        <v>27</v>
      </c>
      <c r="S3509" s="35" t="s">
        <v>28503</v>
      </c>
      <c r="T3509" s="35">
        <v>0</v>
      </c>
      <c r="U3509" s="35">
        <v>0</v>
      </c>
      <c r="V3509" s="36">
        <v>1</v>
      </c>
      <c r="W3509" s="36">
        <v>1</v>
      </c>
      <c r="X3509" s="37" t="s">
        <v>65</v>
      </c>
    </row>
    <row r="3510" spans="1:24" ht="24" customHeight="1" x14ac:dyDescent="0.2">
      <c r="A3510" s="50" t="s">
        <v>6443</v>
      </c>
      <c r="B3510" s="60" t="s">
        <v>6727</v>
      </c>
      <c r="C3510" s="76" t="s">
        <v>6727</v>
      </c>
      <c r="D3510" s="61" t="s">
        <v>6728</v>
      </c>
      <c r="E3510" s="53">
        <v>156113.38</v>
      </c>
      <c r="F3510" s="26">
        <v>0.21</v>
      </c>
      <c r="G3510" s="53">
        <v>273900.924</v>
      </c>
      <c r="H3510" s="67"/>
      <c r="I3510" s="68"/>
      <c r="J3510" s="69"/>
      <c r="K3510" s="69"/>
      <c r="L3510" s="69"/>
      <c r="M3510" s="69"/>
      <c r="N3510" s="69"/>
      <c r="O3510" s="35"/>
      <c r="P3510" s="35" t="s">
        <v>27130</v>
      </c>
      <c r="Q3510" s="36">
        <v>1</v>
      </c>
      <c r="R3510" s="35" t="s">
        <v>27</v>
      </c>
      <c r="S3510" s="35" t="s">
        <v>28504</v>
      </c>
      <c r="T3510" s="35">
        <v>0</v>
      </c>
      <c r="U3510" s="35">
        <v>0</v>
      </c>
      <c r="V3510" s="36">
        <v>1</v>
      </c>
      <c r="W3510" s="36">
        <v>1</v>
      </c>
      <c r="X3510" s="37" t="s">
        <v>65</v>
      </c>
    </row>
    <row r="3511" spans="1:24" ht="24" customHeight="1" x14ac:dyDescent="0.2">
      <c r="A3511" s="50" t="s">
        <v>6443</v>
      </c>
      <c r="B3511" s="60" t="s">
        <v>6729</v>
      </c>
      <c r="C3511" s="76" t="s">
        <v>6729</v>
      </c>
      <c r="D3511" s="61" t="s">
        <v>6730</v>
      </c>
      <c r="E3511" s="53">
        <v>168431.33</v>
      </c>
      <c r="F3511" s="26">
        <v>0.21</v>
      </c>
      <c r="G3511" s="53">
        <v>295512.77</v>
      </c>
      <c r="H3511" s="67"/>
      <c r="I3511" s="68"/>
      <c r="J3511" s="69"/>
      <c r="K3511" s="69"/>
      <c r="L3511" s="69"/>
      <c r="M3511" s="69"/>
      <c r="N3511" s="69"/>
      <c r="O3511" s="35"/>
      <c r="P3511" s="35" t="s">
        <v>27131</v>
      </c>
      <c r="Q3511" s="36">
        <v>1</v>
      </c>
      <c r="R3511" s="35" t="s">
        <v>27</v>
      </c>
      <c r="S3511" s="35" t="s">
        <v>28504</v>
      </c>
      <c r="T3511" s="35">
        <v>0</v>
      </c>
      <c r="U3511" s="35">
        <v>0</v>
      </c>
      <c r="V3511" s="36">
        <v>1</v>
      </c>
      <c r="W3511" s="36">
        <v>1</v>
      </c>
      <c r="X3511" s="37" t="s">
        <v>65</v>
      </c>
    </row>
    <row r="3512" spans="1:24" ht="24" customHeight="1" x14ac:dyDescent="0.2">
      <c r="A3512" s="50" t="s">
        <v>6443</v>
      </c>
      <c r="B3512" s="60" t="s">
        <v>6731</v>
      </c>
      <c r="C3512" s="76" t="s">
        <v>6731</v>
      </c>
      <c r="D3512" s="61" t="s">
        <v>6732</v>
      </c>
      <c r="E3512" s="53">
        <v>220794.32</v>
      </c>
      <c r="F3512" s="26">
        <v>0.21</v>
      </c>
      <c r="G3512" s="53">
        <v>387383.63</v>
      </c>
      <c r="H3512" s="67"/>
      <c r="I3512" s="68"/>
      <c r="J3512" s="69"/>
      <c r="K3512" s="69"/>
      <c r="L3512" s="69"/>
      <c r="M3512" s="69"/>
      <c r="N3512" s="69"/>
      <c r="O3512" s="35"/>
      <c r="P3512" s="35" t="s">
        <v>27132</v>
      </c>
      <c r="Q3512" s="36">
        <v>1</v>
      </c>
      <c r="R3512" s="35" t="s">
        <v>27</v>
      </c>
      <c r="S3512" s="35" t="s">
        <v>28504</v>
      </c>
      <c r="T3512" s="35">
        <v>0</v>
      </c>
      <c r="U3512" s="35">
        <v>0</v>
      </c>
      <c r="V3512" s="36">
        <v>1</v>
      </c>
      <c r="W3512" s="36">
        <v>1</v>
      </c>
      <c r="X3512" s="37" t="s">
        <v>65</v>
      </c>
    </row>
    <row r="3513" spans="1:24" ht="24" customHeight="1" x14ac:dyDescent="0.2">
      <c r="A3513" s="50" t="s">
        <v>6443</v>
      </c>
      <c r="B3513" s="60" t="s">
        <v>6733</v>
      </c>
      <c r="C3513" s="76" t="s">
        <v>6733</v>
      </c>
      <c r="D3513" s="61" t="s">
        <v>6734</v>
      </c>
      <c r="E3513" s="53">
        <v>112256.53</v>
      </c>
      <c r="F3513" s="26">
        <v>0.21</v>
      </c>
      <c r="G3513" s="53">
        <v>196954.084</v>
      </c>
      <c r="H3513" s="67"/>
      <c r="I3513" s="68"/>
      <c r="J3513" s="69"/>
      <c r="K3513" s="69"/>
      <c r="L3513" s="69"/>
      <c r="M3513" s="69"/>
      <c r="N3513" s="69"/>
      <c r="O3513" s="35"/>
      <c r="P3513" s="35" t="s">
        <v>27133</v>
      </c>
      <c r="Q3513" s="36">
        <v>1</v>
      </c>
      <c r="R3513" s="35" t="s">
        <v>27</v>
      </c>
      <c r="S3513" s="35" t="s">
        <v>28504</v>
      </c>
      <c r="T3513" s="35">
        <v>0</v>
      </c>
      <c r="U3513" s="35">
        <v>0</v>
      </c>
      <c r="V3513" s="36">
        <v>1</v>
      </c>
      <c r="W3513" s="36">
        <v>1</v>
      </c>
      <c r="X3513" s="37" t="s">
        <v>65</v>
      </c>
    </row>
    <row r="3514" spans="1:24" ht="24" customHeight="1" x14ac:dyDescent="0.2">
      <c r="A3514" s="50" t="s">
        <v>6443</v>
      </c>
      <c r="B3514" s="60" t="s">
        <v>6735</v>
      </c>
      <c r="C3514" s="76" t="s">
        <v>6735</v>
      </c>
      <c r="D3514" s="61" t="s">
        <v>6736</v>
      </c>
      <c r="E3514" s="53">
        <v>42020.639999999999</v>
      </c>
      <c r="F3514" s="26">
        <v>0.21</v>
      </c>
      <c r="G3514" s="53">
        <v>73725.214999999997</v>
      </c>
      <c r="H3514" s="67"/>
      <c r="I3514" s="68"/>
      <c r="J3514" s="69"/>
      <c r="K3514" s="69"/>
      <c r="L3514" s="69"/>
      <c r="M3514" s="69"/>
      <c r="N3514" s="69"/>
      <c r="O3514" s="35"/>
      <c r="P3514" s="35" t="s">
        <v>27134</v>
      </c>
      <c r="Q3514" s="36">
        <v>1</v>
      </c>
      <c r="R3514" s="35" t="s">
        <v>27</v>
      </c>
      <c r="S3514" s="35" t="s">
        <v>28504</v>
      </c>
      <c r="T3514" s="35">
        <v>0</v>
      </c>
      <c r="U3514" s="35">
        <v>0</v>
      </c>
      <c r="V3514" s="36">
        <v>1</v>
      </c>
      <c r="W3514" s="36">
        <v>1</v>
      </c>
      <c r="X3514" s="37" t="s">
        <v>65</v>
      </c>
    </row>
    <row r="3515" spans="1:24" ht="24" customHeight="1" x14ac:dyDescent="0.2">
      <c r="A3515" s="50" t="s">
        <v>6443</v>
      </c>
      <c r="B3515" s="60" t="s">
        <v>6737</v>
      </c>
      <c r="C3515" s="76" t="s">
        <v>6737</v>
      </c>
      <c r="D3515" s="61" t="s">
        <v>6738</v>
      </c>
      <c r="E3515" s="53">
        <v>47621.9</v>
      </c>
      <c r="F3515" s="26">
        <v>0.21</v>
      </c>
      <c r="G3515" s="53">
        <v>83552.63</v>
      </c>
      <c r="H3515" s="67"/>
      <c r="I3515" s="68"/>
      <c r="J3515" s="69"/>
      <c r="K3515" s="69"/>
      <c r="L3515" s="69"/>
      <c r="M3515" s="69"/>
      <c r="N3515" s="69"/>
      <c r="O3515" s="35"/>
      <c r="P3515" s="35" t="s">
        <v>27135</v>
      </c>
      <c r="Q3515" s="36">
        <v>1</v>
      </c>
      <c r="R3515" s="35" t="s">
        <v>27</v>
      </c>
      <c r="S3515" s="35" t="s">
        <v>28504</v>
      </c>
      <c r="T3515" s="35">
        <v>0</v>
      </c>
      <c r="U3515" s="35">
        <v>0</v>
      </c>
      <c r="V3515" s="36">
        <v>1</v>
      </c>
      <c r="W3515" s="36">
        <v>1</v>
      </c>
      <c r="X3515" s="37" t="s">
        <v>65</v>
      </c>
    </row>
    <row r="3516" spans="1:24" ht="24" customHeight="1" x14ac:dyDescent="0.2">
      <c r="A3516" s="50" t="s">
        <v>6443</v>
      </c>
      <c r="B3516" s="60" t="s">
        <v>6739</v>
      </c>
      <c r="C3516" s="76" t="s">
        <v>6739</v>
      </c>
      <c r="D3516" s="61" t="s">
        <v>6740</v>
      </c>
      <c r="E3516" s="53">
        <v>134266.28</v>
      </c>
      <c r="F3516" s="26">
        <v>0.21</v>
      </c>
      <c r="G3516" s="53">
        <v>235570.193</v>
      </c>
      <c r="H3516" s="67"/>
      <c r="I3516" s="68"/>
      <c r="J3516" s="69"/>
      <c r="K3516" s="69"/>
      <c r="L3516" s="69"/>
      <c r="M3516" s="69"/>
      <c r="N3516" s="69"/>
      <c r="O3516" s="35"/>
      <c r="P3516" s="35" t="s">
        <v>27136</v>
      </c>
      <c r="Q3516" s="36">
        <v>1</v>
      </c>
      <c r="R3516" s="35" t="s">
        <v>27</v>
      </c>
      <c r="S3516" s="35" t="s">
        <v>28503</v>
      </c>
      <c r="T3516" s="35">
        <v>0</v>
      </c>
      <c r="U3516" s="35">
        <v>0</v>
      </c>
      <c r="V3516" s="36">
        <v>1</v>
      </c>
      <c r="W3516" s="36">
        <v>1</v>
      </c>
      <c r="X3516" s="37" t="s">
        <v>65</v>
      </c>
    </row>
    <row r="3517" spans="1:24" ht="24" customHeight="1" x14ac:dyDescent="0.2">
      <c r="A3517" s="50" t="s">
        <v>6443</v>
      </c>
      <c r="B3517" s="60" t="s">
        <v>6741</v>
      </c>
      <c r="C3517" s="76" t="s">
        <v>6741</v>
      </c>
      <c r="D3517" s="61" t="s">
        <v>6742</v>
      </c>
      <c r="E3517" s="53">
        <v>142795.93</v>
      </c>
      <c r="F3517" s="26">
        <v>0.21</v>
      </c>
      <c r="G3517" s="53">
        <v>250535.46100000001</v>
      </c>
      <c r="H3517" s="67"/>
      <c r="I3517" s="68"/>
      <c r="J3517" s="69"/>
      <c r="K3517" s="69"/>
      <c r="L3517" s="69"/>
      <c r="M3517" s="69"/>
      <c r="N3517" s="69"/>
      <c r="O3517" s="35"/>
      <c r="P3517" s="35" t="s">
        <v>27137</v>
      </c>
      <c r="Q3517" s="36">
        <v>1</v>
      </c>
      <c r="R3517" s="35" t="s">
        <v>27</v>
      </c>
      <c r="S3517" s="35" t="s">
        <v>28503</v>
      </c>
      <c r="T3517" s="35">
        <v>0</v>
      </c>
      <c r="U3517" s="35">
        <v>0</v>
      </c>
      <c r="V3517" s="36">
        <v>1</v>
      </c>
      <c r="W3517" s="36">
        <v>1</v>
      </c>
      <c r="X3517" s="37" t="s">
        <v>65</v>
      </c>
    </row>
    <row r="3518" spans="1:24" ht="24" customHeight="1" x14ac:dyDescent="0.2">
      <c r="A3518" s="50" t="s">
        <v>6443</v>
      </c>
      <c r="B3518" s="60" t="s">
        <v>6743</v>
      </c>
      <c r="C3518" s="76" t="s">
        <v>6743</v>
      </c>
      <c r="D3518" s="61" t="s">
        <v>6744</v>
      </c>
      <c r="E3518" s="53">
        <v>157066.21</v>
      </c>
      <c r="F3518" s="26">
        <v>0.21</v>
      </c>
      <c r="G3518" s="53">
        <v>275572.65999999997</v>
      </c>
      <c r="H3518" s="67"/>
      <c r="I3518" s="68"/>
      <c r="J3518" s="69"/>
      <c r="K3518" s="69"/>
      <c r="L3518" s="69"/>
      <c r="M3518" s="69"/>
      <c r="N3518" s="69"/>
      <c r="O3518" s="35"/>
      <c r="P3518" s="35" t="s">
        <v>27138</v>
      </c>
      <c r="Q3518" s="36">
        <v>1</v>
      </c>
      <c r="R3518" s="35" t="s">
        <v>27</v>
      </c>
      <c r="S3518" s="35" t="s">
        <v>28503</v>
      </c>
      <c r="T3518" s="35">
        <v>0</v>
      </c>
      <c r="U3518" s="35">
        <v>0</v>
      </c>
      <c r="V3518" s="36">
        <v>1</v>
      </c>
      <c r="W3518" s="36">
        <v>1</v>
      </c>
      <c r="X3518" s="37" t="s">
        <v>65</v>
      </c>
    </row>
    <row r="3519" spans="1:24" ht="24" customHeight="1" x14ac:dyDescent="0.2">
      <c r="A3519" s="50" t="s">
        <v>6443</v>
      </c>
      <c r="B3519" s="60" t="s">
        <v>6745</v>
      </c>
      <c r="C3519" s="76" t="s">
        <v>6745</v>
      </c>
      <c r="D3519" s="61" t="s">
        <v>6746</v>
      </c>
      <c r="E3519" s="53">
        <v>128548.82</v>
      </c>
      <c r="F3519" s="26">
        <v>0.21</v>
      </c>
      <c r="G3519" s="53">
        <v>225538.90599999999</v>
      </c>
      <c r="H3519" s="67"/>
      <c r="I3519" s="68"/>
      <c r="J3519" s="69"/>
      <c r="K3519" s="69"/>
      <c r="L3519" s="69"/>
      <c r="M3519" s="69"/>
      <c r="N3519" s="69"/>
      <c r="O3519" s="35"/>
      <c r="P3519" s="35" t="s">
        <v>27139</v>
      </c>
      <c r="Q3519" s="36">
        <v>1</v>
      </c>
      <c r="R3519" s="35" t="s">
        <v>27</v>
      </c>
      <c r="S3519" s="35" t="s">
        <v>28503</v>
      </c>
      <c r="T3519" s="35">
        <v>0</v>
      </c>
      <c r="U3519" s="35">
        <v>0</v>
      </c>
      <c r="V3519" s="36">
        <v>1</v>
      </c>
      <c r="W3519" s="36">
        <v>1</v>
      </c>
      <c r="X3519" s="37" t="s">
        <v>65</v>
      </c>
    </row>
    <row r="3520" spans="1:24" ht="24" customHeight="1" x14ac:dyDescent="0.2">
      <c r="A3520" s="50" t="s">
        <v>6443</v>
      </c>
      <c r="B3520" s="60" t="s">
        <v>6747</v>
      </c>
      <c r="C3520" s="76" t="s">
        <v>6747</v>
      </c>
      <c r="D3520" s="61" t="s">
        <v>6748</v>
      </c>
      <c r="E3520" s="53">
        <v>20891.18</v>
      </c>
      <c r="F3520" s="26">
        <v>0.21</v>
      </c>
      <c r="G3520" s="53">
        <v>36653.574000000001</v>
      </c>
      <c r="H3520" s="67"/>
      <c r="I3520" s="68"/>
      <c r="J3520" s="69"/>
      <c r="K3520" s="69"/>
      <c r="L3520" s="69"/>
      <c r="M3520" s="69"/>
      <c r="N3520" s="69"/>
      <c r="O3520" s="35"/>
      <c r="P3520" s="35" t="s">
        <v>6749</v>
      </c>
      <c r="Q3520" s="36">
        <v>1</v>
      </c>
      <c r="R3520" s="35" t="s">
        <v>27</v>
      </c>
      <c r="S3520" s="35" t="s">
        <v>28504</v>
      </c>
      <c r="T3520" s="35">
        <v>0</v>
      </c>
      <c r="U3520" s="35">
        <v>0</v>
      </c>
      <c r="V3520" s="36">
        <v>1</v>
      </c>
      <c r="W3520" s="36">
        <v>1</v>
      </c>
      <c r="X3520" s="37" t="s">
        <v>65</v>
      </c>
    </row>
    <row r="3521" spans="1:24" ht="24" customHeight="1" x14ac:dyDescent="0.2">
      <c r="A3521" s="50" t="s">
        <v>6443</v>
      </c>
      <c r="B3521" s="60" t="s">
        <v>6750</v>
      </c>
      <c r="C3521" s="76" t="s">
        <v>6750</v>
      </c>
      <c r="D3521" s="61" t="s">
        <v>6751</v>
      </c>
      <c r="E3521" s="53">
        <v>29051.01</v>
      </c>
      <c r="F3521" s="26">
        <v>0.21</v>
      </c>
      <c r="G3521" s="53">
        <v>50969.991999999998</v>
      </c>
      <c r="H3521" s="67"/>
      <c r="I3521" s="68"/>
      <c r="J3521" s="69"/>
      <c r="K3521" s="69"/>
      <c r="L3521" s="69"/>
      <c r="M3521" s="69"/>
      <c r="N3521" s="69"/>
      <c r="O3521" s="35"/>
      <c r="P3521" s="35" t="s">
        <v>6752</v>
      </c>
      <c r="Q3521" s="36">
        <v>1</v>
      </c>
      <c r="R3521" s="35" t="s">
        <v>27</v>
      </c>
      <c r="S3521" s="35" t="s">
        <v>28504</v>
      </c>
      <c r="T3521" s="35">
        <v>0</v>
      </c>
      <c r="U3521" s="35">
        <v>0</v>
      </c>
      <c r="V3521" s="36">
        <v>1</v>
      </c>
      <c r="W3521" s="36">
        <v>1</v>
      </c>
      <c r="X3521" s="37" t="s">
        <v>65</v>
      </c>
    </row>
    <row r="3522" spans="1:24" ht="24" customHeight="1" x14ac:dyDescent="0.2">
      <c r="A3522" s="50" t="s">
        <v>6443</v>
      </c>
      <c r="B3522" s="60" t="s">
        <v>6753</v>
      </c>
      <c r="C3522" s="76" t="s">
        <v>6753</v>
      </c>
      <c r="D3522" s="61" t="s">
        <v>6754</v>
      </c>
      <c r="E3522" s="53">
        <v>43552.11</v>
      </c>
      <c r="F3522" s="26">
        <v>0.21</v>
      </c>
      <c r="G3522" s="53">
        <v>76412.178</v>
      </c>
      <c r="H3522" s="67"/>
      <c r="I3522" s="68"/>
      <c r="J3522" s="69"/>
      <c r="K3522" s="69"/>
      <c r="L3522" s="69"/>
      <c r="M3522" s="69"/>
      <c r="N3522" s="69"/>
      <c r="O3522" s="35"/>
      <c r="P3522" s="35" t="s">
        <v>27140</v>
      </c>
      <c r="Q3522" s="36">
        <v>1</v>
      </c>
      <c r="R3522" s="35" t="s">
        <v>27</v>
      </c>
      <c r="S3522" s="35" t="s">
        <v>28504</v>
      </c>
      <c r="T3522" s="35">
        <v>0</v>
      </c>
      <c r="U3522" s="35">
        <v>0</v>
      </c>
      <c r="V3522" s="36">
        <v>1</v>
      </c>
      <c r="W3522" s="36">
        <v>1</v>
      </c>
      <c r="X3522" s="37" t="s">
        <v>65</v>
      </c>
    </row>
    <row r="3523" spans="1:24" ht="24" customHeight="1" x14ac:dyDescent="0.2">
      <c r="A3523" s="50" t="s">
        <v>6443</v>
      </c>
      <c r="B3523" s="60" t="s">
        <v>6755</v>
      </c>
      <c r="C3523" s="76" t="s">
        <v>6755</v>
      </c>
      <c r="D3523" s="61" t="s">
        <v>6756</v>
      </c>
      <c r="E3523" s="53">
        <v>77106.679999999993</v>
      </c>
      <c r="F3523" s="26">
        <v>0.21</v>
      </c>
      <c r="G3523" s="53">
        <v>135283.67499999999</v>
      </c>
      <c r="H3523" s="67"/>
      <c r="I3523" s="68"/>
      <c r="J3523" s="69"/>
      <c r="K3523" s="69"/>
      <c r="L3523" s="69"/>
      <c r="M3523" s="69"/>
      <c r="N3523" s="69"/>
      <c r="O3523" s="35"/>
      <c r="P3523" s="35" t="s">
        <v>27141</v>
      </c>
      <c r="Q3523" s="36">
        <v>1</v>
      </c>
      <c r="R3523" s="35" t="s">
        <v>27</v>
      </c>
      <c r="S3523" s="35" t="s">
        <v>28503</v>
      </c>
      <c r="T3523" s="35">
        <v>0</v>
      </c>
      <c r="U3523" s="35">
        <v>0</v>
      </c>
      <c r="V3523" s="36">
        <v>1</v>
      </c>
      <c r="W3523" s="36">
        <v>1</v>
      </c>
      <c r="X3523" s="37" t="s">
        <v>65</v>
      </c>
    </row>
    <row r="3524" spans="1:24" ht="24" customHeight="1" x14ac:dyDescent="0.2">
      <c r="A3524" s="50" t="s">
        <v>6443</v>
      </c>
      <c r="B3524" s="60" t="s">
        <v>6757</v>
      </c>
      <c r="C3524" s="76" t="s">
        <v>6757</v>
      </c>
      <c r="D3524" s="61" t="s">
        <v>6758</v>
      </c>
      <c r="E3524" s="53">
        <v>51404.47</v>
      </c>
      <c r="F3524" s="26">
        <v>0.21</v>
      </c>
      <c r="G3524" s="53">
        <v>90189.141000000003</v>
      </c>
      <c r="H3524" s="67"/>
      <c r="I3524" s="68"/>
      <c r="J3524" s="69"/>
      <c r="K3524" s="69"/>
      <c r="L3524" s="69"/>
      <c r="M3524" s="69"/>
      <c r="N3524" s="69"/>
      <c r="O3524" s="35"/>
      <c r="P3524" s="35" t="s">
        <v>27142</v>
      </c>
      <c r="Q3524" s="36">
        <v>1</v>
      </c>
      <c r="R3524" s="35" t="s">
        <v>27</v>
      </c>
      <c r="S3524" s="35" t="s">
        <v>28503</v>
      </c>
      <c r="T3524" s="35">
        <v>0</v>
      </c>
      <c r="U3524" s="35">
        <v>0</v>
      </c>
      <c r="V3524" s="36">
        <v>1</v>
      </c>
      <c r="W3524" s="36">
        <v>1</v>
      </c>
      <c r="X3524" s="37" t="s">
        <v>65</v>
      </c>
    </row>
    <row r="3525" spans="1:24" ht="24" customHeight="1" x14ac:dyDescent="0.2">
      <c r="A3525" s="50" t="s">
        <v>6443</v>
      </c>
      <c r="B3525" s="60" t="s">
        <v>6759</v>
      </c>
      <c r="C3525" s="76" t="s">
        <v>6759</v>
      </c>
      <c r="D3525" s="61" t="s">
        <v>6760</v>
      </c>
      <c r="E3525" s="53">
        <v>88245.15</v>
      </c>
      <c r="F3525" s="26">
        <v>0.21</v>
      </c>
      <c r="G3525" s="53">
        <v>154826.11900000001</v>
      </c>
      <c r="H3525" s="67"/>
      <c r="I3525" s="68"/>
      <c r="J3525" s="69"/>
      <c r="K3525" s="69"/>
      <c r="L3525" s="69"/>
      <c r="M3525" s="69"/>
      <c r="N3525" s="69"/>
      <c r="O3525" s="35"/>
      <c r="P3525" s="35" t="s">
        <v>27143</v>
      </c>
      <c r="Q3525" s="36">
        <v>1</v>
      </c>
      <c r="R3525" s="35" t="s">
        <v>27</v>
      </c>
      <c r="S3525" s="35" t="s">
        <v>28503</v>
      </c>
      <c r="T3525" s="35">
        <v>0</v>
      </c>
      <c r="U3525" s="35">
        <v>0</v>
      </c>
      <c r="V3525" s="36">
        <v>1</v>
      </c>
      <c r="W3525" s="36">
        <v>1</v>
      </c>
      <c r="X3525" s="37" t="s">
        <v>65</v>
      </c>
    </row>
    <row r="3526" spans="1:24" ht="24" customHeight="1" x14ac:dyDescent="0.2">
      <c r="A3526" s="50" t="s">
        <v>6443</v>
      </c>
      <c r="B3526" s="60" t="s">
        <v>6761</v>
      </c>
      <c r="C3526" s="76" t="s">
        <v>6761</v>
      </c>
      <c r="D3526" s="61" t="s">
        <v>6762</v>
      </c>
      <c r="E3526" s="53">
        <v>59457.63</v>
      </c>
      <c r="F3526" s="26">
        <v>0.21</v>
      </c>
      <c r="G3526" s="53">
        <v>104318.408</v>
      </c>
      <c r="H3526" s="67"/>
      <c r="I3526" s="68"/>
      <c r="J3526" s="69"/>
      <c r="K3526" s="69"/>
      <c r="L3526" s="69"/>
      <c r="M3526" s="69"/>
      <c r="N3526" s="69"/>
      <c r="O3526" s="35"/>
      <c r="P3526" s="35" t="s">
        <v>27144</v>
      </c>
      <c r="Q3526" s="36">
        <v>1</v>
      </c>
      <c r="R3526" s="35" t="s">
        <v>27</v>
      </c>
      <c r="S3526" s="35" t="s">
        <v>28503</v>
      </c>
      <c r="T3526" s="35">
        <v>0</v>
      </c>
      <c r="U3526" s="35">
        <v>0</v>
      </c>
      <c r="V3526" s="36">
        <v>1</v>
      </c>
      <c r="W3526" s="36">
        <v>1</v>
      </c>
      <c r="X3526" s="37" t="s">
        <v>65</v>
      </c>
    </row>
    <row r="3527" spans="1:24" ht="24" customHeight="1" x14ac:dyDescent="0.2">
      <c r="A3527" s="50" t="s">
        <v>6443</v>
      </c>
      <c r="B3527" s="60" t="s">
        <v>6763</v>
      </c>
      <c r="C3527" s="76" t="s">
        <v>6763</v>
      </c>
      <c r="D3527" s="61" t="s">
        <v>6764</v>
      </c>
      <c r="E3527" s="53">
        <v>117633.98</v>
      </c>
      <c r="F3527" s="26">
        <v>0.21</v>
      </c>
      <c r="G3527" s="53">
        <v>206388.81700000001</v>
      </c>
      <c r="H3527" s="67"/>
      <c r="I3527" s="68"/>
      <c r="J3527" s="69"/>
      <c r="K3527" s="69"/>
      <c r="L3527" s="69"/>
      <c r="M3527" s="69"/>
      <c r="N3527" s="69"/>
      <c r="O3527" s="35"/>
      <c r="P3527" s="35" t="s">
        <v>27145</v>
      </c>
      <c r="Q3527" s="36">
        <v>1</v>
      </c>
      <c r="R3527" s="35" t="s">
        <v>27</v>
      </c>
      <c r="S3527" s="35" t="s">
        <v>28504</v>
      </c>
      <c r="T3527" s="35">
        <v>0</v>
      </c>
      <c r="U3527" s="35">
        <v>0</v>
      </c>
      <c r="V3527" s="36">
        <v>1</v>
      </c>
      <c r="W3527" s="36">
        <v>1</v>
      </c>
      <c r="X3527" s="37" t="s">
        <v>65</v>
      </c>
    </row>
    <row r="3528" spans="1:24" ht="24" customHeight="1" x14ac:dyDescent="0.2">
      <c r="A3528" s="50" t="s">
        <v>6443</v>
      </c>
      <c r="B3528" s="60" t="s">
        <v>6765</v>
      </c>
      <c r="C3528" s="76" t="s">
        <v>6765</v>
      </c>
      <c r="D3528" s="61" t="s">
        <v>6766</v>
      </c>
      <c r="E3528" s="53">
        <v>112948.47</v>
      </c>
      <c r="F3528" s="26">
        <v>0.21</v>
      </c>
      <c r="G3528" s="53">
        <v>198168.08900000001</v>
      </c>
      <c r="H3528" s="67"/>
      <c r="I3528" s="68"/>
      <c r="J3528" s="69"/>
      <c r="K3528" s="69"/>
      <c r="L3528" s="69"/>
      <c r="M3528" s="69"/>
      <c r="N3528" s="69"/>
      <c r="O3528" s="35"/>
      <c r="P3528" s="35" t="s">
        <v>27146</v>
      </c>
      <c r="Q3528" s="36">
        <v>1</v>
      </c>
      <c r="R3528" s="35" t="s">
        <v>9849</v>
      </c>
      <c r="S3528" s="35" t="s">
        <v>28504</v>
      </c>
      <c r="T3528" s="35">
        <v>0</v>
      </c>
      <c r="U3528" s="35">
        <v>0</v>
      </c>
      <c r="V3528" s="36">
        <v>1</v>
      </c>
      <c r="W3528" s="36">
        <v>1</v>
      </c>
      <c r="X3528" s="37" t="s">
        <v>65</v>
      </c>
    </row>
    <row r="3529" spans="1:24" ht="24" customHeight="1" x14ac:dyDescent="0.2">
      <c r="A3529" s="50" t="s">
        <v>6443</v>
      </c>
      <c r="B3529" s="60" t="s">
        <v>6767</v>
      </c>
      <c r="C3529" s="76" t="s">
        <v>6767</v>
      </c>
      <c r="D3529" s="61" t="s">
        <v>6768</v>
      </c>
      <c r="E3529" s="53">
        <v>725832.65</v>
      </c>
      <c r="F3529" s="26">
        <v>0.21</v>
      </c>
      <c r="G3529" s="53">
        <v>1273473.3810000001</v>
      </c>
      <c r="H3529" s="67"/>
      <c r="I3529" s="68"/>
      <c r="J3529" s="69"/>
      <c r="K3529" s="69"/>
      <c r="L3529" s="69"/>
      <c r="M3529" s="69"/>
      <c r="N3529" s="69"/>
      <c r="O3529" s="35"/>
      <c r="P3529" s="35" t="s">
        <v>27147</v>
      </c>
      <c r="Q3529" s="36">
        <v>1</v>
      </c>
      <c r="R3529" s="35" t="s">
        <v>9849</v>
      </c>
      <c r="S3529" s="35" t="s">
        <v>28504</v>
      </c>
      <c r="T3529" s="35">
        <v>0</v>
      </c>
      <c r="U3529" s="35">
        <v>0</v>
      </c>
      <c r="V3529" s="36">
        <v>1</v>
      </c>
      <c r="W3529" s="36">
        <v>1</v>
      </c>
      <c r="X3529" s="37" t="s">
        <v>65</v>
      </c>
    </row>
    <row r="3530" spans="1:24" ht="24" customHeight="1" x14ac:dyDescent="0.2">
      <c r="A3530" s="50" t="s">
        <v>6443</v>
      </c>
      <c r="B3530" s="60" t="s">
        <v>6769</v>
      </c>
      <c r="C3530" s="76" t="s">
        <v>6769</v>
      </c>
      <c r="D3530" s="61" t="s">
        <v>6770</v>
      </c>
      <c r="E3530" s="53">
        <v>218847.87</v>
      </c>
      <c r="F3530" s="26">
        <v>0.105</v>
      </c>
      <c r="G3530" s="53">
        <v>350648.99800000002</v>
      </c>
      <c r="H3530" s="67"/>
      <c r="I3530" s="68"/>
      <c r="J3530" s="69"/>
      <c r="K3530" s="69"/>
      <c r="L3530" s="69"/>
      <c r="M3530" s="69"/>
      <c r="N3530" s="69"/>
      <c r="O3530" s="35"/>
      <c r="P3530" s="35" t="s">
        <v>27148</v>
      </c>
      <c r="Q3530" s="36">
        <v>1</v>
      </c>
      <c r="R3530" s="35" t="s">
        <v>9849</v>
      </c>
      <c r="S3530" s="35" t="s">
        <v>28504</v>
      </c>
      <c r="T3530" s="35">
        <v>0</v>
      </c>
      <c r="U3530" s="35">
        <v>0</v>
      </c>
      <c r="V3530" s="36">
        <v>1</v>
      </c>
      <c r="W3530" s="36">
        <v>1</v>
      </c>
      <c r="X3530" s="37" t="s">
        <v>65</v>
      </c>
    </row>
    <row r="3531" spans="1:24" ht="24" customHeight="1" x14ac:dyDescent="0.2">
      <c r="A3531" s="50" t="s">
        <v>6443</v>
      </c>
      <c r="B3531" s="60" t="s">
        <v>6771</v>
      </c>
      <c r="C3531" s="76" t="s">
        <v>6771</v>
      </c>
      <c r="D3531" s="61" t="s">
        <v>6772</v>
      </c>
      <c r="E3531" s="53">
        <v>218847.87</v>
      </c>
      <c r="F3531" s="26">
        <v>0.105</v>
      </c>
      <c r="G3531" s="53">
        <v>350648.99800000002</v>
      </c>
      <c r="H3531" s="67"/>
      <c r="I3531" s="68"/>
      <c r="J3531" s="69"/>
      <c r="K3531" s="69"/>
      <c r="L3531" s="69"/>
      <c r="M3531" s="69"/>
      <c r="N3531" s="69"/>
      <c r="O3531" s="35"/>
      <c r="P3531" s="35" t="s">
        <v>27149</v>
      </c>
      <c r="Q3531" s="36">
        <v>1</v>
      </c>
      <c r="R3531" s="35" t="s">
        <v>9849</v>
      </c>
      <c r="S3531" s="35" t="s">
        <v>28504</v>
      </c>
      <c r="T3531" s="35">
        <v>0</v>
      </c>
      <c r="U3531" s="35">
        <v>0</v>
      </c>
      <c r="V3531" s="36">
        <v>1</v>
      </c>
      <c r="W3531" s="36">
        <v>1</v>
      </c>
      <c r="X3531" s="37" t="s">
        <v>65</v>
      </c>
    </row>
    <row r="3532" spans="1:24" ht="24" customHeight="1" x14ac:dyDescent="0.2">
      <c r="A3532" s="50" t="s">
        <v>6443</v>
      </c>
      <c r="B3532" s="60" t="s">
        <v>6773</v>
      </c>
      <c r="C3532" s="76" t="s">
        <v>6773</v>
      </c>
      <c r="D3532" s="61" t="s">
        <v>9962</v>
      </c>
      <c r="E3532" s="53">
        <v>467588.8</v>
      </c>
      <c r="F3532" s="26">
        <v>0.105</v>
      </c>
      <c r="G3532" s="53">
        <v>749194.15500000003</v>
      </c>
      <c r="H3532" s="67"/>
      <c r="I3532" s="68"/>
      <c r="J3532" s="69"/>
      <c r="K3532" s="69"/>
      <c r="L3532" s="69"/>
      <c r="M3532" s="69"/>
      <c r="N3532" s="69"/>
      <c r="O3532" s="35"/>
      <c r="P3532" s="35" t="s">
        <v>27150</v>
      </c>
      <c r="Q3532" s="36">
        <v>1</v>
      </c>
      <c r="R3532" s="35" t="s">
        <v>27</v>
      </c>
      <c r="S3532" s="35" t="s">
        <v>28503</v>
      </c>
      <c r="T3532" s="35">
        <v>0</v>
      </c>
      <c r="U3532" s="35">
        <v>0</v>
      </c>
      <c r="V3532" s="36">
        <v>1</v>
      </c>
      <c r="W3532" s="36">
        <v>1</v>
      </c>
      <c r="X3532" s="37" t="s">
        <v>65</v>
      </c>
    </row>
    <row r="3533" spans="1:24" ht="24" customHeight="1" x14ac:dyDescent="0.2">
      <c r="A3533" s="50" t="s">
        <v>6443</v>
      </c>
      <c r="B3533" s="60" t="s">
        <v>6774</v>
      </c>
      <c r="C3533" s="76" t="s">
        <v>6774</v>
      </c>
      <c r="D3533" s="61" t="s">
        <v>6775</v>
      </c>
      <c r="E3533" s="53">
        <v>14270.2</v>
      </c>
      <c r="F3533" s="26">
        <v>0.21</v>
      </c>
      <c r="G3533" s="53">
        <v>25037.065999999999</v>
      </c>
      <c r="H3533" s="67"/>
      <c r="I3533" s="68"/>
      <c r="J3533" s="69"/>
      <c r="K3533" s="69"/>
      <c r="L3533" s="69"/>
      <c r="M3533" s="69"/>
      <c r="N3533" s="69"/>
      <c r="O3533" s="35"/>
      <c r="P3533" s="35" t="s">
        <v>27151</v>
      </c>
      <c r="Q3533" s="36">
        <v>1</v>
      </c>
      <c r="R3533" s="35" t="s">
        <v>27</v>
      </c>
      <c r="S3533" s="35" t="s">
        <v>28504</v>
      </c>
      <c r="T3533" s="35">
        <v>0</v>
      </c>
      <c r="U3533" s="35">
        <v>0</v>
      </c>
      <c r="V3533" s="36">
        <v>1</v>
      </c>
      <c r="W3533" s="36">
        <v>1</v>
      </c>
      <c r="X3533" s="37" t="s">
        <v>65</v>
      </c>
    </row>
    <row r="3534" spans="1:24" ht="24" customHeight="1" x14ac:dyDescent="0.2">
      <c r="A3534" s="50" t="s">
        <v>6443</v>
      </c>
      <c r="B3534" s="60" t="s">
        <v>6776</v>
      </c>
      <c r="C3534" s="76" t="s">
        <v>6776</v>
      </c>
      <c r="D3534" s="61" t="s">
        <v>6777</v>
      </c>
      <c r="E3534" s="53">
        <v>17129.05</v>
      </c>
      <c r="F3534" s="26">
        <v>0.21</v>
      </c>
      <c r="G3534" s="53">
        <v>30052.915000000001</v>
      </c>
      <c r="H3534" s="67"/>
      <c r="I3534" s="68"/>
      <c r="J3534" s="69"/>
      <c r="K3534" s="69"/>
      <c r="L3534" s="69"/>
      <c r="M3534" s="69"/>
      <c r="N3534" s="69"/>
      <c r="O3534" s="35"/>
      <c r="P3534" s="35" t="s">
        <v>27152</v>
      </c>
      <c r="Q3534" s="36">
        <v>1</v>
      </c>
      <c r="R3534" s="35" t="s">
        <v>27</v>
      </c>
      <c r="S3534" s="35" t="s">
        <v>28503</v>
      </c>
      <c r="T3534" s="35">
        <v>0</v>
      </c>
      <c r="U3534" s="35">
        <v>0</v>
      </c>
      <c r="V3534" s="36">
        <v>1</v>
      </c>
      <c r="W3534" s="36">
        <v>1</v>
      </c>
      <c r="X3534" s="37" t="s">
        <v>65</v>
      </c>
    </row>
    <row r="3535" spans="1:24" ht="24" customHeight="1" x14ac:dyDescent="0.2">
      <c r="A3535" s="50" t="s">
        <v>6443</v>
      </c>
      <c r="B3535" s="60" t="s">
        <v>6778</v>
      </c>
      <c r="C3535" s="76" t="s">
        <v>6778</v>
      </c>
      <c r="D3535" s="61" t="s">
        <v>6779</v>
      </c>
      <c r="E3535" s="53">
        <v>14270.2</v>
      </c>
      <c r="F3535" s="26">
        <v>0.21</v>
      </c>
      <c r="G3535" s="53">
        <v>25037.065999999999</v>
      </c>
      <c r="H3535" s="67"/>
      <c r="I3535" s="68"/>
      <c r="J3535" s="69"/>
      <c r="K3535" s="69"/>
      <c r="L3535" s="69"/>
      <c r="M3535" s="69"/>
      <c r="N3535" s="69"/>
      <c r="O3535" s="35"/>
      <c r="P3535" s="35" t="s">
        <v>27153</v>
      </c>
      <c r="Q3535" s="36">
        <v>1</v>
      </c>
      <c r="R3535" s="35" t="s">
        <v>27</v>
      </c>
      <c r="S3535" s="35" t="s">
        <v>28503</v>
      </c>
      <c r="T3535" s="35">
        <v>0</v>
      </c>
      <c r="U3535" s="35">
        <v>0</v>
      </c>
      <c r="V3535" s="36">
        <v>1</v>
      </c>
      <c r="W3535" s="36">
        <v>1</v>
      </c>
      <c r="X3535" s="37" t="s">
        <v>65</v>
      </c>
    </row>
    <row r="3536" spans="1:24" ht="24" customHeight="1" x14ac:dyDescent="0.2">
      <c r="A3536" s="50" t="s">
        <v>6443</v>
      </c>
      <c r="B3536" s="60" t="s">
        <v>6780</v>
      </c>
      <c r="C3536" s="76" t="s">
        <v>6780</v>
      </c>
      <c r="D3536" s="61" t="s">
        <v>6781</v>
      </c>
      <c r="E3536" s="53">
        <v>17129.05</v>
      </c>
      <c r="F3536" s="26">
        <v>0.21</v>
      </c>
      <c r="G3536" s="53">
        <v>30052.915000000001</v>
      </c>
      <c r="H3536" s="67"/>
      <c r="I3536" s="68"/>
      <c r="J3536" s="69"/>
      <c r="K3536" s="69"/>
      <c r="L3536" s="69"/>
      <c r="M3536" s="69"/>
      <c r="N3536" s="69"/>
      <c r="O3536" s="35"/>
      <c r="P3536" s="35" t="s">
        <v>27154</v>
      </c>
      <c r="Q3536" s="36">
        <v>1</v>
      </c>
      <c r="R3536" s="35" t="s">
        <v>27</v>
      </c>
      <c r="S3536" s="35" t="s">
        <v>28503</v>
      </c>
      <c r="T3536" s="35">
        <v>0</v>
      </c>
      <c r="U3536" s="35">
        <v>0</v>
      </c>
      <c r="V3536" s="36">
        <v>1</v>
      </c>
      <c r="W3536" s="36">
        <v>1</v>
      </c>
      <c r="X3536" s="37" t="s">
        <v>65</v>
      </c>
    </row>
    <row r="3537" spans="1:24" ht="24" customHeight="1" x14ac:dyDescent="0.2">
      <c r="A3537" s="50" t="s">
        <v>6443</v>
      </c>
      <c r="B3537" s="60" t="s">
        <v>6782</v>
      </c>
      <c r="C3537" s="76" t="s">
        <v>6782</v>
      </c>
      <c r="D3537" s="61" t="s">
        <v>6783</v>
      </c>
      <c r="E3537" s="53">
        <v>17129.05</v>
      </c>
      <c r="F3537" s="26">
        <v>0.21</v>
      </c>
      <c r="G3537" s="53">
        <v>30052.915000000001</v>
      </c>
      <c r="H3537" s="67"/>
      <c r="I3537" s="68"/>
      <c r="J3537" s="69"/>
      <c r="K3537" s="69"/>
      <c r="L3537" s="69"/>
      <c r="M3537" s="69"/>
      <c r="N3537" s="69"/>
      <c r="O3537" s="35"/>
      <c r="P3537" s="35" t="s">
        <v>27155</v>
      </c>
      <c r="Q3537" s="36">
        <v>1</v>
      </c>
      <c r="R3537" s="35" t="s">
        <v>27</v>
      </c>
      <c r="S3537" s="35" t="s">
        <v>28503</v>
      </c>
      <c r="T3537" s="35">
        <v>0</v>
      </c>
      <c r="U3537" s="35">
        <v>0</v>
      </c>
      <c r="V3537" s="36">
        <v>1</v>
      </c>
      <c r="W3537" s="36">
        <v>1</v>
      </c>
      <c r="X3537" s="37" t="s">
        <v>65</v>
      </c>
    </row>
    <row r="3538" spans="1:24" ht="24" customHeight="1" x14ac:dyDescent="0.2">
      <c r="A3538" s="50" t="s">
        <v>6443</v>
      </c>
      <c r="B3538" s="60" t="s">
        <v>6784</v>
      </c>
      <c r="C3538" s="76" t="s">
        <v>6784</v>
      </c>
      <c r="D3538" s="61" t="s">
        <v>6785</v>
      </c>
      <c r="E3538" s="53">
        <v>19964.43</v>
      </c>
      <c r="F3538" s="26">
        <v>0.21</v>
      </c>
      <c r="G3538" s="53">
        <v>35027.588000000003</v>
      </c>
      <c r="H3538" s="67"/>
      <c r="I3538" s="68"/>
      <c r="J3538" s="69"/>
      <c r="K3538" s="69"/>
      <c r="L3538" s="69"/>
      <c r="M3538" s="69"/>
      <c r="N3538" s="69"/>
      <c r="O3538" s="35"/>
      <c r="P3538" s="35" t="s">
        <v>27156</v>
      </c>
      <c r="Q3538" s="36">
        <v>1</v>
      </c>
      <c r="R3538" s="35" t="s">
        <v>27</v>
      </c>
      <c r="S3538" s="35" t="s">
        <v>28503</v>
      </c>
      <c r="T3538" s="35">
        <v>0</v>
      </c>
      <c r="U3538" s="35">
        <v>0</v>
      </c>
      <c r="V3538" s="36">
        <v>1</v>
      </c>
      <c r="W3538" s="36">
        <v>1</v>
      </c>
      <c r="X3538" s="37" t="s">
        <v>65</v>
      </c>
    </row>
    <row r="3539" spans="1:24" ht="24" customHeight="1" x14ac:dyDescent="0.2">
      <c r="A3539" s="50" t="s">
        <v>6443</v>
      </c>
      <c r="B3539" s="60" t="s">
        <v>6786</v>
      </c>
      <c r="C3539" s="76" t="s">
        <v>6786</v>
      </c>
      <c r="D3539" s="61" t="s">
        <v>6787</v>
      </c>
      <c r="E3539" s="53">
        <v>22846.43</v>
      </c>
      <c r="F3539" s="26">
        <v>0.21</v>
      </c>
      <c r="G3539" s="53">
        <v>40084.057000000001</v>
      </c>
      <c r="H3539" s="67"/>
      <c r="I3539" s="68"/>
      <c r="J3539" s="69"/>
      <c r="K3539" s="69"/>
      <c r="L3539" s="69"/>
      <c r="M3539" s="69"/>
      <c r="N3539" s="69"/>
      <c r="O3539" s="35"/>
      <c r="P3539" s="35" t="s">
        <v>27157</v>
      </c>
      <c r="Q3539" s="36">
        <v>1</v>
      </c>
      <c r="R3539" s="35" t="s">
        <v>9849</v>
      </c>
      <c r="S3539" s="35" t="s">
        <v>28503</v>
      </c>
      <c r="T3539" s="35">
        <v>0</v>
      </c>
      <c r="U3539" s="35">
        <v>0</v>
      </c>
      <c r="V3539" s="36">
        <v>1</v>
      </c>
      <c r="W3539" s="36">
        <v>1</v>
      </c>
      <c r="X3539" s="37" t="s">
        <v>65</v>
      </c>
    </row>
    <row r="3540" spans="1:24" ht="24" customHeight="1" x14ac:dyDescent="0.2">
      <c r="A3540" s="50" t="s">
        <v>6443</v>
      </c>
      <c r="B3540" s="60" t="s">
        <v>6788</v>
      </c>
      <c r="C3540" s="76" t="s">
        <v>6788</v>
      </c>
      <c r="D3540" s="61" t="s">
        <v>6789</v>
      </c>
      <c r="E3540" s="53">
        <v>25751.58</v>
      </c>
      <c r="F3540" s="26">
        <v>0.21</v>
      </c>
      <c r="G3540" s="53">
        <v>45181.146000000001</v>
      </c>
      <c r="H3540" s="67"/>
      <c r="I3540" s="68"/>
      <c r="J3540" s="69"/>
      <c r="K3540" s="69"/>
      <c r="L3540" s="69"/>
      <c r="M3540" s="69"/>
      <c r="N3540" s="69"/>
      <c r="O3540" s="35"/>
      <c r="P3540" s="35" t="s">
        <v>27158</v>
      </c>
      <c r="Q3540" s="36">
        <v>1</v>
      </c>
      <c r="R3540" s="35" t="s">
        <v>27</v>
      </c>
      <c r="S3540" s="35" t="s">
        <v>28503</v>
      </c>
      <c r="T3540" s="35">
        <v>0</v>
      </c>
      <c r="U3540" s="35">
        <v>0</v>
      </c>
      <c r="V3540" s="36">
        <v>1</v>
      </c>
      <c r="W3540" s="36">
        <v>1</v>
      </c>
      <c r="X3540" s="37" t="s">
        <v>65</v>
      </c>
    </row>
    <row r="3541" spans="1:24" ht="24" customHeight="1" x14ac:dyDescent="0.2">
      <c r="A3541" s="50" t="s">
        <v>6443</v>
      </c>
      <c r="B3541" s="60" t="s">
        <v>6790</v>
      </c>
      <c r="C3541" s="76" t="s">
        <v>6790</v>
      </c>
      <c r="D3541" s="61" t="s">
        <v>6791</v>
      </c>
      <c r="E3541" s="53">
        <v>85691.57</v>
      </c>
      <c r="F3541" s="26">
        <v>0.21</v>
      </c>
      <c r="G3541" s="53">
        <v>150345.864</v>
      </c>
      <c r="H3541" s="67"/>
      <c r="I3541" s="68"/>
      <c r="J3541" s="69"/>
      <c r="K3541" s="69"/>
      <c r="L3541" s="69"/>
      <c r="M3541" s="69"/>
      <c r="N3541" s="69"/>
      <c r="O3541" s="35"/>
      <c r="P3541" s="35" t="s">
        <v>27159</v>
      </c>
      <c r="Q3541" s="36">
        <v>1</v>
      </c>
      <c r="R3541" s="35" t="s">
        <v>27</v>
      </c>
      <c r="S3541" s="35" t="s">
        <v>28503</v>
      </c>
      <c r="T3541" s="35">
        <v>0</v>
      </c>
      <c r="U3541" s="35">
        <v>0</v>
      </c>
      <c r="V3541" s="36">
        <v>1</v>
      </c>
      <c r="W3541" s="36">
        <v>1</v>
      </c>
      <c r="X3541" s="37" t="s">
        <v>65</v>
      </c>
    </row>
    <row r="3542" spans="1:24" ht="24" customHeight="1" x14ac:dyDescent="0.2">
      <c r="A3542" s="50" t="s">
        <v>6443</v>
      </c>
      <c r="B3542" s="60" t="s">
        <v>6792</v>
      </c>
      <c r="C3542" s="76" t="s">
        <v>6792</v>
      </c>
      <c r="D3542" s="61" t="s">
        <v>6793</v>
      </c>
      <c r="E3542" s="53">
        <v>39998.65</v>
      </c>
      <c r="F3542" s="26">
        <v>0.21</v>
      </c>
      <c r="G3542" s="53">
        <v>70177.627999999997</v>
      </c>
      <c r="H3542" s="67"/>
      <c r="I3542" s="68"/>
      <c r="J3542" s="69"/>
      <c r="K3542" s="69"/>
      <c r="L3542" s="69"/>
      <c r="M3542" s="69"/>
      <c r="N3542" s="69"/>
      <c r="O3542" s="35"/>
      <c r="P3542" s="35" t="s">
        <v>27160</v>
      </c>
      <c r="Q3542" s="36">
        <v>1</v>
      </c>
      <c r="R3542" s="35" t="s">
        <v>27</v>
      </c>
      <c r="S3542" s="35" t="s">
        <v>28503</v>
      </c>
      <c r="T3542" s="35">
        <v>0</v>
      </c>
      <c r="U3542" s="35">
        <v>0</v>
      </c>
      <c r="V3542" s="36">
        <v>1</v>
      </c>
      <c r="W3542" s="36">
        <v>1</v>
      </c>
      <c r="X3542" s="37" t="s">
        <v>65</v>
      </c>
    </row>
    <row r="3543" spans="1:24" ht="24" customHeight="1" x14ac:dyDescent="0.2">
      <c r="A3543" s="50" t="s">
        <v>6443</v>
      </c>
      <c r="B3543" s="60" t="s">
        <v>6794</v>
      </c>
      <c r="C3543" s="76" t="s">
        <v>6794</v>
      </c>
      <c r="D3543" s="61" t="s">
        <v>9963</v>
      </c>
      <c r="E3543" s="53">
        <v>115185</v>
      </c>
      <c r="F3543" s="26">
        <v>0.21</v>
      </c>
      <c r="G3543" s="53">
        <v>202092.08300000001</v>
      </c>
      <c r="H3543" s="67"/>
      <c r="I3543" s="68"/>
      <c r="J3543" s="69"/>
      <c r="K3543" s="69"/>
      <c r="L3543" s="69"/>
      <c r="M3543" s="69"/>
      <c r="N3543" s="69"/>
      <c r="O3543" s="35"/>
      <c r="P3543" s="35" t="s">
        <v>27161</v>
      </c>
      <c r="Q3543" s="36">
        <v>1</v>
      </c>
      <c r="R3543" s="35" t="s">
        <v>27</v>
      </c>
      <c r="S3543" s="35" t="s">
        <v>28504</v>
      </c>
      <c r="T3543" s="35">
        <v>0</v>
      </c>
      <c r="U3543" s="35">
        <v>0</v>
      </c>
      <c r="V3543" s="36">
        <v>1</v>
      </c>
      <c r="W3543" s="36">
        <v>1</v>
      </c>
      <c r="X3543" s="37" t="s">
        <v>65</v>
      </c>
    </row>
    <row r="3544" spans="1:24" ht="24" customHeight="1" x14ac:dyDescent="0.2">
      <c r="A3544" s="50" t="s">
        <v>6443</v>
      </c>
      <c r="B3544" s="60" t="s">
        <v>6795</v>
      </c>
      <c r="C3544" s="76" t="s">
        <v>6795</v>
      </c>
      <c r="D3544" s="61" t="s">
        <v>6796</v>
      </c>
      <c r="E3544" s="53">
        <v>68539.27</v>
      </c>
      <c r="F3544" s="26">
        <v>0.21</v>
      </c>
      <c r="G3544" s="53">
        <v>120252.147</v>
      </c>
      <c r="H3544" s="67"/>
      <c r="I3544" s="68"/>
      <c r="J3544" s="69"/>
      <c r="K3544" s="69"/>
      <c r="L3544" s="69"/>
      <c r="M3544" s="69"/>
      <c r="N3544" s="69"/>
      <c r="O3544" s="35"/>
      <c r="P3544" s="35" t="s">
        <v>65</v>
      </c>
      <c r="Q3544" s="36">
        <v>1</v>
      </c>
      <c r="R3544" s="35" t="s">
        <v>27</v>
      </c>
      <c r="S3544" s="35" t="s">
        <v>28504</v>
      </c>
      <c r="T3544" s="35">
        <v>0</v>
      </c>
      <c r="U3544" s="35">
        <v>0</v>
      </c>
      <c r="V3544" s="36">
        <v>1</v>
      </c>
      <c r="W3544" s="36">
        <v>1</v>
      </c>
      <c r="X3544" s="37" t="s">
        <v>65</v>
      </c>
    </row>
    <row r="3545" spans="1:24" ht="24" customHeight="1" x14ac:dyDescent="0.2">
      <c r="A3545" s="50" t="s">
        <v>6443</v>
      </c>
      <c r="B3545" s="60" t="s">
        <v>6797</v>
      </c>
      <c r="C3545" s="76" t="s">
        <v>6797</v>
      </c>
      <c r="D3545" s="61" t="s">
        <v>6798</v>
      </c>
      <c r="E3545" s="53">
        <v>1155428.8500000001</v>
      </c>
      <c r="F3545" s="26">
        <v>0.21</v>
      </c>
      <c r="G3545" s="53">
        <v>2420242.1460000002</v>
      </c>
      <c r="H3545" s="67"/>
      <c r="I3545" s="68"/>
      <c r="J3545" s="69"/>
      <c r="K3545" s="69"/>
      <c r="L3545" s="69"/>
      <c r="M3545" s="69"/>
      <c r="N3545" s="69"/>
      <c r="O3545" s="35"/>
      <c r="P3545" s="35" t="s">
        <v>65</v>
      </c>
      <c r="Q3545" s="36">
        <v>1</v>
      </c>
      <c r="R3545" s="35" t="s">
        <v>27</v>
      </c>
      <c r="S3545" s="35" t="s">
        <v>28504</v>
      </c>
      <c r="T3545" s="35">
        <v>0</v>
      </c>
      <c r="U3545" s="35">
        <v>0</v>
      </c>
      <c r="V3545" s="36">
        <v>1</v>
      </c>
      <c r="W3545" s="36">
        <v>1</v>
      </c>
      <c r="X3545" s="37" t="s">
        <v>65</v>
      </c>
    </row>
    <row r="3546" spans="1:24" ht="24" customHeight="1" x14ac:dyDescent="0.2">
      <c r="A3546" s="50" t="s">
        <v>6443</v>
      </c>
      <c r="B3546" s="60" t="s">
        <v>6799</v>
      </c>
      <c r="C3546" s="76" t="s">
        <v>6799</v>
      </c>
      <c r="D3546" s="61" t="s">
        <v>6800</v>
      </c>
      <c r="E3546" s="53">
        <v>5182.8500000000004</v>
      </c>
      <c r="F3546" s="26">
        <v>0.21</v>
      </c>
      <c r="G3546" s="53">
        <v>9093.3070000000007</v>
      </c>
      <c r="H3546" s="67"/>
      <c r="I3546" s="68"/>
      <c r="J3546" s="69"/>
      <c r="K3546" s="69"/>
      <c r="L3546" s="69"/>
      <c r="M3546" s="69"/>
      <c r="N3546" s="69"/>
      <c r="O3546" s="35"/>
      <c r="P3546" s="35" t="s">
        <v>27162</v>
      </c>
      <c r="Q3546" s="36">
        <v>1</v>
      </c>
      <c r="R3546" s="35" t="s">
        <v>27</v>
      </c>
      <c r="S3546" s="35" t="s">
        <v>28503</v>
      </c>
      <c r="T3546" s="35">
        <v>0</v>
      </c>
      <c r="U3546" s="35">
        <v>0</v>
      </c>
      <c r="V3546" s="36">
        <v>1</v>
      </c>
      <c r="W3546" s="36">
        <v>1</v>
      </c>
      <c r="X3546" s="37" t="s">
        <v>65</v>
      </c>
    </row>
    <row r="3547" spans="1:24" ht="24" customHeight="1" x14ac:dyDescent="0.2">
      <c r="A3547" s="50" t="s">
        <v>6443</v>
      </c>
      <c r="B3547" s="60" t="s">
        <v>6801</v>
      </c>
      <c r="C3547" s="76" t="s">
        <v>6801</v>
      </c>
      <c r="D3547" s="61" t="s">
        <v>6802</v>
      </c>
      <c r="E3547" s="53">
        <v>11434.84</v>
      </c>
      <c r="F3547" s="26">
        <v>0.21</v>
      </c>
      <c r="G3547" s="53">
        <v>20062.429</v>
      </c>
      <c r="H3547" s="67"/>
      <c r="I3547" s="68"/>
      <c r="J3547" s="69"/>
      <c r="K3547" s="69"/>
      <c r="L3547" s="69"/>
      <c r="M3547" s="69"/>
      <c r="N3547" s="69"/>
      <c r="O3547" s="35"/>
      <c r="P3547" s="35" t="s">
        <v>27163</v>
      </c>
      <c r="Q3547" s="36">
        <v>1</v>
      </c>
      <c r="R3547" s="35" t="s">
        <v>27</v>
      </c>
      <c r="S3547" s="35" t="s">
        <v>28504</v>
      </c>
      <c r="T3547" s="35">
        <v>0</v>
      </c>
      <c r="U3547" s="35">
        <v>0</v>
      </c>
      <c r="V3547" s="36">
        <v>1</v>
      </c>
      <c r="W3547" s="36">
        <v>1</v>
      </c>
      <c r="X3547" s="37" t="s">
        <v>65</v>
      </c>
    </row>
    <row r="3548" spans="1:24" ht="24" customHeight="1" x14ac:dyDescent="0.2">
      <c r="A3548" s="50" t="s">
        <v>6443</v>
      </c>
      <c r="B3548" s="60" t="s">
        <v>6803</v>
      </c>
      <c r="C3548" s="76" t="s">
        <v>6803</v>
      </c>
      <c r="D3548" s="61" t="s">
        <v>6804</v>
      </c>
      <c r="E3548" s="53">
        <v>8576.1299999999992</v>
      </c>
      <c r="F3548" s="26">
        <v>0.21</v>
      </c>
      <c r="G3548" s="53">
        <v>15046.822</v>
      </c>
      <c r="H3548" s="67"/>
      <c r="I3548" s="68"/>
      <c r="J3548" s="69"/>
      <c r="K3548" s="69"/>
      <c r="L3548" s="69"/>
      <c r="M3548" s="69"/>
      <c r="N3548" s="69"/>
      <c r="O3548" s="35"/>
      <c r="P3548" s="35" t="s">
        <v>27164</v>
      </c>
      <c r="Q3548" s="36">
        <v>1</v>
      </c>
      <c r="R3548" s="35" t="s">
        <v>27</v>
      </c>
      <c r="S3548" s="35" t="s">
        <v>28504</v>
      </c>
      <c r="T3548" s="35">
        <v>0</v>
      </c>
      <c r="U3548" s="35">
        <v>0</v>
      </c>
      <c r="V3548" s="36">
        <v>1</v>
      </c>
      <c r="W3548" s="36">
        <v>1</v>
      </c>
      <c r="X3548" s="37" t="s">
        <v>65</v>
      </c>
    </row>
    <row r="3549" spans="1:24" ht="24" customHeight="1" x14ac:dyDescent="0.2">
      <c r="A3549" s="50" t="s">
        <v>6443</v>
      </c>
      <c r="B3549" s="60" t="s">
        <v>6805</v>
      </c>
      <c r="C3549" s="76" t="s">
        <v>6805</v>
      </c>
      <c r="D3549" s="61" t="s">
        <v>9964</v>
      </c>
      <c r="E3549" s="53">
        <v>164384.39000000001</v>
      </c>
      <c r="F3549" s="26">
        <v>0.21</v>
      </c>
      <c r="G3549" s="53">
        <v>288412.41800000001</v>
      </c>
      <c r="H3549" s="67"/>
      <c r="I3549" s="68"/>
      <c r="J3549" s="69"/>
      <c r="K3549" s="69"/>
      <c r="L3549" s="69"/>
      <c r="M3549" s="69"/>
      <c r="N3549" s="69"/>
      <c r="O3549" s="35"/>
      <c r="P3549" s="35" t="s">
        <v>27165</v>
      </c>
      <c r="Q3549" s="36">
        <v>1</v>
      </c>
      <c r="R3549" s="35" t="s">
        <v>27</v>
      </c>
      <c r="S3549" s="35" t="s">
        <v>28504</v>
      </c>
      <c r="T3549" s="35">
        <v>0</v>
      </c>
      <c r="U3549" s="35">
        <v>0</v>
      </c>
      <c r="V3549" s="36">
        <v>1</v>
      </c>
      <c r="W3549" s="36">
        <v>1</v>
      </c>
      <c r="X3549" s="37" t="s">
        <v>65</v>
      </c>
    </row>
    <row r="3550" spans="1:24" ht="24" customHeight="1" x14ac:dyDescent="0.2">
      <c r="A3550" s="50" t="s">
        <v>6443</v>
      </c>
      <c r="B3550" s="60" t="s">
        <v>6806</v>
      </c>
      <c r="C3550" s="76" t="s">
        <v>6806</v>
      </c>
      <c r="D3550" s="61" t="s">
        <v>6807</v>
      </c>
      <c r="E3550" s="53">
        <v>167626.65</v>
      </c>
      <c r="F3550" s="26">
        <v>0.21</v>
      </c>
      <c r="G3550" s="53">
        <v>294100.95400000003</v>
      </c>
      <c r="H3550" s="67"/>
      <c r="I3550" s="68"/>
      <c r="J3550" s="69"/>
      <c r="K3550" s="69"/>
      <c r="L3550" s="69"/>
      <c r="M3550" s="69"/>
      <c r="N3550" s="69"/>
      <c r="O3550" s="35"/>
      <c r="P3550" s="35" t="s">
        <v>27166</v>
      </c>
      <c r="Q3550" s="36">
        <v>1</v>
      </c>
      <c r="R3550" s="35" t="s">
        <v>27</v>
      </c>
      <c r="S3550" s="35" t="s">
        <v>28503</v>
      </c>
      <c r="T3550" s="35">
        <v>0</v>
      </c>
      <c r="U3550" s="35">
        <v>0</v>
      </c>
      <c r="V3550" s="36">
        <v>1</v>
      </c>
      <c r="W3550" s="36">
        <v>1</v>
      </c>
      <c r="X3550" s="37" t="s">
        <v>65</v>
      </c>
    </row>
    <row r="3551" spans="1:24" ht="24" customHeight="1" x14ac:dyDescent="0.2">
      <c r="A3551" s="50" t="s">
        <v>6443</v>
      </c>
      <c r="B3551" s="60" t="s">
        <v>20089</v>
      </c>
      <c r="C3551" s="76" t="s">
        <v>20089</v>
      </c>
      <c r="D3551" s="61" t="s">
        <v>20090</v>
      </c>
      <c r="E3551" s="53">
        <v>131581.54</v>
      </c>
      <c r="F3551" s="26">
        <v>0.21</v>
      </c>
      <c r="G3551" s="53">
        <v>230859.80799999999</v>
      </c>
      <c r="H3551" s="67"/>
      <c r="I3551" s="68"/>
      <c r="J3551" s="69"/>
      <c r="K3551" s="69"/>
      <c r="L3551" s="69"/>
      <c r="M3551" s="69"/>
      <c r="N3551" s="69"/>
      <c r="O3551" s="35"/>
      <c r="P3551" s="35" t="s">
        <v>27167</v>
      </c>
      <c r="Q3551" s="36">
        <v>1</v>
      </c>
      <c r="R3551" s="35" t="s">
        <v>27</v>
      </c>
      <c r="S3551" s="35" t="s">
        <v>28503</v>
      </c>
      <c r="T3551" s="35">
        <v>0</v>
      </c>
      <c r="U3551" s="35">
        <v>0</v>
      </c>
      <c r="V3551" s="36">
        <v>1</v>
      </c>
      <c r="W3551" s="36">
        <v>1</v>
      </c>
      <c r="X3551" s="37" t="s">
        <v>65</v>
      </c>
    </row>
    <row r="3552" spans="1:24" ht="24" customHeight="1" x14ac:dyDescent="0.2">
      <c r="A3552" s="50" t="s">
        <v>6443</v>
      </c>
      <c r="B3552" s="60" t="s">
        <v>6808</v>
      </c>
      <c r="C3552" s="76" t="s">
        <v>6808</v>
      </c>
      <c r="D3552" s="61" t="s">
        <v>6809</v>
      </c>
      <c r="E3552" s="53">
        <v>290890.92</v>
      </c>
      <c r="F3552" s="26">
        <v>0.21</v>
      </c>
      <c r="G3552" s="53">
        <v>510368.114</v>
      </c>
      <c r="H3552" s="67"/>
      <c r="I3552" s="68"/>
      <c r="J3552" s="69"/>
      <c r="K3552" s="69"/>
      <c r="L3552" s="69"/>
      <c r="M3552" s="69"/>
      <c r="N3552" s="69"/>
      <c r="O3552" s="35"/>
      <c r="P3552" s="35" t="s">
        <v>27168</v>
      </c>
      <c r="Q3552" s="36">
        <v>1</v>
      </c>
      <c r="R3552" s="35" t="s">
        <v>27</v>
      </c>
      <c r="S3552" s="35" t="s">
        <v>28503</v>
      </c>
      <c r="T3552" s="35">
        <v>0</v>
      </c>
      <c r="U3552" s="35">
        <v>0</v>
      </c>
      <c r="V3552" s="36">
        <v>1</v>
      </c>
      <c r="W3552" s="36">
        <v>1</v>
      </c>
      <c r="X3552" s="37" t="s">
        <v>65</v>
      </c>
    </row>
    <row r="3553" spans="1:24" ht="24" customHeight="1" x14ac:dyDescent="0.2">
      <c r="A3553" s="50" t="s">
        <v>6443</v>
      </c>
      <c r="B3553" s="60" t="s">
        <v>6810</v>
      </c>
      <c r="C3553" s="76" t="s">
        <v>6810</v>
      </c>
      <c r="D3553" s="61" t="s">
        <v>6811</v>
      </c>
      <c r="E3553" s="53">
        <v>1139647.8500000001</v>
      </c>
      <c r="F3553" s="26">
        <v>0.21</v>
      </c>
      <c r="G3553" s="53">
        <v>1999512.15</v>
      </c>
      <c r="H3553" s="67"/>
      <c r="I3553" s="68"/>
      <c r="J3553" s="69"/>
      <c r="K3553" s="69"/>
      <c r="L3553" s="69"/>
      <c r="M3553" s="69"/>
      <c r="N3553" s="69"/>
      <c r="O3553" s="35"/>
      <c r="P3553" s="35" t="s">
        <v>27169</v>
      </c>
      <c r="Q3553" s="36">
        <v>1</v>
      </c>
      <c r="R3553" s="35" t="s">
        <v>27</v>
      </c>
      <c r="S3553" s="35" t="s">
        <v>28503</v>
      </c>
      <c r="T3553" s="35">
        <v>0</v>
      </c>
      <c r="U3553" s="35">
        <v>0</v>
      </c>
      <c r="V3553" s="36">
        <v>1</v>
      </c>
      <c r="W3553" s="36">
        <v>1</v>
      </c>
      <c r="X3553" s="37" t="s">
        <v>65</v>
      </c>
    </row>
    <row r="3554" spans="1:24" ht="24" customHeight="1" x14ac:dyDescent="0.2">
      <c r="A3554" s="50" t="s">
        <v>6443</v>
      </c>
      <c r="B3554" s="60" t="s">
        <v>6812</v>
      </c>
      <c r="C3554" s="76" t="s">
        <v>6812</v>
      </c>
      <c r="D3554" s="61" t="s">
        <v>6813</v>
      </c>
      <c r="E3554" s="53">
        <v>370028.26</v>
      </c>
      <c r="F3554" s="26">
        <v>0.21</v>
      </c>
      <c r="G3554" s="53">
        <v>649214.58600000001</v>
      </c>
      <c r="H3554" s="67"/>
      <c r="I3554" s="68"/>
      <c r="J3554" s="69"/>
      <c r="K3554" s="69"/>
      <c r="L3554" s="69"/>
      <c r="M3554" s="69"/>
      <c r="N3554" s="69"/>
      <c r="O3554" s="35"/>
      <c r="P3554" s="35" t="s">
        <v>27170</v>
      </c>
      <c r="Q3554" s="36">
        <v>1</v>
      </c>
      <c r="R3554" s="35" t="s">
        <v>27</v>
      </c>
      <c r="S3554" s="35" t="s">
        <v>28504</v>
      </c>
      <c r="T3554" s="35">
        <v>0</v>
      </c>
      <c r="U3554" s="35">
        <v>0</v>
      </c>
      <c r="V3554" s="36">
        <v>1</v>
      </c>
      <c r="W3554" s="36">
        <v>1</v>
      </c>
      <c r="X3554" s="37" t="s">
        <v>65</v>
      </c>
    </row>
    <row r="3555" spans="1:24" ht="24" customHeight="1" x14ac:dyDescent="0.2">
      <c r="A3555" s="50" t="s">
        <v>6443</v>
      </c>
      <c r="B3555" s="60" t="s">
        <v>6814</v>
      </c>
      <c r="C3555" s="76" t="s">
        <v>6814</v>
      </c>
      <c r="D3555" s="61" t="s">
        <v>6815</v>
      </c>
      <c r="E3555" s="53">
        <v>456858.53</v>
      </c>
      <c r="F3555" s="26">
        <v>0.21</v>
      </c>
      <c r="G3555" s="53">
        <v>801558.29299999995</v>
      </c>
      <c r="H3555" s="67"/>
      <c r="I3555" s="68"/>
      <c r="J3555" s="69"/>
      <c r="K3555" s="69"/>
      <c r="L3555" s="69"/>
      <c r="M3555" s="69"/>
      <c r="N3555" s="69"/>
      <c r="O3555" s="35"/>
      <c r="P3555" s="35" t="s">
        <v>27171</v>
      </c>
      <c r="Q3555" s="36">
        <v>1</v>
      </c>
      <c r="R3555" s="35" t="s">
        <v>27</v>
      </c>
      <c r="S3555" s="35" t="s">
        <v>28504</v>
      </c>
      <c r="T3555" s="35">
        <v>0</v>
      </c>
      <c r="U3555" s="35">
        <v>0</v>
      </c>
      <c r="V3555" s="36">
        <v>1</v>
      </c>
      <c r="W3555" s="36">
        <v>1</v>
      </c>
      <c r="X3555" s="37" t="s">
        <v>65</v>
      </c>
    </row>
    <row r="3556" spans="1:24" ht="24" customHeight="1" x14ac:dyDescent="0.2">
      <c r="A3556" s="50" t="s">
        <v>6443</v>
      </c>
      <c r="B3556" s="60" t="s">
        <v>6816</v>
      </c>
      <c r="C3556" s="76" t="s">
        <v>6816</v>
      </c>
      <c r="D3556" s="61" t="s">
        <v>6817</v>
      </c>
      <c r="E3556" s="53">
        <v>377047.15</v>
      </c>
      <c r="F3556" s="26">
        <v>0.21</v>
      </c>
      <c r="G3556" s="53">
        <v>661529.228</v>
      </c>
      <c r="H3556" s="67"/>
      <c r="I3556" s="68"/>
      <c r="J3556" s="69"/>
      <c r="K3556" s="69"/>
      <c r="L3556" s="69"/>
      <c r="M3556" s="69"/>
      <c r="N3556" s="69"/>
      <c r="O3556" s="35"/>
      <c r="P3556" s="35" t="s">
        <v>27172</v>
      </c>
      <c r="Q3556" s="36">
        <v>1</v>
      </c>
      <c r="R3556" s="35" t="s">
        <v>27</v>
      </c>
      <c r="S3556" s="35" t="s">
        <v>28503</v>
      </c>
      <c r="T3556" s="35">
        <v>0</v>
      </c>
      <c r="U3556" s="35">
        <v>0</v>
      </c>
      <c r="V3556" s="36">
        <v>1</v>
      </c>
      <c r="W3556" s="36">
        <v>1</v>
      </c>
      <c r="X3556" s="37" t="s">
        <v>65</v>
      </c>
    </row>
    <row r="3557" spans="1:24" ht="24" customHeight="1" x14ac:dyDescent="0.2">
      <c r="A3557" s="50" t="s">
        <v>6443</v>
      </c>
      <c r="B3557" s="60" t="s">
        <v>6818</v>
      </c>
      <c r="C3557" s="76" t="s">
        <v>6818</v>
      </c>
      <c r="D3557" s="61" t="s">
        <v>6819</v>
      </c>
      <c r="E3557" s="53">
        <v>329890.11</v>
      </c>
      <c r="F3557" s="26">
        <v>0.105</v>
      </c>
      <c r="G3557" s="53">
        <v>528566.429</v>
      </c>
      <c r="H3557" s="67"/>
      <c r="I3557" s="68"/>
      <c r="J3557" s="69"/>
      <c r="K3557" s="69"/>
      <c r="L3557" s="69"/>
      <c r="M3557" s="69"/>
      <c r="N3557" s="69"/>
      <c r="O3557" s="35"/>
      <c r="P3557" s="35" t="s">
        <v>27173</v>
      </c>
      <c r="Q3557" s="36">
        <v>1</v>
      </c>
      <c r="R3557" s="35" t="s">
        <v>27</v>
      </c>
      <c r="S3557" s="35" t="s">
        <v>28503</v>
      </c>
      <c r="T3557" s="35">
        <v>0</v>
      </c>
      <c r="U3557" s="35">
        <v>0</v>
      </c>
      <c r="V3557" s="36">
        <v>1</v>
      </c>
      <c r="W3557" s="36">
        <v>1</v>
      </c>
      <c r="X3557" s="37" t="s">
        <v>65</v>
      </c>
    </row>
    <row r="3558" spans="1:24" ht="24" customHeight="1" x14ac:dyDescent="0.2">
      <c r="A3558" s="50" t="s">
        <v>6443</v>
      </c>
      <c r="B3558" s="60" t="s">
        <v>6822</v>
      </c>
      <c r="C3558" s="76" t="s">
        <v>6822</v>
      </c>
      <c r="D3558" s="61" t="s">
        <v>6823</v>
      </c>
      <c r="E3558" s="53">
        <v>291332.46000000002</v>
      </c>
      <c r="F3558" s="26">
        <v>0.21</v>
      </c>
      <c r="G3558" s="53">
        <v>511142.80499999999</v>
      </c>
      <c r="H3558" s="67"/>
      <c r="I3558" s="68"/>
      <c r="J3558" s="69"/>
      <c r="K3558" s="69"/>
      <c r="L3558" s="69"/>
      <c r="M3558" s="69"/>
      <c r="N3558" s="69"/>
      <c r="O3558" s="35"/>
      <c r="P3558" s="35" t="s">
        <v>27174</v>
      </c>
      <c r="Q3558" s="36">
        <v>1</v>
      </c>
      <c r="R3558" s="35" t="s">
        <v>9849</v>
      </c>
      <c r="S3558" s="35" t="s">
        <v>28503</v>
      </c>
      <c r="T3558" s="35">
        <v>0</v>
      </c>
      <c r="U3558" s="35">
        <v>0</v>
      </c>
      <c r="V3558" s="36">
        <v>1</v>
      </c>
      <c r="W3558" s="36">
        <v>1</v>
      </c>
      <c r="X3558" s="37" t="s">
        <v>65</v>
      </c>
    </row>
    <row r="3559" spans="1:24" ht="24" customHeight="1" x14ac:dyDescent="0.2">
      <c r="A3559" s="50" t="s">
        <v>6443</v>
      </c>
      <c r="B3559" s="60" t="s">
        <v>6824</v>
      </c>
      <c r="C3559" s="76" t="s">
        <v>6824</v>
      </c>
      <c r="D3559" s="61" t="s">
        <v>6825</v>
      </c>
      <c r="E3559" s="53">
        <v>807201.22</v>
      </c>
      <c r="F3559" s="26">
        <v>0.105</v>
      </c>
      <c r="G3559" s="53">
        <v>1293338.156</v>
      </c>
      <c r="H3559" s="67"/>
      <c r="I3559" s="68"/>
      <c r="J3559" s="69"/>
      <c r="K3559" s="69"/>
      <c r="L3559" s="69"/>
      <c r="M3559" s="69"/>
      <c r="N3559" s="69"/>
      <c r="O3559" s="35"/>
      <c r="P3559" s="35" t="s">
        <v>27175</v>
      </c>
      <c r="Q3559" s="36">
        <v>1</v>
      </c>
      <c r="R3559" s="35" t="s">
        <v>27</v>
      </c>
      <c r="S3559" s="35" t="s">
        <v>28503</v>
      </c>
      <c r="T3559" s="35">
        <v>0</v>
      </c>
      <c r="U3559" s="35">
        <v>0</v>
      </c>
      <c r="V3559" s="36">
        <v>1</v>
      </c>
      <c r="W3559" s="36">
        <v>1</v>
      </c>
      <c r="X3559" s="37" t="s">
        <v>65</v>
      </c>
    </row>
    <row r="3560" spans="1:24" ht="24" customHeight="1" x14ac:dyDescent="0.2">
      <c r="A3560" s="50" t="s">
        <v>6443</v>
      </c>
      <c r="B3560" s="60" t="s">
        <v>6826</v>
      </c>
      <c r="C3560" s="76" t="s">
        <v>6826</v>
      </c>
      <c r="D3560" s="61" t="s">
        <v>24099</v>
      </c>
      <c r="E3560" s="53">
        <v>307989.17</v>
      </c>
      <c r="F3560" s="26">
        <v>0.105</v>
      </c>
      <c r="G3560" s="53">
        <v>493475.652</v>
      </c>
      <c r="H3560" s="67"/>
      <c r="I3560" s="68"/>
      <c r="J3560" s="69"/>
      <c r="K3560" s="69"/>
      <c r="L3560" s="69"/>
      <c r="M3560" s="69"/>
      <c r="N3560" s="69"/>
      <c r="O3560" s="35"/>
      <c r="P3560" s="35" t="s">
        <v>27176</v>
      </c>
      <c r="Q3560" s="36">
        <v>1</v>
      </c>
      <c r="R3560" s="35" t="s">
        <v>27</v>
      </c>
      <c r="S3560" s="35" t="s">
        <v>28504</v>
      </c>
      <c r="T3560" s="35">
        <v>0</v>
      </c>
      <c r="U3560" s="35">
        <v>0</v>
      </c>
      <c r="V3560" s="36">
        <v>1</v>
      </c>
      <c r="W3560" s="36">
        <v>1</v>
      </c>
      <c r="X3560" s="37" t="s">
        <v>65</v>
      </c>
    </row>
    <row r="3561" spans="1:24" ht="24" customHeight="1" x14ac:dyDescent="0.2">
      <c r="A3561" s="50" t="s">
        <v>6443</v>
      </c>
      <c r="B3561" s="60" t="s">
        <v>6827</v>
      </c>
      <c r="C3561" s="76" t="s">
        <v>6827</v>
      </c>
      <c r="D3561" s="61" t="s">
        <v>24100</v>
      </c>
      <c r="E3561" s="53">
        <v>267816.68</v>
      </c>
      <c r="F3561" s="26">
        <v>0.105</v>
      </c>
      <c r="G3561" s="53">
        <v>429109.28</v>
      </c>
      <c r="H3561" s="67"/>
      <c r="I3561" s="68"/>
      <c r="J3561" s="69"/>
      <c r="K3561" s="69"/>
      <c r="L3561" s="69"/>
      <c r="M3561" s="69"/>
      <c r="N3561" s="69"/>
      <c r="O3561" s="35"/>
      <c r="P3561" s="35" t="s">
        <v>27177</v>
      </c>
      <c r="Q3561" s="36">
        <v>1</v>
      </c>
      <c r="R3561" s="35" t="s">
        <v>27</v>
      </c>
      <c r="S3561" s="35" t="s">
        <v>28504</v>
      </c>
      <c r="T3561" s="35">
        <v>0</v>
      </c>
      <c r="U3561" s="35">
        <v>0</v>
      </c>
      <c r="V3561" s="36">
        <v>1</v>
      </c>
      <c r="W3561" s="36">
        <v>1</v>
      </c>
      <c r="X3561" s="37" t="s">
        <v>65</v>
      </c>
    </row>
    <row r="3562" spans="1:24" ht="24" customHeight="1" x14ac:dyDescent="0.2">
      <c r="A3562" s="50" t="s">
        <v>6443</v>
      </c>
      <c r="B3562" s="60" t="s">
        <v>24101</v>
      </c>
      <c r="C3562" s="76" t="s">
        <v>24101</v>
      </c>
      <c r="D3562" s="61" t="s">
        <v>24102</v>
      </c>
      <c r="E3562" s="53">
        <v>0</v>
      </c>
      <c r="F3562" s="26">
        <v>0.21</v>
      </c>
      <c r="G3562" s="53">
        <v>0</v>
      </c>
      <c r="H3562" s="67"/>
      <c r="I3562" s="68"/>
      <c r="J3562" s="69"/>
      <c r="K3562" s="69"/>
      <c r="L3562" s="69"/>
      <c r="M3562" s="69"/>
      <c r="N3562" s="69"/>
      <c r="O3562" s="35"/>
      <c r="P3562" s="35" t="s">
        <v>65</v>
      </c>
      <c r="Q3562" s="36">
        <v>1</v>
      </c>
      <c r="R3562" s="35" t="s">
        <v>27</v>
      </c>
      <c r="S3562" s="35" t="s">
        <v>28503</v>
      </c>
      <c r="T3562" s="35">
        <v>0</v>
      </c>
      <c r="U3562" s="35">
        <v>0</v>
      </c>
      <c r="V3562" s="36" t="e">
        <v>#N/A</v>
      </c>
      <c r="W3562" s="36" t="e">
        <v>#N/A</v>
      </c>
      <c r="X3562" s="37" t="s">
        <v>65</v>
      </c>
    </row>
    <row r="3563" spans="1:24" ht="24" customHeight="1" x14ac:dyDescent="0.2">
      <c r="A3563" s="50" t="s">
        <v>6828</v>
      </c>
      <c r="B3563" s="60" t="s">
        <v>6829</v>
      </c>
      <c r="C3563" s="76" t="s">
        <v>6829</v>
      </c>
      <c r="D3563" s="61" t="s">
        <v>6830</v>
      </c>
      <c r="E3563" s="53">
        <v>1022.705</v>
      </c>
      <c r="F3563" s="26">
        <v>0.21</v>
      </c>
      <c r="G3563" s="53">
        <v>1794.336</v>
      </c>
      <c r="H3563" s="67"/>
      <c r="I3563" s="68"/>
      <c r="J3563" s="69"/>
      <c r="K3563" s="69"/>
      <c r="L3563" s="69"/>
      <c r="M3563" s="69"/>
      <c r="N3563" s="69"/>
      <c r="O3563" s="35"/>
      <c r="P3563" s="35" t="s">
        <v>27178</v>
      </c>
      <c r="Q3563" s="36">
        <v>4</v>
      </c>
      <c r="R3563" s="35" t="s">
        <v>27</v>
      </c>
      <c r="S3563" s="35" t="s">
        <v>28504</v>
      </c>
      <c r="T3563" s="35">
        <v>0</v>
      </c>
      <c r="U3563" s="35">
        <v>0</v>
      </c>
      <c r="V3563" s="36">
        <v>4</v>
      </c>
      <c r="W3563" s="36">
        <v>4</v>
      </c>
      <c r="X3563" s="37" t="s">
        <v>65</v>
      </c>
    </row>
    <row r="3564" spans="1:24" ht="24" customHeight="1" x14ac:dyDescent="0.2">
      <c r="A3564" s="50" t="s">
        <v>6828</v>
      </c>
      <c r="B3564" s="60" t="s">
        <v>6831</v>
      </c>
      <c r="C3564" s="76" t="s">
        <v>6831</v>
      </c>
      <c r="D3564" s="61" t="s">
        <v>6832</v>
      </c>
      <c r="E3564" s="53">
        <v>1022.705</v>
      </c>
      <c r="F3564" s="26">
        <v>0.21</v>
      </c>
      <c r="G3564" s="53">
        <v>1794.336</v>
      </c>
      <c r="H3564" s="67"/>
      <c r="I3564" s="68"/>
      <c r="J3564" s="69"/>
      <c r="K3564" s="69"/>
      <c r="L3564" s="69"/>
      <c r="M3564" s="69"/>
      <c r="N3564" s="69"/>
      <c r="O3564" s="35"/>
      <c r="P3564" s="35" t="s">
        <v>27179</v>
      </c>
      <c r="Q3564" s="36">
        <v>4</v>
      </c>
      <c r="R3564" s="35" t="s">
        <v>27</v>
      </c>
      <c r="S3564" s="35" t="s">
        <v>28504</v>
      </c>
      <c r="T3564" s="35">
        <v>0</v>
      </c>
      <c r="U3564" s="35">
        <v>0</v>
      </c>
      <c r="V3564" s="36">
        <v>4</v>
      </c>
      <c r="W3564" s="36">
        <v>4</v>
      </c>
      <c r="X3564" s="37" t="s">
        <v>65</v>
      </c>
    </row>
    <row r="3565" spans="1:24" ht="24" customHeight="1" x14ac:dyDescent="0.2">
      <c r="A3565" s="50" t="s">
        <v>6828</v>
      </c>
      <c r="B3565" s="60" t="s">
        <v>6833</v>
      </c>
      <c r="C3565" s="76" t="s">
        <v>6833</v>
      </c>
      <c r="D3565" s="61" t="s">
        <v>6834</v>
      </c>
      <c r="E3565" s="53">
        <v>967.69799999999998</v>
      </c>
      <c r="F3565" s="26">
        <v>0.21</v>
      </c>
      <c r="G3565" s="53">
        <v>1697.827</v>
      </c>
      <c r="H3565" s="67"/>
      <c r="I3565" s="68"/>
      <c r="J3565" s="69"/>
      <c r="K3565" s="69"/>
      <c r="L3565" s="69"/>
      <c r="M3565" s="69"/>
      <c r="N3565" s="69"/>
      <c r="O3565" s="35"/>
      <c r="P3565" s="35" t="s">
        <v>27180</v>
      </c>
      <c r="Q3565" s="36">
        <v>4</v>
      </c>
      <c r="R3565" s="35" t="s">
        <v>27</v>
      </c>
      <c r="S3565" s="35" t="s">
        <v>28504</v>
      </c>
      <c r="T3565" s="35">
        <v>0</v>
      </c>
      <c r="U3565" s="35">
        <v>0</v>
      </c>
      <c r="V3565" s="36">
        <v>4</v>
      </c>
      <c r="W3565" s="36">
        <v>4</v>
      </c>
      <c r="X3565" s="37" t="s">
        <v>65</v>
      </c>
    </row>
    <row r="3566" spans="1:24" ht="24" customHeight="1" x14ac:dyDescent="0.2">
      <c r="A3566" s="50" t="s">
        <v>6828</v>
      </c>
      <c r="B3566" s="60" t="s">
        <v>6835</v>
      </c>
      <c r="C3566" s="76" t="s">
        <v>6835</v>
      </c>
      <c r="D3566" s="61" t="s">
        <v>6836</v>
      </c>
      <c r="E3566" s="53">
        <v>1204.0429999999999</v>
      </c>
      <c r="F3566" s="26">
        <v>0.21</v>
      </c>
      <c r="G3566" s="53">
        <v>2112.4940000000001</v>
      </c>
      <c r="H3566" s="67"/>
      <c r="I3566" s="68"/>
      <c r="J3566" s="69"/>
      <c r="K3566" s="69"/>
      <c r="L3566" s="69"/>
      <c r="M3566" s="69"/>
      <c r="N3566" s="69"/>
      <c r="O3566" s="35"/>
      <c r="P3566" s="35" t="s">
        <v>27181</v>
      </c>
      <c r="Q3566" s="36">
        <v>4</v>
      </c>
      <c r="R3566" s="35" t="s">
        <v>27</v>
      </c>
      <c r="S3566" s="35" t="s">
        <v>28504</v>
      </c>
      <c r="T3566" s="35">
        <v>0</v>
      </c>
      <c r="U3566" s="35">
        <v>0</v>
      </c>
      <c r="V3566" s="36">
        <v>4</v>
      </c>
      <c r="W3566" s="36">
        <v>4</v>
      </c>
      <c r="X3566" s="37" t="s">
        <v>65</v>
      </c>
    </row>
    <row r="3567" spans="1:24" ht="24" customHeight="1" x14ac:dyDescent="0.2">
      <c r="A3567" s="50" t="s">
        <v>6828</v>
      </c>
      <c r="B3567" s="60" t="s">
        <v>6837</v>
      </c>
      <c r="C3567" s="76" t="s">
        <v>6837</v>
      </c>
      <c r="D3567" s="61" t="s">
        <v>24103</v>
      </c>
      <c r="E3567" s="53">
        <v>1431.38</v>
      </c>
      <c r="F3567" s="26">
        <v>0.21</v>
      </c>
      <c r="G3567" s="53">
        <v>2511.355</v>
      </c>
      <c r="H3567" s="67"/>
      <c r="I3567" s="68"/>
      <c r="J3567" s="69"/>
      <c r="K3567" s="69"/>
      <c r="L3567" s="69"/>
      <c r="M3567" s="69"/>
      <c r="N3567" s="69"/>
      <c r="O3567" s="35"/>
      <c r="P3567" s="35" t="s">
        <v>27182</v>
      </c>
      <c r="Q3567" s="36">
        <v>1</v>
      </c>
      <c r="R3567" s="35" t="s">
        <v>27</v>
      </c>
      <c r="S3567" s="35" t="s">
        <v>28504</v>
      </c>
      <c r="T3567" s="35">
        <v>0</v>
      </c>
      <c r="U3567" s="35">
        <v>0</v>
      </c>
      <c r="V3567" s="36">
        <v>1</v>
      </c>
      <c r="W3567" s="36">
        <v>1</v>
      </c>
      <c r="X3567" s="37" t="s">
        <v>65</v>
      </c>
    </row>
    <row r="3568" spans="1:24" ht="24" customHeight="1" x14ac:dyDescent="0.2">
      <c r="A3568" s="50" t="s">
        <v>6828</v>
      </c>
      <c r="B3568" s="60" t="s">
        <v>6839</v>
      </c>
      <c r="C3568" s="76" t="s">
        <v>6839</v>
      </c>
      <c r="D3568" s="61" t="s">
        <v>24104</v>
      </c>
      <c r="E3568" s="53">
        <v>1479.13</v>
      </c>
      <c r="F3568" s="26">
        <v>0.21</v>
      </c>
      <c r="G3568" s="53">
        <v>2595.1350000000002</v>
      </c>
      <c r="H3568" s="67"/>
      <c r="I3568" s="68"/>
      <c r="J3568" s="69"/>
      <c r="K3568" s="69"/>
      <c r="L3568" s="69"/>
      <c r="M3568" s="69"/>
      <c r="N3568" s="69"/>
      <c r="O3568" s="35"/>
      <c r="P3568" s="35" t="s">
        <v>27183</v>
      </c>
      <c r="Q3568" s="36">
        <v>1</v>
      </c>
      <c r="R3568" s="35" t="s">
        <v>27</v>
      </c>
      <c r="S3568" s="35" t="s">
        <v>28504</v>
      </c>
      <c r="T3568" s="35">
        <v>0</v>
      </c>
      <c r="U3568" s="35">
        <v>0</v>
      </c>
      <c r="V3568" s="36">
        <v>1</v>
      </c>
      <c r="W3568" s="36">
        <v>1</v>
      </c>
      <c r="X3568" s="37" t="s">
        <v>65</v>
      </c>
    </row>
    <row r="3569" spans="1:24" ht="24" customHeight="1" x14ac:dyDescent="0.2">
      <c r="A3569" s="50" t="s">
        <v>6828</v>
      </c>
      <c r="B3569" s="60" t="s">
        <v>6841</v>
      </c>
      <c r="C3569" s="76" t="s">
        <v>6841</v>
      </c>
      <c r="D3569" s="61" t="s">
        <v>24105</v>
      </c>
      <c r="E3569" s="53">
        <v>1788.06</v>
      </c>
      <c r="F3569" s="26">
        <v>0.21</v>
      </c>
      <c r="G3569" s="53">
        <v>3137.1550000000002</v>
      </c>
      <c r="H3569" s="67"/>
      <c r="I3569" s="68"/>
      <c r="J3569" s="69"/>
      <c r="K3569" s="69"/>
      <c r="L3569" s="69"/>
      <c r="M3569" s="69"/>
      <c r="N3569" s="69"/>
      <c r="O3569" s="35"/>
      <c r="P3569" s="35" t="s">
        <v>27184</v>
      </c>
      <c r="Q3569" s="36">
        <v>1</v>
      </c>
      <c r="R3569" s="35" t="s">
        <v>27</v>
      </c>
      <c r="S3569" s="35" t="s">
        <v>28503</v>
      </c>
      <c r="T3569" s="35">
        <v>0</v>
      </c>
      <c r="U3569" s="35">
        <v>0</v>
      </c>
      <c r="V3569" s="36">
        <v>1</v>
      </c>
      <c r="W3569" s="36">
        <v>1</v>
      </c>
      <c r="X3569" s="37" t="s">
        <v>65</v>
      </c>
    </row>
    <row r="3570" spans="1:24" ht="24" customHeight="1" x14ac:dyDescent="0.2">
      <c r="A3570" s="50" t="s">
        <v>6828</v>
      </c>
      <c r="B3570" s="60" t="s">
        <v>6843</v>
      </c>
      <c r="C3570" s="76" t="s">
        <v>6843</v>
      </c>
      <c r="D3570" s="61" t="s">
        <v>24106</v>
      </c>
      <c r="E3570" s="53">
        <v>1431.38</v>
      </c>
      <c r="F3570" s="26">
        <v>0.21</v>
      </c>
      <c r="G3570" s="53">
        <v>2511.355</v>
      </c>
      <c r="H3570" s="67"/>
      <c r="I3570" s="68"/>
      <c r="J3570" s="69"/>
      <c r="K3570" s="69"/>
      <c r="L3570" s="69"/>
      <c r="M3570" s="69"/>
      <c r="N3570" s="69"/>
      <c r="O3570" s="35"/>
      <c r="P3570" s="35" t="s">
        <v>27185</v>
      </c>
      <c r="Q3570" s="36">
        <v>1</v>
      </c>
      <c r="R3570" s="35" t="s">
        <v>27</v>
      </c>
      <c r="S3570" s="35" t="s">
        <v>28504</v>
      </c>
      <c r="T3570" s="35">
        <v>0</v>
      </c>
      <c r="U3570" s="35">
        <v>0</v>
      </c>
      <c r="V3570" s="36">
        <v>1</v>
      </c>
      <c r="W3570" s="36">
        <v>1</v>
      </c>
      <c r="X3570" s="37" t="s">
        <v>65</v>
      </c>
    </row>
    <row r="3571" spans="1:24" ht="24" customHeight="1" x14ac:dyDescent="0.2">
      <c r="A3571" s="50" t="s">
        <v>6828</v>
      </c>
      <c r="B3571" s="60" t="s">
        <v>6845</v>
      </c>
      <c r="C3571" s="76" t="s">
        <v>6845</v>
      </c>
      <c r="D3571" s="61" t="s">
        <v>24107</v>
      </c>
      <c r="E3571" s="53">
        <v>1669.94</v>
      </c>
      <c r="F3571" s="26">
        <v>0.21</v>
      </c>
      <c r="G3571" s="53">
        <v>2929.9059999999999</v>
      </c>
      <c r="H3571" s="67"/>
      <c r="I3571" s="68"/>
      <c r="J3571" s="69"/>
      <c r="K3571" s="69"/>
      <c r="L3571" s="69"/>
      <c r="M3571" s="69"/>
      <c r="N3571" s="69"/>
      <c r="O3571" s="35"/>
      <c r="P3571" s="35" t="s">
        <v>65</v>
      </c>
      <c r="Q3571" s="36">
        <v>1</v>
      </c>
      <c r="R3571" s="35" t="s">
        <v>27</v>
      </c>
      <c r="S3571" s="35" t="s">
        <v>28503</v>
      </c>
      <c r="T3571" s="35">
        <v>0</v>
      </c>
      <c r="U3571" s="35">
        <v>0</v>
      </c>
      <c r="V3571" s="36">
        <v>1</v>
      </c>
      <c r="W3571" s="36">
        <v>1</v>
      </c>
      <c r="X3571" s="37" t="s">
        <v>65</v>
      </c>
    </row>
    <row r="3572" spans="1:24" ht="24" customHeight="1" x14ac:dyDescent="0.2">
      <c r="A3572" s="50" t="s">
        <v>6828</v>
      </c>
      <c r="B3572" s="60" t="s">
        <v>6847</v>
      </c>
      <c r="C3572" s="76" t="s">
        <v>6847</v>
      </c>
      <c r="D3572" s="61" t="s">
        <v>24108</v>
      </c>
      <c r="E3572" s="53">
        <v>1646.11</v>
      </c>
      <c r="F3572" s="26">
        <v>0.21</v>
      </c>
      <c r="G3572" s="53">
        <v>2888.1010000000001</v>
      </c>
      <c r="H3572" s="67"/>
      <c r="I3572" s="68"/>
      <c r="J3572" s="69"/>
      <c r="K3572" s="69"/>
      <c r="L3572" s="69"/>
      <c r="M3572" s="69"/>
      <c r="N3572" s="69"/>
      <c r="O3572" s="35"/>
      <c r="P3572" s="35" t="s">
        <v>27186</v>
      </c>
      <c r="Q3572" s="36">
        <v>1</v>
      </c>
      <c r="R3572" s="35" t="s">
        <v>27</v>
      </c>
      <c r="S3572" s="35" t="s">
        <v>28504</v>
      </c>
      <c r="T3572" s="35">
        <v>0</v>
      </c>
      <c r="U3572" s="35">
        <v>0</v>
      </c>
      <c r="V3572" s="36">
        <v>1</v>
      </c>
      <c r="W3572" s="36">
        <v>1</v>
      </c>
      <c r="X3572" s="37" t="s">
        <v>65</v>
      </c>
    </row>
    <row r="3573" spans="1:24" ht="24" customHeight="1" x14ac:dyDescent="0.2">
      <c r="A3573" s="50" t="s">
        <v>6828</v>
      </c>
      <c r="B3573" s="60" t="s">
        <v>6849</v>
      </c>
      <c r="C3573" s="76" t="s">
        <v>6849</v>
      </c>
      <c r="D3573" s="61" t="s">
        <v>24109</v>
      </c>
      <c r="E3573" s="53">
        <v>1502.94</v>
      </c>
      <c r="F3573" s="26">
        <v>0.21</v>
      </c>
      <c r="G3573" s="53">
        <v>2636.9050000000002</v>
      </c>
      <c r="H3573" s="67"/>
      <c r="I3573" s="68"/>
      <c r="J3573" s="69"/>
      <c r="K3573" s="69"/>
      <c r="L3573" s="69"/>
      <c r="M3573" s="69"/>
      <c r="N3573" s="69"/>
      <c r="O3573" s="35"/>
      <c r="P3573" s="35" t="s">
        <v>27187</v>
      </c>
      <c r="Q3573" s="36">
        <v>1</v>
      </c>
      <c r="R3573" s="35" t="s">
        <v>27</v>
      </c>
      <c r="S3573" s="35" t="s">
        <v>28504</v>
      </c>
      <c r="T3573" s="35">
        <v>0</v>
      </c>
      <c r="U3573" s="35">
        <v>0</v>
      </c>
      <c r="V3573" s="36">
        <v>1</v>
      </c>
      <c r="W3573" s="36">
        <v>1</v>
      </c>
      <c r="X3573" s="37" t="s">
        <v>65</v>
      </c>
    </row>
    <row r="3574" spans="1:24" ht="24" customHeight="1" x14ac:dyDescent="0.2">
      <c r="A3574" s="50" t="s">
        <v>6828</v>
      </c>
      <c r="B3574" s="60" t="s">
        <v>6851</v>
      </c>
      <c r="C3574" s="76" t="s">
        <v>6851</v>
      </c>
      <c r="D3574" s="61" t="s">
        <v>24110</v>
      </c>
      <c r="E3574" s="53">
        <v>1669.94</v>
      </c>
      <c r="F3574" s="26">
        <v>0.21</v>
      </c>
      <c r="G3574" s="53">
        <v>2929.9059999999999</v>
      </c>
      <c r="H3574" s="67"/>
      <c r="I3574" s="68"/>
      <c r="J3574" s="69"/>
      <c r="K3574" s="69"/>
      <c r="L3574" s="69"/>
      <c r="M3574" s="69"/>
      <c r="N3574" s="69"/>
      <c r="O3574" s="35"/>
      <c r="P3574" s="35" t="s">
        <v>27188</v>
      </c>
      <c r="Q3574" s="36">
        <v>1</v>
      </c>
      <c r="R3574" s="35" t="s">
        <v>27</v>
      </c>
      <c r="S3574" s="35" t="s">
        <v>28504</v>
      </c>
      <c r="T3574" s="35">
        <v>0</v>
      </c>
      <c r="U3574" s="35">
        <v>0</v>
      </c>
      <c r="V3574" s="36">
        <v>1</v>
      </c>
      <c r="W3574" s="36">
        <v>1</v>
      </c>
      <c r="X3574" s="37" t="s">
        <v>65</v>
      </c>
    </row>
    <row r="3575" spans="1:24" ht="24" customHeight="1" x14ac:dyDescent="0.2">
      <c r="A3575" s="50" t="s">
        <v>6828</v>
      </c>
      <c r="B3575" s="60" t="s">
        <v>6853</v>
      </c>
      <c r="C3575" s="76" t="s">
        <v>6853</v>
      </c>
      <c r="D3575" s="61" t="s">
        <v>24111</v>
      </c>
      <c r="E3575" s="53">
        <v>1451.55</v>
      </c>
      <c r="F3575" s="26">
        <v>0.21</v>
      </c>
      <c r="G3575" s="53">
        <v>2546.748</v>
      </c>
      <c r="H3575" s="67"/>
      <c r="I3575" s="68"/>
      <c r="J3575" s="69"/>
      <c r="K3575" s="69"/>
      <c r="L3575" s="69"/>
      <c r="M3575" s="69"/>
      <c r="N3575" s="69"/>
      <c r="O3575" s="35"/>
      <c r="P3575" s="35" t="s">
        <v>27189</v>
      </c>
      <c r="Q3575" s="36">
        <v>1</v>
      </c>
      <c r="R3575" s="35" t="s">
        <v>27</v>
      </c>
      <c r="S3575" s="35" t="s">
        <v>28504</v>
      </c>
      <c r="T3575" s="35">
        <v>0</v>
      </c>
      <c r="U3575" s="35">
        <v>0</v>
      </c>
      <c r="V3575" s="36">
        <v>1</v>
      </c>
      <c r="W3575" s="36">
        <v>1</v>
      </c>
      <c r="X3575" s="37" t="s">
        <v>65</v>
      </c>
    </row>
    <row r="3576" spans="1:24" ht="24" customHeight="1" x14ac:dyDescent="0.2">
      <c r="A3576" s="50" t="s">
        <v>6828</v>
      </c>
      <c r="B3576" s="60" t="s">
        <v>6855</v>
      </c>
      <c r="C3576" s="76" t="s">
        <v>6855</v>
      </c>
      <c r="D3576" s="61" t="s">
        <v>24112</v>
      </c>
      <c r="E3576" s="53">
        <v>6606.86</v>
      </c>
      <c r="F3576" s="26">
        <v>0.21</v>
      </c>
      <c r="G3576" s="53">
        <v>11591.74</v>
      </c>
      <c r="H3576" s="67"/>
      <c r="I3576" s="68"/>
      <c r="J3576" s="69"/>
      <c r="K3576" s="69"/>
      <c r="L3576" s="69"/>
      <c r="M3576" s="69"/>
      <c r="N3576" s="69"/>
      <c r="O3576" s="35"/>
      <c r="P3576" s="35" t="s">
        <v>27190</v>
      </c>
      <c r="Q3576" s="36">
        <v>1</v>
      </c>
      <c r="R3576" s="35" t="s">
        <v>27</v>
      </c>
      <c r="S3576" s="35" t="s">
        <v>28503</v>
      </c>
      <c r="T3576" s="35">
        <v>0</v>
      </c>
      <c r="U3576" s="35">
        <v>0</v>
      </c>
      <c r="V3576" s="36">
        <v>1</v>
      </c>
      <c r="W3576" s="36">
        <v>1</v>
      </c>
      <c r="X3576" s="37" t="s">
        <v>65</v>
      </c>
    </row>
    <row r="3577" spans="1:24" ht="24" customHeight="1" x14ac:dyDescent="0.2">
      <c r="A3577" s="50" t="s">
        <v>6828</v>
      </c>
      <c r="B3577" s="60" t="s">
        <v>6857</v>
      </c>
      <c r="C3577" s="76" t="s">
        <v>6857</v>
      </c>
      <c r="D3577" s="61" t="s">
        <v>24113</v>
      </c>
      <c r="E3577" s="53">
        <v>6606.64</v>
      </c>
      <c r="F3577" s="26">
        <v>0.21</v>
      </c>
      <c r="G3577" s="53">
        <v>11591.352000000001</v>
      </c>
      <c r="H3577" s="67"/>
      <c r="I3577" s="68"/>
      <c r="J3577" s="69"/>
      <c r="K3577" s="69"/>
      <c r="L3577" s="69"/>
      <c r="M3577" s="69"/>
      <c r="N3577" s="69"/>
      <c r="O3577" s="35"/>
      <c r="P3577" s="35" t="s">
        <v>27191</v>
      </c>
      <c r="Q3577" s="36">
        <v>1</v>
      </c>
      <c r="R3577" s="35" t="s">
        <v>27</v>
      </c>
      <c r="S3577" s="35" t="s">
        <v>28503</v>
      </c>
      <c r="T3577" s="35">
        <v>0</v>
      </c>
      <c r="U3577" s="35">
        <v>0</v>
      </c>
      <c r="V3577" s="36">
        <v>1</v>
      </c>
      <c r="W3577" s="36">
        <v>1</v>
      </c>
      <c r="X3577" s="37" t="s">
        <v>65</v>
      </c>
    </row>
    <row r="3578" spans="1:24" ht="24" customHeight="1" x14ac:dyDescent="0.2">
      <c r="A3578" s="50" t="s">
        <v>6828</v>
      </c>
      <c r="B3578" s="60" t="s">
        <v>6859</v>
      </c>
      <c r="C3578" s="76" t="s">
        <v>6859</v>
      </c>
      <c r="D3578" s="61" t="s">
        <v>24114</v>
      </c>
      <c r="E3578" s="53">
        <v>3845.49</v>
      </c>
      <c r="F3578" s="26">
        <v>0.21</v>
      </c>
      <c r="G3578" s="53">
        <v>6746.9120000000003</v>
      </c>
      <c r="H3578" s="67"/>
      <c r="I3578" s="68"/>
      <c r="J3578" s="69"/>
      <c r="K3578" s="69"/>
      <c r="L3578" s="69"/>
      <c r="M3578" s="69"/>
      <c r="N3578" s="69"/>
      <c r="O3578" s="35"/>
      <c r="P3578" s="35" t="s">
        <v>27192</v>
      </c>
      <c r="Q3578" s="36">
        <v>1</v>
      </c>
      <c r="R3578" s="35" t="s">
        <v>27</v>
      </c>
      <c r="S3578" s="35" t="s">
        <v>28504</v>
      </c>
      <c r="T3578" s="35">
        <v>0</v>
      </c>
      <c r="U3578" s="35">
        <v>0</v>
      </c>
      <c r="V3578" s="36">
        <v>1</v>
      </c>
      <c r="W3578" s="36">
        <v>1</v>
      </c>
      <c r="X3578" s="37" t="s">
        <v>65</v>
      </c>
    </row>
    <row r="3579" spans="1:24" ht="24" customHeight="1" x14ac:dyDescent="0.2">
      <c r="A3579" s="50" t="s">
        <v>6828</v>
      </c>
      <c r="B3579" s="60" t="s">
        <v>6861</v>
      </c>
      <c r="C3579" s="76" t="s">
        <v>6861</v>
      </c>
      <c r="D3579" s="61" t="s">
        <v>24115</v>
      </c>
      <c r="E3579" s="53">
        <v>5868.4</v>
      </c>
      <c r="F3579" s="26">
        <v>0.21</v>
      </c>
      <c r="G3579" s="53">
        <v>10296.108</v>
      </c>
      <c r="H3579" s="67"/>
      <c r="I3579" s="68"/>
      <c r="J3579" s="69"/>
      <c r="K3579" s="69"/>
      <c r="L3579" s="69"/>
      <c r="M3579" s="69"/>
      <c r="N3579" s="69"/>
      <c r="O3579" s="35"/>
      <c r="P3579" s="35" t="s">
        <v>27193</v>
      </c>
      <c r="Q3579" s="36">
        <v>1</v>
      </c>
      <c r="R3579" s="35" t="s">
        <v>27</v>
      </c>
      <c r="S3579" s="35" t="s">
        <v>28503</v>
      </c>
      <c r="T3579" s="35">
        <v>0</v>
      </c>
      <c r="U3579" s="35">
        <v>0</v>
      </c>
      <c r="V3579" s="36">
        <v>1</v>
      </c>
      <c r="W3579" s="36">
        <v>1</v>
      </c>
      <c r="X3579" s="37" t="s">
        <v>65</v>
      </c>
    </row>
    <row r="3580" spans="1:24" ht="24" customHeight="1" x14ac:dyDescent="0.2">
      <c r="A3580" s="50" t="s">
        <v>6828</v>
      </c>
      <c r="B3580" s="60" t="s">
        <v>6863</v>
      </c>
      <c r="C3580" s="76" t="s">
        <v>6863</v>
      </c>
      <c r="D3580" s="61" t="s">
        <v>6864</v>
      </c>
      <c r="E3580" s="53">
        <v>19167.59</v>
      </c>
      <c r="F3580" s="26">
        <v>0.21</v>
      </c>
      <c r="G3580" s="53">
        <v>33629.542000000001</v>
      </c>
      <c r="H3580" s="67"/>
      <c r="I3580" s="68"/>
      <c r="J3580" s="69"/>
      <c r="K3580" s="69"/>
      <c r="L3580" s="69"/>
      <c r="M3580" s="69"/>
      <c r="N3580" s="69"/>
      <c r="O3580" s="35"/>
      <c r="P3580" s="35" t="s">
        <v>27194</v>
      </c>
      <c r="Q3580" s="36">
        <v>1</v>
      </c>
      <c r="R3580" s="35" t="s">
        <v>27</v>
      </c>
      <c r="S3580" s="35" t="s">
        <v>28504</v>
      </c>
      <c r="T3580" s="35">
        <v>0</v>
      </c>
      <c r="U3580" s="35">
        <v>0</v>
      </c>
      <c r="V3580" s="36">
        <v>1</v>
      </c>
      <c r="W3580" s="36">
        <v>1</v>
      </c>
      <c r="X3580" s="37" t="s">
        <v>65</v>
      </c>
    </row>
    <row r="3581" spans="1:24" ht="24" customHeight="1" x14ac:dyDescent="0.2">
      <c r="A3581" s="50" t="s">
        <v>6828</v>
      </c>
      <c r="B3581" s="60" t="s">
        <v>6865</v>
      </c>
      <c r="C3581" s="76" t="s">
        <v>6865</v>
      </c>
      <c r="D3581" s="61" t="s">
        <v>6866</v>
      </c>
      <c r="E3581" s="53">
        <v>19167.59</v>
      </c>
      <c r="F3581" s="26">
        <v>0.21</v>
      </c>
      <c r="G3581" s="53">
        <v>33629.542000000001</v>
      </c>
      <c r="H3581" s="67"/>
      <c r="I3581" s="68"/>
      <c r="J3581" s="69"/>
      <c r="K3581" s="69"/>
      <c r="L3581" s="69"/>
      <c r="M3581" s="69"/>
      <c r="N3581" s="69"/>
      <c r="O3581" s="35"/>
      <c r="P3581" s="35" t="s">
        <v>27195</v>
      </c>
      <c r="Q3581" s="36">
        <v>1</v>
      </c>
      <c r="R3581" s="35" t="s">
        <v>27</v>
      </c>
      <c r="S3581" s="35" t="s">
        <v>28504</v>
      </c>
      <c r="T3581" s="35">
        <v>0</v>
      </c>
      <c r="U3581" s="35">
        <v>0</v>
      </c>
      <c r="V3581" s="36">
        <v>1</v>
      </c>
      <c r="W3581" s="36">
        <v>1</v>
      </c>
      <c r="X3581" s="37" t="s">
        <v>65</v>
      </c>
    </row>
    <row r="3582" spans="1:24" ht="24" customHeight="1" x14ac:dyDescent="0.2">
      <c r="A3582" s="50" t="s">
        <v>6828</v>
      </c>
      <c r="B3582" s="60" t="s">
        <v>6867</v>
      </c>
      <c r="C3582" s="76" t="s">
        <v>6867</v>
      </c>
      <c r="D3582" s="61" t="s">
        <v>6868</v>
      </c>
      <c r="E3582" s="53">
        <v>19167.59</v>
      </c>
      <c r="F3582" s="26">
        <v>0.21</v>
      </c>
      <c r="G3582" s="53">
        <v>33629.542000000001</v>
      </c>
      <c r="H3582" s="67"/>
      <c r="I3582" s="68"/>
      <c r="J3582" s="69"/>
      <c r="K3582" s="69"/>
      <c r="L3582" s="69"/>
      <c r="M3582" s="69"/>
      <c r="N3582" s="69"/>
      <c r="O3582" s="35"/>
      <c r="P3582" s="35" t="s">
        <v>27196</v>
      </c>
      <c r="Q3582" s="36">
        <v>1</v>
      </c>
      <c r="R3582" s="35" t="s">
        <v>27</v>
      </c>
      <c r="S3582" s="35" t="s">
        <v>28504</v>
      </c>
      <c r="T3582" s="35">
        <v>0</v>
      </c>
      <c r="U3582" s="35">
        <v>0</v>
      </c>
      <c r="V3582" s="36">
        <v>1</v>
      </c>
      <c r="W3582" s="36">
        <v>1</v>
      </c>
      <c r="X3582" s="37" t="s">
        <v>65</v>
      </c>
    </row>
    <row r="3583" spans="1:24" ht="24" customHeight="1" x14ac:dyDescent="0.2">
      <c r="A3583" s="50" t="s">
        <v>6828</v>
      </c>
      <c r="B3583" s="60" t="s">
        <v>6869</v>
      </c>
      <c r="C3583" s="76" t="s">
        <v>6869</v>
      </c>
      <c r="D3583" s="61" t="s">
        <v>24116</v>
      </c>
      <c r="E3583" s="53">
        <v>2615.09</v>
      </c>
      <c r="F3583" s="26">
        <v>0.21</v>
      </c>
      <c r="G3583" s="53">
        <v>4588.1750000000002</v>
      </c>
      <c r="H3583" s="67"/>
      <c r="I3583" s="68"/>
      <c r="J3583" s="69"/>
      <c r="K3583" s="69"/>
      <c r="L3583" s="69"/>
      <c r="M3583" s="69"/>
      <c r="N3583" s="69"/>
      <c r="O3583" s="35"/>
      <c r="P3583" s="35" t="s">
        <v>27197</v>
      </c>
      <c r="Q3583" s="36">
        <v>1</v>
      </c>
      <c r="R3583" s="35" t="s">
        <v>27</v>
      </c>
      <c r="S3583" s="35" t="s">
        <v>28503</v>
      </c>
      <c r="T3583" s="35">
        <v>0</v>
      </c>
      <c r="U3583" s="35">
        <v>0</v>
      </c>
      <c r="V3583" s="36">
        <v>1</v>
      </c>
      <c r="W3583" s="36">
        <v>1</v>
      </c>
      <c r="X3583" s="37" t="s">
        <v>65</v>
      </c>
    </row>
    <row r="3584" spans="1:24" ht="24" customHeight="1" x14ac:dyDescent="0.2">
      <c r="A3584" s="50" t="s">
        <v>6828</v>
      </c>
      <c r="B3584" s="60" t="s">
        <v>6871</v>
      </c>
      <c r="C3584" s="76" t="s">
        <v>6871</v>
      </c>
      <c r="D3584" s="61" t="s">
        <v>6872</v>
      </c>
      <c r="E3584" s="53">
        <v>2615.09</v>
      </c>
      <c r="F3584" s="26">
        <v>0.21</v>
      </c>
      <c r="G3584" s="53">
        <v>4588.1750000000002</v>
      </c>
      <c r="H3584" s="67"/>
      <c r="I3584" s="68"/>
      <c r="J3584" s="69"/>
      <c r="K3584" s="69"/>
      <c r="L3584" s="69"/>
      <c r="M3584" s="69"/>
      <c r="N3584" s="69"/>
      <c r="O3584" s="35"/>
      <c r="P3584" s="35" t="s">
        <v>27198</v>
      </c>
      <c r="Q3584" s="36">
        <v>1</v>
      </c>
      <c r="R3584" s="35" t="s">
        <v>27</v>
      </c>
      <c r="S3584" s="35" t="s">
        <v>28503</v>
      </c>
      <c r="T3584" s="35">
        <v>0</v>
      </c>
      <c r="U3584" s="35">
        <v>0</v>
      </c>
      <c r="V3584" s="36">
        <v>1</v>
      </c>
      <c r="W3584" s="36">
        <v>1</v>
      </c>
      <c r="X3584" s="37" t="s">
        <v>65</v>
      </c>
    </row>
    <row r="3585" spans="1:24" ht="24" customHeight="1" x14ac:dyDescent="0.2">
      <c r="A3585" s="50" t="s">
        <v>6828</v>
      </c>
      <c r="B3585" s="60" t="s">
        <v>6873</v>
      </c>
      <c r="C3585" s="76" t="s">
        <v>6873</v>
      </c>
      <c r="D3585" s="61" t="s">
        <v>24117</v>
      </c>
      <c r="E3585" s="53">
        <v>3845.49</v>
      </c>
      <c r="F3585" s="26">
        <v>0.21</v>
      </c>
      <c r="G3585" s="53">
        <v>6746.9120000000003</v>
      </c>
      <c r="H3585" s="67"/>
      <c r="I3585" s="68"/>
      <c r="J3585" s="69"/>
      <c r="K3585" s="69"/>
      <c r="L3585" s="69"/>
      <c r="M3585" s="69"/>
      <c r="N3585" s="69"/>
      <c r="O3585" s="35"/>
      <c r="P3585" s="35" t="s">
        <v>27199</v>
      </c>
      <c r="Q3585" s="36">
        <v>1</v>
      </c>
      <c r="R3585" s="35" t="s">
        <v>27</v>
      </c>
      <c r="S3585" s="35" t="s">
        <v>28504</v>
      </c>
      <c r="T3585" s="35">
        <v>0</v>
      </c>
      <c r="U3585" s="35">
        <v>0</v>
      </c>
      <c r="V3585" s="36">
        <v>1</v>
      </c>
      <c r="W3585" s="36">
        <v>1</v>
      </c>
      <c r="X3585" s="37" t="s">
        <v>65</v>
      </c>
    </row>
    <row r="3586" spans="1:24" ht="24" customHeight="1" x14ac:dyDescent="0.2">
      <c r="A3586" s="50" t="s">
        <v>6828</v>
      </c>
      <c r="B3586" s="60" t="s">
        <v>6875</v>
      </c>
      <c r="C3586" s="76" t="s">
        <v>6875</v>
      </c>
      <c r="D3586" s="61" t="s">
        <v>24118</v>
      </c>
      <c r="E3586" s="53">
        <v>6375.8</v>
      </c>
      <c r="F3586" s="26">
        <v>0.21</v>
      </c>
      <c r="G3586" s="53">
        <v>11186.341</v>
      </c>
      <c r="H3586" s="67"/>
      <c r="I3586" s="68"/>
      <c r="J3586" s="69"/>
      <c r="K3586" s="69"/>
      <c r="L3586" s="69"/>
      <c r="M3586" s="69"/>
      <c r="N3586" s="69"/>
      <c r="O3586" s="35"/>
      <c r="P3586" s="35" t="s">
        <v>27200</v>
      </c>
      <c r="Q3586" s="36">
        <v>1</v>
      </c>
      <c r="R3586" s="35" t="s">
        <v>27</v>
      </c>
      <c r="S3586" s="35" t="s">
        <v>28504</v>
      </c>
      <c r="T3586" s="35">
        <v>0</v>
      </c>
      <c r="U3586" s="35">
        <v>0</v>
      </c>
      <c r="V3586" s="36">
        <v>1</v>
      </c>
      <c r="W3586" s="36">
        <v>1</v>
      </c>
      <c r="X3586" s="37" t="s">
        <v>65</v>
      </c>
    </row>
    <row r="3587" spans="1:24" ht="24" customHeight="1" x14ac:dyDescent="0.2">
      <c r="A3587" s="50" t="s">
        <v>6828</v>
      </c>
      <c r="B3587" s="60" t="s">
        <v>6877</v>
      </c>
      <c r="C3587" s="76" t="s">
        <v>6877</v>
      </c>
      <c r="D3587" s="61" t="s">
        <v>6878</v>
      </c>
      <c r="E3587" s="53">
        <v>1022.704</v>
      </c>
      <c r="F3587" s="26">
        <v>0.21</v>
      </c>
      <c r="G3587" s="53">
        <v>1794.3340000000001</v>
      </c>
      <c r="H3587" s="67"/>
      <c r="I3587" s="68"/>
      <c r="J3587" s="69"/>
      <c r="K3587" s="69"/>
      <c r="L3587" s="69"/>
      <c r="M3587" s="69"/>
      <c r="N3587" s="69"/>
      <c r="O3587" s="35"/>
      <c r="P3587" s="35" t="s">
        <v>27201</v>
      </c>
      <c r="Q3587" s="36">
        <v>10</v>
      </c>
      <c r="R3587" s="35" t="s">
        <v>27</v>
      </c>
      <c r="S3587" s="35" t="s">
        <v>28504</v>
      </c>
      <c r="T3587" s="35">
        <v>0</v>
      </c>
      <c r="U3587" s="35">
        <v>0</v>
      </c>
      <c r="V3587" s="36">
        <v>10</v>
      </c>
      <c r="W3587" s="36">
        <v>10</v>
      </c>
      <c r="X3587" s="37" t="s">
        <v>65</v>
      </c>
    </row>
    <row r="3588" spans="1:24" ht="24" customHeight="1" x14ac:dyDescent="0.2">
      <c r="A3588" s="50" t="s">
        <v>6828</v>
      </c>
      <c r="B3588" s="60" t="s">
        <v>6879</v>
      </c>
      <c r="C3588" s="76" t="s">
        <v>6879</v>
      </c>
      <c r="D3588" s="61" t="s">
        <v>6880</v>
      </c>
      <c r="E3588" s="53">
        <v>2890.45</v>
      </c>
      <c r="F3588" s="26">
        <v>0.21</v>
      </c>
      <c r="G3588" s="53">
        <v>5071.2920000000004</v>
      </c>
      <c r="H3588" s="67"/>
      <c r="I3588" s="68"/>
      <c r="J3588" s="69"/>
      <c r="K3588" s="69"/>
      <c r="L3588" s="69"/>
      <c r="M3588" s="69"/>
      <c r="N3588" s="69"/>
      <c r="O3588" s="35"/>
      <c r="P3588" s="35" t="s">
        <v>27202</v>
      </c>
      <c r="Q3588" s="36">
        <v>1</v>
      </c>
      <c r="R3588" s="35" t="s">
        <v>27</v>
      </c>
      <c r="S3588" s="35" t="s">
        <v>28503</v>
      </c>
      <c r="T3588" s="35">
        <v>0</v>
      </c>
      <c r="U3588" s="35">
        <v>0</v>
      </c>
      <c r="V3588" s="36">
        <v>1</v>
      </c>
      <c r="W3588" s="36">
        <v>1</v>
      </c>
      <c r="X3588" s="37" t="s">
        <v>65</v>
      </c>
    </row>
    <row r="3589" spans="1:24" ht="24" customHeight="1" x14ac:dyDescent="0.2">
      <c r="A3589" s="50" t="s">
        <v>6828</v>
      </c>
      <c r="B3589" s="60" t="s">
        <v>6881</v>
      </c>
      <c r="C3589" s="76" t="s">
        <v>6881</v>
      </c>
      <c r="D3589" s="61" t="s">
        <v>24119</v>
      </c>
      <c r="E3589" s="53">
        <v>1312.09</v>
      </c>
      <c r="F3589" s="26">
        <v>0.21</v>
      </c>
      <c r="G3589" s="53">
        <v>2302.0610000000001</v>
      </c>
      <c r="H3589" s="67"/>
      <c r="I3589" s="68"/>
      <c r="J3589" s="69"/>
      <c r="K3589" s="69"/>
      <c r="L3589" s="69"/>
      <c r="M3589" s="69"/>
      <c r="N3589" s="69"/>
      <c r="O3589" s="35"/>
      <c r="P3589" s="35" t="s">
        <v>27203</v>
      </c>
      <c r="Q3589" s="36">
        <v>1</v>
      </c>
      <c r="R3589" s="35" t="s">
        <v>27</v>
      </c>
      <c r="S3589" s="35" t="s">
        <v>28503</v>
      </c>
      <c r="T3589" s="35">
        <v>0</v>
      </c>
      <c r="U3589" s="35">
        <v>0</v>
      </c>
      <c r="V3589" s="36">
        <v>1</v>
      </c>
      <c r="W3589" s="36">
        <v>1</v>
      </c>
      <c r="X3589" s="37" t="s">
        <v>65</v>
      </c>
    </row>
    <row r="3590" spans="1:24" ht="24" customHeight="1" x14ac:dyDescent="0.2">
      <c r="A3590" s="50" t="s">
        <v>6828</v>
      </c>
      <c r="B3590" s="60" t="s">
        <v>6883</v>
      </c>
      <c r="C3590" s="76" t="s">
        <v>6883</v>
      </c>
      <c r="D3590" s="61" t="s">
        <v>24120</v>
      </c>
      <c r="E3590" s="53">
        <v>1455.25</v>
      </c>
      <c r="F3590" s="26">
        <v>0.21</v>
      </c>
      <c r="G3590" s="53">
        <v>2553.2330000000002</v>
      </c>
      <c r="H3590" s="67"/>
      <c r="I3590" s="68"/>
      <c r="J3590" s="69"/>
      <c r="K3590" s="69"/>
      <c r="L3590" s="69"/>
      <c r="M3590" s="69"/>
      <c r="N3590" s="69"/>
      <c r="O3590" s="35"/>
      <c r="P3590" s="35" t="s">
        <v>27204</v>
      </c>
      <c r="Q3590" s="36">
        <v>1</v>
      </c>
      <c r="R3590" s="35" t="s">
        <v>27</v>
      </c>
      <c r="S3590" s="35" t="s">
        <v>28504</v>
      </c>
      <c r="T3590" s="35">
        <v>0</v>
      </c>
      <c r="U3590" s="35">
        <v>0</v>
      </c>
      <c r="V3590" s="36">
        <v>1</v>
      </c>
      <c r="W3590" s="36">
        <v>1</v>
      </c>
      <c r="X3590" s="37" t="s">
        <v>65</v>
      </c>
    </row>
    <row r="3591" spans="1:24" ht="24" customHeight="1" x14ac:dyDescent="0.2">
      <c r="A3591" s="50" t="s">
        <v>6828</v>
      </c>
      <c r="B3591" s="60" t="s">
        <v>6885</v>
      </c>
      <c r="C3591" s="76" t="s">
        <v>6885</v>
      </c>
      <c r="D3591" s="61" t="s">
        <v>24121</v>
      </c>
      <c r="E3591" s="53">
        <v>1312.09</v>
      </c>
      <c r="F3591" s="26">
        <v>0.21</v>
      </c>
      <c r="G3591" s="53">
        <v>2302.0610000000001</v>
      </c>
      <c r="H3591" s="67"/>
      <c r="I3591" s="68"/>
      <c r="J3591" s="69"/>
      <c r="K3591" s="69"/>
      <c r="L3591" s="69"/>
      <c r="M3591" s="69"/>
      <c r="N3591" s="69"/>
      <c r="O3591" s="35"/>
      <c r="P3591" s="35" t="s">
        <v>27205</v>
      </c>
      <c r="Q3591" s="36">
        <v>1</v>
      </c>
      <c r="R3591" s="35" t="s">
        <v>27</v>
      </c>
      <c r="S3591" s="35" t="s">
        <v>28503</v>
      </c>
      <c r="T3591" s="35">
        <v>0</v>
      </c>
      <c r="U3591" s="35">
        <v>0</v>
      </c>
      <c r="V3591" s="36">
        <v>1</v>
      </c>
      <c r="W3591" s="36">
        <v>1</v>
      </c>
      <c r="X3591" s="37" t="s">
        <v>65</v>
      </c>
    </row>
    <row r="3592" spans="1:24" ht="24" customHeight="1" x14ac:dyDescent="0.2">
      <c r="A3592" s="50" t="s">
        <v>6828</v>
      </c>
      <c r="B3592" s="60" t="s">
        <v>6887</v>
      </c>
      <c r="C3592" s="76" t="s">
        <v>6887</v>
      </c>
      <c r="D3592" s="61" t="s">
        <v>24122</v>
      </c>
      <c r="E3592" s="53">
        <v>1455.25</v>
      </c>
      <c r="F3592" s="26">
        <v>0.21</v>
      </c>
      <c r="G3592" s="53">
        <v>2553.2330000000002</v>
      </c>
      <c r="H3592" s="67"/>
      <c r="I3592" s="68"/>
      <c r="J3592" s="69"/>
      <c r="K3592" s="69"/>
      <c r="L3592" s="69"/>
      <c r="M3592" s="69"/>
      <c r="N3592" s="69"/>
      <c r="O3592" s="35"/>
      <c r="P3592" s="35" t="s">
        <v>27206</v>
      </c>
      <c r="Q3592" s="36">
        <v>1</v>
      </c>
      <c r="R3592" s="35" t="s">
        <v>27</v>
      </c>
      <c r="S3592" s="35" t="s">
        <v>28503</v>
      </c>
      <c r="T3592" s="35">
        <v>0</v>
      </c>
      <c r="U3592" s="35">
        <v>0</v>
      </c>
      <c r="V3592" s="36">
        <v>1</v>
      </c>
      <c r="W3592" s="36">
        <v>1</v>
      </c>
      <c r="X3592" s="37" t="s">
        <v>65</v>
      </c>
    </row>
    <row r="3593" spans="1:24" ht="24" customHeight="1" x14ac:dyDescent="0.2">
      <c r="A3593" s="50" t="s">
        <v>6828</v>
      </c>
      <c r="B3593" s="60" t="s">
        <v>6889</v>
      </c>
      <c r="C3593" s="76" t="s">
        <v>6889</v>
      </c>
      <c r="D3593" s="61" t="s">
        <v>24123</v>
      </c>
      <c r="E3593" s="53">
        <v>2361.7600000000002</v>
      </c>
      <c r="F3593" s="26">
        <v>0.21</v>
      </c>
      <c r="G3593" s="53">
        <v>4143.7060000000001</v>
      </c>
      <c r="H3593" s="67"/>
      <c r="I3593" s="68"/>
      <c r="J3593" s="69"/>
      <c r="K3593" s="69"/>
      <c r="L3593" s="69"/>
      <c r="M3593" s="69"/>
      <c r="N3593" s="69"/>
      <c r="O3593" s="35"/>
      <c r="P3593" s="35" t="s">
        <v>27207</v>
      </c>
      <c r="Q3593" s="36">
        <v>1</v>
      </c>
      <c r="R3593" s="35" t="s">
        <v>27</v>
      </c>
      <c r="S3593" s="35" t="s">
        <v>28504</v>
      </c>
      <c r="T3593" s="35">
        <v>0</v>
      </c>
      <c r="U3593" s="35">
        <v>0</v>
      </c>
      <c r="V3593" s="36">
        <v>1</v>
      </c>
      <c r="W3593" s="36">
        <v>1</v>
      </c>
      <c r="X3593" s="37" t="s">
        <v>65</v>
      </c>
    </row>
    <row r="3594" spans="1:24" ht="24" customHeight="1" x14ac:dyDescent="0.2">
      <c r="A3594" s="50" t="s">
        <v>6828</v>
      </c>
      <c r="B3594" s="60" t="s">
        <v>20597</v>
      </c>
      <c r="C3594" s="76" t="s">
        <v>20597</v>
      </c>
      <c r="D3594" s="61" t="s">
        <v>6882</v>
      </c>
      <c r="E3594" s="53">
        <v>1192.76</v>
      </c>
      <c r="F3594" s="26">
        <v>0.21</v>
      </c>
      <c r="G3594" s="53">
        <v>2092.6950000000002</v>
      </c>
      <c r="H3594" s="67"/>
      <c r="I3594" s="68"/>
      <c r="J3594" s="69"/>
      <c r="K3594" s="69"/>
      <c r="L3594" s="69"/>
      <c r="M3594" s="69"/>
      <c r="N3594" s="69"/>
      <c r="O3594" s="35"/>
      <c r="P3594" s="35" t="s">
        <v>27203</v>
      </c>
      <c r="Q3594" s="36">
        <v>1</v>
      </c>
      <c r="R3594" s="35" t="s">
        <v>27</v>
      </c>
      <c r="S3594" s="35" t="s">
        <v>28503</v>
      </c>
      <c r="T3594" s="35">
        <v>0</v>
      </c>
      <c r="U3594" s="35">
        <v>0</v>
      </c>
      <c r="V3594" s="36">
        <v>1</v>
      </c>
      <c r="W3594" s="36">
        <v>1</v>
      </c>
      <c r="X3594" s="37" t="s">
        <v>65</v>
      </c>
    </row>
    <row r="3595" spans="1:24" ht="24" customHeight="1" x14ac:dyDescent="0.2">
      <c r="A3595" s="50" t="s">
        <v>6828</v>
      </c>
      <c r="B3595" s="60" t="s">
        <v>6891</v>
      </c>
      <c r="C3595" s="76" t="s">
        <v>6891</v>
      </c>
      <c r="D3595" s="61" t="s">
        <v>6884</v>
      </c>
      <c r="E3595" s="53">
        <v>1311.89</v>
      </c>
      <c r="F3595" s="26">
        <v>0.21</v>
      </c>
      <c r="G3595" s="53">
        <v>2301.71</v>
      </c>
      <c r="H3595" s="67"/>
      <c r="I3595" s="68"/>
      <c r="J3595" s="69"/>
      <c r="K3595" s="69"/>
      <c r="L3595" s="69"/>
      <c r="M3595" s="69"/>
      <c r="N3595" s="69"/>
      <c r="O3595" s="35"/>
      <c r="P3595" s="35" t="s">
        <v>27204</v>
      </c>
      <c r="Q3595" s="36">
        <v>1</v>
      </c>
      <c r="R3595" s="35" t="s">
        <v>27</v>
      </c>
      <c r="S3595" s="35" t="s">
        <v>28503</v>
      </c>
      <c r="T3595" s="35">
        <v>0</v>
      </c>
      <c r="U3595" s="35">
        <v>0</v>
      </c>
      <c r="V3595" s="36">
        <v>1</v>
      </c>
      <c r="W3595" s="36">
        <v>1</v>
      </c>
      <c r="X3595" s="37" t="s">
        <v>65</v>
      </c>
    </row>
    <row r="3596" spans="1:24" ht="24" customHeight="1" x14ac:dyDescent="0.2">
      <c r="A3596" s="50" t="s">
        <v>6828</v>
      </c>
      <c r="B3596" s="60" t="s">
        <v>6894</v>
      </c>
      <c r="C3596" s="76" t="s">
        <v>6894</v>
      </c>
      <c r="D3596" s="61" t="s">
        <v>6888</v>
      </c>
      <c r="E3596" s="53">
        <v>1311.89</v>
      </c>
      <c r="F3596" s="26">
        <v>0.21</v>
      </c>
      <c r="G3596" s="53">
        <v>2301.71</v>
      </c>
      <c r="H3596" s="67"/>
      <c r="I3596" s="68"/>
      <c r="J3596" s="69"/>
      <c r="K3596" s="69"/>
      <c r="L3596" s="69"/>
      <c r="M3596" s="69"/>
      <c r="N3596" s="69"/>
      <c r="O3596" s="35"/>
      <c r="P3596" s="35" t="s">
        <v>27206</v>
      </c>
      <c r="Q3596" s="36">
        <v>1</v>
      </c>
      <c r="R3596" s="35" t="s">
        <v>27</v>
      </c>
      <c r="S3596" s="35" t="s">
        <v>28503</v>
      </c>
      <c r="T3596" s="35">
        <v>0</v>
      </c>
      <c r="U3596" s="35">
        <v>0</v>
      </c>
      <c r="V3596" s="36">
        <v>1</v>
      </c>
      <c r="W3596" s="36">
        <v>1</v>
      </c>
      <c r="X3596" s="37" t="s">
        <v>65</v>
      </c>
    </row>
    <row r="3597" spans="1:24" ht="24" customHeight="1" x14ac:dyDescent="0.2">
      <c r="A3597" s="50" t="s">
        <v>6828</v>
      </c>
      <c r="B3597" s="60" t="s">
        <v>6895</v>
      </c>
      <c r="C3597" s="76" t="s">
        <v>6895</v>
      </c>
      <c r="D3597" s="61" t="s">
        <v>24124</v>
      </c>
      <c r="E3597" s="53">
        <v>2146.83</v>
      </c>
      <c r="F3597" s="26">
        <v>0.21</v>
      </c>
      <c r="G3597" s="53">
        <v>3766.6089999999999</v>
      </c>
      <c r="H3597" s="67"/>
      <c r="I3597" s="68"/>
      <c r="J3597" s="69"/>
      <c r="K3597" s="69"/>
      <c r="L3597" s="69"/>
      <c r="M3597" s="69"/>
      <c r="N3597" s="69"/>
      <c r="O3597" s="35"/>
      <c r="P3597" s="35" t="s">
        <v>27208</v>
      </c>
      <c r="Q3597" s="36">
        <v>1</v>
      </c>
      <c r="R3597" s="35" t="s">
        <v>27</v>
      </c>
      <c r="S3597" s="35" t="s">
        <v>28504</v>
      </c>
      <c r="T3597" s="35">
        <v>0</v>
      </c>
      <c r="U3597" s="35">
        <v>0</v>
      </c>
      <c r="V3597" s="36">
        <v>1</v>
      </c>
      <c r="W3597" s="36">
        <v>1</v>
      </c>
      <c r="X3597" s="37" t="s">
        <v>65</v>
      </c>
    </row>
    <row r="3598" spans="1:24" ht="24" customHeight="1" x14ac:dyDescent="0.2">
      <c r="A3598" s="50" t="s">
        <v>6828</v>
      </c>
      <c r="B3598" s="60" t="s">
        <v>6896</v>
      </c>
      <c r="C3598" s="76" t="s">
        <v>6896</v>
      </c>
      <c r="D3598" s="61" t="s">
        <v>6897</v>
      </c>
      <c r="E3598" s="53">
        <v>2625.9380000000001</v>
      </c>
      <c r="F3598" s="26">
        <v>0.21</v>
      </c>
      <c r="G3598" s="53">
        <v>4607.2079999999996</v>
      </c>
      <c r="H3598" s="67"/>
      <c r="I3598" s="68"/>
      <c r="J3598" s="69"/>
      <c r="K3598" s="69"/>
      <c r="L3598" s="69"/>
      <c r="M3598" s="69"/>
      <c r="N3598" s="69"/>
      <c r="O3598" s="35"/>
      <c r="P3598" s="35" t="s">
        <v>27209</v>
      </c>
      <c r="Q3598" s="36">
        <v>4</v>
      </c>
      <c r="R3598" s="35" t="s">
        <v>27</v>
      </c>
      <c r="S3598" s="35" t="s">
        <v>28504</v>
      </c>
      <c r="T3598" s="35">
        <v>0</v>
      </c>
      <c r="U3598" s="35">
        <v>0</v>
      </c>
      <c r="V3598" s="36">
        <v>4</v>
      </c>
      <c r="W3598" s="36">
        <v>4</v>
      </c>
      <c r="X3598" s="37" t="s">
        <v>65</v>
      </c>
    </row>
    <row r="3599" spans="1:24" ht="24" customHeight="1" x14ac:dyDescent="0.2">
      <c r="A3599" s="50" t="s">
        <v>6828</v>
      </c>
      <c r="B3599" s="60" t="s">
        <v>6898</v>
      </c>
      <c r="C3599" s="76" t="s">
        <v>6898</v>
      </c>
      <c r="D3599" s="61" t="s">
        <v>24125</v>
      </c>
      <c r="E3599" s="53">
        <v>9676</v>
      </c>
      <c r="F3599" s="26">
        <v>0.21</v>
      </c>
      <c r="G3599" s="53">
        <v>16976.542000000001</v>
      </c>
      <c r="H3599" s="67"/>
      <c r="I3599" s="68"/>
      <c r="J3599" s="69"/>
      <c r="K3599" s="69"/>
      <c r="L3599" s="69"/>
      <c r="M3599" s="69"/>
      <c r="N3599" s="69"/>
      <c r="O3599" s="35"/>
      <c r="P3599" s="35" t="s">
        <v>27210</v>
      </c>
      <c r="Q3599" s="36">
        <v>1</v>
      </c>
      <c r="R3599" s="35" t="s">
        <v>27</v>
      </c>
      <c r="S3599" s="35" t="s">
        <v>28504</v>
      </c>
      <c r="T3599" s="35">
        <v>0</v>
      </c>
      <c r="U3599" s="35">
        <v>0</v>
      </c>
      <c r="V3599" s="36">
        <v>1</v>
      </c>
      <c r="W3599" s="36">
        <v>1</v>
      </c>
      <c r="X3599" s="37" t="s">
        <v>65</v>
      </c>
    </row>
    <row r="3600" spans="1:24" ht="24" customHeight="1" x14ac:dyDescent="0.2">
      <c r="A3600" s="50" t="s">
        <v>6828</v>
      </c>
      <c r="B3600" s="60" t="s">
        <v>6900</v>
      </c>
      <c r="C3600" s="76" t="s">
        <v>6900</v>
      </c>
      <c r="D3600" s="61" t="s">
        <v>24126</v>
      </c>
      <c r="E3600" s="53">
        <v>9675.9699999999993</v>
      </c>
      <c r="F3600" s="26">
        <v>0.21</v>
      </c>
      <c r="G3600" s="53">
        <v>16976.493999999999</v>
      </c>
      <c r="H3600" s="67"/>
      <c r="I3600" s="68"/>
      <c r="J3600" s="69"/>
      <c r="K3600" s="69"/>
      <c r="L3600" s="69"/>
      <c r="M3600" s="69"/>
      <c r="N3600" s="69"/>
      <c r="O3600" s="35"/>
      <c r="P3600" s="35" t="s">
        <v>27211</v>
      </c>
      <c r="Q3600" s="36">
        <v>1</v>
      </c>
      <c r="R3600" s="35" t="s">
        <v>27</v>
      </c>
      <c r="S3600" s="35" t="s">
        <v>28504</v>
      </c>
      <c r="T3600" s="35">
        <v>0</v>
      </c>
      <c r="U3600" s="35">
        <v>0</v>
      </c>
      <c r="V3600" s="36">
        <v>4</v>
      </c>
      <c r="W3600" s="36">
        <v>4</v>
      </c>
      <c r="X3600" s="37" t="s">
        <v>65</v>
      </c>
    </row>
    <row r="3601" spans="1:24" ht="24" customHeight="1" x14ac:dyDescent="0.2">
      <c r="A3601" s="50" t="s">
        <v>6828</v>
      </c>
      <c r="B3601" s="60" t="s">
        <v>24127</v>
      </c>
      <c r="C3601" s="76" t="s">
        <v>24127</v>
      </c>
      <c r="D3601" s="61" t="s">
        <v>24128</v>
      </c>
      <c r="E3601" s="53">
        <v>2524.9380000000001</v>
      </c>
      <c r="F3601" s="26">
        <v>0.21</v>
      </c>
      <c r="G3601" s="53">
        <v>4430.0039999999999</v>
      </c>
      <c r="H3601" s="67"/>
      <c r="I3601" s="68"/>
      <c r="J3601" s="69"/>
      <c r="K3601" s="69"/>
      <c r="L3601" s="69"/>
      <c r="M3601" s="69"/>
      <c r="N3601" s="69"/>
      <c r="O3601" s="35"/>
      <c r="P3601" s="35" t="s">
        <v>27212</v>
      </c>
      <c r="Q3601" s="36">
        <v>4</v>
      </c>
      <c r="R3601" s="35" t="s">
        <v>9849</v>
      </c>
      <c r="S3601" s="35" t="s">
        <v>28504</v>
      </c>
      <c r="T3601" s="35">
        <v>0</v>
      </c>
      <c r="U3601" s="35">
        <v>0</v>
      </c>
      <c r="V3601" s="36" t="e">
        <v>#N/A</v>
      </c>
      <c r="W3601" s="36" t="e">
        <v>#N/A</v>
      </c>
      <c r="X3601" s="37" t="s">
        <v>65</v>
      </c>
    </row>
    <row r="3602" spans="1:24" ht="24" customHeight="1" x14ac:dyDescent="0.2">
      <c r="A3602" s="50" t="s">
        <v>6828</v>
      </c>
      <c r="B3602" s="60" t="s">
        <v>6902</v>
      </c>
      <c r="C3602" s="76" t="s">
        <v>6902</v>
      </c>
      <c r="D3602" s="61" t="s">
        <v>6903</v>
      </c>
      <c r="E3602" s="53">
        <v>5387.92</v>
      </c>
      <c r="F3602" s="26">
        <v>0.21</v>
      </c>
      <c r="G3602" s="53">
        <v>9453.1010000000006</v>
      </c>
      <c r="H3602" s="67"/>
      <c r="I3602" s="68"/>
      <c r="J3602" s="69"/>
      <c r="K3602" s="69"/>
      <c r="L3602" s="69"/>
      <c r="M3602" s="69"/>
      <c r="N3602" s="69"/>
      <c r="O3602" s="35"/>
      <c r="P3602" s="35" t="s">
        <v>27213</v>
      </c>
      <c r="Q3602" s="36">
        <v>1</v>
      </c>
      <c r="R3602" s="35" t="s">
        <v>27</v>
      </c>
      <c r="S3602" s="35" t="s">
        <v>28504</v>
      </c>
      <c r="T3602" s="35">
        <v>0</v>
      </c>
      <c r="U3602" s="35">
        <v>0</v>
      </c>
      <c r="V3602" s="36">
        <v>1</v>
      </c>
      <c r="W3602" s="36">
        <v>1</v>
      </c>
      <c r="X3602" s="37" t="s">
        <v>65</v>
      </c>
    </row>
    <row r="3603" spans="1:24" ht="24" customHeight="1" x14ac:dyDescent="0.2">
      <c r="A3603" s="50" t="s">
        <v>6828</v>
      </c>
      <c r="B3603" s="60" t="s">
        <v>6904</v>
      </c>
      <c r="C3603" s="76" t="s">
        <v>6904</v>
      </c>
      <c r="D3603" s="61" t="s">
        <v>6905</v>
      </c>
      <c r="E3603" s="53">
        <v>2337.89</v>
      </c>
      <c r="F3603" s="26">
        <v>0.21</v>
      </c>
      <c r="G3603" s="53">
        <v>4101.8270000000002</v>
      </c>
      <c r="H3603" s="67"/>
      <c r="I3603" s="68"/>
      <c r="J3603" s="69"/>
      <c r="K3603" s="69"/>
      <c r="L3603" s="69"/>
      <c r="M3603" s="69"/>
      <c r="N3603" s="69"/>
      <c r="O3603" s="35"/>
      <c r="P3603" s="35" t="s">
        <v>27214</v>
      </c>
      <c r="Q3603" s="36">
        <v>1</v>
      </c>
      <c r="R3603" s="35" t="s">
        <v>27</v>
      </c>
      <c r="S3603" s="35" t="s">
        <v>28503</v>
      </c>
      <c r="T3603" s="35">
        <v>0</v>
      </c>
      <c r="U3603" s="35">
        <v>0</v>
      </c>
      <c r="V3603" s="36">
        <v>1</v>
      </c>
      <c r="W3603" s="36">
        <v>1</v>
      </c>
      <c r="X3603" s="37" t="s">
        <v>65</v>
      </c>
    </row>
    <row r="3604" spans="1:24" ht="24" customHeight="1" x14ac:dyDescent="0.2">
      <c r="A3604" s="50" t="s">
        <v>6828</v>
      </c>
      <c r="B3604" s="60" t="s">
        <v>6906</v>
      </c>
      <c r="C3604" s="76" t="s">
        <v>6906</v>
      </c>
      <c r="D3604" s="61" t="s">
        <v>24129</v>
      </c>
      <c r="E3604" s="53">
        <v>1451.55</v>
      </c>
      <c r="F3604" s="26">
        <v>0.21</v>
      </c>
      <c r="G3604" s="53">
        <v>2546.748</v>
      </c>
      <c r="H3604" s="67"/>
      <c r="I3604" s="68"/>
      <c r="J3604" s="69"/>
      <c r="K3604" s="69"/>
      <c r="L3604" s="69"/>
      <c r="M3604" s="69"/>
      <c r="N3604" s="69"/>
      <c r="O3604" s="35"/>
      <c r="P3604" s="35" t="s">
        <v>27215</v>
      </c>
      <c r="Q3604" s="36">
        <v>1</v>
      </c>
      <c r="R3604" s="35" t="s">
        <v>27</v>
      </c>
      <c r="S3604" s="35" t="s">
        <v>28504</v>
      </c>
      <c r="T3604" s="35">
        <v>0</v>
      </c>
      <c r="U3604" s="35">
        <v>0</v>
      </c>
      <c r="V3604" s="36">
        <v>1</v>
      </c>
      <c r="W3604" s="36">
        <v>1</v>
      </c>
      <c r="X3604" s="37" t="s">
        <v>65</v>
      </c>
    </row>
    <row r="3605" spans="1:24" ht="24" customHeight="1" x14ac:dyDescent="0.2">
      <c r="A3605" s="50" t="s">
        <v>6828</v>
      </c>
      <c r="B3605" s="60" t="s">
        <v>6908</v>
      </c>
      <c r="C3605" s="76" t="s">
        <v>6908</v>
      </c>
      <c r="D3605" s="61" t="s">
        <v>6909</v>
      </c>
      <c r="E3605" s="53">
        <v>1335.8</v>
      </c>
      <c r="F3605" s="26">
        <v>0.21</v>
      </c>
      <c r="G3605" s="53">
        <v>2343.6610000000001</v>
      </c>
      <c r="H3605" s="67"/>
      <c r="I3605" s="68"/>
      <c r="J3605" s="69"/>
      <c r="K3605" s="69"/>
      <c r="L3605" s="69"/>
      <c r="M3605" s="69"/>
      <c r="N3605" s="69"/>
      <c r="O3605" s="35"/>
      <c r="P3605" s="35" t="s">
        <v>27216</v>
      </c>
      <c r="Q3605" s="36">
        <v>1</v>
      </c>
      <c r="R3605" s="35" t="s">
        <v>27</v>
      </c>
      <c r="S3605" s="35" t="s">
        <v>28503</v>
      </c>
      <c r="T3605" s="35">
        <v>0</v>
      </c>
      <c r="U3605" s="35">
        <v>0</v>
      </c>
      <c r="V3605" s="36">
        <v>1</v>
      </c>
      <c r="W3605" s="36">
        <v>1</v>
      </c>
      <c r="X3605" s="37" t="s">
        <v>65</v>
      </c>
    </row>
    <row r="3606" spans="1:24" ht="24" customHeight="1" x14ac:dyDescent="0.2">
      <c r="A3606" s="50" t="s">
        <v>6828</v>
      </c>
      <c r="B3606" s="60" t="s">
        <v>6910</v>
      </c>
      <c r="C3606" s="76" t="s">
        <v>6910</v>
      </c>
      <c r="D3606" s="61" t="s">
        <v>6911</v>
      </c>
      <c r="E3606" s="53">
        <v>1830.74</v>
      </c>
      <c r="F3606" s="26">
        <v>0.21</v>
      </c>
      <c r="G3606" s="53">
        <v>3212.03</v>
      </c>
      <c r="H3606" s="67"/>
      <c r="I3606" s="68"/>
      <c r="J3606" s="69"/>
      <c r="K3606" s="69"/>
      <c r="L3606" s="69"/>
      <c r="M3606" s="69"/>
      <c r="N3606" s="69"/>
      <c r="O3606" s="35"/>
      <c r="P3606" s="35" t="s">
        <v>27217</v>
      </c>
      <c r="Q3606" s="36">
        <v>1</v>
      </c>
      <c r="R3606" s="35" t="s">
        <v>27</v>
      </c>
      <c r="S3606" s="35" t="s">
        <v>28504</v>
      </c>
      <c r="T3606" s="35">
        <v>0</v>
      </c>
      <c r="U3606" s="35">
        <v>0</v>
      </c>
      <c r="V3606" s="36">
        <v>1</v>
      </c>
      <c r="W3606" s="36">
        <v>1</v>
      </c>
      <c r="X3606" s="37" t="s">
        <v>65</v>
      </c>
    </row>
    <row r="3607" spans="1:24" ht="24" customHeight="1" x14ac:dyDescent="0.2">
      <c r="A3607" s="50" t="s">
        <v>6828</v>
      </c>
      <c r="B3607" s="60" t="s">
        <v>6912</v>
      </c>
      <c r="C3607" s="76" t="s">
        <v>6912</v>
      </c>
      <c r="D3607" s="61" t="s">
        <v>6850</v>
      </c>
      <c r="E3607" s="53">
        <v>1383.53</v>
      </c>
      <c r="F3607" s="26">
        <v>0.21</v>
      </c>
      <c r="G3607" s="53">
        <v>2427.4050000000002</v>
      </c>
      <c r="H3607" s="67"/>
      <c r="I3607" s="68"/>
      <c r="J3607" s="69"/>
      <c r="K3607" s="69"/>
      <c r="L3607" s="69"/>
      <c r="M3607" s="69"/>
      <c r="N3607" s="69"/>
      <c r="O3607" s="35"/>
      <c r="P3607" s="35" t="s">
        <v>27187</v>
      </c>
      <c r="Q3607" s="36">
        <v>1</v>
      </c>
      <c r="R3607" s="35" t="s">
        <v>27</v>
      </c>
      <c r="S3607" s="35" t="s">
        <v>28503</v>
      </c>
      <c r="T3607" s="35">
        <v>0</v>
      </c>
      <c r="U3607" s="35">
        <v>0</v>
      </c>
      <c r="V3607" s="36">
        <v>1</v>
      </c>
      <c r="W3607" s="36">
        <v>1</v>
      </c>
      <c r="X3607" s="37" t="s">
        <v>65</v>
      </c>
    </row>
    <row r="3608" spans="1:24" ht="24" customHeight="1" x14ac:dyDescent="0.2">
      <c r="A3608" s="50" t="s">
        <v>6828</v>
      </c>
      <c r="B3608" s="60" t="s">
        <v>6913</v>
      </c>
      <c r="C3608" s="76" t="s">
        <v>6913</v>
      </c>
      <c r="D3608" s="61" t="s">
        <v>6852</v>
      </c>
      <c r="E3608" s="53">
        <v>1632.8</v>
      </c>
      <c r="F3608" s="26">
        <v>0.21</v>
      </c>
      <c r="G3608" s="53">
        <v>2864.748</v>
      </c>
      <c r="H3608" s="67"/>
      <c r="I3608" s="68"/>
      <c r="J3608" s="69"/>
      <c r="K3608" s="69"/>
      <c r="L3608" s="69"/>
      <c r="M3608" s="69"/>
      <c r="N3608" s="69"/>
      <c r="O3608" s="35"/>
      <c r="P3608" s="35" t="s">
        <v>27188</v>
      </c>
      <c r="Q3608" s="36">
        <v>1</v>
      </c>
      <c r="R3608" s="35" t="s">
        <v>27</v>
      </c>
      <c r="S3608" s="35" t="s">
        <v>28503</v>
      </c>
      <c r="T3608" s="35">
        <v>0</v>
      </c>
      <c r="U3608" s="35">
        <v>0</v>
      </c>
      <c r="V3608" s="36">
        <v>1</v>
      </c>
      <c r="W3608" s="36">
        <v>1</v>
      </c>
      <c r="X3608" s="37" t="s">
        <v>65</v>
      </c>
    </row>
    <row r="3609" spans="1:24" ht="24" customHeight="1" x14ac:dyDescent="0.2">
      <c r="A3609" s="50" t="s">
        <v>6828</v>
      </c>
      <c r="B3609" s="60" t="s">
        <v>6914</v>
      </c>
      <c r="C3609" s="76" t="s">
        <v>6914</v>
      </c>
      <c r="D3609" s="61" t="s">
        <v>6915</v>
      </c>
      <c r="E3609" s="53">
        <v>1836.89</v>
      </c>
      <c r="F3609" s="26">
        <v>0.21</v>
      </c>
      <c r="G3609" s="53">
        <v>3222.8229999999999</v>
      </c>
      <c r="H3609" s="67"/>
      <c r="I3609" s="68"/>
      <c r="J3609" s="69"/>
      <c r="K3609" s="69"/>
      <c r="L3609" s="69"/>
      <c r="M3609" s="69"/>
      <c r="N3609" s="69"/>
      <c r="O3609" s="35"/>
      <c r="P3609" s="35" t="s">
        <v>27218</v>
      </c>
      <c r="Q3609" s="36">
        <v>1</v>
      </c>
      <c r="R3609" s="35" t="s">
        <v>27</v>
      </c>
      <c r="S3609" s="35" t="s">
        <v>28504</v>
      </c>
      <c r="T3609" s="35">
        <v>0</v>
      </c>
      <c r="U3609" s="35">
        <v>0</v>
      </c>
      <c r="V3609" s="36">
        <v>1</v>
      </c>
      <c r="W3609" s="36">
        <v>1</v>
      </c>
      <c r="X3609" s="37" t="s">
        <v>65</v>
      </c>
    </row>
    <row r="3610" spans="1:24" ht="24" customHeight="1" x14ac:dyDescent="0.2">
      <c r="A3610" s="50" t="s">
        <v>6828</v>
      </c>
      <c r="B3610" s="60" t="s">
        <v>6916</v>
      </c>
      <c r="C3610" s="76" t="s">
        <v>6916</v>
      </c>
      <c r="D3610" s="61" t="s">
        <v>6917</v>
      </c>
      <c r="E3610" s="53">
        <v>1837.03</v>
      </c>
      <c r="F3610" s="26">
        <v>0.21</v>
      </c>
      <c r="G3610" s="53">
        <v>3223.0650000000001</v>
      </c>
      <c r="H3610" s="67"/>
      <c r="I3610" s="68"/>
      <c r="J3610" s="69"/>
      <c r="K3610" s="69"/>
      <c r="L3610" s="69"/>
      <c r="M3610" s="69"/>
      <c r="N3610" s="69"/>
      <c r="O3610" s="35"/>
      <c r="P3610" s="35" t="s">
        <v>27219</v>
      </c>
      <c r="Q3610" s="36">
        <v>1</v>
      </c>
      <c r="R3610" s="35" t="s">
        <v>27</v>
      </c>
      <c r="S3610" s="35" t="s">
        <v>28503</v>
      </c>
      <c r="T3610" s="35">
        <v>0</v>
      </c>
      <c r="U3610" s="35">
        <v>0</v>
      </c>
      <c r="V3610" s="36">
        <v>1</v>
      </c>
      <c r="W3610" s="36">
        <v>1</v>
      </c>
      <c r="X3610" s="37" t="s">
        <v>65</v>
      </c>
    </row>
    <row r="3611" spans="1:24" ht="24" customHeight="1" x14ac:dyDescent="0.2">
      <c r="A3611" s="50" t="s">
        <v>6828</v>
      </c>
      <c r="B3611" s="60" t="s">
        <v>24130</v>
      </c>
      <c r="C3611" s="76" t="s">
        <v>24130</v>
      </c>
      <c r="D3611" s="61" t="s">
        <v>24131</v>
      </c>
      <c r="E3611" s="53">
        <v>1837.03</v>
      </c>
      <c r="F3611" s="26">
        <v>0.21</v>
      </c>
      <c r="G3611" s="53">
        <v>3223.0650000000001</v>
      </c>
      <c r="H3611" s="67"/>
      <c r="I3611" s="68"/>
      <c r="J3611" s="69"/>
      <c r="K3611" s="69"/>
      <c r="L3611" s="69"/>
      <c r="M3611" s="69"/>
      <c r="N3611" s="69"/>
      <c r="O3611" s="35"/>
      <c r="P3611" s="35" t="s">
        <v>65</v>
      </c>
      <c r="Q3611" s="36">
        <v>1</v>
      </c>
      <c r="R3611" s="35" t="s">
        <v>27</v>
      </c>
      <c r="S3611" s="35" t="s">
        <v>28504</v>
      </c>
      <c r="T3611" s="35">
        <v>0</v>
      </c>
      <c r="U3611" s="35">
        <v>0</v>
      </c>
      <c r="V3611" s="36" t="e">
        <v>#N/A</v>
      </c>
      <c r="W3611" s="36" t="e">
        <v>#N/A</v>
      </c>
      <c r="X3611" s="37" t="s">
        <v>65</v>
      </c>
    </row>
    <row r="3612" spans="1:24" ht="24" customHeight="1" x14ac:dyDescent="0.2">
      <c r="A3612" s="50" t="s">
        <v>6828</v>
      </c>
      <c r="B3612" s="60" t="s">
        <v>6918</v>
      </c>
      <c r="C3612" s="76" t="s">
        <v>6918</v>
      </c>
      <c r="D3612" s="61" t="s">
        <v>6919</v>
      </c>
      <c r="E3612" s="53">
        <v>1669.94</v>
      </c>
      <c r="F3612" s="26">
        <v>0.21</v>
      </c>
      <c r="G3612" s="53">
        <v>2929.9059999999999</v>
      </c>
      <c r="H3612" s="67"/>
      <c r="I3612" s="68"/>
      <c r="J3612" s="69"/>
      <c r="K3612" s="69"/>
      <c r="L3612" s="69"/>
      <c r="M3612" s="69"/>
      <c r="N3612" s="69"/>
      <c r="O3612" s="35"/>
      <c r="P3612" s="35" t="s">
        <v>27220</v>
      </c>
      <c r="Q3612" s="36">
        <v>1</v>
      </c>
      <c r="R3612" s="35" t="s">
        <v>27</v>
      </c>
      <c r="S3612" s="35" t="s">
        <v>28504</v>
      </c>
      <c r="T3612" s="35">
        <v>0</v>
      </c>
      <c r="U3612" s="35">
        <v>0</v>
      </c>
      <c r="V3612" s="36">
        <v>1</v>
      </c>
      <c r="W3612" s="36">
        <v>1</v>
      </c>
      <c r="X3612" s="37" t="s">
        <v>65</v>
      </c>
    </row>
    <row r="3613" spans="1:24" ht="24" customHeight="1" x14ac:dyDescent="0.2">
      <c r="A3613" s="50" t="s">
        <v>6828</v>
      </c>
      <c r="B3613" s="60" t="s">
        <v>6920</v>
      </c>
      <c r="C3613" s="76" t="s">
        <v>6920</v>
      </c>
      <c r="D3613" s="61" t="s">
        <v>24132</v>
      </c>
      <c r="E3613" s="53">
        <v>1145.06</v>
      </c>
      <c r="F3613" s="26">
        <v>0.21</v>
      </c>
      <c r="G3613" s="53">
        <v>2009.011</v>
      </c>
      <c r="H3613" s="67"/>
      <c r="I3613" s="68"/>
      <c r="J3613" s="69"/>
      <c r="K3613" s="69"/>
      <c r="L3613" s="69"/>
      <c r="M3613" s="69"/>
      <c r="N3613" s="69"/>
      <c r="O3613" s="35"/>
      <c r="P3613" s="35" t="s">
        <v>27221</v>
      </c>
      <c r="Q3613" s="36">
        <v>1</v>
      </c>
      <c r="R3613" s="35" t="s">
        <v>9849</v>
      </c>
      <c r="S3613" s="35" t="s">
        <v>28504</v>
      </c>
      <c r="T3613" s="35">
        <v>0</v>
      </c>
      <c r="U3613" s="35">
        <v>0</v>
      </c>
      <c r="V3613" s="36">
        <v>1</v>
      </c>
      <c r="W3613" s="36">
        <v>1</v>
      </c>
      <c r="X3613" s="37" t="s">
        <v>65</v>
      </c>
    </row>
    <row r="3614" spans="1:24" ht="24" customHeight="1" x14ac:dyDescent="0.2">
      <c r="A3614" s="50" t="s">
        <v>6828</v>
      </c>
      <c r="B3614" s="60" t="s">
        <v>6922</v>
      </c>
      <c r="C3614" s="76" t="s">
        <v>6922</v>
      </c>
      <c r="D3614" s="61" t="s">
        <v>24133</v>
      </c>
      <c r="E3614" s="53">
        <v>1431.38</v>
      </c>
      <c r="F3614" s="26">
        <v>0.21</v>
      </c>
      <c r="G3614" s="53">
        <v>2511.355</v>
      </c>
      <c r="H3614" s="67"/>
      <c r="I3614" s="68"/>
      <c r="J3614" s="69"/>
      <c r="K3614" s="69"/>
      <c r="L3614" s="69"/>
      <c r="M3614" s="69"/>
      <c r="N3614" s="69"/>
      <c r="O3614" s="35"/>
      <c r="P3614" s="35" t="s">
        <v>27222</v>
      </c>
      <c r="Q3614" s="36">
        <v>1</v>
      </c>
      <c r="R3614" s="35" t="s">
        <v>27</v>
      </c>
      <c r="S3614" s="35" t="s">
        <v>28504</v>
      </c>
      <c r="T3614" s="35">
        <v>0</v>
      </c>
      <c r="U3614" s="35">
        <v>0</v>
      </c>
      <c r="V3614" s="36">
        <v>1</v>
      </c>
      <c r="W3614" s="36">
        <v>1</v>
      </c>
      <c r="X3614" s="37" t="s">
        <v>65</v>
      </c>
    </row>
    <row r="3615" spans="1:24" ht="24" customHeight="1" x14ac:dyDescent="0.2">
      <c r="A3615" s="50" t="s">
        <v>6828</v>
      </c>
      <c r="B3615" s="60" t="s">
        <v>6924</v>
      </c>
      <c r="C3615" s="76" t="s">
        <v>6924</v>
      </c>
      <c r="D3615" s="61" t="s">
        <v>6925</v>
      </c>
      <c r="E3615" s="53">
        <v>492.29</v>
      </c>
      <c r="F3615" s="26">
        <v>0.21</v>
      </c>
      <c r="G3615" s="53">
        <v>863.72199999999998</v>
      </c>
      <c r="H3615" s="67"/>
      <c r="I3615" s="68"/>
      <c r="J3615" s="69"/>
      <c r="K3615" s="69"/>
      <c r="L3615" s="69"/>
      <c r="M3615" s="69"/>
      <c r="N3615" s="69"/>
      <c r="O3615" s="35"/>
      <c r="P3615" s="35" t="s">
        <v>27223</v>
      </c>
      <c r="Q3615" s="36">
        <v>1</v>
      </c>
      <c r="R3615" s="35" t="s">
        <v>27</v>
      </c>
      <c r="S3615" s="35" t="s">
        <v>28504</v>
      </c>
      <c r="T3615" s="35">
        <v>0</v>
      </c>
      <c r="U3615" s="35">
        <v>0</v>
      </c>
      <c r="V3615" s="36">
        <v>1</v>
      </c>
      <c r="W3615" s="36">
        <v>1</v>
      </c>
      <c r="X3615" s="37" t="s">
        <v>65</v>
      </c>
    </row>
    <row r="3616" spans="1:24" ht="24" customHeight="1" x14ac:dyDescent="0.2">
      <c r="A3616" s="50" t="s">
        <v>6828</v>
      </c>
      <c r="B3616" s="60" t="s">
        <v>6926</v>
      </c>
      <c r="C3616" s="76" t="s">
        <v>6926</v>
      </c>
      <c r="D3616" s="61" t="s">
        <v>6927</v>
      </c>
      <c r="E3616" s="53">
        <v>1311.89</v>
      </c>
      <c r="F3616" s="26">
        <v>0.21</v>
      </c>
      <c r="G3616" s="53">
        <v>2301.71</v>
      </c>
      <c r="H3616" s="67"/>
      <c r="I3616" s="68"/>
      <c r="J3616" s="69"/>
      <c r="K3616" s="69"/>
      <c r="L3616" s="69"/>
      <c r="M3616" s="69"/>
      <c r="N3616" s="69"/>
      <c r="O3616" s="35"/>
      <c r="P3616" s="35" t="s">
        <v>27224</v>
      </c>
      <c r="Q3616" s="36">
        <v>1</v>
      </c>
      <c r="R3616" s="35" t="s">
        <v>27</v>
      </c>
      <c r="S3616" s="35" t="s">
        <v>28503</v>
      </c>
      <c r="T3616" s="35">
        <v>0</v>
      </c>
      <c r="U3616" s="35">
        <v>0</v>
      </c>
      <c r="V3616" s="36">
        <v>1</v>
      </c>
      <c r="W3616" s="36">
        <v>1</v>
      </c>
      <c r="X3616" s="37" t="s">
        <v>65</v>
      </c>
    </row>
    <row r="3617" spans="1:24" ht="24" customHeight="1" x14ac:dyDescent="0.2">
      <c r="A3617" s="50" t="s">
        <v>6828</v>
      </c>
      <c r="B3617" s="60" t="s">
        <v>6928</v>
      </c>
      <c r="C3617" s="76" t="s">
        <v>6928</v>
      </c>
      <c r="D3617" s="61" t="s">
        <v>6929</v>
      </c>
      <c r="E3617" s="53">
        <v>1622.18</v>
      </c>
      <c r="F3617" s="26">
        <v>0.21</v>
      </c>
      <c r="G3617" s="53">
        <v>2846.114</v>
      </c>
      <c r="H3617" s="67"/>
      <c r="I3617" s="68"/>
      <c r="J3617" s="69"/>
      <c r="K3617" s="69"/>
      <c r="L3617" s="69"/>
      <c r="M3617" s="69"/>
      <c r="N3617" s="69"/>
      <c r="O3617" s="35"/>
      <c r="P3617" s="35" t="s">
        <v>27225</v>
      </c>
      <c r="Q3617" s="36">
        <v>1</v>
      </c>
      <c r="R3617" s="35" t="s">
        <v>27</v>
      </c>
      <c r="S3617" s="35" t="s">
        <v>28504</v>
      </c>
      <c r="T3617" s="35">
        <v>0</v>
      </c>
      <c r="U3617" s="35">
        <v>0</v>
      </c>
      <c r="V3617" s="36">
        <v>1</v>
      </c>
      <c r="W3617" s="36">
        <v>1</v>
      </c>
      <c r="X3617" s="37" t="s">
        <v>65</v>
      </c>
    </row>
    <row r="3618" spans="1:24" ht="24" customHeight="1" x14ac:dyDescent="0.2">
      <c r="A3618" s="50" t="s">
        <v>6828</v>
      </c>
      <c r="B3618" s="60" t="s">
        <v>6930</v>
      </c>
      <c r="C3618" s="76" t="s">
        <v>6930</v>
      </c>
      <c r="D3618" s="61" t="s">
        <v>24134</v>
      </c>
      <c r="E3618" s="53">
        <v>1431.38</v>
      </c>
      <c r="F3618" s="26">
        <v>0.21</v>
      </c>
      <c r="G3618" s="53">
        <v>2511.355</v>
      </c>
      <c r="H3618" s="67"/>
      <c r="I3618" s="68"/>
      <c r="J3618" s="69"/>
      <c r="K3618" s="69"/>
      <c r="L3618" s="69"/>
      <c r="M3618" s="69"/>
      <c r="N3618" s="69"/>
      <c r="O3618" s="35"/>
      <c r="P3618" s="35" t="s">
        <v>27226</v>
      </c>
      <c r="Q3618" s="36">
        <v>1</v>
      </c>
      <c r="R3618" s="35" t="s">
        <v>27</v>
      </c>
      <c r="S3618" s="35" t="s">
        <v>28504</v>
      </c>
      <c r="T3618" s="35">
        <v>0</v>
      </c>
      <c r="U3618" s="35">
        <v>0</v>
      </c>
      <c r="V3618" s="36">
        <v>1</v>
      </c>
      <c r="W3618" s="36">
        <v>1</v>
      </c>
      <c r="X3618" s="37" t="s">
        <v>65</v>
      </c>
    </row>
    <row r="3619" spans="1:24" ht="24" customHeight="1" x14ac:dyDescent="0.2">
      <c r="A3619" s="50" t="s">
        <v>6828</v>
      </c>
      <c r="B3619" s="60" t="s">
        <v>6932</v>
      </c>
      <c r="C3619" s="76" t="s">
        <v>6932</v>
      </c>
      <c r="D3619" s="61" t="s">
        <v>24135</v>
      </c>
      <c r="E3619" s="53">
        <v>1451.55</v>
      </c>
      <c r="F3619" s="26">
        <v>0.21</v>
      </c>
      <c r="G3619" s="53">
        <v>2546.748</v>
      </c>
      <c r="H3619" s="67"/>
      <c r="I3619" s="68"/>
      <c r="J3619" s="69"/>
      <c r="K3619" s="69"/>
      <c r="L3619" s="69"/>
      <c r="M3619" s="69"/>
      <c r="N3619" s="69"/>
      <c r="O3619" s="35"/>
      <c r="P3619" s="35" t="s">
        <v>27227</v>
      </c>
      <c r="Q3619" s="36">
        <v>1</v>
      </c>
      <c r="R3619" s="35" t="s">
        <v>27</v>
      </c>
      <c r="S3619" s="35" t="s">
        <v>28503</v>
      </c>
      <c r="T3619" s="35">
        <v>0</v>
      </c>
      <c r="U3619" s="35">
        <v>0</v>
      </c>
      <c r="V3619" s="36">
        <v>1</v>
      </c>
      <c r="W3619" s="36">
        <v>1</v>
      </c>
      <c r="X3619" s="37" t="s">
        <v>65</v>
      </c>
    </row>
    <row r="3620" spans="1:24" ht="24" customHeight="1" x14ac:dyDescent="0.2">
      <c r="A3620" s="50" t="s">
        <v>6828</v>
      </c>
      <c r="B3620" s="60" t="s">
        <v>6934</v>
      </c>
      <c r="C3620" s="76" t="s">
        <v>6934</v>
      </c>
      <c r="D3620" s="61" t="s">
        <v>24136</v>
      </c>
      <c r="E3620" s="53">
        <v>930.33</v>
      </c>
      <c r="F3620" s="26">
        <v>0.21</v>
      </c>
      <c r="G3620" s="53">
        <v>1632.2660000000001</v>
      </c>
      <c r="H3620" s="67"/>
      <c r="I3620" s="68"/>
      <c r="J3620" s="69"/>
      <c r="K3620" s="69"/>
      <c r="L3620" s="69"/>
      <c r="M3620" s="69"/>
      <c r="N3620" s="69"/>
      <c r="O3620" s="35"/>
      <c r="P3620" s="35" t="s">
        <v>27228</v>
      </c>
      <c r="Q3620" s="36">
        <v>1</v>
      </c>
      <c r="R3620" s="35" t="s">
        <v>27</v>
      </c>
      <c r="S3620" s="35" t="s">
        <v>28504</v>
      </c>
      <c r="T3620" s="35">
        <v>0</v>
      </c>
      <c r="U3620" s="35">
        <v>0</v>
      </c>
      <c r="V3620" s="36">
        <v>1</v>
      </c>
      <c r="W3620" s="36">
        <v>1</v>
      </c>
      <c r="X3620" s="37" t="s">
        <v>65</v>
      </c>
    </row>
    <row r="3621" spans="1:24" ht="24" customHeight="1" x14ac:dyDescent="0.2">
      <c r="A3621" s="50" t="s">
        <v>6828</v>
      </c>
      <c r="B3621" s="60" t="s">
        <v>6936</v>
      </c>
      <c r="C3621" s="76" t="s">
        <v>6936</v>
      </c>
      <c r="D3621" s="61" t="s">
        <v>6937</v>
      </c>
      <c r="E3621" s="53">
        <v>1451.55</v>
      </c>
      <c r="F3621" s="26">
        <v>0.21</v>
      </c>
      <c r="G3621" s="53">
        <v>2546.748</v>
      </c>
      <c r="H3621" s="67"/>
      <c r="I3621" s="68"/>
      <c r="J3621" s="69"/>
      <c r="K3621" s="69"/>
      <c r="L3621" s="69"/>
      <c r="M3621" s="69"/>
      <c r="N3621" s="69"/>
      <c r="O3621" s="35"/>
      <c r="P3621" s="35" t="s">
        <v>27189</v>
      </c>
      <c r="Q3621" s="36">
        <v>1</v>
      </c>
      <c r="R3621" s="35" t="s">
        <v>27</v>
      </c>
      <c r="S3621" s="35" t="s">
        <v>28503</v>
      </c>
      <c r="T3621" s="35">
        <v>0</v>
      </c>
      <c r="U3621" s="35">
        <v>0</v>
      </c>
      <c r="V3621" s="36">
        <v>1</v>
      </c>
      <c r="W3621" s="36">
        <v>1</v>
      </c>
      <c r="X3621" s="37" t="s">
        <v>65</v>
      </c>
    </row>
    <row r="3622" spans="1:24" ht="24" customHeight="1" x14ac:dyDescent="0.2">
      <c r="A3622" s="50" t="s">
        <v>20658</v>
      </c>
      <c r="B3622" s="60" t="s">
        <v>24137</v>
      </c>
      <c r="C3622" s="76" t="s">
        <v>24137</v>
      </c>
      <c r="D3622" s="61" t="s">
        <v>24138</v>
      </c>
      <c r="E3622" s="53">
        <v>15060.76</v>
      </c>
      <c r="F3622" s="26">
        <v>0.21</v>
      </c>
      <c r="G3622" s="53">
        <v>26424.100999999999</v>
      </c>
      <c r="H3622" s="67"/>
      <c r="I3622" s="68"/>
      <c r="J3622" s="69"/>
      <c r="K3622" s="69"/>
      <c r="L3622" s="69"/>
      <c r="M3622" s="69"/>
      <c r="N3622" s="69"/>
      <c r="O3622" s="35"/>
      <c r="P3622" s="35" t="s">
        <v>65</v>
      </c>
      <c r="Q3622" s="36">
        <v>1</v>
      </c>
      <c r="R3622" s="35" t="s">
        <v>27</v>
      </c>
      <c r="S3622" s="35" t="s">
        <v>28503</v>
      </c>
      <c r="T3622" s="35">
        <v>0</v>
      </c>
      <c r="U3622" s="35">
        <v>0</v>
      </c>
      <c r="V3622" s="36" t="e">
        <v>#N/A</v>
      </c>
      <c r="W3622" s="36" t="e">
        <v>#N/A</v>
      </c>
      <c r="X3622" s="37" t="s">
        <v>65</v>
      </c>
    </row>
    <row r="3623" spans="1:24" ht="24" customHeight="1" x14ac:dyDescent="0.2">
      <c r="A3623" s="50" t="s">
        <v>6938</v>
      </c>
      <c r="B3623" s="60" t="s">
        <v>6939</v>
      </c>
      <c r="C3623" s="76" t="s">
        <v>6939</v>
      </c>
      <c r="D3623" s="61" t="s">
        <v>6940</v>
      </c>
      <c r="E3623" s="53">
        <v>14789.67</v>
      </c>
      <c r="F3623" s="26">
        <v>0.21</v>
      </c>
      <c r="G3623" s="53">
        <v>24158.920999999998</v>
      </c>
      <c r="H3623" s="67"/>
      <c r="I3623" s="68"/>
      <c r="J3623" s="69"/>
      <c r="K3623" s="69"/>
      <c r="L3623" s="69"/>
      <c r="M3623" s="69"/>
      <c r="N3623" s="69"/>
      <c r="O3623" s="35"/>
      <c r="P3623" s="35" t="s">
        <v>65</v>
      </c>
      <c r="Q3623" s="36">
        <v>1</v>
      </c>
      <c r="R3623" s="35" t="s">
        <v>9849</v>
      </c>
      <c r="S3623" s="35" t="s">
        <v>28504</v>
      </c>
      <c r="T3623" s="35">
        <v>0</v>
      </c>
      <c r="U3623" s="35">
        <v>0</v>
      </c>
      <c r="V3623" s="36">
        <v>1</v>
      </c>
      <c r="W3623" s="36">
        <v>1</v>
      </c>
      <c r="X3623" s="37" t="s">
        <v>65</v>
      </c>
    </row>
    <row r="3624" spans="1:24" ht="24" customHeight="1" x14ac:dyDescent="0.2">
      <c r="A3624" s="50" t="s">
        <v>6938</v>
      </c>
      <c r="B3624" s="60" t="s">
        <v>6941</v>
      </c>
      <c r="C3624" s="76" t="s">
        <v>6941</v>
      </c>
      <c r="D3624" s="61" t="s">
        <v>6942</v>
      </c>
      <c r="E3624" s="53">
        <v>1708830.16</v>
      </c>
      <c r="F3624" s="26">
        <v>0.105</v>
      </c>
      <c r="G3624" s="53">
        <v>2549147.3960000002</v>
      </c>
      <c r="H3624" s="67"/>
      <c r="I3624" s="68"/>
      <c r="J3624" s="69"/>
      <c r="K3624" s="69"/>
      <c r="L3624" s="69"/>
      <c r="M3624" s="69"/>
      <c r="N3624" s="69"/>
      <c r="O3624" s="35"/>
      <c r="P3624" s="35" t="s">
        <v>27229</v>
      </c>
      <c r="Q3624" s="36">
        <v>1</v>
      </c>
      <c r="R3624" s="35" t="s">
        <v>9849</v>
      </c>
      <c r="S3624" s="35" t="s">
        <v>28503</v>
      </c>
      <c r="T3624" s="35">
        <v>0</v>
      </c>
      <c r="U3624" s="35">
        <v>0</v>
      </c>
      <c r="V3624" s="36">
        <v>1</v>
      </c>
      <c r="W3624" s="36">
        <v>1</v>
      </c>
      <c r="X3624" s="37" t="s">
        <v>65</v>
      </c>
    </row>
    <row r="3625" spans="1:24" ht="24" customHeight="1" x14ac:dyDescent="0.2">
      <c r="A3625" s="50" t="s">
        <v>6938</v>
      </c>
      <c r="B3625" s="60" t="s">
        <v>6943</v>
      </c>
      <c r="C3625" s="76" t="s">
        <v>6943</v>
      </c>
      <c r="D3625" s="61" t="s">
        <v>6944</v>
      </c>
      <c r="E3625" s="53">
        <v>3332909.59</v>
      </c>
      <c r="F3625" s="26">
        <v>0.105</v>
      </c>
      <c r="G3625" s="53">
        <v>4971867.8849999998</v>
      </c>
      <c r="H3625" s="67"/>
      <c r="I3625" s="68"/>
      <c r="J3625" s="69"/>
      <c r="K3625" s="69"/>
      <c r="L3625" s="69"/>
      <c r="M3625" s="69"/>
      <c r="N3625" s="69"/>
      <c r="O3625" s="35"/>
      <c r="P3625" s="35" t="s">
        <v>27230</v>
      </c>
      <c r="Q3625" s="36">
        <v>1</v>
      </c>
      <c r="R3625" s="35" t="s">
        <v>9849</v>
      </c>
      <c r="S3625" s="35" t="s">
        <v>28503</v>
      </c>
      <c r="T3625" s="35">
        <v>0</v>
      </c>
      <c r="U3625" s="35">
        <v>0</v>
      </c>
      <c r="V3625" s="36">
        <v>1</v>
      </c>
      <c r="W3625" s="36">
        <v>1</v>
      </c>
      <c r="X3625" s="37" t="s">
        <v>65</v>
      </c>
    </row>
    <row r="3626" spans="1:24" ht="24" customHeight="1" x14ac:dyDescent="0.2">
      <c r="A3626" s="50" t="s">
        <v>6938</v>
      </c>
      <c r="B3626" s="60" t="s">
        <v>6945</v>
      </c>
      <c r="C3626" s="76" t="s">
        <v>6945</v>
      </c>
      <c r="D3626" s="61" t="s">
        <v>6946</v>
      </c>
      <c r="E3626" s="53">
        <v>2572090.6</v>
      </c>
      <c r="F3626" s="26">
        <v>0.21</v>
      </c>
      <c r="G3626" s="53">
        <v>4201509.9950000001</v>
      </c>
      <c r="H3626" s="67"/>
      <c r="I3626" s="68"/>
      <c r="J3626" s="69"/>
      <c r="K3626" s="69"/>
      <c r="L3626" s="69"/>
      <c r="M3626" s="69"/>
      <c r="N3626" s="69"/>
      <c r="O3626" s="35"/>
      <c r="P3626" s="35" t="s">
        <v>27231</v>
      </c>
      <c r="Q3626" s="36">
        <v>1</v>
      </c>
      <c r="R3626" s="35" t="s">
        <v>9849</v>
      </c>
      <c r="S3626" s="35" t="s">
        <v>28503</v>
      </c>
      <c r="T3626" s="35">
        <v>0</v>
      </c>
      <c r="U3626" s="35">
        <v>0</v>
      </c>
      <c r="V3626" s="36">
        <v>1</v>
      </c>
      <c r="W3626" s="36">
        <v>1</v>
      </c>
      <c r="X3626" s="37" t="s">
        <v>65</v>
      </c>
    </row>
    <row r="3627" spans="1:24" ht="24" customHeight="1" x14ac:dyDescent="0.2">
      <c r="A3627" s="50" t="s">
        <v>6938</v>
      </c>
      <c r="B3627" s="60" t="s">
        <v>6947</v>
      </c>
      <c r="C3627" s="76" t="s">
        <v>6947</v>
      </c>
      <c r="D3627" s="61" t="s">
        <v>6948</v>
      </c>
      <c r="E3627" s="53">
        <v>1895655.26</v>
      </c>
      <c r="F3627" s="26">
        <v>0.21</v>
      </c>
      <c r="G3627" s="53">
        <v>3096552.8659999999</v>
      </c>
      <c r="H3627" s="67"/>
      <c r="I3627" s="68"/>
      <c r="J3627" s="69"/>
      <c r="K3627" s="69"/>
      <c r="L3627" s="69"/>
      <c r="M3627" s="69"/>
      <c r="N3627" s="69"/>
      <c r="O3627" s="35"/>
      <c r="P3627" s="35" t="s">
        <v>27232</v>
      </c>
      <c r="Q3627" s="36">
        <v>1</v>
      </c>
      <c r="R3627" s="35" t="s">
        <v>9849</v>
      </c>
      <c r="S3627" s="35" t="s">
        <v>28503</v>
      </c>
      <c r="T3627" s="35">
        <v>0</v>
      </c>
      <c r="U3627" s="35">
        <v>0</v>
      </c>
      <c r="V3627" s="36">
        <v>1</v>
      </c>
      <c r="W3627" s="36">
        <v>1</v>
      </c>
      <c r="X3627" s="37" t="s">
        <v>65</v>
      </c>
    </row>
    <row r="3628" spans="1:24" ht="24" customHeight="1" x14ac:dyDescent="0.2">
      <c r="A3628" s="50" t="s">
        <v>6938</v>
      </c>
      <c r="B3628" s="60" t="s">
        <v>6949</v>
      </c>
      <c r="C3628" s="76" t="s">
        <v>6949</v>
      </c>
      <c r="D3628" s="61" t="s">
        <v>6950</v>
      </c>
      <c r="E3628" s="53">
        <v>2329886.4700000002</v>
      </c>
      <c r="F3628" s="26">
        <v>0.21</v>
      </c>
      <c r="G3628" s="53">
        <v>3805869.5430000001</v>
      </c>
      <c r="H3628" s="67"/>
      <c r="I3628" s="68"/>
      <c r="J3628" s="69"/>
      <c r="K3628" s="69"/>
      <c r="L3628" s="69"/>
      <c r="M3628" s="69"/>
      <c r="N3628" s="69"/>
      <c r="O3628" s="35"/>
      <c r="P3628" s="35" t="s">
        <v>27233</v>
      </c>
      <c r="Q3628" s="36">
        <v>1</v>
      </c>
      <c r="R3628" s="35" t="s">
        <v>9849</v>
      </c>
      <c r="S3628" s="35" t="s">
        <v>28503</v>
      </c>
      <c r="T3628" s="35">
        <v>0</v>
      </c>
      <c r="U3628" s="35">
        <v>0</v>
      </c>
      <c r="V3628" s="36">
        <v>1</v>
      </c>
      <c r="W3628" s="36">
        <v>1</v>
      </c>
      <c r="X3628" s="37" t="s">
        <v>65</v>
      </c>
    </row>
    <row r="3629" spans="1:24" ht="24" customHeight="1" x14ac:dyDescent="0.2">
      <c r="A3629" s="50" t="s">
        <v>6938</v>
      </c>
      <c r="B3629" s="60" t="s">
        <v>6951</v>
      </c>
      <c r="C3629" s="76" t="s">
        <v>6951</v>
      </c>
      <c r="D3629" s="61" t="s">
        <v>6952</v>
      </c>
      <c r="E3629" s="53">
        <v>180017.2</v>
      </c>
      <c r="F3629" s="26">
        <v>0.21</v>
      </c>
      <c r="G3629" s="53">
        <v>294058.09600000002</v>
      </c>
      <c r="H3629" s="67"/>
      <c r="I3629" s="68"/>
      <c r="J3629" s="69"/>
      <c r="K3629" s="69"/>
      <c r="L3629" s="69"/>
      <c r="M3629" s="69"/>
      <c r="N3629" s="69"/>
      <c r="O3629" s="35"/>
      <c r="P3629" s="35" t="s">
        <v>27229</v>
      </c>
      <c r="Q3629" s="36">
        <v>1</v>
      </c>
      <c r="R3629" s="35" t="s">
        <v>9849</v>
      </c>
      <c r="S3629" s="35" t="s">
        <v>28503</v>
      </c>
      <c r="T3629" s="35">
        <v>0</v>
      </c>
      <c r="U3629" s="35">
        <v>0</v>
      </c>
      <c r="V3629" s="36">
        <v>1</v>
      </c>
      <c r="W3629" s="36">
        <v>1</v>
      </c>
      <c r="X3629" s="37" t="s">
        <v>65</v>
      </c>
    </row>
    <row r="3630" spans="1:24" ht="24" customHeight="1" x14ac:dyDescent="0.2">
      <c r="A3630" s="50" t="s">
        <v>6938</v>
      </c>
      <c r="B3630" s="60" t="s">
        <v>6953</v>
      </c>
      <c r="C3630" s="76" t="s">
        <v>6953</v>
      </c>
      <c r="D3630" s="61" t="s">
        <v>6954</v>
      </c>
      <c r="E3630" s="53">
        <v>180017.2</v>
      </c>
      <c r="F3630" s="26">
        <v>0.21</v>
      </c>
      <c r="G3630" s="53">
        <v>294058.09600000002</v>
      </c>
      <c r="H3630" s="67"/>
      <c r="I3630" s="68"/>
      <c r="J3630" s="69"/>
      <c r="K3630" s="69"/>
      <c r="L3630" s="69"/>
      <c r="M3630" s="69"/>
      <c r="N3630" s="69"/>
      <c r="O3630" s="35"/>
      <c r="P3630" s="35" t="s">
        <v>27229</v>
      </c>
      <c r="Q3630" s="36">
        <v>1</v>
      </c>
      <c r="R3630" s="35" t="s">
        <v>9849</v>
      </c>
      <c r="S3630" s="35" t="s">
        <v>28503</v>
      </c>
      <c r="T3630" s="35">
        <v>0</v>
      </c>
      <c r="U3630" s="35">
        <v>0</v>
      </c>
      <c r="V3630" s="36">
        <v>1</v>
      </c>
      <c r="W3630" s="36">
        <v>1</v>
      </c>
      <c r="X3630" s="37" t="s">
        <v>65</v>
      </c>
    </row>
    <row r="3631" spans="1:24" ht="24" customHeight="1" x14ac:dyDescent="0.2">
      <c r="A3631" s="50" t="s">
        <v>6938</v>
      </c>
      <c r="B3631" s="60" t="s">
        <v>6955</v>
      </c>
      <c r="C3631" s="76" t="s">
        <v>6955</v>
      </c>
      <c r="D3631" s="61" t="s">
        <v>6956</v>
      </c>
      <c r="E3631" s="53">
        <v>204747.03</v>
      </c>
      <c r="F3631" s="26">
        <v>0.21</v>
      </c>
      <c r="G3631" s="53">
        <v>334454.27299999999</v>
      </c>
      <c r="H3631" s="67"/>
      <c r="I3631" s="68"/>
      <c r="J3631" s="69"/>
      <c r="K3631" s="69"/>
      <c r="L3631" s="69"/>
      <c r="M3631" s="69"/>
      <c r="N3631" s="69"/>
      <c r="O3631" s="35"/>
      <c r="P3631" s="35" t="s">
        <v>27229</v>
      </c>
      <c r="Q3631" s="36">
        <v>1</v>
      </c>
      <c r="R3631" s="35" t="s">
        <v>9849</v>
      </c>
      <c r="S3631" s="35" t="s">
        <v>28503</v>
      </c>
      <c r="T3631" s="35">
        <v>0</v>
      </c>
      <c r="U3631" s="35">
        <v>0</v>
      </c>
      <c r="V3631" s="36">
        <v>1</v>
      </c>
      <c r="W3631" s="36">
        <v>1</v>
      </c>
      <c r="X3631" s="37" t="s">
        <v>65</v>
      </c>
    </row>
    <row r="3632" spans="1:24" ht="24" customHeight="1" x14ac:dyDescent="0.2">
      <c r="A3632" s="50" t="s">
        <v>6938</v>
      </c>
      <c r="B3632" s="60" t="s">
        <v>6957</v>
      </c>
      <c r="C3632" s="76" t="s">
        <v>6957</v>
      </c>
      <c r="D3632" s="61" t="s">
        <v>6958</v>
      </c>
      <c r="E3632" s="53">
        <v>180017.2</v>
      </c>
      <c r="F3632" s="26">
        <v>0.21</v>
      </c>
      <c r="G3632" s="53">
        <v>294058.09600000002</v>
      </c>
      <c r="H3632" s="67"/>
      <c r="I3632" s="68"/>
      <c r="J3632" s="69"/>
      <c r="K3632" s="69"/>
      <c r="L3632" s="69"/>
      <c r="M3632" s="69"/>
      <c r="N3632" s="69"/>
      <c r="O3632" s="35"/>
      <c r="P3632" s="35" t="s">
        <v>27229</v>
      </c>
      <c r="Q3632" s="36">
        <v>1</v>
      </c>
      <c r="R3632" s="35" t="s">
        <v>9849</v>
      </c>
      <c r="S3632" s="35" t="s">
        <v>28503</v>
      </c>
      <c r="T3632" s="35">
        <v>0</v>
      </c>
      <c r="U3632" s="35">
        <v>0</v>
      </c>
      <c r="V3632" s="36">
        <v>1</v>
      </c>
      <c r="W3632" s="36">
        <v>1</v>
      </c>
      <c r="X3632" s="37" t="s">
        <v>65</v>
      </c>
    </row>
    <row r="3633" spans="1:24" ht="24" customHeight="1" x14ac:dyDescent="0.2">
      <c r="A3633" s="50" t="s">
        <v>6938</v>
      </c>
      <c r="B3633" s="60" t="s">
        <v>6959</v>
      </c>
      <c r="C3633" s="76" t="s">
        <v>6959</v>
      </c>
      <c r="D3633" s="61" t="s">
        <v>6960</v>
      </c>
      <c r="E3633" s="53">
        <v>3196247.46</v>
      </c>
      <c r="F3633" s="26">
        <v>0.105</v>
      </c>
      <c r="G3633" s="53">
        <v>4768002.1469999999</v>
      </c>
      <c r="H3633" s="67"/>
      <c r="I3633" s="68"/>
      <c r="J3633" s="69"/>
      <c r="K3633" s="69"/>
      <c r="L3633" s="69"/>
      <c r="M3633" s="69"/>
      <c r="N3633" s="69"/>
      <c r="O3633" s="35"/>
      <c r="P3633" s="35" t="s">
        <v>27229</v>
      </c>
      <c r="Q3633" s="36">
        <v>1</v>
      </c>
      <c r="R3633" s="35" t="s">
        <v>9849</v>
      </c>
      <c r="S3633" s="35" t="s">
        <v>28503</v>
      </c>
      <c r="T3633" s="35">
        <v>0</v>
      </c>
      <c r="U3633" s="35">
        <v>0</v>
      </c>
      <c r="V3633" s="36">
        <v>1</v>
      </c>
      <c r="W3633" s="36">
        <v>1</v>
      </c>
      <c r="X3633" s="37" t="s">
        <v>65</v>
      </c>
    </row>
    <row r="3634" spans="1:24" ht="24" customHeight="1" x14ac:dyDescent="0.2">
      <c r="A3634" s="50" t="s">
        <v>6938</v>
      </c>
      <c r="B3634" s="60" t="s">
        <v>6961</v>
      </c>
      <c r="C3634" s="76" t="s">
        <v>6961</v>
      </c>
      <c r="D3634" s="61" t="s">
        <v>6962</v>
      </c>
      <c r="E3634" s="53">
        <v>102191.61</v>
      </c>
      <c r="F3634" s="26">
        <v>0.21</v>
      </c>
      <c r="G3634" s="53">
        <v>166929.99100000001</v>
      </c>
      <c r="H3634" s="67"/>
      <c r="I3634" s="68"/>
      <c r="J3634" s="69"/>
      <c r="K3634" s="69"/>
      <c r="L3634" s="69"/>
      <c r="M3634" s="69"/>
      <c r="N3634" s="69"/>
      <c r="O3634" s="35"/>
      <c r="P3634" s="35" t="s">
        <v>27229</v>
      </c>
      <c r="Q3634" s="36">
        <v>1</v>
      </c>
      <c r="R3634" s="35" t="s">
        <v>9849</v>
      </c>
      <c r="S3634" s="35" t="s">
        <v>28503</v>
      </c>
      <c r="T3634" s="35">
        <v>0</v>
      </c>
      <c r="U3634" s="35">
        <v>0</v>
      </c>
      <c r="V3634" s="36">
        <v>1</v>
      </c>
      <c r="W3634" s="36">
        <v>1</v>
      </c>
      <c r="X3634" s="37" t="s">
        <v>65</v>
      </c>
    </row>
    <row r="3635" spans="1:24" ht="24" customHeight="1" x14ac:dyDescent="0.2">
      <c r="A3635" s="50" t="s">
        <v>6938</v>
      </c>
      <c r="B3635" s="60" t="s">
        <v>6963</v>
      </c>
      <c r="C3635" s="76" t="s">
        <v>6963</v>
      </c>
      <c r="D3635" s="61" t="s">
        <v>6964</v>
      </c>
      <c r="E3635" s="53">
        <v>1147110.1000000001</v>
      </c>
      <c r="F3635" s="26">
        <v>0.105</v>
      </c>
      <c r="G3635" s="53">
        <v>1711201.497</v>
      </c>
      <c r="H3635" s="67"/>
      <c r="I3635" s="68"/>
      <c r="J3635" s="69"/>
      <c r="K3635" s="69"/>
      <c r="L3635" s="69"/>
      <c r="M3635" s="69"/>
      <c r="N3635" s="69"/>
      <c r="O3635" s="35"/>
      <c r="P3635" s="35" t="s">
        <v>27234</v>
      </c>
      <c r="Q3635" s="36">
        <v>1</v>
      </c>
      <c r="R3635" s="35" t="s">
        <v>9849</v>
      </c>
      <c r="S3635" s="35" t="s">
        <v>28503</v>
      </c>
      <c r="T3635" s="35">
        <v>0</v>
      </c>
      <c r="U3635" s="35">
        <v>0</v>
      </c>
      <c r="V3635" s="36">
        <v>1</v>
      </c>
      <c r="W3635" s="36">
        <v>1</v>
      </c>
      <c r="X3635" s="37" t="s">
        <v>65</v>
      </c>
    </row>
    <row r="3636" spans="1:24" ht="24" customHeight="1" x14ac:dyDescent="0.2">
      <c r="A3636" s="50" t="s">
        <v>6938</v>
      </c>
      <c r="B3636" s="60" t="s">
        <v>6965</v>
      </c>
      <c r="C3636" s="76" t="s">
        <v>6965</v>
      </c>
      <c r="D3636" s="61" t="s">
        <v>6964</v>
      </c>
      <c r="E3636" s="53">
        <v>1171395.67</v>
      </c>
      <c r="F3636" s="26">
        <v>0.105</v>
      </c>
      <c r="G3636" s="53">
        <v>1747429.486</v>
      </c>
      <c r="H3636" s="67"/>
      <c r="I3636" s="68"/>
      <c r="J3636" s="69"/>
      <c r="K3636" s="69"/>
      <c r="L3636" s="69"/>
      <c r="M3636" s="69"/>
      <c r="N3636" s="69"/>
      <c r="O3636" s="35"/>
      <c r="P3636" s="35" t="s">
        <v>27235</v>
      </c>
      <c r="Q3636" s="36">
        <v>1</v>
      </c>
      <c r="R3636" s="35" t="s">
        <v>9849</v>
      </c>
      <c r="S3636" s="35" t="s">
        <v>28503</v>
      </c>
      <c r="T3636" s="35">
        <v>0</v>
      </c>
      <c r="U3636" s="35">
        <v>0</v>
      </c>
      <c r="V3636" s="36">
        <v>1</v>
      </c>
      <c r="W3636" s="36">
        <v>1</v>
      </c>
      <c r="X3636" s="37" t="s">
        <v>65</v>
      </c>
    </row>
    <row r="3637" spans="1:24" ht="24" customHeight="1" x14ac:dyDescent="0.2">
      <c r="A3637" s="50" t="s">
        <v>6938</v>
      </c>
      <c r="B3637" s="60" t="s">
        <v>6966</v>
      </c>
      <c r="C3637" s="76" t="s">
        <v>6966</v>
      </c>
      <c r="D3637" s="61" t="s">
        <v>6967</v>
      </c>
      <c r="E3637" s="53">
        <v>1135120.24</v>
      </c>
      <c r="F3637" s="26">
        <v>0.21</v>
      </c>
      <c r="G3637" s="53">
        <v>1854218.9069999999</v>
      </c>
      <c r="H3637" s="67"/>
      <c r="I3637" s="68"/>
      <c r="J3637" s="69"/>
      <c r="K3637" s="69"/>
      <c r="L3637" s="69"/>
      <c r="M3637" s="69"/>
      <c r="N3637" s="69"/>
      <c r="O3637" s="35"/>
      <c r="P3637" s="35" t="s">
        <v>27236</v>
      </c>
      <c r="Q3637" s="36">
        <v>1</v>
      </c>
      <c r="R3637" s="35" t="s">
        <v>9849</v>
      </c>
      <c r="S3637" s="35" t="s">
        <v>28503</v>
      </c>
      <c r="T3637" s="35">
        <v>0</v>
      </c>
      <c r="U3637" s="35">
        <v>0</v>
      </c>
      <c r="V3637" s="36">
        <v>1</v>
      </c>
      <c r="W3637" s="36">
        <v>1</v>
      </c>
      <c r="X3637" s="37" t="s">
        <v>65</v>
      </c>
    </row>
    <row r="3638" spans="1:24" ht="24" customHeight="1" x14ac:dyDescent="0.2">
      <c r="A3638" s="50" t="s">
        <v>6938</v>
      </c>
      <c r="B3638" s="60" t="s">
        <v>6968</v>
      </c>
      <c r="C3638" s="76" t="s">
        <v>6968</v>
      </c>
      <c r="D3638" s="61" t="s">
        <v>6969</v>
      </c>
      <c r="E3638" s="53">
        <v>1136483.8799999999</v>
      </c>
      <c r="F3638" s="26">
        <v>0.21</v>
      </c>
      <c r="G3638" s="53">
        <v>1856446.42</v>
      </c>
      <c r="H3638" s="67"/>
      <c r="I3638" s="68"/>
      <c r="J3638" s="69"/>
      <c r="K3638" s="69"/>
      <c r="L3638" s="69"/>
      <c r="M3638" s="69"/>
      <c r="N3638" s="69"/>
      <c r="O3638" s="35"/>
      <c r="P3638" s="35" t="s">
        <v>27237</v>
      </c>
      <c r="Q3638" s="36">
        <v>1</v>
      </c>
      <c r="R3638" s="35" t="s">
        <v>9849</v>
      </c>
      <c r="S3638" s="35" t="s">
        <v>28503</v>
      </c>
      <c r="T3638" s="35">
        <v>0</v>
      </c>
      <c r="U3638" s="35">
        <v>0</v>
      </c>
      <c r="V3638" s="36">
        <v>1</v>
      </c>
      <c r="W3638" s="36">
        <v>1</v>
      </c>
      <c r="X3638" s="37" t="s">
        <v>65</v>
      </c>
    </row>
    <row r="3639" spans="1:24" ht="24" customHeight="1" x14ac:dyDescent="0.2">
      <c r="A3639" s="50" t="s">
        <v>6938</v>
      </c>
      <c r="B3639" s="60" t="s">
        <v>6970</v>
      </c>
      <c r="C3639" s="76" t="s">
        <v>6970</v>
      </c>
      <c r="D3639" s="61" t="s">
        <v>6971</v>
      </c>
      <c r="E3639" s="53">
        <v>1477429.2</v>
      </c>
      <c r="F3639" s="26">
        <v>0.21</v>
      </c>
      <c r="G3639" s="53">
        <v>2413380.5980000002</v>
      </c>
      <c r="H3639" s="67"/>
      <c r="I3639" s="68"/>
      <c r="J3639" s="69"/>
      <c r="K3639" s="69"/>
      <c r="L3639" s="69"/>
      <c r="M3639" s="69"/>
      <c r="N3639" s="69"/>
      <c r="O3639" s="35"/>
      <c r="P3639" s="35" t="s">
        <v>27238</v>
      </c>
      <c r="Q3639" s="36">
        <v>1</v>
      </c>
      <c r="R3639" s="35" t="s">
        <v>9849</v>
      </c>
      <c r="S3639" s="35" t="s">
        <v>28503</v>
      </c>
      <c r="T3639" s="35">
        <v>0</v>
      </c>
      <c r="U3639" s="35">
        <v>0</v>
      </c>
      <c r="V3639" s="36">
        <v>1</v>
      </c>
      <c r="W3639" s="36">
        <v>1</v>
      </c>
      <c r="X3639" s="37" t="s">
        <v>65</v>
      </c>
    </row>
    <row r="3640" spans="1:24" ht="24" customHeight="1" x14ac:dyDescent="0.2">
      <c r="A3640" s="50" t="s">
        <v>6938</v>
      </c>
      <c r="B3640" s="60" t="s">
        <v>9892</v>
      </c>
      <c r="C3640" s="76" t="s">
        <v>9892</v>
      </c>
      <c r="D3640" s="61" t="s">
        <v>9870</v>
      </c>
      <c r="E3640" s="53">
        <v>1693397.67</v>
      </c>
      <c r="F3640" s="26">
        <v>0.21</v>
      </c>
      <c r="G3640" s="53">
        <v>2766165.0890000002</v>
      </c>
      <c r="H3640" s="67"/>
      <c r="I3640" s="68"/>
      <c r="J3640" s="69"/>
      <c r="K3640" s="69"/>
      <c r="L3640" s="69"/>
      <c r="M3640" s="69"/>
      <c r="N3640" s="69"/>
      <c r="O3640" s="35"/>
      <c r="P3640" s="35" t="s">
        <v>27238</v>
      </c>
      <c r="Q3640" s="36">
        <v>1</v>
      </c>
      <c r="R3640" s="35" t="s">
        <v>9849</v>
      </c>
      <c r="S3640" s="35" t="s">
        <v>28503</v>
      </c>
      <c r="T3640" s="35">
        <v>0</v>
      </c>
      <c r="U3640" s="35">
        <v>0</v>
      </c>
      <c r="V3640" s="36">
        <v>1</v>
      </c>
      <c r="W3640" s="36">
        <v>1</v>
      </c>
      <c r="X3640" s="37" t="s">
        <v>65</v>
      </c>
    </row>
    <row r="3641" spans="1:24" ht="24" customHeight="1" x14ac:dyDescent="0.2">
      <c r="A3641" s="50" t="s">
        <v>6938</v>
      </c>
      <c r="B3641" s="60" t="s">
        <v>9893</v>
      </c>
      <c r="C3641" s="76" t="s">
        <v>9893</v>
      </c>
      <c r="D3641" s="61" t="s">
        <v>24139</v>
      </c>
      <c r="E3641" s="53">
        <v>2151012.9900000002</v>
      </c>
      <c r="F3641" s="26">
        <v>0.21</v>
      </c>
      <c r="G3641" s="53">
        <v>3513679.7230000002</v>
      </c>
      <c r="H3641" s="67"/>
      <c r="I3641" s="68"/>
      <c r="J3641" s="69"/>
      <c r="K3641" s="69"/>
      <c r="L3641" s="69"/>
      <c r="M3641" s="69"/>
      <c r="N3641" s="69"/>
      <c r="O3641" s="35"/>
      <c r="P3641" s="35" t="s">
        <v>27238</v>
      </c>
      <c r="Q3641" s="36">
        <v>1</v>
      </c>
      <c r="R3641" s="35" t="s">
        <v>9849</v>
      </c>
      <c r="S3641" s="35" t="s">
        <v>28503</v>
      </c>
      <c r="T3641" s="35">
        <v>0</v>
      </c>
      <c r="U3641" s="35">
        <v>0</v>
      </c>
      <c r="V3641" s="36">
        <v>1</v>
      </c>
      <c r="W3641" s="36">
        <v>1</v>
      </c>
      <c r="X3641" s="37" t="s">
        <v>65</v>
      </c>
    </row>
    <row r="3642" spans="1:24" ht="24" customHeight="1" x14ac:dyDescent="0.2">
      <c r="A3642" s="50" t="s">
        <v>6938</v>
      </c>
      <c r="B3642" s="60" t="s">
        <v>9894</v>
      </c>
      <c r="C3642" s="76" t="s">
        <v>9894</v>
      </c>
      <c r="D3642" s="61" t="s">
        <v>9872</v>
      </c>
      <c r="E3642" s="53">
        <v>2151012.9900000002</v>
      </c>
      <c r="F3642" s="26">
        <v>0.21</v>
      </c>
      <c r="G3642" s="53">
        <v>3513679.7230000002</v>
      </c>
      <c r="H3642" s="67"/>
      <c r="I3642" s="68"/>
      <c r="J3642" s="69"/>
      <c r="K3642" s="69"/>
      <c r="L3642" s="69"/>
      <c r="M3642" s="69"/>
      <c r="N3642" s="69"/>
      <c r="O3642" s="35"/>
      <c r="P3642" s="35" t="s">
        <v>27238</v>
      </c>
      <c r="Q3642" s="36">
        <v>1</v>
      </c>
      <c r="R3642" s="35" t="s">
        <v>9849</v>
      </c>
      <c r="S3642" s="35" t="s">
        <v>28503</v>
      </c>
      <c r="T3642" s="35">
        <v>0</v>
      </c>
      <c r="U3642" s="35">
        <v>0</v>
      </c>
      <c r="V3642" s="36">
        <v>1</v>
      </c>
      <c r="W3642" s="36">
        <v>1</v>
      </c>
      <c r="X3642" s="37" t="s">
        <v>65</v>
      </c>
    </row>
    <row r="3643" spans="1:24" ht="24" customHeight="1" x14ac:dyDescent="0.2">
      <c r="A3643" s="50" t="s">
        <v>6938</v>
      </c>
      <c r="B3643" s="60" t="s">
        <v>9895</v>
      </c>
      <c r="C3643" s="76" t="s">
        <v>9895</v>
      </c>
      <c r="D3643" s="61" t="s">
        <v>24140</v>
      </c>
      <c r="E3643" s="53">
        <v>2151012.9900000002</v>
      </c>
      <c r="F3643" s="26">
        <v>0.21</v>
      </c>
      <c r="G3643" s="53">
        <v>3513679.7230000002</v>
      </c>
      <c r="H3643" s="67"/>
      <c r="I3643" s="68"/>
      <c r="J3643" s="69"/>
      <c r="K3643" s="69"/>
      <c r="L3643" s="69"/>
      <c r="M3643" s="69"/>
      <c r="N3643" s="69"/>
      <c r="O3643" s="35"/>
      <c r="P3643" s="35" t="s">
        <v>27238</v>
      </c>
      <c r="Q3643" s="36">
        <v>1</v>
      </c>
      <c r="R3643" s="35" t="s">
        <v>9849</v>
      </c>
      <c r="S3643" s="35" t="s">
        <v>28503</v>
      </c>
      <c r="T3643" s="35">
        <v>0</v>
      </c>
      <c r="U3643" s="35">
        <v>0</v>
      </c>
      <c r="V3643" s="36">
        <v>1</v>
      </c>
      <c r="W3643" s="36">
        <v>1</v>
      </c>
      <c r="X3643" s="37" t="s">
        <v>65</v>
      </c>
    </row>
    <row r="3644" spans="1:24" ht="24" customHeight="1" x14ac:dyDescent="0.2">
      <c r="A3644" s="50" t="s">
        <v>6938</v>
      </c>
      <c r="B3644" s="60" t="s">
        <v>6972</v>
      </c>
      <c r="C3644" s="76" t="s">
        <v>6972</v>
      </c>
      <c r="D3644" s="61" t="s">
        <v>6967</v>
      </c>
      <c r="E3644" s="53">
        <v>1022835.47</v>
      </c>
      <c r="F3644" s="26">
        <v>0.21</v>
      </c>
      <c r="G3644" s="53">
        <v>1670801.7350000001</v>
      </c>
      <c r="H3644" s="67"/>
      <c r="I3644" s="68"/>
      <c r="J3644" s="69"/>
      <c r="K3644" s="69"/>
      <c r="L3644" s="69"/>
      <c r="M3644" s="69"/>
      <c r="N3644" s="69"/>
      <c r="O3644" s="35"/>
      <c r="P3644" s="35" t="s">
        <v>27239</v>
      </c>
      <c r="Q3644" s="36">
        <v>1</v>
      </c>
      <c r="R3644" s="35" t="s">
        <v>9849</v>
      </c>
      <c r="S3644" s="35" t="s">
        <v>28503</v>
      </c>
      <c r="T3644" s="35">
        <v>0</v>
      </c>
      <c r="U3644" s="35">
        <v>0</v>
      </c>
      <c r="V3644" s="36">
        <v>1</v>
      </c>
      <c r="W3644" s="36">
        <v>1</v>
      </c>
      <c r="X3644" s="37" t="s">
        <v>65</v>
      </c>
    </row>
    <row r="3645" spans="1:24" ht="24" customHeight="1" x14ac:dyDescent="0.2">
      <c r="A3645" s="50" t="s">
        <v>6938</v>
      </c>
      <c r="B3645" s="60" t="s">
        <v>6973</v>
      </c>
      <c r="C3645" s="76" t="s">
        <v>6973</v>
      </c>
      <c r="D3645" s="61" t="s">
        <v>24141</v>
      </c>
      <c r="E3645" s="53">
        <v>1145323.45</v>
      </c>
      <c r="F3645" s="26">
        <v>0.21</v>
      </c>
      <c r="G3645" s="53">
        <v>1870885.8589999999</v>
      </c>
      <c r="H3645" s="67"/>
      <c r="I3645" s="68"/>
      <c r="J3645" s="69"/>
      <c r="K3645" s="69"/>
      <c r="L3645" s="69"/>
      <c r="M3645" s="69"/>
      <c r="N3645" s="69"/>
      <c r="O3645" s="35"/>
      <c r="P3645" s="35" t="s">
        <v>65</v>
      </c>
      <c r="Q3645" s="36">
        <v>1</v>
      </c>
      <c r="R3645" s="35" t="s">
        <v>9849</v>
      </c>
      <c r="S3645" s="35" t="s">
        <v>28503</v>
      </c>
      <c r="T3645" s="35">
        <v>0</v>
      </c>
      <c r="U3645" s="35">
        <v>0</v>
      </c>
      <c r="V3645" s="36">
        <v>1</v>
      </c>
      <c r="W3645" s="36">
        <v>1</v>
      </c>
      <c r="X3645" s="37" t="s">
        <v>65</v>
      </c>
    </row>
    <row r="3646" spans="1:24" ht="24" customHeight="1" x14ac:dyDescent="0.2">
      <c r="A3646" s="50" t="s">
        <v>6938</v>
      </c>
      <c r="B3646" s="60" t="s">
        <v>6975</v>
      </c>
      <c r="C3646" s="76" t="s">
        <v>6975</v>
      </c>
      <c r="D3646" s="61" t="s">
        <v>6976</v>
      </c>
      <c r="E3646" s="53">
        <v>4309206.3099999996</v>
      </c>
      <c r="F3646" s="26">
        <v>0.105</v>
      </c>
      <c r="G3646" s="53">
        <v>6428258.5149999997</v>
      </c>
      <c r="H3646" s="67"/>
      <c r="I3646" s="68"/>
      <c r="J3646" s="69"/>
      <c r="K3646" s="69"/>
      <c r="L3646" s="69"/>
      <c r="M3646" s="69"/>
      <c r="N3646" s="69"/>
      <c r="O3646" s="35"/>
      <c r="P3646" s="35" t="s">
        <v>27240</v>
      </c>
      <c r="Q3646" s="36">
        <v>1</v>
      </c>
      <c r="R3646" s="35" t="s">
        <v>9849</v>
      </c>
      <c r="S3646" s="35" t="s">
        <v>28503</v>
      </c>
      <c r="T3646" s="35">
        <v>0</v>
      </c>
      <c r="U3646" s="35">
        <v>0</v>
      </c>
      <c r="V3646" s="36">
        <v>1</v>
      </c>
      <c r="W3646" s="36">
        <v>1</v>
      </c>
      <c r="X3646" s="37" t="s">
        <v>65</v>
      </c>
    </row>
    <row r="3647" spans="1:24" ht="24" customHeight="1" x14ac:dyDescent="0.2">
      <c r="A3647" s="50" t="s">
        <v>6938</v>
      </c>
      <c r="B3647" s="60" t="s">
        <v>6977</v>
      </c>
      <c r="C3647" s="76" t="s">
        <v>6977</v>
      </c>
      <c r="D3647" s="61" t="s">
        <v>6978</v>
      </c>
      <c r="E3647" s="53">
        <v>4692258.04</v>
      </c>
      <c r="F3647" s="26">
        <v>0.21</v>
      </c>
      <c r="G3647" s="53">
        <v>7664803.5039999997</v>
      </c>
      <c r="H3647" s="67"/>
      <c r="I3647" s="68"/>
      <c r="J3647" s="69"/>
      <c r="K3647" s="69"/>
      <c r="L3647" s="69"/>
      <c r="M3647" s="69"/>
      <c r="N3647" s="69"/>
      <c r="O3647" s="35"/>
      <c r="P3647" s="35" t="s">
        <v>27241</v>
      </c>
      <c r="Q3647" s="36">
        <v>1</v>
      </c>
      <c r="R3647" s="35" t="s">
        <v>9849</v>
      </c>
      <c r="S3647" s="35" t="s">
        <v>28503</v>
      </c>
      <c r="T3647" s="35">
        <v>0</v>
      </c>
      <c r="U3647" s="35">
        <v>0</v>
      </c>
      <c r="V3647" s="36">
        <v>1</v>
      </c>
      <c r="W3647" s="36">
        <v>1</v>
      </c>
      <c r="X3647" s="37" t="s">
        <v>65</v>
      </c>
    </row>
    <row r="3648" spans="1:24" ht="24" customHeight="1" x14ac:dyDescent="0.2">
      <c r="A3648" s="50" t="s">
        <v>6938</v>
      </c>
      <c r="B3648" s="60" t="s">
        <v>6979</v>
      </c>
      <c r="C3648" s="76" t="s">
        <v>6979</v>
      </c>
      <c r="D3648" s="61" t="s">
        <v>9873</v>
      </c>
      <c r="E3648" s="53">
        <v>4792027.96</v>
      </c>
      <c r="F3648" s="26">
        <v>0.21</v>
      </c>
      <c r="G3648" s="53">
        <v>7827777.6780000003</v>
      </c>
      <c r="H3648" s="67"/>
      <c r="I3648" s="68"/>
      <c r="J3648" s="69"/>
      <c r="K3648" s="69"/>
      <c r="L3648" s="69"/>
      <c r="M3648" s="69"/>
      <c r="N3648" s="69"/>
      <c r="O3648" s="35"/>
      <c r="P3648" s="35" t="s">
        <v>27241</v>
      </c>
      <c r="Q3648" s="36">
        <v>1</v>
      </c>
      <c r="R3648" s="35" t="s">
        <v>9849</v>
      </c>
      <c r="S3648" s="35" t="s">
        <v>28503</v>
      </c>
      <c r="T3648" s="35">
        <v>0</v>
      </c>
      <c r="U3648" s="35">
        <v>0</v>
      </c>
      <c r="V3648" s="36">
        <v>1</v>
      </c>
      <c r="W3648" s="36">
        <v>1</v>
      </c>
      <c r="X3648" s="37" t="s">
        <v>65</v>
      </c>
    </row>
    <row r="3649" spans="1:24" ht="24" customHeight="1" x14ac:dyDescent="0.2">
      <c r="A3649" s="50" t="s">
        <v>6938</v>
      </c>
      <c r="B3649" s="60" t="s">
        <v>6980</v>
      </c>
      <c r="C3649" s="76" t="s">
        <v>6980</v>
      </c>
      <c r="D3649" s="61" t="s">
        <v>6981</v>
      </c>
      <c r="E3649" s="53">
        <v>8618923.7100000009</v>
      </c>
      <c r="F3649" s="26">
        <v>0.21</v>
      </c>
      <c r="G3649" s="53">
        <v>14079011.881999999</v>
      </c>
      <c r="H3649" s="67"/>
      <c r="I3649" s="68"/>
      <c r="J3649" s="69"/>
      <c r="K3649" s="69"/>
      <c r="L3649" s="69"/>
      <c r="M3649" s="69"/>
      <c r="N3649" s="69"/>
      <c r="O3649" s="35"/>
      <c r="P3649" s="35" t="s">
        <v>27242</v>
      </c>
      <c r="Q3649" s="36">
        <v>1</v>
      </c>
      <c r="R3649" s="35" t="s">
        <v>9849</v>
      </c>
      <c r="S3649" s="35" t="s">
        <v>28503</v>
      </c>
      <c r="T3649" s="35">
        <v>0</v>
      </c>
      <c r="U3649" s="35">
        <v>0</v>
      </c>
      <c r="V3649" s="36">
        <v>1</v>
      </c>
      <c r="W3649" s="36">
        <v>1</v>
      </c>
      <c r="X3649" s="37" t="s">
        <v>65</v>
      </c>
    </row>
    <row r="3650" spans="1:24" ht="24" customHeight="1" x14ac:dyDescent="0.2">
      <c r="A3650" s="50" t="s">
        <v>6938</v>
      </c>
      <c r="B3650" s="60" t="s">
        <v>6982</v>
      </c>
      <c r="C3650" s="76" t="s">
        <v>6982</v>
      </c>
      <c r="D3650" s="61" t="s">
        <v>6983</v>
      </c>
      <c r="E3650" s="53">
        <v>9001975.4900000002</v>
      </c>
      <c r="F3650" s="26">
        <v>0.21</v>
      </c>
      <c r="G3650" s="53">
        <v>14704726.960999999</v>
      </c>
      <c r="H3650" s="67"/>
      <c r="I3650" s="68"/>
      <c r="J3650" s="69"/>
      <c r="K3650" s="69"/>
      <c r="L3650" s="69"/>
      <c r="M3650" s="69"/>
      <c r="N3650" s="69"/>
      <c r="O3650" s="35"/>
      <c r="P3650" s="35" t="s">
        <v>27243</v>
      </c>
      <c r="Q3650" s="36">
        <v>1</v>
      </c>
      <c r="R3650" s="35" t="s">
        <v>9849</v>
      </c>
      <c r="S3650" s="35" t="s">
        <v>28503</v>
      </c>
      <c r="T3650" s="35">
        <v>0</v>
      </c>
      <c r="U3650" s="35">
        <v>0</v>
      </c>
      <c r="V3650" s="36">
        <v>1</v>
      </c>
      <c r="W3650" s="36">
        <v>1</v>
      </c>
      <c r="X3650" s="37" t="s">
        <v>65</v>
      </c>
    </row>
    <row r="3651" spans="1:24" ht="24" customHeight="1" x14ac:dyDescent="0.2">
      <c r="A3651" s="50" t="s">
        <v>6938</v>
      </c>
      <c r="B3651" s="60" t="s">
        <v>24142</v>
      </c>
      <c r="C3651" s="76" t="s">
        <v>24142</v>
      </c>
      <c r="D3651" s="61" t="s">
        <v>24143</v>
      </c>
      <c r="E3651" s="53">
        <v>7697387.6799999997</v>
      </c>
      <c r="F3651" s="26">
        <v>0.21</v>
      </c>
      <c r="G3651" s="53">
        <v>12573682.778000001</v>
      </c>
      <c r="H3651" s="67"/>
      <c r="I3651" s="68"/>
      <c r="J3651" s="69"/>
      <c r="K3651" s="69"/>
      <c r="L3651" s="69"/>
      <c r="M3651" s="69"/>
      <c r="N3651" s="69"/>
      <c r="O3651" s="35"/>
      <c r="P3651" s="35" t="s">
        <v>65</v>
      </c>
      <c r="Q3651" s="36">
        <v>1</v>
      </c>
      <c r="R3651" s="35" t="s">
        <v>9849</v>
      </c>
      <c r="S3651" s="35" t="s">
        <v>28503</v>
      </c>
      <c r="T3651" s="35">
        <v>0</v>
      </c>
      <c r="U3651" s="35">
        <v>0</v>
      </c>
      <c r="V3651" s="36" t="e">
        <v>#N/A</v>
      </c>
      <c r="W3651" s="36" t="e">
        <v>#N/A</v>
      </c>
      <c r="X3651" s="37" t="s">
        <v>65</v>
      </c>
    </row>
    <row r="3652" spans="1:24" ht="24" customHeight="1" x14ac:dyDescent="0.2">
      <c r="A3652" s="50" t="s">
        <v>6938</v>
      </c>
      <c r="B3652" s="60" t="s">
        <v>9896</v>
      </c>
      <c r="C3652" s="76" t="s">
        <v>9896</v>
      </c>
      <c r="D3652" s="61" t="s">
        <v>24143</v>
      </c>
      <c r="E3652" s="53">
        <v>7697387.6799999997</v>
      </c>
      <c r="F3652" s="26">
        <v>0.21</v>
      </c>
      <c r="G3652" s="53">
        <v>12573682.778000001</v>
      </c>
      <c r="H3652" s="67"/>
      <c r="I3652" s="68"/>
      <c r="J3652" s="69"/>
      <c r="K3652" s="69"/>
      <c r="L3652" s="69"/>
      <c r="M3652" s="69"/>
      <c r="N3652" s="69"/>
      <c r="O3652" s="35"/>
      <c r="P3652" s="35" t="s">
        <v>65</v>
      </c>
      <c r="Q3652" s="36">
        <v>1</v>
      </c>
      <c r="R3652" s="35" t="s">
        <v>9849</v>
      </c>
      <c r="S3652" s="35" t="s">
        <v>28503</v>
      </c>
      <c r="T3652" s="35">
        <v>0</v>
      </c>
      <c r="U3652" s="35">
        <v>0</v>
      </c>
      <c r="V3652" s="36">
        <v>1</v>
      </c>
      <c r="W3652" s="36">
        <v>1</v>
      </c>
      <c r="X3652" s="37" t="s">
        <v>65</v>
      </c>
    </row>
    <row r="3653" spans="1:24" ht="24" customHeight="1" x14ac:dyDescent="0.2">
      <c r="A3653" s="50" t="s">
        <v>6938</v>
      </c>
      <c r="B3653" s="60" t="s">
        <v>6984</v>
      </c>
      <c r="C3653" s="76" t="s">
        <v>6984</v>
      </c>
      <c r="D3653" s="61" t="s">
        <v>24144</v>
      </c>
      <c r="E3653" s="53">
        <v>766103.91</v>
      </c>
      <c r="F3653" s="26">
        <v>0.21</v>
      </c>
      <c r="G3653" s="53">
        <v>1251430.7390000001</v>
      </c>
      <c r="H3653" s="67"/>
      <c r="I3653" s="68"/>
      <c r="J3653" s="69"/>
      <c r="K3653" s="69"/>
      <c r="L3653" s="69"/>
      <c r="M3653" s="69"/>
      <c r="N3653" s="69"/>
      <c r="O3653" s="35"/>
      <c r="P3653" s="35" t="s">
        <v>27244</v>
      </c>
      <c r="Q3653" s="36">
        <v>1</v>
      </c>
      <c r="R3653" s="35" t="s">
        <v>9849</v>
      </c>
      <c r="S3653" s="35" t="s">
        <v>28503</v>
      </c>
      <c r="T3653" s="35">
        <v>0</v>
      </c>
      <c r="U3653" s="35">
        <v>0</v>
      </c>
      <c r="V3653" s="36">
        <v>1</v>
      </c>
      <c r="W3653" s="36">
        <v>1</v>
      </c>
      <c r="X3653" s="37" t="s">
        <v>65</v>
      </c>
    </row>
    <row r="3654" spans="1:24" ht="24" customHeight="1" x14ac:dyDescent="0.2">
      <c r="A3654" s="50" t="s">
        <v>6938</v>
      </c>
      <c r="B3654" s="60" t="s">
        <v>6986</v>
      </c>
      <c r="C3654" s="76" t="s">
        <v>6986</v>
      </c>
      <c r="D3654" s="61" t="s">
        <v>6987</v>
      </c>
      <c r="E3654" s="53">
        <v>27110.25</v>
      </c>
      <c r="F3654" s="26">
        <v>0.21</v>
      </c>
      <c r="G3654" s="53">
        <v>44284.595999999998</v>
      </c>
      <c r="H3654" s="67"/>
      <c r="I3654" s="68"/>
      <c r="J3654" s="69"/>
      <c r="K3654" s="69"/>
      <c r="L3654" s="69"/>
      <c r="M3654" s="69"/>
      <c r="N3654" s="69"/>
      <c r="O3654" s="35"/>
      <c r="P3654" s="35" t="s">
        <v>27245</v>
      </c>
      <c r="Q3654" s="36">
        <v>1</v>
      </c>
      <c r="R3654" s="35" t="s">
        <v>9849</v>
      </c>
      <c r="S3654" s="35" t="s">
        <v>28503</v>
      </c>
      <c r="T3654" s="35">
        <v>0</v>
      </c>
      <c r="U3654" s="35">
        <v>0</v>
      </c>
      <c r="V3654" s="36">
        <v>1</v>
      </c>
      <c r="W3654" s="36">
        <v>1</v>
      </c>
      <c r="X3654" s="37" t="s">
        <v>65</v>
      </c>
    </row>
    <row r="3655" spans="1:24" ht="24" customHeight="1" x14ac:dyDescent="0.2">
      <c r="A3655" s="50" t="s">
        <v>6938</v>
      </c>
      <c r="B3655" s="60" t="s">
        <v>6988</v>
      </c>
      <c r="C3655" s="76" t="s">
        <v>6988</v>
      </c>
      <c r="D3655" s="61" t="s">
        <v>6989</v>
      </c>
      <c r="E3655" s="53">
        <v>157041.45000000001</v>
      </c>
      <c r="F3655" s="26">
        <v>0.21</v>
      </c>
      <c r="G3655" s="53">
        <v>256527.212</v>
      </c>
      <c r="H3655" s="67"/>
      <c r="I3655" s="68"/>
      <c r="J3655" s="69"/>
      <c r="K3655" s="69"/>
      <c r="L3655" s="69"/>
      <c r="M3655" s="69"/>
      <c r="N3655" s="69"/>
      <c r="O3655" s="35"/>
      <c r="P3655" s="35" t="s">
        <v>27246</v>
      </c>
      <c r="Q3655" s="36">
        <v>1</v>
      </c>
      <c r="R3655" s="35" t="s">
        <v>9849</v>
      </c>
      <c r="S3655" s="35" t="s">
        <v>28504</v>
      </c>
      <c r="T3655" s="35">
        <v>0</v>
      </c>
      <c r="U3655" s="35">
        <v>0</v>
      </c>
      <c r="V3655" s="36">
        <v>1</v>
      </c>
      <c r="W3655" s="36">
        <v>1</v>
      </c>
      <c r="X3655" s="37" t="s">
        <v>65</v>
      </c>
    </row>
    <row r="3656" spans="1:24" ht="24" customHeight="1" x14ac:dyDescent="0.2">
      <c r="A3656" s="50" t="s">
        <v>6938</v>
      </c>
      <c r="B3656" s="60" t="s">
        <v>6990</v>
      </c>
      <c r="C3656" s="76" t="s">
        <v>6990</v>
      </c>
      <c r="D3656" s="61" t="s">
        <v>6991</v>
      </c>
      <c r="E3656" s="53">
        <v>506148.59</v>
      </c>
      <c r="F3656" s="26">
        <v>0.21</v>
      </c>
      <c r="G3656" s="53">
        <v>826793.72600000002</v>
      </c>
      <c r="H3656" s="67"/>
      <c r="I3656" s="68"/>
      <c r="J3656" s="69"/>
      <c r="K3656" s="69"/>
      <c r="L3656" s="69"/>
      <c r="M3656" s="69"/>
      <c r="N3656" s="69"/>
      <c r="O3656" s="35"/>
      <c r="P3656" s="35" t="s">
        <v>27247</v>
      </c>
      <c r="Q3656" s="36">
        <v>1</v>
      </c>
      <c r="R3656" s="35" t="s">
        <v>9849</v>
      </c>
      <c r="S3656" s="35" t="s">
        <v>28504</v>
      </c>
      <c r="T3656" s="35">
        <v>0</v>
      </c>
      <c r="U3656" s="35">
        <v>0</v>
      </c>
      <c r="V3656" s="36">
        <v>1</v>
      </c>
      <c r="W3656" s="36">
        <v>1</v>
      </c>
      <c r="X3656" s="37" t="s">
        <v>65</v>
      </c>
    </row>
    <row r="3657" spans="1:24" ht="24" customHeight="1" x14ac:dyDescent="0.2">
      <c r="A3657" s="50" t="s">
        <v>6938</v>
      </c>
      <c r="B3657" s="60" t="s">
        <v>24145</v>
      </c>
      <c r="C3657" s="76" t="s">
        <v>24145</v>
      </c>
      <c r="D3657" s="61" t="s">
        <v>24146</v>
      </c>
      <c r="E3657" s="53">
        <v>4018</v>
      </c>
      <c r="F3657" s="26">
        <v>0.21</v>
      </c>
      <c r="G3657" s="53">
        <v>6320.3140000000003</v>
      </c>
      <c r="H3657" s="67"/>
      <c r="I3657" s="68"/>
      <c r="J3657" s="69"/>
      <c r="K3657" s="69"/>
      <c r="L3657" s="69"/>
      <c r="M3657" s="69"/>
      <c r="N3657" s="69"/>
      <c r="O3657" s="35"/>
      <c r="P3657" s="35" t="s">
        <v>27248</v>
      </c>
      <c r="Q3657" s="36">
        <v>1</v>
      </c>
      <c r="R3657" s="35" t="s">
        <v>9849</v>
      </c>
      <c r="S3657" s="35" t="s">
        <v>28504</v>
      </c>
      <c r="T3657" s="35">
        <v>0</v>
      </c>
      <c r="U3657" s="35">
        <v>0</v>
      </c>
      <c r="V3657" s="36" t="e">
        <v>#N/A</v>
      </c>
      <c r="W3657" s="36" t="e">
        <v>#N/A</v>
      </c>
      <c r="X3657" s="37" t="s">
        <v>65</v>
      </c>
    </row>
    <row r="3658" spans="1:24" ht="24" customHeight="1" x14ac:dyDescent="0.2">
      <c r="A3658" s="50" t="s">
        <v>6938</v>
      </c>
      <c r="B3658" s="60" t="s">
        <v>6992</v>
      </c>
      <c r="C3658" s="76" t="s">
        <v>6992</v>
      </c>
      <c r="D3658" s="61" t="s">
        <v>6993</v>
      </c>
      <c r="E3658" s="53">
        <v>34898.17</v>
      </c>
      <c r="F3658" s="26">
        <v>0.21</v>
      </c>
      <c r="G3658" s="53">
        <v>57006.161</v>
      </c>
      <c r="H3658" s="67"/>
      <c r="I3658" s="68"/>
      <c r="J3658" s="69"/>
      <c r="K3658" s="69"/>
      <c r="L3658" s="69"/>
      <c r="M3658" s="69"/>
      <c r="N3658" s="69"/>
      <c r="O3658" s="35"/>
      <c r="P3658" s="35" t="s">
        <v>27249</v>
      </c>
      <c r="Q3658" s="36">
        <v>1</v>
      </c>
      <c r="R3658" s="35" t="s">
        <v>9849</v>
      </c>
      <c r="S3658" s="35" t="s">
        <v>28504</v>
      </c>
      <c r="T3658" s="35">
        <v>0</v>
      </c>
      <c r="U3658" s="35">
        <v>0</v>
      </c>
      <c r="V3658" s="36">
        <v>1</v>
      </c>
      <c r="W3658" s="36">
        <v>1</v>
      </c>
      <c r="X3658" s="37" t="s">
        <v>65</v>
      </c>
    </row>
    <row r="3659" spans="1:24" ht="24" customHeight="1" x14ac:dyDescent="0.2">
      <c r="A3659" s="50" t="s">
        <v>6938</v>
      </c>
      <c r="B3659" s="60" t="s">
        <v>6994</v>
      </c>
      <c r="C3659" s="76" t="s">
        <v>6994</v>
      </c>
      <c r="D3659" s="61" t="s">
        <v>6995</v>
      </c>
      <c r="E3659" s="53">
        <v>34898.17</v>
      </c>
      <c r="F3659" s="26">
        <v>0.21</v>
      </c>
      <c r="G3659" s="53">
        <v>57006.161</v>
      </c>
      <c r="H3659" s="67"/>
      <c r="I3659" s="68"/>
      <c r="J3659" s="69"/>
      <c r="K3659" s="69"/>
      <c r="L3659" s="69"/>
      <c r="M3659" s="69"/>
      <c r="N3659" s="69"/>
      <c r="O3659" s="35"/>
      <c r="P3659" s="35" t="s">
        <v>27250</v>
      </c>
      <c r="Q3659" s="36">
        <v>1</v>
      </c>
      <c r="R3659" s="35" t="s">
        <v>9849</v>
      </c>
      <c r="S3659" s="35" t="s">
        <v>28504</v>
      </c>
      <c r="T3659" s="35">
        <v>0</v>
      </c>
      <c r="U3659" s="35">
        <v>0</v>
      </c>
      <c r="V3659" s="36">
        <v>1</v>
      </c>
      <c r="W3659" s="36">
        <v>1</v>
      </c>
      <c r="X3659" s="37" t="s">
        <v>65</v>
      </c>
    </row>
    <row r="3660" spans="1:24" ht="24" customHeight="1" x14ac:dyDescent="0.2">
      <c r="A3660" s="50" t="s">
        <v>6938</v>
      </c>
      <c r="B3660" s="60" t="s">
        <v>6996</v>
      </c>
      <c r="C3660" s="76" t="s">
        <v>6996</v>
      </c>
      <c r="D3660" s="61" t="s">
        <v>6997</v>
      </c>
      <c r="E3660" s="53">
        <v>34898.17</v>
      </c>
      <c r="F3660" s="26">
        <v>0.21</v>
      </c>
      <c r="G3660" s="53">
        <v>57006.161</v>
      </c>
      <c r="H3660" s="67"/>
      <c r="I3660" s="68"/>
      <c r="J3660" s="69"/>
      <c r="K3660" s="69"/>
      <c r="L3660" s="69"/>
      <c r="M3660" s="69"/>
      <c r="N3660" s="69"/>
      <c r="O3660" s="35"/>
      <c r="P3660" s="35" t="s">
        <v>27251</v>
      </c>
      <c r="Q3660" s="36">
        <v>1</v>
      </c>
      <c r="R3660" s="35" t="s">
        <v>9849</v>
      </c>
      <c r="S3660" s="35" t="s">
        <v>28504</v>
      </c>
      <c r="T3660" s="35">
        <v>0</v>
      </c>
      <c r="U3660" s="35">
        <v>0</v>
      </c>
      <c r="V3660" s="36">
        <v>1</v>
      </c>
      <c r="W3660" s="36">
        <v>1</v>
      </c>
      <c r="X3660" s="37" t="s">
        <v>65</v>
      </c>
    </row>
    <row r="3661" spans="1:24" ht="24" customHeight="1" x14ac:dyDescent="0.2">
      <c r="A3661" s="50" t="s">
        <v>6938</v>
      </c>
      <c r="B3661" s="60" t="s">
        <v>6998</v>
      </c>
      <c r="C3661" s="76" t="s">
        <v>6998</v>
      </c>
      <c r="D3661" s="61" t="s">
        <v>6999</v>
      </c>
      <c r="E3661" s="53">
        <v>51428.75</v>
      </c>
      <c r="F3661" s="26">
        <v>0.21</v>
      </c>
      <c r="G3661" s="53">
        <v>84008.86</v>
      </c>
      <c r="H3661" s="67"/>
      <c r="I3661" s="68"/>
      <c r="J3661" s="69"/>
      <c r="K3661" s="69"/>
      <c r="L3661" s="69"/>
      <c r="M3661" s="69"/>
      <c r="N3661" s="69"/>
      <c r="O3661" s="35"/>
      <c r="P3661" s="35" t="s">
        <v>27252</v>
      </c>
      <c r="Q3661" s="36">
        <v>1</v>
      </c>
      <c r="R3661" s="35" t="s">
        <v>9849</v>
      </c>
      <c r="S3661" s="35" t="s">
        <v>28504</v>
      </c>
      <c r="T3661" s="35">
        <v>0</v>
      </c>
      <c r="U3661" s="35">
        <v>0</v>
      </c>
      <c r="V3661" s="36">
        <v>1</v>
      </c>
      <c r="W3661" s="36">
        <v>1</v>
      </c>
      <c r="X3661" s="37" t="s">
        <v>65</v>
      </c>
    </row>
    <row r="3662" spans="1:24" ht="24" customHeight="1" x14ac:dyDescent="0.2">
      <c r="A3662" s="50" t="s">
        <v>6938</v>
      </c>
      <c r="B3662" s="60" t="s">
        <v>7000</v>
      </c>
      <c r="C3662" s="76" t="s">
        <v>7000</v>
      </c>
      <c r="D3662" s="61" t="s">
        <v>7001</v>
      </c>
      <c r="E3662" s="53">
        <v>26173.49</v>
      </c>
      <c r="F3662" s="26">
        <v>0.21</v>
      </c>
      <c r="G3662" s="53">
        <v>42754.394</v>
      </c>
      <c r="H3662" s="67"/>
      <c r="I3662" s="68"/>
      <c r="J3662" s="69"/>
      <c r="K3662" s="69"/>
      <c r="L3662" s="69"/>
      <c r="M3662" s="69"/>
      <c r="N3662" s="69"/>
      <c r="O3662" s="35"/>
      <c r="P3662" s="35" t="s">
        <v>27253</v>
      </c>
      <c r="Q3662" s="36">
        <v>1</v>
      </c>
      <c r="R3662" s="35" t="s">
        <v>9849</v>
      </c>
      <c r="S3662" s="35" t="s">
        <v>28504</v>
      </c>
      <c r="T3662" s="35">
        <v>0</v>
      </c>
      <c r="U3662" s="35">
        <v>0</v>
      </c>
      <c r="V3662" s="36">
        <v>1</v>
      </c>
      <c r="W3662" s="36">
        <v>1</v>
      </c>
      <c r="X3662" s="37" t="s">
        <v>65</v>
      </c>
    </row>
    <row r="3663" spans="1:24" ht="24" customHeight="1" x14ac:dyDescent="0.2">
      <c r="A3663" s="50" t="s">
        <v>6938</v>
      </c>
      <c r="B3663" s="60" t="s">
        <v>7002</v>
      </c>
      <c r="C3663" s="76" t="s">
        <v>7002</v>
      </c>
      <c r="D3663" s="61" t="s">
        <v>7003</v>
      </c>
      <c r="E3663" s="53">
        <v>837555.88</v>
      </c>
      <c r="F3663" s="26">
        <v>0.21</v>
      </c>
      <c r="G3663" s="53">
        <v>1368147.5319999999</v>
      </c>
      <c r="H3663" s="67"/>
      <c r="I3663" s="68"/>
      <c r="J3663" s="69"/>
      <c r="K3663" s="69"/>
      <c r="L3663" s="69"/>
      <c r="M3663" s="69"/>
      <c r="N3663" s="69"/>
      <c r="O3663" s="35"/>
      <c r="P3663" s="35" t="s">
        <v>27254</v>
      </c>
      <c r="Q3663" s="36">
        <v>1</v>
      </c>
      <c r="R3663" s="35" t="s">
        <v>9849</v>
      </c>
      <c r="S3663" s="35" t="s">
        <v>28504</v>
      </c>
      <c r="T3663" s="35">
        <v>0</v>
      </c>
      <c r="U3663" s="35">
        <v>0</v>
      </c>
      <c r="V3663" s="36">
        <v>1</v>
      </c>
      <c r="W3663" s="36">
        <v>1</v>
      </c>
      <c r="X3663" s="37" t="s">
        <v>65</v>
      </c>
    </row>
    <row r="3664" spans="1:24" ht="24" customHeight="1" x14ac:dyDescent="0.2">
      <c r="A3664" s="50" t="s">
        <v>6938</v>
      </c>
      <c r="B3664" s="60" t="s">
        <v>7004</v>
      </c>
      <c r="C3664" s="76" t="s">
        <v>7004</v>
      </c>
      <c r="D3664" s="61" t="s">
        <v>7005</v>
      </c>
      <c r="E3664" s="53">
        <v>716513.66</v>
      </c>
      <c r="F3664" s="26">
        <v>0.21</v>
      </c>
      <c r="G3664" s="53">
        <v>1170425.0619999999</v>
      </c>
      <c r="H3664" s="67"/>
      <c r="I3664" s="68"/>
      <c r="J3664" s="69"/>
      <c r="K3664" s="69"/>
      <c r="L3664" s="69"/>
      <c r="M3664" s="69"/>
      <c r="N3664" s="69"/>
      <c r="O3664" s="35"/>
      <c r="P3664" s="35" t="s">
        <v>27255</v>
      </c>
      <c r="Q3664" s="36">
        <v>1</v>
      </c>
      <c r="R3664" s="35" t="s">
        <v>9849</v>
      </c>
      <c r="S3664" s="35" t="s">
        <v>28504</v>
      </c>
      <c r="T3664" s="35">
        <v>0</v>
      </c>
      <c r="U3664" s="35">
        <v>0</v>
      </c>
      <c r="V3664" s="36">
        <v>1</v>
      </c>
      <c r="W3664" s="36">
        <v>1</v>
      </c>
      <c r="X3664" s="37" t="s">
        <v>65</v>
      </c>
    </row>
    <row r="3665" spans="1:24" ht="24" customHeight="1" x14ac:dyDescent="0.2">
      <c r="A3665" s="50" t="s">
        <v>6938</v>
      </c>
      <c r="B3665" s="60" t="s">
        <v>7006</v>
      </c>
      <c r="C3665" s="76" t="s">
        <v>7006</v>
      </c>
      <c r="D3665" s="61" t="s">
        <v>7007</v>
      </c>
      <c r="E3665" s="53">
        <v>716513.66</v>
      </c>
      <c r="F3665" s="26">
        <v>0.21</v>
      </c>
      <c r="G3665" s="53">
        <v>1170425.0619999999</v>
      </c>
      <c r="H3665" s="67"/>
      <c r="I3665" s="68"/>
      <c r="J3665" s="69"/>
      <c r="K3665" s="69"/>
      <c r="L3665" s="69"/>
      <c r="M3665" s="69"/>
      <c r="N3665" s="69"/>
      <c r="O3665" s="35"/>
      <c r="P3665" s="35" t="s">
        <v>27256</v>
      </c>
      <c r="Q3665" s="36">
        <v>1</v>
      </c>
      <c r="R3665" s="35" t="s">
        <v>9849</v>
      </c>
      <c r="S3665" s="35" t="s">
        <v>28504</v>
      </c>
      <c r="T3665" s="35">
        <v>0</v>
      </c>
      <c r="U3665" s="35">
        <v>0</v>
      </c>
      <c r="V3665" s="36">
        <v>1</v>
      </c>
      <c r="W3665" s="36">
        <v>1</v>
      </c>
      <c r="X3665" s="37" t="s">
        <v>65</v>
      </c>
    </row>
    <row r="3666" spans="1:24" ht="24" customHeight="1" x14ac:dyDescent="0.2">
      <c r="A3666" s="50" t="s">
        <v>6938</v>
      </c>
      <c r="B3666" s="60" t="s">
        <v>7008</v>
      </c>
      <c r="C3666" s="76" t="s">
        <v>7008</v>
      </c>
      <c r="D3666" s="61" t="s">
        <v>7009</v>
      </c>
      <c r="E3666" s="53">
        <v>716513.66</v>
      </c>
      <c r="F3666" s="26">
        <v>0.21</v>
      </c>
      <c r="G3666" s="53">
        <v>1170425.0619999999</v>
      </c>
      <c r="H3666" s="67"/>
      <c r="I3666" s="68"/>
      <c r="J3666" s="69"/>
      <c r="K3666" s="69"/>
      <c r="L3666" s="69"/>
      <c r="M3666" s="69"/>
      <c r="N3666" s="69"/>
      <c r="O3666" s="35"/>
      <c r="P3666" s="35" t="s">
        <v>27257</v>
      </c>
      <c r="Q3666" s="36">
        <v>1</v>
      </c>
      <c r="R3666" s="35" t="s">
        <v>9849</v>
      </c>
      <c r="S3666" s="35" t="s">
        <v>28504</v>
      </c>
      <c r="T3666" s="35">
        <v>0</v>
      </c>
      <c r="U3666" s="35">
        <v>0</v>
      </c>
      <c r="V3666" s="36">
        <v>1</v>
      </c>
      <c r="W3666" s="36">
        <v>1</v>
      </c>
      <c r="X3666" s="37" t="s">
        <v>65</v>
      </c>
    </row>
    <row r="3667" spans="1:24" ht="24" customHeight="1" x14ac:dyDescent="0.2">
      <c r="A3667" s="50" t="s">
        <v>6938</v>
      </c>
      <c r="B3667" s="60" t="s">
        <v>7010</v>
      </c>
      <c r="C3667" s="76" t="s">
        <v>7010</v>
      </c>
      <c r="D3667" s="61" t="s">
        <v>7011</v>
      </c>
      <c r="E3667" s="53">
        <v>716513.66</v>
      </c>
      <c r="F3667" s="26">
        <v>0.21</v>
      </c>
      <c r="G3667" s="53">
        <v>1170425.0619999999</v>
      </c>
      <c r="H3667" s="67"/>
      <c r="I3667" s="68"/>
      <c r="J3667" s="69"/>
      <c r="K3667" s="69"/>
      <c r="L3667" s="69"/>
      <c r="M3667" s="69"/>
      <c r="N3667" s="69"/>
      <c r="O3667" s="35"/>
      <c r="P3667" s="35" t="s">
        <v>27258</v>
      </c>
      <c r="Q3667" s="36">
        <v>1</v>
      </c>
      <c r="R3667" s="35" t="s">
        <v>9849</v>
      </c>
      <c r="S3667" s="35" t="s">
        <v>28503</v>
      </c>
      <c r="T3667" s="35">
        <v>0</v>
      </c>
      <c r="U3667" s="35">
        <v>0</v>
      </c>
      <c r="V3667" s="36">
        <v>1</v>
      </c>
      <c r="W3667" s="36">
        <v>1</v>
      </c>
      <c r="X3667" s="37" t="s">
        <v>65</v>
      </c>
    </row>
    <row r="3668" spans="1:24" ht="24" customHeight="1" x14ac:dyDescent="0.2">
      <c r="A3668" s="50" t="s">
        <v>6938</v>
      </c>
      <c r="B3668" s="60" t="s">
        <v>7012</v>
      </c>
      <c r="C3668" s="76" t="s">
        <v>7012</v>
      </c>
      <c r="D3668" s="61" t="s">
        <v>7013</v>
      </c>
      <c r="E3668" s="53">
        <v>716513.66</v>
      </c>
      <c r="F3668" s="26">
        <v>0.21</v>
      </c>
      <c r="G3668" s="53">
        <v>1170425.0619999999</v>
      </c>
      <c r="H3668" s="67"/>
      <c r="I3668" s="68"/>
      <c r="J3668" s="69"/>
      <c r="K3668" s="69"/>
      <c r="L3668" s="69"/>
      <c r="M3668" s="69"/>
      <c r="N3668" s="69"/>
      <c r="O3668" s="35"/>
      <c r="P3668" s="35" t="s">
        <v>27259</v>
      </c>
      <c r="Q3668" s="36">
        <v>1</v>
      </c>
      <c r="R3668" s="35" t="s">
        <v>9849</v>
      </c>
      <c r="S3668" s="35" t="s">
        <v>28504</v>
      </c>
      <c r="T3668" s="35">
        <v>0</v>
      </c>
      <c r="U3668" s="35">
        <v>0</v>
      </c>
      <c r="V3668" s="36">
        <v>1</v>
      </c>
      <c r="W3668" s="36">
        <v>1</v>
      </c>
      <c r="X3668" s="37" t="s">
        <v>65</v>
      </c>
    </row>
    <row r="3669" spans="1:24" ht="24" customHeight="1" x14ac:dyDescent="0.2">
      <c r="A3669" s="50" t="s">
        <v>6938</v>
      </c>
      <c r="B3669" s="60" t="s">
        <v>7014</v>
      </c>
      <c r="C3669" s="76" t="s">
        <v>7014</v>
      </c>
      <c r="D3669" s="61" t="s">
        <v>7015</v>
      </c>
      <c r="E3669" s="53">
        <v>716513.66</v>
      </c>
      <c r="F3669" s="26">
        <v>0.21</v>
      </c>
      <c r="G3669" s="53">
        <v>1170425.0619999999</v>
      </c>
      <c r="H3669" s="67"/>
      <c r="I3669" s="68"/>
      <c r="J3669" s="69"/>
      <c r="K3669" s="69"/>
      <c r="L3669" s="69"/>
      <c r="M3669" s="69"/>
      <c r="N3669" s="69"/>
      <c r="O3669" s="35"/>
      <c r="P3669" s="35" t="s">
        <v>27260</v>
      </c>
      <c r="Q3669" s="36">
        <v>1</v>
      </c>
      <c r="R3669" s="35" t="s">
        <v>9849</v>
      </c>
      <c r="S3669" s="35" t="s">
        <v>28504</v>
      </c>
      <c r="T3669" s="35">
        <v>0</v>
      </c>
      <c r="U3669" s="35">
        <v>0</v>
      </c>
      <c r="V3669" s="36">
        <v>1</v>
      </c>
      <c r="W3669" s="36">
        <v>1</v>
      </c>
      <c r="X3669" s="37" t="s">
        <v>65</v>
      </c>
    </row>
    <row r="3670" spans="1:24" ht="24" customHeight="1" x14ac:dyDescent="0.2">
      <c r="A3670" s="50" t="s">
        <v>6938</v>
      </c>
      <c r="B3670" s="60" t="s">
        <v>7016</v>
      </c>
      <c r="C3670" s="76" t="s">
        <v>7016</v>
      </c>
      <c r="D3670" s="61" t="s">
        <v>7017</v>
      </c>
      <c r="E3670" s="53">
        <v>19836.86</v>
      </c>
      <c r="F3670" s="26">
        <v>0.21</v>
      </c>
      <c r="G3670" s="53">
        <v>32403.51</v>
      </c>
      <c r="H3670" s="67"/>
      <c r="I3670" s="68"/>
      <c r="J3670" s="69"/>
      <c r="K3670" s="69"/>
      <c r="L3670" s="69"/>
      <c r="M3670" s="69"/>
      <c r="N3670" s="69"/>
      <c r="O3670" s="35"/>
      <c r="P3670" s="35" t="s">
        <v>27261</v>
      </c>
      <c r="Q3670" s="36">
        <v>1</v>
      </c>
      <c r="R3670" s="35" t="s">
        <v>9849</v>
      </c>
      <c r="S3670" s="35" t="s">
        <v>28504</v>
      </c>
      <c r="T3670" s="35">
        <v>0</v>
      </c>
      <c r="U3670" s="35">
        <v>0</v>
      </c>
      <c r="V3670" s="36">
        <v>1</v>
      </c>
      <c r="W3670" s="36">
        <v>1</v>
      </c>
      <c r="X3670" s="37" t="s">
        <v>65</v>
      </c>
    </row>
    <row r="3671" spans="1:24" ht="24" customHeight="1" x14ac:dyDescent="0.2">
      <c r="A3671" s="50" t="s">
        <v>6938</v>
      </c>
      <c r="B3671" s="60" t="s">
        <v>7018</v>
      </c>
      <c r="C3671" s="76" t="s">
        <v>7018</v>
      </c>
      <c r="D3671" s="61" t="s">
        <v>7019</v>
      </c>
      <c r="E3671" s="53">
        <v>19836.86</v>
      </c>
      <c r="F3671" s="26">
        <v>0.21</v>
      </c>
      <c r="G3671" s="53">
        <v>32403.51</v>
      </c>
      <c r="H3671" s="67"/>
      <c r="I3671" s="68"/>
      <c r="J3671" s="69"/>
      <c r="K3671" s="69"/>
      <c r="L3671" s="69"/>
      <c r="M3671" s="69"/>
      <c r="N3671" s="69"/>
      <c r="O3671" s="35"/>
      <c r="P3671" s="35" t="s">
        <v>27262</v>
      </c>
      <c r="Q3671" s="36">
        <v>1</v>
      </c>
      <c r="R3671" s="35" t="s">
        <v>9849</v>
      </c>
      <c r="S3671" s="35" t="s">
        <v>28504</v>
      </c>
      <c r="T3671" s="35">
        <v>0</v>
      </c>
      <c r="U3671" s="35">
        <v>0</v>
      </c>
      <c r="V3671" s="36">
        <v>1</v>
      </c>
      <c r="W3671" s="36">
        <v>1</v>
      </c>
      <c r="X3671" s="37" t="s">
        <v>65</v>
      </c>
    </row>
    <row r="3672" spans="1:24" ht="24" customHeight="1" x14ac:dyDescent="0.2">
      <c r="A3672" s="50" t="s">
        <v>6938</v>
      </c>
      <c r="B3672" s="60" t="s">
        <v>7020</v>
      </c>
      <c r="C3672" s="76" t="s">
        <v>7020</v>
      </c>
      <c r="D3672" s="61" t="s">
        <v>24147</v>
      </c>
      <c r="E3672" s="53">
        <v>2324543.64</v>
      </c>
      <c r="F3672" s="26">
        <v>0.21</v>
      </c>
      <c r="G3672" s="53">
        <v>3797142.031</v>
      </c>
      <c r="H3672" s="67"/>
      <c r="I3672" s="68"/>
      <c r="J3672" s="69"/>
      <c r="K3672" s="69"/>
      <c r="L3672" s="69"/>
      <c r="M3672" s="69"/>
      <c r="N3672" s="69"/>
      <c r="O3672" s="35"/>
      <c r="P3672" s="35" t="s">
        <v>27263</v>
      </c>
      <c r="Q3672" s="36">
        <v>1</v>
      </c>
      <c r="R3672" s="35" t="s">
        <v>9849</v>
      </c>
      <c r="S3672" s="35" t="s">
        <v>28503</v>
      </c>
      <c r="T3672" s="35">
        <v>0</v>
      </c>
      <c r="U3672" s="35">
        <v>0</v>
      </c>
      <c r="V3672" s="36">
        <v>1</v>
      </c>
      <c r="W3672" s="36">
        <v>1</v>
      </c>
      <c r="X3672" s="37" t="s">
        <v>65</v>
      </c>
    </row>
    <row r="3673" spans="1:24" ht="24" customHeight="1" x14ac:dyDescent="0.2">
      <c r="A3673" s="50" t="s">
        <v>6938</v>
      </c>
      <c r="B3673" s="60" t="s">
        <v>7029</v>
      </c>
      <c r="C3673" s="76" t="s">
        <v>7029</v>
      </c>
      <c r="D3673" s="61" t="s">
        <v>24148</v>
      </c>
      <c r="E3673" s="53">
        <v>6189498.1399999997</v>
      </c>
      <c r="F3673" s="26">
        <v>0.105</v>
      </c>
      <c r="G3673" s="53">
        <v>9233183.8509999998</v>
      </c>
      <c r="H3673" s="67"/>
      <c r="I3673" s="68"/>
      <c r="J3673" s="69"/>
      <c r="K3673" s="69"/>
      <c r="L3673" s="69"/>
      <c r="M3673" s="69"/>
      <c r="N3673" s="69"/>
      <c r="O3673" s="35"/>
      <c r="P3673" s="35" t="s">
        <v>27264</v>
      </c>
      <c r="Q3673" s="36">
        <v>1</v>
      </c>
      <c r="R3673" s="35" t="s">
        <v>9849</v>
      </c>
      <c r="S3673" s="35" t="s">
        <v>28503</v>
      </c>
      <c r="T3673" s="35">
        <v>0</v>
      </c>
      <c r="U3673" s="35">
        <v>0</v>
      </c>
      <c r="V3673" s="36">
        <v>1</v>
      </c>
      <c r="W3673" s="36">
        <v>1</v>
      </c>
      <c r="X3673" s="37" t="s">
        <v>65</v>
      </c>
    </row>
    <row r="3674" spans="1:24" ht="24" customHeight="1" x14ac:dyDescent="0.2">
      <c r="A3674" s="50" t="s">
        <v>6938</v>
      </c>
      <c r="B3674" s="60" t="s">
        <v>7041</v>
      </c>
      <c r="C3674" s="76" t="s">
        <v>7041</v>
      </c>
      <c r="D3674" s="61" t="s">
        <v>7042</v>
      </c>
      <c r="E3674" s="53">
        <v>77280.92</v>
      </c>
      <c r="F3674" s="26">
        <v>0.21</v>
      </c>
      <c r="G3674" s="53">
        <v>126238.38</v>
      </c>
      <c r="H3674" s="67"/>
      <c r="I3674" s="68"/>
      <c r="J3674" s="69"/>
      <c r="K3674" s="69"/>
      <c r="L3674" s="69"/>
      <c r="M3674" s="69"/>
      <c r="N3674" s="69"/>
      <c r="O3674" s="35"/>
      <c r="P3674" s="35" t="s">
        <v>27265</v>
      </c>
      <c r="Q3674" s="36">
        <v>1</v>
      </c>
      <c r="R3674" s="35" t="s">
        <v>9849</v>
      </c>
      <c r="S3674" s="35" t="s">
        <v>28503</v>
      </c>
      <c r="T3674" s="35">
        <v>0</v>
      </c>
      <c r="U3674" s="35">
        <v>0</v>
      </c>
      <c r="V3674" s="36">
        <v>1</v>
      </c>
      <c r="W3674" s="36">
        <v>1</v>
      </c>
      <c r="X3674" s="37" t="s">
        <v>65</v>
      </c>
    </row>
    <row r="3675" spans="1:24" ht="24" customHeight="1" x14ac:dyDescent="0.2">
      <c r="A3675" s="50" t="s">
        <v>6938</v>
      </c>
      <c r="B3675" s="60" t="s">
        <v>7043</v>
      </c>
      <c r="C3675" s="76" t="s">
        <v>7043</v>
      </c>
      <c r="D3675" s="61" t="s">
        <v>7044</v>
      </c>
      <c r="E3675" s="53">
        <v>915179.54</v>
      </c>
      <c r="F3675" s="26">
        <v>0.21</v>
      </c>
      <c r="G3675" s="53">
        <v>1494945.78</v>
      </c>
      <c r="H3675" s="67"/>
      <c r="I3675" s="68"/>
      <c r="J3675" s="69"/>
      <c r="K3675" s="69"/>
      <c r="L3675" s="69"/>
      <c r="M3675" s="69"/>
      <c r="N3675" s="69"/>
      <c r="O3675" s="35"/>
      <c r="P3675" s="35" t="s">
        <v>27266</v>
      </c>
      <c r="Q3675" s="36">
        <v>1</v>
      </c>
      <c r="R3675" s="35" t="s">
        <v>9849</v>
      </c>
      <c r="S3675" s="35" t="s">
        <v>28503</v>
      </c>
      <c r="T3675" s="35">
        <v>0</v>
      </c>
      <c r="U3675" s="35">
        <v>0</v>
      </c>
      <c r="V3675" s="36">
        <v>1</v>
      </c>
      <c r="W3675" s="36">
        <v>1</v>
      </c>
      <c r="X3675" s="37" t="s">
        <v>65</v>
      </c>
    </row>
    <row r="3676" spans="1:24" ht="24" customHeight="1" x14ac:dyDescent="0.2">
      <c r="A3676" s="50" t="s">
        <v>6938</v>
      </c>
      <c r="B3676" s="60" t="s">
        <v>7045</v>
      </c>
      <c r="C3676" s="76" t="s">
        <v>7045</v>
      </c>
      <c r="D3676" s="61" t="s">
        <v>7046</v>
      </c>
      <c r="E3676" s="53">
        <v>93605.04</v>
      </c>
      <c r="F3676" s="26">
        <v>0.21</v>
      </c>
      <c r="G3676" s="53">
        <v>152903.82800000001</v>
      </c>
      <c r="H3676" s="67"/>
      <c r="I3676" s="68"/>
      <c r="J3676" s="69"/>
      <c r="K3676" s="69"/>
      <c r="L3676" s="69"/>
      <c r="M3676" s="69"/>
      <c r="N3676" s="69"/>
      <c r="O3676" s="35"/>
      <c r="P3676" s="35" t="s">
        <v>27267</v>
      </c>
      <c r="Q3676" s="36">
        <v>1</v>
      </c>
      <c r="R3676" s="35" t="s">
        <v>9849</v>
      </c>
      <c r="S3676" s="35" t="s">
        <v>28503</v>
      </c>
      <c r="T3676" s="35">
        <v>0</v>
      </c>
      <c r="U3676" s="35">
        <v>0</v>
      </c>
      <c r="V3676" s="36">
        <v>1</v>
      </c>
      <c r="W3676" s="36">
        <v>1</v>
      </c>
      <c r="X3676" s="37" t="s">
        <v>65</v>
      </c>
    </row>
    <row r="3677" spans="1:24" ht="24" customHeight="1" x14ac:dyDescent="0.2">
      <c r="A3677" s="50" t="s">
        <v>6938</v>
      </c>
      <c r="B3677" s="60" t="s">
        <v>7047</v>
      </c>
      <c r="C3677" s="76" t="s">
        <v>7047</v>
      </c>
      <c r="D3677" s="61" t="s">
        <v>7048</v>
      </c>
      <c r="E3677" s="53">
        <v>93605.04</v>
      </c>
      <c r="F3677" s="26">
        <v>0.21</v>
      </c>
      <c r="G3677" s="53">
        <v>152903.82800000001</v>
      </c>
      <c r="H3677" s="67"/>
      <c r="I3677" s="68"/>
      <c r="J3677" s="69"/>
      <c r="K3677" s="69"/>
      <c r="L3677" s="69"/>
      <c r="M3677" s="69"/>
      <c r="N3677" s="69"/>
      <c r="O3677" s="35"/>
      <c r="P3677" s="35" t="s">
        <v>27268</v>
      </c>
      <c r="Q3677" s="36">
        <v>1</v>
      </c>
      <c r="R3677" s="35" t="s">
        <v>9849</v>
      </c>
      <c r="S3677" s="35" t="s">
        <v>28503</v>
      </c>
      <c r="T3677" s="35">
        <v>0</v>
      </c>
      <c r="U3677" s="35">
        <v>0</v>
      </c>
      <c r="V3677" s="36">
        <v>1</v>
      </c>
      <c r="W3677" s="36">
        <v>1</v>
      </c>
      <c r="X3677" s="37" t="s">
        <v>65</v>
      </c>
    </row>
    <row r="3678" spans="1:24" ht="24" customHeight="1" x14ac:dyDescent="0.2">
      <c r="A3678" s="50" t="s">
        <v>6938</v>
      </c>
      <c r="B3678" s="60" t="s">
        <v>7049</v>
      </c>
      <c r="C3678" s="76" t="s">
        <v>7049</v>
      </c>
      <c r="D3678" s="61" t="s">
        <v>7050</v>
      </c>
      <c r="E3678" s="53">
        <v>261804.6</v>
      </c>
      <c r="F3678" s="26">
        <v>0.21</v>
      </c>
      <c r="G3678" s="53">
        <v>427657.81400000001</v>
      </c>
      <c r="H3678" s="67"/>
      <c r="I3678" s="68"/>
      <c r="J3678" s="69"/>
      <c r="K3678" s="69"/>
      <c r="L3678" s="69"/>
      <c r="M3678" s="69"/>
      <c r="N3678" s="69"/>
      <c r="O3678" s="35"/>
      <c r="P3678" s="35" t="s">
        <v>27269</v>
      </c>
      <c r="Q3678" s="36">
        <v>1</v>
      </c>
      <c r="R3678" s="35" t="s">
        <v>9849</v>
      </c>
      <c r="S3678" s="35" t="s">
        <v>28503</v>
      </c>
      <c r="T3678" s="35">
        <v>0</v>
      </c>
      <c r="U3678" s="35">
        <v>0</v>
      </c>
      <c r="V3678" s="36">
        <v>1</v>
      </c>
      <c r="W3678" s="36">
        <v>1</v>
      </c>
      <c r="X3678" s="37" t="s">
        <v>65</v>
      </c>
    </row>
    <row r="3679" spans="1:24" ht="24" customHeight="1" x14ac:dyDescent="0.2">
      <c r="A3679" s="50" t="s">
        <v>6938</v>
      </c>
      <c r="B3679" s="60" t="s">
        <v>7051</v>
      </c>
      <c r="C3679" s="76" t="s">
        <v>7051</v>
      </c>
      <c r="D3679" s="61" t="s">
        <v>7052</v>
      </c>
      <c r="E3679" s="53">
        <v>261804.6</v>
      </c>
      <c r="F3679" s="26">
        <v>0.21</v>
      </c>
      <c r="G3679" s="53">
        <v>427657.81400000001</v>
      </c>
      <c r="H3679" s="67"/>
      <c r="I3679" s="68"/>
      <c r="J3679" s="69"/>
      <c r="K3679" s="69"/>
      <c r="L3679" s="69"/>
      <c r="M3679" s="69"/>
      <c r="N3679" s="69"/>
      <c r="O3679" s="35"/>
      <c r="P3679" s="35" t="s">
        <v>27270</v>
      </c>
      <c r="Q3679" s="36">
        <v>1</v>
      </c>
      <c r="R3679" s="35" t="s">
        <v>9849</v>
      </c>
      <c r="S3679" s="35" t="s">
        <v>28503</v>
      </c>
      <c r="T3679" s="35">
        <v>0</v>
      </c>
      <c r="U3679" s="35">
        <v>0</v>
      </c>
      <c r="V3679" s="36">
        <v>1</v>
      </c>
      <c r="W3679" s="36">
        <v>1</v>
      </c>
      <c r="X3679" s="37" t="s">
        <v>65</v>
      </c>
    </row>
    <row r="3680" spans="1:24" ht="24" customHeight="1" x14ac:dyDescent="0.2">
      <c r="A3680" s="50" t="s">
        <v>6938</v>
      </c>
      <c r="B3680" s="60" t="s">
        <v>7053</v>
      </c>
      <c r="C3680" s="76" t="s">
        <v>7053</v>
      </c>
      <c r="D3680" s="61" t="s">
        <v>7054</v>
      </c>
      <c r="E3680" s="53">
        <v>223474.13</v>
      </c>
      <c r="F3680" s="26">
        <v>0.21</v>
      </c>
      <c r="G3680" s="53">
        <v>365044.99699999997</v>
      </c>
      <c r="H3680" s="67"/>
      <c r="I3680" s="68"/>
      <c r="J3680" s="69"/>
      <c r="K3680" s="69"/>
      <c r="L3680" s="69"/>
      <c r="M3680" s="69"/>
      <c r="N3680" s="69"/>
      <c r="O3680" s="35"/>
      <c r="P3680" s="35" t="s">
        <v>27271</v>
      </c>
      <c r="Q3680" s="36">
        <v>1</v>
      </c>
      <c r="R3680" s="35" t="s">
        <v>9849</v>
      </c>
      <c r="S3680" s="35" t="s">
        <v>28503</v>
      </c>
      <c r="T3680" s="35">
        <v>0</v>
      </c>
      <c r="U3680" s="35">
        <v>0</v>
      </c>
      <c r="V3680" s="36">
        <v>1</v>
      </c>
      <c r="W3680" s="36">
        <v>1</v>
      </c>
      <c r="X3680" s="37" t="s">
        <v>65</v>
      </c>
    </row>
    <row r="3681" spans="1:24" ht="24" customHeight="1" x14ac:dyDescent="0.2">
      <c r="A3681" s="50" t="s">
        <v>6938</v>
      </c>
      <c r="B3681" s="60" t="s">
        <v>7055</v>
      </c>
      <c r="C3681" s="76" t="s">
        <v>7055</v>
      </c>
      <c r="D3681" s="61" t="s">
        <v>7056</v>
      </c>
      <c r="E3681" s="53">
        <v>468231.35</v>
      </c>
      <c r="F3681" s="26">
        <v>0.105</v>
      </c>
      <c r="G3681" s="53">
        <v>698484.11399999994</v>
      </c>
      <c r="H3681" s="67"/>
      <c r="I3681" s="68"/>
      <c r="J3681" s="69"/>
      <c r="K3681" s="69"/>
      <c r="L3681" s="69"/>
      <c r="M3681" s="69"/>
      <c r="N3681" s="69"/>
      <c r="O3681" s="35"/>
      <c r="P3681" s="35" t="s">
        <v>27272</v>
      </c>
      <c r="Q3681" s="36">
        <v>1</v>
      </c>
      <c r="R3681" s="35" t="s">
        <v>9849</v>
      </c>
      <c r="S3681" s="35" t="s">
        <v>28503</v>
      </c>
      <c r="T3681" s="35">
        <v>0</v>
      </c>
      <c r="U3681" s="35">
        <v>0</v>
      </c>
      <c r="V3681" s="36">
        <v>1</v>
      </c>
      <c r="W3681" s="36">
        <v>1</v>
      </c>
      <c r="X3681" s="37" t="s">
        <v>65</v>
      </c>
    </row>
    <row r="3682" spans="1:24" ht="24" customHeight="1" x14ac:dyDescent="0.2">
      <c r="A3682" s="50" t="s">
        <v>6938</v>
      </c>
      <c r="B3682" s="60" t="s">
        <v>7057</v>
      </c>
      <c r="C3682" s="76" t="s">
        <v>7057</v>
      </c>
      <c r="D3682" s="61" t="s">
        <v>7058</v>
      </c>
      <c r="E3682" s="53">
        <v>454593.57</v>
      </c>
      <c r="F3682" s="26">
        <v>0.21</v>
      </c>
      <c r="G3682" s="53">
        <v>742578.59699999995</v>
      </c>
      <c r="H3682" s="67"/>
      <c r="I3682" s="68"/>
      <c r="J3682" s="69"/>
      <c r="K3682" s="69"/>
      <c r="L3682" s="69"/>
      <c r="M3682" s="69"/>
      <c r="N3682" s="69"/>
      <c r="O3682" s="35"/>
      <c r="P3682" s="35" t="s">
        <v>27273</v>
      </c>
      <c r="Q3682" s="36">
        <v>1</v>
      </c>
      <c r="R3682" s="35" t="s">
        <v>9849</v>
      </c>
      <c r="S3682" s="35" t="s">
        <v>28503</v>
      </c>
      <c r="T3682" s="35">
        <v>0</v>
      </c>
      <c r="U3682" s="35">
        <v>0</v>
      </c>
      <c r="V3682" s="36">
        <v>1</v>
      </c>
      <c r="W3682" s="36">
        <v>1</v>
      </c>
      <c r="X3682" s="37" t="s">
        <v>65</v>
      </c>
    </row>
    <row r="3683" spans="1:24" ht="24" customHeight="1" x14ac:dyDescent="0.2">
      <c r="A3683" s="50" t="s">
        <v>6938</v>
      </c>
      <c r="B3683" s="60" t="s">
        <v>7059</v>
      </c>
      <c r="C3683" s="76" t="s">
        <v>7059</v>
      </c>
      <c r="D3683" s="61" t="s">
        <v>7060</v>
      </c>
      <c r="E3683" s="53">
        <v>61899.64</v>
      </c>
      <c r="F3683" s="26">
        <v>0.21</v>
      </c>
      <c r="G3683" s="53">
        <v>101113.057</v>
      </c>
      <c r="H3683" s="67"/>
      <c r="I3683" s="68"/>
      <c r="J3683" s="69"/>
      <c r="K3683" s="69"/>
      <c r="L3683" s="69"/>
      <c r="M3683" s="69"/>
      <c r="N3683" s="69"/>
      <c r="O3683" s="35"/>
      <c r="P3683" s="35" t="s">
        <v>27274</v>
      </c>
      <c r="Q3683" s="36">
        <v>1</v>
      </c>
      <c r="R3683" s="35" t="s">
        <v>9849</v>
      </c>
      <c r="S3683" s="35" t="s">
        <v>28503</v>
      </c>
      <c r="T3683" s="35">
        <v>0</v>
      </c>
      <c r="U3683" s="35">
        <v>0</v>
      </c>
      <c r="V3683" s="36">
        <v>1</v>
      </c>
      <c r="W3683" s="36">
        <v>1</v>
      </c>
      <c r="X3683" s="37" t="s">
        <v>65</v>
      </c>
    </row>
    <row r="3684" spans="1:24" ht="24" customHeight="1" x14ac:dyDescent="0.2">
      <c r="A3684" s="50" t="s">
        <v>6938</v>
      </c>
      <c r="B3684" s="60" t="s">
        <v>7061</v>
      </c>
      <c r="C3684" s="76" t="s">
        <v>7061</v>
      </c>
      <c r="D3684" s="61" t="s">
        <v>7062</v>
      </c>
      <c r="E3684" s="53">
        <v>163656.74</v>
      </c>
      <c r="F3684" s="26">
        <v>0.105</v>
      </c>
      <c r="G3684" s="53">
        <v>244134.943</v>
      </c>
      <c r="H3684" s="67"/>
      <c r="I3684" s="68"/>
      <c r="J3684" s="69"/>
      <c r="K3684" s="69"/>
      <c r="L3684" s="69"/>
      <c r="M3684" s="69"/>
      <c r="N3684" s="69"/>
      <c r="O3684" s="35"/>
      <c r="P3684" s="35" t="s">
        <v>27275</v>
      </c>
      <c r="Q3684" s="36">
        <v>1</v>
      </c>
      <c r="R3684" s="35" t="s">
        <v>9849</v>
      </c>
      <c r="S3684" s="35" t="s">
        <v>28504</v>
      </c>
      <c r="T3684" s="35">
        <v>0</v>
      </c>
      <c r="U3684" s="35">
        <v>0</v>
      </c>
      <c r="V3684" s="36">
        <v>1</v>
      </c>
      <c r="W3684" s="36">
        <v>1</v>
      </c>
      <c r="X3684" s="37" t="s">
        <v>65</v>
      </c>
    </row>
    <row r="3685" spans="1:24" ht="24" customHeight="1" x14ac:dyDescent="0.2">
      <c r="A3685" s="50" t="s">
        <v>6938</v>
      </c>
      <c r="B3685" s="60" t="s">
        <v>7063</v>
      </c>
      <c r="C3685" s="76" t="s">
        <v>7063</v>
      </c>
      <c r="D3685" s="61" t="s">
        <v>7064</v>
      </c>
      <c r="E3685" s="53">
        <v>21222.74</v>
      </c>
      <c r="F3685" s="26">
        <v>0.21</v>
      </c>
      <c r="G3685" s="53">
        <v>34667.347000000002</v>
      </c>
      <c r="H3685" s="67"/>
      <c r="I3685" s="68"/>
      <c r="J3685" s="69"/>
      <c r="K3685" s="69"/>
      <c r="L3685" s="69"/>
      <c r="M3685" s="69"/>
      <c r="N3685" s="69"/>
      <c r="O3685" s="35"/>
      <c r="P3685" s="35" t="s">
        <v>27276</v>
      </c>
      <c r="Q3685" s="36">
        <v>1</v>
      </c>
      <c r="R3685" s="35" t="s">
        <v>9849</v>
      </c>
      <c r="S3685" s="35" t="s">
        <v>28503</v>
      </c>
      <c r="T3685" s="35">
        <v>0</v>
      </c>
      <c r="U3685" s="35">
        <v>0</v>
      </c>
      <c r="V3685" s="36">
        <v>1</v>
      </c>
      <c r="W3685" s="36">
        <v>1</v>
      </c>
      <c r="X3685" s="37" t="s">
        <v>65</v>
      </c>
    </row>
    <row r="3686" spans="1:24" ht="24" customHeight="1" x14ac:dyDescent="0.2">
      <c r="A3686" s="50" t="s">
        <v>6938</v>
      </c>
      <c r="B3686" s="60" t="s">
        <v>7065</v>
      </c>
      <c r="C3686" s="76" t="s">
        <v>7065</v>
      </c>
      <c r="D3686" s="61" t="s">
        <v>7066</v>
      </c>
      <c r="E3686" s="53">
        <v>21222.74</v>
      </c>
      <c r="F3686" s="26">
        <v>0.21</v>
      </c>
      <c r="G3686" s="53">
        <v>34667.347000000002</v>
      </c>
      <c r="H3686" s="67"/>
      <c r="I3686" s="68"/>
      <c r="J3686" s="69"/>
      <c r="K3686" s="69"/>
      <c r="L3686" s="69"/>
      <c r="M3686" s="69"/>
      <c r="N3686" s="69"/>
      <c r="O3686" s="35"/>
      <c r="P3686" s="35" t="s">
        <v>27276</v>
      </c>
      <c r="Q3686" s="36">
        <v>1</v>
      </c>
      <c r="R3686" s="35" t="s">
        <v>9849</v>
      </c>
      <c r="S3686" s="35" t="s">
        <v>28503</v>
      </c>
      <c r="T3686" s="35">
        <v>0</v>
      </c>
      <c r="U3686" s="35">
        <v>0</v>
      </c>
      <c r="V3686" s="36">
        <v>1</v>
      </c>
      <c r="W3686" s="36">
        <v>1</v>
      </c>
      <c r="X3686" s="37" t="s">
        <v>65</v>
      </c>
    </row>
    <row r="3687" spans="1:24" ht="24" customHeight="1" x14ac:dyDescent="0.2">
      <c r="A3687" s="50" t="s">
        <v>6938</v>
      </c>
      <c r="B3687" s="60" t="s">
        <v>7067</v>
      </c>
      <c r="C3687" s="76" t="s">
        <v>7067</v>
      </c>
      <c r="D3687" s="61" t="s">
        <v>7068</v>
      </c>
      <c r="E3687" s="53">
        <v>7074.22</v>
      </c>
      <c r="F3687" s="26">
        <v>0.21</v>
      </c>
      <c r="G3687" s="53">
        <v>11555.742</v>
      </c>
      <c r="H3687" s="67"/>
      <c r="I3687" s="68"/>
      <c r="J3687" s="69"/>
      <c r="K3687" s="69"/>
      <c r="L3687" s="69"/>
      <c r="M3687" s="69"/>
      <c r="N3687" s="69"/>
      <c r="O3687" s="35"/>
      <c r="P3687" s="35" t="s">
        <v>27277</v>
      </c>
      <c r="Q3687" s="36">
        <v>1</v>
      </c>
      <c r="R3687" s="35" t="s">
        <v>9849</v>
      </c>
      <c r="S3687" s="35" t="s">
        <v>28503</v>
      </c>
      <c r="T3687" s="35">
        <v>0</v>
      </c>
      <c r="U3687" s="35">
        <v>0</v>
      </c>
      <c r="V3687" s="36">
        <v>1</v>
      </c>
      <c r="W3687" s="36">
        <v>1</v>
      </c>
      <c r="X3687" s="37" t="s">
        <v>65</v>
      </c>
    </row>
    <row r="3688" spans="1:24" ht="24" customHeight="1" x14ac:dyDescent="0.2">
      <c r="A3688" s="50" t="s">
        <v>6938</v>
      </c>
      <c r="B3688" s="60" t="s">
        <v>7069</v>
      </c>
      <c r="C3688" s="76" t="s">
        <v>7069</v>
      </c>
      <c r="D3688" s="61" t="s">
        <v>7070</v>
      </c>
      <c r="E3688" s="53">
        <v>107862.69</v>
      </c>
      <c r="F3688" s="26">
        <v>0.21</v>
      </c>
      <c r="G3688" s="53">
        <v>176193.70199999999</v>
      </c>
      <c r="H3688" s="67"/>
      <c r="I3688" s="68"/>
      <c r="J3688" s="69"/>
      <c r="K3688" s="69"/>
      <c r="L3688" s="69"/>
      <c r="M3688" s="69"/>
      <c r="N3688" s="69"/>
      <c r="O3688" s="35"/>
      <c r="P3688" s="35" t="s">
        <v>27278</v>
      </c>
      <c r="Q3688" s="36">
        <v>1</v>
      </c>
      <c r="R3688" s="35" t="s">
        <v>9849</v>
      </c>
      <c r="S3688" s="35" t="s">
        <v>28504</v>
      </c>
      <c r="T3688" s="35">
        <v>0</v>
      </c>
      <c r="U3688" s="35">
        <v>0</v>
      </c>
      <c r="V3688" s="36">
        <v>1</v>
      </c>
      <c r="W3688" s="36">
        <v>1</v>
      </c>
      <c r="X3688" s="37" t="s">
        <v>65</v>
      </c>
    </row>
    <row r="3689" spans="1:24" ht="24" customHeight="1" x14ac:dyDescent="0.2">
      <c r="A3689" s="50" t="s">
        <v>6938</v>
      </c>
      <c r="B3689" s="60" t="s">
        <v>7071</v>
      </c>
      <c r="C3689" s="76" t="s">
        <v>7071</v>
      </c>
      <c r="D3689" s="61" t="s">
        <v>7072</v>
      </c>
      <c r="E3689" s="53">
        <v>74801.36</v>
      </c>
      <c r="F3689" s="26">
        <v>0.21</v>
      </c>
      <c r="G3689" s="53">
        <v>122188.026</v>
      </c>
      <c r="H3689" s="67"/>
      <c r="I3689" s="68"/>
      <c r="J3689" s="69"/>
      <c r="K3689" s="69"/>
      <c r="L3689" s="69"/>
      <c r="M3689" s="69"/>
      <c r="N3689" s="69"/>
      <c r="O3689" s="35"/>
      <c r="P3689" s="35" t="s">
        <v>27279</v>
      </c>
      <c r="Q3689" s="36">
        <v>1</v>
      </c>
      <c r="R3689" s="35" t="s">
        <v>9849</v>
      </c>
      <c r="S3689" s="35" t="s">
        <v>28503</v>
      </c>
      <c r="T3689" s="35">
        <v>0</v>
      </c>
      <c r="U3689" s="35">
        <v>0</v>
      </c>
      <c r="V3689" s="36">
        <v>1</v>
      </c>
      <c r="W3689" s="36">
        <v>1</v>
      </c>
      <c r="X3689" s="37" t="s">
        <v>65</v>
      </c>
    </row>
    <row r="3690" spans="1:24" ht="24" customHeight="1" x14ac:dyDescent="0.2">
      <c r="A3690" s="50" t="s">
        <v>6938</v>
      </c>
      <c r="B3690" s="60" t="s">
        <v>7073</v>
      </c>
      <c r="C3690" s="76" t="s">
        <v>7073</v>
      </c>
      <c r="D3690" s="61" t="s">
        <v>7074</v>
      </c>
      <c r="E3690" s="53">
        <v>73148.31</v>
      </c>
      <c r="F3690" s="26">
        <v>0.21</v>
      </c>
      <c r="G3690" s="53">
        <v>119487.766</v>
      </c>
      <c r="H3690" s="67"/>
      <c r="I3690" s="68"/>
      <c r="J3690" s="69"/>
      <c r="K3690" s="69"/>
      <c r="L3690" s="69"/>
      <c r="M3690" s="69"/>
      <c r="N3690" s="69"/>
      <c r="O3690" s="35"/>
      <c r="P3690" s="35" t="s">
        <v>27280</v>
      </c>
      <c r="Q3690" s="36">
        <v>1</v>
      </c>
      <c r="R3690" s="35" t="s">
        <v>9849</v>
      </c>
      <c r="S3690" s="35" t="s">
        <v>28504</v>
      </c>
      <c r="T3690" s="35">
        <v>0</v>
      </c>
      <c r="U3690" s="35">
        <v>0</v>
      </c>
      <c r="V3690" s="36">
        <v>1</v>
      </c>
      <c r="W3690" s="36">
        <v>1</v>
      </c>
      <c r="X3690" s="37" t="s">
        <v>65</v>
      </c>
    </row>
    <row r="3691" spans="1:24" ht="24" customHeight="1" x14ac:dyDescent="0.2">
      <c r="A3691" s="50" t="s">
        <v>6938</v>
      </c>
      <c r="B3691" s="60" t="s">
        <v>7075</v>
      </c>
      <c r="C3691" s="76" t="s">
        <v>7075</v>
      </c>
      <c r="D3691" s="61" t="s">
        <v>7076</v>
      </c>
      <c r="E3691" s="53">
        <v>157454.70000000001</v>
      </c>
      <c r="F3691" s="26">
        <v>0.21</v>
      </c>
      <c r="G3691" s="53">
        <v>257202.25899999999</v>
      </c>
      <c r="H3691" s="67"/>
      <c r="I3691" s="68"/>
      <c r="J3691" s="69"/>
      <c r="K3691" s="69"/>
      <c r="L3691" s="69"/>
      <c r="M3691" s="69"/>
      <c r="N3691" s="69"/>
      <c r="O3691" s="35"/>
      <c r="P3691" s="35" t="s">
        <v>27281</v>
      </c>
      <c r="Q3691" s="36">
        <v>1</v>
      </c>
      <c r="R3691" s="35" t="s">
        <v>9849</v>
      </c>
      <c r="S3691" s="35" t="s">
        <v>28504</v>
      </c>
      <c r="T3691" s="35">
        <v>0</v>
      </c>
      <c r="U3691" s="35">
        <v>0</v>
      </c>
      <c r="V3691" s="36">
        <v>1</v>
      </c>
      <c r="W3691" s="36">
        <v>1</v>
      </c>
      <c r="X3691" s="37" t="s">
        <v>65</v>
      </c>
    </row>
    <row r="3692" spans="1:24" ht="24" customHeight="1" x14ac:dyDescent="0.2">
      <c r="A3692" s="50" t="s">
        <v>6938</v>
      </c>
      <c r="B3692" s="60" t="s">
        <v>7077</v>
      </c>
      <c r="C3692" s="76" t="s">
        <v>7077</v>
      </c>
      <c r="D3692" s="61" t="s">
        <v>7078</v>
      </c>
      <c r="E3692" s="53">
        <v>13224.57</v>
      </c>
      <c r="F3692" s="26">
        <v>0.21</v>
      </c>
      <c r="G3692" s="53">
        <v>21602.335999999999</v>
      </c>
      <c r="H3692" s="67"/>
      <c r="I3692" s="68"/>
      <c r="J3692" s="69"/>
      <c r="K3692" s="69"/>
      <c r="L3692" s="69"/>
      <c r="M3692" s="69"/>
      <c r="N3692" s="69"/>
      <c r="O3692" s="35"/>
      <c r="P3692" s="35" t="s">
        <v>27282</v>
      </c>
      <c r="Q3692" s="36">
        <v>1</v>
      </c>
      <c r="R3692" s="35" t="s">
        <v>9849</v>
      </c>
      <c r="S3692" s="35" t="s">
        <v>28503</v>
      </c>
      <c r="T3692" s="35">
        <v>0</v>
      </c>
      <c r="U3692" s="35">
        <v>0</v>
      </c>
      <c r="V3692" s="36">
        <v>1</v>
      </c>
      <c r="W3692" s="36">
        <v>1</v>
      </c>
      <c r="X3692" s="37" t="s">
        <v>65</v>
      </c>
    </row>
    <row r="3693" spans="1:24" ht="24" customHeight="1" x14ac:dyDescent="0.2">
      <c r="A3693" s="50" t="s">
        <v>6938</v>
      </c>
      <c r="B3693" s="60" t="s">
        <v>7079</v>
      </c>
      <c r="C3693" s="76" t="s">
        <v>7079</v>
      </c>
      <c r="D3693" s="61" t="s">
        <v>7080</v>
      </c>
      <c r="E3693" s="53">
        <v>76263.22</v>
      </c>
      <c r="F3693" s="26">
        <v>0.21</v>
      </c>
      <c r="G3693" s="53">
        <v>124575.974</v>
      </c>
      <c r="H3693" s="67"/>
      <c r="I3693" s="68"/>
      <c r="J3693" s="69"/>
      <c r="K3693" s="69"/>
      <c r="L3693" s="69"/>
      <c r="M3693" s="69"/>
      <c r="N3693" s="69"/>
      <c r="O3693" s="35"/>
      <c r="P3693" s="35" t="s">
        <v>27283</v>
      </c>
      <c r="Q3693" s="36">
        <v>1</v>
      </c>
      <c r="R3693" s="35" t="s">
        <v>9849</v>
      </c>
      <c r="S3693" s="35" t="s">
        <v>28504</v>
      </c>
      <c r="T3693" s="35">
        <v>0</v>
      </c>
      <c r="U3693" s="35">
        <v>0</v>
      </c>
      <c r="V3693" s="36">
        <v>1</v>
      </c>
      <c r="W3693" s="36">
        <v>1</v>
      </c>
      <c r="X3693" s="37" t="s">
        <v>65</v>
      </c>
    </row>
    <row r="3694" spans="1:24" ht="24" customHeight="1" x14ac:dyDescent="0.2">
      <c r="A3694" s="50" t="s">
        <v>6938</v>
      </c>
      <c r="B3694" s="60" t="s">
        <v>7081</v>
      </c>
      <c r="C3694" s="76" t="s">
        <v>7081</v>
      </c>
      <c r="D3694" s="61" t="s">
        <v>24149</v>
      </c>
      <c r="E3694" s="53">
        <v>21436.23</v>
      </c>
      <c r="F3694" s="26">
        <v>0.21</v>
      </c>
      <c r="G3694" s="53">
        <v>35016.080999999998</v>
      </c>
      <c r="H3694" s="67"/>
      <c r="I3694" s="68"/>
      <c r="J3694" s="69"/>
      <c r="K3694" s="69"/>
      <c r="L3694" s="69"/>
      <c r="M3694" s="69"/>
      <c r="N3694" s="69"/>
      <c r="O3694" s="35"/>
      <c r="P3694" s="35" t="s">
        <v>27284</v>
      </c>
      <c r="Q3694" s="36">
        <v>1</v>
      </c>
      <c r="R3694" s="35" t="s">
        <v>9849</v>
      </c>
      <c r="S3694" s="35" t="s">
        <v>28504</v>
      </c>
      <c r="T3694" s="35">
        <v>0</v>
      </c>
      <c r="U3694" s="35">
        <v>0</v>
      </c>
      <c r="V3694" s="36">
        <v>1</v>
      </c>
      <c r="W3694" s="36">
        <v>1</v>
      </c>
      <c r="X3694" s="37" t="s">
        <v>65</v>
      </c>
    </row>
    <row r="3695" spans="1:24" ht="24" customHeight="1" x14ac:dyDescent="0.2">
      <c r="A3695" s="50" t="s">
        <v>6938</v>
      </c>
      <c r="B3695" s="60" t="s">
        <v>7083</v>
      </c>
      <c r="C3695" s="76" t="s">
        <v>7083</v>
      </c>
      <c r="D3695" s="61" t="s">
        <v>7084</v>
      </c>
      <c r="E3695" s="53">
        <v>41740.17</v>
      </c>
      <c r="F3695" s="26">
        <v>0.21</v>
      </c>
      <c r="G3695" s="53">
        <v>68182.567999999999</v>
      </c>
      <c r="H3695" s="67"/>
      <c r="I3695" s="68"/>
      <c r="J3695" s="69"/>
      <c r="K3695" s="69"/>
      <c r="L3695" s="69"/>
      <c r="M3695" s="69"/>
      <c r="N3695" s="69"/>
      <c r="O3695" s="35"/>
      <c r="P3695" s="35" t="s">
        <v>27285</v>
      </c>
      <c r="Q3695" s="36">
        <v>1</v>
      </c>
      <c r="R3695" s="35" t="s">
        <v>9849</v>
      </c>
      <c r="S3695" s="35" t="s">
        <v>28504</v>
      </c>
      <c r="T3695" s="35">
        <v>0</v>
      </c>
      <c r="U3695" s="35">
        <v>0</v>
      </c>
      <c r="V3695" s="36">
        <v>1</v>
      </c>
      <c r="W3695" s="36">
        <v>1</v>
      </c>
      <c r="X3695" s="37" t="s">
        <v>65</v>
      </c>
    </row>
    <row r="3696" spans="1:24" ht="24" customHeight="1" x14ac:dyDescent="0.2">
      <c r="A3696" s="50" t="s">
        <v>6938</v>
      </c>
      <c r="B3696" s="60" t="s">
        <v>7085</v>
      </c>
      <c r="C3696" s="76" t="s">
        <v>7085</v>
      </c>
      <c r="D3696" s="61" t="s">
        <v>7086</v>
      </c>
      <c r="E3696" s="53">
        <v>48352.22</v>
      </c>
      <c r="F3696" s="26">
        <v>0.21</v>
      </c>
      <c r="G3696" s="53">
        <v>78983.354999999996</v>
      </c>
      <c r="H3696" s="67"/>
      <c r="I3696" s="68"/>
      <c r="J3696" s="69"/>
      <c r="K3696" s="69"/>
      <c r="L3696" s="69"/>
      <c r="M3696" s="69"/>
      <c r="N3696" s="69"/>
      <c r="O3696" s="35"/>
      <c r="P3696" s="35" t="s">
        <v>27286</v>
      </c>
      <c r="Q3696" s="36">
        <v>1</v>
      </c>
      <c r="R3696" s="35" t="s">
        <v>9849</v>
      </c>
      <c r="S3696" s="35" t="s">
        <v>28503</v>
      </c>
      <c r="T3696" s="35">
        <v>0</v>
      </c>
      <c r="U3696" s="35">
        <v>0</v>
      </c>
      <c r="V3696" s="36">
        <v>1</v>
      </c>
      <c r="W3696" s="36">
        <v>1</v>
      </c>
      <c r="X3696" s="37" t="s">
        <v>65</v>
      </c>
    </row>
    <row r="3697" spans="1:24" ht="24" customHeight="1" x14ac:dyDescent="0.2">
      <c r="A3697" s="50" t="s">
        <v>6938</v>
      </c>
      <c r="B3697" s="60" t="s">
        <v>7087</v>
      </c>
      <c r="C3697" s="76" t="s">
        <v>7087</v>
      </c>
      <c r="D3697" s="61" t="s">
        <v>7088</v>
      </c>
      <c r="E3697" s="53">
        <v>11571.6</v>
      </c>
      <c r="F3697" s="26">
        <v>0.21</v>
      </c>
      <c r="G3697" s="53">
        <v>18902.208999999999</v>
      </c>
      <c r="H3697" s="67"/>
      <c r="I3697" s="68"/>
      <c r="J3697" s="69"/>
      <c r="K3697" s="69"/>
      <c r="L3697" s="69"/>
      <c r="M3697" s="69"/>
      <c r="N3697" s="69"/>
      <c r="O3697" s="35"/>
      <c r="P3697" s="35" t="s">
        <v>27287</v>
      </c>
      <c r="Q3697" s="36">
        <v>1</v>
      </c>
      <c r="R3697" s="35" t="s">
        <v>9849</v>
      </c>
      <c r="S3697" s="35" t="s">
        <v>28504</v>
      </c>
      <c r="T3697" s="35">
        <v>0</v>
      </c>
      <c r="U3697" s="35">
        <v>0</v>
      </c>
      <c r="V3697" s="36">
        <v>1</v>
      </c>
      <c r="W3697" s="36">
        <v>1</v>
      </c>
      <c r="X3697" s="37" t="s">
        <v>65</v>
      </c>
    </row>
    <row r="3698" spans="1:24" ht="24" customHeight="1" x14ac:dyDescent="0.2">
      <c r="A3698" s="50" t="s">
        <v>6938</v>
      </c>
      <c r="B3698" s="60" t="s">
        <v>7089</v>
      </c>
      <c r="C3698" s="76" t="s">
        <v>7089</v>
      </c>
      <c r="D3698" s="61" t="s">
        <v>7090</v>
      </c>
      <c r="E3698" s="53">
        <v>11053.47</v>
      </c>
      <c r="F3698" s="26">
        <v>0.21</v>
      </c>
      <c r="G3698" s="53">
        <v>18055.838</v>
      </c>
      <c r="H3698" s="67"/>
      <c r="I3698" s="68"/>
      <c r="J3698" s="69"/>
      <c r="K3698" s="69"/>
      <c r="L3698" s="69"/>
      <c r="M3698" s="69"/>
      <c r="N3698" s="69"/>
      <c r="O3698" s="35"/>
      <c r="P3698" s="35" t="s">
        <v>27288</v>
      </c>
      <c r="Q3698" s="36">
        <v>1</v>
      </c>
      <c r="R3698" s="35" t="s">
        <v>9849</v>
      </c>
      <c r="S3698" s="35" t="s">
        <v>28503</v>
      </c>
      <c r="T3698" s="35">
        <v>0</v>
      </c>
      <c r="U3698" s="35">
        <v>0</v>
      </c>
      <c r="V3698" s="36">
        <v>1</v>
      </c>
      <c r="W3698" s="36">
        <v>1</v>
      </c>
      <c r="X3698" s="37" t="s">
        <v>65</v>
      </c>
    </row>
    <row r="3699" spans="1:24" ht="24" customHeight="1" x14ac:dyDescent="0.2">
      <c r="A3699" s="50" t="s">
        <v>6938</v>
      </c>
      <c r="B3699" s="60" t="s">
        <v>7091</v>
      </c>
      <c r="C3699" s="76" t="s">
        <v>7091</v>
      </c>
      <c r="D3699" s="61" t="s">
        <v>7092</v>
      </c>
      <c r="E3699" s="53">
        <v>8842.7900000000009</v>
      </c>
      <c r="F3699" s="26">
        <v>0.21</v>
      </c>
      <c r="G3699" s="53">
        <v>14444.701999999999</v>
      </c>
      <c r="H3699" s="67"/>
      <c r="I3699" s="68"/>
      <c r="J3699" s="69"/>
      <c r="K3699" s="69"/>
      <c r="L3699" s="69"/>
      <c r="M3699" s="69"/>
      <c r="N3699" s="69"/>
      <c r="O3699" s="35"/>
      <c r="P3699" s="35" t="s">
        <v>27289</v>
      </c>
      <c r="Q3699" s="36">
        <v>1</v>
      </c>
      <c r="R3699" s="35" t="s">
        <v>9849</v>
      </c>
      <c r="S3699" s="35" t="s">
        <v>28504</v>
      </c>
      <c r="T3699" s="35">
        <v>0</v>
      </c>
      <c r="U3699" s="35">
        <v>0</v>
      </c>
      <c r="V3699" s="36">
        <v>1</v>
      </c>
      <c r="W3699" s="36">
        <v>1</v>
      </c>
      <c r="X3699" s="37" t="s">
        <v>65</v>
      </c>
    </row>
    <row r="3700" spans="1:24" ht="24" customHeight="1" x14ac:dyDescent="0.2">
      <c r="A3700" s="50" t="s">
        <v>6938</v>
      </c>
      <c r="B3700" s="60" t="s">
        <v>7093</v>
      </c>
      <c r="C3700" s="76" t="s">
        <v>7093</v>
      </c>
      <c r="D3700" s="61" t="s">
        <v>7094</v>
      </c>
      <c r="E3700" s="53">
        <v>8265.39</v>
      </c>
      <c r="F3700" s="26">
        <v>0.21</v>
      </c>
      <c r="G3700" s="53">
        <v>13501.519</v>
      </c>
      <c r="H3700" s="67"/>
      <c r="I3700" s="68"/>
      <c r="J3700" s="69"/>
      <c r="K3700" s="69"/>
      <c r="L3700" s="69"/>
      <c r="M3700" s="69"/>
      <c r="N3700" s="69"/>
      <c r="O3700" s="35"/>
      <c r="P3700" s="35" t="s">
        <v>27290</v>
      </c>
      <c r="Q3700" s="36">
        <v>1</v>
      </c>
      <c r="R3700" s="35" t="s">
        <v>9849</v>
      </c>
      <c r="S3700" s="35" t="s">
        <v>28503</v>
      </c>
      <c r="T3700" s="35">
        <v>0</v>
      </c>
      <c r="U3700" s="35">
        <v>0</v>
      </c>
      <c r="V3700" s="36">
        <v>1</v>
      </c>
      <c r="W3700" s="36">
        <v>1</v>
      </c>
      <c r="X3700" s="37" t="s">
        <v>65</v>
      </c>
    </row>
    <row r="3701" spans="1:24" ht="24" customHeight="1" x14ac:dyDescent="0.2">
      <c r="A3701" s="50" t="s">
        <v>6938</v>
      </c>
      <c r="B3701" s="60" t="s">
        <v>7095</v>
      </c>
      <c r="C3701" s="76" t="s">
        <v>7095</v>
      </c>
      <c r="D3701" s="61" t="s">
        <v>7096</v>
      </c>
      <c r="E3701" s="53">
        <v>8265.39</v>
      </c>
      <c r="F3701" s="26">
        <v>0.21</v>
      </c>
      <c r="G3701" s="53">
        <v>13501.519</v>
      </c>
      <c r="H3701" s="67"/>
      <c r="I3701" s="68"/>
      <c r="J3701" s="69"/>
      <c r="K3701" s="69"/>
      <c r="L3701" s="69"/>
      <c r="M3701" s="69"/>
      <c r="N3701" s="69"/>
      <c r="O3701" s="35"/>
      <c r="P3701" s="35" t="s">
        <v>27291</v>
      </c>
      <c r="Q3701" s="36">
        <v>1</v>
      </c>
      <c r="R3701" s="35" t="s">
        <v>9849</v>
      </c>
      <c r="S3701" s="35" t="s">
        <v>28504</v>
      </c>
      <c r="T3701" s="35">
        <v>0</v>
      </c>
      <c r="U3701" s="35">
        <v>0</v>
      </c>
      <c r="V3701" s="36">
        <v>1</v>
      </c>
      <c r="W3701" s="36">
        <v>1</v>
      </c>
      <c r="X3701" s="37" t="s">
        <v>65</v>
      </c>
    </row>
    <row r="3702" spans="1:24" ht="24" customHeight="1" x14ac:dyDescent="0.2">
      <c r="A3702" s="50" t="s">
        <v>6938</v>
      </c>
      <c r="B3702" s="60" t="s">
        <v>7097</v>
      </c>
      <c r="C3702" s="76" t="s">
        <v>7097</v>
      </c>
      <c r="D3702" s="61" t="s">
        <v>7098</v>
      </c>
      <c r="E3702" s="53">
        <v>208590.26</v>
      </c>
      <c r="F3702" s="26">
        <v>0.21</v>
      </c>
      <c r="G3702" s="53">
        <v>340732.18900000001</v>
      </c>
      <c r="H3702" s="67"/>
      <c r="I3702" s="68"/>
      <c r="J3702" s="69"/>
      <c r="K3702" s="69"/>
      <c r="L3702" s="69"/>
      <c r="M3702" s="69"/>
      <c r="N3702" s="69"/>
      <c r="O3702" s="35"/>
      <c r="P3702" s="35" t="s">
        <v>27292</v>
      </c>
      <c r="Q3702" s="36">
        <v>1</v>
      </c>
      <c r="R3702" s="35" t="s">
        <v>9849</v>
      </c>
      <c r="S3702" s="35" t="s">
        <v>28504</v>
      </c>
      <c r="T3702" s="35">
        <v>0</v>
      </c>
      <c r="U3702" s="35">
        <v>0</v>
      </c>
      <c r="V3702" s="36">
        <v>1</v>
      </c>
      <c r="W3702" s="36">
        <v>1</v>
      </c>
      <c r="X3702" s="37" t="s">
        <v>65</v>
      </c>
    </row>
    <row r="3703" spans="1:24" ht="24" customHeight="1" x14ac:dyDescent="0.2">
      <c r="A3703" s="50" t="s">
        <v>6938</v>
      </c>
      <c r="B3703" s="60" t="s">
        <v>7099</v>
      </c>
      <c r="C3703" s="76" t="s">
        <v>7099</v>
      </c>
      <c r="D3703" s="61" t="s">
        <v>7100</v>
      </c>
      <c r="E3703" s="53">
        <v>46170.25</v>
      </c>
      <c r="F3703" s="26">
        <v>0.21</v>
      </c>
      <c r="G3703" s="53">
        <v>75419.106</v>
      </c>
      <c r="H3703" s="67"/>
      <c r="I3703" s="68"/>
      <c r="J3703" s="69"/>
      <c r="K3703" s="69"/>
      <c r="L3703" s="69"/>
      <c r="M3703" s="69"/>
      <c r="N3703" s="69"/>
      <c r="O3703" s="35"/>
      <c r="P3703" s="35" t="s">
        <v>27293</v>
      </c>
      <c r="Q3703" s="36">
        <v>1</v>
      </c>
      <c r="R3703" s="35" t="s">
        <v>9849</v>
      </c>
      <c r="S3703" s="35" t="s">
        <v>28504</v>
      </c>
      <c r="T3703" s="35">
        <v>0</v>
      </c>
      <c r="U3703" s="35">
        <v>0</v>
      </c>
      <c r="V3703" s="36">
        <v>1</v>
      </c>
      <c r="W3703" s="36">
        <v>1</v>
      </c>
      <c r="X3703" s="37" t="s">
        <v>65</v>
      </c>
    </row>
    <row r="3704" spans="1:24" ht="24" customHeight="1" x14ac:dyDescent="0.2">
      <c r="A3704" s="50" t="s">
        <v>6938</v>
      </c>
      <c r="B3704" s="60" t="s">
        <v>20668</v>
      </c>
      <c r="C3704" s="76" t="s">
        <v>20668</v>
      </c>
      <c r="D3704" s="61" t="s">
        <v>24150</v>
      </c>
      <c r="E3704" s="53">
        <v>113187.94</v>
      </c>
      <c r="F3704" s="26">
        <v>0.21</v>
      </c>
      <c r="G3704" s="53">
        <v>184892.50099999999</v>
      </c>
      <c r="H3704" s="67"/>
      <c r="I3704" s="68"/>
      <c r="J3704" s="69"/>
      <c r="K3704" s="69"/>
      <c r="L3704" s="69"/>
      <c r="M3704" s="69"/>
      <c r="N3704" s="69"/>
      <c r="O3704" s="35"/>
      <c r="P3704" s="35" t="s">
        <v>65</v>
      </c>
      <c r="Q3704" s="36">
        <v>1</v>
      </c>
      <c r="R3704" s="35" t="s">
        <v>9849</v>
      </c>
      <c r="S3704" s="35" t="s">
        <v>28504</v>
      </c>
      <c r="T3704" s="35">
        <v>0</v>
      </c>
      <c r="U3704" s="35">
        <v>0</v>
      </c>
      <c r="V3704" s="36">
        <v>1</v>
      </c>
      <c r="W3704" s="36">
        <v>1</v>
      </c>
      <c r="X3704" s="37" t="s">
        <v>65</v>
      </c>
    </row>
    <row r="3705" spans="1:24" ht="24" customHeight="1" x14ac:dyDescent="0.2">
      <c r="A3705" s="50" t="s">
        <v>6938</v>
      </c>
      <c r="B3705" s="60" t="s">
        <v>7101</v>
      </c>
      <c r="C3705" s="76" t="s">
        <v>7101</v>
      </c>
      <c r="D3705" s="61" t="s">
        <v>7102</v>
      </c>
      <c r="E3705" s="53">
        <v>107862.69</v>
      </c>
      <c r="F3705" s="26">
        <v>0.21</v>
      </c>
      <c r="G3705" s="53">
        <v>176193.70199999999</v>
      </c>
      <c r="H3705" s="67"/>
      <c r="I3705" s="68"/>
      <c r="J3705" s="69"/>
      <c r="K3705" s="69"/>
      <c r="L3705" s="69"/>
      <c r="M3705" s="69"/>
      <c r="N3705" s="69"/>
      <c r="O3705" s="35"/>
      <c r="P3705" s="35" t="s">
        <v>27294</v>
      </c>
      <c r="Q3705" s="36">
        <v>1</v>
      </c>
      <c r="R3705" s="35" t="s">
        <v>9849</v>
      </c>
      <c r="S3705" s="35" t="s">
        <v>28504</v>
      </c>
      <c r="T3705" s="35">
        <v>0</v>
      </c>
      <c r="U3705" s="35">
        <v>0</v>
      </c>
      <c r="V3705" s="36">
        <v>1</v>
      </c>
      <c r="W3705" s="36">
        <v>1</v>
      </c>
      <c r="X3705" s="37" t="s">
        <v>65</v>
      </c>
    </row>
    <row r="3706" spans="1:24" ht="24" customHeight="1" x14ac:dyDescent="0.2">
      <c r="A3706" s="50" t="s">
        <v>6938</v>
      </c>
      <c r="B3706" s="60" t="s">
        <v>7103</v>
      </c>
      <c r="C3706" s="76" t="s">
        <v>7103</v>
      </c>
      <c r="D3706" s="61" t="s">
        <v>7104</v>
      </c>
      <c r="E3706" s="53">
        <v>39673.599999999999</v>
      </c>
      <c r="F3706" s="26">
        <v>0.21</v>
      </c>
      <c r="G3706" s="53">
        <v>64806.826000000001</v>
      </c>
      <c r="H3706" s="67"/>
      <c r="I3706" s="68"/>
      <c r="J3706" s="69"/>
      <c r="K3706" s="69"/>
      <c r="L3706" s="69"/>
      <c r="M3706" s="69"/>
      <c r="N3706" s="69"/>
      <c r="O3706" s="35"/>
      <c r="P3706" s="35" t="s">
        <v>27295</v>
      </c>
      <c r="Q3706" s="36">
        <v>1</v>
      </c>
      <c r="R3706" s="35" t="s">
        <v>9849</v>
      </c>
      <c r="S3706" s="35" t="s">
        <v>28504</v>
      </c>
      <c r="T3706" s="35">
        <v>0</v>
      </c>
      <c r="U3706" s="35">
        <v>0</v>
      </c>
      <c r="V3706" s="36">
        <v>1</v>
      </c>
      <c r="W3706" s="36">
        <v>1</v>
      </c>
      <c r="X3706" s="37" t="s">
        <v>65</v>
      </c>
    </row>
    <row r="3707" spans="1:24" ht="24" customHeight="1" x14ac:dyDescent="0.2">
      <c r="A3707" s="50" t="s">
        <v>6938</v>
      </c>
      <c r="B3707" s="60" t="s">
        <v>7105</v>
      </c>
      <c r="C3707" s="76" t="s">
        <v>7105</v>
      </c>
      <c r="D3707" s="61" t="s">
        <v>7106</v>
      </c>
      <c r="E3707" s="53">
        <v>562286.88</v>
      </c>
      <c r="F3707" s="26">
        <v>0.21</v>
      </c>
      <c r="G3707" s="53">
        <v>918495.62100000004</v>
      </c>
      <c r="H3707" s="67"/>
      <c r="I3707" s="68"/>
      <c r="J3707" s="69"/>
      <c r="K3707" s="69"/>
      <c r="L3707" s="69"/>
      <c r="M3707" s="69"/>
      <c r="N3707" s="69"/>
      <c r="O3707" s="35"/>
      <c r="P3707" s="35" t="s">
        <v>27296</v>
      </c>
      <c r="Q3707" s="36">
        <v>1</v>
      </c>
      <c r="R3707" s="35" t="s">
        <v>9849</v>
      </c>
      <c r="S3707" s="35" t="s">
        <v>28504</v>
      </c>
      <c r="T3707" s="35">
        <v>0</v>
      </c>
      <c r="U3707" s="35">
        <v>0</v>
      </c>
      <c r="V3707" s="36">
        <v>1</v>
      </c>
      <c r="W3707" s="36">
        <v>1</v>
      </c>
      <c r="X3707" s="37" t="s">
        <v>65</v>
      </c>
    </row>
    <row r="3708" spans="1:24" ht="24" customHeight="1" x14ac:dyDescent="0.2">
      <c r="A3708" s="50" t="s">
        <v>6938</v>
      </c>
      <c r="B3708" s="60" t="s">
        <v>7107</v>
      </c>
      <c r="C3708" s="76" t="s">
        <v>7107</v>
      </c>
      <c r="D3708" s="61" t="s">
        <v>7108</v>
      </c>
      <c r="E3708" s="53">
        <v>12379.98</v>
      </c>
      <c r="F3708" s="26">
        <v>0.21</v>
      </c>
      <c r="G3708" s="53">
        <v>20222.694</v>
      </c>
      <c r="H3708" s="67"/>
      <c r="I3708" s="68"/>
      <c r="J3708" s="69"/>
      <c r="K3708" s="69"/>
      <c r="L3708" s="69"/>
      <c r="M3708" s="69"/>
      <c r="N3708" s="69"/>
      <c r="O3708" s="35"/>
      <c r="P3708" s="35" t="s">
        <v>27297</v>
      </c>
      <c r="Q3708" s="36">
        <v>1</v>
      </c>
      <c r="R3708" s="35" t="s">
        <v>9849</v>
      </c>
      <c r="S3708" s="35" t="s">
        <v>28503</v>
      </c>
      <c r="T3708" s="35">
        <v>0</v>
      </c>
      <c r="U3708" s="35">
        <v>0</v>
      </c>
      <c r="V3708" s="36">
        <v>1</v>
      </c>
      <c r="W3708" s="36">
        <v>1</v>
      </c>
      <c r="X3708" s="37" t="s">
        <v>65</v>
      </c>
    </row>
    <row r="3709" spans="1:24" ht="24" customHeight="1" x14ac:dyDescent="0.2">
      <c r="A3709" s="50" t="s">
        <v>6938</v>
      </c>
      <c r="B3709" s="60" t="s">
        <v>7109</v>
      </c>
      <c r="C3709" s="76" t="s">
        <v>7109</v>
      </c>
      <c r="D3709" s="61" t="s">
        <v>7110</v>
      </c>
      <c r="E3709" s="53">
        <v>265317.28999999998</v>
      </c>
      <c r="F3709" s="26">
        <v>0.21</v>
      </c>
      <c r="G3709" s="53">
        <v>433395.79100000003</v>
      </c>
      <c r="H3709" s="67"/>
      <c r="I3709" s="68"/>
      <c r="J3709" s="69"/>
      <c r="K3709" s="69"/>
      <c r="L3709" s="69"/>
      <c r="M3709" s="69"/>
      <c r="N3709" s="69"/>
      <c r="O3709" s="35"/>
      <c r="P3709" s="35" t="s">
        <v>27298</v>
      </c>
      <c r="Q3709" s="36">
        <v>1</v>
      </c>
      <c r="R3709" s="35" t="s">
        <v>9849</v>
      </c>
      <c r="S3709" s="35" t="s">
        <v>28504</v>
      </c>
      <c r="T3709" s="35">
        <v>0</v>
      </c>
      <c r="U3709" s="35">
        <v>0</v>
      </c>
      <c r="V3709" s="36">
        <v>1</v>
      </c>
      <c r="W3709" s="36">
        <v>1</v>
      </c>
      <c r="X3709" s="37" t="s">
        <v>65</v>
      </c>
    </row>
    <row r="3710" spans="1:24" ht="24" customHeight="1" x14ac:dyDescent="0.2">
      <c r="A3710" s="50" t="s">
        <v>6938</v>
      </c>
      <c r="B3710" s="60" t="s">
        <v>7111</v>
      </c>
      <c r="C3710" s="76" t="s">
        <v>7111</v>
      </c>
      <c r="D3710" s="61" t="s">
        <v>7112</v>
      </c>
      <c r="E3710" s="53">
        <v>32978.83</v>
      </c>
      <c r="F3710" s="26">
        <v>0.21</v>
      </c>
      <c r="G3710" s="53">
        <v>53870.917999999998</v>
      </c>
      <c r="H3710" s="67"/>
      <c r="I3710" s="68"/>
      <c r="J3710" s="69"/>
      <c r="K3710" s="69"/>
      <c r="L3710" s="69"/>
      <c r="M3710" s="69"/>
      <c r="N3710" s="69"/>
      <c r="O3710" s="35"/>
      <c r="P3710" s="35" t="s">
        <v>27299</v>
      </c>
      <c r="Q3710" s="36">
        <v>1</v>
      </c>
      <c r="R3710" s="35" t="s">
        <v>9849</v>
      </c>
      <c r="S3710" s="35" t="s">
        <v>28504</v>
      </c>
      <c r="T3710" s="35">
        <v>0</v>
      </c>
      <c r="U3710" s="35">
        <v>0</v>
      </c>
      <c r="V3710" s="36">
        <v>1</v>
      </c>
      <c r="W3710" s="36">
        <v>1</v>
      </c>
      <c r="X3710" s="37" t="s">
        <v>65</v>
      </c>
    </row>
    <row r="3711" spans="1:24" ht="24" customHeight="1" x14ac:dyDescent="0.2">
      <c r="A3711" s="50" t="s">
        <v>6938</v>
      </c>
      <c r="B3711" s="60" t="s">
        <v>7113</v>
      </c>
      <c r="C3711" s="76" t="s">
        <v>7113</v>
      </c>
      <c r="D3711" s="61" t="s">
        <v>7114</v>
      </c>
      <c r="E3711" s="53">
        <v>165305.68</v>
      </c>
      <c r="F3711" s="26">
        <v>0.21</v>
      </c>
      <c r="G3711" s="53">
        <v>270026.83100000001</v>
      </c>
      <c r="H3711" s="67"/>
      <c r="I3711" s="68"/>
      <c r="J3711" s="69"/>
      <c r="K3711" s="69"/>
      <c r="L3711" s="69"/>
      <c r="M3711" s="69"/>
      <c r="N3711" s="69"/>
      <c r="O3711" s="35"/>
      <c r="P3711" s="35" t="s">
        <v>27298</v>
      </c>
      <c r="Q3711" s="36">
        <v>1</v>
      </c>
      <c r="R3711" s="35" t="s">
        <v>9849</v>
      </c>
      <c r="S3711" s="35" t="s">
        <v>28504</v>
      </c>
      <c r="T3711" s="35">
        <v>0</v>
      </c>
      <c r="U3711" s="35">
        <v>0</v>
      </c>
      <c r="V3711" s="36">
        <v>1</v>
      </c>
      <c r="W3711" s="36">
        <v>1</v>
      </c>
      <c r="X3711" s="37" t="s">
        <v>65</v>
      </c>
    </row>
    <row r="3712" spans="1:24" ht="24" customHeight="1" x14ac:dyDescent="0.2">
      <c r="A3712" s="50" t="s">
        <v>6938</v>
      </c>
      <c r="B3712" s="60" t="s">
        <v>7115</v>
      </c>
      <c r="C3712" s="76" t="s">
        <v>7115</v>
      </c>
      <c r="D3712" s="61" t="s">
        <v>7116</v>
      </c>
      <c r="E3712" s="53">
        <v>61899.64</v>
      </c>
      <c r="F3712" s="26">
        <v>0.21</v>
      </c>
      <c r="G3712" s="53">
        <v>101113.057</v>
      </c>
      <c r="H3712" s="67"/>
      <c r="I3712" s="68"/>
      <c r="J3712" s="69"/>
      <c r="K3712" s="69"/>
      <c r="L3712" s="69"/>
      <c r="M3712" s="69"/>
      <c r="N3712" s="69"/>
      <c r="O3712" s="35"/>
      <c r="P3712" s="35" t="s">
        <v>27300</v>
      </c>
      <c r="Q3712" s="36">
        <v>1</v>
      </c>
      <c r="R3712" s="35" t="s">
        <v>9849</v>
      </c>
      <c r="S3712" s="35" t="s">
        <v>28503</v>
      </c>
      <c r="T3712" s="35">
        <v>0</v>
      </c>
      <c r="U3712" s="35">
        <v>0</v>
      </c>
      <c r="V3712" s="36">
        <v>1</v>
      </c>
      <c r="W3712" s="36">
        <v>1</v>
      </c>
      <c r="X3712" s="37" t="s">
        <v>65</v>
      </c>
    </row>
    <row r="3713" spans="1:24" ht="24" customHeight="1" x14ac:dyDescent="0.2">
      <c r="A3713" s="50" t="s">
        <v>6938</v>
      </c>
      <c r="B3713" s="60" t="s">
        <v>7117</v>
      </c>
      <c r="C3713" s="76" t="s">
        <v>7117</v>
      </c>
      <c r="D3713" s="61" t="s">
        <v>7118</v>
      </c>
      <c r="E3713" s="53">
        <v>76454.38</v>
      </c>
      <c r="F3713" s="26">
        <v>0.21</v>
      </c>
      <c r="G3713" s="53">
        <v>124888.226</v>
      </c>
      <c r="H3713" s="67"/>
      <c r="I3713" s="68"/>
      <c r="J3713" s="69"/>
      <c r="K3713" s="69"/>
      <c r="L3713" s="69"/>
      <c r="M3713" s="69"/>
      <c r="N3713" s="69"/>
      <c r="O3713" s="35"/>
      <c r="P3713" s="35" t="s">
        <v>27301</v>
      </c>
      <c r="Q3713" s="36">
        <v>1</v>
      </c>
      <c r="R3713" s="35" t="s">
        <v>9849</v>
      </c>
      <c r="S3713" s="35" t="s">
        <v>28504</v>
      </c>
      <c r="T3713" s="35">
        <v>0</v>
      </c>
      <c r="U3713" s="35">
        <v>0</v>
      </c>
      <c r="V3713" s="36">
        <v>1</v>
      </c>
      <c r="W3713" s="36">
        <v>1</v>
      </c>
      <c r="X3713" s="37" t="s">
        <v>65</v>
      </c>
    </row>
    <row r="3714" spans="1:24" ht="24" customHeight="1" x14ac:dyDescent="0.2">
      <c r="A3714" s="50" t="s">
        <v>6938</v>
      </c>
      <c r="B3714" s="60" t="s">
        <v>7119</v>
      </c>
      <c r="C3714" s="76" t="s">
        <v>7119</v>
      </c>
      <c r="D3714" s="61" t="s">
        <v>7120</v>
      </c>
      <c r="E3714" s="53">
        <v>69842.03</v>
      </c>
      <c r="F3714" s="26">
        <v>0.21</v>
      </c>
      <c r="G3714" s="53">
        <v>114086.955</v>
      </c>
      <c r="H3714" s="67"/>
      <c r="I3714" s="68"/>
      <c r="J3714" s="69"/>
      <c r="K3714" s="69"/>
      <c r="L3714" s="69"/>
      <c r="M3714" s="69"/>
      <c r="N3714" s="69"/>
      <c r="O3714" s="35"/>
      <c r="P3714" s="35" t="s">
        <v>27302</v>
      </c>
      <c r="Q3714" s="36">
        <v>1</v>
      </c>
      <c r="R3714" s="35" t="s">
        <v>9849</v>
      </c>
      <c r="S3714" s="35" t="s">
        <v>28504</v>
      </c>
      <c r="T3714" s="35">
        <v>0</v>
      </c>
      <c r="U3714" s="35">
        <v>0</v>
      </c>
      <c r="V3714" s="36">
        <v>1</v>
      </c>
      <c r="W3714" s="36">
        <v>1</v>
      </c>
      <c r="X3714" s="37" t="s">
        <v>65</v>
      </c>
    </row>
    <row r="3715" spans="1:24" ht="24" customHeight="1" x14ac:dyDescent="0.2">
      <c r="A3715" s="50" t="s">
        <v>6938</v>
      </c>
      <c r="B3715" s="60" t="s">
        <v>7121</v>
      </c>
      <c r="C3715" s="76" t="s">
        <v>7121</v>
      </c>
      <c r="D3715" s="61" t="s">
        <v>7122</v>
      </c>
      <c r="E3715" s="53">
        <v>6198.98</v>
      </c>
      <c r="F3715" s="26">
        <v>0.21</v>
      </c>
      <c r="G3715" s="53">
        <v>10126.030000000001</v>
      </c>
      <c r="H3715" s="67"/>
      <c r="I3715" s="68"/>
      <c r="J3715" s="69"/>
      <c r="K3715" s="69"/>
      <c r="L3715" s="69"/>
      <c r="M3715" s="69"/>
      <c r="N3715" s="69"/>
      <c r="O3715" s="35"/>
      <c r="P3715" s="35" t="s">
        <v>27282</v>
      </c>
      <c r="Q3715" s="36">
        <v>1</v>
      </c>
      <c r="R3715" s="35" t="s">
        <v>9849</v>
      </c>
      <c r="S3715" s="35" t="s">
        <v>28504</v>
      </c>
      <c r="T3715" s="35">
        <v>0</v>
      </c>
      <c r="U3715" s="35">
        <v>0</v>
      </c>
      <c r="V3715" s="36">
        <v>1</v>
      </c>
      <c r="W3715" s="36">
        <v>1</v>
      </c>
      <c r="X3715" s="37" t="s">
        <v>65</v>
      </c>
    </row>
    <row r="3716" spans="1:24" ht="24" customHeight="1" x14ac:dyDescent="0.2">
      <c r="A3716" s="50" t="s">
        <v>6938</v>
      </c>
      <c r="B3716" s="60" t="s">
        <v>7123</v>
      </c>
      <c r="C3716" s="76" t="s">
        <v>7123</v>
      </c>
      <c r="D3716" s="61" t="s">
        <v>7124</v>
      </c>
      <c r="E3716" s="53">
        <v>542619.39</v>
      </c>
      <c r="F3716" s="26">
        <v>0.21</v>
      </c>
      <c r="G3716" s="53">
        <v>886368.77800000005</v>
      </c>
      <c r="H3716" s="67"/>
      <c r="I3716" s="68"/>
      <c r="J3716" s="69"/>
      <c r="K3716" s="69"/>
      <c r="L3716" s="69"/>
      <c r="M3716" s="69"/>
      <c r="N3716" s="69"/>
      <c r="O3716" s="35"/>
      <c r="P3716" s="35" t="s">
        <v>27303</v>
      </c>
      <c r="Q3716" s="36">
        <v>1</v>
      </c>
      <c r="R3716" s="35" t="s">
        <v>9849</v>
      </c>
      <c r="S3716" s="35" t="s">
        <v>28504</v>
      </c>
      <c r="T3716" s="35">
        <v>0</v>
      </c>
      <c r="U3716" s="35">
        <v>0</v>
      </c>
      <c r="V3716" s="36">
        <v>1</v>
      </c>
      <c r="W3716" s="36">
        <v>1</v>
      </c>
      <c r="X3716" s="37" t="s">
        <v>65</v>
      </c>
    </row>
    <row r="3717" spans="1:24" ht="24" customHeight="1" x14ac:dyDescent="0.2">
      <c r="A3717" s="50" t="s">
        <v>6938</v>
      </c>
      <c r="B3717" s="60" t="s">
        <v>7125</v>
      </c>
      <c r="C3717" s="76" t="s">
        <v>7125</v>
      </c>
      <c r="D3717" s="61" t="s">
        <v>7126</v>
      </c>
      <c r="E3717" s="53">
        <v>542619.39</v>
      </c>
      <c r="F3717" s="26">
        <v>0.21</v>
      </c>
      <c r="G3717" s="53">
        <v>886368.77800000005</v>
      </c>
      <c r="H3717" s="67"/>
      <c r="I3717" s="68"/>
      <c r="J3717" s="69"/>
      <c r="K3717" s="69"/>
      <c r="L3717" s="69"/>
      <c r="M3717" s="69"/>
      <c r="N3717" s="69"/>
      <c r="O3717" s="35"/>
      <c r="P3717" s="35" t="s">
        <v>27304</v>
      </c>
      <c r="Q3717" s="36">
        <v>1</v>
      </c>
      <c r="R3717" s="35" t="s">
        <v>9849</v>
      </c>
      <c r="S3717" s="35" t="s">
        <v>28504</v>
      </c>
      <c r="T3717" s="35">
        <v>0</v>
      </c>
      <c r="U3717" s="35">
        <v>0</v>
      </c>
      <c r="V3717" s="36">
        <v>1</v>
      </c>
      <c r="W3717" s="36">
        <v>1</v>
      </c>
      <c r="X3717" s="37" t="s">
        <v>65</v>
      </c>
    </row>
    <row r="3718" spans="1:24" ht="24" customHeight="1" x14ac:dyDescent="0.2">
      <c r="A3718" s="50" t="s">
        <v>6938</v>
      </c>
      <c r="B3718" s="60" t="s">
        <v>7127</v>
      </c>
      <c r="C3718" s="76" t="s">
        <v>7127</v>
      </c>
      <c r="D3718" s="61" t="s">
        <v>7128</v>
      </c>
      <c r="E3718" s="53">
        <v>542619.39</v>
      </c>
      <c r="F3718" s="26">
        <v>0.21</v>
      </c>
      <c r="G3718" s="53">
        <v>886368.77800000005</v>
      </c>
      <c r="H3718" s="67"/>
      <c r="I3718" s="68"/>
      <c r="J3718" s="69"/>
      <c r="K3718" s="69"/>
      <c r="L3718" s="69"/>
      <c r="M3718" s="69"/>
      <c r="N3718" s="69"/>
      <c r="O3718" s="35"/>
      <c r="P3718" s="35" t="s">
        <v>27305</v>
      </c>
      <c r="Q3718" s="36">
        <v>1</v>
      </c>
      <c r="R3718" s="35" t="s">
        <v>9849</v>
      </c>
      <c r="S3718" s="35" t="s">
        <v>28504</v>
      </c>
      <c r="T3718" s="35">
        <v>0</v>
      </c>
      <c r="U3718" s="35">
        <v>0</v>
      </c>
      <c r="V3718" s="36">
        <v>1</v>
      </c>
      <c r="W3718" s="36">
        <v>1</v>
      </c>
      <c r="X3718" s="37" t="s">
        <v>65</v>
      </c>
    </row>
    <row r="3719" spans="1:24" ht="24" customHeight="1" x14ac:dyDescent="0.2">
      <c r="A3719" s="50" t="s">
        <v>6938</v>
      </c>
      <c r="B3719" s="60" t="s">
        <v>7129</v>
      </c>
      <c r="C3719" s="76" t="s">
        <v>7129</v>
      </c>
      <c r="D3719" s="61" t="s">
        <v>7130</v>
      </c>
      <c r="E3719" s="53">
        <v>542619.39</v>
      </c>
      <c r="F3719" s="26">
        <v>0.21</v>
      </c>
      <c r="G3719" s="53">
        <v>886368.77800000005</v>
      </c>
      <c r="H3719" s="67"/>
      <c r="I3719" s="68"/>
      <c r="J3719" s="69"/>
      <c r="K3719" s="69"/>
      <c r="L3719" s="69"/>
      <c r="M3719" s="69"/>
      <c r="N3719" s="69"/>
      <c r="O3719" s="35"/>
      <c r="P3719" s="35" t="s">
        <v>27306</v>
      </c>
      <c r="Q3719" s="36">
        <v>1</v>
      </c>
      <c r="R3719" s="35" t="s">
        <v>9849</v>
      </c>
      <c r="S3719" s="35" t="s">
        <v>28503</v>
      </c>
      <c r="T3719" s="35">
        <v>0</v>
      </c>
      <c r="U3719" s="35">
        <v>0</v>
      </c>
      <c r="V3719" s="36">
        <v>1</v>
      </c>
      <c r="W3719" s="36">
        <v>1</v>
      </c>
      <c r="X3719" s="37" t="s">
        <v>65</v>
      </c>
    </row>
    <row r="3720" spans="1:24" ht="24" customHeight="1" x14ac:dyDescent="0.2">
      <c r="A3720" s="50" t="s">
        <v>6938</v>
      </c>
      <c r="B3720" s="60" t="s">
        <v>7131</v>
      </c>
      <c r="C3720" s="76" t="s">
        <v>7131</v>
      </c>
      <c r="D3720" s="61" t="s">
        <v>7132</v>
      </c>
      <c r="E3720" s="53">
        <v>472777.18</v>
      </c>
      <c r="F3720" s="26">
        <v>0.21</v>
      </c>
      <c r="G3720" s="53">
        <v>772281.52</v>
      </c>
      <c r="H3720" s="67"/>
      <c r="I3720" s="68"/>
      <c r="J3720" s="69"/>
      <c r="K3720" s="69"/>
      <c r="L3720" s="69"/>
      <c r="M3720" s="69"/>
      <c r="N3720" s="69"/>
      <c r="O3720" s="35"/>
      <c r="P3720" s="35" t="s">
        <v>27307</v>
      </c>
      <c r="Q3720" s="36">
        <v>1</v>
      </c>
      <c r="R3720" s="35" t="s">
        <v>9849</v>
      </c>
      <c r="S3720" s="35" t="s">
        <v>28504</v>
      </c>
      <c r="T3720" s="35">
        <v>0</v>
      </c>
      <c r="U3720" s="35">
        <v>0</v>
      </c>
      <c r="V3720" s="36">
        <v>1</v>
      </c>
      <c r="W3720" s="36">
        <v>1</v>
      </c>
      <c r="X3720" s="37" t="s">
        <v>65</v>
      </c>
    </row>
    <row r="3721" spans="1:24" ht="24" customHeight="1" x14ac:dyDescent="0.2">
      <c r="A3721" s="50" t="s">
        <v>6938</v>
      </c>
      <c r="B3721" s="60" t="s">
        <v>7133</v>
      </c>
      <c r="C3721" s="76" t="s">
        <v>7133</v>
      </c>
      <c r="D3721" s="61" t="s">
        <v>7134</v>
      </c>
      <c r="E3721" s="53">
        <v>239197.96</v>
      </c>
      <c r="F3721" s="26">
        <v>0.21</v>
      </c>
      <c r="G3721" s="53">
        <v>390729.87300000002</v>
      </c>
      <c r="H3721" s="67"/>
      <c r="I3721" s="68"/>
      <c r="J3721" s="69"/>
      <c r="K3721" s="69"/>
      <c r="L3721" s="69"/>
      <c r="M3721" s="69"/>
      <c r="N3721" s="69"/>
      <c r="O3721" s="35"/>
      <c r="P3721" s="35" t="s">
        <v>27308</v>
      </c>
      <c r="Q3721" s="36">
        <v>1</v>
      </c>
      <c r="R3721" s="35" t="s">
        <v>9849</v>
      </c>
      <c r="S3721" s="35" t="s">
        <v>28504</v>
      </c>
      <c r="T3721" s="35">
        <v>0</v>
      </c>
      <c r="U3721" s="35">
        <v>0</v>
      </c>
      <c r="V3721" s="36">
        <v>1</v>
      </c>
      <c r="W3721" s="36">
        <v>1</v>
      </c>
      <c r="X3721" s="37" t="s">
        <v>65</v>
      </c>
    </row>
    <row r="3722" spans="1:24" ht="24" customHeight="1" x14ac:dyDescent="0.2">
      <c r="A3722" s="50" t="s">
        <v>6938</v>
      </c>
      <c r="B3722" s="60" t="s">
        <v>7135</v>
      </c>
      <c r="C3722" s="76" t="s">
        <v>7135</v>
      </c>
      <c r="D3722" s="61" t="s">
        <v>7136</v>
      </c>
      <c r="E3722" s="53">
        <v>371010.3</v>
      </c>
      <c r="F3722" s="26">
        <v>0.21</v>
      </c>
      <c r="G3722" s="53">
        <v>606045.33100000001</v>
      </c>
      <c r="H3722" s="67"/>
      <c r="I3722" s="68"/>
      <c r="J3722" s="69"/>
      <c r="K3722" s="69"/>
      <c r="L3722" s="69"/>
      <c r="M3722" s="69"/>
      <c r="N3722" s="69"/>
      <c r="O3722" s="35"/>
      <c r="P3722" s="35" t="s">
        <v>27309</v>
      </c>
      <c r="Q3722" s="36">
        <v>1</v>
      </c>
      <c r="R3722" s="35" t="s">
        <v>9849</v>
      </c>
      <c r="S3722" s="35" t="s">
        <v>28504</v>
      </c>
      <c r="T3722" s="35">
        <v>0</v>
      </c>
      <c r="U3722" s="35">
        <v>0</v>
      </c>
      <c r="V3722" s="36">
        <v>1</v>
      </c>
      <c r="W3722" s="36">
        <v>1</v>
      </c>
      <c r="X3722" s="37" t="s">
        <v>65</v>
      </c>
    </row>
    <row r="3723" spans="1:24" ht="24" customHeight="1" x14ac:dyDescent="0.2">
      <c r="A3723" s="50" t="s">
        <v>6938</v>
      </c>
      <c r="B3723" s="60" t="s">
        <v>7137</v>
      </c>
      <c r="C3723" s="76" t="s">
        <v>7137</v>
      </c>
      <c r="D3723" s="61" t="s">
        <v>7138</v>
      </c>
      <c r="E3723" s="53">
        <v>371010.3</v>
      </c>
      <c r="F3723" s="26">
        <v>0.21</v>
      </c>
      <c r="G3723" s="53">
        <v>606045.33100000001</v>
      </c>
      <c r="H3723" s="67"/>
      <c r="I3723" s="68"/>
      <c r="J3723" s="69"/>
      <c r="K3723" s="69"/>
      <c r="L3723" s="69"/>
      <c r="M3723" s="69"/>
      <c r="N3723" s="69"/>
      <c r="O3723" s="35"/>
      <c r="P3723" s="35" t="s">
        <v>27310</v>
      </c>
      <c r="Q3723" s="36">
        <v>1</v>
      </c>
      <c r="R3723" s="35" t="s">
        <v>9849</v>
      </c>
      <c r="S3723" s="35" t="s">
        <v>28503</v>
      </c>
      <c r="T3723" s="35">
        <v>0</v>
      </c>
      <c r="U3723" s="35">
        <v>0</v>
      </c>
      <c r="V3723" s="36">
        <v>1</v>
      </c>
      <c r="W3723" s="36">
        <v>1</v>
      </c>
      <c r="X3723" s="37" t="s">
        <v>65</v>
      </c>
    </row>
    <row r="3724" spans="1:24" ht="24" customHeight="1" x14ac:dyDescent="0.2">
      <c r="A3724" s="50" t="s">
        <v>6938</v>
      </c>
      <c r="B3724" s="60" t="s">
        <v>7139</v>
      </c>
      <c r="C3724" s="76" t="s">
        <v>7139</v>
      </c>
      <c r="D3724" s="61" t="s">
        <v>7140</v>
      </c>
      <c r="E3724" s="53">
        <v>150429.13</v>
      </c>
      <c r="F3724" s="26">
        <v>0.21</v>
      </c>
      <c r="G3724" s="53">
        <v>245725.989</v>
      </c>
      <c r="H3724" s="67"/>
      <c r="I3724" s="68"/>
      <c r="J3724" s="69"/>
      <c r="K3724" s="69"/>
      <c r="L3724" s="69"/>
      <c r="M3724" s="69"/>
      <c r="N3724" s="69"/>
      <c r="O3724" s="35"/>
      <c r="P3724" s="35" t="s">
        <v>27311</v>
      </c>
      <c r="Q3724" s="36">
        <v>1</v>
      </c>
      <c r="R3724" s="35" t="s">
        <v>9849</v>
      </c>
      <c r="S3724" s="35" t="s">
        <v>28503</v>
      </c>
      <c r="T3724" s="35">
        <v>0</v>
      </c>
      <c r="U3724" s="35">
        <v>0</v>
      </c>
      <c r="V3724" s="36">
        <v>1</v>
      </c>
      <c r="W3724" s="36">
        <v>1</v>
      </c>
      <c r="X3724" s="37" t="s">
        <v>65</v>
      </c>
    </row>
    <row r="3725" spans="1:24" ht="24" customHeight="1" x14ac:dyDescent="0.2">
      <c r="A3725" s="50" t="s">
        <v>6938</v>
      </c>
      <c r="B3725" s="60" t="s">
        <v>7141</v>
      </c>
      <c r="C3725" s="76" t="s">
        <v>7141</v>
      </c>
      <c r="D3725" s="61" t="s">
        <v>7142</v>
      </c>
      <c r="E3725" s="53">
        <v>153322.06</v>
      </c>
      <c r="F3725" s="26">
        <v>0.21</v>
      </c>
      <c r="G3725" s="53">
        <v>250451.584</v>
      </c>
      <c r="H3725" s="67"/>
      <c r="I3725" s="68"/>
      <c r="J3725" s="69"/>
      <c r="K3725" s="69"/>
      <c r="L3725" s="69"/>
      <c r="M3725" s="69"/>
      <c r="N3725" s="69"/>
      <c r="O3725" s="35"/>
      <c r="P3725" s="35" t="s">
        <v>27312</v>
      </c>
      <c r="Q3725" s="36">
        <v>1</v>
      </c>
      <c r="R3725" s="35" t="s">
        <v>9849</v>
      </c>
      <c r="S3725" s="35" t="s">
        <v>28504</v>
      </c>
      <c r="T3725" s="35">
        <v>0</v>
      </c>
      <c r="U3725" s="35">
        <v>0</v>
      </c>
      <c r="V3725" s="36">
        <v>1</v>
      </c>
      <c r="W3725" s="36">
        <v>1</v>
      </c>
      <c r="X3725" s="37" t="s">
        <v>65</v>
      </c>
    </row>
    <row r="3726" spans="1:24" ht="24" customHeight="1" x14ac:dyDescent="0.2">
      <c r="A3726" s="50" t="s">
        <v>6938</v>
      </c>
      <c r="B3726" s="60" t="s">
        <v>7143</v>
      </c>
      <c r="C3726" s="76" t="s">
        <v>7143</v>
      </c>
      <c r="D3726" s="61" t="s">
        <v>7144</v>
      </c>
      <c r="E3726" s="53">
        <v>213111.7</v>
      </c>
      <c r="F3726" s="26">
        <v>0.21</v>
      </c>
      <c r="G3726" s="53">
        <v>348117.96799999999</v>
      </c>
      <c r="H3726" s="67"/>
      <c r="I3726" s="68"/>
      <c r="J3726" s="69"/>
      <c r="K3726" s="69"/>
      <c r="L3726" s="69"/>
      <c r="M3726" s="69"/>
      <c r="N3726" s="69"/>
      <c r="O3726" s="35"/>
      <c r="P3726" s="35" t="s">
        <v>27313</v>
      </c>
      <c r="Q3726" s="36">
        <v>1</v>
      </c>
      <c r="R3726" s="35" t="s">
        <v>9849</v>
      </c>
      <c r="S3726" s="35" t="s">
        <v>28504</v>
      </c>
      <c r="T3726" s="35">
        <v>0</v>
      </c>
      <c r="U3726" s="35">
        <v>0</v>
      </c>
      <c r="V3726" s="36">
        <v>1</v>
      </c>
      <c r="W3726" s="36">
        <v>1</v>
      </c>
      <c r="X3726" s="37" t="s">
        <v>65</v>
      </c>
    </row>
    <row r="3727" spans="1:24" ht="24" customHeight="1" x14ac:dyDescent="0.2">
      <c r="A3727" s="50" t="s">
        <v>6938</v>
      </c>
      <c r="B3727" s="60" t="s">
        <v>7145</v>
      </c>
      <c r="C3727" s="76" t="s">
        <v>7145</v>
      </c>
      <c r="D3727" s="61" t="s">
        <v>7146</v>
      </c>
      <c r="E3727" s="53">
        <v>328510.3</v>
      </c>
      <c r="F3727" s="26">
        <v>0.21</v>
      </c>
      <c r="G3727" s="53">
        <v>536621.58100000001</v>
      </c>
      <c r="H3727" s="67"/>
      <c r="I3727" s="68"/>
      <c r="J3727" s="69"/>
      <c r="K3727" s="69"/>
      <c r="L3727" s="69"/>
      <c r="M3727" s="69"/>
      <c r="N3727" s="69"/>
      <c r="O3727" s="35"/>
      <c r="P3727" s="35" t="s">
        <v>27314</v>
      </c>
      <c r="Q3727" s="36">
        <v>1</v>
      </c>
      <c r="R3727" s="35" t="s">
        <v>9849</v>
      </c>
      <c r="S3727" s="35" t="s">
        <v>28503</v>
      </c>
      <c r="T3727" s="35">
        <v>0</v>
      </c>
      <c r="U3727" s="35">
        <v>0</v>
      </c>
      <c r="V3727" s="36">
        <v>1</v>
      </c>
      <c r="W3727" s="36">
        <v>1</v>
      </c>
      <c r="X3727" s="37" t="s">
        <v>65</v>
      </c>
    </row>
    <row r="3728" spans="1:24" ht="24" customHeight="1" x14ac:dyDescent="0.2">
      <c r="A3728" s="50" t="s">
        <v>6938</v>
      </c>
      <c r="B3728" s="60" t="s">
        <v>7147</v>
      </c>
      <c r="C3728" s="76" t="s">
        <v>7147</v>
      </c>
      <c r="D3728" s="61" t="s">
        <v>7148</v>
      </c>
      <c r="E3728" s="53">
        <v>328510.3</v>
      </c>
      <c r="F3728" s="26">
        <v>0.21</v>
      </c>
      <c r="G3728" s="53">
        <v>536621.58100000001</v>
      </c>
      <c r="H3728" s="67"/>
      <c r="I3728" s="68"/>
      <c r="J3728" s="69"/>
      <c r="K3728" s="69"/>
      <c r="L3728" s="69"/>
      <c r="M3728" s="69"/>
      <c r="N3728" s="69"/>
      <c r="O3728" s="35"/>
      <c r="P3728" s="35" t="s">
        <v>65</v>
      </c>
      <c r="Q3728" s="36">
        <v>1</v>
      </c>
      <c r="R3728" s="35" t="s">
        <v>9849</v>
      </c>
      <c r="S3728" s="35" t="s">
        <v>28504</v>
      </c>
      <c r="T3728" s="35">
        <v>0</v>
      </c>
      <c r="U3728" s="35">
        <v>0</v>
      </c>
      <c r="V3728" s="36">
        <v>1</v>
      </c>
      <c r="W3728" s="36">
        <v>1</v>
      </c>
      <c r="X3728" s="37" t="s">
        <v>65</v>
      </c>
    </row>
    <row r="3729" spans="1:24" ht="24" customHeight="1" x14ac:dyDescent="0.2">
      <c r="A3729" s="50" t="s">
        <v>6938</v>
      </c>
      <c r="B3729" s="60" t="s">
        <v>7149</v>
      </c>
      <c r="C3729" s="76" t="s">
        <v>7149</v>
      </c>
      <c r="D3729" s="61" t="s">
        <v>7150</v>
      </c>
      <c r="E3729" s="53">
        <v>337353.12</v>
      </c>
      <c r="F3729" s="26">
        <v>0.21</v>
      </c>
      <c r="G3729" s="53">
        <v>551066.31900000002</v>
      </c>
      <c r="H3729" s="67"/>
      <c r="I3729" s="68"/>
      <c r="J3729" s="69"/>
      <c r="K3729" s="69"/>
      <c r="L3729" s="69"/>
      <c r="M3729" s="69"/>
      <c r="N3729" s="69"/>
      <c r="O3729" s="35"/>
      <c r="P3729" s="35" t="s">
        <v>27315</v>
      </c>
      <c r="Q3729" s="36">
        <v>1</v>
      </c>
      <c r="R3729" s="35" t="s">
        <v>9849</v>
      </c>
      <c r="S3729" s="35" t="s">
        <v>28504</v>
      </c>
      <c r="T3729" s="35">
        <v>0</v>
      </c>
      <c r="U3729" s="35">
        <v>0</v>
      </c>
      <c r="V3729" s="36">
        <v>1</v>
      </c>
      <c r="W3729" s="36">
        <v>1</v>
      </c>
      <c r="X3729" s="37" t="s">
        <v>65</v>
      </c>
    </row>
    <row r="3730" spans="1:24" ht="24" customHeight="1" x14ac:dyDescent="0.2">
      <c r="A3730" s="50" t="s">
        <v>6938</v>
      </c>
      <c r="B3730" s="60" t="s">
        <v>7151</v>
      </c>
      <c r="C3730" s="76" t="s">
        <v>7151</v>
      </c>
      <c r="D3730" s="61" t="s">
        <v>7152</v>
      </c>
      <c r="E3730" s="53">
        <v>243310.97</v>
      </c>
      <c r="F3730" s="26">
        <v>0.21</v>
      </c>
      <c r="G3730" s="53">
        <v>397448.47</v>
      </c>
      <c r="H3730" s="67"/>
      <c r="I3730" s="68"/>
      <c r="J3730" s="69"/>
      <c r="K3730" s="69"/>
      <c r="L3730" s="69"/>
      <c r="M3730" s="69"/>
      <c r="N3730" s="69"/>
      <c r="O3730" s="35"/>
      <c r="P3730" s="35" t="s">
        <v>27316</v>
      </c>
      <c r="Q3730" s="36">
        <v>1</v>
      </c>
      <c r="R3730" s="35" t="s">
        <v>9849</v>
      </c>
      <c r="S3730" s="35" t="s">
        <v>28504</v>
      </c>
      <c r="T3730" s="35">
        <v>0</v>
      </c>
      <c r="U3730" s="35">
        <v>0</v>
      </c>
      <c r="V3730" s="36">
        <v>1</v>
      </c>
      <c r="W3730" s="36">
        <v>1</v>
      </c>
      <c r="X3730" s="37" t="s">
        <v>65</v>
      </c>
    </row>
    <row r="3731" spans="1:24" ht="24" customHeight="1" x14ac:dyDescent="0.2">
      <c r="A3731" s="50" t="s">
        <v>6938</v>
      </c>
      <c r="B3731" s="60" t="s">
        <v>7153</v>
      </c>
      <c r="C3731" s="76" t="s">
        <v>7153</v>
      </c>
      <c r="D3731" s="61" t="s">
        <v>7154</v>
      </c>
      <c r="E3731" s="53">
        <v>324531.05</v>
      </c>
      <c r="F3731" s="26">
        <v>0.21</v>
      </c>
      <c r="G3731" s="53">
        <v>530121.473</v>
      </c>
      <c r="H3731" s="67"/>
      <c r="I3731" s="68"/>
      <c r="J3731" s="69"/>
      <c r="K3731" s="69"/>
      <c r="L3731" s="69"/>
      <c r="M3731" s="69"/>
      <c r="N3731" s="69"/>
      <c r="O3731" s="35"/>
      <c r="P3731" s="35" t="s">
        <v>27317</v>
      </c>
      <c r="Q3731" s="36">
        <v>1</v>
      </c>
      <c r="R3731" s="35" t="s">
        <v>9849</v>
      </c>
      <c r="S3731" s="35" t="s">
        <v>28504</v>
      </c>
      <c r="T3731" s="35">
        <v>0</v>
      </c>
      <c r="U3731" s="35">
        <v>0</v>
      </c>
      <c r="V3731" s="36">
        <v>1</v>
      </c>
      <c r="W3731" s="36">
        <v>1</v>
      </c>
      <c r="X3731" s="37" t="s">
        <v>65</v>
      </c>
    </row>
    <row r="3732" spans="1:24" ht="24" customHeight="1" x14ac:dyDescent="0.2">
      <c r="A3732" s="50" t="s">
        <v>6938</v>
      </c>
      <c r="B3732" s="60" t="s">
        <v>7155</v>
      </c>
      <c r="C3732" s="76" t="s">
        <v>7155</v>
      </c>
      <c r="D3732" s="61" t="s">
        <v>7156</v>
      </c>
      <c r="E3732" s="53">
        <v>376261.45</v>
      </c>
      <c r="F3732" s="26">
        <v>0.21</v>
      </c>
      <c r="G3732" s="53">
        <v>614623.08200000005</v>
      </c>
      <c r="H3732" s="67"/>
      <c r="I3732" s="68"/>
      <c r="J3732" s="69"/>
      <c r="K3732" s="69"/>
      <c r="L3732" s="69"/>
      <c r="M3732" s="69"/>
      <c r="N3732" s="69"/>
      <c r="O3732" s="35"/>
      <c r="P3732" s="35" t="s">
        <v>27318</v>
      </c>
      <c r="Q3732" s="36">
        <v>1</v>
      </c>
      <c r="R3732" s="35" t="s">
        <v>9849</v>
      </c>
      <c r="S3732" s="35" t="s">
        <v>28503</v>
      </c>
      <c r="T3732" s="35">
        <v>0</v>
      </c>
      <c r="U3732" s="35">
        <v>0</v>
      </c>
      <c r="V3732" s="36">
        <v>1</v>
      </c>
      <c r="W3732" s="36">
        <v>1</v>
      </c>
      <c r="X3732" s="37" t="s">
        <v>65</v>
      </c>
    </row>
    <row r="3733" spans="1:24" ht="24" customHeight="1" x14ac:dyDescent="0.2">
      <c r="A3733" s="50" t="s">
        <v>6938</v>
      </c>
      <c r="B3733" s="60" t="s">
        <v>7157</v>
      </c>
      <c r="C3733" s="76" t="s">
        <v>7157</v>
      </c>
      <c r="D3733" s="61" t="s">
        <v>24151</v>
      </c>
      <c r="E3733" s="53">
        <v>816848.21</v>
      </c>
      <c r="F3733" s="26">
        <v>0.21</v>
      </c>
      <c r="G3733" s="53">
        <v>1334321.547</v>
      </c>
      <c r="H3733" s="67"/>
      <c r="I3733" s="68"/>
      <c r="J3733" s="69"/>
      <c r="K3733" s="69"/>
      <c r="L3733" s="69"/>
      <c r="M3733" s="69"/>
      <c r="N3733" s="69"/>
      <c r="O3733" s="35"/>
      <c r="P3733" s="35" t="s">
        <v>27319</v>
      </c>
      <c r="Q3733" s="36">
        <v>1</v>
      </c>
      <c r="R3733" s="35" t="s">
        <v>9849</v>
      </c>
      <c r="S3733" s="35" t="s">
        <v>28504</v>
      </c>
      <c r="T3733" s="35">
        <v>0</v>
      </c>
      <c r="U3733" s="35">
        <v>0</v>
      </c>
      <c r="V3733" s="36">
        <v>1</v>
      </c>
      <c r="W3733" s="36">
        <v>1</v>
      </c>
      <c r="X3733" s="37" t="s">
        <v>65</v>
      </c>
    </row>
    <row r="3734" spans="1:24" ht="24" customHeight="1" x14ac:dyDescent="0.2">
      <c r="A3734" s="50" t="s">
        <v>6938</v>
      </c>
      <c r="B3734" s="60" t="s">
        <v>7159</v>
      </c>
      <c r="C3734" s="76" t="s">
        <v>7159</v>
      </c>
      <c r="D3734" s="61" t="s">
        <v>7160</v>
      </c>
      <c r="E3734" s="53">
        <v>282085.55</v>
      </c>
      <c r="F3734" s="26">
        <v>0.21</v>
      </c>
      <c r="G3734" s="53">
        <v>460786.74300000002</v>
      </c>
      <c r="H3734" s="67"/>
      <c r="I3734" s="68"/>
      <c r="J3734" s="69"/>
      <c r="K3734" s="69"/>
      <c r="L3734" s="69"/>
      <c r="M3734" s="69"/>
      <c r="N3734" s="69"/>
      <c r="O3734" s="35"/>
      <c r="P3734" s="35" t="s">
        <v>27320</v>
      </c>
      <c r="Q3734" s="36">
        <v>1</v>
      </c>
      <c r="R3734" s="35" t="s">
        <v>9849</v>
      </c>
      <c r="S3734" s="35" t="s">
        <v>28503</v>
      </c>
      <c r="T3734" s="35">
        <v>0</v>
      </c>
      <c r="U3734" s="35">
        <v>0</v>
      </c>
      <c r="V3734" s="36">
        <v>1</v>
      </c>
      <c r="W3734" s="36">
        <v>1</v>
      </c>
      <c r="X3734" s="37" t="s">
        <v>65</v>
      </c>
    </row>
    <row r="3735" spans="1:24" ht="24" customHeight="1" x14ac:dyDescent="0.2">
      <c r="A3735" s="50" t="s">
        <v>6938</v>
      </c>
      <c r="B3735" s="60" t="s">
        <v>7161</v>
      </c>
      <c r="C3735" s="76" t="s">
        <v>7161</v>
      </c>
      <c r="D3735" s="61" t="s">
        <v>7162</v>
      </c>
      <c r="E3735" s="53">
        <v>204373.46</v>
      </c>
      <c r="F3735" s="26">
        <v>0.105</v>
      </c>
      <c r="G3735" s="53">
        <v>304874.10800000001</v>
      </c>
      <c r="H3735" s="67"/>
      <c r="I3735" s="68"/>
      <c r="J3735" s="69"/>
      <c r="K3735" s="69"/>
      <c r="L3735" s="69"/>
      <c r="M3735" s="69"/>
      <c r="N3735" s="69"/>
      <c r="O3735" s="35"/>
      <c r="P3735" s="35" t="s">
        <v>27321</v>
      </c>
      <c r="Q3735" s="36">
        <v>1</v>
      </c>
      <c r="R3735" s="35" t="s">
        <v>9849</v>
      </c>
      <c r="S3735" s="35" t="s">
        <v>28503</v>
      </c>
      <c r="T3735" s="35">
        <v>0</v>
      </c>
      <c r="U3735" s="35">
        <v>0</v>
      </c>
      <c r="V3735" s="36">
        <v>1</v>
      </c>
      <c r="W3735" s="36">
        <v>1</v>
      </c>
      <c r="X3735" s="37" t="s">
        <v>65</v>
      </c>
    </row>
    <row r="3736" spans="1:24" ht="24" customHeight="1" x14ac:dyDescent="0.2">
      <c r="A3736" s="50" t="s">
        <v>6938</v>
      </c>
      <c r="B3736" s="60" t="s">
        <v>7163</v>
      </c>
      <c r="C3736" s="76" t="s">
        <v>7163</v>
      </c>
      <c r="D3736" s="61" t="s">
        <v>7162</v>
      </c>
      <c r="E3736" s="53">
        <v>204373.46</v>
      </c>
      <c r="F3736" s="26">
        <v>0.105</v>
      </c>
      <c r="G3736" s="53">
        <v>304874.10800000001</v>
      </c>
      <c r="H3736" s="67"/>
      <c r="I3736" s="68"/>
      <c r="J3736" s="69"/>
      <c r="K3736" s="69"/>
      <c r="L3736" s="69"/>
      <c r="M3736" s="69"/>
      <c r="N3736" s="69"/>
      <c r="O3736" s="35"/>
      <c r="P3736" s="35" t="s">
        <v>27322</v>
      </c>
      <c r="Q3736" s="36">
        <v>1</v>
      </c>
      <c r="R3736" s="35" t="s">
        <v>9849</v>
      </c>
      <c r="S3736" s="35" t="s">
        <v>28504</v>
      </c>
      <c r="T3736" s="35">
        <v>0</v>
      </c>
      <c r="U3736" s="35">
        <v>0</v>
      </c>
      <c r="V3736" s="36">
        <v>1</v>
      </c>
      <c r="W3736" s="36">
        <v>1</v>
      </c>
      <c r="X3736" s="37" t="s">
        <v>65</v>
      </c>
    </row>
    <row r="3737" spans="1:24" ht="24" customHeight="1" x14ac:dyDescent="0.2">
      <c r="A3737" s="50" t="s">
        <v>6938</v>
      </c>
      <c r="B3737" s="60" t="s">
        <v>7164</v>
      </c>
      <c r="C3737" s="76" t="s">
        <v>7164</v>
      </c>
      <c r="D3737" s="61" t="s">
        <v>7165</v>
      </c>
      <c r="E3737" s="53">
        <v>826210.86</v>
      </c>
      <c r="F3737" s="26">
        <v>0.21</v>
      </c>
      <c r="G3737" s="53">
        <v>1349615.439</v>
      </c>
      <c r="H3737" s="67"/>
      <c r="I3737" s="68"/>
      <c r="J3737" s="69"/>
      <c r="K3737" s="69"/>
      <c r="L3737" s="69"/>
      <c r="M3737" s="69"/>
      <c r="N3737" s="69"/>
      <c r="O3737" s="35"/>
      <c r="P3737" s="35" t="s">
        <v>27323</v>
      </c>
      <c r="Q3737" s="36">
        <v>1</v>
      </c>
      <c r="R3737" s="35" t="s">
        <v>9849</v>
      </c>
      <c r="S3737" s="35" t="s">
        <v>28503</v>
      </c>
      <c r="T3737" s="35">
        <v>0</v>
      </c>
      <c r="U3737" s="35">
        <v>0</v>
      </c>
      <c r="V3737" s="36">
        <v>1</v>
      </c>
      <c r="W3737" s="36">
        <v>1</v>
      </c>
      <c r="X3737" s="37" t="s">
        <v>65</v>
      </c>
    </row>
    <row r="3738" spans="1:24" ht="24" customHeight="1" x14ac:dyDescent="0.2">
      <c r="A3738" s="50" t="s">
        <v>6938</v>
      </c>
      <c r="B3738" s="60" t="s">
        <v>7166</v>
      </c>
      <c r="C3738" s="76" t="s">
        <v>7166</v>
      </c>
      <c r="D3738" s="61" t="s">
        <v>7167</v>
      </c>
      <c r="E3738" s="53">
        <v>826210.86</v>
      </c>
      <c r="F3738" s="26">
        <v>0.21</v>
      </c>
      <c r="G3738" s="53">
        <v>1349615.439</v>
      </c>
      <c r="H3738" s="67"/>
      <c r="I3738" s="68"/>
      <c r="J3738" s="69"/>
      <c r="K3738" s="69"/>
      <c r="L3738" s="69"/>
      <c r="M3738" s="69"/>
      <c r="N3738" s="69"/>
      <c r="O3738" s="35"/>
      <c r="P3738" s="35" t="s">
        <v>27324</v>
      </c>
      <c r="Q3738" s="36">
        <v>1</v>
      </c>
      <c r="R3738" s="35" t="s">
        <v>9849</v>
      </c>
      <c r="S3738" s="35" t="s">
        <v>28503</v>
      </c>
      <c r="T3738" s="35">
        <v>0</v>
      </c>
      <c r="U3738" s="35">
        <v>0</v>
      </c>
      <c r="V3738" s="36">
        <v>1</v>
      </c>
      <c r="W3738" s="36">
        <v>1</v>
      </c>
      <c r="X3738" s="37" t="s">
        <v>65</v>
      </c>
    </row>
    <row r="3739" spans="1:24" ht="24" customHeight="1" x14ac:dyDescent="0.2">
      <c r="A3739" s="50" t="s">
        <v>6938</v>
      </c>
      <c r="B3739" s="60" t="s">
        <v>7168</v>
      </c>
      <c r="C3739" s="76" t="s">
        <v>7168</v>
      </c>
      <c r="D3739" s="61" t="s">
        <v>7167</v>
      </c>
      <c r="E3739" s="53">
        <v>848577.91</v>
      </c>
      <c r="F3739" s="26">
        <v>0.21</v>
      </c>
      <c r="G3739" s="53">
        <v>1386152.0179999999</v>
      </c>
      <c r="H3739" s="67"/>
      <c r="I3739" s="68"/>
      <c r="J3739" s="69"/>
      <c r="K3739" s="69"/>
      <c r="L3739" s="69"/>
      <c r="M3739" s="69"/>
      <c r="N3739" s="69"/>
      <c r="O3739" s="35"/>
      <c r="P3739" s="35" t="s">
        <v>27324</v>
      </c>
      <c r="Q3739" s="36">
        <v>1</v>
      </c>
      <c r="R3739" s="35" t="s">
        <v>9849</v>
      </c>
      <c r="S3739" s="35" t="s">
        <v>28503</v>
      </c>
      <c r="T3739" s="35">
        <v>0</v>
      </c>
      <c r="U3739" s="35">
        <v>0</v>
      </c>
      <c r="V3739" s="36">
        <v>1</v>
      </c>
      <c r="W3739" s="36">
        <v>1</v>
      </c>
      <c r="X3739" s="37" t="s">
        <v>65</v>
      </c>
    </row>
    <row r="3740" spans="1:24" ht="24" customHeight="1" x14ac:dyDescent="0.2">
      <c r="A3740" s="50" t="s">
        <v>6938</v>
      </c>
      <c r="B3740" s="60" t="s">
        <v>7169</v>
      </c>
      <c r="C3740" s="76" t="s">
        <v>7169</v>
      </c>
      <c r="D3740" s="61" t="s">
        <v>7170</v>
      </c>
      <c r="E3740" s="53">
        <v>848577.91</v>
      </c>
      <c r="F3740" s="26">
        <v>0.21</v>
      </c>
      <c r="G3740" s="53">
        <v>1386152.0179999999</v>
      </c>
      <c r="H3740" s="67"/>
      <c r="I3740" s="68"/>
      <c r="J3740" s="69"/>
      <c r="K3740" s="69"/>
      <c r="L3740" s="69"/>
      <c r="M3740" s="69"/>
      <c r="N3740" s="69"/>
      <c r="O3740" s="35"/>
      <c r="P3740" s="35" t="s">
        <v>27325</v>
      </c>
      <c r="Q3740" s="36">
        <v>1</v>
      </c>
      <c r="R3740" s="35" t="s">
        <v>9849</v>
      </c>
      <c r="S3740" s="35" t="s">
        <v>28503</v>
      </c>
      <c r="T3740" s="35">
        <v>0</v>
      </c>
      <c r="U3740" s="35">
        <v>0</v>
      </c>
      <c r="V3740" s="36">
        <v>1</v>
      </c>
      <c r="W3740" s="36">
        <v>1</v>
      </c>
      <c r="X3740" s="37" t="s">
        <v>65</v>
      </c>
    </row>
    <row r="3741" spans="1:24" ht="24" customHeight="1" x14ac:dyDescent="0.2">
      <c r="A3741" s="50" t="s">
        <v>6938</v>
      </c>
      <c r="B3741" s="60" t="s">
        <v>7171</v>
      </c>
      <c r="C3741" s="76" t="s">
        <v>7171</v>
      </c>
      <c r="D3741" s="61" t="s">
        <v>7172</v>
      </c>
      <c r="E3741" s="53">
        <v>660581.36</v>
      </c>
      <c r="F3741" s="26">
        <v>0.21</v>
      </c>
      <c r="G3741" s="53">
        <v>1079059.656</v>
      </c>
      <c r="H3741" s="67"/>
      <c r="I3741" s="68"/>
      <c r="J3741" s="69"/>
      <c r="K3741" s="69"/>
      <c r="L3741" s="69"/>
      <c r="M3741" s="69"/>
      <c r="N3741" s="69"/>
      <c r="O3741" s="35"/>
      <c r="P3741" s="35" t="s">
        <v>27326</v>
      </c>
      <c r="Q3741" s="36">
        <v>1</v>
      </c>
      <c r="R3741" s="35" t="s">
        <v>9849</v>
      </c>
      <c r="S3741" s="35" t="s">
        <v>28503</v>
      </c>
      <c r="T3741" s="35">
        <v>0</v>
      </c>
      <c r="U3741" s="35">
        <v>0</v>
      </c>
      <c r="V3741" s="36">
        <v>1</v>
      </c>
      <c r="W3741" s="36">
        <v>1</v>
      </c>
      <c r="X3741" s="37" t="s">
        <v>65</v>
      </c>
    </row>
    <row r="3742" spans="1:24" ht="24" customHeight="1" x14ac:dyDescent="0.2">
      <c r="A3742" s="50" t="s">
        <v>6938</v>
      </c>
      <c r="B3742" s="60" t="s">
        <v>7173</v>
      </c>
      <c r="C3742" s="76" t="s">
        <v>7173</v>
      </c>
      <c r="D3742" s="61" t="s">
        <v>7174</v>
      </c>
      <c r="E3742" s="53">
        <v>660581.36</v>
      </c>
      <c r="F3742" s="26">
        <v>0.21</v>
      </c>
      <c r="G3742" s="53">
        <v>1079059.656</v>
      </c>
      <c r="H3742" s="67"/>
      <c r="I3742" s="68"/>
      <c r="J3742" s="69"/>
      <c r="K3742" s="69"/>
      <c r="L3742" s="69"/>
      <c r="M3742" s="69"/>
      <c r="N3742" s="69"/>
      <c r="O3742" s="35"/>
      <c r="P3742" s="35" t="s">
        <v>27327</v>
      </c>
      <c r="Q3742" s="36">
        <v>1</v>
      </c>
      <c r="R3742" s="35" t="s">
        <v>9849</v>
      </c>
      <c r="S3742" s="35" t="s">
        <v>28503</v>
      </c>
      <c r="T3742" s="35">
        <v>0</v>
      </c>
      <c r="U3742" s="35">
        <v>0</v>
      </c>
      <c r="V3742" s="36">
        <v>1</v>
      </c>
      <c r="W3742" s="36">
        <v>1</v>
      </c>
      <c r="X3742" s="37" t="s">
        <v>65</v>
      </c>
    </row>
    <row r="3743" spans="1:24" ht="24" customHeight="1" x14ac:dyDescent="0.2">
      <c r="A3743" s="50" t="s">
        <v>6938</v>
      </c>
      <c r="B3743" s="60" t="s">
        <v>7175</v>
      </c>
      <c r="C3743" s="76" t="s">
        <v>7175</v>
      </c>
      <c r="D3743" s="61" t="s">
        <v>7176</v>
      </c>
      <c r="E3743" s="53">
        <v>437320.29</v>
      </c>
      <c r="F3743" s="26">
        <v>0.21</v>
      </c>
      <c r="G3743" s="53">
        <v>714362.69200000004</v>
      </c>
      <c r="H3743" s="67"/>
      <c r="I3743" s="68"/>
      <c r="J3743" s="69"/>
      <c r="K3743" s="69"/>
      <c r="L3743" s="69"/>
      <c r="M3743" s="69"/>
      <c r="N3743" s="69"/>
      <c r="O3743" s="35"/>
      <c r="P3743" s="35" t="s">
        <v>27328</v>
      </c>
      <c r="Q3743" s="36">
        <v>1</v>
      </c>
      <c r="R3743" s="35" t="s">
        <v>9849</v>
      </c>
      <c r="S3743" s="35" t="s">
        <v>28503</v>
      </c>
      <c r="T3743" s="35">
        <v>0</v>
      </c>
      <c r="U3743" s="35">
        <v>0</v>
      </c>
      <c r="V3743" s="36">
        <v>1</v>
      </c>
      <c r="W3743" s="36">
        <v>1</v>
      </c>
      <c r="X3743" s="37" t="s">
        <v>65</v>
      </c>
    </row>
    <row r="3744" spans="1:24" ht="24" customHeight="1" x14ac:dyDescent="0.2">
      <c r="A3744" s="50" t="s">
        <v>6938</v>
      </c>
      <c r="B3744" s="60" t="s">
        <v>7177</v>
      </c>
      <c r="C3744" s="76" t="s">
        <v>7177</v>
      </c>
      <c r="D3744" s="61" t="s">
        <v>7178</v>
      </c>
      <c r="E3744" s="53">
        <v>437320.29</v>
      </c>
      <c r="F3744" s="26">
        <v>0.21</v>
      </c>
      <c r="G3744" s="53">
        <v>714362.69200000004</v>
      </c>
      <c r="H3744" s="67"/>
      <c r="I3744" s="68"/>
      <c r="J3744" s="69"/>
      <c r="K3744" s="69"/>
      <c r="L3744" s="69"/>
      <c r="M3744" s="69"/>
      <c r="N3744" s="69"/>
      <c r="O3744" s="35"/>
      <c r="P3744" s="35" t="s">
        <v>27329</v>
      </c>
      <c r="Q3744" s="36">
        <v>1</v>
      </c>
      <c r="R3744" s="35" t="s">
        <v>9849</v>
      </c>
      <c r="S3744" s="35" t="s">
        <v>28503</v>
      </c>
      <c r="T3744" s="35">
        <v>0</v>
      </c>
      <c r="U3744" s="35">
        <v>0</v>
      </c>
      <c r="V3744" s="36">
        <v>1</v>
      </c>
      <c r="W3744" s="36">
        <v>1</v>
      </c>
      <c r="X3744" s="37" t="s">
        <v>65</v>
      </c>
    </row>
    <row r="3745" spans="1:24" ht="24" customHeight="1" x14ac:dyDescent="0.2">
      <c r="A3745" s="50" t="s">
        <v>6938</v>
      </c>
      <c r="B3745" s="60" t="s">
        <v>7179</v>
      </c>
      <c r="C3745" s="76" t="s">
        <v>7179</v>
      </c>
      <c r="D3745" s="61" t="s">
        <v>7180</v>
      </c>
      <c r="E3745" s="53">
        <v>437320.29</v>
      </c>
      <c r="F3745" s="26">
        <v>0.21</v>
      </c>
      <c r="G3745" s="53">
        <v>714362.69200000004</v>
      </c>
      <c r="H3745" s="67"/>
      <c r="I3745" s="68"/>
      <c r="J3745" s="69"/>
      <c r="K3745" s="69"/>
      <c r="L3745" s="69"/>
      <c r="M3745" s="69"/>
      <c r="N3745" s="69"/>
      <c r="O3745" s="35"/>
      <c r="P3745" s="35" t="s">
        <v>27330</v>
      </c>
      <c r="Q3745" s="36">
        <v>1</v>
      </c>
      <c r="R3745" s="35" t="s">
        <v>9849</v>
      </c>
      <c r="S3745" s="35" t="s">
        <v>28503</v>
      </c>
      <c r="T3745" s="35">
        <v>0</v>
      </c>
      <c r="U3745" s="35">
        <v>0</v>
      </c>
      <c r="V3745" s="36">
        <v>1</v>
      </c>
      <c r="W3745" s="36">
        <v>1</v>
      </c>
      <c r="X3745" s="37" t="s">
        <v>65</v>
      </c>
    </row>
    <row r="3746" spans="1:24" ht="24" customHeight="1" x14ac:dyDescent="0.2">
      <c r="A3746" s="50" t="s">
        <v>6938</v>
      </c>
      <c r="B3746" s="60" t="s">
        <v>7181</v>
      </c>
      <c r="C3746" s="76" t="s">
        <v>7181</v>
      </c>
      <c r="D3746" s="61" t="s">
        <v>7182</v>
      </c>
      <c r="E3746" s="53">
        <v>437320.29</v>
      </c>
      <c r="F3746" s="26">
        <v>0.21</v>
      </c>
      <c r="G3746" s="53">
        <v>714362.69200000004</v>
      </c>
      <c r="H3746" s="67"/>
      <c r="I3746" s="68"/>
      <c r="J3746" s="69"/>
      <c r="K3746" s="69"/>
      <c r="L3746" s="69"/>
      <c r="M3746" s="69"/>
      <c r="N3746" s="69"/>
      <c r="O3746" s="35"/>
      <c r="P3746" s="35" t="s">
        <v>27331</v>
      </c>
      <c r="Q3746" s="36">
        <v>1</v>
      </c>
      <c r="R3746" s="35" t="s">
        <v>9849</v>
      </c>
      <c r="S3746" s="35" t="s">
        <v>28503</v>
      </c>
      <c r="T3746" s="35">
        <v>0</v>
      </c>
      <c r="U3746" s="35">
        <v>0</v>
      </c>
      <c r="V3746" s="36">
        <v>1</v>
      </c>
      <c r="W3746" s="36">
        <v>1</v>
      </c>
      <c r="X3746" s="37" t="s">
        <v>65</v>
      </c>
    </row>
    <row r="3747" spans="1:24" ht="24" customHeight="1" x14ac:dyDescent="0.2">
      <c r="A3747" s="50" t="s">
        <v>6938</v>
      </c>
      <c r="B3747" s="60" t="s">
        <v>7183</v>
      </c>
      <c r="C3747" s="76" t="s">
        <v>7183</v>
      </c>
      <c r="D3747" s="61" t="s">
        <v>24152</v>
      </c>
      <c r="E3747" s="53">
        <v>443390.53</v>
      </c>
      <c r="F3747" s="26">
        <v>0.21</v>
      </c>
      <c r="G3747" s="53">
        <v>724278.43599999999</v>
      </c>
      <c r="H3747" s="67"/>
      <c r="I3747" s="68"/>
      <c r="J3747" s="69"/>
      <c r="K3747" s="69"/>
      <c r="L3747" s="69"/>
      <c r="M3747" s="69"/>
      <c r="N3747" s="69"/>
      <c r="O3747" s="35"/>
      <c r="P3747" s="35" t="s">
        <v>65</v>
      </c>
      <c r="Q3747" s="36">
        <v>1</v>
      </c>
      <c r="R3747" s="35" t="s">
        <v>9849</v>
      </c>
      <c r="S3747" s="35" t="s">
        <v>28503</v>
      </c>
      <c r="T3747" s="35">
        <v>0</v>
      </c>
      <c r="U3747" s="35">
        <v>0</v>
      </c>
      <c r="V3747" s="36">
        <v>1</v>
      </c>
      <c r="W3747" s="36">
        <v>1</v>
      </c>
      <c r="X3747" s="37" t="s">
        <v>65</v>
      </c>
    </row>
    <row r="3748" spans="1:24" ht="24" customHeight="1" x14ac:dyDescent="0.2">
      <c r="A3748" s="50" t="s">
        <v>6938</v>
      </c>
      <c r="B3748" s="60" t="s">
        <v>7185</v>
      </c>
      <c r="C3748" s="76" t="s">
        <v>7185</v>
      </c>
      <c r="D3748" s="61" t="s">
        <v>7186</v>
      </c>
      <c r="E3748" s="53">
        <v>437320.29</v>
      </c>
      <c r="F3748" s="26">
        <v>0.21</v>
      </c>
      <c r="G3748" s="53">
        <v>714362.69200000004</v>
      </c>
      <c r="H3748" s="67"/>
      <c r="I3748" s="68"/>
      <c r="J3748" s="69"/>
      <c r="K3748" s="69"/>
      <c r="L3748" s="69"/>
      <c r="M3748" s="69"/>
      <c r="N3748" s="69"/>
      <c r="O3748" s="35"/>
      <c r="P3748" s="35" t="s">
        <v>27332</v>
      </c>
      <c r="Q3748" s="36">
        <v>1</v>
      </c>
      <c r="R3748" s="35" t="s">
        <v>9849</v>
      </c>
      <c r="S3748" s="35" t="s">
        <v>28503</v>
      </c>
      <c r="T3748" s="35">
        <v>0</v>
      </c>
      <c r="U3748" s="35">
        <v>0</v>
      </c>
      <c r="V3748" s="36">
        <v>1</v>
      </c>
      <c r="W3748" s="36">
        <v>1</v>
      </c>
      <c r="X3748" s="37" t="s">
        <v>65</v>
      </c>
    </row>
    <row r="3749" spans="1:24" ht="24" customHeight="1" x14ac:dyDescent="0.2">
      <c r="A3749" s="50" t="s">
        <v>6938</v>
      </c>
      <c r="B3749" s="60" t="s">
        <v>7187</v>
      </c>
      <c r="C3749" s="76" t="s">
        <v>7187</v>
      </c>
      <c r="D3749" s="61" t="s">
        <v>7188</v>
      </c>
      <c r="E3749" s="53">
        <v>812650.5</v>
      </c>
      <c r="F3749" s="26">
        <v>0.21</v>
      </c>
      <c r="G3749" s="53">
        <v>1327464.598</v>
      </c>
      <c r="H3749" s="67"/>
      <c r="I3749" s="68"/>
      <c r="J3749" s="69"/>
      <c r="K3749" s="69"/>
      <c r="L3749" s="69"/>
      <c r="M3749" s="69"/>
      <c r="N3749" s="69"/>
      <c r="O3749" s="35"/>
      <c r="P3749" s="35" t="s">
        <v>27333</v>
      </c>
      <c r="Q3749" s="36">
        <v>1</v>
      </c>
      <c r="R3749" s="35" t="s">
        <v>9849</v>
      </c>
      <c r="S3749" s="35" t="s">
        <v>28503</v>
      </c>
      <c r="T3749" s="35">
        <v>0</v>
      </c>
      <c r="U3749" s="35">
        <v>0</v>
      </c>
      <c r="V3749" s="36">
        <v>1</v>
      </c>
      <c r="W3749" s="36">
        <v>1</v>
      </c>
      <c r="X3749" s="37" t="s">
        <v>65</v>
      </c>
    </row>
    <row r="3750" spans="1:24" ht="24" customHeight="1" x14ac:dyDescent="0.2">
      <c r="A3750" s="50" t="s">
        <v>6938</v>
      </c>
      <c r="B3750" s="60" t="s">
        <v>7189</v>
      </c>
      <c r="C3750" s="76" t="s">
        <v>7189</v>
      </c>
      <c r="D3750" s="61" t="s">
        <v>7190</v>
      </c>
      <c r="E3750" s="53">
        <v>523040.97</v>
      </c>
      <c r="F3750" s="26">
        <v>0.21</v>
      </c>
      <c r="G3750" s="53">
        <v>854387.42500000005</v>
      </c>
      <c r="H3750" s="67"/>
      <c r="I3750" s="68"/>
      <c r="J3750" s="69"/>
      <c r="K3750" s="69"/>
      <c r="L3750" s="69"/>
      <c r="M3750" s="69"/>
      <c r="N3750" s="69"/>
      <c r="O3750" s="35"/>
      <c r="P3750" s="35" t="s">
        <v>27334</v>
      </c>
      <c r="Q3750" s="36">
        <v>1</v>
      </c>
      <c r="R3750" s="35" t="s">
        <v>9849</v>
      </c>
      <c r="S3750" s="35" t="s">
        <v>28503</v>
      </c>
      <c r="T3750" s="35">
        <v>0</v>
      </c>
      <c r="U3750" s="35">
        <v>0</v>
      </c>
      <c r="V3750" s="36">
        <v>1</v>
      </c>
      <c r="W3750" s="36">
        <v>1</v>
      </c>
      <c r="X3750" s="37" t="s">
        <v>65</v>
      </c>
    </row>
    <row r="3751" spans="1:24" ht="24" customHeight="1" x14ac:dyDescent="0.2">
      <c r="A3751" s="50" t="s">
        <v>6938</v>
      </c>
      <c r="B3751" s="60" t="s">
        <v>7191</v>
      </c>
      <c r="C3751" s="76" t="s">
        <v>7191</v>
      </c>
      <c r="D3751" s="61" t="s">
        <v>7192</v>
      </c>
      <c r="E3751" s="53">
        <v>812650.5</v>
      </c>
      <c r="F3751" s="26">
        <v>0.21</v>
      </c>
      <c r="G3751" s="53">
        <v>1327464.598</v>
      </c>
      <c r="H3751" s="67"/>
      <c r="I3751" s="68"/>
      <c r="J3751" s="69"/>
      <c r="K3751" s="69"/>
      <c r="L3751" s="69"/>
      <c r="M3751" s="69"/>
      <c r="N3751" s="69"/>
      <c r="O3751" s="35"/>
      <c r="P3751" s="35" t="s">
        <v>27335</v>
      </c>
      <c r="Q3751" s="36">
        <v>1</v>
      </c>
      <c r="R3751" s="35" t="s">
        <v>9849</v>
      </c>
      <c r="S3751" s="35" t="s">
        <v>28503</v>
      </c>
      <c r="T3751" s="35">
        <v>0</v>
      </c>
      <c r="U3751" s="35">
        <v>0</v>
      </c>
      <c r="V3751" s="36">
        <v>1</v>
      </c>
      <c r="W3751" s="36">
        <v>1</v>
      </c>
      <c r="X3751" s="37" t="s">
        <v>65</v>
      </c>
    </row>
    <row r="3752" spans="1:24" ht="24" customHeight="1" x14ac:dyDescent="0.2">
      <c r="A3752" s="50" t="s">
        <v>6938</v>
      </c>
      <c r="B3752" s="60" t="s">
        <v>7193</v>
      </c>
      <c r="C3752" s="76" t="s">
        <v>7193</v>
      </c>
      <c r="D3752" s="61" t="s">
        <v>7194</v>
      </c>
      <c r="E3752" s="53">
        <v>292696.90999999997</v>
      </c>
      <c r="F3752" s="26">
        <v>0.21</v>
      </c>
      <c r="G3752" s="53">
        <v>478120.40399999998</v>
      </c>
      <c r="H3752" s="67"/>
      <c r="I3752" s="68"/>
      <c r="J3752" s="69"/>
      <c r="K3752" s="69"/>
      <c r="L3752" s="69"/>
      <c r="M3752" s="69"/>
      <c r="N3752" s="69"/>
      <c r="O3752" s="35"/>
      <c r="P3752" s="35" t="s">
        <v>27336</v>
      </c>
      <c r="Q3752" s="36">
        <v>1</v>
      </c>
      <c r="R3752" s="35" t="s">
        <v>9849</v>
      </c>
      <c r="S3752" s="35" t="s">
        <v>28504</v>
      </c>
      <c r="T3752" s="35">
        <v>0</v>
      </c>
      <c r="U3752" s="35">
        <v>0</v>
      </c>
      <c r="V3752" s="36">
        <v>1</v>
      </c>
      <c r="W3752" s="36">
        <v>1</v>
      </c>
      <c r="X3752" s="37" t="s">
        <v>65</v>
      </c>
    </row>
    <row r="3753" spans="1:24" ht="24" customHeight="1" x14ac:dyDescent="0.2">
      <c r="A3753" s="50" t="s">
        <v>6938</v>
      </c>
      <c r="B3753" s="60" t="s">
        <v>7195</v>
      </c>
      <c r="C3753" s="76" t="s">
        <v>7195</v>
      </c>
      <c r="D3753" s="61" t="s">
        <v>7196</v>
      </c>
      <c r="E3753" s="53">
        <v>186583.24</v>
      </c>
      <c r="F3753" s="26">
        <v>0.21</v>
      </c>
      <c r="G3753" s="53">
        <v>304783.71799999999</v>
      </c>
      <c r="H3753" s="67"/>
      <c r="I3753" s="68"/>
      <c r="J3753" s="69"/>
      <c r="K3753" s="69"/>
      <c r="L3753" s="69"/>
      <c r="M3753" s="69"/>
      <c r="N3753" s="69"/>
      <c r="O3753" s="35"/>
      <c r="P3753" s="35" t="s">
        <v>27337</v>
      </c>
      <c r="Q3753" s="36">
        <v>1</v>
      </c>
      <c r="R3753" s="35" t="s">
        <v>9849</v>
      </c>
      <c r="S3753" s="35" t="s">
        <v>28503</v>
      </c>
      <c r="T3753" s="35">
        <v>0</v>
      </c>
      <c r="U3753" s="35">
        <v>0</v>
      </c>
      <c r="V3753" s="36">
        <v>1</v>
      </c>
      <c r="W3753" s="36">
        <v>1</v>
      </c>
      <c r="X3753" s="37" t="s">
        <v>65</v>
      </c>
    </row>
    <row r="3754" spans="1:24" ht="24" customHeight="1" x14ac:dyDescent="0.2">
      <c r="A3754" s="50" t="s">
        <v>6938</v>
      </c>
      <c r="B3754" s="60" t="s">
        <v>7197</v>
      </c>
      <c r="C3754" s="76" t="s">
        <v>7197</v>
      </c>
      <c r="D3754" s="61" t="s">
        <v>7196</v>
      </c>
      <c r="E3754" s="53">
        <v>181665.29</v>
      </c>
      <c r="F3754" s="26">
        <v>0.21</v>
      </c>
      <c r="G3754" s="53">
        <v>296750.24900000001</v>
      </c>
      <c r="H3754" s="67"/>
      <c r="I3754" s="68"/>
      <c r="J3754" s="69"/>
      <c r="K3754" s="69"/>
      <c r="L3754" s="69"/>
      <c r="M3754" s="69"/>
      <c r="N3754" s="69"/>
      <c r="O3754" s="35"/>
      <c r="P3754" s="35" t="s">
        <v>27337</v>
      </c>
      <c r="Q3754" s="36">
        <v>1</v>
      </c>
      <c r="R3754" s="35" t="s">
        <v>9849</v>
      </c>
      <c r="S3754" s="35" t="s">
        <v>28503</v>
      </c>
      <c r="T3754" s="35">
        <v>0</v>
      </c>
      <c r="U3754" s="35">
        <v>0</v>
      </c>
      <c r="V3754" s="36">
        <v>1</v>
      </c>
      <c r="W3754" s="36">
        <v>1</v>
      </c>
      <c r="X3754" s="37" t="s">
        <v>65</v>
      </c>
    </row>
    <row r="3755" spans="1:24" ht="24" customHeight="1" x14ac:dyDescent="0.2">
      <c r="A3755" s="50" t="s">
        <v>6938</v>
      </c>
      <c r="B3755" s="60" t="s">
        <v>7198</v>
      </c>
      <c r="C3755" s="76" t="s">
        <v>7198</v>
      </c>
      <c r="D3755" s="61" t="s">
        <v>7199</v>
      </c>
      <c r="E3755" s="53">
        <v>216104.2</v>
      </c>
      <c r="F3755" s="26">
        <v>0.21</v>
      </c>
      <c r="G3755" s="53">
        <v>353006.21100000001</v>
      </c>
      <c r="H3755" s="67"/>
      <c r="I3755" s="68"/>
      <c r="J3755" s="69"/>
      <c r="K3755" s="69"/>
      <c r="L3755" s="69"/>
      <c r="M3755" s="69"/>
      <c r="N3755" s="69"/>
      <c r="O3755" s="35"/>
      <c r="P3755" s="35" t="s">
        <v>27338</v>
      </c>
      <c r="Q3755" s="36">
        <v>1</v>
      </c>
      <c r="R3755" s="35" t="s">
        <v>9849</v>
      </c>
      <c r="S3755" s="35" t="s">
        <v>28503</v>
      </c>
      <c r="T3755" s="35">
        <v>0</v>
      </c>
      <c r="U3755" s="35">
        <v>0</v>
      </c>
      <c r="V3755" s="36">
        <v>1</v>
      </c>
      <c r="W3755" s="36">
        <v>1</v>
      </c>
      <c r="X3755" s="37" t="s">
        <v>65</v>
      </c>
    </row>
    <row r="3756" spans="1:24" ht="24" customHeight="1" x14ac:dyDescent="0.2">
      <c r="A3756" s="50" t="s">
        <v>6938</v>
      </c>
      <c r="B3756" s="60" t="s">
        <v>7200</v>
      </c>
      <c r="C3756" s="76" t="s">
        <v>7200</v>
      </c>
      <c r="D3756" s="61" t="s">
        <v>7201</v>
      </c>
      <c r="E3756" s="53">
        <v>216104.2</v>
      </c>
      <c r="F3756" s="26">
        <v>0.21</v>
      </c>
      <c r="G3756" s="53">
        <v>353006.21100000001</v>
      </c>
      <c r="H3756" s="67"/>
      <c r="I3756" s="68"/>
      <c r="J3756" s="69"/>
      <c r="K3756" s="69"/>
      <c r="L3756" s="69"/>
      <c r="M3756" s="69"/>
      <c r="N3756" s="69"/>
      <c r="O3756" s="35"/>
      <c r="P3756" s="35" t="s">
        <v>27339</v>
      </c>
      <c r="Q3756" s="36">
        <v>1</v>
      </c>
      <c r="R3756" s="35" t="s">
        <v>9849</v>
      </c>
      <c r="S3756" s="35" t="s">
        <v>28503</v>
      </c>
      <c r="T3756" s="35">
        <v>0</v>
      </c>
      <c r="U3756" s="35">
        <v>0</v>
      </c>
      <c r="V3756" s="36">
        <v>1</v>
      </c>
      <c r="W3756" s="36">
        <v>1</v>
      </c>
      <c r="X3756" s="37" t="s">
        <v>65</v>
      </c>
    </row>
    <row r="3757" spans="1:24" ht="24" customHeight="1" x14ac:dyDescent="0.2">
      <c r="A3757" s="50" t="s">
        <v>6938</v>
      </c>
      <c r="B3757" s="60" t="s">
        <v>7202</v>
      </c>
      <c r="C3757" s="76" t="s">
        <v>7202</v>
      </c>
      <c r="D3757" s="61" t="s">
        <v>7203</v>
      </c>
      <c r="E3757" s="53">
        <v>216104.2</v>
      </c>
      <c r="F3757" s="26">
        <v>0.21</v>
      </c>
      <c r="G3757" s="53">
        <v>353006.21100000001</v>
      </c>
      <c r="H3757" s="67"/>
      <c r="I3757" s="68"/>
      <c r="J3757" s="69"/>
      <c r="K3757" s="69"/>
      <c r="L3757" s="69"/>
      <c r="M3757" s="69"/>
      <c r="N3757" s="69"/>
      <c r="O3757" s="35"/>
      <c r="P3757" s="35" t="s">
        <v>27340</v>
      </c>
      <c r="Q3757" s="36">
        <v>1</v>
      </c>
      <c r="R3757" s="35" t="s">
        <v>9849</v>
      </c>
      <c r="S3757" s="35" t="s">
        <v>28503</v>
      </c>
      <c r="T3757" s="35">
        <v>0</v>
      </c>
      <c r="U3757" s="35">
        <v>0</v>
      </c>
      <c r="V3757" s="36">
        <v>1</v>
      </c>
      <c r="W3757" s="36">
        <v>1</v>
      </c>
      <c r="X3757" s="37" t="s">
        <v>65</v>
      </c>
    </row>
    <row r="3758" spans="1:24" ht="24" customHeight="1" x14ac:dyDescent="0.2">
      <c r="A3758" s="50" t="s">
        <v>6938</v>
      </c>
      <c r="B3758" s="60" t="s">
        <v>7204</v>
      </c>
      <c r="C3758" s="76" t="s">
        <v>7204</v>
      </c>
      <c r="D3758" s="61" t="s">
        <v>7205</v>
      </c>
      <c r="E3758" s="53">
        <v>221954.44</v>
      </c>
      <c r="F3758" s="26">
        <v>0.21</v>
      </c>
      <c r="G3758" s="53">
        <v>362562.57299999997</v>
      </c>
      <c r="H3758" s="67"/>
      <c r="I3758" s="68"/>
      <c r="J3758" s="69"/>
      <c r="K3758" s="69"/>
      <c r="L3758" s="69"/>
      <c r="M3758" s="69"/>
      <c r="N3758" s="69"/>
      <c r="O3758" s="35"/>
      <c r="P3758" s="35" t="s">
        <v>27338</v>
      </c>
      <c r="Q3758" s="36">
        <v>1</v>
      </c>
      <c r="R3758" s="35" t="s">
        <v>9849</v>
      </c>
      <c r="S3758" s="35" t="s">
        <v>28504</v>
      </c>
      <c r="T3758" s="35">
        <v>0</v>
      </c>
      <c r="U3758" s="35">
        <v>0</v>
      </c>
      <c r="V3758" s="36">
        <v>1</v>
      </c>
      <c r="W3758" s="36">
        <v>1</v>
      </c>
      <c r="X3758" s="37" t="s">
        <v>65</v>
      </c>
    </row>
    <row r="3759" spans="1:24" ht="24" customHeight="1" x14ac:dyDescent="0.2">
      <c r="A3759" s="50" t="s">
        <v>6938</v>
      </c>
      <c r="B3759" s="60" t="s">
        <v>7206</v>
      </c>
      <c r="C3759" s="76" t="s">
        <v>7206</v>
      </c>
      <c r="D3759" s="61" t="s">
        <v>7207</v>
      </c>
      <c r="E3759" s="53">
        <v>554036</v>
      </c>
      <c r="F3759" s="26">
        <v>0.21</v>
      </c>
      <c r="G3759" s="53">
        <v>905017.80599999998</v>
      </c>
      <c r="H3759" s="67"/>
      <c r="I3759" s="68"/>
      <c r="J3759" s="69"/>
      <c r="K3759" s="69"/>
      <c r="L3759" s="69"/>
      <c r="M3759" s="69"/>
      <c r="N3759" s="69"/>
      <c r="O3759" s="35"/>
      <c r="P3759" s="35" t="s">
        <v>27341</v>
      </c>
      <c r="Q3759" s="36">
        <v>1</v>
      </c>
      <c r="R3759" s="35" t="s">
        <v>9849</v>
      </c>
      <c r="S3759" s="35" t="s">
        <v>28503</v>
      </c>
      <c r="T3759" s="35">
        <v>0</v>
      </c>
      <c r="U3759" s="35">
        <v>0</v>
      </c>
      <c r="V3759" s="36">
        <v>1</v>
      </c>
      <c r="W3759" s="36">
        <v>1</v>
      </c>
      <c r="X3759" s="37" t="s">
        <v>65</v>
      </c>
    </row>
    <row r="3760" spans="1:24" ht="24" customHeight="1" x14ac:dyDescent="0.2">
      <c r="A3760" s="50" t="s">
        <v>6938</v>
      </c>
      <c r="B3760" s="60" t="s">
        <v>7208</v>
      </c>
      <c r="C3760" s="76" t="s">
        <v>7208</v>
      </c>
      <c r="D3760" s="61" t="s">
        <v>7209</v>
      </c>
      <c r="E3760" s="53">
        <v>449159.38</v>
      </c>
      <c r="F3760" s="26">
        <v>0.21</v>
      </c>
      <c r="G3760" s="53">
        <v>733701.84400000004</v>
      </c>
      <c r="H3760" s="67"/>
      <c r="I3760" s="68"/>
      <c r="J3760" s="69"/>
      <c r="K3760" s="69"/>
      <c r="L3760" s="69"/>
      <c r="M3760" s="69"/>
      <c r="N3760" s="69"/>
      <c r="O3760" s="35"/>
      <c r="P3760" s="35" t="s">
        <v>27342</v>
      </c>
      <c r="Q3760" s="36">
        <v>1</v>
      </c>
      <c r="R3760" s="35" t="s">
        <v>9849</v>
      </c>
      <c r="S3760" s="35" t="s">
        <v>28503</v>
      </c>
      <c r="T3760" s="35">
        <v>0</v>
      </c>
      <c r="U3760" s="35">
        <v>0</v>
      </c>
      <c r="V3760" s="36">
        <v>1</v>
      </c>
      <c r="W3760" s="36">
        <v>1</v>
      </c>
      <c r="X3760" s="37" t="s">
        <v>65</v>
      </c>
    </row>
    <row r="3761" spans="1:24" ht="24" customHeight="1" x14ac:dyDescent="0.2">
      <c r="A3761" s="50" t="s">
        <v>6938</v>
      </c>
      <c r="B3761" s="60" t="s">
        <v>7210</v>
      </c>
      <c r="C3761" s="76" t="s">
        <v>7210</v>
      </c>
      <c r="D3761" s="61" t="s">
        <v>7211</v>
      </c>
      <c r="E3761" s="53">
        <v>476064.14</v>
      </c>
      <c r="F3761" s="26">
        <v>0.21</v>
      </c>
      <c r="G3761" s="53">
        <v>777650.77399999998</v>
      </c>
      <c r="H3761" s="67"/>
      <c r="I3761" s="68"/>
      <c r="J3761" s="69"/>
      <c r="K3761" s="69"/>
      <c r="L3761" s="69"/>
      <c r="M3761" s="69"/>
      <c r="N3761" s="69"/>
      <c r="O3761" s="35"/>
      <c r="P3761" s="35" t="s">
        <v>27343</v>
      </c>
      <c r="Q3761" s="36">
        <v>1</v>
      </c>
      <c r="R3761" s="35" t="s">
        <v>9849</v>
      </c>
      <c r="S3761" s="35" t="s">
        <v>28503</v>
      </c>
      <c r="T3761" s="35">
        <v>0</v>
      </c>
      <c r="U3761" s="35">
        <v>0</v>
      </c>
      <c r="V3761" s="36">
        <v>1</v>
      </c>
      <c r="W3761" s="36">
        <v>1</v>
      </c>
      <c r="X3761" s="37" t="s">
        <v>65</v>
      </c>
    </row>
    <row r="3762" spans="1:24" ht="24" customHeight="1" x14ac:dyDescent="0.2">
      <c r="A3762" s="50" t="s">
        <v>6938</v>
      </c>
      <c r="B3762" s="60" t="s">
        <v>20688</v>
      </c>
      <c r="C3762" s="76" t="s">
        <v>20688</v>
      </c>
      <c r="D3762" s="61" t="s">
        <v>20689</v>
      </c>
      <c r="E3762" s="53">
        <v>636682.16</v>
      </c>
      <c r="F3762" s="26">
        <v>0.21</v>
      </c>
      <c r="G3762" s="53">
        <v>1040020.313</v>
      </c>
      <c r="H3762" s="67"/>
      <c r="I3762" s="68"/>
      <c r="J3762" s="69"/>
      <c r="K3762" s="69"/>
      <c r="L3762" s="69"/>
      <c r="M3762" s="69"/>
      <c r="N3762" s="69"/>
      <c r="O3762" s="35"/>
      <c r="P3762" s="35" t="s">
        <v>27344</v>
      </c>
      <c r="Q3762" s="36">
        <v>1</v>
      </c>
      <c r="R3762" s="35" t="s">
        <v>9849</v>
      </c>
      <c r="S3762" s="35" t="s">
        <v>28503</v>
      </c>
      <c r="T3762" s="35">
        <v>0</v>
      </c>
      <c r="U3762" s="35">
        <v>0</v>
      </c>
      <c r="V3762" s="36">
        <v>1</v>
      </c>
      <c r="W3762" s="36">
        <v>1</v>
      </c>
      <c r="X3762" s="37" t="s">
        <v>65</v>
      </c>
    </row>
    <row r="3763" spans="1:24" ht="24" customHeight="1" x14ac:dyDescent="0.2">
      <c r="A3763" s="50" t="s">
        <v>6938</v>
      </c>
      <c r="B3763" s="60" t="s">
        <v>7212</v>
      </c>
      <c r="C3763" s="76" t="s">
        <v>7212</v>
      </c>
      <c r="D3763" s="61" t="s">
        <v>7213</v>
      </c>
      <c r="E3763" s="53">
        <v>556599.44999999995</v>
      </c>
      <c r="F3763" s="26">
        <v>0.21</v>
      </c>
      <c r="G3763" s="53">
        <v>909205.20499999996</v>
      </c>
      <c r="H3763" s="67"/>
      <c r="I3763" s="68"/>
      <c r="J3763" s="69"/>
      <c r="K3763" s="69"/>
      <c r="L3763" s="69"/>
      <c r="M3763" s="69"/>
      <c r="N3763" s="69"/>
      <c r="O3763" s="35"/>
      <c r="P3763" s="35" t="s">
        <v>27345</v>
      </c>
      <c r="Q3763" s="36">
        <v>1</v>
      </c>
      <c r="R3763" s="35" t="s">
        <v>9849</v>
      </c>
      <c r="S3763" s="35" t="s">
        <v>28503</v>
      </c>
      <c r="T3763" s="35">
        <v>0</v>
      </c>
      <c r="U3763" s="35">
        <v>0</v>
      </c>
      <c r="V3763" s="36">
        <v>1</v>
      </c>
      <c r="W3763" s="36">
        <v>1</v>
      </c>
      <c r="X3763" s="37" t="s">
        <v>65</v>
      </c>
    </row>
    <row r="3764" spans="1:24" ht="24" customHeight="1" x14ac:dyDescent="0.2">
      <c r="A3764" s="50" t="s">
        <v>6938</v>
      </c>
      <c r="B3764" s="60" t="s">
        <v>7214</v>
      </c>
      <c r="C3764" s="76" t="s">
        <v>7214</v>
      </c>
      <c r="D3764" s="61" t="s">
        <v>7215</v>
      </c>
      <c r="E3764" s="53">
        <v>556599.44999999995</v>
      </c>
      <c r="F3764" s="26">
        <v>0.21</v>
      </c>
      <c r="G3764" s="53">
        <v>909205.20499999996</v>
      </c>
      <c r="H3764" s="67"/>
      <c r="I3764" s="68"/>
      <c r="J3764" s="69"/>
      <c r="K3764" s="69"/>
      <c r="L3764" s="69"/>
      <c r="M3764" s="69"/>
      <c r="N3764" s="69"/>
      <c r="O3764" s="35"/>
      <c r="P3764" s="35" t="s">
        <v>27346</v>
      </c>
      <c r="Q3764" s="36">
        <v>1</v>
      </c>
      <c r="R3764" s="35" t="s">
        <v>9849</v>
      </c>
      <c r="S3764" s="35" t="s">
        <v>28503</v>
      </c>
      <c r="T3764" s="35">
        <v>0</v>
      </c>
      <c r="U3764" s="35">
        <v>0</v>
      </c>
      <c r="V3764" s="36">
        <v>1</v>
      </c>
      <c r="W3764" s="36">
        <v>1</v>
      </c>
      <c r="X3764" s="37" t="s">
        <v>65</v>
      </c>
    </row>
    <row r="3765" spans="1:24" ht="24" customHeight="1" x14ac:dyDescent="0.2">
      <c r="A3765" s="50" t="s">
        <v>6938</v>
      </c>
      <c r="B3765" s="60" t="s">
        <v>7216</v>
      </c>
      <c r="C3765" s="76" t="s">
        <v>7216</v>
      </c>
      <c r="D3765" s="61" t="s">
        <v>7217</v>
      </c>
      <c r="E3765" s="53">
        <v>476064.14</v>
      </c>
      <c r="F3765" s="26">
        <v>0.21</v>
      </c>
      <c r="G3765" s="53">
        <v>777650.77399999998</v>
      </c>
      <c r="H3765" s="67"/>
      <c r="I3765" s="68"/>
      <c r="J3765" s="69"/>
      <c r="K3765" s="69"/>
      <c r="L3765" s="69"/>
      <c r="M3765" s="69"/>
      <c r="N3765" s="69"/>
      <c r="O3765" s="35"/>
      <c r="P3765" s="35" t="s">
        <v>27347</v>
      </c>
      <c r="Q3765" s="36">
        <v>1</v>
      </c>
      <c r="R3765" s="35" t="s">
        <v>9849</v>
      </c>
      <c r="S3765" s="35" t="s">
        <v>28503</v>
      </c>
      <c r="T3765" s="35">
        <v>0</v>
      </c>
      <c r="U3765" s="35">
        <v>0</v>
      </c>
      <c r="V3765" s="36">
        <v>1</v>
      </c>
      <c r="W3765" s="36">
        <v>1</v>
      </c>
      <c r="X3765" s="37" t="s">
        <v>65</v>
      </c>
    </row>
    <row r="3766" spans="1:24" ht="24" customHeight="1" x14ac:dyDescent="0.2">
      <c r="A3766" s="50" t="s">
        <v>6938</v>
      </c>
      <c r="B3766" s="60" t="s">
        <v>7218</v>
      </c>
      <c r="C3766" s="76" t="s">
        <v>7218</v>
      </c>
      <c r="D3766" s="61" t="s">
        <v>7219</v>
      </c>
      <c r="E3766" s="53">
        <v>476064.14</v>
      </c>
      <c r="F3766" s="26">
        <v>0.21</v>
      </c>
      <c r="G3766" s="53">
        <v>777650.77399999998</v>
      </c>
      <c r="H3766" s="67"/>
      <c r="I3766" s="68"/>
      <c r="J3766" s="69"/>
      <c r="K3766" s="69"/>
      <c r="L3766" s="69"/>
      <c r="M3766" s="69"/>
      <c r="N3766" s="69"/>
      <c r="O3766" s="35"/>
      <c r="P3766" s="35" t="s">
        <v>27348</v>
      </c>
      <c r="Q3766" s="36">
        <v>1</v>
      </c>
      <c r="R3766" s="35" t="s">
        <v>9849</v>
      </c>
      <c r="S3766" s="35" t="s">
        <v>28503</v>
      </c>
      <c r="T3766" s="35">
        <v>0</v>
      </c>
      <c r="U3766" s="35">
        <v>0</v>
      </c>
      <c r="V3766" s="36">
        <v>1</v>
      </c>
      <c r="W3766" s="36">
        <v>1</v>
      </c>
      <c r="X3766" s="37" t="s">
        <v>65</v>
      </c>
    </row>
    <row r="3767" spans="1:24" ht="24" customHeight="1" x14ac:dyDescent="0.2">
      <c r="A3767" s="50" t="s">
        <v>6938</v>
      </c>
      <c r="B3767" s="60" t="s">
        <v>7220</v>
      </c>
      <c r="C3767" s="76" t="s">
        <v>7220</v>
      </c>
      <c r="D3767" s="61" t="s">
        <v>7221</v>
      </c>
      <c r="E3767" s="53">
        <v>848577.91</v>
      </c>
      <c r="F3767" s="26">
        <v>0.21</v>
      </c>
      <c r="G3767" s="53">
        <v>1386152.0179999999</v>
      </c>
      <c r="H3767" s="67"/>
      <c r="I3767" s="68"/>
      <c r="J3767" s="69"/>
      <c r="K3767" s="69"/>
      <c r="L3767" s="69"/>
      <c r="M3767" s="69"/>
      <c r="N3767" s="69"/>
      <c r="O3767" s="35"/>
      <c r="P3767" s="35" t="s">
        <v>27349</v>
      </c>
      <c r="Q3767" s="36">
        <v>1</v>
      </c>
      <c r="R3767" s="35" t="s">
        <v>9849</v>
      </c>
      <c r="S3767" s="35" t="s">
        <v>28503</v>
      </c>
      <c r="T3767" s="35">
        <v>0</v>
      </c>
      <c r="U3767" s="35">
        <v>0</v>
      </c>
      <c r="V3767" s="36">
        <v>1</v>
      </c>
      <c r="W3767" s="36">
        <v>1</v>
      </c>
      <c r="X3767" s="37" t="s">
        <v>65</v>
      </c>
    </row>
    <row r="3768" spans="1:24" ht="24" customHeight="1" x14ac:dyDescent="0.2">
      <c r="A3768" s="50" t="s">
        <v>6938</v>
      </c>
      <c r="B3768" s="60" t="s">
        <v>7222</v>
      </c>
      <c r="C3768" s="76" t="s">
        <v>7222</v>
      </c>
      <c r="D3768" s="61" t="s">
        <v>7223</v>
      </c>
      <c r="E3768" s="53">
        <v>307398.14</v>
      </c>
      <c r="F3768" s="26">
        <v>0.21</v>
      </c>
      <c r="G3768" s="53">
        <v>502134.86300000001</v>
      </c>
      <c r="H3768" s="67"/>
      <c r="I3768" s="68"/>
      <c r="J3768" s="69"/>
      <c r="K3768" s="69"/>
      <c r="L3768" s="69"/>
      <c r="M3768" s="69"/>
      <c r="N3768" s="69"/>
      <c r="O3768" s="35"/>
      <c r="P3768" s="35" t="s">
        <v>27350</v>
      </c>
      <c r="Q3768" s="36">
        <v>1</v>
      </c>
      <c r="R3768" s="35" t="s">
        <v>9849</v>
      </c>
      <c r="S3768" s="35" t="s">
        <v>28503</v>
      </c>
      <c r="T3768" s="35">
        <v>0</v>
      </c>
      <c r="U3768" s="35">
        <v>0</v>
      </c>
      <c r="V3768" s="36">
        <v>1</v>
      </c>
      <c r="W3768" s="36">
        <v>1</v>
      </c>
      <c r="X3768" s="37" t="s">
        <v>65</v>
      </c>
    </row>
    <row r="3769" spans="1:24" ht="24" customHeight="1" x14ac:dyDescent="0.2">
      <c r="A3769" s="50" t="s">
        <v>6938</v>
      </c>
      <c r="B3769" s="60" t="s">
        <v>9897</v>
      </c>
      <c r="C3769" s="76" t="s">
        <v>9897</v>
      </c>
      <c r="D3769" s="61" t="s">
        <v>24153</v>
      </c>
      <c r="E3769" s="53">
        <v>307398.14</v>
      </c>
      <c r="F3769" s="26">
        <v>0.21</v>
      </c>
      <c r="G3769" s="53">
        <v>502134.86300000001</v>
      </c>
      <c r="H3769" s="67"/>
      <c r="I3769" s="68"/>
      <c r="J3769" s="69"/>
      <c r="K3769" s="69"/>
      <c r="L3769" s="69"/>
      <c r="M3769" s="69"/>
      <c r="N3769" s="69"/>
      <c r="O3769" s="35"/>
      <c r="P3769" s="35" t="s">
        <v>27350</v>
      </c>
      <c r="Q3769" s="36">
        <v>1</v>
      </c>
      <c r="R3769" s="35" t="s">
        <v>9849</v>
      </c>
      <c r="S3769" s="35" t="s">
        <v>28503</v>
      </c>
      <c r="T3769" s="35">
        <v>0</v>
      </c>
      <c r="U3769" s="35">
        <v>0</v>
      </c>
      <c r="V3769" s="36">
        <v>1</v>
      </c>
      <c r="W3769" s="36">
        <v>1</v>
      </c>
      <c r="X3769" s="37" t="s">
        <v>65</v>
      </c>
    </row>
    <row r="3770" spans="1:24" ht="24" customHeight="1" x14ac:dyDescent="0.2">
      <c r="A3770" s="50" t="s">
        <v>6938</v>
      </c>
      <c r="B3770" s="60" t="s">
        <v>7224</v>
      </c>
      <c r="C3770" s="76" t="s">
        <v>7224</v>
      </c>
      <c r="D3770" s="61" t="s">
        <v>7225</v>
      </c>
      <c r="E3770" s="53">
        <v>428765.6</v>
      </c>
      <c r="F3770" s="26">
        <v>0.21</v>
      </c>
      <c r="G3770" s="53">
        <v>700388.60800000001</v>
      </c>
      <c r="H3770" s="67"/>
      <c r="I3770" s="68"/>
      <c r="J3770" s="69"/>
      <c r="K3770" s="69"/>
      <c r="L3770" s="69"/>
      <c r="M3770" s="69"/>
      <c r="N3770" s="69"/>
      <c r="O3770" s="35"/>
      <c r="P3770" s="35" t="s">
        <v>27351</v>
      </c>
      <c r="Q3770" s="36">
        <v>1</v>
      </c>
      <c r="R3770" s="35" t="s">
        <v>9849</v>
      </c>
      <c r="S3770" s="35" t="s">
        <v>28504</v>
      </c>
      <c r="T3770" s="35">
        <v>0</v>
      </c>
      <c r="U3770" s="35">
        <v>0</v>
      </c>
      <c r="V3770" s="36">
        <v>1</v>
      </c>
      <c r="W3770" s="36">
        <v>1</v>
      </c>
      <c r="X3770" s="37" t="s">
        <v>65</v>
      </c>
    </row>
    <row r="3771" spans="1:24" ht="24" customHeight="1" x14ac:dyDescent="0.2">
      <c r="A3771" s="50" t="s">
        <v>6938</v>
      </c>
      <c r="B3771" s="60" t="s">
        <v>7226</v>
      </c>
      <c r="C3771" s="76" t="s">
        <v>7226</v>
      </c>
      <c r="D3771" s="61" t="s">
        <v>7227</v>
      </c>
      <c r="E3771" s="53">
        <v>428765.6</v>
      </c>
      <c r="F3771" s="26">
        <v>0.21</v>
      </c>
      <c r="G3771" s="53">
        <v>700388.60800000001</v>
      </c>
      <c r="H3771" s="67"/>
      <c r="I3771" s="68"/>
      <c r="J3771" s="69"/>
      <c r="K3771" s="69"/>
      <c r="L3771" s="69"/>
      <c r="M3771" s="69"/>
      <c r="N3771" s="69"/>
      <c r="O3771" s="35"/>
      <c r="P3771" s="35" t="s">
        <v>27351</v>
      </c>
      <c r="Q3771" s="36">
        <v>1</v>
      </c>
      <c r="R3771" s="35" t="s">
        <v>9849</v>
      </c>
      <c r="S3771" s="35" t="s">
        <v>28504</v>
      </c>
      <c r="T3771" s="35">
        <v>0</v>
      </c>
      <c r="U3771" s="35">
        <v>0</v>
      </c>
      <c r="V3771" s="36">
        <v>1</v>
      </c>
      <c r="W3771" s="36">
        <v>1</v>
      </c>
      <c r="X3771" s="37" t="s">
        <v>65</v>
      </c>
    </row>
    <row r="3772" spans="1:24" ht="24" customHeight="1" x14ac:dyDescent="0.2">
      <c r="A3772" s="50" t="s">
        <v>6938</v>
      </c>
      <c r="B3772" s="60" t="s">
        <v>7228</v>
      </c>
      <c r="C3772" s="76" t="s">
        <v>7228</v>
      </c>
      <c r="D3772" s="61" t="s">
        <v>7229</v>
      </c>
      <c r="E3772" s="53">
        <v>177131.67</v>
      </c>
      <c r="F3772" s="26">
        <v>0.21</v>
      </c>
      <c r="G3772" s="53">
        <v>289344.57799999998</v>
      </c>
      <c r="H3772" s="67"/>
      <c r="I3772" s="68"/>
      <c r="J3772" s="69"/>
      <c r="K3772" s="69"/>
      <c r="L3772" s="69"/>
      <c r="M3772" s="69"/>
      <c r="N3772" s="69"/>
      <c r="O3772" s="35"/>
      <c r="P3772" s="35" t="s">
        <v>27352</v>
      </c>
      <c r="Q3772" s="36">
        <v>1</v>
      </c>
      <c r="R3772" s="35" t="s">
        <v>9849</v>
      </c>
      <c r="S3772" s="35" t="s">
        <v>28504</v>
      </c>
      <c r="T3772" s="35">
        <v>0</v>
      </c>
      <c r="U3772" s="35">
        <v>0</v>
      </c>
      <c r="V3772" s="36">
        <v>1</v>
      </c>
      <c r="W3772" s="36">
        <v>1</v>
      </c>
      <c r="X3772" s="37" t="s">
        <v>65</v>
      </c>
    </row>
    <row r="3773" spans="1:24" ht="24" customHeight="1" x14ac:dyDescent="0.2">
      <c r="A3773" s="50" t="s">
        <v>6938</v>
      </c>
      <c r="B3773" s="60" t="s">
        <v>7232</v>
      </c>
      <c r="C3773" s="76" t="s">
        <v>7232</v>
      </c>
      <c r="D3773" s="61" t="s">
        <v>7233</v>
      </c>
      <c r="E3773" s="53">
        <v>254377.04</v>
      </c>
      <c r="F3773" s="26">
        <v>0.21</v>
      </c>
      <c r="G3773" s="53">
        <v>415524.89</v>
      </c>
      <c r="H3773" s="67"/>
      <c r="I3773" s="68"/>
      <c r="J3773" s="69"/>
      <c r="K3773" s="69"/>
      <c r="L3773" s="69"/>
      <c r="M3773" s="69"/>
      <c r="N3773" s="69"/>
      <c r="O3773" s="35"/>
      <c r="P3773" s="35" t="s">
        <v>27353</v>
      </c>
      <c r="Q3773" s="36">
        <v>1</v>
      </c>
      <c r="R3773" s="35" t="s">
        <v>9849</v>
      </c>
      <c r="S3773" s="35" t="s">
        <v>28503</v>
      </c>
      <c r="T3773" s="35">
        <v>0</v>
      </c>
      <c r="U3773" s="35">
        <v>0</v>
      </c>
      <c r="V3773" s="36">
        <v>1</v>
      </c>
      <c r="W3773" s="36">
        <v>1</v>
      </c>
      <c r="X3773" s="37" t="s">
        <v>65</v>
      </c>
    </row>
    <row r="3774" spans="1:24" ht="24" customHeight="1" x14ac:dyDescent="0.2">
      <c r="A3774" s="50" t="s">
        <v>6938</v>
      </c>
      <c r="B3774" s="60" t="s">
        <v>7234</v>
      </c>
      <c r="C3774" s="76" t="s">
        <v>7234</v>
      </c>
      <c r="D3774" s="61" t="s">
        <v>7235</v>
      </c>
      <c r="E3774" s="53">
        <v>596392.12</v>
      </c>
      <c r="F3774" s="26">
        <v>0.21</v>
      </c>
      <c r="G3774" s="53">
        <v>974206.52599999995</v>
      </c>
      <c r="H3774" s="67"/>
      <c r="I3774" s="68"/>
      <c r="J3774" s="69"/>
      <c r="K3774" s="69"/>
      <c r="L3774" s="69"/>
      <c r="M3774" s="69"/>
      <c r="N3774" s="69"/>
      <c r="O3774" s="35"/>
      <c r="P3774" s="35" t="s">
        <v>27354</v>
      </c>
      <c r="Q3774" s="36">
        <v>1</v>
      </c>
      <c r="R3774" s="35" t="s">
        <v>9849</v>
      </c>
      <c r="S3774" s="35" t="s">
        <v>28504</v>
      </c>
      <c r="T3774" s="35">
        <v>0</v>
      </c>
      <c r="U3774" s="35">
        <v>0</v>
      </c>
      <c r="V3774" s="36">
        <v>1</v>
      </c>
      <c r="W3774" s="36">
        <v>1</v>
      </c>
      <c r="X3774" s="37" t="s">
        <v>65</v>
      </c>
    </row>
    <row r="3775" spans="1:24" ht="24" customHeight="1" x14ac:dyDescent="0.2">
      <c r="A3775" s="50" t="s">
        <v>6938</v>
      </c>
      <c r="B3775" s="60" t="s">
        <v>7236</v>
      </c>
      <c r="C3775" s="76" t="s">
        <v>7236</v>
      </c>
      <c r="D3775" s="61" t="s">
        <v>7237</v>
      </c>
      <c r="E3775" s="53">
        <v>115837.66</v>
      </c>
      <c r="F3775" s="26">
        <v>0.21</v>
      </c>
      <c r="G3775" s="53">
        <v>189220.81599999999</v>
      </c>
      <c r="H3775" s="67"/>
      <c r="I3775" s="68"/>
      <c r="J3775" s="69"/>
      <c r="K3775" s="69"/>
      <c r="L3775" s="69"/>
      <c r="M3775" s="69"/>
      <c r="N3775" s="69"/>
      <c r="O3775" s="35"/>
      <c r="P3775" s="35" t="s">
        <v>27355</v>
      </c>
      <c r="Q3775" s="36">
        <v>1</v>
      </c>
      <c r="R3775" s="35" t="s">
        <v>9849</v>
      </c>
      <c r="S3775" s="35" t="s">
        <v>28504</v>
      </c>
      <c r="T3775" s="35">
        <v>0</v>
      </c>
      <c r="U3775" s="35">
        <v>0</v>
      </c>
      <c r="V3775" s="36">
        <v>1</v>
      </c>
      <c r="W3775" s="36">
        <v>1</v>
      </c>
      <c r="X3775" s="37" t="s">
        <v>65</v>
      </c>
    </row>
    <row r="3776" spans="1:24" ht="24" customHeight="1" x14ac:dyDescent="0.2">
      <c r="A3776" s="50" t="s">
        <v>6938</v>
      </c>
      <c r="B3776" s="60" t="s">
        <v>7238</v>
      </c>
      <c r="C3776" s="76" t="s">
        <v>7238</v>
      </c>
      <c r="D3776" s="61" t="s">
        <v>7239</v>
      </c>
      <c r="E3776" s="53">
        <v>124241.43</v>
      </c>
      <c r="F3776" s="26">
        <v>0.21</v>
      </c>
      <c r="G3776" s="53">
        <v>202948.375</v>
      </c>
      <c r="H3776" s="67"/>
      <c r="I3776" s="68"/>
      <c r="J3776" s="69"/>
      <c r="K3776" s="69"/>
      <c r="L3776" s="69"/>
      <c r="M3776" s="69"/>
      <c r="N3776" s="69"/>
      <c r="O3776" s="35"/>
      <c r="P3776" s="35" t="s">
        <v>27356</v>
      </c>
      <c r="Q3776" s="36">
        <v>1</v>
      </c>
      <c r="R3776" s="35" t="s">
        <v>9849</v>
      </c>
      <c r="S3776" s="35" t="s">
        <v>28503</v>
      </c>
      <c r="T3776" s="35">
        <v>0</v>
      </c>
      <c r="U3776" s="35">
        <v>0</v>
      </c>
      <c r="V3776" s="36">
        <v>1</v>
      </c>
      <c r="W3776" s="36">
        <v>1</v>
      </c>
      <c r="X3776" s="37" t="s">
        <v>65</v>
      </c>
    </row>
    <row r="3777" spans="1:24" ht="24" customHeight="1" x14ac:dyDescent="0.2">
      <c r="A3777" s="50" t="s">
        <v>6938</v>
      </c>
      <c r="B3777" s="60" t="s">
        <v>7240</v>
      </c>
      <c r="C3777" s="76" t="s">
        <v>7240</v>
      </c>
      <c r="D3777" s="61" t="s">
        <v>7241</v>
      </c>
      <c r="E3777" s="53">
        <v>69667.62</v>
      </c>
      <c r="F3777" s="26">
        <v>0.21</v>
      </c>
      <c r="G3777" s="53">
        <v>113802.061</v>
      </c>
      <c r="H3777" s="67"/>
      <c r="I3777" s="68"/>
      <c r="J3777" s="69"/>
      <c r="K3777" s="69"/>
      <c r="L3777" s="69"/>
      <c r="M3777" s="69"/>
      <c r="N3777" s="69"/>
      <c r="O3777" s="35"/>
      <c r="P3777" s="35" t="s">
        <v>27357</v>
      </c>
      <c r="Q3777" s="36">
        <v>1</v>
      </c>
      <c r="R3777" s="35" t="s">
        <v>9849</v>
      </c>
      <c r="S3777" s="35" t="s">
        <v>28504</v>
      </c>
      <c r="T3777" s="35">
        <v>0</v>
      </c>
      <c r="U3777" s="35">
        <v>0</v>
      </c>
      <c r="V3777" s="36">
        <v>1</v>
      </c>
      <c r="W3777" s="36">
        <v>1</v>
      </c>
      <c r="X3777" s="37" t="s">
        <v>65</v>
      </c>
    </row>
    <row r="3778" spans="1:24" ht="24" customHeight="1" x14ac:dyDescent="0.2">
      <c r="A3778" s="50" t="s">
        <v>6938</v>
      </c>
      <c r="B3778" s="60" t="s">
        <v>7242</v>
      </c>
      <c r="C3778" s="76" t="s">
        <v>7242</v>
      </c>
      <c r="D3778" s="61" t="s">
        <v>7243</v>
      </c>
      <c r="E3778" s="53">
        <v>115837.66</v>
      </c>
      <c r="F3778" s="26">
        <v>0.21</v>
      </c>
      <c r="G3778" s="53">
        <v>189220.81599999999</v>
      </c>
      <c r="H3778" s="67"/>
      <c r="I3778" s="68"/>
      <c r="J3778" s="69"/>
      <c r="K3778" s="69"/>
      <c r="L3778" s="69"/>
      <c r="M3778" s="69"/>
      <c r="N3778" s="69"/>
      <c r="O3778" s="35"/>
      <c r="P3778" s="35" t="s">
        <v>27358</v>
      </c>
      <c r="Q3778" s="36">
        <v>1</v>
      </c>
      <c r="R3778" s="35" t="s">
        <v>9849</v>
      </c>
      <c r="S3778" s="35" t="s">
        <v>28503</v>
      </c>
      <c r="T3778" s="35">
        <v>0</v>
      </c>
      <c r="U3778" s="35">
        <v>0</v>
      </c>
      <c r="V3778" s="36">
        <v>1</v>
      </c>
      <c r="W3778" s="36">
        <v>1</v>
      </c>
      <c r="X3778" s="37" t="s">
        <v>65</v>
      </c>
    </row>
    <row r="3779" spans="1:24" ht="24" customHeight="1" x14ac:dyDescent="0.2">
      <c r="A3779" s="50" t="s">
        <v>6938</v>
      </c>
      <c r="B3779" s="60" t="s">
        <v>7244</v>
      </c>
      <c r="C3779" s="76" t="s">
        <v>7244</v>
      </c>
      <c r="D3779" s="61" t="s">
        <v>7245</v>
      </c>
      <c r="E3779" s="53">
        <v>237255.43</v>
      </c>
      <c r="F3779" s="26">
        <v>0.21</v>
      </c>
      <c r="G3779" s="53">
        <v>387556.74400000001</v>
      </c>
      <c r="H3779" s="67"/>
      <c r="I3779" s="68"/>
      <c r="J3779" s="69"/>
      <c r="K3779" s="69"/>
      <c r="L3779" s="69"/>
      <c r="M3779" s="69"/>
      <c r="N3779" s="69"/>
      <c r="O3779" s="35"/>
      <c r="P3779" s="35" t="s">
        <v>27359</v>
      </c>
      <c r="Q3779" s="36">
        <v>1</v>
      </c>
      <c r="R3779" s="35" t="s">
        <v>9849</v>
      </c>
      <c r="S3779" s="35" t="s">
        <v>28503</v>
      </c>
      <c r="T3779" s="35">
        <v>0</v>
      </c>
      <c r="U3779" s="35">
        <v>0</v>
      </c>
      <c r="V3779" s="36">
        <v>1</v>
      </c>
      <c r="W3779" s="36">
        <v>1</v>
      </c>
      <c r="X3779" s="37" t="s">
        <v>65</v>
      </c>
    </row>
    <row r="3780" spans="1:24" ht="24" customHeight="1" x14ac:dyDescent="0.2">
      <c r="A3780" s="50" t="s">
        <v>6938</v>
      </c>
      <c r="B3780" s="60" t="s">
        <v>7246</v>
      </c>
      <c r="C3780" s="76" t="s">
        <v>7246</v>
      </c>
      <c r="D3780" s="61" t="s">
        <v>7247</v>
      </c>
      <c r="E3780" s="53">
        <v>208590.26</v>
      </c>
      <c r="F3780" s="26">
        <v>0.21</v>
      </c>
      <c r="G3780" s="53">
        <v>340732.18900000001</v>
      </c>
      <c r="H3780" s="67"/>
      <c r="I3780" s="68"/>
      <c r="J3780" s="69"/>
      <c r="K3780" s="69"/>
      <c r="L3780" s="69"/>
      <c r="M3780" s="69"/>
      <c r="N3780" s="69"/>
      <c r="O3780" s="35"/>
      <c r="P3780" s="35" t="s">
        <v>27360</v>
      </c>
      <c r="Q3780" s="36">
        <v>1</v>
      </c>
      <c r="R3780" s="35" t="s">
        <v>9849</v>
      </c>
      <c r="S3780" s="35" t="s">
        <v>28504</v>
      </c>
      <c r="T3780" s="35">
        <v>0</v>
      </c>
      <c r="U3780" s="35">
        <v>0</v>
      </c>
      <c r="V3780" s="36">
        <v>1</v>
      </c>
      <c r="W3780" s="36">
        <v>1</v>
      </c>
      <c r="X3780" s="37" t="s">
        <v>65</v>
      </c>
    </row>
    <row r="3781" spans="1:24" ht="24" customHeight="1" x14ac:dyDescent="0.2">
      <c r="A3781" s="50" t="s">
        <v>6938</v>
      </c>
      <c r="B3781" s="60" t="s">
        <v>7248</v>
      </c>
      <c r="C3781" s="76" t="s">
        <v>7248</v>
      </c>
      <c r="D3781" s="61" t="s">
        <v>7249</v>
      </c>
      <c r="E3781" s="53">
        <v>124241.43</v>
      </c>
      <c r="F3781" s="26">
        <v>0.21</v>
      </c>
      <c r="G3781" s="53">
        <v>202948.375</v>
      </c>
      <c r="H3781" s="67"/>
      <c r="I3781" s="68"/>
      <c r="J3781" s="69"/>
      <c r="K3781" s="69"/>
      <c r="L3781" s="69"/>
      <c r="M3781" s="69"/>
      <c r="N3781" s="69"/>
      <c r="O3781" s="35"/>
      <c r="P3781" s="35" t="s">
        <v>27361</v>
      </c>
      <c r="Q3781" s="36">
        <v>1</v>
      </c>
      <c r="R3781" s="35" t="s">
        <v>9849</v>
      </c>
      <c r="S3781" s="35" t="s">
        <v>28503</v>
      </c>
      <c r="T3781" s="35">
        <v>0</v>
      </c>
      <c r="U3781" s="35">
        <v>0</v>
      </c>
      <c r="V3781" s="36">
        <v>1</v>
      </c>
      <c r="W3781" s="36">
        <v>1</v>
      </c>
      <c r="X3781" s="37" t="s">
        <v>65</v>
      </c>
    </row>
    <row r="3782" spans="1:24" ht="24" customHeight="1" x14ac:dyDescent="0.2">
      <c r="A3782" s="50" t="s">
        <v>6938</v>
      </c>
      <c r="B3782" s="60" t="s">
        <v>7250</v>
      </c>
      <c r="C3782" s="76" t="s">
        <v>7250</v>
      </c>
      <c r="D3782" s="61" t="s">
        <v>7251</v>
      </c>
      <c r="E3782" s="53">
        <v>198521.06</v>
      </c>
      <c r="F3782" s="26">
        <v>0.21</v>
      </c>
      <c r="G3782" s="53">
        <v>324284.15000000002</v>
      </c>
      <c r="H3782" s="67"/>
      <c r="I3782" s="68"/>
      <c r="J3782" s="69"/>
      <c r="K3782" s="69"/>
      <c r="L3782" s="69"/>
      <c r="M3782" s="69"/>
      <c r="N3782" s="69"/>
      <c r="O3782" s="35"/>
      <c r="P3782" s="35" t="s">
        <v>27362</v>
      </c>
      <c r="Q3782" s="36">
        <v>1</v>
      </c>
      <c r="R3782" s="35" t="s">
        <v>9849</v>
      </c>
      <c r="S3782" s="35" t="s">
        <v>28503</v>
      </c>
      <c r="T3782" s="35">
        <v>0</v>
      </c>
      <c r="U3782" s="35">
        <v>0</v>
      </c>
      <c r="V3782" s="36">
        <v>1</v>
      </c>
      <c r="W3782" s="36">
        <v>1</v>
      </c>
      <c r="X3782" s="37" t="s">
        <v>65</v>
      </c>
    </row>
    <row r="3783" spans="1:24" ht="24" customHeight="1" x14ac:dyDescent="0.2">
      <c r="A3783" s="50" t="s">
        <v>6938</v>
      </c>
      <c r="B3783" s="60" t="s">
        <v>7252</v>
      </c>
      <c r="C3783" s="76" t="s">
        <v>7252</v>
      </c>
      <c r="D3783" s="61" t="s">
        <v>24154</v>
      </c>
      <c r="E3783" s="53">
        <v>220132.69</v>
      </c>
      <c r="F3783" s="26">
        <v>0.21</v>
      </c>
      <c r="G3783" s="53">
        <v>359586.74699999997</v>
      </c>
      <c r="H3783" s="67"/>
      <c r="I3783" s="68"/>
      <c r="J3783" s="69"/>
      <c r="K3783" s="69"/>
      <c r="L3783" s="69"/>
      <c r="M3783" s="69"/>
      <c r="N3783" s="69"/>
      <c r="O3783" s="35"/>
      <c r="P3783" s="35" t="s">
        <v>27363</v>
      </c>
      <c r="Q3783" s="36">
        <v>1</v>
      </c>
      <c r="R3783" s="35" t="s">
        <v>9849</v>
      </c>
      <c r="S3783" s="35" t="s">
        <v>28503</v>
      </c>
      <c r="T3783" s="35">
        <v>0</v>
      </c>
      <c r="U3783" s="35">
        <v>0</v>
      </c>
      <c r="V3783" s="36">
        <v>1</v>
      </c>
      <c r="W3783" s="36">
        <v>1</v>
      </c>
      <c r="X3783" s="37" t="s">
        <v>65</v>
      </c>
    </row>
    <row r="3784" spans="1:24" ht="24" customHeight="1" x14ac:dyDescent="0.2">
      <c r="A3784" s="50" t="s">
        <v>6938</v>
      </c>
      <c r="B3784" s="60" t="s">
        <v>7254</v>
      </c>
      <c r="C3784" s="76" t="s">
        <v>7254</v>
      </c>
      <c r="D3784" s="61" t="s">
        <v>24155</v>
      </c>
      <c r="E3784" s="53">
        <v>208590.26</v>
      </c>
      <c r="F3784" s="26">
        <v>0.21</v>
      </c>
      <c r="G3784" s="53">
        <v>340732.18900000001</v>
      </c>
      <c r="H3784" s="67"/>
      <c r="I3784" s="68"/>
      <c r="J3784" s="69"/>
      <c r="K3784" s="69"/>
      <c r="L3784" s="69"/>
      <c r="M3784" s="69"/>
      <c r="N3784" s="69"/>
      <c r="O3784" s="35"/>
      <c r="P3784" s="35" t="s">
        <v>27364</v>
      </c>
      <c r="Q3784" s="36">
        <v>1</v>
      </c>
      <c r="R3784" s="35" t="s">
        <v>9849</v>
      </c>
      <c r="S3784" s="35" t="s">
        <v>28504</v>
      </c>
      <c r="T3784" s="35">
        <v>0</v>
      </c>
      <c r="U3784" s="35">
        <v>0</v>
      </c>
      <c r="V3784" s="36">
        <v>1</v>
      </c>
      <c r="W3784" s="36">
        <v>1</v>
      </c>
      <c r="X3784" s="37" t="s">
        <v>65</v>
      </c>
    </row>
    <row r="3785" spans="1:24" ht="24" customHeight="1" x14ac:dyDescent="0.2">
      <c r="A3785" s="50" t="s">
        <v>6938</v>
      </c>
      <c r="B3785" s="60" t="s">
        <v>7256</v>
      </c>
      <c r="C3785" s="76" t="s">
        <v>7256</v>
      </c>
      <c r="D3785" s="61" t="s">
        <v>7257</v>
      </c>
      <c r="E3785" s="53">
        <v>52765.83</v>
      </c>
      <c r="F3785" s="26">
        <v>0.21</v>
      </c>
      <c r="G3785" s="53">
        <v>86192.982999999993</v>
      </c>
      <c r="H3785" s="67"/>
      <c r="I3785" s="68"/>
      <c r="J3785" s="69"/>
      <c r="K3785" s="69"/>
      <c r="L3785" s="69"/>
      <c r="M3785" s="69"/>
      <c r="N3785" s="69"/>
      <c r="O3785" s="35"/>
      <c r="P3785" s="35" t="s">
        <v>27365</v>
      </c>
      <c r="Q3785" s="36">
        <v>1</v>
      </c>
      <c r="R3785" s="35" t="s">
        <v>9849</v>
      </c>
      <c r="S3785" s="35" t="s">
        <v>28504</v>
      </c>
      <c r="T3785" s="35">
        <v>0</v>
      </c>
      <c r="U3785" s="35">
        <v>0</v>
      </c>
      <c r="V3785" s="36">
        <v>1</v>
      </c>
      <c r="W3785" s="36">
        <v>1</v>
      </c>
      <c r="X3785" s="37" t="s">
        <v>65</v>
      </c>
    </row>
    <row r="3786" spans="1:24" ht="24" customHeight="1" x14ac:dyDescent="0.2">
      <c r="A3786" s="50" t="s">
        <v>6938</v>
      </c>
      <c r="B3786" s="60" t="s">
        <v>7258</v>
      </c>
      <c r="C3786" s="76" t="s">
        <v>7258</v>
      </c>
      <c r="D3786" s="61" t="s">
        <v>7259</v>
      </c>
      <c r="E3786" s="53">
        <v>111861.53</v>
      </c>
      <c r="F3786" s="26">
        <v>0.21</v>
      </c>
      <c r="G3786" s="53">
        <v>182725.815</v>
      </c>
      <c r="H3786" s="67"/>
      <c r="I3786" s="68"/>
      <c r="J3786" s="69"/>
      <c r="K3786" s="69"/>
      <c r="L3786" s="69"/>
      <c r="M3786" s="69"/>
      <c r="N3786" s="69"/>
      <c r="O3786" s="35"/>
      <c r="P3786" s="35" t="s">
        <v>27366</v>
      </c>
      <c r="Q3786" s="36">
        <v>1</v>
      </c>
      <c r="R3786" s="35" t="s">
        <v>9849</v>
      </c>
      <c r="S3786" s="35" t="s">
        <v>28503</v>
      </c>
      <c r="T3786" s="35">
        <v>0</v>
      </c>
      <c r="U3786" s="35">
        <v>0</v>
      </c>
      <c r="V3786" s="36">
        <v>1</v>
      </c>
      <c r="W3786" s="36">
        <v>1</v>
      </c>
      <c r="X3786" s="37" t="s">
        <v>65</v>
      </c>
    </row>
    <row r="3787" spans="1:24" ht="24" customHeight="1" x14ac:dyDescent="0.2">
      <c r="A3787" s="50" t="s">
        <v>6938</v>
      </c>
      <c r="B3787" s="60" t="s">
        <v>7260</v>
      </c>
      <c r="C3787" s="76" t="s">
        <v>7260</v>
      </c>
      <c r="D3787" s="61" t="s">
        <v>7261</v>
      </c>
      <c r="E3787" s="53">
        <v>111861.53</v>
      </c>
      <c r="F3787" s="26">
        <v>0.21</v>
      </c>
      <c r="G3787" s="53">
        <v>182725.815</v>
      </c>
      <c r="H3787" s="67"/>
      <c r="I3787" s="68"/>
      <c r="J3787" s="69"/>
      <c r="K3787" s="69"/>
      <c r="L3787" s="69"/>
      <c r="M3787" s="69"/>
      <c r="N3787" s="69"/>
      <c r="O3787" s="35"/>
      <c r="P3787" s="35" t="s">
        <v>27367</v>
      </c>
      <c r="Q3787" s="36">
        <v>1</v>
      </c>
      <c r="R3787" s="35" t="s">
        <v>9849</v>
      </c>
      <c r="S3787" s="35" t="s">
        <v>28503</v>
      </c>
      <c r="T3787" s="35">
        <v>0</v>
      </c>
      <c r="U3787" s="35">
        <v>0</v>
      </c>
      <c r="V3787" s="36">
        <v>1</v>
      </c>
      <c r="W3787" s="36">
        <v>1</v>
      </c>
      <c r="X3787" s="37" t="s">
        <v>65</v>
      </c>
    </row>
    <row r="3788" spans="1:24" ht="24" customHeight="1" x14ac:dyDescent="0.2">
      <c r="A3788" s="50" t="s">
        <v>6938</v>
      </c>
      <c r="B3788" s="60" t="s">
        <v>7262</v>
      </c>
      <c r="C3788" s="76" t="s">
        <v>7262</v>
      </c>
      <c r="D3788" s="61" t="s">
        <v>7263</v>
      </c>
      <c r="E3788" s="53">
        <v>43393.02</v>
      </c>
      <c r="F3788" s="26">
        <v>0.21</v>
      </c>
      <c r="G3788" s="53">
        <v>70882.501999999993</v>
      </c>
      <c r="H3788" s="67"/>
      <c r="I3788" s="68"/>
      <c r="J3788" s="69"/>
      <c r="K3788" s="69"/>
      <c r="L3788" s="69"/>
      <c r="M3788" s="69"/>
      <c r="N3788" s="69"/>
      <c r="O3788" s="35"/>
      <c r="P3788" s="35" t="s">
        <v>27368</v>
      </c>
      <c r="Q3788" s="36">
        <v>1</v>
      </c>
      <c r="R3788" s="35" t="s">
        <v>9849</v>
      </c>
      <c r="S3788" s="35" t="s">
        <v>28504</v>
      </c>
      <c r="T3788" s="35">
        <v>0</v>
      </c>
      <c r="U3788" s="35">
        <v>0</v>
      </c>
      <c r="V3788" s="36">
        <v>1</v>
      </c>
      <c r="W3788" s="36">
        <v>1</v>
      </c>
      <c r="X3788" s="37" t="s">
        <v>65</v>
      </c>
    </row>
    <row r="3789" spans="1:24" ht="24" customHeight="1" x14ac:dyDescent="0.2">
      <c r="A3789" s="50" t="s">
        <v>6938</v>
      </c>
      <c r="B3789" s="60" t="s">
        <v>7264</v>
      </c>
      <c r="C3789" s="76" t="s">
        <v>7264</v>
      </c>
      <c r="D3789" s="61" t="s">
        <v>7265</v>
      </c>
      <c r="E3789" s="53">
        <v>20338.439999999999</v>
      </c>
      <c r="F3789" s="26">
        <v>0.21</v>
      </c>
      <c r="G3789" s="53">
        <v>33222.837</v>
      </c>
      <c r="H3789" s="67"/>
      <c r="I3789" s="68"/>
      <c r="J3789" s="69"/>
      <c r="K3789" s="69"/>
      <c r="L3789" s="69"/>
      <c r="M3789" s="69"/>
      <c r="N3789" s="69"/>
      <c r="O3789" s="35"/>
      <c r="P3789" s="35" t="s">
        <v>27369</v>
      </c>
      <c r="Q3789" s="36">
        <v>1</v>
      </c>
      <c r="R3789" s="35" t="s">
        <v>9849</v>
      </c>
      <c r="S3789" s="35" t="s">
        <v>28504</v>
      </c>
      <c r="T3789" s="35">
        <v>0</v>
      </c>
      <c r="U3789" s="35">
        <v>0</v>
      </c>
      <c r="V3789" s="36">
        <v>1</v>
      </c>
      <c r="W3789" s="36">
        <v>1</v>
      </c>
      <c r="X3789" s="37" t="s">
        <v>65</v>
      </c>
    </row>
    <row r="3790" spans="1:24" ht="24" customHeight="1" x14ac:dyDescent="0.2">
      <c r="A3790" s="50" t="s">
        <v>6938</v>
      </c>
      <c r="B3790" s="60" t="s">
        <v>7266</v>
      </c>
      <c r="C3790" s="76" t="s">
        <v>7266</v>
      </c>
      <c r="D3790" s="61" t="s">
        <v>7267</v>
      </c>
      <c r="E3790" s="53">
        <v>36780.870000000003</v>
      </c>
      <c r="F3790" s="26">
        <v>0.21</v>
      </c>
      <c r="G3790" s="53">
        <v>60081.546000000002</v>
      </c>
      <c r="H3790" s="67"/>
      <c r="I3790" s="68"/>
      <c r="J3790" s="69"/>
      <c r="K3790" s="69"/>
      <c r="L3790" s="69"/>
      <c r="M3790" s="69"/>
      <c r="N3790" s="69"/>
      <c r="O3790" s="35"/>
      <c r="P3790" s="35" t="s">
        <v>27370</v>
      </c>
      <c r="Q3790" s="36">
        <v>1</v>
      </c>
      <c r="R3790" s="35" t="s">
        <v>9849</v>
      </c>
      <c r="S3790" s="35" t="s">
        <v>28504</v>
      </c>
      <c r="T3790" s="35">
        <v>0</v>
      </c>
      <c r="U3790" s="35">
        <v>0</v>
      </c>
      <c r="V3790" s="36">
        <v>1</v>
      </c>
      <c r="W3790" s="36">
        <v>1</v>
      </c>
      <c r="X3790" s="37" t="s">
        <v>65</v>
      </c>
    </row>
    <row r="3791" spans="1:24" ht="24" customHeight="1" x14ac:dyDescent="0.2">
      <c r="A3791" s="50" t="s">
        <v>6938</v>
      </c>
      <c r="B3791" s="60" t="s">
        <v>7268</v>
      </c>
      <c r="C3791" s="76" t="s">
        <v>7268</v>
      </c>
      <c r="D3791" s="61" t="s">
        <v>7269</v>
      </c>
      <c r="E3791" s="53">
        <v>21222.78</v>
      </c>
      <c r="F3791" s="26">
        <v>0.21</v>
      </c>
      <c r="G3791" s="53">
        <v>34667.408000000003</v>
      </c>
      <c r="H3791" s="67"/>
      <c r="I3791" s="68"/>
      <c r="J3791" s="69"/>
      <c r="K3791" s="69"/>
      <c r="L3791" s="69"/>
      <c r="M3791" s="69"/>
      <c r="N3791" s="69"/>
      <c r="O3791" s="35"/>
      <c r="P3791" s="35" t="s">
        <v>27371</v>
      </c>
      <c r="Q3791" s="36">
        <v>1</v>
      </c>
      <c r="R3791" s="35" t="s">
        <v>9849</v>
      </c>
      <c r="S3791" s="35" t="s">
        <v>28504</v>
      </c>
      <c r="T3791" s="35">
        <v>0</v>
      </c>
      <c r="U3791" s="35">
        <v>0</v>
      </c>
      <c r="V3791" s="36">
        <v>1</v>
      </c>
      <c r="W3791" s="36">
        <v>1</v>
      </c>
      <c r="X3791" s="37" t="s">
        <v>65</v>
      </c>
    </row>
    <row r="3792" spans="1:24" ht="24" customHeight="1" x14ac:dyDescent="0.2">
      <c r="A3792" s="50" t="s">
        <v>6938</v>
      </c>
      <c r="B3792" s="60" t="s">
        <v>7270</v>
      </c>
      <c r="C3792" s="76" t="s">
        <v>7270</v>
      </c>
      <c r="D3792" s="61" t="s">
        <v>7271</v>
      </c>
      <c r="E3792" s="53">
        <v>26528.400000000001</v>
      </c>
      <c r="F3792" s="26">
        <v>0.21</v>
      </c>
      <c r="G3792" s="53">
        <v>43334.141000000003</v>
      </c>
      <c r="H3792" s="67"/>
      <c r="I3792" s="68"/>
      <c r="J3792" s="69"/>
      <c r="K3792" s="69"/>
      <c r="L3792" s="69"/>
      <c r="M3792" s="69"/>
      <c r="N3792" s="69"/>
      <c r="O3792" s="35"/>
      <c r="P3792" s="35" t="s">
        <v>27372</v>
      </c>
      <c r="Q3792" s="36">
        <v>1</v>
      </c>
      <c r="R3792" s="35" t="s">
        <v>9849</v>
      </c>
      <c r="S3792" s="35" t="s">
        <v>28504</v>
      </c>
      <c r="T3792" s="35">
        <v>0</v>
      </c>
      <c r="U3792" s="35">
        <v>0</v>
      </c>
      <c r="V3792" s="36">
        <v>1</v>
      </c>
      <c r="W3792" s="36">
        <v>1</v>
      </c>
      <c r="X3792" s="37" t="s">
        <v>65</v>
      </c>
    </row>
    <row r="3793" spans="1:24" ht="24" customHeight="1" x14ac:dyDescent="0.2">
      <c r="A3793" s="50" t="s">
        <v>6938</v>
      </c>
      <c r="B3793" s="60" t="s">
        <v>7272</v>
      </c>
      <c r="C3793" s="76" t="s">
        <v>7272</v>
      </c>
      <c r="D3793" s="61" t="s">
        <v>7273</v>
      </c>
      <c r="E3793" s="53">
        <v>24795.86</v>
      </c>
      <c r="F3793" s="26">
        <v>0.21</v>
      </c>
      <c r="G3793" s="53">
        <v>40504.036</v>
      </c>
      <c r="H3793" s="67"/>
      <c r="I3793" s="68"/>
      <c r="J3793" s="69"/>
      <c r="K3793" s="69"/>
      <c r="L3793" s="69"/>
      <c r="M3793" s="69"/>
      <c r="N3793" s="69"/>
      <c r="O3793" s="35"/>
      <c r="P3793" s="35" t="s">
        <v>27373</v>
      </c>
      <c r="Q3793" s="36">
        <v>1</v>
      </c>
      <c r="R3793" s="35" t="s">
        <v>9849</v>
      </c>
      <c r="S3793" s="35" t="s">
        <v>28504</v>
      </c>
      <c r="T3793" s="35">
        <v>0</v>
      </c>
      <c r="U3793" s="35">
        <v>0</v>
      </c>
      <c r="V3793" s="36">
        <v>1</v>
      </c>
      <c r="W3793" s="36">
        <v>1</v>
      </c>
      <c r="X3793" s="37" t="s">
        <v>65</v>
      </c>
    </row>
    <row r="3794" spans="1:24" ht="24" customHeight="1" x14ac:dyDescent="0.2">
      <c r="A3794" s="50" t="s">
        <v>6938</v>
      </c>
      <c r="B3794" s="60" t="s">
        <v>7274</v>
      </c>
      <c r="C3794" s="76" t="s">
        <v>7274</v>
      </c>
      <c r="D3794" s="61" t="s">
        <v>7275</v>
      </c>
      <c r="E3794" s="53">
        <v>455006.87</v>
      </c>
      <c r="F3794" s="26">
        <v>0.21</v>
      </c>
      <c r="G3794" s="53">
        <v>743253.71699999995</v>
      </c>
      <c r="H3794" s="67"/>
      <c r="I3794" s="68"/>
      <c r="J3794" s="69"/>
      <c r="K3794" s="69"/>
      <c r="L3794" s="69"/>
      <c r="M3794" s="69"/>
      <c r="N3794" s="69"/>
      <c r="O3794" s="35"/>
      <c r="P3794" s="35" t="s">
        <v>65</v>
      </c>
      <c r="Q3794" s="36">
        <v>1</v>
      </c>
      <c r="R3794" s="35" t="s">
        <v>9849</v>
      </c>
      <c r="S3794" s="35" t="s">
        <v>28504</v>
      </c>
      <c r="T3794" s="35">
        <v>0</v>
      </c>
      <c r="U3794" s="35">
        <v>0</v>
      </c>
      <c r="V3794" s="36">
        <v>1</v>
      </c>
      <c r="W3794" s="36">
        <v>1</v>
      </c>
      <c r="X3794" s="37" t="s">
        <v>65</v>
      </c>
    </row>
    <row r="3795" spans="1:24" ht="24" customHeight="1" x14ac:dyDescent="0.2">
      <c r="A3795" s="50" t="s">
        <v>6938</v>
      </c>
      <c r="B3795" s="60" t="s">
        <v>7276</v>
      </c>
      <c r="C3795" s="76" t="s">
        <v>7276</v>
      </c>
      <c r="D3795" s="61" t="s">
        <v>7277</v>
      </c>
      <c r="E3795" s="53">
        <v>463805.25</v>
      </c>
      <c r="F3795" s="26">
        <v>0.21</v>
      </c>
      <c r="G3795" s="53">
        <v>757625.87899999996</v>
      </c>
      <c r="H3795" s="67"/>
      <c r="I3795" s="68"/>
      <c r="J3795" s="69"/>
      <c r="K3795" s="69"/>
      <c r="L3795" s="69"/>
      <c r="M3795" s="69"/>
      <c r="N3795" s="69"/>
      <c r="O3795" s="35"/>
      <c r="P3795" s="35" t="s">
        <v>65</v>
      </c>
      <c r="Q3795" s="36">
        <v>1</v>
      </c>
      <c r="R3795" s="35" t="s">
        <v>9849</v>
      </c>
      <c r="S3795" s="35" t="s">
        <v>28504</v>
      </c>
      <c r="T3795" s="35">
        <v>0</v>
      </c>
      <c r="U3795" s="35">
        <v>0</v>
      </c>
      <c r="V3795" s="36">
        <v>1</v>
      </c>
      <c r="W3795" s="36">
        <v>1</v>
      </c>
      <c r="X3795" s="37" t="s">
        <v>65</v>
      </c>
    </row>
    <row r="3796" spans="1:24" ht="24" customHeight="1" x14ac:dyDescent="0.2">
      <c r="A3796" s="50" t="s">
        <v>6938</v>
      </c>
      <c r="B3796" s="60" t="s">
        <v>7278</v>
      </c>
      <c r="C3796" s="76" t="s">
        <v>7278</v>
      </c>
      <c r="D3796" s="61" t="s">
        <v>7279</v>
      </c>
      <c r="E3796" s="53">
        <v>346730.93</v>
      </c>
      <c r="F3796" s="26">
        <v>0.21</v>
      </c>
      <c r="G3796" s="53">
        <v>566384.98</v>
      </c>
      <c r="H3796" s="67"/>
      <c r="I3796" s="68"/>
      <c r="J3796" s="69"/>
      <c r="K3796" s="69"/>
      <c r="L3796" s="69"/>
      <c r="M3796" s="69"/>
      <c r="N3796" s="69"/>
      <c r="O3796" s="35"/>
      <c r="P3796" s="35" t="s">
        <v>65</v>
      </c>
      <c r="Q3796" s="36">
        <v>1</v>
      </c>
      <c r="R3796" s="35" t="s">
        <v>9849</v>
      </c>
      <c r="S3796" s="35" t="s">
        <v>28504</v>
      </c>
      <c r="T3796" s="35">
        <v>0</v>
      </c>
      <c r="U3796" s="35">
        <v>0</v>
      </c>
      <c r="V3796" s="36">
        <v>1</v>
      </c>
      <c r="W3796" s="36">
        <v>1</v>
      </c>
      <c r="X3796" s="37" t="s">
        <v>65</v>
      </c>
    </row>
    <row r="3797" spans="1:24" ht="24" customHeight="1" x14ac:dyDescent="0.2">
      <c r="A3797" s="50" t="s">
        <v>6938</v>
      </c>
      <c r="B3797" s="60" t="s">
        <v>7280</v>
      </c>
      <c r="C3797" s="76" t="s">
        <v>7280</v>
      </c>
      <c r="D3797" s="61" t="s">
        <v>7281</v>
      </c>
      <c r="E3797" s="53">
        <v>324827.69</v>
      </c>
      <c r="F3797" s="26">
        <v>0.21</v>
      </c>
      <c r="G3797" s="53">
        <v>530606.03</v>
      </c>
      <c r="H3797" s="67"/>
      <c r="I3797" s="68"/>
      <c r="J3797" s="69"/>
      <c r="K3797" s="69"/>
      <c r="L3797" s="69"/>
      <c r="M3797" s="69"/>
      <c r="N3797" s="69"/>
      <c r="O3797" s="35"/>
      <c r="P3797" s="35" t="s">
        <v>65</v>
      </c>
      <c r="Q3797" s="36">
        <v>1</v>
      </c>
      <c r="R3797" s="35" t="s">
        <v>9849</v>
      </c>
      <c r="S3797" s="35" t="s">
        <v>28504</v>
      </c>
      <c r="T3797" s="35">
        <v>0</v>
      </c>
      <c r="U3797" s="35">
        <v>0</v>
      </c>
      <c r="V3797" s="36">
        <v>1</v>
      </c>
      <c r="W3797" s="36">
        <v>1</v>
      </c>
      <c r="X3797" s="37" t="s">
        <v>65</v>
      </c>
    </row>
    <row r="3798" spans="1:24" ht="24" customHeight="1" x14ac:dyDescent="0.2">
      <c r="A3798" s="50" t="s">
        <v>6938</v>
      </c>
      <c r="B3798" s="60" t="s">
        <v>7282</v>
      </c>
      <c r="C3798" s="76" t="s">
        <v>7282</v>
      </c>
      <c r="D3798" s="61" t="s">
        <v>7283</v>
      </c>
      <c r="E3798" s="53">
        <v>486001.89</v>
      </c>
      <c r="F3798" s="26">
        <v>0.21</v>
      </c>
      <c r="G3798" s="53">
        <v>793884.08600000001</v>
      </c>
      <c r="H3798" s="67"/>
      <c r="I3798" s="68"/>
      <c r="J3798" s="69"/>
      <c r="K3798" s="69"/>
      <c r="L3798" s="69"/>
      <c r="M3798" s="69"/>
      <c r="N3798" s="69"/>
      <c r="O3798" s="35"/>
      <c r="P3798" s="35" t="s">
        <v>27374</v>
      </c>
      <c r="Q3798" s="36">
        <v>1</v>
      </c>
      <c r="R3798" s="35" t="s">
        <v>9849</v>
      </c>
      <c r="S3798" s="35" t="s">
        <v>28503</v>
      </c>
      <c r="T3798" s="35">
        <v>0</v>
      </c>
      <c r="U3798" s="35">
        <v>0</v>
      </c>
      <c r="V3798" s="36">
        <v>1</v>
      </c>
      <c r="W3798" s="36">
        <v>1</v>
      </c>
      <c r="X3798" s="37" t="s">
        <v>65</v>
      </c>
    </row>
    <row r="3799" spans="1:24" ht="24" customHeight="1" x14ac:dyDescent="0.2">
      <c r="A3799" s="50" t="s">
        <v>6938</v>
      </c>
      <c r="B3799" s="60" t="s">
        <v>7284</v>
      </c>
      <c r="C3799" s="76" t="s">
        <v>7284</v>
      </c>
      <c r="D3799" s="61" t="s">
        <v>7285</v>
      </c>
      <c r="E3799" s="53">
        <v>19012.02</v>
      </c>
      <c r="F3799" s="26">
        <v>0.21</v>
      </c>
      <c r="G3799" s="53">
        <v>31056.137999999999</v>
      </c>
      <c r="H3799" s="67"/>
      <c r="I3799" s="68"/>
      <c r="J3799" s="69"/>
      <c r="K3799" s="69"/>
      <c r="L3799" s="69"/>
      <c r="M3799" s="69"/>
      <c r="N3799" s="69"/>
      <c r="O3799" s="35"/>
      <c r="P3799" s="35" t="s">
        <v>27375</v>
      </c>
      <c r="Q3799" s="36">
        <v>1</v>
      </c>
      <c r="R3799" s="35" t="s">
        <v>9849</v>
      </c>
      <c r="S3799" s="35" t="s">
        <v>28504</v>
      </c>
      <c r="T3799" s="35">
        <v>0</v>
      </c>
      <c r="U3799" s="35">
        <v>0</v>
      </c>
      <c r="V3799" s="36">
        <v>1</v>
      </c>
      <c r="W3799" s="36">
        <v>1</v>
      </c>
      <c r="X3799" s="37" t="s">
        <v>65</v>
      </c>
    </row>
    <row r="3800" spans="1:24" ht="24" customHeight="1" x14ac:dyDescent="0.2">
      <c r="A3800" s="50" t="s">
        <v>6938</v>
      </c>
      <c r="B3800" s="60" t="s">
        <v>7286</v>
      </c>
      <c r="C3800" s="76" t="s">
        <v>7286</v>
      </c>
      <c r="D3800" s="61" t="s">
        <v>7287</v>
      </c>
      <c r="E3800" s="53">
        <v>19012.02</v>
      </c>
      <c r="F3800" s="26">
        <v>0.21</v>
      </c>
      <c r="G3800" s="53">
        <v>31056.137999999999</v>
      </c>
      <c r="H3800" s="67"/>
      <c r="I3800" s="68"/>
      <c r="J3800" s="69"/>
      <c r="K3800" s="69"/>
      <c r="L3800" s="69"/>
      <c r="M3800" s="69"/>
      <c r="N3800" s="69"/>
      <c r="O3800" s="35"/>
      <c r="P3800" s="35" t="s">
        <v>27376</v>
      </c>
      <c r="Q3800" s="36">
        <v>1</v>
      </c>
      <c r="R3800" s="35" t="s">
        <v>9849</v>
      </c>
      <c r="S3800" s="35" t="s">
        <v>28504</v>
      </c>
      <c r="T3800" s="35">
        <v>0</v>
      </c>
      <c r="U3800" s="35">
        <v>0</v>
      </c>
      <c r="V3800" s="36">
        <v>1</v>
      </c>
      <c r="W3800" s="36">
        <v>1</v>
      </c>
      <c r="X3800" s="37" t="s">
        <v>65</v>
      </c>
    </row>
    <row r="3801" spans="1:24" ht="24" customHeight="1" x14ac:dyDescent="0.2">
      <c r="A3801" s="50" t="s">
        <v>6938</v>
      </c>
      <c r="B3801" s="60" t="s">
        <v>7288</v>
      </c>
      <c r="C3801" s="76" t="s">
        <v>7288</v>
      </c>
      <c r="D3801" s="61" t="s">
        <v>7289</v>
      </c>
      <c r="E3801" s="53">
        <v>19012.02</v>
      </c>
      <c r="F3801" s="26">
        <v>0.21</v>
      </c>
      <c r="G3801" s="53">
        <v>31056.137999999999</v>
      </c>
      <c r="H3801" s="67"/>
      <c r="I3801" s="68"/>
      <c r="J3801" s="69"/>
      <c r="K3801" s="69"/>
      <c r="L3801" s="69"/>
      <c r="M3801" s="69"/>
      <c r="N3801" s="69"/>
      <c r="O3801" s="35"/>
      <c r="P3801" s="35" t="s">
        <v>27377</v>
      </c>
      <c r="Q3801" s="36">
        <v>1</v>
      </c>
      <c r="R3801" s="35" t="s">
        <v>9849</v>
      </c>
      <c r="S3801" s="35" t="s">
        <v>28504</v>
      </c>
      <c r="T3801" s="35">
        <v>0</v>
      </c>
      <c r="U3801" s="35">
        <v>0</v>
      </c>
      <c r="V3801" s="36">
        <v>1</v>
      </c>
      <c r="W3801" s="36">
        <v>1</v>
      </c>
      <c r="X3801" s="37" t="s">
        <v>65</v>
      </c>
    </row>
    <row r="3802" spans="1:24" ht="24" customHeight="1" x14ac:dyDescent="0.2">
      <c r="A3802" s="50" t="s">
        <v>6938</v>
      </c>
      <c r="B3802" s="60" t="s">
        <v>7290</v>
      </c>
      <c r="C3802" s="76" t="s">
        <v>7290</v>
      </c>
      <c r="D3802" s="61" t="s">
        <v>7291</v>
      </c>
      <c r="E3802" s="53">
        <v>139716.34</v>
      </c>
      <c r="F3802" s="26">
        <v>0.21</v>
      </c>
      <c r="G3802" s="53">
        <v>228226.64300000001</v>
      </c>
      <c r="H3802" s="67"/>
      <c r="I3802" s="68"/>
      <c r="J3802" s="69"/>
      <c r="K3802" s="69"/>
      <c r="L3802" s="69"/>
      <c r="M3802" s="69"/>
      <c r="N3802" s="69"/>
      <c r="O3802" s="35"/>
      <c r="P3802" s="35" t="s">
        <v>27378</v>
      </c>
      <c r="Q3802" s="36">
        <v>1</v>
      </c>
      <c r="R3802" s="35" t="s">
        <v>9849</v>
      </c>
      <c r="S3802" s="35" t="s">
        <v>28504</v>
      </c>
      <c r="T3802" s="35">
        <v>0</v>
      </c>
      <c r="U3802" s="35">
        <v>0</v>
      </c>
      <c r="V3802" s="36">
        <v>1</v>
      </c>
      <c r="W3802" s="36">
        <v>1</v>
      </c>
      <c r="X3802" s="37" t="s">
        <v>65</v>
      </c>
    </row>
    <row r="3803" spans="1:24" ht="24" customHeight="1" x14ac:dyDescent="0.2">
      <c r="A3803" s="50" t="s">
        <v>6938</v>
      </c>
      <c r="B3803" s="60" t="s">
        <v>7292</v>
      </c>
      <c r="C3803" s="76" t="s">
        <v>7292</v>
      </c>
      <c r="D3803" s="61" t="s">
        <v>7293</v>
      </c>
      <c r="E3803" s="53">
        <v>139716.34</v>
      </c>
      <c r="F3803" s="26">
        <v>0.21</v>
      </c>
      <c r="G3803" s="53">
        <v>228226.64300000001</v>
      </c>
      <c r="H3803" s="67"/>
      <c r="I3803" s="68"/>
      <c r="J3803" s="69"/>
      <c r="K3803" s="69"/>
      <c r="L3803" s="69"/>
      <c r="M3803" s="69"/>
      <c r="N3803" s="69"/>
      <c r="O3803" s="35"/>
      <c r="P3803" s="35" t="s">
        <v>27379</v>
      </c>
      <c r="Q3803" s="36">
        <v>1</v>
      </c>
      <c r="R3803" s="35" t="s">
        <v>9849</v>
      </c>
      <c r="S3803" s="35" t="s">
        <v>28504</v>
      </c>
      <c r="T3803" s="35">
        <v>0</v>
      </c>
      <c r="U3803" s="35">
        <v>0</v>
      </c>
      <c r="V3803" s="36">
        <v>1</v>
      </c>
      <c r="W3803" s="36">
        <v>1</v>
      </c>
      <c r="X3803" s="37" t="s">
        <v>65</v>
      </c>
    </row>
    <row r="3804" spans="1:24" ht="24" customHeight="1" x14ac:dyDescent="0.2">
      <c r="A3804" s="50" t="s">
        <v>6938</v>
      </c>
      <c r="B3804" s="60" t="s">
        <v>7294</v>
      </c>
      <c r="C3804" s="76" t="s">
        <v>7294</v>
      </c>
      <c r="D3804" s="61" t="s">
        <v>7295</v>
      </c>
      <c r="E3804" s="53">
        <v>139716.34</v>
      </c>
      <c r="F3804" s="26">
        <v>0.21</v>
      </c>
      <c r="G3804" s="53">
        <v>228226.64300000001</v>
      </c>
      <c r="H3804" s="67"/>
      <c r="I3804" s="68"/>
      <c r="J3804" s="69"/>
      <c r="K3804" s="69"/>
      <c r="L3804" s="69"/>
      <c r="M3804" s="69"/>
      <c r="N3804" s="69"/>
      <c r="O3804" s="35"/>
      <c r="P3804" s="35" t="s">
        <v>27380</v>
      </c>
      <c r="Q3804" s="36">
        <v>1</v>
      </c>
      <c r="R3804" s="35" t="s">
        <v>9849</v>
      </c>
      <c r="S3804" s="35" t="s">
        <v>28504</v>
      </c>
      <c r="T3804" s="35">
        <v>0</v>
      </c>
      <c r="U3804" s="35">
        <v>0</v>
      </c>
      <c r="V3804" s="36">
        <v>1</v>
      </c>
      <c r="W3804" s="36">
        <v>1</v>
      </c>
      <c r="X3804" s="37" t="s">
        <v>65</v>
      </c>
    </row>
    <row r="3805" spans="1:24" ht="24" customHeight="1" x14ac:dyDescent="0.2">
      <c r="A3805" s="50" t="s">
        <v>6938</v>
      </c>
      <c r="B3805" s="60" t="s">
        <v>7296</v>
      </c>
      <c r="C3805" s="76" t="s">
        <v>7296</v>
      </c>
      <c r="D3805" s="61" t="s">
        <v>7297</v>
      </c>
      <c r="E3805" s="53">
        <v>51658.43</v>
      </c>
      <c r="F3805" s="26">
        <v>0.21</v>
      </c>
      <c r="G3805" s="53">
        <v>84384.044999999998</v>
      </c>
      <c r="H3805" s="67"/>
      <c r="I3805" s="68"/>
      <c r="J3805" s="69"/>
      <c r="K3805" s="69"/>
      <c r="L3805" s="69"/>
      <c r="M3805" s="69"/>
      <c r="N3805" s="69"/>
      <c r="O3805" s="35"/>
      <c r="P3805" s="35" t="s">
        <v>27381</v>
      </c>
      <c r="Q3805" s="36">
        <v>1</v>
      </c>
      <c r="R3805" s="35" t="s">
        <v>9849</v>
      </c>
      <c r="S3805" s="35" t="s">
        <v>28504</v>
      </c>
      <c r="T3805" s="35">
        <v>0</v>
      </c>
      <c r="U3805" s="35">
        <v>0</v>
      </c>
      <c r="V3805" s="36">
        <v>1</v>
      </c>
      <c r="W3805" s="36">
        <v>1</v>
      </c>
      <c r="X3805" s="37" t="s">
        <v>65</v>
      </c>
    </row>
    <row r="3806" spans="1:24" ht="24" customHeight="1" x14ac:dyDescent="0.2">
      <c r="A3806" s="50" t="s">
        <v>6938</v>
      </c>
      <c r="B3806" s="60" t="s">
        <v>7298</v>
      </c>
      <c r="C3806" s="76" t="s">
        <v>7298</v>
      </c>
      <c r="D3806" s="61" t="s">
        <v>7299</v>
      </c>
      <c r="E3806" s="53">
        <v>46866.89</v>
      </c>
      <c r="F3806" s="26">
        <v>0.21</v>
      </c>
      <c r="G3806" s="53">
        <v>76557.062999999995</v>
      </c>
      <c r="H3806" s="67"/>
      <c r="I3806" s="68"/>
      <c r="J3806" s="69"/>
      <c r="K3806" s="69"/>
      <c r="L3806" s="69"/>
      <c r="M3806" s="69"/>
      <c r="N3806" s="69"/>
      <c r="O3806" s="35"/>
      <c r="P3806" s="35" t="s">
        <v>27382</v>
      </c>
      <c r="Q3806" s="36">
        <v>1</v>
      </c>
      <c r="R3806" s="35" t="s">
        <v>9849</v>
      </c>
      <c r="S3806" s="35" t="s">
        <v>28504</v>
      </c>
      <c r="T3806" s="35">
        <v>0</v>
      </c>
      <c r="U3806" s="35">
        <v>0</v>
      </c>
      <c r="V3806" s="36">
        <v>1</v>
      </c>
      <c r="W3806" s="36">
        <v>1</v>
      </c>
      <c r="X3806" s="37" t="s">
        <v>65</v>
      </c>
    </row>
    <row r="3807" spans="1:24" ht="24" customHeight="1" x14ac:dyDescent="0.2">
      <c r="A3807" s="50" t="s">
        <v>6938</v>
      </c>
      <c r="B3807" s="60" t="s">
        <v>7300</v>
      </c>
      <c r="C3807" s="76" t="s">
        <v>7300</v>
      </c>
      <c r="D3807" s="61" t="s">
        <v>7301</v>
      </c>
      <c r="E3807" s="53">
        <v>46866.89</v>
      </c>
      <c r="F3807" s="26">
        <v>0.21</v>
      </c>
      <c r="G3807" s="53">
        <v>76557.062999999995</v>
      </c>
      <c r="H3807" s="67"/>
      <c r="I3807" s="68"/>
      <c r="J3807" s="69"/>
      <c r="K3807" s="69"/>
      <c r="L3807" s="69"/>
      <c r="M3807" s="69"/>
      <c r="N3807" s="69"/>
      <c r="O3807" s="35"/>
      <c r="P3807" s="35" t="s">
        <v>27383</v>
      </c>
      <c r="Q3807" s="36">
        <v>1</v>
      </c>
      <c r="R3807" s="35" t="s">
        <v>9849</v>
      </c>
      <c r="S3807" s="35" t="s">
        <v>28504</v>
      </c>
      <c r="T3807" s="35">
        <v>0</v>
      </c>
      <c r="U3807" s="35">
        <v>0</v>
      </c>
      <c r="V3807" s="36">
        <v>1</v>
      </c>
      <c r="W3807" s="36">
        <v>1</v>
      </c>
      <c r="X3807" s="37" t="s">
        <v>65</v>
      </c>
    </row>
    <row r="3808" spans="1:24" ht="24" customHeight="1" x14ac:dyDescent="0.2">
      <c r="A3808" s="50" t="s">
        <v>6938</v>
      </c>
      <c r="B3808" s="60" t="s">
        <v>7305</v>
      </c>
      <c r="C3808" s="76" t="s">
        <v>7305</v>
      </c>
      <c r="D3808" s="61" t="s">
        <v>7306</v>
      </c>
      <c r="E3808" s="53">
        <v>367290.87</v>
      </c>
      <c r="F3808" s="26">
        <v>0.21</v>
      </c>
      <c r="G3808" s="53">
        <v>599969.63100000005</v>
      </c>
      <c r="H3808" s="67"/>
      <c r="I3808" s="68"/>
      <c r="J3808" s="69"/>
      <c r="K3808" s="69"/>
      <c r="L3808" s="69"/>
      <c r="M3808" s="69"/>
      <c r="N3808" s="69"/>
      <c r="O3808" s="35"/>
      <c r="P3808" s="35" t="s">
        <v>27384</v>
      </c>
      <c r="Q3808" s="36">
        <v>1</v>
      </c>
      <c r="R3808" s="35" t="s">
        <v>9849</v>
      </c>
      <c r="S3808" s="35" t="s">
        <v>28504</v>
      </c>
      <c r="T3808" s="35">
        <v>0</v>
      </c>
      <c r="U3808" s="35">
        <v>0</v>
      </c>
      <c r="V3808" s="36">
        <v>1</v>
      </c>
      <c r="W3808" s="36">
        <v>1</v>
      </c>
      <c r="X3808" s="37" t="s">
        <v>65</v>
      </c>
    </row>
    <row r="3809" spans="1:24" ht="24" customHeight="1" x14ac:dyDescent="0.2">
      <c r="A3809" s="50" t="s">
        <v>6938</v>
      </c>
      <c r="B3809" s="60" t="s">
        <v>7307</v>
      </c>
      <c r="C3809" s="76" t="s">
        <v>7307</v>
      </c>
      <c r="D3809" s="61" t="s">
        <v>7308</v>
      </c>
      <c r="E3809" s="53">
        <v>955328.21</v>
      </c>
      <c r="F3809" s="26">
        <v>0.105</v>
      </c>
      <c r="G3809" s="53">
        <v>1425110.8529999999</v>
      </c>
      <c r="H3809" s="67"/>
      <c r="I3809" s="68"/>
      <c r="J3809" s="69"/>
      <c r="K3809" s="69"/>
      <c r="L3809" s="69"/>
      <c r="M3809" s="69"/>
      <c r="N3809" s="69"/>
      <c r="O3809" s="35"/>
      <c r="P3809" s="35" t="s">
        <v>27385</v>
      </c>
      <c r="Q3809" s="36">
        <v>1</v>
      </c>
      <c r="R3809" s="35" t="s">
        <v>9849</v>
      </c>
      <c r="S3809" s="35" t="s">
        <v>28503</v>
      </c>
      <c r="T3809" s="35">
        <v>0</v>
      </c>
      <c r="U3809" s="35">
        <v>0</v>
      </c>
      <c r="V3809" s="36">
        <v>1</v>
      </c>
      <c r="W3809" s="36">
        <v>1</v>
      </c>
      <c r="X3809" s="37" t="s">
        <v>65</v>
      </c>
    </row>
    <row r="3810" spans="1:24" ht="24" customHeight="1" x14ac:dyDescent="0.2">
      <c r="A3810" s="50" t="s">
        <v>6938</v>
      </c>
      <c r="B3810" s="60" t="s">
        <v>7309</v>
      </c>
      <c r="C3810" s="76" t="s">
        <v>7309</v>
      </c>
      <c r="D3810" s="61" t="s">
        <v>7310</v>
      </c>
      <c r="E3810" s="53">
        <v>427731.26</v>
      </c>
      <c r="F3810" s="26">
        <v>0.105</v>
      </c>
      <c r="G3810" s="53">
        <v>638068.10600000003</v>
      </c>
      <c r="H3810" s="67"/>
      <c r="I3810" s="68"/>
      <c r="J3810" s="69"/>
      <c r="K3810" s="69"/>
      <c r="L3810" s="69"/>
      <c r="M3810" s="69"/>
      <c r="N3810" s="69"/>
      <c r="O3810" s="35"/>
      <c r="P3810" s="35" t="s">
        <v>27386</v>
      </c>
      <c r="Q3810" s="36">
        <v>1</v>
      </c>
      <c r="R3810" s="35" t="s">
        <v>9849</v>
      </c>
      <c r="S3810" s="35" t="s">
        <v>28504</v>
      </c>
      <c r="T3810" s="35">
        <v>0</v>
      </c>
      <c r="U3810" s="35">
        <v>0</v>
      </c>
      <c r="V3810" s="36">
        <v>1</v>
      </c>
      <c r="W3810" s="36">
        <v>1</v>
      </c>
      <c r="X3810" s="37" t="s">
        <v>65</v>
      </c>
    </row>
    <row r="3811" spans="1:24" ht="24" customHeight="1" x14ac:dyDescent="0.2">
      <c r="A3811" s="50" t="s">
        <v>6938</v>
      </c>
      <c r="B3811" s="60" t="s">
        <v>7311</v>
      </c>
      <c r="C3811" s="76" t="s">
        <v>7311</v>
      </c>
      <c r="D3811" s="61" t="s">
        <v>7310</v>
      </c>
      <c r="E3811" s="53">
        <v>427731.26</v>
      </c>
      <c r="F3811" s="26">
        <v>0.105</v>
      </c>
      <c r="G3811" s="53">
        <v>638068.10600000003</v>
      </c>
      <c r="H3811" s="67"/>
      <c r="I3811" s="68"/>
      <c r="J3811" s="69"/>
      <c r="K3811" s="69"/>
      <c r="L3811" s="69"/>
      <c r="M3811" s="69"/>
      <c r="N3811" s="69"/>
      <c r="O3811" s="35"/>
      <c r="P3811" s="35" t="s">
        <v>27387</v>
      </c>
      <c r="Q3811" s="36">
        <v>1</v>
      </c>
      <c r="R3811" s="35" t="s">
        <v>9849</v>
      </c>
      <c r="S3811" s="35" t="s">
        <v>28504</v>
      </c>
      <c r="T3811" s="35">
        <v>0</v>
      </c>
      <c r="U3811" s="35">
        <v>0</v>
      </c>
      <c r="V3811" s="36">
        <v>1</v>
      </c>
      <c r="W3811" s="36">
        <v>1</v>
      </c>
      <c r="X3811" s="37" t="s">
        <v>65</v>
      </c>
    </row>
    <row r="3812" spans="1:24" ht="24" customHeight="1" x14ac:dyDescent="0.2">
      <c r="A3812" s="50" t="s">
        <v>6938</v>
      </c>
      <c r="B3812" s="60" t="s">
        <v>7312</v>
      </c>
      <c r="C3812" s="76" t="s">
        <v>7312</v>
      </c>
      <c r="D3812" s="61" t="s">
        <v>7313</v>
      </c>
      <c r="E3812" s="53">
        <v>367290.87</v>
      </c>
      <c r="F3812" s="26">
        <v>0.21</v>
      </c>
      <c r="G3812" s="53">
        <v>599969.63100000005</v>
      </c>
      <c r="H3812" s="67"/>
      <c r="I3812" s="68"/>
      <c r="J3812" s="69"/>
      <c r="K3812" s="69"/>
      <c r="L3812" s="69"/>
      <c r="M3812" s="69"/>
      <c r="N3812" s="69"/>
      <c r="O3812" s="35"/>
      <c r="P3812" s="35" t="s">
        <v>27388</v>
      </c>
      <c r="Q3812" s="36">
        <v>1</v>
      </c>
      <c r="R3812" s="35" t="s">
        <v>9849</v>
      </c>
      <c r="S3812" s="35" t="s">
        <v>28504</v>
      </c>
      <c r="T3812" s="35">
        <v>0</v>
      </c>
      <c r="U3812" s="35">
        <v>0</v>
      </c>
      <c r="V3812" s="36">
        <v>1</v>
      </c>
      <c r="W3812" s="36">
        <v>1</v>
      </c>
      <c r="X3812" s="37" t="s">
        <v>65</v>
      </c>
    </row>
    <row r="3813" spans="1:24" ht="24" customHeight="1" x14ac:dyDescent="0.2">
      <c r="A3813" s="50" t="s">
        <v>6938</v>
      </c>
      <c r="B3813" s="60" t="s">
        <v>7314</v>
      </c>
      <c r="C3813" s="76" t="s">
        <v>7314</v>
      </c>
      <c r="D3813" s="61" t="s">
        <v>7313</v>
      </c>
      <c r="E3813" s="53">
        <v>367290.87</v>
      </c>
      <c r="F3813" s="26">
        <v>0.21</v>
      </c>
      <c r="G3813" s="53">
        <v>599969.63100000005</v>
      </c>
      <c r="H3813" s="67"/>
      <c r="I3813" s="68"/>
      <c r="J3813" s="69"/>
      <c r="K3813" s="69"/>
      <c r="L3813" s="69"/>
      <c r="M3813" s="69"/>
      <c r="N3813" s="69"/>
      <c r="O3813" s="35"/>
      <c r="P3813" s="35" t="s">
        <v>27389</v>
      </c>
      <c r="Q3813" s="36">
        <v>1</v>
      </c>
      <c r="R3813" s="35" t="s">
        <v>9849</v>
      </c>
      <c r="S3813" s="35" t="s">
        <v>28504</v>
      </c>
      <c r="T3813" s="35">
        <v>0</v>
      </c>
      <c r="U3813" s="35">
        <v>0</v>
      </c>
      <c r="V3813" s="36">
        <v>1</v>
      </c>
      <c r="W3813" s="36">
        <v>1</v>
      </c>
      <c r="X3813" s="37" t="s">
        <v>65</v>
      </c>
    </row>
    <row r="3814" spans="1:24" ht="24" customHeight="1" x14ac:dyDescent="0.2">
      <c r="A3814" s="50" t="s">
        <v>6938</v>
      </c>
      <c r="B3814" s="60" t="s">
        <v>7315</v>
      </c>
      <c r="C3814" s="76" t="s">
        <v>7315</v>
      </c>
      <c r="D3814" s="61" t="s">
        <v>7316</v>
      </c>
      <c r="E3814" s="53">
        <v>321088.96999999997</v>
      </c>
      <c r="F3814" s="26">
        <v>0.21</v>
      </c>
      <c r="G3814" s="53">
        <v>524498.83299999998</v>
      </c>
      <c r="H3814" s="67"/>
      <c r="I3814" s="68"/>
      <c r="J3814" s="69"/>
      <c r="K3814" s="69"/>
      <c r="L3814" s="69"/>
      <c r="M3814" s="69"/>
      <c r="N3814" s="69"/>
      <c r="O3814" s="35"/>
      <c r="P3814" s="35" t="s">
        <v>27390</v>
      </c>
      <c r="Q3814" s="36">
        <v>1</v>
      </c>
      <c r="R3814" s="35" t="s">
        <v>9849</v>
      </c>
      <c r="S3814" s="35" t="s">
        <v>28503</v>
      </c>
      <c r="T3814" s="35">
        <v>0</v>
      </c>
      <c r="U3814" s="35">
        <v>0</v>
      </c>
      <c r="V3814" s="36">
        <v>1</v>
      </c>
      <c r="W3814" s="36">
        <v>1</v>
      </c>
      <c r="X3814" s="37" t="s">
        <v>65</v>
      </c>
    </row>
    <row r="3815" spans="1:24" ht="24" customHeight="1" x14ac:dyDescent="0.2">
      <c r="A3815" s="50" t="s">
        <v>6938</v>
      </c>
      <c r="B3815" s="60" t="s">
        <v>7319</v>
      </c>
      <c r="C3815" s="76" t="s">
        <v>7319</v>
      </c>
      <c r="D3815" s="61" t="s">
        <v>7320</v>
      </c>
      <c r="E3815" s="53">
        <v>632007.74</v>
      </c>
      <c r="F3815" s="26">
        <v>0.21</v>
      </c>
      <c r="G3815" s="53">
        <v>1032384.645</v>
      </c>
      <c r="H3815" s="67"/>
      <c r="I3815" s="68"/>
      <c r="J3815" s="69"/>
      <c r="K3815" s="69"/>
      <c r="L3815" s="69"/>
      <c r="M3815" s="69"/>
      <c r="N3815" s="69"/>
      <c r="O3815" s="35"/>
      <c r="P3815" s="35" t="s">
        <v>27391</v>
      </c>
      <c r="Q3815" s="36">
        <v>1</v>
      </c>
      <c r="R3815" s="35" t="s">
        <v>9849</v>
      </c>
      <c r="S3815" s="35" t="s">
        <v>28504</v>
      </c>
      <c r="T3815" s="35">
        <v>0</v>
      </c>
      <c r="U3815" s="35">
        <v>0</v>
      </c>
      <c r="V3815" s="36">
        <v>1</v>
      </c>
      <c r="W3815" s="36">
        <v>1</v>
      </c>
      <c r="X3815" s="37" t="s">
        <v>65</v>
      </c>
    </row>
    <row r="3816" spans="1:24" ht="24" customHeight="1" x14ac:dyDescent="0.2">
      <c r="A3816" s="50" t="s">
        <v>6938</v>
      </c>
      <c r="B3816" s="60" t="s">
        <v>7321</v>
      </c>
      <c r="C3816" s="76" t="s">
        <v>7321</v>
      </c>
      <c r="D3816" s="61" t="s">
        <v>7322</v>
      </c>
      <c r="E3816" s="53">
        <v>760830.82</v>
      </c>
      <c r="F3816" s="26">
        <v>0.21</v>
      </c>
      <c r="G3816" s="53">
        <v>1242817.148</v>
      </c>
      <c r="H3816" s="67"/>
      <c r="I3816" s="68"/>
      <c r="J3816" s="69"/>
      <c r="K3816" s="69"/>
      <c r="L3816" s="69"/>
      <c r="M3816" s="69"/>
      <c r="N3816" s="69"/>
      <c r="O3816" s="35"/>
      <c r="P3816" s="35" t="s">
        <v>27392</v>
      </c>
      <c r="Q3816" s="36">
        <v>1</v>
      </c>
      <c r="R3816" s="35" t="s">
        <v>9849</v>
      </c>
      <c r="S3816" s="35" t="s">
        <v>28504</v>
      </c>
      <c r="T3816" s="35">
        <v>0</v>
      </c>
      <c r="U3816" s="35">
        <v>0</v>
      </c>
      <c r="V3816" s="36">
        <v>1</v>
      </c>
      <c r="W3816" s="36">
        <v>1</v>
      </c>
      <c r="X3816" s="37" t="s">
        <v>65</v>
      </c>
    </row>
    <row r="3817" spans="1:24" ht="24" customHeight="1" x14ac:dyDescent="0.2">
      <c r="A3817" s="50" t="s">
        <v>6938</v>
      </c>
      <c r="B3817" s="60" t="s">
        <v>7325</v>
      </c>
      <c r="C3817" s="76" t="s">
        <v>7325</v>
      </c>
      <c r="D3817" s="61" t="s">
        <v>7326</v>
      </c>
      <c r="E3817" s="53">
        <v>833845.66</v>
      </c>
      <c r="F3817" s="26">
        <v>0.21</v>
      </c>
      <c r="G3817" s="53">
        <v>1362086.8840000001</v>
      </c>
      <c r="H3817" s="67"/>
      <c r="I3817" s="68"/>
      <c r="J3817" s="69"/>
      <c r="K3817" s="69"/>
      <c r="L3817" s="69"/>
      <c r="M3817" s="69"/>
      <c r="N3817" s="69"/>
      <c r="O3817" s="35"/>
      <c r="P3817" s="35" t="s">
        <v>27393</v>
      </c>
      <c r="Q3817" s="36">
        <v>1</v>
      </c>
      <c r="R3817" s="35" t="s">
        <v>9849</v>
      </c>
      <c r="S3817" s="35" t="s">
        <v>28503</v>
      </c>
      <c r="T3817" s="35">
        <v>0</v>
      </c>
      <c r="U3817" s="35">
        <v>0</v>
      </c>
      <c r="V3817" s="36">
        <v>1</v>
      </c>
      <c r="W3817" s="36">
        <v>1</v>
      </c>
      <c r="X3817" s="37" t="s">
        <v>65</v>
      </c>
    </row>
    <row r="3818" spans="1:24" ht="24" customHeight="1" x14ac:dyDescent="0.2">
      <c r="A3818" s="50" t="s">
        <v>6938</v>
      </c>
      <c r="B3818" s="60" t="s">
        <v>7327</v>
      </c>
      <c r="C3818" s="76" t="s">
        <v>7327</v>
      </c>
      <c r="D3818" s="61" t="s">
        <v>7328</v>
      </c>
      <c r="E3818" s="53">
        <v>28102.17</v>
      </c>
      <c r="F3818" s="26">
        <v>0.21</v>
      </c>
      <c r="G3818" s="53">
        <v>45904.894999999997</v>
      </c>
      <c r="H3818" s="67"/>
      <c r="I3818" s="68"/>
      <c r="J3818" s="69"/>
      <c r="K3818" s="69"/>
      <c r="L3818" s="69"/>
      <c r="M3818" s="69"/>
      <c r="N3818" s="69"/>
      <c r="O3818" s="35"/>
      <c r="P3818" s="35" t="s">
        <v>27394</v>
      </c>
      <c r="Q3818" s="36">
        <v>1</v>
      </c>
      <c r="R3818" s="35" t="s">
        <v>9849</v>
      </c>
      <c r="S3818" s="35" t="s">
        <v>28504</v>
      </c>
      <c r="T3818" s="35">
        <v>0</v>
      </c>
      <c r="U3818" s="35">
        <v>0</v>
      </c>
      <c r="V3818" s="36">
        <v>1</v>
      </c>
      <c r="W3818" s="36">
        <v>1</v>
      </c>
      <c r="X3818" s="37" t="s">
        <v>65</v>
      </c>
    </row>
    <row r="3819" spans="1:24" ht="24" customHeight="1" x14ac:dyDescent="0.2">
      <c r="A3819" s="50" t="s">
        <v>6938</v>
      </c>
      <c r="B3819" s="60" t="s">
        <v>7329</v>
      </c>
      <c r="C3819" s="76" t="s">
        <v>7329</v>
      </c>
      <c r="D3819" s="61" t="s">
        <v>7330</v>
      </c>
      <c r="E3819" s="53">
        <v>617355.15</v>
      </c>
      <c r="F3819" s="26">
        <v>0.21</v>
      </c>
      <c r="G3819" s="53">
        <v>1008449.635</v>
      </c>
      <c r="H3819" s="67"/>
      <c r="I3819" s="68"/>
      <c r="J3819" s="69"/>
      <c r="K3819" s="69"/>
      <c r="L3819" s="69"/>
      <c r="M3819" s="69"/>
      <c r="N3819" s="69"/>
      <c r="O3819" s="35"/>
      <c r="P3819" s="35" t="s">
        <v>27395</v>
      </c>
      <c r="Q3819" s="36">
        <v>1</v>
      </c>
      <c r="R3819" s="35" t="s">
        <v>9849</v>
      </c>
      <c r="S3819" s="35" t="s">
        <v>28504</v>
      </c>
      <c r="T3819" s="35">
        <v>0</v>
      </c>
      <c r="U3819" s="35">
        <v>0</v>
      </c>
      <c r="V3819" s="36">
        <v>1</v>
      </c>
      <c r="W3819" s="36">
        <v>1</v>
      </c>
      <c r="X3819" s="37" t="s">
        <v>65</v>
      </c>
    </row>
    <row r="3820" spans="1:24" ht="24" customHeight="1" x14ac:dyDescent="0.2">
      <c r="A3820" s="50" t="s">
        <v>6938</v>
      </c>
      <c r="B3820" s="60" t="s">
        <v>7331</v>
      </c>
      <c r="C3820" s="76" t="s">
        <v>7331</v>
      </c>
      <c r="D3820" s="61" t="s">
        <v>7332</v>
      </c>
      <c r="E3820" s="53">
        <v>966518.84</v>
      </c>
      <c r="F3820" s="26">
        <v>0.21</v>
      </c>
      <c r="G3820" s="53">
        <v>1578808.52</v>
      </c>
      <c r="H3820" s="67"/>
      <c r="I3820" s="68"/>
      <c r="J3820" s="69"/>
      <c r="K3820" s="69"/>
      <c r="L3820" s="69"/>
      <c r="M3820" s="69"/>
      <c r="N3820" s="69"/>
      <c r="O3820" s="35"/>
      <c r="P3820" s="35" t="s">
        <v>27396</v>
      </c>
      <c r="Q3820" s="36">
        <v>1</v>
      </c>
      <c r="R3820" s="35" t="s">
        <v>9849</v>
      </c>
      <c r="S3820" s="35" t="s">
        <v>28503</v>
      </c>
      <c r="T3820" s="35">
        <v>0</v>
      </c>
      <c r="U3820" s="35">
        <v>0</v>
      </c>
      <c r="V3820" s="36">
        <v>1</v>
      </c>
      <c r="W3820" s="36">
        <v>1</v>
      </c>
      <c r="X3820" s="37" t="s">
        <v>65</v>
      </c>
    </row>
    <row r="3821" spans="1:24" ht="24" customHeight="1" x14ac:dyDescent="0.2">
      <c r="A3821" s="50" t="s">
        <v>6938</v>
      </c>
      <c r="B3821" s="60" t="s">
        <v>7333</v>
      </c>
      <c r="C3821" s="76" t="s">
        <v>7333</v>
      </c>
      <c r="D3821" s="61" t="s">
        <v>7334</v>
      </c>
      <c r="E3821" s="53">
        <v>17650.03</v>
      </c>
      <c r="F3821" s="26">
        <v>0.21</v>
      </c>
      <c r="G3821" s="53">
        <v>28831.323</v>
      </c>
      <c r="H3821" s="67"/>
      <c r="I3821" s="68"/>
      <c r="J3821" s="69"/>
      <c r="K3821" s="69"/>
      <c r="L3821" s="69"/>
      <c r="M3821" s="69"/>
      <c r="N3821" s="69"/>
      <c r="O3821" s="35"/>
      <c r="P3821" s="35" t="s">
        <v>27397</v>
      </c>
      <c r="Q3821" s="36">
        <v>1</v>
      </c>
      <c r="R3821" s="35" t="s">
        <v>9849</v>
      </c>
      <c r="S3821" s="35" t="s">
        <v>28503</v>
      </c>
      <c r="T3821" s="35">
        <v>0</v>
      </c>
      <c r="U3821" s="35">
        <v>0</v>
      </c>
      <c r="V3821" s="36">
        <v>1</v>
      </c>
      <c r="W3821" s="36">
        <v>1</v>
      </c>
      <c r="X3821" s="37" t="s">
        <v>65</v>
      </c>
    </row>
    <row r="3822" spans="1:24" ht="24" customHeight="1" x14ac:dyDescent="0.2">
      <c r="A3822" s="50" t="s">
        <v>6938</v>
      </c>
      <c r="B3822" s="60" t="s">
        <v>7335</v>
      </c>
      <c r="C3822" s="76" t="s">
        <v>7335</v>
      </c>
      <c r="D3822" s="61" t="s">
        <v>7336</v>
      </c>
      <c r="E3822" s="53">
        <v>6457.28</v>
      </c>
      <c r="F3822" s="26">
        <v>0.21</v>
      </c>
      <c r="G3822" s="53">
        <v>10547.968999999999</v>
      </c>
      <c r="H3822" s="67"/>
      <c r="I3822" s="68"/>
      <c r="J3822" s="69"/>
      <c r="K3822" s="69"/>
      <c r="L3822" s="69"/>
      <c r="M3822" s="69"/>
      <c r="N3822" s="69"/>
      <c r="O3822" s="35"/>
      <c r="P3822" s="35" t="s">
        <v>27398</v>
      </c>
      <c r="Q3822" s="36">
        <v>1</v>
      </c>
      <c r="R3822" s="35" t="s">
        <v>9849</v>
      </c>
      <c r="S3822" s="35" t="s">
        <v>28504</v>
      </c>
      <c r="T3822" s="35">
        <v>0</v>
      </c>
      <c r="U3822" s="35">
        <v>0</v>
      </c>
      <c r="V3822" s="36">
        <v>1</v>
      </c>
      <c r="W3822" s="36">
        <v>1</v>
      </c>
      <c r="X3822" s="37" t="s">
        <v>65</v>
      </c>
    </row>
    <row r="3823" spans="1:24" ht="24" customHeight="1" x14ac:dyDescent="0.2">
      <c r="A3823" s="50" t="s">
        <v>6938</v>
      </c>
      <c r="B3823" s="60" t="s">
        <v>7337</v>
      </c>
      <c r="C3823" s="76" t="s">
        <v>7337</v>
      </c>
      <c r="D3823" s="61" t="s">
        <v>7338</v>
      </c>
      <c r="E3823" s="53">
        <v>6457.28</v>
      </c>
      <c r="F3823" s="26">
        <v>0.21</v>
      </c>
      <c r="G3823" s="53">
        <v>10547.968999999999</v>
      </c>
      <c r="H3823" s="67"/>
      <c r="I3823" s="68"/>
      <c r="J3823" s="69"/>
      <c r="K3823" s="69"/>
      <c r="L3823" s="69"/>
      <c r="M3823" s="69"/>
      <c r="N3823" s="69"/>
      <c r="O3823" s="35"/>
      <c r="P3823" s="35" t="s">
        <v>27399</v>
      </c>
      <c r="Q3823" s="36">
        <v>1</v>
      </c>
      <c r="R3823" s="35" t="s">
        <v>9849</v>
      </c>
      <c r="S3823" s="35" t="s">
        <v>28504</v>
      </c>
      <c r="T3823" s="35">
        <v>0</v>
      </c>
      <c r="U3823" s="35">
        <v>0</v>
      </c>
      <c r="V3823" s="36">
        <v>1</v>
      </c>
      <c r="W3823" s="36">
        <v>1</v>
      </c>
      <c r="X3823" s="37" t="s">
        <v>65</v>
      </c>
    </row>
    <row r="3824" spans="1:24" ht="24" customHeight="1" x14ac:dyDescent="0.2">
      <c r="A3824" s="50" t="s">
        <v>6938</v>
      </c>
      <c r="B3824" s="60" t="s">
        <v>7339</v>
      </c>
      <c r="C3824" s="76" t="s">
        <v>7339</v>
      </c>
      <c r="D3824" s="61" t="s">
        <v>7340</v>
      </c>
      <c r="E3824" s="53">
        <v>6026.71</v>
      </c>
      <c r="F3824" s="26">
        <v>0.21</v>
      </c>
      <c r="G3824" s="53">
        <v>9844.6329999999998</v>
      </c>
      <c r="H3824" s="67"/>
      <c r="I3824" s="68"/>
      <c r="J3824" s="69"/>
      <c r="K3824" s="69"/>
      <c r="L3824" s="69"/>
      <c r="M3824" s="69"/>
      <c r="N3824" s="69"/>
      <c r="O3824" s="35"/>
      <c r="P3824" s="35" t="s">
        <v>27400</v>
      </c>
      <c r="Q3824" s="36">
        <v>1</v>
      </c>
      <c r="R3824" s="35" t="s">
        <v>9849</v>
      </c>
      <c r="S3824" s="35" t="s">
        <v>28504</v>
      </c>
      <c r="T3824" s="35">
        <v>0</v>
      </c>
      <c r="U3824" s="35">
        <v>0</v>
      </c>
      <c r="V3824" s="36">
        <v>1</v>
      </c>
      <c r="W3824" s="36">
        <v>1</v>
      </c>
      <c r="X3824" s="37" t="s">
        <v>65</v>
      </c>
    </row>
    <row r="3825" spans="1:24" ht="24" customHeight="1" x14ac:dyDescent="0.2">
      <c r="A3825" s="50" t="s">
        <v>6938</v>
      </c>
      <c r="B3825" s="60" t="s">
        <v>7341</v>
      </c>
      <c r="C3825" s="76" t="s">
        <v>7341</v>
      </c>
      <c r="D3825" s="61" t="s">
        <v>7342</v>
      </c>
      <c r="E3825" s="53">
        <v>8609.85</v>
      </c>
      <c r="F3825" s="26">
        <v>0.21</v>
      </c>
      <c r="G3825" s="53">
        <v>14064.192999999999</v>
      </c>
      <c r="H3825" s="67"/>
      <c r="I3825" s="68"/>
      <c r="J3825" s="69"/>
      <c r="K3825" s="69"/>
      <c r="L3825" s="69"/>
      <c r="M3825" s="69"/>
      <c r="N3825" s="69"/>
      <c r="O3825" s="35"/>
      <c r="P3825" s="35" t="s">
        <v>27401</v>
      </c>
      <c r="Q3825" s="36">
        <v>1</v>
      </c>
      <c r="R3825" s="35" t="s">
        <v>9849</v>
      </c>
      <c r="S3825" s="35" t="s">
        <v>28503</v>
      </c>
      <c r="T3825" s="35">
        <v>0</v>
      </c>
      <c r="U3825" s="35">
        <v>0</v>
      </c>
      <c r="V3825" s="36">
        <v>1</v>
      </c>
      <c r="W3825" s="36">
        <v>1</v>
      </c>
      <c r="X3825" s="37" t="s">
        <v>65</v>
      </c>
    </row>
    <row r="3826" spans="1:24" ht="24" customHeight="1" x14ac:dyDescent="0.2">
      <c r="A3826" s="50" t="s">
        <v>6938</v>
      </c>
      <c r="B3826" s="60" t="s">
        <v>7343</v>
      </c>
      <c r="C3826" s="76" t="s">
        <v>7343</v>
      </c>
      <c r="D3826" s="61" t="s">
        <v>7344</v>
      </c>
      <c r="E3826" s="53">
        <v>12914.5</v>
      </c>
      <c r="F3826" s="26">
        <v>0.21</v>
      </c>
      <c r="G3826" s="53">
        <v>21095.842000000001</v>
      </c>
      <c r="H3826" s="67"/>
      <c r="I3826" s="68"/>
      <c r="J3826" s="69"/>
      <c r="K3826" s="69"/>
      <c r="L3826" s="69"/>
      <c r="M3826" s="69"/>
      <c r="N3826" s="69"/>
      <c r="O3826" s="35"/>
      <c r="P3826" s="35" t="s">
        <v>27402</v>
      </c>
      <c r="Q3826" s="36">
        <v>1</v>
      </c>
      <c r="R3826" s="35" t="s">
        <v>9849</v>
      </c>
      <c r="S3826" s="35" t="s">
        <v>28504</v>
      </c>
      <c r="T3826" s="35">
        <v>0</v>
      </c>
      <c r="U3826" s="35">
        <v>0</v>
      </c>
      <c r="V3826" s="36">
        <v>1</v>
      </c>
      <c r="W3826" s="36">
        <v>1</v>
      </c>
      <c r="X3826" s="37" t="s">
        <v>65</v>
      </c>
    </row>
    <row r="3827" spans="1:24" ht="24" customHeight="1" x14ac:dyDescent="0.2">
      <c r="A3827" s="50" t="s">
        <v>6938</v>
      </c>
      <c r="B3827" s="60" t="s">
        <v>24156</v>
      </c>
      <c r="C3827" s="76" t="s">
        <v>24156</v>
      </c>
      <c r="D3827" s="61" t="s">
        <v>24157</v>
      </c>
      <c r="E3827" s="53">
        <v>377270.95</v>
      </c>
      <c r="F3827" s="26">
        <v>0.21</v>
      </c>
      <c r="G3827" s="53">
        <v>616272.09400000004</v>
      </c>
      <c r="H3827" s="67"/>
      <c r="I3827" s="68"/>
      <c r="J3827" s="69"/>
      <c r="K3827" s="69"/>
      <c r="L3827" s="69"/>
      <c r="M3827" s="69"/>
      <c r="N3827" s="69"/>
      <c r="O3827" s="35"/>
      <c r="P3827" s="35" t="s">
        <v>65</v>
      </c>
      <c r="Q3827" s="36">
        <v>1</v>
      </c>
      <c r="R3827" s="35" t="s">
        <v>27</v>
      </c>
      <c r="S3827" s="35" t="s">
        <v>28503</v>
      </c>
      <c r="T3827" s="35">
        <v>0</v>
      </c>
      <c r="U3827" s="35">
        <v>0</v>
      </c>
      <c r="V3827" s="36" t="e">
        <v>#N/A</v>
      </c>
      <c r="W3827" s="36" t="e">
        <v>#N/A</v>
      </c>
      <c r="X3827" s="37" t="s">
        <v>65</v>
      </c>
    </row>
    <row r="3828" spans="1:24" ht="24" customHeight="1" x14ac:dyDescent="0.2">
      <c r="A3828" s="50" t="s">
        <v>6938</v>
      </c>
      <c r="B3828" s="60" t="s">
        <v>7345</v>
      </c>
      <c r="C3828" s="76" t="s">
        <v>7345</v>
      </c>
      <c r="D3828" s="61" t="s">
        <v>7346</v>
      </c>
      <c r="E3828" s="53">
        <v>380682.86</v>
      </c>
      <c r="F3828" s="26">
        <v>0.21</v>
      </c>
      <c r="G3828" s="53">
        <v>621845.451</v>
      </c>
      <c r="H3828" s="67"/>
      <c r="I3828" s="68"/>
      <c r="J3828" s="69"/>
      <c r="K3828" s="69"/>
      <c r="L3828" s="69"/>
      <c r="M3828" s="69"/>
      <c r="N3828" s="69"/>
      <c r="O3828" s="35"/>
      <c r="P3828" s="35" t="s">
        <v>27403</v>
      </c>
      <c r="Q3828" s="36">
        <v>1</v>
      </c>
      <c r="R3828" s="35" t="s">
        <v>9849</v>
      </c>
      <c r="S3828" s="35" t="s">
        <v>28504</v>
      </c>
      <c r="T3828" s="35">
        <v>0</v>
      </c>
      <c r="U3828" s="35">
        <v>0</v>
      </c>
      <c r="V3828" s="36">
        <v>1</v>
      </c>
      <c r="W3828" s="36">
        <v>1</v>
      </c>
      <c r="X3828" s="37" t="s">
        <v>65</v>
      </c>
    </row>
    <row r="3829" spans="1:24" ht="24" customHeight="1" x14ac:dyDescent="0.2">
      <c r="A3829" s="50" t="s">
        <v>6938</v>
      </c>
      <c r="B3829" s="60" t="s">
        <v>7347</v>
      </c>
      <c r="C3829" s="76" t="s">
        <v>7347</v>
      </c>
      <c r="D3829" s="61" t="s">
        <v>7348</v>
      </c>
      <c r="E3829" s="53">
        <v>844488.13</v>
      </c>
      <c r="F3829" s="26">
        <v>0.21</v>
      </c>
      <c r="G3829" s="53">
        <v>1379471.3659999999</v>
      </c>
      <c r="H3829" s="67"/>
      <c r="I3829" s="68"/>
      <c r="J3829" s="69"/>
      <c r="K3829" s="69"/>
      <c r="L3829" s="69"/>
      <c r="M3829" s="69"/>
      <c r="N3829" s="69"/>
      <c r="O3829" s="35"/>
      <c r="P3829" s="35" t="s">
        <v>65</v>
      </c>
      <c r="Q3829" s="36">
        <v>1</v>
      </c>
      <c r="R3829" s="35" t="s">
        <v>9849</v>
      </c>
      <c r="S3829" s="35" t="s">
        <v>28504</v>
      </c>
      <c r="T3829" s="35">
        <v>0</v>
      </c>
      <c r="U3829" s="35">
        <v>0</v>
      </c>
      <c r="V3829" s="36">
        <v>1</v>
      </c>
      <c r="W3829" s="36">
        <v>1</v>
      </c>
      <c r="X3829" s="37" t="s">
        <v>65</v>
      </c>
    </row>
    <row r="3830" spans="1:24" ht="24" customHeight="1" x14ac:dyDescent="0.2">
      <c r="A3830" s="50" t="s">
        <v>6938</v>
      </c>
      <c r="B3830" s="60" t="s">
        <v>7349</v>
      </c>
      <c r="C3830" s="76" t="s">
        <v>7349</v>
      </c>
      <c r="D3830" s="61" t="s">
        <v>7350</v>
      </c>
      <c r="E3830" s="53">
        <v>509787.85</v>
      </c>
      <c r="F3830" s="26">
        <v>0.21</v>
      </c>
      <c r="G3830" s="53">
        <v>832738.45600000001</v>
      </c>
      <c r="H3830" s="67"/>
      <c r="I3830" s="68"/>
      <c r="J3830" s="69"/>
      <c r="K3830" s="69"/>
      <c r="L3830" s="69"/>
      <c r="M3830" s="69"/>
      <c r="N3830" s="69"/>
      <c r="O3830" s="35"/>
      <c r="P3830" s="35" t="s">
        <v>27404</v>
      </c>
      <c r="Q3830" s="36">
        <v>1</v>
      </c>
      <c r="R3830" s="35" t="s">
        <v>9849</v>
      </c>
      <c r="S3830" s="35" t="s">
        <v>28504</v>
      </c>
      <c r="T3830" s="35">
        <v>0</v>
      </c>
      <c r="U3830" s="35">
        <v>0</v>
      </c>
      <c r="V3830" s="36">
        <v>1</v>
      </c>
      <c r="W3830" s="36">
        <v>1</v>
      </c>
      <c r="X3830" s="37" t="s">
        <v>65</v>
      </c>
    </row>
    <row r="3831" spans="1:24" ht="24" customHeight="1" x14ac:dyDescent="0.2">
      <c r="A3831" s="50" t="s">
        <v>6938</v>
      </c>
      <c r="B3831" s="60" t="s">
        <v>7351</v>
      </c>
      <c r="C3831" s="76" t="s">
        <v>7351</v>
      </c>
      <c r="D3831" s="61" t="s">
        <v>7352</v>
      </c>
      <c r="E3831" s="53">
        <v>1202193.42</v>
      </c>
      <c r="F3831" s="26">
        <v>0.21</v>
      </c>
      <c r="G3831" s="53">
        <v>1963782.9550000001</v>
      </c>
      <c r="H3831" s="67"/>
      <c r="I3831" s="68"/>
      <c r="J3831" s="69"/>
      <c r="K3831" s="69"/>
      <c r="L3831" s="69"/>
      <c r="M3831" s="69"/>
      <c r="N3831" s="69"/>
      <c r="O3831" s="35"/>
      <c r="P3831" s="35" t="s">
        <v>27405</v>
      </c>
      <c r="Q3831" s="36">
        <v>1</v>
      </c>
      <c r="R3831" s="35" t="s">
        <v>9849</v>
      </c>
      <c r="S3831" s="35" t="s">
        <v>28503</v>
      </c>
      <c r="T3831" s="35">
        <v>0</v>
      </c>
      <c r="U3831" s="35">
        <v>0</v>
      </c>
      <c r="V3831" s="36">
        <v>1</v>
      </c>
      <c r="W3831" s="36">
        <v>1</v>
      </c>
      <c r="X3831" s="37" t="s">
        <v>65</v>
      </c>
    </row>
    <row r="3832" spans="1:24" ht="24" customHeight="1" x14ac:dyDescent="0.2">
      <c r="A3832" s="50" t="s">
        <v>6938</v>
      </c>
      <c r="B3832" s="60" t="s">
        <v>7353</v>
      </c>
      <c r="C3832" s="76" t="s">
        <v>7353</v>
      </c>
      <c r="D3832" s="61" t="s">
        <v>7354</v>
      </c>
      <c r="E3832" s="53">
        <v>619073.87</v>
      </c>
      <c r="F3832" s="26">
        <v>0.21</v>
      </c>
      <c r="G3832" s="53">
        <v>1011257.161</v>
      </c>
      <c r="H3832" s="67"/>
      <c r="I3832" s="68"/>
      <c r="J3832" s="69"/>
      <c r="K3832" s="69"/>
      <c r="L3832" s="69"/>
      <c r="M3832" s="69"/>
      <c r="N3832" s="69"/>
      <c r="O3832" s="35"/>
      <c r="P3832" s="35" t="s">
        <v>27406</v>
      </c>
      <c r="Q3832" s="36">
        <v>1</v>
      </c>
      <c r="R3832" s="35" t="s">
        <v>9849</v>
      </c>
      <c r="S3832" s="35" t="s">
        <v>28503</v>
      </c>
      <c r="T3832" s="35">
        <v>0</v>
      </c>
      <c r="U3832" s="35">
        <v>0</v>
      </c>
      <c r="V3832" s="36">
        <v>1</v>
      </c>
      <c r="W3832" s="36">
        <v>1</v>
      </c>
      <c r="X3832" s="37" t="s">
        <v>65</v>
      </c>
    </row>
    <row r="3833" spans="1:24" ht="24" customHeight="1" x14ac:dyDescent="0.2">
      <c r="A3833" s="50" t="s">
        <v>6938</v>
      </c>
      <c r="B3833" s="60" t="s">
        <v>7355</v>
      </c>
      <c r="C3833" s="76" t="s">
        <v>7355</v>
      </c>
      <c r="D3833" s="61" t="s">
        <v>7356</v>
      </c>
      <c r="E3833" s="53">
        <v>665359.71</v>
      </c>
      <c r="F3833" s="26">
        <v>0.21</v>
      </c>
      <c r="G3833" s="53">
        <v>1086865.088</v>
      </c>
      <c r="H3833" s="67"/>
      <c r="I3833" s="68"/>
      <c r="J3833" s="69"/>
      <c r="K3833" s="69"/>
      <c r="L3833" s="69"/>
      <c r="M3833" s="69"/>
      <c r="N3833" s="69"/>
      <c r="O3833" s="35"/>
      <c r="P3833" s="35" t="s">
        <v>27407</v>
      </c>
      <c r="Q3833" s="36">
        <v>1</v>
      </c>
      <c r="R3833" s="35" t="s">
        <v>9849</v>
      </c>
      <c r="S3833" s="35" t="s">
        <v>28504</v>
      </c>
      <c r="T3833" s="35">
        <v>0</v>
      </c>
      <c r="U3833" s="35">
        <v>0</v>
      </c>
      <c r="V3833" s="36">
        <v>1</v>
      </c>
      <c r="W3833" s="36">
        <v>1</v>
      </c>
      <c r="X3833" s="37" t="s">
        <v>65</v>
      </c>
    </row>
    <row r="3834" spans="1:24" ht="24" customHeight="1" x14ac:dyDescent="0.2">
      <c r="A3834" s="50" t="s">
        <v>6938</v>
      </c>
      <c r="B3834" s="60" t="s">
        <v>7357</v>
      </c>
      <c r="C3834" s="76" t="s">
        <v>7357</v>
      </c>
      <c r="D3834" s="61" t="s">
        <v>7358</v>
      </c>
      <c r="E3834" s="53">
        <v>2502331.0499999998</v>
      </c>
      <c r="F3834" s="26">
        <v>0.21</v>
      </c>
      <c r="G3834" s="53">
        <v>4087557.773</v>
      </c>
      <c r="H3834" s="67"/>
      <c r="I3834" s="68"/>
      <c r="J3834" s="69"/>
      <c r="K3834" s="69"/>
      <c r="L3834" s="69"/>
      <c r="M3834" s="69"/>
      <c r="N3834" s="69"/>
      <c r="O3834" s="35"/>
      <c r="P3834" s="35" t="s">
        <v>27408</v>
      </c>
      <c r="Q3834" s="36">
        <v>1</v>
      </c>
      <c r="R3834" s="35" t="s">
        <v>9849</v>
      </c>
      <c r="S3834" s="35" t="s">
        <v>28503</v>
      </c>
      <c r="T3834" s="35">
        <v>0</v>
      </c>
      <c r="U3834" s="35">
        <v>0</v>
      </c>
      <c r="V3834" s="36">
        <v>1</v>
      </c>
      <c r="W3834" s="36">
        <v>1</v>
      </c>
      <c r="X3834" s="37" t="s">
        <v>65</v>
      </c>
    </row>
    <row r="3835" spans="1:24" ht="24" customHeight="1" x14ac:dyDescent="0.2">
      <c r="A3835" s="50" t="s">
        <v>6938</v>
      </c>
      <c r="B3835" s="60" t="s">
        <v>7359</v>
      </c>
      <c r="C3835" s="76" t="s">
        <v>7359</v>
      </c>
      <c r="D3835" s="61" t="s">
        <v>7360</v>
      </c>
      <c r="E3835" s="53">
        <v>1043009.15</v>
      </c>
      <c r="F3835" s="26">
        <v>0.21</v>
      </c>
      <c r="G3835" s="53">
        <v>1703755.4439999999</v>
      </c>
      <c r="H3835" s="67"/>
      <c r="I3835" s="68"/>
      <c r="J3835" s="69"/>
      <c r="K3835" s="69"/>
      <c r="L3835" s="69"/>
      <c r="M3835" s="69"/>
      <c r="N3835" s="69"/>
      <c r="O3835" s="35"/>
      <c r="P3835" s="35" t="s">
        <v>27409</v>
      </c>
      <c r="Q3835" s="36">
        <v>1</v>
      </c>
      <c r="R3835" s="35" t="s">
        <v>9849</v>
      </c>
      <c r="S3835" s="35" t="s">
        <v>28504</v>
      </c>
      <c r="T3835" s="35">
        <v>0</v>
      </c>
      <c r="U3835" s="35">
        <v>0</v>
      </c>
      <c r="V3835" s="36">
        <v>1</v>
      </c>
      <c r="W3835" s="36">
        <v>1</v>
      </c>
      <c r="X3835" s="37" t="s">
        <v>65</v>
      </c>
    </row>
    <row r="3836" spans="1:24" ht="24" customHeight="1" x14ac:dyDescent="0.2">
      <c r="A3836" s="50" t="s">
        <v>6938</v>
      </c>
      <c r="B3836" s="60" t="s">
        <v>7361</v>
      </c>
      <c r="C3836" s="76" t="s">
        <v>7361</v>
      </c>
      <c r="D3836" s="61" t="s">
        <v>7362</v>
      </c>
      <c r="E3836" s="53">
        <v>1207152.54</v>
      </c>
      <c r="F3836" s="26">
        <v>0.21</v>
      </c>
      <c r="G3836" s="53">
        <v>1971883.675</v>
      </c>
      <c r="H3836" s="67"/>
      <c r="I3836" s="68"/>
      <c r="J3836" s="69"/>
      <c r="K3836" s="69"/>
      <c r="L3836" s="69"/>
      <c r="M3836" s="69"/>
      <c r="N3836" s="69"/>
      <c r="O3836" s="35"/>
      <c r="P3836" s="35" t="s">
        <v>27410</v>
      </c>
      <c r="Q3836" s="36">
        <v>1</v>
      </c>
      <c r="R3836" s="35" t="s">
        <v>9849</v>
      </c>
      <c r="S3836" s="35" t="s">
        <v>28504</v>
      </c>
      <c r="T3836" s="35">
        <v>0</v>
      </c>
      <c r="U3836" s="35">
        <v>0</v>
      </c>
      <c r="V3836" s="36">
        <v>1</v>
      </c>
      <c r="W3836" s="36">
        <v>1</v>
      </c>
      <c r="X3836" s="37" t="s">
        <v>65</v>
      </c>
    </row>
    <row r="3837" spans="1:24" ht="24" customHeight="1" x14ac:dyDescent="0.2">
      <c r="A3837" s="50" t="s">
        <v>6938</v>
      </c>
      <c r="B3837" s="60" t="s">
        <v>7363</v>
      </c>
      <c r="C3837" s="76" t="s">
        <v>7363</v>
      </c>
      <c r="D3837" s="61" t="s">
        <v>7364</v>
      </c>
      <c r="E3837" s="53">
        <v>433516.99</v>
      </c>
      <c r="F3837" s="26">
        <v>0.21</v>
      </c>
      <c r="G3837" s="53">
        <v>708150.00699999998</v>
      </c>
      <c r="H3837" s="67"/>
      <c r="I3837" s="68"/>
      <c r="J3837" s="69"/>
      <c r="K3837" s="69"/>
      <c r="L3837" s="69"/>
      <c r="M3837" s="69"/>
      <c r="N3837" s="69"/>
      <c r="O3837" s="35"/>
      <c r="P3837" s="35" t="s">
        <v>27411</v>
      </c>
      <c r="Q3837" s="36">
        <v>1</v>
      </c>
      <c r="R3837" s="35" t="s">
        <v>9849</v>
      </c>
      <c r="S3837" s="35" t="s">
        <v>28503</v>
      </c>
      <c r="T3837" s="35">
        <v>0</v>
      </c>
      <c r="U3837" s="35">
        <v>0</v>
      </c>
      <c r="V3837" s="36">
        <v>1</v>
      </c>
      <c r="W3837" s="36">
        <v>1</v>
      </c>
      <c r="X3837" s="37" t="s">
        <v>65</v>
      </c>
    </row>
    <row r="3838" spans="1:24" ht="24" customHeight="1" x14ac:dyDescent="0.2">
      <c r="A3838" s="50" t="s">
        <v>6938</v>
      </c>
      <c r="B3838" s="60" t="s">
        <v>7365</v>
      </c>
      <c r="C3838" s="76" t="s">
        <v>7365</v>
      </c>
      <c r="D3838" s="61" t="s">
        <v>7366</v>
      </c>
      <c r="E3838" s="53">
        <v>433516.99</v>
      </c>
      <c r="F3838" s="26">
        <v>0.21</v>
      </c>
      <c r="G3838" s="53">
        <v>708150.00699999998</v>
      </c>
      <c r="H3838" s="67"/>
      <c r="I3838" s="68"/>
      <c r="J3838" s="69"/>
      <c r="K3838" s="69"/>
      <c r="L3838" s="69"/>
      <c r="M3838" s="69"/>
      <c r="N3838" s="69"/>
      <c r="O3838" s="35"/>
      <c r="P3838" s="35" t="s">
        <v>27412</v>
      </c>
      <c r="Q3838" s="36">
        <v>1</v>
      </c>
      <c r="R3838" s="35" t="s">
        <v>9849</v>
      </c>
      <c r="S3838" s="35" t="s">
        <v>28504</v>
      </c>
      <c r="T3838" s="35">
        <v>0</v>
      </c>
      <c r="U3838" s="35">
        <v>0</v>
      </c>
      <c r="V3838" s="36">
        <v>1</v>
      </c>
      <c r="W3838" s="36">
        <v>1</v>
      </c>
      <c r="X3838" s="37" t="s">
        <v>65</v>
      </c>
    </row>
    <row r="3839" spans="1:24" ht="24" customHeight="1" x14ac:dyDescent="0.2">
      <c r="A3839" s="50" t="s">
        <v>6938</v>
      </c>
      <c r="B3839" s="60" t="s">
        <v>7367</v>
      </c>
      <c r="C3839" s="76" t="s">
        <v>7367</v>
      </c>
      <c r="D3839" s="61" t="s">
        <v>7368</v>
      </c>
      <c r="E3839" s="53">
        <v>703887.57</v>
      </c>
      <c r="F3839" s="26">
        <v>0.21</v>
      </c>
      <c r="G3839" s="53">
        <v>1149800.3459999999</v>
      </c>
      <c r="H3839" s="67"/>
      <c r="I3839" s="68"/>
      <c r="J3839" s="69"/>
      <c r="K3839" s="69"/>
      <c r="L3839" s="69"/>
      <c r="M3839" s="69"/>
      <c r="N3839" s="69"/>
      <c r="O3839" s="35"/>
      <c r="P3839" s="35" t="s">
        <v>27413</v>
      </c>
      <c r="Q3839" s="36">
        <v>1</v>
      </c>
      <c r="R3839" s="35" t="s">
        <v>9849</v>
      </c>
      <c r="S3839" s="35" t="s">
        <v>28503</v>
      </c>
      <c r="T3839" s="35">
        <v>0</v>
      </c>
      <c r="U3839" s="35">
        <v>0</v>
      </c>
      <c r="V3839" s="36">
        <v>1</v>
      </c>
      <c r="W3839" s="36">
        <v>1</v>
      </c>
      <c r="X3839" s="37" t="s">
        <v>65</v>
      </c>
    </row>
    <row r="3840" spans="1:24" ht="24" customHeight="1" x14ac:dyDescent="0.2">
      <c r="A3840" s="50" t="s">
        <v>6938</v>
      </c>
      <c r="B3840" s="60" t="s">
        <v>7369</v>
      </c>
      <c r="C3840" s="76" t="s">
        <v>7369</v>
      </c>
      <c r="D3840" s="61" t="s">
        <v>7370</v>
      </c>
      <c r="E3840" s="53">
        <v>712575.45</v>
      </c>
      <c r="F3840" s="26">
        <v>0.21</v>
      </c>
      <c r="G3840" s="53">
        <v>1163992.0009999999</v>
      </c>
      <c r="H3840" s="67"/>
      <c r="I3840" s="68"/>
      <c r="J3840" s="69"/>
      <c r="K3840" s="69"/>
      <c r="L3840" s="69"/>
      <c r="M3840" s="69"/>
      <c r="N3840" s="69"/>
      <c r="O3840" s="35"/>
      <c r="P3840" s="35" t="s">
        <v>27414</v>
      </c>
      <c r="Q3840" s="36">
        <v>1</v>
      </c>
      <c r="R3840" s="35" t="s">
        <v>9849</v>
      </c>
      <c r="S3840" s="35" t="s">
        <v>28503</v>
      </c>
      <c r="T3840" s="35">
        <v>0</v>
      </c>
      <c r="U3840" s="35">
        <v>0</v>
      </c>
      <c r="V3840" s="36">
        <v>1</v>
      </c>
      <c r="W3840" s="36">
        <v>1</v>
      </c>
      <c r="X3840" s="37" t="s">
        <v>65</v>
      </c>
    </row>
    <row r="3841" spans="1:24" ht="24" customHeight="1" x14ac:dyDescent="0.2">
      <c r="A3841" s="50" t="s">
        <v>6938</v>
      </c>
      <c r="B3841" s="60" t="s">
        <v>7371</v>
      </c>
      <c r="C3841" s="76" t="s">
        <v>7371</v>
      </c>
      <c r="D3841" s="61" t="s">
        <v>7372</v>
      </c>
      <c r="E3841" s="53">
        <v>54825.33</v>
      </c>
      <c r="F3841" s="26">
        <v>0.21</v>
      </c>
      <c r="G3841" s="53">
        <v>89557.182000000001</v>
      </c>
      <c r="H3841" s="67"/>
      <c r="I3841" s="68"/>
      <c r="J3841" s="69"/>
      <c r="K3841" s="69"/>
      <c r="L3841" s="69"/>
      <c r="M3841" s="69"/>
      <c r="N3841" s="69"/>
      <c r="O3841" s="35"/>
      <c r="P3841" s="35" t="s">
        <v>27415</v>
      </c>
      <c r="Q3841" s="36">
        <v>1</v>
      </c>
      <c r="R3841" s="35" t="s">
        <v>9849</v>
      </c>
      <c r="S3841" s="35" t="s">
        <v>28503</v>
      </c>
      <c r="T3841" s="35">
        <v>0</v>
      </c>
      <c r="U3841" s="35">
        <v>0</v>
      </c>
      <c r="V3841" s="36">
        <v>1</v>
      </c>
      <c r="W3841" s="36">
        <v>1</v>
      </c>
      <c r="X3841" s="37" t="s">
        <v>65</v>
      </c>
    </row>
    <row r="3842" spans="1:24" ht="24" customHeight="1" x14ac:dyDescent="0.2">
      <c r="A3842" s="50" t="s">
        <v>6938</v>
      </c>
      <c r="B3842" s="60" t="s">
        <v>7373</v>
      </c>
      <c r="C3842" s="76" t="s">
        <v>7373</v>
      </c>
      <c r="D3842" s="61" t="s">
        <v>7374</v>
      </c>
      <c r="E3842" s="53">
        <v>151531.14000000001</v>
      </c>
      <c r="F3842" s="26">
        <v>0.105</v>
      </c>
      <c r="G3842" s="53">
        <v>226046.579</v>
      </c>
      <c r="H3842" s="67"/>
      <c r="I3842" s="68"/>
      <c r="J3842" s="69"/>
      <c r="K3842" s="69"/>
      <c r="L3842" s="69"/>
      <c r="M3842" s="69"/>
      <c r="N3842" s="69"/>
      <c r="O3842" s="35"/>
      <c r="P3842" s="35" t="s">
        <v>27416</v>
      </c>
      <c r="Q3842" s="36">
        <v>1</v>
      </c>
      <c r="R3842" s="35" t="s">
        <v>9849</v>
      </c>
      <c r="S3842" s="35" t="s">
        <v>28504</v>
      </c>
      <c r="T3842" s="35">
        <v>0</v>
      </c>
      <c r="U3842" s="35">
        <v>0</v>
      </c>
      <c r="V3842" s="36">
        <v>1</v>
      </c>
      <c r="W3842" s="36">
        <v>1</v>
      </c>
      <c r="X3842" s="37" t="s">
        <v>65</v>
      </c>
    </row>
    <row r="3843" spans="1:24" ht="24" customHeight="1" x14ac:dyDescent="0.2">
      <c r="A3843" s="50" t="s">
        <v>6938</v>
      </c>
      <c r="B3843" s="60" t="s">
        <v>7375</v>
      </c>
      <c r="C3843" s="76" t="s">
        <v>7375</v>
      </c>
      <c r="D3843" s="61" t="s">
        <v>7376</v>
      </c>
      <c r="E3843" s="53">
        <v>119847.31</v>
      </c>
      <c r="F3843" s="26">
        <v>0.105</v>
      </c>
      <c r="G3843" s="53">
        <v>178782.226</v>
      </c>
      <c r="H3843" s="67"/>
      <c r="I3843" s="68"/>
      <c r="J3843" s="69"/>
      <c r="K3843" s="69"/>
      <c r="L3843" s="69"/>
      <c r="M3843" s="69"/>
      <c r="N3843" s="69"/>
      <c r="O3843" s="35"/>
      <c r="P3843" s="35" t="s">
        <v>27417</v>
      </c>
      <c r="Q3843" s="36">
        <v>1</v>
      </c>
      <c r="R3843" s="35" t="s">
        <v>9849</v>
      </c>
      <c r="S3843" s="35" t="s">
        <v>28504</v>
      </c>
      <c r="T3843" s="35">
        <v>0</v>
      </c>
      <c r="U3843" s="35">
        <v>0</v>
      </c>
      <c r="V3843" s="36">
        <v>1</v>
      </c>
      <c r="W3843" s="36">
        <v>1</v>
      </c>
      <c r="X3843" s="37" t="s">
        <v>65</v>
      </c>
    </row>
    <row r="3844" spans="1:24" ht="24" customHeight="1" x14ac:dyDescent="0.2">
      <c r="A3844" s="50" t="s">
        <v>6938</v>
      </c>
      <c r="B3844" s="60" t="s">
        <v>7377</v>
      </c>
      <c r="C3844" s="76" t="s">
        <v>7377</v>
      </c>
      <c r="D3844" s="61" t="s">
        <v>7378</v>
      </c>
      <c r="E3844" s="53">
        <v>80357.509999999995</v>
      </c>
      <c r="F3844" s="26">
        <v>0.21</v>
      </c>
      <c r="G3844" s="53">
        <v>131263.99400000001</v>
      </c>
      <c r="H3844" s="67"/>
      <c r="I3844" s="68"/>
      <c r="J3844" s="69"/>
      <c r="K3844" s="69"/>
      <c r="L3844" s="69"/>
      <c r="M3844" s="69"/>
      <c r="N3844" s="69"/>
      <c r="O3844" s="35"/>
      <c r="P3844" s="35" t="s">
        <v>27418</v>
      </c>
      <c r="Q3844" s="36">
        <v>1</v>
      </c>
      <c r="R3844" s="35" t="s">
        <v>9849</v>
      </c>
      <c r="S3844" s="35" t="s">
        <v>28503</v>
      </c>
      <c r="T3844" s="35">
        <v>0</v>
      </c>
      <c r="U3844" s="35">
        <v>0</v>
      </c>
      <c r="V3844" s="36">
        <v>1</v>
      </c>
      <c r="W3844" s="36">
        <v>1</v>
      </c>
      <c r="X3844" s="37" t="s">
        <v>65</v>
      </c>
    </row>
    <row r="3845" spans="1:24" ht="24" customHeight="1" x14ac:dyDescent="0.2">
      <c r="A3845" s="50" t="s">
        <v>6938</v>
      </c>
      <c r="B3845" s="60" t="s">
        <v>7379</v>
      </c>
      <c r="C3845" s="76" t="s">
        <v>7379</v>
      </c>
      <c r="D3845" s="61" t="s">
        <v>7380</v>
      </c>
      <c r="E3845" s="53">
        <v>135000.51</v>
      </c>
      <c r="F3845" s="26">
        <v>0.21</v>
      </c>
      <c r="G3845" s="53">
        <v>220523.33499999999</v>
      </c>
      <c r="H3845" s="67"/>
      <c r="I3845" s="68"/>
      <c r="J3845" s="69"/>
      <c r="K3845" s="69"/>
      <c r="L3845" s="69"/>
      <c r="M3845" s="69"/>
      <c r="N3845" s="69"/>
      <c r="O3845" s="35"/>
      <c r="P3845" s="35" t="s">
        <v>27419</v>
      </c>
      <c r="Q3845" s="36">
        <v>1</v>
      </c>
      <c r="R3845" s="35" t="s">
        <v>9849</v>
      </c>
      <c r="S3845" s="35" t="s">
        <v>28504</v>
      </c>
      <c r="T3845" s="35">
        <v>0</v>
      </c>
      <c r="U3845" s="35">
        <v>0</v>
      </c>
      <c r="V3845" s="36">
        <v>1</v>
      </c>
      <c r="W3845" s="36">
        <v>1</v>
      </c>
      <c r="X3845" s="37" t="s">
        <v>65</v>
      </c>
    </row>
    <row r="3846" spans="1:24" ht="24" customHeight="1" x14ac:dyDescent="0.2">
      <c r="A3846" s="50" t="s">
        <v>6938</v>
      </c>
      <c r="B3846" s="60" t="s">
        <v>7381</v>
      </c>
      <c r="C3846" s="76" t="s">
        <v>7381</v>
      </c>
      <c r="D3846" s="61" t="s">
        <v>7382</v>
      </c>
      <c r="E3846" s="53">
        <v>137755.68</v>
      </c>
      <c r="F3846" s="26">
        <v>0.21</v>
      </c>
      <c r="G3846" s="53">
        <v>225023.90599999999</v>
      </c>
      <c r="H3846" s="67"/>
      <c r="I3846" s="68"/>
      <c r="J3846" s="69"/>
      <c r="K3846" s="69"/>
      <c r="L3846" s="69"/>
      <c r="M3846" s="69"/>
      <c r="N3846" s="69"/>
      <c r="O3846" s="35"/>
      <c r="P3846" s="35" t="s">
        <v>27420</v>
      </c>
      <c r="Q3846" s="36">
        <v>1</v>
      </c>
      <c r="R3846" s="35" t="s">
        <v>9849</v>
      </c>
      <c r="S3846" s="35" t="s">
        <v>28504</v>
      </c>
      <c r="T3846" s="35">
        <v>0</v>
      </c>
      <c r="U3846" s="35">
        <v>0</v>
      </c>
      <c r="V3846" s="36">
        <v>1</v>
      </c>
      <c r="W3846" s="36">
        <v>1</v>
      </c>
      <c r="X3846" s="37" t="s">
        <v>65</v>
      </c>
    </row>
    <row r="3847" spans="1:24" ht="24" customHeight="1" x14ac:dyDescent="0.2">
      <c r="A3847" s="50" t="s">
        <v>6938</v>
      </c>
      <c r="B3847" s="60" t="s">
        <v>7383</v>
      </c>
      <c r="C3847" s="76" t="s">
        <v>7383</v>
      </c>
      <c r="D3847" s="61" t="s">
        <v>7384</v>
      </c>
      <c r="E3847" s="53">
        <v>136378.22</v>
      </c>
      <c r="F3847" s="26">
        <v>0.21</v>
      </c>
      <c r="G3847" s="53">
        <v>222773.826</v>
      </c>
      <c r="H3847" s="67"/>
      <c r="I3847" s="68"/>
      <c r="J3847" s="69"/>
      <c r="K3847" s="69"/>
      <c r="L3847" s="69"/>
      <c r="M3847" s="69"/>
      <c r="N3847" s="69"/>
      <c r="O3847" s="35"/>
      <c r="P3847" s="35" t="s">
        <v>27421</v>
      </c>
      <c r="Q3847" s="36">
        <v>1</v>
      </c>
      <c r="R3847" s="35" t="s">
        <v>9849</v>
      </c>
      <c r="S3847" s="35" t="s">
        <v>28504</v>
      </c>
      <c r="T3847" s="35">
        <v>0</v>
      </c>
      <c r="U3847" s="35">
        <v>0</v>
      </c>
      <c r="V3847" s="36">
        <v>1</v>
      </c>
      <c r="W3847" s="36">
        <v>1</v>
      </c>
      <c r="X3847" s="37" t="s">
        <v>65</v>
      </c>
    </row>
    <row r="3848" spans="1:24" ht="24" customHeight="1" x14ac:dyDescent="0.2">
      <c r="A3848" s="50" t="s">
        <v>6938</v>
      </c>
      <c r="B3848" s="60" t="s">
        <v>7385</v>
      </c>
      <c r="C3848" s="76" t="s">
        <v>7385</v>
      </c>
      <c r="D3848" s="61" t="s">
        <v>7386</v>
      </c>
      <c r="E3848" s="53">
        <v>135000.51</v>
      </c>
      <c r="F3848" s="26">
        <v>0.21</v>
      </c>
      <c r="G3848" s="53">
        <v>220523.33499999999</v>
      </c>
      <c r="H3848" s="67"/>
      <c r="I3848" s="68"/>
      <c r="J3848" s="69"/>
      <c r="K3848" s="69"/>
      <c r="L3848" s="69"/>
      <c r="M3848" s="69"/>
      <c r="N3848" s="69"/>
      <c r="O3848" s="35"/>
      <c r="P3848" s="35" t="s">
        <v>27422</v>
      </c>
      <c r="Q3848" s="36">
        <v>1</v>
      </c>
      <c r="R3848" s="35" t="s">
        <v>9849</v>
      </c>
      <c r="S3848" s="35" t="s">
        <v>28504</v>
      </c>
      <c r="T3848" s="35">
        <v>0</v>
      </c>
      <c r="U3848" s="35">
        <v>0</v>
      </c>
      <c r="V3848" s="36">
        <v>1</v>
      </c>
      <c r="W3848" s="36">
        <v>1</v>
      </c>
      <c r="X3848" s="37" t="s">
        <v>65</v>
      </c>
    </row>
    <row r="3849" spans="1:24" ht="24" customHeight="1" x14ac:dyDescent="0.2">
      <c r="A3849" s="50" t="s">
        <v>6938</v>
      </c>
      <c r="B3849" s="60" t="s">
        <v>7387</v>
      </c>
      <c r="C3849" s="76" t="s">
        <v>7387</v>
      </c>
      <c r="D3849" s="61" t="s">
        <v>7388</v>
      </c>
      <c r="E3849" s="53">
        <v>137755.68</v>
      </c>
      <c r="F3849" s="26">
        <v>0.21</v>
      </c>
      <c r="G3849" s="53">
        <v>225023.90599999999</v>
      </c>
      <c r="H3849" s="67"/>
      <c r="I3849" s="68"/>
      <c r="J3849" s="69"/>
      <c r="K3849" s="69"/>
      <c r="L3849" s="69"/>
      <c r="M3849" s="69"/>
      <c r="N3849" s="69"/>
      <c r="O3849" s="35"/>
      <c r="P3849" s="35" t="s">
        <v>27423</v>
      </c>
      <c r="Q3849" s="36">
        <v>1</v>
      </c>
      <c r="R3849" s="35" t="s">
        <v>9849</v>
      </c>
      <c r="S3849" s="35" t="s">
        <v>28504</v>
      </c>
      <c r="T3849" s="35">
        <v>0</v>
      </c>
      <c r="U3849" s="35">
        <v>0</v>
      </c>
      <c r="V3849" s="36">
        <v>1</v>
      </c>
      <c r="W3849" s="36">
        <v>1</v>
      </c>
      <c r="X3849" s="37" t="s">
        <v>65</v>
      </c>
    </row>
    <row r="3850" spans="1:24" ht="24" customHeight="1" x14ac:dyDescent="0.2">
      <c r="A3850" s="50" t="s">
        <v>6938</v>
      </c>
      <c r="B3850" s="60" t="s">
        <v>7389</v>
      </c>
      <c r="C3850" s="76" t="s">
        <v>7389</v>
      </c>
      <c r="D3850" s="61" t="s">
        <v>7390</v>
      </c>
      <c r="E3850" s="53">
        <v>218113.02</v>
      </c>
      <c r="F3850" s="26">
        <v>0.21</v>
      </c>
      <c r="G3850" s="53">
        <v>356287.62199999997</v>
      </c>
      <c r="H3850" s="67"/>
      <c r="I3850" s="68"/>
      <c r="J3850" s="69"/>
      <c r="K3850" s="69"/>
      <c r="L3850" s="69"/>
      <c r="M3850" s="69"/>
      <c r="N3850" s="69"/>
      <c r="O3850" s="35"/>
      <c r="P3850" s="35" t="s">
        <v>27424</v>
      </c>
      <c r="Q3850" s="36">
        <v>1</v>
      </c>
      <c r="R3850" s="35" t="s">
        <v>9849</v>
      </c>
      <c r="S3850" s="35" t="s">
        <v>28504</v>
      </c>
      <c r="T3850" s="35">
        <v>0</v>
      </c>
      <c r="U3850" s="35">
        <v>0</v>
      </c>
      <c r="V3850" s="36">
        <v>1</v>
      </c>
      <c r="W3850" s="36">
        <v>1</v>
      </c>
      <c r="X3850" s="37" t="s">
        <v>65</v>
      </c>
    </row>
    <row r="3851" spans="1:24" ht="24" customHeight="1" x14ac:dyDescent="0.2">
      <c r="A3851" s="50" t="s">
        <v>6938</v>
      </c>
      <c r="B3851" s="60" t="s">
        <v>7391</v>
      </c>
      <c r="C3851" s="76" t="s">
        <v>7391</v>
      </c>
      <c r="D3851" s="61" t="s">
        <v>7392</v>
      </c>
      <c r="E3851" s="53">
        <v>255766.32</v>
      </c>
      <c r="F3851" s="26">
        <v>0.21</v>
      </c>
      <c r="G3851" s="53">
        <v>417794.28100000002</v>
      </c>
      <c r="H3851" s="67"/>
      <c r="I3851" s="68"/>
      <c r="J3851" s="69"/>
      <c r="K3851" s="69"/>
      <c r="L3851" s="69"/>
      <c r="M3851" s="69"/>
      <c r="N3851" s="69"/>
      <c r="O3851" s="35"/>
      <c r="P3851" s="35" t="s">
        <v>27425</v>
      </c>
      <c r="Q3851" s="36">
        <v>1</v>
      </c>
      <c r="R3851" s="35" t="s">
        <v>9849</v>
      </c>
      <c r="S3851" s="35" t="s">
        <v>28504</v>
      </c>
      <c r="T3851" s="35">
        <v>0</v>
      </c>
      <c r="U3851" s="35">
        <v>0</v>
      </c>
      <c r="V3851" s="36">
        <v>1</v>
      </c>
      <c r="W3851" s="36">
        <v>1</v>
      </c>
      <c r="X3851" s="37" t="s">
        <v>65</v>
      </c>
    </row>
    <row r="3852" spans="1:24" ht="24" customHeight="1" x14ac:dyDescent="0.2">
      <c r="A3852" s="50" t="s">
        <v>6938</v>
      </c>
      <c r="B3852" s="60" t="s">
        <v>7393</v>
      </c>
      <c r="C3852" s="76" t="s">
        <v>7393</v>
      </c>
      <c r="D3852" s="61" t="s">
        <v>7394</v>
      </c>
      <c r="E3852" s="53">
        <v>322348.07</v>
      </c>
      <c r="F3852" s="26">
        <v>0.21</v>
      </c>
      <c r="G3852" s="53">
        <v>526555.56700000004</v>
      </c>
      <c r="H3852" s="67"/>
      <c r="I3852" s="68"/>
      <c r="J3852" s="69"/>
      <c r="K3852" s="69"/>
      <c r="L3852" s="69"/>
      <c r="M3852" s="69"/>
      <c r="N3852" s="69"/>
      <c r="O3852" s="35"/>
      <c r="P3852" s="35" t="s">
        <v>27426</v>
      </c>
      <c r="Q3852" s="36">
        <v>1</v>
      </c>
      <c r="R3852" s="35" t="s">
        <v>9849</v>
      </c>
      <c r="S3852" s="35" t="s">
        <v>28503</v>
      </c>
      <c r="T3852" s="35">
        <v>0</v>
      </c>
      <c r="U3852" s="35">
        <v>0</v>
      </c>
      <c r="V3852" s="36">
        <v>1</v>
      </c>
      <c r="W3852" s="36">
        <v>1</v>
      </c>
      <c r="X3852" s="37" t="s">
        <v>65</v>
      </c>
    </row>
    <row r="3853" spans="1:24" ht="24" customHeight="1" x14ac:dyDescent="0.2">
      <c r="A3853" s="50" t="s">
        <v>6938</v>
      </c>
      <c r="B3853" s="60" t="s">
        <v>7395</v>
      </c>
      <c r="C3853" s="76" t="s">
        <v>7395</v>
      </c>
      <c r="D3853" s="61" t="s">
        <v>7396</v>
      </c>
      <c r="E3853" s="53">
        <v>348521.76</v>
      </c>
      <c r="F3853" s="26">
        <v>0.21</v>
      </c>
      <c r="G3853" s="53">
        <v>569310.30000000005</v>
      </c>
      <c r="H3853" s="67"/>
      <c r="I3853" s="68"/>
      <c r="J3853" s="69"/>
      <c r="K3853" s="69"/>
      <c r="L3853" s="69"/>
      <c r="M3853" s="69"/>
      <c r="N3853" s="69"/>
      <c r="O3853" s="35"/>
      <c r="P3853" s="35" t="s">
        <v>65</v>
      </c>
      <c r="Q3853" s="36">
        <v>1</v>
      </c>
      <c r="R3853" s="35" t="s">
        <v>9849</v>
      </c>
      <c r="S3853" s="35" t="s">
        <v>28503</v>
      </c>
      <c r="T3853" s="35">
        <v>0</v>
      </c>
      <c r="U3853" s="35">
        <v>0</v>
      </c>
      <c r="V3853" s="36">
        <v>1</v>
      </c>
      <c r="W3853" s="36">
        <v>1</v>
      </c>
      <c r="X3853" s="37" t="s">
        <v>65</v>
      </c>
    </row>
    <row r="3854" spans="1:24" ht="24" customHeight="1" x14ac:dyDescent="0.2">
      <c r="A3854" s="50" t="s">
        <v>6938</v>
      </c>
      <c r="B3854" s="60" t="s">
        <v>7397</v>
      </c>
      <c r="C3854" s="76" t="s">
        <v>7397</v>
      </c>
      <c r="D3854" s="61" t="s">
        <v>7398</v>
      </c>
      <c r="E3854" s="53">
        <v>322348.07</v>
      </c>
      <c r="F3854" s="26">
        <v>0.21</v>
      </c>
      <c r="G3854" s="53">
        <v>526555.56700000004</v>
      </c>
      <c r="H3854" s="67"/>
      <c r="I3854" s="68"/>
      <c r="J3854" s="69"/>
      <c r="K3854" s="69"/>
      <c r="L3854" s="69"/>
      <c r="M3854" s="69"/>
      <c r="N3854" s="69"/>
      <c r="O3854" s="35"/>
      <c r="P3854" s="35" t="s">
        <v>27427</v>
      </c>
      <c r="Q3854" s="36">
        <v>1</v>
      </c>
      <c r="R3854" s="35" t="s">
        <v>9849</v>
      </c>
      <c r="S3854" s="35" t="s">
        <v>28503</v>
      </c>
      <c r="T3854" s="35">
        <v>0</v>
      </c>
      <c r="U3854" s="35">
        <v>0</v>
      </c>
      <c r="V3854" s="36">
        <v>1</v>
      </c>
      <c r="W3854" s="36">
        <v>1</v>
      </c>
      <c r="X3854" s="37" t="s">
        <v>65</v>
      </c>
    </row>
    <row r="3855" spans="1:24" ht="24" customHeight="1" x14ac:dyDescent="0.2">
      <c r="A3855" s="50" t="s">
        <v>6938</v>
      </c>
      <c r="B3855" s="60" t="s">
        <v>7399</v>
      </c>
      <c r="C3855" s="76" t="s">
        <v>7399</v>
      </c>
      <c r="D3855" s="61" t="s">
        <v>7400</v>
      </c>
      <c r="E3855" s="53">
        <v>322348.07</v>
      </c>
      <c r="F3855" s="26">
        <v>0.21</v>
      </c>
      <c r="G3855" s="53">
        <v>526555.56700000004</v>
      </c>
      <c r="H3855" s="67"/>
      <c r="I3855" s="68"/>
      <c r="J3855" s="69"/>
      <c r="K3855" s="69"/>
      <c r="L3855" s="69"/>
      <c r="M3855" s="69"/>
      <c r="N3855" s="69"/>
      <c r="O3855" s="35"/>
      <c r="P3855" s="35" t="s">
        <v>27428</v>
      </c>
      <c r="Q3855" s="36">
        <v>1</v>
      </c>
      <c r="R3855" s="35" t="s">
        <v>9849</v>
      </c>
      <c r="S3855" s="35" t="s">
        <v>28504</v>
      </c>
      <c r="T3855" s="35">
        <v>0</v>
      </c>
      <c r="U3855" s="35">
        <v>0</v>
      </c>
      <c r="V3855" s="36">
        <v>1</v>
      </c>
      <c r="W3855" s="36">
        <v>1</v>
      </c>
      <c r="X3855" s="37" t="s">
        <v>65</v>
      </c>
    </row>
    <row r="3856" spans="1:24" ht="24" customHeight="1" x14ac:dyDescent="0.2">
      <c r="A3856" s="50" t="s">
        <v>6938</v>
      </c>
      <c r="B3856" s="60" t="s">
        <v>7401</v>
      </c>
      <c r="C3856" s="76" t="s">
        <v>7401</v>
      </c>
      <c r="D3856" s="61" t="s">
        <v>7402</v>
      </c>
      <c r="E3856" s="53">
        <v>178623.27</v>
      </c>
      <c r="F3856" s="26">
        <v>0.21</v>
      </c>
      <c r="G3856" s="53">
        <v>291781.10600000003</v>
      </c>
      <c r="H3856" s="67"/>
      <c r="I3856" s="68"/>
      <c r="J3856" s="69"/>
      <c r="K3856" s="69"/>
      <c r="L3856" s="69"/>
      <c r="M3856" s="69"/>
      <c r="N3856" s="69"/>
      <c r="O3856" s="35"/>
      <c r="P3856" s="35" t="s">
        <v>27429</v>
      </c>
      <c r="Q3856" s="36">
        <v>1</v>
      </c>
      <c r="R3856" s="35" t="s">
        <v>9849</v>
      </c>
      <c r="S3856" s="35" t="s">
        <v>28504</v>
      </c>
      <c r="T3856" s="35">
        <v>0</v>
      </c>
      <c r="U3856" s="35">
        <v>0</v>
      </c>
      <c r="V3856" s="36">
        <v>1</v>
      </c>
      <c r="W3856" s="36">
        <v>1</v>
      </c>
      <c r="X3856" s="37" t="s">
        <v>65</v>
      </c>
    </row>
    <row r="3857" spans="1:24" ht="24" customHeight="1" x14ac:dyDescent="0.2">
      <c r="A3857" s="50" t="s">
        <v>6938</v>
      </c>
      <c r="B3857" s="60" t="s">
        <v>7403</v>
      </c>
      <c r="C3857" s="76" t="s">
        <v>7403</v>
      </c>
      <c r="D3857" s="61" t="s">
        <v>7404</v>
      </c>
      <c r="E3857" s="53">
        <v>405460.78</v>
      </c>
      <c r="F3857" s="26">
        <v>0.21</v>
      </c>
      <c r="G3857" s="53">
        <v>662320.18099999998</v>
      </c>
      <c r="H3857" s="67"/>
      <c r="I3857" s="68"/>
      <c r="J3857" s="69"/>
      <c r="K3857" s="69"/>
      <c r="L3857" s="69"/>
      <c r="M3857" s="69"/>
      <c r="N3857" s="69"/>
      <c r="O3857" s="35"/>
      <c r="P3857" s="35" t="s">
        <v>27430</v>
      </c>
      <c r="Q3857" s="36">
        <v>1</v>
      </c>
      <c r="R3857" s="35" t="s">
        <v>9849</v>
      </c>
      <c r="S3857" s="35" t="s">
        <v>28504</v>
      </c>
      <c r="T3857" s="35">
        <v>0</v>
      </c>
      <c r="U3857" s="35">
        <v>0</v>
      </c>
      <c r="V3857" s="36">
        <v>1</v>
      </c>
      <c r="W3857" s="36">
        <v>1</v>
      </c>
      <c r="X3857" s="37" t="s">
        <v>65</v>
      </c>
    </row>
    <row r="3858" spans="1:24" ht="24" customHeight="1" x14ac:dyDescent="0.2">
      <c r="A3858" s="50" t="s">
        <v>6938</v>
      </c>
      <c r="B3858" s="60" t="s">
        <v>7405</v>
      </c>
      <c r="C3858" s="76" t="s">
        <v>7405</v>
      </c>
      <c r="D3858" s="61" t="s">
        <v>7406</v>
      </c>
      <c r="E3858" s="53">
        <v>401515.69</v>
      </c>
      <c r="F3858" s="26">
        <v>0.21</v>
      </c>
      <c r="G3858" s="53">
        <v>655875.87800000003</v>
      </c>
      <c r="H3858" s="67"/>
      <c r="I3858" s="68"/>
      <c r="J3858" s="69"/>
      <c r="K3858" s="69"/>
      <c r="L3858" s="69"/>
      <c r="M3858" s="69"/>
      <c r="N3858" s="69"/>
      <c r="O3858" s="35"/>
      <c r="P3858" s="35" t="s">
        <v>27431</v>
      </c>
      <c r="Q3858" s="36">
        <v>1</v>
      </c>
      <c r="R3858" s="35" t="s">
        <v>9849</v>
      </c>
      <c r="S3858" s="35" t="s">
        <v>28504</v>
      </c>
      <c r="T3858" s="35">
        <v>0</v>
      </c>
      <c r="U3858" s="35">
        <v>0</v>
      </c>
      <c r="V3858" s="36">
        <v>1</v>
      </c>
      <c r="W3858" s="36">
        <v>1</v>
      </c>
      <c r="X3858" s="37" t="s">
        <v>65</v>
      </c>
    </row>
    <row r="3859" spans="1:24" ht="24" customHeight="1" x14ac:dyDescent="0.2">
      <c r="A3859" s="50" t="s">
        <v>6938</v>
      </c>
      <c r="B3859" s="60" t="s">
        <v>7407</v>
      </c>
      <c r="C3859" s="76" t="s">
        <v>7407</v>
      </c>
      <c r="D3859" s="61" t="s">
        <v>7408</v>
      </c>
      <c r="E3859" s="53">
        <v>1001727.87</v>
      </c>
      <c r="F3859" s="26">
        <v>0.21</v>
      </c>
      <c r="G3859" s="53">
        <v>1636322.47</v>
      </c>
      <c r="H3859" s="67"/>
      <c r="I3859" s="68"/>
      <c r="J3859" s="69"/>
      <c r="K3859" s="69"/>
      <c r="L3859" s="69"/>
      <c r="M3859" s="69"/>
      <c r="N3859" s="69"/>
      <c r="O3859" s="35"/>
      <c r="P3859" s="35" t="s">
        <v>27432</v>
      </c>
      <c r="Q3859" s="36">
        <v>1</v>
      </c>
      <c r="R3859" s="35" t="s">
        <v>9849</v>
      </c>
      <c r="S3859" s="35" t="s">
        <v>28503</v>
      </c>
      <c r="T3859" s="35">
        <v>0</v>
      </c>
      <c r="U3859" s="35">
        <v>0</v>
      </c>
      <c r="V3859" s="36">
        <v>1</v>
      </c>
      <c r="W3859" s="36">
        <v>1</v>
      </c>
      <c r="X3859" s="37" t="s">
        <v>65</v>
      </c>
    </row>
    <row r="3860" spans="1:24" ht="24" customHeight="1" x14ac:dyDescent="0.2">
      <c r="A3860" s="50" t="s">
        <v>6938</v>
      </c>
      <c r="B3860" s="60" t="s">
        <v>7409</v>
      </c>
      <c r="C3860" s="76" t="s">
        <v>7409</v>
      </c>
      <c r="D3860" s="61" t="s">
        <v>7410</v>
      </c>
      <c r="E3860" s="53">
        <v>1001727.87</v>
      </c>
      <c r="F3860" s="26">
        <v>0.21</v>
      </c>
      <c r="G3860" s="53">
        <v>1636322.47</v>
      </c>
      <c r="H3860" s="67"/>
      <c r="I3860" s="68"/>
      <c r="J3860" s="69"/>
      <c r="K3860" s="69"/>
      <c r="L3860" s="69"/>
      <c r="M3860" s="69"/>
      <c r="N3860" s="69"/>
      <c r="O3860" s="35"/>
      <c r="P3860" s="35" t="s">
        <v>27433</v>
      </c>
      <c r="Q3860" s="36">
        <v>1</v>
      </c>
      <c r="R3860" s="35" t="s">
        <v>9849</v>
      </c>
      <c r="S3860" s="35" t="s">
        <v>28503</v>
      </c>
      <c r="T3860" s="35">
        <v>0</v>
      </c>
      <c r="U3860" s="35">
        <v>0</v>
      </c>
      <c r="V3860" s="36">
        <v>1</v>
      </c>
      <c r="W3860" s="36">
        <v>1</v>
      </c>
      <c r="X3860" s="37" t="s">
        <v>65</v>
      </c>
    </row>
    <row r="3861" spans="1:24" ht="24" customHeight="1" x14ac:dyDescent="0.2">
      <c r="A3861" s="50" t="s">
        <v>6938</v>
      </c>
      <c r="B3861" s="60" t="s">
        <v>7411</v>
      </c>
      <c r="C3861" s="76" t="s">
        <v>7411</v>
      </c>
      <c r="D3861" s="61" t="s">
        <v>7412</v>
      </c>
      <c r="E3861" s="53">
        <v>1001727.87</v>
      </c>
      <c r="F3861" s="26">
        <v>0.21</v>
      </c>
      <c r="G3861" s="53">
        <v>1636322.47</v>
      </c>
      <c r="H3861" s="67"/>
      <c r="I3861" s="68"/>
      <c r="J3861" s="69"/>
      <c r="K3861" s="69"/>
      <c r="L3861" s="69"/>
      <c r="M3861" s="69"/>
      <c r="N3861" s="69"/>
      <c r="O3861" s="35"/>
      <c r="P3861" s="35" t="s">
        <v>27434</v>
      </c>
      <c r="Q3861" s="36">
        <v>1</v>
      </c>
      <c r="R3861" s="35" t="s">
        <v>9849</v>
      </c>
      <c r="S3861" s="35" t="s">
        <v>28504</v>
      </c>
      <c r="T3861" s="35">
        <v>0</v>
      </c>
      <c r="U3861" s="35">
        <v>0</v>
      </c>
      <c r="V3861" s="36">
        <v>1</v>
      </c>
      <c r="W3861" s="36">
        <v>1</v>
      </c>
      <c r="X3861" s="37" t="s">
        <v>65</v>
      </c>
    </row>
    <row r="3862" spans="1:24" ht="24" customHeight="1" x14ac:dyDescent="0.2">
      <c r="A3862" s="50" t="s">
        <v>6938</v>
      </c>
      <c r="B3862" s="60" t="s">
        <v>7413</v>
      </c>
      <c r="C3862" s="76" t="s">
        <v>7413</v>
      </c>
      <c r="D3862" s="61" t="s">
        <v>7414</v>
      </c>
      <c r="E3862" s="53">
        <v>2313867.8199999998</v>
      </c>
      <c r="F3862" s="26">
        <v>0.21</v>
      </c>
      <c r="G3862" s="53">
        <v>3779703.088</v>
      </c>
      <c r="H3862" s="67"/>
      <c r="I3862" s="68"/>
      <c r="J3862" s="69"/>
      <c r="K3862" s="69"/>
      <c r="L3862" s="69"/>
      <c r="M3862" s="69"/>
      <c r="N3862" s="69"/>
      <c r="O3862" s="35"/>
      <c r="P3862" s="35" t="s">
        <v>27435</v>
      </c>
      <c r="Q3862" s="36">
        <v>1</v>
      </c>
      <c r="R3862" s="35" t="s">
        <v>9849</v>
      </c>
      <c r="S3862" s="35" t="s">
        <v>28503</v>
      </c>
      <c r="T3862" s="35">
        <v>0</v>
      </c>
      <c r="U3862" s="35">
        <v>0</v>
      </c>
      <c r="V3862" s="36">
        <v>1</v>
      </c>
      <c r="W3862" s="36">
        <v>1</v>
      </c>
      <c r="X3862" s="37" t="s">
        <v>65</v>
      </c>
    </row>
    <row r="3863" spans="1:24" ht="24" customHeight="1" x14ac:dyDescent="0.2">
      <c r="A3863" s="50" t="s">
        <v>6938</v>
      </c>
      <c r="B3863" s="60" t="s">
        <v>7415</v>
      </c>
      <c r="C3863" s="76" t="s">
        <v>7415</v>
      </c>
      <c r="D3863" s="61" t="s">
        <v>7416</v>
      </c>
      <c r="E3863" s="53">
        <v>3395638.1</v>
      </c>
      <c r="F3863" s="26">
        <v>0.21</v>
      </c>
      <c r="G3863" s="53">
        <v>5546774.8420000002</v>
      </c>
      <c r="H3863" s="67"/>
      <c r="I3863" s="68"/>
      <c r="J3863" s="69"/>
      <c r="K3863" s="69"/>
      <c r="L3863" s="69"/>
      <c r="M3863" s="69"/>
      <c r="N3863" s="69"/>
      <c r="O3863" s="35"/>
      <c r="P3863" s="35" t="s">
        <v>27435</v>
      </c>
      <c r="Q3863" s="36">
        <v>1</v>
      </c>
      <c r="R3863" s="35" t="s">
        <v>9849</v>
      </c>
      <c r="S3863" s="35" t="s">
        <v>28504</v>
      </c>
      <c r="T3863" s="35">
        <v>0</v>
      </c>
      <c r="U3863" s="35">
        <v>0</v>
      </c>
      <c r="V3863" s="36">
        <v>1</v>
      </c>
      <c r="W3863" s="36">
        <v>1</v>
      </c>
      <c r="X3863" s="37" t="s">
        <v>65</v>
      </c>
    </row>
    <row r="3864" spans="1:24" ht="24" customHeight="1" x14ac:dyDescent="0.2">
      <c r="A3864" s="50" t="s">
        <v>6938</v>
      </c>
      <c r="B3864" s="60" t="s">
        <v>7417</v>
      </c>
      <c r="C3864" s="76" t="s">
        <v>7417</v>
      </c>
      <c r="D3864" s="61" t="s">
        <v>24158</v>
      </c>
      <c r="E3864" s="53">
        <v>4629796.96</v>
      </c>
      <c r="F3864" s="26">
        <v>0.21</v>
      </c>
      <c r="G3864" s="53">
        <v>7562773.3389999997</v>
      </c>
      <c r="H3864" s="67"/>
      <c r="I3864" s="68"/>
      <c r="J3864" s="69"/>
      <c r="K3864" s="69"/>
      <c r="L3864" s="69"/>
      <c r="M3864" s="69"/>
      <c r="N3864" s="69"/>
      <c r="O3864" s="35"/>
      <c r="P3864" s="35" t="s">
        <v>27436</v>
      </c>
      <c r="Q3864" s="36">
        <v>1</v>
      </c>
      <c r="R3864" s="35" t="s">
        <v>9849</v>
      </c>
      <c r="S3864" s="35" t="s">
        <v>28503</v>
      </c>
      <c r="T3864" s="35">
        <v>0</v>
      </c>
      <c r="U3864" s="35">
        <v>0</v>
      </c>
      <c r="V3864" s="36">
        <v>1</v>
      </c>
      <c r="W3864" s="36">
        <v>1</v>
      </c>
      <c r="X3864" s="37" t="s">
        <v>65</v>
      </c>
    </row>
    <row r="3865" spans="1:24" ht="24" customHeight="1" x14ac:dyDescent="0.2">
      <c r="A3865" s="50" t="s">
        <v>6938</v>
      </c>
      <c r="B3865" s="60" t="s">
        <v>7419</v>
      </c>
      <c r="C3865" s="76" t="s">
        <v>7419</v>
      </c>
      <c r="D3865" s="61" t="s">
        <v>7420</v>
      </c>
      <c r="E3865" s="53">
        <v>4629796.96</v>
      </c>
      <c r="F3865" s="26">
        <v>0.21</v>
      </c>
      <c r="G3865" s="53">
        <v>7562773.3389999997</v>
      </c>
      <c r="H3865" s="67"/>
      <c r="I3865" s="68"/>
      <c r="J3865" s="69"/>
      <c r="K3865" s="69"/>
      <c r="L3865" s="69"/>
      <c r="M3865" s="69"/>
      <c r="N3865" s="69"/>
      <c r="O3865" s="35"/>
      <c r="P3865" s="35" t="s">
        <v>27437</v>
      </c>
      <c r="Q3865" s="36">
        <v>1</v>
      </c>
      <c r="R3865" s="35" t="s">
        <v>9849</v>
      </c>
      <c r="S3865" s="35" t="s">
        <v>28504</v>
      </c>
      <c r="T3865" s="35">
        <v>0</v>
      </c>
      <c r="U3865" s="35">
        <v>0</v>
      </c>
      <c r="V3865" s="36">
        <v>1</v>
      </c>
      <c r="W3865" s="36">
        <v>1</v>
      </c>
      <c r="X3865" s="37" t="s">
        <v>65</v>
      </c>
    </row>
    <row r="3866" spans="1:24" ht="24" customHeight="1" x14ac:dyDescent="0.2">
      <c r="A3866" s="50" t="s">
        <v>6938</v>
      </c>
      <c r="B3866" s="60" t="s">
        <v>9898</v>
      </c>
      <c r="C3866" s="76" t="s">
        <v>9898</v>
      </c>
      <c r="D3866" s="61" t="s">
        <v>24159</v>
      </c>
      <c r="E3866" s="53">
        <v>4965678.59</v>
      </c>
      <c r="F3866" s="26">
        <v>0.21</v>
      </c>
      <c r="G3866" s="53">
        <v>8111435.9809999997</v>
      </c>
      <c r="H3866" s="67"/>
      <c r="I3866" s="68"/>
      <c r="J3866" s="69"/>
      <c r="K3866" s="69"/>
      <c r="L3866" s="69"/>
      <c r="M3866" s="69"/>
      <c r="N3866" s="69"/>
      <c r="O3866" s="35"/>
      <c r="P3866" s="35" t="s">
        <v>27436</v>
      </c>
      <c r="Q3866" s="36">
        <v>1</v>
      </c>
      <c r="R3866" s="35" t="s">
        <v>9849</v>
      </c>
      <c r="S3866" s="35" t="s">
        <v>28503</v>
      </c>
      <c r="T3866" s="35">
        <v>0</v>
      </c>
      <c r="U3866" s="35">
        <v>0</v>
      </c>
      <c r="V3866" s="36">
        <v>1</v>
      </c>
      <c r="W3866" s="36">
        <v>1</v>
      </c>
      <c r="X3866" s="37" t="s">
        <v>65</v>
      </c>
    </row>
    <row r="3867" spans="1:24" ht="24" customHeight="1" x14ac:dyDescent="0.2">
      <c r="A3867" s="50" t="s">
        <v>6938</v>
      </c>
      <c r="B3867" s="60" t="s">
        <v>20706</v>
      </c>
      <c r="C3867" s="76" t="s">
        <v>20706</v>
      </c>
      <c r="D3867" s="61" t="s">
        <v>24160</v>
      </c>
      <c r="E3867" s="53">
        <v>4965678.59</v>
      </c>
      <c r="F3867" s="26">
        <v>0.21</v>
      </c>
      <c r="G3867" s="53">
        <v>8111435.9809999997</v>
      </c>
      <c r="H3867" s="67"/>
      <c r="I3867" s="68"/>
      <c r="J3867" s="69"/>
      <c r="K3867" s="69"/>
      <c r="L3867" s="69"/>
      <c r="M3867" s="69"/>
      <c r="N3867" s="69"/>
      <c r="O3867" s="35"/>
      <c r="P3867" s="35" t="s">
        <v>27436</v>
      </c>
      <c r="Q3867" s="36">
        <v>1</v>
      </c>
      <c r="R3867" s="35" t="s">
        <v>9849</v>
      </c>
      <c r="S3867" s="35" t="s">
        <v>28504</v>
      </c>
      <c r="T3867" s="35">
        <v>0</v>
      </c>
      <c r="U3867" s="35">
        <v>0</v>
      </c>
      <c r="V3867" s="36">
        <v>1</v>
      </c>
      <c r="W3867" s="36">
        <v>1</v>
      </c>
      <c r="X3867" s="37" t="s">
        <v>65</v>
      </c>
    </row>
    <row r="3868" spans="1:24" ht="24" customHeight="1" x14ac:dyDescent="0.2">
      <c r="A3868" s="50" t="s">
        <v>6938</v>
      </c>
      <c r="B3868" s="60" t="s">
        <v>7421</v>
      </c>
      <c r="C3868" s="76" t="s">
        <v>7421</v>
      </c>
      <c r="D3868" s="61" t="s">
        <v>7422</v>
      </c>
      <c r="E3868" s="53">
        <v>1443033.82</v>
      </c>
      <c r="F3868" s="26">
        <v>0.21</v>
      </c>
      <c r="G3868" s="53">
        <v>2357195.7489999998</v>
      </c>
      <c r="H3868" s="67"/>
      <c r="I3868" s="68"/>
      <c r="J3868" s="69"/>
      <c r="K3868" s="69"/>
      <c r="L3868" s="69"/>
      <c r="M3868" s="69"/>
      <c r="N3868" s="69"/>
      <c r="O3868" s="35"/>
      <c r="P3868" s="35" t="s">
        <v>27438</v>
      </c>
      <c r="Q3868" s="36">
        <v>1</v>
      </c>
      <c r="R3868" s="35" t="s">
        <v>9849</v>
      </c>
      <c r="S3868" s="35" t="s">
        <v>28504</v>
      </c>
      <c r="T3868" s="35">
        <v>0</v>
      </c>
      <c r="U3868" s="35">
        <v>0</v>
      </c>
      <c r="V3868" s="36">
        <v>1</v>
      </c>
      <c r="W3868" s="36">
        <v>1</v>
      </c>
      <c r="X3868" s="37" t="s">
        <v>65</v>
      </c>
    </row>
    <row r="3869" spans="1:24" ht="24" customHeight="1" x14ac:dyDescent="0.2">
      <c r="A3869" s="50" t="s">
        <v>6938</v>
      </c>
      <c r="B3869" s="60" t="s">
        <v>7423</v>
      </c>
      <c r="C3869" s="76" t="s">
        <v>7423</v>
      </c>
      <c r="D3869" s="61" t="s">
        <v>7424</v>
      </c>
      <c r="E3869" s="53">
        <v>602981.98</v>
      </c>
      <c r="F3869" s="26">
        <v>0.21</v>
      </c>
      <c r="G3869" s="53">
        <v>984971.06099999999</v>
      </c>
      <c r="H3869" s="67"/>
      <c r="I3869" s="68"/>
      <c r="J3869" s="69"/>
      <c r="K3869" s="69"/>
      <c r="L3869" s="69"/>
      <c r="M3869" s="69"/>
      <c r="N3869" s="69"/>
      <c r="O3869" s="35"/>
      <c r="P3869" s="35" t="s">
        <v>27439</v>
      </c>
      <c r="Q3869" s="36">
        <v>1</v>
      </c>
      <c r="R3869" s="35" t="s">
        <v>9849</v>
      </c>
      <c r="S3869" s="35" t="s">
        <v>28504</v>
      </c>
      <c r="T3869" s="35">
        <v>0</v>
      </c>
      <c r="U3869" s="35">
        <v>0</v>
      </c>
      <c r="V3869" s="36">
        <v>1</v>
      </c>
      <c r="W3869" s="36">
        <v>1</v>
      </c>
      <c r="X3869" s="37" t="s">
        <v>65</v>
      </c>
    </row>
    <row r="3870" spans="1:24" ht="24" customHeight="1" x14ac:dyDescent="0.2">
      <c r="A3870" s="50" t="s">
        <v>6938</v>
      </c>
      <c r="B3870" s="60" t="s">
        <v>7425</v>
      </c>
      <c r="C3870" s="76" t="s">
        <v>7425</v>
      </c>
      <c r="D3870" s="61" t="s">
        <v>7426</v>
      </c>
      <c r="E3870" s="53">
        <v>309221.48</v>
      </c>
      <c r="F3870" s="26">
        <v>0.21</v>
      </c>
      <c r="G3870" s="53">
        <v>505113.29</v>
      </c>
      <c r="H3870" s="67"/>
      <c r="I3870" s="68"/>
      <c r="J3870" s="69"/>
      <c r="K3870" s="69"/>
      <c r="L3870" s="69"/>
      <c r="M3870" s="69"/>
      <c r="N3870" s="69"/>
      <c r="O3870" s="35"/>
      <c r="P3870" s="35" t="s">
        <v>27440</v>
      </c>
      <c r="Q3870" s="36">
        <v>1</v>
      </c>
      <c r="R3870" s="35" t="s">
        <v>9849</v>
      </c>
      <c r="S3870" s="35" t="s">
        <v>28504</v>
      </c>
      <c r="T3870" s="35">
        <v>0</v>
      </c>
      <c r="U3870" s="35">
        <v>0</v>
      </c>
      <c r="V3870" s="36">
        <v>1</v>
      </c>
      <c r="W3870" s="36">
        <v>1</v>
      </c>
      <c r="X3870" s="37" t="s">
        <v>65</v>
      </c>
    </row>
    <row r="3871" spans="1:24" ht="24" customHeight="1" x14ac:dyDescent="0.2">
      <c r="A3871" s="50" t="s">
        <v>6938</v>
      </c>
      <c r="B3871" s="60" t="s">
        <v>7427</v>
      </c>
      <c r="C3871" s="76" t="s">
        <v>7427</v>
      </c>
      <c r="D3871" s="61" t="s">
        <v>7428</v>
      </c>
      <c r="E3871" s="53">
        <v>288606.65999999997</v>
      </c>
      <c r="F3871" s="26">
        <v>0.21</v>
      </c>
      <c r="G3871" s="53">
        <v>471438.978</v>
      </c>
      <c r="H3871" s="67"/>
      <c r="I3871" s="68"/>
      <c r="J3871" s="69"/>
      <c r="K3871" s="69"/>
      <c r="L3871" s="69"/>
      <c r="M3871" s="69"/>
      <c r="N3871" s="69"/>
      <c r="O3871" s="35"/>
      <c r="P3871" s="35" t="s">
        <v>27441</v>
      </c>
      <c r="Q3871" s="36">
        <v>1</v>
      </c>
      <c r="R3871" s="35" t="s">
        <v>9849</v>
      </c>
      <c r="S3871" s="35" t="s">
        <v>28504</v>
      </c>
      <c r="T3871" s="35">
        <v>0</v>
      </c>
      <c r="U3871" s="35">
        <v>0</v>
      </c>
      <c r="V3871" s="36">
        <v>1</v>
      </c>
      <c r="W3871" s="36">
        <v>1</v>
      </c>
      <c r="X3871" s="37" t="s">
        <v>65</v>
      </c>
    </row>
    <row r="3872" spans="1:24" ht="24" customHeight="1" x14ac:dyDescent="0.2">
      <c r="A3872" s="50" t="s">
        <v>6938</v>
      </c>
      <c r="B3872" s="60" t="s">
        <v>7429</v>
      </c>
      <c r="C3872" s="76" t="s">
        <v>7429</v>
      </c>
      <c r="D3872" s="61" t="s">
        <v>7430</v>
      </c>
      <c r="E3872" s="53">
        <v>1649181.55</v>
      </c>
      <c r="F3872" s="26">
        <v>0.21</v>
      </c>
      <c r="G3872" s="53">
        <v>2693938.0589999999</v>
      </c>
      <c r="H3872" s="67"/>
      <c r="I3872" s="68"/>
      <c r="J3872" s="69"/>
      <c r="K3872" s="69"/>
      <c r="L3872" s="69"/>
      <c r="M3872" s="69"/>
      <c r="N3872" s="69"/>
      <c r="O3872" s="35"/>
      <c r="P3872" s="35" t="s">
        <v>27442</v>
      </c>
      <c r="Q3872" s="36">
        <v>1</v>
      </c>
      <c r="R3872" s="35" t="s">
        <v>9849</v>
      </c>
      <c r="S3872" s="35" t="s">
        <v>28504</v>
      </c>
      <c r="T3872" s="35">
        <v>0</v>
      </c>
      <c r="U3872" s="35">
        <v>0</v>
      </c>
      <c r="V3872" s="36">
        <v>1</v>
      </c>
      <c r="W3872" s="36">
        <v>1</v>
      </c>
      <c r="X3872" s="37" t="s">
        <v>65</v>
      </c>
    </row>
    <row r="3873" spans="1:24" ht="24" customHeight="1" x14ac:dyDescent="0.2">
      <c r="A3873" s="50" t="s">
        <v>6938</v>
      </c>
      <c r="B3873" s="60" t="s">
        <v>7431</v>
      </c>
      <c r="C3873" s="76" t="s">
        <v>7431</v>
      </c>
      <c r="D3873" s="61" t="s">
        <v>7432</v>
      </c>
      <c r="E3873" s="53">
        <v>3362784.11</v>
      </c>
      <c r="F3873" s="26">
        <v>0.21</v>
      </c>
      <c r="G3873" s="53">
        <v>5493107.8459999999</v>
      </c>
      <c r="H3873" s="67"/>
      <c r="I3873" s="68"/>
      <c r="J3873" s="69"/>
      <c r="K3873" s="69"/>
      <c r="L3873" s="69"/>
      <c r="M3873" s="69"/>
      <c r="N3873" s="69"/>
      <c r="O3873" s="35"/>
      <c r="P3873" s="35" t="s">
        <v>27443</v>
      </c>
      <c r="Q3873" s="36">
        <v>1</v>
      </c>
      <c r="R3873" s="35" t="s">
        <v>9849</v>
      </c>
      <c r="S3873" s="35" t="s">
        <v>28503</v>
      </c>
      <c r="T3873" s="35">
        <v>0</v>
      </c>
      <c r="U3873" s="35">
        <v>0</v>
      </c>
      <c r="V3873" s="36">
        <v>1</v>
      </c>
      <c r="W3873" s="36">
        <v>1</v>
      </c>
      <c r="X3873" s="37" t="s">
        <v>65</v>
      </c>
    </row>
    <row r="3874" spans="1:24" ht="24" customHeight="1" x14ac:dyDescent="0.2">
      <c r="A3874" s="50" t="s">
        <v>6938</v>
      </c>
      <c r="B3874" s="60" t="s">
        <v>7433</v>
      </c>
      <c r="C3874" s="76" t="s">
        <v>7433</v>
      </c>
      <c r="D3874" s="61" t="s">
        <v>7434</v>
      </c>
      <c r="E3874" s="53">
        <v>1341453.92</v>
      </c>
      <c r="F3874" s="26">
        <v>0.21</v>
      </c>
      <c r="G3874" s="53">
        <v>2191264.9759999998</v>
      </c>
      <c r="H3874" s="67"/>
      <c r="I3874" s="68"/>
      <c r="J3874" s="69"/>
      <c r="K3874" s="69"/>
      <c r="L3874" s="69"/>
      <c r="M3874" s="69"/>
      <c r="N3874" s="69"/>
      <c r="O3874" s="35"/>
      <c r="P3874" s="35" t="s">
        <v>27444</v>
      </c>
      <c r="Q3874" s="36">
        <v>1</v>
      </c>
      <c r="R3874" s="35" t="s">
        <v>9849</v>
      </c>
      <c r="S3874" s="35" t="s">
        <v>28504</v>
      </c>
      <c r="T3874" s="35">
        <v>0</v>
      </c>
      <c r="U3874" s="35">
        <v>0</v>
      </c>
      <c r="V3874" s="36">
        <v>1</v>
      </c>
      <c r="W3874" s="36">
        <v>1</v>
      </c>
      <c r="X3874" s="37" t="s">
        <v>65</v>
      </c>
    </row>
    <row r="3875" spans="1:24" ht="24" customHeight="1" x14ac:dyDescent="0.2">
      <c r="A3875" s="50" t="s">
        <v>6938</v>
      </c>
      <c r="B3875" s="60" t="s">
        <v>7435</v>
      </c>
      <c r="C3875" s="76" t="s">
        <v>7435</v>
      </c>
      <c r="D3875" s="61" t="s">
        <v>7436</v>
      </c>
      <c r="E3875" s="53">
        <v>1734937.08</v>
      </c>
      <c r="F3875" s="26">
        <v>0.21</v>
      </c>
      <c r="G3875" s="53">
        <v>2834019.7230000002</v>
      </c>
      <c r="H3875" s="67"/>
      <c r="I3875" s="68"/>
      <c r="J3875" s="69"/>
      <c r="K3875" s="69"/>
      <c r="L3875" s="69"/>
      <c r="M3875" s="69"/>
      <c r="N3875" s="69"/>
      <c r="O3875" s="35"/>
      <c r="P3875" s="35" t="s">
        <v>27445</v>
      </c>
      <c r="Q3875" s="36">
        <v>1</v>
      </c>
      <c r="R3875" s="35" t="s">
        <v>9849</v>
      </c>
      <c r="S3875" s="35" t="s">
        <v>28503</v>
      </c>
      <c r="T3875" s="35">
        <v>0</v>
      </c>
      <c r="U3875" s="35">
        <v>0</v>
      </c>
      <c r="V3875" s="36">
        <v>1</v>
      </c>
      <c r="W3875" s="36">
        <v>1</v>
      </c>
      <c r="X3875" s="37" t="s">
        <v>65</v>
      </c>
    </row>
    <row r="3876" spans="1:24" ht="24" customHeight="1" x14ac:dyDescent="0.2">
      <c r="A3876" s="50" t="s">
        <v>6938</v>
      </c>
      <c r="B3876" s="60" t="s">
        <v>7437</v>
      </c>
      <c r="C3876" s="76" t="s">
        <v>7437</v>
      </c>
      <c r="D3876" s="61" t="s">
        <v>7438</v>
      </c>
      <c r="E3876" s="53">
        <v>224255.14</v>
      </c>
      <c r="F3876" s="26">
        <v>0.21</v>
      </c>
      <c r="G3876" s="53">
        <v>366320.772</v>
      </c>
      <c r="H3876" s="67"/>
      <c r="I3876" s="68"/>
      <c r="J3876" s="69"/>
      <c r="K3876" s="69"/>
      <c r="L3876" s="69"/>
      <c r="M3876" s="69"/>
      <c r="N3876" s="69"/>
      <c r="O3876" s="35"/>
      <c r="P3876" s="35" t="s">
        <v>27446</v>
      </c>
      <c r="Q3876" s="36">
        <v>1</v>
      </c>
      <c r="R3876" s="35" t="s">
        <v>9849</v>
      </c>
      <c r="S3876" s="35" t="s">
        <v>28503</v>
      </c>
      <c r="T3876" s="35">
        <v>0</v>
      </c>
      <c r="U3876" s="35">
        <v>0</v>
      </c>
      <c r="V3876" s="36">
        <v>1</v>
      </c>
      <c r="W3876" s="36">
        <v>1</v>
      </c>
      <c r="X3876" s="37" t="s">
        <v>65</v>
      </c>
    </row>
    <row r="3877" spans="1:24" ht="24" customHeight="1" x14ac:dyDescent="0.2">
      <c r="A3877" s="50" t="s">
        <v>6938</v>
      </c>
      <c r="B3877" s="60" t="s">
        <v>7439</v>
      </c>
      <c r="C3877" s="76" t="s">
        <v>7439</v>
      </c>
      <c r="D3877" s="61" t="s">
        <v>7440</v>
      </c>
      <c r="E3877" s="53">
        <v>224255.14</v>
      </c>
      <c r="F3877" s="26">
        <v>0.21</v>
      </c>
      <c r="G3877" s="53">
        <v>366320.772</v>
      </c>
      <c r="H3877" s="67"/>
      <c r="I3877" s="68"/>
      <c r="J3877" s="69"/>
      <c r="K3877" s="69"/>
      <c r="L3877" s="69"/>
      <c r="M3877" s="69"/>
      <c r="N3877" s="69"/>
      <c r="O3877" s="35"/>
      <c r="P3877" s="35" t="s">
        <v>27447</v>
      </c>
      <c r="Q3877" s="36">
        <v>1</v>
      </c>
      <c r="R3877" s="35" t="s">
        <v>9849</v>
      </c>
      <c r="S3877" s="35" t="s">
        <v>28503</v>
      </c>
      <c r="T3877" s="35">
        <v>0</v>
      </c>
      <c r="U3877" s="35">
        <v>0</v>
      </c>
      <c r="V3877" s="36">
        <v>1</v>
      </c>
      <c r="W3877" s="36">
        <v>1</v>
      </c>
      <c r="X3877" s="37" t="s">
        <v>65</v>
      </c>
    </row>
    <row r="3878" spans="1:24" ht="24" customHeight="1" x14ac:dyDescent="0.2">
      <c r="A3878" s="50" t="s">
        <v>6938</v>
      </c>
      <c r="B3878" s="60" t="s">
        <v>7441</v>
      </c>
      <c r="C3878" s="76" t="s">
        <v>7441</v>
      </c>
      <c r="D3878" s="61" t="s">
        <v>7442</v>
      </c>
      <c r="E3878" s="53">
        <v>224255.14</v>
      </c>
      <c r="F3878" s="26">
        <v>0.21</v>
      </c>
      <c r="G3878" s="53">
        <v>366320.772</v>
      </c>
      <c r="H3878" s="67"/>
      <c r="I3878" s="68"/>
      <c r="J3878" s="69"/>
      <c r="K3878" s="69"/>
      <c r="L3878" s="69"/>
      <c r="M3878" s="69"/>
      <c r="N3878" s="69"/>
      <c r="O3878" s="35"/>
      <c r="P3878" s="35" t="s">
        <v>27448</v>
      </c>
      <c r="Q3878" s="36">
        <v>1</v>
      </c>
      <c r="R3878" s="35" t="s">
        <v>9849</v>
      </c>
      <c r="S3878" s="35" t="s">
        <v>28503</v>
      </c>
      <c r="T3878" s="35">
        <v>0</v>
      </c>
      <c r="U3878" s="35">
        <v>0</v>
      </c>
      <c r="V3878" s="36">
        <v>1</v>
      </c>
      <c r="W3878" s="36">
        <v>1</v>
      </c>
      <c r="X3878" s="37" t="s">
        <v>65</v>
      </c>
    </row>
    <row r="3879" spans="1:24" ht="24" customHeight="1" x14ac:dyDescent="0.2">
      <c r="A3879" s="50" t="s">
        <v>6938</v>
      </c>
      <c r="B3879" s="60" t="s">
        <v>7443</v>
      </c>
      <c r="C3879" s="76" t="s">
        <v>7443</v>
      </c>
      <c r="D3879" s="61" t="s">
        <v>7444</v>
      </c>
      <c r="E3879" s="53">
        <v>259978.54</v>
      </c>
      <c r="F3879" s="26">
        <v>0.21</v>
      </c>
      <c r="G3879" s="53">
        <v>424674.946</v>
      </c>
      <c r="H3879" s="67"/>
      <c r="I3879" s="68"/>
      <c r="J3879" s="69"/>
      <c r="K3879" s="69"/>
      <c r="L3879" s="69"/>
      <c r="M3879" s="69"/>
      <c r="N3879" s="69"/>
      <c r="O3879" s="35"/>
      <c r="P3879" s="35" t="s">
        <v>27449</v>
      </c>
      <c r="Q3879" s="36">
        <v>1</v>
      </c>
      <c r="R3879" s="35" t="s">
        <v>9849</v>
      </c>
      <c r="S3879" s="35" t="s">
        <v>28504</v>
      </c>
      <c r="T3879" s="35">
        <v>0</v>
      </c>
      <c r="U3879" s="35">
        <v>0</v>
      </c>
      <c r="V3879" s="36">
        <v>1</v>
      </c>
      <c r="W3879" s="36">
        <v>1</v>
      </c>
      <c r="X3879" s="37" t="s">
        <v>65</v>
      </c>
    </row>
    <row r="3880" spans="1:24" ht="24" customHeight="1" x14ac:dyDescent="0.2">
      <c r="A3880" s="50" t="s">
        <v>6938</v>
      </c>
      <c r="B3880" s="60" t="s">
        <v>7445</v>
      </c>
      <c r="C3880" s="76" t="s">
        <v>7445</v>
      </c>
      <c r="D3880" s="61" t="s">
        <v>7446</v>
      </c>
      <c r="E3880" s="53">
        <v>579790.4</v>
      </c>
      <c r="F3880" s="26">
        <v>0.21</v>
      </c>
      <c r="G3880" s="53">
        <v>947087.61800000002</v>
      </c>
      <c r="H3880" s="67"/>
      <c r="I3880" s="68"/>
      <c r="J3880" s="69"/>
      <c r="K3880" s="69"/>
      <c r="L3880" s="69"/>
      <c r="M3880" s="69"/>
      <c r="N3880" s="69"/>
      <c r="O3880" s="35"/>
      <c r="P3880" s="35" t="s">
        <v>27450</v>
      </c>
      <c r="Q3880" s="36">
        <v>1</v>
      </c>
      <c r="R3880" s="35" t="s">
        <v>9849</v>
      </c>
      <c r="S3880" s="35" t="s">
        <v>28504</v>
      </c>
      <c r="T3880" s="35">
        <v>0</v>
      </c>
      <c r="U3880" s="35">
        <v>0</v>
      </c>
      <c r="V3880" s="36">
        <v>1</v>
      </c>
      <c r="W3880" s="36">
        <v>1</v>
      </c>
      <c r="X3880" s="37" t="s">
        <v>65</v>
      </c>
    </row>
    <row r="3881" spans="1:24" ht="24" customHeight="1" x14ac:dyDescent="0.2">
      <c r="A3881" s="50" t="s">
        <v>6938</v>
      </c>
      <c r="B3881" s="60" t="s">
        <v>7447</v>
      </c>
      <c r="C3881" s="76" t="s">
        <v>7447</v>
      </c>
      <c r="D3881" s="61" t="s">
        <v>7448</v>
      </c>
      <c r="E3881" s="53">
        <v>649365.18000000005</v>
      </c>
      <c r="F3881" s="26">
        <v>0.21</v>
      </c>
      <c r="G3881" s="53">
        <v>1060738.0179999999</v>
      </c>
      <c r="H3881" s="67"/>
      <c r="I3881" s="68"/>
      <c r="J3881" s="69"/>
      <c r="K3881" s="69"/>
      <c r="L3881" s="69"/>
      <c r="M3881" s="69"/>
      <c r="N3881" s="69"/>
      <c r="O3881" s="35"/>
      <c r="P3881" s="35" t="s">
        <v>27451</v>
      </c>
      <c r="Q3881" s="36">
        <v>1</v>
      </c>
      <c r="R3881" s="35" t="s">
        <v>9849</v>
      </c>
      <c r="S3881" s="35" t="s">
        <v>28504</v>
      </c>
      <c r="T3881" s="35">
        <v>0</v>
      </c>
      <c r="U3881" s="35">
        <v>0</v>
      </c>
      <c r="V3881" s="36">
        <v>1</v>
      </c>
      <c r="W3881" s="36">
        <v>1</v>
      </c>
      <c r="X3881" s="37" t="s">
        <v>65</v>
      </c>
    </row>
    <row r="3882" spans="1:24" ht="24" customHeight="1" x14ac:dyDescent="0.2">
      <c r="A3882" s="50" t="s">
        <v>6938</v>
      </c>
      <c r="B3882" s="60" t="s">
        <v>7449</v>
      </c>
      <c r="C3882" s="76" t="s">
        <v>7449</v>
      </c>
      <c r="D3882" s="61" t="s">
        <v>7450</v>
      </c>
      <c r="E3882" s="53">
        <v>788514.96</v>
      </c>
      <c r="F3882" s="26">
        <v>0.21</v>
      </c>
      <c r="G3882" s="53">
        <v>1288039.192</v>
      </c>
      <c r="H3882" s="67"/>
      <c r="I3882" s="68"/>
      <c r="J3882" s="69"/>
      <c r="K3882" s="69"/>
      <c r="L3882" s="69"/>
      <c r="M3882" s="69"/>
      <c r="N3882" s="69"/>
      <c r="O3882" s="35"/>
      <c r="P3882" s="35" t="s">
        <v>27452</v>
      </c>
      <c r="Q3882" s="36">
        <v>1</v>
      </c>
      <c r="R3882" s="35" t="s">
        <v>9849</v>
      </c>
      <c r="S3882" s="35" t="s">
        <v>28504</v>
      </c>
      <c r="T3882" s="35">
        <v>0</v>
      </c>
      <c r="U3882" s="35">
        <v>0</v>
      </c>
      <c r="V3882" s="36">
        <v>1</v>
      </c>
      <c r="W3882" s="36">
        <v>1</v>
      </c>
      <c r="X3882" s="37" t="s">
        <v>65</v>
      </c>
    </row>
    <row r="3883" spans="1:24" ht="24" customHeight="1" x14ac:dyDescent="0.2">
      <c r="A3883" s="50" t="s">
        <v>6938</v>
      </c>
      <c r="B3883" s="60" t="s">
        <v>7451</v>
      </c>
      <c r="C3883" s="76" t="s">
        <v>7451</v>
      </c>
      <c r="D3883" s="61" t="s">
        <v>7452</v>
      </c>
      <c r="E3883" s="53">
        <v>760685.07</v>
      </c>
      <c r="F3883" s="26">
        <v>0.21</v>
      </c>
      <c r="G3883" s="53">
        <v>1242579.0560000001</v>
      </c>
      <c r="H3883" s="67"/>
      <c r="I3883" s="68"/>
      <c r="J3883" s="69"/>
      <c r="K3883" s="69"/>
      <c r="L3883" s="69"/>
      <c r="M3883" s="69"/>
      <c r="N3883" s="69"/>
      <c r="O3883" s="35"/>
      <c r="P3883" s="35" t="s">
        <v>27453</v>
      </c>
      <c r="Q3883" s="36">
        <v>1</v>
      </c>
      <c r="R3883" s="35" t="s">
        <v>9849</v>
      </c>
      <c r="S3883" s="35" t="s">
        <v>28504</v>
      </c>
      <c r="T3883" s="35">
        <v>0</v>
      </c>
      <c r="U3883" s="35">
        <v>0</v>
      </c>
      <c r="V3883" s="36">
        <v>1</v>
      </c>
      <c r="W3883" s="36">
        <v>1</v>
      </c>
      <c r="X3883" s="37" t="s">
        <v>65</v>
      </c>
    </row>
    <row r="3884" spans="1:24" ht="24" customHeight="1" x14ac:dyDescent="0.2">
      <c r="A3884" s="50" t="s">
        <v>6938</v>
      </c>
      <c r="B3884" s="60" t="s">
        <v>7453</v>
      </c>
      <c r="C3884" s="76" t="s">
        <v>7453</v>
      </c>
      <c r="D3884" s="61" t="s">
        <v>7454</v>
      </c>
      <c r="E3884" s="53">
        <v>892877.25</v>
      </c>
      <c r="F3884" s="26">
        <v>0.21</v>
      </c>
      <c r="G3884" s="53">
        <v>1458514.9909999999</v>
      </c>
      <c r="H3884" s="67"/>
      <c r="I3884" s="68"/>
      <c r="J3884" s="69"/>
      <c r="K3884" s="69"/>
      <c r="L3884" s="69"/>
      <c r="M3884" s="69"/>
      <c r="N3884" s="69"/>
      <c r="O3884" s="35"/>
      <c r="P3884" s="35" t="s">
        <v>27454</v>
      </c>
      <c r="Q3884" s="36">
        <v>1</v>
      </c>
      <c r="R3884" s="35" t="s">
        <v>9849</v>
      </c>
      <c r="S3884" s="35" t="s">
        <v>28504</v>
      </c>
      <c r="T3884" s="35">
        <v>0</v>
      </c>
      <c r="U3884" s="35">
        <v>0</v>
      </c>
      <c r="V3884" s="36">
        <v>1</v>
      </c>
      <c r="W3884" s="36">
        <v>1</v>
      </c>
      <c r="X3884" s="37" t="s">
        <v>65</v>
      </c>
    </row>
    <row r="3885" spans="1:24" ht="24" customHeight="1" x14ac:dyDescent="0.2">
      <c r="A3885" s="50" t="s">
        <v>6938</v>
      </c>
      <c r="B3885" s="60" t="s">
        <v>7455</v>
      </c>
      <c r="C3885" s="76" t="s">
        <v>7455</v>
      </c>
      <c r="D3885" s="61" t="s">
        <v>7456</v>
      </c>
      <c r="E3885" s="53">
        <v>1159580.6299999999</v>
      </c>
      <c r="F3885" s="26">
        <v>0.21</v>
      </c>
      <c r="G3885" s="53">
        <v>1894174.959</v>
      </c>
      <c r="H3885" s="67"/>
      <c r="I3885" s="68"/>
      <c r="J3885" s="69"/>
      <c r="K3885" s="69"/>
      <c r="L3885" s="69"/>
      <c r="M3885" s="69"/>
      <c r="N3885" s="69"/>
      <c r="O3885" s="35"/>
      <c r="P3885" s="35" t="s">
        <v>27455</v>
      </c>
      <c r="Q3885" s="36">
        <v>1</v>
      </c>
      <c r="R3885" s="35" t="s">
        <v>9849</v>
      </c>
      <c r="S3885" s="35" t="s">
        <v>28504</v>
      </c>
      <c r="T3885" s="35">
        <v>0</v>
      </c>
      <c r="U3885" s="35">
        <v>0</v>
      </c>
      <c r="V3885" s="36">
        <v>1</v>
      </c>
      <c r="W3885" s="36">
        <v>1</v>
      </c>
      <c r="X3885" s="37" t="s">
        <v>65</v>
      </c>
    </row>
    <row r="3886" spans="1:24" ht="24" customHeight="1" x14ac:dyDescent="0.2">
      <c r="A3886" s="50" t="s">
        <v>6938</v>
      </c>
      <c r="B3886" s="60" t="s">
        <v>7457</v>
      </c>
      <c r="C3886" s="76" t="s">
        <v>7457</v>
      </c>
      <c r="D3886" s="61" t="s">
        <v>7458</v>
      </c>
      <c r="E3886" s="53">
        <v>530126.32999999996</v>
      </c>
      <c r="F3886" s="26">
        <v>0.21</v>
      </c>
      <c r="G3886" s="53">
        <v>865961.36600000004</v>
      </c>
      <c r="H3886" s="67"/>
      <c r="I3886" s="68"/>
      <c r="J3886" s="69"/>
      <c r="K3886" s="69"/>
      <c r="L3886" s="69"/>
      <c r="M3886" s="69"/>
      <c r="N3886" s="69"/>
      <c r="O3886" s="35"/>
      <c r="P3886" s="35" t="s">
        <v>27456</v>
      </c>
      <c r="Q3886" s="36">
        <v>1</v>
      </c>
      <c r="R3886" s="35" t="s">
        <v>9849</v>
      </c>
      <c r="S3886" s="35" t="s">
        <v>28503</v>
      </c>
      <c r="T3886" s="35">
        <v>0</v>
      </c>
      <c r="U3886" s="35">
        <v>0</v>
      </c>
      <c r="V3886" s="36">
        <v>1</v>
      </c>
      <c r="W3886" s="36">
        <v>1</v>
      </c>
      <c r="X3886" s="37" t="s">
        <v>65</v>
      </c>
    </row>
    <row r="3887" spans="1:24" ht="24" customHeight="1" x14ac:dyDescent="0.2">
      <c r="A3887" s="50" t="s">
        <v>6938</v>
      </c>
      <c r="B3887" s="60" t="s">
        <v>7459</v>
      </c>
      <c r="C3887" s="76" t="s">
        <v>7459</v>
      </c>
      <c r="D3887" s="61" t="s">
        <v>7460</v>
      </c>
      <c r="E3887" s="53">
        <v>1298072.56</v>
      </c>
      <c r="F3887" s="26">
        <v>0.105</v>
      </c>
      <c r="G3887" s="53">
        <v>1936399.746</v>
      </c>
      <c r="H3887" s="67"/>
      <c r="I3887" s="68"/>
      <c r="J3887" s="69"/>
      <c r="K3887" s="69"/>
      <c r="L3887" s="69"/>
      <c r="M3887" s="69"/>
      <c r="N3887" s="69"/>
      <c r="O3887" s="35"/>
      <c r="P3887" s="35" t="s">
        <v>27457</v>
      </c>
      <c r="Q3887" s="36">
        <v>1</v>
      </c>
      <c r="R3887" s="35" t="s">
        <v>9849</v>
      </c>
      <c r="S3887" s="35" t="s">
        <v>28504</v>
      </c>
      <c r="T3887" s="35">
        <v>0</v>
      </c>
      <c r="U3887" s="35">
        <v>0</v>
      </c>
      <c r="V3887" s="36">
        <v>1</v>
      </c>
      <c r="W3887" s="36">
        <v>1</v>
      </c>
      <c r="X3887" s="37" t="s">
        <v>65</v>
      </c>
    </row>
    <row r="3888" spans="1:24" ht="24" customHeight="1" x14ac:dyDescent="0.2">
      <c r="A3888" s="50" t="s">
        <v>6938</v>
      </c>
      <c r="B3888" s="60" t="s">
        <v>7461</v>
      </c>
      <c r="C3888" s="76" t="s">
        <v>7461</v>
      </c>
      <c r="D3888" s="61" t="s">
        <v>7462</v>
      </c>
      <c r="E3888" s="53">
        <v>1608617.26</v>
      </c>
      <c r="F3888" s="26">
        <v>0.105</v>
      </c>
      <c r="G3888" s="53">
        <v>2399654.7969999998</v>
      </c>
      <c r="H3888" s="67"/>
      <c r="I3888" s="68"/>
      <c r="J3888" s="69"/>
      <c r="K3888" s="69"/>
      <c r="L3888" s="69"/>
      <c r="M3888" s="69"/>
      <c r="N3888" s="69"/>
      <c r="O3888" s="35"/>
      <c r="P3888" s="35" t="s">
        <v>27458</v>
      </c>
      <c r="Q3888" s="36">
        <v>1</v>
      </c>
      <c r="R3888" s="35" t="s">
        <v>9849</v>
      </c>
      <c r="S3888" s="35" t="s">
        <v>28504</v>
      </c>
      <c r="T3888" s="35">
        <v>0</v>
      </c>
      <c r="U3888" s="35">
        <v>0</v>
      </c>
      <c r="V3888" s="36">
        <v>1</v>
      </c>
      <c r="W3888" s="36">
        <v>1</v>
      </c>
      <c r="X3888" s="37" t="s">
        <v>65</v>
      </c>
    </row>
    <row r="3889" spans="1:24" ht="24" customHeight="1" x14ac:dyDescent="0.2">
      <c r="A3889" s="50" t="s">
        <v>6938</v>
      </c>
      <c r="B3889" s="60" t="s">
        <v>7463</v>
      </c>
      <c r="C3889" s="76" t="s">
        <v>7463</v>
      </c>
      <c r="D3889" s="61" t="s">
        <v>7464</v>
      </c>
      <c r="E3889" s="53">
        <v>1407369.87</v>
      </c>
      <c r="F3889" s="26">
        <v>0.21</v>
      </c>
      <c r="G3889" s="53">
        <v>2298938.6770000001</v>
      </c>
      <c r="H3889" s="67"/>
      <c r="I3889" s="68"/>
      <c r="J3889" s="69"/>
      <c r="K3889" s="69"/>
      <c r="L3889" s="69"/>
      <c r="M3889" s="69"/>
      <c r="N3889" s="69"/>
      <c r="O3889" s="35"/>
      <c r="P3889" s="35" t="s">
        <v>27459</v>
      </c>
      <c r="Q3889" s="36">
        <v>1</v>
      </c>
      <c r="R3889" s="35" t="s">
        <v>9849</v>
      </c>
      <c r="S3889" s="35" t="s">
        <v>28504</v>
      </c>
      <c r="T3889" s="35">
        <v>0</v>
      </c>
      <c r="U3889" s="35">
        <v>0</v>
      </c>
      <c r="V3889" s="36">
        <v>1</v>
      </c>
      <c r="W3889" s="36">
        <v>1</v>
      </c>
      <c r="X3889" s="37" t="s">
        <v>65</v>
      </c>
    </row>
    <row r="3890" spans="1:24" ht="24" customHeight="1" x14ac:dyDescent="0.2">
      <c r="A3890" s="50" t="s">
        <v>6938</v>
      </c>
      <c r="B3890" s="60" t="s">
        <v>7465</v>
      </c>
      <c r="C3890" s="76" t="s">
        <v>7465</v>
      </c>
      <c r="D3890" s="61" t="s">
        <v>7464</v>
      </c>
      <c r="E3890" s="53">
        <v>1681238.8</v>
      </c>
      <c r="F3890" s="26">
        <v>0.21</v>
      </c>
      <c r="G3890" s="53">
        <v>2746303.58</v>
      </c>
      <c r="H3890" s="67"/>
      <c r="I3890" s="68"/>
      <c r="J3890" s="69"/>
      <c r="K3890" s="69"/>
      <c r="L3890" s="69"/>
      <c r="M3890" s="69"/>
      <c r="N3890" s="69"/>
      <c r="O3890" s="35"/>
      <c r="P3890" s="35" t="s">
        <v>27459</v>
      </c>
      <c r="Q3890" s="36">
        <v>1</v>
      </c>
      <c r="R3890" s="35" t="s">
        <v>9849</v>
      </c>
      <c r="S3890" s="35" t="s">
        <v>28504</v>
      </c>
      <c r="T3890" s="35">
        <v>0</v>
      </c>
      <c r="U3890" s="35">
        <v>0</v>
      </c>
      <c r="V3890" s="36">
        <v>1</v>
      </c>
      <c r="W3890" s="36">
        <v>1</v>
      </c>
      <c r="X3890" s="37" t="s">
        <v>65</v>
      </c>
    </row>
    <row r="3891" spans="1:24" ht="24" customHeight="1" x14ac:dyDescent="0.2">
      <c r="A3891" s="50" t="s">
        <v>6938</v>
      </c>
      <c r="B3891" s="60" t="s">
        <v>7466</v>
      </c>
      <c r="C3891" s="76" t="s">
        <v>7466</v>
      </c>
      <c r="D3891" s="61" t="s">
        <v>7467</v>
      </c>
      <c r="E3891" s="53">
        <v>3393814.28</v>
      </c>
      <c r="F3891" s="26">
        <v>0.21</v>
      </c>
      <c r="G3891" s="53">
        <v>5543795.6289999997</v>
      </c>
      <c r="H3891" s="67"/>
      <c r="I3891" s="68"/>
      <c r="J3891" s="69"/>
      <c r="K3891" s="69"/>
      <c r="L3891" s="69"/>
      <c r="M3891" s="69"/>
      <c r="N3891" s="69"/>
      <c r="O3891" s="35"/>
      <c r="P3891" s="35" t="s">
        <v>27460</v>
      </c>
      <c r="Q3891" s="36">
        <v>1</v>
      </c>
      <c r="R3891" s="35" t="s">
        <v>9849</v>
      </c>
      <c r="S3891" s="35" t="s">
        <v>28503</v>
      </c>
      <c r="T3891" s="35">
        <v>0</v>
      </c>
      <c r="U3891" s="35">
        <v>0</v>
      </c>
      <c r="V3891" s="36">
        <v>1</v>
      </c>
      <c r="W3891" s="36">
        <v>1</v>
      </c>
      <c r="X3891" s="37" t="s">
        <v>65</v>
      </c>
    </row>
    <row r="3892" spans="1:24" ht="24" customHeight="1" x14ac:dyDescent="0.2">
      <c r="A3892" s="50" t="s">
        <v>6938</v>
      </c>
      <c r="B3892" s="60" t="s">
        <v>7468</v>
      </c>
      <c r="C3892" s="76" t="s">
        <v>7468</v>
      </c>
      <c r="D3892" s="61" t="s">
        <v>7467</v>
      </c>
      <c r="E3892" s="53">
        <v>3142623.23</v>
      </c>
      <c r="F3892" s="26">
        <v>0.21</v>
      </c>
      <c r="G3892" s="53">
        <v>5133475.0460000001</v>
      </c>
      <c r="H3892" s="67"/>
      <c r="I3892" s="68"/>
      <c r="J3892" s="69"/>
      <c r="K3892" s="69"/>
      <c r="L3892" s="69"/>
      <c r="M3892" s="69"/>
      <c r="N3892" s="69"/>
      <c r="O3892" s="35"/>
      <c r="P3892" s="35" t="s">
        <v>27460</v>
      </c>
      <c r="Q3892" s="36">
        <v>1</v>
      </c>
      <c r="R3892" s="35" t="s">
        <v>9849</v>
      </c>
      <c r="S3892" s="35" t="s">
        <v>28503</v>
      </c>
      <c r="T3892" s="35">
        <v>0</v>
      </c>
      <c r="U3892" s="35">
        <v>0</v>
      </c>
      <c r="V3892" s="36">
        <v>1</v>
      </c>
      <c r="W3892" s="36">
        <v>1</v>
      </c>
      <c r="X3892" s="37" t="s">
        <v>65</v>
      </c>
    </row>
    <row r="3893" spans="1:24" ht="24" customHeight="1" x14ac:dyDescent="0.2">
      <c r="A3893" s="50" t="s">
        <v>6938</v>
      </c>
      <c r="B3893" s="60" t="s">
        <v>7469</v>
      </c>
      <c r="C3893" s="76" t="s">
        <v>7469</v>
      </c>
      <c r="D3893" s="61" t="s">
        <v>7470</v>
      </c>
      <c r="E3893" s="53">
        <v>3790334.42</v>
      </c>
      <c r="F3893" s="26">
        <v>0.21</v>
      </c>
      <c r="G3893" s="53">
        <v>6191511.2790000001</v>
      </c>
      <c r="H3893" s="67"/>
      <c r="I3893" s="68"/>
      <c r="J3893" s="69"/>
      <c r="K3893" s="69"/>
      <c r="L3893" s="69"/>
      <c r="M3893" s="69"/>
      <c r="N3893" s="69"/>
      <c r="O3893" s="35"/>
      <c r="P3893" s="35" t="s">
        <v>27461</v>
      </c>
      <c r="Q3893" s="36">
        <v>1</v>
      </c>
      <c r="R3893" s="35" t="s">
        <v>9849</v>
      </c>
      <c r="S3893" s="35" t="s">
        <v>28504</v>
      </c>
      <c r="T3893" s="35">
        <v>0</v>
      </c>
      <c r="U3893" s="35">
        <v>0</v>
      </c>
      <c r="V3893" s="36">
        <v>1</v>
      </c>
      <c r="W3893" s="36">
        <v>1</v>
      </c>
      <c r="X3893" s="37" t="s">
        <v>65</v>
      </c>
    </row>
    <row r="3894" spans="1:24" ht="24" customHeight="1" x14ac:dyDescent="0.2">
      <c r="A3894" s="50" t="s">
        <v>6938</v>
      </c>
      <c r="B3894" s="60" t="s">
        <v>7471</v>
      </c>
      <c r="C3894" s="76" t="s">
        <v>7471</v>
      </c>
      <c r="D3894" s="61" t="s">
        <v>7472</v>
      </c>
      <c r="E3894" s="53">
        <v>747106.73</v>
      </c>
      <c r="F3894" s="26">
        <v>0.21</v>
      </c>
      <c r="G3894" s="53">
        <v>1220398.8489999999</v>
      </c>
      <c r="H3894" s="67"/>
      <c r="I3894" s="68"/>
      <c r="J3894" s="69"/>
      <c r="K3894" s="69"/>
      <c r="L3894" s="69"/>
      <c r="M3894" s="69"/>
      <c r="N3894" s="69"/>
      <c r="O3894" s="35"/>
      <c r="P3894" s="35" t="s">
        <v>27462</v>
      </c>
      <c r="Q3894" s="36">
        <v>1</v>
      </c>
      <c r="R3894" s="35" t="s">
        <v>9849</v>
      </c>
      <c r="S3894" s="35" t="s">
        <v>28504</v>
      </c>
      <c r="T3894" s="35">
        <v>0</v>
      </c>
      <c r="U3894" s="35">
        <v>0</v>
      </c>
      <c r="V3894" s="36">
        <v>1</v>
      </c>
      <c r="W3894" s="36">
        <v>1</v>
      </c>
      <c r="X3894" s="37" t="s">
        <v>65</v>
      </c>
    </row>
    <row r="3895" spans="1:24" ht="24" customHeight="1" x14ac:dyDescent="0.2">
      <c r="A3895" s="50" t="s">
        <v>6938</v>
      </c>
      <c r="B3895" s="60" t="s">
        <v>7473</v>
      </c>
      <c r="C3895" s="76" t="s">
        <v>7473</v>
      </c>
      <c r="D3895" s="61" t="s">
        <v>7474</v>
      </c>
      <c r="E3895" s="53">
        <v>1532272.79</v>
      </c>
      <c r="F3895" s="26">
        <v>0.21</v>
      </c>
      <c r="G3895" s="53">
        <v>2502967.6069999998</v>
      </c>
      <c r="H3895" s="67"/>
      <c r="I3895" s="68"/>
      <c r="J3895" s="69"/>
      <c r="K3895" s="69"/>
      <c r="L3895" s="69"/>
      <c r="M3895" s="69"/>
      <c r="N3895" s="69"/>
      <c r="O3895" s="35"/>
      <c r="P3895" s="35" t="s">
        <v>27463</v>
      </c>
      <c r="Q3895" s="36">
        <v>1</v>
      </c>
      <c r="R3895" s="35" t="s">
        <v>9849</v>
      </c>
      <c r="S3895" s="35" t="s">
        <v>28503</v>
      </c>
      <c r="T3895" s="35">
        <v>0</v>
      </c>
      <c r="U3895" s="35">
        <v>0</v>
      </c>
      <c r="V3895" s="36">
        <v>1</v>
      </c>
      <c r="W3895" s="36">
        <v>1</v>
      </c>
      <c r="X3895" s="37" t="s">
        <v>65</v>
      </c>
    </row>
    <row r="3896" spans="1:24" ht="24" customHeight="1" x14ac:dyDescent="0.2">
      <c r="A3896" s="50" t="s">
        <v>6938</v>
      </c>
      <c r="B3896" s="60" t="s">
        <v>7475</v>
      </c>
      <c r="C3896" s="76" t="s">
        <v>7475</v>
      </c>
      <c r="D3896" s="61" t="s">
        <v>7476</v>
      </c>
      <c r="E3896" s="53">
        <v>1975630.14</v>
      </c>
      <c r="F3896" s="26">
        <v>0.21</v>
      </c>
      <c r="G3896" s="53">
        <v>3227191.835</v>
      </c>
      <c r="H3896" s="67"/>
      <c r="I3896" s="68"/>
      <c r="J3896" s="69"/>
      <c r="K3896" s="69"/>
      <c r="L3896" s="69"/>
      <c r="M3896" s="69"/>
      <c r="N3896" s="69"/>
      <c r="O3896" s="35"/>
      <c r="P3896" s="35" t="s">
        <v>27464</v>
      </c>
      <c r="Q3896" s="36">
        <v>1</v>
      </c>
      <c r="R3896" s="35" t="s">
        <v>9849</v>
      </c>
      <c r="S3896" s="35" t="s">
        <v>28504</v>
      </c>
      <c r="T3896" s="35">
        <v>0</v>
      </c>
      <c r="U3896" s="35">
        <v>0</v>
      </c>
      <c r="V3896" s="36">
        <v>1</v>
      </c>
      <c r="W3896" s="36">
        <v>1</v>
      </c>
      <c r="X3896" s="37" t="s">
        <v>65</v>
      </c>
    </row>
    <row r="3897" spans="1:24" ht="24" customHeight="1" x14ac:dyDescent="0.2">
      <c r="A3897" s="50" t="s">
        <v>6938</v>
      </c>
      <c r="B3897" s="60" t="s">
        <v>7477</v>
      </c>
      <c r="C3897" s="76" t="s">
        <v>7477</v>
      </c>
      <c r="D3897" s="61" t="s">
        <v>7478</v>
      </c>
      <c r="E3897" s="53">
        <v>666029.19999999995</v>
      </c>
      <c r="F3897" s="26">
        <v>0.21</v>
      </c>
      <c r="G3897" s="53">
        <v>1087958.6980000001</v>
      </c>
      <c r="H3897" s="67"/>
      <c r="I3897" s="68"/>
      <c r="J3897" s="69"/>
      <c r="K3897" s="69"/>
      <c r="L3897" s="69"/>
      <c r="M3897" s="69"/>
      <c r="N3897" s="69"/>
      <c r="O3897" s="35"/>
      <c r="P3897" s="35" t="s">
        <v>27465</v>
      </c>
      <c r="Q3897" s="36">
        <v>1</v>
      </c>
      <c r="R3897" s="35" t="s">
        <v>9849</v>
      </c>
      <c r="S3897" s="35" t="s">
        <v>28504</v>
      </c>
      <c r="T3897" s="35">
        <v>0</v>
      </c>
      <c r="U3897" s="35">
        <v>0</v>
      </c>
      <c r="V3897" s="36">
        <v>1</v>
      </c>
      <c r="W3897" s="36">
        <v>1</v>
      </c>
      <c r="X3897" s="37" t="s">
        <v>65</v>
      </c>
    </row>
    <row r="3898" spans="1:24" ht="24" customHeight="1" x14ac:dyDescent="0.2">
      <c r="A3898" s="50" t="s">
        <v>6938</v>
      </c>
      <c r="B3898" s="60" t="s">
        <v>7479</v>
      </c>
      <c r="C3898" s="76" t="s">
        <v>7479</v>
      </c>
      <c r="D3898" s="61" t="s">
        <v>24161</v>
      </c>
      <c r="E3898" s="53">
        <v>719251.86</v>
      </c>
      <c r="F3898" s="26">
        <v>0.21</v>
      </c>
      <c r="G3898" s="53">
        <v>1174897.912</v>
      </c>
      <c r="H3898" s="67"/>
      <c r="I3898" s="68"/>
      <c r="J3898" s="69"/>
      <c r="K3898" s="69"/>
      <c r="L3898" s="69"/>
      <c r="M3898" s="69"/>
      <c r="N3898" s="69"/>
      <c r="O3898" s="35"/>
      <c r="P3898" s="35" t="s">
        <v>27465</v>
      </c>
      <c r="Q3898" s="36">
        <v>1</v>
      </c>
      <c r="R3898" s="35" t="s">
        <v>9849</v>
      </c>
      <c r="S3898" s="35" t="s">
        <v>28504</v>
      </c>
      <c r="T3898" s="35">
        <v>0</v>
      </c>
      <c r="U3898" s="35">
        <v>0</v>
      </c>
      <c r="V3898" s="36">
        <v>1</v>
      </c>
      <c r="W3898" s="36">
        <v>1</v>
      </c>
      <c r="X3898" s="37" t="s">
        <v>65</v>
      </c>
    </row>
    <row r="3899" spans="1:24" ht="24" customHeight="1" x14ac:dyDescent="0.2">
      <c r="A3899" s="50" t="s">
        <v>6938</v>
      </c>
      <c r="B3899" s="60" t="s">
        <v>7483</v>
      </c>
      <c r="C3899" s="76" t="s">
        <v>7483</v>
      </c>
      <c r="D3899" s="61" t="s">
        <v>7484</v>
      </c>
      <c r="E3899" s="53">
        <v>683991.18</v>
      </c>
      <c r="F3899" s="26">
        <v>0.21</v>
      </c>
      <c r="G3899" s="53">
        <v>1117299.5889999999</v>
      </c>
      <c r="H3899" s="67"/>
      <c r="I3899" s="68"/>
      <c r="J3899" s="69"/>
      <c r="K3899" s="69"/>
      <c r="L3899" s="69"/>
      <c r="M3899" s="69"/>
      <c r="N3899" s="69"/>
      <c r="O3899" s="35"/>
      <c r="P3899" s="35" t="s">
        <v>27466</v>
      </c>
      <c r="Q3899" s="36">
        <v>1</v>
      </c>
      <c r="R3899" s="35" t="s">
        <v>9849</v>
      </c>
      <c r="S3899" s="35" t="s">
        <v>28504</v>
      </c>
      <c r="T3899" s="35">
        <v>0</v>
      </c>
      <c r="U3899" s="35">
        <v>0</v>
      </c>
      <c r="V3899" s="36">
        <v>1</v>
      </c>
      <c r="W3899" s="36">
        <v>1</v>
      </c>
      <c r="X3899" s="37" t="s">
        <v>65</v>
      </c>
    </row>
    <row r="3900" spans="1:24" ht="24" customHeight="1" x14ac:dyDescent="0.2">
      <c r="A3900" s="50" t="s">
        <v>6938</v>
      </c>
      <c r="B3900" s="60" t="s">
        <v>7485</v>
      </c>
      <c r="C3900" s="76" t="s">
        <v>7485</v>
      </c>
      <c r="D3900" s="61" t="s">
        <v>7486</v>
      </c>
      <c r="E3900" s="53">
        <v>607500.89</v>
      </c>
      <c r="F3900" s="26">
        <v>0.21</v>
      </c>
      <c r="G3900" s="53">
        <v>992352.70200000005</v>
      </c>
      <c r="H3900" s="67"/>
      <c r="I3900" s="68"/>
      <c r="J3900" s="69"/>
      <c r="K3900" s="69"/>
      <c r="L3900" s="69"/>
      <c r="M3900" s="69"/>
      <c r="N3900" s="69"/>
      <c r="O3900" s="35"/>
      <c r="P3900" s="35" t="s">
        <v>27467</v>
      </c>
      <c r="Q3900" s="36">
        <v>1</v>
      </c>
      <c r="R3900" s="35" t="s">
        <v>9849</v>
      </c>
      <c r="S3900" s="35" t="s">
        <v>28503</v>
      </c>
      <c r="T3900" s="35">
        <v>0</v>
      </c>
      <c r="U3900" s="35">
        <v>0</v>
      </c>
      <c r="V3900" s="36">
        <v>1</v>
      </c>
      <c r="W3900" s="36">
        <v>1</v>
      </c>
      <c r="X3900" s="37" t="s">
        <v>65</v>
      </c>
    </row>
    <row r="3901" spans="1:24" ht="24" customHeight="1" x14ac:dyDescent="0.2">
      <c r="A3901" s="50" t="s">
        <v>6938</v>
      </c>
      <c r="B3901" s="60" t="s">
        <v>7487</v>
      </c>
      <c r="C3901" s="76" t="s">
        <v>7487</v>
      </c>
      <c r="D3901" s="61" t="s">
        <v>7488</v>
      </c>
      <c r="E3901" s="53">
        <v>701673.39</v>
      </c>
      <c r="F3901" s="26">
        <v>0.21</v>
      </c>
      <c r="G3901" s="53">
        <v>1146183.487</v>
      </c>
      <c r="H3901" s="67"/>
      <c r="I3901" s="68"/>
      <c r="J3901" s="69"/>
      <c r="K3901" s="69"/>
      <c r="L3901" s="69"/>
      <c r="M3901" s="69"/>
      <c r="N3901" s="69"/>
      <c r="O3901" s="35"/>
      <c r="P3901" s="35" t="s">
        <v>27468</v>
      </c>
      <c r="Q3901" s="36">
        <v>1</v>
      </c>
      <c r="R3901" s="35" t="s">
        <v>9849</v>
      </c>
      <c r="S3901" s="35" t="s">
        <v>28504</v>
      </c>
      <c r="T3901" s="35">
        <v>0</v>
      </c>
      <c r="U3901" s="35">
        <v>0</v>
      </c>
      <c r="V3901" s="36">
        <v>1</v>
      </c>
      <c r="W3901" s="36">
        <v>1</v>
      </c>
      <c r="X3901" s="37" t="s">
        <v>65</v>
      </c>
    </row>
    <row r="3902" spans="1:24" ht="24" customHeight="1" x14ac:dyDescent="0.2">
      <c r="A3902" s="50" t="s">
        <v>6938</v>
      </c>
      <c r="B3902" s="60" t="s">
        <v>7489</v>
      </c>
      <c r="C3902" s="76" t="s">
        <v>7489</v>
      </c>
      <c r="D3902" s="61" t="s">
        <v>7490</v>
      </c>
      <c r="E3902" s="53">
        <v>701673.39</v>
      </c>
      <c r="F3902" s="26">
        <v>0.21</v>
      </c>
      <c r="G3902" s="53">
        <v>1146183.487</v>
      </c>
      <c r="H3902" s="67"/>
      <c r="I3902" s="68"/>
      <c r="J3902" s="69"/>
      <c r="K3902" s="69"/>
      <c r="L3902" s="69"/>
      <c r="M3902" s="69"/>
      <c r="N3902" s="69"/>
      <c r="O3902" s="35"/>
      <c r="P3902" s="35" t="s">
        <v>27469</v>
      </c>
      <c r="Q3902" s="36">
        <v>1</v>
      </c>
      <c r="R3902" s="35" t="s">
        <v>9849</v>
      </c>
      <c r="S3902" s="35" t="s">
        <v>28503</v>
      </c>
      <c r="T3902" s="35">
        <v>0</v>
      </c>
      <c r="U3902" s="35">
        <v>0</v>
      </c>
      <c r="V3902" s="36">
        <v>1</v>
      </c>
      <c r="W3902" s="36">
        <v>1</v>
      </c>
      <c r="X3902" s="37" t="s">
        <v>65</v>
      </c>
    </row>
    <row r="3903" spans="1:24" ht="24" customHeight="1" x14ac:dyDescent="0.2">
      <c r="A3903" s="50" t="s">
        <v>6938</v>
      </c>
      <c r="B3903" s="60" t="s">
        <v>7491</v>
      </c>
      <c r="C3903" s="76" t="s">
        <v>7491</v>
      </c>
      <c r="D3903" s="61" t="s">
        <v>7490</v>
      </c>
      <c r="E3903" s="53">
        <v>812764.58</v>
      </c>
      <c r="F3903" s="26">
        <v>0.21</v>
      </c>
      <c r="G3903" s="53">
        <v>1327650.9380000001</v>
      </c>
      <c r="H3903" s="67"/>
      <c r="I3903" s="68"/>
      <c r="J3903" s="69"/>
      <c r="K3903" s="69"/>
      <c r="L3903" s="69"/>
      <c r="M3903" s="69"/>
      <c r="N3903" s="69"/>
      <c r="O3903" s="35"/>
      <c r="P3903" s="35" t="s">
        <v>27469</v>
      </c>
      <c r="Q3903" s="36">
        <v>1</v>
      </c>
      <c r="R3903" s="35" t="s">
        <v>9849</v>
      </c>
      <c r="S3903" s="35" t="s">
        <v>28504</v>
      </c>
      <c r="T3903" s="35">
        <v>0</v>
      </c>
      <c r="U3903" s="35">
        <v>0</v>
      </c>
      <c r="V3903" s="36">
        <v>1</v>
      </c>
      <c r="W3903" s="36">
        <v>1</v>
      </c>
      <c r="X3903" s="37" t="s">
        <v>65</v>
      </c>
    </row>
    <row r="3904" spans="1:24" ht="24" customHeight="1" x14ac:dyDescent="0.2">
      <c r="A3904" s="50" t="s">
        <v>6938</v>
      </c>
      <c r="B3904" s="60" t="s">
        <v>7492</v>
      </c>
      <c r="C3904" s="76" t="s">
        <v>7492</v>
      </c>
      <c r="D3904" s="61" t="s">
        <v>7493</v>
      </c>
      <c r="E3904" s="53">
        <v>645094.26</v>
      </c>
      <c r="F3904" s="26">
        <v>0.105</v>
      </c>
      <c r="G3904" s="53">
        <v>962319.36100000003</v>
      </c>
      <c r="H3904" s="67"/>
      <c r="I3904" s="68"/>
      <c r="J3904" s="69"/>
      <c r="K3904" s="69"/>
      <c r="L3904" s="69"/>
      <c r="M3904" s="69"/>
      <c r="N3904" s="69"/>
      <c r="O3904" s="35"/>
      <c r="P3904" s="35" t="s">
        <v>27470</v>
      </c>
      <c r="Q3904" s="36">
        <v>1</v>
      </c>
      <c r="R3904" s="35" t="s">
        <v>9849</v>
      </c>
      <c r="S3904" s="35" t="s">
        <v>28504</v>
      </c>
      <c r="T3904" s="35">
        <v>0</v>
      </c>
      <c r="U3904" s="35">
        <v>0</v>
      </c>
      <c r="V3904" s="36">
        <v>1</v>
      </c>
      <c r="W3904" s="36">
        <v>1</v>
      </c>
      <c r="X3904" s="37" t="s">
        <v>65</v>
      </c>
    </row>
    <row r="3905" spans="1:24" ht="24" customHeight="1" x14ac:dyDescent="0.2">
      <c r="A3905" s="50" t="s">
        <v>6938</v>
      </c>
      <c r="B3905" s="60" t="s">
        <v>7494</v>
      </c>
      <c r="C3905" s="76" t="s">
        <v>7494</v>
      </c>
      <c r="D3905" s="61" t="s">
        <v>7495</v>
      </c>
      <c r="E3905" s="53">
        <v>284738.40000000002</v>
      </c>
      <c r="F3905" s="26">
        <v>0.21</v>
      </c>
      <c r="G3905" s="53">
        <v>465120.17599999998</v>
      </c>
      <c r="H3905" s="67"/>
      <c r="I3905" s="68"/>
      <c r="J3905" s="69"/>
      <c r="K3905" s="69"/>
      <c r="L3905" s="69"/>
      <c r="M3905" s="69"/>
      <c r="N3905" s="69"/>
      <c r="O3905" s="35"/>
      <c r="P3905" s="35" t="s">
        <v>27471</v>
      </c>
      <c r="Q3905" s="36">
        <v>1</v>
      </c>
      <c r="R3905" s="35" t="s">
        <v>9849</v>
      </c>
      <c r="S3905" s="35" t="s">
        <v>28504</v>
      </c>
      <c r="T3905" s="35">
        <v>0</v>
      </c>
      <c r="U3905" s="35">
        <v>0</v>
      </c>
      <c r="V3905" s="36">
        <v>1</v>
      </c>
      <c r="W3905" s="36">
        <v>1</v>
      </c>
      <c r="X3905" s="37" t="s">
        <v>65</v>
      </c>
    </row>
    <row r="3906" spans="1:24" ht="24" customHeight="1" x14ac:dyDescent="0.2">
      <c r="A3906" s="50" t="s">
        <v>6938</v>
      </c>
      <c r="B3906" s="60" t="s">
        <v>7496</v>
      </c>
      <c r="C3906" s="76" t="s">
        <v>7496</v>
      </c>
      <c r="D3906" s="61" t="s">
        <v>7497</v>
      </c>
      <c r="E3906" s="53">
        <v>229648.52</v>
      </c>
      <c r="F3906" s="26">
        <v>0.21</v>
      </c>
      <c r="G3906" s="53">
        <v>375130.85499999998</v>
      </c>
      <c r="H3906" s="67"/>
      <c r="I3906" s="68"/>
      <c r="J3906" s="69"/>
      <c r="K3906" s="69"/>
      <c r="L3906" s="69"/>
      <c r="M3906" s="69"/>
      <c r="N3906" s="69"/>
      <c r="O3906" s="35"/>
      <c r="P3906" s="35" t="s">
        <v>27472</v>
      </c>
      <c r="Q3906" s="36">
        <v>1</v>
      </c>
      <c r="R3906" s="35" t="s">
        <v>9849</v>
      </c>
      <c r="S3906" s="35" t="s">
        <v>28503</v>
      </c>
      <c r="T3906" s="35">
        <v>0</v>
      </c>
      <c r="U3906" s="35">
        <v>0</v>
      </c>
      <c r="V3906" s="36">
        <v>1</v>
      </c>
      <c r="W3906" s="36">
        <v>1</v>
      </c>
      <c r="X3906" s="37" t="s">
        <v>65</v>
      </c>
    </row>
    <row r="3907" spans="1:24" ht="24" customHeight="1" x14ac:dyDescent="0.2">
      <c r="A3907" s="50" t="s">
        <v>6938</v>
      </c>
      <c r="B3907" s="60" t="s">
        <v>7498</v>
      </c>
      <c r="C3907" s="76" t="s">
        <v>7498</v>
      </c>
      <c r="D3907" s="61" t="s">
        <v>7499</v>
      </c>
      <c r="E3907" s="53">
        <v>245691.33</v>
      </c>
      <c r="F3907" s="26">
        <v>0.21</v>
      </c>
      <c r="G3907" s="53">
        <v>401336.79300000001</v>
      </c>
      <c r="H3907" s="67"/>
      <c r="I3907" s="68"/>
      <c r="J3907" s="69"/>
      <c r="K3907" s="69"/>
      <c r="L3907" s="69"/>
      <c r="M3907" s="69"/>
      <c r="N3907" s="69"/>
      <c r="O3907" s="35"/>
      <c r="P3907" s="35" t="s">
        <v>27473</v>
      </c>
      <c r="Q3907" s="36">
        <v>1</v>
      </c>
      <c r="R3907" s="35" t="s">
        <v>9849</v>
      </c>
      <c r="S3907" s="35" t="s">
        <v>28503</v>
      </c>
      <c r="T3907" s="35">
        <v>0</v>
      </c>
      <c r="U3907" s="35">
        <v>0</v>
      </c>
      <c r="V3907" s="36">
        <v>1</v>
      </c>
      <c r="W3907" s="36">
        <v>1</v>
      </c>
      <c r="X3907" s="37" t="s">
        <v>65</v>
      </c>
    </row>
    <row r="3908" spans="1:24" ht="24" customHeight="1" x14ac:dyDescent="0.2">
      <c r="A3908" s="50" t="s">
        <v>6938</v>
      </c>
      <c r="B3908" s="60" t="s">
        <v>7500</v>
      </c>
      <c r="C3908" s="76" t="s">
        <v>7500</v>
      </c>
      <c r="D3908" s="61" t="s">
        <v>7501</v>
      </c>
      <c r="E3908" s="53">
        <v>284738.39</v>
      </c>
      <c r="F3908" s="26">
        <v>0.21</v>
      </c>
      <c r="G3908" s="53">
        <v>465120.16399999999</v>
      </c>
      <c r="H3908" s="67"/>
      <c r="I3908" s="68"/>
      <c r="J3908" s="69"/>
      <c r="K3908" s="69"/>
      <c r="L3908" s="69"/>
      <c r="M3908" s="69"/>
      <c r="N3908" s="69"/>
      <c r="O3908" s="35"/>
      <c r="P3908" s="35" t="s">
        <v>27474</v>
      </c>
      <c r="Q3908" s="36">
        <v>1</v>
      </c>
      <c r="R3908" s="35" t="s">
        <v>9849</v>
      </c>
      <c r="S3908" s="35" t="s">
        <v>28503</v>
      </c>
      <c r="T3908" s="35">
        <v>0</v>
      </c>
      <c r="U3908" s="35">
        <v>0</v>
      </c>
      <c r="V3908" s="36">
        <v>1</v>
      </c>
      <c r="W3908" s="36">
        <v>1</v>
      </c>
      <c r="X3908" s="37" t="s">
        <v>65</v>
      </c>
    </row>
    <row r="3909" spans="1:24" ht="24" customHeight="1" x14ac:dyDescent="0.2">
      <c r="A3909" s="50" t="s">
        <v>6938</v>
      </c>
      <c r="B3909" s="60" t="s">
        <v>7502</v>
      </c>
      <c r="C3909" s="76" t="s">
        <v>7502</v>
      </c>
      <c r="D3909" s="61" t="s">
        <v>7503</v>
      </c>
      <c r="E3909" s="53">
        <v>255557.15</v>
      </c>
      <c r="F3909" s="26">
        <v>0.21</v>
      </c>
      <c r="G3909" s="53">
        <v>417452.60200000001</v>
      </c>
      <c r="H3909" s="67"/>
      <c r="I3909" s="68"/>
      <c r="J3909" s="69"/>
      <c r="K3909" s="69"/>
      <c r="L3909" s="69"/>
      <c r="M3909" s="69"/>
      <c r="N3909" s="69"/>
      <c r="O3909" s="35"/>
      <c r="P3909" s="35" t="s">
        <v>27475</v>
      </c>
      <c r="Q3909" s="36">
        <v>1</v>
      </c>
      <c r="R3909" s="35" t="s">
        <v>9849</v>
      </c>
      <c r="S3909" s="35" t="s">
        <v>28504</v>
      </c>
      <c r="T3909" s="35">
        <v>0</v>
      </c>
      <c r="U3909" s="35">
        <v>0</v>
      </c>
      <c r="V3909" s="36">
        <v>1</v>
      </c>
      <c r="W3909" s="36">
        <v>1</v>
      </c>
      <c r="X3909" s="37" t="s">
        <v>65</v>
      </c>
    </row>
    <row r="3910" spans="1:24" ht="24" customHeight="1" x14ac:dyDescent="0.2">
      <c r="A3910" s="50" t="s">
        <v>6938</v>
      </c>
      <c r="B3910" s="60" t="s">
        <v>7504</v>
      </c>
      <c r="C3910" s="76" t="s">
        <v>7504</v>
      </c>
      <c r="D3910" s="61" t="s">
        <v>7505</v>
      </c>
      <c r="E3910" s="53">
        <v>240657.11</v>
      </c>
      <c r="F3910" s="26">
        <v>0.21</v>
      </c>
      <c r="G3910" s="53">
        <v>393113.391</v>
      </c>
      <c r="H3910" s="67"/>
      <c r="I3910" s="68"/>
      <c r="J3910" s="69"/>
      <c r="K3910" s="69"/>
      <c r="L3910" s="69"/>
      <c r="M3910" s="69"/>
      <c r="N3910" s="69"/>
      <c r="O3910" s="35"/>
      <c r="P3910" s="35" t="s">
        <v>27476</v>
      </c>
      <c r="Q3910" s="36">
        <v>1</v>
      </c>
      <c r="R3910" s="35" t="s">
        <v>9849</v>
      </c>
      <c r="S3910" s="35" t="s">
        <v>28504</v>
      </c>
      <c r="T3910" s="35">
        <v>0</v>
      </c>
      <c r="U3910" s="35">
        <v>0</v>
      </c>
      <c r="V3910" s="36">
        <v>1</v>
      </c>
      <c r="W3910" s="36">
        <v>1</v>
      </c>
      <c r="X3910" s="37" t="s">
        <v>65</v>
      </c>
    </row>
    <row r="3911" spans="1:24" ht="24" customHeight="1" x14ac:dyDescent="0.2">
      <c r="A3911" s="50" t="s">
        <v>6938</v>
      </c>
      <c r="B3911" s="60" t="s">
        <v>7506</v>
      </c>
      <c r="C3911" s="76" t="s">
        <v>7506</v>
      </c>
      <c r="D3911" s="61" t="s">
        <v>7507</v>
      </c>
      <c r="E3911" s="53">
        <v>216010.5</v>
      </c>
      <c r="F3911" s="26">
        <v>0.21</v>
      </c>
      <c r="G3911" s="53">
        <v>352853.158</v>
      </c>
      <c r="H3911" s="67"/>
      <c r="I3911" s="68"/>
      <c r="J3911" s="69"/>
      <c r="K3911" s="69"/>
      <c r="L3911" s="69"/>
      <c r="M3911" s="69"/>
      <c r="N3911" s="69"/>
      <c r="O3911" s="35"/>
      <c r="P3911" s="35" t="s">
        <v>27477</v>
      </c>
      <c r="Q3911" s="36">
        <v>1</v>
      </c>
      <c r="R3911" s="35" t="s">
        <v>9849</v>
      </c>
      <c r="S3911" s="35" t="s">
        <v>28504</v>
      </c>
      <c r="T3911" s="35">
        <v>0</v>
      </c>
      <c r="U3911" s="35">
        <v>0</v>
      </c>
      <c r="V3911" s="36">
        <v>1</v>
      </c>
      <c r="W3911" s="36">
        <v>1</v>
      </c>
      <c r="X3911" s="37" t="s">
        <v>65</v>
      </c>
    </row>
    <row r="3912" spans="1:24" ht="24" customHeight="1" x14ac:dyDescent="0.2">
      <c r="A3912" s="50" t="s">
        <v>6938</v>
      </c>
      <c r="B3912" s="60" t="s">
        <v>7508</v>
      </c>
      <c r="C3912" s="76" t="s">
        <v>7508</v>
      </c>
      <c r="D3912" s="61" t="s">
        <v>7509</v>
      </c>
      <c r="E3912" s="53">
        <v>216010.5</v>
      </c>
      <c r="F3912" s="26">
        <v>0.21</v>
      </c>
      <c r="G3912" s="53">
        <v>352853.158</v>
      </c>
      <c r="H3912" s="67"/>
      <c r="I3912" s="68"/>
      <c r="J3912" s="69"/>
      <c r="K3912" s="69"/>
      <c r="L3912" s="69"/>
      <c r="M3912" s="69"/>
      <c r="N3912" s="69"/>
      <c r="O3912" s="35"/>
      <c r="P3912" s="35" t="s">
        <v>27478</v>
      </c>
      <c r="Q3912" s="36">
        <v>1</v>
      </c>
      <c r="R3912" s="35" t="s">
        <v>9849</v>
      </c>
      <c r="S3912" s="35" t="s">
        <v>28504</v>
      </c>
      <c r="T3912" s="35">
        <v>0</v>
      </c>
      <c r="U3912" s="35">
        <v>0</v>
      </c>
      <c r="V3912" s="36">
        <v>1</v>
      </c>
      <c r="W3912" s="36">
        <v>1</v>
      </c>
      <c r="X3912" s="37" t="s">
        <v>65</v>
      </c>
    </row>
    <row r="3913" spans="1:24" ht="24" customHeight="1" x14ac:dyDescent="0.2">
      <c r="A3913" s="50" t="s">
        <v>6938</v>
      </c>
      <c r="B3913" s="60" t="s">
        <v>7510</v>
      </c>
      <c r="C3913" s="76" t="s">
        <v>7510</v>
      </c>
      <c r="D3913" s="61" t="s">
        <v>7511</v>
      </c>
      <c r="E3913" s="53">
        <v>216010.5</v>
      </c>
      <c r="F3913" s="26">
        <v>0.21</v>
      </c>
      <c r="G3913" s="53">
        <v>352853.158</v>
      </c>
      <c r="H3913" s="67"/>
      <c r="I3913" s="68"/>
      <c r="J3913" s="69"/>
      <c r="K3913" s="69"/>
      <c r="L3913" s="69"/>
      <c r="M3913" s="69"/>
      <c r="N3913" s="69"/>
      <c r="O3913" s="35"/>
      <c r="P3913" s="35" t="s">
        <v>27479</v>
      </c>
      <c r="Q3913" s="36">
        <v>1</v>
      </c>
      <c r="R3913" s="35" t="s">
        <v>9849</v>
      </c>
      <c r="S3913" s="35" t="s">
        <v>28504</v>
      </c>
      <c r="T3913" s="35">
        <v>0</v>
      </c>
      <c r="U3913" s="35">
        <v>0</v>
      </c>
      <c r="V3913" s="36">
        <v>1</v>
      </c>
      <c r="W3913" s="36">
        <v>1</v>
      </c>
      <c r="X3913" s="37" t="s">
        <v>65</v>
      </c>
    </row>
    <row r="3914" spans="1:24" ht="24" customHeight="1" x14ac:dyDescent="0.2">
      <c r="A3914" s="50" t="s">
        <v>6938</v>
      </c>
      <c r="B3914" s="60" t="s">
        <v>7512</v>
      </c>
      <c r="C3914" s="76" t="s">
        <v>7512</v>
      </c>
      <c r="D3914" s="61" t="s">
        <v>7513</v>
      </c>
      <c r="E3914" s="53">
        <v>273310.90999999997</v>
      </c>
      <c r="F3914" s="26">
        <v>0.21</v>
      </c>
      <c r="G3914" s="53">
        <v>446453.37300000002</v>
      </c>
      <c r="H3914" s="67"/>
      <c r="I3914" s="68"/>
      <c r="J3914" s="69"/>
      <c r="K3914" s="69"/>
      <c r="L3914" s="69"/>
      <c r="M3914" s="69"/>
      <c r="N3914" s="69"/>
      <c r="O3914" s="35"/>
      <c r="P3914" s="35" t="s">
        <v>27480</v>
      </c>
      <c r="Q3914" s="36">
        <v>1</v>
      </c>
      <c r="R3914" s="35" t="s">
        <v>9849</v>
      </c>
      <c r="S3914" s="35" t="s">
        <v>28503</v>
      </c>
      <c r="T3914" s="35">
        <v>0</v>
      </c>
      <c r="U3914" s="35">
        <v>0</v>
      </c>
      <c r="V3914" s="36">
        <v>1</v>
      </c>
      <c r="W3914" s="36">
        <v>1</v>
      </c>
      <c r="X3914" s="37" t="s">
        <v>65</v>
      </c>
    </row>
    <row r="3915" spans="1:24" ht="24" customHeight="1" x14ac:dyDescent="0.2">
      <c r="A3915" s="50" t="s">
        <v>6938</v>
      </c>
      <c r="B3915" s="60" t="s">
        <v>7514</v>
      </c>
      <c r="C3915" s="76" t="s">
        <v>7514</v>
      </c>
      <c r="D3915" s="61" t="s">
        <v>7515</v>
      </c>
      <c r="E3915" s="53">
        <v>316572.52</v>
      </c>
      <c r="F3915" s="26">
        <v>0.21</v>
      </c>
      <c r="G3915" s="53">
        <v>517121.20899999997</v>
      </c>
      <c r="H3915" s="67"/>
      <c r="I3915" s="68"/>
      <c r="J3915" s="69"/>
      <c r="K3915" s="69"/>
      <c r="L3915" s="69"/>
      <c r="M3915" s="69"/>
      <c r="N3915" s="69"/>
      <c r="O3915" s="35"/>
      <c r="P3915" s="35" t="s">
        <v>27481</v>
      </c>
      <c r="Q3915" s="36">
        <v>1</v>
      </c>
      <c r="R3915" s="35" t="s">
        <v>9849</v>
      </c>
      <c r="S3915" s="35" t="s">
        <v>28503</v>
      </c>
      <c r="T3915" s="35">
        <v>0</v>
      </c>
      <c r="U3915" s="35">
        <v>0</v>
      </c>
      <c r="V3915" s="36">
        <v>1</v>
      </c>
      <c r="W3915" s="36">
        <v>1</v>
      </c>
      <c r="X3915" s="37" t="s">
        <v>65</v>
      </c>
    </row>
    <row r="3916" spans="1:24" ht="24" customHeight="1" x14ac:dyDescent="0.2">
      <c r="A3916" s="50" t="s">
        <v>6938</v>
      </c>
      <c r="B3916" s="60" t="s">
        <v>7516</v>
      </c>
      <c r="C3916" s="76" t="s">
        <v>7516</v>
      </c>
      <c r="D3916" s="61" t="s">
        <v>7517</v>
      </c>
      <c r="E3916" s="53">
        <v>316572.52</v>
      </c>
      <c r="F3916" s="26">
        <v>0.21</v>
      </c>
      <c r="G3916" s="53">
        <v>517121.20899999997</v>
      </c>
      <c r="H3916" s="67"/>
      <c r="I3916" s="68"/>
      <c r="J3916" s="69"/>
      <c r="K3916" s="69"/>
      <c r="L3916" s="69"/>
      <c r="M3916" s="69"/>
      <c r="N3916" s="69"/>
      <c r="O3916" s="35"/>
      <c r="P3916" s="35" t="s">
        <v>27482</v>
      </c>
      <c r="Q3916" s="36">
        <v>1</v>
      </c>
      <c r="R3916" s="35" t="s">
        <v>9849</v>
      </c>
      <c r="S3916" s="35" t="s">
        <v>28504</v>
      </c>
      <c r="T3916" s="35">
        <v>0</v>
      </c>
      <c r="U3916" s="35">
        <v>0</v>
      </c>
      <c r="V3916" s="36">
        <v>1</v>
      </c>
      <c r="W3916" s="36">
        <v>1</v>
      </c>
      <c r="X3916" s="37" t="s">
        <v>65</v>
      </c>
    </row>
    <row r="3917" spans="1:24" ht="24" customHeight="1" x14ac:dyDescent="0.2">
      <c r="A3917" s="50" t="s">
        <v>6938</v>
      </c>
      <c r="B3917" s="60" t="s">
        <v>7518</v>
      </c>
      <c r="C3917" s="76" t="s">
        <v>7518</v>
      </c>
      <c r="D3917" s="61" t="s">
        <v>7519</v>
      </c>
      <c r="E3917" s="53">
        <v>235797.76000000001</v>
      </c>
      <c r="F3917" s="26">
        <v>0.21</v>
      </c>
      <c r="G3917" s="53">
        <v>385175.64600000001</v>
      </c>
      <c r="H3917" s="67"/>
      <c r="I3917" s="68"/>
      <c r="J3917" s="69"/>
      <c r="K3917" s="69"/>
      <c r="L3917" s="69"/>
      <c r="M3917" s="69"/>
      <c r="N3917" s="69"/>
      <c r="O3917" s="35"/>
      <c r="P3917" s="35" t="s">
        <v>27483</v>
      </c>
      <c r="Q3917" s="36">
        <v>1</v>
      </c>
      <c r="R3917" s="35" t="s">
        <v>9849</v>
      </c>
      <c r="S3917" s="35" t="s">
        <v>28504</v>
      </c>
      <c r="T3917" s="35">
        <v>0</v>
      </c>
      <c r="U3917" s="35">
        <v>0</v>
      </c>
      <c r="V3917" s="36">
        <v>1</v>
      </c>
      <c r="W3917" s="36">
        <v>1</v>
      </c>
      <c r="X3917" s="37" t="s">
        <v>65</v>
      </c>
    </row>
    <row r="3918" spans="1:24" ht="24" customHeight="1" x14ac:dyDescent="0.2">
      <c r="A3918" s="50" t="s">
        <v>6938</v>
      </c>
      <c r="B3918" s="60" t="s">
        <v>7520</v>
      </c>
      <c r="C3918" s="76" t="s">
        <v>7520</v>
      </c>
      <c r="D3918" s="61" t="s">
        <v>7521</v>
      </c>
      <c r="E3918" s="53">
        <v>200757.85</v>
      </c>
      <c r="F3918" s="26">
        <v>0.21</v>
      </c>
      <c r="G3918" s="53">
        <v>327937.951</v>
      </c>
      <c r="H3918" s="67"/>
      <c r="I3918" s="68"/>
      <c r="J3918" s="69"/>
      <c r="K3918" s="69"/>
      <c r="L3918" s="69"/>
      <c r="M3918" s="69"/>
      <c r="N3918" s="69"/>
      <c r="O3918" s="35"/>
      <c r="P3918" s="35" t="s">
        <v>27484</v>
      </c>
      <c r="Q3918" s="36">
        <v>1</v>
      </c>
      <c r="R3918" s="35" t="s">
        <v>9849</v>
      </c>
      <c r="S3918" s="35" t="s">
        <v>28504</v>
      </c>
      <c r="T3918" s="35">
        <v>0</v>
      </c>
      <c r="U3918" s="35">
        <v>0</v>
      </c>
      <c r="V3918" s="36">
        <v>1</v>
      </c>
      <c r="W3918" s="36">
        <v>1</v>
      </c>
      <c r="X3918" s="37" t="s">
        <v>65</v>
      </c>
    </row>
    <row r="3919" spans="1:24" ht="24" customHeight="1" x14ac:dyDescent="0.2">
      <c r="A3919" s="50" t="s">
        <v>6938</v>
      </c>
      <c r="B3919" s="60" t="s">
        <v>7522</v>
      </c>
      <c r="C3919" s="76" t="s">
        <v>7522</v>
      </c>
      <c r="D3919" s="61" t="s">
        <v>7523</v>
      </c>
      <c r="E3919" s="53">
        <v>477366.71</v>
      </c>
      <c r="F3919" s="26">
        <v>0.21</v>
      </c>
      <c r="G3919" s="53">
        <v>779778.52300000004</v>
      </c>
      <c r="H3919" s="67"/>
      <c r="I3919" s="68"/>
      <c r="J3919" s="69"/>
      <c r="K3919" s="69"/>
      <c r="L3919" s="69"/>
      <c r="M3919" s="69"/>
      <c r="N3919" s="69"/>
      <c r="O3919" s="35"/>
      <c r="P3919" s="35" t="s">
        <v>27485</v>
      </c>
      <c r="Q3919" s="36">
        <v>1</v>
      </c>
      <c r="R3919" s="35" t="s">
        <v>9849</v>
      </c>
      <c r="S3919" s="35" t="s">
        <v>28504</v>
      </c>
      <c r="T3919" s="35">
        <v>0</v>
      </c>
      <c r="U3919" s="35">
        <v>0</v>
      </c>
      <c r="V3919" s="36">
        <v>1</v>
      </c>
      <c r="W3919" s="36">
        <v>1</v>
      </c>
      <c r="X3919" s="37" t="s">
        <v>65</v>
      </c>
    </row>
    <row r="3920" spans="1:24" ht="24" customHeight="1" x14ac:dyDescent="0.2">
      <c r="A3920" s="50" t="s">
        <v>6938</v>
      </c>
      <c r="B3920" s="60" t="s">
        <v>7524</v>
      </c>
      <c r="C3920" s="76" t="s">
        <v>7524</v>
      </c>
      <c r="D3920" s="61" t="s">
        <v>7525</v>
      </c>
      <c r="E3920" s="53">
        <v>627839.37</v>
      </c>
      <c r="F3920" s="26">
        <v>0.21</v>
      </c>
      <c r="G3920" s="53">
        <v>1025575.612</v>
      </c>
      <c r="H3920" s="67"/>
      <c r="I3920" s="68"/>
      <c r="J3920" s="69"/>
      <c r="K3920" s="69"/>
      <c r="L3920" s="69"/>
      <c r="M3920" s="69"/>
      <c r="N3920" s="69"/>
      <c r="O3920" s="35"/>
      <c r="P3920" s="35" t="s">
        <v>27486</v>
      </c>
      <c r="Q3920" s="36">
        <v>1</v>
      </c>
      <c r="R3920" s="35" t="s">
        <v>9849</v>
      </c>
      <c r="S3920" s="35" t="s">
        <v>28504</v>
      </c>
      <c r="T3920" s="35">
        <v>0</v>
      </c>
      <c r="U3920" s="35">
        <v>0</v>
      </c>
      <c r="V3920" s="36">
        <v>1</v>
      </c>
      <c r="W3920" s="36">
        <v>1</v>
      </c>
      <c r="X3920" s="37" t="s">
        <v>65</v>
      </c>
    </row>
    <row r="3921" spans="1:24" ht="24" customHeight="1" x14ac:dyDescent="0.2">
      <c r="A3921" s="50" t="s">
        <v>6938</v>
      </c>
      <c r="B3921" s="60" t="s">
        <v>7526</v>
      </c>
      <c r="C3921" s="76" t="s">
        <v>7526</v>
      </c>
      <c r="D3921" s="61" t="s">
        <v>7527</v>
      </c>
      <c r="E3921" s="53">
        <v>263515.65000000002</v>
      </c>
      <c r="F3921" s="26">
        <v>0.21</v>
      </c>
      <c r="G3921" s="53">
        <v>430452.81699999998</v>
      </c>
      <c r="H3921" s="67"/>
      <c r="I3921" s="68"/>
      <c r="J3921" s="69"/>
      <c r="K3921" s="69"/>
      <c r="L3921" s="69"/>
      <c r="M3921" s="69"/>
      <c r="N3921" s="69"/>
      <c r="O3921" s="35"/>
      <c r="P3921" s="35" t="s">
        <v>27487</v>
      </c>
      <c r="Q3921" s="36">
        <v>1</v>
      </c>
      <c r="R3921" s="35" t="s">
        <v>9849</v>
      </c>
      <c r="S3921" s="35" t="s">
        <v>28504</v>
      </c>
      <c r="T3921" s="35">
        <v>0</v>
      </c>
      <c r="U3921" s="35">
        <v>0</v>
      </c>
      <c r="V3921" s="36">
        <v>1</v>
      </c>
      <c r="W3921" s="36">
        <v>1</v>
      </c>
      <c r="X3921" s="37" t="s">
        <v>65</v>
      </c>
    </row>
    <row r="3922" spans="1:24" ht="24" customHeight="1" x14ac:dyDescent="0.2">
      <c r="A3922" s="50" t="s">
        <v>6938</v>
      </c>
      <c r="B3922" s="60" t="s">
        <v>7528</v>
      </c>
      <c r="C3922" s="76" t="s">
        <v>7528</v>
      </c>
      <c r="D3922" s="61" t="s">
        <v>7529</v>
      </c>
      <c r="E3922" s="53">
        <v>131090.28</v>
      </c>
      <c r="F3922" s="26">
        <v>0.21</v>
      </c>
      <c r="G3922" s="53">
        <v>214135.97500000001</v>
      </c>
      <c r="H3922" s="67"/>
      <c r="I3922" s="68"/>
      <c r="J3922" s="69"/>
      <c r="K3922" s="69"/>
      <c r="L3922" s="69"/>
      <c r="M3922" s="69"/>
      <c r="N3922" s="69"/>
      <c r="O3922" s="35"/>
      <c r="P3922" s="35" t="s">
        <v>27488</v>
      </c>
      <c r="Q3922" s="36">
        <v>1</v>
      </c>
      <c r="R3922" s="35" t="s">
        <v>9849</v>
      </c>
      <c r="S3922" s="35" t="s">
        <v>28504</v>
      </c>
      <c r="T3922" s="35">
        <v>0</v>
      </c>
      <c r="U3922" s="35">
        <v>0</v>
      </c>
      <c r="V3922" s="36">
        <v>1</v>
      </c>
      <c r="W3922" s="36">
        <v>1</v>
      </c>
      <c r="X3922" s="37" t="s">
        <v>65</v>
      </c>
    </row>
    <row r="3923" spans="1:24" ht="24" customHeight="1" x14ac:dyDescent="0.2">
      <c r="A3923" s="50" t="s">
        <v>6938</v>
      </c>
      <c r="B3923" s="60" t="s">
        <v>7530</v>
      </c>
      <c r="C3923" s="76" t="s">
        <v>7530</v>
      </c>
      <c r="D3923" s="61" t="s">
        <v>7531</v>
      </c>
      <c r="E3923" s="53">
        <v>239507.82</v>
      </c>
      <c r="F3923" s="26">
        <v>0.21</v>
      </c>
      <c r="G3923" s="53">
        <v>391236.02799999999</v>
      </c>
      <c r="H3923" s="67"/>
      <c r="I3923" s="68"/>
      <c r="J3923" s="69"/>
      <c r="K3923" s="69"/>
      <c r="L3923" s="69"/>
      <c r="M3923" s="69"/>
      <c r="N3923" s="69"/>
      <c r="O3923" s="35"/>
      <c r="P3923" s="35" t="s">
        <v>27489</v>
      </c>
      <c r="Q3923" s="36">
        <v>1</v>
      </c>
      <c r="R3923" s="35" t="s">
        <v>9849</v>
      </c>
      <c r="S3923" s="35" t="s">
        <v>28504</v>
      </c>
      <c r="T3923" s="35">
        <v>0</v>
      </c>
      <c r="U3923" s="35">
        <v>0</v>
      </c>
      <c r="V3923" s="36">
        <v>1</v>
      </c>
      <c r="W3923" s="36">
        <v>1</v>
      </c>
      <c r="X3923" s="37" t="s">
        <v>65</v>
      </c>
    </row>
    <row r="3924" spans="1:24" ht="24" customHeight="1" x14ac:dyDescent="0.2">
      <c r="A3924" s="50" t="s">
        <v>6938</v>
      </c>
      <c r="B3924" s="60" t="s">
        <v>7532</v>
      </c>
      <c r="C3924" s="76" t="s">
        <v>7532</v>
      </c>
      <c r="D3924" s="61" t="s">
        <v>7533</v>
      </c>
      <c r="E3924" s="53">
        <v>324015.77</v>
      </c>
      <c r="F3924" s="26">
        <v>0.21</v>
      </c>
      <c r="G3924" s="53">
        <v>529279.76100000006</v>
      </c>
      <c r="H3924" s="67"/>
      <c r="I3924" s="68"/>
      <c r="J3924" s="69"/>
      <c r="K3924" s="69"/>
      <c r="L3924" s="69"/>
      <c r="M3924" s="69"/>
      <c r="N3924" s="69"/>
      <c r="O3924" s="35"/>
      <c r="P3924" s="35" t="s">
        <v>27490</v>
      </c>
      <c r="Q3924" s="36">
        <v>1</v>
      </c>
      <c r="R3924" s="35" t="s">
        <v>9849</v>
      </c>
      <c r="S3924" s="35" t="s">
        <v>28504</v>
      </c>
      <c r="T3924" s="35">
        <v>0</v>
      </c>
      <c r="U3924" s="35">
        <v>0</v>
      </c>
      <c r="V3924" s="36">
        <v>1</v>
      </c>
      <c r="W3924" s="36">
        <v>1</v>
      </c>
      <c r="X3924" s="37" t="s">
        <v>65</v>
      </c>
    </row>
    <row r="3925" spans="1:24" ht="24" customHeight="1" x14ac:dyDescent="0.2">
      <c r="A3925" s="50" t="s">
        <v>6938</v>
      </c>
      <c r="B3925" s="60" t="s">
        <v>7534</v>
      </c>
      <c r="C3925" s="76" t="s">
        <v>7534</v>
      </c>
      <c r="D3925" s="61" t="s">
        <v>7535</v>
      </c>
      <c r="E3925" s="53">
        <v>239507.82</v>
      </c>
      <c r="F3925" s="26">
        <v>0.21</v>
      </c>
      <c r="G3925" s="53">
        <v>391236.02799999999</v>
      </c>
      <c r="H3925" s="67"/>
      <c r="I3925" s="68"/>
      <c r="J3925" s="69"/>
      <c r="K3925" s="69"/>
      <c r="L3925" s="69"/>
      <c r="M3925" s="69"/>
      <c r="N3925" s="69"/>
      <c r="O3925" s="35"/>
      <c r="P3925" s="35" t="s">
        <v>27491</v>
      </c>
      <c r="Q3925" s="36">
        <v>1</v>
      </c>
      <c r="R3925" s="35" t="s">
        <v>9849</v>
      </c>
      <c r="S3925" s="35" t="s">
        <v>28504</v>
      </c>
      <c r="T3925" s="35">
        <v>0</v>
      </c>
      <c r="U3925" s="35">
        <v>0</v>
      </c>
      <c r="V3925" s="36">
        <v>1</v>
      </c>
      <c r="W3925" s="36">
        <v>1</v>
      </c>
      <c r="X3925" s="37" t="s">
        <v>65</v>
      </c>
    </row>
    <row r="3926" spans="1:24" ht="24" customHeight="1" x14ac:dyDescent="0.2">
      <c r="A3926" s="50" t="s">
        <v>6938</v>
      </c>
      <c r="B3926" s="60" t="s">
        <v>7536</v>
      </c>
      <c r="C3926" s="76" t="s">
        <v>7536</v>
      </c>
      <c r="D3926" s="61" t="s">
        <v>7537</v>
      </c>
      <c r="E3926" s="53">
        <v>185092.97</v>
      </c>
      <c r="F3926" s="26">
        <v>0.21</v>
      </c>
      <c r="G3926" s="53">
        <v>302349.36700000003</v>
      </c>
      <c r="H3926" s="67"/>
      <c r="I3926" s="68"/>
      <c r="J3926" s="69"/>
      <c r="K3926" s="69"/>
      <c r="L3926" s="69"/>
      <c r="M3926" s="69"/>
      <c r="N3926" s="69"/>
      <c r="O3926" s="35"/>
      <c r="P3926" s="35" t="s">
        <v>27492</v>
      </c>
      <c r="Q3926" s="36">
        <v>1</v>
      </c>
      <c r="R3926" s="35" t="s">
        <v>9849</v>
      </c>
      <c r="S3926" s="35" t="s">
        <v>28504</v>
      </c>
      <c r="T3926" s="35">
        <v>0</v>
      </c>
      <c r="U3926" s="35">
        <v>0</v>
      </c>
      <c r="V3926" s="36">
        <v>1</v>
      </c>
      <c r="W3926" s="36">
        <v>1</v>
      </c>
      <c r="X3926" s="37" t="s">
        <v>65</v>
      </c>
    </row>
    <row r="3927" spans="1:24" ht="24" customHeight="1" x14ac:dyDescent="0.2">
      <c r="A3927" s="50" t="s">
        <v>6938</v>
      </c>
      <c r="B3927" s="60" t="s">
        <v>7538</v>
      </c>
      <c r="C3927" s="76" t="s">
        <v>7538</v>
      </c>
      <c r="D3927" s="61" t="s">
        <v>7539</v>
      </c>
      <c r="E3927" s="53">
        <v>324015.77</v>
      </c>
      <c r="F3927" s="26">
        <v>0.21</v>
      </c>
      <c r="G3927" s="53">
        <v>529279.76100000006</v>
      </c>
      <c r="H3927" s="67"/>
      <c r="I3927" s="68"/>
      <c r="J3927" s="69"/>
      <c r="K3927" s="69"/>
      <c r="L3927" s="69"/>
      <c r="M3927" s="69"/>
      <c r="N3927" s="69"/>
      <c r="O3927" s="35"/>
      <c r="P3927" s="35" t="s">
        <v>27493</v>
      </c>
      <c r="Q3927" s="36">
        <v>1</v>
      </c>
      <c r="R3927" s="35" t="s">
        <v>9849</v>
      </c>
      <c r="S3927" s="35" t="s">
        <v>28504</v>
      </c>
      <c r="T3927" s="35">
        <v>0</v>
      </c>
      <c r="U3927" s="35">
        <v>0</v>
      </c>
      <c r="V3927" s="36">
        <v>1</v>
      </c>
      <c r="W3927" s="36">
        <v>1</v>
      </c>
      <c r="X3927" s="37" t="s">
        <v>65</v>
      </c>
    </row>
    <row r="3928" spans="1:24" ht="24" customHeight="1" x14ac:dyDescent="0.2">
      <c r="A3928" s="50" t="s">
        <v>6938</v>
      </c>
      <c r="B3928" s="60" t="s">
        <v>7540</v>
      </c>
      <c r="C3928" s="76" t="s">
        <v>7540</v>
      </c>
      <c r="D3928" s="61" t="s">
        <v>7541</v>
      </c>
      <c r="E3928" s="53">
        <v>294907.64</v>
      </c>
      <c r="F3928" s="26">
        <v>0.21</v>
      </c>
      <c r="G3928" s="53">
        <v>481731.625</v>
      </c>
      <c r="H3928" s="67"/>
      <c r="I3928" s="68"/>
      <c r="J3928" s="69"/>
      <c r="K3928" s="69"/>
      <c r="L3928" s="69"/>
      <c r="M3928" s="69"/>
      <c r="N3928" s="69"/>
      <c r="O3928" s="35"/>
      <c r="P3928" s="35" t="s">
        <v>27494</v>
      </c>
      <c r="Q3928" s="36">
        <v>1</v>
      </c>
      <c r="R3928" s="35" t="s">
        <v>9849</v>
      </c>
      <c r="S3928" s="35" t="s">
        <v>28504</v>
      </c>
      <c r="T3928" s="35">
        <v>0</v>
      </c>
      <c r="U3928" s="35">
        <v>0</v>
      </c>
      <c r="V3928" s="36">
        <v>1</v>
      </c>
      <c r="W3928" s="36">
        <v>1</v>
      </c>
      <c r="X3928" s="37" t="s">
        <v>65</v>
      </c>
    </row>
    <row r="3929" spans="1:24" ht="24" customHeight="1" x14ac:dyDescent="0.2">
      <c r="A3929" s="50" t="s">
        <v>6938</v>
      </c>
      <c r="B3929" s="60" t="s">
        <v>7542</v>
      </c>
      <c r="C3929" s="76" t="s">
        <v>7542</v>
      </c>
      <c r="D3929" s="61" t="s">
        <v>7543</v>
      </c>
      <c r="E3929" s="53">
        <v>193337.54</v>
      </c>
      <c r="F3929" s="26">
        <v>0.21</v>
      </c>
      <c r="G3929" s="53">
        <v>315816.87300000002</v>
      </c>
      <c r="H3929" s="67"/>
      <c r="I3929" s="68"/>
      <c r="J3929" s="69"/>
      <c r="K3929" s="69"/>
      <c r="L3929" s="69"/>
      <c r="M3929" s="69"/>
      <c r="N3929" s="69"/>
      <c r="O3929" s="35"/>
      <c r="P3929" s="35" t="s">
        <v>27495</v>
      </c>
      <c r="Q3929" s="36">
        <v>1</v>
      </c>
      <c r="R3929" s="35" t="s">
        <v>9849</v>
      </c>
      <c r="S3929" s="35" t="s">
        <v>28504</v>
      </c>
      <c r="T3929" s="35">
        <v>0</v>
      </c>
      <c r="U3929" s="35">
        <v>0</v>
      </c>
      <c r="V3929" s="36">
        <v>1</v>
      </c>
      <c r="W3929" s="36">
        <v>1</v>
      </c>
      <c r="X3929" s="37" t="s">
        <v>65</v>
      </c>
    </row>
    <row r="3930" spans="1:24" ht="24" customHeight="1" x14ac:dyDescent="0.2">
      <c r="A3930" s="50" t="s">
        <v>6938</v>
      </c>
      <c r="B3930" s="60" t="s">
        <v>7544</v>
      </c>
      <c r="C3930" s="76" t="s">
        <v>7544</v>
      </c>
      <c r="D3930" s="61" t="s">
        <v>7545</v>
      </c>
      <c r="E3930" s="53">
        <v>254760.47</v>
      </c>
      <c r="F3930" s="26">
        <v>0.21</v>
      </c>
      <c r="G3930" s="53">
        <v>416151.22200000001</v>
      </c>
      <c r="H3930" s="67"/>
      <c r="I3930" s="68"/>
      <c r="J3930" s="69"/>
      <c r="K3930" s="69"/>
      <c r="L3930" s="69"/>
      <c r="M3930" s="69"/>
      <c r="N3930" s="69"/>
      <c r="O3930" s="35"/>
      <c r="P3930" s="35" t="s">
        <v>27496</v>
      </c>
      <c r="Q3930" s="36">
        <v>1</v>
      </c>
      <c r="R3930" s="35" t="s">
        <v>9849</v>
      </c>
      <c r="S3930" s="35" t="s">
        <v>28503</v>
      </c>
      <c r="T3930" s="35">
        <v>0</v>
      </c>
      <c r="U3930" s="35">
        <v>0</v>
      </c>
      <c r="V3930" s="36">
        <v>1</v>
      </c>
      <c r="W3930" s="36">
        <v>1</v>
      </c>
      <c r="X3930" s="37" t="s">
        <v>65</v>
      </c>
    </row>
    <row r="3931" spans="1:24" ht="24" customHeight="1" x14ac:dyDescent="0.2">
      <c r="A3931" s="50" t="s">
        <v>6938</v>
      </c>
      <c r="B3931" s="60" t="s">
        <v>7546</v>
      </c>
      <c r="C3931" s="76" t="s">
        <v>7546</v>
      </c>
      <c r="D3931" s="61" t="s">
        <v>7547</v>
      </c>
      <c r="E3931" s="53">
        <v>239507.82</v>
      </c>
      <c r="F3931" s="26">
        <v>0.21</v>
      </c>
      <c r="G3931" s="53">
        <v>391236.02799999999</v>
      </c>
      <c r="H3931" s="67"/>
      <c r="I3931" s="68"/>
      <c r="J3931" s="69"/>
      <c r="K3931" s="69"/>
      <c r="L3931" s="69"/>
      <c r="M3931" s="69"/>
      <c r="N3931" s="69"/>
      <c r="O3931" s="35"/>
      <c r="P3931" s="35" t="s">
        <v>27497</v>
      </c>
      <c r="Q3931" s="36">
        <v>1</v>
      </c>
      <c r="R3931" s="35" t="s">
        <v>9849</v>
      </c>
      <c r="S3931" s="35" t="s">
        <v>28504</v>
      </c>
      <c r="T3931" s="35">
        <v>0</v>
      </c>
      <c r="U3931" s="35">
        <v>0</v>
      </c>
      <c r="V3931" s="36">
        <v>1</v>
      </c>
      <c r="W3931" s="36">
        <v>1</v>
      </c>
      <c r="X3931" s="37" t="s">
        <v>65</v>
      </c>
    </row>
    <row r="3932" spans="1:24" ht="24" customHeight="1" x14ac:dyDescent="0.2">
      <c r="A3932" s="50" t="s">
        <v>6938</v>
      </c>
      <c r="B3932" s="60" t="s">
        <v>7548</v>
      </c>
      <c r="C3932" s="76" t="s">
        <v>7548</v>
      </c>
      <c r="D3932" s="61" t="s">
        <v>7549</v>
      </c>
      <c r="E3932" s="53">
        <v>324015.77</v>
      </c>
      <c r="F3932" s="26">
        <v>0.21</v>
      </c>
      <c r="G3932" s="53">
        <v>529279.76100000006</v>
      </c>
      <c r="H3932" s="67"/>
      <c r="I3932" s="68"/>
      <c r="J3932" s="69"/>
      <c r="K3932" s="69"/>
      <c r="L3932" s="69"/>
      <c r="M3932" s="69"/>
      <c r="N3932" s="69"/>
      <c r="O3932" s="35"/>
      <c r="P3932" s="35" t="s">
        <v>27498</v>
      </c>
      <c r="Q3932" s="36">
        <v>1</v>
      </c>
      <c r="R3932" s="35" t="s">
        <v>9849</v>
      </c>
      <c r="S3932" s="35" t="s">
        <v>28503</v>
      </c>
      <c r="T3932" s="35">
        <v>0</v>
      </c>
      <c r="U3932" s="35">
        <v>0</v>
      </c>
      <c r="V3932" s="36">
        <v>1</v>
      </c>
      <c r="W3932" s="36">
        <v>1</v>
      </c>
      <c r="X3932" s="37" t="s">
        <v>65</v>
      </c>
    </row>
    <row r="3933" spans="1:24" ht="24" customHeight="1" x14ac:dyDescent="0.2">
      <c r="A3933" s="50" t="s">
        <v>6938</v>
      </c>
      <c r="B3933" s="60" t="s">
        <v>7550</v>
      </c>
      <c r="C3933" s="76" t="s">
        <v>7550</v>
      </c>
      <c r="D3933" s="61" t="s">
        <v>7551</v>
      </c>
      <c r="E3933" s="53">
        <v>193337.54</v>
      </c>
      <c r="F3933" s="26">
        <v>0.21</v>
      </c>
      <c r="G3933" s="53">
        <v>315816.87300000002</v>
      </c>
      <c r="H3933" s="67"/>
      <c r="I3933" s="68"/>
      <c r="J3933" s="69"/>
      <c r="K3933" s="69"/>
      <c r="L3933" s="69"/>
      <c r="M3933" s="69"/>
      <c r="N3933" s="69"/>
      <c r="O3933" s="35"/>
      <c r="P3933" s="35" t="s">
        <v>27499</v>
      </c>
      <c r="Q3933" s="36">
        <v>1</v>
      </c>
      <c r="R3933" s="35" t="s">
        <v>9849</v>
      </c>
      <c r="S3933" s="35" t="s">
        <v>28503</v>
      </c>
      <c r="T3933" s="35">
        <v>0</v>
      </c>
      <c r="U3933" s="35">
        <v>0</v>
      </c>
      <c r="V3933" s="36">
        <v>1</v>
      </c>
      <c r="W3933" s="36">
        <v>1</v>
      </c>
      <c r="X3933" s="37" t="s">
        <v>65</v>
      </c>
    </row>
    <row r="3934" spans="1:24" ht="24" customHeight="1" x14ac:dyDescent="0.2">
      <c r="A3934" s="50" t="s">
        <v>6938</v>
      </c>
      <c r="B3934" s="60" t="s">
        <v>7552</v>
      </c>
      <c r="C3934" s="76" t="s">
        <v>7552</v>
      </c>
      <c r="D3934" s="61" t="s">
        <v>7553</v>
      </c>
      <c r="E3934" s="53">
        <v>294907.64</v>
      </c>
      <c r="F3934" s="26">
        <v>0.21</v>
      </c>
      <c r="G3934" s="53">
        <v>481731.625</v>
      </c>
      <c r="H3934" s="67"/>
      <c r="I3934" s="68"/>
      <c r="J3934" s="69"/>
      <c r="K3934" s="69"/>
      <c r="L3934" s="69"/>
      <c r="M3934" s="69"/>
      <c r="N3934" s="69"/>
      <c r="O3934" s="35"/>
      <c r="P3934" s="35" t="s">
        <v>27500</v>
      </c>
      <c r="Q3934" s="36">
        <v>1</v>
      </c>
      <c r="R3934" s="35" t="s">
        <v>9849</v>
      </c>
      <c r="S3934" s="35" t="s">
        <v>28504</v>
      </c>
      <c r="T3934" s="35">
        <v>0</v>
      </c>
      <c r="U3934" s="35">
        <v>0</v>
      </c>
      <c r="V3934" s="36">
        <v>1</v>
      </c>
      <c r="W3934" s="36">
        <v>1</v>
      </c>
      <c r="X3934" s="37" t="s">
        <v>65</v>
      </c>
    </row>
    <row r="3935" spans="1:24" ht="24" customHeight="1" x14ac:dyDescent="0.2">
      <c r="A3935" s="50" t="s">
        <v>6938</v>
      </c>
      <c r="B3935" s="60" t="s">
        <v>7554</v>
      </c>
      <c r="C3935" s="76" t="s">
        <v>7554</v>
      </c>
      <c r="D3935" s="61" t="s">
        <v>7555</v>
      </c>
      <c r="E3935" s="53">
        <v>193337.54</v>
      </c>
      <c r="F3935" s="26">
        <v>0.21</v>
      </c>
      <c r="G3935" s="53">
        <v>315816.87300000002</v>
      </c>
      <c r="H3935" s="67"/>
      <c r="I3935" s="68"/>
      <c r="J3935" s="69"/>
      <c r="K3935" s="69"/>
      <c r="L3935" s="69"/>
      <c r="M3935" s="69"/>
      <c r="N3935" s="69"/>
      <c r="O3935" s="35"/>
      <c r="P3935" s="35" t="s">
        <v>27501</v>
      </c>
      <c r="Q3935" s="36">
        <v>1</v>
      </c>
      <c r="R3935" s="35" t="s">
        <v>9849</v>
      </c>
      <c r="S3935" s="35" t="s">
        <v>28504</v>
      </c>
      <c r="T3935" s="35">
        <v>0</v>
      </c>
      <c r="U3935" s="35">
        <v>0</v>
      </c>
      <c r="V3935" s="36">
        <v>1</v>
      </c>
      <c r="W3935" s="36">
        <v>1</v>
      </c>
      <c r="X3935" s="37" t="s">
        <v>65</v>
      </c>
    </row>
    <row r="3936" spans="1:24" ht="24" customHeight="1" x14ac:dyDescent="0.2">
      <c r="A3936" s="50" t="s">
        <v>6938</v>
      </c>
      <c r="B3936" s="60" t="s">
        <v>7556</v>
      </c>
      <c r="C3936" s="76" t="s">
        <v>7556</v>
      </c>
      <c r="D3936" s="61" t="s">
        <v>7557</v>
      </c>
      <c r="E3936" s="53">
        <v>193337.54</v>
      </c>
      <c r="F3936" s="26">
        <v>0.21</v>
      </c>
      <c r="G3936" s="53">
        <v>315816.87300000002</v>
      </c>
      <c r="H3936" s="67"/>
      <c r="I3936" s="68"/>
      <c r="J3936" s="69"/>
      <c r="K3936" s="69"/>
      <c r="L3936" s="69"/>
      <c r="M3936" s="69"/>
      <c r="N3936" s="69"/>
      <c r="O3936" s="35"/>
      <c r="P3936" s="35" t="s">
        <v>27502</v>
      </c>
      <c r="Q3936" s="36">
        <v>1</v>
      </c>
      <c r="R3936" s="35" t="s">
        <v>9849</v>
      </c>
      <c r="S3936" s="35" t="s">
        <v>28504</v>
      </c>
      <c r="T3936" s="35">
        <v>0</v>
      </c>
      <c r="U3936" s="35">
        <v>0</v>
      </c>
      <c r="V3936" s="36">
        <v>1</v>
      </c>
      <c r="W3936" s="36">
        <v>1</v>
      </c>
      <c r="X3936" s="37" t="s">
        <v>65</v>
      </c>
    </row>
    <row r="3937" spans="1:24" ht="24" customHeight="1" x14ac:dyDescent="0.2">
      <c r="A3937" s="50" t="s">
        <v>6938</v>
      </c>
      <c r="B3937" s="60" t="s">
        <v>7560</v>
      </c>
      <c r="C3937" s="76" t="s">
        <v>7560</v>
      </c>
      <c r="D3937" s="61" t="s">
        <v>7561</v>
      </c>
      <c r="E3937" s="53">
        <v>450123.39</v>
      </c>
      <c r="F3937" s="26">
        <v>0.105</v>
      </c>
      <c r="G3937" s="53">
        <v>671471.571</v>
      </c>
      <c r="H3937" s="67"/>
      <c r="I3937" s="68"/>
      <c r="J3937" s="69"/>
      <c r="K3937" s="69"/>
      <c r="L3937" s="69"/>
      <c r="M3937" s="69"/>
      <c r="N3937" s="69"/>
      <c r="O3937" s="35"/>
      <c r="P3937" s="35" t="s">
        <v>27503</v>
      </c>
      <c r="Q3937" s="36">
        <v>1</v>
      </c>
      <c r="R3937" s="35" t="s">
        <v>9849</v>
      </c>
      <c r="S3937" s="35" t="s">
        <v>28504</v>
      </c>
      <c r="T3937" s="35">
        <v>0</v>
      </c>
      <c r="U3937" s="35">
        <v>0</v>
      </c>
      <c r="V3937" s="36">
        <v>1</v>
      </c>
      <c r="W3937" s="36">
        <v>1</v>
      </c>
      <c r="X3937" s="37" t="s">
        <v>65</v>
      </c>
    </row>
    <row r="3938" spans="1:24" ht="24" customHeight="1" x14ac:dyDescent="0.2">
      <c r="A3938" s="50" t="s">
        <v>6938</v>
      </c>
      <c r="B3938" s="60" t="s">
        <v>7562</v>
      </c>
      <c r="C3938" s="76" t="s">
        <v>7562</v>
      </c>
      <c r="D3938" s="61" t="s">
        <v>7563</v>
      </c>
      <c r="E3938" s="53">
        <v>953093.5</v>
      </c>
      <c r="F3938" s="26">
        <v>0.105</v>
      </c>
      <c r="G3938" s="53">
        <v>1421777.2339999999</v>
      </c>
      <c r="H3938" s="67"/>
      <c r="I3938" s="68"/>
      <c r="J3938" s="69"/>
      <c r="K3938" s="69"/>
      <c r="L3938" s="69"/>
      <c r="M3938" s="69"/>
      <c r="N3938" s="69"/>
      <c r="O3938" s="35"/>
      <c r="P3938" s="35" t="s">
        <v>27504</v>
      </c>
      <c r="Q3938" s="36">
        <v>1</v>
      </c>
      <c r="R3938" s="35" t="s">
        <v>9849</v>
      </c>
      <c r="S3938" s="35" t="s">
        <v>28504</v>
      </c>
      <c r="T3938" s="35">
        <v>0</v>
      </c>
      <c r="U3938" s="35">
        <v>0</v>
      </c>
      <c r="V3938" s="36">
        <v>1</v>
      </c>
      <c r="W3938" s="36">
        <v>1</v>
      </c>
      <c r="X3938" s="37" t="s">
        <v>65</v>
      </c>
    </row>
    <row r="3939" spans="1:24" ht="24" customHeight="1" x14ac:dyDescent="0.2">
      <c r="A3939" s="50" t="s">
        <v>6938</v>
      </c>
      <c r="B3939" s="60" t="s">
        <v>7566</v>
      </c>
      <c r="C3939" s="76" t="s">
        <v>7566</v>
      </c>
      <c r="D3939" s="61" t="s">
        <v>7567</v>
      </c>
      <c r="E3939" s="53">
        <v>44656.21</v>
      </c>
      <c r="F3939" s="26">
        <v>0.21</v>
      </c>
      <c r="G3939" s="53">
        <v>72945.914999999994</v>
      </c>
      <c r="H3939" s="67"/>
      <c r="I3939" s="68"/>
      <c r="J3939" s="69"/>
      <c r="K3939" s="69"/>
      <c r="L3939" s="69"/>
      <c r="M3939" s="69"/>
      <c r="N3939" s="69"/>
      <c r="O3939" s="35"/>
      <c r="P3939" s="35" t="s">
        <v>27505</v>
      </c>
      <c r="Q3939" s="36">
        <v>1</v>
      </c>
      <c r="R3939" s="35" t="s">
        <v>9849</v>
      </c>
      <c r="S3939" s="35" t="s">
        <v>28504</v>
      </c>
      <c r="T3939" s="35">
        <v>0</v>
      </c>
      <c r="U3939" s="35">
        <v>0</v>
      </c>
      <c r="V3939" s="36">
        <v>1</v>
      </c>
      <c r="W3939" s="36">
        <v>1</v>
      </c>
      <c r="X3939" s="37" t="s">
        <v>65</v>
      </c>
    </row>
    <row r="3940" spans="1:24" ht="24" customHeight="1" x14ac:dyDescent="0.2">
      <c r="A3940" s="50" t="s">
        <v>6938</v>
      </c>
      <c r="B3940" s="60" t="s">
        <v>7568</v>
      </c>
      <c r="C3940" s="76" t="s">
        <v>7568</v>
      </c>
      <c r="D3940" s="61" t="s">
        <v>7569</v>
      </c>
      <c r="E3940" s="53">
        <v>870753.28000000003</v>
      </c>
      <c r="F3940" s="26">
        <v>0.105</v>
      </c>
      <c r="G3940" s="53">
        <v>1298946.2080000001</v>
      </c>
      <c r="H3940" s="67"/>
      <c r="I3940" s="68"/>
      <c r="J3940" s="69"/>
      <c r="K3940" s="69"/>
      <c r="L3940" s="69"/>
      <c r="M3940" s="69"/>
      <c r="N3940" s="69"/>
      <c r="O3940" s="35"/>
      <c r="P3940" s="35" t="s">
        <v>27506</v>
      </c>
      <c r="Q3940" s="36">
        <v>1</v>
      </c>
      <c r="R3940" s="35" t="s">
        <v>9849</v>
      </c>
      <c r="S3940" s="35" t="s">
        <v>28504</v>
      </c>
      <c r="T3940" s="35">
        <v>0</v>
      </c>
      <c r="U3940" s="35">
        <v>0</v>
      </c>
      <c r="V3940" s="36">
        <v>1</v>
      </c>
      <c r="W3940" s="36">
        <v>1</v>
      </c>
      <c r="X3940" s="37" t="s">
        <v>65</v>
      </c>
    </row>
    <row r="3941" spans="1:24" ht="24" customHeight="1" x14ac:dyDescent="0.2">
      <c r="A3941" s="50" t="s">
        <v>6938</v>
      </c>
      <c r="B3941" s="60" t="s">
        <v>7570</v>
      </c>
      <c r="C3941" s="76" t="s">
        <v>7570</v>
      </c>
      <c r="D3941" s="61" t="s">
        <v>7571</v>
      </c>
      <c r="E3941" s="53">
        <v>2298687.8199999998</v>
      </c>
      <c r="F3941" s="26">
        <v>0.105</v>
      </c>
      <c r="G3941" s="53">
        <v>3429067.5589999999</v>
      </c>
      <c r="H3941" s="67"/>
      <c r="I3941" s="68"/>
      <c r="J3941" s="69"/>
      <c r="K3941" s="69"/>
      <c r="L3941" s="69"/>
      <c r="M3941" s="69"/>
      <c r="N3941" s="69"/>
      <c r="O3941" s="35"/>
      <c r="P3941" s="35" t="s">
        <v>27507</v>
      </c>
      <c r="Q3941" s="36">
        <v>1</v>
      </c>
      <c r="R3941" s="35" t="s">
        <v>9849</v>
      </c>
      <c r="S3941" s="35" t="s">
        <v>28504</v>
      </c>
      <c r="T3941" s="35">
        <v>0</v>
      </c>
      <c r="U3941" s="35">
        <v>0</v>
      </c>
      <c r="V3941" s="36">
        <v>1</v>
      </c>
      <c r="W3941" s="36">
        <v>1</v>
      </c>
      <c r="X3941" s="37" t="s">
        <v>65</v>
      </c>
    </row>
    <row r="3942" spans="1:24" ht="24" customHeight="1" x14ac:dyDescent="0.2">
      <c r="A3942" s="50" t="s">
        <v>6938</v>
      </c>
      <c r="B3942" s="60" t="s">
        <v>7572</v>
      </c>
      <c r="C3942" s="76" t="s">
        <v>7572</v>
      </c>
      <c r="D3942" s="61" t="s">
        <v>7573</v>
      </c>
      <c r="E3942" s="53">
        <v>150769.85999999999</v>
      </c>
      <c r="F3942" s="26">
        <v>0.21</v>
      </c>
      <c r="G3942" s="53">
        <v>246282.565</v>
      </c>
      <c r="H3942" s="67"/>
      <c r="I3942" s="68"/>
      <c r="J3942" s="69"/>
      <c r="K3942" s="69"/>
      <c r="L3942" s="69"/>
      <c r="M3942" s="69"/>
      <c r="N3942" s="69"/>
      <c r="O3942" s="35"/>
      <c r="P3942" s="35" t="s">
        <v>27508</v>
      </c>
      <c r="Q3942" s="36">
        <v>1</v>
      </c>
      <c r="R3942" s="35" t="s">
        <v>9849</v>
      </c>
      <c r="S3942" s="35" t="s">
        <v>28503</v>
      </c>
      <c r="T3942" s="35">
        <v>0</v>
      </c>
      <c r="U3942" s="35">
        <v>0</v>
      </c>
      <c r="V3942" s="36">
        <v>1</v>
      </c>
      <c r="W3942" s="36">
        <v>1</v>
      </c>
      <c r="X3942" s="37" t="s">
        <v>65</v>
      </c>
    </row>
    <row r="3943" spans="1:24" ht="24" customHeight="1" x14ac:dyDescent="0.2">
      <c r="A3943" s="50" t="s">
        <v>6938</v>
      </c>
      <c r="B3943" s="60" t="s">
        <v>7574</v>
      </c>
      <c r="C3943" s="76" t="s">
        <v>7574</v>
      </c>
      <c r="D3943" s="61" t="s">
        <v>7575</v>
      </c>
      <c r="E3943" s="53">
        <v>71293.97</v>
      </c>
      <c r="F3943" s="26">
        <v>0.21</v>
      </c>
      <c r="G3943" s="53">
        <v>116458.701</v>
      </c>
      <c r="H3943" s="67"/>
      <c r="I3943" s="68"/>
      <c r="J3943" s="69"/>
      <c r="K3943" s="69"/>
      <c r="L3943" s="69"/>
      <c r="M3943" s="69"/>
      <c r="N3943" s="69"/>
      <c r="O3943" s="35"/>
      <c r="P3943" s="35" t="s">
        <v>27509</v>
      </c>
      <c r="Q3943" s="36">
        <v>1</v>
      </c>
      <c r="R3943" s="35" t="s">
        <v>9849</v>
      </c>
      <c r="S3943" s="35" t="s">
        <v>28504</v>
      </c>
      <c r="T3943" s="35">
        <v>0</v>
      </c>
      <c r="U3943" s="35">
        <v>0</v>
      </c>
      <c r="V3943" s="36">
        <v>1</v>
      </c>
      <c r="W3943" s="36">
        <v>1</v>
      </c>
      <c r="X3943" s="37" t="s">
        <v>65</v>
      </c>
    </row>
    <row r="3944" spans="1:24" ht="24" customHeight="1" x14ac:dyDescent="0.2">
      <c r="A3944" s="50" t="s">
        <v>6938</v>
      </c>
      <c r="B3944" s="60" t="s">
        <v>7576</v>
      </c>
      <c r="C3944" s="76" t="s">
        <v>7576</v>
      </c>
      <c r="D3944" s="61" t="s">
        <v>7577</v>
      </c>
      <c r="E3944" s="53">
        <v>335584.55</v>
      </c>
      <c r="F3944" s="26">
        <v>0.21</v>
      </c>
      <c r="G3944" s="53">
        <v>548177.35900000005</v>
      </c>
      <c r="H3944" s="67"/>
      <c r="I3944" s="68"/>
      <c r="J3944" s="69"/>
      <c r="K3944" s="69"/>
      <c r="L3944" s="69"/>
      <c r="M3944" s="69"/>
      <c r="N3944" s="69"/>
      <c r="O3944" s="35"/>
      <c r="P3944" s="35" t="s">
        <v>27510</v>
      </c>
      <c r="Q3944" s="36">
        <v>1</v>
      </c>
      <c r="R3944" s="35" t="s">
        <v>9849</v>
      </c>
      <c r="S3944" s="35" t="s">
        <v>28504</v>
      </c>
      <c r="T3944" s="35">
        <v>0</v>
      </c>
      <c r="U3944" s="35">
        <v>0</v>
      </c>
      <c r="V3944" s="36">
        <v>1</v>
      </c>
      <c r="W3944" s="36">
        <v>1</v>
      </c>
      <c r="X3944" s="37" t="s">
        <v>65</v>
      </c>
    </row>
    <row r="3945" spans="1:24" ht="24" customHeight="1" x14ac:dyDescent="0.2">
      <c r="A3945" s="50" t="s">
        <v>6938</v>
      </c>
      <c r="B3945" s="60" t="s">
        <v>7578</v>
      </c>
      <c r="C3945" s="76" t="s">
        <v>7578</v>
      </c>
      <c r="D3945" s="61" t="s">
        <v>7579</v>
      </c>
      <c r="E3945" s="53">
        <v>313669.62</v>
      </c>
      <c r="F3945" s="26">
        <v>0.21</v>
      </c>
      <c r="G3945" s="53">
        <v>512379.32799999998</v>
      </c>
      <c r="H3945" s="67"/>
      <c r="I3945" s="68"/>
      <c r="J3945" s="69"/>
      <c r="K3945" s="69"/>
      <c r="L3945" s="69"/>
      <c r="M3945" s="69"/>
      <c r="N3945" s="69"/>
      <c r="O3945" s="35"/>
      <c r="P3945" s="35" t="s">
        <v>27511</v>
      </c>
      <c r="Q3945" s="36">
        <v>1</v>
      </c>
      <c r="R3945" s="35" t="s">
        <v>9849</v>
      </c>
      <c r="S3945" s="35" t="s">
        <v>28504</v>
      </c>
      <c r="T3945" s="35">
        <v>0</v>
      </c>
      <c r="U3945" s="35">
        <v>0</v>
      </c>
      <c r="V3945" s="36">
        <v>1</v>
      </c>
      <c r="W3945" s="36">
        <v>1</v>
      </c>
      <c r="X3945" s="37" t="s">
        <v>65</v>
      </c>
    </row>
    <row r="3946" spans="1:24" ht="24" customHeight="1" x14ac:dyDescent="0.2">
      <c r="A3946" s="50" t="s">
        <v>6938</v>
      </c>
      <c r="B3946" s="60" t="s">
        <v>7580</v>
      </c>
      <c r="C3946" s="76" t="s">
        <v>7580</v>
      </c>
      <c r="D3946" s="61" t="s">
        <v>7581</v>
      </c>
      <c r="E3946" s="53">
        <v>3510702.34</v>
      </c>
      <c r="F3946" s="26">
        <v>0.105</v>
      </c>
      <c r="G3946" s="53">
        <v>5237090.2170000002</v>
      </c>
      <c r="H3946" s="67"/>
      <c r="I3946" s="68"/>
      <c r="J3946" s="69"/>
      <c r="K3946" s="69"/>
      <c r="L3946" s="69"/>
      <c r="M3946" s="69"/>
      <c r="N3946" s="69"/>
      <c r="O3946" s="35"/>
      <c r="P3946" s="35" t="s">
        <v>27512</v>
      </c>
      <c r="Q3946" s="36">
        <v>1</v>
      </c>
      <c r="R3946" s="35" t="s">
        <v>9849</v>
      </c>
      <c r="S3946" s="35" t="s">
        <v>28503</v>
      </c>
      <c r="T3946" s="35">
        <v>0</v>
      </c>
      <c r="U3946" s="35">
        <v>0</v>
      </c>
      <c r="V3946" s="36">
        <v>1</v>
      </c>
      <c r="W3946" s="36">
        <v>1</v>
      </c>
      <c r="X3946" s="37" t="s">
        <v>65</v>
      </c>
    </row>
    <row r="3947" spans="1:24" ht="24" customHeight="1" x14ac:dyDescent="0.2">
      <c r="A3947" s="50" t="s">
        <v>6938</v>
      </c>
      <c r="B3947" s="60" t="s">
        <v>7582</v>
      </c>
      <c r="C3947" s="76" t="s">
        <v>7582</v>
      </c>
      <c r="D3947" s="61" t="s">
        <v>24162</v>
      </c>
      <c r="E3947" s="53">
        <v>4440663.7</v>
      </c>
      <c r="F3947" s="26">
        <v>0.105</v>
      </c>
      <c r="G3947" s="53">
        <v>6624360.0800000001</v>
      </c>
      <c r="H3947" s="67"/>
      <c r="I3947" s="68"/>
      <c r="J3947" s="69"/>
      <c r="K3947" s="69"/>
      <c r="L3947" s="69"/>
      <c r="M3947" s="69"/>
      <c r="N3947" s="69"/>
      <c r="O3947" s="35"/>
      <c r="P3947" s="35" t="s">
        <v>27513</v>
      </c>
      <c r="Q3947" s="36">
        <v>1</v>
      </c>
      <c r="R3947" s="35" t="s">
        <v>9849</v>
      </c>
      <c r="S3947" s="35" t="s">
        <v>28504</v>
      </c>
      <c r="T3947" s="35">
        <v>0</v>
      </c>
      <c r="U3947" s="35">
        <v>0</v>
      </c>
      <c r="V3947" s="36">
        <v>1</v>
      </c>
      <c r="W3947" s="36">
        <v>1</v>
      </c>
      <c r="X3947" s="37" t="s">
        <v>65</v>
      </c>
    </row>
    <row r="3948" spans="1:24" ht="24" customHeight="1" x14ac:dyDescent="0.2">
      <c r="A3948" s="50" t="s">
        <v>6938</v>
      </c>
      <c r="B3948" s="60" t="s">
        <v>7584</v>
      </c>
      <c r="C3948" s="76" t="s">
        <v>7584</v>
      </c>
      <c r="D3948" s="61" t="s">
        <v>7585</v>
      </c>
      <c r="E3948" s="53">
        <v>54861.27</v>
      </c>
      <c r="F3948" s="26">
        <v>0.21</v>
      </c>
      <c r="G3948" s="53">
        <v>89615.879000000001</v>
      </c>
      <c r="H3948" s="67"/>
      <c r="I3948" s="68"/>
      <c r="J3948" s="69"/>
      <c r="K3948" s="69"/>
      <c r="L3948" s="69"/>
      <c r="M3948" s="69"/>
      <c r="N3948" s="69"/>
      <c r="O3948" s="35"/>
      <c r="P3948" s="35" t="s">
        <v>27514</v>
      </c>
      <c r="Q3948" s="36">
        <v>1</v>
      </c>
      <c r="R3948" s="35" t="s">
        <v>9849</v>
      </c>
      <c r="S3948" s="35" t="s">
        <v>28503</v>
      </c>
      <c r="T3948" s="35">
        <v>0</v>
      </c>
      <c r="U3948" s="35">
        <v>0</v>
      </c>
      <c r="V3948" s="36">
        <v>1</v>
      </c>
      <c r="W3948" s="36">
        <v>1</v>
      </c>
      <c r="X3948" s="37" t="s">
        <v>65</v>
      </c>
    </row>
    <row r="3949" spans="1:24" ht="24" customHeight="1" x14ac:dyDescent="0.2">
      <c r="A3949" s="50" t="s">
        <v>6938</v>
      </c>
      <c r="B3949" s="60" t="s">
        <v>7586</v>
      </c>
      <c r="C3949" s="76" t="s">
        <v>7586</v>
      </c>
      <c r="D3949" s="61" t="s">
        <v>7587</v>
      </c>
      <c r="E3949" s="53">
        <v>354290.2</v>
      </c>
      <c r="F3949" s="26">
        <v>0.21</v>
      </c>
      <c r="G3949" s="53">
        <v>578733.04200000002</v>
      </c>
      <c r="H3949" s="67"/>
      <c r="I3949" s="68"/>
      <c r="J3949" s="69"/>
      <c r="K3949" s="69"/>
      <c r="L3949" s="69"/>
      <c r="M3949" s="69"/>
      <c r="N3949" s="69"/>
      <c r="O3949" s="35"/>
      <c r="P3949" s="35" t="s">
        <v>27515</v>
      </c>
      <c r="Q3949" s="36">
        <v>1</v>
      </c>
      <c r="R3949" s="35" t="s">
        <v>9849</v>
      </c>
      <c r="S3949" s="35" t="s">
        <v>28504</v>
      </c>
      <c r="T3949" s="35">
        <v>0</v>
      </c>
      <c r="U3949" s="35">
        <v>0</v>
      </c>
      <c r="V3949" s="36">
        <v>1</v>
      </c>
      <c r="W3949" s="36">
        <v>1</v>
      </c>
      <c r="X3949" s="37" t="s">
        <v>65</v>
      </c>
    </row>
    <row r="3950" spans="1:24" ht="24" customHeight="1" x14ac:dyDescent="0.2">
      <c r="A3950" s="50" t="s">
        <v>6938</v>
      </c>
      <c r="B3950" s="60" t="s">
        <v>7588</v>
      </c>
      <c r="C3950" s="76" t="s">
        <v>7588</v>
      </c>
      <c r="D3950" s="61" t="s">
        <v>24163</v>
      </c>
      <c r="E3950" s="53">
        <v>600958.92000000004</v>
      </c>
      <c r="F3950" s="26">
        <v>0.21</v>
      </c>
      <c r="G3950" s="53">
        <v>981666.39300000004</v>
      </c>
      <c r="H3950" s="67"/>
      <c r="I3950" s="68"/>
      <c r="J3950" s="69"/>
      <c r="K3950" s="69"/>
      <c r="L3950" s="69"/>
      <c r="M3950" s="69"/>
      <c r="N3950" s="69"/>
      <c r="O3950" s="35"/>
      <c r="P3950" s="35" t="s">
        <v>27516</v>
      </c>
      <c r="Q3950" s="36">
        <v>1</v>
      </c>
      <c r="R3950" s="35" t="s">
        <v>9849</v>
      </c>
      <c r="S3950" s="35" t="s">
        <v>28504</v>
      </c>
      <c r="T3950" s="35">
        <v>0</v>
      </c>
      <c r="U3950" s="35">
        <v>0</v>
      </c>
      <c r="V3950" s="36">
        <v>1</v>
      </c>
      <c r="W3950" s="36">
        <v>1</v>
      </c>
      <c r="X3950" s="37" t="s">
        <v>65</v>
      </c>
    </row>
    <row r="3951" spans="1:24" ht="24" customHeight="1" x14ac:dyDescent="0.2">
      <c r="A3951" s="50" t="s">
        <v>6938</v>
      </c>
      <c r="B3951" s="60" t="s">
        <v>7590</v>
      </c>
      <c r="C3951" s="76" t="s">
        <v>7590</v>
      </c>
      <c r="D3951" s="61" t="s">
        <v>7591</v>
      </c>
      <c r="E3951" s="53">
        <v>354290.2</v>
      </c>
      <c r="F3951" s="26">
        <v>0.21</v>
      </c>
      <c r="G3951" s="53">
        <v>578733.04200000002</v>
      </c>
      <c r="H3951" s="67"/>
      <c r="I3951" s="68"/>
      <c r="J3951" s="69"/>
      <c r="K3951" s="69"/>
      <c r="L3951" s="69"/>
      <c r="M3951" s="69"/>
      <c r="N3951" s="69"/>
      <c r="O3951" s="35"/>
      <c r="P3951" s="35" t="s">
        <v>27517</v>
      </c>
      <c r="Q3951" s="36">
        <v>1</v>
      </c>
      <c r="R3951" s="35" t="s">
        <v>9849</v>
      </c>
      <c r="S3951" s="35" t="s">
        <v>28504</v>
      </c>
      <c r="T3951" s="35">
        <v>0</v>
      </c>
      <c r="U3951" s="35">
        <v>0</v>
      </c>
      <c r="V3951" s="36">
        <v>1</v>
      </c>
      <c r="W3951" s="36">
        <v>1</v>
      </c>
      <c r="X3951" s="37" t="s">
        <v>65</v>
      </c>
    </row>
    <row r="3952" spans="1:24" ht="24" customHeight="1" x14ac:dyDescent="0.2">
      <c r="A3952" s="50" t="s">
        <v>6938</v>
      </c>
      <c r="B3952" s="60" t="s">
        <v>7592</v>
      </c>
      <c r="C3952" s="76" t="s">
        <v>7592</v>
      </c>
      <c r="D3952" s="61" t="s">
        <v>7593</v>
      </c>
      <c r="E3952" s="53">
        <v>112356.87</v>
      </c>
      <c r="F3952" s="26">
        <v>0.21</v>
      </c>
      <c r="G3952" s="53">
        <v>183534.94200000001</v>
      </c>
      <c r="H3952" s="67"/>
      <c r="I3952" s="68"/>
      <c r="J3952" s="69"/>
      <c r="K3952" s="69"/>
      <c r="L3952" s="69"/>
      <c r="M3952" s="69"/>
      <c r="N3952" s="69"/>
      <c r="O3952" s="35"/>
      <c r="P3952" s="35" t="s">
        <v>27518</v>
      </c>
      <c r="Q3952" s="36">
        <v>1</v>
      </c>
      <c r="R3952" s="35" t="s">
        <v>9849</v>
      </c>
      <c r="S3952" s="35" t="s">
        <v>28504</v>
      </c>
      <c r="T3952" s="35">
        <v>0</v>
      </c>
      <c r="U3952" s="35">
        <v>0</v>
      </c>
      <c r="V3952" s="36">
        <v>1</v>
      </c>
      <c r="W3952" s="36">
        <v>1</v>
      </c>
      <c r="X3952" s="37" t="s">
        <v>65</v>
      </c>
    </row>
    <row r="3953" spans="1:24" ht="24" customHeight="1" x14ac:dyDescent="0.2">
      <c r="A3953" s="50" t="s">
        <v>6938</v>
      </c>
      <c r="B3953" s="60" t="s">
        <v>7594</v>
      </c>
      <c r="C3953" s="76" t="s">
        <v>7594</v>
      </c>
      <c r="D3953" s="61" t="s">
        <v>7595</v>
      </c>
      <c r="E3953" s="53">
        <v>119244.65</v>
      </c>
      <c r="F3953" s="26">
        <v>0.21</v>
      </c>
      <c r="G3953" s="53">
        <v>194786.139</v>
      </c>
      <c r="H3953" s="67"/>
      <c r="I3953" s="68"/>
      <c r="J3953" s="69"/>
      <c r="K3953" s="69"/>
      <c r="L3953" s="69"/>
      <c r="M3953" s="69"/>
      <c r="N3953" s="69"/>
      <c r="O3953" s="35"/>
      <c r="P3953" s="35" t="s">
        <v>27519</v>
      </c>
      <c r="Q3953" s="36">
        <v>1</v>
      </c>
      <c r="R3953" s="35" t="s">
        <v>9849</v>
      </c>
      <c r="S3953" s="35" t="s">
        <v>28503</v>
      </c>
      <c r="T3953" s="35">
        <v>0</v>
      </c>
      <c r="U3953" s="35">
        <v>0</v>
      </c>
      <c r="V3953" s="36">
        <v>1</v>
      </c>
      <c r="W3953" s="36">
        <v>1</v>
      </c>
      <c r="X3953" s="37" t="s">
        <v>65</v>
      </c>
    </row>
    <row r="3954" spans="1:24" ht="24" customHeight="1" x14ac:dyDescent="0.2">
      <c r="A3954" s="50" t="s">
        <v>6938</v>
      </c>
      <c r="B3954" s="60" t="s">
        <v>7596</v>
      </c>
      <c r="C3954" s="76" t="s">
        <v>7596</v>
      </c>
      <c r="D3954" s="61" t="s">
        <v>7597</v>
      </c>
      <c r="E3954" s="53">
        <v>205342.02</v>
      </c>
      <c r="F3954" s="26">
        <v>0.21</v>
      </c>
      <c r="G3954" s="53">
        <v>335426.19300000003</v>
      </c>
      <c r="H3954" s="67"/>
      <c r="I3954" s="68"/>
      <c r="J3954" s="69"/>
      <c r="K3954" s="69"/>
      <c r="L3954" s="69"/>
      <c r="M3954" s="69"/>
      <c r="N3954" s="69"/>
      <c r="O3954" s="35"/>
      <c r="P3954" s="35" t="s">
        <v>27520</v>
      </c>
      <c r="Q3954" s="36">
        <v>1</v>
      </c>
      <c r="R3954" s="35" t="s">
        <v>9849</v>
      </c>
      <c r="S3954" s="35" t="s">
        <v>28504</v>
      </c>
      <c r="T3954" s="35">
        <v>0</v>
      </c>
      <c r="U3954" s="35">
        <v>0</v>
      </c>
      <c r="V3954" s="36">
        <v>1</v>
      </c>
      <c r="W3954" s="36">
        <v>1</v>
      </c>
      <c r="X3954" s="37" t="s">
        <v>65</v>
      </c>
    </row>
    <row r="3955" spans="1:24" ht="24" customHeight="1" x14ac:dyDescent="0.2">
      <c r="A3955" s="50" t="s">
        <v>6938</v>
      </c>
      <c r="B3955" s="60" t="s">
        <v>7598</v>
      </c>
      <c r="C3955" s="76" t="s">
        <v>7598</v>
      </c>
      <c r="D3955" s="61" t="s">
        <v>7599</v>
      </c>
      <c r="E3955" s="53">
        <v>55102.22</v>
      </c>
      <c r="F3955" s="26">
        <v>0.21</v>
      </c>
      <c r="G3955" s="53">
        <v>90009.48</v>
      </c>
      <c r="H3955" s="67"/>
      <c r="I3955" s="68"/>
      <c r="J3955" s="69"/>
      <c r="K3955" s="69"/>
      <c r="L3955" s="69"/>
      <c r="M3955" s="69"/>
      <c r="N3955" s="69"/>
      <c r="O3955" s="35"/>
      <c r="P3955" s="35" t="s">
        <v>27521</v>
      </c>
      <c r="Q3955" s="36">
        <v>1</v>
      </c>
      <c r="R3955" s="35" t="s">
        <v>9849</v>
      </c>
      <c r="S3955" s="35" t="s">
        <v>28503</v>
      </c>
      <c r="T3955" s="35">
        <v>0</v>
      </c>
      <c r="U3955" s="35">
        <v>0</v>
      </c>
      <c r="V3955" s="36">
        <v>1</v>
      </c>
      <c r="W3955" s="36">
        <v>1</v>
      </c>
      <c r="X3955" s="37" t="s">
        <v>65</v>
      </c>
    </row>
    <row r="3956" spans="1:24" ht="24" customHeight="1" x14ac:dyDescent="0.2">
      <c r="A3956" s="50" t="s">
        <v>6938</v>
      </c>
      <c r="B3956" s="60" t="s">
        <v>7600</v>
      </c>
      <c r="C3956" s="76" t="s">
        <v>7600</v>
      </c>
      <c r="D3956" s="61" t="s">
        <v>7601</v>
      </c>
      <c r="E3956" s="53">
        <v>46377.85</v>
      </c>
      <c r="F3956" s="26">
        <v>0.21</v>
      </c>
      <c r="G3956" s="53">
        <v>75758.221000000005</v>
      </c>
      <c r="H3956" s="67"/>
      <c r="I3956" s="68"/>
      <c r="J3956" s="69"/>
      <c r="K3956" s="69"/>
      <c r="L3956" s="69"/>
      <c r="M3956" s="69"/>
      <c r="N3956" s="69"/>
      <c r="O3956" s="35"/>
      <c r="P3956" s="35" t="s">
        <v>27522</v>
      </c>
      <c r="Q3956" s="36">
        <v>1</v>
      </c>
      <c r="R3956" s="35" t="s">
        <v>9849</v>
      </c>
      <c r="S3956" s="35" t="s">
        <v>28504</v>
      </c>
      <c r="T3956" s="35">
        <v>0</v>
      </c>
      <c r="U3956" s="35">
        <v>0</v>
      </c>
      <c r="V3956" s="36">
        <v>1</v>
      </c>
      <c r="W3956" s="36">
        <v>1</v>
      </c>
      <c r="X3956" s="37" t="s">
        <v>65</v>
      </c>
    </row>
    <row r="3957" spans="1:24" ht="24" customHeight="1" x14ac:dyDescent="0.2">
      <c r="A3957" s="50" t="s">
        <v>6938</v>
      </c>
      <c r="B3957" s="60" t="s">
        <v>7602</v>
      </c>
      <c r="C3957" s="76" t="s">
        <v>7602</v>
      </c>
      <c r="D3957" s="61" t="s">
        <v>7603</v>
      </c>
      <c r="E3957" s="53">
        <v>119244.65</v>
      </c>
      <c r="F3957" s="26">
        <v>0.21</v>
      </c>
      <c r="G3957" s="53">
        <v>194786.139</v>
      </c>
      <c r="H3957" s="67"/>
      <c r="I3957" s="68"/>
      <c r="J3957" s="69"/>
      <c r="K3957" s="69"/>
      <c r="L3957" s="69"/>
      <c r="M3957" s="69"/>
      <c r="N3957" s="69"/>
      <c r="O3957" s="35"/>
      <c r="P3957" s="35" t="s">
        <v>27523</v>
      </c>
      <c r="Q3957" s="36">
        <v>1</v>
      </c>
      <c r="R3957" s="35" t="s">
        <v>9849</v>
      </c>
      <c r="S3957" s="35" t="s">
        <v>28504</v>
      </c>
      <c r="T3957" s="35">
        <v>0</v>
      </c>
      <c r="U3957" s="35">
        <v>0</v>
      </c>
      <c r="V3957" s="36">
        <v>1</v>
      </c>
      <c r="W3957" s="36">
        <v>1</v>
      </c>
      <c r="X3957" s="37" t="s">
        <v>65</v>
      </c>
    </row>
    <row r="3958" spans="1:24" ht="24" customHeight="1" x14ac:dyDescent="0.2">
      <c r="A3958" s="50" t="s">
        <v>6938</v>
      </c>
      <c r="B3958" s="60" t="s">
        <v>7604</v>
      </c>
      <c r="C3958" s="76" t="s">
        <v>7604</v>
      </c>
      <c r="D3958" s="61" t="s">
        <v>7605</v>
      </c>
      <c r="E3958" s="53">
        <v>72752.19</v>
      </c>
      <c r="F3958" s="26">
        <v>0.21</v>
      </c>
      <c r="G3958" s="53">
        <v>118840.70699999999</v>
      </c>
      <c r="H3958" s="67"/>
      <c r="I3958" s="68"/>
      <c r="J3958" s="69"/>
      <c r="K3958" s="69"/>
      <c r="L3958" s="69"/>
      <c r="M3958" s="69"/>
      <c r="N3958" s="69"/>
      <c r="O3958" s="35"/>
      <c r="P3958" s="35" t="s">
        <v>27524</v>
      </c>
      <c r="Q3958" s="36">
        <v>1</v>
      </c>
      <c r="R3958" s="35" t="s">
        <v>9849</v>
      </c>
      <c r="S3958" s="35" t="s">
        <v>28503</v>
      </c>
      <c r="T3958" s="35">
        <v>0</v>
      </c>
      <c r="U3958" s="35">
        <v>0</v>
      </c>
      <c r="V3958" s="36">
        <v>1</v>
      </c>
      <c r="W3958" s="36">
        <v>1</v>
      </c>
      <c r="X3958" s="37" t="s">
        <v>65</v>
      </c>
    </row>
    <row r="3959" spans="1:24" ht="24" customHeight="1" x14ac:dyDescent="0.2">
      <c r="A3959" s="50" t="s">
        <v>6938</v>
      </c>
      <c r="B3959" s="60" t="s">
        <v>7606</v>
      </c>
      <c r="C3959" s="76" t="s">
        <v>7606</v>
      </c>
      <c r="D3959" s="61" t="s">
        <v>7607</v>
      </c>
      <c r="E3959" s="53">
        <v>57254.68</v>
      </c>
      <c r="F3959" s="26">
        <v>0.21</v>
      </c>
      <c r="G3959" s="53">
        <v>93525.521999999997</v>
      </c>
      <c r="H3959" s="67"/>
      <c r="I3959" s="68"/>
      <c r="J3959" s="69"/>
      <c r="K3959" s="69"/>
      <c r="L3959" s="69"/>
      <c r="M3959" s="69"/>
      <c r="N3959" s="69"/>
      <c r="O3959" s="35"/>
      <c r="P3959" s="35" t="s">
        <v>27525</v>
      </c>
      <c r="Q3959" s="36">
        <v>1</v>
      </c>
      <c r="R3959" s="35" t="s">
        <v>9849</v>
      </c>
      <c r="S3959" s="35" t="s">
        <v>28504</v>
      </c>
      <c r="T3959" s="35">
        <v>0</v>
      </c>
      <c r="U3959" s="35">
        <v>0</v>
      </c>
      <c r="V3959" s="36">
        <v>1</v>
      </c>
      <c r="W3959" s="36">
        <v>1</v>
      </c>
      <c r="X3959" s="37" t="s">
        <v>65</v>
      </c>
    </row>
    <row r="3960" spans="1:24" ht="24" customHeight="1" x14ac:dyDescent="0.2">
      <c r="A3960" s="50" t="s">
        <v>6938</v>
      </c>
      <c r="B3960" s="60" t="s">
        <v>7608</v>
      </c>
      <c r="C3960" s="76" t="s">
        <v>7608</v>
      </c>
      <c r="D3960" s="61" t="s">
        <v>7609</v>
      </c>
      <c r="E3960" s="53">
        <v>61990.07</v>
      </c>
      <c r="F3960" s="26">
        <v>0.21</v>
      </c>
      <c r="G3960" s="53">
        <v>101260.774</v>
      </c>
      <c r="H3960" s="67"/>
      <c r="I3960" s="68"/>
      <c r="J3960" s="69"/>
      <c r="K3960" s="69"/>
      <c r="L3960" s="69"/>
      <c r="M3960" s="69"/>
      <c r="N3960" s="69"/>
      <c r="O3960" s="35"/>
      <c r="P3960" s="35" t="s">
        <v>27526</v>
      </c>
      <c r="Q3960" s="36">
        <v>1</v>
      </c>
      <c r="R3960" s="35" t="s">
        <v>9849</v>
      </c>
      <c r="S3960" s="35" t="s">
        <v>28504</v>
      </c>
      <c r="T3960" s="35">
        <v>0</v>
      </c>
      <c r="U3960" s="35">
        <v>0</v>
      </c>
      <c r="V3960" s="36">
        <v>1</v>
      </c>
      <c r="W3960" s="36">
        <v>1</v>
      </c>
      <c r="X3960" s="37" t="s">
        <v>65</v>
      </c>
    </row>
    <row r="3961" spans="1:24" ht="24" customHeight="1" x14ac:dyDescent="0.2">
      <c r="A3961" s="50" t="s">
        <v>6938</v>
      </c>
      <c r="B3961" s="60" t="s">
        <v>7610</v>
      </c>
      <c r="C3961" s="76" t="s">
        <v>7610</v>
      </c>
      <c r="D3961" s="61" t="s">
        <v>7611</v>
      </c>
      <c r="E3961" s="53">
        <v>108367.88</v>
      </c>
      <c r="F3961" s="26">
        <v>0.21</v>
      </c>
      <c r="G3961" s="53">
        <v>177018.93400000001</v>
      </c>
      <c r="H3961" s="67"/>
      <c r="I3961" s="68"/>
      <c r="J3961" s="69"/>
      <c r="K3961" s="69"/>
      <c r="L3961" s="69"/>
      <c r="M3961" s="69"/>
      <c r="N3961" s="69"/>
      <c r="O3961" s="35"/>
      <c r="P3961" s="35" t="s">
        <v>27527</v>
      </c>
      <c r="Q3961" s="36">
        <v>1</v>
      </c>
      <c r="R3961" s="35" t="s">
        <v>9849</v>
      </c>
      <c r="S3961" s="35" t="s">
        <v>28504</v>
      </c>
      <c r="T3961" s="35">
        <v>0</v>
      </c>
      <c r="U3961" s="35">
        <v>0</v>
      </c>
      <c r="V3961" s="36">
        <v>1</v>
      </c>
      <c r="W3961" s="36">
        <v>1</v>
      </c>
      <c r="X3961" s="37" t="s">
        <v>65</v>
      </c>
    </row>
    <row r="3962" spans="1:24" ht="24" customHeight="1" x14ac:dyDescent="0.2">
      <c r="A3962" s="50" t="s">
        <v>6938</v>
      </c>
      <c r="B3962" s="60" t="s">
        <v>7612</v>
      </c>
      <c r="C3962" s="76" t="s">
        <v>7612</v>
      </c>
      <c r="D3962" s="61" t="s">
        <v>7613</v>
      </c>
      <c r="E3962" s="53">
        <v>57254.68</v>
      </c>
      <c r="F3962" s="26">
        <v>0.21</v>
      </c>
      <c r="G3962" s="53">
        <v>93525.521999999997</v>
      </c>
      <c r="H3962" s="67"/>
      <c r="I3962" s="68"/>
      <c r="J3962" s="69"/>
      <c r="K3962" s="69"/>
      <c r="L3962" s="69"/>
      <c r="M3962" s="69"/>
      <c r="N3962" s="69"/>
      <c r="O3962" s="35"/>
      <c r="P3962" s="35" t="s">
        <v>27528</v>
      </c>
      <c r="Q3962" s="36">
        <v>1</v>
      </c>
      <c r="R3962" s="35" t="s">
        <v>9849</v>
      </c>
      <c r="S3962" s="35" t="s">
        <v>28504</v>
      </c>
      <c r="T3962" s="35">
        <v>0</v>
      </c>
      <c r="U3962" s="35">
        <v>0</v>
      </c>
      <c r="V3962" s="36">
        <v>1</v>
      </c>
      <c r="W3962" s="36">
        <v>1</v>
      </c>
      <c r="X3962" s="37" t="s">
        <v>65</v>
      </c>
    </row>
    <row r="3963" spans="1:24" ht="24" customHeight="1" x14ac:dyDescent="0.2">
      <c r="A3963" s="50" t="s">
        <v>6938</v>
      </c>
      <c r="B3963" s="60" t="s">
        <v>7614</v>
      </c>
      <c r="C3963" s="76" t="s">
        <v>7614</v>
      </c>
      <c r="D3963" s="61" t="s">
        <v>7615</v>
      </c>
      <c r="E3963" s="53">
        <v>66122.66</v>
      </c>
      <c r="F3963" s="26">
        <v>0.21</v>
      </c>
      <c r="G3963" s="53">
        <v>108011.364</v>
      </c>
      <c r="H3963" s="67"/>
      <c r="I3963" s="68"/>
      <c r="J3963" s="69"/>
      <c r="K3963" s="69"/>
      <c r="L3963" s="69"/>
      <c r="M3963" s="69"/>
      <c r="N3963" s="69"/>
      <c r="O3963" s="35"/>
      <c r="P3963" s="35" t="s">
        <v>27529</v>
      </c>
      <c r="Q3963" s="36">
        <v>1</v>
      </c>
      <c r="R3963" s="35" t="s">
        <v>9849</v>
      </c>
      <c r="S3963" s="35" t="s">
        <v>28504</v>
      </c>
      <c r="T3963" s="35">
        <v>0</v>
      </c>
      <c r="U3963" s="35">
        <v>0</v>
      </c>
      <c r="V3963" s="36">
        <v>1</v>
      </c>
      <c r="W3963" s="36">
        <v>1</v>
      </c>
      <c r="X3963" s="37" t="s">
        <v>65</v>
      </c>
    </row>
    <row r="3964" spans="1:24" ht="24" customHeight="1" x14ac:dyDescent="0.2">
      <c r="A3964" s="50" t="s">
        <v>6938</v>
      </c>
      <c r="B3964" s="60" t="s">
        <v>7616</v>
      </c>
      <c r="C3964" s="76" t="s">
        <v>7616</v>
      </c>
      <c r="D3964" s="61" t="s">
        <v>7617</v>
      </c>
      <c r="E3964" s="53">
        <v>61990.07</v>
      </c>
      <c r="F3964" s="26">
        <v>0.21</v>
      </c>
      <c r="G3964" s="53">
        <v>101260.774</v>
      </c>
      <c r="H3964" s="67"/>
      <c r="I3964" s="68"/>
      <c r="J3964" s="69"/>
      <c r="K3964" s="69"/>
      <c r="L3964" s="69"/>
      <c r="M3964" s="69"/>
      <c r="N3964" s="69"/>
      <c r="O3964" s="35"/>
      <c r="P3964" s="35" t="s">
        <v>27530</v>
      </c>
      <c r="Q3964" s="36">
        <v>1</v>
      </c>
      <c r="R3964" s="35" t="s">
        <v>9849</v>
      </c>
      <c r="S3964" s="35" t="s">
        <v>28504</v>
      </c>
      <c r="T3964" s="35">
        <v>0</v>
      </c>
      <c r="U3964" s="35">
        <v>0</v>
      </c>
      <c r="V3964" s="36">
        <v>1</v>
      </c>
      <c r="W3964" s="36">
        <v>1</v>
      </c>
      <c r="X3964" s="37" t="s">
        <v>65</v>
      </c>
    </row>
    <row r="3965" spans="1:24" ht="24" customHeight="1" x14ac:dyDescent="0.2">
      <c r="A3965" s="50" t="s">
        <v>6938</v>
      </c>
      <c r="B3965" s="60" t="s">
        <v>7618</v>
      </c>
      <c r="C3965" s="76" t="s">
        <v>7618</v>
      </c>
      <c r="D3965" s="61" t="s">
        <v>7619</v>
      </c>
      <c r="E3965" s="53">
        <v>133020.37</v>
      </c>
      <c r="F3965" s="26">
        <v>0.21</v>
      </c>
      <c r="G3965" s="53">
        <v>217288.77499999999</v>
      </c>
      <c r="H3965" s="67"/>
      <c r="I3965" s="68"/>
      <c r="J3965" s="69"/>
      <c r="K3965" s="69"/>
      <c r="L3965" s="69"/>
      <c r="M3965" s="69"/>
      <c r="N3965" s="69"/>
      <c r="O3965" s="35"/>
      <c r="P3965" s="35" t="s">
        <v>27531</v>
      </c>
      <c r="Q3965" s="36">
        <v>1</v>
      </c>
      <c r="R3965" s="35" t="s">
        <v>9849</v>
      </c>
      <c r="S3965" s="35" t="s">
        <v>28504</v>
      </c>
      <c r="T3965" s="35">
        <v>0</v>
      </c>
      <c r="U3965" s="35">
        <v>0</v>
      </c>
      <c r="V3965" s="36">
        <v>1</v>
      </c>
      <c r="W3965" s="36">
        <v>1</v>
      </c>
      <c r="X3965" s="37" t="s">
        <v>65</v>
      </c>
    </row>
    <row r="3966" spans="1:24" ht="24" customHeight="1" x14ac:dyDescent="0.2">
      <c r="A3966" s="50" t="s">
        <v>6938</v>
      </c>
      <c r="B3966" s="60" t="s">
        <v>7620</v>
      </c>
      <c r="C3966" s="76" t="s">
        <v>7620</v>
      </c>
      <c r="D3966" s="61" t="s">
        <v>7621</v>
      </c>
      <c r="E3966" s="53">
        <v>139908.15</v>
      </c>
      <c r="F3966" s="26">
        <v>0.21</v>
      </c>
      <c r="G3966" s="53">
        <v>228539.96</v>
      </c>
      <c r="H3966" s="67"/>
      <c r="I3966" s="68"/>
      <c r="J3966" s="69"/>
      <c r="K3966" s="69"/>
      <c r="L3966" s="69"/>
      <c r="M3966" s="69"/>
      <c r="N3966" s="69"/>
      <c r="O3966" s="35"/>
      <c r="P3966" s="35" t="s">
        <v>27532</v>
      </c>
      <c r="Q3966" s="36">
        <v>1</v>
      </c>
      <c r="R3966" s="35" t="s">
        <v>9849</v>
      </c>
      <c r="S3966" s="35" t="s">
        <v>28504</v>
      </c>
      <c r="T3966" s="35">
        <v>0</v>
      </c>
      <c r="U3966" s="35">
        <v>0</v>
      </c>
      <c r="V3966" s="36">
        <v>1</v>
      </c>
      <c r="W3966" s="36">
        <v>1</v>
      </c>
      <c r="X3966" s="37" t="s">
        <v>65</v>
      </c>
    </row>
    <row r="3967" spans="1:24" ht="24" customHeight="1" x14ac:dyDescent="0.2">
      <c r="A3967" s="50" t="s">
        <v>6938</v>
      </c>
      <c r="B3967" s="60" t="s">
        <v>7622</v>
      </c>
      <c r="C3967" s="76" t="s">
        <v>7622</v>
      </c>
      <c r="D3967" s="61" t="s">
        <v>7623</v>
      </c>
      <c r="E3967" s="53">
        <v>139908.15</v>
      </c>
      <c r="F3967" s="26">
        <v>0.21</v>
      </c>
      <c r="G3967" s="53">
        <v>228539.96</v>
      </c>
      <c r="H3967" s="67"/>
      <c r="I3967" s="68"/>
      <c r="J3967" s="69"/>
      <c r="K3967" s="69"/>
      <c r="L3967" s="69"/>
      <c r="M3967" s="69"/>
      <c r="N3967" s="69"/>
      <c r="O3967" s="35"/>
      <c r="P3967" s="35" t="s">
        <v>27533</v>
      </c>
      <c r="Q3967" s="36">
        <v>1</v>
      </c>
      <c r="R3967" s="35" t="s">
        <v>9849</v>
      </c>
      <c r="S3967" s="35" t="s">
        <v>28504</v>
      </c>
      <c r="T3967" s="35">
        <v>0</v>
      </c>
      <c r="U3967" s="35">
        <v>0</v>
      </c>
      <c r="V3967" s="36">
        <v>1</v>
      </c>
      <c r="W3967" s="36">
        <v>1</v>
      </c>
      <c r="X3967" s="37" t="s">
        <v>65</v>
      </c>
    </row>
    <row r="3968" spans="1:24" ht="24" customHeight="1" x14ac:dyDescent="0.2">
      <c r="A3968" s="50" t="s">
        <v>6938</v>
      </c>
      <c r="B3968" s="60" t="s">
        <v>7624</v>
      </c>
      <c r="C3968" s="76" t="s">
        <v>7624</v>
      </c>
      <c r="D3968" s="61" t="s">
        <v>7625</v>
      </c>
      <c r="E3968" s="53">
        <v>145073.89000000001</v>
      </c>
      <c r="F3968" s="26">
        <v>0.21</v>
      </c>
      <c r="G3968" s="53">
        <v>236978.198</v>
      </c>
      <c r="H3968" s="67"/>
      <c r="I3968" s="68"/>
      <c r="J3968" s="69"/>
      <c r="K3968" s="69"/>
      <c r="L3968" s="69"/>
      <c r="M3968" s="69"/>
      <c r="N3968" s="69"/>
      <c r="O3968" s="35"/>
      <c r="P3968" s="35" t="s">
        <v>27534</v>
      </c>
      <c r="Q3968" s="36">
        <v>1</v>
      </c>
      <c r="R3968" s="35" t="s">
        <v>9849</v>
      </c>
      <c r="S3968" s="35" t="s">
        <v>28504</v>
      </c>
      <c r="T3968" s="35">
        <v>0</v>
      </c>
      <c r="U3968" s="35">
        <v>0</v>
      </c>
      <c r="V3968" s="36">
        <v>1</v>
      </c>
      <c r="W3968" s="36">
        <v>1</v>
      </c>
      <c r="X3968" s="37" t="s">
        <v>65</v>
      </c>
    </row>
    <row r="3969" spans="1:24" ht="24" customHeight="1" x14ac:dyDescent="0.2">
      <c r="A3969" s="50" t="s">
        <v>6938</v>
      </c>
      <c r="B3969" s="60" t="s">
        <v>7626</v>
      </c>
      <c r="C3969" s="76" t="s">
        <v>7626</v>
      </c>
      <c r="D3969" s="61" t="s">
        <v>7627</v>
      </c>
      <c r="E3969" s="53">
        <v>119244.65</v>
      </c>
      <c r="F3969" s="26">
        <v>0.21</v>
      </c>
      <c r="G3969" s="53">
        <v>194786.139</v>
      </c>
      <c r="H3969" s="67"/>
      <c r="I3969" s="68"/>
      <c r="J3969" s="69"/>
      <c r="K3969" s="69"/>
      <c r="L3969" s="69"/>
      <c r="M3969" s="69"/>
      <c r="N3969" s="69"/>
      <c r="O3969" s="35"/>
      <c r="P3969" s="35" t="s">
        <v>27535</v>
      </c>
      <c r="Q3969" s="36">
        <v>1</v>
      </c>
      <c r="R3969" s="35" t="s">
        <v>9849</v>
      </c>
      <c r="S3969" s="35" t="s">
        <v>28504</v>
      </c>
      <c r="T3969" s="35">
        <v>0</v>
      </c>
      <c r="U3969" s="35">
        <v>0</v>
      </c>
      <c r="V3969" s="36">
        <v>1</v>
      </c>
      <c r="W3969" s="36">
        <v>1</v>
      </c>
      <c r="X3969" s="37" t="s">
        <v>65</v>
      </c>
    </row>
    <row r="3970" spans="1:24" ht="24" customHeight="1" x14ac:dyDescent="0.2">
      <c r="A3970" s="50" t="s">
        <v>6938</v>
      </c>
      <c r="B3970" s="60" t="s">
        <v>7628</v>
      </c>
      <c r="C3970" s="76" t="s">
        <v>7628</v>
      </c>
      <c r="D3970" s="61" t="s">
        <v>7629</v>
      </c>
      <c r="E3970" s="53">
        <v>149001.29999999999</v>
      </c>
      <c r="F3970" s="26">
        <v>0.21</v>
      </c>
      <c r="G3970" s="53">
        <v>243393.63</v>
      </c>
      <c r="H3970" s="67"/>
      <c r="I3970" s="68"/>
      <c r="J3970" s="69"/>
      <c r="K3970" s="69"/>
      <c r="L3970" s="69"/>
      <c r="M3970" s="69"/>
      <c r="N3970" s="69"/>
      <c r="O3970" s="35"/>
      <c r="P3970" s="35" t="s">
        <v>27536</v>
      </c>
      <c r="Q3970" s="36">
        <v>1</v>
      </c>
      <c r="R3970" s="35" t="s">
        <v>9849</v>
      </c>
      <c r="S3970" s="35" t="s">
        <v>28503</v>
      </c>
      <c r="T3970" s="35">
        <v>0</v>
      </c>
      <c r="U3970" s="35">
        <v>0</v>
      </c>
      <c r="V3970" s="36">
        <v>1</v>
      </c>
      <c r="W3970" s="36">
        <v>1</v>
      </c>
      <c r="X3970" s="37" t="s">
        <v>65</v>
      </c>
    </row>
    <row r="3971" spans="1:24" ht="24" customHeight="1" x14ac:dyDescent="0.2">
      <c r="A3971" s="50" t="s">
        <v>6938</v>
      </c>
      <c r="B3971" s="60" t="s">
        <v>7630</v>
      </c>
      <c r="C3971" s="76" t="s">
        <v>7630</v>
      </c>
      <c r="D3971" s="61" t="s">
        <v>7631</v>
      </c>
      <c r="E3971" s="53">
        <v>613120.23</v>
      </c>
      <c r="F3971" s="26">
        <v>0.21</v>
      </c>
      <c r="G3971" s="53">
        <v>1001531.895</v>
      </c>
      <c r="H3971" s="67"/>
      <c r="I3971" s="68"/>
      <c r="J3971" s="69"/>
      <c r="K3971" s="69"/>
      <c r="L3971" s="69"/>
      <c r="M3971" s="69"/>
      <c r="N3971" s="69"/>
      <c r="O3971" s="35"/>
      <c r="P3971" s="35" t="s">
        <v>27537</v>
      </c>
      <c r="Q3971" s="36">
        <v>1</v>
      </c>
      <c r="R3971" s="35" t="s">
        <v>9849</v>
      </c>
      <c r="S3971" s="35" t="s">
        <v>28504</v>
      </c>
      <c r="T3971" s="35">
        <v>0</v>
      </c>
      <c r="U3971" s="35">
        <v>0</v>
      </c>
      <c r="V3971" s="36">
        <v>1</v>
      </c>
      <c r="W3971" s="36">
        <v>1</v>
      </c>
      <c r="X3971" s="37" t="s">
        <v>65</v>
      </c>
    </row>
    <row r="3972" spans="1:24" ht="24" customHeight="1" x14ac:dyDescent="0.2">
      <c r="A3972" s="50" t="s">
        <v>6938</v>
      </c>
      <c r="B3972" s="60" t="s">
        <v>7632</v>
      </c>
      <c r="C3972" s="76" t="s">
        <v>7632</v>
      </c>
      <c r="D3972" s="61" t="s">
        <v>7633</v>
      </c>
      <c r="E3972" s="53">
        <v>580672.21</v>
      </c>
      <c r="F3972" s="26">
        <v>0.21</v>
      </c>
      <c r="G3972" s="53">
        <v>948528.05099999998</v>
      </c>
      <c r="H3972" s="67"/>
      <c r="I3972" s="68"/>
      <c r="J3972" s="69"/>
      <c r="K3972" s="69"/>
      <c r="L3972" s="69"/>
      <c r="M3972" s="69"/>
      <c r="N3972" s="69"/>
      <c r="O3972" s="35"/>
      <c r="P3972" s="35" t="s">
        <v>27538</v>
      </c>
      <c r="Q3972" s="36">
        <v>1</v>
      </c>
      <c r="R3972" s="35" t="s">
        <v>9849</v>
      </c>
      <c r="S3972" s="35" t="s">
        <v>28503</v>
      </c>
      <c r="T3972" s="35">
        <v>0</v>
      </c>
      <c r="U3972" s="35">
        <v>0</v>
      </c>
      <c r="V3972" s="36">
        <v>1</v>
      </c>
      <c r="W3972" s="36">
        <v>1</v>
      </c>
      <c r="X3972" s="37" t="s">
        <v>65</v>
      </c>
    </row>
    <row r="3973" spans="1:24" ht="24" customHeight="1" x14ac:dyDescent="0.2">
      <c r="A3973" s="50" t="s">
        <v>6938</v>
      </c>
      <c r="B3973" s="60" t="s">
        <v>24164</v>
      </c>
      <c r="C3973" s="76" t="s">
        <v>24164</v>
      </c>
      <c r="D3973" s="61" t="s">
        <v>24165</v>
      </c>
      <c r="E3973" s="53">
        <v>293497.21999999997</v>
      </c>
      <c r="F3973" s="26">
        <v>0.21</v>
      </c>
      <c r="G3973" s="53">
        <v>479427.71299999999</v>
      </c>
      <c r="H3973" s="67"/>
      <c r="I3973" s="68"/>
      <c r="J3973" s="69"/>
      <c r="K3973" s="69"/>
      <c r="L3973" s="69"/>
      <c r="M3973" s="69"/>
      <c r="N3973" s="69"/>
      <c r="O3973" s="35"/>
      <c r="P3973" s="35" t="s">
        <v>65</v>
      </c>
      <c r="Q3973" s="36">
        <v>1</v>
      </c>
      <c r="R3973" s="35" t="s">
        <v>9849</v>
      </c>
      <c r="S3973" s="35" t="s">
        <v>28504</v>
      </c>
      <c r="T3973" s="35">
        <v>0</v>
      </c>
      <c r="U3973" s="35">
        <v>0</v>
      </c>
      <c r="V3973" s="36" t="e">
        <v>#N/A</v>
      </c>
      <c r="W3973" s="36" t="e">
        <v>#N/A</v>
      </c>
      <c r="X3973" s="37" t="s">
        <v>65</v>
      </c>
    </row>
    <row r="3974" spans="1:24" ht="24" customHeight="1" x14ac:dyDescent="0.2">
      <c r="A3974" s="50" t="s">
        <v>6938</v>
      </c>
      <c r="B3974" s="60" t="s">
        <v>7634</v>
      </c>
      <c r="C3974" s="76" t="s">
        <v>7634</v>
      </c>
      <c r="D3974" s="61" t="s">
        <v>24166</v>
      </c>
      <c r="E3974" s="53">
        <v>564690.51</v>
      </c>
      <c r="F3974" s="26">
        <v>0.21</v>
      </c>
      <c r="G3974" s="53">
        <v>922421.95</v>
      </c>
      <c r="H3974" s="67"/>
      <c r="I3974" s="68"/>
      <c r="J3974" s="69"/>
      <c r="K3974" s="69"/>
      <c r="L3974" s="69"/>
      <c r="M3974" s="69"/>
      <c r="N3974" s="69"/>
      <c r="O3974" s="35"/>
      <c r="P3974" s="35" t="s">
        <v>65</v>
      </c>
      <c r="Q3974" s="36">
        <v>1</v>
      </c>
      <c r="R3974" s="35" t="s">
        <v>9849</v>
      </c>
      <c r="S3974" s="35" t="s">
        <v>28503</v>
      </c>
      <c r="T3974" s="35">
        <v>0</v>
      </c>
      <c r="U3974" s="35">
        <v>0</v>
      </c>
      <c r="V3974" s="36">
        <v>1</v>
      </c>
      <c r="W3974" s="36">
        <v>1</v>
      </c>
      <c r="X3974" s="37" t="s">
        <v>65</v>
      </c>
    </row>
    <row r="3975" spans="1:24" ht="24" customHeight="1" x14ac:dyDescent="0.2">
      <c r="A3975" s="50" t="s">
        <v>6938</v>
      </c>
      <c r="B3975" s="60" t="s">
        <v>7635</v>
      </c>
      <c r="C3975" s="76" t="s">
        <v>7635</v>
      </c>
      <c r="D3975" s="61" t="s">
        <v>7636</v>
      </c>
      <c r="E3975" s="53">
        <v>579977.64</v>
      </c>
      <c r="F3975" s="26">
        <v>0.21</v>
      </c>
      <c r="G3975" s="53">
        <v>947393.47</v>
      </c>
      <c r="H3975" s="67"/>
      <c r="I3975" s="68"/>
      <c r="J3975" s="69"/>
      <c r="K3975" s="69"/>
      <c r="L3975" s="69"/>
      <c r="M3975" s="69"/>
      <c r="N3975" s="69"/>
      <c r="O3975" s="35"/>
      <c r="P3975" s="35" t="s">
        <v>27539</v>
      </c>
      <c r="Q3975" s="36">
        <v>1</v>
      </c>
      <c r="R3975" s="35" t="s">
        <v>9849</v>
      </c>
      <c r="S3975" s="35" t="s">
        <v>28503</v>
      </c>
      <c r="T3975" s="35">
        <v>0</v>
      </c>
      <c r="U3975" s="35">
        <v>0</v>
      </c>
      <c r="V3975" s="36">
        <v>1</v>
      </c>
      <c r="W3975" s="36">
        <v>1</v>
      </c>
      <c r="X3975" s="37" t="s">
        <v>65</v>
      </c>
    </row>
    <row r="3976" spans="1:24" ht="24" customHeight="1" x14ac:dyDescent="0.2">
      <c r="A3976" s="50" t="s">
        <v>6938</v>
      </c>
      <c r="B3976" s="60" t="s">
        <v>7643</v>
      </c>
      <c r="C3976" s="76" t="s">
        <v>7643</v>
      </c>
      <c r="D3976" s="61" t="s">
        <v>7644</v>
      </c>
      <c r="E3976" s="53">
        <v>61990.07</v>
      </c>
      <c r="F3976" s="26">
        <v>0.21</v>
      </c>
      <c r="G3976" s="53">
        <v>101260.774</v>
      </c>
      <c r="H3976" s="67"/>
      <c r="I3976" s="68"/>
      <c r="J3976" s="69"/>
      <c r="K3976" s="69"/>
      <c r="L3976" s="69"/>
      <c r="M3976" s="69"/>
      <c r="N3976" s="69"/>
      <c r="O3976" s="35"/>
      <c r="P3976" s="35" t="s">
        <v>27540</v>
      </c>
      <c r="Q3976" s="36">
        <v>1</v>
      </c>
      <c r="R3976" s="35" t="s">
        <v>9849</v>
      </c>
      <c r="S3976" s="35" t="s">
        <v>28504</v>
      </c>
      <c r="T3976" s="35">
        <v>0</v>
      </c>
      <c r="U3976" s="35">
        <v>0</v>
      </c>
      <c r="V3976" s="36">
        <v>1</v>
      </c>
      <c r="W3976" s="36">
        <v>1</v>
      </c>
      <c r="X3976" s="37" t="s">
        <v>65</v>
      </c>
    </row>
    <row r="3977" spans="1:24" ht="24" customHeight="1" x14ac:dyDescent="0.2">
      <c r="A3977" s="50" t="s">
        <v>6938</v>
      </c>
      <c r="B3977" s="60" t="s">
        <v>7645</v>
      </c>
      <c r="C3977" s="76" t="s">
        <v>7645</v>
      </c>
      <c r="D3977" s="61" t="s">
        <v>7646</v>
      </c>
      <c r="E3977" s="53">
        <v>107862.69</v>
      </c>
      <c r="F3977" s="26">
        <v>0.21</v>
      </c>
      <c r="G3977" s="53">
        <v>176193.70199999999</v>
      </c>
      <c r="H3977" s="67"/>
      <c r="I3977" s="68"/>
      <c r="J3977" s="69"/>
      <c r="K3977" s="69"/>
      <c r="L3977" s="69"/>
      <c r="M3977" s="69"/>
      <c r="N3977" s="69"/>
      <c r="O3977" s="35"/>
      <c r="P3977" s="35" t="s">
        <v>27541</v>
      </c>
      <c r="Q3977" s="36">
        <v>1</v>
      </c>
      <c r="R3977" s="35" t="s">
        <v>9849</v>
      </c>
      <c r="S3977" s="35" t="s">
        <v>28504</v>
      </c>
      <c r="T3977" s="35">
        <v>0</v>
      </c>
      <c r="U3977" s="35">
        <v>0</v>
      </c>
      <c r="V3977" s="36">
        <v>1</v>
      </c>
      <c r="W3977" s="36">
        <v>1</v>
      </c>
      <c r="X3977" s="37" t="s">
        <v>65</v>
      </c>
    </row>
    <row r="3978" spans="1:24" ht="24" customHeight="1" x14ac:dyDescent="0.2">
      <c r="A3978" s="50" t="s">
        <v>6938</v>
      </c>
      <c r="B3978" s="60" t="s">
        <v>7647</v>
      </c>
      <c r="C3978" s="76" t="s">
        <v>7647</v>
      </c>
      <c r="D3978" s="61" t="s">
        <v>7648</v>
      </c>
      <c r="E3978" s="53">
        <v>107862.69</v>
      </c>
      <c r="F3978" s="26">
        <v>0.21</v>
      </c>
      <c r="G3978" s="53">
        <v>176193.70199999999</v>
      </c>
      <c r="H3978" s="67"/>
      <c r="I3978" s="68"/>
      <c r="J3978" s="69"/>
      <c r="K3978" s="69"/>
      <c r="L3978" s="69"/>
      <c r="M3978" s="69"/>
      <c r="N3978" s="69"/>
      <c r="O3978" s="35"/>
      <c r="P3978" s="35" t="s">
        <v>27542</v>
      </c>
      <c r="Q3978" s="36">
        <v>1</v>
      </c>
      <c r="R3978" s="35" t="s">
        <v>9849</v>
      </c>
      <c r="S3978" s="35" t="s">
        <v>28503</v>
      </c>
      <c r="T3978" s="35">
        <v>0</v>
      </c>
      <c r="U3978" s="35">
        <v>0</v>
      </c>
      <c r="V3978" s="36">
        <v>1</v>
      </c>
      <c r="W3978" s="36">
        <v>1</v>
      </c>
      <c r="X3978" s="37" t="s">
        <v>65</v>
      </c>
    </row>
    <row r="3979" spans="1:24" ht="24" customHeight="1" x14ac:dyDescent="0.2">
      <c r="A3979" s="50" t="s">
        <v>6938</v>
      </c>
      <c r="B3979" s="60" t="s">
        <v>7649</v>
      </c>
      <c r="C3979" s="76" t="s">
        <v>7649</v>
      </c>
      <c r="D3979" s="61" t="s">
        <v>7650</v>
      </c>
      <c r="E3979" s="53">
        <v>9307.85</v>
      </c>
      <c r="F3979" s="26">
        <v>0.21</v>
      </c>
      <c r="G3979" s="53">
        <v>15204.376</v>
      </c>
      <c r="H3979" s="67"/>
      <c r="I3979" s="68"/>
      <c r="J3979" s="69"/>
      <c r="K3979" s="69"/>
      <c r="L3979" s="69"/>
      <c r="M3979" s="69"/>
      <c r="N3979" s="69"/>
      <c r="O3979" s="35"/>
      <c r="P3979" s="35" t="s">
        <v>65</v>
      </c>
      <c r="Q3979" s="36">
        <v>1</v>
      </c>
      <c r="R3979" s="35" t="s">
        <v>9849</v>
      </c>
      <c r="S3979" s="35" t="s">
        <v>28504</v>
      </c>
      <c r="T3979" s="35">
        <v>0</v>
      </c>
      <c r="U3979" s="35">
        <v>0</v>
      </c>
      <c r="V3979" s="36">
        <v>1</v>
      </c>
      <c r="W3979" s="36">
        <v>1</v>
      </c>
      <c r="X3979" s="37" t="s">
        <v>65</v>
      </c>
    </row>
    <row r="3980" spans="1:24" ht="24" customHeight="1" x14ac:dyDescent="0.2">
      <c r="A3980" s="50" t="s">
        <v>6938</v>
      </c>
      <c r="B3980" s="60" t="s">
        <v>7651</v>
      </c>
      <c r="C3980" s="76" t="s">
        <v>7651</v>
      </c>
      <c r="D3980" s="61" t="s">
        <v>7652</v>
      </c>
      <c r="E3980" s="53">
        <v>25519.19</v>
      </c>
      <c r="F3980" s="26">
        <v>0.21</v>
      </c>
      <c r="G3980" s="53">
        <v>41685.601000000002</v>
      </c>
      <c r="H3980" s="67"/>
      <c r="I3980" s="68"/>
      <c r="J3980" s="69"/>
      <c r="K3980" s="69"/>
      <c r="L3980" s="69"/>
      <c r="M3980" s="69"/>
      <c r="N3980" s="69"/>
      <c r="O3980" s="35"/>
      <c r="P3980" s="35" t="s">
        <v>27543</v>
      </c>
      <c r="Q3980" s="36">
        <v>1</v>
      </c>
      <c r="R3980" s="35" t="s">
        <v>9849</v>
      </c>
      <c r="S3980" s="35" t="s">
        <v>28503</v>
      </c>
      <c r="T3980" s="35">
        <v>0</v>
      </c>
      <c r="U3980" s="35">
        <v>0</v>
      </c>
      <c r="V3980" s="36">
        <v>1</v>
      </c>
      <c r="W3980" s="36">
        <v>1</v>
      </c>
      <c r="X3980" s="37" t="s">
        <v>65</v>
      </c>
    </row>
    <row r="3981" spans="1:24" ht="24" customHeight="1" x14ac:dyDescent="0.2">
      <c r="A3981" s="50" t="s">
        <v>6938</v>
      </c>
      <c r="B3981" s="60" t="s">
        <v>7653</v>
      </c>
      <c r="C3981" s="76" t="s">
        <v>7653</v>
      </c>
      <c r="D3981" s="61" t="s">
        <v>7652</v>
      </c>
      <c r="E3981" s="53">
        <v>26449.18</v>
      </c>
      <c r="F3981" s="26">
        <v>0.21</v>
      </c>
      <c r="G3981" s="53">
        <v>43204.732000000004</v>
      </c>
      <c r="H3981" s="67"/>
      <c r="I3981" s="68"/>
      <c r="J3981" s="69"/>
      <c r="K3981" s="69"/>
      <c r="L3981" s="69"/>
      <c r="M3981" s="69"/>
      <c r="N3981" s="69"/>
      <c r="O3981" s="35"/>
      <c r="P3981" s="35" t="s">
        <v>27544</v>
      </c>
      <c r="Q3981" s="36">
        <v>1</v>
      </c>
      <c r="R3981" s="35" t="s">
        <v>9849</v>
      </c>
      <c r="S3981" s="35" t="s">
        <v>28503</v>
      </c>
      <c r="T3981" s="35">
        <v>0</v>
      </c>
      <c r="U3981" s="35">
        <v>0</v>
      </c>
      <c r="V3981" s="36">
        <v>1</v>
      </c>
      <c r="W3981" s="36">
        <v>1</v>
      </c>
      <c r="X3981" s="37" t="s">
        <v>65</v>
      </c>
    </row>
    <row r="3982" spans="1:24" ht="24" customHeight="1" x14ac:dyDescent="0.2">
      <c r="A3982" s="50" t="s">
        <v>6938</v>
      </c>
      <c r="B3982" s="60" t="s">
        <v>7654</v>
      </c>
      <c r="C3982" s="76" t="s">
        <v>7654</v>
      </c>
      <c r="D3982" s="61" t="s">
        <v>7655</v>
      </c>
      <c r="E3982" s="53">
        <v>41740.17</v>
      </c>
      <c r="F3982" s="26">
        <v>0.21</v>
      </c>
      <c r="G3982" s="53">
        <v>68182.567999999999</v>
      </c>
      <c r="H3982" s="67"/>
      <c r="I3982" s="68"/>
      <c r="J3982" s="69"/>
      <c r="K3982" s="69"/>
      <c r="L3982" s="69"/>
      <c r="M3982" s="69"/>
      <c r="N3982" s="69"/>
      <c r="O3982" s="35"/>
      <c r="P3982" s="35" t="s">
        <v>27545</v>
      </c>
      <c r="Q3982" s="36">
        <v>1</v>
      </c>
      <c r="R3982" s="35" t="s">
        <v>9849</v>
      </c>
      <c r="S3982" s="35" t="s">
        <v>28503</v>
      </c>
      <c r="T3982" s="35">
        <v>0</v>
      </c>
      <c r="U3982" s="35">
        <v>0</v>
      </c>
      <c r="V3982" s="36">
        <v>1</v>
      </c>
      <c r="W3982" s="36">
        <v>1</v>
      </c>
      <c r="X3982" s="37" t="s">
        <v>65</v>
      </c>
    </row>
    <row r="3983" spans="1:24" ht="24" customHeight="1" x14ac:dyDescent="0.2">
      <c r="A3983" s="50" t="s">
        <v>6938</v>
      </c>
      <c r="B3983" s="60" t="s">
        <v>7656</v>
      </c>
      <c r="C3983" s="76" t="s">
        <v>7656</v>
      </c>
      <c r="D3983" s="61" t="s">
        <v>7657</v>
      </c>
      <c r="E3983" s="53">
        <v>77694.240000000005</v>
      </c>
      <c r="F3983" s="26">
        <v>0.21</v>
      </c>
      <c r="G3983" s="53">
        <v>126913.53599999999</v>
      </c>
      <c r="H3983" s="67"/>
      <c r="I3983" s="68"/>
      <c r="J3983" s="69"/>
      <c r="K3983" s="69"/>
      <c r="L3983" s="69"/>
      <c r="M3983" s="69"/>
      <c r="N3983" s="69"/>
      <c r="O3983" s="35"/>
      <c r="P3983" s="35" t="s">
        <v>27546</v>
      </c>
      <c r="Q3983" s="36">
        <v>1</v>
      </c>
      <c r="R3983" s="35" t="s">
        <v>9849</v>
      </c>
      <c r="S3983" s="35" t="s">
        <v>28503</v>
      </c>
      <c r="T3983" s="35">
        <v>0</v>
      </c>
      <c r="U3983" s="35">
        <v>0</v>
      </c>
      <c r="V3983" s="36">
        <v>1</v>
      </c>
      <c r="W3983" s="36">
        <v>1</v>
      </c>
      <c r="X3983" s="37" t="s">
        <v>65</v>
      </c>
    </row>
    <row r="3984" spans="1:24" ht="24" customHeight="1" x14ac:dyDescent="0.2">
      <c r="A3984" s="50" t="s">
        <v>6938</v>
      </c>
      <c r="B3984" s="60" t="s">
        <v>7658</v>
      </c>
      <c r="C3984" s="76" t="s">
        <v>7658</v>
      </c>
      <c r="D3984" s="61" t="s">
        <v>7659</v>
      </c>
      <c r="E3984" s="53">
        <v>1013472.88</v>
      </c>
      <c r="F3984" s="26">
        <v>0.21</v>
      </c>
      <c r="G3984" s="53">
        <v>1655507.952</v>
      </c>
      <c r="H3984" s="67"/>
      <c r="I3984" s="68"/>
      <c r="J3984" s="69"/>
      <c r="K3984" s="69"/>
      <c r="L3984" s="69"/>
      <c r="M3984" s="69"/>
      <c r="N3984" s="69"/>
      <c r="O3984" s="35"/>
      <c r="P3984" s="35" t="s">
        <v>27547</v>
      </c>
      <c r="Q3984" s="36">
        <v>1</v>
      </c>
      <c r="R3984" s="35" t="s">
        <v>9849</v>
      </c>
      <c r="S3984" s="35" t="s">
        <v>28503</v>
      </c>
      <c r="T3984" s="35">
        <v>0</v>
      </c>
      <c r="U3984" s="35">
        <v>0</v>
      </c>
      <c r="V3984" s="36">
        <v>1</v>
      </c>
      <c r="W3984" s="36">
        <v>1</v>
      </c>
      <c r="X3984" s="37" t="s">
        <v>65</v>
      </c>
    </row>
    <row r="3985" spans="1:24" ht="24" customHeight="1" x14ac:dyDescent="0.2">
      <c r="A3985" s="50" t="s">
        <v>6938</v>
      </c>
      <c r="B3985" s="60" t="s">
        <v>7662</v>
      </c>
      <c r="C3985" s="76" t="s">
        <v>7662</v>
      </c>
      <c r="D3985" s="61" t="s">
        <v>24167</v>
      </c>
      <c r="E3985" s="53">
        <v>1131628.08</v>
      </c>
      <c r="F3985" s="26">
        <v>0.21</v>
      </c>
      <c r="G3985" s="53">
        <v>1848514.4709999999</v>
      </c>
      <c r="H3985" s="67"/>
      <c r="I3985" s="68"/>
      <c r="J3985" s="69"/>
      <c r="K3985" s="69"/>
      <c r="L3985" s="69"/>
      <c r="M3985" s="69"/>
      <c r="N3985" s="69"/>
      <c r="O3985" s="35"/>
      <c r="P3985" s="35" t="s">
        <v>27548</v>
      </c>
      <c r="Q3985" s="36">
        <v>1</v>
      </c>
      <c r="R3985" s="35" t="s">
        <v>9849</v>
      </c>
      <c r="S3985" s="35" t="s">
        <v>28503</v>
      </c>
      <c r="T3985" s="35">
        <v>0</v>
      </c>
      <c r="U3985" s="35">
        <v>0</v>
      </c>
      <c r="V3985" s="36">
        <v>1</v>
      </c>
      <c r="W3985" s="36">
        <v>1</v>
      </c>
      <c r="X3985" s="37" t="s">
        <v>65</v>
      </c>
    </row>
    <row r="3986" spans="1:24" ht="24" customHeight="1" x14ac:dyDescent="0.2">
      <c r="A3986" s="50" t="s">
        <v>6938</v>
      </c>
      <c r="B3986" s="60" t="s">
        <v>7664</v>
      </c>
      <c r="C3986" s="76" t="s">
        <v>7664</v>
      </c>
      <c r="D3986" s="61" t="s">
        <v>7661</v>
      </c>
      <c r="E3986" s="53">
        <v>1167311.1000000001</v>
      </c>
      <c r="F3986" s="26">
        <v>0.21</v>
      </c>
      <c r="G3986" s="53">
        <v>1906802.6880000001</v>
      </c>
      <c r="H3986" s="67"/>
      <c r="I3986" s="68"/>
      <c r="J3986" s="69"/>
      <c r="K3986" s="69"/>
      <c r="L3986" s="69"/>
      <c r="M3986" s="69"/>
      <c r="N3986" s="69"/>
      <c r="O3986" s="35"/>
      <c r="P3986" s="35" t="s">
        <v>27549</v>
      </c>
      <c r="Q3986" s="36">
        <v>1</v>
      </c>
      <c r="R3986" s="35" t="s">
        <v>9849</v>
      </c>
      <c r="S3986" s="35" t="s">
        <v>28503</v>
      </c>
      <c r="T3986" s="35">
        <v>0</v>
      </c>
      <c r="U3986" s="35">
        <v>0</v>
      </c>
      <c r="V3986" s="36">
        <v>1</v>
      </c>
      <c r="W3986" s="36">
        <v>1</v>
      </c>
      <c r="X3986" s="37" t="s">
        <v>65</v>
      </c>
    </row>
    <row r="3987" spans="1:24" ht="24" customHeight="1" x14ac:dyDescent="0.2">
      <c r="A3987" s="50" t="s">
        <v>6938</v>
      </c>
      <c r="B3987" s="60" t="s">
        <v>7665</v>
      </c>
      <c r="C3987" s="76" t="s">
        <v>7665</v>
      </c>
      <c r="D3987" s="61" t="s">
        <v>7666</v>
      </c>
      <c r="E3987" s="53">
        <v>1167311.1000000001</v>
      </c>
      <c r="F3987" s="26">
        <v>0.21</v>
      </c>
      <c r="G3987" s="53">
        <v>1906802.6880000001</v>
      </c>
      <c r="H3987" s="67"/>
      <c r="I3987" s="68"/>
      <c r="J3987" s="69"/>
      <c r="K3987" s="69"/>
      <c r="L3987" s="69"/>
      <c r="M3987" s="69"/>
      <c r="N3987" s="69"/>
      <c r="O3987" s="35"/>
      <c r="P3987" s="35" t="s">
        <v>27550</v>
      </c>
      <c r="Q3987" s="36">
        <v>1</v>
      </c>
      <c r="R3987" s="35" t="s">
        <v>9849</v>
      </c>
      <c r="S3987" s="35" t="s">
        <v>28503</v>
      </c>
      <c r="T3987" s="35">
        <v>0</v>
      </c>
      <c r="U3987" s="35">
        <v>0</v>
      </c>
      <c r="V3987" s="36">
        <v>1</v>
      </c>
      <c r="W3987" s="36">
        <v>1</v>
      </c>
      <c r="X3987" s="37" t="s">
        <v>65</v>
      </c>
    </row>
    <row r="3988" spans="1:24" ht="24" customHeight="1" x14ac:dyDescent="0.2">
      <c r="A3988" s="50" t="s">
        <v>6938</v>
      </c>
      <c r="B3988" s="60" t="s">
        <v>7667</v>
      </c>
      <c r="C3988" s="76" t="s">
        <v>7667</v>
      </c>
      <c r="D3988" s="61" t="s">
        <v>24168</v>
      </c>
      <c r="E3988" s="53">
        <v>1013472.88</v>
      </c>
      <c r="F3988" s="26">
        <v>0.21</v>
      </c>
      <c r="G3988" s="53">
        <v>1655507.952</v>
      </c>
      <c r="H3988" s="67"/>
      <c r="I3988" s="68"/>
      <c r="J3988" s="69"/>
      <c r="K3988" s="69"/>
      <c r="L3988" s="69"/>
      <c r="M3988" s="69"/>
      <c r="N3988" s="69"/>
      <c r="O3988" s="35"/>
      <c r="P3988" s="35" t="s">
        <v>27551</v>
      </c>
      <c r="Q3988" s="36">
        <v>1</v>
      </c>
      <c r="R3988" s="35" t="s">
        <v>9849</v>
      </c>
      <c r="S3988" s="35" t="s">
        <v>28504</v>
      </c>
      <c r="T3988" s="35">
        <v>0</v>
      </c>
      <c r="U3988" s="35">
        <v>0</v>
      </c>
      <c r="V3988" s="36">
        <v>1</v>
      </c>
      <c r="W3988" s="36">
        <v>1</v>
      </c>
      <c r="X3988" s="37" t="s">
        <v>65</v>
      </c>
    </row>
    <row r="3989" spans="1:24" ht="24" customHeight="1" x14ac:dyDescent="0.2">
      <c r="A3989" s="50" t="s">
        <v>6938</v>
      </c>
      <c r="B3989" s="60" t="s">
        <v>7669</v>
      </c>
      <c r="C3989" s="76" t="s">
        <v>7669</v>
      </c>
      <c r="D3989" s="61" t="s">
        <v>7670</v>
      </c>
      <c r="E3989" s="53">
        <v>3586711.25</v>
      </c>
      <c r="F3989" s="26">
        <v>0.105</v>
      </c>
      <c r="G3989" s="53">
        <v>5350476.51</v>
      </c>
      <c r="H3989" s="67"/>
      <c r="I3989" s="68"/>
      <c r="J3989" s="69"/>
      <c r="K3989" s="69"/>
      <c r="L3989" s="69"/>
      <c r="M3989" s="69"/>
      <c r="N3989" s="69"/>
      <c r="O3989" s="35"/>
      <c r="P3989" s="35" t="s">
        <v>27552</v>
      </c>
      <c r="Q3989" s="36">
        <v>1</v>
      </c>
      <c r="R3989" s="35" t="s">
        <v>9849</v>
      </c>
      <c r="S3989" s="35" t="s">
        <v>28504</v>
      </c>
      <c r="T3989" s="35">
        <v>0</v>
      </c>
      <c r="U3989" s="35">
        <v>0</v>
      </c>
      <c r="V3989" s="36">
        <v>1</v>
      </c>
      <c r="W3989" s="36">
        <v>1</v>
      </c>
      <c r="X3989" s="37" t="s">
        <v>65</v>
      </c>
    </row>
    <row r="3990" spans="1:24" ht="24" customHeight="1" x14ac:dyDescent="0.2">
      <c r="A3990" s="50" t="s">
        <v>6938</v>
      </c>
      <c r="B3990" s="60" t="s">
        <v>7671</v>
      </c>
      <c r="C3990" s="76" t="s">
        <v>7671</v>
      </c>
      <c r="D3990" s="61" t="s">
        <v>7672</v>
      </c>
      <c r="E3990" s="53">
        <v>4004866.09</v>
      </c>
      <c r="F3990" s="26">
        <v>0.105</v>
      </c>
      <c r="G3990" s="53">
        <v>5974258.9879999999</v>
      </c>
      <c r="H3990" s="67"/>
      <c r="I3990" s="68"/>
      <c r="J3990" s="69"/>
      <c r="K3990" s="69"/>
      <c r="L3990" s="69"/>
      <c r="M3990" s="69"/>
      <c r="N3990" s="69"/>
      <c r="O3990" s="35"/>
      <c r="P3990" s="35" t="s">
        <v>27553</v>
      </c>
      <c r="Q3990" s="36">
        <v>1</v>
      </c>
      <c r="R3990" s="35" t="s">
        <v>9849</v>
      </c>
      <c r="S3990" s="35" t="s">
        <v>28503</v>
      </c>
      <c r="T3990" s="35">
        <v>0</v>
      </c>
      <c r="U3990" s="35">
        <v>0</v>
      </c>
      <c r="V3990" s="36">
        <v>1</v>
      </c>
      <c r="W3990" s="36">
        <v>1</v>
      </c>
      <c r="X3990" s="37" t="s">
        <v>65</v>
      </c>
    </row>
    <row r="3991" spans="1:24" ht="24" customHeight="1" x14ac:dyDescent="0.2">
      <c r="A3991" s="50" t="s">
        <v>6938</v>
      </c>
      <c r="B3991" s="60" t="s">
        <v>20729</v>
      </c>
      <c r="C3991" s="76" t="s">
        <v>20729</v>
      </c>
      <c r="D3991" s="61" t="s">
        <v>20730</v>
      </c>
      <c r="E3991" s="53">
        <v>6003390.1699999999</v>
      </c>
      <c r="F3991" s="26">
        <v>0.21</v>
      </c>
      <c r="G3991" s="53">
        <v>9806537.8430000003</v>
      </c>
      <c r="H3991" s="67"/>
      <c r="I3991" s="68"/>
      <c r="J3991" s="69"/>
      <c r="K3991" s="69"/>
      <c r="L3991" s="69"/>
      <c r="M3991" s="69"/>
      <c r="N3991" s="69"/>
      <c r="O3991" s="35"/>
      <c r="P3991" s="35" t="s">
        <v>27554</v>
      </c>
      <c r="Q3991" s="36">
        <v>1</v>
      </c>
      <c r="R3991" s="35" t="s">
        <v>9849</v>
      </c>
      <c r="S3991" s="35" t="s">
        <v>28503</v>
      </c>
      <c r="T3991" s="35">
        <v>0</v>
      </c>
      <c r="U3991" s="35">
        <v>0</v>
      </c>
      <c r="V3991" s="36">
        <v>1</v>
      </c>
      <c r="W3991" s="36">
        <v>1</v>
      </c>
      <c r="X3991" s="37" t="s">
        <v>65</v>
      </c>
    </row>
    <row r="3992" spans="1:24" ht="24" customHeight="1" x14ac:dyDescent="0.2">
      <c r="A3992" s="50" t="s">
        <v>6938</v>
      </c>
      <c r="B3992" s="60" t="s">
        <v>24169</v>
      </c>
      <c r="C3992" s="76" t="s">
        <v>24169</v>
      </c>
      <c r="D3992" s="61" t="s">
        <v>24170</v>
      </c>
      <c r="E3992" s="53">
        <v>6003390.1699999999</v>
      </c>
      <c r="F3992" s="26">
        <v>0.21</v>
      </c>
      <c r="G3992" s="53">
        <v>9806537.8430000003</v>
      </c>
      <c r="H3992" s="67"/>
      <c r="I3992" s="68"/>
      <c r="J3992" s="69"/>
      <c r="K3992" s="69"/>
      <c r="L3992" s="69"/>
      <c r="M3992" s="69"/>
      <c r="N3992" s="69"/>
      <c r="O3992" s="35"/>
      <c r="P3992" s="35" t="s">
        <v>65</v>
      </c>
      <c r="Q3992" s="36">
        <v>1</v>
      </c>
      <c r="R3992" s="35" t="s">
        <v>27</v>
      </c>
      <c r="S3992" s="35" t="s">
        <v>28504</v>
      </c>
      <c r="T3992" s="35">
        <v>0</v>
      </c>
      <c r="U3992" s="35">
        <v>0</v>
      </c>
      <c r="V3992" s="36" t="e">
        <v>#N/A</v>
      </c>
      <c r="W3992" s="36" t="e">
        <v>#N/A</v>
      </c>
      <c r="X3992" s="37" t="s">
        <v>65</v>
      </c>
    </row>
    <row r="3993" spans="1:24" ht="24" customHeight="1" x14ac:dyDescent="0.2">
      <c r="A3993" s="50" t="s">
        <v>6938</v>
      </c>
      <c r="B3993" s="60" t="s">
        <v>7673</v>
      </c>
      <c r="C3993" s="76" t="s">
        <v>7673</v>
      </c>
      <c r="D3993" s="61" t="s">
        <v>7674</v>
      </c>
      <c r="E3993" s="53">
        <v>6003390.1699999999</v>
      </c>
      <c r="F3993" s="26">
        <v>0.21</v>
      </c>
      <c r="G3993" s="53">
        <v>9806537.8430000003</v>
      </c>
      <c r="H3993" s="67"/>
      <c r="I3993" s="68"/>
      <c r="J3993" s="69"/>
      <c r="K3993" s="69"/>
      <c r="L3993" s="69"/>
      <c r="M3993" s="69"/>
      <c r="N3993" s="69"/>
      <c r="O3993" s="35"/>
      <c r="P3993" s="35" t="s">
        <v>27555</v>
      </c>
      <c r="Q3993" s="36">
        <v>1</v>
      </c>
      <c r="R3993" s="35" t="s">
        <v>9849</v>
      </c>
      <c r="S3993" s="35" t="s">
        <v>28503</v>
      </c>
      <c r="T3993" s="35">
        <v>0</v>
      </c>
      <c r="U3993" s="35">
        <v>0</v>
      </c>
      <c r="V3993" s="36">
        <v>1</v>
      </c>
      <c r="W3993" s="36">
        <v>1</v>
      </c>
      <c r="X3993" s="37" t="s">
        <v>65</v>
      </c>
    </row>
    <row r="3994" spans="1:24" ht="24" customHeight="1" x14ac:dyDescent="0.2">
      <c r="A3994" s="50" t="s">
        <v>6938</v>
      </c>
      <c r="B3994" s="60" t="s">
        <v>24171</v>
      </c>
      <c r="C3994" s="76" t="s">
        <v>24171</v>
      </c>
      <c r="D3994" s="61" t="s">
        <v>24172</v>
      </c>
      <c r="E3994" s="53">
        <v>3586711.25</v>
      </c>
      <c r="F3994" s="26">
        <v>0.21</v>
      </c>
      <c r="G3994" s="53">
        <v>5858892.8300000001</v>
      </c>
      <c r="H3994" s="67"/>
      <c r="I3994" s="68"/>
      <c r="J3994" s="69"/>
      <c r="K3994" s="69"/>
      <c r="L3994" s="69"/>
      <c r="M3994" s="69"/>
      <c r="N3994" s="69"/>
      <c r="O3994" s="35"/>
      <c r="P3994" s="35" t="s">
        <v>27556</v>
      </c>
      <c r="Q3994" s="36">
        <v>1</v>
      </c>
      <c r="R3994" s="35" t="s">
        <v>9849</v>
      </c>
      <c r="S3994" s="35" t="s">
        <v>28504</v>
      </c>
      <c r="T3994" s="35">
        <v>0</v>
      </c>
      <c r="U3994" s="35">
        <v>0</v>
      </c>
      <c r="V3994" s="36" t="e">
        <v>#N/A</v>
      </c>
      <c r="W3994" s="36" t="e">
        <v>#N/A</v>
      </c>
      <c r="X3994" s="37" t="s">
        <v>65</v>
      </c>
    </row>
    <row r="3995" spans="1:24" ht="24" customHeight="1" x14ac:dyDescent="0.2">
      <c r="A3995" s="50" t="s">
        <v>6938</v>
      </c>
      <c r="B3995" s="60" t="s">
        <v>7675</v>
      </c>
      <c r="C3995" s="76" t="s">
        <v>7675</v>
      </c>
      <c r="D3995" s="61" t="s">
        <v>7670</v>
      </c>
      <c r="E3995" s="53">
        <v>4004866.09</v>
      </c>
      <c r="F3995" s="26">
        <v>0.21</v>
      </c>
      <c r="G3995" s="53">
        <v>6541948.7560000001</v>
      </c>
      <c r="H3995" s="67"/>
      <c r="I3995" s="68"/>
      <c r="J3995" s="69"/>
      <c r="K3995" s="69"/>
      <c r="L3995" s="69"/>
      <c r="M3995" s="69"/>
      <c r="N3995" s="69"/>
      <c r="O3995" s="35"/>
      <c r="P3995" s="35" t="s">
        <v>27557</v>
      </c>
      <c r="Q3995" s="36">
        <v>1</v>
      </c>
      <c r="R3995" s="35" t="s">
        <v>9849</v>
      </c>
      <c r="S3995" s="35" t="s">
        <v>28503</v>
      </c>
      <c r="T3995" s="35">
        <v>0</v>
      </c>
      <c r="U3995" s="35">
        <v>0</v>
      </c>
      <c r="V3995" s="36">
        <v>1</v>
      </c>
      <c r="W3995" s="36">
        <v>1</v>
      </c>
      <c r="X3995" s="37" t="s">
        <v>65</v>
      </c>
    </row>
    <row r="3996" spans="1:24" ht="24" customHeight="1" x14ac:dyDescent="0.2">
      <c r="A3996" s="50" t="s">
        <v>6938</v>
      </c>
      <c r="B3996" s="60" t="s">
        <v>24173</v>
      </c>
      <c r="C3996" s="76" t="s">
        <v>24173</v>
      </c>
      <c r="D3996" s="61" t="s">
        <v>24174</v>
      </c>
      <c r="E3996" s="53">
        <v>6003390.1699999999</v>
      </c>
      <c r="F3996" s="26">
        <v>0.21</v>
      </c>
      <c r="G3996" s="53">
        <v>9806537.8430000003</v>
      </c>
      <c r="H3996" s="67"/>
      <c r="I3996" s="68"/>
      <c r="J3996" s="69"/>
      <c r="K3996" s="69"/>
      <c r="L3996" s="69"/>
      <c r="M3996" s="69"/>
      <c r="N3996" s="69"/>
      <c r="O3996" s="35"/>
      <c r="P3996" s="35" t="s">
        <v>27556</v>
      </c>
      <c r="Q3996" s="36">
        <v>1</v>
      </c>
      <c r="R3996" s="35" t="s">
        <v>9849</v>
      </c>
      <c r="S3996" s="35" t="s">
        <v>28504</v>
      </c>
      <c r="T3996" s="35">
        <v>0</v>
      </c>
      <c r="U3996" s="35">
        <v>0</v>
      </c>
      <c r="V3996" s="36" t="e">
        <v>#N/A</v>
      </c>
      <c r="W3996" s="36" t="e">
        <v>#N/A</v>
      </c>
      <c r="X3996" s="37" t="s">
        <v>65</v>
      </c>
    </row>
    <row r="3997" spans="1:24" ht="24" customHeight="1" x14ac:dyDescent="0.2">
      <c r="A3997" s="50" t="s">
        <v>6938</v>
      </c>
      <c r="B3997" s="60" t="s">
        <v>7676</v>
      </c>
      <c r="C3997" s="76" t="s">
        <v>7676</v>
      </c>
      <c r="D3997" s="61" t="s">
        <v>7677</v>
      </c>
      <c r="E3997" s="53">
        <v>321186.95</v>
      </c>
      <c r="F3997" s="26">
        <v>0.21</v>
      </c>
      <c r="G3997" s="53">
        <v>524658.88</v>
      </c>
      <c r="H3997" s="67"/>
      <c r="I3997" s="68"/>
      <c r="J3997" s="69"/>
      <c r="K3997" s="69"/>
      <c r="L3997" s="69"/>
      <c r="M3997" s="69"/>
      <c r="N3997" s="69"/>
      <c r="O3997" s="35"/>
      <c r="P3997" s="35" t="s">
        <v>27558</v>
      </c>
      <c r="Q3997" s="36">
        <v>1</v>
      </c>
      <c r="R3997" s="35" t="s">
        <v>9849</v>
      </c>
      <c r="S3997" s="35" t="s">
        <v>28503</v>
      </c>
      <c r="T3997" s="35">
        <v>0</v>
      </c>
      <c r="U3997" s="35">
        <v>0</v>
      </c>
      <c r="V3997" s="36">
        <v>1</v>
      </c>
      <c r="W3997" s="36">
        <v>1</v>
      </c>
      <c r="X3997" s="37" t="s">
        <v>65</v>
      </c>
    </row>
    <row r="3998" spans="1:24" ht="24" customHeight="1" x14ac:dyDescent="0.2">
      <c r="A3998" s="50" t="s">
        <v>6938</v>
      </c>
      <c r="B3998" s="60" t="s">
        <v>7678</v>
      </c>
      <c r="C3998" s="76" t="s">
        <v>7678</v>
      </c>
      <c r="D3998" s="61" t="s">
        <v>7679</v>
      </c>
      <c r="E3998" s="53">
        <v>628723.65</v>
      </c>
      <c r="F3998" s="26">
        <v>0.21</v>
      </c>
      <c r="G3998" s="53">
        <v>1027020.085</v>
      </c>
      <c r="H3998" s="67"/>
      <c r="I3998" s="68"/>
      <c r="J3998" s="69"/>
      <c r="K3998" s="69"/>
      <c r="L3998" s="69"/>
      <c r="M3998" s="69"/>
      <c r="N3998" s="69"/>
      <c r="O3998" s="35"/>
      <c r="P3998" s="35" t="s">
        <v>27559</v>
      </c>
      <c r="Q3998" s="36">
        <v>1</v>
      </c>
      <c r="R3998" s="35" t="s">
        <v>9849</v>
      </c>
      <c r="S3998" s="35" t="s">
        <v>28503</v>
      </c>
      <c r="T3998" s="35">
        <v>0</v>
      </c>
      <c r="U3998" s="35">
        <v>0</v>
      </c>
      <c r="V3998" s="36">
        <v>1</v>
      </c>
      <c r="W3998" s="36">
        <v>1</v>
      </c>
      <c r="X3998" s="37" t="s">
        <v>65</v>
      </c>
    </row>
    <row r="3999" spans="1:24" ht="24" customHeight="1" x14ac:dyDescent="0.2">
      <c r="A3999" s="50" t="s">
        <v>6938</v>
      </c>
      <c r="B3999" s="60" t="s">
        <v>7680</v>
      </c>
      <c r="C3999" s="76" t="s">
        <v>7680</v>
      </c>
      <c r="D3999" s="61" t="s">
        <v>7679</v>
      </c>
      <c r="E3999" s="53">
        <v>587665.57999999996</v>
      </c>
      <c r="F3999" s="26">
        <v>0.21</v>
      </c>
      <c r="G3999" s="53">
        <v>959951.72100000002</v>
      </c>
      <c r="H3999" s="67"/>
      <c r="I3999" s="68"/>
      <c r="J3999" s="69"/>
      <c r="K3999" s="69"/>
      <c r="L3999" s="69"/>
      <c r="M3999" s="69"/>
      <c r="N3999" s="69"/>
      <c r="O3999" s="35"/>
      <c r="P3999" s="35" t="s">
        <v>27560</v>
      </c>
      <c r="Q3999" s="36">
        <v>1</v>
      </c>
      <c r="R3999" s="35" t="s">
        <v>9849</v>
      </c>
      <c r="S3999" s="35" t="s">
        <v>28503</v>
      </c>
      <c r="T3999" s="35">
        <v>0</v>
      </c>
      <c r="U3999" s="35">
        <v>0</v>
      </c>
      <c r="V3999" s="36">
        <v>1</v>
      </c>
      <c r="W3999" s="36">
        <v>1</v>
      </c>
      <c r="X3999" s="37" t="s">
        <v>65</v>
      </c>
    </row>
    <row r="4000" spans="1:24" ht="24" customHeight="1" x14ac:dyDescent="0.2">
      <c r="A4000" s="50" t="s">
        <v>6938</v>
      </c>
      <c r="B4000" s="60" t="s">
        <v>7681</v>
      </c>
      <c r="C4000" s="76" t="s">
        <v>7681</v>
      </c>
      <c r="D4000" s="61" t="s">
        <v>7679</v>
      </c>
      <c r="E4000" s="53">
        <v>587665.57999999996</v>
      </c>
      <c r="F4000" s="26">
        <v>0.21</v>
      </c>
      <c r="G4000" s="53">
        <v>959951.72100000002</v>
      </c>
      <c r="H4000" s="67"/>
      <c r="I4000" s="68"/>
      <c r="J4000" s="69"/>
      <c r="K4000" s="69"/>
      <c r="L4000" s="69"/>
      <c r="M4000" s="69"/>
      <c r="N4000" s="69"/>
      <c r="O4000" s="35"/>
      <c r="P4000" s="35" t="s">
        <v>27561</v>
      </c>
      <c r="Q4000" s="36">
        <v>1</v>
      </c>
      <c r="R4000" s="35" t="s">
        <v>9849</v>
      </c>
      <c r="S4000" s="35" t="s">
        <v>28503</v>
      </c>
      <c r="T4000" s="35">
        <v>0</v>
      </c>
      <c r="U4000" s="35">
        <v>0</v>
      </c>
      <c r="V4000" s="36">
        <v>1</v>
      </c>
      <c r="W4000" s="36">
        <v>1</v>
      </c>
      <c r="X4000" s="37" t="s">
        <v>65</v>
      </c>
    </row>
    <row r="4001" spans="1:24" ht="24" customHeight="1" x14ac:dyDescent="0.2">
      <c r="A4001" s="50" t="s">
        <v>6938</v>
      </c>
      <c r="B4001" s="60" t="s">
        <v>7682</v>
      </c>
      <c r="C4001" s="76" t="s">
        <v>7682</v>
      </c>
      <c r="D4001" s="61" t="s">
        <v>7683</v>
      </c>
      <c r="E4001" s="53">
        <v>442143.9</v>
      </c>
      <c r="F4001" s="26">
        <v>0.21</v>
      </c>
      <c r="G4001" s="53">
        <v>722242.06700000004</v>
      </c>
      <c r="H4001" s="67"/>
      <c r="I4001" s="68"/>
      <c r="J4001" s="69"/>
      <c r="K4001" s="69"/>
      <c r="L4001" s="69"/>
      <c r="M4001" s="69"/>
      <c r="N4001" s="69"/>
      <c r="O4001" s="35"/>
      <c r="P4001" s="35" t="s">
        <v>27562</v>
      </c>
      <c r="Q4001" s="36">
        <v>1</v>
      </c>
      <c r="R4001" s="35" t="s">
        <v>9849</v>
      </c>
      <c r="S4001" s="35" t="s">
        <v>28504</v>
      </c>
      <c r="T4001" s="35">
        <v>0</v>
      </c>
      <c r="U4001" s="35">
        <v>0</v>
      </c>
      <c r="V4001" s="36">
        <v>1</v>
      </c>
      <c r="W4001" s="36">
        <v>1</v>
      </c>
      <c r="X4001" s="37" t="s">
        <v>65</v>
      </c>
    </row>
    <row r="4002" spans="1:24" ht="24" customHeight="1" x14ac:dyDescent="0.2">
      <c r="A4002" s="50" t="s">
        <v>6938</v>
      </c>
      <c r="B4002" s="60" t="s">
        <v>7684</v>
      </c>
      <c r="C4002" s="76" t="s">
        <v>7684</v>
      </c>
      <c r="D4002" s="61" t="s">
        <v>7685</v>
      </c>
      <c r="E4002" s="53">
        <v>442143.9</v>
      </c>
      <c r="F4002" s="26">
        <v>0.21</v>
      </c>
      <c r="G4002" s="53">
        <v>722242.06700000004</v>
      </c>
      <c r="H4002" s="67"/>
      <c r="I4002" s="68"/>
      <c r="J4002" s="69"/>
      <c r="K4002" s="69"/>
      <c r="L4002" s="69"/>
      <c r="M4002" s="69"/>
      <c r="N4002" s="69"/>
      <c r="O4002" s="35"/>
      <c r="P4002" s="35" t="s">
        <v>27563</v>
      </c>
      <c r="Q4002" s="36">
        <v>1</v>
      </c>
      <c r="R4002" s="35" t="s">
        <v>9849</v>
      </c>
      <c r="S4002" s="35" t="s">
        <v>28504</v>
      </c>
      <c r="T4002" s="35">
        <v>0</v>
      </c>
      <c r="U4002" s="35">
        <v>0</v>
      </c>
      <c r="V4002" s="36">
        <v>1</v>
      </c>
      <c r="W4002" s="36">
        <v>1</v>
      </c>
      <c r="X4002" s="37" t="s">
        <v>65</v>
      </c>
    </row>
    <row r="4003" spans="1:24" ht="24" customHeight="1" x14ac:dyDescent="0.2">
      <c r="A4003" s="50" t="s">
        <v>6938</v>
      </c>
      <c r="B4003" s="60" t="s">
        <v>7686</v>
      </c>
      <c r="C4003" s="76" t="s">
        <v>7686</v>
      </c>
      <c r="D4003" s="61" t="s">
        <v>7685</v>
      </c>
      <c r="E4003" s="53">
        <v>442143.9</v>
      </c>
      <c r="F4003" s="26">
        <v>0.21</v>
      </c>
      <c r="G4003" s="53">
        <v>722242.06700000004</v>
      </c>
      <c r="H4003" s="67"/>
      <c r="I4003" s="68"/>
      <c r="J4003" s="69"/>
      <c r="K4003" s="69"/>
      <c r="L4003" s="69"/>
      <c r="M4003" s="69"/>
      <c r="N4003" s="69"/>
      <c r="O4003" s="35"/>
      <c r="P4003" s="35" t="s">
        <v>27564</v>
      </c>
      <c r="Q4003" s="36">
        <v>1</v>
      </c>
      <c r="R4003" s="35" t="s">
        <v>9849</v>
      </c>
      <c r="S4003" s="35" t="s">
        <v>28504</v>
      </c>
      <c r="T4003" s="35">
        <v>0</v>
      </c>
      <c r="U4003" s="35">
        <v>0</v>
      </c>
      <c r="V4003" s="36">
        <v>1</v>
      </c>
      <c r="W4003" s="36">
        <v>1</v>
      </c>
      <c r="X4003" s="37" t="s">
        <v>65</v>
      </c>
    </row>
    <row r="4004" spans="1:24" ht="24" customHeight="1" x14ac:dyDescent="0.2">
      <c r="A4004" s="50" t="s">
        <v>6938</v>
      </c>
      <c r="B4004" s="60" t="s">
        <v>7687</v>
      </c>
      <c r="C4004" s="76" t="s">
        <v>7687</v>
      </c>
      <c r="D4004" s="61" t="s">
        <v>7688</v>
      </c>
      <c r="E4004" s="53">
        <v>455161.81</v>
      </c>
      <c r="F4004" s="26">
        <v>0.105</v>
      </c>
      <c r="G4004" s="53">
        <v>678987.62600000005</v>
      </c>
      <c r="H4004" s="67"/>
      <c r="I4004" s="68"/>
      <c r="J4004" s="69"/>
      <c r="K4004" s="69"/>
      <c r="L4004" s="69"/>
      <c r="M4004" s="69"/>
      <c r="N4004" s="69"/>
      <c r="O4004" s="35"/>
      <c r="P4004" s="35" t="s">
        <v>27565</v>
      </c>
      <c r="Q4004" s="36">
        <v>1</v>
      </c>
      <c r="R4004" s="35" t="s">
        <v>9849</v>
      </c>
      <c r="S4004" s="35" t="s">
        <v>28503</v>
      </c>
      <c r="T4004" s="35">
        <v>0</v>
      </c>
      <c r="U4004" s="35">
        <v>0</v>
      </c>
      <c r="V4004" s="36">
        <v>1</v>
      </c>
      <c r="W4004" s="36">
        <v>1</v>
      </c>
      <c r="X4004" s="37" t="s">
        <v>65</v>
      </c>
    </row>
    <row r="4005" spans="1:24" ht="24" customHeight="1" x14ac:dyDescent="0.2">
      <c r="A4005" s="50" t="s">
        <v>6938</v>
      </c>
      <c r="B4005" s="60" t="s">
        <v>7689</v>
      </c>
      <c r="C4005" s="76" t="s">
        <v>7689</v>
      </c>
      <c r="D4005" s="61" t="s">
        <v>7688</v>
      </c>
      <c r="E4005" s="53">
        <v>455161.81</v>
      </c>
      <c r="F4005" s="26">
        <v>0.105</v>
      </c>
      <c r="G4005" s="53">
        <v>678987.62600000005</v>
      </c>
      <c r="H4005" s="67"/>
      <c r="I4005" s="68"/>
      <c r="J4005" s="69"/>
      <c r="K4005" s="69"/>
      <c r="L4005" s="69"/>
      <c r="M4005" s="69"/>
      <c r="N4005" s="69"/>
      <c r="O4005" s="35"/>
      <c r="P4005" s="35" t="s">
        <v>27566</v>
      </c>
      <c r="Q4005" s="36">
        <v>1</v>
      </c>
      <c r="R4005" s="35" t="s">
        <v>9849</v>
      </c>
      <c r="S4005" s="35" t="s">
        <v>28504</v>
      </c>
      <c r="T4005" s="35">
        <v>0</v>
      </c>
      <c r="U4005" s="35">
        <v>0</v>
      </c>
      <c r="V4005" s="36">
        <v>1</v>
      </c>
      <c r="W4005" s="36">
        <v>1</v>
      </c>
      <c r="X4005" s="37" t="s">
        <v>65</v>
      </c>
    </row>
    <row r="4006" spans="1:24" ht="24" customHeight="1" x14ac:dyDescent="0.2">
      <c r="A4006" s="50" t="s">
        <v>6938</v>
      </c>
      <c r="B4006" s="60" t="s">
        <v>7690</v>
      </c>
      <c r="C4006" s="76" t="s">
        <v>7690</v>
      </c>
      <c r="D4006" s="61" t="s">
        <v>7688</v>
      </c>
      <c r="E4006" s="53">
        <v>455161.81</v>
      </c>
      <c r="F4006" s="26">
        <v>0.105</v>
      </c>
      <c r="G4006" s="53">
        <v>678987.62600000005</v>
      </c>
      <c r="H4006" s="67"/>
      <c r="I4006" s="68"/>
      <c r="J4006" s="69"/>
      <c r="K4006" s="69"/>
      <c r="L4006" s="69"/>
      <c r="M4006" s="69"/>
      <c r="N4006" s="69"/>
      <c r="O4006" s="35"/>
      <c r="P4006" s="35" t="s">
        <v>27567</v>
      </c>
      <c r="Q4006" s="36">
        <v>1</v>
      </c>
      <c r="R4006" s="35" t="s">
        <v>9849</v>
      </c>
      <c r="S4006" s="35" t="s">
        <v>28504</v>
      </c>
      <c r="T4006" s="35">
        <v>0</v>
      </c>
      <c r="U4006" s="35">
        <v>0</v>
      </c>
      <c r="V4006" s="36">
        <v>1</v>
      </c>
      <c r="W4006" s="36">
        <v>1</v>
      </c>
      <c r="X4006" s="37" t="s">
        <v>65</v>
      </c>
    </row>
    <row r="4007" spans="1:24" ht="24" customHeight="1" x14ac:dyDescent="0.2">
      <c r="A4007" s="50" t="s">
        <v>6938</v>
      </c>
      <c r="B4007" s="60" t="s">
        <v>7691</v>
      </c>
      <c r="C4007" s="76" t="s">
        <v>7691</v>
      </c>
      <c r="D4007" s="61" t="s">
        <v>7692</v>
      </c>
      <c r="E4007" s="53">
        <v>1117675.55</v>
      </c>
      <c r="F4007" s="26">
        <v>0.21</v>
      </c>
      <c r="G4007" s="53">
        <v>1825723.0079999999</v>
      </c>
      <c r="H4007" s="67"/>
      <c r="I4007" s="68"/>
      <c r="J4007" s="69"/>
      <c r="K4007" s="69"/>
      <c r="L4007" s="69"/>
      <c r="M4007" s="69"/>
      <c r="N4007" s="69"/>
      <c r="O4007" s="35"/>
      <c r="P4007" s="35" t="s">
        <v>27568</v>
      </c>
      <c r="Q4007" s="36">
        <v>1</v>
      </c>
      <c r="R4007" s="35" t="s">
        <v>9849</v>
      </c>
      <c r="S4007" s="35" t="s">
        <v>28503</v>
      </c>
      <c r="T4007" s="35">
        <v>0</v>
      </c>
      <c r="U4007" s="35">
        <v>0</v>
      </c>
      <c r="V4007" s="36">
        <v>1</v>
      </c>
      <c r="W4007" s="36">
        <v>1</v>
      </c>
      <c r="X4007" s="37" t="s">
        <v>65</v>
      </c>
    </row>
    <row r="4008" spans="1:24" ht="24" customHeight="1" x14ac:dyDescent="0.2">
      <c r="A4008" s="50" t="s">
        <v>6938</v>
      </c>
      <c r="B4008" s="60" t="s">
        <v>7693</v>
      </c>
      <c r="C4008" s="76" t="s">
        <v>7693</v>
      </c>
      <c r="D4008" s="61" t="s">
        <v>7694</v>
      </c>
      <c r="E4008" s="53">
        <v>1044687.08</v>
      </c>
      <c r="F4008" s="26">
        <v>0.21</v>
      </c>
      <c r="G4008" s="53">
        <v>1706496.348</v>
      </c>
      <c r="H4008" s="67"/>
      <c r="I4008" s="68"/>
      <c r="J4008" s="69"/>
      <c r="K4008" s="69"/>
      <c r="L4008" s="69"/>
      <c r="M4008" s="69"/>
      <c r="N4008" s="69"/>
      <c r="O4008" s="35"/>
      <c r="P4008" s="35" t="s">
        <v>27569</v>
      </c>
      <c r="Q4008" s="36">
        <v>1</v>
      </c>
      <c r="R4008" s="35" t="s">
        <v>9849</v>
      </c>
      <c r="S4008" s="35" t="s">
        <v>28503</v>
      </c>
      <c r="T4008" s="35">
        <v>0</v>
      </c>
      <c r="U4008" s="35">
        <v>0</v>
      </c>
      <c r="V4008" s="36">
        <v>1</v>
      </c>
      <c r="W4008" s="36">
        <v>1</v>
      </c>
      <c r="X4008" s="37" t="s">
        <v>65</v>
      </c>
    </row>
    <row r="4009" spans="1:24" ht="24" customHeight="1" x14ac:dyDescent="0.2">
      <c r="A4009" s="50" t="s">
        <v>6938</v>
      </c>
      <c r="B4009" s="60" t="s">
        <v>7695</v>
      </c>
      <c r="C4009" s="76" t="s">
        <v>7695</v>
      </c>
      <c r="D4009" s="61" t="s">
        <v>7694</v>
      </c>
      <c r="E4009" s="53">
        <v>1044687.08</v>
      </c>
      <c r="F4009" s="26">
        <v>0.21</v>
      </c>
      <c r="G4009" s="53">
        <v>1706496.348</v>
      </c>
      <c r="H4009" s="67"/>
      <c r="I4009" s="68"/>
      <c r="J4009" s="69"/>
      <c r="K4009" s="69"/>
      <c r="L4009" s="69"/>
      <c r="M4009" s="69"/>
      <c r="N4009" s="69"/>
      <c r="O4009" s="35"/>
      <c r="P4009" s="35" t="s">
        <v>27570</v>
      </c>
      <c r="Q4009" s="36">
        <v>1</v>
      </c>
      <c r="R4009" s="35" t="s">
        <v>9849</v>
      </c>
      <c r="S4009" s="35" t="s">
        <v>28503</v>
      </c>
      <c r="T4009" s="35">
        <v>0</v>
      </c>
      <c r="U4009" s="35">
        <v>0</v>
      </c>
      <c r="V4009" s="36">
        <v>1</v>
      </c>
      <c r="W4009" s="36">
        <v>1</v>
      </c>
      <c r="X4009" s="37" t="s">
        <v>65</v>
      </c>
    </row>
    <row r="4010" spans="1:24" ht="24" customHeight="1" x14ac:dyDescent="0.2">
      <c r="A4010" s="50" t="s">
        <v>6938</v>
      </c>
      <c r="B4010" s="60" t="s">
        <v>7696</v>
      </c>
      <c r="C4010" s="76" t="s">
        <v>7696</v>
      </c>
      <c r="D4010" s="61" t="s">
        <v>7697</v>
      </c>
      <c r="E4010" s="53">
        <v>914507.99</v>
      </c>
      <c r="F4010" s="26">
        <v>0.21</v>
      </c>
      <c r="G4010" s="53">
        <v>1493848.8060000001</v>
      </c>
      <c r="H4010" s="67"/>
      <c r="I4010" s="68"/>
      <c r="J4010" s="69"/>
      <c r="K4010" s="69"/>
      <c r="L4010" s="69"/>
      <c r="M4010" s="69"/>
      <c r="N4010" s="69"/>
      <c r="O4010" s="35"/>
      <c r="P4010" s="35" t="s">
        <v>27571</v>
      </c>
      <c r="Q4010" s="36">
        <v>1</v>
      </c>
      <c r="R4010" s="35" t="s">
        <v>9849</v>
      </c>
      <c r="S4010" s="35" t="s">
        <v>28504</v>
      </c>
      <c r="T4010" s="35">
        <v>0</v>
      </c>
      <c r="U4010" s="35">
        <v>0</v>
      </c>
      <c r="V4010" s="36">
        <v>1</v>
      </c>
      <c r="W4010" s="36">
        <v>1</v>
      </c>
      <c r="X4010" s="37" t="s">
        <v>65</v>
      </c>
    </row>
    <row r="4011" spans="1:24" ht="24" customHeight="1" x14ac:dyDescent="0.2">
      <c r="A4011" s="50" t="s">
        <v>6938</v>
      </c>
      <c r="B4011" s="60" t="s">
        <v>7698</v>
      </c>
      <c r="C4011" s="76" t="s">
        <v>7698</v>
      </c>
      <c r="D4011" s="61" t="s">
        <v>7697</v>
      </c>
      <c r="E4011" s="53">
        <v>914507.99</v>
      </c>
      <c r="F4011" s="26">
        <v>0.21</v>
      </c>
      <c r="G4011" s="53">
        <v>1493848.8060000001</v>
      </c>
      <c r="H4011" s="67"/>
      <c r="I4011" s="68"/>
      <c r="J4011" s="69"/>
      <c r="K4011" s="69"/>
      <c r="L4011" s="69"/>
      <c r="M4011" s="69"/>
      <c r="N4011" s="69"/>
      <c r="O4011" s="35"/>
      <c r="P4011" s="35" t="s">
        <v>27572</v>
      </c>
      <c r="Q4011" s="36">
        <v>1</v>
      </c>
      <c r="R4011" s="35" t="s">
        <v>9849</v>
      </c>
      <c r="S4011" s="35" t="s">
        <v>28504</v>
      </c>
      <c r="T4011" s="35">
        <v>0</v>
      </c>
      <c r="U4011" s="35">
        <v>0</v>
      </c>
      <c r="V4011" s="36">
        <v>1</v>
      </c>
      <c r="W4011" s="36">
        <v>1</v>
      </c>
      <c r="X4011" s="37" t="s">
        <v>65</v>
      </c>
    </row>
    <row r="4012" spans="1:24" ht="24" customHeight="1" x14ac:dyDescent="0.2">
      <c r="A4012" s="50" t="s">
        <v>6938</v>
      </c>
      <c r="B4012" s="60" t="s">
        <v>7699</v>
      </c>
      <c r="C4012" s="76" t="s">
        <v>7699</v>
      </c>
      <c r="D4012" s="61" t="s">
        <v>7697</v>
      </c>
      <c r="E4012" s="53">
        <v>914507.99</v>
      </c>
      <c r="F4012" s="26">
        <v>0.21</v>
      </c>
      <c r="G4012" s="53">
        <v>1493848.8060000001</v>
      </c>
      <c r="H4012" s="67"/>
      <c r="I4012" s="68"/>
      <c r="J4012" s="69"/>
      <c r="K4012" s="69"/>
      <c r="L4012" s="69"/>
      <c r="M4012" s="69"/>
      <c r="N4012" s="69"/>
      <c r="O4012" s="35"/>
      <c r="P4012" s="35" t="s">
        <v>27573</v>
      </c>
      <c r="Q4012" s="36">
        <v>1</v>
      </c>
      <c r="R4012" s="35" t="s">
        <v>9849</v>
      </c>
      <c r="S4012" s="35" t="s">
        <v>28504</v>
      </c>
      <c r="T4012" s="35">
        <v>0</v>
      </c>
      <c r="U4012" s="35">
        <v>0</v>
      </c>
      <c r="V4012" s="36">
        <v>1</v>
      </c>
      <c r="W4012" s="36">
        <v>1</v>
      </c>
      <c r="X4012" s="37" t="s">
        <v>65</v>
      </c>
    </row>
    <row r="4013" spans="1:24" ht="24" customHeight="1" x14ac:dyDescent="0.2">
      <c r="A4013" s="50" t="s">
        <v>6938</v>
      </c>
      <c r="B4013" s="60" t="s">
        <v>7700</v>
      </c>
      <c r="C4013" s="76" t="s">
        <v>7700</v>
      </c>
      <c r="D4013" s="61" t="s">
        <v>7701</v>
      </c>
      <c r="E4013" s="53">
        <v>2240325.3199999998</v>
      </c>
      <c r="F4013" s="26">
        <v>0.21</v>
      </c>
      <c r="G4013" s="53">
        <v>3659571.4079999998</v>
      </c>
      <c r="H4013" s="67"/>
      <c r="I4013" s="68"/>
      <c r="J4013" s="69"/>
      <c r="K4013" s="69"/>
      <c r="L4013" s="69"/>
      <c r="M4013" s="69"/>
      <c r="N4013" s="69"/>
      <c r="O4013" s="35"/>
      <c r="P4013" s="35" t="s">
        <v>27574</v>
      </c>
      <c r="Q4013" s="36">
        <v>1</v>
      </c>
      <c r="R4013" s="35" t="s">
        <v>9849</v>
      </c>
      <c r="S4013" s="35" t="s">
        <v>28504</v>
      </c>
      <c r="T4013" s="35">
        <v>0</v>
      </c>
      <c r="U4013" s="35">
        <v>0</v>
      </c>
      <c r="V4013" s="36">
        <v>1</v>
      </c>
      <c r="W4013" s="36">
        <v>1</v>
      </c>
      <c r="X4013" s="37" t="s">
        <v>65</v>
      </c>
    </row>
    <row r="4014" spans="1:24" ht="24" customHeight="1" x14ac:dyDescent="0.2">
      <c r="A4014" s="50" t="s">
        <v>6938</v>
      </c>
      <c r="B4014" s="60" t="s">
        <v>7702</v>
      </c>
      <c r="C4014" s="76" t="s">
        <v>7702</v>
      </c>
      <c r="D4014" s="61" t="s">
        <v>7703</v>
      </c>
      <c r="E4014" s="53">
        <v>615329.09</v>
      </c>
      <c r="F4014" s="26">
        <v>0.21</v>
      </c>
      <c r="G4014" s="53">
        <v>1005140.067</v>
      </c>
      <c r="H4014" s="67"/>
      <c r="I4014" s="68"/>
      <c r="J4014" s="69"/>
      <c r="K4014" s="69"/>
      <c r="L4014" s="69"/>
      <c r="M4014" s="69"/>
      <c r="N4014" s="69"/>
      <c r="O4014" s="35"/>
      <c r="P4014" s="35" t="s">
        <v>27575</v>
      </c>
      <c r="Q4014" s="36">
        <v>1</v>
      </c>
      <c r="R4014" s="35" t="s">
        <v>9849</v>
      </c>
      <c r="S4014" s="35" t="s">
        <v>28504</v>
      </c>
      <c r="T4014" s="35">
        <v>0</v>
      </c>
      <c r="U4014" s="35">
        <v>0</v>
      </c>
      <c r="V4014" s="36">
        <v>1</v>
      </c>
      <c r="W4014" s="36">
        <v>1</v>
      </c>
      <c r="X4014" s="37" t="s">
        <v>65</v>
      </c>
    </row>
    <row r="4015" spans="1:24" ht="24" customHeight="1" x14ac:dyDescent="0.2">
      <c r="A4015" s="50" t="s">
        <v>6938</v>
      </c>
      <c r="B4015" s="60" t="s">
        <v>7704</v>
      </c>
      <c r="C4015" s="76" t="s">
        <v>7704</v>
      </c>
      <c r="D4015" s="61" t="s">
        <v>7705</v>
      </c>
      <c r="E4015" s="53">
        <v>1089816.07</v>
      </c>
      <c r="F4015" s="26">
        <v>0.21</v>
      </c>
      <c r="G4015" s="53">
        <v>1780214.5449999999</v>
      </c>
      <c r="H4015" s="67"/>
      <c r="I4015" s="68"/>
      <c r="J4015" s="69"/>
      <c r="K4015" s="69"/>
      <c r="L4015" s="69"/>
      <c r="M4015" s="69"/>
      <c r="N4015" s="69"/>
      <c r="O4015" s="35"/>
      <c r="P4015" s="35" t="s">
        <v>65</v>
      </c>
      <c r="Q4015" s="36">
        <v>1</v>
      </c>
      <c r="R4015" s="35" t="s">
        <v>9849</v>
      </c>
      <c r="S4015" s="35" t="s">
        <v>28504</v>
      </c>
      <c r="T4015" s="35">
        <v>0</v>
      </c>
      <c r="U4015" s="35">
        <v>0</v>
      </c>
      <c r="V4015" s="36">
        <v>1</v>
      </c>
      <c r="W4015" s="36">
        <v>1</v>
      </c>
      <c r="X4015" s="37" t="s">
        <v>65</v>
      </c>
    </row>
    <row r="4016" spans="1:24" ht="24" customHeight="1" x14ac:dyDescent="0.2">
      <c r="A4016" s="50" t="s">
        <v>6938</v>
      </c>
      <c r="B4016" s="60" t="s">
        <v>7706</v>
      </c>
      <c r="C4016" s="76" t="s">
        <v>7706</v>
      </c>
      <c r="D4016" s="61" t="s">
        <v>7705</v>
      </c>
      <c r="E4016" s="53">
        <v>1024281.98</v>
      </c>
      <c r="F4016" s="26">
        <v>0.21</v>
      </c>
      <c r="G4016" s="53">
        <v>1673164.611</v>
      </c>
      <c r="H4016" s="67"/>
      <c r="I4016" s="68"/>
      <c r="J4016" s="69"/>
      <c r="K4016" s="69"/>
      <c r="L4016" s="69"/>
      <c r="M4016" s="69"/>
      <c r="N4016" s="69"/>
      <c r="O4016" s="35"/>
      <c r="P4016" s="35" t="s">
        <v>65</v>
      </c>
      <c r="Q4016" s="36">
        <v>1</v>
      </c>
      <c r="R4016" s="35" t="s">
        <v>9849</v>
      </c>
      <c r="S4016" s="35" t="s">
        <v>28504</v>
      </c>
      <c r="T4016" s="35">
        <v>0</v>
      </c>
      <c r="U4016" s="35">
        <v>0</v>
      </c>
      <c r="V4016" s="36">
        <v>1</v>
      </c>
      <c r="W4016" s="36">
        <v>1</v>
      </c>
      <c r="X4016" s="37" t="s">
        <v>65</v>
      </c>
    </row>
    <row r="4017" spans="1:24" ht="24" customHeight="1" x14ac:dyDescent="0.2">
      <c r="A4017" s="50" t="s">
        <v>6938</v>
      </c>
      <c r="B4017" s="60" t="s">
        <v>7707</v>
      </c>
      <c r="C4017" s="76" t="s">
        <v>7707</v>
      </c>
      <c r="D4017" s="61" t="s">
        <v>7708</v>
      </c>
      <c r="E4017" s="53">
        <v>610446.81999999995</v>
      </c>
      <c r="F4017" s="26">
        <v>0.21</v>
      </c>
      <c r="G4017" s="53">
        <v>997164.88399999996</v>
      </c>
      <c r="H4017" s="67"/>
      <c r="I4017" s="68"/>
      <c r="J4017" s="69"/>
      <c r="K4017" s="69"/>
      <c r="L4017" s="69"/>
      <c r="M4017" s="69"/>
      <c r="N4017" s="69"/>
      <c r="O4017" s="35"/>
      <c r="P4017" s="35" t="s">
        <v>27576</v>
      </c>
      <c r="Q4017" s="36">
        <v>1</v>
      </c>
      <c r="R4017" s="35" t="s">
        <v>9849</v>
      </c>
      <c r="S4017" s="35" t="s">
        <v>28504</v>
      </c>
      <c r="T4017" s="35">
        <v>0</v>
      </c>
      <c r="U4017" s="35">
        <v>0</v>
      </c>
      <c r="V4017" s="36">
        <v>1</v>
      </c>
      <c r="W4017" s="36">
        <v>1</v>
      </c>
      <c r="X4017" s="37" t="s">
        <v>65</v>
      </c>
    </row>
    <row r="4018" spans="1:24" ht="24" customHeight="1" x14ac:dyDescent="0.2">
      <c r="A4018" s="50" t="s">
        <v>6938</v>
      </c>
      <c r="B4018" s="60" t="s">
        <v>7709</v>
      </c>
      <c r="C4018" s="76" t="s">
        <v>7709</v>
      </c>
      <c r="D4018" s="61" t="s">
        <v>7710</v>
      </c>
      <c r="E4018" s="53">
        <v>762477.41</v>
      </c>
      <c r="F4018" s="26">
        <v>0.21</v>
      </c>
      <c r="G4018" s="53">
        <v>1245506.845</v>
      </c>
      <c r="H4018" s="67"/>
      <c r="I4018" s="68"/>
      <c r="J4018" s="69"/>
      <c r="K4018" s="69"/>
      <c r="L4018" s="69"/>
      <c r="M4018" s="69"/>
      <c r="N4018" s="69"/>
      <c r="O4018" s="35"/>
      <c r="P4018" s="35" t="s">
        <v>27577</v>
      </c>
      <c r="Q4018" s="36">
        <v>1</v>
      </c>
      <c r="R4018" s="35" t="s">
        <v>9849</v>
      </c>
      <c r="S4018" s="35" t="s">
        <v>28503</v>
      </c>
      <c r="T4018" s="35">
        <v>0</v>
      </c>
      <c r="U4018" s="35">
        <v>0</v>
      </c>
      <c r="V4018" s="36">
        <v>1</v>
      </c>
      <c r="W4018" s="36">
        <v>1</v>
      </c>
      <c r="X4018" s="37" t="s">
        <v>65</v>
      </c>
    </row>
    <row r="4019" spans="1:24" ht="24" customHeight="1" x14ac:dyDescent="0.2">
      <c r="A4019" s="50" t="s">
        <v>6938</v>
      </c>
      <c r="B4019" s="60" t="s">
        <v>7711</v>
      </c>
      <c r="C4019" s="76" t="s">
        <v>7711</v>
      </c>
      <c r="D4019" s="61" t="s">
        <v>7710</v>
      </c>
      <c r="E4019" s="53">
        <v>462626.41</v>
      </c>
      <c r="F4019" s="26">
        <v>0.21</v>
      </c>
      <c r="G4019" s="53">
        <v>755700.23699999996</v>
      </c>
      <c r="H4019" s="67"/>
      <c r="I4019" s="68"/>
      <c r="J4019" s="69"/>
      <c r="K4019" s="69"/>
      <c r="L4019" s="69"/>
      <c r="M4019" s="69"/>
      <c r="N4019" s="69"/>
      <c r="O4019" s="35"/>
      <c r="P4019" s="35" t="s">
        <v>27578</v>
      </c>
      <c r="Q4019" s="36">
        <v>1</v>
      </c>
      <c r="R4019" s="35" t="s">
        <v>9849</v>
      </c>
      <c r="S4019" s="35" t="s">
        <v>28503</v>
      </c>
      <c r="T4019" s="35">
        <v>0</v>
      </c>
      <c r="U4019" s="35">
        <v>0</v>
      </c>
      <c r="V4019" s="36">
        <v>1</v>
      </c>
      <c r="W4019" s="36">
        <v>1</v>
      </c>
      <c r="X4019" s="37" t="s">
        <v>65</v>
      </c>
    </row>
    <row r="4020" spans="1:24" ht="24" customHeight="1" x14ac:dyDescent="0.2">
      <c r="A4020" s="50" t="s">
        <v>6938</v>
      </c>
      <c r="B4020" s="60" t="s">
        <v>7712</v>
      </c>
      <c r="C4020" s="76" t="s">
        <v>7712</v>
      </c>
      <c r="D4020" s="61" t="s">
        <v>7713</v>
      </c>
      <c r="E4020" s="53">
        <v>762477.41</v>
      </c>
      <c r="F4020" s="26">
        <v>0.21</v>
      </c>
      <c r="G4020" s="53">
        <v>1245506.845</v>
      </c>
      <c r="H4020" s="67"/>
      <c r="I4020" s="68"/>
      <c r="J4020" s="69"/>
      <c r="K4020" s="69"/>
      <c r="L4020" s="69"/>
      <c r="M4020" s="69"/>
      <c r="N4020" s="69"/>
      <c r="O4020" s="35"/>
      <c r="P4020" s="35" t="s">
        <v>27579</v>
      </c>
      <c r="Q4020" s="36">
        <v>1</v>
      </c>
      <c r="R4020" s="35" t="s">
        <v>9849</v>
      </c>
      <c r="S4020" s="35" t="s">
        <v>28503</v>
      </c>
      <c r="T4020" s="35">
        <v>0</v>
      </c>
      <c r="U4020" s="35">
        <v>0</v>
      </c>
      <c r="V4020" s="36">
        <v>1</v>
      </c>
      <c r="W4020" s="36">
        <v>1</v>
      </c>
      <c r="X4020" s="37" t="s">
        <v>65</v>
      </c>
    </row>
    <row r="4021" spans="1:24" ht="24" customHeight="1" x14ac:dyDescent="0.2">
      <c r="A4021" s="50" t="s">
        <v>6938</v>
      </c>
      <c r="B4021" s="60" t="s">
        <v>7714</v>
      </c>
      <c r="C4021" s="76" t="s">
        <v>7714</v>
      </c>
      <c r="D4021" s="61" t="s">
        <v>7713</v>
      </c>
      <c r="E4021" s="53">
        <v>762477.41</v>
      </c>
      <c r="F4021" s="26">
        <v>0.21</v>
      </c>
      <c r="G4021" s="53">
        <v>1245506.845</v>
      </c>
      <c r="H4021" s="67"/>
      <c r="I4021" s="68"/>
      <c r="J4021" s="69"/>
      <c r="K4021" s="69"/>
      <c r="L4021" s="69"/>
      <c r="M4021" s="69"/>
      <c r="N4021" s="69"/>
      <c r="O4021" s="35"/>
      <c r="P4021" s="35" t="s">
        <v>27580</v>
      </c>
      <c r="Q4021" s="36">
        <v>1</v>
      </c>
      <c r="R4021" s="35" t="s">
        <v>9849</v>
      </c>
      <c r="S4021" s="35" t="s">
        <v>28503</v>
      </c>
      <c r="T4021" s="35">
        <v>0</v>
      </c>
      <c r="U4021" s="35">
        <v>0</v>
      </c>
      <c r="V4021" s="36">
        <v>1</v>
      </c>
      <c r="W4021" s="36">
        <v>1</v>
      </c>
      <c r="X4021" s="37" t="s">
        <v>65</v>
      </c>
    </row>
    <row r="4022" spans="1:24" ht="24" customHeight="1" x14ac:dyDescent="0.2">
      <c r="A4022" s="50" t="s">
        <v>6938</v>
      </c>
      <c r="B4022" s="60" t="s">
        <v>7715</v>
      </c>
      <c r="C4022" s="76" t="s">
        <v>7715</v>
      </c>
      <c r="D4022" s="61" t="s">
        <v>7710</v>
      </c>
      <c r="E4022" s="53">
        <v>755061.76000000001</v>
      </c>
      <c r="F4022" s="26">
        <v>0.21</v>
      </c>
      <c r="G4022" s="53">
        <v>1233393.3899999999</v>
      </c>
      <c r="H4022" s="67"/>
      <c r="I4022" s="68"/>
      <c r="J4022" s="69"/>
      <c r="K4022" s="69"/>
      <c r="L4022" s="69"/>
      <c r="M4022" s="69"/>
      <c r="N4022" s="69"/>
      <c r="O4022" s="35"/>
      <c r="P4022" s="35" t="s">
        <v>27581</v>
      </c>
      <c r="Q4022" s="36">
        <v>1</v>
      </c>
      <c r="R4022" s="35" t="s">
        <v>9849</v>
      </c>
      <c r="S4022" s="35" t="s">
        <v>28503</v>
      </c>
      <c r="T4022" s="35">
        <v>0</v>
      </c>
      <c r="U4022" s="35">
        <v>0</v>
      </c>
      <c r="V4022" s="36">
        <v>1</v>
      </c>
      <c r="W4022" s="36">
        <v>1</v>
      </c>
      <c r="X4022" s="37" t="s">
        <v>65</v>
      </c>
    </row>
    <row r="4023" spans="1:24" ht="24" customHeight="1" x14ac:dyDescent="0.2">
      <c r="A4023" s="50" t="s">
        <v>6938</v>
      </c>
      <c r="B4023" s="60" t="s">
        <v>7716</v>
      </c>
      <c r="C4023" s="76" t="s">
        <v>7716</v>
      </c>
      <c r="D4023" s="61" t="s">
        <v>7713</v>
      </c>
      <c r="E4023" s="53">
        <v>755122.05</v>
      </c>
      <c r="F4023" s="26">
        <v>0.21</v>
      </c>
      <c r="G4023" s="53">
        <v>1233491.872</v>
      </c>
      <c r="H4023" s="67"/>
      <c r="I4023" s="68"/>
      <c r="J4023" s="69"/>
      <c r="K4023" s="69"/>
      <c r="L4023" s="69"/>
      <c r="M4023" s="69"/>
      <c r="N4023" s="69"/>
      <c r="O4023" s="35"/>
      <c r="P4023" s="35" t="s">
        <v>27582</v>
      </c>
      <c r="Q4023" s="36">
        <v>1</v>
      </c>
      <c r="R4023" s="35" t="s">
        <v>9849</v>
      </c>
      <c r="S4023" s="35" t="s">
        <v>28503</v>
      </c>
      <c r="T4023" s="35">
        <v>0</v>
      </c>
      <c r="U4023" s="35">
        <v>0</v>
      </c>
      <c r="V4023" s="36">
        <v>1</v>
      </c>
      <c r="W4023" s="36">
        <v>1</v>
      </c>
      <c r="X4023" s="37" t="s">
        <v>65</v>
      </c>
    </row>
    <row r="4024" spans="1:24" ht="24" customHeight="1" x14ac:dyDescent="0.2">
      <c r="A4024" s="50" t="s">
        <v>6938</v>
      </c>
      <c r="B4024" s="60" t="s">
        <v>7717</v>
      </c>
      <c r="C4024" s="76" t="s">
        <v>7717</v>
      </c>
      <c r="D4024" s="61" t="s">
        <v>7710</v>
      </c>
      <c r="E4024" s="53">
        <v>838957.44</v>
      </c>
      <c r="F4024" s="26">
        <v>0.21</v>
      </c>
      <c r="G4024" s="53">
        <v>1370436.973</v>
      </c>
      <c r="H4024" s="67"/>
      <c r="I4024" s="68"/>
      <c r="J4024" s="69"/>
      <c r="K4024" s="69"/>
      <c r="L4024" s="69"/>
      <c r="M4024" s="69"/>
      <c r="N4024" s="69"/>
      <c r="O4024" s="35"/>
      <c r="P4024" s="35" t="s">
        <v>27583</v>
      </c>
      <c r="Q4024" s="36">
        <v>1</v>
      </c>
      <c r="R4024" s="35" t="s">
        <v>9849</v>
      </c>
      <c r="S4024" s="35" t="s">
        <v>28503</v>
      </c>
      <c r="T4024" s="35">
        <v>0</v>
      </c>
      <c r="U4024" s="35">
        <v>0</v>
      </c>
      <c r="V4024" s="36">
        <v>1</v>
      </c>
      <c r="W4024" s="36">
        <v>1</v>
      </c>
      <c r="X4024" s="37" t="s">
        <v>65</v>
      </c>
    </row>
    <row r="4025" spans="1:24" ht="24" customHeight="1" x14ac:dyDescent="0.2">
      <c r="A4025" s="50" t="s">
        <v>6938</v>
      </c>
      <c r="B4025" s="60" t="s">
        <v>7718</v>
      </c>
      <c r="C4025" s="76" t="s">
        <v>7718</v>
      </c>
      <c r="D4025" s="61" t="s">
        <v>7719</v>
      </c>
      <c r="E4025" s="53">
        <v>906774.65</v>
      </c>
      <c r="F4025" s="26">
        <v>0.105</v>
      </c>
      <c r="G4025" s="53">
        <v>1352681.0870000001</v>
      </c>
      <c r="H4025" s="67"/>
      <c r="I4025" s="68"/>
      <c r="J4025" s="69"/>
      <c r="K4025" s="69"/>
      <c r="L4025" s="69"/>
      <c r="M4025" s="69"/>
      <c r="N4025" s="69"/>
      <c r="O4025" s="35"/>
      <c r="P4025" s="35" t="s">
        <v>65</v>
      </c>
      <c r="Q4025" s="36">
        <v>1</v>
      </c>
      <c r="R4025" s="35" t="s">
        <v>9849</v>
      </c>
      <c r="S4025" s="35" t="s">
        <v>28504</v>
      </c>
      <c r="T4025" s="35">
        <v>0</v>
      </c>
      <c r="U4025" s="35">
        <v>0</v>
      </c>
      <c r="V4025" s="36">
        <v>1</v>
      </c>
      <c r="W4025" s="36">
        <v>1</v>
      </c>
      <c r="X4025" s="37" t="s">
        <v>65</v>
      </c>
    </row>
    <row r="4026" spans="1:24" ht="24" customHeight="1" x14ac:dyDescent="0.2">
      <c r="A4026" s="50" t="s">
        <v>6938</v>
      </c>
      <c r="B4026" s="60" t="s">
        <v>7720</v>
      </c>
      <c r="C4026" s="76" t="s">
        <v>7720</v>
      </c>
      <c r="D4026" s="61" t="s">
        <v>7719</v>
      </c>
      <c r="E4026" s="53">
        <v>906774.65</v>
      </c>
      <c r="F4026" s="26">
        <v>0.105</v>
      </c>
      <c r="G4026" s="53">
        <v>1352681.0870000001</v>
      </c>
      <c r="H4026" s="67"/>
      <c r="I4026" s="68"/>
      <c r="J4026" s="69"/>
      <c r="K4026" s="69"/>
      <c r="L4026" s="69"/>
      <c r="M4026" s="69"/>
      <c r="N4026" s="69"/>
      <c r="O4026" s="35"/>
      <c r="P4026" s="35" t="s">
        <v>65</v>
      </c>
      <c r="Q4026" s="36">
        <v>1</v>
      </c>
      <c r="R4026" s="35" t="s">
        <v>9849</v>
      </c>
      <c r="S4026" s="35" t="s">
        <v>28504</v>
      </c>
      <c r="T4026" s="35">
        <v>0</v>
      </c>
      <c r="U4026" s="35">
        <v>0</v>
      </c>
      <c r="V4026" s="36">
        <v>1</v>
      </c>
      <c r="W4026" s="36">
        <v>1</v>
      </c>
      <c r="X4026" s="37" t="s">
        <v>65</v>
      </c>
    </row>
    <row r="4027" spans="1:24" ht="24" customHeight="1" x14ac:dyDescent="0.2">
      <c r="A4027" s="50" t="s">
        <v>6938</v>
      </c>
      <c r="B4027" s="60" t="s">
        <v>7721</v>
      </c>
      <c r="C4027" s="76" t="s">
        <v>7721</v>
      </c>
      <c r="D4027" s="61" t="s">
        <v>7722</v>
      </c>
      <c r="E4027" s="53">
        <v>1708600.28</v>
      </c>
      <c r="F4027" s="26">
        <v>0.21</v>
      </c>
      <c r="G4027" s="53">
        <v>2790998.56</v>
      </c>
      <c r="H4027" s="67"/>
      <c r="I4027" s="68"/>
      <c r="J4027" s="69"/>
      <c r="K4027" s="69"/>
      <c r="L4027" s="69"/>
      <c r="M4027" s="69"/>
      <c r="N4027" s="69"/>
      <c r="O4027" s="35"/>
      <c r="P4027" s="35" t="s">
        <v>27584</v>
      </c>
      <c r="Q4027" s="36">
        <v>1</v>
      </c>
      <c r="R4027" s="35" t="s">
        <v>9849</v>
      </c>
      <c r="S4027" s="35" t="s">
        <v>28503</v>
      </c>
      <c r="T4027" s="35">
        <v>0</v>
      </c>
      <c r="U4027" s="35">
        <v>0</v>
      </c>
      <c r="V4027" s="36">
        <v>1</v>
      </c>
      <c r="W4027" s="36">
        <v>1</v>
      </c>
      <c r="X4027" s="37" t="s">
        <v>65</v>
      </c>
    </row>
    <row r="4028" spans="1:24" ht="24" customHeight="1" x14ac:dyDescent="0.2">
      <c r="A4028" s="50" t="s">
        <v>6938</v>
      </c>
      <c r="B4028" s="60" t="s">
        <v>7723</v>
      </c>
      <c r="C4028" s="76" t="s">
        <v>7723</v>
      </c>
      <c r="D4028" s="61" t="s">
        <v>7724</v>
      </c>
      <c r="E4028" s="53">
        <v>1708600.28</v>
      </c>
      <c r="F4028" s="26">
        <v>0.21</v>
      </c>
      <c r="G4028" s="53">
        <v>2790998.56</v>
      </c>
      <c r="H4028" s="67"/>
      <c r="I4028" s="68"/>
      <c r="J4028" s="69"/>
      <c r="K4028" s="69"/>
      <c r="L4028" s="69"/>
      <c r="M4028" s="69"/>
      <c r="N4028" s="69"/>
      <c r="O4028" s="35"/>
      <c r="P4028" s="35" t="s">
        <v>27585</v>
      </c>
      <c r="Q4028" s="36">
        <v>1</v>
      </c>
      <c r="R4028" s="35" t="s">
        <v>9849</v>
      </c>
      <c r="S4028" s="35" t="s">
        <v>28503</v>
      </c>
      <c r="T4028" s="35">
        <v>0</v>
      </c>
      <c r="U4028" s="35">
        <v>0</v>
      </c>
      <c r="V4028" s="36">
        <v>1</v>
      </c>
      <c r="W4028" s="36">
        <v>1</v>
      </c>
      <c r="X4028" s="37" t="s">
        <v>65</v>
      </c>
    </row>
    <row r="4029" spans="1:24" ht="24" customHeight="1" x14ac:dyDescent="0.2">
      <c r="A4029" s="50" t="s">
        <v>6938</v>
      </c>
      <c r="B4029" s="60" t="s">
        <v>7725</v>
      </c>
      <c r="C4029" s="76" t="s">
        <v>7725</v>
      </c>
      <c r="D4029" s="61" t="s">
        <v>7726</v>
      </c>
      <c r="E4029" s="53">
        <v>1708600.28</v>
      </c>
      <c r="F4029" s="26">
        <v>0.21</v>
      </c>
      <c r="G4029" s="53">
        <v>2790998.56</v>
      </c>
      <c r="H4029" s="67"/>
      <c r="I4029" s="68"/>
      <c r="J4029" s="69"/>
      <c r="K4029" s="69"/>
      <c r="L4029" s="69"/>
      <c r="M4029" s="69"/>
      <c r="N4029" s="69"/>
      <c r="O4029" s="35"/>
      <c r="P4029" s="35" t="s">
        <v>27586</v>
      </c>
      <c r="Q4029" s="36">
        <v>1</v>
      </c>
      <c r="R4029" s="35" t="s">
        <v>9849</v>
      </c>
      <c r="S4029" s="35" t="s">
        <v>28503</v>
      </c>
      <c r="T4029" s="35">
        <v>0</v>
      </c>
      <c r="U4029" s="35">
        <v>0</v>
      </c>
      <c r="V4029" s="36">
        <v>1</v>
      </c>
      <c r="W4029" s="36">
        <v>1</v>
      </c>
      <c r="X4029" s="37" t="s">
        <v>65</v>
      </c>
    </row>
    <row r="4030" spans="1:24" ht="24" customHeight="1" x14ac:dyDescent="0.2">
      <c r="A4030" s="50" t="s">
        <v>6938</v>
      </c>
      <c r="B4030" s="60" t="s">
        <v>7727</v>
      </c>
      <c r="C4030" s="76" t="s">
        <v>7727</v>
      </c>
      <c r="D4030" s="61" t="s">
        <v>7728</v>
      </c>
      <c r="E4030" s="53">
        <v>1708600.28</v>
      </c>
      <c r="F4030" s="26">
        <v>0.21</v>
      </c>
      <c r="G4030" s="53">
        <v>2790998.56</v>
      </c>
      <c r="H4030" s="67"/>
      <c r="I4030" s="68"/>
      <c r="J4030" s="69"/>
      <c r="K4030" s="69"/>
      <c r="L4030" s="69"/>
      <c r="M4030" s="69"/>
      <c r="N4030" s="69"/>
      <c r="O4030" s="35"/>
      <c r="P4030" s="35" t="s">
        <v>27587</v>
      </c>
      <c r="Q4030" s="36">
        <v>1</v>
      </c>
      <c r="R4030" s="35" t="s">
        <v>9849</v>
      </c>
      <c r="S4030" s="35" t="s">
        <v>28503</v>
      </c>
      <c r="T4030" s="35">
        <v>0</v>
      </c>
      <c r="U4030" s="35">
        <v>0</v>
      </c>
      <c r="V4030" s="36">
        <v>1</v>
      </c>
      <c r="W4030" s="36">
        <v>1</v>
      </c>
      <c r="X4030" s="37" t="s">
        <v>65</v>
      </c>
    </row>
    <row r="4031" spans="1:24" ht="24" customHeight="1" x14ac:dyDescent="0.2">
      <c r="A4031" s="50" t="s">
        <v>6938</v>
      </c>
      <c r="B4031" s="60" t="s">
        <v>7729</v>
      </c>
      <c r="C4031" s="76" t="s">
        <v>7729</v>
      </c>
      <c r="D4031" s="61" t="s">
        <v>7719</v>
      </c>
      <c r="E4031" s="53">
        <v>906774.65</v>
      </c>
      <c r="F4031" s="26">
        <v>0.105</v>
      </c>
      <c r="G4031" s="53">
        <v>1352681.0870000001</v>
      </c>
      <c r="H4031" s="67"/>
      <c r="I4031" s="68"/>
      <c r="J4031" s="69"/>
      <c r="K4031" s="69"/>
      <c r="L4031" s="69"/>
      <c r="M4031" s="69"/>
      <c r="N4031" s="69"/>
      <c r="O4031" s="35"/>
      <c r="P4031" s="35" t="s">
        <v>65</v>
      </c>
      <c r="Q4031" s="36">
        <v>1</v>
      </c>
      <c r="R4031" s="35" t="s">
        <v>9849</v>
      </c>
      <c r="S4031" s="35" t="s">
        <v>28504</v>
      </c>
      <c r="T4031" s="35">
        <v>0</v>
      </c>
      <c r="U4031" s="35">
        <v>0</v>
      </c>
      <c r="V4031" s="36">
        <v>1</v>
      </c>
      <c r="W4031" s="36">
        <v>1</v>
      </c>
      <c r="X4031" s="37" t="s">
        <v>65</v>
      </c>
    </row>
    <row r="4032" spans="1:24" ht="24" customHeight="1" x14ac:dyDescent="0.2">
      <c r="A4032" s="50" t="s">
        <v>6938</v>
      </c>
      <c r="B4032" s="60" t="s">
        <v>7730</v>
      </c>
      <c r="C4032" s="76" t="s">
        <v>7730</v>
      </c>
      <c r="D4032" s="61" t="s">
        <v>7731</v>
      </c>
      <c r="E4032" s="53">
        <v>537200.61</v>
      </c>
      <c r="F4032" s="26">
        <v>0.105</v>
      </c>
      <c r="G4032" s="53">
        <v>801369.00600000005</v>
      </c>
      <c r="H4032" s="67"/>
      <c r="I4032" s="68"/>
      <c r="J4032" s="69"/>
      <c r="K4032" s="69"/>
      <c r="L4032" s="69"/>
      <c r="M4032" s="69"/>
      <c r="N4032" s="69"/>
      <c r="O4032" s="35"/>
      <c r="P4032" s="35" t="s">
        <v>27588</v>
      </c>
      <c r="Q4032" s="36">
        <v>1</v>
      </c>
      <c r="R4032" s="35" t="s">
        <v>9849</v>
      </c>
      <c r="S4032" s="35" t="s">
        <v>28504</v>
      </c>
      <c r="T4032" s="35">
        <v>0</v>
      </c>
      <c r="U4032" s="35">
        <v>0</v>
      </c>
      <c r="V4032" s="36">
        <v>1</v>
      </c>
      <c r="W4032" s="36">
        <v>1</v>
      </c>
      <c r="X4032" s="37" t="s">
        <v>65</v>
      </c>
    </row>
    <row r="4033" spans="1:24" ht="24" customHeight="1" x14ac:dyDescent="0.2">
      <c r="A4033" s="50" t="s">
        <v>6938</v>
      </c>
      <c r="B4033" s="60" t="s">
        <v>7732</v>
      </c>
      <c r="C4033" s="76" t="s">
        <v>7732</v>
      </c>
      <c r="D4033" s="61" t="s">
        <v>7733</v>
      </c>
      <c r="E4033" s="53">
        <v>537200.61</v>
      </c>
      <c r="F4033" s="26">
        <v>0.105</v>
      </c>
      <c r="G4033" s="53">
        <v>801369.00600000005</v>
      </c>
      <c r="H4033" s="67"/>
      <c r="I4033" s="68"/>
      <c r="J4033" s="69"/>
      <c r="K4033" s="69"/>
      <c r="L4033" s="69"/>
      <c r="M4033" s="69"/>
      <c r="N4033" s="69"/>
      <c r="O4033" s="35"/>
      <c r="P4033" s="35" t="s">
        <v>27589</v>
      </c>
      <c r="Q4033" s="36">
        <v>1</v>
      </c>
      <c r="R4033" s="35" t="s">
        <v>9849</v>
      </c>
      <c r="S4033" s="35" t="s">
        <v>28504</v>
      </c>
      <c r="T4033" s="35">
        <v>0</v>
      </c>
      <c r="U4033" s="35">
        <v>0</v>
      </c>
      <c r="V4033" s="36">
        <v>1</v>
      </c>
      <c r="W4033" s="36">
        <v>1</v>
      </c>
      <c r="X4033" s="37" t="s">
        <v>65</v>
      </c>
    </row>
    <row r="4034" spans="1:24" ht="24" customHeight="1" x14ac:dyDescent="0.2">
      <c r="A4034" s="50" t="s">
        <v>6938</v>
      </c>
      <c r="B4034" s="60" t="s">
        <v>7734</v>
      </c>
      <c r="C4034" s="76" t="s">
        <v>7734</v>
      </c>
      <c r="D4034" s="61" t="s">
        <v>7735</v>
      </c>
      <c r="E4034" s="53">
        <v>537200.61</v>
      </c>
      <c r="F4034" s="26">
        <v>0.105</v>
      </c>
      <c r="G4034" s="53">
        <v>801369.00600000005</v>
      </c>
      <c r="H4034" s="67"/>
      <c r="I4034" s="68"/>
      <c r="J4034" s="69"/>
      <c r="K4034" s="69"/>
      <c r="L4034" s="69"/>
      <c r="M4034" s="69"/>
      <c r="N4034" s="69"/>
      <c r="O4034" s="35"/>
      <c r="P4034" s="35" t="s">
        <v>27590</v>
      </c>
      <c r="Q4034" s="36">
        <v>1</v>
      </c>
      <c r="R4034" s="35" t="s">
        <v>9849</v>
      </c>
      <c r="S4034" s="35" t="s">
        <v>28504</v>
      </c>
      <c r="T4034" s="35">
        <v>0</v>
      </c>
      <c r="U4034" s="35">
        <v>0</v>
      </c>
      <c r="V4034" s="36">
        <v>1</v>
      </c>
      <c r="W4034" s="36">
        <v>1</v>
      </c>
      <c r="X4034" s="37" t="s">
        <v>65</v>
      </c>
    </row>
    <row r="4035" spans="1:24" ht="24" customHeight="1" x14ac:dyDescent="0.2">
      <c r="A4035" s="50" t="s">
        <v>6938</v>
      </c>
      <c r="B4035" s="60" t="s">
        <v>9899</v>
      </c>
      <c r="C4035" s="76" t="s">
        <v>9899</v>
      </c>
      <c r="D4035" s="61" t="s">
        <v>24175</v>
      </c>
      <c r="E4035" s="53">
        <v>1804595.97</v>
      </c>
      <c r="F4035" s="26">
        <v>0.105</v>
      </c>
      <c r="G4035" s="53">
        <v>2692006.0389999999</v>
      </c>
      <c r="H4035" s="67"/>
      <c r="I4035" s="68"/>
      <c r="J4035" s="69"/>
      <c r="K4035" s="69"/>
      <c r="L4035" s="69"/>
      <c r="M4035" s="69"/>
      <c r="N4035" s="69"/>
      <c r="O4035" s="35"/>
      <c r="P4035" s="35" t="s">
        <v>65</v>
      </c>
      <c r="Q4035" s="36">
        <v>1</v>
      </c>
      <c r="R4035" s="35" t="s">
        <v>9849</v>
      </c>
      <c r="S4035" s="35" t="s">
        <v>28504</v>
      </c>
      <c r="T4035" s="35">
        <v>0</v>
      </c>
      <c r="U4035" s="35">
        <v>0</v>
      </c>
      <c r="V4035" s="36">
        <v>1</v>
      </c>
      <c r="W4035" s="36">
        <v>1</v>
      </c>
      <c r="X4035" s="37" t="s">
        <v>65</v>
      </c>
    </row>
    <row r="4036" spans="1:24" ht="24" customHeight="1" x14ac:dyDescent="0.2">
      <c r="A4036" s="50" t="s">
        <v>6938</v>
      </c>
      <c r="B4036" s="60" t="s">
        <v>7736</v>
      </c>
      <c r="C4036" s="76" t="s">
        <v>7736</v>
      </c>
      <c r="D4036" s="61" t="s">
        <v>7737</v>
      </c>
      <c r="E4036" s="53">
        <v>594236.68000000005</v>
      </c>
      <c r="F4036" s="26">
        <v>0.21</v>
      </c>
      <c r="G4036" s="53">
        <v>970685.61899999995</v>
      </c>
      <c r="H4036" s="67"/>
      <c r="I4036" s="68"/>
      <c r="J4036" s="69"/>
      <c r="K4036" s="69"/>
      <c r="L4036" s="69"/>
      <c r="M4036" s="69"/>
      <c r="N4036" s="69"/>
      <c r="O4036" s="35"/>
      <c r="P4036" s="35" t="s">
        <v>27591</v>
      </c>
      <c r="Q4036" s="36">
        <v>1</v>
      </c>
      <c r="R4036" s="35" t="s">
        <v>9849</v>
      </c>
      <c r="S4036" s="35" t="s">
        <v>28504</v>
      </c>
      <c r="T4036" s="35">
        <v>0</v>
      </c>
      <c r="U4036" s="35">
        <v>0</v>
      </c>
      <c r="V4036" s="36">
        <v>1</v>
      </c>
      <c r="W4036" s="36">
        <v>1</v>
      </c>
      <c r="X4036" s="37" t="s">
        <v>65</v>
      </c>
    </row>
    <row r="4037" spans="1:24" ht="24" customHeight="1" x14ac:dyDescent="0.2">
      <c r="A4037" s="50" t="s">
        <v>6938</v>
      </c>
      <c r="B4037" s="60" t="s">
        <v>7738</v>
      </c>
      <c r="C4037" s="76" t="s">
        <v>7738</v>
      </c>
      <c r="D4037" s="61" t="s">
        <v>7739</v>
      </c>
      <c r="E4037" s="53">
        <v>594236.68000000005</v>
      </c>
      <c r="F4037" s="26">
        <v>0.21</v>
      </c>
      <c r="G4037" s="53">
        <v>970685.61899999995</v>
      </c>
      <c r="H4037" s="67"/>
      <c r="I4037" s="68"/>
      <c r="J4037" s="69"/>
      <c r="K4037" s="69"/>
      <c r="L4037" s="69"/>
      <c r="M4037" s="69"/>
      <c r="N4037" s="69"/>
      <c r="O4037" s="35"/>
      <c r="P4037" s="35" t="s">
        <v>27592</v>
      </c>
      <c r="Q4037" s="36">
        <v>1</v>
      </c>
      <c r="R4037" s="35" t="s">
        <v>9849</v>
      </c>
      <c r="S4037" s="35" t="s">
        <v>28504</v>
      </c>
      <c r="T4037" s="35">
        <v>0</v>
      </c>
      <c r="U4037" s="35">
        <v>0</v>
      </c>
      <c r="V4037" s="36">
        <v>1</v>
      </c>
      <c r="W4037" s="36">
        <v>1</v>
      </c>
      <c r="X4037" s="37" t="s">
        <v>65</v>
      </c>
    </row>
    <row r="4038" spans="1:24" ht="24" customHeight="1" x14ac:dyDescent="0.2">
      <c r="A4038" s="50" t="s">
        <v>6938</v>
      </c>
      <c r="B4038" s="60" t="s">
        <v>7740</v>
      </c>
      <c r="C4038" s="76" t="s">
        <v>7740</v>
      </c>
      <c r="D4038" s="61" t="s">
        <v>7741</v>
      </c>
      <c r="E4038" s="53">
        <v>594236.68000000005</v>
      </c>
      <c r="F4038" s="26">
        <v>0.21</v>
      </c>
      <c r="G4038" s="53">
        <v>970685.61899999995</v>
      </c>
      <c r="H4038" s="67"/>
      <c r="I4038" s="68"/>
      <c r="J4038" s="69"/>
      <c r="K4038" s="69"/>
      <c r="L4038" s="69"/>
      <c r="M4038" s="69"/>
      <c r="N4038" s="69"/>
      <c r="O4038" s="35"/>
      <c r="P4038" s="35" t="s">
        <v>27593</v>
      </c>
      <c r="Q4038" s="36">
        <v>1</v>
      </c>
      <c r="R4038" s="35" t="s">
        <v>9849</v>
      </c>
      <c r="S4038" s="35" t="s">
        <v>28504</v>
      </c>
      <c r="T4038" s="35">
        <v>0</v>
      </c>
      <c r="U4038" s="35">
        <v>0</v>
      </c>
      <c r="V4038" s="36">
        <v>1</v>
      </c>
      <c r="W4038" s="36">
        <v>1</v>
      </c>
      <c r="X4038" s="37" t="s">
        <v>65</v>
      </c>
    </row>
    <row r="4039" spans="1:24" ht="24" customHeight="1" x14ac:dyDescent="0.2">
      <c r="A4039" s="50" t="s">
        <v>6938</v>
      </c>
      <c r="B4039" s="60" t="s">
        <v>7742</v>
      </c>
      <c r="C4039" s="76" t="s">
        <v>7742</v>
      </c>
      <c r="D4039" s="61" t="s">
        <v>7743</v>
      </c>
      <c r="E4039" s="53">
        <v>663293.43999999994</v>
      </c>
      <c r="F4039" s="26">
        <v>0.21</v>
      </c>
      <c r="G4039" s="53">
        <v>1083489.8289999999</v>
      </c>
      <c r="H4039" s="67"/>
      <c r="I4039" s="68"/>
      <c r="J4039" s="69"/>
      <c r="K4039" s="69"/>
      <c r="L4039" s="69"/>
      <c r="M4039" s="69"/>
      <c r="N4039" s="69"/>
      <c r="O4039" s="35"/>
      <c r="P4039" s="35" t="s">
        <v>27594</v>
      </c>
      <c r="Q4039" s="36">
        <v>1</v>
      </c>
      <c r="R4039" s="35" t="s">
        <v>9849</v>
      </c>
      <c r="S4039" s="35" t="s">
        <v>28503</v>
      </c>
      <c r="T4039" s="35">
        <v>0</v>
      </c>
      <c r="U4039" s="35">
        <v>0</v>
      </c>
      <c r="V4039" s="36">
        <v>1</v>
      </c>
      <c r="W4039" s="36">
        <v>1</v>
      </c>
      <c r="X4039" s="37" t="s">
        <v>65</v>
      </c>
    </row>
    <row r="4040" spans="1:24" ht="24" customHeight="1" x14ac:dyDescent="0.2">
      <c r="A4040" s="50" t="s">
        <v>6938</v>
      </c>
      <c r="B4040" s="60" t="s">
        <v>7744</v>
      </c>
      <c r="C4040" s="76" t="s">
        <v>7744</v>
      </c>
      <c r="D4040" s="61" t="s">
        <v>7745</v>
      </c>
      <c r="E4040" s="53">
        <v>663293.43999999994</v>
      </c>
      <c r="F4040" s="26">
        <v>0.21</v>
      </c>
      <c r="G4040" s="53">
        <v>1083489.8289999999</v>
      </c>
      <c r="H4040" s="67"/>
      <c r="I4040" s="68"/>
      <c r="J4040" s="69"/>
      <c r="K4040" s="69"/>
      <c r="L4040" s="69"/>
      <c r="M4040" s="69"/>
      <c r="N4040" s="69"/>
      <c r="O4040" s="35"/>
      <c r="P4040" s="35" t="s">
        <v>27595</v>
      </c>
      <c r="Q4040" s="36">
        <v>1</v>
      </c>
      <c r="R4040" s="35" t="s">
        <v>9849</v>
      </c>
      <c r="S4040" s="35" t="s">
        <v>28504</v>
      </c>
      <c r="T4040" s="35">
        <v>0</v>
      </c>
      <c r="U4040" s="35">
        <v>0</v>
      </c>
      <c r="V4040" s="36">
        <v>1</v>
      </c>
      <c r="W4040" s="36">
        <v>1</v>
      </c>
      <c r="X4040" s="37" t="s">
        <v>65</v>
      </c>
    </row>
    <row r="4041" spans="1:24" ht="24" customHeight="1" x14ac:dyDescent="0.2">
      <c r="A4041" s="50" t="s">
        <v>6938</v>
      </c>
      <c r="B4041" s="60" t="s">
        <v>7746</v>
      </c>
      <c r="C4041" s="76" t="s">
        <v>7746</v>
      </c>
      <c r="D4041" s="61" t="s">
        <v>7747</v>
      </c>
      <c r="E4041" s="53">
        <v>663293.43999999994</v>
      </c>
      <c r="F4041" s="26">
        <v>0.21</v>
      </c>
      <c r="G4041" s="53">
        <v>1083489.8289999999</v>
      </c>
      <c r="H4041" s="67"/>
      <c r="I4041" s="68"/>
      <c r="J4041" s="69"/>
      <c r="K4041" s="69"/>
      <c r="L4041" s="69"/>
      <c r="M4041" s="69"/>
      <c r="N4041" s="69"/>
      <c r="O4041" s="35"/>
      <c r="P4041" s="35" t="s">
        <v>27596</v>
      </c>
      <c r="Q4041" s="36">
        <v>1</v>
      </c>
      <c r="R4041" s="35" t="s">
        <v>9849</v>
      </c>
      <c r="S4041" s="35" t="s">
        <v>28503</v>
      </c>
      <c r="T4041" s="35">
        <v>0</v>
      </c>
      <c r="U4041" s="35">
        <v>0</v>
      </c>
      <c r="V4041" s="36">
        <v>1</v>
      </c>
      <c r="W4041" s="36">
        <v>1</v>
      </c>
      <c r="X4041" s="37" t="s">
        <v>65</v>
      </c>
    </row>
    <row r="4042" spans="1:24" ht="24" customHeight="1" x14ac:dyDescent="0.2">
      <c r="A4042" s="50" t="s">
        <v>6938</v>
      </c>
      <c r="B4042" s="60" t="s">
        <v>7748</v>
      </c>
      <c r="C4042" s="76" t="s">
        <v>7748</v>
      </c>
      <c r="D4042" s="61" t="s">
        <v>7749</v>
      </c>
      <c r="E4042" s="53">
        <v>663293.43999999994</v>
      </c>
      <c r="F4042" s="26">
        <v>0.21</v>
      </c>
      <c r="G4042" s="53">
        <v>1083489.8289999999</v>
      </c>
      <c r="H4042" s="67"/>
      <c r="I4042" s="68"/>
      <c r="J4042" s="69"/>
      <c r="K4042" s="69"/>
      <c r="L4042" s="69"/>
      <c r="M4042" s="69"/>
      <c r="N4042" s="69"/>
      <c r="O4042" s="35"/>
      <c r="P4042" s="35" t="s">
        <v>27597</v>
      </c>
      <c r="Q4042" s="36">
        <v>1</v>
      </c>
      <c r="R4042" s="35" t="s">
        <v>9849</v>
      </c>
      <c r="S4042" s="35" t="s">
        <v>28504</v>
      </c>
      <c r="T4042" s="35">
        <v>0</v>
      </c>
      <c r="U4042" s="35">
        <v>0</v>
      </c>
      <c r="V4042" s="36">
        <v>1</v>
      </c>
      <c r="W4042" s="36">
        <v>1</v>
      </c>
      <c r="X4042" s="37" t="s">
        <v>65</v>
      </c>
    </row>
    <row r="4043" spans="1:24" ht="24" customHeight="1" x14ac:dyDescent="0.2">
      <c r="A4043" s="50" t="s">
        <v>6938</v>
      </c>
      <c r="B4043" s="60" t="s">
        <v>7750</v>
      </c>
      <c r="C4043" s="76" t="s">
        <v>7750</v>
      </c>
      <c r="D4043" s="61" t="s">
        <v>7751</v>
      </c>
      <c r="E4043" s="53">
        <v>663293.43999999994</v>
      </c>
      <c r="F4043" s="26">
        <v>0.21</v>
      </c>
      <c r="G4043" s="53">
        <v>1083489.8289999999</v>
      </c>
      <c r="H4043" s="67"/>
      <c r="I4043" s="68"/>
      <c r="J4043" s="69"/>
      <c r="K4043" s="69"/>
      <c r="L4043" s="69"/>
      <c r="M4043" s="69"/>
      <c r="N4043" s="69"/>
      <c r="O4043" s="35"/>
      <c r="P4043" s="35" t="s">
        <v>27598</v>
      </c>
      <c r="Q4043" s="36">
        <v>1</v>
      </c>
      <c r="R4043" s="35" t="s">
        <v>9849</v>
      </c>
      <c r="S4043" s="35" t="s">
        <v>28503</v>
      </c>
      <c r="T4043" s="35">
        <v>0</v>
      </c>
      <c r="U4043" s="35">
        <v>0</v>
      </c>
      <c r="V4043" s="36">
        <v>1</v>
      </c>
      <c r="W4043" s="36">
        <v>1</v>
      </c>
      <c r="X4043" s="37" t="s">
        <v>65</v>
      </c>
    </row>
    <row r="4044" spans="1:24" ht="24" customHeight="1" x14ac:dyDescent="0.2">
      <c r="A4044" s="50" t="s">
        <v>6938</v>
      </c>
      <c r="B4044" s="60" t="s">
        <v>7752</v>
      </c>
      <c r="C4044" s="76" t="s">
        <v>7752</v>
      </c>
      <c r="D4044" s="61" t="s">
        <v>7753</v>
      </c>
      <c r="E4044" s="53">
        <v>978615.97</v>
      </c>
      <c r="F4044" s="26">
        <v>0.21</v>
      </c>
      <c r="G4044" s="53">
        <v>1598569.1880000001</v>
      </c>
      <c r="H4044" s="67"/>
      <c r="I4044" s="68"/>
      <c r="J4044" s="69"/>
      <c r="K4044" s="69"/>
      <c r="L4044" s="69"/>
      <c r="M4044" s="69"/>
      <c r="N4044" s="69"/>
      <c r="O4044" s="35"/>
      <c r="P4044" s="35" t="s">
        <v>27599</v>
      </c>
      <c r="Q4044" s="36">
        <v>1</v>
      </c>
      <c r="R4044" s="35" t="s">
        <v>9849</v>
      </c>
      <c r="S4044" s="35" t="s">
        <v>28503</v>
      </c>
      <c r="T4044" s="35">
        <v>0</v>
      </c>
      <c r="U4044" s="35">
        <v>0</v>
      </c>
      <c r="V4044" s="36">
        <v>1</v>
      </c>
      <c r="W4044" s="36">
        <v>1</v>
      </c>
      <c r="X4044" s="37" t="s">
        <v>65</v>
      </c>
    </row>
    <row r="4045" spans="1:24" ht="24" customHeight="1" x14ac:dyDescent="0.2">
      <c r="A4045" s="50" t="s">
        <v>6938</v>
      </c>
      <c r="B4045" s="60" t="s">
        <v>7754</v>
      </c>
      <c r="C4045" s="76" t="s">
        <v>7754</v>
      </c>
      <c r="D4045" s="61" t="s">
        <v>7755</v>
      </c>
      <c r="E4045" s="53">
        <v>978615.97</v>
      </c>
      <c r="F4045" s="26">
        <v>0.21</v>
      </c>
      <c r="G4045" s="53">
        <v>1598569.1880000001</v>
      </c>
      <c r="H4045" s="67"/>
      <c r="I4045" s="68"/>
      <c r="J4045" s="69"/>
      <c r="K4045" s="69"/>
      <c r="L4045" s="69"/>
      <c r="M4045" s="69"/>
      <c r="N4045" s="69"/>
      <c r="O4045" s="35"/>
      <c r="P4045" s="35" t="s">
        <v>27600</v>
      </c>
      <c r="Q4045" s="36">
        <v>1</v>
      </c>
      <c r="R4045" s="35" t="s">
        <v>9849</v>
      </c>
      <c r="S4045" s="35" t="s">
        <v>28503</v>
      </c>
      <c r="T4045" s="35">
        <v>0</v>
      </c>
      <c r="U4045" s="35">
        <v>0</v>
      </c>
      <c r="V4045" s="36">
        <v>1</v>
      </c>
      <c r="W4045" s="36">
        <v>1</v>
      </c>
      <c r="X4045" s="37" t="s">
        <v>65</v>
      </c>
    </row>
    <row r="4046" spans="1:24" ht="24" customHeight="1" x14ac:dyDescent="0.2">
      <c r="A4046" s="50" t="s">
        <v>6938</v>
      </c>
      <c r="B4046" s="60" t="s">
        <v>7756</v>
      </c>
      <c r="C4046" s="76" t="s">
        <v>7756</v>
      </c>
      <c r="D4046" s="61" t="s">
        <v>7757</v>
      </c>
      <c r="E4046" s="53">
        <v>978615.97</v>
      </c>
      <c r="F4046" s="26">
        <v>0.21</v>
      </c>
      <c r="G4046" s="53">
        <v>1598569.1880000001</v>
      </c>
      <c r="H4046" s="67"/>
      <c r="I4046" s="68"/>
      <c r="J4046" s="69"/>
      <c r="K4046" s="69"/>
      <c r="L4046" s="69"/>
      <c r="M4046" s="69"/>
      <c r="N4046" s="69"/>
      <c r="O4046" s="35"/>
      <c r="P4046" s="35" t="s">
        <v>27601</v>
      </c>
      <c r="Q4046" s="36">
        <v>1</v>
      </c>
      <c r="R4046" s="35" t="s">
        <v>9849</v>
      </c>
      <c r="S4046" s="35" t="s">
        <v>28503</v>
      </c>
      <c r="T4046" s="35">
        <v>0</v>
      </c>
      <c r="U4046" s="35">
        <v>0</v>
      </c>
      <c r="V4046" s="36">
        <v>1</v>
      </c>
      <c r="W4046" s="36">
        <v>1</v>
      </c>
      <c r="X4046" s="37" t="s">
        <v>65</v>
      </c>
    </row>
    <row r="4047" spans="1:24" ht="24" customHeight="1" x14ac:dyDescent="0.2">
      <c r="A4047" s="50" t="s">
        <v>6938</v>
      </c>
      <c r="B4047" s="60" t="s">
        <v>7758</v>
      </c>
      <c r="C4047" s="76" t="s">
        <v>7758</v>
      </c>
      <c r="D4047" s="61" t="s">
        <v>7759</v>
      </c>
      <c r="E4047" s="53">
        <v>655722.77</v>
      </c>
      <c r="F4047" s="26">
        <v>0.21</v>
      </c>
      <c r="G4047" s="53">
        <v>1071123.145</v>
      </c>
      <c r="H4047" s="67"/>
      <c r="I4047" s="68"/>
      <c r="J4047" s="69"/>
      <c r="K4047" s="69"/>
      <c r="L4047" s="69"/>
      <c r="M4047" s="69"/>
      <c r="N4047" s="69"/>
      <c r="O4047" s="35"/>
      <c r="P4047" s="35" t="s">
        <v>27602</v>
      </c>
      <c r="Q4047" s="36">
        <v>1</v>
      </c>
      <c r="R4047" s="35" t="s">
        <v>9849</v>
      </c>
      <c r="S4047" s="35" t="s">
        <v>28503</v>
      </c>
      <c r="T4047" s="35">
        <v>0</v>
      </c>
      <c r="U4047" s="35">
        <v>0</v>
      </c>
      <c r="V4047" s="36">
        <v>1</v>
      </c>
      <c r="W4047" s="36">
        <v>1</v>
      </c>
      <c r="X4047" s="37" t="s">
        <v>65</v>
      </c>
    </row>
    <row r="4048" spans="1:24" ht="24" customHeight="1" x14ac:dyDescent="0.2">
      <c r="A4048" s="50" t="s">
        <v>6938</v>
      </c>
      <c r="B4048" s="60" t="s">
        <v>7760</v>
      </c>
      <c r="C4048" s="76" t="s">
        <v>7760</v>
      </c>
      <c r="D4048" s="61" t="s">
        <v>7761</v>
      </c>
      <c r="E4048" s="53">
        <v>514651.42</v>
      </c>
      <c r="F4048" s="26">
        <v>0.21</v>
      </c>
      <c r="G4048" s="53">
        <v>840683.098</v>
      </c>
      <c r="H4048" s="67"/>
      <c r="I4048" s="68"/>
      <c r="J4048" s="69"/>
      <c r="K4048" s="69"/>
      <c r="L4048" s="69"/>
      <c r="M4048" s="69"/>
      <c r="N4048" s="69"/>
      <c r="O4048" s="35"/>
      <c r="P4048" s="35" t="s">
        <v>27603</v>
      </c>
      <c r="Q4048" s="36">
        <v>1</v>
      </c>
      <c r="R4048" s="35" t="s">
        <v>9849</v>
      </c>
      <c r="S4048" s="35" t="s">
        <v>28504</v>
      </c>
      <c r="T4048" s="35">
        <v>0</v>
      </c>
      <c r="U4048" s="35">
        <v>0</v>
      </c>
      <c r="V4048" s="36">
        <v>1</v>
      </c>
      <c r="W4048" s="36">
        <v>1</v>
      </c>
      <c r="X4048" s="37" t="s">
        <v>65</v>
      </c>
    </row>
    <row r="4049" spans="1:24" ht="24" customHeight="1" x14ac:dyDescent="0.2">
      <c r="A4049" s="50" t="s">
        <v>6938</v>
      </c>
      <c r="B4049" s="60" t="s">
        <v>7762</v>
      </c>
      <c r="C4049" s="76" t="s">
        <v>7762</v>
      </c>
      <c r="D4049" s="61" t="s">
        <v>7763</v>
      </c>
      <c r="E4049" s="53">
        <v>514651.42</v>
      </c>
      <c r="F4049" s="26">
        <v>0.21</v>
      </c>
      <c r="G4049" s="53">
        <v>840683.098</v>
      </c>
      <c r="H4049" s="67"/>
      <c r="I4049" s="68"/>
      <c r="J4049" s="69"/>
      <c r="K4049" s="69"/>
      <c r="L4049" s="69"/>
      <c r="M4049" s="69"/>
      <c r="N4049" s="69"/>
      <c r="O4049" s="35"/>
      <c r="P4049" s="35" t="s">
        <v>27604</v>
      </c>
      <c r="Q4049" s="36">
        <v>1</v>
      </c>
      <c r="R4049" s="35" t="s">
        <v>9849</v>
      </c>
      <c r="S4049" s="35" t="s">
        <v>28504</v>
      </c>
      <c r="T4049" s="35">
        <v>0</v>
      </c>
      <c r="U4049" s="35">
        <v>0</v>
      </c>
      <c r="V4049" s="36">
        <v>1</v>
      </c>
      <c r="W4049" s="36">
        <v>1</v>
      </c>
      <c r="X4049" s="37" t="s">
        <v>65</v>
      </c>
    </row>
    <row r="4050" spans="1:24" ht="24" customHeight="1" x14ac:dyDescent="0.2">
      <c r="A4050" s="50" t="s">
        <v>6938</v>
      </c>
      <c r="B4050" s="60" t="s">
        <v>7764</v>
      </c>
      <c r="C4050" s="76" t="s">
        <v>7764</v>
      </c>
      <c r="D4050" s="61" t="s">
        <v>7765</v>
      </c>
      <c r="E4050" s="53">
        <v>514651.42</v>
      </c>
      <c r="F4050" s="26">
        <v>0.21</v>
      </c>
      <c r="G4050" s="53">
        <v>840683.098</v>
      </c>
      <c r="H4050" s="67"/>
      <c r="I4050" s="68"/>
      <c r="J4050" s="69"/>
      <c r="K4050" s="69"/>
      <c r="L4050" s="69"/>
      <c r="M4050" s="69"/>
      <c r="N4050" s="69"/>
      <c r="O4050" s="35"/>
      <c r="P4050" s="35" t="s">
        <v>27605</v>
      </c>
      <c r="Q4050" s="36">
        <v>1</v>
      </c>
      <c r="R4050" s="35" t="s">
        <v>9849</v>
      </c>
      <c r="S4050" s="35" t="s">
        <v>28503</v>
      </c>
      <c r="T4050" s="35">
        <v>0</v>
      </c>
      <c r="U4050" s="35">
        <v>0</v>
      </c>
      <c r="V4050" s="36">
        <v>1</v>
      </c>
      <c r="W4050" s="36">
        <v>1</v>
      </c>
      <c r="X4050" s="37" t="s">
        <v>65</v>
      </c>
    </row>
    <row r="4051" spans="1:24" ht="24" customHeight="1" x14ac:dyDescent="0.2">
      <c r="A4051" s="50" t="s">
        <v>6938</v>
      </c>
      <c r="B4051" s="60" t="s">
        <v>7766</v>
      </c>
      <c r="C4051" s="76" t="s">
        <v>7766</v>
      </c>
      <c r="D4051" s="61" t="s">
        <v>7767</v>
      </c>
      <c r="E4051" s="53">
        <v>1696047.38</v>
      </c>
      <c r="F4051" s="26">
        <v>0.21</v>
      </c>
      <c r="G4051" s="53">
        <v>2770493.392</v>
      </c>
      <c r="H4051" s="67"/>
      <c r="I4051" s="68"/>
      <c r="J4051" s="69"/>
      <c r="K4051" s="69"/>
      <c r="L4051" s="69"/>
      <c r="M4051" s="69"/>
      <c r="N4051" s="69"/>
      <c r="O4051" s="35"/>
      <c r="P4051" s="35" t="s">
        <v>27606</v>
      </c>
      <c r="Q4051" s="36">
        <v>1</v>
      </c>
      <c r="R4051" s="35" t="s">
        <v>9849</v>
      </c>
      <c r="S4051" s="35" t="s">
        <v>28503</v>
      </c>
      <c r="T4051" s="35">
        <v>0</v>
      </c>
      <c r="U4051" s="35">
        <v>0</v>
      </c>
      <c r="V4051" s="36">
        <v>1</v>
      </c>
      <c r="W4051" s="36">
        <v>1</v>
      </c>
      <c r="X4051" s="37" t="s">
        <v>65</v>
      </c>
    </row>
    <row r="4052" spans="1:24" ht="24" customHeight="1" x14ac:dyDescent="0.2">
      <c r="A4052" s="50" t="s">
        <v>6938</v>
      </c>
      <c r="B4052" s="60" t="s">
        <v>7768</v>
      </c>
      <c r="C4052" s="76" t="s">
        <v>7768</v>
      </c>
      <c r="D4052" s="61" t="s">
        <v>7769</v>
      </c>
      <c r="E4052" s="53">
        <v>1696047.38</v>
      </c>
      <c r="F4052" s="26">
        <v>0.21</v>
      </c>
      <c r="G4052" s="53">
        <v>2770493.392</v>
      </c>
      <c r="H4052" s="67"/>
      <c r="I4052" s="68"/>
      <c r="J4052" s="69"/>
      <c r="K4052" s="69"/>
      <c r="L4052" s="69"/>
      <c r="M4052" s="69"/>
      <c r="N4052" s="69"/>
      <c r="O4052" s="35"/>
      <c r="P4052" s="35" t="s">
        <v>27607</v>
      </c>
      <c r="Q4052" s="36">
        <v>1</v>
      </c>
      <c r="R4052" s="35" t="s">
        <v>9849</v>
      </c>
      <c r="S4052" s="35" t="s">
        <v>28503</v>
      </c>
      <c r="T4052" s="35">
        <v>0</v>
      </c>
      <c r="U4052" s="35">
        <v>0</v>
      </c>
      <c r="V4052" s="36">
        <v>1</v>
      </c>
      <c r="W4052" s="36">
        <v>1</v>
      </c>
      <c r="X4052" s="37" t="s">
        <v>65</v>
      </c>
    </row>
    <row r="4053" spans="1:24" ht="24" customHeight="1" x14ac:dyDescent="0.2">
      <c r="A4053" s="50" t="s">
        <v>6938</v>
      </c>
      <c r="B4053" s="60" t="s">
        <v>7770</v>
      </c>
      <c r="C4053" s="76" t="s">
        <v>7770</v>
      </c>
      <c r="D4053" s="61" t="s">
        <v>7771</v>
      </c>
      <c r="E4053" s="53">
        <v>1696047.38</v>
      </c>
      <c r="F4053" s="26">
        <v>0.21</v>
      </c>
      <c r="G4053" s="53">
        <v>2770493.392</v>
      </c>
      <c r="H4053" s="67"/>
      <c r="I4053" s="68"/>
      <c r="J4053" s="69"/>
      <c r="K4053" s="69"/>
      <c r="L4053" s="69"/>
      <c r="M4053" s="69"/>
      <c r="N4053" s="69"/>
      <c r="O4053" s="35"/>
      <c r="P4053" s="35" t="s">
        <v>27608</v>
      </c>
      <c r="Q4053" s="36">
        <v>1</v>
      </c>
      <c r="R4053" s="35" t="s">
        <v>9849</v>
      </c>
      <c r="S4053" s="35" t="s">
        <v>28503</v>
      </c>
      <c r="T4053" s="35">
        <v>0</v>
      </c>
      <c r="U4053" s="35">
        <v>0</v>
      </c>
      <c r="V4053" s="36">
        <v>1</v>
      </c>
      <c r="W4053" s="36">
        <v>1</v>
      </c>
      <c r="X4053" s="37" t="s">
        <v>65</v>
      </c>
    </row>
    <row r="4054" spans="1:24" ht="24" customHeight="1" x14ac:dyDescent="0.2">
      <c r="A4054" s="50" t="s">
        <v>6938</v>
      </c>
      <c r="B4054" s="60" t="s">
        <v>7772</v>
      </c>
      <c r="C4054" s="76" t="s">
        <v>7772</v>
      </c>
      <c r="D4054" s="61" t="s">
        <v>7773</v>
      </c>
      <c r="E4054" s="53">
        <v>1594689.8</v>
      </c>
      <c r="F4054" s="26">
        <v>0.21</v>
      </c>
      <c r="G4054" s="53">
        <v>2604925.7880000002</v>
      </c>
      <c r="H4054" s="67"/>
      <c r="I4054" s="68"/>
      <c r="J4054" s="69"/>
      <c r="K4054" s="69"/>
      <c r="L4054" s="69"/>
      <c r="M4054" s="69"/>
      <c r="N4054" s="69"/>
      <c r="O4054" s="35"/>
      <c r="P4054" s="35" t="s">
        <v>27609</v>
      </c>
      <c r="Q4054" s="36">
        <v>1</v>
      </c>
      <c r="R4054" s="35" t="s">
        <v>9849</v>
      </c>
      <c r="S4054" s="35" t="s">
        <v>28503</v>
      </c>
      <c r="T4054" s="35">
        <v>0</v>
      </c>
      <c r="U4054" s="35">
        <v>0</v>
      </c>
      <c r="V4054" s="36">
        <v>1</v>
      </c>
      <c r="W4054" s="36">
        <v>1</v>
      </c>
      <c r="X4054" s="37" t="s">
        <v>65</v>
      </c>
    </row>
    <row r="4055" spans="1:24" ht="24" customHeight="1" x14ac:dyDescent="0.2">
      <c r="A4055" s="50" t="s">
        <v>6938</v>
      </c>
      <c r="B4055" s="60" t="s">
        <v>7774</v>
      </c>
      <c r="C4055" s="76" t="s">
        <v>7774</v>
      </c>
      <c r="D4055" s="61" t="s">
        <v>7775</v>
      </c>
      <c r="E4055" s="53">
        <v>1594689.8</v>
      </c>
      <c r="F4055" s="26">
        <v>0.21</v>
      </c>
      <c r="G4055" s="53">
        <v>2604925.7880000002</v>
      </c>
      <c r="H4055" s="67"/>
      <c r="I4055" s="68"/>
      <c r="J4055" s="69"/>
      <c r="K4055" s="69"/>
      <c r="L4055" s="69"/>
      <c r="M4055" s="69"/>
      <c r="N4055" s="69"/>
      <c r="O4055" s="35"/>
      <c r="P4055" s="35" t="s">
        <v>27610</v>
      </c>
      <c r="Q4055" s="36">
        <v>1</v>
      </c>
      <c r="R4055" s="35" t="s">
        <v>9849</v>
      </c>
      <c r="S4055" s="35" t="s">
        <v>28503</v>
      </c>
      <c r="T4055" s="35">
        <v>0</v>
      </c>
      <c r="U4055" s="35">
        <v>0</v>
      </c>
      <c r="V4055" s="36">
        <v>1</v>
      </c>
      <c r="W4055" s="36">
        <v>1</v>
      </c>
      <c r="X4055" s="37" t="s">
        <v>65</v>
      </c>
    </row>
    <row r="4056" spans="1:24" ht="24" customHeight="1" x14ac:dyDescent="0.2">
      <c r="A4056" s="50" t="s">
        <v>6938</v>
      </c>
      <c r="B4056" s="60" t="s">
        <v>7776</v>
      </c>
      <c r="C4056" s="76" t="s">
        <v>7776</v>
      </c>
      <c r="D4056" s="61" t="s">
        <v>7777</v>
      </c>
      <c r="E4056" s="53">
        <v>1594689.8</v>
      </c>
      <c r="F4056" s="26">
        <v>0.21</v>
      </c>
      <c r="G4056" s="53">
        <v>2604925.7880000002</v>
      </c>
      <c r="H4056" s="67"/>
      <c r="I4056" s="68"/>
      <c r="J4056" s="69"/>
      <c r="K4056" s="69"/>
      <c r="L4056" s="69"/>
      <c r="M4056" s="69"/>
      <c r="N4056" s="69"/>
      <c r="O4056" s="35"/>
      <c r="P4056" s="35" t="s">
        <v>27611</v>
      </c>
      <c r="Q4056" s="36">
        <v>1</v>
      </c>
      <c r="R4056" s="35" t="s">
        <v>9849</v>
      </c>
      <c r="S4056" s="35" t="s">
        <v>28504</v>
      </c>
      <c r="T4056" s="35">
        <v>0</v>
      </c>
      <c r="U4056" s="35">
        <v>0</v>
      </c>
      <c r="V4056" s="36">
        <v>1</v>
      </c>
      <c r="W4056" s="36">
        <v>1</v>
      </c>
      <c r="X4056" s="37" t="s">
        <v>65</v>
      </c>
    </row>
    <row r="4057" spans="1:24" ht="24" customHeight="1" x14ac:dyDescent="0.2">
      <c r="A4057" s="50" t="s">
        <v>6938</v>
      </c>
      <c r="B4057" s="60" t="s">
        <v>7778</v>
      </c>
      <c r="C4057" s="76" t="s">
        <v>7778</v>
      </c>
      <c r="D4057" s="61" t="s">
        <v>7779</v>
      </c>
      <c r="E4057" s="53">
        <v>1066940.03</v>
      </c>
      <c r="F4057" s="26">
        <v>0.21</v>
      </c>
      <c r="G4057" s="53">
        <v>1742846.5379999999</v>
      </c>
      <c r="H4057" s="67"/>
      <c r="I4057" s="68"/>
      <c r="J4057" s="69"/>
      <c r="K4057" s="69"/>
      <c r="L4057" s="69"/>
      <c r="M4057" s="69"/>
      <c r="N4057" s="69"/>
      <c r="O4057" s="35"/>
      <c r="P4057" s="35" t="s">
        <v>27612</v>
      </c>
      <c r="Q4057" s="36">
        <v>1</v>
      </c>
      <c r="R4057" s="35" t="s">
        <v>9849</v>
      </c>
      <c r="S4057" s="35" t="s">
        <v>28504</v>
      </c>
      <c r="T4057" s="35">
        <v>0</v>
      </c>
      <c r="U4057" s="35">
        <v>0</v>
      </c>
      <c r="V4057" s="36">
        <v>1</v>
      </c>
      <c r="W4057" s="36">
        <v>1</v>
      </c>
      <c r="X4057" s="37" t="s">
        <v>65</v>
      </c>
    </row>
    <row r="4058" spans="1:24" ht="24" customHeight="1" x14ac:dyDescent="0.2">
      <c r="A4058" s="50" t="s">
        <v>6938</v>
      </c>
      <c r="B4058" s="60" t="s">
        <v>7780</v>
      </c>
      <c r="C4058" s="76" t="s">
        <v>7780</v>
      </c>
      <c r="D4058" s="61" t="s">
        <v>7781</v>
      </c>
      <c r="E4058" s="53">
        <v>1066940.03</v>
      </c>
      <c r="F4058" s="26">
        <v>0.21</v>
      </c>
      <c r="G4058" s="53">
        <v>1742846.5379999999</v>
      </c>
      <c r="H4058" s="67"/>
      <c r="I4058" s="68"/>
      <c r="J4058" s="69"/>
      <c r="K4058" s="69"/>
      <c r="L4058" s="69"/>
      <c r="M4058" s="69"/>
      <c r="N4058" s="69"/>
      <c r="O4058" s="35"/>
      <c r="P4058" s="35" t="s">
        <v>27613</v>
      </c>
      <c r="Q4058" s="36">
        <v>1</v>
      </c>
      <c r="R4058" s="35" t="s">
        <v>9849</v>
      </c>
      <c r="S4058" s="35" t="s">
        <v>28503</v>
      </c>
      <c r="T4058" s="35">
        <v>0</v>
      </c>
      <c r="U4058" s="35">
        <v>0</v>
      </c>
      <c r="V4058" s="36">
        <v>1</v>
      </c>
      <c r="W4058" s="36">
        <v>1</v>
      </c>
      <c r="X4058" s="37" t="s">
        <v>65</v>
      </c>
    </row>
    <row r="4059" spans="1:24" ht="24" customHeight="1" x14ac:dyDescent="0.2">
      <c r="A4059" s="50" t="s">
        <v>6938</v>
      </c>
      <c r="B4059" s="60" t="s">
        <v>7782</v>
      </c>
      <c r="C4059" s="76" t="s">
        <v>7782</v>
      </c>
      <c r="D4059" s="61" t="s">
        <v>7783</v>
      </c>
      <c r="E4059" s="53">
        <v>1066940.03</v>
      </c>
      <c r="F4059" s="26">
        <v>0.21</v>
      </c>
      <c r="G4059" s="53">
        <v>1742846.5379999999</v>
      </c>
      <c r="H4059" s="67"/>
      <c r="I4059" s="68"/>
      <c r="J4059" s="69"/>
      <c r="K4059" s="69"/>
      <c r="L4059" s="69"/>
      <c r="M4059" s="69"/>
      <c r="N4059" s="69"/>
      <c r="O4059" s="35"/>
      <c r="P4059" s="35" t="s">
        <v>27614</v>
      </c>
      <c r="Q4059" s="36">
        <v>1</v>
      </c>
      <c r="R4059" s="35" t="s">
        <v>9849</v>
      </c>
      <c r="S4059" s="35" t="s">
        <v>28504</v>
      </c>
      <c r="T4059" s="35">
        <v>0</v>
      </c>
      <c r="U4059" s="35">
        <v>0</v>
      </c>
      <c r="V4059" s="36">
        <v>1</v>
      </c>
      <c r="W4059" s="36">
        <v>1</v>
      </c>
      <c r="X4059" s="37" t="s">
        <v>65</v>
      </c>
    </row>
    <row r="4060" spans="1:24" ht="24" customHeight="1" x14ac:dyDescent="0.2">
      <c r="A4060" s="50" t="s">
        <v>6938</v>
      </c>
      <c r="B4060" s="60" t="s">
        <v>7784</v>
      </c>
      <c r="C4060" s="76" t="s">
        <v>7784</v>
      </c>
      <c r="D4060" s="61" t="s">
        <v>7785</v>
      </c>
      <c r="E4060" s="53">
        <v>10762.19</v>
      </c>
      <c r="F4060" s="26">
        <v>0.21</v>
      </c>
      <c r="G4060" s="53">
        <v>17580.042000000001</v>
      </c>
      <c r="H4060" s="67"/>
      <c r="I4060" s="68"/>
      <c r="J4060" s="69"/>
      <c r="K4060" s="69"/>
      <c r="L4060" s="69"/>
      <c r="M4060" s="69"/>
      <c r="N4060" s="69"/>
      <c r="O4060" s="35"/>
      <c r="P4060" s="35" t="s">
        <v>27615</v>
      </c>
      <c r="Q4060" s="36">
        <v>1</v>
      </c>
      <c r="R4060" s="35" t="s">
        <v>9849</v>
      </c>
      <c r="S4060" s="35" t="s">
        <v>28503</v>
      </c>
      <c r="T4060" s="35">
        <v>0</v>
      </c>
      <c r="U4060" s="35">
        <v>0</v>
      </c>
      <c r="V4060" s="36">
        <v>1</v>
      </c>
      <c r="W4060" s="36">
        <v>1</v>
      </c>
      <c r="X4060" s="37" t="s">
        <v>65</v>
      </c>
    </row>
    <row r="4061" spans="1:24" ht="24" customHeight="1" x14ac:dyDescent="0.2">
      <c r="A4061" s="50" t="s">
        <v>6938</v>
      </c>
      <c r="B4061" s="60" t="s">
        <v>7786</v>
      </c>
      <c r="C4061" s="76" t="s">
        <v>7786</v>
      </c>
      <c r="D4061" s="61" t="s">
        <v>7787</v>
      </c>
      <c r="E4061" s="53">
        <v>18183.86</v>
      </c>
      <c r="F4061" s="26">
        <v>0.21</v>
      </c>
      <c r="G4061" s="53">
        <v>29703.333999999999</v>
      </c>
      <c r="H4061" s="67"/>
      <c r="I4061" s="68"/>
      <c r="J4061" s="69"/>
      <c r="K4061" s="69"/>
      <c r="L4061" s="69"/>
      <c r="M4061" s="69"/>
      <c r="N4061" s="69"/>
      <c r="O4061" s="35"/>
      <c r="P4061" s="35" t="s">
        <v>27616</v>
      </c>
      <c r="Q4061" s="36">
        <v>1</v>
      </c>
      <c r="R4061" s="35" t="s">
        <v>9849</v>
      </c>
      <c r="S4061" s="35" t="s">
        <v>28504</v>
      </c>
      <c r="T4061" s="35">
        <v>0</v>
      </c>
      <c r="U4061" s="35">
        <v>0</v>
      </c>
      <c r="V4061" s="36">
        <v>1</v>
      </c>
      <c r="W4061" s="36">
        <v>1</v>
      </c>
      <c r="X4061" s="37" t="s">
        <v>65</v>
      </c>
    </row>
    <row r="4062" spans="1:24" ht="24" customHeight="1" x14ac:dyDescent="0.2">
      <c r="A4062" s="50" t="s">
        <v>6938</v>
      </c>
      <c r="B4062" s="60" t="s">
        <v>7788</v>
      </c>
      <c r="C4062" s="76" t="s">
        <v>7788</v>
      </c>
      <c r="D4062" s="61" t="s">
        <v>7789</v>
      </c>
      <c r="E4062" s="53">
        <v>21489.89</v>
      </c>
      <c r="F4062" s="26">
        <v>0.21</v>
      </c>
      <c r="G4062" s="53">
        <v>35103.733999999997</v>
      </c>
      <c r="H4062" s="67"/>
      <c r="I4062" s="68"/>
      <c r="J4062" s="69"/>
      <c r="K4062" s="69"/>
      <c r="L4062" s="69"/>
      <c r="M4062" s="69"/>
      <c r="N4062" s="69"/>
      <c r="O4062" s="35"/>
      <c r="P4062" s="35" t="s">
        <v>27617</v>
      </c>
      <c r="Q4062" s="36">
        <v>1</v>
      </c>
      <c r="R4062" s="35" t="s">
        <v>9849</v>
      </c>
      <c r="S4062" s="35" t="s">
        <v>28504</v>
      </c>
      <c r="T4062" s="35">
        <v>0</v>
      </c>
      <c r="U4062" s="35">
        <v>0</v>
      </c>
      <c r="V4062" s="36">
        <v>1</v>
      </c>
      <c r="W4062" s="36">
        <v>1</v>
      </c>
      <c r="X4062" s="37" t="s">
        <v>65</v>
      </c>
    </row>
    <row r="4063" spans="1:24" ht="24" customHeight="1" x14ac:dyDescent="0.2">
      <c r="A4063" s="50" t="s">
        <v>6938</v>
      </c>
      <c r="B4063" s="60" t="s">
        <v>7790</v>
      </c>
      <c r="C4063" s="76" t="s">
        <v>7790</v>
      </c>
      <c r="D4063" s="61" t="s">
        <v>7791</v>
      </c>
      <c r="E4063" s="53">
        <v>23556.240000000002</v>
      </c>
      <c r="F4063" s="26">
        <v>0.21</v>
      </c>
      <c r="G4063" s="53">
        <v>38479.112999999998</v>
      </c>
      <c r="H4063" s="67"/>
      <c r="I4063" s="68"/>
      <c r="J4063" s="69"/>
      <c r="K4063" s="69"/>
      <c r="L4063" s="69"/>
      <c r="M4063" s="69"/>
      <c r="N4063" s="69"/>
      <c r="O4063" s="35"/>
      <c r="P4063" s="35" t="s">
        <v>27618</v>
      </c>
      <c r="Q4063" s="36">
        <v>1</v>
      </c>
      <c r="R4063" s="35" t="s">
        <v>9849</v>
      </c>
      <c r="S4063" s="35" t="s">
        <v>28504</v>
      </c>
      <c r="T4063" s="35">
        <v>0</v>
      </c>
      <c r="U4063" s="35">
        <v>0</v>
      </c>
      <c r="V4063" s="36">
        <v>1</v>
      </c>
      <c r="W4063" s="36">
        <v>1</v>
      </c>
      <c r="X4063" s="37" t="s">
        <v>65</v>
      </c>
    </row>
    <row r="4064" spans="1:24" ht="24" customHeight="1" x14ac:dyDescent="0.2">
      <c r="A4064" s="50" t="s">
        <v>6938</v>
      </c>
      <c r="B4064" s="60" t="s">
        <v>7792</v>
      </c>
      <c r="C4064" s="76" t="s">
        <v>7792</v>
      </c>
      <c r="D4064" s="61" t="s">
        <v>7793</v>
      </c>
      <c r="E4064" s="53">
        <v>18596.82</v>
      </c>
      <c r="F4064" s="26">
        <v>0.21</v>
      </c>
      <c r="G4064" s="53">
        <v>30377.909</v>
      </c>
      <c r="H4064" s="67"/>
      <c r="I4064" s="68"/>
      <c r="J4064" s="69"/>
      <c r="K4064" s="69"/>
      <c r="L4064" s="69"/>
      <c r="M4064" s="69"/>
      <c r="N4064" s="69"/>
      <c r="O4064" s="35"/>
      <c r="P4064" s="35" t="s">
        <v>27619</v>
      </c>
      <c r="Q4064" s="36">
        <v>1</v>
      </c>
      <c r="R4064" s="35" t="s">
        <v>9849</v>
      </c>
      <c r="S4064" s="35" t="s">
        <v>28504</v>
      </c>
      <c r="T4064" s="35">
        <v>0</v>
      </c>
      <c r="U4064" s="35">
        <v>0</v>
      </c>
      <c r="V4064" s="36">
        <v>1</v>
      </c>
      <c r="W4064" s="36">
        <v>1</v>
      </c>
      <c r="X4064" s="37" t="s">
        <v>65</v>
      </c>
    </row>
    <row r="4065" spans="1:24" ht="24" customHeight="1" x14ac:dyDescent="0.2">
      <c r="A4065" s="50" t="s">
        <v>6938</v>
      </c>
      <c r="B4065" s="60" t="s">
        <v>7794</v>
      </c>
      <c r="C4065" s="76" t="s">
        <v>7794</v>
      </c>
      <c r="D4065" s="61" t="s">
        <v>24176</v>
      </c>
      <c r="E4065" s="53">
        <v>50005.37</v>
      </c>
      <c r="F4065" s="26">
        <v>0.21</v>
      </c>
      <c r="G4065" s="53">
        <v>81683.773000000001</v>
      </c>
      <c r="H4065" s="67"/>
      <c r="I4065" s="68"/>
      <c r="J4065" s="69"/>
      <c r="K4065" s="69"/>
      <c r="L4065" s="69"/>
      <c r="M4065" s="69"/>
      <c r="N4065" s="69"/>
      <c r="O4065" s="35"/>
      <c r="P4065" s="35" t="s">
        <v>27619</v>
      </c>
      <c r="Q4065" s="36">
        <v>1</v>
      </c>
      <c r="R4065" s="35" t="s">
        <v>9849</v>
      </c>
      <c r="S4065" s="35" t="s">
        <v>28503</v>
      </c>
      <c r="T4065" s="35">
        <v>0</v>
      </c>
      <c r="U4065" s="35">
        <v>0</v>
      </c>
      <c r="V4065" s="36">
        <v>1</v>
      </c>
      <c r="W4065" s="36">
        <v>1</v>
      </c>
      <c r="X4065" s="37" t="s">
        <v>65</v>
      </c>
    </row>
    <row r="4066" spans="1:24" ht="24" customHeight="1" x14ac:dyDescent="0.2">
      <c r="A4066" s="50" t="s">
        <v>6938</v>
      </c>
      <c r="B4066" s="60" t="s">
        <v>7796</v>
      </c>
      <c r="C4066" s="76" t="s">
        <v>7796</v>
      </c>
      <c r="D4066" s="61" t="s">
        <v>7797</v>
      </c>
      <c r="E4066" s="53">
        <v>59246.81</v>
      </c>
      <c r="F4066" s="26">
        <v>0.21</v>
      </c>
      <c r="G4066" s="53">
        <v>96779.66</v>
      </c>
      <c r="H4066" s="67"/>
      <c r="I4066" s="68"/>
      <c r="J4066" s="69"/>
      <c r="K4066" s="69"/>
      <c r="L4066" s="69"/>
      <c r="M4066" s="69"/>
      <c r="N4066" s="69"/>
      <c r="O4066" s="35"/>
      <c r="P4066" s="35" t="s">
        <v>27620</v>
      </c>
      <c r="Q4066" s="36">
        <v>1</v>
      </c>
      <c r="R4066" s="35" t="s">
        <v>9849</v>
      </c>
      <c r="S4066" s="35" t="s">
        <v>28504</v>
      </c>
      <c r="T4066" s="35">
        <v>0</v>
      </c>
      <c r="U4066" s="35">
        <v>0</v>
      </c>
      <c r="V4066" s="36">
        <v>1</v>
      </c>
      <c r="W4066" s="36">
        <v>1</v>
      </c>
      <c r="X4066" s="37" t="s">
        <v>65</v>
      </c>
    </row>
    <row r="4067" spans="1:24" ht="24" customHeight="1" x14ac:dyDescent="0.2">
      <c r="A4067" s="50" t="s">
        <v>6938</v>
      </c>
      <c r="B4067" s="60" t="s">
        <v>7798</v>
      </c>
      <c r="C4067" s="76" t="s">
        <v>7798</v>
      </c>
      <c r="D4067" s="61" t="s">
        <v>7799</v>
      </c>
      <c r="E4067" s="53">
        <v>6612.32</v>
      </c>
      <c r="F4067" s="26">
        <v>0.21</v>
      </c>
      <c r="G4067" s="53">
        <v>10801.222</v>
      </c>
      <c r="H4067" s="67"/>
      <c r="I4067" s="68"/>
      <c r="J4067" s="69"/>
      <c r="K4067" s="69"/>
      <c r="L4067" s="69"/>
      <c r="M4067" s="69"/>
      <c r="N4067" s="69"/>
      <c r="O4067" s="35"/>
      <c r="P4067" s="35" t="s">
        <v>27621</v>
      </c>
      <c r="Q4067" s="36">
        <v>1</v>
      </c>
      <c r="R4067" s="35" t="s">
        <v>9849</v>
      </c>
      <c r="S4067" s="35" t="s">
        <v>28503</v>
      </c>
      <c r="T4067" s="35">
        <v>0</v>
      </c>
      <c r="U4067" s="35">
        <v>0</v>
      </c>
      <c r="V4067" s="36">
        <v>1</v>
      </c>
      <c r="W4067" s="36">
        <v>1</v>
      </c>
      <c r="X4067" s="37" t="s">
        <v>65</v>
      </c>
    </row>
    <row r="4068" spans="1:24" ht="24" customHeight="1" x14ac:dyDescent="0.2">
      <c r="A4068" s="50" t="s">
        <v>6938</v>
      </c>
      <c r="B4068" s="60" t="s">
        <v>7800</v>
      </c>
      <c r="C4068" s="76" t="s">
        <v>7800</v>
      </c>
      <c r="D4068" s="61" t="s">
        <v>7801</v>
      </c>
      <c r="E4068" s="53">
        <v>19406.150000000001</v>
      </c>
      <c r="F4068" s="26">
        <v>0.21</v>
      </c>
      <c r="G4068" s="53">
        <v>31699.942999999999</v>
      </c>
      <c r="H4068" s="67"/>
      <c r="I4068" s="68"/>
      <c r="J4068" s="69"/>
      <c r="K4068" s="69"/>
      <c r="L4068" s="69"/>
      <c r="M4068" s="69"/>
      <c r="N4068" s="69"/>
      <c r="O4068" s="35"/>
      <c r="P4068" s="35" t="s">
        <v>27622</v>
      </c>
      <c r="Q4068" s="36">
        <v>1</v>
      </c>
      <c r="R4068" s="35" t="s">
        <v>9849</v>
      </c>
      <c r="S4068" s="35" t="s">
        <v>28503</v>
      </c>
      <c r="T4068" s="35">
        <v>0</v>
      </c>
      <c r="U4068" s="35">
        <v>0</v>
      </c>
      <c r="V4068" s="36">
        <v>1</v>
      </c>
      <c r="W4068" s="36">
        <v>1</v>
      </c>
      <c r="X4068" s="37" t="s">
        <v>65</v>
      </c>
    </row>
    <row r="4069" spans="1:24" ht="24" customHeight="1" x14ac:dyDescent="0.2">
      <c r="A4069" s="50" t="s">
        <v>6938</v>
      </c>
      <c r="B4069" s="60" t="s">
        <v>7802</v>
      </c>
      <c r="C4069" s="76" t="s">
        <v>7802</v>
      </c>
      <c r="D4069" s="61" t="s">
        <v>7803</v>
      </c>
      <c r="E4069" s="53">
        <v>19012.02</v>
      </c>
      <c r="F4069" s="26">
        <v>0.21</v>
      </c>
      <c r="G4069" s="53">
        <v>31056.137999999999</v>
      </c>
      <c r="H4069" s="67"/>
      <c r="I4069" s="68"/>
      <c r="J4069" s="69"/>
      <c r="K4069" s="69"/>
      <c r="L4069" s="69"/>
      <c r="M4069" s="69"/>
      <c r="N4069" s="69"/>
      <c r="O4069" s="35"/>
      <c r="P4069" s="35" t="s">
        <v>27623</v>
      </c>
      <c r="Q4069" s="36">
        <v>1</v>
      </c>
      <c r="R4069" s="35" t="s">
        <v>9849</v>
      </c>
      <c r="S4069" s="35" t="s">
        <v>28503</v>
      </c>
      <c r="T4069" s="35">
        <v>0</v>
      </c>
      <c r="U4069" s="35">
        <v>0</v>
      </c>
      <c r="V4069" s="36">
        <v>1</v>
      </c>
      <c r="W4069" s="36">
        <v>1</v>
      </c>
      <c r="X4069" s="37" t="s">
        <v>65</v>
      </c>
    </row>
    <row r="4070" spans="1:24" ht="24" customHeight="1" x14ac:dyDescent="0.2">
      <c r="A4070" s="50" t="s">
        <v>6938</v>
      </c>
      <c r="B4070" s="60" t="s">
        <v>7804</v>
      </c>
      <c r="C4070" s="76" t="s">
        <v>7804</v>
      </c>
      <c r="D4070" s="61" t="s">
        <v>7805</v>
      </c>
      <c r="E4070" s="53">
        <v>3620.08</v>
      </c>
      <c r="F4070" s="26">
        <v>0.21</v>
      </c>
      <c r="G4070" s="53">
        <v>5913.4030000000002</v>
      </c>
      <c r="H4070" s="67"/>
      <c r="I4070" s="68"/>
      <c r="J4070" s="69"/>
      <c r="K4070" s="69"/>
      <c r="L4070" s="69"/>
      <c r="M4070" s="69"/>
      <c r="N4070" s="69"/>
      <c r="O4070" s="35"/>
      <c r="P4070" s="35" t="s">
        <v>27624</v>
      </c>
      <c r="Q4070" s="36">
        <v>1</v>
      </c>
      <c r="R4070" s="35" t="s">
        <v>9849</v>
      </c>
      <c r="S4070" s="35" t="s">
        <v>28503</v>
      </c>
      <c r="T4070" s="35">
        <v>0</v>
      </c>
      <c r="U4070" s="35">
        <v>0</v>
      </c>
      <c r="V4070" s="36">
        <v>1</v>
      </c>
      <c r="W4070" s="36">
        <v>1</v>
      </c>
      <c r="X4070" s="37" t="s">
        <v>65</v>
      </c>
    </row>
    <row r="4071" spans="1:24" ht="24" customHeight="1" x14ac:dyDescent="0.2">
      <c r="A4071" s="50" t="s">
        <v>6938</v>
      </c>
      <c r="B4071" s="60" t="s">
        <v>7806</v>
      </c>
      <c r="C4071" s="76" t="s">
        <v>7806</v>
      </c>
      <c r="D4071" s="61" t="s">
        <v>7807</v>
      </c>
      <c r="E4071" s="53">
        <v>21489.89</v>
      </c>
      <c r="F4071" s="26">
        <v>0.21</v>
      </c>
      <c r="G4071" s="53">
        <v>35103.733999999997</v>
      </c>
      <c r="H4071" s="67"/>
      <c r="I4071" s="68"/>
      <c r="J4071" s="69"/>
      <c r="K4071" s="69"/>
      <c r="L4071" s="69"/>
      <c r="M4071" s="69"/>
      <c r="N4071" s="69"/>
      <c r="O4071" s="35"/>
      <c r="P4071" s="35" t="s">
        <v>27625</v>
      </c>
      <c r="Q4071" s="36">
        <v>1</v>
      </c>
      <c r="R4071" s="35" t="s">
        <v>9849</v>
      </c>
      <c r="S4071" s="35" t="s">
        <v>28504</v>
      </c>
      <c r="T4071" s="35">
        <v>0</v>
      </c>
      <c r="U4071" s="35">
        <v>0</v>
      </c>
      <c r="V4071" s="36">
        <v>1</v>
      </c>
      <c r="W4071" s="36">
        <v>1</v>
      </c>
      <c r="X4071" s="37" t="s">
        <v>65</v>
      </c>
    </row>
    <row r="4072" spans="1:24" ht="24" customHeight="1" x14ac:dyDescent="0.2">
      <c r="A4072" s="50" t="s">
        <v>6938</v>
      </c>
      <c r="B4072" s="60" t="s">
        <v>7808</v>
      </c>
      <c r="C4072" s="76" t="s">
        <v>7808</v>
      </c>
      <c r="D4072" s="61" t="s">
        <v>7809</v>
      </c>
      <c r="E4072" s="53">
        <v>223164.05</v>
      </c>
      <c r="F4072" s="26">
        <v>0.21</v>
      </c>
      <c r="G4072" s="53">
        <v>364538.47899999999</v>
      </c>
      <c r="H4072" s="67"/>
      <c r="I4072" s="68"/>
      <c r="J4072" s="69"/>
      <c r="K4072" s="69"/>
      <c r="L4072" s="69"/>
      <c r="M4072" s="69"/>
      <c r="N4072" s="69"/>
      <c r="O4072" s="35"/>
      <c r="P4072" s="35" t="s">
        <v>27626</v>
      </c>
      <c r="Q4072" s="36">
        <v>1</v>
      </c>
      <c r="R4072" s="35" t="s">
        <v>9849</v>
      </c>
      <c r="S4072" s="35" t="s">
        <v>28503</v>
      </c>
      <c r="T4072" s="35">
        <v>0</v>
      </c>
      <c r="U4072" s="35">
        <v>0</v>
      </c>
      <c r="V4072" s="36">
        <v>1</v>
      </c>
      <c r="W4072" s="36">
        <v>1</v>
      </c>
      <c r="X4072" s="37" t="s">
        <v>65</v>
      </c>
    </row>
    <row r="4073" spans="1:24" ht="24" customHeight="1" x14ac:dyDescent="0.2">
      <c r="A4073" s="50" t="s">
        <v>6938</v>
      </c>
      <c r="B4073" s="60" t="s">
        <v>7810</v>
      </c>
      <c r="C4073" s="76" t="s">
        <v>7810</v>
      </c>
      <c r="D4073" s="61" t="s">
        <v>7811</v>
      </c>
      <c r="E4073" s="53">
        <v>43329.75</v>
      </c>
      <c r="F4073" s="26">
        <v>0.21</v>
      </c>
      <c r="G4073" s="53">
        <v>70779.144</v>
      </c>
      <c r="H4073" s="67"/>
      <c r="I4073" s="68"/>
      <c r="J4073" s="69"/>
      <c r="K4073" s="69"/>
      <c r="L4073" s="69"/>
      <c r="M4073" s="69"/>
      <c r="N4073" s="69"/>
      <c r="O4073" s="35"/>
      <c r="P4073" s="35" t="s">
        <v>27627</v>
      </c>
      <c r="Q4073" s="36">
        <v>1</v>
      </c>
      <c r="R4073" s="35" t="s">
        <v>9849</v>
      </c>
      <c r="S4073" s="35" t="s">
        <v>28503</v>
      </c>
      <c r="T4073" s="35">
        <v>0</v>
      </c>
      <c r="U4073" s="35">
        <v>0</v>
      </c>
      <c r="V4073" s="36">
        <v>1</v>
      </c>
      <c r="W4073" s="36">
        <v>1</v>
      </c>
      <c r="X4073" s="37" t="s">
        <v>65</v>
      </c>
    </row>
    <row r="4074" spans="1:24" ht="24" customHeight="1" x14ac:dyDescent="0.2">
      <c r="A4074" s="50" t="s">
        <v>6938</v>
      </c>
      <c r="B4074" s="60" t="s">
        <v>20741</v>
      </c>
      <c r="C4074" s="76" t="s">
        <v>20741</v>
      </c>
      <c r="D4074" s="61" t="s">
        <v>20742</v>
      </c>
      <c r="E4074" s="53">
        <v>88266.6</v>
      </c>
      <c r="F4074" s="26">
        <v>0.21</v>
      </c>
      <c r="G4074" s="53">
        <v>144183.49100000001</v>
      </c>
      <c r="H4074" s="67"/>
      <c r="I4074" s="68"/>
      <c r="J4074" s="69"/>
      <c r="K4074" s="69"/>
      <c r="L4074" s="69"/>
      <c r="M4074" s="69"/>
      <c r="N4074" s="69"/>
      <c r="O4074" s="35"/>
      <c r="P4074" s="35" t="s">
        <v>27628</v>
      </c>
      <c r="Q4074" s="36">
        <v>1</v>
      </c>
      <c r="R4074" s="35" t="s">
        <v>9849</v>
      </c>
      <c r="S4074" s="35" t="s">
        <v>28504</v>
      </c>
      <c r="T4074" s="35">
        <v>0</v>
      </c>
      <c r="U4074" s="35">
        <v>0</v>
      </c>
      <c r="V4074" s="36">
        <v>1</v>
      </c>
      <c r="W4074" s="36">
        <v>1</v>
      </c>
      <c r="X4074" s="37" t="s">
        <v>65</v>
      </c>
    </row>
    <row r="4075" spans="1:24" ht="24" customHeight="1" x14ac:dyDescent="0.2">
      <c r="A4075" s="50" t="s">
        <v>6938</v>
      </c>
      <c r="B4075" s="60" t="s">
        <v>20743</v>
      </c>
      <c r="C4075" s="76" t="s">
        <v>20743</v>
      </c>
      <c r="D4075" s="61" t="s">
        <v>20744</v>
      </c>
      <c r="E4075" s="53">
        <v>88266.6</v>
      </c>
      <c r="F4075" s="26">
        <v>0.21</v>
      </c>
      <c r="G4075" s="53">
        <v>144183.49100000001</v>
      </c>
      <c r="H4075" s="67"/>
      <c r="I4075" s="68"/>
      <c r="J4075" s="69"/>
      <c r="K4075" s="69"/>
      <c r="L4075" s="69"/>
      <c r="M4075" s="69"/>
      <c r="N4075" s="69"/>
      <c r="O4075" s="35"/>
      <c r="P4075" s="35" t="s">
        <v>27628</v>
      </c>
      <c r="Q4075" s="36">
        <v>1</v>
      </c>
      <c r="R4075" s="35" t="s">
        <v>9849</v>
      </c>
      <c r="S4075" s="35" t="s">
        <v>28504</v>
      </c>
      <c r="T4075" s="35">
        <v>0</v>
      </c>
      <c r="U4075" s="35">
        <v>0</v>
      </c>
      <c r="V4075" s="36">
        <v>1</v>
      </c>
      <c r="W4075" s="36">
        <v>1</v>
      </c>
      <c r="X4075" s="37" t="s">
        <v>65</v>
      </c>
    </row>
    <row r="4076" spans="1:24" ht="24" customHeight="1" x14ac:dyDescent="0.2">
      <c r="A4076" s="50" t="s">
        <v>6938</v>
      </c>
      <c r="B4076" s="60" t="s">
        <v>20745</v>
      </c>
      <c r="C4076" s="76" t="s">
        <v>20745</v>
      </c>
      <c r="D4076" s="61" t="s">
        <v>20744</v>
      </c>
      <c r="E4076" s="53">
        <v>88266.6</v>
      </c>
      <c r="F4076" s="26">
        <v>0.21</v>
      </c>
      <c r="G4076" s="53">
        <v>144183.49100000001</v>
      </c>
      <c r="H4076" s="67"/>
      <c r="I4076" s="68"/>
      <c r="J4076" s="69"/>
      <c r="K4076" s="69"/>
      <c r="L4076" s="69"/>
      <c r="M4076" s="69"/>
      <c r="N4076" s="69"/>
      <c r="O4076" s="35"/>
      <c r="P4076" s="35" t="s">
        <v>27628</v>
      </c>
      <c r="Q4076" s="36">
        <v>1</v>
      </c>
      <c r="R4076" s="35" t="s">
        <v>9849</v>
      </c>
      <c r="S4076" s="35" t="s">
        <v>28504</v>
      </c>
      <c r="T4076" s="35">
        <v>0</v>
      </c>
      <c r="U4076" s="35">
        <v>0</v>
      </c>
      <c r="V4076" s="36">
        <v>1</v>
      </c>
      <c r="W4076" s="36">
        <v>1</v>
      </c>
      <c r="X4076" s="37" t="s">
        <v>65</v>
      </c>
    </row>
    <row r="4077" spans="1:24" ht="24" customHeight="1" x14ac:dyDescent="0.2">
      <c r="A4077" s="50" t="s">
        <v>6938</v>
      </c>
      <c r="B4077" s="60" t="s">
        <v>20746</v>
      </c>
      <c r="C4077" s="76" t="s">
        <v>20746</v>
      </c>
      <c r="D4077" s="61" t="s">
        <v>20744</v>
      </c>
      <c r="E4077" s="53">
        <v>88266.6</v>
      </c>
      <c r="F4077" s="26">
        <v>0.21</v>
      </c>
      <c r="G4077" s="53">
        <v>144183.49100000001</v>
      </c>
      <c r="H4077" s="67"/>
      <c r="I4077" s="68"/>
      <c r="J4077" s="69"/>
      <c r="K4077" s="69"/>
      <c r="L4077" s="69"/>
      <c r="M4077" s="69"/>
      <c r="N4077" s="69"/>
      <c r="O4077" s="35"/>
      <c r="P4077" s="35" t="s">
        <v>27628</v>
      </c>
      <c r="Q4077" s="36">
        <v>1</v>
      </c>
      <c r="R4077" s="35" t="s">
        <v>9849</v>
      </c>
      <c r="S4077" s="35" t="s">
        <v>28504</v>
      </c>
      <c r="T4077" s="35">
        <v>0</v>
      </c>
      <c r="U4077" s="35">
        <v>0</v>
      </c>
      <c r="V4077" s="36">
        <v>1</v>
      </c>
      <c r="W4077" s="36">
        <v>1</v>
      </c>
      <c r="X4077" s="37" t="s">
        <v>65</v>
      </c>
    </row>
    <row r="4078" spans="1:24" ht="24" customHeight="1" x14ac:dyDescent="0.2">
      <c r="A4078" s="50" t="s">
        <v>6938</v>
      </c>
      <c r="B4078" s="60" t="s">
        <v>7812</v>
      </c>
      <c r="C4078" s="76" t="s">
        <v>7812</v>
      </c>
      <c r="D4078" s="61" t="s">
        <v>7813</v>
      </c>
      <c r="E4078" s="53">
        <v>124683.61</v>
      </c>
      <c r="F4078" s="26">
        <v>0.21</v>
      </c>
      <c r="G4078" s="53">
        <v>203670.67300000001</v>
      </c>
      <c r="H4078" s="67"/>
      <c r="I4078" s="68"/>
      <c r="J4078" s="69"/>
      <c r="K4078" s="69"/>
      <c r="L4078" s="69"/>
      <c r="M4078" s="69"/>
      <c r="N4078" s="69"/>
      <c r="O4078" s="35"/>
      <c r="P4078" s="35" t="s">
        <v>27629</v>
      </c>
      <c r="Q4078" s="36">
        <v>1</v>
      </c>
      <c r="R4078" s="35" t="s">
        <v>9849</v>
      </c>
      <c r="S4078" s="35" t="s">
        <v>28504</v>
      </c>
      <c r="T4078" s="35">
        <v>0</v>
      </c>
      <c r="U4078" s="35">
        <v>0</v>
      </c>
      <c r="V4078" s="36">
        <v>1</v>
      </c>
      <c r="W4078" s="36">
        <v>1</v>
      </c>
      <c r="X4078" s="37" t="s">
        <v>65</v>
      </c>
    </row>
    <row r="4079" spans="1:24" ht="24" customHeight="1" x14ac:dyDescent="0.2">
      <c r="A4079" s="50" t="s">
        <v>6938</v>
      </c>
      <c r="B4079" s="60" t="s">
        <v>7814</v>
      </c>
      <c r="C4079" s="76" t="s">
        <v>7814</v>
      </c>
      <c r="D4079" s="61" t="s">
        <v>7815</v>
      </c>
      <c r="E4079" s="53">
        <v>124683.61</v>
      </c>
      <c r="F4079" s="26">
        <v>0.21</v>
      </c>
      <c r="G4079" s="53">
        <v>203670.67300000001</v>
      </c>
      <c r="H4079" s="67"/>
      <c r="I4079" s="68"/>
      <c r="J4079" s="69"/>
      <c r="K4079" s="69"/>
      <c r="L4079" s="69"/>
      <c r="M4079" s="69"/>
      <c r="N4079" s="69"/>
      <c r="O4079" s="35"/>
      <c r="P4079" s="35" t="s">
        <v>27630</v>
      </c>
      <c r="Q4079" s="36">
        <v>1</v>
      </c>
      <c r="R4079" s="35" t="s">
        <v>9849</v>
      </c>
      <c r="S4079" s="35" t="s">
        <v>28504</v>
      </c>
      <c r="T4079" s="35">
        <v>0</v>
      </c>
      <c r="U4079" s="35">
        <v>0</v>
      </c>
      <c r="V4079" s="36">
        <v>1</v>
      </c>
      <c r="W4079" s="36">
        <v>1</v>
      </c>
      <c r="X4079" s="37" t="s">
        <v>65</v>
      </c>
    </row>
    <row r="4080" spans="1:24" ht="24" customHeight="1" x14ac:dyDescent="0.2">
      <c r="A4080" s="50" t="s">
        <v>6938</v>
      </c>
      <c r="B4080" s="60" t="s">
        <v>7816</v>
      </c>
      <c r="C4080" s="76" t="s">
        <v>7816</v>
      </c>
      <c r="D4080" s="61" t="s">
        <v>7817</v>
      </c>
      <c r="E4080" s="53">
        <v>177475.27</v>
      </c>
      <c r="F4080" s="26">
        <v>0.21</v>
      </c>
      <c r="G4080" s="53">
        <v>289905.848</v>
      </c>
      <c r="H4080" s="67"/>
      <c r="I4080" s="68"/>
      <c r="J4080" s="69"/>
      <c r="K4080" s="69"/>
      <c r="L4080" s="69"/>
      <c r="M4080" s="69"/>
      <c r="N4080" s="69"/>
      <c r="O4080" s="35"/>
      <c r="P4080" s="35" t="s">
        <v>27631</v>
      </c>
      <c r="Q4080" s="36">
        <v>1</v>
      </c>
      <c r="R4080" s="35" t="s">
        <v>9849</v>
      </c>
      <c r="S4080" s="35" t="s">
        <v>28503</v>
      </c>
      <c r="T4080" s="35">
        <v>0</v>
      </c>
      <c r="U4080" s="35">
        <v>0</v>
      </c>
      <c r="V4080" s="36">
        <v>1</v>
      </c>
      <c r="W4080" s="36">
        <v>1</v>
      </c>
      <c r="X4080" s="37" t="s">
        <v>65</v>
      </c>
    </row>
    <row r="4081" spans="1:24" ht="24" customHeight="1" x14ac:dyDescent="0.2">
      <c r="A4081" s="50" t="s">
        <v>6938</v>
      </c>
      <c r="B4081" s="60" t="s">
        <v>7818</v>
      </c>
      <c r="C4081" s="76" t="s">
        <v>7818</v>
      </c>
      <c r="D4081" s="61" t="s">
        <v>7819</v>
      </c>
      <c r="E4081" s="53">
        <v>177475.27</v>
      </c>
      <c r="F4081" s="26">
        <v>0.21</v>
      </c>
      <c r="G4081" s="53">
        <v>289905.848</v>
      </c>
      <c r="H4081" s="67"/>
      <c r="I4081" s="68"/>
      <c r="J4081" s="69"/>
      <c r="K4081" s="69"/>
      <c r="L4081" s="69"/>
      <c r="M4081" s="69"/>
      <c r="N4081" s="69"/>
      <c r="O4081" s="35"/>
      <c r="P4081" s="35" t="s">
        <v>27632</v>
      </c>
      <c r="Q4081" s="36">
        <v>1</v>
      </c>
      <c r="R4081" s="35" t="s">
        <v>9849</v>
      </c>
      <c r="S4081" s="35" t="s">
        <v>28504</v>
      </c>
      <c r="T4081" s="35">
        <v>0</v>
      </c>
      <c r="U4081" s="35">
        <v>0</v>
      </c>
      <c r="V4081" s="36">
        <v>1</v>
      </c>
      <c r="W4081" s="36">
        <v>1</v>
      </c>
      <c r="X4081" s="37" t="s">
        <v>65</v>
      </c>
    </row>
    <row r="4082" spans="1:24" ht="24" customHeight="1" x14ac:dyDescent="0.2">
      <c r="A4082" s="50" t="s">
        <v>6938</v>
      </c>
      <c r="B4082" s="60" t="s">
        <v>7820</v>
      </c>
      <c r="C4082" s="76" t="s">
        <v>7820</v>
      </c>
      <c r="D4082" s="61" t="s">
        <v>7821</v>
      </c>
      <c r="E4082" s="53">
        <v>177475.27</v>
      </c>
      <c r="F4082" s="26">
        <v>0.21</v>
      </c>
      <c r="G4082" s="53">
        <v>289905.848</v>
      </c>
      <c r="H4082" s="67"/>
      <c r="I4082" s="68"/>
      <c r="J4082" s="69"/>
      <c r="K4082" s="69"/>
      <c r="L4082" s="69"/>
      <c r="M4082" s="69"/>
      <c r="N4082" s="69"/>
      <c r="O4082" s="35"/>
      <c r="P4082" s="35" t="s">
        <v>27633</v>
      </c>
      <c r="Q4082" s="36">
        <v>1</v>
      </c>
      <c r="R4082" s="35" t="s">
        <v>9849</v>
      </c>
      <c r="S4082" s="35" t="s">
        <v>28503</v>
      </c>
      <c r="T4082" s="35">
        <v>0</v>
      </c>
      <c r="U4082" s="35">
        <v>0</v>
      </c>
      <c r="V4082" s="36">
        <v>1</v>
      </c>
      <c r="W4082" s="36">
        <v>1</v>
      </c>
      <c r="X4082" s="37" t="s">
        <v>65</v>
      </c>
    </row>
    <row r="4083" spans="1:24" ht="24" customHeight="1" x14ac:dyDescent="0.2">
      <c r="A4083" s="50" t="s">
        <v>6938</v>
      </c>
      <c r="B4083" s="60" t="s">
        <v>7822</v>
      </c>
      <c r="C4083" s="76" t="s">
        <v>7822</v>
      </c>
      <c r="D4083" s="61" t="s">
        <v>7821</v>
      </c>
      <c r="E4083" s="53">
        <v>177475.27</v>
      </c>
      <c r="F4083" s="26">
        <v>0.21</v>
      </c>
      <c r="G4083" s="53">
        <v>289905.848</v>
      </c>
      <c r="H4083" s="67"/>
      <c r="I4083" s="68"/>
      <c r="J4083" s="69"/>
      <c r="K4083" s="69"/>
      <c r="L4083" s="69"/>
      <c r="M4083" s="69"/>
      <c r="N4083" s="69"/>
      <c r="O4083" s="35"/>
      <c r="P4083" s="35" t="s">
        <v>27633</v>
      </c>
      <c r="Q4083" s="36">
        <v>1</v>
      </c>
      <c r="R4083" s="35" t="s">
        <v>9849</v>
      </c>
      <c r="S4083" s="35" t="s">
        <v>28503</v>
      </c>
      <c r="T4083" s="35">
        <v>0</v>
      </c>
      <c r="U4083" s="35">
        <v>0</v>
      </c>
      <c r="V4083" s="36">
        <v>1</v>
      </c>
      <c r="W4083" s="36">
        <v>1</v>
      </c>
      <c r="X4083" s="37" t="s">
        <v>65</v>
      </c>
    </row>
    <row r="4084" spans="1:24" ht="24" customHeight="1" x14ac:dyDescent="0.2">
      <c r="A4084" s="50" t="s">
        <v>6938</v>
      </c>
      <c r="B4084" s="60" t="s">
        <v>20750</v>
      </c>
      <c r="C4084" s="76" t="s">
        <v>20750</v>
      </c>
      <c r="D4084" s="61" t="s">
        <v>20751</v>
      </c>
      <c r="E4084" s="53">
        <v>164255.17000000001</v>
      </c>
      <c r="F4084" s="26">
        <v>0.21</v>
      </c>
      <c r="G4084" s="53">
        <v>268310.821</v>
      </c>
      <c r="H4084" s="67"/>
      <c r="I4084" s="68"/>
      <c r="J4084" s="69"/>
      <c r="K4084" s="69"/>
      <c r="L4084" s="69"/>
      <c r="M4084" s="69"/>
      <c r="N4084" s="69"/>
      <c r="O4084" s="35"/>
      <c r="P4084" s="35" t="s">
        <v>27634</v>
      </c>
      <c r="Q4084" s="36">
        <v>1</v>
      </c>
      <c r="R4084" s="35" t="s">
        <v>9849</v>
      </c>
      <c r="S4084" s="35" t="s">
        <v>28504</v>
      </c>
      <c r="T4084" s="35">
        <v>0</v>
      </c>
      <c r="U4084" s="35">
        <v>0</v>
      </c>
      <c r="V4084" s="36">
        <v>1</v>
      </c>
      <c r="W4084" s="36">
        <v>1</v>
      </c>
      <c r="X4084" s="37" t="s">
        <v>65</v>
      </c>
    </row>
    <row r="4085" spans="1:24" ht="24" customHeight="1" x14ac:dyDescent="0.2">
      <c r="A4085" s="50" t="s">
        <v>6938</v>
      </c>
      <c r="B4085" s="60" t="s">
        <v>7823</v>
      </c>
      <c r="C4085" s="76" t="s">
        <v>7823</v>
      </c>
      <c r="D4085" s="61" t="s">
        <v>7824</v>
      </c>
      <c r="E4085" s="53">
        <v>64159.68</v>
      </c>
      <c r="F4085" s="26">
        <v>0.21</v>
      </c>
      <c r="G4085" s="53">
        <v>104804.84</v>
      </c>
      <c r="H4085" s="67"/>
      <c r="I4085" s="68"/>
      <c r="J4085" s="69"/>
      <c r="K4085" s="69"/>
      <c r="L4085" s="69"/>
      <c r="M4085" s="69"/>
      <c r="N4085" s="69"/>
      <c r="O4085" s="35"/>
      <c r="P4085" s="35" t="s">
        <v>27635</v>
      </c>
      <c r="Q4085" s="36">
        <v>1</v>
      </c>
      <c r="R4085" s="35" t="s">
        <v>9849</v>
      </c>
      <c r="S4085" s="35" t="s">
        <v>28504</v>
      </c>
      <c r="T4085" s="35">
        <v>0</v>
      </c>
      <c r="U4085" s="35">
        <v>0</v>
      </c>
      <c r="V4085" s="36">
        <v>1</v>
      </c>
      <c r="W4085" s="36">
        <v>1</v>
      </c>
      <c r="X4085" s="37" t="s">
        <v>65</v>
      </c>
    </row>
    <row r="4086" spans="1:24" ht="24" customHeight="1" x14ac:dyDescent="0.2">
      <c r="A4086" s="50" t="s">
        <v>6938</v>
      </c>
      <c r="B4086" s="60" t="s">
        <v>7825</v>
      </c>
      <c r="C4086" s="76" t="s">
        <v>7825</v>
      </c>
      <c r="D4086" s="61" t="s">
        <v>7826</v>
      </c>
      <c r="E4086" s="53">
        <v>144643.43</v>
      </c>
      <c r="F4086" s="26">
        <v>0.21</v>
      </c>
      <c r="G4086" s="53">
        <v>236275.04199999999</v>
      </c>
      <c r="H4086" s="67"/>
      <c r="I4086" s="68"/>
      <c r="J4086" s="69"/>
      <c r="K4086" s="69"/>
      <c r="L4086" s="69"/>
      <c r="M4086" s="69"/>
      <c r="N4086" s="69"/>
      <c r="O4086" s="35"/>
      <c r="P4086" s="35" t="s">
        <v>27636</v>
      </c>
      <c r="Q4086" s="36">
        <v>1</v>
      </c>
      <c r="R4086" s="35" t="s">
        <v>9849</v>
      </c>
      <c r="S4086" s="35" t="s">
        <v>28504</v>
      </c>
      <c r="T4086" s="35">
        <v>0</v>
      </c>
      <c r="U4086" s="35">
        <v>0</v>
      </c>
      <c r="V4086" s="36">
        <v>1</v>
      </c>
      <c r="W4086" s="36">
        <v>1</v>
      </c>
      <c r="X4086" s="37" t="s">
        <v>65</v>
      </c>
    </row>
    <row r="4087" spans="1:24" ht="24" customHeight="1" x14ac:dyDescent="0.2">
      <c r="A4087" s="50" t="s">
        <v>6938</v>
      </c>
      <c r="B4087" s="60" t="s">
        <v>7827</v>
      </c>
      <c r="C4087" s="76" t="s">
        <v>7827</v>
      </c>
      <c r="D4087" s="61" t="s">
        <v>7828</v>
      </c>
      <c r="E4087" s="53">
        <v>265627.32</v>
      </c>
      <c r="F4087" s="26">
        <v>0.21</v>
      </c>
      <c r="G4087" s="53">
        <v>433902.22499999998</v>
      </c>
      <c r="H4087" s="67"/>
      <c r="I4087" s="68"/>
      <c r="J4087" s="69"/>
      <c r="K4087" s="69"/>
      <c r="L4087" s="69"/>
      <c r="M4087" s="69"/>
      <c r="N4087" s="69"/>
      <c r="O4087" s="35"/>
      <c r="P4087" s="35" t="s">
        <v>27637</v>
      </c>
      <c r="Q4087" s="36">
        <v>1</v>
      </c>
      <c r="R4087" s="35" t="s">
        <v>9849</v>
      </c>
      <c r="S4087" s="35" t="s">
        <v>28504</v>
      </c>
      <c r="T4087" s="35">
        <v>0</v>
      </c>
      <c r="U4087" s="35">
        <v>0</v>
      </c>
      <c r="V4087" s="36">
        <v>1</v>
      </c>
      <c r="W4087" s="36">
        <v>1</v>
      </c>
      <c r="X4087" s="37" t="s">
        <v>65</v>
      </c>
    </row>
    <row r="4088" spans="1:24" ht="24" customHeight="1" x14ac:dyDescent="0.2">
      <c r="A4088" s="50" t="s">
        <v>6938</v>
      </c>
      <c r="B4088" s="60" t="s">
        <v>7829</v>
      </c>
      <c r="C4088" s="76" t="s">
        <v>7829</v>
      </c>
      <c r="D4088" s="61" t="s">
        <v>7830</v>
      </c>
      <c r="E4088" s="53">
        <v>23875.64</v>
      </c>
      <c r="F4088" s="26">
        <v>0.21</v>
      </c>
      <c r="G4088" s="53">
        <v>39000.853000000003</v>
      </c>
      <c r="H4088" s="67"/>
      <c r="I4088" s="68"/>
      <c r="J4088" s="69"/>
      <c r="K4088" s="69"/>
      <c r="L4088" s="69"/>
      <c r="M4088" s="69"/>
      <c r="N4088" s="69"/>
      <c r="O4088" s="35"/>
      <c r="P4088" s="35" t="s">
        <v>27638</v>
      </c>
      <c r="Q4088" s="36">
        <v>1</v>
      </c>
      <c r="R4088" s="35" t="s">
        <v>9849</v>
      </c>
      <c r="S4088" s="35" t="s">
        <v>28503</v>
      </c>
      <c r="T4088" s="35">
        <v>0</v>
      </c>
      <c r="U4088" s="35">
        <v>0</v>
      </c>
      <c r="V4088" s="36">
        <v>1</v>
      </c>
      <c r="W4088" s="36">
        <v>1</v>
      </c>
      <c r="X4088" s="37" t="s">
        <v>65</v>
      </c>
    </row>
    <row r="4089" spans="1:24" ht="24" customHeight="1" x14ac:dyDescent="0.2">
      <c r="A4089" s="50" t="s">
        <v>6938</v>
      </c>
      <c r="B4089" s="60" t="s">
        <v>7831</v>
      </c>
      <c r="C4089" s="76" t="s">
        <v>7831</v>
      </c>
      <c r="D4089" s="61" t="s">
        <v>7832</v>
      </c>
      <c r="E4089" s="53">
        <v>56617.65</v>
      </c>
      <c r="F4089" s="26">
        <v>0.21</v>
      </c>
      <c r="G4089" s="53">
        <v>92484.933999999994</v>
      </c>
      <c r="H4089" s="67"/>
      <c r="I4089" s="68"/>
      <c r="J4089" s="69"/>
      <c r="K4089" s="69"/>
      <c r="L4089" s="69"/>
      <c r="M4089" s="69"/>
      <c r="N4089" s="69"/>
      <c r="O4089" s="35"/>
      <c r="P4089" s="35" t="s">
        <v>27639</v>
      </c>
      <c r="Q4089" s="36">
        <v>1</v>
      </c>
      <c r="R4089" s="35" t="s">
        <v>9849</v>
      </c>
      <c r="S4089" s="35" t="s">
        <v>28503</v>
      </c>
      <c r="T4089" s="35">
        <v>0</v>
      </c>
      <c r="U4089" s="35">
        <v>0</v>
      </c>
      <c r="V4089" s="36">
        <v>1</v>
      </c>
      <c r="W4089" s="36">
        <v>1</v>
      </c>
      <c r="X4089" s="37" t="s">
        <v>65</v>
      </c>
    </row>
    <row r="4090" spans="1:24" ht="24" customHeight="1" x14ac:dyDescent="0.2">
      <c r="A4090" s="50" t="s">
        <v>6938</v>
      </c>
      <c r="B4090" s="60" t="s">
        <v>7833</v>
      </c>
      <c r="C4090" s="76" t="s">
        <v>7833</v>
      </c>
      <c r="D4090" s="61" t="s">
        <v>7834</v>
      </c>
      <c r="E4090" s="53">
        <v>52898.080000000002</v>
      </c>
      <c r="F4090" s="26">
        <v>0.21</v>
      </c>
      <c r="G4090" s="53">
        <v>86409.016000000003</v>
      </c>
      <c r="H4090" s="67"/>
      <c r="I4090" s="68"/>
      <c r="J4090" s="69"/>
      <c r="K4090" s="69"/>
      <c r="L4090" s="69"/>
      <c r="M4090" s="69"/>
      <c r="N4090" s="69"/>
      <c r="O4090" s="35"/>
      <c r="P4090" s="35" t="s">
        <v>27640</v>
      </c>
      <c r="Q4090" s="36">
        <v>1</v>
      </c>
      <c r="R4090" s="35" t="s">
        <v>9849</v>
      </c>
      <c r="S4090" s="35" t="s">
        <v>28504</v>
      </c>
      <c r="T4090" s="35">
        <v>0</v>
      </c>
      <c r="U4090" s="35">
        <v>0</v>
      </c>
      <c r="V4090" s="36">
        <v>1</v>
      </c>
      <c r="W4090" s="36">
        <v>1</v>
      </c>
      <c r="X4090" s="37" t="s">
        <v>65</v>
      </c>
    </row>
    <row r="4091" spans="1:24" ht="24" customHeight="1" x14ac:dyDescent="0.2">
      <c r="A4091" s="50" t="s">
        <v>6938</v>
      </c>
      <c r="B4091" s="60" t="s">
        <v>7835</v>
      </c>
      <c r="C4091" s="76" t="s">
        <v>7835</v>
      </c>
      <c r="D4091" s="61" t="s">
        <v>24177</v>
      </c>
      <c r="E4091" s="53">
        <v>97270.89</v>
      </c>
      <c r="F4091" s="26">
        <v>0.21</v>
      </c>
      <c r="G4091" s="53">
        <v>158891.997</v>
      </c>
      <c r="H4091" s="67"/>
      <c r="I4091" s="68"/>
      <c r="J4091" s="69"/>
      <c r="K4091" s="69"/>
      <c r="L4091" s="69"/>
      <c r="M4091" s="69"/>
      <c r="N4091" s="69"/>
      <c r="O4091" s="35"/>
      <c r="P4091" s="35" t="s">
        <v>27639</v>
      </c>
      <c r="Q4091" s="36">
        <v>1</v>
      </c>
      <c r="R4091" s="35" t="s">
        <v>9849</v>
      </c>
      <c r="S4091" s="35" t="s">
        <v>28504</v>
      </c>
      <c r="T4091" s="35">
        <v>0</v>
      </c>
      <c r="U4091" s="35">
        <v>0</v>
      </c>
      <c r="V4091" s="36">
        <v>1</v>
      </c>
      <c r="W4091" s="36">
        <v>1</v>
      </c>
      <c r="X4091" s="37" t="s">
        <v>65</v>
      </c>
    </row>
    <row r="4092" spans="1:24" ht="24" customHeight="1" x14ac:dyDescent="0.2">
      <c r="A4092" s="50" t="s">
        <v>6938</v>
      </c>
      <c r="B4092" s="60" t="s">
        <v>7837</v>
      </c>
      <c r="C4092" s="76" t="s">
        <v>7837</v>
      </c>
      <c r="D4092" s="61" t="s">
        <v>7838</v>
      </c>
      <c r="E4092" s="53">
        <v>97270.89</v>
      </c>
      <c r="F4092" s="26">
        <v>0.21</v>
      </c>
      <c r="G4092" s="53">
        <v>158891.997</v>
      </c>
      <c r="H4092" s="67"/>
      <c r="I4092" s="68"/>
      <c r="J4092" s="69"/>
      <c r="K4092" s="69"/>
      <c r="L4092" s="69"/>
      <c r="M4092" s="69"/>
      <c r="N4092" s="69"/>
      <c r="O4092" s="35"/>
      <c r="P4092" s="35" t="s">
        <v>27639</v>
      </c>
      <c r="Q4092" s="36">
        <v>1</v>
      </c>
      <c r="R4092" s="35" t="s">
        <v>9849</v>
      </c>
      <c r="S4092" s="35" t="s">
        <v>28504</v>
      </c>
      <c r="T4092" s="35">
        <v>0</v>
      </c>
      <c r="U4092" s="35">
        <v>0</v>
      </c>
      <c r="V4092" s="36">
        <v>1</v>
      </c>
      <c r="W4092" s="36">
        <v>1</v>
      </c>
      <c r="X4092" s="37" t="s">
        <v>65</v>
      </c>
    </row>
    <row r="4093" spans="1:24" ht="24" customHeight="1" x14ac:dyDescent="0.2">
      <c r="A4093" s="50" t="s">
        <v>6938</v>
      </c>
      <c r="B4093" s="60" t="s">
        <v>7839</v>
      </c>
      <c r="C4093" s="76" t="s">
        <v>7839</v>
      </c>
      <c r="D4093" s="61" t="s">
        <v>7840</v>
      </c>
      <c r="E4093" s="53">
        <v>32849.99</v>
      </c>
      <c r="F4093" s="26">
        <v>0.21</v>
      </c>
      <c r="G4093" s="53">
        <v>53660.463000000003</v>
      </c>
      <c r="H4093" s="67"/>
      <c r="I4093" s="68"/>
      <c r="J4093" s="69"/>
      <c r="K4093" s="69"/>
      <c r="L4093" s="69"/>
      <c r="M4093" s="69"/>
      <c r="N4093" s="69"/>
      <c r="O4093" s="35"/>
      <c r="P4093" s="35" t="s">
        <v>27641</v>
      </c>
      <c r="Q4093" s="36">
        <v>1</v>
      </c>
      <c r="R4093" s="35" t="s">
        <v>9849</v>
      </c>
      <c r="S4093" s="35" t="s">
        <v>28504</v>
      </c>
      <c r="T4093" s="35">
        <v>0</v>
      </c>
      <c r="U4093" s="35">
        <v>0</v>
      </c>
      <c r="V4093" s="36">
        <v>1</v>
      </c>
      <c r="W4093" s="36">
        <v>1</v>
      </c>
      <c r="X4093" s="37" t="s">
        <v>65</v>
      </c>
    </row>
    <row r="4094" spans="1:24" ht="24" customHeight="1" x14ac:dyDescent="0.2">
      <c r="A4094" s="50" t="s">
        <v>6938</v>
      </c>
      <c r="B4094" s="60" t="s">
        <v>7841</v>
      </c>
      <c r="C4094" s="76" t="s">
        <v>7841</v>
      </c>
      <c r="D4094" s="61" t="s">
        <v>7842</v>
      </c>
      <c r="E4094" s="53">
        <v>32849.99</v>
      </c>
      <c r="F4094" s="26">
        <v>0.21</v>
      </c>
      <c r="G4094" s="53">
        <v>53660.463000000003</v>
      </c>
      <c r="H4094" s="67"/>
      <c r="I4094" s="68"/>
      <c r="J4094" s="69"/>
      <c r="K4094" s="69"/>
      <c r="L4094" s="69"/>
      <c r="M4094" s="69"/>
      <c r="N4094" s="69"/>
      <c r="O4094" s="35"/>
      <c r="P4094" s="35" t="s">
        <v>27642</v>
      </c>
      <c r="Q4094" s="36">
        <v>1</v>
      </c>
      <c r="R4094" s="35" t="s">
        <v>9849</v>
      </c>
      <c r="S4094" s="35" t="s">
        <v>28504</v>
      </c>
      <c r="T4094" s="35">
        <v>0</v>
      </c>
      <c r="U4094" s="35">
        <v>0</v>
      </c>
      <c r="V4094" s="36">
        <v>1</v>
      </c>
      <c r="W4094" s="36">
        <v>1</v>
      </c>
      <c r="X4094" s="37" t="s">
        <v>65</v>
      </c>
    </row>
    <row r="4095" spans="1:24" ht="24" customHeight="1" x14ac:dyDescent="0.2">
      <c r="A4095" s="50" t="s">
        <v>6938</v>
      </c>
      <c r="B4095" s="60" t="s">
        <v>7843</v>
      </c>
      <c r="C4095" s="76" t="s">
        <v>7843</v>
      </c>
      <c r="D4095" s="61" t="s">
        <v>7844</v>
      </c>
      <c r="E4095" s="53">
        <v>26528.400000000001</v>
      </c>
      <c r="F4095" s="26">
        <v>0.21</v>
      </c>
      <c r="G4095" s="53">
        <v>43334.141000000003</v>
      </c>
      <c r="H4095" s="67"/>
      <c r="I4095" s="68"/>
      <c r="J4095" s="69"/>
      <c r="K4095" s="69"/>
      <c r="L4095" s="69"/>
      <c r="M4095" s="69"/>
      <c r="N4095" s="69"/>
      <c r="O4095" s="35"/>
      <c r="P4095" s="35" t="s">
        <v>27643</v>
      </c>
      <c r="Q4095" s="36">
        <v>1</v>
      </c>
      <c r="R4095" s="35" t="s">
        <v>9849</v>
      </c>
      <c r="S4095" s="35" t="s">
        <v>28504</v>
      </c>
      <c r="T4095" s="35">
        <v>0</v>
      </c>
      <c r="U4095" s="35">
        <v>0</v>
      </c>
      <c r="V4095" s="36">
        <v>1</v>
      </c>
      <c r="W4095" s="36">
        <v>1</v>
      </c>
      <c r="X4095" s="37" t="s">
        <v>65</v>
      </c>
    </row>
    <row r="4096" spans="1:24" ht="24" customHeight="1" x14ac:dyDescent="0.2">
      <c r="A4096" s="50" t="s">
        <v>6938</v>
      </c>
      <c r="B4096" s="60" t="s">
        <v>7845</v>
      </c>
      <c r="C4096" s="76" t="s">
        <v>7845</v>
      </c>
      <c r="D4096" s="61" t="s">
        <v>7846</v>
      </c>
      <c r="E4096" s="53">
        <v>114474.95</v>
      </c>
      <c r="F4096" s="26">
        <v>0.21</v>
      </c>
      <c r="G4096" s="53">
        <v>186994.82800000001</v>
      </c>
      <c r="H4096" s="67"/>
      <c r="I4096" s="68"/>
      <c r="J4096" s="69"/>
      <c r="K4096" s="69"/>
      <c r="L4096" s="69"/>
      <c r="M4096" s="69"/>
      <c r="N4096" s="69"/>
      <c r="O4096" s="35"/>
      <c r="P4096" s="35" t="s">
        <v>27644</v>
      </c>
      <c r="Q4096" s="36">
        <v>1</v>
      </c>
      <c r="R4096" s="35" t="s">
        <v>9849</v>
      </c>
      <c r="S4096" s="35" t="s">
        <v>28504</v>
      </c>
      <c r="T4096" s="35">
        <v>0</v>
      </c>
      <c r="U4096" s="35">
        <v>0</v>
      </c>
      <c r="V4096" s="36">
        <v>1</v>
      </c>
      <c r="W4096" s="36">
        <v>1</v>
      </c>
      <c r="X4096" s="37" t="s">
        <v>65</v>
      </c>
    </row>
    <row r="4097" spans="1:24" ht="24" customHeight="1" x14ac:dyDescent="0.2">
      <c r="A4097" s="50" t="s">
        <v>6938</v>
      </c>
      <c r="B4097" s="60" t="s">
        <v>7847</v>
      </c>
      <c r="C4097" s="76" t="s">
        <v>7847</v>
      </c>
      <c r="D4097" s="61" t="s">
        <v>7848</v>
      </c>
      <c r="E4097" s="53">
        <v>114474.95</v>
      </c>
      <c r="F4097" s="26">
        <v>0.21</v>
      </c>
      <c r="G4097" s="53">
        <v>186994.82800000001</v>
      </c>
      <c r="H4097" s="67"/>
      <c r="I4097" s="68"/>
      <c r="J4097" s="69"/>
      <c r="K4097" s="69"/>
      <c r="L4097" s="69"/>
      <c r="M4097" s="69"/>
      <c r="N4097" s="69"/>
      <c r="O4097" s="35"/>
      <c r="P4097" s="35" t="s">
        <v>27645</v>
      </c>
      <c r="Q4097" s="36">
        <v>1</v>
      </c>
      <c r="R4097" s="35" t="s">
        <v>9849</v>
      </c>
      <c r="S4097" s="35" t="s">
        <v>28503</v>
      </c>
      <c r="T4097" s="35">
        <v>0</v>
      </c>
      <c r="U4097" s="35">
        <v>0</v>
      </c>
      <c r="V4097" s="36">
        <v>1</v>
      </c>
      <c r="W4097" s="36">
        <v>1</v>
      </c>
      <c r="X4097" s="37" t="s">
        <v>65</v>
      </c>
    </row>
    <row r="4098" spans="1:24" ht="24" customHeight="1" x14ac:dyDescent="0.2">
      <c r="A4098" s="50" t="s">
        <v>6938</v>
      </c>
      <c r="B4098" s="60" t="s">
        <v>7849</v>
      </c>
      <c r="C4098" s="76" t="s">
        <v>7849</v>
      </c>
      <c r="D4098" s="61" t="s">
        <v>7850</v>
      </c>
      <c r="E4098" s="53">
        <v>55687.76</v>
      </c>
      <c r="F4098" s="26">
        <v>0.21</v>
      </c>
      <c r="G4098" s="53">
        <v>90965.960999999996</v>
      </c>
      <c r="H4098" s="67"/>
      <c r="I4098" s="68"/>
      <c r="J4098" s="69"/>
      <c r="K4098" s="69"/>
      <c r="L4098" s="69"/>
      <c r="M4098" s="69"/>
      <c r="N4098" s="69"/>
      <c r="O4098" s="35"/>
      <c r="P4098" s="35" t="s">
        <v>27646</v>
      </c>
      <c r="Q4098" s="36">
        <v>1</v>
      </c>
      <c r="R4098" s="35" t="s">
        <v>9849</v>
      </c>
      <c r="S4098" s="35" t="s">
        <v>28504</v>
      </c>
      <c r="T4098" s="35">
        <v>0</v>
      </c>
      <c r="U4098" s="35">
        <v>0</v>
      </c>
      <c r="V4098" s="36">
        <v>1</v>
      </c>
      <c r="W4098" s="36">
        <v>1</v>
      </c>
      <c r="X4098" s="37" t="s">
        <v>65</v>
      </c>
    </row>
    <row r="4099" spans="1:24" ht="24" customHeight="1" x14ac:dyDescent="0.2">
      <c r="A4099" s="50" t="s">
        <v>6938</v>
      </c>
      <c r="B4099" s="60" t="s">
        <v>7851</v>
      </c>
      <c r="C4099" s="76" t="s">
        <v>7851</v>
      </c>
      <c r="D4099" s="61" t="s">
        <v>7852</v>
      </c>
      <c r="E4099" s="53">
        <v>57588.74</v>
      </c>
      <c r="F4099" s="26">
        <v>0.21</v>
      </c>
      <c r="G4099" s="53">
        <v>94071.207999999999</v>
      </c>
      <c r="H4099" s="67"/>
      <c r="I4099" s="68"/>
      <c r="J4099" s="69"/>
      <c r="K4099" s="69"/>
      <c r="L4099" s="69"/>
      <c r="M4099" s="69"/>
      <c r="N4099" s="69"/>
      <c r="O4099" s="35"/>
      <c r="P4099" s="35" t="s">
        <v>27624</v>
      </c>
      <c r="Q4099" s="36">
        <v>1</v>
      </c>
      <c r="R4099" s="35" t="s">
        <v>9849</v>
      </c>
      <c r="S4099" s="35" t="s">
        <v>28504</v>
      </c>
      <c r="T4099" s="35">
        <v>0</v>
      </c>
      <c r="U4099" s="35">
        <v>0</v>
      </c>
      <c r="V4099" s="36">
        <v>1</v>
      </c>
      <c r="W4099" s="36">
        <v>1</v>
      </c>
      <c r="X4099" s="37" t="s">
        <v>65</v>
      </c>
    </row>
    <row r="4100" spans="1:24" ht="24" customHeight="1" x14ac:dyDescent="0.2">
      <c r="A4100" s="50" t="s">
        <v>6938</v>
      </c>
      <c r="B4100" s="60" t="s">
        <v>7853</v>
      </c>
      <c r="C4100" s="76" t="s">
        <v>7853</v>
      </c>
      <c r="D4100" s="61" t="s">
        <v>7854</v>
      </c>
      <c r="E4100" s="53">
        <v>57588.74</v>
      </c>
      <c r="F4100" s="26">
        <v>0.21</v>
      </c>
      <c r="G4100" s="53">
        <v>94071.207999999999</v>
      </c>
      <c r="H4100" s="67"/>
      <c r="I4100" s="68"/>
      <c r="J4100" s="69"/>
      <c r="K4100" s="69"/>
      <c r="L4100" s="69"/>
      <c r="M4100" s="69"/>
      <c r="N4100" s="69"/>
      <c r="O4100" s="35"/>
      <c r="P4100" s="35" t="s">
        <v>27647</v>
      </c>
      <c r="Q4100" s="36">
        <v>1</v>
      </c>
      <c r="R4100" s="35" t="s">
        <v>9849</v>
      </c>
      <c r="S4100" s="35" t="s">
        <v>28504</v>
      </c>
      <c r="T4100" s="35">
        <v>0</v>
      </c>
      <c r="U4100" s="35">
        <v>0</v>
      </c>
      <c r="V4100" s="36">
        <v>1</v>
      </c>
      <c r="W4100" s="36">
        <v>1</v>
      </c>
      <c r="X4100" s="37" t="s">
        <v>65</v>
      </c>
    </row>
    <row r="4101" spans="1:24" ht="24" customHeight="1" x14ac:dyDescent="0.2">
      <c r="A4101" s="50" t="s">
        <v>6938</v>
      </c>
      <c r="B4101" s="60" t="s">
        <v>7855</v>
      </c>
      <c r="C4101" s="76" t="s">
        <v>7855</v>
      </c>
      <c r="D4101" s="61" t="s">
        <v>24178</v>
      </c>
      <c r="E4101" s="53">
        <v>92849.5</v>
      </c>
      <c r="F4101" s="26">
        <v>0.21</v>
      </c>
      <c r="G4101" s="53">
        <v>151669.66399999999</v>
      </c>
      <c r="H4101" s="67"/>
      <c r="I4101" s="68"/>
      <c r="J4101" s="69"/>
      <c r="K4101" s="69"/>
      <c r="L4101" s="69"/>
      <c r="M4101" s="69"/>
      <c r="N4101" s="69"/>
      <c r="O4101" s="35"/>
      <c r="P4101" s="35" t="s">
        <v>27648</v>
      </c>
      <c r="Q4101" s="36">
        <v>1</v>
      </c>
      <c r="R4101" s="35" t="s">
        <v>9849</v>
      </c>
      <c r="S4101" s="35" t="s">
        <v>28504</v>
      </c>
      <c r="T4101" s="35">
        <v>0</v>
      </c>
      <c r="U4101" s="35">
        <v>0</v>
      </c>
      <c r="V4101" s="36">
        <v>1</v>
      </c>
      <c r="W4101" s="36">
        <v>1</v>
      </c>
      <c r="X4101" s="37" t="s">
        <v>65</v>
      </c>
    </row>
    <row r="4102" spans="1:24" ht="24" customHeight="1" x14ac:dyDescent="0.2">
      <c r="A4102" s="50" t="s">
        <v>6938</v>
      </c>
      <c r="B4102" s="60" t="s">
        <v>7857</v>
      </c>
      <c r="C4102" s="76" t="s">
        <v>7857</v>
      </c>
      <c r="D4102" s="61" t="s">
        <v>7858</v>
      </c>
      <c r="E4102" s="53">
        <v>6199.04</v>
      </c>
      <c r="F4102" s="26">
        <v>0.21</v>
      </c>
      <c r="G4102" s="53">
        <v>10126.127</v>
      </c>
      <c r="H4102" s="67"/>
      <c r="I4102" s="68"/>
      <c r="J4102" s="69"/>
      <c r="K4102" s="69"/>
      <c r="L4102" s="69"/>
      <c r="M4102" s="69"/>
      <c r="N4102" s="69"/>
      <c r="O4102" s="35"/>
      <c r="P4102" s="35" t="s">
        <v>27649</v>
      </c>
      <c r="Q4102" s="36">
        <v>1</v>
      </c>
      <c r="R4102" s="35" t="s">
        <v>9849</v>
      </c>
      <c r="S4102" s="35" t="s">
        <v>28504</v>
      </c>
      <c r="T4102" s="35">
        <v>0</v>
      </c>
      <c r="U4102" s="35">
        <v>0</v>
      </c>
      <c r="V4102" s="36">
        <v>1</v>
      </c>
      <c r="W4102" s="36">
        <v>1</v>
      </c>
      <c r="X4102" s="37" t="s">
        <v>65</v>
      </c>
    </row>
    <row r="4103" spans="1:24" ht="24" customHeight="1" x14ac:dyDescent="0.2">
      <c r="A4103" s="50" t="s">
        <v>6938</v>
      </c>
      <c r="B4103" s="60" t="s">
        <v>7859</v>
      </c>
      <c r="C4103" s="76" t="s">
        <v>7859</v>
      </c>
      <c r="D4103" s="61" t="s">
        <v>7860</v>
      </c>
      <c r="E4103" s="53">
        <v>1549.93</v>
      </c>
      <c r="F4103" s="26">
        <v>0.21</v>
      </c>
      <c r="G4103" s="53">
        <v>2531.8159999999998</v>
      </c>
      <c r="H4103" s="67"/>
      <c r="I4103" s="68"/>
      <c r="J4103" s="69"/>
      <c r="K4103" s="69"/>
      <c r="L4103" s="69"/>
      <c r="M4103" s="69"/>
      <c r="N4103" s="69"/>
      <c r="O4103" s="35"/>
      <c r="P4103" s="35" t="s">
        <v>27650</v>
      </c>
      <c r="Q4103" s="36">
        <v>1</v>
      </c>
      <c r="R4103" s="35" t="s">
        <v>9849</v>
      </c>
      <c r="S4103" s="35" t="s">
        <v>28504</v>
      </c>
      <c r="T4103" s="35">
        <v>0</v>
      </c>
      <c r="U4103" s="35">
        <v>0</v>
      </c>
      <c r="V4103" s="36">
        <v>1</v>
      </c>
      <c r="W4103" s="36">
        <v>1</v>
      </c>
      <c r="X4103" s="37" t="s">
        <v>65</v>
      </c>
    </row>
    <row r="4104" spans="1:24" ht="24" customHeight="1" x14ac:dyDescent="0.2">
      <c r="A4104" s="50" t="s">
        <v>6938</v>
      </c>
      <c r="B4104" s="60" t="s">
        <v>7861</v>
      </c>
      <c r="C4104" s="76" t="s">
        <v>7861</v>
      </c>
      <c r="D4104" s="61" t="s">
        <v>24179</v>
      </c>
      <c r="E4104" s="53">
        <v>36366.04</v>
      </c>
      <c r="F4104" s="26">
        <v>0.21</v>
      </c>
      <c r="G4104" s="53">
        <v>59403.921999999999</v>
      </c>
      <c r="H4104" s="67"/>
      <c r="I4104" s="68"/>
      <c r="J4104" s="69"/>
      <c r="K4104" s="69"/>
      <c r="L4104" s="69"/>
      <c r="M4104" s="69"/>
      <c r="N4104" s="69"/>
      <c r="O4104" s="35"/>
      <c r="P4104" s="35" t="s">
        <v>27641</v>
      </c>
      <c r="Q4104" s="36">
        <v>1</v>
      </c>
      <c r="R4104" s="35" t="s">
        <v>9849</v>
      </c>
      <c r="S4104" s="35" t="s">
        <v>28504</v>
      </c>
      <c r="T4104" s="35">
        <v>0</v>
      </c>
      <c r="U4104" s="35">
        <v>0</v>
      </c>
      <c r="V4104" s="36">
        <v>1</v>
      </c>
      <c r="W4104" s="36">
        <v>1</v>
      </c>
      <c r="X4104" s="37" t="s">
        <v>65</v>
      </c>
    </row>
    <row r="4105" spans="1:24" ht="24" customHeight="1" x14ac:dyDescent="0.2">
      <c r="A4105" s="50" t="s">
        <v>6938</v>
      </c>
      <c r="B4105" s="60" t="s">
        <v>7863</v>
      </c>
      <c r="C4105" s="76" t="s">
        <v>7863</v>
      </c>
      <c r="D4105" s="61" t="s">
        <v>7864</v>
      </c>
      <c r="E4105" s="53">
        <v>82756.63</v>
      </c>
      <c r="F4105" s="26">
        <v>0.21</v>
      </c>
      <c r="G4105" s="53">
        <v>135182.95499999999</v>
      </c>
      <c r="H4105" s="67"/>
      <c r="I4105" s="68"/>
      <c r="J4105" s="69"/>
      <c r="K4105" s="69"/>
      <c r="L4105" s="69"/>
      <c r="M4105" s="69"/>
      <c r="N4105" s="69"/>
      <c r="O4105" s="35"/>
      <c r="P4105" s="35" t="s">
        <v>27641</v>
      </c>
      <c r="Q4105" s="36">
        <v>1</v>
      </c>
      <c r="R4105" s="35" t="s">
        <v>9849</v>
      </c>
      <c r="S4105" s="35" t="s">
        <v>28504</v>
      </c>
      <c r="T4105" s="35">
        <v>0</v>
      </c>
      <c r="U4105" s="35">
        <v>0</v>
      </c>
      <c r="V4105" s="36">
        <v>1</v>
      </c>
      <c r="W4105" s="36">
        <v>1</v>
      </c>
      <c r="X4105" s="37" t="s">
        <v>65</v>
      </c>
    </row>
    <row r="4106" spans="1:24" ht="24" customHeight="1" x14ac:dyDescent="0.2">
      <c r="A4106" s="50" t="s">
        <v>6938</v>
      </c>
      <c r="B4106" s="60" t="s">
        <v>7865</v>
      </c>
      <c r="C4106" s="76" t="s">
        <v>7865</v>
      </c>
      <c r="D4106" s="61" t="s">
        <v>7866</v>
      </c>
      <c r="E4106" s="53">
        <v>82756.63</v>
      </c>
      <c r="F4106" s="26">
        <v>0.21</v>
      </c>
      <c r="G4106" s="53">
        <v>135182.95499999999</v>
      </c>
      <c r="H4106" s="67"/>
      <c r="I4106" s="68"/>
      <c r="J4106" s="69"/>
      <c r="K4106" s="69"/>
      <c r="L4106" s="69"/>
      <c r="M4106" s="69"/>
      <c r="N4106" s="69"/>
      <c r="O4106" s="35"/>
      <c r="P4106" s="35" t="s">
        <v>27651</v>
      </c>
      <c r="Q4106" s="36">
        <v>1</v>
      </c>
      <c r="R4106" s="35" t="s">
        <v>9849</v>
      </c>
      <c r="S4106" s="35" t="s">
        <v>28504</v>
      </c>
      <c r="T4106" s="35">
        <v>0</v>
      </c>
      <c r="U4106" s="35">
        <v>0</v>
      </c>
      <c r="V4106" s="36">
        <v>1</v>
      </c>
      <c r="W4106" s="36">
        <v>1</v>
      </c>
      <c r="X4106" s="37" t="s">
        <v>65</v>
      </c>
    </row>
    <row r="4107" spans="1:24" ht="24" customHeight="1" x14ac:dyDescent="0.2">
      <c r="A4107" s="50" t="s">
        <v>6938</v>
      </c>
      <c r="B4107" s="60" t="s">
        <v>7867</v>
      </c>
      <c r="C4107" s="76" t="s">
        <v>7867</v>
      </c>
      <c r="D4107" s="61" t="s">
        <v>7868</v>
      </c>
      <c r="E4107" s="53">
        <v>82756.63</v>
      </c>
      <c r="F4107" s="26">
        <v>0.21</v>
      </c>
      <c r="G4107" s="53">
        <v>135182.95499999999</v>
      </c>
      <c r="H4107" s="67"/>
      <c r="I4107" s="68"/>
      <c r="J4107" s="69"/>
      <c r="K4107" s="69"/>
      <c r="L4107" s="69"/>
      <c r="M4107" s="69"/>
      <c r="N4107" s="69"/>
      <c r="O4107" s="35"/>
      <c r="P4107" s="35" t="s">
        <v>27652</v>
      </c>
      <c r="Q4107" s="36">
        <v>1</v>
      </c>
      <c r="R4107" s="35" t="s">
        <v>9849</v>
      </c>
      <c r="S4107" s="35" t="s">
        <v>28504</v>
      </c>
      <c r="T4107" s="35">
        <v>0</v>
      </c>
      <c r="U4107" s="35">
        <v>0</v>
      </c>
      <c r="V4107" s="36">
        <v>1</v>
      </c>
      <c r="W4107" s="36">
        <v>1</v>
      </c>
      <c r="X4107" s="37" t="s">
        <v>65</v>
      </c>
    </row>
    <row r="4108" spans="1:24" ht="24" customHeight="1" x14ac:dyDescent="0.2">
      <c r="A4108" s="50" t="s">
        <v>6938</v>
      </c>
      <c r="B4108" s="60" t="s">
        <v>7869</v>
      </c>
      <c r="C4108" s="76" t="s">
        <v>7869</v>
      </c>
      <c r="D4108" s="61" t="s">
        <v>7870</v>
      </c>
      <c r="E4108" s="53">
        <v>80027.38</v>
      </c>
      <c r="F4108" s="26">
        <v>0.21</v>
      </c>
      <c r="G4108" s="53">
        <v>130724.72199999999</v>
      </c>
      <c r="H4108" s="67"/>
      <c r="I4108" s="68"/>
      <c r="J4108" s="69"/>
      <c r="K4108" s="69"/>
      <c r="L4108" s="69"/>
      <c r="M4108" s="69"/>
      <c r="N4108" s="69"/>
      <c r="O4108" s="35"/>
      <c r="P4108" s="35" t="s">
        <v>27653</v>
      </c>
      <c r="Q4108" s="36">
        <v>1</v>
      </c>
      <c r="R4108" s="35" t="s">
        <v>9849</v>
      </c>
      <c r="S4108" s="35" t="s">
        <v>28503</v>
      </c>
      <c r="T4108" s="35">
        <v>0</v>
      </c>
      <c r="U4108" s="35">
        <v>0</v>
      </c>
      <c r="V4108" s="36">
        <v>1</v>
      </c>
      <c r="W4108" s="36">
        <v>1</v>
      </c>
      <c r="X4108" s="37" t="s">
        <v>65</v>
      </c>
    </row>
    <row r="4109" spans="1:24" ht="24" customHeight="1" x14ac:dyDescent="0.2">
      <c r="A4109" s="50" t="s">
        <v>6938</v>
      </c>
      <c r="B4109" s="60" t="s">
        <v>7871</v>
      </c>
      <c r="C4109" s="76" t="s">
        <v>7871</v>
      </c>
      <c r="D4109" s="61" t="s">
        <v>7872</v>
      </c>
      <c r="E4109" s="53">
        <v>149001.29999999999</v>
      </c>
      <c r="F4109" s="26">
        <v>0.21</v>
      </c>
      <c r="G4109" s="53">
        <v>243393.63</v>
      </c>
      <c r="H4109" s="67"/>
      <c r="I4109" s="68"/>
      <c r="J4109" s="69"/>
      <c r="K4109" s="69"/>
      <c r="L4109" s="69"/>
      <c r="M4109" s="69"/>
      <c r="N4109" s="69"/>
      <c r="O4109" s="35"/>
      <c r="P4109" s="35" t="s">
        <v>27654</v>
      </c>
      <c r="Q4109" s="36">
        <v>1</v>
      </c>
      <c r="R4109" s="35" t="s">
        <v>9849</v>
      </c>
      <c r="S4109" s="35" t="s">
        <v>28504</v>
      </c>
      <c r="T4109" s="35">
        <v>0</v>
      </c>
      <c r="U4109" s="35">
        <v>0</v>
      </c>
      <c r="V4109" s="36">
        <v>1</v>
      </c>
      <c r="W4109" s="36">
        <v>1</v>
      </c>
      <c r="X4109" s="37" t="s">
        <v>65</v>
      </c>
    </row>
    <row r="4110" spans="1:24" ht="24" customHeight="1" x14ac:dyDescent="0.2">
      <c r="A4110" s="50" t="s">
        <v>6938</v>
      </c>
      <c r="B4110" s="60" t="s">
        <v>7873</v>
      </c>
      <c r="C4110" s="76" t="s">
        <v>7873</v>
      </c>
      <c r="D4110" s="61" t="s">
        <v>7874</v>
      </c>
      <c r="E4110" s="53">
        <v>180393.28</v>
      </c>
      <c r="F4110" s="26">
        <v>0.21</v>
      </c>
      <c r="G4110" s="53">
        <v>294672.42499999999</v>
      </c>
      <c r="H4110" s="67"/>
      <c r="I4110" s="68"/>
      <c r="J4110" s="69"/>
      <c r="K4110" s="69"/>
      <c r="L4110" s="69"/>
      <c r="M4110" s="69"/>
      <c r="N4110" s="69"/>
      <c r="O4110" s="35"/>
      <c r="P4110" s="35" t="s">
        <v>27655</v>
      </c>
      <c r="Q4110" s="36">
        <v>1</v>
      </c>
      <c r="R4110" s="35" t="s">
        <v>9849</v>
      </c>
      <c r="S4110" s="35" t="s">
        <v>28504</v>
      </c>
      <c r="T4110" s="35">
        <v>0</v>
      </c>
      <c r="U4110" s="35">
        <v>0</v>
      </c>
      <c r="V4110" s="36">
        <v>1</v>
      </c>
      <c r="W4110" s="36">
        <v>1</v>
      </c>
      <c r="X4110" s="37" t="s">
        <v>65</v>
      </c>
    </row>
    <row r="4111" spans="1:24" ht="24" customHeight="1" x14ac:dyDescent="0.2">
      <c r="A4111" s="50" t="s">
        <v>6938</v>
      </c>
      <c r="B4111" s="60" t="s">
        <v>7875</v>
      </c>
      <c r="C4111" s="76" t="s">
        <v>7875</v>
      </c>
      <c r="D4111" s="61" t="s">
        <v>7876</v>
      </c>
      <c r="E4111" s="53">
        <v>331853.26</v>
      </c>
      <c r="F4111" s="26">
        <v>0.21</v>
      </c>
      <c r="G4111" s="53">
        <v>542082.299</v>
      </c>
      <c r="H4111" s="67"/>
      <c r="I4111" s="68"/>
      <c r="J4111" s="69"/>
      <c r="K4111" s="69"/>
      <c r="L4111" s="69"/>
      <c r="M4111" s="69"/>
      <c r="N4111" s="69"/>
      <c r="O4111" s="35"/>
      <c r="P4111" s="35" t="s">
        <v>27656</v>
      </c>
      <c r="Q4111" s="36">
        <v>1</v>
      </c>
      <c r="R4111" s="35" t="s">
        <v>9849</v>
      </c>
      <c r="S4111" s="35" t="s">
        <v>28504</v>
      </c>
      <c r="T4111" s="35">
        <v>0</v>
      </c>
      <c r="U4111" s="35">
        <v>0</v>
      </c>
      <c r="V4111" s="36">
        <v>1</v>
      </c>
      <c r="W4111" s="36">
        <v>1</v>
      </c>
      <c r="X4111" s="37" t="s">
        <v>65</v>
      </c>
    </row>
    <row r="4112" spans="1:24" ht="24" customHeight="1" x14ac:dyDescent="0.2">
      <c r="A4112" s="50" t="s">
        <v>6938</v>
      </c>
      <c r="B4112" s="60" t="s">
        <v>7877</v>
      </c>
      <c r="C4112" s="76" t="s">
        <v>7877</v>
      </c>
      <c r="D4112" s="61" t="s">
        <v>7878</v>
      </c>
      <c r="E4112" s="53">
        <v>331853.26</v>
      </c>
      <c r="F4112" s="26">
        <v>0.21</v>
      </c>
      <c r="G4112" s="53">
        <v>542082.299</v>
      </c>
      <c r="H4112" s="67"/>
      <c r="I4112" s="68"/>
      <c r="J4112" s="69"/>
      <c r="K4112" s="69"/>
      <c r="L4112" s="69"/>
      <c r="M4112" s="69"/>
      <c r="N4112" s="69"/>
      <c r="O4112" s="35"/>
      <c r="P4112" s="35" t="s">
        <v>27657</v>
      </c>
      <c r="Q4112" s="36">
        <v>1</v>
      </c>
      <c r="R4112" s="35" t="s">
        <v>9849</v>
      </c>
      <c r="S4112" s="35" t="s">
        <v>28504</v>
      </c>
      <c r="T4112" s="35">
        <v>0</v>
      </c>
      <c r="U4112" s="35">
        <v>0</v>
      </c>
      <c r="V4112" s="36">
        <v>1</v>
      </c>
      <c r="W4112" s="36">
        <v>1</v>
      </c>
      <c r="X4112" s="37" t="s">
        <v>65</v>
      </c>
    </row>
    <row r="4113" spans="1:24" ht="24" customHeight="1" x14ac:dyDescent="0.2">
      <c r="A4113" s="50" t="s">
        <v>6938</v>
      </c>
      <c r="B4113" s="60" t="s">
        <v>7879</v>
      </c>
      <c r="C4113" s="76" t="s">
        <v>7879</v>
      </c>
      <c r="D4113" s="61" t="s">
        <v>7880</v>
      </c>
      <c r="E4113" s="53">
        <v>674264.12</v>
      </c>
      <c r="F4113" s="26">
        <v>0.21</v>
      </c>
      <c r="G4113" s="53">
        <v>1101410.4380000001</v>
      </c>
      <c r="H4113" s="67"/>
      <c r="I4113" s="68"/>
      <c r="J4113" s="69"/>
      <c r="K4113" s="69"/>
      <c r="L4113" s="69"/>
      <c r="M4113" s="69"/>
      <c r="N4113" s="69"/>
      <c r="O4113" s="35"/>
      <c r="P4113" s="35" t="s">
        <v>27658</v>
      </c>
      <c r="Q4113" s="36">
        <v>1</v>
      </c>
      <c r="R4113" s="35" t="s">
        <v>9849</v>
      </c>
      <c r="S4113" s="35" t="s">
        <v>28504</v>
      </c>
      <c r="T4113" s="35">
        <v>0</v>
      </c>
      <c r="U4113" s="35">
        <v>0</v>
      </c>
      <c r="V4113" s="36">
        <v>1</v>
      </c>
      <c r="W4113" s="36">
        <v>1</v>
      </c>
      <c r="X4113" s="37" t="s">
        <v>65</v>
      </c>
    </row>
    <row r="4114" spans="1:24" ht="24" customHeight="1" x14ac:dyDescent="0.2">
      <c r="A4114" s="50" t="s">
        <v>6938</v>
      </c>
      <c r="B4114" s="60" t="s">
        <v>7881</v>
      </c>
      <c r="C4114" s="76" t="s">
        <v>7881</v>
      </c>
      <c r="D4114" s="61" t="s">
        <v>7882</v>
      </c>
      <c r="E4114" s="53">
        <v>674264.12</v>
      </c>
      <c r="F4114" s="26">
        <v>0.21</v>
      </c>
      <c r="G4114" s="53">
        <v>1101410.4380000001</v>
      </c>
      <c r="H4114" s="67"/>
      <c r="I4114" s="68"/>
      <c r="J4114" s="69"/>
      <c r="K4114" s="69"/>
      <c r="L4114" s="69"/>
      <c r="M4114" s="69"/>
      <c r="N4114" s="69"/>
      <c r="O4114" s="35"/>
      <c r="P4114" s="35" t="s">
        <v>27659</v>
      </c>
      <c r="Q4114" s="36">
        <v>1</v>
      </c>
      <c r="R4114" s="35" t="s">
        <v>9849</v>
      </c>
      <c r="S4114" s="35" t="s">
        <v>28504</v>
      </c>
      <c r="T4114" s="35">
        <v>0</v>
      </c>
      <c r="U4114" s="35">
        <v>0</v>
      </c>
      <c r="V4114" s="36">
        <v>1</v>
      </c>
      <c r="W4114" s="36">
        <v>1</v>
      </c>
      <c r="X4114" s="37" t="s">
        <v>65</v>
      </c>
    </row>
    <row r="4115" spans="1:24" ht="24" customHeight="1" x14ac:dyDescent="0.2">
      <c r="A4115" s="50" t="s">
        <v>6938</v>
      </c>
      <c r="B4115" s="60" t="s">
        <v>7883</v>
      </c>
      <c r="C4115" s="76" t="s">
        <v>7883</v>
      </c>
      <c r="D4115" s="61" t="s">
        <v>7884</v>
      </c>
      <c r="E4115" s="53">
        <v>657610.92000000004</v>
      </c>
      <c r="F4115" s="26">
        <v>0.21</v>
      </c>
      <c r="G4115" s="53">
        <v>1074207.4350000001</v>
      </c>
      <c r="H4115" s="67"/>
      <c r="I4115" s="68"/>
      <c r="J4115" s="69"/>
      <c r="K4115" s="69"/>
      <c r="L4115" s="69"/>
      <c r="M4115" s="69"/>
      <c r="N4115" s="69"/>
      <c r="O4115" s="35"/>
      <c r="P4115" s="35" t="s">
        <v>27660</v>
      </c>
      <c r="Q4115" s="36">
        <v>1</v>
      </c>
      <c r="R4115" s="35" t="s">
        <v>9849</v>
      </c>
      <c r="S4115" s="35" t="s">
        <v>28504</v>
      </c>
      <c r="T4115" s="35">
        <v>0</v>
      </c>
      <c r="U4115" s="35">
        <v>0</v>
      </c>
      <c r="V4115" s="36">
        <v>1</v>
      </c>
      <c r="W4115" s="36">
        <v>1</v>
      </c>
      <c r="X4115" s="37" t="s">
        <v>65</v>
      </c>
    </row>
    <row r="4116" spans="1:24" ht="24" customHeight="1" x14ac:dyDescent="0.2">
      <c r="A4116" s="50" t="s">
        <v>6938</v>
      </c>
      <c r="B4116" s="60" t="s">
        <v>7885</v>
      </c>
      <c r="C4116" s="76" t="s">
        <v>7885</v>
      </c>
      <c r="D4116" s="61" t="s">
        <v>7886</v>
      </c>
      <c r="E4116" s="53">
        <v>762890.74</v>
      </c>
      <c r="F4116" s="26">
        <v>0.21</v>
      </c>
      <c r="G4116" s="53">
        <v>1246182.0249999999</v>
      </c>
      <c r="H4116" s="67"/>
      <c r="I4116" s="68"/>
      <c r="J4116" s="69"/>
      <c r="K4116" s="69"/>
      <c r="L4116" s="69"/>
      <c r="M4116" s="69"/>
      <c r="N4116" s="69"/>
      <c r="O4116" s="35"/>
      <c r="P4116" s="35" t="s">
        <v>27661</v>
      </c>
      <c r="Q4116" s="36">
        <v>1</v>
      </c>
      <c r="R4116" s="35" t="s">
        <v>9849</v>
      </c>
      <c r="S4116" s="35" t="s">
        <v>28504</v>
      </c>
      <c r="T4116" s="35">
        <v>0</v>
      </c>
      <c r="U4116" s="35">
        <v>0</v>
      </c>
      <c r="V4116" s="36">
        <v>1</v>
      </c>
      <c r="W4116" s="36">
        <v>1</v>
      </c>
      <c r="X4116" s="37" t="s">
        <v>65</v>
      </c>
    </row>
    <row r="4117" spans="1:24" ht="24" customHeight="1" x14ac:dyDescent="0.2">
      <c r="A4117" s="50" t="s">
        <v>6938</v>
      </c>
      <c r="B4117" s="60" t="s">
        <v>7887</v>
      </c>
      <c r="C4117" s="76" t="s">
        <v>7887</v>
      </c>
      <c r="D4117" s="61" t="s">
        <v>7888</v>
      </c>
      <c r="E4117" s="53">
        <v>762890.74</v>
      </c>
      <c r="F4117" s="26">
        <v>0.21</v>
      </c>
      <c r="G4117" s="53">
        <v>1246182.0249999999</v>
      </c>
      <c r="H4117" s="67"/>
      <c r="I4117" s="68"/>
      <c r="J4117" s="69"/>
      <c r="K4117" s="69"/>
      <c r="L4117" s="69"/>
      <c r="M4117" s="69"/>
      <c r="N4117" s="69"/>
      <c r="O4117" s="35"/>
      <c r="P4117" s="35" t="s">
        <v>27662</v>
      </c>
      <c r="Q4117" s="36">
        <v>1</v>
      </c>
      <c r="R4117" s="35" t="s">
        <v>9849</v>
      </c>
      <c r="S4117" s="35" t="s">
        <v>28504</v>
      </c>
      <c r="T4117" s="35">
        <v>0</v>
      </c>
      <c r="U4117" s="35">
        <v>0</v>
      </c>
      <c r="V4117" s="36">
        <v>1</v>
      </c>
      <c r="W4117" s="36">
        <v>1</v>
      </c>
      <c r="X4117" s="37" t="s">
        <v>65</v>
      </c>
    </row>
    <row r="4118" spans="1:24" ht="24" customHeight="1" x14ac:dyDescent="0.2">
      <c r="A4118" s="50" t="s">
        <v>6938</v>
      </c>
      <c r="B4118" s="60" t="s">
        <v>7889</v>
      </c>
      <c r="C4118" s="76" t="s">
        <v>7889</v>
      </c>
      <c r="D4118" s="61" t="s">
        <v>7890</v>
      </c>
      <c r="E4118" s="53">
        <v>762890.74</v>
      </c>
      <c r="F4118" s="26">
        <v>0.21</v>
      </c>
      <c r="G4118" s="53">
        <v>1246182.0249999999</v>
      </c>
      <c r="H4118" s="67"/>
      <c r="I4118" s="68"/>
      <c r="J4118" s="69"/>
      <c r="K4118" s="69"/>
      <c r="L4118" s="69"/>
      <c r="M4118" s="69"/>
      <c r="N4118" s="69"/>
      <c r="O4118" s="35"/>
      <c r="P4118" s="35" t="s">
        <v>27663</v>
      </c>
      <c r="Q4118" s="36">
        <v>1</v>
      </c>
      <c r="R4118" s="35" t="s">
        <v>9849</v>
      </c>
      <c r="S4118" s="35" t="s">
        <v>28504</v>
      </c>
      <c r="T4118" s="35">
        <v>0</v>
      </c>
      <c r="U4118" s="35">
        <v>0</v>
      </c>
      <c r="V4118" s="36">
        <v>1</v>
      </c>
      <c r="W4118" s="36">
        <v>1</v>
      </c>
      <c r="X4118" s="37" t="s">
        <v>65</v>
      </c>
    </row>
    <row r="4119" spans="1:24" ht="24" customHeight="1" x14ac:dyDescent="0.2">
      <c r="A4119" s="50" t="s">
        <v>6938</v>
      </c>
      <c r="B4119" s="60" t="s">
        <v>7891</v>
      </c>
      <c r="C4119" s="76" t="s">
        <v>7891</v>
      </c>
      <c r="D4119" s="61" t="s">
        <v>24180</v>
      </c>
      <c r="E4119" s="53">
        <v>1036819.19</v>
      </c>
      <c r="F4119" s="26">
        <v>0.21</v>
      </c>
      <c r="G4119" s="53">
        <v>1693644.1510000001</v>
      </c>
      <c r="H4119" s="67"/>
      <c r="I4119" s="68"/>
      <c r="J4119" s="69"/>
      <c r="K4119" s="69"/>
      <c r="L4119" s="69"/>
      <c r="M4119" s="69"/>
      <c r="N4119" s="69"/>
      <c r="O4119" s="35"/>
      <c r="P4119" s="35" t="s">
        <v>27654</v>
      </c>
      <c r="Q4119" s="36">
        <v>1</v>
      </c>
      <c r="R4119" s="35" t="s">
        <v>9849</v>
      </c>
      <c r="S4119" s="35" t="s">
        <v>28504</v>
      </c>
      <c r="T4119" s="35">
        <v>0</v>
      </c>
      <c r="U4119" s="35">
        <v>0</v>
      </c>
      <c r="V4119" s="36">
        <v>1</v>
      </c>
      <c r="W4119" s="36">
        <v>1</v>
      </c>
      <c r="X4119" s="37" t="s">
        <v>65</v>
      </c>
    </row>
    <row r="4120" spans="1:24" ht="24" customHeight="1" x14ac:dyDescent="0.2">
      <c r="A4120" s="50" t="s">
        <v>6938</v>
      </c>
      <c r="B4120" s="60" t="s">
        <v>7893</v>
      </c>
      <c r="C4120" s="76" t="s">
        <v>7893</v>
      </c>
      <c r="D4120" s="61" t="s">
        <v>24181</v>
      </c>
      <c r="E4120" s="53">
        <v>946180.41</v>
      </c>
      <c r="F4120" s="26">
        <v>0.21</v>
      </c>
      <c r="G4120" s="53">
        <v>1545585.696</v>
      </c>
      <c r="H4120" s="67"/>
      <c r="I4120" s="68"/>
      <c r="J4120" s="69"/>
      <c r="K4120" s="69"/>
      <c r="L4120" s="69"/>
      <c r="M4120" s="69"/>
      <c r="N4120" s="69"/>
      <c r="O4120" s="35"/>
      <c r="P4120" s="35" t="s">
        <v>27654</v>
      </c>
      <c r="Q4120" s="36">
        <v>1</v>
      </c>
      <c r="R4120" s="35" t="s">
        <v>9849</v>
      </c>
      <c r="S4120" s="35" t="s">
        <v>28504</v>
      </c>
      <c r="T4120" s="35">
        <v>0</v>
      </c>
      <c r="U4120" s="35">
        <v>0</v>
      </c>
      <c r="V4120" s="36">
        <v>1</v>
      </c>
      <c r="W4120" s="36">
        <v>1</v>
      </c>
      <c r="X4120" s="37" t="s">
        <v>65</v>
      </c>
    </row>
    <row r="4121" spans="1:24" ht="24" customHeight="1" x14ac:dyDescent="0.2">
      <c r="A4121" s="50" t="s">
        <v>6938</v>
      </c>
      <c r="B4121" s="60" t="s">
        <v>7895</v>
      </c>
      <c r="C4121" s="76" t="s">
        <v>7895</v>
      </c>
      <c r="D4121" s="61" t="s">
        <v>7896</v>
      </c>
      <c r="E4121" s="53">
        <v>15200.6</v>
      </c>
      <c r="F4121" s="26">
        <v>0.21</v>
      </c>
      <c r="G4121" s="53">
        <v>24830.18</v>
      </c>
      <c r="H4121" s="67"/>
      <c r="I4121" s="68"/>
      <c r="J4121" s="69"/>
      <c r="K4121" s="69"/>
      <c r="L4121" s="69"/>
      <c r="M4121" s="69"/>
      <c r="N4121" s="69"/>
      <c r="O4121" s="35"/>
      <c r="P4121" s="35" t="s">
        <v>27664</v>
      </c>
      <c r="Q4121" s="36">
        <v>1</v>
      </c>
      <c r="R4121" s="35" t="s">
        <v>9849</v>
      </c>
      <c r="S4121" s="35" t="s">
        <v>28503</v>
      </c>
      <c r="T4121" s="35">
        <v>0</v>
      </c>
      <c r="U4121" s="35">
        <v>0</v>
      </c>
      <c r="V4121" s="36">
        <v>1</v>
      </c>
      <c r="W4121" s="36">
        <v>1</v>
      </c>
      <c r="X4121" s="37" t="s">
        <v>65</v>
      </c>
    </row>
    <row r="4122" spans="1:24" ht="24" customHeight="1" x14ac:dyDescent="0.2">
      <c r="A4122" s="50" t="s">
        <v>6938</v>
      </c>
      <c r="B4122" s="60" t="s">
        <v>7897</v>
      </c>
      <c r="C4122" s="76" t="s">
        <v>7897</v>
      </c>
      <c r="D4122" s="61" t="s">
        <v>7898</v>
      </c>
      <c r="E4122" s="53">
        <v>26325.16</v>
      </c>
      <c r="F4122" s="26">
        <v>0.21</v>
      </c>
      <c r="G4122" s="53">
        <v>43002.154000000002</v>
      </c>
      <c r="H4122" s="67"/>
      <c r="I4122" s="68"/>
      <c r="J4122" s="69"/>
      <c r="K4122" s="69"/>
      <c r="L4122" s="69"/>
      <c r="M4122" s="69"/>
      <c r="N4122" s="69"/>
      <c r="O4122" s="35"/>
      <c r="P4122" s="35" t="s">
        <v>27665</v>
      </c>
      <c r="Q4122" s="36">
        <v>1</v>
      </c>
      <c r="R4122" s="35" t="s">
        <v>9849</v>
      </c>
      <c r="S4122" s="35" t="s">
        <v>28504</v>
      </c>
      <c r="T4122" s="35">
        <v>0</v>
      </c>
      <c r="U4122" s="35">
        <v>0</v>
      </c>
      <c r="V4122" s="36">
        <v>1</v>
      </c>
      <c r="W4122" s="36">
        <v>1</v>
      </c>
      <c r="X4122" s="37" t="s">
        <v>65</v>
      </c>
    </row>
    <row r="4123" spans="1:24" ht="24" customHeight="1" x14ac:dyDescent="0.2">
      <c r="A4123" s="50" t="s">
        <v>6938</v>
      </c>
      <c r="B4123" s="60" t="s">
        <v>7899</v>
      </c>
      <c r="C4123" s="76" t="s">
        <v>7899</v>
      </c>
      <c r="D4123" s="61" t="s">
        <v>7900</v>
      </c>
      <c r="E4123" s="53">
        <v>255225.52</v>
      </c>
      <c r="F4123" s="26">
        <v>0.21</v>
      </c>
      <c r="G4123" s="53">
        <v>416910.88500000001</v>
      </c>
      <c r="H4123" s="67"/>
      <c r="I4123" s="68"/>
      <c r="J4123" s="69"/>
      <c r="K4123" s="69"/>
      <c r="L4123" s="69"/>
      <c r="M4123" s="69"/>
      <c r="N4123" s="69"/>
      <c r="O4123" s="35"/>
      <c r="P4123" s="35" t="s">
        <v>27666</v>
      </c>
      <c r="Q4123" s="36">
        <v>1</v>
      </c>
      <c r="R4123" s="35" t="s">
        <v>9849</v>
      </c>
      <c r="S4123" s="35" t="s">
        <v>28503</v>
      </c>
      <c r="T4123" s="35">
        <v>0</v>
      </c>
      <c r="U4123" s="35">
        <v>0</v>
      </c>
      <c r="V4123" s="36">
        <v>1</v>
      </c>
      <c r="W4123" s="36">
        <v>1</v>
      </c>
      <c r="X4123" s="37" t="s">
        <v>65</v>
      </c>
    </row>
    <row r="4124" spans="1:24" ht="24" customHeight="1" x14ac:dyDescent="0.2">
      <c r="A4124" s="50" t="s">
        <v>6938</v>
      </c>
      <c r="B4124" s="60" t="s">
        <v>7901</v>
      </c>
      <c r="C4124" s="76" t="s">
        <v>7901</v>
      </c>
      <c r="D4124" s="61" t="s">
        <v>7902</v>
      </c>
      <c r="E4124" s="53">
        <v>50005.37</v>
      </c>
      <c r="F4124" s="26">
        <v>0.21</v>
      </c>
      <c r="G4124" s="53">
        <v>81683.773000000001</v>
      </c>
      <c r="H4124" s="67"/>
      <c r="I4124" s="68"/>
      <c r="J4124" s="69"/>
      <c r="K4124" s="69"/>
      <c r="L4124" s="69"/>
      <c r="M4124" s="69"/>
      <c r="N4124" s="69"/>
      <c r="O4124" s="35"/>
      <c r="P4124" s="35" t="s">
        <v>27667</v>
      </c>
      <c r="Q4124" s="36">
        <v>1</v>
      </c>
      <c r="R4124" s="35" t="s">
        <v>9849</v>
      </c>
      <c r="S4124" s="35" t="s">
        <v>28503</v>
      </c>
      <c r="T4124" s="35">
        <v>0</v>
      </c>
      <c r="U4124" s="35">
        <v>0</v>
      </c>
      <c r="V4124" s="36">
        <v>1</v>
      </c>
      <c r="W4124" s="36">
        <v>1</v>
      </c>
      <c r="X4124" s="37" t="s">
        <v>65</v>
      </c>
    </row>
    <row r="4125" spans="1:24" ht="24" customHeight="1" x14ac:dyDescent="0.2">
      <c r="A4125" s="50" t="s">
        <v>6938</v>
      </c>
      <c r="B4125" s="60" t="s">
        <v>7903</v>
      </c>
      <c r="C4125" s="76" t="s">
        <v>7903</v>
      </c>
      <c r="D4125" s="61" t="s">
        <v>7904</v>
      </c>
      <c r="E4125" s="53">
        <v>106555.83</v>
      </c>
      <c r="F4125" s="26">
        <v>0.21</v>
      </c>
      <c r="G4125" s="53">
        <v>174058.948</v>
      </c>
      <c r="H4125" s="67"/>
      <c r="I4125" s="68"/>
      <c r="J4125" s="69"/>
      <c r="K4125" s="69"/>
      <c r="L4125" s="69"/>
      <c r="M4125" s="69"/>
      <c r="N4125" s="69"/>
      <c r="O4125" s="35"/>
      <c r="P4125" s="35" t="s">
        <v>27668</v>
      </c>
      <c r="Q4125" s="36">
        <v>1</v>
      </c>
      <c r="R4125" s="35" t="s">
        <v>9849</v>
      </c>
      <c r="S4125" s="35" t="s">
        <v>28504</v>
      </c>
      <c r="T4125" s="35">
        <v>0</v>
      </c>
      <c r="U4125" s="35">
        <v>0</v>
      </c>
      <c r="V4125" s="36">
        <v>1</v>
      </c>
      <c r="W4125" s="36">
        <v>1</v>
      </c>
      <c r="X4125" s="37" t="s">
        <v>65</v>
      </c>
    </row>
    <row r="4126" spans="1:24" ht="24" customHeight="1" x14ac:dyDescent="0.2">
      <c r="A4126" s="50" t="s">
        <v>6938</v>
      </c>
      <c r="B4126" s="60" t="s">
        <v>7905</v>
      </c>
      <c r="C4126" s="76" t="s">
        <v>7905</v>
      </c>
      <c r="D4126" s="61" t="s">
        <v>7906</v>
      </c>
      <c r="E4126" s="53">
        <v>61899.64</v>
      </c>
      <c r="F4126" s="26">
        <v>0.21</v>
      </c>
      <c r="G4126" s="53">
        <v>101113.057</v>
      </c>
      <c r="H4126" s="67"/>
      <c r="I4126" s="68"/>
      <c r="J4126" s="69"/>
      <c r="K4126" s="69"/>
      <c r="L4126" s="69"/>
      <c r="M4126" s="69"/>
      <c r="N4126" s="69"/>
      <c r="O4126" s="35"/>
      <c r="P4126" s="35" t="s">
        <v>27669</v>
      </c>
      <c r="Q4126" s="36">
        <v>1</v>
      </c>
      <c r="R4126" s="35" t="s">
        <v>9849</v>
      </c>
      <c r="S4126" s="35" t="s">
        <v>28503</v>
      </c>
      <c r="T4126" s="35">
        <v>0</v>
      </c>
      <c r="U4126" s="35">
        <v>0</v>
      </c>
      <c r="V4126" s="36">
        <v>1</v>
      </c>
      <c r="W4126" s="36">
        <v>1</v>
      </c>
      <c r="X4126" s="37" t="s">
        <v>65</v>
      </c>
    </row>
    <row r="4127" spans="1:24" ht="24" customHeight="1" x14ac:dyDescent="0.2">
      <c r="A4127" s="50" t="s">
        <v>6938</v>
      </c>
      <c r="B4127" s="60" t="s">
        <v>7907</v>
      </c>
      <c r="C4127" s="76" t="s">
        <v>7907</v>
      </c>
      <c r="D4127" s="61" t="s">
        <v>7908</v>
      </c>
      <c r="E4127" s="53">
        <v>134852.81</v>
      </c>
      <c r="F4127" s="26">
        <v>0.21</v>
      </c>
      <c r="G4127" s="53">
        <v>220282.06099999999</v>
      </c>
      <c r="H4127" s="67"/>
      <c r="I4127" s="68"/>
      <c r="J4127" s="69"/>
      <c r="K4127" s="69"/>
      <c r="L4127" s="69"/>
      <c r="M4127" s="69"/>
      <c r="N4127" s="69"/>
      <c r="O4127" s="35"/>
      <c r="P4127" s="35" t="s">
        <v>27670</v>
      </c>
      <c r="Q4127" s="36">
        <v>1</v>
      </c>
      <c r="R4127" s="35" t="s">
        <v>9849</v>
      </c>
      <c r="S4127" s="35" t="s">
        <v>28504</v>
      </c>
      <c r="T4127" s="35">
        <v>0</v>
      </c>
      <c r="U4127" s="35">
        <v>0</v>
      </c>
      <c r="V4127" s="36">
        <v>1</v>
      </c>
      <c r="W4127" s="36">
        <v>1</v>
      </c>
      <c r="X4127" s="37" t="s">
        <v>65</v>
      </c>
    </row>
    <row r="4128" spans="1:24" ht="24" customHeight="1" x14ac:dyDescent="0.2">
      <c r="A4128" s="50" t="s">
        <v>6938</v>
      </c>
      <c r="B4128" s="60" t="s">
        <v>7909</v>
      </c>
      <c r="C4128" s="76" t="s">
        <v>7909</v>
      </c>
      <c r="D4128" s="61" t="s">
        <v>7910</v>
      </c>
      <c r="E4128" s="53">
        <v>156628.22</v>
      </c>
      <c r="F4128" s="26">
        <v>0.21</v>
      </c>
      <c r="G4128" s="53">
        <v>255852.201</v>
      </c>
      <c r="H4128" s="67"/>
      <c r="I4128" s="68"/>
      <c r="J4128" s="69"/>
      <c r="K4128" s="69"/>
      <c r="L4128" s="69"/>
      <c r="M4128" s="69"/>
      <c r="N4128" s="69"/>
      <c r="O4128" s="35"/>
      <c r="P4128" s="35" t="s">
        <v>27671</v>
      </c>
      <c r="Q4128" s="36">
        <v>1</v>
      </c>
      <c r="R4128" s="35" t="s">
        <v>9849</v>
      </c>
      <c r="S4128" s="35" t="s">
        <v>28504</v>
      </c>
      <c r="T4128" s="35">
        <v>0</v>
      </c>
      <c r="U4128" s="35">
        <v>0</v>
      </c>
      <c r="V4128" s="36">
        <v>1</v>
      </c>
      <c r="W4128" s="36">
        <v>1</v>
      </c>
      <c r="X4128" s="37" t="s">
        <v>65</v>
      </c>
    </row>
    <row r="4129" spans="1:24" ht="24" customHeight="1" x14ac:dyDescent="0.2">
      <c r="A4129" s="50" t="s">
        <v>6938</v>
      </c>
      <c r="B4129" s="60" t="s">
        <v>7911</v>
      </c>
      <c r="C4129" s="76" t="s">
        <v>7911</v>
      </c>
      <c r="D4129" s="61" t="s">
        <v>7912</v>
      </c>
      <c r="E4129" s="53">
        <v>126046.47</v>
      </c>
      <c r="F4129" s="26">
        <v>0.21</v>
      </c>
      <c r="G4129" s="53">
        <v>205896.90299999999</v>
      </c>
      <c r="H4129" s="67"/>
      <c r="I4129" s="68"/>
      <c r="J4129" s="69"/>
      <c r="K4129" s="69"/>
      <c r="L4129" s="69"/>
      <c r="M4129" s="69"/>
      <c r="N4129" s="69"/>
      <c r="O4129" s="35"/>
      <c r="P4129" s="35" t="s">
        <v>27672</v>
      </c>
      <c r="Q4129" s="36">
        <v>1</v>
      </c>
      <c r="R4129" s="35" t="s">
        <v>9849</v>
      </c>
      <c r="S4129" s="35" t="s">
        <v>28504</v>
      </c>
      <c r="T4129" s="35">
        <v>0</v>
      </c>
      <c r="U4129" s="35">
        <v>0</v>
      </c>
      <c r="V4129" s="36">
        <v>1</v>
      </c>
      <c r="W4129" s="36">
        <v>1</v>
      </c>
      <c r="X4129" s="37" t="s">
        <v>65</v>
      </c>
    </row>
    <row r="4130" spans="1:24" ht="24" customHeight="1" x14ac:dyDescent="0.2">
      <c r="A4130" s="50" t="s">
        <v>6938</v>
      </c>
      <c r="B4130" s="60" t="s">
        <v>7913</v>
      </c>
      <c r="C4130" s="76" t="s">
        <v>7913</v>
      </c>
      <c r="D4130" s="61" t="s">
        <v>7914</v>
      </c>
      <c r="E4130" s="53">
        <v>63229.85</v>
      </c>
      <c r="F4130" s="26">
        <v>0.21</v>
      </c>
      <c r="G4130" s="53">
        <v>103285.963</v>
      </c>
      <c r="H4130" s="67"/>
      <c r="I4130" s="68"/>
      <c r="J4130" s="69"/>
      <c r="K4130" s="69"/>
      <c r="L4130" s="69"/>
      <c r="M4130" s="69"/>
      <c r="N4130" s="69"/>
      <c r="O4130" s="35"/>
      <c r="P4130" s="35" t="s">
        <v>27673</v>
      </c>
      <c r="Q4130" s="36">
        <v>1</v>
      </c>
      <c r="R4130" s="35" t="s">
        <v>9849</v>
      </c>
      <c r="S4130" s="35" t="s">
        <v>28504</v>
      </c>
      <c r="T4130" s="35">
        <v>0</v>
      </c>
      <c r="U4130" s="35">
        <v>0</v>
      </c>
      <c r="V4130" s="36">
        <v>1</v>
      </c>
      <c r="W4130" s="36">
        <v>1</v>
      </c>
      <c r="X4130" s="37" t="s">
        <v>65</v>
      </c>
    </row>
    <row r="4131" spans="1:24" ht="24" customHeight="1" x14ac:dyDescent="0.2">
      <c r="A4131" s="50" t="s">
        <v>6938</v>
      </c>
      <c r="B4131" s="60" t="s">
        <v>7915</v>
      </c>
      <c r="C4131" s="76" t="s">
        <v>7915</v>
      </c>
      <c r="D4131" s="61" t="s">
        <v>7916</v>
      </c>
      <c r="E4131" s="53">
        <v>63229.85</v>
      </c>
      <c r="F4131" s="26">
        <v>0.21</v>
      </c>
      <c r="G4131" s="53">
        <v>103285.963</v>
      </c>
      <c r="H4131" s="67"/>
      <c r="I4131" s="68"/>
      <c r="J4131" s="69"/>
      <c r="K4131" s="69"/>
      <c r="L4131" s="69"/>
      <c r="M4131" s="69"/>
      <c r="N4131" s="69"/>
      <c r="O4131" s="35"/>
      <c r="P4131" s="35" t="s">
        <v>27674</v>
      </c>
      <c r="Q4131" s="36">
        <v>1</v>
      </c>
      <c r="R4131" s="35" t="s">
        <v>9849</v>
      </c>
      <c r="S4131" s="35" t="s">
        <v>28504</v>
      </c>
      <c r="T4131" s="35">
        <v>0</v>
      </c>
      <c r="U4131" s="35">
        <v>0</v>
      </c>
      <c r="V4131" s="36">
        <v>1</v>
      </c>
      <c r="W4131" s="36">
        <v>1</v>
      </c>
      <c r="X4131" s="37" t="s">
        <v>65</v>
      </c>
    </row>
    <row r="4132" spans="1:24" ht="24" customHeight="1" x14ac:dyDescent="0.2">
      <c r="A4132" s="50" t="s">
        <v>6938</v>
      </c>
      <c r="B4132" s="60" t="s">
        <v>7917</v>
      </c>
      <c r="C4132" s="76" t="s">
        <v>7917</v>
      </c>
      <c r="D4132" s="61" t="s">
        <v>7918</v>
      </c>
      <c r="E4132" s="53">
        <v>227296.92</v>
      </c>
      <c r="F4132" s="26">
        <v>0.21</v>
      </c>
      <c r="G4132" s="53">
        <v>371289.516</v>
      </c>
      <c r="H4132" s="67"/>
      <c r="I4132" s="68"/>
      <c r="J4132" s="69"/>
      <c r="K4132" s="69"/>
      <c r="L4132" s="69"/>
      <c r="M4132" s="69"/>
      <c r="N4132" s="69"/>
      <c r="O4132" s="35"/>
      <c r="P4132" s="35" t="s">
        <v>27675</v>
      </c>
      <c r="Q4132" s="36">
        <v>1</v>
      </c>
      <c r="R4132" s="35" t="s">
        <v>9849</v>
      </c>
      <c r="S4132" s="35" t="s">
        <v>28504</v>
      </c>
      <c r="T4132" s="35">
        <v>0</v>
      </c>
      <c r="U4132" s="35">
        <v>0</v>
      </c>
      <c r="V4132" s="36">
        <v>1</v>
      </c>
      <c r="W4132" s="36">
        <v>1</v>
      </c>
      <c r="X4132" s="37" t="s">
        <v>65</v>
      </c>
    </row>
    <row r="4133" spans="1:24" ht="24" customHeight="1" x14ac:dyDescent="0.2">
      <c r="A4133" s="50" t="s">
        <v>6938</v>
      </c>
      <c r="B4133" s="60" t="s">
        <v>7919</v>
      </c>
      <c r="C4133" s="76" t="s">
        <v>7919</v>
      </c>
      <c r="D4133" s="61" t="s">
        <v>7920</v>
      </c>
      <c r="E4133" s="53">
        <v>41740.17</v>
      </c>
      <c r="F4133" s="26">
        <v>0.21</v>
      </c>
      <c r="G4133" s="53">
        <v>68182.567999999999</v>
      </c>
      <c r="H4133" s="67"/>
      <c r="I4133" s="68"/>
      <c r="J4133" s="69"/>
      <c r="K4133" s="69"/>
      <c r="L4133" s="69"/>
      <c r="M4133" s="69"/>
      <c r="N4133" s="69"/>
      <c r="O4133" s="35"/>
      <c r="P4133" s="35" t="s">
        <v>27676</v>
      </c>
      <c r="Q4133" s="36">
        <v>1</v>
      </c>
      <c r="R4133" s="35" t="s">
        <v>9849</v>
      </c>
      <c r="S4133" s="35" t="s">
        <v>28503</v>
      </c>
      <c r="T4133" s="35">
        <v>0</v>
      </c>
      <c r="U4133" s="35">
        <v>0</v>
      </c>
      <c r="V4133" s="36">
        <v>1</v>
      </c>
      <c r="W4133" s="36">
        <v>1</v>
      </c>
      <c r="X4133" s="37" t="s">
        <v>65</v>
      </c>
    </row>
    <row r="4134" spans="1:24" ht="24" customHeight="1" x14ac:dyDescent="0.2">
      <c r="A4134" s="50" t="s">
        <v>6938</v>
      </c>
      <c r="B4134" s="60" t="s">
        <v>7921</v>
      </c>
      <c r="C4134" s="76" t="s">
        <v>7921</v>
      </c>
      <c r="D4134" s="61" t="s">
        <v>7922</v>
      </c>
      <c r="E4134" s="53">
        <v>92407.37</v>
      </c>
      <c r="F4134" s="26">
        <v>0.21</v>
      </c>
      <c r="G4134" s="53">
        <v>150947.44</v>
      </c>
      <c r="H4134" s="67"/>
      <c r="I4134" s="68"/>
      <c r="J4134" s="69"/>
      <c r="K4134" s="69"/>
      <c r="L4134" s="69"/>
      <c r="M4134" s="69"/>
      <c r="N4134" s="69"/>
      <c r="O4134" s="35"/>
      <c r="P4134" s="35" t="s">
        <v>27677</v>
      </c>
      <c r="Q4134" s="36">
        <v>1</v>
      </c>
      <c r="R4134" s="35" t="s">
        <v>9849</v>
      </c>
      <c r="S4134" s="35" t="s">
        <v>28503</v>
      </c>
      <c r="T4134" s="35">
        <v>0</v>
      </c>
      <c r="U4134" s="35">
        <v>0</v>
      </c>
      <c r="V4134" s="36">
        <v>1</v>
      </c>
      <c r="W4134" s="36">
        <v>1</v>
      </c>
      <c r="X4134" s="37" t="s">
        <v>65</v>
      </c>
    </row>
    <row r="4135" spans="1:24" ht="24" customHeight="1" x14ac:dyDescent="0.2">
      <c r="A4135" s="50" t="s">
        <v>6938</v>
      </c>
      <c r="B4135" s="60" t="s">
        <v>7923</v>
      </c>
      <c r="C4135" s="76" t="s">
        <v>7923</v>
      </c>
      <c r="D4135" s="61" t="s">
        <v>7924</v>
      </c>
      <c r="E4135" s="53">
        <v>104969.7</v>
      </c>
      <c r="F4135" s="26">
        <v>0.21</v>
      </c>
      <c r="G4135" s="53">
        <v>171468.011</v>
      </c>
      <c r="H4135" s="67"/>
      <c r="I4135" s="68"/>
      <c r="J4135" s="69"/>
      <c r="K4135" s="69"/>
      <c r="L4135" s="69"/>
      <c r="M4135" s="69"/>
      <c r="N4135" s="69"/>
      <c r="O4135" s="35"/>
      <c r="P4135" s="35" t="s">
        <v>27678</v>
      </c>
      <c r="Q4135" s="36">
        <v>1</v>
      </c>
      <c r="R4135" s="35" t="s">
        <v>9849</v>
      </c>
      <c r="S4135" s="35" t="s">
        <v>28504</v>
      </c>
      <c r="T4135" s="35">
        <v>0</v>
      </c>
      <c r="U4135" s="35">
        <v>0</v>
      </c>
      <c r="V4135" s="36">
        <v>1</v>
      </c>
      <c r="W4135" s="36">
        <v>1</v>
      </c>
      <c r="X4135" s="37" t="s">
        <v>65</v>
      </c>
    </row>
    <row r="4136" spans="1:24" ht="24" customHeight="1" x14ac:dyDescent="0.2">
      <c r="A4136" s="50" t="s">
        <v>6938</v>
      </c>
      <c r="B4136" s="60" t="s">
        <v>7925</v>
      </c>
      <c r="C4136" s="76" t="s">
        <v>7925</v>
      </c>
      <c r="D4136" s="61" t="s">
        <v>7926</v>
      </c>
      <c r="E4136" s="53">
        <v>121087.34</v>
      </c>
      <c r="F4136" s="26">
        <v>0.21</v>
      </c>
      <c r="G4136" s="53">
        <v>197796.171</v>
      </c>
      <c r="H4136" s="67"/>
      <c r="I4136" s="68"/>
      <c r="J4136" s="69"/>
      <c r="K4136" s="69"/>
      <c r="L4136" s="69"/>
      <c r="M4136" s="69"/>
      <c r="N4136" s="69"/>
      <c r="O4136" s="35"/>
      <c r="P4136" s="35" t="s">
        <v>27679</v>
      </c>
      <c r="Q4136" s="36">
        <v>1</v>
      </c>
      <c r="R4136" s="35" t="s">
        <v>9849</v>
      </c>
      <c r="S4136" s="35" t="s">
        <v>28504</v>
      </c>
      <c r="T4136" s="35">
        <v>0</v>
      </c>
      <c r="U4136" s="35">
        <v>0</v>
      </c>
      <c r="V4136" s="36">
        <v>1</v>
      </c>
      <c r="W4136" s="36">
        <v>1</v>
      </c>
      <c r="X4136" s="37" t="s">
        <v>65</v>
      </c>
    </row>
    <row r="4137" spans="1:24" ht="24" customHeight="1" x14ac:dyDescent="0.2">
      <c r="A4137" s="50" t="s">
        <v>6938</v>
      </c>
      <c r="B4137" s="60" t="s">
        <v>7927</v>
      </c>
      <c r="C4137" s="76" t="s">
        <v>7927</v>
      </c>
      <c r="D4137" s="61" t="s">
        <v>7928</v>
      </c>
      <c r="E4137" s="53">
        <v>124393.42</v>
      </c>
      <c r="F4137" s="26">
        <v>0.21</v>
      </c>
      <c r="G4137" s="53">
        <v>203196.655</v>
      </c>
      <c r="H4137" s="67"/>
      <c r="I4137" s="68"/>
      <c r="J4137" s="69"/>
      <c r="K4137" s="69"/>
      <c r="L4137" s="69"/>
      <c r="M4137" s="69"/>
      <c r="N4137" s="69"/>
      <c r="O4137" s="35"/>
      <c r="P4137" s="35" t="s">
        <v>27680</v>
      </c>
      <c r="Q4137" s="36">
        <v>1</v>
      </c>
      <c r="R4137" s="35" t="s">
        <v>9849</v>
      </c>
      <c r="S4137" s="35" t="s">
        <v>28504</v>
      </c>
      <c r="T4137" s="35">
        <v>0</v>
      </c>
      <c r="U4137" s="35">
        <v>0</v>
      </c>
      <c r="V4137" s="36">
        <v>1</v>
      </c>
      <c r="W4137" s="36">
        <v>1</v>
      </c>
      <c r="X4137" s="37" t="s">
        <v>65</v>
      </c>
    </row>
    <row r="4138" spans="1:24" ht="24" customHeight="1" x14ac:dyDescent="0.2">
      <c r="A4138" s="50" t="s">
        <v>6938</v>
      </c>
      <c r="B4138" s="60" t="s">
        <v>7929</v>
      </c>
      <c r="C4138" s="76" t="s">
        <v>7929</v>
      </c>
      <c r="D4138" s="61" t="s">
        <v>7930</v>
      </c>
      <c r="E4138" s="53">
        <v>16943.669999999998</v>
      </c>
      <c r="F4138" s="26">
        <v>0.21</v>
      </c>
      <c r="G4138" s="53">
        <v>27677.48</v>
      </c>
      <c r="H4138" s="67"/>
      <c r="I4138" s="68"/>
      <c r="J4138" s="69"/>
      <c r="K4138" s="69"/>
      <c r="L4138" s="69"/>
      <c r="M4138" s="69"/>
      <c r="N4138" s="69"/>
      <c r="O4138" s="35"/>
      <c r="P4138" s="35" t="s">
        <v>27543</v>
      </c>
      <c r="Q4138" s="36">
        <v>1</v>
      </c>
      <c r="R4138" s="35" t="s">
        <v>9849</v>
      </c>
      <c r="S4138" s="35" t="s">
        <v>28504</v>
      </c>
      <c r="T4138" s="35">
        <v>0</v>
      </c>
      <c r="U4138" s="35">
        <v>0</v>
      </c>
      <c r="V4138" s="36">
        <v>1</v>
      </c>
      <c r="W4138" s="36">
        <v>1</v>
      </c>
      <c r="X4138" s="37" t="s">
        <v>65</v>
      </c>
    </row>
    <row r="4139" spans="1:24" ht="24" customHeight="1" x14ac:dyDescent="0.2">
      <c r="A4139" s="50" t="s">
        <v>6938</v>
      </c>
      <c r="B4139" s="60" t="s">
        <v>7931</v>
      </c>
      <c r="C4139" s="76" t="s">
        <v>7931</v>
      </c>
      <c r="D4139" s="61" t="s">
        <v>7932</v>
      </c>
      <c r="E4139" s="53">
        <v>68189.09</v>
      </c>
      <c r="F4139" s="26">
        <v>0.21</v>
      </c>
      <c r="G4139" s="53">
        <v>111386.87699999999</v>
      </c>
      <c r="H4139" s="67"/>
      <c r="I4139" s="68"/>
      <c r="J4139" s="69"/>
      <c r="K4139" s="69"/>
      <c r="L4139" s="69"/>
      <c r="M4139" s="69"/>
      <c r="N4139" s="69"/>
      <c r="O4139" s="35"/>
      <c r="P4139" s="35" t="s">
        <v>27681</v>
      </c>
      <c r="Q4139" s="36">
        <v>1</v>
      </c>
      <c r="R4139" s="35" t="s">
        <v>9849</v>
      </c>
      <c r="S4139" s="35" t="s">
        <v>28504</v>
      </c>
      <c r="T4139" s="35">
        <v>0</v>
      </c>
      <c r="U4139" s="35">
        <v>0</v>
      </c>
      <c r="V4139" s="36">
        <v>1</v>
      </c>
      <c r="W4139" s="36">
        <v>1</v>
      </c>
      <c r="X4139" s="37" t="s">
        <v>65</v>
      </c>
    </row>
    <row r="4140" spans="1:24" ht="24" customHeight="1" x14ac:dyDescent="0.2">
      <c r="A4140" s="50" t="s">
        <v>6938</v>
      </c>
      <c r="B4140" s="60" t="s">
        <v>7933</v>
      </c>
      <c r="C4140" s="76" t="s">
        <v>7933</v>
      </c>
      <c r="D4140" s="61" t="s">
        <v>7934</v>
      </c>
      <c r="E4140" s="53">
        <v>73148.31</v>
      </c>
      <c r="F4140" s="26">
        <v>0.21</v>
      </c>
      <c r="G4140" s="53">
        <v>119487.766</v>
      </c>
      <c r="H4140" s="67"/>
      <c r="I4140" s="68"/>
      <c r="J4140" s="69"/>
      <c r="K4140" s="69"/>
      <c r="L4140" s="69"/>
      <c r="M4140" s="69"/>
      <c r="N4140" s="69"/>
      <c r="O4140" s="35"/>
      <c r="P4140" s="35" t="s">
        <v>27682</v>
      </c>
      <c r="Q4140" s="36">
        <v>1</v>
      </c>
      <c r="R4140" s="35" t="s">
        <v>9849</v>
      </c>
      <c r="S4140" s="35" t="s">
        <v>28504</v>
      </c>
      <c r="T4140" s="35">
        <v>0</v>
      </c>
      <c r="U4140" s="35">
        <v>0</v>
      </c>
      <c r="V4140" s="36">
        <v>1</v>
      </c>
      <c r="W4140" s="36">
        <v>1</v>
      </c>
      <c r="X4140" s="37" t="s">
        <v>65</v>
      </c>
    </row>
    <row r="4141" spans="1:24" ht="24" customHeight="1" x14ac:dyDescent="0.2">
      <c r="A4141" s="50" t="s">
        <v>6938</v>
      </c>
      <c r="B4141" s="60" t="s">
        <v>7935</v>
      </c>
      <c r="C4141" s="76" t="s">
        <v>7935</v>
      </c>
      <c r="D4141" s="61" t="s">
        <v>7936</v>
      </c>
      <c r="E4141" s="53">
        <v>325857.46999999997</v>
      </c>
      <c r="F4141" s="26">
        <v>0.21</v>
      </c>
      <c r="G4141" s="53">
        <v>532288.17200000002</v>
      </c>
      <c r="H4141" s="67"/>
      <c r="I4141" s="68"/>
      <c r="J4141" s="69"/>
      <c r="K4141" s="69"/>
      <c r="L4141" s="69"/>
      <c r="M4141" s="69"/>
      <c r="N4141" s="69"/>
      <c r="O4141" s="35"/>
      <c r="P4141" s="35" t="s">
        <v>27683</v>
      </c>
      <c r="Q4141" s="36">
        <v>1</v>
      </c>
      <c r="R4141" s="35" t="s">
        <v>9849</v>
      </c>
      <c r="S4141" s="35" t="s">
        <v>28504</v>
      </c>
      <c r="T4141" s="35">
        <v>0</v>
      </c>
      <c r="U4141" s="35">
        <v>0</v>
      </c>
      <c r="V4141" s="36">
        <v>1</v>
      </c>
      <c r="W4141" s="36">
        <v>1</v>
      </c>
      <c r="X4141" s="37" t="s">
        <v>65</v>
      </c>
    </row>
    <row r="4142" spans="1:24" ht="24" customHeight="1" x14ac:dyDescent="0.2">
      <c r="A4142" s="50" t="s">
        <v>6938</v>
      </c>
      <c r="B4142" s="60" t="s">
        <v>7937</v>
      </c>
      <c r="C4142" s="76" t="s">
        <v>7937</v>
      </c>
      <c r="D4142" s="61" t="s">
        <v>7938</v>
      </c>
      <c r="E4142" s="53">
        <v>178624.71</v>
      </c>
      <c r="F4142" s="26">
        <v>0.21</v>
      </c>
      <c r="G4142" s="53">
        <v>291783.46600000001</v>
      </c>
      <c r="H4142" s="67"/>
      <c r="I4142" s="68"/>
      <c r="J4142" s="69"/>
      <c r="K4142" s="69"/>
      <c r="L4142" s="69"/>
      <c r="M4142" s="69"/>
      <c r="N4142" s="69"/>
      <c r="O4142" s="35"/>
      <c r="P4142" s="35" t="s">
        <v>27684</v>
      </c>
      <c r="Q4142" s="36">
        <v>1</v>
      </c>
      <c r="R4142" s="35" t="s">
        <v>9849</v>
      </c>
      <c r="S4142" s="35" t="s">
        <v>28504</v>
      </c>
      <c r="T4142" s="35">
        <v>0</v>
      </c>
      <c r="U4142" s="35">
        <v>0</v>
      </c>
      <c r="V4142" s="36">
        <v>1</v>
      </c>
      <c r="W4142" s="36">
        <v>1</v>
      </c>
      <c r="X4142" s="37" t="s">
        <v>65</v>
      </c>
    </row>
    <row r="4143" spans="1:24" ht="24" customHeight="1" x14ac:dyDescent="0.2">
      <c r="A4143" s="50" t="s">
        <v>6938</v>
      </c>
      <c r="B4143" s="60" t="s">
        <v>7939</v>
      </c>
      <c r="C4143" s="76" t="s">
        <v>7939</v>
      </c>
      <c r="D4143" s="61" t="s">
        <v>7940</v>
      </c>
      <c r="E4143" s="53">
        <v>323484.68</v>
      </c>
      <c r="F4143" s="26">
        <v>0.21</v>
      </c>
      <c r="G4143" s="53">
        <v>528412.22699999996</v>
      </c>
      <c r="H4143" s="67"/>
      <c r="I4143" s="68"/>
      <c r="J4143" s="69"/>
      <c r="K4143" s="69"/>
      <c r="L4143" s="69"/>
      <c r="M4143" s="69"/>
      <c r="N4143" s="69"/>
      <c r="O4143" s="35"/>
      <c r="P4143" s="35" t="s">
        <v>27685</v>
      </c>
      <c r="Q4143" s="36">
        <v>1</v>
      </c>
      <c r="R4143" s="35" t="s">
        <v>9849</v>
      </c>
      <c r="S4143" s="35" t="s">
        <v>28504</v>
      </c>
      <c r="T4143" s="35">
        <v>0</v>
      </c>
      <c r="U4143" s="35">
        <v>0</v>
      </c>
      <c r="V4143" s="36">
        <v>1</v>
      </c>
      <c r="W4143" s="36">
        <v>1</v>
      </c>
      <c r="X4143" s="37" t="s">
        <v>65</v>
      </c>
    </row>
    <row r="4144" spans="1:24" ht="24" customHeight="1" x14ac:dyDescent="0.2">
      <c r="A4144" s="50" t="s">
        <v>6938</v>
      </c>
      <c r="B4144" s="60" t="s">
        <v>7941</v>
      </c>
      <c r="C4144" s="76" t="s">
        <v>7941</v>
      </c>
      <c r="D4144" s="61" t="s">
        <v>7942</v>
      </c>
      <c r="E4144" s="53">
        <v>425664.91</v>
      </c>
      <c r="F4144" s="26">
        <v>0.21</v>
      </c>
      <c r="G4144" s="53">
        <v>695323.63199999998</v>
      </c>
      <c r="H4144" s="67"/>
      <c r="I4144" s="68"/>
      <c r="J4144" s="69"/>
      <c r="K4144" s="69"/>
      <c r="L4144" s="69"/>
      <c r="M4144" s="69"/>
      <c r="N4144" s="69"/>
      <c r="O4144" s="35"/>
      <c r="P4144" s="35" t="s">
        <v>27686</v>
      </c>
      <c r="Q4144" s="36">
        <v>1</v>
      </c>
      <c r="R4144" s="35" t="s">
        <v>9849</v>
      </c>
      <c r="S4144" s="35" t="s">
        <v>28504</v>
      </c>
      <c r="T4144" s="35">
        <v>0</v>
      </c>
      <c r="U4144" s="35">
        <v>0</v>
      </c>
      <c r="V4144" s="36">
        <v>1</v>
      </c>
      <c r="W4144" s="36">
        <v>1</v>
      </c>
      <c r="X4144" s="37" t="s">
        <v>65</v>
      </c>
    </row>
    <row r="4145" spans="1:24" ht="24" customHeight="1" x14ac:dyDescent="0.2">
      <c r="A4145" s="50" t="s">
        <v>6938</v>
      </c>
      <c r="B4145" s="60" t="s">
        <v>7943</v>
      </c>
      <c r="C4145" s="76" t="s">
        <v>7943</v>
      </c>
      <c r="D4145" s="61" t="s">
        <v>7944</v>
      </c>
      <c r="E4145" s="53">
        <v>495507.03</v>
      </c>
      <c r="F4145" s="26">
        <v>0.21</v>
      </c>
      <c r="G4145" s="53">
        <v>809410.73300000001</v>
      </c>
      <c r="H4145" s="67"/>
      <c r="I4145" s="68"/>
      <c r="J4145" s="69"/>
      <c r="K4145" s="69"/>
      <c r="L4145" s="69"/>
      <c r="M4145" s="69"/>
      <c r="N4145" s="69"/>
      <c r="O4145" s="35"/>
      <c r="P4145" s="35" t="s">
        <v>27687</v>
      </c>
      <c r="Q4145" s="36">
        <v>1</v>
      </c>
      <c r="R4145" s="35" t="s">
        <v>9849</v>
      </c>
      <c r="S4145" s="35" t="s">
        <v>28504</v>
      </c>
      <c r="T4145" s="35">
        <v>0</v>
      </c>
      <c r="U4145" s="35">
        <v>0</v>
      </c>
      <c r="V4145" s="36">
        <v>1</v>
      </c>
      <c r="W4145" s="36">
        <v>1</v>
      </c>
      <c r="X4145" s="37" t="s">
        <v>65</v>
      </c>
    </row>
    <row r="4146" spans="1:24" ht="24" customHeight="1" x14ac:dyDescent="0.2">
      <c r="A4146" s="50" t="s">
        <v>6938</v>
      </c>
      <c r="B4146" s="60" t="s">
        <v>7945</v>
      </c>
      <c r="C4146" s="76" t="s">
        <v>7945</v>
      </c>
      <c r="D4146" s="61" t="s">
        <v>7946</v>
      </c>
      <c r="E4146" s="53">
        <v>795951.95</v>
      </c>
      <c r="F4146" s="26">
        <v>0.21</v>
      </c>
      <c r="G4146" s="53">
        <v>1300187.507</v>
      </c>
      <c r="H4146" s="67"/>
      <c r="I4146" s="68"/>
      <c r="J4146" s="69"/>
      <c r="K4146" s="69"/>
      <c r="L4146" s="69"/>
      <c r="M4146" s="69"/>
      <c r="N4146" s="69"/>
      <c r="O4146" s="35"/>
      <c r="P4146" s="35" t="s">
        <v>27688</v>
      </c>
      <c r="Q4146" s="36">
        <v>1</v>
      </c>
      <c r="R4146" s="35" t="s">
        <v>9849</v>
      </c>
      <c r="S4146" s="35" t="s">
        <v>28504</v>
      </c>
      <c r="T4146" s="35">
        <v>0</v>
      </c>
      <c r="U4146" s="35">
        <v>0</v>
      </c>
      <c r="V4146" s="36">
        <v>1</v>
      </c>
      <c r="W4146" s="36">
        <v>1</v>
      </c>
      <c r="X4146" s="37" t="s">
        <v>65</v>
      </c>
    </row>
    <row r="4147" spans="1:24" ht="24" customHeight="1" x14ac:dyDescent="0.2">
      <c r="A4147" s="50" t="s">
        <v>6938</v>
      </c>
      <c r="B4147" s="60" t="s">
        <v>7947</v>
      </c>
      <c r="C4147" s="76" t="s">
        <v>7947</v>
      </c>
      <c r="D4147" s="61" t="s">
        <v>7948</v>
      </c>
      <c r="E4147" s="53">
        <v>580640.16</v>
      </c>
      <c r="F4147" s="26">
        <v>0.21</v>
      </c>
      <c r="G4147" s="53">
        <v>948475.70600000001</v>
      </c>
      <c r="H4147" s="67"/>
      <c r="I4147" s="68"/>
      <c r="J4147" s="69"/>
      <c r="K4147" s="69"/>
      <c r="L4147" s="69"/>
      <c r="M4147" s="69"/>
      <c r="N4147" s="69"/>
      <c r="O4147" s="35"/>
      <c r="P4147" s="35" t="s">
        <v>27689</v>
      </c>
      <c r="Q4147" s="36">
        <v>1</v>
      </c>
      <c r="R4147" s="35" t="s">
        <v>9849</v>
      </c>
      <c r="S4147" s="35" t="s">
        <v>28504</v>
      </c>
      <c r="T4147" s="35">
        <v>0</v>
      </c>
      <c r="U4147" s="35">
        <v>0</v>
      </c>
      <c r="V4147" s="36">
        <v>1</v>
      </c>
      <c r="W4147" s="36">
        <v>1</v>
      </c>
      <c r="X4147" s="37" t="s">
        <v>65</v>
      </c>
    </row>
    <row r="4148" spans="1:24" ht="24" customHeight="1" x14ac:dyDescent="0.2">
      <c r="A4148" s="50" t="s">
        <v>6938</v>
      </c>
      <c r="B4148" s="60" t="s">
        <v>7949</v>
      </c>
      <c r="C4148" s="76" t="s">
        <v>7949</v>
      </c>
      <c r="D4148" s="61" t="s">
        <v>7950</v>
      </c>
      <c r="E4148" s="53">
        <v>1160866.69</v>
      </c>
      <c r="F4148" s="26">
        <v>0.21</v>
      </c>
      <c r="G4148" s="53">
        <v>1896275.736</v>
      </c>
      <c r="H4148" s="67"/>
      <c r="I4148" s="68"/>
      <c r="J4148" s="69"/>
      <c r="K4148" s="69"/>
      <c r="L4148" s="69"/>
      <c r="M4148" s="69"/>
      <c r="N4148" s="69"/>
      <c r="O4148" s="35"/>
      <c r="P4148" s="35" t="s">
        <v>27690</v>
      </c>
      <c r="Q4148" s="36">
        <v>1</v>
      </c>
      <c r="R4148" s="35" t="s">
        <v>9849</v>
      </c>
      <c r="S4148" s="35" t="s">
        <v>28504</v>
      </c>
      <c r="T4148" s="35">
        <v>0</v>
      </c>
      <c r="U4148" s="35">
        <v>0</v>
      </c>
      <c r="V4148" s="36">
        <v>1</v>
      </c>
      <c r="W4148" s="36">
        <v>1</v>
      </c>
      <c r="X4148" s="37" t="s">
        <v>65</v>
      </c>
    </row>
    <row r="4149" spans="1:24" ht="24" customHeight="1" x14ac:dyDescent="0.2">
      <c r="A4149" s="50" t="s">
        <v>6938</v>
      </c>
      <c r="B4149" s="60" t="s">
        <v>7951</v>
      </c>
      <c r="C4149" s="76" t="s">
        <v>7951</v>
      </c>
      <c r="D4149" s="61" t="s">
        <v>7952</v>
      </c>
      <c r="E4149" s="53">
        <v>369150.71999999997</v>
      </c>
      <c r="F4149" s="26">
        <v>0.21</v>
      </c>
      <c r="G4149" s="53">
        <v>603007.69900000002</v>
      </c>
      <c r="H4149" s="67"/>
      <c r="I4149" s="68"/>
      <c r="J4149" s="69"/>
      <c r="K4149" s="69"/>
      <c r="L4149" s="69"/>
      <c r="M4149" s="69"/>
      <c r="N4149" s="69"/>
      <c r="O4149" s="35"/>
      <c r="P4149" s="35" t="s">
        <v>27691</v>
      </c>
      <c r="Q4149" s="36">
        <v>1</v>
      </c>
      <c r="R4149" s="35" t="s">
        <v>9849</v>
      </c>
      <c r="S4149" s="35" t="s">
        <v>28504</v>
      </c>
      <c r="T4149" s="35">
        <v>0</v>
      </c>
      <c r="U4149" s="35">
        <v>0</v>
      </c>
      <c r="V4149" s="36">
        <v>1</v>
      </c>
      <c r="W4149" s="36">
        <v>1</v>
      </c>
      <c r="X4149" s="37" t="s">
        <v>65</v>
      </c>
    </row>
    <row r="4150" spans="1:24" ht="24" customHeight="1" x14ac:dyDescent="0.2">
      <c r="A4150" s="50" t="s">
        <v>6938</v>
      </c>
      <c r="B4150" s="60" t="s">
        <v>7953</v>
      </c>
      <c r="C4150" s="76" t="s">
        <v>7953</v>
      </c>
      <c r="D4150" s="61" t="s">
        <v>7954</v>
      </c>
      <c r="E4150" s="53">
        <v>330607.01</v>
      </c>
      <c r="F4150" s="26">
        <v>0.21</v>
      </c>
      <c r="G4150" s="53">
        <v>540046.54700000002</v>
      </c>
      <c r="H4150" s="67"/>
      <c r="I4150" s="68"/>
      <c r="J4150" s="69"/>
      <c r="K4150" s="69"/>
      <c r="L4150" s="69"/>
      <c r="M4150" s="69"/>
      <c r="N4150" s="69"/>
      <c r="O4150" s="35"/>
      <c r="P4150" s="35" t="s">
        <v>27692</v>
      </c>
      <c r="Q4150" s="36">
        <v>1</v>
      </c>
      <c r="R4150" s="35" t="s">
        <v>9849</v>
      </c>
      <c r="S4150" s="35" t="s">
        <v>28503</v>
      </c>
      <c r="T4150" s="35">
        <v>0</v>
      </c>
      <c r="U4150" s="35">
        <v>0</v>
      </c>
      <c r="V4150" s="36">
        <v>1</v>
      </c>
      <c r="W4150" s="36">
        <v>1</v>
      </c>
      <c r="X4150" s="37" t="s">
        <v>65</v>
      </c>
    </row>
    <row r="4151" spans="1:24" ht="24" customHeight="1" x14ac:dyDescent="0.2">
      <c r="A4151" s="50" t="s">
        <v>6938</v>
      </c>
      <c r="B4151" s="60" t="s">
        <v>7955</v>
      </c>
      <c r="C4151" s="76" t="s">
        <v>7955</v>
      </c>
      <c r="D4151" s="61" t="s">
        <v>7956</v>
      </c>
      <c r="E4151" s="53">
        <v>109515.81</v>
      </c>
      <c r="F4151" s="26">
        <v>0.21</v>
      </c>
      <c r="G4151" s="53">
        <v>178894.071</v>
      </c>
      <c r="H4151" s="67"/>
      <c r="I4151" s="68"/>
      <c r="J4151" s="69"/>
      <c r="K4151" s="69"/>
      <c r="L4151" s="69"/>
      <c r="M4151" s="69"/>
      <c r="N4151" s="69"/>
      <c r="O4151" s="35"/>
      <c r="P4151" s="35" t="s">
        <v>27693</v>
      </c>
      <c r="Q4151" s="36">
        <v>1</v>
      </c>
      <c r="R4151" s="35" t="s">
        <v>9849</v>
      </c>
      <c r="S4151" s="35" t="s">
        <v>28503</v>
      </c>
      <c r="T4151" s="35">
        <v>0</v>
      </c>
      <c r="U4151" s="35">
        <v>0</v>
      </c>
      <c r="V4151" s="36">
        <v>1</v>
      </c>
      <c r="W4151" s="36">
        <v>1</v>
      </c>
      <c r="X4151" s="37" t="s">
        <v>65</v>
      </c>
    </row>
    <row r="4152" spans="1:24" ht="24" customHeight="1" x14ac:dyDescent="0.2">
      <c r="A4152" s="50" t="s">
        <v>6938</v>
      </c>
      <c r="B4152" s="60" t="s">
        <v>7957</v>
      </c>
      <c r="C4152" s="76" t="s">
        <v>7957</v>
      </c>
      <c r="D4152" s="61" t="s">
        <v>7958</v>
      </c>
      <c r="E4152" s="53">
        <v>109515.81</v>
      </c>
      <c r="F4152" s="26">
        <v>0.21</v>
      </c>
      <c r="G4152" s="53">
        <v>178894.071</v>
      </c>
      <c r="H4152" s="67"/>
      <c r="I4152" s="68"/>
      <c r="J4152" s="69"/>
      <c r="K4152" s="69"/>
      <c r="L4152" s="69"/>
      <c r="M4152" s="69"/>
      <c r="N4152" s="69"/>
      <c r="O4152" s="35"/>
      <c r="P4152" s="35" t="s">
        <v>27694</v>
      </c>
      <c r="Q4152" s="36">
        <v>1</v>
      </c>
      <c r="R4152" s="35" t="s">
        <v>9849</v>
      </c>
      <c r="S4152" s="35" t="s">
        <v>28504</v>
      </c>
      <c r="T4152" s="35">
        <v>0</v>
      </c>
      <c r="U4152" s="35">
        <v>0</v>
      </c>
      <c r="V4152" s="36">
        <v>1</v>
      </c>
      <c r="W4152" s="36">
        <v>1</v>
      </c>
      <c r="X4152" s="37" t="s">
        <v>65</v>
      </c>
    </row>
    <row r="4153" spans="1:24" ht="24" customHeight="1" x14ac:dyDescent="0.2">
      <c r="A4153" s="50" t="s">
        <v>6938</v>
      </c>
      <c r="B4153" s="60" t="s">
        <v>7959</v>
      </c>
      <c r="C4153" s="76" t="s">
        <v>7959</v>
      </c>
      <c r="D4153" s="61" t="s">
        <v>7960</v>
      </c>
      <c r="E4153" s="53">
        <v>122915.03</v>
      </c>
      <c r="F4153" s="26">
        <v>0.21</v>
      </c>
      <c r="G4153" s="53">
        <v>200781.701</v>
      </c>
      <c r="H4153" s="67"/>
      <c r="I4153" s="68"/>
      <c r="J4153" s="69"/>
      <c r="K4153" s="69"/>
      <c r="L4153" s="69"/>
      <c r="M4153" s="69"/>
      <c r="N4153" s="69"/>
      <c r="O4153" s="35"/>
      <c r="P4153" s="35" t="s">
        <v>27695</v>
      </c>
      <c r="Q4153" s="36">
        <v>1</v>
      </c>
      <c r="R4153" s="35" t="s">
        <v>9849</v>
      </c>
      <c r="S4153" s="35" t="s">
        <v>28504</v>
      </c>
      <c r="T4153" s="35">
        <v>0</v>
      </c>
      <c r="U4153" s="35">
        <v>0</v>
      </c>
      <c r="V4153" s="36">
        <v>1</v>
      </c>
      <c r="W4153" s="36">
        <v>1</v>
      </c>
      <c r="X4153" s="37" t="s">
        <v>65</v>
      </c>
    </row>
    <row r="4154" spans="1:24" ht="24" customHeight="1" x14ac:dyDescent="0.2">
      <c r="A4154" s="50" t="s">
        <v>6938</v>
      </c>
      <c r="B4154" s="60" t="s">
        <v>7961</v>
      </c>
      <c r="C4154" s="76" t="s">
        <v>7961</v>
      </c>
      <c r="D4154" s="61" t="s">
        <v>7962</v>
      </c>
      <c r="E4154" s="53">
        <v>798505.52</v>
      </c>
      <c r="F4154" s="26">
        <v>0.21</v>
      </c>
      <c r="G4154" s="53">
        <v>1304358.7649999999</v>
      </c>
      <c r="H4154" s="67"/>
      <c r="I4154" s="68"/>
      <c r="J4154" s="69"/>
      <c r="K4154" s="69"/>
      <c r="L4154" s="69"/>
      <c r="M4154" s="69"/>
      <c r="N4154" s="69"/>
      <c r="O4154" s="35"/>
      <c r="P4154" s="35" t="s">
        <v>27696</v>
      </c>
      <c r="Q4154" s="36">
        <v>1</v>
      </c>
      <c r="R4154" s="35" t="s">
        <v>9849</v>
      </c>
      <c r="S4154" s="35" t="s">
        <v>28504</v>
      </c>
      <c r="T4154" s="35">
        <v>0</v>
      </c>
      <c r="U4154" s="35">
        <v>0</v>
      </c>
      <c r="V4154" s="36">
        <v>1</v>
      </c>
      <c r="W4154" s="36">
        <v>1</v>
      </c>
      <c r="X4154" s="37" t="s">
        <v>65</v>
      </c>
    </row>
    <row r="4155" spans="1:24" ht="24" customHeight="1" x14ac:dyDescent="0.2">
      <c r="A4155" s="50" t="s">
        <v>6938</v>
      </c>
      <c r="B4155" s="60" t="s">
        <v>7965</v>
      </c>
      <c r="C4155" s="76" t="s">
        <v>7965</v>
      </c>
      <c r="D4155" s="61" t="s">
        <v>24182</v>
      </c>
      <c r="E4155" s="53">
        <v>119227.49</v>
      </c>
      <c r="F4155" s="26">
        <v>0.21</v>
      </c>
      <c r="G4155" s="53">
        <v>194758.103</v>
      </c>
      <c r="H4155" s="67"/>
      <c r="I4155" s="68"/>
      <c r="J4155" s="69"/>
      <c r="K4155" s="69"/>
      <c r="L4155" s="69"/>
      <c r="M4155" s="69"/>
      <c r="N4155" s="69"/>
      <c r="O4155" s="35"/>
      <c r="P4155" s="35" t="s">
        <v>65</v>
      </c>
      <c r="Q4155" s="36">
        <v>1</v>
      </c>
      <c r="R4155" s="35" t="s">
        <v>9849</v>
      </c>
      <c r="S4155" s="35" t="s">
        <v>28503</v>
      </c>
      <c r="T4155" s="35">
        <v>0</v>
      </c>
      <c r="U4155" s="35">
        <v>0</v>
      </c>
      <c r="V4155" s="36">
        <v>1</v>
      </c>
      <c r="W4155" s="36">
        <v>1</v>
      </c>
      <c r="X4155" s="37" t="s">
        <v>65</v>
      </c>
    </row>
    <row r="4156" spans="1:24" ht="24" customHeight="1" x14ac:dyDescent="0.2">
      <c r="A4156" s="50" t="s">
        <v>6938</v>
      </c>
      <c r="B4156" s="60" t="s">
        <v>7967</v>
      </c>
      <c r="C4156" s="76" t="s">
        <v>7967</v>
      </c>
      <c r="D4156" s="61" t="s">
        <v>24183</v>
      </c>
      <c r="E4156" s="53">
        <v>37139.800000000003</v>
      </c>
      <c r="F4156" s="26">
        <v>0.21</v>
      </c>
      <c r="G4156" s="53">
        <v>60667.862999999998</v>
      </c>
      <c r="H4156" s="67"/>
      <c r="I4156" s="68"/>
      <c r="J4156" s="69"/>
      <c r="K4156" s="69"/>
      <c r="L4156" s="69"/>
      <c r="M4156" s="69"/>
      <c r="N4156" s="69"/>
      <c r="O4156" s="35"/>
      <c r="P4156" s="35" t="s">
        <v>27697</v>
      </c>
      <c r="Q4156" s="36">
        <v>1</v>
      </c>
      <c r="R4156" s="35" t="s">
        <v>9849</v>
      </c>
      <c r="S4156" s="35" t="s">
        <v>28504</v>
      </c>
      <c r="T4156" s="35">
        <v>0</v>
      </c>
      <c r="U4156" s="35">
        <v>0</v>
      </c>
      <c r="V4156" s="36">
        <v>1</v>
      </c>
      <c r="W4156" s="36">
        <v>1</v>
      </c>
      <c r="X4156" s="37" t="s">
        <v>65</v>
      </c>
    </row>
    <row r="4157" spans="1:24" ht="24" customHeight="1" x14ac:dyDescent="0.2">
      <c r="A4157" s="50" t="s">
        <v>6938</v>
      </c>
      <c r="B4157" s="60" t="s">
        <v>7971</v>
      </c>
      <c r="C4157" s="76" t="s">
        <v>7971</v>
      </c>
      <c r="D4157" s="61" t="s">
        <v>7970</v>
      </c>
      <c r="E4157" s="53">
        <v>47525.73</v>
      </c>
      <c r="F4157" s="26">
        <v>0.21</v>
      </c>
      <c r="G4157" s="53">
        <v>77633.285000000003</v>
      </c>
      <c r="H4157" s="67"/>
      <c r="I4157" s="68"/>
      <c r="J4157" s="69"/>
      <c r="K4157" s="69"/>
      <c r="L4157" s="69"/>
      <c r="M4157" s="69"/>
      <c r="N4157" s="69"/>
      <c r="O4157" s="35"/>
      <c r="P4157" s="35" t="s">
        <v>27697</v>
      </c>
      <c r="Q4157" s="36">
        <v>1</v>
      </c>
      <c r="R4157" s="35" t="s">
        <v>9849</v>
      </c>
      <c r="S4157" s="35" t="s">
        <v>28503</v>
      </c>
      <c r="T4157" s="35">
        <v>0</v>
      </c>
      <c r="U4157" s="35">
        <v>0</v>
      </c>
      <c r="V4157" s="36">
        <v>1</v>
      </c>
      <c r="W4157" s="36">
        <v>1</v>
      </c>
      <c r="X4157" s="37" t="s">
        <v>65</v>
      </c>
    </row>
    <row r="4158" spans="1:24" ht="24" customHeight="1" x14ac:dyDescent="0.2">
      <c r="A4158" s="50" t="s">
        <v>6938</v>
      </c>
      <c r="B4158" s="60" t="s">
        <v>7972</v>
      </c>
      <c r="C4158" s="76" t="s">
        <v>7972</v>
      </c>
      <c r="D4158" s="61" t="s">
        <v>7973</v>
      </c>
      <c r="E4158" s="53">
        <v>66763.19</v>
      </c>
      <c r="F4158" s="26">
        <v>0.21</v>
      </c>
      <c r="G4158" s="53">
        <v>109057.675</v>
      </c>
      <c r="H4158" s="67"/>
      <c r="I4158" s="68"/>
      <c r="J4158" s="69"/>
      <c r="K4158" s="69"/>
      <c r="L4158" s="69"/>
      <c r="M4158" s="69"/>
      <c r="N4158" s="69"/>
      <c r="O4158" s="35"/>
      <c r="P4158" s="35" t="s">
        <v>27698</v>
      </c>
      <c r="Q4158" s="36">
        <v>1</v>
      </c>
      <c r="R4158" s="35" t="s">
        <v>9849</v>
      </c>
      <c r="S4158" s="35" t="s">
        <v>28504</v>
      </c>
      <c r="T4158" s="35">
        <v>0</v>
      </c>
      <c r="U4158" s="35">
        <v>0</v>
      </c>
      <c r="V4158" s="36">
        <v>1</v>
      </c>
      <c r="W4158" s="36">
        <v>1</v>
      </c>
      <c r="X4158" s="37" t="s">
        <v>65</v>
      </c>
    </row>
    <row r="4159" spans="1:24" ht="24" customHeight="1" x14ac:dyDescent="0.2">
      <c r="A4159" s="50" t="s">
        <v>6938</v>
      </c>
      <c r="B4159" s="60" t="s">
        <v>7974</v>
      </c>
      <c r="C4159" s="76" t="s">
        <v>7974</v>
      </c>
      <c r="D4159" s="61" t="s">
        <v>7975</v>
      </c>
      <c r="E4159" s="53">
        <v>137617.84</v>
      </c>
      <c r="F4159" s="26">
        <v>0.21</v>
      </c>
      <c r="G4159" s="53">
        <v>224798.73699999999</v>
      </c>
      <c r="H4159" s="67"/>
      <c r="I4159" s="68"/>
      <c r="J4159" s="69"/>
      <c r="K4159" s="69"/>
      <c r="L4159" s="69"/>
      <c r="M4159" s="69"/>
      <c r="N4159" s="69"/>
      <c r="O4159" s="35"/>
      <c r="P4159" s="35" t="s">
        <v>27699</v>
      </c>
      <c r="Q4159" s="36">
        <v>1</v>
      </c>
      <c r="R4159" s="35" t="s">
        <v>9849</v>
      </c>
      <c r="S4159" s="35" t="s">
        <v>28504</v>
      </c>
      <c r="T4159" s="35">
        <v>0</v>
      </c>
      <c r="U4159" s="35">
        <v>0</v>
      </c>
      <c r="V4159" s="36">
        <v>1</v>
      </c>
      <c r="W4159" s="36">
        <v>1</v>
      </c>
      <c r="X4159" s="37" t="s">
        <v>65</v>
      </c>
    </row>
    <row r="4160" spans="1:24" ht="24" customHeight="1" x14ac:dyDescent="0.2">
      <c r="A4160" s="50" t="s">
        <v>6938</v>
      </c>
      <c r="B4160" s="60" t="s">
        <v>7976</v>
      </c>
      <c r="C4160" s="76" t="s">
        <v>7976</v>
      </c>
      <c r="D4160" s="61" t="s">
        <v>7977</v>
      </c>
      <c r="E4160" s="53">
        <v>137617.84</v>
      </c>
      <c r="F4160" s="26">
        <v>0.21</v>
      </c>
      <c r="G4160" s="53">
        <v>224798.73699999999</v>
      </c>
      <c r="H4160" s="67"/>
      <c r="I4160" s="68"/>
      <c r="J4160" s="69"/>
      <c r="K4160" s="69"/>
      <c r="L4160" s="69"/>
      <c r="M4160" s="69"/>
      <c r="N4160" s="69"/>
      <c r="O4160" s="35"/>
      <c r="P4160" s="35" t="s">
        <v>27700</v>
      </c>
      <c r="Q4160" s="36">
        <v>1</v>
      </c>
      <c r="R4160" s="35" t="s">
        <v>9849</v>
      </c>
      <c r="S4160" s="35" t="s">
        <v>28504</v>
      </c>
      <c r="T4160" s="35">
        <v>0</v>
      </c>
      <c r="U4160" s="35">
        <v>0</v>
      </c>
      <c r="V4160" s="36">
        <v>1</v>
      </c>
      <c r="W4160" s="36">
        <v>1</v>
      </c>
      <c r="X4160" s="37" t="s">
        <v>65</v>
      </c>
    </row>
    <row r="4161" spans="1:24" ht="24" customHeight="1" x14ac:dyDescent="0.2">
      <c r="A4161" s="50" t="s">
        <v>6938</v>
      </c>
      <c r="B4161" s="60" t="s">
        <v>7978</v>
      </c>
      <c r="C4161" s="76" t="s">
        <v>7978</v>
      </c>
      <c r="D4161" s="61" t="s">
        <v>7979</v>
      </c>
      <c r="E4161" s="53">
        <v>137617.84</v>
      </c>
      <c r="F4161" s="26">
        <v>0.21</v>
      </c>
      <c r="G4161" s="53">
        <v>224798.73699999999</v>
      </c>
      <c r="H4161" s="67"/>
      <c r="I4161" s="68"/>
      <c r="J4161" s="69"/>
      <c r="K4161" s="69"/>
      <c r="L4161" s="69"/>
      <c r="M4161" s="69"/>
      <c r="N4161" s="69"/>
      <c r="O4161" s="35"/>
      <c r="P4161" s="35" t="s">
        <v>27701</v>
      </c>
      <c r="Q4161" s="36">
        <v>1</v>
      </c>
      <c r="R4161" s="35" t="s">
        <v>9849</v>
      </c>
      <c r="S4161" s="35" t="s">
        <v>28504</v>
      </c>
      <c r="T4161" s="35">
        <v>0</v>
      </c>
      <c r="U4161" s="35">
        <v>0</v>
      </c>
      <c r="V4161" s="36">
        <v>1</v>
      </c>
      <c r="W4161" s="36">
        <v>1</v>
      </c>
      <c r="X4161" s="37" t="s">
        <v>65</v>
      </c>
    </row>
    <row r="4162" spans="1:24" ht="24" customHeight="1" x14ac:dyDescent="0.2">
      <c r="A4162" s="50" t="s">
        <v>6938</v>
      </c>
      <c r="B4162" s="60" t="s">
        <v>7980</v>
      </c>
      <c r="C4162" s="76" t="s">
        <v>7980</v>
      </c>
      <c r="D4162" s="61" t="s">
        <v>7981</v>
      </c>
      <c r="E4162" s="53">
        <v>205595.28</v>
      </c>
      <c r="F4162" s="26">
        <v>0.21</v>
      </c>
      <c r="G4162" s="53">
        <v>335839.89199999999</v>
      </c>
      <c r="H4162" s="67"/>
      <c r="I4162" s="68"/>
      <c r="J4162" s="69"/>
      <c r="K4162" s="69"/>
      <c r="L4162" s="69"/>
      <c r="M4162" s="69"/>
      <c r="N4162" s="69"/>
      <c r="O4162" s="35"/>
      <c r="P4162" s="35" t="s">
        <v>27702</v>
      </c>
      <c r="Q4162" s="36">
        <v>1</v>
      </c>
      <c r="R4162" s="35" t="s">
        <v>9849</v>
      </c>
      <c r="S4162" s="35" t="s">
        <v>28504</v>
      </c>
      <c r="T4162" s="35">
        <v>0</v>
      </c>
      <c r="U4162" s="35">
        <v>0</v>
      </c>
      <c r="V4162" s="36">
        <v>1</v>
      </c>
      <c r="W4162" s="36">
        <v>1</v>
      </c>
      <c r="X4162" s="37" t="s">
        <v>65</v>
      </c>
    </row>
    <row r="4163" spans="1:24" ht="24" customHeight="1" x14ac:dyDescent="0.2">
      <c r="A4163" s="50" t="s">
        <v>6938</v>
      </c>
      <c r="B4163" s="60" t="s">
        <v>7990</v>
      </c>
      <c r="C4163" s="76" t="s">
        <v>7990</v>
      </c>
      <c r="D4163" s="61" t="s">
        <v>7991</v>
      </c>
      <c r="E4163" s="53">
        <v>65218.81</v>
      </c>
      <c r="F4163" s="26">
        <v>0.21</v>
      </c>
      <c r="G4163" s="53">
        <v>106534.92200000001</v>
      </c>
      <c r="H4163" s="67"/>
      <c r="I4163" s="68"/>
      <c r="J4163" s="69"/>
      <c r="K4163" s="69"/>
      <c r="L4163" s="69"/>
      <c r="M4163" s="69"/>
      <c r="N4163" s="69"/>
      <c r="O4163" s="35"/>
      <c r="P4163" s="35" t="s">
        <v>27703</v>
      </c>
      <c r="Q4163" s="36">
        <v>1</v>
      </c>
      <c r="R4163" s="35" t="s">
        <v>9849</v>
      </c>
      <c r="S4163" s="35" t="s">
        <v>28503</v>
      </c>
      <c r="T4163" s="35">
        <v>0</v>
      </c>
      <c r="U4163" s="35">
        <v>0</v>
      </c>
      <c r="V4163" s="36">
        <v>1</v>
      </c>
      <c r="W4163" s="36">
        <v>1</v>
      </c>
      <c r="X4163" s="37" t="s">
        <v>65</v>
      </c>
    </row>
    <row r="4164" spans="1:24" ht="24" customHeight="1" x14ac:dyDescent="0.2">
      <c r="A4164" s="50" t="s">
        <v>6938</v>
      </c>
      <c r="B4164" s="60" t="s">
        <v>7992</v>
      </c>
      <c r="C4164" s="76" t="s">
        <v>7992</v>
      </c>
      <c r="D4164" s="61" t="s">
        <v>7991</v>
      </c>
      <c r="E4164" s="53">
        <v>65218.81</v>
      </c>
      <c r="F4164" s="26">
        <v>0.21</v>
      </c>
      <c r="G4164" s="53">
        <v>106534.92200000001</v>
      </c>
      <c r="H4164" s="67"/>
      <c r="I4164" s="68"/>
      <c r="J4164" s="69"/>
      <c r="K4164" s="69"/>
      <c r="L4164" s="69"/>
      <c r="M4164" s="69"/>
      <c r="N4164" s="69"/>
      <c r="O4164" s="35"/>
      <c r="P4164" s="35" t="s">
        <v>27704</v>
      </c>
      <c r="Q4164" s="36">
        <v>1</v>
      </c>
      <c r="R4164" s="35" t="s">
        <v>9849</v>
      </c>
      <c r="S4164" s="35" t="s">
        <v>28504</v>
      </c>
      <c r="T4164" s="35">
        <v>0</v>
      </c>
      <c r="U4164" s="35">
        <v>0</v>
      </c>
      <c r="V4164" s="36">
        <v>1</v>
      </c>
      <c r="W4164" s="36">
        <v>1</v>
      </c>
      <c r="X4164" s="37" t="s">
        <v>65</v>
      </c>
    </row>
    <row r="4165" spans="1:24" ht="24" customHeight="1" x14ac:dyDescent="0.2">
      <c r="A4165" s="50" t="s">
        <v>6938</v>
      </c>
      <c r="B4165" s="60" t="s">
        <v>7993</v>
      </c>
      <c r="C4165" s="76" t="s">
        <v>7993</v>
      </c>
      <c r="D4165" s="61" t="s">
        <v>7994</v>
      </c>
      <c r="E4165" s="53">
        <v>124754.99</v>
      </c>
      <c r="F4165" s="26">
        <v>0.21</v>
      </c>
      <c r="G4165" s="53">
        <v>203787.28</v>
      </c>
      <c r="H4165" s="67"/>
      <c r="I4165" s="68"/>
      <c r="J4165" s="69"/>
      <c r="K4165" s="69"/>
      <c r="L4165" s="69"/>
      <c r="M4165" s="69"/>
      <c r="N4165" s="69"/>
      <c r="O4165" s="35"/>
      <c r="P4165" s="35" t="s">
        <v>27705</v>
      </c>
      <c r="Q4165" s="36">
        <v>1</v>
      </c>
      <c r="R4165" s="35" t="s">
        <v>9849</v>
      </c>
      <c r="S4165" s="35" t="s">
        <v>28504</v>
      </c>
      <c r="T4165" s="35">
        <v>0</v>
      </c>
      <c r="U4165" s="35">
        <v>0</v>
      </c>
      <c r="V4165" s="36">
        <v>1</v>
      </c>
      <c r="W4165" s="36">
        <v>1</v>
      </c>
      <c r="X4165" s="37" t="s">
        <v>65</v>
      </c>
    </row>
    <row r="4166" spans="1:24" ht="24" customHeight="1" x14ac:dyDescent="0.2">
      <c r="A4166" s="50" t="s">
        <v>6938</v>
      </c>
      <c r="B4166" s="60" t="s">
        <v>7995</v>
      </c>
      <c r="C4166" s="76" t="s">
        <v>7995</v>
      </c>
      <c r="D4166" s="61" t="s">
        <v>7996</v>
      </c>
      <c r="E4166" s="53">
        <v>76196.009999999995</v>
      </c>
      <c r="F4166" s="26">
        <v>0.21</v>
      </c>
      <c r="G4166" s="53">
        <v>124466.178</v>
      </c>
      <c r="H4166" s="67"/>
      <c r="I4166" s="68"/>
      <c r="J4166" s="69"/>
      <c r="K4166" s="69"/>
      <c r="L4166" s="69"/>
      <c r="M4166" s="69"/>
      <c r="N4166" s="69"/>
      <c r="O4166" s="35"/>
      <c r="P4166" s="35" t="s">
        <v>27706</v>
      </c>
      <c r="Q4166" s="36">
        <v>1</v>
      </c>
      <c r="R4166" s="35" t="s">
        <v>9849</v>
      </c>
      <c r="S4166" s="35" t="s">
        <v>28504</v>
      </c>
      <c r="T4166" s="35">
        <v>0</v>
      </c>
      <c r="U4166" s="35">
        <v>0</v>
      </c>
      <c r="V4166" s="36">
        <v>1</v>
      </c>
      <c r="W4166" s="36">
        <v>1</v>
      </c>
      <c r="X4166" s="37" t="s">
        <v>65</v>
      </c>
    </row>
    <row r="4167" spans="1:24" ht="24" customHeight="1" x14ac:dyDescent="0.2">
      <c r="A4167" s="50" t="s">
        <v>6938</v>
      </c>
      <c r="B4167" s="60" t="s">
        <v>7997</v>
      </c>
      <c r="C4167" s="76" t="s">
        <v>7997</v>
      </c>
      <c r="D4167" s="61" t="s">
        <v>7998</v>
      </c>
      <c r="E4167" s="53">
        <v>298444.78000000003</v>
      </c>
      <c r="F4167" s="26">
        <v>0.21</v>
      </c>
      <c r="G4167" s="53">
        <v>487509.54499999998</v>
      </c>
      <c r="H4167" s="67"/>
      <c r="I4167" s="68"/>
      <c r="J4167" s="69"/>
      <c r="K4167" s="69"/>
      <c r="L4167" s="69"/>
      <c r="M4167" s="69"/>
      <c r="N4167" s="69"/>
      <c r="O4167" s="35"/>
      <c r="P4167" s="35" t="s">
        <v>27707</v>
      </c>
      <c r="Q4167" s="36">
        <v>1</v>
      </c>
      <c r="R4167" s="35" t="s">
        <v>9849</v>
      </c>
      <c r="S4167" s="35" t="s">
        <v>28503</v>
      </c>
      <c r="T4167" s="35">
        <v>0</v>
      </c>
      <c r="U4167" s="35">
        <v>0</v>
      </c>
      <c r="V4167" s="36">
        <v>1</v>
      </c>
      <c r="W4167" s="36">
        <v>1</v>
      </c>
      <c r="X4167" s="37" t="s">
        <v>65</v>
      </c>
    </row>
    <row r="4168" spans="1:24" ht="24" customHeight="1" x14ac:dyDescent="0.2">
      <c r="A4168" s="50" t="s">
        <v>6938</v>
      </c>
      <c r="B4168" s="60" t="s">
        <v>7999</v>
      </c>
      <c r="C4168" s="76" t="s">
        <v>7999</v>
      </c>
      <c r="D4168" s="61" t="s">
        <v>8000</v>
      </c>
      <c r="E4168" s="53">
        <v>126885.86</v>
      </c>
      <c r="F4168" s="26">
        <v>0.21</v>
      </c>
      <c r="G4168" s="53">
        <v>207268.05100000001</v>
      </c>
      <c r="H4168" s="67"/>
      <c r="I4168" s="68"/>
      <c r="J4168" s="69"/>
      <c r="K4168" s="69"/>
      <c r="L4168" s="69"/>
      <c r="M4168" s="69"/>
      <c r="N4168" s="69"/>
      <c r="O4168" s="35"/>
      <c r="P4168" s="35" t="s">
        <v>27708</v>
      </c>
      <c r="Q4168" s="36">
        <v>1</v>
      </c>
      <c r="R4168" s="35" t="s">
        <v>9849</v>
      </c>
      <c r="S4168" s="35" t="s">
        <v>28504</v>
      </c>
      <c r="T4168" s="35">
        <v>0</v>
      </c>
      <c r="U4168" s="35">
        <v>0</v>
      </c>
      <c r="V4168" s="36">
        <v>1</v>
      </c>
      <c r="W4168" s="36">
        <v>1</v>
      </c>
      <c r="X4168" s="37" t="s">
        <v>65</v>
      </c>
    </row>
    <row r="4169" spans="1:24" ht="24" customHeight="1" x14ac:dyDescent="0.2">
      <c r="A4169" s="50" t="s">
        <v>6938</v>
      </c>
      <c r="B4169" s="60" t="s">
        <v>8001</v>
      </c>
      <c r="C4169" s="76" t="s">
        <v>8001</v>
      </c>
      <c r="D4169" s="61" t="s">
        <v>8002</v>
      </c>
      <c r="E4169" s="53">
        <v>177979.26</v>
      </c>
      <c r="F4169" s="26">
        <v>0.21</v>
      </c>
      <c r="G4169" s="53">
        <v>290729.12</v>
      </c>
      <c r="H4169" s="67"/>
      <c r="I4169" s="68"/>
      <c r="J4169" s="69"/>
      <c r="K4169" s="69"/>
      <c r="L4169" s="69"/>
      <c r="M4169" s="69"/>
      <c r="N4169" s="69"/>
      <c r="O4169" s="35"/>
      <c r="P4169" s="35" t="s">
        <v>27709</v>
      </c>
      <c r="Q4169" s="36">
        <v>1</v>
      </c>
      <c r="R4169" s="35" t="s">
        <v>9849</v>
      </c>
      <c r="S4169" s="35" t="s">
        <v>28504</v>
      </c>
      <c r="T4169" s="35">
        <v>0</v>
      </c>
      <c r="U4169" s="35">
        <v>0</v>
      </c>
      <c r="V4169" s="36">
        <v>1</v>
      </c>
      <c r="W4169" s="36">
        <v>1</v>
      </c>
      <c r="X4169" s="37" t="s">
        <v>65</v>
      </c>
    </row>
    <row r="4170" spans="1:24" ht="24" customHeight="1" x14ac:dyDescent="0.2">
      <c r="A4170" s="50" t="s">
        <v>6938</v>
      </c>
      <c r="B4170" s="60" t="s">
        <v>8003</v>
      </c>
      <c r="C4170" s="76" t="s">
        <v>8003</v>
      </c>
      <c r="D4170" s="61" t="s">
        <v>8004</v>
      </c>
      <c r="E4170" s="53">
        <v>290578.34999999998</v>
      </c>
      <c r="F4170" s="26">
        <v>0.21</v>
      </c>
      <c r="G4170" s="53">
        <v>474659.73200000002</v>
      </c>
      <c r="H4170" s="67"/>
      <c r="I4170" s="68"/>
      <c r="J4170" s="69"/>
      <c r="K4170" s="69"/>
      <c r="L4170" s="69"/>
      <c r="M4170" s="69"/>
      <c r="N4170" s="69"/>
      <c r="O4170" s="35"/>
      <c r="P4170" s="35" t="s">
        <v>27710</v>
      </c>
      <c r="Q4170" s="36">
        <v>1</v>
      </c>
      <c r="R4170" s="35" t="s">
        <v>9849</v>
      </c>
      <c r="S4170" s="35" t="s">
        <v>28504</v>
      </c>
      <c r="T4170" s="35">
        <v>0</v>
      </c>
      <c r="U4170" s="35">
        <v>0</v>
      </c>
      <c r="V4170" s="36">
        <v>1</v>
      </c>
      <c r="W4170" s="36">
        <v>1</v>
      </c>
      <c r="X4170" s="37" t="s">
        <v>65</v>
      </c>
    </row>
    <row r="4171" spans="1:24" ht="24" customHeight="1" x14ac:dyDescent="0.2">
      <c r="A4171" s="50" t="s">
        <v>6938</v>
      </c>
      <c r="B4171" s="60" t="s">
        <v>8005</v>
      </c>
      <c r="C4171" s="76" t="s">
        <v>8005</v>
      </c>
      <c r="D4171" s="61" t="s">
        <v>7998</v>
      </c>
      <c r="E4171" s="53">
        <v>298444.78000000003</v>
      </c>
      <c r="F4171" s="26">
        <v>0.21</v>
      </c>
      <c r="G4171" s="53">
        <v>487509.54499999998</v>
      </c>
      <c r="H4171" s="67"/>
      <c r="I4171" s="68"/>
      <c r="J4171" s="69"/>
      <c r="K4171" s="69"/>
      <c r="L4171" s="69"/>
      <c r="M4171" s="69"/>
      <c r="N4171" s="69"/>
      <c r="O4171" s="35"/>
      <c r="P4171" s="35" t="s">
        <v>27707</v>
      </c>
      <c r="Q4171" s="36">
        <v>1</v>
      </c>
      <c r="R4171" s="35" t="s">
        <v>9849</v>
      </c>
      <c r="S4171" s="35" t="s">
        <v>28503</v>
      </c>
      <c r="T4171" s="35">
        <v>0</v>
      </c>
      <c r="U4171" s="35">
        <v>0</v>
      </c>
      <c r="V4171" s="36">
        <v>1</v>
      </c>
      <c r="W4171" s="36">
        <v>1</v>
      </c>
      <c r="X4171" s="37" t="s">
        <v>65</v>
      </c>
    </row>
    <row r="4172" spans="1:24" ht="24" customHeight="1" x14ac:dyDescent="0.2">
      <c r="A4172" s="50" t="s">
        <v>6938</v>
      </c>
      <c r="B4172" s="60" t="s">
        <v>8006</v>
      </c>
      <c r="C4172" s="76" t="s">
        <v>8006</v>
      </c>
      <c r="D4172" s="61" t="s">
        <v>7998</v>
      </c>
      <c r="E4172" s="53">
        <v>126885.86</v>
      </c>
      <c r="F4172" s="26">
        <v>0.21</v>
      </c>
      <c r="G4172" s="53">
        <v>207268.05100000001</v>
      </c>
      <c r="H4172" s="67"/>
      <c r="I4172" s="68"/>
      <c r="J4172" s="69"/>
      <c r="K4172" s="69"/>
      <c r="L4172" s="69"/>
      <c r="M4172" s="69"/>
      <c r="N4172" s="69"/>
      <c r="O4172" s="35"/>
      <c r="P4172" s="35" t="s">
        <v>27707</v>
      </c>
      <c r="Q4172" s="36">
        <v>1</v>
      </c>
      <c r="R4172" s="35" t="s">
        <v>9849</v>
      </c>
      <c r="S4172" s="35" t="s">
        <v>28504</v>
      </c>
      <c r="T4172" s="35">
        <v>0</v>
      </c>
      <c r="U4172" s="35">
        <v>0</v>
      </c>
      <c r="V4172" s="36">
        <v>1</v>
      </c>
      <c r="W4172" s="36">
        <v>1</v>
      </c>
      <c r="X4172" s="37" t="s">
        <v>65</v>
      </c>
    </row>
    <row r="4173" spans="1:24" ht="24" customHeight="1" x14ac:dyDescent="0.2">
      <c r="A4173" s="50" t="s">
        <v>6938</v>
      </c>
      <c r="B4173" s="60" t="s">
        <v>8007</v>
      </c>
      <c r="C4173" s="76" t="s">
        <v>8007</v>
      </c>
      <c r="D4173" s="61" t="s">
        <v>8008</v>
      </c>
      <c r="E4173" s="53">
        <v>126885.86</v>
      </c>
      <c r="F4173" s="26">
        <v>0.21</v>
      </c>
      <c r="G4173" s="53">
        <v>207268.05100000001</v>
      </c>
      <c r="H4173" s="67"/>
      <c r="I4173" s="68"/>
      <c r="J4173" s="69"/>
      <c r="K4173" s="69"/>
      <c r="L4173" s="69"/>
      <c r="M4173" s="69"/>
      <c r="N4173" s="69"/>
      <c r="O4173" s="35"/>
      <c r="P4173" s="35" t="s">
        <v>27711</v>
      </c>
      <c r="Q4173" s="36">
        <v>1</v>
      </c>
      <c r="R4173" s="35" t="s">
        <v>9849</v>
      </c>
      <c r="S4173" s="35" t="s">
        <v>28504</v>
      </c>
      <c r="T4173" s="35">
        <v>0</v>
      </c>
      <c r="U4173" s="35">
        <v>0</v>
      </c>
      <c r="V4173" s="36">
        <v>1</v>
      </c>
      <c r="W4173" s="36">
        <v>1</v>
      </c>
      <c r="X4173" s="37" t="s">
        <v>65</v>
      </c>
    </row>
    <row r="4174" spans="1:24" ht="24" customHeight="1" x14ac:dyDescent="0.2">
      <c r="A4174" s="50" t="s">
        <v>6938</v>
      </c>
      <c r="B4174" s="60" t="s">
        <v>8009</v>
      </c>
      <c r="C4174" s="76" t="s">
        <v>8009</v>
      </c>
      <c r="D4174" s="61" t="s">
        <v>8010</v>
      </c>
      <c r="E4174" s="53">
        <v>126885.86</v>
      </c>
      <c r="F4174" s="26">
        <v>0.21</v>
      </c>
      <c r="G4174" s="53">
        <v>207268.05100000001</v>
      </c>
      <c r="H4174" s="67"/>
      <c r="I4174" s="68"/>
      <c r="J4174" s="69"/>
      <c r="K4174" s="69"/>
      <c r="L4174" s="69"/>
      <c r="M4174" s="69"/>
      <c r="N4174" s="69"/>
      <c r="O4174" s="35"/>
      <c r="P4174" s="35" t="s">
        <v>27712</v>
      </c>
      <c r="Q4174" s="36">
        <v>1</v>
      </c>
      <c r="R4174" s="35" t="s">
        <v>9849</v>
      </c>
      <c r="S4174" s="35" t="s">
        <v>28504</v>
      </c>
      <c r="T4174" s="35">
        <v>0</v>
      </c>
      <c r="U4174" s="35">
        <v>0</v>
      </c>
      <c r="V4174" s="36">
        <v>1</v>
      </c>
      <c r="W4174" s="36">
        <v>1</v>
      </c>
      <c r="X4174" s="37" t="s">
        <v>65</v>
      </c>
    </row>
    <row r="4175" spans="1:24" ht="24" customHeight="1" x14ac:dyDescent="0.2">
      <c r="A4175" s="50" t="s">
        <v>6938</v>
      </c>
      <c r="B4175" s="60" t="s">
        <v>8011</v>
      </c>
      <c r="C4175" s="76" t="s">
        <v>8011</v>
      </c>
      <c r="D4175" s="61" t="s">
        <v>8012</v>
      </c>
      <c r="E4175" s="53">
        <v>177979.26</v>
      </c>
      <c r="F4175" s="26">
        <v>0.21</v>
      </c>
      <c r="G4175" s="53">
        <v>290729.12</v>
      </c>
      <c r="H4175" s="67"/>
      <c r="I4175" s="68"/>
      <c r="J4175" s="69"/>
      <c r="K4175" s="69"/>
      <c r="L4175" s="69"/>
      <c r="M4175" s="69"/>
      <c r="N4175" s="69"/>
      <c r="O4175" s="35"/>
      <c r="P4175" s="35" t="s">
        <v>27713</v>
      </c>
      <c r="Q4175" s="36">
        <v>1</v>
      </c>
      <c r="R4175" s="35" t="s">
        <v>9849</v>
      </c>
      <c r="S4175" s="35" t="s">
        <v>28503</v>
      </c>
      <c r="T4175" s="35">
        <v>0</v>
      </c>
      <c r="U4175" s="35">
        <v>0</v>
      </c>
      <c r="V4175" s="36">
        <v>1</v>
      </c>
      <c r="W4175" s="36">
        <v>1</v>
      </c>
      <c r="X4175" s="37" t="s">
        <v>65</v>
      </c>
    </row>
    <row r="4176" spans="1:24" ht="24" customHeight="1" x14ac:dyDescent="0.2">
      <c r="A4176" s="50" t="s">
        <v>6938</v>
      </c>
      <c r="B4176" s="60" t="s">
        <v>8013</v>
      </c>
      <c r="C4176" s="76" t="s">
        <v>8013</v>
      </c>
      <c r="D4176" s="61" t="s">
        <v>8014</v>
      </c>
      <c r="E4176" s="53">
        <v>104729.34</v>
      </c>
      <c r="F4176" s="26">
        <v>0.21</v>
      </c>
      <c r="G4176" s="53">
        <v>171075.378</v>
      </c>
      <c r="H4176" s="67"/>
      <c r="I4176" s="68"/>
      <c r="J4176" s="69"/>
      <c r="K4176" s="69"/>
      <c r="L4176" s="69"/>
      <c r="M4176" s="69"/>
      <c r="N4176" s="69"/>
      <c r="O4176" s="35"/>
      <c r="P4176" s="35" t="s">
        <v>27714</v>
      </c>
      <c r="Q4176" s="36">
        <v>1</v>
      </c>
      <c r="R4176" s="35" t="s">
        <v>9849</v>
      </c>
      <c r="S4176" s="35" t="s">
        <v>28503</v>
      </c>
      <c r="T4176" s="35">
        <v>0</v>
      </c>
      <c r="U4176" s="35">
        <v>0</v>
      </c>
      <c r="V4176" s="36">
        <v>1</v>
      </c>
      <c r="W4176" s="36">
        <v>1</v>
      </c>
      <c r="X4176" s="37" t="s">
        <v>65</v>
      </c>
    </row>
    <row r="4177" spans="1:24" ht="24" customHeight="1" x14ac:dyDescent="0.2">
      <c r="A4177" s="50" t="s">
        <v>6938</v>
      </c>
      <c r="B4177" s="60" t="s">
        <v>8015</v>
      </c>
      <c r="C4177" s="76" t="s">
        <v>8015</v>
      </c>
      <c r="D4177" s="61" t="s">
        <v>8016</v>
      </c>
      <c r="E4177" s="53">
        <v>140688.20000000001</v>
      </c>
      <c r="F4177" s="26">
        <v>0.21</v>
      </c>
      <c r="G4177" s="53">
        <v>229814.17499999999</v>
      </c>
      <c r="H4177" s="67"/>
      <c r="I4177" s="68"/>
      <c r="J4177" s="69"/>
      <c r="K4177" s="69"/>
      <c r="L4177" s="69"/>
      <c r="M4177" s="69"/>
      <c r="N4177" s="69"/>
      <c r="O4177" s="35"/>
      <c r="P4177" s="35" t="s">
        <v>27715</v>
      </c>
      <c r="Q4177" s="36">
        <v>1</v>
      </c>
      <c r="R4177" s="35" t="s">
        <v>9849</v>
      </c>
      <c r="S4177" s="35" t="s">
        <v>28504</v>
      </c>
      <c r="T4177" s="35">
        <v>0</v>
      </c>
      <c r="U4177" s="35">
        <v>0</v>
      </c>
      <c r="V4177" s="36">
        <v>1</v>
      </c>
      <c r="W4177" s="36">
        <v>1</v>
      </c>
      <c r="X4177" s="37" t="s">
        <v>65</v>
      </c>
    </row>
    <row r="4178" spans="1:24" ht="24" customHeight="1" x14ac:dyDescent="0.2">
      <c r="A4178" s="50" t="s">
        <v>6938</v>
      </c>
      <c r="B4178" s="60" t="s">
        <v>8017</v>
      </c>
      <c r="C4178" s="76" t="s">
        <v>8017</v>
      </c>
      <c r="D4178" s="61" t="s">
        <v>8018</v>
      </c>
      <c r="E4178" s="53">
        <v>177993.42</v>
      </c>
      <c r="F4178" s="26">
        <v>0.21</v>
      </c>
      <c r="G4178" s="53">
        <v>290752.255</v>
      </c>
      <c r="H4178" s="67"/>
      <c r="I4178" s="68"/>
      <c r="J4178" s="69"/>
      <c r="K4178" s="69"/>
      <c r="L4178" s="69"/>
      <c r="M4178" s="69"/>
      <c r="N4178" s="69"/>
      <c r="O4178" s="35"/>
      <c r="P4178" s="35" t="s">
        <v>27716</v>
      </c>
      <c r="Q4178" s="36">
        <v>1</v>
      </c>
      <c r="R4178" s="35" t="s">
        <v>9849</v>
      </c>
      <c r="S4178" s="35" t="s">
        <v>28503</v>
      </c>
      <c r="T4178" s="35">
        <v>0</v>
      </c>
      <c r="U4178" s="35">
        <v>0</v>
      </c>
      <c r="V4178" s="36">
        <v>1</v>
      </c>
      <c r="W4178" s="36">
        <v>1</v>
      </c>
      <c r="X4178" s="37" t="s">
        <v>65</v>
      </c>
    </row>
    <row r="4179" spans="1:24" ht="24" customHeight="1" x14ac:dyDescent="0.2">
      <c r="A4179" s="50" t="s">
        <v>6938</v>
      </c>
      <c r="B4179" s="60" t="s">
        <v>8019</v>
      </c>
      <c r="C4179" s="76" t="s">
        <v>8019</v>
      </c>
      <c r="D4179" s="61" t="s">
        <v>8020</v>
      </c>
      <c r="E4179" s="53">
        <v>177979.26</v>
      </c>
      <c r="F4179" s="26">
        <v>0.21</v>
      </c>
      <c r="G4179" s="53">
        <v>290729.12</v>
      </c>
      <c r="H4179" s="67"/>
      <c r="I4179" s="68"/>
      <c r="J4179" s="69"/>
      <c r="K4179" s="69"/>
      <c r="L4179" s="69"/>
      <c r="M4179" s="69"/>
      <c r="N4179" s="69"/>
      <c r="O4179" s="35"/>
      <c r="P4179" s="35" t="s">
        <v>27717</v>
      </c>
      <c r="Q4179" s="36">
        <v>1</v>
      </c>
      <c r="R4179" s="35" t="s">
        <v>9849</v>
      </c>
      <c r="S4179" s="35" t="s">
        <v>28503</v>
      </c>
      <c r="T4179" s="35">
        <v>0</v>
      </c>
      <c r="U4179" s="35">
        <v>0</v>
      </c>
      <c r="V4179" s="36">
        <v>1</v>
      </c>
      <c r="W4179" s="36">
        <v>1</v>
      </c>
      <c r="X4179" s="37" t="s">
        <v>65</v>
      </c>
    </row>
    <row r="4180" spans="1:24" ht="24" customHeight="1" x14ac:dyDescent="0.2">
      <c r="A4180" s="50" t="s">
        <v>6938</v>
      </c>
      <c r="B4180" s="60" t="s">
        <v>8021</v>
      </c>
      <c r="C4180" s="76" t="s">
        <v>8021</v>
      </c>
      <c r="D4180" s="61" t="s">
        <v>8022</v>
      </c>
      <c r="E4180" s="53">
        <v>312371.62</v>
      </c>
      <c r="F4180" s="26">
        <v>0.21</v>
      </c>
      <c r="G4180" s="53">
        <v>510259.04499999998</v>
      </c>
      <c r="H4180" s="67"/>
      <c r="I4180" s="68"/>
      <c r="J4180" s="69"/>
      <c r="K4180" s="69"/>
      <c r="L4180" s="69"/>
      <c r="M4180" s="69"/>
      <c r="N4180" s="69"/>
      <c r="O4180" s="35"/>
      <c r="P4180" s="35" t="s">
        <v>27718</v>
      </c>
      <c r="Q4180" s="36">
        <v>1</v>
      </c>
      <c r="R4180" s="35" t="s">
        <v>9849</v>
      </c>
      <c r="S4180" s="35" t="s">
        <v>28503</v>
      </c>
      <c r="T4180" s="35">
        <v>0</v>
      </c>
      <c r="U4180" s="35">
        <v>0</v>
      </c>
      <c r="V4180" s="36">
        <v>1</v>
      </c>
      <c r="W4180" s="36">
        <v>1</v>
      </c>
      <c r="X4180" s="37" t="s">
        <v>65</v>
      </c>
    </row>
    <row r="4181" spans="1:24" ht="24" customHeight="1" x14ac:dyDescent="0.2">
      <c r="A4181" s="50" t="s">
        <v>6938</v>
      </c>
      <c r="B4181" s="60" t="s">
        <v>8023</v>
      </c>
      <c r="C4181" s="76" t="s">
        <v>8023</v>
      </c>
      <c r="D4181" s="61" t="s">
        <v>8024</v>
      </c>
      <c r="E4181" s="53">
        <v>177979.26</v>
      </c>
      <c r="F4181" s="26">
        <v>0.21</v>
      </c>
      <c r="G4181" s="53">
        <v>290729.12</v>
      </c>
      <c r="H4181" s="67"/>
      <c r="I4181" s="68"/>
      <c r="J4181" s="69"/>
      <c r="K4181" s="69"/>
      <c r="L4181" s="69"/>
      <c r="M4181" s="69"/>
      <c r="N4181" s="69"/>
      <c r="O4181" s="35"/>
      <c r="P4181" s="35" t="s">
        <v>27719</v>
      </c>
      <c r="Q4181" s="36">
        <v>1</v>
      </c>
      <c r="R4181" s="35" t="s">
        <v>9849</v>
      </c>
      <c r="S4181" s="35" t="s">
        <v>28503</v>
      </c>
      <c r="T4181" s="35">
        <v>0</v>
      </c>
      <c r="U4181" s="35">
        <v>0</v>
      </c>
      <c r="V4181" s="36">
        <v>1</v>
      </c>
      <c r="W4181" s="36">
        <v>1</v>
      </c>
      <c r="X4181" s="37" t="s">
        <v>65</v>
      </c>
    </row>
    <row r="4182" spans="1:24" ht="24" customHeight="1" x14ac:dyDescent="0.2">
      <c r="A4182" s="50" t="s">
        <v>6938</v>
      </c>
      <c r="B4182" s="60" t="s">
        <v>8025</v>
      </c>
      <c r="C4182" s="76" t="s">
        <v>8025</v>
      </c>
      <c r="D4182" s="61" t="s">
        <v>8026</v>
      </c>
      <c r="E4182" s="53">
        <v>312371.62</v>
      </c>
      <c r="F4182" s="26">
        <v>0.21</v>
      </c>
      <c r="G4182" s="53">
        <v>510259.04499999998</v>
      </c>
      <c r="H4182" s="67"/>
      <c r="I4182" s="68"/>
      <c r="J4182" s="69"/>
      <c r="K4182" s="69"/>
      <c r="L4182" s="69"/>
      <c r="M4182" s="69"/>
      <c r="N4182" s="69"/>
      <c r="O4182" s="35"/>
      <c r="P4182" s="35" t="s">
        <v>27718</v>
      </c>
      <c r="Q4182" s="36">
        <v>1</v>
      </c>
      <c r="R4182" s="35" t="s">
        <v>9849</v>
      </c>
      <c r="S4182" s="35" t="s">
        <v>28503</v>
      </c>
      <c r="T4182" s="35">
        <v>0</v>
      </c>
      <c r="U4182" s="35">
        <v>0</v>
      </c>
      <c r="V4182" s="36">
        <v>1</v>
      </c>
      <c r="W4182" s="36">
        <v>1</v>
      </c>
      <c r="X4182" s="37" t="s">
        <v>65</v>
      </c>
    </row>
    <row r="4183" spans="1:24" ht="24" customHeight="1" x14ac:dyDescent="0.2">
      <c r="A4183" s="50" t="s">
        <v>6938</v>
      </c>
      <c r="B4183" s="60" t="s">
        <v>8027</v>
      </c>
      <c r="C4183" s="76" t="s">
        <v>8027</v>
      </c>
      <c r="D4183" s="61" t="s">
        <v>8028</v>
      </c>
      <c r="E4183" s="53">
        <v>253771.64</v>
      </c>
      <c r="F4183" s="26">
        <v>0.21</v>
      </c>
      <c r="G4183" s="53">
        <v>414535.96899999998</v>
      </c>
      <c r="H4183" s="67"/>
      <c r="I4183" s="68"/>
      <c r="J4183" s="69"/>
      <c r="K4183" s="69"/>
      <c r="L4183" s="69"/>
      <c r="M4183" s="69"/>
      <c r="N4183" s="69"/>
      <c r="O4183" s="35"/>
      <c r="P4183" s="35" t="s">
        <v>27720</v>
      </c>
      <c r="Q4183" s="36">
        <v>1</v>
      </c>
      <c r="R4183" s="35" t="s">
        <v>9849</v>
      </c>
      <c r="S4183" s="35" t="s">
        <v>28504</v>
      </c>
      <c r="T4183" s="35">
        <v>0</v>
      </c>
      <c r="U4183" s="35">
        <v>0</v>
      </c>
      <c r="V4183" s="36">
        <v>1</v>
      </c>
      <c r="W4183" s="36">
        <v>1</v>
      </c>
      <c r="X4183" s="37" t="s">
        <v>65</v>
      </c>
    </row>
    <row r="4184" spans="1:24" ht="24" customHeight="1" x14ac:dyDescent="0.2">
      <c r="A4184" s="50" t="s">
        <v>6938</v>
      </c>
      <c r="B4184" s="60" t="s">
        <v>8029</v>
      </c>
      <c r="C4184" s="76" t="s">
        <v>8029</v>
      </c>
      <c r="D4184" s="61" t="s">
        <v>8030</v>
      </c>
      <c r="E4184" s="53">
        <v>204494.49</v>
      </c>
      <c r="F4184" s="26">
        <v>0.21</v>
      </c>
      <c r="G4184" s="53">
        <v>334041.74800000002</v>
      </c>
      <c r="H4184" s="67"/>
      <c r="I4184" s="68"/>
      <c r="J4184" s="69"/>
      <c r="K4184" s="69"/>
      <c r="L4184" s="69"/>
      <c r="M4184" s="69"/>
      <c r="N4184" s="69"/>
      <c r="O4184" s="35"/>
      <c r="P4184" s="35" t="s">
        <v>27721</v>
      </c>
      <c r="Q4184" s="36">
        <v>1</v>
      </c>
      <c r="R4184" s="35" t="s">
        <v>9849</v>
      </c>
      <c r="S4184" s="35" t="s">
        <v>28503</v>
      </c>
      <c r="T4184" s="35">
        <v>0</v>
      </c>
      <c r="U4184" s="35">
        <v>0</v>
      </c>
      <c r="V4184" s="36">
        <v>1</v>
      </c>
      <c r="W4184" s="36">
        <v>1</v>
      </c>
      <c r="X4184" s="37" t="s">
        <v>65</v>
      </c>
    </row>
    <row r="4185" spans="1:24" ht="24" customHeight="1" x14ac:dyDescent="0.2">
      <c r="A4185" s="50" t="s">
        <v>6938</v>
      </c>
      <c r="B4185" s="60" t="s">
        <v>8031</v>
      </c>
      <c r="C4185" s="76" t="s">
        <v>8031</v>
      </c>
      <c r="D4185" s="61" t="s">
        <v>8032</v>
      </c>
      <c r="E4185" s="53">
        <v>365431.15</v>
      </c>
      <c r="F4185" s="26">
        <v>0.21</v>
      </c>
      <c r="G4185" s="53">
        <v>596931.78099999996</v>
      </c>
      <c r="H4185" s="67"/>
      <c r="I4185" s="68"/>
      <c r="J4185" s="69"/>
      <c r="K4185" s="69"/>
      <c r="L4185" s="69"/>
      <c r="M4185" s="69"/>
      <c r="N4185" s="69"/>
      <c r="O4185" s="35"/>
      <c r="P4185" s="35" t="s">
        <v>27722</v>
      </c>
      <c r="Q4185" s="36">
        <v>1</v>
      </c>
      <c r="R4185" s="35" t="s">
        <v>9849</v>
      </c>
      <c r="S4185" s="35" t="s">
        <v>28504</v>
      </c>
      <c r="T4185" s="35">
        <v>0</v>
      </c>
      <c r="U4185" s="35">
        <v>0</v>
      </c>
      <c r="V4185" s="36">
        <v>1</v>
      </c>
      <c r="W4185" s="36">
        <v>1</v>
      </c>
      <c r="X4185" s="37" t="s">
        <v>65</v>
      </c>
    </row>
    <row r="4186" spans="1:24" ht="24" customHeight="1" x14ac:dyDescent="0.2">
      <c r="A4186" s="50" t="s">
        <v>6938</v>
      </c>
      <c r="B4186" s="60" t="s">
        <v>8033</v>
      </c>
      <c r="C4186" s="76" t="s">
        <v>8033</v>
      </c>
      <c r="D4186" s="61" t="s">
        <v>8034</v>
      </c>
      <c r="E4186" s="53">
        <v>365431.15</v>
      </c>
      <c r="F4186" s="26">
        <v>0.21</v>
      </c>
      <c r="G4186" s="53">
        <v>596931.78099999996</v>
      </c>
      <c r="H4186" s="67"/>
      <c r="I4186" s="68"/>
      <c r="J4186" s="69"/>
      <c r="K4186" s="69"/>
      <c r="L4186" s="69"/>
      <c r="M4186" s="69"/>
      <c r="N4186" s="69"/>
      <c r="O4186" s="35"/>
      <c r="P4186" s="35" t="s">
        <v>27722</v>
      </c>
      <c r="Q4186" s="36">
        <v>1</v>
      </c>
      <c r="R4186" s="35" t="s">
        <v>9849</v>
      </c>
      <c r="S4186" s="35" t="s">
        <v>28504</v>
      </c>
      <c r="T4186" s="35">
        <v>0</v>
      </c>
      <c r="U4186" s="35">
        <v>0</v>
      </c>
      <c r="V4186" s="36">
        <v>1</v>
      </c>
      <c r="W4186" s="36">
        <v>1</v>
      </c>
      <c r="X4186" s="37" t="s">
        <v>65</v>
      </c>
    </row>
    <row r="4187" spans="1:24" ht="24" customHeight="1" x14ac:dyDescent="0.2">
      <c r="A4187" s="50" t="s">
        <v>6938</v>
      </c>
      <c r="B4187" s="60" t="s">
        <v>8035</v>
      </c>
      <c r="C4187" s="76" t="s">
        <v>8035</v>
      </c>
      <c r="D4187" s="61" t="s">
        <v>8036</v>
      </c>
      <c r="E4187" s="53">
        <v>351667.39</v>
      </c>
      <c r="F4187" s="26">
        <v>0.21</v>
      </c>
      <c r="G4187" s="53">
        <v>574448.68599999999</v>
      </c>
      <c r="H4187" s="67"/>
      <c r="I4187" s="68"/>
      <c r="J4187" s="69"/>
      <c r="K4187" s="69"/>
      <c r="L4187" s="69"/>
      <c r="M4187" s="69"/>
      <c r="N4187" s="69"/>
      <c r="O4187" s="35"/>
      <c r="P4187" s="35" t="s">
        <v>27723</v>
      </c>
      <c r="Q4187" s="36">
        <v>1</v>
      </c>
      <c r="R4187" s="35" t="s">
        <v>9849</v>
      </c>
      <c r="S4187" s="35" t="s">
        <v>28504</v>
      </c>
      <c r="T4187" s="35">
        <v>0</v>
      </c>
      <c r="U4187" s="35">
        <v>0</v>
      </c>
      <c r="V4187" s="36">
        <v>1</v>
      </c>
      <c r="W4187" s="36">
        <v>1</v>
      </c>
      <c r="X4187" s="37" t="s">
        <v>65</v>
      </c>
    </row>
    <row r="4188" spans="1:24" ht="24" customHeight="1" x14ac:dyDescent="0.2">
      <c r="A4188" s="50" t="s">
        <v>6938</v>
      </c>
      <c r="B4188" s="60" t="s">
        <v>8037</v>
      </c>
      <c r="C4188" s="76" t="s">
        <v>8037</v>
      </c>
      <c r="D4188" s="61" t="s">
        <v>8038</v>
      </c>
      <c r="E4188" s="53">
        <v>307315.67</v>
      </c>
      <c r="F4188" s="26">
        <v>0.21</v>
      </c>
      <c r="G4188" s="53">
        <v>502000.14199999999</v>
      </c>
      <c r="H4188" s="67"/>
      <c r="I4188" s="68"/>
      <c r="J4188" s="69"/>
      <c r="K4188" s="69"/>
      <c r="L4188" s="69"/>
      <c r="M4188" s="69"/>
      <c r="N4188" s="69"/>
      <c r="O4188" s="35"/>
      <c r="P4188" s="35" t="s">
        <v>27724</v>
      </c>
      <c r="Q4188" s="36">
        <v>1</v>
      </c>
      <c r="R4188" s="35" t="s">
        <v>9849</v>
      </c>
      <c r="S4188" s="35" t="s">
        <v>28503</v>
      </c>
      <c r="T4188" s="35">
        <v>0</v>
      </c>
      <c r="U4188" s="35">
        <v>0</v>
      </c>
      <c r="V4188" s="36">
        <v>1</v>
      </c>
      <c r="W4188" s="36">
        <v>1</v>
      </c>
      <c r="X4188" s="37" t="s">
        <v>65</v>
      </c>
    </row>
    <row r="4189" spans="1:24" ht="24" customHeight="1" x14ac:dyDescent="0.2">
      <c r="A4189" s="50" t="s">
        <v>6938</v>
      </c>
      <c r="B4189" s="60" t="s">
        <v>8039</v>
      </c>
      <c r="C4189" s="76" t="s">
        <v>8039</v>
      </c>
      <c r="D4189" s="61" t="s">
        <v>8040</v>
      </c>
      <c r="E4189" s="53">
        <v>186583.24</v>
      </c>
      <c r="F4189" s="26">
        <v>0.21</v>
      </c>
      <c r="G4189" s="53">
        <v>304783.71799999999</v>
      </c>
      <c r="H4189" s="67"/>
      <c r="I4189" s="68"/>
      <c r="J4189" s="69"/>
      <c r="K4189" s="69"/>
      <c r="L4189" s="69"/>
      <c r="M4189" s="69"/>
      <c r="N4189" s="69"/>
      <c r="O4189" s="35"/>
      <c r="P4189" s="35" t="s">
        <v>27629</v>
      </c>
      <c r="Q4189" s="36">
        <v>1</v>
      </c>
      <c r="R4189" s="35" t="s">
        <v>9849</v>
      </c>
      <c r="S4189" s="35" t="s">
        <v>28504</v>
      </c>
      <c r="T4189" s="35">
        <v>0</v>
      </c>
      <c r="U4189" s="35">
        <v>0</v>
      </c>
      <c r="V4189" s="36">
        <v>1</v>
      </c>
      <c r="W4189" s="36">
        <v>1</v>
      </c>
      <c r="X4189" s="37" t="s">
        <v>65</v>
      </c>
    </row>
    <row r="4190" spans="1:24" ht="24" customHeight="1" x14ac:dyDescent="0.2">
      <c r="A4190" s="50" t="s">
        <v>6938</v>
      </c>
      <c r="B4190" s="60" t="s">
        <v>8041</v>
      </c>
      <c r="C4190" s="76" t="s">
        <v>8041</v>
      </c>
      <c r="D4190" s="61" t="s">
        <v>8042</v>
      </c>
      <c r="E4190" s="53">
        <v>609517.07999999996</v>
      </c>
      <c r="F4190" s="26">
        <v>0.21</v>
      </c>
      <c r="G4190" s="53">
        <v>995646.15300000005</v>
      </c>
      <c r="H4190" s="67"/>
      <c r="I4190" s="68"/>
      <c r="J4190" s="69"/>
      <c r="K4190" s="69"/>
      <c r="L4190" s="69"/>
      <c r="M4190" s="69"/>
      <c r="N4190" s="69"/>
      <c r="O4190" s="35"/>
      <c r="P4190" s="35" t="s">
        <v>27725</v>
      </c>
      <c r="Q4190" s="36">
        <v>1</v>
      </c>
      <c r="R4190" s="35" t="s">
        <v>9849</v>
      </c>
      <c r="S4190" s="35" t="s">
        <v>28503</v>
      </c>
      <c r="T4190" s="35">
        <v>0</v>
      </c>
      <c r="U4190" s="35">
        <v>0</v>
      </c>
      <c r="V4190" s="36">
        <v>1</v>
      </c>
      <c r="W4190" s="36">
        <v>1</v>
      </c>
      <c r="X4190" s="37" t="s">
        <v>65</v>
      </c>
    </row>
    <row r="4191" spans="1:24" ht="24" customHeight="1" x14ac:dyDescent="0.2">
      <c r="A4191" s="50" t="s">
        <v>6938</v>
      </c>
      <c r="B4191" s="60" t="s">
        <v>8043</v>
      </c>
      <c r="C4191" s="76" t="s">
        <v>8043</v>
      </c>
      <c r="D4191" s="61" t="s">
        <v>8044</v>
      </c>
      <c r="E4191" s="53">
        <v>586941.39</v>
      </c>
      <c r="F4191" s="26">
        <v>0.21</v>
      </c>
      <c r="G4191" s="53">
        <v>958768.76500000001</v>
      </c>
      <c r="H4191" s="67"/>
      <c r="I4191" s="68"/>
      <c r="J4191" s="69"/>
      <c r="K4191" s="69"/>
      <c r="L4191" s="69"/>
      <c r="M4191" s="69"/>
      <c r="N4191" s="69"/>
      <c r="O4191" s="35"/>
      <c r="P4191" s="35" t="s">
        <v>27726</v>
      </c>
      <c r="Q4191" s="36">
        <v>1</v>
      </c>
      <c r="R4191" s="35" t="s">
        <v>9849</v>
      </c>
      <c r="S4191" s="35" t="s">
        <v>28504</v>
      </c>
      <c r="T4191" s="35">
        <v>0</v>
      </c>
      <c r="U4191" s="35">
        <v>0</v>
      </c>
      <c r="V4191" s="36">
        <v>1</v>
      </c>
      <c r="W4191" s="36">
        <v>1</v>
      </c>
      <c r="X4191" s="37" t="s">
        <v>65</v>
      </c>
    </row>
    <row r="4192" spans="1:24" ht="24" customHeight="1" x14ac:dyDescent="0.2">
      <c r="A4192" s="50" t="s">
        <v>6938</v>
      </c>
      <c r="B4192" s="60" t="s">
        <v>8045</v>
      </c>
      <c r="C4192" s="76" t="s">
        <v>8045</v>
      </c>
      <c r="D4192" s="61" t="s">
        <v>8046</v>
      </c>
      <c r="E4192" s="53">
        <v>512812.56</v>
      </c>
      <c r="F4192" s="26">
        <v>0.21</v>
      </c>
      <c r="G4192" s="53">
        <v>837679.32200000004</v>
      </c>
      <c r="H4192" s="67"/>
      <c r="I4192" s="68"/>
      <c r="J4192" s="69"/>
      <c r="K4192" s="69"/>
      <c r="L4192" s="69"/>
      <c r="M4192" s="69"/>
      <c r="N4192" s="69"/>
      <c r="O4192" s="35"/>
      <c r="P4192" s="35" t="s">
        <v>27727</v>
      </c>
      <c r="Q4192" s="36">
        <v>1</v>
      </c>
      <c r="R4192" s="35" t="s">
        <v>9849</v>
      </c>
      <c r="S4192" s="35" t="s">
        <v>28503</v>
      </c>
      <c r="T4192" s="35">
        <v>0</v>
      </c>
      <c r="U4192" s="35">
        <v>0</v>
      </c>
      <c r="V4192" s="36">
        <v>1</v>
      </c>
      <c r="W4192" s="36">
        <v>1</v>
      </c>
      <c r="X4192" s="37" t="s">
        <v>65</v>
      </c>
    </row>
    <row r="4193" spans="1:24" ht="24" customHeight="1" x14ac:dyDescent="0.2">
      <c r="A4193" s="50" t="s">
        <v>6938</v>
      </c>
      <c r="B4193" s="60" t="s">
        <v>8047</v>
      </c>
      <c r="C4193" s="76" t="s">
        <v>8047</v>
      </c>
      <c r="D4193" s="61" t="s">
        <v>8048</v>
      </c>
      <c r="E4193" s="53">
        <v>1053520.58</v>
      </c>
      <c r="F4193" s="26">
        <v>0.21</v>
      </c>
      <c r="G4193" s="53">
        <v>1720925.8640000001</v>
      </c>
      <c r="H4193" s="67"/>
      <c r="I4193" s="68"/>
      <c r="J4193" s="69"/>
      <c r="K4193" s="69"/>
      <c r="L4193" s="69"/>
      <c r="M4193" s="69"/>
      <c r="N4193" s="69"/>
      <c r="O4193" s="35"/>
      <c r="P4193" s="35" t="s">
        <v>27728</v>
      </c>
      <c r="Q4193" s="36">
        <v>1</v>
      </c>
      <c r="R4193" s="35" t="s">
        <v>9849</v>
      </c>
      <c r="S4193" s="35" t="s">
        <v>28503</v>
      </c>
      <c r="T4193" s="35">
        <v>0</v>
      </c>
      <c r="U4193" s="35">
        <v>0</v>
      </c>
      <c r="V4193" s="36">
        <v>1</v>
      </c>
      <c r="W4193" s="36">
        <v>1</v>
      </c>
      <c r="X4193" s="37" t="s">
        <v>65</v>
      </c>
    </row>
    <row r="4194" spans="1:24" ht="24" customHeight="1" x14ac:dyDescent="0.2">
      <c r="A4194" s="50" t="s">
        <v>6938</v>
      </c>
      <c r="B4194" s="60" t="s">
        <v>8049</v>
      </c>
      <c r="C4194" s="76" t="s">
        <v>8049</v>
      </c>
      <c r="D4194" s="61" t="s">
        <v>8050</v>
      </c>
      <c r="E4194" s="53">
        <v>1053520.58</v>
      </c>
      <c r="F4194" s="26">
        <v>0.21</v>
      </c>
      <c r="G4194" s="53">
        <v>1720925.8640000001</v>
      </c>
      <c r="H4194" s="67"/>
      <c r="I4194" s="68"/>
      <c r="J4194" s="69"/>
      <c r="K4194" s="69"/>
      <c r="L4194" s="69"/>
      <c r="M4194" s="69"/>
      <c r="N4194" s="69"/>
      <c r="O4194" s="35"/>
      <c r="P4194" s="35" t="s">
        <v>27729</v>
      </c>
      <c r="Q4194" s="36">
        <v>1</v>
      </c>
      <c r="R4194" s="35" t="s">
        <v>9849</v>
      </c>
      <c r="S4194" s="35" t="s">
        <v>28503</v>
      </c>
      <c r="T4194" s="35">
        <v>0</v>
      </c>
      <c r="U4194" s="35">
        <v>0</v>
      </c>
      <c r="V4194" s="36">
        <v>1</v>
      </c>
      <c r="W4194" s="36">
        <v>1</v>
      </c>
      <c r="X4194" s="37" t="s">
        <v>65</v>
      </c>
    </row>
    <row r="4195" spans="1:24" ht="24" customHeight="1" x14ac:dyDescent="0.2">
      <c r="A4195" s="50" t="s">
        <v>6938</v>
      </c>
      <c r="B4195" s="60" t="s">
        <v>8051</v>
      </c>
      <c r="C4195" s="76" t="s">
        <v>8051</v>
      </c>
      <c r="D4195" s="61" t="s">
        <v>8052</v>
      </c>
      <c r="E4195" s="53">
        <v>282384.06</v>
      </c>
      <c r="F4195" s="26">
        <v>0.105</v>
      </c>
      <c r="G4195" s="53">
        <v>421246.42</v>
      </c>
      <c r="H4195" s="67"/>
      <c r="I4195" s="68"/>
      <c r="J4195" s="69"/>
      <c r="K4195" s="69"/>
      <c r="L4195" s="69"/>
      <c r="M4195" s="69"/>
      <c r="N4195" s="69"/>
      <c r="O4195" s="35"/>
      <c r="P4195" s="35" t="s">
        <v>27730</v>
      </c>
      <c r="Q4195" s="36">
        <v>1</v>
      </c>
      <c r="R4195" s="35" t="s">
        <v>9849</v>
      </c>
      <c r="S4195" s="35" t="s">
        <v>28503</v>
      </c>
      <c r="T4195" s="35">
        <v>0</v>
      </c>
      <c r="U4195" s="35">
        <v>0</v>
      </c>
      <c r="V4195" s="36">
        <v>1</v>
      </c>
      <c r="W4195" s="36">
        <v>1</v>
      </c>
      <c r="X4195" s="37" t="s">
        <v>65</v>
      </c>
    </row>
    <row r="4196" spans="1:24" ht="24" customHeight="1" x14ac:dyDescent="0.2">
      <c r="A4196" s="50" t="s">
        <v>6938</v>
      </c>
      <c r="B4196" s="60" t="s">
        <v>8053</v>
      </c>
      <c r="C4196" s="76" t="s">
        <v>8053</v>
      </c>
      <c r="D4196" s="61" t="s">
        <v>8054</v>
      </c>
      <c r="E4196" s="53">
        <v>1312100.46</v>
      </c>
      <c r="F4196" s="26">
        <v>0.21</v>
      </c>
      <c r="G4196" s="53">
        <v>2143316.1</v>
      </c>
      <c r="H4196" s="67"/>
      <c r="I4196" s="68"/>
      <c r="J4196" s="69"/>
      <c r="K4196" s="69"/>
      <c r="L4196" s="69"/>
      <c r="M4196" s="69"/>
      <c r="N4196" s="69"/>
      <c r="O4196" s="35"/>
      <c r="P4196" s="35" t="s">
        <v>27731</v>
      </c>
      <c r="Q4196" s="36">
        <v>1</v>
      </c>
      <c r="R4196" s="35" t="s">
        <v>9849</v>
      </c>
      <c r="S4196" s="35" t="s">
        <v>28504</v>
      </c>
      <c r="T4196" s="35">
        <v>0</v>
      </c>
      <c r="U4196" s="35">
        <v>0</v>
      </c>
      <c r="V4196" s="36">
        <v>1</v>
      </c>
      <c r="W4196" s="36">
        <v>1</v>
      </c>
      <c r="X4196" s="37" t="s">
        <v>65</v>
      </c>
    </row>
    <row r="4197" spans="1:24" ht="24" customHeight="1" x14ac:dyDescent="0.2">
      <c r="A4197" s="50" t="s">
        <v>6938</v>
      </c>
      <c r="B4197" s="60" t="s">
        <v>8055</v>
      </c>
      <c r="C4197" s="76" t="s">
        <v>8055</v>
      </c>
      <c r="D4197" s="61" t="s">
        <v>24184</v>
      </c>
      <c r="E4197" s="53">
        <v>852405.61</v>
      </c>
      <c r="F4197" s="26">
        <v>0.21</v>
      </c>
      <c r="G4197" s="53">
        <v>1392404.56</v>
      </c>
      <c r="H4197" s="67"/>
      <c r="I4197" s="68"/>
      <c r="J4197" s="69"/>
      <c r="K4197" s="69"/>
      <c r="L4197" s="69"/>
      <c r="M4197" s="69"/>
      <c r="N4197" s="69"/>
      <c r="O4197" s="35"/>
      <c r="P4197" s="35" t="s">
        <v>27732</v>
      </c>
      <c r="Q4197" s="36">
        <v>1</v>
      </c>
      <c r="R4197" s="35" t="s">
        <v>9849</v>
      </c>
      <c r="S4197" s="35" t="s">
        <v>28503</v>
      </c>
      <c r="T4197" s="35">
        <v>0</v>
      </c>
      <c r="U4197" s="35">
        <v>0</v>
      </c>
      <c r="V4197" s="36">
        <v>1</v>
      </c>
      <c r="W4197" s="36">
        <v>1</v>
      </c>
      <c r="X4197" s="37" t="s">
        <v>65</v>
      </c>
    </row>
    <row r="4198" spans="1:24" ht="24" customHeight="1" x14ac:dyDescent="0.2">
      <c r="A4198" s="50" t="s">
        <v>6938</v>
      </c>
      <c r="B4198" s="60" t="s">
        <v>20777</v>
      </c>
      <c r="C4198" s="76" t="s">
        <v>20777</v>
      </c>
      <c r="D4198" s="61" t="s">
        <v>24185</v>
      </c>
      <c r="E4198" s="53">
        <v>1115685.98</v>
      </c>
      <c r="F4198" s="26">
        <v>0.21</v>
      </c>
      <c r="G4198" s="53">
        <v>1822473.0449999999</v>
      </c>
      <c r="H4198" s="67"/>
      <c r="I4198" s="68"/>
      <c r="J4198" s="69"/>
      <c r="K4198" s="69"/>
      <c r="L4198" s="69"/>
      <c r="M4198" s="69"/>
      <c r="N4198" s="69"/>
      <c r="O4198" s="35"/>
      <c r="P4198" s="35" t="s">
        <v>65</v>
      </c>
      <c r="Q4198" s="36">
        <v>1</v>
      </c>
      <c r="R4198" s="35" t="s">
        <v>9849</v>
      </c>
      <c r="S4198" s="35" t="s">
        <v>28503</v>
      </c>
      <c r="T4198" s="35">
        <v>0</v>
      </c>
      <c r="U4198" s="35">
        <v>0</v>
      </c>
      <c r="V4198" s="36">
        <v>1</v>
      </c>
      <c r="W4198" s="36">
        <v>1</v>
      </c>
      <c r="X4198" s="37" t="s">
        <v>65</v>
      </c>
    </row>
    <row r="4199" spans="1:24" ht="24" customHeight="1" x14ac:dyDescent="0.2">
      <c r="A4199" s="50" t="s">
        <v>6938</v>
      </c>
      <c r="B4199" s="60" t="s">
        <v>20779</v>
      </c>
      <c r="C4199" s="76" t="s">
        <v>20779</v>
      </c>
      <c r="D4199" s="61" t="s">
        <v>24186</v>
      </c>
      <c r="E4199" s="53">
        <v>941095.83</v>
      </c>
      <c r="F4199" s="26">
        <v>0.21</v>
      </c>
      <c r="G4199" s="53">
        <v>1537280.0379999999</v>
      </c>
      <c r="H4199" s="67"/>
      <c r="I4199" s="68"/>
      <c r="J4199" s="69"/>
      <c r="K4199" s="69"/>
      <c r="L4199" s="69"/>
      <c r="M4199" s="69"/>
      <c r="N4199" s="69"/>
      <c r="O4199" s="35"/>
      <c r="P4199" s="35" t="s">
        <v>65</v>
      </c>
      <c r="Q4199" s="36">
        <v>1</v>
      </c>
      <c r="R4199" s="35" t="s">
        <v>9849</v>
      </c>
      <c r="S4199" s="35" t="s">
        <v>28503</v>
      </c>
      <c r="T4199" s="35">
        <v>0</v>
      </c>
      <c r="U4199" s="35">
        <v>0</v>
      </c>
      <c r="V4199" s="36">
        <v>1</v>
      </c>
      <c r="W4199" s="36">
        <v>1</v>
      </c>
      <c r="X4199" s="37" t="s">
        <v>65</v>
      </c>
    </row>
    <row r="4200" spans="1:24" ht="24" customHeight="1" x14ac:dyDescent="0.2">
      <c r="A4200" s="50" t="s">
        <v>6938</v>
      </c>
      <c r="B4200" s="60" t="s">
        <v>20781</v>
      </c>
      <c r="C4200" s="76" t="s">
        <v>20781</v>
      </c>
      <c r="D4200" s="61" t="s">
        <v>24187</v>
      </c>
      <c r="E4200" s="53">
        <v>1034111.09</v>
      </c>
      <c r="F4200" s="26">
        <v>0.21</v>
      </c>
      <c r="G4200" s="53">
        <v>1689220.4639999999</v>
      </c>
      <c r="H4200" s="67"/>
      <c r="I4200" s="68"/>
      <c r="J4200" s="69"/>
      <c r="K4200" s="69"/>
      <c r="L4200" s="69"/>
      <c r="M4200" s="69"/>
      <c r="N4200" s="69"/>
      <c r="O4200" s="35"/>
      <c r="P4200" s="35" t="s">
        <v>65</v>
      </c>
      <c r="Q4200" s="36">
        <v>1</v>
      </c>
      <c r="R4200" s="35" t="s">
        <v>9849</v>
      </c>
      <c r="S4200" s="35" t="s">
        <v>28503</v>
      </c>
      <c r="T4200" s="35">
        <v>0</v>
      </c>
      <c r="U4200" s="35">
        <v>0</v>
      </c>
      <c r="V4200" s="36">
        <v>1</v>
      </c>
      <c r="W4200" s="36">
        <v>1</v>
      </c>
      <c r="X4200" s="37" t="s">
        <v>65</v>
      </c>
    </row>
    <row r="4201" spans="1:24" ht="24" customHeight="1" x14ac:dyDescent="0.2">
      <c r="A4201" s="50" t="s">
        <v>6938</v>
      </c>
      <c r="B4201" s="60" t="s">
        <v>24188</v>
      </c>
      <c r="C4201" s="76" t="s">
        <v>24188</v>
      </c>
      <c r="D4201" s="61" t="s">
        <v>24189</v>
      </c>
      <c r="E4201" s="53">
        <v>1115685.98</v>
      </c>
      <c r="F4201" s="26">
        <v>0.21</v>
      </c>
      <c r="G4201" s="53">
        <v>1822473.0449999999</v>
      </c>
      <c r="H4201" s="67"/>
      <c r="I4201" s="68"/>
      <c r="J4201" s="69"/>
      <c r="K4201" s="69"/>
      <c r="L4201" s="69"/>
      <c r="M4201" s="69"/>
      <c r="N4201" s="69"/>
      <c r="O4201" s="35"/>
      <c r="P4201" s="35" t="s">
        <v>27733</v>
      </c>
      <c r="Q4201" s="36">
        <v>1</v>
      </c>
      <c r="R4201" s="35" t="s">
        <v>9849</v>
      </c>
      <c r="S4201" s="35" t="s">
        <v>28503</v>
      </c>
      <c r="T4201" s="35">
        <v>0</v>
      </c>
      <c r="U4201" s="35">
        <v>0</v>
      </c>
      <c r="V4201" s="36" t="e">
        <v>#N/A</v>
      </c>
      <c r="W4201" s="36" t="e">
        <v>#N/A</v>
      </c>
      <c r="X4201" s="37" t="s">
        <v>65</v>
      </c>
    </row>
    <row r="4202" spans="1:24" ht="24" customHeight="1" x14ac:dyDescent="0.2">
      <c r="A4202" s="50" t="s">
        <v>6938</v>
      </c>
      <c r="B4202" s="60" t="s">
        <v>8057</v>
      </c>
      <c r="C4202" s="76" t="s">
        <v>8057</v>
      </c>
      <c r="D4202" s="61" t="s">
        <v>24190</v>
      </c>
      <c r="E4202" s="53">
        <v>1679856.15</v>
      </c>
      <c r="F4202" s="26">
        <v>0.21</v>
      </c>
      <c r="G4202" s="53">
        <v>2744045.0180000002</v>
      </c>
      <c r="H4202" s="67"/>
      <c r="I4202" s="68"/>
      <c r="J4202" s="69"/>
      <c r="K4202" s="69"/>
      <c r="L4202" s="69"/>
      <c r="M4202" s="69"/>
      <c r="N4202" s="69"/>
      <c r="O4202" s="35"/>
      <c r="P4202" s="35" t="s">
        <v>27734</v>
      </c>
      <c r="Q4202" s="36">
        <v>1</v>
      </c>
      <c r="R4202" s="35" t="s">
        <v>9849</v>
      </c>
      <c r="S4202" s="35" t="s">
        <v>28503</v>
      </c>
      <c r="T4202" s="35">
        <v>0</v>
      </c>
      <c r="U4202" s="35">
        <v>0</v>
      </c>
      <c r="V4202" s="36">
        <v>1</v>
      </c>
      <c r="W4202" s="36">
        <v>1</v>
      </c>
      <c r="X4202" s="37" t="s">
        <v>65</v>
      </c>
    </row>
    <row r="4203" spans="1:24" ht="24" customHeight="1" x14ac:dyDescent="0.2">
      <c r="A4203" s="50" t="s">
        <v>6938</v>
      </c>
      <c r="B4203" s="60" t="s">
        <v>20783</v>
      </c>
      <c r="C4203" s="76" t="s">
        <v>20783</v>
      </c>
      <c r="D4203" s="61" t="s">
        <v>24191</v>
      </c>
      <c r="E4203" s="53">
        <v>941095.83</v>
      </c>
      <c r="F4203" s="26">
        <v>0.21</v>
      </c>
      <c r="G4203" s="53">
        <v>1537280.0379999999</v>
      </c>
      <c r="H4203" s="67"/>
      <c r="I4203" s="68"/>
      <c r="J4203" s="69"/>
      <c r="K4203" s="69"/>
      <c r="L4203" s="69"/>
      <c r="M4203" s="69"/>
      <c r="N4203" s="69"/>
      <c r="O4203" s="35"/>
      <c r="P4203" s="35" t="s">
        <v>65</v>
      </c>
      <c r="Q4203" s="36">
        <v>1</v>
      </c>
      <c r="R4203" s="35" t="s">
        <v>9849</v>
      </c>
      <c r="S4203" s="35" t="s">
        <v>28504</v>
      </c>
      <c r="T4203" s="35">
        <v>0</v>
      </c>
      <c r="U4203" s="35">
        <v>0</v>
      </c>
      <c r="V4203" s="36">
        <v>1</v>
      </c>
      <c r="W4203" s="36">
        <v>1</v>
      </c>
      <c r="X4203" s="37" t="s">
        <v>65</v>
      </c>
    </row>
    <row r="4204" spans="1:24" ht="24" customHeight="1" x14ac:dyDescent="0.2">
      <c r="A4204" s="50" t="s">
        <v>6938</v>
      </c>
      <c r="B4204" s="60" t="s">
        <v>8059</v>
      </c>
      <c r="C4204" s="76" t="s">
        <v>8059</v>
      </c>
      <c r="D4204" s="61" t="s">
        <v>8060</v>
      </c>
      <c r="E4204" s="53">
        <v>367755.84</v>
      </c>
      <c r="F4204" s="26">
        <v>0.21</v>
      </c>
      <c r="G4204" s="53">
        <v>600729.16</v>
      </c>
      <c r="H4204" s="67"/>
      <c r="I4204" s="68"/>
      <c r="J4204" s="69"/>
      <c r="K4204" s="69"/>
      <c r="L4204" s="69"/>
      <c r="M4204" s="69"/>
      <c r="N4204" s="69"/>
      <c r="O4204" s="35"/>
      <c r="P4204" s="35" t="s">
        <v>27735</v>
      </c>
      <c r="Q4204" s="36">
        <v>1</v>
      </c>
      <c r="R4204" s="35" t="s">
        <v>9849</v>
      </c>
      <c r="S4204" s="35" t="s">
        <v>28504</v>
      </c>
      <c r="T4204" s="35">
        <v>0</v>
      </c>
      <c r="U4204" s="35">
        <v>0</v>
      </c>
      <c r="V4204" s="36">
        <v>1</v>
      </c>
      <c r="W4204" s="36">
        <v>1</v>
      </c>
      <c r="X4204" s="37" t="s">
        <v>65</v>
      </c>
    </row>
    <row r="4205" spans="1:24" ht="24" customHeight="1" x14ac:dyDescent="0.2">
      <c r="A4205" s="50" t="s">
        <v>6938</v>
      </c>
      <c r="B4205" s="60" t="s">
        <v>24192</v>
      </c>
      <c r="C4205" s="76" t="s">
        <v>24192</v>
      </c>
      <c r="D4205" s="61" t="s">
        <v>24193</v>
      </c>
      <c r="E4205" s="53">
        <v>367755.84</v>
      </c>
      <c r="F4205" s="26">
        <v>0.21</v>
      </c>
      <c r="G4205" s="53">
        <v>600729.16</v>
      </c>
      <c r="H4205" s="67"/>
      <c r="I4205" s="68"/>
      <c r="J4205" s="69"/>
      <c r="K4205" s="69"/>
      <c r="L4205" s="69"/>
      <c r="M4205" s="69"/>
      <c r="N4205" s="69"/>
      <c r="O4205" s="35"/>
      <c r="P4205" s="35" t="s">
        <v>65</v>
      </c>
      <c r="Q4205" s="36">
        <v>1</v>
      </c>
      <c r="R4205" s="35" t="s">
        <v>9849</v>
      </c>
      <c r="S4205" s="35" t="s">
        <v>28504</v>
      </c>
      <c r="T4205" s="35">
        <v>0</v>
      </c>
      <c r="U4205" s="35">
        <v>0</v>
      </c>
      <c r="V4205" s="36" t="e">
        <v>#N/A</v>
      </c>
      <c r="W4205" s="36" t="e">
        <v>#N/A</v>
      </c>
      <c r="X4205" s="37" t="s">
        <v>65</v>
      </c>
    </row>
    <row r="4206" spans="1:24" ht="24" customHeight="1" x14ac:dyDescent="0.2">
      <c r="A4206" s="50" t="s">
        <v>6938</v>
      </c>
      <c r="B4206" s="60" t="s">
        <v>8061</v>
      </c>
      <c r="C4206" s="76" t="s">
        <v>8061</v>
      </c>
      <c r="D4206" s="61" t="s">
        <v>24194</v>
      </c>
      <c r="E4206" s="53">
        <v>472205.9</v>
      </c>
      <c r="F4206" s="26">
        <v>0.21</v>
      </c>
      <c r="G4206" s="53">
        <v>771348.34400000004</v>
      </c>
      <c r="H4206" s="67"/>
      <c r="I4206" s="68"/>
      <c r="J4206" s="69"/>
      <c r="K4206" s="69"/>
      <c r="L4206" s="69"/>
      <c r="M4206" s="69"/>
      <c r="N4206" s="69"/>
      <c r="O4206" s="35"/>
      <c r="P4206" s="35" t="s">
        <v>65</v>
      </c>
      <c r="Q4206" s="36">
        <v>1</v>
      </c>
      <c r="R4206" s="35" t="s">
        <v>9849</v>
      </c>
      <c r="S4206" s="35" t="s">
        <v>28503</v>
      </c>
      <c r="T4206" s="35">
        <v>0</v>
      </c>
      <c r="U4206" s="35">
        <v>0</v>
      </c>
      <c r="V4206" s="36">
        <v>1</v>
      </c>
      <c r="W4206" s="36">
        <v>1</v>
      </c>
      <c r="X4206" s="37" t="s">
        <v>65</v>
      </c>
    </row>
    <row r="4207" spans="1:24" ht="24" customHeight="1" x14ac:dyDescent="0.2">
      <c r="A4207" s="50" t="s">
        <v>6938</v>
      </c>
      <c r="B4207" s="60" t="s">
        <v>8063</v>
      </c>
      <c r="C4207" s="76" t="s">
        <v>8063</v>
      </c>
      <c r="D4207" s="61" t="s">
        <v>8064</v>
      </c>
      <c r="E4207" s="53">
        <v>309261.78999999998</v>
      </c>
      <c r="F4207" s="26">
        <v>0.21</v>
      </c>
      <c r="G4207" s="53">
        <v>505179.13799999998</v>
      </c>
      <c r="H4207" s="67"/>
      <c r="I4207" s="68"/>
      <c r="J4207" s="69"/>
      <c r="K4207" s="69"/>
      <c r="L4207" s="69"/>
      <c r="M4207" s="69"/>
      <c r="N4207" s="69"/>
      <c r="O4207" s="35"/>
      <c r="P4207" s="35" t="s">
        <v>27736</v>
      </c>
      <c r="Q4207" s="36">
        <v>1</v>
      </c>
      <c r="R4207" s="35" t="s">
        <v>9849</v>
      </c>
      <c r="S4207" s="35" t="s">
        <v>28504</v>
      </c>
      <c r="T4207" s="35">
        <v>0</v>
      </c>
      <c r="U4207" s="35">
        <v>0</v>
      </c>
      <c r="V4207" s="36">
        <v>1</v>
      </c>
      <c r="W4207" s="36">
        <v>1</v>
      </c>
      <c r="X4207" s="37" t="s">
        <v>65</v>
      </c>
    </row>
    <row r="4208" spans="1:24" ht="24" customHeight="1" x14ac:dyDescent="0.2">
      <c r="A4208" s="50" t="s">
        <v>6938</v>
      </c>
      <c r="B4208" s="60" t="s">
        <v>8065</v>
      </c>
      <c r="C4208" s="76" t="s">
        <v>8065</v>
      </c>
      <c r="D4208" s="61" t="s">
        <v>8066</v>
      </c>
      <c r="E4208" s="53">
        <v>887871.77</v>
      </c>
      <c r="F4208" s="26">
        <v>0.21</v>
      </c>
      <c r="G4208" s="53">
        <v>1450338.537</v>
      </c>
      <c r="H4208" s="67"/>
      <c r="I4208" s="68"/>
      <c r="J4208" s="69"/>
      <c r="K4208" s="69"/>
      <c r="L4208" s="69"/>
      <c r="M4208" s="69"/>
      <c r="N4208" s="69"/>
      <c r="O4208" s="35"/>
      <c r="P4208" s="35" t="s">
        <v>65</v>
      </c>
      <c r="Q4208" s="36">
        <v>1</v>
      </c>
      <c r="R4208" s="35" t="s">
        <v>9849</v>
      </c>
      <c r="S4208" s="35" t="s">
        <v>28503</v>
      </c>
      <c r="T4208" s="35">
        <v>0</v>
      </c>
      <c r="U4208" s="35">
        <v>0</v>
      </c>
      <c r="V4208" s="36">
        <v>1</v>
      </c>
      <c r="W4208" s="36">
        <v>1</v>
      </c>
      <c r="X4208" s="37" t="s">
        <v>65</v>
      </c>
    </row>
    <row r="4209" spans="1:24" ht="24" customHeight="1" x14ac:dyDescent="0.2">
      <c r="A4209" s="50" t="s">
        <v>6938</v>
      </c>
      <c r="B4209" s="60" t="s">
        <v>8067</v>
      </c>
      <c r="C4209" s="76" t="s">
        <v>8067</v>
      </c>
      <c r="D4209" s="61" t="s">
        <v>8068</v>
      </c>
      <c r="E4209" s="53">
        <v>995752.52</v>
      </c>
      <c r="F4209" s="26">
        <v>0.21</v>
      </c>
      <c r="G4209" s="53">
        <v>1626561.7390000001</v>
      </c>
      <c r="H4209" s="67"/>
      <c r="I4209" s="68"/>
      <c r="J4209" s="69"/>
      <c r="K4209" s="69"/>
      <c r="L4209" s="69"/>
      <c r="M4209" s="69"/>
      <c r="N4209" s="69"/>
      <c r="O4209" s="35"/>
      <c r="P4209" s="35" t="s">
        <v>65</v>
      </c>
      <c r="Q4209" s="36">
        <v>1</v>
      </c>
      <c r="R4209" s="35" t="s">
        <v>9849</v>
      </c>
      <c r="S4209" s="35" t="s">
        <v>28503</v>
      </c>
      <c r="T4209" s="35">
        <v>0</v>
      </c>
      <c r="U4209" s="35">
        <v>0</v>
      </c>
      <c r="V4209" s="36">
        <v>1</v>
      </c>
      <c r="W4209" s="36">
        <v>1</v>
      </c>
      <c r="X4209" s="37" t="s">
        <v>65</v>
      </c>
    </row>
    <row r="4210" spans="1:24" ht="24" customHeight="1" x14ac:dyDescent="0.2">
      <c r="A4210" s="50" t="s">
        <v>6938</v>
      </c>
      <c r="B4210" s="60" t="s">
        <v>8069</v>
      </c>
      <c r="C4210" s="76" t="s">
        <v>8069</v>
      </c>
      <c r="D4210" s="61" t="s">
        <v>8070</v>
      </c>
      <c r="E4210" s="53">
        <v>1394731.83</v>
      </c>
      <c r="F4210" s="26">
        <v>0.21</v>
      </c>
      <c r="G4210" s="53">
        <v>2278294.4440000001</v>
      </c>
      <c r="H4210" s="67"/>
      <c r="I4210" s="68"/>
      <c r="J4210" s="69"/>
      <c r="K4210" s="69"/>
      <c r="L4210" s="69"/>
      <c r="M4210" s="69"/>
      <c r="N4210" s="69"/>
      <c r="O4210" s="35"/>
      <c r="P4210" s="35" t="s">
        <v>65</v>
      </c>
      <c r="Q4210" s="36">
        <v>1</v>
      </c>
      <c r="R4210" s="35" t="s">
        <v>9849</v>
      </c>
      <c r="S4210" s="35" t="s">
        <v>28503</v>
      </c>
      <c r="T4210" s="35">
        <v>0</v>
      </c>
      <c r="U4210" s="35">
        <v>0</v>
      </c>
      <c r="V4210" s="36">
        <v>1</v>
      </c>
      <c r="W4210" s="36">
        <v>1</v>
      </c>
      <c r="X4210" s="37" t="s">
        <v>65</v>
      </c>
    </row>
    <row r="4211" spans="1:24" ht="24" customHeight="1" x14ac:dyDescent="0.2">
      <c r="A4211" s="50" t="s">
        <v>6938</v>
      </c>
      <c r="B4211" s="60" t="s">
        <v>8071</v>
      </c>
      <c r="C4211" s="76" t="s">
        <v>8071</v>
      </c>
      <c r="D4211" s="61" t="s">
        <v>8072</v>
      </c>
      <c r="E4211" s="53">
        <v>918076.28</v>
      </c>
      <c r="F4211" s="26">
        <v>0.21</v>
      </c>
      <c r="G4211" s="53">
        <v>1499677.6059999999</v>
      </c>
      <c r="H4211" s="67"/>
      <c r="I4211" s="68"/>
      <c r="J4211" s="69"/>
      <c r="K4211" s="69"/>
      <c r="L4211" s="69"/>
      <c r="M4211" s="69"/>
      <c r="N4211" s="69"/>
      <c r="O4211" s="35"/>
      <c r="P4211" s="35" t="s">
        <v>27737</v>
      </c>
      <c r="Q4211" s="36">
        <v>1</v>
      </c>
      <c r="R4211" s="35" t="s">
        <v>9849</v>
      </c>
      <c r="S4211" s="35" t="s">
        <v>28503</v>
      </c>
      <c r="T4211" s="35">
        <v>0</v>
      </c>
      <c r="U4211" s="35">
        <v>0</v>
      </c>
      <c r="V4211" s="36">
        <v>1</v>
      </c>
      <c r="W4211" s="36">
        <v>1</v>
      </c>
      <c r="X4211" s="37" t="s">
        <v>65</v>
      </c>
    </row>
    <row r="4212" spans="1:24" ht="24" customHeight="1" x14ac:dyDescent="0.2">
      <c r="A4212" s="50" t="s">
        <v>6938</v>
      </c>
      <c r="B4212" s="60" t="s">
        <v>20785</v>
      </c>
      <c r="C4212" s="76" t="s">
        <v>20785</v>
      </c>
      <c r="D4212" s="61" t="s">
        <v>24195</v>
      </c>
      <c r="E4212" s="53">
        <v>1394731.83</v>
      </c>
      <c r="F4212" s="26">
        <v>0.21</v>
      </c>
      <c r="G4212" s="53">
        <v>2278294.4440000001</v>
      </c>
      <c r="H4212" s="67"/>
      <c r="I4212" s="68"/>
      <c r="J4212" s="69"/>
      <c r="K4212" s="69"/>
      <c r="L4212" s="69"/>
      <c r="M4212" s="69"/>
      <c r="N4212" s="69"/>
      <c r="O4212" s="35"/>
      <c r="P4212" s="35" t="s">
        <v>65</v>
      </c>
      <c r="Q4212" s="36">
        <v>1</v>
      </c>
      <c r="R4212" s="35" t="s">
        <v>9849</v>
      </c>
      <c r="S4212" s="35" t="s">
        <v>28503</v>
      </c>
      <c r="T4212" s="35">
        <v>0</v>
      </c>
      <c r="U4212" s="35">
        <v>0</v>
      </c>
      <c r="V4212" s="36">
        <v>1</v>
      </c>
      <c r="W4212" s="36">
        <v>1</v>
      </c>
      <c r="X4212" s="37" t="s">
        <v>65</v>
      </c>
    </row>
    <row r="4213" spans="1:24" ht="24" customHeight="1" x14ac:dyDescent="0.2">
      <c r="A4213" s="50" t="s">
        <v>6938</v>
      </c>
      <c r="B4213" s="60" t="s">
        <v>24196</v>
      </c>
      <c r="C4213" s="76" t="s">
        <v>24196</v>
      </c>
      <c r="D4213" s="61" t="s">
        <v>24197</v>
      </c>
      <c r="E4213" s="53">
        <v>1394731.83</v>
      </c>
      <c r="F4213" s="26">
        <v>0.21</v>
      </c>
      <c r="G4213" s="53">
        <v>2278294.4440000001</v>
      </c>
      <c r="H4213" s="67"/>
      <c r="I4213" s="68"/>
      <c r="J4213" s="69"/>
      <c r="K4213" s="69"/>
      <c r="L4213" s="69"/>
      <c r="M4213" s="69"/>
      <c r="N4213" s="69"/>
      <c r="O4213" s="35"/>
      <c r="P4213" s="35" t="s">
        <v>27733</v>
      </c>
      <c r="Q4213" s="36">
        <v>1</v>
      </c>
      <c r="R4213" s="35" t="s">
        <v>9849</v>
      </c>
      <c r="S4213" s="35" t="s">
        <v>28503</v>
      </c>
      <c r="T4213" s="35">
        <v>0</v>
      </c>
      <c r="U4213" s="35">
        <v>0</v>
      </c>
      <c r="V4213" s="36" t="e">
        <v>#N/A</v>
      </c>
      <c r="W4213" s="36" t="e">
        <v>#N/A</v>
      </c>
      <c r="X4213" s="37" t="s">
        <v>65</v>
      </c>
    </row>
    <row r="4214" spans="1:24" ht="24" customHeight="1" x14ac:dyDescent="0.2">
      <c r="A4214" s="50" t="s">
        <v>6938</v>
      </c>
      <c r="B4214" s="60" t="s">
        <v>8073</v>
      </c>
      <c r="C4214" s="76" t="s">
        <v>8073</v>
      </c>
      <c r="D4214" s="61" t="s">
        <v>24198</v>
      </c>
      <c r="E4214" s="53">
        <v>1758139.64</v>
      </c>
      <c r="F4214" s="26">
        <v>0.21</v>
      </c>
      <c r="G4214" s="53">
        <v>2871921.0970000001</v>
      </c>
      <c r="H4214" s="67"/>
      <c r="I4214" s="68"/>
      <c r="J4214" s="69"/>
      <c r="K4214" s="69"/>
      <c r="L4214" s="69"/>
      <c r="M4214" s="69"/>
      <c r="N4214" s="69"/>
      <c r="O4214" s="35"/>
      <c r="P4214" s="35" t="s">
        <v>65</v>
      </c>
      <c r="Q4214" s="36">
        <v>1</v>
      </c>
      <c r="R4214" s="35" t="s">
        <v>9849</v>
      </c>
      <c r="S4214" s="35" t="s">
        <v>28503</v>
      </c>
      <c r="T4214" s="35">
        <v>0</v>
      </c>
      <c r="U4214" s="35">
        <v>0</v>
      </c>
      <c r="V4214" s="36">
        <v>1</v>
      </c>
      <c r="W4214" s="36">
        <v>1</v>
      </c>
      <c r="X4214" s="37" t="s">
        <v>65</v>
      </c>
    </row>
    <row r="4215" spans="1:24" ht="24" customHeight="1" x14ac:dyDescent="0.2">
      <c r="A4215" s="50" t="s">
        <v>6938</v>
      </c>
      <c r="B4215" s="60" t="s">
        <v>8075</v>
      </c>
      <c r="C4215" s="76" t="s">
        <v>8075</v>
      </c>
      <c r="D4215" s="61" t="s">
        <v>24199</v>
      </c>
      <c r="E4215" s="53">
        <v>1811197.69</v>
      </c>
      <c r="F4215" s="26">
        <v>0.21</v>
      </c>
      <c r="G4215" s="53">
        <v>2958591.4249999998</v>
      </c>
      <c r="H4215" s="67"/>
      <c r="I4215" s="68"/>
      <c r="J4215" s="69"/>
      <c r="K4215" s="69"/>
      <c r="L4215" s="69"/>
      <c r="M4215" s="69"/>
      <c r="N4215" s="69"/>
      <c r="O4215" s="35"/>
      <c r="P4215" s="35" t="s">
        <v>27733</v>
      </c>
      <c r="Q4215" s="36">
        <v>1</v>
      </c>
      <c r="R4215" s="35" t="s">
        <v>9849</v>
      </c>
      <c r="S4215" s="35" t="s">
        <v>28503</v>
      </c>
      <c r="T4215" s="35">
        <v>0</v>
      </c>
      <c r="U4215" s="35">
        <v>0</v>
      </c>
      <c r="V4215" s="36">
        <v>1</v>
      </c>
      <c r="W4215" s="36">
        <v>1</v>
      </c>
      <c r="X4215" s="37" t="s">
        <v>65</v>
      </c>
    </row>
    <row r="4216" spans="1:24" ht="24" customHeight="1" x14ac:dyDescent="0.2">
      <c r="A4216" s="50" t="s">
        <v>6938</v>
      </c>
      <c r="B4216" s="60" t="s">
        <v>24200</v>
      </c>
      <c r="C4216" s="76" t="s">
        <v>24200</v>
      </c>
      <c r="D4216" s="61" t="s">
        <v>24201</v>
      </c>
      <c r="E4216" s="53">
        <v>1758139.64</v>
      </c>
      <c r="F4216" s="26">
        <v>0.21</v>
      </c>
      <c r="G4216" s="53">
        <v>2871921.0970000001</v>
      </c>
      <c r="H4216" s="67"/>
      <c r="I4216" s="68"/>
      <c r="J4216" s="69"/>
      <c r="K4216" s="69"/>
      <c r="L4216" s="69"/>
      <c r="M4216" s="69"/>
      <c r="N4216" s="69"/>
      <c r="O4216" s="35"/>
      <c r="P4216" s="35" t="s">
        <v>27733</v>
      </c>
      <c r="Q4216" s="36">
        <v>1</v>
      </c>
      <c r="R4216" s="35" t="s">
        <v>9849</v>
      </c>
      <c r="S4216" s="35" t="s">
        <v>28504</v>
      </c>
      <c r="T4216" s="35">
        <v>0</v>
      </c>
      <c r="U4216" s="35">
        <v>0</v>
      </c>
      <c r="V4216" s="36" t="e">
        <v>#N/A</v>
      </c>
      <c r="W4216" s="36" t="e">
        <v>#N/A</v>
      </c>
      <c r="X4216" s="37" t="s">
        <v>65</v>
      </c>
    </row>
    <row r="4217" spans="1:24" ht="24" customHeight="1" x14ac:dyDescent="0.2">
      <c r="A4217" s="50" t="s">
        <v>6938</v>
      </c>
      <c r="B4217" s="60" t="s">
        <v>8077</v>
      </c>
      <c r="C4217" s="76" t="s">
        <v>8077</v>
      </c>
      <c r="D4217" s="61" t="s">
        <v>24202</v>
      </c>
      <c r="E4217" s="53">
        <v>570021.68999999994</v>
      </c>
      <c r="F4217" s="26">
        <v>0.21</v>
      </c>
      <c r="G4217" s="53">
        <v>931130.429</v>
      </c>
      <c r="H4217" s="67"/>
      <c r="I4217" s="68"/>
      <c r="J4217" s="69"/>
      <c r="K4217" s="69"/>
      <c r="L4217" s="69"/>
      <c r="M4217" s="69"/>
      <c r="N4217" s="69"/>
      <c r="O4217" s="35"/>
      <c r="P4217" s="35" t="s">
        <v>27738</v>
      </c>
      <c r="Q4217" s="36">
        <v>1</v>
      </c>
      <c r="R4217" s="35" t="s">
        <v>9849</v>
      </c>
      <c r="S4217" s="35" t="s">
        <v>28503</v>
      </c>
      <c r="T4217" s="35">
        <v>0</v>
      </c>
      <c r="U4217" s="35">
        <v>0</v>
      </c>
      <c r="V4217" s="36">
        <v>1</v>
      </c>
      <c r="W4217" s="36">
        <v>1</v>
      </c>
      <c r="X4217" s="37" t="s">
        <v>65</v>
      </c>
    </row>
    <row r="4218" spans="1:24" ht="24" customHeight="1" x14ac:dyDescent="0.2">
      <c r="A4218" s="50" t="s">
        <v>6938</v>
      </c>
      <c r="B4218" s="60" t="s">
        <v>20787</v>
      </c>
      <c r="C4218" s="76" t="s">
        <v>20787</v>
      </c>
      <c r="D4218" s="61" t="s">
        <v>24203</v>
      </c>
      <c r="E4218" s="53">
        <v>570021.68999999994</v>
      </c>
      <c r="F4218" s="26">
        <v>0.21</v>
      </c>
      <c r="G4218" s="53">
        <v>931130.429</v>
      </c>
      <c r="H4218" s="67"/>
      <c r="I4218" s="68"/>
      <c r="J4218" s="69"/>
      <c r="K4218" s="69"/>
      <c r="L4218" s="69"/>
      <c r="M4218" s="69"/>
      <c r="N4218" s="69"/>
      <c r="O4218" s="35"/>
      <c r="P4218" s="35" t="s">
        <v>65</v>
      </c>
      <c r="Q4218" s="36">
        <v>1</v>
      </c>
      <c r="R4218" s="35" t="s">
        <v>9849</v>
      </c>
      <c r="S4218" s="35" t="s">
        <v>28504</v>
      </c>
      <c r="T4218" s="35">
        <v>0</v>
      </c>
      <c r="U4218" s="35">
        <v>0</v>
      </c>
      <c r="V4218" s="36">
        <v>1</v>
      </c>
      <c r="W4218" s="36">
        <v>1</v>
      </c>
      <c r="X4218" s="37" t="s">
        <v>65</v>
      </c>
    </row>
    <row r="4219" spans="1:24" ht="24" customHeight="1" x14ac:dyDescent="0.2">
      <c r="A4219" s="50" t="s">
        <v>6938</v>
      </c>
      <c r="B4219" s="60" t="s">
        <v>8079</v>
      </c>
      <c r="C4219" s="76" t="s">
        <v>8079</v>
      </c>
      <c r="D4219" s="61" t="s">
        <v>24204</v>
      </c>
      <c r="E4219" s="53">
        <v>1108722.27</v>
      </c>
      <c r="F4219" s="26">
        <v>0.21</v>
      </c>
      <c r="G4219" s="53">
        <v>1811097.8230000001</v>
      </c>
      <c r="H4219" s="67"/>
      <c r="I4219" s="68"/>
      <c r="J4219" s="69"/>
      <c r="K4219" s="69"/>
      <c r="L4219" s="69"/>
      <c r="M4219" s="69"/>
      <c r="N4219" s="69"/>
      <c r="O4219" s="35"/>
      <c r="P4219" s="35" t="s">
        <v>27739</v>
      </c>
      <c r="Q4219" s="36">
        <v>1</v>
      </c>
      <c r="R4219" s="35" t="s">
        <v>9849</v>
      </c>
      <c r="S4219" s="35" t="s">
        <v>28503</v>
      </c>
      <c r="T4219" s="35">
        <v>0</v>
      </c>
      <c r="U4219" s="35">
        <v>0</v>
      </c>
      <c r="V4219" s="36">
        <v>1</v>
      </c>
      <c r="W4219" s="36">
        <v>1</v>
      </c>
      <c r="X4219" s="37" t="s">
        <v>65</v>
      </c>
    </row>
    <row r="4220" spans="1:24" ht="24" customHeight="1" x14ac:dyDescent="0.2">
      <c r="A4220" s="50" t="s">
        <v>6938</v>
      </c>
      <c r="B4220" s="60" t="s">
        <v>20789</v>
      </c>
      <c r="C4220" s="76" t="s">
        <v>20789</v>
      </c>
      <c r="D4220" s="61" t="s">
        <v>24205</v>
      </c>
      <c r="E4220" s="53">
        <v>1108722.27</v>
      </c>
      <c r="F4220" s="26">
        <v>0.21</v>
      </c>
      <c r="G4220" s="53">
        <v>1811097.8230000001</v>
      </c>
      <c r="H4220" s="67"/>
      <c r="I4220" s="68"/>
      <c r="J4220" s="69"/>
      <c r="K4220" s="69"/>
      <c r="L4220" s="69"/>
      <c r="M4220" s="69"/>
      <c r="N4220" s="69"/>
      <c r="O4220" s="35"/>
      <c r="P4220" s="35" t="s">
        <v>65</v>
      </c>
      <c r="Q4220" s="36">
        <v>1</v>
      </c>
      <c r="R4220" s="35" t="s">
        <v>9849</v>
      </c>
      <c r="S4220" s="35" t="s">
        <v>28503</v>
      </c>
      <c r="T4220" s="35">
        <v>0</v>
      </c>
      <c r="U4220" s="35">
        <v>0</v>
      </c>
      <c r="V4220" s="36">
        <v>1</v>
      </c>
      <c r="W4220" s="36">
        <v>1</v>
      </c>
      <c r="X4220" s="37" t="s">
        <v>65</v>
      </c>
    </row>
    <row r="4221" spans="1:24" ht="24" customHeight="1" x14ac:dyDescent="0.2">
      <c r="A4221" s="50" t="s">
        <v>6938</v>
      </c>
      <c r="B4221" s="60" t="s">
        <v>20791</v>
      </c>
      <c r="C4221" s="76" t="s">
        <v>20791</v>
      </c>
      <c r="D4221" s="61" t="s">
        <v>24206</v>
      </c>
      <c r="E4221" s="53">
        <v>1108722.27</v>
      </c>
      <c r="F4221" s="26">
        <v>0.21</v>
      </c>
      <c r="G4221" s="53">
        <v>1811097.8230000001</v>
      </c>
      <c r="H4221" s="67"/>
      <c r="I4221" s="68"/>
      <c r="J4221" s="69"/>
      <c r="K4221" s="69"/>
      <c r="L4221" s="69"/>
      <c r="M4221" s="69"/>
      <c r="N4221" s="69"/>
      <c r="O4221" s="35"/>
      <c r="P4221" s="35" t="s">
        <v>65</v>
      </c>
      <c r="Q4221" s="36">
        <v>1</v>
      </c>
      <c r="R4221" s="35" t="s">
        <v>9849</v>
      </c>
      <c r="S4221" s="35" t="s">
        <v>28504</v>
      </c>
      <c r="T4221" s="35">
        <v>0</v>
      </c>
      <c r="U4221" s="35">
        <v>0</v>
      </c>
      <c r="V4221" s="36">
        <v>1</v>
      </c>
      <c r="W4221" s="36">
        <v>1</v>
      </c>
      <c r="X4221" s="37" t="s">
        <v>65</v>
      </c>
    </row>
    <row r="4222" spans="1:24" ht="24" customHeight="1" x14ac:dyDescent="0.2">
      <c r="A4222" s="50" t="s">
        <v>6938</v>
      </c>
      <c r="B4222" s="60" t="s">
        <v>8085</v>
      </c>
      <c r="C4222" s="76" t="s">
        <v>8085</v>
      </c>
      <c r="D4222" s="61" t="s">
        <v>8086</v>
      </c>
      <c r="E4222" s="53">
        <v>255828.54</v>
      </c>
      <c r="F4222" s="26">
        <v>0.21</v>
      </c>
      <c r="G4222" s="53">
        <v>417895.92099999997</v>
      </c>
      <c r="H4222" s="67"/>
      <c r="I4222" s="68"/>
      <c r="J4222" s="69"/>
      <c r="K4222" s="69"/>
      <c r="L4222" s="69"/>
      <c r="M4222" s="69"/>
      <c r="N4222" s="69"/>
      <c r="O4222" s="35"/>
      <c r="P4222" s="35" t="s">
        <v>27740</v>
      </c>
      <c r="Q4222" s="36">
        <v>1</v>
      </c>
      <c r="R4222" s="35" t="s">
        <v>9849</v>
      </c>
      <c r="S4222" s="35" t="s">
        <v>28504</v>
      </c>
      <c r="T4222" s="35">
        <v>0</v>
      </c>
      <c r="U4222" s="35">
        <v>0</v>
      </c>
      <c r="V4222" s="36">
        <v>1</v>
      </c>
      <c r="W4222" s="36">
        <v>1</v>
      </c>
      <c r="X4222" s="37" t="s">
        <v>65</v>
      </c>
    </row>
    <row r="4223" spans="1:24" ht="24" customHeight="1" x14ac:dyDescent="0.2">
      <c r="A4223" s="50" t="s">
        <v>6938</v>
      </c>
      <c r="B4223" s="60" t="s">
        <v>8089</v>
      </c>
      <c r="C4223" s="76" t="s">
        <v>8089</v>
      </c>
      <c r="D4223" s="61" t="s">
        <v>8090</v>
      </c>
      <c r="E4223" s="53">
        <v>204050.53</v>
      </c>
      <c r="F4223" s="26">
        <v>0.21</v>
      </c>
      <c r="G4223" s="53">
        <v>333316.54599999997</v>
      </c>
      <c r="H4223" s="67"/>
      <c r="I4223" s="68"/>
      <c r="J4223" s="69"/>
      <c r="K4223" s="69"/>
      <c r="L4223" s="69"/>
      <c r="M4223" s="69"/>
      <c r="N4223" s="69"/>
      <c r="O4223" s="35"/>
      <c r="P4223" s="35" t="s">
        <v>27741</v>
      </c>
      <c r="Q4223" s="36">
        <v>1</v>
      </c>
      <c r="R4223" s="35" t="s">
        <v>9849</v>
      </c>
      <c r="S4223" s="35" t="s">
        <v>28504</v>
      </c>
      <c r="T4223" s="35">
        <v>0</v>
      </c>
      <c r="U4223" s="35">
        <v>0</v>
      </c>
      <c r="V4223" s="36">
        <v>1</v>
      </c>
      <c r="W4223" s="36">
        <v>1</v>
      </c>
      <c r="X4223" s="37" t="s">
        <v>65</v>
      </c>
    </row>
    <row r="4224" spans="1:24" ht="24" customHeight="1" x14ac:dyDescent="0.2">
      <c r="A4224" s="50" t="s">
        <v>6938</v>
      </c>
      <c r="B4224" s="60" t="s">
        <v>8091</v>
      </c>
      <c r="C4224" s="76" t="s">
        <v>8091</v>
      </c>
      <c r="D4224" s="61" t="s">
        <v>8092</v>
      </c>
      <c r="E4224" s="53">
        <v>397338.87</v>
      </c>
      <c r="F4224" s="26">
        <v>0.21</v>
      </c>
      <c r="G4224" s="53">
        <v>649053.03899999999</v>
      </c>
      <c r="H4224" s="67"/>
      <c r="I4224" s="68"/>
      <c r="J4224" s="69"/>
      <c r="K4224" s="69"/>
      <c r="L4224" s="69"/>
      <c r="M4224" s="69"/>
      <c r="N4224" s="69"/>
      <c r="O4224" s="35"/>
      <c r="P4224" s="35" t="s">
        <v>27742</v>
      </c>
      <c r="Q4224" s="36">
        <v>1</v>
      </c>
      <c r="R4224" s="35" t="s">
        <v>9849</v>
      </c>
      <c r="S4224" s="35" t="s">
        <v>28504</v>
      </c>
      <c r="T4224" s="35">
        <v>0</v>
      </c>
      <c r="U4224" s="35">
        <v>0</v>
      </c>
      <c r="V4224" s="36">
        <v>1</v>
      </c>
      <c r="W4224" s="36">
        <v>1</v>
      </c>
      <c r="X4224" s="37" t="s">
        <v>65</v>
      </c>
    </row>
    <row r="4225" spans="1:24" ht="24" customHeight="1" x14ac:dyDescent="0.2">
      <c r="A4225" s="50" t="s">
        <v>6938</v>
      </c>
      <c r="B4225" s="60" t="s">
        <v>8093</v>
      </c>
      <c r="C4225" s="76" t="s">
        <v>8093</v>
      </c>
      <c r="D4225" s="61" t="s">
        <v>8094</v>
      </c>
      <c r="E4225" s="53">
        <v>138186.19</v>
      </c>
      <c r="F4225" s="26">
        <v>0.21</v>
      </c>
      <c r="G4225" s="53">
        <v>225727.14600000001</v>
      </c>
      <c r="H4225" s="67"/>
      <c r="I4225" s="68"/>
      <c r="J4225" s="69"/>
      <c r="K4225" s="69"/>
      <c r="L4225" s="69"/>
      <c r="M4225" s="69"/>
      <c r="N4225" s="69"/>
      <c r="O4225" s="35"/>
      <c r="P4225" s="35" t="s">
        <v>27743</v>
      </c>
      <c r="Q4225" s="36">
        <v>1</v>
      </c>
      <c r="R4225" s="35" t="s">
        <v>9849</v>
      </c>
      <c r="S4225" s="35" t="s">
        <v>28504</v>
      </c>
      <c r="T4225" s="35">
        <v>0</v>
      </c>
      <c r="U4225" s="35">
        <v>0</v>
      </c>
      <c r="V4225" s="36">
        <v>1</v>
      </c>
      <c r="W4225" s="36">
        <v>1</v>
      </c>
      <c r="X4225" s="37" t="s">
        <v>65</v>
      </c>
    </row>
    <row r="4226" spans="1:24" ht="24" customHeight="1" x14ac:dyDescent="0.2">
      <c r="A4226" s="50" t="s">
        <v>6938</v>
      </c>
      <c r="B4226" s="60" t="s">
        <v>8095</v>
      </c>
      <c r="C4226" s="76" t="s">
        <v>8095</v>
      </c>
      <c r="D4226" s="61" t="s">
        <v>8096</v>
      </c>
      <c r="E4226" s="53">
        <v>138186.19</v>
      </c>
      <c r="F4226" s="26">
        <v>0.21</v>
      </c>
      <c r="G4226" s="53">
        <v>225727.14600000001</v>
      </c>
      <c r="H4226" s="67"/>
      <c r="I4226" s="68"/>
      <c r="J4226" s="69"/>
      <c r="K4226" s="69"/>
      <c r="L4226" s="69"/>
      <c r="M4226" s="69"/>
      <c r="N4226" s="69"/>
      <c r="O4226" s="35"/>
      <c r="P4226" s="35" t="s">
        <v>27744</v>
      </c>
      <c r="Q4226" s="36">
        <v>1</v>
      </c>
      <c r="R4226" s="35" t="s">
        <v>9849</v>
      </c>
      <c r="S4226" s="35" t="s">
        <v>28504</v>
      </c>
      <c r="T4226" s="35">
        <v>0</v>
      </c>
      <c r="U4226" s="35">
        <v>0</v>
      </c>
      <c r="V4226" s="36">
        <v>1</v>
      </c>
      <c r="W4226" s="36">
        <v>1</v>
      </c>
      <c r="X4226" s="37" t="s">
        <v>65</v>
      </c>
    </row>
    <row r="4227" spans="1:24" ht="24" customHeight="1" x14ac:dyDescent="0.2">
      <c r="A4227" s="50" t="s">
        <v>6938</v>
      </c>
      <c r="B4227" s="60" t="s">
        <v>8097</v>
      </c>
      <c r="C4227" s="76" t="s">
        <v>8097</v>
      </c>
      <c r="D4227" s="61" t="s">
        <v>8098</v>
      </c>
      <c r="E4227" s="53">
        <v>71030.19</v>
      </c>
      <c r="F4227" s="26">
        <v>0.21</v>
      </c>
      <c r="G4227" s="53">
        <v>116027.82</v>
      </c>
      <c r="H4227" s="67"/>
      <c r="I4227" s="68"/>
      <c r="J4227" s="69"/>
      <c r="K4227" s="69"/>
      <c r="L4227" s="69"/>
      <c r="M4227" s="69"/>
      <c r="N4227" s="69"/>
      <c r="O4227" s="35"/>
      <c r="P4227" s="35" t="s">
        <v>27745</v>
      </c>
      <c r="Q4227" s="36">
        <v>1</v>
      </c>
      <c r="R4227" s="35" t="s">
        <v>9849</v>
      </c>
      <c r="S4227" s="35" t="s">
        <v>28503</v>
      </c>
      <c r="T4227" s="35">
        <v>0</v>
      </c>
      <c r="U4227" s="35">
        <v>0</v>
      </c>
      <c r="V4227" s="36">
        <v>1</v>
      </c>
      <c r="W4227" s="36">
        <v>1</v>
      </c>
      <c r="X4227" s="37" t="s">
        <v>65</v>
      </c>
    </row>
    <row r="4228" spans="1:24" ht="24" customHeight="1" x14ac:dyDescent="0.2">
      <c r="A4228" s="50" t="s">
        <v>6938</v>
      </c>
      <c r="B4228" s="60" t="s">
        <v>8099</v>
      </c>
      <c r="C4228" s="76" t="s">
        <v>8099</v>
      </c>
      <c r="D4228" s="61" t="s">
        <v>8100</v>
      </c>
      <c r="E4228" s="53">
        <v>129547.17</v>
      </c>
      <c r="F4228" s="26">
        <v>0.21</v>
      </c>
      <c r="G4228" s="53">
        <v>211615.30300000001</v>
      </c>
      <c r="H4228" s="67"/>
      <c r="I4228" s="68"/>
      <c r="J4228" s="69"/>
      <c r="K4228" s="69"/>
      <c r="L4228" s="69"/>
      <c r="M4228" s="69"/>
      <c r="N4228" s="69"/>
      <c r="O4228" s="35"/>
      <c r="P4228" s="35" t="s">
        <v>27746</v>
      </c>
      <c r="Q4228" s="36">
        <v>1</v>
      </c>
      <c r="R4228" s="35" t="s">
        <v>9849</v>
      </c>
      <c r="S4228" s="35" t="s">
        <v>28504</v>
      </c>
      <c r="T4228" s="35">
        <v>0</v>
      </c>
      <c r="U4228" s="35">
        <v>0</v>
      </c>
      <c r="V4228" s="36">
        <v>1</v>
      </c>
      <c r="W4228" s="36">
        <v>1</v>
      </c>
      <c r="X4228" s="37" t="s">
        <v>65</v>
      </c>
    </row>
    <row r="4229" spans="1:24" ht="24" customHeight="1" x14ac:dyDescent="0.2">
      <c r="A4229" s="50" t="s">
        <v>6938</v>
      </c>
      <c r="B4229" s="60" t="s">
        <v>8101</v>
      </c>
      <c r="C4229" s="76" t="s">
        <v>8101</v>
      </c>
      <c r="D4229" s="61" t="s">
        <v>8102</v>
      </c>
      <c r="E4229" s="53">
        <v>141927.04999999999</v>
      </c>
      <c r="F4229" s="26">
        <v>0.21</v>
      </c>
      <c r="G4229" s="53">
        <v>231837.83900000001</v>
      </c>
      <c r="H4229" s="67"/>
      <c r="I4229" s="68"/>
      <c r="J4229" s="69"/>
      <c r="K4229" s="69"/>
      <c r="L4229" s="69"/>
      <c r="M4229" s="69"/>
      <c r="N4229" s="69"/>
      <c r="O4229" s="35"/>
      <c r="P4229" s="35" t="s">
        <v>27747</v>
      </c>
      <c r="Q4229" s="36">
        <v>1</v>
      </c>
      <c r="R4229" s="35" t="s">
        <v>9849</v>
      </c>
      <c r="S4229" s="35" t="s">
        <v>28504</v>
      </c>
      <c r="T4229" s="35">
        <v>0</v>
      </c>
      <c r="U4229" s="35">
        <v>0</v>
      </c>
      <c r="V4229" s="36">
        <v>1</v>
      </c>
      <c r="W4229" s="36">
        <v>1</v>
      </c>
      <c r="X4229" s="37" t="s">
        <v>65</v>
      </c>
    </row>
    <row r="4230" spans="1:24" ht="24" customHeight="1" x14ac:dyDescent="0.2">
      <c r="A4230" s="50" t="s">
        <v>6938</v>
      </c>
      <c r="B4230" s="60" t="s">
        <v>8103</v>
      </c>
      <c r="C4230" s="76" t="s">
        <v>8103</v>
      </c>
      <c r="D4230" s="61" t="s">
        <v>8104</v>
      </c>
      <c r="E4230" s="53">
        <v>139477.9</v>
      </c>
      <c r="F4230" s="26">
        <v>0.21</v>
      </c>
      <c r="G4230" s="53">
        <v>227837.15599999999</v>
      </c>
      <c r="H4230" s="67"/>
      <c r="I4230" s="68"/>
      <c r="J4230" s="69"/>
      <c r="K4230" s="69"/>
      <c r="L4230" s="69"/>
      <c r="M4230" s="69"/>
      <c r="N4230" s="69"/>
      <c r="O4230" s="35"/>
      <c r="P4230" s="35" t="s">
        <v>27748</v>
      </c>
      <c r="Q4230" s="36">
        <v>1</v>
      </c>
      <c r="R4230" s="35" t="s">
        <v>9849</v>
      </c>
      <c r="S4230" s="35" t="s">
        <v>28504</v>
      </c>
      <c r="T4230" s="35">
        <v>0</v>
      </c>
      <c r="U4230" s="35">
        <v>0</v>
      </c>
      <c r="V4230" s="36">
        <v>1</v>
      </c>
      <c r="W4230" s="36">
        <v>1</v>
      </c>
      <c r="X4230" s="37" t="s">
        <v>65</v>
      </c>
    </row>
    <row r="4231" spans="1:24" ht="24" customHeight="1" x14ac:dyDescent="0.2">
      <c r="A4231" s="50" t="s">
        <v>6938</v>
      </c>
      <c r="B4231" s="60" t="s">
        <v>8105</v>
      </c>
      <c r="C4231" s="76" t="s">
        <v>8105</v>
      </c>
      <c r="D4231" s="61" t="s">
        <v>8106</v>
      </c>
      <c r="E4231" s="53">
        <v>170903.14</v>
      </c>
      <c r="F4231" s="26">
        <v>0.21</v>
      </c>
      <c r="G4231" s="53">
        <v>279170.28000000003</v>
      </c>
      <c r="H4231" s="67"/>
      <c r="I4231" s="68"/>
      <c r="J4231" s="69"/>
      <c r="K4231" s="69"/>
      <c r="L4231" s="69"/>
      <c r="M4231" s="69"/>
      <c r="N4231" s="69"/>
      <c r="O4231" s="35"/>
      <c r="P4231" s="35" t="s">
        <v>27749</v>
      </c>
      <c r="Q4231" s="36">
        <v>1</v>
      </c>
      <c r="R4231" s="35" t="s">
        <v>9849</v>
      </c>
      <c r="S4231" s="35" t="s">
        <v>28504</v>
      </c>
      <c r="T4231" s="35">
        <v>0</v>
      </c>
      <c r="U4231" s="35">
        <v>0</v>
      </c>
      <c r="V4231" s="36">
        <v>1</v>
      </c>
      <c r="W4231" s="36">
        <v>1</v>
      </c>
      <c r="X4231" s="37" t="s">
        <v>65</v>
      </c>
    </row>
    <row r="4232" spans="1:24" ht="24" customHeight="1" x14ac:dyDescent="0.2">
      <c r="A4232" s="50" t="s">
        <v>6938</v>
      </c>
      <c r="B4232" s="60" t="s">
        <v>8107</v>
      </c>
      <c r="C4232" s="76" t="s">
        <v>8107</v>
      </c>
      <c r="D4232" s="61" t="s">
        <v>8108</v>
      </c>
      <c r="E4232" s="53">
        <v>516153.07</v>
      </c>
      <c r="F4232" s="26">
        <v>0.21</v>
      </c>
      <c r="G4232" s="53">
        <v>843136.03399999999</v>
      </c>
      <c r="H4232" s="67"/>
      <c r="I4232" s="68"/>
      <c r="J4232" s="69"/>
      <c r="K4232" s="69"/>
      <c r="L4232" s="69"/>
      <c r="M4232" s="69"/>
      <c r="N4232" s="69"/>
      <c r="O4232" s="35"/>
      <c r="P4232" s="35" t="s">
        <v>27750</v>
      </c>
      <c r="Q4232" s="36">
        <v>1</v>
      </c>
      <c r="R4232" s="35" t="s">
        <v>9849</v>
      </c>
      <c r="S4232" s="35" t="s">
        <v>28503</v>
      </c>
      <c r="T4232" s="35">
        <v>0</v>
      </c>
      <c r="U4232" s="35">
        <v>0</v>
      </c>
      <c r="V4232" s="36">
        <v>1</v>
      </c>
      <c r="W4232" s="36">
        <v>1</v>
      </c>
      <c r="X4232" s="37" t="s">
        <v>65</v>
      </c>
    </row>
    <row r="4233" spans="1:24" ht="24" customHeight="1" x14ac:dyDescent="0.2">
      <c r="A4233" s="50" t="s">
        <v>6938</v>
      </c>
      <c r="B4233" s="60" t="s">
        <v>8109</v>
      </c>
      <c r="C4233" s="76" t="s">
        <v>8109</v>
      </c>
      <c r="D4233" s="61" t="s">
        <v>8110</v>
      </c>
      <c r="E4233" s="53">
        <v>525262.77</v>
      </c>
      <c r="F4233" s="26">
        <v>0.21</v>
      </c>
      <c r="G4233" s="53">
        <v>858016.73499999999</v>
      </c>
      <c r="H4233" s="67"/>
      <c r="I4233" s="68"/>
      <c r="J4233" s="69"/>
      <c r="K4233" s="69"/>
      <c r="L4233" s="69"/>
      <c r="M4233" s="69"/>
      <c r="N4233" s="69"/>
      <c r="O4233" s="35"/>
      <c r="P4233" s="35" t="s">
        <v>27751</v>
      </c>
      <c r="Q4233" s="36">
        <v>1</v>
      </c>
      <c r="R4233" s="35" t="s">
        <v>9849</v>
      </c>
      <c r="S4233" s="35" t="s">
        <v>28504</v>
      </c>
      <c r="T4233" s="35">
        <v>0</v>
      </c>
      <c r="U4233" s="35">
        <v>0</v>
      </c>
      <c r="V4233" s="36">
        <v>1</v>
      </c>
      <c r="W4233" s="36">
        <v>1</v>
      </c>
      <c r="X4233" s="37" t="s">
        <v>65</v>
      </c>
    </row>
    <row r="4234" spans="1:24" ht="24" customHeight="1" x14ac:dyDescent="0.2">
      <c r="A4234" s="50" t="s">
        <v>6938</v>
      </c>
      <c r="B4234" s="60" t="s">
        <v>8111</v>
      </c>
      <c r="C4234" s="76" t="s">
        <v>8111</v>
      </c>
      <c r="D4234" s="61" t="s">
        <v>8112</v>
      </c>
      <c r="E4234" s="53">
        <v>213111.7</v>
      </c>
      <c r="F4234" s="26">
        <v>0.21</v>
      </c>
      <c r="G4234" s="53">
        <v>348117.96799999999</v>
      </c>
      <c r="H4234" s="67"/>
      <c r="I4234" s="68"/>
      <c r="J4234" s="69"/>
      <c r="K4234" s="69"/>
      <c r="L4234" s="69"/>
      <c r="M4234" s="69"/>
      <c r="N4234" s="69"/>
      <c r="O4234" s="35"/>
      <c r="P4234" s="35" t="s">
        <v>27752</v>
      </c>
      <c r="Q4234" s="36">
        <v>1</v>
      </c>
      <c r="R4234" s="35" t="s">
        <v>9849</v>
      </c>
      <c r="S4234" s="35" t="s">
        <v>28504</v>
      </c>
      <c r="T4234" s="35">
        <v>0</v>
      </c>
      <c r="U4234" s="35">
        <v>0</v>
      </c>
      <c r="V4234" s="36">
        <v>1</v>
      </c>
      <c r="W4234" s="36">
        <v>1</v>
      </c>
      <c r="X4234" s="37" t="s">
        <v>65</v>
      </c>
    </row>
    <row r="4235" spans="1:24" ht="24" customHeight="1" x14ac:dyDescent="0.2">
      <c r="A4235" s="50" t="s">
        <v>6938</v>
      </c>
      <c r="B4235" s="60" t="s">
        <v>8113</v>
      </c>
      <c r="C4235" s="76" t="s">
        <v>8113</v>
      </c>
      <c r="D4235" s="61" t="s">
        <v>8114</v>
      </c>
      <c r="E4235" s="53">
        <v>271852.15999999997</v>
      </c>
      <c r="F4235" s="26">
        <v>0.21</v>
      </c>
      <c r="G4235" s="53">
        <v>444070.50799999997</v>
      </c>
      <c r="H4235" s="67"/>
      <c r="I4235" s="68"/>
      <c r="J4235" s="69"/>
      <c r="K4235" s="69"/>
      <c r="L4235" s="69"/>
      <c r="M4235" s="69"/>
      <c r="N4235" s="69"/>
      <c r="O4235" s="35"/>
      <c r="P4235" s="35" t="s">
        <v>27753</v>
      </c>
      <c r="Q4235" s="36">
        <v>1</v>
      </c>
      <c r="R4235" s="35" t="s">
        <v>9849</v>
      </c>
      <c r="S4235" s="35" t="s">
        <v>28503</v>
      </c>
      <c r="T4235" s="35">
        <v>0</v>
      </c>
      <c r="U4235" s="35">
        <v>0</v>
      </c>
      <c r="V4235" s="36">
        <v>1</v>
      </c>
      <c r="W4235" s="36">
        <v>1</v>
      </c>
      <c r="X4235" s="37" t="s">
        <v>65</v>
      </c>
    </row>
    <row r="4236" spans="1:24" ht="24" customHeight="1" x14ac:dyDescent="0.2">
      <c r="A4236" s="50" t="s">
        <v>6938</v>
      </c>
      <c r="B4236" s="60" t="s">
        <v>8115</v>
      </c>
      <c r="C4236" s="76" t="s">
        <v>8115</v>
      </c>
      <c r="D4236" s="61" t="s">
        <v>8116</v>
      </c>
      <c r="E4236" s="53">
        <v>180481.5</v>
      </c>
      <c r="F4236" s="26">
        <v>0.21</v>
      </c>
      <c r="G4236" s="53">
        <v>294816.53600000002</v>
      </c>
      <c r="H4236" s="67"/>
      <c r="I4236" s="68"/>
      <c r="J4236" s="69"/>
      <c r="K4236" s="69"/>
      <c r="L4236" s="69"/>
      <c r="M4236" s="69"/>
      <c r="N4236" s="69"/>
      <c r="O4236" s="35"/>
      <c r="P4236" s="35" t="s">
        <v>27754</v>
      </c>
      <c r="Q4236" s="36">
        <v>1</v>
      </c>
      <c r="R4236" s="35" t="s">
        <v>9849</v>
      </c>
      <c r="S4236" s="35" t="s">
        <v>28504</v>
      </c>
      <c r="T4236" s="35">
        <v>0</v>
      </c>
      <c r="U4236" s="35">
        <v>0</v>
      </c>
      <c r="V4236" s="36">
        <v>1</v>
      </c>
      <c r="W4236" s="36">
        <v>1</v>
      </c>
      <c r="X4236" s="37" t="s">
        <v>65</v>
      </c>
    </row>
    <row r="4237" spans="1:24" ht="24" customHeight="1" x14ac:dyDescent="0.2">
      <c r="A4237" s="50" t="s">
        <v>6938</v>
      </c>
      <c r="B4237" s="60" t="s">
        <v>8119</v>
      </c>
      <c r="C4237" s="76" t="s">
        <v>8119</v>
      </c>
      <c r="D4237" s="61" t="s">
        <v>8120</v>
      </c>
      <c r="E4237" s="53">
        <v>380657.54</v>
      </c>
      <c r="F4237" s="26">
        <v>0.21</v>
      </c>
      <c r="G4237" s="53">
        <v>621804.09299999999</v>
      </c>
      <c r="H4237" s="67"/>
      <c r="I4237" s="68"/>
      <c r="J4237" s="69"/>
      <c r="K4237" s="69"/>
      <c r="L4237" s="69"/>
      <c r="M4237" s="69"/>
      <c r="N4237" s="69"/>
      <c r="O4237" s="35"/>
      <c r="P4237" s="35" t="s">
        <v>27755</v>
      </c>
      <c r="Q4237" s="36">
        <v>1</v>
      </c>
      <c r="R4237" s="35" t="s">
        <v>9849</v>
      </c>
      <c r="S4237" s="35" t="s">
        <v>28503</v>
      </c>
      <c r="T4237" s="35">
        <v>0</v>
      </c>
      <c r="U4237" s="35">
        <v>0</v>
      </c>
      <c r="V4237" s="36">
        <v>1</v>
      </c>
      <c r="W4237" s="36">
        <v>1</v>
      </c>
      <c r="X4237" s="37" t="s">
        <v>65</v>
      </c>
    </row>
    <row r="4238" spans="1:24" ht="24" customHeight="1" x14ac:dyDescent="0.2">
      <c r="A4238" s="50" t="s">
        <v>6938</v>
      </c>
      <c r="B4238" s="60" t="s">
        <v>8121</v>
      </c>
      <c r="C4238" s="76" t="s">
        <v>8121</v>
      </c>
      <c r="D4238" s="61" t="s">
        <v>8122</v>
      </c>
      <c r="E4238" s="53">
        <v>50366.89</v>
      </c>
      <c r="F4238" s="26">
        <v>0.21</v>
      </c>
      <c r="G4238" s="53">
        <v>82274.312999999995</v>
      </c>
      <c r="H4238" s="67"/>
      <c r="I4238" s="68"/>
      <c r="J4238" s="69"/>
      <c r="K4238" s="69"/>
      <c r="L4238" s="69"/>
      <c r="M4238" s="69"/>
      <c r="N4238" s="69"/>
      <c r="O4238" s="35"/>
      <c r="P4238" s="35" t="s">
        <v>27756</v>
      </c>
      <c r="Q4238" s="36">
        <v>1</v>
      </c>
      <c r="R4238" s="35" t="s">
        <v>9849</v>
      </c>
      <c r="S4238" s="35" t="s">
        <v>28503</v>
      </c>
      <c r="T4238" s="35">
        <v>0</v>
      </c>
      <c r="U4238" s="35">
        <v>0</v>
      </c>
      <c r="V4238" s="36">
        <v>1</v>
      </c>
      <c r="W4238" s="36">
        <v>1</v>
      </c>
      <c r="X4238" s="37" t="s">
        <v>65</v>
      </c>
    </row>
    <row r="4239" spans="1:24" ht="24" customHeight="1" x14ac:dyDescent="0.2">
      <c r="A4239" s="50" t="s">
        <v>6938</v>
      </c>
      <c r="B4239" s="60" t="s">
        <v>8123</v>
      </c>
      <c r="C4239" s="76" t="s">
        <v>8123</v>
      </c>
      <c r="D4239" s="61" t="s">
        <v>8124</v>
      </c>
      <c r="E4239" s="53">
        <v>63281.440000000002</v>
      </c>
      <c r="F4239" s="26">
        <v>0.21</v>
      </c>
      <c r="G4239" s="53">
        <v>103370.227</v>
      </c>
      <c r="H4239" s="67"/>
      <c r="I4239" s="68"/>
      <c r="J4239" s="69"/>
      <c r="K4239" s="69"/>
      <c r="L4239" s="69"/>
      <c r="M4239" s="69"/>
      <c r="N4239" s="69"/>
      <c r="O4239" s="35"/>
      <c r="P4239" s="35" t="s">
        <v>27757</v>
      </c>
      <c r="Q4239" s="36">
        <v>1</v>
      </c>
      <c r="R4239" s="35" t="s">
        <v>9849</v>
      </c>
      <c r="S4239" s="35" t="s">
        <v>28503</v>
      </c>
      <c r="T4239" s="35">
        <v>0</v>
      </c>
      <c r="U4239" s="35">
        <v>0</v>
      </c>
      <c r="V4239" s="36">
        <v>1</v>
      </c>
      <c r="W4239" s="36">
        <v>1</v>
      </c>
      <c r="X4239" s="37" t="s">
        <v>65</v>
      </c>
    </row>
    <row r="4240" spans="1:24" ht="24" customHeight="1" x14ac:dyDescent="0.2">
      <c r="A4240" s="50" t="s">
        <v>6938</v>
      </c>
      <c r="B4240" s="60" t="s">
        <v>8125</v>
      </c>
      <c r="C4240" s="76" t="s">
        <v>8125</v>
      </c>
      <c r="D4240" s="61" t="s">
        <v>8126</v>
      </c>
      <c r="E4240" s="53">
        <v>652101.77</v>
      </c>
      <c r="F4240" s="26">
        <v>0.21</v>
      </c>
      <c r="G4240" s="53">
        <v>1065208.2420000001</v>
      </c>
      <c r="H4240" s="67"/>
      <c r="I4240" s="68"/>
      <c r="J4240" s="69"/>
      <c r="K4240" s="69"/>
      <c r="L4240" s="69"/>
      <c r="M4240" s="69"/>
      <c r="N4240" s="69"/>
      <c r="O4240" s="35"/>
      <c r="P4240" s="35" t="s">
        <v>27758</v>
      </c>
      <c r="Q4240" s="36">
        <v>1</v>
      </c>
      <c r="R4240" s="35" t="s">
        <v>9849</v>
      </c>
      <c r="S4240" s="35" t="s">
        <v>28504</v>
      </c>
      <c r="T4240" s="35">
        <v>0</v>
      </c>
      <c r="U4240" s="35">
        <v>0</v>
      </c>
      <c r="V4240" s="36">
        <v>1</v>
      </c>
      <c r="W4240" s="36">
        <v>1</v>
      </c>
      <c r="X4240" s="37" t="s">
        <v>65</v>
      </c>
    </row>
    <row r="4241" spans="1:24" ht="24" customHeight="1" x14ac:dyDescent="0.2">
      <c r="A4241" s="50" t="s">
        <v>6938</v>
      </c>
      <c r="B4241" s="60" t="s">
        <v>8127</v>
      </c>
      <c r="C4241" s="76" t="s">
        <v>8127</v>
      </c>
      <c r="D4241" s="61" t="s">
        <v>8128</v>
      </c>
      <c r="E4241" s="53">
        <v>609517.07999999996</v>
      </c>
      <c r="F4241" s="26">
        <v>0.21</v>
      </c>
      <c r="G4241" s="53">
        <v>995646.15300000005</v>
      </c>
      <c r="H4241" s="67"/>
      <c r="I4241" s="68"/>
      <c r="J4241" s="69"/>
      <c r="K4241" s="69"/>
      <c r="L4241" s="69"/>
      <c r="M4241" s="69"/>
      <c r="N4241" s="69"/>
      <c r="O4241" s="35"/>
      <c r="P4241" s="35" t="s">
        <v>27759</v>
      </c>
      <c r="Q4241" s="36">
        <v>1</v>
      </c>
      <c r="R4241" s="35" t="s">
        <v>9849</v>
      </c>
      <c r="S4241" s="35" t="s">
        <v>28504</v>
      </c>
      <c r="T4241" s="35">
        <v>0</v>
      </c>
      <c r="U4241" s="35">
        <v>0</v>
      </c>
      <c r="V4241" s="36">
        <v>1</v>
      </c>
      <c r="W4241" s="36">
        <v>1</v>
      </c>
      <c r="X4241" s="37" t="s">
        <v>65</v>
      </c>
    </row>
    <row r="4242" spans="1:24" ht="24" customHeight="1" x14ac:dyDescent="0.2">
      <c r="A4242" s="50" t="s">
        <v>6938</v>
      </c>
      <c r="B4242" s="60" t="s">
        <v>8129</v>
      </c>
      <c r="C4242" s="76" t="s">
        <v>8129</v>
      </c>
      <c r="D4242" s="61" t="s">
        <v>8130</v>
      </c>
      <c r="E4242" s="53">
        <v>81103.66</v>
      </c>
      <c r="F4242" s="26">
        <v>0.21</v>
      </c>
      <c r="G4242" s="53">
        <v>132482.82699999999</v>
      </c>
      <c r="H4242" s="67"/>
      <c r="I4242" s="68"/>
      <c r="J4242" s="69"/>
      <c r="K4242" s="69"/>
      <c r="L4242" s="69"/>
      <c r="M4242" s="69"/>
      <c r="N4242" s="69"/>
      <c r="O4242" s="35"/>
      <c r="P4242" s="35" t="s">
        <v>27760</v>
      </c>
      <c r="Q4242" s="36">
        <v>1</v>
      </c>
      <c r="R4242" s="35" t="s">
        <v>9849</v>
      </c>
      <c r="S4242" s="35" t="s">
        <v>28504</v>
      </c>
      <c r="T4242" s="35">
        <v>0</v>
      </c>
      <c r="U4242" s="35">
        <v>0</v>
      </c>
      <c r="V4242" s="36">
        <v>1</v>
      </c>
      <c r="W4242" s="36">
        <v>1</v>
      </c>
      <c r="X4242" s="37" t="s">
        <v>65</v>
      </c>
    </row>
    <row r="4243" spans="1:24" ht="24" customHeight="1" x14ac:dyDescent="0.2">
      <c r="A4243" s="50" t="s">
        <v>6938</v>
      </c>
      <c r="B4243" s="60" t="s">
        <v>8131</v>
      </c>
      <c r="C4243" s="76" t="s">
        <v>8131</v>
      </c>
      <c r="D4243" s="61" t="s">
        <v>8132</v>
      </c>
      <c r="E4243" s="53">
        <v>135344.92000000001</v>
      </c>
      <c r="F4243" s="26">
        <v>0.21</v>
      </c>
      <c r="G4243" s="53">
        <v>221085.924</v>
      </c>
      <c r="H4243" s="67"/>
      <c r="I4243" s="68"/>
      <c r="J4243" s="69"/>
      <c r="K4243" s="69"/>
      <c r="L4243" s="69"/>
      <c r="M4243" s="69"/>
      <c r="N4243" s="69"/>
      <c r="O4243" s="35"/>
      <c r="P4243" s="35" t="s">
        <v>27761</v>
      </c>
      <c r="Q4243" s="36">
        <v>1</v>
      </c>
      <c r="R4243" s="35" t="s">
        <v>9849</v>
      </c>
      <c r="S4243" s="35" t="s">
        <v>28504</v>
      </c>
      <c r="T4243" s="35">
        <v>0</v>
      </c>
      <c r="U4243" s="35">
        <v>0</v>
      </c>
      <c r="V4243" s="36">
        <v>1</v>
      </c>
      <c r="W4243" s="36">
        <v>1</v>
      </c>
      <c r="X4243" s="37" t="s">
        <v>65</v>
      </c>
    </row>
    <row r="4244" spans="1:24" ht="24" customHeight="1" x14ac:dyDescent="0.2">
      <c r="A4244" s="50" t="s">
        <v>6938</v>
      </c>
      <c r="B4244" s="60" t="s">
        <v>8133</v>
      </c>
      <c r="C4244" s="76" t="s">
        <v>8133</v>
      </c>
      <c r="D4244" s="61" t="s">
        <v>8132</v>
      </c>
      <c r="E4244" s="53">
        <v>135344.92000000001</v>
      </c>
      <c r="F4244" s="26">
        <v>0.21</v>
      </c>
      <c r="G4244" s="53">
        <v>221085.924</v>
      </c>
      <c r="H4244" s="67"/>
      <c r="I4244" s="68"/>
      <c r="J4244" s="69"/>
      <c r="K4244" s="69"/>
      <c r="L4244" s="69"/>
      <c r="M4244" s="69"/>
      <c r="N4244" s="69"/>
      <c r="O4244" s="35"/>
      <c r="P4244" s="35" t="s">
        <v>27761</v>
      </c>
      <c r="Q4244" s="36">
        <v>1</v>
      </c>
      <c r="R4244" s="35" t="s">
        <v>9849</v>
      </c>
      <c r="S4244" s="35" t="s">
        <v>28503</v>
      </c>
      <c r="T4244" s="35">
        <v>0</v>
      </c>
      <c r="U4244" s="35">
        <v>0</v>
      </c>
      <c r="V4244" s="36">
        <v>1</v>
      </c>
      <c r="W4244" s="36">
        <v>1</v>
      </c>
      <c r="X4244" s="37" t="s">
        <v>65</v>
      </c>
    </row>
    <row r="4245" spans="1:24" ht="24" customHeight="1" x14ac:dyDescent="0.2">
      <c r="A4245" s="50" t="s">
        <v>6938</v>
      </c>
      <c r="B4245" s="60" t="s">
        <v>8134</v>
      </c>
      <c r="C4245" s="76" t="s">
        <v>8134</v>
      </c>
      <c r="D4245" s="61" t="s">
        <v>8135</v>
      </c>
      <c r="E4245" s="53">
        <v>106416.19</v>
      </c>
      <c r="F4245" s="26">
        <v>0.21</v>
      </c>
      <c r="G4245" s="53">
        <v>173830.851</v>
      </c>
      <c r="H4245" s="67"/>
      <c r="I4245" s="68"/>
      <c r="J4245" s="69"/>
      <c r="K4245" s="69"/>
      <c r="L4245" s="69"/>
      <c r="M4245" s="69"/>
      <c r="N4245" s="69"/>
      <c r="O4245" s="35"/>
      <c r="P4245" s="35" t="s">
        <v>27762</v>
      </c>
      <c r="Q4245" s="36">
        <v>1</v>
      </c>
      <c r="R4245" s="35" t="s">
        <v>9849</v>
      </c>
      <c r="S4245" s="35" t="s">
        <v>28503</v>
      </c>
      <c r="T4245" s="35">
        <v>0</v>
      </c>
      <c r="U4245" s="35">
        <v>0</v>
      </c>
      <c r="V4245" s="36">
        <v>1</v>
      </c>
      <c r="W4245" s="36">
        <v>1</v>
      </c>
      <c r="X4245" s="37" t="s">
        <v>65</v>
      </c>
    </row>
    <row r="4246" spans="1:24" ht="24" customHeight="1" x14ac:dyDescent="0.2">
      <c r="A4246" s="50" t="s">
        <v>6938</v>
      </c>
      <c r="B4246" s="60" t="s">
        <v>8136</v>
      </c>
      <c r="C4246" s="76" t="s">
        <v>8136</v>
      </c>
      <c r="D4246" s="61" t="s">
        <v>8137</v>
      </c>
      <c r="E4246" s="53">
        <v>159624.4</v>
      </c>
      <c r="F4246" s="26">
        <v>0.21</v>
      </c>
      <c r="G4246" s="53">
        <v>260746.45699999999</v>
      </c>
      <c r="H4246" s="67"/>
      <c r="I4246" s="68"/>
      <c r="J4246" s="69"/>
      <c r="K4246" s="69"/>
      <c r="L4246" s="69"/>
      <c r="M4246" s="69"/>
      <c r="N4246" s="69"/>
      <c r="O4246" s="35"/>
      <c r="P4246" s="35" t="s">
        <v>27763</v>
      </c>
      <c r="Q4246" s="36">
        <v>1</v>
      </c>
      <c r="R4246" s="35" t="s">
        <v>9849</v>
      </c>
      <c r="S4246" s="35" t="s">
        <v>28503</v>
      </c>
      <c r="T4246" s="35">
        <v>0</v>
      </c>
      <c r="U4246" s="35">
        <v>0</v>
      </c>
      <c r="V4246" s="36">
        <v>1</v>
      </c>
      <c r="W4246" s="36">
        <v>1</v>
      </c>
      <c r="X4246" s="37" t="s">
        <v>65</v>
      </c>
    </row>
    <row r="4247" spans="1:24" ht="24" customHeight="1" x14ac:dyDescent="0.2">
      <c r="A4247" s="50" t="s">
        <v>6938</v>
      </c>
      <c r="B4247" s="60" t="s">
        <v>8138</v>
      </c>
      <c r="C4247" s="76" t="s">
        <v>8138</v>
      </c>
      <c r="D4247" s="61" t="s">
        <v>8139</v>
      </c>
      <c r="E4247" s="53">
        <v>209906.14</v>
      </c>
      <c r="F4247" s="26">
        <v>0.21</v>
      </c>
      <c r="G4247" s="53">
        <v>342881.68099999998</v>
      </c>
      <c r="H4247" s="67"/>
      <c r="I4247" s="68"/>
      <c r="J4247" s="69"/>
      <c r="K4247" s="69"/>
      <c r="L4247" s="69"/>
      <c r="M4247" s="69"/>
      <c r="N4247" s="69"/>
      <c r="O4247" s="35"/>
      <c r="P4247" s="35" t="s">
        <v>27764</v>
      </c>
      <c r="Q4247" s="36">
        <v>1</v>
      </c>
      <c r="R4247" s="35" t="s">
        <v>9849</v>
      </c>
      <c r="S4247" s="35" t="s">
        <v>28503</v>
      </c>
      <c r="T4247" s="35">
        <v>0</v>
      </c>
      <c r="U4247" s="35">
        <v>0</v>
      </c>
      <c r="V4247" s="36">
        <v>1</v>
      </c>
      <c r="W4247" s="36">
        <v>1</v>
      </c>
      <c r="X4247" s="37" t="s">
        <v>65</v>
      </c>
    </row>
    <row r="4248" spans="1:24" ht="24" customHeight="1" x14ac:dyDescent="0.2">
      <c r="A4248" s="50" t="s">
        <v>6938</v>
      </c>
      <c r="B4248" s="60" t="s">
        <v>8140</v>
      </c>
      <c r="C4248" s="76" t="s">
        <v>8140</v>
      </c>
      <c r="D4248" s="61" t="s">
        <v>8139</v>
      </c>
      <c r="E4248" s="53">
        <v>209906.14</v>
      </c>
      <c r="F4248" s="26">
        <v>0.21</v>
      </c>
      <c r="G4248" s="53">
        <v>342881.68099999998</v>
      </c>
      <c r="H4248" s="67"/>
      <c r="I4248" s="68"/>
      <c r="J4248" s="69"/>
      <c r="K4248" s="69"/>
      <c r="L4248" s="69"/>
      <c r="M4248" s="69"/>
      <c r="N4248" s="69"/>
      <c r="O4248" s="35"/>
      <c r="P4248" s="35" t="s">
        <v>27764</v>
      </c>
      <c r="Q4248" s="36">
        <v>1</v>
      </c>
      <c r="R4248" s="35" t="s">
        <v>9849</v>
      </c>
      <c r="S4248" s="35" t="s">
        <v>28504</v>
      </c>
      <c r="T4248" s="35">
        <v>0</v>
      </c>
      <c r="U4248" s="35">
        <v>0</v>
      </c>
      <c r="V4248" s="36">
        <v>1</v>
      </c>
      <c r="W4248" s="36">
        <v>1</v>
      </c>
      <c r="X4248" s="37" t="s">
        <v>65</v>
      </c>
    </row>
    <row r="4249" spans="1:24" ht="24" customHeight="1" x14ac:dyDescent="0.2">
      <c r="A4249" s="50" t="s">
        <v>6938</v>
      </c>
      <c r="B4249" s="60" t="s">
        <v>8141</v>
      </c>
      <c r="C4249" s="76" t="s">
        <v>8141</v>
      </c>
      <c r="D4249" s="61" t="s">
        <v>8142</v>
      </c>
      <c r="E4249" s="53">
        <v>390962.67</v>
      </c>
      <c r="F4249" s="26">
        <v>0.21</v>
      </c>
      <c r="G4249" s="53">
        <v>638637.51599999995</v>
      </c>
      <c r="H4249" s="67"/>
      <c r="I4249" s="68"/>
      <c r="J4249" s="69"/>
      <c r="K4249" s="69"/>
      <c r="L4249" s="69"/>
      <c r="M4249" s="69"/>
      <c r="N4249" s="69"/>
      <c r="O4249" s="35"/>
      <c r="P4249" s="35" t="s">
        <v>27765</v>
      </c>
      <c r="Q4249" s="36">
        <v>1</v>
      </c>
      <c r="R4249" s="35" t="s">
        <v>9849</v>
      </c>
      <c r="S4249" s="35" t="s">
        <v>28504</v>
      </c>
      <c r="T4249" s="35">
        <v>0</v>
      </c>
      <c r="U4249" s="35">
        <v>0</v>
      </c>
      <c r="V4249" s="36">
        <v>1</v>
      </c>
      <c r="W4249" s="36">
        <v>1</v>
      </c>
      <c r="X4249" s="37" t="s">
        <v>65</v>
      </c>
    </row>
    <row r="4250" spans="1:24" ht="24" customHeight="1" x14ac:dyDescent="0.2">
      <c r="A4250" s="50" t="s">
        <v>6938</v>
      </c>
      <c r="B4250" s="60" t="s">
        <v>8143</v>
      </c>
      <c r="C4250" s="76" t="s">
        <v>8143</v>
      </c>
      <c r="D4250" s="61" t="s">
        <v>8144</v>
      </c>
      <c r="E4250" s="53">
        <v>322864.71999999997</v>
      </c>
      <c r="F4250" s="26">
        <v>0.21</v>
      </c>
      <c r="G4250" s="53">
        <v>527399.51800000004</v>
      </c>
      <c r="H4250" s="67"/>
      <c r="I4250" s="68"/>
      <c r="J4250" s="69"/>
      <c r="K4250" s="69"/>
      <c r="L4250" s="69"/>
      <c r="M4250" s="69"/>
      <c r="N4250" s="69"/>
      <c r="O4250" s="35"/>
      <c r="P4250" s="35" t="s">
        <v>27766</v>
      </c>
      <c r="Q4250" s="36">
        <v>1</v>
      </c>
      <c r="R4250" s="35" t="s">
        <v>9849</v>
      </c>
      <c r="S4250" s="35" t="s">
        <v>28504</v>
      </c>
      <c r="T4250" s="35">
        <v>0</v>
      </c>
      <c r="U4250" s="35">
        <v>0</v>
      </c>
      <c r="V4250" s="36">
        <v>1</v>
      </c>
      <c r="W4250" s="36">
        <v>1</v>
      </c>
      <c r="X4250" s="37" t="s">
        <v>65</v>
      </c>
    </row>
    <row r="4251" spans="1:24" ht="24" customHeight="1" x14ac:dyDescent="0.2">
      <c r="A4251" s="50" t="s">
        <v>6938</v>
      </c>
      <c r="B4251" s="60" t="s">
        <v>8145</v>
      </c>
      <c r="C4251" s="76" t="s">
        <v>8145</v>
      </c>
      <c r="D4251" s="61" t="s">
        <v>8146</v>
      </c>
      <c r="E4251" s="53">
        <v>259152.69</v>
      </c>
      <c r="F4251" s="26">
        <v>0.21</v>
      </c>
      <c r="G4251" s="53">
        <v>423325.91700000002</v>
      </c>
      <c r="H4251" s="67"/>
      <c r="I4251" s="68"/>
      <c r="J4251" s="69"/>
      <c r="K4251" s="69"/>
      <c r="L4251" s="69"/>
      <c r="M4251" s="69"/>
      <c r="N4251" s="69"/>
      <c r="O4251" s="35"/>
      <c r="P4251" s="35" t="s">
        <v>27767</v>
      </c>
      <c r="Q4251" s="36">
        <v>1</v>
      </c>
      <c r="R4251" s="35" t="s">
        <v>9849</v>
      </c>
      <c r="S4251" s="35" t="s">
        <v>28503</v>
      </c>
      <c r="T4251" s="35">
        <v>0</v>
      </c>
      <c r="U4251" s="35">
        <v>0</v>
      </c>
      <c r="V4251" s="36">
        <v>1</v>
      </c>
      <c r="W4251" s="36">
        <v>1</v>
      </c>
      <c r="X4251" s="37" t="s">
        <v>65</v>
      </c>
    </row>
    <row r="4252" spans="1:24" ht="24" customHeight="1" x14ac:dyDescent="0.2">
      <c r="A4252" s="50" t="s">
        <v>6938</v>
      </c>
      <c r="B4252" s="60" t="s">
        <v>8147</v>
      </c>
      <c r="C4252" s="76" t="s">
        <v>8147</v>
      </c>
      <c r="D4252" s="61" t="s">
        <v>8148</v>
      </c>
      <c r="E4252" s="53">
        <v>299295.63</v>
      </c>
      <c r="F4252" s="26">
        <v>0.21</v>
      </c>
      <c r="G4252" s="53">
        <v>488899.41100000002</v>
      </c>
      <c r="H4252" s="67"/>
      <c r="I4252" s="68"/>
      <c r="J4252" s="69"/>
      <c r="K4252" s="69"/>
      <c r="L4252" s="69"/>
      <c r="M4252" s="69"/>
      <c r="N4252" s="69"/>
      <c r="O4252" s="35"/>
      <c r="P4252" s="35" t="s">
        <v>27768</v>
      </c>
      <c r="Q4252" s="36">
        <v>1</v>
      </c>
      <c r="R4252" s="35" t="s">
        <v>9849</v>
      </c>
      <c r="S4252" s="35" t="s">
        <v>28503</v>
      </c>
      <c r="T4252" s="35">
        <v>0</v>
      </c>
      <c r="U4252" s="35">
        <v>0</v>
      </c>
      <c r="V4252" s="36">
        <v>1</v>
      </c>
      <c r="W4252" s="36">
        <v>1</v>
      </c>
      <c r="X4252" s="37" t="s">
        <v>65</v>
      </c>
    </row>
    <row r="4253" spans="1:24" ht="24" customHeight="1" x14ac:dyDescent="0.2">
      <c r="A4253" s="50" t="s">
        <v>6938</v>
      </c>
      <c r="B4253" s="60" t="s">
        <v>8149</v>
      </c>
      <c r="C4253" s="76" t="s">
        <v>8149</v>
      </c>
      <c r="D4253" s="61" t="s">
        <v>8150</v>
      </c>
      <c r="E4253" s="53">
        <v>280325.17</v>
      </c>
      <c r="F4253" s="26">
        <v>0.21</v>
      </c>
      <c r="G4253" s="53">
        <v>457911.16600000003</v>
      </c>
      <c r="H4253" s="67"/>
      <c r="I4253" s="68"/>
      <c r="J4253" s="69"/>
      <c r="K4253" s="69"/>
      <c r="L4253" s="69"/>
      <c r="M4253" s="69"/>
      <c r="N4253" s="69"/>
      <c r="O4253" s="35"/>
      <c r="P4253" s="35" t="s">
        <v>27769</v>
      </c>
      <c r="Q4253" s="36">
        <v>1</v>
      </c>
      <c r="R4253" s="35" t="s">
        <v>9849</v>
      </c>
      <c r="S4253" s="35" t="s">
        <v>28503</v>
      </c>
      <c r="T4253" s="35">
        <v>0</v>
      </c>
      <c r="U4253" s="35">
        <v>0</v>
      </c>
      <c r="V4253" s="36">
        <v>1</v>
      </c>
      <c r="W4253" s="36">
        <v>1</v>
      </c>
      <c r="X4253" s="37" t="s">
        <v>65</v>
      </c>
    </row>
    <row r="4254" spans="1:24" ht="24" customHeight="1" x14ac:dyDescent="0.2">
      <c r="A4254" s="50" t="s">
        <v>6938</v>
      </c>
      <c r="B4254" s="60" t="s">
        <v>8151</v>
      </c>
      <c r="C4254" s="76" t="s">
        <v>8151</v>
      </c>
      <c r="D4254" s="61" t="s">
        <v>8152</v>
      </c>
      <c r="E4254" s="53">
        <v>274376.01</v>
      </c>
      <c r="F4254" s="26">
        <v>0.21</v>
      </c>
      <c r="G4254" s="53">
        <v>448193.20799999998</v>
      </c>
      <c r="H4254" s="67"/>
      <c r="I4254" s="68"/>
      <c r="J4254" s="69"/>
      <c r="K4254" s="69"/>
      <c r="L4254" s="69"/>
      <c r="M4254" s="69"/>
      <c r="N4254" s="69"/>
      <c r="O4254" s="35"/>
      <c r="P4254" s="35" t="s">
        <v>27770</v>
      </c>
      <c r="Q4254" s="36">
        <v>1</v>
      </c>
      <c r="R4254" s="35" t="s">
        <v>9849</v>
      </c>
      <c r="S4254" s="35" t="s">
        <v>28503</v>
      </c>
      <c r="T4254" s="35">
        <v>0</v>
      </c>
      <c r="U4254" s="35">
        <v>0</v>
      </c>
      <c r="V4254" s="36">
        <v>1</v>
      </c>
      <c r="W4254" s="36">
        <v>1</v>
      </c>
      <c r="X4254" s="37" t="s">
        <v>65</v>
      </c>
    </row>
    <row r="4255" spans="1:24" ht="24" customHeight="1" x14ac:dyDescent="0.2">
      <c r="A4255" s="50" t="s">
        <v>6938</v>
      </c>
      <c r="B4255" s="60" t="s">
        <v>8153</v>
      </c>
      <c r="C4255" s="76" t="s">
        <v>8153</v>
      </c>
      <c r="D4255" s="61" t="s">
        <v>8154</v>
      </c>
      <c r="E4255" s="53">
        <v>27551.15</v>
      </c>
      <c r="F4255" s="26">
        <v>0.21</v>
      </c>
      <c r="G4255" s="53">
        <v>45004.800999999999</v>
      </c>
      <c r="H4255" s="67"/>
      <c r="I4255" s="68"/>
      <c r="J4255" s="69"/>
      <c r="K4255" s="69"/>
      <c r="L4255" s="69"/>
      <c r="M4255" s="69"/>
      <c r="N4255" s="69"/>
      <c r="O4255" s="35"/>
      <c r="P4255" s="35" t="s">
        <v>27771</v>
      </c>
      <c r="Q4255" s="36">
        <v>1</v>
      </c>
      <c r="R4255" s="35" t="s">
        <v>9849</v>
      </c>
      <c r="S4255" s="35" t="s">
        <v>28504</v>
      </c>
      <c r="T4255" s="35">
        <v>0</v>
      </c>
      <c r="U4255" s="35">
        <v>0</v>
      </c>
      <c r="V4255" s="36">
        <v>1</v>
      </c>
      <c r="W4255" s="36">
        <v>1</v>
      </c>
      <c r="X4255" s="37" t="s">
        <v>65</v>
      </c>
    </row>
    <row r="4256" spans="1:24" ht="24" customHeight="1" x14ac:dyDescent="0.2">
      <c r="A4256" s="50" t="s">
        <v>6938</v>
      </c>
      <c r="B4256" s="60" t="s">
        <v>8155</v>
      </c>
      <c r="C4256" s="76" t="s">
        <v>8155</v>
      </c>
      <c r="D4256" s="61" t="s">
        <v>8156</v>
      </c>
      <c r="E4256" s="53">
        <v>27551.15</v>
      </c>
      <c r="F4256" s="26">
        <v>0.21</v>
      </c>
      <c r="G4256" s="53">
        <v>45004.800999999999</v>
      </c>
      <c r="H4256" s="67"/>
      <c r="I4256" s="68"/>
      <c r="J4256" s="69"/>
      <c r="K4256" s="69"/>
      <c r="L4256" s="69"/>
      <c r="M4256" s="69"/>
      <c r="N4256" s="69"/>
      <c r="O4256" s="35"/>
      <c r="P4256" s="35" t="s">
        <v>8157</v>
      </c>
      <c r="Q4256" s="36">
        <v>1</v>
      </c>
      <c r="R4256" s="35" t="s">
        <v>9849</v>
      </c>
      <c r="S4256" s="35" t="s">
        <v>28504</v>
      </c>
      <c r="T4256" s="35">
        <v>0</v>
      </c>
      <c r="U4256" s="35">
        <v>0</v>
      </c>
      <c r="V4256" s="36">
        <v>1</v>
      </c>
      <c r="W4256" s="36">
        <v>1</v>
      </c>
      <c r="X4256" s="37" t="s">
        <v>65</v>
      </c>
    </row>
    <row r="4257" spans="1:24" ht="24" customHeight="1" x14ac:dyDescent="0.2">
      <c r="A4257" s="50" t="s">
        <v>6938</v>
      </c>
      <c r="B4257" s="60" t="s">
        <v>24207</v>
      </c>
      <c r="C4257" s="76" t="s">
        <v>24207</v>
      </c>
      <c r="D4257" s="61" t="s">
        <v>24208</v>
      </c>
      <c r="E4257" s="53">
        <v>4778.6099999999997</v>
      </c>
      <c r="F4257" s="26">
        <v>0.21</v>
      </c>
      <c r="G4257" s="53">
        <v>8384.0660000000007</v>
      </c>
      <c r="H4257" s="67"/>
      <c r="I4257" s="68"/>
      <c r="J4257" s="69"/>
      <c r="K4257" s="69"/>
      <c r="L4257" s="69"/>
      <c r="M4257" s="69"/>
      <c r="N4257" s="69"/>
      <c r="O4257" s="35"/>
      <c r="P4257" s="35" t="s">
        <v>65</v>
      </c>
      <c r="Q4257" s="36">
        <v>1</v>
      </c>
      <c r="R4257" s="35" t="s">
        <v>27</v>
      </c>
      <c r="S4257" s="35" t="s">
        <v>28503</v>
      </c>
      <c r="T4257" s="35">
        <v>0</v>
      </c>
      <c r="U4257" s="35">
        <v>0</v>
      </c>
      <c r="V4257" s="36" t="e">
        <v>#N/A</v>
      </c>
      <c r="W4257" s="36" t="e">
        <v>#N/A</v>
      </c>
      <c r="X4257" s="37" t="s">
        <v>65</v>
      </c>
    </row>
    <row r="4258" spans="1:24" ht="24" customHeight="1" x14ac:dyDescent="0.2">
      <c r="A4258" s="50" t="s">
        <v>6938</v>
      </c>
      <c r="B4258" s="60" t="s">
        <v>8158</v>
      </c>
      <c r="C4258" s="76" t="s">
        <v>8158</v>
      </c>
      <c r="D4258" s="61" t="s">
        <v>8159</v>
      </c>
      <c r="E4258" s="53">
        <v>30306.240000000002</v>
      </c>
      <c r="F4258" s="26">
        <v>0.21</v>
      </c>
      <c r="G4258" s="53">
        <v>49505.237999999998</v>
      </c>
      <c r="H4258" s="67"/>
      <c r="I4258" s="68"/>
      <c r="J4258" s="69"/>
      <c r="K4258" s="69"/>
      <c r="L4258" s="69"/>
      <c r="M4258" s="69"/>
      <c r="N4258" s="69"/>
      <c r="O4258" s="35"/>
      <c r="P4258" s="35" t="s">
        <v>8157</v>
      </c>
      <c r="Q4258" s="36">
        <v>1</v>
      </c>
      <c r="R4258" s="35" t="s">
        <v>9849</v>
      </c>
      <c r="S4258" s="35" t="s">
        <v>28504</v>
      </c>
      <c r="T4258" s="35">
        <v>0</v>
      </c>
      <c r="U4258" s="35">
        <v>0</v>
      </c>
      <c r="V4258" s="36">
        <v>1</v>
      </c>
      <c r="W4258" s="36">
        <v>1</v>
      </c>
      <c r="X4258" s="37" t="s">
        <v>65</v>
      </c>
    </row>
    <row r="4259" spans="1:24" ht="24" customHeight="1" x14ac:dyDescent="0.2">
      <c r="A4259" s="50" t="s">
        <v>6938</v>
      </c>
      <c r="B4259" s="60" t="s">
        <v>8160</v>
      </c>
      <c r="C4259" s="76" t="s">
        <v>8160</v>
      </c>
      <c r="D4259" s="61" t="s">
        <v>8161</v>
      </c>
      <c r="E4259" s="53">
        <v>31391.97</v>
      </c>
      <c r="F4259" s="26">
        <v>0.21</v>
      </c>
      <c r="G4259" s="53">
        <v>51278.784</v>
      </c>
      <c r="H4259" s="67"/>
      <c r="I4259" s="68"/>
      <c r="J4259" s="69"/>
      <c r="K4259" s="69"/>
      <c r="L4259" s="69"/>
      <c r="M4259" s="69"/>
      <c r="N4259" s="69"/>
      <c r="O4259" s="35"/>
      <c r="P4259" s="35" t="s">
        <v>8162</v>
      </c>
      <c r="Q4259" s="36">
        <v>1</v>
      </c>
      <c r="R4259" s="35" t="s">
        <v>9849</v>
      </c>
      <c r="S4259" s="35" t="s">
        <v>28503</v>
      </c>
      <c r="T4259" s="35">
        <v>0</v>
      </c>
      <c r="U4259" s="35">
        <v>0</v>
      </c>
      <c r="V4259" s="36">
        <v>1</v>
      </c>
      <c r="W4259" s="36">
        <v>1</v>
      </c>
      <c r="X4259" s="37" t="s">
        <v>65</v>
      </c>
    </row>
    <row r="4260" spans="1:24" ht="24" customHeight="1" x14ac:dyDescent="0.2">
      <c r="A4260" s="50" t="s">
        <v>6938</v>
      </c>
      <c r="B4260" s="60" t="s">
        <v>8163</v>
      </c>
      <c r="C4260" s="76" t="s">
        <v>8163</v>
      </c>
      <c r="D4260" s="61" t="s">
        <v>8164</v>
      </c>
      <c r="E4260" s="53">
        <v>32602.2</v>
      </c>
      <c r="F4260" s="26">
        <v>0.21</v>
      </c>
      <c r="G4260" s="53">
        <v>53255.694000000003</v>
      </c>
      <c r="H4260" s="67"/>
      <c r="I4260" s="68"/>
      <c r="J4260" s="69"/>
      <c r="K4260" s="69"/>
      <c r="L4260" s="69"/>
      <c r="M4260" s="69"/>
      <c r="N4260" s="69"/>
      <c r="O4260" s="35"/>
      <c r="P4260" s="35" t="s">
        <v>8162</v>
      </c>
      <c r="Q4260" s="36">
        <v>1</v>
      </c>
      <c r="R4260" s="35" t="s">
        <v>9849</v>
      </c>
      <c r="S4260" s="35" t="s">
        <v>28503</v>
      </c>
      <c r="T4260" s="35">
        <v>0</v>
      </c>
      <c r="U4260" s="35">
        <v>0</v>
      </c>
      <c r="V4260" s="36">
        <v>1</v>
      </c>
      <c r="W4260" s="36">
        <v>1</v>
      </c>
      <c r="X4260" s="37" t="s">
        <v>65</v>
      </c>
    </row>
    <row r="4261" spans="1:24" ht="24" customHeight="1" x14ac:dyDescent="0.2">
      <c r="A4261" s="50" t="s">
        <v>6938</v>
      </c>
      <c r="B4261" s="60" t="s">
        <v>8165</v>
      </c>
      <c r="C4261" s="76" t="s">
        <v>8165</v>
      </c>
      <c r="D4261" s="61" t="s">
        <v>8166</v>
      </c>
      <c r="E4261" s="53">
        <v>31026.080000000002</v>
      </c>
      <c r="F4261" s="26">
        <v>0.21</v>
      </c>
      <c r="G4261" s="53">
        <v>50681.103999999999</v>
      </c>
      <c r="H4261" s="67"/>
      <c r="I4261" s="68"/>
      <c r="J4261" s="69"/>
      <c r="K4261" s="69"/>
      <c r="L4261" s="69"/>
      <c r="M4261" s="69"/>
      <c r="N4261" s="69"/>
      <c r="O4261" s="35"/>
      <c r="P4261" s="35" t="s">
        <v>8157</v>
      </c>
      <c r="Q4261" s="36">
        <v>1</v>
      </c>
      <c r="R4261" s="35" t="s">
        <v>9849</v>
      </c>
      <c r="S4261" s="35" t="s">
        <v>28503</v>
      </c>
      <c r="T4261" s="35">
        <v>0</v>
      </c>
      <c r="U4261" s="35">
        <v>0</v>
      </c>
      <c r="V4261" s="36">
        <v>1</v>
      </c>
      <c r="W4261" s="36">
        <v>1</v>
      </c>
      <c r="X4261" s="37" t="s">
        <v>65</v>
      </c>
    </row>
    <row r="4262" spans="1:24" ht="24" customHeight="1" x14ac:dyDescent="0.2">
      <c r="A4262" s="50" t="s">
        <v>6938</v>
      </c>
      <c r="B4262" s="60" t="s">
        <v>8167</v>
      </c>
      <c r="C4262" s="76" t="s">
        <v>8167</v>
      </c>
      <c r="D4262" s="61" t="s">
        <v>8168</v>
      </c>
      <c r="E4262" s="53">
        <v>31408.41</v>
      </c>
      <c r="F4262" s="26">
        <v>0.21</v>
      </c>
      <c r="G4262" s="53">
        <v>51305.633999999998</v>
      </c>
      <c r="H4262" s="67"/>
      <c r="I4262" s="68"/>
      <c r="J4262" s="69"/>
      <c r="K4262" s="69"/>
      <c r="L4262" s="69"/>
      <c r="M4262" s="69"/>
      <c r="N4262" s="69"/>
      <c r="O4262" s="35"/>
      <c r="P4262" s="35" t="s">
        <v>27772</v>
      </c>
      <c r="Q4262" s="36">
        <v>1</v>
      </c>
      <c r="R4262" s="35" t="s">
        <v>9849</v>
      </c>
      <c r="S4262" s="35" t="s">
        <v>28504</v>
      </c>
      <c r="T4262" s="35">
        <v>0</v>
      </c>
      <c r="U4262" s="35">
        <v>0</v>
      </c>
      <c r="V4262" s="36">
        <v>1</v>
      </c>
      <c r="W4262" s="36">
        <v>1</v>
      </c>
      <c r="X4262" s="37" t="s">
        <v>65</v>
      </c>
    </row>
    <row r="4263" spans="1:24" ht="24" customHeight="1" x14ac:dyDescent="0.2">
      <c r="A4263" s="50" t="s">
        <v>6938</v>
      </c>
      <c r="B4263" s="60" t="s">
        <v>8169</v>
      </c>
      <c r="C4263" s="76" t="s">
        <v>8169</v>
      </c>
      <c r="D4263" s="61" t="s">
        <v>8170</v>
      </c>
      <c r="E4263" s="53">
        <v>696354.74</v>
      </c>
      <c r="F4263" s="26">
        <v>0.21</v>
      </c>
      <c r="G4263" s="53">
        <v>1137495.469</v>
      </c>
      <c r="H4263" s="67"/>
      <c r="I4263" s="68"/>
      <c r="J4263" s="69"/>
      <c r="K4263" s="69"/>
      <c r="L4263" s="69"/>
      <c r="M4263" s="69"/>
      <c r="N4263" s="69"/>
      <c r="O4263" s="35"/>
      <c r="P4263" s="35" t="s">
        <v>27773</v>
      </c>
      <c r="Q4263" s="36">
        <v>1</v>
      </c>
      <c r="R4263" s="35" t="s">
        <v>9849</v>
      </c>
      <c r="S4263" s="35" t="s">
        <v>28504</v>
      </c>
      <c r="T4263" s="35">
        <v>0</v>
      </c>
      <c r="U4263" s="35">
        <v>0</v>
      </c>
      <c r="V4263" s="36">
        <v>1</v>
      </c>
      <c r="W4263" s="36">
        <v>1</v>
      </c>
      <c r="X4263" s="37" t="s">
        <v>65</v>
      </c>
    </row>
    <row r="4264" spans="1:24" ht="24" customHeight="1" x14ac:dyDescent="0.2">
      <c r="A4264" s="50" t="s">
        <v>6938</v>
      </c>
      <c r="B4264" s="60" t="s">
        <v>8171</v>
      </c>
      <c r="C4264" s="76" t="s">
        <v>8171</v>
      </c>
      <c r="D4264" s="61" t="s">
        <v>8172</v>
      </c>
      <c r="E4264" s="53">
        <v>696354.74</v>
      </c>
      <c r="F4264" s="26">
        <v>0.21</v>
      </c>
      <c r="G4264" s="53">
        <v>1137495.469</v>
      </c>
      <c r="H4264" s="67"/>
      <c r="I4264" s="68"/>
      <c r="J4264" s="69"/>
      <c r="K4264" s="69"/>
      <c r="L4264" s="69"/>
      <c r="M4264" s="69"/>
      <c r="N4264" s="69"/>
      <c r="O4264" s="35"/>
      <c r="P4264" s="35" t="s">
        <v>27774</v>
      </c>
      <c r="Q4264" s="36">
        <v>1</v>
      </c>
      <c r="R4264" s="35" t="s">
        <v>9849</v>
      </c>
      <c r="S4264" s="35" t="s">
        <v>28504</v>
      </c>
      <c r="T4264" s="35">
        <v>0</v>
      </c>
      <c r="U4264" s="35">
        <v>0</v>
      </c>
      <c r="V4264" s="36">
        <v>1</v>
      </c>
      <c r="W4264" s="36">
        <v>1</v>
      </c>
      <c r="X4264" s="37" t="s">
        <v>65</v>
      </c>
    </row>
    <row r="4265" spans="1:24" ht="24" customHeight="1" x14ac:dyDescent="0.2">
      <c r="A4265" s="50" t="s">
        <v>6938</v>
      </c>
      <c r="B4265" s="60" t="s">
        <v>8173</v>
      </c>
      <c r="C4265" s="76" t="s">
        <v>8173</v>
      </c>
      <c r="D4265" s="61" t="s">
        <v>8174</v>
      </c>
      <c r="E4265" s="53">
        <v>462858.91</v>
      </c>
      <c r="F4265" s="26">
        <v>0.21</v>
      </c>
      <c r="G4265" s="53">
        <v>756080.03099999996</v>
      </c>
      <c r="H4265" s="67"/>
      <c r="I4265" s="68"/>
      <c r="J4265" s="69"/>
      <c r="K4265" s="69"/>
      <c r="L4265" s="69"/>
      <c r="M4265" s="69"/>
      <c r="N4265" s="69"/>
      <c r="O4265" s="35"/>
      <c r="P4265" s="35" t="s">
        <v>27775</v>
      </c>
      <c r="Q4265" s="36">
        <v>1</v>
      </c>
      <c r="R4265" s="35" t="s">
        <v>9849</v>
      </c>
      <c r="S4265" s="35" t="s">
        <v>28504</v>
      </c>
      <c r="T4265" s="35">
        <v>0</v>
      </c>
      <c r="U4265" s="35">
        <v>0</v>
      </c>
      <c r="V4265" s="36">
        <v>1</v>
      </c>
      <c r="W4265" s="36">
        <v>1</v>
      </c>
      <c r="X4265" s="37" t="s">
        <v>65</v>
      </c>
    </row>
    <row r="4266" spans="1:24" ht="24" customHeight="1" x14ac:dyDescent="0.2">
      <c r="A4266" s="50" t="s">
        <v>6938</v>
      </c>
      <c r="B4266" s="60" t="s">
        <v>8175</v>
      </c>
      <c r="C4266" s="76" t="s">
        <v>8175</v>
      </c>
      <c r="D4266" s="61" t="s">
        <v>8176</v>
      </c>
      <c r="E4266" s="53">
        <v>462858.91</v>
      </c>
      <c r="F4266" s="26">
        <v>0.21</v>
      </c>
      <c r="G4266" s="53">
        <v>756080.03099999996</v>
      </c>
      <c r="H4266" s="67"/>
      <c r="I4266" s="68"/>
      <c r="J4266" s="69"/>
      <c r="K4266" s="69"/>
      <c r="L4266" s="69"/>
      <c r="M4266" s="69"/>
      <c r="N4266" s="69"/>
      <c r="O4266" s="35"/>
      <c r="P4266" s="35" t="s">
        <v>27776</v>
      </c>
      <c r="Q4266" s="36">
        <v>1</v>
      </c>
      <c r="R4266" s="35" t="s">
        <v>9849</v>
      </c>
      <c r="S4266" s="35" t="s">
        <v>28504</v>
      </c>
      <c r="T4266" s="35">
        <v>0</v>
      </c>
      <c r="U4266" s="35">
        <v>0</v>
      </c>
      <c r="V4266" s="36">
        <v>1</v>
      </c>
      <c r="W4266" s="36">
        <v>1</v>
      </c>
      <c r="X4266" s="37" t="s">
        <v>65</v>
      </c>
    </row>
    <row r="4267" spans="1:24" ht="24" customHeight="1" x14ac:dyDescent="0.2">
      <c r="A4267" s="50" t="s">
        <v>6938</v>
      </c>
      <c r="B4267" s="60" t="s">
        <v>8177</v>
      </c>
      <c r="C4267" s="76" t="s">
        <v>8177</v>
      </c>
      <c r="D4267" s="61" t="s">
        <v>8178</v>
      </c>
      <c r="E4267" s="53">
        <v>462858.91</v>
      </c>
      <c r="F4267" s="26">
        <v>0.21</v>
      </c>
      <c r="G4267" s="53">
        <v>756080.03099999996</v>
      </c>
      <c r="H4267" s="67"/>
      <c r="I4267" s="68"/>
      <c r="J4267" s="69"/>
      <c r="K4267" s="69"/>
      <c r="L4267" s="69"/>
      <c r="M4267" s="69"/>
      <c r="N4267" s="69"/>
      <c r="O4267" s="35"/>
      <c r="P4267" s="35" t="s">
        <v>27777</v>
      </c>
      <c r="Q4267" s="36">
        <v>1</v>
      </c>
      <c r="R4267" s="35" t="s">
        <v>9849</v>
      </c>
      <c r="S4267" s="35" t="s">
        <v>28504</v>
      </c>
      <c r="T4267" s="35">
        <v>0</v>
      </c>
      <c r="U4267" s="35">
        <v>0</v>
      </c>
      <c r="V4267" s="36">
        <v>1</v>
      </c>
      <c r="W4267" s="36">
        <v>1</v>
      </c>
      <c r="X4267" s="37" t="s">
        <v>65</v>
      </c>
    </row>
    <row r="4268" spans="1:24" ht="24" customHeight="1" x14ac:dyDescent="0.2">
      <c r="A4268" s="50" t="s">
        <v>6938</v>
      </c>
      <c r="B4268" s="60" t="s">
        <v>8179</v>
      </c>
      <c r="C4268" s="76" t="s">
        <v>8179</v>
      </c>
      <c r="D4268" s="61" t="s">
        <v>8180</v>
      </c>
      <c r="E4268" s="53">
        <v>462858.91</v>
      </c>
      <c r="F4268" s="26">
        <v>0.21</v>
      </c>
      <c r="G4268" s="53">
        <v>756080.03099999996</v>
      </c>
      <c r="H4268" s="67"/>
      <c r="I4268" s="68"/>
      <c r="J4268" s="69"/>
      <c r="K4268" s="69"/>
      <c r="L4268" s="69"/>
      <c r="M4268" s="69"/>
      <c r="N4268" s="69"/>
      <c r="O4268" s="35"/>
      <c r="P4268" s="35" t="s">
        <v>27778</v>
      </c>
      <c r="Q4268" s="36">
        <v>1</v>
      </c>
      <c r="R4268" s="35" t="s">
        <v>9849</v>
      </c>
      <c r="S4268" s="35" t="s">
        <v>28504</v>
      </c>
      <c r="T4268" s="35">
        <v>0</v>
      </c>
      <c r="U4268" s="35">
        <v>0</v>
      </c>
      <c r="V4268" s="36">
        <v>1</v>
      </c>
      <c r="W4268" s="36">
        <v>1</v>
      </c>
      <c r="X4268" s="37" t="s">
        <v>65</v>
      </c>
    </row>
    <row r="4269" spans="1:24" ht="24" customHeight="1" x14ac:dyDescent="0.2">
      <c r="A4269" s="50" t="s">
        <v>6938</v>
      </c>
      <c r="B4269" s="60" t="s">
        <v>8181</v>
      </c>
      <c r="C4269" s="76" t="s">
        <v>8181</v>
      </c>
      <c r="D4269" s="61" t="s">
        <v>8182</v>
      </c>
      <c r="E4269" s="53">
        <v>462858.91</v>
      </c>
      <c r="F4269" s="26">
        <v>0.21</v>
      </c>
      <c r="G4269" s="53">
        <v>756080.03099999996</v>
      </c>
      <c r="H4269" s="67"/>
      <c r="I4269" s="68"/>
      <c r="J4269" s="69"/>
      <c r="K4269" s="69"/>
      <c r="L4269" s="69"/>
      <c r="M4269" s="69"/>
      <c r="N4269" s="69"/>
      <c r="O4269" s="35"/>
      <c r="P4269" s="35" t="s">
        <v>27779</v>
      </c>
      <c r="Q4269" s="36">
        <v>1</v>
      </c>
      <c r="R4269" s="35" t="s">
        <v>9849</v>
      </c>
      <c r="S4269" s="35" t="s">
        <v>28503</v>
      </c>
      <c r="T4269" s="35">
        <v>0</v>
      </c>
      <c r="U4269" s="35">
        <v>0</v>
      </c>
      <c r="V4269" s="36">
        <v>1</v>
      </c>
      <c r="W4269" s="36">
        <v>1</v>
      </c>
      <c r="X4269" s="37" t="s">
        <v>65</v>
      </c>
    </row>
    <row r="4270" spans="1:24" ht="24" customHeight="1" x14ac:dyDescent="0.2">
      <c r="A4270" s="50" t="s">
        <v>6938</v>
      </c>
      <c r="B4270" s="60" t="s">
        <v>8183</v>
      </c>
      <c r="C4270" s="76" t="s">
        <v>8183</v>
      </c>
      <c r="D4270" s="61" t="s">
        <v>8184</v>
      </c>
      <c r="E4270" s="53">
        <v>462858.91</v>
      </c>
      <c r="F4270" s="26">
        <v>0.21</v>
      </c>
      <c r="G4270" s="53">
        <v>756080.03099999996</v>
      </c>
      <c r="H4270" s="67"/>
      <c r="I4270" s="68"/>
      <c r="J4270" s="69"/>
      <c r="K4270" s="69"/>
      <c r="L4270" s="69"/>
      <c r="M4270" s="69"/>
      <c r="N4270" s="69"/>
      <c r="O4270" s="35"/>
      <c r="P4270" s="35" t="s">
        <v>27780</v>
      </c>
      <c r="Q4270" s="36">
        <v>1</v>
      </c>
      <c r="R4270" s="35" t="s">
        <v>9849</v>
      </c>
      <c r="S4270" s="35" t="s">
        <v>28503</v>
      </c>
      <c r="T4270" s="35">
        <v>0</v>
      </c>
      <c r="U4270" s="35">
        <v>0</v>
      </c>
      <c r="V4270" s="36">
        <v>1</v>
      </c>
      <c r="W4270" s="36">
        <v>1</v>
      </c>
      <c r="X4270" s="37" t="s">
        <v>65</v>
      </c>
    </row>
    <row r="4271" spans="1:24" ht="24" customHeight="1" x14ac:dyDescent="0.2">
      <c r="A4271" s="50" t="s">
        <v>6938</v>
      </c>
      <c r="B4271" s="60" t="s">
        <v>8185</v>
      </c>
      <c r="C4271" s="76" t="s">
        <v>8185</v>
      </c>
      <c r="D4271" s="61" t="s">
        <v>8186</v>
      </c>
      <c r="E4271" s="53">
        <v>523195.9</v>
      </c>
      <c r="F4271" s="26">
        <v>0.21</v>
      </c>
      <c r="G4271" s="53">
        <v>854640.50899999996</v>
      </c>
      <c r="H4271" s="67"/>
      <c r="I4271" s="68"/>
      <c r="J4271" s="69"/>
      <c r="K4271" s="69"/>
      <c r="L4271" s="69"/>
      <c r="M4271" s="69"/>
      <c r="N4271" s="69"/>
      <c r="O4271" s="35"/>
      <c r="P4271" s="35" t="s">
        <v>27781</v>
      </c>
      <c r="Q4271" s="36">
        <v>1</v>
      </c>
      <c r="R4271" s="35" t="s">
        <v>9849</v>
      </c>
      <c r="S4271" s="35" t="s">
        <v>28504</v>
      </c>
      <c r="T4271" s="35">
        <v>0</v>
      </c>
      <c r="U4271" s="35">
        <v>0</v>
      </c>
      <c r="V4271" s="36">
        <v>1</v>
      </c>
      <c r="W4271" s="36">
        <v>1</v>
      </c>
      <c r="X4271" s="37" t="s">
        <v>65</v>
      </c>
    </row>
    <row r="4272" spans="1:24" ht="24" customHeight="1" x14ac:dyDescent="0.2">
      <c r="A4272" s="50" t="s">
        <v>6938</v>
      </c>
      <c r="B4272" s="60" t="s">
        <v>8187</v>
      </c>
      <c r="C4272" s="76" t="s">
        <v>8187</v>
      </c>
      <c r="D4272" s="61" t="s">
        <v>8188</v>
      </c>
      <c r="E4272" s="53">
        <v>90691.38</v>
      </c>
      <c r="F4272" s="26">
        <v>0.105</v>
      </c>
      <c r="G4272" s="53">
        <v>135288.86300000001</v>
      </c>
      <c r="H4272" s="67"/>
      <c r="I4272" s="68"/>
      <c r="J4272" s="69"/>
      <c r="K4272" s="69"/>
      <c r="L4272" s="69"/>
      <c r="M4272" s="69"/>
      <c r="N4272" s="69"/>
      <c r="O4272" s="35"/>
      <c r="P4272" s="35" t="s">
        <v>27782</v>
      </c>
      <c r="Q4272" s="36">
        <v>1</v>
      </c>
      <c r="R4272" s="35" t="s">
        <v>9849</v>
      </c>
      <c r="S4272" s="35" t="s">
        <v>28503</v>
      </c>
      <c r="T4272" s="35">
        <v>0</v>
      </c>
      <c r="U4272" s="35">
        <v>0</v>
      </c>
      <c r="V4272" s="36">
        <v>1</v>
      </c>
      <c r="W4272" s="36">
        <v>1</v>
      </c>
      <c r="X4272" s="37" t="s">
        <v>65</v>
      </c>
    </row>
    <row r="4273" spans="1:24" ht="24" customHeight="1" x14ac:dyDescent="0.2">
      <c r="A4273" s="50" t="s">
        <v>6938</v>
      </c>
      <c r="B4273" s="60" t="s">
        <v>8189</v>
      </c>
      <c r="C4273" s="76" t="s">
        <v>8189</v>
      </c>
      <c r="D4273" s="61" t="s">
        <v>24209</v>
      </c>
      <c r="E4273" s="53">
        <v>205153.18</v>
      </c>
      <c r="F4273" s="26">
        <v>0.21</v>
      </c>
      <c r="G4273" s="53">
        <v>335117.71600000001</v>
      </c>
      <c r="H4273" s="67"/>
      <c r="I4273" s="68"/>
      <c r="J4273" s="69"/>
      <c r="K4273" s="69"/>
      <c r="L4273" s="69"/>
      <c r="M4273" s="69"/>
      <c r="N4273" s="69"/>
      <c r="O4273" s="35"/>
      <c r="P4273" s="35" t="s">
        <v>27783</v>
      </c>
      <c r="Q4273" s="36">
        <v>1</v>
      </c>
      <c r="R4273" s="35" t="s">
        <v>9849</v>
      </c>
      <c r="S4273" s="35" t="s">
        <v>28504</v>
      </c>
      <c r="T4273" s="35">
        <v>0</v>
      </c>
      <c r="U4273" s="35">
        <v>0</v>
      </c>
      <c r="V4273" s="36">
        <v>1</v>
      </c>
      <c r="W4273" s="36">
        <v>1</v>
      </c>
      <c r="X4273" s="37" t="s">
        <v>65</v>
      </c>
    </row>
    <row r="4274" spans="1:24" ht="24" customHeight="1" x14ac:dyDescent="0.2">
      <c r="A4274" s="50" t="s">
        <v>6938</v>
      </c>
      <c r="B4274" s="60" t="s">
        <v>8191</v>
      </c>
      <c r="C4274" s="76" t="s">
        <v>8191</v>
      </c>
      <c r="D4274" s="61" t="s">
        <v>8192</v>
      </c>
      <c r="E4274" s="53">
        <v>26449.18</v>
      </c>
      <c r="F4274" s="26">
        <v>0.21</v>
      </c>
      <c r="G4274" s="53">
        <v>43204.732000000004</v>
      </c>
      <c r="H4274" s="67"/>
      <c r="I4274" s="68"/>
      <c r="J4274" s="69"/>
      <c r="K4274" s="69"/>
      <c r="L4274" s="69"/>
      <c r="M4274" s="69"/>
      <c r="N4274" s="69"/>
      <c r="O4274" s="35"/>
      <c r="P4274" s="35" t="s">
        <v>27784</v>
      </c>
      <c r="Q4274" s="36">
        <v>1</v>
      </c>
      <c r="R4274" s="35" t="s">
        <v>9849</v>
      </c>
      <c r="S4274" s="35" t="s">
        <v>28504</v>
      </c>
      <c r="T4274" s="35">
        <v>0</v>
      </c>
      <c r="U4274" s="35">
        <v>0</v>
      </c>
      <c r="V4274" s="36">
        <v>1</v>
      </c>
      <c r="W4274" s="36">
        <v>1</v>
      </c>
      <c r="X4274" s="37" t="s">
        <v>65</v>
      </c>
    </row>
    <row r="4275" spans="1:24" ht="24" customHeight="1" x14ac:dyDescent="0.2">
      <c r="A4275" s="50" t="s">
        <v>6938</v>
      </c>
      <c r="B4275" s="60" t="s">
        <v>8193</v>
      </c>
      <c r="C4275" s="76" t="s">
        <v>8193</v>
      </c>
      <c r="D4275" s="61" t="s">
        <v>8194</v>
      </c>
      <c r="E4275" s="53">
        <v>41740.17</v>
      </c>
      <c r="F4275" s="26">
        <v>0.21</v>
      </c>
      <c r="G4275" s="53">
        <v>68182.567999999999</v>
      </c>
      <c r="H4275" s="67"/>
      <c r="I4275" s="68"/>
      <c r="J4275" s="69"/>
      <c r="K4275" s="69"/>
      <c r="L4275" s="69"/>
      <c r="M4275" s="69"/>
      <c r="N4275" s="69"/>
      <c r="O4275" s="35"/>
      <c r="P4275" s="35" t="s">
        <v>27785</v>
      </c>
      <c r="Q4275" s="36">
        <v>1</v>
      </c>
      <c r="R4275" s="35" t="s">
        <v>9849</v>
      </c>
      <c r="S4275" s="35" t="s">
        <v>28504</v>
      </c>
      <c r="T4275" s="35">
        <v>0</v>
      </c>
      <c r="U4275" s="35">
        <v>0</v>
      </c>
      <c r="V4275" s="36">
        <v>1</v>
      </c>
      <c r="W4275" s="36">
        <v>1</v>
      </c>
      <c r="X4275" s="37" t="s">
        <v>65</v>
      </c>
    </row>
    <row r="4276" spans="1:24" ht="24" customHeight="1" x14ac:dyDescent="0.2">
      <c r="A4276" s="50" t="s">
        <v>6938</v>
      </c>
      <c r="B4276" s="60" t="s">
        <v>8195</v>
      </c>
      <c r="C4276" s="76" t="s">
        <v>8195</v>
      </c>
      <c r="D4276" s="61" t="s">
        <v>8196</v>
      </c>
      <c r="E4276" s="53">
        <v>28102.17</v>
      </c>
      <c r="F4276" s="26">
        <v>0.21</v>
      </c>
      <c r="G4276" s="53">
        <v>45904.894999999997</v>
      </c>
      <c r="H4276" s="67"/>
      <c r="I4276" s="68"/>
      <c r="J4276" s="69"/>
      <c r="K4276" s="69"/>
      <c r="L4276" s="69"/>
      <c r="M4276" s="69"/>
      <c r="N4276" s="69"/>
      <c r="O4276" s="35"/>
      <c r="P4276" s="35" t="s">
        <v>27786</v>
      </c>
      <c r="Q4276" s="36">
        <v>1</v>
      </c>
      <c r="R4276" s="35" t="s">
        <v>9849</v>
      </c>
      <c r="S4276" s="35" t="s">
        <v>28504</v>
      </c>
      <c r="T4276" s="35">
        <v>0</v>
      </c>
      <c r="U4276" s="35">
        <v>0</v>
      </c>
      <c r="V4276" s="36">
        <v>1</v>
      </c>
      <c r="W4276" s="36">
        <v>1</v>
      </c>
      <c r="X4276" s="37" t="s">
        <v>65</v>
      </c>
    </row>
    <row r="4277" spans="1:24" ht="24" customHeight="1" x14ac:dyDescent="0.2">
      <c r="A4277" s="50" t="s">
        <v>6938</v>
      </c>
      <c r="B4277" s="60" t="s">
        <v>8197</v>
      </c>
      <c r="C4277" s="76" t="s">
        <v>8197</v>
      </c>
      <c r="D4277" s="61" t="s">
        <v>8198</v>
      </c>
      <c r="E4277" s="53">
        <v>29623.4</v>
      </c>
      <c r="F4277" s="26">
        <v>0.21</v>
      </c>
      <c r="G4277" s="53">
        <v>48389.824000000001</v>
      </c>
      <c r="H4277" s="67"/>
      <c r="I4277" s="68"/>
      <c r="J4277" s="69"/>
      <c r="K4277" s="69"/>
      <c r="L4277" s="69"/>
      <c r="M4277" s="69"/>
      <c r="N4277" s="69"/>
      <c r="O4277" s="35"/>
      <c r="P4277" s="35" t="s">
        <v>27787</v>
      </c>
      <c r="Q4277" s="36">
        <v>1</v>
      </c>
      <c r="R4277" s="35" t="s">
        <v>9849</v>
      </c>
      <c r="S4277" s="35" t="s">
        <v>28504</v>
      </c>
      <c r="T4277" s="35">
        <v>0</v>
      </c>
      <c r="U4277" s="35">
        <v>0</v>
      </c>
      <c r="V4277" s="36">
        <v>1</v>
      </c>
      <c r="W4277" s="36">
        <v>1</v>
      </c>
      <c r="X4277" s="37" t="s">
        <v>65</v>
      </c>
    </row>
    <row r="4278" spans="1:24" ht="24" customHeight="1" x14ac:dyDescent="0.2">
      <c r="A4278" s="50" t="s">
        <v>6938</v>
      </c>
      <c r="B4278" s="60" t="s">
        <v>20812</v>
      </c>
      <c r="C4278" s="76" t="s">
        <v>20812</v>
      </c>
      <c r="D4278" s="61" t="s">
        <v>20813</v>
      </c>
      <c r="E4278" s="53">
        <v>29623.4</v>
      </c>
      <c r="F4278" s="26">
        <v>0.21</v>
      </c>
      <c r="G4278" s="53">
        <v>48389.824000000001</v>
      </c>
      <c r="H4278" s="67"/>
      <c r="I4278" s="68"/>
      <c r="J4278" s="69"/>
      <c r="K4278" s="69"/>
      <c r="L4278" s="69"/>
      <c r="M4278" s="69"/>
      <c r="N4278" s="69"/>
      <c r="O4278" s="35"/>
      <c r="P4278" s="35" t="s">
        <v>27788</v>
      </c>
      <c r="Q4278" s="36">
        <v>1</v>
      </c>
      <c r="R4278" s="35" t="s">
        <v>9849</v>
      </c>
      <c r="S4278" s="35" t="s">
        <v>28504</v>
      </c>
      <c r="T4278" s="35">
        <v>0</v>
      </c>
      <c r="U4278" s="35">
        <v>0</v>
      </c>
      <c r="V4278" s="36">
        <v>1</v>
      </c>
      <c r="W4278" s="36">
        <v>1</v>
      </c>
      <c r="X4278" s="37" t="s">
        <v>65</v>
      </c>
    </row>
    <row r="4279" spans="1:24" ht="24" customHeight="1" x14ac:dyDescent="0.2">
      <c r="A4279" s="50" t="s">
        <v>6938</v>
      </c>
      <c r="B4279" s="60" t="s">
        <v>8199</v>
      </c>
      <c r="C4279" s="76" t="s">
        <v>8199</v>
      </c>
      <c r="D4279" s="61" t="s">
        <v>8200</v>
      </c>
      <c r="E4279" s="53">
        <v>28296.98</v>
      </c>
      <c r="F4279" s="26">
        <v>0.21</v>
      </c>
      <c r="G4279" s="53">
        <v>46223.112999999998</v>
      </c>
      <c r="H4279" s="67"/>
      <c r="I4279" s="68"/>
      <c r="J4279" s="69"/>
      <c r="K4279" s="69"/>
      <c r="L4279" s="69"/>
      <c r="M4279" s="69"/>
      <c r="N4279" s="69"/>
      <c r="O4279" s="35"/>
      <c r="P4279" s="35" t="s">
        <v>27789</v>
      </c>
      <c r="Q4279" s="36">
        <v>1</v>
      </c>
      <c r="R4279" s="35" t="s">
        <v>9849</v>
      </c>
      <c r="S4279" s="35" t="s">
        <v>28504</v>
      </c>
      <c r="T4279" s="35">
        <v>0</v>
      </c>
      <c r="U4279" s="35">
        <v>0</v>
      </c>
      <c r="V4279" s="36">
        <v>1</v>
      </c>
      <c r="W4279" s="36">
        <v>1</v>
      </c>
      <c r="X4279" s="37" t="s">
        <v>65</v>
      </c>
    </row>
    <row r="4280" spans="1:24" ht="24" customHeight="1" x14ac:dyDescent="0.2">
      <c r="A4280" s="50" t="s">
        <v>6938</v>
      </c>
      <c r="B4280" s="60" t="s">
        <v>8201</v>
      </c>
      <c r="C4280" s="76" t="s">
        <v>8201</v>
      </c>
      <c r="D4280" s="61" t="s">
        <v>8202</v>
      </c>
      <c r="E4280" s="53">
        <v>18183.86</v>
      </c>
      <c r="F4280" s="26">
        <v>0.21</v>
      </c>
      <c r="G4280" s="53">
        <v>29703.333999999999</v>
      </c>
      <c r="H4280" s="67"/>
      <c r="I4280" s="68"/>
      <c r="J4280" s="69"/>
      <c r="K4280" s="69"/>
      <c r="L4280" s="69"/>
      <c r="M4280" s="69"/>
      <c r="N4280" s="69"/>
      <c r="O4280" s="35"/>
      <c r="P4280" s="35" t="s">
        <v>27790</v>
      </c>
      <c r="Q4280" s="36">
        <v>1</v>
      </c>
      <c r="R4280" s="35" t="s">
        <v>9849</v>
      </c>
      <c r="S4280" s="35" t="s">
        <v>28504</v>
      </c>
      <c r="T4280" s="35">
        <v>0</v>
      </c>
      <c r="U4280" s="35">
        <v>0</v>
      </c>
      <c r="V4280" s="36">
        <v>1</v>
      </c>
      <c r="W4280" s="36">
        <v>1</v>
      </c>
      <c r="X4280" s="37" t="s">
        <v>65</v>
      </c>
    </row>
    <row r="4281" spans="1:24" ht="24" customHeight="1" x14ac:dyDescent="0.2">
      <c r="A4281" s="50" t="s">
        <v>6938</v>
      </c>
      <c r="B4281" s="60" t="s">
        <v>8203</v>
      </c>
      <c r="C4281" s="76" t="s">
        <v>8203</v>
      </c>
      <c r="D4281" s="61" t="s">
        <v>8204</v>
      </c>
      <c r="E4281" s="53">
        <v>33061.300000000003</v>
      </c>
      <c r="F4281" s="26">
        <v>0.21</v>
      </c>
      <c r="G4281" s="53">
        <v>54005.64</v>
      </c>
      <c r="H4281" s="67"/>
      <c r="I4281" s="68"/>
      <c r="J4281" s="69"/>
      <c r="K4281" s="69"/>
      <c r="L4281" s="69"/>
      <c r="M4281" s="69"/>
      <c r="N4281" s="69"/>
      <c r="O4281" s="35"/>
      <c r="P4281" s="35" t="s">
        <v>27791</v>
      </c>
      <c r="Q4281" s="36">
        <v>1</v>
      </c>
      <c r="R4281" s="35" t="s">
        <v>9849</v>
      </c>
      <c r="S4281" s="35" t="s">
        <v>28504</v>
      </c>
      <c r="T4281" s="35">
        <v>0</v>
      </c>
      <c r="U4281" s="35">
        <v>0</v>
      </c>
      <c r="V4281" s="36">
        <v>1</v>
      </c>
      <c r="W4281" s="36">
        <v>1</v>
      </c>
      <c r="X4281" s="37" t="s">
        <v>65</v>
      </c>
    </row>
    <row r="4282" spans="1:24" ht="24" customHeight="1" x14ac:dyDescent="0.2">
      <c r="A4282" s="50" t="s">
        <v>6938</v>
      </c>
      <c r="B4282" s="60" t="s">
        <v>8205</v>
      </c>
      <c r="C4282" s="76" t="s">
        <v>8205</v>
      </c>
      <c r="D4282" s="61" t="s">
        <v>8206</v>
      </c>
      <c r="E4282" s="53">
        <v>317014.65000000002</v>
      </c>
      <c r="F4282" s="26">
        <v>0.21</v>
      </c>
      <c r="G4282" s="53">
        <v>517843.43400000001</v>
      </c>
      <c r="H4282" s="67"/>
      <c r="I4282" s="68"/>
      <c r="J4282" s="69"/>
      <c r="K4282" s="69"/>
      <c r="L4282" s="69"/>
      <c r="M4282" s="69"/>
      <c r="N4282" s="69"/>
      <c r="O4282" s="35"/>
      <c r="P4282" s="35" t="s">
        <v>27792</v>
      </c>
      <c r="Q4282" s="36">
        <v>1</v>
      </c>
      <c r="R4282" s="35" t="s">
        <v>9849</v>
      </c>
      <c r="S4282" s="35" t="s">
        <v>28503</v>
      </c>
      <c r="T4282" s="35">
        <v>0</v>
      </c>
      <c r="U4282" s="35">
        <v>0</v>
      </c>
      <c r="V4282" s="36">
        <v>1</v>
      </c>
      <c r="W4282" s="36">
        <v>1</v>
      </c>
      <c r="X4282" s="37" t="s">
        <v>65</v>
      </c>
    </row>
    <row r="4283" spans="1:24" ht="24" customHeight="1" x14ac:dyDescent="0.2">
      <c r="A4283" s="50" t="s">
        <v>6938</v>
      </c>
      <c r="B4283" s="60" t="s">
        <v>8207</v>
      </c>
      <c r="C4283" s="76" t="s">
        <v>8207</v>
      </c>
      <c r="D4283" s="61" t="s">
        <v>8208</v>
      </c>
      <c r="E4283" s="53">
        <v>37400.51</v>
      </c>
      <c r="F4283" s="26">
        <v>0.21</v>
      </c>
      <c r="G4283" s="53">
        <v>61093.735000000001</v>
      </c>
      <c r="H4283" s="67"/>
      <c r="I4283" s="68"/>
      <c r="J4283" s="69"/>
      <c r="K4283" s="69"/>
      <c r="L4283" s="69"/>
      <c r="M4283" s="69"/>
      <c r="N4283" s="69"/>
      <c r="O4283" s="35"/>
      <c r="P4283" s="35" t="s">
        <v>27793</v>
      </c>
      <c r="Q4283" s="36">
        <v>1</v>
      </c>
      <c r="R4283" s="35" t="s">
        <v>9849</v>
      </c>
      <c r="S4283" s="35" t="s">
        <v>28503</v>
      </c>
      <c r="T4283" s="35">
        <v>0</v>
      </c>
      <c r="U4283" s="35">
        <v>0</v>
      </c>
      <c r="V4283" s="36">
        <v>1</v>
      </c>
      <c r="W4283" s="36">
        <v>1</v>
      </c>
      <c r="X4283" s="37" t="s">
        <v>65</v>
      </c>
    </row>
    <row r="4284" spans="1:24" ht="24" customHeight="1" x14ac:dyDescent="0.2">
      <c r="A4284" s="50" t="s">
        <v>6938</v>
      </c>
      <c r="B4284" s="60" t="s">
        <v>8209</v>
      </c>
      <c r="C4284" s="76" t="s">
        <v>8209</v>
      </c>
      <c r="D4284" s="61" t="s">
        <v>8210</v>
      </c>
      <c r="E4284" s="53">
        <v>37400.51</v>
      </c>
      <c r="F4284" s="26">
        <v>0.21</v>
      </c>
      <c r="G4284" s="53">
        <v>61093.735000000001</v>
      </c>
      <c r="H4284" s="67"/>
      <c r="I4284" s="68"/>
      <c r="J4284" s="69"/>
      <c r="K4284" s="69"/>
      <c r="L4284" s="69"/>
      <c r="M4284" s="69"/>
      <c r="N4284" s="69"/>
      <c r="O4284" s="35"/>
      <c r="P4284" s="35" t="s">
        <v>27794</v>
      </c>
      <c r="Q4284" s="36">
        <v>1</v>
      </c>
      <c r="R4284" s="35" t="s">
        <v>9849</v>
      </c>
      <c r="S4284" s="35" t="s">
        <v>28504</v>
      </c>
      <c r="T4284" s="35">
        <v>0</v>
      </c>
      <c r="U4284" s="35">
        <v>0</v>
      </c>
      <c r="V4284" s="36">
        <v>1</v>
      </c>
      <c r="W4284" s="36">
        <v>1</v>
      </c>
      <c r="X4284" s="37" t="s">
        <v>65</v>
      </c>
    </row>
    <row r="4285" spans="1:24" ht="24" customHeight="1" x14ac:dyDescent="0.2">
      <c r="A4285" s="50" t="s">
        <v>6938</v>
      </c>
      <c r="B4285" s="60" t="s">
        <v>8211</v>
      </c>
      <c r="C4285" s="76" t="s">
        <v>8211</v>
      </c>
      <c r="D4285" s="61" t="s">
        <v>8212</v>
      </c>
      <c r="E4285" s="53">
        <v>68973.91</v>
      </c>
      <c r="F4285" s="26">
        <v>0.21</v>
      </c>
      <c r="G4285" s="53">
        <v>112668.88400000001</v>
      </c>
      <c r="H4285" s="67"/>
      <c r="I4285" s="68"/>
      <c r="J4285" s="69"/>
      <c r="K4285" s="69"/>
      <c r="L4285" s="69"/>
      <c r="M4285" s="69"/>
      <c r="N4285" s="69"/>
      <c r="O4285" s="35"/>
      <c r="P4285" s="35" t="s">
        <v>27795</v>
      </c>
      <c r="Q4285" s="36">
        <v>1</v>
      </c>
      <c r="R4285" s="35" t="s">
        <v>9849</v>
      </c>
      <c r="S4285" s="35" t="s">
        <v>28503</v>
      </c>
      <c r="T4285" s="35">
        <v>0</v>
      </c>
      <c r="U4285" s="35">
        <v>0</v>
      </c>
      <c r="V4285" s="36">
        <v>1</v>
      </c>
      <c r="W4285" s="36">
        <v>1</v>
      </c>
      <c r="X4285" s="37" t="s">
        <v>65</v>
      </c>
    </row>
    <row r="4286" spans="1:24" ht="24" customHeight="1" x14ac:dyDescent="0.2">
      <c r="A4286" s="50" t="s">
        <v>6938</v>
      </c>
      <c r="B4286" s="60" t="s">
        <v>8213</v>
      </c>
      <c r="C4286" s="76" t="s">
        <v>8213</v>
      </c>
      <c r="D4286" s="61" t="s">
        <v>8214</v>
      </c>
      <c r="E4286" s="53">
        <v>61576.75</v>
      </c>
      <c r="F4286" s="26">
        <v>0.21</v>
      </c>
      <c r="G4286" s="53">
        <v>100585.618</v>
      </c>
      <c r="H4286" s="67"/>
      <c r="I4286" s="68"/>
      <c r="J4286" s="69"/>
      <c r="K4286" s="69"/>
      <c r="L4286" s="69"/>
      <c r="M4286" s="69"/>
      <c r="N4286" s="69"/>
      <c r="O4286" s="35"/>
      <c r="P4286" s="35" t="s">
        <v>27796</v>
      </c>
      <c r="Q4286" s="36">
        <v>1</v>
      </c>
      <c r="R4286" s="35" t="s">
        <v>9849</v>
      </c>
      <c r="S4286" s="35" t="s">
        <v>28504</v>
      </c>
      <c r="T4286" s="35">
        <v>0</v>
      </c>
      <c r="U4286" s="35">
        <v>0</v>
      </c>
      <c r="V4286" s="36">
        <v>1</v>
      </c>
      <c r="W4286" s="36">
        <v>1</v>
      </c>
      <c r="X4286" s="37" t="s">
        <v>65</v>
      </c>
    </row>
    <row r="4287" spans="1:24" ht="24" customHeight="1" x14ac:dyDescent="0.2">
      <c r="A4287" s="50" t="s">
        <v>6938</v>
      </c>
      <c r="B4287" s="60" t="s">
        <v>8215</v>
      </c>
      <c r="C4287" s="76" t="s">
        <v>8215</v>
      </c>
      <c r="D4287" s="61" t="s">
        <v>24210</v>
      </c>
      <c r="E4287" s="53">
        <v>249201.38</v>
      </c>
      <c r="F4287" s="26">
        <v>0.105</v>
      </c>
      <c r="G4287" s="53">
        <v>371746.15500000003</v>
      </c>
      <c r="H4287" s="67"/>
      <c r="I4287" s="68"/>
      <c r="J4287" s="69"/>
      <c r="K4287" s="69"/>
      <c r="L4287" s="69"/>
      <c r="M4287" s="69"/>
      <c r="N4287" s="69"/>
      <c r="O4287" s="35"/>
      <c r="P4287" s="35" t="s">
        <v>27797</v>
      </c>
      <c r="Q4287" s="36">
        <v>1</v>
      </c>
      <c r="R4287" s="35" t="s">
        <v>9849</v>
      </c>
      <c r="S4287" s="35" t="s">
        <v>28504</v>
      </c>
      <c r="T4287" s="35">
        <v>0</v>
      </c>
      <c r="U4287" s="35">
        <v>0</v>
      </c>
      <c r="V4287" s="36">
        <v>1</v>
      </c>
      <c r="W4287" s="36">
        <v>1</v>
      </c>
      <c r="X4287" s="37" t="s">
        <v>65</v>
      </c>
    </row>
    <row r="4288" spans="1:24" ht="24" customHeight="1" x14ac:dyDescent="0.2">
      <c r="A4288" s="50" t="s">
        <v>6938</v>
      </c>
      <c r="B4288" s="60" t="s">
        <v>8217</v>
      </c>
      <c r="C4288" s="76" t="s">
        <v>8217</v>
      </c>
      <c r="D4288" s="61" t="s">
        <v>8218</v>
      </c>
      <c r="E4288" s="53">
        <v>705656</v>
      </c>
      <c r="F4288" s="26">
        <v>0.105</v>
      </c>
      <c r="G4288" s="53">
        <v>1052662.338</v>
      </c>
      <c r="H4288" s="67"/>
      <c r="I4288" s="68"/>
      <c r="J4288" s="69"/>
      <c r="K4288" s="69"/>
      <c r="L4288" s="69"/>
      <c r="M4288" s="69"/>
      <c r="N4288" s="69"/>
      <c r="O4288" s="35"/>
      <c r="P4288" s="35" t="s">
        <v>27798</v>
      </c>
      <c r="Q4288" s="36">
        <v>1</v>
      </c>
      <c r="R4288" s="35" t="s">
        <v>9849</v>
      </c>
      <c r="S4288" s="35" t="s">
        <v>28504</v>
      </c>
      <c r="T4288" s="35">
        <v>0</v>
      </c>
      <c r="U4288" s="35">
        <v>0</v>
      </c>
      <c r="V4288" s="36">
        <v>1</v>
      </c>
      <c r="W4288" s="36">
        <v>1</v>
      </c>
      <c r="X4288" s="37" t="s">
        <v>65</v>
      </c>
    </row>
    <row r="4289" spans="1:24" ht="24" customHeight="1" x14ac:dyDescent="0.2">
      <c r="A4289" s="50" t="s">
        <v>6938</v>
      </c>
      <c r="B4289" s="60" t="s">
        <v>20818</v>
      </c>
      <c r="C4289" s="76" t="s">
        <v>20818</v>
      </c>
      <c r="D4289" s="61" t="s">
        <v>20819</v>
      </c>
      <c r="E4289" s="53">
        <v>565915.09</v>
      </c>
      <c r="F4289" s="26">
        <v>0.105</v>
      </c>
      <c r="G4289" s="53">
        <v>844203.83400000003</v>
      </c>
      <c r="H4289" s="67"/>
      <c r="I4289" s="68"/>
      <c r="J4289" s="69"/>
      <c r="K4289" s="69"/>
      <c r="L4289" s="69"/>
      <c r="M4289" s="69"/>
      <c r="N4289" s="69"/>
      <c r="O4289" s="35"/>
      <c r="P4289" s="35" t="s">
        <v>27799</v>
      </c>
      <c r="Q4289" s="36">
        <v>1</v>
      </c>
      <c r="R4289" s="35" t="s">
        <v>9849</v>
      </c>
      <c r="S4289" s="35" t="s">
        <v>28504</v>
      </c>
      <c r="T4289" s="35">
        <v>0</v>
      </c>
      <c r="U4289" s="35">
        <v>0</v>
      </c>
      <c r="V4289" s="36">
        <v>1</v>
      </c>
      <c r="W4289" s="36">
        <v>1</v>
      </c>
      <c r="X4289" s="37" t="s">
        <v>65</v>
      </c>
    </row>
    <row r="4290" spans="1:24" ht="24" customHeight="1" x14ac:dyDescent="0.2">
      <c r="A4290" s="50" t="s">
        <v>6938</v>
      </c>
      <c r="B4290" s="60" t="s">
        <v>8219</v>
      </c>
      <c r="C4290" s="76" t="s">
        <v>8219</v>
      </c>
      <c r="D4290" s="61" t="s">
        <v>8220</v>
      </c>
      <c r="E4290" s="53">
        <v>608587.13</v>
      </c>
      <c r="F4290" s="26">
        <v>0.21</v>
      </c>
      <c r="G4290" s="53">
        <v>994127.08200000005</v>
      </c>
      <c r="H4290" s="67"/>
      <c r="I4290" s="68"/>
      <c r="J4290" s="69"/>
      <c r="K4290" s="69"/>
      <c r="L4290" s="69"/>
      <c r="M4290" s="69"/>
      <c r="N4290" s="69"/>
      <c r="O4290" s="35"/>
      <c r="P4290" s="35" t="s">
        <v>27800</v>
      </c>
      <c r="Q4290" s="36">
        <v>1</v>
      </c>
      <c r="R4290" s="35" t="s">
        <v>9849</v>
      </c>
      <c r="S4290" s="35" t="s">
        <v>28504</v>
      </c>
      <c r="T4290" s="35">
        <v>0</v>
      </c>
      <c r="U4290" s="35">
        <v>0</v>
      </c>
      <c r="V4290" s="36">
        <v>1</v>
      </c>
      <c r="W4290" s="36">
        <v>1</v>
      </c>
      <c r="X4290" s="37" t="s">
        <v>65</v>
      </c>
    </row>
    <row r="4291" spans="1:24" ht="24" customHeight="1" x14ac:dyDescent="0.2">
      <c r="A4291" s="50" t="s">
        <v>6938</v>
      </c>
      <c r="B4291" s="60" t="s">
        <v>8221</v>
      </c>
      <c r="C4291" s="76" t="s">
        <v>8221</v>
      </c>
      <c r="D4291" s="61" t="s">
        <v>8222</v>
      </c>
      <c r="E4291" s="53">
        <v>35127.74</v>
      </c>
      <c r="F4291" s="26">
        <v>0.21</v>
      </c>
      <c r="G4291" s="53">
        <v>57381.165000000001</v>
      </c>
      <c r="H4291" s="67"/>
      <c r="I4291" s="68"/>
      <c r="J4291" s="69"/>
      <c r="K4291" s="69"/>
      <c r="L4291" s="69"/>
      <c r="M4291" s="69"/>
      <c r="N4291" s="69"/>
      <c r="O4291" s="35"/>
      <c r="P4291" s="35" t="s">
        <v>27801</v>
      </c>
      <c r="Q4291" s="36">
        <v>1</v>
      </c>
      <c r="R4291" s="35" t="s">
        <v>9849</v>
      </c>
      <c r="S4291" s="35" t="s">
        <v>28503</v>
      </c>
      <c r="T4291" s="35">
        <v>0</v>
      </c>
      <c r="U4291" s="35">
        <v>0</v>
      </c>
      <c r="V4291" s="36">
        <v>1</v>
      </c>
      <c r="W4291" s="36">
        <v>1</v>
      </c>
      <c r="X4291" s="37" t="s">
        <v>65</v>
      </c>
    </row>
    <row r="4292" spans="1:24" ht="24" customHeight="1" x14ac:dyDescent="0.2">
      <c r="A4292" s="50" t="s">
        <v>6938</v>
      </c>
      <c r="B4292" s="60" t="s">
        <v>8223</v>
      </c>
      <c r="C4292" s="76" t="s">
        <v>8223</v>
      </c>
      <c r="D4292" s="61" t="s">
        <v>8224</v>
      </c>
      <c r="E4292" s="53">
        <v>39350.51</v>
      </c>
      <c r="F4292" s="26">
        <v>0.21</v>
      </c>
      <c r="G4292" s="53">
        <v>64279.06</v>
      </c>
      <c r="H4292" s="67"/>
      <c r="I4292" s="68"/>
      <c r="J4292" s="69"/>
      <c r="K4292" s="69"/>
      <c r="L4292" s="69"/>
      <c r="M4292" s="69"/>
      <c r="N4292" s="69"/>
      <c r="O4292" s="35"/>
      <c r="P4292" s="35" t="s">
        <v>27802</v>
      </c>
      <c r="Q4292" s="36">
        <v>1</v>
      </c>
      <c r="R4292" s="35" t="s">
        <v>9849</v>
      </c>
      <c r="S4292" s="35" t="s">
        <v>28504</v>
      </c>
      <c r="T4292" s="35">
        <v>0</v>
      </c>
      <c r="U4292" s="35">
        <v>0</v>
      </c>
      <c r="V4292" s="36">
        <v>1</v>
      </c>
      <c r="W4292" s="36">
        <v>1</v>
      </c>
      <c r="X4292" s="37" t="s">
        <v>65</v>
      </c>
    </row>
    <row r="4293" spans="1:24" ht="24" customHeight="1" x14ac:dyDescent="0.2">
      <c r="A4293" s="50" t="s">
        <v>6938</v>
      </c>
      <c r="B4293" s="60" t="s">
        <v>8225</v>
      </c>
      <c r="C4293" s="76" t="s">
        <v>8225</v>
      </c>
      <c r="D4293" s="61" t="s">
        <v>8226</v>
      </c>
      <c r="E4293" s="53">
        <v>128662.85</v>
      </c>
      <c r="F4293" s="26">
        <v>0.21</v>
      </c>
      <c r="G4293" s="53">
        <v>210170.769</v>
      </c>
      <c r="H4293" s="67"/>
      <c r="I4293" s="68"/>
      <c r="J4293" s="69"/>
      <c r="K4293" s="69"/>
      <c r="L4293" s="69"/>
      <c r="M4293" s="69"/>
      <c r="N4293" s="69"/>
      <c r="O4293" s="35"/>
      <c r="P4293" s="35" t="s">
        <v>27803</v>
      </c>
      <c r="Q4293" s="36">
        <v>1</v>
      </c>
      <c r="R4293" s="35" t="s">
        <v>9849</v>
      </c>
      <c r="S4293" s="35" t="s">
        <v>28503</v>
      </c>
      <c r="T4293" s="35">
        <v>0</v>
      </c>
      <c r="U4293" s="35">
        <v>0</v>
      </c>
      <c r="V4293" s="36">
        <v>1</v>
      </c>
      <c r="W4293" s="36">
        <v>1</v>
      </c>
      <c r="X4293" s="37" t="s">
        <v>65</v>
      </c>
    </row>
    <row r="4294" spans="1:24" ht="24" customHeight="1" x14ac:dyDescent="0.2">
      <c r="A4294" s="50" t="s">
        <v>6938</v>
      </c>
      <c r="B4294" s="60" t="s">
        <v>8227</v>
      </c>
      <c r="C4294" s="76" t="s">
        <v>8227</v>
      </c>
      <c r="D4294" s="61" t="s">
        <v>8228</v>
      </c>
      <c r="E4294" s="53">
        <v>114474.95</v>
      </c>
      <c r="F4294" s="26">
        <v>0.21</v>
      </c>
      <c r="G4294" s="53">
        <v>186994.82800000001</v>
      </c>
      <c r="H4294" s="67"/>
      <c r="I4294" s="68"/>
      <c r="J4294" s="69"/>
      <c r="K4294" s="69"/>
      <c r="L4294" s="69"/>
      <c r="M4294" s="69"/>
      <c r="N4294" s="69"/>
      <c r="O4294" s="35"/>
      <c r="P4294" s="35" t="s">
        <v>27804</v>
      </c>
      <c r="Q4294" s="36">
        <v>1</v>
      </c>
      <c r="R4294" s="35" t="s">
        <v>9849</v>
      </c>
      <c r="S4294" s="35" t="s">
        <v>28504</v>
      </c>
      <c r="T4294" s="35">
        <v>0</v>
      </c>
      <c r="U4294" s="35">
        <v>0</v>
      </c>
      <c r="V4294" s="36">
        <v>1</v>
      </c>
      <c r="W4294" s="36">
        <v>1</v>
      </c>
      <c r="X4294" s="37" t="s">
        <v>65</v>
      </c>
    </row>
    <row r="4295" spans="1:24" ht="24" customHeight="1" x14ac:dyDescent="0.2">
      <c r="A4295" s="50" t="s">
        <v>6938</v>
      </c>
      <c r="B4295" s="60" t="s">
        <v>8229</v>
      </c>
      <c r="C4295" s="76" t="s">
        <v>8229</v>
      </c>
      <c r="D4295" s="61" t="s">
        <v>8230</v>
      </c>
      <c r="E4295" s="53">
        <v>35127.74</v>
      </c>
      <c r="F4295" s="26">
        <v>0.21</v>
      </c>
      <c r="G4295" s="53">
        <v>57381.165000000001</v>
      </c>
      <c r="H4295" s="67"/>
      <c r="I4295" s="68"/>
      <c r="J4295" s="69"/>
      <c r="K4295" s="69"/>
      <c r="L4295" s="69"/>
      <c r="M4295" s="69"/>
      <c r="N4295" s="69"/>
      <c r="O4295" s="35"/>
      <c r="P4295" s="35" t="s">
        <v>27805</v>
      </c>
      <c r="Q4295" s="36">
        <v>1</v>
      </c>
      <c r="R4295" s="35" t="s">
        <v>9849</v>
      </c>
      <c r="S4295" s="35" t="s">
        <v>28504</v>
      </c>
      <c r="T4295" s="35">
        <v>0</v>
      </c>
      <c r="U4295" s="35">
        <v>0</v>
      </c>
      <c r="V4295" s="36">
        <v>1</v>
      </c>
      <c r="W4295" s="36">
        <v>1</v>
      </c>
      <c r="X4295" s="37" t="s">
        <v>65</v>
      </c>
    </row>
    <row r="4296" spans="1:24" ht="24" customHeight="1" x14ac:dyDescent="0.2">
      <c r="A4296" s="50" t="s">
        <v>6938</v>
      </c>
      <c r="B4296" s="60" t="s">
        <v>8231</v>
      </c>
      <c r="C4296" s="76" t="s">
        <v>8231</v>
      </c>
      <c r="D4296" s="61" t="s">
        <v>8232</v>
      </c>
      <c r="E4296" s="53">
        <v>35127.74</v>
      </c>
      <c r="F4296" s="26">
        <v>0.21</v>
      </c>
      <c r="G4296" s="53">
        <v>57381.165000000001</v>
      </c>
      <c r="H4296" s="67"/>
      <c r="I4296" s="68"/>
      <c r="J4296" s="69"/>
      <c r="K4296" s="69"/>
      <c r="L4296" s="69"/>
      <c r="M4296" s="69"/>
      <c r="N4296" s="69"/>
      <c r="O4296" s="35"/>
      <c r="P4296" s="35" t="s">
        <v>27806</v>
      </c>
      <c r="Q4296" s="36">
        <v>1</v>
      </c>
      <c r="R4296" s="35" t="s">
        <v>9849</v>
      </c>
      <c r="S4296" s="35" t="s">
        <v>28504</v>
      </c>
      <c r="T4296" s="35">
        <v>0</v>
      </c>
      <c r="U4296" s="35">
        <v>0</v>
      </c>
      <c r="V4296" s="36">
        <v>1</v>
      </c>
      <c r="W4296" s="36">
        <v>1</v>
      </c>
      <c r="X4296" s="37" t="s">
        <v>65</v>
      </c>
    </row>
    <row r="4297" spans="1:24" ht="24" customHeight="1" x14ac:dyDescent="0.2">
      <c r="A4297" s="50" t="s">
        <v>6938</v>
      </c>
      <c r="B4297" s="60" t="s">
        <v>8233</v>
      </c>
      <c r="C4297" s="76" t="s">
        <v>8233</v>
      </c>
      <c r="D4297" s="61" t="s">
        <v>8234</v>
      </c>
      <c r="E4297" s="53">
        <v>39350.51</v>
      </c>
      <c r="F4297" s="26">
        <v>0.21</v>
      </c>
      <c r="G4297" s="53">
        <v>64279.06</v>
      </c>
      <c r="H4297" s="67"/>
      <c r="I4297" s="68"/>
      <c r="J4297" s="69"/>
      <c r="K4297" s="69"/>
      <c r="L4297" s="69"/>
      <c r="M4297" s="69"/>
      <c r="N4297" s="69"/>
      <c r="O4297" s="35"/>
      <c r="P4297" s="35" t="s">
        <v>27807</v>
      </c>
      <c r="Q4297" s="36">
        <v>1</v>
      </c>
      <c r="R4297" s="35" t="s">
        <v>9849</v>
      </c>
      <c r="S4297" s="35" t="s">
        <v>28504</v>
      </c>
      <c r="T4297" s="35">
        <v>0</v>
      </c>
      <c r="U4297" s="35">
        <v>0</v>
      </c>
      <c r="V4297" s="36">
        <v>1</v>
      </c>
      <c r="W4297" s="36">
        <v>1</v>
      </c>
      <c r="X4297" s="37" t="s">
        <v>65</v>
      </c>
    </row>
    <row r="4298" spans="1:24" ht="24" customHeight="1" x14ac:dyDescent="0.2">
      <c r="A4298" s="50" t="s">
        <v>6938</v>
      </c>
      <c r="B4298" s="60" t="s">
        <v>20822</v>
      </c>
      <c r="C4298" s="76" t="s">
        <v>20822</v>
      </c>
      <c r="D4298" s="61" t="s">
        <v>20823</v>
      </c>
      <c r="E4298" s="53">
        <v>39350.51</v>
      </c>
      <c r="F4298" s="26">
        <v>0.21</v>
      </c>
      <c r="G4298" s="53">
        <v>64279.06</v>
      </c>
      <c r="H4298" s="67"/>
      <c r="I4298" s="68"/>
      <c r="J4298" s="69"/>
      <c r="K4298" s="69"/>
      <c r="L4298" s="69"/>
      <c r="M4298" s="69"/>
      <c r="N4298" s="69"/>
      <c r="O4298" s="35"/>
      <c r="P4298" s="35" t="s">
        <v>27808</v>
      </c>
      <c r="Q4298" s="36">
        <v>1</v>
      </c>
      <c r="R4298" s="35" t="s">
        <v>9849</v>
      </c>
      <c r="S4298" s="35" t="s">
        <v>28504</v>
      </c>
      <c r="T4298" s="35">
        <v>0</v>
      </c>
      <c r="U4298" s="35">
        <v>0</v>
      </c>
      <c r="V4298" s="36">
        <v>1</v>
      </c>
      <c r="W4298" s="36">
        <v>1</v>
      </c>
      <c r="X4298" s="37" t="s">
        <v>65</v>
      </c>
    </row>
    <row r="4299" spans="1:24" ht="24" customHeight="1" x14ac:dyDescent="0.2">
      <c r="A4299" s="50" t="s">
        <v>6938</v>
      </c>
      <c r="B4299" s="60" t="s">
        <v>8235</v>
      </c>
      <c r="C4299" s="76" t="s">
        <v>8235</v>
      </c>
      <c r="D4299" s="61" t="s">
        <v>8236</v>
      </c>
      <c r="E4299" s="53">
        <v>352385.86</v>
      </c>
      <c r="F4299" s="26">
        <v>0.21</v>
      </c>
      <c r="G4299" s="53">
        <v>575622.30099999998</v>
      </c>
      <c r="H4299" s="67"/>
      <c r="I4299" s="68"/>
      <c r="J4299" s="69"/>
      <c r="K4299" s="69"/>
      <c r="L4299" s="69"/>
      <c r="M4299" s="69"/>
      <c r="N4299" s="69"/>
      <c r="O4299" s="35"/>
      <c r="P4299" s="35" t="s">
        <v>27809</v>
      </c>
      <c r="Q4299" s="36">
        <v>1</v>
      </c>
      <c r="R4299" s="35" t="s">
        <v>9849</v>
      </c>
      <c r="S4299" s="35" t="s">
        <v>28504</v>
      </c>
      <c r="T4299" s="35">
        <v>0</v>
      </c>
      <c r="U4299" s="35">
        <v>0</v>
      </c>
      <c r="V4299" s="36">
        <v>1</v>
      </c>
      <c r="W4299" s="36">
        <v>1</v>
      </c>
      <c r="X4299" s="37" t="s">
        <v>65</v>
      </c>
    </row>
    <row r="4300" spans="1:24" ht="24" customHeight="1" x14ac:dyDescent="0.2">
      <c r="A4300" s="50" t="s">
        <v>6938</v>
      </c>
      <c r="B4300" s="60" t="s">
        <v>8237</v>
      </c>
      <c r="C4300" s="76" t="s">
        <v>8237</v>
      </c>
      <c r="D4300" s="61" t="s">
        <v>8238</v>
      </c>
      <c r="E4300" s="53">
        <v>39350.51</v>
      </c>
      <c r="F4300" s="26">
        <v>0.21</v>
      </c>
      <c r="G4300" s="53">
        <v>64279.06</v>
      </c>
      <c r="H4300" s="67"/>
      <c r="I4300" s="68"/>
      <c r="J4300" s="69"/>
      <c r="K4300" s="69"/>
      <c r="L4300" s="69"/>
      <c r="M4300" s="69"/>
      <c r="N4300" s="69"/>
      <c r="O4300" s="35"/>
      <c r="P4300" s="35" t="s">
        <v>27810</v>
      </c>
      <c r="Q4300" s="36">
        <v>1</v>
      </c>
      <c r="R4300" s="35" t="s">
        <v>9849</v>
      </c>
      <c r="S4300" s="35" t="s">
        <v>28504</v>
      </c>
      <c r="T4300" s="35">
        <v>0</v>
      </c>
      <c r="U4300" s="35">
        <v>0</v>
      </c>
      <c r="V4300" s="36">
        <v>1</v>
      </c>
      <c r="W4300" s="36">
        <v>1</v>
      </c>
      <c r="X4300" s="37" t="s">
        <v>65</v>
      </c>
    </row>
    <row r="4301" spans="1:24" ht="24" customHeight="1" x14ac:dyDescent="0.2">
      <c r="A4301" s="50" t="s">
        <v>6938</v>
      </c>
      <c r="B4301" s="60" t="s">
        <v>8239</v>
      </c>
      <c r="C4301" s="76" t="s">
        <v>8239</v>
      </c>
      <c r="D4301" s="61" t="s">
        <v>8240</v>
      </c>
      <c r="E4301" s="53">
        <v>35127.74</v>
      </c>
      <c r="F4301" s="26">
        <v>0.21</v>
      </c>
      <c r="G4301" s="53">
        <v>57381.165000000001</v>
      </c>
      <c r="H4301" s="67"/>
      <c r="I4301" s="68"/>
      <c r="J4301" s="69"/>
      <c r="K4301" s="69"/>
      <c r="L4301" s="69"/>
      <c r="M4301" s="69"/>
      <c r="N4301" s="69"/>
      <c r="O4301" s="35"/>
      <c r="P4301" s="35" t="s">
        <v>27811</v>
      </c>
      <c r="Q4301" s="36">
        <v>1</v>
      </c>
      <c r="R4301" s="35" t="s">
        <v>9849</v>
      </c>
      <c r="S4301" s="35" t="s">
        <v>28504</v>
      </c>
      <c r="T4301" s="35">
        <v>0</v>
      </c>
      <c r="U4301" s="35">
        <v>0</v>
      </c>
      <c r="V4301" s="36">
        <v>1</v>
      </c>
      <c r="W4301" s="36">
        <v>1</v>
      </c>
      <c r="X4301" s="37" t="s">
        <v>65</v>
      </c>
    </row>
    <row r="4302" spans="1:24" ht="24" customHeight="1" x14ac:dyDescent="0.2">
      <c r="A4302" s="50" t="s">
        <v>6938</v>
      </c>
      <c r="B4302" s="60" t="s">
        <v>8241</v>
      </c>
      <c r="C4302" s="76" t="s">
        <v>8241</v>
      </c>
      <c r="D4302" s="61" t="s">
        <v>8242</v>
      </c>
      <c r="E4302" s="53">
        <v>463805.33</v>
      </c>
      <c r="F4302" s="26">
        <v>0.21</v>
      </c>
      <c r="G4302" s="53">
        <v>757626.01199999999</v>
      </c>
      <c r="H4302" s="67"/>
      <c r="I4302" s="68"/>
      <c r="J4302" s="69"/>
      <c r="K4302" s="69"/>
      <c r="L4302" s="69"/>
      <c r="M4302" s="69"/>
      <c r="N4302" s="69"/>
      <c r="O4302" s="35"/>
      <c r="P4302" s="35" t="s">
        <v>27812</v>
      </c>
      <c r="Q4302" s="36">
        <v>1</v>
      </c>
      <c r="R4302" s="35" t="s">
        <v>9849</v>
      </c>
      <c r="S4302" s="35" t="s">
        <v>28503</v>
      </c>
      <c r="T4302" s="35">
        <v>0</v>
      </c>
      <c r="U4302" s="35">
        <v>0</v>
      </c>
      <c r="V4302" s="36">
        <v>1</v>
      </c>
      <c r="W4302" s="36">
        <v>1</v>
      </c>
      <c r="X4302" s="37" t="s">
        <v>65</v>
      </c>
    </row>
    <row r="4303" spans="1:24" ht="24" customHeight="1" x14ac:dyDescent="0.2">
      <c r="A4303" s="50" t="s">
        <v>6938</v>
      </c>
      <c r="B4303" s="60" t="s">
        <v>8243</v>
      </c>
      <c r="C4303" s="76" t="s">
        <v>8243</v>
      </c>
      <c r="D4303" s="61" t="s">
        <v>8244</v>
      </c>
      <c r="E4303" s="53">
        <v>25519.19</v>
      </c>
      <c r="F4303" s="26">
        <v>0.21</v>
      </c>
      <c r="G4303" s="53">
        <v>41685.601000000002</v>
      </c>
      <c r="H4303" s="67"/>
      <c r="I4303" s="68"/>
      <c r="J4303" s="69"/>
      <c r="K4303" s="69"/>
      <c r="L4303" s="69"/>
      <c r="M4303" s="69"/>
      <c r="N4303" s="69"/>
      <c r="O4303" s="35"/>
      <c r="P4303" s="35" t="s">
        <v>27813</v>
      </c>
      <c r="Q4303" s="36">
        <v>1</v>
      </c>
      <c r="R4303" s="35" t="s">
        <v>9849</v>
      </c>
      <c r="S4303" s="35" t="s">
        <v>28504</v>
      </c>
      <c r="T4303" s="35">
        <v>0</v>
      </c>
      <c r="U4303" s="35">
        <v>0</v>
      </c>
      <c r="V4303" s="36">
        <v>1</v>
      </c>
      <c r="W4303" s="36">
        <v>1</v>
      </c>
      <c r="X4303" s="37" t="s">
        <v>65</v>
      </c>
    </row>
    <row r="4304" spans="1:24" ht="24" customHeight="1" x14ac:dyDescent="0.2">
      <c r="A4304" s="50" t="s">
        <v>6938</v>
      </c>
      <c r="B4304" s="60" t="s">
        <v>8245</v>
      </c>
      <c r="C4304" s="76" t="s">
        <v>8245</v>
      </c>
      <c r="D4304" s="61" t="s">
        <v>8246</v>
      </c>
      <c r="E4304" s="53">
        <v>733676.69</v>
      </c>
      <c r="F4304" s="26">
        <v>0.105</v>
      </c>
      <c r="G4304" s="53">
        <v>1094462.2009999999</v>
      </c>
      <c r="H4304" s="67"/>
      <c r="I4304" s="68"/>
      <c r="J4304" s="69"/>
      <c r="K4304" s="69"/>
      <c r="L4304" s="69"/>
      <c r="M4304" s="69"/>
      <c r="N4304" s="69"/>
      <c r="O4304" s="35"/>
      <c r="P4304" s="35" t="s">
        <v>27814</v>
      </c>
      <c r="Q4304" s="36">
        <v>1</v>
      </c>
      <c r="R4304" s="35" t="s">
        <v>9849</v>
      </c>
      <c r="S4304" s="35" t="s">
        <v>28503</v>
      </c>
      <c r="T4304" s="35">
        <v>0</v>
      </c>
      <c r="U4304" s="35">
        <v>0</v>
      </c>
      <c r="V4304" s="36">
        <v>1</v>
      </c>
      <c r="W4304" s="36">
        <v>1</v>
      </c>
      <c r="X4304" s="37" t="s">
        <v>65</v>
      </c>
    </row>
    <row r="4305" spans="1:24" ht="24" customHeight="1" x14ac:dyDescent="0.2">
      <c r="A4305" s="50" t="s">
        <v>6938</v>
      </c>
      <c r="B4305" s="60" t="s">
        <v>20826</v>
      </c>
      <c r="C4305" s="76" t="s">
        <v>20826</v>
      </c>
      <c r="D4305" s="61" t="s">
        <v>8248</v>
      </c>
      <c r="E4305" s="53">
        <v>733676.69</v>
      </c>
      <c r="F4305" s="26">
        <v>0.105</v>
      </c>
      <c r="G4305" s="53">
        <v>1094462.2009999999</v>
      </c>
      <c r="H4305" s="67"/>
      <c r="I4305" s="68"/>
      <c r="J4305" s="69"/>
      <c r="K4305" s="69"/>
      <c r="L4305" s="69"/>
      <c r="M4305" s="69"/>
      <c r="N4305" s="69"/>
      <c r="O4305" s="35"/>
      <c r="P4305" s="35" t="s">
        <v>27815</v>
      </c>
      <c r="Q4305" s="36">
        <v>1</v>
      </c>
      <c r="R4305" s="35" t="s">
        <v>9849</v>
      </c>
      <c r="S4305" s="35" t="s">
        <v>28503</v>
      </c>
      <c r="T4305" s="35">
        <v>0</v>
      </c>
      <c r="U4305" s="35">
        <v>0</v>
      </c>
      <c r="V4305" s="36">
        <v>1</v>
      </c>
      <c r="W4305" s="36">
        <v>1</v>
      </c>
      <c r="X4305" s="37" t="s">
        <v>65</v>
      </c>
    </row>
    <row r="4306" spans="1:24" ht="24" customHeight="1" x14ac:dyDescent="0.2">
      <c r="A4306" s="50" t="s">
        <v>6938</v>
      </c>
      <c r="B4306" s="60" t="s">
        <v>8247</v>
      </c>
      <c r="C4306" s="76" t="s">
        <v>8247</v>
      </c>
      <c r="D4306" s="61" t="s">
        <v>8248</v>
      </c>
      <c r="E4306" s="53">
        <v>733676.69</v>
      </c>
      <c r="F4306" s="26">
        <v>0.105</v>
      </c>
      <c r="G4306" s="53">
        <v>1094462.2009999999</v>
      </c>
      <c r="H4306" s="67"/>
      <c r="I4306" s="68"/>
      <c r="J4306" s="69"/>
      <c r="K4306" s="69"/>
      <c r="L4306" s="69"/>
      <c r="M4306" s="69"/>
      <c r="N4306" s="69"/>
      <c r="O4306" s="35"/>
      <c r="P4306" s="35" t="s">
        <v>27816</v>
      </c>
      <c r="Q4306" s="36">
        <v>1</v>
      </c>
      <c r="R4306" s="35" t="s">
        <v>9849</v>
      </c>
      <c r="S4306" s="35" t="s">
        <v>28503</v>
      </c>
      <c r="T4306" s="35">
        <v>0</v>
      </c>
      <c r="U4306" s="35">
        <v>0</v>
      </c>
      <c r="V4306" s="36">
        <v>1</v>
      </c>
      <c r="W4306" s="36">
        <v>1</v>
      </c>
      <c r="X4306" s="37" t="s">
        <v>65</v>
      </c>
    </row>
    <row r="4307" spans="1:24" ht="24" customHeight="1" x14ac:dyDescent="0.2">
      <c r="A4307" s="50" t="s">
        <v>6938</v>
      </c>
      <c r="B4307" s="60" t="s">
        <v>8249</v>
      </c>
      <c r="C4307" s="76" t="s">
        <v>8249</v>
      </c>
      <c r="D4307" s="61" t="s">
        <v>8250</v>
      </c>
      <c r="E4307" s="53">
        <v>733676.69</v>
      </c>
      <c r="F4307" s="26">
        <v>0.105</v>
      </c>
      <c r="G4307" s="53">
        <v>1094462.2009999999</v>
      </c>
      <c r="H4307" s="67"/>
      <c r="I4307" s="68"/>
      <c r="J4307" s="69"/>
      <c r="K4307" s="69"/>
      <c r="L4307" s="69"/>
      <c r="M4307" s="69"/>
      <c r="N4307" s="69"/>
      <c r="O4307" s="35"/>
      <c r="P4307" s="35" t="s">
        <v>27817</v>
      </c>
      <c r="Q4307" s="36">
        <v>1</v>
      </c>
      <c r="R4307" s="35" t="s">
        <v>9849</v>
      </c>
      <c r="S4307" s="35" t="s">
        <v>28504</v>
      </c>
      <c r="T4307" s="35">
        <v>0</v>
      </c>
      <c r="U4307" s="35">
        <v>0</v>
      </c>
      <c r="V4307" s="36">
        <v>1</v>
      </c>
      <c r="W4307" s="36">
        <v>1</v>
      </c>
      <c r="X4307" s="37" t="s">
        <v>65</v>
      </c>
    </row>
    <row r="4308" spans="1:24" ht="24" customHeight="1" x14ac:dyDescent="0.2">
      <c r="A4308" s="50" t="s">
        <v>6938</v>
      </c>
      <c r="B4308" s="60" t="s">
        <v>8251</v>
      </c>
      <c r="C4308" s="76" t="s">
        <v>8251</v>
      </c>
      <c r="D4308" s="61" t="s">
        <v>8252</v>
      </c>
      <c r="E4308" s="53">
        <v>733676.69</v>
      </c>
      <c r="F4308" s="26">
        <v>0.105</v>
      </c>
      <c r="G4308" s="53">
        <v>1094462.2009999999</v>
      </c>
      <c r="H4308" s="67"/>
      <c r="I4308" s="68"/>
      <c r="J4308" s="69"/>
      <c r="K4308" s="69"/>
      <c r="L4308" s="69"/>
      <c r="M4308" s="69"/>
      <c r="N4308" s="69"/>
      <c r="O4308" s="35"/>
      <c r="P4308" s="35" t="s">
        <v>27818</v>
      </c>
      <c r="Q4308" s="36">
        <v>1</v>
      </c>
      <c r="R4308" s="35" t="s">
        <v>9849</v>
      </c>
      <c r="S4308" s="35" t="s">
        <v>28504</v>
      </c>
      <c r="T4308" s="35">
        <v>0</v>
      </c>
      <c r="U4308" s="35">
        <v>0</v>
      </c>
      <c r="V4308" s="36">
        <v>1</v>
      </c>
      <c r="W4308" s="36">
        <v>1</v>
      </c>
      <c r="X4308" s="37" t="s">
        <v>65</v>
      </c>
    </row>
    <row r="4309" spans="1:24" ht="24" customHeight="1" x14ac:dyDescent="0.2">
      <c r="A4309" s="50" t="s">
        <v>6938</v>
      </c>
      <c r="B4309" s="60" t="s">
        <v>8253</v>
      </c>
      <c r="C4309" s="76" t="s">
        <v>8253</v>
      </c>
      <c r="D4309" s="61" t="s">
        <v>8254</v>
      </c>
      <c r="E4309" s="53">
        <v>931147.64</v>
      </c>
      <c r="F4309" s="26">
        <v>0.21</v>
      </c>
      <c r="G4309" s="53">
        <v>1521029.665</v>
      </c>
      <c r="H4309" s="67"/>
      <c r="I4309" s="68"/>
      <c r="J4309" s="69"/>
      <c r="K4309" s="69"/>
      <c r="L4309" s="69"/>
      <c r="M4309" s="69"/>
      <c r="N4309" s="69"/>
      <c r="O4309" s="35"/>
      <c r="P4309" s="35" t="s">
        <v>27819</v>
      </c>
      <c r="Q4309" s="36">
        <v>1</v>
      </c>
      <c r="R4309" s="35" t="s">
        <v>9849</v>
      </c>
      <c r="S4309" s="35" t="s">
        <v>28504</v>
      </c>
      <c r="T4309" s="35">
        <v>0</v>
      </c>
      <c r="U4309" s="35">
        <v>0</v>
      </c>
      <c r="V4309" s="36">
        <v>1</v>
      </c>
      <c r="W4309" s="36">
        <v>1</v>
      </c>
      <c r="X4309" s="37" t="s">
        <v>65</v>
      </c>
    </row>
    <row r="4310" spans="1:24" ht="24" customHeight="1" x14ac:dyDescent="0.2">
      <c r="A4310" s="50" t="s">
        <v>6938</v>
      </c>
      <c r="B4310" s="60" t="s">
        <v>8255</v>
      </c>
      <c r="C4310" s="76" t="s">
        <v>8255</v>
      </c>
      <c r="D4310" s="61" t="s">
        <v>24211</v>
      </c>
      <c r="E4310" s="53">
        <v>931147.64</v>
      </c>
      <c r="F4310" s="26">
        <v>0.21</v>
      </c>
      <c r="G4310" s="53">
        <v>1521029.665</v>
      </c>
      <c r="H4310" s="67"/>
      <c r="I4310" s="68"/>
      <c r="J4310" s="69"/>
      <c r="K4310" s="69"/>
      <c r="L4310" s="69"/>
      <c r="M4310" s="69"/>
      <c r="N4310" s="69"/>
      <c r="O4310" s="35"/>
      <c r="P4310" s="35" t="s">
        <v>27820</v>
      </c>
      <c r="Q4310" s="36">
        <v>1</v>
      </c>
      <c r="R4310" s="35" t="s">
        <v>9849</v>
      </c>
      <c r="S4310" s="35" t="s">
        <v>28503</v>
      </c>
      <c r="T4310" s="35">
        <v>0</v>
      </c>
      <c r="U4310" s="35">
        <v>0</v>
      </c>
      <c r="V4310" s="36">
        <v>1</v>
      </c>
      <c r="W4310" s="36">
        <v>1</v>
      </c>
      <c r="X4310" s="37" t="s">
        <v>65</v>
      </c>
    </row>
    <row r="4311" spans="1:24" ht="24" customHeight="1" x14ac:dyDescent="0.2">
      <c r="A4311" s="50" t="s">
        <v>6938</v>
      </c>
      <c r="B4311" s="60" t="s">
        <v>8257</v>
      </c>
      <c r="C4311" s="76" t="s">
        <v>8257</v>
      </c>
      <c r="D4311" s="61" t="s">
        <v>8258</v>
      </c>
      <c r="E4311" s="53">
        <v>698139.65</v>
      </c>
      <c r="F4311" s="26">
        <v>0.21</v>
      </c>
      <c r="G4311" s="53">
        <v>1140411.121</v>
      </c>
      <c r="H4311" s="67"/>
      <c r="I4311" s="68"/>
      <c r="J4311" s="69"/>
      <c r="K4311" s="69"/>
      <c r="L4311" s="69"/>
      <c r="M4311" s="69"/>
      <c r="N4311" s="69"/>
      <c r="O4311" s="35"/>
      <c r="P4311" s="35" t="s">
        <v>27821</v>
      </c>
      <c r="Q4311" s="36">
        <v>1</v>
      </c>
      <c r="R4311" s="35" t="s">
        <v>9849</v>
      </c>
      <c r="S4311" s="35" t="s">
        <v>28504</v>
      </c>
      <c r="T4311" s="35">
        <v>0</v>
      </c>
      <c r="U4311" s="35">
        <v>0</v>
      </c>
      <c r="V4311" s="36">
        <v>1</v>
      </c>
      <c r="W4311" s="36">
        <v>1</v>
      </c>
      <c r="X4311" s="37" t="s">
        <v>65</v>
      </c>
    </row>
    <row r="4312" spans="1:24" ht="24" customHeight="1" x14ac:dyDescent="0.2">
      <c r="A4312" s="50" t="s">
        <v>6938</v>
      </c>
      <c r="B4312" s="60" t="s">
        <v>8259</v>
      </c>
      <c r="C4312" s="76" t="s">
        <v>8259</v>
      </c>
      <c r="D4312" s="61" t="s">
        <v>8260</v>
      </c>
      <c r="E4312" s="53">
        <v>698139.65</v>
      </c>
      <c r="F4312" s="26">
        <v>0.21</v>
      </c>
      <c r="G4312" s="53">
        <v>1140411.121</v>
      </c>
      <c r="H4312" s="67"/>
      <c r="I4312" s="68"/>
      <c r="J4312" s="69"/>
      <c r="K4312" s="69"/>
      <c r="L4312" s="69"/>
      <c r="M4312" s="69"/>
      <c r="N4312" s="69"/>
      <c r="O4312" s="35"/>
      <c r="P4312" s="35" t="s">
        <v>27822</v>
      </c>
      <c r="Q4312" s="36">
        <v>1</v>
      </c>
      <c r="R4312" s="35" t="s">
        <v>9849</v>
      </c>
      <c r="S4312" s="35" t="s">
        <v>28503</v>
      </c>
      <c r="T4312" s="35">
        <v>0</v>
      </c>
      <c r="U4312" s="35">
        <v>0</v>
      </c>
      <c r="V4312" s="36">
        <v>1</v>
      </c>
      <c r="W4312" s="36">
        <v>1</v>
      </c>
      <c r="X4312" s="37" t="s">
        <v>65</v>
      </c>
    </row>
    <row r="4313" spans="1:24" ht="24" customHeight="1" x14ac:dyDescent="0.2">
      <c r="A4313" s="50" t="s">
        <v>6938</v>
      </c>
      <c r="B4313" s="60" t="s">
        <v>8261</v>
      </c>
      <c r="C4313" s="76" t="s">
        <v>8261</v>
      </c>
      <c r="D4313" s="61" t="s">
        <v>8262</v>
      </c>
      <c r="E4313" s="53">
        <v>698139.65</v>
      </c>
      <c r="F4313" s="26">
        <v>0.21</v>
      </c>
      <c r="G4313" s="53">
        <v>1140411.121</v>
      </c>
      <c r="H4313" s="67"/>
      <c r="I4313" s="68"/>
      <c r="J4313" s="69"/>
      <c r="K4313" s="69"/>
      <c r="L4313" s="69"/>
      <c r="M4313" s="69"/>
      <c r="N4313" s="69"/>
      <c r="O4313" s="35"/>
      <c r="P4313" s="35" t="s">
        <v>27823</v>
      </c>
      <c r="Q4313" s="36">
        <v>1</v>
      </c>
      <c r="R4313" s="35" t="s">
        <v>9849</v>
      </c>
      <c r="S4313" s="35" t="s">
        <v>28504</v>
      </c>
      <c r="T4313" s="35">
        <v>0</v>
      </c>
      <c r="U4313" s="35">
        <v>0</v>
      </c>
      <c r="V4313" s="36">
        <v>1</v>
      </c>
      <c r="W4313" s="36">
        <v>1</v>
      </c>
      <c r="X4313" s="37" t="s">
        <v>65</v>
      </c>
    </row>
    <row r="4314" spans="1:24" ht="24" customHeight="1" x14ac:dyDescent="0.2">
      <c r="A4314" s="50" t="s">
        <v>6938</v>
      </c>
      <c r="B4314" s="60" t="s">
        <v>24212</v>
      </c>
      <c r="C4314" s="76" t="s">
        <v>24212</v>
      </c>
      <c r="D4314" s="61" t="s">
        <v>24213</v>
      </c>
      <c r="E4314" s="53">
        <v>819728.24</v>
      </c>
      <c r="F4314" s="26">
        <v>0.21</v>
      </c>
      <c r="G4314" s="53">
        <v>1339026.075</v>
      </c>
      <c r="H4314" s="67"/>
      <c r="I4314" s="68"/>
      <c r="J4314" s="69"/>
      <c r="K4314" s="69"/>
      <c r="L4314" s="69"/>
      <c r="M4314" s="69"/>
      <c r="N4314" s="69"/>
      <c r="O4314" s="35"/>
      <c r="P4314" s="35" t="s">
        <v>65</v>
      </c>
      <c r="Q4314" s="36">
        <v>1</v>
      </c>
      <c r="R4314" s="35" t="s">
        <v>9849</v>
      </c>
      <c r="S4314" s="35" t="s">
        <v>28504</v>
      </c>
      <c r="T4314" s="35">
        <v>0</v>
      </c>
      <c r="U4314" s="35">
        <v>0</v>
      </c>
      <c r="V4314" s="36" t="e">
        <v>#N/A</v>
      </c>
      <c r="W4314" s="36" t="e">
        <v>#N/A</v>
      </c>
      <c r="X4314" s="37" t="s">
        <v>65</v>
      </c>
    </row>
    <row r="4315" spans="1:24" ht="24" customHeight="1" x14ac:dyDescent="0.2">
      <c r="A4315" s="50" t="s">
        <v>6938</v>
      </c>
      <c r="B4315" s="60" t="s">
        <v>9900</v>
      </c>
      <c r="C4315" s="76" t="s">
        <v>9900</v>
      </c>
      <c r="D4315" s="61" t="s">
        <v>24214</v>
      </c>
      <c r="E4315" s="53">
        <v>819728.24</v>
      </c>
      <c r="F4315" s="26">
        <v>0.21</v>
      </c>
      <c r="G4315" s="53">
        <v>1339026.075</v>
      </c>
      <c r="H4315" s="67"/>
      <c r="I4315" s="68"/>
      <c r="J4315" s="69"/>
      <c r="K4315" s="69"/>
      <c r="L4315" s="69"/>
      <c r="M4315" s="69"/>
      <c r="N4315" s="69"/>
      <c r="O4315" s="35"/>
      <c r="P4315" s="35" t="s">
        <v>65</v>
      </c>
      <c r="Q4315" s="36">
        <v>1</v>
      </c>
      <c r="R4315" s="35" t="s">
        <v>9849</v>
      </c>
      <c r="S4315" s="35" t="s">
        <v>28504</v>
      </c>
      <c r="T4315" s="35">
        <v>0</v>
      </c>
      <c r="U4315" s="35">
        <v>0</v>
      </c>
      <c r="V4315" s="36">
        <v>1</v>
      </c>
      <c r="W4315" s="36">
        <v>1</v>
      </c>
      <c r="X4315" s="37" t="s">
        <v>65</v>
      </c>
    </row>
    <row r="4316" spans="1:24" ht="24" customHeight="1" x14ac:dyDescent="0.2">
      <c r="A4316" s="50" t="s">
        <v>6938</v>
      </c>
      <c r="B4316" s="60" t="s">
        <v>9901</v>
      </c>
      <c r="C4316" s="76" t="s">
        <v>9901</v>
      </c>
      <c r="D4316" s="61" t="s">
        <v>24215</v>
      </c>
      <c r="E4316" s="53">
        <v>931147.64</v>
      </c>
      <c r="F4316" s="26">
        <v>0.21</v>
      </c>
      <c r="G4316" s="53">
        <v>1521029.665</v>
      </c>
      <c r="H4316" s="67"/>
      <c r="I4316" s="68"/>
      <c r="J4316" s="69"/>
      <c r="K4316" s="69"/>
      <c r="L4316" s="69"/>
      <c r="M4316" s="69"/>
      <c r="N4316" s="69"/>
      <c r="O4316" s="35"/>
      <c r="P4316" s="35" t="s">
        <v>65</v>
      </c>
      <c r="Q4316" s="36">
        <v>1</v>
      </c>
      <c r="R4316" s="35" t="s">
        <v>9849</v>
      </c>
      <c r="S4316" s="35" t="s">
        <v>28503</v>
      </c>
      <c r="T4316" s="35">
        <v>0</v>
      </c>
      <c r="U4316" s="35">
        <v>0</v>
      </c>
      <c r="V4316" s="36">
        <v>1</v>
      </c>
      <c r="W4316" s="36">
        <v>1</v>
      </c>
      <c r="X4316" s="37" t="s">
        <v>65</v>
      </c>
    </row>
    <row r="4317" spans="1:24" ht="24" customHeight="1" x14ac:dyDescent="0.2">
      <c r="A4317" s="50" t="s">
        <v>6938</v>
      </c>
      <c r="B4317" s="60" t="s">
        <v>20838</v>
      </c>
      <c r="C4317" s="76" t="s">
        <v>20838</v>
      </c>
      <c r="D4317" s="61" t="s">
        <v>20839</v>
      </c>
      <c r="E4317" s="53">
        <v>1455913.01</v>
      </c>
      <c r="F4317" s="26">
        <v>0.21</v>
      </c>
      <c r="G4317" s="53">
        <v>2378233.898</v>
      </c>
      <c r="H4317" s="67"/>
      <c r="I4317" s="68"/>
      <c r="J4317" s="69"/>
      <c r="K4317" s="69"/>
      <c r="L4317" s="69"/>
      <c r="M4317" s="69"/>
      <c r="N4317" s="69"/>
      <c r="O4317" s="35"/>
      <c r="P4317" s="35" t="s">
        <v>27824</v>
      </c>
      <c r="Q4317" s="36">
        <v>1</v>
      </c>
      <c r="R4317" s="35" t="s">
        <v>9849</v>
      </c>
      <c r="S4317" s="35" t="s">
        <v>28503</v>
      </c>
      <c r="T4317" s="35">
        <v>0</v>
      </c>
      <c r="U4317" s="35">
        <v>0</v>
      </c>
      <c r="V4317" s="36">
        <v>1</v>
      </c>
      <c r="W4317" s="36">
        <v>1</v>
      </c>
      <c r="X4317" s="37" t="s">
        <v>65</v>
      </c>
    </row>
    <row r="4318" spans="1:24" ht="24" customHeight="1" x14ac:dyDescent="0.2">
      <c r="A4318" s="50" t="s">
        <v>6938</v>
      </c>
      <c r="B4318" s="60" t="s">
        <v>20840</v>
      </c>
      <c r="C4318" s="76" t="s">
        <v>20840</v>
      </c>
      <c r="D4318" s="61" t="s">
        <v>20841</v>
      </c>
      <c r="E4318" s="53">
        <v>1455913.01</v>
      </c>
      <c r="F4318" s="26">
        <v>0.21</v>
      </c>
      <c r="G4318" s="53">
        <v>2378233.898</v>
      </c>
      <c r="H4318" s="67"/>
      <c r="I4318" s="68"/>
      <c r="J4318" s="69"/>
      <c r="K4318" s="69"/>
      <c r="L4318" s="69"/>
      <c r="M4318" s="69"/>
      <c r="N4318" s="69"/>
      <c r="O4318" s="35"/>
      <c r="P4318" s="35" t="s">
        <v>27825</v>
      </c>
      <c r="Q4318" s="36">
        <v>1</v>
      </c>
      <c r="R4318" s="35" t="s">
        <v>9849</v>
      </c>
      <c r="S4318" s="35" t="s">
        <v>28503</v>
      </c>
      <c r="T4318" s="35">
        <v>0</v>
      </c>
      <c r="U4318" s="35">
        <v>0</v>
      </c>
      <c r="V4318" s="36">
        <v>1</v>
      </c>
      <c r="W4318" s="36">
        <v>1</v>
      </c>
      <c r="X4318" s="37" t="s">
        <v>65</v>
      </c>
    </row>
    <row r="4319" spans="1:24" ht="24" customHeight="1" x14ac:dyDescent="0.2">
      <c r="A4319" s="50" t="s">
        <v>6938</v>
      </c>
      <c r="B4319" s="60" t="s">
        <v>8263</v>
      </c>
      <c r="C4319" s="76" t="s">
        <v>8263</v>
      </c>
      <c r="D4319" s="61" t="s">
        <v>8264</v>
      </c>
      <c r="E4319" s="53">
        <v>1455913.01</v>
      </c>
      <c r="F4319" s="26">
        <v>0.21</v>
      </c>
      <c r="G4319" s="53">
        <v>2378233.898</v>
      </c>
      <c r="H4319" s="67"/>
      <c r="I4319" s="68"/>
      <c r="J4319" s="69"/>
      <c r="K4319" s="69"/>
      <c r="L4319" s="69"/>
      <c r="M4319" s="69"/>
      <c r="N4319" s="69"/>
      <c r="O4319" s="35"/>
      <c r="P4319" s="35" t="s">
        <v>27826</v>
      </c>
      <c r="Q4319" s="36">
        <v>1</v>
      </c>
      <c r="R4319" s="35" t="s">
        <v>9849</v>
      </c>
      <c r="S4319" s="35" t="s">
        <v>28503</v>
      </c>
      <c r="T4319" s="35">
        <v>0</v>
      </c>
      <c r="U4319" s="35">
        <v>0</v>
      </c>
      <c r="V4319" s="36">
        <v>1</v>
      </c>
      <c r="W4319" s="36">
        <v>1</v>
      </c>
      <c r="X4319" s="37" t="s">
        <v>65</v>
      </c>
    </row>
    <row r="4320" spans="1:24" ht="24" customHeight="1" x14ac:dyDescent="0.2">
      <c r="A4320" s="50" t="s">
        <v>6938</v>
      </c>
      <c r="B4320" s="60" t="s">
        <v>8265</v>
      </c>
      <c r="C4320" s="76" t="s">
        <v>8265</v>
      </c>
      <c r="D4320" s="61" t="s">
        <v>8266</v>
      </c>
      <c r="E4320" s="53">
        <v>4170268.04</v>
      </c>
      <c r="F4320" s="26">
        <v>0.21</v>
      </c>
      <c r="G4320" s="53">
        <v>6812132.8389999997</v>
      </c>
      <c r="H4320" s="67"/>
      <c r="I4320" s="68"/>
      <c r="J4320" s="69"/>
      <c r="K4320" s="69"/>
      <c r="L4320" s="69"/>
      <c r="M4320" s="69"/>
      <c r="N4320" s="69"/>
      <c r="O4320" s="35"/>
      <c r="P4320" s="35" t="s">
        <v>27827</v>
      </c>
      <c r="Q4320" s="36">
        <v>1</v>
      </c>
      <c r="R4320" s="35" t="s">
        <v>9849</v>
      </c>
      <c r="S4320" s="35" t="s">
        <v>28503</v>
      </c>
      <c r="T4320" s="35">
        <v>0</v>
      </c>
      <c r="U4320" s="35">
        <v>0</v>
      </c>
      <c r="V4320" s="36">
        <v>1</v>
      </c>
      <c r="W4320" s="36">
        <v>1</v>
      </c>
      <c r="X4320" s="37" t="s">
        <v>65</v>
      </c>
    </row>
    <row r="4321" spans="1:24" ht="24" customHeight="1" x14ac:dyDescent="0.2">
      <c r="A4321" s="50" t="s">
        <v>6938</v>
      </c>
      <c r="B4321" s="60" t="s">
        <v>8267</v>
      </c>
      <c r="C4321" s="76" t="s">
        <v>8267</v>
      </c>
      <c r="D4321" s="61" t="s">
        <v>8268</v>
      </c>
      <c r="E4321" s="53">
        <v>4170268.04</v>
      </c>
      <c r="F4321" s="26">
        <v>0.21</v>
      </c>
      <c r="G4321" s="53">
        <v>6812132.8389999997</v>
      </c>
      <c r="H4321" s="67"/>
      <c r="I4321" s="68"/>
      <c r="J4321" s="69"/>
      <c r="K4321" s="69"/>
      <c r="L4321" s="69"/>
      <c r="M4321" s="69"/>
      <c r="N4321" s="69"/>
      <c r="O4321" s="35"/>
      <c r="P4321" s="35" t="s">
        <v>27828</v>
      </c>
      <c r="Q4321" s="36">
        <v>1</v>
      </c>
      <c r="R4321" s="35" t="s">
        <v>9849</v>
      </c>
      <c r="S4321" s="35" t="s">
        <v>28503</v>
      </c>
      <c r="T4321" s="35">
        <v>0</v>
      </c>
      <c r="U4321" s="35">
        <v>0</v>
      </c>
      <c r="V4321" s="36">
        <v>1</v>
      </c>
      <c r="W4321" s="36">
        <v>1</v>
      </c>
      <c r="X4321" s="37" t="s">
        <v>65</v>
      </c>
    </row>
    <row r="4322" spans="1:24" ht="24" customHeight="1" x14ac:dyDescent="0.2">
      <c r="A4322" s="50" t="s">
        <v>6938</v>
      </c>
      <c r="B4322" s="60" t="s">
        <v>8269</v>
      </c>
      <c r="C4322" s="76" t="s">
        <v>8269</v>
      </c>
      <c r="D4322" s="61" t="s">
        <v>8270</v>
      </c>
      <c r="E4322" s="53">
        <v>4170268.04</v>
      </c>
      <c r="F4322" s="26">
        <v>0.21</v>
      </c>
      <c r="G4322" s="53">
        <v>6812132.8389999997</v>
      </c>
      <c r="H4322" s="67"/>
      <c r="I4322" s="68"/>
      <c r="J4322" s="69"/>
      <c r="K4322" s="69"/>
      <c r="L4322" s="69"/>
      <c r="M4322" s="69"/>
      <c r="N4322" s="69"/>
      <c r="O4322" s="35"/>
      <c r="P4322" s="35" t="s">
        <v>27829</v>
      </c>
      <c r="Q4322" s="36">
        <v>1</v>
      </c>
      <c r="R4322" s="35" t="s">
        <v>9849</v>
      </c>
      <c r="S4322" s="35" t="s">
        <v>28503</v>
      </c>
      <c r="T4322" s="35">
        <v>0</v>
      </c>
      <c r="U4322" s="35">
        <v>0</v>
      </c>
      <c r="V4322" s="36">
        <v>1</v>
      </c>
      <c r="W4322" s="36">
        <v>1</v>
      </c>
      <c r="X4322" s="37" t="s">
        <v>65</v>
      </c>
    </row>
    <row r="4323" spans="1:24" ht="24" customHeight="1" x14ac:dyDescent="0.2">
      <c r="A4323" s="50" t="s">
        <v>6938</v>
      </c>
      <c r="B4323" s="60" t="s">
        <v>8271</v>
      </c>
      <c r="C4323" s="76" t="s">
        <v>8271</v>
      </c>
      <c r="D4323" s="61" t="s">
        <v>8272</v>
      </c>
      <c r="E4323" s="53">
        <v>8341033.4800000004</v>
      </c>
      <c r="F4323" s="26">
        <v>0.21</v>
      </c>
      <c r="G4323" s="53">
        <v>13625078.192</v>
      </c>
      <c r="H4323" s="67"/>
      <c r="I4323" s="68"/>
      <c r="J4323" s="69"/>
      <c r="K4323" s="69"/>
      <c r="L4323" s="69"/>
      <c r="M4323" s="69"/>
      <c r="N4323" s="69"/>
      <c r="O4323" s="35"/>
      <c r="P4323" s="35" t="s">
        <v>27830</v>
      </c>
      <c r="Q4323" s="36">
        <v>1</v>
      </c>
      <c r="R4323" s="35" t="s">
        <v>9849</v>
      </c>
      <c r="S4323" s="35" t="s">
        <v>28503</v>
      </c>
      <c r="T4323" s="35">
        <v>0</v>
      </c>
      <c r="U4323" s="35">
        <v>0</v>
      </c>
      <c r="V4323" s="36">
        <v>1</v>
      </c>
      <c r="W4323" s="36">
        <v>1</v>
      </c>
      <c r="X4323" s="37" t="s">
        <v>65</v>
      </c>
    </row>
    <row r="4324" spans="1:24" ht="24" customHeight="1" x14ac:dyDescent="0.2">
      <c r="A4324" s="50" t="s">
        <v>6938</v>
      </c>
      <c r="B4324" s="60" t="s">
        <v>20842</v>
      </c>
      <c r="C4324" s="76" t="s">
        <v>20842</v>
      </c>
      <c r="D4324" s="61" t="s">
        <v>20843</v>
      </c>
      <c r="E4324" s="53">
        <v>8341033.4800000004</v>
      </c>
      <c r="F4324" s="26">
        <v>0.21</v>
      </c>
      <c r="G4324" s="53">
        <v>13625078.192</v>
      </c>
      <c r="H4324" s="67"/>
      <c r="I4324" s="68"/>
      <c r="J4324" s="69"/>
      <c r="K4324" s="69"/>
      <c r="L4324" s="69"/>
      <c r="M4324" s="69"/>
      <c r="N4324" s="69"/>
      <c r="O4324" s="35"/>
      <c r="P4324" s="35" t="s">
        <v>27831</v>
      </c>
      <c r="Q4324" s="36">
        <v>1</v>
      </c>
      <c r="R4324" s="35" t="s">
        <v>9849</v>
      </c>
      <c r="S4324" s="35" t="s">
        <v>28503</v>
      </c>
      <c r="T4324" s="35">
        <v>0</v>
      </c>
      <c r="U4324" s="35">
        <v>0</v>
      </c>
      <c r="V4324" s="36">
        <v>1</v>
      </c>
      <c r="W4324" s="36">
        <v>1</v>
      </c>
      <c r="X4324" s="37" t="s">
        <v>65</v>
      </c>
    </row>
    <row r="4325" spans="1:24" ht="24" customHeight="1" x14ac:dyDescent="0.2">
      <c r="A4325" s="50" t="s">
        <v>6938</v>
      </c>
      <c r="B4325" s="60" t="s">
        <v>20844</v>
      </c>
      <c r="C4325" s="76" t="s">
        <v>20844</v>
      </c>
      <c r="D4325" s="61" t="s">
        <v>20845</v>
      </c>
      <c r="E4325" s="53">
        <v>8341033.4800000004</v>
      </c>
      <c r="F4325" s="26">
        <v>0.21</v>
      </c>
      <c r="G4325" s="53">
        <v>13625078.192</v>
      </c>
      <c r="H4325" s="67"/>
      <c r="I4325" s="68"/>
      <c r="J4325" s="69"/>
      <c r="K4325" s="69"/>
      <c r="L4325" s="69"/>
      <c r="M4325" s="69"/>
      <c r="N4325" s="69"/>
      <c r="O4325" s="35"/>
      <c r="P4325" s="35" t="s">
        <v>27832</v>
      </c>
      <c r="Q4325" s="36">
        <v>1</v>
      </c>
      <c r="R4325" s="35" t="s">
        <v>9849</v>
      </c>
      <c r="S4325" s="35" t="s">
        <v>28503</v>
      </c>
      <c r="T4325" s="35">
        <v>0</v>
      </c>
      <c r="U4325" s="35">
        <v>0</v>
      </c>
      <c r="V4325" s="36">
        <v>1</v>
      </c>
      <c r="W4325" s="36">
        <v>1</v>
      </c>
      <c r="X4325" s="37" t="s">
        <v>65</v>
      </c>
    </row>
    <row r="4326" spans="1:24" ht="24" customHeight="1" x14ac:dyDescent="0.2">
      <c r="A4326" s="50" t="s">
        <v>6938</v>
      </c>
      <c r="B4326" s="60" t="s">
        <v>8273</v>
      </c>
      <c r="C4326" s="76" t="s">
        <v>8273</v>
      </c>
      <c r="D4326" s="61" t="s">
        <v>8274</v>
      </c>
      <c r="E4326" s="53">
        <v>621553.49</v>
      </c>
      <c r="F4326" s="26">
        <v>0.105</v>
      </c>
      <c r="G4326" s="53">
        <v>927202.41700000002</v>
      </c>
      <c r="H4326" s="67"/>
      <c r="I4326" s="68"/>
      <c r="J4326" s="69"/>
      <c r="K4326" s="69"/>
      <c r="L4326" s="69"/>
      <c r="M4326" s="69"/>
      <c r="N4326" s="69"/>
      <c r="O4326" s="35"/>
      <c r="P4326" s="35" t="s">
        <v>27833</v>
      </c>
      <c r="Q4326" s="36">
        <v>1</v>
      </c>
      <c r="R4326" s="35" t="s">
        <v>9849</v>
      </c>
      <c r="S4326" s="35" t="s">
        <v>28504</v>
      </c>
      <c r="T4326" s="35">
        <v>0</v>
      </c>
      <c r="U4326" s="35">
        <v>0</v>
      </c>
      <c r="V4326" s="36">
        <v>1</v>
      </c>
      <c r="W4326" s="36">
        <v>1</v>
      </c>
      <c r="X4326" s="37" t="s">
        <v>65</v>
      </c>
    </row>
    <row r="4327" spans="1:24" ht="24" customHeight="1" x14ac:dyDescent="0.2">
      <c r="A4327" s="50" t="s">
        <v>6938</v>
      </c>
      <c r="B4327" s="60" t="s">
        <v>8275</v>
      </c>
      <c r="C4327" s="76" t="s">
        <v>8275</v>
      </c>
      <c r="D4327" s="61" t="s">
        <v>8276</v>
      </c>
      <c r="E4327" s="53">
        <v>621553.49</v>
      </c>
      <c r="F4327" s="26">
        <v>0.105</v>
      </c>
      <c r="G4327" s="53">
        <v>927202.41700000002</v>
      </c>
      <c r="H4327" s="67"/>
      <c r="I4327" s="68"/>
      <c r="J4327" s="69"/>
      <c r="K4327" s="69"/>
      <c r="L4327" s="69"/>
      <c r="M4327" s="69"/>
      <c r="N4327" s="69"/>
      <c r="O4327" s="35"/>
      <c r="P4327" s="35" t="s">
        <v>27834</v>
      </c>
      <c r="Q4327" s="36">
        <v>1</v>
      </c>
      <c r="R4327" s="35" t="s">
        <v>9849</v>
      </c>
      <c r="S4327" s="35" t="s">
        <v>28504</v>
      </c>
      <c r="T4327" s="35">
        <v>0</v>
      </c>
      <c r="U4327" s="35">
        <v>0</v>
      </c>
      <c r="V4327" s="36">
        <v>1</v>
      </c>
      <c r="W4327" s="36">
        <v>1</v>
      </c>
      <c r="X4327" s="37" t="s">
        <v>65</v>
      </c>
    </row>
    <row r="4328" spans="1:24" ht="24" customHeight="1" x14ac:dyDescent="0.2">
      <c r="A4328" s="50" t="s">
        <v>6938</v>
      </c>
      <c r="B4328" s="60" t="s">
        <v>8277</v>
      </c>
      <c r="C4328" s="76" t="s">
        <v>8277</v>
      </c>
      <c r="D4328" s="61" t="s">
        <v>8278</v>
      </c>
      <c r="E4328" s="53">
        <v>563696.09</v>
      </c>
      <c r="F4328" s="26">
        <v>0.105</v>
      </c>
      <c r="G4328" s="53">
        <v>840893.64099999995</v>
      </c>
      <c r="H4328" s="67"/>
      <c r="I4328" s="68"/>
      <c r="J4328" s="69"/>
      <c r="K4328" s="69"/>
      <c r="L4328" s="69"/>
      <c r="M4328" s="69"/>
      <c r="N4328" s="69"/>
      <c r="O4328" s="35"/>
      <c r="P4328" s="35" t="s">
        <v>27835</v>
      </c>
      <c r="Q4328" s="36">
        <v>1</v>
      </c>
      <c r="R4328" s="35" t="s">
        <v>9849</v>
      </c>
      <c r="S4328" s="35" t="s">
        <v>28504</v>
      </c>
      <c r="T4328" s="35">
        <v>0</v>
      </c>
      <c r="U4328" s="35">
        <v>0</v>
      </c>
      <c r="V4328" s="36">
        <v>1</v>
      </c>
      <c r="W4328" s="36">
        <v>1</v>
      </c>
      <c r="X4328" s="37" t="s">
        <v>65</v>
      </c>
    </row>
    <row r="4329" spans="1:24" ht="24" customHeight="1" x14ac:dyDescent="0.2">
      <c r="A4329" s="50" t="s">
        <v>6938</v>
      </c>
      <c r="B4329" s="60" t="s">
        <v>8279</v>
      </c>
      <c r="C4329" s="76" t="s">
        <v>8279</v>
      </c>
      <c r="D4329" s="61" t="s">
        <v>8280</v>
      </c>
      <c r="E4329" s="53">
        <v>305223.56</v>
      </c>
      <c r="F4329" s="26">
        <v>0.105</v>
      </c>
      <c r="G4329" s="53">
        <v>455317.25</v>
      </c>
      <c r="H4329" s="67"/>
      <c r="I4329" s="68"/>
      <c r="J4329" s="69"/>
      <c r="K4329" s="69"/>
      <c r="L4329" s="69"/>
      <c r="M4329" s="69"/>
      <c r="N4329" s="69"/>
      <c r="O4329" s="35"/>
      <c r="P4329" s="35" t="s">
        <v>65</v>
      </c>
      <c r="Q4329" s="36">
        <v>1</v>
      </c>
      <c r="R4329" s="35" t="s">
        <v>9849</v>
      </c>
      <c r="S4329" s="35" t="s">
        <v>28504</v>
      </c>
      <c r="T4329" s="35">
        <v>0</v>
      </c>
      <c r="U4329" s="35">
        <v>0</v>
      </c>
      <c r="V4329" s="36">
        <v>1</v>
      </c>
      <c r="W4329" s="36">
        <v>1</v>
      </c>
      <c r="X4329" s="37" t="s">
        <v>65</v>
      </c>
    </row>
    <row r="4330" spans="1:24" ht="24" customHeight="1" x14ac:dyDescent="0.2">
      <c r="A4330" s="50" t="s">
        <v>6938</v>
      </c>
      <c r="B4330" s="60" t="s">
        <v>24216</v>
      </c>
      <c r="C4330" s="76" t="s">
        <v>24216</v>
      </c>
      <c r="D4330" s="61" t="s">
        <v>24217</v>
      </c>
      <c r="E4330" s="53">
        <v>30194.95</v>
      </c>
      <c r="F4330" s="26">
        <v>0.21</v>
      </c>
      <c r="G4330" s="53">
        <v>49323.447999999997</v>
      </c>
      <c r="H4330" s="67"/>
      <c r="I4330" s="68"/>
      <c r="J4330" s="69"/>
      <c r="K4330" s="69"/>
      <c r="L4330" s="69"/>
      <c r="M4330" s="69"/>
      <c r="N4330" s="69"/>
      <c r="O4330" s="35"/>
      <c r="P4330" s="35" t="s">
        <v>65</v>
      </c>
      <c r="Q4330" s="36">
        <v>1</v>
      </c>
      <c r="R4330" s="35" t="s">
        <v>27</v>
      </c>
      <c r="S4330" s="35" t="s">
        <v>28503</v>
      </c>
      <c r="T4330" s="35">
        <v>0</v>
      </c>
      <c r="U4330" s="35">
        <v>0</v>
      </c>
      <c r="V4330" s="36" t="e">
        <v>#N/A</v>
      </c>
      <c r="W4330" s="36" t="e">
        <v>#N/A</v>
      </c>
      <c r="X4330" s="37" t="s">
        <v>65</v>
      </c>
    </row>
    <row r="4331" spans="1:24" ht="24" customHeight="1" x14ac:dyDescent="0.2">
      <c r="A4331" s="50" t="s">
        <v>6938</v>
      </c>
      <c r="B4331" s="60" t="s">
        <v>8281</v>
      </c>
      <c r="C4331" s="76" t="s">
        <v>8281</v>
      </c>
      <c r="D4331" s="61" t="s">
        <v>8282</v>
      </c>
      <c r="E4331" s="53">
        <v>3158952.92</v>
      </c>
      <c r="F4331" s="26">
        <v>0.105</v>
      </c>
      <c r="G4331" s="53">
        <v>4712368.0159999998</v>
      </c>
      <c r="H4331" s="67"/>
      <c r="I4331" s="68"/>
      <c r="J4331" s="69"/>
      <c r="K4331" s="69"/>
      <c r="L4331" s="69"/>
      <c r="M4331" s="69"/>
      <c r="N4331" s="69"/>
      <c r="O4331" s="35"/>
      <c r="P4331" s="35" t="s">
        <v>27836</v>
      </c>
      <c r="Q4331" s="36">
        <v>1</v>
      </c>
      <c r="R4331" s="35" t="s">
        <v>9849</v>
      </c>
      <c r="S4331" s="35" t="s">
        <v>28503</v>
      </c>
      <c r="T4331" s="35">
        <v>0</v>
      </c>
      <c r="U4331" s="35">
        <v>0</v>
      </c>
      <c r="V4331" s="36">
        <v>1</v>
      </c>
      <c r="W4331" s="36">
        <v>1</v>
      </c>
      <c r="X4331" s="37" t="s">
        <v>65</v>
      </c>
    </row>
    <row r="4332" spans="1:24" ht="24" customHeight="1" x14ac:dyDescent="0.2">
      <c r="A4332" s="50" t="s">
        <v>6938</v>
      </c>
      <c r="B4332" s="60" t="s">
        <v>8283</v>
      </c>
      <c r="C4332" s="76" t="s">
        <v>8283</v>
      </c>
      <c r="D4332" s="61" t="s">
        <v>8284</v>
      </c>
      <c r="E4332" s="53">
        <v>815464.24</v>
      </c>
      <c r="F4332" s="26">
        <v>0.105</v>
      </c>
      <c r="G4332" s="53">
        <v>1216468.7760000001</v>
      </c>
      <c r="H4332" s="67"/>
      <c r="I4332" s="68"/>
      <c r="J4332" s="69"/>
      <c r="K4332" s="69"/>
      <c r="L4332" s="69"/>
      <c r="M4332" s="69"/>
      <c r="N4332" s="69"/>
      <c r="O4332" s="35"/>
      <c r="P4332" s="35" t="s">
        <v>27837</v>
      </c>
      <c r="Q4332" s="36">
        <v>1</v>
      </c>
      <c r="R4332" s="35" t="s">
        <v>9849</v>
      </c>
      <c r="S4332" s="35" t="s">
        <v>28503</v>
      </c>
      <c r="T4332" s="35">
        <v>0</v>
      </c>
      <c r="U4332" s="35">
        <v>0</v>
      </c>
      <c r="V4332" s="36">
        <v>1</v>
      </c>
      <c r="W4332" s="36">
        <v>1</v>
      </c>
      <c r="X4332" s="37" t="s">
        <v>65</v>
      </c>
    </row>
    <row r="4333" spans="1:24" ht="24" customHeight="1" x14ac:dyDescent="0.2">
      <c r="A4333" s="50" t="s">
        <v>6938</v>
      </c>
      <c r="B4333" s="60" t="s">
        <v>8285</v>
      </c>
      <c r="C4333" s="76" t="s">
        <v>8285</v>
      </c>
      <c r="D4333" s="61" t="s">
        <v>8284</v>
      </c>
      <c r="E4333" s="53">
        <v>905165.34</v>
      </c>
      <c r="F4333" s="26">
        <v>0.105</v>
      </c>
      <c r="G4333" s="53">
        <v>1350280.3970000001</v>
      </c>
      <c r="H4333" s="67"/>
      <c r="I4333" s="68"/>
      <c r="J4333" s="69"/>
      <c r="K4333" s="69"/>
      <c r="L4333" s="69"/>
      <c r="M4333" s="69"/>
      <c r="N4333" s="69"/>
      <c r="O4333" s="35"/>
      <c r="P4333" s="35" t="s">
        <v>27838</v>
      </c>
      <c r="Q4333" s="36">
        <v>1</v>
      </c>
      <c r="R4333" s="35" t="s">
        <v>9849</v>
      </c>
      <c r="S4333" s="35" t="s">
        <v>28503</v>
      </c>
      <c r="T4333" s="35">
        <v>0</v>
      </c>
      <c r="U4333" s="35">
        <v>0</v>
      </c>
      <c r="V4333" s="36">
        <v>1</v>
      </c>
      <c r="W4333" s="36">
        <v>1</v>
      </c>
      <c r="X4333" s="37" t="s">
        <v>65</v>
      </c>
    </row>
    <row r="4334" spans="1:24" ht="24" customHeight="1" x14ac:dyDescent="0.2">
      <c r="A4334" s="50" t="s">
        <v>6938</v>
      </c>
      <c r="B4334" s="60" t="s">
        <v>8286</v>
      </c>
      <c r="C4334" s="76" t="s">
        <v>8286</v>
      </c>
      <c r="D4334" s="61" t="s">
        <v>8287</v>
      </c>
      <c r="E4334" s="53">
        <v>1913784.18</v>
      </c>
      <c r="F4334" s="26">
        <v>0.105</v>
      </c>
      <c r="G4334" s="53">
        <v>2854887.5469999998</v>
      </c>
      <c r="H4334" s="67"/>
      <c r="I4334" s="68"/>
      <c r="J4334" s="69"/>
      <c r="K4334" s="69"/>
      <c r="L4334" s="69"/>
      <c r="M4334" s="69"/>
      <c r="N4334" s="69"/>
      <c r="O4334" s="35"/>
      <c r="P4334" s="35" t="s">
        <v>27839</v>
      </c>
      <c r="Q4334" s="36">
        <v>1</v>
      </c>
      <c r="R4334" s="35" t="s">
        <v>9849</v>
      </c>
      <c r="S4334" s="35" t="s">
        <v>28503</v>
      </c>
      <c r="T4334" s="35">
        <v>0</v>
      </c>
      <c r="U4334" s="35">
        <v>0</v>
      </c>
      <c r="V4334" s="36">
        <v>1</v>
      </c>
      <c r="W4334" s="36">
        <v>1</v>
      </c>
      <c r="X4334" s="37" t="s">
        <v>65</v>
      </c>
    </row>
    <row r="4335" spans="1:24" ht="24" customHeight="1" x14ac:dyDescent="0.2">
      <c r="A4335" s="50" t="s">
        <v>6938</v>
      </c>
      <c r="B4335" s="60" t="s">
        <v>8288</v>
      </c>
      <c r="C4335" s="76" t="s">
        <v>8288</v>
      </c>
      <c r="D4335" s="61" t="s">
        <v>8289</v>
      </c>
      <c r="E4335" s="53">
        <v>1162198.77</v>
      </c>
      <c r="F4335" s="26">
        <v>0.21</v>
      </c>
      <c r="G4335" s="53">
        <v>1898451.6910000001</v>
      </c>
      <c r="H4335" s="67"/>
      <c r="I4335" s="68"/>
      <c r="J4335" s="69"/>
      <c r="K4335" s="69"/>
      <c r="L4335" s="69"/>
      <c r="M4335" s="69"/>
      <c r="N4335" s="69"/>
      <c r="O4335" s="35"/>
      <c r="P4335" s="35" t="s">
        <v>27840</v>
      </c>
      <c r="Q4335" s="36">
        <v>1</v>
      </c>
      <c r="R4335" s="35" t="s">
        <v>9849</v>
      </c>
      <c r="S4335" s="35" t="s">
        <v>28503</v>
      </c>
      <c r="T4335" s="35">
        <v>0</v>
      </c>
      <c r="U4335" s="35">
        <v>0</v>
      </c>
      <c r="V4335" s="36">
        <v>1</v>
      </c>
      <c r="W4335" s="36">
        <v>1</v>
      </c>
      <c r="X4335" s="37" t="s">
        <v>65</v>
      </c>
    </row>
    <row r="4336" spans="1:24" ht="24" customHeight="1" x14ac:dyDescent="0.2">
      <c r="A4336" s="50" t="s">
        <v>6938</v>
      </c>
      <c r="B4336" s="60" t="s">
        <v>8290</v>
      </c>
      <c r="C4336" s="76" t="s">
        <v>8290</v>
      </c>
      <c r="D4336" s="61" t="s">
        <v>8291</v>
      </c>
      <c r="E4336" s="53">
        <v>1825441.3</v>
      </c>
      <c r="F4336" s="26">
        <v>0.21</v>
      </c>
      <c r="G4336" s="53">
        <v>2981858.37</v>
      </c>
      <c r="H4336" s="67"/>
      <c r="I4336" s="68"/>
      <c r="J4336" s="69"/>
      <c r="K4336" s="69"/>
      <c r="L4336" s="69"/>
      <c r="M4336" s="69"/>
      <c r="N4336" s="69"/>
      <c r="O4336" s="35"/>
      <c r="P4336" s="35" t="s">
        <v>27841</v>
      </c>
      <c r="Q4336" s="36">
        <v>1</v>
      </c>
      <c r="R4336" s="35" t="s">
        <v>9849</v>
      </c>
      <c r="S4336" s="35" t="s">
        <v>28503</v>
      </c>
      <c r="T4336" s="35">
        <v>0</v>
      </c>
      <c r="U4336" s="35">
        <v>0</v>
      </c>
      <c r="V4336" s="36">
        <v>1</v>
      </c>
      <c r="W4336" s="36">
        <v>1</v>
      </c>
      <c r="X4336" s="37" t="s">
        <v>65</v>
      </c>
    </row>
    <row r="4337" spans="1:24" ht="24" customHeight="1" x14ac:dyDescent="0.2">
      <c r="A4337" s="50" t="s">
        <v>6938</v>
      </c>
      <c r="B4337" s="60" t="s">
        <v>20853</v>
      </c>
      <c r="C4337" s="76" t="s">
        <v>20853</v>
      </c>
      <c r="D4337" s="61" t="s">
        <v>20854</v>
      </c>
      <c r="E4337" s="53">
        <v>1644541.72</v>
      </c>
      <c r="F4337" s="26">
        <v>0.21</v>
      </c>
      <c r="G4337" s="53">
        <v>2686358.8969999999</v>
      </c>
      <c r="H4337" s="67"/>
      <c r="I4337" s="68"/>
      <c r="J4337" s="69"/>
      <c r="K4337" s="69"/>
      <c r="L4337" s="69"/>
      <c r="M4337" s="69"/>
      <c r="N4337" s="69"/>
      <c r="O4337" s="35"/>
      <c r="P4337" s="35" t="s">
        <v>27842</v>
      </c>
      <c r="Q4337" s="36">
        <v>1</v>
      </c>
      <c r="R4337" s="35" t="s">
        <v>9849</v>
      </c>
      <c r="S4337" s="35" t="s">
        <v>28504</v>
      </c>
      <c r="T4337" s="35">
        <v>0</v>
      </c>
      <c r="U4337" s="35">
        <v>0</v>
      </c>
      <c r="V4337" s="36">
        <v>1</v>
      </c>
      <c r="W4337" s="36">
        <v>1</v>
      </c>
      <c r="X4337" s="37" t="s">
        <v>65</v>
      </c>
    </row>
    <row r="4338" spans="1:24" ht="24" customHeight="1" x14ac:dyDescent="0.2">
      <c r="A4338" s="50" t="s">
        <v>6938</v>
      </c>
      <c r="B4338" s="60" t="s">
        <v>8292</v>
      </c>
      <c r="C4338" s="76" t="s">
        <v>8292</v>
      </c>
      <c r="D4338" s="61" t="s">
        <v>8293</v>
      </c>
      <c r="E4338" s="53">
        <v>916285.79</v>
      </c>
      <c r="F4338" s="26">
        <v>0.21</v>
      </c>
      <c r="G4338" s="53">
        <v>1496752.8419999999</v>
      </c>
      <c r="H4338" s="67"/>
      <c r="I4338" s="68"/>
      <c r="J4338" s="69"/>
      <c r="K4338" s="69"/>
      <c r="L4338" s="69"/>
      <c r="M4338" s="69"/>
      <c r="N4338" s="69"/>
      <c r="O4338" s="35"/>
      <c r="P4338" s="35" t="s">
        <v>27843</v>
      </c>
      <c r="Q4338" s="36">
        <v>1</v>
      </c>
      <c r="R4338" s="35" t="s">
        <v>9849</v>
      </c>
      <c r="S4338" s="35" t="s">
        <v>28503</v>
      </c>
      <c r="T4338" s="35">
        <v>0</v>
      </c>
      <c r="U4338" s="35">
        <v>0</v>
      </c>
      <c r="V4338" s="36">
        <v>1</v>
      </c>
      <c r="W4338" s="36">
        <v>1</v>
      </c>
      <c r="X4338" s="37" t="s">
        <v>65</v>
      </c>
    </row>
    <row r="4339" spans="1:24" ht="24" customHeight="1" x14ac:dyDescent="0.2">
      <c r="A4339" s="50" t="s">
        <v>6938</v>
      </c>
      <c r="B4339" s="60" t="s">
        <v>8294</v>
      </c>
      <c r="C4339" s="76" t="s">
        <v>8294</v>
      </c>
      <c r="D4339" s="61" t="s">
        <v>8293</v>
      </c>
      <c r="E4339" s="53">
        <v>916285.79</v>
      </c>
      <c r="F4339" s="26">
        <v>0.21</v>
      </c>
      <c r="G4339" s="53">
        <v>1496752.8419999999</v>
      </c>
      <c r="H4339" s="67"/>
      <c r="I4339" s="68"/>
      <c r="J4339" s="69"/>
      <c r="K4339" s="69"/>
      <c r="L4339" s="69"/>
      <c r="M4339" s="69"/>
      <c r="N4339" s="69"/>
      <c r="O4339" s="35"/>
      <c r="P4339" s="35" t="s">
        <v>27844</v>
      </c>
      <c r="Q4339" s="36">
        <v>1</v>
      </c>
      <c r="R4339" s="35" t="s">
        <v>9849</v>
      </c>
      <c r="S4339" s="35" t="s">
        <v>28503</v>
      </c>
      <c r="T4339" s="35">
        <v>0</v>
      </c>
      <c r="U4339" s="35">
        <v>0</v>
      </c>
      <c r="V4339" s="36">
        <v>1</v>
      </c>
      <c r="W4339" s="36">
        <v>1</v>
      </c>
      <c r="X4339" s="37" t="s">
        <v>65</v>
      </c>
    </row>
    <row r="4340" spans="1:24" ht="24" customHeight="1" x14ac:dyDescent="0.2">
      <c r="A4340" s="50" t="s">
        <v>6938</v>
      </c>
      <c r="B4340" s="60" t="s">
        <v>8295</v>
      </c>
      <c r="C4340" s="76" t="s">
        <v>8295</v>
      </c>
      <c r="D4340" s="61" t="s">
        <v>8296</v>
      </c>
      <c r="E4340" s="53">
        <v>1037692.1</v>
      </c>
      <c r="F4340" s="26">
        <v>0.105</v>
      </c>
      <c r="G4340" s="53">
        <v>1547977.196</v>
      </c>
      <c r="H4340" s="67"/>
      <c r="I4340" s="68"/>
      <c r="J4340" s="69"/>
      <c r="K4340" s="69"/>
      <c r="L4340" s="69"/>
      <c r="M4340" s="69"/>
      <c r="N4340" s="69"/>
      <c r="O4340" s="35"/>
      <c r="P4340" s="35" t="s">
        <v>27845</v>
      </c>
      <c r="Q4340" s="36">
        <v>1</v>
      </c>
      <c r="R4340" s="35" t="s">
        <v>9849</v>
      </c>
      <c r="S4340" s="35" t="s">
        <v>28504</v>
      </c>
      <c r="T4340" s="35">
        <v>0</v>
      </c>
      <c r="U4340" s="35">
        <v>0</v>
      </c>
      <c r="V4340" s="36">
        <v>1</v>
      </c>
      <c r="W4340" s="36">
        <v>1</v>
      </c>
      <c r="X4340" s="37" t="s">
        <v>65</v>
      </c>
    </row>
    <row r="4341" spans="1:24" ht="24" customHeight="1" x14ac:dyDescent="0.2">
      <c r="A4341" s="50" t="s">
        <v>6938</v>
      </c>
      <c r="B4341" s="60" t="s">
        <v>8297</v>
      </c>
      <c r="C4341" s="76" t="s">
        <v>8297</v>
      </c>
      <c r="D4341" s="61" t="s">
        <v>8296</v>
      </c>
      <c r="E4341" s="53">
        <v>1037692.1</v>
      </c>
      <c r="F4341" s="26">
        <v>0.105</v>
      </c>
      <c r="G4341" s="53">
        <v>1547977.196</v>
      </c>
      <c r="H4341" s="67"/>
      <c r="I4341" s="68"/>
      <c r="J4341" s="69"/>
      <c r="K4341" s="69"/>
      <c r="L4341" s="69"/>
      <c r="M4341" s="69"/>
      <c r="N4341" s="69"/>
      <c r="O4341" s="35"/>
      <c r="P4341" s="35" t="s">
        <v>27846</v>
      </c>
      <c r="Q4341" s="36">
        <v>1</v>
      </c>
      <c r="R4341" s="35" t="s">
        <v>9849</v>
      </c>
      <c r="S4341" s="35" t="s">
        <v>28504</v>
      </c>
      <c r="T4341" s="35">
        <v>0</v>
      </c>
      <c r="U4341" s="35">
        <v>0</v>
      </c>
      <c r="V4341" s="36">
        <v>1</v>
      </c>
      <c r="W4341" s="36">
        <v>1</v>
      </c>
      <c r="X4341" s="37" t="s">
        <v>65</v>
      </c>
    </row>
    <row r="4342" spans="1:24" ht="24" customHeight="1" x14ac:dyDescent="0.2">
      <c r="A4342" s="50" t="s">
        <v>6938</v>
      </c>
      <c r="B4342" s="60" t="s">
        <v>8298</v>
      </c>
      <c r="C4342" s="76" t="s">
        <v>8298</v>
      </c>
      <c r="D4342" s="61" t="s">
        <v>8296</v>
      </c>
      <c r="E4342" s="53">
        <v>1037692.1</v>
      </c>
      <c r="F4342" s="26">
        <v>0.105</v>
      </c>
      <c r="G4342" s="53">
        <v>1547977.196</v>
      </c>
      <c r="H4342" s="67"/>
      <c r="I4342" s="68"/>
      <c r="J4342" s="69"/>
      <c r="K4342" s="69"/>
      <c r="L4342" s="69"/>
      <c r="M4342" s="69"/>
      <c r="N4342" s="69"/>
      <c r="O4342" s="35"/>
      <c r="P4342" s="35" t="s">
        <v>27847</v>
      </c>
      <c r="Q4342" s="36">
        <v>1</v>
      </c>
      <c r="R4342" s="35" t="s">
        <v>9849</v>
      </c>
      <c r="S4342" s="35" t="s">
        <v>28503</v>
      </c>
      <c r="T4342" s="35">
        <v>0</v>
      </c>
      <c r="U4342" s="35">
        <v>0</v>
      </c>
      <c r="V4342" s="36">
        <v>1</v>
      </c>
      <c r="W4342" s="36">
        <v>1</v>
      </c>
      <c r="X4342" s="37" t="s">
        <v>65</v>
      </c>
    </row>
    <row r="4343" spans="1:24" ht="24" customHeight="1" x14ac:dyDescent="0.2">
      <c r="A4343" s="50" t="s">
        <v>6938</v>
      </c>
      <c r="B4343" s="60" t="s">
        <v>8299</v>
      </c>
      <c r="C4343" s="76" t="s">
        <v>8299</v>
      </c>
      <c r="D4343" s="61" t="s">
        <v>8300</v>
      </c>
      <c r="E4343" s="53">
        <v>3278099.66</v>
      </c>
      <c r="F4343" s="26">
        <v>0.21</v>
      </c>
      <c r="G4343" s="53">
        <v>5354775.7929999996</v>
      </c>
      <c r="H4343" s="67"/>
      <c r="I4343" s="68"/>
      <c r="J4343" s="69"/>
      <c r="K4343" s="69"/>
      <c r="L4343" s="69"/>
      <c r="M4343" s="69"/>
      <c r="N4343" s="69"/>
      <c r="O4343" s="35"/>
      <c r="P4343" s="35" t="s">
        <v>27848</v>
      </c>
      <c r="Q4343" s="36">
        <v>1</v>
      </c>
      <c r="R4343" s="35" t="s">
        <v>9849</v>
      </c>
      <c r="S4343" s="35" t="s">
        <v>28504</v>
      </c>
      <c r="T4343" s="35">
        <v>0</v>
      </c>
      <c r="U4343" s="35">
        <v>0</v>
      </c>
      <c r="V4343" s="36">
        <v>1</v>
      </c>
      <c r="W4343" s="36">
        <v>1</v>
      </c>
      <c r="X4343" s="37" t="s">
        <v>65</v>
      </c>
    </row>
    <row r="4344" spans="1:24" ht="24" customHeight="1" x14ac:dyDescent="0.2">
      <c r="A4344" s="50" t="s">
        <v>6938</v>
      </c>
      <c r="B4344" s="60" t="s">
        <v>8301</v>
      </c>
      <c r="C4344" s="76" t="s">
        <v>8301</v>
      </c>
      <c r="D4344" s="61" t="s">
        <v>8300</v>
      </c>
      <c r="E4344" s="53">
        <v>3278099.66</v>
      </c>
      <c r="F4344" s="26">
        <v>0.21</v>
      </c>
      <c r="G4344" s="53">
        <v>5354775.7929999996</v>
      </c>
      <c r="H4344" s="67"/>
      <c r="I4344" s="68"/>
      <c r="J4344" s="69"/>
      <c r="K4344" s="69"/>
      <c r="L4344" s="69"/>
      <c r="M4344" s="69"/>
      <c r="N4344" s="69"/>
      <c r="O4344" s="35"/>
      <c r="P4344" s="35" t="s">
        <v>27849</v>
      </c>
      <c r="Q4344" s="36">
        <v>1</v>
      </c>
      <c r="R4344" s="35" t="s">
        <v>9849</v>
      </c>
      <c r="S4344" s="35" t="s">
        <v>28504</v>
      </c>
      <c r="T4344" s="35">
        <v>0</v>
      </c>
      <c r="U4344" s="35">
        <v>0</v>
      </c>
      <c r="V4344" s="36">
        <v>1</v>
      </c>
      <c r="W4344" s="36">
        <v>1</v>
      </c>
      <c r="X4344" s="37" t="s">
        <v>65</v>
      </c>
    </row>
    <row r="4345" spans="1:24" ht="24" customHeight="1" x14ac:dyDescent="0.2">
      <c r="A4345" s="50" t="s">
        <v>6938</v>
      </c>
      <c r="B4345" s="60" t="s">
        <v>8302</v>
      </c>
      <c r="C4345" s="76" t="s">
        <v>8302</v>
      </c>
      <c r="D4345" s="61" t="s">
        <v>8303</v>
      </c>
      <c r="E4345" s="53">
        <v>2217404.0499999998</v>
      </c>
      <c r="F4345" s="26">
        <v>0.21</v>
      </c>
      <c r="G4345" s="53">
        <v>3622129.5189999999</v>
      </c>
      <c r="H4345" s="67"/>
      <c r="I4345" s="68"/>
      <c r="J4345" s="69"/>
      <c r="K4345" s="69"/>
      <c r="L4345" s="69"/>
      <c r="M4345" s="69"/>
      <c r="N4345" s="69"/>
      <c r="O4345" s="35"/>
      <c r="P4345" s="35" t="s">
        <v>27850</v>
      </c>
      <c r="Q4345" s="36">
        <v>1</v>
      </c>
      <c r="R4345" s="35" t="s">
        <v>9849</v>
      </c>
      <c r="S4345" s="35" t="s">
        <v>28503</v>
      </c>
      <c r="T4345" s="35">
        <v>0</v>
      </c>
      <c r="U4345" s="35">
        <v>0</v>
      </c>
      <c r="V4345" s="36">
        <v>1</v>
      </c>
      <c r="W4345" s="36">
        <v>1</v>
      </c>
      <c r="X4345" s="37" t="s">
        <v>65</v>
      </c>
    </row>
    <row r="4346" spans="1:24" ht="24" customHeight="1" x14ac:dyDescent="0.2">
      <c r="A4346" s="50" t="s">
        <v>6938</v>
      </c>
      <c r="B4346" s="60" t="s">
        <v>8304</v>
      </c>
      <c r="C4346" s="76" t="s">
        <v>8304</v>
      </c>
      <c r="D4346" s="61" t="s">
        <v>8303</v>
      </c>
      <c r="E4346" s="53">
        <v>2217404.0499999998</v>
      </c>
      <c r="F4346" s="26">
        <v>0.21</v>
      </c>
      <c r="G4346" s="53">
        <v>3622129.5189999999</v>
      </c>
      <c r="H4346" s="67"/>
      <c r="I4346" s="68"/>
      <c r="J4346" s="69"/>
      <c r="K4346" s="69"/>
      <c r="L4346" s="69"/>
      <c r="M4346" s="69"/>
      <c r="N4346" s="69"/>
      <c r="O4346" s="35"/>
      <c r="P4346" s="35" t="s">
        <v>27851</v>
      </c>
      <c r="Q4346" s="36">
        <v>1</v>
      </c>
      <c r="R4346" s="35" t="s">
        <v>9849</v>
      </c>
      <c r="S4346" s="35" t="s">
        <v>28504</v>
      </c>
      <c r="T4346" s="35">
        <v>0</v>
      </c>
      <c r="U4346" s="35">
        <v>0</v>
      </c>
      <c r="V4346" s="36">
        <v>1</v>
      </c>
      <c r="W4346" s="36">
        <v>1</v>
      </c>
      <c r="X4346" s="37" t="s">
        <v>65</v>
      </c>
    </row>
    <row r="4347" spans="1:24" ht="24" customHeight="1" x14ac:dyDescent="0.2">
      <c r="A4347" s="50" t="s">
        <v>6938</v>
      </c>
      <c r="B4347" s="60" t="s">
        <v>8305</v>
      </c>
      <c r="C4347" s="76" t="s">
        <v>8305</v>
      </c>
      <c r="D4347" s="61" t="s">
        <v>8306</v>
      </c>
      <c r="E4347" s="53">
        <v>1524727.11</v>
      </c>
      <c r="F4347" s="26">
        <v>0.21</v>
      </c>
      <c r="G4347" s="53">
        <v>2490641.736</v>
      </c>
      <c r="H4347" s="67"/>
      <c r="I4347" s="68"/>
      <c r="J4347" s="69"/>
      <c r="K4347" s="69"/>
      <c r="L4347" s="69"/>
      <c r="M4347" s="69"/>
      <c r="N4347" s="69"/>
      <c r="O4347" s="35"/>
      <c r="P4347" s="35" t="s">
        <v>27852</v>
      </c>
      <c r="Q4347" s="36">
        <v>1</v>
      </c>
      <c r="R4347" s="35" t="s">
        <v>9849</v>
      </c>
      <c r="S4347" s="35" t="s">
        <v>28504</v>
      </c>
      <c r="T4347" s="35">
        <v>0</v>
      </c>
      <c r="U4347" s="35">
        <v>0</v>
      </c>
      <c r="V4347" s="36">
        <v>1</v>
      </c>
      <c r="W4347" s="36">
        <v>1</v>
      </c>
      <c r="X4347" s="37" t="s">
        <v>65</v>
      </c>
    </row>
    <row r="4348" spans="1:24" ht="24" customHeight="1" x14ac:dyDescent="0.2">
      <c r="A4348" s="50" t="s">
        <v>6938</v>
      </c>
      <c r="B4348" s="60" t="s">
        <v>8307</v>
      </c>
      <c r="C4348" s="76" t="s">
        <v>8307</v>
      </c>
      <c r="D4348" s="61" t="s">
        <v>8306</v>
      </c>
      <c r="E4348" s="53">
        <v>1524727.11</v>
      </c>
      <c r="F4348" s="26">
        <v>0.21</v>
      </c>
      <c r="G4348" s="53">
        <v>2490641.736</v>
      </c>
      <c r="H4348" s="67"/>
      <c r="I4348" s="68"/>
      <c r="J4348" s="69"/>
      <c r="K4348" s="69"/>
      <c r="L4348" s="69"/>
      <c r="M4348" s="69"/>
      <c r="N4348" s="69"/>
      <c r="O4348" s="35"/>
      <c r="P4348" s="35" t="s">
        <v>27853</v>
      </c>
      <c r="Q4348" s="36">
        <v>1</v>
      </c>
      <c r="R4348" s="35" t="s">
        <v>9849</v>
      </c>
      <c r="S4348" s="35" t="s">
        <v>28503</v>
      </c>
      <c r="T4348" s="35">
        <v>0</v>
      </c>
      <c r="U4348" s="35">
        <v>0</v>
      </c>
      <c r="V4348" s="36">
        <v>1</v>
      </c>
      <c r="W4348" s="36">
        <v>1</v>
      </c>
      <c r="X4348" s="37" t="s">
        <v>65</v>
      </c>
    </row>
    <row r="4349" spans="1:24" ht="24" customHeight="1" x14ac:dyDescent="0.2">
      <c r="A4349" s="50" t="s">
        <v>6938</v>
      </c>
      <c r="B4349" s="60" t="s">
        <v>8310</v>
      </c>
      <c r="C4349" s="76" t="s">
        <v>8310</v>
      </c>
      <c r="D4349" s="61" t="s">
        <v>8311</v>
      </c>
      <c r="E4349" s="53">
        <v>121087.34</v>
      </c>
      <c r="F4349" s="26">
        <v>0.21</v>
      </c>
      <c r="G4349" s="53">
        <v>197796.171</v>
      </c>
      <c r="H4349" s="67"/>
      <c r="I4349" s="68"/>
      <c r="J4349" s="69"/>
      <c r="K4349" s="69"/>
      <c r="L4349" s="69"/>
      <c r="M4349" s="69"/>
      <c r="N4349" s="69"/>
      <c r="O4349" s="35"/>
      <c r="P4349" s="35" t="s">
        <v>27854</v>
      </c>
      <c r="Q4349" s="36">
        <v>1</v>
      </c>
      <c r="R4349" s="35" t="s">
        <v>9849</v>
      </c>
      <c r="S4349" s="35" t="s">
        <v>28504</v>
      </c>
      <c r="T4349" s="35">
        <v>0</v>
      </c>
      <c r="U4349" s="35">
        <v>0</v>
      </c>
      <c r="V4349" s="36">
        <v>1</v>
      </c>
      <c r="W4349" s="36">
        <v>1</v>
      </c>
      <c r="X4349" s="37" t="s">
        <v>65</v>
      </c>
    </row>
    <row r="4350" spans="1:24" ht="24" customHeight="1" x14ac:dyDescent="0.2">
      <c r="A4350" s="50" t="s">
        <v>6938</v>
      </c>
      <c r="B4350" s="60" t="s">
        <v>8312</v>
      </c>
      <c r="C4350" s="76" t="s">
        <v>8312</v>
      </c>
      <c r="D4350" s="61" t="s">
        <v>8313</v>
      </c>
      <c r="E4350" s="53">
        <v>348384.03</v>
      </c>
      <c r="F4350" s="26">
        <v>0.21</v>
      </c>
      <c r="G4350" s="53">
        <v>569085.31200000003</v>
      </c>
      <c r="H4350" s="67"/>
      <c r="I4350" s="68"/>
      <c r="J4350" s="69"/>
      <c r="K4350" s="69"/>
      <c r="L4350" s="69"/>
      <c r="M4350" s="69"/>
      <c r="N4350" s="69"/>
      <c r="O4350" s="35"/>
      <c r="P4350" s="35" t="s">
        <v>27855</v>
      </c>
      <c r="Q4350" s="36">
        <v>1</v>
      </c>
      <c r="R4350" s="35" t="s">
        <v>9849</v>
      </c>
      <c r="S4350" s="35" t="s">
        <v>28504</v>
      </c>
      <c r="T4350" s="35">
        <v>0</v>
      </c>
      <c r="U4350" s="35">
        <v>0</v>
      </c>
      <c r="V4350" s="36">
        <v>1</v>
      </c>
      <c r="W4350" s="36">
        <v>1</v>
      </c>
      <c r="X4350" s="37" t="s">
        <v>65</v>
      </c>
    </row>
    <row r="4351" spans="1:24" ht="24" customHeight="1" x14ac:dyDescent="0.2">
      <c r="A4351" s="50" t="s">
        <v>6938</v>
      </c>
      <c r="B4351" s="60" t="s">
        <v>8314</v>
      </c>
      <c r="C4351" s="76" t="s">
        <v>8314</v>
      </c>
      <c r="D4351" s="61" t="s">
        <v>8315</v>
      </c>
      <c r="E4351" s="53">
        <v>266143.96999999997</v>
      </c>
      <c r="F4351" s="26">
        <v>0.21</v>
      </c>
      <c r="G4351" s="53">
        <v>434746.17599999998</v>
      </c>
      <c r="H4351" s="67"/>
      <c r="I4351" s="68"/>
      <c r="J4351" s="69"/>
      <c r="K4351" s="69"/>
      <c r="L4351" s="69"/>
      <c r="M4351" s="69"/>
      <c r="N4351" s="69"/>
      <c r="O4351" s="35"/>
      <c r="P4351" s="35" t="s">
        <v>27856</v>
      </c>
      <c r="Q4351" s="36">
        <v>1</v>
      </c>
      <c r="R4351" s="35" t="s">
        <v>9849</v>
      </c>
      <c r="S4351" s="35" t="s">
        <v>28503</v>
      </c>
      <c r="T4351" s="35">
        <v>0</v>
      </c>
      <c r="U4351" s="35">
        <v>0</v>
      </c>
      <c r="V4351" s="36">
        <v>1</v>
      </c>
      <c r="W4351" s="36">
        <v>1</v>
      </c>
      <c r="X4351" s="37" t="s">
        <v>65</v>
      </c>
    </row>
    <row r="4352" spans="1:24" ht="24" customHeight="1" x14ac:dyDescent="0.2">
      <c r="A4352" s="50" t="s">
        <v>6938</v>
      </c>
      <c r="B4352" s="60" t="s">
        <v>8316</v>
      </c>
      <c r="C4352" s="76" t="s">
        <v>8316</v>
      </c>
      <c r="D4352" s="61" t="s">
        <v>8317</v>
      </c>
      <c r="E4352" s="53">
        <v>405414.83</v>
      </c>
      <c r="F4352" s="26">
        <v>0.21</v>
      </c>
      <c r="G4352" s="53">
        <v>790644.05500000005</v>
      </c>
      <c r="H4352" s="67"/>
      <c r="I4352" s="68"/>
      <c r="J4352" s="69"/>
      <c r="K4352" s="69"/>
      <c r="L4352" s="69"/>
      <c r="M4352" s="69"/>
      <c r="N4352" s="69"/>
      <c r="O4352" s="35"/>
      <c r="P4352" s="35" t="s">
        <v>27857</v>
      </c>
      <c r="Q4352" s="36">
        <v>1</v>
      </c>
      <c r="R4352" s="35" t="s">
        <v>9849</v>
      </c>
      <c r="S4352" s="35" t="s">
        <v>28503</v>
      </c>
      <c r="T4352" s="35">
        <v>0</v>
      </c>
      <c r="U4352" s="35">
        <v>0</v>
      </c>
      <c r="V4352" s="36">
        <v>1</v>
      </c>
      <c r="W4352" s="36">
        <v>1</v>
      </c>
      <c r="X4352" s="37" t="s">
        <v>65</v>
      </c>
    </row>
    <row r="4353" spans="1:24" ht="24" customHeight="1" x14ac:dyDescent="0.2">
      <c r="A4353" s="50" t="s">
        <v>6938</v>
      </c>
      <c r="B4353" s="60" t="s">
        <v>8318</v>
      </c>
      <c r="C4353" s="76" t="s">
        <v>8318</v>
      </c>
      <c r="D4353" s="61" t="s">
        <v>8319</v>
      </c>
      <c r="E4353" s="53">
        <v>1049697.83</v>
      </c>
      <c r="F4353" s="26">
        <v>0.21</v>
      </c>
      <c r="G4353" s="53">
        <v>1714681.405</v>
      </c>
      <c r="H4353" s="67"/>
      <c r="I4353" s="68"/>
      <c r="J4353" s="69"/>
      <c r="K4353" s="69"/>
      <c r="L4353" s="69"/>
      <c r="M4353" s="69"/>
      <c r="N4353" s="69"/>
      <c r="O4353" s="35"/>
      <c r="P4353" s="35" t="s">
        <v>27858</v>
      </c>
      <c r="Q4353" s="36">
        <v>1</v>
      </c>
      <c r="R4353" s="35" t="s">
        <v>9849</v>
      </c>
      <c r="S4353" s="35" t="s">
        <v>28504</v>
      </c>
      <c r="T4353" s="35">
        <v>0</v>
      </c>
      <c r="U4353" s="35">
        <v>0</v>
      </c>
      <c r="V4353" s="36">
        <v>1</v>
      </c>
      <c r="W4353" s="36">
        <v>1</v>
      </c>
      <c r="X4353" s="37" t="s">
        <v>65</v>
      </c>
    </row>
    <row r="4354" spans="1:24" ht="24" customHeight="1" x14ac:dyDescent="0.2">
      <c r="A4354" s="50" t="s">
        <v>6938</v>
      </c>
      <c r="B4354" s="60" t="s">
        <v>8320</v>
      </c>
      <c r="C4354" s="76" t="s">
        <v>8320</v>
      </c>
      <c r="D4354" s="61" t="s">
        <v>8321</v>
      </c>
      <c r="E4354" s="53">
        <v>1160866.69</v>
      </c>
      <c r="F4354" s="26">
        <v>0.21</v>
      </c>
      <c r="G4354" s="53">
        <v>1896275.736</v>
      </c>
      <c r="H4354" s="67"/>
      <c r="I4354" s="68"/>
      <c r="J4354" s="69"/>
      <c r="K4354" s="69"/>
      <c r="L4354" s="69"/>
      <c r="M4354" s="69"/>
      <c r="N4354" s="69"/>
      <c r="O4354" s="35"/>
      <c r="P4354" s="35" t="s">
        <v>27859</v>
      </c>
      <c r="Q4354" s="36">
        <v>1</v>
      </c>
      <c r="R4354" s="35" t="s">
        <v>9849</v>
      </c>
      <c r="S4354" s="35" t="s">
        <v>28504</v>
      </c>
      <c r="T4354" s="35">
        <v>0</v>
      </c>
      <c r="U4354" s="35">
        <v>0</v>
      </c>
      <c r="V4354" s="36">
        <v>1</v>
      </c>
      <c r="W4354" s="36">
        <v>1</v>
      </c>
      <c r="X4354" s="37" t="s">
        <v>65</v>
      </c>
    </row>
    <row r="4355" spans="1:24" ht="24" customHeight="1" x14ac:dyDescent="0.2">
      <c r="A4355" s="50" t="s">
        <v>6938</v>
      </c>
      <c r="B4355" s="60" t="s">
        <v>8322</v>
      </c>
      <c r="C4355" s="76" t="s">
        <v>8322</v>
      </c>
      <c r="D4355" s="61" t="s">
        <v>8323</v>
      </c>
      <c r="E4355" s="53">
        <v>1044738.64</v>
      </c>
      <c r="F4355" s="26">
        <v>0.21</v>
      </c>
      <c r="G4355" s="53">
        <v>1706580.564</v>
      </c>
      <c r="H4355" s="67"/>
      <c r="I4355" s="68"/>
      <c r="J4355" s="69"/>
      <c r="K4355" s="69"/>
      <c r="L4355" s="69"/>
      <c r="M4355" s="69"/>
      <c r="N4355" s="69"/>
      <c r="O4355" s="35"/>
      <c r="P4355" s="35" t="s">
        <v>27860</v>
      </c>
      <c r="Q4355" s="36">
        <v>1</v>
      </c>
      <c r="R4355" s="35" t="s">
        <v>9849</v>
      </c>
      <c r="S4355" s="35" t="s">
        <v>28504</v>
      </c>
      <c r="T4355" s="35">
        <v>0</v>
      </c>
      <c r="U4355" s="35">
        <v>0</v>
      </c>
      <c r="V4355" s="36">
        <v>1</v>
      </c>
      <c r="W4355" s="36">
        <v>1</v>
      </c>
      <c r="X4355" s="37" t="s">
        <v>65</v>
      </c>
    </row>
    <row r="4356" spans="1:24" ht="24" customHeight="1" x14ac:dyDescent="0.2">
      <c r="A4356" s="50" t="s">
        <v>6938</v>
      </c>
      <c r="B4356" s="60" t="s">
        <v>8324</v>
      </c>
      <c r="C4356" s="76" t="s">
        <v>8324</v>
      </c>
      <c r="D4356" s="61" t="s">
        <v>8325</v>
      </c>
      <c r="E4356" s="53">
        <v>812895.99</v>
      </c>
      <c r="F4356" s="26">
        <v>0.21</v>
      </c>
      <c r="G4356" s="53">
        <v>1327865.6040000001</v>
      </c>
      <c r="H4356" s="67"/>
      <c r="I4356" s="68"/>
      <c r="J4356" s="69"/>
      <c r="K4356" s="69"/>
      <c r="L4356" s="69"/>
      <c r="M4356" s="69"/>
      <c r="N4356" s="69"/>
      <c r="O4356" s="35"/>
      <c r="P4356" s="35" t="s">
        <v>27861</v>
      </c>
      <c r="Q4356" s="36">
        <v>1</v>
      </c>
      <c r="R4356" s="35" t="s">
        <v>9849</v>
      </c>
      <c r="S4356" s="35" t="s">
        <v>28504</v>
      </c>
      <c r="T4356" s="35">
        <v>0</v>
      </c>
      <c r="U4356" s="35">
        <v>0</v>
      </c>
      <c r="V4356" s="36">
        <v>1</v>
      </c>
      <c r="W4356" s="36">
        <v>1</v>
      </c>
      <c r="X4356" s="37" t="s">
        <v>65</v>
      </c>
    </row>
    <row r="4357" spans="1:24" ht="24" customHeight="1" x14ac:dyDescent="0.2">
      <c r="A4357" s="50" t="s">
        <v>6938</v>
      </c>
      <c r="B4357" s="60" t="s">
        <v>8326</v>
      </c>
      <c r="C4357" s="76" t="s">
        <v>8326</v>
      </c>
      <c r="D4357" s="61" t="s">
        <v>8327</v>
      </c>
      <c r="E4357" s="53">
        <v>22107.02</v>
      </c>
      <c r="F4357" s="26">
        <v>0.21</v>
      </c>
      <c r="G4357" s="53">
        <v>36111.821000000004</v>
      </c>
      <c r="H4357" s="67"/>
      <c r="I4357" s="68"/>
      <c r="J4357" s="69"/>
      <c r="K4357" s="69"/>
      <c r="L4357" s="69"/>
      <c r="M4357" s="69"/>
      <c r="N4357" s="69"/>
      <c r="O4357" s="35"/>
      <c r="P4357" s="35" t="s">
        <v>27862</v>
      </c>
      <c r="Q4357" s="36">
        <v>1</v>
      </c>
      <c r="R4357" s="35" t="s">
        <v>9849</v>
      </c>
      <c r="S4357" s="35" t="s">
        <v>28504</v>
      </c>
      <c r="T4357" s="35">
        <v>0</v>
      </c>
      <c r="U4357" s="35">
        <v>0</v>
      </c>
      <c r="V4357" s="36">
        <v>1</v>
      </c>
      <c r="W4357" s="36">
        <v>1</v>
      </c>
      <c r="X4357" s="37" t="s">
        <v>65</v>
      </c>
    </row>
    <row r="4358" spans="1:24" ht="24" customHeight="1" x14ac:dyDescent="0.2">
      <c r="A4358" s="50" t="s">
        <v>6938</v>
      </c>
      <c r="B4358" s="60" t="s">
        <v>8328</v>
      </c>
      <c r="C4358" s="76" t="s">
        <v>8328</v>
      </c>
      <c r="D4358" s="61" t="s">
        <v>8329</v>
      </c>
      <c r="E4358" s="53">
        <v>24317.71</v>
      </c>
      <c r="F4358" s="26">
        <v>0.21</v>
      </c>
      <c r="G4358" s="53">
        <v>39722.981</v>
      </c>
      <c r="H4358" s="67"/>
      <c r="I4358" s="68"/>
      <c r="J4358" s="69"/>
      <c r="K4358" s="69"/>
      <c r="L4358" s="69"/>
      <c r="M4358" s="69"/>
      <c r="N4358" s="69"/>
      <c r="O4358" s="35"/>
      <c r="P4358" s="35" t="s">
        <v>27863</v>
      </c>
      <c r="Q4358" s="36">
        <v>1</v>
      </c>
      <c r="R4358" s="35" t="s">
        <v>9849</v>
      </c>
      <c r="S4358" s="35" t="s">
        <v>28504</v>
      </c>
      <c r="T4358" s="35">
        <v>0</v>
      </c>
      <c r="U4358" s="35">
        <v>0</v>
      </c>
      <c r="V4358" s="36">
        <v>1</v>
      </c>
      <c r="W4358" s="36">
        <v>1</v>
      </c>
      <c r="X4358" s="37" t="s">
        <v>65</v>
      </c>
    </row>
    <row r="4359" spans="1:24" ht="24" customHeight="1" x14ac:dyDescent="0.2">
      <c r="A4359" s="50" t="s">
        <v>6938</v>
      </c>
      <c r="B4359" s="60" t="s">
        <v>8330</v>
      </c>
      <c r="C4359" s="76" t="s">
        <v>8330</v>
      </c>
      <c r="D4359" s="61" t="s">
        <v>8331</v>
      </c>
      <c r="E4359" s="53">
        <v>13224.57</v>
      </c>
      <c r="F4359" s="26">
        <v>0.21</v>
      </c>
      <c r="G4359" s="53">
        <v>21602.335999999999</v>
      </c>
      <c r="H4359" s="67"/>
      <c r="I4359" s="68"/>
      <c r="J4359" s="69"/>
      <c r="K4359" s="69"/>
      <c r="L4359" s="69"/>
      <c r="M4359" s="69"/>
      <c r="N4359" s="69"/>
      <c r="O4359" s="35"/>
      <c r="P4359" s="35" t="s">
        <v>27864</v>
      </c>
      <c r="Q4359" s="36">
        <v>1</v>
      </c>
      <c r="R4359" s="35" t="s">
        <v>9849</v>
      </c>
      <c r="S4359" s="35" t="s">
        <v>28504</v>
      </c>
      <c r="T4359" s="35">
        <v>0</v>
      </c>
      <c r="U4359" s="35">
        <v>0</v>
      </c>
      <c r="V4359" s="36">
        <v>1</v>
      </c>
      <c r="W4359" s="36">
        <v>1</v>
      </c>
      <c r="X4359" s="37" t="s">
        <v>65</v>
      </c>
    </row>
    <row r="4360" spans="1:24" ht="24" customHeight="1" x14ac:dyDescent="0.2">
      <c r="A4360" s="50" t="s">
        <v>6938</v>
      </c>
      <c r="B4360" s="60" t="s">
        <v>8332</v>
      </c>
      <c r="C4360" s="76" t="s">
        <v>8332</v>
      </c>
      <c r="D4360" s="61" t="s">
        <v>8333</v>
      </c>
      <c r="E4360" s="53">
        <v>14877.62</v>
      </c>
      <c r="F4360" s="26">
        <v>0.21</v>
      </c>
      <c r="G4360" s="53">
        <v>24302.596000000001</v>
      </c>
      <c r="H4360" s="67"/>
      <c r="I4360" s="68"/>
      <c r="J4360" s="69"/>
      <c r="K4360" s="69"/>
      <c r="L4360" s="69"/>
      <c r="M4360" s="69"/>
      <c r="N4360" s="69"/>
      <c r="O4360" s="35"/>
      <c r="P4360" s="35" t="s">
        <v>27865</v>
      </c>
      <c r="Q4360" s="36">
        <v>1</v>
      </c>
      <c r="R4360" s="35" t="s">
        <v>9849</v>
      </c>
      <c r="S4360" s="35" t="s">
        <v>28504</v>
      </c>
      <c r="T4360" s="35">
        <v>0</v>
      </c>
      <c r="U4360" s="35">
        <v>0</v>
      </c>
      <c r="V4360" s="36">
        <v>1</v>
      </c>
      <c r="W4360" s="36">
        <v>1</v>
      </c>
      <c r="X4360" s="37" t="s">
        <v>65</v>
      </c>
    </row>
    <row r="4361" spans="1:24" ht="24" customHeight="1" x14ac:dyDescent="0.2">
      <c r="A4361" s="50" t="s">
        <v>6938</v>
      </c>
      <c r="B4361" s="60" t="s">
        <v>8334</v>
      </c>
      <c r="C4361" s="76" t="s">
        <v>8334</v>
      </c>
      <c r="D4361" s="61" t="s">
        <v>8335</v>
      </c>
      <c r="E4361" s="53">
        <v>9284.9500000000007</v>
      </c>
      <c r="F4361" s="26">
        <v>0.21</v>
      </c>
      <c r="G4361" s="53">
        <v>15166.963</v>
      </c>
      <c r="H4361" s="67"/>
      <c r="I4361" s="68"/>
      <c r="J4361" s="69"/>
      <c r="K4361" s="69"/>
      <c r="L4361" s="69"/>
      <c r="M4361" s="69"/>
      <c r="N4361" s="69"/>
      <c r="O4361" s="35"/>
      <c r="P4361" s="35" t="s">
        <v>27866</v>
      </c>
      <c r="Q4361" s="36">
        <v>1</v>
      </c>
      <c r="R4361" s="35" t="s">
        <v>9849</v>
      </c>
      <c r="S4361" s="35" t="s">
        <v>28504</v>
      </c>
      <c r="T4361" s="35">
        <v>0</v>
      </c>
      <c r="U4361" s="35">
        <v>0</v>
      </c>
      <c r="V4361" s="36">
        <v>1</v>
      </c>
      <c r="W4361" s="36">
        <v>1</v>
      </c>
      <c r="X4361" s="37" t="s">
        <v>65</v>
      </c>
    </row>
    <row r="4362" spans="1:24" ht="24" customHeight="1" x14ac:dyDescent="0.2">
      <c r="A4362" s="50" t="s">
        <v>6938</v>
      </c>
      <c r="B4362" s="60" t="s">
        <v>8336</v>
      </c>
      <c r="C4362" s="76" t="s">
        <v>8336</v>
      </c>
      <c r="D4362" s="61" t="s">
        <v>8337</v>
      </c>
      <c r="E4362" s="53">
        <v>26449.18</v>
      </c>
      <c r="F4362" s="26">
        <v>0.21</v>
      </c>
      <c r="G4362" s="53">
        <v>43204.732000000004</v>
      </c>
      <c r="H4362" s="67"/>
      <c r="I4362" s="68"/>
      <c r="J4362" s="69"/>
      <c r="K4362" s="69"/>
      <c r="L4362" s="69"/>
      <c r="M4362" s="69"/>
      <c r="N4362" s="69"/>
      <c r="O4362" s="35"/>
      <c r="P4362" s="35" t="s">
        <v>27867</v>
      </c>
      <c r="Q4362" s="36">
        <v>1</v>
      </c>
      <c r="R4362" s="35" t="s">
        <v>9849</v>
      </c>
      <c r="S4362" s="35" t="s">
        <v>28504</v>
      </c>
      <c r="T4362" s="35">
        <v>0</v>
      </c>
      <c r="U4362" s="35">
        <v>0</v>
      </c>
      <c r="V4362" s="36">
        <v>1</v>
      </c>
      <c r="W4362" s="36">
        <v>1</v>
      </c>
      <c r="X4362" s="37" t="s">
        <v>65</v>
      </c>
    </row>
    <row r="4363" spans="1:24" ht="24" customHeight="1" x14ac:dyDescent="0.2">
      <c r="A4363" s="50" t="s">
        <v>6938</v>
      </c>
      <c r="B4363" s="60" t="s">
        <v>8338</v>
      </c>
      <c r="C4363" s="76" t="s">
        <v>8338</v>
      </c>
      <c r="D4363" s="61" t="s">
        <v>8339</v>
      </c>
      <c r="E4363" s="53">
        <v>16943.78</v>
      </c>
      <c r="F4363" s="26">
        <v>0.21</v>
      </c>
      <c r="G4363" s="53">
        <v>27677.661</v>
      </c>
      <c r="H4363" s="67"/>
      <c r="I4363" s="68"/>
      <c r="J4363" s="69"/>
      <c r="K4363" s="69"/>
      <c r="L4363" s="69"/>
      <c r="M4363" s="69"/>
      <c r="N4363" s="69"/>
      <c r="O4363" s="35"/>
      <c r="P4363" s="35" t="s">
        <v>27868</v>
      </c>
      <c r="Q4363" s="36">
        <v>1</v>
      </c>
      <c r="R4363" s="35" t="s">
        <v>9849</v>
      </c>
      <c r="S4363" s="35" t="s">
        <v>28504</v>
      </c>
      <c r="T4363" s="35">
        <v>0</v>
      </c>
      <c r="U4363" s="35">
        <v>0</v>
      </c>
      <c r="V4363" s="36">
        <v>1</v>
      </c>
      <c r="W4363" s="36">
        <v>1</v>
      </c>
      <c r="X4363" s="37" t="s">
        <v>65</v>
      </c>
    </row>
    <row r="4364" spans="1:24" ht="24" customHeight="1" x14ac:dyDescent="0.2">
      <c r="A4364" s="50" t="s">
        <v>6938</v>
      </c>
      <c r="B4364" s="60" t="s">
        <v>8340</v>
      </c>
      <c r="C4364" s="76" t="s">
        <v>8340</v>
      </c>
      <c r="D4364" s="61" t="s">
        <v>8341</v>
      </c>
      <c r="E4364" s="53">
        <v>29623.4</v>
      </c>
      <c r="F4364" s="26">
        <v>0.21</v>
      </c>
      <c r="G4364" s="53">
        <v>48389.824000000001</v>
      </c>
      <c r="H4364" s="67"/>
      <c r="I4364" s="68"/>
      <c r="J4364" s="69"/>
      <c r="K4364" s="69"/>
      <c r="L4364" s="69"/>
      <c r="M4364" s="69"/>
      <c r="N4364" s="69"/>
      <c r="O4364" s="35"/>
      <c r="P4364" s="35" t="s">
        <v>27869</v>
      </c>
      <c r="Q4364" s="36">
        <v>1</v>
      </c>
      <c r="R4364" s="35" t="s">
        <v>9849</v>
      </c>
      <c r="S4364" s="35" t="s">
        <v>28504</v>
      </c>
      <c r="T4364" s="35">
        <v>0</v>
      </c>
      <c r="U4364" s="35">
        <v>0</v>
      </c>
      <c r="V4364" s="36">
        <v>1</v>
      </c>
      <c r="W4364" s="36">
        <v>1</v>
      </c>
      <c r="X4364" s="37" t="s">
        <v>65</v>
      </c>
    </row>
    <row r="4365" spans="1:24" ht="24" customHeight="1" x14ac:dyDescent="0.2">
      <c r="A4365" s="50" t="s">
        <v>6938</v>
      </c>
      <c r="B4365" s="60" t="s">
        <v>8342</v>
      </c>
      <c r="C4365" s="76" t="s">
        <v>8342</v>
      </c>
      <c r="D4365" s="61" t="s">
        <v>8343</v>
      </c>
      <c r="E4365" s="53">
        <v>43393.02</v>
      </c>
      <c r="F4365" s="26">
        <v>0.21</v>
      </c>
      <c r="G4365" s="53">
        <v>70882.501999999993</v>
      </c>
      <c r="H4365" s="67"/>
      <c r="I4365" s="68"/>
      <c r="J4365" s="69"/>
      <c r="K4365" s="69"/>
      <c r="L4365" s="69"/>
      <c r="M4365" s="69"/>
      <c r="N4365" s="69"/>
      <c r="O4365" s="35"/>
      <c r="P4365" s="35" t="s">
        <v>27870</v>
      </c>
      <c r="Q4365" s="36">
        <v>1</v>
      </c>
      <c r="R4365" s="35" t="s">
        <v>9849</v>
      </c>
      <c r="S4365" s="35" t="s">
        <v>28504</v>
      </c>
      <c r="T4365" s="35">
        <v>0</v>
      </c>
      <c r="U4365" s="35">
        <v>0</v>
      </c>
      <c r="V4365" s="36">
        <v>1</v>
      </c>
      <c r="W4365" s="36">
        <v>1</v>
      </c>
      <c r="X4365" s="37" t="s">
        <v>65</v>
      </c>
    </row>
    <row r="4366" spans="1:24" ht="24" customHeight="1" x14ac:dyDescent="0.2">
      <c r="A4366" s="50" t="s">
        <v>6938</v>
      </c>
      <c r="B4366" s="60" t="s">
        <v>8344</v>
      </c>
      <c r="C4366" s="76" t="s">
        <v>8344</v>
      </c>
      <c r="D4366" s="61" t="s">
        <v>8345</v>
      </c>
      <c r="E4366" s="53">
        <v>43393.02</v>
      </c>
      <c r="F4366" s="26">
        <v>0.21</v>
      </c>
      <c r="G4366" s="53">
        <v>70882.501999999993</v>
      </c>
      <c r="H4366" s="67"/>
      <c r="I4366" s="68"/>
      <c r="J4366" s="69"/>
      <c r="K4366" s="69"/>
      <c r="L4366" s="69"/>
      <c r="M4366" s="69"/>
      <c r="N4366" s="69"/>
      <c r="O4366" s="35"/>
      <c r="P4366" s="35" t="s">
        <v>27871</v>
      </c>
      <c r="Q4366" s="36">
        <v>1</v>
      </c>
      <c r="R4366" s="35" t="s">
        <v>9849</v>
      </c>
      <c r="S4366" s="35" t="s">
        <v>28504</v>
      </c>
      <c r="T4366" s="35">
        <v>0</v>
      </c>
      <c r="U4366" s="35">
        <v>0</v>
      </c>
      <c r="V4366" s="36">
        <v>1</v>
      </c>
      <c r="W4366" s="36">
        <v>1</v>
      </c>
      <c r="X4366" s="37" t="s">
        <v>65</v>
      </c>
    </row>
    <row r="4367" spans="1:24" ht="24" customHeight="1" x14ac:dyDescent="0.2">
      <c r="A4367" s="50" t="s">
        <v>6938</v>
      </c>
      <c r="B4367" s="60" t="s">
        <v>8346</v>
      </c>
      <c r="C4367" s="76" t="s">
        <v>8346</v>
      </c>
      <c r="D4367" s="61" t="s">
        <v>8347</v>
      </c>
      <c r="E4367" s="53">
        <v>43393.02</v>
      </c>
      <c r="F4367" s="26">
        <v>0.21</v>
      </c>
      <c r="G4367" s="53">
        <v>70882.501999999993</v>
      </c>
      <c r="H4367" s="67"/>
      <c r="I4367" s="68"/>
      <c r="J4367" s="69"/>
      <c r="K4367" s="69"/>
      <c r="L4367" s="69"/>
      <c r="M4367" s="69"/>
      <c r="N4367" s="69"/>
      <c r="O4367" s="35"/>
      <c r="P4367" s="35" t="s">
        <v>27872</v>
      </c>
      <c r="Q4367" s="36">
        <v>1</v>
      </c>
      <c r="R4367" s="35" t="s">
        <v>9849</v>
      </c>
      <c r="S4367" s="35" t="s">
        <v>28504</v>
      </c>
      <c r="T4367" s="35">
        <v>0</v>
      </c>
      <c r="U4367" s="35">
        <v>0</v>
      </c>
      <c r="V4367" s="36">
        <v>1</v>
      </c>
      <c r="W4367" s="36">
        <v>1</v>
      </c>
      <c r="X4367" s="37" t="s">
        <v>65</v>
      </c>
    </row>
    <row r="4368" spans="1:24" ht="24" customHeight="1" x14ac:dyDescent="0.2">
      <c r="A4368" s="50" t="s">
        <v>6938</v>
      </c>
      <c r="B4368" s="60" t="s">
        <v>8348</v>
      </c>
      <c r="C4368" s="76" t="s">
        <v>8348</v>
      </c>
      <c r="D4368" s="61" t="s">
        <v>8349</v>
      </c>
      <c r="E4368" s="53">
        <v>43393.02</v>
      </c>
      <c r="F4368" s="26">
        <v>0.21</v>
      </c>
      <c r="G4368" s="53">
        <v>70882.501999999993</v>
      </c>
      <c r="H4368" s="67"/>
      <c r="I4368" s="68"/>
      <c r="J4368" s="69"/>
      <c r="K4368" s="69"/>
      <c r="L4368" s="69"/>
      <c r="M4368" s="69"/>
      <c r="N4368" s="69"/>
      <c r="O4368" s="35"/>
      <c r="P4368" s="35" t="s">
        <v>27873</v>
      </c>
      <c r="Q4368" s="36">
        <v>1</v>
      </c>
      <c r="R4368" s="35" t="s">
        <v>9849</v>
      </c>
      <c r="S4368" s="35" t="s">
        <v>28504</v>
      </c>
      <c r="T4368" s="35">
        <v>0</v>
      </c>
      <c r="U4368" s="35">
        <v>0</v>
      </c>
      <c r="V4368" s="36">
        <v>1</v>
      </c>
      <c r="W4368" s="36">
        <v>1</v>
      </c>
      <c r="X4368" s="37" t="s">
        <v>65</v>
      </c>
    </row>
    <row r="4369" spans="1:24" ht="24" customHeight="1" x14ac:dyDescent="0.2">
      <c r="A4369" s="50" t="s">
        <v>6938</v>
      </c>
      <c r="B4369" s="60" t="s">
        <v>8350</v>
      </c>
      <c r="C4369" s="76" t="s">
        <v>8350</v>
      </c>
      <c r="D4369" s="61" t="s">
        <v>8351</v>
      </c>
      <c r="E4369" s="53">
        <v>43393.02</v>
      </c>
      <c r="F4369" s="26">
        <v>0.21</v>
      </c>
      <c r="G4369" s="53">
        <v>70882.501999999993</v>
      </c>
      <c r="H4369" s="67"/>
      <c r="I4369" s="68"/>
      <c r="J4369" s="69"/>
      <c r="K4369" s="69"/>
      <c r="L4369" s="69"/>
      <c r="M4369" s="69"/>
      <c r="N4369" s="69"/>
      <c r="O4369" s="35"/>
      <c r="P4369" s="35" t="s">
        <v>27874</v>
      </c>
      <c r="Q4369" s="36">
        <v>1</v>
      </c>
      <c r="R4369" s="35" t="s">
        <v>9849</v>
      </c>
      <c r="S4369" s="35" t="s">
        <v>28504</v>
      </c>
      <c r="T4369" s="35">
        <v>0</v>
      </c>
      <c r="U4369" s="35">
        <v>0</v>
      </c>
      <c r="V4369" s="36">
        <v>1</v>
      </c>
      <c r="W4369" s="36">
        <v>1</v>
      </c>
      <c r="X4369" s="37" t="s">
        <v>65</v>
      </c>
    </row>
    <row r="4370" spans="1:24" ht="24" customHeight="1" x14ac:dyDescent="0.2">
      <c r="A4370" s="50" t="s">
        <v>6938</v>
      </c>
      <c r="B4370" s="60" t="s">
        <v>8352</v>
      </c>
      <c r="C4370" s="76" t="s">
        <v>8352</v>
      </c>
      <c r="D4370" s="61" t="s">
        <v>8353</v>
      </c>
      <c r="E4370" s="53">
        <v>43393.02</v>
      </c>
      <c r="F4370" s="26">
        <v>0.21</v>
      </c>
      <c r="G4370" s="53">
        <v>70882.501999999993</v>
      </c>
      <c r="H4370" s="67"/>
      <c r="I4370" s="68"/>
      <c r="J4370" s="69"/>
      <c r="K4370" s="69"/>
      <c r="L4370" s="69"/>
      <c r="M4370" s="69"/>
      <c r="N4370" s="69"/>
      <c r="O4370" s="35"/>
      <c r="P4370" s="35" t="s">
        <v>27875</v>
      </c>
      <c r="Q4370" s="36">
        <v>1</v>
      </c>
      <c r="R4370" s="35" t="s">
        <v>9849</v>
      </c>
      <c r="S4370" s="35" t="s">
        <v>28503</v>
      </c>
      <c r="T4370" s="35">
        <v>0</v>
      </c>
      <c r="U4370" s="35">
        <v>0</v>
      </c>
      <c r="V4370" s="36">
        <v>1</v>
      </c>
      <c r="W4370" s="36">
        <v>1</v>
      </c>
      <c r="X4370" s="37" t="s">
        <v>65</v>
      </c>
    </row>
    <row r="4371" spans="1:24" ht="24" customHeight="1" x14ac:dyDescent="0.2">
      <c r="A4371" s="50" t="s">
        <v>6938</v>
      </c>
      <c r="B4371" s="60" t="s">
        <v>8354</v>
      </c>
      <c r="C4371" s="76" t="s">
        <v>8354</v>
      </c>
      <c r="D4371" s="61" t="s">
        <v>8355</v>
      </c>
      <c r="E4371" s="53">
        <v>43393.02</v>
      </c>
      <c r="F4371" s="26">
        <v>0.21</v>
      </c>
      <c r="G4371" s="53">
        <v>70882.501999999993</v>
      </c>
      <c r="H4371" s="67"/>
      <c r="I4371" s="68"/>
      <c r="J4371" s="69"/>
      <c r="K4371" s="69"/>
      <c r="L4371" s="69"/>
      <c r="M4371" s="69"/>
      <c r="N4371" s="69"/>
      <c r="O4371" s="35"/>
      <c r="P4371" s="35" t="s">
        <v>27876</v>
      </c>
      <c r="Q4371" s="36">
        <v>1</v>
      </c>
      <c r="R4371" s="35" t="s">
        <v>9849</v>
      </c>
      <c r="S4371" s="35" t="s">
        <v>28504</v>
      </c>
      <c r="T4371" s="35">
        <v>0</v>
      </c>
      <c r="U4371" s="35">
        <v>0</v>
      </c>
      <c r="V4371" s="36">
        <v>1</v>
      </c>
      <c r="W4371" s="36">
        <v>1</v>
      </c>
      <c r="X4371" s="37" t="s">
        <v>65</v>
      </c>
    </row>
    <row r="4372" spans="1:24" ht="24" customHeight="1" x14ac:dyDescent="0.2">
      <c r="A4372" s="50" t="s">
        <v>6938</v>
      </c>
      <c r="B4372" s="60" t="s">
        <v>8356</v>
      </c>
      <c r="C4372" s="76" t="s">
        <v>8356</v>
      </c>
      <c r="D4372" s="61" t="s">
        <v>8357</v>
      </c>
      <c r="E4372" s="53">
        <v>43393.02</v>
      </c>
      <c r="F4372" s="26">
        <v>0.21</v>
      </c>
      <c r="G4372" s="53">
        <v>70882.501999999993</v>
      </c>
      <c r="H4372" s="67"/>
      <c r="I4372" s="68"/>
      <c r="J4372" s="69"/>
      <c r="K4372" s="69"/>
      <c r="L4372" s="69"/>
      <c r="M4372" s="69"/>
      <c r="N4372" s="69"/>
      <c r="O4372" s="35"/>
      <c r="P4372" s="35" t="s">
        <v>27877</v>
      </c>
      <c r="Q4372" s="36">
        <v>1</v>
      </c>
      <c r="R4372" s="35" t="s">
        <v>9849</v>
      </c>
      <c r="S4372" s="35" t="s">
        <v>28503</v>
      </c>
      <c r="T4372" s="35">
        <v>0</v>
      </c>
      <c r="U4372" s="35">
        <v>0</v>
      </c>
      <c r="V4372" s="36">
        <v>1</v>
      </c>
      <c r="W4372" s="36">
        <v>1</v>
      </c>
      <c r="X4372" s="37" t="s">
        <v>65</v>
      </c>
    </row>
    <row r="4373" spans="1:24" ht="24" customHeight="1" x14ac:dyDescent="0.2">
      <c r="A4373" s="50" t="s">
        <v>6938</v>
      </c>
      <c r="B4373" s="60" t="s">
        <v>8358</v>
      </c>
      <c r="C4373" s="76" t="s">
        <v>8358</v>
      </c>
      <c r="D4373" s="61" t="s">
        <v>8359</v>
      </c>
      <c r="E4373" s="53">
        <v>40500.19</v>
      </c>
      <c r="F4373" s="26">
        <v>0.21</v>
      </c>
      <c r="G4373" s="53">
        <v>66157.065000000002</v>
      </c>
      <c r="H4373" s="67"/>
      <c r="I4373" s="68"/>
      <c r="J4373" s="69"/>
      <c r="K4373" s="69"/>
      <c r="L4373" s="69"/>
      <c r="M4373" s="69"/>
      <c r="N4373" s="69"/>
      <c r="O4373" s="35"/>
      <c r="P4373" s="35" t="s">
        <v>27878</v>
      </c>
      <c r="Q4373" s="36">
        <v>1</v>
      </c>
      <c r="R4373" s="35" t="s">
        <v>9849</v>
      </c>
      <c r="S4373" s="35" t="s">
        <v>28504</v>
      </c>
      <c r="T4373" s="35">
        <v>0</v>
      </c>
      <c r="U4373" s="35">
        <v>0</v>
      </c>
      <c r="V4373" s="36">
        <v>1</v>
      </c>
      <c r="W4373" s="36">
        <v>1</v>
      </c>
      <c r="X4373" s="37" t="s">
        <v>65</v>
      </c>
    </row>
    <row r="4374" spans="1:24" ht="24" customHeight="1" x14ac:dyDescent="0.2">
      <c r="A4374" s="50" t="s">
        <v>6938</v>
      </c>
      <c r="B4374" s="60" t="s">
        <v>8360</v>
      </c>
      <c r="C4374" s="76" t="s">
        <v>8360</v>
      </c>
      <c r="D4374" s="61" t="s">
        <v>8361</v>
      </c>
      <c r="E4374" s="53">
        <v>40500.19</v>
      </c>
      <c r="F4374" s="26">
        <v>0.21</v>
      </c>
      <c r="G4374" s="53">
        <v>66157.065000000002</v>
      </c>
      <c r="H4374" s="67"/>
      <c r="I4374" s="68"/>
      <c r="J4374" s="69"/>
      <c r="K4374" s="69"/>
      <c r="L4374" s="69"/>
      <c r="M4374" s="69"/>
      <c r="N4374" s="69"/>
      <c r="O4374" s="35"/>
      <c r="P4374" s="35" t="s">
        <v>27879</v>
      </c>
      <c r="Q4374" s="36">
        <v>1</v>
      </c>
      <c r="R4374" s="35" t="s">
        <v>9849</v>
      </c>
      <c r="S4374" s="35" t="s">
        <v>28504</v>
      </c>
      <c r="T4374" s="35">
        <v>0</v>
      </c>
      <c r="U4374" s="35">
        <v>0</v>
      </c>
      <c r="V4374" s="36">
        <v>1</v>
      </c>
      <c r="W4374" s="36">
        <v>1</v>
      </c>
      <c r="X4374" s="37" t="s">
        <v>65</v>
      </c>
    </row>
    <row r="4375" spans="1:24" ht="24" customHeight="1" x14ac:dyDescent="0.2">
      <c r="A4375" s="50" t="s">
        <v>6938</v>
      </c>
      <c r="B4375" s="60" t="s">
        <v>8362</v>
      </c>
      <c r="C4375" s="76" t="s">
        <v>8362</v>
      </c>
      <c r="D4375" s="61" t="s">
        <v>8363</v>
      </c>
      <c r="E4375" s="53">
        <v>40500.19</v>
      </c>
      <c r="F4375" s="26">
        <v>0.21</v>
      </c>
      <c r="G4375" s="53">
        <v>66157.065000000002</v>
      </c>
      <c r="H4375" s="67"/>
      <c r="I4375" s="68"/>
      <c r="J4375" s="69"/>
      <c r="K4375" s="69"/>
      <c r="L4375" s="69"/>
      <c r="M4375" s="69"/>
      <c r="N4375" s="69"/>
      <c r="O4375" s="35"/>
      <c r="P4375" s="35" t="s">
        <v>27880</v>
      </c>
      <c r="Q4375" s="36">
        <v>1</v>
      </c>
      <c r="R4375" s="35" t="s">
        <v>9849</v>
      </c>
      <c r="S4375" s="35" t="s">
        <v>28504</v>
      </c>
      <c r="T4375" s="35">
        <v>0</v>
      </c>
      <c r="U4375" s="35">
        <v>0</v>
      </c>
      <c r="V4375" s="36">
        <v>1</v>
      </c>
      <c r="W4375" s="36">
        <v>1</v>
      </c>
      <c r="X4375" s="37" t="s">
        <v>65</v>
      </c>
    </row>
    <row r="4376" spans="1:24" ht="24" customHeight="1" x14ac:dyDescent="0.2">
      <c r="A4376" s="50" t="s">
        <v>6938</v>
      </c>
      <c r="B4376" s="60" t="s">
        <v>8364</v>
      </c>
      <c r="C4376" s="76" t="s">
        <v>8364</v>
      </c>
      <c r="D4376" s="61" t="s">
        <v>8365</v>
      </c>
      <c r="E4376" s="53">
        <v>40500.19</v>
      </c>
      <c r="F4376" s="26">
        <v>0.21</v>
      </c>
      <c r="G4376" s="53">
        <v>66157.065000000002</v>
      </c>
      <c r="H4376" s="67"/>
      <c r="I4376" s="68"/>
      <c r="J4376" s="69"/>
      <c r="K4376" s="69"/>
      <c r="L4376" s="69"/>
      <c r="M4376" s="69"/>
      <c r="N4376" s="69"/>
      <c r="O4376" s="35"/>
      <c r="P4376" s="35" t="s">
        <v>27881</v>
      </c>
      <c r="Q4376" s="36">
        <v>1</v>
      </c>
      <c r="R4376" s="35" t="s">
        <v>9849</v>
      </c>
      <c r="S4376" s="35" t="s">
        <v>28504</v>
      </c>
      <c r="T4376" s="35">
        <v>0</v>
      </c>
      <c r="U4376" s="35">
        <v>0</v>
      </c>
      <c r="V4376" s="36">
        <v>1</v>
      </c>
      <c r="W4376" s="36">
        <v>1</v>
      </c>
      <c r="X4376" s="37" t="s">
        <v>65</v>
      </c>
    </row>
    <row r="4377" spans="1:24" ht="24" customHeight="1" x14ac:dyDescent="0.2">
      <c r="A4377" s="50" t="s">
        <v>6938</v>
      </c>
      <c r="B4377" s="60" t="s">
        <v>8366</v>
      </c>
      <c r="C4377" s="76" t="s">
        <v>8366</v>
      </c>
      <c r="D4377" s="61" t="s">
        <v>8367</v>
      </c>
      <c r="E4377" s="53">
        <v>316149.2</v>
      </c>
      <c r="F4377" s="26">
        <v>0.21</v>
      </c>
      <c r="G4377" s="53">
        <v>516429.71799999999</v>
      </c>
      <c r="H4377" s="67"/>
      <c r="I4377" s="68"/>
      <c r="J4377" s="69"/>
      <c r="K4377" s="69"/>
      <c r="L4377" s="69"/>
      <c r="M4377" s="69"/>
      <c r="N4377" s="69"/>
      <c r="O4377" s="35"/>
      <c r="P4377" s="35" t="s">
        <v>27882</v>
      </c>
      <c r="Q4377" s="36">
        <v>1</v>
      </c>
      <c r="R4377" s="35" t="s">
        <v>9849</v>
      </c>
      <c r="S4377" s="35" t="s">
        <v>28504</v>
      </c>
      <c r="T4377" s="35">
        <v>0</v>
      </c>
      <c r="U4377" s="35">
        <v>0</v>
      </c>
      <c r="V4377" s="36">
        <v>1</v>
      </c>
      <c r="W4377" s="36">
        <v>1</v>
      </c>
      <c r="X4377" s="37" t="s">
        <v>65</v>
      </c>
    </row>
    <row r="4378" spans="1:24" ht="24" customHeight="1" x14ac:dyDescent="0.2">
      <c r="A4378" s="50" t="s">
        <v>6938</v>
      </c>
      <c r="B4378" s="60" t="s">
        <v>8368</v>
      </c>
      <c r="C4378" s="76" t="s">
        <v>8368</v>
      </c>
      <c r="D4378" s="61" t="s">
        <v>8369</v>
      </c>
      <c r="E4378" s="53">
        <v>316149.2</v>
      </c>
      <c r="F4378" s="26">
        <v>0.21</v>
      </c>
      <c r="G4378" s="53">
        <v>516429.71799999999</v>
      </c>
      <c r="H4378" s="67"/>
      <c r="I4378" s="68"/>
      <c r="J4378" s="69"/>
      <c r="K4378" s="69"/>
      <c r="L4378" s="69"/>
      <c r="M4378" s="69"/>
      <c r="N4378" s="69"/>
      <c r="O4378" s="35"/>
      <c r="P4378" s="35" t="s">
        <v>27883</v>
      </c>
      <c r="Q4378" s="36">
        <v>1</v>
      </c>
      <c r="R4378" s="35" t="s">
        <v>9849</v>
      </c>
      <c r="S4378" s="35" t="s">
        <v>28503</v>
      </c>
      <c r="T4378" s="35">
        <v>0</v>
      </c>
      <c r="U4378" s="35">
        <v>0</v>
      </c>
      <c r="V4378" s="36">
        <v>1</v>
      </c>
      <c r="W4378" s="36">
        <v>1</v>
      </c>
      <c r="X4378" s="37" t="s">
        <v>65</v>
      </c>
    </row>
    <row r="4379" spans="1:24" ht="24" customHeight="1" x14ac:dyDescent="0.2">
      <c r="A4379" s="50" t="s">
        <v>6938</v>
      </c>
      <c r="B4379" s="60" t="s">
        <v>8370</v>
      </c>
      <c r="C4379" s="76" t="s">
        <v>8370</v>
      </c>
      <c r="D4379" s="61" t="s">
        <v>8371</v>
      </c>
      <c r="E4379" s="53">
        <v>338465.53</v>
      </c>
      <c r="F4379" s="26">
        <v>0.21</v>
      </c>
      <c r="G4379" s="53">
        <v>552883.44900000002</v>
      </c>
      <c r="H4379" s="67"/>
      <c r="I4379" s="68"/>
      <c r="J4379" s="69"/>
      <c r="K4379" s="69"/>
      <c r="L4379" s="69"/>
      <c r="M4379" s="69"/>
      <c r="N4379" s="69"/>
      <c r="O4379" s="35"/>
      <c r="P4379" s="35" t="s">
        <v>27884</v>
      </c>
      <c r="Q4379" s="36">
        <v>1</v>
      </c>
      <c r="R4379" s="35" t="s">
        <v>9849</v>
      </c>
      <c r="S4379" s="35" t="s">
        <v>28504</v>
      </c>
      <c r="T4379" s="35">
        <v>0</v>
      </c>
      <c r="U4379" s="35">
        <v>0</v>
      </c>
      <c r="V4379" s="36">
        <v>1</v>
      </c>
      <c r="W4379" s="36">
        <v>1</v>
      </c>
      <c r="X4379" s="37" t="s">
        <v>65</v>
      </c>
    </row>
    <row r="4380" spans="1:24" ht="24" customHeight="1" x14ac:dyDescent="0.2">
      <c r="A4380" s="50" t="s">
        <v>6938</v>
      </c>
      <c r="B4380" s="60" t="s">
        <v>8372</v>
      </c>
      <c r="C4380" s="76" t="s">
        <v>8372</v>
      </c>
      <c r="D4380" s="61" t="s">
        <v>8373</v>
      </c>
      <c r="E4380" s="53">
        <v>338465.53</v>
      </c>
      <c r="F4380" s="26">
        <v>0.21</v>
      </c>
      <c r="G4380" s="53">
        <v>552883.44900000002</v>
      </c>
      <c r="H4380" s="67"/>
      <c r="I4380" s="68"/>
      <c r="J4380" s="69"/>
      <c r="K4380" s="69"/>
      <c r="L4380" s="69"/>
      <c r="M4380" s="69"/>
      <c r="N4380" s="69"/>
      <c r="O4380" s="35"/>
      <c r="P4380" s="35" t="s">
        <v>27885</v>
      </c>
      <c r="Q4380" s="36">
        <v>1</v>
      </c>
      <c r="R4380" s="35" t="s">
        <v>9849</v>
      </c>
      <c r="S4380" s="35" t="s">
        <v>28504</v>
      </c>
      <c r="T4380" s="35">
        <v>0</v>
      </c>
      <c r="U4380" s="35">
        <v>0</v>
      </c>
      <c r="V4380" s="36">
        <v>1</v>
      </c>
      <c r="W4380" s="36">
        <v>1</v>
      </c>
      <c r="X4380" s="37" t="s">
        <v>65</v>
      </c>
    </row>
    <row r="4381" spans="1:24" ht="24" customHeight="1" x14ac:dyDescent="0.2">
      <c r="A4381" s="50" t="s">
        <v>6938</v>
      </c>
      <c r="B4381" s="60" t="s">
        <v>8374</v>
      </c>
      <c r="C4381" s="76" t="s">
        <v>8374</v>
      </c>
      <c r="D4381" s="61" t="s">
        <v>8375</v>
      </c>
      <c r="E4381" s="53">
        <v>190516.04</v>
      </c>
      <c r="F4381" s="26">
        <v>0.21</v>
      </c>
      <c r="G4381" s="53">
        <v>311207.94699999999</v>
      </c>
      <c r="H4381" s="67"/>
      <c r="I4381" s="68"/>
      <c r="J4381" s="69"/>
      <c r="K4381" s="69"/>
      <c r="L4381" s="69"/>
      <c r="M4381" s="69"/>
      <c r="N4381" s="69"/>
      <c r="O4381" s="35"/>
      <c r="P4381" s="35" t="s">
        <v>27886</v>
      </c>
      <c r="Q4381" s="36">
        <v>1</v>
      </c>
      <c r="R4381" s="35" t="s">
        <v>9849</v>
      </c>
      <c r="S4381" s="35" t="s">
        <v>28503</v>
      </c>
      <c r="T4381" s="35">
        <v>0</v>
      </c>
      <c r="U4381" s="35">
        <v>0</v>
      </c>
      <c r="V4381" s="36">
        <v>1</v>
      </c>
      <c r="W4381" s="36">
        <v>1</v>
      </c>
      <c r="X4381" s="37" t="s">
        <v>65</v>
      </c>
    </row>
    <row r="4382" spans="1:24" ht="24" customHeight="1" x14ac:dyDescent="0.2">
      <c r="A4382" s="50" t="s">
        <v>6938</v>
      </c>
      <c r="B4382" s="60" t="s">
        <v>8376</v>
      </c>
      <c r="C4382" s="76" t="s">
        <v>8376</v>
      </c>
      <c r="D4382" s="61" t="s">
        <v>8377</v>
      </c>
      <c r="E4382" s="53">
        <v>495507.03</v>
      </c>
      <c r="F4382" s="26">
        <v>0.21</v>
      </c>
      <c r="G4382" s="53">
        <v>809410.73300000001</v>
      </c>
      <c r="H4382" s="67"/>
      <c r="I4382" s="68"/>
      <c r="J4382" s="69"/>
      <c r="K4382" s="69"/>
      <c r="L4382" s="69"/>
      <c r="M4382" s="69"/>
      <c r="N4382" s="69"/>
      <c r="O4382" s="35"/>
      <c r="P4382" s="35" t="s">
        <v>27887</v>
      </c>
      <c r="Q4382" s="36">
        <v>1</v>
      </c>
      <c r="R4382" s="35" t="s">
        <v>9849</v>
      </c>
      <c r="S4382" s="35" t="s">
        <v>28504</v>
      </c>
      <c r="T4382" s="35">
        <v>0</v>
      </c>
      <c r="U4382" s="35">
        <v>0</v>
      </c>
      <c r="V4382" s="36">
        <v>1</v>
      </c>
      <c r="W4382" s="36">
        <v>1</v>
      </c>
      <c r="X4382" s="37" t="s">
        <v>65</v>
      </c>
    </row>
    <row r="4383" spans="1:24" ht="24" customHeight="1" x14ac:dyDescent="0.2">
      <c r="A4383" s="50" t="s">
        <v>6938</v>
      </c>
      <c r="B4383" s="60" t="s">
        <v>8378</v>
      </c>
      <c r="C4383" s="76" t="s">
        <v>8378</v>
      </c>
      <c r="D4383" s="61" t="s">
        <v>8379</v>
      </c>
      <c r="E4383" s="53">
        <v>575680.81999999995</v>
      </c>
      <c r="F4383" s="26">
        <v>0.21</v>
      </c>
      <c r="G4383" s="53">
        <v>940374.62300000002</v>
      </c>
      <c r="H4383" s="67"/>
      <c r="I4383" s="68"/>
      <c r="J4383" s="69"/>
      <c r="K4383" s="69"/>
      <c r="L4383" s="69"/>
      <c r="M4383" s="69"/>
      <c r="N4383" s="69"/>
      <c r="O4383" s="35"/>
      <c r="P4383" s="35" t="s">
        <v>27888</v>
      </c>
      <c r="Q4383" s="36">
        <v>1</v>
      </c>
      <c r="R4383" s="35" t="s">
        <v>9849</v>
      </c>
      <c r="S4383" s="35" t="s">
        <v>28504</v>
      </c>
      <c r="T4383" s="35">
        <v>0</v>
      </c>
      <c r="U4383" s="35">
        <v>0</v>
      </c>
      <c r="V4383" s="36">
        <v>1</v>
      </c>
      <c r="W4383" s="36">
        <v>1</v>
      </c>
      <c r="X4383" s="37" t="s">
        <v>65</v>
      </c>
    </row>
    <row r="4384" spans="1:24" ht="24" customHeight="1" x14ac:dyDescent="0.2">
      <c r="A4384" s="50" t="s">
        <v>6938</v>
      </c>
      <c r="B4384" s="60" t="s">
        <v>8380</v>
      </c>
      <c r="C4384" s="76" t="s">
        <v>8380</v>
      </c>
      <c r="D4384" s="61" t="s">
        <v>8381</v>
      </c>
      <c r="E4384" s="53">
        <v>575680.81999999995</v>
      </c>
      <c r="F4384" s="26">
        <v>0.21</v>
      </c>
      <c r="G4384" s="53">
        <v>940374.62300000002</v>
      </c>
      <c r="H4384" s="67"/>
      <c r="I4384" s="68"/>
      <c r="J4384" s="69"/>
      <c r="K4384" s="69"/>
      <c r="L4384" s="69"/>
      <c r="M4384" s="69"/>
      <c r="N4384" s="69"/>
      <c r="O4384" s="35"/>
      <c r="P4384" s="35" t="s">
        <v>27889</v>
      </c>
      <c r="Q4384" s="36">
        <v>1</v>
      </c>
      <c r="R4384" s="35" t="s">
        <v>9849</v>
      </c>
      <c r="S4384" s="35" t="s">
        <v>28503</v>
      </c>
      <c r="T4384" s="35">
        <v>0</v>
      </c>
      <c r="U4384" s="35">
        <v>0</v>
      </c>
      <c r="V4384" s="36">
        <v>1</v>
      </c>
      <c r="W4384" s="36">
        <v>1</v>
      </c>
      <c r="X4384" s="37" t="s">
        <v>65</v>
      </c>
    </row>
    <row r="4385" spans="1:24" ht="24" customHeight="1" x14ac:dyDescent="0.2">
      <c r="A4385" s="50" t="s">
        <v>6938</v>
      </c>
      <c r="B4385" s="60" t="s">
        <v>8382</v>
      </c>
      <c r="C4385" s="76" t="s">
        <v>8382</v>
      </c>
      <c r="D4385" s="61" t="s">
        <v>8383</v>
      </c>
      <c r="E4385" s="53">
        <v>315322.76</v>
      </c>
      <c r="F4385" s="26">
        <v>0.21</v>
      </c>
      <c r="G4385" s="53">
        <v>515079.73300000001</v>
      </c>
      <c r="H4385" s="67"/>
      <c r="I4385" s="68"/>
      <c r="J4385" s="69"/>
      <c r="K4385" s="69"/>
      <c r="L4385" s="69"/>
      <c r="M4385" s="69"/>
      <c r="N4385" s="69"/>
      <c r="O4385" s="35"/>
      <c r="P4385" s="35" t="s">
        <v>27890</v>
      </c>
      <c r="Q4385" s="36">
        <v>1</v>
      </c>
      <c r="R4385" s="35" t="s">
        <v>9849</v>
      </c>
      <c r="S4385" s="35" t="s">
        <v>28504</v>
      </c>
      <c r="T4385" s="35">
        <v>0</v>
      </c>
      <c r="U4385" s="35">
        <v>0</v>
      </c>
      <c r="V4385" s="36">
        <v>1</v>
      </c>
      <c r="W4385" s="36">
        <v>1</v>
      </c>
      <c r="X4385" s="37" t="s">
        <v>65</v>
      </c>
    </row>
    <row r="4386" spans="1:24" ht="24" customHeight="1" x14ac:dyDescent="0.2">
      <c r="A4386" s="50" t="s">
        <v>6938</v>
      </c>
      <c r="B4386" s="60" t="s">
        <v>8384</v>
      </c>
      <c r="C4386" s="76" t="s">
        <v>8384</v>
      </c>
      <c r="D4386" s="61" t="s">
        <v>8385</v>
      </c>
      <c r="E4386" s="53">
        <v>106209.57</v>
      </c>
      <c r="F4386" s="26">
        <v>0.21</v>
      </c>
      <c r="G4386" s="53">
        <v>173493.33300000001</v>
      </c>
      <c r="H4386" s="67"/>
      <c r="I4386" s="68"/>
      <c r="J4386" s="69"/>
      <c r="K4386" s="69"/>
      <c r="L4386" s="69"/>
      <c r="M4386" s="69"/>
      <c r="N4386" s="69"/>
      <c r="O4386" s="35"/>
      <c r="P4386" s="35" t="s">
        <v>27891</v>
      </c>
      <c r="Q4386" s="36">
        <v>1</v>
      </c>
      <c r="R4386" s="35" t="s">
        <v>9849</v>
      </c>
      <c r="S4386" s="35" t="s">
        <v>28503</v>
      </c>
      <c r="T4386" s="35">
        <v>0</v>
      </c>
      <c r="U4386" s="35">
        <v>0</v>
      </c>
      <c r="V4386" s="36">
        <v>1</v>
      </c>
      <c r="W4386" s="36">
        <v>1</v>
      </c>
      <c r="X4386" s="37" t="s">
        <v>65</v>
      </c>
    </row>
    <row r="4387" spans="1:24" ht="24" customHeight="1" x14ac:dyDescent="0.2">
      <c r="A4387" s="50" t="s">
        <v>6938</v>
      </c>
      <c r="B4387" s="60" t="s">
        <v>8386</v>
      </c>
      <c r="C4387" s="76" t="s">
        <v>8386</v>
      </c>
      <c r="D4387" s="61" t="s">
        <v>8387</v>
      </c>
      <c r="E4387" s="53">
        <v>106209.57</v>
      </c>
      <c r="F4387" s="26">
        <v>0.21</v>
      </c>
      <c r="G4387" s="53">
        <v>173493.33300000001</v>
      </c>
      <c r="H4387" s="67"/>
      <c r="I4387" s="68"/>
      <c r="J4387" s="69"/>
      <c r="K4387" s="69"/>
      <c r="L4387" s="69"/>
      <c r="M4387" s="69"/>
      <c r="N4387" s="69"/>
      <c r="O4387" s="35"/>
      <c r="P4387" s="35" t="s">
        <v>27892</v>
      </c>
      <c r="Q4387" s="36">
        <v>1</v>
      </c>
      <c r="R4387" s="35" t="s">
        <v>9849</v>
      </c>
      <c r="S4387" s="35" t="s">
        <v>28503</v>
      </c>
      <c r="T4387" s="35">
        <v>0</v>
      </c>
      <c r="U4387" s="35">
        <v>0</v>
      </c>
      <c r="V4387" s="36">
        <v>1</v>
      </c>
      <c r="W4387" s="36">
        <v>1</v>
      </c>
      <c r="X4387" s="37" t="s">
        <v>65</v>
      </c>
    </row>
    <row r="4388" spans="1:24" ht="24" customHeight="1" x14ac:dyDescent="0.2">
      <c r="A4388" s="50" t="s">
        <v>6938</v>
      </c>
      <c r="B4388" s="60" t="s">
        <v>8388</v>
      </c>
      <c r="C4388" s="76" t="s">
        <v>8388</v>
      </c>
      <c r="D4388" s="61" t="s">
        <v>8389</v>
      </c>
      <c r="E4388" s="53">
        <v>137617.84</v>
      </c>
      <c r="F4388" s="26">
        <v>0.21</v>
      </c>
      <c r="G4388" s="53">
        <v>224798.73699999999</v>
      </c>
      <c r="H4388" s="67"/>
      <c r="I4388" s="68"/>
      <c r="J4388" s="69"/>
      <c r="K4388" s="69"/>
      <c r="L4388" s="69"/>
      <c r="M4388" s="69"/>
      <c r="N4388" s="69"/>
      <c r="O4388" s="35"/>
      <c r="P4388" s="35" t="s">
        <v>27893</v>
      </c>
      <c r="Q4388" s="36">
        <v>1</v>
      </c>
      <c r="R4388" s="35" t="s">
        <v>9849</v>
      </c>
      <c r="S4388" s="35" t="s">
        <v>28504</v>
      </c>
      <c r="T4388" s="35">
        <v>0</v>
      </c>
      <c r="U4388" s="35">
        <v>0</v>
      </c>
      <c r="V4388" s="36">
        <v>1</v>
      </c>
      <c r="W4388" s="36">
        <v>1</v>
      </c>
      <c r="X4388" s="37" t="s">
        <v>65</v>
      </c>
    </row>
    <row r="4389" spans="1:24" ht="24" customHeight="1" x14ac:dyDescent="0.2">
      <c r="A4389" s="50" t="s">
        <v>6938</v>
      </c>
      <c r="B4389" s="60" t="s">
        <v>8390</v>
      </c>
      <c r="C4389" s="76" t="s">
        <v>8390</v>
      </c>
      <c r="D4389" s="61" t="s">
        <v>8391</v>
      </c>
      <c r="E4389" s="53">
        <v>270711.21000000002</v>
      </c>
      <c r="F4389" s="26">
        <v>0.21</v>
      </c>
      <c r="G4389" s="53">
        <v>442206.75699999998</v>
      </c>
      <c r="H4389" s="67"/>
      <c r="I4389" s="68"/>
      <c r="J4389" s="69"/>
      <c r="K4389" s="69"/>
      <c r="L4389" s="69"/>
      <c r="M4389" s="69"/>
      <c r="N4389" s="69"/>
      <c r="O4389" s="35"/>
      <c r="P4389" s="35" t="s">
        <v>27894</v>
      </c>
      <c r="Q4389" s="36">
        <v>1</v>
      </c>
      <c r="R4389" s="35" t="s">
        <v>9849</v>
      </c>
      <c r="S4389" s="35" t="s">
        <v>28503</v>
      </c>
      <c r="T4389" s="35">
        <v>0</v>
      </c>
      <c r="U4389" s="35">
        <v>0</v>
      </c>
      <c r="V4389" s="36">
        <v>1</v>
      </c>
      <c r="W4389" s="36">
        <v>1</v>
      </c>
      <c r="X4389" s="37" t="s">
        <v>65</v>
      </c>
    </row>
    <row r="4390" spans="1:24" ht="24" customHeight="1" x14ac:dyDescent="0.2">
      <c r="A4390" s="50" t="s">
        <v>6938</v>
      </c>
      <c r="B4390" s="60" t="s">
        <v>8392</v>
      </c>
      <c r="C4390" s="76" t="s">
        <v>8392</v>
      </c>
      <c r="D4390" s="61" t="s">
        <v>8393</v>
      </c>
      <c r="E4390" s="53">
        <v>270689.83</v>
      </c>
      <c r="F4390" s="26">
        <v>0.21</v>
      </c>
      <c r="G4390" s="53">
        <v>442171.837</v>
      </c>
      <c r="H4390" s="67"/>
      <c r="I4390" s="68"/>
      <c r="J4390" s="69"/>
      <c r="K4390" s="69"/>
      <c r="L4390" s="69"/>
      <c r="M4390" s="69"/>
      <c r="N4390" s="69"/>
      <c r="O4390" s="35"/>
      <c r="P4390" s="35" t="s">
        <v>27895</v>
      </c>
      <c r="Q4390" s="36">
        <v>1</v>
      </c>
      <c r="R4390" s="35" t="s">
        <v>9849</v>
      </c>
      <c r="S4390" s="35" t="s">
        <v>28503</v>
      </c>
      <c r="T4390" s="35">
        <v>0</v>
      </c>
      <c r="U4390" s="35">
        <v>0</v>
      </c>
      <c r="V4390" s="36">
        <v>1</v>
      </c>
      <c r="W4390" s="36">
        <v>1</v>
      </c>
      <c r="X4390" s="37" t="s">
        <v>65</v>
      </c>
    </row>
    <row r="4391" spans="1:24" ht="24" customHeight="1" x14ac:dyDescent="0.2">
      <c r="A4391" s="50" t="s">
        <v>6938</v>
      </c>
      <c r="B4391" s="60" t="s">
        <v>8394</v>
      </c>
      <c r="C4391" s="76" t="s">
        <v>8394</v>
      </c>
      <c r="D4391" s="61" t="s">
        <v>8395</v>
      </c>
      <c r="E4391" s="53">
        <v>316355.78000000003</v>
      </c>
      <c r="F4391" s="26">
        <v>0.21</v>
      </c>
      <c r="G4391" s="53">
        <v>516767.163</v>
      </c>
      <c r="H4391" s="67"/>
      <c r="I4391" s="68"/>
      <c r="J4391" s="69"/>
      <c r="K4391" s="69"/>
      <c r="L4391" s="69"/>
      <c r="M4391" s="69"/>
      <c r="N4391" s="69"/>
      <c r="O4391" s="35"/>
      <c r="P4391" s="35" t="s">
        <v>27896</v>
      </c>
      <c r="Q4391" s="36">
        <v>1</v>
      </c>
      <c r="R4391" s="35" t="s">
        <v>9849</v>
      </c>
      <c r="S4391" s="35" t="s">
        <v>28503</v>
      </c>
      <c r="T4391" s="35">
        <v>0</v>
      </c>
      <c r="U4391" s="35">
        <v>0</v>
      </c>
      <c r="V4391" s="36">
        <v>1</v>
      </c>
      <c r="W4391" s="36">
        <v>1</v>
      </c>
      <c r="X4391" s="37" t="s">
        <v>65</v>
      </c>
    </row>
    <row r="4392" spans="1:24" ht="24" customHeight="1" x14ac:dyDescent="0.2">
      <c r="A4392" s="50" t="s">
        <v>6938</v>
      </c>
      <c r="B4392" s="60" t="s">
        <v>8396</v>
      </c>
      <c r="C4392" s="76" t="s">
        <v>8396</v>
      </c>
      <c r="D4392" s="61" t="s">
        <v>8397</v>
      </c>
      <c r="E4392" s="53">
        <v>316380.88</v>
      </c>
      <c r="F4392" s="26">
        <v>0.21</v>
      </c>
      <c r="G4392" s="53">
        <v>516808.17</v>
      </c>
      <c r="H4392" s="67"/>
      <c r="I4392" s="68"/>
      <c r="J4392" s="69"/>
      <c r="K4392" s="69"/>
      <c r="L4392" s="69"/>
      <c r="M4392" s="69"/>
      <c r="N4392" s="69"/>
      <c r="O4392" s="35"/>
      <c r="P4392" s="35" t="s">
        <v>27897</v>
      </c>
      <c r="Q4392" s="36">
        <v>1</v>
      </c>
      <c r="R4392" s="35" t="s">
        <v>9849</v>
      </c>
      <c r="S4392" s="35" t="s">
        <v>28503</v>
      </c>
      <c r="T4392" s="35">
        <v>0</v>
      </c>
      <c r="U4392" s="35">
        <v>0</v>
      </c>
      <c r="V4392" s="36">
        <v>1</v>
      </c>
      <c r="W4392" s="36">
        <v>1</v>
      </c>
      <c r="X4392" s="37" t="s">
        <v>65</v>
      </c>
    </row>
    <row r="4393" spans="1:24" ht="24" customHeight="1" x14ac:dyDescent="0.2">
      <c r="A4393" s="50" t="s">
        <v>6938</v>
      </c>
      <c r="B4393" s="60" t="s">
        <v>20871</v>
      </c>
      <c r="C4393" s="76" t="s">
        <v>20871</v>
      </c>
      <c r="D4393" s="61" t="s">
        <v>20872</v>
      </c>
      <c r="E4393" s="53">
        <v>106555.83</v>
      </c>
      <c r="F4393" s="26">
        <v>0.21</v>
      </c>
      <c r="G4393" s="53">
        <v>174058.948</v>
      </c>
      <c r="H4393" s="67"/>
      <c r="I4393" s="68"/>
      <c r="J4393" s="69"/>
      <c r="K4393" s="69"/>
      <c r="L4393" s="69"/>
      <c r="M4393" s="69"/>
      <c r="N4393" s="69"/>
      <c r="O4393" s="35"/>
      <c r="P4393" s="35" t="s">
        <v>27898</v>
      </c>
      <c r="Q4393" s="36">
        <v>1</v>
      </c>
      <c r="R4393" s="35" t="s">
        <v>9849</v>
      </c>
      <c r="S4393" s="35" t="s">
        <v>28504</v>
      </c>
      <c r="T4393" s="35">
        <v>0</v>
      </c>
      <c r="U4393" s="35">
        <v>0</v>
      </c>
      <c r="V4393" s="36">
        <v>1</v>
      </c>
      <c r="W4393" s="36">
        <v>1</v>
      </c>
      <c r="X4393" s="37" t="s">
        <v>65</v>
      </c>
    </row>
    <row r="4394" spans="1:24" ht="24" customHeight="1" x14ac:dyDescent="0.2">
      <c r="A4394" s="50" t="s">
        <v>6938</v>
      </c>
      <c r="B4394" s="60" t="s">
        <v>8398</v>
      </c>
      <c r="C4394" s="76" t="s">
        <v>8398</v>
      </c>
      <c r="D4394" s="61" t="s">
        <v>8399</v>
      </c>
      <c r="E4394" s="53">
        <v>99597.3</v>
      </c>
      <c r="F4394" s="26">
        <v>0.21</v>
      </c>
      <c r="G4394" s="53">
        <v>162692.196</v>
      </c>
      <c r="H4394" s="67"/>
      <c r="I4394" s="68"/>
      <c r="J4394" s="69"/>
      <c r="K4394" s="69"/>
      <c r="L4394" s="69"/>
      <c r="M4394" s="69"/>
      <c r="N4394" s="69"/>
      <c r="O4394" s="35"/>
      <c r="P4394" s="35" t="s">
        <v>27899</v>
      </c>
      <c r="Q4394" s="36">
        <v>1</v>
      </c>
      <c r="R4394" s="35" t="s">
        <v>9849</v>
      </c>
      <c r="S4394" s="35" t="s">
        <v>28503</v>
      </c>
      <c r="T4394" s="35">
        <v>0</v>
      </c>
      <c r="U4394" s="35">
        <v>0</v>
      </c>
      <c r="V4394" s="36">
        <v>1</v>
      </c>
      <c r="W4394" s="36">
        <v>1</v>
      </c>
      <c r="X4394" s="37" t="s">
        <v>65</v>
      </c>
    </row>
    <row r="4395" spans="1:24" ht="24" customHeight="1" x14ac:dyDescent="0.2">
      <c r="A4395" s="50" t="s">
        <v>6938</v>
      </c>
      <c r="B4395" s="60" t="s">
        <v>8400</v>
      </c>
      <c r="C4395" s="76" t="s">
        <v>8400</v>
      </c>
      <c r="D4395" s="61" t="s">
        <v>8401</v>
      </c>
      <c r="E4395" s="53">
        <v>113630.1</v>
      </c>
      <c r="F4395" s="26">
        <v>0.21</v>
      </c>
      <c r="G4395" s="53">
        <v>185614.774</v>
      </c>
      <c r="H4395" s="67"/>
      <c r="I4395" s="68"/>
      <c r="J4395" s="69"/>
      <c r="K4395" s="69"/>
      <c r="L4395" s="69"/>
      <c r="M4395" s="69"/>
      <c r="N4395" s="69"/>
      <c r="O4395" s="35"/>
      <c r="P4395" s="35" t="s">
        <v>27900</v>
      </c>
      <c r="Q4395" s="36">
        <v>1</v>
      </c>
      <c r="R4395" s="35" t="s">
        <v>9849</v>
      </c>
      <c r="S4395" s="35" t="s">
        <v>28504</v>
      </c>
      <c r="T4395" s="35">
        <v>0</v>
      </c>
      <c r="U4395" s="35">
        <v>0</v>
      </c>
      <c r="V4395" s="36">
        <v>1</v>
      </c>
      <c r="W4395" s="36">
        <v>1</v>
      </c>
      <c r="X4395" s="37" t="s">
        <v>65</v>
      </c>
    </row>
    <row r="4396" spans="1:24" ht="24" customHeight="1" x14ac:dyDescent="0.2">
      <c r="A4396" s="50" t="s">
        <v>6938</v>
      </c>
      <c r="B4396" s="60" t="s">
        <v>8402</v>
      </c>
      <c r="C4396" s="76" t="s">
        <v>8402</v>
      </c>
      <c r="D4396" s="61" t="s">
        <v>8403</v>
      </c>
      <c r="E4396" s="53">
        <v>113630.1</v>
      </c>
      <c r="F4396" s="26">
        <v>0.21</v>
      </c>
      <c r="G4396" s="53">
        <v>185614.774</v>
      </c>
      <c r="H4396" s="67"/>
      <c r="I4396" s="68"/>
      <c r="J4396" s="69"/>
      <c r="K4396" s="69"/>
      <c r="L4396" s="69"/>
      <c r="M4396" s="69"/>
      <c r="N4396" s="69"/>
      <c r="O4396" s="35"/>
      <c r="P4396" s="35" t="s">
        <v>27901</v>
      </c>
      <c r="Q4396" s="36">
        <v>1</v>
      </c>
      <c r="R4396" s="35" t="s">
        <v>9849</v>
      </c>
      <c r="S4396" s="35" t="s">
        <v>28504</v>
      </c>
      <c r="T4396" s="35">
        <v>0</v>
      </c>
      <c r="U4396" s="35">
        <v>0</v>
      </c>
      <c r="V4396" s="36">
        <v>1</v>
      </c>
      <c r="W4396" s="36">
        <v>1</v>
      </c>
      <c r="X4396" s="37" t="s">
        <v>65</v>
      </c>
    </row>
    <row r="4397" spans="1:24" ht="24" customHeight="1" x14ac:dyDescent="0.2">
      <c r="A4397" s="50" t="s">
        <v>6938</v>
      </c>
      <c r="B4397" s="60" t="s">
        <v>8404</v>
      </c>
      <c r="C4397" s="76" t="s">
        <v>8404</v>
      </c>
      <c r="D4397" s="61" t="s">
        <v>8405</v>
      </c>
      <c r="E4397" s="53">
        <v>75191.72</v>
      </c>
      <c r="F4397" s="26">
        <v>0.21</v>
      </c>
      <c r="G4397" s="53">
        <v>122825.67200000001</v>
      </c>
      <c r="H4397" s="67"/>
      <c r="I4397" s="68"/>
      <c r="J4397" s="69"/>
      <c r="K4397" s="69"/>
      <c r="L4397" s="69"/>
      <c r="M4397" s="69"/>
      <c r="N4397" s="69"/>
      <c r="O4397" s="35"/>
      <c r="P4397" s="35" t="s">
        <v>27902</v>
      </c>
      <c r="Q4397" s="36">
        <v>1</v>
      </c>
      <c r="R4397" s="35" t="s">
        <v>9849</v>
      </c>
      <c r="S4397" s="35" t="s">
        <v>28504</v>
      </c>
      <c r="T4397" s="35">
        <v>0</v>
      </c>
      <c r="U4397" s="35">
        <v>0</v>
      </c>
      <c r="V4397" s="36">
        <v>1</v>
      </c>
      <c r="W4397" s="36">
        <v>1</v>
      </c>
      <c r="X4397" s="37" t="s">
        <v>65</v>
      </c>
    </row>
    <row r="4398" spans="1:24" ht="24" customHeight="1" x14ac:dyDescent="0.2">
      <c r="A4398" s="50" t="s">
        <v>6938</v>
      </c>
      <c r="B4398" s="60" t="s">
        <v>8406</v>
      </c>
      <c r="C4398" s="76" t="s">
        <v>8406</v>
      </c>
      <c r="D4398" s="61" t="s">
        <v>8407</v>
      </c>
      <c r="E4398" s="53">
        <v>75191.72</v>
      </c>
      <c r="F4398" s="26">
        <v>0.21</v>
      </c>
      <c r="G4398" s="53">
        <v>122825.67200000001</v>
      </c>
      <c r="H4398" s="67"/>
      <c r="I4398" s="68"/>
      <c r="J4398" s="69"/>
      <c r="K4398" s="69"/>
      <c r="L4398" s="69"/>
      <c r="M4398" s="69"/>
      <c r="N4398" s="69"/>
      <c r="O4398" s="35"/>
      <c r="P4398" s="35" t="s">
        <v>27903</v>
      </c>
      <c r="Q4398" s="36">
        <v>1</v>
      </c>
      <c r="R4398" s="35" t="s">
        <v>9849</v>
      </c>
      <c r="S4398" s="35" t="s">
        <v>28504</v>
      </c>
      <c r="T4398" s="35">
        <v>0</v>
      </c>
      <c r="U4398" s="35">
        <v>0</v>
      </c>
      <c r="V4398" s="36">
        <v>1</v>
      </c>
      <c r="W4398" s="36">
        <v>1</v>
      </c>
      <c r="X4398" s="37" t="s">
        <v>65</v>
      </c>
    </row>
    <row r="4399" spans="1:24" ht="24" customHeight="1" x14ac:dyDescent="0.2">
      <c r="A4399" s="50" t="s">
        <v>6938</v>
      </c>
      <c r="B4399" s="60" t="s">
        <v>8408</v>
      </c>
      <c r="C4399" s="76" t="s">
        <v>8408</v>
      </c>
      <c r="D4399" s="61" t="s">
        <v>8409</v>
      </c>
      <c r="E4399" s="53">
        <v>12291.55</v>
      </c>
      <c r="F4399" s="26">
        <v>0.21</v>
      </c>
      <c r="G4399" s="53">
        <v>20078.243999999999</v>
      </c>
      <c r="H4399" s="67"/>
      <c r="I4399" s="68"/>
      <c r="J4399" s="69"/>
      <c r="K4399" s="69"/>
      <c r="L4399" s="69"/>
      <c r="M4399" s="69"/>
      <c r="N4399" s="69"/>
      <c r="O4399" s="35"/>
      <c r="P4399" s="35" t="s">
        <v>27904</v>
      </c>
      <c r="Q4399" s="36">
        <v>1</v>
      </c>
      <c r="R4399" s="35" t="s">
        <v>9849</v>
      </c>
      <c r="S4399" s="35" t="s">
        <v>28503</v>
      </c>
      <c r="T4399" s="35">
        <v>0</v>
      </c>
      <c r="U4399" s="35">
        <v>0</v>
      </c>
      <c r="V4399" s="36">
        <v>1</v>
      </c>
      <c r="W4399" s="36">
        <v>1</v>
      </c>
      <c r="X4399" s="37" t="s">
        <v>65</v>
      </c>
    </row>
    <row r="4400" spans="1:24" ht="24" customHeight="1" x14ac:dyDescent="0.2">
      <c r="A4400" s="50" t="s">
        <v>6938</v>
      </c>
      <c r="B4400" s="60" t="s">
        <v>8410</v>
      </c>
      <c r="C4400" s="76" t="s">
        <v>8410</v>
      </c>
      <c r="D4400" s="61" t="s">
        <v>8411</v>
      </c>
      <c r="E4400" s="53">
        <v>16530.73</v>
      </c>
      <c r="F4400" s="26">
        <v>0.21</v>
      </c>
      <c r="G4400" s="53">
        <v>27002.953000000001</v>
      </c>
      <c r="H4400" s="67"/>
      <c r="I4400" s="68"/>
      <c r="J4400" s="69"/>
      <c r="K4400" s="69"/>
      <c r="L4400" s="69"/>
      <c r="M4400" s="69"/>
      <c r="N4400" s="69"/>
      <c r="O4400" s="35"/>
      <c r="P4400" s="35" t="s">
        <v>27905</v>
      </c>
      <c r="Q4400" s="36">
        <v>1</v>
      </c>
      <c r="R4400" s="35" t="s">
        <v>9849</v>
      </c>
      <c r="S4400" s="35" t="s">
        <v>28503</v>
      </c>
      <c r="T4400" s="35">
        <v>0</v>
      </c>
      <c r="U4400" s="35">
        <v>0</v>
      </c>
      <c r="V4400" s="36">
        <v>1</v>
      </c>
      <c r="W4400" s="36">
        <v>1</v>
      </c>
      <c r="X4400" s="37" t="s">
        <v>65</v>
      </c>
    </row>
    <row r="4401" spans="1:24" ht="24" customHeight="1" x14ac:dyDescent="0.2">
      <c r="A4401" s="50" t="s">
        <v>6938</v>
      </c>
      <c r="B4401" s="60" t="s">
        <v>24218</v>
      </c>
      <c r="C4401" s="76" t="s">
        <v>24218</v>
      </c>
      <c r="D4401" s="61" t="s">
        <v>24219</v>
      </c>
      <c r="E4401" s="53">
        <v>60270.98</v>
      </c>
      <c r="F4401" s="26">
        <v>0.21</v>
      </c>
      <c r="G4401" s="53">
        <v>98452.642000000007</v>
      </c>
      <c r="H4401" s="67"/>
      <c r="I4401" s="68"/>
      <c r="J4401" s="69"/>
      <c r="K4401" s="69"/>
      <c r="L4401" s="69"/>
      <c r="M4401" s="69"/>
      <c r="N4401" s="69"/>
      <c r="O4401" s="35"/>
      <c r="P4401" s="35" t="s">
        <v>27906</v>
      </c>
      <c r="Q4401" s="36">
        <v>1</v>
      </c>
      <c r="R4401" s="35" t="s">
        <v>9849</v>
      </c>
      <c r="S4401" s="35" t="s">
        <v>28503</v>
      </c>
      <c r="T4401" s="35">
        <v>0</v>
      </c>
      <c r="U4401" s="35">
        <v>0</v>
      </c>
      <c r="V4401" s="36" t="e">
        <v>#N/A</v>
      </c>
      <c r="W4401" s="36" t="e">
        <v>#N/A</v>
      </c>
      <c r="X4401" s="37" t="s">
        <v>65</v>
      </c>
    </row>
    <row r="4402" spans="1:24" ht="24" customHeight="1" x14ac:dyDescent="0.2">
      <c r="A4402" s="50" t="s">
        <v>6938</v>
      </c>
      <c r="B4402" s="60" t="s">
        <v>8412</v>
      </c>
      <c r="C4402" s="76" t="s">
        <v>8412</v>
      </c>
      <c r="D4402" s="61" t="s">
        <v>8413</v>
      </c>
      <c r="E4402" s="53">
        <v>113793.63</v>
      </c>
      <c r="F4402" s="26">
        <v>0.21</v>
      </c>
      <c r="G4402" s="53">
        <v>185881.894</v>
      </c>
      <c r="H4402" s="67"/>
      <c r="I4402" s="68"/>
      <c r="J4402" s="69"/>
      <c r="K4402" s="69"/>
      <c r="L4402" s="69"/>
      <c r="M4402" s="69"/>
      <c r="N4402" s="69"/>
      <c r="O4402" s="35"/>
      <c r="P4402" s="35" t="s">
        <v>27907</v>
      </c>
      <c r="Q4402" s="36">
        <v>1</v>
      </c>
      <c r="R4402" s="35" t="s">
        <v>9849</v>
      </c>
      <c r="S4402" s="35" t="s">
        <v>28504</v>
      </c>
      <c r="T4402" s="35">
        <v>0</v>
      </c>
      <c r="U4402" s="35">
        <v>0</v>
      </c>
      <c r="V4402" s="36">
        <v>1</v>
      </c>
      <c r="W4402" s="36">
        <v>1</v>
      </c>
      <c r="X4402" s="37" t="s">
        <v>65</v>
      </c>
    </row>
    <row r="4403" spans="1:24" ht="24" customHeight="1" x14ac:dyDescent="0.2">
      <c r="A4403" s="50" t="s">
        <v>6938</v>
      </c>
      <c r="B4403" s="60" t="s">
        <v>8414</v>
      </c>
      <c r="C4403" s="76" t="s">
        <v>8414</v>
      </c>
      <c r="D4403" s="61" t="s">
        <v>8415</v>
      </c>
      <c r="E4403" s="53">
        <v>103898.45</v>
      </c>
      <c r="F4403" s="26">
        <v>0.21</v>
      </c>
      <c r="G4403" s="53">
        <v>169718.12100000001</v>
      </c>
      <c r="H4403" s="67"/>
      <c r="I4403" s="68"/>
      <c r="J4403" s="69"/>
      <c r="K4403" s="69"/>
      <c r="L4403" s="69"/>
      <c r="M4403" s="69"/>
      <c r="N4403" s="69"/>
      <c r="O4403" s="35"/>
      <c r="P4403" s="35" t="s">
        <v>27908</v>
      </c>
      <c r="Q4403" s="36">
        <v>1</v>
      </c>
      <c r="R4403" s="35" t="s">
        <v>9849</v>
      </c>
      <c r="S4403" s="35" t="s">
        <v>28503</v>
      </c>
      <c r="T4403" s="35">
        <v>0</v>
      </c>
      <c r="U4403" s="35">
        <v>0</v>
      </c>
      <c r="V4403" s="36">
        <v>1</v>
      </c>
      <c r="W4403" s="36">
        <v>1</v>
      </c>
      <c r="X4403" s="37" t="s">
        <v>65</v>
      </c>
    </row>
    <row r="4404" spans="1:24" ht="24" customHeight="1" x14ac:dyDescent="0.2">
      <c r="A4404" s="50" t="s">
        <v>6938</v>
      </c>
      <c r="B4404" s="60" t="s">
        <v>8416</v>
      </c>
      <c r="C4404" s="76" t="s">
        <v>8416</v>
      </c>
      <c r="D4404" s="61" t="s">
        <v>8417</v>
      </c>
      <c r="E4404" s="53">
        <v>160571.39000000001</v>
      </c>
      <c r="F4404" s="26">
        <v>0.21</v>
      </c>
      <c r="G4404" s="53">
        <v>262293.37</v>
      </c>
      <c r="H4404" s="67"/>
      <c r="I4404" s="68"/>
      <c r="J4404" s="69"/>
      <c r="K4404" s="69"/>
      <c r="L4404" s="69"/>
      <c r="M4404" s="69"/>
      <c r="N4404" s="69"/>
      <c r="O4404" s="35"/>
      <c r="P4404" s="35" t="s">
        <v>27909</v>
      </c>
      <c r="Q4404" s="36">
        <v>1</v>
      </c>
      <c r="R4404" s="35" t="s">
        <v>9849</v>
      </c>
      <c r="S4404" s="35" t="s">
        <v>28504</v>
      </c>
      <c r="T4404" s="35">
        <v>0</v>
      </c>
      <c r="U4404" s="35">
        <v>0</v>
      </c>
      <c r="V4404" s="36">
        <v>1</v>
      </c>
      <c r="W4404" s="36">
        <v>1</v>
      </c>
      <c r="X4404" s="37" t="s">
        <v>65</v>
      </c>
    </row>
    <row r="4405" spans="1:24" ht="24" customHeight="1" x14ac:dyDescent="0.2">
      <c r="A4405" s="50" t="s">
        <v>6938</v>
      </c>
      <c r="B4405" s="60" t="s">
        <v>24220</v>
      </c>
      <c r="C4405" s="76" t="s">
        <v>24220</v>
      </c>
      <c r="D4405" s="61" t="s">
        <v>24221</v>
      </c>
      <c r="E4405" s="53">
        <v>12291.55</v>
      </c>
      <c r="F4405" s="26">
        <v>0.21</v>
      </c>
      <c r="G4405" s="53">
        <v>20078.243999999999</v>
      </c>
      <c r="H4405" s="67"/>
      <c r="I4405" s="68"/>
      <c r="J4405" s="69"/>
      <c r="K4405" s="69"/>
      <c r="L4405" s="69"/>
      <c r="M4405" s="69"/>
      <c r="N4405" s="69"/>
      <c r="O4405" s="35"/>
      <c r="P4405" s="35" t="s">
        <v>27904</v>
      </c>
      <c r="Q4405" s="36">
        <v>1</v>
      </c>
      <c r="R4405" s="35" t="s">
        <v>9849</v>
      </c>
      <c r="S4405" s="35" t="s">
        <v>28503</v>
      </c>
      <c r="T4405" s="35">
        <v>0</v>
      </c>
      <c r="U4405" s="35">
        <v>0</v>
      </c>
      <c r="V4405" s="36" t="e">
        <v>#N/A</v>
      </c>
      <c r="W4405" s="36" t="e">
        <v>#N/A</v>
      </c>
      <c r="X4405" s="37" t="s">
        <v>65</v>
      </c>
    </row>
    <row r="4406" spans="1:24" ht="24" customHeight="1" x14ac:dyDescent="0.2">
      <c r="A4406" s="50" t="s">
        <v>6938</v>
      </c>
      <c r="B4406" s="60" t="s">
        <v>24222</v>
      </c>
      <c r="C4406" s="76" t="s">
        <v>24222</v>
      </c>
      <c r="D4406" s="61" t="s">
        <v>24223</v>
      </c>
      <c r="E4406" s="53">
        <v>12291.55</v>
      </c>
      <c r="F4406" s="26">
        <v>0.21</v>
      </c>
      <c r="G4406" s="53">
        <v>20078.243999999999</v>
      </c>
      <c r="H4406" s="67"/>
      <c r="I4406" s="68"/>
      <c r="J4406" s="69"/>
      <c r="K4406" s="69"/>
      <c r="L4406" s="69"/>
      <c r="M4406" s="69"/>
      <c r="N4406" s="69"/>
      <c r="O4406" s="35"/>
      <c r="P4406" s="35" t="s">
        <v>27904</v>
      </c>
      <c r="Q4406" s="36">
        <v>1</v>
      </c>
      <c r="R4406" s="35" t="s">
        <v>9849</v>
      </c>
      <c r="S4406" s="35" t="s">
        <v>28503</v>
      </c>
      <c r="T4406" s="35">
        <v>0</v>
      </c>
      <c r="U4406" s="35">
        <v>0</v>
      </c>
      <c r="V4406" s="36" t="e">
        <v>#N/A</v>
      </c>
      <c r="W4406" s="36" t="e">
        <v>#N/A</v>
      </c>
      <c r="X4406" s="37" t="s">
        <v>65</v>
      </c>
    </row>
    <row r="4407" spans="1:24" ht="24" customHeight="1" x14ac:dyDescent="0.2">
      <c r="A4407" s="50" t="s">
        <v>6938</v>
      </c>
      <c r="B4407" s="60" t="s">
        <v>8418</v>
      </c>
      <c r="C4407" s="76" t="s">
        <v>8418</v>
      </c>
      <c r="D4407" s="61" t="s">
        <v>8419</v>
      </c>
      <c r="E4407" s="53">
        <v>209216.35</v>
      </c>
      <c r="F4407" s="26">
        <v>0.21</v>
      </c>
      <c r="G4407" s="53">
        <v>341754.90500000003</v>
      </c>
      <c r="H4407" s="67"/>
      <c r="I4407" s="68"/>
      <c r="J4407" s="69"/>
      <c r="K4407" s="69"/>
      <c r="L4407" s="69"/>
      <c r="M4407" s="69"/>
      <c r="N4407" s="69"/>
      <c r="O4407" s="35"/>
      <c r="P4407" s="35" t="s">
        <v>27910</v>
      </c>
      <c r="Q4407" s="36">
        <v>1</v>
      </c>
      <c r="R4407" s="35" t="s">
        <v>9849</v>
      </c>
      <c r="S4407" s="35" t="s">
        <v>28504</v>
      </c>
      <c r="T4407" s="35">
        <v>0</v>
      </c>
      <c r="U4407" s="35">
        <v>0</v>
      </c>
      <c r="V4407" s="36">
        <v>1</v>
      </c>
      <c r="W4407" s="36">
        <v>1</v>
      </c>
      <c r="X4407" s="37" t="s">
        <v>65</v>
      </c>
    </row>
    <row r="4408" spans="1:24" ht="24" customHeight="1" x14ac:dyDescent="0.2">
      <c r="A4408" s="50" t="s">
        <v>6938</v>
      </c>
      <c r="B4408" s="60" t="s">
        <v>8420</v>
      </c>
      <c r="C4408" s="76">
        <v>561</v>
      </c>
      <c r="D4408" s="61" t="s">
        <v>8421</v>
      </c>
      <c r="E4408" s="53">
        <v>124710.51</v>
      </c>
      <c r="F4408" s="26">
        <v>0.21</v>
      </c>
      <c r="G4408" s="53">
        <v>203714.62</v>
      </c>
      <c r="H4408" s="67"/>
      <c r="I4408" s="68"/>
      <c r="J4408" s="69"/>
      <c r="K4408" s="69"/>
      <c r="L4408" s="69"/>
      <c r="M4408" s="69"/>
      <c r="N4408" s="69"/>
      <c r="O4408" s="35"/>
      <c r="P4408" s="35" t="s">
        <v>27911</v>
      </c>
      <c r="Q4408" s="36">
        <v>1</v>
      </c>
      <c r="R4408" s="35" t="s">
        <v>9849</v>
      </c>
      <c r="S4408" s="35" t="s">
        <v>28504</v>
      </c>
      <c r="T4408" s="35">
        <v>0</v>
      </c>
      <c r="U4408" s="35">
        <v>0</v>
      </c>
      <c r="V4408" s="36">
        <v>1</v>
      </c>
      <c r="W4408" s="36">
        <v>1</v>
      </c>
      <c r="X4408" s="37" t="s">
        <v>65</v>
      </c>
    </row>
    <row r="4409" spans="1:24" ht="24" customHeight="1" x14ac:dyDescent="0.2">
      <c r="A4409" s="50" t="s">
        <v>6938</v>
      </c>
      <c r="B4409" s="60" t="s">
        <v>8422</v>
      </c>
      <c r="C4409" s="76">
        <v>562</v>
      </c>
      <c r="D4409" s="61" t="s">
        <v>8423</v>
      </c>
      <c r="E4409" s="53">
        <v>107196.88</v>
      </c>
      <c r="F4409" s="26">
        <v>0.21</v>
      </c>
      <c r="G4409" s="53">
        <v>175106.106</v>
      </c>
      <c r="H4409" s="67"/>
      <c r="I4409" s="68"/>
      <c r="J4409" s="69"/>
      <c r="K4409" s="69"/>
      <c r="L4409" s="69"/>
      <c r="M4409" s="69"/>
      <c r="N4409" s="69"/>
      <c r="O4409" s="35"/>
      <c r="P4409" s="35" t="s">
        <v>27912</v>
      </c>
      <c r="Q4409" s="36">
        <v>1</v>
      </c>
      <c r="R4409" s="35" t="s">
        <v>9849</v>
      </c>
      <c r="S4409" s="35" t="s">
        <v>28504</v>
      </c>
      <c r="T4409" s="35">
        <v>0</v>
      </c>
      <c r="U4409" s="35">
        <v>0</v>
      </c>
      <c r="V4409" s="36">
        <v>1</v>
      </c>
      <c r="W4409" s="36">
        <v>1</v>
      </c>
      <c r="X4409" s="37" t="s">
        <v>65</v>
      </c>
    </row>
    <row r="4410" spans="1:24" ht="24" customHeight="1" x14ac:dyDescent="0.2">
      <c r="A4410" s="50" t="s">
        <v>6938</v>
      </c>
      <c r="B4410" s="60" t="s">
        <v>8424</v>
      </c>
      <c r="C4410" s="76" t="s">
        <v>8424</v>
      </c>
      <c r="D4410" s="61" t="s">
        <v>8425</v>
      </c>
      <c r="E4410" s="53">
        <v>155836.07</v>
      </c>
      <c r="F4410" s="26">
        <v>0.21</v>
      </c>
      <c r="G4410" s="53">
        <v>254558.215</v>
      </c>
      <c r="H4410" s="67"/>
      <c r="I4410" s="68"/>
      <c r="J4410" s="69"/>
      <c r="K4410" s="69"/>
      <c r="L4410" s="69"/>
      <c r="M4410" s="69"/>
      <c r="N4410" s="69"/>
      <c r="O4410" s="35"/>
      <c r="P4410" s="35" t="s">
        <v>27913</v>
      </c>
      <c r="Q4410" s="36">
        <v>1</v>
      </c>
      <c r="R4410" s="35" t="s">
        <v>9849</v>
      </c>
      <c r="S4410" s="35" t="s">
        <v>28504</v>
      </c>
      <c r="T4410" s="35">
        <v>0</v>
      </c>
      <c r="U4410" s="35">
        <v>0</v>
      </c>
      <c r="V4410" s="36">
        <v>1</v>
      </c>
      <c r="W4410" s="36">
        <v>1</v>
      </c>
      <c r="X4410" s="37" t="s">
        <v>65</v>
      </c>
    </row>
    <row r="4411" spans="1:24" ht="24" customHeight="1" x14ac:dyDescent="0.2">
      <c r="A4411" s="50" t="s">
        <v>6938</v>
      </c>
      <c r="B4411" s="60" t="s">
        <v>9902</v>
      </c>
      <c r="C4411" s="76" t="s">
        <v>9902</v>
      </c>
      <c r="D4411" s="61" t="s">
        <v>9880</v>
      </c>
      <c r="E4411" s="53">
        <v>1307.82</v>
      </c>
      <c r="F4411" s="26">
        <v>0.21</v>
      </c>
      <c r="G4411" s="53">
        <v>2136.328</v>
      </c>
      <c r="H4411" s="67"/>
      <c r="I4411" s="68"/>
      <c r="J4411" s="69"/>
      <c r="K4411" s="69"/>
      <c r="L4411" s="69"/>
      <c r="M4411" s="69"/>
      <c r="N4411" s="69"/>
      <c r="O4411" s="35"/>
      <c r="P4411" s="35" t="s">
        <v>27906</v>
      </c>
      <c r="Q4411" s="36">
        <v>1</v>
      </c>
      <c r="R4411" s="35" t="s">
        <v>9849</v>
      </c>
      <c r="S4411" s="35" t="s">
        <v>28503</v>
      </c>
      <c r="T4411" s="35">
        <v>0</v>
      </c>
      <c r="U4411" s="35">
        <v>0</v>
      </c>
      <c r="V4411" s="36">
        <v>1</v>
      </c>
      <c r="W4411" s="36">
        <v>1</v>
      </c>
      <c r="X4411" s="37" t="s">
        <v>65</v>
      </c>
    </row>
    <row r="4412" spans="1:24" ht="24" customHeight="1" x14ac:dyDescent="0.2">
      <c r="A4412" s="50" t="s">
        <v>6938</v>
      </c>
      <c r="B4412" s="60" t="s">
        <v>8426</v>
      </c>
      <c r="C4412" s="76" t="s">
        <v>8426</v>
      </c>
      <c r="D4412" s="61" t="s">
        <v>8427</v>
      </c>
      <c r="E4412" s="53">
        <v>1033</v>
      </c>
      <c r="F4412" s="26">
        <v>0.21</v>
      </c>
      <c r="G4412" s="53">
        <v>1687.4059999999999</v>
      </c>
      <c r="H4412" s="67"/>
      <c r="I4412" s="68"/>
      <c r="J4412" s="69"/>
      <c r="K4412" s="69"/>
      <c r="L4412" s="69"/>
      <c r="M4412" s="69"/>
      <c r="N4412" s="69"/>
      <c r="O4412" s="35"/>
      <c r="P4412" s="35" t="s">
        <v>27914</v>
      </c>
      <c r="Q4412" s="36">
        <v>1</v>
      </c>
      <c r="R4412" s="35" t="s">
        <v>9849</v>
      </c>
      <c r="S4412" s="35" t="s">
        <v>28503</v>
      </c>
      <c r="T4412" s="35">
        <v>0</v>
      </c>
      <c r="U4412" s="35">
        <v>0</v>
      </c>
      <c r="V4412" s="36">
        <v>1</v>
      </c>
      <c r="W4412" s="36">
        <v>1</v>
      </c>
      <c r="X4412" s="37" t="s">
        <v>65</v>
      </c>
    </row>
    <row r="4413" spans="1:24" ht="24" customHeight="1" x14ac:dyDescent="0.2">
      <c r="A4413" s="50" t="s">
        <v>6938</v>
      </c>
      <c r="B4413" s="60" t="s">
        <v>24224</v>
      </c>
      <c r="C4413" s="76" t="s">
        <v>24224</v>
      </c>
      <c r="D4413" s="61" t="s">
        <v>24225</v>
      </c>
      <c r="E4413" s="53">
        <v>1436.97</v>
      </c>
      <c r="F4413" s="26">
        <v>0.21</v>
      </c>
      <c r="G4413" s="53">
        <v>2347.2910000000002</v>
      </c>
      <c r="H4413" s="67"/>
      <c r="I4413" s="68"/>
      <c r="J4413" s="69"/>
      <c r="K4413" s="69"/>
      <c r="L4413" s="69"/>
      <c r="M4413" s="69"/>
      <c r="N4413" s="69"/>
      <c r="O4413" s="35"/>
      <c r="P4413" s="35" t="s">
        <v>27634</v>
      </c>
      <c r="Q4413" s="36">
        <v>1</v>
      </c>
      <c r="R4413" s="35" t="s">
        <v>9849</v>
      </c>
      <c r="S4413" s="35" t="s">
        <v>28503</v>
      </c>
      <c r="T4413" s="35">
        <v>0</v>
      </c>
      <c r="U4413" s="35">
        <v>0</v>
      </c>
      <c r="V4413" s="36" t="e">
        <v>#N/A</v>
      </c>
      <c r="W4413" s="36" t="e">
        <v>#N/A</v>
      </c>
      <c r="X4413" s="37" t="s">
        <v>65</v>
      </c>
    </row>
    <row r="4414" spans="1:24" ht="24" customHeight="1" x14ac:dyDescent="0.2">
      <c r="A4414" s="50" t="s">
        <v>6938</v>
      </c>
      <c r="B4414" s="60" t="s">
        <v>8428</v>
      </c>
      <c r="C4414" s="76" t="s">
        <v>8428</v>
      </c>
      <c r="D4414" s="61" t="s">
        <v>8429</v>
      </c>
      <c r="E4414" s="53">
        <v>11778.1</v>
      </c>
      <c r="F4414" s="26">
        <v>0.105</v>
      </c>
      <c r="G4414" s="53">
        <v>17569.986000000001</v>
      </c>
      <c r="H4414" s="67"/>
      <c r="I4414" s="68"/>
      <c r="J4414" s="69"/>
      <c r="K4414" s="69"/>
      <c r="L4414" s="69"/>
      <c r="M4414" s="69"/>
      <c r="N4414" s="69"/>
      <c r="O4414" s="35"/>
      <c r="P4414" s="35" t="s">
        <v>27906</v>
      </c>
      <c r="Q4414" s="36">
        <v>1</v>
      </c>
      <c r="R4414" s="35" t="s">
        <v>9849</v>
      </c>
      <c r="S4414" s="35" t="s">
        <v>28504</v>
      </c>
      <c r="T4414" s="35">
        <v>0</v>
      </c>
      <c r="U4414" s="35">
        <v>0</v>
      </c>
      <c r="V4414" s="36">
        <v>1</v>
      </c>
      <c r="W4414" s="36">
        <v>1</v>
      </c>
      <c r="X4414" s="37" t="s">
        <v>65</v>
      </c>
    </row>
    <row r="4415" spans="1:24" ht="24" customHeight="1" x14ac:dyDescent="0.2">
      <c r="A4415" s="50" t="s">
        <v>6938</v>
      </c>
      <c r="B4415" s="60" t="s">
        <v>8430</v>
      </c>
      <c r="C4415" s="76" t="s">
        <v>8430</v>
      </c>
      <c r="D4415" s="61" t="s">
        <v>8431</v>
      </c>
      <c r="E4415" s="53">
        <v>13710.69</v>
      </c>
      <c r="F4415" s="26">
        <v>0.21</v>
      </c>
      <c r="G4415" s="53">
        <v>22396.41</v>
      </c>
      <c r="H4415" s="67"/>
      <c r="I4415" s="68"/>
      <c r="J4415" s="69"/>
      <c r="K4415" s="69"/>
      <c r="L4415" s="69"/>
      <c r="M4415" s="69"/>
      <c r="N4415" s="69"/>
      <c r="O4415" s="35"/>
      <c r="P4415" s="35" t="s">
        <v>27915</v>
      </c>
      <c r="Q4415" s="36">
        <v>1</v>
      </c>
      <c r="R4415" s="35" t="s">
        <v>9849</v>
      </c>
      <c r="S4415" s="35" t="s">
        <v>28504</v>
      </c>
      <c r="T4415" s="35">
        <v>0</v>
      </c>
      <c r="U4415" s="35">
        <v>0</v>
      </c>
      <c r="V4415" s="36">
        <v>1</v>
      </c>
      <c r="W4415" s="36">
        <v>1</v>
      </c>
      <c r="X4415" s="37" t="s">
        <v>65</v>
      </c>
    </row>
    <row r="4416" spans="1:24" ht="24" customHeight="1" x14ac:dyDescent="0.2">
      <c r="A4416" s="50" t="s">
        <v>6938</v>
      </c>
      <c r="B4416" s="60" t="s">
        <v>21196</v>
      </c>
      <c r="C4416" s="76" t="s">
        <v>21196</v>
      </c>
      <c r="D4416" s="61" t="s">
        <v>21197</v>
      </c>
      <c r="E4416" s="53">
        <v>1202.8599999999999</v>
      </c>
      <c r="F4416" s="26">
        <v>0.21</v>
      </c>
      <c r="G4416" s="53">
        <v>1964.8710000000001</v>
      </c>
      <c r="H4416" s="67"/>
      <c r="I4416" s="68"/>
      <c r="J4416" s="69"/>
      <c r="K4416" s="69"/>
      <c r="L4416" s="69"/>
      <c r="M4416" s="69"/>
      <c r="N4416" s="69"/>
      <c r="O4416" s="35"/>
      <c r="P4416" s="35" t="s">
        <v>27634</v>
      </c>
      <c r="Q4416" s="36">
        <v>1</v>
      </c>
      <c r="R4416" s="35" t="s">
        <v>9849</v>
      </c>
      <c r="S4416" s="35" t="s">
        <v>28503</v>
      </c>
      <c r="T4416" s="35">
        <v>0</v>
      </c>
      <c r="U4416" s="35">
        <v>0</v>
      </c>
      <c r="V4416" s="36">
        <v>1</v>
      </c>
      <c r="W4416" s="36">
        <v>1</v>
      </c>
      <c r="X4416" s="37" t="s">
        <v>65</v>
      </c>
    </row>
    <row r="4417" spans="1:24" ht="24" customHeight="1" x14ac:dyDescent="0.2">
      <c r="A4417" s="50" t="s">
        <v>6938</v>
      </c>
      <c r="B4417" s="60" t="s">
        <v>8432</v>
      </c>
      <c r="C4417" s="76" t="s">
        <v>8432</v>
      </c>
      <c r="D4417" s="61" t="s">
        <v>8433</v>
      </c>
      <c r="E4417" s="53">
        <v>11874.31</v>
      </c>
      <c r="F4417" s="26">
        <v>0.21</v>
      </c>
      <c r="G4417" s="53">
        <v>19396.687000000002</v>
      </c>
      <c r="H4417" s="67"/>
      <c r="I4417" s="68"/>
      <c r="J4417" s="69"/>
      <c r="K4417" s="69"/>
      <c r="L4417" s="69"/>
      <c r="M4417" s="69"/>
      <c r="N4417" s="69"/>
      <c r="O4417" s="35"/>
      <c r="P4417" s="35" t="s">
        <v>27916</v>
      </c>
      <c r="Q4417" s="36">
        <v>1</v>
      </c>
      <c r="R4417" s="35" t="s">
        <v>9849</v>
      </c>
      <c r="S4417" s="35" t="s">
        <v>28503</v>
      </c>
      <c r="T4417" s="35">
        <v>0</v>
      </c>
      <c r="U4417" s="35">
        <v>0</v>
      </c>
      <c r="V4417" s="36">
        <v>1</v>
      </c>
      <c r="W4417" s="36">
        <v>1</v>
      </c>
      <c r="X4417" s="37" t="s">
        <v>65</v>
      </c>
    </row>
    <row r="4418" spans="1:24" ht="24" customHeight="1" x14ac:dyDescent="0.2">
      <c r="A4418" s="50" t="s">
        <v>6938</v>
      </c>
      <c r="B4418" s="60" t="s">
        <v>8434</v>
      </c>
      <c r="C4418" s="76" t="s">
        <v>8434</v>
      </c>
      <c r="D4418" s="61" t="s">
        <v>8435</v>
      </c>
      <c r="E4418" s="53">
        <v>16577.64</v>
      </c>
      <c r="F4418" s="26">
        <v>0.21</v>
      </c>
      <c r="G4418" s="53">
        <v>27079.57</v>
      </c>
      <c r="H4418" s="67"/>
      <c r="I4418" s="68"/>
      <c r="J4418" s="69"/>
      <c r="K4418" s="69"/>
      <c r="L4418" s="69"/>
      <c r="M4418" s="69"/>
      <c r="N4418" s="69"/>
      <c r="O4418" s="35"/>
      <c r="P4418" s="35" t="s">
        <v>27917</v>
      </c>
      <c r="Q4418" s="36">
        <v>1</v>
      </c>
      <c r="R4418" s="35" t="s">
        <v>9849</v>
      </c>
      <c r="S4418" s="35" t="s">
        <v>28503</v>
      </c>
      <c r="T4418" s="35">
        <v>0</v>
      </c>
      <c r="U4418" s="35">
        <v>0</v>
      </c>
      <c r="V4418" s="36">
        <v>1</v>
      </c>
      <c r="W4418" s="36">
        <v>1</v>
      </c>
      <c r="X4418" s="37" t="s">
        <v>65</v>
      </c>
    </row>
    <row r="4419" spans="1:24" ht="24" customHeight="1" x14ac:dyDescent="0.2">
      <c r="A4419" s="50" t="s">
        <v>6938</v>
      </c>
      <c r="B4419" s="60" t="s">
        <v>8436</v>
      </c>
      <c r="C4419" s="76" t="s">
        <v>8436</v>
      </c>
      <c r="D4419" s="61" t="s">
        <v>8437</v>
      </c>
      <c r="E4419" s="53">
        <v>60696.22</v>
      </c>
      <c r="F4419" s="26">
        <v>0.21</v>
      </c>
      <c r="G4419" s="53">
        <v>99147.278999999995</v>
      </c>
      <c r="H4419" s="67"/>
      <c r="I4419" s="68"/>
      <c r="J4419" s="69"/>
      <c r="K4419" s="69"/>
      <c r="L4419" s="69"/>
      <c r="M4419" s="69"/>
      <c r="N4419" s="69"/>
      <c r="O4419" s="35"/>
      <c r="P4419" s="35" t="s">
        <v>27918</v>
      </c>
      <c r="Q4419" s="36">
        <v>1</v>
      </c>
      <c r="R4419" s="35" t="s">
        <v>9849</v>
      </c>
      <c r="S4419" s="35" t="s">
        <v>28504</v>
      </c>
      <c r="T4419" s="35">
        <v>0</v>
      </c>
      <c r="U4419" s="35">
        <v>0</v>
      </c>
      <c r="V4419" s="36">
        <v>1</v>
      </c>
      <c r="W4419" s="36">
        <v>1</v>
      </c>
      <c r="X4419" s="37" t="s">
        <v>65</v>
      </c>
    </row>
    <row r="4420" spans="1:24" ht="24" customHeight="1" x14ac:dyDescent="0.2">
      <c r="A4420" s="50" t="s">
        <v>6938</v>
      </c>
      <c r="B4420" s="60" t="s">
        <v>8438</v>
      </c>
      <c r="C4420" s="76" t="s">
        <v>8438</v>
      </c>
      <c r="D4420" s="61" t="s">
        <v>8439</v>
      </c>
      <c r="E4420" s="53">
        <v>389534.2</v>
      </c>
      <c r="F4420" s="26">
        <v>0.21</v>
      </c>
      <c r="G4420" s="53">
        <v>636304.11600000004</v>
      </c>
      <c r="H4420" s="67"/>
      <c r="I4420" s="68"/>
      <c r="J4420" s="69"/>
      <c r="K4420" s="69"/>
      <c r="L4420" s="69"/>
      <c r="M4420" s="69"/>
      <c r="N4420" s="69"/>
      <c r="O4420" s="35"/>
      <c r="P4420" s="35" t="s">
        <v>65</v>
      </c>
      <c r="Q4420" s="36">
        <v>1</v>
      </c>
      <c r="R4420" s="35" t="s">
        <v>9849</v>
      </c>
      <c r="S4420" s="35" t="s">
        <v>28503</v>
      </c>
      <c r="T4420" s="35">
        <v>0</v>
      </c>
      <c r="U4420" s="35">
        <v>0</v>
      </c>
      <c r="V4420" s="36">
        <v>1</v>
      </c>
      <c r="W4420" s="36">
        <v>1</v>
      </c>
      <c r="X4420" s="37" t="s">
        <v>65</v>
      </c>
    </row>
    <row r="4421" spans="1:24" ht="24" customHeight="1" x14ac:dyDescent="0.2">
      <c r="A4421" s="50" t="s">
        <v>6938</v>
      </c>
      <c r="B4421" s="60" t="s">
        <v>8440</v>
      </c>
      <c r="C4421" s="77" t="s">
        <v>8440</v>
      </c>
      <c r="D4421" s="61" t="s">
        <v>8441</v>
      </c>
      <c r="E4421" s="53">
        <v>46699.14</v>
      </c>
      <c r="F4421" s="26">
        <v>0.21</v>
      </c>
      <c r="G4421" s="53">
        <v>76283.046000000002</v>
      </c>
      <c r="H4421" s="67"/>
      <c r="I4421" s="68"/>
      <c r="J4421" s="69"/>
      <c r="K4421" s="69"/>
      <c r="L4421" s="69"/>
      <c r="M4421" s="69"/>
      <c r="N4421" s="69"/>
      <c r="O4421" s="35"/>
      <c r="P4421" s="35" t="s">
        <v>27919</v>
      </c>
      <c r="Q4421" s="36">
        <v>1</v>
      </c>
      <c r="R4421" s="35" t="s">
        <v>9849</v>
      </c>
      <c r="S4421" s="35" t="s">
        <v>28504</v>
      </c>
      <c r="T4421" s="35">
        <v>0</v>
      </c>
      <c r="U4421" s="35">
        <v>0</v>
      </c>
      <c r="V4421" s="36">
        <v>1</v>
      </c>
      <c r="W4421" s="36">
        <v>1</v>
      </c>
      <c r="X4421" s="37" t="s">
        <v>65</v>
      </c>
    </row>
    <row r="4422" spans="1:24" ht="24" customHeight="1" x14ac:dyDescent="0.2">
      <c r="A4422" s="50" t="s">
        <v>6938</v>
      </c>
      <c r="B4422" s="60" t="s">
        <v>8442</v>
      </c>
      <c r="C4422" s="76" t="s">
        <v>8442</v>
      </c>
      <c r="D4422" s="61" t="s">
        <v>8443</v>
      </c>
      <c r="E4422" s="53">
        <v>31885.41</v>
      </c>
      <c r="F4422" s="26">
        <v>0.21</v>
      </c>
      <c r="G4422" s="53">
        <v>52084.813000000002</v>
      </c>
      <c r="H4422" s="67"/>
      <c r="I4422" s="68"/>
      <c r="J4422" s="69"/>
      <c r="K4422" s="69"/>
      <c r="L4422" s="69"/>
      <c r="M4422" s="69"/>
      <c r="N4422" s="69"/>
      <c r="O4422" s="35"/>
      <c r="P4422" s="35" t="s">
        <v>27920</v>
      </c>
      <c r="Q4422" s="36">
        <v>1</v>
      </c>
      <c r="R4422" s="35" t="s">
        <v>9849</v>
      </c>
      <c r="S4422" s="35" t="s">
        <v>28503</v>
      </c>
      <c r="T4422" s="35">
        <v>0</v>
      </c>
      <c r="U4422" s="35">
        <v>0</v>
      </c>
      <c r="V4422" s="36">
        <v>1</v>
      </c>
      <c r="W4422" s="36">
        <v>1</v>
      </c>
      <c r="X4422" s="37" t="s">
        <v>65</v>
      </c>
    </row>
    <row r="4423" spans="1:24" ht="24" customHeight="1" x14ac:dyDescent="0.2">
      <c r="A4423" s="50" t="s">
        <v>6938</v>
      </c>
      <c r="B4423" s="60" t="s">
        <v>8444</v>
      </c>
      <c r="C4423" s="76" t="s">
        <v>8444</v>
      </c>
      <c r="D4423" s="61" t="s">
        <v>8445</v>
      </c>
      <c r="E4423" s="53">
        <v>104969.7</v>
      </c>
      <c r="F4423" s="26">
        <v>0.21</v>
      </c>
      <c r="G4423" s="53">
        <v>171468.011</v>
      </c>
      <c r="H4423" s="67"/>
      <c r="I4423" s="68"/>
      <c r="J4423" s="69"/>
      <c r="K4423" s="69"/>
      <c r="L4423" s="69"/>
      <c r="M4423" s="69"/>
      <c r="N4423" s="69"/>
      <c r="O4423" s="35"/>
      <c r="P4423" s="35" t="s">
        <v>27678</v>
      </c>
      <c r="Q4423" s="36">
        <v>1</v>
      </c>
      <c r="R4423" s="35" t="s">
        <v>9849</v>
      </c>
      <c r="S4423" s="35" t="s">
        <v>28503</v>
      </c>
      <c r="T4423" s="35">
        <v>0</v>
      </c>
      <c r="U4423" s="35">
        <v>0</v>
      </c>
      <c r="V4423" s="36">
        <v>1</v>
      </c>
      <c r="W4423" s="36">
        <v>1</v>
      </c>
      <c r="X4423" s="37" t="s">
        <v>65</v>
      </c>
    </row>
    <row r="4424" spans="1:24" ht="24" customHeight="1" x14ac:dyDescent="0.2">
      <c r="A4424" s="50" t="s">
        <v>6938</v>
      </c>
      <c r="B4424" s="60" t="s">
        <v>9903</v>
      </c>
      <c r="C4424" s="76" t="s">
        <v>9903</v>
      </c>
      <c r="D4424" s="61" t="s">
        <v>9881</v>
      </c>
      <c r="E4424" s="53">
        <v>89246.06</v>
      </c>
      <c r="F4424" s="26">
        <v>0.21</v>
      </c>
      <c r="G4424" s="53">
        <v>145783.43799999999</v>
      </c>
      <c r="H4424" s="67"/>
      <c r="I4424" s="68"/>
      <c r="J4424" s="69"/>
      <c r="K4424" s="69"/>
      <c r="L4424" s="69"/>
      <c r="M4424" s="69"/>
      <c r="N4424" s="69"/>
      <c r="O4424" s="35"/>
      <c r="P4424" s="35" t="s">
        <v>27678</v>
      </c>
      <c r="Q4424" s="36">
        <v>1</v>
      </c>
      <c r="R4424" s="35" t="s">
        <v>9849</v>
      </c>
      <c r="S4424" s="35" t="s">
        <v>28503</v>
      </c>
      <c r="T4424" s="35">
        <v>0</v>
      </c>
      <c r="U4424" s="35">
        <v>0</v>
      </c>
      <c r="V4424" s="36">
        <v>1</v>
      </c>
      <c r="W4424" s="36">
        <v>1</v>
      </c>
      <c r="X4424" s="37" t="s">
        <v>65</v>
      </c>
    </row>
    <row r="4425" spans="1:24" ht="24" customHeight="1" x14ac:dyDescent="0.2">
      <c r="A4425" s="50" t="s">
        <v>8446</v>
      </c>
      <c r="B4425" s="60" t="s">
        <v>8447</v>
      </c>
      <c r="C4425" s="76" t="s">
        <v>8447</v>
      </c>
      <c r="D4425" s="61" t="s">
        <v>8448</v>
      </c>
      <c r="E4425" s="53">
        <v>94071.57</v>
      </c>
      <c r="F4425" s="26">
        <v>0.21</v>
      </c>
      <c r="G4425" s="53">
        <v>159357.242</v>
      </c>
      <c r="H4425" s="67"/>
      <c r="I4425" s="68"/>
      <c r="J4425" s="69"/>
      <c r="K4425" s="69"/>
      <c r="L4425" s="69"/>
      <c r="M4425" s="69"/>
      <c r="N4425" s="69"/>
      <c r="O4425" s="35"/>
      <c r="P4425" s="35" t="s">
        <v>27921</v>
      </c>
      <c r="Q4425" s="36">
        <v>1</v>
      </c>
      <c r="R4425" s="35" t="s">
        <v>9849</v>
      </c>
      <c r="S4425" s="35" t="s">
        <v>28504</v>
      </c>
      <c r="T4425" s="35">
        <v>0</v>
      </c>
      <c r="U4425" s="35">
        <v>0</v>
      </c>
      <c r="V4425" s="36">
        <v>1</v>
      </c>
      <c r="W4425" s="36">
        <v>1</v>
      </c>
      <c r="X4425" s="37" t="s">
        <v>65</v>
      </c>
    </row>
    <row r="4426" spans="1:24" ht="24" customHeight="1" x14ac:dyDescent="0.2">
      <c r="A4426" s="50" t="s">
        <v>8446</v>
      </c>
      <c r="B4426" s="60" t="s">
        <v>8449</v>
      </c>
      <c r="C4426" s="76" t="s">
        <v>8449</v>
      </c>
      <c r="D4426" s="61" t="s">
        <v>8450</v>
      </c>
      <c r="E4426" s="53">
        <v>94043.19</v>
      </c>
      <c r="F4426" s="26">
        <v>0.21</v>
      </c>
      <c r="G4426" s="53">
        <v>159309.16899999999</v>
      </c>
      <c r="H4426" s="67"/>
      <c r="I4426" s="68"/>
      <c r="J4426" s="69"/>
      <c r="K4426" s="69"/>
      <c r="L4426" s="69"/>
      <c r="M4426" s="69"/>
      <c r="N4426" s="69"/>
      <c r="O4426" s="35"/>
      <c r="P4426" s="35" t="s">
        <v>27922</v>
      </c>
      <c r="Q4426" s="36">
        <v>1</v>
      </c>
      <c r="R4426" s="35" t="s">
        <v>9849</v>
      </c>
      <c r="S4426" s="35" t="s">
        <v>28504</v>
      </c>
      <c r="T4426" s="35">
        <v>0</v>
      </c>
      <c r="U4426" s="35">
        <v>0</v>
      </c>
      <c r="V4426" s="36">
        <v>1</v>
      </c>
      <c r="W4426" s="36">
        <v>1</v>
      </c>
      <c r="X4426" s="37" t="s">
        <v>65</v>
      </c>
    </row>
    <row r="4427" spans="1:24" ht="24" customHeight="1" x14ac:dyDescent="0.2">
      <c r="A4427" s="50" t="s">
        <v>8446</v>
      </c>
      <c r="B4427" s="60" t="s">
        <v>8453</v>
      </c>
      <c r="C4427" s="76" t="s">
        <v>8453</v>
      </c>
      <c r="D4427" s="61" t="s">
        <v>8454</v>
      </c>
      <c r="E4427" s="53">
        <v>70137.2</v>
      </c>
      <c r="F4427" s="26">
        <v>0.21</v>
      </c>
      <c r="G4427" s="53">
        <v>118812.417</v>
      </c>
      <c r="H4427" s="67"/>
      <c r="I4427" s="68"/>
      <c r="J4427" s="69"/>
      <c r="K4427" s="69"/>
      <c r="L4427" s="69"/>
      <c r="M4427" s="69"/>
      <c r="N4427" s="69"/>
      <c r="O4427" s="35"/>
      <c r="P4427" s="35" t="s">
        <v>27923</v>
      </c>
      <c r="Q4427" s="36">
        <v>1</v>
      </c>
      <c r="R4427" s="35" t="s">
        <v>9849</v>
      </c>
      <c r="S4427" s="35" t="s">
        <v>28504</v>
      </c>
      <c r="T4427" s="35">
        <v>0</v>
      </c>
      <c r="U4427" s="35">
        <v>0</v>
      </c>
      <c r="V4427" s="36">
        <v>1</v>
      </c>
      <c r="W4427" s="36">
        <v>1</v>
      </c>
      <c r="X4427" s="37" t="s">
        <v>65</v>
      </c>
    </row>
    <row r="4428" spans="1:24" ht="24" customHeight="1" x14ac:dyDescent="0.2">
      <c r="A4428" s="50" t="s">
        <v>8446</v>
      </c>
      <c r="B4428" s="60" t="s">
        <v>8455</v>
      </c>
      <c r="C4428" s="76" t="s">
        <v>8455</v>
      </c>
      <c r="D4428" s="61" t="s">
        <v>8456</v>
      </c>
      <c r="E4428" s="53">
        <v>96645.93</v>
      </c>
      <c r="F4428" s="26">
        <v>0.21</v>
      </c>
      <c r="G4428" s="53">
        <v>163718.20300000001</v>
      </c>
      <c r="H4428" s="67"/>
      <c r="I4428" s="68"/>
      <c r="J4428" s="69"/>
      <c r="K4428" s="69"/>
      <c r="L4428" s="69"/>
      <c r="M4428" s="69"/>
      <c r="N4428" s="69"/>
      <c r="O4428" s="35"/>
      <c r="P4428" s="35" t="s">
        <v>27924</v>
      </c>
      <c r="Q4428" s="36">
        <v>1</v>
      </c>
      <c r="R4428" s="35" t="s">
        <v>9849</v>
      </c>
      <c r="S4428" s="35" t="s">
        <v>28503</v>
      </c>
      <c r="T4428" s="35">
        <v>0</v>
      </c>
      <c r="U4428" s="35">
        <v>0</v>
      </c>
      <c r="V4428" s="36">
        <v>1</v>
      </c>
      <c r="W4428" s="36">
        <v>1</v>
      </c>
      <c r="X4428" s="37" t="s">
        <v>65</v>
      </c>
    </row>
    <row r="4429" spans="1:24" ht="24" customHeight="1" x14ac:dyDescent="0.2">
      <c r="A4429" s="50" t="s">
        <v>8446</v>
      </c>
      <c r="B4429" s="60" t="s">
        <v>8457</v>
      </c>
      <c r="C4429" s="76" t="s">
        <v>8457</v>
      </c>
      <c r="D4429" s="61" t="s">
        <v>8458</v>
      </c>
      <c r="E4429" s="53">
        <v>88511.17</v>
      </c>
      <c r="F4429" s="26">
        <v>0.21</v>
      </c>
      <c r="G4429" s="53">
        <v>149937.924</v>
      </c>
      <c r="H4429" s="67"/>
      <c r="I4429" s="68"/>
      <c r="J4429" s="69"/>
      <c r="K4429" s="69"/>
      <c r="L4429" s="69"/>
      <c r="M4429" s="69"/>
      <c r="N4429" s="69"/>
      <c r="O4429" s="35"/>
      <c r="P4429" s="35" t="s">
        <v>27925</v>
      </c>
      <c r="Q4429" s="36">
        <v>1</v>
      </c>
      <c r="R4429" s="35" t="s">
        <v>9849</v>
      </c>
      <c r="S4429" s="35" t="s">
        <v>28503</v>
      </c>
      <c r="T4429" s="35">
        <v>0</v>
      </c>
      <c r="U4429" s="35">
        <v>0</v>
      </c>
      <c r="V4429" s="36">
        <v>1</v>
      </c>
      <c r="W4429" s="36">
        <v>1</v>
      </c>
      <c r="X4429" s="37" t="s">
        <v>65</v>
      </c>
    </row>
    <row r="4430" spans="1:24" ht="24" customHeight="1" x14ac:dyDescent="0.2">
      <c r="A4430" s="50" t="s">
        <v>8446</v>
      </c>
      <c r="B4430" s="60" t="s">
        <v>8459</v>
      </c>
      <c r="C4430" s="76" t="s">
        <v>8459</v>
      </c>
      <c r="D4430" s="61" t="s">
        <v>8460</v>
      </c>
      <c r="E4430" s="53">
        <v>90856.43</v>
      </c>
      <c r="F4430" s="26">
        <v>0.21</v>
      </c>
      <c r="G4430" s="53">
        <v>153910.79</v>
      </c>
      <c r="H4430" s="67"/>
      <c r="I4430" s="68"/>
      <c r="J4430" s="69"/>
      <c r="K4430" s="69"/>
      <c r="L4430" s="69"/>
      <c r="M4430" s="69"/>
      <c r="N4430" s="69"/>
      <c r="O4430" s="35"/>
      <c r="P4430" s="35" t="s">
        <v>27926</v>
      </c>
      <c r="Q4430" s="36">
        <v>1</v>
      </c>
      <c r="R4430" s="35" t="s">
        <v>9849</v>
      </c>
      <c r="S4430" s="35" t="s">
        <v>28504</v>
      </c>
      <c r="T4430" s="35">
        <v>0</v>
      </c>
      <c r="U4430" s="35">
        <v>0</v>
      </c>
      <c r="V4430" s="36">
        <v>1</v>
      </c>
      <c r="W4430" s="36">
        <v>1</v>
      </c>
      <c r="X4430" s="37" t="s">
        <v>65</v>
      </c>
    </row>
    <row r="4431" spans="1:24" ht="24" customHeight="1" x14ac:dyDescent="0.2">
      <c r="A4431" s="50" t="s">
        <v>8446</v>
      </c>
      <c r="B4431" s="60" t="s">
        <v>8463</v>
      </c>
      <c r="C4431" s="76" t="s">
        <v>8463</v>
      </c>
      <c r="D4431" s="61" t="s">
        <v>8464</v>
      </c>
      <c r="E4431" s="53">
        <v>131160.41</v>
      </c>
      <c r="F4431" s="26">
        <v>0.21</v>
      </c>
      <c r="G4431" s="53">
        <v>222185.73</v>
      </c>
      <c r="H4431" s="67"/>
      <c r="I4431" s="68"/>
      <c r="J4431" s="69"/>
      <c r="K4431" s="69"/>
      <c r="L4431" s="69"/>
      <c r="M4431" s="69"/>
      <c r="N4431" s="69"/>
      <c r="O4431" s="35"/>
      <c r="P4431" s="35" t="s">
        <v>27927</v>
      </c>
      <c r="Q4431" s="36">
        <v>1</v>
      </c>
      <c r="R4431" s="35" t="s">
        <v>9849</v>
      </c>
      <c r="S4431" s="35" t="s">
        <v>28503</v>
      </c>
      <c r="T4431" s="35">
        <v>0</v>
      </c>
      <c r="U4431" s="35">
        <v>0</v>
      </c>
      <c r="V4431" s="36">
        <v>1</v>
      </c>
      <c r="W4431" s="36">
        <v>1</v>
      </c>
      <c r="X4431" s="37" t="s">
        <v>65</v>
      </c>
    </row>
    <row r="4432" spans="1:24" ht="24" customHeight="1" x14ac:dyDescent="0.2">
      <c r="A4432" s="50" t="s">
        <v>8446</v>
      </c>
      <c r="B4432" s="60" t="s">
        <v>8465</v>
      </c>
      <c r="C4432" s="76" t="s">
        <v>8465</v>
      </c>
      <c r="D4432" s="61" t="s">
        <v>8466</v>
      </c>
      <c r="E4432" s="53">
        <v>102901.85</v>
      </c>
      <c r="F4432" s="26">
        <v>0.21</v>
      </c>
      <c r="G4432" s="53">
        <v>174315.734</v>
      </c>
      <c r="H4432" s="67"/>
      <c r="I4432" s="68"/>
      <c r="J4432" s="69"/>
      <c r="K4432" s="69"/>
      <c r="L4432" s="69"/>
      <c r="M4432" s="69"/>
      <c r="N4432" s="69"/>
      <c r="O4432" s="35"/>
      <c r="P4432" s="35" t="s">
        <v>27928</v>
      </c>
      <c r="Q4432" s="36">
        <v>1</v>
      </c>
      <c r="R4432" s="35" t="s">
        <v>9849</v>
      </c>
      <c r="S4432" s="35" t="s">
        <v>28503</v>
      </c>
      <c r="T4432" s="35">
        <v>0</v>
      </c>
      <c r="U4432" s="35">
        <v>0</v>
      </c>
      <c r="V4432" s="36">
        <v>1</v>
      </c>
      <c r="W4432" s="36">
        <v>1</v>
      </c>
      <c r="X4432" s="37" t="s">
        <v>65</v>
      </c>
    </row>
    <row r="4433" spans="1:24" ht="24" customHeight="1" x14ac:dyDescent="0.2">
      <c r="A4433" s="50" t="s">
        <v>8478</v>
      </c>
      <c r="B4433" s="60" t="s">
        <v>8479</v>
      </c>
      <c r="C4433" s="76" t="s">
        <v>8479</v>
      </c>
      <c r="D4433" s="61" t="s">
        <v>8480</v>
      </c>
      <c r="E4433" s="53">
        <v>521188.28</v>
      </c>
      <c r="F4433" s="26">
        <v>0.21</v>
      </c>
      <c r="G4433" s="53">
        <v>819829.16</v>
      </c>
      <c r="H4433" s="67"/>
      <c r="I4433" s="68"/>
      <c r="J4433" s="69"/>
      <c r="K4433" s="69"/>
      <c r="L4433" s="69"/>
      <c r="M4433" s="69"/>
      <c r="N4433" s="69"/>
      <c r="O4433" s="35"/>
      <c r="P4433" s="35" t="s">
        <v>27929</v>
      </c>
      <c r="Q4433" s="36">
        <v>1</v>
      </c>
      <c r="R4433" s="35" t="s">
        <v>9849</v>
      </c>
      <c r="S4433" s="35" t="s">
        <v>28504</v>
      </c>
      <c r="T4433" s="35">
        <v>0</v>
      </c>
      <c r="U4433" s="35">
        <v>0</v>
      </c>
      <c r="V4433" s="36">
        <v>1</v>
      </c>
      <c r="W4433" s="36">
        <v>1</v>
      </c>
      <c r="X4433" s="37" t="s">
        <v>65</v>
      </c>
    </row>
    <row r="4434" spans="1:24" ht="24" customHeight="1" x14ac:dyDescent="0.2">
      <c r="A4434" s="50" t="s">
        <v>8478</v>
      </c>
      <c r="B4434" s="60" t="s">
        <v>8481</v>
      </c>
      <c r="C4434" s="76">
        <v>5029646</v>
      </c>
      <c r="D4434" s="61" t="s">
        <v>8482</v>
      </c>
      <c r="E4434" s="53">
        <v>694353.5</v>
      </c>
      <c r="F4434" s="26">
        <v>0.21</v>
      </c>
      <c r="G4434" s="53">
        <v>1092218.0560000001</v>
      </c>
      <c r="H4434" s="67"/>
      <c r="I4434" s="68"/>
      <c r="J4434" s="69"/>
      <c r="K4434" s="69"/>
      <c r="L4434" s="69"/>
      <c r="M4434" s="69"/>
      <c r="N4434" s="69"/>
      <c r="O4434" s="35"/>
      <c r="P4434" s="35" t="s">
        <v>27930</v>
      </c>
      <c r="Q4434" s="36">
        <v>1</v>
      </c>
      <c r="R4434" s="35" t="s">
        <v>9849</v>
      </c>
      <c r="S4434" s="35" t="s">
        <v>28504</v>
      </c>
      <c r="T4434" s="35">
        <v>0</v>
      </c>
      <c r="U4434" s="35">
        <v>0</v>
      </c>
      <c r="V4434" s="36">
        <v>1</v>
      </c>
      <c r="W4434" s="36">
        <v>1</v>
      </c>
      <c r="X4434" s="37" t="s">
        <v>65</v>
      </c>
    </row>
    <row r="4435" spans="1:24" ht="24" customHeight="1" x14ac:dyDescent="0.2">
      <c r="A4435" s="50" t="s">
        <v>8478</v>
      </c>
      <c r="B4435" s="60" t="s">
        <v>8483</v>
      </c>
      <c r="C4435" s="76" t="s">
        <v>8483</v>
      </c>
      <c r="D4435" s="61" t="s">
        <v>8484</v>
      </c>
      <c r="E4435" s="53">
        <v>1701154.13</v>
      </c>
      <c r="F4435" s="26">
        <v>0.21</v>
      </c>
      <c r="G4435" s="53">
        <v>2675915.4479999999</v>
      </c>
      <c r="H4435" s="67"/>
      <c r="I4435" s="68"/>
      <c r="J4435" s="69"/>
      <c r="K4435" s="69"/>
      <c r="L4435" s="69"/>
      <c r="M4435" s="69"/>
      <c r="N4435" s="69"/>
      <c r="O4435" s="35"/>
      <c r="P4435" s="35" t="s">
        <v>27931</v>
      </c>
      <c r="Q4435" s="36">
        <v>1</v>
      </c>
      <c r="R4435" s="35" t="s">
        <v>9849</v>
      </c>
      <c r="S4435" s="35" t="s">
        <v>28504</v>
      </c>
      <c r="T4435" s="35">
        <v>0</v>
      </c>
      <c r="U4435" s="35">
        <v>0</v>
      </c>
      <c r="V4435" s="36">
        <v>1</v>
      </c>
      <c r="W4435" s="36">
        <v>1</v>
      </c>
      <c r="X4435" s="37" t="s">
        <v>65</v>
      </c>
    </row>
    <row r="4436" spans="1:24" ht="24" customHeight="1" x14ac:dyDescent="0.2">
      <c r="A4436" s="50" t="s">
        <v>8485</v>
      </c>
      <c r="B4436" s="60" t="s">
        <v>8486</v>
      </c>
      <c r="C4436" s="76" t="s">
        <v>8486</v>
      </c>
      <c r="D4436" s="61" t="s">
        <v>8487</v>
      </c>
      <c r="E4436" s="53">
        <v>267334.8</v>
      </c>
      <c r="F4436" s="26">
        <v>0.21</v>
      </c>
      <c r="G4436" s="53">
        <v>469038.90700000001</v>
      </c>
      <c r="H4436" s="67"/>
      <c r="I4436" s="68"/>
      <c r="J4436" s="69"/>
      <c r="K4436" s="69"/>
      <c r="L4436" s="69"/>
      <c r="M4436" s="69"/>
      <c r="N4436" s="69"/>
      <c r="O4436" s="35"/>
      <c r="P4436" s="35" t="s">
        <v>27932</v>
      </c>
      <c r="Q4436" s="36">
        <v>1</v>
      </c>
      <c r="R4436" s="35" t="s">
        <v>27</v>
      </c>
      <c r="S4436" s="35" t="s">
        <v>28503</v>
      </c>
      <c r="T4436" s="35">
        <v>0</v>
      </c>
      <c r="U4436" s="35">
        <v>0</v>
      </c>
      <c r="V4436" s="36">
        <v>1</v>
      </c>
      <c r="W4436" s="36">
        <v>1</v>
      </c>
      <c r="X4436" s="37" t="s">
        <v>65</v>
      </c>
    </row>
    <row r="4437" spans="1:24" ht="24" customHeight="1" x14ac:dyDescent="0.2">
      <c r="A4437" s="50" t="s">
        <v>8485</v>
      </c>
      <c r="B4437" s="60" t="s">
        <v>8488</v>
      </c>
      <c r="C4437" s="76" t="s">
        <v>8488</v>
      </c>
      <c r="D4437" s="61" t="s">
        <v>8489</v>
      </c>
      <c r="E4437" s="53">
        <v>479808.04</v>
      </c>
      <c r="F4437" s="26">
        <v>0.21</v>
      </c>
      <c r="G4437" s="53">
        <v>841823.20900000003</v>
      </c>
      <c r="H4437" s="67"/>
      <c r="I4437" s="68"/>
      <c r="J4437" s="69"/>
      <c r="K4437" s="69"/>
      <c r="L4437" s="69"/>
      <c r="M4437" s="69"/>
      <c r="N4437" s="69"/>
      <c r="O4437" s="35"/>
      <c r="P4437" s="35" t="s">
        <v>27933</v>
      </c>
      <c r="Q4437" s="36">
        <v>1</v>
      </c>
      <c r="R4437" s="35" t="s">
        <v>27</v>
      </c>
      <c r="S4437" s="35" t="s">
        <v>28503</v>
      </c>
      <c r="T4437" s="35">
        <v>0</v>
      </c>
      <c r="U4437" s="35">
        <v>0</v>
      </c>
      <c r="V4437" s="36">
        <v>1</v>
      </c>
      <c r="W4437" s="36">
        <v>1</v>
      </c>
      <c r="X4437" s="37" t="s">
        <v>65</v>
      </c>
    </row>
    <row r="4438" spans="1:24" ht="24" customHeight="1" x14ac:dyDescent="0.2">
      <c r="A4438" s="50" t="s">
        <v>8485</v>
      </c>
      <c r="B4438" s="60" t="s">
        <v>8490</v>
      </c>
      <c r="C4438" s="76" t="s">
        <v>8490</v>
      </c>
      <c r="D4438" s="61" t="s">
        <v>8491</v>
      </c>
      <c r="E4438" s="53">
        <v>374031.97</v>
      </c>
      <c r="F4438" s="26">
        <v>0.21</v>
      </c>
      <c r="G4438" s="53">
        <v>656239.09600000002</v>
      </c>
      <c r="H4438" s="67"/>
      <c r="I4438" s="68"/>
      <c r="J4438" s="69"/>
      <c r="K4438" s="69"/>
      <c r="L4438" s="69"/>
      <c r="M4438" s="69"/>
      <c r="N4438" s="69"/>
      <c r="O4438" s="35"/>
      <c r="P4438" s="35" t="s">
        <v>27934</v>
      </c>
      <c r="Q4438" s="36">
        <v>1</v>
      </c>
      <c r="R4438" s="35" t="s">
        <v>27</v>
      </c>
      <c r="S4438" s="35" t="s">
        <v>28503</v>
      </c>
      <c r="T4438" s="35">
        <v>0</v>
      </c>
      <c r="U4438" s="35">
        <v>0</v>
      </c>
      <c r="V4438" s="36">
        <v>1</v>
      </c>
      <c r="W4438" s="36">
        <v>1</v>
      </c>
      <c r="X4438" s="37" t="s">
        <v>65</v>
      </c>
    </row>
    <row r="4439" spans="1:24" ht="24" customHeight="1" x14ac:dyDescent="0.2">
      <c r="A4439" s="50" t="s">
        <v>8485</v>
      </c>
      <c r="B4439" s="60" t="s">
        <v>8492</v>
      </c>
      <c r="C4439" s="76" t="s">
        <v>8492</v>
      </c>
      <c r="D4439" s="61" t="s">
        <v>8493</v>
      </c>
      <c r="E4439" s="53">
        <v>562350.39</v>
      </c>
      <c r="F4439" s="26">
        <v>0.21</v>
      </c>
      <c r="G4439" s="53">
        <v>986643.76500000001</v>
      </c>
      <c r="H4439" s="67"/>
      <c r="I4439" s="68"/>
      <c r="J4439" s="69"/>
      <c r="K4439" s="69"/>
      <c r="L4439" s="69"/>
      <c r="M4439" s="69"/>
      <c r="N4439" s="69"/>
      <c r="O4439" s="35"/>
      <c r="P4439" s="35" t="s">
        <v>27935</v>
      </c>
      <c r="Q4439" s="36">
        <v>1</v>
      </c>
      <c r="R4439" s="35" t="s">
        <v>27</v>
      </c>
      <c r="S4439" s="35" t="s">
        <v>28504</v>
      </c>
      <c r="T4439" s="35">
        <v>0</v>
      </c>
      <c r="U4439" s="35">
        <v>0</v>
      </c>
      <c r="V4439" s="36">
        <v>1</v>
      </c>
      <c r="W4439" s="36">
        <v>1</v>
      </c>
      <c r="X4439" s="37" t="s">
        <v>65</v>
      </c>
    </row>
    <row r="4440" spans="1:24" ht="24" customHeight="1" x14ac:dyDescent="0.2">
      <c r="A4440" s="50" t="s">
        <v>8485</v>
      </c>
      <c r="B4440" s="60" t="s">
        <v>8494</v>
      </c>
      <c r="C4440" s="76" t="s">
        <v>8494</v>
      </c>
      <c r="D4440" s="61" t="s">
        <v>8495</v>
      </c>
      <c r="E4440" s="53">
        <v>722277.96</v>
      </c>
      <c r="F4440" s="26">
        <v>0.21</v>
      </c>
      <c r="G4440" s="53">
        <v>1267236.6780000001</v>
      </c>
      <c r="H4440" s="67"/>
      <c r="I4440" s="68"/>
      <c r="J4440" s="69"/>
      <c r="K4440" s="69"/>
      <c r="L4440" s="69"/>
      <c r="M4440" s="69"/>
      <c r="N4440" s="69"/>
      <c r="O4440" s="35"/>
      <c r="P4440" s="35" t="s">
        <v>27936</v>
      </c>
      <c r="Q4440" s="36">
        <v>1</v>
      </c>
      <c r="R4440" s="35" t="s">
        <v>27</v>
      </c>
      <c r="S4440" s="35" t="s">
        <v>28504</v>
      </c>
      <c r="T4440" s="35">
        <v>0</v>
      </c>
      <c r="U4440" s="35">
        <v>0</v>
      </c>
      <c r="V4440" s="36">
        <v>1</v>
      </c>
      <c r="W4440" s="36">
        <v>1</v>
      </c>
      <c r="X4440" s="37" t="s">
        <v>65</v>
      </c>
    </row>
    <row r="4441" spans="1:24" ht="24" customHeight="1" x14ac:dyDescent="0.2">
      <c r="A4441" s="50" t="s">
        <v>21930</v>
      </c>
      <c r="B4441" s="60" t="s">
        <v>24226</v>
      </c>
      <c r="C4441" s="76" t="s">
        <v>24226</v>
      </c>
      <c r="D4441" s="61" t="s">
        <v>24227</v>
      </c>
      <c r="E4441" s="53">
        <v>40899.93</v>
      </c>
      <c r="F4441" s="26">
        <v>0.105</v>
      </c>
      <c r="G4441" s="53">
        <v>65531.915000000001</v>
      </c>
      <c r="H4441" s="67"/>
      <c r="I4441" s="68"/>
      <c r="J4441" s="69"/>
      <c r="K4441" s="69"/>
      <c r="L4441" s="69"/>
      <c r="M4441" s="69"/>
      <c r="N4441" s="69"/>
      <c r="O4441" s="35"/>
      <c r="P4441" s="35" t="s">
        <v>65</v>
      </c>
      <c r="Q4441" s="36">
        <v>1</v>
      </c>
      <c r="R4441" s="35" t="s">
        <v>9849</v>
      </c>
      <c r="S4441" s="35" t="s">
        <v>28503</v>
      </c>
      <c r="T4441" s="35">
        <v>0</v>
      </c>
      <c r="U4441" s="35">
        <v>0</v>
      </c>
      <c r="V4441" s="36" t="e">
        <v>#N/A</v>
      </c>
      <c r="W4441" s="36" t="e">
        <v>#N/A</v>
      </c>
      <c r="X4441" s="37" t="s">
        <v>65</v>
      </c>
    </row>
    <row r="4442" spans="1:24" ht="24" customHeight="1" x14ac:dyDescent="0.2">
      <c r="A4442" s="50" t="s">
        <v>8496</v>
      </c>
      <c r="B4442" s="60" t="s">
        <v>8497</v>
      </c>
      <c r="C4442" s="76" t="s">
        <v>8497</v>
      </c>
      <c r="D4442" s="61" t="s">
        <v>8498</v>
      </c>
      <c r="E4442" s="53">
        <v>90994.02</v>
      </c>
      <c r="F4442" s="26">
        <v>0.21</v>
      </c>
      <c r="G4442" s="53">
        <v>154143.872</v>
      </c>
      <c r="H4442" s="67"/>
      <c r="I4442" s="68"/>
      <c r="J4442" s="69"/>
      <c r="K4442" s="69"/>
      <c r="L4442" s="69"/>
      <c r="M4442" s="69"/>
      <c r="N4442" s="69"/>
      <c r="O4442" s="35"/>
      <c r="P4442" s="35" t="s">
        <v>65</v>
      </c>
      <c r="Q4442" s="36">
        <v>1</v>
      </c>
      <c r="R4442" s="35" t="s">
        <v>27</v>
      </c>
      <c r="S4442" s="35" t="s">
        <v>28503</v>
      </c>
      <c r="T4442" s="35">
        <v>0</v>
      </c>
      <c r="U4442" s="35">
        <v>0</v>
      </c>
      <c r="V4442" s="36">
        <v>1</v>
      </c>
      <c r="W4442" s="36">
        <v>1</v>
      </c>
      <c r="X4442" s="37" t="s">
        <v>65</v>
      </c>
    </row>
    <row r="4443" spans="1:24" ht="24" customHeight="1" x14ac:dyDescent="0.2">
      <c r="A4443" s="50" t="s">
        <v>8496</v>
      </c>
      <c r="B4443" s="60" t="s">
        <v>8499</v>
      </c>
      <c r="C4443" s="76" t="s">
        <v>8499</v>
      </c>
      <c r="D4443" s="61" t="s">
        <v>8500</v>
      </c>
      <c r="E4443" s="53">
        <v>240784.28</v>
      </c>
      <c r="F4443" s="26">
        <v>0.21</v>
      </c>
      <c r="G4443" s="53">
        <v>407888.56800000003</v>
      </c>
      <c r="H4443" s="67"/>
      <c r="I4443" s="68"/>
      <c r="J4443" s="69"/>
      <c r="K4443" s="69"/>
      <c r="L4443" s="69"/>
      <c r="M4443" s="69"/>
      <c r="N4443" s="69"/>
      <c r="O4443" s="35"/>
      <c r="P4443" s="35" t="s">
        <v>65</v>
      </c>
      <c r="Q4443" s="36">
        <v>1</v>
      </c>
      <c r="R4443" s="35" t="s">
        <v>27</v>
      </c>
      <c r="S4443" s="35" t="s">
        <v>28503</v>
      </c>
      <c r="T4443" s="35">
        <v>0</v>
      </c>
      <c r="U4443" s="35">
        <v>0</v>
      </c>
      <c r="V4443" s="36">
        <v>1</v>
      </c>
      <c r="W4443" s="36">
        <v>1</v>
      </c>
      <c r="X4443" s="37" t="s">
        <v>65</v>
      </c>
    </row>
    <row r="4444" spans="1:24" ht="24" customHeight="1" x14ac:dyDescent="0.2">
      <c r="A4444" s="50" t="s">
        <v>8496</v>
      </c>
      <c r="B4444" s="60" t="s">
        <v>8501</v>
      </c>
      <c r="C4444" s="76" t="s">
        <v>8501</v>
      </c>
      <c r="D4444" s="61" t="s">
        <v>8502</v>
      </c>
      <c r="E4444" s="53">
        <v>240784.28</v>
      </c>
      <c r="F4444" s="26">
        <v>0.21</v>
      </c>
      <c r="G4444" s="53">
        <v>407888.56800000003</v>
      </c>
      <c r="H4444" s="67"/>
      <c r="I4444" s="68"/>
      <c r="J4444" s="69"/>
      <c r="K4444" s="69"/>
      <c r="L4444" s="69"/>
      <c r="M4444" s="69"/>
      <c r="N4444" s="69"/>
      <c r="O4444" s="35"/>
      <c r="P4444" s="35" t="s">
        <v>65</v>
      </c>
      <c r="Q4444" s="36">
        <v>1</v>
      </c>
      <c r="R4444" s="35" t="s">
        <v>27</v>
      </c>
      <c r="S4444" s="35" t="s">
        <v>28504</v>
      </c>
      <c r="T4444" s="35">
        <v>0</v>
      </c>
      <c r="U4444" s="35">
        <v>0</v>
      </c>
      <c r="V4444" s="36">
        <v>1</v>
      </c>
      <c r="W4444" s="36">
        <v>1</v>
      </c>
      <c r="X4444" s="37" t="s">
        <v>65</v>
      </c>
    </row>
    <row r="4445" spans="1:24" ht="24" customHeight="1" x14ac:dyDescent="0.2">
      <c r="A4445" s="50" t="s">
        <v>8496</v>
      </c>
      <c r="B4445" s="60" t="s">
        <v>8503</v>
      </c>
      <c r="C4445" s="76" t="s">
        <v>8503</v>
      </c>
      <c r="D4445" s="61" t="s">
        <v>8504</v>
      </c>
      <c r="E4445" s="53">
        <v>240784.28</v>
      </c>
      <c r="F4445" s="26">
        <v>0.21</v>
      </c>
      <c r="G4445" s="53">
        <v>407888.56800000003</v>
      </c>
      <c r="H4445" s="67"/>
      <c r="I4445" s="68"/>
      <c r="J4445" s="69"/>
      <c r="K4445" s="69"/>
      <c r="L4445" s="69"/>
      <c r="M4445" s="69"/>
      <c r="N4445" s="69"/>
      <c r="O4445" s="35"/>
      <c r="P4445" s="35" t="s">
        <v>65</v>
      </c>
      <c r="Q4445" s="36">
        <v>1</v>
      </c>
      <c r="R4445" s="35" t="s">
        <v>27</v>
      </c>
      <c r="S4445" s="35" t="s">
        <v>28503</v>
      </c>
      <c r="T4445" s="35">
        <v>0</v>
      </c>
      <c r="U4445" s="35">
        <v>0</v>
      </c>
      <c r="V4445" s="36">
        <v>1</v>
      </c>
      <c r="W4445" s="36">
        <v>1</v>
      </c>
      <c r="X4445" s="37" t="s">
        <v>65</v>
      </c>
    </row>
    <row r="4446" spans="1:24" ht="24" customHeight="1" x14ac:dyDescent="0.2">
      <c r="A4446" s="50" t="s">
        <v>8496</v>
      </c>
      <c r="B4446" s="60" t="s">
        <v>8505</v>
      </c>
      <c r="C4446" s="76" t="s">
        <v>8505</v>
      </c>
      <c r="D4446" s="61" t="s">
        <v>8506</v>
      </c>
      <c r="E4446" s="53">
        <v>240784.28</v>
      </c>
      <c r="F4446" s="26">
        <v>0.21</v>
      </c>
      <c r="G4446" s="53">
        <v>407888.56800000003</v>
      </c>
      <c r="H4446" s="67"/>
      <c r="I4446" s="68"/>
      <c r="J4446" s="69"/>
      <c r="K4446" s="69"/>
      <c r="L4446" s="69"/>
      <c r="M4446" s="69"/>
      <c r="N4446" s="69"/>
      <c r="O4446" s="35"/>
      <c r="P4446" s="35" t="s">
        <v>65</v>
      </c>
      <c r="Q4446" s="36">
        <v>1</v>
      </c>
      <c r="R4446" s="35" t="s">
        <v>27</v>
      </c>
      <c r="S4446" s="35" t="s">
        <v>28503</v>
      </c>
      <c r="T4446" s="35">
        <v>0</v>
      </c>
      <c r="U4446" s="35">
        <v>0</v>
      </c>
      <c r="V4446" s="36">
        <v>1</v>
      </c>
      <c r="W4446" s="36">
        <v>1</v>
      </c>
      <c r="X4446" s="37" t="s">
        <v>65</v>
      </c>
    </row>
    <row r="4447" spans="1:24" ht="24" customHeight="1" x14ac:dyDescent="0.2">
      <c r="A4447" s="50" t="s">
        <v>8496</v>
      </c>
      <c r="B4447" s="60" t="s">
        <v>8507</v>
      </c>
      <c r="C4447" s="76" t="s">
        <v>8507</v>
      </c>
      <c r="D4447" s="61" t="s">
        <v>8508</v>
      </c>
      <c r="E4447" s="53">
        <v>235184.69</v>
      </c>
      <c r="F4447" s="26">
        <v>0.21</v>
      </c>
      <c r="G4447" s="53">
        <v>398402.87</v>
      </c>
      <c r="H4447" s="67"/>
      <c r="I4447" s="68"/>
      <c r="J4447" s="69"/>
      <c r="K4447" s="69"/>
      <c r="L4447" s="69"/>
      <c r="M4447" s="69"/>
      <c r="N4447" s="69"/>
      <c r="O4447" s="35"/>
      <c r="P4447" s="35" t="s">
        <v>65</v>
      </c>
      <c r="Q4447" s="36">
        <v>1</v>
      </c>
      <c r="R4447" s="35" t="s">
        <v>27</v>
      </c>
      <c r="S4447" s="35" t="s">
        <v>28503</v>
      </c>
      <c r="T4447" s="35">
        <v>0</v>
      </c>
      <c r="U4447" s="35">
        <v>0</v>
      </c>
      <c r="V4447" s="36">
        <v>1</v>
      </c>
      <c r="W4447" s="36">
        <v>1</v>
      </c>
      <c r="X4447" s="37" t="s">
        <v>65</v>
      </c>
    </row>
    <row r="4448" spans="1:24" ht="24" customHeight="1" x14ac:dyDescent="0.2">
      <c r="A4448" s="50" t="s">
        <v>8496</v>
      </c>
      <c r="B4448" s="60" t="s">
        <v>8509</v>
      </c>
      <c r="C4448" s="76" t="s">
        <v>8509</v>
      </c>
      <c r="D4448" s="61" t="s">
        <v>8510</v>
      </c>
      <c r="E4448" s="53">
        <v>235184.69</v>
      </c>
      <c r="F4448" s="26">
        <v>0.21</v>
      </c>
      <c r="G4448" s="53">
        <v>398402.87</v>
      </c>
      <c r="H4448" s="67"/>
      <c r="I4448" s="68"/>
      <c r="J4448" s="69"/>
      <c r="K4448" s="69"/>
      <c r="L4448" s="69"/>
      <c r="M4448" s="69"/>
      <c r="N4448" s="69"/>
      <c r="O4448" s="35"/>
      <c r="P4448" s="35" t="s">
        <v>65</v>
      </c>
      <c r="Q4448" s="36">
        <v>1</v>
      </c>
      <c r="R4448" s="35" t="s">
        <v>27</v>
      </c>
      <c r="S4448" s="35" t="s">
        <v>28503</v>
      </c>
      <c r="T4448" s="35">
        <v>0</v>
      </c>
      <c r="U4448" s="35">
        <v>0</v>
      </c>
      <c r="V4448" s="36">
        <v>1</v>
      </c>
      <c r="W4448" s="36">
        <v>1</v>
      </c>
      <c r="X4448" s="37" t="s">
        <v>65</v>
      </c>
    </row>
    <row r="4449" spans="1:24" ht="24" customHeight="1" x14ac:dyDescent="0.2">
      <c r="A4449" s="50" t="s">
        <v>8496</v>
      </c>
      <c r="B4449" s="60" t="s">
        <v>8511</v>
      </c>
      <c r="C4449" s="76" t="s">
        <v>8511</v>
      </c>
      <c r="D4449" s="61" t="s">
        <v>8512</v>
      </c>
      <c r="E4449" s="53">
        <v>235184.69</v>
      </c>
      <c r="F4449" s="26">
        <v>0.21</v>
      </c>
      <c r="G4449" s="53">
        <v>398402.87</v>
      </c>
      <c r="H4449" s="67"/>
      <c r="I4449" s="68"/>
      <c r="J4449" s="69"/>
      <c r="K4449" s="69"/>
      <c r="L4449" s="69"/>
      <c r="M4449" s="69"/>
      <c r="N4449" s="69"/>
      <c r="O4449" s="35"/>
      <c r="P4449" s="35" t="s">
        <v>65</v>
      </c>
      <c r="Q4449" s="36">
        <v>1</v>
      </c>
      <c r="R4449" s="35" t="s">
        <v>27</v>
      </c>
      <c r="S4449" s="35" t="s">
        <v>28503</v>
      </c>
      <c r="T4449" s="35">
        <v>0</v>
      </c>
      <c r="U4449" s="35">
        <v>0</v>
      </c>
      <c r="V4449" s="36">
        <v>1</v>
      </c>
      <c r="W4449" s="36">
        <v>1</v>
      </c>
      <c r="X4449" s="37" t="s">
        <v>65</v>
      </c>
    </row>
    <row r="4450" spans="1:24" ht="24" customHeight="1" x14ac:dyDescent="0.2">
      <c r="A4450" s="50" t="s">
        <v>8496</v>
      </c>
      <c r="B4450" s="60" t="s">
        <v>8513</v>
      </c>
      <c r="C4450" s="76" t="s">
        <v>8513</v>
      </c>
      <c r="D4450" s="61" t="s">
        <v>8514</v>
      </c>
      <c r="E4450" s="53">
        <v>288381.15000000002</v>
      </c>
      <c r="F4450" s="26">
        <v>0.21</v>
      </c>
      <c r="G4450" s="53">
        <v>488517.66800000001</v>
      </c>
      <c r="H4450" s="67"/>
      <c r="I4450" s="68"/>
      <c r="J4450" s="69"/>
      <c r="K4450" s="69"/>
      <c r="L4450" s="69"/>
      <c r="M4450" s="69"/>
      <c r="N4450" s="69"/>
      <c r="O4450" s="35"/>
      <c r="P4450" s="35" t="s">
        <v>65</v>
      </c>
      <c r="Q4450" s="36">
        <v>1</v>
      </c>
      <c r="R4450" s="35" t="s">
        <v>27</v>
      </c>
      <c r="S4450" s="35" t="s">
        <v>28503</v>
      </c>
      <c r="T4450" s="35">
        <v>0</v>
      </c>
      <c r="U4450" s="35">
        <v>0</v>
      </c>
      <c r="V4450" s="36">
        <v>1</v>
      </c>
      <c r="W4450" s="36">
        <v>1</v>
      </c>
      <c r="X4450" s="37" t="s">
        <v>65</v>
      </c>
    </row>
    <row r="4451" spans="1:24" ht="24" customHeight="1" x14ac:dyDescent="0.2">
      <c r="A4451" s="50" t="s">
        <v>8496</v>
      </c>
      <c r="B4451" s="60" t="s">
        <v>8515</v>
      </c>
      <c r="C4451" s="76" t="s">
        <v>8515</v>
      </c>
      <c r="D4451" s="61" t="s">
        <v>8516</v>
      </c>
      <c r="E4451" s="53">
        <v>264582.7</v>
      </c>
      <c r="F4451" s="26">
        <v>0.21</v>
      </c>
      <c r="G4451" s="53">
        <v>448203.09399999998</v>
      </c>
      <c r="H4451" s="67"/>
      <c r="I4451" s="68"/>
      <c r="J4451" s="69"/>
      <c r="K4451" s="69"/>
      <c r="L4451" s="69"/>
      <c r="M4451" s="69"/>
      <c r="N4451" s="69"/>
      <c r="O4451" s="35"/>
      <c r="P4451" s="35" t="s">
        <v>65</v>
      </c>
      <c r="Q4451" s="36">
        <v>1</v>
      </c>
      <c r="R4451" s="35" t="s">
        <v>27</v>
      </c>
      <c r="S4451" s="35" t="s">
        <v>28503</v>
      </c>
      <c r="T4451" s="35">
        <v>0</v>
      </c>
      <c r="U4451" s="35">
        <v>0</v>
      </c>
      <c r="V4451" s="36">
        <v>1</v>
      </c>
      <c r="W4451" s="36">
        <v>1</v>
      </c>
      <c r="X4451" s="37" t="s">
        <v>65</v>
      </c>
    </row>
    <row r="4452" spans="1:24" ht="24" customHeight="1" x14ac:dyDescent="0.2">
      <c r="A4452" s="50" t="s">
        <v>8496</v>
      </c>
      <c r="B4452" s="60" t="s">
        <v>8517</v>
      </c>
      <c r="C4452" s="76" t="s">
        <v>8517</v>
      </c>
      <c r="D4452" s="61" t="s">
        <v>8518</v>
      </c>
      <c r="E4452" s="53">
        <v>288381.15000000002</v>
      </c>
      <c r="F4452" s="26">
        <v>0.21</v>
      </c>
      <c r="G4452" s="53">
        <v>488517.66800000001</v>
      </c>
      <c r="H4452" s="67"/>
      <c r="I4452" s="68"/>
      <c r="J4452" s="69"/>
      <c r="K4452" s="69"/>
      <c r="L4452" s="69"/>
      <c r="M4452" s="69"/>
      <c r="N4452" s="69"/>
      <c r="O4452" s="35"/>
      <c r="P4452" s="35" t="s">
        <v>65</v>
      </c>
      <c r="Q4452" s="36">
        <v>1</v>
      </c>
      <c r="R4452" s="35" t="s">
        <v>27</v>
      </c>
      <c r="S4452" s="35" t="s">
        <v>28504</v>
      </c>
      <c r="T4452" s="35">
        <v>0</v>
      </c>
      <c r="U4452" s="35">
        <v>0</v>
      </c>
      <c r="V4452" s="36">
        <v>1</v>
      </c>
      <c r="W4452" s="36">
        <v>1</v>
      </c>
      <c r="X4452" s="37" t="s">
        <v>65</v>
      </c>
    </row>
    <row r="4453" spans="1:24" ht="24" customHeight="1" x14ac:dyDescent="0.2">
      <c r="A4453" s="50" t="s">
        <v>8496</v>
      </c>
      <c r="B4453" s="60" t="s">
        <v>8519</v>
      </c>
      <c r="C4453" s="76" t="s">
        <v>8519</v>
      </c>
      <c r="D4453" s="61" t="s">
        <v>8520</v>
      </c>
      <c r="E4453" s="53">
        <v>320579.05</v>
      </c>
      <c r="F4453" s="26">
        <v>0.21</v>
      </c>
      <c r="G4453" s="53">
        <v>543060.91099999996</v>
      </c>
      <c r="H4453" s="67"/>
      <c r="I4453" s="68"/>
      <c r="J4453" s="69"/>
      <c r="K4453" s="69"/>
      <c r="L4453" s="69"/>
      <c r="M4453" s="69"/>
      <c r="N4453" s="69"/>
      <c r="O4453" s="35"/>
      <c r="P4453" s="35" t="s">
        <v>65</v>
      </c>
      <c r="Q4453" s="36">
        <v>1</v>
      </c>
      <c r="R4453" s="35" t="s">
        <v>27</v>
      </c>
      <c r="S4453" s="35" t="s">
        <v>28503</v>
      </c>
      <c r="T4453" s="35">
        <v>0</v>
      </c>
      <c r="U4453" s="35">
        <v>0</v>
      </c>
      <c r="V4453" s="36">
        <v>1</v>
      </c>
      <c r="W4453" s="36">
        <v>1</v>
      </c>
      <c r="X4453" s="37" t="s">
        <v>65</v>
      </c>
    </row>
    <row r="4454" spans="1:24" ht="24" customHeight="1" x14ac:dyDescent="0.2">
      <c r="A4454" s="50" t="s">
        <v>8496</v>
      </c>
      <c r="B4454" s="60" t="s">
        <v>8521</v>
      </c>
      <c r="C4454" s="76" t="s">
        <v>8521</v>
      </c>
      <c r="D4454" s="61" t="s">
        <v>8522</v>
      </c>
      <c r="E4454" s="53">
        <v>320579.05</v>
      </c>
      <c r="F4454" s="26">
        <v>0.21</v>
      </c>
      <c r="G4454" s="53">
        <v>543060.91099999996</v>
      </c>
      <c r="H4454" s="67"/>
      <c r="I4454" s="68"/>
      <c r="J4454" s="69"/>
      <c r="K4454" s="69"/>
      <c r="L4454" s="69"/>
      <c r="M4454" s="69"/>
      <c r="N4454" s="69"/>
      <c r="O4454" s="35"/>
      <c r="P4454" s="35" t="s">
        <v>65</v>
      </c>
      <c r="Q4454" s="36">
        <v>1</v>
      </c>
      <c r="R4454" s="35" t="s">
        <v>27</v>
      </c>
      <c r="S4454" s="35" t="s">
        <v>28503</v>
      </c>
      <c r="T4454" s="35">
        <v>0</v>
      </c>
      <c r="U4454" s="35">
        <v>0</v>
      </c>
      <c r="V4454" s="36">
        <v>1</v>
      </c>
      <c r="W4454" s="36">
        <v>1</v>
      </c>
      <c r="X4454" s="37" t="s">
        <v>65</v>
      </c>
    </row>
    <row r="4455" spans="1:24" ht="24" customHeight="1" x14ac:dyDescent="0.2">
      <c r="A4455" s="50" t="s">
        <v>8496</v>
      </c>
      <c r="B4455" s="60" t="s">
        <v>8523</v>
      </c>
      <c r="C4455" s="76" t="s">
        <v>8523</v>
      </c>
      <c r="D4455" s="61" t="s">
        <v>8524</v>
      </c>
      <c r="E4455" s="53">
        <v>355576.77</v>
      </c>
      <c r="F4455" s="26">
        <v>0.21</v>
      </c>
      <c r="G4455" s="53">
        <v>602347.05099999998</v>
      </c>
      <c r="H4455" s="67"/>
      <c r="I4455" s="68"/>
      <c r="J4455" s="69"/>
      <c r="K4455" s="69"/>
      <c r="L4455" s="69"/>
      <c r="M4455" s="69"/>
      <c r="N4455" s="69"/>
      <c r="O4455" s="35"/>
      <c r="P4455" s="35" t="s">
        <v>65</v>
      </c>
      <c r="Q4455" s="36">
        <v>1</v>
      </c>
      <c r="R4455" s="35" t="s">
        <v>27</v>
      </c>
      <c r="S4455" s="35" t="s">
        <v>28504</v>
      </c>
      <c r="T4455" s="35">
        <v>0</v>
      </c>
      <c r="U4455" s="35">
        <v>0</v>
      </c>
      <c r="V4455" s="36">
        <v>1</v>
      </c>
      <c r="W4455" s="36">
        <v>1</v>
      </c>
      <c r="X4455" s="37" t="s">
        <v>65</v>
      </c>
    </row>
    <row r="4456" spans="1:24" ht="24" customHeight="1" x14ac:dyDescent="0.2">
      <c r="A4456" s="50" t="s">
        <v>8496</v>
      </c>
      <c r="B4456" s="60" t="s">
        <v>8525</v>
      </c>
      <c r="C4456" s="76" t="s">
        <v>8525</v>
      </c>
      <c r="D4456" s="61" t="s">
        <v>8526</v>
      </c>
      <c r="E4456" s="53">
        <v>355576.77</v>
      </c>
      <c r="F4456" s="26">
        <v>0.21</v>
      </c>
      <c r="G4456" s="53">
        <v>602347.05099999998</v>
      </c>
      <c r="H4456" s="67"/>
      <c r="I4456" s="68"/>
      <c r="J4456" s="69"/>
      <c r="K4456" s="69"/>
      <c r="L4456" s="69"/>
      <c r="M4456" s="69"/>
      <c r="N4456" s="69"/>
      <c r="O4456" s="35"/>
      <c r="P4456" s="35" t="s">
        <v>65</v>
      </c>
      <c r="Q4456" s="36">
        <v>1</v>
      </c>
      <c r="R4456" s="35" t="s">
        <v>27</v>
      </c>
      <c r="S4456" s="35" t="s">
        <v>28504</v>
      </c>
      <c r="T4456" s="35">
        <v>0</v>
      </c>
      <c r="U4456" s="35">
        <v>0</v>
      </c>
      <c r="V4456" s="36">
        <v>1</v>
      </c>
      <c r="W4456" s="36">
        <v>1</v>
      </c>
      <c r="X4456" s="37" t="s">
        <v>65</v>
      </c>
    </row>
    <row r="4457" spans="1:24" ht="24" customHeight="1" x14ac:dyDescent="0.2">
      <c r="A4457" s="50" t="s">
        <v>8496</v>
      </c>
      <c r="B4457" s="60" t="s">
        <v>8527</v>
      </c>
      <c r="C4457" s="76" t="s">
        <v>8527</v>
      </c>
      <c r="D4457" s="61" t="s">
        <v>8528</v>
      </c>
      <c r="E4457" s="53">
        <v>355576.77</v>
      </c>
      <c r="F4457" s="26">
        <v>0.21</v>
      </c>
      <c r="G4457" s="53">
        <v>602347.05099999998</v>
      </c>
      <c r="H4457" s="67"/>
      <c r="I4457" s="68"/>
      <c r="J4457" s="69"/>
      <c r="K4457" s="69"/>
      <c r="L4457" s="69"/>
      <c r="M4457" s="69"/>
      <c r="N4457" s="69"/>
      <c r="O4457" s="35"/>
      <c r="P4457" s="35" t="s">
        <v>65</v>
      </c>
      <c r="Q4457" s="36">
        <v>1</v>
      </c>
      <c r="R4457" s="35" t="s">
        <v>27</v>
      </c>
      <c r="S4457" s="35" t="s">
        <v>28504</v>
      </c>
      <c r="T4457" s="35">
        <v>0</v>
      </c>
      <c r="U4457" s="35">
        <v>0</v>
      </c>
      <c r="V4457" s="36">
        <v>1</v>
      </c>
      <c r="W4457" s="36">
        <v>1</v>
      </c>
      <c r="X4457" s="37" t="s">
        <v>65</v>
      </c>
    </row>
    <row r="4458" spans="1:24" ht="24" customHeight="1" x14ac:dyDescent="0.2">
      <c r="A4458" s="50" t="s">
        <v>8496</v>
      </c>
      <c r="B4458" s="60" t="s">
        <v>8529</v>
      </c>
      <c r="C4458" s="76" t="s">
        <v>8529</v>
      </c>
      <c r="D4458" s="61" t="s">
        <v>8530</v>
      </c>
      <c r="E4458" s="53">
        <v>320579.05</v>
      </c>
      <c r="F4458" s="26">
        <v>0.21</v>
      </c>
      <c r="G4458" s="53">
        <v>543060.91099999996</v>
      </c>
      <c r="H4458" s="67"/>
      <c r="I4458" s="68"/>
      <c r="J4458" s="69"/>
      <c r="K4458" s="69"/>
      <c r="L4458" s="69"/>
      <c r="M4458" s="69"/>
      <c r="N4458" s="69"/>
      <c r="O4458" s="35"/>
      <c r="P4458" s="35" t="s">
        <v>65</v>
      </c>
      <c r="Q4458" s="36">
        <v>1</v>
      </c>
      <c r="R4458" s="35" t="s">
        <v>27</v>
      </c>
      <c r="S4458" s="35" t="s">
        <v>28504</v>
      </c>
      <c r="T4458" s="35">
        <v>0</v>
      </c>
      <c r="U4458" s="35">
        <v>0</v>
      </c>
      <c r="V4458" s="36">
        <v>1</v>
      </c>
      <c r="W4458" s="36">
        <v>1</v>
      </c>
      <c r="X4458" s="37" t="s">
        <v>65</v>
      </c>
    </row>
    <row r="4459" spans="1:24" ht="24" customHeight="1" x14ac:dyDescent="0.2">
      <c r="A4459" s="50" t="s">
        <v>8496</v>
      </c>
      <c r="B4459" s="60" t="s">
        <v>8531</v>
      </c>
      <c r="C4459" s="76" t="s">
        <v>8531</v>
      </c>
      <c r="D4459" s="61" t="s">
        <v>8532</v>
      </c>
      <c r="E4459" s="53">
        <v>68035.53</v>
      </c>
      <c r="F4459" s="26">
        <v>0.21</v>
      </c>
      <c r="G4459" s="53">
        <v>115252.185</v>
      </c>
      <c r="H4459" s="67"/>
      <c r="I4459" s="68"/>
      <c r="J4459" s="69"/>
      <c r="K4459" s="69"/>
      <c r="L4459" s="69"/>
      <c r="M4459" s="69"/>
      <c r="N4459" s="69"/>
      <c r="O4459" s="35"/>
      <c r="P4459" s="35" t="s">
        <v>65</v>
      </c>
      <c r="Q4459" s="36">
        <v>1</v>
      </c>
      <c r="R4459" s="35" t="s">
        <v>27</v>
      </c>
      <c r="S4459" s="35" t="s">
        <v>28503</v>
      </c>
      <c r="T4459" s="35">
        <v>0</v>
      </c>
      <c r="U4459" s="35">
        <v>0</v>
      </c>
      <c r="V4459" s="36">
        <v>1</v>
      </c>
      <c r="W4459" s="36">
        <v>1</v>
      </c>
      <c r="X4459" s="37" t="s">
        <v>65</v>
      </c>
    </row>
    <row r="4460" spans="1:24" ht="24" customHeight="1" x14ac:dyDescent="0.2">
      <c r="A4460" s="50" t="s">
        <v>8496</v>
      </c>
      <c r="B4460" s="60" t="s">
        <v>8533</v>
      </c>
      <c r="C4460" s="76" t="s">
        <v>8533</v>
      </c>
      <c r="D4460" s="61" t="s">
        <v>8534</v>
      </c>
      <c r="E4460" s="53">
        <v>232384.86</v>
      </c>
      <c r="F4460" s="26">
        <v>0.21</v>
      </c>
      <c r="G4460" s="53">
        <v>393659.94799999997</v>
      </c>
      <c r="H4460" s="67"/>
      <c r="I4460" s="68"/>
      <c r="J4460" s="69"/>
      <c r="K4460" s="69"/>
      <c r="L4460" s="69"/>
      <c r="M4460" s="69"/>
      <c r="N4460" s="69"/>
      <c r="O4460" s="35"/>
      <c r="P4460" s="35" t="s">
        <v>65</v>
      </c>
      <c r="Q4460" s="36">
        <v>1</v>
      </c>
      <c r="R4460" s="35" t="s">
        <v>27</v>
      </c>
      <c r="S4460" s="35" t="s">
        <v>28504</v>
      </c>
      <c r="T4460" s="35">
        <v>0</v>
      </c>
      <c r="U4460" s="35">
        <v>0</v>
      </c>
      <c r="V4460" s="36">
        <v>1</v>
      </c>
      <c r="W4460" s="36">
        <v>1</v>
      </c>
      <c r="X4460" s="37" t="s">
        <v>65</v>
      </c>
    </row>
    <row r="4461" spans="1:24" ht="24" customHeight="1" x14ac:dyDescent="0.2">
      <c r="A4461" s="50" t="s">
        <v>8496</v>
      </c>
      <c r="B4461" s="60" t="s">
        <v>8535</v>
      </c>
      <c r="C4461" s="76" t="s">
        <v>8535</v>
      </c>
      <c r="D4461" s="61" t="s">
        <v>8536</v>
      </c>
      <c r="E4461" s="53">
        <v>232384.86</v>
      </c>
      <c r="F4461" s="26">
        <v>0.21</v>
      </c>
      <c r="G4461" s="53">
        <v>393659.94799999997</v>
      </c>
      <c r="H4461" s="67"/>
      <c r="I4461" s="68"/>
      <c r="J4461" s="69"/>
      <c r="K4461" s="69"/>
      <c r="L4461" s="69"/>
      <c r="M4461" s="69"/>
      <c r="N4461" s="69"/>
      <c r="O4461" s="35"/>
      <c r="P4461" s="35" t="s">
        <v>65</v>
      </c>
      <c r="Q4461" s="36">
        <v>1</v>
      </c>
      <c r="R4461" s="35" t="s">
        <v>27</v>
      </c>
      <c r="S4461" s="35" t="s">
        <v>28504</v>
      </c>
      <c r="T4461" s="35">
        <v>0</v>
      </c>
      <c r="U4461" s="35">
        <v>0</v>
      </c>
      <c r="V4461" s="36">
        <v>1</v>
      </c>
      <c r="W4461" s="36">
        <v>1</v>
      </c>
      <c r="X4461" s="37" t="s">
        <v>65</v>
      </c>
    </row>
    <row r="4462" spans="1:24" ht="24" customHeight="1" x14ac:dyDescent="0.2">
      <c r="A4462" s="50" t="s">
        <v>8496</v>
      </c>
      <c r="B4462" s="60" t="s">
        <v>8537</v>
      </c>
      <c r="C4462" s="76" t="s">
        <v>8537</v>
      </c>
      <c r="D4462" s="61" t="s">
        <v>8538</v>
      </c>
      <c r="E4462" s="53">
        <v>229585.05</v>
      </c>
      <c r="F4462" s="26">
        <v>0.21</v>
      </c>
      <c r="G4462" s="53">
        <v>388917.07500000001</v>
      </c>
      <c r="H4462" s="67"/>
      <c r="I4462" s="68"/>
      <c r="J4462" s="69"/>
      <c r="K4462" s="69"/>
      <c r="L4462" s="69"/>
      <c r="M4462" s="69"/>
      <c r="N4462" s="69"/>
      <c r="O4462" s="35"/>
      <c r="P4462" s="35" t="s">
        <v>65</v>
      </c>
      <c r="Q4462" s="36">
        <v>1</v>
      </c>
      <c r="R4462" s="35" t="s">
        <v>27</v>
      </c>
      <c r="S4462" s="35" t="s">
        <v>28504</v>
      </c>
      <c r="T4462" s="35">
        <v>0</v>
      </c>
      <c r="U4462" s="35">
        <v>0</v>
      </c>
      <c r="V4462" s="36">
        <v>1</v>
      </c>
      <c r="W4462" s="36">
        <v>1</v>
      </c>
      <c r="X4462" s="37" t="s">
        <v>65</v>
      </c>
    </row>
    <row r="4463" spans="1:24" ht="24" customHeight="1" x14ac:dyDescent="0.2">
      <c r="A4463" s="50" t="s">
        <v>8496</v>
      </c>
      <c r="B4463" s="60" t="s">
        <v>8539</v>
      </c>
      <c r="C4463" s="76" t="s">
        <v>8539</v>
      </c>
      <c r="D4463" s="61" t="s">
        <v>8540</v>
      </c>
      <c r="E4463" s="53">
        <v>229585.05</v>
      </c>
      <c r="F4463" s="26">
        <v>0.21</v>
      </c>
      <c r="G4463" s="53">
        <v>388917.07500000001</v>
      </c>
      <c r="H4463" s="67"/>
      <c r="I4463" s="68"/>
      <c r="J4463" s="69"/>
      <c r="K4463" s="69"/>
      <c r="L4463" s="69"/>
      <c r="M4463" s="69"/>
      <c r="N4463" s="69"/>
      <c r="O4463" s="35"/>
      <c r="P4463" s="35" t="s">
        <v>65</v>
      </c>
      <c r="Q4463" s="36">
        <v>1</v>
      </c>
      <c r="R4463" s="35" t="s">
        <v>27</v>
      </c>
      <c r="S4463" s="35" t="s">
        <v>28503</v>
      </c>
      <c r="T4463" s="35">
        <v>0</v>
      </c>
      <c r="U4463" s="35">
        <v>0</v>
      </c>
      <c r="V4463" s="36">
        <v>1</v>
      </c>
      <c r="W4463" s="36">
        <v>1</v>
      </c>
      <c r="X4463" s="37" t="s">
        <v>65</v>
      </c>
    </row>
    <row r="4464" spans="1:24" ht="24" customHeight="1" x14ac:dyDescent="0.2">
      <c r="A4464" s="50" t="s">
        <v>8496</v>
      </c>
      <c r="B4464" s="60" t="s">
        <v>8541</v>
      </c>
      <c r="C4464" s="76" t="s">
        <v>8541</v>
      </c>
      <c r="D4464" s="61" t="s">
        <v>8542</v>
      </c>
      <c r="E4464" s="53">
        <v>187587.74</v>
      </c>
      <c r="F4464" s="26">
        <v>0.21</v>
      </c>
      <c r="G4464" s="53">
        <v>317773.636</v>
      </c>
      <c r="H4464" s="67"/>
      <c r="I4464" s="68"/>
      <c r="J4464" s="69"/>
      <c r="K4464" s="69"/>
      <c r="L4464" s="69"/>
      <c r="M4464" s="69"/>
      <c r="N4464" s="69"/>
      <c r="O4464" s="35"/>
      <c r="P4464" s="35" t="s">
        <v>65</v>
      </c>
      <c r="Q4464" s="36">
        <v>1</v>
      </c>
      <c r="R4464" s="35" t="s">
        <v>27</v>
      </c>
      <c r="S4464" s="35" t="s">
        <v>28504</v>
      </c>
      <c r="T4464" s="35">
        <v>0</v>
      </c>
      <c r="U4464" s="35">
        <v>0</v>
      </c>
      <c r="V4464" s="36">
        <v>1</v>
      </c>
      <c r="W4464" s="36">
        <v>1</v>
      </c>
      <c r="X4464" s="37" t="s">
        <v>65</v>
      </c>
    </row>
    <row r="4465" spans="1:24" ht="24" customHeight="1" x14ac:dyDescent="0.2">
      <c r="A4465" s="50" t="s">
        <v>8496</v>
      </c>
      <c r="B4465" s="60" t="s">
        <v>8543</v>
      </c>
      <c r="C4465" s="76" t="s">
        <v>8543</v>
      </c>
      <c r="D4465" s="61" t="s">
        <v>8544</v>
      </c>
      <c r="E4465" s="53">
        <v>187587.74</v>
      </c>
      <c r="F4465" s="26">
        <v>0.21</v>
      </c>
      <c r="G4465" s="53">
        <v>317773.636</v>
      </c>
      <c r="H4465" s="67"/>
      <c r="I4465" s="68"/>
      <c r="J4465" s="69"/>
      <c r="K4465" s="69"/>
      <c r="L4465" s="69"/>
      <c r="M4465" s="69"/>
      <c r="N4465" s="69"/>
      <c r="O4465" s="35"/>
      <c r="P4465" s="35" t="s">
        <v>65</v>
      </c>
      <c r="Q4465" s="36">
        <v>1</v>
      </c>
      <c r="R4465" s="35" t="s">
        <v>27</v>
      </c>
      <c r="S4465" s="35" t="s">
        <v>28503</v>
      </c>
      <c r="T4465" s="35">
        <v>0</v>
      </c>
      <c r="U4465" s="35">
        <v>0</v>
      </c>
      <c r="V4465" s="36">
        <v>1</v>
      </c>
      <c r="W4465" s="36">
        <v>1</v>
      </c>
      <c r="X4465" s="37" t="s">
        <v>65</v>
      </c>
    </row>
    <row r="4466" spans="1:24" ht="24" customHeight="1" x14ac:dyDescent="0.2">
      <c r="A4466" s="50" t="s">
        <v>8496</v>
      </c>
      <c r="B4466" s="60" t="s">
        <v>8545</v>
      </c>
      <c r="C4466" s="76" t="s">
        <v>8545</v>
      </c>
      <c r="D4466" s="61" t="s">
        <v>8546</v>
      </c>
      <c r="E4466" s="53">
        <v>190387.57</v>
      </c>
      <c r="F4466" s="26">
        <v>0.21</v>
      </c>
      <c r="G4466" s="53">
        <v>322516.54599999997</v>
      </c>
      <c r="H4466" s="67"/>
      <c r="I4466" s="68"/>
      <c r="J4466" s="69"/>
      <c r="K4466" s="69"/>
      <c r="L4466" s="69"/>
      <c r="M4466" s="69"/>
      <c r="N4466" s="69"/>
      <c r="O4466" s="35"/>
      <c r="P4466" s="35" t="s">
        <v>65</v>
      </c>
      <c r="Q4466" s="36">
        <v>1</v>
      </c>
      <c r="R4466" s="35" t="s">
        <v>27</v>
      </c>
      <c r="S4466" s="35" t="s">
        <v>28504</v>
      </c>
      <c r="T4466" s="35">
        <v>0</v>
      </c>
      <c r="U4466" s="35">
        <v>0</v>
      </c>
      <c r="V4466" s="36">
        <v>1</v>
      </c>
      <c r="W4466" s="36">
        <v>1</v>
      </c>
      <c r="X4466" s="37" t="s">
        <v>65</v>
      </c>
    </row>
    <row r="4467" spans="1:24" ht="24" customHeight="1" x14ac:dyDescent="0.2">
      <c r="A4467" s="50" t="s">
        <v>8496</v>
      </c>
      <c r="B4467" s="60" t="s">
        <v>8547</v>
      </c>
      <c r="C4467" s="76" t="s">
        <v>8547</v>
      </c>
      <c r="D4467" s="61" t="s">
        <v>8548</v>
      </c>
      <c r="E4467" s="53">
        <v>190387.57</v>
      </c>
      <c r="F4467" s="26">
        <v>0.21</v>
      </c>
      <c r="G4467" s="53">
        <v>322516.54599999997</v>
      </c>
      <c r="H4467" s="67"/>
      <c r="I4467" s="68"/>
      <c r="J4467" s="69"/>
      <c r="K4467" s="69"/>
      <c r="L4467" s="69"/>
      <c r="M4467" s="69"/>
      <c r="N4467" s="69"/>
      <c r="O4467" s="35"/>
      <c r="P4467" s="35" t="s">
        <v>65</v>
      </c>
      <c r="Q4467" s="36">
        <v>1</v>
      </c>
      <c r="R4467" s="35" t="s">
        <v>27</v>
      </c>
      <c r="S4467" s="35" t="s">
        <v>28503</v>
      </c>
      <c r="T4467" s="35">
        <v>0</v>
      </c>
      <c r="U4467" s="35">
        <v>0</v>
      </c>
      <c r="V4467" s="36">
        <v>1</v>
      </c>
      <c r="W4467" s="36">
        <v>1</v>
      </c>
      <c r="X4467" s="37" t="s">
        <v>65</v>
      </c>
    </row>
    <row r="4468" spans="1:24" ht="24" customHeight="1" x14ac:dyDescent="0.2">
      <c r="A4468" s="50" t="s">
        <v>8496</v>
      </c>
      <c r="B4468" s="60" t="s">
        <v>8549</v>
      </c>
      <c r="C4468" s="76" t="s">
        <v>8549</v>
      </c>
      <c r="D4468" s="61" t="s">
        <v>8550</v>
      </c>
      <c r="E4468" s="53">
        <v>335138.09000000003</v>
      </c>
      <c r="F4468" s="26">
        <v>0.21</v>
      </c>
      <c r="G4468" s="53">
        <v>567723.929</v>
      </c>
      <c r="H4468" s="67"/>
      <c r="I4468" s="68"/>
      <c r="J4468" s="69"/>
      <c r="K4468" s="69"/>
      <c r="L4468" s="69"/>
      <c r="M4468" s="69"/>
      <c r="N4468" s="69"/>
      <c r="O4468" s="35"/>
      <c r="P4468" s="35" t="s">
        <v>65</v>
      </c>
      <c r="Q4468" s="36">
        <v>1</v>
      </c>
      <c r="R4468" s="35" t="s">
        <v>27</v>
      </c>
      <c r="S4468" s="35" t="s">
        <v>28504</v>
      </c>
      <c r="T4468" s="35">
        <v>0</v>
      </c>
      <c r="U4468" s="35">
        <v>0</v>
      </c>
      <c r="V4468" s="36">
        <v>1</v>
      </c>
      <c r="W4468" s="36">
        <v>1</v>
      </c>
      <c r="X4468" s="37" t="s">
        <v>65</v>
      </c>
    </row>
    <row r="4469" spans="1:24" ht="24" customHeight="1" x14ac:dyDescent="0.2">
      <c r="A4469" s="50" t="s">
        <v>8496</v>
      </c>
      <c r="B4469" s="60" t="s">
        <v>8551</v>
      </c>
      <c r="C4469" s="76" t="s">
        <v>8551</v>
      </c>
      <c r="D4469" s="61" t="s">
        <v>8552</v>
      </c>
      <c r="E4469" s="53">
        <v>335138.09000000003</v>
      </c>
      <c r="F4469" s="26">
        <v>0.21</v>
      </c>
      <c r="G4469" s="53">
        <v>567723.929</v>
      </c>
      <c r="H4469" s="67"/>
      <c r="I4469" s="68"/>
      <c r="J4469" s="69"/>
      <c r="K4469" s="69"/>
      <c r="L4469" s="69"/>
      <c r="M4469" s="69"/>
      <c r="N4469" s="69"/>
      <c r="O4469" s="35"/>
      <c r="P4469" s="35" t="s">
        <v>65</v>
      </c>
      <c r="Q4469" s="36">
        <v>1</v>
      </c>
      <c r="R4469" s="35" t="s">
        <v>27</v>
      </c>
      <c r="S4469" s="35" t="s">
        <v>28504</v>
      </c>
      <c r="T4469" s="35">
        <v>0</v>
      </c>
      <c r="U4469" s="35">
        <v>0</v>
      </c>
      <c r="V4469" s="36">
        <v>1</v>
      </c>
      <c r="W4469" s="36">
        <v>1</v>
      </c>
      <c r="X4469" s="37" t="s">
        <v>65</v>
      </c>
    </row>
    <row r="4470" spans="1:24" ht="24" customHeight="1" x14ac:dyDescent="0.2">
      <c r="A4470" s="50" t="s">
        <v>8496</v>
      </c>
      <c r="B4470" s="60" t="s">
        <v>8553</v>
      </c>
      <c r="C4470" s="76" t="s">
        <v>8553</v>
      </c>
      <c r="D4470" s="61" t="s">
        <v>8554</v>
      </c>
      <c r="E4470" s="53">
        <v>246383.92</v>
      </c>
      <c r="F4470" s="26">
        <v>0.21</v>
      </c>
      <c r="G4470" s="53">
        <v>417374.36300000001</v>
      </c>
      <c r="H4470" s="67"/>
      <c r="I4470" s="68"/>
      <c r="J4470" s="69"/>
      <c r="K4470" s="69"/>
      <c r="L4470" s="69"/>
      <c r="M4470" s="69"/>
      <c r="N4470" s="69"/>
      <c r="O4470" s="35"/>
      <c r="P4470" s="35" t="s">
        <v>65</v>
      </c>
      <c r="Q4470" s="36">
        <v>1</v>
      </c>
      <c r="R4470" s="35" t="s">
        <v>27</v>
      </c>
      <c r="S4470" s="35" t="s">
        <v>28504</v>
      </c>
      <c r="T4470" s="35">
        <v>0</v>
      </c>
      <c r="U4470" s="35">
        <v>0</v>
      </c>
      <c r="V4470" s="36">
        <v>1</v>
      </c>
      <c r="W4470" s="36">
        <v>1</v>
      </c>
      <c r="X4470" s="37" t="s">
        <v>65</v>
      </c>
    </row>
    <row r="4471" spans="1:24" ht="24" customHeight="1" x14ac:dyDescent="0.2">
      <c r="A4471" s="50" t="s">
        <v>8496</v>
      </c>
      <c r="B4471" s="60" t="s">
        <v>8555</v>
      </c>
      <c r="C4471" s="76" t="s">
        <v>8555</v>
      </c>
      <c r="D4471" s="61" t="s">
        <v>8556</v>
      </c>
      <c r="E4471" s="53">
        <v>246383.92</v>
      </c>
      <c r="F4471" s="26">
        <v>0.21</v>
      </c>
      <c r="G4471" s="53">
        <v>417374.36300000001</v>
      </c>
      <c r="H4471" s="67"/>
      <c r="I4471" s="68"/>
      <c r="J4471" s="69"/>
      <c r="K4471" s="69"/>
      <c r="L4471" s="69"/>
      <c r="M4471" s="69"/>
      <c r="N4471" s="69"/>
      <c r="O4471" s="35"/>
      <c r="P4471" s="35" t="s">
        <v>65</v>
      </c>
      <c r="Q4471" s="36">
        <v>1</v>
      </c>
      <c r="R4471" s="35" t="s">
        <v>27</v>
      </c>
      <c r="S4471" s="35" t="s">
        <v>28504</v>
      </c>
      <c r="T4471" s="35">
        <v>0</v>
      </c>
      <c r="U4471" s="35">
        <v>0</v>
      </c>
      <c r="V4471" s="36">
        <v>1</v>
      </c>
      <c r="W4471" s="36">
        <v>1</v>
      </c>
      <c r="X4471" s="37" t="s">
        <v>65</v>
      </c>
    </row>
    <row r="4472" spans="1:24" ht="24" customHeight="1" x14ac:dyDescent="0.2">
      <c r="A4472" s="50" t="s">
        <v>8496</v>
      </c>
      <c r="B4472" s="60" t="s">
        <v>8557</v>
      </c>
      <c r="C4472" s="76" t="s">
        <v>8557</v>
      </c>
      <c r="D4472" s="61" t="s">
        <v>8558</v>
      </c>
      <c r="E4472" s="53">
        <v>246383.92</v>
      </c>
      <c r="F4472" s="26">
        <v>0.21</v>
      </c>
      <c r="G4472" s="53">
        <v>417374.36300000001</v>
      </c>
      <c r="H4472" s="67"/>
      <c r="I4472" s="68"/>
      <c r="J4472" s="69"/>
      <c r="K4472" s="69"/>
      <c r="L4472" s="69"/>
      <c r="M4472" s="69"/>
      <c r="N4472" s="69"/>
      <c r="O4472" s="35"/>
      <c r="P4472" s="35" t="s">
        <v>65</v>
      </c>
      <c r="Q4472" s="36">
        <v>1</v>
      </c>
      <c r="R4472" s="35" t="s">
        <v>27</v>
      </c>
      <c r="S4472" s="35" t="s">
        <v>28504</v>
      </c>
      <c r="T4472" s="35">
        <v>0</v>
      </c>
      <c r="U4472" s="35">
        <v>0</v>
      </c>
      <c r="V4472" s="36">
        <v>1</v>
      </c>
      <c r="W4472" s="36">
        <v>1</v>
      </c>
      <c r="X4472" s="37" t="s">
        <v>65</v>
      </c>
    </row>
    <row r="4473" spans="1:24" ht="24" customHeight="1" x14ac:dyDescent="0.2">
      <c r="A4473" s="50" t="s">
        <v>8496</v>
      </c>
      <c r="B4473" s="60" t="s">
        <v>8559</v>
      </c>
      <c r="C4473" s="76" t="s">
        <v>8559</v>
      </c>
      <c r="D4473" s="61" t="s">
        <v>8560</v>
      </c>
      <c r="E4473" s="53">
        <v>246383.92</v>
      </c>
      <c r="F4473" s="26">
        <v>0.21</v>
      </c>
      <c r="G4473" s="53">
        <v>417374.36300000001</v>
      </c>
      <c r="H4473" s="67"/>
      <c r="I4473" s="68"/>
      <c r="J4473" s="69"/>
      <c r="K4473" s="69"/>
      <c r="L4473" s="69"/>
      <c r="M4473" s="69"/>
      <c r="N4473" s="69"/>
      <c r="O4473" s="35"/>
      <c r="P4473" s="35" t="s">
        <v>65</v>
      </c>
      <c r="Q4473" s="36">
        <v>1</v>
      </c>
      <c r="R4473" s="35" t="s">
        <v>27</v>
      </c>
      <c r="S4473" s="35" t="s">
        <v>28504</v>
      </c>
      <c r="T4473" s="35">
        <v>0</v>
      </c>
      <c r="U4473" s="35">
        <v>0</v>
      </c>
      <c r="V4473" s="36">
        <v>1</v>
      </c>
      <c r="W4473" s="36">
        <v>1</v>
      </c>
      <c r="X4473" s="37" t="s">
        <v>65</v>
      </c>
    </row>
    <row r="4474" spans="1:24" ht="24" customHeight="1" x14ac:dyDescent="0.2">
      <c r="A4474" s="50" t="s">
        <v>8496</v>
      </c>
      <c r="B4474" s="60" t="s">
        <v>8561</v>
      </c>
      <c r="C4474" s="76" t="s">
        <v>8561</v>
      </c>
      <c r="D4474" s="61" t="s">
        <v>9882</v>
      </c>
      <c r="E4474" s="53">
        <v>405973.47</v>
      </c>
      <c r="F4474" s="26">
        <v>0.21</v>
      </c>
      <c r="G4474" s="53">
        <v>687719.06099999999</v>
      </c>
      <c r="H4474" s="67"/>
      <c r="I4474" s="68"/>
      <c r="J4474" s="69"/>
      <c r="K4474" s="69"/>
      <c r="L4474" s="69"/>
      <c r="M4474" s="69"/>
      <c r="N4474" s="69"/>
      <c r="O4474" s="35"/>
      <c r="P4474" s="35" t="s">
        <v>65</v>
      </c>
      <c r="Q4474" s="36">
        <v>1</v>
      </c>
      <c r="R4474" s="35" t="s">
        <v>27</v>
      </c>
      <c r="S4474" s="35" t="s">
        <v>28504</v>
      </c>
      <c r="T4474" s="35">
        <v>0</v>
      </c>
      <c r="U4474" s="35">
        <v>0</v>
      </c>
      <c r="V4474" s="36">
        <v>1</v>
      </c>
      <c r="W4474" s="36">
        <v>1</v>
      </c>
      <c r="X4474" s="37" t="s">
        <v>65</v>
      </c>
    </row>
    <row r="4475" spans="1:24" ht="24" customHeight="1" x14ac:dyDescent="0.2">
      <c r="A4475" s="50" t="s">
        <v>8496</v>
      </c>
      <c r="B4475" s="60" t="s">
        <v>8562</v>
      </c>
      <c r="C4475" s="76" t="s">
        <v>8562</v>
      </c>
      <c r="D4475" s="61" t="s">
        <v>9883</v>
      </c>
      <c r="E4475" s="53">
        <v>405973.47</v>
      </c>
      <c r="F4475" s="26">
        <v>0.21</v>
      </c>
      <c r="G4475" s="53">
        <v>687719.06099999999</v>
      </c>
      <c r="H4475" s="67"/>
      <c r="I4475" s="68"/>
      <c r="J4475" s="69"/>
      <c r="K4475" s="69"/>
      <c r="L4475" s="69"/>
      <c r="M4475" s="69"/>
      <c r="N4475" s="69"/>
      <c r="O4475" s="35"/>
      <c r="P4475" s="35" t="s">
        <v>65</v>
      </c>
      <c r="Q4475" s="36">
        <v>1</v>
      </c>
      <c r="R4475" s="35" t="s">
        <v>27</v>
      </c>
      <c r="S4475" s="35" t="s">
        <v>28504</v>
      </c>
      <c r="T4475" s="35">
        <v>0</v>
      </c>
      <c r="U4475" s="35">
        <v>0</v>
      </c>
      <c r="V4475" s="36">
        <v>1</v>
      </c>
      <c r="W4475" s="36">
        <v>1</v>
      </c>
      <c r="X4475" s="37" t="s">
        <v>65</v>
      </c>
    </row>
    <row r="4476" spans="1:24" ht="24" customHeight="1" x14ac:dyDescent="0.2">
      <c r="A4476" s="50" t="s">
        <v>8496</v>
      </c>
      <c r="B4476" s="60" t="s">
        <v>8563</v>
      </c>
      <c r="C4476" s="76" t="s">
        <v>8563</v>
      </c>
      <c r="D4476" s="61" t="s">
        <v>9884</v>
      </c>
      <c r="E4476" s="53">
        <v>384974.8</v>
      </c>
      <c r="F4476" s="26">
        <v>0.21</v>
      </c>
      <c r="G4476" s="53">
        <v>652147.31099999999</v>
      </c>
      <c r="H4476" s="67"/>
      <c r="I4476" s="68"/>
      <c r="J4476" s="69"/>
      <c r="K4476" s="69"/>
      <c r="L4476" s="69"/>
      <c r="M4476" s="69"/>
      <c r="N4476" s="69"/>
      <c r="O4476" s="35"/>
      <c r="P4476" s="35" t="s">
        <v>65</v>
      </c>
      <c r="Q4476" s="36">
        <v>1</v>
      </c>
      <c r="R4476" s="35" t="s">
        <v>27</v>
      </c>
      <c r="S4476" s="35" t="s">
        <v>28504</v>
      </c>
      <c r="T4476" s="35">
        <v>0</v>
      </c>
      <c r="U4476" s="35">
        <v>0</v>
      </c>
      <c r="V4476" s="36">
        <v>1</v>
      </c>
      <c r="W4476" s="36">
        <v>1</v>
      </c>
      <c r="X4476" s="37" t="s">
        <v>65</v>
      </c>
    </row>
    <row r="4477" spans="1:24" ht="24" customHeight="1" x14ac:dyDescent="0.2">
      <c r="A4477" s="50" t="s">
        <v>8496</v>
      </c>
      <c r="B4477" s="60" t="s">
        <v>8564</v>
      </c>
      <c r="C4477" s="76" t="s">
        <v>8564</v>
      </c>
      <c r="D4477" s="61" t="s">
        <v>9885</v>
      </c>
      <c r="E4477" s="53">
        <v>384974.8</v>
      </c>
      <c r="F4477" s="26">
        <v>0.21</v>
      </c>
      <c r="G4477" s="53">
        <v>652147.31099999999</v>
      </c>
      <c r="H4477" s="67"/>
      <c r="I4477" s="68"/>
      <c r="J4477" s="69"/>
      <c r="K4477" s="69"/>
      <c r="L4477" s="69"/>
      <c r="M4477" s="69"/>
      <c r="N4477" s="69"/>
      <c r="O4477" s="35"/>
      <c r="P4477" s="35" t="s">
        <v>65</v>
      </c>
      <c r="Q4477" s="36">
        <v>1</v>
      </c>
      <c r="R4477" s="35" t="s">
        <v>27</v>
      </c>
      <c r="S4477" s="35" t="s">
        <v>28504</v>
      </c>
      <c r="T4477" s="35">
        <v>0</v>
      </c>
      <c r="U4477" s="35">
        <v>0</v>
      </c>
      <c r="V4477" s="36">
        <v>1</v>
      </c>
      <c r="W4477" s="36">
        <v>1</v>
      </c>
      <c r="X4477" s="37" t="s">
        <v>65</v>
      </c>
    </row>
    <row r="4478" spans="1:24" ht="24" customHeight="1" x14ac:dyDescent="0.2">
      <c r="A4478" s="50" t="s">
        <v>8496</v>
      </c>
      <c r="B4478" s="60" t="s">
        <v>8565</v>
      </c>
      <c r="C4478" s="76" t="s">
        <v>8565</v>
      </c>
      <c r="D4478" s="61" t="s">
        <v>8566</v>
      </c>
      <c r="E4478" s="53">
        <v>235184.69</v>
      </c>
      <c r="F4478" s="26">
        <v>0.21</v>
      </c>
      <c r="G4478" s="53">
        <v>398402.87</v>
      </c>
      <c r="H4478" s="67"/>
      <c r="I4478" s="68"/>
      <c r="J4478" s="69"/>
      <c r="K4478" s="69"/>
      <c r="L4478" s="69"/>
      <c r="M4478" s="69"/>
      <c r="N4478" s="69"/>
      <c r="O4478" s="35"/>
      <c r="P4478" s="35" t="s">
        <v>65</v>
      </c>
      <c r="Q4478" s="36">
        <v>1</v>
      </c>
      <c r="R4478" s="35" t="s">
        <v>27</v>
      </c>
      <c r="S4478" s="35" t="s">
        <v>28504</v>
      </c>
      <c r="T4478" s="35">
        <v>0</v>
      </c>
      <c r="U4478" s="35">
        <v>0</v>
      </c>
      <c r="V4478" s="36">
        <v>1</v>
      </c>
      <c r="W4478" s="36">
        <v>1</v>
      </c>
      <c r="X4478" s="37" t="s">
        <v>65</v>
      </c>
    </row>
    <row r="4479" spans="1:24" ht="24" customHeight="1" x14ac:dyDescent="0.2">
      <c r="A4479" s="50" t="s">
        <v>8496</v>
      </c>
      <c r="B4479" s="60" t="s">
        <v>8567</v>
      </c>
      <c r="C4479" s="76" t="s">
        <v>8567</v>
      </c>
      <c r="D4479" s="61" t="s">
        <v>8568</v>
      </c>
      <c r="E4479" s="53">
        <v>235184.69</v>
      </c>
      <c r="F4479" s="26">
        <v>0.21</v>
      </c>
      <c r="G4479" s="53">
        <v>398402.87</v>
      </c>
      <c r="H4479" s="67"/>
      <c r="I4479" s="68"/>
      <c r="J4479" s="69"/>
      <c r="K4479" s="69"/>
      <c r="L4479" s="69"/>
      <c r="M4479" s="69"/>
      <c r="N4479" s="69"/>
      <c r="O4479" s="35"/>
      <c r="P4479" s="35" t="s">
        <v>65</v>
      </c>
      <c r="Q4479" s="36">
        <v>1</v>
      </c>
      <c r="R4479" s="35" t="s">
        <v>27</v>
      </c>
      <c r="S4479" s="35" t="s">
        <v>28504</v>
      </c>
      <c r="T4479" s="35">
        <v>0</v>
      </c>
      <c r="U4479" s="35">
        <v>0</v>
      </c>
      <c r="V4479" s="36">
        <v>1</v>
      </c>
      <c r="W4479" s="36">
        <v>1</v>
      </c>
      <c r="X4479" s="37" t="s">
        <v>65</v>
      </c>
    </row>
    <row r="4480" spans="1:24" ht="24" customHeight="1" x14ac:dyDescent="0.2">
      <c r="A4480" s="50" t="s">
        <v>8496</v>
      </c>
      <c r="B4480" s="60" t="s">
        <v>8569</v>
      </c>
      <c r="C4480" s="76" t="s">
        <v>8569</v>
      </c>
      <c r="D4480" s="61" t="s">
        <v>8570</v>
      </c>
      <c r="E4480" s="53">
        <v>240784.28</v>
      </c>
      <c r="F4480" s="26">
        <v>0.21</v>
      </c>
      <c r="G4480" s="53">
        <v>407888.56800000003</v>
      </c>
      <c r="H4480" s="67"/>
      <c r="I4480" s="68"/>
      <c r="J4480" s="69"/>
      <c r="K4480" s="69"/>
      <c r="L4480" s="69"/>
      <c r="M4480" s="69"/>
      <c r="N4480" s="69"/>
      <c r="O4480" s="35"/>
      <c r="P4480" s="35" t="s">
        <v>65</v>
      </c>
      <c r="Q4480" s="36">
        <v>1</v>
      </c>
      <c r="R4480" s="35" t="s">
        <v>27</v>
      </c>
      <c r="S4480" s="35" t="s">
        <v>28503</v>
      </c>
      <c r="T4480" s="35">
        <v>0</v>
      </c>
      <c r="U4480" s="35">
        <v>0</v>
      </c>
      <c r="V4480" s="36">
        <v>1</v>
      </c>
      <c r="W4480" s="36">
        <v>1</v>
      </c>
      <c r="X4480" s="37" t="s">
        <v>65</v>
      </c>
    </row>
    <row r="4481" spans="1:24" ht="24" customHeight="1" x14ac:dyDescent="0.2">
      <c r="A4481" s="50" t="s">
        <v>8496</v>
      </c>
      <c r="B4481" s="60" t="s">
        <v>8571</v>
      </c>
      <c r="C4481" s="76" t="s">
        <v>8571</v>
      </c>
      <c r="D4481" s="61" t="s">
        <v>8572</v>
      </c>
      <c r="E4481" s="53">
        <v>240784.28</v>
      </c>
      <c r="F4481" s="26">
        <v>0.21</v>
      </c>
      <c r="G4481" s="53">
        <v>407888.56800000003</v>
      </c>
      <c r="H4481" s="67"/>
      <c r="I4481" s="68"/>
      <c r="J4481" s="69"/>
      <c r="K4481" s="69"/>
      <c r="L4481" s="69"/>
      <c r="M4481" s="69"/>
      <c r="N4481" s="69"/>
      <c r="O4481" s="35"/>
      <c r="P4481" s="35" t="s">
        <v>65</v>
      </c>
      <c r="Q4481" s="36">
        <v>1</v>
      </c>
      <c r="R4481" s="35" t="s">
        <v>27</v>
      </c>
      <c r="S4481" s="35" t="s">
        <v>28504</v>
      </c>
      <c r="T4481" s="35">
        <v>0</v>
      </c>
      <c r="U4481" s="35">
        <v>0</v>
      </c>
      <c r="V4481" s="36">
        <v>1</v>
      </c>
      <c r="W4481" s="36">
        <v>1</v>
      </c>
      <c r="X4481" s="37" t="s">
        <v>65</v>
      </c>
    </row>
    <row r="4482" spans="1:24" ht="24" customHeight="1" x14ac:dyDescent="0.2">
      <c r="A4482" s="50" t="s">
        <v>8496</v>
      </c>
      <c r="B4482" s="60" t="s">
        <v>8573</v>
      </c>
      <c r="C4482" s="76" t="s">
        <v>8573</v>
      </c>
      <c r="D4482" s="61" t="s">
        <v>8574</v>
      </c>
      <c r="E4482" s="53">
        <v>330378.38</v>
      </c>
      <c r="F4482" s="26">
        <v>0.21</v>
      </c>
      <c r="G4482" s="53">
        <v>559660.973</v>
      </c>
      <c r="H4482" s="67"/>
      <c r="I4482" s="68"/>
      <c r="J4482" s="69"/>
      <c r="K4482" s="69"/>
      <c r="L4482" s="69"/>
      <c r="M4482" s="69"/>
      <c r="N4482" s="69"/>
      <c r="O4482" s="35"/>
      <c r="P4482" s="35" t="s">
        <v>65</v>
      </c>
      <c r="Q4482" s="36">
        <v>1</v>
      </c>
      <c r="R4482" s="35" t="s">
        <v>27</v>
      </c>
      <c r="S4482" s="35" t="s">
        <v>28504</v>
      </c>
      <c r="T4482" s="35">
        <v>0</v>
      </c>
      <c r="U4482" s="35">
        <v>0</v>
      </c>
      <c r="V4482" s="36">
        <v>1</v>
      </c>
      <c r="W4482" s="36">
        <v>1</v>
      </c>
      <c r="X4482" s="37" t="s">
        <v>65</v>
      </c>
    </row>
    <row r="4483" spans="1:24" ht="24" customHeight="1" x14ac:dyDescent="0.2">
      <c r="A4483" s="50" t="s">
        <v>8496</v>
      </c>
      <c r="B4483" s="60" t="s">
        <v>8575</v>
      </c>
      <c r="C4483" s="76" t="s">
        <v>8575</v>
      </c>
      <c r="D4483" s="61" t="s">
        <v>8576</v>
      </c>
      <c r="E4483" s="53">
        <v>202986.77</v>
      </c>
      <c r="F4483" s="26">
        <v>0.21</v>
      </c>
      <c r="G4483" s="53">
        <v>343859.59100000001</v>
      </c>
      <c r="H4483" s="67"/>
      <c r="I4483" s="68"/>
      <c r="J4483" s="69"/>
      <c r="K4483" s="69"/>
      <c r="L4483" s="69"/>
      <c r="M4483" s="69"/>
      <c r="N4483" s="69"/>
      <c r="O4483" s="35"/>
      <c r="P4483" s="35" t="s">
        <v>65</v>
      </c>
      <c r="Q4483" s="36">
        <v>1</v>
      </c>
      <c r="R4483" s="35" t="s">
        <v>27</v>
      </c>
      <c r="S4483" s="35" t="s">
        <v>28503</v>
      </c>
      <c r="T4483" s="35">
        <v>0</v>
      </c>
      <c r="U4483" s="35">
        <v>0</v>
      </c>
      <c r="V4483" s="36">
        <v>1</v>
      </c>
      <c r="W4483" s="36">
        <v>1</v>
      </c>
      <c r="X4483" s="37" t="s">
        <v>65</v>
      </c>
    </row>
    <row r="4484" spans="1:24" ht="24" customHeight="1" x14ac:dyDescent="0.2">
      <c r="A4484" s="50" t="s">
        <v>8496</v>
      </c>
      <c r="B4484" s="60" t="s">
        <v>8577</v>
      </c>
      <c r="C4484" s="76" t="s">
        <v>8577</v>
      </c>
      <c r="D4484" s="61" t="s">
        <v>8578</v>
      </c>
      <c r="E4484" s="53">
        <v>202986.77</v>
      </c>
      <c r="F4484" s="26">
        <v>0.21</v>
      </c>
      <c r="G4484" s="53">
        <v>343859.59100000001</v>
      </c>
      <c r="H4484" s="67"/>
      <c r="I4484" s="68"/>
      <c r="J4484" s="69"/>
      <c r="K4484" s="69"/>
      <c r="L4484" s="69"/>
      <c r="M4484" s="69"/>
      <c r="N4484" s="69"/>
      <c r="O4484" s="35"/>
      <c r="P4484" s="35" t="s">
        <v>65</v>
      </c>
      <c r="Q4484" s="36">
        <v>1</v>
      </c>
      <c r="R4484" s="35" t="s">
        <v>27</v>
      </c>
      <c r="S4484" s="35" t="s">
        <v>28503</v>
      </c>
      <c r="T4484" s="35">
        <v>0</v>
      </c>
      <c r="U4484" s="35">
        <v>0</v>
      </c>
      <c r="V4484" s="36">
        <v>1</v>
      </c>
      <c r="W4484" s="36">
        <v>1</v>
      </c>
      <c r="X4484" s="37" t="s">
        <v>65</v>
      </c>
    </row>
    <row r="4485" spans="1:24" ht="24" customHeight="1" x14ac:dyDescent="0.2">
      <c r="A4485" s="50" t="s">
        <v>8496</v>
      </c>
      <c r="B4485" s="60" t="s">
        <v>8579</v>
      </c>
      <c r="C4485" s="76" t="s">
        <v>8579</v>
      </c>
      <c r="D4485" s="61" t="s">
        <v>8580</v>
      </c>
      <c r="E4485" s="53">
        <v>202986.77</v>
      </c>
      <c r="F4485" s="26">
        <v>0.21</v>
      </c>
      <c r="G4485" s="53">
        <v>343859.59100000001</v>
      </c>
      <c r="H4485" s="67"/>
      <c r="I4485" s="68"/>
      <c r="J4485" s="69"/>
      <c r="K4485" s="69"/>
      <c r="L4485" s="69"/>
      <c r="M4485" s="69"/>
      <c r="N4485" s="69"/>
      <c r="O4485" s="35"/>
      <c r="P4485" s="35" t="s">
        <v>65</v>
      </c>
      <c r="Q4485" s="36">
        <v>1</v>
      </c>
      <c r="R4485" s="35" t="s">
        <v>27</v>
      </c>
      <c r="S4485" s="35" t="s">
        <v>28504</v>
      </c>
      <c r="T4485" s="35">
        <v>0</v>
      </c>
      <c r="U4485" s="35">
        <v>0</v>
      </c>
      <c r="V4485" s="36">
        <v>1</v>
      </c>
      <c r="W4485" s="36">
        <v>1</v>
      </c>
      <c r="X4485" s="37" t="s">
        <v>65</v>
      </c>
    </row>
    <row r="4486" spans="1:24" ht="24" customHeight="1" x14ac:dyDescent="0.2">
      <c r="A4486" s="50" t="s">
        <v>8496</v>
      </c>
      <c r="B4486" s="60" t="s">
        <v>8581</v>
      </c>
      <c r="C4486" s="76" t="s">
        <v>8581</v>
      </c>
      <c r="D4486" s="61" t="s">
        <v>8582</v>
      </c>
      <c r="E4486" s="53">
        <v>202986.77</v>
      </c>
      <c r="F4486" s="26">
        <v>0.21</v>
      </c>
      <c r="G4486" s="53">
        <v>343859.59100000001</v>
      </c>
      <c r="H4486" s="67"/>
      <c r="I4486" s="68"/>
      <c r="J4486" s="69"/>
      <c r="K4486" s="69"/>
      <c r="L4486" s="69"/>
      <c r="M4486" s="69"/>
      <c r="N4486" s="69"/>
      <c r="O4486" s="35"/>
      <c r="P4486" s="35" t="s">
        <v>65</v>
      </c>
      <c r="Q4486" s="36">
        <v>1</v>
      </c>
      <c r="R4486" s="35" t="s">
        <v>27</v>
      </c>
      <c r="S4486" s="35" t="s">
        <v>28504</v>
      </c>
      <c r="T4486" s="35">
        <v>0</v>
      </c>
      <c r="U4486" s="35">
        <v>0</v>
      </c>
      <c r="V4486" s="36">
        <v>1</v>
      </c>
      <c r="W4486" s="36">
        <v>1</v>
      </c>
      <c r="X4486" s="37" t="s">
        <v>65</v>
      </c>
    </row>
    <row r="4487" spans="1:24" ht="24" customHeight="1" x14ac:dyDescent="0.2">
      <c r="A4487" s="50" t="s">
        <v>8496</v>
      </c>
      <c r="B4487" s="60" t="s">
        <v>8583</v>
      </c>
      <c r="C4487" s="76" t="s">
        <v>8583</v>
      </c>
      <c r="D4487" s="61" t="s">
        <v>8584</v>
      </c>
      <c r="E4487" s="53">
        <v>202986.77</v>
      </c>
      <c r="F4487" s="26">
        <v>0.21</v>
      </c>
      <c r="G4487" s="53">
        <v>343859.59100000001</v>
      </c>
      <c r="H4487" s="67"/>
      <c r="I4487" s="68"/>
      <c r="J4487" s="69"/>
      <c r="K4487" s="69"/>
      <c r="L4487" s="69"/>
      <c r="M4487" s="69"/>
      <c r="N4487" s="69"/>
      <c r="O4487" s="35"/>
      <c r="P4487" s="35" t="s">
        <v>65</v>
      </c>
      <c r="Q4487" s="36">
        <v>1</v>
      </c>
      <c r="R4487" s="35" t="s">
        <v>27</v>
      </c>
      <c r="S4487" s="35" t="s">
        <v>28503</v>
      </c>
      <c r="T4487" s="35">
        <v>0</v>
      </c>
      <c r="U4487" s="35">
        <v>0</v>
      </c>
      <c r="V4487" s="36">
        <v>1</v>
      </c>
      <c r="W4487" s="36">
        <v>1</v>
      </c>
      <c r="X4487" s="37" t="s">
        <v>65</v>
      </c>
    </row>
    <row r="4488" spans="1:24" ht="24" customHeight="1" x14ac:dyDescent="0.2">
      <c r="A4488" s="50" t="s">
        <v>8496</v>
      </c>
      <c r="B4488" s="60" t="s">
        <v>8585</v>
      </c>
      <c r="C4488" s="76" t="s">
        <v>8585</v>
      </c>
      <c r="D4488" s="61" t="s">
        <v>8586</v>
      </c>
      <c r="E4488" s="53">
        <v>202986.77</v>
      </c>
      <c r="F4488" s="26">
        <v>0.21</v>
      </c>
      <c r="G4488" s="53">
        <v>343859.59100000001</v>
      </c>
      <c r="H4488" s="67"/>
      <c r="I4488" s="68"/>
      <c r="J4488" s="69"/>
      <c r="K4488" s="69"/>
      <c r="L4488" s="69"/>
      <c r="M4488" s="69"/>
      <c r="N4488" s="69"/>
      <c r="O4488" s="35"/>
      <c r="P4488" s="35" t="s">
        <v>65</v>
      </c>
      <c r="Q4488" s="36">
        <v>1</v>
      </c>
      <c r="R4488" s="35" t="s">
        <v>27</v>
      </c>
      <c r="S4488" s="35" t="s">
        <v>28503</v>
      </c>
      <c r="T4488" s="35">
        <v>0</v>
      </c>
      <c r="U4488" s="35">
        <v>0</v>
      </c>
      <c r="V4488" s="36">
        <v>1</v>
      </c>
      <c r="W4488" s="36">
        <v>1</v>
      </c>
      <c r="X4488" s="37" t="s">
        <v>65</v>
      </c>
    </row>
    <row r="4489" spans="1:24" ht="24" customHeight="1" x14ac:dyDescent="0.2">
      <c r="A4489" s="50" t="s">
        <v>8496</v>
      </c>
      <c r="B4489" s="60" t="s">
        <v>8587</v>
      </c>
      <c r="C4489" s="76" t="s">
        <v>8587</v>
      </c>
      <c r="D4489" s="61" t="s">
        <v>8588</v>
      </c>
      <c r="E4489" s="53">
        <v>202986.77</v>
      </c>
      <c r="F4489" s="26">
        <v>0.21</v>
      </c>
      <c r="G4489" s="53">
        <v>343859.59100000001</v>
      </c>
      <c r="H4489" s="67"/>
      <c r="I4489" s="68"/>
      <c r="J4489" s="69"/>
      <c r="K4489" s="69"/>
      <c r="L4489" s="69"/>
      <c r="M4489" s="69"/>
      <c r="N4489" s="69"/>
      <c r="O4489" s="35"/>
      <c r="P4489" s="35" t="s">
        <v>65</v>
      </c>
      <c r="Q4489" s="36">
        <v>1</v>
      </c>
      <c r="R4489" s="35" t="s">
        <v>27</v>
      </c>
      <c r="S4489" s="35" t="s">
        <v>28504</v>
      </c>
      <c r="T4489" s="35">
        <v>0</v>
      </c>
      <c r="U4489" s="35">
        <v>0</v>
      </c>
      <c r="V4489" s="36">
        <v>1</v>
      </c>
      <c r="W4489" s="36">
        <v>1</v>
      </c>
      <c r="X4489" s="37" t="s">
        <v>65</v>
      </c>
    </row>
    <row r="4490" spans="1:24" ht="24" customHeight="1" x14ac:dyDescent="0.2">
      <c r="A4490" s="50" t="s">
        <v>8496</v>
      </c>
      <c r="B4490" s="60" t="s">
        <v>8589</v>
      </c>
      <c r="C4490" s="76" t="s">
        <v>8589</v>
      </c>
      <c r="D4490" s="61" t="s">
        <v>8590</v>
      </c>
      <c r="E4490" s="53">
        <v>202986.77</v>
      </c>
      <c r="F4490" s="26">
        <v>0.21</v>
      </c>
      <c r="G4490" s="53">
        <v>343859.59100000001</v>
      </c>
      <c r="H4490" s="67"/>
      <c r="I4490" s="68"/>
      <c r="J4490" s="69"/>
      <c r="K4490" s="69"/>
      <c r="L4490" s="69"/>
      <c r="M4490" s="69"/>
      <c r="N4490" s="69"/>
      <c r="O4490" s="35"/>
      <c r="P4490" s="35" t="s">
        <v>65</v>
      </c>
      <c r="Q4490" s="36">
        <v>1</v>
      </c>
      <c r="R4490" s="35" t="s">
        <v>27</v>
      </c>
      <c r="S4490" s="35" t="s">
        <v>28503</v>
      </c>
      <c r="T4490" s="35">
        <v>0</v>
      </c>
      <c r="U4490" s="35">
        <v>0</v>
      </c>
      <c r="V4490" s="36">
        <v>1</v>
      </c>
      <c r="W4490" s="36">
        <v>1</v>
      </c>
      <c r="X4490" s="37" t="s">
        <v>65</v>
      </c>
    </row>
    <row r="4491" spans="1:24" ht="24" customHeight="1" x14ac:dyDescent="0.2">
      <c r="A4491" s="50" t="s">
        <v>8496</v>
      </c>
      <c r="B4491" s="60" t="s">
        <v>8591</v>
      </c>
      <c r="C4491" s="76" t="s">
        <v>8591</v>
      </c>
      <c r="D4491" s="61" t="s">
        <v>8592</v>
      </c>
      <c r="E4491" s="53">
        <v>246383.92</v>
      </c>
      <c r="F4491" s="26">
        <v>0.21</v>
      </c>
      <c r="G4491" s="53">
        <v>417374.36300000001</v>
      </c>
      <c r="H4491" s="67"/>
      <c r="I4491" s="68"/>
      <c r="J4491" s="69"/>
      <c r="K4491" s="69"/>
      <c r="L4491" s="69"/>
      <c r="M4491" s="69"/>
      <c r="N4491" s="69"/>
      <c r="O4491" s="35"/>
      <c r="P4491" s="35" t="s">
        <v>65</v>
      </c>
      <c r="Q4491" s="36">
        <v>1</v>
      </c>
      <c r="R4491" s="35" t="s">
        <v>27</v>
      </c>
      <c r="S4491" s="35" t="s">
        <v>28504</v>
      </c>
      <c r="T4491" s="35">
        <v>0</v>
      </c>
      <c r="U4491" s="35">
        <v>0</v>
      </c>
      <c r="V4491" s="36">
        <v>1</v>
      </c>
      <c r="W4491" s="36">
        <v>1</v>
      </c>
      <c r="X4491" s="37" t="s">
        <v>65</v>
      </c>
    </row>
    <row r="4492" spans="1:24" ht="24" customHeight="1" x14ac:dyDescent="0.2">
      <c r="A4492" s="50" t="s">
        <v>8496</v>
      </c>
      <c r="B4492" s="60" t="s">
        <v>8593</v>
      </c>
      <c r="C4492" s="76" t="s">
        <v>8593</v>
      </c>
      <c r="D4492" s="61" t="s">
        <v>8594</v>
      </c>
      <c r="E4492" s="53">
        <v>246383.92</v>
      </c>
      <c r="F4492" s="26">
        <v>0.21</v>
      </c>
      <c r="G4492" s="53">
        <v>417374.36300000001</v>
      </c>
      <c r="H4492" s="67"/>
      <c r="I4492" s="68"/>
      <c r="J4492" s="69"/>
      <c r="K4492" s="69"/>
      <c r="L4492" s="69"/>
      <c r="M4492" s="69"/>
      <c r="N4492" s="69"/>
      <c r="O4492" s="35"/>
      <c r="P4492" s="35" t="s">
        <v>65</v>
      </c>
      <c r="Q4492" s="36">
        <v>1</v>
      </c>
      <c r="R4492" s="35" t="s">
        <v>27</v>
      </c>
      <c r="S4492" s="35" t="s">
        <v>28504</v>
      </c>
      <c r="T4492" s="35">
        <v>0</v>
      </c>
      <c r="U4492" s="35">
        <v>0</v>
      </c>
      <c r="V4492" s="36">
        <v>1</v>
      </c>
      <c r="W4492" s="36">
        <v>1</v>
      </c>
      <c r="X4492" s="37" t="s">
        <v>65</v>
      </c>
    </row>
    <row r="4493" spans="1:24" ht="24" customHeight="1" x14ac:dyDescent="0.2">
      <c r="A4493" s="50" t="s">
        <v>8496</v>
      </c>
      <c r="B4493" s="60" t="s">
        <v>8595</v>
      </c>
      <c r="C4493" s="76" t="s">
        <v>8595</v>
      </c>
      <c r="D4493" s="61" t="s">
        <v>8596</v>
      </c>
      <c r="E4493" s="53">
        <v>341577.67</v>
      </c>
      <c r="F4493" s="26">
        <v>0.21</v>
      </c>
      <c r="G4493" s="53">
        <v>578632.57499999995</v>
      </c>
      <c r="H4493" s="67"/>
      <c r="I4493" s="68"/>
      <c r="J4493" s="69"/>
      <c r="K4493" s="69"/>
      <c r="L4493" s="69"/>
      <c r="M4493" s="69"/>
      <c r="N4493" s="69"/>
      <c r="O4493" s="35"/>
      <c r="P4493" s="35" t="s">
        <v>65</v>
      </c>
      <c r="Q4493" s="36">
        <v>1</v>
      </c>
      <c r="R4493" s="35" t="s">
        <v>27</v>
      </c>
      <c r="S4493" s="35" t="s">
        <v>28504</v>
      </c>
      <c r="T4493" s="35">
        <v>0</v>
      </c>
      <c r="U4493" s="35">
        <v>0</v>
      </c>
      <c r="V4493" s="36">
        <v>1</v>
      </c>
      <c r="W4493" s="36">
        <v>1</v>
      </c>
      <c r="X4493" s="37" t="s">
        <v>65</v>
      </c>
    </row>
    <row r="4494" spans="1:24" ht="24" customHeight="1" x14ac:dyDescent="0.2">
      <c r="A4494" s="50" t="s">
        <v>8496</v>
      </c>
      <c r="B4494" s="60" t="s">
        <v>8597</v>
      </c>
      <c r="C4494" s="76" t="s">
        <v>8597</v>
      </c>
      <c r="D4494" s="61" t="s">
        <v>8598</v>
      </c>
      <c r="E4494" s="53">
        <v>358376.6</v>
      </c>
      <c r="F4494" s="26">
        <v>0.21</v>
      </c>
      <c r="G4494" s="53">
        <v>607089.96</v>
      </c>
      <c r="H4494" s="67"/>
      <c r="I4494" s="68"/>
      <c r="J4494" s="69"/>
      <c r="K4494" s="69"/>
      <c r="L4494" s="69"/>
      <c r="M4494" s="69"/>
      <c r="N4494" s="69"/>
      <c r="O4494" s="35"/>
      <c r="P4494" s="35" t="s">
        <v>65</v>
      </c>
      <c r="Q4494" s="36">
        <v>1</v>
      </c>
      <c r="R4494" s="35" t="s">
        <v>27</v>
      </c>
      <c r="S4494" s="35" t="s">
        <v>28504</v>
      </c>
      <c r="T4494" s="35">
        <v>0</v>
      </c>
      <c r="U4494" s="35">
        <v>0</v>
      </c>
      <c r="V4494" s="36">
        <v>1</v>
      </c>
      <c r="W4494" s="36">
        <v>1</v>
      </c>
      <c r="X4494" s="37" t="s">
        <v>65</v>
      </c>
    </row>
    <row r="4495" spans="1:24" ht="24" customHeight="1" x14ac:dyDescent="0.2">
      <c r="A4495" s="50" t="s">
        <v>8496</v>
      </c>
      <c r="B4495" s="60" t="s">
        <v>8599</v>
      </c>
      <c r="C4495" s="76" t="s">
        <v>8599</v>
      </c>
      <c r="D4495" s="61" t="s">
        <v>8600</v>
      </c>
      <c r="E4495" s="53">
        <v>358376.6</v>
      </c>
      <c r="F4495" s="26">
        <v>0.21</v>
      </c>
      <c r="G4495" s="53">
        <v>607089.96</v>
      </c>
      <c r="H4495" s="67"/>
      <c r="I4495" s="68"/>
      <c r="J4495" s="69"/>
      <c r="K4495" s="69"/>
      <c r="L4495" s="69"/>
      <c r="M4495" s="69"/>
      <c r="N4495" s="69"/>
      <c r="O4495" s="35"/>
      <c r="P4495" s="35" t="s">
        <v>65</v>
      </c>
      <c r="Q4495" s="36">
        <v>1</v>
      </c>
      <c r="R4495" s="35" t="s">
        <v>27</v>
      </c>
      <c r="S4495" s="35" t="s">
        <v>28504</v>
      </c>
      <c r="T4495" s="35">
        <v>0</v>
      </c>
      <c r="U4495" s="35">
        <v>0</v>
      </c>
      <c r="V4495" s="36">
        <v>1</v>
      </c>
      <c r="W4495" s="36">
        <v>1</v>
      </c>
      <c r="X4495" s="37" t="s">
        <v>65</v>
      </c>
    </row>
    <row r="4496" spans="1:24" ht="24" customHeight="1" x14ac:dyDescent="0.2">
      <c r="A4496" s="50" t="s">
        <v>8496</v>
      </c>
      <c r="B4496" s="60" t="s">
        <v>8601</v>
      </c>
      <c r="C4496" s="76" t="s">
        <v>8601</v>
      </c>
      <c r="D4496" s="61" t="s">
        <v>8602</v>
      </c>
      <c r="E4496" s="53">
        <v>208586.41</v>
      </c>
      <c r="F4496" s="26">
        <v>0.21</v>
      </c>
      <c r="G4496" s="53">
        <v>353345.37400000001</v>
      </c>
      <c r="H4496" s="67"/>
      <c r="I4496" s="68"/>
      <c r="J4496" s="69"/>
      <c r="K4496" s="69"/>
      <c r="L4496" s="69"/>
      <c r="M4496" s="69"/>
      <c r="N4496" s="69"/>
      <c r="O4496" s="35"/>
      <c r="P4496" s="35" t="s">
        <v>65</v>
      </c>
      <c r="Q4496" s="36">
        <v>1</v>
      </c>
      <c r="R4496" s="35" t="s">
        <v>27</v>
      </c>
      <c r="S4496" s="35" t="s">
        <v>28504</v>
      </c>
      <c r="T4496" s="35">
        <v>0</v>
      </c>
      <c r="U4496" s="35">
        <v>0</v>
      </c>
      <c r="V4496" s="36">
        <v>1</v>
      </c>
      <c r="W4496" s="36">
        <v>1</v>
      </c>
      <c r="X4496" s="37" t="s">
        <v>65</v>
      </c>
    </row>
    <row r="4497" spans="1:24" ht="24" customHeight="1" x14ac:dyDescent="0.2">
      <c r="A4497" s="50" t="s">
        <v>8603</v>
      </c>
      <c r="B4497" s="60" t="s">
        <v>22224</v>
      </c>
      <c r="C4497" s="76" t="s">
        <v>22224</v>
      </c>
      <c r="D4497" s="61" t="s">
        <v>22225</v>
      </c>
      <c r="E4497" s="53">
        <v>115078.1</v>
      </c>
      <c r="F4497" s="26">
        <v>0.21</v>
      </c>
      <c r="G4497" s="53">
        <v>201904.533</v>
      </c>
      <c r="H4497" s="67"/>
      <c r="I4497" s="68"/>
      <c r="J4497" s="69"/>
      <c r="K4497" s="69"/>
      <c r="L4497" s="69"/>
      <c r="M4497" s="69"/>
      <c r="N4497" s="69"/>
      <c r="O4497" s="35"/>
      <c r="P4497" s="35" t="s">
        <v>27937</v>
      </c>
      <c r="Q4497" s="36">
        <v>1</v>
      </c>
      <c r="R4497" s="35" t="s">
        <v>9849</v>
      </c>
      <c r="S4497" s="35" t="s">
        <v>28503</v>
      </c>
      <c r="T4497" s="35">
        <v>0</v>
      </c>
      <c r="U4497" s="35">
        <v>0</v>
      </c>
      <c r="V4497" s="36">
        <v>1</v>
      </c>
      <c r="W4497" s="36">
        <v>1</v>
      </c>
      <c r="X4497" s="37" t="s">
        <v>65</v>
      </c>
    </row>
    <row r="4498" spans="1:24" ht="24" customHeight="1" x14ac:dyDescent="0.2">
      <c r="A4498" s="50" t="s">
        <v>8603</v>
      </c>
      <c r="B4498" s="60" t="s">
        <v>8604</v>
      </c>
      <c r="C4498" s="76" t="s">
        <v>8604</v>
      </c>
      <c r="D4498" s="61" t="s">
        <v>8605</v>
      </c>
      <c r="E4498" s="53">
        <v>127736.71</v>
      </c>
      <c r="F4498" s="26">
        <v>0.21</v>
      </c>
      <c r="G4498" s="53">
        <v>224114.05799999999</v>
      </c>
      <c r="H4498" s="67"/>
      <c r="I4498" s="68"/>
      <c r="J4498" s="69"/>
      <c r="K4498" s="69"/>
      <c r="L4498" s="69"/>
      <c r="M4498" s="69"/>
      <c r="N4498" s="69"/>
      <c r="O4498" s="35"/>
      <c r="P4498" s="35" t="s">
        <v>27938</v>
      </c>
      <c r="Q4498" s="36">
        <v>1</v>
      </c>
      <c r="R4498" s="35" t="s">
        <v>9849</v>
      </c>
      <c r="S4498" s="35" t="s">
        <v>28503</v>
      </c>
      <c r="T4498" s="35">
        <v>0</v>
      </c>
      <c r="U4498" s="35">
        <v>0</v>
      </c>
      <c r="V4498" s="36">
        <v>1</v>
      </c>
      <c r="W4498" s="36">
        <v>1</v>
      </c>
      <c r="X4498" s="37" t="s">
        <v>65</v>
      </c>
    </row>
    <row r="4499" spans="1:24" ht="24" customHeight="1" x14ac:dyDescent="0.2">
      <c r="A4499" s="50" t="s">
        <v>8603</v>
      </c>
      <c r="B4499" s="60" t="s">
        <v>8606</v>
      </c>
      <c r="C4499" s="76" t="s">
        <v>8606</v>
      </c>
      <c r="D4499" s="61" t="s">
        <v>8607</v>
      </c>
      <c r="E4499" s="53">
        <v>141552.74</v>
      </c>
      <c r="F4499" s="26">
        <v>0.21</v>
      </c>
      <c r="G4499" s="53">
        <v>248354.27900000001</v>
      </c>
      <c r="H4499" s="67"/>
      <c r="I4499" s="68"/>
      <c r="J4499" s="69"/>
      <c r="K4499" s="69"/>
      <c r="L4499" s="69"/>
      <c r="M4499" s="69"/>
      <c r="N4499" s="69"/>
      <c r="O4499" s="35"/>
      <c r="P4499" s="35" t="s">
        <v>27939</v>
      </c>
      <c r="Q4499" s="36">
        <v>1</v>
      </c>
      <c r="R4499" s="35" t="s">
        <v>9849</v>
      </c>
      <c r="S4499" s="35" t="s">
        <v>28503</v>
      </c>
      <c r="T4499" s="35">
        <v>0</v>
      </c>
      <c r="U4499" s="35">
        <v>0</v>
      </c>
      <c r="V4499" s="36">
        <v>1</v>
      </c>
      <c r="W4499" s="36">
        <v>1</v>
      </c>
      <c r="X4499" s="37" t="s">
        <v>65</v>
      </c>
    </row>
    <row r="4500" spans="1:24" ht="24" customHeight="1" x14ac:dyDescent="0.2">
      <c r="A4500" s="50" t="s">
        <v>8603</v>
      </c>
      <c r="B4500" s="60" t="s">
        <v>8608</v>
      </c>
      <c r="C4500" s="76" t="s">
        <v>8608</v>
      </c>
      <c r="D4500" s="61" t="s">
        <v>8609</v>
      </c>
      <c r="E4500" s="53">
        <v>2234.77</v>
      </c>
      <c r="F4500" s="26">
        <v>0.105</v>
      </c>
      <c r="G4500" s="53">
        <v>3580.6640000000002</v>
      </c>
      <c r="H4500" s="67"/>
      <c r="I4500" s="68"/>
      <c r="J4500" s="69"/>
      <c r="K4500" s="69"/>
      <c r="L4500" s="69"/>
      <c r="M4500" s="69"/>
      <c r="N4500" s="69"/>
      <c r="O4500" s="35"/>
      <c r="P4500" s="35" t="s">
        <v>27940</v>
      </c>
      <c r="Q4500" s="36">
        <v>1</v>
      </c>
      <c r="R4500" s="35" t="s">
        <v>9849</v>
      </c>
      <c r="S4500" s="35" t="s">
        <v>28503</v>
      </c>
      <c r="T4500" s="35">
        <v>0</v>
      </c>
      <c r="U4500" s="35">
        <v>0</v>
      </c>
      <c r="V4500" s="36">
        <v>1</v>
      </c>
      <c r="W4500" s="36">
        <v>1</v>
      </c>
      <c r="X4500" s="37" t="s">
        <v>65</v>
      </c>
    </row>
    <row r="4501" spans="1:24" ht="24" customHeight="1" x14ac:dyDescent="0.2">
      <c r="A4501" s="50" t="s">
        <v>8603</v>
      </c>
      <c r="B4501" s="60" t="s">
        <v>8610</v>
      </c>
      <c r="C4501" s="76" t="s">
        <v>8610</v>
      </c>
      <c r="D4501" s="61" t="s">
        <v>8611</v>
      </c>
      <c r="E4501" s="53">
        <v>4493.7</v>
      </c>
      <c r="F4501" s="26">
        <v>0.105</v>
      </c>
      <c r="G4501" s="53">
        <v>7200.0360000000001</v>
      </c>
      <c r="H4501" s="67"/>
      <c r="I4501" s="68"/>
      <c r="J4501" s="69"/>
      <c r="K4501" s="69"/>
      <c r="L4501" s="69"/>
      <c r="M4501" s="69"/>
      <c r="N4501" s="69"/>
      <c r="O4501" s="35"/>
      <c r="P4501" s="35" t="s">
        <v>27941</v>
      </c>
      <c r="Q4501" s="36">
        <v>1</v>
      </c>
      <c r="R4501" s="35" t="s">
        <v>9849</v>
      </c>
      <c r="S4501" s="35" t="s">
        <v>28504</v>
      </c>
      <c r="T4501" s="35">
        <v>0</v>
      </c>
      <c r="U4501" s="35">
        <v>0</v>
      </c>
      <c r="V4501" s="36">
        <v>1</v>
      </c>
      <c r="W4501" s="36">
        <v>1</v>
      </c>
      <c r="X4501" s="37" t="s">
        <v>65</v>
      </c>
    </row>
    <row r="4502" spans="1:24" ht="24" customHeight="1" x14ac:dyDescent="0.2">
      <c r="A4502" s="50" t="s">
        <v>8603</v>
      </c>
      <c r="B4502" s="60" t="s">
        <v>8612</v>
      </c>
      <c r="C4502" s="76" t="s">
        <v>8612</v>
      </c>
      <c r="D4502" s="61" t="s">
        <v>8613</v>
      </c>
      <c r="E4502" s="53">
        <v>145007.57</v>
      </c>
      <c r="F4502" s="26">
        <v>0.21</v>
      </c>
      <c r="G4502" s="53">
        <v>254415.78599999999</v>
      </c>
      <c r="H4502" s="67"/>
      <c r="I4502" s="68"/>
      <c r="J4502" s="69"/>
      <c r="K4502" s="69"/>
      <c r="L4502" s="69"/>
      <c r="M4502" s="69"/>
      <c r="N4502" s="69"/>
      <c r="O4502" s="35"/>
      <c r="P4502" s="35" t="s">
        <v>27942</v>
      </c>
      <c r="Q4502" s="36">
        <v>1</v>
      </c>
      <c r="R4502" s="35" t="s">
        <v>9849</v>
      </c>
      <c r="S4502" s="35" t="s">
        <v>28503</v>
      </c>
      <c r="T4502" s="35">
        <v>0</v>
      </c>
      <c r="U4502" s="35">
        <v>0</v>
      </c>
      <c r="V4502" s="36">
        <v>1</v>
      </c>
      <c r="W4502" s="36">
        <v>1</v>
      </c>
      <c r="X4502" s="37" t="s">
        <v>65</v>
      </c>
    </row>
    <row r="4503" spans="1:24" ht="24" customHeight="1" x14ac:dyDescent="0.2">
      <c r="A4503" s="50" t="s">
        <v>8603</v>
      </c>
      <c r="B4503" s="60" t="s">
        <v>8614</v>
      </c>
      <c r="C4503" s="76" t="s">
        <v>8614</v>
      </c>
      <c r="D4503" s="61" t="s">
        <v>8615</v>
      </c>
      <c r="E4503" s="53">
        <v>212251.91</v>
      </c>
      <c r="F4503" s="26">
        <v>0.21</v>
      </c>
      <c r="G4503" s="53">
        <v>372395.97700000001</v>
      </c>
      <c r="H4503" s="67"/>
      <c r="I4503" s="68"/>
      <c r="J4503" s="69"/>
      <c r="K4503" s="69"/>
      <c r="L4503" s="69"/>
      <c r="M4503" s="69"/>
      <c r="N4503" s="69"/>
      <c r="O4503" s="35"/>
      <c r="P4503" s="35" t="s">
        <v>27943</v>
      </c>
      <c r="Q4503" s="36">
        <v>1</v>
      </c>
      <c r="R4503" s="35" t="s">
        <v>9849</v>
      </c>
      <c r="S4503" s="35" t="s">
        <v>28503</v>
      </c>
      <c r="T4503" s="35">
        <v>0</v>
      </c>
      <c r="U4503" s="35">
        <v>0</v>
      </c>
      <c r="V4503" s="36">
        <v>1</v>
      </c>
      <c r="W4503" s="36">
        <v>1</v>
      </c>
      <c r="X4503" s="37" t="s">
        <v>65</v>
      </c>
    </row>
    <row r="4504" spans="1:24" ht="24" customHeight="1" x14ac:dyDescent="0.2">
      <c r="A4504" s="50" t="s">
        <v>8603</v>
      </c>
      <c r="B4504" s="60" t="s">
        <v>8616</v>
      </c>
      <c r="C4504" s="76" t="s">
        <v>8616</v>
      </c>
      <c r="D4504" s="61" t="s">
        <v>8617</v>
      </c>
      <c r="E4504" s="53">
        <v>129230.86</v>
      </c>
      <c r="F4504" s="26">
        <v>0.21</v>
      </c>
      <c r="G4504" s="53">
        <v>226735.54800000001</v>
      </c>
      <c r="H4504" s="67"/>
      <c r="I4504" s="68"/>
      <c r="J4504" s="69"/>
      <c r="K4504" s="69"/>
      <c r="L4504" s="69"/>
      <c r="M4504" s="69"/>
      <c r="N4504" s="69"/>
      <c r="O4504" s="35"/>
      <c r="P4504" s="35" t="s">
        <v>27944</v>
      </c>
      <c r="Q4504" s="36">
        <v>1</v>
      </c>
      <c r="R4504" s="35" t="s">
        <v>9849</v>
      </c>
      <c r="S4504" s="35" t="s">
        <v>28503</v>
      </c>
      <c r="T4504" s="35">
        <v>0</v>
      </c>
      <c r="U4504" s="35">
        <v>0</v>
      </c>
      <c r="V4504" s="36">
        <v>1</v>
      </c>
      <c r="W4504" s="36">
        <v>1</v>
      </c>
      <c r="X4504" s="37" t="s">
        <v>65</v>
      </c>
    </row>
    <row r="4505" spans="1:24" ht="24" customHeight="1" x14ac:dyDescent="0.2">
      <c r="A4505" s="50" t="s">
        <v>8603</v>
      </c>
      <c r="B4505" s="60" t="s">
        <v>8618</v>
      </c>
      <c r="C4505" s="76" t="s">
        <v>8618</v>
      </c>
      <c r="D4505" s="61" t="s">
        <v>8619</v>
      </c>
      <c r="E4505" s="53">
        <v>148939.41</v>
      </c>
      <c r="F4505" s="26">
        <v>0.21</v>
      </c>
      <c r="G4505" s="53">
        <v>261314.18900000001</v>
      </c>
      <c r="H4505" s="67"/>
      <c r="I4505" s="68"/>
      <c r="J4505" s="69"/>
      <c r="K4505" s="69"/>
      <c r="L4505" s="69"/>
      <c r="M4505" s="69"/>
      <c r="N4505" s="69"/>
      <c r="O4505" s="35"/>
      <c r="P4505" s="35" t="s">
        <v>27945</v>
      </c>
      <c r="Q4505" s="36">
        <v>1</v>
      </c>
      <c r="R4505" s="35" t="s">
        <v>9849</v>
      </c>
      <c r="S4505" s="35" t="s">
        <v>28503</v>
      </c>
      <c r="T4505" s="35">
        <v>0</v>
      </c>
      <c r="U4505" s="35">
        <v>0</v>
      </c>
      <c r="V4505" s="36">
        <v>1</v>
      </c>
      <c r="W4505" s="36">
        <v>1</v>
      </c>
      <c r="X4505" s="37" t="s">
        <v>65</v>
      </c>
    </row>
    <row r="4506" spans="1:24" ht="24" customHeight="1" x14ac:dyDescent="0.2">
      <c r="A4506" s="50" t="s">
        <v>8603</v>
      </c>
      <c r="B4506" s="60" t="s">
        <v>8622</v>
      </c>
      <c r="C4506" s="76" t="s">
        <v>8622</v>
      </c>
      <c r="D4506" s="61" t="s">
        <v>3004</v>
      </c>
      <c r="E4506" s="53">
        <v>109698.64</v>
      </c>
      <c r="F4506" s="26">
        <v>0.21</v>
      </c>
      <c r="G4506" s="53">
        <v>192466.266</v>
      </c>
      <c r="H4506" s="67"/>
      <c r="I4506" s="68"/>
      <c r="J4506" s="69"/>
      <c r="K4506" s="69"/>
      <c r="L4506" s="69"/>
      <c r="M4506" s="69"/>
      <c r="N4506" s="69"/>
      <c r="O4506" s="35"/>
      <c r="P4506" s="35" t="s">
        <v>27946</v>
      </c>
      <c r="Q4506" s="36">
        <v>1</v>
      </c>
      <c r="R4506" s="35" t="s">
        <v>9849</v>
      </c>
      <c r="S4506" s="35" t="s">
        <v>28503</v>
      </c>
      <c r="T4506" s="35">
        <v>0</v>
      </c>
      <c r="U4506" s="35">
        <v>0</v>
      </c>
      <c r="V4506" s="36">
        <v>1</v>
      </c>
      <c r="W4506" s="36">
        <v>1</v>
      </c>
      <c r="X4506" s="37" t="s">
        <v>65</v>
      </c>
    </row>
    <row r="4507" spans="1:24" ht="24" customHeight="1" x14ac:dyDescent="0.2">
      <c r="A4507" s="50" t="s">
        <v>8603</v>
      </c>
      <c r="B4507" s="60" t="s">
        <v>8623</v>
      </c>
      <c r="C4507" s="76" t="s">
        <v>8623</v>
      </c>
      <c r="D4507" s="61" t="s">
        <v>3008</v>
      </c>
      <c r="E4507" s="53">
        <v>109698.64</v>
      </c>
      <c r="F4507" s="26">
        <v>0.21</v>
      </c>
      <c r="G4507" s="53">
        <v>192466.266</v>
      </c>
      <c r="H4507" s="67"/>
      <c r="I4507" s="68"/>
      <c r="J4507" s="69"/>
      <c r="K4507" s="69"/>
      <c r="L4507" s="69"/>
      <c r="M4507" s="69"/>
      <c r="N4507" s="69"/>
      <c r="O4507" s="35"/>
      <c r="P4507" s="35" t="s">
        <v>27947</v>
      </c>
      <c r="Q4507" s="36">
        <v>1</v>
      </c>
      <c r="R4507" s="35" t="s">
        <v>9849</v>
      </c>
      <c r="S4507" s="35" t="s">
        <v>28503</v>
      </c>
      <c r="T4507" s="35">
        <v>0</v>
      </c>
      <c r="U4507" s="35">
        <v>0</v>
      </c>
      <c r="V4507" s="36">
        <v>1</v>
      </c>
      <c r="W4507" s="36">
        <v>1</v>
      </c>
      <c r="X4507" s="37" t="s">
        <v>65</v>
      </c>
    </row>
    <row r="4508" spans="1:24" ht="24" customHeight="1" x14ac:dyDescent="0.2">
      <c r="A4508" s="50" t="s">
        <v>8603</v>
      </c>
      <c r="B4508" s="60" t="s">
        <v>8624</v>
      </c>
      <c r="C4508" s="76" t="s">
        <v>8624</v>
      </c>
      <c r="D4508" s="61" t="s">
        <v>8625</v>
      </c>
      <c r="E4508" s="53">
        <v>109698.64</v>
      </c>
      <c r="F4508" s="26">
        <v>0.21</v>
      </c>
      <c r="G4508" s="53">
        <v>192466.266</v>
      </c>
      <c r="H4508" s="67"/>
      <c r="I4508" s="68"/>
      <c r="J4508" s="69"/>
      <c r="K4508" s="69"/>
      <c r="L4508" s="69"/>
      <c r="M4508" s="69"/>
      <c r="N4508" s="69"/>
      <c r="O4508" s="35"/>
      <c r="P4508" s="35" t="s">
        <v>27948</v>
      </c>
      <c r="Q4508" s="36">
        <v>1</v>
      </c>
      <c r="R4508" s="35" t="s">
        <v>9849</v>
      </c>
      <c r="S4508" s="35" t="s">
        <v>28503</v>
      </c>
      <c r="T4508" s="35">
        <v>0</v>
      </c>
      <c r="U4508" s="35">
        <v>0</v>
      </c>
      <c r="V4508" s="36">
        <v>1</v>
      </c>
      <c r="W4508" s="36">
        <v>1</v>
      </c>
      <c r="X4508" s="37" t="s">
        <v>65</v>
      </c>
    </row>
    <row r="4509" spans="1:24" ht="24" customHeight="1" x14ac:dyDescent="0.2">
      <c r="A4509" s="50" t="s">
        <v>8603</v>
      </c>
      <c r="B4509" s="60" t="s">
        <v>8628</v>
      </c>
      <c r="C4509" s="76" t="s">
        <v>8628</v>
      </c>
      <c r="D4509" s="61" t="s">
        <v>8629</v>
      </c>
      <c r="E4509" s="53">
        <v>109698.64</v>
      </c>
      <c r="F4509" s="26">
        <v>0.21</v>
      </c>
      <c r="G4509" s="53">
        <v>192466.266</v>
      </c>
      <c r="H4509" s="67"/>
      <c r="I4509" s="68"/>
      <c r="J4509" s="69"/>
      <c r="K4509" s="69"/>
      <c r="L4509" s="69"/>
      <c r="M4509" s="69"/>
      <c r="N4509" s="69"/>
      <c r="O4509" s="35"/>
      <c r="P4509" s="35" t="s">
        <v>27949</v>
      </c>
      <c r="Q4509" s="36">
        <v>1</v>
      </c>
      <c r="R4509" s="35" t="s">
        <v>9849</v>
      </c>
      <c r="S4509" s="35" t="s">
        <v>28503</v>
      </c>
      <c r="T4509" s="35">
        <v>0</v>
      </c>
      <c r="U4509" s="35">
        <v>0</v>
      </c>
      <c r="V4509" s="36">
        <v>1</v>
      </c>
      <c r="W4509" s="36">
        <v>1</v>
      </c>
      <c r="X4509" s="37" t="s">
        <v>65</v>
      </c>
    </row>
    <row r="4510" spans="1:24" ht="24" customHeight="1" x14ac:dyDescent="0.2">
      <c r="A4510" s="50" t="s">
        <v>8603</v>
      </c>
      <c r="B4510" s="60" t="s">
        <v>8630</v>
      </c>
      <c r="C4510" s="76" t="s">
        <v>8630</v>
      </c>
      <c r="D4510" s="61" t="s">
        <v>3012</v>
      </c>
      <c r="E4510" s="53">
        <v>109698.64</v>
      </c>
      <c r="F4510" s="26">
        <v>0.21</v>
      </c>
      <c r="G4510" s="53">
        <v>192466.266</v>
      </c>
      <c r="H4510" s="67"/>
      <c r="I4510" s="68"/>
      <c r="J4510" s="69"/>
      <c r="K4510" s="69"/>
      <c r="L4510" s="69"/>
      <c r="M4510" s="69"/>
      <c r="N4510" s="69"/>
      <c r="O4510" s="35"/>
      <c r="P4510" s="35" t="s">
        <v>27950</v>
      </c>
      <c r="Q4510" s="36">
        <v>1</v>
      </c>
      <c r="R4510" s="35" t="s">
        <v>9849</v>
      </c>
      <c r="S4510" s="35" t="s">
        <v>28503</v>
      </c>
      <c r="T4510" s="35">
        <v>0</v>
      </c>
      <c r="U4510" s="35">
        <v>0</v>
      </c>
      <c r="V4510" s="36">
        <v>1</v>
      </c>
      <c r="W4510" s="36">
        <v>1</v>
      </c>
      <c r="X4510" s="37" t="s">
        <v>65</v>
      </c>
    </row>
    <row r="4511" spans="1:24" ht="24" customHeight="1" x14ac:dyDescent="0.2">
      <c r="A4511" s="50" t="s">
        <v>8603</v>
      </c>
      <c r="B4511" s="60" t="s">
        <v>8631</v>
      </c>
      <c r="C4511" s="76" t="s">
        <v>8631</v>
      </c>
      <c r="D4511" s="61" t="s">
        <v>8632</v>
      </c>
      <c r="E4511" s="53">
        <v>166557.96</v>
      </c>
      <c r="F4511" s="26">
        <v>0.21</v>
      </c>
      <c r="G4511" s="53">
        <v>292225.93800000002</v>
      </c>
      <c r="H4511" s="67"/>
      <c r="I4511" s="68"/>
      <c r="J4511" s="69"/>
      <c r="K4511" s="69"/>
      <c r="L4511" s="69"/>
      <c r="M4511" s="69"/>
      <c r="N4511" s="69"/>
      <c r="O4511" s="35"/>
      <c r="P4511" s="35" t="s">
        <v>27951</v>
      </c>
      <c r="Q4511" s="36">
        <v>1</v>
      </c>
      <c r="R4511" s="35" t="s">
        <v>9849</v>
      </c>
      <c r="S4511" s="35" t="s">
        <v>28503</v>
      </c>
      <c r="T4511" s="35">
        <v>0</v>
      </c>
      <c r="U4511" s="35">
        <v>0</v>
      </c>
      <c r="V4511" s="36">
        <v>1</v>
      </c>
      <c r="W4511" s="36">
        <v>1</v>
      </c>
      <c r="X4511" s="37" t="s">
        <v>65</v>
      </c>
    </row>
    <row r="4512" spans="1:24" ht="24" customHeight="1" x14ac:dyDescent="0.2">
      <c r="A4512" s="50" t="s">
        <v>8603</v>
      </c>
      <c r="B4512" s="60" t="s">
        <v>8633</v>
      </c>
      <c r="C4512" s="76" t="s">
        <v>8633</v>
      </c>
      <c r="D4512" s="61" t="s">
        <v>8634</v>
      </c>
      <c r="E4512" s="53">
        <v>166557.96</v>
      </c>
      <c r="F4512" s="26">
        <v>0.21</v>
      </c>
      <c r="G4512" s="53">
        <v>292225.93800000002</v>
      </c>
      <c r="H4512" s="67"/>
      <c r="I4512" s="68"/>
      <c r="J4512" s="69"/>
      <c r="K4512" s="69"/>
      <c r="L4512" s="69"/>
      <c r="M4512" s="69"/>
      <c r="N4512" s="69"/>
      <c r="O4512" s="35"/>
      <c r="P4512" s="35" t="s">
        <v>27952</v>
      </c>
      <c r="Q4512" s="36">
        <v>1</v>
      </c>
      <c r="R4512" s="35" t="s">
        <v>9849</v>
      </c>
      <c r="S4512" s="35" t="s">
        <v>28503</v>
      </c>
      <c r="T4512" s="35">
        <v>0</v>
      </c>
      <c r="U4512" s="35">
        <v>0</v>
      </c>
      <c r="V4512" s="36">
        <v>1</v>
      </c>
      <c r="W4512" s="36">
        <v>1</v>
      </c>
      <c r="X4512" s="37" t="s">
        <v>65</v>
      </c>
    </row>
    <row r="4513" spans="1:24" ht="24" customHeight="1" x14ac:dyDescent="0.2">
      <c r="A4513" s="50" t="s">
        <v>8603</v>
      </c>
      <c r="B4513" s="60" t="s">
        <v>8635</v>
      </c>
      <c r="C4513" s="76" t="s">
        <v>8635</v>
      </c>
      <c r="D4513" s="61" t="s">
        <v>8636</v>
      </c>
      <c r="E4513" s="53">
        <v>166557.96</v>
      </c>
      <c r="F4513" s="26">
        <v>0.21</v>
      </c>
      <c r="G4513" s="53">
        <v>292225.93800000002</v>
      </c>
      <c r="H4513" s="67"/>
      <c r="I4513" s="68"/>
      <c r="J4513" s="69"/>
      <c r="K4513" s="69"/>
      <c r="L4513" s="69"/>
      <c r="M4513" s="69"/>
      <c r="N4513" s="69"/>
      <c r="O4513" s="35"/>
      <c r="P4513" s="35" t="s">
        <v>27953</v>
      </c>
      <c r="Q4513" s="36">
        <v>1</v>
      </c>
      <c r="R4513" s="35" t="s">
        <v>9849</v>
      </c>
      <c r="S4513" s="35" t="s">
        <v>28503</v>
      </c>
      <c r="T4513" s="35">
        <v>0</v>
      </c>
      <c r="U4513" s="35">
        <v>0</v>
      </c>
      <c r="V4513" s="36">
        <v>1</v>
      </c>
      <c r="W4513" s="36">
        <v>1</v>
      </c>
      <c r="X4513" s="37" t="s">
        <v>65</v>
      </c>
    </row>
    <row r="4514" spans="1:24" ht="24" customHeight="1" x14ac:dyDescent="0.2">
      <c r="A4514" s="50" t="s">
        <v>8603</v>
      </c>
      <c r="B4514" s="60" t="s">
        <v>8637</v>
      </c>
      <c r="C4514" s="76" t="s">
        <v>8637</v>
      </c>
      <c r="D4514" s="61" t="s">
        <v>19</v>
      </c>
      <c r="E4514" s="53">
        <v>156304.15</v>
      </c>
      <c r="F4514" s="26">
        <v>0.21</v>
      </c>
      <c r="G4514" s="53">
        <v>274235.63400000002</v>
      </c>
      <c r="H4514" s="67"/>
      <c r="I4514" s="68"/>
      <c r="J4514" s="69"/>
      <c r="K4514" s="69"/>
      <c r="L4514" s="69"/>
      <c r="M4514" s="69"/>
      <c r="N4514" s="69"/>
      <c r="O4514" s="35"/>
      <c r="P4514" s="35" t="s">
        <v>27954</v>
      </c>
      <c r="Q4514" s="36">
        <v>1</v>
      </c>
      <c r="R4514" s="35" t="s">
        <v>9849</v>
      </c>
      <c r="S4514" s="35" t="s">
        <v>28503</v>
      </c>
      <c r="T4514" s="35">
        <v>0</v>
      </c>
      <c r="U4514" s="35">
        <v>0</v>
      </c>
      <c r="V4514" s="36">
        <v>1</v>
      </c>
      <c r="W4514" s="36">
        <v>1</v>
      </c>
      <c r="X4514" s="37" t="s">
        <v>65</v>
      </c>
    </row>
    <row r="4515" spans="1:24" ht="24" customHeight="1" x14ac:dyDescent="0.2">
      <c r="A4515" s="50" t="s">
        <v>8603</v>
      </c>
      <c r="B4515" s="60" t="s">
        <v>8638</v>
      </c>
      <c r="C4515" s="76" t="s">
        <v>8638</v>
      </c>
      <c r="D4515" s="61" t="s">
        <v>8639</v>
      </c>
      <c r="E4515" s="53">
        <v>156304.15</v>
      </c>
      <c r="F4515" s="26">
        <v>0.21</v>
      </c>
      <c r="G4515" s="53">
        <v>274235.63400000002</v>
      </c>
      <c r="H4515" s="67"/>
      <c r="I4515" s="68"/>
      <c r="J4515" s="69"/>
      <c r="K4515" s="69"/>
      <c r="L4515" s="69"/>
      <c r="M4515" s="69"/>
      <c r="N4515" s="69"/>
      <c r="O4515" s="35"/>
      <c r="P4515" s="35" t="s">
        <v>27955</v>
      </c>
      <c r="Q4515" s="36">
        <v>1</v>
      </c>
      <c r="R4515" s="35" t="s">
        <v>9849</v>
      </c>
      <c r="S4515" s="35" t="s">
        <v>28503</v>
      </c>
      <c r="T4515" s="35">
        <v>0</v>
      </c>
      <c r="U4515" s="35">
        <v>0</v>
      </c>
      <c r="V4515" s="36">
        <v>1</v>
      </c>
      <c r="W4515" s="36">
        <v>1</v>
      </c>
      <c r="X4515" s="37" t="s">
        <v>65</v>
      </c>
    </row>
    <row r="4516" spans="1:24" ht="24" customHeight="1" x14ac:dyDescent="0.2">
      <c r="A4516" s="50" t="s">
        <v>8603</v>
      </c>
      <c r="B4516" s="60" t="s">
        <v>8640</v>
      </c>
      <c r="C4516" s="76" t="s">
        <v>8640</v>
      </c>
      <c r="D4516" s="61" t="s">
        <v>8641</v>
      </c>
      <c r="E4516" s="53">
        <v>156304.15</v>
      </c>
      <c r="F4516" s="26">
        <v>0.21</v>
      </c>
      <c r="G4516" s="53">
        <v>274235.63400000002</v>
      </c>
      <c r="H4516" s="67"/>
      <c r="I4516" s="68"/>
      <c r="J4516" s="69"/>
      <c r="K4516" s="69"/>
      <c r="L4516" s="69"/>
      <c r="M4516" s="69"/>
      <c r="N4516" s="69"/>
      <c r="O4516" s="35"/>
      <c r="P4516" s="35" t="s">
        <v>27956</v>
      </c>
      <c r="Q4516" s="36">
        <v>1</v>
      </c>
      <c r="R4516" s="35" t="s">
        <v>9849</v>
      </c>
      <c r="S4516" s="35" t="s">
        <v>28503</v>
      </c>
      <c r="T4516" s="35">
        <v>0</v>
      </c>
      <c r="U4516" s="35">
        <v>0</v>
      </c>
      <c r="V4516" s="36">
        <v>1</v>
      </c>
      <c r="W4516" s="36">
        <v>1</v>
      </c>
      <c r="X4516" s="37" t="s">
        <v>65</v>
      </c>
    </row>
    <row r="4517" spans="1:24" ht="24" customHeight="1" x14ac:dyDescent="0.2">
      <c r="A4517" s="50" t="s">
        <v>8603</v>
      </c>
      <c r="B4517" s="60" t="s">
        <v>8642</v>
      </c>
      <c r="C4517" s="76" t="s">
        <v>8642</v>
      </c>
      <c r="D4517" s="61" t="s">
        <v>21</v>
      </c>
      <c r="E4517" s="53">
        <v>156304.15</v>
      </c>
      <c r="F4517" s="26">
        <v>0.21</v>
      </c>
      <c r="G4517" s="53">
        <v>274235.63400000002</v>
      </c>
      <c r="H4517" s="67"/>
      <c r="I4517" s="68"/>
      <c r="J4517" s="69"/>
      <c r="K4517" s="69"/>
      <c r="L4517" s="69"/>
      <c r="M4517" s="69"/>
      <c r="N4517" s="69"/>
      <c r="O4517" s="35"/>
      <c r="P4517" s="35" t="s">
        <v>27957</v>
      </c>
      <c r="Q4517" s="36">
        <v>1</v>
      </c>
      <c r="R4517" s="35" t="s">
        <v>9849</v>
      </c>
      <c r="S4517" s="35" t="s">
        <v>28503</v>
      </c>
      <c r="T4517" s="35">
        <v>0</v>
      </c>
      <c r="U4517" s="35">
        <v>0</v>
      </c>
      <c r="V4517" s="36">
        <v>1</v>
      </c>
      <c r="W4517" s="36">
        <v>1</v>
      </c>
      <c r="X4517" s="37" t="s">
        <v>65</v>
      </c>
    </row>
    <row r="4518" spans="1:24" ht="24" customHeight="1" x14ac:dyDescent="0.2">
      <c r="A4518" s="50" t="s">
        <v>8603</v>
      </c>
      <c r="B4518" s="60" t="s">
        <v>8643</v>
      </c>
      <c r="C4518" s="76" t="s">
        <v>8643</v>
      </c>
      <c r="D4518" s="61" t="s">
        <v>8644</v>
      </c>
      <c r="E4518" s="53">
        <v>2782.9</v>
      </c>
      <c r="F4518" s="26">
        <v>0.21</v>
      </c>
      <c r="G4518" s="53">
        <v>4882.6040000000003</v>
      </c>
      <c r="H4518" s="67"/>
      <c r="I4518" s="68"/>
      <c r="J4518" s="69"/>
      <c r="K4518" s="69"/>
      <c r="L4518" s="69"/>
      <c r="M4518" s="69"/>
      <c r="N4518" s="69"/>
      <c r="O4518" s="35"/>
      <c r="P4518" s="35" t="s">
        <v>27958</v>
      </c>
      <c r="Q4518" s="36">
        <v>1</v>
      </c>
      <c r="R4518" s="35" t="s">
        <v>9849</v>
      </c>
      <c r="S4518" s="35" t="s">
        <v>28504</v>
      </c>
      <c r="T4518" s="35">
        <v>0</v>
      </c>
      <c r="U4518" s="35">
        <v>0</v>
      </c>
      <c r="V4518" s="36">
        <v>1</v>
      </c>
      <c r="W4518" s="36">
        <v>1</v>
      </c>
      <c r="X4518" s="37" t="s">
        <v>65</v>
      </c>
    </row>
    <row r="4519" spans="1:24" ht="24" customHeight="1" x14ac:dyDescent="0.2">
      <c r="A4519" s="50" t="s">
        <v>8603</v>
      </c>
      <c r="B4519" s="60" t="s">
        <v>8645</v>
      </c>
      <c r="C4519" s="76" t="s">
        <v>8645</v>
      </c>
      <c r="D4519" s="61" t="s">
        <v>8646</v>
      </c>
      <c r="E4519" s="53">
        <v>2782.9</v>
      </c>
      <c r="F4519" s="26">
        <v>0.21</v>
      </c>
      <c r="G4519" s="53">
        <v>4882.6040000000003</v>
      </c>
      <c r="H4519" s="67"/>
      <c r="I4519" s="68"/>
      <c r="J4519" s="69"/>
      <c r="K4519" s="69"/>
      <c r="L4519" s="69"/>
      <c r="M4519" s="69"/>
      <c r="N4519" s="69"/>
      <c r="O4519" s="35"/>
      <c r="P4519" s="35" t="s">
        <v>27959</v>
      </c>
      <c r="Q4519" s="36">
        <v>1</v>
      </c>
      <c r="R4519" s="35" t="s">
        <v>9849</v>
      </c>
      <c r="S4519" s="35" t="s">
        <v>28504</v>
      </c>
      <c r="T4519" s="35">
        <v>0</v>
      </c>
      <c r="U4519" s="35">
        <v>0</v>
      </c>
      <c r="V4519" s="36">
        <v>1</v>
      </c>
      <c r="W4519" s="36">
        <v>1</v>
      </c>
      <c r="X4519" s="37" t="s">
        <v>65</v>
      </c>
    </row>
    <row r="4520" spans="1:24" ht="24" customHeight="1" x14ac:dyDescent="0.2">
      <c r="A4520" s="50" t="s">
        <v>8603</v>
      </c>
      <c r="B4520" s="60" t="s">
        <v>8647</v>
      </c>
      <c r="C4520" s="76" t="s">
        <v>8647</v>
      </c>
      <c r="D4520" s="61" t="s">
        <v>8648</v>
      </c>
      <c r="E4520" s="53">
        <v>109055.98</v>
      </c>
      <c r="F4520" s="26">
        <v>0.21</v>
      </c>
      <c r="G4520" s="53">
        <v>191338.71599999999</v>
      </c>
      <c r="H4520" s="67"/>
      <c r="I4520" s="68"/>
      <c r="J4520" s="69"/>
      <c r="K4520" s="69"/>
      <c r="L4520" s="69"/>
      <c r="M4520" s="69"/>
      <c r="N4520" s="69"/>
      <c r="O4520" s="35"/>
      <c r="P4520" s="35" t="s">
        <v>27960</v>
      </c>
      <c r="Q4520" s="36">
        <v>1</v>
      </c>
      <c r="R4520" s="35" t="s">
        <v>9849</v>
      </c>
      <c r="S4520" s="35" t="s">
        <v>28503</v>
      </c>
      <c r="T4520" s="35">
        <v>0</v>
      </c>
      <c r="U4520" s="35">
        <v>0</v>
      </c>
      <c r="V4520" s="36">
        <v>1</v>
      </c>
      <c r="W4520" s="36">
        <v>1</v>
      </c>
      <c r="X4520" s="37" t="s">
        <v>65</v>
      </c>
    </row>
    <row r="4521" spans="1:24" ht="24" customHeight="1" x14ac:dyDescent="0.2">
      <c r="A4521" s="50" t="s">
        <v>8649</v>
      </c>
      <c r="B4521" s="60" t="s">
        <v>8650</v>
      </c>
      <c r="C4521" s="76" t="s">
        <v>8650</v>
      </c>
      <c r="D4521" s="61" t="s">
        <v>8651</v>
      </c>
      <c r="E4521" s="53">
        <v>17661.38</v>
      </c>
      <c r="F4521" s="26">
        <v>0.21</v>
      </c>
      <c r="G4521" s="53">
        <v>30986.89</v>
      </c>
      <c r="H4521" s="67"/>
      <c r="I4521" s="68"/>
      <c r="J4521" s="69"/>
      <c r="K4521" s="69"/>
      <c r="L4521" s="69"/>
      <c r="M4521" s="69"/>
      <c r="N4521" s="69"/>
      <c r="O4521" s="35"/>
      <c r="P4521" s="35" t="s">
        <v>27961</v>
      </c>
      <c r="Q4521" s="36">
        <v>1</v>
      </c>
      <c r="R4521" s="35" t="s">
        <v>9849</v>
      </c>
      <c r="S4521" s="35" t="s">
        <v>28503</v>
      </c>
      <c r="T4521" s="35">
        <v>0</v>
      </c>
      <c r="U4521" s="35">
        <v>0</v>
      </c>
      <c r="V4521" s="36">
        <v>1</v>
      </c>
      <c r="W4521" s="36">
        <v>1</v>
      </c>
      <c r="X4521" s="37" t="s">
        <v>65</v>
      </c>
    </row>
    <row r="4522" spans="1:24" ht="24" customHeight="1" x14ac:dyDescent="0.2">
      <c r="A4522" s="50" t="s">
        <v>8649</v>
      </c>
      <c r="B4522" s="60" t="s">
        <v>8652</v>
      </c>
      <c r="C4522" s="76" t="s">
        <v>8652</v>
      </c>
      <c r="D4522" s="61" t="s">
        <v>8653</v>
      </c>
      <c r="E4522" s="53">
        <v>9955.73</v>
      </c>
      <c r="F4522" s="26">
        <v>0.21</v>
      </c>
      <c r="G4522" s="53">
        <v>17467.330000000002</v>
      </c>
      <c r="H4522" s="67"/>
      <c r="I4522" s="68"/>
      <c r="J4522" s="69"/>
      <c r="K4522" s="69"/>
      <c r="L4522" s="69"/>
      <c r="M4522" s="69"/>
      <c r="N4522" s="69"/>
      <c r="O4522" s="35"/>
      <c r="P4522" s="35" t="s">
        <v>27962</v>
      </c>
      <c r="Q4522" s="36">
        <v>1</v>
      </c>
      <c r="R4522" s="35" t="s">
        <v>9849</v>
      </c>
      <c r="S4522" s="35" t="s">
        <v>28503</v>
      </c>
      <c r="T4522" s="35">
        <v>0</v>
      </c>
      <c r="U4522" s="35">
        <v>0</v>
      </c>
      <c r="V4522" s="36">
        <v>1</v>
      </c>
      <c r="W4522" s="36">
        <v>1</v>
      </c>
      <c r="X4522" s="37" t="s">
        <v>65</v>
      </c>
    </row>
    <row r="4523" spans="1:24" ht="24" customHeight="1" x14ac:dyDescent="0.2">
      <c r="A4523" s="50" t="s">
        <v>8649</v>
      </c>
      <c r="B4523" s="60" t="s">
        <v>8654</v>
      </c>
      <c r="C4523" s="76" t="s">
        <v>8654</v>
      </c>
      <c r="D4523" s="61" t="s">
        <v>8655</v>
      </c>
      <c r="E4523" s="53">
        <v>22801.38</v>
      </c>
      <c r="F4523" s="26">
        <v>0.21</v>
      </c>
      <c r="G4523" s="53">
        <v>40005.019999999997</v>
      </c>
      <c r="H4523" s="67"/>
      <c r="I4523" s="68"/>
      <c r="J4523" s="69"/>
      <c r="K4523" s="69"/>
      <c r="L4523" s="69"/>
      <c r="M4523" s="69"/>
      <c r="N4523" s="69"/>
      <c r="O4523" s="35"/>
      <c r="P4523" s="35" t="s">
        <v>27963</v>
      </c>
      <c r="Q4523" s="36">
        <v>1</v>
      </c>
      <c r="R4523" s="35" t="s">
        <v>9849</v>
      </c>
      <c r="S4523" s="35" t="s">
        <v>28503</v>
      </c>
      <c r="T4523" s="35">
        <v>0</v>
      </c>
      <c r="U4523" s="35">
        <v>0</v>
      </c>
      <c r="V4523" s="36">
        <v>1</v>
      </c>
      <c r="W4523" s="36">
        <v>1</v>
      </c>
      <c r="X4523" s="37" t="s">
        <v>65</v>
      </c>
    </row>
    <row r="4524" spans="1:24" ht="24" customHeight="1" x14ac:dyDescent="0.2">
      <c r="A4524" s="50" t="s">
        <v>8649</v>
      </c>
      <c r="B4524" s="60" t="s">
        <v>8656</v>
      </c>
      <c r="C4524" s="76" t="s">
        <v>8656</v>
      </c>
      <c r="D4524" s="61" t="s">
        <v>8657</v>
      </c>
      <c r="E4524" s="53">
        <v>8190.22</v>
      </c>
      <c r="F4524" s="26">
        <v>0.21</v>
      </c>
      <c r="G4524" s="53">
        <v>14369.742</v>
      </c>
      <c r="H4524" s="67"/>
      <c r="I4524" s="68"/>
      <c r="J4524" s="69"/>
      <c r="K4524" s="69"/>
      <c r="L4524" s="69"/>
      <c r="M4524" s="69"/>
      <c r="N4524" s="69"/>
      <c r="O4524" s="35"/>
      <c r="P4524" s="35" t="s">
        <v>27964</v>
      </c>
      <c r="Q4524" s="36">
        <v>1</v>
      </c>
      <c r="R4524" s="35" t="s">
        <v>9849</v>
      </c>
      <c r="S4524" s="35" t="s">
        <v>28503</v>
      </c>
      <c r="T4524" s="35">
        <v>0</v>
      </c>
      <c r="U4524" s="35">
        <v>0</v>
      </c>
      <c r="V4524" s="36">
        <v>1</v>
      </c>
      <c r="W4524" s="36">
        <v>1</v>
      </c>
      <c r="X4524" s="37" t="s">
        <v>65</v>
      </c>
    </row>
    <row r="4525" spans="1:24" ht="24" customHeight="1" x14ac:dyDescent="0.2">
      <c r="A4525" s="50" t="s">
        <v>8649</v>
      </c>
      <c r="B4525" s="60" t="s">
        <v>8658</v>
      </c>
      <c r="C4525" s="76" t="s">
        <v>8658</v>
      </c>
      <c r="D4525" s="61" t="s">
        <v>8659</v>
      </c>
      <c r="E4525" s="53">
        <v>39876.410000000003</v>
      </c>
      <c r="F4525" s="26">
        <v>0.21</v>
      </c>
      <c r="G4525" s="53">
        <v>69963.156000000003</v>
      </c>
      <c r="H4525" s="67"/>
      <c r="I4525" s="68"/>
      <c r="J4525" s="69"/>
      <c r="K4525" s="69"/>
      <c r="L4525" s="69"/>
      <c r="M4525" s="69"/>
      <c r="N4525" s="69"/>
      <c r="O4525" s="35"/>
      <c r="P4525" s="35" t="s">
        <v>27965</v>
      </c>
      <c r="Q4525" s="36">
        <v>1</v>
      </c>
      <c r="R4525" s="35" t="s">
        <v>9849</v>
      </c>
      <c r="S4525" s="35" t="s">
        <v>28503</v>
      </c>
      <c r="T4525" s="35">
        <v>0</v>
      </c>
      <c r="U4525" s="35">
        <v>0</v>
      </c>
      <c r="V4525" s="36">
        <v>1</v>
      </c>
      <c r="W4525" s="36">
        <v>1</v>
      </c>
      <c r="X4525" s="37" t="s">
        <v>65</v>
      </c>
    </row>
    <row r="4526" spans="1:24" ht="24" customHeight="1" x14ac:dyDescent="0.2">
      <c r="A4526" s="50" t="s">
        <v>8649</v>
      </c>
      <c r="B4526" s="60" t="s">
        <v>8660</v>
      </c>
      <c r="C4526" s="76" t="s">
        <v>8660</v>
      </c>
      <c r="D4526" s="61" t="s">
        <v>8661</v>
      </c>
      <c r="E4526" s="53">
        <v>54787.13</v>
      </c>
      <c r="F4526" s="26">
        <v>0.21</v>
      </c>
      <c r="G4526" s="53">
        <v>96124.020999999993</v>
      </c>
      <c r="H4526" s="67"/>
      <c r="I4526" s="68"/>
      <c r="J4526" s="69"/>
      <c r="K4526" s="69"/>
      <c r="L4526" s="69"/>
      <c r="M4526" s="69"/>
      <c r="N4526" s="69"/>
      <c r="O4526" s="35"/>
      <c r="P4526" s="35" t="s">
        <v>27966</v>
      </c>
      <c r="Q4526" s="36">
        <v>1</v>
      </c>
      <c r="R4526" s="35" t="s">
        <v>9849</v>
      </c>
      <c r="S4526" s="35" t="s">
        <v>28503</v>
      </c>
      <c r="T4526" s="35">
        <v>0</v>
      </c>
      <c r="U4526" s="35">
        <v>0</v>
      </c>
      <c r="V4526" s="36">
        <v>1</v>
      </c>
      <c r="W4526" s="36">
        <v>1</v>
      </c>
      <c r="X4526" s="37" t="s">
        <v>65</v>
      </c>
    </row>
    <row r="4527" spans="1:24" ht="24" customHeight="1" x14ac:dyDescent="0.2">
      <c r="A4527" s="50" t="s">
        <v>8649</v>
      </c>
      <c r="B4527" s="60" t="s">
        <v>8662</v>
      </c>
      <c r="C4527" s="76" t="s">
        <v>8662</v>
      </c>
      <c r="D4527" s="61" t="s">
        <v>24228</v>
      </c>
      <c r="E4527" s="53">
        <v>74256.88</v>
      </c>
      <c r="F4527" s="26">
        <v>0.21</v>
      </c>
      <c r="G4527" s="53">
        <v>130283.701</v>
      </c>
      <c r="H4527" s="67"/>
      <c r="I4527" s="68"/>
      <c r="J4527" s="69"/>
      <c r="K4527" s="69"/>
      <c r="L4527" s="69"/>
      <c r="M4527" s="69"/>
      <c r="N4527" s="69"/>
      <c r="O4527" s="35"/>
      <c r="P4527" s="35" t="s">
        <v>27967</v>
      </c>
      <c r="Q4527" s="36">
        <v>1</v>
      </c>
      <c r="R4527" s="35" t="s">
        <v>9849</v>
      </c>
      <c r="S4527" s="35" t="s">
        <v>28504</v>
      </c>
      <c r="T4527" s="35">
        <v>0</v>
      </c>
      <c r="U4527" s="35">
        <v>0</v>
      </c>
      <c r="V4527" s="36">
        <v>1</v>
      </c>
      <c r="W4527" s="36">
        <v>1</v>
      </c>
      <c r="X4527" s="37" t="s">
        <v>65</v>
      </c>
    </row>
    <row r="4528" spans="1:24" ht="24" customHeight="1" x14ac:dyDescent="0.2">
      <c r="A4528" s="50" t="s">
        <v>8649</v>
      </c>
      <c r="B4528" s="60" t="s">
        <v>8664</v>
      </c>
      <c r="C4528" s="76" t="s">
        <v>8664</v>
      </c>
      <c r="D4528" s="61" t="s">
        <v>8665</v>
      </c>
      <c r="E4528" s="53">
        <v>126437.06</v>
      </c>
      <c r="F4528" s="26">
        <v>0.21</v>
      </c>
      <c r="G4528" s="53">
        <v>221833.82500000001</v>
      </c>
      <c r="H4528" s="67"/>
      <c r="I4528" s="68"/>
      <c r="J4528" s="69"/>
      <c r="K4528" s="69"/>
      <c r="L4528" s="69"/>
      <c r="M4528" s="69"/>
      <c r="N4528" s="69"/>
      <c r="O4528" s="35"/>
      <c r="P4528" s="35" t="s">
        <v>27968</v>
      </c>
      <c r="Q4528" s="36">
        <v>1</v>
      </c>
      <c r="R4528" s="35" t="s">
        <v>9849</v>
      </c>
      <c r="S4528" s="35" t="s">
        <v>28503</v>
      </c>
      <c r="T4528" s="35">
        <v>0</v>
      </c>
      <c r="U4528" s="35">
        <v>0</v>
      </c>
      <c r="V4528" s="36">
        <v>1</v>
      </c>
      <c r="W4528" s="36">
        <v>1</v>
      </c>
      <c r="X4528" s="37" t="s">
        <v>65</v>
      </c>
    </row>
    <row r="4529" spans="1:24" ht="24" customHeight="1" x14ac:dyDescent="0.2">
      <c r="A4529" s="50" t="s">
        <v>8649</v>
      </c>
      <c r="B4529" s="60" t="s">
        <v>8666</v>
      </c>
      <c r="C4529" s="76" t="s">
        <v>8666</v>
      </c>
      <c r="D4529" s="61" t="s">
        <v>8667</v>
      </c>
      <c r="E4529" s="53">
        <v>71163.91</v>
      </c>
      <c r="F4529" s="26">
        <v>0.21</v>
      </c>
      <c r="G4529" s="53">
        <v>124857.08100000001</v>
      </c>
      <c r="H4529" s="67"/>
      <c r="I4529" s="68"/>
      <c r="J4529" s="69"/>
      <c r="K4529" s="69"/>
      <c r="L4529" s="69"/>
      <c r="M4529" s="69"/>
      <c r="N4529" s="69"/>
      <c r="O4529" s="35"/>
      <c r="P4529" s="35" t="s">
        <v>27969</v>
      </c>
      <c r="Q4529" s="36">
        <v>1</v>
      </c>
      <c r="R4529" s="35" t="s">
        <v>9849</v>
      </c>
      <c r="S4529" s="35" t="s">
        <v>28503</v>
      </c>
      <c r="T4529" s="35">
        <v>0</v>
      </c>
      <c r="U4529" s="35">
        <v>0</v>
      </c>
      <c r="V4529" s="36">
        <v>1</v>
      </c>
      <c r="W4529" s="36">
        <v>1</v>
      </c>
      <c r="X4529" s="37" t="s">
        <v>65</v>
      </c>
    </row>
    <row r="4530" spans="1:24" ht="24" customHeight="1" x14ac:dyDescent="0.2">
      <c r="A4530" s="50" t="s">
        <v>8649</v>
      </c>
      <c r="B4530" s="60" t="s">
        <v>24229</v>
      </c>
      <c r="C4530" s="76" t="s">
        <v>24229</v>
      </c>
      <c r="D4530" s="61" t="s">
        <v>24230</v>
      </c>
      <c r="E4530" s="53">
        <v>71163.91</v>
      </c>
      <c r="F4530" s="26">
        <v>0.21</v>
      </c>
      <c r="G4530" s="53">
        <v>124857.08100000001</v>
      </c>
      <c r="H4530" s="67"/>
      <c r="I4530" s="68"/>
      <c r="J4530" s="69"/>
      <c r="K4530" s="69"/>
      <c r="L4530" s="69"/>
      <c r="M4530" s="69"/>
      <c r="N4530" s="69"/>
      <c r="O4530" s="35"/>
      <c r="P4530" s="35" t="s">
        <v>27970</v>
      </c>
      <c r="Q4530" s="36">
        <v>1</v>
      </c>
      <c r="R4530" s="35" t="s">
        <v>9849</v>
      </c>
      <c r="S4530" s="35" t="s">
        <v>28503</v>
      </c>
      <c r="T4530" s="35">
        <v>0</v>
      </c>
      <c r="U4530" s="35">
        <v>0</v>
      </c>
      <c r="V4530" s="36" t="e">
        <v>#N/A</v>
      </c>
      <c r="W4530" s="36" t="e">
        <v>#N/A</v>
      </c>
      <c r="X4530" s="37" t="s">
        <v>65</v>
      </c>
    </row>
    <row r="4531" spans="1:24" ht="24" customHeight="1" x14ac:dyDescent="0.2">
      <c r="A4531" s="50" t="s">
        <v>8649</v>
      </c>
      <c r="B4531" s="60" t="s">
        <v>8668</v>
      </c>
      <c r="C4531" s="76" t="s">
        <v>8668</v>
      </c>
      <c r="D4531" s="61" t="s">
        <v>8669</v>
      </c>
      <c r="E4531" s="53">
        <v>71163.91</v>
      </c>
      <c r="F4531" s="26">
        <v>0.21</v>
      </c>
      <c r="G4531" s="53">
        <v>124857.08100000001</v>
      </c>
      <c r="H4531" s="67"/>
      <c r="I4531" s="68"/>
      <c r="J4531" s="69"/>
      <c r="K4531" s="69"/>
      <c r="L4531" s="69"/>
      <c r="M4531" s="69"/>
      <c r="N4531" s="69"/>
      <c r="O4531" s="35"/>
      <c r="P4531" s="35" t="s">
        <v>27971</v>
      </c>
      <c r="Q4531" s="36">
        <v>1</v>
      </c>
      <c r="R4531" s="35" t="s">
        <v>9849</v>
      </c>
      <c r="S4531" s="35" t="s">
        <v>28503</v>
      </c>
      <c r="T4531" s="35">
        <v>0</v>
      </c>
      <c r="U4531" s="35">
        <v>0</v>
      </c>
      <c r="V4531" s="36">
        <v>1</v>
      </c>
      <c r="W4531" s="36">
        <v>1</v>
      </c>
      <c r="X4531" s="37" t="s">
        <v>65</v>
      </c>
    </row>
    <row r="4532" spans="1:24" ht="24" customHeight="1" x14ac:dyDescent="0.2">
      <c r="A4532" s="50" t="s">
        <v>8649</v>
      </c>
      <c r="B4532" s="60" t="s">
        <v>22299</v>
      </c>
      <c r="C4532" s="76" t="s">
        <v>22299</v>
      </c>
      <c r="D4532" s="61" t="s">
        <v>22300</v>
      </c>
      <c r="E4532" s="53">
        <v>195507.55</v>
      </c>
      <c r="F4532" s="26">
        <v>0.21</v>
      </c>
      <c r="G4532" s="53">
        <v>343018</v>
      </c>
      <c r="H4532" s="67"/>
      <c r="I4532" s="68"/>
      <c r="J4532" s="69"/>
      <c r="K4532" s="69"/>
      <c r="L4532" s="69"/>
      <c r="M4532" s="69"/>
      <c r="N4532" s="69"/>
      <c r="O4532" s="35"/>
      <c r="P4532" s="35" t="s">
        <v>27972</v>
      </c>
      <c r="Q4532" s="36">
        <v>1</v>
      </c>
      <c r="R4532" s="35" t="s">
        <v>9849</v>
      </c>
      <c r="S4532" s="35" t="s">
        <v>28503</v>
      </c>
      <c r="T4532" s="35">
        <v>0</v>
      </c>
      <c r="U4532" s="35">
        <v>0</v>
      </c>
      <c r="V4532" s="36">
        <v>1</v>
      </c>
      <c r="W4532" s="36">
        <v>1</v>
      </c>
      <c r="X4532" s="37" t="s">
        <v>65</v>
      </c>
    </row>
    <row r="4533" spans="1:24" ht="24" customHeight="1" x14ac:dyDescent="0.2">
      <c r="A4533" s="50" t="s">
        <v>8649</v>
      </c>
      <c r="B4533" s="60" t="s">
        <v>8670</v>
      </c>
      <c r="C4533" s="76" t="s">
        <v>8670</v>
      </c>
      <c r="D4533" s="61" t="s">
        <v>8671</v>
      </c>
      <c r="E4533" s="53">
        <v>217013.37</v>
      </c>
      <c r="F4533" s="26">
        <v>0.21</v>
      </c>
      <c r="G4533" s="53">
        <v>380749.962</v>
      </c>
      <c r="H4533" s="67"/>
      <c r="I4533" s="68"/>
      <c r="J4533" s="69"/>
      <c r="K4533" s="69"/>
      <c r="L4533" s="69"/>
      <c r="M4533" s="69"/>
      <c r="N4533" s="69"/>
      <c r="O4533" s="35"/>
      <c r="P4533" s="35" t="s">
        <v>27973</v>
      </c>
      <c r="Q4533" s="36">
        <v>1</v>
      </c>
      <c r="R4533" s="35" t="s">
        <v>9849</v>
      </c>
      <c r="S4533" s="35" t="s">
        <v>28503</v>
      </c>
      <c r="T4533" s="35">
        <v>0</v>
      </c>
      <c r="U4533" s="35">
        <v>0</v>
      </c>
      <c r="V4533" s="36">
        <v>1</v>
      </c>
      <c r="W4533" s="36">
        <v>1</v>
      </c>
      <c r="X4533" s="37" t="s">
        <v>65</v>
      </c>
    </row>
    <row r="4534" spans="1:24" ht="24" customHeight="1" x14ac:dyDescent="0.2">
      <c r="A4534" s="50" t="s">
        <v>8649</v>
      </c>
      <c r="B4534" s="60" t="s">
        <v>8672</v>
      </c>
      <c r="C4534" s="76" t="s">
        <v>8672</v>
      </c>
      <c r="D4534" s="61" t="s">
        <v>8673</v>
      </c>
      <c r="E4534" s="53">
        <v>286865.84999999998</v>
      </c>
      <c r="F4534" s="26">
        <v>0.21</v>
      </c>
      <c r="G4534" s="53">
        <v>503306.13099999999</v>
      </c>
      <c r="H4534" s="67"/>
      <c r="I4534" s="68"/>
      <c r="J4534" s="69"/>
      <c r="K4534" s="69"/>
      <c r="L4534" s="69"/>
      <c r="M4534" s="69"/>
      <c r="N4534" s="69"/>
      <c r="O4534" s="35"/>
      <c r="P4534" s="35" t="s">
        <v>27974</v>
      </c>
      <c r="Q4534" s="36">
        <v>1</v>
      </c>
      <c r="R4534" s="35" t="s">
        <v>9849</v>
      </c>
      <c r="S4534" s="35" t="s">
        <v>28503</v>
      </c>
      <c r="T4534" s="35">
        <v>0</v>
      </c>
      <c r="U4534" s="35">
        <v>0</v>
      </c>
      <c r="V4534" s="36">
        <v>1</v>
      </c>
      <c r="W4534" s="36">
        <v>1</v>
      </c>
      <c r="X4534" s="37" t="s">
        <v>65</v>
      </c>
    </row>
    <row r="4535" spans="1:24" ht="24" customHeight="1" x14ac:dyDescent="0.2">
      <c r="A4535" s="50" t="s">
        <v>8649</v>
      </c>
      <c r="B4535" s="60" t="s">
        <v>8674</v>
      </c>
      <c r="C4535" s="76" t="s">
        <v>8674</v>
      </c>
      <c r="D4535" s="61" t="s">
        <v>8675</v>
      </c>
      <c r="E4535" s="53">
        <v>312177.46999999997</v>
      </c>
      <c r="F4535" s="26">
        <v>0.21</v>
      </c>
      <c r="G4535" s="53">
        <v>547715.36899999995</v>
      </c>
      <c r="H4535" s="67"/>
      <c r="I4535" s="68"/>
      <c r="J4535" s="69"/>
      <c r="K4535" s="69"/>
      <c r="L4535" s="69"/>
      <c r="M4535" s="69"/>
      <c r="N4535" s="69"/>
      <c r="O4535" s="35"/>
      <c r="P4535" s="35" t="s">
        <v>27975</v>
      </c>
      <c r="Q4535" s="36">
        <v>1</v>
      </c>
      <c r="R4535" s="35" t="s">
        <v>9849</v>
      </c>
      <c r="S4535" s="35" t="s">
        <v>28504</v>
      </c>
      <c r="T4535" s="35">
        <v>0</v>
      </c>
      <c r="U4535" s="35">
        <v>0</v>
      </c>
      <c r="V4535" s="36">
        <v>1</v>
      </c>
      <c r="W4535" s="36">
        <v>1</v>
      </c>
      <c r="X4535" s="37" t="s">
        <v>65</v>
      </c>
    </row>
    <row r="4536" spans="1:24" ht="24" customHeight="1" x14ac:dyDescent="0.2">
      <c r="A4536" s="50" t="s">
        <v>8649</v>
      </c>
      <c r="B4536" s="60" t="s">
        <v>8676</v>
      </c>
      <c r="C4536" s="76" t="s">
        <v>8676</v>
      </c>
      <c r="D4536" s="61" t="s">
        <v>8677</v>
      </c>
      <c r="E4536" s="53">
        <v>25612.400000000001</v>
      </c>
      <c r="F4536" s="26">
        <v>0.21</v>
      </c>
      <c r="G4536" s="53">
        <v>44936.955999999998</v>
      </c>
      <c r="H4536" s="67"/>
      <c r="I4536" s="68"/>
      <c r="J4536" s="69"/>
      <c r="K4536" s="69"/>
      <c r="L4536" s="69"/>
      <c r="M4536" s="69"/>
      <c r="N4536" s="69"/>
      <c r="O4536" s="35"/>
      <c r="P4536" s="35" t="s">
        <v>27976</v>
      </c>
      <c r="Q4536" s="36">
        <v>1</v>
      </c>
      <c r="R4536" s="35" t="s">
        <v>9849</v>
      </c>
      <c r="S4536" s="35" t="s">
        <v>28503</v>
      </c>
      <c r="T4536" s="35">
        <v>0</v>
      </c>
      <c r="U4536" s="35">
        <v>0</v>
      </c>
      <c r="V4536" s="36">
        <v>1</v>
      </c>
      <c r="W4536" s="36">
        <v>1</v>
      </c>
      <c r="X4536" s="37" t="s">
        <v>65</v>
      </c>
    </row>
    <row r="4537" spans="1:24" ht="24" customHeight="1" x14ac:dyDescent="0.2">
      <c r="A4537" s="50" t="s">
        <v>8649</v>
      </c>
      <c r="B4537" s="60" t="s">
        <v>8678</v>
      </c>
      <c r="C4537" s="76" t="s">
        <v>8678</v>
      </c>
      <c r="D4537" s="61" t="s">
        <v>8679</v>
      </c>
      <c r="E4537" s="53">
        <v>111956.35</v>
      </c>
      <c r="F4537" s="26">
        <v>0.21</v>
      </c>
      <c r="G4537" s="53">
        <v>196427.41899999999</v>
      </c>
      <c r="H4537" s="67"/>
      <c r="I4537" s="68"/>
      <c r="J4537" s="69"/>
      <c r="K4537" s="69"/>
      <c r="L4537" s="69"/>
      <c r="M4537" s="69"/>
      <c r="N4537" s="69"/>
      <c r="O4537" s="35"/>
      <c r="P4537" s="35" t="s">
        <v>27977</v>
      </c>
      <c r="Q4537" s="36">
        <v>1</v>
      </c>
      <c r="R4537" s="35" t="s">
        <v>9849</v>
      </c>
      <c r="S4537" s="35" t="s">
        <v>28503</v>
      </c>
      <c r="T4537" s="35">
        <v>0</v>
      </c>
      <c r="U4537" s="35">
        <v>0</v>
      </c>
      <c r="V4537" s="36">
        <v>1</v>
      </c>
      <c r="W4537" s="36">
        <v>1</v>
      </c>
      <c r="X4537" s="37" t="s">
        <v>65</v>
      </c>
    </row>
    <row r="4538" spans="1:24" ht="24" customHeight="1" x14ac:dyDescent="0.2">
      <c r="A4538" s="50" t="s">
        <v>8649</v>
      </c>
      <c r="B4538" s="60" t="s">
        <v>8680</v>
      </c>
      <c r="C4538" s="76" t="s">
        <v>8680</v>
      </c>
      <c r="D4538" s="61" t="s">
        <v>8681</v>
      </c>
      <c r="E4538" s="53">
        <v>113379.6</v>
      </c>
      <c r="F4538" s="26">
        <v>0.21</v>
      </c>
      <c r="G4538" s="53">
        <v>198924.508</v>
      </c>
      <c r="H4538" s="67"/>
      <c r="I4538" s="68"/>
      <c r="J4538" s="69"/>
      <c r="K4538" s="69"/>
      <c r="L4538" s="69"/>
      <c r="M4538" s="69"/>
      <c r="N4538" s="69"/>
      <c r="O4538" s="35"/>
      <c r="P4538" s="35" t="s">
        <v>27978</v>
      </c>
      <c r="Q4538" s="36">
        <v>1</v>
      </c>
      <c r="R4538" s="35" t="s">
        <v>9849</v>
      </c>
      <c r="S4538" s="35" t="s">
        <v>28503</v>
      </c>
      <c r="T4538" s="35">
        <v>0</v>
      </c>
      <c r="U4538" s="35">
        <v>0</v>
      </c>
      <c r="V4538" s="36">
        <v>1</v>
      </c>
      <c r="W4538" s="36">
        <v>1</v>
      </c>
      <c r="X4538" s="37" t="s">
        <v>65</v>
      </c>
    </row>
    <row r="4539" spans="1:24" ht="24" customHeight="1" x14ac:dyDescent="0.2">
      <c r="A4539" s="50" t="s">
        <v>8649</v>
      </c>
      <c r="B4539" s="60" t="s">
        <v>8682</v>
      </c>
      <c r="C4539" s="76" t="s">
        <v>8682</v>
      </c>
      <c r="D4539" s="61" t="s">
        <v>8683</v>
      </c>
      <c r="E4539" s="53">
        <v>200242.39</v>
      </c>
      <c r="F4539" s="26">
        <v>0.21</v>
      </c>
      <c r="G4539" s="53">
        <v>351325.27899999998</v>
      </c>
      <c r="H4539" s="67"/>
      <c r="I4539" s="68"/>
      <c r="J4539" s="69"/>
      <c r="K4539" s="69"/>
      <c r="L4539" s="69"/>
      <c r="M4539" s="69"/>
      <c r="N4539" s="69"/>
      <c r="O4539" s="35"/>
      <c r="P4539" s="35" t="s">
        <v>27979</v>
      </c>
      <c r="Q4539" s="36">
        <v>1</v>
      </c>
      <c r="R4539" s="35" t="s">
        <v>9849</v>
      </c>
      <c r="S4539" s="35" t="s">
        <v>28503</v>
      </c>
      <c r="T4539" s="35">
        <v>0</v>
      </c>
      <c r="U4539" s="35">
        <v>0</v>
      </c>
      <c r="V4539" s="36">
        <v>1</v>
      </c>
      <c r="W4539" s="36">
        <v>1</v>
      </c>
      <c r="X4539" s="37" t="s">
        <v>65</v>
      </c>
    </row>
    <row r="4540" spans="1:24" ht="24" customHeight="1" x14ac:dyDescent="0.2">
      <c r="A4540" s="50" t="s">
        <v>8649</v>
      </c>
      <c r="B4540" s="60" t="s">
        <v>8684</v>
      </c>
      <c r="C4540" s="76" t="s">
        <v>8684</v>
      </c>
      <c r="D4540" s="61" t="s">
        <v>8685</v>
      </c>
      <c r="E4540" s="53">
        <v>35563.32</v>
      </c>
      <c r="F4540" s="26">
        <v>0.21</v>
      </c>
      <c r="G4540" s="53">
        <v>62395.839999999997</v>
      </c>
      <c r="H4540" s="67"/>
      <c r="I4540" s="68"/>
      <c r="J4540" s="69"/>
      <c r="K4540" s="69"/>
      <c r="L4540" s="69"/>
      <c r="M4540" s="69"/>
      <c r="N4540" s="69"/>
      <c r="O4540" s="35"/>
      <c r="P4540" s="35" t="s">
        <v>27980</v>
      </c>
      <c r="Q4540" s="36">
        <v>1</v>
      </c>
      <c r="R4540" s="35" t="s">
        <v>9849</v>
      </c>
      <c r="S4540" s="35" t="s">
        <v>28504</v>
      </c>
      <c r="T4540" s="35">
        <v>0</v>
      </c>
      <c r="U4540" s="35">
        <v>0</v>
      </c>
      <c r="V4540" s="36">
        <v>1</v>
      </c>
      <c r="W4540" s="36">
        <v>1</v>
      </c>
      <c r="X4540" s="37" t="s">
        <v>65</v>
      </c>
    </row>
    <row r="4541" spans="1:24" ht="24" customHeight="1" x14ac:dyDescent="0.2">
      <c r="A4541" s="50" t="s">
        <v>8649</v>
      </c>
      <c r="B4541" s="60" t="s">
        <v>24231</v>
      </c>
      <c r="C4541" s="76" t="s">
        <v>24231</v>
      </c>
      <c r="D4541" s="61" t="s">
        <v>24232</v>
      </c>
      <c r="E4541" s="53">
        <v>31562.18</v>
      </c>
      <c r="F4541" s="26">
        <v>0.21</v>
      </c>
      <c r="G4541" s="53">
        <v>55375.843999999997</v>
      </c>
      <c r="H4541" s="67"/>
      <c r="I4541" s="68"/>
      <c r="J4541" s="69"/>
      <c r="K4541" s="69"/>
      <c r="L4541" s="69"/>
      <c r="M4541" s="69"/>
      <c r="N4541" s="69"/>
      <c r="O4541" s="35"/>
      <c r="P4541" s="35" t="s">
        <v>27981</v>
      </c>
      <c r="Q4541" s="36">
        <v>1</v>
      </c>
      <c r="R4541" s="35" t="s">
        <v>9849</v>
      </c>
      <c r="S4541" s="35" t="s">
        <v>28503</v>
      </c>
      <c r="T4541" s="35">
        <v>0</v>
      </c>
      <c r="U4541" s="35">
        <v>0</v>
      </c>
      <c r="V4541" s="36" t="e">
        <v>#N/A</v>
      </c>
      <c r="W4541" s="36" t="e">
        <v>#N/A</v>
      </c>
      <c r="X4541" s="37" t="s">
        <v>65</v>
      </c>
    </row>
    <row r="4542" spans="1:24" ht="24" customHeight="1" x14ac:dyDescent="0.2">
      <c r="A4542" s="50" t="s">
        <v>8649</v>
      </c>
      <c r="B4542" s="60" t="s">
        <v>8686</v>
      </c>
      <c r="C4542" s="76" t="s">
        <v>8686</v>
      </c>
      <c r="D4542" s="61" t="s">
        <v>8687</v>
      </c>
      <c r="E4542" s="53">
        <v>32130.66</v>
      </c>
      <c r="F4542" s="26">
        <v>0.21</v>
      </c>
      <c r="G4542" s="53">
        <v>56373.247000000003</v>
      </c>
      <c r="H4542" s="67"/>
      <c r="I4542" s="68"/>
      <c r="J4542" s="69"/>
      <c r="K4542" s="69"/>
      <c r="L4542" s="69"/>
      <c r="M4542" s="69"/>
      <c r="N4542" s="69"/>
      <c r="O4542" s="35"/>
      <c r="P4542" s="35" t="s">
        <v>27982</v>
      </c>
      <c r="Q4542" s="36">
        <v>1</v>
      </c>
      <c r="R4542" s="35" t="s">
        <v>9849</v>
      </c>
      <c r="S4542" s="35" t="s">
        <v>28503</v>
      </c>
      <c r="T4542" s="35">
        <v>0</v>
      </c>
      <c r="U4542" s="35">
        <v>0</v>
      </c>
      <c r="V4542" s="36">
        <v>1</v>
      </c>
      <c r="W4542" s="36">
        <v>1</v>
      </c>
      <c r="X4542" s="37" t="s">
        <v>65</v>
      </c>
    </row>
    <row r="4543" spans="1:24" ht="24" customHeight="1" x14ac:dyDescent="0.2">
      <c r="A4543" s="50" t="s">
        <v>8649</v>
      </c>
      <c r="B4543" s="60" t="s">
        <v>8688</v>
      </c>
      <c r="C4543" s="76" t="s">
        <v>8688</v>
      </c>
      <c r="D4543" s="61" t="s">
        <v>8689</v>
      </c>
      <c r="E4543" s="53">
        <v>28277.07</v>
      </c>
      <c r="F4543" s="26">
        <v>0.21</v>
      </c>
      <c r="G4543" s="53">
        <v>49612.118000000002</v>
      </c>
      <c r="H4543" s="67"/>
      <c r="I4543" s="68"/>
      <c r="J4543" s="69"/>
      <c r="K4543" s="69"/>
      <c r="L4543" s="69"/>
      <c r="M4543" s="69"/>
      <c r="N4543" s="69"/>
      <c r="O4543" s="35"/>
      <c r="P4543" s="35" t="s">
        <v>27983</v>
      </c>
      <c r="Q4543" s="36">
        <v>1</v>
      </c>
      <c r="R4543" s="35" t="s">
        <v>9849</v>
      </c>
      <c r="S4543" s="35" t="s">
        <v>28503</v>
      </c>
      <c r="T4543" s="35">
        <v>0</v>
      </c>
      <c r="U4543" s="35">
        <v>0</v>
      </c>
      <c r="V4543" s="36">
        <v>1</v>
      </c>
      <c r="W4543" s="36">
        <v>1</v>
      </c>
      <c r="X4543" s="37" t="s">
        <v>65</v>
      </c>
    </row>
    <row r="4544" spans="1:24" ht="24" customHeight="1" x14ac:dyDescent="0.2">
      <c r="A4544" s="50" t="s">
        <v>8649</v>
      </c>
      <c r="B4544" s="60" t="s">
        <v>8690</v>
      </c>
      <c r="C4544" s="76" t="s">
        <v>8690</v>
      </c>
      <c r="D4544" s="61" t="s">
        <v>8691</v>
      </c>
      <c r="E4544" s="53">
        <v>17677.12</v>
      </c>
      <c r="F4544" s="26">
        <v>0.21</v>
      </c>
      <c r="G4544" s="53">
        <v>31014.502</v>
      </c>
      <c r="H4544" s="67"/>
      <c r="I4544" s="68"/>
      <c r="J4544" s="69"/>
      <c r="K4544" s="69"/>
      <c r="L4544" s="69"/>
      <c r="M4544" s="69"/>
      <c r="N4544" s="69"/>
      <c r="O4544" s="35"/>
      <c r="P4544" s="35" t="s">
        <v>27984</v>
      </c>
      <c r="Q4544" s="36">
        <v>1</v>
      </c>
      <c r="R4544" s="35" t="s">
        <v>9849</v>
      </c>
      <c r="S4544" s="35" t="s">
        <v>28503</v>
      </c>
      <c r="T4544" s="35">
        <v>0</v>
      </c>
      <c r="U4544" s="35">
        <v>0</v>
      </c>
      <c r="V4544" s="36">
        <v>1</v>
      </c>
      <c r="W4544" s="36">
        <v>1</v>
      </c>
      <c r="X4544" s="37" t="s">
        <v>65</v>
      </c>
    </row>
    <row r="4545" spans="1:24" ht="24" customHeight="1" x14ac:dyDescent="0.2">
      <c r="A4545" s="50" t="s">
        <v>8649</v>
      </c>
      <c r="B4545" s="60" t="s">
        <v>8692</v>
      </c>
      <c r="C4545" s="76" t="s">
        <v>8692</v>
      </c>
      <c r="D4545" s="61" t="s">
        <v>8693</v>
      </c>
      <c r="E4545" s="53">
        <v>17126.46</v>
      </c>
      <c r="F4545" s="26">
        <v>0.21</v>
      </c>
      <c r="G4545" s="53">
        <v>30048.378000000001</v>
      </c>
      <c r="H4545" s="67"/>
      <c r="I4545" s="68"/>
      <c r="J4545" s="69"/>
      <c r="K4545" s="69"/>
      <c r="L4545" s="69"/>
      <c r="M4545" s="69"/>
      <c r="N4545" s="69"/>
      <c r="O4545" s="35"/>
      <c r="P4545" s="35" t="s">
        <v>27985</v>
      </c>
      <c r="Q4545" s="36">
        <v>1</v>
      </c>
      <c r="R4545" s="35" t="s">
        <v>9849</v>
      </c>
      <c r="S4545" s="35" t="s">
        <v>28503</v>
      </c>
      <c r="T4545" s="35">
        <v>0</v>
      </c>
      <c r="U4545" s="35">
        <v>0</v>
      </c>
      <c r="V4545" s="36">
        <v>1</v>
      </c>
      <c r="W4545" s="36">
        <v>1</v>
      </c>
      <c r="X4545" s="37" t="s">
        <v>65</v>
      </c>
    </row>
    <row r="4546" spans="1:24" ht="24" customHeight="1" x14ac:dyDescent="0.2">
      <c r="A4546" s="50" t="s">
        <v>8649</v>
      </c>
      <c r="B4546" s="60" t="s">
        <v>8694</v>
      </c>
      <c r="C4546" s="76" t="s">
        <v>8694</v>
      </c>
      <c r="D4546" s="61" t="s">
        <v>8695</v>
      </c>
      <c r="E4546" s="53">
        <v>19243.98</v>
      </c>
      <c r="F4546" s="26">
        <v>0.21</v>
      </c>
      <c r="G4546" s="53">
        <v>33763.561999999998</v>
      </c>
      <c r="H4546" s="67"/>
      <c r="I4546" s="68"/>
      <c r="J4546" s="69"/>
      <c r="K4546" s="69"/>
      <c r="L4546" s="69"/>
      <c r="M4546" s="69"/>
      <c r="N4546" s="69"/>
      <c r="O4546" s="35"/>
      <c r="P4546" s="35" t="s">
        <v>27986</v>
      </c>
      <c r="Q4546" s="36">
        <v>1</v>
      </c>
      <c r="R4546" s="35" t="s">
        <v>9849</v>
      </c>
      <c r="S4546" s="35" t="s">
        <v>28503</v>
      </c>
      <c r="T4546" s="35">
        <v>0</v>
      </c>
      <c r="U4546" s="35">
        <v>0</v>
      </c>
      <c r="V4546" s="36">
        <v>1</v>
      </c>
      <c r="W4546" s="36">
        <v>1</v>
      </c>
      <c r="X4546" s="37" t="s">
        <v>65</v>
      </c>
    </row>
    <row r="4547" spans="1:24" ht="24" customHeight="1" x14ac:dyDescent="0.2">
      <c r="A4547" s="50" t="s">
        <v>8649</v>
      </c>
      <c r="B4547" s="60" t="s">
        <v>8696</v>
      </c>
      <c r="C4547" s="76" t="s">
        <v>8696</v>
      </c>
      <c r="D4547" s="61" t="s">
        <v>8697</v>
      </c>
      <c r="E4547" s="53">
        <v>19243.98</v>
      </c>
      <c r="F4547" s="26">
        <v>0.21</v>
      </c>
      <c r="G4547" s="53">
        <v>33763.561999999998</v>
      </c>
      <c r="H4547" s="67"/>
      <c r="I4547" s="68"/>
      <c r="J4547" s="69"/>
      <c r="K4547" s="69"/>
      <c r="L4547" s="69"/>
      <c r="M4547" s="69"/>
      <c r="N4547" s="69"/>
      <c r="O4547" s="35"/>
      <c r="P4547" s="35" t="s">
        <v>27987</v>
      </c>
      <c r="Q4547" s="36">
        <v>1</v>
      </c>
      <c r="R4547" s="35" t="s">
        <v>9849</v>
      </c>
      <c r="S4547" s="35" t="s">
        <v>28503</v>
      </c>
      <c r="T4547" s="35">
        <v>0</v>
      </c>
      <c r="U4547" s="35">
        <v>0</v>
      </c>
      <c r="V4547" s="36">
        <v>1</v>
      </c>
      <c r="W4547" s="36">
        <v>1</v>
      </c>
      <c r="X4547" s="37" t="s">
        <v>65</v>
      </c>
    </row>
    <row r="4548" spans="1:24" ht="24" customHeight="1" x14ac:dyDescent="0.2">
      <c r="A4548" s="50" t="s">
        <v>8649</v>
      </c>
      <c r="B4548" s="60" t="s">
        <v>8698</v>
      </c>
      <c r="C4548" s="76" t="s">
        <v>8698</v>
      </c>
      <c r="D4548" s="61" t="s">
        <v>8699</v>
      </c>
      <c r="E4548" s="53">
        <v>8467.18</v>
      </c>
      <c r="F4548" s="26">
        <v>0.21</v>
      </c>
      <c r="G4548" s="53">
        <v>14855.665999999999</v>
      </c>
      <c r="H4548" s="67"/>
      <c r="I4548" s="68"/>
      <c r="J4548" s="69"/>
      <c r="K4548" s="69"/>
      <c r="L4548" s="69"/>
      <c r="M4548" s="69"/>
      <c r="N4548" s="69"/>
      <c r="O4548" s="35"/>
      <c r="P4548" s="35" t="s">
        <v>27988</v>
      </c>
      <c r="Q4548" s="36">
        <v>1</v>
      </c>
      <c r="R4548" s="35" t="s">
        <v>9849</v>
      </c>
      <c r="S4548" s="35" t="s">
        <v>28503</v>
      </c>
      <c r="T4548" s="35">
        <v>0</v>
      </c>
      <c r="U4548" s="35">
        <v>0</v>
      </c>
      <c r="V4548" s="36">
        <v>1</v>
      </c>
      <c r="W4548" s="36">
        <v>1</v>
      </c>
      <c r="X4548" s="37" t="s">
        <v>65</v>
      </c>
    </row>
    <row r="4549" spans="1:24" ht="24" customHeight="1" x14ac:dyDescent="0.2">
      <c r="A4549" s="50" t="s">
        <v>8649</v>
      </c>
      <c r="B4549" s="60" t="s">
        <v>8700</v>
      </c>
      <c r="C4549" s="76" t="s">
        <v>8700</v>
      </c>
      <c r="D4549" s="61" t="s">
        <v>8701</v>
      </c>
      <c r="E4549" s="53">
        <v>14625.48</v>
      </c>
      <c r="F4549" s="26">
        <v>0.21</v>
      </c>
      <c r="G4549" s="53">
        <v>25660.41</v>
      </c>
      <c r="H4549" s="67"/>
      <c r="I4549" s="68"/>
      <c r="J4549" s="69"/>
      <c r="K4549" s="69"/>
      <c r="L4549" s="69"/>
      <c r="M4549" s="69"/>
      <c r="N4549" s="69"/>
      <c r="O4549" s="35"/>
      <c r="P4549" s="35" t="s">
        <v>27989</v>
      </c>
      <c r="Q4549" s="36">
        <v>1</v>
      </c>
      <c r="R4549" s="35" t="s">
        <v>9849</v>
      </c>
      <c r="S4549" s="35" t="s">
        <v>28503</v>
      </c>
      <c r="T4549" s="35">
        <v>0</v>
      </c>
      <c r="U4549" s="35">
        <v>0</v>
      </c>
      <c r="V4549" s="36">
        <v>1</v>
      </c>
      <c r="W4549" s="36">
        <v>1</v>
      </c>
      <c r="X4549" s="37" t="s">
        <v>65</v>
      </c>
    </row>
    <row r="4550" spans="1:24" ht="24" customHeight="1" x14ac:dyDescent="0.2">
      <c r="A4550" s="50" t="s">
        <v>8649</v>
      </c>
      <c r="B4550" s="60" t="s">
        <v>8702</v>
      </c>
      <c r="C4550" s="76" t="s">
        <v>8702</v>
      </c>
      <c r="D4550" s="61" t="s">
        <v>8703</v>
      </c>
      <c r="E4550" s="53">
        <v>23092.880000000001</v>
      </c>
      <c r="F4550" s="26">
        <v>0.21</v>
      </c>
      <c r="G4550" s="53">
        <v>40516.463000000003</v>
      </c>
      <c r="H4550" s="67"/>
      <c r="I4550" s="68"/>
      <c r="J4550" s="69"/>
      <c r="K4550" s="69"/>
      <c r="L4550" s="69"/>
      <c r="M4550" s="69"/>
      <c r="N4550" s="69"/>
      <c r="O4550" s="35"/>
      <c r="P4550" s="35" t="s">
        <v>27990</v>
      </c>
      <c r="Q4550" s="36">
        <v>1</v>
      </c>
      <c r="R4550" s="35" t="s">
        <v>9849</v>
      </c>
      <c r="S4550" s="35" t="s">
        <v>28503</v>
      </c>
      <c r="T4550" s="35">
        <v>0</v>
      </c>
      <c r="U4550" s="35">
        <v>0</v>
      </c>
      <c r="V4550" s="36">
        <v>1</v>
      </c>
      <c r="W4550" s="36">
        <v>1</v>
      </c>
      <c r="X4550" s="37" t="s">
        <v>65</v>
      </c>
    </row>
    <row r="4551" spans="1:24" ht="24" customHeight="1" x14ac:dyDescent="0.2">
      <c r="A4551" s="50" t="s">
        <v>8649</v>
      </c>
      <c r="B4551" s="60" t="s">
        <v>8704</v>
      </c>
      <c r="C4551" s="76" t="s">
        <v>8704</v>
      </c>
      <c r="D4551" s="61" t="s">
        <v>8705</v>
      </c>
      <c r="E4551" s="53">
        <v>17633.34</v>
      </c>
      <c r="F4551" s="26">
        <v>0.21</v>
      </c>
      <c r="G4551" s="53">
        <v>30937.690999999999</v>
      </c>
      <c r="H4551" s="67"/>
      <c r="I4551" s="68"/>
      <c r="J4551" s="69"/>
      <c r="K4551" s="69"/>
      <c r="L4551" s="69"/>
      <c r="M4551" s="69"/>
      <c r="N4551" s="69"/>
      <c r="O4551" s="35"/>
      <c r="P4551" s="35" t="s">
        <v>27991</v>
      </c>
      <c r="Q4551" s="36">
        <v>1</v>
      </c>
      <c r="R4551" s="35" t="s">
        <v>9849</v>
      </c>
      <c r="S4551" s="35" t="s">
        <v>28503</v>
      </c>
      <c r="T4551" s="35">
        <v>0</v>
      </c>
      <c r="U4551" s="35">
        <v>0</v>
      </c>
      <c r="V4551" s="36">
        <v>1</v>
      </c>
      <c r="W4551" s="36">
        <v>1</v>
      </c>
      <c r="X4551" s="37" t="s">
        <v>65</v>
      </c>
    </row>
    <row r="4552" spans="1:24" ht="24" customHeight="1" x14ac:dyDescent="0.2">
      <c r="A4552" s="50" t="s">
        <v>8649</v>
      </c>
      <c r="B4552" s="60" t="s">
        <v>8706</v>
      </c>
      <c r="C4552" s="76" t="s">
        <v>8706</v>
      </c>
      <c r="D4552" s="61" t="s">
        <v>8707</v>
      </c>
      <c r="E4552" s="53">
        <v>25505.4</v>
      </c>
      <c r="F4552" s="26">
        <v>0.21</v>
      </c>
      <c r="G4552" s="53">
        <v>44749.224000000002</v>
      </c>
      <c r="H4552" s="67"/>
      <c r="I4552" s="68"/>
      <c r="J4552" s="69"/>
      <c r="K4552" s="69"/>
      <c r="L4552" s="69"/>
      <c r="M4552" s="69"/>
      <c r="N4552" s="69"/>
      <c r="O4552" s="35"/>
      <c r="P4552" s="35" t="s">
        <v>27992</v>
      </c>
      <c r="Q4552" s="36">
        <v>1</v>
      </c>
      <c r="R4552" s="35" t="s">
        <v>9849</v>
      </c>
      <c r="S4552" s="35" t="s">
        <v>28503</v>
      </c>
      <c r="T4552" s="35">
        <v>0</v>
      </c>
      <c r="U4552" s="35">
        <v>0</v>
      </c>
      <c r="V4552" s="36">
        <v>1</v>
      </c>
      <c r="W4552" s="36">
        <v>1</v>
      </c>
      <c r="X4552" s="37" t="s">
        <v>65</v>
      </c>
    </row>
    <row r="4553" spans="1:24" ht="24" customHeight="1" x14ac:dyDescent="0.2">
      <c r="A4553" s="50" t="s">
        <v>8649</v>
      </c>
      <c r="B4553" s="60" t="s">
        <v>8708</v>
      </c>
      <c r="C4553" s="76" t="s">
        <v>8708</v>
      </c>
      <c r="D4553" s="61" t="s">
        <v>8709</v>
      </c>
      <c r="E4553" s="53">
        <v>18958.28</v>
      </c>
      <c r="F4553" s="26">
        <v>0.21</v>
      </c>
      <c r="G4553" s="53">
        <v>33262.307000000001</v>
      </c>
      <c r="H4553" s="67"/>
      <c r="I4553" s="68"/>
      <c r="J4553" s="69"/>
      <c r="K4553" s="69"/>
      <c r="L4553" s="69"/>
      <c r="M4553" s="69"/>
      <c r="N4553" s="69"/>
      <c r="O4553" s="35"/>
      <c r="P4553" s="35" t="s">
        <v>27993</v>
      </c>
      <c r="Q4553" s="36">
        <v>1</v>
      </c>
      <c r="R4553" s="35" t="s">
        <v>9849</v>
      </c>
      <c r="S4553" s="35" t="s">
        <v>28503</v>
      </c>
      <c r="T4553" s="35">
        <v>0</v>
      </c>
      <c r="U4553" s="35">
        <v>0</v>
      </c>
      <c r="V4553" s="36">
        <v>1</v>
      </c>
      <c r="W4553" s="36">
        <v>1</v>
      </c>
      <c r="X4553" s="37" t="s">
        <v>65</v>
      </c>
    </row>
    <row r="4554" spans="1:24" ht="24" customHeight="1" x14ac:dyDescent="0.2">
      <c r="A4554" s="50" t="s">
        <v>8649</v>
      </c>
      <c r="B4554" s="60" t="s">
        <v>8710</v>
      </c>
      <c r="C4554" s="76" t="s">
        <v>8710</v>
      </c>
      <c r="D4554" s="61" t="s">
        <v>8711</v>
      </c>
      <c r="E4554" s="53">
        <v>351341.33</v>
      </c>
      <c r="F4554" s="26">
        <v>0.21</v>
      </c>
      <c r="G4554" s="53">
        <v>616428.36499999999</v>
      </c>
      <c r="H4554" s="67"/>
      <c r="I4554" s="68"/>
      <c r="J4554" s="69"/>
      <c r="K4554" s="69"/>
      <c r="L4554" s="69"/>
      <c r="M4554" s="69"/>
      <c r="N4554" s="69"/>
      <c r="O4554" s="35"/>
      <c r="P4554" s="35" t="s">
        <v>65</v>
      </c>
      <c r="Q4554" s="36">
        <v>1</v>
      </c>
      <c r="R4554" s="35" t="s">
        <v>27</v>
      </c>
      <c r="S4554" s="35" t="s">
        <v>28504</v>
      </c>
      <c r="T4554" s="35">
        <v>0</v>
      </c>
      <c r="U4554" s="35">
        <v>0</v>
      </c>
      <c r="V4554" s="36">
        <v>1</v>
      </c>
      <c r="W4554" s="36">
        <v>1</v>
      </c>
      <c r="X4554" s="37" t="s">
        <v>65</v>
      </c>
    </row>
    <row r="4555" spans="1:24" ht="24" customHeight="1" x14ac:dyDescent="0.2">
      <c r="A4555" s="50" t="s">
        <v>8649</v>
      </c>
      <c r="B4555" s="60" t="s">
        <v>8712</v>
      </c>
      <c r="C4555" s="76" t="s">
        <v>8712</v>
      </c>
      <c r="D4555" s="61" t="s">
        <v>8713</v>
      </c>
      <c r="E4555" s="53">
        <v>434157.34</v>
      </c>
      <c r="F4555" s="26">
        <v>0.21</v>
      </c>
      <c r="G4555" s="53">
        <v>761729.049</v>
      </c>
      <c r="H4555" s="67"/>
      <c r="I4555" s="68"/>
      <c r="J4555" s="69"/>
      <c r="K4555" s="69"/>
      <c r="L4555" s="69"/>
      <c r="M4555" s="69"/>
      <c r="N4555" s="69"/>
      <c r="O4555" s="35"/>
      <c r="P4555" s="35" t="s">
        <v>65</v>
      </c>
      <c r="Q4555" s="36">
        <v>1</v>
      </c>
      <c r="R4555" s="35" t="s">
        <v>27</v>
      </c>
      <c r="S4555" s="35" t="s">
        <v>28504</v>
      </c>
      <c r="T4555" s="35">
        <v>0</v>
      </c>
      <c r="U4555" s="35">
        <v>0</v>
      </c>
      <c r="V4555" s="36">
        <v>1</v>
      </c>
      <c r="W4555" s="36">
        <v>1</v>
      </c>
      <c r="X4555" s="37" t="s">
        <v>65</v>
      </c>
    </row>
    <row r="4556" spans="1:24" ht="24" customHeight="1" x14ac:dyDescent="0.2">
      <c r="A4556" s="50" t="s">
        <v>8649</v>
      </c>
      <c r="B4556" s="60" t="s">
        <v>8714</v>
      </c>
      <c r="C4556" s="76" t="s">
        <v>8714</v>
      </c>
      <c r="D4556" s="61" t="s">
        <v>8715</v>
      </c>
      <c r="E4556" s="53">
        <v>409061.6</v>
      </c>
      <c r="F4556" s="26">
        <v>0.21</v>
      </c>
      <c r="G4556" s="53">
        <v>717698.57700000005</v>
      </c>
      <c r="H4556" s="67"/>
      <c r="I4556" s="68"/>
      <c r="J4556" s="69"/>
      <c r="K4556" s="69"/>
      <c r="L4556" s="69"/>
      <c r="M4556" s="69"/>
      <c r="N4556" s="69"/>
      <c r="O4556" s="35"/>
      <c r="P4556" s="35" t="s">
        <v>65</v>
      </c>
      <c r="Q4556" s="36">
        <v>1</v>
      </c>
      <c r="R4556" s="35" t="s">
        <v>27</v>
      </c>
      <c r="S4556" s="35" t="s">
        <v>28504</v>
      </c>
      <c r="T4556" s="35">
        <v>0</v>
      </c>
      <c r="U4556" s="35">
        <v>0</v>
      </c>
      <c r="V4556" s="36">
        <v>1</v>
      </c>
      <c r="W4556" s="36">
        <v>1</v>
      </c>
      <c r="X4556" s="37" t="s">
        <v>65</v>
      </c>
    </row>
    <row r="4557" spans="1:24" ht="24" customHeight="1" x14ac:dyDescent="0.2">
      <c r="A4557" s="50" t="s">
        <v>8649</v>
      </c>
      <c r="B4557" s="60" t="s">
        <v>8716</v>
      </c>
      <c r="C4557" s="76" t="s">
        <v>8716</v>
      </c>
      <c r="D4557" s="61" t="s">
        <v>8717</v>
      </c>
      <c r="E4557" s="53">
        <v>559636.36</v>
      </c>
      <c r="F4557" s="26">
        <v>0.21</v>
      </c>
      <c r="G4557" s="53">
        <v>981881.99100000004</v>
      </c>
      <c r="H4557" s="67"/>
      <c r="I4557" s="68"/>
      <c r="J4557" s="69"/>
      <c r="K4557" s="69"/>
      <c r="L4557" s="69"/>
      <c r="M4557" s="69"/>
      <c r="N4557" s="69"/>
      <c r="O4557" s="35"/>
      <c r="P4557" s="35" t="s">
        <v>65</v>
      </c>
      <c r="Q4557" s="36">
        <v>1</v>
      </c>
      <c r="R4557" s="35" t="s">
        <v>27</v>
      </c>
      <c r="S4557" s="35" t="s">
        <v>28504</v>
      </c>
      <c r="T4557" s="35">
        <v>0</v>
      </c>
      <c r="U4557" s="35">
        <v>0</v>
      </c>
      <c r="V4557" s="36">
        <v>1</v>
      </c>
      <c r="W4557" s="36">
        <v>1</v>
      </c>
      <c r="X4557" s="37" t="s">
        <v>65</v>
      </c>
    </row>
    <row r="4558" spans="1:24" ht="24" customHeight="1" x14ac:dyDescent="0.2">
      <c r="A4558" s="50" t="s">
        <v>8718</v>
      </c>
      <c r="B4558" s="60" t="s">
        <v>8719</v>
      </c>
      <c r="C4558" s="76">
        <v>908271131011231</v>
      </c>
      <c r="D4558" s="61" t="s">
        <v>8720</v>
      </c>
      <c r="E4558" s="53">
        <v>224063.83</v>
      </c>
      <c r="F4558" s="26">
        <v>0.21</v>
      </c>
      <c r="G4558" s="53">
        <v>379564.12599999999</v>
      </c>
      <c r="H4558" s="67"/>
      <c r="I4558" s="68"/>
      <c r="J4558" s="69"/>
      <c r="K4558" s="69"/>
      <c r="L4558" s="69"/>
      <c r="M4558" s="69"/>
      <c r="N4558" s="69"/>
      <c r="O4558" s="35"/>
      <c r="P4558" s="35" t="s">
        <v>27994</v>
      </c>
      <c r="Q4558" s="36">
        <v>1</v>
      </c>
      <c r="R4558" s="35" t="s">
        <v>9849</v>
      </c>
      <c r="S4558" s="35" t="s">
        <v>28504</v>
      </c>
      <c r="T4558" s="35">
        <v>0</v>
      </c>
      <c r="U4558" s="35">
        <v>0</v>
      </c>
      <c r="V4558" s="36">
        <v>1</v>
      </c>
      <c r="W4558" s="36">
        <v>1</v>
      </c>
      <c r="X4558" s="37" t="s">
        <v>65</v>
      </c>
    </row>
    <row r="4559" spans="1:24" ht="24" customHeight="1" x14ac:dyDescent="0.2">
      <c r="A4559" s="50" t="s">
        <v>8718</v>
      </c>
      <c r="B4559" s="60" t="s">
        <v>8721</v>
      </c>
      <c r="C4559" s="76">
        <v>908271142134704</v>
      </c>
      <c r="D4559" s="61" t="s">
        <v>8722</v>
      </c>
      <c r="E4559" s="53">
        <v>251492.96</v>
      </c>
      <c r="F4559" s="26">
        <v>0.21</v>
      </c>
      <c r="G4559" s="53">
        <v>426029.06900000002</v>
      </c>
      <c r="H4559" s="67"/>
      <c r="I4559" s="68"/>
      <c r="J4559" s="69"/>
      <c r="K4559" s="69"/>
      <c r="L4559" s="69"/>
      <c r="M4559" s="69"/>
      <c r="N4559" s="69"/>
      <c r="O4559" s="35"/>
      <c r="P4559" s="35" t="s">
        <v>27995</v>
      </c>
      <c r="Q4559" s="36">
        <v>1</v>
      </c>
      <c r="R4559" s="35" t="s">
        <v>9849</v>
      </c>
      <c r="S4559" s="35" t="s">
        <v>28504</v>
      </c>
      <c r="T4559" s="35">
        <v>0</v>
      </c>
      <c r="U4559" s="35">
        <v>0</v>
      </c>
      <c r="V4559" s="36">
        <v>1</v>
      </c>
      <c r="W4559" s="36">
        <v>1</v>
      </c>
      <c r="X4559" s="37" t="s">
        <v>65</v>
      </c>
    </row>
    <row r="4560" spans="1:24" ht="24" customHeight="1" x14ac:dyDescent="0.2">
      <c r="A4560" s="50" t="s">
        <v>8718</v>
      </c>
      <c r="B4560" s="60" t="s">
        <v>8723</v>
      </c>
      <c r="C4560" s="76">
        <v>100407115736334</v>
      </c>
      <c r="D4560" s="61" t="s">
        <v>8724</v>
      </c>
      <c r="E4560" s="53">
        <v>58453.99</v>
      </c>
      <c r="F4560" s="26">
        <v>0.21</v>
      </c>
      <c r="G4560" s="53">
        <v>99021.063999999998</v>
      </c>
      <c r="H4560" s="67"/>
      <c r="I4560" s="68"/>
      <c r="J4560" s="69"/>
      <c r="K4560" s="69"/>
      <c r="L4560" s="69"/>
      <c r="M4560" s="69"/>
      <c r="N4560" s="69"/>
      <c r="O4560" s="35"/>
      <c r="P4560" s="35" t="s">
        <v>27996</v>
      </c>
      <c r="Q4560" s="36">
        <v>1</v>
      </c>
      <c r="R4560" s="35" t="s">
        <v>9849</v>
      </c>
      <c r="S4560" s="35" t="s">
        <v>28503</v>
      </c>
      <c r="T4560" s="35">
        <v>0</v>
      </c>
      <c r="U4560" s="35">
        <v>0</v>
      </c>
      <c r="V4560" s="36">
        <v>1</v>
      </c>
      <c r="W4560" s="36">
        <v>1</v>
      </c>
      <c r="X4560" s="37" t="s">
        <v>65</v>
      </c>
    </row>
    <row r="4561" spans="1:24" ht="24" customHeight="1" x14ac:dyDescent="0.2">
      <c r="A4561" s="50" t="s">
        <v>8725</v>
      </c>
      <c r="B4561" s="60" t="s">
        <v>8726</v>
      </c>
      <c r="C4561" s="76" t="s">
        <v>8726</v>
      </c>
      <c r="D4561" s="61" t="s">
        <v>8727</v>
      </c>
      <c r="E4561" s="53">
        <v>48811.24</v>
      </c>
      <c r="F4561" s="26">
        <v>0.21</v>
      </c>
      <c r="G4561" s="53">
        <v>85639.323000000004</v>
      </c>
      <c r="H4561" s="67"/>
      <c r="I4561" s="68"/>
      <c r="J4561" s="69"/>
      <c r="K4561" s="69"/>
      <c r="L4561" s="69"/>
      <c r="M4561" s="69"/>
      <c r="N4561" s="69"/>
      <c r="O4561" s="35"/>
      <c r="P4561" s="35" t="s">
        <v>27997</v>
      </c>
      <c r="Q4561" s="36">
        <v>1</v>
      </c>
      <c r="R4561" s="35" t="s">
        <v>9849</v>
      </c>
      <c r="S4561" s="35" t="s">
        <v>28504</v>
      </c>
      <c r="T4561" s="35">
        <v>0</v>
      </c>
      <c r="U4561" s="35">
        <v>0</v>
      </c>
      <c r="V4561" s="36">
        <v>1</v>
      </c>
      <c r="W4561" s="36">
        <v>1</v>
      </c>
      <c r="X4561" s="37" t="s">
        <v>65</v>
      </c>
    </row>
    <row r="4562" spans="1:24" ht="24" customHeight="1" x14ac:dyDescent="0.2">
      <c r="A4562" s="50" t="s">
        <v>8725</v>
      </c>
      <c r="B4562" s="60" t="s">
        <v>8728</v>
      </c>
      <c r="C4562" s="76" t="s">
        <v>8728</v>
      </c>
      <c r="D4562" s="61" t="s">
        <v>8729</v>
      </c>
      <c r="E4562" s="53">
        <v>4990.7</v>
      </c>
      <c r="F4562" s="26">
        <v>0.21</v>
      </c>
      <c r="G4562" s="53">
        <v>8756.1890000000003</v>
      </c>
      <c r="H4562" s="67"/>
      <c r="I4562" s="68"/>
      <c r="J4562" s="69"/>
      <c r="K4562" s="69"/>
      <c r="L4562" s="69"/>
      <c r="M4562" s="69"/>
      <c r="N4562" s="69"/>
      <c r="O4562" s="35"/>
      <c r="P4562" s="35" t="s">
        <v>27998</v>
      </c>
      <c r="Q4562" s="36">
        <v>1</v>
      </c>
      <c r="R4562" s="35" t="s">
        <v>9849</v>
      </c>
      <c r="S4562" s="35" t="s">
        <v>28504</v>
      </c>
      <c r="T4562" s="35">
        <v>0</v>
      </c>
      <c r="U4562" s="35">
        <v>0</v>
      </c>
      <c r="V4562" s="36">
        <v>1</v>
      </c>
      <c r="W4562" s="36">
        <v>1</v>
      </c>
      <c r="X4562" s="37" t="s">
        <v>65</v>
      </c>
    </row>
    <row r="4563" spans="1:24" ht="24" customHeight="1" x14ac:dyDescent="0.2">
      <c r="A4563" s="50" t="s">
        <v>8732</v>
      </c>
      <c r="B4563" s="60" t="s">
        <v>8733</v>
      </c>
      <c r="C4563" s="76" t="s">
        <v>8733</v>
      </c>
      <c r="D4563" s="61" t="s">
        <v>8734</v>
      </c>
      <c r="E4563" s="53">
        <v>1778.92</v>
      </c>
      <c r="F4563" s="26">
        <v>0.21</v>
      </c>
      <c r="G4563" s="53">
        <v>3121.11</v>
      </c>
      <c r="H4563" s="67"/>
      <c r="I4563" s="68"/>
      <c r="J4563" s="69"/>
      <c r="K4563" s="69"/>
      <c r="L4563" s="69"/>
      <c r="M4563" s="69"/>
      <c r="N4563" s="69"/>
      <c r="O4563" s="35"/>
      <c r="P4563" s="35" t="s">
        <v>27999</v>
      </c>
      <c r="Q4563" s="36">
        <v>1</v>
      </c>
      <c r="R4563" s="35" t="s">
        <v>9849</v>
      </c>
      <c r="S4563" s="35" t="s">
        <v>28503</v>
      </c>
      <c r="T4563" s="35">
        <v>0</v>
      </c>
      <c r="U4563" s="35">
        <v>0</v>
      </c>
      <c r="V4563" s="36">
        <v>1</v>
      </c>
      <c r="W4563" s="36">
        <v>1</v>
      </c>
      <c r="X4563" s="37" t="s">
        <v>65</v>
      </c>
    </row>
    <row r="4564" spans="1:24" ht="24" customHeight="1" x14ac:dyDescent="0.2">
      <c r="A4564" s="50" t="s">
        <v>8732</v>
      </c>
      <c r="B4564" s="60" t="s">
        <v>8735</v>
      </c>
      <c r="C4564" s="76" t="s">
        <v>8735</v>
      </c>
      <c r="D4564" s="61" t="s">
        <v>8736</v>
      </c>
      <c r="E4564" s="53">
        <v>843.95</v>
      </c>
      <c r="F4564" s="26">
        <v>0.21</v>
      </c>
      <c r="G4564" s="53">
        <v>1480.713</v>
      </c>
      <c r="H4564" s="67"/>
      <c r="I4564" s="68"/>
      <c r="J4564" s="69"/>
      <c r="K4564" s="69"/>
      <c r="L4564" s="69"/>
      <c r="M4564" s="69"/>
      <c r="N4564" s="69"/>
      <c r="O4564" s="35"/>
      <c r="P4564" s="35" t="s">
        <v>28000</v>
      </c>
      <c r="Q4564" s="36">
        <v>1</v>
      </c>
      <c r="R4564" s="35" t="s">
        <v>9849</v>
      </c>
      <c r="S4564" s="35" t="s">
        <v>28504</v>
      </c>
      <c r="T4564" s="35">
        <v>0</v>
      </c>
      <c r="U4564" s="35">
        <v>0</v>
      </c>
      <c r="V4564" s="36">
        <v>1</v>
      </c>
      <c r="W4564" s="36">
        <v>1</v>
      </c>
      <c r="X4564" s="37" t="s">
        <v>65</v>
      </c>
    </row>
    <row r="4565" spans="1:24" ht="24" customHeight="1" x14ac:dyDescent="0.2">
      <c r="A4565" s="50" t="s">
        <v>22380</v>
      </c>
      <c r="B4565" s="60" t="s">
        <v>22383</v>
      </c>
      <c r="C4565" s="76" t="s">
        <v>22383</v>
      </c>
      <c r="D4565" s="61" t="s">
        <v>22384</v>
      </c>
      <c r="E4565" s="53">
        <v>26332.14</v>
      </c>
      <c r="F4565" s="26">
        <v>0.21</v>
      </c>
      <c r="G4565" s="53">
        <v>44606.65</v>
      </c>
      <c r="H4565" s="67"/>
      <c r="I4565" s="68"/>
      <c r="J4565" s="69"/>
      <c r="K4565" s="69"/>
      <c r="L4565" s="69"/>
      <c r="M4565" s="69"/>
      <c r="N4565" s="69"/>
      <c r="O4565" s="35"/>
      <c r="P4565" s="35" t="s">
        <v>28001</v>
      </c>
      <c r="Q4565" s="36">
        <v>1</v>
      </c>
      <c r="R4565" s="35" t="s">
        <v>9849</v>
      </c>
      <c r="S4565" s="35" t="s">
        <v>28503</v>
      </c>
      <c r="T4565" s="35">
        <v>0</v>
      </c>
      <c r="U4565" s="35">
        <v>0</v>
      </c>
      <c r="V4565" s="36">
        <v>1</v>
      </c>
      <c r="W4565" s="36">
        <v>1</v>
      </c>
      <c r="X4565" s="37" t="s">
        <v>65</v>
      </c>
    </row>
    <row r="4566" spans="1:24" ht="24" customHeight="1" x14ac:dyDescent="0.2">
      <c r="A4566" s="50" t="s">
        <v>8737</v>
      </c>
      <c r="B4566" s="60" t="s">
        <v>8738</v>
      </c>
      <c r="C4566" s="76" t="s">
        <v>8738</v>
      </c>
      <c r="D4566" s="61" t="s">
        <v>8739</v>
      </c>
      <c r="E4566" s="53">
        <v>6409.08</v>
      </c>
      <c r="F4566" s="26">
        <v>0.21</v>
      </c>
      <c r="G4566" s="53">
        <v>11244.736000000001</v>
      </c>
      <c r="H4566" s="67"/>
      <c r="I4566" s="68"/>
      <c r="J4566" s="69"/>
      <c r="K4566" s="69"/>
      <c r="L4566" s="69"/>
      <c r="M4566" s="69"/>
      <c r="N4566" s="69"/>
      <c r="O4566" s="35"/>
      <c r="P4566" s="35" t="s">
        <v>28002</v>
      </c>
      <c r="Q4566" s="36">
        <v>1</v>
      </c>
      <c r="R4566" s="35" t="s">
        <v>27</v>
      </c>
      <c r="S4566" s="35" t="s">
        <v>28504</v>
      </c>
      <c r="T4566" s="35">
        <v>0</v>
      </c>
      <c r="U4566" s="35">
        <v>0</v>
      </c>
      <c r="V4566" s="36">
        <v>1</v>
      </c>
      <c r="W4566" s="36">
        <v>1</v>
      </c>
      <c r="X4566" s="37" t="s">
        <v>65</v>
      </c>
    </row>
    <row r="4567" spans="1:24" ht="24" customHeight="1" x14ac:dyDescent="0.2">
      <c r="A4567" s="50" t="s">
        <v>8737</v>
      </c>
      <c r="B4567" s="60" t="s">
        <v>8742</v>
      </c>
      <c r="C4567" s="76" t="s">
        <v>8742</v>
      </c>
      <c r="D4567" s="61" t="s">
        <v>8743</v>
      </c>
      <c r="E4567" s="53">
        <v>283966.93</v>
      </c>
      <c r="F4567" s="26">
        <v>0.21</v>
      </c>
      <c r="G4567" s="53">
        <v>498219.98100000003</v>
      </c>
      <c r="H4567" s="67"/>
      <c r="I4567" s="68"/>
      <c r="J4567" s="69"/>
      <c r="K4567" s="69"/>
      <c r="L4567" s="69"/>
      <c r="M4567" s="69"/>
      <c r="N4567" s="69"/>
      <c r="O4567" s="35"/>
      <c r="P4567" s="35" t="s">
        <v>28003</v>
      </c>
      <c r="Q4567" s="36">
        <v>1</v>
      </c>
      <c r="R4567" s="35" t="s">
        <v>27</v>
      </c>
      <c r="S4567" s="35" t="s">
        <v>28503</v>
      </c>
      <c r="T4567" s="35">
        <v>0</v>
      </c>
      <c r="U4567" s="35">
        <v>0</v>
      </c>
      <c r="V4567" s="36">
        <v>1</v>
      </c>
      <c r="W4567" s="36">
        <v>1</v>
      </c>
      <c r="X4567" s="37" t="s">
        <v>65</v>
      </c>
    </row>
    <row r="4568" spans="1:24" ht="24" customHeight="1" x14ac:dyDescent="0.2">
      <c r="A4568" s="50" t="s">
        <v>8737</v>
      </c>
      <c r="B4568" s="60" t="s">
        <v>8748</v>
      </c>
      <c r="C4568" s="76" t="s">
        <v>8748</v>
      </c>
      <c r="D4568" s="61" t="s">
        <v>8749</v>
      </c>
      <c r="E4568" s="53">
        <v>534525.43000000005</v>
      </c>
      <c r="F4568" s="26">
        <v>0.21</v>
      </c>
      <c r="G4568" s="53">
        <v>937824.86300000001</v>
      </c>
      <c r="H4568" s="67"/>
      <c r="I4568" s="68"/>
      <c r="J4568" s="69"/>
      <c r="K4568" s="69"/>
      <c r="L4568" s="69"/>
      <c r="M4568" s="69"/>
      <c r="N4568" s="69"/>
      <c r="O4568" s="35"/>
      <c r="P4568" s="35" t="s">
        <v>28004</v>
      </c>
      <c r="Q4568" s="36">
        <v>1</v>
      </c>
      <c r="R4568" s="35" t="s">
        <v>27</v>
      </c>
      <c r="S4568" s="35" t="s">
        <v>28503</v>
      </c>
      <c r="T4568" s="35">
        <v>0</v>
      </c>
      <c r="U4568" s="35">
        <v>0</v>
      </c>
      <c r="V4568" s="36">
        <v>1</v>
      </c>
      <c r="W4568" s="36">
        <v>1</v>
      </c>
      <c r="X4568" s="37" t="s">
        <v>65</v>
      </c>
    </row>
    <row r="4569" spans="1:24" ht="24" customHeight="1" x14ac:dyDescent="0.2">
      <c r="A4569" s="50" t="s">
        <v>8737</v>
      </c>
      <c r="B4569" s="60" t="s">
        <v>8750</v>
      </c>
      <c r="C4569" s="76" t="s">
        <v>8750</v>
      </c>
      <c r="D4569" s="61" t="s">
        <v>8751</v>
      </c>
      <c r="E4569" s="53">
        <v>534525.43000000005</v>
      </c>
      <c r="F4569" s="26">
        <v>0.21</v>
      </c>
      <c r="G4569" s="53">
        <v>937824.86300000001</v>
      </c>
      <c r="H4569" s="67"/>
      <c r="I4569" s="68"/>
      <c r="J4569" s="69"/>
      <c r="K4569" s="69"/>
      <c r="L4569" s="69"/>
      <c r="M4569" s="69"/>
      <c r="N4569" s="69"/>
      <c r="O4569" s="35"/>
      <c r="P4569" s="35" t="s">
        <v>28005</v>
      </c>
      <c r="Q4569" s="36">
        <v>1</v>
      </c>
      <c r="R4569" s="35" t="s">
        <v>27</v>
      </c>
      <c r="S4569" s="35" t="s">
        <v>28504</v>
      </c>
      <c r="T4569" s="35">
        <v>0</v>
      </c>
      <c r="U4569" s="35">
        <v>0</v>
      </c>
      <c r="V4569" s="36">
        <v>1</v>
      </c>
      <c r="W4569" s="36">
        <v>1</v>
      </c>
      <c r="X4569" s="37" t="s">
        <v>65</v>
      </c>
    </row>
    <row r="4570" spans="1:24" ht="24" customHeight="1" x14ac:dyDescent="0.2">
      <c r="A4570" s="50" t="s">
        <v>8737</v>
      </c>
      <c r="B4570" s="60" t="s">
        <v>8752</v>
      </c>
      <c r="C4570" s="76" t="s">
        <v>8752</v>
      </c>
      <c r="D4570" s="61" t="s">
        <v>8753</v>
      </c>
      <c r="E4570" s="53">
        <v>908693.26</v>
      </c>
      <c r="F4570" s="26">
        <v>0.21</v>
      </c>
      <c r="G4570" s="53">
        <v>1594302.328</v>
      </c>
      <c r="H4570" s="67"/>
      <c r="I4570" s="68"/>
      <c r="J4570" s="69"/>
      <c r="K4570" s="69"/>
      <c r="L4570" s="69"/>
      <c r="M4570" s="69"/>
      <c r="N4570" s="69"/>
      <c r="O4570" s="35"/>
      <c r="P4570" s="35" t="s">
        <v>28006</v>
      </c>
      <c r="Q4570" s="36">
        <v>1</v>
      </c>
      <c r="R4570" s="35" t="s">
        <v>27</v>
      </c>
      <c r="S4570" s="35" t="s">
        <v>28503</v>
      </c>
      <c r="T4570" s="35">
        <v>0</v>
      </c>
      <c r="U4570" s="35">
        <v>0</v>
      </c>
      <c r="V4570" s="36">
        <v>1</v>
      </c>
      <c r="W4570" s="36">
        <v>1</v>
      </c>
      <c r="X4570" s="37" t="s">
        <v>65</v>
      </c>
    </row>
    <row r="4571" spans="1:24" ht="24" customHeight="1" x14ac:dyDescent="0.2">
      <c r="A4571" s="50" t="s">
        <v>8737</v>
      </c>
      <c r="B4571" s="60" t="s">
        <v>8754</v>
      </c>
      <c r="C4571" s="76" t="s">
        <v>8754</v>
      </c>
      <c r="D4571" s="61" t="s">
        <v>8755</v>
      </c>
      <c r="E4571" s="53">
        <v>76838.09</v>
      </c>
      <c r="F4571" s="26">
        <v>0.21</v>
      </c>
      <c r="G4571" s="53">
        <v>134812.42800000001</v>
      </c>
      <c r="H4571" s="67"/>
      <c r="I4571" s="68"/>
      <c r="J4571" s="69"/>
      <c r="K4571" s="69"/>
      <c r="L4571" s="69"/>
      <c r="M4571" s="69"/>
      <c r="N4571" s="69"/>
      <c r="O4571" s="35"/>
      <c r="P4571" s="35" t="s">
        <v>28007</v>
      </c>
      <c r="Q4571" s="36">
        <v>1</v>
      </c>
      <c r="R4571" s="35" t="s">
        <v>27</v>
      </c>
      <c r="S4571" s="35" t="s">
        <v>28503</v>
      </c>
      <c r="T4571" s="35">
        <v>0</v>
      </c>
      <c r="U4571" s="35">
        <v>0</v>
      </c>
      <c r="V4571" s="36">
        <v>1</v>
      </c>
      <c r="W4571" s="36">
        <v>1</v>
      </c>
      <c r="X4571" s="37" t="s">
        <v>65</v>
      </c>
    </row>
    <row r="4572" spans="1:24" ht="24" customHeight="1" x14ac:dyDescent="0.2">
      <c r="A4572" s="50" t="s">
        <v>8737</v>
      </c>
      <c r="B4572" s="60" t="s">
        <v>8756</v>
      </c>
      <c r="C4572" s="76" t="s">
        <v>8756</v>
      </c>
      <c r="D4572" s="61" t="s">
        <v>8757</v>
      </c>
      <c r="E4572" s="53">
        <v>55379.6</v>
      </c>
      <c r="F4572" s="26">
        <v>0.21</v>
      </c>
      <c r="G4572" s="53">
        <v>97163.508000000002</v>
      </c>
      <c r="H4572" s="67"/>
      <c r="I4572" s="68"/>
      <c r="J4572" s="69"/>
      <c r="K4572" s="69"/>
      <c r="L4572" s="69"/>
      <c r="M4572" s="69"/>
      <c r="N4572" s="69"/>
      <c r="O4572" s="35"/>
      <c r="P4572" s="35" t="s">
        <v>28008</v>
      </c>
      <c r="Q4572" s="36">
        <v>1</v>
      </c>
      <c r="R4572" s="35" t="s">
        <v>27</v>
      </c>
      <c r="S4572" s="35" t="s">
        <v>28503</v>
      </c>
      <c r="T4572" s="35">
        <v>0</v>
      </c>
      <c r="U4572" s="35">
        <v>0</v>
      </c>
      <c r="V4572" s="36">
        <v>1</v>
      </c>
      <c r="W4572" s="36">
        <v>1</v>
      </c>
      <c r="X4572" s="37" t="s">
        <v>65</v>
      </c>
    </row>
    <row r="4573" spans="1:24" ht="24" customHeight="1" x14ac:dyDescent="0.2">
      <c r="A4573" s="50" t="s">
        <v>8737</v>
      </c>
      <c r="B4573" s="60" t="s">
        <v>8760</v>
      </c>
      <c r="C4573" s="76" t="s">
        <v>8760</v>
      </c>
      <c r="D4573" s="61" t="s">
        <v>8761</v>
      </c>
      <c r="E4573" s="53">
        <v>60531.38</v>
      </c>
      <c r="F4573" s="26">
        <v>0.21</v>
      </c>
      <c r="G4573" s="53">
        <v>106202.30499999999</v>
      </c>
      <c r="H4573" s="67"/>
      <c r="I4573" s="68"/>
      <c r="J4573" s="69"/>
      <c r="K4573" s="69"/>
      <c r="L4573" s="69"/>
      <c r="M4573" s="69"/>
      <c r="N4573" s="69"/>
      <c r="O4573" s="35"/>
      <c r="P4573" s="35" t="s">
        <v>28009</v>
      </c>
      <c r="Q4573" s="36">
        <v>1</v>
      </c>
      <c r="R4573" s="35" t="s">
        <v>27</v>
      </c>
      <c r="S4573" s="35" t="s">
        <v>28503</v>
      </c>
      <c r="T4573" s="35">
        <v>0</v>
      </c>
      <c r="U4573" s="35">
        <v>0</v>
      </c>
      <c r="V4573" s="36">
        <v>1</v>
      </c>
      <c r="W4573" s="36">
        <v>1</v>
      </c>
      <c r="X4573" s="37" t="s">
        <v>65</v>
      </c>
    </row>
    <row r="4574" spans="1:24" ht="24" customHeight="1" x14ac:dyDescent="0.2">
      <c r="A4574" s="50" t="s">
        <v>8737</v>
      </c>
      <c r="B4574" s="60" t="s">
        <v>8766</v>
      </c>
      <c r="C4574" s="76" t="s">
        <v>8766</v>
      </c>
      <c r="D4574" s="61" t="s">
        <v>8767</v>
      </c>
      <c r="E4574" s="53">
        <v>61819.08</v>
      </c>
      <c r="F4574" s="26">
        <v>0.21</v>
      </c>
      <c r="G4574" s="53">
        <v>108461.58100000001</v>
      </c>
      <c r="H4574" s="67"/>
      <c r="I4574" s="68"/>
      <c r="J4574" s="69"/>
      <c r="K4574" s="69"/>
      <c r="L4574" s="69"/>
      <c r="M4574" s="69"/>
      <c r="N4574" s="69"/>
      <c r="O4574" s="35"/>
      <c r="P4574" s="35" t="s">
        <v>28010</v>
      </c>
      <c r="Q4574" s="36">
        <v>1</v>
      </c>
      <c r="R4574" s="35" t="s">
        <v>27</v>
      </c>
      <c r="S4574" s="35" t="s">
        <v>28503</v>
      </c>
      <c r="T4574" s="35">
        <v>0</v>
      </c>
      <c r="U4574" s="35">
        <v>0</v>
      </c>
      <c r="V4574" s="36">
        <v>1</v>
      </c>
      <c r="W4574" s="36">
        <v>1</v>
      </c>
      <c r="X4574" s="37" t="s">
        <v>65</v>
      </c>
    </row>
    <row r="4575" spans="1:24" ht="24" customHeight="1" x14ac:dyDescent="0.2">
      <c r="A4575" s="50" t="s">
        <v>8737</v>
      </c>
      <c r="B4575" s="60" t="s">
        <v>8768</v>
      </c>
      <c r="C4575" s="76" t="s">
        <v>8768</v>
      </c>
      <c r="D4575" s="61" t="s">
        <v>8769</v>
      </c>
      <c r="E4575" s="53">
        <v>61819.08</v>
      </c>
      <c r="F4575" s="26">
        <v>0.21</v>
      </c>
      <c r="G4575" s="53">
        <v>108461.58100000001</v>
      </c>
      <c r="H4575" s="67"/>
      <c r="I4575" s="68"/>
      <c r="J4575" s="69"/>
      <c r="K4575" s="69"/>
      <c r="L4575" s="69"/>
      <c r="M4575" s="69"/>
      <c r="N4575" s="69"/>
      <c r="O4575" s="35"/>
      <c r="P4575" s="35" t="s">
        <v>28011</v>
      </c>
      <c r="Q4575" s="36">
        <v>1</v>
      </c>
      <c r="R4575" s="35" t="s">
        <v>27</v>
      </c>
      <c r="S4575" s="35" t="s">
        <v>28503</v>
      </c>
      <c r="T4575" s="35">
        <v>0</v>
      </c>
      <c r="U4575" s="35">
        <v>0</v>
      </c>
      <c r="V4575" s="36">
        <v>1</v>
      </c>
      <c r="W4575" s="36">
        <v>1</v>
      </c>
      <c r="X4575" s="37" t="s">
        <v>65</v>
      </c>
    </row>
    <row r="4576" spans="1:24" ht="24" customHeight="1" x14ac:dyDescent="0.2">
      <c r="A4576" s="50" t="s">
        <v>8737</v>
      </c>
      <c r="B4576" s="60" t="s">
        <v>8770</v>
      </c>
      <c r="C4576" s="76" t="s">
        <v>8770</v>
      </c>
      <c r="D4576" s="61" t="s">
        <v>8771</v>
      </c>
      <c r="E4576" s="53">
        <v>91869.2</v>
      </c>
      <c r="F4576" s="26">
        <v>0.21</v>
      </c>
      <c r="G4576" s="53">
        <v>161184.511</v>
      </c>
      <c r="H4576" s="67"/>
      <c r="I4576" s="68"/>
      <c r="J4576" s="69"/>
      <c r="K4576" s="69"/>
      <c r="L4576" s="69"/>
      <c r="M4576" s="69"/>
      <c r="N4576" s="69"/>
      <c r="O4576" s="35"/>
      <c r="P4576" s="35" t="s">
        <v>8772</v>
      </c>
      <c r="Q4576" s="36">
        <v>1</v>
      </c>
      <c r="R4576" s="35" t="s">
        <v>27</v>
      </c>
      <c r="S4576" s="35" t="s">
        <v>28504</v>
      </c>
      <c r="T4576" s="35">
        <v>0</v>
      </c>
      <c r="U4576" s="35">
        <v>0</v>
      </c>
      <c r="V4576" s="36">
        <v>1</v>
      </c>
      <c r="W4576" s="36">
        <v>1</v>
      </c>
      <c r="X4576" s="37" t="s">
        <v>65</v>
      </c>
    </row>
    <row r="4577" spans="1:24" ht="24" customHeight="1" x14ac:dyDescent="0.2">
      <c r="A4577" s="50" t="s">
        <v>8737</v>
      </c>
      <c r="B4577" s="60" t="s">
        <v>8773</v>
      </c>
      <c r="C4577" s="76" t="s">
        <v>8773</v>
      </c>
      <c r="D4577" s="61" t="s">
        <v>8774</v>
      </c>
      <c r="E4577" s="53">
        <v>61819.08</v>
      </c>
      <c r="F4577" s="26">
        <v>0.21</v>
      </c>
      <c r="G4577" s="53">
        <v>108461.58100000001</v>
      </c>
      <c r="H4577" s="67"/>
      <c r="I4577" s="68"/>
      <c r="J4577" s="69"/>
      <c r="K4577" s="69"/>
      <c r="L4577" s="69"/>
      <c r="M4577" s="69"/>
      <c r="N4577" s="69"/>
      <c r="O4577" s="35"/>
      <c r="P4577" s="35" t="s">
        <v>28012</v>
      </c>
      <c r="Q4577" s="36">
        <v>1</v>
      </c>
      <c r="R4577" s="35" t="s">
        <v>27</v>
      </c>
      <c r="S4577" s="35" t="s">
        <v>28503</v>
      </c>
      <c r="T4577" s="35">
        <v>0</v>
      </c>
      <c r="U4577" s="35">
        <v>0</v>
      </c>
      <c r="V4577" s="36">
        <v>1</v>
      </c>
      <c r="W4577" s="36">
        <v>1</v>
      </c>
      <c r="X4577" s="37" t="s">
        <v>65</v>
      </c>
    </row>
    <row r="4578" spans="1:24" ht="24" customHeight="1" x14ac:dyDescent="0.2">
      <c r="A4578" s="50" t="s">
        <v>8737</v>
      </c>
      <c r="B4578" s="60" t="s">
        <v>8775</v>
      </c>
      <c r="C4578" s="76" t="s">
        <v>8775</v>
      </c>
      <c r="D4578" s="61" t="s">
        <v>8776</v>
      </c>
      <c r="E4578" s="53">
        <v>65682.94</v>
      </c>
      <c r="F4578" s="26">
        <v>0.21</v>
      </c>
      <c r="G4578" s="53">
        <v>115240.715</v>
      </c>
      <c r="H4578" s="67"/>
      <c r="I4578" s="68"/>
      <c r="J4578" s="69"/>
      <c r="K4578" s="69"/>
      <c r="L4578" s="69"/>
      <c r="M4578" s="69"/>
      <c r="N4578" s="69"/>
      <c r="O4578" s="35"/>
      <c r="P4578" s="35" t="s">
        <v>8777</v>
      </c>
      <c r="Q4578" s="36">
        <v>1</v>
      </c>
      <c r="R4578" s="35" t="s">
        <v>27</v>
      </c>
      <c r="S4578" s="35" t="s">
        <v>28504</v>
      </c>
      <c r="T4578" s="35">
        <v>0</v>
      </c>
      <c r="U4578" s="35">
        <v>0</v>
      </c>
      <c r="V4578" s="36">
        <v>1</v>
      </c>
      <c r="W4578" s="36">
        <v>1</v>
      </c>
      <c r="X4578" s="37" t="s">
        <v>65</v>
      </c>
    </row>
    <row r="4579" spans="1:24" ht="24" customHeight="1" x14ac:dyDescent="0.2">
      <c r="A4579" s="50" t="s">
        <v>8737</v>
      </c>
      <c r="B4579" s="60" t="s">
        <v>8778</v>
      </c>
      <c r="C4579" s="76" t="s">
        <v>8778</v>
      </c>
      <c r="D4579" s="61" t="s">
        <v>8779</v>
      </c>
      <c r="E4579" s="53">
        <v>65682.94</v>
      </c>
      <c r="F4579" s="26">
        <v>0.21</v>
      </c>
      <c r="G4579" s="53">
        <v>115240.715</v>
      </c>
      <c r="H4579" s="67"/>
      <c r="I4579" s="68"/>
      <c r="J4579" s="69"/>
      <c r="K4579" s="69"/>
      <c r="L4579" s="69"/>
      <c r="M4579" s="69"/>
      <c r="N4579" s="69"/>
      <c r="O4579" s="35"/>
      <c r="P4579" s="35" t="s">
        <v>8780</v>
      </c>
      <c r="Q4579" s="36">
        <v>1</v>
      </c>
      <c r="R4579" s="35" t="s">
        <v>27</v>
      </c>
      <c r="S4579" s="35" t="s">
        <v>28504</v>
      </c>
      <c r="T4579" s="35">
        <v>0</v>
      </c>
      <c r="U4579" s="35">
        <v>0</v>
      </c>
      <c r="V4579" s="36">
        <v>1</v>
      </c>
      <c r="W4579" s="36">
        <v>1</v>
      </c>
      <c r="X4579" s="37" t="s">
        <v>65</v>
      </c>
    </row>
    <row r="4580" spans="1:24" ht="24" customHeight="1" x14ac:dyDescent="0.2">
      <c r="A4580" s="50" t="s">
        <v>8737</v>
      </c>
      <c r="B4580" s="60" t="s">
        <v>8781</v>
      </c>
      <c r="C4580" s="76" t="s">
        <v>8781</v>
      </c>
      <c r="D4580" s="61" t="s">
        <v>8782</v>
      </c>
      <c r="E4580" s="53">
        <v>68258.399999999994</v>
      </c>
      <c r="F4580" s="26">
        <v>0.21</v>
      </c>
      <c r="G4580" s="53">
        <v>119759.363</v>
      </c>
      <c r="H4580" s="67"/>
      <c r="I4580" s="68"/>
      <c r="J4580" s="69"/>
      <c r="K4580" s="69"/>
      <c r="L4580" s="69"/>
      <c r="M4580" s="69"/>
      <c r="N4580" s="69"/>
      <c r="O4580" s="35"/>
      <c r="P4580" s="35" t="s">
        <v>28013</v>
      </c>
      <c r="Q4580" s="36">
        <v>1</v>
      </c>
      <c r="R4580" s="35" t="s">
        <v>27</v>
      </c>
      <c r="S4580" s="35" t="s">
        <v>28503</v>
      </c>
      <c r="T4580" s="35">
        <v>0</v>
      </c>
      <c r="U4580" s="35">
        <v>0</v>
      </c>
      <c r="V4580" s="36">
        <v>1</v>
      </c>
      <c r="W4580" s="36">
        <v>1</v>
      </c>
      <c r="X4580" s="37" t="s">
        <v>65</v>
      </c>
    </row>
    <row r="4581" spans="1:24" ht="24" customHeight="1" x14ac:dyDescent="0.2">
      <c r="A4581" s="50" t="s">
        <v>8737</v>
      </c>
      <c r="B4581" s="60" t="s">
        <v>8785</v>
      </c>
      <c r="C4581" s="76" t="s">
        <v>8785</v>
      </c>
      <c r="D4581" s="61" t="s">
        <v>8786</v>
      </c>
      <c r="E4581" s="53">
        <v>1067.94</v>
      </c>
      <c r="F4581" s="26">
        <v>0.21</v>
      </c>
      <c r="G4581" s="53">
        <v>1873.6969999999999</v>
      </c>
      <c r="H4581" s="67"/>
      <c r="I4581" s="68"/>
      <c r="J4581" s="69"/>
      <c r="K4581" s="69"/>
      <c r="L4581" s="69"/>
      <c r="M4581" s="69"/>
      <c r="N4581" s="69"/>
      <c r="O4581" s="35"/>
      <c r="P4581" s="35" t="s">
        <v>28014</v>
      </c>
      <c r="Q4581" s="36">
        <v>1</v>
      </c>
      <c r="R4581" s="35" t="s">
        <v>27</v>
      </c>
      <c r="S4581" s="35" t="s">
        <v>28503</v>
      </c>
      <c r="T4581" s="35">
        <v>0</v>
      </c>
      <c r="U4581" s="35">
        <v>0</v>
      </c>
      <c r="V4581" s="36">
        <v>1</v>
      </c>
      <c r="W4581" s="36">
        <v>1</v>
      </c>
      <c r="X4581" s="37" t="s">
        <v>65</v>
      </c>
    </row>
    <row r="4582" spans="1:24" ht="24" customHeight="1" x14ac:dyDescent="0.2">
      <c r="A4582" s="50" t="s">
        <v>8737</v>
      </c>
      <c r="B4582" s="60" t="s">
        <v>8787</v>
      </c>
      <c r="C4582" s="76" t="s">
        <v>8787</v>
      </c>
      <c r="D4582" s="61" t="s">
        <v>8788</v>
      </c>
      <c r="E4582" s="53">
        <v>1335.94</v>
      </c>
      <c r="F4582" s="26">
        <v>0.21</v>
      </c>
      <c r="G4582" s="53">
        <v>2343.9029999999998</v>
      </c>
      <c r="H4582" s="67"/>
      <c r="I4582" s="68"/>
      <c r="J4582" s="69"/>
      <c r="K4582" s="69"/>
      <c r="L4582" s="69"/>
      <c r="M4582" s="69"/>
      <c r="N4582" s="69"/>
      <c r="O4582" s="35"/>
      <c r="P4582" s="35" t="s">
        <v>28015</v>
      </c>
      <c r="Q4582" s="36">
        <v>1</v>
      </c>
      <c r="R4582" s="35" t="s">
        <v>27</v>
      </c>
      <c r="S4582" s="35" t="s">
        <v>28504</v>
      </c>
      <c r="T4582" s="35">
        <v>0</v>
      </c>
      <c r="U4582" s="35">
        <v>0</v>
      </c>
      <c r="V4582" s="36">
        <v>1</v>
      </c>
      <c r="W4582" s="36">
        <v>1</v>
      </c>
      <c r="X4582" s="37" t="s">
        <v>65</v>
      </c>
    </row>
    <row r="4583" spans="1:24" ht="24" customHeight="1" x14ac:dyDescent="0.2">
      <c r="A4583" s="50" t="s">
        <v>8737</v>
      </c>
      <c r="B4583" s="60" t="s">
        <v>8789</v>
      </c>
      <c r="C4583" s="76" t="s">
        <v>8789</v>
      </c>
      <c r="D4583" s="61" t="s">
        <v>8790</v>
      </c>
      <c r="E4583" s="53">
        <v>2670.39</v>
      </c>
      <c r="F4583" s="26">
        <v>0.21</v>
      </c>
      <c r="G4583" s="53">
        <v>4685.2049999999999</v>
      </c>
      <c r="H4583" s="67"/>
      <c r="I4583" s="68"/>
      <c r="J4583" s="69"/>
      <c r="K4583" s="69"/>
      <c r="L4583" s="69"/>
      <c r="M4583" s="69"/>
      <c r="N4583" s="69"/>
      <c r="O4583" s="35"/>
      <c r="P4583" s="35" t="s">
        <v>28016</v>
      </c>
      <c r="Q4583" s="36">
        <v>1</v>
      </c>
      <c r="R4583" s="35" t="s">
        <v>27</v>
      </c>
      <c r="S4583" s="35" t="s">
        <v>28504</v>
      </c>
      <c r="T4583" s="35">
        <v>0</v>
      </c>
      <c r="U4583" s="35">
        <v>0</v>
      </c>
      <c r="V4583" s="36">
        <v>1</v>
      </c>
      <c r="W4583" s="36">
        <v>1</v>
      </c>
      <c r="X4583" s="37" t="s">
        <v>65</v>
      </c>
    </row>
    <row r="4584" spans="1:24" ht="24" customHeight="1" x14ac:dyDescent="0.2">
      <c r="A4584" s="50" t="s">
        <v>8737</v>
      </c>
      <c r="B4584" s="60" t="s">
        <v>8795</v>
      </c>
      <c r="C4584" s="76" t="s">
        <v>8795</v>
      </c>
      <c r="D4584" s="61" t="s">
        <v>8796</v>
      </c>
      <c r="E4584" s="53">
        <v>53452.84</v>
      </c>
      <c r="F4584" s="26">
        <v>0.21</v>
      </c>
      <c r="G4584" s="53">
        <v>93783.01</v>
      </c>
      <c r="H4584" s="67"/>
      <c r="I4584" s="68"/>
      <c r="J4584" s="69"/>
      <c r="K4584" s="69"/>
      <c r="L4584" s="69"/>
      <c r="M4584" s="69"/>
      <c r="N4584" s="69"/>
      <c r="O4584" s="35"/>
      <c r="P4584" s="35" t="s">
        <v>28017</v>
      </c>
      <c r="Q4584" s="36">
        <v>1</v>
      </c>
      <c r="R4584" s="35" t="s">
        <v>9849</v>
      </c>
      <c r="S4584" s="35" t="s">
        <v>28504</v>
      </c>
      <c r="T4584" s="35">
        <v>0</v>
      </c>
      <c r="U4584" s="35">
        <v>0</v>
      </c>
      <c r="V4584" s="36">
        <v>1</v>
      </c>
      <c r="W4584" s="36">
        <v>1</v>
      </c>
      <c r="X4584" s="37" t="s">
        <v>65</v>
      </c>
    </row>
    <row r="4585" spans="1:24" ht="24" customHeight="1" x14ac:dyDescent="0.2">
      <c r="A4585" s="50" t="s">
        <v>8737</v>
      </c>
      <c r="B4585" s="60" t="s">
        <v>8797</v>
      </c>
      <c r="C4585" s="76" t="s">
        <v>8797</v>
      </c>
      <c r="D4585" s="61" t="s">
        <v>8798</v>
      </c>
      <c r="E4585" s="53">
        <v>55123.71</v>
      </c>
      <c r="F4585" s="26">
        <v>0.21</v>
      </c>
      <c r="G4585" s="53">
        <v>96714.55</v>
      </c>
      <c r="H4585" s="67"/>
      <c r="I4585" s="68"/>
      <c r="J4585" s="69"/>
      <c r="K4585" s="69"/>
      <c r="L4585" s="69"/>
      <c r="M4585" s="69"/>
      <c r="N4585" s="69"/>
      <c r="O4585" s="35"/>
      <c r="P4585" s="35" t="s">
        <v>28018</v>
      </c>
      <c r="Q4585" s="36">
        <v>1</v>
      </c>
      <c r="R4585" s="35" t="s">
        <v>9849</v>
      </c>
      <c r="S4585" s="35" t="s">
        <v>28503</v>
      </c>
      <c r="T4585" s="35">
        <v>0</v>
      </c>
      <c r="U4585" s="35">
        <v>0</v>
      </c>
      <c r="V4585" s="36">
        <v>1</v>
      </c>
      <c r="W4585" s="36">
        <v>1</v>
      </c>
      <c r="X4585" s="37" t="s">
        <v>65</v>
      </c>
    </row>
    <row r="4586" spans="1:24" ht="24" customHeight="1" x14ac:dyDescent="0.2">
      <c r="A4586" s="50" t="s">
        <v>8737</v>
      </c>
      <c r="B4586" s="60" t="s">
        <v>8799</v>
      </c>
      <c r="C4586" s="76" t="s">
        <v>8799</v>
      </c>
      <c r="D4586" s="61" t="s">
        <v>8800</v>
      </c>
      <c r="E4586" s="53">
        <v>55123.71</v>
      </c>
      <c r="F4586" s="26">
        <v>0.21</v>
      </c>
      <c r="G4586" s="53">
        <v>96714.55</v>
      </c>
      <c r="H4586" s="67"/>
      <c r="I4586" s="68"/>
      <c r="J4586" s="69"/>
      <c r="K4586" s="69"/>
      <c r="L4586" s="69"/>
      <c r="M4586" s="69"/>
      <c r="N4586" s="69"/>
      <c r="O4586" s="35"/>
      <c r="P4586" s="35" t="s">
        <v>28019</v>
      </c>
      <c r="Q4586" s="36">
        <v>1</v>
      </c>
      <c r="R4586" s="35" t="s">
        <v>9849</v>
      </c>
      <c r="S4586" s="35" t="s">
        <v>28504</v>
      </c>
      <c r="T4586" s="35">
        <v>0</v>
      </c>
      <c r="U4586" s="35">
        <v>0</v>
      </c>
      <c r="V4586" s="36">
        <v>1</v>
      </c>
      <c r="W4586" s="36">
        <v>1</v>
      </c>
      <c r="X4586" s="37" t="s">
        <v>65</v>
      </c>
    </row>
    <row r="4587" spans="1:24" ht="24" customHeight="1" x14ac:dyDescent="0.2">
      <c r="A4587" s="50" t="s">
        <v>8737</v>
      </c>
      <c r="B4587" s="60" t="s">
        <v>8801</v>
      </c>
      <c r="C4587" s="76" t="s">
        <v>8801</v>
      </c>
      <c r="D4587" s="61" t="s">
        <v>8802</v>
      </c>
      <c r="E4587" s="53">
        <v>53452.84</v>
      </c>
      <c r="F4587" s="26">
        <v>0.21</v>
      </c>
      <c r="G4587" s="53">
        <v>93783.01</v>
      </c>
      <c r="H4587" s="67"/>
      <c r="I4587" s="68"/>
      <c r="J4587" s="69"/>
      <c r="K4587" s="69"/>
      <c r="L4587" s="69"/>
      <c r="M4587" s="69"/>
      <c r="N4587" s="69"/>
      <c r="O4587" s="35"/>
      <c r="P4587" s="35" t="s">
        <v>28020</v>
      </c>
      <c r="Q4587" s="36">
        <v>1</v>
      </c>
      <c r="R4587" s="35" t="s">
        <v>9849</v>
      </c>
      <c r="S4587" s="35" t="s">
        <v>28503</v>
      </c>
      <c r="T4587" s="35">
        <v>0</v>
      </c>
      <c r="U4587" s="35">
        <v>0</v>
      </c>
      <c r="V4587" s="36">
        <v>1</v>
      </c>
      <c r="W4587" s="36">
        <v>1</v>
      </c>
      <c r="X4587" s="37" t="s">
        <v>65</v>
      </c>
    </row>
    <row r="4588" spans="1:24" ht="24" customHeight="1" x14ac:dyDescent="0.2">
      <c r="A4588" s="50" t="s">
        <v>8807</v>
      </c>
      <c r="B4588" s="60" t="s">
        <v>8808</v>
      </c>
      <c r="C4588" s="76" t="s">
        <v>8808</v>
      </c>
      <c r="D4588" s="61" t="s">
        <v>8809</v>
      </c>
      <c r="E4588" s="53">
        <v>519098.53</v>
      </c>
      <c r="F4588" s="26">
        <v>0.21</v>
      </c>
      <c r="G4588" s="53">
        <v>910758.37300000002</v>
      </c>
      <c r="H4588" s="67"/>
      <c r="I4588" s="68"/>
      <c r="J4588" s="69"/>
      <c r="K4588" s="69"/>
      <c r="L4588" s="69"/>
      <c r="M4588" s="69"/>
      <c r="N4588" s="69"/>
      <c r="O4588" s="35"/>
      <c r="P4588" s="35" t="s">
        <v>28021</v>
      </c>
      <c r="Q4588" s="36">
        <v>1</v>
      </c>
      <c r="R4588" s="35" t="s">
        <v>27</v>
      </c>
      <c r="S4588" s="35" t="s">
        <v>28503</v>
      </c>
      <c r="T4588" s="35">
        <v>0</v>
      </c>
      <c r="U4588" s="35">
        <v>0</v>
      </c>
      <c r="V4588" s="36">
        <v>1</v>
      </c>
      <c r="W4588" s="36">
        <v>1</v>
      </c>
      <c r="X4588" s="37" t="s">
        <v>65</v>
      </c>
    </row>
    <row r="4589" spans="1:24" ht="24" customHeight="1" x14ac:dyDescent="0.2">
      <c r="A4589" s="50" t="s">
        <v>8807</v>
      </c>
      <c r="B4589" s="60" t="s">
        <v>8810</v>
      </c>
      <c r="C4589" s="76" t="s">
        <v>8810</v>
      </c>
      <c r="D4589" s="61" t="s">
        <v>24233</v>
      </c>
      <c r="E4589" s="53">
        <v>382296.31</v>
      </c>
      <c r="F4589" s="26">
        <v>0.21</v>
      </c>
      <c r="G4589" s="53">
        <v>670738.87699999998</v>
      </c>
      <c r="H4589" s="67"/>
      <c r="I4589" s="68"/>
      <c r="J4589" s="69"/>
      <c r="K4589" s="69"/>
      <c r="L4589" s="69"/>
      <c r="M4589" s="69"/>
      <c r="N4589" s="69"/>
      <c r="O4589" s="35"/>
      <c r="P4589" s="35" t="s">
        <v>28022</v>
      </c>
      <c r="Q4589" s="36">
        <v>1</v>
      </c>
      <c r="R4589" s="35" t="s">
        <v>27</v>
      </c>
      <c r="S4589" s="35" t="s">
        <v>28503</v>
      </c>
      <c r="T4589" s="35">
        <v>0</v>
      </c>
      <c r="U4589" s="35">
        <v>0</v>
      </c>
      <c r="V4589" s="36">
        <v>1</v>
      </c>
      <c r="W4589" s="36">
        <v>1</v>
      </c>
      <c r="X4589" s="37" t="s">
        <v>65</v>
      </c>
    </row>
    <row r="4590" spans="1:24" ht="24" customHeight="1" x14ac:dyDescent="0.2">
      <c r="A4590" s="50" t="s">
        <v>8807</v>
      </c>
      <c r="B4590" s="60" t="s">
        <v>8812</v>
      </c>
      <c r="C4590" s="76" t="s">
        <v>8812</v>
      </c>
      <c r="D4590" s="61" t="s">
        <v>24234</v>
      </c>
      <c r="E4590" s="53">
        <v>412860.51</v>
      </c>
      <c r="F4590" s="26">
        <v>0.21</v>
      </c>
      <c r="G4590" s="53">
        <v>724363.76500000001</v>
      </c>
      <c r="H4590" s="67"/>
      <c r="I4590" s="68"/>
      <c r="J4590" s="69"/>
      <c r="K4590" s="69"/>
      <c r="L4590" s="69"/>
      <c r="M4590" s="69"/>
      <c r="N4590" s="69"/>
      <c r="O4590" s="35"/>
      <c r="P4590" s="35" t="s">
        <v>28023</v>
      </c>
      <c r="Q4590" s="36">
        <v>1</v>
      </c>
      <c r="R4590" s="35" t="s">
        <v>27</v>
      </c>
      <c r="S4590" s="35" t="s">
        <v>28503</v>
      </c>
      <c r="T4590" s="35">
        <v>0</v>
      </c>
      <c r="U4590" s="35">
        <v>0</v>
      </c>
      <c r="V4590" s="36">
        <v>1</v>
      </c>
      <c r="W4590" s="36">
        <v>1</v>
      </c>
      <c r="X4590" s="37" t="s">
        <v>65</v>
      </c>
    </row>
    <row r="4591" spans="1:24" ht="24" customHeight="1" x14ac:dyDescent="0.2">
      <c r="A4591" s="50" t="s">
        <v>8807</v>
      </c>
      <c r="B4591" s="60" t="s">
        <v>8814</v>
      </c>
      <c r="C4591" s="76" t="s">
        <v>8814</v>
      </c>
      <c r="D4591" s="61" t="s">
        <v>8815</v>
      </c>
      <c r="E4591" s="53">
        <v>433157.59</v>
      </c>
      <c r="F4591" s="26">
        <v>0.21</v>
      </c>
      <c r="G4591" s="53">
        <v>759974.99699999997</v>
      </c>
      <c r="H4591" s="67"/>
      <c r="I4591" s="68"/>
      <c r="J4591" s="69"/>
      <c r="K4591" s="69"/>
      <c r="L4591" s="69"/>
      <c r="M4591" s="69"/>
      <c r="N4591" s="69"/>
      <c r="O4591" s="35"/>
      <c r="P4591" s="35" t="s">
        <v>28024</v>
      </c>
      <c r="Q4591" s="36">
        <v>1</v>
      </c>
      <c r="R4591" s="35" t="s">
        <v>27</v>
      </c>
      <c r="S4591" s="35" t="s">
        <v>28503</v>
      </c>
      <c r="T4591" s="35">
        <v>0</v>
      </c>
      <c r="U4591" s="35">
        <v>0</v>
      </c>
      <c r="V4591" s="36">
        <v>1</v>
      </c>
      <c r="W4591" s="36">
        <v>1</v>
      </c>
      <c r="X4591" s="37" t="s">
        <v>65</v>
      </c>
    </row>
    <row r="4592" spans="1:24" ht="24" customHeight="1" x14ac:dyDescent="0.2">
      <c r="A4592" s="50" t="s">
        <v>8807</v>
      </c>
      <c r="B4592" s="60" t="s">
        <v>8816</v>
      </c>
      <c r="C4592" s="76" t="s">
        <v>8816</v>
      </c>
      <c r="D4592" s="61" t="s">
        <v>8817</v>
      </c>
      <c r="E4592" s="53">
        <v>474163.51</v>
      </c>
      <c r="F4592" s="26">
        <v>0.21</v>
      </c>
      <c r="G4592" s="53">
        <v>831919.87899999996</v>
      </c>
      <c r="H4592" s="67"/>
      <c r="I4592" s="68"/>
      <c r="J4592" s="69"/>
      <c r="K4592" s="69"/>
      <c r="L4592" s="69"/>
      <c r="M4592" s="69"/>
      <c r="N4592" s="69"/>
      <c r="O4592" s="35"/>
      <c r="P4592" s="35" t="s">
        <v>28025</v>
      </c>
      <c r="Q4592" s="36">
        <v>1</v>
      </c>
      <c r="R4592" s="35" t="s">
        <v>27</v>
      </c>
      <c r="S4592" s="35" t="s">
        <v>28503</v>
      </c>
      <c r="T4592" s="35">
        <v>0</v>
      </c>
      <c r="U4592" s="35">
        <v>0</v>
      </c>
      <c r="V4592" s="36">
        <v>1</v>
      </c>
      <c r="W4592" s="36">
        <v>1</v>
      </c>
      <c r="X4592" s="37" t="s">
        <v>65</v>
      </c>
    </row>
    <row r="4593" spans="1:24" ht="24" customHeight="1" x14ac:dyDescent="0.2">
      <c r="A4593" s="50" t="s">
        <v>8807</v>
      </c>
      <c r="B4593" s="60" t="s">
        <v>8818</v>
      </c>
      <c r="C4593" s="76" t="s">
        <v>8818</v>
      </c>
      <c r="D4593" s="61" t="s">
        <v>8819</v>
      </c>
      <c r="E4593" s="53">
        <v>515040.28</v>
      </c>
      <c r="F4593" s="26">
        <v>0.21</v>
      </c>
      <c r="G4593" s="53">
        <v>903638.17599999998</v>
      </c>
      <c r="H4593" s="67"/>
      <c r="I4593" s="68"/>
      <c r="J4593" s="69"/>
      <c r="K4593" s="69"/>
      <c r="L4593" s="69"/>
      <c r="M4593" s="69"/>
      <c r="N4593" s="69"/>
      <c r="O4593" s="35"/>
      <c r="P4593" s="35" t="s">
        <v>28026</v>
      </c>
      <c r="Q4593" s="36">
        <v>1</v>
      </c>
      <c r="R4593" s="35" t="s">
        <v>27</v>
      </c>
      <c r="S4593" s="35" t="s">
        <v>28503</v>
      </c>
      <c r="T4593" s="35">
        <v>0</v>
      </c>
      <c r="U4593" s="35">
        <v>0</v>
      </c>
      <c r="V4593" s="36">
        <v>1</v>
      </c>
      <c r="W4593" s="36">
        <v>1</v>
      </c>
      <c r="X4593" s="37" t="s">
        <v>65</v>
      </c>
    </row>
    <row r="4594" spans="1:24" ht="24" customHeight="1" x14ac:dyDescent="0.2">
      <c r="A4594" s="50" t="s">
        <v>8807</v>
      </c>
      <c r="B4594" s="60" t="s">
        <v>8820</v>
      </c>
      <c r="C4594" s="76" t="s">
        <v>8820</v>
      </c>
      <c r="D4594" s="61" t="s">
        <v>8821</v>
      </c>
      <c r="E4594" s="53">
        <v>639622.23</v>
      </c>
      <c r="F4594" s="26">
        <v>0.21</v>
      </c>
      <c r="G4594" s="53">
        <v>1122217.1980000001</v>
      </c>
      <c r="H4594" s="67"/>
      <c r="I4594" s="68"/>
      <c r="J4594" s="69"/>
      <c r="K4594" s="69"/>
      <c r="L4594" s="69"/>
      <c r="M4594" s="69"/>
      <c r="N4594" s="69"/>
      <c r="O4594" s="35"/>
      <c r="P4594" s="35" t="s">
        <v>28027</v>
      </c>
      <c r="Q4594" s="36">
        <v>1</v>
      </c>
      <c r="R4594" s="35" t="s">
        <v>27</v>
      </c>
      <c r="S4594" s="35" t="s">
        <v>28503</v>
      </c>
      <c r="T4594" s="35">
        <v>0</v>
      </c>
      <c r="U4594" s="35">
        <v>0</v>
      </c>
      <c r="V4594" s="36">
        <v>1</v>
      </c>
      <c r="W4594" s="36">
        <v>1</v>
      </c>
      <c r="X4594" s="37" t="s">
        <v>65</v>
      </c>
    </row>
    <row r="4595" spans="1:24" ht="24" customHeight="1" x14ac:dyDescent="0.2">
      <c r="A4595" s="50" t="s">
        <v>8807</v>
      </c>
      <c r="B4595" s="60" t="s">
        <v>8822</v>
      </c>
      <c r="C4595" s="76" t="s">
        <v>8822</v>
      </c>
      <c r="D4595" s="61" t="s">
        <v>8823</v>
      </c>
      <c r="E4595" s="53">
        <v>990176.8</v>
      </c>
      <c r="F4595" s="26">
        <v>0.21</v>
      </c>
      <c r="G4595" s="53">
        <v>1737265.196</v>
      </c>
      <c r="H4595" s="67"/>
      <c r="I4595" s="68"/>
      <c r="J4595" s="69"/>
      <c r="K4595" s="69"/>
      <c r="L4595" s="69"/>
      <c r="M4595" s="69"/>
      <c r="N4595" s="69"/>
      <c r="O4595" s="35"/>
      <c r="P4595" s="35" t="s">
        <v>28028</v>
      </c>
      <c r="Q4595" s="36">
        <v>1</v>
      </c>
      <c r="R4595" s="35" t="s">
        <v>27</v>
      </c>
      <c r="S4595" s="35" t="s">
        <v>28503</v>
      </c>
      <c r="T4595" s="35">
        <v>0</v>
      </c>
      <c r="U4595" s="35">
        <v>0</v>
      </c>
      <c r="V4595" s="36">
        <v>1</v>
      </c>
      <c r="W4595" s="36">
        <v>1</v>
      </c>
      <c r="X4595" s="37" t="s">
        <v>65</v>
      </c>
    </row>
    <row r="4596" spans="1:24" ht="24" customHeight="1" x14ac:dyDescent="0.2">
      <c r="A4596" s="50" t="s">
        <v>8807</v>
      </c>
      <c r="B4596" s="60" t="s">
        <v>8824</v>
      </c>
      <c r="C4596" s="76" t="s">
        <v>8824</v>
      </c>
      <c r="D4596" s="61" t="s">
        <v>8825</v>
      </c>
      <c r="E4596" s="53">
        <v>490525.31</v>
      </c>
      <c r="F4596" s="26">
        <v>0.21</v>
      </c>
      <c r="G4596" s="53">
        <v>860626.65700000001</v>
      </c>
      <c r="H4596" s="67"/>
      <c r="I4596" s="68"/>
      <c r="J4596" s="69"/>
      <c r="K4596" s="69"/>
      <c r="L4596" s="69"/>
      <c r="M4596" s="69"/>
      <c r="N4596" s="69"/>
      <c r="O4596" s="35"/>
      <c r="P4596" s="35" t="s">
        <v>28029</v>
      </c>
      <c r="Q4596" s="36">
        <v>1</v>
      </c>
      <c r="R4596" s="35" t="s">
        <v>27</v>
      </c>
      <c r="S4596" s="35" t="s">
        <v>28504</v>
      </c>
      <c r="T4596" s="35">
        <v>0</v>
      </c>
      <c r="U4596" s="35">
        <v>0</v>
      </c>
      <c r="V4596" s="36">
        <v>1</v>
      </c>
      <c r="W4596" s="36">
        <v>1</v>
      </c>
      <c r="X4596" s="37" t="s">
        <v>65</v>
      </c>
    </row>
    <row r="4597" spans="1:24" ht="24" customHeight="1" x14ac:dyDescent="0.2">
      <c r="A4597" s="50" t="s">
        <v>8807</v>
      </c>
      <c r="B4597" s="60" t="s">
        <v>8826</v>
      </c>
      <c r="C4597" s="76" t="s">
        <v>8826</v>
      </c>
      <c r="D4597" s="61" t="s">
        <v>8827</v>
      </c>
      <c r="E4597" s="53">
        <v>990176.8</v>
      </c>
      <c r="F4597" s="26">
        <v>0.21</v>
      </c>
      <c r="G4597" s="53">
        <v>1737265.196</v>
      </c>
      <c r="H4597" s="67"/>
      <c r="I4597" s="68"/>
      <c r="J4597" s="69"/>
      <c r="K4597" s="69"/>
      <c r="L4597" s="69"/>
      <c r="M4597" s="69"/>
      <c r="N4597" s="69"/>
      <c r="O4597" s="35"/>
      <c r="P4597" s="35" t="s">
        <v>28030</v>
      </c>
      <c r="Q4597" s="36">
        <v>1</v>
      </c>
      <c r="R4597" s="35" t="s">
        <v>27</v>
      </c>
      <c r="S4597" s="35" t="s">
        <v>28503</v>
      </c>
      <c r="T4597" s="35">
        <v>0</v>
      </c>
      <c r="U4597" s="35">
        <v>0</v>
      </c>
      <c r="V4597" s="36">
        <v>1</v>
      </c>
      <c r="W4597" s="36">
        <v>1</v>
      </c>
      <c r="X4597" s="37" t="s">
        <v>65</v>
      </c>
    </row>
    <row r="4598" spans="1:24" ht="24" customHeight="1" x14ac:dyDescent="0.2">
      <c r="A4598" s="50" t="s">
        <v>8807</v>
      </c>
      <c r="B4598" s="60" t="s">
        <v>8828</v>
      </c>
      <c r="C4598" s="76" t="s">
        <v>8828</v>
      </c>
      <c r="D4598" s="61" t="s">
        <v>8829</v>
      </c>
      <c r="E4598" s="53">
        <v>1113542.47</v>
      </c>
      <c r="F4598" s="26">
        <v>0.21</v>
      </c>
      <c r="G4598" s="53">
        <v>1953710.2620000001</v>
      </c>
      <c r="H4598" s="67"/>
      <c r="I4598" s="68"/>
      <c r="J4598" s="69"/>
      <c r="K4598" s="69"/>
      <c r="L4598" s="69"/>
      <c r="M4598" s="69"/>
      <c r="N4598" s="69"/>
      <c r="O4598" s="35"/>
      <c r="P4598" s="35" t="s">
        <v>28031</v>
      </c>
      <c r="Q4598" s="36">
        <v>1</v>
      </c>
      <c r="R4598" s="35" t="s">
        <v>27</v>
      </c>
      <c r="S4598" s="35" t="s">
        <v>28504</v>
      </c>
      <c r="T4598" s="35">
        <v>0</v>
      </c>
      <c r="U4598" s="35">
        <v>0</v>
      </c>
      <c r="V4598" s="36">
        <v>1</v>
      </c>
      <c r="W4598" s="36">
        <v>1</v>
      </c>
      <c r="X4598" s="37" t="s">
        <v>65</v>
      </c>
    </row>
    <row r="4599" spans="1:24" ht="24" customHeight="1" x14ac:dyDescent="0.2">
      <c r="A4599" s="50" t="s">
        <v>8807</v>
      </c>
      <c r="B4599" s="60" t="s">
        <v>8830</v>
      </c>
      <c r="C4599" s="76" t="s">
        <v>8830</v>
      </c>
      <c r="D4599" s="61" t="s">
        <v>24235</v>
      </c>
      <c r="E4599" s="53">
        <v>9514.08</v>
      </c>
      <c r="F4599" s="26">
        <v>0.21</v>
      </c>
      <c r="G4599" s="53">
        <v>16692.457999999999</v>
      </c>
      <c r="H4599" s="67"/>
      <c r="I4599" s="68"/>
      <c r="J4599" s="69"/>
      <c r="K4599" s="69"/>
      <c r="L4599" s="69"/>
      <c r="M4599" s="69"/>
      <c r="N4599" s="69"/>
      <c r="O4599" s="35"/>
      <c r="P4599" s="35" t="s">
        <v>28032</v>
      </c>
      <c r="Q4599" s="36">
        <v>1</v>
      </c>
      <c r="R4599" s="35" t="s">
        <v>27</v>
      </c>
      <c r="S4599" s="35" t="s">
        <v>28503</v>
      </c>
      <c r="T4599" s="35">
        <v>0</v>
      </c>
      <c r="U4599" s="35">
        <v>0</v>
      </c>
      <c r="V4599" s="36">
        <v>6</v>
      </c>
      <c r="W4599" s="36">
        <v>6</v>
      </c>
      <c r="X4599" s="37" t="s">
        <v>65</v>
      </c>
    </row>
    <row r="4600" spans="1:24" ht="24" customHeight="1" x14ac:dyDescent="0.2">
      <c r="A4600" s="50" t="s">
        <v>8807</v>
      </c>
      <c r="B4600" s="60" t="s">
        <v>8832</v>
      </c>
      <c r="C4600" s="76" t="s">
        <v>8832</v>
      </c>
      <c r="D4600" s="61" t="s">
        <v>24236</v>
      </c>
      <c r="E4600" s="53">
        <v>10647.05</v>
      </c>
      <c r="F4600" s="26">
        <v>0.21</v>
      </c>
      <c r="G4600" s="53">
        <v>18680.245999999999</v>
      </c>
      <c r="H4600" s="67"/>
      <c r="I4600" s="68"/>
      <c r="J4600" s="69"/>
      <c r="K4600" s="69"/>
      <c r="L4600" s="69"/>
      <c r="M4600" s="69"/>
      <c r="N4600" s="69"/>
      <c r="O4600" s="35"/>
      <c r="P4600" s="35" t="s">
        <v>28033</v>
      </c>
      <c r="Q4600" s="36">
        <v>1</v>
      </c>
      <c r="R4600" s="35" t="s">
        <v>27</v>
      </c>
      <c r="S4600" s="35" t="s">
        <v>28503</v>
      </c>
      <c r="T4600" s="35">
        <v>0</v>
      </c>
      <c r="U4600" s="35">
        <v>0</v>
      </c>
      <c r="V4600" s="36">
        <v>6</v>
      </c>
      <c r="W4600" s="36">
        <v>6</v>
      </c>
      <c r="X4600" s="37" t="s">
        <v>65</v>
      </c>
    </row>
    <row r="4601" spans="1:24" ht="24" customHeight="1" x14ac:dyDescent="0.2">
      <c r="A4601" s="50" t="s">
        <v>8807</v>
      </c>
      <c r="B4601" s="60" t="s">
        <v>8834</v>
      </c>
      <c r="C4601" s="76" t="s">
        <v>8834</v>
      </c>
      <c r="D4601" s="61" t="s">
        <v>24237</v>
      </c>
      <c r="E4601" s="53">
        <v>9956.9599999999991</v>
      </c>
      <c r="F4601" s="26">
        <v>0.21</v>
      </c>
      <c r="G4601" s="53">
        <v>17469.484</v>
      </c>
      <c r="H4601" s="67"/>
      <c r="I4601" s="68"/>
      <c r="J4601" s="69"/>
      <c r="K4601" s="69"/>
      <c r="L4601" s="69"/>
      <c r="M4601" s="69"/>
      <c r="N4601" s="69"/>
      <c r="O4601" s="35"/>
      <c r="P4601" s="35" t="s">
        <v>28034</v>
      </c>
      <c r="Q4601" s="36">
        <v>1</v>
      </c>
      <c r="R4601" s="35" t="s">
        <v>27</v>
      </c>
      <c r="S4601" s="35" t="s">
        <v>28503</v>
      </c>
      <c r="T4601" s="35">
        <v>0</v>
      </c>
      <c r="U4601" s="35">
        <v>0</v>
      </c>
      <c r="V4601" s="36">
        <v>6</v>
      </c>
      <c r="W4601" s="36">
        <v>6</v>
      </c>
      <c r="X4601" s="37" t="s">
        <v>65</v>
      </c>
    </row>
    <row r="4602" spans="1:24" ht="24" customHeight="1" x14ac:dyDescent="0.2">
      <c r="A4602" s="50" t="s">
        <v>8807</v>
      </c>
      <c r="B4602" s="60" t="s">
        <v>8836</v>
      </c>
      <c r="C4602" s="76" t="s">
        <v>8836</v>
      </c>
      <c r="D4602" s="61" t="s">
        <v>8837</v>
      </c>
      <c r="E4602" s="53">
        <v>74468.679999999993</v>
      </c>
      <c r="F4602" s="26">
        <v>0.21</v>
      </c>
      <c r="G4602" s="53">
        <v>130655.304</v>
      </c>
      <c r="H4602" s="67"/>
      <c r="I4602" s="68"/>
      <c r="J4602" s="69"/>
      <c r="K4602" s="69"/>
      <c r="L4602" s="69"/>
      <c r="M4602" s="69"/>
      <c r="N4602" s="69"/>
      <c r="O4602" s="35"/>
      <c r="P4602" s="35" t="s">
        <v>28035</v>
      </c>
      <c r="Q4602" s="36">
        <v>1</v>
      </c>
      <c r="R4602" s="35" t="s">
        <v>27</v>
      </c>
      <c r="S4602" s="35" t="s">
        <v>28503</v>
      </c>
      <c r="T4602" s="35">
        <v>0</v>
      </c>
      <c r="U4602" s="35">
        <v>0</v>
      </c>
      <c r="V4602" s="36">
        <v>1</v>
      </c>
      <c r="W4602" s="36">
        <v>1</v>
      </c>
      <c r="X4602" s="37" t="s">
        <v>65</v>
      </c>
    </row>
    <row r="4603" spans="1:24" ht="24" customHeight="1" x14ac:dyDescent="0.2">
      <c r="A4603" s="50" t="s">
        <v>8807</v>
      </c>
      <c r="B4603" s="60" t="s">
        <v>8838</v>
      </c>
      <c r="C4603" s="76" t="s">
        <v>8838</v>
      </c>
      <c r="D4603" s="61" t="s">
        <v>24238</v>
      </c>
      <c r="E4603" s="53">
        <v>9956.9599999999991</v>
      </c>
      <c r="F4603" s="26">
        <v>0.21</v>
      </c>
      <c r="G4603" s="53">
        <v>17469.484</v>
      </c>
      <c r="H4603" s="67"/>
      <c r="I4603" s="68"/>
      <c r="J4603" s="69"/>
      <c r="K4603" s="69"/>
      <c r="L4603" s="69"/>
      <c r="M4603" s="69"/>
      <c r="N4603" s="69"/>
      <c r="O4603" s="35"/>
      <c r="P4603" s="35" t="s">
        <v>28036</v>
      </c>
      <c r="Q4603" s="36">
        <v>1</v>
      </c>
      <c r="R4603" s="35" t="s">
        <v>27</v>
      </c>
      <c r="S4603" s="35" t="s">
        <v>28503</v>
      </c>
      <c r="T4603" s="35">
        <v>0</v>
      </c>
      <c r="U4603" s="35">
        <v>0</v>
      </c>
      <c r="V4603" s="36">
        <v>6</v>
      </c>
      <c r="W4603" s="36">
        <v>6</v>
      </c>
      <c r="X4603" s="37" t="s">
        <v>65</v>
      </c>
    </row>
    <row r="4604" spans="1:24" ht="24" customHeight="1" x14ac:dyDescent="0.2">
      <c r="A4604" s="50" t="s">
        <v>8807</v>
      </c>
      <c r="B4604" s="60" t="s">
        <v>8840</v>
      </c>
      <c r="C4604" s="76" t="s">
        <v>8840</v>
      </c>
      <c r="D4604" s="61" t="s">
        <v>24239</v>
      </c>
      <c r="E4604" s="53">
        <v>9956.9599999999991</v>
      </c>
      <c r="F4604" s="26">
        <v>0.21</v>
      </c>
      <c r="G4604" s="53">
        <v>17469.484</v>
      </c>
      <c r="H4604" s="67"/>
      <c r="I4604" s="68"/>
      <c r="J4604" s="69"/>
      <c r="K4604" s="69"/>
      <c r="L4604" s="69"/>
      <c r="M4604" s="69"/>
      <c r="N4604" s="69"/>
      <c r="O4604" s="35"/>
      <c r="P4604" s="35" t="s">
        <v>28037</v>
      </c>
      <c r="Q4604" s="36">
        <v>1</v>
      </c>
      <c r="R4604" s="35" t="s">
        <v>27</v>
      </c>
      <c r="S4604" s="35" t="s">
        <v>28503</v>
      </c>
      <c r="T4604" s="35">
        <v>0</v>
      </c>
      <c r="U4604" s="35">
        <v>0</v>
      </c>
      <c r="V4604" s="36">
        <v>6</v>
      </c>
      <c r="W4604" s="36">
        <v>6</v>
      </c>
      <c r="X4604" s="37" t="s">
        <v>65</v>
      </c>
    </row>
    <row r="4605" spans="1:24" ht="24" customHeight="1" x14ac:dyDescent="0.2">
      <c r="A4605" s="50" t="s">
        <v>8807</v>
      </c>
      <c r="B4605" s="60" t="s">
        <v>24240</v>
      </c>
      <c r="C4605" s="76" t="s">
        <v>24240</v>
      </c>
      <c r="D4605" s="61" t="s">
        <v>24241</v>
      </c>
      <c r="E4605" s="53">
        <v>10241.423000000001</v>
      </c>
      <c r="F4605" s="26">
        <v>0.21</v>
      </c>
      <c r="G4605" s="53">
        <v>17968.577000000001</v>
      </c>
      <c r="H4605" s="67"/>
      <c r="I4605" s="68"/>
      <c r="J4605" s="69"/>
      <c r="K4605" s="69"/>
      <c r="L4605" s="69"/>
      <c r="M4605" s="69"/>
      <c r="N4605" s="69"/>
      <c r="O4605" s="35"/>
      <c r="P4605" s="35" t="s">
        <v>28038</v>
      </c>
      <c r="Q4605" s="36">
        <v>6</v>
      </c>
      <c r="R4605" s="35" t="s">
        <v>9849</v>
      </c>
      <c r="S4605" s="35" t="s">
        <v>28503</v>
      </c>
      <c r="T4605" s="35">
        <v>0</v>
      </c>
      <c r="U4605" s="35">
        <v>0</v>
      </c>
      <c r="V4605" s="36" t="e">
        <v>#N/A</v>
      </c>
      <c r="W4605" s="36" t="e">
        <v>#N/A</v>
      </c>
      <c r="X4605" s="37" t="s">
        <v>65</v>
      </c>
    </row>
    <row r="4606" spans="1:24" ht="24" customHeight="1" x14ac:dyDescent="0.2">
      <c r="A4606" s="50" t="s">
        <v>8807</v>
      </c>
      <c r="B4606" s="60" t="s">
        <v>8842</v>
      </c>
      <c r="C4606" s="76" t="s">
        <v>8842</v>
      </c>
      <c r="D4606" s="61" t="s">
        <v>8843</v>
      </c>
      <c r="E4606" s="53">
        <v>350440.45</v>
      </c>
      <c r="F4606" s="26">
        <v>0.21</v>
      </c>
      <c r="G4606" s="53">
        <v>614847.76699999999</v>
      </c>
      <c r="H4606" s="67"/>
      <c r="I4606" s="68"/>
      <c r="J4606" s="69"/>
      <c r="K4606" s="69"/>
      <c r="L4606" s="69"/>
      <c r="M4606" s="69"/>
      <c r="N4606" s="69"/>
      <c r="O4606" s="35"/>
      <c r="P4606" s="35" t="s">
        <v>28039</v>
      </c>
      <c r="Q4606" s="36">
        <v>1</v>
      </c>
      <c r="R4606" s="35" t="s">
        <v>27</v>
      </c>
      <c r="S4606" s="35" t="s">
        <v>28503</v>
      </c>
      <c r="T4606" s="35">
        <v>0</v>
      </c>
      <c r="U4606" s="35">
        <v>0</v>
      </c>
      <c r="V4606" s="36">
        <v>1</v>
      </c>
      <c r="W4606" s="36">
        <v>1</v>
      </c>
      <c r="X4606" s="37" t="s">
        <v>65</v>
      </c>
    </row>
    <row r="4607" spans="1:24" ht="24" customHeight="1" x14ac:dyDescent="0.2">
      <c r="A4607" s="50" t="s">
        <v>8807</v>
      </c>
      <c r="B4607" s="60" t="s">
        <v>8844</v>
      </c>
      <c r="C4607" s="76" t="s">
        <v>8844</v>
      </c>
      <c r="D4607" s="61" t="s">
        <v>8845</v>
      </c>
      <c r="E4607" s="53">
        <v>365110.57</v>
      </c>
      <c r="F4607" s="26">
        <v>0.21</v>
      </c>
      <c r="G4607" s="53">
        <v>640586.49899999995</v>
      </c>
      <c r="H4607" s="67"/>
      <c r="I4607" s="68"/>
      <c r="J4607" s="69"/>
      <c r="K4607" s="69"/>
      <c r="L4607" s="69"/>
      <c r="M4607" s="69"/>
      <c r="N4607" s="69"/>
      <c r="O4607" s="35"/>
      <c r="P4607" s="35" t="s">
        <v>28040</v>
      </c>
      <c r="Q4607" s="36">
        <v>1</v>
      </c>
      <c r="R4607" s="35" t="s">
        <v>27</v>
      </c>
      <c r="S4607" s="35" t="s">
        <v>28503</v>
      </c>
      <c r="T4607" s="35">
        <v>0</v>
      </c>
      <c r="U4607" s="35">
        <v>0</v>
      </c>
      <c r="V4607" s="36">
        <v>1</v>
      </c>
      <c r="W4607" s="36">
        <v>1</v>
      </c>
      <c r="X4607" s="37" t="s">
        <v>65</v>
      </c>
    </row>
    <row r="4608" spans="1:24" ht="24" customHeight="1" x14ac:dyDescent="0.2">
      <c r="A4608" s="50" t="s">
        <v>8807</v>
      </c>
      <c r="B4608" s="60" t="s">
        <v>8846</v>
      </c>
      <c r="C4608" s="76" t="s">
        <v>8846</v>
      </c>
      <c r="D4608" s="61" t="s">
        <v>8847</v>
      </c>
      <c r="E4608" s="53">
        <v>365110.57</v>
      </c>
      <c r="F4608" s="26">
        <v>0.21</v>
      </c>
      <c r="G4608" s="53">
        <v>640586.49899999995</v>
      </c>
      <c r="H4608" s="67"/>
      <c r="I4608" s="68"/>
      <c r="J4608" s="69"/>
      <c r="K4608" s="69"/>
      <c r="L4608" s="69"/>
      <c r="M4608" s="69"/>
      <c r="N4608" s="69"/>
      <c r="O4608" s="35"/>
      <c r="P4608" s="35" t="s">
        <v>28041</v>
      </c>
      <c r="Q4608" s="36">
        <v>1</v>
      </c>
      <c r="R4608" s="35" t="s">
        <v>27</v>
      </c>
      <c r="S4608" s="35" t="s">
        <v>28503</v>
      </c>
      <c r="T4608" s="35">
        <v>0</v>
      </c>
      <c r="U4608" s="35">
        <v>0</v>
      </c>
      <c r="V4608" s="36">
        <v>1</v>
      </c>
      <c r="W4608" s="36">
        <v>1</v>
      </c>
      <c r="X4608" s="37" t="s">
        <v>65</v>
      </c>
    </row>
    <row r="4609" spans="1:24" ht="24" customHeight="1" x14ac:dyDescent="0.2">
      <c r="A4609" s="50" t="s">
        <v>8807</v>
      </c>
      <c r="B4609" s="60" t="s">
        <v>8848</v>
      </c>
      <c r="C4609" s="76" t="s">
        <v>8848</v>
      </c>
      <c r="D4609" s="61" t="s">
        <v>8849</v>
      </c>
      <c r="E4609" s="53">
        <v>432050.22</v>
      </c>
      <c r="F4609" s="26">
        <v>0.21</v>
      </c>
      <c r="G4609" s="53">
        <v>758032.11199999996</v>
      </c>
      <c r="H4609" s="67"/>
      <c r="I4609" s="68"/>
      <c r="J4609" s="69"/>
      <c r="K4609" s="69"/>
      <c r="L4609" s="69"/>
      <c r="M4609" s="69"/>
      <c r="N4609" s="69"/>
      <c r="O4609" s="35"/>
      <c r="P4609" s="35" t="s">
        <v>28042</v>
      </c>
      <c r="Q4609" s="36">
        <v>1</v>
      </c>
      <c r="R4609" s="35" t="s">
        <v>27</v>
      </c>
      <c r="S4609" s="35" t="s">
        <v>28503</v>
      </c>
      <c r="T4609" s="35">
        <v>0</v>
      </c>
      <c r="U4609" s="35">
        <v>0</v>
      </c>
      <c r="V4609" s="36">
        <v>1</v>
      </c>
      <c r="W4609" s="36">
        <v>1</v>
      </c>
      <c r="X4609" s="37" t="s">
        <v>65</v>
      </c>
    </row>
    <row r="4610" spans="1:24" ht="24" customHeight="1" x14ac:dyDescent="0.2">
      <c r="A4610" s="50" t="s">
        <v>8807</v>
      </c>
      <c r="B4610" s="60" t="s">
        <v>8850</v>
      </c>
      <c r="C4610" s="76" t="s">
        <v>8850</v>
      </c>
      <c r="D4610" s="61" t="s">
        <v>8851</v>
      </c>
      <c r="E4610" s="53">
        <v>365110.57</v>
      </c>
      <c r="F4610" s="26">
        <v>0.21</v>
      </c>
      <c r="G4610" s="53">
        <v>640586.49899999995</v>
      </c>
      <c r="H4610" s="67"/>
      <c r="I4610" s="68"/>
      <c r="J4610" s="69"/>
      <c r="K4610" s="69"/>
      <c r="L4610" s="69"/>
      <c r="M4610" s="69"/>
      <c r="N4610" s="69"/>
      <c r="O4610" s="35"/>
      <c r="P4610" s="35" t="s">
        <v>28043</v>
      </c>
      <c r="Q4610" s="36">
        <v>1</v>
      </c>
      <c r="R4610" s="35" t="s">
        <v>27</v>
      </c>
      <c r="S4610" s="35" t="s">
        <v>28504</v>
      </c>
      <c r="T4610" s="35">
        <v>0</v>
      </c>
      <c r="U4610" s="35">
        <v>0</v>
      </c>
      <c r="V4610" s="36">
        <v>1</v>
      </c>
      <c r="W4610" s="36">
        <v>1</v>
      </c>
      <c r="X4610" s="37" t="s">
        <v>65</v>
      </c>
    </row>
    <row r="4611" spans="1:24" ht="24" customHeight="1" x14ac:dyDescent="0.2">
      <c r="A4611" s="50" t="s">
        <v>8807</v>
      </c>
      <c r="B4611" s="60" t="s">
        <v>8852</v>
      </c>
      <c r="C4611" s="76" t="s">
        <v>8852</v>
      </c>
      <c r="D4611" s="61" t="s">
        <v>8853</v>
      </c>
      <c r="E4611" s="53">
        <v>395523.1</v>
      </c>
      <c r="F4611" s="26">
        <v>0.21</v>
      </c>
      <c r="G4611" s="53">
        <v>693945.28500000003</v>
      </c>
      <c r="H4611" s="67"/>
      <c r="I4611" s="68"/>
      <c r="J4611" s="69"/>
      <c r="K4611" s="69"/>
      <c r="L4611" s="69"/>
      <c r="M4611" s="69"/>
      <c r="N4611" s="69"/>
      <c r="O4611" s="35"/>
      <c r="P4611" s="35" t="s">
        <v>28044</v>
      </c>
      <c r="Q4611" s="36">
        <v>1</v>
      </c>
      <c r="R4611" s="35" t="s">
        <v>27</v>
      </c>
      <c r="S4611" s="35" t="s">
        <v>28503</v>
      </c>
      <c r="T4611" s="35">
        <v>0</v>
      </c>
      <c r="U4611" s="35">
        <v>0</v>
      </c>
      <c r="V4611" s="36">
        <v>1</v>
      </c>
      <c r="W4611" s="36">
        <v>1</v>
      </c>
      <c r="X4611" s="37" t="s">
        <v>65</v>
      </c>
    </row>
    <row r="4612" spans="1:24" ht="24" customHeight="1" x14ac:dyDescent="0.2">
      <c r="A4612" s="50" t="s">
        <v>8807</v>
      </c>
      <c r="B4612" s="60" t="s">
        <v>8854</v>
      </c>
      <c r="C4612" s="76" t="s">
        <v>8854</v>
      </c>
      <c r="D4612" s="61" t="s">
        <v>8855</v>
      </c>
      <c r="E4612" s="53">
        <v>395523.1</v>
      </c>
      <c r="F4612" s="26">
        <v>0.21</v>
      </c>
      <c r="G4612" s="53">
        <v>693945.28500000003</v>
      </c>
      <c r="H4612" s="67"/>
      <c r="I4612" s="68"/>
      <c r="J4612" s="69"/>
      <c r="K4612" s="69"/>
      <c r="L4612" s="69"/>
      <c r="M4612" s="69"/>
      <c r="N4612" s="69"/>
      <c r="O4612" s="35"/>
      <c r="P4612" s="35" t="s">
        <v>28045</v>
      </c>
      <c r="Q4612" s="36">
        <v>1</v>
      </c>
      <c r="R4612" s="35" t="s">
        <v>27</v>
      </c>
      <c r="S4612" s="35" t="s">
        <v>28504</v>
      </c>
      <c r="T4612" s="35">
        <v>0</v>
      </c>
      <c r="U4612" s="35">
        <v>0</v>
      </c>
      <c r="V4612" s="36">
        <v>1</v>
      </c>
      <c r="W4612" s="36">
        <v>1</v>
      </c>
      <c r="X4612" s="37" t="s">
        <v>65</v>
      </c>
    </row>
    <row r="4613" spans="1:24" ht="24" customHeight="1" x14ac:dyDescent="0.2">
      <c r="A4613" s="50" t="s">
        <v>8807</v>
      </c>
      <c r="B4613" s="60" t="s">
        <v>8856</v>
      </c>
      <c r="C4613" s="76" t="s">
        <v>8856</v>
      </c>
      <c r="D4613" s="61" t="s">
        <v>8857</v>
      </c>
      <c r="E4613" s="53">
        <v>444210.62</v>
      </c>
      <c r="F4613" s="26">
        <v>0.21</v>
      </c>
      <c r="G4613" s="53">
        <v>779367.53399999999</v>
      </c>
      <c r="H4613" s="67"/>
      <c r="I4613" s="68"/>
      <c r="J4613" s="69"/>
      <c r="K4613" s="69"/>
      <c r="L4613" s="69"/>
      <c r="M4613" s="69"/>
      <c r="N4613" s="69"/>
      <c r="O4613" s="35"/>
      <c r="P4613" s="35" t="s">
        <v>28046</v>
      </c>
      <c r="Q4613" s="36">
        <v>1</v>
      </c>
      <c r="R4613" s="35" t="s">
        <v>27</v>
      </c>
      <c r="S4613" s="35" t="s">
        <v>28503</v>
      </c>
      <c r="T4613" s="35">
        <v>0</v>
      </c>
      <c r="U4613" s="35">
        <v>0</v>
      </c>
      <c r="V4613" s="36">
        <v>1</v>
      </c>
      <c r="W4613" s="36">
        <v>1</v>
      </c>
      <c r="X4613" s="37" t="s">
        <v>65</v>
      </c>
    </row>
    <row r="4614" spans="1:24" ht="24" customHeight="1" x14ac:dyDescent="0.2">
      <c r="A4614" s="50" t="s">
        <v>8807</v>
      </c>
      <c r="B4614" s="60" t="s">
        <v>8858</v>
      </c>
      <c r="C4614" s="76" t="s">
        <v>8858</v>
      </c>
      <c r="D4614" s="61" t="s">
        <v>8859</v>
      </c>
      <c r="E4614" s="53">
        <v>450302.31</v>
      </c>
      <c r="F4614" s="26">
        <v>0.21</v>
      </c>
      <c r="G4614" s="53">
        <v>790055.40399999998</v>
      </c>
      <c r="H4614" s="67"/>
      <c r="I4614" s="68"/>
      <c r="J4614" s="69"/>
      <c r="K4614" s="69"/>
      <c r="L4614" s="69"/>
      <c r="M4614" s="69"/>
      <c r="N4614" s="69"/>
      <c r="O4614" s="35"/>
      <c r="P4614" s="35" t="s">
        <v>28047</v>
      </c>
      <c r="Q4614" s="36">
        <v>1</v>
      </c>
      <c r="R4614" s="35" t="s">
        <v>27</v>
      </c>
      <c r="S4614" s="35" t="s">
        <v>28504</v>
      </c>
      <c r="T4614" s="35">
        <v>0</v>
      </c>
      <c r="U4614" s="35">
        <v>0</v>
      </c>
      <c r="V4614" s="36">
        <v>1</v>
      </c>
      <c r="W4614" s="36">
        <v>1</v>
      </c>
      <c r="X4614" s="37" t="s">
        <v>65</v>
      </c>
    </row>
    <row r="4615" spans="1:24" ht="24" customHeight="1" x14ac:dyDescent="0.2">
      <c r="A4615" s="50" t="s">
        <v>8807</v>
      </c>
      <c r="B4615" s="60" t="s">
        <v>8860</v>
      </c>
      <c r="C4615" s="76" t="s">
        <v>8860</v>
      </c>
      <c r="D4615" s="61" t="s">
        <v>8861</v>
      </c>
      <c r="E4615" s="53">
        <v>450302.31</v>
      </c>
      <c r="F4615" s="26">
        <v>0.21</v>
      </c>
      <c r="G4615" s="53">
        <v>790055.40399999998</v>
      </c>
      <c r="H4615" s="67"/>
      <c r="I4615" s="68"/>
      <c r="J4615" s="69"/>
      <c r="K4615" s="69"/>
      <c r="L4615" s="69"/>
      <c r="M4615" s="69"/>
      <c r="N4615" s="69"/>
      <c r="O4615" s="35"/>
      <c r="P4615" s="35" t="s">
        <v>28048</v>
      </c>
      <c r="Q4615" s="36">
        <v>1</v>
      </c>
      <c r="R4615" s="35" t="s">
        <v>27</v>
      </c>
      <c r="S4615" s="35" t="s">
        <v>28504</v>
      </c>
      <c r="T4615" s="35">
        <v>0</v>
      </c>
      <c r="U4615" s="35">
        <v>0</v>
      </c>
      <c r="V4615" s="36">
        <v>1</v>
      </c>
      <c r="W4615" s="36">
        <v>1</v>
      </c>
      <c r="X4615" s="37" t="s">
        <v>65</v>
      </c>
    </row>
    <row r="4616" spans="1:24" ht="24" customHeight="1" x14ac:dyDescent="0.2">
      <c r="A4616" s="50" t="s">
        <v>8807</v>
      </c>
      <c r="B4616" s="60" t="s">
        <v>8862</v>
      </c>
      <c r="C4616" s="76" t="s">
        <v>8862</v>
      </c>
      <c r="D4616" s="61" t="s">
        <v>8863</v>
      </c>
      <c r="E4616" s="53">
        <v>225107.64</v>
      </c>
      <c r="F4616" s="26">
        <v>0.21</v>
      </c>
      <c r="G4616" s="53">
        <v>394951.35700000002</v>
      </c>
      <c r="H4616" s="67"/>
      <c r="I4616" s="68"/>
      <c r="J4616" s="69"/>
      <c r="K4616" s="69"/>
      <c r="L4616" s="69"/>
      <c r="M4616" s="69"/>
      <c r="N4616" s="69"/>
      <c r="O4616" s="35"/>
      <c r="P4616" s="35" t="s">
        <v>28048</v>
      </c>
      <c r="Q4616" s="36">
        <v>1</v>
      </c>
      <c r="R4616" s="35" t="s">
        <v>27</v>
      </c>
      <c r="S4616" s="35" t="s">
        <v>28503</v>
      </c>
      <c r="T4616" s="35">
        <v>0</v>
      </c>
      <c r="U4616" s="35">
        <v>0</v>
      </c>
      <c r="V4616" s="36">
        <v>1</v>
      </c>
      <c r="W4616" s="36">
        <v>1</v>
      </c>
      <c r="X4616" s="37" t="s">
        <v>65</v>
      </c>
    </row>
    <row r="4617" spans="1:24" ht="24" customHeight="1" x14ac:dyDescent="0.2">
      <c r="A4617" s="50" t="s">
        <v>8807</v>
      </c>
      <c r="B4617" s="60" t="s">
        <v>8864</v>
      </c>
      <c r="C4617" s="76" t="s">
        <v>8864</v>
      </c>
      <c r="D4617" s="61" t="s">
        <v>24242</v>
      </c>
      <c r="E4617" s="53">
        <v>225107.64</v>
      </c>
      <c r="F4617" s="26">
        <v>0.21</v>
      </c>
      <c r="G4617" s="53">
        <v>394951.35700000002</v>
      </c>
      <c r="H4617" s="67"/>
      <c r="I4617" s="68"/>
      <c r="J4617" s="69"/>
      <c r="K4617" s="69"/>
      <c r="L4617" s="69"/>
      <c r="M4617" s="69"/>
      <c r="N4617" s="69"/>
      <c r="O4617" s="35"/>
      <c r="P4617" s="35" t="s">
        <v>28048</v>
      </c>
      <c r="Q4617" s="36">
        <v>1</v>
      </c>
      <c r="R4617" s="35" t="s">
        <v>27</v>
      </c>
      <c r="S4617" s="35" t="s">
        <v>28504</v>
      </c>
      <c r="T4617" s="35">
        <v>0</v>
      </c>
      <c r="U4617" s="35">
        <v>0</v>
      </c>
      <c r="V4617" s="36">
        <v>1</v>
      </c>
      <c r="W4617" s="36">
        <v>1</v>
      </c>
      <c r="X4617" s="37" t="s">
        <v>65</v>
      </c>
    </row>
    <row r="4618" spans="1:24" ht="24" customHeight="1" x14ac:dyDescent="0.2">
      <c r="A4618" s="50" t="s">
        <v>8807</v>
      </c>
      <c r="B4618" s="60" t="s">
        <v>8866</v>
      </c>
      <c r="C4618" s="76" t="s">
        <v>8866</v>
      </c>
      <c r="D4618" s="61" t="s">
        <v>8867</v>
      </c>
      <c r="E4618" s="53">
        <v>486829.31</v>
      </c>
      <c r="F4618" s="26">
        <v>0.21</v>
      </c>
      <c r="G4618" s="53">
        <v>854142.02500000002</v>
      </c>
      <c r="H4618" s="67"/>
      <c r="I4618" s="68"/>
      <c r="J4618" s="69"/>
      <c r="K4618" s="69"/>
      <c r="L4618" s="69"/>
      <c r="M4618" s="69"/>
      <c r="N4618" s="69"/>
      <c r="O4618" s="35"/>
      <c r="P4618" s="35" t="s">
        <v>28049</v>
      </c>
      <c r="Q4618" s="36">
        <v>1</v>
      </c>
      <c r="R4618" s="35" t="s">
        <v>27</v>
      </c>
      <c r="S4618" s="35" t="s">
        <v>28504</v>
      </c>
      <c r="T4618" s="35">
        <v>0</v>
      </c>
      <c r="U4618" s="35">
        <v>0</v>
      </c>
      <c r="V4618" s="36">
        <v>1</v>
      </c>
      <c r="W4618" s="36">
        <v>1</v>
      </c>
      <c r="X4618" s="37" t="s">
        <v>65</v>
      </c>
    </row>
    <row r="4619" spans="1:24" ht="24" customHeight="1" x14ac:dyDescent="0.2">
      <c r="A4619" s="50" t="s">
        <v>8807</v>
      </c>
      <c r="B4619" s="60" t="s">
        <v>8868</v>
      </c>
      <c r="C4619" s="76" t="s">
        <v>8868</v>
      </c>
      <c r="D4619" s="61" t="s">
        <v>8869</v>
      </c>
      <c r="E4619" s="53">
        <v>450302.31</v>
      </c>
      <c r="F4619" s="26">
        <v>0.21</v>
      </c>
      <c r="G4619" s="53">
        <v>790055.40399999998</v>
      </c>
      <c r="H4619" s="67"/>
      <c r="I4619" s="68"/>
      <c r="J4619" s="69"/>
      <c r="K4619" s="69"/>
      <c r="L4619" s="69"/>
      <c r="M4619" s="69"/>
      <c r="N4619" s="69"/>
      <c r="O4619" s="35"/>
      <c r="P4619" s="35" t="s">
        <v>28050</v>
      </c>
      <c r="Q4619" s="36">
        <v>1</v>
      </c>
      <c r="R4619" s="35" t="s">
        <v>27</v>
      </c>
      <c r="S4619" s="35" t="s">
        <v>28503</v>
      </c>
      <c r="T4619" s="35">
        <v>0</v>
      </c>
      <c r="U4619" s="35">
        <v>0</v>
      </c>
      <c r="V4619" s="36">
        <v>1</v>
      </c>
      <c r="W4619" s="36">
        <v>1</v>
      </c>
      <c r="X4619" s="37" t="s">
        <v>65</v>
      </c>
    </row>
    <row r="4620" spans="1:24" ht="24" customHeight="1" x14ac:dyDescent="0.2">
      <c r="A4620" s="50" t="s">
        <v>8807</v>
      </c>
      <c r="B4620" s="60" t="s">
        <v>8870</v>
      </c>
      <c r="C4620" s="76" t="s">
        <v>8870</v>
      </c>
      <c r="D4620" s="61" t="s">
        <v>8871</v>
      </c>
      <c r="E4620" s="53">
        <v>379971.41</v>
      </c>
      <c r="F4620" s="26">
        <v>0.21</v>
      </c>
      <c r="G4620" s="53">
        <v>666659.83299999998</v>
      </c>
      <c r="H4620" s="67"/>
      <c r="I4620" s="68"/>
      <c r="J4620" s="69"/>
      <c r="K4620" s="69"/>
      <c r="L4620" s="69"/>
      <c r="M4620" s="69"/>
      <c r="N4620" s="69"/>
      <c r="O4620" s="35"/>
      <c r="P4620" s="35" t="s">
        <v>28051</v>
      </c>
      <c r="Q4620" s="36">
        <v>1</v>
      </c>
      <c r="R4620" s="35" t="s">
        <v>27</v>
      </c>
      <c r="S4620" s="35" t="s">
        <v>28503</v>
      </c>
      <c r="T4620" s="35">
        <v>0</v>
      </c>
      <c r="U4620" s="35">
        <v>0</v>
      </c>
      <c r="V4620" s="36">
        <v>1</v>
      </c>
      <c r="W4620" s="36">
        <v>1</v>
      </c>
      <c r="X4620" s="37" t="s">
        <v>65</v>
      </c>
    </row>
    <row r="4621" spans="1:24" ht="24" customHeight="1" x14ac:dyDescent="0.2">
      <c r="A4621" s="50" t="s">
        <v>8807</v>
      </c>
      <c r="B4621" s="60" t="s">
        <v>8872</v>
      </c>
      <c r="C4621" s="76" t="s">
        <v>8872</v>
      </c>
      <c r="D4621" s="61" t="s">
        <v>8873</v>
      </c>
      <c r="E4621" s="53">
        <v>115581.47</v>
      </c>
      <c r="F4621" s="26">
        <v>0.21</v>
      </c>
      <c r="G4621" s="53">
        <v>202787.68700000001</v>
      </c>
      <c r="H4621" s="67"/>
      <c r="I4621" s="68"/>
      <c r="J4621" s="69"/>
      <c r="K4621" s="69"/>
      <c r="L4621" s="69"/>
      <c r="M4621" s="69"/>
      <c r="N4621" s="69"/>
      <c r="O4621" s="35"/>
      <c r="P4621" s="35" t="s">
        <v>28052</v>
      </c>
      <c r="Q4621" s="36">
        <v>1</v>
      </c>
      <c r="R4621" s="35" t="s">
        <v>27</v>
      </c>
      <c r="S4621" s="35" t="s">
        <v>28504</v>
      </c>
      <c r="T4621" s="35">
        <v>0</v>
      </c>
      <c r="U4621" s="35">
        <v>0</v>
      </c>
      <c r="V4621" s="36">
        <v>1</v>
      </c>
      <c r="W4621" s="36">
        <v>1</v>
      </c>
      <c r="X4621" s="37" t="s">
        <v>65</v>
      </c>
    </row>
    <row r="4622" spans="1:24" ht="24" customHeight="1" x14ac:dyDescent="0.2">
      <c r="A4622" s="50" t="s">
        <v>8807</v>
      </c>
      <c r="B4622" s="60" t="s">
        <v>8874</v>
      </c>
      <c r="C4622" s="76" t="s">
        <v>8874</v>
      </c>
      <c r="D4622" s="61" t="s">
        <v>8875</v>
      </c>
      <c r="E4622" s="53">
        <v>133833.49</v>
      </c>
      <c r="F4622" s="26">
        <v>0.21</v>
      </c>
      <c r="G4622" s="53">
        <v>234810.85800000001</v>
      </c>
      <c r="H4622" s="67"/>
      <c r="I4622" s="68"/>
      <c r="J4622" s="69"/>
      <c r="K4622" s="69"/>
      <c r="L4622" s="69"/>
      <c r="M4622" s="69"/>
      <c r="N4622" s="69"/>
      <c r="O4622" s="35"/>
      <c r="P4622" s="35" t="s">
        <v>28053</v>
      </c>
      <c r="Q4622" s="36">
        <v>1</v>
      </c>
      <c r="R4622" s="35" t="s">
        <v>27</v>
      </c>
      <c r="S4622" s="35" t="s">
        <v>28504</v>
      </c>
      <c r="T4622" s="35">
        <v>0</v>
      </c>
      <c r="U4622" s="35">
        <v>0</v>
      </c>
      <c r="V4622" s="36">
        <v>1</v>
      </c>
      <c r="W4622" s="36">
        <v>1</v>
      </c>
      <c r="X4622" s="37" t="s">
        <v>65</v>
      </c>
    </row>
    <row r="4623" spans="1:24" ht="24" customHeight="1" x14ac:dyDescent="0.2">
      <c r="A4623" s="50" t="s">
        <v>8807</v>
      </c>
      <c r="B4623" s="60" t="s">
        <v>8876</v>
      </c>
      <c r="C4623" s="76" t="s">
        <v>8876</v>
      </c>
      <c r="D4623" s="61" t="s">
        <v>8877</v>
      </c>
      <c r="E4623" s="53">
        <v>158177.34</v>
      </c>
      <c r="F4623" s="26">
        <v>0.21</v>
      </c>
      <c r="G4623" s="53">
        <v>277522.13900000002</v>
      </c>
      <c r="H4623" s="67"/>
      <c r="I4623" s="68"/>
      <c r="J4623" s="69"/>
      <c r="K4623" s="69"/>
      <c r="L4623" s="69"/>
      <c r="M4623" s="69"/>
      <c r="N4623" s="69"/>
      <c r="O4623" s="35"/>
      <c r="P4623" s="35" t="s">
        <v>28054</v>
      </c>
      <c r="Q4623" s="36">
        <v>1</v>
      </c>
      <c r="R4623" s="35" t="s">
        <v>27</v>
      </c>
      <c r="S4623" s="35" t="s">
        <v>28504</v>
      </c>
      <c r="T4623" s="35">
        <v>0</v>
      </c>
      <c r="U4623" s="35">
        <v>0</v>
      </c>
      <c r="V4623" s="36">
        <v>1</v>
      </c>
      <c r="W4623" s="36">
        <v>1</v>
      </c>
      <c r="X4623" s="37" t="s">
        <v>65</v>
      </c>
    </row>
    <row r="4624" spans="1:24" ht="24" customHeight="1" x14ac:dyDescent="0.2">
      <c r="A4624" s="50" t="s">
        <v>8807</v>
      </c>
      <c r="B4624" s="60" t="s">
        <v>8878</v>
      </c>
      <c r="C4624" s="76" t="s">
        <v>8878</v>
      </c>
      <c r="D4624" s="61" t="s">
        <v>8879</v>
      </c>
      <c r="E4624" s="53">
        <v>182521.08</v>
      </c>
      <c r="F4624" s="26">
        <v>0.21</v>
      </c>
      <c r="G4624" s="53">
        <v>320233.24</v>
      </c>
      <c r="H4624" s="67"/>
      <c r="I4624" s="68"/>
      <c r="J4624" s="69"/>
      <c r="K4624" s="69"/>
      <c r="L4624" s="69"/>
      <c r="M4624" s="69"/>
      <c r="N4624" s="69"/>
      <c r="O4624" s="35"/>
      <c r="P4624" s="35" t="s">
        <v>28055</v>
      </c>
      <c r="Q4624" s="36">
        <v>1</v>
      </c>
      <c r="R4624" s="35" t="s">
        <v>27</v>
      </c>
      <c r="S4624" s="35" t="s">
        <v>28504</v>
      </c>
      <c r="T4624" s="35">
        <v>0</v>
      </c>
      <c r="U4624" s="35">
        <v>0</v>
      </c>
      <c r="V4624" s="36">
        <v>1</v>
      </c>
      <c r="W4624" s="36">
        <v>1</v>
      </c>
      <c r="X4624" s="37" t="s">
        <v>65</v>
      </c>
    </row>
    <row r="4625" spans="1:24" ht="24" customHeight="1" x14ac:dyDescent="0.2">
      <c r="A4625" s="50" t="s">
        <v>8807</v>
      </c>
      <c r="B4625" s="60" t="s">
        <v>8880</v>
      </c>
      <c r="C4625" s="76" t="s">
        <v>8880</v>
      </c>
      <c r="D4625" s="61" t="s">
        <v>8881</v>
      </c>
      <c r="E4625" s="53">
        <v>273804.40999999997</v>
      </c>
      <c r="F4625" s="26">
        <v>0.21</v>
      </c>
      <c r="G4625" s="53">
        <v>480389.83199999999</v>
      </c>
      <c r="H4625" s="67"/>
      <c r="I4625" s="68"/>
      <c r="J4625" s="69"/>
      <c r="K4625" s="69"/>
      <c r="L4625" s="69"/>
      <c r="M4625" s="69"/>
      <c r="N4625" s="69"/>
      <c r="O4625" s="35"/>
      <c r="P4625" s="35" t="s">
        <v>28056</v>
      </c>
      <c r="Q4625" s="36">
        <v>1</v>
      </c>
      <c r="R4625" s="35" t="s">
        <v>27</v>
      </c>
      <c r="S4625" s="35" t="s">
        <v>28504</v>
      </c>
      <c r="T4625" s="35">
        <v>0</v>
      </c>
      <c r="U4625" s="35">
        <v>0</v>
      </c>
      <c r="V4625" s="36">
        <v>1</v>
      </c>
      <c r="W4625" s="36">
        <v>1</v>
      </c>
      <c r="X4625" s="37" t="s">
        <v>65</v>
      </c>
    </row>
    <row r="4626" spans="1:24" ht="24" customHeight="1" x14ac:dyDescent="0.2">
      <c r="A4626" s="50" t="s">
        <v>8807</v>
      </c>
      <c r="B4626" s="60" t="s">
        <v>8882</v>
      </c>
      <c r="C4626" s="76" t="s">
        <v>8882</v>
      </c>
      <c r="D4626" s="61" t="s">
        <v>8883</v>
      </c>
      <c r="E4626" s="53">
        <v>322491.88</v>
      </c>
      <c r="F4626" s="26">
        <v>0.21</v>
      </c>
      <c r="G4626" s="53">
        <v>565812.00800000003</v>
      </c>
      <c r="H4626" s="67"/>
      <c r="I4626" s="68"/>
      <c r="J4626" s="69"/>
      <c r="K4626" s="69"/>
      <c r="L4626" s="69"/>
      <c r="M4626" s="69"/>
      <c r="N4626" s="69"/>
      <c r="O4626" s="35"/>
      <c r="P4626" s="35" t="s">
        <v>28057</v>
      </c>
      <c r="Q4626" s="36">
        <v>1</v>
      </c>
      <c r="R4626" s="35" t="s">
        <v>27</v>
      </c>
      <c r="S4626" s="35" t="s">
        <v>28504</v>
      </c>
      <c r="T4626" s="35">
        <v>0</v>
      </c>
      <c r="U4626" s="35">
        <v>0</v>
      </c>
      <c r="V4626" s="36">
        <v>1</v>
      </c>
      <c r="W4626" s="36">
        <v>1</v>
      </c>
      <c r="X4626" s="37" t="s">
        <v>65</v>
      </c>
    </row>
    <row r="4627" spans="1:24" ht="24" customHeight="1" x14ac:dyDescent="0.2">
      <c r="A4627" s="50" t="s">
        <v>8807</v>
      </c>
      <c r="B4627" s="60" t="s">
        <v>8884</v>
      </c>
      <c r="C4627" s="76" t="s">
        <v>8884</v>
      </c>
      <c r="D4627" s="61" t="s">
        <v>8885</v>
      </c>
      <c r="E4627" s="53">
        <v>340766.75</v>
      </c>
      <c r="F4627" s="26">
        <v>0.21</v>
      </c>
      <c r="G4627" s="53">
        <v>597875.26599999995</v>
      </c>
      <c r="H4627" s="67"/>
      <c r="I4627" s="68"/>
      <c r="J4627" s="69"/>
      <c r="K4627" s="69"/>
      <c r="L4627" s="69"/>
      <c r="M4627" s="69"/>
      <c r="N4627" s="69"/>
      <c r="O4627" s="35"/>
      <c r="P4627" s="35" t="s">
        <v>28058</v>
      </c>
      <c r="Q4627" s="36">
        <v>1</v>
      </c>
      <c r="R4627" s="35" t="s">
        <v>27</v>
      </c>
      <c r="S4627" s="35" t="s">
        <v>28504</v>
      </c>
      <c r="T4627" s="35">
        <v>0</v>
      </c>
      <c r="U4627" s="35">
        <v>0</v>
      </c>
      <c r="V4627" s="36">
        <v>1</v>
      </c>
      <c r="W4627" s="36">
        <v>1</v>
      </c>
      <c r="X4627" s="37" t="s">
        <v>65</v>
      </c>
    </row>
    <row r="4628" spans="1:24" ht="24" customHeight="1" x14ac:dyDescent="0.2">
      <c r="A4628" s="50" t="s">
        <v>8807</v>
      </c>
      <c r="B4628" s="60" t="s">
        <v>8886</v>
      </c>
      <c r="C4628" s="76" t="s">
        <v>8886</v>
      </c>
      <c r="D4628" s="61" t="s">
        <v>8887</v>
      </c>
      <c r="E4628" s="53">
        <v>365110.57</v>
      </c>
      <c r="F4628" s="26">
        <v>0.21</v>
      </c>
      <c r="G4628" s="53">
        <v>640586.49899999995</v>
      </c>
      <c r="H4628" s="67"/>
      <c r="I4628" s="68"/>
      <c r="J4628" s="69"/>
      <c r="K4628" s="69"/>
      <c r="L4628" s="69"/>
      <c r="M4628" s="69"/>
      <c r="N4628" s="69"/>
      <c r="O4628" s="35"/>
      <c r="P4628" s="35" t="s">
        <v>28059</v>
      </c>
      <c r="Q4628" s="36">
        <v>1</v>
      </c>
      <c r="R4628" s="35" t="s">
        <v>27</v>
      </c>
      <c r="S4628" s="35" t="s">
        <v>28503</v>
      </c>
      <c r="T4628" s="35">
        <v>0</v>
      </c>
      <c r="U4628" s="35">
        <v>0</v>
      </c>
      <c r="V4628" s="36">
        <v>1</v>
      </c>
      <c r="W4628" s="36">
        <v>1</v>
      </c>
      <c r="X4628" s="37" t="s">
        <v>65</v>
      </c>
    </row>
    <row r="4629" spans="1:24" ht="24" customHeight="1" x14ac:dyDescent="0.2">
      <c r="A4629" s="50" t="s">
        <v>8807</v>
      </c>
      <c r="B4629" s="60" t="s">
        <v>8888</v>
      </c>
      <c r="C4629" s="76" t="s">
        <v>8888</v>
      </c>
      <c r="D4629" s="61" t="s">
        <v>8889</v>
      </c>
      <c r="E4629" s="53">
        <v>273804.40999999997</v>
      </c>
      <c r="F4629" s="26">
        <v>0.21</v>
      </c>
      <c r="G4629" s="53">
        <v>480389.83199999999</v>
      </c>
      <c r="H4629" s="67"/>
      <c r="I4629" s="68"/>
      <c r="J4629" s="69"/>
      <c r="K4629" s="69"/>
      <c r="L4629" s="69"/>
      <c r="M4629" s="69"/>
      <c r="N4629" s="69"/>
      <c r="O4629" s="35"/>
      <c r="P4629" s="35" t="s">
        <v>28060</v>
      </c>
      <c r="Q4629" s="36">
        <v>1</v>
      </c>
      <c r="R4629" s="35" t="s">
        <v>27</v>
      </c>
      <c r="S4629" s="35" t="s">
        <v>28503</v>
      </c>
      <c r="T4629" s="35">
        <v>0</v>
      </c>
      <c r="U4629" s="35">
        <v>0</v>
      </c>
      <c r="V4629" s="36">
        <v>1</v>
      </c>
      <c r="W4629" s="36">
        <v>1</v>
      </c>
      <c r="X4629" s="37" t="s">
        <v>65</v>
      </c>
    </row>
    <row r="4630" spans="1:24" ht="24" customHeight="1" x14ac:dyDescent="0.2">
      <c r="A4630" s="50" t="s">
        <v>8807</v>
      </c>
      <c r="B4630" s="60" t="s">
        <v>8890</v>
      </c>
      <c r="C4630" s="76" t="s">
        <v>8890</v>
      </c>
      <c r="D4630" s="61" t="s">
        <v>8891</v>
      </c>
      <c r="E4630" s="53">
        <v>298148.15999999997</v>
      </c>
      <c r="F4630" s="26">
        <v>0.21</v>
      </c>
      <c r="G4630" s="53">
        <v>523100.94400000002</v>
      </c>
      <c r="H4630" s="67"/>
      <c r="I4630" s="68"/>
      <c r="J4630" s="69"/>
      <c r="K4630" s="69"/>
      <c r="L4630" s="69"/>
      <c r="M4630" s="69"/>
      <c r="N4630" s="69"/>
      <c r="O4630" s="35"/>
      <c r="P4630" s="35" t="s">
        <v>28061</v>
      </c>
      <c r="Q4630" s="36">
        <v>1</v>
      </c>
      <c r="R4630" s="35" t="s">
        <v>27</v>
      </c>
      <c r="S4630" s="35" t="s">
        <v>28503</v>
      </c>
      <c r="T4630" s="35">
        <v>0</v>
      </c>
      <c r="U4630" s="35">
        <v>0</v>
      </c>
      <c r="V4630" s="36">
        <v>1</v>
      </c>
      <c r="W4630" s="36">
        <v>1</v>
      </c>
      <c r="X4630" s="37" t="s">
        <v>65</v>
      </c>
    </row>
    <row r="4631" spans="1:24" ht="24" customHeight="1" x14ac:dyDescent="0.2">
      <c r="A4631" s="50" t="s">
        <v>8807</v>
      </c>
      <c r="B4631" s="60" t="s">
        <v>8892</v>
      </c>
      <c r="C4631" s="76" t="s">
        <v>8892</v>
      </c>
      <c r="D4631" s="61" t="s">
        <v>8893</v>
      </c>
      <c r="E4631" s="53">
        <v>322491.88</v>
      </c>
      <c r="F4631" s="26">
        <v>0.21</v>
      </c>
      <c r="G4631" s="53">
        <v>565812.00800000003</v>
      </c>
      <c r="H4631" s="67"/>
      <c r="I4631" s="68"/>
      <c r="J4631" s="69"/>
      <c r="K4631" s="69"/>
      <c r="L4631" s="69"/>
      <c r="M4631" s="69"/>
      <c r="N4631" s="69"/>
      <c r="O4631" s="35"/>
      <c r="P4631" s="35" t="s">
        <v>28062</v>
      </c>
      <c r="Q4631" s="36">
        <v>1</v>
      </c>
      <c r="R4631" s="35" t="s">
        <v>27</v>
      </c>
      <c r="S4631" s="35" t="s">
        <v>28504</v>
      </c>
      <c r="T4631" s="35">
        <v>0</v>
      </c>
      <c r="U4631" s="35">
        <v>0</v>
      </c>
      <c r="V4631" s="36">
        <v>1</v>
      </c>
      <c r="W4631" s="36">
        <v>1</v>
      </c>
      <c r="X4631" s="37" t="s">
        <v>65</v>
      </c>
    </row>
    <row r="4632" spans="1:24" ht="24" customHeight="1" x14ac:dyDescent="0.2">
      <c r="A4632" s="50" t="s">
        <v>8807</v>
      </c>
      <c r="B4632" s="60" t="s">
        <v>8894</v>
      </c>
      <c r="C4632" s="76" t="s">
        <v>8894</v>
      </c>
      <c r="D4632" s="61" t="s">
        <v>8895</v>
      </c>
      <c r="E4632" s="53">
        <v>340766.75</v>
      </c>
      <c r="F4632" s="26">
        <v>0.21</v>
      </c>
      <c r="G4632" s="53">
        <v>597875.26599999995</v>
      </c>
      <c r="H4632" s="67"/>
      <c r="I4632" s="68"/>
      <c r="J4632" s="69"/>
      <c r="K4632" s="69"/>
      <c r="L4632" s="69"/>
      <c r="M4632" s="69"/>
      <c r="N4632" s="69"/>
      <c r="O4632" s="35"/>
      <c r="P4632" s="35" t="s">
        <v>28063</v>
      </c>
      <c r="Q4632" s="36">
        <v>1</v>
      </c>
      <c r="R4632" s="35" t="s">
        <v>27</v>
      </c>
      <c r="S4632" s="35" t="s">
        <v>28504</v>
      </c>
      <c r="T4632" s="35">
        <v>0</v>
      </c>
      <c r="U4632" s="35">
        <v>0</v>
      </c>
      <c r="V4632" s="36">
        <v>1</v>
      </c>
      <c r="W4632" s="36">
        <v>1</v>
      </c>
      <c r="X4632" s="37" t="s">
        <v>65</v>
      </c>
    </row>
    <row r="4633" spans="1:24" ht="24" customHeight="1" x14ac:dyDescent="0.2">
      <c r="A4633" s="50" t="s">
        <v>8807</v>
      </c>
      <c r="B4633" s="60" t="s">
        <v>8896</v>
      </c>
      <c r="C4633" s="76" t="s">
        <v>8896</v>
      </c>
      <c r="D4633" s="61" t="s">
        <v>8897</v>
      </c>
      <c r="E4633" s="53">
        <v>365110.57</v>
      </c>
      <c r="F4633" s="26">
        <v>0.21</v>
      </c>
      <c r="G4633" s="53">
        <v>640586.49899999995</v>
      </c>
      <c r="H4633" s="67"/>
      <c r="I4633" s="68"/>
      <c r="J4633" s="69"/>
      <c r="K4633" s="69"/>
      <c r="L4633" s="69"/>
      <c r="M4633" s="69"/>
      <c r="N4633" s="69"/>
      <c r="O4633" s="35"/>
      <c r="P4633" s="35" t="s">
        <v>28064</v>
      </c>
      <c r="Q4633" s="36">
        <v>1</v>
      </c>
      <c r="R4633" s="35" t="s">
        <v>27</v>
      </c>
      <c r="S4633" s="35" t="s">
        <v>28503</v>
      </c>
      <c r="T4633" s="35">
        <v>0</v>
      </c>
      <c r="U4633" s="35">
        <v>0</v>
      </c>
      <c r="V4633" s="36">
        <v>1</v>
      </c>
      <c r="W4633" s="36">
        <v>1</v>
      </c>
      <c r="X4633" s="37" t="s">
        <v>65</v>
      </c>
    </row>
    <row r="4634" spans="1:24" ht="24" customHeight="1" x14ac:dyDescent="0.2">
      <c r="A4634" s="50" t="s">
        <v>8807</v>
      </c>
      <c r="B4634" s="60" t="s">
        <v>8898</v>
      </c>
      <c r="C4634" s="76" t="s">
        <v>8898</v>
      </c>
      <c r="D4634" s="61" t="s">
        <v>8899</v>
      </c>
      <c r="E4634" s="53">
        <v>273804.40999999997</v>
      </c>
      <c r="F4634" s="26">
        <v>0.21</v>
      </c>
      <c r="G4634" s="53">
        <v>480389.83199999999</v>
      </c>
      <c r="H4634" s="67"/>
      <c r="I4634" s="68"/>
      <c r="J4634" s="69"/>
      <c r="K4634" s="69"/>
      <c r="L4634" s="69"/>
      <c r="M4634" s="69"/>
      <c r="N4634" s="69"/>
      <c r="O4634" s="35"/>
      <c r="P4634" s="35" t="s">
        <v>28065</v>
      </c>
      <c r="Q4634" s="36">
        <v>1</v>
      </c>
      <c r="R4634" s="35" t="s">
        <v>27</v>
      </c>
      <c r="S4634" s="35" t="s">
        <v>28504</v>
      </c>
      <c r="T4634" s="35">
        <v>0</v>
      </c>
      <c r="U4634" s="35">
        <v>0</v>
      </c>
      <c r="V4634" s="36">
        <v>1</v>
      </c>
      <c r="W4634" s="36">
        <v>1</v>
      </c>
      <c r="X4634" s="37" t="s">
        <v>65</v>
      </c>
    </row>
    <row r="4635" spans="1:24" ht="24" customHeight="1" x14ac:dyDescent="0.2">
      <c r="A4635" s="50" t="s">
        <v>8807</v>
      </c>
      <c r="B4635" s="60" t="s">
        <v>8900</v>
      </c>
      <c r="C4635" s="76" t="s">
        <v>8900</v>
      </c>
      <c r="D4635" s="61" t="s">
        <v>8901</v>
      </c>
      <c r="E4635" s="53">
        <v>322491.88</v>
      </c>
      <c r="F4635" s="26">
        <v>0.21</v>
      </c>
      <c r="G4635" s="53">
        <v>565812.00800000003</v>
      </c>
      <c r="H4635" s="67"/>
      <c r="I4635" s="68"/>
      <c r="J4635" s="69"/>
      <c r="K4635" s="69"/>
      <c r="L4635" s="69"/>
      <c r="M4635" s="69"/>
      <c r="N4635" s="69"/>
      <c r="O4635" s="35"/>
      <c r="P4635" s="35" t="s">
        <v>28066</v>
      </c>
      <c r="Q4635" s="36">
        <v>1</v>
      </c>
      <c r="R4635" s="35" t="s">
        <v>27</v>
      </c>
      <c r="S4635" s="35" t="s">
        <v>28503</v>
      </c>
      <c r="T4635" s="35">
        <v>0</v>
      </c>
      <c r="U4635" s="35">
        <v>0</v>
      </c>
      <c r="V4635" s="36">
        <v>1</v>
      </c>
      <c r="W4635" s="36">
        <v>1</v>
      </c>
      <c r="X4635" s="37" t="s">
        <v>65</v>
      </c>
    </row>
    <row r="4636" spans="1:24" ht="24" customHeight="1" x14ac:dyDescent="0.2">
      <c r="A4636" s="50" t="s">
        <v>8807</v>
      </c>
      <c r="B4636" s="60" t="s">
        <v>8902</v>
      </c>
      <c r="C4636" s="76" t="s">
        <v>8902</v>
      </c>
      <c r="D4636" s="61" t="s">
        <v>8903</v>
      </c>
      <c r="E4636" s="53">
        <v>273804.40999999997</v>
      </c>
      <c r="F4636" s="26">
        <v>0.21</v>
      </c>
      <c r="G4636" s="53">
        <v>480389.83199999999</v>
      </c>
      <c r="H4636" s="67"/>
      <c r="I4636" s="68"/>
      <c r="J4636" s="69"/>
      <c r="K4636" s="69"/>
      <c r="L4636" s="69"/>
      <c r="M4636" s="69"/>
      <c r="N4636" s="69"/>
      <c r="O4636" s="35"/>
      <c r="P4636" s="35" t="s">
        <v>28067</v>
      </c>
      <c r="Q4636" s="36">
        <v>1</v>
      </c>
      <c r="R4636" s="35" t="s">
        <v>27</v>
      </c>
      <c r="S4636" s="35" t="s">
        <v>28503</v>
      </c>
      <c r="T4636" s="35">
        <v>0</v>
      </c>
      <c r="U4636" s="35">
        <v>0</v>
      </c>
      <c r="V4636" s="36">
        <v>1</v>
      </c>
      <c r="W4636" s="36">
        <v>1</v>
      </c>
      <c r="X4636" s="37" t="s">
        <v>65</v>
      </c>
    </row>
    <row r="4637" spans="1:24" ht="24" customHeight="1" x14ac:dyDescent="0.2">
      <c r="A4637" s="50" t="s">
        <v>8807</v>
      </c>
      <c r="B4637" s="60" t="s">
        <v>8904</v>
      </c>
      <c r="C4637" s="76" t="s">
        <v>8904</v>
      </c>
      <c r="D4637" s="61" t="s">
        <v>8905</v>
      </c>
      <c r="E4637" s="53">
        <v>322491.88</v>
      </c>
      <c r="F4637" s="26">
        <v>0.21</v>
      </c>
      <c r="G4637" s="53">
        <v>565812.00800000003</v>
      </c>
      <c r="H4637" s="67"/>
      <c r="I4637" s="68"/>
      <c r="J4637" s="69"/>
      <c r="K4637" s="69"/>
      <c r="L4637" s="69"/>
      <c r="M4637" s="69"/>
      <c r="N4637" s="69"/>
      <c r="O4637" s="35"/>
      <c r="P4637" s="35" t="s">
        <v>28068</v>
      </c>
      <c r="Q4637" s="36">
        <v>1</v>
      </c>
      <c r="R4637" s="35" t="s">
        <v>27</v>
      </c>
      <c r="S4637" s="35" t="s">
        <v>28504</v>
      </c>
      <c r="T4637" s="35">
        <v>0</v>
      </c>
      <c r="U4637" s="35">
        <v>0</v>
      </c>
      <c r="V4637" s="36">
        <v>1</v>
      </c>
      <c r="W4637" s="36">
        <v>1</v>
      </c>
      <c r="X4637" s="37" t="s">
        <v>65</v>
      </c>
    </row>
    <row r="4638" spans="1:24" ht="24" customHeight="1" x14ac:dyDescent="0.2">
      <c r="A4638" s="50" t="s">
        <v>8807</v>
      </c>
      <c r="B4638" s="60" t="s">
        <v>8906</v>
      </c>
      <c r="C4638" s="76" t="s">
        <v>8906</v>
      </c>
      <c r="D4638" s="61" t="s">
        <v>8907</v>
      </c>
      <c r="E4638" s="53">
        <v>189985.68</v>
      </c>
      <c r="F4638" s="26">
        <v>0.21</v>
      </c>
      <c r="G4638" s="53">
        <v>333329.88</v>
      </c>
      <c r="H4638" s="67"/>
      <c r="I4638" s="68"/>
      <c r="J4638" s="69"/>
      <c r="K4638" s="69"/>
      <c r="L4638" s="69"/>
      <c r="M4638" s="69"/>
      <c r="N4638" s="69"/>
      <c r="O4638" s="35"/>
      <c r="P4638" s="35" t="s">
        <v>28069</v>
      </c>
      <c r="Q4638" s="36">
        <v>1</v>
      </c>
      <c r="R4638" s="35" t="s">
        <v>27</v>
      </c>
      <c r="S4638" s="35" t="s">
        <v>28503</v>
      </c>
      <c r="T4638" s="35">
        <v>0</v>
      </c>
      <c r="U4638" s="35">
        <v>0</v>
      </c>
      <c r="V4638" s="36">
        <v>1</v>
      </c>
      <c r="W4638" s="36">
        <v>1</v>
      </c>
      <c r="X4638" s="37" t="s">
        <v>65</v>
      </c>
    </row>
    <row r="4639" spans="1:24" ht="24" customHeight="1" x14ac:dyDescent="0.2">
      <c r="A4639" s="50" t="s">
        <v>8807</v>
      </c>
      <c r="B4639" s="60" t="s">
        <v>8908</v>
      </c>
      <c r="C4639" s="76" t="s">
        <v>8908</v>
      </c>
      <c r="D4639" s="61" t="s">
        <v>8909</v>
      </c>
      <c r="E4639" s="53">
        <v>273804.40999999997</v>
      </c>
      <c r="F4639" s="26">
        <v>0.21</v>
      </c>
      <c r="G4639" s="53">
        <v>480389.83199999999</v>
      </c>
      <c r="H4639" s="67"/>
      <c r="I4639" s="68"/>
      <c r="J4639" s="69"/>
      <c r="K4639" s="69"/>
      <c r="L4639" s="69"/>
      <c r="M4639" s="69"/>
      <c r="N4639" s="69"/>
      <c r="O4639" s="35"/>
      <c r="P4639" s="35" t="s">
        <v>28070</v>
      </c>
      <c r="Q4639" s="36">
        <v>1</v>
      </c>
      <c r="R4639" s="35" t="s">
        <v>27</v>
      </c>
      <c r="S4639" s="35" t="s">
        <v>28504</v>
      </c>
      <c r="T4639" s="35">
        <v>0</v>
      </c>
      <c r="U4639" s="35">
        <v>0</v>
      </c>
      <c r="V4639" s="36">
        <v>1</v>
      </c>
      <c r="W4639" s="36">
        <v>1</v>
      </c>
      <c r="X4639" s="37" t="s">
        <v>65</v>
      </c>
    </row>
    <row r="4640" spans="1:24" ht="24" customHeight="1" x14ac:dyDescent="0.2">
      <c r="A4640" s="50" t="s">
        <v>8807</v>
      </c>
      <c r="B4640" s="60" t="s">
        <v>8910</v>
      </c>
      <c r="C4640" s="76" t="s">
        <v>8910</v>
      </c>
      <c r="D4640" s="61" t="s">
        <v>8911</v>
      </c>
      <c r="E4640" s="53">
        <v>322491.88</v>
      </c>
      <c r="F4640" s="26">
        <v>0.21</v>
      </c>
      <c r="G4640" s="53">
        <v>565812.00800000003</v>
      </c>
      <c r="H4640" s="67"/>
      <c r="I4640" s="68"/>
      <c r="J4640" s="69"/>
      <c r="K4640" s="69"/>
      <c r="L4640" s="69"/>
      <c r="M4640" s="69"/>
      <c r="N4640" s="69"/>
      <c r="O4640" s="35"/>
      <c r="P4640" s="35" t="s">
        <v>28071</v>
      </c>
      <c r="Q4640" s="36">
        <v>1</v>
      </c>
      <c r="R4640" s="35" t="s">
        <v>27</v>
      </c>
      <c r="S4640" s="35" t="s">
        <v>28504</v>
      </c>
      <c r="T4640" s="35">
        <v>0</v>
      </c>
      <c r="U4640" s="35">
        <v>0</v>
      </c>
      <c r="V4640" s="36">
        <v>1</v>
      </c>
      <c r="W4640" s="36">
        <v>1</v>
      </c>
      <c r="X4640" s="37" t="s">
        <v>65</v>
      </c>
    </row>
    <row r="4641" spans="1:24" ht="24" customHeight="1" x14ac:dyDescent="0.2">
      <c r="A4641" s="50" t="s">
        <v>8807</v>
      </c>
      <c r="B4641" s="60" t="s">
        <v>8912</v>
      </c>
      <c r="C4641" s="76" t="s">
        <v>8912</v>
      </c>
      <c r="D4641" s="61" t="s">
        <v>8913</v>
      </c>
      <c r="E4641" s="53">
        <v>273804.40999999997</v>
      </c>
      <c r="F4641" s="26">
        <v>0.21</v>
      </c>
      <c r="G4641" s="53">
        <v>480389.83199999999</v>
      </c>
      <c r="H4641" s="67"/>
      <c r="I4641" s="68"/>
      <c r="J4641" s="69"/>
      <c r="K4641" s="69"/>
      <c r="L4641" s="69"/>
      <c r="M4641" s="69"/>
      <c r="N4641" s="69"/>
      <c r="O4641" s="35"/>
      <c r="P4641" s="35" t="s">
        <v>28072</v>
      </c>
      <c r="Q4641" s="36">
        <v>1</v>
      </c>
      <c r="R4641" s="35" t="s">
        <v>27</v>
      </c>
      <c r="S4641" s="35" t="s">
        <v>28504</v>
      </c>
      <c r="T4641" s="35">
        <v>0</v>
      </c>
      <c r="U4641" s="35">
        <v>0</v>
      </c>
      <c r="V4641" s="36">
        <v>1</v>
      </c>
      <c r="W4641" s="36">
        <v>1</v>
      </c>
      <c r="X4641" s="37" t="s">
        <v>65</v>
      </c>
    </row>
    <row r="4642" spans="1:24" ht="24" customHeight="1" x14ac:dyDescent="0.2">
      <c r="A4642" s="50" t="s">
        <v>8807</v>
      </c>
      <c r="B4642" s="60" t="s">
        <v>8914</v>
      </c>
      <c r="C4642" s="76" t="s">
        <v>8914</v>
      </c>
      <c r="D4642" s="61" t="s">
        <v>8915</v>
      </c>
      <c r="E4642" s="53">
        <v>298148.15999999997</v>
      </c>
      <c r="F4642" s="26">
        <v>0.21</v>
      </c>
      <c r="G4642" s="53">
        <v>523100.94400000002</v>
      </c>
      <c r="H4642" s="67"/>
      <c r="I4642" s="68"/>
      <c r="J4642" s="69"/>
      <c r="K4642" s="69"/>
      <c r="L4642" s="69"/>
      <c r="M4642" s="69"/>
      <c r="N4642" s="69"/>
      <c r="O4642" s="35"/>
      <c r="P4642" s="35" t="s">
        <v>28073</v>
      </c>
      <c r="Q4642" s="36">
        <v>1</v>
      </c>
      <c r="R4642" s="35" t="s">
        <v>27</v>
      </c>
      <c r="S4642" s="35" t="s">
        <v>28503</v>
      </c>
      <c r="T4642" s="35">
        <v>0</v>
      </c>
      <c r="U4642" s="35">
        <v>0</v>
      </c>
      <c r="V4642" s="36">
        <v>1</v>
      </c>
      <c r="W4642" s="36">
        <v>1</v>
      </c>
      <c r="X4642" s="37" t="s">
        <v>65</v>
      </c>
    </row>
    <row r="4643" spans="1:24" ht="24" customHeight="1" x14ac:dyDescent="0.2">
      <c r="A4643" s="50" t="s">
        <v>8807</v>
      </c>
      <c r="B4643" s="60" t="s">
        <v>8916</v>
      </c>
      <c r="C4643" s="76" t="s">
        <v>8916</v>
      </c>
      <c r="D4643" s="61" t="s">
        <v>8917</v>
      </c>
      <c r="E4643" s="53">
        <v>322491.88</v>
      </c>
      <c r="F4643" s="26">
        <v>0.21</v>
      </c>
      <c r="G4643" s="53">
        <v>565812.00800000003</v>
      </c>
      <c r="H4643" s="67"/>
      <c r="I4643" s="68"/>
      <c r="J4643" s="69"/>
      <c r="K4643" s="69"/>
      <c r="L4643" s="69"/>
      <c r="M4643" s="69"/>
      <c r="N4643" s="69"/>
      <c r="O4643" s="35"/>
      <c r="P4643" s="35" t="s">
        <v>28074</v>
      </c>
      <c r="Q4643" s="36">
        <v>1</v>
      </c>
      <c r="R4643" s="35" t="s">
        <v>27</v>
      </c>
      <c r="S4643" s="35" t="s">
        <v>28503</v>
      </c>
      <c r="T4643" s="35">
        <v>0</v>
      </c>
      <c r="U4643" s="35">
        <v>0</v>
      </c>
      <c r="V4643" s="36">
        <v>1</v>
      </c>
      <c r="W4643" s="36">
        <v>1</v>
      </c>
      <c r="X4643" s="37" t="s">
        <v>65</v>
      </c>
    </row>
    <row r="4644" spans="1:24" ht="24" customHeight="1" x14ac:dyDescent="0.2">
      <c r="A4644" s="50" t="s">
        <v>8807</v>
      </c>
      <c r="B4644" s="60" t="s">
        <v>8918</v>
      </c>
      <c r="C4644" s="76" t="s">
        <v>8918</v>
      </c>
      <c r="D4644" s="61" t="s">
        <v>8919</v>
      </c>
      <c r="E4644" s="53">
        <v>340766.75</v>
      </c>
      <c r="F4644" s="26">
        <v>0.21</v>
      </c>
      <c r="G4644" s="53">
        <v>597875.26599999995</v>
      </c>
      <c r="H4644" s="67"/>
      <c r="I4644" s="68"/>
      <c r="J4644" s="69"/>
      <c r="K4644" s="69"/>
      <c r="L4644" s="69"/>
      <c r="M4644" s="69"/>
      <c r="N4644" s="69"/>
      <c r="O4644" s="35"/>
      <c r="P4644" s="35" t="s">
        <v>28075</v>
      </c>
      <c r="Q4644" s="36">
        <v>1</v>
      </c>
      <c r="R4644" s="35" t="s">
        <v>27</v>
      </c>
      <c r="S4644" s="35" t="s">
        <v>28503</v>
      </c>
      <c r="T4644" s="35">
        <v>0</v>
      </c>
      <c r="U4644" s="35">
        <v>0</v>
      </c>
      <c r="V4644" s="36">
        <v>1</v>
      </c>
      <c r="W4644" s="36">
        <v>1</v>
      </c>
      <c r="X4644" s="37" t="s">
        <v>65</v>
      </c>
    </row>
    <row r="4645" spans="1:24" ht="24" customHeight="1" x14ac:dyDescent="0.2">
      <c r="A4645" s="50" t="s">
        <v>8807</v>
      </c>
      <c r="B4645" s="60" t="s">
        <v>8920</v>
      </c>
      <c r="C4645" s="76" t="s">
        <v>8920</v>
      </c>
      <c r="D4645" s="61" t="s">
        <v>8921</v>
      </c>
      <c r="E4645" s="53">
        <v>98950.87</v>
      </c>
      <c r="F4645" s="26">
        <v>0.21</v>
      </c>
      <c r="G4645" s="53">
        <v>173609.3</v>
      </c>
      <c r="H4645" s="67"/>
      <c r="I4645" s="68"/>
      <c r="J4645" s="69"/>
      <c r="K4645" s="69"/>
      <c r="L4645" s="69"/>
      <c r="M4645" s="69"/>
      <c r="N4645" s="69"/>
      <c r="O4645" s="35"/>
      <c r="P4645" s="35" t="s">
        <v>28076</v>
      </c>
      <c r="Q4645" s="36">
        <v>1</v>
      </c>
      <c r="R4645" s="35" t="s">
        <v>27</v>
      </c>
      <c r="S4645" s="35" t="s">
        <v>28503</v>
      </c>
      <c r="T4645" s="35">
        <v>0</v>
      </c>
      <c r="U4645" s="35">
        <v>0</v>
      </c>
      <c r="V4645" s="36">
        <v>1</v>
      </c>
      <c r="W4645" s="36">
        <v>1</v>
      </c>
      <c r="X4645" s="37" t="s">
        <v>65</v>
      </c>
    </row>
    <row r="4646" spans="1:24" ht="24" customHeight="1" x14ac:dyDescent="0.2">
      <c r="A4646" s="50" t="s">
        <v>8807</v>
      </c>
      <c r="B4646" s="60" t="s">
        <v>8922</v>
      </c>
      <c r="C4646" s="76" t="s">
        <v>8922</v>
      </c>
      <c r="D4646" s="61" t="s">
        <v>8923</v>
      </c>
      <c r="E4646" s="53">
        <v>158177.34</v>
      </c>
      <c r="F4646" s="26">
        <v>0.21</v>
      </c>
      <c r="G4646" s="53">
        <v>277522.13900000002</v>
      </c>
      <c r="H4646" s="67"/>
      <c r="I4646" s="68"/>
      <c r="J4646" s="69"/>
      <c r="K4646" s="69"/>
      <c r="L4646" s="69"/>
      <c r="M4646" s="69"/>
      <c r="N4646" s="69"/>
      <c r="O4646" s="35"/>
      <c r="P4646" s="35" t="s">
        <v>28077</v>
      </c>
      <c r="Q4646" s="36">
        <v>1</v>
      </c>
      <c r="R4646" s="35" t="s">
        <v>27</v>
      </c>
      <c r="S4646" s="35" t="s">
        <v>28503</v>
      </c>
      <c r="T4646" s="35">
        <v>0</v>
      </c>
      <c r="U4646" s="35">
        <v>0</v>
      </c>
      <c r="V4646" s="36">
        <v>1</v>
      </c>
      <c r="W4646" s="36">
        <v>1</v>
      </c>
      <c r="X4646" s="37" t="s">
        <v>65</v>
      </c>
    </row>
    <row r="4647" spans="1:24" ht="24" customHeight="1" x14ac:dyDescent="0.2">
      <c r="A4647" s="50" t="s">
        <v>8807</v>
      </c>
      <c r="B4647" s="60" t="s">
        <v>8924</v>
      </c>
      <c r="C4647" s="76" t="s">
        <v>8924</v>
      </c>
      <c r="D4647" s="61" t="s">
        <v>8925</v>
      </c>
      <c r="E4647" s="53">
        <v>456393.95</v>
      </c>
      <c r="F4647" s="26">
        <v>0.21</v>
      </c>
      <c r="G4647" s="53">
        <v>800743.18799999997</v>
      </c>
      <c r="H4647" s="67"/>
      <c r="I4647" s="68"/>
      <c r="J4647" s="69"/>
      <c r="K4647" s="69"/>
      <c r="L4647" s="69"/>
      <c r="M4647" s="69"/>
      <c r="N4647" s="69"/>
      <c r="O4647" s="35"/>
      <c r="P4647" s="35" t="s">
        <v>28078</v>
      </c>
      <c r="Q4647" s="36">
        <v>1</v>
      </c>
      <c r="R4647" s="35" t="s">
        <v>27</v>
      </c>
      <c r="S4647" s="35" t="s">
        <v>28504</v>
      </c>
      <c r="T4647" s="35">
        <v>0</v>
      </c>
      <c r="U4647" s="35">
        <v>0</v>
      </c>
      <c r="V4647" s="36">
        <v>1</v>
      </c>
      <c r="W4647" s="36">
        <v>1</v>
      </c>
      <c r="X4647" s="37" t="s">
        <v>65</v>
      </c>
    </row>
    <row r="4648" spans="1:24" ht="24" customHeight="1" x14ac:dyDescent="0.2">
      <c r="A4648" s="50" t="s">
        <v>8807</v>
      </c>
      <c r="B4648" s="60" t="s">
        <v>8926</v>
      </c>
      <c r="C4648" s="76" t="s">
        <v>8926</v>
      </c>
      <c r="D4648" s="61" t="s">
        <v>8927</v>
      </c>
      <c r="E4648" s="53">
        <v>334675.21000000002</v>
      </c>
      <c r="F4648" s="26">
        <v>0.21</v>
      </c>
      <c r="G4648" s="53">
        <v>587187.65099999995</v>
      </c>
      <c r="H4648" s="67"/>
      <c r="I4648" s="68"/>
      <c r="J4648" s="69"/>
      <c r="K4648" s="69"/>
      <c r="L4648" s="69"/>
      <c r="M4648" s="69"/>
      <c r="N4648" s="69"/>
      <c r="O4648" s="35"/>
      <c r="P4648" s="35" t="s">
        <v>28079</v>
      </c>
      <c r="Q4648" s="36">
        <v>1</v>
      </c>
      <c r="R4648" s="35" t="s">
        <v>27</v>
      </c>
      <c r="S4648" s="35" t="s">
        <v>28503</v>
      </c>
      <c r="T4648" s="35">
        <v>0</v>
      </c>
      <c r="U4648" s="35">
        <v>0</v>
      </c>
      <c r="V4648" s="36">
        <v>1</v>
      </c>
      <c r="W4648" s="36">
        <v>1</v>
      </c>
      <c r="X4648" s="37" t="s">
        <v>65</v>
      </c>
    </row>
    <row r="4649" spans="1:24" ht="24" customHeight="1" x14ac:dyDescent="0.2">
      <c r="A4649" s="50" t="s">
        <v>8807</v>
      </c>
      <c r="B4649" s="60" t="s">
        <v>8928</v>
      </c>
      <c r="C4649" s="76" t="s">
        <v>8928</v>
      </c>
      <c r="D4649" s="61" t="s">
        <v>8929</v>
      </c>
      <c r="E4649" s="53">
        <v>225608.06</v>
      </c>
      <c r="F4649" s="26">
        <v>0.21</v>
      </c>
      <c r="G4649" s="53">
        <v>395829.34499999997</v>
      </c>
      <c r="H4649" s="67"/>
      <c r="I4649" s="68"/>
      <c r="J4649" s="69"/>
      <c r="K4649" s="69"/>
      <c r="L4649" s="69"/>
      <c r="M4649" s="69"/>
      <c r="N4649" s="69"/>
      <c r="O4649" s="35"/>
      <c r="P4649" s="35" t="s">
        <v>28080</v>
      </c>
      <c r="Q4649" s="36">
        <v>1</v>
      </c>
      <c r="R4649" s="35" t="s">
        <v>27</v>
      </c>
      <c r="S4649" s="35" t="s">
        <v>28504</v>
      </c>
      <c r="T4649" s="35">
        <v>0</v>
      </c>
      <c r="U4649" s="35">
        <v>0</v>
      </c>
      <c r="V4649" s="36">
        <v>1</v>
      </c>
      <c r="W4649" s="36">
        <v>1</v>
      </c>
      <c r="X4649" s="37" t="s">
        <v>65</v>
      </c>
    </row>
    <row r="4650" spans="1:24" ht="24" customHeight="1" x14ac:dyDescent="0.2">
      <c r="A4650" s="50" t="s">
        <v>8807</v>
      </c>
      <c r="B4650" s="60" t="s">
        <v>8930</v>
      </c>
      <c r="C4650" s="76" t="s">
        <v>8930</v>
      </c>
      <c r="D4650" s="61" t="s">
        <v>8931</v>
      </c>
      <c r="E4650" s="53">
        <v>334675.21000000002</v>
      </c>
      <c r="F4650" s="26">
        <v>0.21</v>
      </c>
      <c r="G4650" s="53">
        <v>587187.65099999995</v>
      </c>
      <c r="H4650" s="67"/>
      <c r="I4650" s="68"/>
      <c r="J4650" s="69"/>
      <c r="K4650" s="69"/>
      <c r="L4650" s="69"/>
      <c r="M4650" s="69"/>
      <c r="N4650" s="69"/>
      <c r="O4650" s="35"/>
      <c r="P4650" s="35" t="s">
        <v>28081</v>
      </c>
      <c r="Q4650" s="36">
        <v>1</v>
      </c>
      <c r="R4650" s="35" t="s">
        <v>27</v>
      </c>
      <c r="S4650" s="35" t="s">
        <v>28503</v>
      </c>
      <c r="T4650" s="35">
        <v>0</v>
      </c>
      <c r="U4650" s="35">
        <v>0</v>
      </c>
      <c r="V4650" s="36">
        <v>1</v>
      </c>
      <c r="W4650" s="36">
        <v>1</v>
      </c>
      <c r="X4650" s="37" t="s">
        <v>65</v>
      </c>
    </row>
    <row r="4651" spans="1:24" ht="24" customHeight="1" x14ac:dyDescent="0.2">
      <c r="A4651" s="50" t="s">
        <v>8807</v>
      </c>
      <c r="B4651" s="60" t="s">
        <v>8932</v>
      </c>
      <c r="C4651" s="76" t="s">
        <v>8932</v>
      </c>
      <c r="D4651" s="61" t="s">
        <v>8933</v>
      </c>
      <c r="E4651" s="53">
        <v>419866.85</v>
      </c>
      <c r="F4651" s="26">
        <v>0.21</v>
      </c>
      <c r="G4651" s="53">
        <v>736656.38500000001</v>
      </c>
      <c r="H4651" s="67"/>
      <c r="I4651" s="68"/>
      <c r="J4651" s="69"/>
      <c r="K4651" s="69"/>
      <c r="L4651" s="69"/>
      <c r="M4651" s="69"/>
      <c r="N4651" s="69"/>
      <c r="O4651" s="35"/>
      <c r="P4651" s="35" t="s">
        <v>28082</v>
      </c>
      <c r="Q4651" s="36">
        <v>1</v>
      </c>
      <c r="R4651" s="35" t="s">
        <v>27</v>
      </c>
      <c r="S4651" s="35" t="s">
        <v>28503</v>
      </c>
      <c r="T4651" s="35">
        <v>0</v>
      </c>
      <c r="U4651" s="35">
        <v>0</v>
      </c>
      <c r="V4651" s="36">
        <v>1</v>
      </c>
      <c r="W4651" s="36">
        <v>1</v>
      </c>
      <c r="X4651" s="37" t="s">
        <v>65</v>
      </c>
    </row>
    <row r="4652" spans="1:24" ht="24" customHeight="1" x14ac:dyDescent="0.2">
      <c r="A4652" s="50" t="s">
        <v>8807</v>
      </c>
      <c r="B4652" s="60" t="s">
        <v>8934</v>
      </c>
      <c r="C4652" s="76" t="s">
        <v>8934</v>
      </c>
      <c r="D4652" s="61" t="s">
        <v>8935</v>
      </c>
      <c r="E4652" s="53">
        <v>352927.29</v>
      </c>
      <c r="F4652" s="26">
        <v>0.21</v>
      </c>
      <c r="G4652" s="53">
        <v>619210.93000000005</v>
      </c>
      <c r="H4652" s="67"/>
      <c r="I4652" s="68"/>
      <c r="J4652" s="69"/>
      <c r="K4652" s="69"/>
      <c r="L4652" s="69"/>
      <c r="M4652" s="69"/>
      <c r="N4652" s="69"/>
      <c r="O4652" s="35"/>
      <c r="P4652" s="35" t="s">
        <v>28083</v>
      </c>
      <c r="Q4652" s="36">
        <v>1</v>
      </c>
      <c r="R4652" s="35" t="s">
        <v>27</v>
      </c>
      <c r="S4652" s="35" t="s">
        <v>28503</v>
      </c>
      <c r="T4652" s="35">
        <v>0</v>
      </c>
      <c r="U4652" s="35">
        <v>0</v>
      </c>
      <c r="V4652" s="36">
        <v>1</v>
      </c>
      <c r="W4652" s="36">
        <v>1</v>
      </c>
      <c r="X4652" s="37" t="s">
        <v>65</v>
      </c>
    </row>
    <row r="4653" spans="1:24" ht="24" customHeight="1" x14ac:dyDescent="0.2">
      <c r="A4653" s="50" t="s">
        <v>8807</v>
      </c>
      <c r="B4653" s="60" t="s">
        <v>8936</v>
      </c>
      <c r="C4653" s="76" t="s">
        <v>8936</v>
      </c>
      <c r="D4653" s="61" t="s">
        <v>8937</v>
      </c>
      <c r="E4653" s="53">
        <v>133605.41</v>
      </c>
      <c r="F4653" s="26">
        <v>0.21</v>
      </c>
      <c r="G4653" s="53">
        <v>234410.68599999999</v>
      </c>
      <c r="H4653" s="67"/>
      <c r="I4653" s="68"/>
      <c r="J4653" s="69"/>
      <c r="K4653" s="69"/>
      <c r="L4653" s="69"/>
      <c r="M4653" s="69"/>
      <c r="N4653" s="69"/>
      <c r="O4653" s="35"/>
      <c r="P4653" s="35" t="s">
        <v>28084</v>
      </c>
      <c r="Q4653" s="36">
        <v>1</v>
      </c>
      <c r="R4653" s="35" t="s">
        <v>27</v>
      </c>
      <c r="S4653" s="35" t="s">
        <v>28503</v>
      </c>
      <c r="T4653" s="35">
        <v>0</v>
      </c>
      <c r="U4653" s="35">
        <v>0</v>
      </c>
      <c r="V4653" s="36">
        <v>1</v>
      </c>
      <c r="W4653" s="36">
        <v>1</v>
      </c>
      <c r="X4653" s="37" t="s">
        <v>65</v>
      </c>
    </row>
    <row r="4654" spans="1:24" ht="24" customHeight="1" x14ac:dyDescent="0.2">
      <c r="A4654" s="50" t="s">
        <v>8807</v>
      </c>
      <c r="B4654" s="60" t="s">
        <v>8938</v>
      </c>
      <c r="C4654" s="76" t="s">
        <v>8938</v>
      </c>
      <c r="D4654" s="61" t="s">
        <v>8939</v>
      </c>
      <c r="E4654" s="53">
        <v>156648.26</v>
      </c>
      <c r="F4654" s="26">
        <v>0.21</v>
      </c>
      <c r="G4654" s="53">
        <v>274839.37599999999</v>
      </c>
      <c r="H4654" s="67"/>
      <c r="I4654" s="68"/>
      <c r="J4654" s="69"/>
      <c r="K4654" s="69"/>
      <c r="L4654" s="69"/>
      <c r="M4654" s="69"/>
      <c r="N4654" s="69"/>
      <c r="O4654" s="35"/>
      <c r="P4654" s="35" t="s">
        <v>65</v>
      </c>
      <c r="Q4654" s="36">
        <v>1</v>
      </c>
      <c r="R4654" s="35" t="s">
        <v>27</v>
      </c>
      <c r="S4654" s="35" t="s">
        <v>28504</v>
      </c>
      <c r="T4654" s="35">
        <v>0</v>
      </c>
      <c r="U4654" s="35">
        <v>0</v>
      </c>
      <c r="V4654" s="36">
        <v>1</v>
      </c>
      <c r="W4654" s="36">
        <v>1</v>
      </c>
      <c r="X4654" s="37" t="s">
        <v>65</v>
      </c>
    </row>
    <row r="4655" spans="1:24" ht="24" customHeight="1" x14ac:dyDescent="0.2">
      <c r="A4655" s="50" t="s">
        <v>8807</v>
      </c>
      <c r="B4655" s="60" t="s">
        <v>8940</v>
      </c>
      <c r="C4655" s="76" t="s">
        <v>8940</v>
      </c>
      <c r="D4655" s="61" t="s">
        <v>8941</v>
      </c>
      <c r="E4655" s="53">
        <v>158177.34</v>
      </c>
      <c r="F4655" s="26">
        <v>0.21</v>
      </c>
      <c r="G4655" s="53">
        <v>277522.13900000002</v>
      </c>
      <c r="H4655" s="67"/>
      <c r="I4655" s="68"/>
      <c r="J4655" s="69"/>
      <c r="K4655" s="69"/>
      <c r="L4655" s="69"/>
      <c r="M4655" s="69"/>
      <c r="N4655" s="69"/>
      <c r="O4655" s="35"/>
      <c r="P4655" s="35" t="s">
        <v>28085</v>
      </c>
      <c r="Q4655" s="36">
        <v>1</v>
      </c>
      <c r="R4655" s="35" t="s">
        <v>27</v>
      </c>
      <c r="S4655" s="35" t="s">
        <v>28504</v>
      </c>
      <c r="T4655" s="35">
        <v>0</v>
      </c>
      <c r="U4655" s="35">
        <v>0</v>
      </c>
      <c r="V4655" s="36">
        <v>1</v>
      </c>
      <c r="W4655" s="36">
        <v>1</v>
      </c>
      <c r="X4655" s="37" t="s">
        <v>65</v>
      </c>
    </row>
    <row r="4656" spans="1:24" ht="24" customHeight="1" x14ac:dyDescent="0.2">
      <c r="A4656" s="50" t="s">
        <v>8807</v>
      </c>
      <c r="B4656" s="60" t="s">
        <v>8942</v>
      </c>
      <c r="C4656" s="76" t="s">
        <v>8942</v>
      </c>
      <c r="D4656" s="61" t="s">
        <v>8943</v>
      </c>
      <c r="E4656" s="53">
        <v>170360.53</v>
      </c>
      <c r="F4656" s="26">
        <v>0.21</v>
      </c>
      <c r="G4656" s="53">
        <v>298897.55200000003</v>
      </c>
      <c r="H4656" s="67"/>
      <c r="I4656" s="68"/>
      <c r="J4656" s="69"/>
      <c r="K4656" s="69"/>
      <c r="L4656" s="69"/>
      <c r="M4656" s="69"/>
      <c r="N4656" s="69"/>
      <c r="O4656" s="35"/>
      <c r="P4656" s="35" t="s">
        <v>28086</v>
      </c>
      <c r="Q4656" s="36">
        <v>1</v>
      </c>
      <c r="R4656" s="35" t="s">
        <v>27</v>
      </c>
      <c r="S4656" s="35" t="s">
        <v>28503</v>
      </c>
      <c r="T4656" s="35">
        <v>0</v>
      </c>
      <c r="U4656" s="35">
        <v>0</v>
      </c>
      <c r="V4656" s="36">
        <v>1</v>
      </c>
      <c r="W4656" s="36">
        <v>1</v>
      </c>
      <c r="X4656" s="37" t="s">
        <v>65</v>
      </c>
    </row>
    <row r="4657" spans="1:24" ht="24" customHeight="1" x14ac:dyDescent="0.2">
      <c r="A4657" s="50" t="s">
        <v>8807</v>
      </c>
      <c r="B4657" s="60" t="s">
        <v>8944</v>
      </c>
      <c r="C4657" s="76" t="s">
        <v>8944</v>
      </c>
      <c r="D4657" s="61" t="s">
        <v>8945</v>
      </c>
      <c r="E4657" s="53">
        <v>219048.07</v>
      </c>
      <c r="F4657" s="26">
        <v>0.21</v>
      </c>
      <c r="G4657" s="53">
        <v>384319.837</v>
      </c>
      <c r="H4657" s="67"/>
      <c r="I4657" s="68"/>
      <c r="J4657" s="69"/>
      <c r="K4657" s="69"/>
      <c r="L4657" s="69"/>
      <c r="M4657" s="69"/>
      <c r="N4657" s="69"/>
      <c r="O4657" s="35"/>
      <c r="P4657" s="35" t="s">
        <v>28087</v>
      </c>
      <c r="Q4657" s="36">
        <v>1</v>
      </c>
      <c r="R4657" s="35" t="s">
        <v>27</v>
      </c>
      <c r="S4657" s="35" t="s">
        <v>28504</v>
      </c>
      <c r="T4657" s="35">
        <v>0</v>
      </c>
      <c r="U4657" s="35">
        <v>0</v>
      </c>
      <c r="V4657" s="36">
        <v>1</v>
      </c>
      <c r="W4657" s="36">
        <v>1</v>
      </c>
      <c r="X4657" s="37" t="s">
        <v>65</v>
      </c>
    </row>
    <row r="4658" spans="1:24" ht="24" customHeight="1" x14ac:dyDescent="0.2">
      <c r="A4658" s="50" t="s">
        <v>8807</v>
      </c>
      <c r="B4658" s="60" t="s">
        <v>8946</v>
      </c>
      <c r="C4658" s="76" t="s">
        <v>8946</v>
      </c>
      <c r="D4658" s="61" t="s">
        <v>8947</v>
      </c>
      <c r="E4658" s="53">
        <v>178111.57</v>
      </c>
      <c r="F4658" s="26">
        <v>0.21</v>
      </c>
      <c r="G4658" s="53">
        <v>312496.75400000002</v>
      </c>
      <c r="H4658" s="67"/>
      <c r="I4658" s="68"/>
      <c r="J4658" s="69"/>
      <c r="K4658" s="69"/>
      <c r="L4658" s="69"/>
      <c r="M4658" s="69"/>
      <c r="N4658" s="69"/>
      <c r="O4658" s="35"/>
      <c r="P4658" s="35" t="s">
        <v>28088</v>
      </c>
      <c r="Q4658" s="36">
        <v>1</v>
      </c>
      <c r="R4658" s="35" t="s">
        <v>27</v>
      </c>
      <c r="S4658" s="35" t="s">
        <v>28504</v>
      </c>
      <c r="T4658" s="35">
        <v>0</v>
      </c>
      <c r="U4658" s="35">
        <v>0</v>
      </c>
      <c r="V4658" s="36">
        <v>1</v>
      </c>
      <c r="W4658" s="36">
        <v>1</v>
      </c>
      <c r="X4658" s="37" t="s">
        <v>65</v>
      </c>
    </row>
    <row r="4659" spans="1:24" ht="24" customHeight="1" x14ac:dyDescent="0.2">
      <c r="A4659" s="50" t="s">
        <v>8807</v>
      </c>
      <c r="B4659" s="60" t="s">
        <v>8948</v>
      </c>
      <c r="C4659" s="76" t="s">
        <v>8948</v>
      </c>
      <c r="D4659" s="61" t="s">
        <v>8949</v>
      </c>
      <c r="E4659" s="53">
        <v>243391.84</v>
      </c>
      <c r="F4659" s="26">
        <v>0.21</v>
      </c>
      <c r="G4659" s="53">
        <v>427030.98599999998</v>
      </c>
      <c r="H4659" s="67"/>
      <c r="I4659" s="68"/>
      <c r="J4659" s="69"/>
      <c r="K4659" s="69"/>
      <c r="L4659" s="69"/>
      <c r="M4659" s="69"/>
      <c r="N4659" s="69"/>
      <c r="O4659" s="35"/>
      <c r="P4659" s="35" t="s">
        <v>28089</v>
      </c>
      <c r="Q4659" s="36">
        <v>1</v>
      </c>
      <c r="R4659" s="35" t="s">
        <v>27</v>
      </c>
      <c r="S4659" s="35" t="s">
        <v>28504</v>
      </c>
      <c r="T4659" s="35">
        <v>0</v>
      </c>
      <c r="U4659" s="35">
        <v>0</v>
      </c>
      <c r="V4659" s="36">
        <v>1</v>
      </c>
      <c r="W4659" s="36">
        <v>1</v>
      </c>
      <c r="X4659" s="37" t="s">
        <v>65</v>
      </c>
    </row>
    <row r="4660" spans="1:24" ht="24" customHeight="1" x14ac:dyDescent="0.2">
      <c r="A4660" s="50" t="s">
        <v>8807</v>
      </c>
      <c r="B4660" s="60" t="s">
        <v>8950</v>
      </c>
      <c r="C4660" s="76" t="s">
        <v>8950</v>
      </c>
      <c r="D4660" s="61" t="s">
        <v>8951</v>
      </c>
      <c r="E4660" s="53">
        <v>304239.84999999998</v>
      </c>
      <c r="F4660" s="26">
        <v>0.21</v>
      </c>
      <c r="G4660" s="53">
        <v>533788.81400000001</v>
      </c>
      <c r="H4660" s="67"/>
      <c r="I4660" s="68"/>
      <c r="J4660" s="69"/>
      <c r="K4660" s="69"/>
      <c r="L4660" s="69"/>
      <c r="M4660" s="69"/>
      <c r="N4660" s="69"/>
      <c r="O4660" s="35"/>
      <c r="P4660" s="35" t="s">
        <v>28090</v>
      </c>
      <c r="Q4660" s="36">
        <v>1</v>
      </c>
      <c r="R4660" s="35" t="s">
        <v>27</v>
      </c>
      <c r="S4660" s="35" t="s">
        <v>28504</v>
      </c>
      <c r="T4660" s="35">
        <v>0</v>
      </c>
      <c r="U4660" s="35">
        <v>0</v>
      </c>
      <c r="V4660" s="36">
        <v>1</v>
      </c>
      <c r="W4660" s="36">
        <v>1</v>
      </c>
      <c r="X4660" s="37" t="s">
        <v>65</v>
      </c>
    </row>
    <row r="4661" spans="1:24" ht="24" customHeight="1" x14ac:dyDescent="0.2">
      <c r="A4661" s="50" t="s">
        <v>8807</v>
      </c>
      <c r="B4661" s="60" t="s">
        <v>8952</v>
      </c>
      <c r="C4661" s="76" t="s">
        <v>8952</v>
      </c>
      <c r="D4661" s="61" t="s">
        <v>8953</v>
      </c>
      <c r="E4661" s="53">
        <v>334675.21000000002</v>
      </c>
      <c r="F4661" s="26">
        <v>0.21</v>
      </c>
      <c r="G4661" s="53">
        <v>587187.65099999995</v>
      </c>
      <c r="H4661" s="67"/>
      <c r="I4661" s="68"/>
      <c r="J4661" s="69"/>
      <c r="K4661" s="69"/>
      <c r="L4661" s="69"/>
      <c r="M4661" s="69"/>
      <c r="N4661" s="69"/>
      <c r="O4661" s="35"/>
      <c r="P4661" s="35" t="s">
        <v>28091</v>
      </c>
      <c r="Q4661" s="36">
        <v>1</v>
      </c>
      <c r="R4661" s="35" t="s">
        <v>27</v>
      </c>
      <c r="S4661" s="35" t="s">
        <v>28504</v>
      </c>
      <c r="T4661" s="35">
        <v>0</v>
      </c>
      <c r="U4661" s="35">
        <v>0</v>
      </c>
      <c r="V4661" s="36">
        <v>1</v>
      </c>
      <c r="W4661" s="36">
        <v>1</v>
      </c>
      <c r="X4661" s="37" t="s">
        <v>65</v>
      </c>
    </row>
    <row r="4662" spans="1:24" ht="24" customHeight="1" x14ac:dyDescent="0.2">
      <c r="A4662" s="50" t="s">
        <v>8807</v>
      </c>
      <c r="B4662" s="60" t="s">
        <v>8954</v>
      </c>
      <c r="C4662" s="76" t="s">
        <v>8954</v>
      </c>
      <c r="D4662" s="61" t="s">
        <v>8955</v>
      </c>
      <c r="E4662" s="53">
        <v>377271.07</v>
      </c>
      <c r="F4662" s="26">
        <v>0.21</v>
      </c>
      <c r="G4662" s="53">
        <v>661922.09100000001</v>
      </c>
      <c r="H4662" s="67"/>
      <c r="I4662" s="68"/>
      <c r="J4662" s="69"/>
      <c r="K4662" s="69"/>
      <c r="L4662" s="69"/>
      <c r="M4662" s="69"/>
      <c r="N4662" s="69"/>
      <c r="O4662" s="35"/>
      <c r="P4662" s="35" t="s">
        <v>28092</v>
      </c>
      <c r="Q4662" s="36">
        <v>1</v>
      </c>
      <c r="R4662" s="35" t="s">
        <v>27</v>
      </c>
      <c r="S4662" s="35" t="s">
        <v>28503</v>
      </c>
      <c r="T4662" s="35">
        <v>0</v>
      </c>
      <c r="U4662" s="35">
        <v>0</v>
      </c>
      <c r="V4662" s="36">
        <v>1</v>
      </c>
      <c r="W4662" s="36">
        <v>1</v>
      </c>
      <c r="X4662" s="37" t="s">
        <v>65</v>
      </c>
    </row>
    <row r="4663" spans="1:24" ht="24" customHeight="1" x14ac:dyDescent="0.2">
      <c r="A4663" s="50" t="s">
        <v>8807</v>
      </c>
      <c r="B4663" s="60" t="s">
        <v>8956</v>
      </c>
      <c r="C4663" s="76" t="s">
        <v>8956</v>
      </c>
      <c r="D4663" s="61" t="s">
        <v>8957</v>
      </c>
      <c r="E4663" s="53">
        <v>377271.07</v>
      </c>
      <c r="F4663" s="26">
        <v>0.21</v>
      </c>
      <c r="G4663" s="53">
        <v>661922.09100000001</v>
      </c>
      <c r="H4663" s="67"/>
      <c r="I4663" s="68"/>
      <c r="J4663" s="69"/>
      <c r="K4663" s="69"/>
      <c r="L4663" s="69"/>
      <c r="M4663" s="69"/>
      <c r="N4663" s="69"/>
      <c r="O4663" s="35"/>
      <c r="P4663" s="35" t="s">
        <v>28093</v>
      </c>
      <c r="Q4663" s="36">
        <v>1</v>
      </c>
      <c r="R4663" s="35" t="s">
        <v>27</v>
      </c>
      <c r="S4663" s="35" t="s">
        <v>28504</v>
      </c>
      <c r="T4663" s="35">
        <v>0</v>
      </c>
      <c r="U4663" s="35">
        <v>0</v>
      </c>
      <c r="V4663" s="36">
        <v>1</v>
      </c>
      <c r="W4663" s="36">
        <v>1</v>
      </c>
      <c r="X4663" s="37" t="s">
        <v>65</v>
      </c>
    </row>
    <row r="4664" spans="1:24" ht="24" customHeight="1" x14ac:dyDescent="0.2">
      <c r="A4664" s="50" t="s">
        <v>8807</v>
      </c>
      <c r="B4664" s="60" t="s">
        <v>8958</v>
      </c>
      <c r="C4664" s="76" t="s">
        <v>8958</v>
      </c>
      <c r="D4664" s="61" t="s">
        <v>24243</v>
      </c>
      <c r="E4664" s="53">
        <v>419866.85</v>
      </c>
      <c r="F4664" s="26">
        <v>0.21</v>
      </c>
      <c r="G4664" s="53">
        <v>736656.38500000001</v>
      </c>
      <c r="H4664" s="67"/>
      <c r="I4664" s="68"/>
      <c r="J4664" s="69"/>
      <c r="K4664" s="69"/>
      <c r="L4664" s="69"/>
      <c r="M4664" s="69"/>
      <c r="N4664" s="69"/>
      <c r="O4664" s="35"/>
      <c r="P4664" s="35" t="s">
        <v>28094</v>
      </c>
      <c r="Q4664" s="36">
        <v>1</v>
      </c>
      <c r="R4664" s="35" t="s">
        <v>27</v>
      </c>
      <c r="S4664" s="35" t="s">
        <v>28504</v>
      </c>
      <c r="T4664" s="35">
        <v>0</v>
      </c>
      <c r="U4664" s="35">
        <v>0</v>
      </c>
      <c r="V4664" s="36">
        <v>1</v>
      </c>
      <c r="W4664" s="36">
        <v>1</v>
      </c>
      <c r="X4664" s="37" t="s">
        <v>65</v>
      </c>
    </row>
    <row r="4665" spans="1:24" ht="24" customHeight="1" x14ac:dyDescent="0.2">
      <c r="A4665" s="50" t="s">
        <v>8807</v>
      </c>
      <c r="B4665" s="60" t="s">
        <v>8960</v>
      </c>
      <c r="C4665" s="76" t="s">
        <v>8960</v>
      </c>
      <c r="D4665" s="61" t="s">
        <v>8961</v>
      </c>
      <c r="E4665" s="53">
        <v>1001356.19</v>
      </c>
      <c r="F4665" s="26">
        <v>0.21</v>
      </c>
      <c r="G4665" s="53">
        <v>1756879.4410000001</v>
      </c>
      <c r="H4665" s="67"/>
      <c r="I4665" s="68"/>
      <c r="J4665" s="69"/>
      <c r="K4665" s="69"/>
      <c r="L4665" s="69"/>
      <c r="M4665" s="69"/>
      <c r="N4665" s="69"/>
      <c r="O4665" s="35"/>
      <c r="P4665" s="35" t="s">
        <v>28095</v>
      </c>
      <c r="Q4665" s="36">
        <v>1</v>
      </c>
      <c r="R4665" s="35" t="s">
        <v>27</v>
      </c>
      <c r="S4665" s="35" t="s">
        <v>28503</v>
      </c>
      <c r="T4665" s="35">
        <v>0</v>
      </c>
      <c r="U4665" s="35">
        <v>0</v>
      </c>
      <c r="V4665" s="36">
        <v>1</v>
      </c>
      <c r="W4665" s="36">
        <v>1</v>
      </c>
      <c r="X4665" s="37" t="s">
        <v>65</v>
      </c>
    </row>
    <row r="4666" spans="1:24" ht="24" customHeight="1" x14ac:dyDescent="0.2">
      <c r="A4666" s="50" t="s">
        <v>8807</v>
      </c>
      <c r="B4666" s="60" t="s">
        <v>8962</v>
      </c>
      <c r="C4666" s="76" t="s">
        <v>8962</v>
      </c>
      <c r="D4666" s="61" t="s">
        <v>24244</v>
      </c>
      <c r="E4666" s="53">
        <v>131546.64000000001</v>
      </c>
      <c r="F4666" s="26">
        <v>0.21</v>
      </c>
      <c r="G4666" s="53">
        <v>230798.58199999999</v>
      </c>
      <c r="H4666" s="67"/>
      <c r="I4666" s="68"/>
      <c r="J4666" s="69"/>
      <c r="K4666" s="69"/>
      <c r="L4666" s="69"/>
      <c r="M4666" s="69"/>
      <c r="N4666" s="69"/>
      <c r="O4666" s="35"/>
      <c r="P4666" s="35" t="s">
        <v>28096</v>
      </c>
      <c r="Q4666" s="36">
        <v>1</v>
      </c>
      <c r="R4666" s="35" t="s">
        <v>27</v>
      </c>
      <c r="S4666" s="35" t="s">
        <v>28503</v>
      </c>
      <c r="T4666" s="35">
        <v>0</v>
      </c>
      <c r="U4666" s="35">
        <v>0</v>
      </c>
      <c r="V4666" s="36">
        <v>1</v>
      </c>
      <c r="W4666" s="36">
        <v>1</v>
      </c>
      <c r="X4666" s="37" t="s">
        <v>65</v>
      </c>
    </row>
    <row r="4667" spans="1:24" ht="24" customHeight="1" x14ac:dyDescent="0.2">
      <c r="A4667" s="50" t="s">
        <v>8807</v>
      </c>
      <c r="B4667" s="60" t="s">
        <v>8964</v>
      </c>
      <c r="C4667" s="76" t="s">
        <v>8964</v>
      </c>
      <c r="D4667" s="61" t="s">
        <v>24245</v>
      </c>
      <c r="E4667" s="53">
        <v>158177.34</v>
      </c>
      <c r="F4667" s="26">
        <v>0.21</v>
      </c>
      <c r="G4667" s="53">
        <v>277522.13900000002</v>
      </c>
      <c r="H4667" s="67"/>
      <c r="I4667" s="68"/>
      <c r="J4667" s="69"/>
      <c r="K4667" s="69"/>
      <c r="L4667" s="69"/>
      <c r="M4667" s="69"/>
      <c r="N4667" s="69"/>
      <c r="O4667" s="35"/>
      <c r="P4667" s="35" t="s">
        <v>28097</v>
      </c>
      <c r="Q4667" s="36">
        <v>1</v>
      </c>
      <c r="R4667" s="35" t="s">
        <v>27</v>
      </c>
      <c r="S4667" s="35" t="s">
        <v>28503</v>
      </c>
      <c r="T4667" s="35">
        <v>0</v>
      </c>
      <c r="U4667" s="35">
        <v>0</v>
      </c>
      <c r="V4667" s="36">
        <v>1</v>
      </c>
      <c r="W4667" s="36">
        <v>1</v>
      </c>
      <c r="X4667" s="37" t="s">
        <v>65</v>
      </c>
    </row>
    <row r="4668" spans="1:24" ht="24" customHeight="1" x14ac:dyDescent="0.2">
      <c r="A4668" s="50" t="s">
        <v>8807</v>
      </c>
      <c r="B4668" s="60" t="s">
        <v>8966</v>
      </c>
      <c r="C4668" s="76" t="s">
        <v>8966</v>
      </c>
      <c r="D4668" s="61" t="s">
        <v>8967</v>
      </c>
      <c r="E4668" s="53">
        <v>395523.1</v>
      </c>
      <c r="F4668" s="26">
        <v>0.21</v>
      </c>
      <c r="G4668" s="53">
        <v>693945.28500000003</v>
      </c>
      <c r="H4668" s="67"/>
      <c r="I4668" s="68"/>
      <c r="J4668" s="69"/>
      <c r="K4668" s="69"/>
      <c r="L4668" s="69"/>
      <c r="M4668" s="69"/>
      <c r="N4668" s="69"/>
      <c r="O4668" s="35"/>
      <c r="P4668" s="35" t="s">
        <v>28098</v>
      </c>
      <c r="Q4668" s="36">
        <v>1</v>
      </c>
      <c r="R4668" s="35" t="s">
        <v>27</v>
      </c>
      <c r="S4668" s="35" t="s">
        <v>28504</v>
      </c>
      <c r="T4668" s="35">
        <v>0</v>
      </c>
      <c r="U4668" s="35">
        <v>0</v>
      </c>
      <c r="V4668" s="36">
        <v>1</v>
      </c>
      <c r="W4668" s="36">
        <v>1</v>
      </c>
      <c r="X4668" s="37" t="s">
        <v>65</v>
      </c>
    </row>
    <row r="4669" spans="1:24" ht="24" customHeight="1" x14ac:dyDescent="0.2">
      <c r="A4669" s="50" t="s">
        <v>8807</v>
      </c>
      <c r="B4669" s="60" t="s">
        <v>8968</v>
      </c>
      <c r="C4669" s="76" t="s">
        <v>8968</v>
      </c>
      <c r="D4669" s="61" t="s">
        <v>8969</v>
      </c>
      <c r="E4669" s="53">
        <v>332474.99</v>
      </c>
      <c r="F4669" s="26">
        <v>0.21</v>
      </c>
      <c r="G4669" s="53">
        <v>583327.375</v>
      </c>
      <c r="H4669" s="67"/>
      <c r="I4669" s="68"/>
      <c r="J4669" s="69"/>
      <c r="K4669" s="69"/>
      <c r="L4669" s="69"/>
      <c r="M4669" s="69"/>
      <c r="N4669" s="69"/>
      <c r="O4669" s="35"/>
      <c r="P4669" s="35" t="s">
        <v>28099</v>
      </c>
      <c r="Q4669" s="36">
        <v>1</v>
      </c>
      <c r="R4669" s="35" t="s">
        <v>27</v>
      </c>
      <c r="S4669" s="35" t="s">
        <v>28503</v>
      </c>
      <c r="T4669" s="35">
        <v>0</v>
      </c>
      <c r="U4669" s="35">
        <v>0</v>
      </c>
      <c r="V4669" s="36">
        <v>1</v>
      </c>
      <c r="W4669" s="36">
        <v>1</v>
      </c>
      <c r="X4669" s="37" t="s">
        <v>65</v>
      </c>
    </row>
    <row r="4670" spans="1:24" ht="24" customHeight="1" x14ac:dyDescent="0.2">
      <c r="A4670" s="50" t="s">
        <v>8807</v>
      </c>
      <c r="B4670" s="60" t="s">
        <v>8970</v>
      </c>
      <c r="C4670" s="76" t="s">
        <v>8970</v>
      </c>
      <c r="D4670" s="61" t="s">
        <v>8971</v>
      </c>
      <c r="E4670" s="53">
        <v>510079.6</v>
      </c>
      <c r="F4670" s="26">
        <v>0.21</v>
      </c>
      <c r="G4670" s="53">
        <v>894934.65800000005</v>
      </c>
      <c r="H4670" s="67"/>
      <c r="I4670" s="68"/>
      <c r="J4670" s="69"/>
      <c r="K4670" s="69"/>
      <c r="L4670" s="69"/>
      <c r="M4670" s="69"/>
      <c r="N4670" s="69"/>
      <c r="O4670" s="35"/>
      <c r="P4670" s="35" t="s">
        <v>28100</v>
      </c>
      <c r="Q4670" s="36">
        <v>1</v>
      </c>
      <c r="R4670" s="35" t="s">
        <v>27</v>
      </c>
      <c r="S4670" s="35" t="s">
        <v>28504</v>
      </c>
      <c r="T4670" s="35">
        <v>0</v>
      </c>
      <c r="U4670" s="35">
        <v>0</v>
      </c>
      <c r="V4670" s="36">
        <v>1</v>
      </c>
      <c r="W4670" s="36">
        <v>1</v>
      </c>
      <c r="X4670" s="37" t="s">
        <v>65</v>
      </c>
    </row>
    <row r="4671" spans="1:24" ht="24" customHeight="1" x14ac:dyDescent="0.2">
      <c r="A4671" s="50" t="s">
        <v>8807</v>
      </c>
      <c r="B4671" s="60" t="s">
        <v>8972</v>
      </c>
      <c r="C4671" s="76" t="s">
        <v>8972</v>
      </c>
      <c r="D4671" s="61" t="s">
        <v>8973</v>
      </c>
      <c r="E4671" s="53">
        <v>284758.75</v>
      </c>
      <c r="F4671" s="26">
        <v>0.21</v>
      </c>
      <c r="G4671" s="53">
        <v>499609.23</v>
      </c>
      <c r="H4671" s="67"/>
      <c r="I4671" s="68"/>
      <c r="J4671" s="69"/>
      <c r="K4671" s="69"/>
      <c r="L4671" s="69"/>
      <c r="M4671" s="69"/>
      <c r="N4671" s="69"/>
      <c r="O4671" s="35"/>
      <c r="P4671" s="35" t="s">
        <v>28101</v>
      </c>
      <c r="Q4671" s="36">
        <v>1</v>
      </c>
      <c r="R4671" s="35" t="s">
        <v>27</v>
      </c>
      <c r="S4671" s="35" t="s">
        <v>28504</v>
      </c>
      <c r="T4671" s="35">
        <v>0</v>
      </c>
      <c r="U4671" s="35">
        <v>0</v>
      </c>
      <c r="V4671" s="36">
        <v>1</v>
      </c>
      <c r="W4671" s="36">
        <v>1</v>
      </c>
      <c r="X4671" s="37" t="s">
        <v>65</v>
      </c>
    </row>
    <row r="4672" spans="1:24" ht="24" customHeight="1" x14ac:dyDescent="0.2">
      <c r="A4672" s="50" t="s">
        <v>8807</v>
      </c>
      <c r="B4672" s="60" t="s">
        <v>8974</v>
      </c>
      <c r="C4672" s="76" t="s">
        <v>8974</v>
      </c>
      <c r="D4672" s="61" t="s">
        <v>8975</v>
      </c>
      <c r="E4672" s="53">
        <v>309192.71000000002</v>
      </c>
      <c r="F4672" s="26">
        <v>0.21</v>
      </c>
      <c r="G4672" s="53">
        <v>542478.61</v>
      </c>
      <c r="H4672" s="67"/>
      <c r="I4672" s="68"/>
      <c r="J4672" s="69"/>
      <c r="K4672" s="69"/>
      <c r="L4672" s="69"/>
      <c r="M4672" s="69"/>
      <c r="N4672" s="69"/>
      <c r="O4672" s="35"/>
      <c r="P4672" s="35" t="s">
        <v>28102</v>
      </c>
      <c r="Q4672" s="36">
        <v>1</v>
      </c>
      <c r="R4672" s="35" t="s">
        <v>27</v>
      </c>
      <c r="S4672" s="35" t="s">
        <v>28504</v>
      </c>
      <c r="T4672" s="35">
        <v>0</v>
      </c>
      <c r="U4672" s="35">
        <v>0</v>
      </c>
      <c r="V4672" s="36">
        <v>1</v>
      </c>
      <c r="W4672" s="36">
        <v>1</v>
      </c>
      <c r="X4672" s="37" t="s">
        <v>65</v>
      </c>
    </row>
    <row r="4673" spans="1:24" ht="24" customHeight="1" x14ac:dyDescent="0.2">
      <c r="A4673" s="50" t="s">
        <v>8807</v>
      </c>
      <c r="B4673" s="60" t="s">
        <v>8976</v>
      </c>
      <c r="C4673" s="76" t="s">
        <v>8976</v>
      </c>
      <c r="D4673" s="61" t="s">
        <v>8977</v>
      </c>
      <c r="E4673" s="53">
        <v>333425.68</v>
      </c>
      <c r="F4673" s="26">
        <v>0.21</v>
      </c>
      <c r="G4673" s="53">
        <v>584995.36</v>
      </c>
      <c r="H4673" s="67"/>
      <c r="I4673" s="68"/>
      <c r="J4673" s="69"/>
      <c r="K4673" s="69"/>
      <c r="L4673" s="69"/>
      <c r="M4673" s="69"/>
      <c r="N4673" s="69"/>
      <c r="O4673" s="35"/>
      <c r="P4673" s="35" t="s">
        <v>28103</v>
      </c>
      <c r="Q4673" s="36">
        <v>1</v>
      </c>
      <c r="R4673" s="35" t="s">
        <v>27</v>
      </c>
      <c r="S4673" s="35" t="s">
        <v>28503</v>
      </c>
      <c r="T4673" s="35">
        <v>0</v>
      </c>
      <c r="U4673" s="35">
        <v>0</v>
      </c>
      <c r="V4673" s="36">
        <v>1</v>
      </c>
      <c r="W4673" s="36">
        <v>1</v>
      </c>
      <c r="X4673" s="37" t="s">
        <v>65</v>
      </c>
    </row>
    <row r="4674" spans="1:24" ht="24" customHeight="1" x14ac:dyDescent="0.2">
      <c r="A4674" s="50" t="s">
        <v>8807</v>
      </c>
      <c r="B4674" s="60" t="s">
        <v>8978</v>
      </c>
      <c r="C4674" s="76" t="s">
        <v>8978</v>
      </c>
      <c r="D4674" s="61" t="s">
        <v>8979</v>
      </c>
      <c r="E4674" s="53">
        <v>357848.03</v>
      </c>
      <c r="F4674" s="26">
        <v>0.21</v>
      </c>
      <c r="G4674" s="53">
        <v>627844.36399999994</v>
      </c>
      <c r="H4674" s="67"/>
      <c r="I4674" s="68"/>
      <c r="J4674" s="69"/>
      <c r="K4674" s="69"/>
      <c r="L4674" s="69"/>
      <c r="M4674" s="69"/>
      <c r="N4674" s="69"/>
      <c r="O4674" s="35"/>
      <c r="P4674" s="35" t="s">
        <v>28104</v>
      </c>
      <c r="Q4674" s="36">
        <v>1</v>
      </c>
      <c r="R4674" s="35" t="s">
        <v>27</v>
      </c>
      <c r="S4674" s="35" t="s">
        <v>28504</v>
      </c>
      <c r="T4674" s="35">
        <v>0</v>
      </c>
      <c r="U4674" s="35">
        <v>0</v>
      </c>
      <c r="V4674" s="36">
        <v>1</v>
      </c>
      <c r="W4674" s="36">
        <v>1</v>
      </c>
      <c r="X4674" s="37" t="s">
        <v>65</v>
      </c>
    </row>
    <row r="4675" spans="1:24" ht="24" customHeight="1" x14ac:dyDescent="0.2">
      <c r="A4675" s="50" t="s">
        <v>8807</v>
      </c>
      <c r="B4675" s="60" t="s">
        <v>8980</v>
      </c>
      <c r="C4675" s="76" t="s">
        <v>8980</v>
      </c>
      <c r="D4675" s="61" t="s">
        <v>8981</v>
      </c>
      <c r="E4675" s="53">
        <v>388368.93</v>
      </c>
      <c r="F4675" s="26">
        <v>0.21</v>
      </c>
      <c r="G4675" s="53">
        <v>681393.29</v>
      </c>
      <c r="H4675" s="67"/>
      <c r="I4675" s="68"/>
      <c r="J4675" s="69"/>
      <c r="K4675" s="69"/>
      <c r="L4675" s="69"/>
      <c r="M4675" s="69"/>
      <c r="N4675" s="69"/>
      <c r="O4675" s="35"/>
      <c r="P4675" s="35" t="s">
        <v>28105</v>
      </c>
      <c r="Q4675" s="36">
        <v>1</v>
      </c>
      <c r="R4675" s="35" t="s">
        <v>27</v>
      </c>
      <c r="S4675" s="35" t="s">
        <v>28504</v>
      </c>
      <c r="T4675" s="35">
        <v>0</v>
      </c>
      <c r="U4675" s="35">
        <v>0</v>
      </c>
      <c r="V4675" s="36">
        <v>1</v>
      </c>
      <c r="W4675" s="36">
        <v>1</v>
      </c>
      <c r="X4675" s="37" t="s">
        <v>65</v>
      </c>
    </row>
    <row r="4676" spans="1:24" ht="24" customHeight="1" x14ac:dyDescent="0.2">
      <c r="A4676" s="50" t="s">
        <v>8807</v>
      </c>
      <c r="B4676" s="60" t="s">
        <v>8982</v>
      </c>
      <c r="C4676" s="76" t="s">
        <v>8982</v>
      </c>
      <c r="D4676" s="61" t="s">
        <v>8983</v>
      </c>
      <c r="E4676" s="53">
        <v>406511.47</v>
      </c>
      <c r="F4676" s="26">
        <v>0.21</v>
      </c>
      <c r="G4676" s="53">
        <v>713224.37199999997</v>
      </c>
      <c r="H4676" s="67"/>
      <c r="I4676" s="68"/>
      <c r="J4676" s="69"/>
      <c r="K4676" s="69"/>
      <c r="L4676" s="69"/>
      <c r="M4676" s="69"/>
      <c r="N4676" s="69"/>
      <c r="O4676" s="35"/>
      <c r="P4676" s="35" t="s">
        <v>28106</v>
      </c>
      <c r="Q4676" s="36">
        <v>1</v>
      </c>
      <c r="R4676" s="35" t="s">
        <v>27</v>
      </c>
      <c r="S4676" s="35" t="s">
        <v>28504</v>
      </c>
      <c r="T4676" s="35">
        <v>0</v>
      </c>
      <c r="U4676" s="35">
        <v>0</v>
      </c>
      <c r="V4676" s="36">
        <v>1</v>
      </c>
      <c r="W4676" s="36">
        <v>1</v>
      </c>
      <c r="X4676" s="37" t="s">
        <v>65</v>
      </c>
    </row>
    <row r="4677" spans="1:24" ht="24" customHeight="1" x14ac:dyDescent="0.2">
      <c r="A4677" s="50" t="s">
        <v>8807</v>
      </c>
      <c r="B4677" s="60" t="s">
        <v>8984</v>
      </c>
      <c r="C4677" s="76" t="s">
        <v>8984</v>
      </c>
      <c r="D4677" s="61" t="s">
        <v>8985</v>
      </c>
      <c r="E4677" s="53">
        <v>406511.47</v>
      </c>
      <c r="F4677" s="26">
        <v>0.21</v>
      </c>
      <c r="G4677" s="53">
        <v>713224.37199999997</v>
      </c>
      <c r="H4677" s="67"/>
      <c r="I4677" s="68"/>
      <c r="J4677" s="69"/>
      <c r="K4677" s="69"/>
      <c r="L4677" s="69"/>
      <c r="M4677" s="69"/>
      <c r="N4677" s="69"/>
      <c r="O4677" s="35"/>
      <c r="P4677" s="35" t="s">
        <v>28107</v>
      </c>
      <c r="Q4677" s="36">
        <v>1</v>
      </c>
      <c r="R4677" s="35" t="s">
        <v>27</v>
      </c>
      <c r="S4677" s="35" t="s">
        <v>28503</v>
      </c>
      <c r="T4677" s="35">
        <v>0</v>
      </c>
      <c r="U4677" s="35">
        <v>0</v>
      </c>
      <c r="V4677" s="36">
        <v>1</v>
      </c>
      <c r="W4677" s="36">
        <v>1</v>
      </c>
      <c r="X4677" s="37" t="s">
        <v>65</v>
      </c>
    </row>
    <row r="4678" spans="1:24" ht="24" customHeight="1" x14ac:dyDescent="0.2">
      <c r="A4678" s="50" t="s">
        <v>8807</v>
      </c>
      <c r="B4678" s="60" t="s">
        <v>8986</v>
      </c>
      <c r="C4678" s="76" t="s">
        <v>8986</v>
      </c>
      <c r="D4678" s="61" t="s">
        <v>8987</v>
      </c>
      <c r="E4678" s="53">
        <v>479580.51</v>
      </c>
      <c r="F4678" s="26">
        <v>0.21</v>
      </c>
      <c r="G4678" s="53">
        <v>841424.005</v>
      </c>
      <c r="H4678" s="67"/>
      <c r="I4678" s="68"/>
      <c r="J4678" s="69"/>
      <c r="K4678" s="69"/>
      <c r="L4678" s="69"/>
      <c r="M4678" s="69"/>
      <c r="N4678" s="69"/>
      <c r="O4678" s="35"/>
      <c r="P4678" s="35" t="s">
        <v>28108</v>
      </c>
      <c r="Q4678" s="36">
        <v>1</v>
      </c>
      <c r="R4678" s="35" t="s">
        <v>27</v>
      </c>
      <c r="S4678" s="35" t="s">
        <v>28503</v>
      </c>
      <c r="T4678" s="35">
        <v>0</v>
      </c>
      <c r="U4678" s="35">
        <v>0</v>
      </c>
      <c r="V4678" s="36">
        <v>1</v>
      </c>
      <c r="W4678" s="36">
        <v>1</v>
      </c>
      <c r="X4678" s="37" t="s">
        <v>65</v>
      </c>
    </row>
    <row r="4679" spans="1:24" ht="24" customHeight="1" x14ac:dyDescent="0.2">
      <c r="A4679" s="50" t="s">
        <v>8807</v>
      </c>
      <c r="B4679" s="60" t="s">
        <v>8988</v>
      </c>
      <c r="C4679" s="76" t="s">
        <v>8988</v>
      </c>
      <c r="D4679" s="61" t="s">
        <v>8989</v>
      </c>
      <c r="E4679" s="53">
        <v>406511.47</v>
      </c>
      <c r="F4679" s="26">
        <v>0.21</v>
      </c>
      <c r="G4679" s="53">
        <v>713224.37199999997</v>
      </c>
      <c r="H4679" s="67"/>
      <c r="I4679" s="68"/>
      <c r="J4679" s="69"/>
      <c r="K4679" s="69"/>
      <c r="L4679" s="69"/>
      <c r="M4679" s="69"/>
      <c r="N4679" s="69"/>
      <c r="O4679" s="35"/>
      <c r="P4679" s="35" t="s">
        <v>28109</v>
      </c>
      <c r="Q4679" s="36">
        <v>1</v>
      </c>
      <c r="R4679" s="35" t="s">
        <v>27</v>
      </c>
      <c r="S4679" s="35" t="s">
        <v>28503</v>
      </c>
      <c r="T4679" s="35">
        <v>0</v>
      </c>
      <c r="U4679" s="35">
        <v>0</v>
      </c>
      <c r="V4679" s="36">
        <v>1</v>
      </c>
      <c r="W4679" s="36">
        <v>1</v>
      </c>
      <c r="X4679" s="37" t="s">
        <v>65</v>
      </c>
    </row>
    <row r="4680" spans="1:24" ht="24" customHeight="1" x14ac:dyDescent="0.2">
      <c r="A4680" s="50" t="s">
        <v>8807</v>
      </c>
      <c r="B4680" s="60" t="s">
        <v>8990</v>
      </c>
      <c r="C4680" s="76" t="s">
        <v>8990</v>
      </c>
      <c r="D4680" s="61" t="s">
        <v>8991</v>
      </c>
      <c r="E4680" s="53">
        <v>479580.51</v>
      </c>
      <c r="F4680" s="26">
        <v>0.21</v>
      </c>
      <c r="G4680" s="53">
        <v>841424.005</v>
      </c>
      <c r="H4680" s="67"/>
      <c r="I4680" s="68"/>
      <c r="J4680" s="69"/>
      <c r="K4680" s="69"/>
      <c r="L4680" s="69"/>
      <c r="M4680" s="69"/>
      <c r="N4680" s="69"/>
      <c r="O4680" s="35"/>
      <c r="P4680" s="35" t="s">
        <v>28110</v>
      </c>
      <c r="Q4680" s="36">
        <v>1</v>
      </c>
      <c r="R4680" s="35" t="s">
        <v>27</v>
      </c>
      <c r="S4680" s="35" t="s">
        <v>28503</v>
      </c>
      <c r="T4680" s="35">
        <v>0</v>
      </c>
      <c r="U4680" s="35">
        <v>0</v>
      </c>
      <c r="V4680" s="36">
        <v>1</v>
      </c>
      <c r="W4680" s="36">
        <v>1</v>
      </c>
      <c r="X4680" s="37" t="s">
        <v>65</v>
      </c>
    </row>
    <row r="4681" spans="1:24" ht="24" customHeight="1" x14ac:dyDescent="0.2">
      <c r="A4681" s="50" t="s">
        <v>8807</v>
      </c>
      <c r="B4681" s="60" t="s">
        <v>8992</v>
      </c>
      <c r="C4681" s="76" t="s">
        <v>8992</v>
      </c>
      <c r="D4681" s="61" t="s">
        <v>8993</v>
      </c>
      <c r="E4681" s="53">
        <v>260550.28</v>
      </c>
      <c r="F4681" s="26">
        <v>0.21</v>
      </c>
      <c r="G4681" s="53">
        <v>457135.47100000002</v>
      </c>
      <c r="H4681" s="67"/>
      <c r="I4681" s="68"/>
      <c r="J4681" s="69"/>
      <c r="K4681" s="69"/>
      <c r="L4681" s="69"/>
      <c r="M4681" s="69"/>
      <c r="N4681" s="69"/>
      <c r="O4681" s="35"/>
      <c r="P4681" s="35" t="s">
        <v>28111</v>
      </c>
      <c r="Q4681" s="36">
        <v>1</v>
      </c>
      <c r="R4681" s="35" t="s">
        <v>27</v>
      </c>
      <c r="S4681" s="35" t="s">
        <v>28503</v>
      </c>
      <c r="T4681" s="35">
        <v>0</v>
      </c>
      <c r="U4681" s="35">
        <v>0</v>
      </c>
      <c r="V4681" s="36">
        <v>1</v>
      </c>
      <c r="W4681" s="36">
        <v>1</v>
      </c>
      <c r="X4681" s="37" t="s">
        <v>65</v>
      </c>
    </row>
    <row r="4682" spans="1:24" ht="24" customHeight="1" x14ac:dyDescent="0.2">
      <c r="A4682" s="50" t="s">
        <v>8807</v>
      </c>
      <c r="B4682" s="60" t="s">
        <v>8994</v>
      </c>
      <c r="C4682" s="76" t="s">
        <v>8994</v>
      </c>
      <c r="D4682" s="61" t="s">
        <v>8995</v>
      </c>
      <c r="E4682" s="53">
        <v>376176.23</v>
      </c>
      <c r="F4682" s="26">
        <v>0.21</v>
      </c>
      <c r="G4682" s="53">
        <v>660001.19099999999</v>
      </c>
      <c r="H4682" s="67"/>
      <c r="I4682" s="68"/>
      <c r="J4682" s="69"/>
      <c r="K4682" s="69"/>
      <c r="L4682" s="69"/>
      <c r="M4682" s="69"/>
      <c r="N4682" s="69"/>
      <c r="O4682" s="35"/>
      <c r="P4682" s="35" t="s">
        <v>28112</v>
      </c>
      <c r="Q4682" s="36">
        <v>1</v>
      </c>
      <c r="R4682" s="35" t="s">
        <v>27</v>
      </c>
      <c r="S4682" s="35" t="s">
        <v>28503</v>
      </c>
      <c r="T4682" s="35">
        <v>0</v>
      </c>
      <c r="U4682" s="35">
        <v>0</v>
      </c>
      <c r="V4682" s="36">
        <v>1</v>
      </c>
      <c r="W4682" s="36">
        <v>1</v>
      </c>
      <c r="X4682" s="37" t="s">
        <v>65</v>
      </c>
    </row>
    <row r="4683" spans="1:24" ht="24" customHeight="1" x14ac:dyDescent="0.2">
      <c r="A4683" s="50" t="s">
        <v>8807</v>
      </c>
      <c r="B4683" s="60" t="s">
        <v>8996</v>
      </c>
      <c r="C4683" s="76" t="s">
        <v>8996</v>
      </c>
      <c r="D4683" s="61" t="s">
        <v>8997</v>
      </c>
      <c r="E4683" s="53">
        <v>418726.95</v>
      </c>
      <c r="F4683" s="26">
        <v>0.21</v>
      </c>
      <c r="G4683" s="53">
        <v>734656.43700000003</v>
      </c>
      <c r="H4683" s="67"/>
      <c r="I4683" s="68"/>
      <c r="J4683" s="69"/>
      <c r="K4683" s="69"/>
      <c r="L4683" s="69"/>
      <c r="M4683" s="69"/>
      <c r="N4683" s="69"/>
      <c r="O4683" s="35"/>
      <c r="P4683" s="35" t="s">
        <v>28113</v>
      </c>
      <c r="Q4683" s="36">
        <v>1</v>
      </c>
      <c r="R4683" s="35" t="s">
        <v>27</v>
      </c>
      <c r="S4683" s="35" t="s">
        <v>28503</v>
      </c>
      <c r="T4683" s="35">
        <v>0</v>
      </c>
      <c r="U4683" s="35">
        <v>0</v>
      </c>
      <c r="V4683" s="36">
        <v>1</v>
      </c>
      <c r="W4683" s="36">
        <v>1</v>
      </c>
      <c r="X4683" s="37" t="s">
        <v>65</v>
      </c>
    </row>
    <row r="4684" spans="1:24" ht="24" customHeight="1" x14ac:dyDescent="0.2">
      <c r="A4684" s="50" t="s">
        <v>8807</v>
      </c>
      <c r="B4684" s="60" t="s">
        <v>8998</v>
      </c>
      <c r="C4684" s="76" t="s">
        <v>8998</v>
      </c>
      <c r="D4684" s="61" t="s">
        <v>8999</v>
      </c>
      <c r="E4684" s="53">
        <v>284758.75</v>
      </c>
      <c r="F4684" s="26">
        <v>0.21</v>
      </c>
      <c r="G4684" s="53">
        <v>499609.23</v>
      </c>
      <c r="H4684" s="67"/>
      <c r="I4684" s="68"/>
      <c r="J4684" s="69"/>
      <c r="K4684" s="69"/>
      <c r="L4684" s="69"/>
      <c r="M4684" s="69"/>
      <c r="N4684" s="69"/>
      <c r="O4684" s="35"/>
      <c r="P4684" s="35" t="s">
        <v>28114</v>
      </c>
      <c r="Q4684" s="36">
        <v>1</v>
      </c>
      <c r="R4684" s="35" t="s">
        <v>27</v>
      </c>
      <c r="S4684" s="35" t="s">
        <v>28503</v>
      </c>
      <c r="T4684" s="35">
        <v>0</v>
      </c>
      <c r="U4684" s="35">
        <v>0</v>
      </c>
      <c r="V4684" s="36">
        <v>1</v>
      </c>
      <c r="W4684" s="36">
        <v>1</v>
      </c>
      <c r="X4684" s="37" t="s">
        <v>65</v>
      </c>
    </row>
    <row r="4685" spans="1:24" ht="24" customHeight="1" x14ac:dyDescent="0.2">
      <c r="A4685" s="50" t="s">
        <v>8807</v>
      </c>
      <c r="B4685" s="60" t="s">
        <v>9000</v>
      </c>
      <c r="C4685" s="76" t="s">
        <v>9000</v>
      </c>
      <c r="D4685" s="61" t="s">
        <v>9001</v>
      </c>
      <c r="E4685" s="53">
        <v>309192.71000000002</v>
      </c>
      <c r="F4685" s="26">
        <v>0.21</v>
      </c>
      <c r="G4685" s="53">
        <v>542478.61</v>
      </c>
      <c r="H4685" s="67"/>
      <c r="I4685" s="68"/>
      <c r="J4685" s="69"/>
      <c r="K4685" s="69"/>
      <c r="L4685" s="69"/>
      <c r="M4685" s="69"/>
      <c r="N4685" s="69"/>
      <c r="O4685" s="35"/>
      <c r="P4685" s="35" t="s">
        <v>28115</v>
      </c>
      <c r="Q4685" s="36">
        <v>1</v>
      </c>
      <c r="R4685" s="35" t="s">
        <v>27</v>
      </c>
      <c r="S4685" s="35" t="s">
        <v>28504</v>
      </c>
      <c r="T4685" s="35">
        <v>0</v>
      </c>
      <c r="U4685" s="35">
        <v>0</v>
      </c>
      <c r="V4685" s="36">
        <v>1</v>
      </c>
      <c r="W4685" s="36">
        <v>1</v>
      </c>
      <c r="X4685" s="37" t="s">
        <v>65</v>
      </c>
    </row>
    <row r="4686" spans="1:24" ht="24" customHeight="1" x14ac:dyDescent="0.2">
      <c r="A4686" s="50" t="s">
        <v>8807</v>
      </c>
      <c r="B4686" s="60" t="s">
        <v>9002</v>
      </c>
      <c r="C4686" s="76" t="s">
        <v>9002</v>
      </c>
      <c r="D4686" s="61" t="s">
        <v>9003</v>
      </c>
      <c r="E4686" s="53">
        <v>333425.68</v>
      </c>
      <c r="F4686" s="26">
        <v>0.21</v>
      </c>
      <c r="G4686" s="53">
        <v>584995.36</v>
      </c>
      <c r="H4686" s="67"/>
      <c r="I4686" s="68"/>
      <c r="J4686" s="69"/>
      <c r="K4686" s="69"/>
      <c r="L4686" s="69"/>
      <c r="M4686" s="69"/>
      <c r="N4686" s="69"/>
      <c r="O4686" s="35"/>
      <c r="P4686" s="35" t="s">
        <v>28116</v>
      </c>
      <c r="Q4686" s="36">
        <v>1</v>
      </c>
      <c r="R4686" s="35" t="s">
        <v>27</v>
      </c>
      <c r="S4686" s="35" t="s">
        <v>28504</v>
      </c>
      <c r="T4686" s="35">
        <v>0</v>
      </c>
      <c r="U4686" s="35">
        <v>0</v>
      </c>
      <c r="V4686" s="36">
        <v>1</v>
      </c>
      <c r="W4686" s="36">
        <v>1</v>
      </c>
      <c r="X4686" s="37" t="s">
        <v>65</v>
      </c>
    </row>
    <row r="4687" spans="1:24" ht="24" customHeight="1" x14ac:dyDescent="0.2">
      <c r="A4687" s="50" t="s">
        <v>8807</v>
      </c>
      <c r="B4687" s="60" t="s">
        <v>9004</v>
      </c>
      <c r="C4687" s="76" t="s">
        <v>9004</v>
      </c>
      <c r="D4687" s="61" t="s">
        <v>9005</v>
      </c>
      <c r="E4687" s="53">
        <v>132739.37</v>
      </c>
      <c r="F4687" s="26">
        <v>0.21</v>
      </c>
      <c r="G4687" s="53">
        <v>232891.22899999999</v>
      </c>
      <c r="H4687" s="67"/>
      <c r="I4687" s="68"/>
      <c r="J4687" s="69"/>
      <c r="K4687" s="69"/>
      <c r="L4687" s="69"/>
      <c r="M4687" s="69"/>
      <c r="N4687" s="69"/>
      <c r="O4687" s="35"/>
      <c r="P4687" s="35" t="s">
        <v>28117</v>
      </c>
      <c r="Q4687" s="36">
        <v>1</v>
      </c>
      <c r="R4687" s="35" t="s">
        <v>27</v>
      </c>
      <c r="S4687" s="35" t="s">
        <v>28503</v>
      </c>
      <c r="T4687" s="35">
        <v>0</v>
      </c>
      <c r="U4687" s="35">
        <v>0</v>
      </c>
      <c r="V4687" s="36">
        <v>1</v>
      </c>
      <c r="W4687" s="36">
        <v>1</v>
      </c>
      <c r="X4687" s="37" t="s">
        <v>65</v>
      </c>
    </row>
    <row r="4688" spans="1:24" ht="24" customHeight="1" x14ac:dyDescent="0.2">
      <c r="A4688" s="50" t="s">
        <v>8807</v>
      </c>
      <c r="B4688" s="60" t="s">
        <v>9006</v>
      </c>
      <c r="C4688" s="76" t="s">
        <v>9006</v>
      </c>
      <c r="D4688" s="61" t="s">
        <v>9007</v>
      </c>
      <c r="E4688" s="53">
        <v>150692.82999999999</v>
      </c>
      <c r="F4688" s="26">
        <v>0.21</v>
      </c>
      <c r="G4688" s="53">
        <v>264390.56599999999</v>
      </c>
      <c r="H4688" s="67"/>
      <c r="I4688" s="68"/>
      <c r="J4688" s="69"/>
      <c r="K4688" s="69"/>
      <c r="L4688" s="69"/>
      <c r="M4688" s="69"/>
      <c r="N4688" s="69"/>
      <c r="O4688" s="35"/>
      <c r="P4688" s="35" t="s">
        <v>28118</v>
      </c>
      <c r="Q4688" s="36">
        <v>1</v>
      </c>
      <c r="R4688" s="35" t="s">
        <v>27</v>
      </c>
      <c r="S4688" s="35" t="s">
        <v>28503</v>
      </c>
      <c r="T4688" s="35">
        <v>0</v>
      </c>
      <c r="U4688" s="35">
        <v>0</v>
      </c>
      <c r="V4688" s="36">
        <v>1</v>
      </c>
      <c r="W4688" s="36">
        <v>1</v>
      </c>
      <c r="X4688" s="37" t="s">
        <v>65</v>
      </c>
    </row>
    <row r="4689" spans="1:24" ht="24" customHeight="1" x14ac:dyDescent="0.2">
      <c r="A4689" s="50" t="s">
        <v>8807</v>
      </c>
      <c r="B4689" s="60" t="s">
        <v>9008</v>
      </c>
      <c r="C4689" s="76" t="s">
        <v>9008</v>
      </c>
      <c r="D4689" s="61" t="s">
        <v>9009</v>
      </c>
      <c r="E4689" s="53">
        <v>181355.13</v>
      </c>
      <c r="F4689" s="26">
        <v>0.21</v>
      </c>
      <c r="G4689" s="53">
        <v>318187.57699999999</v>
      </c>
      <c r="H4689" s="67"/>
      <c r="I4689" s="68"/>
      <c r="J4689" s="69"/>
      <c r="K4689" s="69"/>
      <c r="L4689" s="69"/>
      <c r="M4689" s="69"/>
      <c r="N4689" s="69"/>
      <c r="O4689" s="35"/>
      <c r="P4689" s="35" t="s">
        <v>28119</v>
      </c>
      <c r="Q4689" s="36">
        <v>1</v>
      </c>
      <c r="R4689" s="35" t="s">
        <v>27</v>
      </c>
      <c r="S4689" s="35" t="s">
        <v>28504</v>
      </c>
      <c r="T4689" s="35">
        <v>0</v>
      </c>
      <c r="U4689" s="35">
        <v>0</v>
      </c>
      <c r="V4689" s="36">
        <v>1</v>
      </c>
      <c r="W4689" s="36">
        <v>1</v>
      </c>
      <c r="X4689" s="37" t="s">
        <v>65</v>
      </c>
    </row>
    <row r="4690" spans="1:24" ht="24" customHeight="1" x14ac:dyDescent="0.2">
      <c r="A4690" s="50" t="s">
        <v>8807</v>
      </c>
      <c r="B4690" s="60" t="s">
        <v>9010</v>
      </c>
      <c r="C4690" s="76" t="s">
        <v>9010</v>
      </c>
      <c r="D4690" s="61" t="s">
        <v>9011</v>
      </c>
      <c r="E4690" s="53">
        <v>205833.47</v>
      </c>
      <c r="F4690" s="26">
        <v>0.21</v>
      </c>
      <c r="G4690" s="53">
        <v>361134.821</v>
      </c>
      <c r="H4690" s="67"/>
      <c r="I4690" s="68"/>
      <c r="J4690" s="69"/>
      <c r="K4690" s="69"/>
      <c r="L4690" s="69"/>
      <c r="M4690" s="69"/>
      <c r="N4690" s="69"/>
      <c r="O4690" s="35"/>
      <c r="P4690" s="35" t="s">
        <v>28120</v>
      </c>
      <c r="Q4690" s="36">
        <v>1</v>
      </c>
      <c r="R4690" s="35" t="s">
        <v>27</v>
      </c>
      <c r="S4690" s="35" t="s">
        <v>28503</v>
      </c>
      <c r="T4690" s="35">
        <v>0</v>
      </c>
      <c r="U4690" s="35">
        <v>0</v>
      </c>
      <c r="V4690" s="36">
        <v>1</v>
      </c>
      <c r="W4690" s="36">
        <v>1</v>
      </c>
      <c r="X4690" s="37" t="s">
        <v>65</v>
      </c>
    </row>
    <row r="4691" spans="1:24" ht="24" customHeight="1" x14ac:dyDescent="0.2">
      <c r="A4691" s="50" t="s">
        <v>8807</v>
      </c>
      <c r="B4691" s="60" t="s">
        <v>9012</v>
      </c>
      <c r="C4691" s="76" t="s">
        <v>9012</v>
      </c>
      <c r="D4691" s="61" t="s">
        <v>9013</v>
      </c>
      <c r="E4691" s="53">
        <v>510079.6</v>
      </c>
      <c r="F4691" s="26">
        <v>0.21</v>
      </c>
      <c r="G4691" s="53">
        <v>894934.65800000005</v>
      </c>
      <c r="H4691" s="67"/>
      <c r="I4691" s="68"/>
      <c r="J4691" s="69"/>
      <c r="K4691" s="69"/>
      <c r="L4691" s="69"/>
      <c r="M4691" s="69"/>
      <c r="N4691" s="69"/>
      <c r="O4691" s="35"/>
      <c r="P4691" s="35" t="s">
        <v>28121</v>
      </c>
      <c r="Q4691" s="36">
        <v>1</v>
      </c>
      <c r="R4691" s="35" t="s">
        <v>27</v>
      </c>
      <c r="S4691" s="35" t="s">
        <v>28504</v>
      </c>
      <c r="T4691" s="35">
        <v>0</v>
      </c>
      <c r="U4691" s="35">
        <v>0</v>
      </c>
      <c r="V4691" s="36">
        <v>1</v>
      </c>
      <c r="W4691" s="36">
        <v>1</v>
      </c>
      <c r="X4691" s="37" t="s">
        <v>65</v>
      </c>
    </row>
    <row r="4692" spans="1:24" ht="24" customHeight="1" x14ac:dyDescent="0.2">
      <c r="A4692" s="50" t="s">
        <v>8807</v>
      </c>
      <c r="B4692" s="60" t="s">
        <v>24246</v>
      </c>
      <c r="C4692" s="76" t="s">
        <v>24246</v>
      </c>
      <c r="D4692" s="61" t="s">
        <v>24247</v>
      </c>
      <c r="E4692" s="53">
        <v>279786.09000000003</v>
      </c>
      <c r="F4692" s="26">
        <v>0.21</v>
      </c>
      <c r="G4692" s="53">
        <v>490884.69400000002</v>
      </c>
      <c r="H4692" s="67"/>
      <c r="I4692" s="68"/>
      <c r="J4692" s="69"/>
      <c r="K4692" s="69"/>
      <c r="L4692" s="69"/>
      <c r="M4692" s="69"/>
      <c r="N4692" s="69"/>
      <c r="O4692" s="35"/>
      <c r="P4692" s="35" t="s">
        <v>65</v>
      </c>
      <c r="Q4692" s="36">
        <v>1</v>
      </c>
      <c r="R4692" s="35" t="s">
        <v>27</v>
      </c>
      <c r="S4692" s="35" t="s">
        <v>28504</v>
      </c>
      <c r="T4692" s="35">
        <v>0</v>
      </c>
      <c r="U4692" s="35">
        <v>0</v>
      </c>
      <c r="V4692" s="36" t="e">
        <v>#N/A</v>
      </c>
      <c r="W4692" s="36" t="e">
        <v>#N/A</v>
      </c>
      <c r="X4692" s="37" t="s">
        <v>65</v>
      </c>
    </row>
    <row r="4693" spans="1:24" ht="24" customHeight="1" x14ac:dyDescent="0.2">
      <c r="A4693" s="50" t="s">
        <v>8807</v>
      </c>
      <c r="B4693" s="60" t="s">
        <v>9014</v>
      </c>
      <c r="C4693" s="76" t="s">
        <v>9014</v>
      </c>
      <c r="D4693" s="61" t="s">
        <v>9015</v>
      </c>
      <c r="E4693" s="53">
        <v>558631.85</v>
      </c>
      <c r="F4693" s="26">
        <v>0.21</v>
      </c>
      <c r="G4693" s="53">
        <v>980119.57799999998</v>
      </c>
      <c r="H4693" s="67"/>
      <c r="I4693" s="68"/>
      <c r="J4693" s="69"/>
      <c r="K4693" s="69"/>
      <c r="L4693" s="69"/>
      <c r="M4693" s="69"/>
      <c r="N4693" s="69"/>
      <c r="O4693" s="35"/>
      <c r="P4693" s="35" t="s">
        <v>28122</v>
      </c>
      <c r="Q4693" s="36">
        <v>1</v>
      </c>
      <c r="R4693" s="35" t="s">
        <v>27</v>
      </c>
      <c r="S4693" s="35" t="s">
        <v>28504</v>
      </c>
      <c r="T4693" s="35">
        <v>0</v>
      </c>
      <c r="U4693" s="35">
        <v>0</v>
      </c>
      <c r="V4693" s="36">
        <v>1</v>
      </c>
      <c r="W4693" s="36">
        <v>1</v>
      </c>
      <c r="X4693" s="37" t="s">
        <v>65</v>
      </c>
    </row>
    <row r="4694" spans="1:24" ht="24" customHeight="1" x14ac:dyDescent="0.2">
      <c r="A4694" s="50" t="s">
        <v>8807</v>
      </c>
      <c r="B4694" s="60" t="s">
        <v>9016</v>
      </c>
      <c r="C4694" s="76" t="s">
        <v>9016</v>
      </c>
      <c r="D4694" s="61" t="s">
        <v>9017</v>
      </c>
      <c r="E4694" s="53">
        <v>1060073.47</v>
      </c>
      <c r="F4694" s="26">
        <v>0.21</v>
      </c>
      <c r="G4694" s="53">
        <v>1859898.9010000001</v>
      </c>
      <c r="H4694" s="67"/>
      <c r="I4694" s="68"/>
      <c r="J4694" s="69"/>
      <c r="K4694" s="69"/>
      <c r="L4694" s="69"/>
      <c r="M4694" s="69"/>
      <c r="N4694" s="69"/>
      <c r="O4694" s="35"/>
      <c r="P4694" s="35" t="s">
        <v>28123</v>
      </c>
      <c r="Q4694" s="36">
        <v>1</v>
      </c>
      <c r="R4694" s="35" t="s">
        <v>27</v>
      </c>
      <c r="S4694" s="35" t="s">
        <v>28504</v>
      </c>
      <c r="T4694" s="35">
        <v>0</v>
      </c>
      <c r="U4694" s="35">
        <v>0</v>
      </c>
      <c r="V4694" s="36">
        <v>1</v>
      </c>
      <c r="W4694" s="36">
        <v>1</v>
      </c>
      <c r="X4694" s="37" t="s">
        <v>65</v>
      </c>
    </row>
    <row r="4695" spans="1:24" ht="24" customHeight="1" x14ac:dyDescent="0.2">
      <c r="A4695" s="50" t="s">
        <v>8807</v>
      </c>
      <c r="B4695" s="60" t="s">
        <v>9018</v>
      </c>
      <c r="C4695" s="76" t="s">
        <v>9018</v>
      </c>
      <c r="D4695" s="61" t="s">
        <v>9019</v>
      </c>
      <c r="E4695" s="53">
        <v>406511.47</v>
      </c>
      <c r="F4695" s="26">
        <v>0.21</v>
      </c>
      <c r="G4695" s="53">
        <v>713224.37199999997</v>
      </c>
      <c r="H4695" s="67"/>
      <c r="I4695" s="68"/>
      <c r="J4695" s="69"/>
      <c r="K4695" s="69"/>
      <c r="L4695" s="69"/>
      <c r="M4695" s="69"/>
      <c r="N4695" s="69"/>
      <c r="O4695" s="35"/>
      <c r="P4695" s="35" t="s">
        <v>28124</v>
      </c>
      <c r="Q4695" s="36">
        <v>1</v>
      </c>
      <c r="R4695" s="35" t="s">
        <v>27</v>
      </c>
      <c r="S4695" s="35" t="s">
        <v>28503</v>
      </c>
      <c r="T4695" s="35">
        <v>0</v>
      </c>
      <c r="U4695" s="35">
        <v>0</v>
      </c>
      <c r="V4695" s="36">
        <v>1</v>
      </c>
      <c r="W4695" s="36">
        <v>1</v>
      </c>
      <c r="X4695" s="37" t="s">
        <v>65</v>
      </c>
    </row>
    <row r="4696" spans="1:24" ht="24" customHeight="1" x14ac:dyDescent="0.2">
      <c r="A4696" s="50" t="s">
        <v>8807</v>
      </c>
      <c r="B4696" s="60" t="s">
        <v>9020</v>
      </c>
      <c r="C4696" s="76" t="s">
        <v>9020</v>
      </c>
      <c r="D4696" s="61" t="s">
        <v>9021</v>
      </c>
      <c r="E4696" s="53">
        <v>309192.71000000002</v>
      </c>
      <c r="F4696" s="26">
        <v>0.21</v>
      </c>
      <c r="G4696" s="53">
        <v>542478.61</v>
      </c>
      <c r="H4696" s="67"/>
      <c r="I4696" s="68"/>
      <c r="J4696" s="69"/>
      <c r="K4696" s="69"/>
      <c r="L4696" s="69"/>
      <c r="M4696" s="69"/>
      <c r="N4696" s="69"/>
      <c r="O4696" s="35"/>
      <c r="P4696" s="35" t="s">
        <v>28125</v>
      </c>
      <c r="Q4696" s="36">
        <v>1</v>
      </c>
      <c r="R4696" s="35" t="s">
        <v>27</v>
      </c>
      <c r="S4696" s="35" t="s">
        <v>28503</v>
      </c>
      <c r="T4696" s="35">
        <v>0</v>
      </c>
      <c r="U4696" s="35">
        <v>0</v>
      </c>
      <c r="V4696" s="36">
        <v>1</v>
      </c>
      <c r="W4696" s="36">
        <v>1</v>
      </c>
      <c r="X4696" s="37" t="s">
        <v>65</v>
      </c>
    </row>
    <row r="4697" spans="1:24" ht="24" customHeight="1" x14ac:dyDescent="0.2">
      <c r="A4697" s="50" t="s">
        <v>8807</v>
      </c>
      <c r="B4697" s="60" t="s">
        <v>9022</v>
      </c>
      <c r="C4697" s="76" t="s">
        <v>9022</v>
      </c>
      <c r="D4697" s="61" t="s">
        <v>9023</v>
      </c>
      <c r="E4697" s="53">
        <v>333425.68</v>
      </c>
      <c r="F4697" s="26">
        <v>0.21</v>
      </c>
      <c r="G4697" s="53">
        <v>584995.36</v>
      </c>
      <c r="H4697" s="67"/>
      <c r="I4697" s="68"/>
      <c r="J4697" s="69"/>
      <c r="K4697" s="69"/>
      <c r="L4697" s="69"/>
      <c r="M4697" s="69"/>
      <c r="N4697" s="69"/>
      <c r="O4697" s="35"/>
      <c r="P4697" s="35" t="s">
        <v>28126</v>
      </c>
      <c r="Q4697" s="36">
        <v>1</v>
      </c>
      <c r="R4697" s="35" t="s">
        <v>27</v>
      </c>
      <c r="S4697" s="35" t="s">
        <v>28503</v>
      </c>
      <c r="T4697" s="35">
        <v>0</v>
      </c>
      <c r="U4697" s="35">
        <v>0</v>
      </c>
      <c r="V4697" s="36">
        <v>1</v>
      </c>
      <c r="W4697" s="36">
        <v>1</v>
      </c>
      <c r="X4697" s="37" t="s">
        <v>65</v>
      </c>
    </row>
    <row r="4698" spans="1:24" ht="24" customHeight="1" x14ac:dyDescent="0.2">
      <c r="A4698" s="50" t="s">
        <v>8807</v>
      </c>
      <c r="B4698" s="60" t="s">
        <v>9024</v>
      </c>
      <c r="C4698" s="76" t="s">
        <v>9024</v>
      </c>
      <c r="D4698" s="61" t="s">
        <v>9025</v>
      </c>
      <c r="E4698" s="53">
        <v>357848.03</v>
      </c>
      <c r="F4698" s="26">
        <v>0.21</v>
      </c>
      <c r="G4698" s="53">
        <v>627844.36399999994</v>
      </c>
      <c r="H4698" s="67"/>
      <c r="I4698" s="68"/>
      <c r="J4698" s="69"/>
      <c r="K4698" s="69"/>
      <c r="L4698" s="69"/>
      <c r="M4698" s="69"/>
      <c r="N4698" s="69"/>
      <c r="O4698" s="35"/>
      <c r="P4698" s="35" t="s">
        <v>28127</v>
      </c>
      <c r="Q4698" s="36">
        <v>1</v>
      </c>
      <c r="R4698" s="35" t="s">
        <v>27</v>
      </c>
      <c r="S4698" s="35" t="s">
        <v>28503</v>
      </c>
      <c r="T4698" s="35">
        <v>0</v>
      </c>
      <c r="U4698" s="35">
        <v>0</v>
      </c>
      <c r="V4698" s="36">
        <v>1</v>
      </c>
      <c r="W4698" s="36">
        <v>1</v>
      </c>
      <c r="X4698" s="37" t="s">
        <v>65</v>
      </c>
    </row>
    <row r="4699" spans="1:24" ht="24" customHeight="1" x14ac:dyDescent="0.2">
      <c r="A4699" s="50" t="s">
        <v>8807</v>
      </c>
      <c r="B4699" s="60" t="s">
        <v>9026</v>
      </c>
      <c r="C4699" s="76" t="s">
        <v>9026</v>
      </c>
      <c r="D4699" s="61" t="s">
        <v>9027</v>
      </c>
      <c r="E4699" s="53">
        <v>388368.93</v>
      </c>
      <c r="F4699" s="26">
        <v>0.21</v>
      </c>
      <c r="G4699" s="53">
        <v>681393.29</v>
      </c>
      <c r="H4699" s="67"/>
      <c r="I4699" s="68"/>
      <c r="J4699" s="69"/>
      <c r="K4699" s="69"/>
      <c r="L4699" s="69"/>
      <c r="M4699" s="69"/>
      <c r="N4699" s="69"/>
      <c r="O4699" s="35"/>
      <c r="P4699" s="35" t="s">
        <v>28128</v>
      </c>
      <c r="Q4699" s="36">
        <v>1</v>
      </c>
      <c r="R4699" s="35" t="s">
        <v>27</v>
      </c>
      <c r="S4699" s="35" t="s">
        <v>28503</v>
      </c>
      <c r="T4699" s="35">
        <v>0</v>
      </c>
      <c r="U4699" s="35">
        <v>0</v>
      </c>
      <c r="V4699" s="36">
        <v>1</v>
      </c>
      <c r="W4699" s="36">
        <v>1</v>
      </c>
      <c r="X4699" s="37" t="s">
        <v>65</v>
      </c>
    </row>
    <row r="4700" spans="1:24" ht="24" customHeight="1" x14ac:dyDescent="0.2">
      <c r="A4700" s="50" t="s">
        <v>8807</v>
      </c>
      <c r="B4700" s="60" t="s">
        <v>9028</v>
      </c>
      <c r="C4700" s="76" t="s">
        <v>9028</v>
      </c>
      <c r="D4700" s="61" t="s">
        <v>9029</v>
      </c>
      <c r="E4700" s="53">
        <v>314164.33</v>
      </c>
      <c r="F4700" s="26">
        <v>0.21</v>
      </c>
      <c r="G4700" s="53">
        <v>551201.31900000002</v>
      </c>
      <c r="H4700" s="67"/>
      <c r="I4700" s="68"/>
      <c r="J4700" s="69"/>
      <c r="K4700" s="69"/>
      <c r="L4700" s="69"/>
      <c r="M4700" s="69"/>
      <c r="N4700" s="69"/>
      <c r="O4700" s="35"/>
      <c r="P4700" s="35" t="s">
        <v>28129</v>
      </c>
      <c r="Q4700" s="36">
        <v>1</v>
      </c>
      <c r="R4700" s="35" t="s">
        <v>27</v>
      </c>
      <c r="S4700" s="35" t="s">
        <v>28503</v>
      </c>
      <c r="T4700" s="35">
        <v>0</v>
      </c>
      <c r="U4700" s="35">
        <v>0</v>
      </c>
      <c r="V4700" s="36">
        <v>1</v>
      </c>
      <c r="W4700" s="36">
        <v>1</v>
      </c>
      <c r="X4700" s="37" t="s">
        <v>65</v>
      </c>
    </row>
    <row r="4701" spans="1:24" ht="24" customHeight="1" x14ac:dyDescent="0.2">
      <c r="A4701" s="50" t="s">
        <v>8807</v>
      </c>
      <c r="B4701" s="60" t="s">
        <v>9030</v>
      </c>
      <c r="C4701" s="76" t="s">
        <v>9030</v>
      </c>
      <c r="D4701" s="61" t="s">
        <v>9031</v>
      </c>
      <c r="E4701" s="53">
        <v>246055.99</v>
      </c>
      <c r="F4701" s="26">
        <v>0.21</v>
      </c>
      <c r="G4701" s="53">
        <v>431705.24</v>
      </c>
      <c r="H4701" s="67"/>
      <c r="I4701" s="68"/>
      <c r="J4701" s="69"/>
      <c r="K4701" s="69"/>
      <c r="L4701" s="69"/>
      <c r="M4701" s="69"/>
      <c r="N4701" s="69"/>
      <c r="O4701" s="35"/>
      <c r="P4701" s="35" t="s">
        <v>28130</v>
      </c>
      <c r="Q4701" s="36">
        <v>1</v>
      </c>
      <c r="R4701" s="35" t="s">
        <v>27</v>
      </c>
      <c r="S4701" s="35" t="s">
        <v>28503</v>
      </c>
      <c r="T4701" s="35">
        <v>0</v>
      </c>
      <c r="U4701" s="35">
        <v>0</v>
      </c>
      <c r="V4701" s="36">
        <v>1</v>
      </c>
      <c r="W4701" s="36">
        <v>1</v>
      </c>
      <c r="X4701" s="37" t="s">
        <v>65</v>
      </c>
    </row>
    <row r="4702" spans="1:24" ht="24" customHeight="1" x14ac:dyDescent="0.2">
      <c r="A4702" s="50" t="s">
        <v>8807</v>
      </c>
      <c r="B4702" s="60" t="s">
        <v>9032</v>
      </c>
      <c r="C4702" s="76" t="s">
        <v>9032</v>
      </c>
      <c r="D4702" s="61" t="s">
        <v>9033</v>
      </c>
      <c r="E4702" s="53">
        <v>406511.47</v>
      </c>
      <c r="F4702" s="26">
        <v>0.21</v>
      </c>
      <c r="G4702" s="53">
        <v>713224.37199999997</v>
      </c>
      <c r="H4702" s="67"/>
      <c r="I4702" s="68"/>
      <c r="J4702" s="69"/>
      <c r="K4702" s="69"/>
      <c r="L4702" s="69"/>
      <c r="M4702" s="69"/>
      <c r="N4702" s="69"/>
      <c r="O4702" s="35"/>
      <c r="P4702" s="35" t="s">
        <v>28131</v>
      </c>
      <c r="Q4702" s="36">
        <v>1</v>
      </c>
      <c r="R4702" s="35" t="s">
        <v>27</v>
      </c>
      <c r="S4702" s="35" t="s">
        <v>28503</v>
      </c>
      <c r="T4702" s="35">
        <v>0</v>
      </c>
      <c r="U4702" s="35">
        <v>0</v>
      </c>
      <c r="V4702" s="36">
        <v>1</v>
      </c>
      <c r="W4702" s="36">
        <v>1</v>
      </c>
      <c r="X4702" s="37" t="s">
        <v>65</v>
      </c>
    </row>
    <row r="4703" spans="1:24" ht="24" customHeight="1" x14ac:dyDescent="0.2">
      <c r="A4703" s="50" t="s">
        <v>8807</v>
      </c>
      <c r="B4703" s="60" t="s">
        <v>9034</v>
      </c>
      <c r="C4703" s="76" t="s">
        <v>9034</v>
      </c>
      <c r="D4703" s="61" t="s">
        <v>9035</v>
      </c>
      <c r="E4703" s="53">
        <v>243392.97</v>
      </c>
      <c r="F4703" s="26">
        <v>0.21</v>
      </c>
      <c r="G4703" s="53">
        <v>427032.97</v>
      </c>
      <c r="H4703" s="67"/>
      <c r="I4703" s="68"/>
      <c r="J4703" s="69"/>
      <c r="K4703" s="69"/>
      <c r="L4703" s="69"/>
      <c r="M4703" s="69"/>
      <c r="N4703" s="69"/>
      <c r="O4703" s="35"/>
      <c r="P4703" s="35" t="s">
        <v>28132</v>
      </c>
      <c r="Q4703" s="36">
        <v>1</v>
      </c>
      <c r="R4703" s="35" t="s">
        <v>27</v>
      </c>
      <c r="S4703" s="35" t="s">
        <v>28503</v>
      </c>
      <c r="T4703" s="35">
        <v>0</v>
      </c>
      <c r="U4703" s="35">
        <v>0</v>
      </c>
      <c r="V4703" s="36">
        <v>1</v>
      </c>
      <c r="W4703" s="36">
        <v>1</v>
      </c>
      <c r="X4703" s="37" t="s">
        <v>65</v>
      </c>
    </row>
    <row r="4704" spans="1:24" ht="24" customHeight="1" x14ac:dyDescent="0.2">
      <c r="A4704" s="50" t="s">
        <v>8807</v>
      </c>
      <c r="B4704" s="60" t="s">
        <v>9036</v>
      </c>
      <c r="C4704" s="76" t="s">
        <v>9036</v>
      </c>
      <c r="D4704" s="61" t="s">
        <v>9037</v>
      </c>
      <c r="E4704" s="53">
        <v>193586.28</v>
      </c>
      <c r="F4704" s="26">
        <v>0.21</v>
      </c>
      <c r="G4704" s="53">
        <v>339647.13299999997</v>
      </c>
      <c r="H4704" s="67"/>
      <c r="I4704" s="68"/>
      <c r="J4704" s="69"/>
      <c r="K4704" s="69"/>
      <c r="L4704" s="69"/>
      <c r="M4704" s="69"/>
      <c r="N4704" s="69"/>
      <c r="O4704" s="35"/>
      <c r="P4704" s="35" t="s">
        <v>28133</v>
      </c>
      <c r="Q4704" s="36">
        <v>1</v>
      </c>
      <c r="R4704" s="35" t="s">
        <v>27</v>
      </c>
      <c r="S4704" s="35" t="s">
        <v>28504</v>
      </c>
      <c r="T4704" s="35">
        <v>0</v>
      </c>
      <c r="U4704" s="35">
        <v>0</v>
      </c>
      <c r="V4704" s="36">
        <v>1</v>
      </c>
      <c r="W4704" s="36">
        <v>1</v>
      </c>
      <c r="X4704" s="37" t="s">
        <v>65</v>
      </c>
    </row>
    <row r="4705" spans="1:24" ht="24" customHeight="1" x14ac:dyDescent="0.2">
      <c r="A4705" s="50" t="s">
        <v>8807</v>
      </c>
      <c r="B4705" s="60" t="s">
        <v>9038</v>
      </c>
      <c r="C4705" s="76" t="s">
        <v>9038</v>
      </c>
      <c r="D4705" s="61" t="s">
        <v>9039</v>
      </c>
      <c r="E4705" s="53">
        <v>266665.74</v>
      </c>
      <c r="F4705" s="26">
        <v>0.21</v>
      </c>
      <c r="G4705" s="53">
        <v>467865.03700000001</v>
      </c>
      <c r="H4705" s="67"/>
      <c r="I4705" s="68"/>
      <c r="J4705" s="69"/>
      <c r="K4705" s="69"/>
      <c r="L4705" s="69"/>
      <c r="M4705" s="69"/>
      <c r="N4705" s="69"/>
      <c r="O4705" s="35"/>
      <c r="P4705" s="35" t="s">
        <v>28134</v>
      </c>
      <c r="Q4705" s="36">
        <v>1</v>
      </c>
      <c r="R4705" s="35" t="s">
        <v>27</v>
      </c>
      <c r="S4705" s="35" t="s">
        <v>28504</v>
      </c>
      <c r="T4705" s="35">
        <v>0</v>
      </c>
      <c r="U4705" s="35">
        <v>0</v>
      </c>
      <c r="V4705" s="36">
        <v>1</v>
      </c>
      <c r="W4705" s="36">
        <v>1</v>
      </c>
      <c r="X4705" s="37" t="s">
        <v>65</v>
      </c>
    </row>
    <row r="4706" spans="1:24" ht="24" customHeight="1" x14ac:dyDescent="0.2">
      <c r="A4706" s="50" t="s">
        <v>8807</v>
      </c>
      <c r="B4706" s="60" t="s">
        <v>9040</v>
      </c>
      <c r="C4706" s="76" t="s">
        <v>9040</v>
      </c>
      <c r="D4706" s="61" t="s">
        <v>9041</v>
      </c>
      <c r="E4706" s="53">
        <v>315305.08</v>
      </c>
      <c r="F4706" s="26">
        <v>0.21</v>
      </c>
      <c r="G4706" s="53">
        <v>553202.76800000004</v>
      </c>
      <c r="H4706" s="67"/>
      <c r="I4706" s="68"/>
      <c r="J4706" s="69"/>
      <c r="K4706" s="69"/>
      <c r="L4706" s="69"/>
      <c r="M4706" s="69"/>
      <c r="N4706" s="69"/>
      <c r="O4706" s="35"/>
      <c r="P4706" s="35" t="s">
        <v>28135</v>
      </c>
      <c r="Q4706" s="36">
        <v>1</v>
      </c>
      <c r="R4706" s="35" t="s">
        <v>27</v>
      </c>
      <c r="S4706" s="35" t="s">
        <v>28504</v>
      </c>
      <c r="T4706" s="35">
        <v>0</v>
      </c>
      <c r="U4706" s="35">
        <v>0</v>
      </c>
      <c r="V4706" s="36">
        <v>1</v>
      </c>
      <c r="W4706" s="36">
        <v>1</v>
      </c>
      <c r="X4706" s="37" t="s">
        <v>65</v>
      </c>
    </row>
    <row r="4707" spans="1:24" ht="24" customHeight="1" x14ac:dyDescent="0.2">
      <c r="A4707" s="50" t="s">
        <v>8807</v>
      </c>
      <c r="B4707" s="60" t="s">
        <v>9042</v>
      </c>
      <c r="C4707" s="76" t="s">
        <v>9042</v>
      </c>
      <c r="D4707" s="61" t="s">
        <v>9043</v>
      </c>
      <c r="E4707" s="53">
        <v>363957.97</v>
      </c>
      <c r="F4707" s="26">
        <v>0.21</v>
      </c>
      <c r="G4707" s="53">
        <v>638564.26300000004</v>
      </c>
      <c r="H4707" s="67"/>
      <c r="I4707" s="68"/>
      <c r="J4707" s="69"/>
      <c r="K4707" s="69"/>
      <c r="L4707" s="69"/>
      <c r="M4707" s="69"/>
      <c r="N4707" s="69"/>
      <c r="O4707" s="35"/>
      <c r="P4707" s="35" t="s">
        <v>28136</v>
      </c>
      <c r="Q4707" s="36">
        <v>1</v>
      </c>
      <c r="R4707" s="35" t="s">
        <v>27</v>
      </c>
      <c r="S4707" s="35" t="s">
        <v>28504</v>
      </c>
      <c r="T4707" s="35">
        <v>0</v>
      </c>
      <c r="U4707" s="35">
        <v>0</v>
      </c>
      <c r="V4707" s="36">
        <v>1</v>
      </c>
      <c r="W4707" s="36">
        <v>1</v>
      </c>
      <c r="X4707" s="37" t="s">
        <v>65</v>
      </c>
    </row>
    <row r="4708" spans="1:24" ht="24" customHeight="1" x14ac:dyDescent="0.2">
      <c r="A4708" s="50" t="s">
        <v>8807</v>
      </c>
      <c r="B4708" s="60" t="s">
        <v>9044</v>
      </c>
      <c r="C4708" s="76" t="s">
        <v>9044</v>
      </c>
      <c r="D4708" s="61" t="s">
        <v>9045</v>
      </c>
      <c r="E4708" s="53">
        <v>412619.41</v>
      </c>
      <c r="F4708" s="26">
        <v>0.21</v>
      </c>
      <c r="G4708" s="53">
        <v>723940.74899999995</v>
      </c>
      <c r="H4708" s="67"/>
      <c r="I4708" s="68"/>
      <c r="J4708" s="69"/>
      <c r="K4708" s="69"/>
      <c r="L4708" s="69"/>
      <c r="M4708" s="69"/>
      <c r="N4708" s="69"/>
      <c r="O4708" s="35"/>
      <c r="P4708" s="35" t="s">
        <v>28137</v>
      </c>
      <c r="Q4708" s="36">
        <v>1</v>
      </c>
      <c r="R4708" s="35" t="s">
        <v>27</v>
      </c>
      <c r="S4708" s="35" t="s">
        <v>28503</v>
      </c>
      <c r="T4708" s="35">
        <v>0</v>
      </c>
      <c r="U4708" s="35">
        <v>0</v>
      </c>
      <c r="V4708" s="36">
        <v>1</v>
      </c>
      <c r="W4708" s="36">
        <v>1</v>
      </c>
      <c r="X4708" s="37" t="s">
        <v>65</v>
      </c>
    </row>
    <row r="4709" spans="1:24" ht="24" customHeight="1" x14ac:dyDescent="0.2">
      <c r="A4709" s="50" t="s">
        <v>8807</v>
      </c>
      <c r="B4709" s="60" t="s">
        <v>9046</v>
      </c>
      <c r="C4709" s="76" t="s">
        <v>9046</v>
      </c>
      <c r="D4709" s="61" t="s">
        <v>9047</v>
      </c>
      <c r="E4709" s="53">
        <v>309192.71000000002</v>
      </c>
      <c r="F4709" s="26">
        <v>0.21</v>
      </c>
      <c r="G4709" s="53">
        <v>542478.61</v>
      </c>
      <c r="H4709" s="67"/>
      <c r="I4709" s="68"/>
      <c r="J4709" s="69"/>
      <c r="K4709" s="69"/>
      <c r="L4709" s="69"/>
      <c r="M4709" s="69"/>
      <c r="N4709" s="69"/>
      <c r="O4709" s="35"/>
      <c r="P4709" s="35" t="s">
        <v>28138</v>
      </c>
      <c r="Q4709" s="36">
        <v>1</v>
      </c>
      <c r="R4709" s="35" t="s">
        <v>27</v>
      </c>
      <c r="S4709" s="35" t="s">
        <v>28503</v>
      </c>
      <c r="T4709" s="35">
        <v>0</v>
      </c>
      <c r="U4709" s="35">
        <v>0</v>
      </c>
      <c r="V4709" s="36">
        <v>1</v>
      </c>
      <c r="W4709" s="36">
        <v>1</v>
      </c>
      <c r="X4709" s="37" t="s">
        <v>65</v>
      </c>
    </row>
    <row r="4710" spans="1:24" ht="24" customHeight="1" x14ac:dyDescent="0.2">
      <c r="A4710" s="50" t="s">
        <v>8807</v>
      </c>
      <c r="B4710" s="60" t="s">
        <v>9048</v>
      </c>
      <c r="C4710" s="76" t="s">
        <v>9048</v>
      </c>
      <c r="D4710" s="61" t="s">
        <v>9049</v>
      </c>
      <c r="E4710" s="53">
        <v>333425.68</v>
      </c>
      <c r="F4710" s="26">
        <v>0.21</v>
      </c>
      <c r="G4710" s="53">
        <v>584995.36</v>
      </c>
      <c r="H4710" s="67"/>
      <c r="I4710" s="68"/>
      <c r="J4710" s="69"/>
      <c r="K4710" s="69"/>
      <c r="L4710" s="69"/>
      <c r="M4710" s="69"/>
      <c r="N4710" s="69"/>
      <c r="O4710" s="35"/>
      <c r="P4710" s="35" t="s">
        <v>28139</v>
      </c>
      <c r="Q4710" s="36">
        <v>1</v>
      </c>
      <c r="R4710" s="35" t="s">
        <v>27</v>
      </c>
      <c r="S4710" s="35" t="s">
        <v>28504</v>
      </c>
      <c r="T4710" s="35">
        <v>0</v>
      </c>
      <c r="U4710" s="35">
        <v>0</v>
      </c>
      <c r="V4710" s="36">
        <v>1</v>
      </c>
      <c r="W4710" s="36">
        <v>1</v>
      </c>
      <c r="X4710" s="37" t="s">
        <v>65</v>
      </c>
    </row>
    <row r="4711" spans="1:24" ht="24" customHeight="1" x14ac:dyDescent="0.2">
      <c r="A4711" s="50" t="s">
        <v>8807</v>
      </c>
      <c r="B4711" s="60" t="s">
        <v>9050</v>
      </c>
      <c r="C4711" s="76" t="s">
        <v>9050</v>
      </c>
      <c r="D4711" s="61" t="s">
        <v>9051</v>
      </c>
      <c r="E4711" s="53">
        <v>357848.03</v>
      </c>
      <c r="F4711" s="26">
        <v>0.21</v>
      </c>
      <c r="G4711" s="53">
        <v>627844.36399999994</v>
      </c>
      <c r="H4711" s="67"/>
      <c r="I4711" s="68"/>
      <c r="J4711" s="69"/>
      <c r="K4711" s="69"/>
      <c r="L4711" s="69"/>
      <c r="M4711" s="69"/>
      <c r="N4711" s="69"/>
      <c r="O4711" s="35"/>
      <c r="P4711" s="35" t="s">
        <v>28140</v>
      </c>
      <c r="Q4711" s="36">
        <v>1</v>
      </c>
      <c r="R4711" s="35" t="s">
        <v>27</v>
      </c>
      <c r="S4711" s="35" t="s">
        <v>28503</v>
      </c>
      <c r="T4711" s="35">
        <v>0</v>
      </c>
      <c r="U4711" s="35">
        <v>0</v>
      </c>
      <c r="V4711" s="36">
        <v>1</v>
      </c>
      <c r="W4711" s="36">
        <v>1</v>
      </c>
      <c r="X4711" s="37" t="s">
        <v>65</v>
      </c>
    </row>
    <row r="4712" spans="1:24" ht="24" customHeight="1" x14ac:dyDescent="0.2">
      <c r="A4712" s="50" t="s">
        <v>8807</v>
      </c>
      <c r="B4712" s="60" t="s">
        <v>9052</v>
      </c>
      <c r="C4712" s="76" t="s">
        <v>9052</v>
      </c>
      <c r="D4712" s="61" t="s">
        <v>9053</v>
      </c>
      <c r="E4712" s="53">
        <v>388368.93</v>
      </c>
      <c r="F4712" s="26">
        <v>0.21</v>
      </c>
      <c r="G4712" s="53">
        <v>681393.29</v>
      </c>
      <c r="H4712" s="67"/>
      <c r="I4712" s="68"/>
      <c r="J4712" s="69"/>
      <c r="K4712" s="69"/>
      <c r="L4712" s="69"/>
      <c r="M4712" s="69"/>
      <c r="N4712" s="69"/>
      <c r="O4712" s="35"/>
      <c r="P4712" s="35" t="s">
        <v>28141</v>
      </c>
      <c r="Q4712" s="36">
        <v>1</v>
      </c>
      <c r="R4712" s="35" t="s">
        <v>27</v>
      </c>
      <c r="S4712" s="35" t="s">
        <v>28503</v>
      </c>
      <c r="T4712" s="35">
        <v>0</v>
      </c>
      <c r="U4712" s="35">
        <v>0</v>
      </c>
      <c r="V4712" s="36">
        <v>1</v>
      </c>
      <c r="W4712" s="36">
        <v>1</v>
      </c>
      <c r="X4712" s="37" t="s">
        <v>65</v>
      </c>
    </row>
    <row r="4713" spans="1:24" ht="24" customHeight="1" x14ac:dyDescent="0.2">
      <c r="A4713" s="50" t="s">
        <v>8807</v>
      </c>
      <c r="B4713" s="60" t="s">
        <v>9054</v>
      </c>
      <c r="C4713" s="76" t="s">
        <v>9054</v>
      </c>
      <c r="D4713" s="61" t="s">
        <v>9055</v>
      </c>
      <c r="E4713" s="53">
        <v>223541.08</v>
      </c>
      <c r="F4713" s="26">
        <v>0.21</v>
      </c>
      <c r="G4713" s="53">
        <v>392202.83</v>
      </c>
      <c r="H4713" s="67"/>
      <c r="I4713" s="68"/>
      <c r="J4713" s="69"/>
      <c r="K4713" s="69"/>
      <c r="L4713" s="69"/>
      <c r="M4713" s="69"/>
      <c r="N4713" s="69"/>
      <c r="O4713" s="35"/>
      <c r="P4713" s="35" t="s">
        <v>28142</v>
      </c>
      <c r="Q4713" s="36">
        <v>1</v>
      </c>
      <c r="R4713" s="35" t="s">
        <v>27</v>
      </c>
      <c r="S4713" s="35" t="s">
        <v>28503</v>
      </c>
      <c r="T4713" s="35">
        <v>0</v>
      </c>
      <c r="U4713" s="35">
        <v>0</v>
      </c>
      <c r="V4713" s="36">
        <v>1</v>
      </c>
      <c r="W4713" s="36">
        <v>1</v>
      </c>
      <c r="X4713" s="37" t="s">
        <v>65</v>
      </c>
    </row>
    <row r="4714" spans="1:24" ht="24" customHeight="1" x14ac:dyDescent="0.2">
      <c r="A4714" s="50" t="s">
        <v>8807</v>
      </c>
      <c r="B4714" s="60" t="s">
        <v>9056</v>
      </c>
      <c r="C4714" s="76" t="s">
        <v>9056</v>
      </c>
      <c r="D4714" s="61" t="s">
        <v>9057</v>
      </c>
      <c r="E4714" s="53">
        <v>249688.78</v>
      </c>
      <c r="F4714" s="26">
        <v>0.21</v>
      </c>
      <c r="G4714" s="53">
        <v>438078.96299999999</v>
      </c>
      <c r="H4714" s="67"/>
      <c r="I4714" s="68"/>
      <c r="J4714" s="69"/>
      <c r="K4714" s="69"/>
      <c r="L4714" s="69"/>
      <c r="M4714" s="69"/>
      <c r="N4714" s="69"/>
      <c r="O4714" s="35"/>
      <c r="P4714" s="35" t="s">
        <v>28143</v>
      </c>
      <c r="Q4714" s="36">
        <v>1</v>
      </c>
      <c r="R4714" s="35" t="s">
        <v>27</v>
      </c>
      <c r="S4714" s="35" t="s">
        <v>28503</v>
      </c>
      <c r="T4714" s="35">
        <v>0</v>
      </c>
      <c r="U4714" s="35">
        <v>0</v>
      </c>
      <c r="V4714" s="36">
        <v>1</v>
      </c>
      <c r="W4714" s="36">
        <v>1</v>
      </c>
      <c r="X4714" s="37" t="s">
        <v>65</v>
      </c>
    </row>
    <row r="4715" spans="1:24" ht="24" customHeight="1" x14ac:dyDescent="0.2">
      <c r="A4715" s="50" t="s">
        <v>8807</v>
      </c>
      <c r="B4715" s="60" t="s">
        <v>9058</v>
      </c>
      <c r="C4715" s="76" t="s">
        <v>9058</v>
      </c>
      <c r="D4715" s="61" t="s">
        <v>9059</v>
      </c>
      <c r="E4715" s="53">
        <v>249356.15</v>
      </c>
      <c r="F4715" s="26">
        <v>0.21</v>
      </c>
      <c r="G4715" s="53">
        <v>437495.36800000002</v>
      </c>
      <c r="H4715" s="67"/>
      <c r="I4715" s="68"/>
      <c r="J4715" s="69"/>
      <c r="K4715" s="69"/>
      <c r="L4715" s="69"/>
      <c r="M4715" s="69"/>
      <c r="N4715" s="69"/>
      <c r="O4715" s="35"/>
      <c r="P4715" s="35" t="s">
        <v>28144</v>
      </c>
      <c r="Q4715" s="36">
        <v>1</v>
      </c>
      <c r="R4715" s="35" t="s">
        <v>27</v>
      </c>
      <c r="S4715" s="35" t="s">
        <v>28503</v>
      </c>
      <c r="T4715" s="35">
        <v>0</v>
      </c>
      <c r="U4715" s="35">
        <v>0</v>
      </c>
      <c r="V4715" s="36">
        <v>1</v>
      </c>
      <c r="W4715" s="36">
        <v>1</v>
      </c>
      <c r="X4715" s="37" t="s">
        <v>65</v>
      </c>
    </row>
    <row r="4716" spans="1:24" ht="24" customHeight="1" x14ac:dyDescent="0.2">
      <c r="A4716" s="50" t="s">
        <v>8807</v>
      </c>
      <c r="B4716" s="60" t="s">
        <v>9060</v>
      </c>
      <c r="C4716" s="76" t="s">
        <v>9060</v>
      </c>
      <c r="D4716" s="61" t="s">
        <v>9061</v>
      </c>
      <c r="E4716" s="53">
        <v>263191.53999999998</v>
      </c>
      <c r="F4716" s="26">
        <v>0.21</v>
      </c>
      <c r="G4716" s="53">
        <v>461769.55300000001</v>
      </c>
      <c r="H4716" s="67"/>
      <c r="I4716" s="68"/>
      <c r="J4716" s="69"/>
      <c r="K4716" s="69"/>
      <c r="L4716" s="69"/>
      <c r="M4716" s="69"/>
      <c r="N4716" s="69"/>
      <c r="O4716" s="35"/>
      <c r="P4716" s="35" t="s">
        <v>28145</v>
      </c>
      <c r="Q4716" s="36">
        <v>1</v>
      </c>
      <c r="R4716" s="35" t="s">
        <v>27</v>
      </c>
      <c r="S4716" s="35" t="s">
        <v>28503</v>
      </c>
      <c r="T4716" s="35">
        <v>0</v>
      </c>
      <c r="U4716" s="35">
        <v>0</v>
      </c>
      <c r="V4716" s="36">
        <v>1</v>
      </c>
      <c r="W4716" s="36">
        <v>1</v>
      </c>
      <c r="X4716" s="37" t="s">
        <v>65</v>
      </c>
    </row>
    <row r="4717" spans="1:24" ht="24" customHeight="1" x14ac:dyDescent="0.2">
      <c r="A4717" s="50" t="s">
        <v>8807</v>
      </c>
      <c r="B4717" s="60" t="s">
        <v>9062</v>
      </c>
      <c r="C4717" s="76" t="s">
        <v>9062</v>
      </c>
      <c r="D4717" s="61" t="s">
        <v>9063</v>
      </c>
      <c r="E4717" s="53">
        <v>257390.77</v>
      </c>
      <c r="F4717" s="26">
        <v>0.21</v>
      </c>
      <c r="G4717" s="53">
        <v>451592.11</v>
      </c>
      <c r="H4717" s="67"/>
      <c r="I4717" s="68"/>
      <c r="J4717" s="69"/>
      <c r="K4717" s="69"/>
      <c r="L4717" s="69"/>
      <c r="M4717" s="69"/>
      <c r="N4717" s="69"/>
      <c r="O4717" s="35"/>
      <c r="P4717" s="35" t="s">
        <v>28146</v>
      </c>
      <c r="Q4717" s="36">
        <v>1</v>
      </c>
      <c r="R4717" s="35" t="s">
        <v>27</v>
      </c>
      <c r="S4717" s="35" t="s">
        <v>28503</v>
      </c>
      <c r="T4717" s="35">
        <v>0</v>
      </c>
      <c r="U4717" s="35">
        <v>0</v>
      </c>
      <c r="V4717" s="36">
        <v>1</v>
      </c>
      <c r="W4717" s="36">
        <v>1</v>
      </c>
      <c r="X4717" s="37" t="s">
        <v>65</v>
      </c>
    </row>
    <row r="4718" spans="1:24" ht="24" customHeight="1" x14ac:dyDescent="0.2">
      <c r="A4718" s="50" t="s">
        <v>8807</v>
      </c>
      <c r="B4718" s="60" t="s">
        <v>9064</v>
      </c>
      <c r="C4718" s="76" t="s">
        <v>9064</v>
      </c>
      <c r="D4718" s="61" t="s">
        <v>24248</v>
      </c>
      <c r="E4718" s="53">
        <v>335108.68</v>
      </c>
      <c r="F4718" s="26">
        <v>0.21</v>
      </c>
      <c r="G4718" s="53">
        <v>587948.18400000001</v>
      </c>
      <c r="H4718" s="67"/>
      <c r="I4718" s="68"/>
      <c r="J4718" s="69"/>
      <c r="K4718" s="69"/>
      <c r="L4718" s="69"/>
      <c r="M4718" s="69"/>
      <c r="N4718" s="69"/>
      <c r="O4718" s="35"/>
      <c r="P4718" s="35" t="s">
        <v>28147</v>
      </c>
      <c r="Q4718" s="36">
        <v>1</v>
      </c>
      <c r="R4718" s="35" t="s">
        <v>27</v>
      </c>
      <c r="S4718" s="35" t="s">
        <v>28503</v>
      </c>
      <c r="T4718" s="35">
        <v>0</v>
      </c>
      <c r="U4718" s="35">
        <v>0</v>
      </c>
      <c r="V4718" s="36">
        <v>1</v>
      </c>
      <c r="W4718" s="36">
        <v>1</v>
      </c>
      <c r="X4718" s="37" t="s">
        <v>65</v>
      </c>
    </row>
    <row r="4719" spans="1:24" ht="24" customHeight="1" x14ac:dyDescent="0.2">
      <c r="A4719" s="50" t="s">
        <v>8807</v>
      </c>
      <c r="B4719" s="60" t="s">
        <v>9066</v>
      </c>
      <c r="C4719" s="76" t="s">
        <v>9066</v>
      </c>
      <c r="D4719" s="61" t="s">
        <v>9067</v>
      </c>
      <c r="E4719" s="53">
        <v>965422.4</v>
      </c>
      <c r="F4719" s="26">
        <v>0.21</v>
      </c>
      <c r="G4719" s="53">
        <v>1693833.601</v>
      </c>
      <c r="H4719" s="67"/>
      <c r="I4719" s="68"/>
      <c r="J4719" s="69"/>
      <c r="K4719" s="69"/>
      <c r="L4719" s="69"/>
      <c r="M4719" s="69"/>
      <c r="N4719" s="69"/>
      <c r="O4719" s="35"/>
      <c r="P4719" s="35" t="s">
        <v>28148</v>
      </c>
      <c r="Q4719" s="36">
        <v>1</v>
      </c>
      <c r="R4719" s="35" t="s">
        <v>27</v>
      </c>
      <c r="S4719" s="35" t="s">
        <v>28504</v>
      </c>
      <c r="T4719" s="35">
        <v>0</v>
      </c>
      <c r="U4719" s="35">
        <v>0</v>
      </c>
      <c r="V4719" s="36">
        <v>1</v>
      </c>
      <c r="W4719" s="36">
        <v>1</v>
      </c>
      <c r="X4719" s="37" t="s">
        <v>65</v>
      </c>
    </row>
    <row r="4720" spans="1:24" ht="24" customHeight="1" x14ac:dyDescent="0.2">
      <c r="A4720" s="50" t="s">
        <v>8807</v>
      </c>
      <c r="B4720" s="60" t="s">
        <v>9068</v>
      </c>
      <c r="C4720" s="76" t="s">
        <v>9068</v>
      </c>
      <c r="D4720" s="61" t="s">
        <v>24249</v>
      </c>
      <c r="E4720" s="53">
        <v>558514.43999999994</v>
      </c>
      <c r="F4720" s="26">
        <v>0.21</v>
      </c>
      <c r="G4720" s="53">
        <v>979913.58700000006</v>
      </c>
      <c r="H4720" s="67"/>
      <c r="I4720" s="68"/>
      <c r="J4720" s="69"/>
      <c r="K4720" s="69"/>
      <c r="L4720" s="69"/>
      <c r="M4720" s="69"/>
      <c r="N4720" s="69"/>
      <c r="O4720" s="35"/>
      <c r="P4720" s="35" t="s">
        <v>28149</v>
      </c>
      <c r="Q4720" s="36">
        <v>1</v>
      </c>
      <c r="R4720" s="35" t="s">
        <v>27</v>
      </c>
      <c r="S4720" s="35" t="s">
        <v>28504</v>
      </c>
      <c r="T4720" s="35">
        <v>0</v>
      </c>
      <c r="U4720" s="35">
        <v>0</v>
      </c>
      <c r="V4720" s="36">
        <v>1</v>
      </c>
      <c r="W4720" s="36">
        <v>1</v>
      </c>
      <c r="X4720" s="37" t="s">
        <v>65</v>
      </c>
    </row>
    <row r="4721" spans="1:24" ht="24" customHeight="1" x14ac:dyDescent="0.2">
      <c r="A4721" s="50" t="s">
        <v>8807</v>
      </c>
      <c r="B4721" s="60" t="s">
        <v>22832</v>
      </c>
      <c r="C4721" s="76" t="s">
        <v>22832</v>
      </c>
      <c r="D4721" s="61" t="s">
        <v>24250</v>
      </c>
      <c r="E4721" s="53">
        <v>160640.54999999999</v>
      </c>
      <c r="F4721" s="26">
        <v>0.21</v>
      </c>
      <c r="G4721" s="53">
        <v>281843.848</v>
      </c>
      <c r="H4721" s="67"/>
      <c r="I4721" s="68"/>
      <c r="J4721" s="69"/>
      <c r="K4721" s="69"/>
      <c r="L4721" s="69"/>
      <c r="M4721" s="69"/>
      <c r="N4721" s="69"/>
      <c r="O4721" s="35"/>
      <c r="P4721" s="35" t="s">
        <v>65</v>
      </c>
      <c r="Q4721" s="36">
        <v>1</v>
      </c>
      <c r="R4721" s="35" t="s">
        <v>27</v>
      </c>
      <c r="S4721" s="35" t="s">
        <v>28504</v>
      </c>
      <c r="T4721" s="35">
        <v>0</v>
      </c>
      <c r="U4721" s="35">
        <v>0</v>
      </c>
      <c r="V4721" s="36">
        <v>1</v>
      </c>
      <c r="W4721" s="36">
        <v>1</v>
      </c>
      <c r="X4721" s="37" t="s">
        <v>65</v>
      </c>
    </row>
    <row r="4722" spans="1:24" ht="24" customHeight="1" x14ac:dyDescent="0.2">
      <c r="A4722" s="50" t="s">
        <v>8807</v>
      </c>
      <c r="B4722" s="60" t="s">
        <v>9070</v>
      </c>
      <c r="C4722" s="76" t="s">
        <v>9070</v>
      </c>
      <c r="D4722" s="61" t="s">
        <v>9071</v>
      </c>
      <c r="E4722" s="53">
        <v>354319.08</v>
      </c>
      <c r="F4722" s="26">
        <v>0.21</v>
      </c>
      <c r="G4722" s="53">
        <v>621652.83100000001</v>
      </c>
      <c r="H4722" s="67"/>
      <c r="I4722" s="68"/>
      <c r="J4722" s="69"/>
      <c r="K4722" s="69"/>
      <c r="L4722" s="69"/>
      <c r="M4722" s="69"/>
      <c r="N4722" s="69"/>
      <c r="O4722" s="35"/>
      <c r="P4722" s="35" t="s">
        <v>65</v>
      </c>
      <c r="Q4722" s="36">
        <v>1</v>
      </c>
      <c r="R4722" s="35" t="s">
        <v>27</v>
      </c>
      <c r="S4722" s="35" t="s">
        <v>28503</v>
      </c>
      <c r="T4722" s="35">
        <v>0</v>
      </c>
      <c r="U4722" s="35">
        <v>0</v>
      </c>
      <c r="V4722" s="36">
        <v>1</v>
      </c>
      <c r="W4722" s="36">
        <v>1</v>
      </c>
      <c r="X4722" s="37" t="s">
        <v>65</v>
      </c>
    </row>
    <row r="4723" spans="1:24" ht="24" customHeight="1" x14ac:dyDescent="0.2">
      <c r="A4723" s="50" t="s">
        <v>8807</v>
      </c>
      <c r="B4723" s="60" t="s">
        <v>9072</v>
      </c>
      <c r="C4723" s="76" t="s">
        <v>9072</v>
      </c>
      <c r="D4723" s="61" t="s">
        <v>9073</v>
      </c>
      <c r="E4723" s="53">
        <v>319457.61</v>
      </c>
      <c r="F4723" s="26">
        <v>0.21</v>
      </c>
      <c r="G4723" s="53">
        <v>560488.37100000004</v>
      </c>
      <c r="H4723" s="67"/>
      <c r="I4723" s="68"/>
      <c r="J4723" s="69"/>
      <c r="K4723" s="69"/>
      <c r="L4723" s="69"/>
      <c r="M4723" s="69"/>
      <c r="N4723" s="69"/>
      <c r="O4723" s="35"/>
      <c r="P4723" s="35" t="s">
        <v>65</v>
      </c>
      <c r="Q4723" s="36">
        <v>1</v>
      </c>
      <c r="R4723" s="35" t="s">
        <v>27</v>
      </c>
      <c r="S4723" s="35" t="s">
        <v>28504</v>
      </c>
      <c r="T4723" s="35">
        <v>0</v>
      </c>
      <c r="U4723" s="35">
        <v>0</v>
      </c>
      <c r="V4723" s="36">
        <v>1</v>
      </c>
      <c r="W4723" s="36">
        <v>1</v>
      </c>
      <c r="X4723" s="37" t="s">
        <v>65</v>
      </c>
    </row>
    <row r="4724" spans="1:24" ht="24" customHeight="1" x14ac:dyDescent="0.2">
      <c r="A4724" s="50" t="s">
        <v>8807</v>
      </c>
      <c r="B4724" s="60" t="s">
        <v>9074</v>
      </c>
      <c r="C4724" s="76" t="s">
        <v>9074</v>
      </c>
      <c r="D4724" s="61" t="s">
        <v>24251</v>
      </c>
      <c r="E4724" s="53">
        <v>106590.33</v>
      </c>
      <c r="F4724" s="26">
        <v>0.21</v>
      </c>
      <c r="G4724" s="53">
        <v>187012.736</v>
      </c>
      <c r="H4724" s="67"/>
      <c r="I4724" s="68"/>
      <c r="J4724" s="69"/>
      <c r="K4724" s="69"/>
      <c r="L4724" s="69"/>
      <c r="M4724" s="69"/>
      <c r="N4724" s="69"/>
      <c r="O4724" s="35"/>
      <c r="P4724" s="35" t="s">
        <v>28150</v>
      </c>
      <c r="Q4724" s="36">
        <v>1</v>
      </c>
      <c r="R4724" s="35" t="s">
        <v>27</v>
      </c>
      <c r="S4724" s="35" t="s">
        <v>28504</v>
      </c>
      <c r="T4724" s="35">
        <v>0</v>
      </c>
      <c r="U4724" s="35">
        <v>0</v>
      </c>
      <c r="V4724" s="36">
        <v>1</v>
      </c>
      <c r="W4724" s="36">
        <v>1</v>
      </c>
      <c r="X4724" s="37" t="s">
        <v>65</v>
      </c>
    </row>
    <row r="4725" spans="1:24" ht="24" customHeight="1" x14ac:dyDescent="0.2">
      <c r="A4725" s="50" t="s">
        <v>8807</v>
      </c>
      <c r="B4725" s="60" t="s">
        <v>9076</v>
      </c>
      <c r="C4725" s="76" t="s">
        <v>9076</v>
      </c>
      <c r="D4725" s="61" t="s">
        <v>24252</v>
      </c>
      <c r="E4725" s="53">
        <v>329648.45</v>
      </c>
      <c r="F4725" s="26">
        <v>0.21</v>
      </c>
      <c r="G4725" s="53">
        <v>578368.20299999998</v>
      </c>
      <c r="H4725" s="67"/>
      <c r="I4725" s="68"/>
      <c r="J4725" s="69"/>
      <c r="K4725" s="69"/>
      <c r="L4725" s="69"/>
      <c r="M4725" s="69"/>
      <c r="N4725" s="69"/>
      <c r="O4725" s="35"/>
      <c r="P4725" s="35" t="s">
        <v>28151</v>
      </c>
      <c r="Q4725" s="36">
        <v>1</v>
      </c>
      <c r="R4725" s="35" t="s">
        <v>27</v>
      </c>
      <c r="S4725" s="35" t="s">
        <v>28504</v>
      </c>
      <c r="T4725" s="35">
        <v>0</v>
      </c>
      <c r="U4725" s="35">
        <v>0</v>
      </c>
      <c r="V4725" s="36">
        <v>1</v>
      </c>
      <c r="W4725" s="36">
        <v>1</v>
      </c>
      <c r="X4725" s="37" t="s">
        <v>65</v>
      </c>
    </row>
    <row r="4726" spans="1:24" ht="24" customHeight="1" x14ac:dyDescent="0.2">
      <c r="A4726" s="50" t="s">
        <v>8807</v>
      </c>
      <c r="B4726" s="60" t="s">
        <v>9078</v>
      </c>
      <c r="C4726" s="76" t="s">
        <v>9078</v>
      </c>
      <c r="D4726" s="61" t="s">
        <v>9079</v>
      </c>
      <c r="E4726" s="53">
        <v>153089.56</v>
      </c>
      <c r="F4726" s="26">
        <v>0.21</v>
      </c>
      <c r="G4726" s="53">
        <v>268595.63099999999</v>
      </c>
      <c r="H4726" s="67"/>
      <c r="I4726" s="68"/>
      <c r="J4726" s="69"/>
      <c r="K4726" s="69"/>
      <c r="L4726" s="69"/>
      <c r="M4726" s="69"/>
      <c r="N4726" s="69"/>
      <c r="O4726" s="35"/>
      <c r="P4726" s="35" t="s">
        <v>28152</v>
      </c>
      <c r="Q4726" s="36">
        <v>1</v>
      </c>
      <c r="R4726" s="35" t="s">
        <v>27</v>
      </c>
      <c r="S4726" s="35" t="s">
        <v>28504</v>
      </c>
      <c r="T4726" s="35">
        <v>0</v>
      </c>
      <c r="U4726" s="35">
        <v>0</v>
      </c>
      <c r="V4726" s="36">
        <v>1</v>
      </c>
      <c r="W4726" s="36">
        <v>1</v>
      </c>
      <c r="X4726" s="37" t="s">
        <v>65</v>
      </c>
    </row>
    <row r="4727" spans="1:24" ht="24" customHeight="1" x14ac:dyDescent="0.2">
      <c r="A4727" s="50" t="s">
        <v>8807</v>
      </c>
      <c r="B4727" s="60" t="s">
        <v>9080</v>
      </c>
      <c r="C4727" s="76" t="s">
        <v>9080</v>
      </c>
      <c r="D4727" s="61" t="s">
        <v>9081</v>
      </c>
      <c r="E4727" s="53">
        <v>177065.13</v>
      </c>
      <c r="F4727" s="26">
        <v>0.21</v>
      </c>
      <c r="G4727" s="53">
        <v>310660.772</v>
      </c>
      <c r="H4727" s="67"/>
      <c r="I4727" s="68"/>
      <c r="J4727" s="69"/>
      <c r="K4727" s="69"/>
      <c r="L4727" s="69"/>
      <c r="M4727" s="69"/>
      <c r="N4727" s="69"/>
      <c r="O4727" s="35"/>
      <c r="P4727" s="35" t="s">
        <v>28153</v>
      </c>
      <c r="Q4727" s="36">
        <v>1</v>
      </c>
      <c r="R4727" s="35" t="s">
        <v>27</v>
      </c>
      <c r="S4727" s="35" t="s">
        <v>28503</v>
      </c>
      <c r="T4727" s="35">
        <v>0</v>
      </c>
      <c r="U4727" s="35">
        <v>0</v>
      </c>
      <c r="V4727" s="36">
        <v>1</v>
      </c>
      <c r="W4727" s="36">
        <v>1</v>
      </c>
      <c r="X4727" s="37" t="s">
        <v>65</v>
      </c>
    </row>
    <row r="4728" spans="1:24" ht="24" customHeight="1" x14ac:dyDescent="0.2">
      <c r="A4728" s="50" t="s">
        <v>8807</v>
      </c>
      <c r="B4728" s="60" t="s">
        <v>9082</v>
      </c>
      <c r="C4728" s="76" t="s">
        <v>9082</v>
      </c>
      <c r="D4728" s="61" t="s">
        <v>9083</v>
      </c>
      <c r="E4728" s="53">
        <v>202297.71</v>
      </c>
      <c r="F4728" s="26">
        <v>0.21</v>
      </c>
      <c r="G4728" s="53">
        <v>354931.33299999998</v>
      </c>
      <c r="H4728" s="67"/>
      <c r="I4728" s="68"/>
      <c r="J4728" s="69"/>
      <c r="K4728" s="69"/>
      <c r="L4728" s="69"/>
      <c r="M4728" s="69"/>
      <c r="N4728" s="69"/>
      <c r="O4728" s="35"/>
      <c r="P4728" s="35" t="s">
        <v>28154</v>
      </c>
      <c r="Q4728" s="36">
        <v>1</v>
      </c>
      <c r="R4728" s="35" t="s">
        <v>27</v>
      </c>
      <c r="S4728" s="35" t="s">
        <v>28503</v>
      </c>
      <c r="T4728" s="35">
        <v>0</v>
      </c>
      <c r="U4728" s="35">
        <v>0</v>
      </c>
      <c r="V4728" s="36">
        <v>1</v>
      </c>
      <c r="W4728" s="36">
        <v>1</v>
      </c>
      <c r="X4728" s="37" t="s">
        <v>65</v>
      </c>
    </row>
    <row r="4729" spans="1:24" ht="24" customHeight="1" x14ac:dyDescent="0.2">
      <c r="A4729" s="50" t="s">
        <v>8807</v>
      </c>
      <c r="B4729" s="60" t="s">
        <v>9084</v>
      </c>
      <c r="C4729" s="76" t="s">
        <v>9084</v>
      </c>
      <c r="D4729" s="61" t="s">
        <v>9085</v>
      </c>
      <c r="E4729" s="53">
        <v>238556.26</v>
      </c>
      <c r="F4729" s="26">
        <v>0.21</v>
      </c>
      <c r="G4729" s="53">
        <v>418546.962</v>
      </c>
      <c r="H4729" s="67"/>
      <c r="I4729" s="68"/>
      <c r="J4729" s="69"/>
      <c r="K4729" s="69"/>
      <c r="L4729" s="69"/>
      <c r="M4729" s="69"/>
      <c r="N4729" s="69"/>
      <c r="O4729" s="35"/>
      <c r="P4729" s="35" t="s">
        <v>28155</v>
      </c>
      <c r="Q4729" s="36">
        <v>1</v>
      </c>
      <c r="R4729" s="35" t="s">
        <v>27</v>
      </c>
      <c r="S4729" s="35" t="s">
        <v>28503</v>
      </c>
      <c r="T4729" s="35">
        <v>0</v>
      </c>
      <c r="U4729" s="35">
        <v>0</v>
      </c>
      <c r="V4729" s="36">
        <v>1</v>
      </c>
      <c r="W4729" s="36">
        <v>1</v>
      </c>
      <c r="X4729" s="37" t="s">
        <v>65</v>
      </c>
    </row>
    <row r="4730" spans="1:24" ht="24" customHeight="1" x14ac:dyDescent="0.2">
      <c r="A4730" s="50" t="s">
        <v>8807</v>
      </c>
      <c r="B4730" s="60" t="s">
        <v>9086</v>
      </c>
      <c r="C4730" s="76" t="s">
        <v>9086</v>
      </c>
      <c r="D4730" s="61" t="s">
        <v>9087</v>
      </c>
      <c r="E4730" s="53">
        <v>133813.34</v>
      </c>
      <c r="F4730" s="26">
        <v>0.21</v>
      </c>
      <c r="G4730" s="53">
        <v>234775.50099999999</v>
      </c>
      <c r="H4730" s="67"/>
      <c r="I4730" s="68"/>
      <c r="J4730" s="69"/>
      <c r="K4730" s="69"/>
      <c r="L4730" s="69"/>
      <c r="M4730" s="69"/>
      <c r="N4730" s="69"/>
      <c r="O4730" s="35"/>
      <c r="P4730" s="35" t="s">
        <v>28156</v>
      </c>
      <c r="Q4730" s="36">
        <v>1</v>
      </c>
      <c r="R4730" s="35" t="s">
        <v>27</v>
      </c>
      <c r="S4730" s="35" t="s">
        <v>28503</v>
      </c>
      <c r="T4730" s="35">
        <v>0</v>
      </c>
      <c r="U4730" s="35">
        <v>0</v>
      </c>
      <c r="V4730" s="36">
        <v>1</v>
      </c>
      <c r="W4730" s="36">
        <v>1</v>
      </c>
      <c r="X4730" s="37" t="s">
        <v>65</v>
      </c>
    </row>
    <row r="4731" spans="1:24" ht="24" customHeight="1" x14ac:dyDescent="0.2">
      <c r="A4731" s="50" t="s">
        <v>8807</v>
      </c>
      <c r="B4731" s="60" t="s">
        <v>9088</v>
      </c>
      <c r="C4731" s="76" t="s">
        <v>9088</v>
      </c>
      <c r="D4731" s="61" t="s">
        <v>9089</v>
      </c>
      <c r="E4731" s="53">
        <v>393806.06</v>
      </c>
      <c r="F4731" s="26">
        <v>0.21</v>
      </c>
      <c r="G4731" s="53">
        <v>690932.73600000003</v>
      </c>
      <c r="H4731" s="67"/>
      <c r="I4731" s="68"/>
      <c r="J4731" s="69"/>
      <c r="K4731" s="69"/>
      <c r="L4731" s="69"/>
      <c r="M4731" s="69"/>
      <c r="N4731" s="69"/>
      <c r="O4731" s="35"/>
      <c r="P4731" s="35" t="s">
        <v>65</v>
      </c>
      <c r="Q4731" s="36">
        <v>1</v>
      </c>
      <c r="R4731" s="35" t="s">
        <v>27</v>
      </c>
      <c r="S4731" s="35" t="s">
        <v>28504</v>
      </c>
      <c r="T4731" s="35">
        <v>0</v>
      </c>
      <c r="U4731" s="35">
        <v>0</v>
      </c>
      <c r="V4731" s="36">
        <v>1</v>
      </c>
      <c r="W4731" s="36">
        <v>1</v>
      </c>
      <c r="X4731" s="37" t="s">
        <v>65</v>
      </c>
    </row>
    <row r="4732" spans="1:24" ht="24" customHeight="1" x14ac:dyDescent="0.2">
      <c r="A4732" s="50" t="s">
        <v>8807</v>
      </c>
      <c r="B4732" s="60" t="s">
        <v>9090</v>
      </c>
      <c r="C4732" s="76" t="s">
        <v>9090</v>
      </c>
      <c r="D4732" s="61" t="s">
        <v>9091</v>
      </c>
      <c r="E4732" s="53">
        <v>215443.28</v>
      </c>
      <c r="F4732" s="26">
        <v>0.21</v>
      </c>
      <c r="G4732" s="53">
        <v>377995.24</v>
      </c>
      <c r="H4732" s="67"/>
      <c r="I4732" s="68"/>
      <c r="J4732" s="69"/>
      <c r="K4732" s="69"/>
      <c r="L4732" s="69"/>
      <c r="M4732" s="69"/>
      <c r="N4732" s="69"/>
      <c r="O4732" s="35"/>
      <c r="P4732" s="35" t="s">
        <v>28157</v>
      </c>
      <c r="Q4732" s="36">
        <v>1</v>
      </c>
      <c r="R4732" s="35" t="s">
        <v>27</v>
      </c>
      <c r="S4732" s="35" t="s">
        <v>28504</v>
      </c>
      <c r="T4732" s="35">
        <v>0</v>
      </c>
      <c r="U4732" s="35">
        <v>0</v>
      </c>
      <c r="V4732" s="36">
        <v>1</v>
      </c>
      <c r="W4732" s="36">
        <v>1</v>
      </c>
      <c r="X4732" s="37" t="s">
        <v>65</v>
      </c>
    </row>
    <row r="4733" spans="1:24" ht="24" customHeight="1" x14ac:dyDescent="0.2">
      <c r="A4733" s="50" t="s">
        <v>8807</v>
      </c>
      <c r="B4733" s="60" t="s">
        <v>9092</v>
      </c>
      <c r="C4733" s="76" t="s">
        <v>9092</v>
      </c>
      <c r="D4733" s="61" t="s">
        <v>9093</v>
      </c>
      <c r="E4733" s="53">
        <v>260959.49</v>
      </c>
      <c r="F4733" s="26">
        <v>0.21</v>
      </c>
      <c r="G4733" s="53">
        <v>457853.42499999999</v>
      </c>
      <c r="H4733" s="67"/>
      <c r="I4733" s="68"/>
      <c r="J4733" s="69"/>
      <c r="K4733" s="69"/>
      <c r="L4733" s="69"/>
      <c r="M4733" s="69"/>
      <c r="N4733" s="69"/>
      <c r="O4733" s="35"/>
      <c r="P4733" s="35" t="s">
        <v>28158</v>
      </c>
      <c r="Q4733" s="36">
        <v>1</v>
      </c>
      <c r="R4733" s="35" t="s">
        <v>27</v>
      </c>
      <c r="S4733" s="35" t="s">
        <v>28503</v>
      </c>
      <c r="T4733" s="35">
        <v>0</v>
      </c>
      <c r="U4733" s="35">
        <v>0</v>
      </c>
      <c r="V4733" s="36">
        <v>1</v>
      </c>
      <c r="W4733" s="36">
        <v>1</v>
      </c>
      <c r="X4733" s="37" t="s">
        <v>65</v>
      </c>
    </row>
    <row r="4734" spans="1:24" ht="24" customHeight="1" x14ac:dyDescent="0.2">
      <c r="A4734" s="50" t="s">
        <v>8807</v>
      </c>
      <c r="B4734" s="60" t="s">
        <v>9094</v>
      </c>
      <c r="C4734" s="76" t="s">
        <v>9094</v>
      </c>
      <c r="D4734" s="61" t="s">
        <v>9095</v>
      </c>
      <c r="E4734" s="53">
        <v>422992.57</v>
      </c>
      <c r="F4734" s="26">
        <v>0.21</v>
      </c>
      <c r="G4734" s="53">
        <v>742140.46799999999</v>
      </c>
      <c r="H4734" s="67"/>
      <c r="I4734" s="68"/>
      <c r="J4734" s="69"/>
      <c r="K4734" s="69"/>
      <c r="L4734" s="69"/>
      <c r="M4734" s="69"/>
      <c r="N4734" s="69"/>
      <c r="O4734" s="35"/>
      <c r="P4734" s="35" t="s">
        <v>65</v>
      </c>
      <c r="Q4734" s="36">
        <v>1</v>
      </c>
      <c r="R4734" s="35" t="s">
        <v>27</v>
      </c>
      <c r="S4734" s="35" t="s">
        <v>28504</v>
      </c>
      <c r="T4734" s="35">
        <v>0</v>
      </c>
      <c r="U4734" s="35">
        <v>0</v>
      </c>
      <c r="V4734" s="36">
        <v>1</v>
      </c>
      <c r="W4734" s="36">
        <v>1</v>
      </c>
      <c r="X4734" s="37" t="s">
        <v>65</v>
      </c>
    </row>
    <row r="4735" spans="1:24" ht="24" customHeight="1" x14ac:dyDescent="0.2">
      <c r="A4735" s="50" t="s">
        <v>8807</v>
      </c>
      <c r="B4735" s="60" t="s">
        <v>9096</v>
      </c>
      <c r="C4735" s="76" t="s">
        <v>9096</v>
      </c>
      <c r="D4735" s="61" t="s">
        <v>9097</v>
      </c>
      <c r="E4735" s="53">
        <v>512815.71</v>
      </c>
      <c r="F4735" s="26">
        <v>0.21</v>
      </c>
      <c r="G4735" s="53">
        <v>899735.16399999999</v>
      </c>
      <c r="H4735" s="67"/>
      <c r="I4735" s="68"/>
      <c r="J4735" s="69"/>
      <c r="K4735" s="69"/>
      <c r="L4735" s="69"/>
      <c r="M4735" s="69"/>
      <c r="N4735" s="69"/>
      <c r="O4735" s="35"/>
      <c r="P4735" s="35" t="s">
        <v>28159</v>
      </c>
      <c r="Q4735" s="36">
        <v>1</v>
      </c>
      <c r="R4735" s="35" t="s">
        <v>27</v>
      </c>
      <c r="S4735" s="35" t="s">
        <v>28504</v>
      </c>
      <c r="T4735" s="35">
        <v>0</v>
      </c>
      <c r="U4735" s="35">
        <v>0</v>
      </c>
      <c r="V4735" s="36">
        <v>1</v>
      </c>
      <c r="W4735" s="36">
        <v>1</v>
      </c>
      <c r="X4735" s="37" t="s">
        <v>65</v>
      </c>
    </row>
    <row r="4736" spans="1:24" ht="24" customHeight="1" x14ac:dyDescent="0.2">
      <c r="A4736" s="50" t="s">
        <v>8807</v>
      </c>
      <c r="B4736" s="60" t="s">
        <v>9098</v>
      </c>
      <c r="C4736" s="76" t="s">
        <v>9098</v>
      </c>
      <c r="D4736" s="61" t="s">
        <v>9099</v>
      </c>
      <c r="E4736" s="53">
        <v>82290.789999999994</v>
      </c>
      <c r="F4736" s="26">
        <v>0.21</v>
      </c>
      <c r="G4736" s="53">
        <v>144379.19699999999</v>
      </c>
      <c r="H4736" s="67"/>
      <c r="I4736" s="68"/>
      <c r="J4736" s="69"/>
      <c r="K4736" s="69"/>
      <c r="L4736" s="69"/>
      <c r="M4736" s="69"/>
      <c r="N4736" s="69"/>
      <c r="O4736" s="35"/>
      <c r="P4736" s="35" t="s">
        <v>28160</v>
      </c>
      <c r="Q4736" s="36">
        <v>1</v>
      </c>
      <c r="R4736" s="35" t="s">
        <v>27</v>
      </c>
      <c r="S4736" s="35" t="s">
        <v>28504</v>
      </c>
      <c r="T4736" s="35">
        <v>0</v>
      </c>
      <c r="U4736" s="35">
        <v>0</v>
      </c>
      <c r="V4736" s="36">
        <v>1</v>
      </c>
      <c r="W4736" s="36">
        <v>1</v>
      </c>
      <c r="X4736" s="37" t="s">
        <v>65</v>
      </c>
    </row>
    <row r="4737" spans="1:24" ht="24" customHeight="1" x14ac:dyDescent="0.2">
      <c r="A4737" s="50" t="s">
        <v>8807</v>
      </c>
      <c r="B4737" s="60" t="s">
        <v>9100</v>
      </c>
      <c r="C4737" s="76" t="s">
        <v>9100</v>
      </c>
      <c r="D4737" s="61" t="s">
        <v>9101</v>
      </c>
      <c r="E4737" s="53">
        <v>99873.22</v>
      </c>
      <c r="F4737" s="26">
        <v>0.21</v>
      </c>
      <c r="G4737" s="53">
        <v>175227.56599999999</v>
      </c>
      <c r="H4737" s="67"/>
      <c r="I4737" s="68"/>
      <c r="J4737" s="69"/>
      <c r="K4737" s="69"/>
      <c r="L4737" s="69"/>
      <c r="M4737" s="69"/>
      <c r="N4737" s="69"/>
      <c r="O4737" s="35"/>
      <c r="P4737" s="35" t="s">
        <v>65</v>
      </c>
      <c r="Q4737" s="36">
        <v>1</v>
      </c>
      <c r="R4737" s="35" t="s">
        <v>27</v>
      </c>
      <c r="S4737" s="35" t="s">
        <v>28504</v>
      </c>
      <c r="T4737" s="35">
        <v>0</v>
      </c>
      <c r="U4737" s="35">
        <v>0</v>
      </c>
      <c r="V4737" s="36">
        <v>1</v>
      </c>
      <c r="W4737" s="36">
        <v>1</v>
      </c>
      <c r="X4737" s="37" t="s">
        <v>65</v>
      </c>
    </row>
    <row r="4738" spans="1:24" ht="24" customHeight="1" x14ac:dyDescent="0.2">
      <c r="A4738" s="50" t="s">
        <v>8807</v>
      </c>
      <c r="B4738" s="60" t="s">
        <v>9102</v>
      </c>
      <c r="C4738" s="76" t="s">
        <v>9102</v>
      </c>
      <c r="D4738" s="61" t="s">
        <v>9103</v>
      </c>
      <c r="E4738" s="53">
        <v>193999.39</v>
      </c>
      <c r="F4738" s="26">
        <v>0.21</v>
      </c>
      <c r="G4738" s="53">
        <v>340371.935</v>
      </c>
      <c r="H4738" s="67"/>
      <c r="I4738" s="68"/>
      <c r="J4738" s="69"/>
      <c r="K4738" s="69"/>
      <c r="L4738" s="69"/>
      <c r="M4738" s="69"/>
      <c r="N4738" s="69"/>
      <c r="O4738" s="35"/>
      <c r="P4738" s="35" t="s">
        <v>28161</v>
      </c>
      <c r="Q4738" s="36">
        <v>1</v>
      </c>
      <c r="R4738" s="35" t="s">
        <v>27</v>
      </c>
      <c r="S4738" s="35" t="s">
        <v>28504</v>
      </c>
      <c r="T4738" s="35">
        <v>0</v>
      </c>
      <c r="U4738" s="35">
        <v>0</v>
      </c>
      <c r="V4738" s="36">
        <v>1</v>
      </c>
      <c r="W4738" s="36">
        <v>1</v>
      </c>
      <c r="X4738" s="37" t="s">
        <v>65</v>
      </c>
    </row>
    <row r="4739" spans="1:24" ht="24" customHeight="1" x14ac:dyDescent="0.2">
      <c r="A4739" s="50" t="s">
        <v>8807</v>
      </c>
      <c r="B4739" s="60" t="s">
        <v>9104</v>
      </c>
      <c r="C4739" s="76" t="s">
        <v>9104</v>
      </c>
      <c r="D4739" s="61" t="s">
        <v>9105</v>
      </c>
      <c r="E4739" s="53">
        <v>143735.25</v>
      </c>
      <c r="F4739" s="26">
        <v>0.21</v>
      </c>
      <c r="G4739" s="53">
        <v>252183.49299999999</v>
      </c>
      <c r="H4739" s="67"/>
      <c r="I4739" s="68"/>
      <c r="J4739" s="69"/>
      <c r="K4739" s="69"/>
      <c r="L4739" s="69"/>
      <c r="M4739" s="69"/>
      <c r="N4739" s="69"/>
      <c r="O4739" s="35"/>
      <c r="P4739" s="35" t="s">
        <v>28162</v>
      </c>
      <c r="Q4739" s="36">
        <v>1</v>
      </c>
      <c r="R4739" s="35" t="s">
        <v>27</v>
      </c>
      <c r="S4739" s="35" t="s">
        <v>28503</v>
      </c>
      <c r="T4739" s="35">
        <v>0</v>
      </c>
      <c r="U4739" s="35">
        <v>0</v>
      </c>
      <c r="V4739" s="36">
        <v>1</v>
      </c>
      <c r="W4739" s="36">
        <v>1</v>
      </c>
      <c r="X4739" s="37" t="s">
        <v>65</v>
      </c>
    </row>
    <row r="4740" spans="1:24" ht="24" customHeight="1" x14ac:dyDescent="0.2">
      <c r="A4740" s="50" t="s">
        <v>8807</v>
      </c>
      <c r="B4740" s="60" t="s">
        <v>9106</v>
      </c>
      <c r="C4740" s="76" t="s">
        <v>9106</v>
      </c>
      <c r="D4740" s="61" t="s">
        <v>9107</v>
      </c>
      <c r="E4740" s="53">
        <v>270519.37</v>
      </c>
      <c r="F4740" s="26">
        <v>0.21</v>
      </c>
      <c r="G4740" s="53">
        <v>474626.239</v>
      </c>
      <c r="H4740" s="67"/>
      <c r="I4740" s="68"/>
      <c r="J4740" s="69"/>
      <c r="K4740" s="69"/>
      <c r="L4740" s="69"/>
      <c r="M4740" s="69"/>
      <c r="N4740" s="69"/>
      <c r="O4740" s="35"/>
      <c r="P4740" s="35" t="s">
        <v>28163</v>
      </c>
      <c r="Q4740" s="36">
        <v>1</v>
      </c>
      <c r="R4740" s="35" t="s">
        <v>27</v>
      </c>
      <c r="S4740" s="35" t="s">
        <v>28503</v>
      </c>
      <c r="T4740" s="35">
        <v>0</v>
      </c>
      <c r="U4740" s="35">
        <v>0</v>
      </c>
      <c r="V4740" s="36">
        <v>1</v>
      </c>
      <c r="W4740" s="36">
        <v>1</v>
      </c>
      <c r="X4740" s="37" t="s">
        <v>65</v>
      </c>
    </row>
    <row r="4741" spans="1:24" ht="24" customHeight="1" x14ac:dyDescent="0.2">
      <c r="A4741" s="50" t="s">
        <v>8807</v>
      </c>
      <c r="B4741" s="60" t="s">
        <v>9108</v>
      </c>
      <c r="C4741" s="76" t="s">
        <v>9108</v>
      </c>
      <c r="D4741" s="61" t="s">
        <v>9109</v>
      </c>
      <c r="E4741" s="53">
        <v>135239.12</v>
      </c>
      <c r="F4741" s="26">
        <v>0.21</v>
      </c>
      <c r="G4741" s="53">
        <v>237277.03099999999</v>
      </c>
      <c r="H4741" s="67"/>
      <c r="I4741" s="68"/>
      <c r="J4741" s="69"/>
      <c r="K4741" s="69"/>
      <c r="L4741" s="69"/>
      <c r="M4741" s="69"/>
      <c r="N4741" s="69"/>
      <c r="O4741" s="35"/>
      <c r="P4741" s="35" t="s">
        <v>28164</v>
      </c>
      <c r="Q4741" s="36">
        <v>1</v>
      </c>
      <c r="R4741" s="35" t="s">
        <v>27</v>
      </c>
      <c r="S4741" s="35" t="s">
        <v>28504</v>
      </c>
      <c r="T4741" s="35">
        <v>0</v>
      </c>
      <c r="U4741" s="35">
        <v>0</v>
      </c>
      <c r="V4741" s="36">
        <v>1</v>
      </c>
      <c r="W4741" s="36">
        <v>1</v>
      </c>
      <c r="X4741" s="37" t="s">
        <v>65</v>
      </c>
    </row>
    <row r="4742" spans="1:24" ht="24" customHeight="1" x14ac:dyDescent="0.2">
      <c r="A4742" s="50" t="s">
        <v>8807</v>
      </c>
      <c r="B4742" s="60" t="s">
        <v>9110</v>
      </c>
      <c r="C4742" s="76" t="s">
        <v>9110</v>
      </c>
      <c r="D4742" s="61" t="s">
        <v>9111</v>
      </c>
      <c r="E4742" s="53">
        <v>135239.12</v>
      </c>
      <c r="F4742" s="26">
        <v>0.21</v>
      </c>
      <c r="G4742" s="53">
        <v>237277.03099999999</v>
      </c>
      <c r="H4742" s="67"/>
      <c r="I4742" s="68"/>
      <c r="J4742" s="69"/>
      <c r="K4742" s="69"/>
      <c r="L4742" s="69"/>
      <c r="M4742" s="69"/>
      <c r="N4742" s="69"/>
      <c r="O4742" s="35"/>
      <c r="P4742" s="35" t="s">
        <v>28165</v>
      </c>
      <c r="Q4742" s="36">
        <v>1</v>
      </c>
      <c r="R4742" s="35" t="s">
        <v>27</v>
      </c>
      <c r="S4742" s="35" t="s">
        <v>28504</v>
      </c>
      <c r="T4742" s="35">
        <v>0</v>
      </c>
      <c r="U4742" s="35">
        <v>0</v>
      </c>
      <c r="V4742" s="36">
        <v>1</v>
      </c>
      <c r="W4742" s="36">
        <v>1</v>
      </c>
      <c r="X4742" s="37" t="s">
        <v>65</v>
      </c>
    </row>
    <row r="4743" spans="1:24" ht="24" customHeight="1" x14ac:dyDescent="0.2">
      <c r="A4743" s="50" t="s">
        <v>8807</v>
      </c>
      <c r="B4743" s="60" t="s">
        <v>9112</v>
      </c>
      <c r="C4743" s="76" t="s">
        <v>9112</v>
      </c>
      <c r="D4743" s="61" t="s">
        <v>9113</v>
      </c>
      <c r="E4743" s="53">
        <v>141349.12</v>
      </c>
      <c r="F4743" s="26">
        <v>0.21</v>
      </c>
      <c r="G4743" s="53">
        <v>247997.02600000001</v>
      </c>
      <c r="H4743" s="67"/>
      <c r="I4743" s="68"/>
      <c r="J4743" s="69"/>
      <c r="K4743" s="69"/>
      <c r="L4743" s="69"/>
      <c r="M4743" s="69"/>
      <c r="N4743" s="69"/>
      <c r="O4743" s="35"/>
      <c r="P4743" s="35" t="s">
        <v>28166</v>
      </c>
      <c r="Q4743" s="36">
        <v>1</v>
      </c>
      <c r="R4743" s="35" t="s">
        <v>27</v>
      </c>
      <c r="S4743" s="35" t="s">
        <v>28503</v>
      </c>
      <c r="T4743" s="35">
        <v>0</v>
      </c>
      <c r="U4743" s="35">
        <v>0</v>
      </c>
      <c r="V4743" s="36">
        <v>1</v>
      </c>
      <c r="W4743" s="36">
        <v>1</v>
      </c>
      <c r="X4743" s="37" t="s">
        <v>65</v>
      </c>
    </row>
    <row r="4744" spans="1:24" ht="24" customHeight="1" x14ac:dyDescent="0.2">
      <c r="A4744" s="50" t="s">
        <v>8807</v>
      </c>
      <c r="B4744" s="60" t="s">
        <v>9114</v>
      </c>
      <c r="C4744" s="76" t="s">
        <v>9114</v>
      </c>
      <c r="D4744" s="61" t="s">
        <v>9115</v>
      </c>
      <c r="E4744" s="53">
        <v>153560.12</v>
      </c>
      <c r="F4744" s="26">
        <v>0.21</v>
      </c>
      <c r="G4744" s="53">
        <v>269421.22600000002</v>
      </c>
      <c r="H4744" s="67"/>
      <c r="I4744" s="68"/>
      <c r="J4744" s="69"/>
      <c r="K4744" s="69"/>
      <c r="L4744" s="69"/>
      <c r="M4744" s="69"/>
      <c r="N4744" s="69"/>
      <c r="O4744" s="35"/>
      <c r="P4744" s="35" t="s">
        <v>28167</v>
      </c>
      <c r="Q4744" s="36">
        <v>1</v>
      </c>
      <c r="R4744" s="35" t="s">
        <v>27</v>
      </c>
      <c r="S4744" s="35" t="s">
        <v>28503</v>
      </c>
      <c r="T4744" s="35">
        <v>0</v>
      </c>
      <c r="U4744" s="35">
        <v>0</v>
      </c>
      <c r="V4744" s="36">
        <v>1</v>
      </c>
      <c r="W4744" s="36">
        <v>1</v>
      </c>
      <c r="X4744" s="37" t="s">
        <v>65</v>
      </c>
    </row>
    <row r="4745" spans="1:24" ht="24" customHeight="1" x14ac:dyDescent="0.2">
      <c r="A4745" s="50" t="s">
        <v>8807</v>
      </c>
      <c r="B4745" s="60" t="s">
        <v>9116</v>
      </c>
      <c r="C4745" s="76" t="s">
        <v>9116</v>
      </c>
      <c r="D4745" s="61" t="s">
        <v>9117</v>
      </c>
      <c r="E4745" s="53">
        <v>159249.59</v>
      </c>
      <c r="F4745" s="26">
        <v>0.21</v>
      </c>
      <c r="G4745" s="53">
        <v>279403.41100000002</v>
      </c>
      <c r="H4745" s="67"/>
      <c r="I4745" s="68"/>
      <c r="J4745" s="69"/>
      <c r="K4745" s="69"/>
      <c r="L4745" s="69"/>
      <c r="M4745" s="69"/>
      <c r="N4745" s="69"/>
      <c r="O4745" s="35"/>
      <c r="P4745" s="35" t="s">
        <v>28168</v>
      </c>
      <c r="Q4745" s="36">
        <v>1</v>
      </c>
      <c r="R4745" s="35" t="s">
        <v>27</v>
      </c>
      <c r="S4745" s="35" t="s">
        <v>28504</v>
      </c>
      <c r="T4745" s="35">
        <v>0</v>
      </c>
      <c r="U4745" s="35">
        <v>0</v>
      </c>
      <c r="V4745" s="36">
        <v>1</v>
      </c>
      <c r="W4745" s="36">
        <v>1</v>
      </c>
      <c r="X4745" s="37" t="s">
        <v>65</v>
      </c>
    </row>
    <row r="4746" spans="1:24" ht="24" customHeight="1" x14ac:dyDescent="0.2">
      <c r="A4746" s="50" t="s">
        <v>8807</v>
      </c>
      <c r="B4746" s="60" t="s">
        <v>9118</v>
      </c>
      <c r="C4746" s="76" t="s">
        <v>9118</v>
      </c>
      <c r="D4746" s="61" t="s">
        <v>9119</v>
      </c>
      <c r="E4746" s="53">
        <v>159249.59</v>
      </c>
      <c r="F4746" s="26">
        <v>0.21</v>
      </c>
      <c r="G4746" s="53">
        <v>279403.41100000002</v>
      </c>
      <c r="H4746" s="67"/>
      <c r="I4746" s="68"/>
      <c r="J4746" s="69"/>
      <c r="K4746" s="69"/>
      <c r="L4746" s="69"/>
      <c r="M4746" s="69"/>
      <c r="N4746" s="69"/>
      <c r="O4746" s="35"/>
      <c r="P4746" s="35" t="s">
        <v>28169</v>
      </c>
      <c r="Q4746" s="36">
        <v>1</v>
      </c>
      <c r="R4746" s="35" t="s">
        <v>27</v>
      </c>
      <c r="S4746" s="35" t="s">
        <v>28504</v>
      </c>
      <c r="T4746" s="35">
        <v>0</v>
      </c>
      <c r="U4746" s="35">
        <v>0</v>
      </c>
      <c r="V4746" s="36">
        <v>1</v>
      </c>
      <c r="W4746" s="36">
        <v>1</v>
      </c>
      <c r="X4746" s="37" t="s">
        <v>65</v>
      </c>
    </row>
    <row r="4747" spans="1:24" ht="24" customHeight="1" x14ac:dyDescent="0.2">
      <c r="A4747" s="50" t="s">
        <v>8807</v>
      </c>
      <c r="B4747" s="60" t="s">
        <v>9120</v>
      </c>
      <c r="C4747" s="76" t="s">
        <v>9120</v>
      </c>
      <c r="D4747" s="61" t="s">
        <v>9121</v>
      </c>
      <c r="E4747" s="53">
        <v>159249.59</v>
      </c>
      <c r="F4747" s="26">
        <v>0.21</v>
      </c>
      <c r="G4747" s="53">
        <v>279403.41100000002</v>
      </c>
      <c r="H4747" s="67"/>
      <c r="I4747" s="68"/>
      <c r="J4747" s="69"/>
      <c r="K4747" s="69"/>
      <c r="L4747" s="69"/>
      <c r="M4747" s="69"/>
      <c r="N4747" s="69"/>
      <c r="O4747" s="35"/>
      <c r="P4747" s="35" t="s">
        <v>28170</v>
      </c>
      <c r="Q4747" s="36">
        <v>1</v>
      </c>
      <c r="R4747" s="35" t="s">
        <v>27</v>
      </c>
      <c r="S4747" s="35" t="s">
        <v>28504</v>
      </c>
      <c r="T4747" s="35">
        <v>0</v>
      </c>
      <c r="U4747" s="35">
        <v>0</v>
      </c>
      <c r="V4747" s="36">
        <v>1</v>
      </c>
      <c r="W4747" s="36">
        <v>1</v>
      </c>
      <c r="X4747" s="37" t="s">
        <v>65</v>
      </c>
    </row>
    <row r="4748" spans="1:24" ht="24" customHeight="1" x14ac:dyDescent="0.2">
      <c r="A4748" s="50" t="s">
        <v>8807</v>
      </c>
      <c r="B4748" s="60" t="s">
        <v>9122</v>
      </c>
      <c r="C4748" s="76" t="s">
        <v>9122</v>
      </c>
      <c r="D4748" s="61" t="s">
        <v>9123</v>
      </c>
      <c r="E4748" s="53">
        <v>165728.63</v>
      </c>
      <c r="F4748" s="26">
        <v>0.21</v>
      </c>
      <c r="G4748" s="53">
        <v>290770.87699999998</v>
      </c>
      <c r="H4748" s="67"/>
      <c r="I4748" s="68"/>
      <c r="J4748" s="69"/>
      <c r="K4748" s="69"/>
      <c r="L4748" s="69"/>
      <c r="M4748" s="69"/>
      <c r="N4748" s="69"/>
      <c r="O4748" s="35"/>
      <c r="P4748" s="35" t="s">
        <v>28171</v>
      </c>
      <c r="Q4748" s="36">
        <v>1</v>
      </c>
      <c r="R4748" s="35" t="s">
        <v>27</v>
      </c>
      <c r="S4748" s="35" t="s">
        <v>28503</v>
      </c>
      <c r="T4748" s="35">
        <v>0</v>
      </c>
      <c r="U4748" s="35">
        <v>0</v>
      </c>
      <c r="V4748" s="36">
        <v>1</v>
      </c>
      <c r="W4748" s="36">
        <v>1</v>
      </c>
      <c r="X4748" s="37" t="s">
        <v>65</v>
      </c>
    </row>
    <row r="4749" spans="1:24" ht="24" customHeight="1" x14ac:dyDescent="0.2">
      <c r="A4749" s="50" t="s">
        <v>8807</v>
      </c>
      <c r="B4749" s="60" t="s">
        <v>9124</v>
      </c>
      <c r="C4749" s="76" t="s">
        <v>9124</v>
      </c>
      <c r="D4749" s="61" t="s">
        <v>9125</v>
      </c>
      <c r="E4749" s="53">
        <v>195083.71</v>
      </c>
      <c r="F4749" s="26">
        <v>0.21</v>
      </c>
      <c r="G4749" s="53">
        <v>342274.37</v>
      </c>
      <c r="H4749" s="67"/>
      <c r="I4749" s="68"/>
      <c r="J4749" s="69"/>
      <c r="K4749" s="69"/>
      <c r="L4749" s="69"/>
      <c r="M4749" s="69"/>
      <c r="N4749" s="69"/>
      <c r="O4749" s="35"/>
      <c r="P4749" s="35" t="s">
        <v>28172</v>
      </c>
      <c r="Q4749" s="36">
        <v>1</v>
      </c>
      <c r="R4749" s="35" t="s">
        <v>27</v>
      </c>
      <c r="S4749" s="35" t="s">
        <v>28504</v>
      </c>
      <c r="T4749" s="35">
        <v>0</v>
      </c>
      <c r="U4749" s="35">
        <v>0</v>
      </c>
      <c r="V4749" s="36">
        <v>1</v>
      </c>
      <c r="W4749" s="36">
        <v>1</v>
      </c>
      <c r="X4749" s="37" t="s">
        <v>65</v>
      </c>
    </row>
    <row r="4750" spans="1:24" ht="24" customHeight="1" x14ac:dyDescent="0.2">
      <c r="A4750" s="50" t="s">
        <v>8807</v>
      </c>
      <c r="B4750" s="60" t="s">
        <v>9126</v>
      </c>
      <c r="C4750" s="76" t="s">
        <v>9126</v>
      </c>
      <c r="D4750" s="61" t="s">
        <v>9127</v>
      </c>
      <c r="E4750" s="53">
        <v>195083.71</v>
      </c>
      <c r="F4750" s="26">
        <v>0.21</v>
      </c>
      <c r="G4750" s="53">
        <v>342274.37</v>
      </c>
      <c r="H4750" s="67"/>
      <c r="I4750" s="68"/>
      <c r="J4750" s="69"/>
      <c r="K4750" s="69"/>
      <c r="L4750" s="69"/>
      <c r="M4750" s="69"/>
      <c r="N4750" s="69"/>
      <c r="O4750" s="35"/>
      <c r="P4750" s="35" t="s">
        <v>28173</v>
      </c>
      <c r="Q4750" s="36">
        <v>1</v>
      </c>
      <c r="R4750" s="35" t="s">
        <v>27</v>
      </c>
      <c r="S4750" s="35" t="s">
        <v>28503</v>
      </c>
      <c r="T4750" s="35">
        <v>0</v>
      </c>
      <c r="U4750" s="35">
        <v>0</v>
      </c>
      <c r="V4750" s="36">
        <v>1</v>
      </c>
      <c r="W4750" s="36">
        <v>1</v>
      </c>
      <c r="X4750" s="37" t="s">
        <v>65</v>
      </c>
    </row>
    <row r="4751" spans="1:24" ht="24" customHeight="1" x14ac:dyDescent="0.2">
      <c r="A4751" s="50" t="s">
        <v>8807</v>
      </c>
      <c r="B4751" s="60" t="s">
        <v>9128</v>
      </c>
      <c r="C4751" s="76" t="s">
        <v>9128</v>
      </c>
      <c r="D4751" s="61" t="s">
        <v>9129</v>
      </c>
      <c r="E4751" s="53">
        <v>218193.67</v>
      </c>
      <c r="F4751" s="26">
        <v>0.21</v>
      </c>
      <c r="G4751" s="53">
        <v>382820.79200000002</v>
      </c>
      <c r="H4751" s="67"/>
      <c r="I4751" s="68"/>
      <c r="J4751" s="69"/>
      <c r="K4751" s="69"/>
      <c r="L4751" s="69"/>
      <c r="M4751" s="69"/>
      <c r="N4751" s="69"/>
      <c r="O4751" s="35"/>
      <c r="P4751" s="35" t="s">
        <v>65</v>
      </c>
      <c r="Q4751" s="36">
        <v>1</v>
      </c>
      <c r="R4751" s="35" t="s">
        <v>27</v>
      </c>
      <c r="S4751" s="35" t="s">
        <v>28504</v>
      </c>
      <c r="T4751" s="35">
        <v>0</v>
      </c>
      <c r="U4751" s="35">
        <v>0</v>
      </c>
      <c r="V4751" s="36">
        <v>1</v>
      </c>
      <c r="W4751" s="36">
        <v>1</v>
      </c>
      <c r="X4751" s="37" t="s">
        <v>65</v>
      </c>
    </row>
    <row r="4752" spans="1:24" ht="24" customHeight="1" x14ac:dyDescent="0.2">
      <c r="A4752" s="50" t="s">
        <v>8807</v>
      </c>
      <c r="B4752" s="60" t="s">
        <v>22834</v>
      </c>
      <c r="C4752" s="76" t="s">
        <v>22834</v>
      </c>
      <c r="D4752" s="61" t="s">
        <v>24253</v>
      </c>
      <c r="E4752" s="53">
        <v>8961.26</v>
      </c>
      <c r="F4752" s="26">
        <v>0.21</v>
      </c>
      <c r="G4752" s="53">
        <v>15722.534</v>
      </c>
      <c r="H4752" s="67"/>
      <c r="I4752" s="68"/>
      <c r="J4752" s="69"/>
      <c r="K4752" s="69"/>
      <c r="L4752" s="69"/>
      <c r="M4752" s="69"/>
      <c r="N4752" s="69"/>
      <c r="O4752" s="35"/>
      <c r="P4752" s="35" t="s">
        <v>28174</v>
      </c>
      <c r="Q4752" s="36">
        <v>1</v>
      </c>
      <c r="R4752" s="35" t="s">
        <v>27</v>
      </c>
      <c r="S4752" s="35" t="s">
        <v>28503</v>
      </c>
      <c r="T4752" s="35">
        <v>0</v>
      </c>
      <c r="U4752" s="35">
        <v>0</v>
      </c>
      <c r="V4752" s="36">
        <v>6</v>
      </c>
      <c r="W4752" s="36">
        <v>6</v>
      </c>
      <c r="X4752" s="37" t="s">
        <v>65</v>
      </c>
    </row>
    <row r="4753" spans="1:24" ht="24" customHeight="1" x14ac:dyDescent="0.2">
      <c r="A4753" s="50" t="s">
        <v>8807</v>
      </c>
      <c r="B4753" s="60" t="s">
        <v>9130</v>
      </c>
      <c r="C4753" s="76" t="s">
        <v>9130</v>
      </c>
      <c r="D4753" s="61" t="s">
        <v>9131</v>
      </c>
      <c r="E4753" s="53">
        <v>8961.27</v>
      </c>
      <c r="F4753" s="26">
        <v>0.21</v>
      </c>
      <c r="G4753" s="53">
        <v>15722.546</v>
      </c>
      <c r="H4753" s="67"/>
      <c r="I4753" s="68"/>
      <c r="J4753" s="69"/>
      <c r="K4753" s="69"/>
      <c r="L4753" s="69"/>
      <c r="M4753" s="69"/>
      <c r="N4753" s="69"/>
      <c r="O4753" s="35"/>
      <c r="P4753" s="35" t="s">
        <v>28175</v>
      </c>
      <c r="Q4753" s="36">
        <v>1</v>
      </c>
      <c r="R4753" s="35" t="s">
        <v>27</v>
      </c>
      <c r="S4753" s="35" t="s">
        <v>28503</v>
      </c>
      <c r="T4753" s="35">
        <v>0</v>
      </c>
      <c r="U4753" s="35">
        <v>0</v>
      </c>
      <c r="V4753" s="36">
        <v>6</v>
      </c>
      <c r="W4753" s="36">
        <v>6</v>
      </c>
      <c r="X4753" s="37" t="s">
        <v>65</v>
      </c>
    </row>
    <row r="4754" spans="1:24" ht="24" customHeight="1" x14ac:dyDescent="0.2">
      <c r="A4754" s="50" t="s">
        <v>8807</v>
      </c>
      <c r="B4754" s="60" t="s">
        <v>9132</v>
      </c>
      <c r="C4754" s="76" t="s">
        <v>9132</v>
      </c>
      <c r="D4754" s="61" t="s">
        <v>9133</v>
      </c>
      <c r="E4754" s="53">
        <v>1164704.4099999999</v>
      </c>
      <c r="F4754" s="26">
        <v>0.21</v>
      </c>
      <c r="G4754" s="53">
        <v>2043473.882</v>
      </c>
      <c r="H4754" s="67"/>
      <c r="I4754" s="68"/>
      <c r="J4754" s="69"/>
      <c r="K4754" s="69"/>
      <c r="L4754" s="69"/>
      <c r="M4754" s="69"/>
      <c r="N4754" s="69"/>
      <c r="O4754" s="35"/>
      <c r="P4754" s="35" t="s">
        <v>28176</v>
      </c>
      <c r="Q4754" s="36">
        <v>1</v>
      </c>
      <c r="R4754" s="35" t="s">
        <v>27</v>
      </c>
      <c r="S4754" s="35" t="s">
        <v>28504</v>
      </c>
      <c r="T4754" s="35">
        <v>0</v>
      </c>
      <c r="U4754" s="35">
        <v>0</v>
      </c>
      <c r="V4754" s="36">
        <v>1</v>
      </c>
      <c r="W4754" s="36">
        <v>1</v>
      </c>
      <c r="X4754" s="37" t="s">
        <v>65</v>
      </c>
    </row>
    <row r="4755" spans="1:24" ht="24" customHeight="1" x14ac:dyDescent="0.2">
      <c r="A4755" s="50" t="s">
        <v>8807</v>
      </c>
      <c r="B4755" s="60" t="s">
        <v>9134</v>
      </c>
      <c r="C4755" s="76" t="s">
        <v>9134</v>
      </c>
      <c r="D4755" s="61" t="s">
        <v>9135</v>
      </c>
      <c r="E4755" s="53">
        <v>1008542.92</v>
      </c>
      <c r="F4755" s="26">
        <v>0.21</v>
      </c>
      <c r="G4755" s="53">
        <v>1769488.548</v>
      </c>
      <c r="H4755" s="67"/>
      <c r="I4755" s="68"/>
      <c r="J4755" s="69"/>
      <c r="K4755" s="69"/>
      <c r="L4755" s="69"/>
      <c r="M4755" s="69"/>
      <c r="N4755" s="69"/>
      <c r="O4755" s="35"/>
      <c r="P4755" s="35" t="s">
        <v>28177</v>
      </c>
      <c r="Q4755" s="36">
        <v>1</v>
      </c>
      <c r="R4755" s="35" t="s">
        <v>27</v>
      </c>
      <c r="S4755" s="35" t="s">
        <v>28504</v>
      </c>
      <c r="T4755" s="35">
        <v>0</v>
      </c>
      <c r="U4755" s="35">
        <v>0</v>
      </c>
      <c r="V4755" s="36">
        <v>1</v>
      </c>
      <c r="W4755" s="36">
        <v>1</v>
      </c>
      <c r="X4755" s="37" t="s">
        <v>65</v>
      </c>
    </row>
    <row r="4756" spans="1:24" ht="24" customHeight="1" x14ac:dyDescent="0.2">
      <c r="A4756" s="50" t="s">
        <v>8807</v>
      </c>
      <c r="B4756" s="60" t="s">
        <v>9136</v>
      </c>
      <c r="C4756" s="76" t="s">
        <v>9136</v>
      </c>
      <c r="D4756" s="61" t="s">
        <v>9137</v>
      </c>
      <c r="E4756" s="53">
        <v>1138541.6399999999</v>
      </c>
      <c r="F4756" s="26">
        <v>0.21</v>
      </c>
      <c r="G4756" s="53">
        <v>1997571.31</v>
      </c>
      <c r="H4756" s="67"/>
      <c r="I4756" s="68"/>
      <c r="J4756" s="69"/>
      <c r="K4756" s="69"/>
      <c r="L4756" s="69"/>
      <c r="M4756" s="69"/>
      <c r="N4756" s="69"/>
      <c r="O4756" s="35"/>
      <c r="P4756" s="35" t="s">
        <v>65</v>
      </c>
      <c r="Q4756" s="36">
        <v>1</v>
      </c>
      <c r="R4756" s="35" t="s">
        <v>27</v>
      </c>
      <c r="S4756" s="35" t="s">
        <v>28504</v>
      </c>
      <c r="T4756" s="35">
        <v>0</v>
      </c>
      <c r="U4756" s="35">
        <v>0</v>
      </c>
      <c r="V4756" s="36">
        <v>1</v>
      </c>
      <c r="W4756" s="36">
        <v>1</v>
      </c>
      <c r="X4756" s="37" t="s">
        <v>65</v>
      </c>
    </row>
    <row r="4757" spans="1:24" ht="24" customHeight="1" x14ac:dyDescent="0.2">
      <c r="A4757" s="50" t="s">
        <v>8807</v>
      </c>
      <c r="B4757" s="60" t="s">
        <v>9138</v>
      </c>
      <c r="C4757" s="76" t="s">
        <v>9138</v>
      </c>
      <c r="D4757" s="61" t="s">
        <v>9139</v>
      </c>
      <c r="E4757" s="53">
        <v>1154854.8400000001</v>
      </c>
      <c r="F4757" s="26">
        <v>0.21</v>
      </c>
      <c r="G4757" s="53">
        <v>2026192.8189999999</v>
      </c>
      <c r="H4757" s="67"/>
      <c r="I4757" s="68"/>
      <c r="J4757" s="69"/>
      <c r="K4757" s="69"/>
      <c r="L4757" s="69"/>
      <c r="M4757" s="69"/>
      <c r="N4757" s="69"/>
      <c r="O4757" s="35"/>
      <c r="P4757" s="35" t="s">
        <v>28178</v>
      </c>
      <c r="Q4757" s="36">
        <v>1</v>
      </c>
      <c r="R4757" s="35" t="s">
        <v>27</v>
      </c>
      <c r="S4757" s="35" t="s">
        <v>28504</v>
      </c>
      <c r="T4757" s="35">
        <v>0</v>
      </c>
      <c r="U4757" s="35">
        <v>0</v>
      </c>
      <c r="V4757" s="36">
        <v>1</v>
      </c>
      <c r="W4757" s="36">
        <v>1</v>
      </c>
      <c r="X4757" s="37" t="s">
        <v>65</v>
      </c>
    </row>
    <row r="4758" spans="1:24" ht="24" customHeight="1" x14ac:dyDescent="0.2">
      <c r="A4758" s="50" t="s">
        <v>8807</v>
      </c>
      <c r="B4758" s="60" t="s">
        <v>9140</v>
      </c>
      <c r="C4758" s="76" t="s">
        <v>9140</v>
      </c>
      <c r="D4758" s="61" t="s">
        <v>9141</v>
      </c>
      <c r="E4758" s="53">
        <v>1079155.83</v>
      </c>
      <c r="F4758" s="26">
        <v>0.21</v>
      </c>
      <c r="G4758" s="53">
        <v>1893378.9</v>
      </c>
      <c r="H4758" s="67"/>
      <c r="I4758" s="68"/>
      <c r="J4758" s="69"/>
      <c r="K4758" s="69"/>
      <c r="L4758" s="69"/>
      <c r="M4758" s="69"/>
      <c r="N4758" s="69"/>
      <c r="O4758" s="35"/>
      <c r="P4758" s="35" t="s">
        <v>28179</v>
      </c>
      <c r="Q4758" s="36">
        <v>1</v>
      </c>
      <c r="R4758" s="35" t="s">
        <v>27</v>
      </c>
      <c r="S4758" s="35" t="s">
        <v>28503</v>
      </c>
      <c r="T4758" s="35">
        <v>0</v>
      </c>
      <c r="U4758" s="35">
        <v>0</v>
      </c>
      <c r="V4758" s="36">
        <v>1</v>
      </c>
      <c r="W4758" s="36">
        <v>1</v>
      </c>
      <c r="X4758" s="37" t="s">
        <v>65</v>
      </c>
    </row>
    <row r="4759" spans="1:24" ht="24" customHeight="1" x14ac:dyDescent="0.2">
      <c r="A4759" s="50" t="s">
        <v>8807</v>
      </c>
      <c r="B4759" s="60" t="s">
        <v>9142</v>
      </c>
      <c r="C4759" s="76" t="s">
        <v>9142</v>
      </c>
      <c r="D4759" s="61" t="s">
        <v>9143</v>
      </c>
      <c r="E4759" s="53">
        <v>1233305.29</v>
      </c>
      <c r="F4759" s="26">
        <v>0.21</v>
      </c>
      <c r="G4759" s="53">
        <v>2163834.1310000001</v>
      </c>
      <c r="H4759" s="67"/>
      <c r="I4759" s="68"/>
      <c r="J4759" s="69"/>
      <c r="K4759" s="69"/>
      <c r="L4759" s="69"/>
      <c r="M4759" s="69"/>
      <c r="N4759" s="69"/>
      <c r="O4759" s="35"/>
      <c r="P4759" s="35" t="s">
        <v>28180</v>
      </c>
      <c r="Q4759" s="36">
        <v>1</v>
      </c>
      <c r="R4759" s="35" t="s">
        <v>27</v>
      </c>
      <c r="S4759" s="35" t="s">
        <v>28503</v>
      </c>
      <c r="T4759" s="35">
        <v>0</v>
      </c>
      <c r="U4759" s="35">
        <v>0</v>
      </c>
      <c r="V4759" s="36">
        <v>1</v>
      </c>
      <c r="W4759" s="36">
        <v>1</v>
      </c>
      <c r="X4759" s="37" t="s">
        <v>65</v>
      </c>
    </row>
    <row r="4760" spans="1:24" ht="24" customHeight="1" x14ac:dyDescent="0.2">
      <c r="A4760" s="50" t="s">
        <v>8807</v>
      </c>
      <c r="B4760" s="60" t="s">
        <v>9144</v>
      </c>
      <c r="C4760" s="76" t="s">
        <v>9144</v>
      </c>
      <c r="D4760" s="61" t="s">
        <v>9145</v>
      </c>
      <c r="E4760" s="53">
        <v>443299.99</v>
      </c>
      <c r="F4760" s="26">
        <v>0.21</v>
      </c>
      <c r="G4760" s="53">
        <v>777769.83799999999</v>
      </c>
      <c r="H4760" s="67"/>
      <c r="I4760" s="68"/>
      <c r="J4760" s="69"/>
      <c r="K4760" s="69"/>
      <c r="L4760" s="69"/>
      <c r="M4760" s="69"/>
      <c r="N4760" s="69"/>
      <c r="O4760" s="35"/>
      <c r="P4760" s="35" t="s">
        <v>28181</v>
      </c>
      <c r="Q4760" s="36">
        <v>1</v>
      </c>
      <c r="R4760" s="35" t="s">
        <v>27</v>
      </c>
      <c r="S4760" s="35" t="s">
        <v>28503</v>
      </c>
      <c r="T4760" s="35">
        <v>0</v>
      </c>
      <c r="U4760" s="35">
        <v>0</v>
      </c>
      <c r="V4760" s="36">
        <v>1</v>
      </c>
      <c r="W4760" s="36">
        <v>1</v>
      </c>
      <c r="X4760" s="37" t="s">
        <v>65</v>
      </c>
    </row>
    <row r="4761" spans="1:24" ht="24" customHeight="1" x14ac:dyDescent="0.2">
      <c r="A4761" s="50" t="s">
        <v>8807</v>
      </c>
      <c r="B4761" s="60" t="s">
        <v>9146</v>
      </c>
      <c r="C4761" s="76" t="s">
        <v>9146</v>
      </c>
      <c r="D4761" s="61" t="s">
        <v>9147</v>
      </c>
      <c r="E4761" s="53">
        <v>645052.21</v>
      </c>
      <c r="F4761" s="26">
        <v>0.21</v>
      </c>
      <c r="G4761" s="53">
        <v>1131744.0970000001</v>
      </c>
      <c r="H4761" s="67"/>
      <c r="I4761" s="68"/>
      <c r="J4761" s="69"/>
      <c r="K4761" s="69"/>
      <c r="L4761" s="69"/>
      <c r="M4761" s="69"/>
      <c r="N4761" s="69"/>
      <c r="O4761" s="35"/>
      <c r="P4761" s="35" t="s">
        <v>28182</v>
      </c>
      <c r="Q4761" s="36">
        <v>1</v>
      </c>
      <c r="R4761" s="35" t="s">
        <v>27</v>
      </c>
      <c r="S4761" s="35" t="s">
        <v>28503</v>
      </c>
      <c r="T4761" s="35">
        <v>0</v>
      </c>
      <c r="U4761" s="35">
        <v>0</v>
      </c>
      <c r="V4761" s="36">
        <v>1</v>
      </c>
      <c r="W4761" s="36">
        <v>1</v>
      </c>
      <c r="X4761" s="37" t="s">
        <v>65</v>
      </c>
    </row>
    <row r="4762" spans="1:24" ht="24" customHeight="1" x14ac:dyDescent="0.2">
      <c r="A4762" s="50" t="s">
        <v>8807</v>
      </c>
      <c r="B4762" s="60" t="s">
        <v>9148</v>
      </c>
      <c r="C4762" s="76" t="s">
        <v>9148</v>
      </c>
      <c r="D4762" s="61" t="s">
        <v>9149</v>
      </c>
      <c r="E4762" s="53">
        <v>645052.21</v>
      </c>
      <c r="F4762" s="26">
        <v>0.21</v>
      </c>
      <c r="G4762" s="53">
        <v>1131744.0970000001</v>
      </c>
      <c r="H4762" s="67"/>
      <c r="I4762" s="68"/>
      <c r="J4762" s="69"/>
      <c r="K4762" s="69"/>
      <c r="L4762" s="69"/>
      <c r="M4762" s="69"/>
      <c r="N4762" s="69"/>
      <c r="O4762" s="35"/>
      <c r="P4762" s="35" t="s">
        <v>28183</v>
      </c>
      <c r="Q4762" s="36">
        <v>1</v>
      </c>
      <c r="R4762" s="35" t="s">
        <v>27</v>
      </c>
      <c r="S4762" s="35" t="s">
        <v>28503</v>
      </c>
      <c r="T4762" s="35">
        <v>0</v>
      </c>
      <c r="U4762" s="35">
        <v>0</v>
      </c>
      <c r="V4762" s="36">
        <v>1</v>
      </c>
      <c r="W4762" s="36">
        <v>1</v>
      </c>
      <c r="X4762" s="37" t="s">
        <v>65</v>
      </c>
    </row>
    <row r="4763" spans="1:24" ht="24" customHeight="1" x14ac:dyDescent="0.2">
      <c r="A4763" s="50" t="s">
        <v>8807</v>
      </c>
      <c r="B4763" s="60" t="s">
        <v>9150</v>
      </c>
      <c r="C4763" s="76" t="s">
        <v>9150</v>
      </c>
      <c r="D4763" s="61" t="s">
        <v>9151</v>
      </c>
      <c r="E4763" s="53">
        <v>693739.78</v>
      </c>
      <c r="F4763" s="26">
        <v>0.21</v>
      </c>
      <c r="G4763" s="53">
        <v>1217166.443</v>
      </c>
      <c r="H4763" s="67"/>
      <c r="I4763" s="68"/>
      <c r="J4763" s="69"/>
      <c r="K4763" s="69"/>
      <c r="L4763" s="69"/>
      <c r="M4763" s="69"/>
      <c r="N4763" s="69"/>
      <c r="O4763" s="35"/>
      <c r="P4763" s="35" t="s">
        <v>28184</v>
      </c>
      <c r="Q4763" s="36">
        <v>1</v>
      </c>
      <c r="R4763" s="35" t="s">
        <v>27</v>
      </c>
      <c r="S4763" s="35" t="s">
        <v>28503</v>
      </c>
      <c r="T4763" s="35">
        <v>0</v>
      </c>
      <c r="U4763" s="35">
        <v>0</v>
      </c>
      <c r="V4763" s="36">
        <v>1</v>
      </c>
      <c r="W4763" s="36">
        <v>1</v>
      </c>
      <c r="X4763" s="37" t="s">
        <v>65</v>
      </c>
    </row>
    <row r="4764" spans="1:24" ht="24" customHeight="1" x14ac:dyDescent="0.2">
      <c r="A4764" s="50" t="s">
        <v>8807</v>
      </c>
      <c r="B4764" s="60" t="s">
        <v>9152</v>
      </c>
      <c r="C4764" s="76" t="s">
        <v>9152</v>
      </c>
      <c r="D4764" s="61" t="s">
        <v>9153</v>
      </c>
      <c r="E4764" s="53">
        <v>468554.44</v>
      </c>
      <c r="F4764" s="26">
        <v>0.21</v>
      </c>
      <c r="G4764" s="53">
        <v>822078.76699999999</v>
      </c>
      <c r="H4764" s="67"/>
      <c r="I4764" s="68"/>
      <c r="J4764" s="69"/>
      <c r="K4764" s="69"/>
      <c r="L4764" s="69"/>
      <c r="M4764" s="69"/>
      <c r="N4764" s="69"/>
      <c r="O4764" s="35"/>
      <c r="P4764" s="35" t="s">
        <v>28185</v>
      </c>
      <c r="Q4764" s="36">
        <v>1</v>
      </c>
      <c r="R4764" s="35" t="s">
        <v>27</v>
      </c>
      <c r="S4764" s="35" t="s">
        <v>28503</v>
      </c>
      <c r="T4764" s="35">
        <v>0</v>
      </c>
      <c r="U4764" s="35">
        <v>0</v>
      </c>
      <c r="V4764" s="36">
        <v>1</v>
      </c>
      <c r="W4764" s="36">
        <v>1</v>
      </c>
      <c r="X4764" s="37" t="s">
        <v>65</v>
      </c>
    </row>
    <row r="4765" spans="1:24" ht="24" customHeight="1" x14ac:dyDescent="0.2">
      <c r="A4765" s="50" t="s">
        <v>8807</v>
      </c>
      <c r="B4765" s="60" t="s">
        <v>9154</v>
      </c>
      <c r="C4765" s="76" t="s">
        <v>9154</v>
      </c>
      <c r="D4765" s="61" t="s">
        <v>9155</v>
      </c>
      <c r="E4765" s="53">
        <v>511173.06</v>
      </c>
      <c r="F4765" s="26">
        <v>0.21</v>
      </c>
      <c r="G4765" s="53">
        <v>896853.13699999999</v>
      </c>
      <c r="H4765" s="67"/>
      <c r="I4765" s="68"/>
      <c r="J4765" s="69"/>
      <c r="K4765" s="69"/>
      <c r="L4765" s="69"/>
      <c r="M4765" s="69"/>
      <c r="N4765" s="69"/>
      <c r="O4765" s="35"/>
      <c r="P4765" s="35" t="s">
        <v>28186</v>
      </c>
      <c r="Q4765" s="36">
        <v>1</v>
      </c>
      <c r="R4765" s="35" t="s">
        <v>27</v>
      </c>
      <c r="S4765" s="35" t="s">
        <v>28503</v>
      </c>
      <c r="T4765" s="35">
        <v>0</v>
      </c>
      <c r="U4765" s="35">
        <v>0</v>
      </c>
      <c r="V4765" s="36">
        <v>1</v>
      </c>
      <c r="W4765" s="36">
        <v>1</v>
      </c>
      <c r="X4765" s="37" t="s">
        <v>65</v>
      </c>
    </row>
    <row r="4766" spans="1:24" ht="24" customHeight="1" x14ac:dyDescent="0.2">
      <c r="A4766" s="50" t="s">
        <v>8807</v>
      </c>
      <c r="B4766" s="60" t="s">
        <v>9156</v>
      </c>
      <c r="C4766" s="76" t="s">
        <v>9156</v>
      </c>
      <c r="D4766" s="61" t="s">
        <v>9157</v>
      </c>
      <c r="E4766" s="53">
        <v>541585.59</v>
      </c>
      <c r="F4766" s="26">
        <v>0.21</v>
      </c>
      <c r="G4766" s="53">
        <v>950211.92299999995</v>
      </c>
      <c r="H4766" s="67"/>
      <c r="I4766" s="68"/>
      <c r="J4766" s="69"/>
      <c r="K4766" s="69"/>
      <c r="L4766" s="69"/>
      <c r="M4766" s="69"/>
      <c r="N4766" s="69"/>
      <c r="O4766" s="35"/>
      <c r="P4766" s="35" t="s">
        <v>28187</v>
      </c>
      <c r="Q4766" s="36">
        <v>1</v>
      </c>
      <c r="R4766" s="35" t="s">
        <v>27</v>
      </c>
      <c r="S4766" s="35" t="s">
        <v>28504</v>
      </c>
      <c r="T4766" s="35">
        <v>0</v>
      </c>
      <c r="U4766" s="35">
        <v>0</v>
      </c>
      <c r="V4766" s="36">
        <v>1</v>
      </c>
      <c r="W4766" s="36">
        <v>1</v>
      </c>
      <c r="X4766" s="37" t="s">
        <v>65</v>
      </c>
    </row>
    <row r="4767" spans="1:24" ht="24" customHeight="1" x14ac:dyDescent="0.2">
      <c r="A4767" s="50" t="s">
        <v>8807</v>
      </c>
      <c r="B4767" s="60" t="s">
        <v>9158</v>
      </c>
      <c r="C4767" s="76" t="s">
        <v>9158</v>
      </c>
      <c r="D4767" s="61" t="s">
        <v>9159</v>
      </c>
      <c r="E4767" s="53">
        <v>645052.21</v>
      </c>
      <c r="F4767" s="26">
        <v>0.21</v>
      </c>
      <c r="G4767" s="53">
        <v>1131744.0970000001</v>
      </c>
      <c r="H4767" s="67"/>
      <c r="I4767" s="68"/>
      <c r="J4767" s="69"/>
      <c r="K4767" s="69"/>
      <c r="L4767" s="69"/>
      <c r="M4767" s="69"/>
      <c r="N4767" s="69"/>
      <c r="O4767" s="35"/>
      <c r="P4767" s="35" t="s">
        <v>28188</v>
      </c>
      <c r="Q4767" s="36">
        <v>1</v>
      </c>
      <c r="R4767" s="35" t="s">
        <v>27</v>
      </c>
      <c r="S4767" s="35" t="s">
        <v>28504</v>
      </c>
      <c r="T4767" s="35">
        <v>0</v>
      </c>
      <c r="U4767" s="35">
        <v>0</v>
      </c>
      <c r="V4767" s="36">
        <v>1</v>
      </c>
      <c r="W4767" s="36">
        <v>1</v>
      </c>
      <c r="X4767" s="37" t="s">
        <v>65</v>
      </c>
    </row>
    <row r="4768" spans="1:24" ht="24" customHeight="1" x14ac:dyDescent="0.2">
      <c r="A4768" s="50" t="s">
        <v>8807</v>
      </c>
      <c r="B4768" s="60" t="s">
        <v>9160</v>
      </c>
      <c r="C4768" s="76" t="s">
        <v>9160</v>
      </c>
      <c r="D4768" s="61" t="s">
        <v>9161</v>
      </c>
      <c r="E4768" s="53">
        <v>1207376.8700000001</v>
      </c>
      <c r="F4768" s="26">
        <v>0.21</v>
      </c>
      <c r="G4768" s="53">
        <v>2118342.7170000002</v>
      </c>
      <c r="H4768" s="67"/>
      <c r="I4768" s="68"/>
      <c r="J4768" s="69"/>
      <c r="K4768" s="69"/>
      <c r="L4768" s="69"/>
      <c r="M4768" s="69"/>
      <c r="N4768" s="69"/>
      <c r="O4768" s="35"/>
      <c r="P4768" s="35" t="s">
        <v>65</v>
      </c>
      <c r="Q4768" s="36">
        <v>1</v>
      </c>
      <c r="R4768" s="35" t="s">
        <v>27</v>
      </c>
      <c r="S4768" s="35" t="s">
        <v>28504</v>
      </c>
      <c r="T4768" s="35">
        <v>0</v>
      </c>
      <c r="U4768" s="35">
        <v>0</v>
      </c>
      <c r="V4768" s="36">
        <v>1</v>
      </c>
      <c r="W4768" s="36">
        <v>1</v>
      </c>
      <c r="X4768" s="37" t="s">
        <v>65</v>
      </c>
    </row>
    <row r="4769" spans="1:24" ht="24" customHeight="1" x14ac:dyDescent="0.2">
      <c r="A4769" s="50" t="s">
        <v>8807</v>
      </c>
      <c r="B4769" s="60" t="s">
        <v>9162</v>
      </c>
      <c r="C4769" s="76" t="s">
        <v>9162</v>
      </c>
      <c r="D4769" s="61" t="s">
        <v>9163</v>
      </c>
      <c r="E4769" s="53">
        <v>324636.46000000002</v>
      </c>
      <c r="F4769" s="26">
        <v>0.21</v>
      </c>
      <c r="G4769" s="53">
        <v>569574.67299999995</v>
      </c>
      <c r="H4769" s="67"/>
      <c r="I4769" s="68"/>
      <c r="J4769" s="69"/>
      <c r="K4769" s="69"/>
      <c r="L4769" s="69"/>
      <c r="M4769" s="69"/>
      <c r="N4769" s="69"/>
      <c r="O4769" s="35"/>
      <c r="P4769" s="35" t="s">
        <v>28189</v>
      </c>
      <c r="Q4769" s="36">
        <v>1</v>
      </c>
      <c r="R4769" s="35" t="s">
        <v>27</v>
      </c>
      <c r="S4769" s="35" t="s">
        <v>28503</v>
      </c>
      <c r="T4769" s="35">
        <v>0</v>
      </c>
      <c r="U4769" s="35">
        <v>0</v>
      </c>
      <c r="V4769" s="36">
        <v>1</v>
      </c>
      <c r="W4769" s="36">
        <v>1</v>
      </c>
      <c r="X4769" s="37" t="s">
        <v>65</v>
      </c>
    </row>
    <row r="4770" spans="1:24" ht="24" customHeight="1" x14ac:dyDescent="0.2">
      <c r="A4770" s="50" t="s">
        <v>8807</v>
      </c>
      <c r="B4770" s="60" t="s">
        <v>9164</v>
      </c>
      <c r="C4770" s="76" t="s">
        <v>9164</v>
      </c>
      <c r="D4770" s="61" t="s">
        <v>9165</v>
      </c>
      <c r="E4770" s="53">
        <v>319457.61</v>
      </c>
      <c r="F4770" s="26">
        <v>0.21</v>
      </c>
      <c r="G4770" s="53">
        <v>560488.37100000004</v>
      </c>
      <c r="H4770" s="67"/>
      <c r="I4770" s="68"/>
      <c r="J4770" s="69"/>
      <c r="K4770" s="69"/>
      <c r="L4770" s="69"/>
      <c r="M4770" s="69"/>
      <c r="N4770" s="69"/>
      <c r="O4770" s="35"/>
      <c r="P4770" s="35" t="s">
        <v>28190</v>
      </c>
      <c r="Q4770" s="36">
        <v>1</v>
      </c>
      <c r="R4770" s="35" t="s">
        <v>27</v>
      </c>
      <c r="S4770" s="35" t="s">
        <v>28504</v>
      </c>
      <c r="T4770" s="35">
        <v>0</v>
      </c>
      <c r="U4770" s="35">
        <v>0</v>
      </c>
      <c r="V4770" s="36">
        <v>1</v>
      </c>
      <c r="W4770" s="36">
        <v>1</v>
      </c>
      <c r="X4770" s="37" t="s">
        <v>65</v>
      </c>
    </row>
    <row r="4771" spans="1:24" ht="24" customHeight="1" x14ac:dyDescent="0.2">
      <c r="A4771" s="50" t="s">
        <v>8807</v>
      </c>
      <c r="B4771" s="60" t="s">
        <v>9166</v>
      </c>
      <c r="C4771" s="76" t="s">
        <v>9166</v>
      </c>
      <c r="D4771" s="61" t="s">
        <v>9167</v>
      </c>
      <c r="E4771" s="53">
        <v>354319.08</v>
      </c>
      <c r="F4771" s="26">
        <v>0.21</v>
      </c>
      <c r="G4771" s="53">
        <v>621652.83100000001</v>
      </c>
      <c r="H4771" s="67"/>
      <c r="I4771" s="68"/>
      <c r="J4771" s="69"/>
      <c r="K4771" s="69"/>
      <c r="L4771" s="69"/>
      <c r="M4771" s="69"/>
      <c r="N4771" s="69"/>
      <c r="O4771" s="35"/>
      <c r="P4771" s="35" t="s">
        <v>28191</v>
      </c>
      <c r="Q4771" s="36">
        <v>1</v>
      </c>
      <c r="R4771" s="35" t="s">
        <v>27</v>
      </c>
      <c r="S4771" s="35" t="s">
        <v>28504</v>
      </c>
      <c r="T4771" s="35">
        <v>0</v>
      </c>
      <c r="U4771" s="35">
        <v>0</v>
      </c>
      <c r="V4771" s="36">
        <v>1</v>
      </c>
      <c r="W4771" s="36">
        <v>1</v>
      </c>
      <c r="X4771" s="37" t="s">
        <v>65</v>
      </c>
    </row>
    <row r="4772" spans="1:24" ht="24" customHeight="1" x14ac:dyDescent="0.2">
      <c r="A4772" s="50" t="s">
        <v>8807</v>
      </c>
      <c r="B4772" s="60" t="s">
        <v>9168</v>
      </c>
      <c r="C4772" s="76" t="s">
        <v>9168</v>
      </c>
      <c r="D4772" s="61" t="s">
        <v>9169</v>
      </c>
      <c r="E4772" s="53">
        <v>377544.81</v>
      </c>
      <c r="F4772" s="26">
        <v>0.21</v>
      </c>
      <c r="G4772" s="53">
        <v>662402.36399999994</v>
      </c>
      <c r="H4772" s="67"/>
      <c r="I4772" s="68"/>
      <c r="J4772" s="69"/>
      <c r="K4772" s="69"/>
      <c r="L4772" s="69"/>
      <c r="M4772" s="69"/>
      <c r="N4772" s="69"/>
      <c r="O4772" s="35"/>
      <c r="P4772" s="35" t="s">
        <v>28192</v>
      </c>
      <c r="Q4772" s="36">
        <v>1</v>
      </c>
      <c r="R4772" s="35" t="s">
        <v>27</v>
      </c>
      <c r="S4772" s="35" t="s">
        <v>28504</v>
      </c>
      <c r="T4772" s="35">
        <v>0</v>
      </c>
      <c r="U4772" s="35">
        <v>0</v>
      </c>
      <c r="V4772" s="36">
        <v>1</v>
      </c>
      <c r="W4772" s="36">
        <v>1</v>
      </c>
      <c r="X4772" s="37" t="s">
        <v>65</v>
      </c>
    </row>
    <row r="4773" spans="1:24" ht="24" customHeight="1" x14ac:dyDescent="0.2">
      <c r="A4773" s="50" t="s">
        <v>8807</v>
      </c>
      <c r="B4773" s="60" t="s">
        <v>9170</v>
      </c>
      <c r="C4773" s="76" t="s">
        <v>9170</v>
      </c>
      <c r="D4773" s="61" t="s">
        <v>9171</v>
      </c>
      <c r="E4773" s="53">
        <v>400793.37</v>
      </c>
      <c r="F4773" s="26">
        <v>0.21</v>
      </c>
      <c r="G4773" s="53">
        <v>703191.97199999995</v>
      </c>
      <c r="H4773" s="67"/>
      <c r="I4773" s="68"/>
      <c r="J4773" s="69"/>
      <c r="K4773" s="69"/>
      <c r="L4773" s="69"/>
      <c r="M4773" s="69"/>
      <c r="N4773" s="69"/>
      <c r="O4773" s="35"/>
      <c r="P4773" s="35" t="s">
        <v>28193</v>
      </c>
      <c r="Q4773" s="36">
        <v>1</v>
      </c>
      <c r="R4773" s="35" t="s">
        <v>27</v>
      </c>
      <c r="S4773" s="35" t="s">
        <v>28504</v>
      </c>
      <c r="T4773" s="35">
        <v>0</v>
      </c>
      <c r="U4773" s="35">
        <v>0</v>
      </c>
      <c r="V4773" s="36">
        <v>1</v>
      </c>
      <c r="W4773" s="36">
        <v>1</v>
      </c>
      <c r="X4773" s="37" t="s">
        <v>65</v>
      </c>
    </row>
    <row r="4774" spans="1:24" ht="24" customHeight="1" x14ac:dyDescent="0.2">
      <c r="A4774" s="50" t="s">
        <v>8807</v>
      </c>
      <c r="B4774" s="60" t="s">
        <v>9172</v>
      </c>
      <c r="C4774" s="76" t="s">
        <v>9172</v>
      </c>
      <c r="D4774" s="61" t="s">
        <v>9173</v>
      </c>
      <c r="E4774" s="53">
        <v>424019.23</v>
      </c>
      <c r="F4774" s="26">
        <v>0.21</v>
      </c>
      <c r="G4774" s="53">
        <v>743941.73499999999</v>
      </c>
      <c r="H4774" s="67"/>
      <c r="I4774" s="68"/>
      <c r="J4774" s="69"/>
      <c r="K4774" s="69"/>
      <c r="L4774" s="69"/>
      <c r="M4774" s="69"/>
      <c r="N4774" s="69"/>
      <c r="O4774" s="35"/>
      <c r="P4774" s="35" t="s">
        <v>28194</v>
      </c>
      <c r="Q4774" s="36">
        <v>1</v>
      </c>
      <c r="R4774" s="35" t="s">
        <v>27</v>
      </c>
      <c r="S4774" s="35" t="s">
        <v>28504</v>
      </c>
      <c r="T4774" s="35">
        <v>0</v>
      </c>
      <c r="U4774" s="35">
        <v>0</v>
      </c>
      <c r="V4774" s="36">
        <v>1</v>
      </c>
      <c r="W4774" s="36">
        <v>1</v>
      </c>
      <c r="X4774" s="37" t="s">
        <v>65</v>
      </c>
    </row>
    <row r="4775" spans="1:24" ht="24" customHeight="1" x14ac:dyDescent="0.2">
      <c r="A4775" s="50" t="s">
        <v>8807</v>
      </c>
      <c r="B4775" s="60" t="s">
        <v>9174</v>
      </c>
      <c r="C4775" s="76" t="s">
        <v>9174</v>
      </c>
      <c r="D4775" s="61" t="s">
        <v>9175</v>
      </c>
      <c r="E4775" s="53">
        <v>534398.94999999995</v>
      </c>
      <c r="F4775" s="26">
        <v>0.21</v>
      </c>
      <c r="G4775" s="53">
        <v>937602.96100000001</v>
      </c>
      <c r="H4775" s="67"/>
      <c r="I4775" s="68"/>
      <c r="J4775" s="69"/>
      <c r="K4775" s="69"/>
      <c r="L4775" s="69"/>
      <c r="M4775" s="69"/>
      <c r="N4775" s="69"/>
      <c r="O4775" s="35"/>
      <c r="P4775" s="35" t="s">
        <v>28195</v>
      </c>
      <c r="Q4775" s="36">
        <v>1</v>
      </c>
      <c r="R4775" s="35" t="s">
        <v>27</v>
      </c>
      <c r="S4775" s="35" t="s">
        <v>28504</v>
      </c>
      <c r="T4775" s="35">
        <v>0</v>
      </c>
      <c r="U4775" s="35">
        <v>0</v>
      </c>
      <c r="V4775" s="36">
        <v>1</v>
      </c>
      <c r="W4775" s="36">
        <v>1</v>
      </c>
      <c r="X4775" s="37" t="s">
        <v>65</v>
      </c>
    </row>
    <row r="4776" spans="1:24" ht="24" customHeight="1" x14ac:dyDescent="0.2">
      <c r="A4776" s="50" t="s">
        <v>8807</v>
      </c>
      <c r="B4776" s="60" t="s">
        <v>9176</v>
      </c>
      <c r="C4776" s="76" t="s">
        <v>9176</v>
      </c>
      <c r="D4776" s="61" t="s">
        <v>9177</v>
      </c>
      <c r="E4776" s="53">
        <v>592508.99</v>
      </c>
      <c r="F4776" s="26">
        <v>0.21</v>
      </c>
      <c r="G4776" s="53">
        <v>1039557.028</v>
      </c>
      <c r="H4776" s="67"/>
      <c r="I4776" s="68"/>
      <c r="J4776" s="69"/>
      <c r="K4776" s="69"/>
      <c r="L4776" s="69"/>
      <c r="M4776" s="69"/>
      <c r="N4776" s="69"/>
      <c r="O4776" s="35"/>
      <c r="P4776" s="35" t="s">
        <v>28196</v>
      </c>
      <c r="Q4776" s="36">
        <v>1</v>
      </c>
      <c r="R4776" s="35" t="s">
        <v>27</v>
      </c>
      <c r="S4776" s="35" t="s">
        <v>28504</v>
      </c>
      <c r="T4776" s="35">
        <v>0</v>
      </c>
      <c r="U4776" s="35">
        <v>0</v>
      </c>
      <c r="V4776" s="36">
        <v>1</v>
      </c>
      <c r="W4776" s="36">
        <v>1</v>
      </c>
      <c r="X4776" s="37" t="s">
        <v>65</v>
      </c>
    </row>
    <row r="4777" spans="1:24" ht="24" customHeight="1" x14ac:dyDescent="0.2">
      <c r="A4777" s="50" t="s">
        <v>8807</v>
      </c>
      <c r="B4777" s="60" t="s">
        <v>9178</v>
      </c>
      <c r="C4777" s="76" t="s">
        <v>9178</v>
      </c>
      <c r="D4777" s="61" t="s">
        <v>9179</v>
      </c>
      <c r="E4777" s="53">
        <v>638983.36</v>
      </c>
      <c r="F4777" s="26">
        <v>0.21</v>
      </c>
      <c r="G4777" s="53">
        <v>1121096.3030000001</v>
      </c>
      <c r="H4777" s="67"/>
      <c r="I4777" s="68"/>
      <c r="J4777" s="69"/>
      <c r="K4777" s="69"/>
      <c r="L4777" s="69"/>
      <c r="M4777" s="69"/>
      <c r="N4777" s="69"/>
      <c r="O4777" s="35"/>
      <c r="P4777" s="35" t="s">
        <v>28197</v>
      </c>
      <c r="Q4777" s="36">
        <v>1</v>
      </c>
      <c r="R4777" s="35" t="s">
        <v>27</v>
      </c>
      <c r="S4777" s="35" t="s">
        <v>28504</v>
      </c>
      <c r="T4777" s="35">
        <v>0</v>
      </c>
      <c r="U4777" s="35">
        <v>0</v>
      </c>
      <c r="V4777" s="36">
        <v>1</v>
      </c>
      <c r="W4777" s="36">
        <v>1</v>
      </c>
      <c r="X4777" s="37" t="s">
        <v>65</v>
      </c>
    </row>
    <row r="4778" spans="1:24" ht="24" customHeight="1" x14ac:dyDescent="0.2">
      <c r="A4778" s="50" t="s">
        <v>8807</v>
      </c>
      <c r="B4778" s="60" t="s">
        <v>9180</v>
      </c>
      <c r="C4778" s="76" t="s">
        <v>9180</v>
      </c>
      <c r="D4778" s="61" t="s">
        <v>9181</v>
      </c>
      <c r="E4778" s="53">
        <v>476311.54</v>
      </c>
      <c r="F4778" s="26">
        <v>0.21</v>
      </c>
      <c r="G4778" s="53">
        <v>835688.59299999999</v>
      </c>
      <c r="H4778" s="67"/>
      <c r="I4778" s="68"/>
      <c r="J4778" s="69"/>
      <c r="K4778" s="69"/>
      <c r="L4778" s="69"/>
      <c r="M4778" s="69"/>
      <c r="N4778" s="69"/>
      <c r="O4778" s="35"/>
      <c r="P4778" s="35" t="s">
        <v>28198</v>
      </c>
      <c r="Q4778" s="36">
        <v>1</v>
      </c>
      <c r="R4778" s="35" t="s">
        <v>27</v>
      </c>
      <c r="S4778" s="35" t="s">
        <v>28504</v>
      </c>
      <c r="T4778" s="35">
        <v>0</v>
      </c>
      <c r="U4778" s="35">
        <v>0</v>
      </c>
      <c r="V4778" s="36">
        <v>1</v>
      </c>
      <c r="W4778" s="36">
        <v>1</v>
      </c>
      <c r="X4778" s="37" t="s">
        <v>65</v>
      </c>
    </row>
    <row r="4779" spans="1:24" ht="24" customHeight="1" x14ac:dyDescent="0.2">
      <c r="A4779" s="50" t="s">
        <v>8807</v>
      </c>
      <c r="B4779" s="60" t="s">
        <v>9182</v>
      </c>
      <c r="C4779" s="76" t="s">
        <v>9182</v>
      </c>
      <c r="D4779" s="61" t="s">
        <v>9183</v>
      </c>
      <c r="E4779" s="53">
        <v>557647.51</v>
      </c>
      <c r="F4779" s="26">
        <v>0.21</v>
      </c>
      <c r="G4779" s="53">
        <v>978392.55700000003</v>
      </c>
      <c r="H4779" s="67"/>
      <c r="I4779" s="68"/>
      <c r="J4779" s="69"/>
      <c r="K4779" s="69"/>
      <c r="L4779" s="69"/>
      <c r="M4779" s="69"/>
      <c r="N4779" s="69"/>
      <c r="O4779" s="35"/>
      <c r="P4779" s="35" t="s">
        <v>28199</v>
      </c>
      <c r="Q4779" s="36">
        <v>1</v>
      </c>
      <c r="R4779" s="35" t="s">
        <v>27</v>
      </c>
      <c r="S4779" s="35" t="s">
        <v>28504</v>
      </c>
      <c r="T4779" s="35">
        <v>0</v>
      </c>
      <c r="U4779" s="35">
        <v>0</v>
      </c>
      <c r="V4779" s="36">
        <v>1</v>
      </c>
      <c r="W4779" s="36">
        <v>1</v>
      </c>
      <c r="X4779" s="37" t="s">
        <v>65</v>
      </c>
    </row>
    <row r="4780" spans="1:24" ht="24" customHeight="1" x14ac:dyDescent="0.2">
      <c r="A4780" s="50" t="s">
        <v>8807</v>
      </c>
      <c r="B4780" s="60" t="s">
        <v>9184</v>
      </c>
      <c r="C4780" s="76" t="s">
        <v>9184</v>
      </c>
      <c r="D4780" s="61" t="s">
        <v>9185</v>
      </c>
      <c r="E4780" s="53">
        <v>1144772.1499999999</v>
      </c>
      <c r="F4780" s="26">
        <v>0.21</v>
      </c>
      <c r="G4780" s="53">
        <v>2008502.74</v>
      </c>
      <c r="H4780" s="67"/>
      <c r="I4780" s="68"/>
      <c r="J4780" s="69"/>
      <c r="K4780" s="69"/>
      <c r="L4780" s="69"/>
      <c r="M4780" s="69"/>
      <c r="N4780" s="69"/>
      <c r="O4780" s="35"/>
      <c r="P4780" s="35" t="s">
        <v>28200</v>
      </c>
      <c r="Q4780" s="36">
        <v>1</v>
      </c>
      <c r="R4780" s="35" t="s">
        <v>27</v>
      </c>
      <c r="S4780" s="35" t="s">
        <v>28504</v>
      </c>
      <c r="T4780" s="35">
        <v>0</v>
      </c>
      <c r="U4780" s="35">
        <v>0</v>
      </c>
      <c r="V4780" s="36">
        <v>1</v>
      </c>
      <c r="W4780" s="36">
        <v>1</v>
      </c>
      <c r="X4780" s="37" t="s">
        <v>65</v>
      </c>
    </row>
    <row r="4781" spans="1:24" ht="24" customHeight="1" x14ac:dyDescent="0.2">
      <c r="A4781" s="50" t="s">
        <v>8807</v>
      </c>
      <c r="B4781" s="60" t="s">
        <v>9186</v>
      </c>
      <c r="C4781" s="76" t="s">
        <v>9186</v>
      </c>
      <c r="D4781" s="61" t="s">
        <v>9187</v>
      </c>
      <c r="E4781" s="53">
        <v>1230534.29</v>
      </c>
      <c r="F4781" s="26">
        <v>0.21</v>
      </c>
      <c r="G4781" s="53">
        <v>2158972.4109999998</v>
      </c>
      <c r="H4781" s="67"/>
      <c r="I4781" s="68"/>
      <c r="J4781" s="69"/>
      <c r="K4781" s="69"/>
      <c r="L4781" s="69"/>
      <c r="M4781" s="69"/>
      <c r="N4781" s="69"/>
      <c r="O4781" s="35"/>
      <c r="P4781" s="35" t="s">
        <v>28201</v>
      </c>
      <c r="Q4781" s="36">
        <v>1</v>
      </c>
      <c r="R4781" s="35" t="s">
        <v>27</v>
      </c>
      <c r="S4781" s="35" t="s">
        <v>28504</v>
      </c>
      <c r="T4781" s="35">
        <v>0</v>
      </c>
      <c r="U4781" s="35">
        <v>0</v>
      </c>
      <c r="V4781" s="36">
        <v>1</v>
      </c>
      <c r="W4781" s="36">
        <v>1</v>
      </c>
      <c r="X4781" s="37" t="s">
        <v>65</v>
      </c>
    </row>
    <row r="4782" spans="1:24" ht="24" customHeight="1" x14ac:dyDescent="0.2">
      <c r="A4782" s="50" t="s">
        <v>8807</v>
      </c>
      <c r="B4782" s="60" t="s">
        <v>9188</v>
      </c>
      <c r="C4782" s="76" t="s">
        <v>9188</v>
      </c>
      <c r="D4782" s="61" t="s">
        <v>9189</v>
      </c>
      <c r="E4782" s="53">
        <v>534398.94999999995</v>
      </c>
      <c r="F4782" s="26">
        <v>0.21</v>
      </c>
      <c r="G4782" s="53">
        <v>937602.96100000001</v>
      </c>
      <c r="H4782" s="67"/>
      <c r="I4782" s="68"/>
      <c r="J4782" s="69"/>
      <c r="K4782" s="69"/>
      <c r="L4782" s="69"/>
      <c r="M4782" s="69"/>
      <c r="N4782" s="69"/>
      <c r="O4782" s="35"/>
      <c r="P4782" s="35" t="s">
        <v>28202</v>
      </c>
      <c r="Q4782" s="36">
        <v>1</v>
      </c>
      <c r="R4782" s="35" t="s">
        <v>27</v>
      </c>
      <c r="S4782" s="35" t="s">
        <v>28503</v>
      </c>
      <c r="T4782" s="35">
        <v>0</v>
      </c>
      <c r="U4782" s="35">
        <v>0</v>
      </c>
      <c r="V4782" s="36">
        <v>1</v>
      </c>
      <c r="W4782" s="36">
        <v>1</v>
      </c>
      <c r="X4782" s="37" t="s">
        <v>65</v>
      </c>
    </row>
    <row r="4783" spans="1:24" ht="24" customHeight="1" x14ac:dyDescent="0.2">
      <c r="A4783" s="50" t="s">
        <v>8807</v>
      </c>
      <c r="B4783" s="60" t="s">
        <v>9190</v>
      </c>
      <c r="C4783" s="76" t="s">
        <v>9190</v>
      </c>
      <c r="D4783" s="61" t="s">
        <v>9191</v>
      </c>
      <c r="E4783" s="53">
        <v>424019.23</v>
      </c>
      <c r="F4783" s="26">
        <v>0.21</v>
      </c>
      <c r="G4783" s="53">
        <v>743941.73499999999</v>
      </c>
      <c r="H4783" s="67"/>
      <c r="I4783" s="68"/>
      <c r="J4783" s="69"/>
      <c r="K4783" s="69"/>
      <c r="L4783" s="69"/>
      <c r="M4783" s="69"/>
      <c r="N4783" s="69"/>
      <c r="O4783" s="35"/>
      <c r="P4783" s="35" t="s">
        <v>28203</v>
      </c>
      <c r="Q4783" s="36">
        <v>1</v>
      </c>
      <c r="R4783" s="35" t="s">
        <v>27</v>
      </c>
      <c r="S4783" s="35" t="s">
        <v>28503</v>
      </c>
      <c r="T4783" s="35">
        <v>0</v>
      </c>
      <c r="U4783" s="35">
        <v>0</v>
      </c>
      <c r="V4783" s="36">
        <v>1</v>
      </c>
      <c r="W4783" s="36">
        <v>1</v>
      </c>
      <c r="X4783" s="37" t="s">
        <v>65</v>
      </c>
    </row>
    <row r="4784" spans="1:24" ht="24" customHeight="1" x14ac:dyDescent="0.2">
      <c r="A4784" s="50" t="s">
        <v>8807</v>
      </c>
      <c r="B4784" s="60" t="s">
        <v>9192</v>
      </c>
      <c r="C4784" s="76" t="s">
        <v>9192</v>
      </c>
      <c r="D4784" s="61" t="s">
        <v>9193</v>
      </c>
      <c r="E4784" s="53">
        <v>476311.54</v>
      </c>
      <c r="F4784" s="26">
        <v>0.21</v>
      </c>
      <c r="G4784" s="53">
        <v>835688.59299999999</v>
      </c>
      <c r="H4784" s="67"/>
      <c r="I4784" s="68"/>
      <c r="J4784" s="69"/>
      <c r="K4784" s="69"/>
      <c r="L4784" s="69"/>
      <c r="M4784" s="69"/>
      <c r="N4784" s="69"/>
      <c r="O4784" s="35"/>
      <c r="P4784" s="35" t="s">
        <v>28204</v>
      </c>
      <c r="Q4784" s="36">
        <v>1</v>
      </c>
      <c r="R4784" s="35" t="s">
        <v>27</v>
      </c>
      <c r="S4784" s="35" t="s">
        <v>28503</v>
      </c>
      <c r="T4784" s="35">
        <v>0</v>
      </c>
      <c r="U4784" s="35">
        <v>0</v>
      </c>
      <c r="V4784" s="36">
        <v>1</v>
      </c>
      <c r="W4784" s="36">
        <v>1</v>
      </c>
      <c r="X4784" s="37" t="s">
        <v>65</v>
      </c>
    </row>
    <row r="4785" spans="1:24" ht="24" customHeight="1" x14ac:dyDescent="0.2">
      <c r="A4785" s="50" t="s">
        <v>8807</v>
      </c>
      <c r="B4785" s="60" t="s">
        <v>9194</v>
      </c>
      <c r="C4785" s="76" t="s">
        <v>9194</v>
      </c>
      <c r="D4785" s="61" t="s">
        <v>9195</v>
      </c>
      <c r="E4785" s="53">
        <v>534398.94999999995</v>
      </c>
      <c r="F4785" s="26">
        <v>0.21</v>
      </c>
      <c r="G4785" s="53">
        <v>937602.96100000001</v>
      </c>
      <c r="H4785" s="67"/>
      <c r="I4785" s="68"/>
      <c r="J4785" s="69"/>
      <c r="K4785" s="69"/>
      <c r="L4785" s="69"/>
      <c r="M4785" s="69"/>
      <c r="N4785" s="69"/>
      <c r="O4785" s="35"/>
      <c r="P4785" s="35" t="s">
        <v>28205</v>
      </c>
      <c r="Q4785" s="36">
        <v>1</v>
      </c>
      <c r="R4785" s="35" t="s">
        <v>27</v>
      </c>
      <c r="S4785" s="35" t="s">
        <v>28503</v>
      </c>
      <c r="T4785" s="35">
        <v>0</v>
      </c>
      <c r="U4785" s="35">
        <v>0</v>
      </c>
      <c r="V4785" s="36">
        <v>1</v>
      </c>
      <c r="W4785" s="36">
        <v>1</v>
      </c>
      <c r="X4785" s="37" t="s">
        <v>65</v>
      </c>
    </row>
    <row r="4786" spans="1:24" ht="24" customHeight="1" x14ac:dyDescent="0.2">
      <c r="A4786" s="50" t="s">
        <v>8807</v>
      </c>
      <c r="B4786" s="60" t="s">
        <v>24254</v>
      </c>
      <c r="C4786" s="76" t="s">
        <v>24254</v>
      </c>
      <c r="D4786" s="61" t="s">
        <v>24255</v>
      </c>
      <c r="E4786" s="53">
        <v>303285.68</v>
      </c>
      <c r="F4786" s="26">
        <v>0.21</v>
      </c>
      <c r="G4786" s="53">
        <v>532114.73</v>
      </c>
      <c r="H4786" s="67"/>
      <c r="I4786" s="68"/>
      <c r="J4786" s="69"/>
      <c r="K4786" s="69"/>
      <c r="L4786" s="69"/>
      <c r="M4786" s="69"/>
      <c r="N4786" s="69"/>
      <c r="O4786" s="35"/>
      <c r="P4786" s="35" t="s">
        <v>65</v>
      </c>
      <c r="Q4786" s="36">
        <v>1</v>
      </c>
      <c r="R4786" s="35" t="s">
        <v>27</v>
      </c>
      <c r="S4786" s="35" t="s">
        <v>28504</v>
      </c>
      <c r="T4786" s="35">
        <v>0</v>
      </c>
      <c r="U4786" s="35">
        <v>0</v>
      </c>
      <c r="V4786" s="36" t="e">
        <v>#N/A</v>
      </c>
      <c r="W4786" s="36" t="e">
        <v>#N/A</v>
      </c>
      <c r="X4786" s="37" t="s">
        <v>65</v>
      </c>
    </row>
    <row r="4787" spans="1:24" ht="24" customHeight="1" x14ac:dyDescent="0.2">
      <c r="A4787" s="50" t="s">
        <v>8807</v>
      </c>
      <c r="B4787" s="60" t="s">
        <v>9196</v>
      </c>
      <c r="C4787" s="76" t="s">
        <v>9196</v>
      </c>
      <c r="D4787" s="61" t="s">
        <v>24256</v>
      </c>
      <c r="E4787" s="53">
        <v>522785.95</v>
      </c>
      <c r="F4787" s="26">
        <v>0.21</v>
      </c>
      <c r="G4787" s="53">
        <v>917227.95200000005</v>
      </c>
      <c r="H4787" s="67"/>
      <c r="I4787" s="68"/>
      <c r="J4787" s="69"/>
      <c r="K4787" s="69"/>
      <c r="L4787" s="69"/>
      <c r="M4787" s="69"/>
      <c r="N4787" s="69"/>
      <c r="O4787" s="35"/>
      <c r="P4787" s="35" t="s">
        <v>28206</v>
      </c>
      <c r="Q4787" s="36">
        <v>1</v>
      </c>
      <c r="R4787" s="35" t="s">
        <v>27</v>
      </c>
      <c r="S4787" s="35" t="s">
        <v>28503</v>
      </c>
      <c r="T4787" s="35">
        <v>0</v>
      </c>
      <c r="U4787" s="35">
        <v>0</v>
      </c>
      <c r="V4787" s="36">
        <v>1</v>
      </c>
      <c r="W4787" s="36">
        <v>1</v>
      </c>
      <c r="X4787" s="37" t="s">
        <v>65</v>
      </c>
    </row>
    <row r="4788" spans="1:24" ht="24" customHeight="1" x14ac:dyDescent="0.2">
      <c r="A4788" s="50" t="s">
        <v>8807</v>
      </c>
      <c r="B4788" s="60" t="s">
        <v>9198</v>
      </c>
      <c r="C4788" s="76" t="s">
        <v>9198</v>
      </c>
      <c r="D4788" s="61" t="s">
        <v>9199</v>
      </c>
      <c r="E4788" s="53">
        <v>522785.95</v>
      </c>
      <c r="F4788" s="26">
        <v>0.21</v>
      </c>
      <c r="G4788" s="53">
        <v>917227.95200000005</v>
      </c>
      <c r="H4788" s="67"/>
      <c r="I4788" s="68"/>
      <c r="J4788" s="69"/>
      <c r="K4788" s="69"/>
      <c r="L4788" s="69"/>
      <c r="M4788" s="69"/>
      <c r="N4788" s="69"/>
      <c r="O4788" s="35"/>
      <c r="P4788" s="35" t="s">
        <v>28207</v>
      </c>
      <c r="Q4788" s="36">
        <v>1</v>
      </c>
      <c r="R4788" s="35" t="s">
        <v>27</v>
      </c>
      <c r="S4788" s="35" t="s">
        <v>28503</v>
      </c>
      <c r="T4788" s="35">
        <v>0</v>
      </c>
      <c r="U4788" s="35">
        <v>0</v>
      </c>
      <c r="V4788" s="36">
        <v>1</v>
      </c>
      <c r="W4788" s="36">
        <v>1</v>
      </c>
      <c r="X4788" s="37" t="s">
        <v>65</v>
      </c>
    </row>
    <row r="4789" spans="1:24" ht="24" customHeight="1" x14ac:dyDescent="0.2">
      <c r="A4789" s="50" t="s">
        <v>8807</v>
      </c>
      <c r="B4789" s="60" t="s">
        <v>9200</v>
      </c>
      <c r="C4789" s="76" t="s">
        <v>9200</v>
      </c>
      <c r="D4789" s="61" t="s">
        <v>9201</v>
      </c>
      <c r="E4789" s="53">
        <v>615734.9</v>
      </c>
      <c r="F4789" s="26">
        <v>0.21</v>
      </c>
      <c r="G4789" s="53">
        <v>1080306.888</v>
      </c>
      <c r="H4789" s="67"/>
      <c r="I4789" s="68"/>
      <c r="J4789" s="69"/>
      <c r="K4789" s="69"/>
      <c r="L4789" s="69"/>
      <c r="M4789" s="69"/>
      <c r="N4789" s="69"/>
      <c r="O4789" s="35"/>
      <c r="P4789" s="35" t="s">
        <v>28208</v>
      </c>
      <c r="Q4789" s="36">
        <v>1</v>
      </c>
      <c r="R4789" s="35" t="s">
        <v>27</v>
      </c>
      <c r="S4789" s="35" t="s">
        <v>28503</v>
      </c>
      <c r="T4789" s="35">
        <v>0</v>
      </c>
      <c r="U4789" s="35">
        <v>0</v>
      </c>
      <c r="V4789" s="36">
        <v>1</v>
      </c>
      <c r="W4789" s="36">
        <v>1</v>
      </c>
      <c r="X4789" s="37" t="s">
        <v>65</v>
      </c>
    </row>
    <row r="4790" spans="1:24" ht="24" customHeight="1" x14ac:dyDescent="0.2">
      <c r="A4790" s="50" t="s">
        <v>8807</v>
      </c>
      <c r="B4790" s="60" t="s">
        <v>9202</v>
      </c>
      <c r="C4790" s="76" t="s">
        <v>9202</v>
      </c>
      <c r="D4790" s="61" t="s">
        <v>9203</v>
      </c>
      <c r="E4790" s="53">
        <v>350286.16</v>
      </c>
      <c r="F4790" s="26">
        <v>0.21</v>
      </c>
      <c r="G4790" s="53">
        <v>614577.06499999994</v>
      </c>
      <c r="H4790" s="67"/>
      <c r="I4790" s="68"/>
      <c r="J4790" s="69"/>
      <c r="K4790" s="69"/>
      <c r="L4790" s="69"/>
      <c r="M4790" s="69"/>
      <c r="N4790" s="69"/>
      <c r="O4790" s="35"/>
      <c r="P4790" s="35" t="s">
        <v>28209</v>
      </c>
      <c r="Q4790" s="36">
        <v>1</v>
      </c>
      <c r="R4790" s="35" t="s">
        <v>27</v>
      </c>
      <c r="S4790" s="35" t="s">
        <v>28503</v>
      </c>
      <c r="T4790" s="35">
        <v>0</v>
      </c>
      <c r="U4790" s="35">
        <v>0</v>
      </c>
      <c r="V4790" s="36">
        <v>1</v>
      </c>
      <c r="W4790" s="36">
        <v>1</v>
      </c>
      <c r="X4790" s="37" t="s">
        <v>65</v>
      </c>
    </row>
    <row r="4791" spans="1:24" ht="24" customHeight="1" x14ac:dyDescent="0.2">
      <c r="A4791" s="50" t="s">
        <v>8807</v>
      </c>
      <c r="B4791" s="60" t="s">
        <v>9204</v>
      </c>
      <c r="C4791" s="76" t="s">
        <v>9204</v>
      </c>
      <c r="D4791" s="61" t="s">
        <v>9205</v>
      </c>
      <c r="E4791" s="53">
        <v>447267.91</v>
      </c>
      <c r="F4791" s="26">
        <v>0.21</v>
      </c>
      <c r="G4791" s="53">
        <v>784731.549</v>
      </c>
      <c r="H4791" s="67"/>
      <c r="I4791" s="68"/>
      <c r="J4791" s="69"/>
      <c r="K4791" s="69"/>
      <c r="L4791" s="69"/>
      <c r="M4791" s="69"/>
      <c r="N4791" s="69"/>
      <c r="O4791" s="35"/>
      <c r="P4791" s="35" t="s">
        <v>28210</v>
      </c>
      <c r="Q4791" s="36">
        <v>1</v>
      </c>
      <c r="R4791" s="35" t="s">
        <v>27</v>
      </c>
      <c r="S4791" s="35" t="s">
        <v>28503</v>
      </c>
      <c r="T4791" s="35">
        <v>0</v>
      </c>
      <c r="U4791" s="35">
        <v>0</v>
      </c>
      <c r="V4791" s="36">
        <v>1</v>
      </c>
      <c r="W4791" s="36">
        <v>1</v>
      </c>
      <c r="X4791" s="37" t="s">
        <v>65</v>
      </c>
    </row>
    <row r="4792" spans="1:24" ht="24" customHeight="1" x14ac:dyDescent="0.2">
      <c r="A4792" s="50" t="s">
        <v>8807</v>
      </c>
      <c r="B4792" s="60" t="s">
        <v>9206</v>
      </c>
      <c r="C4792" s="76" t="s">
        <v>9206</v>
      </c>
      <c r="D4792" s="61" t="s">
        <v>9207</v>
      </c>
      <c r="E4792" s="53">
        <v>528581.05000000005</v>
      </c>
      <c r="F4792" s="26">
        <v>0.21</v>
      </c>
      <c r="G4792" s="53">
        <v>927395.44900000002</v>
      </c>
      <c r="H4792" s="67"/>
      <c r="I4792" s="68"/>
      <c r="J4792" s="69"/>
      <c r="K4792" s="69"/>
      <c r="L4792" s="69"/>
      <c r="M4792" s="69"/>
      <c r="N4792" s="69"/>
      <c r="O4792" s="35"/>
      <c r="P4792" s="35" t="s">
        <v>28211</v>
      </c>
      <c r="Q4792" s="36">
        <v>1</v>
      </c>
      <c r="R4792" s="35" t="s">
        <v>27</v>
      </c>
      <c r="S4792" s="35" t="s">
        <v>28503</v>
      </c>
      <c r="T4792" s="35">
        <v>0</v>
      </c>
      <c r="U4792" s="35">
        <v>0</v>
      </c>
      <c r="V4792" s="36">
        <v>1</v>
      </c>
      <c r="W4792" s="36">
        <v>1</v>
      </c>
      <c r="X4792" s="37" t="s">
        <v>65</v>
      </c>
    </row>
    <row r="4793" spans="1:24" ht="24" customHeight="1" x14ac:dyDescent="0.2">
      <c r="A4793" s="50" t="s">
        <v>8807</v>
      </c>
      <c r="B4793" s="60" t="s">
        <v>9208</v>
      </c>
      <c r="C4793" s="76" t="s">
        <v>9208</v>
      </c>
      <c r="D4793" s="61" t="s">
        <v>9209</v>
      </c>
      <c r="E4793" s="53">
        <v>162603.46</v>
      </c>
      <c r="F4793" s="26">
        <v>0.21</v>
      </c>
      <c r="G4793" s="53">
        <v>285287.77399999998</v>
      </c>
      <c r="H4793" s="67"/>
      <c r="I4793" s="68"/>
      <c r="J4793" s="69"/>
      <c r="K4793" s="69"/>
      <c r="L4793" s="69"/>
      <c r="M4793" s="69"/>
      <c r="N4793" s="69"/>
      <c r="O4793" s="35"/>
      <c r="P4793" s="35" t="s">
        <v>28212</v>
      </c>
      <c r="Q4793" s="36">
        <v>1</v>
      </c>
      <c r="R4793" s="35" t="s">
        <v>27</v>
      </c>
      <c r="S4793" s="35" t="s">
        <v>28504</v>
      </c>
      <c r="T4793" s="35">
        <v>0</v>
      </c>
      <c r="U4793" s="35">
        <v>0</v>
      </c>
      <c r="V4793" s="36">
        <v>1</v>
      </c>
      <c r="W4793" s="36">
        <v>1</v>
      </c>
      <c r="X4793" s="37" t="s">
        <v>65</v>
      </c>
    </row>
    <row r="4794" spans="1:24" ht="24" customHeight="1" x14ac:dyDescent="0.2">
      <c r="A4794" s="50" t="s">
        <v>8807</v>
      </c>
      <c r="B4794" s="60" t="s">
        <v>9210</v>
      </c>
      <c r="C4794" s="76" t="s">
        <v>9210</v>
      </c>
      <c r="D4794" s="61" t="s">
        <v>9211</v>
      </c>
      <c r="E4794" s="53">
        <v>174239.21</v>
      </c>
      <c r="F4794" s="26">
        <v>0.21</v>
      </c>
      <c r="G4794" s="53">
        <v>305702.68900000001</v>
      </c>
      <c r="H4794" s="67"/>
      <c r="I4794" s="68"/>
      <c r="J4794" s="69"/>
      <c r="K4794" s="69"/>
      <c r="L4794" s="69"/>
      <c r="M4794" s="69"/>
      <c r="N4794" s="69"/>
      <c r="O4794" s="35"/>
      <c r="P4794" s="35" t="s">
        <v>28213</v>
      </c>
      <c r="Q4794" s="36">
        <v>1</v>
      </c>
      <c r="R4794" s="35" t="s">
        <v>27</v>
      </c>
      <c r="S4794" s="35" t="s">
        <v>28504</v>
      </c>
      <c r="T4794" s="35">
        <v>0</v>
      </c>
      <c r="U4794" s="35">
        <v>0</v>
      </c>
      <c r="V4794" s="36">
        <v>1</v>
      </c>
      <c r="W4794" s="36">
        <v>1</v>
      </c>
      <c r="X4794" s="37" t="s">
        <v>65</v>
      </c>
    </row>
    <row r="4795" spans="1:24" ht="24" customHeight="1" x14ac:dyDescent="0.2">
      <c r="A4795" s="50" t="s">
        <v>8807</v>
      </c>
      <c r="B4795" s="60" t="s">
        <v>9212</v>
      </c>
      <c r="C4795" s="76" t="s">
        <v>9212</v>
      </c>
      <c r="D4795" s="61" t="s">
        <v>9213</v>
      </c>
      <c r="E4795" s="53">
        <v>203260.05</v>
      </c>
      <c r="F4795" s="26">
        <v>0.21</v>
      </c>
      <c r="G4795" s="53">
        <v>356619.755</v>
      </c>
      <c r="H4795" s="67"/>
      <c r="I4795" s="68"/>
      <c r="J4795" s="69"/>
      <c r="K4795" s="69"/>
      <c r="L4795" s="69"/>
      <c r="M4795" s="69"/>
      <c r="N4795" s="69"/>
      <c r="O4795" s="35"/>
      <c r="P4795" s="35" t="s">
        <v>28214</v>
      </c>
      <c r="Q4795" s="36">
        <v>1</v>
      </c>
      <c r="R4795" s="35" t="s">
        <v>27</v>
      </c>
      <c r="S4795" s="35" t="s">
        <v>28503</v>
      </c>
      <c r="T4795" s="35">
        <v>0</v>
      </c>
      <c r="U4795" s="35">
        <v>0</v>
      </c>
      <c r="V4795" s="36">
        <v>1</v>
      </c>
      <c r="W4795" s="36">
        <v>1</v>
      </c>
      <c r="X4795" s="37" t="s">
        <v>65</v>
      </c>
    </row>
    <row r="4796" spans="1:24" ht="24" customHeight="1" x14ac:dyDescent="0.2">
      <c r="A4796" s="50" t="s">
        <v>8807</v>
      </c>
      <c r="B4796" s="60" t="s">
        <v>9214</v>
      </c>
      <c r="C4796" s="76" t="s">
        <v>9214</v>
      </c>
      <c r="D4796" s="61" t="s">
        <v>9215</v>
      </c>
      <c r="E4796" s="53">
        <v>284595.90999999997</v>
      </c>
      <c r="F4796" s="26">
        <v>0.21</v>
      </c>
      <c r="G4796" s="53">
        <v>499323.52500000002</v>
      </c>
      <c r="H4796" s="67"/>
      <c r="I4796" s="68"/>
      <c r="J4796" s="69"/>
      <c r="K4796" s="69"/>
      <c r="L4796" s="69"/>
      <c r="M4796" s="69"/>
      <c r="N4796" s="69"/>
      <c r="O4796" s="35"/>
      <c r="P4796" s="35" t="s">
        <v>28215</v>
      </c>
      <c r="Q4796" s="36">
        <v>1</v>
      </c>
      <c r="R4796" s="35" t="s">
        <v>27</v>
      </c>
      <c r="S4796" s="35" t="s">
        <v>28503</v>
      </c>
      <c r="T4796" s="35">
        <v>0</v>
      </c>
      <c r="U4796" s="35">
        <v>0</v>
      </c>
      <c r="V4796" s="36">
        <v>1</v>
      </c>
      <c r="W4796" s="36">
        <v>1</v>
      </c>
      <c r="X4796" s="37" t="s">
        <v>65</v>
      </c>
    </row>
    <row r="4797" spans="1:24" ht="24" customHeight="1" x14ac:dyDescent="0.2">
      <c r="A4797" s="50" t="s">
        <v>8807</v>
      </c>
      <c r="B4797" s="60" t="s">
        <v>9216</v>
      </c>
      <c r="C4797" s="76" t="s">
        <v>9216</v>
      </c>
      <c r="D4797" s="61" t="s">
        <v>9217</v>
      </c>
      <c r="E4797" s="53">
        <v>394863.57</v>
      </c>
      <c r="F4797" s="26">
        <v>0.21</v>
      </c>
      <c r="G4797" s="53">
        <v>692788.13800000004</v>
      </c>
      <c r="H4797" s="67"/>
      <c r="I4797" s="68"/>
      <c r="J4797" s="69"/>
      <c r="K4797" s="69"/>
      <c r="L4797" s="69"/>
      <c r="M4797" s="69"/>
      <c r="N4797" s="69"/>
      <c r="O4797" s="35"/>
      <c r="P4797" s="35" t="s">
        <v>28216</v>
      </c>
      <c r="Q4797" s="36">
        <v>1</v>
      </c>
      <c r="R4797" s="35" t="s">
        <v>27</v>
      </c>
      <c r="S4797" s="35" t="s">
        <v>28503</v>
      </c>
      <c r="T4797" s="35">
        <v>0</v>
      </c>
      <c r="U4797" s="35">
        <v>0</v>
      </c>
      <c r="V4797" s="36">
        <v>1</v>
      </c>
      <c r="W4797" s="36">
        <v>1</v>
      </c>
      <c r="X4797" s="37" t="s">
        <v>65</v>
      </c>
    </row>
    <row r="4798" spans="1:24" ht="24" customHeight="1" x14ac:dyDescent="0.2">
      <c r="A4798" s="50" t="s">
        <v>8807</v>
      </c>
      <c r="B4798" s="60" t="s">
        <v>9218</v>
      </c>
      <c r="C4798" s="76" t="s">
        <v>9218</v>
      </c>
      <c r="D4798" s="61" t="s">
        <v>9219</v>
      </c>
      <c r="E4798" s="53">
        <v>325275.32</v>
      </c>
      <c r="F4798" s="26">
        <v>0.21</v>
      </c>
      <c r="G4798" s="53">
        <v>570695.54399999999</v>
      </c>
      <c r="H4798" s="67"/>
      <c r="I4798" s="68"/>
      <c r="J4798" s="69"/>
      <c r="K4798" s="69"/>
      <c r="L4798" s="69"/>
      <c r="M4798" s="69"/>
      <c r="N4798" s="69"/>
      <c r="O4798" s="35"/>
      <c r="P4798" s="35" t="s">
        <v>28217</v>
      </c>
      <c r="Q4798" s="36">
        <v>1</v>
      </c>
      <c r="R4798" s="35" t="s">
        <v>27</v>
      </c>
      <c r="S4798" s="35" t="s">
        <v>28503</v>
      </c>
      <c r="T4798" s="35">
        <v>0</v>
      </c>
      <c r="U4798" s="35">
        <v>0</v>
      </c>
      <c r="V4798" s="36">
        <v>1</v>
      </c>
      <c r="W4798" s="36">
        <v>1</v>
      </c>
      <c r="X4798" s="37" t="s">
        <v>65</v>
      </c>
    </row>
    <row r="4799" spans="1:24" ht="24" customHeight="1" x14ac:dyDescent="0.2">
      <c r="A4799" s="50" t="s">
        <v>8807</v>
      </c>
      <c r="B4799" s="60" t="s">
        <v>9220</v>
      </c>
      <c r="C4799" s="76" t="s">
        <v>9220</v>
      </c>
      <c r="D4799" s="61" t="s">
        <v>9221</v>
      </c>
      <c r="E4799" s="53">
        <v>269218.62</v>
      </c>
      <c r="F4799" s="26">
        <v>0.21</v>
      </c>
      <c r="G4799" s="53">
        <v>472344.07</v>
      </c>
      <c r="H4799" s="67"/>
      <c r="I4799" s="68"/>
      <c r="J4799" s="69"/>
      <c r="K4799" s="69"/>
      <c r="L4799" s="69"/>
      <c r="M4799" s="69"/>
      <c r="N4799" s="69"/>
      <c r="O4799" s="35"/>
      <c r="P4799" s="35" t="s">
        <v>28218</v>
      </c>
      <c r="Q4799" s="36">
        <v>1</v>
      </c>
      <c r="R4799" s="35" t="s">
        <v>27</v>
      </c>
      <c r="S4799" s="35" t="s">
        <v>28503</v>
      </c>
      <c r="T4799" s="35">
        <v>0</v>
      </c>
      <c r="U4799" s="35">
        <v>0</v>
      </c>
      <c r="V4799" s="36">
        <v>1</v>
      </c>
      <c r="W4799" s="36">
        <v>1</v>
      </c>
      <c r="X4799" s="37" t="s">
        <v>65</v>
      </c>
    </row>
    <row r="4800" spans="1:24" ht="24" customHeight="1" x14ac:dyDescent="0.2">
      <c r="A4800" s="50" t="s">
        <v>8807</v>
      </c>
      <c r="B4800" s="60" t="s">
        <v>9222</v>
      </c>
      <c r="C4800" s="76" t="s">
        <v>9222</v>
      </c>
      <c r="D4800" s="61" t="s">
        <v>9223</v>
      </c>
      <c r="E4800" s="53">
        <v>319457.61</v>
      </c>
      <c r="F4800" s="26">
        <v>0.21</v>
      </c>
      <c r="G4800" s="53">
        <v>560488.37100000004</v>
      </c>
      <c r="H4800" s="67"/>
      <c r="I4800" s="68"/>
      <c r="J4800" s="69"/>
      <c r="K4800" s="69"/>
      <c r="L4800" s="69"/>
      <c r="M4800" s="69"/>
      <c r="N4800" s="69"/>
      <c r="O4800" s="35"/>
      <c r="P4800" s="35" t="s">
        <v>28219</v>
      </c>
      <c r="Q4800" s="36">
        <v>1</v>
      </c>
      <c r="R4800" s="35" t="s">
        <v>27</v>
      </c>
      <c r="S4800" s="35" t="s">
        <v>28503</v>
      </c>
      <c r="T4800" s="35">
        <v>0</v>
      </c>
      <c r="U4800" s="35">
        <v>0</v>
      </c>
      <c r="V4800" s="36">
        <v>1</v>
      </c>
      <c r="W4800" s="36">
        <v>1</v>
      </c>
      <c r="X4800" s="37" t="s">
        <v>65</v>
      </c>
    </row>
    <row r="4801" spans="1:24" ht="24" customHeight="1" x14ac:dyDescent="0.2">
      <c r="A4801" s="50" t="s">
        <v>8807</v>
      </c>
      <c r="B4801" s="60" t="s">
        <v>9224</v>
      </c>
      <c r="C4801" s="76" t="s">
        <v>9224</v>
      </c>
      <c r="D4801" s="61" t="s">
        <v>9225</v>
      </c>
      <c r="E4801" s="53">
        <v>354319.08</v>
      </c>
      <c r="F4801" s="26">
        <v>0.21</v>
      </c>
      <c r="G4801" s="53">
        <v>621652.83100000001</v>
      </c>
      <c r="H4801" s="67"/>
      <c r="I4801" s="68"/>
      <c r="J4801" s="69"/>
      <c r="K4801" s="69"/>
      <c r="L4801" s="69"/>
      <c r="M4801" s="69"/>
      <c r="N4801" s="69"/>
      <c r="O4801" s="35"/>
      <c r="P4801" s="35" t="s">
        <v>28220</v>
      </c>
      <c r="Q4801" s="36">
        <v>1</v>
      </c>
      <c r="R4801" s="35" t="s">
        <v>27</v>
      </c>
      <c r="S4801" s="35" t="s">
        <v>28503</v>
      </c>
      <c r="T4801" s="35">
        <v>0</v>
      </c>
      <c r="U4801" s="35">
        <v>0</v>
      </c>
      <c r="V4801" s="36">
        <v>1</v>
      </c>
      <c r="W4801" s="36">
        <v>1</v>
      </c>
      <c r="X4801" s="37" t="s">
        <v>65</v>
      </c>
    </row>
    <row r="4802" spans="1:24" ht="24" customHeight="1" x14ac:dyDescent="0.2">
      <c r="A4802" s="50" t="s">
        <v>8807</v>
      </c>
      <c r="B4802" s="60" t="s">
        <v>9226</v>
      </c>
      <c r="C4802" s="76" t="s">
        <v>9226</v>
      </c>
      <c r="D4802" s="61" t="s">
        <v>9227</v>
      </c>
      <c r="E4802" s="53">
        <v>377544.81</v>
      </c>
      <c r="F4802" s="26">
        <v>0.21</v>
      </c>
      <c r="G4802" s="53">
        <v>662402.36399999994</v>
      </c>
      <c r="H4802" s="67"/>
      <c r="I4802" s="68"/>
      <c r="J4802" s="69"/>
      <c r="K4802" s="69"/>
      <c r="L4802" s="69"/>
      <c r="M4802" s="69"/>
      <c r="N4802" s="69"/>
      <c r="O4802" s="35"/>
      <c r="P4802" s="35" t="s">
        <v>28221</v>
      </c>
      <c r="Q4802" s="36">
        <v>1</v>
      </c>
      <c r="R4802" s="35" t="s">
        <v>27</v>
      </c>
      <c r="S4802" s="35" t="s">
        <v>28504</v>
      </c>
      <c r="T4802" s="35">
        <v>0</v>
      </c>
      <c r="U4802" s="35">
        <v>0</v>
      </c>
      <c r="V4802" s="36">
        <v>1</v>
      </c>
      <c r="W4802" s="36">
        <v>1</v>
      </c>
      <c r="X4802" s="37" t="s">
        <v>65</v>
      </c>
    </row>
    <row r="4803" spans="1:24" ht="24" customHeight="1" x14ac:dyDescent="0.2">
      <c r="A4803" s="50" t="s">
        <v>8807</v>
      </c>
      <c r="B4803" s="60" t="s">
        <v>9228</v>
      </c>
      <c r="C4803" s="76" t="s">
        <v>9228</v>
      </c>
      <c r="D4803" s="61" t="s">
        <v>9229</v>
      </c>
      <c r="E4803" s="53">
        <v>400793.37</v>
      </c>
      <c r="F4803" s="26">
        <v>0.21</v>
      </c>
      <c r="G4803" s="53">
        <v>703191.97199999995</v>
      </c>
      <c r="H4803" s="67"/>
      <c r="I4803" s="68"/>
      <c r="J4803" s="69"/>
      <c r="K4803" s="69"/>
      <c r="L4803" s="69"/>
      <c r="M4803" s="69"/>
      <c r="N4803" s="69"/>
      <c r="O4803" s="35"/>
      <c r="P4803" s="35" t="s">
        <v>28222</v>
      </c>
      <c r="Q4803" s="36">
        <v>1</v>
      </c>
      <c r="R4803" s="35" t="s">
        <v>27</v>
      </c>
      <c r="S4803" s="35" t="s">
        <v>28503</v>
      </c>
      <c r="T4803" s="35">
        <v>0</v>
      </c>
      <c r="U4803" s="35">
        <v>0</v>
      </c>
      <c r="V4803" s="36">
        <v>1</v>
      </c>
      <c r="W4803" s="36">
        <v>1</v>
      </c>
      <c r="X4803" s="37" t="s">
        <v>65</v>
      </c>
    </row>
    <row r="4804" spans="1:24" ht="24" customHeight="1" x14ac:dyDescent="0.2">
      <c r="A4804" s="50" t="s">
        <v>8807</v>
      </c>
      <c r="B4804" s="60" t="s">
        <v>9230</v>
      </c>
      <c r="C4804" s="76" t="s">
        <v>9230</v>
      </c>
      <c r="D4804" s="61" t="s">
        <v>9231</v>
      </c>
      <c r="E4804" s="53">
        <v>424019.23</v>
      </c>
      <c r="F4804" s="26">
        <v>0.21</v>
      </c>
      <c r="G4804" s="53">
        <v>743941.73499999999</v>
      </c>
      <c r="H4804" s="67"/>
      <c r="I4804" s="68"/>
      <c r="J4804" s="69"/>
      <c r="K4804" s="69"/>
      <c r="L4804" s="69"/>
      <c r="M4804" s="69"/>
      <c r="N4804" s="69"/>
      <c r="O4804" s="35"/>
      <c r="P4804" s="35" t="s">
        <v>28223</v>
      </c>
      <c r="Q4804" s="36">
        <v>1</v>
      </c>
      <c r="R4804" s="35" t="s">
        <v>27</v>
      </c>
      <c r="S4804" s="35" t="s">
        <v>28503</v>
      </c>
      <c r="T4804" s="35">
        <v>0</v>
      </c>
      <c r="U4804" s="35">
        <v>0</v>
      </c>
      <c r="V4804" s="36">
        <v>1</v>
      </c>
      <c r="W4804" s="36">
        <v>1</v>
      </c>
      <c r="X4804" s="37" t="s">
        <v>65</v>
      </c>
    </row>
    <row r="4805" spans="1:24" ht="24" customHeight="1" x14ac:dyDescent="0.2">
      <c r="A4805" s="50" t="s">
        <v>8807</v>
      </c>
      <c r="B4805" s="60" t="s">
        <v>9232</v>
      </c>
      <c r="C4805" s="76" t="s">
        <v>9232</v>
      </c>
      <c r="D4805" s="61" t="s">
        <v>9233</v>
      </c>
      <c r="E4805" s="53">
        <v>319457.61</v>
      </c>
      <c r="F4805" s="26">
        <v>0.21</v>
      </c>
      <c r="G4805" s="53">
        <v>560488.37100000004</v>
      </c>
      <c r="H4805" s="67"/>
      <c r="I4805" s="68"/>
      <c r="J4805" s="69"/>
      <c r="K4805" s="69"/>
      <c r="L4805" s="69"/>
      <c r="M4805" s="69"/>
      <c r="N4805" s="69"/>
      <c r="O4805" s="35"/>
      <c r="P4805" s="35" t="s">
        <v>28224</v>
      </c>
      <c r="Q4805" s="36">
        <v>1</v>
      </c>
      <c r="R4805" s="35" t="s">
        <v>27</v>
      </c>
      <c r="S4805" s="35" t="s">
        <v>28503</v>
      </c>
      <c r="T4805" s="35">
        <v>0</v>
      </c>
      <c r="U4805" s="35">
        <v>0</v>
      </c>
      <c r="V4805" s="36">
        <v>1</v>
      </c>
      <c r="W4805" s="36">
        <v>1</v>
      </c>
      <c r="X4805" s="37" t="s">
        <v>65</v>
      </c>
    </row>
    <row r="4806" spans="1:24" ht="24" customHeight="1" x14ac:dyDescent="0.2">
      <c r="A4806" s="50" t="s">
        <v>8807</v>
      </c>
      <c r="B4806" s="60" t="s">
        <v>9234</v>
      </c>
      <c r="C4806" s="76" t="s">
        <v>9234</v>
      </c>
      <c r="D4806" s="61" t="s">
        <v>9235</v>
      </c>
      <c r="E4806" s="53">
        <v>354319.08</v>
      </c>
      <c r="F4806" s="26">
        <v>0.21</v>
      </c>
      <c r="G4806" s="53">
        <v>621652.83100000001</v>
      </c>
      <c r="H4806" s="67"/>
      <c r="I4806" s="68"/>
      <c r="J4806" s="69"/>
      <c r="K4806" s="69"/>
      <c r="L4806" s="69"/>
      <c r="M4806" s="69"/>
      <c r="N4806" s="69"/>
      <c r="O4806" s="35"/>
      <c r="P4806" s="35" t="s">
        <v>28225</v>
      </c>
      <c r="Q4806" s="36">
        <v>1</v>
      </c>
      <c r="R4806" s="35" t="s">
        <v>27</v>
      </c>
      <c r="S4806" s="35" t="s">
        <v>28503</v>
      </c>
      <c r="T4806" s="35">
        <v>0</v>
      </c>
      <c r="U4806" s="35">
        <v>0</v>
      </c>
      <c r="V4806" s="36">
        <v>1</v>
      </c>
      <c r="W4806" s="36">
        <v>1</v>
      </c>
      <c r="X4806" s="37" t="s">
        <v>65</v>
      </c>
    </row>
    <row r="4807" spans="1:24" ht="24" customHeight="1" x14ac:dyDescent="0.2">
      <c r="A4807" s="50" t="s">
        <v>8807</v>
      </c>
      <c r="B4807" s="60" t="s">
        <v>9236</v>
      </c>
      <c r="C4807" s="76" t="s">
        <v>9236</v>
      </c>
      <c r="D4807" s="61" t="s">
        <v>9237</v>
      </c>
      <c r="E4807" s="53">
        <v>377544.81</v>
      </c>
      <c r="F4807" s="26">
        <v>0.21</v>
      </c>
      <c r="G4807" s="53">
        <v>662402.36399999994</v>
      </c>
      <c r="H4807" s="67"/>
      <c r="I4807" s="68"/>
      <c r="J4807" s="69"/>
      <c r="K4807" s="69"/>
      <c r="L4807" s="69"/>
      <c r="M4807" s="69"/>
      <c r="N4807" s="69"/>
      <c r="O4807" s="35"/>
      <c r="P4807" s="35" t="s">
        <v>28226</v>
      </c>
      <c r="Q4807" s="36">
        <v>1</v>
      </c>
      <c r="R4807" s="35" t="s">
        <v>27</v>
      </c>
      <c r="S4807" s="35" t="s">
        <v>28504</v>
      </c>
      <c r="T4807" s="35">
        <v>0</v>
      </c>
      <c r="U4807" s="35">
        <v>0</v>
      </c>
      <c r="V4807" s="36">
        <v>1</v>
      </c>
      <c r="W4807" s="36">
        <v>1</v>
      </c>
      <c r="X4807" s="37" t="s">
        <v>65</v>
      </c>
    </row>
    <row r="4808" spans="1:24" ht="24" customHeight="1" x14ac:dyDescent="0.2">
      <c r="A4808" s="50" t="s">
        <v>8807</v>
      </c>
      <c r="B4808" s="60" t="s">
        <v>22838</v>
      </c>
      <c r="C4808" s="76" t="s">
        <v>22838</v>
      </c>
      <c r="D4808" s="61" t="s">
        <v>22839</v>
      </c>
      <c r="E4808" s="53">
        <v>625481.52</v>
      </c>
      <c r="F4808" s="26">
        <v>0.21</v>
      </c>
      <c r="G4808" s="53">
        <v>1097407.3219999999</v>
      </c>
      <c r="H4808" s="67"/>
      <c r="I4808" s="68"/>
      <c r="J4808" s="69"/>
      <c r="K4808" s="69"/>
      <c r="L4808" s="69"/>
      <c r="M4808" s="69"/>
      <c r="N4808" s="69"/>
      <c r="O4808" s="35"/>
      <c r="P4808" s="35" t="s">
        <v>28227</v>
      </c>
      <c r="Q4808" s="36">
        <v>1</v>
      </c>
      <c r="R4808" s="35" t="s">
        <v>27</v>
      </c>
      <c r="S4808" s="35" t="s">
        <v>28504</v>
      </c>
      <c r="T4808" s="35">
        <v>0</v>
      </c>
      <c r="U4808" s="35">
        <v>0</v>
      </c>
      <c r="V4808" s="36">
        <v>1</v>
      </c>
      <c r="W4808" s="36">
        <v>1</v>
      </c>
      <c r="X4808" s="37" t="s">
        <v>65</v>
      </c>
    </row>
    <row r="4809" spans="1:24" ht="24" customHeight="1" x14ac:dyDescent="0.2">
      <c r="A4809" s="50" t="s">
        <v>8807</v>
      </c>
      <c r="B4809" s="60" t="s">
        <v>9238</v>
      </c>
      <c r="C4809" s="76" t="s">
        <v>9238</v>
      </c>
      <c r="D4809" s="61" t="s">
        <v>9239</v>
      </c>
      <c r="E4809" s="53">
        <v>638983.36</v>
      </c>
      <c r="F4809" s="26">
        <v>0.21</v>
      </c>
      <c r="G4809" s="53">
        <v>1121096.3030000001</v>
      </c>
      <c r="H4809" s="67"/>
      <c r="I4809" s="68"/>
      <c r="J4809" s="69"/>
      <c r="K4809" s="69"/>
      <c r="L4809" s="69"/>
      <c r="M4809" s="69"/>
      <c r="N4809" s="69"/>
      <c r="O4809" s="35"/>
      <c r="P4809" s="35" t="s">
        <v>28228</v>
      </c>
      <c r="Q4809" s="36">
        <v>1</v>
      </c>
      <c r="R4809" s="35" t="s">
        <v>27</v>
      </c>
      <c r="S4809" s="35" t="s">
        <v>28504</v>
      </c>
      <c r="T4809" s="35">
        <v>0</v>
      </c>
      <c r="U4809" s="35">
        <v>0</v>
      </c>
      <c r="V4809" s="36">
        <v>1</v>
      </c>
      <c r="W4809" s="36">
        <v>1</v>
      </c>
      <c r="X4809" s="37" t="s">
        <v>65</v>
      </c>
    </row>
    <row r="4810" spans="1:24" ht="24" customHeight="1" x14ac:dyDescent="0.2">
      <c r="A4810" s="50" t="s">
        <v>8807</v>
      </c>
      <c r="B4810" s="60" t="s">
        <v>9240</v>
      </c>
      <c r="C4810" s="76" t="s">
        <v>9240</v>
      </c>
      <c r="D4810" s="61" t="s">
        <v>24257</v>
      </c>
      <c r="E4810" s="53">
        <v>162603.46</v>
      </c>
      <c r="F4810" s="26">
        <v>0.21</v>
      </c>
      <c r="G4810" s="53">
        <v>285287.77399999998</v>
      </c>
      <c r="H4810" s="67"/>
      <c r="I4810" s="68"/>
      <c r="J4810" s="69"/>
      <c r="K4810" s="69"/>
      <c r="L4810" s="69"/>
      <c r="M4810" s="69"/>
      <c r="N4810" s="69"/>
      <c r="O4810" s="35"/>
      <c r="P4810" s="35" t="s">
        <v>28229</v>
      </c>
      <c r="Q4810" s="36">
        <v>1</v>
      </c>
      <c r="R4810" s="35" t="s">
        <v>27</v>
      </c>
      <c r="S4810" s="35" t="s">
        <v>28503</v>
      </c>
      <c r="T4810" s="35">
        <v>0</v>
      </c>
      <c r="U4810" s="35">
        <v>0</v>
      </c>
      <c r="V4810" s="36">
        <v>1</v>
      </c>
      <c r="W4810" s="36">
        <v>1</v>
      </c>
      <c r="X4810" s="37" t="s">
        <v>65</v>
      </c>
    </row>
    <row r="4811" spans="1:24" ht="24" customHeight="1" x14ac:dyDescent="0.2">
      <c r="A4811" s="50" t="s">
        <v>8807</v>
      </c>
      <c r="B4811" s="60" t="s">
        <v>9242</v>
      </c>
      <c r="C4811" s="76" t="s">
        <v>9242</v>
      </c>
      <c r="D4811" s="61" t="s">
        <v>9243</v>
      </c>
      <c r="E4811" s="53">
        <v>319457.61</v>
      </c>
      <c r="F4811" s="26">
        <v>0.21</v>
      </c>
      <c r="G4811" s="53">
        <v>560488.37100000004</v>
      </c>
      <c r="H4811" s="67"/>
      <c r="I4811" s="68"/>
      <c r="J4811" s="69"/>
      <c r="K4811" s="69"/>
      <c r="L4811" s="69"/>
      <c r="M4811" s="69"/>
      <c r="N4811" s="69"/>
      <c r="O4811" s="35"/>
      <c r="P4811" s="35" t="s">
        <v>28230</v>
      </c>
      <c r="Q4811" s="36">
        <v>1</v>
      </c>
      <c r="R4811" s="35" t="s">
        <v>27</v>
      </c>
      <c r="S4811" s="35" t="s">
        <v>28504</v>
      </c>
      <c r="T4811" s="35">
        <v>0</v>
      </c>
      <c r="U4811" s="35">
        <v>0</v>
      </c>
      <c r="V4811" s="36">
        <v>1</v>
      </c>
      <c r="W4811" s="36">
        <v>1</v>
      </c>
      <c r="X4811" s="37" t="s">
        <v>65</v>
      </c>
    </row>
    <row r="4812" spans="1:24" ht="24" customHeight="1" x14ac:dyDescent="0.2">
      <c r="A4812" s="50" t="s">
        <v>8807</v>
      </c>
      <c r="B4812" s="60" t="s">
        <v>9244</v>
      </c>
      <c r="C4812" s="76" t="s">
        <v>9244</v>
      </c>
      <c r="D4812" s="61" t="s">
        <v>24258</v>
      </c>
      <c r="E4812" s="53">
        <v>185852.11</v>
      </c>
      <c r="F4812" s="26">
        <v>0.21</v>
      </c>
      <c r="G4812" s="53">
        <v>326077.52799999999</v>
      </c>
      <c r="H4812" s="67"/>
      <c r="I4812" s="68"/>
      <c r="J4812" s="69"/>
      <c r="K4812" s="69"/>
      <c r="L4812" s="69"/>
      <c r="M4812" s="69"/>
      <c r="N4812" s="69"/>
      <c r="O4812" s="35"/>
      <c r="P4812" s="35" t="s">
        <v>28231</v>
      </c>
      <c r="Q4812" s="36">
        <v>1</v>
      </c>
      <c r="R4812" s="35" t="s">
        <v>27</v>
      </c>
      <c r="S4812" s="35" t="s">
        <v>28503</v>
      </c>
      <c r="T4812" s="35">
        <v>0</v>
      </c>
      <c r="U4812" s="35">
        <v>0</v>
      </c>
      <c r="V4812" s="36">
        <v>1</v>
      </c>
      <c r="W4812" s="36">
        <v>1</v>
      </c>
      <c r="X4812" s="37" t="s">
        <v>65</v>
      </c>
    </row>
    <row r="4813" spans="1:24" ht="24" customHeight="1" x14ac:dyDescent="0.2">
      <c r="A4813" s="50" t="s">
        <v>8807</v>
      </c>
      <c r="B4813" s="60" t="s">
        <v>9246</v>
      </c>
      <c r="C4813" s="76" t="s">
        <v>9246</v>
      </c>
      <c r="D4813" s="61" t="s">
        <v>9247</v>
      </c>
      <c r="E4813" s="53">
        <v>377544.81</v>
      </c>
      <c r="F4813" s="26">
        <v>0.21</v>
      </c>
      <c r="G4813" s="53">
        <v>662402.36399999994</v>
      </c>
      <c r="H4813" s="67"/>
      <c r="I4813" s="68"/>
      <c r="J4813" s="69"/>
      <c r="K4813" s="69"/>
      <c r="L4813" s="69"/>
      <c r="M4813" s="69"/>
      <c r="N4813" s="69"/>
      <c r="O4813" s="35"/>
      <c r="P4813" s="35" t="s">
        <v>28232</v>
      </c>
      <c r="Q4813" s="36">
        <v>1</v>
      </c>
      <c r="R4813" s="35" t="s">
        <v>27</v>
      </c>
      <c r="S4813" s="35" t="s">
        <v>28503</v>
      </c>
      <c r="T4813" s="35">
        <v>0</v>
      </c>
      <c r="U4813" s="35">
        <v>0</v>
      </c>
      <c r="V4813" s="36">
        <v>1</v>
      </c>
      <c r="W4813" s="36">
        <v>1</v>
      </c>
      <c r="X4813" s="37" t="s">
        <v>65</v>
      </c>
    </row>
    <row r="4814" spans="1:24" ht="24" customHeight="1" x14ac:dyDescent="0.2">
      <c r="A4814" s="50" t="s">
        <v>8807</v>
      </c>
      <c r="B4814" s="60" t="s">
        <v>9248</v>
      </c>
      <c r="C4814" s="76" t="s">
        <v>9248</v>
      </c>
      <c r="D4814" s="61" t="s">
        <v>9249</v>
      </c>
      <c r="E4814" s="53">
        <v>172174.53</v>
      </c>
      <c r="F4814" s="26">
        <v>0.21</v>
      </c>
      <c r="G4814" s="53">
        <v>302080.21500000003</v>
      </c>
      <c r="H4814" s="67"/>
      <c r="I4814" s="68"/>
      <c r="J4814" s="69"/>
      <c r="K4814" s="69"/>
      <c r="L4814" s="69"/>
      <c r="M4814" s="69"/>
      <c r="N4814" s="69"/>
      <c r="O4814" s="35"/>
      <c r="P4814" s="35" t="s">
        <v>28233</v>
      </c>
      <c r="Q4814" s="36">
        <v>1</v>
      </c>
      <c r="R4814" s="35" t="s">
        <v>27</v>
      </c>
      <c r="S4814" s="35" t="s">
        <v>28503</v>
      </c>
      <c r="T4814" s="35">
        <v>0</v>
      </c>
      <c r="U4814" s="35">
        <v>0</v>
      </c>
      <c r="V4814" s="36">
        <v>1</v>
      </c>
      <c r="W4814" s="36">
        <v>1</v>
      </c>
      <c r="X4814" s="37" t="s">
        <v>65</v>
      </c>
    </row>
    <row r="4815" spans="1:24" ht="24" customHeight="1" x14ac:dyDescent="0.2">
      <c r="A4815" s="50" t="s">
        <v>8807</v>
      </c>
      <c r="B4815" s="60" t="s">
        <v>9250</v>
      </c>
      <c r="C4815" s="76" t="s">
        <v>9250</v>
      </c>
      <c r="D4815" s="61" t="s">
        <v>9251</v>
      </c>
      <c r="E4815" s="53">
        <v>424019.23</v>
      </c>
      <c r="F4815" s="26">
        <v>0.21</v>
      </c>
      <c r="G4815" s="53">
        <v>743941.73499999999</v>
      </c>
      <c r="H4815" s="67"/>
      <c r="I4815" s="68"/>
      <c r="J4815" s="69"/>
      <c r="K4815" s="69"/>
      <c r="L4815" s="69"/>
      <c r="M4815" s="69"/>
      <c r="N4815" s="69"/>
      <c r="O4815" s="35"/>
      <c r="P4815" s="35" t="s">
        <v>28234</v>
      </c>
      <c r="Q4815" s="36">
        <v>1</v>
      </c>
      <c r="R4815" s="35" t="s">
        <v>27</v>
      </c>
      <c r="S4815" s="35" t="s">
        <v>28503</v>
      </c>
      <c r="T4815" s="35">
        <v>0</v>
      </c>
      <c r="U4815" s="35">
        <v>0</v>
      </c>
      <c r="V4815" s="36">
        <v>1</v>
      </c>
      <c r="W4815" s="36">
        <v>1</v>
      </c>
      <c r="X4815" s="37" t="s">
        <v>65</v>
      </c>
    </row>
    <row r="4816" spans="1:24" ht="24" customHeight="1" x14ac:dyDescent="0.2">
      <c r="A4816" s="50" t="s">
        <v>8807</v>
      </c>
      <c r="B4816" s="60" t="s">
        <v>9252</v>
      </c>
      <c r="C4816" s="76" t="s">
        <v>9252</v>
      </c>
      <c r="D4816" s="61" t="s">
        <v>9253</v>
      </c>
      <c r="E4816" s="53">
        <v>511173.06</v>
      </c>
      <c r="F4816" s="26">
        <v>0.21</v>
      </c>
      <c r="G4816" s="53">
        <v>896853.13699999999</v>
      </c>
      <c r="H4816" s="67"/>
      <c r="I4816" s="68"/>
      <c r="J4816" s="69"/>
      <c r="K4816" s="69"/>
      <c r="L4816" s="69"/>
      <c r="M4816" s="69"/>
      <c r="N4816" s="69"/>
      <c r="O4816" s="35"/>
      <c r="P4816" s="35" t="s">
        <v>28235</v>
      </c>
      <c r="Q4816" s="36">
        <v>1</v>
      </c>
      <c r="R4816" s="35" t="s">
        <v>27</v>
      </c>
      <c r="S4816" s="35" t="s">
        <v>28503</v>
      </c>
      <c r="T4816" s="35">
        <v>0</v>
      </c>
      <c r="U4816" s="35">
        <v>0</v>
      </c>
      <c r="V4816" s="36">
        <v>1</v>
      </c>
      <c r="W4816" s="36">
        <v>1</v>
      </c>
      <c r="X4816" s="37" t="s">
        <v>65</v>
      </c>
    </row>
    <row r="4817" spans="1:24" ht="24" customHeight="1" x14ac:dyDescent="0.2">
      <c r="A4817" s="50" t="s">
        <v>8807</v>
      </c>
      <c r="B4817" s="60" t="s">
        <v>9254</v>
      </c>
      <c r="C4817" s="76" t="s">
        <v>9254</v>
      </c>
      <c r="D4817" s="61" t="s">
        <v>9255</v>
      </c>
      <c r="E4817" s="53">
        <v>255552.23</v>
      </c>
      <c r="F4817" s="26">
        <v>0.21</v>
      </c>
      <c r="G4817" s="53">
        <v>448366.38299999997</v>
      </c>
      <c r="H4817" s="67"/>
      <c r="I4817" s="68"/>
      <c r="J4817" s="69"/>
      <c r="K4817" s="69"/>
      <c r="L4817" s="69"/>
      <c r="M4817" s="69"/>
      <c r="N4817" s="69"/>
      <c r="O4817" s="35"/>
      <c r="P4817" s="35" t="s">
        <v>28236</v>
      </c>
      <c r="Q4817" s="36">
        <v>1</v>
      </c>
      <c r="R4817" s="35" t="s">
        <v>27</v>
      </c>
      <c r="S4817" s="35" t="s">
        <v>28503</v>
      </c>
      <c r="T4817" s="35">
        <v>0</v>
      </c>
      <c r="U4817" s="35">
        <v>0</v>
      </c>
      <c r="V4817" s="36">
        <v>1</v>
      </c>
      <c r="W4817" s="36">
        <v>1</v>
      </c>
      <c r="X4817" s="37" t="s">
        <v>65</v>
      </c>
    </row>
    <row r="4818" spans="1:24" ht="24" customHeight="1" x14ac:dyDescent="0.2">
      <c r="A4818" s="50" t="s">
        <v>8807</v>
      </c>
      <c r="B4818" s="60" t="s">
        <v>9256</v>
      </c>
      <c r="C4818" s="76" t="s">
        <v>9256</v>
      </c>
      <c r="D4818" s="61" t="s">
        <v>9257</v>
      </c>
      <c r="E4818" s="53">
        <v>569260.31999999995</v>
      </c>
      <c r="F4818" s="26">
        <v>0.21</v>
      </c>
      <c r="G4818" s="53">
        <v>998767.22699999996</v>
      </c>
      <c r="H4818" s="67"/>
      <c r="I4818" s="68"/>
      <c r="J4818" s="69"/>
      <c r="K4818" s="69"/>
      <c r="L4818" s="69"/>
      <c r="M4818" s="69"/>
      <c r="N4818" s="69"/>
      <c r="O4818" s="35"/>
      <c r="P4818" s="35" t="s">
        <v>28237</v>
      </c>
      <c r="Q4818" s="36">
        <v>1</v>
      </c>
      <c r="R4818" s="35" t="s">
        <v>27</v>
      </c>
      <c r="S4818" s="35" t="s">
        <v>28503</v>
      </c>
      <c r="T4818" s="35">
        <v>0</v>
      </c>
      <c r="U4818" s="35">
        <v>0</v>
      </c>
      <c r="V4818" s="36">
        <v>1</v>
      </c>
      <c r="W4818" s="36">
        <v>1</v>
      </c>
      <c r="X4818" s="37" t="s">
        <v>65</v>
      </c>
    </row>
    <row r="4819" spans="1:24" ht="24" customHeight="1" x14ac:dyDescent="0.2">
      <c r="A4819" s="50" t="s">
        <v>8807</v>
      </c>
      <c r="B4819" s="60" t="s">
        <v>9258</v>
      </c>
      <c r="C4819" s="76" t="s">
        <v>9258</v>
      </c>
      <c r="D4819" s="61" t="s">
        <v>9259</v>
      </c>
      <c r="E4819" s="53">
        <v>254069.37</v>
      </c>
      <c r="F4819" s="26">
        <v>0.21</v>
      </c>
      <c r="G4819" s="53">
        <v>445764.71399999998</v>
      </c>
      <c r="H4819" s="67"/>
      <c r="I4819" s="68"/>
      <c r="J4819" s="69"/>
      <c r="K4819" s="69"/>
      <c r="L4819" s="69"/>
      <c r="M4819" s="69"/>
      <c r="N4819" s="69"/>
      <c r="O4819" s="35"/>
      <c r="P4819" s="35" t="s">
        <v>28238</v>
      </c>
      <c r="Q4819" s="36">
        <v>1</v>
      </c>
      <c r="R4819" s="35" t="s">
        <v>27</v>
      </c>
      <c r="S4819" s="35" t="s">
        <v>28503</v>
      </c>
      <c r="T4819" s="35">
        <v>0</v>
      </c>
      <c r="U4819" s="35">
        <v>0</v>
      </c>
      <c r="V4819" s="36">
        <v>1</v>
      </c>
      <c r="W4819" s="36">
        <v>1</v>
      </c>
      <c r="X4819" s="37" t="s">
        <v>65</v>
      </c>
    </row>
    <row r="4820" spans="1:24" ht="24" customHeight="1" x14ac:dyDescent="0.2">
      <c r="A4820" s="50" t="s">
        <v>8807</v>
      </c>
      <c r="B4820" s="60" t="s">
        <v>9260</v>
      </c>
      <c r="C4820" s="76" t="s">
        <v>9260</v>
      </c>
      <c r="D4820" s="61" t="s">
        <v>9261</v>
      </c>
      <c r="E4820" s="53">
        <v>275971.90999999997</v>
      </c>
      <c r="F4820" s="26">
        <v>0.21</v>
      </c>
      <c r="G4820" s="53">
        <v>484192.717</v>
      </c>
      <c r="H4820" s="67"/>
      <c r="I4820" s="68"/>
      <c r="J4820" s="69"/>
      <c r="K4820" s="69"/>
      <c r="L4820" s="69"/>
      <c r="M4820" s="69"/>
      <c r="N4820" s="69"/>
      <c r="O4820" s="35"/>
      <c r="P4820" s="35" t="s">
        <v>28239</v>
      </c>
      <c r="Q4820" s="36">
        <v>1</v>
      </c>
      <c r="R4820" s="35" t="s">
        <v>27</v>
      </c>
      <c r="S4820" s="35" t="s">
        <v>28503</v>
      </c>
      <c r="T4820" s="35">
        <v>0</v>
      </c>
      <c r="U4820" s="35">
        <v>0</v>
      </c>
      <c r="V4820" s="36">
        <v>1</v>
      </c>
      <c r="W4820" s="36">
        <v>1</v>
      </c>
      <c r="X4820" s="37" t="s">
        <v>65</v>
      </c>
    </row>
    <row r="4821" spans="1:24" ht="24" customHeight="1" x14ac:dyDescent="0.2">
      <c r="A4821" s="50" t="s">
        <v>8807</v>
      </c>
      <c r="B4821" s="60" t="s">
        <v>9262</v>
      </c>
      <c r="C4821" s="76" t="s">
        <v>9262</v>
      </c>
      <c r="D4821" s="61" t="s">
        <v>9263</v>
      </c>
      <c r="E4821" s="53">
        <v>336888.21</v>
      </c>
      <c r="F4821" s="26">
        <v>0.21</v>
      </c>
      <c r="G4821" s="53">
        <v>591070.35900000005</v>
      </c>
      <c r="H4821" s="67"/>
      <c r="I4821" s="68"/>
      <c r="J4821" s="69"/>
      <c r="K4821" s="69"/>
      <c r="L4821" s="69"/>
      <c r="M4821" s="69"/>
      <c r="N4821" s="69"/>
      <c r="O4821" s="35"/>
      <c r="P4821" s="35" t="s">
        <v>28240</v>
      </c>
      <c r="Q4821" s="36">
        <v>1</v>
      </c>
      <c r="R4821" s="35" t="s">
        <v>27</v>
      </c>
      <c r="S4821" s="35" t="s">
        <v>28503</v>
      </c>
      <c r="T4821" s="35">
        <v>0</v>
      </c>
      <c r="U4821" s="35">
        <v>0</v>
      </c>
      <c r="V4821" s="36">
        <v>1</v>
      </c>
      <c r="W4821" s="36">
        <v>1</v>
      </c>
      <c r="X4821" s="37" t="s">
        <v>65</v>
      </c>
    </row>
    <row r="4822" spans="1:24" ht="24" customHeight="1" x14ac:dyDescent="0.2">
      <c r="A4822" s="50" t="s">
        <v>8807</v>
      </c>
      <c r="B4822" s="60" t="s">
        <v>9264</v>
      </c>
      <c r="C4822" s="76" t="s">
        <v>9264</v>
      </c>
      <c r="D4822" s="61" t="s">
        <v>9265</v>
      </c>
      <c r="E4822" s="53">
        <v>365931.95</v>
      </c>
      <c r="F4822" s="26">
        <v>0.21</v>
      </c>
      <c r="G4822" s="53">
        <v>642027.60900000005</v>
      </c>
      <c r="H4822" s="67"/>
      <c r="I4822" s="68"/>
      <c r="J4822" s="69"/>
      <c r="K4822" s="69"/>
      <c r="L4822" s="69"/>
      <c r="M4822" s="69"/>
      <c r="N4822" s="69"/>
      <c r="O4822" s="35"/>
      <c r="P4822" s="35" t="s">
        <v>28241</v>
      </c>
      <c r="Q4822" s="36">
        <v>1</v>
      </c>
      <c r="R4822" s="35" t="s">
        <v>27</v>
      </c>
      <c r="S4822" s="35" t="s">
        <v>28503</v>
      </c>
      <c r="T4822" s="35">
        <v>0</v>
      </c>
      <c r="U4822" s="35">
        <v>0</v>
      </c>
      <c r="V4822" s="36">
        <v>1</v>
      </c>
      <c r="W4822" s="36">
        <v>1</v>
      </c>
      <c r="X4822" s="37" t="s">
        <v>65</v>
      </c>
    </row>
    <row r="4823" spans="1:24" ht="24" customHeight="1" x14ac:dyDescent="0.2">
      <c r="A4823" s="50" t="s">
        <v>8807</v>
      </c>
      <c r="B4823" s="60" t="s">
        <v>9266</v>
      </c>
      <c r="C4823" s="76" t="s">
        <v>9266</v>
      </c>
      <c r="D4823" s="61" t="s">
        <v>9267</v>
      </c>
      <c r="E4823" s="53">
        <v>389157.67</v>
      </c>
      <c r="F4823" s="26">
        <v>0.21</v>
      </c>
      <c r="G4823" s="53">
        <v>682777.13</v>
      </c>
      <c r="H4823" s="67"/>
      <c r="I4823" s="68"/>
      <c r="J4823" s="69"/>
      <c r="K4823" s="69"/>
      <c r="L4823" s="69"/>
      <c r="M4823" s="69"/>
      <c r="N4823" s="69"/>
      <c r="O4823" s="35"/>
      <c r="P4823" s="35" t="s">
        <v>28242</v>
      </c>
      <c r="Q4823" s="36">
        <v>1</v>
      </c>
      <c r="R4823" s="35" t="s">
        <v>27</v>
      </c>
      <c r="S4823" s="35" t="s">
        <v>28503</v>
      </c>
      <c r="T4823" s="35">
        <v>0</v>
      </c>
      <c r="U4823" s="35">
        <v>0</v>
      </c>
      <c r="V4823" s="36">
        <v>1</v>
      </c>
      <c r="W4823" s="36">
        <v>1</v>
      </c>
      <c r="X4823" s="37" t="s">
        <v>65</v>
      </c>
    </row>
    <row r="4824" spans="1:24" ht="24" customHeight="1" x14ac:dyDescent="0.2">
      <c r="A4824" s="50" t="s">
        <v>8807</v>
      </c>
      <c r="B4824" s="60" t="s">
        <v>9268</v>
      </c>
      <c r="C4824" s="76" t="s">
        <v>9268</v>
      </c>
      <c r="D4824" s="61" t="s">
        <v>9269</v>
      </c>
      <c r="E4824" s="53">
        <v>412406.21</v>
      </c>
      <c r="F4824" s="26">
        <v>0.21</v>
      </c>
      <c r="G4824" s="53">
        <v>723566.69</v>
      </c>
      <c r="H4824" s="67"/>
      <c r="I4824" s="68"/>
      <c r="J4824" s="69"/>
      <c r="K4824" s="69"/>
      <c r="L4824" s="69"/>
      <c r="M4824" s="69"/>
      <c r="N4824" s="69"/>
      <c r="O4824" s="35"/>
      <c r="P4824" s="35" t="s">
        <v>28243</v>
      </c>
      <c r="Q4824" s="36">
        <v>1</v>
      </c>
      <c r="R4824" s="35" t="s">
        <v>27</v>
      </c>
      <c r="S4824" s="35" t="s">
        <v>28503</v>
      </c>
      <c r="T4824" s="35">
        <v>0</v>
      </c>
      <c r="U4824" s="35">
        <v>0</v>
      </c>
      <c r="V4824" s="36">
        <v>1</v>
      </c>
      <c r="W4824" s="36">
        <v>1</v>
      </c>
      <c r="X4824" s="37" t="s">
        <v>65</v>
      </c>
    </row>
    <row r="4825" spans="1:24" ht="24" customHeight="1" x14ac:dyDescent="0.2">
      <c r="A4825" s="50" t="s">
        <v>8807</v>
      </c>
      <c r="B4825" s="60" t="s">
        <v>9270</v>
      </c>
      <c r="C4825" s="76" t="s">
        <v>9270</v>
      </c>
      <c r="D4825" s="61" t="s">
        <v>9271</v>
      </c>
      <c r="E4825" s="53">
        <v>294064.13</v>
      </c>
      <c r="F4825" s="26">
        <v>0.21</v>
      </c>
      <c r="G4825" s="53">
        <v>515935.51799999998</v>
      </c>
      <c r="H4825" s="67"/>
      <c r="I4825" s="68"/>
      <c r="J4825" s="69"/>
      <c r="K4825" s="69"/>
      <c r="L4825" s="69"/>
      <c r="M4825" s="69"/>
      <c r="N4825" s="69"/>
      <c r="O4825" s="35"/>
      <c r="P4825" s="35" t="s">
        <v>28244</v>
      </c>
      <c r="Q4825" s="36">
        <v>1</v>
      </c>
      <c r="R4825" s="35" t="s">
        <v>27</v>
      </c>
      <c r="S4825" s="35" t="s">
        <v>28503</v>
      </c>
      <c r="T4825" s="35">
        <v>0</v>
      </c>
      <c r="U4825" s="35">
        <v>0</v>
      </c>
      <c r="V4825" s="36">
        <v>1</v>
      </c>
      <c r="W4825" s="36">
        <v>1</v>
      </c>
      <c r="X4825" s="37" t="s">
        <v>65</v>
      </c>
    </row>
    <row r="4826" spans="1:24" ht="24" customHeight="1" x14ac:dyDescent="0.2">
      <c r="A4826" s="50" t="s">
        <v>8807</v>
      </c>
      <c r="B4826" s="60" t="s">
        <v>9272</v>
      </c>
      <c r="C4826" s="76" t="s">
        <v>9272</v>
      </c>
      <c r="D4826" s="61" t="s">
        <v>9273</v>
      </c>
      <c r="E4826" s="53">
        <v>458584.23</v>
      </c>
      <c r="F4826" s="26">
        <v>0.21</v>
      </c>
      <c r="G4826" s="53">
        <v>804586.027</v>
      </c>
      <c r="H4826" s="67"/>
      <c r="I4826" s="68"/>
      <c r="J4826" s="69"/>
      <c r="K4826" s="69"/>
      <c r="L4826" s="69"/>
      <c r="M4826" s="69"/>
      <c r="N4826" s="69"/>
      <c r="O4826" s="35"/>
      <c r="P4826" s="35" t="s">
        <v>28245</v>
      </c>
      <c r="Q4826" s="36">
        <v>1</v>
      </c>
      <c r="R4826" s="35" t="s">
        <v>27</v>
      </c>
      <c r="S4826" s="35" t="s">
        <v>28503</v>
      </c>
      <c r="T4826" s="35">
        <v>0</v>
      </c>
      <c r="U4826" s="35">
        <v>0</v>
      </c>
      <c r="V4826" s="36">
        <v>1</v>
      </c>
      <c r="W4826" s="36">
        <v>1</v>
      </c>
      <c r="X4826" s="37" t="s">
        <v>65</v>
      </c>
    </row>
    <row r="4827" spans="1:24" ht="24" customHeight="1" x14ac:dyDescent="0.2">
      <c r="A4827" s="50" t="s">
        <v>8807</v>
      </c>
      <c r="B4827" s="60" t="s">
        <v>9274</v>
      </c>
      <c r="C4827" s="76" t="s">
        <v>9274</v>
      </c>
      <c r="D4827" s="61" t="s">
        <v>9275</v>
      </c>
      <c r="E4827" s="53">
        <v>429446.85</v>
      </c>
      <c r="F4827" s="26">
        <v>0.21</v>
      </c>
      <c r="G4827" s="53">
        <v>753464.495</v>
      </c>
      <c r="H4827" s="67"/>
      <c r="I4827" s="68"/>
      <c r="J4827" s="69"/>
      <c r="K4827" s="69"/>
      <c r="L4827" s="69"/>
      <c r="M4827" s="69"/>
      <c r="N4827" s="69"/>
      <c r="O4827" s="35"/>
      <c r="P4827" s="35" t="s">
        <v>28246</v>
      </c>
      <c r="Q4827" s="36">
        <v>1</v>
      </c>
      <c r="R4827" s="35" t="s">
        <v>27</v>
      </c>
      <c r="S4827" s="35" t="s">
        <v>28503</v>
      </c>
      <c r="T4827" s="35">
        <v>0</v>
      </c>
      <c r="U4827" s="35">
        <v>0</v>
      </c>
      <c r="V4827" s="36">
        <v>1</v>
      </c>
      <c r="W4827" s="36">
        <v>1</v>
      </c>
      <c r="X4827" s="37" t="s">
        <v>65</v>
      </c>
    </row>
    <row r="4828" spans="1:24" ht="24" customHeight="1" x14ac:dyDescent="0.2">
      <c r="A4828" s="50" t="s">
        <v>8807</v>
      </c>
      <c r="B4828" s="60" t="s">
        <v>9276</v>
      </c>
      <c r="C4828" s="76" t="s">
        <v>9276</v>
      </c>
      <c r="D4828" s="61" t="s">
        <v>9277</v>
      </c>
      <c r="E4828" s="53">
        <v>447267.91</v>
      </c>
      <c r="F4828" s="26">
        <v>0.21</v>
      </c>
      <c r="G4828" s="53">
        <v>784731.549</v>
      </c>
      <c r="H4828" s="67"/>
      <c r="I4828" s="68"/>
      <c r="J4828" s="69"/>
      <c r="K4828" s="69"/>
      <c r="L4828" s="69"/>
      <c r="M4828" s="69"/>
      <c r="N4828" s="69"/>
      <c r="O4828" s="35"/>
      <c r="P4828" s="35" t="s">
        <v>28247</v>
      </c>
      <c r="Q4828" s="36">
        <v>1</v>
      </c>
      <c r="R4828" s="35" t="s">
        <v>27</v>
      </c>
      <c r="S4828" s="35" t="s">
        <v>28503</v>
      </c>
      <c r="T4828" s="35">
        <v>0</v>
      </c>
      <c r="U4828" s="35">
        <v>0</v>
      </c>
      <c r="V4828" s="36">
        <v>1</v>
      </c>
      <c r="W4828" s="36">
        <v>1</v>
      </c>
      <c r="X4828" s="37" t="s">
        <v>65</v>
      </c>
    </row>
    <row r="4829" spans="1:24" ht="24" customHeight="1" x14ac:dyDescent="0.2">
      <c r="A4829" s="50" t="s">
        <v>8807</v>
      </c>
      <c r="B4829" s="60" t="s">
        <v>9278</v>
      </c>
      <c r="C4829" s="76" t="s">
        <v>9278</v>
      </c>
      <c r="D4829" s="61" t="s">
        <v>9279</v>
      </c>
      <c r="E4829" s="53">
        <v>528581.05000000005</v>
      </c>
      <c r="F4829" s="26">
        <v>0.21</v>
      </c>
      <c r="G4829" s="53">
        <v>927395.44900000002</v>
      </c>
      <c r="H4829" s="67"/>
      <c r="I4829" s="68"/>
      <c r="J4829" s="69"/>
      <c r="K4829" s="69"/>
      <c r="L4829" s="69"/>
      <c r="M4829" s="69"/>
      <c r="N4829" s="69"/>
      <c r="O4829" s="35"/>
      <c r="P4829" s="35" t="s">
        <v>28248</v>
      </c>
      <c r="Q4829" s="36">
        <v>1</v>
      </c>
      <c r="R4829" s="35" t="s">
        <v>27</v>
      </c>
      <c r="S4829" s="35" t="s">
        <v>28503</v>
      </c>
      <c r="T4829" s="35">
        <v>0</v>
      </c>
      <c r="U4829" s="35">
        <v>0</v>
      </c>
      <c r="V4829" s="36">
        <v>1</v>
      </c>
      <c r="W4829" s="36">
        <v>1</v>
      </c>
      <c r="X4829" s="37" t="s">
        <v>65</v>
      </c>
    </row>
    <row r="4830" spans="1:24" ht="24" customHeight="1" x14ac:dyDescent="0.2">
      <c r="A4830" s="50" t="s">
        <v>8807</v>
      </c>
      <c r="B4830" s="60" t="s">
        <v>9280</v>
      </c>
      <c r="C4830" s="76" t="s">
        <v>9280</v>
      </c>
      <c r="D4830" s="61" t="s">
        <v>9281</v>
      </c>
      <c r="E4830" s="53">
        <v>211929.56</v>
      </c>
      <c r="F4830" s="26">
        <v>0.21</v>
      </c>
      <c r="G4830" s="53">
        <v>371830.41100000002</v>
      </c>
      <c r="H4830" s="67"/>
      <c r="I4830" s="68"/>
      <c r="J4830" s="69"/>
      <c r="K4830" s="69"/>
      <c r="L4830" s="69"/>
      <c r="M4830" s="69"/>
      <c r="N4830" s="69"/>
      <c r="O4830" s="35"/>
      <c r="P4830" s="35" t="s">
        <v>28249</v>
      </c>
      <c r="Q4830" s="36">
        <v>1</v>
      </c>
      <c r="R4830" s="35" t="s">
        <v>27</v>
      </c>
      <c r="S4830" s="35" t="s">
        <v>28503</v>
      </c>
      <c r="T4830" s="35">
        <v>0</v>
      </c>
      <c r="U4830" s="35">
        <v>0</v>
      </c>
      <c r="V4830" s="36">
        <v>1</v>
      </c>
      <c r="W4830" s="36">
        <v>1</v>
      </c>
      <c r="X4830" s="37" t="s">
        <v>65</v>
      </c>
    </row>
    <row r="4831" spans="1:24" ht="24" customHeight="1" x14ac:dyDescent="0.2">
      <c r="A4831" s="50" t="s">
        <v>8807</v>
      </c>
      <c r="B4831" s="60" t="s">
        <v>9282</v>
      </c>
      <c r="C4831" s="76" t="s">
        <v>9282</v>
      </c>
      <c r="D4831" s="61" t="s">
        <v>9283</v>
      </c>
      <c r="E4831" s="53">
        <v>458584.23</v>
      </c>
      <c r="F4831" s="26">
        <v>0.21</v>
      </c>
      <c r="G4831" s="53">
        <v>804586.027</v>
      </c>
      <c r="H4831" s="67"/>
      <c r="I4831" s="68"/>
      <c r="J4831" s="69"/>
      <c r="K4831" s="69"/>
      <c r="L4831" s="69"/>
      <c r="M4831" s="69"/>
      <c r="N4831" s="69"/>
      <c r="O4831" s="35"/>
      <c r="P4831" s="35" t="s">
        <v>28250</v>
      </c>
      <c r="Q4831" s="36">
        <v>1</v>
      </c>
      <c r="R4831" s="35" t="s">
        <v>27</v>
      </c>
      <c r="S4831" s="35" t="s">
        <v>28503</v>
      </c>
      <c r="T4831" s="35">
        <v>0</v>
      </c>
      <c r="U4831" s="35">
        <v>0</v>
      </c>
      <c r="V4831" s="36">
        <v>1</v>
      </c>
      <c r="W4831" s="36">
        <v>1</v>
      </c>
      <c r="X4831" s="37" t="s">
        <v>65</v>
      </c>
    </row>
    <row r="4832" spans="1:24" ht="24" customHeight="1" x14ac:dyDescent="0.2">
      <c r="A4832" s="50" t="s">
        <v>8807</v>
      </c>
      <c r="B4832" s="60" t="s">
        <v>9284</v>
      </c>
      <c r="C4832" s="76" t="s">
        <v>9284</v>
      </c>
      <c r="D4832" s="61" t="s">
        <v>9285</v>
      </c>
      <c r="E4832" s="53">
        <v>377544.81</v>
      </c>
      <c r="F4832" s="26">
        <v>0.21</v>
      </c>
      <c r="G4832" s="53">
        <v>662402.36399999994</v>
      </c>
      <c r="H4832" s="67"/>
      <c r="I4832" s="68"/>
      <c r="J4832" s="69"/>
      <c r="K4832" s="69"/>
      <c r="L4832" s="69"/>
      <c r="M4832" s="69"/>
      <c r="N4832" s="69"/>
      <c r="O4832" s="35"/>
      <c r="P4832" s="35" t="s">
        <v>28251</v>
      </c>
      <c r="Q4832" s="36">
        <v>1</v>
      </c>
      <c r="R4832" s="35" t="s">
        <v>27</v>
      </c>
      <c r="S4832" s="35" t="s">
        <v>28503</v>
      </c>
      <c r="T4832" s="35">
        <v>0</v>
      </c>
      <c r="U4832" s="35">
        <v>0</v>
      </c>
      <c r="V4832" s="36">
        <v>1</v>
      </c>
      <c r="W4832" s="36">
        <v>1</v>
      </c>
      <c r="X4832" s="37" t="s">
        <v>65</v>
      </c>
    </row>
    <row r="4833" spans="1:24" ht="24" customHeight="1" x14ac:dyDescent="0.2">
      <c r="A4833" s="50" t="s">
        <v>8807</v>
      </c>
      <c r="B4833" s="60" t="s">
        <v>9286</v>
      </c>
      <c r="C4833" s="76" t="s">
        <v>9286</v>
      </c>
      <c r="D4833" s="61" t="s">
        <v>9287</v>
      </c>
      <c r="E4833" s="53">
        <v>487924.37</v>
      </c>
      <c r="F4833" s="26">
        <v>0.21</v>
      </c>
      <c r="G4833" s="53">
        <v>856063.31099999999</v>
      </c>
      <c r="H4833" s="67"/>
      <c r="I4833" s="68"/>
      <c r="J4833" s="69"/>
      <c r="K4833" s="69"/>
      <c r="L4833" s="69"/>
      <c r="M4833" s="69"/>
      <c r="N4833" s="69"/>
      <c r="O4833" s="35"/>
      <c r="P4833" s="35" t="s">
        <v>28252</v>
      </c>
      <c r="Q4833" s="36">
        <v>1</v>
      </c>
      <c r="R4833" s="35" t="s">
        <v>27</v>
      </c>
      <c r="S4833" s="35" t="s">
        <v>28503</v>
      </c>
      <c r="T4833" s="35">
        <v>0</v>
      </c>
      <c r="U4833" s="35">
        <v>0</v>
      </c>
      <c r="V4833" s="36">
        <v>1</v>
      </c>
      <c r="W4833" s="36">
        <v>1</v>
      </c>
      <c r="X4833" s="37" t="s">
        <v>65</v>
      </c>
    </row>
    <row r="4834" spans="1:24" ht="24" customHeight="1" x14ac:dyDescent="0.2">
      <c r="A4834" s="50" t="s">
        <v>8807</v>
      </c>
      <c r="B4834" s="60" t="s">
        <v>9288</v>
      </c>
      <c r="C4834" s="76" t="s">
        <v>9288</v>
      </c>
      <c r="D4834" s="61" t="s">
        <v>9289</v>
      </c>
      <c r="E4834" s="53">
        <v>367447.19</v>
      </c>
      <c r="F4834" s="26">
        <v>0.21</v>
      </c>
      <c r="G4834" s="53">
        <v>644686.1</v>
      </c>
      <c r="H4834" s="67"/>
      <c r="I4834" s="68"/>
      <c r="J4834" s="69"/>
      <c r="K4834" s="69"/>
      <c r="L4834" s="69"/>
      <c r="M4834" s="69"/>
      <c r="N4834" s="69"/>
      <c r="O4834" s="35"/>
      <c r="P4834" s="35" t="s">
        <v>28253</v>
      </c>
      <c r="Q4834" s="36">
        <v>1</v>
      </c>
      <c r="R4834" s="35" t="s">
        <v>27</v>
      </c>
      <c r="S4834" s="35" t="s">
        <v>28503</v>
      </c>
      <c r="T4834" s="35">
        <v>0</v>
      </c>
      <c r="U4834" s="35">
        <v>0</v>
      </c>
      <c r="V4834" s="36">
        <v>1</v>
      </c>
      <c r="W4834" s="36">
        <v>1</v>
      </c>
      <c r="X4834" s="37" t="s">
        <v>65</v>
      </c>
    </row>
    <row r="4835" spans="1:24" ht="24" customHeight="1" x14ac:dyDescent="0.2">
      <c r="A4835" s="50" t="s">
        <v>8807</v>
      </c>
      <c r="B4835" s="60" t="s">
        <v>9290</v>
      </c>
      <c r="C4835" s="76" t="s">
        <v>9290</v>
      </c>
      <c r="D4835" s="61" t="s">
        <v>9291</v>
      </c>
      <c r="E4835" s="53">
        <v>412406.21</v>
      </c>
      <c r="F4835" s="26">
        <v>0.21</v>
      </c>
      <c r="G4835" s="53">
        <v>723566.69</v>
      </c>
      <c r="H4835" s="67"/>
      <c r="I4835" s="68"/>
      <c r="J4835" s="69"/>
      <c r="K4835" s="69"/>
      <c r="L4835" s="69"/>
      <c r="M4835" s="69"/>
      <c r="N4835" s="69"/>
      <c r="O4835" s="35"/>
      <c r="P4835" s="35" t="s">
        <v>28254</v>
      </c>
      <c r="Q4835" s="36">
        <v>1</v>
      </c>
      <c r="R4835" s="35" t="s">
        <v>27</v>
      </c>
      <c r="S4835" s="35" t="s">
        <v>28503</v>
      </c>
      <c r="T4835" s="35">
        <v>0</v>
      </c>
      <c r="U4835" s="35">
        <v>0</v>
      </c>
      <c r="V4835" s="36">
        <v>1</v>
      </c>
      <c r="W4835" s="36">
        <v>1</v>
      </c>
      <c r="X4835" s="37" t="s">
        <v>65</v>
      </c>
    </row>
    <row r="4836" spans="1:24" ht="24" customHeight="1" x14ac:dyDescent="0.2">
      <c r="A4836" s="50" t="s">
        <v>8807</v>
      </c>
      <c r="B4836" s="60" t="s">
        <v>9292</v>
      </c>
      <c r="C4836" s="76" t="s">
        <v>9292</v>
      </c>
      <c r="D4836" s="61" t="s">
        <v>9293</v>
      </c>
      <c r="E4836" s="53">
        <v>447267.91</v>
      </c>
      <c r="F4836" s="26">
        <v>0.21</v>
      </c>
      <c r="G4836" s="53">
        <v>784731.549</v>
      </c>
      <c r="H4836" s="67"/>
      <c r="I4836" s="68"/>
      <c r="J4836" s="69"/>
      <c r="K4836" s="69"/>
      <c r="L4836" s="69"/>
      <c r="M4836" s="69"/>
      <c r="N4836" s="69"/>
      <c r="O4836" s="35"/>
      <c r="P4836" s="35" t="s">
        <v>28255</v>
      </c>
      <c r="Q4836" s="36">
        <v>1</v>
      </c>
      <c r="R4836" s="35" t="s">
        <v>27</v>
      </c>
      <c r="S4836" s="35" t="s">
        <v>28503</v>
      </c>
      <c r="T4836" s="35">
        <v>0</v>
      </c>
      <c r="U4836" s="35">
        <v>0</v>
      </c>
      <c r="V4836" s="36">
        <v>1</v>
      </c>
      <c r="W4836" s="36">
        <v>1</v>
      </c>
      <c r="X4836" s="37" t="s">
        <v>65</v>
      </c>
    </row>
    <row r="4837" spans="1:24" ht="24" customHeight="1" x14ac:dyDescent="0.2">
      <c r="A4837" s="50" t="s">
        <v>8807</v>
      </c>
      <c r="B4837" s="60" t="s">
        <v>9294</v>
      </c>
      <c r="C4837" s="76" t="s">
        <v>9294</v>
      </c>
      <c r="D4837" s="61" t="s">
        <v>9295</v>
      </c>
      <c r="E4837" s="53">
        <v>284595.90999999997</v>
      </c>
      <c r="F4837" s="26">
        <v>0.21</v>
      </c>
      <c r="G4837" s="53">
        <v>499323.52500000002</v>
      </c>
      <c r="H4837" s="67"/>
      <c r="I4837" s="68"/>
      <c r="J4837" s="69"/>
      <c r="K4837" s="69"/>
      <c r="L4837" s="69"/>
      <c r="M4837" s="69"/>
      <c r="N4837" s="69"/>
      <c r="O4837" s="35"/>
      <c r="P4837" s="35" t="s">
        <v>28256</v>
      </c>
      <c r="Q4837" s="36">
        <v>1</v>
      </c>
      <c r="R4837" s="35" t="s">
        <v>27</v>
      </c>
      <c r="S4837" s="35" t="s">
        <v>28503</v>
      </c>
      <c r="T4837" s="35">
        <v>0</v>
      </c>
      <c r="U4837" s="35">
        <v>0</v>
      </c>
      <c r="V4837" s="36">
        <v>1</v>
      </c>
      <c r="W4837" s="36">
        <v>1</v>
      </c>
      <c r="X4837" s="37" t="s">
        <v>65</v>
      </c>
    </row>
    <row r="4838" spans="1:24" ht="24" customHeight="1" x14ac:dyDescent="0.2">
      <c r="A4838" s="50" t="s">
        <v>8807</v>
      </c>
      <c r="B4838" s="60" t="s">
        <v>9296</v>
      </c>
      <c r="C4838" s="76" t="s">
        <v>9296</v>
      </c>
      <c r="D4838" s="61" t="s">
        <v>9297</v>
      </c>
      <c r="E4838" s="53">
        <v>336888.21</v>
      </c>
      <c r="F4838" s="26">
        <v>0.21</v>
      </c>
      <c r="G4838" s="53">
        <v>591070.35900000005</v>
      </c>
      <c r="H4838" s="67"/>
      <c r="I4838" s="68"/>
      <c r="J4838" s="69"/>
      <c r="K4838" s="69"/>
      <c r="L4838" s="69"/>
      <c r="M4838" s="69"/>
      <c r="N4838" s="69"/>
      <c r="O4838" s="35"/>
      <c r="P4838" s="35" t="s">
        <v>28257</v>
      </c>
      <c r="Q4838" s="36">
        <v>1</v>
      </c>
      <c r="R4838" s="35" t="s">
        <v>27</v>
      </c>
      <c r="S4838" s="35" t="s">
        <v>28503</v>
      </c>
      <c r="T4838" s="35">
        <v>0</v>
      </c>
      <c r="U4838" s="35">
        <v>0</v>
      </c>
      <c r="V4838" s="36">
        <v>1</v>
      </c>
      <c r="W4838" s="36">
        <v>1</v>
      </c>
      <c r="X4838" s="37" t="s">
        <v>65</v>
      </c>
    </row>
    <row r="4839" spans="1:24" ht="24" customHeight="1" x14ac:dyDescent="0.2">
      <c r="A4839" s="50" t="s">
        <v>8807</v>
      </c>
      <c r="B4839" s="60" t="s">
        <v>9298</v>
      </c>
      <c r="C4839" s="76" t="s">
        <v>9298</v>
      </c>
      <c r="D4839" s="61" t="s">
        <v>9299</v>
      </c>
      <c r="E4839" s="53">
        <v>344508.54</v>
      </c>
      <c r="F4839" s="26">
        <v>0.21</v>
      </c>
      <c r="G4839" s="53">
        <v>604440.23</v>
      </c>
      <c r="H4839" s="67"/>
      <c r="I4839" s="68"/>
      <c r="J4839" s="69"/>
      <c r="K4839" s="69"/>
      <c r="L4839" s="69"/>
      <c r="M4839" s="69"/>
      <c r="N4839" s="69"/>
      <c r="O4839" s="35"/>
      <c r="P4839" s="35" t="s">
        <v>28258</v>
      </c>
      <c r="Q4839" s="36">
        <v>1</v>
      </c>
      <c r="R4839" s="35" t="s">
        <v>27</v>
      </c>
      <c r="S4839" s="35" t="s">
        <v>28503</v>
      </c>
      <c r="T4839" s="35">
        <v>0</v>
      </c>
      <c r="U4839" s="35">
        <v>0</v>
      </c>
      <c r="V4839" s="36">
        <v>1</v>
      </c>
      <c r="W4839" s="36">
        <v>1</v>
      </c>
      <c r="X4839" s="37" t="s">
        <v>65</v>
      </c>
    </row>
    <row r="4840" spans="1:24" ht="24" customHeight="1" x14ac:dyDescent="0.2">
      <c r="A4840" s="50" t="s">
        <v>8807</v>
      </c>
      <c r="B4840" s="60" t="s">
        <v>9300</v>
      </c>
      <c r="C4840" s="76" t="s">
        <v>9300</v>
      </c>
      <c r="D4840" s="61" t="s">
        <v>9301</v>
      </c>
      <c r="E4840" s="53">
        <v>389157.67</v>
      </c>
      <c r="F4840" s="26">
        <v>0.21</v>
      </c>
      <c r="G4840" s="53">
        <v>682777.13</v>
      </c>
      <c r="H4840" s="67"/>
      <c r="I4840" s="68"/>
      <c r="J4840" s="69"/>
      <c r="K4840" s="69"/>
      <c r="L4840" s="69"/>
      <c r="M4840" s="69"/>
      <c r="N4840" s="69"/>
      <c r="O4840" s="35"/>
      <c r="P4840" s="35" t="s">
        <v>28259</v>
      </c>
      <c r="Q4840" s="36">
        <v>1</v>
      </c>
      <c r="R4840" s="35" t="s">
        <v>27</v>
      </c>
      <c r="S4840" s="35" t="s">
        <v>28503</v>
      </c>
      <c r="T4840" s="35">
        <v>0</v>
      </c>
      <c r="U4840" s="35">
        <v>0</v>
      </c>
      <c r="V4840" s="36">
        <v>1</v>
      </c>
      <c r="W4840" s="36">
        <v>1</v>
      </c>
      <c r="X4840" s="37" t="s">
        <v>65</v>
      </c>
    </row>
    <row r="4841" spans="1:24" ht="24" customHeight="1" x14ac:dyDescent="0.2">
      <c r="A4841" s="50" t="s">
        <v>8807</v>
      </c>
      <c r="B4841" s="60" t="s">
        <v>9302</v>
      </c>
      <c r="C4841" s="76" t="s">
        <v>9302</v>
      </c>
      <c r="D4841" s="61" t="s">
        <v>9303</v>
      </c>
      <c r="E4841" s="53">
        <v>528581.05000000005</v>
      </c>
      <c r="F4841" s="26">
        <v>0.21</v>
      </c>
      <c r="G4841" s="53">
        <v>927395.44900000002</v>
      </c>
      <c r="H4841" s="67"/>
      <c r="I4841" s="68"/>
      <c r="J4841" s="69"/>
      <c r="K4841" s="69"/>
      <c r="L4841" s="69"/>
      <c r="M4841" s="69"/>
      <c r="N4841" s="69"/>
      <c r="O4841" s="35"/>
      <c r="P4841" s="35" t="s">
        <v>28260</v>
      </c>
      <c r="Q4841" s="36">
        <v>1</v>
      </c>
      <c r="R4841" s="35" t="s">
        <v>27</v>
      </c>
      <c r="S4841" s="35" t="s">
        <v>28503</v>
      </c>
      <c r="T4841" s="35">
        <v>0</v>
      </c>
      <c r="U4841" s="35">
        <v>0</v>
      </c>
      <c r="V4841" s="36">
        <v>1</v>
      </c>
      <c r="W4841" s="36">
        <v>1</v>
      </c>
      <c r="X4841" s="37" t="s">
        <v>65</v>
      </c>
    </row>
    <row r="4842" spans="1:24" ht="24" customHeight="1" x14ac:dyDescent="0.2">
      <c r="A4842" s="50" t="s">
        <v>8807</v>
      </c>
      <c r="B4842" s="60" t="s">
        <v>9304</v>
      </c>
      <c r="C4842" s="76" t="s">
        <v>9304</v>
      </c>
      <c r="D4842" s="61" t="s">
        <v>9305</v>
      </c>
      <c r="E4842" s="53">
        <v>336888.21</v>
      </c>
      <c r="F4842" s="26">
        <v>0.21</v>
      </c>
      <c r="G4842" s="53">
        <v>591070.35900000005</v>
      </c>
      <c r="H4842" s="67"/>
      <c r="I4842" s="68"/>
      <c r="J4842" s="69"/>
      <c r="K4842" s="69"/>
      <c r="L4842" s="69"/>
      <c r="M4842" s="69"/>
      <c r="N4842" s="69"/>
      <c r="O4842" s="35"/>
      <c r="P4842" s="35" t="s">
        <v>28261</v>
      </c>
      <c r="Q4842" s="36">
        <v>1</v>
      </c>
      <c r="R4842" s="35" t="s">
        <v>27</v>
      </c>
      <c r="S4842" s="35" t="s">
        <v>28503</v>
      </c>
      <c r="T4842" s="35">
        <v>0</v>
      </c>
      <c r="U4842" s="35">
        <v>0</v>
      </c>
      <c r="V4842" s="36">
        <v>1</v>
      </c>
      <c r="W4842" s="36">
        <v>1</v>
      </c>
      <c r="X4842" s="37" t="s">
        <v>65</v>
      </c>
    </row>
    <row r="4843" spans="1:24" ht="24" customHeight="1" x14ac:dyDescent="0.2">
      <c r="A4843" s="50" t="s">
        <v>8807</v>
      </c>
      <c r="B4843" s="60" t="s">
        <v>9306</v>
      </c>
      <c r="C4843" s="76" t="s">
        <v>9306</v>
      </c>
      <c r="D4843" s="61" t="s">
        <v>9307</v>
      </c>
      <c r="E4843" s="53">
        <v>389157.67</v>
      </c>
      <c r="F4843" s="26">
        <v>0.21</v>
      </c>
      <c r="G4843" s="53">
        <v>682777.13</v>
      </c>
      <c r="H4843" s="67"/>
      <c r="I4843" s="68"/>
      <c r="J4843" s="69"/>
      <c r="K4843" s="69"/>
      <c r="L4843" s="69"/>
      <c r="M4843" s="69"/>
      <c r="N4843" s="69"/>
      <c r="O4843" s="35"/>
      <c r="P4843" s="35" t="s">
        <v>28262</v>
      </c>
      <c r="Q4843" s="36">
        <v>1</v>
      </c>
      <c r="R4843" s="35" t="s">
        <v>27</v>
      </c>
      <c r="S4843" s="35" t="s">
        <v>28503</v>
      </c>
      <c r="T4843" s="35">
        <v>0</v>
      </c>
      <c r="U4843" s="35">
        <v>0</v>
      </c>
      <c r="V4843" s="36">
        <v>1</v>
      </c>
      <c r="W4843" s="36">
        <v>1</v>
      </c>
      <c r="X4843" s="37" t="s">
        <v>65</v>
      </c>
    </row>
    <row r="4844" spans="1:24" ht="24" customHeight="1" x14ac:dyDescent="0.2">
      <c r="A4844" s="50" t="s">
        <v>8807</v>
      </c>
      <c r="B4844" s="60" t="s">
        <v>9308</v>
      </c>
      <c r="C4844" s="76" t="s">
        <v>9308</v>
      </c>
      <c r="D4844" s="61" t="s">
        <v>9309</v>
      </c>
      <c r="E4844" s="53">
        <v>569260.31999999995</v>
      </c>
      <c r="F4844" s="26">
        <v>0.21</v>
      </c>
      <c r="G4844" s="53">
        <v>998767.22699999996</v>
      </c>
      <c r="H4844" s="67"/>
      <c r="I4844" s="68"/>
      <c r="J4844" s="69"/>
      <c r="K4844" s="69"/>
      <c r="L4844" s="69"/>
      <c r="M4844" s="69"/>
      <c r="N4844" s="69"/>
      <c r="O4844" s="35"/>
      <c r="P4844" s="35" t="s">
        <v>28263</v>
      </c>
      <c r="Q4844" s="36">
        <v>1</v>
      </c>
      <c r="R4844" s="35" t="s">
        <v>27</v>
      </c>
      <c r="S4844" s="35" t="s">
        <v>28503</v>
      </c>
      <c r="T4844" s="35">
        <v>0</v>
      </c>
      <c r="U4844" s="35">
        <v>0</v>
      </c>
      <c r="V4844" s="36">
        <v>1</v>
      </c>
      <c r="W4844" s="36">
        <v>1</v>
      </c>
      <c r="X4844" s="37" t="s">
        <v>65</v>
      </c>
    </row>
    <row r="4845" spans="1:24" ht="24" customHeight="1" x14ac:dyDescent="0.2">
      <c r="A4845" s="50" t="s">
        <v>8807</v>
      </c>
      <c r="B4845" s="60" t="s">
        <v>9310</v>
      </c>
      <c r="C4845" s="76" t="s">
        <v>9310</v>
      </c>
      <c r="D4845" s="61" t="s">
        <v>9311</v>
      </c>
      <c r="E4845" s="53">
        <v>284595.90999999997</v>
      </c>
      <c r="F4845" s="26">
        <v>0.21</v>
      </c>
      <c r="G4845" s="53">
        <v>499323.52500000002</v>
      </c>
      <c r="H4845" s="67"/>
      <c r="I4845" s="68"/>
      <c r="J4845" s="69"/>
      <c r="K4845" s="69"/>
      <c r="L4845" s="69"/>
      <c r="M4845" s="69"/>
      <c r="N4845" s="69"/>
      <c r="O4845" s="35"/>
      <c r="P4845" s="35" t="s">
        <v>28264</v>
      </c>
      <c r="Q4845" s="36">
        <v>1</v>
      </c>
      <c r="R4845" s="35" t="s">
        <v>27</v>
      </c>
      <c r="S4845" s="35" t="s">
        <v>28503</v>
      </c>
      <c r="T4845" s="35">
        <v>0</v>
      </c>
      <c r="U4845" s="35">
        <v>0</v>
      </c>
      <c r="V4845" s="36">
        <v>1</v>
      </c>
      <c r="W4845" s="36">
        <v>1</v>
      </c>
      <c r="X4845" s="37" t="s">
        <v>65</v>
      </c>
    </row>
    <row r="4846" spans="1:24" ht="24" customHeight="1" x14ac:dyDescent="0.2">
      <c r="A4846" s="50" t="s">
        <v>8807</v>
      </c>
      <c r="B4846" s="60" t="s">
        <v>9312</v>
      </c>
      <c r="C4846" s="76" t="s">
        <v>9312</v>
      </c>
      <c r="D4846" s="61" t="s">
        <v>9313</v>
      </c>
      <c r="E4846" s="53">
        <v>447267.91</v>
      </c>
      <c r="F4846" s="26">
        <v>0.21</v>
      </c>
      <c r="G4846" s="53">
        <v>784731.549</v>
      </c>
      <c r="H4846" s="67"/>
      <c r="I4846" s="68"/>
      <c r="J4846" s="69"/>
      <c r="K4846" s="69"/>
      <c r="L4846" s="69"/>
      <c r="M4846" s="69"/>
      <c r="N4846" s="69"/>
      <c r="O4846" s="35"/>
      <c r="P4846" s="35" t="s">
        <v>28265</v>
      </c>
      <c r="Q4846" s="36">
        <v>1</v>
      </c>
      <c r="R4846" s="35" t="s">
        <v>27</v>
      </c>
      <c r="S4846" s="35" t="s">
        <v>28503</v>
      </c>
      <c r="T4846" s="35">
        <v>0</v>
      </c>
      <c r="U4846" s="35">
        <v>0</v>
      </c>
      <c r="V4846" s="36">
        <v>1</v>
      </c>
      <c r="W4846" s="36">
        <v>1</v>
      </c>
      <c r="X4846" s="37" t="s">
        <v>65</v>
      </c>
    </row>
    <row r="4847" spans="1:24" ht="24" customHeight="1" x14ac:dyDescent="0.2">
      <c r="A4847" s="50" t="s">
        <v>8807</v>
      </c>
      <c r="B4847" s="60" t="s">
        <v>9314</v>
      </c>
      <c r="C4847" s="76" t="s">
        <v>9314</v>
      </c>
      <c r="D4847" s="61" t="s">
        <v>9315</v>
      </c>
      <c r="E4847" s="53">
        <v>447267.91</v>
      </c>
      <c r="F4847" s="26">
        <v>0.21</v>
      </c>
      <c r="G4847" s="53">
        <v>784731.549</v>
      </c>
      <c r="H4847" s="67"/>
      <c r="I4847" s="68"/>
      <c r="J4847" s="69"/>
      <c r="K4847" s="69"/>
      <c r="L4847" s="69"/>
      <c r="M4847" s="69"/>
      <c r="N4847" s="69"/>
      <c r="O4847" s="35"/>
      <c r="P4847" s="35" t="s">
        <v>28266</v>
      </c>
      <c r="Q4847" s="36">
        <v>1</v>
      </c>
      <c r="R4847" s="35" t="s">
        <v>27</v>
      </c>
      <c r="S4847" s="35" t="s">
        <v>28503</v>
      </c>
      <c r="T4847" s="35">
        <v>0</v>
      </c>
      <c r="U4847" s="35">
        <v>0</v>
      </c>
      <c r="V4847" s="36">
        <v>1</v>
      </c>
      <c r="W4847" s="36">
        <v>1</v>
      </c>
      <c r="X4847" s="37" t="s">
        <v>65</v>
      </c>
    </row>
    <row r="4848" spans="1:24" ht="24" customHeight="1" x14ac:dyDescent="0.2">
      <c r="A4848" s="50" t="s">
        <v>8807</v>
      </c>
      <c r="B4848" s="60" t="s">
        <v>9316</v>
      </c>
      <c r="C4848" s="76" t="s">
        <v>9316</v>
      </c>
      <c r="D4848" s="61" t="s">
        <v>9317</v>
      </c>
      <c r="E4848" s="53">
        <v>487924.37</v>
      </c>
      <c r="F4848" s="26">
        <v>0.21</v>
      </c>
      <c r="G4848" s="53">
        <v>856063.31099999999</v>
      </c>
      <c r="H4848" s="67"/>
      <c r="I4848" s="68"/>
      <c r="J4848" s="69"/>
      <c r="K4848" s="69"/>
      <c r="L4848" s="69"/>
      <c r="M4848" s="69"/>
      <c r="N4848" s="69"/>
      <c r="O4848" s="35"/>
      <c r="P4848" s="35" t="s">
        <v>28267</v>
      </c>
      <c r="Q4848" s="36">
        <v>1</v>
      </c>
      <c r="R4848" s="35" t="s">
        <v>27</v>
      </c>
      <c r="S4848" s="35" t="s">
        <v>28503</v>
      </c>
      <c r="T4848" s="35">
        <v>0</v>
      </c>
      <c r="U4848" s="35">
        <v>0</v>
      </c>
      <c r="V4848" s="36">
        <v>1</v>
      </c>
      <c r="W4848" s="36">
        <v>1</v>
      </c>
      <c r="X4848" s="37" t="s">
        <v>65</v>
      </c>
    </row>
    <row r="4849" spans="1:24" ht="24" customHeight="1" x14ac:dyDescent="0.2">
      <c r="A4849" s="50" t="s">
        <v>8807</v>
      </c>
      <c r="B4849" s="60" t="s">
        <v>9318</v>
      </c>
      <c r="C4849" s="76" t="s">
        <v>9318</v>
      </c>
      <c r="D4849" s="61" t="s">
        <v>9319</v>
      </c>
      <c r="E4849" s="53">
        <v>876269.6</v>
      </c>
      <c r="F4849" s="26">
        <v>0.21</v>
      </c>
      <c r="G4849" s="53">
        <v>1537415.013</v>
      </c>
      <c r="H4849" s="67"/>
      <c r="I4849" s="68"/>
      <c r="J4849" s="69"/>
      <c r="K4849" s="69"/>
      <c r="L4849" s="69"/>
      <c r="M4849" s="69"/>
      <c r="N4849" s="69"/>
      <c r="O4849" s="35"/>
      <c r="P4849" s="35" t="s">
        <v>28268</v>
      </c>
      <c r="Q4849" s="36">
        <v>1</v>
      </c>
      <c r="R4849" s="35" t="s">
        <v>27</v>
      </c>
      <c r="S4849" s="35" t="s">
        <v>28503</v>
      </c>
      <c r="T4849" s="35">
        <v>0</v>
      </c>
      <c r="U4849" s="35">
        <v>0</v>
      </c>
      <c r="V4849" s="36">
        <v>1</v>
      </c>
      <c r="W4849" s="36">
        <v>1</v>
      </c>
      <c r="X4849" s="37" t="s">
        <v>65</v>
      </c>
    </row>
    <row r="4850" spans="1:24" ht="24" customHeight="1" x14ac:dyDescent="0.2">
      <c r="A4850" s="50" t="s">
        <v>8807</v>
      </c>
      <c r="B4850" s="60" t="s">
        <v>9320</v>
      </c>
      <c r="C4850" s="76" t="s">
        <v>9320</v>
      </c>
      <c r="D4850" s="61" t="s">
        <v>9321</v>
      </c>
      <c r="E4850" s="53">
        <v>505081.51</v>
      </c>
      <c r="F4850" s="26">
        <v>0.21</v>
      </c>
      <c r="G4850" s="53">
        <v>886165.51</v>
      </c>
      <c r="H4850" s="67"/>
      <c r="I4850" s="68"/>
      <c r="J4850" s="69"/>
      <c r="K4850" s="69"/>
      <c r="L4850" s="69"/>
      <c r="M4850" s="69"/>
      <c r="N4850" s="69"/>
      <c r="O4850" s="35"/>
      <c r="P4850" s="35" t="s">
        <v>28269</v>
      </c>
      <c r="Q4850" s="36">
        <v>1</v>
      </c>
      <c r="R4850" s="35" t="s">
        <v>27</v>
      </c>
      <c r="S4850" s="35" t="s">
        <v>28503</v>
      </c>
      <c r="T4850" s="35">
        <v>0</v>
      </c>
      <c r="U4850" s="35">
        <v>0</v>
      </c>
      <c r="V4850" s="36">
        <v>1</v>
      </c>
      <c r="W4850" s="36">
        <v>1</v>
      </c>
      <c r="X4850" s="37" t="s">
        <v>65</v>
      </c>
    </row>
    <row r="4851" spans="1:24" ht="24" customHeight="1" x14ac:dyDescent="0.2">
      <c r="A4851" s="50" t="s">
        <v>8807</v>
      </c>
      <c r="B4851" s="60" t="s">
        <v>9322</v>
      </c>
      <c r="C4851" s="76" t="s">
        <v>9322</v>
      </c>
      <c r="D4851" s="61" t="s">
        <v>9323</v>
      </c>
      <c r="E4851" s="53">
        <v>578112.59</v>
      </c>
      <c r="F4851" s="26">
        <v>0.21</v>
      </c>
      <c r="G4851" s="53">
        <v>1014298.545</v>
      </c>
      <c r="H4851" s="67"/>
      <c r="I4851" s="68"/>
      <c r="J4851" s="69"/>
      <c r="K4851" s="69"/>
      <c r="L4851" s="69"/>
      <c r="M4851" s="69"/>
      <c r="N4851" s="69"/>
      <c r="O4851" s="35"/>
      <c r="P4851" s="35" t="s">
        <v>28270</v>
      </c>
      <c r="Q4851" s="36">
        <v>1</v>
      </c>
      <c r="R4851" s="35" t="s">
        <v>27</v>
      </c>
      <c r="S4851" s="35" t="s">
        <v>28503</v>
      </c>
      <c r="T4851" s="35">
        <v>0</v>
      </c>
      <c r="U4851" s="35">
        <v>0</v>
      </c>
      <c r="V4851" s="36">
        <v>1</v>
      </c>
      <c r="W4851" s="36">
        <v>1</v>
      </c>
      <c r="X4851" s="37" t="s">
        <v>65</v>
      </c>
    </row>
    <row r="4852" spans="1:24" ht="24" customHeight="1" x14ac:dyDescent="0.2">
      <c r="A4852" s="50" t="s">
        <v>8807</v>
      </c>
      <c r="B4852" s="60" t="s">
        <v>9324</v>
      </c>
      <c r="C4852" s="76" t="s">
        <v>9324</v>
      </c>
      <c r="D4852" s="61" t="s">
        <v>9325</v>
      </c>
      <c r="E4852" s="53">
        <v>687648.07</v>
      </c>
      <c r="F4852" s="26">
        <v>0.21</v>
      </c>
      <c r="G4852" s="53">
        <v>1206478.537</v>
      </c>
      <c r="H4852" s="67"/>
      <c r="I4852" s="68"/>
      <c r="J4852" s="69"/>
      <c r="K4852" s="69"/>
      <c r="L4852" s="69"/>
      <c r="M4852" s="69"/>
      <c r="N4852" s="69"/>
      <c r="O4852" s="35"/>
      <c r="P4852" s="35" t="s">
        <v>28271</v>
      </c>
      <c r="Q4852" s="36">
        <v>1</v>
      </c>
      <c r="R4852" s="35" t="s">
        <v>27</v>
      </c>
      <c r="S4852" s="35" t="s">
        <v>28503</v>
      </c>
      <c r="T4852" s="35">
        <v>0</v>
      </c>
      <c r="U4852" s="35">
        <v>0</v>
      </c>
      <c r="V4852" s="36">
        <v>1</v>
      </c>
      <c r="W4852" s="36">
        <v>1</v>
      </c>
      <c r="X4852" s="37" t="s">
        <v>65</v>
      </c>
    </row>
    <row r="4853" spans="1:24" ht="24" customHeight="1" x14ac:dyDescent="0.2">
      <c r="A4853" s="50" t="s">
        <v>8807</v>
      </c>
      <c r="B4853" s="60" t="s">
        <v>9326</v>
      </c>
      <c r="C4853" s="76" t="s">
        <v>9326</v>
      </c>
      <c r="D4853" s="61" t="s">
        <v>9327</v>
      </c>
      <c r="E4853" s="53">
        <v>514544.59</v>
      </c>
      <c r="F4853" s="26">
        <v>0.21</v>
      </c>
      <c r="G4853" s="53">
        <v>902768.48899999994</v>
      </c>
      <c r="H4853" s="67"/>
      <c r="I4853" s="68"/>
      <c r="J4853" s="69"/>
      <c r="K4853" s="69"/>
      <c r="L4853" s="69"/>
      <c r="M4853" s="69"/>
      <c r="N4853" s="69"/>
      <c r="O4853" s="35"/>
      <c r="P4853" s="35" t="s">
        <v>28272</v>
      </c>
      <c r="Q4853" s="36">
        <v>1</v>
      </c>
      <c r="R4853" s="35" t="s">
        <v>27</v>
      </c>
      <c r="S4853" s="35" t="s">
        <v>28503</v>
      </c>
      <c r="T4853" s="35">
        <v>0</v>
      </c>
      <c r="U4853" s="35">
        <v>0</v>
      </c>
      <c r="V4853" s="36">
        <v>1</v>
      </c>
      <c r="W4853" s="36">
        <v>1</v>
      </c>
      <c r="X4853" s="37" t="s">
        <v>65</v>
      </c>
    </row>
    <row r="4854" spans="1:24" ht="24" customHeight="1" x14ac:dyDescent="0.2">
      <c r="A4854" s="50" t="s">
        <v>8807</v>
      </c>
      <c r="B4854" s="60" t="s">
        <v>9328</v>
      </c>
      <c r="C4854" s="76" t="s">
        <v>9328</v>
      </c>
      <c r="D4854" s="61" t="s">
        <v>9329</v>
      </c>
      <c r="E4854" s="53">
        <v>328537.99</v>
      </c>
      <c r="F4854" s="26">
        <v>0.21</v>
      </c>
      <c r="G4854" s="53">
        <v>576419.90899999999</v>
      </c>
      <c r="H4854" s="67"/>
      <c r="I4854" s="68"/>
      <c r="J4854" s="69"/>
      <c r="K4854" s="69"/>
      <c r="L4854" s="69"/>
      <c r="M4854" s="69"/>
      <c r="N4854" s="69"/>
      <c r="O4854" s="35"/>
      <c r="P4854" s="35" t="s">
        <v>28273</v>
      </c>
      <c r="Q4854" s="36">
        <v>1</v>
      </c>
      <c r="R4854" s="35" t="s">
        <v>27</v>
      </c>
      <c r="S4854" s="35" t="s">
        <v>28503</v>
      </c>
      <c r="T4854" s="35">
        <v>0</v>
      </c>
      <c r="U4854" s="35">
        <v>0</v>
      </c>
      <c r="V4854" s="36">
        <v>1</v>
      </c>
      <c r="W4854" s="36">
        <v>1</v>
      </c>
      <c r="X4854" s="37" t="s">
        <v>65</v>
      </c>
    </row>
    <row r="4855" spans="1:24" ht="24" customHeight="1" x14ac:dyDescent="0.2">
      <c r="A4855" s="50" t="s">
        <v>8807</v>
      </c>
      <c r="B4855" s="60" t="s">
        <v>9330</v>
      </c>
      <c r="C4855" s="76" t="s">
        <v>9330</v>
      </c>
      <c r="D4855" s="61" t="s">
        <v>9331</v>
      </c>
      <c r="E4855" s="53">
        <v>403143.38</v>
      </c>
      <c r="F4855" s="26">
        <v>0.21</v>
      </c>
      <c r="G4855" s="53">
        <v>707315.05900000001</v>
      </c>
      <c r="H4855" s="67"/>
      <c r="I4855" s="68"/>
      <c r="J4855" s="69"/>
      <c r="K4855" s="69"/>
      <c r="L4855" s="69"/>
      <c r="M4855" s="69"/>
      <c r="N4855" s="69"/>
      <c r="O4855" s="35"/>
      <c r="P4855" s="35" t="s">
        <v>28274</v>
      </c>
      <c r="Q4855" s="36">
        <v>1</v>
      </c>
      <c r="R4855" s="35" t="s">
        <v>27</v>
      </c>
      <c r="S4855" s="35" t="s">
        <v>28503</v>
      </c>
      <c r="T4855" s="35">
        <v>0</v>
      </c>
      <c r="U4855" s="35">
        <v>0</v>
      </c>
      <c r="V4855" s="36">
        <v>1</v>
      </c>
      <c r="W4855" s="36">
        <v>1</v>
      </c>
      <c r="X4855" s="37" t="s">
        <v>65</v>
      </c>
    </row>
    <row r="4856" spans="1:24" ht="24" customHeight="1" x14ac:dyDescent="0.2">
      <c r="A4856" s="50" t="s">
        <v>8807</v>
      </c>
      <c r="B4856" s="60" t="s">
        <v>9332</v>
      </c>
      <c r="C4856" s="76" t="s">
        <v>9332</v>
      </c>
      <c r="D4856" s="61" t="s">
        <v>24259</v>
      </c>
      <c r="E4856" s="53">
        <v>578112.59</v>
      </c>
      <c r="F4856" s="26">
        <v>0.21</v>
      </c>
      <c r="G4856" s="53">
        <v>1014298.545</v>
      </c>
      <c r="H4856" s="67"/>
      <c r="I4856" s="68"/>
      <c r="J4856" s="69"/>
      <c r="K4856" s="69"/>
      <c r="L4856" s="69"/>
      <c r="M4856" s="69"/>
      <c r="N4856" s="69"/>
      <c r="O4856" s="35"/>
      <c r="P4856" s="35" t="s">
        <v>28275</v>
      </c>
      <c r="Q4856" s="36">
        <v>1</v>
      </c>
      <c r="R4856" s="35" t="s">
        <v>27</v>
      </c>
      <c r="S4856" s="35" t="s">
        <v>28503</v>
      </c>
      <c r="T4856" s="35">
        <v>0</v>
      </c>
      <c r="U4856" s="35">
        <v>0</v>
      </c>
      <c r="V4856" s="36">
        <v>1</v>
      </c>
      <c r="W4856" s="36">
        <v>1</v>
      </c>
      <c r="X4856" s="37" t="s">
        <v>65</v>
      </c>
    </row>
    <row r="4857" spans="1:24" ht="24" customHeight="1" x14ac:dyDescent="0.2">
      <c r="A4857" s="50" t="s">
        <v>8807</v>
      </c>
      <c r="B4857" s="60" t="s">
        <v>9334</v>
      </c>
      <c r="C4857" s="76" t="s">
        <v>9334</v>
      </c>
      <c r="D4857" s="61" t="s">
        <v>9335</v>
      </c>
      <c r="E4857" s="53">
        <v>343869.68</v>
      </c>
      <c r="F4857" s="26">
        <v>0.21</v>
      </c>
      <c r="G4857" s="53">
        <v>603319.35800000001</v>
      </c>
      <c r="H4857" s="67"/>
      <c r="I4857" s="68"/>
      <c r="J4857" s="69"/>
      <c r="K4857" s="69"/>
      <c r="L4857" s="69"/>
      <c r="M4857" s="69"/>
      <c r="N4857" s="69"/>
      <c r="O4857" s="35"/>
      <c r="P4857" s="35" t="s">
        <v>28276</v>
      </c>
      <c r="Q4857" s="36">
        <v>1</v>
      </c>
      <c r="R4857" s="35" t="s">
        <v>27</v>
      </c>
      <c r="S4857" s="35" t="s">
        <v>28503</v>
      </c>
      <c r="T4857" s="35">
        <v>0</v>
      </c>
      <c r="U4857" s="35">
        <v>0</v>
      </c>
      <c r="V4857" s="36">
        <v>1</v>
      </c>
      <c r="W4857" s="36">
        <v>1</v>
      </c>
      <c r="X4857" s="37" t="s">
        <v>65</v>
      </c>
    </row>
    <row r="4858" spans="1:24" ht="24" customHeight="1" x14ac:dyDescent="0.2">
      <c r="A4858" s="50" t="s">
        <v>8807</v>
      </c>
      <c r="B4858" s="60" t="s">
        <v>9336</v>
      </c>
      <c r="C4858" s="76" t="s">
        <v>9336</v>
      </c>
      <c r="D4858" s="61" t="s">
        <v>9337</v>
      </c>
      <c r="E4858" s="53">
        <v>419866.85</v>
      </c>
      <c r="F4858" s="26">
        <v>0.21</v>
      </c>
      <c r="G4858" s="53">
        <v>736656.38500000001</v>
      </c>
      <c r="H4858" s="67"/>
      <c r="I4858" s="68"/>
      <c r="J4858" s="69"/>
      <c r="K4858" s="69"/>
      <c r="L4858" s="69"/>
      <c r="M4858" s="69"/>
      <c r="N4858" s="69"/>
      <c r="O4858" s="35"/>
      <c r="P4858" s="35" t="s">
        <v>28277</v>
      </c>
      <c r="Q4858" s="36">
        <v>1</v>
      </c>
      <c r="R4858" s="35" t="s">
        <v>27</v>
      </c>
      <c r="S4858" s="35" t="s">
        <v>28504</v>
      </c>
      <c r="T4858" s="35">
        <v>0</v>
      </c>
      <c r="U4858" s="35">
        <v>0</v>
      </c>
      <c r="V4858" s="36">
        <v>1</v>
      </c>
      <c r="W4858" s="36">
        <v>1</v>
      </c>
      <c r="X4858" s="37" t="s">
        <v>65</v>
      </c>
    </row>
    <row r="4859" spans="1:24" ht="24" customHeight="1" x14ac:dyDescent="0.2">
      <c r="A4859" s="50" t="s">
        <v>8807</v>
      </c>
      <c r="B4859" s="60" t="s">
        <v>9338</v>
      </c>
      <c r="C4859" s="76" t="s">
        <v>9338</v>
      </c>
      <c r="D4859" s="61" t="s">
        <v>9339</v>
      </c>
      <c r="E4859" s="53">
        <v>468554.44</v>
      </c>
      <c r="F4859" s="26">
        <v>0.21</v>
      </c>
      <c r="G4859" s="53">
        <v>822078.76699999999</v>
      </c>
      <c r="H4859" s="67"/>
      <c r="I4859" s="68"/>
      <c r="J4859" s="69"/>
      <c r="K4859" s="69"/>
      <c r="L4859" s="69"/>
      <c r="M4859" s="69"/>
      <c r="N4859" s="69"/>
      <c r="O4859" s="35"/>
      <c r="P4859" s="35" t="s">
        <v>28278</v>
      </c>
      <c r="Q4859" s="36">
        <v>1</v>
      </c>
      <c r="R4859" s="35" t="s">
        <v>27</v>
      </c>
      <c r="S4859" s="35" t="s">
        <v>28503</v>
      </c>
      <c r="T4859" s="35">
        <v>0</v>
      </c>
      <c r="U4859" s="35">
        <v>0</v>
      </c>
      <c r="V4859" s="36">
        <v>1</v>
      </c>
      <c r="W4859" s="36">
        <v>1</v>
      </c>
      <c r="X4859" s="37" t="s">
        <v>65</v>
      </c>
    </row>
    <row r="4860" spans="1:24" ht="24" customHeight="1" x14ac:dyDescent="0.2">
      <c r="A4860" s="50" t="s">
        <v>8807</v>
      </c>
      <c r="B4860" s="60" t="s">
        <v>9340</v>
      </c>
      <c r="C4860" s="76" t="s">
        <v>9340</v>
      </c>
      <c r="D4860" s="61" t="s">
        <v>9341</v>
      </c>
      <c r="E4860" s="53">
        <v>511173.06</v>
      </c>
      <c r="F4860" s="26">
        <v>0.21</v>
      </c>
      <c r="G4860" s="53">
        <v>896853.13699999999</v>
      </c>
      <c r="H4860" s="67"/>
      <c r="I4860" s="68"/>
      <c r="J4860" s="69"/>
      <c r="K4860" s="69"/>
      <c r="L4860" s="69"/>
      <c r="M4860" s="69"/>
      <c r="N4860" s="69"/>
      <c r="O4860" s="35"/>
      <c r="P4860" s="35" t="s">
        <v>28279</v>
      </c>
      <c r="Q4860" s="36">
        <v>1</v>
      </c>
      <c r="R4860" s="35" t="s">
        <v>27</v>
      </c>
      <c r="S4860" s="35" t="s">
        <v>28503</v>
      </c>
      <c r="T4860" s="35">
        <v>0</v>
      </c>
      <c r="U4860" s="35">
        <v>0</v>
      </c>
      <c r="V4860" s="36">
        <v>1</v>
      </c>
      <c r="W4860" s="36">
        <v>1</v>
      </c>
      <c r="X4860" s="37" t="s">
        <v>65</v>
      </c>
    </row>
    <row r="4861" spans="1:24" ht="24" customHeight="1" x14ac:dyDescent="0.2">
      <c r="A4861" s="50" t="s">
        <v>8807</v>
      </c>
      <c r="B4861" s="60" t="s">
        <v>9342</v>
      </c>
      <c r="C4861" s="76" t="s">
        <v>9342</v>
      </c>
      <c r="D4861" s="61" t="s">
        <v>9343</v>
      </c>
      <c r="E4861" s="53">
        <v>541585.59</v>
      </c>
      <c r="F4861" s="26">
        <v>0.21</v>
      </c>
      <c r="G4861" s="53">
        <v>950211.92299999995</v>
      </c>
      <c r="H4861" s="67"/>
      <c r="I4861" s="68"/>
      <c r="J4861" s="69"/>
      <c r="K4861" s="69"/>
      <c r="L4861" s="69"/>
      <c r="M4861" s="69"/>
      <c r="N4861" s="69"/>
      <c r="O4861" s="35"/>
      <c r="P4861" s="35" t="s">
        <v>28280</v>
      </c>
      <c r="Q4861" s="36">
        <v>1</v>
      </c>
      <c r="R4861" s="35" t="s">
        <v>27</v>
      </c>
      <c r="S4861" s="35" t="s">
        <v>28503</v>
      </c>
      <c r="T4861" s="35">
        <v>0</v>
      </c>
      <c r="U4861" s="35">
        <v>0</v>
      </c>
      <c r="V4861" s="36">
        <v>1</v>
      </c>
      <c r="W4861" s="36">
        <v>1</v>
      </c>
      <c r="X4861" s="37" t="s">
        <v>65</v>
      </c>
    </row>
    <row r="4862" spans="1:24" ht="24" customHeight="1" x14ac:dyDescent="0.2">
      <c r="A4862" s="50" t="s">
        <v>8807</v>
      </c>
      <c r="B4862" s="60" t="s">
        <v>9344</v>
      </c>
      <c r="C4862" s="76" t="s">
        <v>9344</v>
      </c>
      <c r="D4862" s="61" t="s">
        <v>9345</v>
      </c>
      <c r="E4862" s="53">
        <v>693739.78</v>
      </c>
      <c r="F4862" s="26">
        <v>0.21</v>
      </c>
      <c r="G4862" s="53">
        <v>1217166.443</v>
      </c>
      <c r="H4862" s="67"/>
      <c r="I4862" s="68"/>
      <c r="J4862" s="69"/>
      <c r="K4862" s="69"/>
      <c r="L4862" s="69"/>
      <c r="M4862" s="69"/>
      <c r="N4862" s="69"/>
      <c r="O4862" s="35"/>
      <c r="P4862" s="35" t="s">
        <v>28281</v>
      </c>
      <c r="Q4862" s="36">
        <v>1</v>
      </c>
      <c r="R4862" s="35" t="s">
        <v>27</v>
      </c>
      <c r="S4862" s="35" t="s">
        <v>28503</v>
      </c>
      <c r="T4862" s="35">
        <v>0</v>
      </c>
      <c r="U4862" s="35">
        <v>0</v>
      </c>
      <c r="V4862" s="36">
        <v>1</v>
      </c>
      <c r="W4862" s="36">
        <v>1</v>
      </c>
      <c r="X4862" s="37" t="s">
        <v>65</v>
      </c>
    </row>
    <row r="4863" spans="1:24" ht="24" customHeight="1" x14ac:dyDescent="0.2">
      <c r="A4863" s="50" t="s">
        <v>8807</v>
      </c>
      <c r="B4863" s="60" t="s">
        <v>9346</v>
      </c>
      <c r="C4863" s="76" t="s">
        <v>9346</v>
      </c>
      <c r="D4863" s="61" t="s">
        <v>24260</v>
      </c>
      <c r="E4863" s="53">
        <v>687648.07</v>
      </c>
      <c r="F4863" s="26">
        <v>0.21</v>
      </c>
      <c r="G4863" s="53">
        <v>1206478.537</v>
      </c>
      <c r="H4863" s="67"/>
      <c r="I4863" s="68"/>
      <c r="J4863" s="69"/>
      <c r="K4863" s="69"/>
      <c r="L4863" s="69"/>
      <c r="M4863" s="69"/>
      <c r="N4863" s="69"/>
      <c r="O4863" s="35"/>
      <c r="P4863" s="35" t="s">
        <v>28282</v>
      </c>
      <c r="Q4863" s="36">
        <v>1</v>
      </c>
      <c r="R4863" s="35" t="s">
        <v>27</v>
      </c>
      <c r="S4863" s="35" t="s">
        <v>28503</v>
      </c>
      <c r="T4863" s="35">
        <v>0</v>
      </c>
      <c r="U4863" s="35">
        <v>0</v>
      </c>
      <c r="V4863" s="36">
        <v>1</v>
      </c>
      <c r="W4863" s="36">
        <v>1</v>
      </c>
      <c r="X4863" s="37" t="s">
        <v>65</v>
      </c>
    </row>
    <row r="4864" spans="1:24" ht="24" customHeight="1" x14ac:dyDescent="0.2">
      <c r="A4864" s="50" t="s">
        <v>8807</v>
      </c>
      <c r="B4864" s="60" t="s">
        <v>9348</v>
      </c>
      <c r="C4864" s="76" t="s">
        <v>9348</v>
      </c>
      <c r="D4864" s="61" t="s">
        <v>9349</v>
      </c>
      <c r="E4864" s="53">
        <v>578112.59</v>
      </c>
      <c r="F4864" s="26">
        <v>0.21</v>
      </c>
      <c r="G4864" s="53">
        <v>1014298.545</v>
      </c>
      <c r="H4864" s="67"/>
      <c r="I4864" s="68"/>
      <c r="J4864" s="69"/>
      <c r="K4864" s="69"/>
      <c r="L4864" s="69"/>
      <c r="M4864" s="69"/>
      <c r="N4864" s="69"/>
      <c r="O4864" s="35"/>
      <c r="P4864" s="35" t="s">
        <v>28283</v>
      </c>
      <c r="Q4864" s="36">
        <v>1</v>
      </c>
      <c r="R4864" s="35" t="s">
        <v>27</v>
      </c>
      <c r="S4864" s="35" t="s">
        <v>28503</v>
      </c>
      <c r="T4864" s="35">
        <v>0</v>
      </c>
      <c r="U4864" s="35">
        <v>0</v>
      </c>
      <c r="V4864" s="36">
        <v>1</v>
      </c>
      <c r="W4864" s="36">
        <v>1</v>
      </c>
      <c r="X4864" s="37" t="s">
        <v>65</v>
      </c>
    </row>
    <row r="4865" spans="1:24" ht="24" customHeight="1" x14ac:dyDescent="0.2">
      <c r="A4865" s="50" t="s">
        <v>8807</v>
      </c>
      <c r="B4865" s="60" t="s">
        <v>9350</v>
      </c>
      <c r="C4865" s="76" t="s">
        <v>9350</v>
      </c>
      <c r="D4865" s="61" t="s">
        <v>9351</v>
      </c>
      <c r="E4865" s="53">
        <v>687648.07</v>
      </c>
      <c r="F4865" s="26">
        <v>0.21</v>
      </c>
      <c r="G4865" s="53">
        <v>1206478.537</v>
      </c>
      <c r="H4865" s="67"/>
      <c r="I4865" s="68"/>
      <c r="J4865" s="69"/>
      <c r="K4865" s="69"/>
      <c r="L4865" s="69"/>
      <c r="M4865" s="69"/>
      <c r="N4865" s="69"/>
      <c r="O4865" s="35"/>
      <c r="P4865" s="35" t="s">
        <v>28284</v>
      </c>
      <c r="Q4865" s="36">
        <v>1</v>
      </c>
      <c r="R4865" s="35" t="s">
        <v>27</v>
      </c>
      <c r="S4865" s="35" t="s">
        <v>28503</v>
      </c>
      <c r="T4865" s="35">
        <v>0</v>
      </c>
      <c r="U4865" s="35">
        <v>0</v>
      </c>
      <c r="V4865" s="36">
        <v>1</v>
      </c>
      <c r="W4865" s="36">
        <v>1</v>
      </c>
      <c r="X4865" s="37" t="s">
        <v>65</v>
      </c>
    </row>
    <row r="4866" spans="1:24" ht="24" customHeight="1" x14ac:dyDescent="0.2">
      <c r="A4866" s="50" t="s">
        <v>8807</v>
      </c>
      <c r="B4866" s="60" t="s">
        <v>9352</v>
      </c>
      <c r="C4866" s="76" t="s">
        <v>9352</v>
      </c>
      <c r="D4866" s="61" t="s">
        <v>9353</v>
      </c>
      <c r="E4866" s="53">
        <v>578112.59</v>
      </c>
      <c r="F4866" s="26">
        <v>0.21</v>
      </c>
      <c r="G4866" s="53">
        <v>1014298.545</v>
      </c>
      <c r="H4866" s="67"/>
      <c r="I4866" s="68"/>
      <c r="J4866" s="69"/>
      <c r="K4866" s="69"/>
      <c r="L4866" s="69"/>
      <c r="M4866" s="69"/>
      <c r="N4866" s="69"/>
      <c r="O4866" s="35"/>
      <c r="P4866" s="35" t="s">
        <v>28285</v>
      </c>
      <c r="Q4866" s="36">
        <v>1</v>
      </c>
      <c r="R4866" s="35" t="s">
        <v>27</v>
      </c>
      <c r="S4866" s="35" t="s">
        <v>28503</v>
      </c>
      <c r="T4866" s="35">
        <v>0</v>
      </c>
      <c r="U4866" s="35">
        <v>0</v>
      </c>
      <c r="V4866" s="36">
        <v>1</v>
      </c>
      <c r="W4866" s="36">
        <v>1</v>
      </c>
      <c r="X4866" s="37" t="s">
        <v>65</v>
      </c>
    </row>
    <row r="4867" spans="1:24" ht="24" customHeight="1" x14ac:dyDescent="0.2">
      <c r="A4867" s="50" t="s">
        <v>8807</v>
      </c>
      <c r="B4867" s="60" t="s">
        <v>9354</v>
      </c>
      <c r="C4867" s="76" t="s">
        <v>9354</v>
      </c>
      <c r="D4867" s="61" t="s">
        <v>9355</v>
      </c>
      <c r="E4867" s="53">
        <v>687648.07</v>
      </c>
      <c r="F4867" s="26">
        <v>0.21</v>
      </c>
      <c r="G4867" s="53">
        <v>1206478.537</v>
      </c>
      <c r="H4867" s="67"/>
      <c r="I4867" s="68"/>
      <c r="J4867" s="69"/>
      <c r="K4867" s="69"/>
      <c r="L4867" s="69"/>
      <c r="M4867" s="69"/>
      <c r="N4867" s="69"/>
      <c r="O4867" s="35"/>
      <c r="P4867" s="35" t="s">
        <v>28286</v>
      </c>
      <c r="Q4867" s="36">
        <v>1</v>
      </c>
      <c r="R4867" s="35" t="s">
        <v>27</v>
      </c>
      <c r="S4867" s="35" t="s">
        <v>28503</v>
      </c>
      <c r="T4867" s="35">
        <v>0</v>
      </c>
      <c r="U4867" s="35">
        <v>0</v>
      </c>
      <c r="V4867" s="36">
        <v>1</v>
      </c>
      <c r="W4867" s="36">
        <v>1</v>
      </c>
      <c r="X4867" s="37" t="s">
        <v>65</v>
      </c>
    </row>
    <row r="4868" spans="1:24" ht="24" customHeight="1" x14ac:dyDescent="0.2">
      <c r="A4868" s="50" t="s">
        <v>8807</v>
      </c>
      <c r="B4868" s="60" t="s">
        <v>9356</v>
      </c>
      <c r="C4868" s="76" t="s">
        <v>9356</v>
      </c>
      <c r="D4868" s="61" t="s">
        <v>9357</v>
      </c>
      <c r="E4868" s="53">
        <v>578112.59</v>
      </c>
      <c r="F4868" s="26">
        <v>0.21</v>
      </c>
      <c r="G4868" s="53">
        <v>1014298.545</v>
      </c>
      <c r="H4868" s="67"/>
      <c r="I4868" s="68"/>
      <c r="J4868" s="69"/>
      <c r="K4868" s="69"/>
      <c r="L4868" s="69"/>
      <c r="M4868" s="69"/>
      <c r="N4868" s="69"/>
      <c r="O4868" s="35"/>
      <c r="P4868" s="35" t="s">
        <v>28287</v>
      </c>
      <c r="Q4868" s="36">
        <v>1</v>
      </c>
      <c r="R4868" s="35" t="s">
        <v>27</v>
      </c>
      <c r="S4868" s="35" t="s">
        <v>28503</v>
      </c>
      <c r="T4868" s="35">
        <v>0</v>
      </c>
      <c r="U4868" s="35">
        <v>0</v>
      </c>
      <c r="V4868" s="36">
        <v>1</v>
      </c>
      <c r="W4868" s="36">
        <v>1</v>
      </c>
      <c r="X4868" s="37" t="s">
        <v>65</v>
      </c>
    </row>
    <row r="4869" spans="1:24" ht="24" customHeight="1" x14ac:dyDescent="0.2">
      <c r="A4869" s="50" t="s">
        <v>8807</v>
      </c>
      <c r="B4869" s="60" t="s">
        <v>9358</v>
      </c>
      <c r="C4869" s="76" t="s">
        <v>9358</v>
      </c>
      <c r="D4869" s="61" t="s">
        <v>9359</v>
      </c>
      <c r="E4869" s="53">
        <v>687648.07</v>
      </c>
      <c r="F4869" s="26">
        <v>0.21</v>
      </c>
      <c r="G4869" s="53">
        <v>1206478.537</v>
      </c>
      <c r="H4869" s="67"/>
      <c r="I4869" s="68"/>
      <c r="J4869" s="69"/>
      <c r="K4869" s="69"/>
      <c r="L4869" s="69"/>
      <c r="M4869" s="69"/>
      <c r="N4869" s="69"/>
      <c r="O4869" s="35"/>
      <c r="P4869" s="35" t="s">
        <v>28288</v>
      </c>
      <c r="Q4869" s="36">
        <v>1</v>
      </c>
      <c r="R4869" s="35" t="s">
        <v>27</v>
      </c>
      <c r="S4869" s="35" t="s">
        <v>28504</v>
      </c>
      <c r="T4869" s="35">
        <v>0</v>
      </c>
      <c r="U4869" s="35">
        <v>0</v>
      </c>
      <c r="V4869" s="36">
        <v>1</v>
      </c>
      <c r="W4869" s="36">
        <v>1</v>
      </c>
      <c r="X4869" s="37" t="s">
        <v>65</v>
      </c>
    </row>
    <row r="4870" spans="1:24" ht="24" customHeight="1" x14ac:dyDescent="0.2">
      <c r="A4870" s="50" t="s">
        <v>8807</v>
      </c>
      <c r="B4870" s="60" t="s">
        <v>9360</v>
      </c>
      <c r="C4870" s="76" t="s">
        <v>9360</v>
      </c>
      <c r="D4870" s="61" t="s">
        <v>9361</v>
      </c>
      <c r="E4870" s="53">
        <v>174239.21</v>
      </c>
      <c r="F4870" s="26">
        <v>0.21</v>
      </c>
      <c r="G4870" s="53">
        <v>305702.68900000001</v>
      </c>
      <c r="H4870" s="67"/>
      <c r="I4870" s="68"/>
      <c r="J4870" s="69"/>
      <c r="K4870" s="69"/>
      <c r="L4870" s="69"/>
      <c r="M4870" s="69"/>
      <c r="N4870" s="69"/>
      <c r="O4870" s="35"/>
      <c r="P4870" s="35" t="s">
        <v>28289</v>
      </c>
      <c r="Q4870" s="36">
        <v>1</v>
      </c>
      <c r="R4870" s="35" t="s">
        <v>27</v>
      </c>
      <c r="S4870" s="35" t="s">
        <v>28503</v>
      </c>
      <c r="T4870" s="35">
        <v>0</v>
      </c>
      <c r="U4870" s="35">
        <v>0</v>
      </c>
      <c r="V4870" s="36">
        <v>1</v>
      </c>
      <c r="W4870" s="36">
        <v>1</v>
      </c>
      <c r="X4870" s="37" t="s">
        <v>65</v>
      </c>
    </row>
    <row r="4871" spans="1:24" ht="24" customHeight="1" x14ac:dyDescent="0.2">
      <c r="A4871" s="50" t="s">
        <v>8807</v>
      </c>
      <c r="B4871" s="60" t="s">
        <v>9362</v>
      </c>
      <c r="C4871" s="76" t="s">
        <v>9362</v>
      </c>
      <c r="D4871" s="61" t="s">
        <v>9363</v>
      </c>
      <c r="E4871" s="53">
        <v>203260.05</v>
      </c>
      <c r="F4871" s="26">
        <v>0.21</v>
      </c>
      <c r="G4871" s="53">
        <v>356619.755</v>
      </c>
      <c r="H4871" s="67"/>
      <c r="I4871" s="68"/>
      <c r="J4871" s="69"/>
      <c r="K4871" s="69"/>
      <c r="L4871" s="69"/>
      <c r="M4871" s="69"/>
      <c r="N4871" s="69"/>
      <c r="O4871" s="35"/>
      <c r="P4871" s="35" t="s">
        <v>28290</v>
      </c>
      <c r="Q4871" s="36">
        <v>1</v>
      </c>
      <c r="R4871" s="35" t="s">
        <v>27</v>
      </c>
      <c r="S4871" s="35" t="s">
        <v>28503</v>
      </c>
      <c r="T4871" s="35">
        <v>0</v>
      </c>
      <c r="U4871" s="35">
        <v>0</v>
      </c>
      <c r="V4871" s="36">
        <v>1</v>
      </c>
      <c r="W4871" s="36">
        <v>1</v>
      </c>
      <c r="X4871" s="37" t="s">
        <v>65</v>
      </c>
    </row>
    <row r="4872" spans="1:24" ht="24" customHeight="1" x14ac:dyDescent="0.2">
      <c r="A4872" s="50" t="s">
        <v>8807</v>
      </c>
      <c r="B4872" s="60" t="s">
        <v>9364</v>
      </c>
      <c r="C4872" s="76" t="s">
        <v>9364</v>
      </c>
      <c r="D4872" s="61" t="s">
        <v>9365</v>
      </c>
      <c r="E4872" s="53">
        <v>511173.06</v>
      </c>
      <c r="F4872" s="26">
        <v>0.21</v>
      </c>
      <c r="G4872" s="53">
        <v>896853.13699999999</v>
      </c>
      <c r="H4872" s="67"/>
      <c r="I4872" s="68"/>
      <c r="J4872" s="69"/>
      <c r="K4872" s="69"/>
      <c r="L4872" s="69"/>
      <c r="M4872" s="69"/>
      <c r="N4872" s="69"/>
      <c r="O4872" s="35"/>
      <c r="P4872" s="35" t="s">
        <v>28291</v>
      </c>
      <c r="Q4872" s="36">
        <v>1</v>
      </c>
      <c r="R4872" s="35" t="s">
        <v>27</v>
      </c>
      <c r="S4872" s="35" t="s">
        <v>28503</v>
      </c>
      <c r="T4872" s="35">
        <v>0</v>
      </c>
      <c r="U4872" s="35">
        <v>0</v>
      </c>
      <c r="V4872" s="36">
        <v>1</v>
      </c>
      <c r="W4872" s="36">
        <v>1</v>
      </c>
      <c r="X4872" s="37" t="s">
        <v>65</v>
      </c>
    </row>
    <row r="4873" spans="1:24" ht="24" customHeight="1" x14ac:dyDescent="0.2">
      <c r="A4873" s="50" t="s">
        <v>8807</v>
      </c>
      <c r="B4873" s="60" t="s">
        <v>9366</v>
      </c>
      <c r="C4873" s="76" t="s">
        <v>9366</v>
      </c>
      <c r="D4873" s="61" t="s">
        <v>24261</v>
      </c>
      <c r="E4873" s="53">
        <v>255552.23</v>
      </c>
      <c r="F4873" s="26">
        <v>0.21</v>
      </c>
      <c r="G4873" s="53">
        <v>448366.38299999997</v>
      </c>
      <c r="H4873" s="67"/>
      <c r="I4873" s="68"/>
      <c r="J4873" s="69"/>
      <c r="K4873" s="69"/>
      <c r="L4873" s="69"/>
      <c r="M4873" s="69"/>
      <c r="N4873" s="69"/>
      <c r="O4873" s="35"/>
      <c r="P4873" s="35" t="s">
        <v>28292</v>
      </c>
      <c r="Q4873" s="36">
        <v>1</v>
      </c>
      <c r="R4873" s="35" t="s">
        <v>27</v>
      </c>
      <c r="S4873" s="35" t="s">
        <v>28504</v>
      </c>
      <c r="T4873" s="35">
        <v>0</v>
      </c>
      <c r="U4873" s="35">
        <v>0</v>
      </c>
      <c r="V4873" s="36">
        <v>1</v>
      </c>
      <c r="W4873" s="36">
        <v>1</v>
      </c>
      <c r="X4873" s="37" t="s">
        <v>65</v>
      </c>
    </row>
    <row r="4874" spans="1:24" ht="24" customHeight="1" x14ac:dyDescent="0.2">
      <c r="A4874" s="50" t="s">
        <v>8807</v>
      </c>
      <c r="B4874" s="60" t="s">
        <v>9368</v>
      </c>
      <c r="C4874" s="76" t="s">
        <v>9368</v>
      </c>
      <c r="D4874" s="61" t="s">
        <v>24262</v>
      </c>
      <c r="E4874" s="53">
        <v>255552.23</v>
      </c>
      <c r="F4874" s="26">
        <v>0.21</v>
      </c>
      <c r="G4874" s="53">
        <v>448366.38299999997</v>
      </c>
      <c r="H4874" s="67"/>
      <c r="I4874" s="68"/>
      <c r="J4874" s="69"/>
      <c r="K4874" s="69"/>
      <c r="L4874" s="69"/>
      <c r="M4874" s="69"/>
      <c r="N4874" s="69"/>
      <c r="O4874" s="35"/>
      <c r="P4874" s="35" t="s">
        <v>28293</v>
      </c>
      <c r="Q4874" s="36">
        <v>1</v>
      </c>
      <c r="R4874" s="35" t="s">
        <v>27</v>
      </c>
      <c r="S4874" s="35" t="s">
        <v>28504</v>
      </c>
      <c r="T4874" s="35">
        <v>0</v>
      </c>
      <c r="U4874" s="35">
        <v>0</v>
      </c>
      <c r="V4874" s="36">
        <v>1</v>
      </c>
      <c r="W4874" s="36">
        <v>1</v>
      </c>
      <c r="X4874" s="37" t="s">
        <v>65</v>
      </c>
    </row>
    <row r="4875" spans="1:24" ht="24" customHeight="1" x14ac:dyDescent="0.2">
      <c r="A4875" s="50" t="s">
        <v>8807</v>
      </c>
      <c r="B4875" s="60" t="s">
        <v>9370</v>
      </c>
      <c r="C4875" s="76" t="s">
        <v>9370</v>
      </c>
      <c r="D4875" s="61" t="s">
        <v>9371</v>
      </c>
      <c r="E4875" s="53">
        <v>336888.21</v>
      </c>
      <c r="F4875" s="26">
        <v>0.21</v>
      </c>
      <c r="G4875" s="53">
        <v>591070.35900000005</v>
      </c>
      <c r="H4875" s="67"/>
      <c r="I4875" s="68"/>
      <c r="J4875" s="69"/>
      <c r="K4875" s="69"/>
      <c r="L4875" s="69"/>
      <c r="M4875" s="69"/>
      <c r="N4875" s="69"/>
      <c r="O4875" s="35"/>
      <c r="P4875" s="35" t="s">
        <v>28294</v>
      </c>
      <c r="Q4875" s="36">
        <v>1</v>
      </c>
      <c r="R4875" s="35" t="s">
        <v>27</v>
      </c>
      <c r="S4875" s="35" t="s">
        <v>28503</v>
      </c>
      <c r="T4875" s="35">
        <v>0</v>
      </c>
      <c r="U4875" s="35">
        <v>0</v>
      </c>
      <c r="V4875" s="36">
        <v>1</v>
      </c>
      <c r="W4875" s="36">
        <v>1</v>
      </c>
      <c r="X4875" s="37" t="s">
        <v>65</v>
      </c>
    </row>
    <row r="4876" spans="1:24" ht="24" customHeight="1" x14ac:dyDescent="0.2">
      <c r="A4876" s="50" t="s">
        <v>8807</v>
      </c>
      <c r="B4876" s="60" t="s">
        <v>9372</v>
      </c>
      <c r="C4876" s="76" t="s">
        <v>9372</v>
      </c>
      <c r="D4876" s="61" t="s">
        <v>9373</v>
      </c>
      <c r="E4876" s="53">
        <v>365931.95</v>
      </c>
      <c r="F4876" s="26">
        <v>0.21</v>
      </c>
      <c r="G4876" s="53">
        <v>642027.60900000005</v>
      </c>
      <c r="H4876" s="67"/>
      <c r="I4876" s="68"/>
      <c r="J4876" s="69"/>
      <c r="K4876" s="69"/>
      <c r="L4876" s="69"/>
      <c r="M4876" s="69"/>
      <c r="N4876" s="69"/>
      <c r="O4876" s="35"/>
      <c r="P4876" s="35" t="s">
        <v>28295</v>
      </c>
      <c r="Q4876" s="36">
        <v>1</v>
      </c>
      <c r="R4876" s="35" t="s">
        <v>27</v>
      </c>
      <c r="S4876" s="35" t="s">
        <v>28503</v>
      </c>
      <c r="T4876" s="35">
        <v>0</v>
      </c>
      <c r="U4876" s="35">
        <v>0</v>
      </c>
      <c r="V4876" s="36">
        <v>1</v>
      </c>
      <c r="W4876" s="36">
        <v>1</v>
      </c>
      <c r="X4876" s="37" t="s">
        <v>65</v>
      </c>
    </row>
    <row r="4877" spans="1:24" ht="24" customHeight="1" x14ac:dyDescent="0.2">
      <c r="A4877" s="50" t="s">
        <v>8807</v>
      </c>
      <c r="B4877" s="60" t="s">
        <v>9374</v>
      </c>
      <c r="C4877" s="76" t="s">
        <v>9374</v>
      </c>
      <c r="D4877" s="61" t="s">
        <v>9375</v>
      </c>
      <c r="E4877" s="53">
        <v>389157.67</v>
      </c>
      <c r="F4877" s="26">
        <v>0.21</v>
      </c>
      <c r="G4877" s="53">
        <v>682777.13</v>
      </c>
      <c r="H4877" s="67"/>
      <c r="I4877" s="68"/>
      <c r="J4877" s="69"/>
      <c r="K4877" s="69"/>
      <c r="L4877" s="69"/>
      <c r="M4877" s="69"/>
      <c r="N4877" s="69"/>
      <c r="O4877" s="35"/>
      <c r="P4877" s="35" t="s">
        <v>28296</v>
      </c>
      <c r="Q4877" s="36">
        <v>1</v>
      </c>
      <c r="R4877" s="35" t="s">
        <v>27</v>
      </c>
      <c r="S4877" s="35" t="s">
        <v>28503</v>
      </c>
      <c r="T4877" s="35">
        <v>0</v>
      </c>
      <c r="U4877" s="35">
        <v>0</v>
      </c>
      <c r="V4877" s="36">
        <v>1</v>
      </c>
      <c r="W4877" s="36">
        <v>1</v>
      </c>
      <c r="X4877" s="37" t="s">
        <v>65</v>
      </c>
    </row>
    <row r="4878" spans="1:24" ht="24" customHeight="1" x14ac:dyDescent="0.2">
      <c r="A4878" s="50" t="s">
        <v>8807</v>
      </c>
      <c r="B4878" s="60" t="s">
        <v>9376</v>
      </c>
      <c r="C4878" s="76" t="s">
        <v>9376</v>
      </c>
      <c r="D4878" s="61" t="s">
        <v>9377</v>
      </c>
      <c r="E4878" s="53">
        <v>412406.21</v>
      </c>
      <c r="F4878" s="26">
        <v>0.21</v>
      </c>
      <c r="G4878" s="53">
        <v>723566.69</v>
      </c>
      <c r="H4878" s="67"/>
      <c r="I4878" s="68"/>
      <c r="J4878" s="69"/>
      <c r="K4878" s="69"/>
      <c r="L4878" s="69"/>
      <c r="M4878" s="69"/>
      <c r="N4878" s="69"/>
      <c r="O4878" s="35"/>
      <c r="P4878" s="35" t="s">
        <v>28297</v>
      </c>
      <c r="Q4878" s="36">
        <v>1</v>
      </c>
      <c r="R4878" s="35" t="s">
        <v>27</v>
      </c>
      <c r="S4878" s="35" t="s">
        <v>28503</v>
      </c>
      <c r="T4878" s="35">
        <v>0</v>
      </c>
      <c r="U4878" s="35">
        <v>0</v>
      </c>
      <c r="V4878" s="36">
        <v>1</v>
      </c>
      <c r="W4878" s="36">
        <v>1</v>
      </c>
      <c r="X4878" s="37" t="s">
        <v>65</v>
      </c>
    </row>
    <row r="4879" spans="1:24" ht="24" customHeight="1" x14ac:dyDescent="0.2">
      <c r="A4879" s="50" t="s">
        <v>8807</v>
      </c>
      <c r="B4879" s="60" t="s">
        <v>9378</v>
      </c>
      <c r="C4879" s="76" t="s">
        <v>9378</v>
      </c>
      <c r="D4879" s="61" t="s">
        <v>9379</v>
      </c>
      <c r="E4879" s="53">
        <v>424019.23</v>
      </c>
      <c r="F4879" s="26">
        <v>0.21</v>
      </c>
      <c r="G4879" s="53">
        <v>743941.73499999999</v>
      </c>
      <c r="H4879" s="67"/>
      <c r="I4879" s="68"/>
      <c r="J4879" s="69"/>
      <c r="K4879" s="69"/>
      <c r="L4879" s="69"/>
      <c r="M4879" s="69"/>
      <c r="N4879" s="69"/>
      <c r="O4879" s="35"/>
      <c r="P4879" s="35" t="s">
        <v>28298</v>
      </c>
      <c r="Q4879" s="36">
        <v>1</v>
      </c>
      <c r="R4879" s="35" t="s">
        <v>27</v>
      </c>
      <c r="S4879" s="35" t="s">
        <v>28503</v>
      </c>
      <c r="T4879" s="35">
        <v>0</v>
      </c>
      <c r="U4879" s="35">
        <v>0</v>
      </c>
      <c r="V4879" s="36">
        <v>1</v>
      </c>
      <c r="W4879" s="36">
        <v>1</v>
      </c>
      <c r="X4879" s="37" t="s">
        <v>65</v>
      </c>
    </row>
    <row r="4880" spans="1:24" ht="24" customHeight="1" x14ac:dyDescent="0.2">
      <c r="A4880" s="50" t="s">
        <v>8807</v>
      </c>
      <c r="B4880" s="60" t="s">
        <v>9380</v>
      </c>
      <c r="C4880" s="76" t="s">
        <v>9380</v>
      </c>
      <c r="D4880" s="61" t="s">
        <v>9381</v>
      </c>
      <c r="E4880" s="53">
        <v>377544.81</v>
      </c>
      <c r="F4880" s="26">
        <v>0.21</v>
      </c>
      <c r="G4880" s="53">
        <v>662402.36399999994</v>
      </c>
      <c r="H4880" s="67"/>
      <c r="I4880" s="68"/>
      <c r="J4880" s="69"/>
      <c r="K4880" s="69"/>
      <c r="L4880" s="69"/>
      <c r="M4880" s="69"/>
      <c r="N4880" s="69"/>
      <c r="O4880" s="35"/>
      <c r="P4880" s="35" t="s">
        <v>28299</v>
      </c>
      <c r="Q4880" s="36">
        <v>1</v>
      </c>
      <c r="R4880" s="35" t="s">
        <v>27</v>
      </c>
      <c r="S4880" s="35" t="s">
        <v>28503</v>
      </c>
      <c r="T4880" s="35">
        <v>0</v>
      </c>
      <c r="U4880" s="35">
        <v>0</v>
      </c>
      <c r="V4880" s="36">
        <v>1</v>
      </c>
      <c r="W4880" s="36">
        <v>1</v>
      </c>
      <c r="X4880" s="37" t="s">
        <v>65</v>
      </c>
    </row>
    <row r="4881" spans="1:24" ht="24" customHeight="1" x14ac:dyDescent="0.2">
      <c r="A4881" s="50" t="s">
        <v>8807</v>
      </c>
      <c r="B4881" s="60" t="s">
        <v>9382</v>
      </c>
      <c r="C4881" s="76" t="s">
        <v>9382</v>
      </c>
      <c r="D4881" s="61" t="s">
        <v>9383</v>
      </c>
      <c r="E4881" s="53">
        <v>1226541.53</v>
      </c>
      <c r="F4881" s="26">
        <v>0.21</v>
      </c>
      <c r="G4881" s="53">
        <v>2151967.1159999999</v>
      </c>
      <c r="H4881" s="67"/>
      <c r="I4881" s="68"/>
      <c r="J4881" s="69"/>
      <c r="K4881" s="69"/>
      <c r="L4881" s="69"/>
      <c r="M4881" s="69"/>
      <c r="N4881" s="69"/>
      <c r="O4881" s="35"/>
      <c r="P4881" s="35" t="s">
        <v>28300</v>
      </c>
      <c r="Q4881" s="36">
        <v>1</v>
      </c>
      <c r="R4881" s="35" t="s">
        <v>27</v>
      </c>
      <c r="S4881" s="35" t="s">
        <v>28504</v>
      </c>
      <c r="T4881" s="35">
        <v>0</v>
      </c>
      <c r="U4881" s="35">
        <v>0</v>
      </c>
      <c r="V4881" s="36">
        <v>1</v>
      </c>
      <c r="W4881" s="36">
        <v>1</v>
      </c>
      <c r="X4881" s="37" t="s">
        <v>65</v>
      </c>
    </row>
    <row r="4882" spans="1:24" ht="24" customHeight="1" x14ac:dyDescent="0.2">
      <c r="A4882" s="50" t="s">
        <v>8807</v>
      </c>
      <c r="B4882" s="60" t="s">
        <v>9384</v>
      </c>
      <c r="C4882" s="76" t="s">
        <v>9384</v>
      </c>
      <c r="D4882" s="61" t="s">
        <v>24263</v>
      </c>
      <c r="E4882" s="53">
        <v>185852.11</v>
      </c>
      <c r="F4882" s="26">
        <v>0.21</v>
      </c>
      <c r="G4882" s="53">
        <v>326077.52799999999</v>
      </c>
      <c r="H4882" s="67"/>
      <c r="I4882" s="68"/>
      <c r="J4882" s="69"/>
      <c r="K4882" s="69"/>
      <c r="L4882" s="69"/>
      <c r="M4882" s="69"/>
      <c r="N4882" s="69"/>
      <c r="O4882" s="35"/>
      <c r="P4882" s="35" t="s">
        <v>28301</v>
      </c>
      <c r="Q4882" s="36">
        <v>1</v>
      </c>
      <c r="R4882" s="35" t="s">
        <v>27</v>
      </c>
      <c r="S4882" s="35" t="s">
        <v>28503</v>
      </c>
      <c r="T4882" s="35">
        <v>0</v>
      </c>
      <c r="U4882" s="35">
        <v>0</v>
      </c>
      <c r="V4882" s="36">
        <v>1</v>
      </c>
      <c r="W4882" s="36">
        <v>1</v>
      </c>
      <c r="X4882" s="37" t="s">
        <v>65</v>
      </c>
    </row>
    <row r="4883" spans="1:24" ht="24" customHeight="1" x14ac:dyDescent="0.2">
      <c r="A4883" s="50" t="s">
        <v>8807</v>
      </c>
      <c r="B4883" s="60" t="s">
        <v>9386</v>
      </c>
      <c r="C4883" s="76" t="s">
        <v>9386</v>
      </c>
      <c r="D4883" s="61" t="s">
        <v>9387</v>
      </c>
      <c r="E4883" s="53">
        <v>569260.31999999995</v>
      </c>
      <c r="F4883" s="26">
        <v>0.21</v>
      </c>
      <c r="G4883" s="53">
        <v>998767.22699999996</v>
      </c>
      <c r="H4883" s="67"/>
      <c r="I4883" s="68"/>
      <c r="J4883" s="69"/>
      <c r="K4883" s="69"/>
      <c r="L4883" s="69"/>
      <c r="M4883" s="69"/>
      <c r="N4883" s="69"/>
      <c r="O4883" s="35"/>
      <c r="P4883" s="35" t="s">
        <v>28302</v>
      </c>
      <c r="Q4883" s="36">
        <v>1</v>
      </c>
      <c r="R4883" s="35" t="s">
        <v>27</v>
      </c>
      <c r="S4883" s="35" t="s">
        <v>28503</v>
      </c>
      <c r="T4883" s="35">
        <v>0</v>
      </c>
      <c r="U4883" s="35">
        <v>0</v>
      </c>
      <c r="V4883" s="36">
        <v>1</v>
      </c>
      <c r="W4883" s="36">
        <v>1</v>
      </c>
      <c r="X4883" s="37" t="s">
        <v>65</v>
      </c>
    </row>
    <row r="4884" spans="1:24" ht="24" customHeight="1" x14ac:dyDescent="0.2">
      <c r="A4884" s="50" t="s">
        <v>8807</v>
      </c>
      <c r="B4884" s="60" t="s">
        <v>9388</v>
      </c>
      <c r="C4884" s="76" t="s">
        <v>9388</v>
      </c>
      <c r="D4884" s="61" t="s">
        <v>9389</v>
      </c>
      <c r="E4884" s="53">
        <v>336888.21</v>
      </c>
      <c r="F4884" s="26">
        <v>0.21</v>
      </c>
      <c r="G4884" s="53">
        <v>591070.35900000005</v>
      </c>
      <c r="H4884" s="67"/>
      <c r="I4884" s="68"/>
      <c r="J4884" s="69"/>
      <c r="K4884" s="69"/>
      <c r="L4884" s="69"/>
      <c r="M4884" s="69"/>
      <c r="N4884" s="69"/>
      <c r="O4884" s="35"/>
      <c r="P4884" s="35" t="s">
        <v>28303</v>
      </c>
      <c r="Q4884" s="36">
        <v>1</v>
      </c>
      <c r="R4884" s="35" t="s">
        <v>27</v>
      </c>
      <c r="S4884" s="35" t="s">
        <v>28503</v>
      </c>
      <c r="T4884" s="35">
        <v>0</v>
      </c>
      <c r="U4884" s="35">
        <v>0</v>
      </c>
      <c r="V4884" s="36">
        <v>1</v>
      </c>
      <c r="W4884" s="36">
        <v>1</v>
      </c>
      <c r="X4884" s="37" t="s">
        <v>65</v>
      </c>
    </row>
    <row r="4885" spans="1:24" ht="24" customHeight="1" x14ac:dyDescent="0.2">
      <c r="A4885" s="50" t="s">
        <v>8807</v>
      </c>
      <c r="B4885" s="60" t="s">
        <v>9390</v>
      </c>
      <c r="C4885" s="76" t="s">
        <v>9390</v>
      </c>
      <c r="D4885" s="61" t="s">
        <v>9391</v>
      </c>
      <c r="E4885" s="53">
        <v>371749.83</v>
      </c>
      <c r="F4885" s="26">
        <v>0.21</v>
      </c>
      <c r="G4885" s="53">
        <v>652235.07299999997</v>
      </c>
      <c r="H4885" s="67"/>
      <c r="I4885" s="68"/>
      <c r="J4885" s="69"/>
      <c r="K4885" s="69"/>
      <c r="L4885" s="69"/>
      <c r="M4885" s="69"/>
      <c r="N4885" s="69"/>
      <c r="O4885" s="35"/>
      <c r="P4885" s="35" t="s">
        <v>28304</v>
      </c>
      <c r="Q4885" s="36">
        <v>1</v>
      </c>
      <c r="R4885" s="35" t="s">
        <v>27</v>
      </c>
      <c r="S4885" s="35" t="s">
        <v>28503</v>
      </c>
      <c r="T4885" s="35">
        <v>0</v>
      </c>
      <c r="U4885" s="35">
        <v>0</v>
      </c>
      <c r="V4885" s="36">
        <v>1</v>
      </c>
      <c r="W4885" s="36">
        <v>1</v>
      </c>
      <c r="X4885" s="37" t="s">
        <v>65</v>
      </c>
    </row>
    <row r="4886" spans="1:24" ht="24" customHeight="1" x14ac:dyDescent="0.2">
      <c r="A4886" s="50" t="s">
        <v>8807</v>
      </c>
      <c r="B4886" s="60" t="s">
        <v>9392</v>
      </c>
      <c r="C4886" s="76" t="s">
        <v>9392</v>
      </c>
      <c r="D4886" s="61" t="s">
        <v>24264</v>
      </c>
      <c r="E4886" s="53">
        <v>389157.67</v>
      </c>
      <c r="F4886" s="26">
        <v>0.21</v>
      </c>
      <c r="G4886" s="53">
        <v>682777.13</v>
      </c>
      <c r="H4886" s="67"/>
      <c r="I4886" s="68"/>
      <c r="J4886" s="69"/>
      <c r="K4886" s="69"/>
      <c r="L4886" s="69"/>
      <c r="M4886" s="69"/>
      <c r="N4886" s="69"/>
      <c r="O4886" s="35"/>
      <c r="P4886" s="35" t="s">
        <v>28305</v>
      </c>
      <c r="Q4886" s="36">
        <v>1</v>
      </c>
      <c r="R4886" s="35" t="s">
        <v>27</v>
      </c>
      <c r="S4886" s="35" t="s">
        <v>28503</v>
      </c>
      <c r="T4886" s="35">
        <v>0</v>
      </c>
      <c r="U4886" s="35">
        <v>0</v>
      </c>
      <c r="V4886" s="36">
        <v>1</v>
      </c>
      <c r="W4886" s="36">
        <v>1</v>
      </c>
      <c r="X4886" s="37" t="s">
        <v>65</v>
      </c>
    </row>
    <row r="4887" spans="1:24" ht="24" customHeight="1" x14ac:dyDescent="0.2">
      <c r="A4887" s="50" t="s">
        <v>8807</v>
      </c>
      <c r="B4887" s="60" t="s">
        <v>9393</v>
      </c>
      <c r="C4887" s="76" t="s">
        <v>9393</v>
      </c>
      <c r="D4887" s="61" t="s">
        <v>9394</v>
      </c>
      <c r="E4887" s="53">
        <v>406611.33</v>
      </c>
      <c r="F4887" s="26">
        <v>0.21</v>
      </c>
      <c r="G4887" s="53">
        <v>713399.58</v>
      </c>
      <c r="H4887" s="67"/>
      <c r="I4887" s="68"/>
      <c r="J4887" s="69"/>
      <c r="K4887" s="69"/>
      <c r="L4887" s="69"/>
      <c r="M4887" s="69"/>
      <c r="N4887" s="69"/>
      <c r="O4887" s="35"/>
      <c r="P4887" s="35" t="s">
        <v>28306</v>
      </c>
      <c r="Q4887" s="36">
        <v>1</v>
      </c>
      <c r="R4887" s="35" t="s">
        <v>27</v>
      </c>
      <c r="S4887" s="35" t="s">
        <v>28503</v>
      </c>
      <c r="T4887" s="35">
        <v>0</v>
      </c>
      <c r="U4887" s="35">
        <v>0</v>
      </c>
      <c r="V4887" s="36">
        <v>1</v>
      </c>
      <c r="W4887" s="36">
        <v>1</v>
      </c>
      <c r="X4887" s="37" t="s">
        <v>65</v>
      </c>
    </row>
    <row r="4888" spans="1:24" ht="24" customHeight="1" x14ac:dyDescent="0.2">
      <c r="A4888" s="50" t="s">
        <v>8807</v>
      </c>
      <c r="B4888" s="60" t="s">
        <v>9395</v>
      </c>
      <c r="C4888" s="76" t="s">
        <v>9395</v>
      </c>
      <c r="D4888" s="61" t="s">
        <v>9396</v>
      </c>
      <c r="E4888" s="53">
        <v>412406.21</v>
      </c>
      <c r="F4888" s="26">
        <v>0.21</v>
      </c>
      <c r="G4888" s="53">
        <v>723566.69</v>
      </c>
      <c r="H4888" s="67"/>
      <c r="I4888" s="68"/>
      <c r="J4888" s="69"/>
      <c r="K4888" s="69"/>
      <c r="L4888" s="69"/>
      <c r="M4888" s="69"/>
      <c r="N4888" s="69"/>
      <c r="O4888" s="35"/>
      <c r="P4888" s="35" t="s">
        <v>28307</v>
      </c>
      <c r="Q4888" s="36">
        <v>1</v>
      </c>
      <c r="R4888" s="35" t="s">
        <v>27</v>
      </c>
      <c r="S4888" s="35" t="s">
        <v>28503</v>
      </c>
      <c r="T4888" s="35">
        <v>0</v>
      </c>
      <c r="U4888" s="35">
        <v>0</v>
      </c>
      <c r="V4888" s="36">
        <v>1</v>
      </c>
      <c r="W4888" s="36">
        <v>1</v>
      </c>
      <c r="X4888" s="37" t="s">
        <v>65</v>
      </c>
    </row>
    <row r="4889" spans="1:24" ht="24" customHeight="1" x14ac:dyDescent="0.2">
      <c r="A4889" s="50" t="s">
        <v>8807</v>
      </c>
      <c r="B4889" s="60" t="s">
        <v>9397</v>
      </c>
      <c r="C4889" s="76" t="s">
        <v>9397</v>
      </c>
      <c r="D4889" s="61" t="s">
        <v>9398</v>
      </c>
      <c r="E4889" s="53">
        <v>418224.16</v>
      </c>
      <c r="F4889" s="26">
        <v>0.21</v>
      </c>
      <c r="G4889" s="53">
        <v>733774.28599999996</v>
      </c>
      <c r="H4889" s="67"/>
      <c r="I4889" s="68"/>
      <c r="J4889" s="69"/>
      <c r="K4889" s="69"/>
      <c r="L4889" s="69"/>
      <c r="M4889" s="69"/>
      <c r="N4889" s="69"/>
      <c r="O4889" s="35"/>
      <c r="P4889" s="35" t="s">
        <v>28308</v>
      </c>
      <c r="Q4889" s="36">
        <v>1</v>
      </c>
      <c r="R4889" s="35" t="s">
        <v>27</v>
      </c>
      <c r="S4889" s="35" t="s">
        <v>28503</v>
      </c>
      <c r="T4889" s="35">
        <v>0</v>
      </c>
      <c r="U4889" s="35">
        <v>0</v>
      </c>
      <c r="V4889" s="36">
        <v>1</v>
      </c>
      <c r="W4889" s="36">
        <v>1</v>
      </c>
      <c r="X4889" s="37" t="s">
        <v>65</v>
      </c>
    </row>
    <row r="4890" spans="1:24" ht="24" customHeight="1" x14ac:dyDescent="0.2">
      <c r="A4890" s="50" t="s">
        <v>8807</v>
      </c>
      <c r="B4890" s="60" t="s">
        <v>9399</v>
      </c>
      <c r="C4890" s="76" t="s">
        <v>9399</v>
      </c>
      <c r="D4890" s="61" t="s">
        <v>9400</v>
      </c>
      <c r="E4890" s="53">
        <v>447267.91</v>
      </c>
      <c r="F4890" s="26">
        <v>0.21</v>
      </c>
      <c r="G4890" s="53">
        <v>784731.549</v>
      </c>
      <c r="H4890" s="67"/>
      <c r="I4890" s="68"/>
      <c r="J4890" s="69"/>
      <c r="K4890" s="69"/>
      <c r="L4890" s="69"/>
      <c r="M4890" s="69"/>
      <c r="N4890" s="69"/>
      <c r="O4890" s="35"/>
      <c r="P4890" s="35" t="s">
        <v>28309</v>
      </c>
      <c r="Q4890" s="36">
        <v>1</v>
      </c>
      <c r="R4890" s="35" t="s">
        <v>27</v>
      </c>
      <c r="S4890" s="35" t="s">
        <v>28503</v>
      </c>
      <c r="T4890" s="35">
        <v>0</v>
      </c>
      <c r="U4890" s="35">
        <v>0</v>
      </c>
      <c r="V4890" s="36">
        <v>1</v>
      </c>
      <c r="W4890" s="36">
        <v>1</v>
      </c>
      <c r="X4890" s="37" t="s">
        <v>65</v>
      </c>
    </row>
    <row r="4891" spans="1:24" ht="24" customHeight="1" x14ac:dyDescent="0.2">
      <c r="A4891" s="50" t="s">
        <v>8807</v>
      </c>
      <c r="B4891" s="60" t="s">
        <v>9401</v>
      </c>
      <c r="C4891" s="76" t="s">
        <v>9401</v>
      </c>
      <c r="D4891" s="61" t="s">
        <v>9283</v>
      </c>
      <c r="E4891" s="53">
        <v>487924.37</v>
      </c>
      <c r="F4891" s="26">
        <v>0.21</v>
      </c>
      <c r="G4891" s="53">
        <v>856063.31099999999</v>
      </c>
      <c r="H4891" s="67"/>
      <c r="I4891" s="68"/>
      <c r="J4891" s="69"/>
      <c r="K4891" s="69"/>
      <c r="L4891" s="69"/>
      <c r="M4891" s="69"/>
      <c r="N4891" s="69"/>
      <c r="O4891" s="35"/>
      <c r="P4891" s="35" t="s">
        <v>28310</v>
      </c>
      <c r="Q4891" s="36">
        <v>1</v>
      </c>
      <c r="R4891" s="35" t="s">
        <v>27</v>
      </c>
      <c r="S4891" s="35" t="s">
        <v>28503</v>
      </c>
      <c r="T4891" s="35">
        <v>0</v>
      </c>
      <c r="U4891" s="35">
        <v>0</v>
      </c>
      <c r="V4891" s="36">
        <v>1</v>
      </c>
      <c r="W4891" s="36">
        <v>1</v>
      </c>
      <c r="X4891" s="37" t="s">
        <v>65</v>
      </c>
    </row>
    <row r="4892" spans="1:24" ht="24" customHeight="1" x14ac:dyDescent="0.2">
      <c r="A4892" s="50" t="s">
        <v>8807</v>
      </c>
      <c r="B4892" s="60" t="s">
        <v>9402</v>
      </c>
      <c r="C4892" s="76" t="s">
        <v>9402</v>
      </c>
      <c r="D4892" s="61" t="s">
        <v>24265</v>
      </c>
      <c r="E4892" s="53">
        <v>493742.26</v>
      </c>
      <c r="F4892" s="26">
        <v>0.21</v>
      </c>
      <c r="G4892" s="53">
        <v>866270.799</v>
      </c>
      <c r="H4892" s="67"/>
      <c r="I4892" s="68"/>
      <c r="J4892" s="69"/>
      <c r="K4892" s="69"/>
      <c r="L4892" s="69"/>
      <c r="M4892" s="69"/>
      <c r="N4892" s="69"/>
      <c r="O4892" s="35"/>
      <c r="P4892" s="35" t="s">
        <v>28311</v>
      </c>
      <c r="Q4892" s="36">
        <v>1</v>
      </c>
      <c r="R4892" s="35" t="s">
        <v>27</v>
      </c>
      <c r="S4892" s="35" t="s">
        <v>28503</v>
      </c>
      <c r="T4892" s="35">
        <v>0</v>
      </c>
      <c r="U4892" s="35">
        <v>0</v>
      </c>
      <c r="V4892" s="36">
        <v>1</v>
      </c>
      <c r="W4892" s="36">
        <v>1</v>
      </c>
      <c r="X4892" s="37" t="s">
        <v>65</v>
      </c>
    </row>
    <row r="4893" spans="1:24" ht="24" customHeight="1" x14ac:dyDescent="0.2">
      <c r="A4893" s="50" t="s">
        <v>8807</v>
      </c>
      <c r="B4893" s="60" t="s">
        <v>9404</v>
      </c>
      <c r="C4893" s="76" t="s">
        <v>9404</v>
      </c>
      <c r="D4893" s="61" t="s">
        <v>9405</v>
      </c>
      <c r="E4893" s="53">
        <v>495088.4</v>
      </c>
      <c r="F4893" s="26">
        <v>0.21</v>
      </c>
      <c r="G4893" s="53">
        <v>868632.598</v>
      </c>
      <c r="H4893" s="67"/>
      <c r="I4893" s="68"/>
      <c r="J4893" s="69"/>
      <c r="K4893" s="69"/>
      <c r="L4893" s="69"/>
      <c r="M4893" s="69"/>
      <c r="N4893" s="69"/>
      <c r="O4893" s="35"/>
      <c r="P4893" s="35" t="s">
        <v>28312</v>
      </c>
      <c r="Q4893" s="36">
        <v>1</v>
      </c>
      <c r="R4893" s="35" t="s">
        <v>27</v>
      </c>
      <c r="S4893" s="35" t="s">
        <v>28503</v>
      </c>
      <c r="T4893" s="35">
        <v>0</v>
      </c>
      <c r="U4893" s="35">
        <v>0</v>
      </c>
      <c r="V4893" s="36">
        <v>1</v>
      </c>
      <c r="W4893" s="36">
        <v>1</v>
      </c>
      <c r="X4893" s="37" t="s">
        <v>65</v>
      </c>
    </row>
    <row r="4894" spans="1:24" ht="24" customHeight="1" x14ac:dyDescent="0.2">
      <c r="A4894" s="50" t="s">
        <v>8807</v>
      </c>
      <c r="B4894" s="60" t="s">
        <v>9406</v>
      </c>
      <c r="C4894" s="76" t="s">
        <v>9406</v>
      </c>
      <c r="D4894" s="61" t="s">
        <v>24266</v>
      </c>
      <c r="E4894" s="53">
        <v>569260.31999999995</v>
      </c>
      <c r="F4894" s="26">
        <v>0.21</v>
      </c>
      <c r="G4894" s="53">
        <v>998767.22699999996</v>
      </c>
      <c r="H4894" s="67"/>
      <c r="I4894" s="68"/>
      <c r="J4894" s="69"/>
      <c r="K4894" s="69"/>
      <c r="L4894" s="69"/>
      <c r="M4894" s="69"/>
      <c r="N4894" s="69"/>
      <c r="O4894" s="35"/>
      <c r="P4894" s="35" t="s">
        <v>28313</v>
      </c>
      <c r="Q4894" s="36">
        <v>1</v>
      </c>
      <c r="R4894" s="35" t="s">
        <v>27</v>
      </c>
      <c r="S4894" s="35" t="s">
        <v>28503</v>
      </c>
      <c r="T4894" s="35">
        <v>0</v>
      </c>
      <c r="U4894" s="35">
        <v>0</v>
      </c>
      <c r="V4894" s="36">
        <v>1</v>
      </c>
      <c r="W4894" s="36">
        <v>1</v>
      </c>
      <c r="X4894" s="37" t="s">
        <v>65</v>
      </c>
    </row>
    <row r="4895" spans="1:24" ht="24" customHeight="1" x14ac:dyDescent="0.2">
      <c r="A4895" s="50" t="s">
        <v>8807</v>
      </c>
      <c r="B4895" s="60" t="s">
        <v>22840</v>
      </c>
      <c r="C4895" s="76" t="s">
        <v>22840</v>
      </c>
      <c r="D4895" s="61" t="s">
        <v>24267</v>
      </c>
      <c r="E4895" s="53">
        <v>625481.52</v>
      </c>
      <c r="F4895" s="26">
        <v>0.21</v>
      </c>
      <c r="G4895" s="53">
        <v>1097407.3219999999</v>
      </c>
      <c r="H4895" s="67"/>
      <c r="I4895" s="68"/>
      <c r="J4895" s="69"/>
      <c r="K4895" s="69"/>
      <c r="L4895" s="69"/>
      <c r="M4895" s="69"/>
      <c r="N4895" s="69"/>
      <c r="O4895" s="35"/>
      <c r="P4895" s="35" t="s">
        <v>65</v>
      </c>
      <c r="Q4895" s="36">
        <v>1</v>
      </c>
      <c r="R4895" s="35" t="s">
        <v>27</v>
      </c>
      <c r="S4895" s="35" t="s">
        <v>28503</v>
      </c>
      <c r="T4895" s="35">
        <v>0</v>
      </c>
      <c r="U4895" s="35">
        <v>0</v>
      </c>
      <c r="V4895" s="36">
        <v>1</v>
      </c>
      <c r="W4895" s="36">
        <v>1</v>
      </c>
      <c r="X4895" s="37" t="s">
        <v>65</v>
      </c>
    </row>
    <row r="4896" spans="1:24" ht="24" customHeight="1" x14ac:dyDescent="0.2">
      <c r="A4896" s="50" t="s">
        <v>8807</v>
      </c>
      <c r="B4896" s="60" t="s">
        <v>9408</v>
      </c>
      <c r="C4896" s="76" t="s">
        <v>9408</v>
      </c>
      <c r="D4896" s="61" t="s">
        <v>9409</v>
      </c>
      <c r="E4896" s="53">
        <v>476311.54</v>
      </c>
      <c r="F4896" s="26">
        <v>0.21</v>
      </c>
      <c r="G4896" s="53">
        <v>835688.59299999999</v>
      </c>
      <c r="H4896" s="67"/>
      <c r="I4896" s="68"/>
      <c r="J4896" s="69"/>
      <c r="K4896" s="69"/>
      <c r="L4896" s="69"/>
      <c r="M4896" s="69"/>
      <c r="N4896" s="69"/>
      <c r="O4896" s="35"/>
      <c r="P4896" s="35" t="s">
        <v>28314</v>
      </c>
      <c r="Q4896" s="36">
        <v>1</v>
      </c>
      <c r="R4896" s="35" t="s">
        <v>27</v>
      </c>
      <c r="S4896" s="35" t="s">
        <v>28503</v>
      </c>
      <c r="T4896" s="35">
        <v>0</v>
      </c>
      <c r="U4896" s="35">
        <v>0</v>
      </c>
      <c r="V4896" s="36">
        <v>1</v>
      </c>
      <c r="W4896" s="36">
        <v>1</v>
      </c>
      <c r="X4896" s="37" t="s">
        <v>65</v>
      </c>
    </row>
    <row r="4897" spans="1:24" ht="24" customHeight="1" x14ac:dyDescent="0.2">
      <c r="A4897" s="50" t="s">
        <v>8807</v>
      </c>
      <c r="B4897" s="60" t="s">
        <v>9410</v>
      </c>
      <c r="C4897" s="76" t="s">
        <v>9410</v>
      </c>
      <c r="D4897" s="61" t="s">
        <v>9411</v>
      </c>
      <c r="E4897" s="53">
        <v>447267.91</v>
      </c>
      <c r="F4897" s="26">
        <v>0.21</v>
      </c>
      <c r="G4897" s="53">
        <v>784731.549</v>
      </c>
      <c r="H4897" s="67"/>
      <c r="I4897" s="68"/>
      <c r="J4897" s="69"/>
      <c r="K4897" s="69"/>
      <c r="L4897" s="69"/>
      <c r="M4897" s="69"/>
      <c r="N4897" s="69"/>
      <c r="O4897" s="35"/>
      <c r="P4897" s="35" t="s">
        <v>28315</v>
      </c>
      <c r="Q4897" s="36">
        <v>1</v>
      </c>
      <c r="R4897" s="35" t="s">
        <v>27</v>
      </c>
      <c r="S4897" s="35" t="s">
        <v>28503</v>
      </c>
      <c r="T4897" s="35">
        <v>0</v>
      </c>
      <c r="U4897" s="35">
        <v>0</v>
      </c>
      <c r="V4897" s="36">
        <v>1</v>
      </c>
      <c r="W4897" s="36">
        <v>1</v>
      </c>
      <c r="X4897" s="37" t="s">
        <v>65</v>
      </c>
    </row>
    <row r="4898" spans="1:24" ht="24" customHeight="1" x14ac:dyDescent="0.2">
      <c r="A4898" s="50" t="s">
        <v>8807</v>
      </c>
      <c r="B4898" s="60" t="s">
        <v>9412</v>
      </c>
      <c r="C4898" s="76" t="s">
        <v>9412</v>
      </c>
      <c r="D4898" s="61" t="s">
        <v>9413</v>
      </c>
      <c r="E4898" s="53">
        <v>824881.12</v>
      </c>
      <c r="F4898" s="26">
        <v>0.21</v>
      </c>
      <c r="G4898" s="53">
        <v>1447253.92</v>
      </c>
      <c r="H4898" s="67"/>
      <c r="I4898" s="68"/>
      <c r="J4898" s="69"/>
      <c r="K4898" s="69"/>
      <c r="L4898" s="69"/>
      <c r="M4898" s="69"/>
      <c r="N4898" s="69"/>
      <c r="O4898" s="35"/>
      <c r="P4898" s="35" t="s">
        <v>28316</v>
      </c>
      <c r="Q4898" s="36">
        <v>1</v>
      </c>
      <c r="R4898" s="35" t="s">
        <v>27</v>
      </c>
      <c r="S4898" s="35" t="s">
        <v>28503</v>
      </c>
      <c r="T4898" s="35">
        <v>0</v>
      </c>
      <c r="U4898" s="35">
        <v>0</v>
      </c>
      <c r="V4898" s="36">
        <v>1</v>
      </c>
      <c r="W4898" s="36">
        <v>1</v>
      </c>
      <c r="X4898" s="37" t="s">
        <v>65</v>
      </c>
    </row>
    <row r="4899" spans="1:24" ht="24" customHeight="1" x14ac:dyDescent="0.2">
      <c r="A4899" s="50" t="s">
        <v>8807</v>
      </c>
      <c r="B4899" s="60" t="s">
        <v>9414</v>
      </c>
      <c r="C4899" s="76" t="s">
        <v>9414</v>
      </c>
      <c r="D4899" s="61" t="s">
        <v>9415</v>
      </c>
      <c r="E4899" s="53">
        <v>780277.47</v>
      </c>
      <c r="F4899" s="26">
        <v>0.21</v>
      </c>
      <c r="G4899" s="53">
        <v>1368996.8189999999</v>
      </c>
      <c r="H4899" s="67"/>
      <c r="I4899" s="68"/>
      <c r="J4899" s="69"/>
      <c r="K4899" s="69"/>
      <c r="L4899" s="69"/>
      <c r="M4899" s="69"/>
      <c r="N4899" s="69"/>
      <c r="O4899" s="35"/>
      <c r="P4899" s="35" t="s">
        <v>28317</v>
      </c>
      <c r="Q4899" s="36">
        <v>1</v>
      </c>
      <c r="R4899" s="35" t="s">
        <v>27</v>
      </c>
      <c r="S4899" s="35" t="s">
        <v>28503</v>
      </c>
      <c r="T4899" s="35">
        <v>0</v>
      </c>
      <c r="U4899" s="35">
        <v>0</v>
      </c>
      <c r="V4899" s="36">
        <v>1</v>
      </c>
      <c r="W4899" s="36">
        <v>1</v>
      </c>
      <c r="X4899" s="37" t="s">
        <v>65</v>
      </c>
    </row>
    <row r="4900" spans="1:24" ht="24" customHeight="1" x14ac:dyDescent="0.2">
      <c r="A4900" s="50" t="s">
        <v>8807</v>
      </c>
      <c r="B4900" s="60" t="s">
        <v>9416</v>
      </c>
      <c r="C4900" s="76" t="s">
        <v>9416</v>
      </c>
      <c r="D4900" s="61" t="s">
        <v>9417</v>
      </c>
      <c r="E4900" s="53">
        <v>364830.74</v>
      </c>
      <c r="F4900" s="26">
        <v>0.21</v>
      </c>
      <c r="G4900" s="53">
        <v>640095.53</v>
      </c>
      <c r="H4900" s="67"/>
      <c r="I4900" s="68"/>
      <c r="J4900" s="69"/>
      <c r="K4900" s="69"/>
      <c r="L4900" s="69"/>
      <c r="M4900" s="69"/>
      <c r="N4900" s="69"/>
      <c r="O4900" s="35"/>
      <c r="P4900" s="35" t="s">
        <v>28318</v>
      </c>
      <c r="Q4900" s="36">
        <v>1</v>
      </c>
      <c r="R4900" s="35" t="s">
        <v>27</v>
      </c>
      <c r="S4900" s="35" t="s">
        <v>28504</v>
      </c>
      <c r="T4900" s="35">
        <v>0</v>
      </c>
      <c r="U4900" s="35">
        <v>0</v>
      </c>
      <c r="V4900" s="36">
        <v>1</v>
      </c>
      <c r="W4900" s="36">
        <v>1</v>
      </c>
      <c r="X4900" s="37" t="s">
        <v>65</v>
      </c>
    </row>
    <row r="4901" spans="1:24" ht="24" customHeight="1" x14ac:dyDescent="0.2">
      <c r="A4901" s="50" t="s">
        <v>8807</v>
      </c>
      <c r="B4901" s="60" t="s">
        <v>9418</v>
      </c>
      <c r="C4901" s="76" t="s">
        <v>9418</v>
      </c>
      <c r="D4901" s="61" t="s">
        <v>9419</v>
      </c>
      <c r="E4901" s="53">
        <v>281783.19</v>
      </c>
      <c r="F4901" s="26">
        <v>0.21</v>
      </c>
      <c r="G4901" s="53">
        <v>494388.61200000002</v>
      </c>
      <c r="H4901" s="67"/>
      <c r="I4901" s="68"/>
      <c r="J4901" s="69"/>
      <c r="K4901" s="69"/>
      <c r="L4901" s="69"/>
      <c r="M4901" s="69"/>
      <c r="N4901" s="69"/>
      <c r="O4901" s="35"/>
      <c r="P4901" s="35" t="s">
        <v>28319</v>
      </c>
      <c r="Q4901" s="36">
        <v>1</v>
      </c>
      <c r="R4901" s="35" t="s">
        <v>27</v>
      </c>
      <c r="S4901" s="35" t="s">
        <v>28503</v>
      </c>
      <c r="T4901" s="35">
        <v>0</v>
      </c>
      <c r="U4901" s="35">
        <v>0</v>
      </c>
      <c r="V4901" s="36">
        <v>1</v>
      </c>
      <c r="W4901" s="36">
        <v>1</v>
      </c>
      <c r="X4901" s="37" t="s">
        <v>65</v>
      </c>
    </row>
    <row r="4902" spans="1:24" ht="24" customHeight="1" x14ac:dyDescent="0.2">
      <c r="A4902" s="50" t="s">
        <v>8807</v>
      </c>
      <c r="B4902" s="60" t="s">
        <v>9420</v>
      </c>
      <c r="C4902" s="76" t="s">
        <v>9420</v>
      </c>
      <c r="D4902" s="61" t="s">
        <v>9421</v>
      </c>
      <c r="E4902" s="53">
        <v>435026.53</v>
      </c>
      <c r="F4902" s="26">
        <v>0.21</v>
      </c>
      <c r="G4902" s="53">
        <v>763254.049</v>
      </c>
      <c r="H4902" s="67"/>
      <c r="I4902" s="68"/>
      <c r="J4902" s="69"/>
      <c r="K4902" s="69"/>
      <c r="L4902" s="69"/>
      <c r="M4902" s="69"/>
      <c r="N4902" s="69"/>
      <c r="O4902" s="35"/>
      <c r="P4902" s="35" t="s">
        <v>28320</v>
      </c>
      <c r="Q4902" s="36">
        <v>1</v>
      </c>
      <c r="R4902" s="35" t="s">
        <v>27</v>
      </c>
      <c r="S4902" s="35" t="s">
        <v>28504</v>
      </c>
      <c r="T4902" s="35">
        <v>0</v>
      </c>
      <c r="U4902" s="35">
        <v>0</v>
      </c>
      <c r="V4902" s="36">
        <v>1</v>
      </c>
      <c r="W4902" s="36">
        <v>1</v>
      </c>
      <c r="X4902" s="37" t="s">
        <v>65</v>
      </c>
    </row>
    <row r="4903" spans="1:24" ht="24" customHeight="1" x14ac:dyDescent="0.2">
      <c r="A4903" s="50" t="s">
        <v>8807</v>
      </c>
      <c r="B4903" s="60" t="s">
        <v>22842</v>
      </c>
      <c r="C4903" s="76" t="s">
        <v>22842</v>
      </c>
      <c r="D4903" s="61" t="s">
        <v>24268</v>
      </c>
      <c r="E4903" s="53">
        <v>482160.07</v>
      </c>
      <c r="F4903" s="26">
        <v>0.21</v>
      </c>
      <c r="G4903" s="53">
        <v>845949.84100000001</v>
      </c>
      <c r="H4903" s="67"/>
      <c r="I4903" s="68"/>
      <c r="J4903" s="69"/>
      <c r="K4903" s="69"/>
      <c r="L4903" s="69"/>
      <c r="M4903" s="69"/>
      <c r="N4903" s="69"/>
      <c r="O4903" s="35"/>
      <c r="P4903" s="35" t="s">
        <v>65</v>
      </c>
      <c r="Q4903" s="36">
        <v>1</v>
      </c>
      <c r="R4903" s="35" t="s">
        <v>27</v>
      </c>
      <c r="S4903" s="35" t="s">
        <v>28504</v>
      </c>
      <c r="T4903" s="35">
        <v>0</v>
      </c>
      <c r="U4903" s="35">
        <v>0</v>
      </c>
      <c r="V4903" s="36">
        <v>1</v>
      </c>
      <c r="W4903" s="36">
        <v>1</v>
      </c>
      <c r="X4903" s="37" t="s">
        <v>65</v>
      </c>
    </row>
    <row r="4904" spans="1:24" ht="24" customHeight="1" x14ac:dyDescent="0.2">
      <c r="A4904" s="50" t="s">
        <v>8807</v>
      </c>
      <c r="B4904" s="60" t="s">
        <v>9422</v>
      </c>
      <c r="C4904" s="76" t="s">
        <v>9422</v>
      </c>
      <c r="D4904" s="61" t="s">
        <v>9423</v>
      </c>
      <c r="E4904" s="53">
        <v>102228.81</v>
      </c>
      <c r="F4904" s="26">
        <v>0.21</v>
      </c>
      <c r="G4904" s="53">
        <v>179360.44200000001</v>
      </c>
      <c r="H4904" s="67"/>
      <c r="I4904" s="68"/>
      <c r="J4904" s="69"/>
      <c r="K4904" s="69"/>
      <c r="L4904" s="69"/>
      <c r="M4904" s="69"/>
      <c r="N4904" s="69"/>
      <c r="O4904" s="35"/>
      <c r="P4904" s="35" t="s">
        <v>28321</v>
      </c>
      <c r="Q4904" s="36">
        <v>1</v>
      </c>
      <c r="R4904" s="35" t="s">
        <v>27</v>
      </c>
      <c r="S4904" s="35" t="s">
        <v>28503</v>
      </c>
      <c r="T4904" s="35">
        <v>0</v>
      </c>
      <c r="U4904" s="35">
        <v>0</v>
      </c>
      <c r="V4904" s="36">
        <v>1</v>
      </c>
      <c r="W4904" s="36">
        <v>1</v>
      </c>
      <c r="X4904" s="37" t="s">
        <v>65</v>
      </c>
    </row>
    <row r="4905" spans="1:24" ht="24" customHeight="1" x14ac:dyDescent="0.2">
      <c r="A4905" s="50" t="s">
        <v>8807</v>
      </c>
      <c r="B4905" s="60" t="s">
        <v>9424</v>
      </c>
      <c r="C4905" s="76" t="s">
        <v>9424</v>
      </c>
      <c r="D4905" s="61" t="s">
        <v>9425</v>
      </c>
      <c r="E4905" s="53">
        <v>164689.21</v>
      </c>
      <c r="F4905" s="26">
        <v>0.21</v>
      </c>
      <c r="G4905" s="53">
        <v>288947.21399999998</v>
      </c>
      <c r="H4905" s="67"/>
      <c r="I4905" s="68"/>
      <c r="J4905" s="69"/>
      <c r="K4905" s="69"/>
      <c r="L4905" s="69"/>
      <c r="M4905" s="69"/>
      <c r="N4905" s="69"/>
      <c r="O4905" s="35"/>
      <c r="P4905" s="35" t="s">
        <v>28322</v>
      </c>
      <c r="Q4905" s="36">
        <v>1</v>
      </c>
      <c r="R4905" s="35" t="s">
        <v>27</v>
      </c>
      <c r="S4905" s="35" t="s">
        <v>28504</v>
      </c>
      <c r="T4905" s="35">
        <v>0</v>
      </c>
      <c r="U4905" s="35">
        <v>0</v>
      </c>
      <c r="V4905" s="36">
        <v>1</v>
      </c>
      <c r="W4905" s="36">
        <v>1</v>
      </c>
      <c r="X4905" s="37" t="s">
        <v>65</v>
      </c>
    </row>
    <row r="4906" spans="1:24" ht="24" customHeight="1" x14ac:dyDescent="0.2">
      <c r="A4906" s="50" t="s">
        <v>8807</v>
      </c>
      <c r="B4906" s="60" t="s">
        <v>9426</v>
      </c>
      <c r="C4906" s="76" t="s">
        <v>9426</v>
      </c>
      <c r="D4906" s="61" t="s">
        <v>9427</v>
      </c>
      <c r="E4906" s="53">
        <v>195087.68</v>
      </c>
      <c r="F4906" s="26">
        <v>0.21</v>
      </c>
      <c r="G4906" s="53">
        <v>342281.33899999998</v>
      </c>
      <c r="H4906" s="67"/>
      <c r="I4906" s="68"/>
      <c r="J4906" s="69"/>
      <c r="K4906" s="69"/>
      <c r="L4906" s="69"/>
      <c r="M4906" s="69"/>
      <c r="N4906" s="69"/>
      <c r="O4906" s="35"/>
      <c r="P4906" s="35" t="s">
        <v>28323</v>
      </c>
      <c r="Q4906" s="36">
        <v>1</v>
      </c>
      <c r="R4906" s="35" t="s">
        <v>27</v>
      </c>
      <c r="S4906" s="35" t="s">
        <v>28504</v>
      </c>
      <c r="T4906" s="35">
        <v>0</v>
      </c>
      <c r="U4906" s="35">
        <v>0</v>
      </c>
      <c r="V4906" s="36">
        <v>1</v>
      </c>
      <c r="W4906" s="36">
        <v>1</v>
      </c>
      <c r="X4906" s="37" t="s">
        <v>65</v>
      </c>
    </row>
    <row r="4907" spans="1:24" ht="24" customHeight="1" x14ac:dyDescent="0.2">
      <c r="A4907" s="50" t="s">
        <v>8807</v>
      </c>
      <c r="B4907" s="60" t="s">
        <v>9428</v>
      </c>
      <c r="C4907" s="76" t="s">
        <v>9428</v>
      </c>
      <c r="D4907" s="61" t="s">
        <v>9429</v>
      </c>
      <c r="E4907" s="53">
        <v>225353.08</v>
      </c>
      <c r="F4907" s="26">
        <v>0.21</v>
      </c>
      <c r="G4907" s="53">
        <v>395381.984</v>
      </c>
      <c r="H4907" s="67"/>
      <c r="I4907" s="68"/>
      <c r="J4907" s="69"/>
      <c r="K4907" s="69"/>
      <c r="L4907" s="69"/>
      <c r="M4907" s="69"/>
      <c r="N4907" s="69"/>
      <c r="O4907" s="35"/>
      <c r="P4907" s="35" t="s">
        <v>28324</v>
      </c>
      <c r="Q4907" s="36">
        <v>1</v>
      </c>
      <c r="R4907" s="35" t="s">
        <v>27</v>
      </c>
      <c r="S4907" s="35" t="s">
        <v>28503</v>
      </c>
      <c r="T4907" s="35">
        <v>0</v>
      </c>
      <c r="U4907" s="35">
        <v>0</v>
      </c>
      <c r="V4907" s="36">
        <v>1</v>
      </c>
      <c r="W4907" s="36">
        <v>1</v>
      </c>
      <c r="X4907" s="37" t="s">
        <v>65</v>
      </c>
    </row>
    <row r="4908" spans="1:24" ht="24" customHeight="1" x14ac:dyDescent="0.2">
      <c r="A4908" s="50" t="s">
        <v>8807</v>
      </c>
      <c r="B4908" s="60" t="s">
        <v>9430</v>
      </c>
      <c r="C4908" s="76" t="s">
        <v>9430</v>
      </c>
      <c r="D4908" s="61" t="s">
        <v>9431</v>
      </c>
      <c r="E4908" s="53">
        <v>80992.789999999994</v>
      </c>
      <c r="F4908" s="26">
        <v>0.21</v>
      </c>
      <c r="G4908" s="53">
        <v>142101.856</v>
      </c>
      <c r="H4908" s="67"/>
      <c r="I4908" s="68"/>
      <c r="J4908" s="69"/>
      <c r="K4908" s="69"/>
      <c r="L4908" s="69"/>
      <c r="M4908" s="69"/>
      <c r="N4908" s="69"/>
      <c r="O4908" s="35"/>
      <c r="P4908" s="35" t="s">
        <v>28325</v>
      </c>
      <c r="Q4908" s="36">
        <v>1</v>
      </c>
      <c r="R4908" s="35" t="s">
        <v>27</v>
      </c>
      <c r="S4908" s="35" t="s">
        <v>28503</v>
      </c>
      <c r="T4908" s="35">
        <v>0</v>
      </c>
      <c r="U4908" s="35">
        <v>0</v>
      </c>
      <c r="V4908" s="36">
        <v>1</v>
      </c>
      <c r="W4908" s="36">
        <v>1</v>
      </c>
      <c r="X4908" s="37" t="s">
        <v>65</v>
      </c>
    </row>
    <row r="4909" spans="1:24" ht="24" customHeight="1" x14ac:dyDescent="0.2">
      <c r="A4909" s="50" t="s">
        <v>8807</v>
      </c>
      <c r="B4909" s="60" t="s">
        <v>9432</v>
      </c>
      <c r="C4909" s="76" t="s">
        <v>9432</v>
      </c>
      <c r="D4909" s="61" t="s">
        <v>9433</v>
      </c>
      <c r="E4909" s="53">
        <v>88406.52</v>
      </c>
      <c r="F4909" s="26">
        <v>0.21</v>
      </c>
      <c r="G4909" s="53">
        <v>155109.23499999999</v>
      </c>
      <c r="H4909" s="67"/>
      <c r="I4909" s="68"/>
      <c r="J4909" s="69"/>
      <c r="K4909" s="69"/>
      <c r="L4909" s="69"/>
      <c r="M4909" s="69"/>
      <c r="N4909" s="69"/>
      <c r="O4909" s="35"/>
      <c r="P4909" s="35" t="s">
        <v>28326</v>
      </c>
      <c r="Q4909" s="36">
        <v>1</v>
      </c>
      <c r="R4909" s="35" t="s">
        <v>27</v>
      </c>
      <c r="S4909" s="35" t="s">
        <v>28503</v>
      </c>
      <c r="T4909" s="35">
        <v>0</v>
      </c>
      <c r="U4909" s="35">
        <v>0</v>
      </c>
      <c r="V4909" s="36">
        <v>1</v>
      </c>
      <c r="W4909" s="36">
        <v>1</v>
      </c>
      <c r="X4909" s="37" t="s">
        <v>65</v>
      </c>
    </row>
    <row r="4910" spans="1:24" ht="24" customHeight="1" x14ac:dyDescent="0.2">
      <c r="A4910" s="50" t="s">
        <v>8807</v>
      </c>
      <c r="B4910" s="60" t="s">
        <v>9434</v>
      </c>
      <c r="C4910" s="76" t="s">
        <v>9434</v>
      </c>
      <c r="D4910" s="61" t="s">
        <v>9435</v>
      </c>
      <c r="E4910" s="53">
        <v>37703.19</v>
      </c>
      <c r="F4910" s="26">
        <v>0.21</v>
      </c>
      <c r="G4910" s="53">
        <v>66150.251999999993</v>
      </c>
      <c r="H4910" s="67"/>
      <c r="I4910" s="68"/>
      <c r="J4910" s="69"/>
      <c r="K4910" s="69"/>
      <c r="L4910" s="69"/>
      <c r="M4910" s="69"/>
      <c r="N4910" s="69"/>
      <c r="O4910" s="35"/>
      <c r="P4910" s="35" t="s">
        <v>28327</v>
      </c>
      <c r="Q4910" s="36">
        <v>1</v>
      </c>
      <c r="R4910" s="35" t="s">
        <v>27</v>
      </c>
      <c r="S4910" s="35" t="s">
        <v>28503</v>
      </c>
      <c r="T4910" s="35">
        <v>0</v>
      </c>
      <c r="U4910" s="35">
        <v>0</v>
      </c>
      <c r="V4910" s="36">
        <v>1</v>
      </c>
      <c r="W4910" s="36">
        <v>1</v>
      </c>
      <c r="X4910" s="37" t="s">
        <v>65</v>
      </c>
    </row>
    <row r="4911" spans="1:24" ht="24" customHeight="1" x14ac:dyDescent="0.2">
      <c r="A4911" s="50" t="s">
        <v>8807</v>
      </c>
      <c r="B4911" s="60" t="s">
        <v>9436</v>
      </c>
      <c r="C4911" s="76" t="s">
        <v>9436</v>
      </c>
      <c r="D4911" s="61" t="s">
        <v>9437</v>
      </c>
      <c r="E4911" s="53">
        <v>1394422.26</v>
      </c>
      <c r="F4911" s="26">
        <v>0.21</v>
      </c>
      <c r="G4911" s="53">
        <v>2446513.8590000002</v>
      </c>
      <c r="H4911" s="67"/>
      <c r="I4911" s="68"/>
      <c r="J4911" s="69"/>
      <c r="K4911" s="69"/>
      <c r="L4911" s="69"/>
      <c r="M4911" s="69"/>
      <c r="N4911" s="69"/>
      <c r="O4911" s="35"/>
      <c r="P4911" s="35" t="s">
        <v>28328</v>
      </c>
      <c r="Q4911" s="36">
        <v>1</v>
      </c>
      <c r="R4911" s="35" t="s">
        <v>27</v>
      </c>
      <c r="S4911" s="35" t="s">
        <v>28503</v>
      </c>
      <c r="T4911" s="35">
        <v>0</v>
      </c>
      <c r="U4911" s="35">
        <v>0</v>
      </c>
      <c r="V4911" s="36">
        <v>1</v>
      </c>
      <c r="W4911" s="36">
        <v>1</v>
      </c>
      <c r="X4911" s="37" t="s">
        <v>65</v>
      </c>
    </row>
    <row r="4912" spans="1:24" ht="24" customHeight="1" x14ac:dyDescent="0.2">
      <c r="A4912" s="50" t="s">
        <v>8807</v>
      </c>
      <c r="B4912" s="60" t="s">
        <v>9438</v>
      </c>
      <c r="C4912" s="76" t="s">
        <v>9438</v>
      </c>
      <c r="D4912" s="61" t="s">
        <v>9439</v>
      </c>
      <c r="E4912" s="53">
        <v>2079470.73</v>
      </c>
      <c r="F4912" s="26">
        <v>0.21</v>
      </c>
      <c r="G4912" s="53">
        <v>3648431.398</v>
      </c>
      <c r="H4912" s="67"/>
      <c r="I4912" s="68"/>
      <c r="J4912" s="69"/>
      <c r="K4912" s="69"/>
      <c r="L4912" s="69"/>
      <c r="M4912" s="69"/>
      <c r="N4912" s="69"/>
      <c r="O4912" s="35"/>
      <c r="P4912" s="35" t="s">
        <v>28329</v>
      </c>
      <c r="Q4912" s="36">
        <v>1</v>
      </c>
      <c r="R4912" s="35" t="s">
        <v>27</v>
      </c>
      <c r="S4912" s="35" t="s">
        <v>28503</v>
      </c>
      <c r="T4912" s="35">
        <v>0</v>
      </c>
      <c r="U4912" s="35">
        <v>0</v>
      </c>
      <c r="V4912" s="36">
        <v>1</v>
      </c>
      <c r="W4912" s="36">
        <v>1</v>
      </c>
      <c r="X4912" s="37" t="s">
        <v>65</v>
      </c>
    </row>
    <row r="4913" spans="1:24" ht="24" customHeight="1" x14ac:dyDescent="0.2">
      <c r="A4913" s="50" t="s">
        <v>8807</v>
      </c>
      <c r="B4913" s="60" t="s">
        <v>9440</v>
      </c>
      <c r="C4913" s="76" t="s">
        <v>9440</v>
      </c>
      <c r="D4913" s="61" t="s">
        <v>9441</v>
      </c>
      <c r="E4913" s="53">
        <v>269515.24</v>
      </c>
      <c r="F4913" s="26">
        <v>0.21</v>
      </c>
      <c r="G4913" s="53">
        <v>472864.49099999998</v>
      </c>
      <c r="H4913" s="67"/>
      <c r="I4913" s="68"/>
      <c r="J4913" s="69"/>
      <c r="K4913" s="69"/>
      <c r="L4913" s="69"/>
      <c r="M4913" s="69"/>
      <c r="N4913" s="69"/>
      <c r="O4913" s="35"/>
      <c r="P4913" s="35" t="s">
        <v>28330</v>
      </c>
      <c r="Q4913" s="36">
        <v>1</v>
      </c>
      <c r="R4913" s="35" t="s">
        <v>27</v>
      </c>
      <c r="S4913" s="35" t="s">
        <v>28503</v>
      </c>
      <c r="T4913" s="35">
        <v>0</v>
      </c>
      <c r="U4913" s="35">
        <v>0</v>
      </c>
      <c r="V4913" s="36">
        <v>1</v>
      </c>
      <c r="W4913" s="36">
        <v>1</v>
      </c>
      <c r="X4913" s="37" t="s">
        <v>65</v>
      </c>
    </row>
    <row r="4914" spans="1:24" ht="24" customHeight="1" x14ac:dyDescent="0.2">
      <c r="A4914" s="50" t="s">
        <v>8807</v>
      </c>
      <c r="B4914" s="60" t="s">
        <v>9442</v>
      </c>
      <c r="C4914" s="76" t="s">
        <v>9442</v>
      </c>
      <c r="D4914" s="61" t="s">
        <v>9443</v>
      </c>
      <c r="E4914" s="53">
        <v>37645.040000000001</v>
      </c>
      <c r="F4914" s="26">
        <v>0.21</v>
      </c>
      <c r="G4914" s="53">
        <v>66048.225000000006</v>
      </c>
      <c r="H4914" s="67"/>
      <c r="I4914" s="68"/>
      <c r="J4914" s="69"/>
      <c r="K4914" s="69"/>
      <c r="L4914" s="69"/>
      <c r="M4914" s="69"/>
      <c r="N4914" s="69"/>
      <c r="O4914" s="35"/>
      <c r="P4914" s="35" t="s">
        <v>28331</v>
      </c>
      <c r="Q4914" s="36">
        <v>1</v>
      </c>
      <c r="R4914" s="35" t="s">
        <v>27</v>
      </c>
      <c r="S4914" s="35" t="s">
        <v>28503</v>
      </c>
      <c r="T4914" s="35">
        <v>0</v>
      </c>
      <c r="U4914" s="35">
        <v>0</v>
      </c>
      <c r="V4914" s="36">
        <v>1</v>
      </c>
      <c r="W4914" s="36">
        <v>1</v>
      </c>
      <c r="X4914" s="37" t="s">
        <v>65</v>
      </c>
    </row>
    <row r="4915" spans="1:24" ht="24" customHeight="1" x14ac:dyDescent="0.2">
      <c r="A4915" s="50" t="s">
        <v>8807</v>
      </c>
      <c r="B4915" s="60" t="s">
        <v>9444</v>
      </c>
      <c r="C4915" s="76" t="s">
        <v>9444</v>
      </c>
      <c r="D4915" s="61" t="s">
        <v>9445</v>
      </c>
      <c r="E4915" s="53">
        <v>216743.85</v>
      </c>
      <c r="F4915" s="26">
        <v>0.21</v>
      </c>
      <c r="G4915" s="53">
        <v>380277.08199999999</v>
      </c>
      <c r="H4915" s="67"/>
      <c r="I4915" s="68"/>
      <c r="J4915" s="69"/>
      <c r="K4915" s="69"/>
      <c r="L4915" s="69"/>
      <c r="M4915" s="69"/>
      <c r="N4915" s="69"/>
      <c r="O4915" s="35"/>
      <c r="P4915" s="35" t="s">
        <v>28332</v>
      </c>
      <c r="Q4915" s="36">
        <v>1</v>
      </c>
      <c r="R4915" s="35" t="s">
        <v>27</v>
      </c>
      <c r="S4915" s="35" t="s">
        <v>28504</v>
      </c>
      <c r="T4915" s="35">
        <v>0</v>
      </c>
      <c r="U4915" s="35">
        <v>0</v>
      </c>
      <c r="V4915" s="36">
        <v>1</v>
      </c>
      <c r="W4915" s="36">
        <v>1</v>
      </c>
      <c r="X4915" s="37" t="s">
        <v>65</v>
      </c>
    </row>
    <row r="4916" spans="1:24" ht="24" customHeight="1" x14ac:dyDescent="0.2">
      <c r="A4916" s="50" t="s">
        <v>8807</v>
      </c>
      <c r="B4916" s="60" t="s">
        <v>9446</v>
      </c>
      <c r="C4916" s="76" t="s">
        <v>9446</v>
      </c>
      <c r="D4916" s="61" t="s">
        <v>9447</v>
      </c>
      <c r="E4916" s="53">
        <v>34222.71</v>
      </c>
      <c r="F4916" s="26">
        <v>0.21</v>
      </c>
      <c r="G4916" s="53">
        <v>60043.745000000003</v>
      </c>
      <c r="H4916" s="67"/>
      <c r="I4916" s="68"/>
      <c r="J4916" s="69"/>
      <c r="K4916" s="69"/>
      <c r="L4916" s="69"/>
      <c r="M4916" s="69"/>
      <c r="N4916" s="69"/>
      <c r="O4916" s="35"/>
      <c r="P4916" s="35" t="s">
        <v>28333</v>
      </c>
      <c r="Q4916" s="36">
        <v>1</v>
      </c>
      <c r="R4916" s="35" t="s">
        <v>27</v>
      </c>
      <c r="S4916" s="35" t="s">
        <v>28504</v>
      </c>
      <c r="T4916" s="35">
        <v>0</v>
      </c>
      <c r="U4916" s="35">
        <v>0</v>
      </c>
      <c r="V4916" s="36">
        <v>1</v>
      </c>
      <c r="W4916" s="36">
        <v>1</v>
      </c>
      <c r="X4916" s="37" t="s">
        <v>65</v>
      </c>
    </row>
    <row r="4917" spans="1:24" ht="24" customHeight="1" x14ac:dyDescent="0.2">
      <c r="A4917" s="50" t="s">
        <v>8807</v>
      </c>
      <c r="B4917" s="60" t="s">
        <v>9448</v>
      </c>
      <c r="C4917" s="76" t="s">
        <v>9448</v>
      </c>
      <c r="D4917" s="61" t="s">
        <v>9449</v>
      </c>
      <c r="E4917" s="53">
        <v>52474.83</v>
      </c>
      <c r="F4917" s="26">
        <v>0.21</v>
      </c>
      <c r="G4917" s="53">
        <v>92067.085000000006</v>
      </c>
      <c r="H4917" s="67"/>
      <c r="I4917" s="68"/>
      <c r="J4917" s="69"/>
      <c r="K4917" s="69"/>
      <c r="L4917" s="69"/>
      <c r="M4917" s="69"/>
      <c r="N4917" s="69"/>
      <c r="O4917" s="35"/>
      <c r="P4917" s="35" t="s">
        <v>28334</v>
      </c>
      <c r="Q4917" s="36">
        <v>1</v>
      </c>
      <c r="R4917" s="35" t="s">
        <v>27</v>
      </c>
      <c r="S4917" s="35" t="s">
        <v>28504</v>
      </c>
      <c r="T4917" s="35">
        <v>0</v>
      </c>
      <c r="U4917" s="35">
        <v>0</v>
      </c>
      <c r="V4917" s="36">
        <v>1</v>
      </c>
      <c r="W4917" s="36">
        <v>1</v>
      </c>
      <c r="X4917" s="37" t="s">
        <v>65</v>
      </c>
    </row>
    <row r="4918" spans="1:24" ht="24" customHeight="1" x14ac:dyDescent="0.2">
      <c r="A4918" s="50" t="s">
        <v>8807</v>
      </c>
      <c r="B4918" s="60" t="s">
        <v>9450</v>
      </c>
      <c r="C4918" s="76" t="s">
        <v>9450</v>
      </c>
      <c r="D4918" s="61" t="s">
        <v>9451</v>
      </c>
      <c r="E4918" s="53">
        <v>71525.509999999995</v>
      </c>
      <c r="F4918" s="26">
        <v>0.21</v>
      </c>
      <c r="G4918" s="53">
        <v>125491.508</v>
      </c>
      <c r="H4918" s="67"/>
      <c r="I4918" s="68"/>
      <c r="J4918" s="69"/>
      <c r="K4918" s="69"/>
      <c r="L4918" s="69"/>
      <c r="M4918" s="69"/>
      <c r="N4918" s="69"/>
      <c r="O4918" s="35"/>
      <c r="P4918" s="35" t="s">
        <v>28335</v>
      </c>
      <c r="Q4918" s="36">
        <v>1</v>
      </c>
      <c r="R4918" s="35" t="s">
        <v>27</v>
      </c>
      <c r="S4918" s="35" t="s">
        <v>28503</v>
      </c>
      <c r="T4918" s="35">
        <v>0</v>
      </c>
      <c r="U4918" s="35">
        <v>0</v>
      </c>
      <c r="V4918" s="36">
        <v>1</v>
      </c>
      <c r="W4918" s="36">
        <v>1</v>
      </c>
      <c r="X4918" s="37" t="s">
        <v>65</v>
      </c>
    </row>
    <row r="4919" spans="1:24" ht="24" customHeight="1" x14ac:dyDescent="0.2">
      <c r="A4919" s="50" t="s">
        <v>8807</v>
      </c>
      <c r="B4919" s="60" t="s">
        <v>9452</v>
      </c>
      <c r="C4919" s="76" t="s">
        <v>9452</v>
      </c>
      <c r="D4919" s="61" t="s">
        <v>9453</v>
      </c>
      <c r="E4919" s="53">
        <v>11325.34</v>
      </c>
      <c r="F4919" s="26">
        <v>0.21</v>
      </c>
      <c r="G4919" s="53">
        <v>19870.305</v>
      </c>
      <c r="H4919" s="67"/>
      <c r="I4919" s="68"/>
      <c r="J4919" s="69"/>
      <c r="K4919" s="69"/>
      <c r="L4919" s="69"/>
      <c r="M4919" s="69"/>
      <c r="N4919" s="69"/>
      <c r="O4919" s="35"/>
      <c r="P4919" s="35" t="s">
        <v>28336</v>
      </c>
      <c r="Q4919" s="36">
        <v>1</v>
      </c>
      <c r="R4919" s="35" t="s">
        <v>27</v>
      </c>
      <c r="S4919" s="35" t="s">
        <v>28503</v>
      </c>
      <c r="T4919" s="35">
        <v>0</v>
      </c>
      <c r="U4919" s="35">
        <v>0</v>
      </c>
      <c r="V4919" s="36">
        <v>1</v>
      </c>
      <c r="W4919" s="36">
        <v>1</v>
      </c>
      <c r="X4919" s="37" t="s">
        <v>65</v>
      </c>
    </row>
    <row r="4920" spans="1:24" ht="24" customHeight="1" x14ac:dyDescent="0.2">
      <c r="A4920" s="50" t="s">
        <v>8807</v>
      </c>
      <c r="B4920" s="60" t="s">
        <v>9454</v>
      </c>
      <c r="C4920" s="76" t="s">
        <v>9454</v>
      </c>
      <c r="D4920" s="61" t="s">
        <v>9455</v>
      </c>
      <c r="E4920" s="53">
        <v>91260.54</v>
      </c>
      <c r="F4920" s="26">
        <v>0.21</v>
      </c>
      <c r="G4920" s="53">
        <v>160116.614</v>
      </c>
      <c r="H4920" s="67"/>
      <c r="I4920" s="68"/>
      <c r="J4920" s="69"/>
      <c r="K4920" s="69"/>
      <c r="L4920" s="69"/>
      <c r="M4920" s="69"/>
      <c r="N4920" s="69"/>
      <c r="O4920" s="35"/>
      <c r="P4920" s="35" t="s">
        <v>28337</v>
      </c>
      <c r="Q4920" s="36">
        <v>1</v>
      </c>
      <c r="R4920" s="35" t="s">
        <v>27</v>
      </c>
      <c r="S4920" s="35" t="s">
        <v>28503</v>
      </c>
      <c r="T4920" s="35">
        <v>0</v>
      </c>
      <c r="U4920" s="35">
        <v>0</v>
      </c>
      <c r="V4920" s="36">
        <v>1</v>
      </c>
      <c r="W4920" s="36">
        <v>1</v>
      </c>
      <c r="X4920" s="37" t="s">
        <v>65</v>
      </c>
    </row>
    <row r="4921" spans="1:24" ht="24" customHeight="1" x14ac:dyDescent="0.2">
      <c r="A4921" s="50" t="s">
        <v>8807</v>
      </c>
      <c r="B4921" s="60" t="s">
        <v>9456</v>
      </c>
      <c r="C4921" s="76" t="s">
        <v>9456</v>
      </c>
      <c r="D4921" s="61" t="s">
        <v>24269</v>
      </c>
      <c r="E4921" s="53">
        <v>8961.27</v>
      </c>
      <c r="F4921" s="26">
        <v>0.21</v>
      </c>
      <c r="G4921" s="53">
        <v>15722.546</v>
      </c>
      <c r="H4921" s="67"/>
      <c r="I4921" s="68"/>
      <c r="J4921" s="69"/>
      <c r="K4921" s="69"/>
      <c r="L4921" s="69"/>
      <c r="M4921" s="69"/>
      <c r="N4921" s="69"/>
      <c r="O4921" s="35"/>
      <c r="P4921" s="35" t="s">
        <v>28338</v>
      </c>
      <c r="Q4921" s="36">
        <v>1</v>
      </c>
      <c r="R4921" s="35" t="s">
        <v>27</v>
      </c>
      <c r="S4921" s="35" t="s">
        <v>28503</v>
      </c>
      <c r="T4921" s="35">
        <v>0</v>
      </c>
      <c r="U4921" s="35">
        <v>0</v>
      </c>
      <c r="V4921" s="36">
        <v>6</v>
      </c>
      <c r="W4921" s="36">
        <v>6</v>
      </c>
      <c r="X4921" s="37" t="s">
        <v>65</v>
      </c>
    </row>
    <row r="4922" spans="1:24" ht="24" customHeight="1" x14ac:dyDescent="0.2">
      <c r="A4922" s="50" t="s">
        <v>8807</v>
      </c>
      <c r="B4922" s="60" t="s">
        <v>24270</v>
      </c>
      <c r="C4922" s="76" t="s">
        <v>24270</v>
      </c>
      <c r="D4922" s="61" t="s">
        <v>24271</v>
      </c>
      <c r="E4922" s="53">
        <v>6925.33</v>
      </c>
      <c r="F4922" s="26">
        <v>0.21</v>
      </c>
      <c r="G4922" s="53">
        <v>12150.493</v>
      </c>
      <c r="H4922" s="67"/>
      <c r="I4922" s="68"/>
      <c r="J4922" s="69"/>
      <c r="K4922" s="69"/>
      <c r="L4922" s="69"/>
      <c r="M4922" s="69"/>
      <c r="N4922" s="69"/>
      <c r="O4922" s="35"/>
      <c r="P4922" s="35" t="s">
        <v>28339</v>
      </c>
      <c r="Q4922" s="36">
        <v>1</v>
      </c>
      <c r="R4922" s="35" t="s">
        <v>27</v>
      </c>
      <c r="S4922" s="35" t="s">
        <v>28503</v>
      </c>
      <c r="T4922" s="35">
        <v>0</v>
      </c>
      <c r="U4922" s="35">
        <v>0</v>
      </c>
      <c r="V4922" s="36" t="e">
        <v>#N/A</v>
      </c>
      <c r="W4922" s="36" t="e">
        <v>#N/A</v>
      </c>
      <c r="X4922" s="37" t="s">
        <v>65</v>
      </c>
    </row>
    <row r="4923" spans="1:24" ht="24" customHeight="1" x14ac:dyDescent="0.2">
      <c r="A4923" s="50" t="s">
        <v>8807</v>
      </c>
      <c r="B4923" s="60" t="s">
        <v>9458</v>
      </c>
      <c r="C4923" s="76" t="s">
        <v>9458</v>
      </c>
      <c r="D4923" s="61" t="s">
        <v>9459</v>
      </c>
      <c r="E4923" s="53">
        <v>23956.01</v>
      </c>
      <c r="F4923" s="26">
        <v>0.21</v>
      </c>
      <c r="G4923" s="53">
        <v>42030.813999999998</v>
      </c>
      <c r="H4923" s="67"/>
      <c r="I4923" s="68"/>
      <c r="J4923" s="69"/>
      <c r="K4923" s="69"/>
      <c r="L4923" s="69"/>
      <c r="M4923" s="69"/>
      <c r="N4923" s="69"/>
      <c r="O4923" s="35"/>
      <c r="P4923" s="35" t="s">
        <v>28340</v>
      </c>
      <c r="Q4923" s="36">
        <v>1</v>
      </c>
      <c r="R4923" s="35" t="s">
        <v>27</v>
      </c>
      <c r="S4923" s="35" t="s">
        <v>28503</v>
      </c>
      <c r="T4923" s="35">
        <v>0</v>
      </c>
      <c r="U4923" s="35">
        <v>0</v>
      </c>
      <c r="V4923" s="36">
        <v>1</v>
      </c>
      <c r="W4923" s="36">
        <v>1</v>
      </c>
      <c r="X4923" s="37" t="s">
        <v>65</v>
      </c>
    </row>
    <row r="4924" spans="1:24" ht="24" customHeight="1" x14ac:dyDescent="0.2">
      <c r="A4924" s="50" t="s">
        <v>8807</v>
      </c>
      <c r="B4924" s="60" t="s">
        <v>9460</v>
      </c>
      <c r="C4924" s="76" t="s">
        <v>9460</v>
      </c>
      <c r="D4924" s="61" t="s">
        <v>9461</v>
      </c>
      <c r="E4924" s="53">
        <v>23956.01</v>
      </c>
      <c r="F4924" s="26">
        <v>0.21</v>
      </c>
      <c r="G4924" s="53">
        <v>42030.813999999998</v>
      </c>
      <c r="H4924" s="67"/>
      <c r="I4924" s="68"/>
      <c r="J4924" s="69"/>
      <c r="K4924" s="69"/>
      <c r="L4924" s="69"/>
      <c r="M4924" s="69"/>
      <c r="N4924" s="69"/>
      <c r="O4924" s="35"/>
      <c r="P4924" s="35" t="s">
        <v>28341</v>
      </c>
      <c r="Q4924" s="36">
        <v>1</v>
      </c>
      <c r="R4924" s="35" t="s">
        <v>27</v>
      </c>
      <c r="S4924" s="35" t="s">
        <v>28503</v>
      </c>
      <c r="T4924" s="35">
        <v>0</v>
      </c>
      <c r="U4924" s="35">
        <v>0</v>
      </c>
      <c r="V4924" s="36">
        <v>1</v>
      </c>
      <c r="W4924" s="36">
        <v>1</v>
      </c>
      <c r="X4924" s="37" t="s">
        <v>65</v>
      </c>
    </row>
    <row r="4925" spans="1:24" ht="24" customHeight="1" x14ac:dyDescent="0.2">
      <c r="A4925" s="50" t="s">
        <v>8807</v>
      </c>
      <c r="B4925" s="60" t="s">
        <v>24272</v>
      </c>
      <c r="C4925" s="76" t="s">
        <v>24272</v>
      </c>
      <c r="D4925" s="61" t="s">
        <v>24273</v>
      </c>
      <c r="E4925" s="53">
        <v>728369.71</v>
      </c>
      <c r="F4925" s="26">
        <v>0.21</v>
      </c>
      <c r="G4925" s="53">
        <v>1277924.6569999999</v>
      </c>
      <c r="H4925" s="67"/>
      <c r="I4925" s="68"/>
      <c r="J4925" s="69"/>
      <c r="K4925" s="69"/>
      <c r="L4925" s="69"/>
      <c r="M4925" s="69"/>
      <c r="N4925" s="69"/>
      <c r="O4925" s="35"/>
      <c r="P4925" s="35" t="s">
        <v>65</v>
      </c>
      <c r="Q4925" s="36">
        <v>1</v>
      </c>
      <c r="R4925" s="35" t="s">
        <v>27</v>
      </c>
      <c r="S4925" s="35" t="s">
        <v>28504</v>
      </c>
      <c r="T4925" s="35">
        <v>0</v>
      </c>
      <c r="U4925" s="35">
        <v>0</v>
      </c>
      <c r="V4925" s="36" t="e">
        <v>#N/A</v>
      </c>
      <c r="W4925" s="36" t="e">
        <v>#N/A</v>
      </c>
      <c r="X4925" s="37" t="s">
        <v>65</v>
      </c>
    </row>
    <row r="4926" spans="1:24" ht="24" customHeight="1" x14ac:dyDescent="0.2">
      <c r="A4926" s="50" t="s">
        <v>8807</v>
      </c>
      <c r="B4926" s="60" t="s">
        <v>9462</v>
      </c>
      <c r="C4926" s="76" t="s">
        <v>9462</v>
      </c>
      <c r="D4926" s="61" t="s">
        <v>9463</v>
      </c>
      <c r="E4926" s="53">
        <v>288930.74</v>
      </c>
      <c r="F4926" s="26">
        <v>0.21</v>
      </c>
      <c r="G4926" s="53">
        <v>506928.98</v>
      </c>
      <c r="H4926" s="67"/>
      <c r="I4926" s="68"/>
      <c r="J4926" s="69"/>
      <c r="K4926" s="69"/>
      <c r="L4926" s="69"/>
      <c r="M4926" s="69"/>
      <c r="N4926" s="69"/>
      <c r="O4926" s="35"/>
      <c r="P4926" s="35" t="s">
        <v>28342</v>
      </c>
      <c r="Q4926" s="36">
        <v>1</v>
      </c>
      <c r="R4926" s="35" t="s">
        <v>27</v>
      </c>
      <c r="S4926" s="35" t="s">
        <v>28503</v>
      </c>
      <c r="T4926" s="35">
        <v>0</v>
      </c>
      <c r="U4926" s="35">
        <v>0</v>
      </c>
      <c r="V4926" s="36">
        <v>1</v>
      </c>
      <c r="W4926" s="36">
        <v>1</v>
      </c>
      <c r="X4926" s="37" t="s">
        <v>65</v>
      </c>
    </row>
    <row r="4927" spans="1:24" ht="24" customHeight="1" x14ac:dyDescent="0.2">
      <c r="A4927" s="50" t="s">
        <v>8807</v>
      </c>
      <c r="B4927" s="60" t="s">
        <v>9464</v>
      </c>
      <c r="C4927" s="76" t="s">
        <v>9464</v>
      </c>
      <c r="D4927" s="61" t="s">
        <v>9465</v>
      </c>
      <c r="E4927" s="53">
        <v>529311.12</v>
      </c>
      <c r="F4927" s="26">
        <v>0.21</v>
      </c>
      <c r="G4927" s="53">
        <v>928676.35499999998</v>
      </c>
      <c r="H4927" s="67"/>
      <c r="I4927" s="68"/>
      <c r="J4927" s="69"/>
      <c r="K4927" s="69"/>
      <c r="L4927" s="69"/>
      <c r="M4927" s="69"/>
      <c r="N4927" s="69"/>
      <c r="O4927" s="35"/>
      <c r="P4927" s="35" t="s">
        <v>28343</v>
      </c>
      <c r="Q4927" s="36">
        <v>1</v>
      </c>
      <c r="R4927" s="35" t="s">
        <v>27</v>
      </c>
      <c r="S4927" s="35" t="s">
        <v>28503</v>
      </c>
      <c r="T4927" s="35">
        <v>0</v>
      </c>
      <c r="U4927" s="35">
        <v>0</v>
      </c>
      <c r="V4927" s="36">
        <v>1</v>
      </c>
      <c r="W4927" s="36">
        <v>1</v>
      </c>
      <c r="X4927" s="37" t="s">
        <v>65</v>
      </c>
    </row>
    <row r="4928" spans="1:24" ht="24" customHeight="1" x14ac:dyDescent="0.2">
      <c r="A4928" s="50" t="s">
        <v>8807</v>
      </c>
      <c r="B4928" s="60" t="s">
        <v>9466</v>
      </c>
      <c r="C4928" s="76" t="s">
        <v>9466</v>
      </c>
      <c r="D4928" s="61" t="s">
        <v>9467</v>
      </c>
      <c r="E4928" s="53">
        <v>104468.38</v>
      </c>
      <c r="F4928" s="26">
        <v>0.21</v>
      </c>
      <c r="G4928" s="53">
        <v>183289.772</v>
      </c>
      <c r="H4928" s="67"/>
      <c r="I4928" s="68"/>
      <c r="J4928" s="69"/>
      <c r="K4928" s="69"/>
      <c r="L4928" s="69"/>
      <c r="M4928" s="69"/>
      <c r="N4928" s="69"/>
      <c r="O4928" s="35"/>
      <c r="P4928" s="35" t="s">
        <v>28344</v>
      </c>
      <c r="Q4928" s="36">
        <v>1</v>
      </c>
      <c r="R4928" s="35" t="s">
        <v>27</v>
      </c>
      <c r="S4928" s="35" t="s">
        <v>28504</v>
      </c>
      <c r="T4928" s="35">
        <v>0</v>
      </c>
      <c r="U4928" s="35">
        <v>0</v>
      </c>
      <c r="V4928" s="36">
        <v>1</v>
      </c>
      <c r="W4928" s="36">
        <v>1</v>
      </c>
      <c r="X4928" s="37" t="s">
        <v>65</v>
      </c>
    </row>
    <row r="4929" spans="1:24" ht="24" customHeight="1" x14ac:dyDescent="0.2">
      <c r="A4929" s="50" t="s">
        <v>8807</v>
      </c>
      <c r="B4929" s="60" t="s">
        <v>9468</v>
      </c>
      <c r="C4929" s="76" t="s">
        <v>9468</v>
      </c>
      <c r="D4929" s="61" t="s">
        <v>9469</v>
      </c>
      <c r="E4929" s="53">
        <v>104468.38</v>
      </c>
      <c r="F4929" s="26">
        <v>0.21</v>
      </c>
      <c r="G4929" s="53">
        <v>183289.772</v>
      </c>
      <c r="H4929" s="67"/>
      <c r="I4929" s="68"/>
      <c r="J4929" s="69"/>
      <c r="K4929" s="69"/>
      <c r="L4929" s="69"/>
      <c r="M4929" s="69"/>
      <c r="N4929" s="69"/>
      <c r="O4929" s="35"/>
      <c r="P4929" s="35" t="s">
        <v>28345</v>
      </c>
      <c r="Q4929" s="36">
        <v>1</v>
      </c>
      <c r="R4929" s="35" t="s">
        <v>27</v>
      </c>
      <c r="S4929" s="35" t="s">
        <v>28504</v>
      </c>
      <c r="T4929" s="35">
        <v>0</v>
      </c>
      <c r="U4929" s="35">
        <v>0</v>
      </c>
      <c r="V4929" s="36">
        <v>1</v>
      </c>
      <c r="W4929" s="36">
        <v>1</v>
      </c>
      <c r="X4929" s="37" t="s">
        <v>65</v>
      </c>
    </row>
    <row r="4930" spans="1:24" ht="24" customHeight="1" x14ac:dyDescent="0.2">
      <c r="A4930" s="50" t="s">
        <v>8807</v>
      </c>
      <c r="B4930" s="60" t="s">
        <v>9470</v>
      </c>
      <c r="C4930" s="76" t="s">
        <v>9470</v>
      </c>
      <c r="D4930" s="61" t="s">
        <v>9471</v>
      </c>
      <c r="E4930" s="53">
        <v>229356.39</v>
      </c>
      <c r="F4930" s="26">
        <v>0.21</v>
      </c>
      <c r="G4930" s="53">
        <v>402405.79200000002</v>
      </c>
      <c r="H4930" s="67"/>
      <c r="I4930" s="68"/>
      <c r="J4930" s="69"/>
      <c r="K4930" s="69"/>
      <c r="L4930" s="69"/>
      <c r="M4930" s="69"/>
      <c r="N4930" s="69"/>
      <c r="O4930" s="35"/>
      <c r="P4930" s="35" t="s">
        <v>28346</v>
      </c>
      <c r="Q4930" s="36">
        <v>1</v>
      </c>
      <c r="R4930" s="35" t="s">
        <v>27</v>
      </c>
      <c r="S4930" s="35" t="s">
        <v>28503</v>
      </c>
      <c r="T4930" s="35">
        <v>0</v>
      </c>
      <c r="U4930" s="35">
        <v>0</v>
      </c>
      <c r="V4930" s="36">
        <v>1</v>
      </c>
      <c r="W4930" s="36">
        <v>1</v>
      </c>
      <c r="X4930" s="37" t="s">
        <v>65</v>
      </c>
    </row>
    <row r="4931" spans="1:24" ht="24" customHeight="1" x14ac:dyDescent="0.2">
      <c r="A4931" s="50" t="s">
        <v>8807</v>
      </c>
      <c r="B4931" s="60" t="s">
        <v>9472</v>
      </c>
      <c r="C4931" s="76" t="s">
        <v>9472</v>
      </c>
      <c r="D4931" s="61" t="s">
        <v>9473</v>
      </c>
      <c r="E4931" s="53">
        <v>268870.78000000003</v>
      </c>
      <c r="F4931" s="26">
        <v>0.21</v>
      </c>
      <c r="G4931" s="53">
        <v>471733.78200000001</v>
      </c>
      <c r="H4931" s="67"/>
      <c r="I4931" s="68"/>
      <c r="J4931" s="69"/>
      <c r="K4931" s="69"/>
      <c r="L4931" s="69"/>
      <c r="M4931" s="69"/>
      <c r="N4931" s="69"/>
      <c r="O4931" s="35"/>
      <c r="P4931" s="35" t="s">
        <v>28347</v>
      </c>
      <c r="Q4931" s="36">
        <v>1</v>
      </c>
      <c r="R4931" s="35" t="s">
        <v>27</v>
      </c>
      <c r="S4931" s="35" t="s">
        <v>28504</v>
      </c>
      <c r="T4931" s="35">
        <v>0</v>
      </c>
      <c r="U4931" s="35">
        <v>0</v>
      </c>
      <c r="V4931" s="36">
        <v>1</v>
      </c>
      <c r="W4931" s="36">
        <v>1</v>
      </c>
      <c r="X4931" s="37" t="s">
        <v>65</v>
      </c>
    </row>
    <row r="4932" spans="1:24" ht="24" customHeight="1" x14ac:dyDescent="0.2">
      <c r="A4932" s="50" t="s">
        <v>8807</v>
      </c>
      <c r="B4932" s="60" t="s">
        <v>9474</v>
      </c>
      <c r="C4932" s="76" t="s">
        <v>9474</v>
      </c>
      <c r="D4932" s="61" t="s">
        <v>9475</v>
      </c>
      <c r="E4932" s="53">
        <v>268870.78000000003</v>
      </c>
      <c r="F4932" s="26">
        <v>0.21</v>
      </c>
      <c r="G4932" s="53">
        <v>471733.78200000001</v>
      </c>
      <c r="H4932" s="67"/>
      <c r="I4932" s="68"/>
      <c r="J4932" s="69"/>
      <c r="K4932" s="69"/>
      <c r="L4932" s="69"/>
      <c r="M4932" s="69"/>
      <c r="N4932" s="69"/>
      <c r="O4932" s="35"/>
      <c r="P4932" s="35" t="s">
        <v>28348</v>
      </c>
      <c r="Q4932" s="36">
        <v>1</v>
      </c>
      <c r="R4932" s="35" t="s">
        <v>27</v>
      </c>
      <c r="S4932" s="35" t="s">
        <v>28504</v>
      </c>
      <c r="T4932" s="35">
        <v>0</v>
      </c>
      <c r="U4932" s="35">
        <v>0</v>
      </c>
      <c r="V4932" s="36">
        <v>1</v>
      </c>
      <c r="W4932" s="36">
        <v>1</v>
      </c>
      <c r="X4932" s="37" t="s">
        <v>65</v>
      </c>
    </row>
    <row r="4933" spans="1:24" ht="24" customHeight="1" x14ac:dyDescent="0.2">
      <c r="A4933" s="50" t="s">
        <v>8807</v>
      </c>
      <c r="B4933" s="60" t="s">
        <v>9476</v>
      </c>
      <c r="C4933" s="76" t="s">
        <v>9476</v>
      </c>
      <c r="D4933" s="61" t="s">
        <v>9477</v>
      </c>
      <c r="E4933" s="53">
        <v>196210.17</v>
      </c>
      <c r="F4933" s="26">
        <v>0.21</v>
      </c>
      <c r="G4933" s="53">
        <v>344250.74800000002</v>
      </c>
      <c r="H4933" s="67"/>
      <c r="I4933" s="68"/>
      <c r="J4933" s="69"/>
      <c r="K4933" s="69"/>
      <c r="L4933" s="69"/>
      <c r="M4933" s="69"/>
      <c r="N4933" s="69"/>
      <c r="O4933" s="35"/>
      <c r="P4933" s="35" t="s">
        <v>28349</v>
      </c>
      <c r="Q4933" s="36">
        <v>1</v>
      </c>
      <c r="R4933" s="35" t="s">
        <v>27</v>
      </c>
      <c r="S4933" s="35" t="s">
        <v>28503</v>
      </c>
      <c r="T4933" s="35">
        <v>0</v>
      </c>
      <c r="U4933" s="35">
        <v>0</v>
      </c>
      <c r="V4933" s="36">
        <v>1</v>
      </c>
      <c r="W4933" s="36">
        <v>1</v>
      </c>
      <c r="X4933" s="37" t="s">
        <v>65</v>
      </c>
    </row>
    <row r="4934" spans="1:24" ht="24" customHeight="1" x14ac:dyDescent="0.2">
      <c r="A4934" s="50" t="s">
        <v>8807</v>
      </c>
      <c r="B4934" s="60" t="s">
        <v>9478</v>
      </c>
      <c r="C4934" s="76" t="s">
        <v>9478</v>
      </c>
      <c r="D4934" s="61" t="s">
        <v>9479</v>
      </c>
      <c r="E4934" s="53">
        <v>134398.42000000001</v>
      </c>
      <c r="F4934" s="26">
        <v>0.21</v>
      </c>
      <c r="G4934" s="53">
        <v>235802.02900000001</v>
      </c>
      <c r="H4934" s="67"/>
      <c r="I4934" s="68"/>
      <c r="J4934" s="69"/>
      <c r="K4934" s="69"/>
      <c r="L4934" s="69"/>
      <c r="M4934" s="69"/>
      <c r="N4934" s="69"/>
      <c r="O4934" s="35"/>
      <c r="P4934" s="35" t="s">
        <v>28350</v>
      </c>
      <c r="Q4934" s="36">
        <v>1</v>
      </c>
      <c r="R4934" s="35" t="s">
        <v>27</v>
      </c>
      <c r="S4934" s="35" t="s">
        <v>28503</v>
      </c>
      <c r="T4934" s="35">
        <v>0</v>
      </c>
      <c r="U4934" s="35">
        <v>0</v>
      </c>
      <c r="V4934" s="36">
        <v>1</v>
      </c>
      <c r="W4934" s="36">
        <v>1</v>
      </c>
      <c r="X4934" s="37" t="s">
        <v>65</v>
      </c>
    </row>
    <row r="4935" spans="1:24" ht="24" customHeight="1" x14ac:dyDescent="0.2">
      <c r="A4935" s="50" t="s">
        <v>8807</v>
      </c>
      <c r="B4935" s="60" t="s">
        <v>9480</v>
      </c>
      <c r="C4935" s="76" t="s">
        <v>9480</v>
      </c>
      <c r="D4935" s="61" t="s">
        <v>9481</v>
      </c>
      <c r="E4935" s="53">
        <v>107231.15</v>
      </c>
      <c r="F4935" s="26">
        <v>0.21</v>
      </c>
      <c r="G4935" s="53">
        <v>188137.05600000001</v>
      </c>
      <c r="H4935" s="67"/>
      <c r="I4935" s="68"/>
      <c r="J4935" s="69"/>
      <c r="K4935" s="69"/>
      <c r="L4935" s="69"/>
      <c r="M4935" s="69"/>
      <c r="N4935" s="69"/>
      <c r="O4935" s="35"/>
      <c r="P4935" s="35" t="s">
        <v>28351</v>
      </c>
      <c r="Q4935" s="36">
        <v>1</v>
      </c>
      <c r="R4935" s="35" t="s">
        <v>27</v>
      </c>
      <c r="S4935" s="35" t="s">
        <v>28503</v>
      </c>
      <c r="T4935" s="35">
        <v>0</v>
      </c>
      <c r="U4935" s="35">
        <v>0</v>
      </c>
      <c r="V4935" s="36">
        <v>1</v>
      </c>
      <c r="W4935" s="36">
        <v>1</v>
      </c>
      <c r="X4935" s="37" t="s">
        <v>65</v>
      </c>
    </row>
    <row r="4936" spans="1:24" ht="24" customHeight="1" x14ac:dyDescent="0.2">
      <c r="A4936" s="50" t="s">
        <v>8807</v>
      </c>
      <c r="B4936" s="60" t="s">
        <v>9482</v>
      </c>
      <c r="C4936" s="76" t="s">
        <v>9482</v>
      </c>
      <c r="D4936" s="61" t="s">
        <v>9483</v>
      </c>
      <c r="E4936" s="53">
        <v>148999.91</v>
      </c>
      <c r="F4936" s="26">
        <v>0.21</v>
      </c>
      <c r="G4936" s="53">
        <v>261420.34299999999</v>
      </c>
      <c r="H4936" s="67"/>
      <c r="I4936" s="68"/>
      <c r="J4936" s="69"/>
      <c r="K4936" s="69"/>
      <c r="L4936" s="69"/>
      <c r="M4936" s="69"/>
      <c r="N4936" s="69"/>
      <c r="O4936" s="35"/>
      <c r="P4936" s="35" t="s">
        <v>28352</v>
      </c>
      <c r="Q4936" s="36">
        <v>1</v>
      </c>
      <c r="R4936" s="35" t="s">
        <v>27</v>
      </c>
      <c r="S4936" s="35" t="s">
        <v>28504</v>
      </c>
      <c r="T4936" s="35">
        <v>0</v>
      </c>
      <c r="U4936" s="35">
        <v>0</v>
      </c>
      <c r="V4936" s="36">
        <v>1</v>
      </c>
      <c r="W4936" s="36">
        <v>1</v>
      </c>
      <c r="X4936" s="37" t="s">
        <v>65</v>
      </c>
    </row>
    <row r="4937" spans="1:24" ht="24" customHeight="1" x14ac:dyDescent="0.2">
      <c r="A4937" s="50" t="s">
        <v>8807</v>
      </c>
      <c r="B4937" s="60" t="s">
        <v>9484</v>
      </c>
      <c r="C4937" s="76" t="s">
        <v>9484</v>
      </c>
      <c r="D4937" s="61" t="s">
        <v>9485</v>
      </c>
      <c r="E4937" s="53">
        <v>148999.91</v>
      </c>
      <c r="F4937" s="26">
        <v>0.21</v>
      </c>
      <c r="G4937" s="53">
        <v>261420.34299999999</v>
      </c>
      <c r="H4937" s="67"/>
      <c r="I4937" s="68"/>
      <c r="J4937" s="69"/>
      <c r="K4937" s="69"/>
      <c r="L4937" s="69"/>
      <c r="M4937" s="69"/>
      <c r="N4937" s="69"/>
      <c r="O4937" s="35"/>
      <c r="P4937" s="35" t="s">
        <v>28353</v>
      </c>
      <c r="Q4937" s="36">
        <v>1</v>
      </c>
      <c r="R4937" s="35" t="s">
        <v>27</v>
      </c>
      <c r="S4937" s="35" t="s">
        <v>28504</v>
      </c>
      <c r="T4937" s="35">
        <v>0</v>
      </c>
      <c r="U4937" s="35">
        <v>0</v>
      </c>
      <c r="V4937" s="36">
        <v>1</v>
      </c>
      <c r="W4937" s="36">
        <v>1</v>
      </c>
      <c r="X4937" s="37" t="s">
        <v>65</v>
      </c>
    </row>
    <row r="4938" spans="1:24" ht="24" customHeight="1" x14ac:dyDescent="0.2">
      <c r="A4938" s="50" t="s">
        <v>8807</v>
      </c>
      <c r="B4938" s="60" t="s">
        <v>9486</v>
      </c>
      <c r="C4938" s="76" t="s">
        <v>9486</v>
      </c>
      <c r="D4938" s="61" t="s">
        <v>9487</v>
      </c>
      <c r="E4938" s="53">
        <v>148999.91</v>
      </c>
      <c r="F4938" s="26">
        <v>0.21</v>
      </c>
      <c r="G4938" s="53">
        <v>261420.34299999999</v>
      </c>
      <c r="H4938" s="67"/>
      <c r="I4938" s="68"/>
      <c r="J4938" s="69"/>
      <c r="K4938" s="69"/>
      <c r="L4938" s="69"/>
      <c r="M4938" s="69"/>
      <c r="N4938" s="69"/>
      <c r="O4938" s="35"/>
      <c r="P4938" s="35" t="s">
        <v>28354</v>
      </c>
      <c r="Q4938" s="36">
        <v>1</v>
      </c>
      <c r="R4938" s="35" t="s">
        <v>27</v>
      </c>
      <c r="S4938" s="35" t="s">
        <v>28503</v>
      </c>
      <c r="T4938" s="35">
        <v>0</v>
      </c>
      <c r="U4938" s="35">
        <v>0</v>
      </c>
      <c r="V4938" s="36">
        <v>1</v>
      </c>
      <c r="W4938" s="36">
        <v>1</v>
      </c>
      <c r="X4938" s="37" t="s">
        <v>65</v>
      </c>
    </row>
    <row r="4939" spans="1:24" ht="24" customHeight="1" x14ac:dyDescent="0.2">
      <c r="A4939" s="50" t="s">
        <v>8807</v>
      </c>
      <c r="B4939" s="60" t="s">
        <v>9488</v>
      </c>
      <c r="C4939" s="76" t="s">
        <v>9488</v>
      </c>
      <c r="D4939" s="61" t="s">
        <v>9489</v>
      </c>
      <c r="E4939" s="53">
        <v>148999.91</v>
      </c>
      <c r="F4939" s="26">
        <v>0.21</v>
      </c>
      <c r="G4939" s="53">
        <v>261420.34299999999</v>
      </c>
      <c r="H4939" s="67"/>
      <c r="I4939" s="68"/>
      <c r="J4939" s="69"/>
      <c r="K4939" s="69"/>
      <c r="L4939" s="69"/>
      <c r="M4939" s="69"/>
      <c r="N4939" s="69"/>
      <c r="O4939" s="35"/>
      <c r="P4939" s="35" t="s">
        <v>28355</v>
      </c>
      <c r="Q4939" s="36">
        <v>1</v>
      </c>
      <c r="R4939" s="35" t="s">
        <v>27</v>
      </c>
      <c r="S4939" s="35" t="s">
        <v>28503</v>
      </c>
      <c r="T4939" s="35">
        <v>0</v>
      </c>
      <c r="U4939" s="35">
        <v>0</v>
      </c>
      <c r="V4939" s="36">
        <v>1</v>
      </c>
      <c r="W4939" s="36">
        <v>1</v>
      </c>
      <c r="X4939" s="37" t="s">
        <v>65</v>
      </c>
    </row>
    <row r="4940" spans="1:24" ht="24" customHeight="1" x14ac:dyDescent="0.2">
      <c r="A4940" s="50" t="s">
        <v>8807</v>
      </c>
      <c r="B4940" s="60" t="s">
        <v>9490</v>
      </c>
      <c r="C4940" s="76" t="s">
        <v>9490</v>
      </c>
      <c r="D4940" s="61" t="s">
        <v>9491</v>
      </c>
      <c r="E4940" s="53">
        <v>159190.07999999999</v>
      </c>
      <c r="F4940" s="26">
        <v>0.21</v>
      </c>
      <c r="G4940" s="53">
        <v>279299</v>
      </c>
      <c r="H4940" s="67"/>
      <c r="I4940" s="68"/>
      <c r="J4940" s="69"/>
      <c r="K4940" s="69"/>
      <c r="L4940" s="69"/>
      <c r="M4940" s="69"/>
      <c r="N4940" s="69"/>
      <c r="O4940" s="35"/>
      <c r="P4940" s="35" t="s">
        <v>28356</v>
      </c>
      <c r="Q4940" s="36">
        <v>1</v>
      </c>
      <c r="R4940" s="35" t="s">
        <v>27</v>
      </c>
      <c r="S4940" s="35" t="s">
        <v>28503</v>
      </c>
      <c r="T4940" s="35">
        <v>0</v>
      </c>
      <c r="U4940" s="35">
        <v>0</v>
      </c>
      <c r="V4940" s="36">
        <v>1</v>
      </c>
      <c r="W4940" s="36">
        <v>1</v>
      </c>
      <c r="X4940" s="37" t="s">
        <v>65</v>
      </c>
    </row>
    <row r="4941" spans="1:24" ht="24" customHeight="1" x14ac:dyDescent="0.2">
      <c r="A4941" s="50" t="s">
        <v>8807</v>
      </c>
      <c r="B4941" s="60" t="s">
        <v>9492</v>
      </c>
      <c r="C4941" s="76" t="s">
        <v>9492</v>
      </c>
      <c r="D4941" s="61" t="s">
        <v>9493</v>
      </c>
      <c r="E4941" s="53">
        <v>120285.86</v>
      </c>
      <c r="F4941" s="26">
        <v>0.21</v>
      </c>
      <c r="G4941" s="53">
        <v>211041.54500000001</v>
      </c>
      <c r="H4941" s="67"/>
      <c r="I4941" s="68"/>
      <c r="J4941" s="69"/>
      <c r="K4941" s="69"/>
      <c r="L4941" s="69"/>
      <c r="M4941" s="69"/>
      <c r="N4941" s="69"/>
      <c r="O4941" s="35"/>
      <c r="P4941" s="35" t="s">
        <v>28357</v>
      </c>
      <c r="Q4941" s="36">
        <v>1</v>
      </c>
      <c r="R4941" s="35" t="s">
        <v>27</v>
      </c>
      <c r="S4941" s="35" t="s">
        <v>28503</v>
      </c>
      <c r="T4941" s="35">
        <v>0</v>
      </c>
      <c r="U4941" s="35">
        <v>0</v>
      </c>
      <c r="V4941" s="36">
        <v>1</v>
      </c>
      <c r="W4941" s="36">
        <v>1</v>
      </c>
      <c r="X4941" s="37" t="s">
        <v>65</v>
      </c>
    </row>
    <row r="4942" spans="1:24" ht="24" customHeight="1" x14ac:dyDescent="0.2">
      <c r="A4942" s="50" t="s">
        <v>8807</v>
      </c>
      <c r="B4942" s="60" t="s">
        <v>9494</v>
      </c>
      <c r="C4942" s="76" t="s">
        <v>9494</v>
      </c>
      <c r="D4942" s="61" t="s">
        <v>9495</v>
      </c>
      <c r="E4942" s="53">
        <v>169363.52</v>
      </c>
      <c r="F4942" s="26">
        <v>0.21</v>
      </c>
      <c r="G4942" s="53">
        <v>297148.29100000003</v>
      </c>
      <c r="H4942" s="67"/>
      <c r="I4942" s="68"/>
      <c r="J4942" s="69"/>
      <c r="K4942" s="69"/>
      <c r="L4942" s="69"/>
      <c r="M4942" s="69"/>
      <c r="N4942" s="69"/>
      <c r="O4942" s="35"/>
      <c r="P4942" s="35" t="s">
        <v>28358</v>
      </c>
      <c r="Q4942" s="36">
        <v>1</v>
      </c>
      <c r="R4942" s="35" t="s">
        <v>27</v>
      </c>
      <c r="S4942" s="35" t="s">
        <v>28503</v>
      </c>
      <c r="T4942" s="35">
        <v>0</v>
      </c>
      <c r="U4942" s="35">
        <v>0</v>
      </c>
      <c r="V4942" s="36">
        <v>1</v>
      </c>
      <c r="W4942" s="36">
        <v>1</v>
      </c>
      <c r="X4942" s="37" t="s">
        <v>65</v>
      </c>
    </row>
    <row r="4943" spans="1:24" ht="24" customHeight="1" x14ac:dyDescent="0.2">
      <c r="A4943" s="50" t="s">
        <v>8807</v>
      </c>
      <c r="B4943" s="60" t="s">
        <v>9496</v>
      </c>
      <c r="C4943" s="76" t="s">
        <v>9496</v>
      </c>
      <c r="D4943" s="61" t="s">
        <v>9497</v>
      </c>
      <c r="E4943" s="53">
        <v>169363.52</v>
      </c>
      <c r="F4943" s="26">
        <v>0.21</v>
      </c>
      <c r="G4943" s="53">
        <v>297148.29100000003</v>
      </c>
      <c r="H4943" s="67"/>
      <c r="I4943" s="68"/>
      <c r="J4943" s="69"/>
      <c r="K4943" s="69"/>
      <c r="L4943" s="69"/>
      <c r="M4943" s="69"/>
      <c r="N4943" s="69"/>
      <c r="O4943" s="35"/>
      <c r="P4943" s="35" t="s">
        <v>28359</v>
      </c>
      <c r="Q4943" s="36">
        <v>1</v>
      </c>
      <c r="R4943" s="35" t="s">
        <v>27</v>
      </c>
      <c r="S4943" s="35" t="s">
        <v>28504</v>
      </c>
      <c r="T4943" s="35">
        <v>0</v>
      </c>
      <c r="U4943" s="35">
        <v>0</v>
      </c>
      <c r="V4943" s="36">
        <v>1</v>
      </c>
      <c r="W4943" s="36">
        <v>1</v>
      </c>
      <c r="X4943" s="37" t="s">
        <v>65</v>
      </c>
    </row>
    <row r="4944" spans="1:24" ht="24" customHeight="1" x14ac:dyDescent="0.2">
      <c r="A4944" s="50" t="s">
        <v>8807</v>
      </c>
      <c r="B4944" s="60" t="s">
        <v>9498</v>
      </c>
      <c r="C4944" s="76" t="s">
        <v>9498</v>
      </c>
      <c r="D4944" s="61" t="s">
        <v>9499</v>
      </c>
      <c r="E4944" s="53">
        <v>169363.52</v>
      </c>
      <c r="F4944" s="26">
        <v>0.21</v>
      </c>
      <c r="G4944" s="53">
        <v>297148.29100000003</v>
      </c>
      <c r="H4944" s="67"/>
      <c r="I4944" s="68"/>
      <c r="J4944" s="69"/>
      <c r="K4944" s="69"/>
      <c r="L4944" s="69"/>
      <c r="M4944" s="69"/>
      <c r="N4944" s="69"/>
      <c r="O4944" s="35"/>
      <c r="P4944" s="35" t="s">
        <v>28360</v>
      </c>
      <c r="Q4944" s="36">
        <v>1</v>
      </c>
      <c r="R4944" s="35" t="s">
        <v>27</v>
      </c>
      <c r="S4944" s="35" t="s">
        <v>28503</v>
      </c>
      <c r="T4944" s="35">
        <v>0</v>
      </c>
      <c r="U4944" s="35">
        <v>0</v>
      </c>
      <c r="V4944" s="36">
        <v>1</v>
      </c>
      <c r="W4944" s="36">
        <v>1</v>
      </c>
      <c r="X4944" s="37" t="s">
        <v>65</v>
      </c>
    </row>
    <row r="4945" spans="1:24" ht="24" customHeight="1" x14ac:dyDescent="0.2">
      <c r="A4945" s="50" t="s">
        <v>8807</v>
      </c>
      <c r="B4945" s="60" t="s">
        <v>9500</v>
      </c>
      <c r="C4945" s="76" t="s">
        <v>9500</v>
      </c>
      <c r="D4945" s="61" t="s">
        <v>9501</v>
      </c>
      <c r="E4945" s="53">
        <v>169363.52</v>
      </c>
      <c r="F4945" s="26">
        <v>0.21</v>
      </c>
      <c r="G4945" s="53">
        <v>297148.29100000003</v>
      </c>
      <c r="H4945" s="67"/>
      <c r="I4945" s="68"/>
      <c r="J4945" s="69"/>
      <c r="K4945" s="69"/>
      <c r="L4945" s="69"/>
      <c r="M4945" s="69"/>
      <c r="N4945" s="69"/>
      <c r="O4945" s="35"/>
      <c r="P4945" s="35" t="s">
        <v>28361</v>
      </c>
      <c r="Q4945" s="36">
        <v>1</v>
      </c>
      <c r="R4945" s="35" t="s">
        <v>27</v>
      </c>
      <c r="S4945" s="35" t="s">
        <v>28503</v>
      </c>
      <c r="T4945" s="35">
        <v>0</v>
      </c>
      <c r="U4945" s="35">
        <v>0</v>
      </c>
      <c r="V4945" s="36">
        <v>1</v>
      </c>
      <c r="W4945" s="36">
        <v>1</v>
      </c>
      <c r="X4945" s="37" t="s">
        <v>65</v>
      </c>
    </row>
    <row r="4946" spans="1:24" ht="24" customHeight="1" x14ac:dyDescent="0.2">
      <c r="A4946" s="50" t="s">
        <v>8807</v>
      </c>
      <c r="B4946" s="60" t="s">
        <v>9502</v>
      </c>
      <c r="C4946" s="76" t="s">
        <v>9502</v>
      </c>
      <c r="D4946" s="61" t="s">
        <v>9503</v>
      </c>
      <c r="E4946" s="53">
        <v>179523.61</v>
      </c>
      <c r="F4946" s="26">
        <v>0.21</v>
      </c>
      <c r="G4946" s="53">
        <v>314974.16800000001</v>
      </c>
      <c r="H4946" s="67"/>
      <c r="I4946" s="68"/>
      <c r="J4946" s="69"/>
      <c r="K4946" s="69"/>
      <c r="L4946" s="69"/>
      <c r="M4946" s="69"/>
      <c r="N4946" s="69"/>
      <c r="O4946" s="35"/>
      <c r="P4946" s="35" t="s">
        <v>28362</v>
      </c>
      <c r="Q4946" s="36">
        <v>1</v>
      </c>
      <c r="R4946" s="35" t="s">
        <v>27</v>
      </c>
      <c r="S4946" s="35" t="s">
        <v>28503</v>
      </c>
      <c r="T4946" s="35">
        <v>0</v>
      </c>
      <c r="U4946" s="35">
        <v>0</v>
      </c>
      <c r="V4946" s="36">
        <v>1</v>
      </c>
      <c r="W4946" s="36">
        <v>1</v>
      </c>
      <c r="X4946" s="37" t="s">
        <v>65</v>
      </c>
    </row>
    <row r="4947" spans="1:24" ht="24" customHeight="1" x14ac:dyDescent="0.2">
      <c r="A4947" s="50" t="s">
        <v>8807</v>
      </c>
      <c r="B4947" s="60" t="s">
        <v>9504</v>
      </c>
      <c r="C4947" s="76" t="s">
        <v>9504</v>
      </c>
      <c r="D4947" s="61" t="s">
        <v>9505</v>
      </c>
      <c r="E4947" s="53">
        <v>209328.58</v>
      </c>
      <c r="F4947" s="26">
        <v>0.21</v>
      </c>
      <c r="G4947" s="53">
        <v>367266.99200000003</v>
      </c>
      <c r="H4947" s="67"/>
      <c r="I4947" s="68"/>
      <c r="J4947" s="69"/>
      <c r="K4947" s="69"/>
      <c r="L4947" s="69"/>
      <c r="M4947" s="69"/>
      <c r="N4947" s="69"/>
      <c r="O4947" s="35"/>
      <c r="P4947" s="35" t="s">
        <v>28363</v>
      </c>
      <c r="Q4947" s="36">
        <v>1</v>
      </c>
      <c r="R4947" s="35" t="s">
        <v>27</v>
      </c>
      <c r="S4947" s="35" t="s">
        <v>28504</v>
      </c>
      <c r="T4947" s="35">
        <v>0</v>
      </c>
      <c r="U4947" s="35">
        <v>0</v>
      </c>
      <c r="V4947" s="36">
        <v>1</v>
      </c>
      <c r="W4947" s="36">
        <v>1</v>
      </c>
      <c r="X4947" s="37" t="s">
        <v>65</v>
      </c>
    </row>
    <row r="4948" spans="1:24" ht="24" customHeight="1" x14ac:dyDescent="0.2">
      <c r="A4948" s="50" t="s">
        <v>8807</v>
      </c>
      <c r="B4948" s="60" t="s">
        <v>9506</v>
      </c>
      <c r="C4948" s="76" t="s">
        <v>9506</v>
      </c>
      <c r="D4948" s="61" t="s">
        <v>9507</v>
      </c>
      <c r="E4948" s="53">
        <v>157616.12</v>
      </c>
      <c r="F4948" s="26">
        <v>0.21</v>
      </c>
      <c r="G4948" s="53">
        <v>276537.478</v>
      </c>
      <c r="H4948" s="67"/>
      <c r="I4948" s="68"/>
      <c r="J4948" s="69"/>
      <c r="K4948" s="69"/>
      <c r="L4948" s="69"/>
      <c r="M4948" s="69"/>
      <c r="N4948" s="69"/>
      <c r="O4948" s="35"/>
      <c r="P4948" s="35" t="s">
        <v>28364</v>
      </c>
      <c r="Q4948" s="36">
        <v>1</v>
      </c>
      <c r="R4948" s="35" t="s">
        <v>27</v>
      </c>
      <c r="S4948" s="35" t="s">
        <v>28503</v>
      </c>
      <c r="T4948" s="35">
        <v>0</v>
      </c>
      <c r="U4948" s="35">
        <v>0</v>
      </c>
      <c r="V4948" s="36">
        <v>1</v>
      </c>
      <c r="W4948" s="36">
        <v>1</v>
      </c>
      <c r="X4948" s="37" t="s">
        <v>65</v>
      </c>
    </row>
    <row r="4949" spans="1:24" ht="24" customHeight="1" x14ac:dyDescent="0.2">
      <c r="A4949" s="50" t="s">
        <v>8807</v>
      </c>
      <c r="B4949" s="60" t="s">
        <v>9508</v>
      </c>
      <c r="C4949" s="76" t="s">
        <v>9508</v>
      </c>
      <c r="D4949" s="61" t="s">
        <v>9509</v>
      </c>
      <c r="E4949" s="53">
        <v>166550.49</v>
      </c>
      <c r="F4949" s="26">
        <v>0.21</v>
      </c>
      <c r="G4949" s="53">
        <v>292212.83399999997</v>
      </c>
      <c r="H4949" s="67"/>
      <c r="I4949" s="68"/>
      <c r="J4949" s="69"/>
      <c r="K4949" s="69"/>
      <c r="L4949" s="69"/>
      <c r="M4949" s="69"/>
      <c r="N4949" s="69"/>
      <c r="O4949" s="35"/>
      <c r="P4949" s="35" t="s">
        <v>28365</v>
      </c>
      <c r="Q4949" s="36">
        <v>1</v>
      </c>
      <c r="R4949" s="35" t="s">
        <v>27</v>
      </c>
      <c r="S4949" s="35" t="s">
        <v>28503</v>
      </c>
      <c r="T4949" s="35">
        <v>0</v>
      </c>
      <c r="U4949" s="35">
        <v>0</v>
      </c>
      <c r="V4949" s="36">
        <v>1</v>
      </c>
      <c r="W4949" s="36">
        <v>1</v>
      </c>
      <c r="X4949" s="37" t="s">
        <v>65</v>
      </c>
    </row>
    <row r="4950" spans="1:24" ht="24" customHeight="1" x14ac:dyDescent="0.2">
      <c r="A4950" s="50" t="s">
        <v>8807</v>
      </c>
      <c r="B4950" s="60" t="s">
        <v>9510</v>
      </c>
      <c r="C4950" s="76" t="s">
        <v>9510</v>
      </c>
      <c r="D4950" s="61" t="s">
        <v>9511</v>
      </c>
      <c r="E4950" s="53">
        <v>209328.58</v>
      </c>
      <c r="F4950" s="26">
        <v>0.21</v>
      </c>
      <c r="G4950" s="53">
        <v>367266.99200000003</v>
      </c>
      <c r="H4950" s="67"/>
      <c r="I4950" s="68"/>
      <c r="J4950" s="69"/>
      <c r="K4950" s="69"/>
      <c r="L4950" s="69"/>
      <c r="M4950" s="69"/>
      <c r="N4950" s="69"/>
      <c r="O4950" s="35"/>
      <c r="P4950" s="35" t="s">
        <v>28366</v>
      </c>
      <c r="Q4950" s="36">
        <v>1</v>
      </c>
      <c r="R4950" s="35" t="s">
        <v>27</v>
      </c>
      <c r="S4950" s="35" t="s">
        <v>28504</v>
      </c>
      <c r="T4950" s="35">
        <v>0</v>
      </c>
      <c r="U4950" s="35">
        <v>0</v>
      </c>
      <c r="V4950" s="36">
        <v>1</v>
      </c>
      <c r="W4950" s="36">
        <v>1</v>
      </c>
      <c r="X4950" s="37" t="s">
        <v>65</v>
      </c>
    </row>
    <row r="4951" spans="1:24" ht="24" customHeight="1" x14ac:dyDescent="0.2">
      <c r="A4951" s="50" t="s">
        <v>8807</v>
      </c>
      <c r="B4951" s="60" t="s">
        <v>9512</v>
      </c>
      <c r="C4951" s="76" t="s">
        <v>9512</v>
      </c>
      <c r="D4951" s="61" t="s">
        <v>9513</v>
      </c>
      <c r="E4951" s="53">
        <v>209328.58</v>
      </c>
      <c r="F4951" s="26">
        <v>0.21</v>
      </c>
      <c r="G4951" s="53">
        <v>367266.99200000003</v>
      </c>
      <c r="H4951" s="67"/>
      <c r="I4951" s="68"/>
      <c r="J4951" s="69"/>
      <c r="K4951" s="69"/>
      <c r="L4951" s="69"/>
      <c r="M4951" s="69"/>
      <c r="N4951" s="69"/>
      <c r="O4951" s="35"/>
      <c r="P4951" s="35" t="s">
        <v>28367</v>
      </c>
      <c r="Q4951" s="36">
        <v>1</v>
      </c>
      <c r="R4951" s="35" t="s">
        <v>27</v>
      </c>
      <c r="S4951" s="35" t="s">
        <v>28503</v>
      </c>
      <c r="T4951" s="35">
        <v>0</v>
      </c>
      <c r="U4951" s="35">
        <v>0</v>
      </c>
      <c r="V4951" s="36">
        <v>1</v>
      </c>
      <c r="W4951" s="36">
        <v>1</v>
      </c>
      <c r="X4951" s="37" t="s">
        <v>65</v>
      </c>
    </row>
    <row r="4952" spans="1:24" ht="24" customHeight="1" x14ac:dyDescent="0.2">
      <c r="A4952" s="50" t="s">
        <v>8807</v>
      </c>
      <c r="B4952" s="60" t="s">
        <v>9514</v>
      </c>
      <c r="C4952" s="76" t="s">
        <v>9514</v>
      </c>
      <c r="D4952" s="61" t="s">
        <v>9515</v>
      </c>
      <c r="E4952" s="53">
        <v>170839.67999999999</v>
      </c>
      <c r="F4952" s="26">
        <v>0.21</v>
      </c>
      <c r="G4952" s="53">
        <v>299738.223</v>
      </c>
      <c r="H4952" s="67"/>
      <c r="I4952" s="68"/>
      <c r="J4952" s="69"/>
      <c r="K4952" s="69"/>
      <c r="L4952" s="69"/>
      <c r="M4952" s="69"/>
      <c r="N4952" s="69"/>
      <c r="O4952" s="35"/>
      <c r="P4952" s="35" t="s">
        <v>28368</v>
      </c>
      <c r="Q4952" s="36">
        <v>1</v>
      </c>
      <c r="R4952" s="35" t="s">
        <v>27</v>
      </c>
      <c r="S4952" s="35" t="s">
        <v>28503</v>
      </c>
      <c r="T4952" s="35">
        <v>0</v>
      </c>
      <c r="U4952" s="35">
        <v>0</v>
      </c>
      <c r="V4952" s="36">
        <v>1</v>
      </c>
      <c r="W4952" s="36">
        <v>1</v>
      </c>
      <c r="X4952" s="37" t="s">
        <v>65</v>
      </c>
    </row>
    <row r="4953" spans="1:24" ht="24" customHeight="1" x14ac:dyDescent="0.2">
      <c r="A4953" s="50" t="s">
        <v>8807</v>
      </c>
      <c r="B4953" s="60" t="s">
        <v>9516</v>
      </c>
      <c r="C4953" s="76" t="s">
        <v>9516</v>
      </c>
      <c r="D4953" s="61" t="s">
        <v>9517</v>
      </c>
      <c r="E4953" s="53">
        <v>229637.53</v>
      </c>
      <c r="F4953" s="26">
        <v>0.21</v>
      </c>
      <c r="G4953" s="53">
        <v>402899.04800000001</v>
      </c>
      <c r="H4953" s="67"/>
      <c r="I4953" s="68"/>
      <c r="J4953" s="69"/>
      <c r="K4953" s="69"/>
      <c r="L4953" s="69"/>
      <c r="M4953" s="69"/>
      <c r="N4953" s="69"/>
      <c r="O4953" s="35"/>
      <c r="P4953" s="35" t="s">
        <v>28369</v>
      </c>
      <c r="Q4953" s="36">
        <v>1</v>
      </c>
      <c r="R4953" s="35" t="s">
        <v>27</v>
      </c>
      <c r="S4953" s="35" t="s">
        <v>28503</v>
      </c>
      <c r="T4953" s="35">
        <v>0</v>
      </c>
      <c r="U4953" s="35">
        <v>0</v>
      </c>
      <c r="V4953" s="36">
        <v>1</v>
      </c>
      <c r="W4953" s="36">
        <v>1</v>
      </c>
      <c r="X4953" s="37" t="s">
        <v>65</v>
      </c>
    </row>
    <row r="4954" spans="1:24" ht="24" customHeight="1" x14ac:dyDescent="0.2">
      <c r="A4954" s="50" t="s">
        <v>8807</v>
      </c>
      <c r="B4954" s="60" t="s">
        <v>9518</v>
      </c>
      <c r="C4954" s="76" t="s">
        <v>9518</v>
      </c>
      <c r="D4954" s="61" t="s">
        <v>9519</v>
      </c>
      <c r="E4954" s="53">
        <v>173988.24</v>
      </c>
      <c r="F4954" s="26">
        <v>0.21</v>
      </c>
      <c r="G4954" s="53">
        <v>305262.37</v>
      </c>
      <c r="H4954" s="67"/>
      <c r="I4954" s="68"/>
      <c r="J4954" s="69"/>
      <c r="K4954" s="69"/>
      <c r="L4954" s="69"/>
      <c r="M4954" s="69"/>
      <c r="N4954" s="69"/>
      <c r="O4954" s="35"/>
      <c r="P4954" s="35" t="s">
        <v>28370</v>
      </c>
      <c r="Q4954" s="36">
        <v>1</v>
      </c>
      <c r="R4954" s="35" t="s">
        <v>27</v>
      </c>
      <c r="S4954" s="35" t="s">
        <v>28503</v>
      </c>
      <c r="T4954" s="35">
        <v>0</v>
      </c>
      <c r="U4954" s="35">
        <v>0</v>
      </c>
      <c r="V4954" s="36">
        <v>1</v>
      </c>
      <c r="W4954" s="36">
        <v>1</v>
      </c>
      <c r="X4954" s="37" t="s">
        <v>65</v>
      </c>
    </row>
    <row r="4955" spans="1:24" ht="24" customHeight="1" x14ac:dyDescent="0.2">
      <c r="A4955" s="50" t="s">
        <v>8807</v>
      </c>
      <c r="B4955" s="60" t="s">
        <v>9520</v>
      </c>
      <c r="C4955" s="76" t="s">
        <v>9520</v>
      </c>
      <c r="D4955" s="61" t="s">
        <v>9521</v>
      </c>
      <c r="E4955" s="53">
        <v>244007.87</v>
      </c>
      <c r="F4955" s="26">
        <v>0.21</v>
      </c>
      <c r="G4955" s="53">
        <v>428111.80599999998</v>
      </c>
      <c r="H4955" s="67"/>
      <c r="I4955" s="68"/>
      <c r="J4955" s="69"/>
      <c r="K4955" s="69"/>
      <c r="L4955" s="69"/>
      <c r="M4955" s="69"/>
      <c r="N4955" s="69"/>
      <c r="O4955" s="35"/>
      <c r="P4955" s="35" t="s">
        <v>28371</v>
      </c>
      <c r="Q4955" s="36">
        <v>1</v>
      </c>
      <c r="R4955" s="35" t="s">
        <v>27</v>
      </c>
      <c r="S4955" s="35" t="s">
        <v>28504</v>
      </c>
      <c r="T4955" s="35">
        <v>0</v>
      </c>
      <c r="U4955" s="35">
        <v>0</v>
      </c>
      <c r="V4955" s="36">
        <v>1</v>
      </c>
      <c r="W4955" s="36">
        <v>1</v>
      </c>
      <c r="X4955" s="37" t="s">
        <v>65</v>
      </c>
    </row>
    <row r="4956" spans="1:24" ht="24" customHeight="1" x14ac:dyDescent="0.2">
      <c r="A4956" s="50" t="s">
        <v>8807</v>
      </c>
      <c r="B4956" s="60" t="s">
        <v>9522</v>
      </c>
      <c r="C4956" s="76" t="s">
        <v>9522</v>
      </c>
      <c r="D4956" s="61" t="s">
        <v>9523</v>
      </c>
      <c r="E4956" s="53">
        <v>591265.38</v>
      </c>
      <c r="F4956" s="26">
        <v>0.21</v>
      </c>
      <c r="G4956" s="53">
        <v>1037375.108</v>
      </c>
      <c r="H4956" s="67"/>
      <c r="I4956" s="68"/>
      <c r="J4956" s="69"/>
      <c r="K4956" s="69"/>
      <c r="L4956" s="69"/>
      <c r="M4956" s="69"/>
      <c r="N4956" s="69"/>
      <c r="O4956" s="35"/>
      <c r="P4956" s="35" t="s">
        <v>28372</v>
      </c>
      <c r="Q4956" s="36">
        <v>1</v>
      </c>
      <c r="R4956" s="35" t="s">
        <v>27</v>
      </c>
      <c r="S4956" s="35" t="s">
        <v>28504</v>
      </c>
      <c r="T4956" s="35">
        <v>0</v>
      </c>
      <c r="U4956" s="35">
        <v>0</v>
      </c>
      <c r="V4956" s="36">
        <v>1</v>
      </c>
      <c r="W4956" s="36">
        <v>1</v>
      </c>
      <c r="X4956" s="37" t="s">
        <v>65</v>
      </c>
    </row>
    <row r="4957" spans="1:24" ht="24" customHeight="1" x14ac:dyDescent="0.2">
      <c r="A4957" s="50" t="s">
        <v>8807</v>
      </c>
      <c r="B4957" s="60" t="s">
        <v>9524</v>
      </c>
      <c r="C4957" s="76" t="s">
        <v>9524</v>
      </c>
      <c r="D4957" s="61" t="s">
        <v>9525</v>
      </c>
      <c r="E4957" s="53">
        <v>479117.76</v>
      </c>
      <c r="F4957" s="26">
        <v>0.21</v>
      </c>
      <c r="G4957" s="53">
        <v>840612.10800000001</v>
      </c>
      <c r="H4957" s="67"/>
      <c r="I4957" s="68"/>
      <c r="J4957" s="69"/>
      <c r="K4957" s="69"/>
      <c r="L4957" s="69"/>
      <c r="M4957" s="69"/>
      <c r="N4957" s="69"/>
      <c r="O4957" s="35"/>
      <c r="P4957" s="35" t="s">
        <v>28373</v>
      </c>
      <c r="Q4957" s="36">
        <v>1</v>
      </c>
      <c r="R4957" s="35" t="s">
        <v>27</v>
      </c>
      <c r="S4957" s="35" t="s">
        <v>28503</v>
      </c>
      <c r="T4957" s="35">
        <v>0</v>
      </c>
      <c r="U4957" s="35">
        <v>0</v>
      </c>
      <c r="V4957" s="36">
        <v>1</v>
      </c>
      <c r="W4957" s="36">
        <v>1</v>
      </c>
      <c r="X4957" s="37" t="s">
        <v>65</v>
      </c>
    </row>
    <row r="4958" spans="1:24" ht="24" customHeight="1" x14ac:dyDescent="0.2">
      <c r="A4958" s="50" t="s">
        <v>8807</v>
      </c>
      <c r="B4958" s="60" t="s">
        <v>9526</v>
      </c>
      <c r="C4958" s="76" t="s">
        <v>9526</v>
      </c>
      <c r="D4958" s="61" t="s">
        <v>24274</v>
      </c>
      <c r="E4958" s="53">
        <v>1585.71</v>
      </c>
      <c r="F4958" s="26">
        <v>0.21</v>
      </c>
      <c r="G4958" s="53">
        <v>2782.1289999999999</v>
      </c>
      <c r="H4958" s="67"/>
      <c r="I4958" s="68"/>
      <c r="J4958" s="69"/>
      <c r="K4958" s="69"/>
      <c r="L4958" s="69"/>
      <c r="M4958" s="69"/>
      <c r="N4958" s="69"/>
      <c r="O4958" s="35"/>
      <c r="P4958" s="35" t="s">
        <v>28374</v>
      </c>
      <c r="Q4958" s="36">
        <v>1</v>
      </c>
      <c r="R4958" s="35" t="s">
        <v>27</v>
      </c>
      <c r="S4958" s="35" t="s">
        <v>28503</v>
      </c>
      <c r="T4958" s="35">
        <v>0</v>
      </c>
      <c r="U4958" s="35">
        <v>0</v>
      </c>
      <c r="V4958" s="36">
        <v>6</v>
      </c>
      <c r="W4958" s="36">
        <v>6</v>
      </c>
      <c r="X4958" s="37" t="s">
        <v>65</v>
      </c>
    </row>
    <row r="4959" spans="1:24" ht="24" customHeight="1" x14ac:dyDescent="0.2">
      <c r="A4959" s="50" t="s">
        <v>8807</v>
      </c>
      <c r="B4959" s="60" t="s">
        <v>9528</v>
      </c>
      <c r="C4959" s="76" t="s">
        <v>9528</v>
      </c>
      <c r="D4959" s="61" t="s">
        <v>9529</v>
      </c>
      <c r="E4959" s="53">
        <v>94266.77</v>
      </c>
      <c r="F4959" s="26">
        <v>0.21</v>
      </c>
      <c r="G4959" s="53">
        <v>165391.052</v>
      </c>
      <c r="H4959" s="67"/>
      <c r="I4959" s="68"/>
      <c r="J4959" s="69"/>
      <c r="K4959" s="69"/>
      <c r="L4959" s="69"/>
      <c r="M4959" s="69"/>
      <c r="N4959" s="69"/>
      <c r="O4959" s="35"/>
      <c r="P4959" s="35" t="s">
        <v>28375</v>
      </c>
      <c r="Q4959" s="36">
        <v>1</v>
      </c>
      <c r="R4959" s="35" t="s">
        <v>27</v>
      </c>
      <c r="S4959" s="35" t="s">
        <v>28504</v>
      </c>
      <c r="T4959" s="35">
        <v>0</v>
      </c>
      <c r="U4959" s="35">
        <v>0</v>
      </c>
      <c r="V4959" s="36">
        <v>1</v>
      </c>
      <c r="W4959" s="36">
        <v>1</v>
      </c>
      <c r="X4959" s="37" t="s">
        <v>65</v>
      </c>
    </row>
    <row r="4960" spans="1:24" ht="24" customHeight="1" x14ac:dyDescent="0.2">
      <c r="A4960" s="50" t="s">
        <v>8807</v>
      </c>
      <c r="B4960" s="60" t="s">
        <v>9530</v>
      </c>
      <c r="C4960" s="76" t="s">
        <v>9530</v>
      </c>
      <c r="D4960" s="61" t="s">
        <v>9531</v>
      </c>
      <c r="E4960" s="53">
        <v>97100.33</v>
      </c>
      <c r="F4960" s="26">
        <v>0.21</v>
      </c>
      <c r="G4960" s="53">
        <v>170362.53099999999</v>
      </c>
      <c r="H4960" s="67"/>
      <c r="I4960" s="68"/>
      <c r="J4960" s="69"/>
      <c r="K4960" s="69"/>
      <c r="L4960" s="69"/>
      <c r="M4960" s="69"/>
      <c r="N4960" s="69"/>
      <c r="O4960" s="35"/>
      <c r="P4960" s="35" t="s">
        <v>28376</v>
      </c>
      <c r="Q4960" s="36">
        <v>1</v>
      </c>
      <c r="R4960" s="35" t="s">
        <v>27</v>
      </c>
      <c r="S4960" s="35" t="s">
        <v>28504</v>
      </c>
      <c r="T4960" s="35">
        <v>0</v>
      </c>
      <c r="U4960" s="35">
        <v>0</v>
      </c>
      <c r="V4960" s="36">
        <v>1</v>
      </c>
      <c r="W4960" s="36">
        <v>1</v>
      </c>
      <c r="X4960" s="37" t="s">
        <v>65</v>
      </c>
    </row>
    <row r="4961" spans="1:24" ht="24" customHeight="1" x14ac:dyDescent="0.2">
      <c r="A4961" s="50" t="s">
        <v>8807</v>
      </c>
      <c r="B4961" s="60" t="s">
        <v>9532</v>
      </c>
      <c r="C4961" s="76" t="s">
        <v>9532</v>
      </c>
      <c r="D4961" s="61" t="s">
        <v>9533</v>
      </c>
      <c r="E4961" s="53">
        <v>13689.06</v>
      </c>
      <c r="F4961" s="26">
        <v>0.21</v>
      </c>
      <c r="G4961" s="53">
        <v>24017.458999999999</v>
      </c>
      <c r="H4961" s="67"/>
      <c r="I4961" s="68"/>
      <c r="J4961" s="69"/>
      <c r="K4961" s="69"/>
      <c r="L4961" s="69"/>
      <c r="M4961" s="69"/>
      <c r="N4961" s="69"/>
      <c r="O4961" s="35"/>
      <c r="P4961" s="35" t="s">
        <v>28377</v>
      </c>
      <c r="Q4961" s="36">
        <v>1</v>
      </c>
      <c r="R4961" s="35" t="s">
        <v>27</v>
      </c>
      <c r="S4961" s="35" t="s">
        <v>28503</v>
      </c>
      <c r="T4961" s="35">
        <v>0</v>
      </c>
      <c r="U4961" s="35">
        <v>0</v>
      </c>
      <c r="V4961" s="36">
        <v>1</v>
      </c>
      <c r="W4961" s="36">
        <v>1</v>
      </c>
      <c r="X4961" s="37" t="s">
        <v>65</v>
      </c>
    </row>
    <row r="4962" spans="1:24" ht="24" customHeight="1" x14ac:dyDescent="0.2">
      <c r="A4962" s="50" t="s">
        <v>8807</v>
      </c>
      <c r="B4962" s="60" t="s">
        <v>9534</v>
      </c>
      <c r="C4962" s="76" t="s">
        <v>9534</v>
      </c>
      <c r="D4962" s="61" t="s">
        <v>9535</v>
      </c>
      <c r="E4962" s="53">
        <v>179600.66</v>
      </c>
      <c r="F4962" s="26">
        <v>0.21</v>
      </c>
      <c r="G4962" s="53">
        <v>315109.36200000002</v>
      </c>
      <c r="H4962" s="67"/>
      <c r="I4962" s="68"/>
      <c r="J4962" s="69"/>
      <c r="K4962" s="69"/>
      <c r="L4962" s="69"/>
      <c r="M4962" s="69"/>
      <c r="N4962" s="69"/>
      <c r="O4962" s="35"/>
      <c r="P4962" s="35" t="s">
        <v>28378</v>
      </c>
      <c r="Q4962" s="36">
        <v>1</v>
      </c>
      <c r="R4962" s="35" t="s">
        <v>9849</v>
      </c>
      <c r="S4962" s="35" t="s">
        <v>28503</v>
      </c>
      <c r="T4962" s="35">
        <v>0</v>
      </c>
      <c r="U4962" s="35">
        <v>0</v>
      </c>
      <c r="V4962" s="36">
        <v>1</v>
      </c>
      <c r="W4962" s="36">
        <v>1</v>
      </c>
      <c r="X4962" s="37" t="s">
        <v>65</v>
      </c>
    </row>
    <row r="4963" spans="1:24" ht="24" customHeight="1" x14ac:dyDescent="0.2">
      <c r="A4963" s="50" t="s">
        <v>8807</v>
      </c>
      <c r="B4963" s="60" t="s">
        <v>9536</v>
      </c>
      <c r="C4963" s="76" t="s">
        <v>9536</v>
      </c>
      <c r="D4963" s="61" t="s">
        <v>9537</v>
      </c>
      <c r="E4963" s="53">
        <v>255529.46</v>
      </c>
      <c r="F4963" s="26">
        <v>0.21</v>
      </c>
      <c r="G4963" s="53">
        <v>448326.44099999999</v>
      </c>
      <c r="H4963" s="67"/>
      <c r="I4963" s="68"/>
      <c r="J4963" s="69"/>
      <c r="K4963" s="69"/>
      <c r="L4963" s="69"/>
      <c r="M4963" s="69"/>
      <c r="N4963" s="69"/>
      <c r="O4963" s="35"/>
      <c r="P4963" s="35" t="s">
        <v>28379</v>
      </c>
      <c r="Q4963" s="36">
        <v>1</v>
      </c>
      <c r="R4963" s="35" t="s">
        <v>9849</v>
      </c>
      <c r="S4963" s="35" t="s">
        <v>28503</v>
      </c>
      <c r="T4963" s="35">
        <v>0</v>
      </c>
      <c r="U4963" s="35">
        <v>0</v>
      </c>
      <c r="V4963" s="36">
        <v>1</v>
      </c>
      <c r="W4963" s="36">
        <v>1</v>
      </c>
      <c r="X4963" s="37" t="s">
        <v>65</v>
      </c>
    </row>
    <row r="4964" spans="1:24" ht="24" customHeight="1" x14ac:dyDescent="0.2">
      <c r="A4964" s="50" t="s">
        <v>8807</v>
      </c>
      <c r="B4964" s="60" t="s">
        <v>24275</v>
      </c>
      <c r="C4964" s="76" t="s">
        <v>24275</v>
      </c>
      <c r="D4964" s="61" t="s">
        <v>24276</v>
      </c>
      <c r="E4964" s="53">
        <v>97047.83</v>
      </c>
      <c r="F4964" s="26">
        <v>0.21</v>
      </c>
      <c r="G4964" s="53">
        <v>170270.41399999999</v>
      </c>
      <c r="H4964" s="67"/>
      <c r="I4964" s="68"/>
      <c r="J4964" s="69"/>
      <c r="K4964" s="69"/>
      <c r="L4964" s="69"/>
      <c r="M4964" s="69"/>
      <c r="N4964" s="69"/>
      <c r="O4964" s="35"/>
      <c r="P4964" s="35" t="s">
        <v>28380</v>
      </c>
      <c r="Q4964" s="36">
        <v>1</v>
      </c>
      <c r="R4964" s="35" t="s">
        <v>27</v>
      </c>
      <c r="S4964" s="35" t="s">
        <v>28503</v>
      </c>
      <c r="T4964" s="35">
        <v>0</v>
      </c>
      <c r="U4964" s="35">
        <v>0</v>
      </c>
      <c r="V4964" s="36" t="e">
        <v>#N/A</v>
      </c>
      <c r="W4964" s="36" t="e">
        <v>#N/A</v>
      </c>
      <c r="X4964" s="37" t="s">
        <v>65</v>
      </c>
    </row>
    <row r="4965" spans="1:24" ht="24" customHeight="1" x14ac:dyDescent="0.2">
      <c r="A4965" s="50" t="s">
        <v>8807</v>
      </c>
      <c r="B4965" s="60" t="s">
        <v>9538</v>
      </c>
      <c r="C4965" s="76" t="s">
        <v>9538</v>
      </c>
      <c r="D4965" s="61" t="s">
        <v>9539</v>
      </c>
      <c r="E4965" s="53">
        <v>100918</v>
      </c>
      <c r="F4965" s="26">
        <v>0.21</v>
      </c>
      <c r="G4965" s="53">
        <v>177060.63099999999</v>
      </c>
      <c r="H4965" s="67"/>
      <c r="I4965" s="68"/>
      <c r="J4965" s="69"/>
      <c r="K4965" s="69"/>
      <c r="L4965" s="69"/>
      <c r="M4965" s="69"/>
      <c r="N4965" s="69"/>
      <c r="O4965" s="35"/>
      <c r="P4965" s="35" t="s">
        <v>28381</v>
      </c>
      <c r="Q4965" s="36">
        <v>1</v>
      </c>
      <c r="R4965" s="35" t="s">
        <v>9849</v>
      </c>
      <c r="S4965" s="35" t="s">
        <v>28503</v>
      </c>
      <c r="T4965" s="35">
        <v>0</v>
      </c>
      <c r="U4965" s="35">
        <v>0</v>
      </c>
      <c r="V4965" s="36">
        <v>1</v>
      </c>
      <c r="W4965" s="36">
        <v>1</v>
      </c>
      <c r="X4965" s="37" t="s">
        <v>65</v>
      </c>
    </row>
    <row r="4966" spans="1:24" ht="24" customHeight="1" x14ac:dyDescent="0.2">
      <c r="A4966" s="50" t="s">
        <v>8807</v>
      </c>
      <c r="B4966" s="60" t="s">
        <v>9540</v>
      </c>
      <c r="C4966" s="76" t="s">
        <v>9540</v>
      </c>
      <c r="D4966" s="61" t="s">
        <v>9541</v>
      </c>
      <c r="E4966" s="53">
        <v>139172.21</v>
      </c>
      <c r="F4966" s="26">
        <v>0.21</v>
      </c>
      <c r="G4966" s="53">
        <v>244177.63699999999</v>
      </c>
      <c r="H4966" s="67"/>
      <c r="I4966" s="68"/>
      <c r="J4966" s="69"/>
      <c r="K4966" s="69"/>
      <c r="L4966" s="69"/>
      <c r="M4966" s="69"/>
      <c r="N4966" s="69"/>
      <c r="O4966" s="35"/>
      <c r="P4966" s="35" t="s">
        <v>28382</v>
      </c>
      <c r="Q4966" s="36">
        <v>1</v>
      </c>
      <c r="R4966" s="35" t="s">
        <v>9849</v>
      </c>
      <c r="S4966" s="35" t="s">
        <v>28503</v>
      </c>
      <c r="T4966" s="35">
        <v>0</v>
      </c>
      <c r="U4966" s="35">
        <v>0</v>
      </c>
      <c r="V4966" s="36">
        <v>1</v>
      </c>
      <c r="W4966" s="36">
        <v>1</v>
      </c>
      <c r="X4966" s="37" t="s">
        <v>65</v>
      </c>
    </row>
    <row r="4967" spans="1:24" ht="24" customHeight="1" x14ac:dyDescent="0.2">
      <c r="A4967" s="50" t="s">
        <v>8807</v>
      </c>
      <c r="B4967" s="60" t="s">
        <v>9542</v>
      </c>
      <c r="C4967" s="76" t="s">
        <v>9542</v>
      </c>
      <c r="D4967" s="61" t="s">
        <v>9543</v>
      </c>
      <c r="E4967" s="53">
        <v>161987.44</v>
      </c>
      <c r="F4967" s="26">
        <v>0.21</v>
      </c>
      <c r="G4967" s="53">
        <v>284206.96600000001</v>
      </c>
      <c r="H4967" s="67"/>
      <c r="I4967" s="68"/>
      <c r="J4967" s="69"/>
      <c r="K4967" s="69"/>
      <c r="L4967" s="69"/>
      <c r="M4967" s="69"/>
      <c r="N4967" s="69"/>
      <c r="O4967" s="35"/>
      <c r="P4967" s="35" t="s">
        <v>28383</v>
      </c>
      <c r="Q4967" s="36">
        <v>1</v>
      </c>
      <c r="R4967" s="35" t="s">
        <v>9849</v>
      </c>
      <c r="S4967" s="35" t="s">
        <v>28503</v>
      </c>
      <c r="T4967" s="35">
        <v>0</v>
      </c>
      <c r="U4967" s="35">
        <v>0</v>
      </c>
      <c r="V4967" s="36">
        <v>1</v>
      </c>
      <c r="W4967" s="36">
        <v>1</v>
      </c>
      <c r="X4967" s="37" t="s">
        <v>65</v>
      </c>
    </row>
    <row r="4968" spans="1:24" ht="24" customHeight="1" x14ac:dyDescent="0.2">
      <c r="A4968" s="50" t="s">
        <v>8807</v>
      </c>
      <c r="B4968" s="60" t="s">
        <v>9544</v>
      </c>
      <c r="C4968" s="76" t="s">
        <v>9544</v>
      </c>
      <c r="D4968" s="61" t="s">
        <v>9545</v>
      </c>
      <c r="E4968" s="53">
        <v>70384.639999999999</v>
      </c>
      <c r="F4968" s="26">
        <v>0.21</v>
      </c>
      <c r="G4968" s="53">
        <v>123489.853</v>
      </c>
      <c r="H4968" s="67"/>
      <c r="I4968" s="68"/>
      <c r="J4968" s="69"/>
      <c r="K4968" s="69"/>
      <c r="L4968" s="69"/>
      <c r="M4968" s="69"/>
      <c r="N4968" s="69"/>
      <c r="O4968" s="35"/>
      <c r="P4968" s="35" t="s">
        <v>28384</v>
      </c>
      <c r="Q4968" s="36">
        <v>1</v>
      </c>
      <c r="R4968" s="35" t="s">
        <v>27</v>
      </c>
      <c r="S4968" s="35" t="s">
        <v>28503</v>
      </c>
      <c r="T4968" s="35">
        <v>0</v>
      </c>
      <c r="U4968" s="35">
        <v>0</v>
      </c>
      <c r="V4968" s="36">
        <v>1</v>
      </c>
      <c r="W4968" s="36">
        <v>1</v>
      </c>
      <c r="X4968" s="37" t="s">
        <v>65</v>
      </c>
    </row>
    <row r="4969" spans="1:24" ht="24" customHeight="1" x14ac:dyDescent="0.2">
      <c r="A4969" s="50" t="s">
        <v>8807</v>
      </c>
      <c r="B4969" s="60" t="s">
        <v>9546</v>
      </c>
      <c r="C4969" s="76" t="s">
        <v>9546</v>
      </c>
      <c r="D4969" s="61" t="s">
        <v>9547</v>
      </c>
      <c r="E4969" s="53">
        <v>168218.42</v>
      </c>
      <c r="F4969" s="26">
        <v>0.21</v>
      </c>
      <c r="G4969" s="53">
        <v>295139.21899999998</v>
      </c>
      <c r="H4969" s="67"/>
      <c r="I4969" s="68"/>
      <c r="J4969" s="69"/>
      <c r="K4969" s="69"/>
      <c r="L4969" s="69"/>
      <c r="M4969" s="69"/>
      <c r="N4969" s="69"/>
      <c r="O4969" s="35"/>
      <c r="P4969" s="35" t="s">
        <v>28385</v>
      </c>
      <c r="Q4969" s="36">
        <v>1</v>
      </c>
      <c r="R4969" s="35" t="s">
        <v>9849</v>
      </c>
      <c r="S4969" s="35" t="s">
        <v>28503</v>
      </c>
      <c r="T4969" s="35">
        <v>0</v>
      </c>
      <c r="U4969" s="35">
        <v>0</v>
      </c>
      <c r="V4969" s="36">
        <v>1</v>
      </c>
      <c r="W4969" s="36">
        <v>1</v>
      </c>
      <c r="X4969" s="37" t="s">
        <v>65</v>
      </c>
    </row>
    <row r="4970" spans="1:24" ht="24" customHeight="1" x14ac:dyDescent="0.2">
      <c r="A4970" s="50" t="s">
        <v>8807</v>
      </c>
      <c r="B4970" s="60" t="s">
        <v>9548</v>
      </c>
      <c r="C4970" s="76" t="s">
        <v>9548</v>
      </c>
      <c r="D4970" s="61" t="s">
        <v>9549</v>
      </c>
      <c r="E4970" s="53">
        <v>168230.41</v>
      </c>
      <c r="F4970" s="26">
        <v>0.21</v>
      </c>
      <c r="G4970" s="53">
        <v>295160.24900000001</v>
      </c>
      <c r="H4970" s="67"/>
      <c r="I4970" s="68"/>
      <c r="J4970" s="69"/>
      <c r="K4970" s="69"/>
      <c r="L4970" s="69"/>
      <c r="M4970" s="69"/>
      <c r="N4970" s="69"/>
      <c r="O4970" s="35"/>
      <c r="P4970" s="35" t="s">
        <v>28386</v>
      </c>
      <c r="Q4970" s="36">
        <v>1</v>
      </c>
      <c r="R4970" s="35" t="s">
        <v>9849</v>
      </c>
      <c r="S4970" s="35" t="s">
        <v>28504</v>
      </c>
      <c r="T4970" s="35">
        <v>0</v>
      </c>
      <c r="U4970" s="35">
        <v>0</v>
      </c>
      <c r="V4970" s="36">
        <v>1</v>
      </c>
      <c r="W4970" s="36">
        <v>1</v>
      </c>
      <c r="X4970" s="37" t="s">
        <v>65</v>
      </c>
    </row>
    <row r="4971" spans="1:24" ht="24" customHeight="1" x14ac:dyDescent="0.2">
      <c r="A4971" s="50" t="s">
        <v>8807</v>
      </c>
      <c r="B4971" s="60" t="s">
        <v>9550</v>
      </c>
      <c r="C4971" s="76" t="s">
        <v>9550</v>
      </c>
      <c r="D4971" s="61" t="s">
        <v>9551</v>
      </c>
      <c r="E4971" s="53">
        <v>191978.53</v>
      </c>
      <c r="F4971" s="26">
        <v>0.21</v>
      </c>
      <c r="G4971" s="53">
        <v>336826.33299999998</v>
      </c>
      <c r="H4971" s="67"/>
      <c r="I4971" s="68"/>
      <c r="J4971" s="69"/>
      <c r="K4971" s="69"/>
      <c r="L4971" s="69"/>
      <c r="M4971" s="69"/>
      <c r="N4971" s="69"/>
      <c r="O4971" s="35"/>
      <c r="P4971" s="35" t="s">
        <v>28387</v>
      </c>
      <c r="Q4971" s="36">
        <v>1</v>
      </c>
      <c r="R4971" s="35" t="s">
        <v>9849</v>
      </c>
      <c r="S4971" s="35" t="s">
        <v>28503</v>
      </c>
      <c r="T4971" s="35">
        <v>0</v>
      </c>
      <c r="U4971" s="35">
        <v>0</v>
      </c>
      <c r="V4971" s="36">
        <v>1</v>
      </c>
      <c r="W4971" s="36">
        <v>1</v>
      </c>
      <c r="X4971" s="37" t="s">
        <v>65</v>
      </c>
    </row>
    <row r="4972" spans="1:24" ht="24" customHeight="1" x14ac:dyDescent="0.2">
      <c r="A4972" s="50" t="s">
        <v>8807</v>
      </c>
      <c r="B4972" s="60" t="s">
        <v>9552</v>
      </c>
      <c r="C4972" s="76" t="s">
        <v>9552</v>
      </c>
      <c r="D4972" s="61" t="s">
        <v>9553</v>
      </c>
      <c r="E4972" s="53">
        <v>65322.44</v>
      </c>
      <c r="F4972" s="26">
        <v>0.21</v>
      </c>
      <c r="G4972" s="53">
        <v>114608.223</v>
      </c>
      <c r="H4972" s="67"/>
      <c r="I4972" s="68"/>
      <c r="J4972" s="69"/>
      <c r="K4972" s="69"/>
      <c r="L4972" s="69"/>
      <c r="M4972" s="69"/>
      <c r="N4972" s="69"/>
      <c r="O4972" s="35"/>
      <c r="P4972" s="35" t="s">
        <v>28388</v>
      </c>
      <c r="Q4972" s="36">
        <v>1</v>
      </c>
      <c r="R4972" s="35" t="s">
        <v>9849</v>
      </c>
      <c r="S4972" s="35" t="s">
        <v>28503</v>
      </c>
      <c r="T4972" s="35">
        <v>0</v>
      </c>
      <c r="U4972" s="35">
        <v>0</v>
      </c>
      <c r="V4972" s="36">
        <v>1</v>
      </c>
      <c r="W4972" s="36">
        <v>1</v>
      </c>
      <c r="X4972" s="37" t="s">
        <v>65</v>
      </c>
    </row>
    <row r="4973" spans="1:24" ht="24" customHeight="1" x14ac:dyDescent="0.2">
      <c r="A4973" s="50" t="s">
        <v>8807</v>
      </c>
      <c r="B4973" s="60" t="s">
        <v>9554</v>
      </c>
      <c r="C4973" s="76" t="s">
        <v>9554</v>
      </c>
      <c r="D4973" s="61" t="s">
        <v>9555</v>
      </c>
      <c r="E4973" s="53">
        <v>72278.42</v>
      </c>
      <c r="F4973" s="26">
        <v>0.21</v>
      </c>
      <c r="G4973" s="53">
        <v>126812.489</v>
      </c>
      <c r="H4973" s="67"/>
      <c r="I4973" s="68"/>
      <c r="J4973" s="69"/>
      <c r="K4973" s="69"/>
      <c r="L4973" s="69"/>
      <c r="M4973" s="69"/>
      <c r="N4973" s="69"/>
      <c r="O4973" s="35"/>
      <c r="P4973" s="35" t="s">
        <v>28389</v>
      </c>
      <c r="Q4973" s="36">
        <v>1</v>
      </c>
      <c r="R4973" s="35" t="s">
        <v>9849</v>
      </c>
      <c r="S4973" s="35" t="s">
        <v>28504</v>
      </c>
      <c r="T4973" s="35">
        <v>0</v>
      </c>
      <c r="U4973" s="35">
        <v>0</v>
      </c>
      <c r="V4973" s="36">
        <v>1</v>
      </c>
      <c r="W4973" s="36">
        <v>1</v>
      </c>
      <c r="X4973" s="37" t="s">
        <v>65</v>
      </c>
    </row>
    <row r="4974" spans="1:24" ht="24" customHeight="1" x14ac:dyDescent="0.2">
      <c r="A4974" s="50" t="s">
        <v>8807</v>
      </c>
      <c r="B4974" s="60" t="s">
        <v>9558</v>
      </c>
      <c r="C4974" s="76" t="s">
        <v>9558</v>
      </c>
      <c r="D4974" s="61" t="s">
        <v>9559</v>
      </c>
      <c r="E4974" s="53">
        <v>10494.97</v>
      </c>
      <c r="F4974" s="26">
        <v>0.21</v>
      </c>
      <c r="G4974" s="53">
        <v>18413.429</v>
      </c>
      <c r="H4974" s="67"/>
      <c r="I4974" s="68"/>
      <c r="J4974" s="69"/>
      <c r="K4974" s="69"/>
      <c r="L4974" s="69"/>
      <c r="M4974" s="69"/>
      <c r="N4974" s="69"/>
      <c r="O4974" s="35"/>
      <c r="P4974" s="35" t="s">
        <v>28390</v>
      </c>
      <c r="Q4974" s="36">
        <v>1</v>
      </c>
      <c r="R4974" s="35" t="s">
        <v>27</v>
      </c>
      <c r="S4974" s="35" t="s">
        <v>28504</v>
      </c>
      <c r="T4974" s="35">
        <v>0</v>
      </c>
      <c r="U4974" s="35">
        <v>0</v>
      </c>
      <c r="V4974" s="36">
        <v>1</v>
      </c>
      <c r="W4974" s="36">
        <v>1</v>
      </c>
      <c r="X4974" s="37" t="s">
        <v>65</v>
      </c>
    </row>
    <row r="4975" spans="1:24" ht="24" customHeight="1" x14ac:dyDescent="0.2">
      <c r="A4975" s="50" t="s">
        <v>8807</v>
      </c>
      <c r="B4975" s="60" t="s">
        <v>9560</v>
      </c>
      <c r="C4975" s="76" t="s">
        <v>9560</v>
      </c>
      <c r="D4975" s="61" t="s">
        <v>9561</v>
      </c>
      <c r="E4975" s="53">
        <v>79160.63</v>
      </c>
      <c r="F4975" s="26">
        <v>0.21</v>
      </c>
      <c r="G4975" s="53">
        <v>138887.321</v>
      </c>
      <c r="H4975" s="67"/>
      <c r="I4975" s="68"/>
      <c r="J4975" s="69"/>
      <c r="K4975" s="69"/>
      <c r="L4975" s="69"/>
      <c r="M4975" s="69"/>
      <c r="N4975" s="69"/>
      <c r="O4975" s="35"/>
      <c r="P4975" s="35" t="s">
        <v>28391</v>
      </c>
      <c r="Q4975" s="36">
        <v>1</v>
      </c>
      <c r="R4975" s="35" t="s">
        <v>27</v>
      </c>
      <c r="S4975" s="35" t="s">
        <v>28503</v>
      </c>
      <c r="T4975" s="35">
        <v>0</v>
      </c>
      <c r="U4975" s="35">
        <v>0</v>
      </c>
      <c r="V4975" s="36">
        <v>1</v>
      </c>
      <c r="W4975" s="36">
        <v>1</v>
      </c>
      <c r="X4975" s="37" t="s">
        <v>65</v>
      </c>
    </row>
    <row r="4976" spans="1:24" ht="24" customHeight="1" x14ac:dyDescent="0.2">
      <c r="A4976" s="50" t="s">
        <v>8807</v>
      </c>
      <c r="B4976" s="60" t="s">
        <v>9562</v>
      </c>
      <c r="C4976" s="76" t="s">
        <v>9562</v>
      </c>
      <c r="D4976" s="61" t="s">
        <v>9563</v>
      </c>
      <c r="E4976" s="53">
        <v>22358.83</v>
      </c>
      <c r="F4976" s="26">
        <v>0.21</v>
      </c>
      <c r="G4976" s="53">
        <v>39228.563000000002</v>
      </c>
      <c r="H4976" s="67"/>
      <c r="I4976" s="68"/>
      <c r="J4976" s="69"/>
      <c r="K4976" s="69"/>
      <c r="L4976" s="69"/>
      <c r="M4976" s="69"/>
      <c r="N4976" s="69"/>
      <c r="O4976" s="35"/>
      <c r="P4976" s="35" t="s">
        <v>28392</v>
      </c>
      <c r="Q4976" s="36">
        <v>1</v>
      </c>
      <c r="R4976" s="35" t="s">
        <v>27</v>
      </c>
      <c r="S4976" s="35" t="s">
        <v>28503</v>
      </c>
      <c r="T4976" s="35">
        <v>0</v>
      </c>
      <c r="U4976" s="35">
        <v>0</v>
      </c>
      <c r="V4976" s="36">
        <v>1</v>
      </c>
      <c r="W4976" s="36">
        <v>1</v>
      </c>
      <c r="X4976" s="37" t="s">
        <v>65</v>
      </c>
    </row>
    <row r="4977" spans="1:24" ht="24" customHeight="1" x14ac:dyDescent="0.2">
      <c r="A4977" s="50" t="s">
        <v>8807</v>
      </c>
      <c r="B4977" s="60" t="s">
        <v>9564</v>
      </c>
      <c r="C4977" s="76" t="s">
        <v>9564</v>
      </c>
      <c r="D4977" s="61" t="s">
        <v>9565</v>
      </c>
      <c r="E4977" s="53">
        <v>151525.81</v>
      </c>
      <c r="F4977" s="26">
        <v>0.21</v>
      </c>
      <c r="G4977" s="53">
        <v>265852.02799999999</v>
      </c>
      <c r="H4977" s="67"/>
      <c r="I4977" s="68"/>
      <c r="J4977" s="69"/>
      <c r="K4977" s="69"/>
      <c r="L4977" s="69"/>
      <c r="M4977" s="69"/>
      <c r="N4977" s="69"/>
      <c r="O4977" s="35"/>
      <c r="P4977" s="35" t="s">
        <v>28393</v>
      </c>
      <c r="Q4977" s="36">
        <v>1</v>
      </c>
      <c r="R4977" s="35" t="s">
        <v>27</v>
      </c>
      <c r="S4977" s="35" t="s">
        <v>28503</v>
      </c>
      <c r="T4977" s="35">
        <v>0</v>
      </c>
      <c r="U4977" s="35">
        <v>0</v>
      </c>
      <c r="V4977" s="36">
        <v>1</v>
      </c>
      <c r="W4977" s="36">
        <v>1</v>
      </c>
      <c r="X4977" s="37" t="s">
        <v>65</v>
      </c>
    </row>
    <row r="4978" spans="1:24" ht="24" customHeight="1" x14ac:dyDescent="0.2">
      <c r="A4978" s="50" t="s">
        <v>8807</v>
      </c>
      <c r="B4978" s="60" t="s">
        <v>9566</v>
      </c>
      <c r="C4978" s="76" t="s">
        <v>9566</v>
      </c>
      <c r="D4978" s="61" t="s">
        <v>9567</v>
      </c>
      <c r="E4978" s="53">
        <v>116525.49</v>
      </c>
      <c r="F4978" s="26">
        <v>0.21</v>
      </c>
      <c r="G4978" s="53">
        <v>204443.97200000001</v>
      </c>
      <c r="H4978" s="67"/>
      <c r="I4978" s="68"/>
      <c r="J4978" s="69"/>
      <c r="K4978" s="69"/>
      <c r="L4978" s="69"/>
      <c r="M4978" s="69"/>
      <c r="N4978" s="69"/>
      <c r="O4978" s="35"/>
      <c r="P4978" s="35" t="s">
        <v>28394</v>
      </c>
      <c r="Q4978" s="36">
        <v>1</v>
      </c>
      <c r="R4978" s="35" t="s">
        <v>27</v>
      </c>
      <c r="S4978" s="35" t="s">
        <v>28504</v>
      </c>
      <c r="T4978" s="35">
        <v>0</v>
      </c>
      <c r="U4978" s="35">
        <v>0</v>
      </c>
      <c r="V4978" s="36">
        <v>1</v>
      </c>
      <c r="W4978" s="36">
        <v>1</v>
      </c>
      <c r="X4978" s="37" t="s">
        <v>65</v>
      </c>
    </row>
    <row r="4979" spans="1:24" ht="24" customHeight="1" x14ac:dyDescent="0.2">
      <c r="A4979" s="50" t="s">
        <v>8807</v>
      </c>
      <c r="B4979" s="60" t="s">
        <v>9568</v>
      </c>
      <c r="C4979" s="76" t="s">
        <v>9568</v>
      </c>
      <c r="D4979" s="61" t="s">
        <v>9569</v>
      </c>
      <c r="E4979" s="53">
        <v>194322.16</v>
      </c>
      <c r="F4979" s="26">
        <v>0.21</v>
      </c>
      <c r="G4979" s="53">
        <v>340938.22700000001</v>
      </c>
      <c r="H4979" s="67"/>
      <c r="I4979" s="68"/>
      <c r="J4979" s="69"/>
      <c r="K4979" s="69"/>
      <c r="L4979" s="69"/>
      <c r="M4979" s="69"/>
      <c r="N4979" s="69"/>
      <c r="O4979" s="35"/>
      <c r="P4979" s="35" t="s">
        <v>28395</v>
      </c>
      <c r="Q4979" s="36">
        <v>1</v>
      </c>
      <c r="R4979" s="35" t="s">
        <v>27</v>
      </c>
      <c r="S4979" s="35" t="s">
        <v>28503</v>
      </c>
      <c r="T4979" s="35">
        <v>0</v>
      </c>
      <c r="U4979" s="35">
        <v>0</v>
      </c>
      <c r="V4979" s="36">
        <v>1</v>
      </c>
      <c r="W4979" s="36">
        <v>1</v>
      </c>
      <c r="X4979" s="37" t="s">
        <v>65</v>
      </c>
    </row>
    <row r="4980" spans="1:24" ht="24" customHeight="1" x14ac:dyDescent="0.2">
      <c r="A4980" s="50" t="s">
        <v>8807</v>
      </c>
      <c r="B4980" s="60" t="s">
        <v>24277</v>
      </c>
      <c r="C4980" s="76" t="s">
        <v>24277</v>
      </c>
      <c r="D4980" s="61" t="s">
        <v>24278</v>
      </c>
      <c r="E4980" s="53">
        <v>150890.85</v>
      </c>
      <c r="F4980" s="26">
        <v>0.21</v>
      </c>
      <c r="G4980" s="53">
        <v>264737.99300000002</v>
      </c>
      <c r="H4980" s="67"/>
      <c r="I4980" s="68"/>
      <c r="J4980" s="69"/>
      <c r="K4980" s="69"/>
      <c r="L4980" s="69"/>
      <c r="M4980" s="69"/>
      <c r="N4980" s="69"/>
      <c r="O4980" s="35"/>
      <c r="P4980" s="35" t="s">
        <v>65</v>
      </c>
      <c r="Q4980" s="36">
        <v>1</v>
      </c>
      <c r="R4980" s="35" t="s">
        <v>27</v>
      </c>
      <c r="S4980" s="35" t="s">
        <v>28504</v>
      </c>
      <c r="T4980" s="35">
        <v>0</v>
      </c>
      <c r="U4980" s="35">
        <v>0</v>
      </c>
      <c r="V4980" s="36" t="e">
        <v>#N/A</v>
      </c>
      <c r="W4980" s="36" t="e">
        <v>#N/A</v>
      </c>
      <c r="X4980" s="37" t="s">
        <v>65</v>
      </c>
    </row>
    <row r="4981" spans="1:24" ht="24" customHeight="1" x14ac:dyDescent="0.2">
      <c r="A4981" s="50" t="s">
        <v>8807</v>
      </c>
      <c r="B4981" s="60" t="s">
        <v>9570</v>
      </c>
      <c r="C4981" s="76" t="s">
        <v>9570</v>
      </c>
      <c r="D4981" s="61" t="s">
        <v>9571</v>
      </c>
      <c r="E4981" s="53">
        <v>73241.75</v>
      </c>
      <c r="F4981" s="26">
        <v>0.21</v>
      </c>
      <c r="G4981" s="53">
        <v>128502.65300000001</v>
      </c>
      <c r="H4981" s="67"/>
      <c r="I4981" s="68"/>
      <c r="J4981" s="69"/>
      <c r="K4981" s="69"/>
      <c r="L4981" s="69"/>
      <c r="M4981" s="69"/>
      <c r="N4981" s="69"/>
      <c r="O4981" s="35"/>
      <c r="P4981" s="35" t="s">
        <v>28396</v>
      </c>
      <c r="Q4981" s="36">
        <v>1</v>
      </c>
      <c r="R4981" s="35" t="s">
        <v>27</v>
      </c>
      <c r="S4981" s="35" t="s">
        <v>28503</v>
      </c>
      <c r="T4981" s="35">
        <v>0</v>
      </c>
      <c r="U4981" s="35">
        <v>0</v>
      </c>
      <c r="V4981" s="36">
        <v>1</v>
      </c>
      <c r="W4981" s="36">
        <v>1</v>
      </c>
      <c r="X4981" s="37" t="s">
        <v>65</v>
      </c>
    </row>
    <row r="4982" spans="1:24" ht="24" customHeight="1" x14ac:dyDescent="0.2">
      <c r="A4982" s="50" t="s">
        <v>8807</v>
      </c>
      <c r="B4982" s="60" t="s">
        <v>9572</v>
      </c>
      <c r="C4982" s="76" t="s">
        <v>9572</v>
      </c>
      <c r="D4982" s="61" t="s">
        <v>9573</v>
      </c>
      <c r="E4982" s="53">
        <v>98151.9</v>
      </c>
      <c r="F4982" s="26">
        <v>0.21</v>
      </c>
      <c r="G4982" s="53">
        <v>172207.51500000001</v>
      </c>
      <c r="H4982" s="67"/>
      <c r="I4982" s="68"/>
      <c r="J4982" s="69"/>
      <c r="K4982" s="69"/>
      <c r="L4982" s="69"/>
      <c r="M4982" s="69"/>
      <c r="N4982" s="69"/>
      <c r="O4982" s="35"/>
      <c r="P4982" s="35" t="s">
        <v>28397</v>
      </c>
      <c r="Q4982" s="36">
        <v>1</v>
      </c>
      <c r="R4982" s="35" t="s">
        <v>27</v>
      </c>
      <c r="S4982" s="35" t="s">
        <v>28503</v>
      </c>
      <c r="T4982" s="35">
        <v>0</v>
      </c>
      <c r="U4982" s="35">
        <v>0</v>
      </c>
      <c r="V4982" s="36">
        <v>1</v>
      </c>
      <c r="W4982" s="36">
        <v>1</v>
      </c>
      <c r="X4982" s="37" t="s">
        <v>65</v>
      </c>
    </row>
    <row r="4983" spans="1:24" ht="24" customHeight="1" x14ac:dyDescent="0.2">
      <c r="A4983" s="50" t="s">
        <v>8807</v>
      </c>
      <c r="B4983" s="60" t="s">
        <v>9574</v>
      </c>
      <c r="C4983" s="76" t="s">
        <v>9574</v>
      </c>
      <c r="D4983" s="61" t="s">
        <v>9575</v>
      </c>
      <c r="E4983" s="53">
        <v>98151.9</v>
      </c>
      <c r="F4983" s="26">
        <v>0.21</v>
      </c>
      <c r="G4983" s="53">
        <v>172207.51500000001</v>
      </c>
      <c r="H4983" s="67"/>
      <c r="I4983" s="68"/>
      <c r="J4983" s="69"/>
      <c r="K4983" s="69"/>
      <c r="L4983" s="69"/>
      <c r="M4983" s="69"/>
      <c r="N4983" s="69"/>
      <c r="O4983" s="35"/>
      <c r="P4983" s="35" t="s">
        <v>28398</v>
      </c>
      <c r="Q4983" s="36">
        <v>1</v>
      </c>
      <c r="R4983" s="35" t="s">
        <v>27</v>
      </c>
      <c r="S4983" s="35" t="s">
        <v>28504</v>
      </c>
      <c r="T4983" s="35">
        <v>0</v>
      </c>
      <c r="U4983" s="35">
        <v>0</v>
      </c>
      <c r="V4983" s="36">
        <v>1</v>
      </c>
      <c r="W4983" s="36">
        <v>1</v>
      </c>
      <c r="X4983" s="37" t="s">
        <v>65</v>
      </c>
    </row>
    <row r="4984" spans="1:24" ht="24" customHeight="1" x14ac:dyDescent="0.2">
      <c r="A4984" s="50" t="s">
        <v>8807</v>
      </c>
      <c r="B4984" s="60" t="s">
        <v>9576</v>
      </c>
      <c r="C4984" s="76" t="s">
        <v>9576</v>
      </c>
      <c r="D4984" s="61" t="s">
        <v>9577</v>
      </c>
      <c r="E4984" s="53">
        <v>122045.03</v>
      </c>
      <c r="F4984" s="26">
        <v>0.21</v>
      </c>
      <c r="G4984" s="53">
        <v>214128.00099999999</v>
      </c>
      <c r="H4984" s="67"/>
      <c r="I4984" s="68"/>
      <c r="J4984" s="69"/>
      <c r="K4984" s="69"/>
      <c r="L4984" s="69"/>
      <c r="M4984" s="69"/>
      <c r="N4984" s="69"/>
      <c r="O4984" s="35"/>
      <c r="P4984" s="35" t="s">
        <v>28399</v>
      </c>
      <c r="Q4984" s="36">
        <v>1</v>
      </c>
      <c r="R4984" s="35" t="s">
        <v>27</v>
      </c>
      <c r="S4984" s="35" t="s">
        <v>28504</v>
      </c>
      <c r="T4984" s="35">
        <v>0</v>
      </c>
      <c r="U4984" s="35">
        <v>0</v>
      </c>
      <c r="V4984" s="36">
        <v>1</v>
      </c>
      <c r="W4984" s="36">
        <v>1</v>
      </c>
      <c r="X4984" s="37" t="s">
        <v>65</v>
      </c>
    </row>
    <row r="4985" spans="1:24" ht="24" customHeight="1" x14ac:dyDescent="0.2">
      <c r="A4985" s="50" t="s">
        <v>8807</v>
      </c>
      <c r="B4985" s="60" t="s">
        <v>9578</v>
      </c>
      <c r="C4985" s="76" t="s">
        <v>9578</v>
      </c>
      <c r="D4985" s="61" t="s">
        <v>9579</v>
      </c>
      <c r="E4985" s="53">
        <v>267664.21000000002</v>
      </c>
      <c r="F4985" s="26">
        <v>0.21</v>
      </c>
      <c r="G4985" s="53">
        <v>469616.85100000002</v>
      </c>
      <c r="H4985" s="67"/>
      <c r="I4985" s="68"/>
      <c r="J4985" s="69"/>
      <c r="K4985" s="69"/>
      <c r="L4985" s="69"/>
      <c r="M4985" s="69"/>
      <c r="N4985" s="69"/>
      <c r="O4985" s="35"/>
      <c r="P4985" s="35" t="s">
        <v>28400</v>
      </c>
      <c r="Q4985" s="36">
        <v>1</v>
      </c>
      <c r="R4985" s="35" t="s">
        <v>27</v>
      </c>
      <c r="S4985" s="35" t="s">
        <v>28504</v>
      </c>
      <c r="T4985" s="35">
        <v>0</v>
      </c>
      <c r="U4985" s="35">
        <v>0</v>
      </c>
      <c r="V4985" s="36">
        <v>1</v>
      </c>
      <c r="W4985" s="36">
        <v>1</v>
      </c>
      <c r="X4985" s="37" t="s">
        <v>65</v>
      </c>
    </row>
    <row r="4986" spans="1:24" ht="24" customHeight="1" x14ac:dyDescent="0.2">
      <c r="A4986" s="50" t="s">
        <v>8807</v>
      </c>
      <c r="B4986" s="60" t="s">
        <v>9580</v>
      </c>
      <c r="C4986" s="76" t="s">
        <v>9580</v>
      </c>
      <c r="D4986" s="61" t="s">
        <v>9581</v>
      </c>
      <c r="E4986" s="53">
        <v>285189.25</v>
      </c>
      <c r="F4986" s="26">
        <v>0.21</v>
      </c>
      <c r="G4986" s="53">
        <v>500364.53600000002</v>
      </c>
      <c r="H4986" s="67"/>
      <c r="I4986" s="68"/>
      <c r="J4986" s="69"/>
      <c r="K4986" s="69"/>
      <c r="L4986" s="69"/>
      <c r="M4986" s="69"/>
      <c r="N4986" s="69"/>
      <c r="O4986" s="35"/>
      <c r="P4986" s="35" t="s">
        <v>28401</v>
      </c>
      <c r="Q4986" s="36">
        <v>1</v>
      </c>
      <c r="R4986" s="35" t="s">
        <v>27</v>
      </c>
      <c r="S4986" s="35" t="s">
        <v>28504</v>
      </c>
      <c r="T4986" s="35">
        <v>0</v>
      </c>
      <c r="U4986" s="35">
        <v>0</v>
      </c>
      <c r="V4986" s="36">
        <v>1</v>
      </c>
      <c r="W4986" s="36">
        <v>1</v>
      </c>
      <c r="X4986" s="37" t="s">
        <v>65</v>
      </c>
    </row>
    <row r="4987" spans="1:24" ht="24" customHeight="1" x14ac:dyDescent="0.2">
      <c r="A4987" s="50" t="s">
        <v>8807</v>
      </c>
      <c r="B4987" s="60" t="s">
        <v>9582</v>
      </c>
      <c r="C4987" s="76" t="s">
        <v>9582</v>
      </c>
      <c r="D4987" s="61" t="s">
        <v>9583</v>
      </c>
      <c r="E4987" s="53">
        <v>135983.65</v>
      </c>
      <c r="F4987" s="26">
        <v>0.21</v>
      </c>
      <c r="G4987" s="53">
        <v>238583.31099999999</v>
      </c>
      <c r="H4987" s="67"/>
      <c r="I4987" s="68"/>
      <c r="J4987" s="69"/>
      <c r="K4987" s="69"/>
      <c r="L4987" s="69"/>
      <c r="M4987" s="69"/>
      <c r="N4987" s="69"/>
      <c r="O4987" s="35"/>
      <c r="P4987" s="35" t="s">
        <v>65</v>
      </c>
      <c r="Q4987" s="36">
        <v>1</v>
      </c>
      <c r="R4987" s="35" t="s">
        <v>27</v>
      </c>
      <c r="S4987" s="35" t="s">
        <v>28503</v>
      </c>
      <c r="T4987" s="35">
        <v>0</v>
      </c>
      <c r="U4987" s="35">
        <v>0</v>
      </c>
      <c r="V4987" s="36">
        <v>1</v>
      </c>
      <c r="W4987" s="36">
        <v>1</v>
      </c>
      <c r="X4987" s="37" t="s">
        <v>65</v>
      </c>
    </row>
    <row r="4988" spans="1:24" ht="24" customHeight="1" x14ac:dyDescent="0.2">
      <c r="A4988" s="50" t="s">
        <v>8807</v>
      </c>
      <c r="B4988" s="60" t="s">
        <v>9584</v>
      </c>
      <c r="C4988" s="76" t="s">
        <v>9584</v>
      </c>
      <c r="D4988" s="61" t="s">
        <v>9585</v>
      </c>
      <c r="E4988" s="53">
        <v>21769.919999999998</v>
      </c>
      <c r="F4988" s="26">
        <v>0.21</v>
      </c>
      <c r="G4988" s="53">
        <v>38195.32</v>
      </c>
      <c r="H4988" s="67"/>
      <c r="I4988" s="68"/>
      <c r="J4988" s="69"/>
      <c r="K4988" s="69"/>
      <c r="L4988" s="69"/>
      <c r="M4988" s="69"/>
      <c r="N4988" s="69"/>
      <c r="O4988" s="35"/>
      <c r="P4988" s="35" t="s">
        <v>28402</v>
      </c>
      <c r="Q4988" s="36">
        <v>1</v>
      </c>
      <c r="R4988" s="35" t="s">
        <v>27</v>
      </c>
      <c r="S4988" s="35" t="s">
        <v>28504</v>
      </c>
      <c r="T4988" s="35">
        <v>0</v>
      </c>
      <c r="U4988" s="35">
        <v>0</v>
      </c>
      <c r="V4988" s="36">
        <v>1</v>
      </c>
      <c r="W4988" s="36">
        <v>1</v>
      </c>
      <c r="X4988" s="37" t="s">
        <v>65</v>
      </c>
    </row>
    <row r="4989" spans="1:24" ht="24" customHeight="1" x14ac:dyDescent="0.2">
      <c r="A4989" s="50" t="s">
        <v>8807</v>
      </c>
      <c r="B4989" s="60" t="s">
        <v>9586</v>
      </c>
      <c r="C4989" s="76" t="s">
        <v>9586</v>
      </c>
      <c r="D4989" s="61" t="s">
        <v>9587</v>
      </c>
      <c r="E4989" s="53">
        <v>21035.62</v>
      </c>
      <c r="F4989" s="26">
        <v>0.21</v>
      </c>
      <c r="G4989" s="53">
        <v>36906.997000000003</v>
      </c>
      <c r="H4989" s="67"/>
      <c r="I4989" s="68"/>
      <c r="J4989" s="69"/>
      <c r="K4989" s="69"/>
      <c r="L4989" s="69"/>
      <c r="M4989" s="69"/>
      <c r="N4989" s="69"/>
      <c r="O4989" s="35"/>
      <c r="P4989" s="35" t="s">
        <v>65</v>
      </c>
      <c r="Q4989" s="36">
        <v>1</v>
      </c>
      <c r="R4989" s="35" t="s">
        <v>27</v>
      </c>
      <c r="S4989" s="35" t="s">
        <v>28503</v>
      </c>
      <c r="T4989" s="35">
        <v>0</v>
      </c>
      <c r="U4989" s="35">
        <v>0</v>
      </c>
      <c r="V4989" s="36">
        <v>1</v>
      </c>
      <c r="W4989" s="36">
        <v>1</v>
      </c>
      <c r="X4989" s="37" t="s">
        <v>65</v>
      </c>
    </row>
    <row r="4990" spans="1:24" ht="24" customHeight="1" x14ac:dyDescent="0.2">
      <c r="A4990" s="50" t="s">
        <v>8807</v>
      </c>
      <c r="B4990" s="60" t="s">
        <v>9588</v>
      </c>
      <c r="C4990" s="76" t="s">
        <v>9588</v>
      </c>
      <c r="D4990" s="61" t="s">
        <v>9589</v>
      </c>
      <c r="E4990" s="53">
        <v>27948.48</v>
      </c>
      <c r="F4990" s="26">
        <v>0.21</v>
      </c>
      <c r="G4990" s="53">
        <v>49035.612999999998</v>
      </c>
      <c r="H4990" s="67"/>
      <c r="I4990" s="68"/>
      <c r="J4990" s="69"/>
      <c r="K4990" s="69"/>
      <c r="L4990" s="69"/>
      <c r="M4990" s="69"/>
      <c r="N4990" s="69"/>
      <c r="O4990" s="35"/>
      <c r="P4990" s="35" t="s">
        <v>65</v>
      </c>
      <c r="Q4990" s="36">
        <v>1</v>
      </c>
      <c r="R4990" s="35" t="s">
        <v>27</v>
      </c>
      <c r="S4990" s="35" t="s">
        <v>28503</v>
      </c>
      <c r="T4990" s="35">
        <v>0</v>
      </c>
      <c r="U4990" s="35">
        <v>0</v>
      </c>
      <c r="V4990" s="36">
        <v>1</v>
      </c>
      <c r="W4990" s="36">
        <v>1</v>
      </c>
      <c r="X4990" s="37" t="s">
        <v>65</v>
      </c>
    </row>
    <row r="4991" spans="1:24" ht="24" customHeight="1" x14ac:dyDescent="0.2">
      <c r="A4991" s="50" t="s">
        <v>8807</v>
      </c>
      <c r="B4991" s="60" t="s">
        <v>9590</v>
      </c>
      <c r="C4991" s="76" t="s">
        <v>9590</v>
      </c>
      <c r="D4991" s="61" t="s">
        <v>9591</v>
      </c>
      <c r="E4991" s="53">
        <v>27948.48</v>
      </c>
      <c r="F4991" s="26">
        <v>0.21</v>
      </c>
      <c r="G4991" s="53">
        <v>49035.612999999998</v>
      </c>
      <c r="H4991" s="67"/>
      <c r="I4991" s="68"/>
      <c r="J4991" s="69"/>
      <c r="K4991" s="69"/>
      <c r="L4991" s="69"/>
      <c r="M4991" s="69"/>
      <c r="N4991" s="69"/>
      <c r="O4991" s="35"/>
      <c r="P4991" s="35" t="s">
        <v>65</v>
      </c>
      <c r="Q4991" s="36">
        <v>1</v>
      </c>
      <c r="R4991" s="35" t="s">
        <v>27</v>
      </c>
      <c r="S4991" s="35" t="s">
        <v>28503</v>
      </c>
      <c r="T4991" s="35">
        <v>0</v>
      </c>
      <c r="U4991" s="35">
        <v>0</v>
      </c>
      <c r="V4991" s="36">
        <v>1</v>
      </c>
      <c r="W4991" s="36">
        <v>1</v>
      </c>
      <c r="X4991" s="37" t="s">
        <v>65</v>
      </c>
    </row>
    <row r="4992" spans="1:24" ht="24" customHeight="1" x14ac:dyDescent="0.2">
      <c r="A4992" s="50" t="s">
        <v>8807</v>
      </c>
      <c r="B4992" s="60" t="s">
        <v>22878</v>
      </c>
      <c r="C4992" s="76" t="s">
        <v>22878</v>
      </c>
      <c r="D4992" s="61" t="s">
        <v>24279</v>
      </c>
      <c r="E4992" s="53">
        <v>57116.160000000003</v>
      </c>
      <c r="F4992" s="26">
        <v>0.21</v>
      </c>
      <c r="G4992" s="53">
        <v>100210.3</v>
      </c>
      <c r="H4992" s="67"/>
      <c r="I4992" s="68"/>
      <c r="J4992" s="69"/>
      <c r="K4992" s="69"/>
      <c r="L4992" s="69"/>
      <c r="M4992" s="69"/>
      <c r="N4992" s="69"/>
      <c r="O4992" s="35"/>
      <c r="P4992" s="35" t="s">
        <v>65</v>
      </c>
      <c r="Q4992" s="36">
        <v>1</v>
      </c>
      <c r="R4992" s="35" t="s">
        <v>27</v>
      </c>
      <c r="S4992" s="35" t="s">
        <v>28503</v>
      </c>
      <c r="T4992" s="35">
        <v>0</v>
      </c>
      <c r="U4992" s="35">
        <v>0</v>
      </c>
      <c r="V4992" s="36">
        <v>1</v>
      </c>
      <c r="W4992" s="36">
        <v>1</v>
      </c>
      <c r="X4992" s="37" t="s">
        <v>65</v>
      </c>
    </row>
    <row r="4993" spans="1:24" ht="24" customHeight="1" x14ac:dyDescent="0.2">
      <c r="A4993" s="50" t="s">
        <v>8807</v>
      </c>
      <c r="B4993" s="60" t="s">
        <v>22880</v>
      </c>
      <c r="C4993" s="76" t="s">
        <v>22880</v>
      </c>
      <c r="D4993" s="61" t="s">
        <v>24280</v>
      </c>
      <c r="E4993" s="53">
        <v>87462.5</v>
      </c>
      <c r="F4993" s="26">
        <v>0.21</v>
      </c>
      <c r="G4993" s="53">
        <v>153452.962</v>
      </c>
      <c r="H4993" s="67"/>
      <c r="I4993" s="68"/>
      <c r="J4993" s="69"/>
      <c r="K4993" s="69"/>
      <c r="L4993" s="69"/>
      <c r="M4993" s="69"/>
      <c r="N4993" s="69"/>
      <c r="O4993" s="35"/>
      <c r="P4993" s="35" t="s">
        <v>65</v>
      </c>
      <c r="Q4993" s="36">
        <v>1</v>
      </c>
      <c r="R4993" s="35" t="s">
        <v>27</v>
      </c>
      <c r="S4993" s="35" t="s">
        <v>28504</v>
      </c>
      <c r="T4993" s="35">
        <v>0</v>
      </c>
      <c r="U4993" s="35">
        <v>0</v>
      </c>
      <c r="V4993" s="36">
        <v>1</v>
      </c>
      <c r="W4993" s="36">
        <v>1</v>
      </c>
      <c r="X4993" s="37" t="s">
        <v>65</v>
      </c>
    </row>
    <row r="4994" spans="1:24" ht="24" customHeight="1" x14ac:dyDescent="0.2">
      <c r="A4994" s="50" t="s">
        <v>8807</v>
      </c>
      <c r="B4994" s="60" t="s">
        <v>9592</v>
      </c>
      <c r="C4994" s="76" t="s">
        <v>9592</v>
      </c>
      <c r="D4994" s="61" t="s">
        <v>9593</v>
      </c>
      <c r="E4994" s="53">
        <v>107298.73</v>
      </c>
      <c r="F4994" s="26">
        <v>0.21</v>
      </c>
      <c r="G4994" s="53">
        <v>188255.62400000001</v>
      </c>
      <c r="H4994" s="67"/>
      <c r="I4994" s="68"/>
      <c r="J4994" s="69"/>
      <c r="K4994" s="69"/>
      <c r="L4994" s="69"/>
      <c r="M4994" s="69"/>
      <c r="N4994" s="69"/>
      <c r="O4994" s="35"/>
      <c r="P4994" s="35" t="s">
        <v>65</v>
      </c>
      <c r="Q4994" s="36">
        <v>1</v>
      </c>
      <c r="R4994" s="35" t="s">
        <v>27</v>
      </c>
      <c r="S4994" s="35" t="s">
        <v>28504</v>
      </c>
      <c r="T4994" s="35">
        <v>0</v>
      </c>
      <c r="U4994" s="35">
        <v>0</v>
      </c>
      <c r="V4994" s="36">
        <v>1</v>
      </c>
      <c r="W4994" s="36">
        <v>1</v>
      </c>
      <c r="X4994" s="37" t="s">
        <v>65</v>
      </c>
    </row>
    <row r="4995" spans="1:24" ht="24" customHeight="1" x14ac:dyDescent="0.2">
      <c r="A4995" s="50" t="s">
        <v>8807</v>
      </c>
      <c r="B4995" s="60" t="s">
        <v>9594</v>
      </c>
      <c r="C4995" s="76" t="s">
        <v>9594</v>
      </c>
      <c r="D4995" s="61" t="s">
        <v>9595</v>
      </c>
      <c r="E4995" s="53">
        <v>128531.77</v>
      </c>
      <c r="F4995" s="26">
        <v>0.21</v>
      </c>
      <c r="G4995" s="53">
        <v>225508.995</v>
      </c>
      <c r="H4995" s="67"/>
      <c r="I4995" s="68"/>
      <c r="J4995" s="69"/>
      <c r="K4995" s="69"/>
      <c r="L4995" s="69"/>
      <c r="M4995" s="69"/>
      <c r="N4995" s="69"/>
      <c r="O4995" s="35"/>
      <c r="P4995" s="35" t="s">
        <v>28403</v>
      </c>
      <c r="Q4995" s="36">
        <v>1</v>
      </c>
      <c r="R4995" s="35" t="s">
        <v>27</v>
      </c>
      <c r="S4995" s="35" t="s">
        <v>28504</v>
      </c>
      <c r="T4995" s="35">
        <v>0</v>
      </c>
      <c r="U4995" s="35">
        <v>0</v>
      </c>
      <c r="V4995" s="36">
        <v>1</v>
      </c>
      <c r="W4995" s="36">
        <v>1</v>
      </c>
      <c r="X4995" s="37" t="s">
        <v>65</v>
      </c>
    </row>
    <row r="4996" spans="1:24" ht="24" customHeight="1" x14ac:dyDescent="0.2">
      <c r="A4996" s="50" t="s">
        <v>8807</v>
      </c>
      <c r="B4996" s="60" t="s">
        <v>9596</v>
      </c>
      <c r="C4996" s="76" t="s">
        <v>9596</v>
      </c>
      <c r="D4996" s="61" t="s">
        <v>9597</v>
      </c>
      <c r="E4996" s="53">
        <v>92674.1</v>
      </c>
      <c r="F4996" s="26">
        <v>0.21</v>
      </c>
      <c r="G4996" s="53">
        <v>162596.715</v>
      </c>
      <c r="H4996" s="67"/>
      <c r="I4996" s="68"/>
      <c r="J4996" s="69"/>
      <c r="K4996" s="69"/>
      <c r="L4996" s="69"/>
      <c r="M4996" s="69"/>
      <c r="N4996" s="69"/>
      <c r="O4996" s="35"/>
      <c r="P4996" s="35" t="s">
        <v>65</v>
      </c>
      <c r="Q4996" s="36">
        <v>1</v>
      </c>
      <c r="R4996" s="35" t="s">
        <v>27</v>
      </c>
      <c r="S4996" s="35" t="s">
        <v>28504</v>
      </c>
      <c r="T4996" s="35">
        <v>0</v>
      </c>
      <c r="U4996" s="35">
        <v>0</v>
      </c>
      <c r="V4996" s="36">
        <v>1</v>
      </c>
      <c r="W4996" s="36">
        <v>1</v>
      </c>
      <c r="X4996" s="37" t="s">
        <v>65</v>
      </c>
    </row>
    <row r="4997" spans="1:24" ht="24" customHeight="1" x14ac:dyDescent="0.2">
      <c r="A4997" s="50" t="s">
        <v>8807</v>
      </c>
      <c r="B4997" s="60" t="s">
        <v>22886</v>
      </c>
      <c r="C4997" s="76" t="s">
        <v>22886</v>
      </c>
      <c r="D4997" s="61" t="s">
        <v>24281</v>
      </c>
      <c r="E4997" s="53">
        <v>15129.84</v>
      </c>
      <c r="F4997" s="26">
        <v>0.21</v>
      </c>
      <c r="G4997" s="53">
        <v>26545.307000000001</v>
      </c>
      <c r="H4997" s="67"/>
      <c r="I4997" s="68"/>
      <c r="J4997" s="69"/>
      <c r="K4997" s="69"/>
      <c r="L4997" s="69"/>
      <c r="M4997" s="69"/>
      <c r="N4997" s="69"/>
      <c r="O4997" s="35"/>
      <c r="P4997" s="35" t="s">
        <v>65</v>
      </c>
      <c r="Q4997" s="36">
        <v>1</v>
      </c>
      <c r="R4997" s="35" t="s">
        <v>27</v>
      </c>
      <c r="S4997" s="35" t="s">
        <v>28504</v>
      </c>
      <c r="T4997" s="35">
        <v>0</v>
      </c>
      <c r="U4997" s="35">
        <v>0</v>
      </c>
      <c r="V4997" s="36">
        <v>1</v>
      </c>
      <c r="W4997" s="36">
        <v>1</v>
      </c>
      <c r="X4997" s="37" t="s">
        <v>65</v>
      </c>
    </row>
    <row r="4998" spans="1:24" ht="24" customHeight="1" x14ac:dyDescent="0.2">
      <c r="A4998" s="50" t="s">
        <v>8807</v>
      </c>
      <c r="B4998" s="60" t="s">
        <v>22888</v>
      </c>
      <c r="C4998" s="76" t="s">
        <v>22888</v>
      </c>
      <c r="D4998" s="61" t="s">
        <v>24282</v>
      </c>
      <c r="E4998" s="53">
        <v>15129.84</v>
      </c>
      <c r="F4998" s="26">
        <v>0.21</v>
      </c>
      <c r="G4998" s="53">
        <v>26545.307000000001</v>
      </c>
      <c r="H4998" s="67"/>
      <c r="I4998" s="68"/>
      <c r="J4998" s="69"/>
      <c r="K4998" s="69"/>
      <c r="L4998" s="69"/>
      <c r="M4998" s="69"/>
      <c r="N4998" s="69"/>
      <c r="O4998" s="35"/>
      <c r="P4998" s="35" t="s">
        <v>65</v>
      </c>
      <c r="Q4998" s="36">
        <v>1</v>
      </c>
      <c r="R4998" s="35" t="s">
        <v>27</v>
      </c>
      <c r="S4998" s="35" t="s">
        <v>28504</v>
      </c>
      <c r="T4998" s="35">
        <v>0</v>
      </c>
      <c r="U4998" s="35">
        <v>0</v>
      </c>
      <c r="V4998" s="36">
        <v>1</v>
      </c>
      <c r="W4998" s="36">
        <v>1</v>
      </c>
      <c r="X4998" s="37" t="s">
        <v>65</v>
      </c>
    </row>
    <row r="4999" spans="1:24" ht="24" customHeight="1" x14ac:dyDescent="0.2">
      <c r="A4999" s="50" t="s">
        <v>8807</v>
      </c>
      <c r="B4999" s="60" t="s">
        <v>22892</v>
      </c>
      <c r="C4999" s="76" t="s">
        <v>22892</v>
      </c>
      <c r="D4999" s="61" t="s">
        <v>24283</v>
      </c>
      <c r="E4999" s="53">
        <v>10790.93</v>
      </c>
      <c r="F4999" s="26">
        <v>0.21</v>
      </c>
      <c r="G4999" s="53">
        <v>18932.688999999998</v>
      </c>
      <c r="H4999" s="67"/>
      <c r="I4999" s="68"/>
      <c r="J4999" s="69"/>
      <c r="K4999" s="69"/>
      <c r="L4999" s="69"/>
      <c r="M4999" s="69"/>
      <c r="N4999" s="69"/>
      <c r="O4999" s="35"/>
      <c r="P4999" s="35" t="s">
        <v>28404</v>
      </c>
      <c r="Q4999" s="36">
        <v>1</v>
      </c>
      <c r="R4999" s="35" t="s">
        <v>27</v>
      </c>
      <c r="S4999" s="35" t="s">
        <v>28503</v>
      </c>
      <c r="T4999" s="35">
        <v>0</v>
      </c>
      <c r="U4999" s="35">
        <v>0</v>
      </c>
      <c r="V4999" s="36">
        <v>6</v>
      </c>
      <c r="W4999" s="36">
        <v>6</v>
      </c>
      <c r="X4999" s="37" t="s">
        <v>65</v>
      </c>
    </row>
    <row r="5000" spans="1:24" ht="24" customHeight="1" x14ac:dyDescent="0.2">
      <c r="A5000" s="50" t="s">
        <v>8807</v>
      </c>
      <c r="B5000" s="60" t="s">
        <v>22900</v>
      </c>
      <c r="C5000" s="76" t="s">
        <v>22900</v>
      </c>
      <c r="D5000" s="61" t="s">
        <v>24284</v>
      </c>
      <c r="E5000" s="53">
        <v>17427.47</v>
      </c>
      <c r="F5000" s="26">
        <v>0.21</v>
      </c>
      <c r="G5000" s="53">
        <v>30576.493999999999</v>
      </c>
      <c r="H5000" s="67"/>
      <c r="I5000" s="68"/>
      <c r="J5000" s="69"/>
      <c r="K5000" s="69"/>
      <c r="L5000" s="69"/>
      <c r="M5000" s="69"/>
      <c r="N5000" s="69"/>
      <c r="O5000" s="35"/>
      <c r="P5000" s="35" t="s">
        <v>65</v>
      </c>
      <c r="Q5000" s="36">
        <v>1</v>
      </c>
      <c r="R5000" s="35" t="s">
        <v>27</v>
      </c>
      <c r="S5000" s="35" t="s">
        <v>28504</v>
      </c>
      <c r="T5000" s="35">
        <v>0</v>
      </c>
      <c r="U5000" s="35">
        <v>0</v>
      </c>
      <c r="V5000" s="36">
        <v>1</v>
      </c>
      <c r="W5000" s="36">
        <v>1</v>
      </c>
      <c r="X5000" s="37" t="s">
        <v>65</v>
      </c>
    </row>
    <row r="5001" spans="1:24" ht="24" customHeight="1" x14ac:dyDescent="0.2">
      <c r="A5001" s="50" t="s">
        <v>8807</v>
      </c>
      <c r="B5001" s="60" t="s">
        <v>22902</v>
      </c>
      <c r="C5001" s="76" t="s">
        <v>22902</v>
      </c>
      <c r="D5001" s="61" t="s">
        <v>24285</v>
      </c>
      <c r="E5001" s="53">
        <v>15129.84</v>
      </c>
      <c r="F5001" s="26">
        <v>0.21</v>
      </c>
      <c r="G5001" s="53">
        <v>26545.307000000001</v>
      </c>
      <c r="H5001" s="67"/>
      <c r="I5001" s="68"/>
      <c r="J5001" s="69"/>
      <c r="K5001" s="69"/>
      <c r="L5001" s="69"/>
      <c r="M5001" s="69"/>
      <c r="N5001" s="69"/>
      <c r="O5001" s="35"/>
      <c r="P5001" s="35" t="s">
        <v>65</v>
      </c>
      <c r="Q5001" s="36">
        <v>1</v>
      </c>
      <c r="R5001" s="35" t="s">
        <v>27</v>
      </c>
      <c r="S5001" s="35" t="s">
        <v>28504</v>
      </c>
      <c r="T5001" s="35">
        <v>0</v>
      </c>
      <c r="U5001" s="35">
        <v>0</v>
      </c>
      <c r="V5001" s="36">
        <v>1</v>
      </c>
      <c r="W5001" s="36">
        <v>1</v>
      </c>
      <c r="X5001" s="37" t="s">
        <v>65</v>
      </c>
    </row>
    <row r="5002" spans="1:24" ht="24" customHeight="1" x14ac:dyDescent="0.2">
      <c r="A5002" s="50" t="s">
        <v>8807</v>
      </c>
      <c r="B5002" s="60" t="s">
        <v>22904</v>
      </c>
      <c r="C5002" s="76" t="s">
        <v>22904</v>
      </c>
      <c r="D5002" s="61" t="s">
        <v>24286</v>
      </c>
      <c r="E5002" s="53">
        <v>7796.42</v>
      </c>
      <c r="F5002" s="26">
        <v>0.21</v>
      </c>
      <c r="G5002" s="53">
        <v>13678.82</v>
      </c>
      <c r="H5002" s="67"/>
      <c r="I5002" s="68"/>
      <c r="J5002" s="69"/>
      <c r="K5002" s="69"/>
      <c r="L5002" s="69"/>
      <c r="M5002" s="69"/>
      <c r="N5002" s="69"/>
      <c r="O5002" s="35"/>
      <c r="P5002" s="35" t="s">
        <v>28405</v>
      </c>
      <c r="Q5002" s="36">
        <v>1</v>
      </c>
      <c r="R5002" s="35" t="s">
        <v>27</v>
      </c>
      <c r="S5002" s="35" t="s">
        <v>28503</v>
      </c>
      <c r="T5002" s="35">
        <v>0</v>
      </c>
      <c r="U5002" s="35">
        <v>0</v>
      </c>
      <c r="V5002" s="36">
        <v>6</v>
      </c>
      <c r="W5002" s="36">
        <v>6</v>
      </c>
      <c r="X5002" s="37" t="s">
        <v>65</v>
      </c>
    </row>
    <row r="5003" spans="1:24" ht="24" customHeight="1" x14ac:dyDescent="0.2">
      <c r="A5003" s="50" t="s">
        <v>8807</v>
      </c>
      <c r="B5003" s="60" t="s">
        <v>9598</v>
      </c>
      <c r="C5003" s="76" t="s">
        <v>9598</v>
      </c>
      <c r="D5003" s="61" t="s">
        <v>24287</v>
      </c>
      <c r="E5003" s="53">
        <v>6878.8</v>
      </c>
      <c r="F5003" s="26">
        <v>0.21</v>
      </c>
      <c r="G5003" s="53">
        <v>12068.855</v>
      </c>
      <c r="H5003" s="67"/>
      <c r="I5003" s="68"/>
      <c r="J5003" s="69"/>
      <c r="K5003" s="69"/>
      <c r="L5003" s="69"/>
      <c r="M5003" s="69"/>
      <c r="N5003" s="69"/>
      <c r="O5003" s="35"/>
      <c r="P5003" s="35" t="s">
        <v>28406</v>
      </c>
      <c r="Q5003" s="36">
        <v>1</v>
      </c>
      <c r="R5003" s="35" t="s">
        <v>27</v>
      </c>
      <c r="S5003" s="35" t="s">
        <v>28503</v>
      </c>
      <c r="T5003" s="35">
        <v>0</v>
      </c>
      <c r="U5003" s="35">
        <v>0</v>
      </c>
      <c r="V5003" s="36">
        <v>12</v>
      </c>
      <c r="W5003" s="36">
        <v>12</v>
      </c>
      <c r="X5003" s="37" t="s">
        <v>65</v>
      </c>
    </row>
    <row r="5004" spans="1:24" ht="24" customHeight="1" x14ac:dyDescent="0.2">
      <c r="A5004" s="50" t="s">
        <v>8807</v>
      </c>
      <c r="B5004" s="60" t="s">
        <v>22906</v>
      </c>
      <c r="C5004" s="76" t="s">
        <v>22906</v>
      </c>
      <c r="D5004" s="61" t="s">
        <v>24288</v>
      </c>
      <c r="E5004" s="53">
        <v>15129.84</v>
      </c>
      <c r="F5004" s="26">
        <v>0.21</v>
      </c>
      <c r="G5004" s="53">
        <v>26545.307000000001</v>
      </c>
      <c r="H5004" s="67"/>
      <c r="I5004" s="68"/>
      <c r="J5004" s="69"/>
      <c r="K5004" s="69"/>
      <c r="L5004" s="69"/>
      <c r="M5004" s="69"/>
      <c r="N5004" s="69"/>
      <c r="O5004" s="35"/>
      <c r="P5004" s="35" t="s">
        <v>65</v>
      </c>
      <c r="Q5004" s="36">
        <v>1</v>
      </c>
      <c r="R5004" s="35" t="s">
        <v>27</v>
      </c>
      <c r="S5004" s="35" t="s">
        <v>28504</v>
      </c>
      <c r="T5004" s="35">
        <v>0</v>
      </c>
      <c r="U5004" s="35">
        <v>0</v>
      </c>
      <c r="V5004" s="36">
        <v>1</v>
      </c>
      <c r="W5004" s="36">
        <v>1</v>
      </c>
      <c r="X5004" s="37" t="s">
        <v>65</v>
      </c>
    </row>
    <row r="5005" spans="1:24" ht="24" customHeight="1" x14ac:dyDescent="0.2">
      <c r="A5005" s="50" t="s">
        <v>8807</v>
      </c>
      <c r="B5005" s="60" t="s">
        <v>22908</v>
      </c>
      <c r="C5005" s="76" t="s">
        <v>22908</v>
      </c>
      <c r="D5005" s="61" t="s">
        <v>24289</v>
      </c>
      <c r="E5005" s="53">
        <v>15129.84</v>
      </c>
      <c r="F5005" s="26">
        <v>0.21</v>
      </c>
      <c r="G5005" s="53">
        <v>26545.307000000001</v>
      </c>
      <c r="H5005" s="67"/>
      <c r="I5005" s="68"/>
      <c r="J5005" s="69"/>
      <c r="K5005" s="69"/>
      <c r="L5005" s="69"/>
      <c r="M5005" s="69"/>
      <c r="N5005" s="69"/>
      <c r="O5005" s="35"/>
      <c r="P5005" s="35" t="s">
        <v>65</v>
      </c>
      <c r="Q5005" s="36">
        <v>1</v>
      </c>
      <c r="R5005" s="35" t="s">
        <v>27</v>
      </c>
      <c r="S5005" s="35" t="s">
        <v>28504</v>
      </c>
      <c r="T5005" s="35">
        <v>0</v>
      </c>
      <c r="U5005" s="35">
        <v>0</v>
      </c>
      <c r="V5005" s="36">
        <v>1</v>
      </c>
      <c r="W5005" s="36">
        <v>1</v>
      </c>
      <c r="X5005" s="37" t="s">
        <v>65</v>
      </c>
    </row>
    <row r="5006" spans="1:24" ht="24" customHeight="1" x14ac:dyDescent="0.2">
      <c r="A5006" s="50" t="s">
        <v>8807</v>
      </c>
      <c r="B5006" s="60" t="s">
        <v>9600</v>
      </c>
      <c r="C5006" s="76" t="s">
        <v>9600</v>
      </c>
      <c r="D5006" s="61" t="s">
        <v>9601</v>
      </c>
      <c r="E5006" s="53">
        <v>10586.07</v>
      </c>
      <c r="F5006" s="26">
        <v>0.21</v>
      </c>
      <c r="G5006" s="53">
        <v>18573.258000000002</v>
      </c>
      <c r="H5006" s="67"/>
      <c r="I5006" s="68"/>
      <c r="J5006" s="69"/>
      <c r="K5006" s="69"/>
      <c r="L5006" s="69"/>
      <c r="M5006" s="69"/>
      <c r="N5006" s="69"/>
      <c r="O5006" s="35"/>
      <c r="P5006" s="35" t="s">
        <v>28407</v>
      </c>
      <c r="Q5006" s="36">
        <v>1</v>
      </c>
      <c r="R5006" s="35" t="s">
        <v>27</v>
      </c>
      <c r="S5006" s="35" t="s">
        <v>28503</v>
      </c>
      <c r="T5006" s="35">
        <v>0</v>
      </c>
      <c r="U5006" s="35">
        <v>0</v>
      </c>
      <c r="V5006" s="36">
        <v>1</v>
      </c>
      <c r="W5006" s="36">
        <v>1</v>
      </c>
      <c r="X5006" s="37" t="s">
        <v>65</v>
      </c>
    </row>
    <row r="5007" spans="1:24" ht="24" customHeight="1" x14ac:dyDescent="0.2">
      <c r="A5007" s="50" t="s">
        <v>8807</v>
      </c>
      <c r="B5007" s="60" t="s">
        <v>9602</v>
      </c>
      <c r="C5007" s="76" t="s">
        <v>9602</v>
      </c>
      <c r="D5007" s="61" t="s">
        <v>9603</v>
      </c>
      <c r="E5007" s="53">
        <v>11009.55</v>
      </c>
      <c r="F5007" s="26">
        <v>0.21</v>
      </c>
      <c r="G5007" s="53">
        <v>19316.258999999998</v>
      </c>
      <c r="H5007" s="67"/>
      <c r="I5007" s="68"/>
      <c r="J5007" s="69"/>
      <c r="K5007" s="69"/>
      <c r="L5007" s="69"/>
      <c r="M5007" s="69"/>
      <c r="N5007" s="69"/>
      <c r="O5007" s="35"/>
      <c r="P5007" s="35" t="s">
        <v>28408</v>
      </c>
      <c r="Q5007" s="36">
        <v>1</v>
      </c>
      <c r="R5007" s="35" t="s">
        <v>27</v>
      </c>
      <c r="S5007" s="35" t="s">
        <v>28503</v>
      </c>
      <c r="T5007" s="35">
        <v>0</v>
      </c>
      <c r="U5007" s="35">
        <v>0</v>
      </c>
      <c r="V5007" s="36">
        <v>1</v>
      </c>
      <c r="W5007" s="36">
        <v>1</v>
      </c>
      <c r="X5007" s="37" t="s">
        <v>65</v>
      </c>
    </row>
    <row r="5008" spans="1:24" ht="24" customHeight="1" x14ac:dyDescent="0.2">
      <c r="A5008" s="50" t="s">
        <v>8807</v>
      </c>
      <c r="B5008" s="60" t="s">
        <v>9604</v>
      </c>
      <c r="C5008" s="76" t="s">
        <v>9604</v>
      </c>
      <c r="D5008" s="61" t="s">
        <v>24290</v>
      </c>
      <c r="E5008" s="53">
        <v>11009.52</v>
      </c>
      <c r="F5008" s="26">
        <v>0.21</v>
      </c>
      <c r="G5008" s="53">
        <v>19316.198</v>
      </c>
      <c r="H5008" s="67"/>
      <c r="I5008" s="68"/>
      <c r="J5008" s="69"/>
      <c r="K5008" s="69"/>
      <c r="L5008" s="69"/>
      <c r="M5008" s="69"/>
      <c r="N5008" s="69"/>
      <c r="O5008" s="35"/>
      <c r="P5008" s="35" t="s">
        <v>28409</v>
      </c>
      <c r="Q5008" s="36">
        <v>1</v>
      </c>
      <c r="R5008" s="35" t="s">
        <v>27</v>
      </c>
      <c r="S5008" s="35" t="s">
        <v>28503</v>
      </c>
      <c r="T5008" s="35">
        <v>0</v>
      </c>
      <c r="U5008" s="35">
        <v>0</v>
      </c>
      <c r="V5008" s="36">
        <v>12</v>
      </c>
      <c r="W5008" s="36">
        <v>12</v>
      </c>
      <c r="X5008" s="37" t="s">
        <v>65</v>
      </c>
    </row>
    <row r="5009" spans="1:24" ht="24" customHeight="1" x14ac:dyDescent="0.2">
      <c r="A5009" s="50" t="s">
        <v>8807</v>
      </c>
      <c r="B5009" s="60" t="s">
        <v>9606</v>
      </c>
      <c r="C5009" s="76" t="s">
        <v>9606</v>
      </c>
      <c r="D5009" s="61" t="s">
        <v>9607</v>
      </c>
      <c r="E5009" s="53">
        <v>11436.25</v>
      </c>
      <c r="F5009" s="26">
        <v>0.21</v>
      </c>
      <c r="G5009" s="53">
        <v>20064.898000000001</v>
      </c>
      <c r="H5009" s="67"/>
      <c r="I5009" s="68"/>
      <c r="J5009" s="69"/>
      <c r="K5009" s="69"/>
      <c r="L5009" s="69"/>
      <c r="M5009" s="69"/>
      <c r="N5009" s="69"/>
      <c r="O5009" s="35"/>
      <c r="P5009" s="35" t="s">
        <v>28410</v>
      </c>
      <c r="Q5009" s="36">
        <v>1</v>
      </c>
      <c r="R5009" s="35" t="s">
        <v>27</v>
      </c>
      <c r="S5009" s="35" t="s">
        <v>28503</v>
      </c>
      <c r="T5009" s="35">
        <v>0</v>
      </c>
      <c r="U5009" s="35">
        <v>0</v>
      </c>
      <c r="V5009" s="36">
        <v>1</v>
      </c>
      <c r="W5009" s="36">
        <v>1</v>
      </c>
      <c r="X5009" s="37" t="s">
        <v>65</v>
      </c>
    </row>
    <row r="5010" spans="1:24" ht="24" customHeight="1" x14ac:dyDescent="0.2">
      <c r="A5010" s="50" t="s">
        <v>8807</v>
      </c>
      <c r="B5010" s="60" t="s">
        <v>9608</v>
      </c>
      <c r="C5010" s="76" t="s">
        <v>9608</v>
      </c>
      <c r="D5010" s="61" t="s">
        <v>24291</v>
      </c>
      <c r="E5010" s="53">
        <v>13301.24</v>
      </c>
      <c r="F5010" s="26">
        <v>0.21</v>
      </c>
      <c r="G5010" s="53">
        <v>23337.027999999998</v>
      </c>
      <c r="H5010" s="67"/>
      <c r="I5010" s="68"/>
      <c r="J5010" s="69"/>
      <c r="K5010" s="69"/>
      <c r="L5010" s="69"/>
      <c r="M5010" s="69"/>
      <c r="N5010" s="69"/>
      <c r="O5010" s="35"/>
      <c r="P5010" s="35" t="s">
        <v>28411</v>
      </c>
      <c r="Q5010" s="36">
        <v>1</v>
      </c>
      <c r="R5010" s="35" t="s">
        <v>27</v>
      </c>
      <c r="S5010" s="35" t="s">
        <v>28503</v>
      </c>
      <c r="T5010" s="35">
        <v>0</v>
      </c>
      <c r="U5010" s="35">
        <v>0</v>
      </c>
      <c r="V5010" s="36">
        <v>12</v>
      </c>
      <c r="W5010" s="36">
        <v>12</v>
      </c>
      <c r="X5010" s="37" t="s">
        <v>65</v>
      </c>
    </row>
    <row r="5011" spans="1:24" ht="24" customHeight="1" x14ac:dyDescent="0.2">
      <c r="A5011" s="50" t="s">
        <v>8807</v>
      </c>
      <c r="B5011" s="60" t="s">
        <v>22918</v>
      </c>
      <c r="C5011" s="76" t="s">
        <v>22918</v>
      </c>
      <c r="D5011" s="61" t="s">
        <v>24292</v>
      </c>
      <c r="E5011" s="53">
        <v>17427.47</v>
      </c>
      <c r="F5011" s="26">
        <v>0.21</v>
      </c>
      <c r="G5011" s="53">
        <v>30576.493999999999</v>
      </c>
      <c r="H5011" s="67"/>
      <c r="I5011" s="68"/>
      <c r="J5011" s="69"/>
      <c r="K5011" s="69"/>
      <c r="L5011" s="69"/>
      <c r="M5011" s="69"/>
      <c r="N5011" s="69"/>
      <c r="O5011" s="35"/>
      <c r="P5011" s="35" t="s">
        <v>65</v>
      </c>
      <c r="Q5011" s="36">
        <v>1</v>
      </c>
      <c r="R5011" s="35" t="s">
        <v>27</v>
      </c>
      <c r="S5011" s="35" t="s">
        <v>28504</v>
      </c>
      <c r="T5011" s="35">
        <v>0</v>
      </c>
      <c r="U5011" s="35">
        <v>0</v>
      </c>
      <c r="V5011" s="36">
        <v>1</v>
      </c>
      <c r="W5011" s="36">
        <v>1</v>
      </c>
      <c r="X5011" s="37" t="s">
        <v>65</v>
      </c>
    </row>
    <row r="5012" spans="1:24" ht="24" customHeight="1" x14ac:dyDescent="0.2">
      <c r="A5012" s="50" t="s">
        <v>8807</v>
      </c>
      <c r="B5012" s="60" t="s">
        <v>9610</v>
      </c>
      <c r="C5012" s="76" t="s">
        <v>9610</v>
      </c>
      <c r="D5012" s="61" t="s">
        <v>9611</v>
      </c>
      <c r="E5012" s="53">
        <v>10053.66</v>
      </c>
      <c r="F5012" s="26">
        <v>0.21</v>
      </c>
      <c r="G5012" s="53">
        <v>17639.150000000001</v>
      </c>
      <c r="H5012" s="67"/>
      <c r="I5012" s="68"/>
      <c r="J5012" s="69"/>
      <c r="K5012" s="69"/>
      <c r="L5012" s="69"/>
      <c r="M5012" s="69"/>
      <c r="N5012" s="69"/>
      <c r="O5012" s="35"/>
      <c r="P5012" s="35" t="s">
        <v>28412</v>
      </c>
      <c r="Q5012" s="36">
        <v>1</v>
      </c>
      <c r="R5012" s="35" t="s">
        <v>27</v>
      </c>
      <c r="S5012" s="35" t="s">
        <v>28503</v>
      </c>
      <c r="T5012" s="35">
        <v>0</v>
      </c>
      <c r="U5012" s="35">
        <v>0</v>
      </c>
      <c r="V5012" s="36">
        <v>1</v>
      </c>
      <c r="W5012" s="36">
        <v>1</v>
      </c>
      <c r="X5012" s="37" t="s">
        <v>65</v>
      </c>
    </row>
    <row r="5013" spans="1:24" ht="24" customHeight="1" x14ac:dyDescent="0.2">
      <c r="A5013" s="50" t="s">
        <v>8807</v>
      </c>
      <c r="B5013" s="60" t="s">
        <v>22922</v>
      </c>
      <c r="C5013" s="76" t="s">
        <v>22922</v>
      </c>
      <c r="D5013" s="61" t="s">
        <v>24293</v>
      </c>
      <c r="E5013" s="53">
        <v>15129.84</v>
      </c>
      <c r="F5013" s="26">
        <v>0.21</v>
      </c>
      <c r="G5013" s="53">
        <v>26545.307000000001</v>
      </c>
      <c r="H5013" s="67"/>
      <c r="I5013" s="68"/>
      <c r="J5013" s="69"/>
      <c r="K5013" s="69"/>
      <c r="L5013" s="69"/>
      <c r="M5013" s="69"/>
      <c r="N5013" s="69"/>
      <c r="O5013" s="35"/>
      <c r="P5013" s="35" t="s">
        <v>65</v>
      </c>
      <c r="Q5013" s="36">
        <v>1</v>
      </c>
      <c r="R5013" s="35" t="s">
        <v>27</v>
      </c>
      <c r="S5013" s="35" t="s">
        <v>28504</v>
      </c>
      <c r="T5013" s="35">
        <v>0</v>
      </c>
      <c r="U5013" s="35">
        <v>0</v>
      </c>
      <c r="V5013" s="36">
        <v>1</v>
      </c>
      <c r="W5013" s="36">
        <v>1</v>
      </c>
      <c r="X5013" s="37" t="s">
        <v>65</v>
      </c>
    </row>
    <row r="5014" spans="1:24" ht="24" customHeight="1" x14ac:dyDescent="0.2">
      <c r="A5014" s="50" t="s">
        <v>8807</v>
      </c>
      <c r="B5014" s="60" t="s">
        <v>24294</v>
      </c>
      <c r="C5014" s="76" t="s">
        <v>24294</v>
      </c>
      <c r="D5014" s="61" t="s">
        <v>24295</v>
      </c>
      <c r="E5014" s="53">
        <v>8961.2250000000004</v>
      </c>
      <c r="F5014" s="26">
        <v>0.21</v>
      </c>
      <c r="G5014" s="53">
        <v>15722.47</v>
      </c>
      <c r="H5014" s="67"/>
      <c r="I5014" s="68"/>
      <c r="J5014" s="69"/>
      <c r="K5014" s="69"/>
      <c r="L5014" s="69"/>
      <c r="M5014" s="69"/>
      <c r="N5014" s="69"/>
      <c r="O5014" s="35"/>
      <c r="P5014" s="35" t="s">
        <v>28413</v>
      </c>
      <c r="Q5014" s="36">
        <v>6</v>
      </c>
      <c r="R5014" s="35" t="s">
        <v>27</v>
      </c>
      <c r="S5014" s="35" t="s">
        <v>28503</v>
      </c>
      <c r="T5014" s="35">
        <v>0</v>
      </c>
      <c r="U5014" s="35">
        <v>0</v>
      </c>
      <c r="V5014" s="36" t="e">
        <v>#N/A</v>
      </c>
      <c r="W5014" s="36" t="e">
        <v>#N/A</v>
      </c>
      <c r="X5014" s="37" t="s">
        <v>65</v>
      </c>
    </row>
    <row r="5015" spans="1:24" ht="24" customHeight="1" x14ac:dyDescent="0.2">
      <c r="A5015" s="50" t="s">
        <v>9612</v>
      </c>
      <c r="B5015" s="60" t="s">
        <v>9613</v>
      </c>
      <c r="C5015" s="76" t="s">
        <v>9613</v>
      </c>
      <c r="D5015" s="61" t="s">
        <v>9614</v>
      </c>
      <c r="E5015" s="53">
        <v>202832.56</v>
      </c>
      <c r="F5015" s="26">
        <v>0.105</v>
      </c>
      <c r="G5015" s="53">
        <v>324988.467</v>
      </c>
      <c r="H5015" s="67"/>
      <c r="I5015" s="68"/>
      <c r="J5015" s="69"/>
      <c r="K5015" s="69"/>
      <c r="L5015" s="69"/>
      <c r="M5015" s="69"/>
      <c r="N5015" s="69"/>
      <c r="O5015" s="35"/>
      <c r="P5015" s="35" t="s">
        <v>28414</v>
      </c>
      <c r="Q5015" s="36">
        <v>1</v>
      </c>
      <c r="R5015" s="35" t="s">
        <v>9849</v>
      </c>
      <c r="S5015" s="35" t="s">
        <v>28504</v>
      </c>
      <c r="T5015" s="35">
        <v>0</v>
      </c>
      <c r="U5015" s="35">
        <v>0</v>
      </c>
      <c r="V5015" s="36">
        <v>1</v>
      </c>
      <c r="W5015" s="36">
        <v>1</v>
      </c>
      <c r="X5015" s="37" t="s">
        <v>65</v>
      </c>
    </row>
    <row r="5016" spans="1:24" ht="24" customHeight="1" x14ac:dyDescent="0.2">
      <c r="A5016" s="50" t="s">
        <v>9612</v>
      </c>
      <c r="B5016" s="60" t="s">
        <v>9615</v>
      </c>
      <c r="C5016" s="76" t="s">
        <v>9615</v>
      </c>
      <c r="D5016" s="61" t="s">
        <v>9616</v>
      </c>
      <c r="E5016" s="53">
        <v>586074.02</v>
      </c>
      <c r="F5016" s="26">
        <v>0.21</v>
      </c>
      <c r="G5016" s="53">
        <v>1028266.8689999999</v>
      </c>
      <c r="H5016" s="67"/>
      <c r="I5016" s="68"/>
      <c r="J5016" s="69"/>
      <c r="K5016" s="69"/>
      <c r="L5016" s="69"/>
      <c r="M5016" s="69"/>
      <c r="N5016" s="69"/>
      <c r="O5016" s="35"/>
      <c r="P5016" s="35" t="s">
        <v>28415</v>
      </c>
      <c r="Q5016" s="36">
        <v>1</v>
      </c>
      <c r="R5016" s="35" t="s">
        <v>9849</v>
      </c>
      <c r="S5016" s="35" t="s">
        <v>28504</v>
      </c>
      <c r="T5016" s="35">
        <v>0</v>
      </c>
      <c r="U5016" s="35">
        <v>0</v>
      </c>
      <c r="V5016" s="36">
        <v>1</v>
      </c>
      <c r="W5016" s="36">
        <v>1</v>
      </c>
      <c r="X5016" s="37" t="s">
        <v>65</v>
      </c>
    </row>
    <row r="5017" spans="1:24" ht="24" customHeight="1" x14ac:dyDescent="0.2">
      <c r="A5017" s="50" t="s">
        <v>9612</v>
      </c>
      <c r="B5017" s="60" t="s">
        <v>9617</v>
      </c>
      <c r="C5017" s="76" t="s">
        <v>9617</v>
      </c>
      <c r="D5017" s="61" t="s">
        <v>9618</v>
      </c>
      <c r="E5017" s="53">
        <v>134542.20000000001</v>
      </c>
      <c r="F5017" s="26">
        <v>0.105</v>
      </c>
      <c r="G5017" s="53">
        <v>215570.24</v>
      </c>
      <c r="H5017" s="67"/>
      <c r="I5017" s="68"/>
      <c r="J5017" s="69"/>
      <c r="K5017" s="69"/>
      <c r="L5017" s="69"/>
      <c r="M5017" s="69"/>
      <c r="N5017" s="69"/>
      <c r="O5017" s="35"/>
      <c r="P5017" s="35" t="s">
        <v>28416</v>
      </c>
      <c r="Q5017" s="36">
        <v>1</v>
      </c>
      <c r="R5017" s="35" t="s">
        <v>27</v>
      </c>
      <c r="S5017" s="35" t="s">
        <v>28503</v>
      </c>
      <c r="T5017" s="35">
        <v>0</v>
      </c>
      <c r="U5017" s="35">
        <v>0</v>
      </c>
      <c r="V5017" s="36">
        <v>1</v>
      </c>
      <c r="W5017" s="36">
        <v>1</v>
      </c>
      <c r="X5017" s="37" t="s">
        <v>65</v>
      </c>
    </row>
    <row r="5018" spans="1:24" ht="24" customHeight="1" x14ac:dyDescent="0.2">
      <c r="A5018" s="50" t="s">
        <v>9612</v>
      </c>
      <c r="B5018" s="60" t="s">
        <v>9619</v>
      </c>
      <c r="C5018" s="76" t="s">
        <v>9619</v>
      </c>
      <c r="D5018" s="61" t="s">
        <v>9620</v>
      </c>
      <c r="E5018" s="53">
        <v>148811.84</v>
      </c>
      <c r="F5018" s="26">
        <v>0.105</v>
      </c>
      <c r="G5018" s="53">
        <v>238433.77299999999</v>
      </c>
      <c r="H5018" s="67"/>
      <c r="I5018" s="68"/>
      <c r="J5018" s="69"/>
      <c r="K5018" s="69"/>
      <c r="L5018" s="69"/>
      <c r="M5018" s="69"/>
      <c r="N5018" s="69"/>
      <c r="O5018" s="35"/>
      <c r="P5018" s="35" t="s">
        <v>28417</v>
      </c>
      <c r="Q5018" s="36">
        <v>1</v>
      </c>
      <c r="R5018" s="35" t="s">
        <v>27</v>
      </c>
      <c r="S5018" s="35" t="s">
        <v>28503</v>
      </c>
      <c r="T5018" s="35">
        <v>0</v>
      </c>
      <c r="U5018" s="35">
        <v>0</v>
      </c>
      <c r="V5018" s="36">
        <v>1</v>
      </c>
      <c r="W5018" s="36">
        <v>1</v>
      </c>
      <c r="X5018" s="37" t="s">
        <v>65</v>
      </c>
    </row>
    <row r="5019" spans="1:24" ht="24" customHeight="1" x14ac:dyDescent="0.2">
      <c r="A5019" s="50" t="s">
        <v>9612</v>
      </c>
      <c r="B5019" s="60" t="s">
        <v>9621</v>
      </c>
      <c r="C5019" s="76" t="s">
        <v>9621</v>
      </c>
      <c r="D5019" s="61" t="s">
        <v>9622</v>
      </c>
      <c r="E5019" s="53">
        <v>178425.29</v>
      </c>
      <c r="F5019" s="26">
        <v>0.105</v>
      </c>
      <c r="G5019" s="53">
        <v>285881.92</v>
      </c>
      <c r="H5019" s="67"/>
      <c r="I5019" s="68"/>
      <c r="J5019" s="69"/>
      <c r="K5019" s="69"/>
      <c r="L5019" s="69"/>
      <c r="M5019" s="69"/>
      <c r="N5019" s="69"/>
      <c r="O5019" s="35"/>
      <c r="P5019" s="35" t="s">
        <v>28418</v>
      </c>
      <c r="Q5019" s="36">
        <v>1</v>
      </c>
      <c r="R5019" s="35" t="s">
        <v>9849</v>
      </c>
      <c r="S5019" s="35" t="s">
        <v>28503</v>
      </c>
      <c r="T5019" s="35">
        <v>0</v>
      </c>
      <c r="U5019" s="35">
        <v>0</v>
      </c>
      <c r="V5019" s="36">
        <v>1</v>
      </c>
      <c r="W5019" s="36">
        <v>1</v>
      </c>
      <c r="X5019" s="37" t="s">
        <v>65</v>
      </c>
    </row>
    <row r="5020" spans="1:24" ht="24" customHeight="1" x14ac:dyDescent="0.2">
      <c r="A5020" s="50" t="s">
        <v>9612</v>
      </c>
      <c r="B5020" s="60" t="s">
        <v>9623</v>
      </c>
      <c r="C5020" s="76" t="s">
        <v>9623</v>
      </c>
      <c r="D5020" s="61" t="s">
        <v>9624</v>
      </c>
      <c r="E5020" s="53">
        <v>93771.88</v>
      </c>
      <c r="F5020" s="26">
        <v>0.105</v>
      </c>
      <c r="G5020" s="53">
        <v>150245.99900000001</v>
      </c>
      <c r="H5020" s="67"/>
      <c r="I5020" s="68"/>
      <c r="J5020" s="69"/>
      <c r="K5020" s="69"/>
      <c r="L5020" s="69"/>
      <c r="M5020" s="69"/>
      <c r="N5020" s="69"/>
      <c r="O5020" s="35"/>
      <c r="P5020" s="35" t="s">
        <v>28419</v>
      </c>
      <c r="Q5020" s="36">
        <v>1</v>
      </c>
      <c r="R5020" s="35" t="s">
        <v>9849</v>
      </c>
      <c r="S5020" s="35" t="s">
        <v>28503</v>
      </c>
      <c r="T5020" s="35">
        <v>0</v>
      </c>
      <c r="U5020" s="35">
        <v>0</v>
      </c>
      <c r="V5020" s="36">
        <v>1</v>
      </c>
      <c r="W5020" s="36">
        <v>1</v>
      </c>
      <c r="X5020" s="37" t="s">
        <v>65</v>
      </c>
    </row>
    <row r="5021" spans="1:24" ht="24" customHeight="1" x14ac:dyDescent="0.2">
      <c r="A5021" s="50" t="s">
        <v>9612</v>
      </c>
      <c r="B5021" s="60" t="s">
        <v>9625</v>
      </c>
      <c r="C5021" s="76" t="s">
        <v>9625</v>
      </c>
      <c r="D5021" s="61" t="s">
        <v>9626</v>
      </c>
      <c r="E5021" s="53">
        <v>63194.07</v>
      </c>
      <c r="F5021" s="26">
        <v>0.105</v>
      </c>
      <c r="G5021" s="53">
        <v>101252.697</v>
      </c>
      <c r="H5021" s="67"/>
      <c r="I5021" s="68"/>
      <c r="J5021" s="69"/>
      <c r="K5021" s="69"/>
      <c r="L5021" s="69"/>
      <c r="M5021" s="69"/>
      <c r="N5021" s="69"/>
      <c r="O5021" s="35"/>
      <c r="P5021" s="35" t="s">
        <v>28420</v>
      </c>
      <c r="Q5021" s="36">
        <v>1</v>
      </c>
      <c r="R5021" s="35" t="s">
        <v>9849</v>
      </c>
      <c r="S5021" s="35" t="s">
        <v>28503</v>
      </c>
      <c r="T5021" s="35">
        <v>0</v>
      </c>
      <c r="U5021" s="35">
        <v>0</v>
      </c>
      <c r="V5021" s="36">
        <v>1</v>
      </c>
      <c r="W5021" s="36">
        <v>1</v>
      </c>
      <c r="X5021" s="37" t="s">
        <v>65</v>
      </c>
    </row>
    <row r="5022" spans="1:24" ht="24" customHeight="1" x14ac:dyDescent="0.2">
      <c r="A5022" s="50" t="s">
        <v>9612</v>
      </c>
      <c r="B5022" s="60" t="s">
        <v>9627</v>
      </c>
      <c r="C5022" s="76" t="s">
        <v>9627</v>
      </c>
      <c r="D5022" s="61" t="s">
        <v>9628</v>
      </c>
      <c r="E5022" s="53">
        <v>112118.49</v>
      </c>
      <c r="F5022" s="26">
        <v>0.105</v>
      </c>
      <c r="G5022" s="53">
        <v>179641.85</v>
      </c>
      <c r="H5022" s="67"/>
      <c r="I5022" s="68"/>
      <c r="J5022" s="69"/>
      <c r="K5022" s="69"/>
      <c r="L5022" s="69"/>
      <c r="M5022" s="69"/>
      <c r="N5022" s="69"/>
      <c r="O5022" s="35"/>
      <c r="P5022" s="35" t="s">
        <v>28421</v>
      </c>
      <c r="Q5022" s="36">
        <v>1</v>
      </c>
      <c r="R5022" s="35" t="s">
        <v>9849</v>
      </c>
      <c r="S5022" s="35" t="s">
        <v>28503</v>
      </c>
      <c r="T5022" s="35">
        <v>0</v>
      </c>
      <c r="U5022" s="35">
        <v>0</v>
      </c>
      <c r="V5022" s="36">
        <v>1</v>
      </c>
      <c r="W5022" s="36">
        <v>1</v>
      </c>
      <c r="X5022" s="37" t="s">
        <v>65</v>
      </c>
    </row>
    <row r="5023" spans="1:24" ht="24" customHeight="1" x14ac:dyDescent="0.2">
      <c r="A5023" s="50" t="s">
        <v>9612</v>
      </c>
      <c r="B5023" s="60" t="s">
        <v>9629</v>
      </c>
      <c r="C5023" s="76" t="s">
        <v>9629</v>
      </c>
      <c r="D5023" s="61" t="s">
        <v>9630</v>
      </c>
      <c r="E5023" s="53">
        <v>64193.48</v>
      </c>
      <c r="F5023" s="26">
        <v>0.105</v>
      </c>
      <c r="G5023" s="53">
        <v>102854.008</v>
      </c>
      <c r="H5023" s="67"/>
      <c r="I5023" s="68"/>
      <c r="J5023" s="69"/>
      <c r="K5023" s="69"/>
      <c r="L5023" s="69"/>
      <c r="M5023" s="69"/>
      <c r="N5023" s="69"/>
      <c r="O5023" s="35"/>
      <c r="P5023" s="35" t="s">
        <v>28422</v>
      </c>
      <c r="Q5023" s="36">
        <v>1</v>
      </c>
      <c r="R5023" s="35" t="s">
        <v>9849</v>
      </c>
      <c r="S5023" s="35" t="s">
        <v>28503</v>
      </c>
      <c r="T5023" s="35">
        <v>0</v>
      </c>
      <c r="U5023" s="35">
        <v>0</v>
      </c>
      <c r="V5023" s="36">
        <v>1</v>
      </c>
      <c r="W5023" s="36">
        <v>1</v>
      </c>
      <c r="X5023" s="37" t="s">
        <v>65</v>
      </c>
    </row>
    <row r="5024" spans="1:24" ht="24" customHeight="1" x14ac:dyDescent="0.2">
      <c r="A5024" s="50" t="s">
        <v>9612</v>
      </c>
      <c r="B5024" s="60" t="s">
        <v>9631</v>
      </c>
      <c r="C5024" s="76" t="s">
        <v>9631</v>
      </c>
      <c r="D5024" s="61" t="s">
        <v>9632</v>
      </c>
      <c r="E5024" s="53">
        <v>193659.22</v>
      </c>
      <c r="F5024" s="26">
        <v>0.105</v>
      </c>
      <c r="G5024" s="53">
        <v>310290.48599999998</v>
      </c>
      <c r="H5024" s="67"/>
      <c r="I5024" s="68"/>
      <c r="J5024" s="69"/>
      <c r="K5024" s="69"/>
      <c r="L5024" s="69"/>
      <c r="M5024" s="69"/>
      <c r="N5024" s="69"/>
      <c r="O5024" s="35"/>
      <c r="P5024" s="35" t="s">
        <v>28423</v>
      </c>
      <c r="Q5024" s="36">
        <v>1</v>
      </c>
      <c r="R5024" s="35" t="s">
        <v>9849</v>
      </c>
      <c r="S5024" s="35" t="s">
        <v>28503</v>
      </c>
      <c r="T5024" s="35">
        <v>0</v>
      </c>
      <c r="U5024" s="35">
        <v>0</v>
      </c>
      <c r="V5024" s="36">
        <v>1</v>
      </c>
      <c r="W5024" s="36">
        <v>1</v>
      </c>
      <c r="X5024" s="37" t="s">
        <v>65</v>
      </c>
    </row>
    <row r="5025" spans="1:24" ht="24" customHeight="1" x14ac:dyDescent="0.2">
      <c r="A5025" s="50" t="s">
        <v>9612</v>
      </c>
      <c r="B5025" s="60" t="s">
        <v>9633</v>
      </c>
      <c r="C5025" s="76" t="s">
        <v>9633</v>
      </c>
      <c r="D5025" s="61" t="s">
        <v>9634</v>
      </c>
      <c r="E5025" s="53">
        <v>469991.73</v>
      </c>
      <c r="F5025" s="26">
        <v>0.105</v>
      </c>
      <c r="G5025" s="53">
        <v>753044.25100000005</v>
      </c>
      <c r="H5025" s="67"/>
      <c r="I5025" s="68"/>
      <c r="J5025" s="69"/>
      <c r="K5025" s="69"/>
      <c r="L5025" s="69"/>
      <c r="M5025" s="69"/>
      <c r="N5025" s="69"/>
      <c r="O5025" s="35"/>
      <c r="P5025" s="35" t="s">
        <v>65</v>
      </c>
      <c r="Q5025" s="36">
        <v>1</v>
      </c>
      <c r="R5025" s="35" t="s">
        <v>27</v>
      </c>
      <c r="S5025" s="35" t="s">
        <v>28503</v>
      </c>
      <c r="T5025" s="35">
        <v>0</v>
      </c>
      <c r="U5025" s="35">
        <v>0</v>
      </c>
      <c r="V5025" s="36">
        <v>1</v>
      </c>
      <c r="W5025" s="36">
        <v>1</v>
      </c>
      <c r="X5025" s="37" t="s">
        <v>65</v>
      </c>
    </row>
    <row r="5026" spans="1:24" ht="24" customHeight="1" x14ac:dyDescent="0.2">
      <c r="A5026" s="50" t="s">
        <v>9612</v>
      </c>
      <c r="B5026" s="60" t="s">
        <v>9635</v>
      </c>
      <c r="C5026" s="76" t="s">
        <v>9635</v>
      </c>
      <c r="D5026" s="61" t="s">
        <v>9636</v>
      </c>
      <c r="E5026" s="53">
        <v>50962.96</v>
      </c>
      <c r="F5026" s="26">
        <v>0.105</v>
      </c>
      <c r="G5026" s="53">
        <v>81655.399999999994</v>
      </c>
      <c r="H5026" s="67"/>
      <c r="I5026" s="68"/>
      <c r="J5026" s="69"/>
      <c r="K5026" s="69"/>
      <c r="L5026" s="69"/>
      <c r="M5026" s="69"/>
      <c r="N5026" s="69"/>
      <c r="O5026" s="35"/>
      <c r="P5026" s="35" t="s">
        <v>28424</v>
      </c>
      <c r="Q5026" s="36">
        <v>1</v>
      </c>
      <c r="R5026" s="35" t="s">
        <v>9849</v>
      </c>
      <c r="S5026" s="35" t="s">
        <v>28504</v>
      </c>
      <c r="T5026" s="35">
        <v>0</v>
      </c>
      <c r="U5026" s="35">
        <v>0</v>
      </c>
      <c r="V5026" s="36">
        <v>1</v>
      </c>
      <c r="W5026" s="36">
        <v>1</v>
      </c>
      <c r="X5026" s="37" t="s">
        <v>65</v>
      </c>
    </row>
    <row r="5027" spans="1:24" ht="24" customHeight="1" x14ac:dyDescent="0.2">
      <c r="A5027" s="50" t="s">
        <v>9612</v>
      </c>
      <c r="B5027" s="60" t="s">
        <v>9637</v>
      </c>
      <c r="C5027" s="76" t="s">
        <v>9637</v>
      </c>
      <c r="D5027" s="61" t="s">
        <v>9638</v>
      </c>
      <c r="E5027" s="53">
        <v>93771.88</v>
      </c>
      <c r="F5027" s="26">
        <v>0.105</v>
      </c>
      <c r="G5027" s="53">
        <v>150245.99900000001</v>
      </c>
      <c r="H5027" s="67"/>
      <c r="I5027" s="68"/>
      <c r="J5027" s="69"/>
      <c r="K5027" s="69"/>
      <c r="L5027" s="69"/>
      <c r="M5027" s="69"/>
      <c r="N5027" s="69"/>
      <c r="O5027" s="35"/>
      <c r="P5027" s="35" t="s">
        <v>28425</v>
      </c>
      <c r="Q5027" s="36">
        <v>1</v>
      </c>
      <c r="R5027" s="35" t="s">
        <v>27</v>
      </c>
      <c r="S5027" s="35" t="s">
        <v>28503</v>
      </c>
      <c r="T5027" s="35">
        <v>0</v>
      </c>
      <c r="U5027" s="35">
        <v>0</v>
      </c>
      <c r="V5027" s="36">
        <v>1</v>
      </c>
      <c r="W5027" s="36">
        <v>1</v>
      </c>
      <c r="X5027" s="37" t="s">
        <v>65</v>
      </c>
    </row>
    <row r="5028" spans="1:24" ht="24" customHeight="1" x14ac:dyDescent="0.2">
      <c r="A5028" s="50" t="s">
        <v>9612</v>
      </c>
      <c r="B5028" s="60" t="s">
        <v>9639</v>
      </c>
      <c r="C5028" s="76" t="s">
        <v>9639</v>
      </c>
      <c r="D5028" s="61" t="s">
        <v>9640</v>
      </c>
      <c r="E5028" s="53">
        <v>112118.49</v>
      </c>
      <c r="F5028" s="26">
        <v>0.105</v>
      </c>
      <c r="G5028" s="53">
        <v>179641.85</v>
      </c>
      <c r="H5028" s="67"/>
      <c r="I5028" s="68"/>
      <c r="J5028" s="69"/>
      <c r="K5028" s="69"/>
      <c r="L5028" s="69"/>
      <c r="M5028" s="69"/>
      <c r="N5028" s="69"/>
      <c r="O5028" s="35"/>
      <c r="P5028" s="35" t="s">
        <v>28426</v>
      </c>
      <c r="Q5028" s="36">
        <v>1</v>
      </c>
      <c r="R5028" s="35" t="s">
        <v>27</v>
      </c>
      <c r="S5028" s="35" t="s">
        <v>28503</v>
      </c>
      <c r="T5028" s="35">
        <v>0</v>
      </c>
      <c r="U5028" s="35">
        <v>0</v>
      </c>
      <c r="V5028" s="36">
        <v>1</v>
      </c>
      <c r="W5028" s="36">
        <v>1</v>
      </c>
      <c r="X5028" s="37" t="s">
        <v>65</v>
      </c>
    </row>
    <row r="5029" spans="1:24" ht="24" customHeight="1" x14ac:dyDescent="0.2">
      <c r="A5029" s="50" t="s">
        <v>9612</v>
      </c>
      <c r="B5029" s="60" t="s">
        <v>9641</v>
      </c>
      <c r="C5029" s="76" t="s">
        <v>9641</v>
      </c>
      <c r="D5029" s="61" t="s">
        <v>9642</v>
      </c>
      <c r="E5029" s="53">
        <v>820503.64</v>
      </c>
      <c r="F5029" s="26">
        <v>0.105</v>
      </c>
      <c r="G5029" s="53">
        <v>1314651.959</v>
      </c>
      <c r="H5029" s="67"/>
      <c r="I5029" s="68"/>
      <c r="J5029" s="69"/>
      <c r="K5029" s="69"/>
      <c r="L5029" s="69"/>
      <c r="M5029" s="69"/>
      <c r="N5029" s="69"/>
      <c r="O5029" s="35"/>
      <c r="P5029" s="35" t="s">
        <v>28427</v>
      </c>
      <c r="Q5029" s="36">
        <v>1</v>
      </c>
      <c r="R5029" s="35" t="s">
        <v>27</v>
      </c>
      <c r="S5029" s="35" t="s">
        <v>28503</v>
      </c>
      <c r="T5029" s="35">
        <v>0</v>
      </c>
      <c r="U5029" s="35">
        <v>0</v>
      </c>
      <c r="V5029" s="36">
        <v>1</v>
      </c>
      <c r="W5029" s="36">
        <v>1</v>
      </c>
      <c r="X5029" s="37" t="s">
        <v>65</v>
      </c>
    </row>
    <row r="5030" spans="1:24" ht="24" customHeight="1" x14ac:dyDescent="0.2">
      <c r="A5030" s="50" t="s">
        <v>9612</v>
      </c>
      <c r="B5030" s="60" t="s">
        <v>9643</v>
      </c>
      <c r="C5030" s="76" t="s">
        <v>9643</v>
      </c>
      <c r="D5030" s="61" t="s">
        <v>9644</v>
      </c>
      <c r="E5030" s="53">
        <v>139953.1</v>
      </c>
      <c r="F5030" s="26">
        <v>0.105</v>
      </c>
      <c r="G5030" s="53">
        <v>224239.86</v>
      </c>
      <c r="H5030" s="67"/>
      <c r="I5030" s="68"/>
      <c r="J5030" s="69"/>
      <c r="K5030" s="69"/>
      <c r="L5030" s="69"/>
      <c r="M5030" s="69"/>
      <c r="N5030" s="69"/>
      <c r="O5030" s="35"/>
      <c r="P5030" s="35" t="s">
        <v>28428</v>
      </c>
      <c r="Q5030" s="36">
        <v>1</v>
      </c>
      <c r="R5030" s="35" t="s">
        <v>9849</v>
      </c>
      <c r="S5030" s="35" t="s">
        <v>28504</v>
      </c>
      <c r="T5030" s="35">
        <v>0</v>
      </c>
      <c r="U5030" s="35">
        <v>0</v>
      </c>
      <c r="V5030" s="36">
        <v>1</v>
      </c>
      <c r="W5030" s="36">
        <v>1</v>
      </c>
      <c r="X5030" s="37" t="s">
        <v>65</v>
      </c>
    </row>
    <row r="5031" spans="1:24" ht="24" customHeight="1" x14ac:dyDescent="0.2">
      <c r="A5031" s="50" t="s">
        <v>9612</v>
      </c>
      <c r="B5031" s="60" t="s">
        <v>9645</v>
      </c>
      <c r="C5031" s="76" t="s">
        <v>9645</v>
      </c>
      <c r="D5031" s="61" t="s">
        <v>9646</v>
      </c>
      <c r="E5031" s="53">
        <v>229787.02</v>
      </c>
      <c r="F5031" s="26">
        <v>0.105</v>
      </c>
      <c r="G5031" s="53">
        <v>368176.25400000002</v>
      </c>
      <c r="H5031" s="67"/>
      <c r="I5031" s="68"/>
      <c r="J5031" s="69"/>
      <c r="K5031" s="69"/>
      <c r="L5031" s="69"/>
      <c r="M5031" s="69"/>
      <c r="N5031" s="69"/>
      <c r="O5031" s="35"/>
      <c r="P5031" s="35" t="s">
        <v>28429</v>
      </c>
      <c r="Q5031" s="36">
        <v>1</v>
      </c>
      <c r="R5031" s="35" t="s">
        <v>27</v>
      </c>
      <c r="S5031" s="35" t="s">
        <v>28503</v>
      </c>
      <c r="T5031" s="35">
        <v>0</v>
      </c>
      <c r="U5031" s="35">
        <v>0</v>
      </c>
      <c r="V5031" s="36">
        <v>1</v>
      </c>
      <c r="W5031" s="36">
        <v>1</v>
      </c>
      <c r="X5031" s="37" t="s">
        <v>65</v>
      </c>
    </row>
    <row r="5032" spans="1:24" ht="24" customHeight="1" x14ac:dyDescent="0.2">
      <c r="A5032" s="50" t="s">
        <v>9612</v>
      </c>
      <c r="B5032" s="60" t="s">
        <v>9647</v>
      </c>
      <c r="C5032" s="76" t="s">
        <v>9647</v>
      </c>
      <c r="D5032" s="61" t="s">
        <v>9648</v>
      </c>
      <c r="E5032" s="53">
        <v>332127.52</v>
      </c>
      <c r="F5032" s="26">
        <v>0.105</v>
      </c>
      <c r="G5032" s="53">
        <v>532151.31499999994</v>
      </c>
      <c r="H5032" s="67"/>
      <c r="I5032" s="68"/>
      <c r="J5032" s="69"/>
      <c r="K5032" s="69"/>
      <c r="L5032" s="69"/>
      <c r="M5032" s="69"/>
      <c r="N5032" s="69"/>
      <c r="O5032" s="35"/>
      <c r="P5032" s="35" t="s">
        <v>28430</v>
      </c>
      <c r="Q5032" s="36">
        <v>1</v>
      </c>
      <c r="R5032" s="35" t="s">
        <v>27</v>
      </c>
      <c r="S5032" s="35" t="s">
        <v>28504</v>
      </c>
      <c r="T5032" s="35">
        <v>0</v>
      </c>
      <c r="U5032" s="35">
        <v>0</v>
      </c>
      <c r="V5032" s="36">
        <v>1</v>
      </c>
      <c r="W5032" s="36">
        <v>1</v>
      </c>
      <c r="X5032" s="37" t="s">
        <v>65</v>
      </c>
    </row>
    <row r="5033" spans="1:24" ht="24" customHeight="1" x14ac:dyDescent="0.2">
      <c r="A5033" s="50" t="s">
        <v>9612</v>
      </c>
      <c r="B5033" s="60" t="s">
        <v>9649</v>
      </c>
      <c r="C5033" s="76" t="s">
        <v>9649</v>
      </c>
      <c r="D5033" s="61" t="s">
        <v>9650</v>
      </c>
      <c r="E5033" s="53">
        <v>428214.67</v>
      </c>
      <c r="F5033" s="26">
        <v>0.105</v>
      </c>
      <c r="G5033" s="53">
        <v>686106.95299999998</v>
      </c>
      <c r="H5033" s="67"/>
      <c r="I5033" s="68"/>
      <c r="J5033" s="69"/>
      <c r="K5033" s="69"/>
      <c r="L5033" s="69"/>
      <c r="M5033" s="69"/>
      <c r="N5033" s="69"/>
      <c r="O5033" s="35"/>
      <c r="P5033" s="35" t="s">
        <v>28431</v>
      </c>
      <c r="Q5033" s="36">
        <v>1</v>
      </c>
      <c r="R5033" s="35" t="s">
        <v>27</v>
      </c>
      <c r="S5033" s="35" t="s">
        <v>28504</v>
      </c>
      <c r="T5033" s="35">
        <v>0</v>
      </c>
      <c r="U5033" s="35">
        <v>0</v>
      </c>
      <c r="V5033" s="36">
        <v>1</v>
      </c>
      <c r="W5033" s="36">
        <v>1</v>
      </c>
      <c r="X5033" s="37" t="s">
        <v>65</v>
      </c>
    </row>
    <row r="5034" spans="1:24" ht="24" customHeight="1" x14ac:dyDescent="0.2">
      <c r="A5034" s="50" t="s">
        <v>9612</v>
      </c>
      <c r="B5034" s="60" t="s">
        <v>9651</v>
      </c>
      <c r="C5034" s="76" t="s">
        <v>9651</v>
      </c>
      <c r="D5034" s="61" t="s">
        <v>9652</v>
      </c>
      <c r="E5034" s="53">
        <v>201574.26</v>
      </c>
      <c r="F5034" s="26">
        <v>0.105</v>
      </c>
      <c r="G5034" s="53">
        <v>322972.36099999998</v>
      </c>
      <c r="H5034" s="67"/>
      <c r="I5034" s="68"/>
      <c r="J5034" s="69"/>
      <c r="K5034" s="69"/>
      <c r="L5034" s="69"/>
      <c r="M5034" s="69"/>
      <c r="N5034" s="69"/>
      <c r="O5034" s="35"/>
      <c r="P5034" s="35" t="s">
        <v>65</v>
      </c>
      <c r="Q5034" s="36">
        <v>1</v>
      </c>
      <c r="R5034" s="35" t="s">
        <v>27</v>
      </c>
      <c r="S5034" s="35" t="s">
        <v>28503</v>
      </c>
      <c r="T5034" s="35">
        <v>0</v>
      </c>
      <c r="U5034" s="35">
        <v>0</v>
      </c>
      <c r="V5034" s="36">
        <v>1</v>
      </c>
      <c r="W5034" s="36">
        <v>1</v>
      </c>
      <c r="X5034" s="37" t="s">
        <v>65</v>
      </c>
    </row>
    <row r="5035" spans="1:24" ht="24" customHeight="1" x14ac:dyDescent="0.2">
      <c r="A5035" s="50" t="s">
        <v>9612</v>
      </c>
      <c r="B5035" s="60" t="s">
        <v>9653</v>
      </c>
      <c r="C5035" s="76" t="s">
        <v>9653</v>
      </c>
      <c r="D5035" s="61" t="s">
        <v>9654</v>
      </c>
      <c r="E5035" s="53">
        <v>351984.17</v>
      </c>
      <c r="F5035" s="26">
        <v>0.105</v>
      </c>
      <c r="G5035" s="53">
        <v>563966.64</v>
      </c>
      <c r="H5035" s="67"/>
      <c r="I5035" s="68"/>
      <c r="J5035" s="69"/>
      <c r="K5035" s="69"/>
      <c r="L5035" s="69"/>
      <c r="M5035" s="69"/>
      <c r="N5035" s="69"/>
      <c r="O5035" s="35"/>
      <c r="P5035" s="35" t="s">
        <v>28432</v>
      </c>
      <c r="Q5035" s="36">
        <v>1</v>
      </c>
      <c r="R5035" s="35" t="s">
        <v>27</v>
      </c>
      <c r="S5035" s="35" t="s">
        <v>28503</v>
      </c>
      <c r="T5035" s="35">
        <v>0</v>
      </c>
      <c r="U5035" s="35">
        <v>0</v>
      </c>
      <c r="V5035" s="36">
        <v>1</v>
      </c>
      <c r="W5035" s="36">
        <v>1</v>
      </c>
      <c r="X5035" s="37" t="s">
        <v>65</v>
      </c>
    </row>
    <row r="5036" spans="1:24" ht="24" customHeight="1" x14ac:dyDescent="0.2">
      <c r="A5036" s="50" t="s">
        <v>9612</v>
      </c>
      <c r="B5036" s="60" t="s">
        <v>9655</v>
      </c>
      <c r="C5036" s="76" t="s">
        <v>9655</v>
      </c>
      <c r="D5036" s="61" t="s">
        <v>9656</v>
      </c>
      <c r="E5036" s="53">
        <v>302883.61</v>
      </c>
      <c r="F5036" s="26">
        <v>0.105</v>
      </c>
      <c r="G5036" s="53">
        <v>485295.25900000002</v>
      </c>
      <c r="H5036" s="67"/>
      <c r="I5036" s="68"/>
      <c r="J5036" s="69"/>
      <c r="K5036" s="69"/>
      <c r="L5036" s="69"/>
      <c r="M5036" s="69"/>
      <c r="N5036" s="69"/>
      <c r="O5036" s="35"/>
      <c r="P5036" s="35" t="s">
        <v>65</v>
      </c>
      <c r="Q5036" s="36">
        <v>1</v>
      </c>
      <c r="R5036" s="35" t="s">
        <v>27</v>
      </c>
      <c r="S5036" s="35" t="s">
        <v>28503</v>
      </c>
      <c r="T5036" s="35">
        <v>0</v>
      </c>
      <c r="U5036" s="35">
        <v>0</v>
      </c>
      <c r="V5036" s="36">
        <v>1</v>
      </c>
      <c r="W5036" s="36">
        <v>1</v>
      </c>
      <c r="X5036" s="37" t="s">
        <v>65</v>
      </c>
    </row>
    <row r="5037" spans="1:24" ht="24" customHeight="1" x14ac:dyDescent="0.2">
      <c r="A5037" s="50" t="s">
        <v>9657</v>
      </c>
      <c r="B5037" s="60" t="s">
        <v>9658</v>
      </c>
      <c r="C5037" s="76" t="s">
        <v>9658</v>
      </c>
      <c r="D5037" s="61" t="s">
        <v>9659</v>
      </c>
      <c r="E5037" s="53">
        <v>6115.59</v>
      </c>
      <c r="F5037" s="26">
        <v>0.21</v>
      </c>
      <c r="G5037" s="53">
        <v>10729.808000000001</v>
      </c>
      <c r="H5037" s="67"/>
      <c r="I5037" s="68"/>
      <c r="J5037" s="69"/>
      <c r="K5037" s="69"/>
      <c r="L5037" s="69"/>
      <c r="M5037" s="69"/>
      <c r="N5037" s="69"/>
      <c r="O5037" s="35"/>
      <c r="P5037" s="35" t="s">
        <v>28433</v>
      </c>
      <c r="Q5037" s="36">
        <v>1</v>
      </c>
      <c r="R5037" s="35" t="s">
        <v>27</v>
      </c>
      <c r="S5037" s="35" t="s">
        <v>28504</v>
      </c>
      <c r="T5037" s="35">
        <v>0</v>
      </c>
      <c r="U5037" s="35">
        <v>0</v>
      </c>
      <c r="V5037" s="36">
        <v>1</v>
      </c>
      <c r="W5037" s="36">
        <v>1</v>
      </c>
      <c r="X5037" s="37" t="s">
        <v>65</v>
      </c>
    </row>
    <row r="5038" spans="1:24" ht="24" customHeight="1" x14ac:dyDescent="0.2">
      <c r="A5038" s="50" t="s">
        <v>9657</v>
      </c>
      <c r="B5038" s="60" t="s">
        <v>9660</v>
      </c>
      <c r="C5038" s="76" t="s">
        <v>9660</v>
      </c>
      <c r="D5038" s="61" t="s">
        <v>9661</v>
      </c>
      <c r="E5038" s="53">
        <v>29558.49</v>
      </c>
      <c r="F5038" s="26">
        <v>0.21</v>
      </c>
      <c r="G5038" s="53">
        <v>51860.37</v>
      </c>
      <c r="H5038" s="67"/>
      <c r="I5038" s="68"/>
      <c r="J5038" s="69"/>
      <c r="K5038" s="69"/>
      <c r="L5038" s="69"/>
      <c r="M5038" s="69"/>
      <c r="N5038" s="69"/>
      <c r="O5038" s="35"/>
      <c r="P5038" s="35" t="s">
        <v>28434</v>
      </c>
      <c r="Q5038" s="36">
        <v>1</v>
      </c>
      <c r="R5038" s="35" t="s">
        <v>27</v>
      </c>
      <c r="S5038" s="35" t="s">
        <v>28504</v>
      </c>
      <c r="T5038" s="35">
        <v>0</v>
      </c>
      <c r="U5038" s="35">
        <v>0</v>
      </c>
      <c r="V5038" s="36">
        <v>1</v>
      </c>
      <c r="W5038" s="36">
        <v>1</v>
      </c>
      <c r="X5038" s="37" t="s">
        <v>65</v>
      </c>
    </row>
    <row r="5039" spans="1:24" ht="24" customHeight="1" x14ac:dyDescent="0.2">
      <c r="A5039" s="50" t="s">
        <v>9657</v>
      </c>
      <c r="B5039" s="60" t="s">
        <v>9662</v>
      </c>
      <c r="C5039" s="76" t="s">
        <v>9662</v>
      </c>
      <c r="D5039" s="61" t="s">
        <v>9663</v>
      </c>
      <c r="E5039" s="53">
        <v>97848.92</v>
      </c>
      <c r="F5039" s="26">
        <v>0.21</v>
      </c>
      <c r="G5039" s="53">
        <v>171675.92499999999</v>
      </c>
      <c r="H5039" s="67"/>
      <c r="I5039" s="68"/>
      <c r="J5039" s="69"/>
      <c r="K5039" s="69"/>
      <c r="L5039" s="69"/>
      <c r="M5039" s="69"/>
      <c r="N5039" s="69"/>
      <c r="O5039" s="35"/>
      <c r="P5039" s="35" t="s">
        <v>28435</v>
      </c>
      <c r="Q5039" s="36">
        <v>1</v>
      </c>
      <c r="R5039" s="35" t="s">
        <v>27</v>
      </c>
      <c r="S5039" s="35" t="s">
        <v>28503</v>
      </c>
      <c r="T5039" s="35">
        <v>0</v>
      </c>
      <c r="U5039" s="35">
        <v>0</v>
      </c>
      <c r="V5039" s="36">
        <v>1</v>
      </c>
      <c r="W5039" s="36">
        <v>1</v>
      </c>
      <c r="X5039" s="37" t="s">
        <v>65</v>
      </c>
    </row>
    <row r="5040" spans="1:24" ht="24" customHeight="1" x14ac:dyDescent="0.2">
      <c r="A5040" s="50" t="s">
        <v>9657</v>
      </c>
      <c r="B5040" s="60" t="s">
        <v>9664</v>
      </c>
      <c r="C5040" s="76" t="s">
        <v>9664</v>
      </c>
      <c r="D5040" s="61" t="s">
        <v>9665</v>
      </c>
      <c r="E5040" s="53">
        <v>42808.88</v>
      </c>
      <c r="F5040" s="26">
        <v>0.21</v>
      </c>
      <c r="G5040" s="53">
        <v>75108.184999999998</v>
      </c>
      <c r="H5040" s="67"/>
      <c r="I5040" s="68"/>
      <c r="J5040" s="69"/>
      <c r="K5040" s="69"/>
      <c r="L5040" s="69"/>
      <c r="M5040" s="69"/>
      <c r="N5040" s="69"/>
      <c r="O5040" s="35"/>
      <c r="P5040" s="35" t="s">
        <v>28436</v>
      </c>
      <c r="Q5040" s="36">
        <v>1</v>
      </c>
      <c r="R5040" s="35" t="s">
        <v>27</v>
      </c>
      <c r="S5040" s="35" t="s">
        <v>28503</v>
      </c>
      <c r="T5040" s="35">
        <v>0</v>
      </c>
      <c r="U5040" s="35">
        <v>0</v>
      </c>
      <c r="V5040" s="36">
        <v>1</v>
      </c>
      <c r="W5040" s="36">
        <v>1</v>
      </c>
      <c r="X5040" s="37" t="s">
        <v>65</v>
      </c>
    </row>
    <row r="5041" spans="1:24" ht="24" customHeight="1" x14ac:dyDescent="0.2">
      <c r="A5041" s="50" t="s">
        <v>9657</v>
      </c>
      <c r="B5041" s="60" t="s">
        <v>9666</v>
      </c>
      <c r="C5041" s="76" t="s">
        <v>9666</v>
      </c>
      <c r="D5041" s="61" t="s">
        <v>9667</v>
      </c>
      <c r="E5041" s="53">
        <v>16715.830000000002</v>
      </c>
      <c r="F5041" s="26">
        <v>0.21</v>
      </c>
      <c r="G5041" s="53">
        <v>29327.919999999998</v>
      </c>
      <c r="H5041" s="67"/>
      <c r="I5041" s="68"/>
      <c r="J5041" s="69"/>
      <c r="K5041" s="69"/>
      <c r="L5041" s="69"/>
      <c r="M5041" s="69"/>
      <c r="N5041" s="69"/>
      <c r="O5041" s="35"/>
      <c r="P5041" s="35" t="s">
        <v>28437</v>
      </c>
      <c r="Q5041" s="36">
        <v>1</v>
      </c>
      <c r="R5041" s="35" t="s">
        <v>27</v>
      </c>
      <c r="S5041" s="35" t="s">
        <v>28503</v>
      </c>
      <c r="T5041" s="35">
        <v>0</v>
      </c>
      <c r="U5041" s="35">
        <v>0</v>
      </c>
      <c r="V5041" s="36">
        <v>1</v>
      </c>
      <c r="W5041" s="36">
        <v>1</v>
      </c>
      <c r="X5041" s="37" t="s">
        <v>65</v>
      </c>
    </row>
    <row r="5042" spans="1:24" ht="24" customHeight="1" x14ac:dyDescent="0.2">
      <c r="A5042" s="50" t="s">
        <v>9657</v>
      </c>
      <c r="B5042" s="60" t="s">
        <v>9668</v>
      </c>
      <c r="C5042" s="76" t="s">
        <v>9668</v>
      </c>
      <c r="D5042" s="61" t="s">
        <v>9669</v>
      </c>
      <c r="E5042" s="53">
        <v>31597.040000000001</v>
      </c>
      <c r="F5042" s="26">
        <v>0.21</v>
      </c>
      <c r="G5042" s="53">
        <v>55437.008999999998</v>
      </c>
      <c r="H5042" s="67"/>
      <c r="I5042" s="68"/>
      <c r="J5042" s="69"/>
      <c r="K5042" s="69"/>
      <c r="L5042" s="69"/>
      <c r="M5042" s="69"/>
      <c r="N5042" s="69"/>
      <c r="O5042" s="35"/>
      <c r="P5042" s="35" t="s">
        <v>28438</v>
      </c>
      <c r="Q5042" s="36">
        <v>1</v>
      </c>
      <c r="R5042" s="35" t="s">
        <v>27</v>
      </c>
      <c r="S5042" s="35" t="s">
        <v>28504</v>
      </c>
      <c r="T5042" s="35">
        <v>0</v>
      </c>
      <c r="U5042" s="35">
        <v>0</v>
      </c>
      <c r="V5042" s="36">
        <v>1</v>
      </c>
      <c r="W5042" s="36">
        <v>1</v>
      </c>
      <c r="X5042" s="37" t="s">
        <v>65</v>
      </c>
    </row>
    <row r="5043" spans="1:24" ht="24" customHeight="1" x14ac:dyDescent="0.2">
      <c r="A5043" s="50" t="s">
        <v>9657</v>
      </c>
      <c r="B5043" s="60" t="s">
        <v>9670</v>
      </c>
      <c r="C5043" s="76" t="s">
        <v>9670</v>
      </c>
      <c r="D5043" s="61" t="s">
        <v>9671</v>
      </c>
      <c r="E5043" s="53">
        <v>41789.65</v>
      </c>
      <c r="F5043" s="26">
        <v>0.21</v>
      </c>
      <c r="G5043" s="53">
        <v>73319.937999999995</v>
      </c>
      <c r="H5043" s="67"/>
      <c r="I5043" s="68"/>
      <c r="J5043" s="69"/>
      <c r="K5043" s="69"/>
      <c r="L5043" s="69"/>
      <c r="M5043" s="69"/>
      <c r="N5043" s="69"/>
      <c r="O5043" s="35"/>
      <c r="P5043" s="35" t="s">
        <v>28439</v>
      </c>
      <c r="Q5043" s="36">
        <v>1</v>
      </c>
      <c r="R5043" s="35" t="s">
        <v>27</v>
      </c>
      <c r="S5043" s="35" t="s">
        <v>28504</v>
      </c>
      <c r="T5043" s="35">
        <v>0</v>
      </c>
      <c r="U5043" s="35">
        <v>0</v>
      </c>
      <c r="V5043" s="36">
        <v>1</v>
      </c>
      <c r="W5043" s="36">
        <v>1</v>
      </c>
      <c r="X5043" s="37" t="s">
        <v>65</v>
      </c>
    </row>
    <row r="5044" spans="1:24" ht="24" customHeight="1" x14ac:dyDescent="0.2">
      <c r="A5044" s="50" t="s">
        <v>9657</v>
      </c>
      <c r="B5044" s="60" t="s">
        <v>9672</v>
      </c>
      <c r="C5044" s="76" t="s">
        <v>9672</v>
      </c>
      <c r="D5044" s="61" t="s">
        <v>9673</v>
      </c>
      <c r="E5044" s="53">
        <v>41789.65</v>
      </c>
      <c r="F5044" s="26">
        <v>0.21</v>
      </c>
      <c r="G5044" s="53">
        <v>73319.937999999995</v>
      </c>
      <c r="H5044" s="67"/>
      <c r="I5044" s="68"/>
      <c r="J5044" s="69"/>
      <c r="K5044" s="69"/>
      <c r="L5044" s="69"/>
      <c r="M5044" s="69"/>
      <c r="N5044" s="69"/>
      <c r="O5044" s="35"/>
      <c r="P5044" s="35" t="s">
        <v>28440</v>
      </c>
      <c r="Q5044" s="36">
        <v>1</v>
      </c>
      <c r="R5044" s="35" t="s">
        <v>27</v>
      </c>
      <c r="S5044" s="35" t="s">
        <v>28503</v>
      </c>
      <c r="T5044" s="35">
        <v>0</v>
      </c>
      <c r="U5044" s="35">
        <v>0</v>
      </c>
      <c r="V5044" s="36">
        <v>1</v>
      </c>
      <c r="W5044" s="36">
        <v>1</v>
      </c>
      <c r="X5044" s="37" t="s">
        <v>65</v>
      </c>
    </row>
    <row r="5045" spans="1:24" ht="24" customHeight="1" x14ac:dyDescent="0.2">
      <c r="A5045" s="50" t="s">
        <v>9657</v>
      </c>
      <c r="B5045" s="60" t="s">
        <v>9674</v>
      </c>
      <c r="C5045" s="76" t="s">
        <v>9674</v>
      </c>
      <c r="D5045" s="61" t="s">
        <v>9675</v>
      </c>
      <c r="E5045" s="53">
        <v>33253.31</v>
      </c>
      <c r="F5045" s="26">
        <v>0.21</v>
      </c>
      <c r="G5045" s="53">
        <v>58342.932999999997</v>
      </c>
      <c r="H5045" s="67"/>
      <c r="I5045" s="68"/>
      <c r="J5045" s="69"/>
      <c r="K5045" s="69"/>
      <c r="L5045" s="69"/>
      <c r="M5045" s="69"/>
      <c r="N5045" s="69"/>
      <c r="O5045" s="35"/>
      <c r="P5045" s="35" t="s">
        <v>28441</v>
      </c>
      <c r="Q5045" s="36">
        <v>1</v>
      </c>
      <c r="R5045" s="35" t="s">
        <v>27</v>
      </c>
      <c r="S5045" s="35" t="s">
        <v>28503</v>
      </c>
      <c r="T5045" s="35">
        <v>0</v>
      </c>
      <c r="U5045" s="35">
        <v>0</v>
      </c>
      <c r="V5045" s="36">
        <v>1</v>
      </c>
      <c r="W5045" s="36">
        <v>1</v>
      </c>
      <c r="X5045" s="37" t="s">
        <v>65</v>
      </c>
    </row>
    <row r="5046" spans="1:24" ht="24" customHeight="1" x14ac:dyDescent="0.2">
      <c r="A5046" s="50" t="s">
        <v>9657</v>
      </c>
      <c r="B5046" s="60" t="s">
        <v>9676</v>
      </c>
      <c r="C5046" s="76" t="s">
        <v>9676</v>
      </c>
      <c r="D5046" s="61" t="s">
        <v>9677</v>
      </c>
      <c r="E5046" s="53">
        <v>45866.68</v>
      </c>
      <c r="F5046" s="26">
        <v>0.21</v>
      </c>
      <c r="G5046" s="53">
        <v>80473.095000000001</v>
      </c>
      <c r="H5046" s="67"/>
      <c r="I5046" s="68"/>
      <c r="J5046" s="69"/>
      <c r="K5046" s="69"/>
      <c r="L5046" s="69"/>
      <c r="M5046" s="69"/>
      <c r="N5046" s="69"/>
      <c r="O5046" s="35"/>
      <c r="P5046" s="35" t="s">
        <v>28442</v>
      </c>
      <c r="Q5046" s="36">
        <v>1</v>
      </c>
      <c r="R5046" s="35" t="s">
        <v>27</v>
      </c>
      <c r="S5046" s="35" t="s">
        <v>28503</v>
      </c>
      <c r="T5046" s="35">
        <v>0</v>
      </c>
      <c r="U5046" s="35">
        <v>0</v>
      </c>
      <c r="V5046" s="36">
        <v>1</v>
      </c>
      <c r="W5046" s="36">
        <v>1</v>
      </c>
      <c r="X5046" s="37" t="s">
        <v>65</v>
      </c>
    </row>
    <row r="5047" spans="1:24" ht="24" customHeight="1" x14ac:dyDescent="0.2">
      <c r="A5047" s="50" t="s">
        <v>9657</v>
      </c>
      <c r="B5047" s="60" t="s">
        <v>9678</v>
      </c>
      <c r="C5047" s="76" t="s">
        <v>9678</v>
      </c>
      <c r="D5047" s="61" t="s">
        <v>9679</v>
      </c>
      <c r="E5047" s="53">
        <v>20385.21</v>
      </c>
      <c r="F5047" s="26">
        <v>0.21</v>
      </c>
      <c r="G5047" s="53">
        <v>35765.845999999998</v>
      </c>
      <c r="H5047" s="67"/>
      <c r="I5047" s="68"/>
      <c r="J5047" s="69"/>
      <c r="K5047" s="69"/>
      <c r="L5047" s="69"/>
      <c r="M5047" s="69"/>
      <c r="N5047" s="69"/>
      <c r="O5047" s="35"/>
      <c r="P5047" s="35" t="s">
        <v>28443</v>
      </c>
      <c r="Q5047" s="36">
        <v>1</v>
      </c>
      <c r="R5047" s="35" t="s">
        <v>27</v>
      </c>
      <c r="S5047" s="35" t="s">
        <v>28503</v>
      </c>
      <c r="T5047" s="35">
        <v>0</v>
      </c>
      <c r="U5047" s="35">
        <v>0</v>
      </c>
      <c r="V5047" s="36">
        <v>1</v>
      </c>
      <c r="W5047" s="36">
        <v>1</v>
      </c>
      <c r="X5047" s="37" t="s">
        <v>65</v>
      </c>
    </row>
    <row r="5048" spans="1:24" ht="24" customHeight="1" x14ac:dyDescent="0.2">
      <c r="A5048" s="50" t="s">
        <v>9657</v>
      </c>
      <c r="B5048" s="60" t="s">
        <v>9680</v>
      </c>
      <c r="C5048" s="76" t="s">
        <v>9680</v>
      </c>
      <c r="D5048" s="61" t="s">
        <v>9681</v>
      </c>
      <c r="E5048" s="53">
        <v>22016.04</v>
      </c>
      <c r="F5048" s="26">
        <v>0.21</v>
      </c>
      <c r="G5048" s="53">
        <v>38627.144999999997</v>
      </c>
      <c r="H5048" s="67"/>
      <c r="I5048" s="68"/>
      <c r="J5048" s="69"/>
      <c r="K5048" s="69"/>
      <c r="L5048" s="69"/>
      <c r="M5048" s="69"/>
      <c r="N5048" s="69"/>
      <c r="O5048" s="35"/>
      <c r="P5048" s="35" t="s">
        <v>28444</v>
      </c>
      <c r="Q5048" s="36">
        <v>1</v>
      </c>
      <c r="R5048" s="35" t="s">
        <v>27</v>
      </c>
      <c r="S5048" s="35" t="s">
        <v>28503</v>
      </c>
      <c r="T5048" s="35">
        <v>0</v>
      </c>
      <c r="U5048" s="35">
        <v>0</v>
      </c>
      <c r="V5048" s="36">
        <v>1</v>
      </c>
      <c r="W5048" s="36">
        <v>1</v>
      </c>
      <c r="X5048" s="37" t="s">
        <v>65</v>
      </c>
    </row>
    <row r="5049" spans="1:24" ht="24" customHeight="1" x14ac:dyDescent="0.2">
      <c r="A5049" s="50" t="s">
        <v>9657</v>
      </c>
      <c r="B5049" s="60" t="s">
        <v>9682</v>
      </c>
      <c r="C5049" s="76" t="s">
        <v>9682</v>
      </c>
      <c r="D5049" s="61" t="s">
        <v>9683</v>
      </c>
      <c r="E5049" s="53">
        <v>60136.26</v>
      </c>
      <c r="F5049" s="26">
        <v>0.21</v>
      </c>
      <c r="G5049" s="53">
        <v>105509.072</v>
      </c>
      <c r="H5049" s="67"/>
      <c r="I5049" s="68"/>
      <c r="J5049" s="69"/>
      <c r="K5049" s="69"/>
      <c r="L5049" s="69"/>
      <c r="M5049" s="69"/>
      <c r="N5049" s="69"/>
      <c r="O5049" s="35"/>
      <c r="P5049" s="35" t="s">
        <v>28445</v>
      </c>
      <c r="Q5049" s="36">
        <v>1</v>
      </c>
      <c r="R5049" s="35" t="s">
        <v>27</v>
      </c>
      <c r="S5049" s="35" t="s">
        <v>28503</v>
      </c>
      <c r="T5049" s="35">
        <v>0</v>
      </c>
      <c r="U5049" s="35">
        <v>0</v>
      </c>
      <c r="V5049" s="36">
        <v>1</v>
      </c>
      <c r="W5049" s="36">
        <v>1</v>
      </c>
      <c r="X5049" s="37" t="s">
        <v>65</v>
      </c>
    </row>
    <row r="5050" spans="1:24" ht="24" customHeight="1" x14ac:dyDescent="0.2">
      <c r="A5050" s="50" t="s">
        <v>9657</v>
      </c>
      <c r="B5050" s="60" t="s">
        <v>9684</v>
      </c>
      <c r="C5050" s="76" t="s">
        <v>9684</v>
      </c>
      <c r="D5050" s="61" t="s">
        <v>9685</v>
      </c>
      <c r="E5050" s="53">
        <v>118234.06</v>
      </c>
      <c r="F5050" s="26">
        <v>0.105</v>
      </c>
      <c r="G5050" s="53">
        <v>189440.52600000001</v>
      </c>
      <c r="H5050" s="67"/>
      <c r="I5050" s="68"/>
      <c r="J5050" s="69"/>
      <c r="K5050" s="69"/>
      <c r="L5050" s="69"/>
      <c r="M5050" s="69"/>
      <c r="N5050" s="69"/>
      <c r="O5050" s="35"/>
      <c r="P5050" s="35" t="s">
        <v>65</v>
      </c>
      <c r="Q5050" s="36">
        <v>1</v>
      </c>
      <c r="R5050" s="35" t="s">
        <v>27</v>
      </c>
      <c r="S5050" s="35" t="s">
        <v>28504</v>
      </c>
      <c r="T5050" s="35">
        <v>0</v>
      </c>
      <c r="U5050" s="35">
        <v>0</v>
      </c>
      <c r="V5050" s="36">
        <v>1</v>
      </c>
      <c r="W5050" s="36">
        <v>1</v>
      </c>
      <c r="X5050" s="37" t="s">
        <v>65</v>
      </c>
    </row>
    <row r="5051" spans="1:24" ht="24" customHeight="1" x14ac:dyDescent="0.2">
      <c r="A5051" s="50" t="s">
        <v>9657</v>
      </c>
      <c r="B5051" s="60" t="s">
        <v>9686</v>
      </c>
      <c r="C5051" s="76" t="s">
        <v>9686</v>
      </c>
      <c r="D5051" s="61" t="s">
        <v>9687</v>
      </c>
      <c r="E5051" s="53">
        <v>393673.97</v>
      </c>
      <c r="F5051" s="26">
        <v>0.105</v>
      </c>
      <c r="G5051" s="53">
        <v>630764.12199999997</v>
      </c>
      <c r="H5051" s="67"/>
      <c r="I5051" s="68"/>
      <c r="J5051" s="69"/>
      <c r="K5051" s="69"/>
      <c r="L5051" s="69"/>
      <c r="M5051" s="69"/>
      <c r="N5051" s="69"/>
      <c r="O5051" s="35"/>
      <c r="P5051" s="35" t="s">
        <v>28446</v>
      </c>
      <c r="Q5051" s="36">
        <v>1</v>
      </c>
      <c r="R5051" s="35" t="s">
        <v>27</v>
      </c>
      <c r="S5051" s="35" t="s">
        <v>28504</v>
      </c>
      <c r="T5051" s="35">
        <v>0</v>
      </c>
      <c r="U5051" s="35">
        <v>0</v>
      </c>
      <c r="V5051" s="36">
        <v>1</v>
      </c>
      <c r="W5051" s="36">
        <v>1</v>
      </c>
      <c r="X5051" s="37" t="s">
        <v>65</v>
      </c>
    </row>
    <row r="5052" spans="1:24" ht="24" customHeight="1" x14ac:dyDescent="0.2">
      <c r="A5052" s="50" t="s">
        <v>9657</v>
      </c>
      <c r="B5052" s="60" t="s">
        <v>9688</v>
      </c>
      <c r="C5052" s="76" t="s">
        <v>9688</v>
      </c>
      <c r="D5052" s="61" t="s">
        <v>9689</v>
      </c>
      <c r="E5052" s="53">
        <v>21608.3</v>
      </c>
      <c r="F5052" s="26">
        <v>0.105</v>
      </c>
      <c r="G5052" s="53">
        <v>34621.904000000002</v>
      </c>
      <c r="H5052" s="67"/>
      <c r="I5052" s="68"/>
      <c r="J5052" s="69"/>
      <c r="K5052" s="69"/>
      <c r="L5052" s="69"/>
      <c r="M5052" s="69"/>
      <c r="N5052" s="69"/>
      <c r="O5052" s="35"/>
      <c r="P5052" s="35" t="s">
        <v>28447</v>
      </c>
      <c r="Q5052" s="36">
        <v>1</v>
      </c>
      <c r="R5052" s="35" t="s">
        <v>27</v>
      </c>
      <c r="S5052" s="35" t="s">
        <v>28504</v>
      </c>
      <c r="T5052" s="35">
        <v>0</v>
      </c>
      <c r="U5052" s="35">
        <v>0</v>
      </c>
      <c r="V5052" s="36">
        <v>1</v>
      </c>
      <c r="W5052" s="36">
        <v>1</v>
      </c>
      <c r="X5052" s="37" t="s">
        <v>65</v>
      </c>
    </row>
    <row r="5053" spans="1:24" ht="24" customHeight="1" x14ac:dyDescent="0.2">
      <c r="A5053" s="50" t="s">
        <v>9657</v>
      </c>
      <c r="B5053" s="60" t="s">
        <v>9690</v>
      </c>
      <c r="C5053" s="76" t="s">
        <v>9690</v>
      </c>
      <c r="D5053" s="61" t="s">
        <v>9691</v>
      </c>
      <c r="E5053" s="53">
        <v>176331.8</v>
      </c>
      <c r="F5053" s="26">
        <v>0.21</v>
      </c>
      <c r="G5053" s="53">
        <v>309374.14299999998</v>
      </c>
      <c r="H5053" s="67"/>
      <c r="I5053" s="68"/>
      <c r="J5053" s="69"/>
      <c r="K5053" s="69"/>
      <c r="L5053" s="69"/>
      <c r="M5053" s="69"/>
      <c r="N5053" s="69"/>
      <c r="O5053" s="35"/>
      <c r="P5053" s="35" t="s">
        <v>28448</v>
      </c>
      <c r="Q5053" s="36">
        <v>1</v>
      </c>
      <c r="R5053" s="35" t="s">
        <v>27</v>
      </c>
      <c r="S5053" s="35" t="s">
        <v>28504</v>
      </c>
      <c r="T5053" s="35">
        <v>0</v>
      </c>
      <c r="U5053" s="35">
        <v>0</v>
      </c>
      <c r="V5053" s="36">
        <v>1</v>
      </c>
      <c r="W5053" s="36">
        <v>1</v>
      </c>
      <c r="X5053" s="37" t="s">
        <v>65</v>
      </c>
    </row>
    <row r="5054" spans="1:24" ht="24" customHeight="1" x14ac:dyDescent="0.2">
      <c r="A5054" s="50" t="s">
        <v>9657</v>
      </c>
      <c r="B5054" s="60" t="s">
        <v>9692</v>
      </c>
      <c r="C5054" s="76" t="s">
        <v>9692</v>
      </c>
      <c r="D5054" s="61" t="s">
        <v>9693</v>
      </c>
      <c r="E5054" s="53">
        <v>251757.06</v>
      </c>
      <c r="F5054" s="26">
        <v>0.21</v>
      </c>
      <c r="G5054" s="53">
        <v>441707.76500000001</v>
      </c>
      <c r="H5054" s="67"/>
      <c r="I5054" s="68"/>
      <c r="J5054" s="69"/>
      <c r="K5054" s="69"/>
      <c r="L5054" s="69"/>
      <c r="M5054" s="69"/>
      <c r="N5054" s="69"/>
      <c r="O5054" s="35"/>
      <c r="P5054" s="35" t="s">
        <v>28449</v>
      </c>
      <c r="Q5054" s="36">
        <v>1</v>
      </c>
      <c r="R5054" s="35" t="s">
        <v>27</v>
      </c>
      <c r="S5054" s="35" t="s">
        <v>28504</v>
      </c>
      <c r="T5054" s="35">
        <v>0</v>
      </c>
      <c r="U5054" s="35">
        <v>0</v>
      </c>
      <c r="V5054" s="36">
        <v>1</v>
      </c>
      <c r="W5054" s="36">
        <v>1</v>
      </c>
      <c r="X5054" s="37" t="s">
        <v>65</v>
      </c>
    </row>
    <row r="5055" spans="1:24" ht="24" customHeight="1" x14ac:dyDescent="0.2">
      <c r="A5055" s="50" t="s">
        <v>9657</v>
      </c>
      <c r="B5055" s="60" t="s">
        <v>9694</v>
      </c>
      <c r="C5055" s="76" t="s">
        <v>9694</v>
      </c>
      <c r="D5055" s="61" t="s">
        <v>9695</v>
      </c>
      <c r="E5055" s="53">
        <v>183466.68</v>
      </c>
      <c r="F5055" s="26">
        <v>0.21</v>
      </c>
      <c r="G5055" s="53">
        <v>384302.15600000002</v>
      </c>
      <c r="H5055" s="67"/>
      <c r="I5055" s="68"/>
      <c r="J5055" s="69"/>
      <c r="K5055" s="69"/>
      <c r="L5055" s="69"/>
      <c r="M5055" s="69"/>
      <c r="N5055" s="69"/>
      <c r="O5055" s="35"/>
      <c r="P5055" s="35" t="s">
        <v>28450</v>
      </c>
      <c r="Q5055" s="36">
        <v>1</v>
      </c>
      <c r="R5055" s="35" t="s">
        <v>27</v>
      </c>
      <c r="S5055" s="35" t="s">
        <v>28504</v>
      </c>
      <c r="T5055" s="35">
        <v>0</v>
      </c>
      <c r="U5055" s="35">
        <v>0</v>
      </c>
      <c r="V5055" s="36">
        <v>1</v>
      </c>
      <c r="W5055" s="36">
        <v>1</v>
      </c>
      <c r="X5055" s="37" t="s">
        <v>65</v>
      </c>
    </row>
    <row r="5056" spans="1:24" ht="24" customHeight="1" x14ac:dyDescent="0.2">
      <c r="A5056" s="50" t="s">
        <v>9657</v>
      </c>
      <c r="B5056" s="60" t="s">
        <v>9696</v>
      </c>
      <c r="C5056" s="76" t="s">
        <v>9696</v>
      </c>
      <c r="D5056" s="61" t="s">
        <v>9697</v>
      </c>
      <c r="E5056" s="53">
        <v>234429.59</v>
      </c>
      <c r="F5056" s="26">
        <v>0.21</v>
      </c>
      <c r="G5056" s="53">
        <v>491052.636</v>
      </c>
      <c r="H5056" s="67"/>
      <c r="I5056" s="68"/>
      <c r="J5056" s="69"/>
      <c r="K5056" s="69"/>
      <c r="L5056" s="69"/>
      <c r="M5056" s="69"/>
      <c r="N5056" s="69"/>
      <c r="O5056" s="35"/>
      <c r="P5056" s="35" t="s">
        <v>28451</v>
      </c>
      <c r="Q5056" s="36">
        <v>1</v>
      </c>
      <c r="R5056" s="35" t="s">
        <v>27</v>
      </c>
      <c r="S5056" s="35" t="s">
        <v>28504</v>
      </c>
      <c r="T5056" s="35">
        <v>0</v>
      </c>
      <c r="U5056" s="35">
        <v>0</v>
      </c>
      <c r="V5056" s="36">
        <v>1</v>
      </c>
      <c r="W5056" s="36">
        <v>1</v>
      </c>
      <c r="X5056" s="37" t="s">
        <v>65</v>
      </c>
    </row>
    <row r="5057" spans="1:24" ht="24" customHeight="1" x14ac:dyDescent="0.2">
      <c r="A5057" s="50" t="s">
        <v>9657</v>
      </c>
      <c r="B5057" s="60" t="s">
        <v>9698</v>
      </c>
      <c r="C5057" s="76" t="s">
        <v>9698</v>
      </c>
      <c r="D5057" s="61" t="s">
        <v>9699</v>
      </c>
      <c r="E5057" s="53">
        <v>234429.59</v>
      </c>
      <c r="F5057" s="26">
        <v>0.21</v>
      </c>
      <c r="G5057" s="53">
        <v>491052.636</v>
      </c>
      <c r="H5057" s="67"/>
      <c r="I5057" s="68"/>
      <c r="J5057" s="69"/>
      <c r="K5057" s="69"/>
      <c r="L5057" s="69"/>
      <c r="M5057" s="69"/>
      <c r="N5057" s="69"/>
      <c r="O5057" s="35"/>
      <c r="P5057" s="35" t="s">
        <v>28452</v>
      </c>
      <c r="Q5057" s="36">
        <v>1</v>
      </c>
      <c r="R5057" s="35" t="s">
        <v>27</v>
      </c>
      <c r="S5057" s="35" t="s">
        <v>28504</v>
      </c>
      <c r="T5057" s="35">
        <v>0</v>
      </c>
      <c r="U5057" s="35">
        <v>0</v>
      </c>
      <c r="V5057" s="36">
        <v>1</v>
      </c>
      <c r="W5057" s="36">
        <v>1</v>
      </c>
      <c r="X5057" s="37" t="s">
        <v>65</v>
      </c>
    </row>
    <row r="5058" spans="1:24" ht="24" customHeight="1" x14ac:dyDescent="0.2">
      <c r="A5058" s="50" t="s">
        <v>9657</v>
      </c>
      <c r="B5058" s="60" t="s">
        <v>9700</v>
      </c>
      <c r="C5058" s="76" t="s">
        <v>9700</v>
      </c>
      <c r="D5058" s="61" t="s">
        <v>9701</v>
      </c>
      <c r="E5058" s="53">
        <v>661499.19999999995</v>
      </c>
      <c r="F5058" s="26">
        <v>0.21</v>
      </c>
      <c r="G5058" s="53">
        <v>1385622.5290000001</v>
      </c>
      <c r="H5058" s="67"/>
      <c r="I5058" s="68"/>
      <c r="J5058" s="69"/>
      <c r="K5058" s="69"/>
      <c r="L5058" s="69"/>
      <c r="M5058" s="69"/>
      <c r="N5058" s="69"/>
      <c r="O5058" s="35"/>
      <c r="P5058" s="35" t="s">
        <v>28453</v>
      </c>
      <c r="Q5058" s="36">
        <v>1</v>
      </c>
      <c r="R5058" s="35" t="s">
        <v>27</v>
      </c>
      <c r="S5058" s="35" t="s">
        <v>28504</v>
      </c>
      <c r="T5058" s="35">
        <v>0</v>
      </c>
      <c r="U5058" s="35">
        <v>0</v>
      </c>
      <c r="V5058" s="36">
        <v>1</v>
      </c>
      <c r="W5058" s="36">
        <v>1</v>
      </c>
      <c r="X5058" s="37" t="s">
        <v>65</v>
      </c>
    </row>
    <row r="5059" spans="1:24" ht="24" customHeight="1" x14ac:dyDescent="0.2">
      <c r="A5059" s="50" t="s">
        <v>9657</v>
      </c>
      <c r="B5059" s="60" t="s">
        <v>9702</v>
      </c>
      <c r="C5059" s="76" t="s">
        <v>9702</v>
      </c>
      <c r="D5059" s="61" t="s">
        <v>9703</v>
      </c>
      <c r="E5059" s="53">
        <v>625145.62</v>
      </c>
      <c r="F5059" s="26">
        <v>0.21</v>
      </c>
      <c r="G5059" s="53">
        <v>1309473.777</v>
      </c>
      <c r="H5059" s="67"/>
      <c r="I5059" s="68"/>
      <c r="J5059" s="69"/>
      <c r="K5059" s="69"/>
      <c r="L5059" s="69"/>
      <c r="M5059" s="69"/>
      <c r="N5059" s="69"/>
      <c r="O5059" s="35"/>
      <c r="P5059" s="35" t="s">
        <v>28454</v>
      </c>
      <c r="Q5059" s="36">
        <v>1</v>
      </c>
      <c r="R5059" s="35" t="s">
        <v>27</v>
      </c>
      <c r="S5059" s="35" t="s">
        <v>28503</v>
      </c>
      <c r="T5059" s="35">
        <v>0</v>
      </c>
      <c r="U5059" s="35">
        <v>0</v>
      </c>
      <c r="V5059" s="36">
        <v>1</v>
      </c>
      <c r="W5059" s="36">
        <v>1</v>
      </c>
      <c r="X5059" s="37" t="s">
        <v>65</v>
      </c>
    </row>
    <row r="5060" spans="1:24" ht="24" customHeight="1" x14ac:dyDescent="0.2">
      <c r="A5060" s="50" t="s">
        <v>9657</v>
      </c>
      <c r="B5060" s="60" t="s">
        <v>9704</v>
      </c>
      <c r="C5060" s="76" t="s">
        <v>9704</v>
      </c>
      <c r="D5060" s="61" t="s">
        <v>9705</v>
      </c>
      <c r="E5060" s="53">
        <v>1129339.21</v>
      </c>
      <c r="F5060" s="26">
        <v>0.21</v>
      </c>
      <c r="G5060" s="53">
        <v>2365592.9569999999</v>
      </c>
      <c r="H5060" s="67"/>
      <c r="I5060" s="68"/>
      <c r="J5060" s="69"/>
      <c r="K5060" s="69"/>
      <c r="L5060" s="69"/>
      <c r="M5060" s="69"/>
      <c r="N5060" s="69"/>
      <c r="O5060" s="35"/>
      <c r="P5060" s="35" t="s">
        <v>28455</v>
      </c>
      <c r="Q5060" s="36">
        <v>1</v>
      </c>
      <c r="R5060" s="35" t="s">
        <v>27</v>
      </c>
      <c r="S5060" s="35" t="s">
        <v>28504</v>
      </c>
      <c r="T5060" s="35">
        <v>0</v>
      </c>
      <c r="U5060" s="35">
        <v>0</v>
      </c>
      <c r="V5060" s="36">
        <v>1</v>
      </c>
      <c r="W5060" s="36">
        <v>1</v>
      </c>
      <c r="X5060" s="37" t="s">
        <v>65</v>
      </c>
    </row>
    <row r="5061" spans="1:24" ht="24" customHeight="1" x14ac:dyDescent="0.2">
      <c r="A5061" s="50" t="s">
        <v>9657</v>
      </c>
      <c r="B5061" s="60" t="s">
        <v>9708</v>
      </c>
      <c r="C5061" s="76" t="s">
        <v>9708</v>
      </c>
      <c r="D5061" s="61" t="s">
        <v>9709</v>
      </c>
      <c r="E5061" s="53">
        <v>99887.46</v>
      </c>
      <c r="F5061" s="26">
        <v>0.105</v>
      </c>
      <c r="G5061" s="53">
        <v>160044.68599999999</v>
      </c>
      <c r="H5061" s="67"/>
      <c r="I5061" s="68"/>
      <c r="J5061" s="69"/>
      <c r="K5061" s="69"/>
      <c r="L5061" s="69"/>
      <c r="M5061" s="69"/>
      <c r="N5061" s="69"/>
      <c r="O5061" s="35"/>
      <c r="P5061" s="35" t="s">
        <v>28456</v>
      </c>
      <c r="Q5061" s="36">
        <v>1</v>
      </c>
      <c r="R5061" s="35" t="s">
        <v>27</v>
      </c>
      <c r="S5061" s="35" t="s">
        <v>28504</v>
      </c>
      <c r="T5061" s="35">
        <v>0</v>
      </c>
      <c r="U5061" s="35">
        <v>0</v>
      </c>
      <c r="V5061" s="36">
        <v>1</v>
      </c>
      <c r="W5061" s="36">
        <v>1</v>
      </c>
      <c r="X5061" s="37" t="s">
        <v>65</v>
      </c>
    </row>
    <row r="5062" spans="1:24" ht="24" customHeight="1" x14ac:dyDescent="0.2">
      <c r="A5062" s="50" t="s">
        <v>9657</v>
      </c>
      <c r="B5062" s="60" t="s">
        <v>9710</v>
      </c>
      <c r="C5062" s="76" t="s">
        <v>9710</v>
      </c>
      <c r="D5062" s="61" t="s">
        <v>9711</v>
      </c>
      <c r="E5062" s="53">
        <v>24462.22</v>
      </c>
      <c r="F5062" s="26">
        <v>0.21</v>
      </c>
      <c r="G5062" s="53">
        <v>42918.966</v>
      </c>
      <c r="H5062" s="67"/>
      <c r="I5062" s="68"/>
      <c r="J5062" s="69"/>
      <c r="K5062" s="69"/>
      <c r="L5062" s="69"/>
      <c r="M5062" s="69"/>
      <c r="N5062" s="69"/>
      <c r="O5062" s="35"/>
      <c r="P5062" s="35" t="s">
        <v>28457</v>
      </c>
      <c r="Q5062" s="36">
        <v>1</v>
      </c>
      <c r="R5062" s="35" t="s">
        <v>27</v>
      </c>
      <c r="S5062" s="35" t="s">
        <v>28503</v>
      </c>
      <c r="T5062" s="35">
        <v>0</v>
      </c>
      <c r="U5062" s="35">
        <v>0</v>
      </c>
      <c r="V5062" s="36">
        <v>1</v>
      </c>
      <c r="W5062" s="36">
        <v>1</v>
      </c>
      <c r="X5062" s="37" t="s">
        <v>65</v>
      </c>
    </row>
    <row r="5063" spans="1:24" ht="24" customHeight="1" x14ac:dyDescent="0.2">
      <c r="A5063" s="50" t="s">
        <v>9657</v>
      </c>
      <c r="B5063" s="60" t="s">
        <v>9712</v>
      </c>
      <c r="C5063" s="76" t="s">
        <v>9712</v>
      </c>
      <c r="D5063" s="61" t="s">
        <v>9713</v>
      </c>
      <c r="E5063" s="53">
        <v>19365.97</v>
      </c>
      <c r="F5063" s="26">
        <v>0.21</v>
      </c>
      <c r="G5063" s="53">
        <v>33977.599000000002</v>
      </c>
      <c r="H5063" s="67"/>
      <c r="I5063" s="68"/>
      <c r="J5063" s="69"/>
      <c r="K5063" s="69"/>
      <c r="L5063" s="69"/>
      <c r="M5063" s="69"/>
      <c r="N5063" s="69"/>
      <c r="O5063" s="35"/>
      <c r="P5063" s="35" t="s">
        <v>28458</v>
      </c>
      <c r="Q5063" s="36">
        <v>1</v>
      </c>
      <c r="R5063" s="35" t="s">
        <v>27</v>
      </c>
      <c r="S5063" s="35" t="s">
        <v>28503</v>
      </c>
      <c r="T5063" s="35">
        <v>0</v>
      </c>
      <c r="U5063" s="35">
        <v>0</v>
      </c>
      <c r="V5063" s="36">
        <v>1</v>
      </c>
      <c r="W5063" s="36">
        <v>1</v>
      </c>
      <c r="X5063" s="37" t="s">
        <v>65</v>
      </c>
    </row>
    <row r="5064" spans="1:24" ht="24" customHeight="1" x14ac:dyDescent="0.2">
      <c r="A5064" s="50" t="s">
        <v>9657</v>
      </c>
      <c r="B5064" s="60" t="s">
        <v>9714</v>
      </c>
      <c r="C5064" s="76" t="s">
        <v>9714</v>
      </c>
      <c r="D5064" s="61" t="s">
        <v>9715</v>
      </c>
      <c r="E5064" s="53">
        <v>17755.25</v>
      </c>
      <c r="F5064" s="26">
        <v>0.21</v>
      </c>
      <c r="G5064" s="53">
        <v>31151.582999999999</v>
      </c>
      <c r="H5064" s="67"/>
      <c r="I5064" s="68"/>
      <c r="J5064" s="69"/>
      <c r="K5064" s="69"/>
      <c r="L5064" s="69"/>
      <c r="M5064" s="69"/>
      <c r="N5064" s="69"/>
      <c r="O5064" s="35"/>
      <c r="P5064" s="35" t="s">
        <v>28459</v>
      </c>
      <c r="Q5064" s="36">
        <v>1</v>
      </c>
      <c r="R5064" s="35" t="s">
        <v>27</v>
      </c>
      <c r="S5064" s="35" t="s">
        <v>28504</v>
      </c>
      <c r="T5064" s="35">
        <v>0</v>
      </c>
      <c r="U5064" s="35">
        <v>0</v>
      </c>
      <c r="V5064" s="36">
        <v>1</v>
      </c>
      <c r="W5064" s="36">
        <v>1</v>
      </c>
      <c r="X5064" s="37" t="s">
        <v>65</v>
      </c>
    </row>
    <row r="5065" spans="1:24" ht="24" customHeight="1" x14ac:dyDescent="0.2">
      <c r="A5065" s="50" t="s">
        <v>9657</v>
      </c>
      <c r="B5065" s="60" t="s">
        <v>9716</v>
      </c>
      <c r="C5065" s="76" t="s">
        <v>9716</v>
      </c>
      <c r="D5065" s="61" t="s">
        <v>9717</v>
      </c>
      <c r="E5065" s="53">
        <v>10192.66</v>
      </c>
      <c r="F5065" s="26">
        <v>0.21</v>
      </c>
      <c r="G5065" s="53">
        <v>17883.026000000002</v>
      </c>
      <c r="H5065" s="67"/>
      <c r="I5065" s="68"/>
      <c r="J5065" s="69"/>
      <c r="K5065" s="69"/>
      <c r="L5065" s="69"/>
      <c r="M5065" s="69"/>
      <c r="N5065" s="69"/>
      <c r="O5065" s="35"/>
      <c r="P5065" s="35" t="s">
        <v>28460</v>
      </c>
      <c r="Q5065" s="36">
        <v>1</v>
      </c>
      <c r="R5065" s="35" t="s">
        <v>27</v>
      </c>
      <c r="S5065" s="35" t="s">
        <v>28504</v>
      </c>
      <c r="T5065" s="35">
        <v>0</v>
      </c>
      <c r="U5065" s="35">
        <v>0</v>
      </c>
      <c r="V5065" s="36">
        <v>1</v>
      </c>
      <c r="W5065" s="36">
        <v>1</v>
      </c>
      <c r="X5065" s="37" t="s">
        <v>65</v>
      </c>
    </row>
    <row r="5066" spans="1:24" ht="24" customHeight="1" x14ac:dyDescent="0.2">
      <c r="A5066" s="50" t="s">
        <v>9657</v>
      </c>
      <c r="B5066" s="60" t="s">
        <v>9718</v>
      </c>
      <c r="C5066" s="76" t="s">
        <v>9718</v>
      </c>
      <c r="D5066" s="61" t="s">
        <v>9719</v>
      </c>
      <c r="E5066" s="53">
        <v>107022.22</v>
      </c>
      <c r="F5066" s="26">
        <v>0.21</v>
      </c>
      <c r="G5066" s="53">
        <v>224176.23499999999</v>
      </c>
      <c r="H5066" s="67"/>
      <c r="I5066" s="68"/>
      <c r="J5066" s="69"/>
      <c r="K5066" s="69"/>
      <c r="L5066" s="69"/>
      <c r="M5066" s="69"/>
      <c r="N5066" s="69"/>
      <c r="O5066" s="35"/>
      <c r="P5066" s="35" t="s">
        <v>28461</v>
      </c>
      <c r="Q5066" s="36">
        <v>1</v>
      </c>
      <c r="R5066" s="35" t="s">
        <v>27</v>
      </c>
      <c r="S5066" s="35" t="s">
        <v>28503</v>
      </c>
      <c r="T5066" s="35">
        <v>0</v>
      </c>
      <c r="U5066" s="35">
        <v>0</v>
      </c>
      <c r="V5066" s="36">
        <v>1</v>
      </c>
      <c r="W5066" s="36">
        <v>1</v>
      </c>
      <c r="X5066" s="37" t="s">
        <v>65</v>
      </c>
    </row>
    <row r="5067" spans="1:24" ht="24" customHeight="1" x14ac:dyDescent="0.2">
      <c r="A5067" s="50" t="s">
        <v>9657</v>
      </c>
      <c r="B5067" s="60" t="s">
        <v>9720</v>
      </c>
      <c r="C5067" s="76" t="s">
        <v>9720</v>
      </c>
      <c r="D5067" s="61" t="s">
        <v>9721</v>
      </c>
      <c r="E5067" s="53">
        <v>174293.35</v>
      </c>
      <c r="F5067" s="26">
        <v>0.21</v>
      </c>
      <c r="G5067" s="53">
        <v>365087.05499999999</v>
      </c>
      <c r="H5067" s="67"/>
      <c r="I5067" s="68"/>
      <c r="J5067" s="69"/>
      <c r="K5067" s="69"/>
      <c r="L5067" s="69"/>
      <c r="M5067" s="69"/>
      <c r="N5067" s="69"/>
      <c r="O5067" s="35"/>
      <c r="P5067" s="35" t="s">
        <v>28462</v>
      </c>
      <c r="Q5067" s="36">
        <v>1</v>
      </c>
      <c r="R5067" s="35" t="s">
        <v>27</v>
      </c>
      <c r="S5067" s="35" t="s">
        <v>28504</v>
      </c>
      <c r="T5067" s="35">
        <v>0</v>
      </c>
      <c r="U5067" s="35">
        <v>0</v>
      </c>
      <c r="V5067" s="36">
        <v>1</v>
      </c>
      <c r="W5067" s="36">
        <v>1</v>
      </c>
      <c r="X5067" s="37" t="s">
        <v>65</v>
      </c>
    </row>
    <row r="5068" spans="1:24" ht="24" customHeight="1" x14ac:dyDescent="0.2">
      <c r="A5068" s="50" t="s">
        <v>9657</v>
      </c>
      <c r="B5068" s="60" t="s">
        <v>9722</v>
      </c>
      <c r="C5068" s="76" t="s">
        <v>9722</v>
      </c>
      <c r="D5068" s="61" t="s">
        <v>9723</v>
      </c>
      <c r="E5068" s="53">
        <v>50962.96</v>
      </c>
      <c r="F5068" s="26">
        <v>0.21</v>
      </c>
      <c r="G5068" s="53">
        <v>89414.510999999999</v>
      </c>
      <c r="H5068" s="67"/>
      <c r="I5068" s="68"/>
      <c r="J5068" s="69"/>
      <c r="K5068" s="69"/>
      <c r="L5068" s="69"/>
      <c r="M5068" s="69"/>
      <c r="N5068" s="69"/>
      <c r="O5068" s="35"/>
      <c r="P5068" s="35" t="s">
        <v>28463</v>
      </c>
      <c r="Q5068" s="36">
        <v>1</v>
      </c>
      <c r="R5068" s="35" t="s">
        <v>27</v>
      </c>
      <c r="S5068" s="35" t="s">
        <v>28504</v>
      </c>
      <c r="T5068" s="35">
        <v>0</v>
      </c>
      <c r="U5068" s="35">
        <v>0</v>
      </c>
      <c r="V5068" s="36">
        <v>1</v>
      </c>
      <c r="W5068" s="36">
        <v>1</v>
      </c>
      <c r="X5068" s="37" t="s">
        <v>65</v>
      </c>
    </row>
    <row r="5069" spans="1:24" ht="24" customHeight="1" x14ac:dyDescent="0.2">
      <c r="A5069" s="50" t="s">
        <v>9657</v>
      </c>
      <c r="B5069" s="60" t="s">
        <v>9724</v>
      </c>
      <c r="C5069" s="76" t="s">
        <v>9724</v>
      </c>
      <c r="D5069" s="61" t="s">
        <v>9725</v>
      </c>
      <c r="E5069" s="53">
        <v>257872.57</v>
      </c>
      <c r="F5069" s="26">
        <v>0.21</v>
      </c>
      <c r="G5069" s="53">
        <v>540157.94099999999</v>
      </c>
      <c r="H5069" s="67"/>
      <c r="I5069" s="68"/>
      <c r="J5069" s="69"/>
      <c r="K5069" s="69"/>
      <c r="L5069" s="69"/>
      <c r="M5069" s="69"/>
      <c r="N5069" s="69"/>
      <c r="O5069" s="35"/>
      <c r="P5069" s="35" t="s">
        <v>28464</v>
      </c>
      <c r="Q5069" s="36">
        <v>1</v>
      </c>
      <c r="R5069" s="35" t="s">
        <v>27</v>
      </c>
      <c r="S5069" s="35" t="s">
        <v>28503</v>
      </c>
      <c r="T5069" s="35">
        <v>0</v>
      </c>
      <c r="U5069" s="35">
        <v>0</v>
      </c>
      <c r="V5069" s="36">
        <v>1</v>
      </c>
      <c r="W5069" s="36">
        <v>1</v>
      </c>
      <c r="X5069" s="37" t="s">
        <v>65</v>
      </c>
    </row>
    <row r="5070" spans="1:24" ht="24" customHeight="1" x14ac:dyDescent="0.2">
      <c r="A5070" s="50" t="s">
        <v>9657</v>
      </c>
      <c r="B5070" s="60" t="s">
        <v>23219</v>
      </c>
      <c r="C5070" s="76" t="s">
        <v>23219</v>
      </c>
      <c r="D5070" s="61" t="s">
        <v>23220</v>
      </c>
      <c r="E5070" s="53">
        <v>251250.54</v>
      </c>
      <c r="F5070" s="26">
        <v>0.105</v>
      </c>
      <c r="G5070" s="53">
        <v>402566.174</v>
      </c>
      <c r="H5070" s="67"/>
      <c r="I5070" s="68"/>
      <c r="J5070" s="69"/>
      <c r="K5070" s="69"/>
      <c r="L5070" s="69"/>
      <c r="M5070" s="69"/>
      <c r="N5070" s="69"/>
      <c r="O5070" s="35"/>
      <c r="P5070" s="35" t="s">
        <v>28465</v>
      </c>
      <c r="Q5070" s="36">
        <v>1</v>
      </c>
      <c r="R5070" s="35" t="s">
        <v>27</v>
      </c>
      <c r="S5070" s="35" t="s">
        <v>28503</v>
      </c>
      <c r="T5070" s="35">
        <v>0</v>
      </c>
      <c r="U5070" s="35">
        <v>0</v>
      </c>
      <c r="V5070" s="36">
        <v>1</v>
      </c>
      <c r="W5070" s="36">
        <v>1</v>
      </c>
      <c r="X5070" s="37" t="s">
        <v>65</v>
      </c>
    </row>
    <row r="5071" spans="1:24" ht="24" customHeight="1" x14ac:dyDescent="0.2">
      <c r="A5071" s="50" t="s">
        <v>9657</v>
      </c>
      <c r="B5071" s="60" t="s">
        <v>9726</v>
      </c>
      <c r="C5071" s="76" t="s">
        <v>9726</v>
      </c>
      <c r="D5071" s="61" t="s">
        <v>9727</v>
      </c>
      <c r="E5071" s="53">
        <v>251757.06</v>
      </c>
      <c r="F5071" s="26">
        <v>0.21</v>
      </c>
      <c r="G5071" s="53">
        <v>527347.96499999997</v>
      </c>
      <c r="H5071" s="67"/>
      <c r="I5071" s="68"/>
      <c r="J5071" s="69"/>
      <c r="K5071" s="69"/>
      <c r="L5071" s="69"/>
      <c r="M5071" s="69"/>
      <c r="N5071" s="69"/>
      <c r="O5071" s="35"/>
      <c r="P5071" s="35" t="s">
        <v>65</v>
      </c>
      <c r="Q5071" s="36">
        <v>1</v>
      </c>
      <c r="R5071" s="35" t="s">
        <v>27</v>
      </c>
      <c r="S5071" s="35" t="s">
        <v>28503</v>
      </c>
      <c r="T5071" s="35">
        <v>0</v>
      </c>
      <c r="U5071" s="35">
        <v>0</v>
      </c>
      <c r="V5071" s="36">
        <v>1</v>
      </c>
      <c r="W5071" s="36">
        <v>1</v>
      </c>
      <c r="X5071" s="37" t="s">
        <v>65</v>
      </c>
    </row>
    <row r="5072" spans="1:24" ht="24" customHeight="1" x14ac:dyDescent="0.2">
      <c r="A5072" s="50" t="s">
        <v>9657</v>
      </c>
      <c r="B5072" s="60" t="s">
        <v>9728</v>
      </c>
      <c r="C5072" s="76" t="s">
        <v>9728</v>
      </c>
      <c r="D5072" s="61" t="s">
        <v>9729</v>
      </c>
      <c r="E5072" s="53">
        <v>269084.43</v>
      </c>
      <c r="F5072" s="26">
        <v>0.21</v>
      </c>
      <c r="G5072" s="53">
        <v>563643.07799999998</v>
      </c>
      <c r="H5072" s="67"/>
      <c r="I5072" s="68"/>
      <c r="J5072" s="69"/>
      <c r="K5072" s="69"/>
      <c r="L5072" s="69"/>
      <c r="M5072" s="69"/>
      <c r="N5072" s="69"/>
      <c r="O5072" s="35"/>
      <c r="P5072" s="35" t="s">
        <v>28466</v>
      </c>
      <c r="Q5072" s="36">
        <v>1</v>
      </c>
      <c r="R5072" s="35" t="s">
        <v>27</v>
      </c>
      <c r="S5072" s="35" t="s">
        <v>28504</v>
      </c>
      <c r="T5072" s="35">
        <v>0</v>
      </c>
      <c r="U5072" s="35">
        <v>0</v>
      </c>
      <c r="V5072" s="36">
        <v>1</v>
      </c>
      <c r="W5072" s="36">
        <v>1</v>
      </c>
      <c r="X5072" s="37" t="s">
        <v>65</v>
      </c>
    </row>
    <row r="5073" spans="1:24" ht="24" customHeight="1" x14ac:dyDescent="0.2">
      <c r="A5073" s="50" t="s">
        <v>9657</v>
      </c>
      <c r="B5073" s="60" t="s">
        <v>9730</v>
      </c>
      <c r="C5073" s="76" t="s">
        <v>9730</v>
      </c>
      <c r="D5073" s="61" t="s">
        <v>9731</v>
      </c>
      <c r="E5073" s="53">
        <v>260930.41</v>
      </c>
      <c r="F5073" s="26">
        <v>0.21</v>
      </c>
      <c r="G5073" s="53">
        <v>546563.09499999997</v>
      </c>
      <c r="H5073" s="67"/>
      <c r="I5073" s="68"/>
      <c r="J5073" s="69"/>
      <c r="K5073" s="69"/>
      <c r="L5073" s="69"/>
      <c r="M5073" s="69"/>
      <c r="N5073" s="69"/>
      <c r="O5073" s="35"/>
      <c r="P5073" s="35" t="s">
        <v>28467</v>
      </c>
      <c r="Q5073" s="36">
        <v>1</v>
      </c>
      <c r="R5073" s="35" t="s">
        <v>27</v>
      </c>
      <c r="S5073" s="35" t="s">
        <v>28504</v>
      </c>
      <c r="T5073" s="35">
        <v>0</v>
      </c>
      <c r="U5073" s="35">
        <v>0</v>
      </c>
      <c r="V5073" s="36">
        <v>1</v>
      </c>
      <c r="W5073" s="36">
        <v>1</v>
      </c>
      <c r="X5073" s="37" t="s">
        <v>65</v>
      </c>
    </row>
    <row r="5074" spans="1:24" ht="24" customHeight="1" x14ac:dyDescent="0.2">
      <c r="A5074" s="50" t="s">
        <v>9657</v>
      </c>
      <c r="B5074" s="60" t="s">
        <v>9732</v>
      </c>
      <c r="C5074" s="76" t="s">
        <v>9732</v>
      </c>
      <c r="D5074" s="61" t="s">
        <v>9733</v>
      </c>
      <c r="E5074" s="53">
        <v>362856.3</v>
      </c>
      <c r="F5074" s="26">
        <v>0.21</v>
      </c>
      <c r="G5074" s="53">
        <v>760064.21299999999</v>
      </c>
      <c r="H5074" s="67"/>
      <c r="I5074" s="68"/>
      <c r="J5074" s="69"/>
      <c r="K5074" s="69"/>
      <c r="L5074" s="69"/>
      <c r="M5074" s="69"/>
      <c r="N5074" s="69"/>
      <c r="O5074" s="35"/>
      <c r="P5074" s="35" t="s">
        <v>28468</v>
      </c>
      <c r="Q5074" s="36">
        <v>1</v>
      </c>
      <c r="R5074" s="35" t="s">
        <v>27</v>
      </c>
      <c r="S5074" s="35" t="s">
        <v>28503</v>
      </c>
      <c r="T5074" s="35">
        <v>0</v>
      </c>
      <c r="U5074" s="35">
        <v>0</v>
      </c>
      <c r="V5074" s="36">
        <v>1</v>
      </c>
      <c r="W5074" s="36">
        <v>1</v>
      </c>
      <c r="X5074" s="37" t="s">
        <v>65</v>
      </c>
    </row>
    <row r="5075" spans="1:24" ht="24" customHeight="1" x14ac:dyDescent="0.2">
      <c r="A5075" s="50" t="s">
        <v>9657</v>
      </c>
      <c r="B5075" s="60" t="s">
        <v>9734</v>
      </c>
      <c r="C5075" s="76" t="s">
        <v>9734</v>
      </c>
      <c r="D5075" s="61" t="s">
        <v>9735</v>
      </c>
      <c r="E5075" s="53">
        <v>412799.98</v>
      </c>
      <c r="F5075" s="26">
        <v>0.21</v>
      </c>
      <c r="G5075" s="53">
        <v>864679.73300000001</v>
      </c>
      <c r="H5075" s="67"/>
      <c r="I5075" s="68"/>
      <c r="J5075" s="69"/>
      <c r="K5075" s="69"/>
      <c r="L5075" s="69"/>
      <c r="M5075" s="69"/>
      <c r="N5075" s="69"/>
      <c r="O5075" s="35"/>
      <c r="P5075" s="35" t="s">
        <v>28469</v>
      </c>
      <c r="Q5075" s="36">
        <v>1</v>
      </c>
      <c r="R5075" s="35" t="s">
        <v>27</v>
      </c>
      <c r="S5075" s="35" t="s">
        <v>28503</v>
      </c>
      <c r="T5075" s="35">
        <v>0</v>
      </c>
      <c r="U5075" s="35">
        <v>0</v>
      </c>
      <c r="V5075" s="36">
        <v>1</v>
      </c>
      <c r="W5075" s="36">
        <v>1</v>
      </c>
      <c r="X5075" s="37" t="s">
        <v>65</v>
      </c>
    </row>
    <row r="5076" spans="1:24" ht="24" customHeight="1" x14ac:dyDescent="0.2">
      <c r="A5076" s="50" t="s">
        <v>9657</v>
      </c>
      <c r="B5076" s="60" t="s">
        <v>9736</v>
      </c>
      <c r="C5076" s="76" t="s">
        <v>9736</v>
      </c>
      <c r="D5076" s="61" t="s">
        <v>9737</v>
      </c>
      <c r="E5076" s="53">
        <v>73831.789999999994</v>
      </c>
      <c r="F5076" s="26">
        <v>0.21</v>
      </c>
      <c r="G5076" s="53">
        <v>129537.88099999999</v>
      </c>
      <c r="H5076" s="67"/>
      <c r="I5076" s="68"/>
      <c r="J5076" s="69"/>
      <c r="K5076" s="69"/>
      <c r="L5076" s="69"/>
      <c r="M5076" s="69"/>
      <c r="N5076" s="69"/>
      <c r="O5076" s="35"/>
      <c r="P5076" s="35" t="s">
        <v>28470</v>
      </c>
      <c r="Q5076" s="36">
        <v>1</v>
      </c>
      <c r="R5076" s="35" t="s">
        <v>9849</v>
      </c>
      <c r="S5076" s="35" t="s">
        <v>28504</v>
      </c>
      <c r="T5076" s="35">
        <v>0</v>
      </c>
      <c r="U5076" s="35">
        <v>0</v>
      </c>
      <c r="V5076" s="36">
        <v>1</v>
      </c>
      <c r="W5076" s="36">
        <v>1</v>
      </c>
      <c r="X5076" s="37" t="s">
        <v>65</v>
      </c>
    </row>
    <row r="5077" spans="1:24" ht="24" customHeight="1" x14ac:dyDescent="0.2">
      <c r="A5077" s="50" t="s">
        <v>9657</v>
      </c>
      <c r="B5077" s="60" t="s">
        <v>9738</v>
      </c>
      <c r="C5077" s="76" t="s">
        <v>9738</v>
      </c>
      <c r="D5077" s="61" t="s">
        <v>9739</v>
      </c>
      <c r="E5077" s="53">
        <v>73831.789999999994</v>
      </c>
      <c r="F5077" s="26">
        <v>0.21</v>
      </c>
      <c r="G5077" s="53">
        <v>129537.88099999999</v>
      </c>
      <c r="H5077" s="67"/>
      <c r="I5077" s="68"/>
      <c r="J5077" s="69"/>
      <c r="K5077" s="69"/>
      <c r="L5077" s="69"/>
      <c r="M5077" s="69"/>
      <c r="N5077" s="69"/>
      <c r="O5077" s="35"/>
      <c r="P5077" s="35" t="s">
        <v>28471</v>
      </c>
      <c r="Q5077" s="36">
        <v>1</v>
      </c>
      <c r="R5077" s="35" t="s">
        <v>9849</v>
      </c>
      <c r="S5077" s="35" t="s">
        <v>28504</v>
      </c>
      <c r="T5077" s="35">
        <v>0</v>
      </c>
      <c r="U5077" s="35">
        <v>0</v>
      </c>
      <c r="V5077" s="36">
        <v>1</v>
      </c>
      <c r="W5077" s="36">
        <v>1</v>
      </c>
      <c r="X5077" s="37" t="s">
        <v>65</v>
      </c>
    </row>
    <row r="5078" spans="1:24" ht="24" customHeight="1" x14ac:dyDescent="0.2">
      <c r="A5078" s="50" t="s">
        <v>9657</v>
      </c>
      <c r="B5078" s="60" t="s">
        <v>9742</v>
      </c>
      <c r="C5078" s="76" t="s">
        <v>9742</v>
      </c>
      <c r="D5078" s="61" t="s">
        <v>9743</v>
      </c>
      <c r="E5078" s="53">
        <v>795054.8</v>
      </c>
      <c r="F5078" s="26">
        <v>0.105</v>
      </c>
      <c r="G5078" s="53">
        <v>1273876.5530000001</v>
      </c>
      <c r="H5078" s="67"/>
      <c r="I5078" s="68"/>
      <c r="J5078" s="69"/>
      <c r="K5078" s="69"/>
      <c r="L5078" s="69"/>
      <c r="M5078" s="69"/>
      <c r="N5078" s="69"/>
      <c r="O5078" s="35"/>
      <c r="P5078" s="35" t="s">
        <v>28472</v>
      </c>
      <c r="Q5078" s="36">
        <v>1</v>
      </c>
      <c r="R5078" s="35" t="s">
        <v>27</v>
      </c>
      <c r="S5078" s="35" t="s">
        <v>28503</v>
      </c>
      <c r="T5078" s="35">
        <v>0</v>
      </c>
      <c r="U5078" s="35">
        <v>0</v>
      </c>
      <c r="V5078" s="36">
        <v>1</v>
      </c>
      <c r="W5078" s="36">
        <v>1</v>
      </c>
      <c r="X5078" s="37" t="s">
        <v>65</v>
      </c>
    </row>
    <row r="5079" spans="1:24" ht="24" customHeight="1" x14ac:dyDescent="0.2">
      <c r="A5079" s="50" t="s">
        <v>9657</v>
      </c>
      <c r="B5079" s="60" t="s">
        <v>9744</v>
      </c>
      <c r="C5079" s="76" t="s">
        <v>9744</v>
      </c>
      <c r="D5079" s="61" t="s">
        <v>9745</v>
      </c>
      <c r="E5079" s="53">
        <v>1153891.1200000001</v>
      </c>
      <c r="F5079" s="26">
        <v>0.105</v>
      </c>
      <c r="G5079" s="53">
        <v>1848822.0430000001</v>
      </c>
      <c r="H5079" s="67"/>
      <c r="I5079" s="68"/>
      <c r="J5079" s="69"/>
      <c r="K5079" s="69"/>
      <c r="L5079" s="69"/>
      <c r="M5079" s="69"/>
      <c r="N5079" s="69"/>
      <c r="O5079" s="35"/>
      <c r="P5079" s="35" t="s">
        <v>28473</v>
      </c>
      <c r="Q5079" s="36">
        <v>1</v>
      </c>
      <c r="R5079" s="35" t="s">
        <v>27</v>
      </c>
      <c r="S5079" s="35" t="s">
        <v>28503</v>
      </c>
      <c r="T5079" s="35">
        <v>0</v>
      </c>
      <c r="U5079" s="35">
        <v>0</v>
      </c>
      <c r="V5079" s="36">
        <v>1</v>
      </c>
      <c r="W5079" s="36">
        <v>1</v>
      </c>
      <c r="X5079" s="37" t="s">
        <v>65</v>
      </c>
    </row>
    <row r="5080" spans="1:24" ht="24" customHeight="1" x14ac:dyDescent="0.2">
      <c r="A5080" s="50" t="s">
        <v>9657</v>
      </c>
      <c r="B5080" s="60" t="s">
        <v>9746</v>
      </c>
      <c r="C5080" s="76" t="s">
        <v>9746</v>
      </c>
      <c r="D5080" s="61" t="s">
        <v>9747</v>
      </c>
      <c r="E5080" s="53">
        <v>833201.31</v>
      </c>
      <c r="F5080" s="26">
        <v>0.105</v>
      </c>
      <c r="G5080" s="53">
        <v>1334996.8</v>
      </c>
      <c r="H5080" s="67"/>
      <c r="I5080" s="68"/>
      <c r="J5080" s="69"/>
      <c r="K5080" s="69"/>
      <c r="L5080" s="69"/>
      <c r="M5080" s="69"/>
      <c r="N5080" s="69"/>
      <c r="O5080" s="35"/>
      <c r="P5080" s="35" t="s">
        <v>28474</v>
      </c>
      <c r="Q5080" s="36">
        <v>1</v>
      </c>
      <c r="R5080" s="35" t="s">
        <v>27</v>
      </c>
      <c r="S5080" s="35" t="s">
        <v>28503</v>
      </c>
      <c r="T5080" s="35">
        <v>0</v>
      </c>
      <c r="U5080" s="35">
        <v>0</v>
      </c>
      <c r="V5080" s="36">
        <v>1</v>
      </c>
      <c r="W5080" s="36">
        <v>1</v>
      </c>
      <c r="X5080" s="37" t="s">
        <v>65</v>
      </c>
    </row>
    <row r="5081" spans="1:24" ht="24" customHeight="1" x14ac:dyDescent="0.2">
      <c r="A5081" s="50" t="s">
        <v>9657</v>
      </c>
      <c r="B5081" s="60" t="s">
        <v>9748</v>
      </c>
      <c r="C5081" s="76" t="s">
        <v>9748</v>
      </c>
      <c r="D5081" s="61" t="s">
        <v>9749</v>
      </c>
      <c r="E5081" s="53">
        <v>463029.06</v>
      </c>
      <c r="F5081" s="26">
        <v>0.105</v>
      </c>
      <c r="G5081" s="53">
        <v>741888.31499999994</v>
      </c>
      <c r="H5081" s="67"/>
      <c r="I5081" s="68"/>
      <c r="J5081" s="69"/>
      <c r="K5081" s="69"/>
      <c r="L5081" s="69"/>
      <c r="M5081" s="69"/>
      <c r="N5081" s="69"/>
      <c r="O5081" s="35"/>
      <c r="P5081" s="35" t="s">
        <v>28475</v>
      </c>
      <c r="Q5081" s="36">
        <v>1</v>
      </c>
      <c r="R5081" s="35" t="s">
        <v>27</v>
      </c>
      <c r="S5081" s="35" t="s">
        <v>28503</v>
      </c>
      <c r="T5081" s="35">
        <v>0</v>
      </c>
      <c r="U5081" s="35">
        <v>0</v>
      </c>
      <c r="V5081" s="36">
        <v>1</v>
      </c>
      <c r="W5081" s="36">
        <v>1</v>
      </c>
      <c r="X5081" s="37" t="s">
        <v>65</v>
      </c>
    </row>
    <row r="5082" spans="1:24" ht="24" customHeight="1" x14ac:dyDescent="0.2">
      <c r="A5082" s="50" t="s">
        <v>9657</v>
      </c>
      <c r="B5082" s="60" t="s">
        <v>9750</v>
      </c>
      <c r="C5082" s="76" t="s">
        <v>9750</v>
      </c>
      <c r="D5082" s="61" t="s">
        <v>9751</v>
      </c>
      <c r="E5082" s="53">
        <v>6319.45</v>
      </c>
      <c r="F5082" s="26">
        <v>0.21</v>
      </c>
      <c r="G5082" s="53">
        <v>11087.472</v>
      </c>
      <c r="H5082" s="67"/>
      <c r="I5082" s="68"/>
      <c r="J5082" s="69"/>
      <c r="K5082" s="69"/>
      <c r="L5082" s="69"/>
      <c r="M5082" s="69"/>
      <c r="N5082" s="69"/>
      <c r="O5082" s="35"/>
      <c r="P5082" s="35" t="s">
        <v>28476</v>
      </c>
      <c r="Q5082" s="36">
        <v>1</v>
      </c>
      <c r="R5082" s="35" t="s">
        <v>27</v>
      </c>
      <c r="S5082" s="35" t="s">
        <v>28504</v>
      </c>
      <c r="T5082" s="35">
        <v>0</v>
      </c>
      <c r="U5082" s="35">
        <v>0</v>
      </c>
      <c r="V5082" s="36">
        <v>1</v>
      </c>
      <c r="W5082" s="36">
        <v>1</v>
      </c>
      <c r="X5082" s="37" t="s">
        <v>65</v>
      </c>
    </row>
    <row r="5083" spans="1:24" ht="24" customHeight="1" x14ac:dyDescent="0.2">
      <c r="A5083" s="50" t="s">
        <v>9657</v>
      </c>
      <c r="B5083" s="60" t="s">
        <v>9752</v>
      </c>
      <c r="C5083" s="76" t="s">
        <v>9752</v>
      </c>
      <c r="D5083" s="61" t="s">
        <v>9753</v>
      </c>
      <c r="E5083" s="53">
        <v>24462.22</v>
      </c>
      <c r="F5083" s="26">
        <v>0.21</v>
      </c>
      <c r="G5083" s="53">
        <v>42918.966</v>
      </c>
      <c r="H5083" s="67"/>
      <c r="I5083" s="68"/>
      <c r="J5083" s="69"/>
      <c r="K5083" s="69"/>
      <c r="L5083" s="69"/>
      <c r="M5083" s="69"/>
      <c r="N5083" s="69"/>
      <c r="O5083" s="35"/>
      <c r="P5083" s="35" t="s">
        <v>28477</v>
      </c>
      <c r="Q5083" s="36">
        <v>1</v>
      </c>
      <c r="R5083" s="35" t="s">
        <v>27</v>
      </c>
      <c r="S5083" s="35" t="s">
        <v>28504</v>
      </c>
      <c r="T5083" s="35">
        <v>0</v>
      </c>
      <c r="U5083" s="35">
        <v>0</v>
      </c>
      <c r="V5083" s="36">
        <v>1</v>
      </c>
      <c r="W5083" s="36">
        <v>1</v>
      </c>
      <c r="X5083" s="37" t="s">
        <v>65</v>
      </c>
    </row>
    <row r="5084" spans="1:24" ht="24" customHeight="1" x14ac:dyDescent="0.2">
      <c r="A5084" s="50" t="s">
        <v>9657</v>
      </c>
      <c r="B5084" s="60" t="s">
        <v>9754</v>
      </c>
      <c r="C5084" s="76" t="s">
        <v>9754</v>
      </c>
      <c r="D5084" s="61" t="s">
        <v>9755</v>
      </c>
      <c r="E5084" s="53">
        <v>71348.160000000003</v>
      </c>
      <c r="F5084" s="26">
        <v>0.21</v>
      </c>
      <c r="G5084" s="53">
        <v>125180.344</v>
      </c>
      <c r="H5084" s="67"/>
      <c r="I5084" s="68"/>
      <c r="J5084" s="69"/>
      <c r="K5084" s="69"/>
      <c r="L5084" s="69"/>
      <c r="M5084" s="69"/>
      <c r="N5084" s="69"/>
      <c r="O5084" s="35"/>
      <c r="P5084" s="35" t="s">
        <v>28478</v>
      </c>
      <c r="Q5084" s="36">
        <v>1</v>
      </c>
      <c r="R5084" s="35" t="s">
        <v>27</v>
      </c>
      <c r="S5084" s="35" t="s">
        <v>28503</v>
      </c>
      <c r="T5084" s="35">
        <v>0</v>
      </c>
      <c r="U5084" s="35">
        <v>0</v>
      </c>
      <c r="V5084" s="36">
        <v>1</v>
      </c>
      <c r="W5084" s="36">
        <v>1</v>
      </c>
      <c r="X5084" s="37" t="s">
        <v>65</v>
      </c>
    </row>
    <row r="5085" spans="1:24" ht="24" customHeight="1" x14ac:dyDescent="0.2">
      <c r="A5085" s="50" t="s">
        <v>9657</v>
      </c>
      <c r="B5085" s="60" t="s">
        <v>9756</v>
      </c>
      <c r="C5085" s="76" t="s">
        <v>9756</v>
      </c>
      <c r="D5085" s="61" t="s">
        <v>9757</v>
      </c>
      <c r="E5085" s="53">
        <v>24462.22</v>
      </c>
      <c r="F5085" s="26">
        <v>0.21</v>
      </c>
      <c r="G5085" s="53">
        <v>42918.966</v>
      </c>
      <c r="H5085" s="67"/>
      <c r="I5085" s="68"/>
      <c r="J5085" s="69"/>
      <c r="K5085" s="69"/>
      <c r="L5085" s="69"/>
      <c r="M5085" s="69"/>
      <c r="N5085" s="69"/>
      <c r="O5085" s="35"/>
      <c r="P5085" s="35" t="s">
        <v>28479</v>
      </c>
      <c r="Q5085" s="36">
        <v>1</v>
      </c>
      <c r="R5085" s="35" t="s">
        <v>27</v>
      </c>
      <c r="S5085" s="35" t="s">
        <v>28504</v>
      </c>
      <c r="T5085" s="35">
        <v>0</v>
      </c>
      <c r="U5085" s="35">
        <v>0</v>
      </c>
      <c r="V5085" s="36">
        <v>1</v>
      </c>
      <c r="W5085" s="36">
        <v>1</v>
      </c>
      <c r="X5085" s="37" t="s">
        <v>65</v>
      </c>
    </row>
    <row r="5086" spans="1:24" ht="24" customHeight="1" x14ac:dyDescent="0.2">
      <c r="A5086" s="50" t="s">
        <v>9657</v>
      </c>
      <c r="B5086" s="60" t="s">
        <v>9758</v>
      </c>
      <c r="C5086" s="76" t="s">
        <v>9758</v>
      </c>
      <c r="D5086" s="61" t="s">
        <v>9759</v>
      </c>
      <c r="E5086" s="53">
        <v>24462.22</v>
      </c>
      <c r="F5086" s="26">
        <v>0.21</v>
      </c>
      <c r="G5086" s="53">
        <v>42918.966</v>
      </c>
      <c r="H5086" s="67"/>
      <c r="I5086" s="68"/>
      <c r="J5086" s="69"/>
      <c r="K5086" s="69"/>
      <c r="L5086" s="69"/>
      <c r="M5086" s="69"/>
      <c r="N5086" s="69"/>
      <c r="O5086" s="35"/>
      <c r="P5086" s="35" t="s">
        <v>28480</v>
      </c>
      <c r="Q5086" s="36">
        <v>1</v>
      </c>
      <c r="R5086" s="35" t="s">
        <v>27</v>
      </c>
      <c r="S5086" s="35" t="s">
        <v>28504</v>
      </c>
      <c r="T5086" s="35">
        <v>0</v>
      </c>
      <c r="U5086" s="35">
        <v>0</v>
      </c>
      <c r="V5086" s="36">
        <v>1</v>
      </c>
      <c r="W5086" s="36">
        <v>1</v>
      </c>
      <c r="X5086" s="37" t="s">
        <v>65</v>
      </c>
    </row>
    <row r="5087" spans="1:24" ht="24" customHeight="1" x14ac:dyDescent="0.2">
      <c r="A5087" s="50" t="s">
        <v>9657</v>
      </c>
      <c r="B5087" s="60" t="s">
        <v>9760</v>
      </c>
      <c r="C5087" s="76" t="s">
        <v>9760</v>
      </c>
      <c r="D5087" s="61" t="s">
        <v>9761</v>
      </c>
      <c r="E5087" s="53">
        <v>25166.75</v>
      </c>
      <c r="F5087" s="26">
        <v>0.21</v>
      </c>
      <c r="G5087" s="53">
        <v>44155.065999999999</v>
      </c>
      <c r="H5087" s="67"/>
      <c r="I5087" s="68"/>
      <c r="J5087" s="69"/>
      <c r="K5087" s="69"/>
      <c r="L5087" s="69"/>
      <c r="M5087" s="69"/>
      <c r="N5087" s="69"/>
      <c r="O5087" s="35"/>
      <c r="P5087" s="35" t="s">
        <v>28481</v>
      </c>
      <c r="Q5087" s="36">
        <v>1</v>
      </c>
      <c r="R5087" s="35" t="s">
        <v>27</v>
      </c>
      <c r="S5087" s="35" t="s">
        <v>28503</v>
      </c>
      <c r="T5087" s="35">
        <v>0</v>
      </c>
      <c r="U5087" s="35">
        <v>0</v>
      </c>
      <c r="V5087" s="36">
        <v>1</v>
      </c>
      <c r="W5087" s="36">
        <v>1</v>
      </c>
      <c r="X5087" s="37" t="s">
        <v>65</v>
      </c>
    </row>
    <row r="5088" spans="1:24" ht="24" customHeight="1" x14ac:dyDescent="0.2">
      <c r="A5088" s="50" t="s">
        <v>9657</v>
      </c>
      <c r="B5088" s="60" t="s">
        <v>9762</v>
      </c>
      <c r="C5088" s="76" t="s">
        <v>9762</v>
      </c>
      <c r="D5088" s="61" t="s">
        <v>9763</v>
      </c>
      <c r="E5088" s="53">
        <v>26500.74</v>
      </c>
      <c r="F5088" s="26">
        <v>0.21</v>
      </c>
      <c r="G5088" s="53">
        <v>46495.544999999998</v>
      </c>
      <c r="H5088" s="67"/>
      <c r="I5088" s="68"/>
      <c r="J5088" s="69"/>
      <c r="K5088" s="69"/>
      <c r="L5088" s="69"/>
      <c r="M5088" s="69"/>
      <c r="N5088" s="69"/>
      <c r="O5088" s="35"/>
      <c r="P5088" s="35" t="s">
        <v>28481</v>
      </c>
      <c r="Q5088" s="36">
        <v>1</v>
      </c>
      <c r="R5088" s="35" t="s">
        <v>27</v>
      </c>
      <c r="S5088" s="35" t="s">
        <v>28503</v>
      </c>
      <c r="T5088" s="35">
        <v>0</v>
      </c>
      <c r="U5088" s="35">
        <v>0</v>
      </c>
      <c r="V5088" s="36">
        <v>1</v>
      </c>
      <c r="W5088" s="36">
        <v>1</v>
      </c>
      <c r="X5088" s="37" t="s">
        <v>65</v>
      </c>
    </row>
    <row r="5089" spans="1:24" ht="24" customHeight="1" x14ac:dyDescent="0.2">
      <c r="A5089" s="50" t="s">
        <v>9657</v>
      </c>
      <c r="B5089" s="60" t="s">
        <v>9764</v>
      </c>
      <c r="C5089" s="76" t="s">
        <v>9764</v>
      </c>
      <c r="D5089" s="61" t="s">
        <v>9765</v>
      </c>
      <c r="E5089" s="53">
        <v>225310.15</v>
      </c>
      <c r="F5089" s="26">
        <v>0.105</v>
      </c>
      <c r="G5089" s="53">
        <v>361003.19099999999</v>
      </c>
      <c r="H5089" s="67"/>
      <c r="I5089" s="68"/>
      <c r="J5089" s="69"/>
      <c r="K5089" s="69"/>
      <c r="L5089" s="69"/>
      <c r="M5089" s="69"/>
      <c r="N5089" s="69"/>
      <c r="O5089" s="35"/>
      <c r="P5089" s="35" t="s">
        <v>28482</v>
      </c>
      <c r="Q5089" s="36">
        <v>1</v>
      </c>
      <c r="R5089" s="35" t="s">
        <v>27</v>
      </c>
      <c r="S5089" s="35" t="s">
        <v>28503</v>
      </c>
      <c r="T5089" s="35">
        <v>0</v>
      </c>
      <c r="U5089" s="35">
        <v>0</v>
      </c>
      <c r="V5089" s="36">
        <v>1</v>
      </c>
      <c r="W5089" s="36">
        <v>1</v>
      </c>
      <c r="X5089" s="37" t="s">
        <v>65</v>
      </c>
    </row>
    <row r="5090" spans="1:24" ht="24" customHeight="1" x14ac:dyDescent="0.2">
      <c r="A5090" s="50" t="s">
        <v>9657</v>
      </c>
      <c r="B5090" s="60" t="s">
        <v>9766</v>
      </c>
      <c r="C5090" s="76" t="s">
        <v>9766</v>
      </c>
      <c r="D5090" s="61" t="s">
        <v>9767</v>
      </c>
      <c r="E5090" s="53">
        <v>612171.59</v>
      </c>
      <c r="F5090" s="26">
        <v>0.105</v>
      </c>
      <c r="G5090" s="53">
        <v>980851.93500000006</v>
      </c>
      <c r="H5090" s="67"/>
      <c r="I5090" s="68"/>
      <c r="J5090" s="69"/>
      <c r="K5090" s="69"/>
      <c r="L5090" s="69"/>
      <c r="M5090" s="69"/>
      <c r="N5090" s="69"/>
      <c r="O5090" s="35"/>
      <c r="P5090" s="35" t="s">
        <v>28483</v>
      </c>
      <c r="Q5090" s="36">
        <v>1</v>
      </c>
      <c r="R5090" s="35" t="s">
        <v>27</v>
      </c>
      <c r="S5090" s="35" t="s">
        <v>28503</v>
      </c>
      <c r="T5090" s="35">
        <v>0</v>
      </c>
      <c r="U5090" s="35">
        <v>0</v>
      </c>
      <c r="V5090" s="36">
        <v>1</v>
      </c>
      <c r="W5090" s="36">
        <v>1</v>
      </c>
      <c r="X5090" s="37" t="s">
        <v>65</v>
      </c>
    </row>
    <row r="5091" spans="1:24" ht="24" customHeight="1" x14ac:dyDescent="0.2">
      <c r="A5091" s="50" t="s">
        <v>9657</v>
      </c>
      <c r="B5091" s="60" t="s">
        <v>9770</v>
      </c>
      <c r="C5091" s="76" t="s">
        <v>9770</v>
      </c>
      <c r="D5091" s="61" t="s">
        <v>9771</v>
      </c>
      <c r="E5091" s="53">
        <v>235448.91</v>
      </c>
      <c r="F5091" s="26">
        <v>0.21</v>
      </c>
      <c r="G5091" s="53">
        <v>413095.11300000001</v>
      </c>
      <c r="H5091" s="67"/>
      <c r="I5091" s="68"/>
      <c r="J5091" s="69"/>
      <c r="K5091" s="69"/>
      <c r="L5091" s="69"/>
      <c r="M5091" s="69"/>
      <c r="N5091" s="69"/>
      <c r="O5091" s="35"/>
      <c r="P5091" s="35" t="s">
        <v>28484</v>
      </c>
      <c r="Q5091" s="36">
        <v>1</v>
      </c>
      <c r="R5091" s="35" t="s">
        <v>27</v>
      </c>
      <c r="S5091" s="35" t="s">
        <v>28503</v>
      </c>
      <c r="T5091" s="35">
        <v>0</v>
      </c>
      <c r="U5091" s="35">
        <v>0</v>
      </c>
      <c r="V5091" s="36">
        <v>1</v>
      </c>
      <c r="W5091" s="36">
        <v>1</v>
      </c>
      <c r="X5091" s="37" t="s">
        <v>65</v>
      </c>
    </row>
    <row r="5092" spans="1:24" ht="24" customHeight="1" x14ac:dyDescent="0.2">
      <c r="A5092" s="50" t="s">
        <v>9657</v>
      </c>
      <c r="B5092" s="60" t="s">
        <v>9772</v>
      </c>
      <c r="C5092" s="76" t="s">
        <v>9772</v>
      </c>
      <c r="D5092" s="61" t="s">
        <v>9773</v>
      </c>
      <c r="E5092" s="53">
        <v>247342.96</v>
      </c>
      <c r="F5092" s="26">
        <v>0.21</v>
      </c>
      <c r="G5092" s="53">
        <v>433963.22100000002</v>
      </c>
      <c r="H5092" s="67"/>
      <c r="I5092" s="68"/>
      <c r="J5092" s="69"/>
      <c r="K5092" s="69"/>
      <c r="L5092" s="69"/>
      <c r="M5092" s="69"/>
      <c r="N5092" s="69"/>
      <c r="O5092" s="35"/>
      <c r="P5092" s="35" t="s">
        <v>28485</v>
      </c>
      <c r="Q5092" s="36">
        <v>1</v>
      </c>
      <c r="R5092" s="35" t="s">
        <v>27</v>
      </c>
      <c r="S5092" s="35" t="s">
        <v>28503</v>
      </c>
      <c r="T5092" s="35">
        <v>0</v>
      </c>
      <c r="U5092" s="35">
        <v>0</v>
      </c>
      <c r="V5092" s="36">
        <v>1</v>
      </c>
      <c r="W5092" s="36">
        <v>1</v>
      </c>
      <c r="X5092" s="37" t="s">
        <v>65</v>
      </c>
    </row>
    <row r="5093" spans="1:24" ht="24" customHeight="1" x14ac:dyDescent="0.2">
      <c r="A5093" s="50" t="s">
        <v>9657</v>
      </c>
      <c r="B5093" s="60" t="s">
        <v>9774</v>
      </c>
      <c r="C5093" s="76" t="s">
        <v>9774</v>
      </c>
      <c r="D5093" s="61" t="s">
        <v>9775</v>
      </c>
      <c r="E5093" s="53">
        <v>313931.86</v>
      </c>
      <c r="F5093" s="26">
        <v>0.21</v>
      </c>
      <c r="G5093" s="53">
        <v>550793.45200000005</v>
      </c>
      <c r="H5093" s="67"/>
      <c r="I5093" s="68"/>
      <c r="J5093" s="69"/>
      <c r="K5093" s="69"/>
      <c r="L5093" s="69"/>
      <c r="M5093" s="69"/>
      <c r="N5093" s="69"/>
      <c r="O5093" s="35"/>
      <c r="P5093" s="35" t="s">
        <v>28486</v>
      </c>
      <c r="Q5093" s="36">
        <v>1</v>
      </c>
      <c r="R5093" s="35" t="s">
        <v>27</v>
      </c>
      <c r="S5093" s="35" t="s">
        <v>28503</v>
      </c>
      <c r="T5093" s="35">
        <v>0</v>
      </c>
      <c r="U5093" s="35">
        <v>0</v>
      </c>
      <c r="V5093" s="36">
        <v>1</v>
      </c>
      <c r="W5093" s="36">
        <v>1</v>
      </c>
      <c r="X5093" s="37" t="s">
        <v>65</v>
      </c>
    </row>
    <row r="5094" spans="1:24" ht="24" customHeight="1" x14ac:dyDescent="0.2">
      <c r="A5094" s="50" t="s">
        <v>9657</v>
      </c>
      <c r="B5094" s="60" t="s">
        <v>9776</v>
      </c>
      <c r="C5094" s="76" t="s">
        <v>9776</v>
      </c>
      <c r="D5094" s="61" t="s">
        <v>9777</v>
      </c>
      <c r="E5094" s="53">
        <v>398530.37</v>
      </c>
      <c r="F5094" s="26">
        <v>0.21</v>
      </c>
      <c r="G5094" s="53">
        <v>699221.53799999994</v>
      </c>
      <c r="H5094" s="67"/>
      <c r="I5094" s="68"/>
      <c r="J5094" s="69"/>
      <c r="K5094" s="69"/>
      <c r="L5094" s="69"/>
      <c r="M5094" s="69"/>
      <c r="N5094" s="69"/>
      <c r="O5094" s="35"/>
      <c r="P5094" s="35" t="s">
        <v>28487</v>
      </c>
      <c r="Q5094" s="36">
        <v>1</v>
      </c>
      <c r="R5094" s="35" t="s">
        <v>27</v>
      </c>
      <c r="S5094" s="35" t="s">
        <v>28503</v>
      </c>
      <c r="T5094" s="35">
        <v>0</v>
      </c>
      <c r="U5094" s="35">
        <v>0</v>
      </c>
      <c r="V5094" s="36">
        <v>1</v>
      </c>
      <c r="W5094" s="36">
        <v>1</v>
      </c>
      <c r="X5094" s="37" t="s">
        <v>65</v>
      </c>
    </row>
    <row r="5095" spans="1:24" ht="24" customHeight="1" x14ac:dyDescent="0.2">
      <c r="A5095" s="50" t="s">
        <v>9657</v>
      </c>
      <c r="B5095" s="60" t="s">
        <v>9778</v>
      </c>
      <c r="C5095" s="76" t="s">
        <v>9778</v>
      </c>
      <c r="D5095" s="61" t="s">
        <v>9779</v>
      </c>
      <c r="E5095" s="53">
        <v>27520</v>
      </c>
      <c r="F5095" s="26">
        <v>0.105</v>
      </c>
      <c r="G5095" s="53">
        <v>44093.919999999998</v>
      </c>
      <c r="H5095" s="67"/>
      <c r="I5095" s="68"/>
      <c r="J5095" s="69"/>
      <c r="K5095" s="69"/>
      <c r="L5095" s="69"/>
      <c r="M5095" s="69"/>
      <c r="N5095" s="69"/>
      <c r="O5095" s="35"/>
      <c r="P5095" s="35" t="s">
        <v>28488</v>
      </c>
      <c r="Q5095" s="36">
        <v>1</v>
      </c>
      <c r="R5095" s="35" t="s">
        <v>27</v>
      </c>
      <c r="S5095" s="35" t="s">
        <v>28504</v>
      </c>
      <c r="T5095" s="35">
        <v>0</v>
      </c>
      <c r="U5095" s="35">
        <v>0</v>
      </c>
      <c r="V5095" s="36">
        <v>1</v>
      </c>
      <c r="W5095" s="36">
        <v>1</v>
      </c>
      <c r="X5095" s="37" t="s">
        <v>65</v>
      </c>
    </row>
    <row r="5096" spans="1:24" ht="24" customHeight="1" x14ac:dyDescent="0.2">
      <c r="A5096" s="50" t="s">
        <v>9657</v>
      </c>
      <c r="B5096" s="60" t="s">
        <v>9780</v>
      </c>
      <c r="C5096" s="76" t="s">
        <v>9780</v>
      </c>
      <c r="D5096" s="61" t="s">
        <v>9781</v>
      </c>
      <c r="E5096" s="53">
        <v>476581.15</v>
      </c>
      <c r="F5096" s="26">
        <v>0.105</v>
      </c>
      <c r="G5096" s="53">
        <v>763602.15</v>
      </c>
      <c r="H5096" s="67"/>
      <c r="I5096" s="68"/>
      <c r="J5096" s="69"/>
      <c r="K5096" s="69"/>
      <c r="L5096" s="69"/>
      <c r="M5096" s="69"/>
      <c r="N5096" s="69"/>
      <c r="O5096" s="35"/>
      <c r="P5096" s="35" t="s">
        <v>28489</v>
      </c>
      <c r="Q5096" s="36">
        <v>1</v>
      </c>
      <c r="R5096" s="35" t="s">
        <v>27</v>
      </c>
      <c r="S5096" s="35" t="s">
        <v>28503</v>
      </c>
      <c r="T5096" s="35">
        <v>0</v>
      </c>
      <c r="U5096" s="35">
        <v>0</v>
      </c>
      <c r="V5096" s="36">
        <v>1</v>
      </c>
      <c r="W5096" s="36">
        <v>1</v>
      </c>
      <c r="X5096" s="37" t="s">
        <v>65</v>
      </c>
    </row>
    <row r="5097" spans="1:24" ht="24" customHeight="1" x14ac:dyDescent="0.2">
      <c r="A5097" s="50" t="s">
        <v>9657</v>
      </c>
      <c r="B5097" s="60" t="s">
        <v>9782</v>
      </c>
      <c r="C5097" s="76" t="s">
        <v>9782</v>
      </c>
      <c r="D5097" s="61" t="s">
        <v>9783</v>
      </c>
      <c r="E5097" s="53">
        <v>534637.54</v>
      </c>
      <c r="F5097" s="26">
        <v>0.105</v>
      </c>
      <c r="G5097" s="53">
        <v>856622.995</v>
      </c>
      <c r="H5097" s="67"/>
      <c r="I5097" s="68"/>
      <c r="J5097" s="69"/>
      <c r="K5097" s="69"/>
      <c r="L5097" s="69"/>
      <c r="M5097" s="69"/>
      <c r="N5097" s="69"/>
      <c r="O5097" s="35"/>
      <c r="P5097" s="35" t="s">
        <v>65</v>
      </c>
      <c r="Q5097" s="36">
        <v>1</v>
      </c>
      <c r="R5097" s="35" t="s">
        <v>27</v>
      </c>
      <c r="S5097" s="35" t="s">
        <v>28504</v>
      </c>
      <c r="T5097" s="35">
        <v>0</v>
      </c>
      <c r="U5097" s="35">
        <v>0</v>
      </c>
      <c r="V5097" s="36">
        <v>1</v>
      </c>
      <c r="W5097" s="36">
        <v>1</v>
      </c>
      <c r="X5097" s="37" t="s">
        <v>65</v>
      </c>
    </row>
    <row r="5098" spans="1:24" ht="24" customHeight="1" x14ac:dyDescent="0.2">
      <c r="A5098" s="50" t="s">
        <v>9657</v>
      </c>
      <c r="B5098" s="60" t="s">
        <v>9784</v>
      </c>
      <c r="C5098" s="76" t="s">
        <v>9784</v>
      </c>
      <c r="D5098" s="61" t="s">
        <v>9785</v>
      </c>
      <c r="E5098" s="53">
        <v>574833.64</v>
      </c>
      <c r="F5098" s="26">
        <v>0.105</v>
      </c>
      <c r="G5098" s="53">
        <v>921027.20200000005</v>
      </c>
      <c r="H5098" s="67"/>
      <c r="I5098" s="68"/>
      <c r="J5098" s="69"/>
      <c r="K5098" s="69"/>
      <c r="L5098" s="69"/>
      <c r="M5098" s="69"/>
      <c r="N5098" s="69"/>
      <c r="O5098" s="35"/>
      <c r="P5098" s="35" t="s">
        <v>28490</v>
      </c>
      <c r="Q5098" s="36">
        <v>1</v>
      </c>
      <c r="R5098" s="35" t="s">
        <v>27</v>
      </c>
      <c r="S5098" s="35" t="s">
        <v>28503</v>
      </c>
      <c r="T5098" s="35">
        <v>0</v>
      </c>
      <c r="U5098" s="35">
        <v>0</v>
      </c>
      <c r="V5098" s="36">
        <v>1</v>
      </c>
      <c r="W5098" s="36">
        <v>1</v>
      </c>
      <c r="X5098" s="37" t="s">
        <v>65</v>
      </c>
    </row>
    <row r="5099" spans="1:24" ht="24" customHeight="1" x14ac:dyDescent="0.2">
      <c r="A5099" s="50" t="s">
        <v>9657</v>
      </c>
      <c r="B5099" s="60" t="s">
        <v>9786</v>
      </c>
      <c r="C5099" s="76" t="s">
        <v>9786</v>
      </c>
      <c r="D5099" s="61" t="s">
        <v>9787</v>
      </c>
      <c r="E5099" s="53">
        <v>335419.90999999997</v>
      </c>
      <c r="F5099" s="26">
        <v>0.105</v>
      </c>
      <c r="G5099" s="53">
        <v>537426.55099999998</v>
      </c>
      <c r="H5099" s="67"/>
      <c r="I5099" s="68"/>
      <c r="J5099" s="69"/>
      <c r="K5099" s="69"/>
      <c r="L5099" s="69"/>
      <c r="M5099" s="69"/>
      <c r="N5099" s="69"/>
      <c r="O5099" s="35"/>
      <c r="P5099" s="35" t="s">
        <v>28491</v>
      </c>
      <c r="Q5099" s="36">
        <v>1</v>
      </c>
      <c r="R5099" s="35" t="s">
        <v>27</v>
      </c>
      <c r="S5099" s="35" t="s">
        <v>28503</v>
      </c>
      <c r="T5099" s="35">
        <v>0</v>
      </c>
      <c r="U5099" s="35">
        <v>0</v>
      </c>
      <c r="V5099" s="36">
        <v>1</v>
      </c>
      <c r="W5099" s="36">
        <v>1</v>
      </c>
      <c r="X5099" s="37" t="s">
        <v>65</v>
      </c>
    </row>
    <row r="5100" spans="1:24" ht="24" customHeight="1" x14ac:dyDescent="0.2">
      <c r="A5100" s="50" t="s">
        <v>9657</v>
      </c>
      <c r="B5100" s="60" t="s">
        <v>9788</v>
      </c>
      <c r="C5100" s="76" t="s">
        <v>9788</v>
      </c>
      <c r="D5100" s="61" t="s">
        <v>9789</v>
      </c>
      <c r="E5100" s="53">
        <v>94791.08</v>
      </c>
      <c r="F5100" s="26">
        <v>0.21</v>
      </c>
      <c r="G5100" s="53">
        <v>166310.95499999999</v>
      </c>
      <c r="H5100" s="67"/>
      <c r="I5100" s="68"/>
      <c r="J5100" s="69"/>
      <c r="K5100" s="69"/>
      <c r="L5100" s="69"/>
      <c r="M5100" s="69"/>
      <c r="N5100" s="69"/>
      <c r="O5100" s="35"/>
      <c r="P5100" s="35" t="s">
        <v>28492</v>
      </c>
      <c r="Q5100" s="36">
        <v>1</v>
      </c>
      <c r="R5100" s="35" t="s">
        <v>27</v>
      </c>
      <c r="S5100" s="35" t="s">
        <v>28503</v>
      </c>
      <c r="T5100" s="35">
        <v>0</v>
      </c>
      <c r="U5100" s="35">
        <v>0</v>
      </c>
      <c r="V5100" s="36">
        <v>1</v>
      </c>
      <c r="W5100" s="36">
        <v>1</v>
      </c>
      <c r="X5100" s="37" t="s">
        <v>65</v>
      </c>
    </row>
    <row r="5101" spans="1:24" ht="24" customHeight="1" x14ac:dyDescent="0.2">
      <c r="A5101" s="50" t="s">
        <v>9657</v>
      </c>
      <c r="B5101" s="60" t="s">
        <v>9790</v>
      </c>
      <c r="C5101" s="76" t="s">
        <v>9790</v>
      </c>
      <c r="D5101" s="61" t="s">
        <v>9791</v>
      </c>
      <c r="E5101" s="53">
        <v>18754.43</v>
      </c>
      <c r="F5101" s="26">
        <v>0.21</v>
      </c>
      <c r="G5101" s="53">
        <v>32904.642999999996</v>
      </c>
      <c r="H5101" s="67"/>
      <c r="I5101" s="68"/>
      <c r="J5101" s="69"/>
      <c r="K5101" s="69"/>
      <c r="L5101" s="69"/>
      <c r="M5101" s="69"/>
      <c r="N5101" s="69"/>
      <c r="O5101" s="35"/>
      <c r="P5101" s="35" t="s">
        <v>65</v>
      </c>
      <c r="Q5101" s="36">
        <v>1</v>
      </c>
      <c r="R5101" s="35" t="s">
        <v>27</v>
      </c>
      <c r="S5101" s="35" t="s">
        <v>28503</v>
      </c>
      <c r="T5101" s="35">
        <v>0</v>
      </c>
      <c r="U5101" s="35">
        <v>0</v>
      </c>
      <c r="V5101" s="36">
        <v>1</v>
      </c>
      <c r="W5101" s="36">
        <v>1</v>
      </c>
      <c r="X5101" s="37" t="s">
        <v>65</v>
      </c>
    </row>
    <row r="5102" spans="1:24" ht="24" customHeight="1" x14ac:dyDescent="0.2">
      <c r="A5102" s="50" t="s">
        <v>9657</v>
      </c>
      <c r="B5102" s="60" t="s">
        <v>9792</v>
      </c>
      <c r="C5102" s="76" t="s">
        <v>9792</v>
      </c>
      <c r="D5102" s="61" t="s">
        <v>9793</v>
      </c>
      <c r="E5102" s="53">
        <v>32616.32</v>
      </c>
      <c r="F5102" s="26">
        <v>0.21</v>
      </c>
      <c r="G5102" s="53">
        <v>57225.328999999998</v>
      </c>
      <c r="H5102" s="67"/>
      <c r="I5102" s="68"/>
      <c r="J5102" s="69"/>
      <c r="K5102" s="69"/>
      <c r="L5102" s="69"/>
      <c r="M5102" s="69"/>
      <c r="N5102" s="69"/>
      <c r="O5102" s="35"/>
      <c r="P5102" s="35" t="s">
        <v>65</v>
      </c>
      <c r="Q5102" s="36">
        <v>1</v>
      </c>
      <c r="R5102" s="35" t="s">
        <v>27</v>
      </c>
      <c r="S5102" s="35" t="s">
        <v>28504</v>
      </c>
      <c r="T5102" s="35">
        <v>0</v>
      </c>
      <c r="U5102" s="35">
        <v>0</v>
      </c>
      <c r="V5102" s="36">
        <v>1</v>
      </c>
      <c r="W5102" s="36">
        <v>1</v>
      </c>
      <c r="X5102" s="37" t="s">
        <v>65</v>
      </c>
    </row>
    <row r="5103" spans="1:24" ht="24" customHeight="1" x14ac:dyDescent="0.2">
      <c r="A5103" s="50" t="s">
        <v>9657</v>
      </c>
      <c r="B5103" s="60" t="s">
        <v>9794</v>
      </c>
      <c r="C5103" s="76" t="s">
        <v>9794</v>
      </c>
      <c r="D5103" s="61" t="s">
        <v>9795</v>
      </c>
      <c r="E5103" s="53">
        <v>114157.01</v>
      </c>
      <c r="F5103" s="26">
        <v>0.21</v>
      </c>
      <c r="G5103" s="53">
        <v>200288.46900000001</v>
      </c>
      <c r="H5103" s="67"/>
      <c r="I5103" s="68"/>
      <c r="J5103" s="69"/>
      <c r="K5103" s="69"/>
      <c r="L5103" s="69"/>
      <c r="M5103" s="69"/>
      <c r="N5103" s="69"/>
      <c r="O5103" s="35"/>
      <c r="P5103" s="35" t="s">
        <v>28493</v>
      </c>
      <c r="Q5103" s="36">
        <v>1</v>
      </c>
      <c r="R5103" s="35" t="s">
        <v>27</v>
      </c>
      <c r="S5103" s="35" t="s">
        <v>28504</v>
      </c>
      <c r="T5103" s="35">
        <v>0</v>
      </c>
      <c r="U5103" s="35">
        <v>0</v>
      </c>
      <c r="V5103" s="36">
        <v>1</v>
      </c>
      <c r="W5103" s="36">
        <v>1</v>
      </c>
      <c r="X5103" s="37" t="s">
        <v>65</v>
      </c>
    </row>
    <row r="5104" spans="1:24" ht="24" customHeight="1" x14ac:dyDescent="0.2">
      <c r="A5104" s="50" t="s">
        <v>9657</v>
      </c>
      <c r="B5104" s="60" t="s">
        <v>9796</v>
      </c>
      <c r="C5104" s="76" t="s">
        <v>9796</v>
      </c>
      <c r="D5104" s="61" t="s">
        <v>9797</v>
      </c>
      <c r="E5104" s="53">
        <v>375087.34</v>
      </c>
      <c r="F5104" s="26">
        <v>0.105</v>
      </c>
      <c r="G5104" s="53">
        <v>600983.68700000003</v>
      </c>
      <c r="H5104" s="67"/>
      <c r="I5104" s="68"/>
      <c r="J5104" s="69"/>
      <c r="K5104" s="69"/>
      <c r="L5104" s="69"/>
      <c r="M5104" s="69"/>
      <c r="N5104" s="69"/>
      <c r="O5104" s="35"/>
      <c r="P5104" s="35" t="s">
        <v>28494</v>
      </c>
      <c r="Q5104" s="36">
        <v>1</v>
      </c>
      <c r="R5104" s="35" t="s">
        <v>9849</v>
      </c>
      <c r="S5104" s="35" t="s">
        <v>28504</v>
      </c>
      <c r="T5104" s="35">
        <v>0</v>
      </c>
      <c r="U5104" s="35">
        <v>0</v>
      </c>
      <c r="V5104" s="36">
        <v>1</v>
      </c>
      <c r="W5104" s="36">
        <v>1</v>
      </c>
      <c r="X5104" s="37" t="s">
        <v>65</v>
      </c>
    </row>
    <row r="5105" spans="1:24" ht="24" customHeight="1" x14ac:dyDescent="0.2">
      <c r="A5105" s="50" t="s">
        <v>9657</v>
      </c>
      <c r="B5105" s="60" t="s">
        <v>23233</v>
      </c>
      <c r="C5105" s="76" t="s">
        <v>23233</v>
      </c>
      <c r="D5105" s="61" t="s">
        <v>23234</v>
      </c>
      <c r="E5105" s="53">
        <v>235797.94</v>
      </c>
      <c r="F5105" s="26">
        <v>0.105</v>
      </c>
      <c r="G5105" s="53">
        <v>377807.24599999998</v>
      </c>
      <c r="H5105" s="67"/>
      <c r="I5105" s="68"/>
      <c r="J5105" s="69"/>
      <c r="K5105" s="69"/>
      <c r="L5105" s="69"/>
      <c r="M5105" s="69"/>
      <c r="N5105" s="69"/>
      <c r="O5105" s="35"/>
      <c r="P5105" s="35" t="s">
        <v>28495</v>
      </c>
      <c r="Q5105" s="36">
        <v>1</v>
      </c>
      <c r="R5105" s="35" t="s">
        <v>27</v>
      </c>
      <c r="S5105" s="35" t="s">
        <v>28503</v>
      </c>
      <c r="T5105" s="35">
        <v>0</v>
      </c>
      <c r="U5105" s="35">
        <v>0</v>
      </c>
      <c r="V5105" s="36">
        <v>1</v>
      </c>
      <c r="W5105" s="36">
        <v>1</v>
      </c>
      <c r="X5105" s="37" t="s">
        <v>65</v>
      </c>
    </row>
    <row r="5106" spans="1:24" ht="24" customHeight="1" x14ac:dyDescent="0.2">
      <c r="A5106" s="50" t="s">
        <v>9657</v>
      </c>
      <c r="B5106" s="60" t="s">
        <v>9798</v>
      </c>
      <c r="C5106" s="76" t="s">
        <v>9798</v>
      </c>
      <c r="D5106" s="61" t="s">
        <v>9799</v>
      </c>
      <c r="E5106" s="53">
        <v>89694.81</v>
      </c>
      <c r="F5106" s="26">
        <v>0.105</v>
      </c>
      <c r="G5106" s="53">
        <v>143713.50399999999</v>
      </c>
      <c r="H5106" s="67"/>
      <c r="I5106" s="68"/>
      <c r="J5106" s="69"/>
      <c r="K5106" s="69"/>
      <c r="L5106" s="69"/>
      <c r="M5106" s="69"/>
      <c r="N5106" s="69"/>
      <c r="O5106" s="35"/>
      <c r="P5106" s="35" t="s">
        <v>28496</v>
      </c>
      <c r="Q5106" s="36">
        <v>1</v>
      </c>
      <c r="R5106" s="35" t="s">
        <v>27</v>
      </c>
      <c r="S5106" s="35" t="s">
        <v>28504</v>
      </c>
      <c r="T5106" s="35">
        <v>0</v>
      </c>
      <c r="U5106" s="35">
        <v>0</v>
      </c>
      <c r="V5106" s="36">
        <v>1</v>
      </c>
      <c r="W5106" s="36">
        <v>1</v>
      </c>
      <c r="X5106" s="37" t="s">
        <v>65</v>
      </c>
    </row>
    <row r="5107" spans="1:24" ht="24" customHeight="1" x14ac:dyDescent="0.2">
      <c r="A5107" s="50" t="s">
        <v>9657</v>
      </c>
      <c r="B5107" s="60" t="s">
        <v>9800</v>
      </c>
      <c r="C5107" s="76" t="s">
        <v>9800</v>
      </c>
      <c r="D5107" s="61" t="s">
        <v>9801</v>
      </c>
      <c r="E5107" s="53">
        <v>112118.49</v>
      </c>
      <c r="F5107" s="26">
        <v>0.105</v>
      </c>
      <c r="G5107" s="53">
        <v>179641.85</v>
      </c>
      <c r="H5107" s="67"/>
      <c r="I5107" s="68"/>
      <c r="J5107" s="69"/>
      <c r="K5107" s="69"/>
      <c r="L5107" s="69"/>
      <c r="M5107" s="69"/>
      <c r="N5107" s="69"/>
      <c r="O5107" s="35"/>
      <c r="P5107" s="35" t="s">
        <v>28497</v>
      </c>
      <c r="Q5107" s="36">
        <v>1</v>
      </c>
      <c r="R5107" s="35" t="s">
        <v>27</v>
      </c>
      <c r="S5107" s="35" t="s">
        <v>28504</v>
      </c>
      <c r="T5107" s="35">
        <v>0</v>
      </c>
      <c r="U5107" s="35">
        <v>0</v>
      </c>
      <c r="V5107" s="36">
        <v>1</v>
      </c>
      <c r="W5107" s="36">
        <v>1</v>
      </c>
      <c r="X5107" s="37" t="s">
        <v>65</v>
      </c>
    </row>
    <row r="5108" spans="1:24" ht="24" customHeight="1" x14ac:dyDescent="0.2">
      <c r="A5108" s="50" t="s">
        <v>9657</v>
      </c>
      <c r="B5108" s="60" t="s">
        <v>9802</v>
      </c>
      <c r="C5108" s="76" t="s">
        <v>9802</v>
      </c>
      <c r="D5108" s="61" t="s">
        <v>9803</v>
      </c>
      <c r="E5108" s="53">
        <v>132503.69</v>
      </c>
      <c r="F5108" s="26">
        <v>0.105</v>
      </c>
      <c r="G5108" s="53">
        <v>212304.03700000001</v>
      </c>
      <c r="H5108" s="67"/>
      <c r="I5108" s="68"/>
      <c r="J5108" s="69"/>
      <c r="K5108" s="69"/>
      <c r="L5108" s="69"/>
      <c r="M5108" s="69"/>
      <c r="N5108" s="69"/>
      <c r="O5108" s="35"/>
      <c r="P5108" s="35" t="s">
        <v>28498</v>
      </c>
      <c r="Q5108" s="36">
        <v>1</v>
      </c>
      <c r="R5108" s="35" t="s">
        <v>27</v>
      </c>
      <c r="S5108" s="35" t="s">
        <v>28504</v>
      </c>
      <c r="T5108" s="35">
        <v>0</v>
      </c>
      <c r="U5108" s="35">
        <v>0</v>
      </c>
      <c r="V5108" s="36">
        <v>1</v>
      </c>
      <c r="W5108" s="36">
        <v>1</v>
      </c>
      <c r="X5108" s="37" t="s">
        <v>65</v>
      </c>
    </row>
    <row r="5109" spans="1:24" ht="24" customHeight="1" x14ac:dyDescent="0.2">
      <c r="A5109" s="50" t="s">
        <v>9657</v>
      </c>
      <c r="B5109" s="60" t="s">
        <v>9804</v>
      </c>
      <c r="C5109" s="76" t="s">
        <v>9804</v>
      </c>
      <c r="D5109" s="61" t="s">
        <v>9805</v>
      </c>
      <c r="E5109" s="53">
        <v>5096.29</v>
      </c>
      <c r="F5109" s="26">
        <v>0.21</v>
      </c>
      <c r="G5109" s="53">
        <v>8941.44</v>
      </c>
      <c r="H5109" s="67"/>
      <c r="I5109" s="68"/>
      <c r="J5109" s="69"/>
      <c r="K5109" s="69"/>
      <c r="L5109" s="69"/>
      <c r="M5109" s="69"/>
      <c r="N5109" s="69"/>
      <c r="O5109" s="35"/>
      <c r="P5109" s="35" t="s">
        <v>65</v>
      </c>
      <c r="Q5109" s="36">
        <v>1</v>
      </c>
      <c r="R5109" s="35" t="s">
        <v>27</v>
      </c>
      <c r="S5109" s="35" t="s">
        <v>28503</v>
      </c>
      <c r="T5109" s="35">
        <v>0</v>
      </c>
      <c r="U5109" s="35">
        <v>0</v>
      </c>
      <c r="V5109" s="36">
        <v>1</v>
      </c>
      <c r="W5109" s="36">
        <v>1</v>
      </c>
      <c r="X5109" s="37" t="s">
        <v>65</v>
      </c>
    </row>
    <row r="5110" spans="1:24" ht="24" customHeight="1" x14ac:dyDescent="0.2">
      <c r="A5110" s="50" t="s">
        <v>9657</v>
      </c>
      <c r="B5110" s="60" t="s">
        <v>9806</v>
      </c>
      <c r="C5110" s="76" t="s">
        <v>9806</v>
      </c>
      <c r="D5110" s="61" t="s">
        <v>9807</v>
      </c>
      <c r="E5110" s="53">
        <v>5096.29</v>
      </c>
      <c r="F5110" s="26">
        <v>0.21</v>
      </c>
      <c r="G5110" s="53">
        <v>8941.44</v>
      </c>
      <c r="H5110" s="67"/>
      <c r="I5110" s="68"/>
      <c r="J5110" s="69"/>
      <c r="K5110" s="69"/>
      <c r="L5110" s="69"/>
      <c r="M5110" s="69"/>
      <c r="N5110" s="69"/>
      <c r="O5110" s="35"/>
      <c r="P5110" s="35" t="s">
        <v>28499</v>
      </c>
      <c r="Q5110" s="36">
        <v>1</v>
      </c>
      <c r="R5110" s="35" t="s">
        <v>27</v>
      </c>
      <c r="S5110" s="35" t="s">
        <v>28503</v>
      </c>
      <c r="T5110" s="35">
        <v>0</v>
      </c>
      <c r="U5110" s="35">
        <v>0</v>
      </c>
      <c r="V5110" s="36">
        <v>1</v>
      </c>
      <c r="W5110" s="36">
        <v>1</v>
      </c>
      <c r="X5110" s="37" t="s">
        <v>65</v>
      </c>
    </row>
    <row r="5111" spans="1:24" ht="24" customHeight="1" x14ac:dyDescent="0.2">
      <c r="A5111" s="50" t="s">
        <v>9657</v>
      </c>
      <c r="B5111" s="60" t="s">
        <v>9808</v>
      </c>
      <c r="C5111" s="76" t="s">
        <v>9808</v>
      </c>
      <c r="D5111" s="61" t="s">
        <v>9809</v>
      </c>
      <c r="E5111" s="53">
        <v>6115.59</v>
      </c>
      <c r="F5111" s="26">
        <v>0.21</v>
      </c>
      <c r="G5111" s="53">
        <v>10729.808000000001</v>
      </c>
      <c r="H5111" s="67"/>
      <c r="I5111" s="68"/>
      <c r="J5111" s="69"/>
      <c r="K5111" s="69"/>
      <c r="L5111" s="69"/>
      <c r="M5111" s="69"/>
      <c r="N5111" s="69"/>
      <c r="O5111" s="35"/>
      <c r="P5111" s="35" t="s">
        <v>28500</v>
      </c>
      <c r="Q5111" s="36">
        <v>1</v>
      </c>
      <c r="R5111" s="35" t="s">
        <v>27</v>
      </c>
      <c r="S5111" s="35" t="s">
        <v>28504</v>
      </c>
      <c r="T5111" s="35">
        <v>0</v>
      </c>
      <c r="U5111" s="35">
        <v>0</v>
      </c>
      <c r="V5111" s="36">
        <v>1</v>
      </c>
      <c r="W5111" s="36">
        <v>1</v>
      </c>
      <c r="X5111" s="37" t="s">
        <v>65</v>
      </c>
    </row>
    <row r="5112" spans="1:24" ht="24" customHeight="1" x14ac:dyDescent="0.2">
      <c r="A5112" s="50" t="s">
        <v>9657</v>
      </c>
      <c r="B5112" s="60" t="s">
        <v>9810</v>
      </c>
      <c r="C5112" s="76" t="s">
        <v>9810</v>
      </c>
      <c r="D5112" s="61" t="s">
        <v>9811</v>
      </c>
      <c r="E5112" s="53">
        <v>16106.87</v>
      </c>
      <c r="F5112" s="26">
        <v>0.21</v>
      </c>
      <c r="G5112" s="53">
        <v>28259.502</v>
      </c>
      <c r="H5112" s="67"/>
      <c r="I5112" s="68"/>
      <c r="J5112" s="69"/>
      <c r="K5112" s="69"/>
      <c r="L5112" s="69"/>
      <c r="M5112" s="69"/>
      <c r="N5112" s="69"/>
      <c r="O5112" s="35"/>
      <c r="P5112" s="35" t="s">
        <v>28501</v>
      </c>
      <c r="Q5112" s="36">
        <v>1</v>
      </c>
      <c r="R5112" s="35" t="s">
        <v>27</v>
      </c>
      <c r="S5112" s="35" t="s">
        <v>28503</v>
      </c>
      <c r="T5112" s="35">
        <v>0</v>
      </c>
      <c r="U5112" s="35">
        <v>0</v>
      </c>
      <c r="V5112" s="36">
        <v>1</v>
      </c>
      <c r="W5112" s="36">
        <v>1</v>
      </c>
      <c r="X5112" s="37" t="s">
        <v>65</v>
      </c>
    </row>
    <row r="5113" spans="1:24" ht="24" customHeight="1" x14ac:dyDescent="0.2">
      <c r="A5113" s="50" t="s">
        <v>9657</v>
      </c>
      <c r="B5113" s="60" t="s">
        <v>9812</v>
      </c>
      <c r="C5113" s="76" t="s">
        <v>9812</v>
      </c>
      <c r="D5113" s="61" t="s">
        <v>9813</v>
      </c>
      <c r="E5113" s="53">
        <v>152888.88</v>
      </c>
      <c r="F5113" s="26">
        <v>0.21</v>
      </c>
      <c r="G5113" s="53">
        <v>268243.54499999998</v>
      </c>
      <c r="H5113" s="67"/>
      <c r="I5113" s="68"/>
      <c r="J5113" s="69"/>
      <c r="K5113" s="69"/>
      <c r="L5113" s="69"/>
      <c r="M5113" s="69"/>
      <c r="N5113" s="69"/>
      <c r="O5113" s="35"/>
      <c r="P5113" s="35" t="s">
        <v>65</v>
      </c>
      <c r="Q5113" s="36">
        <v>1</v>
      </c>
      <c r="R5113" s="35" t="s">
        <v>27</v>
      </c>
      <c r="S5113" s="35" t="s">
        <v>28504</v>
      </c>
      <c r="T5113" s="35">
        <v>0</v>
      </c>
      <c r="U5113" s="35">
        <v>0</v>
      </c>
      <c r="V5113" s="36">
        <v>1</v>
      </c>
      <c r="W5113" s="36">
        <v>1</v>
      </c>
      <c r="X5113" s="37" t="s">
        <v>65</v>
      </c>
    </row>
    <row r="5114" spans="1:24" ht="24" customHeight="1" x14ac:dyDescent="0.2">
      <c r="A5114" s="50" t="s">
        <v>9657</v>
      </c>
      <c r="B5114" s="60" t="s">
        <v>9814</v>
      </c>
      <c r="C5114" s="76" t="s">
        <v>9814</v>
      </c>
      <c r="D5114" s="61" t="s">
        <v>9815</v>
      </c>
      <c r="E5114" s="53">
        <v>50962.96</v>
      </c>
      <c r="F5114" s="26">
        <v>0.21</v>
      </c>
      <c r="G5114" s="53">
        <v>89414.510999999999</v>
      </c>
      <c r="H5114" s="67"/>
      <c r="I5114" s="68"/>
      <c r="J5114" s="69"/>
      <c r="K5114" s="69"/>
      <c r="L5114" s="69"/>
      <c r="M5114" s="69"/>
      <c r="N5114" s="69"/>
      <c r="O5114" s="35"/>
      <c r="P5114" s="35" t="s">
        <v>65</v>
      </c>
      <c r="Q5114" s="36">
        <v>1</v>
      </c>
      <c r="R5114" s="35" t="s">
        <v>27</v>
      </c>
      <c r="S5114" s="35" t="s">
        <v>28503</v>
      </c>
      <c r="T5114" s="35">
        <v>0</v>
      </c>
      <c r="U5114" s="35">
        <v>0</v>
      </c>
      <c r="V5114" s="36">
        <v>1</v>
      </c>
      <c r="W5114" s="36">
        <v>1</v>
      </c>
      <c r="X5114" s="37" t="s">
        <v>65</v>
      </c>
    </row>
    <row r="5115" spans="1:24" ht="24" customHeight="1" x14ac:dyDescent="0.2">
      <c r="A5115" s="50" t="s">
        <v>9657</v>
      </c>
      <c r="B5115" s="60" t="s">
        <v>9816</v>
      </c>
      <c r="C5115" s="76" t="s">
        <v>9816</v>
      </c>
      <c r="D5115" s="61" t="s">
        <v>9817</v>
      </c>
      <c r="E5115" s="53">
        <v>103200</v>
      </c>
      <c r="F5115" s="26">
        <v>0.21</v>
      </c>
      <c r="G5115" s="53">
        <v>181064.4</v>
      </c>
      <c r="H5115" s="67"/>
      <c r="I5115" s="68"/>
      <c r="J5115" s="69"/>
      <c r="K5115" s="69"/>
      <c r="L5115" s="69"/>
      <c r="M5115" s="69"/>
      <c r="N5115" s="69"/>
      <c r="O5115" s="35"/>
      <c r="P5115" s="35" t="s">
        <v>28502</v>
      </c>
      <c r="Q5115" s="36">
        <v>1</v>
      </c>
      <c r="R5115" s="35" t="s">
        <v>27</v>
      </c>
      <c r="S5115" s="35" t="s">
        <v>28504</v>
      </c>
      <c r="T5115" s="35">
        <v>0</v>
      </c>
      <c r="U5115" s="35">
        <v>0</v>
      </c>
      <c r="V5115" s="36">
        <v>1</v>
      </c>
      <c r="W5115" s="36">
        <v>1</v>
      </c>
      <c r="X5115" s="37" t="s">
        <v>65</v>
      </c>
    </row>
    <row r="5116" spans="1:24" ht="24" customHeight="1" x14ac:dyDescent="0.2">
      <c r="A5116" s="50" t="s">
        <v>9657</v>
      </c>
      <c r="B5116" s="60" t="s">
        <v>9818</v>
      </c>
      <c r="C5116" s="76" t="s">
        <v>9818</v>
      </c>
      <c r="D5116" s="61" t="s">
        <v>9819</v>
      </c>
      <c r="E5116" s="53">
        <v>59117.06</v>
      </c>
      <c r="F5116" s="26">
        <v>0.105</v>
      </c>
      <c r="G5116" s="53">
        <v>94720.312999999995</v>
      </c>
      <c r="H5116" s="67"/>
      <c r="I5116" s="68"/>
      <c r="J5116" s="69"/>
      <c r="K5116" s="69"/>
      <c r="L5116" s="69"/>
      <c r="M5116" s="69"/>
      <c r="N5116" s="69"/>
      <c r="O5116" s="35"/>
      <c r="P5116" s="35" t="s">
        <v>65</v>
      </c>
      <c r="Q5116" s="36">
        <v>1</v>
      </c>
      <c r="R5116" s="35" t="s">
        <v>27</v>
      </c>
      <c r="S5116" s="35" t="s">
        <v>28503</v>
      </c>
      <c r="T5116" s="35">
        <v>0</v>
      </c>
      <c r="U5116" s="35">
        <v>0</v>
      </c>
      <c r="V5116" s="36">
        <v>1</v>
      </c>
      <c r="W5116" s="36">
        <v>1</v>
      </c>
      <c r="X5116" s="37" t="s">
        <v>65</v>
      </c>
    </row>
    <row r="5117" spans="1:24" ht="24" customHeight="1" x14ac:dyDescent="0.2">
      <c r="A5117" s="50" t="s">
        <v>9657</v>
      </c>
      <c r="B5117" s="60" t="s">
        <v>9820</v>
      </c>
      <c r="C5117" s="76" t="s">
        <v>9820</v>
      </c>
      <c r="D5117" s="61" t="s">
        <v>9821</v>
      </c>
      <c r="E5117" s="53">
        <v>100906.69</v>
      </c>
      <c r="F5117" s="26">
        <v>0.21</v>
      </c>
      <c r="G5117" s="53">
        <v>177040.78700000001</v>
      </c>
      <c r="H5117" s="67"/>
      <c r="I5117" s="68"/>
      <c r="J5117" s="69"/>
      <c r="K5117" s="69"/>
      <c r="L5117" s="69"/>
      <c r="M5117" s="69"/>
      <c r="N5117" s="69"/>
      <c r="O5117" s="35"/>
      <c r="P5117" s="35" t="s">
        <v>65</v>
      </c>
      <c r="Q5117" s="36">
        <v>1</v>
      </c>
      <c r="R5117" s="35" t="s">
        <v>27</v>
      </c>
      <c r="S5117" s="35" t="s">
        <v>28504</v>
      </c>
      <c r="T5117" s="35">
        <v>0</v>
      </c>
      <c r="U5117" s="35">
        <v>0</v>
      </c>
      <c r="V5117" s="36">
        <v>1</v>
      </c>
      <c r="W5117" s="36">
        <v>1</v>
      </c>
      <c r="X5117" s="37" t="s">
        <v>65</v>
      </c>
    </row>
    <row r="5118" spans="1:24" ht="24" customHeight="1" x14ac:dyDescent="0.2">
      <c r="A5118" s="50" t="s">
        <v>9657</v>
      </c>
      <c r="B5118" s="60" t="s">
        <v>9822</v>
      </c>
      <c r="C5118" s="76" t="s">
        <v>9822</v>
      </c>
      <c r="D5118" s="61" t="s">
        <v>9823</v>
      </c>
      <c r="E5118" s="53">
        <v>134159.96</v>
      </c>
      <c r="F5118" s="26">
        <v>0.21</v>
      </c>
      <c r="G5118" s="53">
        <v>235383.647</v>
      </c>
      <c r="H5118" s="67"/>
      <c r="I5118" s="68"/>
      <c r="J5118" s="69"/>
      <c r="K5118" s="69"/>
      <c r="L5118" s="69"/>
      <c r="M5118" s="69"/>
      <c r="N5118" s="69"/>
      <c r="O5118" s="35"/>
      <c r="P5118" s="35" t="s">
        <v>65</v>
      </c>
      <c r="Q5118" s="36">
        <v>1</v>
      </c>
      <c r="R5118" s="35" t="s">
        <v>27</v>
      </c>
      <c r="S5118" s="35" t="s">
        <v>28504</v>
      </c>
      <c r="T5118" s="35">
        <v>0</v>
      </c>
      <c r="U5118" s="35">
        <v>0</v>
      </c>
      <c r="V5118" s="36">
        <v>1</v>
      </c>
      <c r="W5118" s="36">
        <v>1</v>
      </c>
      <c r="X5118" s="37" t="s">
        <v>65</v>
      </c>
    </row>
    <row r="5119" spans="1:24" ht="24" customHeight="1" x14ac:dyDescent="0.2">
      <c r="A5119" s="50"/>
      <c r="B5119" s="60"/>
      <c r="C5119" s="78"/>
      <c r="D5119" s="61"/>
      <c r="E5119" s="53"/>
      <c r="F5119" s="26"/>
      <c r="G5119" s="53"/>
      <c r="H5119" s="67"/>
      <c r="I5119" s="68"/>
      <c r="J5119" s="69"/>
      <c r="K5119" s="69"/>
      <c r="L5119" s="69"/>
      <c r="M5119" s="69"/>
      <c r="N5119" s="69"/>
      <c r="O5119" s="35"/>
      <c r="P5119" s="35"/>
      <c r="Q5119" s="36"/>
      <c r="R5119" s="35"/>
      <c r="S5119" s="35" t="e">
        <f>+IF(#REF!="no","Sin STK", "STK disponible")</f>
        <v>#REF!</v>
      </c>
      <c r="T5119" s="35" t="e">
        <f>+#REF!*F5119</f>
        <v>#REF!</v>
      </c>
      <c r="U5119" s="35" t="e">
        <f>+#REF!*#REF!</f>
        <v>#REF!</v>
      </c>
      <c r="V5119" s="36" t="e">
        <f>IF(Tabla13[[#This Row],[ref pack]]=1,#REF!,LCM(Tabla13[[#This Row],[MC VIEJO]],#REF!))</f>
        <v>#N/A</v>
      </c>
      <c r="W5119" s="36" t="e">
        <f>+VLOOKUP(Tabla13[[#This Row],[Code]],'.'!$B$2:$D$11481,3,)</f>
        <v>#N/A</v>
      </c>
      <c r="X5119" s="37" t="str">
        <f>+IFERROR(SEARCH("pack",#REF!),"")</f>
        <v/>
      </c>
    </row>
    <row r="5120" spans="1:24" ht="24" customHeight="1" x14ac:dyDescent="0.2">
      <c r="A5120" s="50"/>
      <c r="B5120" s="60"/>
      <c r="C5120" s="78"/>
      <c r="D5120" s="61"/>
      <c r="E5120" s="53"/>
      <c r="F5120" s="26"/>
      <c r="G5120" s="53"/>
      <c r="H5120" s="67"/>
      <c r="I5120" s="68"/>
      <c r="J5120" s="69"/>
      <c r="K5120" s="69"/>
      <c r="L5120" s="69"/>
      <c r="M5120" s="69"/>
      <c r="N5120" s="69"/>
      <c r="O5120" s="35"/>
      <c r="P5120" s="35"/>
      <c r="Q5120" s="36"/>
      <c r="R5120" s="35"/>
      <c r="S5120" s="35" t="e">
        <f>+IF(#REF!="no","Sin STK", "STK disponible")</f>
        <v>#REF!</v>
      </c>
      <c r="T5120" s="35" t="e">
        <f>+#REF!*F5120</f>
        <v>#REF!</v>
      </c>
      <c r="U5120" s="35" t="e">
        <f>+#REF!*#REF!</f>
        <v>#REF!</v>
      </c>
      <c r="V5120" s="36" t="e">
        <f>IF(Tabla13[[#This Row],[ref pack]]=1,#REF!,LCM(Tabla13[[#This Row],[MC VIEJO]],#REF!))</f>
        <v>#N/A</v>
      </c>
      <c r="W5120" s="36" t="e">
        <f>+VLOOKUP(Tabla13[[#This Row],[Code]],'.'!$B$2:$D$11481,3,)</f>
        <v>#N/A</v>
      </c>
      <c r="X5120" s="37" t="str">
        <f>+IFERROR(SEARCH("pack",#REF!),"")</f>
        <v/>
      </c>
    </row>
    <row r="5121" spans="1:24" ht="24" customHeight="1" x14ac:dyDescent="0.2">
      <c r="A5121" s="50"/>
      <c r="B5121" s="60"/>
      <c r="C5121" s="78"/>
      <c r="D5121" s="61"/>
      <c r="E5121" s="53"/>
      <c r="F5121" s="26"/>
      <c r="G5121" s="53"/>
      <c r="H5121" s="67"/>
      <c r="I5121" s="68"/>
      <c r="J5121" s="69"/>
      <c r="K5121" s="69"/>
      <c r="L5121" s="69"/>
      <c r="M5121" s="69"/>
      <c r="N5121" s="69"/>
      <c r="O5121" s="35"/>
      <c r="P5121" s="35"/>
      <c r="Q5121" s="36"/>
      <c r="R5121" s="35"/>
      <c r="S5121" s="35" t="e">
        <f>+IF(#REF!="no","Sin STK", "STK disponible")</f>
        <v>#REF!</v>
      </c>
      <c r="T5121" s="35" t="e">
        <f>+#REF!*F5121</f>
        <v>#REF!</v>
      </c>
      <c r="U5121" s="35" t="e">
        <f>+#REF!*#REF!</f>
        <v>#REF!</v>
      </c>
      <c r="V5121" s="36" t="e">
        <f>IF(Tabla13[[#This Row],[ref pack]]=1,#REF!,LCM(Tabla13[[#This Row],[MC VIEJO]],#REF!))</f>
        <v>#N/A</v>
      </c>
      <c r="W5121" s="36" t="e">
        <f>+VLOOKUP(Tabla13[[#This Row],[Code]],'.'!$B$2:$D$11481,3,)</f>
        <v>#N/A</v>
      </c>
      <c r="X5121" s="37" t="str">
        <f>+IFERROR(SEARCH("pack",#REF!),"")</f>
        <v/>
      </c>
    </row>
    <row r="5122" spans="1:24" ht="24" customHeight="1" x14ac:dyDescent="0.2">
      <c r="A5122" s="50"/>
      <c r="B5122" s="60"/>
      <c r="C5122" s="78"/>
      <c r="D5122" s="61"/>
      <c r="E5122" s="53"/>
      <c r="F5122" s="26"/>
      <c r="G5122" s="53"/>
      <c r="H5122" s="67"/>
      <c r="I5122" s="68"/>
      <c r="J5122" s="69"/>
      <c r="K5122" s="69"/>
      <c r="L5122" s="69"/>
      <c r="M5122" s="69"/>
      <c r="N5122" s="69"/>
      <c r="O5122" s="35"/>
      <c r="P5122" s="35"/>
      <c r="Q5122" s="36"/>
      <c r="R5122" s="35"/>
      <c r="S5122" s="35" t="e">
        <f>+IF(#REF!="no","Sin STK", "STK disponible")</f>
        <v>#REF!</v>
      </c>
      <c r="T5122" s="35" t="e">
        <f>+#REF!*F5122</f>
        <v>#REF!</v>
      </c>
      <c r="U5122" s="35" t="e">
        <f>+#REF!*#REF!</f>
        <v>#REF!</v>
      </c>
      <c r="V5122" s="36" t="e">
        <f>IF(Tabla13[[#This Row],[ref pack]]=1,#REF!,LCM(Tabla13[[#This Row],[MC VIEJO]],#REF!))</f>
        <v>#N/A</v>
      </c>
      <c r="W5122" s="36" t="e">
        <f>+VLOOKUP(Tabla13[[#This Row],[Code]],'.'!$B$2:$D$11481,3,)</f>
        <v>#N/A</v>
      </c>
      <c r="X5122" s="37" t="str">
        <f>+IFERROR(SEARCH("pack",#REF!),"")</f>
        <v/>
      </c>
    </row>
    <row r="5123" spans="1:24" ht="24" customHeight="1" x14ac:dyDescent="0.2">
      <c r="A5123" s="50"/>
      <c r="B5123" s="60"/>
      <c r="C5123" s="78"/>
      <c r="D5123" s="61"/>
      <c r="E5123" s="53"/>
      <c r="F5123" s="26"/>
      <c r="G5123" s="53"/>
      <c r="H5123" s="67"/>
      <c r="I5123" s="68"/>
      <c r="J5123" s="69"/>
      <c r="K5123" s="69"/>
      <c r="L5123" s="69"/>
      <c r="M5123" s="69"/>
      <c r="N5123" s="69"/>
      <c r="O5123" s="35"/>
      <c r="P5123" s="35"/>
      <c r="Q5123" s="36"/>
      <c r="R5123" s="35"/>
      <c r="S5123" s="35" t="e">
        <f>+IF(#REF!="no","Sin STK", "STK disponible")</f>
        <v>#REF!</v>
      </c>
      <c r="T5123" s="35" t="e">
        <f>+#REF!*F5123</f>
        <v>#REF!</v>
      </c>
      <c r="U5123" s="35" t="e">
        <f>+#REF!*#REF!</f>
        <v>#REF!</v>
      </c>
      <c r="V5123" s="36" t="e">
        <f>IF(Tabla13[[#This Row],[ref pack]]=1,#REF!,LCM(Tabla13[[#This Row],[MC VIEJO]],#REF!))</f>
        <v>#N/A</v>
      </c>
      <c r="W5123" s="36" t="e">
        <f>+VLOOKUP(Tabla13[[#This Row],[Code]],'.'!$B$2:$D$11481,3,)</f>
        <v>#N/A</v>
      </c>
      <c r="X5123" s="37" t="str">
        <f>+IFERROR(SEARCH("pack",#REF!),"")</f>
        <v/>
      </c>
    </row>
    <row r="5124" spans="1:24" ht="24" customHeight="1" x14ac:dyDescent="0.2">
      <c r="A5124" s="50"/>
      <c r="B5124" s="60"/>
      <c r="C5124" s="78"/>
      <c r="D5124" s="61"/>
      <c r="E5124" s="53"/>
      <c r="F5124" s="26"/>
      <c r="G5124" s="53"/>
      <c r="H5124" s="67"/>
      <c r="I5124" s="68"/>
      <c r="J5124" s="69"/>
      <c r="K5124" s="69"/>
      <c r="L5124" s="69"/>
      <c r="M5124" s="69"/>
      <c r="N5124" s="69"/>
      <c r="O5124" s="35"/>
      <c r="P5124" s="35"/>
      <c r="Q5124" s="36"/>
      <c r="R5124" s="35"/>
      <c r="S5124" s="35" t="e">
        <f>+IF(#REF!="no","Sin STK", "STK disponible")</f>
        <v>#REF!</v>
      </c>
      <c r="T5124" s="35" t="e">
        <f>+#REF!*F5124</f>
        <v>#REF!</v>
      </c>
      <c r="U5124" s="35" t="e">
        <f>+#REF!*#REF!</f>
        <v>#REF!</v>
      </c>
      <c r="V5124" s="36" t="e">
        <f>IF(Tabla13[[#This Row],[ref pack]]=1,#REF!,LCM(Tabla13[[#This Row],[MC VIEJO]],#REF!))</f>
        <v>#N/A</v>
      </c>
      <c r="W5124" s="36" t="e">
        <f>+VLOOKUP(Tabla13[[#This Row],[Code]],'.'!$B$2:$D$11481,3,)</f>
        <v>#N/A</v>
      </c>
      <c r="X5124" s="37" t="str">
        <f>+IFERROR(SEARCH("pack",#REF!),"")</f>
        <v/>
      </c>
    </row>
  </sheetData>
  <conditionalFormatting sqref="A2:B5124 D2:D5124">
    <cfRule type="expression" dxfId="33" priority="2">
      <formula>#REF!&lt;&gt;""</formula>
    </cfRule>
  </conditionalFormatting>
  <conditionalFormatting sqref="E4 E19 E21 E28 E32:E33 E35 E43:E48 E50 E56:E57 E61:E62 E65:E66 E71 E81 E89:E91 E93:E94 E96:E105 E110:E111 E114:E122 E124:E126 E128 E136 E140:E141 E145:E146 E164 E168 E172 E177">
    <cfRule type="cellIs" dxfId="32" priority="8" operator="equal">
      <formula>"no"</formula>
    </cfRule>
    <cfRule type="containsText" dxfId="31" priority="9" operator="containsText" text="&lt;">
      <formula>NOT(ISERROR(SEARCH("&lt;",E4)))</formula>
    </cfRule>
    <cfRule type="containsText" dxfId="30" priority="10" operator="containsText" text="&gt;">
      <formula>NOT(ISERROR(SEARCH("&gt;",E4)))</formula>
    </cfRule>
  </conditionalFormatting>
  <conditionalFormatting sqref="E2:E5124">
    <cfRule type="cellIs" dxfId="29" priority="14" operator="equal">
      <formula>"no"</formula>
    </cfRule>
    <cfRule type="containsText" dxfId="28" priority="15" operator="containsText" text="&lt;">
      <formula>NOT(ISERROR(SEARCH("&lt;",E2)))</formula>
    </cfRule>
    <cfRule type="containsText" dxfId="27" priority="16" operator="containsText" text="&gt;">
      <formula>NOT(ISERROR(SEARCH("&gt;",E2)))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1EC2-7060-4030-ACC1-BDF4CFFB5B57}">
  <sheetPr codeName="Hoja1">
    <tabColor rgb="FF00B0F0"/>
  </sheetPr>
  <dimension ref="A1:AJ5118"/>
  <sheetViews>
    <sheetView showGridLines="0" topLeftCell="A2343" zoomScale="80" zoomScaleNormal="80" workbookViewId="0">
      <selection activeCell="M2430" sqref="M2430"/>
    </sheetView>
  </sheetViews>
  <sheetFormatPr baseColWidth="10" defaultColWidth="11.5" defaultRowHeight="24" customHeight="1" x14ac:dyDescent="0.2"/>
  <cols>
    <col min="1" max="1" width="13.83203125" style="57" customWidth="1"/>
    <col min="2" max="2" width="13.5" style="57" customWidth="1"/>
    <col min="3" max="3" width="57.1640625" style="57" customWidth="1"/>
    <col min="4" max="4" width="10.83203125" style="58" bestFit="1" customWidth="1"/>
    <col min="5" max="5" width="12.6640625" style="47" customWidth="1"/>
    <col min="6" max="6" width="11.33203125" style="48" bestFit="1" customWidth="1"/>
    <col min="7" max="7" width="11.33203125" style="45" bestFit="1" customWidth="1"/>
    <col min="8" max="8" width="9.33203125" style="45" customWidth="1"/>
    <col min="9" max="9" width="14.6640625" style="13" bestFit="1" customWidth="1"/>
    <col min="10" max="10" width="9.6640625" style="14" customWidth="1"/>
    <col min="11" max="11" width="10.5" style="46" customWidth="1"/>
    <col min="12" max="12" width="12.6640625" style="47" customWidth="1"/>
    <col min="13" max="13" width="12.5" style="47" customWidth="1"/>
    <col min="14" max="14" width="12.33203125" style="47" bestFit="1" customWidth="1"/>
    <col min="15" max="15" width="16.5" style="47" customWidth="1"/>
    <col min="16" max="16" width="13.33203125" style="45" bestFit="1" customWidth="1"/>
    <col min="17" max="17" width="15.5" style="45" customWidth="1"/>
    <col min="18" max="23" width="4.5" style="39" hidden="1" customWidth="1"/>
    <col min="24" max="24" width="14.6640625" style="41" hidden="1" customWidth="1"/>
    <col min="25" max="25" width="14.6640625" style="30" hidden="1" customWidth="1"/>
    <col min="26" max="26" width="14.6640625" style="31" hidden="1" customWidth="1"/>
    <col min="27" max="31" width="14.6640625" style="30" hidden="1" customWidth="1"/>
    <col min="32" max="33" width="14.6640625" style="31" hidden="1" customWidth="1"/>
    <col min="34" max="34" width="14.6640625" style="32" hidden="1" customWidth="1"/>
    <col min="35" max="36" width="11.5" style="39" customWidth="1"/>
    <col min="37" max="16384" width="11.5" style="45"/>
  </cols>
  <sheetData>
    <row r="1" spans="1:36" s="22" customFormat="1" ht="34" x14ac:dyDescent="0.2">
      <c r="A1" s="59" t="s">
        <v>0</v>
      </c>
      <c r="B1" s="59" t="s">
        <v>1</v>
      </c>
      <c r="C1" s="59" t="s">
        <v>2</v>
      </c>
      <c r="D1" s="59" t="s">
        <v>3</v>
      </c>
      <c r="E1" s="15" t="s">
        <v>4</v>
      </c>
      <c r="F1" s="59" t="s">
        <v>23335</v>
      </c>
      <c r="G1" s="59" t="s">
        <v>23246</v>
      </c>
      <c r="H1" s="16" t="s">
        <v>5</v>
      </c>
      <c r="I1" s="16" t="s">
        <v>6</v>
      </c>
      <c r="J1" s="17" t="s">
        <v>7</v>
      </c>
      <c r="K1" s="18" t="s">
        <v>8</v>
      </c>
      <c r="L1" s="19" t="s">
        <v>9</v>
      </c>
      <c r="M1" s="20" t="s">
        <v>10</v>
      </c>
      <c r="N1" s="20" t="s">
        <v>9846</v>
      </c>
      <c r="O1" s="20" t="s">
        <v>11</v>
      </c>
      <c r="P1" s="20" t="s">
        <v>12</v>
      </c>
      <c r="Q1" s="59" t="s">
        <v>13</v>
      </c>
      <c r="R1" s="21" t="s">
        <v>9854</v>
      </c>
      <c r="S1" s="21" t="s">
        <v>9855</v>
      </c>
      <c r="T1" s="21" t="s">
        <v>9856</v>
      </c>
      <c r="U1" s="21" t="s">
        <v>9850</v>
      </c>
      <c r="V1" s="21" t="s">
        <v>9851</v>
      </c>
      <c r="W1" s="21" t="s">
        <v>9852</v>
      </c>
      <c r="X1" s="21" t="s">
        <v>9853</v>
      </c>
      <c r="Y1" s="33" t="s">
        <v>23339</v>
      </c>
      <c r="Z1" s="33" t="s">
        <v>23337</v>
      </c>
      <c r="AA1" s="34" t="s">
        <v>9847</v>
      </c>
      <c r="AB1" s="33" t="s">
        <v>9848</v>
      </c>
      <c r="AC1" s="33" t="s">
        <v>9845</v>
      </c>
      <c r="AD1" s="33" t="s">
        <v>9843</v>
      </c>
      <c r="AE1" s="33" t="s">
        <v>9844</v>
      </c>
      <c r="AF1" s="34" t="s">
        <v>9967</v>
      </c>
      <c r="AG1" s="34" t="s">
        <v>9968</v>
      </c>
      <c r="AH1" s="33" t="s">
        <v>23336</v>
      </c>
      <c r="AI1" s="21"/>
      <c r="AJ1" s="21"/>
    </row>
    <row r="2" spans="1:36" s="49" customFormat="1" ht="27" customHeight="1" x14ac:dyDescent="0.2">
      <c r="A2" s="50" t="s">
        <v>24</v>
      </c>
      <c r="B2" s="51" t="s">
        <v>23359</v>
      </c>
      <c r="C2" s="29" t="s">
        <v>10489</v>
      </c>
      <c r="D2" s="52" t="s">
        <v>27</v>
      </c>
      <c r="E2" s="53">
        <v>48540.46</v>
      </c>
      <c r="F2" s="23" t="str">
        <f>+IFERROR(VLOOKUP(Tabla1[[#This Row],[Artículo]],'..'!$B$2:$D$569000,3,),"")</f>
        <v/>
      </c>
      <c r="G2" s="24" t="e">
        <f>IF(H2=AF2,"", "Error MC")</f>
        <v>#N/A</v>
      </c>
      <c r="H2" s="25"/>
      <c r="I2" s="54">
        <f>+Tabla1[[#This Row],[MC]]*Tabla1[[#This Row],[Pedido]]*Tabla1[[#This Row],[PVC ]]</f>
        <v>0</v>
      </c>
      <c r="J2" s="26">
        <v>0.21</v>
      </c>
      <c r="K2" s="27">
        <v>7.5300000000000006E-2</v>
      </c>
      <c r="L2" s="28" t="s">
        <v>17</v>
      </c>
      <c r="M2" s="53">
        <v>90464.130999999994</v>
      </c>
      <c r="N2" s="55" t="str">
        <f>+IF(Tabla1[[#This Row],[F PMPI]]="SÍ","No","Sí")</f>
        <v>No</v>
      </c>
      <c r="O2" s="53">
        <f>+Tabla1[[#This Row],[PVL]]*1.055</f>
        <v>95439.658204999985</v>
      </c>
      <c r="P2" s="53">
        <f>+Tabla1[[#This Row],[PVL]]*1.43</f>
        <v>129363.70732999999</v>
      </c>
      <c r="Q2" s="56" t="str">
        <f>+HYPERLINK(Tabla1[[#This Row],[PAG]])</f>
        <v>https://todomusica.com.ar/productos-sin-categorias-de-netsuite/9784-sistema-de-sonido-2-bafles-15-1tw-consola-potenciada.html</v>
      </c>
      <c r="R2" s="40" t="s">
        <v>23338</v>
      </c>
      <c r="S2" s="40"/>
      <c r="T2" s="40"/>
      <c r="U2" s="40"/>
      <c r="V2" s="40"/>
      <c r="W2" s="40"/>
      <c r="X2" s="40"/>
      <c r="Y2" s="35"/>
      <c r="Z2" s="35" t="s">
        <v>24308</v>
      </c>
      <c r="AA2" s="36">
        <v>1</v>
      </c>
      <c r="AB2" s="35" t="s">
        <v>9849</v>
      </c>
      <c r="AC2" s="35" t="str">
        <f>+IF(Tabla1[[#This Row],[STK]]="no","Sin STK", "STK disponible")</f>
        <v>Sin STK</v>
      </c>
      <c r="AD2" s="35">
        <f>+I2*J2</f>
        <v>0</v>
      </c>
      <c r="AE2" s="35">
        <f>+I2*K2</f>
        <v>0</v>
      </c>
      <c r="AF2" s="36" t="e">
        <f>IF(Tabla1[[#This Row],[ref pack]]=1,Tabla1[[#This Row],[Pedido]],LCM(Tabla1[[#This Row],[MC VIEJO]],Tabla1[[#This Row],[Pedido]]))</f>
        <v>#N/A</v>
      </c>
      <c r="AG2" s="36" t="e">
        <f>+VLOOKUP(Tabla1[[#This Row],[Artículo]],'.'!$B$2:$D$11481,3,)</f>
        <v>#N/A</v>
      </c>
      <c r="AH2" s="37" t="str">
        <f>+IFERROR(SEARCH("pack",Tabla1[[#This Row],[PACK]]),"")</f>
        <v/>
      </c>
      <c r="AI2" s="40"/>
      <c r="AJ2" s="40"/>
    </row>
    <row r="3" spans="1:36" s="49" customFormat="1" ht="27" customHeight="1" x14ac:dyDescent="0.2">
      <c r="A3" s="50" t="s">
        <v>5052</v>
      </c>
      <c r="B3" s="60" t="s">
        <v>5055</v>
      </c>
      <c r="C3" s="61" t="s">
        <v>5056</v>
      </c>
      <c r="D3" s="52" t="s">
        <v>27</v>
      </c>
      <c r="E3" s="53">
        <v>3557470.74</v>
      </c>
      <c r="F3" s="23" t="str">
        <f>+IFERROR(VLOOKUP(Tabla1[[#This Row],[Artículo]],'..'!$B$2:$D$569000,3,),"")</f>
        <v/>
      </c>
      <c r="G3" s="24" t="str">
        <f>IF(H3=AF3,"", "Error MC")</f>
        <v>Error MC</v>
      </c>
      <c r="H3" s="62"/>
      <c r="I3" s="54">
        <f>+Tabla1[[#This Row],[MC]]*Tabla1[[#This Row],[Pedido]]*Tabla1[[#This Row],[PVC ]]</f>
        <v>0</v>
      </c>
      <c r="J3" s="26">
        <v>0.21</v>
      </c>
      <c r="K3" s="63">
        <v>0.2346</v>
      </c>
      <c r="L3" s="28" t="s">
        <v>535</v>
      </c>
      <c r="M3" s="53">
        <v>6937815.0130000003</v>
      </c>
      <c r="N3" s="64" t="str">
        <f>+IF(Tabla1[[#This Row],[F PMPI]]="SÍ","No","Sí")</f>
        <v>No</v>
      </c>
      <c r="O3" s="65">
        <f>+Tabla1[[#This Row],[PVL]]*1.055</f>
        <v>7319394.8387150001</v>
      </c>
      <c r="P3" s="65">
        <f>+Tabla1[[#This Row],[PVL]]*1.43</f>
        <v>9921075.4685900006</v>
      </c>
      <c r="Q3" s="66" t="str">
        <f>+HYPERLINK(Tabla1[[#This Row],[PAG]])</f>
        <v>https://todomusica.com.ar/reproductores-dj/9826-cdj-3000.html</v>
      </c>
      <c r="R3" s="70"/>
      <c r="S3" s="72"/>
      <c r="T3" s="70"/>
      <c r="U3" s="70"/>
      <c r="V3" s="70"/>
      <c r="W3" s="70"/>
      <c r="X3" s="70"/>
      <c r="Y3" s="35"/>
      <c r="Z3" s="35" t="s">
        <v>26417</v>
      </c>
      <c r="AA3" s="36">
        <v>1</v>
      </c>
      <c r="AB3" s="35" t="s">
        <v>9849</v>
      </c>
      <c r="AC3" s="35" t="str">
        <f>+IF(Tabla1[[#This Row],[STK]]="no","Sin STK", "STK disponible")</f>
        <v>Sin STK</v>
      </c>
      <c r="AD3" s="35">
        <f>+I3*J3</f>
        <v>0</v>
      </c>
      <c r="AE3" s="35">
        <f>+I3*K3</f>
        <v>0</v>
      </c>
      <c r="AF3" s="36">
        <f>IF(Tabla1[[#This Row],[ref pack]]=1,Tabla1[[#This Row],[Pedido]],LCM(Tabla1[[#This Row],[MC VIEJO]],Tabla1[[#This Row],[Pedido]]))</f>
        <v>1</v>
      </c>
      <c r="AG3" s="36">
        <f>+VLOOKUP(Tabla1[[#This Row],[Artículo]],'.'!$B$2:$D$11481,3,)</f>
        <v>1</v>
      </c>
      <c r="AH3" s="37" t="str">
        <f>+IFERROR(SEARCH("pack",Tabla1[[#This Row],[PACK]]),"")</f>
        <v/>
      </c>
      <c r="AI3" s="40"/>
      <c r="AJ3" s="40"/>
    </row>
    <row r="4" spans="1:36" s="49" customFormat="1" ht="27" customHeight="1" x14ac:dyDescent="0.2">
      <c r="A4" s="50" t="s">
        <v>5052</v>
      </c>
      <c r="B4" s="60" t="s">
        <v>5057</v>
      </c>
      <c r="C4" s="61" t="s">
        <v>5058</v>
      </c>
      <c r="D4" s="52" t="s">
        <v>27</v>
      </c>
      <c r="E4" s="53">
        <v>3557470.74</v>
      </c>
      <c r="F4" s="23" t="str">
        <f>+IFERROR(VLOOKUP(Tabla1[[#This Row],[Artículo]],'..'!$B$2:$D$569000,3,),"")</f>
        <v/>
      </c>
      <c r="G4" s="24" t="str">
        <f>IF(H4=AF4,"", "Error MC")</f>
        <v>Error MC</v>
      </c>
      <c r="H4" s="62"/>
      <c r="I4" s="54">
        <f>+Tabla1[[#This Row],[MC]]*Tabla1[[#This Row],[Pedido]]*Tabla1[[#This Row],[PVC ]]</f>
        <v>0</v>
      </c>
      <c r="J4" s="26">
        <v>0.21</v>
      </c>
      <c r="K4" s="63">
        <v>0.2346</v>
      </c>
      <c r="L4" s="28" t="s">
        <v>535</v>
      </c>
      <c r="M4" s="53">
        <v>6937815.0130000003</v>
      </c>
      <c r="N4" s="64" t="str">
        <f>+IF(Tabla1[[#This Row],[F PMPI]]="SÍ","No","Sí")</f>
        <v>No</v>
      </c>
      <c r="O4" s="65">
        <f>+Tabla1[[#This Row],[PVL]]*1.055</f>
        <v>7319394.8387150001</v>
      </c>
      <c r="P4" s="65">
        <f>+Tabla1[[#This Row],[PVL]]*1.43</f>
        <v>9921075.4685900006</v>
      </c>
      <c r="Q4" s="66" t="str">
        <f>+HYPERLINK(Tabla1[[#This Row],[PAG]])</f>
        <v>https://todomusica.com.ar/reproductores-dj/9874-cdj-3000-w.html</v>
      </c>
      <c r="R4" s="70"/>
      <c r="S4" s="72"/>
      <c r="T4" s="70"/>
      <c r="U4" s="70"/>
      <c r="V4" s="70"/>
      <c r="W4" s="70"/>
      <c r="X4" s="70"/>
      <c r="Y4" s="35"/>
      <c r="Z4" s="35" t="s">
        <v>26418</v>
      </c>
      <c r="AA4" s="36">
        <v>1</v>
      </c>
      <c r="AB4" s="35" t="s">
        <v>9849</v>
      </c>
      <c r="AC4" s="35" t="str">
        <f>+IF(Tabla1[[#This Row],[STK]]="no","Sin STK", "STK disponible")</f>
        <v>Sin STK</v>
      </c>
      <c r="AD4" s="35">
        <f>+I4*J4</f>
        <v>0</v>
      </c>
      <c r="AE4" s="35">
        <f>+I4*K4</f>
        <v>0</v>
      </c>
      <c r="AF4" s="36">
        <f>IF(Tabla1[[#This Row],[ref pack]]=1,Tabla1[[#This Row],[Pedido]],LCM(Tabla1[[#This Row],[MC VIEJO]],Tabla1[[#This Row],[Pedido]]))</f>
        <v>1</v>
      </c>
      <c r="AG4" s="36">
        <f>+VLOOKUP(Tabla1[[#This Row],[Artículo]],'.'!$B$2:$D$11481,3,)</f>
        <v>1</v>
      </c>
      <c r="AH4" s="37" t="str">
        <f>+IFERROR(SEARCH("pack",Tabla1[[#This Row],[PACK]]),"")</f>
        <v/>
      </c>
      <c r="AI4" s="40"/>
      <c r="AJ4" s="40"/>
    </row>
    <row r="5" spans="1:36" s="49" customFormat="1" ht="27" customHeight="1" x14ac:dyDescent="0.2">
      <c r="A5" s="50" t="s">
        <v>5052</v>
      </c>
      <c r="B5" s="60" t="s">
        <v>5244</v>
      </c>
      <c r="C5" s="61" t="s">
        <v>5245</v>
      </c>
      <c r="D5" s="52" t="s">
        <v>27</v>
      </c>
      <c r="E5" s="53">
        <v>1776622.85</v>
      </c>
      <c r="F5" s="23" t="str">
        <f>+IFERROR(VLOOKUP(Tabla1[[#This Row],[Artículo]],'..'!$B$2:$D$569000,3,),"")</f>
        <v/>
      </c>
      <c r="G5" s="24" t="str">
        <f>IF(H5=AF5,"", "Error MC")</f>
        <v>Error MC</v>
      </c>
      <c r="H5" s="62"/>
      <c r="I5" s="54">
        <f>+Tabla1[[#This Row],[MC]]*Tabla1[[#This Row],[Pedido]]*Tabla1[[#This Row],[PVC ]]</f>
        <v>0</v>
      </c>
      <c r="J5" s="26">
        <v>0.21</v>
      </c>
      <c r="K5" s="63">
        <v>0.2346</v>
      </c>
      <c r="L5" s="28" t="s">
        <v>535</v>
      </c>
      <c r="M5" s="53">
        <v>3464787.6519999998</v>
      </c>
      <c r="N5" s="64" t="str">
        <f>+IF(Tabla1[[#This Row],[F PMPI]]="SÍ","No","Sí")</f>
        <v>No</v>
      </c>
      <c r="O5" s="65">
        <f>+Tabla1[[#This Row],[PVL]]*1.055</f>
        <v>3655350.9728599996</v>
      </c>
      <c r="P5" s="65">
        <f>+Tabla1[[#This Row],[PVL]]*1.43</f>
        <v>4954646.3423599992</v>
      </c>
      <c r="Q5" s="66" t="str">
        <f>+HYPERLINK(Tabla1[[#This Row],[PAG]])</f>
        <v>https://todomusica.com.ar/reproductores-dj/8709-xdj-1000mk2.html</v>
      </c>
      <c r="R5" s="70"/>
      <c r="S5" s="72"/>
      <c r="T5" s="70"/>
      <c r="U5" s="70"/>
      <c r="V5" s="70"/>
      <c r="W5" s="70"/>
      <c r="X5" s="70"/>
      <c r="Y5" s="35"/>
      <c r="Z5" s="35" t="s">
        <v>26478</v>
      </c>
      <c r="AA5" s="36">
        <v>1</v>
      </c>
      <c r="AB5" s="35" t="s">
        <v>9849</v>
      </c>
      <c r="AC5" s="35" t="str">
        <f>+IF(Tabla1[[#This Row],[STK]]="no","Sin STK", "STK disponible")</f>
        <v>Sin STK</v>
      </c>
      <c r="AD5" s="35">
        <f>+I5*J5</f>
        <v>0</v>
      </c>
      <c r="AE5" s="35">
        <f>+I5*K5</f>
        <v>0</v>
      </c>
      <c r="AF5" s="36">
        <f>IF(Tabla1[[#This Row],[ref pack]]=1,Tabla1[[#This Row],[Pedido]],LCM(Tabla1[[#This Row],[MC VIEJO]],Tabla1[[#This Row],[Pedido]]))</f>
        <v>1</v>
      </c>
      <c r="AG5" s="36">
        <f>+VLOOKUP(Tabla1[[#This Row],[Artículo]],'.'!$B$2:$D$11481,3,)</f>
        <v>1</v>
      </c>
      <c r="AH5" s="37" t="str">
        <f>+IFERROR(SEARCH("pack",Tabla1[[#This Row],[PACK]]),"")</f>
        <v/>
      </c>
      <c r="AI5" s="40"/>
      <c r="AJ5" s="40"/>
    </row>
    <row r="6" spans="1:36" s="49" customFormat="1" ht="27" customHeight="1" x14ac:dyDescent="0.2">
      <c r="A6" s="50" t="s">
        <v>5052</v>
      </c>
      <c r="B6" s="60" t="s">
        <v>5246</v>
      </c>
      <c r="C6" s="61" t="s">
        <v>5247</v>
      </c>
      <c r="D6" s="52" t="s">
        <v>9842</v>
      </c>
      <c r="E6" s="53">
        <v>1081606.3500000001</v>
      </c>
      <c r="F6" s="23" t="str">
        <f>+IFERROR(VLOOKUP(Tabla1[[#This Row],[Artículo]],'..'!$B$2:$D$569000,3,),"")</f>
        <v/>
      </c>
      <c r="G6" s="24" t="str">
        <f>IF(H6=AF6,"", "Error MC")</f>
        <v>Error MC</v>
      </c>
      <c r="H6" s="62"/>
      <c r="I6" s="54">
        <f>+Tabla1[[#This Row],[MC]]*Tabla1[[#This Row],[Pedido]]*Tabla1[[#This Row],[PVC ]]</f>
        <v>0</v>
      </c>
      <c r="J6" s="26">
        <v>0.21</v>
      </c>
      <c r="K6" s="63">
        <v>0.2346</v>
      </c>
      <c r="L6" s="28" t="s">
        <v>535</v>
      </c>
      <c r="M6" s="53">
        <v>2109359.5159999998</v>
      </c>
      <c r="N6" s="64" t="str">
        <f>+IF(Tabla1[[#This Row],[F PMPI]]="SÍ","No","Sí")</f>
        <v>No</v>
      </c>
      <c r="O6" s="65">
        <f>+Tabla1[[#This Row],[PVL]]*1.055</f>
        <v>2225374.2893799995</v>
      </c>
      <c r="P6" s="65">
        <f>+Tabla1[[#This Row],[PVL]]*1.43</f>
        <v>3016384.1078799996</v>
      </c>
      <c r="Q6" s="66" t="str">
        <f>+HYPERLINK(Tabla1[[#This Row],[PAG]])</f>
        <v>https://todomusica.com.ar/reproductores-dj/8710-xdj-700.html</v>
      </c>
      <c r="R6" s="70"/>
      <c r="S6" s="72"/>
      <c r="T6" s="70"/>
      <c r="U6" s="70"/>
      <c r="V6" s="70"/>
      <c r="W6" s="70"/>
      <c r="X6" s="70"/>
      <c r="Y6" s="35"/>
      <c r="Z6" s="35" t="s">
        <v>26479</v>
      </c>
      <c r="AA6" s="36">
        <v>1</v>
      </c>
      <c r="AB6" s="35" t="s">
        <v>9849</v>
      </c>
      <c r="AC6" s="35" t="str">
        <f>+IF(Tabla1[[#This Row],[STK]]="no","Sin STK", "STK disponible")</f>
        <v>STK disponible</v>
      </c>
      <c r="AD6" s="35">
        <f>+I6*J6</f>
        <v>0</v>
      </c>
      <c r="AE6" s="35">
        <f>+I6*K6</f>
        <v>0</v>
      </c>
      <c r="AF6" s="36">
        <f>IF(Tabla1[[#This Row],[ref pack]]=1,Tabla1[[#This Row],[Pedido]],LCM(Tabla1[[#This Row],[MC VIEJO]],Tabla1[[#This Row],[Pedido]]))</f>
        <v>1</v>
      </c>
      <c r="AG6" s="36">
        <f>+VLOOKUP(Tabla1[[#This Row],[Artículo]],'.'!$B$2:$D$11481,3,)</f>
        <v>1</v>
      </c>
      <c r="AH6" s="37" t="str">
        <f>+IFERROR(SEARCH("pack",Tabla1[[#This Row],[PACK]]),"")</f>
        <v/>
      </c>
      <c r="AI6" s="40"/>
      <c r="AJ6" s="40"/>
    </row>
    <row r="7" spans="1:36" s="49" customFormat="1" ht="27" customHeight="1" x14ac:dyDescent="0.2">
      <c r="A7" s="50" t="s">
        <v>6273</v>
      </c>
      <c r="B7" s="60" t="s">
        <v>6394</v>
      </c>
      <c r="C7" s="61" t="s">
        <v>6395</v>
      </c>
      <c r="D7" s="52" t="s">
        <v>27</v>
      </c>
      <c r="E7" s="53">
        <v>101044.58</v>
      </c>
      <c r="F7" s="23" t="str">
        <f>+IFERROR(VLOOKUP(Tabla1[[#This Row],[Artículo]],'..'!$B$2:$D$569000,3,),"")</f>
        <v/>
      </c>
      <c r="G7" s="24" t="str">
        <f>IF(H7=AF7,"", "Error MC")</f>
        <v>Error MC</v>
      </c>
      <c r="H7" s="62"/>
      <c r="I7" s="54">
        <f>+Tabla1[[#This Row],[MC]]*Tabla1[[#This Row],[Pedido]]*Tabla1[[#This Row],[PVC ]]</f>
        <v>0</v>
      </c>
      <c r="J7" s="26">
        <v>0.21</v>
      </c>
      <c r="K7" s="63">
        <v>0.2346</v>
      </c>
      <c r="L7" s="28" t="s">
        <v>17</v>
      </c>
      <c r="M7" s="53">
        <v>211655.049</v>
      </c>
      <c r="N7" s="64" t="str">
        <f>+IF(Tabla1[[#This Row],[F PMPI]]="SÍ","No","Sí")</f>
        <v>No</v>
      </c>
      <c r="O7" s="65">
        <f>+Tabla1[[#This Row],[PVL]]*1.055</f>
        <v>223296.076695</v>
      </c>
      <c r="P7" s="65">
        <f>+Tabla1[[#This Row],[PVL]]*1.43</f>
        <v>302666.72006999998</v>
      </c>
      <c r="Q7" s="66" t="str">
        <f>+HYPERLINK(Tabla1[[#This Row],[PAG]])</f>
        <v>https://todomusica.com.ar/bafles-activos/9767-rp08al-r.html</v>
      </c>
      <c r="R7" s="70"/>
      <c r="S7" s="72"/>
      <c r="T7" s="70"/>
      <c r="U7" s="70"/>
      <c r="V7" s="70"/>
      <c r="W7" s="70"/>
      <c r="X7" s="70"/>
      <c r="Y7" s="35"/>
      <c r="Z7" s="35" t="s">
        <v>26985</v>
      </c>
      <c r="AA7" s="36">
        <v>1</v>
      </c>
      <c r="AB7" s="35" t="s">
        <v>9849</v>
      </c>
      <c r="AC7" s="35" t="str">
        <f>+IF(Tabla1[[#This Row],[STK]]="no","Sin STK", "STK disponible")</f>
        <v>Sin STK</v>
      </c>
      <c r="AD7" s="35">
        <f>+I7*J7</f>
        <v>0</v>
      </c>
      <c r="AE7" s="35">
        <f>+I7*K7</f>
        <v>0</v>
      </c>
      <c r="AF7" s="36">
        <f>IF(Tabla1[[#This Row],[ref pack]]=1,Tabla1[[#This Row],[Pedido]],LCM(Tabla1[[#This Row],[MC VIEJO]],Tabla1[[#This Row],[Pedido]]))</f>
        <v>1</v>
      </c>
      <c r="AG7" s="36">
        <f>+VLOOKUP(Tabla1[[#This Row],[Artículo]],'.'!$B$2:$D$11481,3,)</f>
        <v>1</v>
      </c>
      <c r="AH7" s="37" t="str">
        <f>+IFERROR(SEARCH("pack",Tabla1[[#This Row],[PACK]]),"")</f>
        <v/>
      </c>
      <c r="AI7" s="40"/>
      <c r="AJ7" s="40"/>
    </row>
    <row r="8" spans="1:36" s="49" customFormat="1" ht="27" customHeight="1" x14ac:dyDescent="0.2">
      <c r="A8" s="50" t="s">
        <v>6273</v>
      </c>
      <c r="B8" s="60" t="s">
        <v>6398</v>
      </c>
      <c r="C8" s="61" t="s">
        <v>6399</v>
      </c>
      <c r="D8" s="52" t="s">
        <v>27</v>
      </c>
      <c r="E8" s="53">
        <v>101044.58</v>
      </c>
      <c r="F8" s="23" t="str">
        <f>+IFERROR(VLOOKUP(Tabla1[[#This Row],[Artículo]],'..'!$B$2:$D$569000,3,),"")</f>
        <v/>
      </c>
      <c r="G8" s="24" t="str">
        <f>IF(H8=AF8,"", "Error MC")</f>
        <v>Error MC</v>
      </c>
      <c r="H8" s="62"/>
      <c r="I8" s="54">
        <f>+Tabla1[[#This Row],[MC]]*Tabla1[[#This Row],[Pedido]]*Tabla1[[#This Row],[PVC ]]</f>
        <v>0</v>
      </c>
      <c r="J8" s="26">
        <v>0.21</v>
      </c>
      <c r="K8" s="63">
        <v>0.2346</v>
      </c>
      <c r="L8" s="28" t="s">
        <v>17</v>
      </c>
      <c r="M8" s="53">
        <v>211655.049</v>
      </c>
      <c r="N8" s="64" t="str">
        <f>+IF(Tabla1[[#This Row],[F PMPI]]="SÍ","No","Sí")</f>
        <v>No</v>
      </c>
      <c r="O8" s="65">
        <f>+Tabla1[[#This Row],[PVL]]*1.055</f>
        <v>223296.076695</v>
      </c>
      <c r="P8" s="65">
        <f>+Tabla1[[#This Row],[PVL]]*1.43</f>
        <v>302666.72006999998</v>
      </c>
      <c r="Q8" s="66" t="str">
        <f>+HYPERLINK(Tabla1[[#This Row],[PAG]])</f>
        <v>https://todomusica.com.ar/bafles-activos/8743-bafle-abs-activo-10-400w-pmpo-mp3-bt-usb-msd-c-led.html</v>
      </c>
      <c r="R8" s="70"/>
      <c r="S8" s="72"/>
      <c r="T8" s="70"/>
      <c r="U8" s="70"/>
      <c r="V8" s="70"/>
      <c r="W8" s="70"/>
      <c r="X8" s="70"/>
      <c r="Y8" s="35"/>
      <c r="Z8" s="35" t="s">
        <v>26986</v>
      </c>
      <c r="AA8" s="36">
        <v>1</v>
      </c>
      <c r="AB8" s="35" t="s">
        <v>9849</v>
      </c>
      <c r="AC8" s="35" t="str">
        <f>+IF(Tabla1[[#This Row],[STK]]="no","Sin STK", "STK disponible")</f>
        <v>Sin STK</v>
      </c>
      <c r="AD8" s="35">
        <f>+I8*J8</f>
        <v>0</v>
      </c>
      <c r="AE8" s="35">
        <f>+I8*K8</f>
        <v>0</v>
      </c>
      <c r="AF8" s="36">
        <f>IF(Tabla1[[#This Row],[ref pack]]=1,Tabla1[[#This Row],[Pedido]],LCM(Tabla1[[#This Row],[MC VIEJO]],Tabla1[[#This Row],[Pedido]]))</f>
        <v>1</v>
      </c>
      <c r="AG8" s="36">
        <f>+VLOOKUP(Tabla1[[#This Row],[Artículo]],'.'!$B$2:$D$11481,3,)</f>
        <v>1</v>
      </c>
      <c r="AH8" s="37" t="str">
        <f>+IFERROR(SEARCH("pack",Tabla1[[#This Row],[PACK]]),"")</f>
        <v/>
      </c>
      <c r="AI8" s="40"/>
      <c r="AJ8" s="40"/>
    </row>
    <row r="9" spans="1:36" s="49" customFormat="1" ht="27" customHeight="1" x14ac:dyDescent="0.2">
      <c r="A9" s="50" t="s">
        <v>6273</v>
      </c>
      <c r="B9" s="60" t="s">
        <v>6400</v>
      </c>
      <c r="C9" s="61" t="s">
        <v>6401</v>
      </c>
      <c r="D9" s="52" t="s">
        <v>27</v>
      </c>
      <c r="E9" s="53">
        <v>114823.43</v>
      </c>
      <c r="F9" s="23" t="str">
        <f>+IFERROR(VLOOKUP(Tabla1[[#This Row],[Artículo]],'..'!$B$2:$D$569000,3,),"")</f>
        <v/>
      </c>
      <c r="G9" s="24" t="s">
        <v>28505</v>
      </c>
      <c r="H9" s="62"/>
      <c r="I9" s="54">
        <f>+Tabla1[[#This Row],[MC]]*Tabla1[[#This Row],[Pedido]]*Tabla1[[#This Row],[PVC ]]</f>
        <v>0</v>
      </c>
      <c r="J9" s="26">
        <v>0.21</v>
      </c>
      <c r="K9" s="63">
        <v>0.2346</v>
      </c>
      <c r="L9" s="28" t="s">
        <v>17</v>
      </c>
      <c r="M9" s="53">
        <v>240517.18900000001</v>
      </c>
      <c r="N9" s="64" t="str">
        <f>+IF(Tabla1[[#This Row],[F PMPI]]="SÍ","No","Sí")</f>
        <v>No</v>
      </c>
      <c r="O9" s="65">
        <f>+Tabla1[[#This Row],[PVL]]*1.055</f>
        <v>253745.634395</v>
      </c>
      <c r="P9" s="65">
        <f>+Tabla1[[#This Row],[PVL]]*1.43</f>
        <v>343939.58026999998</v>
      </c>
      <c r="Q9" s="66" t="str">
        <f>+HYPERLINK(Tabla1[[#This Row],[PAG]])</f>
        <v>https://todomusica.com.ar/bafles-activos/9768-rp10al-r.html</v>
      </c>
      <c r="R9" s="70"/>
      <c r="S9" s="72"/>
      <c r="T9" s="70"/>
      <c r="U9" s="70"/>
      <c r="V9" s="70"/>
      <c r="W9" s="70"/>
      <c r="X9" s="70"/>
      <c r="Y9" s="35"/>
      <c r="Z9" s="35" t="s">
        <v>26987</v>
      </c>
      <c r="AA9" s="36">
        <v>1</v>
      </c>
      <c r="AB9" s="35" t="s">
        <v>9849</v>
      </c>
      <c r="AC9" s="35" t="str">
        <f>+IF(Tabla1[[#This Row],[STK]]="no","Sin STK", "STK disponible")</f>
        <v>Sin STK</v>
      </c>
      <c r="AD9" s="35">
        <f>+I9*J9</f>
        <v>0</v>
      </c>
      <c r="AE9" s="35">
        <f>+I9*K9</f>
        <v>0</v>
      </c>
      <c r="AF9" s="36">
        <f>IF(Tabla1[[#This Row],[ref pack]]=1,Tabla1[[#This Row],[Pedido]],LCM(Tabla1[[#This Row],[MC VIEJO]],Tabla1[[#This Row],[Pedido]]))</f>
        <v>1</v>
      </c>
      <c r="AG9" s="36">
        <f>+VLOOKUP(Tabla1[[#This Row],[Artículo]],'.'!$B$2:$D$11481,3,)</f>
        <v>1</v>
      </c>
      <c r="AH9" s="37" t="str">
        <f>+IFERROR(SEARCH("pack",Tabla1[[#This Row],[PACK]]),"")</f>
        <v/>
      </c>
      <c r="AI9" s="40"/>
      <c r="AJ9" s="40"/>
    </row>
    <row r="10" spans="1:36" s="49" customFormat="1" ht="27" customHeight="1" x14ac:dyDescent="0.2">
      <c r="A10" s="50" t="s">
        <v>6273</v>
      </c>
      <c r="B10" s="60" t="s">
        <v>6406</v>
      </c>
      <c r="C10" s="61" t="s">
        <v>6407</v>
      </c>
      <c r="D10" s="52" t="s">
        <v>27</v>
      </c>
      <c r="E10" s="53">
        <v>121713</v>
      </c>
      <c r="F10" s="23" t="str">
        <f>+IFERROR(VLOOKUP(Tabla1[[#This Row],[Artículo]],'..'!$B$2:$D$569000,3,),"")</f>
        <v/>
      </c>
      <c r="G10" s="24" t="str">
        <f>IF(H10=AF10,"", "Error MC")</f>
        <v>Error MC</v>
      </c>
      <c r="H10" s="62"/>
      <c r="I10" s="54">
        <f>+Tabla1[[#This Row],[MC]]*Tabla1[[#This Row],[Pedido]]*Tabla1[[#This Row],[PVC ]]</f>
        <v>0</v>
      </c>
      <c r="J10" s="26">
        <v>0.21</v>
      </c>
      <c r="K10" s="63">
        <v>0.2346</v>
      </c>
      <c r="L10" s="28" t="s">
        <v>17</v>
      </c>
      <c r="M10" s="53">
        <v>254948.57</v>
      </c>
      <c r="N10" s="64" t="str">
        <f>+IF(Tabla1[[#This Row],[F PMPI]]="SÍ","No","Sí")</f>
        <v>No</v>
      </c>
      <c r="O10" s="65">
        <f>+Tabla1[[#This Row],[PVL]]*1.055</f>
        <v>268970.74134999997</v>
      </c>
      <c r="P10" s="65">
        <f>+Tabla1[[#This Row],[PVL]]*1.43</f>
        <v>364576.45510000002</v>
      </c>
      <c r="Q10" s="66" t="str">
        <f>+HYPERLINK(Tabla1[[#This Row],[PAG]])</f>
        <v>https://todomusica.com.ar/bafles-activos/8744-bafle-abs-activo-12-400w-pmpo-mp3-bt-usb-msd-c-led.html</v>
      </c>
      <c r="R10" s="70"/>
      <c r="S10" s="72"/>
      <c r="T10" s="70"/>
      <c r="U10" s="70"/>
      <c r="V10" s="70"/>
      <c r="W10" s="70"/>
      <c r="X10" s="70"/>
      <c r="Y10" s="35"/>
      <c r="Z10" s="35" t="s">
        <v>26988</v>
      </c>
      <c r="AA10" s="36">
        <v>1</v>
      </c>
      <c r="AB10" s="35" t="s">
        <v>9849</v>
      </c>
      <c r="AC10" s="35" t="str">
        <f>+IF(Tabla1[[#This Row],[STK]]="no","Sin STK", "STK disponible")</f>
        <v>Sin STK</v>
      </c>
      <c r="AD10" s="35">
        <f>+I10*J10</f>
        <v>0</v>
      </c>
      <c r="AE10" s="35">
        <f>+I10*K10</f>
        <v>0</v>
      </c>
      <c r="AF10" s="36">
        <f>IF(Tabla1[[#This Row],[ref pack]]=1,Tabla1[[#This Row],[Pedido]],LCM(Tabla1[[#This Row],[MC VIEJO]],Tabla1[[#This Row],[Pedido]]))</f>
        <v>1</v>
      </c>
      <c r="AG10" s="36">
        <f>+VLOOKUP(Tabla1[[#This Row],[Artículo]],'.'!$B$2:$D$11481,3,)</f>
        <v>1</v>
      </c>
      <c r="AH10" s="37" t="str">
        <f>+IFERROR(SEARCH("pack",Tabla1[[#This Row],[PACK]]),"")</f>
        <v/>
      </c>
      <c r="AI10" s="40"/>
      <c r="AJ10" s="40"/>
    </row>
    <row r="11" spans="1:36" s="49" customFormat="1" ht="27" customHeight="1" x14ac:dyDescent="0.2">
      <c r="A11" s="50" t="s">
        <v>6273</v>
      </c>
      <c r="B11" s="60" t="s">
        <v>6408</v>
      </c>
      <c r="C11" s="61" t="s">
        <v>6409</v>
      </c>
      <c r="D11" s="52" t="s">
        <v>27</v>
      </c>
      <c r="E11" s="53">
        <v>142381.21</v>
      </c>
      <c r="F11" s="23" t="str">
        <f>+IFERROR(VLOOKUP(Tabla1[[#This Row],[Artículo]],'..'!$B$2:$D$569000,3,),"")</f>
        <v/>
      </c>
      <c r="G11" s="24" t="str">
        <f>IF(H11=AF11,"", "Error MC")</f>
        <v>Error MC</v>
      </c>
      <c r="H11" s="62"/>
      <c r="I11" s="54">
        <f>+Tabla1[[#This Row],[MC]]*Tabla1[[#This Row],[Pedido]]*Tabla1[[#This Row],[PVC ]]</f>
        <v>0</v>
      </c>
      <c r="J11" s="26">
        <v>0.21</v>
      </c>
      <c r="K11" s="63">
        <v>0.2346</v>
      </c>
      <c r="L11" s="28" t="s">
        <v>17</v>
      </c>
      <c r="M11" s="53">
        <v>298241.64299999998</v>
      </c>
      <c r="N11" s="64" t="str">
        <f>+IF(Tabla1[[#This Row],[F PMPI]]="SÍ","No","Sí")</f>
        <v>No</v>
      </c>
      <c r="O11" s="65">
        <f>+Tabla1[[#This Row],[PVL]]*1.055</f>
        <v>314644.93336499995</v>
      </c>
      <c r="P11" s="65">
        <f>+Tabla1[[#This Row],[PVL]]*1.43</f>
        <v>426485.54948999995</v>
      </c>
      <c r="Q11" s="66" t="str">
        <f>+HYPERLINK(Tabla1[[#This Row],[PAG]])</f>
        <v>https://todomusica.com.ar/bafles-activos/9769-rp12al-r.html</v>
      </c>
      <c r="R11" s="70"/>
      <c r="S11" s="72"/>
      <c r="T11" s="70"/>
      <c r="U11" s="70"/>
      <c r="V11" s="70"/>
      <c r="W11" s="70"/>
      <c r="X11" s="70"/>
      <c r="Y11" s="35"/>
      <c r="Z11" s="35" t="s">
        <v>26989</v>
      </c>
      <c r="AA11" s="36">
        <v>1</v>
      </c>
      <c r="AB11" s="35" t="s">
        <v>9849</v>
      </c>
      <c r="AC11" s="35" t="str">
        <f>+IF(Tabla1[[#This Row],[STK]]="no","Sin STK", "STK disponible")</f>
        <v>Sin STK</v>
      </c>
      <c r="AD11" s="35">
        <f>+I11*J11</f>
        <v>0</v>
      </c>
      <c r="AE11" s="35">
        <f>+I11*K11</f>
        <v>0</v>
      </c>
      <c r="AF11" s="36">
        <f>IF(Tabla1[[#This Row],[ref pack]]=1,Tabla1[[#This Row],[Pedido]],LCM(Tabla1[[#This Row],[MC VIEJO]],Tabla1[[#This Row],[Pedido]]))</f>
        <v>1</v>
      </c>
      <c r="AG11" s="36">
        <f>+VLOOKUP(Tabla1[[#This Row],[Artículo]],'.'!$B$2:$D$11481,3,)</f>
        <v>1</v>
      </c>
      <c r="AH11" s="37" t="str">
        <f>+IFERROR(SEARCH("pack",Tabla1[[#This Row],[PACK]]),"")</f>
        <v/>
      </c>
      <c r="AI11" s="40"/>
      <c r="AJ11" s="40"/>
    </row>
    <row r="12" spans="1:36" s="49" customFormat="1" ht="27" customHeight="1" x14ac:dyDescent="0.2">
      <c r="A12" s="50" t="s">
        <v>6443</v>
      </c>
      <c r="B12" s="60" t="s">
        <v>6690</v>
      </c>
      <c r="C12" s="61" t="s">
        <v>6691</v>
      </c>
      <c r="D12" s="52" t="s">
        <v>27</v>
      </c>
      <c r="E12" s="53">
        <v>232647.61</v>
      </c>
      <c r="F12" s="23" t="str">
        <f>+IFERROR(VLOOKUP(Tabla1[[#This Row],[Artículo]],'..'!$B$2:$D$569000,3,),"")</f>
        <v/>
      </c>
      <c r="G12" s="24" t="str">
        <f>IF(H12=AF12,"", "Error MC")</f>
        <v>Error MC</v>
      </c>
      <c r="H12" s="62"/>
      <c r="I12" s="54">
        <f>+Tabla1[[#This Row],[MC]]*Tabla1[[#This Row],[Pedido]]*Tabla1[[#This Row],[PVC ]]</f>
        <v>0</v>
      </c>
      <c r="J12" s="26">
        <v>0.21</v>
      </c>
      <c r="K12" s="63">
        <v>0.2346</v>
      </c>
      <c r="L12" s="28" t="s">
        <v>17</v>
      </c>
      <c r="M12" s="53">
        <v>487319.96299999999</v>
      </c>
      <c r="N12" s="64" t="str">
        <f>+IF(Tabla1[[#This Row],[F PMPI]]="SÍ","No","Sí")</f>
        <v>Sí</v>
      </c>
      <c r="O12" s="65">
        <f>+Tabla1[[#This Row],[PVL]]*1.055</f>
        <v>514122.56096499995</v>
      </c>
      <c r="P12" s="65">
        <f>+Tabla1[[#This Row],[PVL]]*1.43</f>
        <v>696867.54709000001</v>
      </c>
      <c r="Q12" s="66" t="str">
        <f>+HYPERLINK(Tabla1[[#This Row],[PAG]])</f>
        <v>http://www.todomusica.com.ar/bafles-activos-y-pasivos/31180-rs110a.html</v>
      </c>
      <c r="R12" s="70"/>
      <c r="S12" s="72"/>
      <c r="T12" s="70"/>
      <c r="U12" s="70"/>
      <c r="V12" s="70"/>
      <c r="W12" s="70"/>
      <c r="X12" s="70"/>
      <c r="Y12" s="35"/>
      <c r="Z12" s="35" t="s">
        <v>27111</v>
      </c>
      <c r="AA12" s="36">
        <v>1</v>
      </c>
      <c r="AB12" s="35" t="s">
        <v>27</v>
      </c>
      <c r="AC12" s="35" t="str">
        <f>+IF(Tabla1[[#This Row],[STK]]="no","Sin STK", "STK disponible")</f>
        <v>Sin STK</v>
      </c>
      <c r="AD12" s="35">
        <f>+I12*J12</f>
        <v>0</v>
      </c>
      <c r="AE12" s="35">
        <f>+I12*K12</f>
        <v>0</v>
      </c>
      <c r="AF12" s="36">
        <f>IF(Tabla1[[#This Row],[ref pack]]=1,Tabla1[[#This Row],[Pedido]],LCM(Tabla1[[#This Row],[MC VIEJO]],Tabla1[[#This Row],[Pedido]]))</f>
        <v>1</v>
      </c>
      <c r="AG12" s="36">
        <f>+VLOOKUP(Tabla1[[#This Row],[Artículo]],'.'!$B$2:$D$11481,3,)</f>
        <v>1</v>
      </c>
      <c r="AH12" s="37" t="str">
        <f>+IFERROR(SEARCH("pack",Tabla1[[#This Row],[PACK]]),"")</f>
        <v/>
      </c>
      <c r="AI12" s="40"/>
      <c r="AJ12" s="40"/>
    </row>
    <row r="13" spans="1:36" s="49" customFormat="1" ht="27" customHeight="1" x14ac:dyDescent="0.2">
      <c r="A13" s="50" t="s">
        <v>6443</v>
      </c>
      <c r="B13" s="60" t="s">
        <v>6692</v>
      </c>
      <c r="C13" s="61" t="s">
        <v>6693</v>
      </c>
      <c r="D13" s="52" t="s">
        <v>27</v>
      </c>
      <c r="E13" s="53">
        <v>255540.48000000001</v>
      </c>
      <c r="F13" s="23" t="str">
        <f>+IFERROR(VLOOKUP(Tabla1[[#This Row],[Artículo]],'..'!$B$2:$D$569000,3,),"")</f>
        <v/>
      </c>
      <c r="G13" s="24" t="str">
        <f>IF(H13=AF13,"", "Error MC")</f>
        <v>Error MC</v>
      </c>
      <c r="H13" s="62"/>
      <c r="I13" s="54">
        <f>+Tabla1[[#This Row],[MC]]*Tabla1[[#This Row],[Pedido]]*Tabla1[[#This Row],[PVC ]]</f>
        <v>0</v>
      </c>
      <c r="J13" s="26">
        <v>0.21</v>
      </c>
      <c r="K13" s="63">
        <v>0.2346</v>
      </c>
      <c r="L13" s="28" t="s">
        <v>17</v>
      </c>
      <c r="M13" s="53">
        <v>535272.98300000001</v>
      </c>
      <c r="N13" s="64" t="str">
        <f>+IF(Tabla1[[#This Row],[F PMPI]]="SÍ","No","Sí")</f>
        <v>Sí</v>
      </c>
      <c r="O13" s="65">
        <f>+Tabla1[[#This Row],[PVL]]*1.055</f>
        <v>564712.997065</v>
      </c>
      <c r="P13" s="65">
        <f>+Tabla1[[#This Row],[PVL]]*1.43</f>
        <v>765440.36569000001</v>
      </c>
      <c r="Q13" s="66" t="str">
        <f>+HYPERLINK(Tabla1[[#This Row],[PAG]])</f>
        <v>https://todomusica.com.ar/productos-sin-categorias-de-netsuite/9507-rs112a.html</v>
      </c>
      <c r="R13" s="70"/>
      <c r="S13" s="72"/>
      <c r="T13" s="70"/>
      <c r="U13" s="70"/>
      <c r="V13" s="70"/>
      <c r="W13" s="70"/>
      <c r="X13" s="70"/>
      <c r="Y13" s="35"/>
      <c r="Z13" s="35" t="s">
        <v>27112</v>
      </c>
      <c r="AA13" s="36">
        <v>1</v>
      </c>
      <c r="AB13" s="35" t="s">
        <v>27</v>
      </c>
      <c r="AC13" s="35" t="str">
        <f>+IF(Tabla1[[#This Row],[STK]]="no","Sin STK", "STK disponible")</f>
        <v>Sin STK</v>
      </c>
      <c r="AD13" s="35">
        <f>+I13*J13</f>
        <v>0</v>
      </c>
      <c r="AE13" s="35">
        <f>+I13*K13</f>
        <v>0</v>
      </c>
      <c r="AF13" s="36">
        <f>IF(Tabla1[[#This Row],[ref pack]]=1,Tabla1[[#This Row],[Pedido]],LCM(Tabla1[[#This Row],[MC VIEJO]],Tabla1[[#This Row],[Pedido]]))</f>
        <v>1</v>
      </c>
      <c r="AG13" s="36">
        <f>+VLOOKUP(Tabla1[[#This Row],[Artículo]],'.'!$B$2:$D$11481,3,)</f>
        <v>1</v>
      </c>
      <c r="AH13" s="37" t="str">
        <f>+IFERROR(SEARCH("pack",Tabla1[[#This Row],[PACK]]),"")</f>
        <v/>
      </c>
      <c r="AI13" s="40"/>
      <c r="AJ13" s="40"/>
    </row>
    <row r="14" spans="1:36" s="49" customFormat="1" ht="27" customHeight="1" x14ac:dyDescent="0.2">
      <c r="A14" s="50" t="s">
        <v>6443</v>
      </c>
      <c r="B14" s="60" t="s">
        <v>6694</v>
      </c>
      <c r="C14" s="61" t="s">
        <v>9961</v>
      </c>
      <c r="D14" s="52" t="s">
        <v>27</v>
      </c>
      <c r="E14" s="53">
        <v>288194.84000000003</v>
      </c>
      <c r="F14" s="23" t="str">
        <f>+IFERROR(VLOOKUP(Tabla1[[#This Row],[Artículo]],'..'!$B$2:$D$569000,3,),"")</f>
        <v/>
      </c>
      <c r="G14" s="24" t="str">
        <f>IF(H14=AF14,"", "Error MC")</f>
        <v>Error MC</v>
      </c>
      <c r="H14" s="62"/>
      <c r="I14" s="54">
        <f>+Tabla1[[#This Row],[MC]]*Tabla1[[#This Row],[Pedido]]*Tabla1[[#This Row],[PVC ]]</f>
        <v>0</v>
      </c>
      <c r="J14" s="26">
        <v>0.21</v>
      </c>
      <c r="K14" s="63">
        <v>0.2346</v>
      </c>
      <c r="L14" s="28" t="s">
        <v>17</v>
      </c>
      <c r="M14" s="53">
        <v>603673.08799999999</v>
      </c>
      <c r="N14" s="64" t="str">
        <f>+IF(Tabla1[[#This Row],[F PMPI]]="SÍ","No","Sí")</f>
        <v>Sí</v>
      </c>
      <c r="O14" s="65">
        <f>+Tabla1[[#This Row],[PVL]]*1.055</f>
        <v>636875.10783999995</v>
      </c>
      <c r="P14" s="65">
        <f>+Tabla1[[#This Row],[PVL]]*1.43</f>
        <v>863252.51583999989</v>
      </c>
      <c r="Q14" s="66" t="str">
        <f>+HYPERLINK(Tabla1[[#This Row],[PAG]])</f>
        <v>https://todomusica.com.ar/bafles-activos/9508-rs115a.html</v>
      </c>
      <c r="R14" s="70"/>
      <c r="S14" s="72"/>
      <c r="T14" s="70"/>
      <c r="U14" s="70"/>
      <c r="V14" s="70"/>
      <c r="W14" s="70"/>
      <c r="X14" s="70"/>
      <c r="Y14" s="35"/>
      <c r="Z14" s="35" t="s">
        <v>27113</v>
      </c>
      <c r="AA14" s="36">
        <v>1</v>
      </c>
      <c r="AB14" s="35" t="s">
        <v>27</v>
      </c>
      <c r="AC14" s="35" t="str">
        <f>+IF(Tabla1[[#This Row],[STK]]="no","Sin STK", "STK disponible")</f>
        <v>Sin STK</v>
      </c>
      <c r="AD14" s="35">
        <f>+I14*J14</f>
        <v>0</v>
      </c>
      <c r="AE14" s="35">
        <f>+I14*K14</f>
        <v>0</v>
      </c>
      <c r="AF14" s="36">
        <f>IF(Tabla1[[#This Row],[ref pack]]=1,Tabla1[[#This Row],[Pedido]],LCM(Tabla1[[#This Row],[MC VIEJO]],Tabla1[[#This Row],[Pedido]]))</f>
        <v>1</v>
      </c>
      <c r="AG14" s="36">
        <f>+VLOOKUP(Tabla1[[#This Row],[Artículo]],'.'!$B$2:$D$11481,3,)</f>
        <v>1</v>
      </c>
      <c r="AH14" s="37" t="str">
        <f>+IFERROR(SEARCH("pack",Tabla1[[#This Row],[PACK]]),"")</f>
        <v/>
      </c>
      <c r="AI14" s="40"/>
      <c r="AJ14" s="40"/>
    </row>
    <row r="15" spans="1:36" s="49" customFormat="1" ht="27" customHeight="1" x14ac:dyDescent="0.2">
      <c r="A15" s="50" t="s">
        <v>6443</v>
      </c>
      <c r="B15" s="60" t="s">
        <v>6797</v>
      </c>
      <c r="C15" s="61" t="s">
        <v>6798</v>
      </c>
      <c r="D15" s="52" t="s">
        <v>9841</v>
      </c>
      <c r="E15" s="53">
        <v>1155428.8500000001</v>
      </c>
      <c r="F15" s="23" t="str">
        <f>+IFERROR(VLOOKUP(Tabla1[[#This Row],[Artículo]],'..'!$B$2:$D$569000,3,),"")</f>
        <v/>
      </c>
      <c r="G15" s="24" t="str">
        <f>IF(H15=AF15,"", "Error MC")</f>
        <v>Error MC</v>
      </c>
      <c r="H15" s="62"/>
      <c r="I15" s="54">
        <f>+Tabla1[[#This Row],[MC]]*Tabla1[[#This Row],[Pedido]]*Tabla1[[#This Row],[PVC ]]</f>
        <v>0</v>
      </c>
      <c r="J15" s="26">
        <v>0.21</v>
      </c>
      <c r="K15" s="63">
        <v>0.2346</v>
      </c>
      <c r="L15" s="28" t="s">
        <v>17</v>
      </c>
      <c r="M15" s="53">
        <v>2420242.1460000002</v>
      </c>
      <c r="N15" s="64" t="str">
        <f>+IF(Tabla1[[#This Row],[F PMPI]]="SÍ","No","Sí")</f>
        <v>Sí</v>
      </c>
      <c r="O15" s="65">
        <f>+Tabla1[[#This Row],[PVL]]*1.055</f>
        <v>2553355.4640299999</v>
      </c>
      <c r="P15" s="65">
        <f>+Tabla1[[#This Row],[PVL]]*1.43</f>
        <v>3460946.26878</v>
      </c>
      <c r="Q15" s="66" t="str">
        <f>+HYPERLINK(Tabla1[[#This Row],[PAG]])</f>
        <v/>
      </c>
      <c r="R15" s="70"/>
      <c r="S15" s="72"/>
      <c r="T15" s="70"/>
      <c r="U15" s="70"/>
      <c r="V15" s="70"/>
      <c r="W15" s="70"/>
      <c r="X15" s="70"/>
      <c r="Y15" s="35"/>
      <c r="Z15" s="35" t="s">
        <v>65</v>
      </c>
      <c r="AA15" s="36">
        <v>1</v>
      </c>
      <c r="AB15" s="35" t="s">
        <v>27</v>
      </c>
      <c r="AC15" s="35" t="str">
        <f>+IF(Tabla1[[#This Row],[STK]]="no","Sin STK", "STK disponible")</f>
        <v>STK disponible</v>
      </c>
      <c r="AD15" s="35">
        <f>+I15*J15</f>
        <v>0</v>
      </c>
      <c r="AE15" s="35">
        <f>+I15*K15</f>
        <v>0</v>
      </c>
      <c r="AF15" s="36">
        <f>IF(Tabla1[[#This Row],[ref pack]]=1,Tabla1[[#This Row],[Pedido]],LCM(Tabla1[[#This Row],[MC VIEJO]],Tabla1[[#This Row],[Pedido]]))</f>
        <v>1</v>
      </c>
      <c r="AG15" s="36">
        <f>+VLOOKUP(Tabla1[[#This Row],[Artículo]],'.'!$B$2:$D$11481,3,)</f>
        <v>1</v>
      </c>
      <c r="AH15" s="37" t="str">
        <f>+IFERROR(SEARCH("pack",Tabla1[[#This Row],[PACK]]),"")</f>
        <v/>
      </c>
      <c r="AI15" s="40"/>
      <c r="AJ15" s="40"/>
    </row>
    <row r="16" spans="1:36" s="49" customFormat="1" ht="27" customHeight="1" x14ac:dyDescent="0.2">
      <c r="A16" s="50" t="s">
        <v>6938</v>
      </c>
      <c r="B16" s="60" t="s">
        <v>8316</v>
      </c>
      <c r="C16" s="61" t="s">
        <v>8317</v>
      </c>
      <c r="D16" s="52" t="s">
        <v>27</v>
      </c>
      <c r="E16" s="53">
        <v>405414.83</v>
      </c>
      <c r="F16" s="23" t="str">
        <f>+IFERROR(VLOOKUP(Tabla1[[#This Row],[Artículo]],'..'!$B$2:$D$569000,3,),"")</f>
        <v/>
      </c>
      <c r="G16" s="24" t="str">
        <f>IF(H16=AF16,"", "Error MC")</f>
        <v>Error MC</v>
      </c>
      <c r="H16" s="62"/>
      <c r="I16" s="54">
        <f>+Tabla1[[#This Row],[MC]]*Tabla1[[#This Row],[Pedido]]*Tabla1[[#This Row],[PVC ]]</f>
        <v>0</v>
      </c>
      <c r="J16" s="26">
        <v>0.21</v>
      </c>
      <c r="K16" s="63">
        <v>0.2346</v>
      </c>
      <c r="L16" s="28" t="s">
        <v>535</v>
      </c>
      <c r="M16" s="53">
        <v>790644.05500000005</v>
      </c>
      <c r="N16" s="64" t="str">
        <f>+IF(Tabla1[[#This Row],[F PMPI]]="SÍ","No","Sí")</f>
        <v>No</v>
      </c>
      <c r="O16" s="65">
        <f>+Tabla1[[#This Row],[PVL]]*1.055</f>
        <v>834129.47802499996</v>
      </c>
      <c r="P16" s="65">
        <f>+Tabla1[[#This Row],[PVL]]*1.43</f>
        <v>1130620.99865</v>
      </c>
      <c r="Q16" s="66" t="str">
        <f>+HYPERLINK(Tabla1[[#This Row],[PAG]])</f>
        <v>https://todomusica.com.ar/productos-sin-categorias-de-netsuite/5478-404.html</v>
      </c>
      <c r="R16" s="70"/>
      <c r="S16" s="72"/>
      <c r="T16" s="70"/>
      <c r="U16" s="70"/>
      <c r="V16" s="70"/>
      <c r="W16" s="70"/>
      <c r="X16" s="70"/>
      <c r="Y16" s="35"/>
      <c r="Z16" s="35" t="s">
        <v>27857</v>
      </c>
      <c r="AA16" s="36">
        <v>1</v>
      </c>
      <c r="AB16" s="35" t="s">
        <v>9849</v>
      </c>
      <c r="AC16" s="35" t="str">
        <f>+IF(Tabla1[[#This Row],[STK]]="no","Sin STK", "STK disponible")</f>
        <v>Sin STK</v>
      </c>
      <c r="AD16" s="35">
        <f>+I16*J16</f>
        <v>0</v>
      </c>
      <c r="AE16" s="35">
        <f>+I16*K16</f>
        <v>0</v>
      </c>
      <c r="AF16" s="36">
        <f>IF(Tabla1[[#This Row],[ref pack]]=1,Tabla1[[#This Row],[Pedido]],LCM(Tabla1[[#This Row],[MC VIEJO]],Tabla1[[#This Row],[Pedido]]))</f>
        <v>1</v>
      </c>
      <c r="AG16" s="36">
        <f>+VLOOKUP(Tabla1[[#This Row],[Artículo]],'.'!$B$2:$D$11481,3,)</f>
        <v>1</v>
      </c>
      <c r="AH16" s="37" t="str">
        <f>+IFERROR(SEARCH("pack",Tabla1[[#This Row],[PACK]]),"")</f>
        <v/>
      </c>
      <c r="AI16" s="40"/>
      <c r="AJ16" s="40"/>
    </row>
    <row r="17" spans="1:36" s="49" customFormat="1" ht="27" customHeight="1" x14ac:dyDescent="0.2">
      <c r="A17" s="50" t="s">
        <v>9657</v>
      </c>
      <c r="B17" s="60" t="s">
        <v>9694</v>
      </c>
      <c r="C17" s="61" t="s">
        <v>9695</v>
      </c>
      <c r="D17" s="52" t="s">
        <v>9841</v>
      </c>
      <c r="E17" s="53">
        <v>183466.68</v>
      </c>
      <c r="F17" s="23" t="str">
        <f>+IFERROR(VLOOKUP(Tabla1[[#This Row],[Artículo]],'..'!$B$2:$D$569000,3,),"")</f>
        <v/>
      </c>
      <c r="G17" s="24" t="str">
        <f>IF(H17=AF17,"", "Error MC")</f>
        <v>Error MC</v>
      </c>
      <c r="H17" s="62"/>
      <c r="I17" s="54">
        <f>+Tabla1[[#This Row],[MC]]*Tabla1[[#This Row],[Pedido]]*Tabla1[[#This Row],[PVC ]]</f>
        <v>0</v>
      </c>
      <c r="J17" s="26">
        <v>0.21</v>
      </c>
      <c r="K17" s="63">
        <v>0.2346</v>
      </c>
      <c r="L17" s="28" t="s">
        <v>17</v>
      </c>
      <c r="M17" s="53">
        <v>384302.15600000002</v>
      </c>
      <c r="N17" s="64" t="str">
        <f>+IF(Tabla1[[#This Row],[F PMPI]]="SÍ","No","Sí")</f>
        <v>Sí</v>
      </c>
      <c r="O17" s="65">
        <f>+Tabla1[[#This Row],[PVL]]*1.055</f>
        <v>405438.77457999997</v>
      </c>
      <c r="P17" s="65">
        <f>+Tabla1[[#This Row],[PVL]]*1.43</f>
        <v>549552.08308000001</v>
      </c>
      <c r="Q17" s="66" t="str">
        <f>+HYPERLINK(Tabla1[[#This Row],[PAG]])</f>
        <v>https://todomusica.com.ar/grabadoras-multitrack/10285-f2-b.html</v>
      </c>
      <c r="R17" s="70"/>
      <c r="S17" s="72"/>
      <c r="T17" s="70"/>
      <c r="U17" s="70"/>
      <c r="V17" s="70"/>
      <c r="W17" s="70"/>
      <c r="X17" s="70"/>
      <c r="Y17" s="35"/>
      <c r="Z17" s="35" t="s">
        <v>28450</v>
      </c>
      <c r="AA17" s="36">
        <v>1</v>
      </c>
      <c r="AB17" s="35" t="s">
        <v>27</v>
      </c>
      <c r="AC17" s="35" t="str">
        <f>+IF(Tabla1[[#This Row],[STK]]="no","Sin STK", "STK disponible")</f>
        <v>STK disponible</v>
      </c>
      <c r="AD17" s="35">
        <f>+I17*J17</f>
        <v>0</v>
      </c>
      <c r="AE17" s="35">
        <f>+I17*K17</f>
        <v>0</v>
      </c>
      <c r="AF17" s="36">
        <f>IF(Tabla1[[#This Row],[ref pack]]=1,Tabla1[[#This Row],[Pedido]],LCM(Tabla1[[#This Row],[MC VIEJO]],Tabla1[[#This Row],[Pedido]]))</f>
        <v>1</v>
      </c>
      <c r="AG17" s="36">
        <f>+VLOOKUP(Tabla1[[#This Row],[Artículo]],'.'!$B$2:$D$11481,3,)</f>
        <v>1</v>
      </c>
      <c r="AH17" s="37" t="str">
        <f>+IFERROR(SEARCH("pack",Tabla1[[#This Row],[PACK]]),"")</f>
        <v/>
      </c>
      <c r="AI17" s="40"/>
      <c r="AJ17" s="40"/>
    </row>
    <row r="18" spans="1:36" s="49" customFormat="1" ht="27" customHeight="1" x14ac:dyDescent="0.2">
      <c r="A18" s="50" t="s">
        <v>9657</v>
      </c>
      <c r="B18" s="60" t="s">
        <v>9696</v>
      </c>
      <c r="C18" s="61" t="s">
        <v>9697</v>
      </c>
      <c r="D18" s="52" t="s">
        <v>9841</v>
      </c>
      <c r="E18" s="53">
        <v>234429.59</v>
      </c>
      <c r="F18" s="23" t="str">
        <f>+IFERROR(VLOOKUP(Tabla1[[#This Row],[Artículo]],'..'!$B$2:$D$569000,3,),"")</f>
        <v/>
      </c>
      <c r="G18" s="24" t="str">
        <f>IF(H18=AF18,"", "Error MC")</f>
        <v>Error MC</v>
      </c>
      <c r="H18" s="62"/>
      <c r="I18" s="54">
        <f>+Tabla1[[#This Row],[MC]]*Tabla1[[#This Row],[Pedido]]*Tabla1[[#This Row],[PVC ]]</f>
        <v>0</v>
      </c>
      <c r="J18" s="26">
        <v>0.21</v>
      </c>
      <c r="K18" s="63">
        <v>0.2346</v>
      </c>
      <c r="L18" s="28" t="s">
        <v>17</v>
      </c>
      <c r="M18" s="53">
        <v>491052.636</v>
      </c>
      <c r="N18" s="64" t="str">
        <f>+IF(Tabla1[[#This Row],[F PMPI]]="SÍ","No","Sí")</f>
        <v>Sí</v>
      </c>
      <c r="O18" s="65">
        <f>+Tabla1[[#This Row],[PVL]]*1.055</f>
        <v>518060.53097999998</v>
      </c>
      <c r="P18" s="65">
        <f>+Tabla1[[#This Row],[PVL]]*1.43</f>
        <v>702205.26948000002</v>
      </c>
      <c r="Q18" s="66" t="str">
        <f>+HYPERLINK(Tabla1[[#This Row],[PAG]])</f>
        <v>https://todomusica.com.ar/grabadoras-multitrack/10288-f2-bt-b.html</v>
      </c>
      <c r="R18" s="70"/>
      <c r="S18" s="72"/>
      <c r="T18" s="70"/>
      <c r="U18" s="70"/>
      <c r="V18" s="70"/>
      <c r="W18" s="70"/>
      <c r="X18" s="70"/>
      <c r="Y18" s="35"/>
      <c r="Z18" s="35" t="s">
        <v>28451</v>
      </c>
      <c r="AA18" s="36">
        <v>1</v>
      </c>
      <c r="AB18" s="35" t="s">
        <v>27</v>
      </c>
      <c r="AC18" s="35" t="str">
        <f>+IF(Tabla1[[#This Row],[STK]]="no","Sin STK", "STK disponible")</f>
        <v>STK disponible</v>
      </c>
      <c r="AD18" s="35">
        <f>+I18*J18</f>
        <v>0</v>
      </c>
      <c r="AE18" s="35">
        <f>+I18*K18</f>
        <v>0</v>
      </c>
      <c r="AF18" s="36">
        <f>IF(Tabla1[[#This Row],[ref pack]]=1,Tabla1[[#This Row],[Pedido]],LCM(Tabla1[[#This Row],[MC VIEJO]],Tabla1[[#This Row],[Pedido]]))</f>
        <v>1</v>
      </c>
      <c r="AG18" s="36">
        <f>+VLOOKUP(Tabla1[[#This Row],[Artículo]],'.'!$B$2:$D$11481,3,)</f>
        <v>1</v>
      </c>
      <c r="AH18" s="37" t="str">
        <f>+IFERROR(SEARCH("pack",Tabla1[[#This Row],[PACK]]),"")</f>
        <v/>
      </c>
      <c r="AI18" s="40"/>
      <c r="AJ18" s="40"/>
    </row>
    <row r="19" spans="1:36" s="49" customFormat="1" ht="27" customHeight="1" x14ac:dyDescent="0.2">
      <c r="A19" s="50" t="s">
        <v>9657</v>
      </c>
      <c r="B19" s="60" t="s">
        <v>9698</v>
      </c>
      <c r="C19" s="61" t="s">
        <v>9699</v>
      </c>
      <c r="D19" s="52" t="s">
        <v>9841</v>
      </c>
      <c r="E19" s="53">
        <v>234429.59</v>
      </c>
      <c r="F19" s="23" t="str">
        <f>+IFERROR(VLOOKUP(Tabla1[[#This Row],[Artículo]],'..'!$B$2:$D$569000,3,),"")</f>
        <v/>
      </c>
      <c r="G19" s="24" t="str">
        <f>IF(H19=AF19,"", "Error MC")</f>
        <v>Error MC</v>
      </c>
      <c r="H19" s="62"/>
      <c r="I19" s="54">
        <f>+Tabla1[[#This Row],[MC]]*Tabla1[[#This Row],[Pedido]]*Tabla1[[#This Row],[PVC ]]</f>
        <v>0</v>
      </c>
      <c r="J19" s="26">
        <v>0.21</v>
      </c>
      <c r="K19" s="63">
        <v>0.2346</v>
      </c>
      <c r="L19" s="28" t="s">
        <v>17</v>
      </c>
      <c r="M19" s="53">
        <v>491052.636</v>
      </c>
      <c r="N19" s="64" t="str">
        <f>+IF(Tabla1[[#This Row],[F PMPI]]="SÍ","No","Sí")</f>
        <v>Sí</v>
      </c>
      <c r="O19" s="65">
        <f>+Tabla1[[#This Row],[PVL]]*1.055</f>
        <v>518060.53097999998</v>
      </c>
      <c r="P19" s="65">
        <f>+Tabla1[[#This Row],[PVL]]*1.43</f>
        <v>702205.26948000002</v>
      </c>
      <c r="Q19" s="66" t="str">
        <f>+HYPERLINK(Tabla1[[#This Row],[PAG]])</f>
        <v>https://todomusica.com.ar/grabadoras-multitrack/10287-f2-bt-w.html</v>
      </c>
      <c r="R19" s="70"/>
      <c r="S19" s="72"/>
      <c r="T19" s="70"/>
      <c r="U19" s="70"/>
      <c r="V19" s="70"/>
      <c r="W19" s="70"/>
      <c r="X19" s="70"/>
      <c r="Y19" s="35"/>
      <c r="Z19" s="35" t="s">
        <v>28452</v>
      </c>
      <c r="AA19" s="36">
        <v>1</v>
      </c>
      <c r="AB19" s="35" t="s">
        <v>27</v>
      </c>
      <c r="AC19" s="35" t="str">
        <f>+IF(Tabla1[[#This Row],[STK]]="no","Sin STK", "STK disponible")</f>
        <v>STK disponible</v>
      </c>
      <c r="AD19" s="35">
        <f>+I19*J19</f>
        <v>0</v>
      </c>
      <c r="AE19" s="35">
        <f>+I19*K19</f>
        <v>0</v>
      </c>
      <c r="AF19" s="36">
        <f>IF(Tabla1[[#This Row],[ref pack]]=1,Tabla1[[#This Row],[Pedido]],LCM(Tabla1[[#This Row],[MC VIEJO]],Tabla1[[#This Row],[Pedido]]))</f>
        <v>1</v>
      </c>
      <c r="AG19" s="36">
        <f>+VLOOKUP(Tabla1[[#This Row],[Artículo]],'.'!$B$2:$D$11481,3,)</f>
        <v>1</v>
      </c>
      <c r="AH19" s="37" t="str">
        <f>+IFERROR(SEARCH("pack",Tabla1[[#This Row],[PACK]]),"")</f>
        <v/>
      </c>
      <c r="AI19" s="40"/>
      <c r="AJ19" s="40"/>
    </row>
    <row r="20" spans="1:36" s="49" customFormat="1" ht="27" customHeight="1" x14ac:dyDescent="0.2">
      <c r="A20" s="50" t="s">
        <v>9657</v>
      </c>
      <c r="B20" s="60" t="s">
        <v>9700</v>
      </c>
      <c r="C20" s="61" t="s">
        <v>9701</v>
      </c>
      <c r="D20" s="52" t="s">
        <v>9842</v>
      </c>
      <c r="E20" s="53">
        <v>661499.19999999995</v>
      </c>
      <c r="F20" s="23" t="str">
        <f>+IFERROR(VLOOKUP(Tabla1[[#This Row],[Artículo]],'..'!$B$2:$D$569000,3,),"")</f>
        <v/>
      </c>
      <c r="G20" s="24" t="str">
        <f>IF(H20=AF20,"", "Error MC")</f>
        <v>Error MC</v>
      </c>
      <c r="H20" s="62"/>
      <c r="I20" s="54">
        <f>+Tabla1[[#This Row],[MC]]*Tabla1[[#This Row],[Pedido]]*Tabla1[[#This Row],[PVC ]]</f>
        <v>0</v>
      </c>
      <c r="J20" s="26">
        <v>0.21</v>
      </c>
      <c r="K20" s="63">
        <v>0.2346</v>
      </c>
      <c r="L20" s="28" t="s">
        <v>17</v>
      </c>
      <c r="M20" s="53">
        <v>1385622.5290000001</v>
      </c>
      <c r="N20" s="64" t="str">
        <f>+IF(Tabla1[[#This Row],[F PMPI]]="SÍ","No","Sí")</f>
        <v>Sí</v>
      </c>
      <c r="O20" s="65">
        <f>+Tabla1[[#This Row],[PVL]]*1.055</f>
        <v>1461831.7680949999</v>
      </c>
      <c r="P20" s="65">
        <f>+Tabla1[[#This Row],[PVL]]*1.43</f>
        <v>1981440.2164700001</v>
      </c>
      <c r="Q20" s="66" t="str">
        <f>+HYPERLINK(Tabla1[[#This Row],[PAG]])</f>
        <v>https://todomusica.com.ar/grabadoras-multitrack/6831-f4.html</v>
      </c>
      <c r="R20" s="70"/>
      <c r="S20" s="72"/>
      <c r="T20" s="70"/>
      <c r="U20" s="70"/>
      <c r="V20" s="70"/>
      <c r="W20" s="70"/>
      <c r="X20" s="70"/>
      <c r="Y20" s="35"/>
      <c r="Z20" s="35" t="s">
        <v>28453</v>
      </c>
      <c r="AA20" s="36">
        <v>1</v>
      </c>
      <c r="AB20" s="35" t="s">
        <v>27</v>
      </c>
      <c r="AC20" s="35" t="str">
        <f>+IF(Tabla1[[#This Row],[STK]]="no","Sin STK", "STK disponible")</f>
        <v>STK disponible</v>
      </c>
      <c r="AD20" s="35">
        <f>+I20*J20</f>
        <v>0</v>
      </c>
      <c r="AE20" s="35">
        <f>+I20*K20</f>
        <v>0</v>
      </c>
      <c r="AF20" s="36">
        <f>IF(Tabla1[[#This Row],[ref pack]]=1,Tabla1[[#This Row],[Pedido]],LCM(Tabla1[[#This Row],[MC VIEJO]],Tabla1[[#This Row],[Pedido]]))</f>
        <v>1</v>
      </c>
      <c r="AG20" s="36">
        <f>+VLOOKUP(Tabla1[[#This Row],[Artículo]],'.'!$B$2:$D$11481,3,)</f>
        <v>1</v>
      </c>
      <c r="AH20" s="37" t="str">
        <f>+IFERROR(SEARCH("pack",Tabla1[[#This Row],[PACK]]),"")</f>
        <v/>
      </c>
      <c r="AI20" s="40"/>
      <c r="AJ20" s="40"/>
    </row>
    <row r="21" spans="1:36" s="49" customFormat="1" ht="27" customHeight="1" x14ac:dyDescent="0.2">
      <c r="A21" s="50" t="s">
        <v>9657</v>
      </c>
      <c r="B21" s="60" t="s">
        <v>9702</v>
      </c>
      <c r="C21" s="61" t="s">
        <v>9703</v>
      </c>
      <c r="D21" s="52" t="s">
        <v>27</v>
      </c>
      <c r="E21" s="53">
        <v>625145.62</v>
      </c>
      <c r="F21" s="23" t="str">
        <f>+IFERROR(VLOOKUP(Tabla1[[#This Row],[Artículo]],'..'!$B$2:$D$569000,3,),"")</f>
        <v/>
      </c>
      <c r="G21" s="24" t="str">
        <f>IF(H21=AF21,"", "Error MC")</f>
        <v>Error MC</v>
      </c>
      <c r="H21" s="62"/>
      <c r="I21" s="54">
        <f>+Tabla1[[#This Row],[MC]]*Tabla1[[#This Row],[Pedido]]*Tabla1[[#This Row],[PVC ]]</f>
        <v>0</v>
      </c>
      <c r="J21" s="26">
        <v>0.21</v>
      </c>
      <c r="K21" s="63">
        <v>0.2346</v>
      </c>
      <c r="L21" s="28" t="s">
        <v>17</v>
      </c>
      <c r="M21" s="53">
        <v>1309473.777</v>
      </c>
      <c r="N21" s="64" t="str">
        <f>+IF(Tabla1[[#This Row],[F PMPI]]="SÍ","No","Sí")</f>
        <v>Sí</v>
      </c>
      <c r="O21" s="65">
        <f>+Tabla1[[#This Row],[PVL]]*1.055</f>
        <v>1381494.8347349998</v>
      </c>
      <c r="P21" s="65">
        <f>+Tabla1[[#This Row],[PVL]]*1.43</f>
        <v>1872547.5011099998</v>
      </c>
      <c r="Q21" s="66" t="str">
        <f>+HYPERLINK(Tabla1[[#This Row],[PAG]])</f>
        <v>https://todomusica.com.ar/productos-sin-categorias-de-netsuite/9695-f6.html</v>
      </c>
      <c r="R21" s="70"/>
      <c r="S21" s="72"/>
      <c r="T21" s="70"/>
      <c r="U21" s="70"/>
      <c r="V21" s="70"/>
      <c r="W21" s="70"/>
      <c r="X21" s="70"/>
      <c r="Y21" s="35"/>
      <c r="Z21" s="35" t="s">
        <v>28454</v>
      </c>
      <c r="AA21" s="36">
        <v>1</v>
      </c>
      <c r="AB21" s="35" t="s">
        <v>27</v>
      </c>
      <c r="AC21" s="35" t="str">
        <f>+IF(Tabla1[[#This Row],[STK]]="no","Sin STK", "STK disponible")</f>
        <v>Sin STK</v>
      </c>
      <c r="AD21" s="35">
        <f>+I21*J21</f>
        <v>0</v>
      </c>
      <c r="AE21" s="35">
        <f>+I21*K21</f>
        <v>0</v>
      </c>
      <c r="AF21" s="36">
        <f>IF(Tabla1[[#This Row],[ref pack]]=1,Tabla1[[#This Row],[Pedido]],LCM(Tabla1[[#This Row],[MC VIEJO]],Tabla1[[#This Row],[Pedido]]))</f>
        <v>1</v>
      </c>
      <c r="AG21" s="36">
        <f>+VLOOKUP(Tabla1[[#This Row],[Artículo]],'.'!$B$2:$D$11481,3,)</f>
        <v>1</v>
      </c>
      <c r="AH21" s="37" t="str">
        <f>+IFERROR(SEARCH("pack",Tabla1[[#This Row],[PACK]]),"")</f>
        <v/>
      </c>
      <c r="AI21" s="40"/>
      <c r="AJ21" s="40"/>
    </row>
    <row r="22" spans="1:36" s="49" customFormat="1" ht="27" customHeight="1" x14ac:dyDescent="0.2">
      <c r="A22" s="50" t="s">
        <v>9657</v>
      </c>
      <c r="B22" s="60" t="s">
        <v>9704</v>
      </c>
      <c r="C22" s="61" t="s">
        <v>9705</v>
      </c>
      <c r="D22" s="52" t="s">
        <v>9842</v>
      </c>
      <c r="E22" s="53">
        <v>1129339.21</v>
      </c>
      <c r="F22" s="23" t="str">
        <f>+IFERROR(VLOOKUP(Tabla1[[#This Row],[Artículo]],'..'!$B$2:$D$569000,3,),"")</f>
        <v/>
      </c>
      <c r="G22" s="24" t="str">
        <f>IF(H22=AF22,"", "Error MC")</f>
        <v>Error MC</v>
      </c>
      <c r="H22" s="62"/>
      <c r="I22" s="54">
        <f>+Tabla1[[#This Row],[MC]]*Tabla1[[#This Row],[Pedido]]*Tabla1[[#This Row],[PVC ]]</f>
        <v>0</v>
      </c>
      <c r="J22" s="26">
        <v>0.21</v>
      </c>
      <c r="K22" s="63">
        <v>0.2346</v>
      </c>
      <c r="L22" s="28" t="s">
        <v>17</v>
      </c>
      <c r="M22" s="53">
        <v>2365592.9569999999</v>
      </c>
      <c r="N22" s="64" t="str">
        <f>+IF(Tabla1[[#This Row],[F PMPI]]="SÍ","No","Sí")</f>
        <v>Sí</v>
      </c>
      <c r="O22" s="65">
        <f>+Tabla1[[#This Row],[PVL]]*1.055</f>
        <v>2495700.5696349996</v>
      </c>
      <c r="P22" s="65">
        <f>+Tabla1[[#This Row],[PVL]]*1.43</f>
        <v>3382797.9285099995</v>
      </c>
      <c r="Q22" s="66" t="str">
        <f>+HYPERLINK(Tabla1[[#This Row],[PAG]])</f>
        <v>https://todomusica.com.ar/grabadoras-multitrack/6376-f8.html</v>
      </c>
      <c r="R22" s="70"/>
      <c r="S22" s="72"/>
      <c r="T22" s="70"/>
      <c r="U22" s="70"/>
      <c r="V22" s="70"/>
      <c r="W22" s="70"/>
      <c r="X22" s="70"/>
      <c r="Y22" s="35"/>
      <c r="Z22" s="35" t="s">
        <v>28455</v>
      </c>
      <c r="AA22" s="36">
        <v>1</v>
      </c>
      <c r="AB22" s="35" t="s">
        <v>27</v>
      </c>
      <c r="AC22" s="35" t="str">
        <f>+IF(Tabla1[[#This Row],[STK]]="no","Sin STK", "STK disponible")</f>
        <v>STK disponible</v>
      </c>
      <c r="AD22" s="35">
        <f>+I22*J22</f>
        <v>0</v>
      </c>
      <c r="AE22" s="35">
        <f>+I22*K22</f>
        <v>0</v>
      </c>
      <c r="AF22" s="36">
        <f>IF(Tabla1[[#This Row],[ref pack]]=1,Tabla1[[#This Row],[Pedido]],LCM(Tabla1[[#This Row],[MC VIEJO]],Tabla1[[#This Row],[Pedido]]))</f>
        <v>1</v>
      </c>
      <c r="AG22" s="36">
        <f>+VLOOKUP(Tabla1[[#This Row],[Artículo]],'.'!$B$2:$D$11481,3,)</f>
        <v>1</v>
      </c>
      <c r="AH22" s="37" t="str">
        <f>+IFERROR(SEARCH("pack",Tabla1[[#This Row],[PACK]]),"")</f>
        <v/>
      </c>
      <c r="AI22" s="40"/>
      <c r="AJ22" s="40"/>
    </row>
    <row r="23" spans="1:36" s="49" customFormat="1" ht="27" customHeight="1" x14ac:dyDescent="0.2">
      <c r="A23" s="50" t="s">
        <v>9657</v>
      </c>
      <c r="B23" s="60" t="s">
        <v>9718</v>
      </c>
      <c r="C23" s="61" t="s">
        <v>9719</v>
      </c>
      <c r="D23" s="52" t="s">
        <v>27</v>
      </c>
      <c r="E23" s="53">
        <v>107022.22</v>
      </c>
      <c r="F23" s="23" t="str">
        <f>+IFERROR(VLOOKUP(Tabla1[[#This Row],[Artículo]],'..'!$B$2:$D$569000,3,),"")</f>
        <v/>
      </c>
      <c r="G23" s="24" t="str">
        <f>IF(H23=AF23,"", "Error MC")</f>
        <v>Error MC</v>
      </c>
      <c r="H23" s="62"/>
      <c r="I23" s="54">
        <f>+Tabla1[[#This Row],[MC]]*Tabla1[[#This Row],[Pedido]]*Tabla1[[#This Row],[PVC ]]</f>
        <v>0</v>
      </c>
      <c r="J23" s="26">
        <v>0.21</v>
      </c>
      <c r="K23" s="63">
        <v>0.2346</v>
      </c>
      <c r="L23" s="28" t="s">
        <v>17</v>
      </c>
      <c r="M23" s="53">
        <v>224176.23499999999</v>
      </c>
      <c r="N23" s="64" t="str">
        <f>+IF(Tabla1[[#This Row],[F PMPI]]="SÍ","No","Sí")</f>
        <v>Sí</v>
      </c>
      <c r="O23" s="65">
        <f>+Tabla1[[#This Row],[PVL]]*1.055</f>
        <v>236505.92792499997</v>
      </c>
      <c r="P23" s="65">
        <f>+Tabla1[[#This Row],[PVL]]*1.43</f>
        <v>320572.01604999998</v>
      </c>
      <c r="Q23" s="66" t="str">
        <f>+HYPERLINK(Tabla1[[#This Row],[PAG]])</f>
        <v>https://todomusica.com.ar/grabadoras-de-mano/9470-handy-recorder.html</v>
      </c>
      <c r="R23" s="70"/>
      <c r="S23" s="72"/>
      <c r="T23" s="70"/>
      <c r="U23" s="70"/>
      <c r="V23" s="70"/>
      <c r="W23" s="70"/>
      <c r="X23" s="70"/>
      <c r="Y23" s="35"/>
      <c r="Z23" s="35" t="s">
        <v>28461</v>
      </c>
      <c r="AA23" s="36">
        <v>1</v>
      </c>
      <c r="AB23" s="35" t="s">
        <v>27</v>
      </c>
      <c r="AC23" s="35" t="str">
        <f>+IF(Tabla1[[#This Row],[STK]]="no","Sin STK", "STK disponible")</f>
        <v>Sin STK</v>
      </c>
      <c r="AD23" s="35">
        <f>+I23*J23</f>
        <v>0</v>
      </c>
      <c r="AE23" s="35">
        <f>+I23*K23</f>
        <v>0</v>
      </c>
      <c r="AF23" s="36">
        <f>IF(Tabla1[[#This Row],[ref pack]]=1,Tabla1[[#This Row],[Pedido]],LCM(Tabla1[[#This Row],[MC VIEJO]],Tabla1[[#This Row],[Pedido]]))</f>
        <v>1</v>
      </c>
      <c r="AG23" s="36">
        <f>+VLOOKUP(Tabla1[[#This Row],[Artículo]],'.'!$B$2:$D$11481,3,)</f>
        <v>1</v>
      </c>
      <c r="AH23" s="37" t="str">
        <f>+IFERROR(SEARCH("pack",Tabla1[[#This Row],[PACK]]),"")</f>
        <v/>
      </c>
      <c r="AI23" s="40"/>
      <c r="AJ23" s="40"/>
    </row>
    <row r="24" spans="1:36" s="49" customFormat="1" ht="27" customHeight="1" x14ac:dyDescent="0.2">
      <c r="A24" s="50" t="s">
        <v>9657</v>
      </c>
      <c r="B24" s="60" t="s">
        <v>9720</v>
      </c>
      <c r="C24" s="61" t="s">
        <v>9721</v>
      </c>
      <c r="D24" s="52" t="s">
        <v>9841</v>
      </c>
      <c r="E24" s="53">
        <v>174293.35</v>
      </c>
      <c r="F24" s="23" t="str">
        <f>+IFERROR(VLOOKUP(Tabla1[[#This Row],[Artículo]],'..'!$B$2:$D$569000,3,),"")</f>
        <v/>
      </c>
      <c r="G24" s="24" t="str">
        <f>IF(H24=AF24,"", "Error MC")</f>
        <v>Error MC</v>
      </c>
      <c r="H24" s="62"/>
      <c r="I24" s="54">
        <f>+Tabla1[[#This Row],[MC]]*Tabla1[[#This Row],[Pedido]]*Tabla1[[#This Row],[PVC ]]</f>
        <v>0</v>
      </c>
      <c r="J24" s="26">
        <v>0.21</v>
      </c>
      <c r="K24" s="63">
        <v>0.2346</v>
      </c>
      <c r="L24" s="28" t="s">
        <v>17</v>
      </c>
      <c r="M24" s="53">
        <v>365087.05499999999</v>
      </c>
      <c r="N24" s="64" t="str">
        <f>+IF(Tabla1[[#This Row],[F PMPI]]="SÍ","No","Sí")</f>
        <v>Sí</v>
      </c>
      <c r="O24" s="65">
        <f>+Tabla1[[#This Row],[PVL]]*1.055</f>
        <v>385166.84302499995</v>
      </c>
      <c r="P24" s="65">
        <f>+Tabla1[[#This Row],[PVL]]*1.43</f>
        <v>522074.48864999996</v>
      </c>
      <c r="Q24" s="66" t="str">
        <f>+HYPERLINK(Tabla1[[#This Row],[PAG]])</f>
        <v>https://todomusica.com.ar/grabadoras-de-mano/2262-h2n.html</v>
      </c>
      <c r="R24" s="70"/>
      <c r="S24" s="72"/>
      <c r="T24" s="70"/>
      <c r="U24" s="70"/>
      <c r="V24" s="70"/>
      <c r="W24" s="70"/>
      <c r="X24" s="70"/>
      <c r="Y24" s="35"/>
      <c r="Z24" s="35" t="s">
        <v>28462</v>
      </c>
      <c r="AA24" s="36">
        <v>1</v>
      </c>
      <c r="AB24" s="35" t="s">
        <v>27</v>
      </c>
      <c r="AC24" s="35" t="str">
        <f>+IF(Tabla1[[#This Row],[STK]]="no","Sin STK", "STK disponible")</f>
        <v>STK disponible</v>
      </c>
      <c r="AD24" s="35">
        <f>+I24*J24</f>
        <v>0</v>
      </c>
      <c r="AE24" s="35">
        <f>+I24*K24</f>
        <v>0</v>
      </c>
      <c r="AF24" s="36">
        <f>IF(Tabla1[[#This Row],[ref pack]]=1,Tabla1[[#This Row],[Pedido]],LCM(Tabla1[[#This Row],[MC VIEJO]],Tabla1[[#This Row],[Pedido]]))</f>
        <v>1</v>
      </c>
      <c r="AG24" s="36">
        <f>+VLOOKUP(Tabla1[[#This Row],[Artículo]],'.'!$B$2:$D$11481,3,)</f>
        <v>1</v>
      </c>
      <c r="AH24" s="37" t="str">
        <f>+IFERROR(SEARCH("pack",Tabla1[[#This Row],[PACK]]),"")</f>
        <v/>
      </c>
      <c r="AI24" s="40"/>
      <c r="AJ24" s="40"/>
    </row>
    <row r="25" spans="1:36" s="49" customFormat="1" ht="27" customHeight="1" x14ac:dyDescent="0.2">
      <c r="A25" s="50" t="s">
        <v>9657</v>
      </c>
      <c r="B25" s="60" t="s">
        <v>9724</v>
      </c>
      <c r="C25" s="61" t="s">
        <v>9725</v>
      </c>
      <c r="D25" s="52" t="s">
        <v>27</v>
      </c>
      <c r="E25" s="53">
        <v>257872.57</v>
      </c>
      <c r="F25" s="23" t="str">
        <f>+IFERROR(VLOOKUP(Tabla1[[#This Row],[Artículo]],'..'!$B$2:$D$569000,3,),"")</f>
        <v/>
      </c>
      <c r="G25" s="24" t="str">
        <f>IF(H25=AF25,"", "Error MC")</f>
        <v>Error MC</v>
      </c>
      <c r="H25" s="62"/>
      <c r="I25" s="54">
        <f>+Tabla1[[#This Row],[MC]]*Tabla1[[#This Row],[Pedido]]*Tabla1[[#This Row],[PVC ]]</f>
        <v>0</v>
      </c>
      <c r="J25" s="26">
        <v>0.21</v>
      </c>
      <c r="K25" s="63">
        <v>0.2346</v>
      </c>
      <c r="L25" s="28" t="s">
        <v>17</v>
      </c>
      <c r="M25" s="53">
        <v>540157.94099999999</v>
      </c>
      <c r="N25" s="64" t="str">
        <f>+IF(Tabla1[[#This Row],[F PMPI]]="SÍ","No","Sí")</f>
        <v>Sí</v>
      </c>
      <c r="O25" s="65">
        <f>+Tabla1[[#This Row],[PVL]]*1.055</f>
        <v>569866.62775499991</v>
      </c>
      <c r="P25" s="65">
        <f>+Tabla1[[#This Row],[PVL]]*1.43</f>
        <v>772425.85563000001</v>
      </c>
      <c r="Q25" s="66" t="str">
        <f>+HYPERLINK(Tabla1[[#This Row],[PAG]])</f>
        <v>https://todomusica.com.ar/grabadoras-de-mano/8674-h3-vr.html</v>
      </c>
      <c r="R25" s="70"/>
      <c r="S25" s="72"/>
      <c r="T25" s="70"/>
      <c r="U25" s="70"/>
      <c r="V25" s="70"/>
      <c r="W25" s="70"/>
      <c r="X25" s="70"/>
      <c r="Y25" s="35"/>
      <c r="Z25" s="35" t="s">
        <v>28464</v>
      </c>
      <c r="AA25" s="36">
        <v>1</v>
      </c>
      <c r="AB25" s="35" t="s">
        <v>27</v>
      </c>
      <c r="AC25" s="35" t="str">
        <f>+IF(Tabla1[[#This Row],[STK]]="no","Sin STK", "STK disponible")</f>
        <v>Sin STK</v>
      </c>
      <c r="AD25" s="35">
        <f>+I25*J25</f>
        <v>0</v>
      </c>
      <c r="AE25" s="35">
        <f>+I25*K25</f>
        <v>0</v>
      </c>
      <c r="AF25" s="36">
        <f>IF(Tabla1[[#This Row],[ref pack]]=1,Tabla1[[#This Row],[Pedido]],LCM(Tabla1[[#This Row],[MC VIEJO]],Tabla1[[#This Row],[Pedido]]))</f>
        <v>1</v>
      </c>
      <c r="AG25" s="36">
        <f>+VLOOKUP(Tabla1[[#This Row],[Artículo]],'.'!$B$2:$D$11481,3,)</f>
        <v>1</v>
      </c>
      <c r="AH25" s="37" t="str">
        <f>+IFERROR(SEARCH("pack",Tabla1[[#This Row],[PACK]]),"")</f>
        <v/>
      </c>
      <c r="AI25" s="40"/>
      <c r="AJ25" s="40"/>
    </row>
    <row r="26" spans="1:36" s="49" customFormat="1" ht="27" customHeight="1" x14ac:dyDescent="0.2">
      <c r="A26" s="50" t="s">
        <v>9657</v>
      </c>
      <c r="B26" s="60" t="s">
        <v>9726</v>
      </c>
      <c r="C26" s="61" t="s">
        <v>9727</v>
      </c>
      <c r="D26" s="52" t="s">
        <v>27</v>
      </c>
      <c r="E26" s="53">
        <v>251757.06</v>
      </c>
      <c r="F26" s="23" t="str">
        <f>+IFERROR(VLOOKUP(Tabla1[[#This Row],[Artículo]],'..'!$B$2:$D$569000,3,),"")</f>
        <v/>
      </c>
      <c r="G26" s="24" t="str">
        <f>IF(H26=AF26,"", "Error MC")</f>
        <v>Error MC</v>
      </c>
      <c r="H26" s="62"/>
      <c r="I26" s="54">
        <f>+Tabla1[[#This Row],[MC]]*Tabla1[[#This Row],[Pedido]]*Tabla1[[#This Row],[PVC ]]</f>
        <v>0</v>
      </c>
      <c r="J26" s="26">
        <v>0.21</v>
      </c>
      <c r="K26" s="63">
        <v>0.2346</v>
      </c>
      <c r="L26" s="28" t="s">
        <v>17</v>
      </c>
      <c r="M26" s="53">
        <v>527347.96499999997</v>
      </c>
      <c r="N26" s="64" t="str">
        <f>+IF(Tabla1[[#This Row],[F PMPI]]="SÍ","No","Sí")</f>
        <v>Sí</v>
      </c>
      <c r="O26" s="65">
        <f>+Tabla1[[#This Row],[PVL]]*1.055</f>
        <v>556352.10307499988</v>
      </c>
      <c r="P26" s="65">
        <f>+Tabla1[[#This Row],[PVL]]*1.43</f>
        <v>754107.58994999994</v>
      </c>
      <c r="Q26" s="66" t="str">
        <f>+HYPERLINK(Tabla1[[#This Row],[PAG]])</f>
        <v/>
      </c>
      <c r="R26" s="70"/>
      <c r="S26" s="72"/>
      <c r="T26" s="70"/>
      <c r="U26" s="70"/>
      <c r="V26" s="70"/>
      <c r="W26" s="70"/>
      <c r="X26" s="70"/>
      <c r="Y26" s="35"/>
      <c r="Z26" s="35" t="s">
        <v>65</v>
      </c>
      <c r="AA26" s="36">
        <v>1</v>
      </c>
      <c r="AB26" s="35" t="s">
        <v>27</v>
      </c>
      <c r="AC26" s="35" t="str">
        <f>+IF(Tabla1[[#This Row],[STK]]="no","Sin STK", "STK disponible")</f>
        <v>Sin STK</v>
      </c>
      <c r="AD26" s="35">
        <f>+I26*J26</f>
        <v>0</v>
      </c>
      <c r="AE26" s="35">
        <f>+I26*K26</f>
        <v>0</v>
      </c>
      <c r="AF26" s="36">
        <f>IF(Tabla1[[#This Row],[ref pack]]=1,Tabla1[[#This Row],[Pedido]],LCM(Tabla1[[#This Row],[MC VIEJO]],Tabla1[[#This Row],[Pedido]]))</f>
        <v>1</v>
      </c>
      <c r="AG26" s="36">
        <f>+VLOOKUP(Tabla1[[#This Row],[Artículo]],'.'!$B$2:$D$11481,3,)</f>
        <v>1</v>
      </c>
      <c r="AH26" s="37" t="str">
        <f>+IFERROR(SEARCH("pack",Tabla1[[#This Row],[PACK]]),"")</f>
        <v/>
      </c>
      <c r="AI26" s="40"/>
      <c r="AJ26" s="40"/>
    </row>
    <row r="27" spans="1:36" s="49" customFormat="1" ht="27" customHeight="1" x14ac:dyDescent="0.2">
      <c r="A27" s="50" t="s">
        <v>9657</v>
      </c>
      <c r="B27" s="60" t="s">
        <v>9728</v>
      </c>
      <c r="C27" s="61" t="s">
        <v>9729</v>
      </c>
      <c r="D27" s="52" t="s">
        <v>9841</v>
      </c>
      <c r="E27" s="53">
        <v>269084.43</v>
      </c>
      <c r="F27" s="23" t="str">
        <f>+IFERROR(VLOOKUP(Tabla1[[#This Row],[Artículo]],'..'!$B$2:$D$569000,3,),"")</f>
        <v/>
      </c>
      <c r="G27" s="24" t="str">
        <f>IF(H27=AF27,"", "Error MC")</f>
        <v>Error MC</v>
      </c>
      <c r="H27" s="62"/>
      <c r="I27" s="54">
        <f>+Tabla1[[#This Row],[MC]]*Tabla1[[#This Row],[Pedido]]*Tabla1[[#This Row],[PVC ]]</f>
        <v>0</v>
      </c>
      <c r="J27" s="26">
        <v>0.21</v>
      </c>
      <c r="K27" s="63">
        <v>0.2346</v>
      </c>
      <c r="L27" s="28" t="s">
        <v>17</v>
      </c>
      <c r="M27" s="53">
        <v>563643.07799999998</v>
      </c>
      <c r="N27" s="64" t="str">
        <f>+IF(Tabla1[[#This Row],[F PMPI]]="SÍ","No","Sí")</f>
        <v>Sí</v>
      </c>
      <c r="O27" s="65">
        <f>+Tabla1[[#This Row],[PVL]]*1.055</f>
        <v>594643.44728999992</v>
      </c>
      <c r="P27" s="65">
        <f>+Tabla1[[#This Row],[PVL]]*1.43</f>
        <v>806009.60153999995</v>
      </c>
      <c r="Q27" s="66" t="str">
        <f>+HYPERLINK(Tabla1[[#This Row],[PAG]])</f>
        <v>https://todomusica.com.ar/grabadoras-de-mano/9429-h4npro-blk.html</v>
      </c>
      <c r="R27" s="70"/>
      <c r="S27" s="72"/>
      <c r="T27" s="70"/>
      <c r="U27" s="70"/>
      <c r="V27" s="70"/>
      <c r="W27" s="70"/>
      <c r="X27" s="70"/>
      <c r="Y27" s="35"/>
      <c r="Z27" s="35" t="s">
        <v>28466</v>
      </c>
      <c r="AA27" s="36">
        <v>1</v>
      </c>
      <c r="AB27" s="35" t="s">
        <v>27</v>
      </c>
      <c r="AC27" s="35" t="str">
        <f>+IF(Tabla1[[#This Row],[STK]]="no","Sin STK", "STK disponible")</f>
        <v>STK disponible</v>
      </c>
      <c r="AD27" s="35">
        <f>+I27*J27</f>
        <v>0</v>
      </c>
      <c r="AE27" s="35">
        <f>+I27*K27</f>
        <v>0</v>
      </c>
      <c r="AF27" s="36">
        <f>IF(Tabla1[[#This Row],[ref pack]]=1,Tabla1[[#This Row],[Pedido]],LCM(Tabla1[[#This Row],[MC VIEJO]],Tabla1[[#This Row],[Pedido]]))</f>
        <v>1</v>
      </c>
      <c r="AG27" s="36">
        <f>+VLOOKUP(Tabla1[[#This Row],[Artículo]],'.'!$B$2:$D$11481,3,)</f>
        <v>1</v>
      </c>
      <c r="AH27" s="37" t="str">
        <f>+IFERROR(SEARCH("pack",Tabla1[[#This Row],[PACK]]),"")</f>
        <v/>
      </c>
      <c r="AI27" s="40"/>
      <c r="AJ27" s="40"/>
    </row>
    <row r="28" spans="1:36" s="49" customFormat="1" ht="27" customHeight="1" x14ac:dyDescent="0.2">
      <c r="A28" s="50" t="s">
        <v>9657</v>
      </c>
      <c r="B28" s="60" t="s">
        <v>9730</v>
      </c>
      <c r="C28" s="61" t="s">
        <v>9731</v>
      </c>
      <c r="D28" s="52" t="s">
        <v>9841</v>
      </c>
      <c r="E28" s="53">
        <v>260930.41</v>
      </c>
      <c r="F28" s="23" t="str">
        <f>+IFERROR(VLOOKUP(Tabla1[[#This Row],[Artículo]],'..'!$B$2:$D$569000,3,),"")</f>
        <v/>
      </c>
      <c r="G28" s="24" t="str">
        <f>IF(H28=AF28,"", "Error MC")</f>
        <v>Error MC</v>
      </c>
      <c r="H28" s="62"/>
      <c r="I28" s="54">
        <f>+Tabla1[[#This Row],[MC]]*Tabla1[[#This Row],[Pedido]]*Tabla1[[#This Row],[PVC ]]</f>
        <v>0</v>
      </c>
      <c r="J28" s="26">
        <v>0.21</v>
      </c>
      <c r="K28" s="63">
        <v>0.2346</v>
      </c>
      <c r="L28" s="28" t="s">
        <v>17</v>
      </c>
      <c r="M28" s="53">
        <v>546563.09499999997</v>
      </c>
      <c r="N28" s="64" t="str">
        <f>+IF(Tabla1[[#This Row],[F PMPI]]="SÍ","No","Sí")</f>
        <v>Sí</v>
      </c>
      <c r="O28" s="65">
        <f>+Tabla1[[#This Row],[PVL]]*1.055</f>
        <v>576624.06522499991</v>
      </c>
      <c r="P28" s="65">
        <f>+Tabla1[[#This Row],[PVL]]*1.43</f>
        <v>781585.22584999993</v>
      </c>
      <c r="Q28" s="66" t="str">
        <f>+HYPERLINK(Tabla1[[#This Row],[PAG]])</f>
        <v>https://todomusica.com.ar/grabadoras-de-mano/6208-h5.html</v>
      </c>
      <c r="R28" s="70"/>
      <c r="S28" s="72"/>
      <c r="T28" s="70"/>
      <c r="U28" s="70"/>
      <c r="V28" s="70"/>
      <c r="W28" s="70"/>
      <c r="X28" s="70"/>
      <c r="Y28" s="35"/>
      <c r="Z28" s="35" t="s">
        <v>28467</v>
      </c>
      <c r="AA28" s="36">
        <v>1</v>
      </c>
      <c r="AB28" s="35" t="s">
        <v>27</v>
      </c>
      <c r="AC28" s="35" t="str">
        <f>+IF(Tabla1[[#This Row],[STK]]="no","Sin STK", "STK disponible")</f>
        <v>STK disponible</v>
      </c>
      <c r="AD28" s="35">
        <f>+I28*J28</f>
        <v>0</v>
      </c>
      <c r="AE28" s="35">
        <f>+I28*K28</f>
        <v>0</v>
      </c>
      <c r="AF28" s="36">
        <f>IF(Tabla1[[#This Row],[ref pack]]=1,Tabla1[[#This Row],[Pedido]],LCM(Tabla1[[#This Row],[MC VIEJO]],Tabla1[[#This Row],[Pedido]]))</f>
        <v>1</v>
      </c>
      <c r="AG28" s="36">
        <f>+VLOOKUP(Tabla1[[#This Row],[Artículo]],'.'!$B$2:$D$11481,3,)</f>
        <v>1</v>
      </c>
      <c r="AH28" s="37" t="str">
        <f>+IFERROR(SEARCH("pack",Tabla1[[#This Row],[PACK]]),"")</f>
        <v/>
      </c>
      <c r="AI28" s="40"/>
      <c r="AJ28" s="40"/>
    </row>
    <row r="29" spans="1:36" s="49" customFormat="1" ht="27" customHeight="1" x14ac:dyDescent="0.2">
      <c r="A29" s="50" t="s">
        <v>9657</v>
      </c>
      <c r="B29" s="60" t="s">
        <v>9732</v>
      </c>
      <c r="C29" s="61" t="s">
        <v>9733</v>
      </c>
      <c r="D29" s="52" t="s">
        <v>27</v>
      </c>
      <c r="E29" s="53">
        <v>362856.3</v>
      </c>
      <c r="F29" s="23" t="str">
        <f>+IFERROR(VLOOKUP(Tabla1[[#This Row],[Artículo]],'..'!$B$2:$D$569000,3,),"")</f>
        <v/>
      </c>
      <c r="G29" s="24" t="str">
        <f>IF(H29=AF29,"", "Error MC")</f>
        <v>Error MC</v>
      </c>
      <c r="H29" s="62"/>
      <c r="I29" s="54">
        <f>+Tabla1[[#This Row],[MC]]*Tabla1[[#This Row],[Pedido]]*Tabla1[[#This Row],[PVC ]]</f>
        <v>0</v>
      </c>
      <c r="J29" s="26">
        <v>0.21</v>
      </c>
      <c r="K29" s="63">
        <v>0.2346</v>
      </c>
      <c r="L29" s="28" t="s">
        <v>17</v>
      </c>
      <c r="M29" s="53">
        <v>760064.21299999999</v>
      </c>
      <c r="N29" s="64" t="str">
        <f>+IF(Tabla1[[#This Row],[F PMPI]]="SÍ","No","Sí")</f>
        <v>Sí</v>
      </c>
      <c r="O29" s="65">
        <f>+Tabla1[[#This Row],[PVL]]*1.055</f>
        <v>801867.74471499992</v>
      </c>
      <c r="P29" s="65">
        <f>+Tabla1[[#This Row],[PVL]]*1.43</f>
        <v>1086891.8245899999</v>
      </c>
      <c r="Q29" s="66" t="str">
        <f>+HYPERLINK(Tabla1[[#This Row],[PAG]])</f>
        <v>https://todomusica.com.ar/grabadoras-de-mano/9789-h6-blk.html</v>
      </c>
      <c r="R29" s="70"/>
      <c r="S29" s="72"/>
      <c r="T29" s="70"/>
      <c r="U29" s="70"/>
      <c r="V29" s="70"/>
      <c r="W29" s="70"/>
      <c r="X29" s="70"/>
      <c r="Y29" s="35"/>
      <c r="Z29" s="35" t="s">
        <v>28468</v>
      </c>
      <c r="AA29" s="36">
        <v>1</v>
      </c>
      <c r="AB29" s="35" t="s">
        <v>27</v>
      </c>
      <c r="AC29" s="35" t="str">
        <f>+IF(Tabla1[[#This Row],[STK]]="no","Sin STK", "STK disponible")</f>
        <v>Sin STK</v>
      </c>
      <c r="AD29" s="35">
        <f>+I29*J29</f>
        <v>0</v>
      </c>
      <c r="AE29" s="35">
        <f>+I29*K29</f>
        <v>0</v>
      </c>
      <c r="AF29" s="36">
        <f>IF(Tabla1[[#This Row],[ref pack]]=1,Tabla1[[#This Row],[Pedido]],LCM(Tabla1[[#This Row],[MC VIEJO]],Tabla1[[#This Row],[Pedido]]))</f>
        <v>1</v>
      </c>
      <c r="AG29" s="36">
        <f>+VLOOKUP(Tabla1[[#This Row],[Artículo]],'.'!$B$2:$D$11481,3,)</f>
        <v>1</v>
      </c>
      <c r="AH29" s="37" t="str">
        <f>+IFERROR(SEARCH("pack",Tabla1[[#This Row],[PACK]]),"")</f>
        <v/>
      </c>
      <c r="AI29" s="40"/>
      <c r="AJ29" s="40"/>
    </row>
    <row r="30" spans="1:36" s="49" customFormat="1" ht="27" customHeight="1" x14ac:dyDescent="0.2">
      <c r="A30" s="50" t="s">
        <v>9657</v>
      </c>
      <c r="B30" s="60" t="s">
        <v>9734</v>
      </c>
      <c r="C30" s="61" t="s">
        <v>9735</v>
      </c>
      <c r="D30" s="52" t="s">
        <v>27</v>
      </c>
      <c r="E30" s="53">
        <v>412799.98</v>
      </c>
      <c r="F30" s="23" t="str">
        <f>+IFERROR(VLOOKUP(Tabla1[[#This Row],[Artículo]],'..'!$B$2:$D$569000,3,),"")</f>
        <v/>
      </c>
      <c r="G30" s="24" t="str">
        <f>IF(H30=AF30,"", "Error MC")</f>
        <v>Error MC</v>
      </c>
      <c r="H30" s="62"/>
      <c r="I30" s="54">
        <f>+Tabla1[[#This Row],[MC]]*Tabla1[[#This Row],[Pedido]]*Tabla1[[#This Row],[PVC ]]</f>
        <v>0</v>
      </c>
      <c r="J30" s="26">
        <v>0.21</v>
      </c>
      <c r="K30" s="63">
        <v>0.2346</v>
      </c>
      <c r="L30" s="28" t="s">
        <v>17</v>
      </c>
      <c r="M30" s="53">
        <v>864679.73300000001</v>
      </c>
      <c r="N30" s="64" t="str">
        <f>+IF(Tabla1[[#This Row],[F PMPI]]="SÍ","No","Sí")</f>
        <v>Sí</v>
      </c>
      <c r="O30" s="65">
        <f>+Tabla1[[#This Row],[PVL]]*1.055</f>
        <v>912237.11831499997</v>
      </c>
      <c r="P30" s="65">
        <f>+Tabla1[[#This Row],[PVL]]*1.43</f>
        <v>1236492.01819</v>
      </c>
      <c r="Q30" s="66" t="str">
        <f>+HYPERLINK(Tabla1[[#This Row],[PAG]])</f>
        <v>https://todomusica.com.ar/grabadoras-de-mano/9772-h8.html</v>
      </c>
      <c r="R30" s="70"/>
      <c r="S30" s="72"/>
      <c r="T30" s="70"/>
      <c r="U30" s="70"/>
      <c r="V30" s="70"/>
      <c r="W30" s="70"/>
      <c r="X30" s="70"/>
      <c r="Y30" s="35"/>
      <c r="Z30" s="35" t="s">
        <v>28469</v>
      </c>
      <c r="AA30" s="36">
        <v>1</v>
      </c>
      <c r="AB30" s="35" t="s">
        <v>27</v>
      </c>
      <c r="AC30" s="35" t="str">
        <f>+IF(Tabla1[[#This Row],[STK]]="no","Sin STK", "STK disponible")</f>
        <v>Sin STK</v>
      </c>
      <c r="AD30" s="35">
        <f>+I30*J30</f>
        <v>0</v>
      </c>
      <c r="AE30" s="35">
        <f>+I30*K30</f>
        <v>0</v>
      </c>
      <c r="AF30" s="36">
        <f>IF(Tabla1[[#This Row],[ref pack]]=1,Tabla1[[#This Row],[Pedido]],LCM(Tabla1[[#This Row],[MC VIEJO]],Tabla1[[#This Row],[Pedido]]))</f>
        <v>1</v>
      </c>
      <c r="AG30" s="36">
        <f>+VLOOKUP(Tabla1[[#This Row],[Artículo]],'.'!$B$2:$D$11481,3,)</f>
        <v>1</v>
      </c>
      <c r="AH30" s="37" t="str">
        <f>+IFERROR(SEARCH("pack",Tabla1[[#This Row],[PACK]]),"")</f>
        <v/>
      </c>
      <c r="AI30" s="40"/>
      <c r="AJ30" s="40"/>
    </row>
    <row r="31" spans="1:36" s="49" customFormat="1" ht="27" customHeight="1" x14ac:dyDescent="0.2">
      <c r="A31" s="50" t="s">
        <v>14</v>
      </c>
      <c r="B31" s="51" t="s">
        <v>15</v>
      </c>
      <c r="C31" s="29" t="s">
        <v>16</v>
      </c>
      <c r="D31" s="52" t="s">
        <v>27</v>
      </c>
      <c r="E31" s="53">
        <v>116878.67</v>
      </c>
      <c r="F31" s="23" t="str">
        <f>+IFERROR(VLOOKUP(Tabla1[[#This Row],[Artículo]],'..'!$B$2:$D$569000,3,),"")</f>
        <v/>
      </c>
      <c r="G31" s="24" t="str">
        <f>IF(H31=AF31,"", "Error MC")</f>
        <v>Error MC</v>
      </c>
      <c r="H31" s="25"/>
      <c r="I31" s="54">
        <f>+Tabla1[[#This Row],[MC]]*Tabla1[[#This Row],[Pedido]]*Tabla1[[#This Row],[PVC ]]</f>
        <v>0</v>
      </c>
      <c r="J31" s="26">
        <v>0.21</v>
      </c>
      <c r="K31" s="27"/>
      <c r="L31" s="28" t="s">
        <v>17</v>
      </c>
      <c r="M31" s="53">
        <v>205063.625</v>
      </c>
      <c r="N31" s="55" t="str">
        <f>+IF(Tabla1[[#This Row],[F PMPI]]="SÍ","No","Sí")</f>
        <v>No</v>
      </c>
      <c r="O31" s="53">
        <f>+Tabla1[[#This Row],[PVL]]*1.055</f>
        <v>216342.12437499998</v>
      </c>
      <c r="P31" s="53">
        <f>+Tabla1[[#This Row],[PVL]]*1.43</f>
        <v>293240.98375000001</v>
      </c>
      <c r="Q31" s="56" t="str">
        <f>+HYPERLINK(Tabla1[[#This Row],[PAG]])</f>
        <v>https://todomusica.com.ar/productos-sin-categorias-de-netsuite/8147-amplif-p-guit-acust-deluxe-25w-8chor-eq-3bd-2-canale.html</v>
      </c>
      <c r="R31" s="40" t="s">
        <v>23338</v>
      </c>
      <c r="S31" s="40"/>
      <c r="T31" s="40"/>
      <c r="U31" s="40"/>
      <c r="V31" s="40"/>
      <c r="W31" s="40"/>
      <c r="X31" s="40"/>
      <c r="Y31" s="35"/>
      <c r="Z31" s="35" t="s">
        <v>24297</v>
      </c>
      <c r="AA31" s="36">
        <v>1</v>
      </c>
      <c r="AB31" s="35" t="s">
        <v>9849</v>
      </c>
      <c r="AC31" s="35" t="str">
        <f>+IF(Tabla1[[#This Row],[STK]]="no","Sin STK", "STK disponible")</f>
        <v>Sin STK</v>
      </c>
      <c r="AD31" s="35">
        <f>+I31*J31</f>
        <v>0</v>
      </c>
      <c r="AE31" s="35">
        <f>+I31*K31</f>
        <v>0</v>
      </c>
      <c r="AF31" s="36">
        <f>IF(Tabla1[[#This Row],[ref pack]]=1,Tabla1[[#This Row],[Pedido]],LCM(Tabla1[[#This Row],[MC VIEJO]],Tabla1[[#This Row],[Pedido]]))</f>
        <v>1</v>
      </c>
      <c r="AG31" s="36">
        <f>+VLOOKUP(Tabla1[[#This Row],[Artículo]],'.'!$B$2:$D$11481,3,)</f>
        <v>1</v>
      </c>
      <c r="AH31" s="37" t="str">
        <f>+IFERROR(SEARCH("pack",Tabla1[[#This Row],[PACK]]),"")</f>
        <v/>
      </c>
      <c r="AI31" s="40"/>
      <c r="AJ31" s="40"/>
    </row>
    <row r="32" spans="1:36" s="49" customFormat="1" ht="27" customHeight="1" x14ac:dyDescent="0.2">
      <c r="A32" s="50" t="s">
        <v>14</v>
      </c>
      <c r="B32" s="51" t="s">
        <v>23355</v>
      </c>
      <c r="C32" s="29" t="s">
        <v>23356</v>
      </c>
      <c r="D32" s="52" t="s">
        <v>27</v>
      </c>
      <c r="E32" s="53">
        <v>9114.11</v>
      </c>
      <c r="F32" s="23" t="str">
        <f>+IFERROR(VLOOKUP(Tabla1[[#This Row],[Artículo]],'..'!$B$2:$D$569000,3,),"")</f>
        <v/>
      </c>
      <c r="G32" s="24" t="e">
        <f>IF(H32=AF32,"", "Error MC")</f>
        <v>#N/A</v>
      </c>
      <c r="H32" s="25"/>
      <c r="I32" s="54">
        <f>+Tabla1[[#This Row],[MC]]*Tabla1[[#This Row],[Pedido]]*Tabla1[[#This Row],[PVC ]]</f>
        <v>0</v>
      </c>
      <c r="J32" s="26">
        <v>0.21</v>
      </c>
      <c r="K32" s="27"/>
      <c r="L32" s="28" t="s">
        <v>17</v>
      </c>
      <c r="M32" s="53">
        <v>15990.707</v>
      </c>
      <c r="N32" s="55" t="str">
        <f>+IF(Tabla1[[#This Row],[F PMPI]]="SÍ","No","Sí")</f>
        <v>No</v>
      </c>
      <c r="O32" s="53">
        <f>+Tabla1[[#This Row],[PVL]]*1.055</f>
        <v>16870.195885000001</v>
      </c>
      <c r="P32" s="53">
        <f>+Tabla1[[#This Row],[PVL]]*1.43</f>
        <v>22866.711009999999</v>
      </c>
      <c r="Q32" s="56" t="str">
        <f>+HYPERLINK(Tabla1[[#This Row],[PAG]])</f>
        <v/>
      </c>
      <c r="R32" s="40" t="s">
        <v>23338</v>
      </c>
      <c r="S32" s="40"/>
      <c r="T32" s="40"/>
      <c r="U32" s="40"/>
      <c r="V32" s="40"/>
      <c r="W32" s="40"/>
      <c r="X32" s="40"/>
      <c r="Y32" s="35"/>
      <c r="Z32" s="35" t="s">
        <v>65</v>
      </c>
      <c r="AA32" s="36">
        <v>1</v>
      </c>
      <c r="AB32" s="35" t="s">
        <v>9849</v>
      </c>
      <c r="AC32" s="35" t="str">
        <f>+IF(Tabla1[[#This Row],[STK]]="no","Sin STK", "STK disponible")</f>
        <v>Sin STK</v>
      </c>
      <c r="AD32" s="35">
        <f>+I32*J32</f>
        <v>0</v>
      </c>
      <c r="AE32" s="35">
        <f>+I32*K32</f>
        <v>0</v>
      </c>
      <c r="AF32" s="36" t="e">
        <f>IF(Tabla1[[#This Row],[ref pack]]=1,Tabla1[[#This Row],[Pedido]],LCM(Tabla1[[#This Row],[MC VIEJO]],Tabla1[[#This Row],[Pedido]]))</f>
        <v>#N/A</v>
      </c>
      <c r="AG32" s="36" t="e">
        <f>+VLOOKUP(Tabla1[[#This Row],[Artículo]],'.'!$B$2:$D$11481,3,)</f>
        <v>#N/A</v>
      </c>
      <c r="AH32" s="37" t="str">
        <f>+IFERROR(SEARCH("pack",Tabla1[[#This Row],[PACK]]),"")</f>
        <v/>
      </c>
      <c r="AI32" s="40"/>
      <c r="AJ32" s="40"/>
    </row>
    <row r="33" spans="1:36" s="49" customFormat="1" ht="27" customHeight="1" x14ac:dyDescent="0.2">
      <c r="A33" s="50" t="s">
        <v>14</v>
      </c>
      <c r="B33" s="51" t="s">
        <v>18</v>
      </c>
      <c r="C33" s="29" t="s">
        <v>19</v>
      </c>
      <c r="D33" s="52" t="s">
        <v>27</v>
      </c>
      <c r="E33" s="53">
        <v>156304.15</v>
      </c>
      <c r="F33" s="23" t="str">
        <f>+IFERROR(VLOOKUP(Tabla1[[#This Row],[Artículo]],'..'!$B$2:$D$569000,3,),"")</f>
        <v/>
      </c>
      <c r="G33" s="24" t="str">
        <f>IF(H33=AF33,"", "Error MC")</f>
        <v>Error MC</v>
      </c>
      <c r="H33" s="25"/>
      <c r="I33" s="54">
        <f>+Tabla1[[#This Row],[MC]]*Tabla1[[#This Row],[Pedido]]*Tabla1[[#This Row],[PVC ]]</f>
        <v>0</v>
      </c>
      <c r="J33" s="26">
        <v>0.21</v>
      </c>
      <c r="K33" s="27"/>
      <c r="L33" s="28" t="s">
        <v>17</v>
      </c>
      <c r="M33" s="53">
        <v>274235.63400000002</v>
      </c>
      <c r="N33" s="55" t="str">
        <f>+IF(Tabla1[[#This Row],[F PMPI]]="SÍ","No","Sí")</f>
        <v>No</v>
      </c>
      <c r="O33" s="53">
        <f>+Tabla1[[#This Row],[PVL]]*1.055</f>
        <v>289318.59386999998</v>
      </c>
      <c r="P33" s="53">
        <f>+Tabla1[[#This Row],[PVL]]*1.43</f>
        <v>392156.95662000001</v>
      </c>
      <c r="Q33" s="56" t="str">
        <f>+HYPERLINK(Tabla1[[#This Row],[PAG]])</f>
        <v>https://todomusica.com.ar/bajos-electricos/8203-anderson-jb-black.html</v>
      </c>
      <c r="R33" s="40" t="s">
        <v>23338</v>
      </c>
      <c r="S33" s="40"/>
      <c r="T33" s="40"/>
      <c r="U33" s="40"/>
      <c r="V33" s="40"/>
      <c r="W33" s="40"/>
      <c r="X33" s="40"/>
      <c r="Y33" s="35"/>
      <c r="Z33" s="35" t="s">
        <v>24298</v>
      </c>
      <c r="AA33" s="36">
        <v>1</v>
      </c>
      <c r="AB33" s="35" t="s">
        <v>9849</v>
      </c>
      <c r="AC33" s="35" t="str">
        <f>+IF(Tabla1[[#This Row],[STK]]="no","Sin STK", "STK disponible")</f>
        <v>Sin STK</v>
      </c>
      <c r="AD33" s="35">
        <f>+I33*J33</f>
        <v>0</v>
      </c>
      <c r="AE33" s="35">
        <f>+I33*K33</f>
        <v>0</v>
      </c>
      <c r="AF33" s="36">
        <f>IF(Tabla1[[#This Row],[ref pack]]=1,Tabla1[[#This Row],[Pedido]],LCM(Tabla1[[#This Row],[MC VIEJO]],Tabla1[[#This Row],[Pedido]]))</f>
        <v>1</v>
      </c>
      <c r="AG33" s="36">
        <f>+VLOOKUP(Tabla1[[#This Row],[Artículo]],'.'!$B$2:$D$11481,3,)</f>
        <v>1</v>
      </c>
      <c r="AH33" s="37" t="str">
        <f>+IFERROR(SEARCH("pack",Tabla1[[#This Row],[PACK]]),"")</f>
        <v/>
      </c>
      <c r="AI33" s="40"/>
      <c r="AJ33" s="40"/>
    </row>
    <row r="34" spans="1:36" s="49" customFormat="1" ht="27" customHeight="1" x14ac:dyDescent="0.2">
      <c r="A34" s="50" t="s">
        <v>14</v>
      </c>
      <c r="B34" s="51" t="s">
        <v>20</v>
      </c>
      <c r="C34" s="29" t="s">
        <v>21</v>
      </c>
      <c r="D34" s="52" t="s">
        <v>27</v>
      </c>
      <c r="E34" s="53">
        <v>156304.15</v>
      </c>
      <c r="F34" s="23" t="str">
        <f>+IFERROR(VLOOKUP(Tabla1[[#This Row],[Artículo]],'..'!$B$2:$D$569000,3,),"")</f>
        <v/>
      </c>
      <c r="G34" s="24" t="str">
        <f>IF(H34=AF34,"", "Error MC")</f>
        <v>Error MC</v>
      </c>
      <c r="H34" s="25"/>
      <c r="I34" s="54">
        <f>+Tabla1[[#This Row],[MC]]*Tabla1[[#This Row],[Pedido]]*Tabla1[[#This Row],[PVC ]]</f>
        <v>0</v>
      </c>
      <c r="J34" s="26">
        <v>0.21</v>
      </c>
      <c r="K34" s="27"/>
      <c r="L34" s="28" t="s">
        <v>17</v>
      </c>
      <c r="M34" s="53">
        <v>274235.63400000002</v>
      </c>
      <c r="N34" s="55" t="str">
        <f>+IF(Tabla1[[#This Row],[F PMPI]]="SÍ","No","Sí")</f>
        <v>No</v>
      </c>
      <c r="O34" s="53">
        <f>+Tabla1[[#This Row],[PVL]]*1.055</f>
        <v>289318.59386999998</v>
      </c>
      <c r="P34" s="53">
        <f>+Tabla1[[#This Row],[PVL]]*1.43</f>
        <v>392156.95662000001</v>
      </c>
      <c r="Q34" s="56" t="str">
        <f>+HYPERLINK(Tabla1[[#This Row],[PAG]])</f>
        <v>https://todomusica.com.ar/bajos-electricos/8202-anderson-jb3ts.html</v>
      </c>
      <c r="R34" s="40" t="s">
        <v>23338</v>
      </c>
      <c r="S34" s="40"/>
      <c r="T34" s="40"/>
      <c r="U34" s="40"/>
      <c r="V34" s="40"/>
      <c r="W34" s="40"/>
      <c r="X34" s="40"/>
      <c r="Y34" s="35"/>
      <c r="Z34" s="35" t="s">
        <v>24299</v>
      </c>
      <c r="AA34" s="36">
        <v>1</v>
      </c>
      <c r="AB34" s="35" t="s">
        <v>9849</v>
      </c>
      <c r="AC34" s="35" t="str">
        <f>+IF(Tabla1[[#This Row],[STK]]="no","Sin STK", "STK disponible")</f>
        <v>Sin STK</v>
      </c>
      <c r="AD34" s="35">
        <f>+I34*J34</f>
        <v>0</v>
      </c>
      <c r="AE34" s="35">
        <f>+I34*K34</f>
        <v>0</v>
      </c>
      <c r="AF34" s="36">
        <f>IF(Tabla1[[#This Row],[ref pack]]=1,Tabla1[[#This Row],[Pedido]],LCM(Tabla1[[#This Row],[MC VIEJO]],Tabla1[[#This Row],[Pedido]]))</f>
        <v>1</v>
      </c>
      <c r="AG34" s="36">
        <f>+VLOOKUP(Tabla1[[#This Row],[Artículo]],'.'!$B$2:$D$11481,3,)</f>
        <v>1</v>
      </c>
      <c r="AH34" s="37" t="str">
        <f>+IFERROR(SEARCH("pack",Tabla1[[#This Row],[PACK]]),"")</f>
        <v/>
      </c>
      <c r="AI34" s="40"/>
      <c r="AJ34" s="40"/>
    </row>
    <row r="35" spans="1:36" s="49" customFormat="1" ht="27" customHeight="1" x14ac:dyDescent="0.2">
      <c r="A35" s="50" t="s">
        <v>14</v>
      </c>
      <c r="B35" s="51" t="s">
        <v>22</v>
      </c>
      <c r="C35" s="29" t="s">
        <v>23</v>
      </c>
      <c r="D35" s="52" t="s">
        <v>27</v>
      </c>
      <c r="E35" s="53">
        <v>47867.64</v>
      </c>
      <c r="F35" s="23" t="str">
        <f>+IFERROR(VLOOKUP(Tabla1[[#This Row],[Artículo]],'..'!$B$2:$D$569000,3,),"")</f>
        <v/>
      </c>
      <c r="G35" s="24" t="str">
        <f>IF(H35=AF35,"", "Error MC")</f>
        <v>Error MC</v>
      </c>
      <c r="H35" s="25"/>
      <c r="I35" s="54">
        <f>+Tabla1[[#This Row],[MC]]*Tabla1[[#This Row],[Pedido]]*Tabla1[[#This Row],[PVC ]]</f>
        <v>0</v>
      </c>
      <c r="J35" s="26">
        <v>0.21</v>
      </c>
      <c r="K35" s="27"/>
      <c r="L35" s="28" t="s">
        <v>17</v>
      </c>
      <c r="M35" s="53">
        <v>83983.777000000002</v>
      </c>
      <c r="N35" s="55" t="str">
        <f>+IF(Tabla1[[#This Row],[F PMPI]]="SÍ","No","Sí")</f>
        <v>No</v>
      </c>
      <c r="O35" s="53">
        <f>+Tabla1[[#This Row],[PVL]]*1.055</f>
        <v>88602.884735</v>
      </c>
      <c r="P35" s="53">
        <f>+Tabla1[[#This Row],[PVL]]*1.43</f>
        <v>120096.80111</v>
      </c>
      <c r="Q35" s="56" t="str">
        <f>+HYPERLINK(Tabla1[[#This Row],[PAG]])</f>
        <v>https://todomusica.com.ar/amplficadores-de-guitarra/3176-g-10-and.html</v>
      </c>
      <c r="R35" s="40" t="s">
        <v>23338</v>
      </c>
      <c r="S35" s="40"/>
      <c r="T35" s="40"/>
      <c r="U35" s="40"/>
      <c r="V35" s="40"/>
      <c r="W35" s="40"/>
      <c r="X35" s="40"/>
      <c r="Y35" s="35"/>
      <c r="Z35" s="35" t="s">
        <v>24300</v>
      </c>
      <c r="AA35" s="36">
        <v>1</v>
      </c>
      <c r="AB35" s="35" t="s">
        <v>9849</v>
      </c>
      <c r="AC35" s="35" t="str">
        <f>+IF(Tabla1[[#This Row],[STK]]="no","Sin STK", "STK disponible")</f>
        <v>Sin STK</v>
      </c>
      <c r="AD35" s="35">
        <f>+I35*J35</f>
        <v>0</v>
      </c>
      <c r="AE35" s="35">
        <f>+I35*K35</f>
        <v>0</v>
      </c>
      <c r="AF35" s="36">
        <f>IF(Tabla1[[#This Row],[ref pack]]=1,Tabla1[[#This Row],[Pedido]],LCM(Tabla1[[#This Row],[MC VIEJO]],Tabla1[[#This Row],[Pedido]]))</f>
        <v>1</v>
      </c>
      <c r="AG35" s="36">
        <f>+VLOOKUP(Tabla1[[#This Row],[Artículo]],'.'!$B$2:$D$11481,3,)</f>
        <v>1</v>
      </c>
      <c r="AH35" s="37" t="str">
        <f>+IFERROR(SEARCH("pack",Tabla1[[#This Row],[PACK]]),"")</f>
        <v/>
      </c>
      <c r="AI35" s="40"/>
      <c r="AJ35" s="40"/>
    </row>
    <row r="36" spans="1:36" s="49" customFormat="1" ht="27" customHeight="1" x14ac:dyDescent="0.2">
      <c r="A36" s="50" t="s">
        <v>9857</v>
      </c>
      <c r="B36" s="51" t="s">
        <v>9886</v>
      </c>
      <c r="C36" s="29" t="s">
        <v>9860</v>
      </c>
      <c r="D36" s="52" t="s">
        <v>9841</v>
      </c>
      <c r="E36" s="53">
        <v>19796.43</v>
      </c>
      <c r="F36" s="23" t="str">
        <f>+IFERROR(VLOOKUP(Tabla1[[#This Row],[Artículo]],'..'!$B$2:$D$569000,3,),"")</f>
        <v/>
      </c>
      <c r="G36" s="24" t="str">
        <f>IF(H36=AF36,"", "Error MC")</f>
        <v>Error MC</v>
      </c>
      <c r="H36" s="25"/>
      <c r="I36" s="54">
        <f>+Tabla1[[#This Row],[MC]]*Tabla1[[#This Row],[Pedido]]*Tabla1[[#This Row],[PVC ]]</f>
        <v>0</v>
      </c>
      <c r="J36" s="26">
        <v>0.21</v>
      </c>
      <c r="K36" s="27"/>
      <c r="L36" s="28" t="s">
        <v>31</v>
      </c>
      <c r="M36" s="53">
        <v>33535.15</v>
      </c>
      <c r="N36" s="55" t="str">
        <f>+IF(Tabla1[[#This Row],[F PMPI]]="SÍ","No","Sí")</f>
        <v>No</v>
      </c>
      <c r="O36" s="53">
        <f>+Tabla1[[#This Row],[PVL]]*1.055</f>
        <v>35379.583249999996</v>
      </c>
      <c r="P36" s="53">
        <f>+Tabla1[[#This Row],[PVL]]*1.43</f>
        <v>47955.264499999997</v>
      </c>
      <c r="Q36" s="56" t="str">
        <f>+HYPERLINK(Tabla1[[#This Row],[PAG]])</f>
        <v>https://todomusica.com.ar/afinadores/8433-metronomo-afinador-croma.html</v>
      </c>
      <c r="R36" s="40" t="s">
        <v>23338</v>
      </c>
      <c r="S36" s="40"/>
      <c r="T36" s="40"/>
      <c r="U36" s="40"/>
      <c r="V36" s="40"/>
      <c r="W36" s="40"/>
      <c r="X36" s="40"/>
      <c r="Y36" s="35"/>
      <c r="Z36" s="35" t="s">
        <v>24301</v>
      </c>
      <c r="AA36" s="36">
        <v>1</v>
      </c>
      <c r="AB36" s="35" t="s">
        <v>9849</v>
      </c>
      <c r="AC36" s="35" t="str">
        <f>+IF(Tabla1[[#This Row],[STK]]="no","Sin STK", "STK disponible")</f>
        <v>STK disponible</v>
      </c>
      <c r="AD36" s="35">
        <f>+I36*J36</f>
        <v>0</v>
      </c>
      <c r="AE36" s="35">
        <f>+I36*K36</f>
        <v>0</v>
      </c>
      <c r="AF36" s="36">
        <f>IF(Tabla1[[#This Row],[ref pack]]=1,Tabla1[[#This Row],[Pedido]],LCM(Tabla1[[#This Row],[MC VIEJO]],Tabla1[[#This Row],[Pedido]]))</f>
        <v>1</v>
      </c>
      <c r="AG36" s="36">
        <f>+VLOOKUP(Tabla1[[#This Row],[Artículo]],'.'!$B$2:$D$11481,3,)</f>
        <v>1</v>
      </c>
      <c r="AH36" s="37" t="str">
        <f>+IFERROR(SEARCH("pack",Tabla1[[#This Row],[PACK]]),"")</f>
        <v/>
      </c>
      <c r="AI36" s="40"/>
      <c r="AJ36" s="40"/>
    </row>
    <row r="37" spans="1:36" s="49" customFormat="1" ht="27" customHeight="1" x14ac:dyDescent="0.2">
      <c r="A37" s="50" t="s">
        <v>9857</v>
      </c>
      <c r="B37" s="51" t="s">
        <v>9887</v>
      </c>
      <c r="C37" s="29" t="s">
        <v>9861</v>
      </c>
      <c r="D37" s="52" t="s">
        <v>9842</v>
      </c>
      <c r="E37" s="53">
        <v>11672.02</v>
      </c>
      <c r="F37" s="23" t="str">
        <f>+IFERROR(VLOOKUP(Tabla1[[#This Row],[Artículo]],'..'!$B$2:$D$569000,3,),"")</f>
        <v/>
      </c>
      <c r="G37" s="24" t="str">
        <f>IF(H37=AF37,"", "Error MC")</f>
        <v>Error MC</v>
      </c>
      <c r="H37" s="25"/>
      <c r="I37" s="54">
        <f>+Tabla1[[#This Row],[MC]]*Tabla1[[#This Row],[Pedido]]*Tabla1[[#This Row],[PVC ]]</f>
        <v>0</v>
      </c>
      <c r="J37" s="26">
        <v>0.21</v>
      </c>
      <c r="K37" s="27"/>
      <c r="L37" s="28" t="s">
        <v>31</v>
      </c>
      <c r="M37" s="53">
        <v>19772.403999999999</v>
      </c>
      <c r="N37" s="55" t="str">
        <f>+IF(Tabla1[[#This Row],[F PMPI]]="SÍ","No","Sí")</f>
        <v>No</v>
      </c>
      <c r="O37" s="53">
        <f>+Tabla1[[#This Row],[PVL]]*1.055</f>
        <v>20859.886219999997</v>
      </c>
      <c r="P37" s="53">
        <f>+Tabla1[[#This Row],[PVL]]*1.43</f>
        <v>28274.537719999997</v>
      </c>
      <c r="Q37" s="56" t="str">
        <f>+HYPERLINK(Tabla1[[#This Row],[PAG]])</f>
        <v>https://todomusica.com.ar/varios/8435-metronomo.html</v>
      </c>
      <c r="R37" s="40" t="s">
        <v>23338</v>
      </c>
      <c r="S37" s="40"/>
      <c r="T37" s="40"/>
      <c r="U37" s="40"/>
      <c r="V37" s="40"/>
      <c r="W37" s="40"/>
      <c r="X37" s="40"/>
      <c r="Y37" s="35"/>
      <c r="Z37" s="35" t="s">
        <v>24302</v>
      </c>
      <c r="AA37" s="36">
        <v>1</v>
      </c>
      <c r="AB37" s="35" t="s">
        <v>9849</v>
      </c>
      <c r="AC37" s="35" t="str">
        <f>+IF(Tabla1[[#This Row],[STK]]="no","Sin STK", "STK disponible")</f>
        <v>STK disponible</v>
      </c>
      <c r="AD37" s="35">
        <f>+I37*J37</f>
        <v>0</v>
      </c>
      <c r="AE37" s="35">
        <f>+I37*K37</f>
        <v>0</v>
      </c>
      <c r="AF37" s="36">
        <f>IF(Tabla1[[#This Row],[ref pack]]=1,Tabla1[[#This Row],[Pedido]],LCM(Tabla1[[#This Row],[MC VIEJO]],Tabla1[[#This Row],[Pedido]]))</f>
        <v>1</v>
      </c>
      <c r="AG37" s="36">
        <f>+VLOOKUP(Tabla1[[#This Row],[Artículo]],'.'!$B$2:$D$11481,3,)</f>
        <v>1</v>
      </c>
      <c r="AH37" s="37" t="str">
        <f>+IFERROR(SEARCH("pack",Tabla1[[#This Row],[PACK]]),"")</f>
        <v/>
      </c>
      <c r="AI37" s="40"/>
      <c r="AJ37" s="40"/>
    </row>
    <row r="38" spans="1:36" s="49" customFormat="1" ht="27" customHeight="1" x14ac:dyDescent="0.2">
      <c r="A38" s="50" t="s">
        <v>9857</v>
      </c>
      <c r="B38" s="51" t="s">
        <v>9888</v>
      </c>
      <c r="C38" s="29" t="s">
        <v>9862</v>
      </c>
      <c r="D38" s="52" t="s">
        <v>9841</v>
      </c>
      <c r="E38" s="53">
        <v>15327.65</v>
      </c>
      <c r="F38" s="23" t="str">
        <f>+IFERROR(VLOOKUP(Tabla1[[#This Row],[Artículo]],'..'!$B$2:$D$569000,3,),"")</f>
        <v/>
      </c>
      <c r="G38" s="24" t="str">
        <f>IF(H38=AF38,"", "Error MC")</f>
        <v>Error MC</v>
      </c>
      <c r="H38" s="25"/>
      <c r="I38" s="54">
        <f>+Tabla1[[#This Row],[MC]]*Tabla1[[#This Row],[Pedido]]*Tabla1[[#This Row],[PVC ]]</f>
        <v>0</v>
      </c>
      <c r="J38" s="26">
        <v>0.105</v>
      </c>
      <c r="K38" s="27"/>
      <c r="L38" s="28" t="s">
        <v>31</v>
      </c>
      <c r="M38" s="53">
        <v>23711.875</v>
      </c>
      <c r="N38" s="55" t="str">
        <f>+IF(Tabla1[[#This Row],[F PMPI]]="SÍ","No","Sí")</f>
        <v>No</v>
      </c>
      <c r="O38" s="53">
        <f>+Tabla1[[#This Row],[PVL]]*1.055</f>
        <v>25016.028124999997</v>
      </c>
      <c r="P38" s="53">
        <f>+Tabla1[[#This Row],[PVL]]*1.43</f>
        <v>33907.981249999997</v>
      </c>
      <c r="Q38" s="56" t="str">
        <f>+HYPERLINK(Tabla1[[#This Row],[PAG]])</f>
        <v>https://todomusica.com.ar/afinadores/8434-afinador-cromatico-p-guitarra.html</v>
      </c>
      <c r="R38" s="40" t="s">
        <v>23338</v>
      </c>
      <c r="S38" s="40"/>
      <c r="T38" s="40"/>
      <c r="U38" s="40"/>
      <c r="V38" s="40"/>
      <c r="W38" s="40"/>
      <c r="X38" s="40"/>
      <c r="Y38" s="35"/>
      <c r="Z38" s="35" t="s">
        <v>24303</v>
      </c>
      <c r="AA38" s="36">
        <v>1</v>
      </c>
      <c r="AB38" s="35" t="s">
        <v>9849</v>
      </c>
      <c r="AC38" s="35" t="str">
        <f>+IF(Tabla1[[#This Row],[STK]]="no","Sin STK", "STK disponible")</f>
        <v>STK disponible</v>
      </c>
      <c r="AD38" s="35">
        <f>+I38*J38</f>
        <v>0</v>
      </c>
      <c r="AE38" s="35">
        <f>+I38*K38</f>
        <v>0</v>
      </c>
      <c r="AF38" s="36">
        <f>IF(Tabla1[[#This Row],[ref pack]]=1,Tabla1[[#This Row],[Pedido]],LCM(Tabla1[[#This Row],[MC VIEJO]],Tabla1[[#This Row],[Pedido]]))</f>
        <v>1</v>
      </c>
      <c r="AG38" s="36">
        <f>+VLOOKUP(Tabla1[[#This Row],[Artículo]],'.'!$B$2:$D$11481,3,)</f>
        <v>1</v>
      </c>
      <c r="AH38" s="37" t="str">
        <f>+IFERROR(SEARCH("pack",Tabla1[[#This Row],[PACK]]),"")</f>
        <v/>
      </c>
      <c r="AI38" s="40"/>
      <c r="AJ38" s="40"/>
    </row>
    <row r="39" spans="1:36" s="49" customFormat="1" ht="27" customHeight="1" x14ac:dyDescent="0.2">
      <c r="A39" s="50" t="s">
        <v>9857</v>
      </c>
      <c r="B39" s="51" t="s">
        <v>9889</v>
      </c>
      <c r="C39" s="29" t="s">
        <v>9863</v>
      </c>
      <c r="D39" s="52" t="s">
        <v>9841</v>
      </c>
      <c r="E39" s="53">
        <v>31494.69</v>
      </c>
      <c r="F39" s="23" t="str">
        <f>+IFERROR(VLOOKUP(Tabla1[[#This Row],[Artículo]],'..'!$B$2:$D$569000,3,),"")</f>
        <v/>
      </c>
      <c r="G39" s="24" t="str">
        <f>IF(H39=AF39,"", "Error MC")</f>
        <v>Error MC</v>
      </c>
      <c r="H39" s="25"/>
      <c r="I39" s="54">
        <f>+Tabla1[[#This Row],[MC]]*Tabla1[[#This Row],[Pedido]]*Tabla1[[#This Row],[PVC ]]</f>
        <v>0</v>
      </c>
      <c r="J39" s="26">
        <v>0.21</v>
      </c>
      <c r="K39" s="27"/>
      <c r="L39" s="28" t="s">
        <v>31</v>
      </c>
      <c r="M39" s="53">
        <v>53352.01</v>
      </c>
      <c r="N39" s="55" t="str">
        <f>+IF(Tabla1[[#This Row],[F PMPI]]="SÍ","No","Sí")</f>
        <v>No</v>
      </c>
      <c r="O39" s="53">
        <f>+Tabla1[[#This Row],[PVL]]*1.055</f>
        <v>56286.37055</v>
      </c>
      <c r="P39" s="53">
        <f>+Tabla1[[#This Row],[PVL]]*1.43</f>
        <v>76293.374299999996</v>
      </c>
      <c r="Q39" s="56" t="str">
        <f>+HYPERLINK(Tabla1[[#This Row],[PAG]])</f>
        <v>https://todomusica.com.ar/varios/8432-metronomo-mecanico-transparente.html</v>
      </c>
      <c r="R39" s="40" t="s">
        <v>23338</v>
      </c>
      <c r="S39" s="40"/>
      <c r="T39" s="40"/>
      <c r="U39" s="40"/>
      <c r="V39" s="40"/>
      <c r="W39" s="40"/>
      <c r="X39" s="40"/>
      <c r="Y39" s="35"/>
      <c r="Z39" s="35" t="s">
        <v>24304</v>
      </c>
      <c r="AA39" s="36">
        <v>1</v>
      </c>
      <c r="AB39" s="35" t="s">
        <v>9849</v>
      </c>
      <c r="AC39" s="35" t="str">
        <f>+IF(Tabla1[[#This Row],[STK]]="no","Sin STK", "STK disponible")</f>
        <v>STK disponible</v>
      </c>
      <c r="AD39" s="35">
        <f>+I39*J39</f>
        <v>0</v>
      </c>
      <c r="AE39" s="35">
        <f>+I39*K39</f>
        <v>0</v>
      </c>
      <c r="AF39" s="36">
        <f>IF(Tabla1[[#This Row],[ref pack]]=1,Tabla1[[#This Row],[Pedido]],LCM(Tabla1[[#This Row],[MC VIEJO]],Tabla1[[#This Row],[Pedido]]))</f>
        <v>1</v>
      </c>
      <c r="AG39" s="36">
        <f>+VLOOKUP(Tabla1[[#This Row],[Artículo]],'.'!$B$2:$D$11481,3,)</f>
        <v>1</v>
      </c>
      <c r="AH39" s="37" t="str">
        <f>+IFERROR(SEARCH("pack",Tabla1[[#This Row],[PACK]]),"")</f>
        <v/>
      </c>
      <c r="AI39" s="40"/>
      <c r="AJ39" s="40"/>
    </row>
    <row r="40" spans="1:36" s="49" customFormat="1" ht="27" customHeight="1" x14ac:dyDescent="0.2">
      <c r="A40" s="50" t="s">
        <v>9858</v>
      </c>
      <c r="B40" s="51" t="s">
        <v>9864</v>
      </c>
      <c r="C40" s="29" t="s">
        <v>9864</v>
      </c>
      <c r="D40" s="52" t="s">
        <v>9842</v>
      </c>
      <c r="E40" s="53">
        <v>1740272.92</v>
      </c>
      <c r="F40" s="23" t="str">
        <f>+IFERROR(VLOOKUP(Tabla1[[#This Row],[Artículo]],'..'!$B$2:$D$569000,3,),"")</f>
        <v/>
      </c>
      <c r="G40" s="24" t="str">
        <f>IF(H40=AF40,"", "Error MC")</f>
        <v>Error MC</v>
      </c>
      <c r="H40" s="25"/>
      <c r="I40" s="54">
        <f>+Tabla1[[#This Row],[MC]]*Tabla1[[#This Row],[Pedido]]*Tabla1[[#This Row],[PVC ]]</f>
        <v>0</v>
      </c>
      <c r="J40" s="26">
        <v>0.105</v>
      </c>
      <c r="K40" s="27"/>
      <c r="L40" s="28" t="s">
        <v>24296</v>
      </c>
      <c r="M40" s="53">
        <v>2499902.054</v>
      </c>
      <c r="N40" s="55" t="str">
        <f>+IF(Tabla1[[#This Row],[F PMPI]]="SÍ","No","Sí")</f>
        <v>No</v>
      </c>
      <c r="O40" s="53">
        <f>+Tabla1[[#This Row],[PVL]]*1.055</f>
        <v>2637396.6669699997</v>
      </c>
      <c r="P40" s="53">
        <f>+Tabla1[[#This Row],[PVL]]*1.43</f>
        <v>3574859.9372199997</v>
      </c>
      <c r="Q40" s="56" t="str">
        <f>+HYPERLINK(Tabla1[[#This Row],[PAG]])</f>
        <v>http://www.todomusica.com.ar/procesadores-de-sonido/20-vo-4.html</v>
      </c>
      <c r="R40" s="40" t="s">
        <v>23338</v>
      </c>
      <c r="S40" s="40"/>
      <c r="T40" s="40"/>
      <c r="U40" s="40"/>
      <c r="V40" s="40"/>
      <c r="W40" s="40"/>
      <c r="X40" s="40"/>
      <c r="Y40" s="35"/>
      <c r="Z40" s="35" t="s">
        <v>24305</v>
      </c>
      <c r="AA40" s="36">
        <v>1</v>
      </c>
      <c r="AB40" s="35" t="s">
        <v>9849</v>
      </c>
      <c r="AC40" s="35" t="str">
        <f>+IF(Tabla1[[#This Row],[STK]]="no","Sin STK", "STK disponible")</f>
        <v>STK disponible</v>
      </c>
      <c r="AD40" s="35">
        <f>+I40*J40</f>
        <v>0</v>
      </c>
      <c r="AE40" s="35">
        <f>+I40*K40</f>
        <v>0</v>
      </c>
      <c r="AF40" s="36">
        <f>IF(Tabla1[[#This Row],[ref pack]]=1,Tabla1[[#This Row],[Pedido]],LCM(Tabla1[[#This Row],[MC VIEJO]],Tabla1[[#This Row],[Pedido]]))</f>
        <v>1</v>
      </c>
      <c r="AG40" s="36">
        <f>+VLOOKUP(Tabla1[[#This Row],[Artículo]],'.'!$B$2:$D$11481,3,)</f>
        <v>1</v>
      </c>
      <c r="AH40" s="37" t="str">
        <f>+IFERROR(SEARCH("pack",Tabla1[[#This Row],[PACK]]),"")</f>
        <v/>
      </c>
      <c r="AI40" s="40"/>
      <c r="AJ40" s="40"/>
    </row>
    <row r="41" spans="1:36" s="49" customFormat="1" ht="27" customHeight="1" x14ac:dyDescent="0.2">
      <c r="A41" s="50" t="s">
        <v>24</v>
      </c>
      <c r="B41" s="51" t="s">
        <v>25</v>
      </c>
      <c r="C41" s="29" t="s">
        <v>26</v>
      </c>
      <c r="D41" s="52" t="s">
        <v>27</v>
      </c>
      <c r="E41" s="53">
        <v>218610.41</v>
      </c>
      <c r="F41" s="23" t="str">
        <f>+IFERROR(VLOOKUP(Tabla1[[#This Row],[Artículo]],'..'!$B$2:$D$569000,3,),"")</f>
        <v/>
      </c>
      <c r="G41" s="24" t="str">
        <f>IF(H41=AF41,"", "Error MC")</f>
        <v>Error MC</v>
      </c>
      <c r="H41" s="25"/>
      <c r="I41" s="54">
        <f>+Tabla1[[#This Row],[MC]]*Tabla1[[#This Row],[Pedido]]*Tabla1[[#This Row],[PVC ]]</f>
        <v>0</v>
      </c>
      <c r="J41" s="26">
        <v>0.105</v>
      </c>
      <c r="K41" s="27"/>
      <c r="L41" s="28" t="s">
        <v>17</v>
      </c>
      <c r="M41" s="53">
        <v>350268.52399999998</v>
      </c>
      <c r="N41" s="55" t="str">
        <f>+IF(Tabla1[[#This Row],[F PMPI]]="SÍ","No","Sí")</f>
        <v>No</v>
      </c>
      <c r="O41" s="53">
        <f>+Tabla1[[#This Row],[PVL]]*1.055</f>
        <v>369533.29281999997</v>
      </c>
      <c r="P41" s="53">
        <f>+Tabla1[[#This Row],[PVL]]*1.43</f>
        <v>500883.98931999994</v>
      </c>
      <c r="Q41" s="56" t="str">
        <f>+HYPERLINK(Tabla1[[#This Row],[PAG]])</f>
        <v>https://todomusica.com.ar/mixers-potenciadas/2519-mc82150-pc.html</v>
      </c>
      <c r="R41" s="40" t="s">
        <v>23338</v>
      </c>
      <c r="S41" s="40"/>
      <c r="T41" s="40"/>
      <c r="U41" s="40"/>
      <c r="V41" s="40"/>
      <c r="W41" s="40"/>
      <c r="X41" s="40"/>
      <c r="Y41" s="35"/>
      <c r="Z41" s="35" t="s">
        <v>24306</v>
      </c>
      <c r="AA41" s="36">
        <v>1</v>
      </c>
      <c r="AB41" s="35" t="s">
        <v>9849</v>
      </c>
      <c r="AC41" s="35" t="str">
        <f>+IF(Tabla1[[#This Row],[STK]]="no","Sin STK", "STK disponible")</f>
        <v>Sin STK</v>
      </c>
      <c r="AD41" s="35">
        <f>+I41*J41</f>
        <v>0</v>
      </c>
      <c r="AE41" s="35">
        <f>+I41*K41</f>
        <v>0</v>
      </c>
      <c r="AF41" s="36">
        <f>IF(Tabla1[[#This Row],[ref pack]]=1,Tabla1[[#This Row],[Pedido]],LCM(Tabla1[[#This Row],[MC VIEJO]],Tabla1[[#This Row],[Pedido]]))</f>
        <v>1</v>
      </c>
      <c r="AG41" s="36">
        <f>+VLOOKUP(Tabla1[[#This Row],[Artículo]],'.'!$B$2:$D$11481,3,)</f>
        <v>1</v>
      </c>
      <c r="AH41" s="37" t="str">
        <f>+IFERROR(SEARCH("pack",Tabla1[[#This Row],[PACK]]),"")</f>
        <v/>
      </c>
      <c r="AI41" s="40"/>
      <c r="AJ41" s="40"/>
    </row>
    <row r="42" spans="1:36" s="49" customFormat="1" ht="27" customHeight="1" x14ac:dyDescent="0.2">
      <c r="A42" s="50" t="s">
        <v>24</v>
      </c>
      <c r="B42" s="51" t="s">
        <v>23357</v>
      </c>
      <c r="C42" s="29" t="s">
        <v>23358</v>
      </c>
      <c r="D42" s="52" t="s">
        <v>9842</v>
      </c>
      <c r="E42" s="53">
        <v>1879194.33</v>
      </c>
      <c r="F42" s="23" t="str">
        <f>+IFERROR(VLOOKUP(Tabla1[[#This Row],[Artículo]],'..'!$B$2:$D$569000,3,),"")</f>
        <v/>
      </c>
      <c r="G42" s="24" t="e">
        <f>IF(H42=AF42,"", "Error MC")</f>
        <v>#N/A</v>
      </c>
      <c r="H42" s="25"/>
      <c r="I42" s="54">
        <f>+Tabla1[[#This Row],[MC]]*Tabla1[[#This Row],[Pedido]]*Tabla1[[#This Row],[PVC ]]</f>
        <v>0</v>
      </c>
      <c r="J42" s="26">
        <v>0.21</v>
      </c>
      <c r="K42" s="27"/>
      <c r="L42" s="28" t="s">
        <v>24296</v>
      </c>
      <c r="M42" s="53">
        <v>2955972.682</v>
      </c>
      <c r="N42" s="55" t="str">
        <f>+IF(Tabla1[[#This Row],[F PMPI]]="SÍ","No","Sí")</f>
        <v>No</v>
      </c>
      <c r="O42" s="53">
        <f>+Tabla1[[#This Row],[PVL]]*1.055</f>
        <v>3118551.1795099997</v>
      </c>
      <c r="P42" s="53">
        <f>+Tabla1[[#This Row],[PVL]]*1.43</f>
        <v>4227040.9352599997</v>
      </c>
      <c r="Q42" s="56" t="str">
        <f>+HYPERLINK(Tabla1[[#This Row],[PAG]])</f>
        <v>https://todomusica.com.ar/productos-sin-categorias-de-netsuite/1306-rla1265a.html</v>
      </c>
      <c r="R42" s="40" t="s">
        <v>23338</v>
      </c>
      <c r="S42" s="40"/>
      <c r="T42" s="40"/>
      <c r="U42" s="40"/>
      <c r="V42" s="40"/>
      <c r="W42" s="40"/>
      <c r="X42" s="40"/>
      <c r="Y42" s="35"/>
      <c r="Z42" s="35" t="s">
        <v>24307</v>
      </c>
      <c r="AA42" s="36">
        <v>1</v>
      </c>
      <c r="AB42" s="35" t="s">
        <v>9849</v>
      </c>
      <c r="AC42" s="35" t="str">
        <f>+IF(Tabla1[[#This Row],[STK]]="no","Sin STK", "STK disponible")</f>
        <v>STK disponible</v>
      </c>
      <c r="AD42" s="35">
        <f>+I42*J42</f>
        <v>0</v>
      </c>
      <c r="AE42" s="35">
        <f>+I42*K42</f>
        <v>0</v>
      </c>
      <c r="AF42" s="36" t="e">
        <f>IF(Tabla1[[#This Row],[ref pack]]=1,Tabla1[[#This Row],[Pedido]],LCM(Tabla1[[#This Row],[MC VIEJO]],Tabla1[[#This Row],[Pedido]]))</f>
        <v>#N/A</v>
      </c>
      <c r="AG42" s="36" t="e">
        <f>+VLOOKUP(Tabla1[[#This Row],[Artículo]],'.'!$B$2:$D$11481,3,)</f>
        <v>#N/A</v>
      </c>
      <c r="AH42" s="37" t="str">
        <f>+IFERROR(SEARCH("pack",Tabla1[[#This Row],[PACK]]),"")</f>
        <v/>
      </c>
      <c r="AI42" s="40"/>
      <c r="AJ42" s="40"/>
    </row>
    <row r="43" spans="1:36" s="49" customFormat="1" ht="27" customHeight="1" x14ac:dyDescent="0.2">
      <c r="A43" s="50" t="s">
        <v>24</v>
      </c>
      <c r="B43" s="51" t="s">
        <v>10494</v>
      </c>
      <c r="C43" s="29" t="s">
        <v>10495</v>
      </c>
      <c r="D43" s="52" t="s">
        <v>9842</v>
      </c>
      <c r="E43" s="53">
        <v>54113.74</v>
      </c>
      <c r="F43" s="23" t="str">
        <f>+IFERROR(VLOOKUP(Tabla1[[#This Row],[Artículo]],'..'!$B$2:$D$569000,3,),"")</f>
        <v/>
      </c>
      <c r="G43" s="24" t="str">
        <f>IF(H43=AF43,"", "Error MC")</f>
        <v>Error MC</v>
      </c>
      <c r="H43" s="25"/>
      <c r="I43" s="54">
        <f>+Tabla1[[#This Row],[MC]]*Tabla1[[#This Row],[Pedido]]*Tabla1[[#This Row],[PVC ]]</f>
        <v>0</v>
      </c>
      <c r="J43" s="26">
        <v>0.21</v>
      </c>
      <c r="K43" s="27"/>
      <c r="L43" s="28" t="s">
        <v>17</v>
      </c>
      <c r="M43" s="53">
        <v>94942.553</v>
      </c>
      <c r="N43" s="55" t="str">
        <f>+IF(Tabla1[[#This Row],[F PMPI]]="SÍ","No","Sí")</f>
        <v>No</v>
      </c>
      <c r="O43" s="53">
        <f>+Tabla1[[#This Row],[PVL]]*1.055</f>
        <v>100164.393415</v>
      </c>
      <c r="P43" s="53">
        <f>+Tabla1[[#This Row],[PVL]]*1.43</f>
        <v>135767.85079</v>
      </c>
      <c r="Q43" s="56" t="str">
        <f>+HYPERLINK(Tabla1[[#This Row],[PAG]])</f>
        <v>https://todomusica.com.ar/parlantes-de-instalacion/2743-rsx4078.html</v>
      </c>
      <c r="R43" s="40" t="s">
        <v>23338</v>
      </c>
      <c r="S43" s="40"/>
      <c r="T43" s="40"/>
      <c r="U43" s="40"/>
      <c r="V43" s="40"/>
      <c r="W43" s="40"/>
      <c r="X43" s="40"/>
      <c r="Y43" s="35"/>
      <c r="Z43" s="35" t="s">
        <v>24309</v>
      </c>
      <c r="AA43" s="36">
        <v>1</v>
      </c>
      <c r="AB43" s="35" t="s">
        <v>9849</v>
      </c>
      <c r="AC43" s="35" t="str">
        <f>+IF(Tabla1[[#This Row],[STK]]="no","Sin STK", "STK disponible")</f>
        <v>STK disponible</v>
      </c>
      <c r="AD43" s="35">
        <f>+I43*J43</f>
        <v>0</v>
      </c>
      <c r="AE43" s="35">
        <f>+I43*K43</f>
        <v>0</v>
      </c>
      <c r="AF43" s="36">
        <f>IF(Tabla1[[#This Row],[ref pack]]=1,Tabla1[[#This Row],[Pedido]],LCM(Tabla1[[#This Row],[MC VIEJO]],Tabla1[[#This Row],[Pedido]]))</f>
        <v>1</v>
      </c>
      <c r="AG43" s="36">
        <f>+VLOOKUP(Tabla1[[#This Row],[Artículo]],'.'!$B$2:$D$11481,3,)</f>
        <v>1</v>
      </c>
      <c r="AH43" s="37" t="str">
        <f>+IFERROR(SEARCH("pack",Tabla1[[#This Row],[PACK]]),"")</f>
        <v/>
      </c>
      <c r="AI43" s="40"/>
      <c r="AJ43" s="40"/>
    </row>
    <row r="44" spans="1:36" s="49" customFormat="1" ht="27" customHeight="1" x14ac:dyDescent="0.2">
      <c r="A44" s="50" t="s">
        <v>24</v>
      </c>
      <c r="B44" s="51" t="s">
        <v>23360</v>
      </c>
      <c r="C44" s="29" t="s">
        <v>23361</v>
      </c>
      <c r="D44" s="52" t="s">
        <v>9842</v>
      </c>
      <c r="E44" s="53">
        <v>59711.8</v>
      </c>
      <c r="F44" s="23" t="str">
        <f>+IFERROR(VLOOKUP(Tabla1[[#This Row],[Artículo]],'..'!$B$2:$D$569000,3,),"")</f>
        <v/>
      </c>
      <c r="G44" s="24" t="e">
        <f>IF(H44=AF44,"", "Error MC")</f>
        <v>#N/A</v>
      </c>
      <c r="H44" s="25"/>
      <c r="I44" s="54">
        <f>+Tabla1[[#This Row],[MC]]*Tabla1[[#This Row],[Pedido]]*Tabla1[[#This Row],[PVC ]]</f>
        <v>0</v>
      </c>
      <c r="J44" s="26">
        <v>0.21</v>
      </c>
      <c r="K44" s="27"/>
      <c r="L44" s="28" t="s">
        <v>17</v>
      </c>
      <c r="M44" s="53">
        <v>104764.353</v>
      </c>
      <c r="N44" s="55" t="str">
        <f>+IF(Tabla1[[#This Row],[F PMPI]]="SÍ","No","Sí")</f>
        <v>No</v>
      </c>
      <c r="O44" s="53">
        <f>+Tabla1[[#This Row],[PVL]]*1.055</f>
        <v>110526.39241499999</v>
      </c>
      <c r="P44" s="53">
        <f>+Tabla1[[#This Row],[PVL]]*1.43</f>
        <v>149813.02479</v>
      </c>
      <c r="Q44" s="56" t="str">
        <f>+HYPERLINK(Tabla1[[#This Row],[PAG]])</f>
        <v>https://todomusica.com.ar/productos-sin-categorias-de-netsuite/1467-rsx5077.html</v>
      </c>
      <c r="R44" s="40" t="s">
        <v>23338</v>
      </c>
      <c r="S44" s="40"/>
      <c r="T44" s="40"/>
      <c r="U44" s="40"/>
      <c r="V44" s="40"/>
      <c r="W44" s="40"/>
      <c r="X44" s="40"/>
      <c r="Y44" s="35"/>
      <c r="Z44" s="35" t="s">
        <v>24310</v>
      </c>
      <c r="AA44" s="36">
        <v>1</v>
      </c>
      <c r="AB44" s="35" t="s">
        <v>9849</v>
      </c>
      <c r="AC44" s="35" t="str">
        <f>+IF(Tabla1[[#This Row],[STK]]="no","Sin STK", "STK disponible")</f>
        <v>STK disponible</v>
      </c>
      <c r="AD44" s="35">
        <f>+I44*J44</f>
        <v>0</v>
      </c>
      <c r="AE44" s="35">
        <f>+I44*K44</f>
        <v>0</v>
      </c>
      <c r="AF44" s="36" t="e">
        <f>IF(Tabla1[[#This Row],[ref pack]]=1,Tabla1[[#This Row],[Pedido]],LCM(Tabla1[[#This Row],[MC VIEJO]],Tabla1[[#This Row],[Pedido]]))</f>
        <v>#N/A</v>
      </c>
      <c r="AG44" s="36" t="e">
        <f>+VLOOKUP(Tabla1[[#This Row],[Artículo]],'.'!$B$2:$D$11481,3,)</f>
        <v>#N/A</v>
      </c>
      <c r="AH44" s="37" t="str">
        <f>+IFERROR(SEARCH("pack",Tabla1[[#This Row],[PACK]]),"")</f>
        <v/>
      </c>
      <c r="AI44" s="40"/>
      <c r="AJ44" s="40"/>
    </row>
    <row r="45" spans="1:36" s="49" customFormat="1" ht="27" customHeight="1" x14ac:dyDescent="0.2">
      <c r="A45" s="50" t="s">
        <v>24</v>
      </c>
      <c r="B45" s="51" t="s">
        <v>23362</v>
      </c>
      <c r="C45" s="29" t="s">
        <v>23363</v>
      </c>
      <c r="D45" s="52" t="s">
        <v>9842</v>
      </c>
      <c r="E45" s="53">
        <v>74361.13</v>
      </c>
      <c r="F45" s="23" t="str">
        <f>+IFERROR(VLOOKUP(Tabla1[[#This Row],[Artículo]],'..'!$B$2:$D$569000,3,),"")</f>
        <v/>
      </c>
      <c r="G45" s="24" t="e">
        <f>IF(H45=AF45,"", "Error MC")</f>
        <v>#N/A</v>
      </c>
      <c r="H45" s="25"/>
      <c r="I45" s="54">
        <f>+Tabla1[[#This Row],[MC]]*Tabla1[[#This Row],[Pedido]]*Tabla1[[#This Row],[PVC ]]</f>
        <v>0</v>
      </c>
      <c r="J45" s="26">
        <v>0.21</v>
      </c>
      <c r="K45" s="27"/>
      <c r="L45" s="28" t="s">
        <v>17</v>
      </c>
      <c r="M45" s="53">
        <v>130466.60400000001</v>
      </c>
      <c r="N45" s="55" t="str">
        <f>+IF(Tabla1[[#This Row],[F PMPI]]="SÍ","No","Sí")</f>
        <v>Sí</v>
      </c>
      <c r="O45" s="53">
        <f>+Tabla1[[#This Row],[PVL]]*1.055</f>
        <v>137642.26722000001</v>
      </c>
      <c r="P45" s="53">
        <f>+Tabla1[[#This Row],[PVL]]*1.43</f>
        <v>186567.24372</v>
      </c>
      <c r="Q45" s="56" t="str">
        <f>+HYPERLINK(Tabla1[[#This Row],[PAG]])</f>
        <v>https://todomusica.com.ar/productos-sin-categorias-de-netsuite/2568-rsx6575.html</v>
      </c>
      <c r="R45" s="40" t="s">
        <v>23338</v>
      </c>
      <c r="S45" s="40"/>
      <c r="T45" s="40"/>
      <c r="U45" s="40"/>
      <c r="V45" s="40"/>
      <c r="W45" s="40"/>
      <c r="X45" s="40"/>
      <c r="Y45" s="35"/>
      <c r="Z45" s="35" t="s">
        <v>24311</v>
      </c>
      <c r="AA45" s="36">
        <v>1</v>
      </c>
      <c r="AB45" s="35" t="s">
        <v>27</v>
      </c>
      <c r="AC45" s="35" t="str">
        <f>+IF(Tabla1[[#This Row],[STK]]="no","Sin STK", "STK disponible")</f>
        <v>STK disponible</v>
      </c>
      <c r="AD45" s="35">
        <f>+I45*J45</f>
        <v>0</v>
      </c>
      <c r="AE45" s="35">
        <f>+I45*K45</f>
        <v>0</v>
      </c>
      <c r="AF45" s="36" t="e">
        <f>IF(Tabla1[[#This Row],[ref pack]]=1,Tabla1[[#This Row],[Pedido]],LCM(Tabla1[[#This Row],[MC VIEJO]],Tabla1[[#This Row],[Pedido]]))</f>
        <v>#N/A</v>
      </c>
      <c r="AG45" s="36" t="e">
        <f>+VLOOKUP(Tabla1[[#This Row],[Artículo]],'.'!$B$2:$D$11481,3,)</f>
        <v>#N/A</v>
      </c>
      <c r="AH45" s="37" t="str">
        <f>+IFERROR(SEARCH("pack",Tabla1[[#This Row],[PACK]]),"")</f>
        <v/>
      </c>
      <c r="AI45" s="40"/>
      <c r="AJ45" s="40"/>
    </row>
    <row r="46" spans="1:36" s="49" customFormat="1" ht="27" customHeight="1" x14ac:dyDescent="0.2">
      <c r="A46" s="50" t="s">
        <v>9859</v>
      </c>
      <c r="B46" s="51" t="s">
        <v>9890</v>
      </c>
      <c r="C46" s="29" t="s">
        <v>9865</v>
      </c>
      <c r="D46" s="52" t="s">
        <v>9842</v>
      </c>
      <c r="E46" s="53">
        <v>156670.56</v>
      </c>
      <c r="F46" s="23" t="str">
        <f>+IFERROR(VLOOKUP(Tabla1[[#This Row],[Artículo]],'..'!$B$2:$D$569000,3,),"")</f>
        <v/>
      </c>
      <c r="G46" s="24" t="str">
        <f>IF(H46=AF46,"", "Error MC")</f>
        <v>Error MC</v>
      </c>
      <c r="H46" s="25"/>
      <c r="I46" s="54">
        <f>+Tabla1[[#This Row],[MC]]*Tabla1[[#This Row],[Pedido]]*Tabla1[[#This Row],[PVC ]]</f>
        <v>0</v>
      </c>
      <c r="J46" s="26">
        <v>0.105</v>
      </c>
      <c r="K46" s="27"/>
      <c r="L46" s="28" t="s">
        <v>24296</v>
      </c>
      <c r="M46" s="53">
        <v>225057.26199999999</v>
      </c>
      <c r="N46" s="55" t="str">
        <f>+IF(Tabla1[[#This Row],[F PMPI]]="SÍ","No","Sí")</f>
        <v>No</v>
      </c>
      <c r="O46" s="53">
        <f>+Tabla1[[#This Row],[PVL]]*1.055</f>
        <v>237435.41140999997</v>
      </c>
      <c r="P46" s="53">
        <f>+Tabla1[[#This Row],[PVL]]*1.43</f>
        <v>321831.88465999998</v>
      </c>
      <c r="Q46" s="56" t="str">
        <f>+HYPERLINK(Tabla1[[#This Row],[PAG]])</f>
        <v>https://todomusica.com.ar/matrices/5731-404.html</v>
      </c>
      <c r="R46" s="40" t="s">
        <v>23338</v>
      </c>
      <c r="S46" s="40"/>
      <c r="T46" s="40"/>
      <c r="U46" s="40"/>
      <c r="V46" s="40"/>
      <c r="W46" s="40"/>
      <c r="X46" s="40"/>
      <c r="Y46" s="35"/>
      <c r="Z46" s="35" t="s">
        <v>24312</v>
      </c>
      <c r="AA46" s="36">
        <v>1</v>
      </c>
      <c r="AB46" s="35" t="s">
        <v>9849</v>
      </c>
      <c r="AC46" s="35" t="str">
        <f>+IF(Tabla1[[#This Row],[STK]]="no","Sin STK", "STK disponible")</f>
        <v>STK disponible</v>
      </c>
      <c r="AD46" s="35">
        <f>+I46*J46</f>
        <v>0</v>
      </c>
      <c r="AE46" s="35">
        <f>+I46*K46</f>
        <v>0</v>
      </c>
      <c r="AF46" s="36">
        <f>IF(Tabla1[[#This Row],[ref pack]]=1,Tabla1[[#This Row],[Pedido]],LCM(Tabla1[[#This Row],[MC VIEJO]],Tabla1[[#This Row],[Pedido]]))</f>
        <v>1</v>
      </c>
      <c r="AG46" s="36">
        <f>+VLOOKUP(Tabla1[[#This Row],[Artículo]],'.'!$B$2:$D$11481,3,)</f>
        <v>1</v>
      </c>
      <c r="AH46" s="37" t="str">
        <f>+IFERROR(SEARCH("pack",Tabla1[[#This Row],[PACK]]),"")</f>
        <v/>
      </c>
      <c r="AI46" s="40"/>
      <c r="AJ46" s="40"/>
    </row>
    <row r="47" spans="1:36" s="49" customFormat="1" ht="27" customHeight="1" x14ac:dyDescent="0.2">
      <c r="A47" s="50" t="s">
        <v>28</v>
      </c>
      <c r="B47" s="51" t="s">
        <v>29</v>
      </c>
      <c r="C47" s="29" t="s">
        <v>30</v>
      </c>
      <c r="D47" s="52" t="s">
        <v>9842</v>
      </c>
      <c r="E47" s="53">
        <v>969577.5</v>
      </c>
      <c r="F47" s="23" t="str">
        <f>+IFERROR(VLOOKUP(Tabla1[[#This Row],[Artículo]],'..'!$B$2:$D$569000,3,),"")</f>
        <v/>
      </c>
      <c r="G47" s="24" t="str">
        <f>IF(H47=AF47,"", "Error MC")</f>
        <v>Error MC</v>
      </c>
      <c r="H47" s="25"/>
      <c r="I47" s="54">
        <f>+Tabla1[[#This Row],[MC]]*Tabla1[[#This Row],[Pedido]]*Tabla1[[#This Row],[PVC ]]</f>
        <v>0</v>
      </c>
      <c r="J47" s="26">
        <v>0.21</v>
      </c>
      <c r="K47" s="27"/>
      <c r="L47" s="28" t="s">
        <v>31</v>
      </c>
      <c r="M47" s="53">
        <v>1642464.2849999999</v>
      </c>
      <c r="N47" s="55" t="str">
        <f>+IF(Tabla1[[#This Row],[F PMPI]]="SÍ","No","Sí")</f>
        <v>Sí</v>
      </c>
      <c r="O47" s="53">
        <f>+Tabla1[[#This Row],[PVL]]*1.055</f>
        <v>1732799.8206749998</v>
      </c>
      <c r="P47" s="53">
        <f>+Tabla1[[#This Row],[PVL]]*1.43</f>
        <v>2348723.9275499997</v>
      </c>
      <c r="Q47" s="56" t="str">
        <f>+HYPERLINK(Tabla1[[#This Row],[PAG]])</f>
        <v>https://todomusica.com.ar/pianos-con-mueble/9329-ap270bk.html</v>
      </c>
      <c r="R47" s="40" t="s">
        <v>23338</v>
      </c>
      <c r="S47" s="40"/>
      <c r="T47" s="40"/>
      <c r="U47" s="40"/>
      <c r="V47" s="40"/>
      <c r="W47" s="40"/>
      <c r="X47" s="40"/>
      <c r="Y47" s="35"/>
      <c r="Z47" s="35" t="s">
        <v>24313</v>
      </c>
      <c r="AA47" s="36">
        <v>1</v>
      </c>
      <c r="AB47" s="35" t="s">
        <v>27</v>
      </c>
      <c r="AC47" s="35" t="str">
        <f>+IF(Tabla1[[#This Row],[STK]]="no","Sin STK", "STK disponible")</f>
        <v>STK disponible</v>
      </c>
      <c r="AD47" s="35">
        <f>+I47*J47</f>
        <v>0</v>
      </c>
      <c r="AE47" s="35">
        <f>+I47*K47</f>
        <v>0</v>
      </c>
      <c r="AF47" s="36">
        <f>IF(Tabla1[[#This Row],[ref pack]]=1,Tabla1[[#This Row],[Pedido]],LCM(Tabla1[[#This Row],[MC VIEJO]],Tabla1[[#This Row],[Pedido]]))</f>
        <v>1</v>
      </c>
      <c r="AG47" s="36">
        <f>+VLOOKUP(Tabla1[[#This Row],[Artículo]],'.'!$B$2:$D$11481,3,)</f>
        <v>1</v>
      </c>
      <c r="AH47" s="37" t="str">
        <f>+IFERROR(SEARCH("pack",Tabla1[[#This Row],[PACK]]),"")</f>
        <v/>
      </c>
      <c r="AI47" s="40"/>
      <c r="AJ47" s="40"/>
    </row>
    <row r="48" spans="1:36" s="49" customFormat="1" ht="27" customHeight="1" x14ac:dyDescent="0.2">
      <c r="A48" s="50" t="s">
        <v>28</v>
      </c>
      <c r="B48" s="51" t="s">
        <v>32</v>
      </c>
      <c r="C48" s="29" t="s">
        <v>33</v>
      </c>
      <c r="D48" s="52" t="s">
        <v>9842</v>
      </c>
      <c r="E48" s="53">
        <v>969577.5</v>
      </c>
      <c r="F48" s="23" t="str">
        <f>+IFERROR(VLOOKUP(Tabla1[[#This Row],[Artículo]],'..'!$B$2:$D$569000,3,),"")</f>
        <v/>
      </c>
      <c r="G48" s="24" t="str">
        <f>IF(H48=AF48,"", "Error MC")</f>
        <v>Error MC</v>
      </c>
      <c r="H48" s="25"/>
      <c r="I48" s="54">
        <f>+Tabla1[[#This Row],[MC]]*Tabla1[[#This Row],[Pedido]]*Tabla1[[#This Row],[PVC ]]</f>
        <v>0</v>
      </c>
      <c r="J48" s="26">
        <v>0.21</v>
      </c>
      <c r="K48" s="27"/>
      <c r="L48" s="28" t="s">
        <v>31</v>
      </c>
      <c r="M48" s="53">
        <v>1642464.2849999999</v>
      </c>
      <c r="N48" s="55" t="str">
        <f>+IF(Tabla1[[#This Row],[F PMPI]]="SÍ","No","Sí")</f>
        <v>Sí</v>
      </c>
      <c r="O48" s="53">
        <f>+Tabla1[[#This Row],[PVL]]*1.055</f>
        <v>1732799.8206749998</v>
      </c>
      <c r="P48" s="53">
        <f>+Tabla1[[#This Row],[PVL]]*1.43</f>
        <v>2348723.9275499997</v>
      </c>
      <c r="Q48" s="56" t="str">
        <f>+HYPERLINK(Tabla1[[#This Row],[PAG]])</f>
        <v>https://todomusica.com.ar/pianos-con-mueble/9330-ap270bn.html</v>
      </c>
      <c r="R48" s="40" t="s">
        <v>23338</v>
      </c>
      <c r="S48" s="40"/>
      <c r="T48" s="40"/>
      <c r="U48" s="40"/>
      <c r="V48" s="40"/>
      <c r="W48" s="40"/>
      <c r="X48" s="40"/>
      <c r="Y48" s="35"/>
      <c r="Z48" s="35" t="s">
        <v>24314</v>
      </c>
      <c r="AA48" s="36">
        <v>1</v>
      </c>
      <c r="AB48" s="35" t="s">
        <v>27</v>
      </c>
      <c r="AC48" s="35" t="str">
        <f>+IF(Tabla1[[#This Row],[STK]]="no","Sin STK", "STK disponible")</f>
        <v>STK disponible</v>
      </c>
      <c r="AD48" s="35">
        <f>+I48*J48</f>
        <v>0</v>
      </c>
      <c r="AE48" s="35">
        <f>+I48*K48</f>
        <v>0</v>
      </c>
      <c r="AF48" s="36">
        <f>IF(Tabla1[[#This Row],[ref pack]]=1,Tabla1[[#This Row],[Pedido]],LCM(Tabla1[[#This Row],[MC VIEJO]],Tabla1[[#This Row],[Pedido]]))</f>
        <v>1</v>
      </c>
      <c r="AG48" s="36">
        <f>+VLOOKUP(Tabla1[[#This Row],[Artículo]],'.'!$B$2:$D$11481,3,)</f>
        <v>1</v>
      </c>
      <c r="AH48" s="37" t="str">
        <f>+IFERROR(SEARCH("pack",Tabla1[[#This Row],[PACK]]),"")</f>
        <v/>
      </c>
      <c r="AI48" s="40"/>
      <c r="AJ48" s="40"/>
    </row>
    <row r="49" spans="1:36" s="49" customFormat="1" ht="27" customHeight="1" x14ac:dyDescent="0.2">
      <c r="A49" s="50" t="s">
        <v>28</v>
      </c>
      <c r="B49" s="51" t="s">
        <v>34</v>
      </c>
      <c r="C49" s="29" t="s">
        <v>35</v>
      </c>
      <c r="D49" s="52" t="s">
        <v>27</v>
      </c>
      <c r="E49" s="53">
        <v>1089412.97</v>
      </c>
      <c r="F49" s="23" t="str">
        <f>+IFERROR(VLOOKUP(Tabla1[[#This Row],[Artículo]],'..'!$B$2:$D$569000,3,),"")</f>
        <v/>
      </c>
      <c r="G49" s="24" t="str">
        <f>IF(H49=AF49,"", "Error MC")</f>
        <v>Error MC</v>
      </c>
      <c r="H49" s="25"/>
      <c r="I49" s="54">
        <f>+Tabla1[[#This Row],[MC]]*Tabla1[[#This Row],[Pedido]]*Tabla1[[#This Row],[PVC ]]</f>
        <v>0</v>
      </c>
      <c r="J49" s="26">
        <v>0.21</v>
      </c>
      <c r="K49" s="27"/>
      <c r="L49" s="28" t="s">
        <v>31</v>
      </c>
      <c r="M49" s="53">
        <v>1845465.574</v>
      </c>
      <c r="N49" s="55" t="str">
        <f>+IF(Tabla1[[#This Row],[F PMPI]]="SÍ","No","Sí")</f>
        <v>Sí</v>
      </c>
      <c r="O49" s="53">
        <f>+Tabla1[[#This Row],[PVL]]*1.055</f>
        <v>1946966.1805699999</v>
      </c>
      <c r="P49" s="53">
        <f>+Tabla1[[#This Row],[PVL]]*1.43</f>
        <v>2639015.7708199997</v>
      </c>
      <c r="Q49" s="56" t="str">
        <f>+HYPERLINK(Tabla1[[#This Row],[PAG]])</f>
        <v>https://todomusica.com.ar/pianos-con-mueble/8321-ap470bk.html</v>
      </c>
      <c r="R49" s="40" t="s">
        <v>23338</v>
      </c>
      <c r="S49" s="40"/>
      <c r="T49" s="40"/>
      <c r="U49" s="40"/>
      <c r="V49" s="40"/>
      <c r="W49" s="40"/>
      <c r="X49" s="40"/>
      <c r="Y49" s="35"/>
      <c r="Z49" s="35" t="s">
        <v>24315</v>
      </c>
      <c r="AA49" s="36">
        <v>1</v>
      </c>
      <c r="AB49" s="35" t="s">
        <v>27</v>
      </c>
      <c r="AC49" s="35" t="str">
        <f>+IF(Tabla1[[#This Row],[STK]]="no","Sin STK", "STK disponible")</f>
        <v>Sin STK</v>
      </c>
      <c r="AD49" s="35">
        <f>+I49*J49</f>
        <v>0</v>
      </c>
      <c r="AE49" s="35">
        <f>+I49*K49</f>
        <v>0</v>
      </c>
      <c r="AF49" s="36">
        <f>IF(Tabla1[[#This Row],[ref pack]]=1,Tabla1[[#This Row],[Pedido]],LCM(Tabla1[[#This Row],[MC VIEJO]],Tabla1[[#This Row],[Pedido]]))</f>
        <v>1</v>
      </c>
      <c r="AG49" s="36">
        <f>+VLOOKUP(Tabla1[[#This Row],[Artículo]],'.'!$B$2:$D$11481,3,)</f>
        <v>1</v>
      </c>
      <c r="AH49" s="37" t="str">
        <f>+IFERROR(SEARCH("pack",Tabla1[[#This Row],[PACK]]),"")</f>
        <v/>
      </c>
      <c r="AI49" s="40"/>
      <c r="AJ49" s="40"/>
    </row>
    <row r="50" spans="1:36" s="49" customFormat="1" ht="27" customHeight="1" x14ac:dyDescent="0.2">
      <c r="A50" s="50" t="s">
        <v>28</v>
      </c>
      <c r="B50" s="51" t="s">
        <v>36</v>
      </c>
      <c r="C50" s="29" t="s">
        <v>37</v>
      </c>
      <c r="D50" s="52" t="s">
        <v>27</v>
      </c>
      <c r="E50" s="53">
        <v>1089412.97</v>
      </c>
      <c r="F50" s="23" t="str">
        <f>+IFERROR(VLOOKUP(Tabla1[[#This Row],[Artículo]],'..'!$B$2:$D$569000,3,),"")</f>
        <v/>
      </c>
      <c r="G50" s="24" t="str">
        <f>IF(H50=AF50,"", "Error MC")</f>
        <v>Error MC</v>
      </c>
      <c r="H50" s="25"/>
      <c r="I50" s="54">
        <f>+Tabla1[[#This Row],[MC]]*Tabla1[[#This Row],[Pedido]]*Tabla1[[#This Row],[PVC ]]</f>
        <v>0</v>
      </c>
      <c r="J50" s="26">
        <v>0.21</v>
      </c>
      <c r="K50" s="27"/>
      <c r="L50" s="28" t="s">
        <v>31</v>
      </c>
      <c r="M50" s="53">
        <v>1845465.574</v>
      </c>
      <c r="N50" s="55" t="str">
        <f>+IF(Tabla1[[#This Row],[F PMPI]]="SÍ","No","Sí")</f>
        <v>Sí</v>
      </c>
      <c r="O50" s="53">
        <f>+Tabla1[[#This Row],[PVL]]*1.055</f>
        <v>1946966.1805699999</v>
      </c>
      <c r="P50" s="53">
        <f>+Tabla1[[#This Row],[PVL]]*1.43</f>
        <v>2639015.7708199997</v>
      </c>
      <c r="Q50" s="56" t="str">
        <f>+HYPERLINK(Tabla1[[#This Row],[PAG]])</f>
        <v>https://todomusica.com.ar/pianos-con-mueble/8322-ap470bn.html</v>
      </c>
      <c r="R50" s="40" t="s">
        <v>23338</v>
      </c>
      <c r="S50" s="40"/>
      <c r="T50" s="40"/>
      <c r="U50" s="40"/>
      <c r="V50" s="40"/>
      <c r="W50" s="40"/>
      <c r="X50" s="40"/>
      <c r="Y50" s="35"/>
      <c r="Z50" s="35" t="s">
        <v>24316</v>
      </c>
      <c r="AA50" s="36">
        <v>1</v>
      </c>
      <c r="AB50" s="35" t="s">
        <v>27</v>
      </c>
      <c r="AC50" s="35" t="str">
        <f>+IF(Tabla1[[#This Row],[STK]]="no","Sin STK", "STK disponible")</f>
        <v>Sin STK</v>
      </c>
      <c r="AD50" s="35">
        <f>+I50*J50</f>
        <v>0</v>
      </c>
      <c r="AE50" s="35">
        <f>+I50*K50</f>
        <v>0</v>
      </c>
      <c r="AF50" s="36">
        <f>IF(Tabla1[[#This Row],[ref pack]]=1,Tabla1[[#This Row],[Pedido]],LCM(Tabla1[[#This Row],[MC VIEJO]],Tabla1[[#This Row],[Pedido]]))</f>
        <v>1</v>
      </c>
      <c r="AG50" s="36">
        <f>+VLOOKUP(Tabla1[[#This Row],[Artículo]],'.'!$B$2:$D$11481,3,)</f>
        <v>1</v>
      </c>
      <c r="AH50" s="37" t="str">
        <f>+IFERROR(SEARCH("pack",Tabla1[[#This Row],[PACK]]),"")</f>
        <v/>
      </c>
      <c r="AI50" s="40"/>
      <c r="AJ50" s="40"/>
    </row>
    <row r="51" spans="1:36" s="49" customFormat="1" ht="27" customHeight="1" x14ac:dyDescent="0.2">
      <c r="A51" s="50" t="s">
        <v>28</v>
      </c>
      <c r="B51" s="51" t="s">
        <v>38</v>
      </c>
      <c r="C51" s="29" t="s">
        <v>39</v>
      </c>
      <c r="D51" s="52" t="s">
        <v>27</v>
      </c>
      <c r="E51" s="53">
        <v>1731854.97</v>
      </c>
      <c r="F51" s="23" t="str">
        <f>+IFERROR(VLOOKUP(Tabla1[[#This Row],[Artículo]],'..'!$B$2:$D$569000,3,),"")</f>
        <v/>
      </c>
      <c r="G51" s="24" t="str">
        <f>IF(H51=AF51,"", "Error MC")</f>
        <v>Error MC</v>
      </c>
      <c r="H51" s="25"/>
      <c r="I51" s="54">
        <f>+Tabla1[[#This Row],[MC]]*Tabla1[[#This Row],[Pedido]]*Tabla1[[#This Row],[PVC ]]</f>
        <v>0</v>
      </c>
      <c r="J51" s="26">
        <v>0.21</v>
      </c>
      <c r="K51" s="27"/>
      <c r="L51" s="28" t="s">
        <v>31</v>
      </c>
      <c r="M51" s="53">
        <v>2933762.3220000002</v>
      </c>
      <c r="N51" s="55" t="str">
        <f>+IF(Tabla1[[#This Row],[F PMPI]]="SÍ","No","Sí")</f>
        <v>No</v>
      </c>
      <c r="O51" s="53">
        <f>+Tabla1[[#This Row],[PVL]]*1.055</f>
        <v>3095119.2497100001</v>
      </c>
      <c r="P51" s="53">
        <f>+Tabla1[[#This Row],[PVL]]*1.43</f>
        <v>4195280.1204599999</v>
      </c>
      <c r="Q51" s="56" t="str">
        <f>+HYPERLINK(Tabla1[[#This Row],[PAG]])</f>
        <v>https://todomusica.com.ar/productos-sin-categorias-de-netsuite/1309-piano-dig-celviano-88t-acc-martillo-256p-250s-180r-fl-midi-c-muebl3pc-bk.html</v>
      </c>
      <c r="R51" s="40" t="s">
        <v>23338</v>
      </c>
      <c r="S51" s="40"/>
      <c r="T51" s="40"/>
      <c r="U51" s="40"/>
      <c r="V51" s="40"/>
      <c r="W51" s="40"/>
      <c r="X51" s="40"/>
      <c r="Y51" s="35"/>
      <c r="Z51" s="35" t="s">
        <v>24317</v>
      </c>
      <c r="AA51" s="36">
        <v>1</v>
      </c>
      <c r="AB51" s="35" t="s">
        <v>9849</v>
      </c>
      <c r="AC51" s="35" t="str">
        <f>+IF(Tabla1[[#This Row],[STK]]="no","Sin STK", "STK disponible")</f>
        <v>Sin STK</v>
      </c>
      <c r="AD51" s="35">
        <f>+I51*J51</f>
        <v>0</v>
      </c>
      <c r="AE51" s="35">
        <f>+I51*K51</f>
        <v>0</v>
      </c>
      <c r="AF51" s="36">
        <f>IF(Tabla1[[#This Row],[ref pack]]=1,Tabla1[[#This Row],[Pedido]],LCM(Tabla1[[#This Row],[MC VIEJO]],Tabla1[[#This Row],[Pedido]]))</f>
        <v>1</v>
      </c>
      <c r="AG51" s="36">
        <f>+VLOOKUP(Tabla1[[#This Row],[Artículo]],'.'!$B$2:$D$11481,3,)</f>
        <v>1</v>
      </c>
      <c r="AH51" s="37" t="str">
        <f>+IFERROR(SEARCH("pack",Tabla1[[#This Row],[PACK]]),"")</f>
        <v/>
      </c>
      <c r="AI51" s="40"/>
      <c r="AJ51" s="40"/>
    </row>
    <row r="52" spans="1:36" s="49" customFormat="1" ht="27" customHeight="1" x14ac:dyDescent="0.2">
      <c r="A52" s="50" t="s">
        <v>28</v>
      </c>
      <c r="B52" s="51" t="s">
        <v>40</v>
      </c>
      <c r="C52" s="29" t="s">
        <v>41</v>
      </c>
      <c r="D52" s="52" t="s">
        <v>9841</v>
      </c>
      <c r="E52" s="53">
        <v>406809.14</v>
      </c>
      <c r="F52" s="23" t="str">
        <f>+IFERROR(VLOOKUP(Tabla1[[#This Row],[Artículo]],'..'!$B$2:$D$569000,3,),"")</f>
        <v/>
      </c>
      <c r="G52" s="24" t="str">
        <f>IF(H52=AF52,"", "Error MC")</f>
        <v>Error MC</v>
      </c>
      <c r="H52" s="25"/>
      <c r="I52" s="54">
        <f>+Tabla1[[#This Row],[MC]]*Tabla1[[#This Row],[Pedido]]*Tabla1[[#This Row],[PVC ]]</f>
        <v>0</v>
      </c>
      <c r="J52" s="26">
        <v>0.21</v>
      </c>
      <c r="K52" s="27"/>
      <c r="L52" s="28" t="s">
        <v>31</v>
      </c>
      <c r="M52" s="53">
        <v>689134.68799999997</v>
      </c>
      <c r="N52" s="55" t="str">
        <f>+IF(Tabla1[[#This Row],[F PMPI]]="SÍ","No","Sí")</f>
        <v>Sí</v>
      </c>
      <c r="O52" s="53">
        <f>+Tabla1[[#This Row],[PVL]]*1.055</f>
        <v>727037.09583999997</v>
      </c>
      <c r="P52" s="53">
        <f>+Tabla1[[#This Row],[PVL]]*1.43</f>
        <v>985462.60383999988</v>
      </c>
      <c r="Q52" s="56" t="str">
        <f>+HYPERLINK(Tabla1[[#This Row],[PAG]])</f>
        <v>https://todomusica.com.ar/pianos-de-escenario/8890-cdp-s100bk.html</v>
      </c>
      <c r="R52" s="40" t="s">
        <v>23338</v>
      </c>
      <c r="S52" s="40"/>
      <c r="T52" s="40"/>
      <c r="U52" s="40"/>
      <c r="V52" s="40"/>
      <c r="W52" s="40"/>
      <c r="X52" s="40"/>
      <c r="Y52" s="35"/>
      <c r="Z52" s="35" t="s">
        <v>24318</v>
      </c>
      <c r="AA52" s="36">
        <v>1</v>
      </c>
      <c r="AB52" s="35" t="s">
        <v>27</v>
      </c>
      <c r="AC52" s="35" t="str">
        <f>+IF(Tabla1[[#This Row],[STK]]="no","Sin STK", "STK disponible")</f>
        <v>STK disponible</v>
      </c>
      <c r="AD52" s="35">
        <f>+I52*J52</f>
        <v>0</v>
      </c>
      <c r="AE52" s="35">
        <f>+I52*K52</f>
        <v>0</v>
      </c>
      <c r="AF52" s="36">
        <f>IF(Tabla1[[#This Row],[ref pack]]=1,Tabla1[[#This Row],[Pedido]],LCM(Tabla1[[#This Row],[MC VIEJO]],Tabla1[[#This Row],[Pedido]]))</f>
        <v>1</v>
      </c>
      <c r="AG52" s="36">
        <f>+VLOOKUP(Tabla1[[#This Row],[Artículo]],'.'!$B$2:$D$11481,3,)</f>
        <v>1</v>
      </c>
      <c r="AH52" s="37" t="str">
        <f>+IFERROR(SEARCH("pack",Tabla1[[#This Row],[PACK]]),"")</f>
        <v/>
      </c>
      <c r="AI52" s="40"/>
      <c r="AJ52" s="40"/>
    </row>
    <row r="53" spans="1:36" s="49" customFormat="1" ht="27" customHeight="1" x14ac:dyDescent="0.2">
      <c r="A53" s="50" t="s">
        <v>28</v>
      </c>
      <c r="B53" s="51" t="s">
        <v>42</v>
      </c>
      <c r="C53" s="29" t="s">
        <v>43</v>
      </c>
      <c r="D53" s="52" t="s">
        <v>9842</v>
      </c>
      <c r="E53" s="53">
        <v>406809.14</v>
      </c>
      <c r="F53" s="23" t="str">
        <f>+IFERROR(VLOOKUP(Tabla1[[#This Row],[Artículo]],'..'!$B$2:$D$569000,3,),"")</f>
        <v/>
      </c>
      <c r="G53" s="24" t="str">
        <f>IF(H53=AF53,"", "Error MC")</f>
        <v>Error MC</v>
      </c>
      <c r="H53" s="25"/>
      <c r="I53" s="54">
        <f>+Tabla1[[#This Row],[MC]]*Tabla1[[#This Row],[Pedido]]*Tabla1[[#This Row],[PVC ]]</f>
        <v>0</v>
      </c>
      <c r="J53" s="26">
        <v>0.21</v>
      </c>
      <c r="K53" s="27"/>
      <c r="L53" s="28" t="s">
        <v>31</v>
      </c>
      <c r="M53" s="53">
        <v>689134.68799999997</v>
      </c>
      <c r="N53" s="55" t="str">
        <f>+IF(Tabla1[[#This Row],[F PMPI]]="SÍ","No","Sí")</f>
        <v>Sí</v>
      </c>
      <c r="O53" s="53">
        <f>+Tabla1[[#This Row],[PVL]]*1.055</f>
        <v>727037.09583999997</v>
      </c>
      <c r="P53" s="53">
        <f>+Tabla1[[#This Row],[PVL]]*1.43</f>
        <v>985462.60383999988</v>
      </c>
      <c r="Q53" s="56" t="str">
        <f>+HYPERLINK(Tabla1[[#This Row],[PAG]])</f>
        <v>https://todomusica.com.ar/pianos-de-escenario/8890-cdp-s100bk.html</v>
      </c>
      <c r="R53" s="40" t="s">
        <v>23338</v>
      </c>
      <c r="S53" s="40"/>
      <c r="T53" s="40"/>
      <c r="U53" s="40"/>
      <c r="V53" s="40"/>
      <c r="W53" s="40"/>
      <c r="X53" s="40"/>
      <c r="Y53" s="35"/>
      <c r="Z53" s="35" t="s">
        <v>24318</v>
      </c>
      <c r="AA53" s="36">
        <v>1</v>
      </c>
      <c r="AB53" s="35" t="s">
        <v>27</v>
      </c>
      <c r="AC53" s="35" t="str">
        <f>+IF(Tabla1[[#This Row],[STK]]="no","Sin STK", "STK disponible")</f>
        <v>STK disponible</v>
      </c>
      <c r="AD53" s="35">
        <f>+I53*J53</f>
        <v>0</v>
      </c>
      <c r="AE53" s="35">
        <f>+I53*K53</f>
        <v>0</v>
      </c>
      <c r="AF53" s="36">
        <f>IF(Tabla1[[#This Row],[ref pack]]=1,Tabla1[[#This Row],[Pedido]],LCM(Tabla1[[#This Row],[MC VIEJO]],Tabla1[[#This Row],[Pedido]]))</f>
        <v>1</v>
      </c>
      <c r="AG53" s="36">
        <f>+VLOOKUP(Tabla1[[#This Row],[Artículo]],'.'!$B$2:$D$11481,3,)</f>
        <v>1</v>
      </c>
      <c r="AH53" s="37" t="str">
        <f>+IFERROR(SEARCH("pack",Tabla1[[#This Row],[PACK]]),"")</f>
        <v/>
      </c>
      <c r="AI53" s="40"/>
      <c r="AJ53" s="40"/>
    </row>
    <row r="54" spans="1:36" s="49" customFormat="1" ht="27" customHeight="1" x14ac:dyDescent="0.2">
      <c r="A54" s="50" t="s">
        <v>28</v>
      </c>
      <c r="B54" s="51" t="s">
        <v>44</v>
      </c>
      <c r="C54" s="29" t="s">
        <v>45</v>
      </c>
      <c r="D54" s="52" t="s">
        <v>27</v>
      </c>
      <c r="E54" s="53">
        <v>435409.08</v>
      </c>
      <c r="F54" s="23" t="str">
        <f>+IFERROR(VLOOKUP(Tabla1[[#This Row],[Artículo]],'..'!$B$2:$D$569000,3,),"")</f>
        <v/>
      </c>
      <c r="G54" s="24" t="str">
        <f>IF(H54=AF54,"", "Error MC")</f>
        <v>Error MC</v>
      </c>
      <c r="H54" s="25"/>
      <c r="I54" s="54">
        <f>+Tabla1[[#This Row],[MC]]*Tabla1[[#This Row],[Pedido]]*Tabla1[[#This Row],[PVC ]]</f>
        <v>0</v>
      </c>
      <c r="J54" s="26">
        <v>0.21</v>
      </c>
      <c r="K54" s="27"/>
      <c r="L54" s="28" t="s">
        <v>31</v>
      </c>
      <c r="M54" s="53">
        <v>737582.97900000005</v>
      </c>
      <c r="N54" s="55" t="str">
        <f>+IF(Tabla1[[#This Row],[F PMPI]]="SÍ","No","Sí")</f>
        <v>Sí</v>
      </c>
      <c r="O54" s="53">
        <f>+Tabla1[[#This Row],[PVL]]*1.055</f>
        <v>778150.04284500005</v>
      </c>
      <c r="P54" s="53">
        <f>+Tabla1[[#This Row],[PVL]]*1.43</f>
        <v>1054743.6599699999</v>
      </c>
      <c r="Q54" s="56" t="str">
        <f>+HYPERLINK(Tabla1[[#This Row],[PAG]])</f>
        <v>https://todomusica.com.ar/pianos-de-escenario/9478-cdp-s150bk.html</v>
      </c>
      <c r="R54" s="40" t="s">
        <v>23338</v>
      </c>
      <c r="S54" s="40"/>
      <c r="T54" s="40"/>
      <c r="U54" s="40"/>
      <c r="V54" s="40"/>
      <c r="W54" s="40"/>
      <c r="X54" s="40"/>
      <c r="Y54" s="35"/>
      <c r="Z54" s="35" t="s">
        <v>24319</v>
      </c>
      <c r="AA54" s="36">
        <v>1</v>
      </c>
      <c r="AB54" s="35" t="s">
        <v>27</v>
      </c>
      <c r="AC54" s="35" t="str">
        <f>+IF(Tabla1[[#This Row],[STK]]="no","Sin STK", "STK disponible")</f>
        <v>Sin STK</v>
      </c>
      <c r="AD54" s="35">
        <f>+I54*J54</f>
        <v>0</v>
      </c>
      <c r="AE54" s="35">
        <f>+I54*K54</f>
        <v>0</v>
      </c>
      <c r="AF54" s="36">
        <f>IF(Tabla1[[#This Row],[ref pack]]=1,Tabla1[[#This Row],[Pedido]],LCM(Tabla1[[#This Row],[MC VIEJO]],Tabla1[[#This Row],[Pedido]]))</f>
        <v>1</v>
      </c>
      <c r="AG54" s="36">
        <f>+VLOOKUP(Tabla1[[#This Row],[Artículo]],'.'!$B$2:$D$11481,3,)</f>
        <v>1</v>
      </c>
      <c r="AH54" s="37" t="str">
        <f>+IFERROR(SEARCH("pack",Tabla1[[#This Row],[PACK]]),"")</f>
        <v/>
      </c>
      <c r="AI54" s="40"/>
      <c r="AJ54" s="40"/>
    </row>
    <row r="55" spans="1:36" s="49" customFormat="1" ht="27" customHeight="1" x14ac:dyDescent="0.2">
      <c r="A55" s="50" t="s">
        <v>28</v>
      </c>
      <c r="B55" s="51" t="s">
        <v>46</v>
      </c>
      <c r="C55" s="29" t="s">
        <v>47</v>
      </c>
      <c r="D55" s="52" t="s">
        <v>9841</v>
      </c>
      <c r="E55" s="53">
        <v>102785.68</v>
      </c>
      <c r="F55" s="23" t="str">
        <f>+IFERROR(VLOOKUP(Tabla1[[#This Row],[Artículo]],'..'!$B$2:$D$569000,3,),"")</f>
        <v/>
      </c>
      <c r="G55" s="24" t="str">
        <f>IF(H55=AF55,"", "Error MC")</f>
        <v>Error MC</v>
      </c>
      <c r="H55" s="25"/>
      <c r="I55" s="54">
        <f>+Tabla1[[#This Row],[MC]]*Tabla1[[#This Row],[Pedido]]*Tabla1[[#This Row],[PVC ]]</f>
        <v>0</v>
      </c>
      <c r="J55" s="26">
        <v>0.21</v>
      </c>
      <c r="K55" s="27"/>
      <c r="L55" s="28" t="s">
        <v>31</v>
      </c>
      <c r="M55" s="53">
        <v>174118.94</v>
      </c>
      <c r="N55" s="55" t="str">
        <f>+IF(Tabla1[[#This Row],[F PMPI]]="SÍ","No","Sí")</f>
        <v>No</v>
      </c>
      <c r="O55" s="53">
        <f>+Tabla1[[#This Row],[PVL]]*1.055</f>
        <v>183695.4817</v>
      </c>
      <c r="P55" s="53">
        <f>+Tabla1[[#This Row],[PVL]]*1.43</f>
        <v>248990.08419999998</v>
      </c>
      <c r="Q55" s="56" t="str">
        <f>+HYPERLINK(Tabla1[[#This Row],[PAG]])</f>
        <v>https://todomusica.com.ar/bafles-activos/10310-cs410.html</v>
      </c>
      <c r="R55" s="40" t="s">
        <v>23338</v>
      </c>
      <c r="S55" s="40"/>
      <c r="T55" s="40"/>
      <c r="U55" s="40"/>
      <c r="V55" s="40"/>
      <c r="W55" s="40"/>
      <c r="X55" s="40"/>
      <c r="Y55" s="35"/>
      <c r="Z55" s="35" t="s">
        <v>24320</v>
      </c>
      <c r="AA55" s="36">
        <v>1</v>
      </c>
      <c r="AB55" s="35" t="s">
        <v>9849</v>
      </c>
      <c r="AC55" s="35" t="str">
        <f>+IF(Tabla1[[#This Row],[STK]]="no","Sin STK", "STK disponible")</f>
        <v>STK disponible</v>
      </c>
      <c r="AD55" s="35">
        <f>+I55*J55</f>
        <v>0</v>
      </c>
      <c r="AE55" s="35">
        <f>+I55*K55</f>
        <v>0</v>
      </c>
      <c r="AF55" s="36">
        <f>IF(Tabla1[[#This Row],[ref pack]]=1,Tabla1[[#This Row],[Pedido]],LCM(Tabla1[[#This Row],[MC VIEJO]],Tabla1[[#This Row],[Pedido]]))</f>
        <v>1</v>
      </c>
      <c r="AG55" s="36">
        <f>+VLOOKUP(Tabla1[[#This Row],[Artículo]],'.'!$B$2:$D$11481,3,)</f>
        <v>1</v>
      </c>
      <c r="AH55" s="37" t="str">
        <f>+IFERROR(SEARCH("pack",Tabla1[[#This Row],[PACK]]),"")</f>
        <v/>
      </c>
      <c r="AI55" s="40"/>
      <c r="AJ55" s="40"/>
    </row>
    <row r="56" spans="1:36" s="49" customFormat="1" ht="27" customHeight="1" x14ac:dyDescent="0.2">
      <c r="A56" s="50" t="s">
        <v>28</v>
      </c>
      <c r="B56" s="51" t="s">
        <v>48</v>
      </c>
      <c r="C56" s="29" t="s">
        <v>49</v>
      </c>
      <c r="D56" s="52" t="s">
        <v>9841</v>
      </c>
      <c r="E56" s="53">
        <v>102785.68</v>
      </c>
      <c r="F56" s="23" t="str">
        <f>+IFERROR(VLOOKUP(Tabla1[[#This Row],[Artículo]],'..'!$B$2:$D$569000,3,),"")</f>
        <v/>
      </c>
      <c r="G56" s="24" t="str">
        <f>IF(H56=AF56,"", "Error MC")</f>
        <v>Error MC</v>
      </c>
      <c r="H56" s="25"/>
      <c r="I56" s="54">
        <f>+Tabla1[[#This Row],[MC]]*Tabla1[[#This Row],[Pedido]]*Tabla1[[#This Row],[PVC ]]</f>
        <v>0</v>
      </c>
      <c r="J56" s="26">
        <v>0.21</v>
      </c>
      <c r="K56" s="27"/>
      <c r="L56" s="28" t="s">
        <v>31</v>
      </c>
      <c r="M56" s="53">
        <v>174118.94</v>
      </c>
      <c r="N56" s="55" t="str">
        <f>+IF(Tabla1[[#This Row],[F PMPI]]="SÍ","No","Sí")</f>
        <v>No</v>
      </c>
      <c r="O56" s="53">
        <f>+Tabla1[[#This Row],[PVL]]*1.055</f>
        <v>183695.4817</v>
      </c>
      <c r="P56" s="53">
        <f>+Tabla1[[#This Row],[PVL]]*1.43</f>
        <v>248990.08419999998</v>
      </c>
      <c r="Q56" s="56" t="str">
        <f>+HYPERLINK(Tabla1[[#This Row],[PAG]])</f>
        <v>https://todomusica.com.ar/bafles-activos/2636-cs65dk.html</v>
      </c>
      <c r="R56" s="40" t="s">
        <v>23338</v>
      </c>
      <c r="S56" s="40"/>
      <c r="T56" s="40"/>
      <c r="U56" s="40"/>
      <c r="V56" s="40"/>
      <c r="W56" s="40"/>
      <c r="X56" s="40"/>
      <c r="Y56" s="35"/>
      <c r="Z56" s="35" t="s">
        <v>24321</v>
      </c>
      <c r="AA56" s="36">
        <v>1</v>
      </c>
      <c r="AB56" s="35" t="s">
        <v>9849</v>
      </c>
      <c r="AC56" s="35" t="str">
        <f>+IF(Tabla1[[#This Row],[STK]]="no","Sin STK", "STK disponible")</f>
        <v>STK disponible</v>
      </c>
      <c r="AD56" s="35">
        <f>+I56*J56</f>
        <v>0</v>
      </c>
      <c r="AE56" s="35">
        <f>+I56*K56</f>
        <v>0</v>
      </c>
      <c r="AF56" s="36">
        <f>IF(Tabla1[[#This Row],[ref pack]]=1,Tabla1[[#This Row],[Pedido]],LCM(Tabla1[[#This Row],[MC VIEJO]],Tabla1[[#This Row],[Pedido]]))</f>
        <v>1</v>
      </c>
      <c r="AG56" s="36">
        <f>+VLOOKUP(Tabla1[[#This Row],[Artículo]],'.'!$B$2:$D$11481,3,)</f>
        <v>1</v>
      </c>
      <c r="AH56" s="37" t="str">
        <f>+IFERROR(SEARCH("pack",Tabla1[[#This Row],[PACK]]),"")</f>
        <v/>
      </c>
      <c r="AI56" s="40"/>
      <c r="AJ56" s="40"/>
    </row>
    <row r="57" spans="1:36" s="49" customFormat="1" ht="27" customHeight="1" x14ac:dyDescent="0.2">
      <c r="A57" s="50" t="s">
        <v>28</v>
      </c>
      <c r="B57" s="51" t="s">
        <v>50</v>
      </c>
      <c r="C57" s="29" t="s">
        <v>51</v>
      </c>
      <c r="D57" s="52" t="s">
        <v>9842</v>
      </c>
      <c r="E57" s="53">
        <v>99787.64</v>
      </c>
      <c r="F57" s="23" t="str">
        <f>+IFERROR(VLOOKUP(Tabla1[[#This Row],[Artículo]],'..'!$B$2:$D$569000,3,),"")</f>
        <v/>
      </c>
      <c r="G57" s="24" t="str">
        <f>IF(H57=AF57,"", "Error MC")</f>
        <v>Error MC</v>
      </c>
      <c r="H57" s="25"/>
      <c r="I57" s="54">
        <f>+Tabla1[[#This Row],[MC]]*Tabla1[[#This Row],[Pedido]]*Tabla1[[#This Row],[PVC ]]</f>
        <v>0</v>
      </c>
      <c r="J57" s="26">
        <v>0.21</v>
      </c>
      <c r="K57" s="27"/>
      <c r="L57" s="28" t="s">
        <v>31</v>
      </c>
      <c r="M57" s="53">
        <v>169040.26699999999</v>
      </c>
      <c r="N57" s="55" t="str">
        <f>+IF(Tabla1[[#This Row],[F PMPI]]="SÍ","No","Sí")</f>
        <v>No</v>
      </c>
      <c r="O57" s="53">
        <f>+Tabla1[[#This Row],[PVL]]*1.055</f>
        <v>178337.48168499998</v>
      </c>
      <c r="P57" s="53">
        <f>+Tabla1[[#This Row],[PVL]]*1.43</f>
        <v>241727.58180999997</v>
      </c>
      <c r="Q57" s="56" t="str">
        <f>+HYPERLINK(Tabla1[[#This Row],[PAG]])</f>
        <v>https://todomusica.com.ar/bafles-activos/1597-cs66.html</v>
      </c>
      <c r="R57" s="40" t="s">
        <v>23338</v>
      </c>
      <c r="S57" s="40"/>
      <c r="T57" s="40"/>
      <c r="U57" s="40"/>
      <c r="V57" s="40"/>
      <c r="W57" s="40"/>
      <c r="X57" s="40"/>
      <c r="Y57" s="35"/>
      <c r="Z57" s="35" t="s">
        <v>24322</v>
      </c>
      <c r="AA57" s="36">
        <v>1</v>
      </c>
      <c r="AB57" s="35" t="s">
        <v>9849</v>
      </c>
      <c r="AC57" s="35" t="str">
        <f>+IF(Tabla1[[#This Row],[STK]]="no","Sin STK", "STK disponible")</f>
        <v>STK disponible</v>
      </c>
      <c r="AD57" s="35">
        <f>+I57*J57</f>
        <v>0</v>
      </c>
      <c r="AE57" s="35">
        <f>+I57*K57</f>
        <v>0</v>
      </c>
      <c r="AF57" s="36">
        <f>IF(Tabla1[[#This Row],[ref pack]]=1,Tabla1[[#This Row],[Pedido]],LCM(Tabla1[[#This Row],[MC VIEJO]],Tabla1[[#This Row],[Pedido]]))</f>
        <v>1</v>
      </c>
      <c r="AG57" s="36">
        <f>+VLOOKUP(Tabla1[[#This Row],[Artículo]],'.'!$B$2:$D$11481,3,)</f>
        <v>1</v>
      </c>
      <c r="AH57" s="37" t="str">
        <f>+IFERROR(SEARCH("pack",Tabla1[[#This Row],[PACK]]),"")</f>
        <v/>
      </c>
      <c r="AI57" s="40"/>
      <c r="AJ57" s="40"/>
    </row>
    <row r="58" spans="1:36" s="49" customFormat="1" ht="27" customHeight="1" x14ac:dyDescent="0.2">
      <c r="A58" s="50" t="s">
        <v>28</v>
      </c>
      <c r="B58" s="51" t="s">
        <v>10804</v>
      </c>
      <c r="C58" s="29" t="s">
        <v>23364</v>
      </c>
      <c r="D58" s="52" t="s">
        <v>9842</v>
      </c>
      <c r="E58" s="53">
        <v>421596.93</v>
      </c>
      <c r="F58" s="23" t="str">
        <f>+IFERROR(VLOOKUP(Tabla1[[#This Row],[Artículo]],'..'!$B$2:$D$569000,3,),"")</f>
        <v/>
      </c>
      <c r="G58" s="24" t="str">
        <f>IF(H58=AF58,"", "Error MC")</f>
        <v>Error MC</v>
      </c>
      <c r="H58" s="25"/>
      <c r="I58" s="54">
        <f>+Tabla1[[#This Row],[MC]]*Tabla1[[#This Row],[Pedido]]*Tabla1[[#This Row],[PVC ]]</f>
        <v>0</v>
      </c>
      <c r="J58" s="26">
        <v>0.21</v>
      </c>
      <c r="K58" s="27"/>
      <c r="L58" s="28" t="s">
        <v>31</v>
      </c>
      <c r="M58" s="53">
        <v>714185.19700000004</v>
      </c>
      <c r="N58" s="55" t="str">
        <f>+IF(Tabla1[[#This Row],[F PMPI]]="SÍ","No","Sí")</f>
        <v>Sí</v>
      </c>
      <c r="O58" s="53">
        <f>+Tabla1[[#This Row],[PVL]]*1.055</f>
        <v>753465.38283500005</v>
      </c>
      <c r="P58" s="53">
        <f>+Tabla1[[#This Row],[PVL]]*1.43</f>
        <v>1021284.8317100001</v>
      </c>
      <c r="Q58" s="56" t="str">
        <f>+HYPERLINK(Tabla1[[#This Row],[PAG]])</f>
        <v/>
      </c>
      <c r="R58" s="40" t="s">
        <v>23338</v>
      </c>
      <c r="S58" s="40"/>
      <c r="T58" s="40"/>
      <c r="U58" s="40"/>
      <c r="V58" s="40"/>
      <c r="W58" s="40"/>
      <c r="X58" s="40"/>
      <c r="Y58" s="35"/>
      <c r="Z58" s="35" t="s">
        <v>65</v>
      </c>
      <c r="AA58" s="36">
        <v>1</v>
      </c>
      <c r="AB58" s="35" t="s">
        <v>27</v>
      </c>
      <c r="AC58" s="35" t="str">
        <f>+IF(Tabla1[[#This Row],[STK]]="no","Sin STK", "STK disponible")</f>
        <v>STK disponible</v>
      </c>
      <c r="AD58" s="35">
        <f>+I58*J58</f>
        <v>0</v>
      </c>
      <c r="AE58" s="35">
        <f>+I58*K58</f>
        <v>0</v>
      </c>
      <c r="AF58" s="36">
        <f>IF(Tabla1[[#This Row],[ref pack]]=1,Tabla1[[#This Row],[Pedido]],LCM(Tabla1[[#This Row],[MC VIEJO]],Tabla1[[#This Row],[Pedido]]))</f>
        <v>1</v>
      </c>
      <c r="AG58" s="36">
        <f>+VLOOKUP(Tabla1[[#This Row],[Artículo]],'.'!$B$2:$D$11481,3,)</f>
        <v>1</v>
      </c>
      <c r="AH58" s="37" t="str">
        <f>+IFERROR(SEARCH("pack",Tabla1[[#This Row],[PACK]]),"")</f>
        <v/>
      </c>
      <c r="AI58" s="40"/>
      <c r="AJ58" s="40"/>
    </row>
    <row r="59" spans="1:36" s="49" customFormat="1" ht="27" customHeight="1" x14ac:dyDescent="0.2">
      <c r="A59" s="50" t="s">
        <v>28</v>
      </c>
      <c r="B59" s="51" t="s">
        <v>52</v>
      </c>
      <c r="C59" s="29" t="s">
        <v>53</v>
      </c>
      <c r="D59" s="52" t="s">
        <v>9841</v>
      </c>
      <c r="E59" s="53">
        <v>165159.06</v>
      </c>
      <c r="F59" s="23" t="str">
        <f>+IFERROR(VLOOKUP(Tabla1[[#This Row],[Artículo]],'..'!$B$2:$D$569000,3,),"")</f>
        <v/>
      </c>
      <c r="G59" s="24" t="str">
        <f>IF(H59=AF59,"", "Error MC")</f>
        <v>Error MC</v>
      </c>
      <c r="H59" s="25"/>
      <c r="I59" s="54">
        <f>+Tabla1[[#This Row],[MC]]*Tabla1[[#This Row],[Pedido]]*Tabla1[[#This Row],[PVC ]]</f>
        <v>0</v>
      </c>
      <c r="J59" s="26">
        <v>0.21</v>
      </c>
      <c r="K59" s="27"/>
      <c r="L59" s="28" t="s">
        <v>31</v>
      </c>
      <c r="M59" s="53">
        <v>279779.44300000003</v>
      </c>
      <c r="N59" s="55" t="str">
        <f>+IF(Tabla1[[#This Row],[F PMPI]]="SÍ","No","Sí")</f>
        <v>Sí</v>
      </c>
      <c r="O59" s="53">
        <f>+Tabla1[[#This Row],[PVL]]*1.055</f>
        <v>295167.31236500002</v>
      </c>
      <c r="P59" s="53">
        <f>+Tabla1[[#This Row],[PVL]]*1.43</f>
        <v>400084.60349000001</v>
      </c>
      <c r="Q59" s="56" t="str">
        <f>+HYPERLINK(Tabla1[[#This Row],[PAG]])</f>
        <v>https://todomusica.com.ar/teclados-sensitivos/7875-teclado-sensit-61t-t-piano-48-polif-400s100-rit.html</v>
      </c>
      <c r="R59" s="40" t="s">
        <v>23338</v>
      </c>
      <c r="S59" s="40"/>
      <c r="T59" s="40"/>
      <c r="U59" s="40"/>
      <c r="V59" s="40"/>
      <c r="W59" s="40"/>
      <c r="X59" s="40"/>
      <c r="Y59" s="35"/>
      <c r="Z59" s="35" t="s">
        <v>24323</v>
      </c>
      <c r="AA59" s="36">
        <v>1</v>
      </c>
      <c r="AB59" s="35" t="s">
        <v>27</v>
      </c>
      <c r="AC59" s="35" t="str">
        <f>+IF(Tabla1[[#This Row],[STK]]="no","Sin STK", "STK disponible")</f>
        <v>STK disponible</v>
      </c>
      <c r="AD59" s="35">
        <f>+I59*J59</f>
        <v>0</v>
      </c>
      <c r="AE59" s="35">
        <f>+I59*K59</f>
        <v>0</v>
      </c>
      <c r="AF59" s="36">
        <f>IF(Tabla1[[#This Row],[ref pack]]=1,Tabla1[[#This Row],[Pedido]],LCM(Tabla1[[#This Row],[MC VIEJO]],Tabla1[[#This Row],[Pedido]]))</f>
        <v>1</v>
      </c>
      <c r="AG59" s="36">
        <f>+VLOOKUP(Tabla1[[#This Row],[Artículo]],'.'!$B$2:$D$11481,3,)</f>
        <v>1</v>
      </c>
      <c r="AH59" s="37" t="str">
        <f>+IFERROR(SEARCH("pack",Tabla1[[#This Row],[PACK]]),"")</f>
        <v/>
      </c>
      <c r="AI59" s="40"/>
      <c r="AJ59" s="40"/>
    </row>
    <row r="60" spans="1:36" s="49" customFormat="1" ht="27" customHeight="1" x14ac:dyDescent="0.2">
      <c r="A60" s="50" t="s">
        <v>28</v>
      </c>
      <c r="B60" s="51" t="s">
        <v>54</v>
      </c>
      <c r="C60" s="29" t="s">
        <v>55</v>
      </c>
      <c r="D60" s="52" t="s">
        <v>9841</v>
      </c>
      <c r="E60" s="53">
        <v>236267.35</v>
      </c>
      <c r="F60" s="23" t="str">
        <f>+IFERROR(VLOOKUP(Tabla1[[#This Row],[Artículo]],'..'!$B$2:$D$569000,3,),"")</f>
        <v/>
      </c>
      <c r="G60" s="24" t="str">
        <f>IF(H60=AF60,"", "Error MC")</f>
        <v>Error MC</v>
      </c>
      <c r="H60" s="25"/>
      <c r="I60" s="54">
        <f>+Tabla1[[#This Row],[MC]]*Tabla1[[#This Row],[Pedido]]*Tabla1[[#This Row],[PVC ]]</f>
        <v>0</v>
      </c>
      <c r="J60" s="26">
        <v>0.21</v>
      </c>
      <c r="K60" s="27"/>
      <c r="L60" s="28" t="s">
        <v>31</v>
      </c>
      <c r="M60" s="53">
        <v>400236.891</v>
      </c>
      <c r="N60" s="55" t="str">
        <f>+IF(Tabla1[[#This Row],[F PMPI]]="SÍ","No","Sí")</f>
        <v>Sí</v>
      </c>
      <c r="O60" s="53">
        <f>+Tabla1[[#This Row],[PVL]]*1.055</f>
        <v>422249.92000499996</v>
      </c>
      <c r="P60" s="53">
        <f>+Tabla1[[#This Row],[PVL]]*1.43</f>
        <v>572338.75413000002</v>
      </c>
      <c r="Q60" s="56" t="str">
        <f>+HYPERLINK(Tabla1[[#This Row],[PAG]])</f>
        <v>https://todomusica.com.ar/teclados-sensitivos/10279-ct-s1bk.html</v>
      </c>
      <c r="R60" s="40" t="s">
        <v>23338</v>
      </c>
      <c r="S60" s="40"/>
      <c r="T60" s="40"/>
      <c r="U60" s="40"/>
      <c r="V60" s="40"/>
      <c r="W60" s="40"/>
      <c r="X60" s="40"/>
      <c r="Y60" s="35"/>
      <c r="Z60" s="35" t="s">
        <v>24324</v>
      </c>
      <c r="AA60" s="36">
        <v>1</v>
      </c>
      <c r="AB60" s="35" t="s">
        <v>27</v>
      </c>
      <c r="AC60" s="35" t="str">
        <f>+IF(Tabla1[[#This Row],[STK]]="no","Sin STK", "STK disponible")</f>
        <v>STK disponible</v>
      </c>
      <c r="AD60" s="35">
        <f>+I60*J60</f>
        <v>0</v>
      </c>
      <c r="AE60" s="35">
        <f>+I60*K60</f>
        <v>0</v>
      </c>
      <c r="AF60" s="36">
        <f>IF(Tabla1[[#This Row],[ref pack]]=1,Tabla1[[#This Row],[Pedido]],LCM(Tabla1[[#This Row],[MC VIEJO]],Tabla1[[#This Row],[Pedido]]))</f>
        <v>1</v>
      </c>
      <c r="AG60" s="36">
        <f>+VLOOKUP(Tabla1[[#This Row],[Artículo]],'.'!$B$2:$D$11481,3,)</f>
        <v>1</v>
      </c>
      <c r="AH60" s="37" t="str">
        <f>+IFERROR(SEARCH("pack",Tabla1[[#This Row],[PACK]]),"")</f>
        <v/>
      </c>
      <c r="AI60" s="40"/>
      <c r="AJ60" s="40"/>
    </row>
    <row r="61" spans="1:36" s="49" customFormat="1" ht="27" customHeight="1" x14ac:dyDescent="0.2">
      <c r="A61" s="50" t="s">
        <v>28</v>
      </c>
      <c r="B61" s="51" t="s">
        <v>10857</v>
      </c>
      <c r="C61" s="29" t="s">
        <v>23365</v>
      </c>
      <c r="D61" s="52" t="s">
        <v>27</v>
      </c>
      <c r="E61" s="53">
        <v>365670.86</v>
      </c>
      <c r="F61" s="23" t="str">
        <f>+IFERROR(VLOOKUP(Tabla1[[#This Row],[Artículo]],'..'!$B$2:$D$569000,3,),"")</f>
        <v/>
      </c>
      <c r="G61" s="24" t="str">
        <f>IF(H61=AF61,"", "Error MC")</f>
        <v>Error MC</v>
      </c>
      <c r="H61" s="25"/>
      <c r="I61" s="54">
        <f>+Tabla1[[#This Row],[MC]]*Tabla1[[#This Row],[Pedido]]*Tabla1[[#This Row],[PVC ]]</f>
        <v>0</v>
      </c>
      <c r="J61" s="26">
        <v>0.21</v>
      </c>
      <c r="K61" s="27"/>
      <c r="L61" s="28" t="s">
        <v>31</v>
      </c>
      <c r="M61" s="53">
        <v>619446.43200000003</v>
      </c>
      <c r="N61" s="55" t="str">
        <f>+IF(Tabla1[[#This Row],[F PMPI]]="SÍ","No","Sí")</f>
        <v>Sí</v>
      </c>
      <c r="O61" s="53">
        <f>+Tabla1[[#This Row],[PVL]]*1.055</f>
        <v>653515.98575999995</v>
      </c>
      <c r="P61" s="53">
        <f>+Tabla1[[#This Row],[PVL]]*1.43</f>
        <v>885808.39775999996</v>
      </c>
      <c r="Q61" s="56" t="str">
        <f>+HYPERLINK(Tabla1[[#This Row],[PAG]])</f>
        <v/>
      </c>
      <c r="R61" s="40" t="s">
        <v>23338</v>
      </c>
      <c r="S61" s="40"/>
      <c r="T61" s="40"/>
      <c r="U61" s="40"/>
      <c r="V61" s="40"/>
      <c r="W61" s="40"/>
      <c r="X61" s="40"/>
      <c r="Y61" s="35"/>
      <c r="Z61" s="35" t="s">
        <v>65</v>
      </c>
      <c r="AA61" s="36">
        <v>1</v>
      </c>
      <c r="AB61" s="35" t="s">
        <v>27</v>
      </c>
      <c r="AC61" s="35" t="str">
        <f>+IF(Tabla1[[#This Row],[STK]]="no","Sin STK", "STK disponible")</f>
        <v>Sin STK</v>
      </c>
      <c r="AD61" s="35">
        <f>+I61*J61</f>
        <v>0</v>
      </c>
      <c r="AE61" s="35">
        <f>+I61*K61</f>
        <v>0</v>
      </c>
      <c r="AF61" s="36">
        <f>IF(Tabla1[[#This Row],[ref pack]]=1,Tabla1[[#This Row],[Pedido]],LCM(Tabla1[[#This Row],[MC VIEJO]],Tabla1[[#This Row],[Pedido]]))</f>
        <v>1</v>
      </c>
      <c r="AG61" s="36">
        <f>+VLOOKUP(Tabla1[[#This Row],[Artículo]],'.'!$B$2:$D$11481,3,)</f>
        <v>1</v>
      </c>
      <c r="AH61" s="37" t="str">
        <f>+IFERROR(SEARCH("pack",Tabla1[[#This Row],[PACK]]),"")</f>
        <v/>
      </c>
      <c r="AI61" s="40"/>
      <c r="AJ61" s="40"/>
    </row>
    <row r="62" spans="1:36" s="49" customFormat="1" ht="27" customHeight="1" x14ac:dyDescent="0.2">
      <c r="A62" s="50" t="s">
        <v>28</v>
      </c>
      <c r="B62" s="51" t="s">
        <v>56</v>
      </c>
      <c r="C62" s="29" t="s">
        <v>57</v>
      </c>
      <c r="D62" s="52" t="s">
        <v>9841</v>
      </c>
      <c r="E62" s="53">
        <v>236267.35</v>
      </c>
      <c r="F62" s="23" t="str">
        <f>+IFERROR(VLOOKUP(Tabla1[[#This Row],[Artículo]],'..'!$B$2:$D$569000,3,),"")</f>
        <v/>
      </c>
      <c r="G62" s="24" t="str">
        <f>IF(H62=AF62,"", "Error MC")</f>
        <v>Error MC</v>
      </c>
      <c r="H62" s="25"/>
      <c r="I62" s="54">
        <f>+Tabla1[[#This Row],[MC]]*Tabla1[[#This Row],[Pedido]]*Tabla1[[#This Row],[PVC ]]</f>
        <v>0</v>
      </c>
      <c r="J62" s="26">
        <v>0.21</v>
      </c>
      <c r="K62" s="27"/>
      <c r="L62" s="28" t="s">
        <v>31</v>
      </c>
      <c r="M62" s="53">
        <v>400236.891</v>
      </c>
      <c r="N62" s="55" t="str">
        <f>+IF(Tabla1[[#This Row],[F PMPI]]="SÍ","No","Sí")</f>
        <v>Sí</v>
      </c>
      <c r="O62" s="53">
        <f>+Tabla1[[#This Row],[PVL]]*1.055</f>
        <v>422249.92000499996</v>
      </c>
      <c r="P62" s="53">
        <f>+Tabla1[[#This Row],[PVL]]*1.43</f>
        <v>572338.75413000002</v>
      </c>
      <c r="Q62" s="56" t="str">
        <f>+HYPERLINK(Tabla1[[#This Row],[PAG]])</f>
        <v>https://todomusica.com.ar/teclados-sensitivos/10280-ct-s1rd.html</v>
      </c>
      <c r="R62" s="40" t="s">
        <v>23338</v>
      </c>
      <c r="S62" s="40"/>
      <c r="T62" s="40"/>
      <c r="U62" s="40"/>
      <c r="V62" s="40"/>
      <c r="W62" s="40"/>
      <c r="X62" s="40"/>
      <c r="Y62" s="35"/>
      <c r="Z62" s="35" t="s">
        <v>24325</v>
      </c>
      <c r="AA62" s="36">
        <v>1</v>
      </c>
      <c r="AB62" s="35" t="s">
        <v>27</v>
      </c>
      <c r="AC62" s="35" t="str">
        <f>+IF(Tabla1[[#This Row],[STK]]="no","Sin STK", "STK disponible")</f>
        <v>STK disponible</v>
      </c>
      <c r="AD62" s="35">
        <f>+I62*J62</f>
        <v>0</v>
      </c>
      <c r="AE62" s="35">
        <f>+I62*K62</f>
        <v>0</v>
      </c>
      <c r="AF62" s="36">
        <f>IF(Tabla1[[#This Row],[ref pack]]=1,Tabla1[[#This Row],[Pedido]],LCM(Tabla1[[#This Row],[MC VIEJO]],Tabla1[[#This Row],[Pedido]]))</f>
        <v>1</v>
      </c>
      <c r="AG62" s="36">
        <f>+VLOOKUP(Tabla1[[#This Row],[Artículo]],'.'!$B$2:$D$11481,3,)</f>
        <v>1</v>
      </c>
      <c r="AH62" s="37" t="str">
        <f>+IFERROR(SEARCH("pack",Tabla1[[#This Row],[PACK]]),"")</f>
        <v/>
      </c>
      <c r="AI62" s="40"/>
      <c r="AJ62" s="40"/>
    </row>
    <row r="63" spans="1:36" s="49" customFormat="1" ht="27" customHeight="1" x14ac:dyDescent="0.2">
      <c r="A63" s="50" t="s">
        <v>28</v>
      </c>
      <c r="B63" s="51" t="s">
        <v>58</v>
      </c>
      <c r="C63" s="29" t="s">
        <v>59</v>
      </c>
      <c r="D63" s="52" t="s">
        <v>27</v>
      </c>
      <c r="E63" s="53">
        <v>236267.35</v>
      </c>
      <c r="F63" s="23" t="str">
        <f>+IFERROR(VLOOKUP(Tabla1[[#This Row],[Artículo]],'..'!$B$2:$D$569000,3,),"")</f>
        <v/>
      </c>
      <c r="G63" s="24" t="str">
        <f>IF(H63=AF63,"", "Error MC")</f>
        <v>Error MC</v>
      </c>
      <c r="H63" s="25"/>
      <c r="I63" s="54">
        <f>+Tabla1[[#This Row],[MC]]*Tabla1[[#This Row],[Pedido]]*Tabla1[[#This Row],[PVC ]]</f>
        <v>0</v>
      </c>
      <c r="J63" s="26">
        <v>0.21</v>
      </c>
      <c r="K63" s="27"/>
      <c r="L63" s="28" t="s">
        <v>31</v>
      </c>
      <c r="M63" s="53">
        <v>400236.891</v>
      </c>
      <c r="N63" s="55" t="str">
        <f>+IF(Tabla1[[#This Row],[F PMPI]]="SÍ","No","Sí")</f>
        <v>Sí</v>
      </c>
      <c r="O63" s="53">
        <f>+Tabla1[[#This Row],[PVL]]*1.055</f>
        <v>422249.92000499996</v>
      </c>
      <c r="P63" s="53">
        <f>+Tabla1[[#This Row],[PVL]]*1.43</f>
        <v>572338.75413000002</v>
      </c>
      <c r="Q63" s="56" t="str">
        <f>+HYPERLINK(Tabla1[[#This Row],[PAG]])</f>
        <v>https://todomusica.com.ar/teclados-sensitivos/10281-ct-s1we.html</v>
      </c>
      <c r="R63" s="40" t="s">
        <v>23338</v>
      </c>
      <c r="S63" s="40"/>
      <c r="T63" s="40"/>
      <c r="U63" s="40"/>
      <c r="V63" s="40"/>
      <c r="W63" s="40"/>
      <c r="X63" s="40"/>
      <c r="Y63" s="35"/>
      <c r="Z63" s="35" t="s">
        <v>24326</v>
      </c>
      <c r="AA63" s="36">
        <v>1</v>
      </c>
      <c r="AB63" s="35" t="s">
        <v>27</v>
      </c>
      <c r="AC63" s="35" t="str">
        <f>+IF(Tabla1[[#This Row],[STK]]="no","Sin STK", "STK disponible")</f>
        <v>Sin STK</v>
      </c>
      <c r="AD63" s="35">
        <f>+I63*J63</f>
        <v>0</v>
      </c>
      <c r="AE63" s="35">
        <f>+I63*K63</f>
        <v>0</v>
      </c>
      <c r="AF63" s="36">
        <f>IF(Tabla1[[#This Row],[ref pack]]=1,Tabla1[[#This Row],[Pedido]],LCM(Tabla1[[#This Row],[MC VIEJO]],Tabla1[[#This Row],[Pedido]]))</f>
        <v>1</v>
      </c>
      <c r="AG63" s="36">
        <f>+VLOOKUP(Tabla1[[#This Row],[Artículo]],'.'!$B$2:$D$11481,3,)</f>
        <v>1</v>
      </c>
      <c r="AH63" s="37" t="str">
        <f>+IFERROR(SEARCH("pack",Tabla1[[#This Row],[PACK]]),"")</f>
        <v/>
      </c>
      <c r="AI63" s="40"/>
      <c r="AJ63" s="40"/>
    </row>
    <row r="64" spans="1:36" s="49" customFormat="1" ht="27" customHeight="1" x14ac:dyDescent="0.2">
      <c r="A64" s="50" t="s">
        <v>28</v>
      </c>
      <c r="B64" s="51" t="s">
        <v>60</v>
      </c>
      <c r="C64" s="29" t="s">
        <v>61</v>
      </c>
      <c r="D64" s="52" t="s">
        <v>9841</v>
      </c>
      <c r="E64" s="53">
        <v>117358.04</v>
      </c>
      <c r="F64" s="23" t="str">
        <f>+IFERROR(VLOOKUP(Tabla1[[#This Row],[Artículo]],'..'!$B$2:$D$569000,3,),"")</f>
        <v/>
      </c>
      <c r="G64" s="24" t="str">
        <f>IF(H64=AF64,"", "Error MC")</f>
        <v>Error MC</v>
      </c>
      <c r="H64" s="25"/>
      <c r="I64" s="54">
        <f>+Tabla1[[#This Row],[MC]]*Tabla1[[#This Row],[Pedido]]*Tabla1[[#This Row],[PVC ]]</f>
        <v>0</v>
      </c>
      <c r="J64" s="26">
        <v>0.21</v>
      </c>
      <c r="K64" s="27"/>
      <c r="L64" s="28" t="s">
        <v>31</v>
      </c>
      <c r="M64" s="53">
        <v>198804.52499999999</v>
      </c>
      <c r="N64" s="55" t="str">
        <f>+IF(Tabla1[[#This Row],[F PMPI]]="SÍ","No","Sí")</f>
        <v>Sí</v>
      </c>
      <c r="O64" s="53">
        <f>+Tabla1[[#This Row],[PVL]]*1.055</f>
        <v>209738.77387499998</v>
      </c>
      <c r="P64" s="53">
        <f>+Tabla1[[#This Row],[PVL]]*1.43</f>
        <v>284290.47074999998</v>
      </c>
      <c r="Q64" s="56" t="str">
        <f>+HYPERLINK(Tabla1[[#This Row],[PAG]])</f>
        <v>https://todomusica.com.ar/teclados-standard/9328-ct-s100.html</v>
      </c>
      <c r="R64" s="40" t="s">
        <v>23338</v>
      </c>
      <c r="S64" s="40"/>
      <c r="T64" s="40"/>
      <c r="U64" s="40"/>
      <c r="V64" s="40"/>
      <c r="W64" s="40"/>
      <c r="X64" s="40"/>
      <c r="Y64" s="35"/>
      <c r="Z64" s="35" t="s">
        <v>62</v>
      </c>
      <c r="AA64" s="36">
        <v>1</v>
      </c>
      <c r="AB64" s="35" t="s">
        <v>27</v>
      </c>
      <c r="AC64" s="35" t="str">
        <f>+IF(Tabla1[[#This Row],[STK]]="no","Sin STK", "STK disponible")</f>
        <v>STK disponible</v>
      </c>
      <c r="AD64" s="35">
        <f>+I64*J64</f>
        <v>0</v>
      </c>
      <c r="AE64" s="35">
        <f>+I64*K64</f>
        <v>0</v>
      </c>
      <c r="AF64" s="36">
        <f>IF(Tabla1[[#This Row],[ref pack]]=1,Tabla1[[#This Row],[Pedido]],LCM(Tabla1[[#This Row],[MC VIEJO]],Tabla1[[#This Row],[Pedido]]))</f>
        <v>1</v>
      </c>
      <c r="AG64" s="36">
        <f>+VLOOKUP(Tabla1[[#This Row],[Artículo]],'.'!$B$2:$D$11481,3,)</f>
        <v>1</v>
      </c>
      <c r="AH64" s="37" t="str">
        <f>+IFERROR(SEARCH("pack",Tabla1[[#This Row],[PACK]]),"")</f>
        <v/>
      </c>
      <c r="AI64" s="40"/>
      <c r="AJ64" s="40"/>
    </row>
    <row r="65" spans="1:36" s="49" customFormat="1" ht="27" customHeight="1" x14ac:dyDescent="0.2">
      <c r="A65" s="50" t="s">
        <v>28</v>
      </c>
      <c r="B65" s="51" t="s">
        <v>63</v>
      </c>
      <c r="C65" s="29" t="s">
        <v>64</v>
      </c>
      <c r="D65" s="52" t="s">
        <v>9841</v>
      </c>
      <c r="E65" s="53">
        <v>545254.75</v>
      </c>
      <c r="F65" s="23" t="str">
        <f>+IFERROR(VLOOKUP(Tabla1[[#This Row],[Artículo]],'..'!$B$2:$D$569000,3,),"")</f>
        <v/>
      </c>
      <c r="G65" s="24" t="str">
        <f>IF(H65=AF65,"", "Error MC")</f>
        <v>Error MC</v>
      </c>
      <c r="H65" s="25"/>
      <c r="I65" s="54">
        <f>+Tabla1[[#This Row],[MC]]*Tabla1[[#This Row],[Pedido]]*Tabla1[[#This Row],[PVC ]]</f>
        <v>0</v>
      </c>
      <c r="J65" s="26">
        <v>0.21</v>
      </c>
      <c r="K65" s="27"/>
      <c r="L65" s="28" t="s">
        <v>31</v>
      </c>
      <c r="M65" s="53">
        <v>923661.54700000002</v>
      </c>
      <c r="N65" s="55" t="str">
        <f>+IF(Tabla1[[#This Row],[F PMPI]]="SÍ","No","Sí")</f>
        <v>Sí</v>
      </c>
      <c r="O65" s="53">
        <f>+Tabla1[[#This Row],[PVL]]*1.055</f>
        <v>974462.93208499998</v>
      </c>
      <c r="P65" s="53">
        <f>+Tabla1[[#This Row],[PVL]]*1.43</f>
        <v>1320836.0122100001</v>
      </c>
      <c r="Q65" s="56" t="str">
        <f>+HYPERLINK(Tabla1[[#This Row],[PAG]])</f>
        <v/>
      </c>
      <c r="R65" s="40" t="s">
        <v>23338</v>
      </c>
      <c r="S65" s="40"/>
      <c r="T65" s="40"/>
      <c r="U65" s="40"/>
      <c r="V65" s="40"/>
      <c r="W65" s="40"/>
      <c r="X65" s="40"/>
      <c r="Y65" s="35"/>
      <c r="Z65" s="35" t="s">
        <v>65</v>
      </c>
      <c r="AA65" s="36">
        <v>1</v>
      </c>
      <c r="AB65" s="35" t="s">
        <v>27</v>
      </c>
      <c r="AC65" s="35" t="str">
        <f>+IF(Tabla1[[#This Row],[STK]]="no","Sin STK", "STK disponible")</f>
        <v>STK disponible</v>
      </c>
      <c r="AD65" s="35">
        <f>+I65*J65</f>
        <v>0</v>
      </c>
      <c r="AE65" s="35">
        <f>+I65*K65</f>
        <v>0</v>
      </c>
      <c r="AF65" s="36">
        <f>IF(Tabla1[[#This Row],[ref pack]]=1,Tabla1[[#This Row],[Pedido]],LCM(Tabla1[[#This Row],[MC VIEJO]],Tabla1[[#This Row],[Pedido]]))</f>
        <v>1</v>
      </c>
      <c r="AG65" s="36">
        <f>+VLOOKUP(Tabla1[[#This Row],[Artículo]],'.'!$B$2:$D$11481,3,)</f>
        <v>1</v>
      </c>
      <c r="AH65" s="37" t="str">
        <f>+IFERROR(SEARCH("pack",Tabla1[[#This Row],[PACK]]),"")</f>
        <v/>
      </c>
      <c r="AI65" s="40"/>
      <c r="AJ65" s="40"/>
    </row>
    <row r="66" spans="1:36" s="49" customFormat="1" ht="27" customHeight="1" x14ac:dyDescent="0.2">
      <c r="A66" s="50" t="s">
        <v>28</v>
      </c>
      <c r="B66" s="51" t="s">
        <v>66</v>
      </c>
      <c r="C66" s="29" t="s">
        <v>67</v>
      </c>
      <c r="D66" s="52" t="s">
        <v>9841</v>
      </c>
      <c r="E66" s="53">
        <v>141220.13</v>
      </c>
      <c r="F66" s="23" t="str">
        <f>+IFERROR(VLOOKUP(Tabla1[[#This Row],[Artículo]],'..'!$B$2:$D$569000,3,),"")</f>
        <v/>
      </c>
      <c r="G66" s="24" t="str">
        <f>IF(H66=AF66,"", "Error MC")</f>
        <v>Error MC</v>
      </c>
      <c r="H66" s="25"/>
      <c r="I66" s="54">
        <f>+Tabla1[[#This Row],[MC]]*Tabla1[[#This Row],[Pedido]]*Tabla1[[#This Row],[PVC ]]</f>
        <v>0</v>
      </c>
      <c r="J66" s="26">
        <v>0.21</v>
      </c>
      <c r="K66" s="27"/>
      <c r="L66" s="28" t="s">
        <v>31</v>
      </c>
      <c r="M66" s="53">
        <v>239226.89799999999</v>
      </c>
      <c r="N66" s="55" t="str">
        <f>+IF(Tabla1[[#This Row],[F PMPI]]="SÍ","No","Sí")</f>
        <v>Sí</v>
      </c>
      <c r="O66" s="53">
        <f>+Tabla1[[#This Row],[PVL]]*1.055</f>
        <v>252384.37738999998</v>
      </c>
      <c r="P66" s="53">
        <f>+Tabla1[[#This Row],[PVL]]*1.43</f>
        <v>342094.46413999994</v>
      </c>
      <c r="Q66" s="56" t="str">
        <f>+HYPERLINK(Tabla1[[#This Row],[PAG]])</f>
        <v>https://todomusica.com.ar/teclados-standard/9331-ct-s200bk.html</v>
      </c>
      <c r="R66" s="40" t="s">
        <v>23338</v>
      </c>
      <c r="S66" s="40"/>
      <c r="T66" s="40"/>
      <c r="U66" s="40"/>
      <c r="V66" s="40"/>
      <c r="W66" s="40"/>
      <c r="X66" s="40"/>
      <c r="Y66" s="35"/>
      <c r="Z66" s="35" t="s">
        <v>24327</v>
      </c>
      <c r="AA66" s="36">
        <v>1</v>
      </c>
      <c r="AB66" s="35" t="s">
        <v>27</v>
      </c>
      <c r="AC66" s="35" t="str">
        <f>+IF(Tabla1[[#This Row],[STK]]="no","Sin STK", "STK disponible")</f>
        <v>STK disponible</v>
      </c>
      <c r="AD66" s="35">
        <f>+I66*J66</f>
        <v>0</v>
      </c>
      <c r="AE66" s="35">
        <f>+I66*K66</f>
        <v>0</v>
      </c>
      <c r="AF66" s="36">
        <f>IF(Tabla1[[#This Row],[ref pack]]=1,Tabla1[[#This Row],[Pedido]],LCM(Tabla1[[#This Row],[MC VIEJO]],Tabla1[[#This Row],[Pedido]]))</f>
        <v>1</v>
      </c>
      <c r="AG66" s="36">
        <f>+VLOOKUP(Tabla1[[#This Row],[Artículo]],'.'!$B$2:$D$11481,3,)</f>
        <v>1</v>
      </c>
      <c r="AH66" s="37" t="str">
        <f>+IFERROR(SEARCH("pack",Tabla1[[#This Row],[PACK]]),"")</f>
        <v/>
      </c>
      <c r="AI66" s="40"/>
      <c r="AJ66" s="40"/>
    </row>
    <row r="67" spans="1:36" s="49" customFormat="1" ht="27" customHeight="1" x14ac:dyDescent="0.2">
      <c r="A67" s="50" t="s">
        <v>28</v>
      </c>
      <c r="B67" s="51" t="s">
        <v>68</v>
      </c>
      <c r="C67" s="29" t="s">
        <v>69</v>
      </c>
      <c r="D67" s="52" t="s">
        <v>9841</v>
      </c>
      <c r="E67" s="53">
        <v>141220.13</v>
      </c>
      <c r="F67" s="23" t="str">
        <f>+IFERROR(VLOOKUP(Tabla1[[#This Row],[Artículo]],'..'!$B$2:$D$569000,3,),"")</f>
        <v/>
      </c>
      <c r="G67" s="24" t="str">
        <f>IF(H67=AF67,"", "Error MC")</f>
        <v>Error MC</v>
      </c>
      <c r="H67" s="25"/>
      <c r="I67" s="54">
        <f>+Tabla1[[#This Row],[MC]]*Tabla1[[#This Row],[Pedido]]*Tabla1[[#This Row],[PVC ]]</f>
        <v>0</v>
      </c>
      <c r="J67" s="26">
        <v>0.21</v>
      </c>
      <c r="K67" s="27"/>
      <c r="L67" s="28" t="s">
        <v>31</v>
      </c>
      <c r="M67" s="53">
        <v>239226.89799999999</v>
      </c>
      <c r="N67" s="55" t="str">
        <f>+IF(Tabla1[[#This Row],[F PMPI]]="SÍ","No","Sí")</f>
        <v>Sí</v>
      </c>
      <c r="O67" s="53">
        <f>+Tabla1[[#This Row],[PVL]]*1.055</f>
        <v>252384.37738999998</v>
      </c>
      <c r="P67" s="53">
        <f>+Tabla1[[#This Row],[PVL]]*1.43</f>
        <v>342094.46413999994</v>
      </c>
      <c r="Q67" s="56" t="str">
        <f>+HYPERLINK(Tabla1[[#This Row],[PAG]])</f>
        <v>https://todomusica.com.ar/teclados-standard/9332-ct-s200rd.html</v>
      </c>
      <c r="R67" s="40" t="s">
        <v>23338</v>
      </c>
      <c r="S67" s="40"/>
      <c r="T67" s="40"/>
      <c r="U67" s="40"/>
      <c r="V67" s="40"/>
      <c r="W67" s="40"/>
      <c r="X67" s="40"/>
      <c r="Y67" s="35"/>
      <c r="Z67" s="35" t="s">
        <v>24328</v>
      </c>
      <c r="AA67" s="36">
        <v>1</v>
      </c>
      <c r="AB67" s="35" t="s">
        <v>27</v>
      </c>
      <c r="AC67" s="35" t="str">
        <f>+IF(Tabla1[[#This Row],[STK]]="no","Sin STK", "STK disponible")</f>
        <v>STK disponible</v>
      </c>
      <c r="AD67" s="35">
        <f>+I67*J67</f>
        <v>0</v>
      </c>
      <c r="AE67" s="35">
        <f>+I67*K67</f>
        <v>0</v>
      </c>
      <c r="AF67" s="36">
        <f>IF(Tabla1[[#This Row],[ref pack]]=1,Tabla1[[#This Row],[Pedido]],LCM(Tabla1[[#This Row],[MC VIEJO]],Tabla1[[#This Row],[Pedido]]))</f>
        <v>1</v>
      </c>
      <c r="AG67" s="36">
        <f>+VLOOKUP(Tabla1[[#This Row],[Artículo]],'.'!$B$2:$D$11481,3,)</f>
        <v>1</v>
      </c>
      <c r="AH67" s="37" t="str">
        <f>+IFERROR(SEARCH("pack",Tabla1[[#This Row],[PACK]]),"")</f>
        <v/>
      </c>
      <c r="AI67" s="40"/>
      <c r="AJ67" s="40"/>
    </row>
    <row r="68" spans="1:36" s="49" customFormat="1" ht="27" customHeight="1" x14ac:dyDescent="0.2">
      <c r="A68" s="50" t="s">
        <v>28</v>
      </c>
      <c r="B68" s="51" t="s">
        <v>70</v>
      </c>
      <c r="C68" s="29" t="s">
        <v>71</v>
      </c>
      <c r="D68" s="52" t="s">
        <v>9841</v>
      </c>
      <c r="E68" s="53">
        <v>141220.13</v>
      </c>
      <c r="F68" s="23" t="str">
        <f>+IFERROR(VLOOKUP(Tabla1[[#This Row],[Artículo]],'..'!$B$2:$D$569000,3,),"")</f>
        <v/>
      </c>
      <c r="G68" s="24" t="str">
        <f>IF(H68=AF68,"", "Error MC")</f>
        <v>Error MC</v>
      </c>
      <c r="H68" s="25"/>
      <c r="I68" s="54">
        <f>+Tabla1[[#This Row],[MC]]*Tabla1[[#This Row],[Pedido]]*Tabla1[[#This Row],[PVC ]]</f>
        <v>0</v>
      </c>
      <c r="J68" s="26">
        <v>0.21</v>
      </c>
      <c r="K68" s="27"/>
      <c r="L68" s="28" t="s">
        <v>31</v>
      </c>
      <c r="M68" s="53">
        <v>239226.89799999999</v>
      </c>
      <c r="N68" s="55" t="str">
        <f>+IF(Tabla1[[#This Row],[F PMPI]]="SÍ","No","Sí")</f>
        <v>Sí</v>
      </c>
      <c r="O68" s="53">
        <f>+Tabla1[[#This Row],[PVL]]*1.055</f>
        <v>252384.37738999998</v>
      </c>
      <c r="P68" s="53">
        <f>+Tabla1[[#This Row],[PVL]]*1.43</f>
        <v>342094.46413999994</v>
      </c>
      <c r="Q68" s="56" t="str">
        <f>+HYPERLINK(Tabla1[[#This Row],[PAG]])</f>
        <v>https://todomusica.com.ar/teclados-standard/9333-ct-s200we.html</v>
      </c>
      <c r="R68" s="40" t="s">
        <v>23338</v>
      </c>
      <c r="S68" s="40"/>
      <c r="T68" s="40"/>
      <c r="U68" s="40"/>
      <c r="V68" s="40"/>
      <c r="W68" s="40"/>
      <c r="X68" s="40"/>
      <c r="Y68" s="35"/>
      <c r="Z68" s="35" t="s">
        <v>24329</v>
      </c>
      <c r="AA68" s="36">
        <v>1</v>
      </c>
      <c r="AB68" s="35" t="s">
        <v>27</v>
      </c>
      <c r="AC68" s="35" t="str">
        <f>+IF(Tabla1[[#This Row],[STK]]="no","Sin STK", "STK disponible")</f>
        <v>STK disponible</v>
      </c>
      <c r="AD68" s="35">
        <f>+I68*J68</f>
        <v>0</v>
      </c>
      <c r="AE68" s="35">
        <f>+I68*K68</f>
        <v>0</v>
      </c>
      <c r="AF68" s="36">
        <f>IF(Tabla1[[#This Row],[ref pack]]=1,Tabla1[[#This Row],[Pedido]],LCM(Tabla1[[#This Row],[MC VIEJO]],Tabla1[[#This Row],[Pedido]]))</f>
        <v>1</v>
      </c>
      <c r="AG68" s="36">
        <f>+VLOOKUP(Tabla1[[#This Row],[Artículo]],'.'!$B$2:$D$11481,3,)</f>
        <v>1</v>
      </c>
      <c r="AH68" s="37" t="str">
        <f>+IFERROR(SEARCH("pack",Tabla1[[#This Row],[PACK]]),"")</f>
        <v/>
      </c>
      <c r="AI68" s="40"/>
      <c r="AJ68" s="40"/>
    </row>
    <row r="69" spans="1:36" s="49" customFormat="1" ht="27" customHeight="1" x14ac:dyDescent="0.2">
      <c r="A69" s="50" t="s">
        <v>28</v>
      </c>
      <c r="B69" s="51" t="s">
        <v>72</v>
      </c>
      <c r="C69" s="29" t="s">
        <v>73</v>
      </c>
      <c r="D69" s="52" t="s">
        <v>9841</v>
      </c>
      <c r="E69" s="53">
        <v>167706.35999999999</v>
      </c>
      <c r="F69" s="23" t="str">
        <f>+IFERROR(VLOOKUP(Tabla1[[#This Row],[Artículo]],'..'!$B$2:$D$569000,3,),"")</f>
        <v/>
      </c>
      <c r="G69" s="24" t="str">
        <f>IF(H69=AF69,"", "Error MC")</f>
        <v>Error MC</v>
      </c>
      <c r="H69" s="25"/>
      <c r="I69" s="54">
        <f>+Tabla1[[#This Row],[MC]]*Tabla1[[#This Row],[Pedido]]*Tabla1[[#This Row],[PVC ]]</f>
        <v>0</v>
      </c>
      <c r="J69" s="26">
        <v>0.21</v>
      </c>
      <c r="K69" s="27"/>
      <c r="L69" s="28" t="s">
        <v>31</v>
      </c>
      <c r="M69" s="53">
        <v>284094.56900000002</v>
      </c>
      <c r="N69" s="55" t="str">
        <f>+IF(Tabla1[[#This Row],[F PMPI]]="SÍ","No","Sí")</f>
        <v>Sí</v>
      </c>
      <c r="O69" s="53">
        <f>+Tabla1[[#This Row],[PVL]]*1.055</f>
        <v>299719.77029499999</v>
      </c>
      <c r="P69" s="53">
        <f>+Tabla1[[#This Row],[PVL]]*1.43</f>
        <v>406255.23366999999</v>
      </c>
      <c r="Q69" s="56" t="str">
        <f>+HYPERLINK(Tabla1[[#This Row],[PAG]])</f>
        <v>https://todomusica.com.ar/teclados-standard/9334-ct-s300.html</v>
      </c>
      <c r="R69" s="40" t="s">
        <v>23338</v>
      </c>
      <c r="S69" s="40"/>
      <c r="T69" s="40"/>
      <c r="U69" s="40"/>
      <c r="V69" s="40"/>
      <c r="W69" s="40"/>
      <c r="X69" s="40"/>
      <c r="Y69" s="35"/>
      <c r="Z69" s="35" t="s">
        <v>24330</v>
      </c>
      <c r="AA69" s="36">
        <v>1</v>
      </c>
      <c r="AB69" s="35" t="s">
        <v>27</v>
      </c>
      <c r="AC69" s="35" t="str">
        <f>+IF(Tabla1[[#This Row],[STK]]="no","Sin STK", "STK disponible")</f>
        <v>STK disponible</v>
      </c>
      <c r="AD69" s="35">
        <f>+I69*J69</f>
        <v>0</v>
      </c>
      <c r="AE69" s="35">
        <f>+I69*K69</f>
        <v>0</v>
      </c>
      <c r="AF69" s="36">
        <f>IF(Tabla1[[#This Row],[ref pack]]=1,Tabla1[[#This Row],[Pedido]],LCM(Tabla1[[#This Row],[MC VIEJO]],Tabla1[[#This Row],[Pedido]]))</f>
        <v>1</v>
      </c>
      <c r="AG69" s="36">
        <f>+VLOOKUP(Tabla1[[#This Row],[Artículo]],'.'!$B$2:$D$11481,3,)</f>
        <v>1</v>
      </c>
      <c r="AH69" s="37" t="str">
        <f>+IFERROR(SEARCH("pack",Tabla1[[#This Row],[PACK]]),"")</f>
        <v/>
      </c>
      <c r="AI69" s="40"/>
      <c r="AJ69" s="40"/>
    </row>
    <row r="70" spans="1:36" s="49" customFormat="1" ht="27" customHeight="1" x14ac:dyDescent="0.2">
      <c r="A70" s="50" t="s">
        <v>28</v>
      </c>
      <c r="B70" s="51" t="s">
        <v>74</v>
      </c>
      <c r="C70" s="29" t="s">
        <v>75</v>
      </c>
      <c r="D70" s="52" t="s">
        <v>27</v>
      </c>
      <c r="E70" s="53">
        <v>255159.89</v>
      </c>
      <c r="F70" s="23" t="str">
        <f>+IFERROR(VLOOKUP(Tabla1[[#This Row],[Artículo]],'..'!$B$2:$D$569000,3,),"")</f>
        <v/>
      </c>
      <c r="G70" s="24" t="str">
        <f>IF(H70=AF70,"", "Error MC")</f>
        <v>Error MC</v>
      </c>
      <c r="H70" s="25"/>
      <c r="I70" s="54">
        <f>+Tabla1[[#This Row],[MC]]*Tabla1[[#This Row],[Pedido]]*Tabla1[[#This Row],[PVC ]]</f>
        <v>0</v>
      </c>
      <c r="J70" s="26">
        <v>0.21</v>
      </c>
      <c r="K70" s="27"/>
      <c r="L70" s="28" t="s">
        <v>31</v>
      </c>
      <c r="M70" s="53">
        <v>432240.859</v>
      </c>
      <c r="N70" s="55" t="str">
        <f>+IF(Tabla1[[#This Row],[F PMPI]]="SÍ","No","Sí")</f>
        <v>Sí</v>
      </c>
      <c r="O70" s="53">
        <f>+Tabla1[[#This Row],[PVL]]*1.055</f>
        <v>456014.10624499997</v>
      </c>
      <c r="P70" s="53">
        <f>+Tabla1[[#This Row],[PVL]]*1.43</f>
        <v>618104.42836999998</v>
      </c>
      <c r="Q70" s="56" t="str">
        <f>+HYPERLINK(Tabla1[[#This Row],[PAG]])</f>
        <v>https://todomusica.com.ar/teclados-sensitivos/10292-ct-s400.html</v>
      </c>
      <c r="R70" s="40" t="s">
        <v>23338</v>
      </c>
      <c r="S70" s="40"/>
      <c r="T70" s="40"/>
      <c r="U70" s="40"/>
      <c r="V70" s="40"/>
      <c r="W70" s="40"/>
      <c r="X70" s="40"/>
      <c r="Y70" s="35"/>
      <c r="Z70" s="35" t="s">
        <v>24331</v>
      </c>
      <c r="AA70" s="36">
        <v>1</v>
      </c>
      <c r="AB70" s="35" t="s">
        <v>27</v>
      </c>
      <c r="AC70" s="35" t="str">
        <f>+IF(Tabla1[[#This Row],[STK]]="no","Sin STK", "STK disponible")</f>
        <v>Sin STK</v>
      </c>
      <c r="AD70" s="35">
        <f>+I70*J70</f>
        <v>0</v>
      </c>
      <c r="AE70" s="35">
        <f>+I70*K70</f>
        <v>0</v>
      </c>
      <c r="AF70" s="36">
        <f>IF(Tabla1[[#This Row],[ref pack]]=1,Tabla1[[#This Row],[Pedido]],LCM(Tabla1[[#This Row],[MC VIEJO]],Tabla1[[#This Row],[Pedido]]))</f>
        <v>1</v>
      </c>
      <c r="AG70" s="36">
        <f>+VLOOKUP(Tabla1[[#This Row],[Artículo]],'.'!$B$2:$D$11481,3,)</f>
        <v>1</v>
      </c>
      <c r="AH70" s="37" t="str">
        <f>+IFERROR(SEARCH("pack",Tabla1[[#This Row],[PACK]]),"")</f>
        <v/>
      </c>
      <c r="AI70" s="40"/>
      <c r="AJ70" s="40"/>
    </row>
    <row r="71" spans="1:36" s="49" customFormat="1" ht="27" customHeight="1" x14ac:dyDescent="0.2">
      <c r="A71" s="50" t="s">
        <v>28</v>
      </c>
      <c r="B71" s="51" t="s">
        <v>76</v>
      </c>
      <c r="C71" s="29" t="s">
        <v>77</v>
      </c>
      <c r="D71" s="52" t="s">
        <v>9841</v>
      </c>
      <c r="E71" s="53">
        <v>419548.34</v>
      </c>
      <c r="F71" s="23" t="str">
        <f>+IFERROR(VLOOKUP(Tabla1[[#This Row],[Artículo]],'..'!$B$2:$D$569000,3,),"")</f>
        <v/>
      </c>
      <c r="G71" s="24" t="str">
        <f>IF(H71=AF71,"", "Error MC")</f>
        <v>Error MC</v>
      </c>
      <c r="H71" s="25"/>
      <c r="I71" s="54">
        <f>+Tabla1[[#This Row],[MC]]*Tabla1[[#This Row],[Pedido]]*Tabla1[[#This Row],[PVC ]]</f>
        <v>0</v>
      </c>
      <c r="J71" s="26">
        <v>0.21</v>
      </c>
      <c r="K71" s="27"/>
      <c r="L71" s="28" t="s">
        <v>31</v>
      </c>
      <c r="M71" s="53">
        <v>710714.89300000004</v>
      </c>
      <c r="N71" s="55" t="str">
        <f>+IF(Tabla1[[#This Row],[F PMPI]]="SÍ","No","Sí")</f>
        <v>Sí</v>
      </c>
      <c r="O71" s="53">
        <f>+Tabla1[[#This Row],[PVL]]*1.055</f>
        <v>749804.212115</v>
      </c>
      <c r="P71" s="53">
        <f>+Tabla1[[#This Row],[PVL]]*1.43</f>
        <v>1016322.2969900001</v>
      </c>
      <c r="Q71" s="56" t="str">
        <f>+HYPERLINK(Tabla1[[#This Row],[PAG]])</f>
        <v/>
      </c>
      <c r="R71" s="40" t="s">
        <v>23338</v>
      </c>
      <c r="S71" s="40"/>
      <c r="T71" s="40"/>
      <c r="U71" s="40"/>
      <c r="V71" s="40"/>
      <c r="W71" s="40"/>
      <c r="X71" s="40"/>
      <c r="Y71" s="35"/>
      <c r="Z71" s="35" t="s">
        <v>65</v>
      </c>
      <c r="AA71" s="36">
        <v>1</v>
      </c>
      <c r="AB71" s="35" t="s">
        <v>27</v>
      </c>
      <c r="AC71" s="35" t="str">
        <f>+IF(Tabla1[[#This Row],[STK]]="no","Sin STK", "STK disponible")</f>
        <v>STK disponible</v>
      </c>
      <c r="AD71" s="35">
        <f>+I71*J71</f>
        <v>0</v>
      </c>
      <c r="AE71" s="35">
        <f>+I71*K71</f>
        <v>0</v>
      </c>
      <c r="AF71" s="36">
        <f>IF(Tabla1[[#This Row],[ref pack]]=1,Tabla1[[#This Row],[Pedido]],LCM(Tabla1[[#This Row],[MC VIEJO]],Tabla1[[#This Row],[Pedido]]))</f>
        <v>1</v>
      </c>
      <c r="AG71" s="36">
        <f>+VLOOKUP(Tabla1[[#This Row],[Artículo]],'.'!$B$2:$D$11481,3,)</f>
        <v>1</v>
      </c>
      <c r="AH71" s="37" t="str">
        <f>+IFERROR(SEARCH("pack",Tabla1[[#This Row],[PACK]]),"")</f>
        <v/>
      </c>
      <c r="AI71" s="40"/>
      <c r="AJ71" s="40"/>
    </row>
    <row r="72" spans="1:36" s="49" customFormat="1" ht="27" customHeight="1" x14ac:dyDescent="0.2">
      <c r="A72" s="50" t="s">
        <v>28</v>
      </c>
      <c r="B72" s="51" t="s">
        <v>78</v>
      </c>
      <c r="C72" s="29" t="s">
        <v>79</v>
      </c>
      <c r="D72" s="52" t="s">
        <v>9841</v>
      </c>
      <c r="E72" s="53">
        <v>364333.78</v>
      </c>
      <c r="F72" s="23" t="str">
        <f>+IFERROR(VLOOKUP(Tabla1[[#This Row],[Artículo]],'..'!$B$2:$D$569000,3,),"")</f>
        <v/>
      </c>
      <c r="G72" s="24" t="str">
        <f>IF(H72=AF72,"", "Error MC")</f>
        <v>Error MC</v>
      </c>
      <c r="H72" s="25"/>
      <c r="I72" s="54">
        <f>+Tabla1[[#This Row],[MC]]*Tabla1[[#This Row],[Pedido]]*Tabla1[[#This Row],[PVC ]]</f>
        <v>0</v>
      </c>
      <c r="J72" s="26">
        <v>0.21</v>
      </c>
      <c r="K72" s="27"/>
      <c r="L72" s="28" t="s">
        <v>31</v>
      </c>
      <c r="M72" s="53">
        <v>617181.42099999997</v>
      </c>
      <c r="N72" s="55" t="str">
        <f>+IF(Tabla1[[#This Row],[F PMPI]]="SÍ","No","Sí")</f>
        <v>Sí</v>
      </c>
      <c r="O72" s="53">
        <f>+Tabla1[[#This Row],[PVL]]*1.055</f>
        <v>651126.39915499988</v>
      </c>
      <c r="P72" s="53">
        <f>+Tabla1[[#This Row],[PVL]]*1.43</f>
        <v>882569.43202999991</v>
      </c>
      <c r="Q72" s="56" t="str">
        <f>+HYPERLINK(Tabla1[[#This Row],[PAG]])</f>
        <v>https://todomusica.com.ar/sintetizadores/8323-ct-x3000.html</v>
      </c>
      <c r="R72" s="40" t="s">
        <v>23338</v>
      </c>
      <c r="S72" s="40"/>
      <c r="T72" s="40"/>
      <c r="U72" s="40"/>
      <c r="V72" s="40"/>
      <c r="W72" s="40"/>
      <c r="X72" s="40"/>
      <c r="Y72" s="35"/>
      <c r="Z72" s="35" t="s">
        <v>24332</v>
      </c>
      <c r="AA72" s="36">
        <v>1</v>
      </c>
      <c r="AB72" s="35" t="s">
        <v>27</v>
      </c>
      <c r="AC72" s="35" t="str">
        <f>+IF(Tabla1[[#This Row],[STK]]="no","Sin STK", "STK disponible")</f>
        <v>STK disponible</v>
      </c>
      <c r="AD72" s="35">
        <f>+I72*J72</f>
        <v>0</v>
      </c>
      <c r="AE72" s="35">
        <f>+I72*K72</f>
        <v>0</v>
      </c>
      <c r="AF72" s="36">
        <f>IF(Tabla1[[#This Row],[ref pack]]=1,Tabla1[[#This Row],[Pedido]],LCM(Tabla1[[#This Row],[MC VIEJO]],Tabla1[[#This Row],[Pedido]]))</f>
        <v>1</v>
      </c>
      <c r="AG72" s="36">
        <f>+VLOOKUP(Tabla1[[#This Row],[Artículo]],'.'!$B$2:$D$11481,3,)</f>
        <v>1</v>
      </c>
      <c r="AH72" s="37" t="str">
        <f>+IFERROR(SEARCH("pack",Tabla1[[#This Row],[PACK]]),"")</f>
        <v/>
      </c>
      <c r="AI72" s="40"/>
      <c r="AJ72" s="40"/>
    </row>
    <row r="73" spans="1:36" s="49" customFormat="1" ht="27" customHeight="1" x14ac:dyDescent="0.2">
      <c r="A73" s="50" t="s">
        <v>28</v>
      </c>
      <c r="B73" s="51" t="s">
        <v>80</v>
      </c>
      <c r="C73" s="29" t="s">
        <v>81</v>
      </c>
      <c r="D73" s="52" t="s">
        <v>9842</v>
      </c>
      <c r="E73" s="53">
        <v>481819.26</v>
      </c>
      <c r="F73" s="23" t="str">
        <f>+IFERROR(VLOOKUP(Tabla1[[#This Row],[Artículo]],'..'!$B$2:$D$569000,3,),"")</f>
        <v/>
      </c>
      <c r="G73" s="24" t="str">
        <f>IF(H73=AF73,"", "Error MC")</f>
        <v>Error MC</v>
      </c>
      <c r="H73" s="25"/>
      <c r="I73" s="54">
        <f>+Tabla1[[#This Row],[MC]]*Tabla1[[#This Row],[Pedido]]*Tabla1[[#This Row],[PVC ]]</f>
        <v>0</v>
      </c>
      <c r="J73" s="26">
        <v>0.21</v>
      </c>
      <c r="K73" s="27"/>
      <c r="L73" s="28" t="s">
        <v>31</v>
      </c>
      <c r="M73" s="53">
        <v>816201.82200000004</v>
      </c>
      <c r="N73" s="55" t="str">
        <f>+IF(Tabla1[[#This Row],[F PMPI]]="SÍ","No","Sí")</f>
        <v>Sí</v>
      </c>
      <c r="O73" s="53">
        <f>+Tabla1[[#This Row],[PVL]]*1.055</f>
        <v>861092.92220999999</v>
      </c>
      <c r="P73" s="53">
        <f>+Tabla1[[#This Row],[PVL]]*1.43</f>
        <v>1167168.60546</v>
      </c>
      <c r="Q73" s="56" t="str">
        <f>+HYPERLINK(Tabla1[[#This Row],[PAG]])</f>
        <v>https://todomusica.com.ar/sintetizadores/8397-ct-x5000.html</v>
      </c>
      <c r="R73" s="40" t="s">
        <v>23338</v>
      </c>
      <c r="S73" s="40"/>
      <c r="T73" s="40"/>
      <c r="U73" s="40"/>
      <c r="V73" s="40"/>
      <c r="W73" s="40"/>
      <c r="X73" s="40"/>
      <c r="Y73" s="35"/>
      <c r="Z73" s="35" t="s">
        <v>24333</v>
      </c>
      <c r="AA73" s="36">
        <v>1</v>
      </c>
      <c r="AB73" s="35" t="s">
        <v>27</v>
      </c>
      <c r="AC73" s="35" t="str">
        <f>+IF(Tabla1[[#This Row],[STK]]="no","Sin STK", "STK disponible")</f>
        <v>STK disponible</v>
      </c>
      <c r="AD73" s="35">
        <f>+I73*J73</f>
        <v>0</v>
      </c>
      <c r="AE73" s="35">
        <f>+I73*K73</f>
        <v>0</v>
      </c>
      <c r="AF73" s="36">
        <f>IF(Tabla1[[#This Row],[ref pack]]=1,Tabla1[[#This Row],[Pedido]],LCM(Tabla1[[#This Row],[MC VIEJO]],Tabla1[[#This Row],[Pedido]]))</f>
        <v>1</v>
      </c>
      <c r="AG73" s="36">
        <f>+VLOOKUP(Tabla1[[#This Row],[Artículo]],'.'!$B$2:$D$11481,3,)</f>
        <v>1</v>
      </c>
      <c r="AH73" s="37" t="str">
        <f>+IFERROR(SEARCH("pack",Tabla1[[#This Row],[PACK]]),"")</f>
        <v/>
      </c>
      <c r="AI73" s="40"/>
      <c r="AJ73" s="40"/>
    </row>
    <row r="74" spans="1:36" s="49" customFormat="1" ht="27" customHeight="1" x14ac:dyDescent="0.2">
      <c r="A74" s="50" t="s">
        <v>28</v>
      </c>
      <c r="B74" s="51" t="s">
        <v>82</v>
      </c>
      <c r="C74" s="29" t="s">
        <v>83</v>
      </c>
      <c r="D74" s="52" t="s">
        <v>9841</v>
      </c>
      <c r="E74" s="53">
        <v>217685.67</v>
      </c>
      <c r="F74" s="23" t="str">
        <f>+IFERROR(VLOOKUP(Tabla1[[#This Row],[Artículo]],'..'!$B$2:$D$569000,3,),"")</f>
        <v/>
      </c>
      <c r="G74" s="24" t="str">
        <f>IF(H74=AF74,"", "Error MC")</f>
        <v>Error MC</v>
      </c>
      <c r="H74" s="25"/>
      <c r="I74" s="54">
        <f>+Tabla1[[#This Row],[MC]]*Tabla1[[#This Row],[Pedido]]*Tabla1[[#This Row],[PVC ]]</f>
        <v>0</v>
      </c>
      <c r="J74" s="26">
        <v>0.21</v>
      </c>
      <c r="K74" s="27"/>
      <c r="L74" s="28" t="s">
        <v>31</v>
      </c>
      <c r="M74" s="53">
        <v>368759.527</v>
      </c>
      <c r="N74" s="55" t="str">
        <f>+IF(Tabla1[[#This Row],[F PMPI]]="SÍ","No","Sí")</f>
        <v>Sí</v>
      </c>
      <c r="O74" s="53">
        <f>+Tabla1[[#This Row],[PVL]]*1.055</f>
        <v>389041.30098499998</v>
      </c>
      <c r="P74" s="53">
        <f>+Tabla1[[#This Row],[PVL]]*1.43</f>
        <v>527326.12361000001</v>
      </c>
      <c r="Q74" s="56" t="str">
        <f>+HYPERLINK(Tabla1[[#This Row],[PAG]])</f>
        <v>https://todomusica.com.ar/teclados-sensitivos/8289-ct-x700.html</v>
      </c>
      <c r="R74" s="40" t="s">
        <v>23338</v>
      </c>
      <c r="S74" s="40"/>
      <c r="T74" s="40"/>
      <c r="U74" s="40"/>
      <c r="V74" s="40"/>
      <c r="W74" s="40"/>
      <c r="X74" s="40"/>
      <c r="Y74" s="35"/>
      <c r="Z74" s="35" t="s">
        <v>24334</v>
      </c>
      <c r="AA74" s="36">
        <v>1</v>
      </c>
      <c r="AB74" s="35" t="s">
        <v>27</v>
      </c>
      <c r="AC74" s="35" t="str">
        <f>+IF(Tabla1[[#This Row],[STK]]="no","Sin STK", "STK disponible")</f>
        <v>STK disponible</v>
      </c>
      <c r="AD74" s="35">
        <f>+I74*J74</f>
        <v>0</v>
      </c>
      <c r="AE74" s="35">
        <f>+I74*K74</f>
        <v>0</v>
      </c>
      <c r="AF74" s="36">
        <f>IF(Tabla1[[#This Row],[ref pack]]=1,Tabla1[[#This Row],[Pedido]],LCM(Tabla1[[#This Row],[MC VIEJO]],Tabla1[[#This Row],[Pedido]]))</f>
        <v>1</v>
      </c>
      <c r="AG74" s="36">
        <f>+VLOOKUP(Tabla1[[#This Row],[Artículo]],'.'!$B$2:$D$11481,3,)</f>
        <v>1</v>
      </c>
      <c r="AH74" s="37" t="str">
        <f>+IFERROR(SEARCH("pack",Tabla1[[#This Row],[PACK]]),"")</f>
        <v/>
      </c>
      <c r="AI74" s="40"/>
      <c r="AJ74" s="40"/>
    </row>
    <row r="75" spans="1:36" s="49" customFormat="1" ht="27" customHeight="1" x14ac:dyDescent="0.2">
      <c r="A75" s="50" t="s">
        <v>28</v>
      </c>
      <c r="B75" s="51" t="s">
        <v>84</v>
      </c>
      <c r="C75" s="29" t="s">
        <v>85</v>
      </c>
      <c r="D75" s="52" t="s">
        <v>9841</v>
      </c>
      <c r="E75" s="53">
        <v>232595.61</v>
      </c>
      <c r="F75" s="23" t="str">
        <f>+IFERROR(VLOOKUP(Tabla1[[#This Row],[Artículo]],'..'!$B$2:$D$569000,3,),"")</f>
        <v/>
      </c>
      <c r="G75" s="24" t="str">
        <f>IF(H75=AF75,"", "Error MC")</f>
        <v>Error MC</v>
      </c>
      <c r="H75" s="25"/>
      <c r="I75" s="54">
        <f>+Tabla1[[#This Row],[MC]]*Tabla1[[#This Row],[Pedido]]*Tabla1[[#This Row],[PVC ]]</f>
        <v>0</v>
      </c>
      <c r="J75" s="26">
        <v>0.21</v>
      </c>
      <c r="K75" s="27"/>
      <c r="L75" s="28" t="s">
        <v>31</v>
      </c>
      <c r="M75" s="53">
        <v>394016.95899999997</v>
      </c>
      <c r="N75" s="55" t="str">
        <f>+IF(Tabla1[[#This Row],[F PMPI]]="SÍ","No","Sí")</f>
        <v>Sí</v>
      </c>
      <c r="O75" s="53">
        <f>+Tabla1[[#This Row],[PVL]]*1.055</f>
        <v>415687.89174499997</v>
      </c>
      <c r="P75" s="53">
        <f>+Tabla1[[#This Row],[PVL]]*1.43</f>
        <v>563444.25136999995</v>
      </c>
      <c r="Q75" s="56" t="str">
        <f>+HYPERLINK(Tabla1[[#This Row],[PAG]])</f>
        <v>https://todomusica.com.ar/teclados-sensitivos/8290-ct-x800.html</v>
      </c>
      <c r="R75" s="40" t="s">
        <v>23338</v>
      </c>
      <c r="S75" s="40"/>
      <c r="T75" s="40"/>
      <c r="U75" s="40"/>
      <c r="V75" s="40"/>
      <c r="W75" s="40"/>
      <c r="X75" s="40"/>
      <c r="Y75" s="35"/>
      <c r="Z75" s="35" t="s">
        <v>24335</v>
      </c>
      <c r="AA75" s="36">
        <v>1</v>
      </c>
      <c r="AB75" s="35" t="s">
        <v>27</v>
      </c>
      <c r="AC75" s="35" t="str">
        <f>+IF(Tabla1[[#This Row],[STK]]="no","Sin STK", "STK disponible")</f>
        <v>STK disponible</v>
      </c>
      <c r="AD75" s="35">
        <f>+I75*J75</f>
        <v>0</v>
      </c>
      <c r="AE75" s="35">
        <f>+I75*K75</f>
        <v>0</v>
      </c>
      <c r="AF75" s="36">
        <f>IF(Tabla1[[#This Row],[ref pack]]=1,Tabla1[[#This Row],[Pedido]],LCM(Tabla1[[#This Row],[MC VIEJO]],Tabla1[[#This Row],[Pedido]]))</f>
        <v>1</v>
      </c>
      <c r="AG75" s="36">
        <f>+VLOOKUP(Tabla1[[#This Row],[Artículo]],'.'!$B$2:$D$11481,3,)</f>
        <v>1</v>
      </c>
      <c r="AH75" s="37" t="str">
        <f>+IFERROR(SEARCH("pack",Tabla1[[#This Row],[PACK]]),"")</f>
        <v/>
      </c>
      <c r="AI75" s="40"/>
      <c r="AJ75" s="40"/>
    </row>
    <row r="76" spans="1:36" s="49" customFormat="1" ht="27" customHeight="1" x14ac:dyDescent="0.2">
      <c r="A76" s="50" t="s">
        <v>28</v>
      </c>
      <c r="B76" s="51" t="s">
        <v>86</v>
      </c>
      <c r="C76" s="29" t="s">
        <v>87</v>
      </c>
      <c r="D76" s="52" t="s">
        <v>9842</v>
      </c>
      <c r="E76" s="53">
        <v>2511512.25</v>
      </c>
      <c r="F76" s="23" t="str">
        <f>+IFERROR(VLOOKUP(Tabla1[[#This Row],[Artículo]],'..'!$B$2:$D$569000,3,),"")</f>
        <v/>
      </c>
      <c r="G76" s="24" t="str">
        <f>IF(H76=AF76,"", "Error MC")</f>
        <v>Error MC</v>
      </c>
      <c r="H76" s="25"/>
      <c r="I76" s="54">
        <f>+Tabla1[[#This Row],[MC]]*Tabla1[[#This Row],[Pedido]]*Tabla1[[#This Row],[PVC ]]</f>
        <v>0</v>
      </c>
      <c r="J76" s="26">
        <v>0.21</v>
      </c>
      <c r="K76" s="27"/>
      <c r="L76" s="28" t="s">
        <v>31</v>
      </c>
      <c r="M76" s="53">
        <v>4254501.7520000003</v>
      </c>
      <c r="N76" s="55" t="str">
        <f>+IF(Tabla1[[#This Row],[F PMPI]]="SÍ","No","Sí")</f>
        <v>Sí</v>
      </c>
      <c r="O76" s="53">
        <f>+Tabla1[[#This Row],[PVL]]*1.055</f>
        <v>4488499.3483600002</v>
      </c>
      <c r="P76" s="53">
        <f>+Tabla1[[#This Row],[PVL]]*1.43</f>
        <v>6083937.5053599998</v>
      </c>
      <c r="Q76" s="56" t="str">
        <f>+HYPERLINK(Tabla1[[#This Row],[PAG]])</f>
        <v>https://todomusica.com.ar/pianos-hibridos/10293-gp-310bk.html</v>
      </c>
      <c r="R76" s="40" t="s">
        <v>23338</v>
      </c>
      <c r="S76" s="40"/>
      <c r="T76" s="40"/>
      <c r="U76" s="40"/>
      <c r="V76" s="40"/>
      <c r="W76" s="40"/>
      <c r="X76" s="40"/>
      <c r="Y76" s="35"/>
      <c r="Z76" s="35" t="s">
        <v>24336</v>
      </c>
      <c r="AA76" s="36">
        <v>1</v>
      </c>
      <c r="AB76" s="35" t="s">
        <v>27</v>
      </c>
      <c r="AC76" s="35" t="str">
        <f>+IF(Tabla1[[#This Row],[STK]]="no","Sin STK", "STK disponible")</f>
        <v>STK disponible</v>
      </c>
      <c r="AD76" s="35">
        <f>+I76*J76</f>
        <v>0</v>
      </c>
      <c r="AE76" s="35">
        <f>+I76*K76</f>
        <v>0</v>
      </c>
      <c r="AF76" s="36">
        <f>IF(Tabla1[[#This Row],[ref pack]]=1,Tabla1[[#This Row],[Pedido]],LCM(Tabla1[[#This Row],[MC VIEJO]],Tabla1[[#This Row],[Pedido]]))</f>
        <v>1</v>
      </c>
      <c r="AG76" s="36">
        <f>+VLOOKUP(Tabla1[[#This Row],[Artículo]],'.'!$B$2:$D$11481,3,)</f>
        <v>1</v>
      </c>
      <c r="AH76" s="37" t="str">
        <f>+IFERROR(SEARCH("pack",Tabla1[[#This Row],[PACK]]),"")</f>
        <v/>
      </c>
      <c r="AI76" s="40"/>
      <c r="AJ76" s="40"/>
    </row>
    <row r="77" spans="1:36" s="49" customFormat="1" ht="27" customHeight="1" x14ac:dyDescent="0.2">
      <c r="A77" s="50" t="s">
        <v>28</v>
      </c>
      <c r="B77" s="51" t="s">
        <v>88</v>
      </c>
      <c r="C77" s="29" t="s">
        <v>89</v>
      </c>
      <c r="D77" s="52" t="s">
        <v>27</v>
      </c>
      <c r="E77" s="53">
        <v>2511512.25</v>
      </c>
      <c r="F77" s="23" t="str">
        <f>+IFERROR(VLOOKUP(Tabla1[[#This Row],[Artículo]],'..'!$B$2:$D$569000,3,),"")</f>
        <v/>
      </c>
      <c r="G77" s="24" t="str">
        <f>IF(H77=AF77,"", "Error MC")</f>
        <v>Error MC</v>
      </c>
      <c r="H77" s="25"/>
      <c r="I77" s="54">
        <f>+Tabla1[[#This Row],[MC]]*Tabla1[[#This Row],[Pedido]]*Tabla1[[#This Row],[PVC ]]</f>
        <v>0</v>
      </c>
      <c r="J77" s="26">
        <v>0.21</v>
      </c>
      <c r="K77" s="27"/>
      <c r="L77" s="28" t="s">
        <v>31</v>
      </c>
      <c r="M77" s="53">
        <v>4254501.7520000003</v>
      </c>
      <c r="N77" s="55" t="str">
        <f>+IF(Tabla1[[#This Row],[F PMPI]]="SÍ","No","Sí")</f>
        <v>Sí</v>
      </c>
      <c r="O77" s="53">
        <f>+Tabla1[[#This Row],[PVL]]*1.055</f>
        <v>4488499.3483600002</v>
      </c>
      <c r="P77" s="53">
        <f>+Tabla1[[#This Row],[PVL]]*1.43</f>
        <v>6083937.5053599998</v>
      </c>
      <c r="Q77" s="56" t="str">
        <f>+HYPERLINK(Tabla1[[#This Row],[PAG]])</f>
        <v>https://todomusica.com.ar/pianos-hibridos/10284-gp-310we.html</v>
      </c>
      <c r="R77" s="40" t="s">
        <v>23338</v>
      </c>
      <c r="S77" s="40"/>
      <c r="T77" s="40"/>
      <c r="U77" s="40"/>
      <c r="V77" s="40"/>
      <c r="W77" s="40"/>
      <c r="X77" s="40"/>
      <c r="Y77" s="35"/>
      <c r="Z77" s="35" t="s">
        <v>24337</v>
      </c>
      <c r="AA77" s="36">
        <v>1</v>
      </c>
      <c r="AB77" s="35" t="s">
        <v>27</v>
      </c>
      <c r="AC77" s="35" t="str">
        <f>+IF(Tabla1[[#This Row],[STK]]="no","Sin STK", "STK disponible")</f>
        <v>Sin STK</v>
      </c>
      <c r="AD77" s="35">
        <f>+I77*J77</f>
        <v>0</v>
      </c>
      <c r="AE77" s="35">
        <f>+I77*K77</f>
        <v>0</v>
      </c>
      <c r="AF77" s="36">
        <f>IF(Tabla1[[#This Row],[ref pack]]=1,Tabla1[[#This Row],[Pedido]],LCM(Tabla1[[#This Row],[MC VIEJO]],Tabla1[[#This Row],[Pedido]]))</f>
        <v>1</v>
      </c>
      <c r="AG77" s="36">
        <f>+VLOOKUP(Tabla1[[#This Row],[Artículo]],'.'!$B$2:$D$11481,3,)</f>
        <v>1</v>
      </c>
      <c r="AH77" s="37" t="str">
        <f>+IFERROR(SEARCH("pack",Tabla1[[#This Row],[PACK]]),"")</f>
        <v/>
      </c>
      <c r="AI77" s="40"/>
      <c r="AJ77" s="40"/>
    </row>
    <row r="78" spans="1:36" s="49" customFormat="1" ht="27" customHeight="1" x14ac:dyDescent="0.2">
      <c r="A78" s="50" t="s">
        <v>28</v>
      </c>
      <c r="B78" s="51" t="s">
        <v>90</v>
      </c>
      <c r="C78" s="29" t="s">
        <v>91</v>
      </c>
      <c r="D78" s="52" t="s">
        <v>27</v>
      </c>
      <c r="E78" s="53">
        <v>174222.44</v>
      </c>
      <c r="F78" s="23" t="str">
        <f>+IFERROR(VLOOKUP(Tabla1[[#This Row],[Artículo]],'..'!$B$2:$D$569000,3,),"")</f>
        <v/>
      </c>
      <c r="G78" s="24" t="str">
        <f>IF(H78=AF78,"", "Error MC")</f>
        <v>Error MC</v>
      </c>
      <c r="H78" s="25"/>
      <c r="I78" s="54">
        <f>+Tabla1[[#This Row],[MC]]*Tabla1[[#This Row],[Pedido]]*Tabla1[[#This Row],[PVC ]]</f>
        <v>0</v>
      </c>
      <c r="J78" s="26">
        <v>0.21</v>
      </c>
      <c r="K78" s="27"/>
      <c r="L78" s="28" t="s">
        <v>31</v>
      </c>
      <c r="M78" s="53">
        <v>295132.81800000003</v>
      </c>
      <c r="N78" s="55" t="str">
        <f>+IF(Tabla1[[#This Row],[F PMPI]]="SÍ","No","Sí")</f>
        <v>Sí</v>
      </c>
      <c r="O78" s="53">
        <f>+Tabla1[[#This Row],[PVL]]*1.055</f>
        <v>311365.12299</v>
      </c>
      <c r="P78" s="53">
        <f>+Tabla1[[#This Row],[PVL]]*1.43</f>
        <v>422039.92974000005</v>
      </c>
      <c r="Q78" s="56" t="str">
        <f>+HYPERLINK(Tabla1[[#This Row],[PAG]])</f>
        <v>https://todomusica.com.ar/teclados-sensitivos/9335-lk-s250.html</v>
      </c>
      <c r="R78" s="40" t="s">
        <v>23338</v>
      </c>
      <c r="S78" s="40"/>
      <c r="T78" s="40"/>
      <c r="U78" s="40"/>
      <c r="V78" s="40"/>
      <c r="W78" s="40"/>
      <c r="X78" s="40"/>
      <c r="Y78" s="35"/>
      <c r="Z78" s="35" t="s">
        <v>24338</v>
      </c>
      <c r="AA78" s="36">
        <v>1</v>
      </c>
      <c r="AB78" s="35" t="s">
        <v>27</v>
      </c>
      <c r="AC78" s="35" t="str">
        <f>+IF(Tabla1[[#This Row],[STK]]="no","Sin STK", "STK disponible")</f>
        <v>Sin STK</v>
      </c>
      <c r="AD78" s="35">
        <f>+I78*J78</f>
        <v>0</v>
      </c>
      <c r="AE78" s="35">
        <f>+I78*K78</f>
        <v>0</v>
      </c>
      <c r="AF78" s="36">
        <f>IF(Tabla1[[#This Row],[ref pack]]=1,Tabla1[[#This Row],[Pedido]],LCM(Tabla1[[#This Row],[MC VIEJO]],Tabla1[[#This Row],[Pedido]]))</f>
        <v>1</v>
      </c>
      <c r="AG78" s="36">
        <f>+VLOOKUP(Tabla1[[#This Row],[Artículo]],'.'!$B$2:$D$11481,3,)</f>
        <v>1</v>
      </c>
      <c r="AH78" s="37" t="str">
        <f>+IFERROR(SEARCH("pack",Tabla1[[#This Row],[PACK]]),"")</f>
        <v/>
      </c>
      <c r="AI78" s="40"/>
      <c r="AJ78" s="40"/>
    </row>
    <row r="79" spans="1:36" s="49" customFormat="1" ht="27" customHeight="1" x14ac:dyDescent="0.2">
      <c r="A79" s="50" t="s">
        <v>28</v>
      </c>
      <c r="B79" s="51" t="s">
        <v>92</v>
      </c>
      <c r="C79" s="29" t="s">
        <v>93</v>
      </c>
      <c r="D79" s="52" t="s">
        <v>27</v>
      </c>
      <c r="E79" s="53">
        <v>236018.52</v>
      </c>
      <c r="F79" s="23" t="str">
        <f>+IFERROR(VLOOKUP(Tabla1[[#This Row],[Artículo]],'..'!$B$2:$D$569000,3,),"")</f>
        <v/>
      </c>
      <c r="G79" s="24" t="str">
        <f>IF(H79=AF79,"", "Error MC")</f>
        <v>Error MC</v>
      </c>
      <c r="H79" s="25"/>
      <c r="I79" s="54">
        <f>+Tabla1[[#This Row],[MC]]*Tabla1[[#This Row],[Pedido]]*Tabla1[[#This Row],[PVC ]]</f>
        <v>0</v>
      </c>
      <c r="J79" s="26">
        <v>0.21</v>
      </c>
      <c r="K79" s="27"/>
      <c r="L79" s="28" t="s">
        <v>31</v>
      </c>
      <c r="M79" s="53">
        <v>399815.375</v>
      </c>
      <c r="N79" s="55" t="str">
        <f>+IF(Tabla1[[#This Row],[F PMPI]]="SÍ","No","Sí")</f>
        <v>Sí</v>
      </c>
      <c r="O79" s="53">
        <f>+Tabla1[[#This Row],[PVL]]*1.055</f>
        <v>421805.22062499996</v>
      </c>
      <c r="P79" s="53">
        <f>+Tabla1[[#This Row],[PVL]]*1.43</f>
        <v>571735.98624999996</v>
      </c>
      <c r="Q79" s="56" t="str">
        <f>+HYPERLINK(Tabla1[[#This Row],[PAG]])</f>
        <v>https://todomusica.com.ar/teclados-sensitivos/10283-lk-s450.html</v>
      </c>
      <c r="R79" s="40" t="s">
        <v>23338</v>
      </c>
      <c r="S79" s="40"/>
      <c r="T79" s="40"/>
      <c r="U79" s="40"/>
      <c r="V79" s="40"/>
      <c r="W79" s="40"/>
      <c r="X79" s="40"/>
      <c r="Y79" s="35"/>
      <c r="Z79" s="35" t="s">
        <v>24339</v>
      </c>
      <c r="AA79" s="36">
        <v>1</v>
      </c>
      <c r="AB79" s="35" t="s">
        <v>27</v>
      </c>
      <c r="AC79" s="35" t="str">
        <f>+IF(Tabla1[[#This Row],[STK]]="no","Sin STK", "STK disponible")</f>
        <v>Sin STK</v>
      </c>
      <c r="AD79" s="35">
        <f>+I79*J79</f>
        <v>0</v>
      </c>
      <c r="AE79" s="35">
        <f>+I79*K79</f>
        <v>0</v>
      </c>
      <c r="AF79" s="36">
        <f>IF(Tabla1[[#This Row],[ref pack]]=1,Tabla1[[#This Row],[Pedido]],LCM(Tabla1[[#This Row],[MC VIEJO]],Tabla1[[#This Row],[Pedido]]))</f>
        <v>1</v>
      </c>
      <c r="AG79" s="36">
        <f>+VLOOKUP(Tabla1[[#This Row],[Artículo]],'.'!$B$2:$D$11481,3,)</f>
        <v>1</v>
      </c>
      <c r="AH79" s="37" t="str">
        <f>+IFERROR(SEARCH("pack",Tabla1[[#This Row],[PACK]]),"")</f>
        <v/>
      </c>
      <c r="AI79" s="40"/>
      <c r="AJ79" s="40"/>
    </row>
    <row r="80" spans="1:36" s="49" customFormat="1" ht="27" customHeight="1" x14ac:dyDescent="0.2">
      <c r="A80" s="50" t="s">
        <v>28</v>
      </c>
      <c r="B80" s="51" t="s">
        <v>96</v>
      </c>
      <c r="C80" s="29" t="s">
        <v>97</v>
      </c>
      <c r="D80" s="52" t="s">
        <v>27</v>
      </c>
      <c r="E80" s="53">
        <v>679757.91</v>
      </c>
      <c r="F80" s="23" t="str">
        <f>+IFERROR(VLOOKUP(Tabla1[[#This Row],[Artículo]],'..'!$B$2:$D$569000,3,),"")</f>
        <v/>
      </c>
      <c r="G80" s="24" t="str">
        <f>IF(H80=AF80,"", "Error MC")</f>
        <v>Error MC</v>
      </c>
      <c r="H80" s="25"/>
      <c r="I80" s="54">
        <f>+Tabla1[[#This Row],[MC]]*Tabla1[[#This Row],[Pedido]]*Tabla1[[#This Row],[PVC ]]</f>
        <v>0</v>
      </c>
      <c r="J80" s="26">
        <v>0.21</v>
      </c>
      <c r="K80" s="27"/>
      <c r="L80" s="28" t="s">
        <v>31</v>
      </c>
      <c r="M80" s="53">
        <v>1151509.895</v>
      </c>
      <c r="N80" s="55" t="str">
        <f>+IF(Tabla1[[#This Row],[F PMPI]]="SÍ","No","Sí")</f>
        <v>Sí</v>
      </c>
      <c r="O80" s="53">
        <f>+Tabla1[[#This Row],[PVL]]*1.055</f>
        <v>1214842.9392249999</v>
      </c>
      <c r="P80" s="53">
        <f>+Tabla1[[#This Row],[PVL]]*1.43</f>
        <v>1646659.1498499999</v>
      </c>
      <c r="Q80" s="56" t="str">
        <f>+HYPERLINK(Tabla1[[#This Row],[PAG]])</f>
        <v>https://todomusica.com.ar/sintetizadores/6674-mz-x500.html</v>
      </c>
      <c r="R80" s="40" t="s">
        <v>23338</v>
      </c>
      <c r="S80" s="40"/>
      <c r="T80" s="40"/>
      <c r="U80" s="40"/>
      <c r="V80" s="40"/>
      <c r="W80" s="40"/>
      <c r="X80" s="40"/>
      <c r="Y80" s="35"/>
      <c r="Z80" s="35" t="s">
        <v>24340</v>
      </c>
      <c r="AA80" s="36">
        <v>1</v>
      </c>
      <c r="AB80" s="35" t="s">
        <v>27</v>
      </c>
      <c r="AC80" s="35" t="str">
        <f>+IF(Tabla1[[#This Row],[STK]]="no","Sin STK", "STK disponible")</f>
        <v>Sin STK</v>
      </c>
      <c r="AD80" s="35">
        <f>+I80*J80</f>
        <v>0</v>
      </c>
      <c r="AE80" s="35">
        <f>+I80*K80</f>
        <v>0</v>
      </c>
      <c r="AF80" s="36">
        <f>IF(Tabla1[[#This Row],[ref pack]]=1,Tabla1[[#This Row],[Pedido]],LCM(Tabla1[[#This Row],[MC VIEJO]],Tabla1[[#This Row],[Pedido]]))</f>
        <v>1</v>
      </c>
      <c r="AG80" s="36">
        <f>+VLOOKUP(Tabla1[[#This Row],[Artículo]],'.'!$B$2:$D$11481,3,)</f>
        <v>1</v>
      </c>
      <c r="AH80" s="37" t="str">
        <f>+IFERROR(SEARCH("pack",Tabla1[[#This Row],[PACK]]),"")</f>
        <v/>
      </c>
      <c r="AI80" s="40"/>
      <c r="AJ80" s="40"/>
    </row>
    <row r="81" spans="1:36" s="49" customFormat="1" ht="27" customHeight="1" x14ac:dyDescent="0.2">
      <c r="A81" s="50" t="s">
        <v>28</v>
      </c>
      <c r="B81" s="51" t="s">
        <v>98</v>
      </c>
      <c r="C81" s="29" t="s">
        <v>99</v>
      </c>
      <c r="D81" s="52" t="s">
        <v>9841</v>
      </c>
      <c r="E81" s="53">
        <v>619470.18000000005</v>
      </c>
      <c r="F81" s="23" t="str">
        <f>+IFERROR(VLOOKUP(Tabla1[[#This Row],[Artículo]],'..'!$B$2:$D$569000,3,),"")</f>
        <v/>
      </c>
      <c r="G81" s="24" t="str">
        <f>IF(H81=AF81,"", "Error MC")</f>
        <v>Error MC</v>
      </c>
      <c r="H81" s="25"/>
      <c r="I81" s="54">
        <f>+Tabla1[[#This Row],[MC]]*Tabla1[[#This Row],[Pedido]]*Tabla1[[#This Row],[PVC ]]</f>
        <v>0</v>
      </c>
      <c r="J81" s="26">
        <v>0.21</v>
      </c>
      <c r="K81" s="27"/>
      <c r="L81" s="28" t="s">
        <v>31</v>
      </c>
      <c r="M81" s="53">
        <v>1049382.483</v>
      </c>
      <c r="N81" s="55" t="str">
        <f>+IF(Tabla1[[#This Row],[F PMPI]]="SÍ","No","Sí")</f>
        <v>Sí</v>
      </c>
      <c r="O81" s="53">
        <f>+Tabla1[[#This Row],[PVL]]*1.055</f>
        <v>1107098.519565</v>
      </c>
      <c r="P81" s="53">
        <f>+Tabla1[[#This Row],[PVL]]*1.43</f>
        <v>1500616.9506899999</v>
      </c>
      <c r="Q81" s="56" t="str">
        <f>+HYPERLINK(Tabla1[[#This Row],[PAG]])</f>
        <v>https://todomusica.com.ar/pianos-de-escenario/9336-px-s1000bk.html</v>
      </c>
      <c r="R81" s="40" t="s">
        <v>23338</v>
      </c>
      <c r="S81" s="40"/>
      <c r="T81" s="40"/>
      <c r="U81" s="40"/>
      <c r="V81" s="40"/>
      <c r="W81" s="40"/>
      <c r="X81" s="40"/>
      <c r="Y81" s="35"/>
      <c r="Z81" s="35" t="s">
        <v>24341</v>
      </c>
      <c r="AA81" s="36">
        <v>1</v>
      </c>
      <c r="AB81" s="35" t="s">
        <v>27</v>
      </c>
      <c r="AC81" s="35" t="str">
        <f>+IF(Tabla1[[#This Row],[STK]]="no","Sin STK", "STK disponible")</f>
        <v>STK disponible</v>
      </c>
      <c r="AD81" s="35">
        <f>+I81*J81</f>
        <v>0</v>
      </c>
      <c r="AE81" s="35">
        <f>+I81*K81</f>
        <v>0</v>
      </c>
      <c r="AF81" s="36">
        <f>IF(Tabla1[[#This Row],[ref pack]]=1,Tabla1[[#This Row],[Pedido]],LCM(Tabla1[[#This Row],[MC VIEJO]],Tabla1[[#This Row],[Pedido]]))</f>
        <v>1</v>
      </c>
      <c r="AG81" s="36">
        <f>+VLOOKUP(Tabla1[[#This Row],[Artículo]],'.'!$B$2:$D$11481,3,)</f>
        <v>1</v>
      </c>
      <c r="AH81" s="37" t="str">
        <f>+IFERROR(SEARCH("pack",Tabla1[[#This Row],[PACK]]),"")</f>
        <v/>
      </c>
      <c r="AI81" s="40"/>
      <c r="AJ81" s="40"/>
    </row>
    <row r="82" spans="1:36" s="49" customFormat="1" ht="27" customHeight="1" x14ac:dyDescent="0.2">
      <c r="A82" s="50" t="s">
        <v>28</v>
      </c>
      <c r="B82" s="51" t="s">
        <v>100</v>
      </c>
      <c r="C82" s="29" t="s">
        <v>101</v>
      </c>
      <c r="D82" s="52" t="s">
        <v>9841</v>
      </c>
      <c r="E82" s="53">
        <v>619470.18000000005</v>
      </c>
      <c r="F82" s="23" t="str">
        <f>+IFERROR(VLOOKUP(Tabla1[[#This Row],[Artículo]],'..'!$B$2:$D$569000,3,),"")</f>
        <v/>
      </c>
      <c r="G82" s="24" t="str">
        <f>IF(H82=AF82,"", "Error MC")</f>
        <v>Error MC</v>
      </c>
      <c r="H82" s="25"/>
      <c r="I82" s="54">
        <f>+Tabla1[[#This Row],[MC]]*Tabla1[[#This Row],[Pedido]]*Tabla1[[#This Row],[PVC ]]</f>
        <v>0</v>
      </c>
      <c r="J82" s="26">
        <v>0.21</v>
      </c>
      <c r="K82" s="27"/>
      <c r="L82" s="28" t="s">
        <v>31</v>
      </c>
      <c r="M82" s="53">
        <v>1049382.483</v>
      </c>
      <c r="N82" s="55" t="str">
        <f>+IF(Tabla1[[#This Row],[F PMPI]]="SÍ","No","Sí")</f>
        <v>Sí</v>
      </c>
      <c r="O82" s="53">
        <f>+Tabla1[[#This Row],[PVL]]*1.055</f>
        <v>1107098.519565</v>
      </c>
      <c r="P82" s="53">
        <f>+Tabla1[[#This Row],[PVL]]*1.43</f>
        <v>1500616.9506899999</v>
      </c>
      <c r="Q82" s="56" t="str">
        <f>+HYPERLINK(Tabla1[[#This Row],[PAG]])</f>
        <v>https://todomusica.com.ar/pianos-de-escenario/9337-px-s1000rd.html</v>
      </c>
      <c r="R82" s="40" t="s">
        <v>23338</v>
      </c>
      <c r="S82" s="40"/>
      <c r="T82" s="40"/>
      <c r="U82" s="40"/>
      <c r="V82" s="40"/>
      <c r="W82" s="40"/>
      <c r="X82" s="40"/>
      <c r="Y82" s="35"/>
      <c r="Z82" s="35" t="s">
        <v>24342</v>
      </c>
      <c r="AA82" s="36">
        <v>1</v>
      </c>
      <c r="AB82" s="35" t="s">
        <v>27</v>
      </c>
      <c r="AC82" s="35" t="str">
        <f>+IF(Tabla1[[#This Row],[STK]]="no","Sin STK", "STK disponible")</f>
        <v>STK disponible</v>
      </c>
      <c r="AD82" s="35">
        <f>+I82*J82</f>
        <v>0</v>
      </c>
      <c r="AE82" s="35">
        <f>+I82*K82</f>
        <v>0</v>
      </c>
      <c r="AF82" s="36">
        <f>IF(Tabla1[[#This Row],[ref pack]]=1,Tabla1[[#This Row],[Pedido]],LCM(Tabla1[[#This Row],[MC VIEJO]],Tabla1[[#This Row],[Pedido]]))</f>
        <v>1</v>
      </c>
      <c r="AG82" s="36">
        <f>+VLOOKUP(Tabla1[[#This Row],[Artículo]],'.'!$B$2:$D$11481,3,)</f>
        <v>1</v>
      </c>
      <c r="AH82" s="37" t="str">
        <f>+IFERROR(SEARCH("pack",Tabla1[[#This Row],[PACK]]),"")</f>
        <v/>
      </c>
      <c r="AI82" s="40"/>
      <c r="AJ82" s="40"/>
    </row>
    <row r="83" spans="1:36" s="49" customFormat="1" ht="27" customHeight="1" x14ac:dyDescent="0.2">
      <c r="A83" s="50" t="s">
        <v>28</v>
      </c>
      <c r="B83" s="51" t="s">
        <v>102</v>
      </c>
      <c r="C83" s="29" t="s">
        <v>103</v>
      </c>
      <c r="D83" s="52" t="s">
        <v>9841</v>
      </c>
      <c r="E83" s="53">
        <v>619470.18000000005</v>
      </c>
      <c r="F83" s="23" t="str">
        <f>+IFERROR(VLOOKUP(Tabla1[[#This Row],[Artículo]],'..'!$B$2:$D$569000,3,),"")</f>
        <v/>
      </c>
      <c r="G83" s="24" t="str">
        <f>IF(H83=AF83,"", "Error MC")</f>
        <v>Error MC</v>
      </c>
      <c r="H83" s="25"/>
      <c r="I83" s="54">
        <f>+Tabla1[[#This Row],[MC]]*Tabla1[[#This Row],[Pedido]]*Tabla1[[#This Row],[PVC ]]</f>
        <v>0</v>
      </c>
      <c r="J83" s="26">
        <v>0.21</v>
      </c>
      <c r="K83" s="27"/>
      <c r="L83" s="28" t="s">
        <v>31</v>
      </c>
      <c r="M83" s="53">
        <v>1049382.483</v>
      </c>
      <c r="N83" s="55" t="str">
        <f>+IF(Tabla1[[#This Row],[F PMPI]]="SÍ","No","Sí")</f>
        <v>Sí</v>
      </c>
      <c r="O83" s="53">
        <f>+Tabla1[[#This Row],[PVL]]*1.055</f>
        <v>1107098.519565</v>
      </c>
      <c r="P83" s="53">
        <f>+Tabla1[[#This Row],[PVL]]*1.43</f>
        <v>1500616.9506899999</v>
      </c>
      <c r="Q83" s="56" t="str">
        <f>+HYPERLINK(Tabla1[[#This Row],[PAG]])</f>
        <v>https://todomusica.com.ar/pianos-de-escenario/9338-px-s1000we.html</v>
      </c>
      <c r="R83" s="40" t="s">
        <v>23338</v>
      </c>
      <c r="S83" s="40"/>
      <c r="T83" s="40"/>
      <c r="U83" s="40"/>
      <c r="V83" s="40"/>
      <c r="W83" s="40"/>
      <c r="X83" s="40"/>
      <c r="Y83" s="35"/>
      <c r="Z83" s="35" t="s">
        <v>24343</v>
      </c>
      <c r="AA83" s="36">
        <v>1</v>
      </c>
      <c r="AB83" s="35" t="s">
        <v>27</v>
      </c>
      <c r="AC83" s="35" t="str">
        <f>+IF(Tabla1[[#This Row],[STK]]="no","Sin STK", "STK disponible")</f>
        <v>STK disponible</v>
      </c>
      <c r="AD83" s="35">
        <f>+I83*J83</f>
        <v>0</v>
      </c>
      <c r="AE83" s="35">
        <f>+I83*K83</f>
        <v>0</v>
      </c>
      <c r="AF83" s="36">
        <f>IF(Tabla1[[#This Row],[ref pack]]=1,Tabla1[[#This Row],[Pedido]],LCM(Tabla1[[#This Row],[MC VIEJO]],Tabla1[[#This Row],[Pedido]]))</f>
        <v>1</v>
      </c>
      <c r="AG83" s="36">
        <f>+VLOOKUP(Tabla1[[#This Row],[Artículo]],'.'!$B$2:$D$11481,3,)</f>
        <v>1</v>
      </c>
      <c r="AH83" s="37" t="str">
        <f>+IFERROR(SEARCH("pack",Tabla1[[#This Row],[PACK]]),"")</f>
        <v/>
      </c>
      <c r="AI83" s="40"/>
      <c r="AJ83" s="40"/>
    </row>
    <row r="84" spans="1:36" s="49" customFormat="1" ht="27" customHeight="1" x14ac:dyDescent="0.2">
      <c r="A84" s="50" t="s">
        <v>28</v>
      </c>
      <c r="B84" s="51" t="s">
        <v>104</v>
      </c>
      <c r="C84" s="29" t="s">
        <v>105</v>
      </c>
      <c r="D84" s="52" t="s">
        <v>9842</v>
      </c>
      <c r="E84" s="53">
        <v>828808.29</v>
      </c>
      <c r="F84" s="23" t="str">
        <f>+IFERROR(VLOOKUP(Tabla1[[#This Row],[Artículo]],'..'!$B$2:$D$569000,3,),"")</f>
        <v/>
      </c>
      <c r="G84" s="24" t="str">
        <f>IF(H84=AF84,"", "Error MC")</f>
        <v>Error MC</v>
      </c>
      <c r="H84" s="25"/>
      <c r="I84" s="54">
        <f>+Tabla1[[#This Row],[MC]]*Tabla1[[#This Row],[Pedido]]*Tabla1[[#This Row],[PVC ]]</f>
        <v>0</v>
      </c>
      <c r="J84" s="26">
        <v>0.21</v>
      </c>
      <c r="K84" s="27"/>
      <c r="L84" s="28" t="s">
        <v>31</v>
      </c>
      <c r="M84" s="53">
        <v>1404001.2479999999</v>
      </c>
      <c r="N84" s="55" t="str">
        <f>+IF(Tabla1[[#This Row],[F PMPI]]="SÍ","No","Sí")</f>
        <v>Sí</v>
      </c>
      <c r="O84" s="53">
        <f>+Tabla1[[#This Row],[PVL]]*1.055</f>
        <v>1481221.3166399999</v>
      </c>
      <c r="P84" s="53">
        <f>+Tabla1[[#This Row],[PVL]]*1.43</f>
        <v>2007721.7846399997</v>
      </c>
      <c r="Q84" s="56" t="str">
        <f>+HYPERLINK(Tabla1[[#This Row],[PAG]])</f>
        <v/>
      </c>
      <c r="R84" s="40" t="s">
        <v>23338</v>
      </c>
      <c r="S84" s="40"/>
      <c r="T84" s="40"/>
      <c r="U84" s="40"/>
      <c r="V84" s="40"/>
      <c r="W84" s="40"/>
      <c r="X84" s="40"/>
      <c r="Y84" s="35"/>
      <c r="Z84" s="35" t="s">
        <v>65</v>
      </c>
      <c r="AA84" s="36">
        <v>1</v>
      </c>
      <c r="AB84" s="35" t="s">
        <v>27</v>
      </c>
      <c r="AC84" s="35" t="str">
        <f>+IF(Tabla1[[#This Row],[STK]]="no","Sin STK", "STK disponible")</f>
        <v>STK disponible</v>
      </c>
      <c r="AD84" s="35">
        <f>+I84*J84</f>
        <v>0</v>
      </c>
      <c r="AE84" s="35">
        <f>+I84*K84</f>
        <v>0</v>
      </c>
      <c r="AF84" s="36">
        <f>IF(Tabla1[[#This Row],[ref pack]]=1,Tabla1[[#This Row],[Pedido]],LCM(Tabla1[[#This Row],[MC VIEJO]],Tabla1[[#This Row],[Pedido]]))</f>
        <v>1</v>
      </c>
      <c r="AG84" s="36">
        <f>+VLOOKUP(Tabla1[[#This Row],[Artículo]],'.'!$B$2:$D$11481,3,)</f>
        <v>1</v>
      </c>
      <c r="AH84" s="37" t="str">
        <f>+IFERROR(SEARCH("pack",Tabla1[[#This Row],[PACK]]),"")</f>
        <v/>
      </c>
      <c r="AI84" s="40"/>
      <c r="AJ84" s="40"/>
    </row>
    <row r="85" spans="1:36" s="49" customFormat="1" ht="27" customHeight="1" x14ac:dyDescent="0.2">
      <c r="A85" s="50" t="s">
        <v>28</v>
      </c>
      <c r="B85" s="51" t="s">
        <v>10890</v>
      </c>
      <c r="C85" s="29" t="s">
        <v>23366</v>
      </c>
      <c r="D85" s="52" t="s">
        <v>27</v>
      </c>
      <c r="E85" s="53">
        <v>1073351.49</v>
      </c>
      <c r="F85" s="23" t="str">
        <f>+IFERROR(VLOOKUP(Tabla1[[#This Row],[Artículo]],'..'!$B$2:$D$569000,3,),"")</f>
        <v/>
      </c>
      <c r="G85" s="24" t="str">
        <f>IF(H85=AF85,"", "Error MC")</f>
        <v>Error MC</v>
      </c>
      <c r="H85" s="25"/>
      <c r="I85" s="54">
        <f>+Tabla1[[#This Row],[MC]]*Tabla1[[#This Row],[Pedido]]*Tabla1[[#This Row],[PVC ]]</f>
        <v>0</v>
      </c>
      <c r="J85" s="26">
        <v>0.21</v>
      </c>
      <c r="K85" s="27"/>
      <c r="L85" s="28" t="s">
        <v>31</v>
      </c>
      <c r="M85" s="53">
        <v>1818257.429</v>
      </c>
      <c r="N85" s="55" t="str">
        <f>+IF(Tabla1[[#This Row],[F PMPI]]="SÍ","No","Sí")</f>
        <v>Sí</v>
      </c>
      <c r="O85" s="53">
        <f>+Tabla1[[#This Row],[PVL]]*1.055</f>
        <v>1918261.5875949999</v>
      </c>
      <c r="P85" s="53">
        <f>+Tabla1[[#This Row],[PVL]]*1.43</f>
        <v>2600108.12347</v>
      </c>
      <c r="Q85" s="56" t="str">
        <f>+HYPERLINK(Tabla1[[#This Row],[PAG]])</f>
        <v/>
      </c>
      <c r="R85" s="40" t="s">
        <v>23338</v>
      </c>
      <c r="S85" s="40"/>
      <c r="T85" s="40"/>
      <c r="U85" s="40"/>
      <c r="V85" s="40"/>
      <c r="W85" s="40"/>
      <c r="X85" s="40"/>
      <c r="Y85" s="35"/>
      <c r="Z85" s="35" t="s">
        <v>65</v>
      </c>
      <c r="AA85" s="36">
        <v>1</v>
      </c>
      <c r="AB85" s="35" t="s">
        <v>27</v>
      </c>
      <c r="AC85" s="35" t="str">
        <f>+IF(Tabla1[[#This Row],[STK]]="no","Sin STK", "STK disponible")</f>
        <v>Sin STK</v>
      </c>
      <c r="AD85" s="35">
        <f>+I85*J85</f>
        <v>0</v>
      </c>
      <c r="AE85" s="35">
        <f>+I85*K85</f>
        <v>0</v>
      </c>
      <c r="AF85" s="36">
        <f>IF(Tabla1[[#This Row],[ref pack]]=1,Tabla1[[#This Row],[Pedido]],LCM(Tabla1[[#This Row],[MC VIEJO]],Tabla1[[#This Row],[Pedido]]))</f>
        <v>1</v>
      </c>
      <c r="AG85" s="36">
        <f>+VLOOKUP(Tabla1[[#This Row],[Artículo]],'.'!$B$2:$D$11481,3,)</f>
        <v>1</v>
      </c>
      <c r="AH85" s="37" t="str">
        <f>+IFERROR(SEARCH("pack",Tabla1[[#This Row],[PACK]]),"")</f>
        <v/>
      </c>
      <c r="AI85" s="40"/>
      <c r="AJ85" s="40"/>
    </row>
    <row r="86" spans="1:36" s="49" customFormat="1" ht="27" customHeight="1" x14ac:dyDescent="0.2">
      <c r="A86" s="50" t="s">
        <v>28</v>
      </c>
      <c r="B86" s="51" t="s">
        <v>10892</v>
      </c>
      <c r="C86" s="29" t="s">
        <v>23367</v>
      </c>
      <c r="D86" s="52" t="s">
        <v>27</v>
      </c>
      <c r="E86" s="53">
        <v>1559478.57</v>
      </c>
      <c r="F86" s="23" t="str">
        <f>+IFERROR(VLOOKUP(Tabla1[[#This Row],[Artículo]],'..'!$B$2:$D$569000,3,),"")</f>
        <v/>
      </c>
      <c r="G86" s="24" t="str">
        <f>IF(H86=AF86,"", "Error MC")</f>
        <v>Error MC</v>
      </c>
      <c r="H86" s="25"/>
      <c r="I86" s="54">
        <f>+Tabla1[[#This Row],[MC]]*Tabla1[[#This Row],[Pedido]]*Tabla1[[#This Row],[PVC ]]</f>
        <v>0</v>
      </c>
      <c r="J86" s="26">
        <v>0.21</v>
      </c>
      <c r="K86" s="27"/>
      <c r="L86" s="28" t="s">
        <v>31</v>
      </c>
      <c r="M86" s="53">
        <v>2641756.7000000002</v>
      </c>
      <c r="N86" s="55" t="str">
        <f>+IF(Tabla1[[#This Row],[F PMPI]]="SÍ","No","Sí")</f>
        <v>Sí</v>
      </c>
      <c r="O86" s="53">
        <f>+Tabla1[[#This Row],[PVL]]*1.055</f>
        <v>2787053.3185000001</v>
      </c>
      <c r="P86" s="53">
        <f>+Tabla1[[#This Row],[PVL]]*1.43</f>
        <v>3777712.0810000002</v>
      </c>
      <c r="Q86" s="56" t="str">
        <f>+HYPERLINK(Tabla1[[#This Row],[PAG]])</f>
        <v/>
      </c>
      <c r="R86" s="40" t="s">
        <v>23338</v>
      </c>
      <c r="S86" s="40"/>
      <c r="T86" s="40"/>
      <c r="U86" s="40"/>
      <c r="V86" s="40"/>
      <c r="W86" s="40"/>
      <c r="X86" s="40"/>
      <c r="Y86" s="35"/>
      <c r="Z86" s="35" t="s">
        <v>65</v>
      </c>
      <c r="AA86" s="36">
        <v>1</v>
      </c>
      <c r="AB86" s="35" t="s">
        <v>27</v>
      </c>
      <c r="AC86" s="35" t="str">
        <f>+IF(Tabla1[[#This Row],[STK]]="no","Sin STK", "STK disponible")</f>
        <v>Sin STK</v>
      </c>
      <c r="AD86" s="35">
        <f>+I86*J86</f>
        <v>0</v>
      </c>
      <c r="AE86" s="35">
        <f>+I86*K86</f>
        <v>0</v>
      </c>
      <c r="AF86" s="36">
        <f>IF(Tabla1[[#This Row],[ref pack]]=1,Tabla1[[#This Row],[Pedido]],LCM(Tabla1[[#This Row],[MC VIEJO]],Tabla1[[#This Row],[Pedido]]))</f>
        <v>1</v>
      </c>
      <c r="AG86" s="36">
        <f>+VLOOKUP(Tabla1[[#This Row],[Artículo]],'.'!$B$2:$D$11481,3,)</f>
        <v>1</v>
      </c>
      <c r="AH86" s="37" t="str">
        <f>+IFERROR(SEARCH("pack",Tabla1[[#This Row],[PACK]]),"")</f>
        <v/>
      </c>
      <c r="AI86" s="40"/>
      <c r="AJ86" s="40"/>
    </row>
    <row r="87" spans="1:36" s="49" customFormat="1" ht="27" customHeight="1" x14ac:dyDescent="0.2">
      <c r="A87" s="50" t="s">
        <v>28</v>
      </c>
      <c r="B87" s="51" t="s">
        <v>10894</v>
      </c>
      <c r="C87" s="29" t="s">
        <v>23368</v>
      </c>
      <c r="D87" s="52" t="s">
        <v>27</v>
      </c>
      <c r="E87" s="53">
        <v>2344595.42</v>
      </c>
      <c r="F87" s="23" t="str">
        <f>+IFERROR(VLOOKUP(Tabla1[[#This Row],[Artículo]],'..'!$B$2:$D$569000,3,),"")</f>
        <v/>
      </c>
      <c r="G87" s="24" t="str">
        <f>IF(H87=AF87,"", "Error MC")</f>
        <v>Error MC</v>
      </c>
      <c r="H87" s="25"/>
      <c r="I87" s="54">
        <f>+Tabla1[[#This Row],[MC]]*Tabla1[[#This Row],[Pedido]]*Tabla1[[#This Row],[PVC ]]</f>
        <v>0</v>
      </c>
      <c r="J87" s="26">
        <v>0.21</v>
      </c>
      <c r="K87" s="27"/>
      <c r="L87" s="28" t="s">
        <v>31</v>
      </c>
      <c r="M87" s="53">
        <v>3971744.6439999999</v>
      </c>
      <c r="N87" s="55" t="str">
        <f>+IF(Tabla1[[#This Row],[F PMPI]]="SÍ","No","Sí")</f>
        <v>Sí</v>
      </c>
      <c r="O87" s="53">
        <f>+Tabla1[[#This Row],[PVL]]*1.055</f>
        <v>4190190.5994199994</v>
      </c>
      <c r="P87" s="53">
        <f>+Tabla1[[#This Row],[PVL]]*1.43</f>
        <v>5679594.8409199994</v>
      </c>
      <c r="Q87" s="56" t="str">
        <f>+HYPERLINK(Tabla1[[#This Row],[PAG]])</f>
        <v/>
      </c>
      <c r="R87" s="40" t="s">
        <v>23338</v>
      </c>
      <c r="S87" s="40"/>
      <c r="T87" s="40"/>
      <c r="U87" s="40"/>
      <c r="V87" s="40"/>
      <c r="W87" s="40"/>
      <c r="X87" s="40"/>
      <c r="Y87" s="35"/>
      <c r="Z87" s="35" t="s">
        <v>65</v>
      </c>
      <c r="AA87" s="36">
        <v>1</v>
      </c>
      <c r="AB87" s="35" t="s">
        <v>27</v>
      </c>
      <c r="AC87" s="35" t="str">
        <f>+IF(Tabla1[[#This Row],[STK]]="no","Sin STK", "STK disponible")</f>
        <v>Sin STK</v>
      </c>
      <c r="AD87" s="35">
        <f>+I87*J87</f>
        <v>0</v>
      </c>
      <c r="AE87" s="35">
        <f>+I87*K87</f>
        <v>0</v>
      </c>
      <c r="AF87" s="36">
        <f>IF(Tabla1[[#This Row],[ref pack]]=1,Tabla1[[#This Row],[Pedido]],LCM(Tabla1[[#This Row],[MC VIEJO]],Tabla1[[#This Row],[Pedido]]))</f>
        <v>1</v>
      </c>
      <c r="AG87" s="36">
        <f>+VLOOKUP(Tabla1[[#This Row],[Artículo]],'.'!$B$2:$D$11481,3,)</f>
        <v>1</v>
      </c>
      <c r="AH87" s="37" t="str">
        <f>+IFERROR(SEARCH("pack",Tabla1[[#This Row],[PACK]]),"")</f>
        <v/>
      </c>
      <c r="AI87" s="40"/>
      <c r="AJ87" s="40"/>
    </row>
    <row r="88" spans="1:36" s="49" customFormat="1" ht="27" customHeight="1" x14ac:dyDescent="0.2">
      <c r="A88" s="50" t="s">
        <v>28</v>
      </c>
      <c r="B88" s="51" t="s">
        <v>10896</v>
      </c>
      <c r="C88" s="29" t="s">
        <v>23369</v>
      </c>
      <c r="D88" s="52" t="s">
        <v>27</v>
      </c>
      <c r="E88" s="53">
        <v>2505920.79</v>
      </c>
      <c r="F88" s="23" t="str">
        <f>+IFERROR(VLOOKUP(Tabla1[[#This Row],[Artículo]],'..'!$B$2:$D$569000,3,),"")</f>
        <v/>
      </c>
      <c r="G88" s="24" t="str">
        <f>IF(H88=AF88,"", "Error MC")</f>
        <v>Error MC</v>
      </c>
      <c r="H88" s="25"/>
      <c r="I88" s="54">
        <f>+Tabla1[[#This Row],[MC]]*Tabla1[[#This Row],[Pedido]]*Tabla1[[#This Row],[PVC ]]</f>
        <v>0</v>
      </c>
      <c r="J88" s="26">
        <v>0.21</v>
      </c>
      <c r="K88" s="27"/>
      <c r="L88" s="28" t="s">
        <v>31</v>
      </c>
      <c r="M88" s="53">
        <v>4245029.8229999999</v>
      </c>
      <c r="N88" s="55" t="str">
        <f>+IF(Tabla1[[#This Row],[F PMPI]]="SÍ","No","Sí")</f>
        <v>Sí</v>
      </c>
      <c r="O88" s="53">
        <f>+Tabla1[[#This Row],[PVL]]*1.055</f>
        <v>4478506.4632649999</v>
      </c>
      <c r="P88" s="53">
        <f>+Tabla1[[#This Row],[PVL]]*1.43</f>
        <v>6070392.6468899995</v>
      </c>
      <c r="Q88" s="56" t="str">
        <f>+HYPERLINK(Tabla1[[#This Row],[PAG]])</f>
        <v/>
      </c>
      <c r="R88" s="40" t="s">
        <v>23338</v>
      </c>
      <c r="S88" s="40"/>
      <c r="T88" s="40"/>
      <c r="U88" s="40"/>
      <c r="V88" s="40"/>
      <c r="W88" s="40"/>
      <c r="X88" s="40"/>
      <c r="Y88" s="35"/>
      <c r="Z88" s="35" t="s">
        <v>65</v>
      </c>
      <c r="AA88" s="36">
        <v>1</v>
      </c>
      <c r="AB88" s="35" t="s">
        <v>27</v>
      </c>
      <c r="AC88" s="35" t="str">
        <f>+IF(Tabla1[[#This Row],[STK]]="no","Sin STK", "STK disponible")</f>
        <v>Sin STK</v>
      </c>
      <c r="AD88" s="35">
        <f>+I88*J88</f>
        <v>0</v>
      </c>
      <c r="AE88" s="35">
        <f>+I88*K88</f>
        <v>0</v>
      </c>
      <c r="AF88" s="36">
        <f>IF(Tabla1[[#This Row],[ref pack]]=1,Tabla1[[#This Row],[Pedido]],LCM(Tabla1[[#This Row],[MC VIEJO]],Tabla1[[#This Row],[Pedido]]))</f>
        <v>1</v>
      </c>
      <c r="AG88" s="36">
        <f>+VLOOKUP(Tabla1[[#This Row],[Artículo]],'.'!$B$2:$D$11481,3,)</f>
        <v>1</v>
      </c>
      <c r="AH88" s="37" t="str">
        <f>+IFERROR(SEARCH("pack",Tabla1[[#This Row],[PACK]]),"")</f>
        <v/>
      </c>
      <c r="AI88" s="40"/>
      <c r="AJ88" s="40"/>
    </row>
    <row r="89" spans="1:36" s="49" customFormat="1" ht="27" customHeight="1" x14ac:dyDescent="0.2">
      <c r="A89" s="50" t="s">
        <v>28</v>
      </c>
      <c r="B89" s="51" t="s">
        <v>10898</v>
      </c>
      <c r="C89" s="29" t="s">
        <v>23370</v>
      </c>
      <c r="D89" s="52" t="s">
        <v>27</v>
      </c>
      <c r="E89" s="53">
        <v>2344595.42</v>
      </c>
      <c r="F89" s="23" t="str">
        <f>+IFERROR(VLOOKUP(Tabla1[[#This Row],[Artículo]],'..'!$B$2:$D$569000,3,),"")</f>
        <v/>
      </c>
      <c r="G89" s="24" t="str">
        <f>IF(H89=AF89,"", "Error MC")</f>
        <v>Error MC</v>
      </c>
      <c r="H89" s="25"/>
      <c r="I89" s="54">
        <f>+Tabla1[[#This Row],[MC]]*Tabla1[[#This Row],[Pedido]]*Tabla1[[#This Row],[PVC ]]</f>
        <v>0</v>
      </c>
      <c r="J89" s="26">
        <v>0.21</v>
      </c>
      <c r="K89" s="27"/>
      <c r="L89" s="28" t="s">
        <v>31</v>
      </c>
      <c r="M89" s="53">
        <v>3971744.6439999999</v>
      </c>
      <c r="N89" s="55" t="str">
        <f>+IF(Tabla1[[#This Row],[F PMPI]]="SÍ","No","Sí")</f>
        <v>Sí</v>
      </c>
      <c r="O89" s="53">
        <f>+Tabla1[[#This Row],[PVL]]*1.055</f>
        <v>4190190.5994199994</v>
      </c>
      <c r="P89" s="53">
        <f>+Tabla1[[#This Row],[PVL]]*1.43</f>
        <v>5679594.8409199994</v>
      </c>
      <c r="Q89" s="56" t="str">
        <f>+HYPERLINK(Tabla1[[#This Row],[PAG]])</f>
        <v/>
      </c>
      <c r="R89" s="40" t="s">
        <v>23338</v>
      </c>
      <c r="S89" s="40"/>
      <c r="T89" s="40"/>
      <c r="U89" s="40"/>
      <c r="V89" s="40"/>
      <c r="W89" s="40"/>
      <c r="X89" s="40"/>
      <c r="Y89" s="35"/>
      <c r="Z89" s="35" t="s">
        <v>65</v>
      </c>
      <c r="AA89" s="36">
        <v>1</v>
      </c>
      <c r="AB89" s="35" t="s">
        <v>27</v>
      </c>
      <c r="AC89" s="35" t="str">
        <f>+IF(Tabla1[[#This Row],[STK]]="no","Sin STK", "STK disponible")</f>
        <v>Sin STK</v>
      </c>
      <c r="AD89" s="35">
        <f>+I89*J89</f>
        <v>0</v>
      </c>
      <c r="AE89" s="35">
        <f>+I89*K89</f>
        <v>0</v>
      </c>
      <c r="AF89" s="36">
        <f>IF(Tabla1[[#This Row],[ref pack]]=1,Tabla1[[#This Row],[Pedido]],LCM(Tabla1[[#This Row],[MC VIEJO]],Tabla1[[#This Row],[Pedido]]))</f>
        <v>1</v>
      </c>
      <c r="AG89" s="36">
        <f>+VLOOKUP(Tabla1[[#This Row],[Artículo]],'.'!$B$2:$D$11481,3,)</f>
        <v>1</v>
      </c>
      <c r="AH89" s="37" t="str">
        <f>+IFERROR(SEARCH("pack",Tabla1[[#This Row],[PACK]]),"")</f>
        <v/>
      </c>
      <c r="AI89" s="40"/>
      <c r="AJ89" s="40"/>
    </row>
    <row r="90" spans="1:36" s="49" customFormat="1" ht="27" customHeight="1" x14ac:dyDescent="0.2">
      <c r="A90" s="50" t="s">
        <v>28</v>
      </c>
      <c r="B90" s="51" t="s">
        <v>10929</v>
      </c>
      <c r="C90" s="29" t="s">
        <v>10930</v>
      </c>
      <c r="D90" s="52" t="s">
        <v>27</v>
      </c>
      <c r="E90" s="53">
        <v>984726.15</v>
      </c>
      <c r="F90" s="23" t="str">
        <f>+IFERROR(VLOOKUP(Tabla1[[#This Row],[Artículo]],'..'!$B$2:$D$569000,3,),"")</f>
        <v/>
      </c>
      <c r="G90" s="24" t="str">
        <f>IF(H90=AF90,"", "Error MC")</f>
        <v>Error MC</v>
      </c>
      <c r="H90" s="25"/>
      <c r="I90" s="54">
        <f>+Tabla1[[#This Row],[MC]]*Tabla1[[#This Row],[Pedido]]*Tabla1[[#This Row],[PVC ]]</f>
        <v>0</v>
      </c>
      <c r="J90" s="26">
        <v>0.21</v>
      </c>
      <c r="K90" s="27"/>
      <c r="L90" s="28" t="s">
        <v>31</v>
      </c>
      <c r="M90" s="53">
        <v>1668126.098</v>
      </c>
      <c r="N90" s="55" t="str">
        <f>+IF(Tabla1[[#This Row],[F PMPI]]="SÍ","No","Sí")</f>
        <v>Sí</v>
      </c>
      <c r="O90" s="53">
        <f>+Tabla1[[#This Row],[PVL]]*1.055</f>
        <v>1759873.03339</v>
      </c>
      <c r="P90" s="53">
        <f>+Tabla1[[#This Row],[PVL]]*1.43</f>
        <v>2385420.32014</v>
      </c>
      <c r="Q90" s="56" t="str">
        <f>+HYPERLINK(Tabla1[[#This Row],[PAG]])</f>
        <v>https://todomusica.com.ar/pianos-de-escenario/6690-px560mbe.html</v>
      </c>
      <c r="R90" s="40" t="s">
        <v>23338</v>
      </c>
      <c r="S90" s="40"/>
      <c r="T90" s="40"/>
      <c r="U90" s="40"/>
      <c r="V90" s="40"/>
      <c r="W90" s="40"/>
      <c r="X90" s="40"/>
      <c r="Y90" s="35"/>
      <c r="Z90" s="35" t="s">
        <v>24344</v>
      </c>
      <c r="AA90" s="36">
        <v>1</v>
      </c>
      <c r="AB90" s="35" t="s">
        <v>27</v>
      </c>
      <c r="AC90" s="35" t="str">
        <f>+IF(Tabla1[[#This Row],[STK]]="no","Sin STK", "STK disponible")</f>
        <v>Sin STK</v>
      </c>
      <c r="AD90" s="35">
        <f>+I90*J90</f>
        <v>0</v>
      </c>
      <c r="AE90" s="35">
        <f>+I90*K90</f>
        <v>0</v>
      </c>
      <c r="AF90" s="36">
        <f>IF(Tabla1[[#This Row],[ref pack]]=1,Tabla1[[#This Row],[Pedido]],LCM(Tabla1[[#This Row],[MC VIEJO]],Tabla1[[#This Row],[Pedido]]))</f>
        <v>1</v>
      </c>
      <c r="AG90" s="36">
        <f>+VLOOKUP(Tabla1[[#This Row],[Artículo]],'.'!$B$2:$D$11481,3,)</f>
        <v>1</v>
      </c>
      <c r="AH90" s="37" t="str">
        <f>+IFERROR(SEARCH("pack",Tabla1[[#This Row],[PACK]]),"")</f>
        <v/>
      </c>
      <c r="AI90" s="40"/>
      <c r="AJ90" s="40"/>
    </row>
    <row r="91" spans="1:36" s="49" customFormat="1" ht="27" customHeight="1" x14ac:dyDescent="0.2">
      <c r="A91" s="50" t="s">
        <v>28</v>
      </c>
      <c r="B91" s="51" t="s">
        <v>106</v>
      </c>
      <c r="C91" s="29" t="s">
        <v>107</v>
      </c>
      <c r="D91" s="52" t="s">
        <v>9841</v>
      </c>
      <c r="E91" s="53">
        <v>713268.69</v>
      </c>
      <c r="F91" s="23" t="str">
        <f>+IFERROR(VLOOKUP(Tabla1[[#This Row],[Artículo]],'..'!$B$2:$D$569000,3,),"")</f>
        <v/>
      </c>
      <c r="G91" s="24" t="str">
        <f>IF(H91=AF91,"", "Error MC")</f>
        <v>Error MC</v>
      </c>
      <c r="H91" s="25"/>
      <c r="I91" s="54">
        <f>+Tabla1[[#This Row],[MC]]*Tabla1[[#This Row],[Pedido]]*Tabla1[[#This Row],[PVC ]]</f>
        <v>0</v>
      </c>
      <c r="J91" s="26">
        <v>0.21</v>
      </c>
      <c r="K91" s="27"/>
      <c r="L91" s="28" t="s">
        <v>31</v>
      </c>
      <c r="M91" s="53">
        <v>1208277.166</v>
      </c>
      <c r="N91" s="55" t="str">
        <f>+IF(Tabla1[[#This Row],[F PMPI]]="SÍ","No","Sí")</f>
        <v>Sí</v>
      </c>
      <c r="O91" s="53">
        <f>+Tabla1[[#This Row],[PVL]]*1.055</f>
        <v>1274732.41013</v>
      </c>
      <c r="P91" s="53">
        <f>+Tabla1[[#This Row],[PVL]]*1.43</f>
        <v>1727836.3473799999</v>
      </c>
      <c r="Q91" s="56" t="str">
        <f>+HYPERLINK(Tabla1[[#This Row],[PAG]])</f>
        <v>https://todomusica.com.ar/pianos-con-mueble/8324-px770bk.html</v>
      </c>
      <c r="R91" s="40" t="s">
        <v>23338</v>
      </c>
      <c r="S91" s="40"/>
      <c r="T91" s="40"/>
      <c r="U91" s="40"/>
      <c r="V91" s="40"/>
      <c r="W91" s="40"/>
      <c r="X91" s="40"/>
      <c r="Y91" s="35"/>
      <c r="Z91" s="35" t="s">
        <v>24345</v>
      </c>
      <c r="AA91" s="36">
        <v>1</v>
      </c>
      <c r="AB91" s="35" t="s">
        <v>27</v>
      </c>
      <c r="AC91" s="35" t="str">
        <f>+IF(Tabla1[[#This Row],[STK]]="no","Sin STK", "STK disponible")</f>
        <v>STK disponible</v>
      </c>
      <c r="AD91" s="35">
        <f>+I91*J91</f>
        <v>0</v>
      </c>
      <c r="AE91" s="35">
        <f>+I91*K91</f>
        <v>0</v>
      </c>
      <c r="AF91" s="36">
        <f>IF(Tabla1[[#This Row],[ref pack]]=1,Tabla1[[#This Row],[Pedido]],LCM(Tabla1[[#This Row],[MC VIEJO]],Tabla1[[#This Row],[Pedido]]))</f>
        <v>1</v>
      </c>
      <c r="AG91" s="36">
        <f>+VLOOKUP(Tabla1[[#This Row],[Artículo]],'.'!$B$2:$D$11481,3,)</f>
        <v>1</v>
      </c>
      <c r="AH91" s="37" t="str">
        <f>+IFERROR(SEARCH("pack",Tabla1[[#This Row],[PACK]]),"")</f>
        <v/>
      </c>
      <c r="AI91" s="40"/>
      <c r="AJ91" s="40"/>
    </row>
    <row r="92" spans="1:36" s="49" customFormat="1" ht="27" customHeight="1" x14ac:dyDescent="0.2">
      <c r="A92" s="50" t="s">
        <v>28</v>
      </c>
      <c r="B92" s="51" t="s">
        <v>108</v>
      </c>
      <c r="C92" s="29" t="s">
        <v>109</v>
      </c>
      <c r="D92" s="52" t="s">
        <v>27</v>
      </c>
      <c r="E92" s="53">
        <v>713268.69</v>
      </c>
      <c r="F92" s="23" t="str">
        <f>+IFERROR(VLOOKUP(Tabla1[[#This Row],[Artículo]],'..'!$B$2:$D$569000,3,),"")</f>
        <v/>
      </c>
      <c r="G92" s="24" t="str">
        <f>IF(H92=AF92,"", "Error MC")</f>
        <v>Error MC</v>
      </c>
      <c r="H92" s="25"/>
      <c r="I92" s="54">
        <f>+Tabla1[[#This Row],[MC]]*Tabla1[[#This Row],[Pedido]]*Tabla1[[#This Row],[PVC ]]</f>
        <v>0</v>
      </c>
      <c r="J92" s="26">
        <v>0.21</v>
      </c>
      <c r="K92" s="27"/>
      <c r="L92" s="28" t="s">
        <v>31</v>
      </c>
      <c r="M92" s="53">
        <v>1208277.166</v>
      </c>
      <c r="N92" s="55" t="str">
        <f>+IF(Tabla1[[#This Row],[F PMPI]]="SÍ","No","Sí")</f>
        <v>Sí</v>
      </c>
      <c r="O92" s="53">
        <f>+Tabla1[[#This Row],[PVL]]*1.055</f>
        <v>1274732.41013</v>
      </c>
      <c r="P92" s="53">
        <f>+Tabla1[[#This Row],[PVL]]*1.43</f>
        <v>1727836.3473799999</v>
      </c>
      <c r="Q92" s="56" t="str">
        <f>+HYPERLINK(Tabla1[[#This Row],[PAG]])</f>
        <v>https://todomusica.com.ar/pianos-con-mueble/8325-px770bn.html</v>
      </c>
      <c r="R92" s="40" t="s">
        <v>23338</v>
      </c>
      <c r="S92" s="40"/>
      <c r="T92" s="40"/>
      <c r="U92" s="40"/>
      <c r="V92" s="40"/>
      <c r="W92" s="40"/>
      <c r="X92" s="40"/>
      <c r="Y92" s="35"/>
      <c r="Z92" s="35" t="s">
        <v>24346</v>
      </c>
      <c r="AA92" s="36">
        <v>1</v>
      </c>
      <c r="AB92" s="35" t="s">
        <v>27</v>
      </c>
      <c r="AC92" s="35" t="str">
        <f>+IF(Tabla1[[#This Row],[STK]]="no","Sin STK", "STK disponible")</f>
        <v>Sin STK</v>
      </c>
      <c r="AD92" s="35">
        <f>+I92*J92</f>
        <v>0</v>
      </c>
      <c r="AE92" s="35">
        <f>+I92*K92</f>
        <v>0</v>
      </c>
      <c r="AF92" s="36">
        <f>IF(Tabla1[[#This Row],[ref pack]]=1,Tabla1[[#This Row],[Pedido]],LCM(Tabla1[[#This Row],[MC VIEJO]],Tabla1[[#This Row],[Pedido]]))</f>
        <v>1</v>
      </c>
      <c r="AG92" s="36">
        <f>+VLOOKUP(Tabla1[[#This Row],[Artículo]],'.'!$B$2:$D$11481,3,)</f>
        <v>1</v>
      </c>
      <c r="AH92" s="37" t="str">
        <f>+IFERROR(SEARCH("pack",Tabla1[[#This Row],[PACK]]),"")</f>
        <v/>
      </c>
      <c r="AI92" s="40"/>
      <c r="AJ92" s="40"/>
    </row>
    <row r="93" spans="1:36" s="49" customFormat="1" ht="27" customHeight="1" x14ac:dyDescent="0.2">
      <c r="A93" s="50" t="s">
        <v>28</v>
      </c>
      <c r="B93" s="51" t="s">
        <v>110</v>
      </c>
      <c r="C93" s="29" t="s">
        <v>111</v>
      </c>
      <c r="D93" s="52" t="s">
        <v>9842</v>
      </c>
      <c r="E93" s="53">
        <v>713268.69</v>
      </c>
      <c r="F93" s="23" t="str">
        <f>+IFERROR(VLOOKUP(Tabla1[[#This Row],[Artículo]],'..'!$B$2:$D$569000,3,),"")</f>
        <v/>
      </c>
      <c r="G93" s="24" t="str">
        <f>IF(H93=AF93,"", "Error MC")</f>
        <v>Error MC</v>
      </c>
      <c r="H93" s="25"/>
      <c r="I93" s="54">
        <f>+Tabla1[[#This Row],[MC]]*Tabla1[[#This Row],[Pedido]]*Tabla1[[#This Row],[PVC ]]</f>
        <v>0</v>
      </c>
      <c r="J93" s="26">
        <v>0.21</v>
      </c>
      <c r="K93" s="27"/>
      <c r="L93" s="28" t="s">
        <v>31</v>
      </c>
      <c r="M93" s="53">
        <v>1208277.166</v>
      </c>
      <c r="N93" s="55" t="str">
        <f>+IF(Tabla1[[#This Row],[F PMPI]]="SÍ","No","Sí")</f>
        <v>Sí</v>
      </c>
      <c r="O93" s="53">
        <f>+Tabla1[[#This Row],[PVL]]*1.055</f>
        <v>1274732.41013</v>
      </c>
      <c r="P93" s="53">
        <f>+Tabla1[[#This Row],[PVL]]*1.43</f>
        <v>1727836.3473799999</v>
      </c>
      <c r="Q93" s="56" t="str">
        <f>+HYPERLINK(Tabla1[[#This Row],[PAG]])</f>
        <v>https://todomusica.com.ar/pianos-con-mueble/8326-px770we.html</v>
      </c>
      <c r="R93" s="40" t="s">
        <v>23338</v>
      </c>
      <c r="S93" s="40"/>
      <c r="T93" s="40"/>
      <c r="U93" s="40"/>
      <c r="V93" s="40"/>
      <c r="W93" s="40"/>
      <c r="X93" s="40"/>
      <c r="Y93" s="35"/>
      <c r="Z93" s="35" t="s">
        <v>24347</v>
      </c>
      <c r="AA93" s="36">
        <v>1</v>
      </c>
      <c r="AB93" s="35" t="s">
        <v>27</v>
      </c>
      <c r="AC93" s="35" t="str">
        <f>+IF(Tabla1[[#This Row],[STK]]="no","Sin STK", "STK disponible")</f>
        <v>STK disponible</v>
      </c>
      <c r="AD93" s="35">
        <f>+I93*J93</f>
        <v>0</v>
      </c>
      <c r="AE93" s="35">
        <f>+I93*K93</f>
        <v>0</v>
      </c>
      <c r="AF93" s="36">
        <f>IF(Tabla1[[#This Row],[ref pack]]=1,Tabla1[[#This Row],[Pedido]],LCM(Tabla1[[#This Row],[MC VIEJO]],Tabla1[[#This Row],[Pedido]]))</f>
        <v>1</v>
      </c>
      <c r="AG93" s="36">
        <f>+VLOOKUP(Tabla1[[#This Row],[Artículo]],'.'!$B$2:$D$11481,3,)</f>
        <v>1</v>
      </c>
      <c r="AH93" s="37" t="str">
        <f>+IFERROR(SEARCH("pack",Tabla1[[#This Row],[PACK]]),"")</f>
        <v/>
      </c>
      <c r="AI93" s="40"/>
      <c r="AJ93" s="40"/>
    </row>
    <row r="94" spans="1:36" s="49" customFormat="1" ht="27" customHeight="1" x14ac:dyDescent="0.2">
      <c r="A94" s="50" t="s">
        <v>28</v>
      </c>
      <c r="B94" s="51" t="s">
        <v>116</v>
      </c>
      <c r="C94" s="29" t="s">
        <v>117</v>
      </c>
      <c r="D94" s="52" t="s">
        <v>27</v>
      </c>
      <c r="E94" s="53">
        <v>50412.05</v>
      </c>
      <c r="F94" s="23" t="str">
        <f>+IFERROR(VLOOKUP(Tabla1[[#This Row],[Artículo]],'..'!$B$2:$D$569000,3,),"")</f>
        <v/>
      </c>
      <c r="G94" s="24" t="str">
        <f>IF(H94=AF94,"", "Error MC")</f>
        <v>Error MC</v>
      </c>
      <c r="H94" s="25"/>
      <c r="I94" s="54">
        <f>+Tabla1[[#This Row],[MC]]*Tabla1[[#This Row],[Pedido]]*Tabla1[[#This Row],[PVC ]]</f>
        <v>0</v>
      </c>
      <c r="J94" s="26">
        <v>0.21</v>
      </c>
      <c r="K94" s="27"/>
      <c r="L94" s="28" t="s">
        <v>31</v>
      </c>
      <c r="M94" s="53">
        <v>85398.013000000006</v>
      </c>
      <c r="N94" s="55" t="str">
        <f>+IF(Tabla1[[#This Row],[F PMPI]]="SÍ","No","Sí")</f>
        <v>Sí</v>
      </c>
      <c r="O94" s="53">
        <f>+Tabla1[[#This Row],[PVL]]*1.055</f>
        <v>90094.903715000008</v>
      </c>
      <c r="P94" s="53">
        <f>+Tabla1[[#This Row],[PVL]]*1.43</f>
        <v>122119.15859000001</v>
      </c>
      <c r="Q94" s="56" t="str">
        <f>+HYPERLINK(Tabla1[[#This Row],[PAG]])</f>
        <v>https://todomusica.com.ar/teclados-mini/3212-tecl-portatil-32t-t-mini-8polif-100s-50r-10m-5s-bateria-s-auricular-func-lecciones-pian-o.html</v>
      </c>
      <c r="R94" s="40" t="s">
        <v>23338</v>
      </c>
      <c r="S94" s="40"/>
      <c r="T94" s="40"/>
      <c r="U94" s="40"/>
      <c r="V94" s="40"/>
      <c r="W94" s="40"/>
      <c r="X94" s="40"/>
      <c r="Y94" s="35"/>
      <c r="Z94" s="35" t="s">
        <v>118</v>
      </c>
      <c r="AA94" s="36">
        <v>1</v>
      </c>
      <c r="AB94" s="35" t="s">
        <v>27</v>
      </c>
      <c r="AC94" s="35" t="str">
        <f>+IF(Tabla1[[#This Row],[STK]]="no","Sin STK", "STK disponible")</f>
        <v>Sin STK</v>
      </c>
      <c r="AD94" s="35">
        <f>+I94*J94</f>
        <v>0</v>
      </c>
      <c r="AE94" s="35">
        <f>+I94*K94</f>
        <v>0</v>
      </c>
      <c r="AF94" s="36">
        <f>IF(Tabla1[[#This Row],[ref pack]]=1,Tabla1[[#This Row],[Pedido]],LCM(Tabla1[[#This Row],[MC VIEJO]],Tabla1[[#This Row],[Pedido]]))</f>
        <v>1</v>
      </c>
      <c r="AG94" s="36">
        <f>+VLOOKUP(Tabla1[[#This Row],[Artículo]],'.'!$B$2:$D$11481,3,)</f>
        <v>1</v>
      </c>
      <c r="AH94" s="37" t="str">
        <f>+IFERROR(SEARCH("pack",Tabla1[[#This Row],[PACK]]),"")</f>
        <v/>
      </c>
      <c r="AI94" s="40"/>
      <c r="AJ94" s="40"/>
    </row>
    <row r="95" spans="1:36" s="49" customFormat="1" ht="27" customHeight="1" x14ac:dyDescent="0.2">
      <c r="A95" s="50" t="s">
        <v>28</v>
      </c>
      <c r="B95" s="51" t="s">
        <v>119</v>
      </c>
      <c r="C95" s="29" t="s">
        <v>120</v>
      </c>
      <c r="D95" s="52" t="s">
        <v>27</v>
      </c>
      <c r="E95" s="53">
        <v>64083.07</v>
      </c>
      <c r="F95" s="23" t="str">
        <f>+IFERROR(VLOOKUP(Tabla1[[#This Row],[Artículo]],'..'!$B$2:$D$569000,3,),"")</f>
        <v/>
      </c>
      <c r="G95" s="24" t="str">
        <f>IF(H95=AF95,"", "Error MC")</f>
        <v>Error MC</v>
      </c>
      <c r="H95" s="25"/>
      <c r="I95" s="54">
        <f>+Tabla1[[#This Row],[MC]]*Tabla1[[#This Row],[Pedido]]*Tabla1[[#This Row],[PVC ]]</f>
        <v>0</v>
      </c>
      <c r="J95" s="26">
        <v>0.21</v>
      </c>
      <c r="K95" s="27"/>
      <c r="L95" s="28" t="s">
        <v>31</v>
      </c>
      <c r="M95" s="53">
        <v>108556.723</v>
      </c>
      <c r="N95" s="55" t="str">
        <f>+IF(Tabla1[[#This Row],[F PMPI]]="SÍ","No","Sí")</f>
        <v>Sí</v>
      </c>
      <c r="O95" s="53">
        <f>+Tabla1[[#This Row],[PVL]]*1.055</f>
        <v>114527.34276499999</v>
      </c>
      <c r="P95" s="53">
        <f>+Tabla1[[#This Row],[PVL]]*1.43</f>
        <v>155236.11388999998</v>
      </c>
      <c r="Q95" s="56" t="str">
        <f>+HYPERLINK(Tabla1[[#This Row],[PAG]])</f>
        <v>https://todomusica.com.ar/teclados-mini/3209-sa76.html</v>
      </c>
      <c r="R95" s="40" t="s">
        <v>23338</v>
      </c>
      <c r="S95" s="40"/>
      <c r="T95" s="40"/>
      <c r="U95" s="40"/>
      <c r="V95" s="40"/>
      <c r="W95" s="40"/>
      <c r="X95" s="40"/>
      <c r="Y95" s="35"/>
      <c r="Z95" s="35" t="s">
        <v>121</v>
      </c>
      <c r="AA95" s="36">
        <v>1</v>
      </c>
      <c r="AB95" s="35" t="s">
        <v>27</v>
      </c>
      <c r="AC95" s="35" t="str">
        <f>+IF(Tabla1[[#This Row],[STK]]="no","Sin STK", "STK disponible")</f>
        <v>Sin STK</v>
      </c>
      <c r="AD95" s="35">
        <f>+I95*J95</f>
        <v>0</v>
      </c>
      <c r="AE95" s="35">
        <f>+I95*K95</f>
        <v>0</v>
      </c>
      <c r="AF95" s="36">
        <f>IF(Tabla1[[#This Row],[ref pack]]=1,Tabla1[[#This Row],[Pedido]],LCM(Tabla1[[#This Row],[MC VIEJO]],Tabla1[[#This Row],[Pedido]]))</f>
        <v>1</v>
      </c>
      <c r="AG95" s="36">
        <f>+VLOOKUP(Tabla1[[#This Row],[Artículo]],'.'!$B$2:$D$11481,3,)</f>
        <v>1</v>
      </c>
      <c r="AH95" s="37" t="str">
        <f>+IFERROR(SEARCH("pack",Tabla1[[#This Row],[PACK]]),"")</f>
        <v/>
      </c>
      <c r="AI95" s="40"/>
      <c r="AJ95" s="40"/>
    </row>
    <row r="96" spans="1:36" s="49" customFormat="1" ht="27" customHeight="1" x14ac:dyDescent="0.2">
      <c r="A96" s="50" t="s">
        <v>28</v>
      </c>
      <c r="B96" s="51" t="s">
        <v>122</v>
      </c>
      <c r="C96" s="29" t="s">
        <v>123</v>
      </c>
      <c r="D96" s="52" t="s">
        <v>27</v>
      </c>
      <c r="E96" s="53">
        <v>58165.919999999998</v>
      </c>
      <c r="F96" s="23" t="str">
        <f>+IFERROR(VLOOKUP(Tabla1[[#This Row],[Artículo]],'..'!$B$2:$D$569000,3,),"")</f>
        <v/>
      </c>
      <c r="G96" s="24" t="str">
        <f>IF(H96=AF96,"", "Error MC")</f>
        <v>Error MC</v>
      </c>
      <c r="H96" s="25"/>
      <c r="I96" s="54">
        <f>+Tabla1[[#This Row],[MC]]*Tabla1[[#This Row],[Pedido]]*Tabla1[[#This Row],[PVC ]]</f>
        <v>0</v>
      </c>
      <c r="J96" s="26">
        <v>0.21</v>
      </c>
      <c r="K96" s="27"/>
      <c r="L96" s="28" t="s">
        <v>31</v>
      </c>
      <c r="M96" s="53">
        <v>98533.070999999996</v>
      </c>
      <c r="N96" s="55" t="str">
        <f>+IF(Tabla1[[#This Row],[F PMPI]]="SÍ","No","Sí")</f>
        <v>No</v>
      </c>
      <c r="O96" s="53">
        <f>+Tabla1[[#This Row],[PVL]]*1.055</f>
        <v>103952.38990499999</v>
      </c>
      <c r="P96" s="53">
        <f>+Tabla1[[#This Row],[PVL]]*1.43</f>
        <v>140902.29152999999</v>
      </c>
      <c r="Q96" s="56" t="str">
        <f>+HYPERLINK(Tabla1[[#This Row],[PAG]])</f>
        <v>https://todomusica.com.ar/accesorios-de-pianos/7879-funda-reforpara-piano-linae-privia-con-bolsillos-colgar.html</v>
      </c>
      <c r="R96" s="40" t="s">
        <v>23338</v>
      </c>
      <c r="S96" s="40"/>
      <c r="T96" s="40"/>
      <c r="U96" s="40"/>
      <c r="V96" s="40"/>
      <c r="W96" s="40"/>
      <c r="X96" s="40"/>
      <c r="Y96" s="35"/>
      <c r="Z96" s="35" t="s">
        <v>24348</v>
      </c>
      <c r="AA96" s="36">
        <v>1</v>
      </c>
      <c r="AB96" s="35" t="s">
        <v>9849</v>
      </c>
      <c r="AC96" s="35" t="str">
        <f>+IF(Tabla1[[#This Row],[STK]]="no","Sin STK", "STK disponible")</f>
        <v>Sin STK</v>
      </c>
      <c r="AD96" s="35">
        <f>+I96*J96</f>
        <v>0</v>
      </c>
      <c r="AE96" s="35">
        <f>+I96*K96</f>
        <v>0</v>
      </c>
      <c r="AF96" s="36">
        <f>IF(Tabla1[[#This Row],[ref pack]]=1,Tabla1[[#This Row],[Pedido]],LCM(Tabla1[[#This Row],[MC VIEJO]],Tabla1[[#This Row],[Pedido]]))</f>
        <v>1</v>
      </c>
      <c r="AG96" s="36">
        <f>+VLOOKUP(Tabla1[[#This Row],[Artículo]],'.'!$B$2:$D$11481,3,)</f>
        <v>1</v>
      </c>
      <c r="AH96" s="37" t="str">
        <f>+IFERROR(SEARCH("pack",Tabla1[[#This Row],[PACK]]),"")</f>
        <v/>
      </c>
      <c r="AI96" s="40"/>
      <c r="AJ96" s="40"/>
    </row>
    <row r="97" spans="1:36" s="49" customFormat="1" ht="27" customHeight="1" x14ac:dyDescent="0.2">
      <c r="A97" s="50" t="s">
        <v>28</v>
      </c>
      <c r="B97" s="51" t="s">
        <v>124</v>
      </c>
      <c r="C97" s="29" t="s">
        <v>125</v>
      </c>
      <c r="D97" s="52" t="s">
        <v>27</v>
      </c>
      <c r="E97" s="53">
        <v>47361.59</v>
      </c>
      <c r="F97" s="23" t="str">
        <f>+IFERROR(VLOOKUP(Tabla1[[#This Row],[Artículo]],'..'!$B$2:$D$569000,3,),"")</f>
        <v/>
      </c>
      <c r="G97" s="24" t="str">
        <f>IF(H97=AF97,"", "Error MC")</f>
        <v>Error MC</v>
      </c>
      <c r="H97" s="25"/>
      <c r="I97" s="54">
        <f>+Tabla1[[#This Row],[MC]]*Tabla1[[#This Row],[Pedido]]*Tabla1[[#This Row],[PVC ]]</f>
        <v>0</v>
      </c>
      <c r="J97" s="26">
        <v>0.21</v>
      </c>
      <c r="K97" s="27"/>
      <c r="L97" s="28" t="s">
        <v>31</v>
      </c>
      <c r="M97" s="53">
        <v>80230.538</v>
      </c>
      <c r="N97" s="55" t="str">
        <f>+IF(Tabla1[[#This Row],[F PMPI]]="SÍ","No","Sí")</f>
        <v>No</v>
      </c>
      <c r="O97" s="53">
        <f>+Tabla1[[#This Row],[PVL]]*1.055</f>
        <v>84643.21759</v>
      </c>
      <c r="P97" s="53">
        <f>+Tabla1[[#This Row],[PVL]]*1.43</f>
        <v>114729.66933999999</v>
      </c>
      <c r="Q97" s="56" t="str">
        <f>+HYPERLINK(Tabla1[[#This Row],[PAG]])</f>
        <v>https://todomusica.com.ar/accesorios-de-pianos/7880-pedal-de-sustain-metalico-con-base-ant-desl-gom.html</v>
      </c>
      <c r="R97" s="40" t="s">
        <v>23338</v>
      </c>
      <c r="S97" s="40"/>
      <c r="T97" s="40"/>
      <c r="U97" s="40"/>
      <c r="V97" s="40"/>
      <c r="W97" s="40"/>
      <c r="X97" s="40"/>
      <c r="Y97" s="35"/>
      <c r="Z97" s="35" t="s">
        <v>24349</v>
      </c>
      <c r="AA97" s="36">
        <v>1</v>
      </c>
      <c r="AB97" s="35" t="s">
        <v>9849</v>
      </c>
      <c r="AC97" s="35" t="str">
        <f>+IF(Tabla1[[#This Row],[STK]]="no","Sin STK", "STK disponible")</f>
        <v>Sin STK</v>
      </c>
      <c r="AD97" s="35">
        <f>+I97*J97</f>
        <v>0</v>
      </c>
      <c r="AE97" s="35">
        <f>+I97*K97</f>
        <v>0</v>
      </c>
      <c r="AF97" s="36">
        <f>IF(Tabla1[[#This Row],[ref pack]]=1,Tabla1[[#This Row],[Pedido]],LCM(Tabla1[[#This Row],[MC VIEJO]],Tabla1[[#This Row],[Pedido]]))</f>
        <v>1</v>
      </c>
      <c r="AG97" s="36">
        <f>+VLOOKUP(Tabla1[[#This Row],[Artículo]],'.'!$B$2:$D$11481,3,)</f>
        <v>1</v>
      </c>
      <c r="AH97" s="37" t="str">
        <f>+IFERROR(SEARCH("pack",Tabla1[[#This Row],[PACK]]),"")</f>
        <v/>
      </c>
      <c r="AI97" s="40"/>
      <c r="AJ97" s="40"/>
    </row>
    <row r="98" spans="1:36" s="49" customFormat="1" ht="27" customHeight="1" x14ac:dyDescent="0.2">
      <c r="A98" s="50" t="s">
        <v>28</v>
      </c>
      <c r="B98" s="51" t="s">
        <v>126</v>
      </c>
      <c r="C98" s="29" t="s">
        <v>23371</v>
      </c>
      <c r="D98" s="52" t="s">
        <v>9841</v>
      </c>
      <c r="E98" s="53">
        <v>43123.61</v>
      </c>
      <c r="F98" s="23" t="str">
        <f>+IFERROR(VLOOKUP(Tabla1[[#This Row],[Artículo]],'..'!$B$2:$D$569000,3,),"")</f>
        <v/>
      </c>
      <c r="G98" s="24" t="str">
        <f>IF(H98=AF98,"", "Error MC")</f>
        <v>Error MC</v>
      </c>
      <c r="H98" s="25"/>
      <c r="I98" s="54">
        <f>+Tabla1[[#This Row],[MC]]*Tabla1[[#This Row],[Pedido]]*Tabla1[[#This Row],[PVC ]]</f>
        <v>0</v>
      </c>
      <c r="J98" s="26">
        <v>0.21</v>
      </c>
      <c r="K98" s="27"/>
      <c r="L98" s="28" t="s">
        <v>17</v>
      </c>
      <c r="M98" s="53">
        <v>75660.368000000002</v>
      </c>
      <c r="N98" s="55" t="str">
        <f>+IF(Tabla1[[#This Row],[F PMPI]]="SÍ","No","Sí")</f>
        <v>No</v>
      </c>
      <c r="O98" s="53">
        <f>+Tabla1[[#This Row],[PVL]]*1.055</f>
        <v>79821.688240000003</v>
      </c>
      <c r="P98" s="53">
        <f>+Tabla1[[#This Row],[PVL]]*1.43</f>
        <v>108194.32623999999</v>
      </c>
      <c r="Q98" s="56" t="str">
        <f>+HYPERLINK(Tabla1[[#This Row],[PAG]])</f>
        <v>http://www.todomusica.com.ar/soportes/13320-404.html</v>
      </c>
      <c r="R98" s="40" t="s">
        <v>23338</v>
      </c>
      <c r="S98" s="40"/>
      <c r="T98" s="40"/>
      <c r="U98" s="40"/>
      <c r="V98" s="40"/>
      <c r="W98" s="40"/>
      <c r="X98" s="40"/>
      <c r="Y98" s="35"/>
      <c r="Z98" s="35" t="s">
        <v>24350</v>
      </c>
      <c r="AA98" s="36">
        <v>1</v>
      </c>
      <c r="AB98" s="35" t="s">
        <v>9849</v>
      </c>
      <c r="AC98" s="35" t="str">
        <f>+IF(Tabla1[[#This Row],[STK]]="no","Sin STK", "STK disponible")</f>
        <v>STK disponible</v>
      </c>
      <c r="AD98" s="35">
        <f>+I98*J98</f>
        <v>0</v>
      </c>
      <c r="AE98" s="35">
        <f>+I98*K98</f>
        <v>0</v>
      </c>
      <c r="AF98" s="36">
        <f>IF(Tabla1[[#This Row],[ref pack]]=1,Tabla1[[#This Row],[Pedido]],LCM(Tabla1[[#This Row],[MC VIEJO]],Tabla1[[#This Row],[Pedido]]))</f>
        <v>1</v>
      </c>
      <c r="AG98" s="36">
        <f>+VLOOKUP(Tabla1[[#This Row],[Artículo]],'.'!$B$2:$D$11481,3,)</f>
        <v>1</v>
      </c>
      <c r="AH98" s="37" t="str">
        <f>+IFERROR(SEARCH("pack",Tabla1[[#This Row],[PACK]]),"")</f>
        <v/>
      </c>
      <c r="AI98" s="40"/>
      <c r="AJ98" s="40"/>
    </row>
    <row r="99" spans="1:36" s="49" customFormat="1" ht="27" customHeight="1" x14ac:dyDescent="0.2">
      <c r="A99" s="50" t="s">
        <v>28</v>
      </c>
      <c r="B99" s="51" t="s">
        <v>128</v>
      </c>
      <c r="C99" s="29" t="s">
        <v>23372</v>
      </c>
      <c r="D99" s="52" t="s">
        <v>9841</v>
      </c>
      <c r="E99" s="53">
        <v>35146.57</v>
      </c>
      <c r="F99" s="23" t="str">
        <f>+IFERROR(VLOOKUP(Tabla1[[#This Row],[Artículo]],'..'!$B$2:$D$569000,3,),"")</f>
        <v/>
      </c>
      <c r="G99" s="24" t="str">
        <f>IF(H99=AF99,"", "Error MC")</f>
        <v>Error MC</v>
      </c>
      <c r="H99" s="25"/>
      <c r="I99" s="54">
        <f>+Tabla1[[#This Row],[MC]]*Tabla1[[#This Row],[Pedido]]*Tabla1[[#This Row],[PVC ]]</f>
        <v>0</v>
      </c>
      <c r="J99" s="26">
        <v>0.105</v>
      </c>
      <c r="K99" s="27"/>
      <c r="L99" s="28" t="s">
        <v>31</v>
      </c>
      <c r="M99" s="53">
        <v>54371.745999999999</v>
      </c>
      <c r="N99" s="55" t="str">
        <f>+IF(Tabla1[[#This Row],[F PMPI]]="SÍ","No","Sí")</f>
        <v>Sí</v>
      </c>
      <c r="O99" s="53">
        <f>+Tabla1[[#This Row],[PVL]]*1.055</f>
        <v>57362.192029999998</v>
      </c>
      <c r="P99" s="53">
        <f>+Tabla1[[#This Row],[PVL]]*1.43</f>
        <v>77751.596779999993</v>
      </c>
      <c r="Q99" s="56" t="str">
        <f>+HYPERLINK(Tabla1[[#This Row],[PAG]])</f>
        <v>https://todomusica.com.ar/productos-sin-categorias-de-netsuite/10282-wu-bt10.html</v>
      </c>
      <c r="R99" s="40" t="s">
        <v>23338</v>
      </c>
      <c r="S99" s="40"/>
      <c r="T99" s="40"/>
      <c r="U99" s="40"/>
      <c r="V99" s="40"/>
      <c r="W99" s="40"/>
      <c r="X99" s="40"/>
      <c r="Y99" s="35"/>
      <c r="Z99" s="35" t="s">
        <v>24351</v>
      </c>
      <c r="AA99" s="36">
        <v>1</v>
      </c>
      <c r="AB99" s="35" t="s">
        <v>27</v>
      </c>
      <c r="AC99" s="35" t="str">
        <f>+IF(Tabla1[[#This Row],[STK]]="no","Sin STK", "STK disponible")</f>
        <v>STK disponible</v>
      </c>
      <c r="AD99" s="35">
        <f>+I99*J99</f>
        <v>0</v>
      </c>
      <c r="AE99" s="35">
        <f>+I99*K99</f>
        <v>0</v>
      </c>
      <c r="AF99" s="36">
        <f>IF(Tabla1[[#This Row],[ref pack]]=1,Tabla1[[#This Row],[Pedido]],LCM(Tabla1[[#This Row],[MC VIEJO]],Tabla1[[#This Row],[Pedido]]))</f>
        <v>1</v>
      </c>
      <c r="AG99" s="36">
        <f>+VLOOKUP(Tabla1[[#This Row],[Artículo]],'.'!$B$2:$D$11481,3,)</f>
        <v>1</v>
      </c>
      <c r="AH99" s="37" t="str">
        <f>+IFERROR(SEARCH("pack",Tabla1[[#This Row],[PACK]]),"")</f>
        <v/>
      </c>
      <c r="AI99" s="40"/>
      <c r="AJ99" s="40"/>
    </row>
    <row r="100" spans="1:36" s="49" customFormat="1" ht="27" customHeight="1" x14ac:dyDescent="0.2">
      <c r="A100" s="50" t="s">
        <v>28</v>
      </c>
      <c r="B100" s="51" t="s">
        <v>130</v>
      </c>
      <c r="C100" s="29" t="s">
        <v>131</v>
      </c>
      <c r="D100" s="52" t="s">
        <v>27</v>
      </c>
      <c r="E100" s="53">
        <v>276192.28000000003</v>
      </c>
      <c r="F100" s="23" t="str">
        <f>+IFERROR(VLOOKUP(Tabla1[[#This Row],[Artículo]],'..'!$B$2:$D$569000,3,),"")</f>
        <v/>
      </c>
      <c r="G100" s="24" t="str">
        <f>IF(H100=AF100,"", "Error MC")</f>
        <v>Error MC</v>
      </c>
      <c r="H100" s="25"/>
      <c r="I100" s="54">
        <f>+Tabla1[[#This Row],[MC]]*Tabla1[[#This Row],[Pedido]]*Tabla1[[#This Row],[PVC ]]</f>
        <v>0</v>
      </c>
      <c r="J100" s="26">
        <v>0.21</v>
      </c>
      <c r="K100" s="27"/>
      <c r="L100" s="28" t="s">
        <v>31</v>
      </c>
      <c r="M100" s="53">
        <v>467869.72</v>
      </c>
      <c r="N100" s="55" t="str">
        <f>+IF(Tabla1[[#This Row],[F PMPI]]="SÍ","No","Sí")</f>
        <v>No</v>
      </c>
      <c r="O100" s="53">
        <f>+Tabla1[[#This Row],[PVL]]*1.055</f>
        <v>493602.55459999992</v>
      </c>
      <c r="P100" s="53">
        <f>+Tabla1[[#This Row],[PVL]]*1.43</f>
        <v>669053.69959999993</v>
      </c>
      <c r="Q100" s="56" t="str">
        <f>+HYPERLINK(Tabla1[[#This Row],[PAG]])</f>
        <v>https://todomusica.com.ar/productos-sin-categorias-de-netsuite/6170-xw-dj1.html</v>
      </c>
      <c r="R100" s="40" t="s">
        <v>23338</v>
      </c>
      <c r="S100" s="40"/>
      <c r="T100" s="40"/>
      <c r="U100" s="40"/>
      <c r="V100" s="40"/>
      <c r="W100" s="40"/>
      <c r="X100" s="40"/>
      <c r="Y100" s="35"/>
      <c r="Z100" s="35" t="s">
        <v>24352</v>
      </c>
      <c r="AA100" s="36">
        <v>1</v>
      </c>
      <c r="AB100" s="35" t="s">
        <v>9849</v>
      </c>
      <c r="AC100" s="35" t="str">
        <f>+IF(Tabla1[[#This Row],[STK]]="no","Sin STK", "STK disponible")</f>
        <v>Sin STK</v>
      </c>
      <c r="AD100" s="35">
        <f>+I100*J100</f>
        <v>0</v>
      </c>
      <c r="AE100" s="35">
        <f>+I100*K100</f>
        <v>0</v>
      </c>
      <c r="AF100" s="36">
        <f>IF(Tabla1[[#This Row],[ref pack]]=1,Tabla1[[#This Row],[Pedido]],LCM(Tabla1[[#This Row],[MC VIEJO]],Tabla1[[#This Row],[Pedido]]))</f>
        <v>1</v>
      </c>
      <c r="AG100" s="36">
        <f>+VLOOKUP(Tabla1[[#This Row],[Artículo]],'.'!$B$2:$D$11481,3,)</f>
        <v>1</v>
      </c>
      <c r="AH100" s="37" t="str">
        <f>+IFERROR(SEARCH("pack",Tabla1[[#This Row],[PACK]]),"")</f>
        <v/>
      </c>
      <c r="AI100" s="40"/>
      <c r="AJ100" s="40"/>
    </row>
    <row r="101" spans="1:36" s="49" customFormat="1" ht="27" customHeight="1" x14ac:dyDescent="0.2">
      <c r="A101" s="50" t="s">
        <v>28</v>
      </c>
      <c r="B101" s="51" t="s">
        <v>134</v>
      </c>
      <c r="C101" s="29" t="s">
        <v>135</v>
      </c>
      <c r="D101" s="52" t="s">
        <v>9842</v>
      </c>
      <c r="E101" s="53">
        <v>91078.99</v>
      </c>
      <c r="F101" s="23" t="str">
        <f>+IFERROR(VLOOKUP(Tabla1[[#This Row],[Artículo]],'..'!$B$2:$D$569000,3,),"")</f>
        <v/>
      </c>
      <c r="G101" s="24" t="str">
        <f>IF(H101=AF101,"", "Error MC")</f>
        <v>Error MC</v>
      </c>
      <c r="H101" s="25"/>
      <c r="I101" s="54">
        <f>+Tabla1[[#This Row],[MC]]*Tabla1[[#This Row],[Pedido]]*Tabla1[[#This Row],[PVC ]]</f>
        <v>0</v>
      </c>
      <c r="J101" s="26">
        <v>0.21</v>
      </c>
      <c r="K101" s="27"/>
      <c r="L101" s="28" t="s">
        <v>31</v>
      </c>
      <c r="M101" s="53">
        <v>154287.81400000001</v>
      </c>
      <c r="N101" s="55" t="str">
        <f>+IF(Tabla1[[#This Row],[F PMPI]]="SÍ","No","Sí")</f>
        <v>No</v>
      </c>
      <c r="O101" s="53">
        <f>+Tabla1[[#This Row],[PVL]]*1.055</f>
        <v>162773.64377</v>
      </c>
      <c r="P101" s="53">
        <f>+Tabla1[[#This Row],[PVL]]*1.43</f>
        <v>220631.57402</v>
      </c>
      <c r="Q101" s="56" t="str">
        <f>+HYPERLINK(Tabla1[[#This Row],[PAG]])</f>
        <v>http://www.todomusica.com.ar/soportes/27019-201801-pop.html</v>
      </c>
      <c r="R101" s="40" t="s">
        <v>23338</v>
      </c>
      <c r="S101" s="40"/>
      <c r="T101" s="40"/>
      <c r="U101" s="40"/>
      <c r="V101" s="40"/>
      <c r="W101" s="40"/>
      <c r="X101" s="40"/>
      <c r="Y101" s="35"/>
      <c r="Z101" s="35" t="s">
        <v>24353</v>
      </c>
      <c r="AA101" s="36">
        <v>1</v>
      </c>
      <c r="AB101" s="35" t="s">
        <v>9849</v>
      </c>
      <c r="AC101" s="35" t="str">
        <f>+IF(Tabla1[[#This Row],[STK]]="no","Sin STK", "STK disponible")</f>
        <v>STK disponible</v>
      </c>
      <c r="AD101" s="35">
        <f>+I101*J101</f>
        <v>0</v>
      </c>
      <c r="AE101" s="35">
        <f>+I101*K101</f>
        <v>0</v>
      </c>
      <c r="AF101" s="36">
        <f>IF(Tabla1[[#This Row],[ref pack]]=1,Tabla1[[#This Row],[Pedido]],LCM(Tabla1[[#This Row],[MC VIEJO]],Tabla1[[#This Row],[Pedido]]))</f>
        <v>1</v>
      </c>
      <c r="AG101" s="36">
        <f>+VLOOKUP(Tabla1[[#This Row],[Artículo]],'.'!$B$2:$D$11481,3,)</f>
        <v>1</v>
      </c>
      <c r="AH101" s="37" t="str">
        <f>+IFERROR(SEARCH("pack",Tabla1[[#This Row],[PACK]]),"")</f>
        <v/>
      </c>
      <c r="AI101" s="40"/>
      <c r="AJ101" s="40"/>
    </row>
    <row r="102" spans="1:36" s="49" customFormat="1" ht="27" customHeight="1" x14ac:dyDescent="0.2">
      <c r="A102" s="50" t="s">
        <v>28</v>
      </c>
      <c r="B102" s="51" t="s">
        <v>136</v>
      </c>
      <c r="C102" s="29" t="s">
        <v>137</v>
      </c>
      <c r="D102" s="52" t="s">
        <v>9842</v>
      </c>
      <c r="E102" s="53">
        <v>46581.74</v>
      </c>
      <c r="F102" s="23" t="str">
        <f>+IFERROR(VLOOKUP(Tabla1[[#This Row],[Artículo]],'..'!$B$2:$D$569000,3,),"")</f>
        <v/>
      </c>
      <c r="G102" s="24" t="str">
        <f>IF(H102=AF102,"", "Error MC")</f>
        <v>Error MC</v>
      </c>
      <c r="H102" s="25"/>
      <c r="I102" s="54">
        <f>+Tabla1[[#This Row],[MC]]*Tabla1[[#This Row],[Pedido]]*Tabla1[[#This Row],[PVC ]]</f>
        <v>0</v>
      </c>
      <c r="J102" s="26">
        <v>0.21</v>
      </c>
      <c r="K102" s="27"/>
      <c r="L102" s="28" t="s">
        <v>31</v>
      </c>
      <c r="M102" s="53">
        <v>78909.471999999994</v>
      </c>
      <c r="N102" s="55" t="str">
        <f>+IF(Tabla1[[#This Row],[F PMPI]]="SÍ","No","Sí")</f>
        <v>Sí</v>
      </c>
      <c r="O102" s="53">
        <f>+Tabla1[[#This Row],[PVL]]*1.055</f>
        <v>83249.492959999989</v>
      </c>
      <c r="P102" s="53">
        <f>+Tabla1[[#This Row],[PVL]]*1.43</f>
        <v>112840.54495999998</v>
      </c>
      <c r="Q102" s="56" t="str">
        <f>+HYPERLINK(Tabla1[[#This Row],[PAG]])</f>
        <v>http://www.todomusica.com.ar/soportes/3652-8250121.html</v>
      </c>
      <c r="R102" s="40" t="s">
        <v>23338</v>
      </c>
      <c r="S102" s="40"/>
      <c r="T102" s="40"/>
      <c r="U102" s="40"/>
      <c r="V102" s="40"/>
      <c r="W102" s="40"/>
      <c r="X102" s="40"/>
      <c r="Y102" s="35"/>
      <c r="Z102" s="35" t="s">
        <v>24354</v>
      </c>
      <c r="AA102" s="36">
        <v>1</v>
      </c>
      <c r="AB102" s="35" t="s">
        <v>27</v>
      </c>
      <c r="AC102" s="35" t="str">
        <f>+IF(Tabla1[[#This Row],[STK]]="no","Sin STK", "STK disponible")</f>
        <v>STK disponible</v>
      </c>
      <c r="AD102" s="35">
        <f>+I102*J102</f>
        <v>0</v>
      </c>
      <c r="AE102" s="35">
        <f>+I102*K102</f>
        <v>0</v>
      </c>
      <c r="AF102" s="36">
        <f>IF(Tabla1[[#This Row],[ref pack]]=1,Tabla1[[#This Row],[Pedido]],LCM(Tabla1[[#This Row],[MC VIEJO]],Tabla1[[#This Row],[Pedido]]))</f>
        <v>1</v>
      </c>
      <c r="AG102" s="36">
        <f>+VLOOKUP(Tabla1[[#This Row],[Artículo]],'.'!$B$2:$D$11481,3,)</f>
        <v>1</v>
      </c>
      <c r="AH102" s="37" t="str">
        <f>+IFERROR(SEARCH("pack",Tabla1[[#This Row],[PACK]]),"")</f>
        <v/>
      </c>
      <c r="AI102" s="40"/>
      <c r="AJ102" s="40"/>
    </row>
    <row r="103" spans="1:36" s="49" customFormat="1" ht="27" customHeight="1" x14ac:dyDescent="0.2">
      <c r="A103" s="50" t="s">
        <v>28</v>
      </c>
      <c r="B103" s="51" t="s">
        <v>138</v>
      </c>
      <c r="C103" s="29" t="s">
        <v>139</v>
      </c>
      <c r="D103" s="52" t="s">
        <v>27</v>
      </c>
      <c r="E103" s="53">
        <v>177605.92</v>
      </c>
      <c r="F103" s="23" t="str">
        <f>+IFERROR(VLOOKUP(Tabla1[[#This Row],[Artículo]],'..'!$B$2:$D$569000,3,),"")</f>
        <v/>
      </c>
      <c r="G103" s="24" t="str">
        <f>IF(H103=AF103,"", "Error MC")</f>
        <v>Error MC</v>
      </c>
      <c r="H103" s="25"/>
      <c r="I103" s="54">
        <f>+Tabla1[[#This Row],[MC]]*Tabla1[[#This Row],[Pedido]]*Tabla1[[#This Row],[PVC ]]</f>
        <v>0</v>
      </c>
      <c r="J103" s="26">
        <v>0.21</v>
      </c>
      <c r="K103" s="27"/>
      <c r="L103" s="28" t="s">
        <v>31</v>
      </c>
      <c r="M103" s="53">
        <v>300864.43099999998</v>
      </c>
      <c r="N103" s="55" t="str">
        <f>+IF(Tabla1[[#This Row],[F PMPI]]="SÍ","No","Sí")</f>
        <v>Sí</v>
      </c>
      <c r="O103" s="53">
        <f>+Tabla1[[#This Row],[PVL]]*1.055</f>
        <v>317411.97470499994</v>
      </c>
      <c r="P103" s="53">
        <f>+Tabla1[[#This Row],[PVL]]*1.43</f>
        <v>430236.13632999995</v>
      </c>
      <c r="Q103" s="56" t="str">
        <f>+HYPERLINK(Tabla1[[#This Row],[PAG]])</f>
        <v>https://todomusica.com.ar/varios/3790-8250130.html</v>
      </c>
      <c r="R103" s="40" t="s">
        <v>23338</v>
      </c>
      <c r="S103" s="40"/>
      <c r="T103" s="40"/>
      <c r="U103" s="40"/>
      <c r="V103" s="40"/>
      <c r="W103" s="40"/>
      <c r="X103" s="40"/>
      <c r="Y103" s="35"/>
      <c r="Z103" s="35" t="s">
        <v>24355</v>
      </c>
      <c r="AA103" s="36">
        <v>1</v>
      </c>
      <c r="AB103" s="35" t="s">
        <v>27</v>
      </c>
      <c r="AC103" s="35" t="str">
        <f>+IF(Tabla1[[#This Row],[STK]]="no","Sin STK", "STK disponible")</f>
        <v>Sin STK</v>
      </c>
      <c r="AD103" s="35">
        <f>+I103*J103</f>
        <v>0</v>
      </c>
      <c r="AE103" s="35">
        <f>+I103*K103</f>
        <v>0</v>
      </c>
      <c r="AF103" s="36">
        <f>IF(Tabla1[[#This Row],[ref pack]]=1,Tabla1[[#This Row],[Pedido]],LCM(Tabla1[[#This Row],[MC VIEJO]],Tabla1[[#This Row],[Pedido]]))</f>
        <v>1</v>
      </c>
      <c r="AG103" s="36">
        <f>+VLOOKUP(Tabla1[[#This Row],[Artículo]],'.'!$B$2:$D$11481,3,)</f>
        <v>1</v>
      </c>
      <c r="AH103" s="37" t="str">
        <f>+IFERROR(SEARCH("pack",Tabla1[[#This Row],[PACK]]),"")</f>
        <v/>
      </c>
      <c r="AI103" s="40"/>
      <c r="AJ103" s="40"/>
    </row>
    <row r="104" spans="1:36" s="49" customFormat="1" ht="27" customHeight="1" x14ac:dyDescent="0.2">
      <c r="A104" s="50" t="s">
        <v>28</v>
      </c>
      <c r="B104" s="51" t="s">
        <v>140</v>
      </c>
      <c r="C104" s="29" t="s">
        <v>141</v>
      </c>
      <c r="D104" s="52" t="s">
        <v>27</v>
      </c>
      <c r="E104" s="53">
        <v>290089.71999999997</v>
      </c>
      <c r="F104" s="23" t="str">
        <f>+IFERROR(VLOOKUP(Tabla1[[#This Row],[Artículo]],'..'!$B$2:$D$569000,3,),"")</f>
        <v/>
      </c>
      <c r="G104" s="24" t="str">
        <f>IF(H104=AF104,"", "Error MC")</f>
        <v>Error MC</v>
      </c>
      <c r="H104" s="25"/>
      <c r="I104" s="54">
        <f>+Tabla1[[#This Row],[MC]]*Tabla1[[#This Row],[Pedido]]*Tabla1[[#This Row],[PVC ]]</f>
        <v>0</v>
      </c>
      <c r="J104" s="26">
        <v>0.21</v>
      </c>
      <c r="K104" s="27"/>
      <c r="L104" s="28" t="s">
        <v>31</v>
      </c>
      <c r="M104" s="53">
        <v>491411.98800000001</v>
      </c>
      <c r="N104" s="55" t="str">
        <f>+IF(Tabla1[[#This Row],[F PMPI]]="SÍ","No","Sí")</f>
        <v>Sí</v>
      </c>
      <c r="O104" s="53">
        <f>+Tabla1[[#This Row],[PVL]]*1.055</f>
        <v>518439.64733999997</v>
      </c>
      <c r="P104" s="53">
        <f>+Tabla1[[#This Row],[PVL]]*1.43</f>
        <v>702719.14283999999</v>
      </c>
      <c r="Q104" s="56" t="str">
        <f>+HYPERLINK(Tabla1[[#This Row],[PAG]])</f>
        <v>https://todomusica.com.ar/varios/3792-8250131.html</v>
      </c>
      <c r="R104" s="40" t="s">
        <v>23338</v>
      </c>
      <c r="S104" s="40"/>
      <c r="T104" s="40"/>
      <c r="U104" s="40"/>
      <c r="V104" s="40"/>
      <c r="W104" s="40"/>
      <c r="X104" s="40"/>
      <c r="Y104" s="35"/>
      <c r="Z104" s="35" t="s">
        <v>24356</v>
      </c>
      <c r="AA104" s="36">
        <v>1</v>
      </c>
      <c r="AB104" s="35" t="s">
        <v>27</v>
      </c>
      <c r="AC104" s="35" t="str">
        <f>+IF(Tabla1[[#This Row],[STK]]="no","Sin STK", "STK disponible")</f>
        <v>Sin STK</v>
      </c>
      <c r="AD104" s="35">
        <f>+I104*J104</f>
        <v>0</v>
      </c>
      <c r="AE104" s="35">
        <f>+I104*K104</f>
        <v>0</v>
      </c>
      <c r="AF104" s="36">
        <f>IF(Tabla1[[#This Row],[ref pack]]=1,Tabla1[[#This Row],[Pedido]],LCM(Tabla1[[#This Row],[MC VIEJO]],Tabla1[[#This Row],[Pedido]]))</f>
        <v>1</v>
      </c>
      <c r="AG104" s="36">
        <f>+VLOOKUP(Tabla1[[#This Row],[Artículo]],'.'!$B$2:$D$11481,3,)</f>
        <v>1</v>
      </c>
      <c r="AH104" s="37" t="str">
        <f>+IFERROR(SEARCH("pack",Tabla1[[#This Row],[PACK]]),"")</f>
        <v/>
      </c>
      <c r="AI104" s="40"/>
      <c r="AJ104" s="40"/>
    </row>
    <row r="105" spans="1:36" s="49" customFormat="1" ht="27" customHeight="1" x14ac:dyDescent="0.2">
      <c r="A105" s="50" t="s">
        <v>142</v>
      </c>
      <c r="B105" s="51" t="s">
        <v>143</v>
      </c>
      <c r="C105" s="29" t="s">
        <v>144</v>
      </c>
      <c r="D105" s="52" t="s">
        <v>9841</v>
      </c>
      <c r="E105" s="53">
        <v>11207.22</v>
      </c>
      <c r="F105" s="23" t="str">
        <f>+IFERROR(VLOOKUP(Tabla1[[#This Row],[Artículo]],'..'!$B$2:$D$569000,3,),"")</f>
        <v/>
      </c>
      <c r="G105" s="24" t="str">
        <f>IF(H105=AF105,"", "Error MC")</f>
        <v>Error MC</v>
      </c>
      <c r="H105" s="25"/>
      <c r="I105" s="54">
        <f>+Tabla1[[#This Row],[MC]]*Tabla1[[#This Row],[Pedido]]*Tabla1[[#This Row],[PVC ]]</f>
        <v>0</v>
      </c>
      <c r="J105" s="26">
        <v>0.21</v>
      </c>
      <c r="K105" s="27"/>
      <c r="L105" s="28" t="s">
        <v>31</v>
      </c>
      <c r="M105" s="53">
        <v>18985.032999999999</v>
      </c>
      <c r="N105" s="55" t="str">
        <f>+IF(Tabla1[[#This Row],[F PMPI]]="SÍ","No","Sí")</f>
        <v>No</v>
      </c>
      <c r="O105" s="53">
        <f>+Tabla1[[#This Row],[PVL]]*1.055</f>
        <v>20029.209814999998</v>
      </c>
      <c r="P105" s="53">
        <f>+Tabla1[[#This Row],[PVL]]*1.43</f>
        <v>27148.597189999997</v>
      </c>
      <c r="Q105" s="56" t="str">
        <f>+HYPERLINK(Tabla1[[#This Row],[PAG]])</f>
        <v>https://todomusica.com.ar/escritorio/10434-ax-12b.html</v>
      </c>
      <c r="R105" s="40" t="s">
        <v>23338</v>
      </c>
      <c r="S105" s="40"/>
      <c r="T105" s="40"/>
      <c r="U105" s="40"/>
      <c r="V105" s="40"/>
      <c r="W105" s="40"/>
      <c r="X105" s="40"/>
      <c r="Y105" s="35"/>
      <c r="Z105" s="35" t="s">
        <v>145</v>
      </c>
      <c r="AA105" s="36">
        <v>1</v>
      </c>
      <c r="AB105" s="35" t="s">
        <v>9849</v>
      </c>
      <c r="AC105" s="35" t="str">
        <f>+IF(Tabla1[[#This Row],[STK]]="no","Sin STK", "STK disponible")</f>
        <v>STK disponible</v>
      </c>
      <c r="AD105" s="35">
        <f>+I105*J105</f>
        <v>0</v>
      </c>
      <c r="AE105" s="35">
        <f>+I105*K105</f>
        <v>0</v>
      </c>
      <c r="AF105" s="36">
        <f>IF(Tabla1[[#This Row],[ref pack]]=1,Tabla1[[#This Row],[Pedido]],LCM(Tabla1[[#This Row],[MC VIEJO]],Tabla1[[#This Row],[Pedido]]))</f>
        <v>1</v>
      </c>
      <c r="AG105" s="36">
        <f>+VLOOKUP(Tabla1[[#This Row],[Artículo]],'.'!$B$2:$D$11481,3,)</f>
        <v>1</v>
      </c>
      <c r="AH105" s="37" t="str">
        <f>+IFERROR(SEARCH("pack",Tabla1[[#This Row],[PACK]]),"")</f>
        <v/>
      </c>
      <c r="AI105" s="40"/>
      <c r="AJ105" s="40"/>
    </row>
    <row r="106" spans="1:36" s="49" customFormat="1" ht="27" customHeight="1" x14ac:dyDescent="0.2">
      <c r="A106" s="50" t="s">
        <v>142</v>
      </c>
      <c r="B106" s="51" t="s">
        <v>146</v>
      </c>
      <c r="C106" s="29" t="s">
        <v>147</v>
      </c>
      <c r="D106" s="52" t="s">
        <v>27</v>
      </c>
      <c r="E106" s="53">
        <v>12119.13</v>
      </c>
      <c r="F106" s="23" t="str">
        <f>+IFERROR(VLOOKUP(Tabla1[[#This Row],[Artículo]],'..'!$B$2:$D$569000,3,),"")</f>
        <v/>
      </c>
      <c r="G106" s="24" t="str">
        <f>IF(H106=AF106,"", "Error MC")</f>
        <v>Error MC</v>
      </c>
      <c r="H106" s="25"/>
      <c r="I106" s="54">
        <f>+Tabla1[[#This Row],[MC]]*Tabla1[[#This Row],[Pedido]]*Tabla1[[#This Row],[PVC ]]</f>
        <v>0</v>
      </c>
      <c r="J106" s="26">
        <v>0.21</v>
      </c>
      <c r="K106" s="27"/>
      <c r="L106" s="28" t="s">
        <v>31</v>
      </c>
      <c r="M106" s="53">
        <v>20529.804</v>
      </c>
      <c r="N106" s="55" t="str">
        <f>+IF(Tabla1[[#This Row],[F PMPI]]="SÍ","No","Sí")</f>
        <v>No</v>
      </c>
      <c r="O106" s="53">
        <f>+Tabla1[[#This Row],[PVL]]*1.055</f>
        <v>21658.943219999997</v>
      </c>
      <c r="P106" s="53">
        <f>+Tabla1[[#This Row],[PVL]]*1.43</f>
        <v>29357.619719999999</v>
      </c>
      <c r="Q106" s="56" t="str">
        <f>+HYPERLINK(Tabla1[[#This Row],[PAG]])</f>
        <v>https://todomusica.com.ar/escritorio/10354-ax-120b.html</v>
      </c>
      <c r="R106" s="40" t="s">
        <v>23338</v>
      </c>
      <c r="S106" s="40"/>
      <c r="T106" s="40"/>
      <c r="U106" s="40"/>
      <c r="V106" s="40"/>
      <c r="W106" s="40"/>
      <c r="X106" s="40"/>
      <c r="Y106" s="35"/>
      <c r="Z106" s="35" t="s">
        <v>148</v>
      </c>
      <c r="AA106" s="36">
        <v>1</v>
      </c>
      <c r="AB106" s="35" t="s">
        <v>9849</v>
      </c>
      <c r="AC106" s="35" t="str">
        <f>+IF(Tabla1[[#This Row],[STK]]="no","Sin STK", "STK disponible")</f>
        <v>Sin STK</v>
      </c>
      <c r="AD106" s="35">
        <f>+I106*J106</f>
        <v>0</v>
      </c>
      <c r="AE106" s="35">
        <f>+I106*K106</f>
        <v>0</v>
      </c>
      <c r="AF106" s="36">
        <f>IF(Tabla1[[#This Row],[ref pack]]=1,Tabla1[[#This Row],[Pedido]],LCM(Tabla1[[#This Row],[MC VIEJO]],Tabla1[[#This Row],[Pedido]]))</f>
        <v>1</v>
      </c>
      <c r="AG106" s="36">
        <f>+VLOOKUP(Tabla1[[#This Row],[Artículo]],'.'!$B$2:$D$11481,3,)</f>
        <v>1</v>
      </c>
      <c r="AH106" s="37" t="str">
        <f>+IFERROR(SEARCH("pack",Tabla1[[#This Row],[PACK]]),"")</f>
        <v/>
      </c>
      <c r="AI106" s="40"/>
      <c r="AJ106" s="40"/>
    </row>
    <row r="107" spans="1:36" s="49" customFormat="1" ht="27" customHeight="1" x14ac:dyDescent="0.2">
      <c r="A107" s="50" t="s">
        <v>142</v>
      </c>
      <c r="B107" s="51" t="s">
        <v>149</v>
      </c>
      <c r="C107" s="29" t="s">
        <v>150</v>
      </c>
      <c r="D107" s="52" t="s">
        <v>27</v>
      </c>
      <c r="E107" s="53">
        <v>20079.68</v>
      </c>
      <c r="F107" s="23" t="str">
        <f>+IFERROR(VLOOKUP(Tabla1[[#This Row],[Artículo]],'..'!$B$2:$D$569000,3,),"")</f>
        <v/>
      </c>
      <c r="G107" s="24" t="str">
        <f>IF(H107=AF107,"", "Error MC")</f>
        <v>Error MC</v>
      </c>
      <c r="H107" s="25"/>
      <c r="I107" s="54">
        <f>+Tabla1[[#This Row],[MC]]*Tabla1[[#This Row],[Pedido]]*Tabla1[[#This Row],[PVC ]]</f>
        <v>0</v>
      </c>
      <c r="J107" s="26">
        <v>0.21</v>
      </c>
      <c r="K107" s="27"/>
      <c r="L107" s="28" t="s">
        <v>31</v>
      </c>
      <c r="M107" s="53">
        <v>34014.976000000002</v>
      </c>
      <c r="N107" s="55" t="str">
        <f>+IF(Tabla1[[#This Row],[F PMPI]]="SÍ","No","Sí")</f>
        <v>No</v>
      </c>
      <c r="O107" s="53">
        <f>+Tabla1[[#This Row],[PVL]]*1.055</f>
        <v>35885.799680000004</v>
      </c>
      <c r="P107" s="53">
        <f>+Tabla1[[#This Row],[PVL]]*1.43</f>
        <v>48641.415679999998</v>
      </c>
      <c r="Q107" s="56" t="str">
        <f>+HYPERLINK(Tabla1[[#This Row],[PAG]])</f>
        <v>https://todomusica.com.ar/escritorio/6822-dc-12m.html</v>
      </c>
      <c r="R107" s="40" t="s">
        <v>23338</v>
      </c>
      <c r="S107" s="40"/>
      <c r="T107" s="40"/>
      <c r="U107" s="40"/>
      <c r="V107" s="40"/>
      <c r="W107" s="40"/>
      <c r="X107" s="40"/>
      <c r="Y107" s="35"/>
      <c r="Z107" s="35" t="s">
        <v>151</v>
      </c>
      <c r="AA107" s="36">
        <v>1</v>
      </c>
      <c r="AB107" s="35" t="s">
        <v>9849</v>
      </c>
      <c r="AC107" s="35" t="str">
        <f>+IF(Tabla1[[#This Row],[STK]]="no","Sin STK", "STK disponible")</f>
        <v>Sin STK</v>
      </c>
      <c r="AD107" s="35">
        <f>+I107*J107</f>
        <v>0</v>
      </c>
      <c r="AE107" s="35">
        <f>+I107*K107</f>
        <v>0</v>
      </c>
      <c r="AF107" s="36">
        <f>IF(Tabla1[[#This Row],[ref pack]]=1,Tabla1[[#This Row],[Pedido]],LCM(Tabla1[[#This Row],[MC VIEJO]],Tabla1[[#This Row],[Pedido]]))</f>
        <v>1</v>
      </c>
      <c r="AG107" s="36">
        <f>+VLOOKUP(Tabla1[[#This Row],[Artículo]],'.'!$B$2:$D$11481,3,)</f>
        <v>1</v>
      </c>
      <c r="AH107" s="37" t="str">
        <f>+IFERROR(SEARCH("pack",Tabla1[[#This Row],[PACK]]),"")</f>
        <v/>
      </c>
      <c r="AI107" s="40"/>
      <c r="AJ107" s="40"/>
    </row>
    <row r="108" spans="1:36" s="49" customFormat="1" ht="27" customHeight="1" x14ac:dyDescent="0.2">
      <c r="A108" s="50" t="s">
        <v>142</v>
      </c>
      <c r="B108" s="51" t="s">
        <v>152</v>
      </c>
      <c r="C108" s="29" t="s">
        <v>153</v>
      </c>
      <c r="D108" s="52" t="s">
        <v>27</v>
      </c>
      <c r="E108" s="53">
        <v>15683.53</v>
      </c>
      <c r="F108" s="23" t="str">
        <f>+IFERROR(VLOOKUP(Tabla1[[#This Row],[Artículo]],'..'!$B$2:$D$569000,3,),"")</f>
        <v/>
      </c>
      <c r="G108" s="24" t="str">
        <f>IF(H108=AF108,"", "Error MC")</f>
        <v>Error MC</v>
      </c>
      <c r="H108" s="25"/>
      <c r="I108" s="54">
        <f>+Tabla1[[#This Row],[MC]]*Tabla1[[#This Row],[Pedido]]*Tabla1[[#This Row],[PVC ]]</f>
        <v>0</v>
      </c>
      <c r="J108" s="26">
        <v>0.21</v>
      </c>
      <c r="K108" s="27"/>
      <c r="L108" s="28" t="s">
        <v>31</v>
      </c>
      <c r="M108" s="53">
        <v>26567.897000000001</v>
      </c>
      <c r="N108" s="55" t="str">
        <f>+IF(Tabla1[[#This Row],[F PMPI]]="SÍ","No","Sí")</f>
        <v>No</v>
      </c>
      <c r="O108" s="53">
        <f>+Tabla1[[#This Row],[PVL]]*1.055</f>
        <v>28029.131334999998</v>
      </c>
      <c r="P108" s="53">
        <f>+Tabla1[[#This Row],[PVL]]*1.43</f>
        <v>37992.092709999997</v>
      </c>
      <c r="Q108" s="56" t="str">
        <f>+HYPERLINK(Tabla1[[#This Row],[PAG]])</f>
        <v>https://todomusica.com.ar/escritorio/6194-dh-12-bk.html</v>
      </c>
      <c r="R108" s="40" t="s">
        <v>23338</v>
      </c>
      <c r="S108" s="40"/>
      <c r="T108" s="40"/>
      <c r="U108" s="40"/>
      <c r="V108" s="40"/>
      <c r="W108" s="40"/>
      <c r="X108" s="40"/>
      <c r="Y108" s="35"/>
      <c r="Z108" s="35" t="s">
        <v>154</v>
      </c>
      <c r="AA108" s="36">
        <v>1</v>
      </c>
      <c r="AB108" s="35" t="s">
        <v>9849</v>
      </c>
      <c r="AC108" s="35" t="str">
        <f>+IF(Tabla1[[#This Row],[STK]]="no","Sin STK", "STK disponible")</f>
        <v>Sin STK</v>
      </c>
      <c r="AD108" s="35">
        <f>+I108*J108</f>
        <v>0</v>
      </c>
      <c r="AE108" s="35">
        <f>+I108*K108</f>
        <v>0</v>
      </c>
      <c r="AF108" s="36">
        <f>IF(Tabla1[[#This Row],[ref pack]]=1,Tabla1[[#This Row],[Pedido]],LCM(Tabla1[[#This Row],[MC VIEJO]],Tabla1[[#This Row],[Pedido]]))</f>
        <v>1</v>
      </c>
      <c r="AG108" s="36">
        <f>+VLOOKUP(Tabla1[[#This Row],[Artículo]],'.'!$B$2:$D$11481,3,)</f>
        <v>1</v>
      </c>
      <c r="AH108" s="37" t="str">
        <f>+IFERROR(SEARCH("pack",Tabla1[[#This Row],[PACK]]),"")</f>
        <v/>
      </c>
      <c r="AI108" s="40"/>
      <c r="AJ108" s="40"/>
    </row>
    <row r="109" spans="1:36" s="49" customFormat="1" ht="27" customHeight="1" x14ac:dyDescent="0.2">
      <c r="A109" s="50" t="s">
        <v>142</v>
      </c>
      <c r="B109" s="51" t="s">
        <v>155</v>
      </c>
      <c r="C109" s="29" t="s">
        <v>156</v>
      </c>
      <c r="D109" s="52" t="s">
        <v>27</v>
      </c>
      <c r="E109" s="53">
        <v>14388.56</v>
      </c>
      <c r="F109" s="23" t="str">
        <f>+IFERROR(VLOOKUP(Tabla1[[#This Row],[Artículo]],'..'!$B$2:$D$569000,3,),"")</f>
        <v/>
      </c>
      <c r="G109" s="24" t="str">
        <f>IF(H109=AF109,"", "Error MC")</f>
        <v>Error MC</v>
      </c>
      <c r="H109" s="25"/>
      <c r="I109" s="54">
        <f>+Tabla1[[#This Row],[MC]]*Tabla1[[#This Row],[Pedido]]*Tabla1[[#This Row],[PVC ]]</f>
        <v>0</v>
      </c>
      <c r="J109" s="26">
        <v>0.21</v>
      </c>
      <c r="K109" s="27"/>
      <c r="L109" s="28" t="s">
        <v>31</v>
      </c>
      <c r="M109" s="53">
        <v>24374.216</v>
      </c>
      <c r="N109" s="55" t="str">
        <f>+IF(Tabla1[[#This Row],[F PMPI]]="SÍ","No","Sí")</f>
        <v>No</v>
      </c>
      <c r="O109" s="53">
        <f>+Tabla1[[#This Row],[PVL]]*1.055</f>
        <v>25714.797879999998</v>
      </c>
      <c r="P109" s="53">
        <f>+Tabla1[[#This Row],[PVL]]*1.43</f>
        <v>34855.128879999997</v>
      </c>
      <c r="Q109" s="56" t="str">
        <f>+HYPERLINK(Tabla1[[#This Row],[PAG]])</f>
        <v>https://todomusica.com.ar/escritorio/6195-dh-120.html</v>
      </c>
      <c r="R109" s="40" t="s">
        <v>23338</v>
      </c>
      <c r="S109" s="40"/>
      <c r="T109" s="40"/>
      <c r="U109" s="40"/>
      <c r="V109" s="40"/>
      <c r="W109" s="40"/>
      <c r="X109" s="40"/>
      <c r="Y109" s="35"/>
      <c r="Z109" s="35" t="s">
        <v>157</v>
      </c>
      <c r="AA109" s="36">
        <v>1</v>
      </c>
      <c r="AB109" s="35" t="s">
        <v>9849</v>
      </c>
      <c r="AC109" s="35" t="str">
        <f>+IF(Tabla1[[#This Row],[STK]]="no","Sin STK", "STK disponible")</f>
        <v>Sin STK</v>
      </c>
      <c r="AD109" s="35">
        <f>+I109*J109</f>
        <v>0</v>
      </c>
      <c r="AE109" s="35">
        <f>+I109*K109</f>
        <v>0</v>
      </c>
      <c r="AF109" s="36">
        <f>IF(Tabla1[[#This Row],[ref pack]]=1,Tabla1[[#This Row],[Pedido]],LCM(Tabla1[[#This Row],[MC VIEJO]],Tabla1[[#This Row],[Pedido]]))</f>
        <v>1</v>
      </c>
      <c r="AG109" s="36">
        <f>+VLOOKUP(Tabla1[[#This Row],[Artículo]],'.'!$B$2:$D$11481,3,)</f>
        <v>1</v>
      </c>
      <c r="AH109" s="37" t="str">
        <f>+IFERROR(SEARCH("pack",Tabla1[[#This Row],[PACK]]),"")</f>
        <v/>
      </c>
      <c r="AI109" s="40"/>
      <c r="AJ109" s="40"/>
    </row>
    <row r="110" spans="1:36" s="49" customFormat="1" ht="27" customHeight="1" x14ac:dyDescent="0.2">
      <c r="A110" s="50" t="s">
        <v>142</v>
      </c>
      <c r="B110" s="51" t="s">
        <v>160</v>
      </c>
      <c r="C110" s="29" t="s">
        <v>161</v>
      </c>
      <c r="D110" s="52" t="s">
        <v>27</v>
      </c>
      <c r="E110" s="53">
        <v>14180.54</v>
      </c>
      <c r="F110" s="23" t="str">
        <f>+IFERROR(VLOOKUP(Tabla1[[#This Row],[Artículo]],'..'!$B$2:$D$569000,3,),"")</f>
        <v/>
      </c>
      <c r="G110" s="24" t="str">
        <f>IF(H110=AF110,"", "Error MC")</f>
        <v>Error MC</v>
      </c>
      <c r="H110" s="25"/>
      <c r="I110" s="54">
        <f>+Tabla1[[#This Row],[MC]]*Tabla1[[#This Row],[Pedido]]*Tabla1[[#This Row],[PVC ]]</f>
        <v>0</v>
      </c>
      <c r="J110" s="26">
        <v>0.21</v>
      </c>
      <c r="K110" s="27"/>
      <c r="L110" s="28" t="s">
        <v>31</v>
      </c>
      <c r="M110" s="53">
        <v>24021.84</v>
      </c>
      <c r="N110" s="55" t="str">
        <f>+IF(Tabla1[[#This Row],[F PMPI]]="SÍ","No","Sí")</f>
        <v>No</v>
      </c>
      <c r="O110" s="53">
        <f>+Tabla1[[#This Row],[PVL]]*1.055</f>
        <v>25343.0412</v>
      </c>
      <c r="P110" s="53">
        <f>+Tabla1[[#This Row],[PVL]]*1.43</f>
        <v>34351.231200000002</v>
      </c>
      <c r="Q110" s="56" t="str">
        <f>+HYPERLINK(Tabla1[[#This Row],[PAG]])</f>
        <v>https://todomusica.com.ar/escritorio/7416-dx-120b.html</v>
      </c>
      <c r="R110" s="40" t="s">
        <v>23338</v>
      </c>
      <c r="S110" s="40"/>
      <c r="T110" s="40"/>
      <c r="U110" s="40"/>
      <c r="V110" s="40"/>
      <c r="W110" s="40"/>
      <c r="X110" s="40"/>
      <c r="Y110" s="35"/>
      <c r="Z110" s="35" t="s">
        <v>162</v>
      </c>
      <c r="AA110" s="36">
        <v>1</v>
      </c>
      <c r="AB110" s="35" t="s">
        <v>9849</v>
      </c>
      <c r="AC110" s="35" t="str">
        <f>+IF(Tabla1[[#This Row],[STK]]="no","Sin STK", "STK disponible")</f>
        <v>Sin STK</v>
      </c>
      <c r="AD110" s="35">
        <f>+I110*J110</f>
        <v>0</v>
      </c>
      <c r="AE110" s="35">
        <f>+I110*K110</f>
        <v>0</v>
      </c>
      <c r="AF110" s="36">
        <f>IF(Tabla1[[#This Row],[ref pack]]=1,Tabla1[[#This Row],[Pedido]],LCM(Tabla1[[#This Row],[MC VIEJO]],Tabla1[[#This Row],[Pedido]]))</f>
        <v>1</v>
      </c>
      <c r="AG110" s="36">
        <f>+VLOOKUP(Tabla1[[#This Row],[Artículo]],'.'!$B$2:$D$11481,3,)</f>
        <v>1</v>
      </c>
      <c r="AH110" s="37" t="str">
        <f>+IFERROR(SEARCH("pack",Tabla1[[#This Row],[PACK]]),"")</f>
        <v/>
      </c>
      <c r="AI110" s="40"/>
      <c r="AJ110" s="40"/>
    </row>
    <row r="111" spans="1:36" s="49" customFormat="1" ht="27" customHeight="1" x14ac:dyDescent="0.2">
      <c r="A111" s="50" t="s">
        <v>142</v>
      </c>
      <c r="B111" s="51" t="s">
        <v>163</v>
      </c>
      <c r="C111" s="29" t="s">
        <v>164</v>
      </c>
      <c r="D111" s="52" t="s">
        <v>27</v>
      </c>
      <c r="E111" s="53">
        <v>16696.47</v>
      </c>
      <c r="F111" s="23" t="str">
        <f>+IFERROR(VLOOKUP(Tabla1[[#This Row],[Artículo]],'..'!$B$2:$D$569000,3,),"")</f>
        <v/>
      </c>
      <c r="G111" s="24" t="str">
        <f>IF(H111=AF111,"", "Error MC")</f>
        <v>Error MC</v>
      </c>
      <c r="H111" s="25"/>
      <c r="I111" s="54">
        <f>+Tabla1[[#This Row],[MC]]*Tabla1[[#This Row],[Pedido]]*Tabla1[[#This Row],[PVC ]]</f>
        <v>0</v>
      </c>
      <c r="J111" s="26">
        <v>0.21</v>
      </c>
      <c r="K111" s="27"/>
      <c r="L111" s="28" t="s">
        <v>31</v>
      </c>
      <c r="M111" s="53">
        <v>28283.823</v>
      </c>
      <c r="N111" s="55" t="str">
        <f>+IF(Tabla1[[#This Row],[F PMPI]]="SÍ","No","Sí")</f>
        <v>No</v>
      </c>
      <c r="O111" s="53">
        <f>+Tabla1[[#This Row],[PVL]]*1.055</f>
        <v>29839.433265</v>
      </c>
      <c r="P111" s="53">
        <f>+Tabla1[[#This Row],[PVL]]*1.43</f>
        <v>40445.866889999998</v>
      </c>
      <c r="Q111" s="56" t="str">
        <f>+HYPERLINK(Tabla1[[#This Row],[PAG]])</f>
        <v>https://todomusica.com.ar/escritorio/7635-calc-esc-12-dig-display-curvo-cambio-markup-cub-metal-pilasolar-mcx10.html</v>
      </c>
      <c r="R111" s="40" t="s">
        <v>23338</v>
      </c>
      <c r="S111" s="40"/>
      <c r="T111" s="40"/>
      <c r="U111" s="40"/>
      <c r="V111" s="40"/>
      <c r="W111" s="40"/>
      <c r="X111" s="40"/>
      <c r="Y111" s="35"/>
      <c r="Z111" s="35" t="s">
        <v>165</v>
      </c>
      <c r="AA111" s="36">
        <v>1</v>
      </c>
      <c r="AB111" s="35" t="s">
        <v>9849</v>
      </c>
      <c r="AC111" s="35" t="str">
        <f>+IF(Tabla1[[#This Row],[STK]]="no","Sin STK", "STK disponible")</f>
        <v>Sin STK</v>
      </c>
      <c r="AD111" s="35">
        <f>+I111*J111</f>
        <v>0</v>
      </c>
      <c r="AE111" s="35">
        <f>+I111*K111</f>
        <v>0</v>
      </c>
      <c r="AF111" s="36">
        <f>IF(Tabla1[[#This Row],[ref pack]]=1,Tabla1[[#This Row],[Pedido]],LCM(Tabla1[[#This Row],[MC VIEJO]],Tabla1[[#This Row],[Pedido]]))</f>
        <v>1</v>
      </c>
      <c r="AG111" s="36">
        <f>+VLOOKUP(Tabla1[[#This Row],[Artículo]],'.'!$B$2:$D$11481,3,)</f>
        <v>1</v>
      </c>
      <c r="AH111" s="37" t="str">
        <f>+IFERROR(SEARCH("pack",Tabla1[[#This Row],[PACK]]),"")</f>
        <v/>
      </c>
      <c r="AI111" s="40"/>
      <c r="AJ111" s="40"/>
    </row>
    <row r="112" spans="1:36" s="49" customFormat="1" ht="27" customHeight="1" x14ac:dyDescent="0.2">
      <c r="A112" s="50" t="s">
        <v>142</v>
      </c>
      <c r="B112" s="51" t="s">
        <v>166</v>
      </c>
      <c r="C112" s="29" t="s">
        <v>167</v>
      </c>
      <c r="D112" s="52" t="s">
        <v>9841</v>
      </c>
      <c r="E112" s="53">
        <v>60910.5</v>
      </c>
      <c r="F112" s="23" t="str">
        <f>+IFERROR(VLOOKUP(Tabla1[[#This Row],[Artículo]],'..'!$B$2:$D$569000,3,),"")</f>
        <v/>
      </c>
      <c r="G112" s="24" t="str">
        <f>IF(H112=AF112,"", "Error MC")</f>
        <v>Error MC</v>
      </c>
      <c r="H112" s="25"/>
      <c r="I112" s="54">
        <f>+Tabla1[[#This Row],[MC]]*Tabla1[[#This Row],[Pedido]]*Tabla1[[#This Row],[PVC ]]</f>
        <v>0</v>
      </c>
      <c r="J112" s="26">
        <v>0.21</v>
      </c>
      <c r="K112" s="27"/>
      <c r="L112" s="28" t="s">
        <v>31</v>
      </c>
      <c r="M112" s="53">
        <v>103182.387</v>
      </c>
      <c r="N112" s="55" t="str">
        <f>+IF(Tabla1[[#This Row],[F PMPI]]="SÍ","No","Sí")</f>
        <v>No</v>
      </c>
      <c r="O112" s="53">
        <f>+Tabla1[[#This Row],[PVL]]*1.055</f>
        <v>108857.41828499999</v>
      </c>
      <c r="P112" s="53">
        <f>+Tabla1[[#This Row],[PVL]]*1.43</f>
        <v>147550.81341</v>
      </c>
      <c r="Q112" s="56" t="str">
        <f>+HYPERLINK(Tabla1[[#This Row],[PAG]])</f>
        <v>https://todomusica.com.ar/productos-sin-categorias-de-netsuite/9269-exhibidor3calculadoras.html</v>
      </c>
      <c r="R112" s="40" t="s">
        <v>23338</v>
      </c>
      <c r="S112" s="40"/>
      <c r="T112" s="40"/>
      <c r="U112" s="40"/>
      <c r="V112" s="40"/>
      <c r="W112" s="40"/>
      <c r="X112" s="40"/>
      <c r="Y112" s="35"/>
      <c r="Z112" s="35" t="s">
        <v>24357</v>
      </c>
      <c r="AA112" s="36">
        <v>1</v>
      </c>
      <c r="AB112" s="35" t="s">
        <v>9849</v>
      </c>
      <c r="AC112" s="35" t="str">
        <f>+IF(Tabla1[[#This Row],[STK]]="no","Sin STK", "STK disponible")</f>
        <v>STK disponible</v>
      </c>
      <c r="AD112" s="35">
        <f>+I112*J112</f>
        <v>0</v>
      </c>
      <c r="AE112" s="35">
        <f>+I112*K112</f>
        <v>0</v>
      </c>
      <c r="AF112" s="36">
        <f>IF(Tabla1[[#This Row],[ref pack]]=1,Tabla1[[#This Row],[Pedido]],LCM(Tabla1[[#This Row],[MC VIEJO]],Tabla1[[#This Row],[Pedido]]))</f>
        <v>1</v>
      </c>
      <c r="AG112" s="36">
        <f>+VLOOKUP(Tabla1[[#This Row],[Artículo]],'.'!$B$2:$D$11481,3,)</f>
        <v>1</v>
      </c>
      <c r="AH112" s="37" t="str">
        <f>+IFERROR(SEARCH("pack",Tabla1[[#This Row],[PACK]]),"")</f>
        <v/>
      </c>
      <c r="AI112" s="40"/>
      <c r="AJ112" s="40"/>
    </row>
    <row r="113" spans="1:36" s="49" customFormat="1" ht="27" customHeight="1" x14ac:dyDescent="0.2">
      <c r="A113" s="50" t="s">
        <v>142</v>
      </c>
      <c r="B113" s="51" t="s">
        <v>168</v>
      </c>
      <c r="C113" s="29" t="s">
        <v>169</v>
      </c>
      <c r="D113" s="52" t="s">
        <v>9841</v>
      </c>
      <c r="E113" s="53">
        <v>55486.38</v>
      </c>
      <c r="F113" s="23" t="str">
        <f>+IFERROR(VLOOKUP(Tabla1[[#This Row],[Artículo]],'..'!$B$2:$D$569000,3,),"")</f>
        <v/>
      </c>
      <c r="G113" s="24" t="str">
        <f>IF(H113=AF113,"", "Error MC")</f>
        <v>Error MC</v>
      </c>
      <c r="H113" s="25"/>
      <c r="I113" s="54">
        <f>+Tabla1[[#This Row],[MC]]*Tabla1[[#This Row],[Pedido]]*Tabla1[[#This Row],[PVC ]]</f>
        <v>0</v>
      </c>
      <c r="J113" s="26">
        <v>0.21</v>
      </c>
      <c r="K113" s="27"/>
      <c r="L113" s="28" t="s">
        <v>31</v>
      </c>
      <c r="M113" s="53">
        <v>93993.925000000003</v>
      </c>
      <c r="N113" s="55" t="str">
        <f>+IF(Tabla1[[#This Row],[F PMPI]]="SÍ","No","Sí")</f>
        <v>No</v>
      </c>
      <c r="O113" s="53">
        <f>+Tabla1[[#This Row],[PVL]]*1.055</f>
        <v>99163.590874999994</v>
      </c>
      <c r="P113" s="53">
        <f>+Tabla1[[#This Row],[PVL]]*1.43</f>
        <v>134411.31275000001</v>
      </c>
      <c r="Q113" s="56" t="str">
        <f>+HYPERLINK(Tabla1[[#This Row],[PAG]])</f>
        <v>https://todomusica.com.ar/financieras/6569-fc-100v.html</v>
      </c>
      <c r="R113" s="40" t="s">
        <v>23338</v>
      </c>
      <c r="S113" s="40"/>
      <c r="T113" s="40"/>
      <c r="U113" s="40"/>
      <c r="V113" s="40"/>
      <c r="W113" s="40"/>
      <c r="X113" s="40"/>
      <c r="Y113" s="35"/>
      <c r="Z113" s="35" t="s">
        <v>170</v>
      </c>
      <c r="AA113" s="36">
        <v>1</v>
      </c>
      <c r="AB113" s="35" t="s">
        <v>9849</v>
      </c>
      <c r="AC113" s="35" t="str">
        <f>+IF(Tabla1[[#This Row],[STK]]="no","Sin STK", "STK disponible")</f>
        <v>STK disponible</v>
      </c>
      <c r="AD113" s="35">
        <f>+I113*J113</f>
        <v>0</v>
      </c>
      <c r="AE113" s="35">
        <f>+I113*K113</f>
        <v>0</v>
      </c>
      <c r="AF113" s="36">
        <f>IF(Tabla1[[#This Row],[ref pack]]=1,Tabla1[[#This Row],[Pedido]],LCM(Tabla1[[#This Row],[MC VIEJO]],Tabla1[[#This Row],[Pedido]]))</f>
        <v>1</v>
      </c>
      <c r="AG113" s="36">
        <f>+VLOOKUP(Tabla1[[#This Row],[Artículo]],'.'!$B$2:$D$11481,3,)</f>
        <v>1</v>
      </c>
      <c r="AH113" s="37" t="str">
        <f>+IFERROR(SEARCH("pack",Tabla1[[#This Row],[PACK]]),"")</f>
        <v/>
      </c>
      <c r="AI113" s="40"/>
      <c r="AJ113" s="40"/>
    </row>
    <row r="114" spans="1:36" s="49" customFormat="1" ht="27" customHeight="1" x14ac:dyDescent="0.2">
      <c r="A114" s="50" t="s">
        <v>142</v>
      </c>
      <c r="B114" s="51" t="s">
        <v>171</v>
      </c>
      <c r="C114" s="29" t="s">
        <v>172</v>
      </c>
      <c r="D114" s="52" t="s">
        <v>27</v>
      </c>
      <c r="E114" s="53">
        <v>77110.58</v>
      </c>
      <c r="F114" s="23" t="str">
        <f>+IFERROR(VLOOKUP(Tabla1[[#This Row],[Artículo]],'..'!$B$2:$D$569000,3,),"")</f>
        <v/>
      </c>
      <c r="G114" s="24" t="str">
        <f>IF(H114=AF114,"", "Error MC")</f>
        <v>Error MC</v>
      </c>
      <c r="H114" s="25"/>
      <c r="I114" s="54">
        <f>+Tabla1[[#This Row],[MC]]*Tabla1[[#This Row],[Pedido]]*Tabla1[[#This Row],[PVC ]]</f>
        <v>0</v>
      </c>
      <c r="J114" s="26">
        <v>0.21</v>
      </c>
      <c r="K114" s="27"/>
      <c r="L114" s="28" t="s">
        <v>31</v>
      </c>
      <c r="M114" s="53">
        <v>130625.32</v>
      </c>
      <c r="N114" s="55" t="str">
        <f>+IF(Tabla1[[#This Row],[F PMPI]]="SÍ","No","Sí")</f>
        <v>No</v>
      </c>
      <c r="O114" s="53">
        <f>+Tabla1[[#This Row],[PVL]]*1.055</f>
        <v>137809.7126</v>
      </c>
      <c r="P114" s="53">
        <f>+Tabla1[[#This Row],[PVL]]*1.43</f>
        <v>186794.20759999999</v>
      </c>
      <c r="Q114" s="56" t="str">
        <f>+HYPERLINK(Tabla1[[#This Row],[PAG]])</f>
        <v>https://todomusica.com.ar/financieras/6570-fc-200v.html</v>
      </c>
      <c r="R114" s="40" t="s">
        <v>23338</v>
      </c>
      <c r="S114" s="40"/>
      <c r="T114" s="40"/>
      <c r="U114" s="40"/>
      <c r="V114" s="40"/>
      <c r="W114" s="40"/>
      <c r="X114" s="40"/>
      <c r="Y114" s="35"/>
      <c r="Z114" s="35" t="s">
        <v>173</v>
      </c>
      <c r="AA114" s="36">
        <v>1</v>
      </c>
      <c r="AB114" s="35" t="s">
        <v>9849</v>
      </c>
      <c r="AC114" s="35" t="str">
        <f>+IF(Tabla1[[#This Row],[STK]]="no","Sin STK", "STK disponible")</f>
        <v>Sin STK</v>
      </c>
      <c r="AD114" s="35">
        <f>+I114*J114</f>
        <v>0</v>
      </c>
      <c r="AE114" s="35">
        <f>+I114*K114</f>
        <v>0</v>
      </c>
      <c r="AF114" s="36">
        <f>IF(Tabla1[[#This Row],[ref pack]]=1,Tabla1[[#This Row],[Pedido]],LCM(Tabla1[[#This Row],[MC VIEJO]],Tabla1[[#This Row],[Pedido]]))</f>
        <v>1</v>
      </c>
      <c r="AG114" s="36">
        <f>+VLOOKUP(Tabla1[[#This Row],[Artículo]],'.'!$B$2:$D$11481,3,)</f>
        <v>1</v>
      </c>
      <c r="AH114" s="37" t="str">
        <f>+IFERROR(SEARCH("pack",Tabla1[[#This Row],[PACK]]),"")</f>
        <v/>
      </c>
      <c r="AI114" s="40"/>
      <c r="AJ114" s="40"/>
    </row>
    <row r="115" spans="1:36" s="49" customFormat="1" ht="27" customHeight="1" x14ac:dyDescent="0.2">
      <c r="A115" s="50" t="s">
        <v>142</v>
      </c>
      <c r="B115" s="51" t="s">
        <v>174</v>
      </c>
      <c r="C115" s="29" t="s">
        <v>175</v>
      </c>
      <c r="D115" s="52" t="s">
        <v>9842</v>
      </c>
      <c r="E115" s="53">
        <v>294132.31</v>
      </c>
      <c r="F115" s="23" t="str">
        <f>+IFERROR(VLOOKUP(Tabla1[[#This Row],[Artículo]],'..'!$B$2:$D$569000,3,),"")</f>
        <v/>
      </c>
      <c r="G115" s="24" t="str">
        <f>IF(H115=AF115,"", "Error MC")</f>
        <v>Error MC</v>
      </c>
      <c r="H115" s="25"/>
      <c r="I115" s="54">
        <f>+Tabla1[[#This Row],[MC]]*Tabla1[[#This Row],[Pedido]]*Tabla1[[#This Row],[PVC ]]</f>
        <v>0</v>
      </c>
      <c r="J115" s="26">
        <v>0.21</v>
      </c>
      <c r="K115" s="27"/>
      <c r="L115" s="28" t="s">
        <v>31</v>
      </c>
      <c r="M115" s="53">
        <v>498260.12800000003</v>
      </c>
      <c r="N115" s="55" t="str">
        <f>+IF(Tabla1[[#This Row],[F PMPI]]="SÍ","No","Sí")</f>
        <v>No</v>
      </c>
      <c r="O115" s="53">
        <f>+Tabla1[[#This Row],[PVL]]*1.055</f>
        <v>525664.43504000001</v>
      </c>
      <c r="P115" s="53">
        <f>+Tabla1[[#This Row],[PVL]]*1.43</f>
        <v>712511.98303999996</v>
      </c>
      <c r="Q115" s="56" t="str">
        <f>+HYPERLINK(Tabla1[[#This Row],[PAG]])</f>
        <v>https://todomusica.com.ar/productos-sin-categorias-de-netsuite/8278-graphic-calculator.html</v>
      </c>
      <c r="R115" s="40" t="s">
        <v>23338</v>
      </c>
      <c r="S115" s="40"/>
      <c r="T115" s="40"/>
      <c r="U115" s="40"/>
      <c r="V115" s="40"/>
      <c r="W115" s="40"/>
      <c r="X115" s="40"/>
      <c r="Y115" s="35"/>
      <c r="Z115" s="35" t="s">
        <v>176</v>
      </c>
      <c r="AA115" s="36">
        <v>1</v>
      </c>
      <c r="AB115" s="35" t="s">
        <v>9849</v>
      </c>
      <c r="AC115" s="35" t="str">
        <f>+IF(Tabla1[[#This Row],[STK]]="no","Sin STK", "STK disponible")</f>
        <v>STK disponible</v>
      </c>
      <c r="AD115" s="35">
        <f>+I115*J115</f>
        <v>0</v>
      </c>
      <c r="AE115" s="35">
        <f>+I115*K115</f>
        <v>0</v>
      </c>
      <c r="AF115" s="36">
        <f>IF(Tabla1[[#This Row],[ref pack]]=1,Tabla1[[#This Row],[Pedido]],LCM(Tabla1[[#This Row],[MC VIEJO]],Tabla1[[#This Row],[Pedido]]))</f>
        <v>1</v>
      </c>
      <c r="AG115" s="36">
        <f>+VLOOKUP(Tabla1[[#This Row],[Artículo]],'.'!$B$2:$D$11481,3,)</f>
        <v>1</v>
      </c>
      <c r="AH115" s="37" t="str">
        <f>+IFERROR(SEARCH("pack",Tabla1[[#This Row],[PACK]]),"")</f>
        <v/>
      </c>
      <c r="AI115" s="40"/>
      <c r="AJ115" s="40"/>
    </row>
    <row r="116" spans="1:36" s="49" customFormat="1" ht="27" customHeight="1" x14ac:dyDescent="0.2">
      <c r="A116" s="50" t="s">
        <v>142</v>
      </c>
      <c r="B116" s="51" t="s">
        <v>177</v>
      </c>
      <c r="C116" s="29" t="s">
        <v>178</v>
      </c>
      <c r="D116" s="52" t="s">
        <v>9841</v>
      </c>
      <c r="E116" s="53">
        <v>376879.5</v>
      </c>
      <c r="F116" s="23" t="str">
        <f>+IFERROR(VLOOKUP(Tabla1[[#This Row],[Artículo]],'..'!$B$2:$D$569000,3,),"")</f>
        <v/>
      </c>
      <c r="G116" s="24" t="str">
        <f>IF(H116=AF116,"", "Error MC")</f>
        <v>Error MC</v>
      </c>
      <c r="H116" s="25"/>
      <c r="I116" s="54">
        <f>+Tabla1[[#This Row],[MC]]*Tabla1[[#This Row],[Pedido]]*Tabla1[[#This Row],[PVC ]]</f>
        <v>0</v>
      </c>
      <c r="J116" s="26">
        <v>0.21</v>
      </c>
      <c r="K116" s="27"/>
      <c r="L116" s="28" t="s">
        <v>31</v>
      </c>
      <c r="M116" s="53">
        <v>638433.87300000002</v>
      </c>
      <c r="N116" s="55" t="str">
        <f>+IF(Tabla1[[#This Row],[F PMPI]]="SÍ","No","Sí")</f>
        <v>No</v>
      </c>
      <c r="O116" s="53">
        <f>+Tabla1[[#This Row],[PVL]]*1.055</f>
        <v>673547.73601500003</v>
      </c>
      <c r="P116" s="53">
        <f>+Tabla1[[#This Row],[PVL]]*1.43</f>
        <v>912960.43839000002</v>
      </c>
      <c r="Q116" s="56" t="str">
        <f>+HYPERLINK(Tabla1[[#This Row],[PAG]])</f>
        <v>https://todomusica.com.ar/graficadoras/6585-fx-cp400.html</v>
      </c>
      <c r="R116" s="40" t="s">
        <v>23338</v>
      </c>
      <c r="S116" s="40"/>
      <c r="T116" s="40"/>
      <c r="U116" s="40"/>
      <c r="V116" s="40"/>
      <c r="W116" s="40"/>
      <c r="X116" s="40"/>
      <c r="Y116" s="35"/>
      <c r="Z116" s="35" t="s">
        <v>179</v>
      </c>
      <c r="AA116" s="36">
        <v>1</v>
      </c>
      <c r="AB116" s="35" t="s">
        <v>9849</v>
      </c>
      <c r="AC116" s="35" t="str">
        <f>+IF(Tabla1[[#This Row],[STK]]="no","Sin STK", "STK disponible")</f>
        <v>STK disponible</v>
      </c>
      <c r="AD116" s="35">
        <f>+I116*J116</f>
        <v>0</v>
      </c>
      <c r="AE116" s="35">
        <f>+I116*K116</f>
        <v>0</v>
      </c>
      <c r="AF116" s="36">
        <f>IF(Tabla1[[#This Row],[ref pack]]=1,Tabla1[[#This Row],[Pedido]],LCM(Tabla1[[#This Row],[MC VIEJO]],Tabla1[[#This Row],[Pedido]]))</f>
        <v>1</v>
      </c>
      <c r="AG116" s="36">
        <f>+VLOOKUP(Tabla1[[#This Row],[Artículo]],'.'!$B$2:$D$11481,3,)</f>
        <v>1</v>
      </c>
      <c r="AH116" s="37" t="str">
        <f>+IFERROR(SEARCH("pack",Tabla1[[#This Row],[PACK]]),"")</f>
        <v/>
      </c>
      <c r="AI116" s="40"/>
      <c r="AJ116" s="40"/>
    </row>
    <row r="117" spans="1:36" s="49" customFormat="1" ht="27" customHeight="1" x14ac:dyDescent="0.2">
      <c r="A117" s="50" t="s">
        <v>142</v>
      </c>
      <c r="B117" s="51" t="s">
        <v>180</v>
      </c>
      <c r="C117" s="29" t="s">
        <v>181</v>
      </c>
      <c r="D117" s="52" t="s">
        <v>27</v>
      </c>
      <c r="E117" s="53">
        <v>16467.75</v>
      </c>
      <c r="F117" s="23" t="str">
        <f>+IFERROR(VLOOKUP(Tabla1[[#This Row],[Artículo]],'..'!$B$2:$D$569000,3,),"")</f>
        <v/>
      </c>
      <c r="G117" s="24" t="str">
        <f>IF(H117=AF117,"", "Error MC")</f>
        <v>Error MC</v>
      </c>
      <c r="H117" s="25"/>
      <c r="I117" s="54">
        <f>+Tabla1[[#This Row],[MC]]*Tabla1[[#This Row],[Pedido]]*Tabla1[[#This Row],[PVC ]]</f>
        <v>0</v>
      </c>
      <c r="J117" s="26">
        <v>0.21</v>
      </c>
      <c r="K117" s="27"/>
      <c r="L117" s="28" t="s">
        <v>31</v>
      </c>
      <c r="M117" s="53">
        <v>27896.368999999999</v>
      </c>
      <c r="N117" s="55" t="str">
        <f>+IF(Tabla1[[#This Row],[F PMPI]]="SÍ","No","Sí")</f>
        <v>No</v>
      </c>
      <c r="O117" s="53">
        <f>+Tabla1[[#This Row],[PVL]]*1.055</f>
        <v>29430.669294999996</v>
      </c>
      <c r="P117" s="53">
        <f>+Tabla1[[#This Row],[PVL]]*1.43</f>
        <v>39891.807669999995</v>
      </c>
      <c r="Q117" s="56" t="str">
        <f>+HYPERLINK(Tabla1[[#This Row],[PAG]])</f>
        <v>https://todomusica.com.ar/cientificas/6198-fx-350laplus.html</v>
      </c>
      <c r="R117" s="40" t="s">
        <v>23338</v>
      </c>
      <c r="S117" s="40"/>
      <c r="T117" s="40"/>
      <c r="U117" s="40"/>
      <c r="V117" s="40"/>
      <c r="W117" s="40"/>
      <c r="X117" s="40"/>
      <c r="Y117" s="35"/>
      <c r="Z117" s="35" t="s">
        <v>182</v>
      </c>
      <c r="AA117" s="36">
        <v>1</v>
      </c>
      <c r="AB117" s="35" t="s">
        <v>9849</v>
      </c>
      <c r="AC117" s="35" t="str">
        <f>+IF(Tabla1[[#This Row],[STK]]="no","Sin STK", "STK disponible")</f>
        <v>Sin STK</v>
      </c>
      <c r="AD117" s="35">
        <f>+I117*J117</f>
        <v>0</v>
      </c>
      <c r="AE117" s="35">
        <f>+I117*K117</f>
        <v>0</v>
      </c>
      <c r="AF117" s="36">
        <f>IF(Tabla1[[#This Row],[ref pack]]=1,Tabla1[[#This Row],[Pedido]],LCM(Tabla1[[#This Row],[MC VIEJO]],Tabla1[[#This Row],[Pedido]]))</f>
        <v>1</v>
      </c>
      <c r="AG117" s="36">
        <f>+VLOOKUP(Tabla1[[#This Row],[Artículo]],'.'!$B$2:$D$11481,3,)</f>
        <v>1</v>
      </c>
      <c r="AH117" s="37" t="str">
        <f>+IFERROR(SEARCH("pack",Tabla1[[#This Row],[PACK]]),"")</f>
        <v/>
      </c>
      <c r="AI117" s="40"/>
      <c r="AJ117" s="40"/>
    </row>
    <row r="118" spans="1:36" s="49" customFormat="1" ht="27" customHeight="1" x14ac:dyDescent="0.2">
      <c r="A118" s="50" t="s">
        <v>142</v>
      </c>
      <c r="B118" s="51" t="s">
        <v>183</v>
      </c>
      <c r="C118" s="29" t="s">
        <v>184</v>
      </c>
      <c r="D118" s="52" t="s">
        <v>27</v>
      </c>
      <c r="E118" s="53">
        <v>14257.8</v>
      </c>
      <c r="F118" s="23" t="str">
        <f>+IFERROR(VLOOKUP(Tabla1[[#This Row],[Artículo]],'..'!$B$2:$D$569000,3,),"")</f>
        <v/>
      </c>
      <c r="G118" s="24" t="str">
        <f>IF(H118=AF118,"", "Error MC")</f>
        <v>Error MC</v>
      </c>
      <c r="H118" s="25"/>
      <c r="I118" s="54">
        <f>+Tabla1[[#This Row],[MC]]*Tabla1[[#This Row],[Pedido]]*Tabla1[[#This Row],[PVC ]]</f>
        <v>0</v>
      </c>
      <c r="J118" s="26">
        <v>0.21</v>
      </c>
      <c r="K118" s="27"/>
      <c r="L118" s="28" t="s">
        <v>31</v>
      </c>
      <c r="M118" s="53">
        <v>24152.713</v>
      </c>
      <c r="N118" s="55" t="str">
        <f>+IF(Tabla1[[#This Row],[F PMPI]]="SÍ","No","Sí")</f>
        <v>No</v>
      </c>
      <c r="O118" s="53">
        <f>+Tabla1[[#This Row],[PVL]]*1.055</f>
        <v>25481.112214999997</v>
      </c>
      <c r="P118" s="53">
        <f>+Tabla1[[#This Row],[PVL]]*1.43</f>
        <v>34538.379589999997</v>
      </c>
      <c r="Q118" s="56" t="str">
        <f>+HYPERLINK(Tabla1[[#This Row],[PAG]])</f>
        <v>https://todomusica.com.ar/cientificas/10260-fx-350ms-2.html</v>
      </c>
      <c r="R118" s="40" t="s">
        <v>23338</v>
      </c>
      <c r="S118" s="40"/>
      <c r="T118" s="40"/>
      <c r="U118" s="40"/>
      <c r="V118" s="40"/>
      <c r="W118" s="40"/>
      <c r="X118" s="40"/>
      <c r="Y118" s="35"/>
      <c r="Z118" s="35" t="s">
        <v>185</v>
      </c>
      <c r="AA118" s="36">
        <v>1</v>
      </c>
      <c r="AB118" s="35" t="s">
        <v>9849</v>
      </c>
      <c r="AC118" s="35" t="str">
        <f>+IF(Tabla1[[#This Row],[STK]]="no","Sin STK", "STK disponible")</f>
        <v>Sin STK</v>
      </c>
      <c r="AD118" s="35">
        <f>+I118*J118</f>
        <v>0</v>
      </c>
      <c r="AE118" s="35">
        <f>+I118*K118</f>
        <v>0</v>
      </c>
      <c r="AF118" s="36">
        <f>IF(Tabla1[[#This Row],[ref pack]]=1,Tabla1[[#This Row],[Pedido]],LCM(Tabla1[[#This Row],[MC VIEJO]],Tabla1[[#This Row],[Pedido]]))</f>
        <v>1</v>
      </c>
      <c r="AG118" s="36">
        <f>+VLOOKUP(Tabla1[[#This Row],[Artículo]],'.'!$B$2:$D$11481,3,)</f>
        <v>1</v>
      </c>
      <c r="AH118" s="37" t="str">
        <f>+IFERROR(SEARCH("pack",Tabla1[[#This Row],[PACK]]),"")</f>
        <v/>
      </c>
      <c r="AI118" s="40"/>
      <c r="AJ118" s="40"/>
    </row>
    <row r="119" spans="1:36" s="49" customFormat="1" ht="27" customHeight="1" x14ac:dyDescent="0.2">
      <c r="A119" s="50" t="s">
        <v>142</v>
      </c>
      <c r="B119" s="51" t="s">
        <v>186</v>
      </c>
      <c r="C119" s="29" t="s">
        <v>23343</v>
      </c>
      <c r="D119" s="52" t="s">
        <v>9841</v>
      </c>
      <c r="E119" s="53">
        <v>32935.519999999997</v>
      </c>
      <c r="F119" s="23" t="str">
        <f>+IFERROR(VLOOKUP(Tabla1[[#This Row],[Artículo]],'..'!$B$2:$D$569000,3,),"")</f>
        <v/>
      </c>
      <c r="G119" s="24" t="str">
        <f>IF(H119=AF119,"", "Error MC")</f>
        <v>Error MC</v>
      </c>
      <c r="H119" s="25"/>
      <c r="I119" s="54">
        <f>+Tabla1[[#This Row],[MC]]*Tabla1[[#This Row],[Pedido]]*Tabla1[[#This Row],[PVC ]]</f>
        <v>0</v>
      </c>
      <c r="J119" s="26">
        <v>0.21</v>
      </c>
      <c r="K119" s="27"/>
      <c r="L119" s="28" t="s">
        <v>31</v>
      </c>
      <c r="M119" s="53">
        <v>55792.773000000001</v>
      </c>
      <c r="N119" s="55" t="str">
        <f>+IF(Tabla1[[#This Row],[F PMPI]]="SÍ","No","Sí")</f>
        <v>Sí</v>
      </c>
      <c r="O119" s="53">
        <f>+Tabla1[[#This Row],[PVL]]*1.055</f>
        <v>58861.375515</v>
      </c>
      <c r="P119" s="53">
        <f>+Tabla1[[#This Row],[PVL]]*1.43</f>
        <v>79783.665389999995</v>
      </c>
      <c r="Q119" s="56" t="str">
        <f>+HYPERLINK(Tabla1[[#This Row],[PAG]])</f>
        <v>https://todomusica.com.ar/cientificas/6200-fx-570laplus.html</v>
      </c>
      <c r="R119" s="40" t="s">
        <v>23338</v>
      </c>
      <c r="S119" s="40"/>
      <c r="T119" s="40"/>
      <c r="U119" s="40"/>
      <c r="V119" s="40"/>
      <c r="W119" s="40"/>
      <c r="X119" s="40"/>
      <c r="Y119" s="35"/>
      <c r="Z119" s="35" t="s">
        <v>188</v>
      </c>
      <c r="AA119" s="36">
        <v>1</v>
      </c>
      <c r="AB119" s="35" t="s">
        <v>27</v>
      </c>
      <c r="AC119" s="35" t="str">
        <f>+IF(Tabla1[[#This Row],[STK]]="no","Sin STK", "STK disponible")</f>
        <v>STK disponible</v>
      </c>
      <c r="AD119" s="35">
        <f>+I119*J119</f>
        <v>0</v>
      </c>
      <c r="AE119" s="35">
        <f>+I119*K119</f>
        <v>0</v>
      </c>
      <c r="AF119" s="36">
        <f>IF(Tabla1[[#This Row],[ref pack]]=1,Tabla1[[#This Row],[Pedido]],LCM(Tabla1[[#This Row],[MC VIEJO]],Tabla1[[#This Row],[Pedido]]))</f>
        <v>1</v>
      </c>
      <c r="AG119" s="36">
        <f>+VLOOKUP(Tabla1[[#This Row],[Artículo]],'.'!$B$2:$D$11481,3,)</f>
        <v>1</v>
      </c>
      <c r="AH119" s="37" t="str">
        <f>+IFERROR(SEARCH("pack",Tabla1[[#This Row],[PACK]]),"")</f>
        <v/>
      </c>
      <c r="AI119" s="40"/>
      <c r="AJ119" s="40"/>
    </row>
    <row r="120" spans="1:36" s="49" customFormat="1" ht="27" customHeight="1" x14ac:dyDescent="0.2">
      <c r="A120" s="50" t="s">
        <v>142</v>
      </c>
      <c r="B120" s="51" t="s">
        <v>189</v>
      </c>
      <c r="C120" s="29" t="s">
        <v>190</v>
      </c>
      <c r="D120" s="52" t="s">
        <v>9841</v>
      </c>
      <c r="E120" s="53">
        <v>25845.200000000001</v>
      </c>
      <c r="F120" s="23" t="str">
        <f>+IFERROR(VLOOKUP(Tabla1[[#This Row],[Artículo]],'..'!$B$2:$D$569000,3,),"")</f>
        <v/>
      </c>
      <c r="G120" s="24" t="str">
        <f>IF(H120=AF120,"", "Error MC")</f>
        <v>Error MC</v>
      </c>
      <c r="H120" s="25"/>
      <c r="I120" s="54">
        <f>+Tabla1[[#This Row],[MC]]*Tabla1[[#This Row],[Pedido]]*Tabla1[[#This Row],[PVC ]]</f>
        <v>0</v>
      </c>
      <c r="J120" s="26">
        <v>0.21</v>
      </c>
      <c r="K120" s="27"/>
      <c r="L120" s="28" t="s">
        <v>31</v>
      </c>
      <c r="M120" s="53">
        <v>43781.769</v>
      </c>
      <c r="N120" s="55" t="str">
        <f>+IF(Tabla1[[#This Row],[F PMPI]]="SÍ","No","Sí")</f>
        <v>Sí</v>
      </c>
      <c r="O120" s="53">
        <f>+Tabla1[[#This Row],[PVL]]*1.055</f>
        <v>46189.766294999994</v>
      </c>
      <c r="P120" s="53">
        <f>+Tabla1[[#This Row],[PVL]]*1.43</f>
        <v>62607.929669999998</v>
      </c>
      <c r="Q120" s="56" t="str">
        <f>+HYPERLINK(Tabla1[[#This Row],[PAG]])</f>
        <v>https://todomusica.com.ar/cientificas/6200-fx-570laplus.html</v>
      </c>
      <c r="R120" s="40" t="s">
        <v>23338</v>
      </c>
      <c r="S120" s="40"/>
      <c r="T120" s="40"/>
      <c r="U120" s="40"/>
      <c r="V120" s="40"/>
      <c r="W120" s="40"/>
      <c r="X120" s="40"/>
      <c r="Y120" s="35"/>
      <c r="Z120" s="35" t="s">
        <v>188</v>
      </c>
      <c r="AA120" s="36">
        <v>1</v>
      </c>
      <c r="AB120" s="35" t="s">
        <v>27</v>
      </c>
      <c r="AC120" s="35" t="str">
        <f>+IF(Tabla1[[#This Row],[STK]]="no","Sin STK", "STK disponible")</f>
        <v>STK disponible</v>
      </c>
      <c r="AD120" s="35">
        <f>+I120*J120</f>
        <v>0</v>
      </c>
      <c r="AE120" s="35">
        <f>+I120*K120</f>
        <v>0</v>
      </c>
      <c r="AF120" s="36">
        <f>IF(Tabla1[[#This Row],[ref pack]]=1,Tabla1[[#This Row],[Pedido]],LCM(Tabla1[[#This Row],[MC VIEJO]],Tabla1[[#This Row],[Pedido]]))</f>
        <v>1</v>
      </c>
      <c r="AG120" s="36">
        <f>+VLOOKUP(Tabla1[[#This Row],[Artículo]],'.'!$B$2:$D$11481,3,)</f>
        <v>1</v>
      </c>
      <c r="AH120" s="37" t="str">
        <f>+IFERROR(SEARCH("pack",Tabla1[[#This Row],[PACK]]),"")</f>
        <v/>
      </c>
      <c r="AI120" s="40"/>
      <c r="AJ120" s="40"/>
    </row>
    <row r="121" spans="1:36" s="49" customFormat="1" ht="27" customHeight="1" x14ac:dyDescent="0.2">
      <c r="A121" s="50" t="s">
        <v>142</v>
      </c>
      <c r="B121" s="51" t="s">
        <v>193</v>
      </c>
      <c r="C121" s="29" t="s">
        <v>194</v>
      </c>
      <c r="D121" s="52" t="s">
        <v>9842</v>
      </c>
      <c r="E121" s="53">
        <v>22574.75</v>
      </c>
      <c r="F121" s="23" t="str">
        <f>+IFERROR(VLOOKUP(Tabla1[[#This Row],[Artículo]],'..'!$B$2:$D$569000,3,),"")</f>
        <v/>
      </c>
      <c r="G121" s="24" t="str">
        <f>IF(H121=AF121,"", "Error MC")</f>
        <v>Error MC</v>
      </c>
      <c r="H121" s="25"/>
      <c r="I121" s="54">
        <f>+Tabla1[[#This Row],[MC]]*Tabla1[[#This Row],[Pedido]]*Tabla1[[#This Row],[PVC ]]</f>
        <v>0</v>
      </c>
      <c r="J121" s="26">
        <v>0.21</v>
      </c>
      <c r="K121" s="27"/>
      <c r="L121" s="28" t="s">
        <v>31</v>
      </c>
      <c r="M121" s="53">
        <v>38241.627</v>
      </c>
      <c r="N121" s="55" t="str">
        <f>+IF(Tabla1[[#This Row],[F PMPI]]="SÍ","No","Sí")</f>
        <v>No</v>
      </c>
      <c r="O121" s="53">
        <f>+Tabla1[[#This Row],[PVL]]*1.055</f>
        <v>40344.916485000002</v>
      </c>
      <c r="P121" s="53">
        <f>+Tabla1[[#This Row],[PVL]]*1.43</f>
        <v>54685.526610000001</v>
      </c>
      <c r="Q121" s="56" t="str">
        <f>+HYPERLINK(Tabla1[[#This Row],[PAG]])</f>
        <v>https://todomusica.com.ar/cientificas/10259-fx-570ms-2.html</v>
      </c>
      <c r="R121" s="40" t="s">
        <v>23338</v>
      </c>
      <c r="S121" s="40"/>
      <c r="T121" s="40"/>
      <c r="U121" s="40"/>
      <c r="V121" s="40"/>
      <c r="W121" s="40"/>
      <c r="X121" s="40"/>
      <c r="Y121" s="35"/>
      <c r="Z121" s="35" t="s">
        <v>195</v>
      </c>
      <c r="AA121" s="36">
        <v>1</v>
      </c>
      <c r="AB121" s="35" t="s">
        <v>9849</v>
      </c>
      <c r="AC121" s="35" t="str">
        <f>+IF(Tabla1[[#This Row],[STK]]="no","Sin STK", "STK disponible")</f>
        <v>STK disponible</v>
      </c>
      <c r="AD121" s="35">
        <f>+I121*J121</f>
        <v>0</v>
      </c>
      <c r="AE121" s="35">
        <f>+I121*K121</f>
        <v>0</v>
      </c>
      <c r="AF121" s="36">
        <f>IF(Tabla1[[#This Row],[ref pack]]=1,Tabla1[[#This Row],[Pedido]],LCM(Tabla1[[#This Row],[MC VIEJO]],Tabla1[[#This Row],[Pedido]]))</f>
        <v>1</v>
      </c>
      <c r="AG121" s="36">
        <f>+VLOOKUP(Tabla1[[#This Row],[Artículo]],'.'!$B$2:$D$11481,3,)</f>
        <v>1</v>
      </c>
      <c r="AH121" s="37" t="str">
        <f>+IFERROR(SEARCH("pack",Tabla1[[#This Row],[PACK]]),"")</f>
        <v/>
      </c>
      <c r="AI121" s="40"/>
      <c r="AJ121" s="40"/>
    </row>
    <row r="122" spans="1:36" s="49" customFormat="1" ht="27" customHeight="1" x14ac:dyDescent="0.2">
      <c r="A122" s="50" t="s">
        <v>142</v>
      </c>
      <c r="B122" s="51" t="s">
        <v>196</v>
      </c>
      <c r="C122" s="29" t="s">
        <v>197</v>
      </c>
      <c r="D122" s="52" t="s">
        <v>9841</v>
      </c>
      <c r="E122" s="53">
        <v>110242.43</v>
      </c>
      <c r="F122" s="23" t="str">
        <f>+IFERROR(VLOOKUP(Tabla1[[#This Row],[Artículo]],'..'!$B$2:$D$569000,3,),"")</f>
        <v/>
      </c>
      <c r="G122" s="24" t="str">
        <f>IF(H122=AF122,"", "Error MC")</f>
        <v>Error MC</v>
      </c>
      <c r="H122" s="25"/>
      <c r="I122" s="54">
        <f>+Tabla1[[#This Row],[MC]]*Tabla1[[#This Row],[Pedido]]*Tabla1[[#This Row],[PVC ]]</f>
        <v>0</v>
      </c>
      <c r="J122" s="26">
        <v>0.21</v>
      </c>
      <c r="K122" s="27"/>
      <c r="L122" s="28" t="s">
        <v>31</v>
      </c>
      <c r="M122" s="53">
        <v>186750.674</v>
      </c>
      <c r="N122" s="55" t="str">
        <f>+IF(Tabla1[[#This Row],[F PMPI]]="SÍ","No","Sí")</f>
        <v>No</v>
      </c>
      <c r="O122" s="53">
        <f>+Tabla1[[#This Row],[PVL]]*1.055</f>
        <v>197021.96106999999</v>
      </c>
      <c r="P122" s="53">
        <f>+Tabla1[[#This Row],[PVL]]*1.43</f>
        <v>267053.46382</v>
      </c>
      <c r="Q122" s="56" t="str">
        <f>+HYPERLINK(Tabla1[[#This Row],[PAG]])</f>
        <v>https://todomusica.com.ar/cientificas/6581-fx-5800p.html</v>
      </c>
      <c r="R122" s="40" t="s">
        <v>23338</v>
      </c>
      <c r="S122" s="40"/>
      <c r="T122" s="40"/>
      <c r="U122" s="40"/>
      <c r="V122" s="40"/>
      <c r="W122" s="40"/>
      <c r="X122" s="40"/>
      <c r="Y122" s="35"/>
      <c r="Z122" s="35" t="s">
        <v>198</v>
      </c>
      <c r="AA122" s="36">
        <v>1</v>
      </c>
      <c r="AB122" s="35" t="s">
        <v>9849</v>
      </c>
      <c r="AC122" s="35" t="str">
        <f>+IF(Tabla1[[#This Row],[STK]]="no","Sin STK", "STK disponible")</f>
        <v>STK disponible</v>
      </c>
      <c r="AD122" s="35">
        <f>+I122*J122</f>
        <v>0</v>
      </c>
      <c r="AE122" s="35">
        <f>+I122*K122</f>
        <v>0</v>
      </c>
      <c r="AF122" s="36">
        <f>IF(Tabla1[[#This Row],[ref pack]]=1,Tabla1[[#This Row],[Pedido]],LCM(Tabla1[[#This Row],[MC VIEJO]],Tabla1[[#This Row],[Pedido]]))</f>
        <v>1</v>
      </c>
      <c r="AG122" s="36">
        <f>+VLOOKUP(Tabla1[[#This Row],[Artículo]],'.'!$B$2:$D$11481,3,)</f>
        <v>1</v>
      </c>
      <c r="AH122" s="37" t="str">
        <f>+IFERROR(SEARCH("pack",Tabla1[[#This Row],[PACK]]),"")</f>
        <v/>
      </c>
      <c r="AI122" s="40"/>
      <c r="AJ122" s="40"/>
    </row>
    <row r="123" spans="1:36" s="49" customFormat="1" ht="27" customHeight="1" x14ac:dyDescent="0.2">
      <c r="A123" s="50" t="s">
        <v>142</v>
      </c>
      <c r="B123" s="51" t="s">
        <v>199</v>
      </c>
      <c r="C123" s="29" t="s">
        <v>200</v>
      </c>
      <c r="D123" s="52" t="s">
        <v>9841</v>
      </c>
      <c r="E123" s="53">
        <v>83139.27</v>
      </c>
      <c r="F123" s="23" t="str">
        <f>+IFERROR(VLOOKUP(Tabla1[[#This Row],[Artículo]],'..'!$B$2:$D$569000,3,),"")</f>
        <v/>
      </c>
      <c r="G123" s="24" t="str">
        <f>IF(H123=AF123,"", "Error MC")</f>
        <v>Error MC</v>
      </c>
      <c r="H123" s="25"/>
      <c r="I123" s="54">
        <f>+Tabla1[[#This Row],[MC]]*Tabla1[[#This Row],[Pedido]]*Tabla1[[#This Row],[PVC ]]</f>
        <v>0</v>
      </c>
      <c r="J123" s="26">
        <v>0.21</v>
      </c>
      <c r="K123" s="27"/>
      <c r="L123" s="28" t="s">
        <v>31</v>
      </c>
      <c r="M123" s="53">
        <v>140837.92600000001</v>
      </c>
      <c r="N123" s="55" t="str">
        <f>+IF(Tabla1[[#This Row],[F PMPI]]="SÍ","No","Sí")</f>
        <v>No</v>
      </c>
      <c r="O123" s="53">
        <f>+Tabla1[[#This Row],[PVL]]*1.055</f>
        <v>148584.01193000001</v>
      </c>
      <c r="P123" s="53">
        <f>+Tabla1[[#This Row],[PVL]]*1.43</f>
        <v>201398.23418</v>
      </c>
      <c r="Q123" s="56" t="str">
        <f>+HYPERLINK(Tabla1[[#This Row],[PAG]])</f>
        <v>https://todomusica.com.ar/graficadoras/6582-fx-7400gii.html</v>
      </c>
      <c r="R123" s="40" t="s">
        <v>23338</v>
      </c>
      <c r="S123" s="40"/>
      <c r="T123" s="40"/>
      <c r="U123" s="40"/>
      <c r="V123" s="40"/>
      <c r="W123" s="40"/>
      <c r="X123" s="40"/>
      <c r="Y123" s="35"/>
      <c r="Z123" s="35" t="s">
        <v>201</v>
      </c>
      <c r="AA123" s="36">
        <v>1</v>
      </c>
      <c r="AB123" s="35" t="s">
        <v>9849</v>
      </c>
      <c r="AC123" s="35" t="str">
        <f>+IF(Tabla1[[#This Row],[STK]]="no","Sin STK", "STK disponible")</f>
        <v>STK disponible</v>
      </c>
      <c r="AD123" s="35">
        <f>+I123*J123</f>
        <v>0</v>
      </c>
      <c r="AE123" s="35">
        <f>+I123*K123</f>
        <v>0</v>
      </c>
      <c r="AF123" s="36">
        <f>IF(Tabla1[[#This Row],[ref pack]]=1,Tabla1[[#This Row],[Pedido]],LCM(Tabla1[[#This Row],[MC VIEJO]],Tabla1[[#This Row],[Pedido]]))</f>
        <v>1</v>
      </c>
      <c r="AG123" s="36">
        <f>+VLOOKUP(Tabla1[[#This Row],[Artículo]],'.'!$B$2:$D$11481,3,)</f>
        <v>1</v>
      </c>
      <c r="AH123" s="37" t="str">
        <f>+IFERROR(SEARCH("pack",Tabla1[[#This Row],[PACK]]),"")</f>
        <v/>
      </c>
      <c r="AI123" s="40"/>
      <c r="AJ123" s="40"/>
    </row>
    <row r="124" spans="1:36" s="49" customFormat="1" ht="27" customHeight="1" x14ac:dyDescent="0.2">
      <c r="A124" s="50" t="s">
        <v>142</v>
      </c>
      <c r="B124" s="51" t="s">
        <v>23348</v>
      </c>
      <c r="C124" s="29" t="s">
        <v>23349</v>
      </c>
      <c r="D124" s="52" t="s">
        <v>9842</v>
      </c>
      <c r="E124" s="53">
        <v>21208.37</v>
      </c>
      <c r="F124" s="23" t="str">
        <f>+IFERROR(VLOOKUP(Tabla1[[#This Row],[Artículo]],'..'!$B$2:$D$569000,3,),"")</f>
        <v/>
      </c>
      <c r="G124" s="24" t="e">
        <f>IF(H124=AF124,"", "Error MC")</f>
        <v>#N/A</v>
      </c>
      <c r="H124" s="25"/>
      <c r="I124" s="54">
        <f>+Tabla1[[#This Row],[MC]]*Tabla1[[#This Row],[Pedido]]*Tabla1[[#This Row],[PVC ]]</f>
        <v>0</v>
      </c>
      <c r="J124" s="26">
        <v>0.21</v>
      </c>
      <c r="K124" s="27"/>
      <c r="L124" s="28" t="s">
        <v>31</v>
      </c>
      <c r="M124" s="53">
        <v>35926.981</v>
      </c>
      <c r="N124" s="55" t="str">
        <f>+IF(Tabla1[[#This Row],[F PMPI]]="SÍ","No","Sí")</f>
        <v>No</v>
      </c>
      <c r="O124" s="53">
        <f>+Tabla1[[#This Row],[PVL]]*1.055</f>
        <v>37902.964954999996</v>
      </c>
      <c r="P124" s="53">
        <f>+Tabla1[[#This Row],[PVL]]*1.43</f>
        <v>51375.582829999999</v>
      </c>
      <c r="Q124" s="56" t="str">
        <f>+HYPERLINK(Tabla1[[#This Row],[PAG]])</f>
        <v/>
      </c>
      <c r="R124" s="40" t="s">
        <v>23338</v>
      </c>
      <c r="S124" s="40"/>
      <c r="T124" s="40"/>
      <c r="U124" s="40"/>
      <c r="V124" s="40"/>
      <c r="W124" s="40"/>
      <c r="X124" s="40"/>
      <c r="Y124" s="35"/>
      <c r="Z124" s="35" t="s">
        <v>65</v>
      </c>
      <c r="AA124" s="36">
        <v>1</v>
      </c>
      <c r="AB124" s="35" t="s">
        <v>9849</v>
      </c>
      <c r="AC124" s="35" t="str">
        <f>+IF(Tabla1[[#This Row],[STK]]="no","Sin STK", "STK disponible")</f>
        <v>STK disponible</v>
      </c>
      <c r="AD124" s="35">
        <f>+I124*J124</f>
        <v>0</v>
      </c>
      <c r="AE124" s="35">
        <f>+I124*K124</f>
        <v>0</v>
      </c>
      <c r="AF124" s="36" t="e">
        <f>IF(Tabla1[[#This Row],[ref pack]]=1,Tabla1[[#This Row],[Pedido]],LCM(Tabla1[[#This Row],[MC VIEJO]],Tabla1[[#This Row],[Pedido]]))</f>
        <v>#N/A</v>
      </c>
      <c r="AG124" s="36" t="e">
        <f>+VLOOKUP(Tabla1[[#This Row],[Artículo]],'.'!$B$2:$D$11481,3,)</f>
        <v>#N/A</v>
      </c>
      <c r="AH124" s="37" t="str">
        <f>+IFERROR(SEARCH("pack",Tabla1[[#This Row],[PACK]]),"")</f>
        <v/>
      </c>
      <c r="AI124" s="40"/>
      <c r="AJ124" s="40"/>
    </row>
    <row r="125" spans="1:36" s="49" customFormat="1" ht="27" customHeight="1" x14ac:dyDescent="0.2">
      <c r="A125" s="50" t="s">
        <v>142</v>
      </c>
      <c r="B125" s="51" t="s">
        <v>202</v>
      </c>
      <c r="C125" s="29" t="s">
        <v>203</v>
      </c>
      <c r="D125" s="52" t="s">
        <v>9841</v>
      </c>
      <c r="E125" s="53">
        <v>16010.32</v>
      </c>
      <c r="F125" s="23" t="str">
        <f>+IFERROR(VLOOKUP(Tabla1[[#This Row],[Artículo]],'..'!$B$2:$D$569000,3,),"")</f>
        <v/>
      </c>
      <c r="G125" s="24" t="str">
        <f>IF(H125=AF125,"", "Error MC")</f>
        <v>Error MC</v>
      </c>
      <c r="H125" s="25"/>
      <c r="I125" s="54">
        <f>+Tabla1[[#This Row],[MC]]*Tabla1[[#This Row],[Pedido]]*Tabla1[[#This Row],[PVC ]]</f>
        <v>0</v>
      </c>
      <c r="J125" s="26">
        <v>0.21</v>
      </c>
      <c r="K125" s="27"/>
      <c r="L125" s="28" t="s">
        <v>31</v>
      </c>
      <c r="M125" s="53">
        <v>27121.485000000001</v>
      </c>
      <c r="N125" s="55" t="str">
        <f>+IF(Tabla1[[#This Row],[F PMPI]]="SÍ","No","Sí")</f>
        <v>No</v>
      </c>
      <c r="O125" s="53">
        <f>+Tabla1[[#This Row],[PVL]]*1.055</f>
        <v>28613.166675</v>
      </c>
      <c r="P125" s="53">
        <f>+Tabla1[[#This Row],[PVL]]*1.43</f>
        <v>38783.723550000002</v>
      </c>
      <c r="Q125" s="56" t="str">
        <f>+HYPERLINK(Tabla1[[#This Row],[PAG]])</f>
        <v>https://todomusica.com.ar/cientificas/9794-fx-82laplus-bk-2.html</v>
      </c>
      <c r="R125" s="40" t="s">
        <v>23338</v>
      </c>
      <c r="S125" s="40"/>
      <c r="T125" s="40"/>
      <c r="U125" s="40"/>
      <c r="V125" s="40"/>
      <c r="W125" s="40"/>
      <c r="X125" s="40"/>
      <c r="Y125" s="35"/>
      <c r="Z125" s="35" t="s">
        <v>204</v>
      </c>
      <c r="AA125" s="36">
        <v>1</v>
      </c>
      <c r="AB125" s="35" t="s">
        <v>9849</v>
      </c>
      <c r="AC125" s="35" t="str">
        <f>+IF(Tabla1[[#This Row],[STK]]="no","Sin STK", "STK disponible")</f>
        <v>STK disponible</v>
      </c>
      <c r="AD125" s="35">
        <f>+I125*J125</f>
        <v>0</v>
      </c>
      <c r="AE125" s="35">
        <f>+I125*K125</f>
        <v>0</v>
      </c>
      <c r="AF125" s="36">
        <f>IF(Tabla1[[#This Row],[ref pack]]=1,Tabla1[[#This Row],[Pedido]],LCM(Tabla1[[#This Row],[MC VIEJO]],Tabla1[[#This Row],[Pedido]]))</f>
        <v>1</v>
      </c>
      <c r="AG125" s="36">
        <f>+VLOOKUP(Tabla1[[#This Row],[Artículo]],'.'!$B$2:$D$11481,3,)</f>
        <v>1</v>
      </c>
      <c r="AH125" s="37" t="str">
        <f>+IFERROR(SEARCH("pack",Tabla1[[#This Row],[PACK]]),"")</f>
        <v/>
      </c>
      <c r="AI125" s="40"/>
      <c r="AJ125" s="40"/>
    </row>
    <row r="126" spans="1:36" s="49" customFormat="1" ht="27" customHeight="1" x14ac:dyDescent="0.2">
      <c r="A126" s="50" t="s">
        <v>142</v>
      </c>
      <c r="B126" s="51" t="s">
        <v>205</v>
      </c>
      <c r="C126" s="29" t="s">
        <v>206</v>
      </c>
      <c r="D126" s="52" t="s">
        <v>9842</v>
      </c>
      <c r="E126" s="53">
        <v>16010.32</v>
      </c>
      <c r="F126" s="23" t="str">
        <f>+IFERROR(VLOOKUP(Tabla1[[#This Row],[Artículo]],'..'!$B$2:$D$569000,3,),"")</f>
        <v/>
      </c>
      <c r="G126" s="24" t="str">
        <f>IF(H126=AF126,"", "Error MC")</f>
        <v>Error MC</v>
      </c>
      <c r="H126" s="25"/>
      <c r="I126" s="54">
        <f>+Tabla1[[#This Row],[MC]]*Tabla1[[#This Row],[Pedido]]*Tabla1[[#This Row],[PVC ]]</f>
        <v>0</v>
      </c>
      <c r="J126" s="26">
        <v>0.21</v>
      </c>
      <c r="K126" s="27"/>
      <c r="L126" s="28" t="s">
        <v>31</v>
      </c>
      <c r="M126" s="53">
        <v>27121.485000000001</v>
      </c>
      <c r="N126" s="55" t="str">
        <f>+IF(Tabla1[[#This Row],[F PMPI]]="SÍ","No","Sí")</f>
        <v>No</v>
      </c>
      <c r="O126" s="53">
        <f>+Tabla1[[#This Row],[PVL]]*1.055</f>
        <v>28613.166675</v>
      </c>
      <c r="P126" s="53">
        <f>+Tabla1[[#This Row],[PVL]]*1.43</f>
        <v>38783.723550000002</v>
      </c>
      <c r="Q126" s="56" t="str">
        <f>+HYPERLINK(Tabla1[[#This Row],[PAG]])</f>
        <v>https://todomusica.com.ar/cientificas/9791-fx-82laplus-bu-2.html</v>
      </c>
      <c r="R126" s="40" t="s">
        <v>23338</v>
      </c>
      <c r="S126" s="40"/>
      <c r="T126" s="40"/>
      <c r="U126" s="40"/>
      <c r="V126" s="40"/>
      <c r="W126" s="40"/>
      <c r="X126" s="40"/>
      <c r="Y126" s="35"/>
      <c r="Z126" s="35" t="s">
        <v>207</v>
      </c>
      <c r="AA126" s="36">
        <v>1</v>
      </c>
      <c r="AB126" s="35" t="s">
        <v>9849</v>
      </c>
      <c r="AC126" s="35" t="str">
        <f>+IF(Tabla1[[#This Row],[STK]]="no","Sin STK", "STK disponible")</f>
        <v>STK disponible</v>
      </c>
      <c r="AD126" s="35">
        <f>+I126*J126</f>
        <v>0</v>
      </c>
      <c r="AE126" s="35">
        <f>+I126*K126</f>
        <v>0</v>
      </c>
      <c r="AF126" s="36">
        <f>IF(Tabla1[[#This Row],[ref pack]]=1,Tabla1[[#This Row],[Pedido]],LCM(Tabla1[[#This Row],[MC VIEJO]],Tabla1[[#This Row],[Pedido]]))</f>
        <v>1</v>
      </c>
      <c r="AG126" s="36">
        <f>+VLOOKUP(Tabla1[[#This Row],[Artículo]],'.'!$B$2:$D$11481,3,)</f>
        <v>1</v>
      </c>
      <c r="AH126" s="37" t="str">
        <f>+IFERROR(SEARCH("pack",Tabla1[[#This Row],[PACK]]),"")</f>
        <v/>
      </c>
      <c r="AI126" s="40"/>
      <c r="AJ126" s="40"/>
    </row>
    <row r="127" spans="1:36" s="49" customFormat="1" ht="27" customHeight="1" x14ac:dyDescent="0.2">
      <c r="A127" s="50" t="s">
        <v>142</v>
      </c>
      <c r="B127" s="51" t="s">
        <v>11532</v>
      </c>
      <c r="C127" s="29" t="s">
        <v>11533</v>
      </c>
      <c r="D127" s="52" t="s">
        <v>27</v>
      </c>
      <c r="E127" s="53">
        <v>16010.32</v>
      </c>
      <c r="F127" s="23" t="str">
        <f>+IFERROR(VLOOKUP(Tabla1[[#This Row],[Artículo]],'..'!$B$2:$D$569000,3,),"")</f>
        <v/>
      </c>
      <c r="G127" s="24" t="str">
        <f>IF(H127=AF127,"", "Error MC")</f>
        <v>Error MC</v>
      </c>
      <c r="H127" s="25"/>
      <c r="I127" s="54">
        <f>+Tabla1[[#This Row],[MC]]*Tabla1[[#This Row],[Pedido]]*Tabla1[[#This Row],[PVC ]]</f>
        <v>0</v>
      </c>
      <c r="J127" s="26">
        <v>0.21</v>
      </c>
      <c r="K127" s="27"/>
      <c r="L127" s="28" t="s">
        <v>31</v>
      </c>
      <c r="M127" s="53">
        <v>27121.485000000001</v>
      </c>
      <c r="N127" s="55" t="str">
        <f>+IF(Tabla1[[#This Row],[F PMPI]]="SÍ","No","Sí")</f>
        <v>Sí</v>
      </c>
      <c r="O127" s="53">
        <f>+Tabla1[[#This Row],[PVL]]*1.055</f>
        <v>28613.166675</v>
      </c>
      <c r="P127" s="53">
        <f>+Tabla1[[#This Row],[PVL]]*1.43</f>
        <v>38783.723550000002</v>
      </c>
      <c r="Q127" s="56" t="str">
        <f>+HYPERLINK(Tabla1[[#This Row],[PAG]])</f>
        <v>https://todomusica.com.ar/cientificas/6836-fx-82laplus-pk.html</v>
      </c>
      <c r="R127" s="40" t="s">
        <v>23338</v>
      </c>
      <c r="S127" s="40"/>
      <c r="T127" s="40"/>
      <c r="U127" s="40"/>
      <c r="V127" s="40"/>
      <c r="W127" s="40"/>
      <c r="X127" s="40"/>
      <c r="Y127" s="35"/>
      <c r="Z127" s="35" t="s">
        <v>24358</v>
      </c>
      <c r="AA127" s="36">
        <v>1</v>
      </c>
      <c r="AB127" s="35" t="s">
        <v>27</v>
      </c>
      <c r="AC127" s="35" t="str">
        <f>+IF(Tabla1[[#This Row],[STK]]="no","Sin STK", "STK disponible")</f>
        <v>Sin STK</v>
      </c>
      <c r="AD127" s="35">
        <f>+I127*J127</f>
        <v>0</v>
      </c>
      <c r="AE127" s="35">
        <f>+I127*K127</f>
        <v>0</v>
      </c>
      <c r="AF127" s="36">
        <f>IF(Tabla1[[#This Row],[ref pack]]=1,Tabla1[[#This Row],[Pedido]],LCM(Tabla1[[#This Row],[MC VIEJO]],Tabla1[[#This Row],[Pedido]]))</f>
        <v>1</v>
      </c>
      <c r="AG127" s="36">
        <f>+VLOOKUP(Tabla1[[#This Row],[Artículo]],'.'!$B$2:$D$11481,3,)</f>
        <v>1</v>
      </c>
      <c r="AH127" s="37" t="str">
        <f>+IFERROR(SEARCH("pack",Tabla1[[#This Row],[PACK]]),"")</f>
        <v/>
      </c>
      <c r="AI127" s="40"/>
      <c r="AJ127" s="40"/>
    </row>
    <row r="128" spans="1:36" s="49" customFormat="1" ht="27" customHeight="1" x14ac:dyDescent="0.2">
      <c r="A128" s="50" t="s">
        <v>142</v>
      </c>
      <c r="B128" s="51" t="s">
        <v>208</v>
      </c>
      <c r="C128" s="29" t="s">
        <v>209</v>
      </c>
      <c r="D128" s="52" t="s">
        <v>9842</v>
      </c>
      <c r="E128" s="53">
        <v>16010.32</v>
      </c>
      <c r="F128" s="23" t="str">
        <f>+IFERROR(VLOOKUP(Tabla1[[#This Row],[Artículo]],'..'!$B$2:$D$569000,3,),"")</f>
        <v/>
      </c>
      <c r="G128" s="24" t="str">
        <f>IF(H128=AF128,"", "Error MC")</f>
        <v>Error MC</v>
      </c>
      <c r="H128" s="25"/>
      <c r="I128" s="54">
        <f>+Tabla1[[#This Row],[MC]]*Tabla1[[#This Row],[Pedido]]*Tabla1[[#This Row],[PVC ]]</f>
        <v>0</v>
      </c>
      <c r="J128" s="26">
        <v>0.21</v>
      </c>
      <c r="K128" s="27"/>
      <c r="L128" s="28" t="s">
        <v>31</v>
      </c>
      <c r="M128" s="53">
        <v>27121.485000000001</v>
      </c>
      <c r="N128" s="55" t="str">
        <f>+IF(Tabla1[[#This Row],[F PMPI]]="SÍ","No","Sí")</f>
        <v>No</v>
      </c>
      <c r="O128" s="53">
        <f>+Tabla1[[#This Row],[PVL]]*1.055</f>
        <v>28613.166675</v>
      </c>
      <c r="P128" s="53">
        <f>+Tabla1[[#This Row],[PVL]]*1.43</f>
        <v>38783.723550000002</v>
      </c>
      <c r="Q128" s="56" t="str">
        <f>+HYPERLINK(Tabla1[[#This Row],[PAG]])</f>
        <v>https://todomusica.com.ar/cientificas/9793-fx-82laplus-pk-2.html</v>
      </c>
      <c r="R128" s="40" t="s">
        <v>23338</v>
      </c>
      <c r="S128" s="40"/>
      <c r="T128" s="40"/>
      <c r="U128" s="40"/>
      <c r="V128" s="40"/>
      <c r="W128" s="40"/>
      <c r="X128" s="40"/>
      <c r="Y128" s="35"/>
      <c r="Z128" s="35" t="s">
        <v>210</v>
      </c>
      <c r="AA128" s="36">
        <v>1</v>
      </c>
      <c r="AB128" s="35" t="s">
        <v>9849</v>
      </c>
      <c r="AC128" s="35" t="str">
        <f>+IF(Tabla1[[#This Row],[STK]]="no","Sin STK", "STK disponible")</f>
        <v>STK disponible</v>
      </c>
      <c r="AD128" s="35">
        <f>+I128*J128</f>
        <v>0</v>
      </c>
      <c r="AE128" s="35">
        <f>+I128*K128</f>
        <v>0</v>
      </c>
      <c r="AF128" s="36">
        <f>IF(Tabla1[[#This Row],[ref pack]]=1,Tabla1[[#This Row],[Pedido]],LCM(Tabla1[[#This Row],[MC VIEJO]],Tabla1[[#This Row],[Pedido]]))</f>
        <v>1</v>
      </c>
      <c r="AG128" s="36">
        <f>+VLOOKUP(Tabla1[[#This Row],[Artículo]],'.'!$B$2:$D$11481,3,)</f>
        <v>1</v>
      </c>
      <c r="AH128" s="37" t="str">
        <f>+IFERROR(SEARCH("pack",Tabla1[[#This Row],[PACK]]),"")</f>
        <v/>
      </c>
      <c r="AI128" s="40"/>
      <c r="AJ128" s="40"/>
    </row>
    <row r="129" spans="1:36" s="49" customFormat="1" ht="27" customHeight="1" x14ac:dyDescent="0.2">
      <c r="A129" s="50" t="s">
        <v>142</v>
      </c>
      <c r="B129" s="51" t="s">
        <v>217</v>
      </c>
      <c r="C129" s="29" t="s">
        <v>218</v>
      </c>
      <c r="D129" s="52" t="s">
        <v>9841</v>
      </c>
      <c r="E129" s="53">
        <v>13494.43</v>
      </c>
      <c r="F129" s="23" t="str">
        <f>+IFERROR(VLOOKUP(Tabla1[[#This Row],[Artículo]],'..'!$B$2:$D$569000,3,),"")</f>
        <v/>
      </c>
      <c r="G129" s="24" t="str">
        <f>IF(H129=AF129,"", "Error MC")</f>
        <v>Error MC</v>
      </c>
      <c r="H129" s="25"/>
      <c r="I129" s="54">
        <f>+Tabla1[[#This Row],[MC]]*Tabla1[[#This Row],[Pedido]]*Tabla1[[#This Row],[PVC ]]</f>
        <v>0</v>
      </c>
      <c r="J129" s="26">
        <v>0.21</v>
      </c>
      <c r="K129" s="27"/>
      <c r="L129" s="28" t="s">
        <v>31</v>
      </c>
      <c r="M129" s="53">
        <v>22859.562000000002</v>
      </c>
      <c r="N129" s="55" t="str">
        <f>+IF(Tabla1[[#This Row],[F PMPI]]="SÍ","No","Sí")</f>
        <v>No</v>
      </c>
      <c r="O129" s="53">
        <f>+Tabla1[[#This Row],[PVL]]*1.055</f>
        <v>24116.837910000002</v>
      </c>
      <c r="P129" s="53">
        <f>+Tabla1[[#This Row],[PVL]]*1.43</f>
        <v>32689.17366</v>
      </c>
      <c r="Q129" s="56" t="str">
        <f>+HYPERLINK(Tabla1[[#This Row],[PAG]])</f>
        <v>https://todomusica.com.ar/cientificas/6204-fx-82ms.html</v>
      </c>
      <c r="R129" s="40" t="s">
        <v>23338</v>
      </c>
      <c r="S129" s="40"/>
      <c r="T129" s="40"/>
      <c r="U129" s="40"/>
      <c r="V129" s="40"/>
      <c r="W129" s="40"/>
      <c r="X129" s="40"/>
      <c r="Y129" s="35"/>
      <c r="Z129" s="35" t="s">
        <v>219</v>
      </c>
      <c r="AA129" s="36">
        <v>1</v>
      </c>
      <c r="AB129" s="35" t="s">
        <v>9849</v>
      </c>
      <c r="AC129" s="35" t="str">
        <f>+IF(Tabla1[[#This Row],[STK]]="no","Sin STK", "STK disponible")</f>
        <v>STK disponible</v>
      </c>
      <c r="AD129" s="35">
        <f>+I129*J129</f>
        <v>0</v>
      </c>
      <c r="AE129" s="35">
        <f>+I129*K129</f>
        <v>0</v>
      </c>
      <c r="AF129" s="36">
        <f>IF(Tabla1[[#This Row],[ref pack]]=1,Tabla1[[#This Row],[Pedido]],LCM(Tabla1[[#This Row],[MC VIEJO]],Tabla1[[#This Row],[Pedido]]))</f>
        <v>1</v>
      </c>
      <c r="AG129" s="36">
        <f>+VLOOKUP(Tabla1[[#This Row],[Artículo]],'.'!$B$2:$D$11481,3,)</f>
        <v>1</v>
      </c>
      <c r="AH129" s="37" t="str">
        <f>+IFERROR(SEARCH("pack",Tabla1[[#This Row],[PACK]]),"")</f>
        <v/>
      </c>
      <c r="AI129" s="40"/>
      <c r="AJ129" s="40"/>
    </row>
    <row r="130" spans="1:36" s="49" customFormat="1" ht="27" customHeight="1" x14ac:dyDescent="0.2">
      <c r="A130" s="50" t="s">
        <v>142</v>
      </c>
      <c r="B130" s="51" t="s">
        <v>220</v>
      </c>
      <c r="C130" s="29" t="s">
        <v>221</v>
      </c>
      <c r="D130" s="52" t="s">
        <v>9842</v>
      </c>
      <c r="E130" s="53">
        <v>18983.64</v>
      </c>
      <c r="F130" s="23" t="str">
        <f>+IFERROR(VLOOKUP(Tabla1[[#This Row],[Artículo]],'..'!$B$2:$D$569000,3,),"")</f>
        <v/>
      </c>
      <c r="G130" s="24" t="str">
        <f>IF(H130=AF130,"", "Error MC")</f>
        <v>Error MC</v>
      </c>
      <c r="H130" s="25"/>
      <c r="I130" s="54">
        <f>+Tabla1[[#This Row],[MC]]*Tabla1[[#This Row],[Pedido]]*Tabla1[[#This Row],[PVC ]]</f>
        <v>0</v>
      </c>
      <c r="J130" s="26">
        <v>0.21</v>
      </c>
      <c r="K130" s="27"/>
      <c r="L130" s="28" t="s">
        <v>31</v>
      </c>
      <c r="M130" s="53">
        <v>32158.291000000001</v>
      </c>
      <c r="N130" s="55" t="str">
        <f>+IF(Tabla1[[#This Row],[F PMPI]]="SÍ","No","Sí")</f>
        <v>No</v>
      </c>
      <c r="O130" s="53">
        <f>+Tabla1[[#This Row],[PVL]]*1.055</f>
        <v>33926.997004999997</v>
      </c>
      <c r="P130" s="53">
        <f>+Tabla1[[#This Row],[PVL]]*1.43</f>
        <v>45986.35613</v>
      </c>
      <c r="Q130" s="56" t="str">
        <f>+HYPERLINK(Tabla1[[#This Row],[PAG]])</f>
        <v>https://todomusica.com.ar/cientificas/9792-fx-95esplus-2.html</v>
      </c>
      <c r="R130" s="40" t="s">
        <v>23338</v>
      </c>
      <c r="S130" s="40"/>
      <c r="T130" s="40"/>
      <c r="U130" s="40"/>
      <c r="V130" s="40"/>
      <c r="W130" s="40"/>
      <c r="X130" s="40"/>
      <c r="Y130" s="35"/>
      <c r="Z130" s="35" t="s">
        <v>222</v>
      </c>
      <c r="AA130" s="36">
        <v>1</v>
      </c>
      <c r="AB130" s="35" t="s">
        <v>9849</v>
      </c>
      <c r="AC130" s="35" t="str">
        <f>+IF(Tabla1[[#This Row],[STK]]="no","Sin STK", "STK disponible")</f>
        <v>STK disponible</v>
      </c>
      <c r="AD130" s="35">
        <f>+I130*J130</f>
        <v>0</v>
      </c>
      <c r="AE130" s="35">
        <f>+I130*K130</f>
        <v>0</v>
      </c>
      <c r="AF130" s="36">
        <f>IF(Tabla1[[#This Row],[ref pack]]=1,Tabla1[[#This Row],[Pedido]],LCM(Tabla1[[#This Row],[MC VIEJO]],Tabla1[[#This Row],[Pedido]]))</f>
        <v>1</v>
      </c>
      <c r="AG130" s="36">
        <f>+VLOOKUP(Tabla1[[#This Row],[Artículo]],'.'!$B$2:$D$11481,3,)</f>
        <v>1</v>
      </c>
      <c r="AH130" s="37" t="str">
        <f>+IFERROR(SEARCH("pack",Tabla1[[#This Row],[PACK]]),"")</f>
        <v/>
      </c>
      <c r="AI130" s="40"/>
      <c r="AJ130" s="40"/>
    </row>
    <row r="131" spans="1:36" s="49" customFormat="1" ht="27" customHeight="1" x14ac:dyDescent="0.2">
      <c r="A131" s="50" t="s">
        <v>142</v>
      </c>
      <c r="B131" s="51" t="s">
        <v>223</v>
      </c>
      <c r="C131" s="29" t="s">
        <v>224</v>
      </c>
      <c r="D131" s="52" t="s">
        <v>27</v>
      </c>
      <c r="E131" s="53">
        <v>17382.62</v>
      </c>
      <c r="F131" s="23" t="str">
        <f>+IFERROR(VLOOKUP(Tabla1[[#This Row],[Artículo]],'..'!$B$2:$D$569000,3,),"")</f>
        <v/>
      </c>
      <c r="G131" s="24" t="str">
        <f>IF(H131=AF131,"", "Error MC")</f>
        <v>Error MC</v>
      </c>
      <c r="H131" s="25"/>
      <c r="I131" s="54">
        <f>+Tabla1[[#This Row],[MC]]*Tabla1[[#This Row],[Pedido]]*Tabla1[[#This Row],[PVC ]]</f>
        <v>0</v>
      </c>
      <c r="J131" s="26">
        <v>0.21</v>
      </c>
      <c r="K131" s="27"/>
      <c r="L131" s="28" t="s">
        <v>31</v>
      </c>
      <c r="M131" s="53">
        <v>29446.161</v>
      </c>
      <c r="N131" s="55" t="str">
        <f>+IF(Tabla1[[#This Row],[F PMPI]]="SÍ","No","Sí")</f>
        <v>No</v>
      </c>
      <c r="O131" s="53">
        <f>+Tabla1[[#This Row],[PVL]]*1.055</f>
        <v>31065.699854999999</v>
      </c>
      <c r="P131" s="53">
        <f>+Tabla1[[#This Row],[PVL]]*1.43</f>
        <v>42108.01023</v>
      </c>
      <c r="Q131" s="56" t="str">
        <f>+HYPERLINK(Tabla1[[#This Row],[PAG]])</f>
        <v>https://todomusica.com.ar/cientificas/9790-fx-95ms-2.html</v>
      </c>
      <c r="R131" s="40" t="s">
        <v>23338</v>
      </c>
      <c r="S131" s="40"/>
      <c r="T131" s="40"/>
      <c r="U131" s="40"/>
      <c r="V131" s="40"/>
      <c r="W131" s="40"/>
      <c r="X131" s="40"/>
      <c r="Y131" s="35"/>
      <c r="Z131" s="35" t="s">
        <v>225</v>
      </c>
      <c r="AA131" s="36">
        <v>1</v>
      </c>
      <c r="AB131" s="35" t="s">
        <v>9849</v>
      </c>
      <c r="AC131" s="35" t="str">
        <f>+IF(Tabla1[[#This Row],[STK]]="no","Sin STK", "STK disponible")</f>
        <v>Sin STK</v>
      </c>
      <c r="AD131" s="35">
        <f>+I131*J131</f>
        <v>0</v>
      </c>
      <c r="AE131" s="35">
        <f>+I131*K131</f>
        <v>0</v>
      </c>
      <c r="AF131" s="36">
        <f>IF(Tabla1[[#This Row],[ref pack]]=1,Tabla1[[#This Row],[Pedido]],LCM(Tabla1[[#This Row],[MC VIEJO]],Tabla1[[#This Row],[Pedido]]))</f>
        <v>1</v>
      </c>
      <c r="AG131" s="36">
        <f>+VLOOKUP(Tabla1[[#This Row],[Artículo]],'.'!$B$2:$D$11481,3,)</f>
        <v>1</v>
      </c>
      <c r="AH131" s="37" t="str">
        <f>+IFERROR(SEARCH("pack",Tabla1[[#This Row],[PACK]]),"")</f>
        <v/>
      </c>
      <c r="AI131" s="40"/>
      <c r="AJ131" s="40"/>
    </row>
    <row r="132" spans="1:36" s="49" customFormat="1" ht="27" customHeight="1" x14ac:dyDescent="0.2">
      <c r="A132" s="50" t="s">
        <v>142</v>
      </c>
      <c r="B132" s="51" t="s">
        <v>226</v>
      </c>
      <c r="C132" s="29" t="s">
        <v>227</v>
      </c>
      <c r="D132" s="52" t="s">
        <v>9842</v>
      </c>
      <c r="E132" s="53">
        <v>201958.68</v>
      </c>
      <c r="F132" s="23" t="str">
        <f>+IFERROR(VLOOKUP(Tabla1[[#This Row],[Artículo]],'..'!$B$2:$D$569000,3,),"")</f>
        <v/>
      </c>
      <c r="G132" s="24" t="str">
        <f>IF(H132=AF132,"", "Error MC")</f>
        <v>Error MC</v>
      </c>
      <c r="H132" s="25"/>
      <c r="I132" s="54">
        <f>+Tabla1[[#This Row],[MC]]*Tabla1[[#This Row],[Pedido]]*Tabla1[[#This Row],[PVC ]]</f>
        <v>0</v>
      </c>
      <c r="J132" s="26">
        <v>0.21</v>
      </c>
      <c r="K132" s="27"/>
      <c r="L132" s="28" t="s">
        <v>31</v>
      </c>
      <c r="M132" s="53">
        <v>342118.00199999998</v>
      </c>
      <c r="N132" s="55" t="str">
        <f>+IF(Tabla1[[#This Row],[F PMPI]]="SÍ","No","Sí")</f>
        <v>No</v>
      </c>
      <c r="O132" s="53">
        <f>+Tabla1[[#This Row],[PVL]]*1.055</f>
        <v>360934.49210999993</v>
      </c>
      <c r="P132" s="53">
        <f>+Tabla1[[#This Row],[PVL]]*1.43</f>
        <v>489228.74285999994</v>
      </c>
      <c r="Q132" s="56" t="str">
        <f>+HYPERLINK(Tabla1[[#This Row],[PAG]])</f>
        <v>http://www.todomusica.com.ar/calculadoras/27477-fx-9860gii.html</v>
      </c>
      <c r="R132" s="40" t="s">
        <v>23338</v>
      </c>
      <c r="S132" s="40"/>
      <c r="T132" s="40"/>
      <c r="U132" s="40"/>
      <c r="V132" s="40"/>
      <c r="W132" s="40"/>
      <c r="X132" s="40"/>
      <c r="Y132" s="35"/>
      <c r="Z132" s="35" t="s">
        <v>228</v>
      </c>
      <c r="AA132" s="36">
        <v>1</v>
      </c>
      <c r="AB132" s="35" t="s">
        <v>9849</v>
      </c>
      <c r="AC132" s="35" t="str">
        <f>+IF(Tabla1[[#This Row],[STK]]="no","Sin STK", "STK disponible")</f>
        <v>STK disponible</v>
      </c>
      <c r="AD132" s="35">
        <f>+I132*J132</f>
        <v>0</v>
      </c>
      <c r="AE132" s="35">
        <f>+I132*K132</f>
        <v>0</v>
      </c>
      <c r="AF132" s="36">
        <f>IF(Tabla1[[#This Row],[ref pack]]=1,Tabla1[[#This Row],[Pedido]],LCM(Tabla1[[#This Row],[MC VIEJO]],Tabla1[[#This Row],[Pedido]]))</f>
        <v>1</v>
      </c>
      <c r="AG132" s="36">
        <f>+VLOOKUP(Tabla1[[#This Row],[Artículo]],'.'!$B$2:$D$11481,3,)</f>
        <v>1</v>
      </c>
      <c r="AH132" s="37" t="str">
        <f>+IFERROR(SEARCH("pack",Tabla1[[#This Row],[PACK]]),"")</f>
        <v/>
      </c>
      <c r="AI132" s="40"/>
      <c r="AJ132" s="40"/>
    </row>
    <row r="133" spans="1:36" s="49" customFormat="1" ht="27" customHeight="1" x14ac:dyDescent="0.2">
      <c r="A133" s="50" t="s">
        <v>142</v>
      </c>
      <c r="B133" s="51" t="s">
        <v>11545</v>
      </c>
      <c r="C133" s="29" t="s">
        <v>23350</v>
      </c>
      <c r="D133" s="52" t="s">
        <v>9841</v>
      </c>
      <c r="E133" s="53">
        <v>37052.47</v>
      </c>
      <c r="F133" s="23" t="str">
        <f>+IFERROR(VLOOKUP(Tabla1[[#This Row],[Artículo]],'..'!$B$2:$D$569000,3,),"")</f>
        <v/>
      </c>
      <c r="G133" s="24" t="str">
        <f>IF(H133=AF133,"", "Error MC")</f>
        <v>Error MC</v>
      </c>
      <c r="H133" s="25"/>
      <c r="I133" s="54">
        <f>+Tabla1[[#This Row],[MC]]*Tabla1[[#This Row],[Pedido]]*Tabla1[[#This Row],[PVC ]]</f>
        <v>0</v>
      </c>
      <c r="J133" s="26">
        <v>0.21</v>
      </c>
      <c r="K133" s="27"/>
      <c r="L133" s="28" t="s">
        <v>31</v>
      </c>
      <c r="M133" s="53">
        <v>62766.887000000002</v>
      </c>
      <c r="N133" s="55" t="str">
        <f>+IF(Tabla1[[#This Row],[F PMPI]]="SÍ","No","Sí")</f>
        <v>Sí</v>
      </c>
      <c r="O133" s="53">
        <f>+Tabla1[[#This Row],[PVL]]*1.055</f>
        <v>66219.065784999999</v>
      </c>
      <c r="P133" s="53">
        <f>+Tabla1[[#This Row],[PVL]]*1.43</f>
        <v>89756.648409999994</v>
      </c>
      <c r="Q133" s="56" t="str">
        <f>+HYPERLINK(Tabla1[[#This Row],[PAG]])</f>
        <v>https://todomusica.com.ar/cientificas/6200-fx-570laplus.html</v>
      </c>
      <c r="R133" s="40" t="s">
        <v>23338</v>
      </c>
      <c r="S133" s="40"/>
      <c r="T133" s="40"/>
      <c r="U133" s="40"/>
      <c r="V133" s="40"/>
      <c r="W133" s="40"/>
      <c r="X133" s="40"/>
      <c r="Y133" s="35"/>
      <c r="Z133" s="35" t="s">
        <v>188</v>
      </c>
      <c r="AA133" s="36">
        <v>1</v>
      </c>
      <c r="AB133" s="35" t="s">
        <v>27</v>
      </c>
      <c r="AC133" s="35" t="str">
        <f>+IF(Tabla1[[#This Row],[STK]]="no","Sin STK", "STK disponible")</f>
        <v>STK disponible</v>
      </c>
      <c r="AD133" s="35">
        <f>+I133*J133</f>
        <v>0</v>
      </c>
      <c r="AE133" s="35">
        <f>+I133*K133</f>
        <v>0</v>
      </c>
      <c r="AF133" s="36">
        <f>IF(Tabla1[[#This Row],[ref pack]]=1,Tabla1[[#This Row],[Pedido]],LCM(Tabla1[[#This Row],[MC VIEJO]],Tabla1[[#This Row],[Pedido]]))</f>
        <v>1</v>
      </c>
      <c r="AG133" s="36">
        <f>+VLOOKUP(Tabla1[[#This Row],[Artículo]],'.'!$B$2:$D$11481,3,)</f>
        <v>1</v>
      </c>
      <c r="AH133" s="37" t="str">
        <f>+IFERROR(SEARCH("pack",Tabla1[[#This Row],[PACK]]),"")</f>
        <v/>
      </c>
      <c r="AI133" s="40"/>
      <c r="AJ133" s="40"/>
    </row>
    <row r="134" spans="1:36" s="49" customFormat="1" ht="27" customHeight="1" x14ac:dyDescent="0.2">
      <c r="A134" s="50" t="s">
        <v>142</v>
      </c>
      <c r="B134" s="51" t="s">
        <v>231</v>
      </c>
      <c r="C134" s="29" t="s">
        <v>232</v>
      </c>
      <c r="D134" s="52" t="s">
        <v>27</v>
      </c>
      <c r="E134" s="53">
        <v>28016.41</v>
      </c>
      <c r="F134" s="23" t="str">
        <f>+IFERROR(VLOOKUP(Tabla1[[#This Row],[Artículo]],'..'!$B$2:$D$569000,3,),"")</f>
        <v/>
      </c>
      <c r="G134" s="24" t="str">
        <f>IF(H134=AF134,"", "Error MC")</f>
        <v>Error MC</v>
      </c>
      <c r="H134" s="25"/>
      <c r="I134" s="54">
        <f>+Tabla1[[#This Row],[MC]]*Tabla1[[#This Row],[Pedido]]*Tabla1[[#This Row],[PVC ]]</f>
        <v>0</v>
      </c>
      <c r="J134" s="26">
        <v>0.21</v>
      </c>
      <c r="K134" s="27"/>
      <c r="L134" s="28" t="s">
        <v>31</v>
      </c>
      <c r="M134" s="53">
        <v>47459.794000000002</v>
      </c>
      <c r="N134" s="55" t="str">
        <f>+IF(Tabla1[[#This Row],[F PMPI]]="SÍ","No","Sí")</f>
        <v>Sí</v>
      </c>
      <c r="O134" s="53">
        <f>+Tabla1[[#This Row],[PVL]]*1.055</f>
        <v>50070.082669999996</v>
      </c>
      <c r="P134" s="53">
        <f>+Tabla1[[#This Row],[PVL]]*1.43</f>
        <v>67867.505420000001</v>
      </c>
      <c r="Q134" s="56" t="str">
        <f>+HYPERLINK(Tabla1[[#This Row],[PAG]])</f>
        <v>https://todomusica.com.ar/cientificas/6584-fx-991laplus.html</v>
      </c>
      <c r="R134" s="40" t="s">
        <v>23338</v>
      </c>
      <c r="S134" s="40"/>
      <c r="T134" s="40"/>
      <c r="U134" s="40"/>
      <c r="V134" s="40"/>
      <c r="W134" s="40"/>
      <c r="X134" s="40"/>
      <c r="Y134" s="35"/>
      <c r="Z134" s="35" t="s">
        <v>233</v>
      </c>
      <c r="AA134" s="36">
        <v>1</v>
      </c>
      <c r="AB134" s="35" t="s">
        <v>27</v>
      </c>
      <c r="AC134" s="35" t="str">
        <f>+IF(Tabla1[[#This Row],[STK]]="no","Sin STK", "STK disponible")</f>
        <v>Sin STK</v>
      </c>
      <c r="AD134" s="35">
        <f>+I134*J134</f>
        <v>0</v>
      </c>
      <c r="AE134" s="35">
        <f>+I134*K134</f>
        <v>0</v>
      </c>
      <c r="AF134" s="36">
        <f>IF(Tabla1[[#This Row],[ref pack]]=1,Tabla1[[#This Row],[Pedido]],LCM(Tabla1[[#This Row],[MC VIEJO]],Tabla1[[#This Row],[Pedido]]))</f>
        <v>1</v>
      </c>
      <c r="AG134" s="36">
        <f>+VLOOKUP(Tabla1[[#This Row],[Artículo]],'.'!$B$2:$D$11481,3,)</f>
        <v>1</v>
      </c>
      <c r="AH134" s="37" t="str">
        <f>+IFERROR(SEARCH("pack",Tabla1[[#This Row],[PACK]]),"")</f>
        <v/>
      </c>
      <c r="AI134" s="40"/>
      <c r="AJ134" s="40"/>
    </row>
    <row r="135" spans="1:36" s="49" customFormat="1" ht="27" customHeight="1" x14ac:dyDescent="0.2">
      <c r="A135" s="50" t="s">
        <v>142</v>
      </c>
      <c r="B135" s="51" t="s">
        <v>236</v>
      </c>
      <c r="C135" s="29" t="s">
        <v>237</v>
      </c>
      <c r="D135" s="52" t="s">
        <v>9841</v>
      </c>
      <c r="E135" s="53">
        <v>16010.32</v>
      </c>
      <c r="F135" s="23" t="str">
        <f>+IFERROR(VLOOKUP(Tabla1[[#This Row],[Artículo]],'..'!$B$2:$D$569000,3,),"")</f>
        <v/>
      </c>
      <c r="G135" s="24" t="str">
        <f>IF(H135=AF135,"", "Error MC")</f>
        <v>Error MC</v>
      </c>
      <c r="H135" s="25"/>
      <c r="I135" s="54">
        <f>+Tabla1[[#This Row],[MC]]*Tabla1[[#This Row],[Pedido]]*Tabla1[[#This Row],[PVC ]]</f>
        <v>0</v>
      </c>
      <c r="J135" s="26">
        <v>0.21</v>
      </c>
      <c r="K135" s="27"/>
      <c r="L135" s="28" t="s">
        <v>31</v>
      </c>
      <c r="M135" s="53">
        <v>27121.485000000001</v>
      </c>
      <c r="N135" s="55" t="str">
        <f>+IF(Tabla1[[#This Row],[F PMPI]]="SÍ","No","Sí")</f>
        <v>No</v>
      </c>
      <c r="O135" s="53">
        <f>+Tabla1[[#This Row],[PVL]]*1.055</f>
        <v>28613.166675</v>
      </c>
      <c r="P135" s="53">
        <f>+Tabla1[[#This Row],[PVL]]*1.43</f>
        <v>38783.723550000002</v>
      </c>
      <c r="Q135" s="56" t="str">
        <f>+HYPERLINK(Tabla1[[#This Row],[PAG]])</f>
        <v>https://todomusica.com.ar/escritorio/7417-gx-12b-we.html</v>
      </c>
      <c r="R135" s="40" t="s">
        <v>23338</v>
      </c>
      <c r="S135" s="40"/>
      <c r="T135" s="40"/>
      <c r="U135" s="40"/>
      <c r="V135" s="40"/>
      <c r="W135" s="40"/>
      <c r="X135" s="40"/>
      <c r="Y135" s="35"/>
      <c r="Z135" s="35" t="s">
        <v>238</v>
      </c>
      <c r="AA135" s="36">
        <v>1</v>
      </c>
      <c r="AB135" s="35" t="s">
        <v>9849</v>
      </c>
      <c r="AC135" s="35" t="str">
        <f>+IF(Tabla1[[#This Row],[STK]]="no","Sin STK", "STK disponible")</f>
        <v>STK disponible</v>
      </c>
      <c r="AD135" s="35">
        <f>+I135*J135</f>
        <v>0</v>
      </c>
      <c r="AE135" s="35">
        <f>+I135*K135</f>
        <v>0</v>
      </c>
      <c r="AF135" s="36">
        <f>IF(Tabla1[[#This Row],[ref pack]]=1,Tabla1[[#This Row],[Pedido]],LCM(Tabla1[[#This Row],[MC VIEJO]],Tabla1[[#This Row],[Pedido]]))</f>
        <v>1</v>
      </c>
      <c r="AG135" s="36">
        <f>+VLOOKUP(Tabla1[[#This Row],[Artículo]],'.'!$B$2:$D$11481,3,)</f>
        <v>1</v>
      </c>
      <c r="AH135" s="37" t="str">
        <f>+IFERROR(SEARCH("pack",Tabla1[[#This Row],[PACK]]),"")</f>
        <v/>
      </c>
      <c r="AI135" s="40"/>
      <c r="AJ135" s="40"/>
    </row>
    <row r="136" spans="1:36" s="49" customFormat="1" ht="27" customHeight="1" x14ac:dyDescent="0.2">
      <c r="A136" s="50" t="s">
        <v>142</v>
      </c>
      <c r="B136" s="51" t="s">
        <v>239</v>
      </c>
      <c r="C136" s="29" t="s">
        <v>240</v>
      </c>
      <c r="D136" s="52" t="s">
        <v>27</v>
      </c>
      <c r="E136" s="53">
        <v>16634.02</v>
      </c>
      <c r="F136" s="23" t="str">
        <f>+IFERROR(VLOOKUP(Tabla1[[#This Row],[Artículo]],'..'!$B$2:$D$569000,3,),"")</f>
        <v/>
      </c>
      <c r="G136" s="24" t="str">
        <f>IF(H136=AF136,"", "Error MC")</f>
        <v>Error MC</v>
      </c>
      <c r="H136" s="25"/>
      <c r="I136" s="54">
        <f>+Tabla1[[#This Row],[MC]]*Tabla1[[#This Row],[Pedido]]*Tabla1[[#This Row],[PVC ]]</f>
        <v>0</v>
      </c>
      <c r="J136" s="26">
        <v>0.21</v>
      </c>
      <c r="K136" s="27"/>
      <c r="L136" s="28" t="s">
        <v>31</v>
      </c>
      <c r="M136" s="53">
        <v>28178.031999999999</v>
      </c>
      <c r="N136" s="55" t="str">
        <f>+IF(Tabla1[[#This Row],[F PMPI]]="SÍ","No","Sí")</f>
        <v>No</v>
      </c>
      <c r="O136" s="53">
        <f>+Tabla1[[#This Row],[PVL]]*1.055</f>
        <v>29727.823759999996</v>
      </c>
      <c r="P136" s="53">
        <f>+Tabla1[[#This Row],[PVL]]*1.43</f>
        <v>40294.585759999994</v>
      </c>
      <c r="Q136" s="56" t="str">
        <f>+HYPERLINK(Tabla1[[#This Row],[PAG]])</f>
        <v>https://todomusica.com.ar/escritorio/7418-gx-120b.html</v>
      </c>
      <c r="R136" s="40" t="s">
        <v>23338</v>
      </c>
      <c r="S136" s="40"/>
      <c r="T136" s="40"/>
      <c r="U136" s="40"/>
      <c r="V136" s="40"/>
      <c r="W136" s="40"/>
      <c r="X136" s="40"/>
      <c r="Y136" s="35"/>
      <c r="Z136" s="35" t="s">
        <v>241</v>
      </c>
      <c r="AA136" s="36">
        <v>1</v>
      </c>
      <c r="AB136" s="35" t="s">
        <v>9849</v>
      </c>
      <c r="AC136" s="35" t="str">
        <f>+IF(Tabla1[[#This Row],[STK]]="no","Sin STK", "STK disponible")</f>
        <v>Sin STK</v>
      </c>
      <c r="AD136" s="35">
        <f>+I136*J136</f>
        <v>0</v>
      </c>
      <c r="AE136" s="35">
        <f>+I136*K136</f>
        <v>0</v>
      </c>
      <c r="AF136" s="36">
        <f>IF(Tabla1[[#This Row],[ref pack]]=1,Tabla1[[#This Row],[Pedido]],LCM(Tabla1[[#This Row],[MC VIEJO]],Tabla1[[#This Row],[Pedido]]))</f>
        <v>1</v>
      </c>
      <c r="AG136" s="36">
        <f>+VLOOKUP(Tabla1[[#This Row],[Artículo]],'.'!$B$2:$D$11481,3,)</f>
        <v>1</v>
      </c>
      <c r="AH136" s="37" t="str">
        <f>+IFERROR(SEARCH("pack",Tabla1[[#This Row],[PACK]]),"")</f>
        <v/>
      </c>
      <c r="AI136" s="40"/>
      <c r="AJ136" s="40"/>
    </row>
    <row r="137" spans="1:36" s="49" customFormat="1" ht="27" customHeight="1" x14ac:dyDescent="0.2">
      <c r="A137" s="50" t="s">
        <v>142</v>
      </c>
      <c r="B137" s="51" t="s">
        <v>242</v>
      </c>
      <c r="C137" s="29" t="s">
        <v>243</v>
      </c>
      <c r="D137" s="52" t="s">
        <v>9841</v>
      </c>
      <c r="E137" s="53">
        <v>6059.55</v>
      </c>
      <c r="F137" s="23" t="str">
        <f>+IFERROR(VLOOKUP(Tabla1[[#This Row],[Artículo]],'..'!$B$2:$D$569000,3,),"")</f>
        <v/>
      </c>
      <c r="G137" s="24" t="str">
        <f>IF(H137=AF137,"", "Error MC")</f>
        <v>Error MC</v>
      </c>
      <c r="H137" s="25"/>
      <c r="I137" s="54">
        <f>+Tabla1[[#This Row],[MC]]*Tabla1[[#This Row],[Pedido]]*Tabla1[[#This Row],[PVC ]]</f>
        <v>0</v>
      </c>
      <c r="J137" s="26">
        <v>0.21</v>
      </c>
      <c r="K137" s="27"/>
      <c r="L137" s="28" t="s">
        <v>31</v>
      </c>
      <c r="M137" s="53">
        <v>10264.878000000001</v>
      </c>
      <c r="N137" s="55" t="str">
        <f>+IF(Tabla1[[#This Row],[F PMPI]]="SÍ","No","Sí")</f>
        <v>No</v>
      </c>
      <c r="O137" s="53">
        <f>+Tabla1[[#This Row],[PVL]]*1.055</f>
        <v>10829.44629</v>
      </c>
      <c r="P137" s="53">
        <f>+Tabla1[[#This Row],[PVL]]*1.43</f>
        <v>14678.775540000001</v>
      </c>
      <c r="Q137" s="56" t="str">
        <f>+HYPERLINK(Tabla1[[#This Row],[PAG]])</f>
        <v>https://todomusica.com.ar/portatiles/6843-hl-100lb.html</v>
      </c>
      <c r="R137" s="40" t="s">
        <v>23338</v>
      </c>
      <c r="S137" s="40"/>
      <c r="T137" s="40"/>
      <c r="U137" s="40"/>
      <c r="V137" s="40"/>
      <c r="W137" s="40"/>
      <c r="X137" s="40"/>
      <c r="Y137" s="35"/>
      <c r="Z137" s="35" t="s">
        <v>244</v>
      </c>
      <c r="AA137" s="36">
        <v>1</v>
      </c>
      <c r="AB137" s="35" t="s">
        <v>9849</v>
      </c>
      <c r="AC137" s="35" t="str">
        <f>+IF(Tabla1[[#This Row],[STK]]="no","Sin STK", "STK disponible")</f>
        <v>STK disponible</v>
      </c>
      <c r="AD137" s="35">
        <f>+I137*J137</f>
        <v>0</v>
      </c>
      <c r="AE137" s="35">
        <f>+I137*K137</f>
        <v>0</v>
      </c>
      <c r="AF137" s="36">
        <f>IF(Tabla1[[#This Row],[ref pack]]=1,Tabla1[[#This Row],[Pedido]],LCM(Tabla1[[#This Row],[MC VIEJO]],Tabla1[[#This Row],[Pedido]]))</f>
        <v>1</v>
      </c>
      <c r="AG137" s="36">
        <f>+VLOOKUP(Tabla1[[#This Row],[Artículo]],'.'!$B$2:$D$11481,3,)</f>
        <v>1</v>
      </c>
      <c r="AH137" s="37" t="str">
        <f>+IFERROR(SEARCH("pack",Tabla1[[#This Row],[PACK]]),"")</f>
        <v/>
      </c>
      <c r="AI137" s="40"/>
      <c r="AJ137" s="40"/>
    </row>
    <row r="138" spans="1:36" s="49" customFormat="1" ht="27" customHeight="1" x14ac:dyDescent="0.2">
      <c r="A138" s="50" t="s">
        <v>142</v>
      </c>
      <c r="B138" s="51" t="s">
        <v>245</v>
      </c>
      <c r="C138" s="29" t="s">
        <v>246</v>
      </c>
      <c r="D138" s="52" t="s">
        <v>9841</v>
      </c>
      <c r="E138" s="53">
        <v>2970.37</v>
      </c>
      <c r="F138" s="23" t="str">
        <f>+IFERROR(VLOOKUP(Tabla1[[#This Row],[Artículo]],'..'!$B$2:$D$569000,3,),"")</f>
        <v/>
      </c>
      <c r="G138" s="24" t="str">
        <f>IF(H138=AF138,"", "Error MC")</f>
        <v>Error MC</v>
      </c>
      <c r="H138" s="25"/>
      <c r="I138" s="54">
        <f>+Tabla1[[#This Row],[MC]]*Tabla1[[#This Row],[Pedido]]*Tabla1[[#This Row],[PVC ]]</f>
        <v>0</v>
      </c>
      <c r="J138" s="26">
        <v>0.21</v>
      </c>
      <c r="K138" s="27"/>
      <c r="L138" s="28" t="s">
        <v>31</v>
      </c>
      <c r="M138" s="53">
        <v>5031.8090000000002</v>
      </c>
      <c r="N138" s="55" t="str">
        <f>+IF(Tabla1[[#This Row],[F PMPI]]="SÍ","No","Sí")</f>
        <v>No</v>
      </c>
      <c r="O138" s="53">
        <f>+Tabla1[[#This Row],[PVL]]*1.055</f>
        <v>5308.5584950000002</v>
      </c>
      <c r="P138" s="53">
        <f>+Tabla1[[#This Row],[PVL]]*1.43</f>
        <v>7195.4868699999997</v>
      </c>
      <c r="Q138" s="56" t="str">
        <f>+HYPERLINK(Tabla1[[#This Row],[PAG]])</f>
        <v>https://todomusica.com.ar/portatiles/6209-hl-4a.html</v>
      </c>
      <c r="R138" s="40" t="s">
        <v>23338</v>
      </c>
      <c r="S138" s="40"/>
      <c r="T138" s="40"/>
      <c r="U138" s="40"/>
      <c r="V138" s="40"/>
      <c r="W138" s="40"/>
      <c r="X138" s="40"/>
      <c r="Y138" s="35"/>
      <c r="Z138" s="35" t="s">
        <v>247</v>
      </c>
      <c r="AA138" s="36">
        <v>1</v>
      </c>
      <c r="AB138" s="35" t="s">
        <v>9849</v>
      </c>
      <c r="AC138" s="35" t="str">
        <f>+IF(Tabla1[[#This Row],[STK]]="no","Sin STK", "STK disponible")</f>
        <v>STK disponible</v>
      </c>
      <c r="AD138" s="35">
        <f>+I138*J138</f>
        <v>0</v>
      </c>
      <c r="AE138" s="35">
        <f>+I138*K138</f>
        <v>0</v>
      </c>
      <c r="AF138" s="36">
        <f>IF(Tabla1[[#This Row],[ref pack]]=1,Tabla1[[#This Row],[Pedido]],LCM(Tabla1[[#This Row],[MC VIEJO]],Tabla1[[#This Row],[Pedido]]))</f>
        <v>1</v>
      </c>
      <c r="AG138" s="36">
        <f>+VLOOKUP(Tabla1[[#This Row],[Artículo]],'.'!$B$2:$D$11481,3,)</f>
        <v>1</v>
      </c>
      <c r="AH138" s="37" t="str">
        <f>+IFERROR(SEARCH("pack",Tabla1[[#This Row],[PACK]]),"")</f>
        <v/>
      </c>
      <c r="AI138" s="40"/>
      <c r="AJ138" s="40"/>
    </row>
    <row r="139" spans="1:36" s="49" customFormat="1" ht="27" customHeight="1" x14ac:dyDescent="0.2">
      <c r="A139" s="50" t="s">
        <v>142</v>
      </c>
      <c r="B139" s="51" t="s">
        <v>248</v>
      </c>
      <c r="C139" s="29" t="s">
        <v>249</v>
      </c>
      <c r="D139" s="52" t="s">
        <v>9841</v>
      </c>
      <c r="E139" s="53">
        <v>4574.38</v>
      </c>
      <c r="F139" s="23" t="str">
        <f>+IFERROR(VLOOKUP(Tabla1[[#This Row],[Artículo]],'..'!$B$2:$D$569000,3,),"")</f>
        <v/>
      </c>
      <c r="G139" s="24" t="str">
        <f>IF(H139=AF139,"", "Error MC")</f>
        <v>Error MC</v>
      </c>
      <c r="H139" s="25"/>
      <c r="I139" s="54">
        <f>+Tabla1[[#This Row],[MC]]*Tabla1[[#This Row],[Pedido]]*Tabla1[[#This Row],[PVC ]]</f>
        <v>0</v>
      </c>
      <c r="J139" s="26">
        <v>0.21</v>
      </c>
      <c r="K139" s="27"/>
      <c r="L139" s="28" t="s">
        <v>31</v>
      </c>
      <c r="M139" s="53">
        <v>7748.9970000000003</v>
      </c>
      <c r="N139" s="55" t="str">
        <f>+IF(Tabla1[[#This Row],[F PMPI]]="SÍ","No","Sí")</f>
        <v>No</v>
      </c>
      <c r="O139" s="53">
        <f>+Tabla1[[#This Row],[PVL]]*1.055</f>
        <v>8175.1918349999996</v>
      </c>
      <c r="P139" s="53">
        <f>+Tabla1[[#This Row],[PVL]]*1.43</f>
        <v>11081.065710000001</v>
      </c>
      <c r="Q139" s="56" t="str">
        <f>+HYPERLINK(Tabla1[[#This Row],[PAG]])</f>
        <v>https://todomusica.com.ar/portatiles/6210-hl-815l-bk.html</v>
      </c>
      <c r="R139" s="40" t="s">
        <v>23338</v>
      </c>
      <c r="S139" s="40"/>
      <c r="T139" s="40"/>
      <c r="U139" s="40"/>
      <c r="V139" s="40"/>
      <c r="W139" s="40"/>
      <c r="X139" s="40"/>
      <c r="Y139" s="35"/>
      <c r="Z139" s="35" t="s">
        <v>250</v>
      </c>
      <c r="AA139" s="36">
        <v>1</v>
      </c>
      <c r="AB139" s="35" t="s">
        <v>9849</v>
      </c>
      <c r="AC139" s="35" t="str">
        <f>+IF(Tabla1[[#This Row],[STK]]="no","Sin STK", "STK disponible")</f>
        <v>STK disponible</v>
      </c>
      <c r="AD139" s="35">
        <f>+I139*J139</f>
        <v>0</v>
      </c>
      <c r="AE139" s="35">
        <f>+I139*K139</f>
        <v>0</v>
      </c>
      <c r="AF139" s="36">
        <f>IF(Tabla1[[#This Row],[ref pack]]=1,Tabla1[[#This Row],[Pedido]],LCM(Tabla1[[#This Row],[MC VIEJO]],Tabla1[[#This Row],[Pedido]]))</f>
        <v>1</v>
      </c>
      <c r="AG139" s="36">
        <f>+VLOOKUP(Tabla1[[#This Row],[Artículo]],'.'!$B$2:$D$11481,3,)</f>
        <v>1</v>
      </c>
      <c r="AH139" s="37" t="str">
        <f>+IFERROR(SEARCH("pack",Tabla1[[#This Row],[PACK]]),"")</f>
        <v/>
      </c>
      <c r="AI139" s="40"/>
      <c r="AJ139" s="40"/>
    </row>
    <row r="140" spans="1:36" s="49" customFormat="1" ht="27" customHeight="1" x14ac:dyDescent="0.2">
      <c r="A140" s="50" t="s">
        <v>142</v>
      </c>
      <c r="B140" s="51" t="s">
        <v>251</v>
      </c>
      <c r="C140" s="29" t="s">
        <v>252</v>
      </c>
      <c r="D140" s="52" t="s">
        <v>9841</v>
      </c>
      <c r="E140" s="53">
        <v>4574.38</v>
      </c>
      <c r="F140" s="23" t="str">
        <f>+IFERROR(VLOOKUP(Tabla1[[#This Row],[Artículo]],'..'!$B$2:$D$569000,3,),"")</f>
        <v/>
      </c>
      <c r="G140" s="24" t="str">
        <f>IF(H140=AF140,"", "Error MC")</f>
        <v>Error MC</v>
      </c>
      <c r="H140" s="25"/>
      <c r="I140" s="54">
        <f>+Tabla1[[#This Row],[MC]]*Tabla1[[#This Row],[Pedido]]*Tabla1[[#This Row],[PVC ]]</f>
        <v>0</v>
      </c>
      <c r="J140" s="26">
        <v>0.21</v>
      </c>
      <c r="K140" s="27"/>
      <c r="L140" s="28" t="s">
        <v>31</v>
      </c>
      <c r="M140" s="53">
        <v>7748.9970000000003</v>
      </c>
      <c r="N140" s="55" t="str">
        <f>+IF(Tabla1[[#This Row],[F PMPI]]="SÍ","No","Sí")</f>
        <v>No</v>
      </c>
      <c r="O140" s="53">
        <f>+Tabla1[[#This Row],[PVL]]*1.055</f>
        <v>8175.1918349999996</v>
      </c>
      <c r="P140" s="53">
        <f>+Tabla1[[#This Row],[PVL]]*1.43</f>
        <v>11081.065710000001</v>
      </c>
      <c r="Q140" s="56" t="str">
        <f>+HYPERLINK(Tabla1[[#This Row],[PAG]])</f>
        <v>https://todomusica.com.ar/portatiles/8063-hl-815l-bu.html</v>
      </c>
      <c r="R140" s="40" t="s">
        <v>23338</v>
      </c>
      <c r="S140" s="40"/>
      <c r="T140" s="40"/>
      <c r="U140" s="40"/>
      <c r="V140" s="40"/>
      <c r="W140" s="40"/>
      <c r="X140" s="40"/>
      <c r="Y140" s="35"/>
      <c r="Z140" s="35" t="s">
        <v>253</v>
      </c>
      <c r="AA140" s="36">
        <v>1</v>
      </c>
      <c r="AB140" s="35" t="s">
        <v>9849</v>
      </c>
      <c r="AC140" s="35" t="str">
        <f>+IF(Tabla1[[#This Row],[STK]]="no","Sin STK", "STK disponible")</f>
        <v>STK disponible</v>
      </c>
      <c r="AD140" s="35">
        <f>+I140*J140</f>
        <v>0</v>
      </c>
      <c r="AE140" s="35">
        <f>+I140*K140</f>
        <v>0</v>
      </c>
      <c r="AF140" s="36">
        <f>IF(Tabla1[[#This Row],[ref pack]]=1,Tabla1[[#This Row],[Pedido]],LCM(Tabla1[[#This Row],[MC VIEJO]],Tabla1[[#This Row],[Pedido]]))</f>
        <v>1</v>
      </c>
      <c r="AG140" s="36">
        <f>+VLOOKUP(Tabla1[[#This Row],[Artículo]],'.'!$B$2:$D$11481,3,)</f>
        <v>1</v>
      </c>
      <c r="AH140" s="37" t="str">
        <f>+IFERROR(SEARCH("pack",Tabla1[[#This Row],[PACK]]),"")</f>
        <v/>
      </c>
      <c r="AI140" s="40"/>
      <c r="AJ140" s="40"/>
    </row>
    <row r="141" spans="1:36" s="49" customFormat="1" ht="27" customHeight="1" x14ac:dyDescent="0.2">
      <c r="A141" s="50" t="s">
        <v>142</v>
      </c>
      <c r="B141" s="51" t="s">
        <v>254</v>
      </c>
      <c r="C141" s="29" t="s">
        <v>255</v>
      </c>
      <c r="D141" s="52" t="s">
        <v>9841</v>
      </c>
      <c r="E141" s="53">
        <v>4574.38</v>
      </c>
      <c r="F141" s="23" t="str">
        <f>+IFERROR(VLOOKUP(Tabla1[[#This Row],[Artículo]],'..'!$B$2:$D$569000,3,),"")</f>
        <v/>
      </c>
      <c r="G141" s="24" t="str">
        <f>IF(H141=AF141,"", "Error MC")</f>
        <v>Error MC</v>
      </c>
      <c r="H141" s="25"/>
      <c r="I141" s="54">
        <f>+Tabla1[[#This Row],[MC]]*Tabla1[[#This Row],[Pedido]]*Tabla1[[#This Row],[PVC ]]</f>
        <v>0</v>
      </c>
      <c r="J141" s="26">
        <v>0.21</v>
      </c>
      <c r="K141" s="27"/>
      <c r="L141" s="28" t="s">
        <v>31</v>
      </c>
      <c r="M141" s="53">
        <v>7748.9970000000003</v>
      </c>
      <c r="N141" s="55" t="str">
        <f>+IF(Tabla1[[#This Row],[F PMPI]]="SÍ","No","Sí")</f>
        <v>No</v>
      </c>
      <c r="O141" s="53">
        <f>+Tabla1[[#This Row],[PVL]]*1.055</f>
        <v>8175.1918349999996</v>
      </c>
      <c r="P141" s="53">
        <f>+Tabla1[[#This Row],[PVL]]*1.43</f>
        <v>11081.065710000001</v>
      </c>
      <c r="Q141" s="56" t="str">
        <f>+HYPERLINK(Tabla1[[#This Row],[PAG]])</f>
        <v>https://todomusica.com.ar/portatiles/8064-hl-815l-pk.html</v>
      </c>
      <c r="R141" s="40" t="s">
        <v>23338</v>
      </c>
      <c r="S141" s="40"/>
      <c r="T141" s="40"/>
      <c r="U141" s="40"/>
      <c r="V141" s="40"/>
      <c r="W141" s="40"/>
      <c r="X141" s="40"/>
      <c r="Y141" s="35"/>
      <c r="Z141" s="35" t="s">
        <v>256</v>
      </c>
      <c r="AA141" s="36">
        <v>1</v>
      </c>
      <c r="AB141" s="35" t="s">
        <v>9849</v>
      </c>
      <c r="AC141" s="35" t="str">
        <f>+IF(Tabla1[[#This Row],[STK]]="no","Sin STK", "STK disponible")</f>
        <v>STK disponible</v>
      </c>
      <c r="AD141" s="35">
        <f>+I141*J141</f>
        <v>0</v>
      </c>
      <c r="AE141" s="35">
        <f>+I141*K141</f>
        <v>0</v>
      </c>
      <c r="AF141" s="36">
        <f>IF(Tabla1[[#This Row],[ref pack]]=1,Tabla1[[#This Row],[Pedido]],LCM(Tabla1[[#This Row],[MC VIEJO]],Tabla1[[#This Row],[Pedido]]))</f>
        <v>1</v>
      </c>
      <c r="AG141" s="36">
        <f>+VLOOKUP(Tabla1[[#This Row],[Artículo]],'.'!$B$2:$D$11481,3,)</f>
        <v>1</v>
      </c>
      <c r="AH141" s="37" t="str">
        <f>+IFERROR(SEARCH("pack",Tabla1[[#This Row],[PACK]]),"")</f>
        <v/>
      </c>
      <c r="AI141" s="40"/>
      <c r="AJ141" s="40"/>
    </row>
    <row r="142" spans="1:36" s="49" customFormat="1" ht="27" customHeight="1" x14ac:dyDescent="0.2">
      <c r="A142" s="50" t="s">
        <v>142</v>
      </c>
      <c r="B142" s="51" t="s">
        <v>257</v>
      </c>
      <c r="C142" s="29" t="s">
        <v>258</v>
      </c>
      <c r="D142" s="52" t="s">
        <v>9841</v>
      </c>
      <c r="E142" s="53">
        <v>4574.38</v>
      </c>
      <c r="F142" s="23" t="str">
        <f>+IFERROR(VLOOKUP(Tabla1[[#This Row],[Artículo]],'..'!$B$2:$D$569000,3,),"")</f>
        <v/>
      </c>
      <c r="G142" s="24" t="str">
        <f>IF(H142=AF142,"", "Error MC")</f>
        <v>Error MC</v>
      </c>
      <c r="H142" s="25"/>
      <c r="I142" s="54">
        <f>+Tabla1[[#This Row],[MC]]*Tabla1[[#This Row],[Pedido]]*Tabla1[[#This Row],[PVC ]]</f>
        <v>0</v>
      </c>
      <c r="J142" s="26">
        <v>0.21</v>
      </c>
      <c r="K142" s="27"/>
      <c r="L142" s="28" t="s">
        <v>31</v>
      </c>
      <c r="M142" s="53">
        <v>7748.9970000000003</v>
      </c>
      <c r="N142" s="55" t="str">
        <f>+IF(Tabla1[[#This Row],[F PMPI]]="SÍ","No","Sí")</f>
        <v>No</v>
      </c>
      <c r="O142" s="53">
        <f>+Tabla1[[#This Row],[PVL]]*1.055</f>
        <v>8175.1918349999996</v>
      </c>
      <c r="P142" s="53">
        <f>+Tabla1[[#This Row],[PVL]]*1.43</f>
        <v>11081.065710000001</v>
      </c>
      <c r="Q142" s="56" t="str">
        <f>+HYPERLINK(Tabla1[[#This Row],[PAG]])</f>
        <v>https://todomusica.com.ar/portatiles/6211-hl-815l-we.html</v>
      </c>
      <c r="R142" s="40" t="s">
        <v>23338</v>
      </c>
      <c r="S142" s="40"/>
      <c r="T142" s="40"/>
      <c r="U142" s="40"/>
      <c r="V142" s="40"/>
      <c r="W142" s="40"/>
      <c r="X142" s="40"/>
      <c r="Y142" s="35"/>
      <c r="Z142" s="35" t="s">
        <v>259</v>
      </c>
      <c r="AA142" s="36">
        <v>1</v>
      </c>
      <c r="AB142" s="35" t="s">
        <v>9849</v>
      </c>
      <c r="AC142" s="35" t="str">
        <f>+IF(Tabla1[[#This Row],[STK]]="no","Sin STK", "STK disponible")</f>
        <v>STK disponible</v>
      </c>
      <c r="AD142" s="35">
        <f>+I142*J142</f>
        <v>0</v>
      </c>
      <c r="AE142" s="35">
        <f>+I142*K142</f>
        <v>0</v>
      </c>
      <c r="AF142" s="36">
        <f>IF(Tabla1[[#This Row],[ref pack]]=1,Tabla1[[#This Row],[Pedido]],LCM(Tabla1[[#This Row],[MC VIEJO]],Tabla1[[#This Row],[Pedido]]))</f>
        <v>1</v>
      </c>
      <c r="AG142" s="36">
        <f>+VLOOKUP(Tabla1[[#This Row],[Artículo]],'.'!$B$2:$D$11481,3,)</f>
        <v>1</v>
      </c>
      <c r="AH142" s="37" t="str">
        <f>+IFERROR(SEARCH("pack",Tabla1[[#This Row],[PACK]]),"")</f>
        <v/>
      </c>
      <c r="AI142" s="40"/>
      <c r="AJ142" s="40"/>
    </row>
    <row r="143" spans="1:36" s="49" customFormat="1" ht="27" customHeight="1" x14ac:dyDescent="0.2">
      <c r="A143" s="50" t="s">
        <v>142</v>
      </c>
      <c r="B143" s="51" t="s">
        <v>260</v>
      </c>
      <c r="C143" s="29" t="s">
        <v>261</v>
      </c>
      <c r="D143" s="52" t="s">
        <v>27</v>
      </c>
      <c r="E143" s="53">
        <v>4574.38</v>
      </c>
      <c r="F143" s="23" t="str">
        <f>+IFERROR(VLOOKUP(Tabla1[[#This Row],[Artículo]],'..'!$B$2:$D$569000,3,),"")</f>
        <v/>
      </c>
      <c r="G143" s="24" t="str">
        <f>IF(H143=AF143,"", "Error MC")</f>
        <v>Error MC</v>
      </c>
      <c r="H143" s="25"/>
      <c r="I143" s="54">
        <f>+Tabla1[[#This Row],[MC]]*Tabla1[[#This Row],[Pedido]]*Tabla1[[#This Row],[PVC ]]</f>
        <v>0</v>
      </c>
      <c r="J143" s="26">
        <v>0.21</v>
      </c>
      <c r="K143" s="27"/>
      <c r="L143" s="28" t="s">
        <v>31</v>
      </c>
      <c r="M143" s="53">
        <v>7748.9970000000003</v>
      </c>
      <c r="N143" s="55" t="str">
        <f>+IF(Tabla1[[#This Row],[F PMPI]]="SÍ","No","Sí")</f>
        <v>No</v>
      </c>
      <c r="O143" s="53">
        <f>+Tabla1[[#This Row],[PVL]]*1.055</f>
        <v>8175.1918349999996</v>
      </c>
      <c r="P143" s="53">
        <f>+Tabla1[[#This Row],[PVL]]*1.43</f>
        <v>11081.065710000001</v>
      </c>
      <c r="Q143" s="56" t="str">
        <f>+HYPERLINK(Tabla1[[#This Row],[PAG]])</f>
        <v>https://todomusica.com.ar/portatiles/6212-hl-820lv-bk.html</v>
      </c>
      <c r="R143" s="40" t="s">
        <v>23338</v>
      </c>
      <c r="S143" s="40"/>
      <c r="T143" s="40"/>
      <c r="U143" s="40"/>
      <c r="V143" s="40"/>
      <c r="W143" s="40"/>
      <c r="X143" s="40"/>
      <c r="Y143" s="35"/>
      <c r="Z143" s="35" t="s">
        <v>262</v>
      </c>
      <c r="AA143" s="36">
        <v>1</v>
      </c>
      <c r="AB143" s="35" t="s">
        <v>9849</v>
      </c>
      <c r="AC143" s="35" t="str">
        <f>+IF(Tabla1[[#This Row],[STK]]="no","Sin STK", "STK disponible")</f>
        <v>Sin STK</v>
      </c>
      <c r="AD143" s="35">
        <f>+I143*J143</f>
        <v>0</v>
      </c>
      <c r="AE143" s="35">
        <f>+I143*K143</f>
        <v>0</v>
      </c>
      <c r="AF143" s="36">
        <f>IF(Tabla1[[#This Row],[ref pack]]=1,Tabla1[[#This Row],[Pedido]],LCM(Tabla1[[#This Row],[MC VIEJO]],Tabla1[[#This Row],[Pedido]]))</f>
        <v>1</v>
      </c>
      <c r="AG143" s="36">
        <f>+VLOOKUP(Tabla1[[#This Row],[Artículo]],'.'!$B$2:$D$11481,3,)</f>
        <v>1</v>
      </c>
      <c r="AH143" s="37" t="str">
        <f>+IFERROR(SEARCH("pack",Tabla1[[#This Row],[PACK]]),"")</f>
        <v/>
      </c>
      <c r="AI143" s="40"/>
      <c r="AJ143" s="40"/>
    </row>
    <row r="144" spans="1:36" s="49" customFormat="1" ht="27" customHeight="1" x14ac:dyDescent="0.2">
      <c r="A144" s="50" t="s">
        <v>142</v>
      </c>
      <c r="B144" s="51" t="s">
        <v>263</v>
      </c>
      <c r="C144" s="29" t="s">
        <v>264</v>
      </c>
      <c r="D144" s="52" t="s">
        <v>27</v>
      </c>
      <c r="E144" s="53">
        <v>4574.38</v>
      </c>
      <c r="F144" s="23" t="str">
        <f>+IFERROR(VLOOKUP(Tabla1[[#This Row],[Artículo]],'..'!$B$2:$D$569000,3,),"")</f>
        <v/>
      </c>
      <c r="G144" s="24" t="str">
        <f>IF(H144=AF144,"", "Error MC")</f>
        <v>Error MC</v>
      </c>
      <c r="H144" s="25"/>
      <c r="I144" s="54">
        <f>+Tabla1[[#This Row],[MC]]*Tabla1[[#This Row],[Pedido]]*Tabla1[[#This Row],[PVC ]]</f>
        <v>0</v>
      </c>
      <c r="J144" s="26">
        <v>0.21</v>
      </c>
      <c r="K144" s="27"/>
      <c r="L144" s="28" t="s">
        <v>31</v>
      </c>
      <c r="M144" s="53">
        <v>7748.9970000000003</v>
      </c>
      <c r="N144" s="55" t="str">
        <f>+IF(Tabla1[[#This Row],[F PMPI]]="SÍ","No","Sí")</f>
        <v>No</v>
      </c>
      <c r="O144" s="53">
        <f>+Tabla1[[#This Row],[PVL]]*1.055</f>
        <v>8175.1918349999996</v>
      </c>
      <c r="P144" s="53">
        <f>+Tabla1[[#This Row],[PVL]]*1.43</f>
        <v>11081.065710000001</v>
      </c>
      <c r="Q144" s="56" t="str">
        <f>+HYPERLINK(Tabla1[[#This Row],[PAG]])</f>
        <v>https://todomusica.com.ar/portatiles/6213-hl-820lv-we.html</v>
      </c>
      <c r="R144" s="40" t="s">
        <v>23338</v>
      </c>
      <c r="S144" s="40"/>
      <c r="T144" s="40"/>
      <c r="U144" s="40"/>
      <c r="V144" s="40"/>
      <c r="W144" s="40"/>
      <c r="X144" s="40"/>
      <c r="Y144" s="35"/>
      <c r="Z144" s="35" t="s">
        <v>265</v>
      </c>
      <c r="AA144" s="36">
        <v>1</v>
      </c>
      <c r="AB144" s="35" t="s">
        <v>9849</v>
      </c>
      <c r="AC144" s="35" t="str">
        <f>+IF(Tabla1[[#This Row],[STK]]="no","Sin STK", "STK disponible")</f>
        <v>Sin STK</v>
      </c>
      <c r="AD144" s="35">
        <f>+I144*J144</f>
        <v>0</v>
      </c>
      <c r="AE144" s="35">
        <f>+I144*K144</f>
        <v>0</v>
      </c>
      <c r="AF144" s="36">
        <f>IF(Tabla1[[#This Row],[ref pack]]=1,Tabla1[[#This Row],[Pedido]],LCM(Tabla1[[#This Row],[MC VIEJO]],Tabla1[[#This Row],[Pedido]]))</f>
        <v>1</v>
      </c>
      <c r="AG144" s="36">
        <f>+VLOOKUP(Tabla1[[#This Row],[Artículo]],'.'!$B$2:$D$11481,3,)</f>
        <v>1</v>
      </c>
      <c r="AH144" s="37" t="str">
        <f>+IFERROR(SEARCH("pack",Tabla1[[#This Row],[PACK]]),"")</f>
        <v/>
      </c>
      <c r="AI144" s="40"/>
      <c r="AJ144" s="40"/>
    </row>
    <row r="145" spans="1:36" s="49" customFormat="1" ht="27" customHeight="1" x14ac:dyDescent="0.2">
      <c r="A145" s="50" t="s">
        <v>142</v>
      </c>
      <c r="B145" s="51" t="s">
        <v>266</v>
      </c>
      <c r="C145" s="29" t="s">
        <v>267</v>
      </c>
      <c r="D145" s="52" t="s">
        <v>27</v>
      </c>
      <c r="E145" s="53">
        <v>4039.7</v>
      </c>
      <c r="F145" s="23" t="str">
        <f>+IFERROR(VLOOKUP(Tabla1[[#This Row],[Artículo]],'..'!$B$2:$D$569000,3,),"")</f>
        <v/>
      </c>
      <c r="G145" s="24" t="str">
        <f>IF(H145=AF145,"", "Error MC")</f>
        <v>Error MC</v>
      </c>
      <c r="H145" s="25"/>
      <c r="I145" s="54">
        <f>+Tabla1[[#This Row],[MC]]*Tabla1[[#This Row],[Pedido]]*Tabla1[[#This Row],[PVC ]]</f>
        <v>0</v>
      </c>
      <c r="J145" s="26">
        <v>0.21</v>
      </c>
      <c r="K145" s="27"/>
      <c r="L145" s="28" t="s">
        <v>31</v>
      </c>
      <c r="M145" s="53">
        <v>6843.2520000000004</v>
      </c>
      <c r="N145" s="55" t="str">
        <f>+IF(Tabla1[[#This Row],[F PMPI]]="SÍ","No","Sí")</f>
        <v>No</v>
      </c>
      <c r="O145" s="53">
        <f>+Tabla1[[#This Row],[PVL]]*1.055</f>
        <v>7219.6308600000002</v>
      </c>
      <c r="P145" s="53">
        <f>+Tabla1[[#This Row],[PVL]]*1.43</f>
        <v>9785.8503600000004</v>
      </c>
      <c r="Q145" s="56" t="str">
        <f>+HYPERLINK(Tabla1[[#This Row],[PAG]])</f>
        <v>https://todomusica.com.ar/portatiles/6844-hl-820va.html</v>
      </c>
      <c r="R145" s="40" t="s">
        <v>23338</v>
      </c>
      <c r="S145" s="40"/>
      <c r="T145" s="40"/>
      <c r="U145" s="40"/>
      <c r="V145" s="40"/>
      <c r="W145" s="40"/>
      <c r="X145" s="40"/>
      <c r="Y145" s="35"/>
      <c r="Z145" s="35" t="s">
        <v>268</v>
      </c>
      <c r="AA145" s="36">
        <v>1</v>
      </c>
      <c r="AB145" s="35" t="s">
        <v>9849</v>
      </c>
      <c r="AC145" s="35" t="str">
        <f>+IF(Tabla1[[#This Row],[STK]]="no","Sin STK", "STK disponible")</f>
        <v>Sin STK</v>
      </c>
      <c r="AD145" s="35">
        <f>+I145*J145</f>
        <v>0</v>
      </c>
      <c r="AE145" s="35">
        <f>+I145*K145</f>
        <v>0</v>
      </c>
      <c r="AF145" s="36">
        <f>IF(Tabla1[[#This Row],[ref pack]]=1,Tabla1[[#This Row],[Pedido]],LCM(Tabla1[[#This Row],[MC VIEJO]],Tabla1[[#This Row],[Pedido]]))</f>
        <v>1</v>
      </c>
      <c r="AG145" s="36">
        <f>+VLOOKUP(Tabla1[[#This Row],[Artículo]],'.'!$B$2:$D$11481,3,)</f>
        <v>1</v>
      </c>
      <c r="AH145" s="37" t="str">
        <f>+IFERROR(SEARCH("pack",Tabla1[[#This Row],[PACK]]),"")</f>
        <v/>
      </c>
      <c r="AI145" s="40"/>
      <c r="AJ145" s="40"/>
    </row>
    <row r="146" spans="1:36" s="49" customFormat="1" ht="27" customHeight="1" x14ac:dyDescent="0.2">
      <c r="A146" s="50" t="s">
        <v>142</v>
      </c>
      <c r="B146" s="51" t="s">
        <v>269</v>
      </c>
      <c r="C146" s="29" t="s">
        <v>270</v>
      </c>
      <c r="D146" s="52" t="s">
        <v>27</v>
      </c>
      <c r="E146" s="53">
        <v>49631.98</v>
      </c>
      <c r="F146" s="23" t="str">
        <f>+IFERROR(VLOOKUP(Tabla1[[#This Row],[Artículo]],'..'!$B$2:$D$569000,3,),"")</f>
        <v/>
      </c>
      <c r="G146" s="24" t="str">
        <f>IF(H146=AF146,"", "Error MC")</f>
        <v>Error MC</v>
      </c>
      <c r="H146" s="25"/>
      <c r="I146" s="54">
        <f>+Tabla1[[#This Row],[MC]]*Tabla1[[#This Row],[Pedido]]*Tabla1[[#This Row],[PVC ]]</f>
        <v>0</v>
      </c>
      <c r="J146" s="26">
        <v>0.21</v>
      </c>
      <c r="K146" s="27"/>
      <c r="L146" s="28" t="s">
        <v>31</v>
      </c>
      <c r="M146" s="53">
        <v>84076.572</v>
      </c>
      <c r="N146" s="55" t="str">
        <f>+IF(Tabla1[[#This Row],[F PMPI]]="SÍ","No","Sí")</f>
        <v>Sí</v>
      </c>
      <c r="O146" s="53">
        <f>+Tabla1[[#This Row],[PVL]]*1.055</f>
        <v>88700.783459999991</v>
      </c>
      <c r="P146" s="53">
        <f>+Tabla1[[#This Row],[PVL]]*1.43</f>
        <v>120229.49795999999</v>
      </c>
      <c r="Q146" s="56" t="str">
        <f>+HYPERLINK(Tabla1[[#This Row],[PAG]])</f>
        <v>https://todomusica.com.ar/productos-sin-categorias-de-netsuite/9320-calculator.html</v>
      </c>
      <c r="R146" s="40" t="s">
        <v>23338</v>
      </c>
      <c r="S146" s="40"/>
      <c r="T146" s="40"/>
      <c r="U146" s="40"/>
      <c r="V146" s="40"/>
      <c r="W146" s="40"/>
      <c r="X146" s="40"/>
      <c r="Y146" s="35"/>
      <c r="Z146" s="35" t="s">
        <v>271</v>
      </c>
      <c r="AA146" s="36">
        <v>1</v>
      </c>
      <c r="AB146" s="35" t="s">
        <v>27</v>
      </c>
      <c r="AC146" s="35" t="str">
        <f>+IF(Tabla1[[#This Row],[STK]]="no","Sin STK", "STK disponible")</f>
        <v>Sin STK</v>
      </c>
      <c r="AD146" s="35">
        <f>+I146*J146</f>
        <v>0</v>
      </c>
      <c r="AE146" s="35">
        <f>+I146*K146</f>
        <v>0</v>
      </c>
      <c r="AF146" s="36">
        <f>IF(Tabla1[[#This Row],[ref pack]]=1,Tabla1[[#This Row],[Pedido]],LCM(Tabla1[[#This Row],[MC VIEJO]],Tabla1[[#This Row],[Pedido]]))</f>
        <v>1</v>
      </c>
      <c r="AG146" s="36">
        <f>+VLOOKUP(Tabla1[[#This Row],[Artículo]],'.'!$B$2:$D$11481,3,)</f>
        <v>1</v>
      </c>
      <c r="AH146" s="37" t="str">
        <f>+IFERROR(SEARCH("pack",Tabla1[[#This Row],[PACK]]),"")</f>
        <v/>
      </c>
      <c r="AI146" s="40"/>
      <c r="AJ146" s="40"/>
    </row>
    <row r="147" spans="1:36" s="49" customFormat="1" ht="27" customHeight="1" x14ac:dyDescent="0.2">
      <c r="A147" s="50" t="s">
        <v>142</v>
      </c>
      <c r="B147" s="51" t="s">
        <v>11548</v>
      </c>
      <c r="C147" s="29" t="s">
        <v>11549</v>
      </c>
      <c r="D147" s="52" t="s">
        <v>27</v>
      </c>
      <c r="E147" s="53">
        <v>49631.98</v>
      </c>
      <c r="F147" s="23" t="str">
        <f>+IFERROR(VLOOKUP(Tabla1[[#This Row],[Artículo]],'..'!$B$2:$D$569000,3,),"")</f>
        <v/>
      </c>
      <c r="G147" s="24" t="str">
        <f>IF(H147=AF147,"", "Error MC")</f>
        <v>Error MC</v>
      </c>
      <c r="H147" s="25"/>
      <c r="I147" s="54">
        <f>+Tabla1[[#This Row],[MC]]*Tabla1[[#This Row],[Pedido]]*Tabla1[[#This Row],[PVC ]]</f>
        <v>0</v>
      </c>
      <c r="J147" s="26">
        <v>0.21</v>
      </c>
      <c r="K147" s="27"/>
      <c r="L147" s="28" t="s">
        <v>31</v>
      </c>
      <c r="M147" s="53">
        <v>84076.572</v>
      </c>
      <c r="N147" s="55" t="str">
        <f>+IF(Tabla1[[#This Row],[F PMPI]]="SÍ","No","Sí")</f>
        <v>No</v>
      </c>
      <c r="O147" s="53">
        <f>+Tabla1[[#This Row],[PVL]]*1.055</f>
        <v>88700.783459999991</v>
      </c>
      <c r="P147" s="53">
        <f>+Tabla1[[#This Row],[PVL]]*1.43</f>
        <v>120229.49795999999</v>
      </c>
      <c r="Q147" s="56" t="str">
        <f>+HYPERLINK(Tabla1[[#This Row],[PAG]])</f>
        <v>https://todomusica.com.ar/productos-sin-categorias-de-netsuite/6214-hr-100tm-bk.html</v>
      </c>
      <c r="R147" s="40" t="s">
        <v>23338</v>
      </c>
      <c r="S147" s="40"/>
      <c r="T147" s="40"/>
      <c r="U147" s="40"/>
      <c r="V147" s="40"/>
      <c r="W147" s="40"/>
      <c r="X147" s="40"/>
      <c r="Y147" s="35"/>
      <c r="Z147" s="35" t="s">
        <v>24359</v>
      </c>
      <c r="AA147" s="36">
        <v>1</v>
      </c>
      <c r="AB147" s="35" t="s">
        <v>9849</v>
      </c>
      <c r="AC147" s="35" t="str">
        <f>+IF(Tabla1[[#This Row],[STK]]="no","Sin STK", "STK disponible")</f>
        <v>Sin STK</v>
      </c>
      <c r="AD147" s="35">
        <f>+I147*J147</f>
        <v>0</v>
      </c>
      <c r="AE147" s="35">
        <f>+I147*K147</f>
        <v>0</v>
      </c>
      <c r="AF147" s="36">
        <f>IF(Tabla1[[#This Row],[ref pack]]=1,Tabla1[[#This Row],[Pedido]],LCM(Tabla1[[#This Row],[MC VIEJO]],Tabla1[[#This Row],[Pedido]]))</f>
        <v>1</v>
      </c>
      <c r="AG147" s="36">
        <f>+VLOOKUP(Tabla1[[#This Row],[Artículo]],'.'!$B$2:$D$11481,3,)</f>
        <v>1</v>
      </c>
      <c r="AH147" s="37" t="str">
        <f>+IFERROR(SEARCH("pack",Tabla1[[#This Row],[PACK]]),"")</f>
        <v/>
      </c>
      <c r="AI147" s="40"/>
      <c r="AJ147" s="40"/>
    </row>
    <row r="148" spans="1:36" s="49" customFormat="1" ht="27" customHeight="1" x14ac:dyDescent="0.2">
      <c r="A148" s="50" t="s">
        <v>142</v>
      </c>
      <c r="B148" s="51" t="s">
        <v>272</v>
      </c>
      <c r="C148" s="29" t="s">
        <v>273</v>
      </c>
      <c r="D148" s="52" t="s">
        <v>27</v>
      </c>
      <c r="E148" s="53">
        <v>61982.78</v>
      </c>
      <c r="F148" s="23" t="str">
        <f>+IFERROR(VLOOKUP(Tabla1[[#This Row],[Artículo]],'..'!$B$2:$D$569000,3,),"")</f>
        <v/>
      </c>
      <c r="G148" s="24" t="str">
        <f>IF(H148=AF148,"", "Error MC")</f>
        <v>Error MC</v>
      </c>
      <c r="H148" s="25"/>
      <c r="I148" s="54">
        <f>+Tabla1[[#This Row],[MC]]*Tabla1[[#This Row],[Pedido]]*Tabla1[[#This Row],[PVC ]]</f>
        <v>0</v>
      </c>
      <c r="J148" s="26">
        <v>0.21</v>
      </c>
      <c r="K148" s="27"/>
      <c r="L148" s="28" t="s">
        <v>31</v>
      </c>
      <c r="M148" s="53">
        <v>104998.827</v>
      </c>
      <c r="N148" s="55" t="str">
        <f>+IF(Tabla1[[#This Row],[F PMPI]]="SÍ","No","Sí")</f>
        <v>Sí</v>
      </c>
      <c r="O148" s="53">
        <f>+Tabla1[[#This Row],[PVL]]*1.055</f>
        <v>110773.762485</v>
      </c>
      <c r="P148" s="53">
        <f>+Tabla1[[#This Row],[PVL]]*1.43</f>
        <v>150148.32261</v>
      </c>
      <c r="Q148" s="56" t="str">
        <f>+HYPERLINK(Tabla1[[#This Row],[PAG]])</f>
        <v>https://todomusica.com.ar/mini/9321-calculator.html</v>
      </c>
      <c r="R148" s="40" t="s">
        <v>23338</v>
      </c>
      <c r="S148" s="40"/>
      <c r="T148" s="40"/>
      <c r="U148" s="40"/>
      <c r="V148" s="40"/>
      <c r="W148" s="40"/>
      <c r="X148" s="40"/>
      <c r="Y148" s="35"/>
      <c r="Z148" s="35" t="s">
        <v>274</v>
      </c>
      <c r="AA148" s="36">
        <v>1</v>
      </c>
      <c r="AB148" s="35" t="s">
        <v>27</v>
      </c>
      <c r="AC148" s="35" t="str">
        <f>+IF(Tabla1[[#This Row],[STK]]="no","Sin STK", "STK disponible")</f>
        <v>Sin STK</v>
      </c>
      <c r="AD148" s="35">
        <f>+I148*J148</f>
        <v>0</v>
      </c>
      <c r="AE148" s="35">
        <f>+I148*K148</f>
        <v>0</v>
      </c>
      <c r="AF148" s="36">
        <f>IF(Tabla1[[#This Row],[ref pack]]=1,Tabla1[[#This Row],[Pedido]],LCM(Tabla1[[#This Row],[MC VIEJO]],Tabla1[[#This Row],[Pedido]]))</f>
        <v>1</v>
      </c>
      <c r="AG148" s="36">
        <f>+VLOOKUP(Tabla1[[#This Row],[Artículo]],'.'!$B$2:$D$11481,3,)</f>
        <v>1</v>
      </c>
      <c r="AH148" s="37" t="str">
        <f>+IFERROR(SEARCH("pack",Tabla1[[#This Row],[PACK]]),"")</f>
        <v/>
      </c>
      <c r="AI148" s="40"/>
      <c r="AJ148" s="40"/>
    </row>
    <row r="149" spans="1:36" s="49" customFormat="1" ht="27" customHeight="1" x14ac:dyDescent="0.2">
      <c r="A149" s="50" t="s">
        <v>142</v>
      </c>
      <c r="B149" s="51" t="s">
        <v>275</v>
      </c>
      <c r="C149" s="29" t="s">
        <v>276</v>
      </c>
      <c r="D149" s="52" t="s">
        <v>27</v>
      </c>
      <c r="E149" s="53">
        <v>38196.03</v>
      </c>
      <c r="F149" s="23" t="str">
        <f>+IFERROR(VLOOKUP(Tabla1[[#This Row],[Artículo]],'..'!$B$2:$D$569000,3,),"")</f>
        <v/>
      </c>
      <c r="G149" s="24" t="str">
        <f>IF(H149=AF149,"", "Error MC")</f>
        <v>Error MC</v>
      </c>
      <c r="H149" s="25"/>
      <c r="I149" s="54">
        <f>+Tabla1[[#This Row],[MC]]*Tabla1[[#This Row],[Pedido]]*Tabla1[[#This Row],[PVC ]]</f>
        <v>0</v>
      </c>
      <c r="J149" s="26">
        <v>0.21</v>
      </c>
      <c r="K149" s="27"/>
      <c r="L149" s="28" t="s">
        <v>31</v>
      </c>
      <c r="M149" s="53">
        <v>64704.072</v>
      </c>
      <c r="N149" s="55" t="str">
        <f>+IF(Tabla1[[#This Row],[F PMPI]]="SÍ","No","Sí")</f>
        <v>Sí</v>
      </c>
      <c r="O149" s="53">
        <f>+Tabla1[[#This Row],[PVL]]*1.055</f>
        <v>68262.795960000003</v>
      </c>
      <c r="P149" s="53">
        <f>+Tabla1[[#This Row],[PVL]]*1.43</f>
        <v>92526.82295999999</v>
      </c>
      <c r="Q149" s="56" t="str">
        <f>+HYPERLINK(Tabla1[[#This Row],[PAG]])</f>
        <v>https://todomusica.com.ar/productos-sin-categorias-de-netsuite/7207-calculator.html</v>
      </c>
      <c r="R149" s="40" t="s">
        <v>23338</v>
      </c>
      <c r="S149" s="40"/>
      <c r="T149" s="40"/>
      <c r="U149" s="40"/>
      <c r="V149" s="40"/>
      <c r="W149" s="40"/>
      <c r="X149" s="40"/>
      <c r="Y149" s="35"/>
      <c r="Z149" s="35" t="s">
        <v>277</v>
      </c>
      <c r="AA149" s="36">
        <v>1</v>
      </c>
      <c r="AB149" s="35" t="s">
        <v>27</v>
      </c>
      <c r="AC149" s="35" t="str">
        <f>+IF(Tabla1[[#This Row],[STK]]="no","Sin STK", "STK disponible")</f>
        <v>Sin STK</v>
      </c>
      <c r="AD149" s="35">
        <f>+I149*J149</f>
        <v>0</v>
      </c>
      <c r="AE149" s="35">
        <f>+I149*K149</f>
        <v>0</v>
      </c>
      <c r="AF149" s="36">
        <f>IF(Tabla1[[#This Row],[ref pack]]=1,Tabla1[[#This Row],[Pedido]],LCM(Tabla1[[#This Row],[MC VIEJO]],Tabla1[[#This Row],[Pedido]]))</f>
        <v>1</v>
      </c>
      <c r="AG149" s="36">
        <f>+VLOOKUP(Tabla1[[#This Row],[Artículo]],'.'!$B$2:$D$11481,3,)</f>
        <v>1</v>
      </c>
      <c r="AH149" s="37" t="str">
        <f>+IFERROR(SEARCH("pack",Tabla1[[#This Row],[PACK]]),"")</f>
        <v/>
      </c>
      <c r="AI149" s="40"/>
      <c r="AJ149" s="40"/>
    </row>
    <row r="150" spans="1:36" s="49" customFormat="1" ht="27" customHeight="1" x14ac:dyDescent="0.2">
      <c r="A150" s="50" t="s">
        <v>142</v>
      </c>
      <c r="B150" s="51" t="s">
        <v>278</v>
      </c>
      <c r="C150" s="29" t="s">
        <v>279</v>
      </c>
      <c r="D150" s="52" t="s">
        <v>9842</v>
      </c>
      <c r="E150" s="53">
        <v>38196.03</v>
      </c>
      <c r="F150" s="23" t="str">
        <f>+IFERROR(VLOOKUP(Tabla1[[#This Row],[Artículo]],'..'!$B$2:$D$569000,3,),"")</f>
        <v/>
      </c>
      <c r="G150" s="24" t="str">
        <f>IF(H150=AF150,"", "Error MC")</f>
        <v>Error MC</v>
      </c>
      <c r="H150" s="25"/>
      <c r="I150" s="54">
        <f>+Tabla1[[#This Row],[MC]]*Tabla1[[#This Row],[Pedido]]*Tabla1[[#This Row],[PVC ]]</f>
        <v>0</v>
      </c>
      <c r="J150" s="26">
        <v>0.21</v>
      </c>
      <c r="K150" s="27"/>
      <c r="L150" s="28" t="s">
        <v>31</v>
      </c>
      <c r="M150" s="53">
        <v>64704.072</v>
      </c>
      <c r="N150" s="55" t="str">
        <f>+IF(Tabla1[[#This Row],[F PMPI]]="SÍ","No","Sí")</f>
        <v>No</v>
      </c>
      <c r="O150" s="53">
        <f>+Tabla1[[#This Row],[PVL]]*1.055</f>
        <v>68262.795960000003</v>
      </c>
      <c r="P150" s="53">
        <f>+Tabla1[[#This Row],[PVL]]*1.43</f>
        <v>92526.82295999999</v>
      </c>
      <c r="Q150" s="56" t="str">
        <f>+HYPERLINK(Tabla1[[#This Row],[PAG]])</f>
        <v>https://todomusica.com.ar/mini/7208-calculator.html</v>
      </c>
      <c r="R150" s="40" t="s">
        <v>23338</v>
      </c>
      <c r="S150" s="40"/>
      <c r="T150" s="40"/>
      <c r="U150" s="40"/>
      <c r="V150" s="40"/>
      <c r="W150" s="40"/>
      <c r="X150" s="40"/>
      <c r="Y150" s="35"/>
      <c r="Z150" s="35" t="s">
        <v>280</v>
      </c>
      <c r="AA150" s="36">
        <v>1</v>
      </c>
      <c r="AB150" s="35" t="s">
        <v>9849</v>
      </c>
      <c r="AC150" s="35" t="str">
        <f>+IF(Tabla1[[#This Row],[STK]]="no","Sin STK", "STK disponible")</f>
        <v>STK disponible</v>
      </c>
      <c r="AD150" s="35">
        <f>+I150*J150</f>
        <v>0</v>
      </c>
      <c r="AE150" s="35">
        <f>+I150*K150</f>
        <v>0</v>
      </c>
      <c r="AF150" s="36">
        <f>IF(Tabla1[[#This Row],[ref pack]]=1,Tabla1[[#This Row],[Pedido]],LCM(Tabla1[[#This Row],[MC VIEJO]],Tabla1[[#This Row],[Pedido]]))</f>
        <v>1</v>
      </c>
      <c r="AG150" s="36">
        <f>+VLOOKUP(Tabla1[[#This Row],[Artículo]],'.'!$B$2:$D$11481,3,)</f>
        <v>1</v>
      </c>
      <c r="AH150" s="37" t="str">
        <f>+IFERROR(SEARCH("pack",Tabla1[[#This Row],[PACK]]),"")</f>
        <v/>
      </c>
      <c r="AI150" s="40"/>
      <c r="AJ150" s="40"/>
    </row>
    <row r="151" spans="1:36" s="49" customFormat="1" ht="27" customHeight="1" x14ac:dyDescent="0.2">
      <c r="A151" s="50" t="s">
        <v>142</v>
      </c>
      <c r="B151" s="51" t="s">
        <v>281</v>
      </c>
      <c r="C151" s="29" t="s">
        <v>282</v>
      </c>
      <c r="D151" s="52" t="s">
        <v>9841</v>
      </c>
      <c r="E151" s="53">
        <v>5717.98</v>
      </c>
      <c r="F151" s="23" t="str">
        <f>+IFERROR(VLOOKUP(Tabla1[[#This Row],[Artículo]],'..'!$B$2:$D$569000,3,),"")</f>
        <v/>
      </c>
      <c r="G151" s="24" t="str">
        <f>IF(H151=AF151,"", "Error MC")</f>
        <v>Error MC</v>
      </c>
      <c r="H151" s="25"/>
      <c r="I151" s="54">
        <f>+Tabla1[[#This Row],[MC]]*Tabla1[[#This Row],[Pedido]]*Tabla1[[#This Row],[PVC ]]</f>
        <v>0</v>
      </c>
      <c r="J151" s="26">
        <v>0.21</v>
      </c>
      <c r="K151" s="27"/>
      <c r="L151" s="28" t="s">
        <v>31</v>
      </c>
      <c r="M151" s="53">
        <v>9686.2559999999994</v>
      </c>
      <c r="N151" s="55" t="str">
        <f>+IF(Tabla1[[#This Row],[F PMPI]]="SÍ","No","Sí")</f>
        <v>No</v>
      </c>
      <c r="O151" s="53">
        <f>+Tabla1[[#This Row],[PVL]]*1.055</f>
        <v>10219.000079999998</v>
      </c>
      <c r="P151" s="53">
        <f>+Tabla1[[#This Row],[PVL]]*1.43</f>
        <v>13851.346079999999</v>
      </c>
      <c r="Q151" s="56" t="str">
        <f>+HYPERLINK(Tabla1[[#This Row],[PAG]])</f>
        <v>https://todomusica.com.ar/rotuladoras/10355-ir-40.html</v>
      </c>
      <c r="R151" s="40" t="s">
        <v>23338</v>
      </c>
      <c r="S151" s="40"/>
      <c r="T151" s="40"/>
      <c r="U151" s="40"/>
      <c r="V151" s="40"/>
      <c r="W151" s="40"/>
      <c r="X151" s="40"/>
      <c r="Y151" s="35"/>
      <c r="Z151" s="35" t="s">
        <v>283</v>
      </c>
      <c r="AA151" s="36">
        <v>1</v>
      </c>
      <c r="AB151" s="35" t="s">
        <v>9849</v>
      </c>
      <c r="AC151" s="35" t="str">
        <f>+IF(Tabla1[[#This Row],[STK]]="no","Sin STK", "STK disponible")</f>
        <v>STK disponible</v>
      </c>
      <c r="AD151" s="35">
        <f>+I151*J151</f>
        <v>0</v>
      </c>
      <c r="AE151" s="35">
        <f>+I151*K151</f>
        <v>0</v>
      </c>
      <c r="AF151" s="36">
        <f>IF(Tabla1[[#This Row],[ref pack]]=1,Tabla1[[#This Row],[Pedido]],LCM(Tabla1[[#This Row],[MC VIEJO]],Tabla1[[#This Row],[Pedido]]))</f>
        <v>1</v>
      </c>
      <c r="AG151" s="36">
        <f>+VLOOKUP(Tabla1[[#This Row],[Artículo]],'.'!$B$2:$D$11481,3,)</f>
        <v>1</v>
      </c>
      <c r="AH151" s="37" t="str">
        <f>+IFERROR(SEARCH("pack",Tabla1[[#This Row],[PACK]]),"")</f>
        <v/>
      </c>
      <c r="AI151" s="40"/>
      <c r="AJ151" s="40"/>
    </row>
    <row r="152" spans="1:36" s="49" customFormat="1" ht="27" customHeight="1" x14ac:dyDescent="0.2">
      <c r="A152" s="50" t="s">
        <v>142</v>
      </c>
      <c r="B152" s="51" t="s">
        <v>284</v>
      </c>
      <c r="C152" s="29" t="s">
        <v>285</v>
      </c>
      <c r="D152" s="52" t="s">
        <v>9841</v>
      </c>
      <c r="E152" s="53">
        <v>7090.26</v>
      </c>
      <c r="F152" s="23" t="str">
        <f>+IFERROR(VLOOKUP(Tabla1[[#This Row],[Artículo]],'..'!$B$2:$D$569000,3,),"")</f>
        <v/>
      </c>
      <c r="G152" s="24" t="str">
        <f>IF(H152=AF152,"", "Error MC")</f>
        <v>Error MC</v>
      </c>
      <c r="H152" s="25"/>
      <c r="I152" s="54">
        <f>+Tabla1[[#This Row],[MC]]*Tabla1[[#This Row],[Pedido]]*Tabla1[[#This Row],[PVC ]]</f>
        <v>0</v>
      </c>
      <c r="J152" s="26">
        <v>0.21</v>
      </c>
      <c r="K152" s="27"/>
      <c r="L152" s="28" t="s">
        <v>31</v>
      </c>
      <c r="M152" s="53">
        <v>12010.896000000001</v>
      </c>
      <c r="N152" s="55" t="str">
        <f>+IF(Tabla1[[#This Row],[F PMPI]]="SÍ","No","Sí")</f>
        <v>No</v>
      </c>
      <c r="O152" s="53">
        <f>+Tabla1[[#This Row],[PVL]]*1.055</f>
        <v>12671.495279999999</v>
      </c>
      <c r="P152" s="53">
        <f>+Tabla1[[#This Row],[PVL]]*1.43</f>
        <v>17175.581279999999</v>
      </c>
      <c r="Q152" s="56" t="str">
        <f>+HYPERLINK(Tabla1[[#This Row],[PAG]])</f>
        <v>https://todomusica.com.ar/rotuladoras/10356-ir-40t.html</v>
      </c>
      <c r="R152" s="40" t="s">
        <v>23338</v>
      </c>
      <c r="S152" s="40"/>
      <c r="T152" s="40"/>
      <c r="U152" s="40"/>
      <c r="V152" s="40"/>
      <c r="W152" s="40"/>
      <c r="X152" s="40"/>
      <c r="Y152" s="35"/>
      <c r="Z152" s="35" t="s">
        <v>286</v>
      </c>
      <c r="AA152" s="36">
        <v>1</v>
      </c>
      <c r="AB152" s="35" t="s">
        <v>9849</v>
      </c>
      <c r="AC152" s="35" t="str">
        <f>+IF(Tabla1[[#This Row],[STK]]="no","Sin STK", "STK disponible")</f>
        <v>STK disponible</v>
      </c>
      <c r="AD152" s="35">
        <f>+I152*J152</f>
        <v>0</v>
      </c>
      <c r="AE152" s="35">
        <f>+I152*K152</f>
        <v>0</v>
      </c>
      <c r="AF152" s="36">
        <f>IF(Tabla1[[#This Row],[ref pack]]=1,Tabla1[[#This Row],[Pedido]],LCM(Tabla1[[#This Row],[MC VIEJO]],Tabla1[[#This Row],[Pedido]]))</f>
        <v>1</v>
      </c>
      <c r="AG152" s="36">
        <f>+VLOOKUP(Tabla1[[#This Row],[Artículo]],'.'!$B$2:$D$11481,3,)</f>
        <v>1</v>
      </c>
      <c r="AH152" s="37" t="str">
        <f>+IFERROR(SEARCH("pack",Tabla1[[#This Row],[PACK]]),"")</f>
        <v/>
      </c>
      <c r="AI152" s="40"/>
      <c r="AJ152" s="40"/>
    </row>
    <row r="153" spans="1:36" s="49" customFormat="1" ht="27" customHeight="1" x14ac:dyDescent="0.2">
      <c r="A153" s="50" t="s">
        <v>142</v>
      </c>
      <c r="B153" s="51" t="s">
        <v>287</v>
      </c>
      <c r="C153" s="29" t="s">
        <v>288</v>
      </c>
      <c r="D153" s="52" t="s">
        <v>9841</v>
      </c>
      <c r="E153" s="53">
        <v>24000.53</v>
      </c>
      <c r="F153" s="23" t="str">
        <f>+IFERROR(VLOOKUP(Tabla1[[#This Row],[Artículo]],'..'!$B$2:$D$569000,3,),"")</f>
        <v/>
      </c>
      <c r="G153" s="24" t="str">
        <f>IF(H153=AF153,"", "Error MC")</f>
        <v>Error MC</v>
      </c>
      <c r="H153" s="25"/>
      <c r="I153" s="54">
        <f>+Tabla1[[#This Row],[MC]]*Tabla1[[#This Row],[Pedido]]*Tabla1[[#This Row],[PVC ]]</f>
        <v>0</v>
      </c>
      <c r="J153" s="26">
        <v>0.21</v>
      </c>
      <c r="K153" s="27"/>
      <c r="L153" s="28" t="s">
        <v>31</v>
      </c>
      <c r="M153" s="53">
        <v>40656.894999999997</v>
      </c>
      <c r="N153" s="55" t="str">
        <f>+IF(Tabla1[[#This Row],[F PMPI]]="SÍ","No","Sí")</f>
        <v>No</v>
      </c>
      <c r="O153" s="53">
        <f>+Tabla1[[#This Row],[PVL]]*1.055</f>
        <v>42893.024224999994</v>
      </c>
      <c r="P153" s="53">
        <f>+Tabla1[[#This Row],[PVL]]*1.43</f>
        <v>58139.359849999993</v>
      </c>
      <c r="Q153" s="56" t="str">
        <f>+HYPERLINK(Tabla1[[#This Row],[PAG]])</f>
        <v>https://todomusica.com.ar/escritorio/8797-jw-200sc-bk.html</v>
      </c>
      <c r="R153" s="40" t="s">
        <v>23338</v>
      </c>
      <c r="S153" s="40"/>
      <c r="T153" s="40"/>
      <c r="U153" s="40"/>
      <c r="V153" s="40"/>
      <c r="W153" s="40"/>
      <c r="X153" s="40"/>
      <c r="Y153" s="35"/>
      <c r="Z153" s="35" t="s">
        <v>289</v>
      </c>
      <c r="AA153" s="36">
        <v>1</v>
      </c>
      <c r="AB153" s="35" t="s">
        <v>9849</v>
      </c>
      <c r="AC153" s="35" t="str">
        <f>+IF(Tabla1[[#This Row],[STK]]="no","Sin STK", "STK disponible")</f>
        <v>STK disponible</v>
      </c>
      <c r="AD153" s="35">
        <f>+I153*J153</f>
        <v>0</v>
      </c>
      <c r="AE153" s="35">
        <f>+I153*K153</f>
        <v>0</v>
      </c>
      <c r="AF153" s="36">
        <f>IF(Tabla1[[#This Row],[ref pack]]=1,Tabla1[[#This Row],[Pedido]],LCM(Tabla1[[#This Row],[MC VIEJO]],Tabla1[[#This Row],[Pedido]]))</f>
        <v>1</v>
      </c>
      <c r="AG153" s="36">
        <f>+VLOOKUP(Tabla1[[#This Row],[Artículo]],'.'!$B$2:$D$11481,3,)</f>
        <v>1</v>
      </c>
      <c r="AH153" s="37" t="str">
        <f>+IFERROR(SEARCH("pack",Tabla1[[#This Row],[PACK]]),"")</f>
        <v/>
      </c>
      <c r="AI153" s="40"/>
      <c r="AJ153" s="40"/>
    </row>
    <row r="154" spans="1:36" s="49" customFormat="1" ht="27" customHeight="1" x14ac:dyDescent="0.2">
      <c r="A154" s="50" t="s">
        <v>142</v>
      </c>
      <c r="B154" s="51" t="s">
        <v>290</v>
      </c>
      <c r="C154" s="29" t="s">
        <v>291</v>
      </c>
      <c r="D154" s="52" t="s">
        <v>9841</v>
      </c>
      <c r="E154" s="53">
        <v>24000.53</v>
      </c>
      <c r="F154" s="23" t="str">
        <f>+IFERROR(VLOOKUP(Tabla1[[#This Row],[Artículo]],'..'!$B$2:$D$569000,3,),"")</f>
        <v/>
      </c>
      <c r="G154" s="24" t="str">
        <f>IF(H154=AF154,"", "Error MC")</f>
        <v>Error MC</v>
      </c>
      <c r="H154" s="25"/>
      <c r="I154" s="54">
        <f>+Tabla1[[#This Row],[MC]]*Tabla1[[#This Row],[Pedido]]*Tabla1[[#This Row],[PVC ]]</f>
        <v>0</v>
      </c>
      <c r="J154" s="26">
        <v>0.21</v>
      </c>
      <c r="K154" s="27"/>
      <c r="L154" s="28" t="s">
        <v>31</v>
      </c>
      <c r="M154" s="53">
        <v>40656.894999999997</v>
      </c>
      <c r="N154" s="55" t="str">
        <f>+IF(Tabla1[[#This Row],[F PMPI]]="SÍ","No","Sí")</f>
        <v>No</v>
      </c>
      <c r="O154" s="53">
        <f>+Tabla1[[#This Row],[PVL]]*1.055</f>
        <v>42893.024224999994</v>
      </c>
      <c r="P154" s="53">
        <f>+Tabla1[[#This Row],[PVL]]*1.43</f>
        <v>58139.359849999993</v>
      </c>
      <c r="Q154" s="56" t="str">
        <f>+HYPERLINK(Tabla1[[#This Row],[PAG]])</f>
        <v>https://todomusica.com.ar/escritorio/8798-jw-200sc-bu.html</v>
      </c>
      <c r="R154" s="40" t="s">
        <v>23338</v>
      </c>
      <c r="S154" s="40"/>
      <c r="T154" s="40"/>
      <c r="U154" s="40"/>
      <c r="V154" s="40"/>
      <c r="W154" s="40"/>
      <c r="X154" s="40"/>
      <c r="Y154" s="35"/>
      <c r="Z154" s="35" t="s">
        <v>292</v>
      </c>
      <c r="AA154" s="36">
        <v>1</v>
      </c>
      <c r="AB154" s="35" t="s">
        <v>9849</v>
      </c>
      <c r="AC154" s="35" t="str">
        <f>+IF(Tabla1[[#This Row],[STK]]="no","Sin STK", "STK disponible")</f>
        <v>STK disponible</v>
      </c>
      <c r="AD154" s="35">
        <f>+I154*J154</f>
        <v>0</v>
      </c>
      <c r="AE154" s="35">
        <f>+I154*K154</f>
        <v>0</v>
      </c>
      <c r="AF154" s="36">
        <f>IF(Tabla1[[#This Row],[ref pack]]=1,Tabla1[[#This Row],[Pedido]],LCM(Tabla1[[#This Row],[MC VIEJO]],Tabla1[[#This Row],[Pedido]]))</f>
        <v>1</v>
      </c>
      <c r="AG154" s="36">
        <f>+VLOOKUP(Tabla1[[#This Row],[Artículo]],'.'!$B$2:$D$11481,3,)</f>
        <v>1</v>
      </c>
      <c r="AH154" s="37" t="str">
        <f>+IFERROR(SEARCH("pack",Tabla1[[#This Row],[PACK]]),"")</f>
        <v/>
      </c>
      <c r="AI154" s="40"/>
      <c r="AJ154" s="40"/>
    </row>
    <row r="155" spans="1:36" s="49" customFormat="1" ht="27" customHeight="1" x14ac:dyDescent="0.2">
      <c r="A155" s="50" t="s">
        <v>142</v>
      </c>
      <c r="B155" s="51" t="s">
        <v>293</v>
      </c>
      <c r="C155" s="29" t="s">
        <v>294</v>
      </c>
      <c r="D155" s="52" t="s">
        <v>9841</v>
      </c>
      <c r="E155" s="53">
        <v>24000.53</v>
      </c>
      <c r="F155" s="23" t="str">
        <f>+IFERROR(VLOOKUP(Tabla1[[#This Row],[Artículo]],'..'!$B$2:$D$569000,3,),"")</f>
        <v/>
      </c>
      <c r="G155" s="24" t="str">
        <f>IF(H155=AF155,"", "Error MC")</f>
        <v>Error MC</v>
      </c>
      <c r="H155" s="25"/>
      <c r="I155" s="54">
        <f>+Tabla1[[#This Row],[MC]]*Tabla1[[#This Row],[Pedido]]*Tabla1[[#This Row],[PVC ]]</f>
        <v>0</v>
      </c>
      <c r="J155" s="26">
        <v>0.21</v>
      </c>
      <c r="K155" s="27"/>
      <c r="L155" s="28" t="s">
        <v>31</v>
      </c>
      <c r="M155" s="53">
        <v>40656.894999999997</v>
      </c>
      <c r="N155" s="55" t="str">
        <f>+IF(Tabla1[[#This Row],[F PMPI]]="SÍ","No","Sí")</f>
        <v>No</v>
      </c>
      <c r="O155" s="53">
        <f>+Tabla1[[#This Row],[PVL]]*1.055</f>
        <v>42893.024224999994</v>
      </c>
      <c r="P155" s="53">
        <f>+Tabla1[[#This Row],[PVL]]*1.43</f>
        <v>58139.359849999993</v>
      </c>
      <c r="Q155" s="56" t="str">
        <f>+HYPERLINK(Tabla1[[#This Row],[PAG]])</f>
        <v>https://todomusica.com.ar/escritorio/8799-jw-200sc-gd.html</v>
      </c>
      <c r="R155" s="40" t="s">
        <v>23338</v>
      </c>
      <c r="S155" s="40"/>
      <c r="T155" s="40"/>
      <c r="U155" s="40"/>
      <c r="V155" s="40"/>
      <c r="W155" s="40"/>
      <c r="X155" s="40"/>
      <c r="Y155" s="35"/>
      <c r="Z155" s="35" t="s">
        <v>295</v>
      </c>
      <c r="AA155" s="36">
        <v>1</v>
      </c>
      <c r="AB155" s="35" t="s">
        <v>9849</v>
      </c>
      <c r="AC155" s="35" t="str">
        <f>+IF(Tabla1[[#This Row],[STK]]="no","Sin STK", "STK disponible")</f>
        <v>STK disponible</v>
      </c>
      <c r="AD155" s="35">
        <f>+I155*J155</f>
        <v>0</v>
      </c>
      <c r="AE155" s="35">
        <f>+I155*K155</f>
        <v>0</v>
      </c>
      <c r="AF155" s="36">
        <f>IF(Tabla1[[#This Row],[ref pack]]=1,Tabla1[[#This Row],[Pedido]],LCM(Tabla1[[#This Row],[MC VIEJO]],Tabla1[[#This Row],[Pedido]]))</f>
        <v>1</v>
      </c>
      <c r="AG155" s="36">
        <f>+VLOOKUP(Tabla1[[#This Row],[Artículo]],'.'!$B$2:$D$11481,3,)</f>
        <v>1</v>
      </c>
      <c r="AH155" s="37" t="str">
        <f>+IFERROR(SEARCH("pack",Tabla1[[#This Row],[PACK]]),"")</f>
        <v/>
      </c>
      <c r="AI155" s="40"/>
      <c r="AJ155" s="40"/>
    </row>
    <row r="156" spans="1:36" s="49" customFormat="1" ht="27" customHeight="1" x14ac:dyDescent="0.2">
      <c r="A156" s="50" t="s">
        <v>142</v>
      </c>
      <c r="B156" s="51" t="s">
        <v>296</v>
      </c>
      <c r="C156" s="29" t="s">
        <v>297</v>
      </c>
      <c r="D156" s="52" t="s">
        <v>9841</v>
      </c>
      <c r="E156" s="53">
        <v>24000.53</v>
      </c>
      <c r="F156" s="23" t="str">
        <f>+IFERROR(VLOOKUP(Tabla1[[#This Row],[Artículo]],'..'!$B$2:$D$569000,3,),"")</f>
        <v/>
      </c>
      <c r="G156" s="24" t="str">
        <f>IF(H156=AF156,"", "Error MC")</f>
        <v>Error MC</v>
      </c>
      <c r="H156" s="25"/>
      <c r="I156" s="54">
        <f>+Tabla1[[#This Row],[MC]]*Tabla1[[#This Row],[Pedido]]*Tabla1[[#This Row],[PVC ]]</f>
        <v>0</v>
      </c>
      <c r="J156" s="26">
        <v>0.21</v>
      </c>
      <c r="K156" s="27"/>
      <c r="L156" s="28" t="s">
        <v>31</v>
      </c>
      <c r="M156" s="53">
        <v>40656.894999999997</v>
      </c>
      <c r="N156" s="55" t="str">
        <f>+IF(Tabla1[[#This Row],[F PMPI]]="SÍ","No","Sí")</f>
        <v>No</v>
      </c>
      <c r="O156" s="53">
        <f>+Tabla1[[#This Row],[PVL]]*1.055</f>
        <v>42893.024224999994</v>
      </c>
      <c r="P156" s="53">
        <f>+Tabla1[[#This Row],[PVL]]*1.43</f>
        <v>58139.359849999993</v>
      </c>
      <c r="Q156" s="56" t="str">
        <f>+HYPERLINK(Tabla1[[#This Row],[PAG]])</f>
        <v>https://todomusica.com.ar/escritorio/8800-jw-200sc-ny.html</v>
      </c>
      <c r="R156" s="40" t="s">
        <v>23338</v>
      </c>
      <c r="S156" s="40"/>
      <c r="T156" s="40"/>
      <c r="U156" s="40"/>
      <c r="V156" s="40"/>
      <c r="W156" s="40"/>
      <c r="X156" s="40"/>
      <c r="Y156" s="35"/>
      <c r="Z156" s="35" t="s">
        <v>298</v>
      </c>
      <c r="AA156" s="36">
        <v>1</v>
      </c>
      <c r="AB156" s="35" t="s">
        <v>9849</v>
      </c>
      <c r="AC156" s="35" t="str">
        <f>+IF(Tabla1[[#This Row],[STK]]="no","Sin STK", "STK disponible")</f>
        <v>STK disponible</v>
      </c>
      <c r="AD156" s="35">
        <f>+I156*J156</f>
        <v>0</v>
      </c>
      <c r="AE156" s="35">
        <f>+I156*K156</f>
        <v>0</v>
      </c>
      <c r="AF156" s="36">
        <f>IF(Tabla1[[#This Row],[ref pack]]=1,Tabla1[[#This Row],[Pedido]],LCM(Tabla1[[#This Row],[MC VIEJO]],Tabla1[[#This Row],[Pedido]]))</f>
        <v>1</v>
      </c>
      <c r="AG156" s="36">
        <f>+VLOOKUP(Tabla1[[#This Row],[Artículo]],'.'!$B$2:$D$11481,3,)</f>
        <v>1</v>
      </c>
      <c r="AH156" s="37" t="str">
        <f>+IFERROR(SEARCH("pack",Tabla1[[#This Row],[PACK]]),"")</f>
        <v/>
      </c>
      <c r="AI156" s="40"/>
      <c r="AJ156" s="40"/>
    </row>
    <row r="157" spans="1:36" s="49" customFormat="1" ht="27" customHeight="1" x14ac:dyDescent="0.2">
      <c r="A157" s="50" t="s">
        <v>142</v>
      </c>
      <c r="B157" s="51" t="s">
        <v>299</v>
      </c>
      <c r="C157" s="29" t="s">
        <v>300</v>
      </c>
      <c r="D157" s="52" t="s">
        <v>9841</v>
      </c>
      <c r="E157" s="53">
        <v>24000.53</v>
      </c>
      <c r="F157" s="23" t="str">
        <f>+IFERROR(VLOOKUP(Tabla1[[#This Row],[Artículo]],'..'!$B$2:$D$569000,3,),"")</f>
        <v/>
      </c>
      <c r="G157" s="24" t="str">
        <f>IF(H157=AF157,"", "Error MC")</f>
        <v>Error MC</v>
      </c>
      <c r="H157" s="25"/>
      <c r="I157" s="54">
        <f>+Tabla1[[#This Row],[MC]]*Tabla1[[#This Row],[Pedido]]*Tabla1[[#This Row],[PVC ]]</f>
        <v>0</v>
      </c>
      <c r="J157" s="26">
        <v>0.21</v>
      </c>
      <c r="K157" s="27"/>
      <c r="L157" s="28" t="s">
        <v>31</v>
      </c>
      <c r="M157" s="53">
        <v>40656.894999999997</v>
      </c>
      <c r="N157" s="55" t="str">
        <f>+IF(Tabla1[[#This Row],[F PMPI]]="SÍ","No","Sí")</f>
        <v>No</v>
      </c>
      <c r="O157" s="53">
        <f>+Tabla1[[#This Row],[PVL]]*1.055</f>
        <v>42893.024224999994</v>
      </c>
      <c r="P157" s="53">
        <f>+Tabla1[[#This Row],[PVL]]*1.43</f>
        <v>58139.359849999993</v>
      </c>
      <c r="Q157" s="56" t="str">
        <f>+HYPERLINK(Tabla1[[#This Row],[PAG]])</f>
        <v>https://todomusica.com.ar/escritorio/8801-jw-200sc-pk.html</v>
      </c>
      <c r="R157" s="40" t="s">
        <v>23338</v>
      </c>
      <c r="S157" s="40"/>
      <c r="T157" s="40"/>
      <c r="U157" s="40"/>
      <c r="V157" s="40"/>
      <c r="W157" s="40"/>
      <c r="X157" s="40"/>
      <c r="Y157" s="35"/>
      <c r="Z157" s="35" t="s">
        <v>301</v>
      </c>
      <c r="AA157" s="36">
        <v>1</v>
      </c>
      <c r="AB157" s="35" t="s">
        <v>9849</v>
      </c>
      <c r="AC157" s="35" t="str">
        <f>+IF(Tabla1[[#This Row],[STK]]="no","Sin STK", "STK disponible")</f>
        <v>STK disponible</v>
      </c>
      <c r="AD157" s="35">
        <f>+I157*J157</f>
        <v>0</v>
      </c>
      <c r="AE157" s="35">
        <f>+I157*K157</f>
        <v>0</v>
      </c>
      <c r="AF157" s="36">
        <f>IF(Tabla1[[#This Row],[ref pack]]=1,Tabla1[[#This Row],[Pedido]],LCM(Tabla1[[#This Row],[MC VIEJO]],Tabla1[[#This Row],[Pedido]]))</f>
        <v>1</v>
      </c>
      <c r="AG157" s="36">
        <f>+VLOOKUP(Tabla1[[#This Row],[Artículo]],'.'!$B$2:$D$11481,3,)</f>
        <v>1</v>
      </c>
      <c r="AH157" s="37" t="str">
        <f>+IFERROR(SEARCH("pack",Tabla1[[#This Row],[PACK]]),"")</f>
        <v/>
      </c>
      <c r="AI157" s="40"/>
      <c r="AJ157" s="40"/>
    </row>
    <row r="158" spans="1:36" s="49" customFormat="1" ht="27" customHeight="1" x14ac:dyDescent="0.2">
      <c r="A158" s="50" t="s">
        <v>142</v>
      </c>
      <c r="B158" s="51" t="s">
        <v>302</v>
      </c>
      <c r="C158" s="29" t="s">
        <v>303</v>
      </c>
      <c r="D158" s="52" t="s">
        <v>9841</v>
      </c>
      <c r="E158" s="53">
        <v>24000.53</v>
      </c>
      <c r="F158" s="23" t="str">
        <f>+IFERROR(VLOOKUP(Tabla1[[#This Row],[Artículo]],'..'!$B$2:$D$569000,3,),"")</f>
        <v/>
      </c>
      <c r="G158" s="24" t="str">
        <f>IF(H158=AF158,"", "Error MC")</f>
        <v>Error MC</v>
      </c>
      <c r="H158" s="25"/>
      <c r="I158" s="54">
        <f>+Tabla1[[#This Row],[MC]]*Tabla1[[#This Row],[Pedido]]*Tabla1[[#This Row],[PVC ]]</f>
        <v>0</v>
      </c>
      <c r="J158" s="26">
        <v>0.21</v>
      </c>
      <c r="K158" s="27"/>
      <c r="L158" s="28" t="s">
        <v>31</v>
      </c>
      <c r="M158" s="53">
        <v>40656.894999999997</v>
      </c>
      <c r="N158" s="55" t="str">
        <f>+IF(Tabla1[[#This Row],[F PMPI]]="SÍ","No","Sí")</f>
        <v>No</v>
      </c>
      <c r="O158" s="53">
        <f>+Tabla1[[#This Row],[PVL]]*1.055</f>
        <v>42893.024224999994</v>
      </c>
      <c r="P158" s="53">
        <f>+Tabla1[[#This Row],[PVL]]*1.43</f>
        <v>58139.359849999993</v>
      </c>
      <c r="Q158" s="56" t="str">
        <f>+HYPERLINK(Tabla1[[#This Row],[PAG]])</f>
        <v>https://todomusica.com.ar/escritorio/8802-jw-200sc-we.html</v>
      </c>
      <c r="R158" s="40" t="s">
        <v>23338</v>
      </c>
      <c r="S158" s="40"/>
      <c r="T158" s="40"/>
      <c r="U158" s="40"/>
      <c r="V158" s="40"/>
      <c r="W158" s="40"/>
      <c r="X158" s="40"/>
      <c r="Y158" s="35"/>
      <c r="Z158" s="35" t="s">
        <v>304</v>
      </c>
      <c r="AA158" s="36">
        <v>1</v>
      </c>
      <c r="AB158" s="35" t="s">
        <v>9849</v>
      </c>
      <c r="AC158" s="35" t="str">
        <f>+IF(Tabla1[[#This Row],[STK]]="no","Sin STK", "STK disponible")</f>
        <v>STK disponible</v>
      </c>
      <c r="AD158" s="35">
        <f>+I158*J158</f>
        <v>0</v>
      </c>
      <c r="AE158" s="35">
        <f>+I158*K158</f>
        <v>0</v>
      </c>
      <c r="AF158" s="36">
        <f>IF(Tabla1[[#This Row],[ref pack]]=1,Tabla1[[#This Row],[Pedido]],LCM(Tabla1[[#This Row],[MC VIEJO]],Tabla1[[#This Row],[Pedido]]))</f>
        <v>1</v>
      </c>
      <c r="AG158" s="36">
        <f>+VLOOKUP(Tabla1[[#This Row],[Artículo]],'.'!$B$2:$D$11481,3,)</f>
        <v>1</v>
      </c>
      <c r="AH158" s="37" t="str">
        <f>+IFERROR(SEARCH("pack",Tabla1[[#This Row],[PACK]]),"")</f>
        <v/>
      </c>
      <c r="AI158" s="40"/>
      <c r="AJ158" s="40"/>
    </row>
    <row r="159" spans="1:36" s="49" customFormat="1" ht="27" customHeight="1" x14ac:dyDescent="0.2">
      <c r="A159" s="50" t="s">
        <v>142</v>
      </c>
      <c r="B159" s="51" t="s">
        <v>11552</v>
      </c>
      <c r="C159" s="29" t="s">
        <v>291</v>
      </c>
      <c r="D159" s="52" t="s">
        <v>27</v>
      </c>
      <c r="E159" s="53">
        <v>20271.34</v>
      </c>
      <c r="F159" s="23" t="str">
        <f>+IFERROR(VLOOKUP(Tabla1[[#This Row],[Artículo]],'..'!$B$2:$D$569000,3,),"")</f>
        <v/>
      </c>
      <c r="G159" s="24" t="str">
        <f>IF(H159=AF159,"", "Error MC")</f>
        <v>Error MC</v>
      </c>
      <c r="H159" s="25"/>
      <c r="I159" s="54">
        <f>+Tabla1[[#This Row],[MC]]*Tabla1[[#This Row],[Pedido]]*Tabla1[[#This Row],[PVC ]]</f>
        <v>0</v>
      </c>
      <c r="J159" s="26">
        <v>0.21</v>
      </c>
      <c r="K159" s="27"/>
      <c r="L159" s="28" t="s">
        <v>31</v>
      </c>
      <c r="M159" s="53">
        <v>34339.654999999999</v>
      </c>
      <c r="N159" s="55" t="str">
        <f>+IF(Tabla1[[#This Row],[F PMPI]]="SÍ","No","Sí")</f>
        <v>No</v>
      </c>
      <c r="O159" s="53">
        <f>+Tabla1[[#This Row],[PVL]]*1.055</f>
        <v>36228.336024999997</v>
      </c>
      <c r="P159" s="53">
        <f>+Tabla1[[#This Row],[PVL]]*1.43</f>
        <v>49105.706649999993</v>
      </c>
      <c r="Q159" s="56" t="str">
        <f>+HYPERLINK(Tabla1[[#This Row],[PAG]])</f>
        <v>https://todomusica.com.ar/escritorio/8328-jw-200tw-bu.html</v>
      </c>
      <c r="R159" s="40" t="s">
        <v>23338</v>
      </c>
      <c r="S159" s="40"/>
      <c r="T159" s="40"/>
      <c r="U159" s="40"/>
      <c r="V159" s="40"/>
      <c r="W159" s="40"/>
      <c r="X159" s="40"/>
      <c r="Y159" s="35"/>
      <c r="Z159" s="35" t="s">
        <v>24360</v>
      </c>
      <c r="AA159" s="36">
        <v>1</v>
      </c>
      <c r="AB159" s="35" t="s">
        <v>9849</v>
      </c>
      <c r="AC159" s="35" t="str">
        <f>+IF(Tabla1[[#This Row],[STK]]="no","Sin STK", "STK disponible")</f>
        <v>Sin STK</v>
      </c>
      <c r="AD159" s="35">
        <f>+I159*J159</f>
        <v>0</v>
      </c>
      <c r="AE159" s="35">
        <f>+I159*K159</f>
        <v>0</v>
      </c>
      <c r="AF159" s="36">
        <f>IF(Tabla1[[#This Row],[ref pack]]=1,Tabla1[[#This Row],[Pedido]],LCM(Tabla1[[#This Row],[MC VIEJO]],Tabla1[[#This Row],[Pedido]]))</f>
        <v>1</v>
      </c>
      <c r="AG159" s="36">
        <f>+VLOOKUP(Tabla1[[#This Row],[Artículo]],'.'!$B$2:$D$11481,3,)</f>
        <v>1</v>
      </c>
      <c r="AH159" s="37" t="str">
        <f>+IFERROR(SEARCH("pack",Tabla1[[#This Row],[PACK]]),"")</f>
        <v/>
      </c>
      <c r="AI159" s="40"/>
      <c r="AJ159" s="40"/>
    </row>
    <row r="160" spans="1:36" s="49" customFormat="1" ht="27" customHeight="1" x14ac:dyDescent="0.2">
      <c r="A160" s="50" t="s">
        <v>142</v>
      </c>
      <c r="B160" s="51" t="s">
        <v>305</v>
      </c>
      <c r="C160" s="29" t="s">
        <v>306</v>
      </c>
      <c r="D160" s="52" t="s">
        <v>27</v>
      </c>
      <c r="E160" s="53">
        <v>44037.68</v>
      </c>
      <c r="F160" s="23" t="str">
        <f>+IFERROR(VLOOKUP(Tabla1[[#This Row],[Artículo]],'..'!$B$2:$D$569000,3,),"")</f>
        <v/>
      </c>
      <c r="G160" s="24" t="str">
        <f>IF(H160=AF160,"", "Error MC")</f>
        <v>Error MC</v>
      </c>
      <c r="H160" s="25"/>
      <c r="I160" s="54">
        <f>+Tabla1[[#This Row],[MC]]*Tabla1[[#This Row],[Pedido]]*Tabla1[[#This Row],[PVC ]]</f>
        <v>0</v>
      </c>
      <c r="J160" s="26">
        <v>0.21</v>
      </c>
      <c r="K160" s="27"/>
      <c r="L160" s="28" t="s">
        <v>31</v>
      </c>
      <c r="M160" s="53">
        <v>74599.827999999994</v>
      </c>
      <c r="N160" s="55" t="str">
        <f>+IF(Tabla1[[#This Row],[F PMPI]]="SÍ","No","Sí")</f>
        <v>No</v>
      </c>
      <c r="O160" s="53">
        <f>+Tabla1[[#This Row],[PVL]]*1.055</f>
        <v>78702.818539999993</v>
      </c>
      <c r="P160" s="53">
        <f>+Tabla1[[#This Row],[PVL]]*1.43</f>
        <v>106677.75403999999</v>
      </c>
      <c r="Q160" s="56" t="str">
        <f>+HYPERLINK(Tabla1[[#This Row],[PAG]])</f>
        <v>https://todomusica.com.ar/rotuladoras/6240-kl-120.html</v>
      </c>
      <c r="R160" s="40" t="s">
        <v>23338</v>
      </c>
      <c r="S160" s="40"/>
      <c r="T160" s="40"/>
      <c r="U160" s="40"/>
      <c r="V160" s="40"/>
      <c r="W160" s="40"/>
      <c r="X160" s="40"/>
      <c r="Y160" s="35"/>
      <c r="Z160" s="35" t="s">
        <v>307</v>
      </c>
      <c r="AA160" s="36">
        <v>1</v>
      </c>
      <c r="AB160" s="35" t="s">
        <v>9849</v>
      </c>
      <c r="AC160" s="35" t="str">
        <f>+IF(Tabla1[[#This Row],[STK]]="no","Sin STK", "STK disponible")</f>
        <v>Sin STK</v>
      </c>
      <c r="AD160" s="35">
        <f>+I160*J160</f>
        <v>0</v>
      </c>
      <c r="AE160" s="35">
        <f>+I160*K160</f>
        <v>0</v>
      </c>
      <c r="AF160" s="36">
        <f>IF(Tabla1[[#This Row],[ref pack]]=1,Tabla1[[#This Row],[Pedido]],LCM(Tabla1[[#This Row],[MC VIEJO]],Tabla1[[#This Row],[Pedido]]))</f>
        <v>1</v>
      </c>
      <c r="AG160" s="36">
        <f>+VLOOKUP(Tabla1[[#This Row],[Artículo]],'.'!$B$2:$D$11481,3,)</f>
        <v>1</v>
      </c>
      <c r="AH160" s="37" t="str">
        <f>+IFERROR(SEARCH("pack",Tabla1[[#This Row],[PACK]]),"")</f>
        <v/>
      </c>
      <c r="AI160" s="40"/>
      <c r="AJ160" s="40"/>
    </row>
    <row r="161" spans="1:36" s="49" customFormat="1" ht="27" customHeight="1" x14ac:dyDescent="0.2">
      <c r="A161" s="50" t="s">
        <v>142</v>
      </c>
      <c r="B161" s="51" t="s">
        <v>308</v>
      </c>
      <c r="C161" s="29" t="s">
        <v>309</v>
      </c>
      <c r="D161" s="52" t="s">
        <v>9842</v>
      </c>
      <c r="E161" s="53">
        <v>43010.86</v>
      </c>
      <c r="F161" s="23" t="str">
        <f>+IFERROR(VLOOKUP(Tabla1[[#This Row],[Artículo]],'..'!$B$2:$D$569000,3,),"")</f>
        <v/>
      </c>
      <c r="G161" s="24" t="str">
        <f>IF(H161=AF161,"", "Error MC")</f>
        <v>Error MC</v>
      </c>
      <c r="H161" s="25"/>
      <c r="I161" s="54">
        <f>+Tabla1[[#This Row],[MC]]*Tabla1[[#This Row],[Pedido]]*Tabla1[[#This Row],[PVC ]]</f>
        <v>0</v>
      </c>
      <c r="J161" s="26">
        <v>0.21</v>
      </c>
      <c r="K161" s="27"/>
      <c r="L161" s="28" t="s">
        <v>31</v>
      </c>
      <c r="M161" s="53">
        <v>72860.392000000007</v>
      </c>
      <c r="N161" s="55" t="str">
        <f>+IF(Tabla1[[#This Row],[F PMPI]]="SÍ","No","Sí")</f>
        <v>No</v>
      </c>
      <c r="O161" s="53">
        <f>+Tabla1[[#This Row],[PVL]]*1.055</f>
        <v>76867.713560000004</v>
      </c>
      <c r="P161" s="53">
        <f>+Tabla1[[#This Row],[PVL]]*1.43</f>
        <v>104190.36056</v>
      </c>
      <c r="Q161" s="56" t="str">
        <f>+HYPERLINK(Tabla1[[#This Row],[PAG]])</f>
        <v>https://todomusica.com.ar/rotuladoras/7280-rotuladora.html</v>
      </c>
      <c r="R161" s="40" t="s">
        <v>23338</v>
      </c>
      <c r="S161" s="40"/>
      <c r="T161" s="40"/>
      <c r="U161" s="40"/>
      <c r="V161" s="40"/>
      <c r="W161" s="40"/>
      <c r="X161" s="40"/>
      <c r="Y161" s="35"/>
      <c r="Z161" s="35" t="s">
        <v>310</v>
      </c>
      <c r="AA161" s="36">
        <v>1</v>
      </c>
      <c r="AB161" s="35" t="s">
        <v>9849</v>
      </c>
      <c r="AC161" s="35" t="str">
        <f>+IF(Tabla1[[#This Row],[STK]]="no","Sin STK", "STK disponible")</f>
        <v>STK disponible</v>
      </c>
      <c r="AD161" s="35">
        <f>+I161*J161</f>
        <v>0</v>
      </c>
      <c r="AE161" s="35">
        <f>+I161*K161</f>
        <v>0</v>
      </c>
      <c r="AF161" s="36">
        <f>IF(Tabla1[[#This Row],[ref pack]]=1,Tabla1[[#This Row],[Pedido]],LCM(Tabla1[[#This Row],[MC VIEJO]],Tabla1[[#This Row],[Pedido]]))</f>
        <v>1</v>
      </c>
      <c r="AG161" s="36">
        <f>+VLOOKUP(Tabla1[[#This Row],[Artículo]],'.'!$B$2:$D$11481,3,)</f>
        <v>1</v>
      </c>
      <c r="AH161" s="37" t="str">
        <f>+IFERROR(SEARCH("pack",Tabla1[[#This Row],[PACK]]),"")</f>
        <v/>
      </c>
      <c r="AI161" s="40"/>
      <c r="AJ161" s="40"/>
    </row>
    <row r="162" spans="1:36" s="49" customFormat="1" ht="27" customHeight="1" x14ac:dyDescent="0.2">
      <c r="A162" s="50" t="s">
        <v>142</v>
      </c>
      <c r="B162" s="51" t="s">
        <v>311</v>
      </c>
      <c r="C162" s="29" t="s">
        <v>312</v>
      </c>
      <c r="D162" s="52" t="s">
        <v>27</v>
      </c>
      <c r="E162" s="53">
        <v>3802.08</v>
      </c>
      <c r="F162" s="23" t="str">
        <f>+IFERROR(VLOOKUP(Tabla1[[#This Row],[Artículo]],'..'!$B$2:$D$569000,3,),"")</f>
        <v/>
      </c>
      <c r="G162" s="24" t="str">
        <f>IF(H162=AF162,"", "Error MC")</f>
        <v>Error MC</v>
      </c>
      <c r="H162" s="25"/>
      <c r="I162" s="54">
        <f>+Tabla1[[#This Row],[MC]]*Tabla1[[#This Row],[Pedido]]*Tabla1[[#This Row],[PVC ]]</f>
        <v>0</v>
      </c>
      <c r="J162" s="26">
        <v>0.21</v>
      </c>
      <c r="K162" s="27"/>
      <c r="L162" s="28" t="s">
        <v>31</v>
      </c>
      <c r="M162" s="53">
        <v>6440.7209999999995</v>
      </c>
      <c r="N162" s="55" t="str">
        <f>+IF(Tabla1[[#This Row],[F PMPI]]="SÍ","No","Sí")</f>
        <v>No</v>
      </c>
      <c r="O162" s="53">
        <f>+Tabla1[[#This Row],[PVL]]*1.055</f>
        <v>6794.960654999999</v>
      </c>
      <c r="P162" s="53">
        <f>+Tabla1[[#This Row],[PVL]]*1.43</f>
        <v>9210.231029999999</v>
      </c>
      <c r="Q162" s="56" t="str">
        <f>+HYPERLINK(Tabla1[[#This Row],[PAG]])</f>
        <v>https://todomusica.com.ar/portatiles/6243-lc-160lv-bk.html</v>
      </c>
      <c r="R162" s="40" t="s">
        <v>23338</v>
      </c>
      <c r="S162" s="40"/>
      <c r="T162" s="40"/>
      <c r="U162" s="40"/>
      <c r="V162" s="40"/>
      <c r="W162" s="40"/>
      <c r="X162" s="40"/>
      <c r="Y162" s="35"/>
      <c r="Z162" s="35" t="s">
        <v>313</v>
      </c>
      <c r="AA162" s="36">
        <v>1</v>
      </c>
      <c r="AB162" s="35" t="s">
        <v>9849</v>
      </c>
      <c r="AC162" s="35" t="str">
        <f>+IF(Tabla1[[#This Row],[STK]]="no","Sin STK", "STK disponible")</f>
        <v>Sin STK</v>
      </c>
      <c r="AD162" s="35">
        <f>+I162*J162</f>
        <v>0</v>
      </c>
      <c r="AE162" s="35">
        <f>+I162*K162</f>
        <v>0</v>
      </c>
      <c r="AF162" s="36">
        <f>IF(Tabla1[[#This Row],[ref pack]]=1,Tabla1[[#This Row],[Pedido]],LCM(Tabla1[[#This Row],[MC VIEJO]],Tabla1[[#This Row],[Pedido]]))</f>
        <v>1</v>
      </c>
      <c r="AG162" s="36">
        <f>+VLOOKUP(Tabla1[[#This Row],[Artículo]],'.'!$B$2:$D$11481,3,)</f>
        <v>1</v>
      </c>
      <c r="AH162" s="37" t="str">
        <f>+IFERROR(SEARCH("pack",Tabla1[[#This Row],[PACK]]),"")</f>
        <v/>
      </c>
      <c r="AI162" s="40"/>
      <c r="AJ162" s="40"/>
    </row>
    <row r="163" spans="1:36" s="49" customFormat="1" ht="27" customHeight="1" x14ac:dyDescent="0.2">
      <c r="A163" s="50" t="s">
        <v>142</v>
      </c>
      <c r="B163" s="51" t="s">
        <v>23340</v>
      </c>
      <c r="C163" s="29" t="s">
        <v>23352</v>
      </c>
      <c r="D163" s="52" t="s">
        <v>27</v>
      </c>
      <c r="E163" s="53">
        <v>3802.08</v>
      </c>
      <c r="F163" s="23" t="str">
        <f>+IFERROR(VLOOKUP(Tabla1[[#This Row],[Artículo]],'..'!$B$2:$D$569000,3,),"")</f>
        <v/>
      </c>
      <c r="G163" s="24" t="e">
        <f>IF(H163=AF163,"", "Error MC")</f>
        <v>#N/A</v>
      </c>
      <c r="H163" s="25"/>
      <c r="I163" s="54">
        <f>+Tabla1[[#This Row],[MC]]*Tabla1[[#This Row],[Pedido]]*Tabla1[[#This Row],[PVC ]]</f>
        <v>0</v>
      </c>
      <c r="J163" s="26">
        <v>0.21</v>
      </c>
      <c r="K163" s="27"/>
      <c r="L163" s="28" t="s">
        <v>31</v>
      </c>
      <c r="M163" s="53">
        <v>6440.7209999999995</v>
      </c>
      <c r="N163" s="55" t="str">
        <f>+IF(Tabla1[[#This Row],[F PMPI]]="SÍ","No","Sí")</f>
        <v>No</v>
      </c>
      <c r="O163" s="53">
        <f>+Tabla1[[#This Row],[PVL]]*1.055</f>
        <v>6794.960654999999</v>
      </c>
      <c r="P163" s="53">
        <f>+Tabla1[[#This Row],[PVL]]*1.43</f>
        <v>9210.231029999999</v>
      </c>
      <c r="Q163" s="56" t="str">
        <f>+HYPERLINK(Tabla1[[#This Row],[PAG]])</f>
        <v/>
      </c>
      <c r="R163" s="40" t="s">
        <v>23338</v>
      </c>
      <c r="S163" s="40"/>
      <c r="T163" s="40"/>
      <c r="U163" s="40"/>
      <c r="V163" s="40"/>
      <c r="W163" s="40"/>
      <c r="X163" s="40"/>
      <c r="Y163" s="35"/>
      <c r="Z163" s="35" t="s">
        <v>65</v>
      </c>
      <c r="AA163" s="36">
        <v>1</v>
      </c>
      <c r="AB163" s="35" t="s">
        <v>9849</v>
      </c>
      <c r="AC163" s="35" t="str">
        <f>+IF(Tabla1[[#This Row],[STK]]="no","Sin STK", "STK disponible")</f>
        <v>Sin STK</v>
      </c>
      <c r="AD163" s="35">
        <f>+I163*J163</f>
        <v>0</v>
      </c>
      <c r="AE163" s="35">
        <f>+I163*K163</f>
        <v>0</v>
      </c>
      <c r="AF163" s="36" t="e">
        <f>IF(Tabla1[[#This Row],[ref pack]]=1,Tabla1[[#This Row],[Pedido]],LCM(Tabla1[[#This Row],[MC VIEJO]],Tabla1[[#This Row],[Pedido]]))</f>
        <v>#N/A</v>
      </c>
      <c r="AG163" s="36" t="e">
        <f>+VLOOKUP(Tabla1[[#This Row],[Artículo]],'.'!$B$2:$D$11481,3,)</f>
        <v>#N/A</v>
      </c>
      <c r="AH163" s="37" t="str">
        <f>+IFERROR(SEARCH("pack",Tabla1[[#This Row],[PACK]]),"")</f>
        <v/>
      </c>
      <c r="AI163" s="40"/>
      <c r="AJ163" s="40"/>
    </row>
    <row r="164" spans="1:36" s="49" customFormat="1" ht="27" customHeight="1" x14ac:dyDescent="0.2">
      <c r="A164" s="50" t="s">
        <v>142</v>
      </c>
      <c r="B164" s="51" t="s">
        <v>314</v>
      </c>
      <c r="C164" s="29" t="s">
        <v>315</v>
      </c>
      <c r="D164" s="52" t="s">
        <v>27</v>
      </c>
      <c r="E164" s="53">
        <v>5821.95</v>
      </c>
      <c r="F164" s="23" t="str">
        <f>+IFERROR(VLOOKUP(Tabla1[[#This Row],[Artículo]],'..'!$B$2:$D$569000,3,),"")</f>
        <v/>
      </c>
      <c r="G164" s="24" t="str">
        <f>IF(H164=AF164,"", "Error MC")</f>
        <v>Error MC</v>
      </c>
      <c r="H164" s="25"/>
      <c r="I164" s="54">
        <f>+Tabla1[[#This Row],[MC]]*Tabla1[[#This Row],[Pedido]]*Tabla1[[#This Row],[PVC ]]</f>
        <v>0</v>
      </c>
      <c r="J164" s="26">
        <v>0.21</v>
      </c>
      <c r="K164" s="27"/>
      <c r="L164" s="28" t="s">
        <v>31</v>
      </c>
      <c r="M164" s="53">
        <v>9862.3829999999998</v>
      </c>
      <c r="N164" s="55" t="str">
        <f>+IF(Tabla1[[#This Row],[F PMPI]]="SÍ","No","Sí")</f>
        <v>No</v>
      </c>
      <c r="O164" s="53">
        <f>+Tabla1[[#This Row],[PVL]]*1.055</f>
        <v>10404.814064999999</v>
      </c>
      <c r="P164" s="53">
        <f>+Tabla1[[#This Row],[PVL]]*1.43</f>
        <v>14103.207689999999</v>
      </c>
      <c r="Q164" s="56" t="str">
        <f>+HYPERLINK(Tabla1[[#This Row],[PAG]])</f>
        <v>https://todomusica.com.ar/portatiles/6857-lc-401lv-bk.html</v>
      </c>
      <c r="R164" s="40" t="s">
        <v>23338</v>
      </c>
      <c r="S164" s="40"/>
      <c r="T164" s="40"/>
      <c r="U164" s="40"/>
      <c r="V164" s="40"/>
      <c r="W164" s="40"/>
      <c r="X164" s="40"/>
      <c r="Y164" s="35"/>
      <c r="Z164" s="35" t="s">
        <v>316</v>
      </c>
      <c r="AA164" s="36">
        <v>1</v>
      </c>
      <c r="AB164" s="35" t="s">
        <v>9849</v>
      </c>
      <c r="AC164" s="35" t="str">
        <f>+IF(Tabla1[[#This Row],[STK]]="no","Sin STK", "STK disponible")</f>
        <v>Sin STK</v>
      </c>
      <c r="AD164" s="35">
        <f>+I164*J164</f>
        <v>0</v>
      </c>
      <c r="AE164" s="35">
        <f>+I164*K164</f>
        <v>0</v>
      </c>
      <c r="AF164" s="36">
        <f>IF(Tabla1[[#This Row],[ref pack]]=1,Tabla1[[#This Row],[Pedido]],LCM(Tabla1[[#This Row],[MC VIEJO]],Tabla1[[#This Row],[Pedido]]))</f>
        <v>1</v>
      </c>
      <c r="AG164" s="36">
        <f>+VLOOKUP(Tabla1[[#This Row],[Artículo]],'.'!$B$2:$D$11481,3,)</f>
        <v>1</v>
      </c>
      <c r="AH164" s="37" t="str">
        <f>+IFERROR(SEARCH("pack",Tabla1[[#This Row],[PACK]]),"")</f>
        <v/>
      </c>
      <c r="AI164" s="40"/>
      <c r="AJ164" s="40"/>
    </row>
    <row r="165" spans="1:36" s="49" customFormat="1" ht="27" customHeight="1" x14ac:dyDescent="0.2">
      <c r="A165" s="50" t="s">
        <v>142</v>
      </c>
      <c r="B165" s="51" t="s">
        <v>317</v>
      </c>
      <c r="C165" s="29" t="s">
        <v>318</v>
      </c>
      <c r="D165" s="52" t="s">
        <v>27</v>
      </c>
      <c r="E165" s="53">
        <v>6059.55</v>
      </c>
      <c r="F165" s="23" t="str">
        <f>+IFERROR(VLOOKUP(Tabla1[[#This Row],[Artículo]],'..'!$B$2:$D$569000,3,),"")</f>
        <v/>
      </c>
      <c r="G165" s="24" t="str">
        <f>IF(H165=AF165,"", "Error MC")</f>
        <v>Error MC</v>
      </c>
      <c r="H165" s="25"/>
      <c r="I165" s="54">
        <f>+Tabla1[[#This Row],[MC]]*Tabla1[[#This Row],[Pedido]]*Tabla1[[#This Row],[PVC ]]</f>
        <v>0</v>
      </c>
      <c r="J165" s="26">
        <v>0.21</v>
      </c>
      <c r="K165" s="27"/>
      <c r="L165" s="28" t="s">
        <v>31</v>
      </c>
      <c r="M165" s="53">
        <v>10264.878000000001</v>
      </c>
      <c r="N165" s="55" t="str">
        <f>+IF(Tabla1[[#This Row],[F PMPI]]="SÍ","No","Sí")</f>
        <v>No</v>
      </c>
      <c r="O165" s="53">
        <f>+Tabla1[[#This Row],[PVL]]*1.055</f>
        <v>10829.44629</v>
      </c>
      <c r="P165" s="53">
        <f>+Tabla1[[#This Row],[PVL]]*1.43</f>
        <v>14678.775540000001</v>
      </c>
      <c r="Q165" s="56" t="str">
        <f>+HYPERLINK(Tabla1[[#This Row],[PAG]])</f>
        <v>https://todomusica.com.ar/portatiles/6858-lc-403-tv.html</v>
      </c>
      <c r="R165" s="40" t="s">
        <v>23338</v>
      </c>
      <c r="S165" s="40"/>
      <c r="T165" s="40"/>
      <c r="U165" s="40"/>
      <c r="V165" s="40"/>
      <c r="W165" s="40"/>
      <c r="X165" s="40"/>
      <c r="Y165" s="35"/>
      <c r="Z165" s="35" t="s">
        <v>319</v>
      </c>
      <c r="AA165" s="36">
        <v>1</v>
      </c>
      <c r="AB165" s="35" t="s">
        <v>9849</v>
      </c>
      <c r="AC165" s="35" t="str">
        <f>+IF(Tabla1[[#This Row],[STK]]="no","Sin STK", "STK disponible")</f>
        <v>Sin STK</v>
      </c>
      <c r="AD165" s="35">
        <f>+I165*J165</f>
        <v>0</v>
      </c>
      <c r="AE165" s="35">
        <f>+I165*K165</f>
        <v>0</v>
      </c>
      <c r="AF165" s="36">
        <f>IF(Tabla1[[#This Row],[ref pack]]=1,Tabla1[[#This Row],[Pedido]],LCM(Tabla1[[#This Row],[MC VIEJO]],Tabla1[[#This Row],[Pedido]]))</f>
        <v>1</v>
      </c>
      <c r="AG165" s="36">
        <f>+VLOOKUP(Tabla1[[#This Row],[Artículo]],'.'!$B$2:$D$11481,3,)</f>
        <v>1</v>
      </c>
      <c r="AH165" s="37" t="str">
        <f>+IFERROR(SEARCH("pack",Tabla1[[#This Row],[PACK]]),"")</f>
        <v/>
      </c>
      <c r="AI165" s="40"/>
      <c r="AJ165" s="40"/>
    </row>
    <row r="166" spans="1:36" s="49" customFormat="1" ht="27" customHeight="1" x14ac:dyDescent="0.2">
      <c r="A166" s="50" t="s">
        <v>142</v>
      </c>
      <c r="B166" s="51" t="s">
        <v>320</v>
      </c>
      <c r="C166" s="29" t="s">
        <v>321</v>
      </c>
      <c r="D166" s="52" t="s">
        <v>27</v>
      </c>
      <c r="E166" s="53">
        <v>14638.01</v>
      </c>
      <c r="F166" s="23" t="str">
        <f>+IFERROR(VLOOKUP(Tabla1[[#This Row],[Artículo]],'..'!$B$2:$D$569000,3,),"")</f>
        <v/>
      </c>
      <c r="G166" s="24" t="str">
        <f>IF(H166=AF166,"", "Error MC")</f>
        <v>Error MC</v>
      </c>
      <c r="H166" s="25"/>
      <c r="I166" s="54">
        <f>+Tabla1[[#This Row],[MC]]*Tabla1[[#This Row],[Pedido]]*Tabla1[[#This Row],[PVC ]]</f>
        <v>0</v>
      </c>
      <c r="J166" s="26">
        <v>0.21</v>
      </c>
      <c r="K166" s="27"/>
      <c r="L166" s="28" t="s">
        <v>31</v>
      </c>
      <c r="M166" s="53">
        <v>24796.784</v>
      </c>
      <c r="N166" s="55" t="str">
        <f>+IF(Tabla1[[#This Row],[F PMPI]]="SÍ","No","Sí")</f>
        <v>No</v>
      </c>
      <c r="O166" s="53">
        <f>+Tabla1[[#This Row],[PVL]]*1.055</f>
        <v>26160.607119999997</v>
      </c>
      <c r="P166" s="53">
        <f>+Tabla1[[#This Row],[PVL]]*1.43</f>
        <v>35459.401119999995</v>
      </c>
      <c r="Q166" s="56" t="str">
        <f>+HYPERLINK(Tabla1[[#This Row],[PAG]])</f>
        <v>https://todomusica.com.ar/mini/6863-mc-12m.html</v>
      </c>
      <c r="R166" s="40" t="s">
        <v>23338</v>
      </c>
      <c r="S166" s="40"/>
      <c r="T166" s="40"/>
      <c r="U166" s="40"/>
      <c r="V166" s="40"/>
      <c r="W166" s="40"/>
      <c r="X166" s="40"/>
      <c r="Y166" s="35"/>
      <c r="Z166" s="35" t="s">
        <v>322</v>
      </c>
      <c r="AA166" s="36">
        <v>1</v>
      </c>
      <c r="AB166" s="35" t="s">
        <v>9849</v>
      </c>
      <c r="AC166" s="35" t="str">
        <f>+IF(Tabla1[[#This Row],[STK]]="no","Sin STK", "STK disponible")</f>
        <v>Sin STK</v>
      </c>
      <c r="AD166" s="35">
        <f>+I166*J166</f>
        <v>0</v>
      </c>
      <c r="AE166" s="35">
        <f>+I166*K166</f>
        <v>0</v>
      </c>
      <c r="AF166" s="36">
        <f>IF(Tabla1[[#This Row],[ref pack]]=1,Tabla1[[#This Row],[Pedido]],LCM(Tabla1[[#This Row],[MC VIEJO]],Tabla1[[#This Row],[Pedido]]))</f>
        <v>1</v>
      </c>
      <c r="AG166" s="36">
        <f>+VLOOKUP(Tabla1[[#This Row],[Artículo]],'.'!$B$2:$D$11481,3,)</f>
        <v>1</v>
      </c>
      <c r="AH166" s="37" t="str">
        <f>+IFERROR(SEARCH("pack",Tabla1[[#This Row],[PACK]]),"")</f>
        <v/>
      </c>
      <c r="AI166" s="40"/>
      <c r="AJ166" s="40"/>
    </row>
    <row r="167" spans="1:36" s="49" customFormat="1" ht="27" customHeight="1" x14ac:dyDescent="0.2">
      <c r="A167" s="50" t="s">
        <v>142</v>
      </c>
      <c r="B167" s="51" t="s">
        <v>323</v>
      </c>
      <c r="C167" s="29" t="s">
        <v>324</v>
      </c>
      <c r="D167" s="52" t="s">
        <v>27</v>
      </c>
      <c r="E167" s="53">
        <v>10978.48</v>
      </c>
      <c r="F167" s="23" t="str">
        <f>+IFERROR(VLOOKUP(Tabla1[[#This Row],[Artículo]],'..'!$B$2:$D$569000,3,),"")</f>
        <v/>
      </c>
      <c r="G167" s="24" t="str">
        <f>IF(H167=AF167,"", "Error MC")</f>
        <v>Error MC</v>
      </c>
      <c r="H167" s="25"/>
      <c r="I167" s="54">
        <f>+Tabla1[[#This Row],[MC]]*Tabla1[[#This Row],[Pedido]]*Tabla1[[#This Row],[PVC ]]</f>
        <v>0</v>
      </c>
      <c r="J167" s="26">
        <v>0.21</v>
      </c>
      <c r="K167" s="27"/>
      <c r="L167" s="28" t="s">
        <v>31</v>
      </c>
      <c r="M167" s="53">
        <v>18597.543000000001</v>
      </c>
      <c r="N167" s="55" t="str">
        <f>+IF(Tabla1[[#This Row],[F PMPI]]="SÍ","No","Sí")</f>
        <v>No</v>
      </c>
      <c r="O167" s="53">
        <f>+Tabla1[[#This Row],[PVL]]*1.055</f>
        <v>19620.407865000001</v>
      </c>
      <c r="P167" s="53">
        <f>+Tabla1[[#This Row],[PVL]]*1.43</f>
        <v>26594.486489999999</v>
      </c>
      <c r="Q167" s="56" t="str">
        <f>+HYPERLINK(Tabla1[[#This Row],[PAG]])</f>
        <v>https://todomusica.com.ar/mini/7634-mj-12-da.html</v>
      </c>
      <c r="R167" s="40" t="s">
        <v>23338</v>
      </c>
      <c r="S167" s="40"/>
      <c r="T167" s="40"/>
      <c r="U167" s="40"/>
      <c r="V167" s="40"/>
      <c r="W167" s="40"/>
      <c r="X167" s="40"/>
      <c r="Y167" s="35"/>
      <c r="Z167" s="35" t="s">
        <v>325</v>
      </c>
      <c r="AA167" s="36">
        <v>1</v>
      </c>
      <c r="AB167" s="35" t="s">
        <v>9849</v>
      </c>
      <c r="AC167" s="35" t="str">
        <f>+IF(Tabla1[[#This Row],[STK]]="no","Sin STK", "STK disponible")</f>
        <v>Sin STK</v>
      </c>
      <c r="AD167" s="35">
        <f>+I167*J167</f>
        <v>0</v>
      </c>
      <c r="AE167" s="35">
        <f>+I167*K167</f>
        <v>0</v>
      </c>
      <c r="AF167" s="36">
        <f>IF(Tabla1[[#This Row],[ref pack]]=1,Tabla1[[#This Row],[Pedido]],LCM(Tabla1[[#This Row],[MC VIEJO]],Tabla1[[#This Row],[Pedido]]))</f>
        <v>1</v>
      </c>
      <c r="AG167" s="36">
        <f>+VLOOKUP(Tabla1[[#This Row],[Artículo]],'.'!$B$2:$D$11481,3,)</f>
        <v>1</v>
      </c>
      <c r="AH167" s="37" t="str">
        <f>+IFERROR(SEARCH("pack",Tabla1[[#This Row],[PACK]]),"")</f>
        <v/>
      </c>
      <c r="AI167" s="40"/>
      <c r="AJ167" s="40"/>
    </row>
    <row r="168" spans="1:36" s="49" customFormat="1" ht="27" customHeight="1" x14ac:dyDescent="0.2">
      <c r="A168" s="50" t="s">
        <v>142</v>
      </c>
      <c r="B168" s="51" t="s">
        <v>326</v>
      </c>
      <c r="C168" s="29" t="s">
        <v>327</v>
      </c>
      <c r="D168" s="52" t="s">
        <v>9841</v>
      </c>
      <c r="E168" s="53">
        <v>10812.12</v>
      </c>
      <c r="F168" s="23" t="str">
        <f>+IFERROR(VLOOKUP(Tabla1[[#This Row],[Artículo]],'..'!$B$2:$D$569000,3,),"")</f>
        <v/>
      </c>
      <c r="G168" s="24" t="str">
        <f>IF(H168=AF168,"", "Error MC")</f>
        <v>Error MC</v>
      </c>
      <c r="H168" s="25"/>
      <c r="I168" s="54">
        <f>+Tabla1[[#This Row],[MC]]*Tabla1[[#This Row],[Pedido]]*Tabla1[[#This Row],[PVC ]]</f>
        <v>0</v>
      </c>
      <c r="J168" s="26">
        <v>0.21</v>
      </c>
      <c r="K168" s="27"/>
      <c r="L168" s="28" t="s">
        <v>31</v>
      </c>
      <c r="M168" s="53">
        <v>18315.734</v>
      </c>
      <c r="N168" s="55" t="str">
        <f>+IF(Tabla1[[#This Row],[F PMPI]]="SÍ","No","Sí")</f>
        <v>No</v>
      </c>
      <c r="O168" s="53">
        <f>+Tabla1[[#This Row],[PVL]]*1.055</f>
        <v>19323.09937</v>
      </c>
      <c r="P168" s="53">
        <f>+Tabla1[[#This Row],[PVL]]*1.43</f>
        <v>26191.499619999999</v>
      </c>
      <c r="Q168" s="56" t="str">
        <f>+HYPERLINK(Tabla1[[#This Row],[PAG]])</f>
        <v>https://todomusica.com.ar/mini/8786-ms-10f.html</v>
      </c>
      <c r="R168" s="40" t="s">
        <v>23338</v>
      </c>
      <c r="S168" s="40"/>
      <c r="T168" s="40"/>
      <c r="U168" s="40"/>
      <c r="V168" s="40"/>
      <c r="W168" s="40"/>
      <c r="X168" s="40"/>
      <c r="Y168" s="35"/>
      <c r="Z168" s="35" t="s">
        <v>328</v>
      </c>
      <c r="AA168" s="36">
        <v>1</v>
      </c>
      <c r="AB168" s="35" t="s">
        <v>9849</v>
      </c>
      <c r="AC168" s="35" t="str">
        <f>+IF(Tabla1[[#This Row],[STK]]="no","Sin STK", "STK disponible")</f>
        <v>STK disponible</v>
      </c>
      <c r="AD168" s="35">
        <f>+I168*J168</f>
        <v>0</v>
      </c>
      <c r="AE168" s="35">
        <f>+I168*K168</f>
        <v>0</v>
      </c>
      <c r="AF168" s="36">
        <f>IF(Tabla1[[#This Row],[ref pack]]=1,Tabla1[[#This Row],[Pedido]],LCM(Tabla1[[#This Row],[MC VIEJO]],Tabla1[[#This Row],[Pedido]]))</f>
        <v>1</v>
      </c>
      <c r="AG168" s="36">
        <f>+VLOOKUP(Tabla1[[#This Row],[Artículo]],'.'!$B$2:$D$11481,3,)</f>
        <v>1</v>
      </c>
      <c r="AH168" s="37" t="str">
        <f>+IFERROR(SEARCH("pack",Tabla1[[#This Row],[PACK]]),"")</f>
        <v/>
      </c>
      <c r="AI168" s="40"/>
      <c r="AJ168" s="40"/>
    </row>
    <row r="169" spans="1:36" s="49" customFormat="1" ht="27" customHeight="1" x14ac:dyDescent="0.2">
      <c r="A169" s="50" t="s">
        <v>142</v>
      </c>
      <c r="B169" s="51" t="s">
        <v>329</v>
      </c>
      <c r="C169" s="29" t="s">
        <v>330</v>
      </c>
      <c r="D169" s="52" t="s">
        <v>9841</v>
      </c>
      <c r="E169" s="53">
        <v>12831.93</v>
      </c>
      <c r="F169" s="23" t="str">
        <f>+IFERROR(VLOOKUP(Tabla1[[#This Row],[Artículo]],'..'!$B$2:$D$569000,3,),"")</f>
        <v/>
      </c>
      <c r="G169" s="24" t="str">
        <f>IF(H169=AF169,"", "Error MC")</f>
        <v>Error MC</v>
      </c>
      <c r="H169" s="25"/>
      <c r="I169" s="54">
        <f>+Tabla1[[#This Row],[MC]]*Tabla1[[#This Row],[Pedido]]*Tabla1[[#This Row],[PVC ]]</f>
        <v>0</v>
      </c>
      <c r="J169" s="26">
        <v>0.21</v>
      </c>
      <c r="K169" s="27"/>
      <c r="L169" s="28" t="s">
        <v>31</v>
      </c>
      <c r="M169" s="53">
        <v>21737.287</v>
      </c>
      <c r="N169" s="55" t="str">
        <f>+IF(Tabla1[[#This Row],[F PMPI]]="SÍ","No","Sí")</f>
        <v>No</v>
      </c>
      <c r="O169" s="53">
        <f>+Tabla1[[#This Row],[PVL]]*1.055</f>
        <v>22932.837785</v>
      </c>
      <c r="P169" s="53">
        <f>+Tabla1[[#This Row],[PVL]]*1.43</f>
        <v>31084.32041</v>
      </c>
      <c r="Q169" s="56" t="str">
        <f>+HYPERLINK(Tabla1[[#This Row],[PAG]])</f>
        <v>https://todomusica.com.ar/mini/10388-ms-100fm.html</v>
      </c>
      <c r="R169" s="40" t="s">
        <v>23338</v>
      </c>
      <c r="S169" s="40"/>
      <c r="T169" s="40"/>
      <c r="U169" s="40"/>
      <c r="V169" s="40"/>
      <c r="W169" s="40"/>
      <c r="X169" s="40"/>
      <c r="Y169" s="35"/>
      <c r="Z169" s="35" t="s">
        <v>331</v>
      </c>
      <c r="AA169" s="36">
        <v>1</v>
      </c>
      <c r="AB169" s="35" t="s">
        <v>9849</v>
      </c>
      <c r="AC169" s="35" t="str">
        <f>+IF(Tabla1[[#This Row],[STK]]="no","Sin STK", "STK disponible")</f>
        <v>STK disponible</v>
      </c>
      <c r="AD169" s="35">
        <f>+I169*J169</f>
        <v>0</v>
      </c>
      <c r="AE169" s="35">
        <f>+I169*K169</f>
        <v>0</v>
      </c>
      <c r="AF169" s="36">
        <f>IF(Tabla1[[#This Row],[ref pack]]=1,Tabla1[[#This Row],[Pedido]],LCM(Tabla1[[#This Row],[MC VIEJO]],Tabla1[[#This Row],[Pedido]]))</f>
        <v>1</v>
      </c>
      <c r="AG169" s="36">
        <f>+VLOOKUP(Tabla1[[#This Row],[Artículo]],'.'!$B$2:$D$11481,3,)</f>
        <v>1</v>
      </c>
      <c r="AH169" s="37" t="str">
        <f>+IFERROR(SEARCH("pack",Tabla1[[#This Row],[PACK]]),"")</f>
        <v/>
      </c>
      <c r="AI169" s="40"/>
      <c r="AJ169" s="40"/>
    </row>
    <row r="170" spans="1:36" s="49" customFormat="1" ht="27" customHeight="1" x14ac:dyDescent="0.2">
      <c r="A170" s="50" t="s">
        <v>142</v>
      </c>
      <c r="B170" s="51" t="s">
        <v>332</v>
      </c>
      <c r="C170" s="29" t="s">
        <v>321</v>
      </c>
      <c r="D170" s="52" t="s">
        <v>27</v>
      </c>
      <c r="E170" s="53">
        <v>14614.17</v>
      </c>
      <c r="F170" s="23" t="str">
        <f>+IFERROR(VLOOKUP(Tabla1[[#This Row],[Artículo]],'..'!$B$2:$D$569000,3,),"")</f>
        <v/>
      </c>
      <c r="G170" s="24" t="str">
        <f>IF(H170=AF170,"", "Error MC")</f>
        <v>Error MC</v>
      </c>
      <c r="H170" s="25"/>
      <c r="I170" s="54">
        <f>+Tabla1[[#This Row],[MC]]*Tabla1[[#This Row],[Pedido]]*Tabla1[[#This Row],[PVC ]]</f>
        <v>0</v>
      </c>
      <c r="J170" s="26">
        <v>0.21</v>
      </c>
      <c r="K170" s="27"/>
      <c r="L170" s="28" t="s">
        <v>31</v>
      </c>
      <c r="M170" s="53">
        <v>24756.405999999999</v>
      </c>
      <c r="N170" s="55" t="str">
        <f>+IF(Tabla1[[#This Row],[F PMPI]]="SÍ","No","Sí")</f>
        <v>No</v>
      </c>
      <c r="O170" s="53">
        <f>+Tabla1[[#This Row],[PVL]]*1.055</f>
        <v>26118.008329999997</v>
      </c>
      <c r="P170" s="53">
        <f>+Tabla1[[#This Row],[PVL]]*1.43</f>
        <v>35401.660579999996</v>
      </c>
      <c r="Q170" s="56" t="str">
        <f>+HYPERLINK(Tabla1[[#This Row],[PAG]])</f>
        <v>https://todomusica.com.ar/mini/8787-ms-120fm.html</v>
      </c>
      <c r="R170" s="40" t="s">
        <v>23338</v>
      </c>
      <c r="S170" s="40"/>
      <c r="T170" s="40"/>
      <c r="U170" s="40"/>
      <c r="V170" s="40"/>
      <c r="W170" s="40"/>
      <c r="X170" s="40"/>
      <c r="Y170" s="35"/>
      <c r="Z170" s="35" t="s">
        <v>333</v>
      </c>
      <c r="AA170" s="36">
        <v>1</v>
      </c>
      <c r="AB170" s="35" t="s">
        <v>9849</v>
      </c>
      <c r="AC170" s="35" t="str">
        <f>+IF(Tabla1[[#This Row],[STK]]="no","Sin STK", "STK disponible")</f>
        <v>Sin STK</v>
      </c>
      <c r="AD170" s="35">
        <f>+I170*J170</f>
        <v>0</v>
      </c>
      <c r="AE170" s="35">
        <f>+I170*K170</f>
        <v>0</v>
      </c>
      <c r="AF170" s="36">
        <f>IF(Tabla1[[#This Row],[ref pack]]=1,Tabla1[[#This Row],[Pedido]],LCM(Tabla1[[#This Row],[MC VIEJO]],Tabla1[[#This Row],[Pedido]]))</f>
        <v>1</v>
      </c>
      <c r="AG170" s="36">
        <f>+VLOOKUP(Tabla1[[#This Row],[Artículo]],'.'!$B$2:$D$11481,3,)</f>
        <v>1</v>
      </c>
      <c r="AH170" s="37" t="str">
        <f>+IFERROR(SEARCH("pack",Tabla1[[#This Row],[PACK]]),"")</f>
        <v/>
      </c>
      <c r="AI170" s="40"/>
      <c r="AJ170" s="40"/>
    </row>
    <row r="171" spans="1:36" s="49" customFormat="1" ht="27" customHeight="1" x14ac:dyDescent="0.2">
      <c r="A171" s="50" t="s">
        <v>142</v>
      </c>
      <c r="B171" s="51" t="s">
        <v>334</v>
      </c>
      <c r="C171" s="29" t="s">
        <v>335</v>
      </c>
      <c r="D171" s="52" t="s">
        <v>27</v>
      </c>
      <c r="E171" s="53">
        <v>14614.17</v>
      </c>
      <c r="F171" s="23" t="str">
        <f>+IFERROR(VLOOKUP(Tabla1[[#This Row],[Artículo]],'..'!$B$2:$D$569000,3,),"")</f>
        <v/>
      </c>
      <c r="G171" s="24" t="str">
        <f>IF(H171=AF171,"", "Error MC")</f>
        <v>Error MC</v>
      </c>
      <c r="H171" s="25"/>
      <c r="I171" s="54">
        <f>+Tabla1[[#This Row],[MC]]*Tabla1[[#This Row],[Pedido]]*Tabla1[[#This Row],[PVC ]]</f>
        <v>0</v>
      </c>
      <c r="J171" s="26">
        <v>0.21</v>
      </c>
      <c r="K171" s="27"/>
      <c r="L171" s="28" t="s">
        <v>31</v>
      </c>
      <c r="M171" s="53">
        <v>24756.405999999999</v>
      </c>
      <c r="N171" s="55" t="str">
        <f>+IF(Tabla1[[#This Row],[F PMPI]]="SÍ","No","Sí")</f>
        <v>No</v>
      </c>
      <c r="O171" s="53">
        <f>+Tabla1[[#This Row],[PVL]]*1.055</f>
        <v>26118.008329999997</v>
      </c>
      <c r="P171" s="53">
        <f>+Tabla1[[#This Row],[PVL]]*1.43</f>
        <v>35401.660579999996</v>
      </c>
      <c r="Q171" s="56" t="str">
        <f>+HYPERLINK(Tabla1[[#This Row],[PAG]])</f>
        <v/>
      </c>
      <c r="R171" s="40" t="s">
        <v>23338</v>
      </c>
      <c r="S171" s="40"/>
      <c r="T171" s="40"/>
      <c r="U171" s="40"/>
      <c r="V171" s="40"/>
      <c r="W171" s="40"/>
      <c r="X171" s="40"/>
      <c r="Y171" s="35"/>
      <c r="Z171" s="35" t="s">
        <v>65</v>
      </c>
      <c r="AA171" s="36">
        <v>1</v>
      </c>
      <c r="AB171" s="35" t="s">
        <v>9849</v>
      </c>
      <c r="AC171" s="35" t="str">
        <f>+IF(Tabla1[[#This Row],[STK]]="no","Sin STK", "STK disponible")</f>
        <v>Sin STK</v>
      </c>
      <c r="AD171" s="35">
        <f>+I171*J171</f>
        <v>0</v>
      </c>
      <c r="AE171" s="35">
        <f>+I171*K171</f>
        <v>0</v>
      </c>
      <c r="AF171" s="36">
        <f>IF(Tabla1[[#This Row],[ref pack]]=1,Tabla1[[#This Row],[Pedido]],LCM(Tabla1[[#This Row],[MC VIEJO]],Tabla1[[#This Row],[Pedido]]))</f>
        <v>1</v>
      </c>
      <c r="AG171" s="36">
        <f>+VLOOKUP(Tabla1[[#This Row],[Artículo]],'.'!$B$2:$D$11481,3,)</f>
        <v>1</v>
      </c>
      <c r="AH171" s="37" t="str">
        <f>+IFERROR(SEARCH("pack",Tabla1[[#This Row],[PACK]]),"")</f>
        <v/>
      </c>
      <c r="AI171" s="40"/>
      <c r="AJ171" s="40"/>
    </row>
    <row r="172" spans="1:36" s="49" customFormat="1" ht="27" customHeight="1" x14ac:dyDescent="0.2">
      <c r="A172" s="50" t="s">
        <v>142</v>
      </c>
      <c r="B172" s="51" t="s">
        <v>336</v>
      </c>
      <c r="C172" s="29" t="s">
        <v>337</v>
      </c>
      <c r="D172" s="52" t="s">
        <v>27</v>
      </c>
      <c r="E172" s="53">
        <v>9156.2999999999993</v>
      </c>
      <c r="F172" s="23" t="str">
        <f>+IFERROR(VLOOKUP(Tabla1[[#This Row],[Artículo]],'..'!$B$2:$D$569000,3,),"")</f>
        <v/>
      </c>
      <c r="G172" s="24" t="str">
        <f>IF(H172=AF172,"", "Error MC")</f>
        <v>Error MC</v>
      </c>
      <c r="H172" s="25"/>
      <c r="I172" s="54">
        <f>+Tabla1[[#This Row],[MC]]*Tabla1[[#This Row],[Pedido]]*Tabla1[[#This Row],[PVC ]]</f>
        <v>0</v>
      </c>
      <c r="J172" s="26">
        <v>0.21</v>
      </c>
      <c r="K172" s="27"/>
      <c r="L172" s="28" t="s">
        <v>31</v>
      </c>
      <c r="M172" s="53">
        <v>15510.772000000001</v>
      </c>
      <c r="N172" s="55" t="str">
        <f>+IF(Tabla1[[#This Row],[F PMPI]]="SÍ","No","Sí")</f>
        <v>No</v>
      </c>
      <c r="O172" s="53">
        <f>+Tabla1[[#This Row],[PVL]]*1.055</f>
        <v>16363.864460000001</v>
      </c>
      <c r="P172" s="53">
        <f>+Tabla1[[#This Row],[PVL]]*1.43</f>
        <v>22180.40396</v>
      </c>
      <c r="Q172" s="56" t="str">
        <f>+HYPERLINK(Tabla1[[#This Row],[PAG]])</f>
        <v>https://todomusica.com.ar/escritorio/7118-ms-20nc-gn.html</v>
      </c>
      <c r="R172" s="40" t="s">
        <v>23338</v>
      </c>
      <c r="S172" s="40"/>
      <c r="T172" s="40"/>
      <c r="U172" s="40"/>
      <c r="V172" s="40"/>
      <c r="W172" s="40"/>
      <c r="X172" s="40"/>
      <c r="Y172" s="35"/>
      <c r="Z172" s="35" t="s">
        <v>338</v>
      </c>
      <c r="AA172" s="36">
        <v>1</v>
      </c>
      <c r="AB172" s="35" t="s">
        <v>9849</v>
      </c>
      <c r="AC172" s="35" t="str">
        <f>+IF(Tabla1[[#This Row],[STK]]="no","Sin STK", "STK disponible")</f>
        <v>Sin STK</v>
      </c>
      <c r="AD172" s="35">
        <f>+I172*J172</f>
        <v>0</v>
      </c>
      <c r="AE172" s="35">
        <f>+I172*K172</f>
        <v>0</v>
      </c>
      <c r="AF172" s="36">
        <f>IF(Tabla1[[#This Row],[ref pack]]=1,Tabla1[[#This Row],[Pedido]],LCM(Tabla1[[#This Row],[MC VIEJO]],Tabla1[[#This Row],[Pedido]]))</f>
        <v>1</v>
      </c>
      <c r="AG172" s="36">
        <f>+VLOOKUP(Tabla1[[#This Row],[Artículo]],'.'!$B$2:$D$11481,3,)</f>
        <v>1</v>
      </c>
      <c r="AH172" s="37" t="str">
        <f>+IFERROR(SEARCH("pack",Tabla1[[#This Row],[PACK]]),"")</f>
        <v/>
      </c>
      <c r="AI172" s="40"/>
      <c r="AJ172" s="40"/>
    </row>
    <row r="173" spans="1:36" s="49" customFormat="1" ht="27" customHeight="1" x14ac:dyDescent="0.2">
      <c r="A173" s="50" t="s">
        <v>142</v>
      </c>
      <c r="B173" s="51" t="s">
        <v>339</v>
      </c>
      <c r="C173" s="29" t="s">
        <v>340</v>
      </c>
      <c r="D173" s="52" t="s">
        <v>27</v>
      </c>
      <c r="E173" s="53">
        <v>9156.2999999999993</v>
      </c>
      <c r="F173" s="23" t="str">
        <f>+IFERROR(VLOOKUP(Tabla1[[#This Row],[Artículo]],'..'!$B$2:$D$569000,3,),"")</f>
        <v/>
      </c>
      <c r="G173" s="24" t="str">
        <f>IF(H173=AF173,"", "Error MC")</f>
        <v>Error MC</v>
      </c>
      <c r="H173" s="25"/>
      <c r="I173" s="54">
        <f>+Tabla1[[#This Row],[MC]]*Tabla1[[#This Row],[Pedido]]*Tabla1[[#This Row],[PVC ]]</f>
        <v>0</v>
      </c>
      <c r="J173" s="26">
        <v>0.21</v>
      </c>
      <c r="K173" s="27"/>
      <c r="L173" s="28" t="s">
        <v>31</v>
      </c>
      <c r="M173" s="53">
        <v>15510.772000000001</v>
      </c>
      <c r="N173" s="55" t="str">
        <f>+IF(Tabla1[[#This Row],[F PMPI]]="SÍ","No","Sí")</f>
        <v>No</v>
      </c>
      <c r="O173" s="53">
        <f>+Tabla1[[#This Row],[PVL]]*1.055</f>
        <v>16363.864460000001</v>
      </c>
      <c r="P173" s="53">
        <f>+Tabla1[[#This Row],[PVL]]*1.43</f>
        <v>22180.40396</v>
      </c>
      <c r="Q173" s="56" t="str">
        <f>+HYPERLINK(Tabla1[[#This Row],[PAG]])</f>
        <v>https://todomusica.com.ar/escritorio/6253-ms-20nc-pk.html</v>
      </c>
      <c r="R173" s="40" t="s">
        <v>23338</v>
      </c>
      <c r="S173" s="40"/>
      <c r="T173" s="40"/>
      <c r="U173" s="40"/>
      <c r="V173" s="40"/>
      <c r="W173" s="40"/>
      <c r="X173" s="40"/>
      <c r="Y173" s="35"/>
      <c r="Z173" s="35" t="s">
        <v>341</v>
      </c>
      <c r="AA173" s="36">
        <v>1</v>
      </c>
      <c r="AB173" s="35" t="s">
        <v>9849</v>
      </c>
      <c r="AC173" s="35" t="str">
        <f>+IF(Tabla1[[#This Row],[STK]]="no","Sin STK", "STK disponible")</f>
        <v>Sin STK</v>
      </c>
      <c r="AD173" s="35">
        <f>+I173*J173</f>
        <v>0</v>
      </c>
      <c r="AE173" s="35">
        <f>+I173*K173</f>
        <v>0</v>
      </c>
      <c r="AF173" s="36">
        <f>IF(Tabla1[[#This Row],[ref pack]]=1,Tabla1[[#This Row],[Pedido]],LCM(Tabla1[[#This Row],[MC VIEJO]],Tabla1[[#This Row],[Pedido]]))</f>
        <v>1</v>
      </c>
      <c r="AG173" s="36">
        <f>+VLOOKUP(Tabla1[[#This Row],[Artículo]],'.'!$B$2:$D$11481,3,)</f>
        <v>1</v>
      </c>
      <c r="AH173" s="37" t="str">
        <f>+IFERROR(SEARCH("pack",Tabla1[[#This Row],[PACK]]),"")</f>
        <v/>
      </c>
      <c r="AI173" s="40"/>
      <c r="AJ173" s="40"/>
    </row>
    <row r="174" spans="1:36" s="49" customFormat="1" ht="27" customHeight="1" x14ac:dyDescent="0.2">
      <c r="A174" s="50" t="s">
        <v>142</v>
      </c>
      <c r="B174" s="51" t="s">
        <v>342</v>
      </c>
      <c r="C174" s="29" t="s">
        <v>343</v>
      </c>
      <c r="D174" s="52" t="s">
        <v>9841</v>
      </c>
      <c r="E174" s="53">
        <v>9156.2999999999993</v>
      </c>
      <c r="F174" s="23" t="str">
        <f>+IFERROR(VLOOKUP(Tabla1[[#This Row],[Artículo]],'..'!$B$2:$D$569000,3,),"")</f>
        <v/>
      </c>
      <c r="G174" s="24" t="str">
        <f>IF(H174=AF174,"", "Error MC")</f>
        <v>Error MC</v>
      </c>
      <c r="H174" s="25"/>
      <c r="I174" s="54">
        <f>+Tabla1[[#This Row],[MC]]*Tabla1[[#This Row],[Pedido]]*Tabla1[[#This Row],[PVC ]]</f>
        <v>0</v>
      </c>
      <c r="J174" s="26">
        <v>0.21</v>
      </c>
      <c r="K174" s="27"/>
      <c r="L174" s="28" t="s">
        <v>31</v>
      </c>
      <c r="M174" s="53">
        <v>15510.772000000001</v>
      </c>
      <c r="N174" s="55" t="str">
        <f>+IF(Tabla1[[#This Row],[F PMPI]]="SÍ","No","Sí")</f>
        <v>No</v>
      </c>
      <c r="O174" s="53">
        <f>+Tabla1[[#This Row],[PVL]]*1.055</f>
        <v>16363.864460000001</v>
      </c>
      <c r="P174" s="53">
        <f>+Tabla1[[#This Row],[PVL]]*1.43</f>
        <v>22180.40396</v>
      </c>
      <c r="Q174" s="56" t="str">
        <f>+HYPERLINK(Tabla1[[#This Row],[PAG]])</f>
        <v>https://todomusica.com.ar/escritorio/6254-ms-20nc-rg.html</v>
      </c>
      <c r="R174" s="40" t="s">
        <v>23338</v>
      </c>
      <c r="S174" s="40"/>
      <c r="T174" s="40"/>
      <c r="U174" s="40"/>
      <c r="V174" s="40"/>
      <c r="W174" s="40"/>
      <c r="X174" s="40"/>
      <c r="Y174" s="35"/>
      <c r="Z174" s="35" t="s">
        <v>344</v>
      </c>
      <c r="AA174" s="36">
        <v>1</v>
      </c>
      <c r="AB174" s="35" t="s">
        <v>9849</v>
      </c>
      <c r="AC174" s="35" t="str">
        <f>+IF(Tabla1[[#This Row],[STK]]="no","Sin STK", "STK disponible")</f>
        <v>STK disponible</v>
      </c>
      <c r="AD174" s="35">
        <f>+I174*J174</f>
        <v>0</v>
      </c>
      <c r="AE174" s="35">
        <f>+I174*K174</f>
        <v>0</v>
      </c>
      <c r="AF174" s="36">
        <f>IF(Tabla1[[#This Row],[ref pack]]=1,Tabla1[[#This Row],[Pedido]],LCM(Tabla1[[#This Row],[MC VIEJO]],Tabla1[[#This Row],[Pedido]]))</f>
        <v>1</v>
      </c>
      <c r="AG174" s="36">
        <f>+VLOOKUP(Tabla1[[#This Row],[Artículo]],'.'!$B$2:$D$11481,3,)</f>
        <v>1</v>
      </c>
      <c r="AH174" s="37" t="str">
        <f>+IFERROR(SEARCH("pack",Tabla1[[#This Row],[PACK]]),"")</f>
        <v/>
      </c>
      <c r="AI174" s="40"/>
      <c r="AJ174" s="40"/>
    </row>
    <row r="175" spans="1:36" s="49" customFormat="1" ht="27" customHeight="1" x14ac:dyDescent="0.2">
      <c r="A175" s="50" t="s">
        <v>142</v>
      </c>
      <c r="B175" s="51" t="s">
        <v>345</v>
      </c>
      <c r="C175" s="29" t="s">
        <v>346</v>
      </c>
      <c r="D175" s="52" t="s">
        <v>27</v>
      </c>
      <c r="E175" s="53">
        <v>9156.2999999999993</v>
      </c>
      <c r="F175" s="23" t="str">
        <f>+IFERROR(VLOOKUP(Tabla1[[#This Row],[Artículo]],'..'!$B$2:$D$569000,3,),"")</f>
        <v/>
      </c>
      <c r="G175" s="24" t="str">
        <f>IF(H175=AF175,"", "Error MC")</f>
        <v>Error MC</v>
      </c>
      <c r="H175" s="25"/>
      <c r="I175" s="54">
        <f>+Tabla1[[#This Row],[MC]]*Tabla1[[#This Row],[Pedido]]*Tabla1[[#This Row],[PVC ]]</f>
        <v>0</v>
      </c>
      <c r="J175" s="26">
        <v>0.21</v>
      </c>
      <c r="K175" s="27"/>
      <c r="L175" s="28" t="s">
        <v>31</v>
      </c>
      <c r="M175" s="53">
        <v>15510.772000000001</v>
      </c>
      <c r="N175" s="55" t="str">
        <f>+IF(Tabla1[[#This Row],[F PMPI]]="SÍ","No","Sí")</f>
        <v>No</v>
      </c>
      <c r="O175" s="53">
        <f>+Tabla1[[#This Row],[PVL]]*1.055</f>
        <v>16363.864460000001</v>
      </c>
      <c r="P175" s="53">
        <f>+Tabla1[[#This Row],[PVL]]*1.43</f>
        <v>22180.40396</v>
      </c>
      <c r="Q175" s="56" t="str">
        <f>+HYPERLINK(Tabla1[[#This Row],[PAG]])</f>
        <v>https://todomusica.com.ar/escritorio/7119-ms-20nc-we.html</v>
      </c>
      <c r="R175" s="40" t="s">
        <v>23338</v>
      </c>
      <c r="S175" s="40"/>
      <c r="T175" s="40"/>
      <c r="U175" s="40"/>
      <c r="V175" s="40"/>
      <c r="W175" s="40"/>
      <c r="X175" s="40"/>
      <c r="Y175" s="35"/>
      <c r="Z175" s="35" t="s">
        <v>347</v>
      </c>
      <c r="AA175" s="36">
        <v>1</v>
      </c>
      <c r="AB175" s="35" t="s">
        <v>9849</v>
      </c>
      <c r="AC175" s="35" t="str">
        <f>+IF(Tabla1[[#This Row],[STK]]="no","Sin STK", "STK disponible")</f>
        <v>Sin STK</v>
      </c>
      <c r="AD175" s="35">
        <f>+I175*J175</f>
        <v>0</v>
      </c>
      <c r="AE175" s="35">
        <f>+I175*K175</f>
        <v>0</v>
      </c>
      <c r="AF175" s="36">
        <f>IF(Tabla1[[#This Row],[ref pack]]=1,Tabla1[[#This Row],[Pedido]],LCM(Tabla1[[#This Row],[MC VIEJO]],Tabla1[[#This Row],[Pedido]]))</f>
        <v>1</v>
      </c>
      <c r="AG175" s="36">
        <f>+VLOOKUP(Tabla1[[#This Row],[Artículo]],'.'!$B$2:$D$11481,3,)</f>
        <v>1</v>
      </c>
      <c r="AH175" s="37" t="str">
        <f>+IFERROR(SEARCH("pack",Tabla1[[#This Row],[PACK]]),"")</f>
        <v/>
      </c>
      <c r="AI175" s="40"/>
      <c r="AJ175" s="40"/>
    </row>
    <row r="176" spans="1:36" s="49" customFormat="1" ht="27" customHeight="1" x14ac:dyDescent="0.2">
      <c r="A176" s="50" t="s">
        <v>142</v>
      </c>
      <c r="B176" s="51" t="s">
        <v>348</v>
      </c>
      <c r="C176" s="29" t="s">
        <v>349</v>
      </c>
      <c r="D176" s="52" t="s">
        <v>27</v>
      </c>
      <c r="E176" s="53">
        <v>10930.93</v>
      </c>
      <c r="F176" s="23" t="str">
        <f>+IFERROR(VLOOKUP(Tabla1[[#This Row],[Artículo]],'..'!$B$2:$D$569000,3,),"")</f>
        <v/>
      </c>
      <c r="G176" s="24" t="str">
        <f>IF(H176=AF176,"", "Error MC")</f>
        <v>Error MC</v>
      </c>
      <c r="H176" s="25"/>
      <c r="I176" s="54">
        <f>+Tabla1[[#This Row],[MC]]*Tabla1[[#This Row],[Pedido]]*Tabla1[[#This Row],[PVC ]]</f>
        <v>0</v>
      </c>
      <c r="J176" s="26">
        <v>0.21</v>
      </c>
      <c r="K176" s="27"/>
      <c r="L176" s="28" t="s">
        <v>31</v>
      </c>
      <c r="M176" s="53">
        <v>18516.992999999999</v>
      </c>
      <c r="N176" s="55" t="str">
        <f>+IF(Tabla1[[#This Row],[F PMPI]]="SÍ","No","Sí")</f>
        <v>No</v>
      </c>
      <c r="O176" s="53">
        <f>+Tabla1[[#This Row],[PVL]]*1.055</f>
        <v>19535.427614999997</v>
      </c>
      <c r="P176" s="53">
        <f>+Tabla1[[#This Row],[PVL]]*1.43</f>
        <v>26479.299989999996</v>
      </c>
      <c r="Q176" s="56" t="str">
        <f>+HYPERLINK(Tabla1[[#This Row],[PAG]])</f>
        <v>https://todomusica.com.ar/escritorio/8046-ms-20uc-bk.html</v>
      </c>
      <c r="R176" s="40" t="s">
        <v>23338</v>
      </c>
      <c r="S176" s="40"/>
      <c r="T176" s="40"/>
      <c r="U176" s="40"/>
      <c r="V176" s="40"/>
      <c r="W176" s="40"/>
      <c r="X176" s="40"/>
      <c r="Y176" s="35"/>
      <c r="Z176" s="35" t="s">
        <v>350</v>
      </c>
      <c r="AA176" s="36">
        <v>1</v>
      </c>
      <c r="AB176" s="35" t="s">
        <v>9849</v>
      </c>
      <c r="AC176" s="35" t="str">
        <f>+IF(Tabla1[[#This Row],[STK]]="no","Sin STK", "STK disponible")</f>
        <v>Sin STK</v>
      </c>
      <c r="AD176" s="35">
        <f>+I176*J176</f>
        <v>0</v>
      </c>
      <c r="AE176" s="35">
        <f>+I176*K176</f>
        <v>0</v>
      </c>
      <c r="AF176" s="36">
        <f>IF(Tabla1[[#This Row],[ref pack]]=1,Tabla1[[#This Row],[Pedido]],LCM(Tabla1[[#This Row],[MC VIEJO]],Tabla1[[#This Row],[Pedido]]))</f>
        <v>1</v>
      </c>
      <c r="AG176" s="36">
        <f>+VLOOKUP(Tabla1[[#This Row],[Artículo]],'.'!$B$2:$D$11481,3,)</f>
        <v>1</v>
      </c>
      <c r="AH176" s="37" t="str">
        <f>+IFERROR(SEARCH("pack",Tabla1[[#This Row],[PACK]]),"")</f>
        <v/>
      </c>
      <c r="AI176" s="40"/>
      <c r="AJ176" s="40"/>
    </row>
    <row r="177" spans="1:36" s="49" customFormat="1" ht="27" customHeight="1" x14ac:dyDescent="0.2">
      <c r="A177" s="50" t="s">
        <v>142</v>
      </c>
      <c r="B177" s="51" t="s">
        <v>351</v>
      </c>
      <c r="C177" s="29" t="s">
        <v>352</v>
      </c>
      <c r="D177" s="52" t="s">
        <v>9841</v>
      </c>
      <c r="E177" s="53">
        <v>10930.93</v>
      </c>
      <c r="F177" s="23" t="str">
        <f>+IFERROR(VLOOKUP(Tabla1[[#This Row],[Artículo]],'..'!$B$2:$D$569000,3,),"")</f>
        <v/>
      </c>
      <c r="G177" s="24" t="str">
        <f>IF(H177=AF177,"", "Error MC")</f>
        <v>Error MC</v>
      </c>
      <c r="H177" s="25"/>
      <c r="I177" s="54">
        <f>+Tabla1[[#This Row],[MC]]*Tabla1[[#This Row],[Pedido]]*Tabla1[[#This Row],[PVC ]]</f>
        <v>0</v>
      </c>
      <c r="J177" s="26">
        <v>0.21</v>
      </c>
      <c r="K177" s="27"/>
      <c r="L177" s="28" t="s">
        <v>31</v>
      </c>
      <c r="M177" s="53">
        <v>18516.992999999999</v>
      </c>
      <c r="N177" s="55" t="str">
        <f>+IF(Tabla1[[#This Row],[F PMPI]]="SÍ","No","Sí")</f>
        <v>No</v>
      </c>
      <c r="O177" s="53">
        <f>+Tabla1[[#This Row],[PVL]]*1.055</f>
        <v>19535.427614999997</v>
      </c>
      <c r="P177" s="53">
        <f>+Tabla1[[#This Row],[PVL]]*1.43</f>
        <v>26479.299989999996</v>
      </c>
      <c r="Q177" s="56" t="str">
        <f>+HYPERLINK(Tabla1[[#This Row],[PAG]])</f>
        <v>https://todomusica.com.ar/escritorio/8047-ms-20uc-bu.html</v>
      </c>
      <c r="R177" s="40" t="s">
        <v>23338</v>
      </c>
      <c r="S177" s="40"/>
      <c r="T177" s="40"/>
      <c r="U177" s="40"/>
      <c r="V177" s="40"/>
      <c r="W177" s="40"/>
      <c r="X177" s="40"/>
      <c r="Y177" s="35"/>
      <c r="Z177" s="35" t="s">
        <v>353</v>
      </c>
      <c r="AA177" s="36">
        <v>1</v>
      </c>
      <c r="AB177" s="35" t="s">
        <v>9849</v>
      </c>
      <c r="AC177" s="35" t="str">
        <f>+IF(Tabla1[[#This Row],[STK]]="no","Sin STK", "STK disponible")</f>
        <v>STK disponible</v>
      </c>
      <c r="AD177" s="35">
        <f>+I177*J177</f>
        <v>0</v>
      </c>
      <c r="AE177" s="35">
        <f>+I177*K177</f>
        <v>0</v>
      </c>
      <c r="AF177" s="36">
        <f>IF(Tabla1[[#This Row],[ref pack]]=1,Tabla1[[#This Row],[Pedido]],LCM(Tabla1[[#This Row],[MC VIEJO]],Tabla1[[#This Row],[Pedido]]))</f>
        <v>1</v>
      </c>
      <c r="AG177" s="36">
        <f>+VLOOKUP(Tabla1[[#This Row],[Artículo]],'.'!$B$2:$D$11481,3,)</f>
        <v>1</v>
      </c>
      <c r="AH177" s="37" t="str">
        <f>+IFERROR(SEARCH("pack",Tabla1[[#This Row],[PACK]]),"")</f>
        <v/>
      </c>
      <c r="AI177" s="40"/>
      <c r="AJ177" s="40"/>
    </row>
    <row r="178" spans="1:36" s="49" customFormat="1" ht="27" customHeight="1" x14ac:dyDescent="0.2">
      <c r="A178" s="50" t="s">
        <v>142</v>
      </c>
      <c r="B178" s="51" t="s">
        <v>354</v>
      </c>
      <c r="C178" s="29" t="s">
        <v>355</v>
      </c>
      <c r="D178" s="52" t="s">
        <v>9841</v>
      </c>
      <c r="E178" s="53">
        <v>10930.93</v>
      </c>
      <c r="F178" s="23" t="str">
        <f>+IFERROR(VLOOKUP(Tabla1[[#This Row],[Artículo]],'..'!$B$2:$D$569000,3,),"")</f>
        <v/>
      </c>
      <c r="G178" s="24" t="str">
        <f>IF(H178=AF178,"", "Error MC")</f>
        <v>Error MC</v>
      </c>
      <c r="H178" s="25"/>
      <c r="I178" s="54">
        <f>+Tabla1[[#This Row],[MC]]*Tabla1[[#This Row],[Pedido]]*Tabla1[[#This Row],[PVC ]]</f>
        <v>0</v>
      </c>
      <c r="J178" s="26">
        <v>0.21</v>
      </c>
      <c r="K178" s="27"/>
      <c r="L178" s="28" t="s">
        <v>31</v>
      </c>
      <c r="M178" s="53">
        <v>18516.992999999999</v>
      </c>
      <c r="N178" s="55" t="str">
        <f>+IF(Tabla1[[#This Row],[F PMPI]]="SÍ","No","Sí")</f>
        <v>No</v>
      </c>
      <c r="O178" s="53">
        <f>+Tabla1[[#This Row],[PVL]]*1.055</f>
        <v>19535.427614999997</v>
      </c>
      <c r="P178" s="53">
        <f>+Tabla1[[#This Row],[PVL]]*1.43</f>
        <v>26479.299989999996</v>
      </c>
      <c r="Q178" s="56" t="str">
        <f>+HYPERLINK(Tabla1[[#This Row],[PAG]])</f>
        <v>https://todomusica.com.ar/escritorio/8048-ms-20uc-gn.html</v>
      </c>
      <c r="R178" s="40" t="s">
        <v>23338</v>
      </c>
      <c r="S178" s="40"/>
      <c r="T178" s="40"/>
      <c r="U178" s="40"/>
      <c r="V178" s="40"/>
      <c r="W178" s="40"/>
      <c r="X178" s="40"/>
      <c r="Y178" s="35"/>
      <c r="Z178" s="35" t="s">
        <v>356</v>
      </c>
      <c r="AA178" s="36">
        <v>1</v>
      </c>
      <c r="AB178" s="35" t="s">
        <v>9849</v>
      </c>
      <c r="AC178" s="35" t="str">
        <f>+IF(Tabla1[[#This Row],[STK]]="no","Sin STK", "STK disponible")</f>
        <v>STK disponible</v>
      </c>
      <c r="AD178" s="35">
        <f>+I178*J178</f>
        <v>0</v>
      </c>
      <c r="AE178" s="35">
        <f>+I178*K178</f>
        <v>0</v>
      </c>
      <c r="AF178" s="36">
        <f>IF(Tabla1[[#This Row],[ref pack]]=1,Tabla1[[#This Row],[Pedido]],LCM(Tabla1[[#This Row],[MC VIEJO]],Tabla1[[#This Row],[Pedido]]))</f>
        <v>1</v>
      </c>
      <c r="AG178" s="36">
        <f>+VLOOKUP(Tabla1[[#This Row],[Artículo]],'.'!$B$2:$D$11481,3,)</f>
        <v>1</v>
      </c>
      <c r="AH178" s="37" t="str">
        <f>+IFERROR(SEARCH("pack",Tabla1[[#This Row],[PACK]]),"")</f>
        <v/>
      </c>
      <c r="AI178" s="40"/>
      <c r="AJ178" s="40"/>
    </row>
    <row r="179" spans="1:36" s="49" customFormat="1" ht="27" customHeight="1" x14ac:dyDescent="0.2">
      <c r="A179" s="50" t="s">
        <v>142</v>
      </c>
      <c r="B179" s="51" t="s">
        <v>357</v>
      </c>
      <c r="C179" s="29" t="s">
        <v>358</v>
      </c>
      <c r="D179" s="52" t="s">
        <v>27</v>
      </c>
      <c r="E179" s="53">
        <v>10930.93</v>
      </c>
      <c r="F179" s="23" t="str">
        <f>+IFERROR(VLOOKUP(Tabla1[[#This Row],[Artículo]],'..'!$B$2:$D$569000,3,),"")</f>
        <v/>
      </c>
      <c r="G179" s="24" t="str">
        <f>IF(H179=AF179,"", "Error MC")</f>
        <v>Error MC</v>
      </c>
      <c r="H179" s="25"/>
      <c r="I179" s="54">
        <f>+Tabla1[[#This Row],[MC]]*Tabla1[[#This Row],[Pedido]]*Tabla1[[#This Row],[PVC ]]</f>
        <v>0</v>
      </c>
      <c r="J179" s="26">
        <v>0.21</v>
      </c>
      <c r="K179" s="27"/>
      <c r="L179" s="28" t="s">
        <v>31</v>
      </c>
      <c r="M179" s="53">
        <v>18516.992999999999</v>
      </c>
      <c r="N179" s="55" t="str">
        <f>+IF(Tabla1[[#This Row],[F PMPI]]="SÍ","No","Sí")</f>
        <v>No</v>
      </c>
      <c r="O179" s="53">
        <f>+Tabla1[[#This Row],[PVL]]*1.055</f>
        <v>19535.427614999997</v>
      </c>
      <c r="P179" s="53">
        <f>+Tabla1[[#This Row],[PVL]]*1.43</f>
        <v>26479.299989999996</v>
      </c>
      <c r="Q179" s="56" t="str">
        <f>+HYPERLINK(Tabla1[[#This Row],[PAG]])</f>
        <v>https://todomusica.com.ar/escritorio/8892-ms-20uc-lb.html</v>
      </c>
      <c r="R179" s="40" t="s">
        <v>23338</v>
      </c>
      <c r="S179" s="40"/>
      <c r="T179" s="40"/>
      <c r="U179" s="40"/>
      <c r="V179" s="40"/>
      <c r="W179" s="40"/>
      <c r="X179" s="40"/>
      <c r="Y179" s="35"/>
      <c r="Z179" s="35" t="s">
        <v>359</v>
      </c>
      <c r="AA179" s="36">
        <v>1</v>
      </c>
      <c r="AB179" s="35" t="s">
        <v>9849</v>
      </c>
      <c r="AC179" s="35" t="str">
        <f>+IF(Tabla1[[#This Row],[STK]]="no","Sin STK", "STK disponible")</f>
        <v>Sin STK</v>
      </c>
      <c r="AD179" s="35">
        <f>+I179*J179</f>
        <v>0</v>
      </c>
      <c r="AE179" s="35">
        <f>+I179*K179</f>
        <v>0</v>
      </c>
      <c r="AF179" s="36">
        <f>IF(Tabla1[[#This Row],[ref pack]]=1,Tabla1[[#This Row],[Pedido]],LCM(Tabla1[[#This Row],[MC VIEJO]],Tabla1[[#This Row],[Pedido]]))</f>
        <v>1</v>
      </c>
      <c r="AG179" s="36">
        <f>+VLOOKUP(Tabla1[[#This Row],[Artículo]],'.'!$B$2:$D$11481,3,)</f>
        <v>1</v>
      </c>
      <c r="AH179" s="37" t="str">
        <f>+IFERROR(SEARCH("pack",Tabla1[[#This Row],[PACK]]),"")</f>
        <v/>
      </c>
      <c r="AI179" s="40"/>
      <c r="AJ179" s="40"/>
    </row>
    <row r="180" spans="1:36" s="49" customFormat="1" ht="27" customHeight="1" x14ac:dyDescent="0.2">
      <c r="A180" s="50" t="s">
        <v>142</v>
      </c>
      <c r="B180" s="51" t="s">
        <v>360</v>
      </c>
      <c r="C180" s="29" t="s">
        <v>361</v>
      </c>
      <c r="D180" s="52" t="s">
        <v>27</v>
      </c>
      <c r="E180" s="53">
        <v>10930.93</v>
      </c>
      <c r="F180" s="23" t="str">
        <f>+IFERROR(VLOOKUP(Tabla1[[#This Row],[Artículo]],'..'!$B$2:$D$569000,3,),"")</f>
        <v/>
      </c>
      <c r="G180" s="24" t="str">
        <f>IF(H180=AF180,"", "Error MC")</f>
        <v>Error MC</v>
      </c>
      <c r="H180" s="25"/>
      <c r="I180" s="54">
        <f>+Tabla1[[#This Row],[MC]]*Tabla1[[#This Row],[Pedido]]*Tabla1[[#This Row],[PVC ]]</f>
        <v>0</v>
      </c>
      <c r="J180" s="26">
        <v>0.21</v>
      </c>
      <c r="K180" s="27"/>
      <c r="L180" s="28" t="s">
        <v>31</v>
      </c>
      <c r="M180" s="53">
        <v>18516.992999999999</v>
      </c>
      <c r="N180" s="55" t="str">
        <f>+IF(Tabla1[[#This Row],[F PMPI]]="SÍ","No","Sí")</f>
        <v>No</v>
      </c>
      <c r="O180" s="53">
        <f>+Tabla1[[#This Row],[PVL]]*1.055</f>
        <v>19535.427614999997</v>
      </c>
      <c r="P180" s="53">
        <f>+Tabla1[[#This Row],[PVL]]*1.43</f>
        <v>26479.299989999996</v>
      </c>
      <c r="Q180" s="56" t="str">
        <f>+HYPERLINK(Tabla1[[#This Row],[PAG]])</f>
        <v>https://todomusica.com.ar/escritorio/8803-ms-20uc-pk.html</v>
      </c>
      <c r="R180" s="40" t="s">
        <v>23338</v>
      </c>
      <c r="S180" s="40"/>
      <c r="T180" s="40"/>
      <c r="U180" s="40"/>
      <c r="V180" s="40"/>
      <c r="W180" s="40"/>
      <c r="X180" s="40"/>
      <c r="Y180" s="35"/>
      <c r="Z180" s="35" t="s">
        <v>362</v>
      </c>
      <c r="AA180" s="36">
        <v>1</v>
      </c>
      <c r="AB180" s="35" t="s">
        <v>9849</v>
      </c>
      <c r="AC180" s="35" t="str">
        <f>+IF(Tabla1[[#This Row],[STK]]="no","Sin STK", "STK disponible")</f>
        <v>Sin STK</v>
      </c>
      <c r="AD180" s="35">
        <f>+I180*J180</f>
        <v>0</v>
      </c>
      <c r="AE180" s="35">
        <f>+I180*K180</f>
        <v>0</v>
      </c>
      <c r="AF180" s="36">
        <f>IF(Tabla1[[#This Row],[ref pack]]=1,Tabla1[[#This Row],[Pedido]],LCM(Tabla1[[#This Row],[MC VIEJO]],Tabla1[[#This Row],[Pedido]]))</f>
        <v>1</v>
      </c>
      <c r="AG180" s="36">
        <f>+VLOOKUP(Tabla1[[#This Row],[Artículo]],'.'!$B$2:$D$11481,3,)</f>
        <v>1</v>
      </c>
      <c r="AH180" s="37" t="str">
        <f>+IFERROR(SEARCH("pack",Tabla1[[#This Row],[PACK]]),"")</f>
        <v/>
      </c>
      <c r="AI180" s="40"/>
      <c r="AJ180" s="40"/>
    </row>
    <row r="181" spans="1:36" s="49" customFormat="1" ht="27" customHeight="1" x14ac:dyDescent="0.2">
      <c r="A181" s="50" t="s">
        <v>142</v>
      </c>
      <c r="B181" s="51" t="s">
        <v>363</v>
      </c>
      <c r="C181" s="29" t="s">
        <v>364</v>
      </c>
      <c r="D181" s="52" t="s">
        <v>27</v>
      </c>
      <c r="E181" s="53">
        <v>10930.93</v>
      </c>
      <c r="F181" s="23" t="str">
        <f>+IFERROR(VLOOKUP(Tabla1[[#This Row],[Artículo]],'..'!$B$2:$D$569000,3,),"")</f>
        <v/>
      </c>
      <c r="G181" s="24" t="str">
        <f>IF(H181=AF181,"", "Error MC")</f>
        <v>Error MC</v>
      </c>
      <c r="H181" s="25"/>
      <c r="I181" s="54">
        <f>+Tabla1[[#This Row],[MC]]*Tabla1[[#This Row],[Pedido]]*Tabla1[[#This Row],[PVC ]]</f>
        <v>0</v>
      </c>
      <c r="J181" s="26">
        <v>0.21</v>
      </c>
      <c r="K181" s="27"/>
      <c r="L181" s="28" t="s">
        <v>31</v>
      </c>
      <c r="M181" s="53">
        <v>18516.992999999999</v>
      </c>
      <c r="N181" s="55" t="str">
        <f>+IF(Tabla1[[#This Row],[F PMPI]]="SÍ","No","Sí")</f>
        <v>No</v>
      </c>
      <c r="O181" s="53">
        <f>+Tabla1[[#This Row],[PVL]]*1.055</f>
        <v>19535.427614999997</v>
      </c>
      <c r="P181" s="53">
        <f>+Tabla1[[#This Row],[PVL]]*1.43</f>
        <v>26479.299989999996</v>
      </c>
      <c r="Q181" s="56" t="str">
        <f>+HYPERLINK(Tabla1[[#This Row],[PAG]])</f>
        <v>https://todomusica.com.ar/escritorio/8893-ms-20uc-pl.html</v>
      </c>
      <c r="R181" s="40" t="s">
        <v>23338</v>
      </c>
      <c r="S181" s="40"/>
      <c r="T181" s="40"/>
      <c r="U181" s="40"/>
      <c r="V181" s="40"/>
      <c r="W181" s="40"/>
      <c r="X181" s="40"/>
      <c r="Y181" s="35"/>
      <c r="Z181" s="35" t="s">
        <v>365</v>
      </c>
      <c r="AA181" s="36">
        <v>1</v>
      </c>
      <c r="AB181" s="35" t="s">
        <v>9849</v>
      </c>
      <c r="AC181" s="35" t="str">
        <f>+IF(Tabla1[[#This Row],[STK]]="no","Sin STK", "STK disponible")</f>
        <v>Sin STK</v>
      </c>
      <c r="AD181" s="35">
        <f>+I181*J181</f>
        <v>0</v>
      </c>
      <c r="AE181" s="35">
        <f>+I181*K181</f>
        <v>0</v>
      </c>
      <c r="AF181" s="36">
        <f>IF(Tabla1[[#This Row],[ref pack]]=1,Tabla1[[#This Row],[Pedido]],LCM(Tabla1[[#This Row],[MC VIEJO]],Tabla1[[#This Row],[Pedido]]))</f>
        <v>1</v>
      </c>
      <c r="AG181" s="36">
        <f>+VLOOKUP(Tabla1[[#This Row],[Artículo]],'.'!$B$2:$D$11481,3,)</f>
        <v>1</v>
      </c>
      <c r="AH181" s="37" t="str">
        <f>+IFERROR(SEARCH("pack",Tabla1[[#This Row],[PACK]]),"")</f>
        <v/>
      </c>
      <c r="AI181" s="40"/>
      <c r="AJ181" s="40"/>
    </row>
    <row r="182" spans="1:36" s="49" customFormat="1" ht="27" customHeight="1" x14ac:dyDescent="0.2">
      <c r="A182" s="50" t="s">
        <v>142</v>
      </c>
      <c r="B182" s="51" t="s">
        <v>366</v>
      </c>
      <c r="C182" s="29" t="s">
        <v>367</v>
      </c>
      <c r="D182" s="52" t="s">
        <v>27</v>
      </c>
      <c r="E182" s="53">
        <v>10930.93</v>
      </c>
      <c r="F182" s="23" t="str">
        <f>+IFERROR(VLOOKUP(Tabla1[[#This Row],[Artículo]],'..'!$B$2:$D$569000,3,),"")</f>
        <v/>
      </c>
      <c r="G182" s="24" t="str">
        <f>IF(H182=AF182,"", "Error MC")</f>
        <v>Error MC</v>
      </c>
      <c r="H182" s="25"/>
      <c r="I182" s="54">
        <f>+Tabla1[[#This Row],[MC]]*Tabla1[[#This Row],[Pedido]]*Tabla1[[#This Row],[PVC ]]</f>
        <v>0</v>
      </c>
      <c r="J182" s="26">
        <v>0.21</v>
      </c>
      <c r="K182" s="27"/>
      <c r="L182" s="28" t="s">
        <v>31</v>
      </c>
      <c r="M182" s="53">
        <v>18516.992999999999</v>
      </c>
      <c r="N182" s="55" t="str">
        <f>+IF(Tabla1[[#This Row],[F PMPI]]="SÍ","No","Sí")</f>
        <v>No</v>
      </c>
      <c r="O182" s="53">
        <f>+Tabla1[[#This Row],[PVL]]*1.055</f>
        <v>19535.427614999997</v>
      </c>
      <c r="P182" s="53">
        <f>+Tabla1[[#This Row],[PVL]]*1.43</f>
        <v>26479.299989999996</v>
      </c>
      <c r="Q182" s="56" t="str">
        <f>+HYPERLINK(Tabla1[[#This Row],[PAG]])</f>
        <v>https://todomusica.com.ar/escritorio/8049-ms-20uc-rd.html</v>
      </c>
      <c r="R182" s="40" t="s">
        <v>23338</v>
      </c>
      <c r="S182" s="40"/>
      <c r="T182" s="40"/>
      <c r="U182" s="40"/>
      <c r="V182" s="40"/>
      <c r="W182" s="40"/>
      <c r="X182" s="40"/>
      <c r="Y182" s="35"/>
      <c r="Z182" s="35" t="s">
        <v>368</v>
      </c>
      <c r="AA182" s="36">
        <v>1</v>
      </c>
      <c r="AB182" s="35" t="s">
        <v>9849</v>
      </c>
      <c r="AC182" s="35" t="str">
        <f>+IF(Tabla1[[#This Row],[STK]]="no","Sin STK", "STK disponible")</f>
        <v>Sin STK</v>
      </c>
      <c r="AD182" s="35">
        <f>+I182*J182</f>
        <v>0</v>
      </c>
      <c r="AE182" s="35">
        <f>+I182*K182</f>
        <v>0</v>
      </c>
      <c r="AF182" s="36">
        <f>IF(Tabla1[[#This Row],[ref pack]]=1,Tabla1[[#This Row],[Pedido]],LCM(Tabla1[[#This Row],[MC VIEJO]],Tabla1[[#This Row],[Pedido]]))</f>
        <v>1</v>
      </c>
      <c r="AG182" s="36">
        <f>+VLOOKUP(Tabla1[[#This Row],[Artículo]],'.'!$B$2:$D$11481,3,)</f>
        <v>1</v>
      </c>
      <c r="AH182" s="37" t="str">
        <f>+IFERROR(SEARCH("pack",Tabla1[[#This Row],[PACK]]),"")</f>
        <v/>
      </c>
      <c r="AI182" s="40"/>
      <c r="AJ182" s="40"/>
    </row>
    <row r="183" spans="1:36" ht="24" customHeight="1" x14ac:dyDescent="0.2">
      <c r="A183" s="50" t="s">
        <v>142</v>
      </c>
      <c r="B183" s="51" t="s">
        <v>369</v>
      </c>
      <c r="C183" s="29" t="s">
        <v>370</v>
      </c>
      <c r="D183" s="52" t="s">
        <v>9841</v>
      </c>
      <c r="E183" s="53">
        <v>10930.93</v>
      </c>
      <c r="F183" s="23" t="str">
        <f>+IFERROR(VLOOKUP(Tabla1[[#This Row],[Artículo]],'..'!$B$2:$D$569000,3,),"")</f>
        <v/>
      </c>
      <c r="G183" s="24" t="str">
        <f>IF(H183=AF183,"", "Error MC")</f>
        <v>Error MC</v>
      </c>
      <c r="H183" s="25"/>
      <c r="I183" s="54">
        <f>+Tabla1[[#This Row],[MC]]*Tabla1[[#This Row],[Pedido]]*Tabla1[[#This Row],[PVC ]]</f>
        <v>0</v>
      </c>
      <c r="J183" s="26">
        <v>0.21</v>
      </c>
      <c r="K183" s="27"/>
      <c r="L183" s="28" t="s">
        <v>31</v>
      </c>
      <c r="M183" s="53">
        <v>18516.992999999999</v>
      </c>
      <c r="N183" s="55" t="str">
        <f>+IF(Tabla1[[#This Row],[F PMPI]]="SÍ","No","Sí")</f>
        <v>No</v>
      </c>
      <c r="O183" s="53">
        <f>+Tabla1[[#This Row],[PVL]]*1.055</f>
        <v>19535.427614999997</v>
      </c>
      <c r="P183" s="53">
        <f>+Tabla1[[#This Row],[PVL]]*1.43</f>
        <v>26479.299989999996</v>
      </c>
      <c r="Q183" s="56" t="str">
        <f>+HYPERLINK(Tabla1[[#This Row],[PAG]])</f>
        <v>https://todomusica.com.ar/escritorio/8804-ms-20uc-rg.html</v>
      </c>
      <c r="R183" s="71" t="s">
        <v>23338</v>
      </c>
      <c r="S183" s="73"/>
      <c r="T183" s="74"/>
      <c r="U183" s="74"/>
      <c r="V183" s="74"/>
      <c r="W183" s="74"/>
      <c r="X183" s="74"/>
      <c r="Y183" s="35"/>
      <c r="Z183" s="35" t="s">
        <v>371</v>
      </c>
      <c r="AA183" s="36">
        <v>1</v>
      </c>
      <c r="AB183" s="35" t="s">
        <v>9849</v>
      </c>
      <c r="AC183" s="35" t="str">
        <f>+IF(Tabla1[[#This Row],[STK]]="no","Sin STK", "STK disponible")</f>
        <v>STK disponible</v>
      </c>
      <c r="AD183" s="35">
        <f>+I183*J183</f>
        <v>0</v>
      </c>
      <c r="AE183" s="35">
        <f>+I183*K183</f>
        <v>0</v>
      </c>
      <c r="AF183" s="36">
        <f>IF(Tabla1[[#This Row],[ref pack]]=1,Tabla1[[#This Row],[Pedido]],LCM(Tabla1[[#This Row],[MC VIEJO]],Tabla1[[#This Row],[Pedido]]))</f>
        <v>1</v>
      </c>
      <c r="AG183" s="36">
        <f>+VLOOKUP(Tabla1[[#This Row],[Artículo]],'.'!$B$2:$D$11481,3,)</f>
        <v>1</v>
      </c>
      <c r="AH183" s="37" t="str">
        <f>+IFERROR(SEARCH("pack",Tabla1[[#This Row],[PACK]]),"")</f>
        <v/>
      </c>
    </row>
    <row r="184" spans="1:36" ht="24" customHeight="1" x14ac:dyDescent="0.2">
      <c r="A184" s="50" t="s">
        <v>142</v>
      </c>
      <c r="B184" s="51" t="s">
        <v>372</v>
      </c>
      <c r="C184" s="29" t="s">
        <v>373</v>
      </c>
      <c r="D184" s="52" t="s">
        <v>27</v>
      </c>
      <c r="E184" s="53">
        <v>10930.93</v>
      </c>
      <c r="F184" s="23" t="str">
        <f>+IFERROR(VLOOKUP(Tabla1[[#This Row],[Artículo]],'..'!$B$2:$D$569000,3,),"")</f>
        <v/>
      </c>
      <c r="G184" s="24" t="str">
        <f>IF(H184=AF184,"", "Error MC")</f>
        <v>Error MC</v>
      </c>
      <c r="H184" s="25"/>
      <c r="I184" s="54">
        <f>+Tabla1[[#This Row],[MC]]*Tabla1[[#This Row],[Pedido]]*Tabla1[[#This Row],[PVC ]]</f>
        <v>0</v>
      </c>
      <c r="J184" s="26">
        <v>0.21</v>
      </c>
      <c r="K184" s="27"/>
      <c r="L184" s="28" t="s">
        <v>31</v>
      </c>
      <c r="M184" s="53">
        <v>18516.992999999999</v>
      </c>
      <c r="N184" s="55" t="str">
        <f>+IF(Tabla1[[#This Row],[F PMPI]]="SÍ","No","Sí")</f>
        <v>No</v>
      </c>
      <c r="O184" s="53">
        <f>+Tabla1[[#This Row],[PVL]]*1.055</f>
        <v>19535.427614999997</v>
      </c>
      <c r="P184" s="53">
        <f>+Tabla1[[#This Row],[PVL]]*1.43</f>
        <v>26479.299989999996</v>
      </c>
      <c r="Q184" s="56" t="str">
        <f>+HYPERLINK(Tabla1[[#This Row],[PAG]])</f>
        <v>https://todomusica.com.ar/escritorio/8805-ms-20uc-we.html</v>
      </c>
      <c r="R184" s="71" t="s">
        <v>23338</v>
      </c>
      <c r="S184" s="73"/>
      <c r="T184" s="74"/>
      <c r="U184" s="74"/>
      <c r="V184" s="74"/>
      <c r="W184" s="74"/>
      <c r="X184" s="74"/>
      <c r="Y184" s="35"/>
      <c r="Z184" s="35" t="s">
        <v>374</v>
      </c>
      <c r="AA184" s="36">
        <v>1</v>
      </c>
      <c r="AB184" s="35" t="s">
        <v>9849</v>
      </c>
      <c r="AC184" s="35" t="str">
        <f>+IF(Tabla1[[#This Row],[STK]]="no","Sin STK", "STK disponible")</f>
        <v>Sin STK</v>
      </c>
      <c r="AD184" s="35">
        <f>+I184*J184</f>
        <v>0</v>
      </c>
      <c r="AE184" s="35">
        <f>+I184*K184</f>
        <v>0</v>
      </c>
      <c r="AF184" s="36">
        <f>IF(Tabla1[[#This Row],[ref pack]]=1,Tabla1[[#This Row],[Pedido]],LCM(Tabla1[[#This Row],[MC VIEJO]],Tabla1[[#This Row],[Pedido]]))</f>
        <v>1</v>
      </c>
      <c r="AG184" s="36">
        <f>+VLOOKUP(Tabla1[[#This Row],[Artículo]],'.'!$B$2:$D$11481,3,)</f>
        <v>1</v>
      </c>
      <c r="AH184" s="37" t="str">
        <f>+IFERROR(SEARCH("pack",Tabla1[[#This Row],[PACK]]),"")</f>
        <v/>
      </c>
    </row>
    <row r="185" spans="1:36" ht="24" customHeight="1" x14ac:dyDescent="0.2">
      <c r="A185" s="50" t="s">
        <v>142</v>
      </c>
      <c r="B185" s="51" t="s">
        <v>375</v>
      </c>
      <c r="C185" s="29" t="s">
        <v>376</v>
      </c>
      <c r="D185" s="52" t="s">
        <v>27</v>
      </c>
      <c r="E185" s="53">
        <v>10930.93</v>
      </c>
      <c r="F185" s="23" t="str">
        <f>+IFERROR(VLOOKUP(Tabla1[[#This Row],[Artículo]],'..'!$B$2:$D$569000,3,),"")</f>
        <v/>
      </c>
      <c r="G185" s="24" t="str">
        <f>IF(H185=AF185,"", "Error MC")</f>
        <v>Error MC</v>
      </c>
      <c r="H185" s="25"/>
      <c r="I185" s="54">
        <f>+Tabla1[[#This Row],[MC]]*Tabla1[[#This Row],[Pedido]]*Tabla1[[#This Row],[PVC ]]</f>
        <v>0</v>
      </c>
      <c r="J185" s="26">
        <v>0.21</v>
      </c>
      <c r="K185" s="27"/>
      <c r="L185" s="28" t="s">
        <v>31</v>
      </c>
      <c r="M185" s="53">
        <v>18516.992999999999</v>
      </c>
      <c r="N185" s="55" t="str">
        <f>+IF(Tabla1[[#This Row],[F PMPI]]="SÍ","No","Sí")</f>
        <v>No</v>
      </c>
      <c r="O185" s="53">
        <f>+Tabla1[[#This Row],[PVL]]*1.055</f>
        <v>19535.427614999997</v>
      </c>
      <c r="P185" s="53">
        <f>+Tabla1[[#This Row],[PVL]]*1.43</f>
        <v>26479.299989999996</v>
      </c>
      <c r="Q185" s="56" t="str">
        <f>+HYPERLINK(Tabla1[[#This Row],[PAG]])</f>
        <v>https://todomusica.com.ar/escritorio/8894-ms-20uc-yg.html</v>
      </c>
      <c r="R185" s="71" t="s">
        <v>23338</v>
      </c>
      <c r="S185" s="73"/>
      <c r="T185" s="74"/>
      <c r="U185" s="74"/>
      <c r="V185" s="74"/>
      <c r="W185" s="74"/>
      <c r="X185" s="74"/>
      <c r="Y185" s="35"/>
      <c r="Z185" s="35" t="s">
        <v>377</v>
      </c>
      <c r="AA185" s="36">
        <v>1</v>
      </c>
      <c r="AB185" s="35" t="s">
        <v>9849</v>
      </c>
      <c r="AC185" s="35" t="str">
        <f>+IF(Tabla1[[#This Row],[STK]]="no","Sin STK", "STK disponible")</f>
        <v>Sin STK</v>
      </c>
      <c r="AD185" s="35">
        <f>+I185*J185</f>
        <v>0</v>
      </c>
      <c r="AE185" s="35">
        <f>+I185*K185</f>
        <v>0</v>
      </c>
      <c r="AF185" s="36">
        <f>IF(Tabla1[[#This Row],[ref pack]]=1,Tabla1[[#This Row],[Pedido]],LCM(Tabla1[[#This Row],[MC VIEJO]],Tabla1[[#This Row],[Pedido]]))</f>
        <v>1</v>
      </c>
      <c r="AG185" s="36">
        <f>+VLOOKUP(Tabla1[[#This Row],[Artículo]],'.'!$B$2:$D$11481,3,)</f>
        <v>1</v>
      </c>
      <c r="AH185" s="37" t="str">
        <f>+IFERROR(SEARCH("pack",Tabla1[[#This Row],[PACK]]),"")</f>
        <v/>
      </c>
    </row>
    <row r="186" spans="1:36" ht="24" customHeight="1" x14ac:dyDescent="0.2">
      <c r="A186" s="50" t="s">
        <v>142</v>
      </c>
      <c r="B186" s="51" t="s">
        <v>378</v>
      </c>
      <c r="C186" s="29" t="s">
        <v>379</v>
      </c>
      <c r="D186" s="52" t="s">
        <v>27</v>
      </c>
      <c r="E186" s="53">
        <v>8233.89</v>
      </c>
      <c r="F186" s="23" t="str">
        <f>+IFERROR(VLOOKUP(Tabla1[[#This Row],[Artículo]],'..'!$B$2:$D$569000,3,),"")</f>
        <v/>
      </c>
      <c r="G186" s="24" t="str">
        <f>IF(H186=AF186,"", "Error MC")</f>
        <v>Error MC</v>
      </c>
      <c r="H186" s="25"/>
      <c r="I186" s="54">
        <f>+Tabla1[[#This Row],[MC]]*Tabla1[[#This Row],[Pedido]]*Tabla1[[#This Row],[PVC ]]</f>
        <v>0</v>
      </c>
      <c r="J186" s="26">
        <v>0.21</v>
      </c>
      <c r="K186" s="27"/>
      <c r="L186" s="28" t="s">
        <v>31</v>
      </c>
      <c r="M186" s="53">
        <v>13948.215</v>
      </c>
      <c r="N186" s="55" t="str">
        <f>+IF(Tabla1[[#This Row],[F PMPI]]="SÍ","No","Sí")</f>
        <v>No</v>
      </c>
      <c r="O186" s="53">
        <f>+Tabla1[[#This Row],[PVL]]*1.055</f>
        <v>14715.366824999999</v>
      </c>
      <c r="P186" s="53">
        <f>+Tabla1[[#This Row],[PVL]]*1.43</f>
        <v>19945.94745</v>
      </c>
      <c r="Q186" s="56" t="str">
        <f>+HYPERLINK(Tabla1[[#This Row],[PAG]])</f>
        <v>https://todomusica.com.ar/escritorio/8050-calc-esc-10d-disp-ex-gde-imp-gcia-calc-tiempo-pilasolar-azul-mcx10.html</v>
      </c>
      <c r="R186" s="71" t="s">
        <v>23338</v>
      </c>
      <c r="S186" s="73"/>
      <c r="T186" s="74"/>
      <c r="U186" s="74"/>
      <c r="V186" s="74"/>
      <c r="W186" s="74"/>
      <c r="X186" s="74"/>
      <c r="Y186" s="35"/>
      <c r="Z186" s="35" t="s">
        <v>380</v>
      </c>
      <c r="AA186" s="36">
        <v>1</v>
      </c>
      <c r="AB186" s="35" t="s">
        <v>9849</v>
      </c>
      <c r="AC186" s="35" t="str">
        <f>+IF(Tabla1[[#This Row],[STK]]="no","Sin STK", "STK disponible")</f>
        <v>Sin STK</v>
      </c>
      <c r="AD186" s="35">
        <f>+I186*J186</f>
        <v>0</v>
      </c>
      <c r="AE186" s="35">
        <f>+I186*K186</f>
        <v>0</v>
      </c>
      <c r="AF186" s="36">
        <f>IF(Tabla1[[#This Row],[ref pack]]=1,Tabla1[[#This Row],[Pedido]],LCM(Tabla1[[#This Row],[MC VIEJO]],Tabla1[[#This Row],[Pedido]]))</f>
        <v>1</v>
      </c>
      <c r="AG186" s="36">
        <f>+VLOOKUP(Tabla1[[#This Row],[Artículo]],'.'!$B$2:$D$11481,3,)</f>
        <v>1</v>
      </c>
      <c r="AH186" s="37" t="str">
        <f>+IFERROR(SEARCH("pack",Tabla1[[#This Row],[PACK]]),"")</f>
        <v/>
      </c>
    </row>
    <row r="187" spans="1:36" ht="24" customHeight="1" x14ac:dyDescent="0.2">
      <c r="A187" s="50" t="s">
        <v>142</v>
      </c>
      <c r="B187" s="51" t="s">
        <v>381</v>
      </c>
      <c r="C187" s="29" t="s">
        <v>382</v>
      </c>
      <c r="D187" s="52" t="s">
        <v>27</v>
      </c>
      <c r="E187" s="53">
        <v>8233.89</v>
      </c>
      <c r="F187" s="23" t="str">
        <f>+IFERROR(VLOOKUP(Tabla1[[#This Row],[Artículo]],'..'!$B$2:$D$569000,3,),"")</f>
        <v/>
      </c>
      <c r="G187" s="24" t="str">
        <f>IF(H187=AF187,"", "Error MC")</f>
        <v>Error MC</v>
      </c>
      <c r="H187" s="25"/>
      <c r="I187" s="54">
        <f>+Tabla1[[#This Row],[MC]]*Tabla1[[#This Row],[Pedido]]*Tabla1[[#This Row],[PVC ]]</f>
        <v>0</v>
      </c>
      <c r="J187" s="26">
        <v>0.21</v>
      </c>
      <c r="K187" s="27"/>
      <c r="L187" s="28" t="s">
        <v>31</v>
      </c>
      <c r="M187" s="53">
        <v>13948.215</v>
      </c>
      <c r="N187" s="55" t="str">
        <f>+IF(Tabla1[[#This Row],[F PMPI]]="SÍ","No","Sí")</f>
        <v>No</v>
      </c>
      <c r="O187" s="53">
        <f>+Tabla1[[#This Row],[PVL]]*1.055</f>
        <v>14715.366824999999</v>
      </c>
      <c r="P187" s="53">
        <f>+Tabla1[[#This Row],[PVL]]*1.43</f>
        <v>19945.94745</v>
      </c>
      <c r="Q187" s="56" t="str">
        <f>+HYPERLINK(Tabla1[[#This Row],[PAG]])</f>
        <v>https://todomusica.com.ar/escritorio/8051-ms-7uc-gn.html</v>
      </c>
      <c r="R187" s="71" t="s">
        <v>23338</v>
      </c>
      <c r="S187" s="73"/>
      <c r="T187" s="74"/>
      <c r="U187" s="74"/>
      <c r="V187" s="74"/>
      <c r="W187" s="74"/>
      <c r="X187" s="74"/>
      <c r="Y187" s="35"/>
      <c r="Z187" s="35" t="s">
        <v>383</v>
      </c>
      <c r="AA187" s="36">
        <v>1</v>
      </c>
      <c r="AB187" s="35" t="s">
        <v>9849</v>
      </c>
      <c r="AC187" s="35" t="str">
        <f>+IF(Tabla1[[#This Row],[STK]]="no","Sin STK", "STK disponible")</f>
        <v>Sin STK</v>
      </c>
      <c r="AD187" s="35">
        <f>+I187*J187</f>
        <v>0</v>
      </c>
      <c r="AE187" s="35">
        <f>+I187*K187</f>
        <v>0</v>
      </c>
      <c r="AF187" s="36">
        <f>IF(Tabla1[[#This Row],[ref pack]]=1,Tabla1[[#This Row],[Pedido]],LCM(Tabla1[[#This Row],[MC VIEJO]],Tabla1[[#This Row],[Pedido]]))</f>
        <v>1</v>
      </c>
      <c r="AG187" s="36">
        <f>+VLOOKUP(Tabla1[[#This Row],[Artículo]],'.'!$B$2:$D$11481,3,)</f>
        <v>1</v>
      </c>
      <c r="AH187" s="37" t="str">
        <f>+IFERROR(SEARCH("pack",Tabla1[[#This Row],[PACK]]),"")</f>
        <v/>
      </c>
    </row>
    <row r="188" spans="1:36" ht="24" customHeight="1" x14ac:dyDescent="0.2">
      <c r="A188" s="50" t="s">
        <v>142</v>
      </c>
      <c r="B188" s="51" t="s">
        <v>384</v>
      </c>
      <c r="C188" s="29" t="s">
        <v>385</v>
      </c>
      <c r="D188" s="52" t="s">
        <v>27</v>
      </c>
      <c r="E188" s="53">
        <v>8233.89</v>
      </c>
      <c r="F188" s="23" t="str">
        <f>+IFERROR(VLOOKUP(Tabla1[[#This Row],[Artículo]],'..'!$B$2:$D$569000,3,),"")</f>
        <v/>
      </c>
      <c r="G188" s="24" t="str">
        <f>IF(H188=AF188,"", "Error MC")</f>
        <v>Error MC</v>
      </c>
      <c r="H188" s="25"/>
      <c r="I188" s="54">
        <f>+Tabla1[[#This Row],[MC]]*Tabla1[[#This Row],[Pedido]]*Tabla1[[#This Row],[PVC ]]</f>
        <v>0</v>
      </c>
      <c r="J188" s="26">
        <v>0.21</v>
      </c>
      <c r="K188" s="27"/>
      <c r="L188" s="28" t="s">
        <v>31</v>
      </c>
      <c r="M188" s="53">
        <v>13948.215</v>
      </c>
      <c r="N188" s="55" t="str">
        <f>+IF(Tabla1[[#This Row],[F PMPI]]="SÍ","No","Sí")</f>
        <v>No</v>
      </c>
      <c r="O188" s="53">
        <f>+Tabla1[[#This Row],[PVL]]*1.055</f>
        <v>14715.366824999999</v>
      </c>
      <c r="P188" s="53">
        <f>+Tabla1[[#This Row],[PVL]]*1.43</f>
        <v>19945.94745</v>
      </c>
      <c r="Q188" s="56" t="str">
        <f>+HYPERLINK(Tabla1[[#This Row],[PAG]])</f>
        <v>https://todomusica.com.ar/escritorio/8052-ms-7uc-lb.html</v>
      </c>
      <c r="R188" s="71" t="s">
        <v>23338</v>
      </c>
      <c r="S188" s="73"/>
      <c r="T188" s="74"/>
      <c r="U188" s="74"/>
      <c r="V188" s="74"/>
      <c r="W188" s="74"/>
      <c r="X188" s="74"/>
      <c r="Y188" s="35"/>
      <c r="Z188" s="35" t="s">
        <v>386</v>
      </c>
      <c r="AA188" s="36">
        <v>1</v>
      </c>
      <c r="AB188" s="35" t="s">
        <v>9849</v>
      </c>
      <c r="AC188" s="35" t="str">
        <f>+IF(Tabla1[[#This Row],[STK]]="no","Sin STK", "STK disponible")</f>
        <v>Sin STK</v>
      </c>
      <c r="AD188" s="35">
        <f>+I188*J188</f>
        <v>0</v>
      </c>
      <c r="AE188" s="35">
        <f>+I188*K188</f>
        <v>0</v>
      </c>
      <c r="AF188" s="36">
        <f>IF(Tabla1[[#This Row],[ref pack]]=1,Tabla1[[#This Row],[Pedido]],LCM(Tabla1[[#This Row],[MC VIEJO]],Tabla1[[#This Row],[Pedido]]))</f>
        <v>1</v>
      </c>
      <c r="AG188" s="36">
        <f>+VLOOKUP(Tabla1[[#This Row],[Artículo]],'.'!$B$2:$D$11481,3,)</f>
        <v>1</v>
      </c>
      <c r="AH188" s="37" t="str">
        <f>+IFERROR(SEARCH("pack",Tabla1[[#This Row],[PACK]]),"")</f>
        <v/>
      </c>
    </row>
    <row r="189" spans="1:36" ht="24" customHeight="1" x14ac:dyDescent="0.2">
      <c r="A189" s="50" t="s">
        <v>142</v>
      </c>
      <c r="B189" s="51" t="s">
        <v>387</v>
      </c>
      <c r="C189" s="29" t="s">
        <v>388</v>
      </c>
      <c r="D189" s="52" t="s">
        <v>27</v>
      </c>
      <c r="E189" s="53">
        <v>8233.89</v>
      </c>
      <c r="F189" s="23" t="str">
        <f>+IFERROR(VLOOKUP(Tabla1[[#This Row],[Artículo]],'..'!$B$2:$D$569000,3,),"")</f>
        <v/>
      </c>
      <c r="G189" s="24" t="str">
        <f>IF(H189=AF189,"", "Error MC")</f>
        <v>Error MC</v>
      </c>
      <c r="H189" s="25"/>
      <c r="I189" s="54">
        <f>+Tabla1[[#This Row],[MC]]*Tabla1[[#This Row],[Pedido]]*Tabla1[[#This Row],[PVC ]]</f>
        <v>0</v>
      </c>
      <c r="J189" s="26">
        <v>0.21</v>
      </c>
      <c r="K189" s="27"/>
      <c r="L189" s="28" t="s">
        <v>31</v>
      </c>
      <c r="M189" s="53">
        <v>13948.215</v>
      </c>
      <c r="N189" s="55" t="str">
        <f>+IF(Tabla1[[#This Row],[F PMPI]]="SÍ","No","Sí")</f>
        <v>No</v>
      </c>
      <c r="O189" s="53">
        <f>+Tabla1[[#This Row],[PVL]]*1.055</f>
        <v>14715.366824999999</v>
      </c>
      <c r="P189" s="53">
        <f>+Tabla1[[#This Row],[PVL]]*1.43</f>
        <v>19945.94745</v>
      </c>
      <c r="Q189" s="56" t="str">
        <f>+HYPERLINK(Tabla1[[#This Row],[PAG]])</f>
        <v>https://todomusica.com.ar/escritorio/8053-ms-7uc-pk.html</v>
      </c>
      <c r="R189" s="71" t="s">
        <v>23338</v>
      </c>
      <c r="S189" s="73"/>
      <c r="T189" s="74"/>
      <c r="U189" s="74"/>
      <c r="V189" s="74"/>
      <c r="W189" s="74"/>
      <c r="X189" s="74"/>
      <c r="Y189" s="35"/>
      <c r="Z189" s="35" t="s">
        <v>389</v>
      </c>
      <c r="AA189" s="36">
        <v>1</v>
      </c>
      <c r="AB189" s="35" t="s">
        <v>9849</v>
      </c>
      <c r="AC189" s="35" t="str">
        <f>+IF(Tabla1[[#This Row],[STK]]="no","Sin STK", "STK disponible")</f>
        <v>Sin STK</v>
      </c>
      <c r="AD189" s="35">
        <f>+I189*J189</f>
        <v>0</v>
      </c>
      <c r="AE189" s="35">
        <f>+I189*K189</f>
        <v>0</v>
      </c>
      <c r="AF189" s="36">
        <f>IF(Tabla1[[#This Row],[ref pack]]=1,Tabla1[[#This Row],[Pedido]],LCM(Tabla1[[#This Row],[MC VIEJO]],Tabla1[[#This Row],[Pedido]]))</f>
        <v>1</v>
      </c>
      <c r="AG189" s="36">
        <f>+VLOOKUP(Tabla1[[#This Row],[Artículo]],'.'!$B$2:$D$11481,3,)</f>
        <v>1</v>
      </c>
      <c r="AH189" s="37" t="str">
        <f>+IFERROR(SEARCH("pack",Tabla1[[#This Row],[PACK]]),"")</f>
        <v/>
      </c>
    </row>
    <row r="190" spans="1:36" ht="24" customHeight="1" x14ac:dyDescent="0.2">
      <c r="A190" s="50" t="s">
        <v>142</v>
      </c>
      <c r="B190" s="51" t="s">
        <v>390</v>
      </c>
      <c r="C190" s="29" t="s">
        <v>391</v>
      </c>
      <c r="D190" s="52" t="s">
        <v>9841</v>
      </c>
      <c r="E190" s="53">
        <v>8233.89</v>
      </c>
      <c r="F190" s="23" t="str">
        <f>+IFERROR(VLOOKUP(Tabla1[[#This Row],[Artículo]],'..'!$B$2:$D$569000,3,),"")</f>
        <v/>
      </c>
      <c r="G190" s="24" t="str">
        <f>IF(H190=AF190,"", "Error MC")</f>
        <v>Error MC</v>
      </c>
      <c r="H190" s="25"/>
      <c r="I190" s="54">
        <f>+Tabla1[[#This Row],[MC]]*Tabla1[[#This Row],[Pedido]]*Tabla1[[#This Row],[PVC ]]</f>
        <v>0</v>
      </c>
      <c r="J190" s="26">
        <v>0.21</v>
      </c>
      <c r="K190" s="27"/>
      <c r="L190" s="28" t="s">
        <v>31</v>
      </c>
      <c r="M190" s="53">
        <v>13948.215</v>
      </c>
      <c r="N190" s="55" t="str">
        <f>+IF(Tabla1[[#This Row],[F PMPI]]="SÍ","No","Sí")</f>
        <v>No</v>
      </c>
      <c r="O190" s="53">
        <f>+Tabla1[[#This Row],[PVL]]*1.055</f>
        <v>14715.366824999999</v>
      </c>
      <c r="P190" s="53">
        <f>+Tabla1[[#This Row],[PVL]]*1.43</f>
        <v>19945.94745</v>
      </c>
      <c r="Q190" s="56" t="str">
        <f>+HYPERLINK(Tabla1[[#This Row],[PAG]])</f>
        <v>https://todomusica.com.ar/escritorio/8054-ms-7uc-rd.html</v>
      </c>
      <c r="R190" s="71" t="s">
        <v>23338</v>
      </c>
      <c r="S190" s="73"/>
      <c r="T190" s="74"/>
      <c r="U190" s="74"/>
      <c r="V190" s="74"/>
      <c r="W190" s="74"/>
      <c r="X190" s="74"/>
      <c r="Y190" s="35"/>
      <c r="Z190" s="35" t="s">
        <v>392</v>
      </c>
      <c r="AA190" s="36">
        <v>1</v>
      </c>
      <c r="AB190" s="35" t="s">
        <v>9849</v>
      </c>
      <c r="AC190" s="35" t="str">
        <f>+IF(Tabla1[[#This Row],[STK]]="no","Sin STK", "STK disponible")</f>
        <v>STK disponible</v>
      </c>
      <c r="AD190" s="35">
        <f>+I190*J190</f>
        <v>0</v>
      </c>
      <c r="AE190" s="35">
        <f>+I190*K190</f>
        <v>0</v>
      </c>
      <c r="AF190" s="36">
        <f>IF(Tabla1[[#This Row],[ref pack]]=1,Tabla1[[#This Row],[Pedido]],LCM(Tabla1[[#This Row],[MC VIEJO]],Tabla1[[#This Row],[Pedido]]))</f>
        <v>1</v>
      </c>
      <c r="AG190" s="36">
        <f>+VLOOKUP(Tabla1[[#This Row],[Artículo]],'.'!$B$2:$D$11481,3,)</f>
        <v>1</v>
      </c>
      <c r="AH190" s="37" t="str">
        <f>+IFERROR(SEARCH("pack",Tabla1[[#This Row],[PACK]]),"")</f>
        <v/>
      </c>
    </row>
    <row r="191" spans="1:36" ht="24" customHeight="1" x14ac:dyDescent="0.2">
      <c r="A191" s="50" t="s">
        <v>142</v>
      </c>
      <c r="B191" s="51" t="s">
        <v>393</v>
      </c>
      <c r="C191" s="29" t="s">
        <v>394</v>
      </c>
      <c r="D191" s="52" t="s">
        <v>9841</v>
      </c>
      <c r="E191" s="53">
        <v>8233.89</v>
      </c>
      <c r="F191" s="23" t="str">
        <f>+IFERROR(VLOOKUP(Tabla1[[#This Row],[Artículo]],'..'!$B$2:$D$569000,3,),"")</f>
        <v/>
      </c>
      <c r="G191" s="24" t="str">
        <f>IF(H191=AF191,"", "Error MC")</f>
        <v>Error MC</v>
      </c>
      <c r="H191" s="25"/>
      <c r="I191" s="54">
        <f>+Tabla1[[#This Row],[MC]]*Tabla1[[#This Row],[Pedido]]*Tabla1[[#This Row],[PVC ]]</f>
        <v>0</v>
      </c>
      <c r="J191" s="26">
        <v>0.21</v>
      </c>
      <c r="K191" s="27"/>
      <c r="L191" s="28" t="s">
        <v>31</v>
      </c>
      <c r="M191" s="53">
        <v>13948.215</v>
      </c>
      <c r="N191" s="55" t="str">
        <f>+IF(Tabla1[[#This Row],[F PMPI]]="SÍ","No","Sí")</f>
        <v>No</v>
      </c>
      <c r="O191" s="53">
        <f>+Tabla1[[#This Row],[PVL]]*1.055</f>
        <v>14715.366824999999</v>
      </c>
      <c r="P191" s="53">
        <f>+Tabla1[[#This Row],[PVL]]*1.43</f>
        <v>19945.94745</v>
      </c>
      <c r="Q191" s="56" t="str">
        <f>+HYPERLINK(Tabla1[[#This Row],[PAG]])</f>
        <v>https://todomusica.com.ar/escritorio/8055-ms-7uc-yg.html</v>
      </c>
      <c r="R191" s="71" t="s">
        <v>23338</v>
      </c>
      <c r="S191" s="73"/>
      <c r="T191" s="74"/>
      <c r="U191" s="74"/>
      <c r="V191" s="74"/>
      <c r="W191" s="74"/>
      <c r="X191" s="74"/>
      <c r="Y191" s="35"/>
      <c r="Z191" s="35" t="s">
        <v>395</v>
      </c>
      <c r="AA191" s="36">
        <v>1</v>
      </c>
      <c r="AB191" s="35" t="s">
        <v>9849</v>
      </c>
      <c r="AC191" s="35" t="str">
        <f>+IF(Tabla1[[#This Row],[STK]]="no","Sin STK", "STK disponible")</f>
        <v>STK disponible</v>
      </c>
      <c r="AD191" s="35">
        <f>+I191*J191</f>
        <v>0</v>
      </c>
      <c r="AE191" s="35">
        <f>+I191*K191</f>
        <v>0</v>
      </c>
      <c r="AF191" s="36">
        <f>IF(Tabla1[[#This Row],[ref pack]]=1,Tabla1[[#This Row],[Pedido]],LCM(Tabla1[[#This Row],[MC VIEJO]],Tabla1[[#This Row],[Pedido]]))</f>
        <v>1</v>
      </c>
      <c r="AG191" s="36">
        <f>+VLOOKUP(Tabla1[[#This Row],[Artículo]],'.'!$B$2:$D$11481,3,)</f>
        <v>1</v>
      </c>
      <c r="AH191" s="37" t="str">
        <f>+IFERROR(SEARCH("pack",Tabla1[[#This Row],[PACK]]),"")</f>
        <v/>
      </c>
    </row>
    <row r="192" spans="1:36" ht="24" customHeight="1" x14ac:dyDescent="0.2">
      <c r="A192" s="50" t="s">
        <v>142</v>
      </c>
      <c r="B192" s="51" t="s">
        <v>396</v>
      </c>
      <c r="C192" s="29" t="s">
        <v>397</v>
      </c>
      <c r="D192" s="52" t="s">
        <v>9841</v>
      </c>
      <c r="E192" s="53">
        <v>6632.87</v>
      </c>
      <c r="F192" s="23" t="str">
        <f>+IFERROR(VLOOKUP(Tabla1[[#This Row],[Artículo]],'..'!$B$2:$D$569000,3,),"")</f>
        <v/>
      </c>
      <c r="G192" s="24" t="str">
        <f>IF(H192=AF192,"", "Error MC")</f>
        <v>Error MC</v>
      </c>
      <c r="H192" s="25"/>
      <c r="I192" s="54">
        <f>+Tabla1[[#This Row],[MC]]*Tabla1[[#This Row],[Pedido]]*Tabla1[[#This Row],[PVC ]]</f>
        <v>0</v>
      </c>
      <c r="J192" s="26">
        <v>0.21</v>
      </c>
      <c r="K192" s="27"/>
      <c r="L192" s="28" t="s">
        <v>31</v>
      </c>
      <c r="M192" s="53">
        <v>11236.084000000001</v>
      </c>
      <c r="N192" s="55" t="str">
        <f>+IF(Tabla1[[#This Row],[F PMPI]]="SÍ","No","Sí")</f>
        <v>No</v>
      </c>
      <c r="O192" s="53">
        <f>+Tabla1[[#This Row],[PVL]]*1.055</f>
        <v>11854.06862</v>
      </c>
      <c r="P192" s="53">
        <f>+Tabla1[[#This Row],[PVL]]*1.43</f>
        <v>16067.600120000001</v>
      </c>
      <c r="Q192" s="56" t="str">
        <f>+HYPERLINK(Tabla1[[#This Row],[PAG]])</f>
        <v>https://todomusica.com.ar/mini/6871-mw-5v-bk.html</v>
      </c>
      <c r="R192" s="71" t="s">
        <v>23338</v>
      </c>
      <c r="S192" s="73"/>
      <c r="T192" s="74"/>
      <c r="U192" s="74"/>
      <c r="V192" s="74"/>
      <c r="W192" s="74"/>
      <c r="X192" s="74"/>
      <c r="Y192" s="35"/>
      <c r="Z192" s="35" t="s">
        <v>398</v>
      </c>
      <c r="AA192" s="36">
        <v>1</v>
      </c>
      <c r="AB192" s="35" t="s">
        <v>9849</v>
      </c>
      <c r="AC192" s="35" t="str">
        <f>+IF(Tabla1[[#This Row],[STK]]="no","Sin STK", "STK disponible")</f>
        <v>STK disponible</v>
      </c>
      <c r="AD192" s="35">
        <f>+I192*J192</f>
        <v>0</v>
      </c>
      <c r="AE192" s="35">
        <f>+I192*K192</f>
        <v>0</v>
      </c>
      <c r="AF192" s="36">
        <f>IF(Tabla1[[#This Row],[ref pack]]=1,Tabla1[[#This Row],[Pedido]],LCM(Tabla1[[#This Row],[MC VIEJO]],Tabla1[[#This Row],[Pedido]]))</f>
        <v>1</v>
      </c>
      <c r="AG192" s="36">
        <f>+VLOOKUP(Tabla1[[#This Row],[Artículo]],'.'!$B$2:$D$11481,3,)</f>
        <v>1</v>
      </c>
      <c r="AH192" s="37" t="str">
        <f>+IFERROR(SEARCH("pack",Tabla1[[#This Row],[PACK]]),"")</f>
        <v/>
      </c>
    </row>
    <row r="193" spans="1:34" ht="24" customHeight="1" x14ac:dyDescent="0.2">
      <c r="A193" s="50" t="s">
        <v>142</v>
      </c>
      <c r="B193" s="51" t="s">
        <v>399</v>
      </c>
      <c r="C193" s="29" t="s">
        <v>400</v>
      </c>
      <c r="D193" s="52" t="s">
        <v>27</v>
      </c>
      <c r="E193" s="53">
        <v>6632.87</v>
      </c>
      <c r="F193" s="23" t="str">
        <f>+IFERROR(VLOOKUP(Tabla1[[#This Row],[Artículo]],'..'!$B$2:$D$569000,3,),"")</f>
        <v/>
      </c>
      <c r="G193" s="24" t="str">
        <f>IF(H193=AF193,"", "Error MC")</f>
        <v>Error MC</v>
      </c>
      <c r="H193" s="25"/>
      <c r="I193" s="54">
        <f>+Tabla1[[#This Row],[MC]]*Tabla1[[#This Row],[Pedido]]*Tabla1[[#This Row],[PVC ]]</f>
        <v>0</v>
      </c>
      <c r="J193" s="26">
        <v>0.21</v>
      </c>
      <c r="K193" s="27"/>
      <c r="L193" s="28" t="s">
        <v>31</v>
      </c>
      <c r="M193" s="53">
        <v>11236.084000000001</v>
      </c>
      <c r="N193" s="55" t="str">
        <f>+IF(Tabla1[[#This Row],[F PMPI]]="SÍ","No","Sí")</f>
        <v>No</v>
      </c>
      <c r="O193" s="53">
        <f>+Tabla1[[#This Row],[PVL]]*1.055</f>
        <v>11854.06862</v>
      </c>
      <c r="P193" s="53">
        <f>+Tabla1[[#This Row],[PVL]]*1.43</f>
        <v>16067.600120000001</v>
      </c>
      <c r="Q193" s="56" t="str">
        <f>+HYPERLINK(Tabla1[[#This Row],[PAG]])</f>
        <v>https://todomusica.com.ar/mini/6872-mw-5v-we.html</v>
      </c>
      <c r="R193" s="71" t="s">
        <v>23338</v>
      </c>
      <c r="S193" s="73"/>
      <c r="T193" s="74"/>
      <c r="U193" s="74"/>
      <c r="V193" s="74"/>
      <c r="W193" s="74"/>
      <c r="X193" s="74"/>
      <c r="Y193" s="35"/>
      <c r="Z193" s="35" t="s">
        <v>401</v>
      </c>
      <c r="AA193" s="36">
        <v>1</v>
      </c>
      <c r="AB193" s="35" t="s">
        <v>9849</v>
      </c>
      <c r="AC193" s="35" t="str">
        <f>+IF(Tabla1[[#This Row],[STK]]="no","Sin STK", "STK disponible")</f>
        <v>Sin STK</v>
      </c>
      <c r="AD193" s="35">
        <f>+I193*J193</f>
        <v>0</v>
      </c>
      <c r="AE193" s="35">
        <f>+I193*K193</f>
        <v>0</v>
      </c>
      <c r="AF193" s="36">
        <f>IF(Tabla1[[#This Row],[ref pack]]=1,Tabla1[[#This Row],[Pedido]],LCM(Tabla1[[#This Row],[MC VIEJO]],Tabla1[[#This Row],[Pedido]]))</f>
        <v>1</v>
      </c>
      <c r="AG193" s="36">
        <f>+VLOOKUP(Tabla1[[#This Row],[Artículo]],'.'!$B$2:$D$11481,3,)</f>
        <v>1</v>
      </c>
      <c r="AH193" s="37" t="str">
        <f>+IFERROR(SEARCH("pack",Tabla1[[#This Row],[PACK]]),"")</f>
        <v/>
      </c>
    </row>
    <row r="194" spans="1:34" ht="24" customHeight="1" x14ac:dyDescent="0.2">
      <c r="A194" s="50" t="s">
        <v>142</v>
      </c>
      <c r="B194" s="51" t="s">
        <v>402</v>
      </c>
      <c r="C194" s="29" t="s">
        <v>403</v>
      </c>
      <c r="D194" s="52" t="s">
        <v>9841</v>
      </c>
      <c r="E194" s="53">
        <v>7776.46</v>
      </c>
      <c r="F194" s="23" t="str">
        <f>+IFERROR(VLOOKUP(Tabla1[[#This Row],[Artículo]],'..'!$B$2:$D$569000,3,),"")</f>
        <v/>
      </c>
      <c r="G194" s="24" t="str">
        <f>IF(H194=AF194,"", "Error MC")</f>
        <v>Error MC</v>
      </c>
      <c r="H194" s="25"/>
      <c r="I194" s="54">
        <f>+Tabla1[[#This Row],[MC]]*Tabla1[[#This Row],[Pedido]]*Tabla1[[#This Row],[PVC ]]</f>
        <v>0</v>
      </c>
      <c r="J194" s="26">
        <v>0.21</v>
      </c>
      <c r="K194" s="27"/>
      <c r="L194" s="28" t="s">
        <v>31</v>
      </c>
      <c r="M194" s="53">
        <v>13173.317999999999</v>
      </c>
      <c r="N194" s="55" t="str">
        <f>+IF(Tabla1[[#This Row],[F PMPI]]="SÍ","No","Sí")</f>
        <v>No</v>
      </c>
      <c r="O194" s="53">
        <f>+Tabla1[[#This Row],[PVL]]*1.055</f>
        <v>13897.850489999999</v>
      </c>
      <c r="P194" s="53">
        <f>+Tabla1[[#This Row],[PVL]]*1.43</f>
        <v>18837.844739999997</v>
      </c>
      <c r="Q194" s="56" t="str">
        <f>+HYPERLINK(Tabla1[[#This Row],[PAG]])</f>
        <v>https://todomusica.com.ar/mini/6873-mw-8v-bk.html</v>
      </c>
      <c r="R194" s="71" t="s">
        <v>23338</v>
      </c>
      <c r="S194" s="73"/>
      <c r="T194" s="74"/>
      <c r="U194" s="74"/>
      <c r="V194" s="74"/>
      <c r="W194" s="74"/>
      <c r="X194" s="74"/>
      <c r="Y194" s="35"/>
      <c r="Z194" s="35" t="s">
        <v>404</v>
      </c>
      <c r="AA194" s="36">
        <v>1</v>
      </c>
      <c r="AB194" s="35" t="s">
        <v>9849</v>
      </c>
      <c r="AC194" s="35" t="str">
        <f>+IF(Tabla1[[#This Row],[STK]]="no","Sin STK", "STK disponible")</f>
        <v>STK disponible</v>
      </c>
      <c r="AD194" s="35">
        <f>+I194*J194</f>
        <v>0</v>
      </c>
      <c r="AE194" s="35">
        <f>+I194*K194</f>
        <v>0</v>
      </c>
      <c r="AF194" s="36">
        <f>IF(Tabla1[[#This Row],[ref pack]]=1,Tabla1[[#This Row],[Pedido]],LCM(Tabla1[[#This Row],[MC VIEJO]],Tabla1[[#This Row],[Pedido]]))</f>
        <v>1</v>
      </c>
      <c r="AG194" s="36">
        <f>+VLOOKUP(Tabla1[[#This Row],[Artículo]],'.'!$B$2:$D$11481,3,)</f>
        <v>1</v>
      </c>
      <c r="AH194" s="37" t="str">
        <f>+IFERROR(SEARCH("pack",Tabla1[[#This Row],[PACK]]),"")</f>
        <v/>
      </c>
    </row>
    <row r="195" spans="1:34" ht="24" customHeight="1" x14ac:dyDescent="0.2">
      <c r="A195" s="50" t="s">
        <v>142</v>
      </c>
      <c r="B195" s="51" t="s">
        <v>405</v>
      </c>
      <c r="C195" s="29" t="s">
        <v>406</v>
      </c>
      <c r="D195" s="52" t="s">
        <v>9841</v>
      </c>
      <c r="E195" s="53">
        <v>8005.15</v>
      </c>
      <c r="F195" s="23" t="str">
        <f>+IFERROR(VLOOKUP(Tabla1[[#This Row],[Artículo]],'..'!$B$2:$D$569000,3,),"")</f>
        <v/>
      </c>
      <c r="G195" s="24" t="str">
        <f>IF(H195=AF195,"", "Error MC")</f>
        <v>Error MC</v>
      </c>
      <c r="H195" s="25"/>
      <c r="I195" s="54">
        <f>+Tabla1[[#This Row],[MC]]*Tabla1[[#This Row],[Pedido]]*Tabla1[[#This Row],[PVC ]]</f>
        <v>0</v>
      </c>
      <c r="J195" s="26">
        <v>0.21</v>
      </c>
      <c r="K195" s="27"/>
      <c r="L195" s="28" t="s">
        <v>31</v>
      </c>
      <c r="M195" s="53">
        <v>13560.724</v>
      </c>
      <c r="N195" s="55" t="str">
        <f>+IF(Tabla1[[#This Row],[F PMPI]]="SÍ","No","Sí")</f>
        <v>No</v>
      </c>
      <c r="O195" s="53">
        <f>+Tabla1[[#This Row],[PVL]]*1.055</f>
        <v>14306.563819999999</v>
      </c>
      <c r="P195" s="53">
        <f>+Tabla1[[#This Row],[PVL]]*1.43</f>
        <v>19391.835319999998</v>
      </c>
      <c r="Q195" s="56" t="str">
        <f>+HYPERLINK(Tabla1[[#This Row],[PAG]])</f>
        <v>https://todomusica.com.ar/productos-sin-categorias-de-netsuite/6672-mx-12b-bk.html</v>
      </c>
      <c r="R195" s="71" t="s">
        <v>23338</v>
      </c>
      <c r="S195" s="73"/>
      <c r="T195" s="74"/>
      <c r="U195" s="74"/>
      <c r="V195" s="74"/>
      <c r="W195" s="74"/>
      <c r="X195" s="74"/>
      <c r="Y195" s="35"/>
      <c r="Z195" s="35" t="s">
        <v>407</v>
      </c>
      <c r="AA195" s="36">
        <v>1</v>
      </c>
      <c r="AB195" s="35" t="s">
        <v>9849</v>
      </c>
      <c r="AC195" s="35" t="str">
        <f>+IF(Tabla1[[#This Row],[STK]]="no","Sin STK", "STK disponible")</f>
        <v>STK disponible</v>
      </c>
      <c r="AD195" s="35">
        <f>+I195*J195</f>
        <v>0</v>
      </c>
      <c r="AE195" s="35">
        <f>+I195*K195</f>
        <v>0</v>
      </c>
      <c r="AF195" s="36">
        <f>IF(Tabla1[[#This Row],[ref pack]]=1,Tabla1[[#This Row],[Pedido]],LCM(Tabla1[[#This Row],[MC VIEJO]],Tabla1[[#This Row],[Pedido]]))</f>
        <v>1</v>
      </c>
      <c r="AG195" s="36">
        <f>+VLOOKUP(Tabla1[[#This Row],[Artículo]],'.'!$B$2:$D$11481,3,)</f>
        <v>1</v>
      </c>
      <c r="AH195" s="37" t="str">
        <f>+IFERROR(SEARCH("pack",Tabla1[[#This Row],[PACK]]),"")</f>
        <v/>
      </c>
    </row>
    <row r="196" spans="1:34" ht="24" customHeight="1" x14ac:dyDescent="0.2">
      <c r="A196" s="50" t="s">
        <v>142</v>
      </c>
      <c r="B196" s="51" t="s">
        <v>408</v>
      </c>
      <c r="C196" s="29" t="s">
        <v>409</v>
      </c>
      <c r="D196" s="52" t="s">
        <v>9841</v>
      </c>
      <c r="E196" s="53">
        <v>8005.15</v>
      </c>
      <c r="F196" s="23" t="str">
        <f>+IFERROR(VLOOKUP(Tabla1[[#This Row],[Artículo]],'..'!$B$2:$D$569000,3,),"")</f>
        <v/>
      </c>
      <c r="G196" s="24" t="str">
        <f>IF(H196=AF196,"", "Error MC")</f>
        <v>Error MC</v>
      </c>
      <c r="H196" s="25"/>
      <c r="I196" s="54">
        <f>+Tabla1[[#This Row],[MC]]*Tabla1[[#This Row],[Pedido]]*Tabla1[[#This Row],[PVC ]]</f>
        <v>0</v>
      </c>
      <c r="J196" s="26">
        <v>0.21</v>
      </c>
      <c r="K196" s="27"/>
      <c r="L196" s="28" t="s">
        <v>31</v>
      </c>
      <c r="M196" s="53">
        <v>13560.724</v>
      </c>
      <c r="N196" s="55" t="str">
        <f>+IF(Tabla1[[#This Row],[F PMPI]]="SÍ","No","Sí")</f>
        <v>No</v>
      </c>
      <c r="O196" s="53">
        <f>+Tabla1[[#This Row],[PVL]]*1.055</f>
        <v>14306.563819999999</v>
      </c>
      <c r="P196" s="53">
        <f>+Tabla1[[#This Row],[PVL]]*1.43</f>
        <v>19391.835319999998</v>
      </c>
      <c r="Q196" s="56" t="str">
        <f>+HYPERLINK(Tabla1[[#This Row],[PAG]])</f>
        <v>https://todomusica.com.ar/productos-sin-categorias-de-netsuite/6672-mx-12b-bk.html</v>
      </c>
      <c r="R196" s="71" t="s">
        <v>23338</v>
      </c>
      <c r="S196" s="73"/>
      <c r="T196" s="74"/>
      <c r="U196" s="74"/>
      <c r="V196" s="74"/>
      <c r="W196" s="74"/>
      <c r="X196" s="74"/>
      <c r="Y196" s="35"/>
      <c r="Z196" s="35" t="s">
        <v>407</v>
      </c>
      <c r="AA196" s="36">
        <v>1</v>
      </c>
      <c r="AB196" s="35" t="s">
        <v>9849</v>
      </c>
      <c r="AC196" s="35" t="str">
        <f>+IF(Tabla1[[#This Row],[STK]]="no","Sin STK", "STK disponible")</f>
        <v>STK disponible</v>
      </c>
      <c r="AD196" s="35">
        <f>+I196*J196</f>
        <v>0</v>
      </c>
      <c r="AE196" s="35">
        <f>+I196*K196</f>
        <v>0</v>
      </c>
      <c r="AF196" s="36">
        <f>IF(Tabla1[[#This Row],[ref pack]]=1,Tabla1[[#This Row],[Pedido]],LCM(Tabla1[[#This Row],[MC VIEJO]],Tabla1[[#This Row],[Pedido]]))</f>
        <v>1</v>
      </c>
      <c r="AG196" s="36">
        <f>+VLOOKUP(Tabla1[[#This Row],[Artículo]],'.'!$B$2:$D$11481,3,)</f>
        <v>1</v>
      </c>
      <c r="AH196" s="37" t="str">
        <f>+IFERROR(SEARCH("pack",Tabla1[[#This Row],[PACK]]),"")</f>
        <v/>
      </c>
    </row>
    <row r="197" spans="1:34" ht="24" customHeight="1" x14ac:dyDescent="0.2">
      <c r="A197" s="50" t="s">
        <v>142</v>
      </c>
      <c r="B197" s="51" t="s">
        <v>23341</v>
      </c>
      <c r="C197" s="29" t="s">
        <v>23353</v>
      </c>
      <c r="D197" s="52" t="s">
        <v>9841</v>
      </c>
      <c r="E197" s="53">
        <v>8005.15</v>
      </c>
      <c r="F197" s="23" t="str">
        <f>+IFERROR(VLOOKUP(Tabla1[[#This Row],[Artículo]],'..'!$B$2:$D$569000,3,),"")</f>
        <v/>
      </c>
      <c r="G197" s="24" t="e">
        <f>IF(H197=AF197,"", "Error MC")</f>
        <v>#N/A</v>
      </c>
      <c r="H197" s="25"/>
      <c r="I197" s="54">
        <f>+Tabla1[[#This Row],[MC]]*Tabla1[[#This Row],[Pedido]]*Tabla1[[#This Row],[PVC ]]</f>
        <v>0</v>
      </c>
      <c r="J197" s="26">
        <v>0.21</v>
      </c>
      <c r="K197" s="27"/>
      <c r="L197" s="28" t="s">
        <v>31</v>
      </c>
      <c r="M197" s="53">
        <v>13560.724</v>
      </c>
      <c r="N197" s="55" t="str">
        <f>+IF(Tabla1[[#This Row],[F PMPI]]="SÍ","No","Sí")</f>
        <v>No</v>
      </c>
      <c r="O197" s="53">
        <f>+Tabla1[[#This Row],[PVL]]*1.055</f>
        <v>14306.563819999999</v>
      </c>
      <c r="P197" s="53">
        <f>+Tabla1[[#This Row],[PVL]]*1.43</f>
        <v>19391.835319999998</v>
      </c>
      <c r="Q197" s="56" t="str">
        <f>+HYPERLINK(Tabla1[[#This Row],[PAG]])</f>
        <v/>
      </c>
      <c r="R197" s="71" t="s">
        <v>23338</v>
      </c>
      <c r="S197" s="73"/>
      <c r="T197" s="74"/>
      <c r="U197" s="74"/>
      <c r="V197" s="74"/>
      <c r="W197" s="74"/>
      <c r="X197" s="74"/>
      <c r="Y197" s="35"/>
      <c r="Z197" s="35" t="s">
        <v>65</v>
      </c>
      <c r="AA197" s="36">
        <v>1</v>
      </c>
      <c r="AB197" s="35" t="s">
        <v>9849</v>
      </c>
      <c r="AC197" s="35" t="str">
        <f>+IF(Tabla1[[#This Row],[STK]]="no","Sin STK", "STK disponible")</f>
        <v>STK disponible</v>
      </c>
      <c r="AD197" s="35">
        <f>+I197*J197</f>
        <v>0</v>
      </c>
      <c r="AE197" s="35">
        <f>+I197*K197</f>
        <v>0</v>
      </c>
      <c r="AF197" s="36" t="e">
        <f>IF(Tabla1[[#This Row],[ref pack]]=1,Tabla1[[#This Row],[Pedido]],LCM(Tabla1[[#This Row],[MC VIEJO]],Tabla1[[#This Row],[Pedido]]))</f>
        <v>#N/A</v>
      </c>
      <c r="AG197" s="36" t="e">
        <f>+VLOOKUP(Tabla1[[#This Row],[Artículo]],'.'!$B$2:$D$11481,3,)</f>
        <v>#N/A</v>
      </c>
      <c r="AH197" s="37" t="str">
        <f>+IFERROR(SEARCH("pack",Tabla1[[#This Row],[PACK]]),"")</f>
        <v/>
      </c>
    </row>
    <row r="198" spans="1:34" ht="24" customHeight="1" x14ac:dyDescent="0.2">
      <c r="A198" s="50" t="s">
        <v>142</v>
      </c>
      <c r="B198" s="51" t="s">
        <v>410</v>
      </c>
      <c r="C198" s="29" t="s">
        <v>411</v>
      </c>
      <c r="D198" s="52" t="s">
        <v>9841</v>
      </c>
      <c r="E198" s="53">
        <v>8005.15</v>
      </c>
      <c r="F198" s="23" t="str">
        <f>+IFERROR(VLOOKUP(Tabla1[[#This Row],[Artículo]],'..'!$B$2:$D$569000,3,),"")</f>
        <v/>
      </c>
      <c r="G198" s="24" t="str">
        <f>IF(H198=AF198,"", "Error MC")</f>
        <v>Error MC</v>
      </c>
      <c r="H198" s="25"/>
      <c r="I198" s="54">
        <f>+Tabla1[[#This Row],[MC]]*Tabla1[[#This Row],[Pedido]]*Tabla1[[#This Row],[PVC ]]</f>
        <v>0</v>
      </c>
      <c r="J198" s="26">
        <v>0.21</v>
      </c>
      <c r="K198" s="27"/>
      <c r="L198" s="28" t="s">
        <v>31</v>
      </c>
      <c r="M198" s="53">
        <v>13560.724</v>
      </c>
      <c r="N198" s="55" t="str">
        <f>+IF(Tabla1[[#This Row],[F PMPI]]="SÍ","No","Sí")</f>
        <v>No</v>
      </c>
      <c r="O198" s="53">
        <f>+Tabla1[[#This Row],[PVL]]*1.055</f>
        <v>14306.563819999999</v>
      </c>
      <c r="P198" s="53">
        <f>+Tabla1[[#This Row],[PVL]]*1.43</f>
        <v>19391.835319999998</v>
      </c>
      <c r="Q198" s="56" t="str">
        <f>+HYPERLINK(Tabla1[[#This Row],[PAG]])</f>
        <v>https://todomusica.com.ar/productos-sin-categorias-de-netsuite/6672-mx-12b-bk.html</v>
      </c>
      <c r="R198" s="71" t="s">
        <v>23338</v>
      </c>
      <c r="S198" s="73"/>
      <c r="T198" s="74"/>
      <c r="U198" s="74"/>
      <c r="V198" s="74"/>
      <c r="W198" s="74"/>
      <c r="X198" s="74"/>
      <c r="Y198" s="35"/>
      <c r="Z198" s="35" t="s">
        <v>407</v>
      </c>
      <c r="AA198" s="36">
        <v>1</v>
      </c>
      <c r="AB198" s="35" t="s">
        <v>9849</v>
      </c>
      <c r="AC198" s="35" t="str">
        <f>+IF(Tabla1[[#This Row],[STK]]="no","Sin STK", "STK disponible")</f>
        <v>STK disponible</v>
      </c>
      <c r="AD198" s="35">
        <f>+I198*J198</f>
        <v>0</v>
      </c>
      <c r="AE198" s="35">
        <f>+I198*K198</f>
        <v>0</v>
      </c>
      <c r="AF198" s="36">
        <f>IF(Tabla1[[#This Row],[ref pack]]=1,Tabla1[[#This Row],[Pedido]],LCM(Tabla1[[#This Row],[MC VIEJO]],Tabla1[[#This Row],[Pedido]]))</f>
        <v>1</v>
      </c>
      <c r="AG198" s="36">
        <f>+VLOOKUP(Tabla1[[#This Row],[Artículo]],'.'!$B$2:$D$11481,3,)</f>
        <v>1</v>
      </c>
      <c r="AH198" s="37" t="str">
        <f>+IFERROR(SEARCH("pack",Tabla1[[#This Row],[PACK]]),"")</f>
        <v/>
      </c>
    </row>
    <row r="199" spans="1:34" ht="24" customHeight="1" x14ac:dyDescent="0.2">
      <c r="A199" s="50" t="s">
        <v>142</v>
      </c>
      <c r="B199" s="51" t="s">
        <v>412</v>
      </c>
      <c r="C199" s="29" t="s">
        <v>413</v>
      </c>
      <c r="D199" s="52" t="s">
        <v>9841</v>
      </c>
      <c r="E199" s="53">
        <v>8005.15</v>
      </c>
      <c r="F199" s="23" t="str">
        <f>+IFERROR(VLOOKUP(Tabla1[[#This Row],[Artículo]],'..'!$B$2:$D$569000,3,),"")</f>
        <v/>
      </c>
      <c r="G199" s="24" t="str">
        <f>IF(H199=AF199,"", "Error MC")</f>
        <v>Error MC</v>
      </c>
      <c r="H199" s="25"/>
      <c r="I199" s="54">
        <f>+Tabla1[[#This Row],[MC]]*Tabla1[[#This Row],[Pedido]]*Tabla1[[#This Row],[PVC ]]</f>
        <v>0</v>
      </c>
      <c r="J199" s="26">
        <v>0.21</v>
      </c>
      <c r="K199" s="27"/>
      <c r="L199" s="28" t="s">
        <v>31</v>
      </c>
      <c r="M199" s="53">
        <v>13560.724</v>
      </c>
      <c r="N199" s="55" t="str">
        <f>+IF(Tabla1[[#This Row],[F PMPI]]="SÍ","No","Sí")</f>
        <v>No</v>
      </c>
      <c r="O199" s="53">
        <f>+Tabla1[[#This Row],[PVL]]*1.055</f>
        <v>14306.563819999999</v>
      </c>
      <c r="P199" s="53">
        <f>+Tabla1[[#This Row],[PVL]]*1.43</f>
        <v>19391.835319999998</v>
      </c>
      <c r="Q199" s="56" t="str">
        <f>+HYPERLINK(Tabla1[[#This Row],[PAG]])</f>
        <v>https://todomusica.com.ar/productos-sin-categorias-de-netsuite/6672-mx-12b-bk.html</v>
      </c>
      <c r="R199" s="71" t="s">
        <v>23338</v>
      </c>
      <c r="S199" s="73"/>
      <c r="T199" s="74"/>
      <c r="U199" s="74"/>
      <c r="V199" s="74"/>
      <c r="W199" s="74"/>
      <c r="X199" s="74"/>
      <c r="Y199" s="35"/>
      <c r="Z199" s="35" t="s">
        <v>407</v>
      </c>
      <c r="AA199" s="36">
        <v>1</v>
      </c>
      <c r="AB199" s="35" t="s">
        <v>9849</v>
      </c>
      <c r="AC199" s="35" t="str">
        <f>+IF(Tabla1[[#This Row],[STK]]="no","Sin STK", "STK disponible")</f>
        <v>STK disponible</v>
      </c>
      <c r="AD199" s="35">
        <f>+I199*J199</f>
        <v>0</v>
      </c>
      <c r="AE199" s="35">
        <f>+I199*K199</f>
        <v>0</v>
      </c>
      <c r="AF199" s="36">
        <f>IF(Tabla1[[#This Row],[ref pack]]=1,Tabla1[[#This Row],[Pedido]],LCM(Tabla1[[#This Row],[MC VIEJO]],Tabla1[[#This Row],[Pedido]]))</f>
        <v>1</v>
      </c>
      <c r="AG199" s="36">
        <f>+VLOOKUP(Tabla1[[#This Row],[Artículo]],'.'!$B$2:$D$11481,3,)</f>
        <v>1</v>
      </c>
      <c r="AH199" s="37" t="str">
        <f>+IFERROR(SEARCH("pack",Tabla1[[#This Row],[PACK]]),"")</f>
        <v/>
      </c>
    </row>
    <row r="200" spans="1:34" ht="24" customHeight="1" x14ac:dyDescent="0.2">
      <c r="A200" s="50" t="s">
        <v>142</v>
      </c>
      <c r="B200" s="51" t="s">
        <v>23342</v>
      </c>
      <c r="C200" s="29" t="s">
        <v>23354</v>
      </c>
      <c r="D200" s="52" t="s">
        <v>9841</v>
      </c>
      <c r="E200" s="53">
        <v>8005.15</v>
      </c>
      <c r="F200" s="23" t="str">
        <f>+IFERROR(VLOOKUP(Tabla1[[#This Row],[Artículo]],'..'!$B$2:$D$569000,3,),"")</f>
        <v/>
      </c>
      <c r="G200" s="24" t="e">
        <f>IF(H200=AF200,"", "Error MC")</f>
        <v>#N/A</v>
      </c>
      <c r="H200" s="25"/>
      <c r="I200" s="54">
        <f>+Tabla1[[#This Row],[MC]]*Tabla1[[#This Row],[Pedido]]*Tabla1[[#This Row],[PVC ]]</f>
        <v>0</v>
      </c>
      <c r="J200" s="26">
        <v>0.21</v>
      </c>
      <c r="K200" s="27"/>
      <c r="L200" s="28" t="s">
        <v>31</v>
      </c>
      <c r="M200" s="53">
        <v>13560.724</v>
      </c>
      <c r="N200" s="55" t="str">
        <f>+IF(Tabla1[[#This Row],[F PMPI]]="SÍ","No","Sí")</f>
        <v>No</v>
      </c>
      <c r="O200" s="53">
        <f>+Tabla1[[#This Row],[PVL]]*1.055</f>
        <v>14306.563819999999</v>
      </c>
      <c r="P200" s="53">
        <f>+Tabla1[[#This Row],[PVL]]*1.43</f>
        <v>19391.835319999998</v>
      </c>
      <c r="Q200" s="56" t="str">
        <f>+HYPERLINK(Tabla1[[#This Row],[PAG]])</f>
        <v/>
      </c>
      <c r="R200" s="71" t="s">
        <v>23338</v>
      </c>
      <c r="S200" s="73"/>
      <c r="T200" s="74"/>
      <c r="U200" s="74"/>
      <c r="V200" s="74"/>
      <c r="W200" s="74"/>
      <c r="X200" s="74"/>
      <c r="Y200" s="35"/>
      <c r="Z200" s="35" t="s">
        <v>65</v>
      </c>
      <c r="AA200" s="36">
        <v>1</v>
      </c>
      <c r="AB200" s="35" t="s">
        <v>9849</v>
      </c>
      <c r="AC200" s="35" t="str">
        <f>+IF(Tabla1[[#This Row],[STK]]="no","Sin STK", "STK disponible")</f>
        <v>STK disponible</v>
      </c>
      <c r="AD200" s="35">
        <f>+I200*J200</f>
        <v>0</v>
      </c>
      <c r="AE200" s="35">
        <f>+I200*K200</f>
        <v>0</v>
      </c>
      <c r="AF200" s="36" t="e">
        <f>IF(Tabla1[[#This Row],[ref pack]]=1,Tabla1[[#This Row],[Pedido]],LCM(Tabla1[[#This Row],[MC VIEJO]],Tabla1[[#This Row],[Pedido]]))</f>
        <v>#N/A</v>
      </c>
      <c r="AG200" s="36" t="e">
        <f>+VLOOKUP(Tabla1[[#This Row],[Artículo]],'.'!$B$2:$D$11481,3,)</f>
        <v>#N/A</v>
      </c>
      <c r="AH200" s="37" t="str">
        <f>+IFERROR(SEARCH("pack",Tabla1[[#This Row],[PACK]]),"")</f>
        <v/>
      </c>
    </row>
    <row r="201" spans="1:34" ht="24" customHeight="1" x14ac:dyDescent="0.2">
      <c r="A201" s="50" t="s">
        <v>142</v>
      </c>
      <c r="B201" s="51" t="s">
        <v>414</v>
      </c>
      <c r="C201" s="29" t="s">
        <v>406</v>
      </c>
      <c r="D201" s="52" t="s">
        <v>9841</v>
      </c>
      <c r="E201" s="53">
        <v>8920.0499999999993</v>
      </c>
      <c r="F201" s="23" t="str">
        <f>+IFERROR(VLOOKUP(Tabla1[[#This Row],[Artículo]],'..'!$B$2:$D$569000,3,),"")</f>
        <v/>
      </c>
      <c r="G201" s="24" t="str">
        <f>IF(H201=AF201,"", "Error MC")</f>
        <v>Error MC</v>
      </c>
      <c r="H201" s="25"/>
      <c r="I201" s="54">
        <f>+Tabla1[[#This Row],[MC]]*Tabla1[[#This Row],[Pedido]]*Tabla1[[#This Row],[PVC ]]</f>
        <v>0</v>
      </c>
      <c r="J201" s="26">
        <v>0.21</v>
      </c>
      <c r="K201" s="27"/>
      <c r="L201" s="28" t="s">
        <v>31</v>
      </c>
      <c r="M201" s="53">
        <v>15110.565000000001</v>
      </c>
      <c r="N201" s="55" t="str">
        <f>+IF(Tabla1[[#This Row],[F PMPI]]="SÍ","No","Sí")</f>
        <v>No</v>
      </c>
      <c r="O201" s="53">
        <f>+Tabla1[[#This Row],[PVL]]*1.055</f>
        <v>15941.646074999999</v>
      </c>
      <c r="P201" s="53">
        <f>+Tabla1[[#This Row],[PVL]]*1.43</f>
        <v>21608.107950000001</v>
      </c>
      <c r="Q201" s="56" t="str">
        <f>+HYPERLINK(Tabla1[[#This Row],[PAG]])</f>
        <v>https://todomusica.com.ar/escritorio/6262-mx-120b.html</v>
      </c>
      <c r="R201" s="71" t="s">
        <v>23338</v>
      </c>
      <c r="S201" s="73"/>
      <c r="T201" s="74"/>
      <c r="U201" s="74"/>
      <c r="V201" s="74"/>
      <c r="W201" s="74"/>
      <c r="X201" s="74"/>
      <c r="Y201" s="35"/>
      <c r="Z201" s="35" t="s">
        <v>415</v>
      </c>
      <c r="AA201" s="36">
        <v>1</v>
      </c>
      <c r="AB201" s="35" t="s">
        <v>9849</v>
      </c>
      <c r="AC201" s="35" t="str">
        <f>+IF(Tabla1[[#This Row],[STK]]="no","Sin STK", "STK disponible")</f>
        <v>STK disponible</v>
      </c>
      <c r="AD201" s="35">
        <f>+I201*J201</f>
        <v>0</v>
      </c>
      <c r="AE201" s="35">
        <f>+I201*K201</f>
        <v>0</v>
      </c>
      <c r="AF201" s="36">
        <f>IF(Tabla1[[#This Row],[ref pack]]=1,Tabla1[[#This Row],[Pedido]],LCM(Tabla1[[#This Row],[MC VIEJO]],Tabla1[[#This Row],[Pedido]]))</f>
        <v>1</v>
      </c>
      <c r="AG201" s="36">
        <f>+VLOOKUP(Tabla1[[#This Row],[Artículo]],'.'!$B$2:$D$11481,3,)</f>
        <v>1</v>
      </c>
      <c r="AH201" s="37" t="str">
        <f>+IFERROR(SEARCH("pack",Tabla1[[#This Row],[PACK]]),"")</f>
        <v/>
      </c>
    </row>
    <row r="202" spans="1:34" ht="24" customHeight="1" x14ac:dyDescent="0.2">
      <c r="A202" s="50" t="s">
        <v>142</v>
      </c>
      <c r="B202" s="51" t="s">
        <v>416</v>
      </c>
      <c r="C202" s="29" t="s">
        <v>417</v>
      </c>
      <c r="D202" s="52" t="s">
        <v>27</v>
      </c>
      <c r="E202" s="53">
        <v>6415.97</v>
      </c>
      <c r="F202" s="23" t="str">
        <f>+IFERROR(VLOOKUP(Tabla1[[#This Row],[Artículo]],'..'!$B$2:$D$569000,3,),"")</f>
        <v/>
      </c>
      <c r="G202" s="24" t="str">
        <f>IF(H202=AF202,"", "Error MC")</f>
        <v>Error MC</v>
      </c>
      <c r="H202" s="25"/>
      <c r="I202" s="54">
        <f>+Tabla1[[#This Row],[MC]]*Tabla1[[#This Row],[Pedido]]*Tabla1[[#This Row],[PVC ]]</f>
        <v>0</v>
      </c>
      <c r="J202" s="26">
        <v>0.21</v>
      </c>
      <c r="K202" s="27"/>
      <c r="L202" s="28" t="s">
        <v>31</v>
      </c>
      <c r="M202" s="53">
        <v>10868.656000000001</v>
      </c>
      <c r="N202" s="55" t="str">
        <f>+IF(Tabla1[[#This Row],[F PMPI]]="SÍ","No","Sí")</f>
        <v>No</v>
      </c>
      <c r="O202" s="53">
        <f>+Tabla1[[#This Row],[PVL]]*1.055</f>
        <v>11466.43208</v>
      </c>
      <c r="P202" s="53">
        <f>+Tabla1[[#This Row],[PVL]]*1.43</f>
        <v>15542.17808</v>
      </c>
      <c r="Q202" s="56" t="str">
        <f>+HYPERLINK(Tabla1[[#This Row],[PAG]])</f>
        <v>https://todomusica.com.ar/escritorio/8045-mx-8b.html</v>
      </c>
      <c r="R202" s="71" t="s">
        <v>23338</v>
      </c>
      <c r="S202" s="73"/>
      <c r="T202" s="74"/>
      <c r="U202" s="74"/>
      <c r="V202" s="74"/>
      <c r="W202" s="74"/>
      <c r="X202" s="74"/>
      <c r="Y202" s="35"/>
      <c r="Z202" s="35" t="s">
        <v>418</v>
      </c>
      <c r="AA202" s="36">
        <v>1</v>
      </c>
      <c r="AB202" s="35" t="s">
        <v>9849</v>
      </c>
      <c r="AC202" s="35" t="str">
        <f>+IF(Tabla1[[#This Row],[STK]]="no","Sin STK", "STK disponible")</f>
        <v>Sin STK</v>
      </c>
      <c r="AD202" s="35">
        <f>+I202*J202</f>
        <v>0</v>
      </c>
      <c r="AE202" s="35">
        <f>+I202*K202</f>
        <v>0</v>
      </c>
      <c r="AF202" s="36">
        <f>IF(Tabla1[[#This Row],[ref pack]]=1,Tabla1[[#This Row],[Pedido]],LCM(Tabla1[[#This Row],[MC VIEJO]],Tabla1[[#This Row],[Pedido]]))</f>
        <v>1</v>
      </c>
      <c r="AG202" s="36">
        <f>+VLOOKUP(Tabla1[[#This Row],[Artículo]],'.'!$B$2:$D$11481,3,)</f>
        <v>1</v>
      </c>
      <c r="AH202" s="37" t="str">
        <f>+IFERROR(SEARCH("pack",Tabla1[[#This Row],[PACK]]),"")</f>
        <v/>
      </c>
    </row>
    <row r="203" spans="1:34" ht="24" customHeight="1" x14ac:dyDescent="0.2">
      <c r="A203" s="50" t="s">
        <v>142</v>
      </c>
      <c r="B203" s="51" t="s">
        <v>419</v>
      </c>
      <c r="C203" s="29" t="s">
        <v>420</v>
      </c>
      <c r="D203" s="52" t="s">
        <v>9841</v>
      </c>
      <c r="E203" s="53">
        <v>11240.86</v>
      </c>
      <c r="F203" s="23" t="str">
        <f>+IFERROR(VLOOKUP(Tabla1[[#This Row],[Artículo]],'..'!$B$2:$D$569000,3,),"")</f>
        <v/>
      </c>
      <c r="G203" s="24" t="str">
        <f>IF(H203=AF203,"", "Error MC")</f>
        <v>Error MC</v>
      </c>
      <c r="H203" s="25"/>
      <c r="I203" s="54">
        <f>+Tabla1[[#This Row],[MC]]*Tabla1[[#This Row],[Pedido]]*Tabla1[[#This Row],[PVC ]]</f>
        <v>0</v>
      </c>
      <c r="J203" s="26">
        <v>0.21</v>
      </c>
      <c r="K203" s="27"/>
      <c r="L203" s="28" t="s">
        <v>31</v>
      </c>
      <c r="M203" s="53">
        <v>19042.011999999999</v>
      </c>
      <c r="N203" s="55" t="str">
        <f>+IF(Tabla1[[#This Row],[F PMPI]]="SÍ","No","Sí")</f>
        <v>No</v>
      </c>
      <c r="O203" s="53">
        <f>+Tabla1[[#This Row],[PVL]]*1.055</f>
        <v>20089.322659999998</v>
      </c>
      <c r="P203" s="53">
        <f>+Tabla1[[#This Row],[PVL]]*1.43</f>
        <v>27230.077159999997</v>
      </c>
      <c r="Q203" s="56" t="str">
        <f>+HYPERLINK(Tabla1[[#This Row],[PAG]])</f>
        <v>https://todomusica.com.ar/escritorio/8330-ns-10sc-gd.html</v>
      </c>
      <c r="R203" s="71" t="s">
        <v>23338</v>
      </c>
      <c r="S203" s="73"/>
      <c r="T203" s="74"/>
      <c r="U203" s="74"/>
      <c r="V203" s="74"/>
      <c r="W203" s="74"/>
      <c r="X203" s="74"/>
      <c r="Y203" s="35"/>
      <c r="Z203" s="35" t="s">
        <v>421</v>
      </c>
      <c r="AA203" s="36">
        <v>1</v>
      </c>
      <c r="AB203" s="35" t="s">
        <v>9849</v>
      </c>
      <c r="AC203" s="35" t="str">
        <f>+IF(Tabla1[[#This Row],[STK]]="no","Sin STK", "STK disponible")</f>
        <v>STK disponible</v>
      </c>
      <c r="AD203" s="35">
        <f>+I203*J203</f>
        <v>0</v>
      </c>
      <c r="AE203" s="35">
        <f>+I203*K203</f>
        <v>0</v>
      </c>
      <c r="AF203" s="36">
        <f>IF(Tabla1[[#This Row],[ref pack]]=1,Tabla1[[#This Row],[Pedido]],LCM(Tabla1[[#This Row],[MC VIEJO]],Tabla1[[#This Row],[Pedido]]))</f>
        <v>1</v>
      </c>
      <c r="AG203" s="36">
        <f>+VLOOKUP(Tabla1[[#This Row],[Artículo]],'.'!$B$2:$D$11481,3,)</f>
        <v>1</v>
      </c>
      <c r="AH203" s="37" t="str">
        <f>+IFERROR(SEARCH("pack",Tabla1[[#This Row],[PACK]]),"")</f>
        <v/>
      </c>
    </row>
    <row r="204" spans="1:34" ht="24" customHeight="1" x14ac:dyDescent="0.2">
      <c r="A204" s="50" t="s">
        <v>142</v>
      </c>
      <c r="B204" s="51" t="s">
        <v>422</v>
      </c>
      <c r="C204" s="29" t="s">
        <v>423</v>
      </c>
      <c r="D204" s="52" t="s">
        <v>9841</v>
      </c>
      <c r="E204" s="53">
        <v>11240.86</v>
      </c>
      <c r="F204" s="23" t="str">
        <f>+IFERROR(VLOOKUP(Tabla1[[#This Row],[Artículo]],'..'!$B$2:$D$569000,3,),"")</f>
        <v/>
      </c>
      <c r="G204" s="24" t="str">
        <f>IF(H204=AF204,"", "Error MC")</f>
        <v>Error MC</v>
      </c>
      <c r="H204" s="25"/>
      <c r="I204" s="54">
        <f>+Tabla1[[#This Row],[MC]]*Tabla1[[#This Row],[Pedido]]*Tabla1[[#This Row],[PVC ]]</f>
        <v>0</v>
      </c>
      <c r="J204" s="26">
        <v>0.21</v>
      </c>
      <c r="K204" s="27"/>
      <c r="L204" s="28" t="s">
        <v>31</v>
      </c>
      <c r="M204" s="53">
        <v>19042.011999999999</v>
      </c>
      <c r="N204" s="55" t="str">
        <f>+IF(Tabla1[[#This Row],[F PMPI]]="SÍ","No","Sí")</f>
        <v>No</v>
      </c>
      <c r="O204" s="53">
        <f>+Tabla1[[#This Row],[PVL]]*1.055</f>
        <v>20089.322659999998</v>
      </c>
      <c r="P204" s="53">
        <f>+Tabla1[[#This Row],[PVL]]*1.43</f>
        <v>27230.077159999997</v>
      </c>
      <c r="Q204" s="56" t="str">
        <f>+HYPERLINK(Tabla1[[#This Row],[PAG]])</f>
        <v>https://todomusica.com.ar/escritorio/8331-ns-10sc-gy.html</v>
      </c>
      <c r="R204" s="71" t="s">
        <v>23338</v>
      </c>
      <c r="S204" s="73"/>
      <c r="T204" s="74"/>
      <c r="U204" s="74"/>
      <c r="V204" s="74"/>
      <c r="W204" s="74"/>
      <c r="X204" s="74"/>
      <c r="Y204" s="35"/>
      <c r="Z204" s="35" t="s">
        <v>424</v>
      </c>
      <c r="AA204" s="36">
        <v>1</v>
      </c>
      <c r="AB204" s="35" t="s">
        <v>9849</v>
      </c>
      <c r="AC204" s="35" t="str">
        <f>+IF(Tabla1[[#This Row],[STK]]="no","Sin STK", "STK disponible")</f>
        <v>STK disponible</v>
      </c>
      <c r="AD204" s="35">
        <f>+I204*J204</f>
        <v>0</v>
      </c>
      <c r="AE204" s="35">
        <f>+I204*K204</f>
        <v>0</v>
      </c>
      <c r="AF204" s="36">
        <f>IF(Tabla1[[#This Row],[ref pack]]=1,Tabla1[[#This Row],[Pedido]],LCM(Tabla1[[#This Row],[MC VIEJO]],Tabla1[[#This Row],[Pedido]]))</f>
        <v>1</v>
      </c>
      <c r="AG204" s="36">
        <f>+VLOOKUP(Tabla1[[#This Row],[Artículo]],'.'!$B$2:$D$11481,3,)</f>
        <v>1</v>
      </c>
      <c r="AH204" s="37" t="str">
        <f>+IFERROR(SEARCH("pack",Tabla1[[#This Row],[PACK]]),"")</f>
        <v/>
      </c>
    </row>
    <row r="205" spans="1:34" ht="24" customHeight="1" x14ac:dyDescent="0.2">
      <c r="A205" s="50" t="s">
        <v>142</v>
      </c>
      <c r="B205" s="51" t="s">
        <v>425</v>
      </c>
      <c r="C205" s="29" t="s">
        <v>426</v>
      </c>
      <c r="D205" s="52" t="s">
        <v>9841</v>
      </c>
      <c r="E205" s="53">
        <v>11240.86</v>
      </c>
      <c r="F205" s="23" t="str">
        <f>+IFERROR(VLOOKUP(Tabla1[[#This Row],[Artículo]],'..'!$B$2:$D$569000,3,),"")</f>
        <v/>
      </c>
      <c r="G205" s="24" t="str">
        <f>IF(H205=AF205,"", "Error MC")</f>
        <v>Error MC</v>
      </c>
      <c r="H205" s="25"/>
      <c r="I205" s="54">
        <f>+Tabla1[[#This Row],[MC]]*Tabla1[[#This Row],[Pedido]]*Tabla1[[#This Row],[PVC ]]</f>
        <v>0</v>
      </c>
      <c r="J205" s="26">
        <v>0.21</v>
      </c>
      <c r="K205" s="27"/>
      <c r="L205" s="28" t="s">
        <v>31</v>
      </c>
      <c r="M205" s="53">
        <v>19042.011999999999</v>
      </c>
      <c r="N205" s="55" t="str">
        <f>+IF(Tabla1[[#This Row],[F PMPI]]="SÍ","No","Sí")</f>
        <v>No</v>
      </c>
      <c r="O205" s="53">
        <f>+Tabla1[[#This Row],[PVL]]*1.055</f>
        <v>20089.322659999998</v>
      </c>
      <c r="P205" s="53">
        <f>+Tabla1[[#This Row],[PVL]]*1.43</f>
        <v>27230.077159999997</v>
      </c>
      <c r="Q205" s="56" t="str">
        <f>+HYPERLINK(Tabla1[[#This Row],[PAG]])</f>
        <v>https://todomusica.com.ar/escritorio/8332-ns-10sc-ny.html</v>
      </c>
      <c r="R205" s="71" t="s">
        <v>23338</v>
      </c>
      <c r="S205" s="73"/>
      <c r="T205" s="74"/>
      <c r="U205" s="74"/>
      <c r="V205" s="74"/>
      <c r="W205" s="74"/>
      <c r="X205" s="74"/>
      <c r="Y205" s="35"/>
      <c r="Z205" s="35" t="s">
        <v>427</v>
      </c>
      <c r="AA205" s="36">
        <v>1</v>
      </c>
      <c r="AB205" s="35" t="s">
        <v>9849</v>
      </c>
      <c r="AC205" s="35" t="str">
        <f>+IF(Tabla1[[#This Row],[STK]]="no","Sin STK", "STK disponible")</f>
        <v>STK disponible</v>
      </c>
      <c r="AD205" s="35">
        <f>+I205*J205</f>
        <v>0</v>
      </c>
      <c r="AE205" s="35">
        <f>+I205*K205</f>
        <v>0</v>
      </c>
      <c r="AF205" s="36">
        <f>IF(Tabla1[[#This Row],[ref pack]]=1,Tabla1[[#This Row],[Pedido]],LCM(Tabla1[[#This Row],[MC VIEJO]],Tabla1[[#This Row],[Pedido]]))</f>
        <v>1</v>
      </c>
      <c r="AG205" s="36">
        <f>+VLOOKUP(Tabla1[[#This Row],[Artículo]],'.'!$B$2:$D$11481,3,)</f>
        <v>1</v>
      </c>
      <c r="AH205" s="37" t="str">
        <f>+IFERROR(SEARCH("pack",Tabla1[[#This Row],[PACK]]),"")</f>
        <v/>
      </c>
    </row>
    <row r="206" spans="1:34" ht="24" customHeight="1" x14ac:dyDescent="0.2">
      <c r="A206" s="50" t="s">
        <v>142</v>
      </c>
      <c r="B206" s="51" t="s">
        <v>430</v>
      </c>
      <c r="C206" s="29" t="s">
        <v>431</v>
      </c>
      <c r="D206" s="52" t="s">
        <v>9841</v>
      </c>
      <c r="E206" s="53">
        <v>7194.28</v>
      </c>
      <c r="F206" s="23" t="str">
        <f>+IFERROR(VLOOKUP(Tabla1[[#This Row],[Artículo]],'..'!$B$2:$D$569000,3,),"")</f>
        <v/>
      </c>
      <c r="G206" s="24" t="str">
        <f>IF(H206=AF206,"", "Error MC")</f>
        <v>Error MC</v>
      </c>
      <c r="H206" s="25"/>
      <c r="I206" s="54">
        <f>+Tabla1[[#This Row],[MC]]*Tabla1[[#This Row],[Pedido]]*Tabla1[[#This Row],[PVC ]]</f>
        <v>0</v>
      </c>
      <c r="J206" s="26">
        <v>0.21</v>
      </c>
      <c r="K206" s="27"/>
      <c r="L206" s="28" t="s">
        <v>31</v>
      </c>
      <c r="M206" s="53">
        <v>12187.108</v>
      </c>
      <c r="N206" s="55" t="str">
        <f>+IF(Tabla1[[#This Row],[F PMPI]]="SÍ","No","Sí")</f>
        <v>No</v>
      </c>
      <c r="O206" s="53">
        <f>+Tabla1[[#This Row],[PVL]]*1.055</f>
        <v>12857.398939999999</v>
      </c>
      <c r="P206" s="53">
        <f>+Tabla1[[#This Row],[PVL]]*1.43</f>
        <v>17427.564439999998</v>
      </c>
      <c r="Q206" s="56" t="str">
        <f>+HYPERLINK(Tabla1[[#This Row],[PAG]])</f>
        <v>https://todomusica.com.ar/portatiles/6701-sl-100nc-bu.html</v>
      </c>
      <c r="R206" s="71" t="s">
        <v>23338</v>
      </c>
      <c r="S206" s="73"/>
      <c r="T206" s="74"/>
      <c r="U206" s="74"/>
      <c r="V206" s="74"/>
      <c r="W206" s="74"/>
      <c r="X206" s="74"/>
      <c r="Y206" s="35"/>
      <c r="Z206" s="35" t="s">
        <v>432</v>
      </c>
      <c r="AA206" s="36">
        <v>1</v>
      </c>
      <c r="AB206" s="35" t="s">
        <v>9849</v>
      </c>
      <c r="AC206" s="35" t="str">
        <f>+IF(Tabla1[[#This Row],[STK]]="no","Sin STK", "STK disponible")</f>
        <v>STK disponible</v>
      </c>
      <c r="AD206" s="35">
        <f>+I206*J206</f>
        <v>0</v>
      </c>
      <c r="AE206" s="35">
        <f>+I206*K206</f>
        <v>0</v>
      </c>
      <c r="AF206" s="36">
        <f>IF(Tabla1[[#This Row],[ref pack]]=1,Tabla1[[#This Row],[Pedido]],LCM(Tabla1[[#This Row],[MC VIEJO]],Tabla1[[#This Row],[Pedido]]))</f>
        <v>1</v>
      </c>
      <c r="AG206" s="36">
        <f>+VLOOKUP(Tabla1[[#This Row],[Artículo]],'.'!$B$2:$D$11481,3,)</f>
        <v>1</v>
      </c>
      <c r="AH206" s="37" t="str">
        <f>+IFERROR(SEARCH("pack",Tabla1[[#This Row],[PACK]]),"")</f>
        <v/>
      </c>
    </row>
    <row r="207" spans="1:34" ht="24" customHeight="1" x14ac:dyDescent="0.2">
      <c r="A207" s="50" t="s">
        <v>142</v>
      </c>
      <c r="B207" s="51" t="s">
        <v>433</v>
      </c>
      <c r="C207" s="29" t="s">
        <v>434</v>
      </c>
      <c r="D207" s="52" t="s">
        <v>9841</v>
      </c>
      <c r="E207" s="53">
        <v>7194.28</v>
      </c>
      <c r="F207" s="23" t="str">
        <f>+IFERROR(VLOOKUP(Tabla1[[#This Row],[Artículo]],'..'!$B$2:$D$569000,3,),"")</f>
        <v/>
      </c>
      <c r="G207" s="24" t="str">
        <f>IF(H207=AF207,"", "Error MC")</f>
        <v>Error MC</v>
      </c>
      <c r="H207" s="25"/>
      <c r="I207" s="54">
        <f>+Tabla1[[#This Row],[MC]]*Tabla1[[#This Row],[Pedido]]*Tabla1[[#This Row],[PVC ]]</f>
        <v>0</v>
      </c>
      <c r="J207" s="26">
        <v>0.21</v>
      </c>
      <c r="K207" s="27"/>
      <c r="L207" s="28" t="s">
        <v>31</v>
      </c>
      <c r="M207" s="53">
        <v>12187.108</v>
      </c>
      <c r="N207" s="55" t="str">
        <f>+IF(Tabla1[[#This Row],[F PMPI]]="SÍ","No","Sí")</f>
        <v>No</v>
      </c>
      <c r="O207" s="53">
        <f>+Tabla1[[#This Row],[PVL]]*1.055</f>
        <v>12857.398939999999</v>
      </c>
      <c r="P207" s="53">
        <f>+Tabla1[[#This Row],[PVL]]*1.43</f>
        <v>17427.564439999998</v>
      </c>
      <c r="Q207" s="56" t="str">
        <f>+HYPERLINK(Tabla1[[#This Row],[PAG]])</f>
        <v>https://todomusica.com.ar/portatiles/6702-sl-100nc-rd.html</v>
      </c>
      <c r="R207" s="71" t="s">
        <v>23338</v>
      </c>
      <c r="S207" s="73"/>
      <c r="T207" s="74"/>
      <c r="U207" s="74"/>
      <c r="V207" s="74"/>
      <c r="W207" s="74"/>
      <c r="X207" s="74"/>
      <c r="Y207" s="35"/>
      <c r="Z207" s="35" t="s">
        <v>435</v>
      </c>
      <c r="AA207" s="36">
        <v>1</v>
      </c>
      <c r="AB207" s="35" t="s">
        <v>9849</v>
      </c>
      <c r="AC207" s="35" t="str">
        <f>+IF(Tabla1[[#This Row],[STK]]="no","Sin STK", "STK disponible")</f>
        <v>STK disponible</v>
      </c>
      <c r="AD207" s="35">
        <f>+I207*J207</f>
        <v>0</v>
      </c>
      <c r="AE207" s="35">
        <f>+I207*K207</f>
        <v>0</v>
      </c>
      <c r="AF207" s="36">
        <f>IF(Tabla1[[#This Row],[ref pack]]=1,Tabla1[[#This Row],[Pedido]],LCM(Tabla1[[#This Row],[MC VIEJO]],Tabla1[[#This Row],[Pedido]]))</f>
        <v>1</v>
      </c>
      <c r="AG207" s="36">
        <f>+VLOOKUP(Tabla1[[#This Row],[Artículo]],'.'!$B$2:$D$11481,3,)</f>
        <v>1</v>
      </c>
      <c r="AH207" s="37" t="str">
        <f>+IFERROR(SEARCH("pack",Tabla1[[#This Row],[PACK]]),"")</f>
        <v/>
      </c>
    </row>
    <row r="208" spans="1:34" ht="24" customHeight="1" x14ac:dyDescent="0.2">
      <c r="A208" s="50" t="s">
        <v>142</v>
      </c>
      <c r="B208" s="51" t="s">
        <v>436</v>
      </c>
      <c r="C208" s="29" t="s">
        <v>437</v>
      </c>
      <c r="D208" s="52" t="s">
        <v>27</v>
      </c>
      <c r="E208" s="53">
        <v>11156.81</v>
      </c>
      <c r="F208" s="23" t="str">
        <f>+IFERROR(VLOOKUP(Tabla1[[#This Row],[Artículo]],'..'!$B$2:$D$569000,3,),"")</f>
        <v/>
      </c>
      <c r="G208" s="24" t="str">
        <f>IF(H208=AF208,"", "Error MC")</f>
        <v>Error MC</v>
      </c>
      <c r="H208" s="25"/>
      <c r="I208" s="54">
        <f>+Tabla1[[#This Row],[MC]]*Tabla1[[#This Row],[Pedido]]*Tabla1[[#This Row],[PVC ]]</f>
        <v>0</v>
      </c>
      <c r="J208" s="26">
        <v>0.21</v>
      </c>
      <c r="K208" s="27"/>
      <c r="L208" s="28" t="s">
        <v>31</v>
      </c>
      <c r="M208" s="53">
        <v>18899.631000000001</v>
      </c>
      <c r="N208" s="55" t="str">
        <f>+IF(Tabla1[[#This Row],[F PMPI]]="SÍ","No","Sí")</f>
        <v>No</v>
      </c>
      <c r="O208" s="53">
        <f>+Tabla1[[#This Row],[PVL]]*1.055</f>
        <v>19939.110704999999</v>
      </c>
      <c r="P208" s="53">
        <f>+Tabla1[[#This Row],[PVL]]*1.43</f>
        <v>27026.472330000001</v>
      </c>
      <c r="Q208" s="56" t="str">
        <f>+HYPERLINK(Tabla1[[#This Row],[PAG]])</f>
        <v>https://todomusica.com.ar/portatiles/8895-sl-1000sc-bk.html</v>
      </c>
      <c r="R208" s="71" t="s">
        <v>23338</v>
      </c>
      <c r="S208" s="73"/>
      <c r="T208" s="74"/>
      <c r="U208" s="74"/>
      <c r="V208" s="74"/>
      <c r="W208" s="74"/>
      <c r="X208" s="74"/>
      <c r="Y208" s="35"/>
      <c r="Z208" s="35" t="s">
        <v>438</v>
      </c>
      <c r="AA208" s="36">
        <v>1</v>
      </c>
      <c r="AB208" s="35" t="s">
        <v>9849</v>
      </c>
      <c r="AC208" s="35" t="str">
        <f>+IF(Tabla1[[#This Row],[STK]]="no","Sin STK", "STK disponible")</f>
        <v>Sin STK</v>
      </c>
      <c r="AD208" s="35">
        <f>+I208*J208</f>
        <v>0</v>
      </c>
      <c r="AE208" s="35">
        <f>+I208*K208</f>
        <v>0</v>
      </c>
      <c r="AF208" s="36">
        <f>IF(Tabla1[[#This Row],[ref pack]]=1,Tabla1[[#This Row],[Pedido]],LCM(Tabla1[[#This Row],[MC VIEJO]],Tabla1[[#This Row],[Pedido]]))</f>
        <v>1</v>
      </c>
      <c r="AG208" s="36">
        <f>+VLOOKUP(Tabla1[[#This Row],[Artículo]],'.'!$B$2:$D$11481,3,)</f>
        <v>1</v>
      </c>
      <c r="AH208" s="37" t="str">
        <f>+IFERROR(SEARCH("pack",Tabla1[[#This Row],[PACK]]),"")</f>
        <v/>
      </c>
    </row>
    <row r="209" spans="1:34" ht="24" customHeight="1" x14ac:dyDescent="0.2">
      <c r="A209" s="50" t="s">
        <v>142</v>
      </c>
      <c r="B209" s="51" t="s">
        <v>439</v>
      </c>
      <c r="C209" s="29" t="s">
        <v>440</v>
      </c>
      <c r="D209" s="52" t="s">
        <v>9841</v>
      </c>
      <c r="E209" s="53">
        <v>11156.81</v>
      </c>
      <c r="F209" s="23" t="str">
        <f>+IFERROR(VLOOKUP(Tabla1[[#This Row],[Artículo]],'..'!$B$2:$D$569000,3,),"")</f>
        <v/>
      </c>
      <c r="G209" s="24" t="str">
        <f>IF(H209=AF209,"", "Error MC")</f>
        <v>Error MC</v>
      </c>
      <c r="H209" s="25"/>
      <c r="I209" s="54">
        <f>+Tabla1[[#This Row],[MC]]*Tabla1[[#This Row],[Pedido]]*Tabla1[[#This Row],[PVC ]]</f>
        <v>0</v>
      </c>
      <c r="J209" s="26">
        <v>0.21</v>
      </c>
      <c r="K209" s="27"/>
      <c r="L209" s="28" t="s">
        <v>31</v>
      </c>
      <c r="M209" s="53">
        <v>18899.631000000001</v>
      </c>
      <c r="N209" s="55" t="str">
        <f>+IF(Tabla1[[#This Row],[F PMPI]]="SÍ","No","Sí")</f>
        <v>No</v>
      </c>
      <c r="O209" s="53">
        <f>+Tabla1[[#This Row],[PVL]]*1.055</f>
        <v>19939.110704999999</v>
      </c>
      <c r="P209" s="53">
        <f>+Tabla1[[#This Row],[PVL]]*1.43</f>
        <v>27026.472330000001</v>
      </c>
      <c r="Q209" s="56" t="str">
        <f>+HYPERLINK(Tabla1[[#This Row],[PAG]])</f>
        <v>https://todomusica.com.ar/portatiles/8896-sl-1000sc-bu.html</v>
      </c>
      <c r="R209" s="71" t="s">
        <v>23338</v>
      </c>
      <c r="S209" s="73"/>
      <c r="T209" s="74"/>
      <c r="U209" s="74"/>
      <c r="V209" s="74"/>
      <c r="W209" s="74"/>
      <c r="X209" s="74"/>
      <c r="Y209" s="35"/>
      <c r="Z209" s="35" t="s">
        <v>441</v>
      </c>
      <c r="AA209" s="36">
        <v>1</v>
      </c>
      <c r="AB209" s="35" t="s">
        <v>9849</v>
      </c>
      <c r="AC209" s="35" t="str">
        <f>+IF(Tabla1[[#This Row],[STK]]="no","Sin STK", "STK disponible")</f>
        <v>STK disponible</v>
      </c>
      <c r="AD209" s="35">
        <f>+I209*J209</f>
        <v>0</v>
      </c>
      <c r="AE209" s="35">
        <f>+I209*K209</f>
        <v>0</v>
      </c>
      <c r="AF209" s="36">
        <f>IF(Tabla1[[#This Row],[ref pack]]=1,Tabla1[[#This Row],[Pedido]],LCM(Tabla1[[#This Row],[MC VIEJO]],Tabla1[[#This Row],[Pedido]]))</f>
        <v>1</v>
      </c>
      <c r="AG209" s="36">
        <f>+VLOOKUP(Tabla1[[#This Row],[Artículo]],'.'!$B$2:$D$11481,3,)</f>
        <v>1</v>
      </c>
      <c r="AH209" s="37" t="str">
        <f>+IFERROR(SEARCH("pack",Tabla1[[#This Row],[PACK]]),"")</f>
        <v/>
      </c>
    </row>
    <row r="210" spans="1:34" ht="24" customHeight="1" x14ac:dyDescent="0.2">
      <c r="A210" s="50" t="s">
        <v>142</v>
      </c>
      <c r="B210" s="51" t="s">
        <v>442</v>
      </c>
      <c r="C210" s="29" t="s">
        <v>443</v>
      </c>
      <c r="D210" s="52" t="s">
        <v>9841</v>
      </c>
      <c r="E210" s="53">
        <v>11156.81</v>
      </c>
      <c r="F210" s="23" t="str">
        <f>+IFERROR(VLOOKUP(Tabla1[[#This Row],[Artículo]],'..'!$B$2:$D$569000,3,),"")</f>
        <v/>
      </c>
      <c r="G210" s="24" t="str">
        <f>IF(H210=AF210,"", "Error MC")</f>
        <v>Error MC</v>
      </c>
      <c r="H210" s="25"/>
      <c r="I210" s="54">
        <f>+Tabla1[[#This Row],[MC]]*Tabla1[[#This Row],[Pedido]]*Tabla1[[#This Row],[PVC ]]</f>
        <v>0</v>
      </c>
      <c r="J210" s="26">
        <v>0.21</v>
      </c>
      <c r="K210" s="27"/>
      <c r="L210" s="28" t="s">
        <v>31</v>
      </c>
      <c r="M210" s="53">
        <v>18899.631000000001</v>
      </c>
      <c r="N210" s="55" t="str">
        <f>+IF(Tabla1[[#This Row],[F PMPI]]="SÍ","No","Sí")</f>
        <v>No</v>
      </c>
      <c r="O210" s="53">
        <f>+Tabla1[[#This Row],[PVL]]*1.055</f>
        <v>19939.110704999999</v>
      </c>
      <c r="P210" s="53">
        <f>+Tabla1[[#This Row],[PVL]]*1.43</f>
        <v>27026.472330000001</v>
      </c>
      <c r="Q210" s="56" t="str">
        <f>+HYPERLINK(Tabla1[[#This Row],[PAG]])</f>
        <v>https://todomusica.com.ar/portatiles/8897-sl-1000sc-gd.html</v>
      </c>
      <c r="R210" s="71" t="s">
        <v>23338</v>
      </c>
      <c r="S210" s="73"/>
      <c r="T210" s="74"/>
      <c r="U210" s="74"/>
      <c r="V210" s="74"/>
      <c r="W210" s="74"/>
      <c r="X210" s="74"/>
      <c r="Y210" s="35"/>
      <c r="Z210" s="35" t="s">
        <v>444</v>
      </c>
      <c r="AA210" s="36">
        <v>1</v>
      </c>
      <c r="AB210" s="35" t="s">
        <v>9849</v>
      </c>
      <c r="AC210" s="35" t="str">
        <f>+IF(Tabla1[[#This Row],[STK]]="no","Sin STK", "STK disponible")</f>
        <v>STK disponible</v>
      </c>
      <c r="AD210" s="35">
        <f>+I210*J210</f>
        <v>0</v>
      </c>
      <c r="AE210" s="35">
        <f>+I210*K210</f>
        <v>0</v>
      </c>
      <c r="AF210" s="36">
        <f>IF(Tabla1[[#This Row],[ref pack]]=1,Tabla1[[#This Row],[Pedido]],LCM(Tabla1[[#This Row],[MC VIEJO]],Tabla1[[#This Row],[Pedido]]))</f>
        <v>1</v>
      </c>
      <c r="AG210" s="36">
        <f>+VLOOKUP(Tabla1[[#This Row],[Artículo]],'.'!$B$2:$D$11481,3,)</f>
        <v>1</v>
      </c>
      <c r="AH210" s="37" t="str">
        <f>+IFERROR(SEARCH("pack",Tabla1[[#This Row],[PACK]]),"")</f>
        <v/>
      </c>
    </row>
    <row r="211" spans="1:34" ht="24" customHeight="1" x14ac:dyDescent="0.2">
      <c r="A211" s="50" t="s">
        <v>142</v>
      </c>
      <c r="B211" s="60" t="s">
        <v>445</v>
      </c>
      <c r="C211" s="61" t="s">
        <v>446</v>
      </c>
      <c r="D211" s="52" t="s">
        <v>9841</v>
      </c>
      <c r="E211" s="53">
        <v>11156.81</v>
      </c>
      <c r="F211" s="23" t="str">
        <f>+IFERROR(VLOOKUP(Tabla1[[#This Row],[Artículo]],'..'!$B$2:$D$569000,3,),"")</f>
        <v/>
      </c>
      <c r="G211" s="24" t="str">
        <f>IF(H211=AF211,"", "Error MC")</f>
        <v>Error MC</v>
      </c>
      <c r="H211" s="62"/>
      <c r="I211" s="54">
        <f>+Tabla1[[#This Row],[MC]]*Tabla1[[#This Row],[Pedido]]*Tabla1[[#This Row],[PVC ]]</f>
        <v>0</v>
      </c>
      <c r="J211" s="26">
        <v>0.21</v>
      </c>
      <c r="K211" s="63"/>
      <c r="L211" s="28" t="s">
        <v>31</v>
      </c>
      <c r="M211" s="53">
        <v>18899.631000000001</v>
      </c>
      <c r="N211" s="64" t="str">
        <f>+IF(Tabla1[[#This Row],[F PMPI]]="SÍ","No","Sí")</f>
        <v>No</v>
      </c>
      <c r="O211" s="65">
        <f>+Tabla1[[#This Row],[PVL]]*1.055</f>
        <v>19939.110704999999</v>
      </c>
      <c r="P211" s="65">
        <f>+Tabla1[[#This Row],[PVL]]*1.43</f>
        <v>27026.472330000001</v>
      </c>
      <c r="Q211" s="66" t="str">
        <f>+HYPERLINK(Tabla1[[#This Row],[PAG]])</f>
        <v>https://todomusica.com.ar/portatiles/8898-sl-1000sc-gy.html</v>
      </c>
      <c r="R211" s="67"/>
      <c r="S211" s="68"/>
      <c r="T211" s="69"/>
      <c r="U211" s="69"/>
      <c r="V211" s="69"/>
      <c r="W211" s="69"/>
      <c r="X211" s="69"/>
      <c r="Y211" s="35"/>
      <c r="Z211" s="35" t="s">
        <v>447</v>
      </c>
      <c r="AA211" s="36">
        <v>1</v>
      </c>
      <c r="AB211" s="35" t="s">
        <v>9849</v>
      </c>
      <c r="AC211" s="35" t="str">
        <f>+IF(Tabla1[[#This Row],[STK]]="no","Sin STK", "STK disponible")</f>
        <v>STK disponible</v>
      </c>
      <c r="AD211" s="35">
        <f>+I211*J211</f>
        <v>0</v>
      </c>
      <c r="AE211" s="35">
        <f>+I211*K211</f>
        <v>0</v>
      </c>
      <c r="AF211" s="36">
        <f>IF(Tabla1[[#This Row],[ref pack]]=1,Tabla1[[#This Row],[Pedido]],LCM(Tabla1[[#This Row],[MC VIEJO]],Tabla1[[#This Row],[Pedido]]))</f>
        <v>1</v>
      </c>
      <c r="AG211" s="36">
        <f>+VLOOKUP(Tabla1[[#This Row],[Artículo]],'.'!$B$2:$D$11481,3,)</f>
        <v>1</v>
      </c>
      <c r="AH211" s="37" t="str">
        <f>+IFERROR(SEARCH("pack",Tabla1[[#This Row],[PACK]]),"")</f>
        <v/>
      </c>
    </row>
    <row r="212" spans="1:34" ht="24" customHeight="1" x14ac:dyDescent="0.2">
      <c r="A212" s="50" t="s">
        <v>142</v>
      </c>
      <c r="B212" s="60" t="s">
        <v>448</v>
      </c>
      <c r="C212" s="61" t="s">
        <v>449</v>
      </c>
      <c r="D212" s="52" t="s">
        <v>27</v>
      </c>
      <c r="E212" s="53">
        <v>11156.81</v>
      </c>
      <c r="F212" s="23" t="str">
        <f>+IFERROR(VLOOKUP(Tabla1[[#This Row],[Artículo]],'..'!$B$2:$D$569000,3,),"")</f>
        <v/>
      </c>
      <c r="G212" s="24" t="str">
        <f>IF(H212=AF212,"", "Error MC")</f>
        <v>Error MC</v>
      </c>
      <c r="H212" s="62"/>
      <c r="I212" s="54">
        <f>+Tabla1[[#This Row],[MC]]*Tabla1[[#This Row],[Pedido]]*Tabla1[[#This Row],[PVC ]]</f>
        <v>0</v>
      </c>
      <c r="J212" s="26">
        <v>0.21</v>
      </c>
      <c r="K212" s="63"/>
      <c r="L212" s="28" t="s">
        <v>31</v>
      </c>
      <c r="M212" s="53">
        <v>18899.631000000001</v>
      </c>
      <c r="N212" s="64" t="str">
        <f>+IF(Tabla1[[#This Row],[F PMPI]]="SÍ","No","Sí")</f>
        <v>No</v>
      </c>
      <c r="O212" s="65">
        <f>+Tabla1[[#This Row],[PVL]]*1.055</f>
        <v>19939.110704999999</v>
      </c>
      <c r="P212" s="65">
        <f>+Tabla1[[#This Row],[PVL]]*1.43</f>
        <v>27026.472330000001</v>
      </c>
      <c r="Q212" s="66" t="str">
        <f>+HYPERLINK(Tabla1[[#This Row],[PAG]])</f>
        <v>https://todomusica.com.ar/portatiles/8899-sl-1000sc-ny.html</v>
      </c>
      <c r="R212" s="67"/>
      <c r="S212" s="68"/>
      <c r="T212" s="69"/>
      <c r="U212" s="69"/>
      <c r="V212" s="69"/>
      <c r="W212" s="69"/>
      <c r="X212" s="69"/>
      <c r="Y212" s="35"/>
      <c r="Z212" s="35" t="s">
        <v>450</v>
      </c>
      <c r="AA212" s="36">
        <v>1</v>
      </c>
      <c r="AB212" s="35" t="s">
        <v>9849</v>
      </c>
      <c r="AC212" s="35" t="str">
        <f>+IF(Tabla1[[#This Row],[STK]]="no","Sin STK", "STK disponible")</f>
        <v>Sin STK</v>
      </c>
      <c r="AD212" s="35">
        <f>+I212*J212</f>
        <v>0</v>
      </c>
      <c r="AE212" s="35">
        <f>+I212*K212</f>
        <v>0</v>
      </c>
      <c r="AF212" s="36">
        <f>IF(Tabla1[[#This Row],[ref pack]]=1,Tabla1[[#This Row],[Pedido]],LCM(Tabla1[[#This Row],[MC VIEJO]],Tabla1[[#This Row],[Pedido]]))</f>
        <v>1</v>
      </c>
      <c r="AG212" s="36">
        <f>+VLOOKUP(Tabla1[[#This Row],[Artículo]],'.'!$B$2:$D$11481,3,)</f>
        <v>1</v>
      </c>
      <c r="AH212" s="37" t="str">
        <f>+IFERROR(SEARCH("pack",Tabla1[[#This Row],[PACK]]),"")</f>
        <v/>
      </c>
    </row>
    <row r="213" spans="1:34" ht="24" customHeight="1" x14ac:dyDescent="0.2">
      <c r="A213" s="50" t="s">
        <v>142</v>
      </c>
      <c r="B213" s="60" t="s">
        <v>451</v>
      </c>
      <c r="C213" s="61" t="s">
        <v>452</v>
      </c>
      <c r="D213" s="52" t="s">
        <v>9841</v>
      </c>
      <c r="E213" s="53">
        <v>11156.81</v>
      </c>
      <c r="F213" s="23" t="str">
        <f>+IFERROR(VLOOKUP(Tabla1[[#This Row],[Artículo]],'..'!$B$2:$D$569000,3,),"")</f>
        <v/>
      </c>
      <c r="G213" s="24" t="str">
        <f>IF(H213=AF213,"", "Error MC")</f>
        <v>Error MC</v>
      </c>
      <c r="H213" s="62"/>
      <c r="I213" s="54">
        <f>+Tabla1[[#This Row],[MC]]*Tabla1[[#This Row],[Pedido]]*Tabla1[[#This Row],[PVC ]]</f>
        <v>0</v>
      </c>
      <c r="J213" s="26">
        <v>0.21</v>
      </c>
      <c r="K213" s="63"/>
      <c r="L213" s="28" t="s">
        <v>31</v>
      </c>
      <c r="M213" s="53">
        <v>18899.631000000001</v>
      </c>
      <c r="N213" s="64" t="str">
        <f>+IF(Tabla1[[#This Row],[F PMPI]]="SÍ","No","Sí")</f>
        <v>No</v>
      </c>
      <c r="O213" s="65">
        <f>+Tabla1[[#This Row],[PVL]]*1.055</f>
        <v>19939.110704999999</v>
      </c>
      <c r="P213" s="65">
        <f>+Tabla1[[#This Row],[PVL]]*1.43</f>
        <v>27026.472330000001</v>
      </c>
      <c r="Q213" s="66" t="str">
        <f>+HYPERLINK(Tabla1[[#This Row],[PAG]])</f>
        <v>https://todomusica.com.ar/portatiles/8900-sl-1000sc-pk.html</v>
      </c>
      <c r="R213" s="67"/>
      <c r="S213" s="68"/>
      <c r="T213" s="69"/>
      <c r="U213" s="69"/>
      <c r="V213" s="69"/>
      <c r="W213" s="69"/>
      <c r="X213" s="69"/>
      <c r="Y213" s="35"/>
      <c r="Z213" s="35" t="s">
        <v>453</v>
      </c>
      <c r="AA213" s="36">
        <v>1</v>
      </c>
      <c r="AB213" s="35" t="s">
        <v>9849</v>
      </c>
      <c r="AC213" s="35" t="str">
        <f>+IF(Tabla1[[#This Row],[STK]]="no","Sin STK", "STK disponible")</f>
        <v>STK disponible</v>
      </c>
      <c r="AD213" s="35">
        <f>+I213*J213</f>
        <v>0</v>
      </c>
      <c r="AE213" s="35">
        <f>+I213*K213</f>
        <v>0</v>
      </c>
      <c r="AF213" s="36">
        <f>IF(Tabla1[[#This Row],[ref pack]]=1,Tabla1[[#This Row],[Pedido]],LCM(Tabla1[[#This Row],[MC VIEJO]],Tabla1[[#This Row],[Pedido]]))</f>
        <v>1</v>
      </c>
      <c r="AG213" s="36">
        <f>+VLOOKUP(Tabla1[[#This Row],[Artículo]],'.'!$B$2:$D$11481,3,)</f>
        <v>1</v>
      </c>
      <c r="AH213" s="37" t="str">
        <f>+IFERROR(SEARCH("pack",Tabla1[[#This Row],[PACK]]),"")</f>
        <v/>
      </c>
    </row>
    <row r="214" spans="1:34" ht="24" customHeight="1" x14ac:dyDescent="0.2">
      <c r="A214" s="50" t="s">
        <v>142</v>
      </c>
      <c r="B214" s="60" t="s">
        <v>454</v>
      </c>
      <c r="C214" s="61" t="s">
        <v>455</v>
      </c>
      <c r="D214" s="52" t="s">
        <v>27</v>
      </c>
      <c r="E214" s="53">
        <v>11156.81</v>
      </c>
      <c r="F214" s="23" t="str">
        <f>+IFERROR(VLOOKUP(Tabla1[[#This Row],[Artículo]],'..'!$B$2:$D$569000,3,),"")</f>
        <v/>
      </c>
      <c r="G214" s="24" t="str">
        <f>IF(H214=AF214,"", "Error MC")</f>
        <v>Error MC</v>
      </c>
      <c r="H214" s="62"/>
      <c r="I214" s="54">
        <f>+Tabla1[[#This Row],[MC]]*Tabla1[[#This Row],[Pedido]]*Tabla1[[#This Row],[PVC ]]</f>
        <v>0</v>
      </c>
      <c r="J214" s="26">
        <v>0.21</v>
      </c>
      <c r="K214" s="63"/>
      <c r="L214" s="28" t="s">
        <v>31</v>
      </c>
      <c r="M214" s="53">
        <v>18899.631000000001</v>
      </c>
      <c r="N214" s="64" t="str">
        <f>+IF(Tabla1[[#This Row],[F PMPI]]="SÍ","No","Sí")</f>
        <v>No</v>
      </c>
      <c r="O214" s="65">
        <f>+Tabla1[[#This Row],[PVL]]*1.055</f>
        <v>19939.110704999999</v>
      </c>
      <c r="P214" s="65">
        <f>+Tabla1[[#This Row],[PVL]]*1.43</f>
        <v>27026.472330000001</v>
      </c>
      <c r="Q214" s="66" t="str">
        <f>+HYPERLINK(Tabla1[[#This Row],[PAG]])</f>
        <v>https://todomusica.com.ar/portatiles/8901-sl-1000sc-we.html</v>
      </c>
      <c r="R214" s="67"/>
      <c r="S214" s="68"/>
      <c r="T214" s="69"/>
      <c r="U214" s="69"/>
      <c r="V214" s="69"/>
      <c r="W214" s="69"/>
      <c r="X214" s="69"/>
      <c r="Y214" s="35"/>
      <c r="Z214" s="35" t="s">
        <v>456</v>
      </c>
      <c r="AA214" s="36">
        <v>1</v>
      </c>
      <c r="AB214" s="35" t="s">
        <v>9849</v>
      </c>
      <c r="AC214" s="35" t="str">
        <f>+IF(Tabla1[[#This Row],[STK]]="no","Sin STK", "STK disponible")</f>
        <v>Sin STK</v>
      </c>
      <c r="AD214" s="35">
        <f>+I214*J214</f>
        <v>0</v>
      </c>
      <c r="AE214" s="35">
        <f>+I214*K214</f>
        <v>0</v>
      </c>
      <c r="AF214" s="36">
        <f>IF(Tabla1[[#This Row],[ref pack]]=1,Tabla1[[#This Row],[Pedido]],LCM(Tabla1[[#This Row],[MC VIEJO]],Tabla1[[#This Row],[Pedido]]))</f>
        <v>1</v>
      </c>
      <c r="AG214" s="36">
        <f>+VLOOKUP(Tabla1[[#This Row],[Artículo]],'.'!$B$2:$D$11481,3,)</f>
        <v>1</v>
      </c>
      <c r="AH214" s="37" t="str">
        <f>+IFERROR(SEARCH("pack",Tabla1[[#This Row],[PACK]]),"")</f>
        <v/>
      </c>
    </row>
    <row r="215" spans="1:34" ht="24" customHeight="1" x14ac:dyDescent="0.2">
      <c r="A215" s="50" t="s">
        <v>142</v>
      </c>
      <c r="B215" s="60" t="s">
        <v>457</v>
      </c>
      <c r="C215" s="61" t="s">
        <v>458</v>
      </c>
      <c r="D215" s="52" t="s">
        <v>9841</v>
      </c>
      <c r="E215" s="53">
        <v>8611.2999999999993</v>
      </c>
      <c r="F215" s="23" t="str">
        <f>+IFERROR(VLOOKUP(Tabla1[[#This Row],[Artículo]],'..'!$B$2:$D$569000,3,),"")</f>
        <v/>
      </c>
      <c r="G215" s="24" t="str">
        <f>IF(H215=AF215,"", "Error MC")</f>
        <v>Error MC</v>
      </c>
      <c r="H215" s="62"/>
      <c r="I215" s="54">
        <f>+Tabla1[[#This Row],[MC]]*Tabla1[[#This Row],[Pedido]]*Tabla1[[#This Row],[PVC ]]</f>
        <v>0</v>
      </c>
      <c r="J215" s="26">
        <v>0.21</v>
      </c>
      <c r="K215" s="63"/>
      <c r="L215" s="28" t="s">
        <v>31</v>
      </c>
      <c r="M215" s="53">
        <v>14587.541999999999</v>
      </c>
      <c r="N215" s="64" t="str">
        <f>+IF(Tabla1[[#This Row],[F PMPI]]="SÍ","No","Sí")</f>
        <v>No</v>
      </c>
      <c r="O215" s="65">
        <f>+Tabla1[[#This Row],[PVL]]*1.055</f>
        <v>15389.856809999999</v>
      </c>
      <c r="P215" s="65">
        <f>+Tabla1[[#This Row],[PVL]]*1.43</f>
        <v>20860.18506</v>
      </c>
      <c r="Q215" s="66" t="str">
        <f>+HYPERLINK(Tabla1[[#This Row],[PAG]])</f>
        <v>https://todomusica.com.ar/portatiles/6699-sl-1000tw-gd.html</v>
      </c>
      <c r="R215" s="67"/>
      <c r="S215" s="68"/>
      <c r="T215" s="69"/>
      <c r="U215" s="69"/>
      <c r="V215" s="69"/>
      <c r="W215" s="69"/>
      <c r="X215" s="69"/>
      <c r="Y215" s="35"/>
      <c r="Z215" s="35" t="s">
        <v>459</v>
      </c>
      <c r="AA215" s="36">
        <v>1</v>
      </c>
      <c r="AB215" s="35" t="s">
        <v>9849</v>
      </c>
      <c r="AC215" s="35" t="str">
        <f>+IF(Tabla1[[#This Row],[STK]]="no","Sin STK", "STK disponible")</f>
        <v>STK disponible</v>
      </c>
      <c r="AD215" s="35">
        <f>+I215*J215</f>
        <v>0</v>
      </c>
      <c r="AE215" s="35">
        <f>+I215*K215</f>
        <v>0</v>
      </c>
      <c r="AF215" s="36">
        <f>IF(Tabla1[[#This Row],[ref pack]]=1,Tabla1[[#This Row],[Pedido]],LCM(Tabla1[[#This Row],[MC VIEJO]],Tabla1[[#This Row],[Pedido]]))</f>
        <v>1</v>
      </c>
      <c r="AG215" s="36">
        <f>+VLOOKUP(Tabla1[[#This Row],[Artículo]],'.'!$B$2:$D$11481,3,)</f>
        <v>1</v>
      </c>
      <c r="AH215" s="37" t="str">
        <f>+IFERROR(SEARCH("pack",Tabla1[[#This Row],[PACK]]),"")</f>
        <v/>
      </c>
    </row>
    <row r="216" spans="1:34" ht="24" customHeight="1" x14ac:dyDescent="0.2">
      <c r="A216" s="50" t="s">
        <v>142</v>
      </c>
      <c r="B216" s="60" t="s">
        <v>460</v>
      </c>
      <c r="C216" s="61" t="s">
        <v>461</v>
      </c>
      <c r="D216" s="52" t="s">
        <v>9842</v>
      </c>
      <c r="E216" s="53">
        <v>8611.2999999999993</v>
      </c>
      <c r="F216" s="23" t="str">
        <f>+IFERROR(VLOOKUP(Tabla1[[#This Row],[Artículo]],'..'!$B$2:$D$569000,3,),"")</f>
        <v/>
      </c>
      <c r="G216" s="24" t="str">
        <f>IF(H216=AF216,"", "Error MC")</f>
        <v>Error MC</v>
      </c>
      <c r="H216" s="62"/>
      <c r="I216" s="54">
        <f>+Tabla1[[#This Row],[MC]]*Tabla1[[#This Row],[Pedido]]*Tabla1[[#This Row],[PVC ]]</f>
        <v>0</v>
      </c>
      <c r="J216" s="26">
        <v>0.21</v>
      </c>
      <c r="K216" s="63"/>
      <c r="L216" s="28" t="s">
        <v>31</v>
      </c>
      <c r="M216" s="53">
        <v>14587.541999999999</v>
      </c>
      <c r="N216" s="64" t="str">
        <f>+IF(Tabla1[[#This Row],[F PMPI]]="SÍ","No","Sí")</f>
        <v>No</v>
      </c>
      <c r="O216" s="65">
        <f>+Tabla1[[#This Row],[PVL]]*1.055</f>
        <v>15389.856809999999</v>
      </c>
      <c r="P216" s="65">
        <f>+Tabla1[[#This Row],[PVL]]*1.43</f>
        <v>20860.18506</v>
      </c>
      <c r="Q216" s="66" t="str">
        <f>+HYPERLINK(Tabla1[[#This Row],[PAG]])</f>
        <v>https://todomusica.com.ar/portatiles/7155-sl-1000tw-gn.html</v>
      </c>
      <c r="R216" s="67"/>
      <c r="S216" s="68"/>
      <c r="T216" s="69"/>
      <c r="U216" s="69"/>
      <c r="V216" s="69"/>
      <c r="W216" s="69"/>
      <c r="X216" s="69"/>
      <c r="Y216" s="35"/>
      <c r="Z216" s="35" t="s">
        <v>462</v>
      </c>
      <c r="AA216" s="36">
        <v>1</v>
      </c>
      <c r="AB216" s="35" t="s">
        <v>9849</v>
      </c>
      <c r="AC216" s="35" t="str">
        <f>+IF(Tabla1[[#This Row],[STK]]="no","Sin STK", "STK disponible")</f>
        <v>STK disponible</v>
      </c>
      <c r="AD216" s="35">
        <f>+I216*J216</f>
        <v>0</v>
      </c>
      <c r="AE216" s="35">
        <f>+I216*K216</f>
        <v>0</v>
      </c>
      <c r="AF216" s="36">
        <f>IF(Tabla1[[#This Row],[ref pack]]=1,Tabla1[[#This Row],[Pedido]],LCM(Tabla1[[#This Row],[MC VIEJO]],Tabla1[[#This Row],[Pedido]]))</f>
        <v>1</v>
      </c>
      <c r="AG216" s="36">
        <f>+VLOOKUP(Tabla1[[#This Row],[Artículo]],'.'!$B$2:$D$11481,3,)</f>
        <v>1</v>
      </c>
      <c r="AH216" s="37" t="str">
        <f>+IFERROR(SEARCH("pack",Tabla1[[#This Row],[PACK]]),"")</f>
        <v/>
      </c>
    </row>
    <row r="217" spans="1:34" ht="24" customHeight="1" x14ac:dyDescent="0.2">
      <c r="A217" s="50" t="s">
        <v>142</v>
      </c>
      <c r="B217" s="60" t="s">
        <v>11584</v>
      </c>
      <c r="C217" s="61" t="s">
        <v>11585</v>
      </c>
      <c r="D217" s="52" t="s">
        <v>27</v>
      </c>
      <c r="E217" s="53">
        <v>9475.9500000000007</v>
      </c>
      <c r="F217" s="23" t="str">
        <f>+IFERROR(VLOOKUP(Tabla1[[#This Row],[Artículo]],'..'!$B$2:$D$569000,3,),"")</f>
        <v/>
      </c>
      <c r="G217" s="24" t="str">
        <f>IF(H217=AF217,"", "Error MC")</f>
        <v>Error MC</v>
      </c>
      <c r="H217" s="62"/>
      <c r="I217" s="54">
        <f>+Tabla1[[#This Row],[MC]]*Tabla1[[#This Row],[Pedido]]*Tabla1[[#This Row],[PVC ]]</f>
        <v>0</v>
      </c>
      <c r="J217" s="26">
        <v>0.21</v>
      </c>
      <c r="K217" s="63"/>
      <c r="L217" s="28" t="s">
        <v>31</v>
      </c>
      <c r="M217" s="53">
        <v>16052.259</v>
      </c>
      <c r="N217" s="64" t="str">
        <f>+IF(Tabla1[[#This Row],[F PMPI]]="SÍ","No","Sí")</f>
        <v>No</v>
      </c>
      <c r="O217" s="65">
        <f>+Tabla1[[#This Row],[PVL]]*1.055</f>
        <v>16935.133244999997</v>
      </c>
      <c r="P217" s="65">
        <f>+Tabla1[[#This Row],[PVL]]*1.43</f>
        <v>22954.730369999997</v>
      </c>
      <c r="Q217" s="66" t="str">
        <f>+HYPERLINK(Tabla1[[#This Row],[PAG]])</f>
        <v>https://todomusica.com.ar/portatiles/6274-sl-1000tw-pk.html</v>
      </c>
      <c r="R217" s="67"/>
      <c r="S217" s="68"/>
      <c r="T217" s="69"/>
      <c r="U217" s="69"/>
      <c r="V217" s="69"/>
      <c r="W217" s="69"/>
      <c r="X217" s="69"/>
      <c r="Y217" s="35"/>
      <c r="Z217" s="35" t="s">
        <v>24361</v>
      </c>
      <c r="AA217" s="36">
        <v>1</v>
      </c>
      <c r="AB217" s="35" t="s">
        <v>9849</v>
      </c>
      <c r="AC217" s="35" t="str">
        <f>+IF(Tabla1[[#This Row],[STK]]="no","Sin STK", "STK disponible")</f>
        <v>Sin STK</v>
      </c>
      <c r="AD217" s="35">
        <f>+I217*J217</f>
        <v>0</v>
      </c>
      <c r="AE217" s="35">
        <f>+I217*K217</f>
        <v>0</v>
      </c>
      <c r="AF217" s="36">
        <f>IF(Tabla1[[#This Row],[ref pack]]=1,Tabla1[[#This Row],[Pedido]],LCM(Tabla1[[#This Row],[MC VIEJO]],Tabla1[[#This Row],[Pedido]]))</f>
        <v>1</v>
      </c>
      <c r="AG217" s="36">
        <f>+VLOOKUP(Tabla1[[#This Row],[Artículo]],'.'!$B$2:$D$11481,3,)</f>
        <v>1</v>
      </c>
      <c r="AH217" s="37" t="str">
        <f>+IFERROR(SEARCH("pack",Tabla1[[#This Row],[PACK]]),"")</f>
        <v/>
      </c>
    </row>
    <row r="218" spans="1:34" ht="24" customHeight="1" x14ac:dyDescent="0.2">
      <c r="A218" s="50" t="s">
        <v>142</v>
      </c>
      <c r="B218" s="60" t="s">
        <v>463</v>
      </c>
      <c r="C218" s="61" t="s">
        <v>464</v>
      </c>
      <c r="D218" s="52" t="s">
        <v>27</v>
      </c>
      <c r="E218" s="53">
        <v>8611.2999999999993</v>
      </c>
      <c r="F218" s="23" t="str">
        <f>+IFERROR(VLOOKUP(Tabla1[[#This Row],[Artículo]],'..'!$B$2:$D$569000,3,),"")</f>
        <v/>
      </c>
      <c r="G218" s="24" t="str">
        <f>IF(H218=AF218,"", "Error MC")</f>
        <v>Error MC</v>
      </c>
      <c r="H218" s="62"/>
      <c r="I218" s="54">
        <f>+Tabla1[[#This Row],[MC]]*Tabla1[[#This Row],[Pedido]]*Tabla1[[#This Row],[PVC ]]</f>
        <v>0</v>
      </c>
      <c r="J218" s="26">
        <v>0.21</v>
      </c>
      <c r="K218" s="63"/>
      <c r="L218" s="28" t="s">
        <v>31</v>
      </c>
      <c r="M218" s="53">
        <v>14587.541999999999</v>
      </c>
      <c r="N218" s="64" t="str">
        <f>+IF(Tabla1[[#This Row],[F PMPI]]="SÍ","No","Sí")</f>
        <v>No</v>
      </c>
      <c r="O218" s="65">
        <f>+Tabla1[[#This Row],[PVL]]*1.055</f>
        <v>15389.856809999999</v>
      </c>
      <c r="P218" s="65">
        <f>+Tabla1[[#This Row],[PVL]]*1.43</f>
        <v>20860.18506</v>
      </c>
      <c r="Q218" s="66" t="str">
        <f>+HYPERLINK(Tabla1[[#This Row],[PAG]])</f>
        <v>https://todomusica.com.ar/portatiles/6700-sl-1000tw-rd.html</v>
      </c>
      <c r="R218" s="67"/>
      <c r="S218" s="68"/>
      <c r="T218" s="69"/>
      <c r="U218" s="69"/>
      <c r="V218" s="69"/>
      <c r="W218" s="69"/>
      <c r="X218" s="69"/>
      <c r="Y218" s="35"/>
      <c r="Z218" s="35" t="s">
        <v>465</v>
      </c>
      <c r="AA218" s="36">
        <v>1</v>
      </c>
      <c r="AB218" s="35" t="s">
        <v>9849</v>
      </c>
      <c r="AC218" s="35" t="str">
        <f>+IF(Tabla1[[#This Row],[STK]]="no","Sin STK", "STK disponible")</f>
        <v>Sin STK</v>
      </c>
      <c r="AD218" s="35">
        <f>+I218*J218</f>
        <v>0</v>
      </c>
      <c r="AE218" s="35">
        <f>+I218*K218</f>
        <v>0</v>
      </c>
      <c r="AF218" s="36">
        <f>IF(Tabla1[[#This Row],[ref pack]]=1,Tabla1[[#This Row],[Pedido]],LCM(Tabla1[[#This Row],[MC VIEJO]],Tabla1[[#This Row],[Pedido]]))</f>
        <v>1</v>
      </c>
      <c r="AG218" s="36">
        <f>+VLOOKUP(Tabla1[[#This Row],[Artículo]],'.'!$B$2:$D$11481,3,)</f>
        <v>1</v>
      </c>
      <c r="AH218" s="37" t="str">
        <f>+IFERROR(SEARCH("pack",Tabla1[[#This Row],[PACK]]),"")</f>
        <v/>
      </c>
    </row>
    <row r="219" spans="1:34" ht="24" customHeight="1" x14ac:dyDescent="0.2">
      <c r="A219" s="50" t="s">
        <v>142</v>
      </c>
      <c r="B219" s="60" t="s">
        <v>466</v>
      </c>
      <c r="C219" s="61" t="s">
        <v>467</v>
      </c>
      <c r="D219" s="52" t="s">
        <v>9841</v>
      </c>
      <c r="E219" s="53">
        <v>8611.2999999999993</v>
      </c>
      <c r="F219" s="23" t="str">
        <f>+IFERROR(VLOOKUP(Tabla1[[#This Row],[Artículo]],'..'!$B$2:$D$569000,3,),"")</f>
        <v/>
      </c>
      <c r="G219" s="24" t="str">
        <f>IF(H219=AF219,"", "Error MC")</f>
        <v>Error MC</v>
      </c>
      <c r="H219" s="62"/>
      <c r="I219" s="54">
        <f>+Tabla1[[#This Row],[MC]]*Tabla1[[#This Row],[Pedido]]*Tabla1[[#This Row],[PVC ]]</f>
        <v>0</v>
      </c>
      <c r="J219" s="26">
        <v>0.21</v>
      </c>
      <c r="K219" s="63"/>
      <c r="L219" s="28" t="s">
        <v>31</v>
      </c>
      <c r="M219" s="53">
        <v>14587.541999999999</v>
      </c>
      <c r="N219" s="64" t="str">
        <f>+IF(Tabla1[[#This Row],[F PMPI]]="SÍ","No","Sí")</f>
        <v>No</v>
      </c>
      <c r="O219" s="65">
        <f>+Tabla1[[#This Row],[PVL]]*1.055</f>
        <v>15389.856809999999</v>
      </c>
      <c r="P219" s="65">
        <f>+Tabla1[[#This Row],[PVL]]*1.43</f>
        <v>20860.18506</v>
      </c>
      <c r="Q219" s="66" t="str">
        <f>+HYPERLINK(Tabla1[[#This Row],[PAG]])</f>
        <v>https://todomusica.com.ar/portatiles/6275-sl-1000tw-we.html</v>
      </c>
      <c r="R219" s="67"/>
      <c r="S219" s="68"/>
      <c r="T219" s="69"/>
      <c r="U219" s="69"/>
      <c r="V219" s="69"/>
      <c r="W219" s="69"/>
      <c r="X219" s="69"/>
      <c r="Y219" s="35"/>
      <c r="Z219" s="35" t="s">
        <v>468</v>
      </c>
      <c r="AA219" s="36">
        <v>1</v>
      </c>
      <c r="AB219" s="35" t="s">
        <v>9849</v>
      </c>
      <c r="AC219" s="35" t="str">
        <f>+IF(Tabla1[[#This Row],[STK]]="no","Sin STK", "STK disponible")</f>
        <v>STK disponible</v>
      </c>
      <c r="AD219" s="35">
        <f>+I219*J219</f>
        <v>0</v>
      </c>
      <c r="AE219" s="35">
        <f>+I219*K219</f>
        <v>0</v>
      </c>
      <c r="AF219" s="36">
        <f>IF(Tabla1[[#This Row],[ref pack]]=1,Tabla1[[#This Row],[Pedido]],LCM(Tabla1[[#This Row],[MC VIEJO]],Tabla1[[#This Row],[Pedido]]))</f>
        <v>1</v>
      </c>
      <c r="AG219" s="36">
        <f>+VLOOKUP(Tabla1[[#This Row],[Artículo]],'.'!$B$2:$D$11481,3,)</f>
        <v>1</v>
      </c>
      <c r="AH219" s="37" t="str">
        <f>+IFERROR(SEARCH("pack",Tabla1[[#This Row],[PACK]]),"")</f>
        <v/>
      </c>
    </row>
    <row r="220" spans="1:34" ht="24" customHeight="1" x14ac:dyDescent="0.2">
      <c r="A220" s="50" t="s">
        <v>142</v>
      </c>
      <c r="B220" s="60" t="s">
        <v>469</v>
      </c>
      <c r="C220" s="61" t="s">
        <v>470</v>
      </c>
      <c r="D220" s="52" t="s">
        <v>27</v>
      </c>
      <c r="E220" s="53">
        <v>6415.97</v>
      </c>
      <c r="F220" s="23" t="str">
        <f>+IFERROR(VLOOKUP(Tabla1[[#This Row],[Artículo]],'..'!$B$2:$D$569000,3,),"")</f>
        <v/>
      </c>
      <c r="G220" s="24" t="str">
        <f>IF(H220=AF220,"", "Error MC")</f>
        <v>Error MC</v>
      </c>
      <c r="H220" s="62"/>
      <c r="I220" s="54">
        <f>+Tabla1[[#This Row],[MC]]*Tabla1[[#This Row],[Pedido]]*Tabla1[[#This Row],[PVC ]]</f>
        <v>0</v>
      </c>
      <c r="J220" s="26">
        <v>0.21</v>
      </c>
      <c r="K220" s="63"/>
      <c r="L220" s="28" t="s">
        <v>31</v>
      </c>
      <c r="M220" s="53">
        <v>10868.656000000001</v>
      </c>
      <c r="N220" s="64" t="str">
        <f>+IF(Tabla1[[#This Row],[F PMPI]]="SÍ","No","Sí")</f>
        <v>No</v>
      </c>
      <c r="O220" s="65">
        <f>+Tabla1[[#This Row],[PVL]]*1.055</f>
        <v>11466.43208</v>
      </c>
      <c r="P220" s="65">
        <f>+Tabla1[[#This Row],[PVL]]*1.43</f>
        <v>15542.17808</v>
      </c>
      <c r="Q220" s="66" t="str">
        <f>+HYPERLINK(Tabla1[[#This Row],[PAG]])</f>
        <v>https://todomusica.com.ar/portatiles/6947-sl-300lv.html</v>
      </c>
      <c r="R220" s="67"/>
      <c r="S220" s="68"/>
      <c r="T220" s="69"/>
      <c r="U220" s="69"/>
      <c r="V220" s="69"/>
      <c r="W220" s="69"/>
      <c r="X220" s="69"/>
      <c r="Y220" s="35"/>
      <c r="Z220" s="35" t="s">
        <v>471</v>
      </c>
      <c r="AA220" s="36">
        <v>1</v>
      </c>
      <c r="AB220" s="35" t="s">
        <v>9849</v>
      </c>
      <c r="AC220" s="35" t="str">
        <f>+IF(Tabla1[[#This Row],[STK]]="no","Sin STK", "STK disponible")</f>
        <v>Sin STK</v>
      </c>
      <c r="AD220" s="35">
        <f>+I220*J220</f>
        <v>0</v>
      </c>
      <c r="AE220" s="35">
        <f>+I220*K220</f>
        <v>0</v>
      </c>
      <c r="AF220" s="36">
        <f>IF(Tabla1[[#This Row],[ref pack]]=1,Tabla1[[#This Row],[Pedido]],LCM(Tabla1[[#This Row],[MC VIEJO]],Tabla1[[#This Row],[Pedido]]))</f>
        <v>1</v>
      </c>
      <c r="AG220" s="36">
        <f>+VLOOKUP(Tabla1[[#This Row],[Artículo]],'.'!$B$2:$D$11481,3,)</f>
        <v>1</v>
      </c>
      <c r="AH220" s="37" t="str">
        <f>+IFERROR(SEARCH("pack",Tabla1[[#This Row],[PACK]]),"")</f>
        <v/>
      </c>
    </row>
    <row r="221" spans="1:34" ht="24" customHeight="1" x14ac:dyDescent="0.2">
      <c r="A221" s="50" t="s">
        <v>142</v>
      </c>
      <c r="B221" s="60" t="s">
        <v>474</v>
      </c>
      <c r="C221" s="61" t="s">
        <v>475</v>
      </c>
      <c r="D221" s="52" t="s">
        <v>27</v>
      </c>
      <c r="E221" s="53">
        <v>6540.27</v>
      </c>
      <c r="F221" s="23" t="str">
        <f>+IFERROR(VLOOKUP(Tabla1[[#This Row],[Artículo]],'..'!$B$2:$D$569000,3,),"")</f>
        <v/>
      </c>
      <c r="G221" s="24" t="str">
        <f>IF(H221=AF221,"", "Error MC")</f>
        <v>Error MC</v>
      </c>
      <c r="H221" s="62"/>
      <c r="I221" s="54">
        <f>+Tabla1[[#This Row],[MC]]*Tabla1[[#This Row],[Pedido]]*Tabla1[[#This Row],[PVC ]]</f>
        <v>0</v>
      </c>
      <c r="J221" s="26">
        <v>0.21</v>
      </c>
      <c r="K221" s="63"/>
      <c r="L221" s="28" t="s">
        <v>31</v>
      </c>
      <c r="M221" s="53">
        <v>11079.22</v>
      </c>
      <c r="N221" s="64" t="str">
        <f>+IF(Tabla1[[#This Row],[F PMPI]]="SÍ","No","Sí")</f>
        <v>No</v>
      </c>
      <c r="O221" s="65">
        <f>+Tabla1[[#This Row],[PVL]]*1.055</f>
        <v>11688.577099999999</v>
      </c>
      <c r="P221" s="65">
        <f>+Tabla1[[#This Row],[PVL]]*1.43</f>
        <v>15843.284599999999</v>
      </c>
      <c r="Q221" s="66" t="str">
        <f>+HYPERLINK(Tabla1[[#This Row],[PAG]])</f>
        <v>https://todomusica.com.ar/portatiles/8335-sl-300nc-byw.html</v>
      </c>
      <c r="R221" s="67"/>
      <c r="S221" s="68"/>
      <c r="T221" s="69"/>
      <c r="U221" s="69"/>
      <c r="V221" s="69"/>
      <c r="W221" s="69"/>
      <c r="X221" s="69"/>
      <c r="Y221" s="35"/>
      <c r="Z221" s="35" t="s">
        <v>24362</v>
      </c>
      <c r="AA221" s="36">
        <v>1</v>
      </c>
      <c r="AB221" s="35" t="s">
        <v>9849</v>
      </c>
      <c r="AC221" s="35" t="str">
        <f>+IF(Tabla1[[#This Row],[STK]]="no","Sin STK", "STK disponible")</f>
        <v>Sin STK</v>
      </c>
      <c r="AD221" s="35">
        <f>+I221*J221</f>
        <v>0</v>
      </c>
      <c r="AE221" s="35">
        <f>+I221*K221</f>
        <v>0</v>
      </c>
      <c r="AF221" s="36">
        <f>IF(Tabla1[[#This Row],[ref pack]]=1,Tabla1[[#This Row],[Pedido]],LCM(Tabla1[[#This Row],[MC VIEJO]],Tabla1[[#This Row],[Pedido]]))</f>
        <v>1</v>
      </c>
      <c r="AG221" s="36">
        <f>+VLOOKUP(Tabla1[[#This Row],[Artículo]],'.'!$B$2:$D$11481,3,)</f>
        <v>1</v>
      </c>
      <c r="AH221" s="37" t="str">
        <f>+IFERROR(SEARCH("pack",Tabla1[[#This Row],[PACK]]),"")</f>
        <v/>
      </c>
    </row>
    <row r="222" spans="1:34" ht="24" customHeight="1" x14ac:dyDescent="0.2">
      <c r="A222" s="50" t="s">
        <v>142</v>
      </c>
      <c r="B222" s="60" t="s">
        <v>478</v>
      </c>
      <c r="C222" s="61" t="s">
        <v>437</v>
      </c>
      <c r="D222" s="52" t="s">
        <v>9841</v>
      </c>
      <c r="E222" s="53">
        <v>8233.89</v>
      </c>
      <c r="F222" s="23" t="str">
        <f>+IFERROR(VLOOKUP(Tabla1[[#This Row],[Artículo]],'..'!$B$2:$D$569000,3,),"")</f>
        <v/>
      </c>
      <c r="G222" s="24" t="str">
        <f>IF(H222=AF222,"", "Error MC")</f>
        <v>Error MC</v>
      </c>
      <c r="H222" s="62"/>
      <c r="I222" s="54">
        <f>+Tabla1[[#This Row],[MC]]*Tabla1[[#This Row],[Pedido]]*Tabla1[[#This Row],[PVC ]]</f>
        <v>0</v>
      </c>
      <c r="J222" s="26">
        <v>0.21</v>
      </c>
      <c r="K222" s="63"/>
      <c r="L222" s="28" t="s">
        <v>31</v>
      </c>
      <c r="M222" s="53">
        <v>13948.215</v>
      </c>
      <c r="N222" s="64" t="str">
        <f>+IF(Tabla1[[#This Row],[F PMPI]]="SÍ","No","Sí")</f>
        <v>No</v>
      </c>
      <c r="O222" s="65">
        <f>+Tabla1[[#This Row],[PVL]]*1.055</f>
        <v>14715.366824999999</v>
      </c>
      <c r="P222" s="65">
        <f>+Tabla1[[#This Row],[PVL]]*1.43</f>
        <v>19945.94745</v>
      </c>
      <c r="Q222" s="66" t="str">
        <f>+HYPERLINK(Tabla1[[#This Row],[PAG]])</f>
        <v>https://todomusica.com.ar/portatiles/8056-calc-portatil-10-d-disp-ex-gde-calc-imp-tiempo-gcia-pilasolar-negro-mcx10.html</v>
      </c>
      <c r="R222" s="67"/>
      <c r="S222" s="68"/>
      <c r="T222" s="69"/>
      <c r="U222" s="69"/>
      <c r="V222" s="69"/>
      <c r="W222" s="69"/>
      <c r="X222" s="69"/>
      <c r="Y222" s="35"/>
      <c r="Z222" s="35" t="s">
        <v>479</v>
      </c>
      <c r="AA222" s="36">
        <v>1</v>
      </c>
      <c r="AB222" s="35" t="s">
        <v>9849</v>
      </c>
      <c r="AC222" s="35" t="str">
        <f>+IF(Tabla1[[#This Row],[STK]]="no","Sin STK", "STK disponible")</f>
        <v>STK disponible</v>
      </c>
      <c r="AD222" s="35">
        <f>+I222*J222</f>
        <v>0</v>
      </c>
      <c r="AE222" s="35">
        <f>+I222*K222</f>
        <v>0</v>
      </c>
      <c r="AF222" s="36">
        <f>IF(Tabla1[[#This Row],[ref pack]]=1,Tabla1[[#This Row],[Pedido]],LCM(Tabla1[[#This Row],[MC VIEJO]],Tabla1[[#This Row],[Pedido]]))</f>
        <v>1</v>
      </c>
      <c r="AG222" s="36">
        <f>+VLOOKUP(Tabla1[[#This Row],[Artículo]],'.'!$B$2:$D$11481,3,)</f>
        <v>1</v>
      </c>
      <c r="AH222" s="37" t="str">
        <f>+IFERROR(SEARCH("pack",Tabla1[[#This Row],[PACK]]),"")</f>
        <v/>
      </c>
    </row>
    <row r="223" spans="1:34" ht="24" customHeight="1" x14ac:dyDescent="0.2">
      <c r="A223" s="50" t="s">
        <v>142</v>
      </c>
      <c r="B223" s="60" t="s">
        <v>480</v>
      </c>
      <c r="C223" s="61" t="s">
        <v>481</v>
      </c>
      <c r="D223" s="52" t="s">
        <v>9841</v>
      </c>
      <c r="E223" s="53">
        <v>8233.89</v>
      </c>
      <c r="F223" s="23" t="str">
        <f>+IFERROR(VLOOKUP(Tabla1[[#This Row],[Artículo]],'..'!$B$2:$D$569000,3,),"")</f>
        <v/>
      </c>
      <c r="G223" s="24" t="str">
        <f>IF(H223=AF223,"", "Error MC")</f>
        <v>Error MC</v>
      </c>
      <c r="H223" s="62"/>
      <c r="I223" s="54">
        <f>+Tabla1[[#This Row],[MC]]*Tabla1[[#This Row],[Pedido]]*Tabla1[[#This Row],[PVC ]]</f>
        <v>0</v>
      </c>
      <c r="J223" s="26">
        <v>0.21</v>
      </c>
      <c r="K223" s="63"/>
      <c r="L223" s="28" t="s">
        <v>31</v>
      </c>
      <c r="M223" s="53">
        <v>13948.215</v>
      </c>
      <c r="N223" s="64" t="str">
        <f>+IF(Tabla1[[#This Row],[F PMPI]]="SÍ","No","Sí")</f>
        <v>No</v>
      </c>
      <c r="O223" s="65">
        <f>+Tabla1[[#This Row],[PVL]]*1.055</f>
        <v>14715.366824999999</v>
      </c>
      <c r="P223" s="65">
        <f>+Tabla1[[#This Row],[PVL]]*1.43</f>
        <v>19945.94745</v>
      </c>
      <c r="Q223" s="66" t="str">
        <f>+HYPERLINK(Tabla1[[#This Row],[PAG]])</f>
        <v>https://todomusica.com.ar/portatiles/8057-sl-310uc-bu.html</v>
      </c>
      <c r="R223" s="67"/>
      <c r="S223" s="68"/>
      <c r="T223" s="69"/>
      <c r="U223" s="69"/>
      <c r="V223" s="69"/>
      <c r="W223" s="69"/>
      <c r="X223" s="69"/>
      <c r="Y223" s="35"/>
      <c r="Z223" s="35" t="s">
        <v>482</v>
      </c>
      <c r="AA223" s="36">
        <v>1</v>
      </c>
      <c r="AB223" s="35" t="s">
        <v>9849</v>
      </c>
      <c r="AC223" s="35" t="str">
        <f>+IF(Tabla1[[#This Row],[STK]]="no","Sin STK", "STK disponible")</f>
        <v>STK disponible</v>
      </c>
      <c r="AD223" s="35">
        <f>+I223*J223</f>
        <v>0</v>
      </c>
      <c r="AE223" s="35">
        <f>+I223*K223</f>
        <v>0</v>
      </c>
      <c r="AF223" s="36">
        <f>IF(Tabla1[[#This Row],[ref pack]]=1,Tabla1[[#This Row],[Pedido]],LCM(Tabla1[[#This Row],[MC VIEJO]],Tabla1[[#This Row],[Pedido]]))</f>
        <v>1</v>
      </c>
      <c r="AG223" s="36">
        <f>+VLOOKUP(Tabla1[[#This Row],[Artículo]],'.'!$B$2:$D$11481,3,)</f>
        <v>1</v>
      </c>
      <c r="AH223" s="37" t="str">
        <f>+IFERROR(SEARCH("pack",Tabla1[[#This Row],[PACK]]),"")</f>
        <v/>
      </c>
    </row>
    <row r="224" spans="1:34" ht="24" customHeight="1" x14ac:dyDescent="0.2">
      <c r="A224" s="50" t="s">
        <v>142</v>
      </c>
      <c r="B224" s="60" t="s">
        <v>483</v>
      </c>
      <c r="C224" s="61" t="s">
        <v>440</v>
      </c>
      <c r="D224" s="52" t="s">
        <v>9841</v>
      </c>
      <c r="E224" s="53">
        <v>8233.89</v>
      </c>
      <c r="F224" s="23" t="str">
        <f>+IFERROR(VLOOKUP(Tabla1[[#This Row],[Artículo]],'..'!$B$2:$D$569000,3,),"")</f>
        <v/>
      </c>
      <c r="G224" s="24" t="str">
        <f>IF(H224=AF224,"", "Error MC")</f>
        <v>Error MC</v>
      </c>
      <c r="H224" s="62"/>
      <c r="I224" s="54">
        <f>+Tabla1[[#This Row],[MC]]*Tabla1[[#This Row],[Pedido]]*Tabla1[[#This Row],[PVC ]]</f>
        <v>0</v>
      </c>
      <c r="J224" s="26">
        <v>0.21</v>
      </c>
      <c r="K224" s="63"/>
      <c r="L224" s="28" t="s">
        <v>31</v>
      </c>
      <c r="M224" s="53">
        <v>13948.215</v>
      </c>
      <c r="N224" s="64" t="str">
        <f>+IF(Tabla1[[#This Row],[F PMPI]]="SÍ","No","Sí")</f>
        <v>No</v>
      </c>
      <c r="O224" s="65">
        <f>+Tabla1[[#This Row],[PVL]]*1.055</f>
        <v>14715.366824999999</v>
      </c>
      <c r="P224" s="65">
        <f>+Tabla1[[#This Row],[PVL]]*1.43</f>
        <v>19945.94745</v>
      </c>
      <c r="Q224" s="66" t="str">
        <f>+HYPERLINK(Tabla1[[#This Row],[PAG]])</f>
        <v>https://todomusica.com.ar/portatiles/10389-sl-310uc-lb.html</v>
      </c>
      <c r="R224" s="67"/>
      <c r="S224" s="68"/>
      <c r="T224" s="69"/>
      <c r="U224" s="69"/>
      <c r="V224" s="69"/>
      <c r="W224" s="69"/>
      <c r="X224" s="69"/>
      <c r="Y224" s="35"/>
      <c r="Z224" s="35" t="s">
        <v>484</v>
      </c>
      <c r="AA224" s="36">
        <v>1</v>
      </c>
      <c r="AB224" s="35" t="s">
        <v>9849</v>
      </c>
      <c r="AC224" s="35" t="str">
        <f>+IF(Tabla1[[#This Row],[STK]]="no","Sin STK", "STK disponible")</f>
        <v>STK disponible</v>
      </c>
      <c r="AD224" s="35">
        <f>+I224*J224</f>
        <v>0</v>
      </c>
      <c r="AE224" s="35">
        <f>+I224*K224</f>
        <v>0</v>
      </c>
      <c r="AF224" s="36">
        <f>IF(Tabla1[[#This Row],[ref pack]]=1,Tabla1[[#This Row],[Pedido]],LCM(Tabla1[[#This Row],[MC VIEJO]],Tabla1[[#This Row],[Pedido]]))</f>
        <v>1</v>
      </c>
      <c r="AG224" s="36">
        <f>+VLOOKUP(Tabla1[[#This Row],[Artículo]],'.'!$B$2:$D$11481,3,)</f>
        <v>1</v>
      </c>
      <c r="AH224" s="37" t="str">
        <f>+IFERROR(SEARCH("pack",Tabla1[[#This Row],[PACK]]),"")</f>
        <v/>
      </c>
    </row>
    <row r="225" spans="1:34" ht="24" customHeight="1" x14ac:dyDescent="0.2">
      <c r="A225" s="50" t="s">
        <v>142</v>
      </c>
      <c r="B225" s="60" t="s">
        <v>485</v>
      </c>
      <c r="C225" s="61" t="s">
        <v>452</v>
      </c>
      <c r="D225" s="52" t="s">
        <v>9841</v>
      </c>
      <c r="E225" s="53">
        <v>8233.89</v>
      </c>
      <c r="F225" s="23" t="str">
        <f>+IFERROR(VLOOKUP(Tabla1[[#This Row],[Artículo]],'..'!$B$2:$D$569000,3,),"")</f>
        <v/>
      </c>
      <c r="G225" s="24" t="str">
        <f>IF(H225=AF225,"", "Error MC")</f>
        <v>Error MC</v>
      </c>
      <c r="H225" s="62"/>
      <c r="I225" s="54">
        <f>+Tabla1[[#This Row],[MC]]*Tabla1[[#This Row],[Pedido]]*Tabla1[[#This Row],[PVC ]]</f>
        <v>0</v>
      </c>
      <c r="J225" s="26">
        <v>0.21</v>
      </c>
      <c r="K225" s="63"/>
      <c r="L225" s="28" t="s">
        <v>31</v>
      </c>
      <c r="M225" s="53">
        <v>13948.215</v>
      </c>
      <c r="N225" s="64" t="str">
        <f>+IF(Tabla1[[#This Row],[F PMPI]]="SÍ","No","Sí")</f>
        <v>No</v>
      </c>
      <c r="O225" s="65">
        <f>+Tabla1[[#This Row],[PVL]]*1.055</f>
        <v>14715.366824999999</v>
      </c>
      <c r="P225" s="65">
        <f>+Tabla1[[#This Row],[PVL]]*1.43</f>
        <v>19945.94745</v>
      </c>
      <c r="Q225" s="66" t="str">
        <f>+HYPERLINK(Tabla1[[#This Row],[PAG]])</f>
        <v>https://todomusica.com.ar/portatiles/8058-sl-310uc-pk.html</v>
      </c>
      <c r="R225" s="67"/>
      <c r="S225" s="68"/>
      <c r="T225" s="69"/>
      <c r="U225" s="69"/>
      <c r="V225" s="69"/>
      <c r="W225" s="69"/>
      <c r="X225" s="69"/>
      <c r="Y225" s="35"/>
      <c r="Z225" s="35" t="s">
        <v>486</v>
      </c>
      <c r="AA225" s="36">
        <v>1</v>
      </c>
      <c r="AB225" s="35" t="s">
        <v>9849</v>
      </c>
      <c r="AC225" s="35" t="str">
        <f>+IF(Tabla1[[#This Row],[STK]]="no","Sin STK", "STK disponible")</f>
        <v>STK disponible</v>
      </c>
      <c r="AD225" s="35">
        <f>+I225*J225</f>
        <v>0</v>
      </c>
      <c r="AE225" s="35">
        <f>+I225*K225</f>
        <v>0</v>
      </c>
      <c r="AF225" s="36">
        <f>IF(Tabla1[[#This Row],[ref pack]]=1,Tabla1[[#This Row],[Pedido]],LCM(Tabla1[[#This Row],[MC VIEJO]],Tabla1[[#This Row],[Pedido]]))</f>
        <v>1</v>
      </c>
      <c r="AG225" s="36">
        <f>+VLOOKUP(Tabla1[[#This Row],[Artículo]],'.'!$B$2:$D$11481,3,)</f>
        <v>1</v>
      </c>
      <c r="AH225" s="37" t="str">
        <f>+IFERROR(SEARCH("pack",Tabla1[[#This Row],[PACK]]),"")</f>
        <v/>
      </c>
    </row>
    <row r="226" spans="1:34" ht="24" customHeight="1" x14ac:dyDescent="0.2">
      <c r="A226" s="50" t="s">
        <v>142</v>
      </c>
      <c r="B226" s="60" t="s">
        <v>487</v>
      </c>
      <c r="C226" s="61" t="s">
        <v>488</v>
      </c>
      <c r="D226" s="52" t="s">
        <v>9841</v>
      </c>
      <c r="E226" s="53">
        <v>8233.89</v>
      </c>
      <c r="F226" s="23" t="str">
        <f>+IFERROR(VLOOKUP(Tabla1[[#This Row],[Artículo]],'..'!$B$2:$D$569000,3,),"")</f>
        <v/>
      </c>
      <c r="G226" s="24" t="str">
        <f>IF(H226=AF226,"", "Error MC")</f>
        <v>Error MC</v>
      </c>
      <c r="H226" s="62"/>
      <c r="I226" s="54">
        <f>+Tabla1[[#This Row],[MC]]*Tabla1[[#This Row],[Pedido]]*Tabla1[[#This Row],[PVC ]]</f>
        <v>0</v>
      </c>
      <c r="J226" s="26">
        <v>0.21</v>
      </c>
      <c r="K226" s="63"/>
      <c r="L226" s="28" t="s">
        <v>31</v>
      </c>
      <c r="M226" s="53">
        <v>13948.215</v>
      </c>
      <c r="N226" s="64" t="str">
        <f>+IF(Tabla1[[#This Row],[F PMPI]]="SÍ","No","Sí")</f>
        <v>No</v>
      </c>
      <c r="O226" s="65">
        <f>+Tabla1[[#This Row],[PVL]]*1.055</f>
        <v>14715.366824999999</v>
      </c>
      <c r="P226" s="65">
        <f>+Tabla1[[#This Row],[PVL]]*1.43</f>
        <v>19945.94745</v>
      </c>
      <c r="Q226" s="66" t="str">
        <f>+HYPERLINK(Tabla1[[#This Row],[PAG]])</f>
        <v>https://todomusica.com.ar/portatiles/8061-sl-310uc-pl.html</v>
      </c>
      <c r="R226" s="67"/>
      <c r="S226" s="68"/>
      <c r="T226" s="69"/>
      <c r="U226" s="69"/>
      <c r="V226" s="69"/>
      <c r="W226" s="69"/>
      <c r="X226" s="69"/>
      <c r="Y226" s="35"/>
      <c r="Z226" s="35" t="s">
        <v>489</v>
      </c>
      <c r="AA226" s="36">
        <v>1</v>
      </c>
      <c r="AB226" s="35" t="s">
        <v>9849</v>
      </c>
      <c r="AC226" s="35" t="str">
        <f>+IF(Tabla1[[#This Row],[STK]]="no","Sin STK", "STK disponible")</f>
        <v>STK disponible</v>
      </c>
      <c r="AD226" s="35">
        <f>+I226*J226</f>
        <v>0</v>
      </c>
      <c r="AE226" s="35">
        <f>+I226*K226</f>
        <v>0</v>
      </c>
      <c r="AF226" s="36">
        <f>IF(Tabla1[[#This Row],[ref pack]]=1,Tabla1[[#This Row],[Pedido]],LCM(Tabla1[[#This Row],[MC VIEJO]],Tabla1[[#This Row],[Pedido]]))</f>
        <v>1</v>
      </c>
      <c r="AG226" s="36">
        <f>+VLOOKUP(Tabla1[[#This Row],[Artículo]],'.'!$B$2:$D$11481,3,)</f>
        <v>1</v>
      </c>
      <c r="AH226" s="37" t="str">
        <f>+IFERROR(SEARCH("pack",Tabla1[[#This Row],[PACK]]),"")</f>
        <v/>
      </c>
    </row>
    <row r="227" spans="1:34" ht="24" customHeight="1" x14ac:dyDescent="0.2">
      <c r="A227" s="50" t="s">
        <v>142</v>
      </c>
      <c r="B227" s="60" t="s">
        <v>490</v>
      </c>
      <c r="C227" s="61" t="s">
        <v>491</v>
      </c>
      <c r="D227" s="52" t="s">
        <v>9841</v>
      </c>
      <c r="E227" s="53">
        <v>8233.89</v>
      </c>
      <c r="F227" s="23" t="str">
        <f>+IFERROR(VLOOKUP(Tabla1[[#This Row],[Artículo]],'..'!$B$2:$D$569000,3,),"")</f>
        <v/>
      </c>
      <c r="G227" s="24" t="str">
        <f>IF(H227=AF227,"", "Error MC")</f>
        <v>Error MC</v>
      </c>
      <c r="H227" s="62"/>
      <c r="I227" s="54">
        <f>+Tabla1[[#This Row],[MC]]*Tabla1[[#This Row],[Pedido]]*Tabla1[[#This Row],[PVC ]]</f>
        <v>0</v>
      </c>
      <c r="J227" s="26">
        <v>0.21</v>
      </c>
      <c r="K227" s="63"/>
      <c r="L227" s="28" t="s">
        <v>31</v>
      </c>
      <c r="M227" s="53">
        <v>13948.215</v>
      </c>
      <c r="N227" s="64" t="str">
        <f>+IF(Tabla1[[#This Row],[F PMPI]]="SÍ","No","Sí")</f>
        <v>No</v>
      </c>
      <c r="O227" s="65">
        <f>+Tabla1[[#This Row],[PVL]]*1.055</f>
        <v>14715.366824999999</v>
      </c>
      <c r="P227" s="65">
        <f>+Tabla1[[#This Row],[PVL]]*1.43</f>
        <v>19945.94745</v>
      </c>
      <c r="Q227" s="66" t="str">
        <f>+HYPERLINK(Tabla1[[#This Row],[PAG]])</f>
        <v>https://todomusica.com.ar/portatiles/8059-sl-310uc-rd.html</v>
      </c>
      <c r="R227" s="67"/>
      <c r="S227" s="68"/>
      <c r="T227" s="69"/>
      <c r="U227" s="69"/>
      <c r="V227" s="69"/>
      <c r="W227" s="69"/>
      <c r="X227" s="69"/>
      <c r="Y227" s="35"/>
      <c r="Z227" s="35" t="s">
        <v>492</v>
      </c>
      <c r="AA227" s="36">
        <v>1</v>
      </c>
      <c r="AB227" s="35" t="s">
        <v>9849</v>
      </c>
      <c r="AC227" s="35" t="str">
        <f>+IF(Tabla1[[#This Row],[STK]]="no","Sin STK", "STK disponible")</f>
        <v>STK disponible</v>
      </c>
      <c r="AD227" s="35">
        <f>+I227*J227</f>
        <v>0</v>
      </c>
      <c r="AE227" s="35">
        <f>+I227*K227</f>
        <v>0</v>
      </c>
      <c r="AF227" s="36">
        <f>IF(Tabla1[[#This Row],[ref pack]]=1,Tabla1[[#This Row],[Pedido]],LCM(Tabla1[[#This Row],[MC VIEJO]],Tabla1[[#This Row],[Pedido]]))</f>
        <v>1</v>
      </c>
      <c r="AG227" s="36">
        <f>+VLOOKUP(Tabla1[[#This Row],[Artículo]],'.'!$B$2:$D$11481,3,)</f>
        <v>1</v>
      </c>
      <c r="AH227" s="37" t="str">
        <f>+IFERROR(SEARCH("pack",Tabla1[[#This Row],[PACK]]),"")</f>
        <v/>
      </c>
    </row>
    <row r="228" spans="1:34" ht="24" customHeight="1" x14ac:dyDescent="0.2">
      <c r="A228" s="50" t="s">
        <v>142</v>
      </c>
      <c r="B228" s="60" t="s">
        <v>493</v>
      </c>
      <c r="C228" s="61" t="s">
        <v>494</v>
      </c>
      <c r="D228" s="52" t="s">
        <v>9841</v>
      </c>
      <c r="E228" s="53">
        <v>8233.89</v>
      </c>
      <c r="F228" s="23" t="str">
        <f>+IFERROR(VLOOKUP(Tabla1[[#This Row],[Artículo]],'..'!$B$2:$D$569000,3,),"")</f>
        <v/>
      </c>
      <c r="G228" s="24" t="str">
        <f>IF(H228=AF228,"", "Error MC")</f>
        <v>Error MC</v>
      </c>
      <c r="H228" s="62"/>
      <c r="I228" s="54">
        <f>+Tabla1[[#This Row],[MC]]*Tabla1[[#This Row],[Pedido]]*Tabla1[[#This Row],[PVC ]]</f>
        <v>0</v>
      </c>
      <c r="J228" s="26">
        <v>0.21</v>
      </c>
      <c r="K228" s="63"/>
      <c r="L228" s="28" t="s">
        <v>31</v>
      </c>
      <c r="M228" s="53">
        <v>13948.215</v>
      </c>
      <c r="N228" s="64" t="str">
        <f>+IF(Tabla1[[#This Row],[F PMPI]]="SÍ","No","Sí")</f>
        <v>No</v>
      </c>
      <c r="O228" s="65">
        <f>+Tabla1[[#This Row],[PVL]]*1.055</f>
        <v>14715.366824999999</v>
      </c>
      <c r="P228" s="65">
        <f>+Tabla1[[#This Row],[PVL]]*1.43</f>
        <v>19945.94745</v>
      </c>
      <c r="Q228" s="66" t="str">
        <f>+HYPERLINK(Tabla1[[#This Row],[PAG]])</f>
        <v>https://todomusica.com.ar/portatiles/10390-sl-310uc-rg.html</v>
      </c>
      <c r="R228" s="67"/>
      <c r="S228" s="68"/>
      <c r="T228" s="69"/>
      <c r="U228" s="69"/>
      <c r="V228" s="69"/>
      <c r="W228" s="69"/>
      <c r="X228" s="69"/>
      <c r="Y228" s="35"/>
      <c r="Z228" s="35" t="s">
        <v>495</v>
      </c>
      <c r="AA228" s="36">
        <v>1</v>
      </c>
      <c r="AB228" s="35" t="s">
        <v>9849</v>
      </c>
      <c r="AC228" s="35" t="str">
        <f>+IF(Tabla1[[#This Row],[STK]]="no","Sin STK", "STK disponible")</f>
        <v>STK disponible</v>
      </c>
      <c r="AD228" s="35">
        <f>+I228*J228</f>
        <v>0</v>
      </c>
      <c r="AE228" s="35">
        <f>+I228*K228</f>
        <v>0</v>
      </c>
      <c r="AF228" s="36">
        <f>IF(Tabla1[[#This Row],[ref pack]]=1,Tabla1[[#This Row],[Pedido]],LCM(Tabla1[[#This Row],[MC VIEJO]],Tabla1[[#This Row],[Pedido]]))</f>
        <v>1</v>
      </c>
      <c r="AG228" s="36">
        <f>+VLOOKUP(Tabla1[[#This Row],[Artículo]],'.'!$B$2:$D$11481,3,)</f>
        <v>1</v>
      </c>
      <c r="AH228" s="37" t="str">
        <f>+IFERROR(SEARCH("pack",Tabla1[[#This Row],[PACK]]),"")</f>
        <v/>
      </c>
    </row>
    <row r="229" spans="1:34" ht="24" customHeight="1" x14ac:dyDescent="0.2">
      <c r="A229" s="50" t="s">
        <v>142</v>
      </c>
      <c r="B229" s="60" t="s">
        <v>496</v>
      </c>
      <c r="C229" s="61" t="s">
        <v>455</v>
      </c>
      <c r="D229" s="52" t="s">
        <v>9841</v>
      </c>
      <c r="E229" s="53">
        <v>8233.89</v>
      </c>
      <c r="F229" s="23" t="str">
        <f>+IFERROR(VLOOKUP(Tabla1[[#This Row],[Artículo]],'..'!$B$2:$D$569000,3,),"")</f>
        <v/>
      </c>
      <c r="G229" s="24" t="str">
        <f>IF(H229=AF229,"", "Error MC")</f>
        <v>Error MC</v>
      </c>
      <c r="H229" s="62"/>
      <c r="I229" s="54">
        <f>+Tabla1[[#This Row],[MC]]*Tabla1[[#This Row],[Pedido]]*Tabla1[[#This Row],[PVC ]]</f>
        <v>0</v>
      </c>
      <c r="J229" s="26">
        <v>0.21</v>
      </c>
      <c r="K229" s="63"/>
      <c r="L229" s="28" t="s">
        <v>31</v>
      </c>
      <c r="M229" s="53">
        <v>13948.215</v>
      </c>
      <c r="N229" s="64" t="str">
        <f>+IF(Tabla1[[#This Row],[F PMPI]]="SÍ","No","Sí")</f>
        <v>No</v>
      </c>
      <c r="O229" s="65">
        <f>+Tabla1[[#This Row],[PVL]]*1.055</f>
        <v>14715.366824999999</v>
      </c>
      <c r="P229" s="65">
        <f>+Tabla1[[#This Row],[PVL]]*1.43</f>
        <v>19945.94745</v>
      </c>
      <c r="Q229" s="66" t="str">
        <f>+HYPERLINK(Tabla1[[#This Row],[PAG]])</f>
        <v>https://todomusica.com.ar/portatiles/8060-sl-310uc-we.html</v>
      </c>
      <c r="R229" s="67"/>
      <c r="S229" s="68"/>
      <c r="T229" s="69"/>
      <c r="U229" s="69"/>
      <c r="V229" s="69"/>
      <c r="W229" s="69"/>
      <c r="X229" s="69"/>
      <c r="Y229" s="35"/>
      <c r="Z229" s="35" t="s">
        <v>497</v>
      </c>
      <c r="AA229" s="36">
        <v>1</v>
      </c>
      <c r="AB229" s="35" t="s">
        <v>9849</v>
      </c>
      <c r="AC229" s="35" t="str">
        <f>+IF(Tabla1[[#This Row],[STK]]="no","Sin STK", "STK disponible")</f>
        <v>STK disponible</v>
      </c>
      <c r="AD229" s="35">
        <f>+I229*J229</f>
        <v>0</v>
      </c>
      <c r="AE229" s="35">
        <f>+I229*K229</f>
        <v>0</v>
      </c>
      <c r="AF229" s="36">
        <f>IF(Tabla1[[#This Row],[ref pack]]=1,Tabla1[[#This Row],[Pedido]],LCM(Tabla1[[#This Row],[MC VIEJO]],Tabla1[[#This Row],[Pedido]]))</f>
        <v>1</v>
      </c>
      <c r="AG229" s="36">
        <f>+VLOOKUP(Tabla1[[#This Row],[Artículo]],'.'!$B$2:$D$11481,3,)</f>
        <v>1</v>
      </c>
      <c r="AH229" s="37" t="str">
        <f>+IFERROR(SEARCH("pack",Tabla1[[#This Row],[PACK]]),"")</f>
        <v/>
      </c>
    </row>
    <row r="230" spans="1:34" ht="24" customHeight="1" x14ac:dyDescent="0.2">
      <c r="A230" s="50" t="s">
        <v>142</v>
      </c>
      <c r="B230" s="60" t="s">
        <v>498</v>
      </c>
      <c r="C230" s="61" t="s">
        <v>499</v>
      </c>
      <c r="D230" s="52" t="s">
        <v>9841</v>
      </c>
      <c r="E230" s="53">
        <v>8233.89</v>
      </c>
      <c r="F230" s="23" t="str">
        <f>+IFERROR(VLOOKUP(Tabla1[[#This Row],[Artículo]],'..'!$B$2:$D$569000,3,),"")</f>
        <v/>
      </c>
      <c r="G230" s="24" t="str">
        <f>IF(H230=AF230,"", "Error MC")</f>
        <v>Error MC</v>
      </c>
      <c r="H230" s="62"/>
      <c r="I230" s="54">
        <f>+Tabla1[[#This Row],[MC]]*Tabla1[[#This Row],[Pedido]]*Tabla1[[#This Row],[PVC ]]</f>
        <v>0</v>
      </c>
      <c r="J230" s="26">
        <v>0.21</v>
      </c>
      <c r="K230" s="63"/>
      <c r="L230" s="28" t="s">
        <v>31</v>
      </c>
      <c r="M230" s="53">
        <v>13948.215</v>
      </c>
      <c r="N230" s="64" t="str">
        <f>+IF(Tabla1[[#This Row],[F PMPI]]="SÍ","No","Sí")</f>
        <v>No</v>
      </c>
      <c r="O230" s="65">
        <f>+Tabla1[[#This Row],[PVL]]*1.055</f>
        <v>14715.366824999999</v>
      </c>
      <c r="P230" s="65">
        <f>+Tabla1[[#This Row],[PVL]]*1.43</f>
        <v>19945.94745</v>
      </c>
      <c r="Q230" s="66" t="str">
        <f>+HYPERLINK(Tabla1[[#This Row],[PAG]])</f>
        <v>https://todomusica.com.ar/portatiles/8902-sl-310uc-yg.html</v>
      </c>
      <c r="R230" s="67"/>
      <c r="S230" s="68"/>
      <c r="T230" s="69"/>
      <c r="U230" s="69"/>
      <c r="V230" s="69"/>
      <c r="W230" s="69"/>
      <c r="X230" s="69"/>
      <c r="Y230" s="35"/>
      <c r="Z230" s="35" t="s">
        <v>500</v>
      </c>
      <c r="AA230" s="36">
        <v>1</v>
      </c>
      <c r="AB230" s="35" t="s">
        <v>9849</v>
      </c>
      <c r="AC230" s="35" t="str">
        <f>+IF(Tabla1[[#This Row],[STK]]="no","Sin STK", "STK disponible")</f>
        <v>STK disponible</v>
      </c>
      <c r="AD230" s="35">
        <f>+I230*J230</f>
        <v>0</v>
      </c>
      <c r="AE230" s="35">
        <f>+I230*K230</f>
        <v>0</v>
      </c>
      <c r="AF230" s="36">
        <f>IF(Tabla1[[#This Row],[ref pack]]=1,Tabla1[[#This Row],[Pedido]],LCM(Tabla1[[#This Row],[MC VIEJO]],Tabla1[[#This Row],[Pedido]]))</f>
        <v>1</v>
      </c>
      <c r="AG230" s="36">
        <f>+VLOOKUP(Tabla1[[#This Row],[Artículo]],'.'!$B$2:$D$11481,3,)</f>
        <v>1</v>
      </c>
      <c r="AH230" s="37" t="str">
        <f>+IFERROR(SEARCH("pack",Tabla1[[#This Row],[PACK]]),"")</f>
        <v/>
      </c>
    </row>
    <row r="231" spans="1:34" ht="24" customHeight="1" x14ac:dyDescent="0.2">
      <c r="A231" s="50" t="s">
        <v>142</v>
      </c>
      <c r="B231" s="60" t="s">
        <v>501</v>
      </c>
      <c r="C231" s="61" t="s">
        <v>502</v>
      </c>
      <c r="D231" s="52" t="s">
        <v>9841</v>
      </c>
      <c r="E231" s="53">
        <v>5777.21</v>
      </c>
      <c r="F231" s="23" t="str">
        <f>+IFERROR(VLOOKUP(Tabla1[[#This Row],[Artículo]],'..'!$B$2:$D$569000,3,),"")</f>
        <v/>
      </c>
      <c r="G231" s="24" t="str">
        <f>IF(H231=AF231,"", "Error MC")</f>
        <v>Error MC</v>
      </c>
      <c r="H231" s="62"/>
      <c r="I231" s="54">
        <f>+Tabla1[[#This Row],[MC]]*Tabla1[[#This Row],[Pedido]]*Tabla1[[#This Row],[PVC ]]</f>
        <v>0</v>
      </c>
      <c r="J231" s="26">
        <v>0.21</v>
      </c>
      <c r="K231" s="63"/>
      <c r="L231" s="28" t="s">
        <v>31</v>
      </c>
      <c r="M231" s="53">
        <v>9786.5889999999999</v>
      </c>
      <c r="N231" s="64" t="str">
        <f>+IF(Tabla1[[#This Row],[F PMPI]]="SÍ","No","Sí")</f>
        <v>No</v>
      </c>
      <c r="O231" s="65">
        <f>+Tabla1[[#This Row],[PVL]]*1.055</f>
        <v>10324.851395</v>
      </c>
      <c r="P231" s="65">
        <f>+Tabla1[[#This Row],[PVL]]*1.43</f>
        <v>13994.822269999999</v>
      </c>
      <c r="Q231" s="66" t="str">
        <f>+HYPERLINK(Tabla1[[#This Row],[PAG]])</f>
        <v>https://todomusica.com.ar/portatiles/6948-sl-760lc-bk.html</v>
      </c>
      <c r="R231" s="67"/>
      <c r="S231" s="68"/>
      <c r="T231" s="69"/>
      <c r="U231" s="69"/>
      <c r="V231" s="69"/>
      <c r="W231" s="69"/>
      <c r="X231" s="69"/>
      <c r="Y231" s="35"/>
      <c r="Z231" s="35" t="s">
        <v>503</v>
      </c>
      <c r="AA231" s="36">
        <v>1</v>
      </c>
      <c r="AB231" s="35" t="s">
        <v>9849</v>
      </c>
      <c r="AC231" s="35" t="str">
        <f>+IF(Tabla1[[#This Row],[STK]]="no","Sin STK", "STK disponible")</f>
        <v>STK disponible</v>
      </c>
      <c r="AD231" s="35">
        <f>+I231*J231</f>
        <v>0</v>
      </c>
      <c r="AE231" s="35">
        <f>+I231*K231</f>
        <v>0</v>
      </c>
      <c r="AF231" s="36">
        <f>IF(Tabla1[[#This Row],[ref pack]]=1,Tabla1[[#This Row],[Pedido]],LCM(Tabla1[[#This Row],[MC VIEJO]],Tabla1[[#This Row],[Pedido]]))</f>
        <v>1</v>
      </c>
      <c r="AG231" s="36">
        <f>+VLOOKUP(Tabla1[[#This Row],[Artículo]],'.'!$B$2:$D$11481,3,)</f>
        <v>1</v>
      </c>
      <c r="AH231" s="37" t="str">
        <f>+IFERROR(SEARCH("pack",Tabla1[[#This Row],[PACK]]),"")</f>
        <v/>
      </c>
    </row>
    <row r="232" spans="1:34" ht="24" customHeight="1" x14ac:dyDescent="0.2">
      <c r="A232" s="50" t="s">
        <v>142</v>
      </c>
      <c r="B232" s="60" t="s">
        <v>11586</v>
      </c>
      <c r="C232" s="61" t="s">
        <v>11587</v>
      </c>
      <c r="D232" s="52" t="s">
        <v>27</v>
      </c>
      <c r="E232" s="53">
        <v>5727.24</v>
      </c>
      <c r="F232" s="23" t="str">
        <f>+IFERROR(VLOOKUP(Tabla1[[#This Row],[Artículo]],'..'!$B$2:$D$569000,3,),"")</f>
        <v/>
      </c>
      <c r="G232" s="24" t="str">
        <f>IF(H232=AF232,"", "Error MC")</f>
        <v>Error MC</v>
      </c>
      <c r="H232" s="62"/>
      <c r="I232" s="54">
        <f>+Tabla1[[#This Row],[MC]]*Tabla1[[#This Row],[Pedido]]*Tabla1[[#This Row],[PVC ]]</f>
        <v>0</v>
      </c>
      <c r="J232" s="26">
        <v>0.21</v>
      </c>
      <c r="K232" s="63"/>
      <c r="L232" s="28" t="s">
        <v>31</v>
      </c>
      <c r="M232" s="53">
        <v>9701.9490000000005</v>
      </c>
      <c r="N232" s="64" t="str">
        <f>+IF(Tabla1[[#This Row],[F PMPI]]="SÍ","No","Sí")</f>
        <v>No</v>
      </c>
      <c r="O232" s="65">
        <f>+Tabla1[[#This Row],[PVL]]*1.055</f>
        <v>10235.556194999999</v>
      </c>
      <c r="P232" s="65">
        <f>+Tabla1[[#This Row],[PVL]]*1.43</f>
        <v>13873.78707</v>
      </c>
      <c r="Q232" s="66" t="str">
        <f>+HYPERLINK(Tabla1[[#This Row],[PAG]])</f>
        <v>https://todomusica.com.ar/portatiles/6949-sl-760lc-gd.html</v>
      </c>
      <c r="R232" s="67"/>
      <c r="S232" s="68"/>
      <c r="T232" s="69"/>
      <c r="U232" s="69"/>
      <c r="V232" s="69"/>
      <c r="W232" s="69"/>
      <c r="X232" s="69"/>
      <c r="Y232" s="35"/>
      <c r="Z232" s="35" t="s">
        <v>24363</v>
      </c>
      <c r="AA232" s="36">
        <v>1</v>
      </c>
      <c r="AB232" s="35" t="s">
        <v>9849</v>
      </c>
      <c r="AC232" s="35" t="str">
        <f>+IF(Tabla1[[#This Row],[STK]]="no","Sin STK", "STK disponible")</f>
        <v>Sin STK</v>
      </c>
      <c r="AD232" s="35">
        <f>+I232*J232</f>
        <v>0</v>
      </c>
      <c r="AE232" s="35">
        <f>+I232*K232</f>
        <v>0</v>
      </c>
      <c r="AF232" s="36">
        <f>IF(Tabla1[[#This Row],[ref pack]]=1,Tabla1[[#This Row],[Pedido]],LCM(Tabla1[[#This Row],[MC VIEJO]],Tabla1[[#This Row],[Pedido]]))</f>
        <v>1</v>
      </c>
      <c r="AG232" s="36">
        <f>+VLOOKUP(Tabla1[[#This Row],[Artículo]],'.'!$B$2:$D$11481,3,)</f>
        <v>1</v>
      </c>
      <c r="AH232" s="37" t="str">
        <f>+IFERROR(SEARCH("pack",Tabla1[[#This Row],[PACK]]),"")</f>
        <v/>
      </c>
    </row>
    <row r="233" spans="1:34" ht="24" customHeight="1" x14ac:dyDescent="0.2">
      <c r="A233" s="50" t="s">
        <v>142</v>
      </c>
      <c r="B233" s="60" t="s">
        <v>504</v>
      </c>
      <c r="C233" s="61" t="s">
        <v>505</v>
      </c>
      <c r="D233" s="52" t="s">
        <v>9841</v>
      </c>
      <c r="E233" s="53">
        <v>6059.55</v>
      </c>
      <c r="F233" s="23" t="str">
        <f>+IFERROR(VLOOKUP(Tabla1[[#This Row],[Artículo]],'..'!$B$2:$D$569000,3,),"")</f>
        <v/>
      </c>
      <c r="G233" s="24" t="str">
        <f>IF(H233=AF233,"", "Error MC")</f>
        <v>Error MC</v>
      </c>
      <c r="H233" s="62"/>
      <c r="I233" s="54">
        <f>+Tabla1[[#This Row],[MC]]*Tabla1[[#This Row],[Pedido]]*Tabla1[[#This Row],[PVC ]]</f>
        <v>0</v>
      </c>
      <c r="J233" s="26">
        <v>0.21</v>
      </c>
      <c r="K233" s="63"/>
      <c r="L233" s="28" t="s">
        <v>31</v>
      </c>
      <c r="M233" s="53">
        <v>10264.878000000001</v>
      </c>
      <c r="N233" s="64" t="str">
        <f>+IF(Tabla1[[#This Row],[F PMPI]]="SÍ","No","Sí")</f>
        <v>No</v>
      </c>
      <c r="O233" s="65">
        <f>+Tabla1[[#This Row],[PVL]]*1.055</f>
        <v>10829.44629</v>
      </c>
      <c r="P233" s="65">
        <f>+Tabla1[[#This Row],[PVL]]*1.43</f>
        <v>14678.775540000001</v>
      </c>
      <c r="Q233" s="66" t="str">
        <f>+HYPERLINK(Tabla1[[#This Row],[PAG]])</f>
        <v>https://todomusica.com.ar/portatiles/6950-sl-797tv-bk.html</v>
      </c>
      <c r="R233" s="67"/>
      <c r="S233" s="68"/>
      <c r="T233" s="69"/>
      <c r="U233" s="69"/>
      <c r="V233" s="69"/>
      <c r="W233" s="69"/>
      <c r="X233" s="69"/>
      <c r="Y233" s="35"/>
      <c r="Z233" s="35" t="s">
        <v>506</v>
      </c>
      <c r="AA233" s="36">
        <v>1</v>
      </c>
      <c r="AB233" s="35" t="s">
        <v>9849</v>
      </c>
      <c r="AC233" s="35" t="str">
        <f>+IF(Tabla1[[#This Row],[STK]]="no","Sin STK", "STK disponible")</f>
        <v>STK disponible</v>
      </c>
      <c r="AD233" s="35">
        <f>+I233*J233</f>
        <v>0</v>
      </c>
      <c r="AE233" s="35">
        <f>+I233*K233</f>
        <v>0</v>
      </c>
      <c r="AF233" s="36">
        <f>IF(Tabla1[[#This Row],[ref pack]]=1,Tabla1[[#This Row],[Pedido]],LCM(Tabla1[[#This Row],[MC VIEJO]],Tabla1[[#This Row],[Pedido]]))</f>
        <v>1</v>
      </c>
      <c r="AG233" s="36">
        <f>+VLOOKUP(Tabla1[[#This Row],[Artículo]],'.'!$B$2:$D$11481,3,)</f>
        <v>1</v>
      </c>
      <c r="AH233" s="37" t="str">
        <f>+IFERROR(SEARCH("pack",Tabla1[[#This Row],[PACK]]),"")</f>
        <v/>
      </c>
    </row>
    <row r="234" spans="1:34" ht="24" customHeight="1" x14ac:dyDescent="0.2">
      <c r="A234" s="50" t="s">
        <v>142</v>
      </c>
      <c r="B234" s="60" t="s">
        <v>507</v>
      </c>
      <c r="C234" s="61" t="s">
        <v>508</v>
      </c>
      <c r="D234" s="52" t="s">
        <v>27</v>
      </c>
      <c r="E234" s="53">
        <v>6415.97</v>
      </c>
      <c r="F234" s="23" t="str">
        <f>+IFERROR(VLOOKUP(Tabla1[[#This Row],[Artículo]],'..'!$B$2:$D$569000,3,),"")</f>
        <v/>
      </c>
      <c r="G234" s="24" t="str">
        <f>IF(H234=AF234,"", "Error MC")</f>
        <v>Error MC</v>
      </c>
      <c r="H234" s="62"/>
      <c r="I234" s="54">
        <f>+Tabla1[[#This Row],[MC]]*Tabla1[[#This Row],[Pedido]]*Tabla1[[#This Row],[PVC ]]</f>
        <v>0</v>
      </c>
      <c r="J234" s="26">
        <v>0.21</v>
      </c>
      <c r="K234" s="63"/>
      <c r="L234" s="28" t="s">
        <v>31</v>
      </c>
      <c r="M234" s="53">
        <v>10868.656000000001</v>
      </c>
      <c r="N234" s="64" t="str">
        <f>+IF(Tabla1[[#This Row],[F PMPI]]="SÍ","No","Sí")</f>
        <v>No</v>
      </c>
      <c r="O234" s="65">
        <f>+Tabla1[[#This Row],[PVL]]*1.055</f>
        <v>11466.43208</v>
      </c>
      <c r="P234" s="65">
        <f>+Tabla1[[#This Row],[PVL]]*1.43</f>
        <v>15542.17808</v>
      </c>
      <c r="Q234" s="66" t="str">
        <f>+HYPERLINK(Tabla1[[#This Row],[PAG]])</f>
        <v>https://todomusica.com.ar/portatiles/6956-sx-300p.html</v>
      </c>
      <c r="R234" s="67"/>
      <c r="S234" s="68"/>
      <c r="T234" s="69"/>
      <c r="U234" s="69"/>
      <c r="V234" s="69"/>
      <c r="W234" s="69"/>
      <c r="X234" s="69"/>
      <c r="Y234" s="35"/>
      <c r="Z234" s="35" t="s">
        <v>509</v>
      </c>
      <c r="AA234" s="36">
        <v>1</v>
      </c>
      <c r="AB234" s="35" t="s">
        <v>9849</v>
      </c>
      <c r="AC234" s="35" t="str">
        <f>+IF(Tabla1[[#This Row],[STK]]="no","Sin STK", "STK disponible")</f>
        <v>Sin STK</v>
      </c>
      <c r="AD234" s="35">
        <f>+I234*J234</f>
        <v>0</v>
      </c>
      <c r="AE234" s="35">
        <f>+I234*K234</f>
        <v>0</v>
      </c>
      <c r="AF234" s="36">
        <f>IF(Tabla1[[#This Row],[ref pack]]=1,Tabla1[[#This Row],[Pedido]],LCM(Tabla1[[#This Row],[MC VIEJO]],Tabla1[[#This Row],[Pedido]]))</f>
        <v>1</v>
      </c>
      <c r="AG234" s="36">
        <f>+VLOOKUP(Tabla1[[#This Row],[Artículo]],'.'!$B$2:$D$11481,3,)</f>
        <v>1</v>
      </c>
      <c r="AH234" s="37" t="str">
        <f>+IFERROR(SEARCH("pack",Tabla1[[#This Row],[PACK]]),"")</f>
        <v/>
      </c>
    </row>
    <row r="235" spans="1:34" ht="24" customHeight="1" x14ac:dyDescent="0.2">
      <c r="A235" s="50" t="s">
        <v>142</v>
      </c>
      <c r="B235" s="60" t="s">
        <v>510</v>
      </c>
      <c r="C235" s="61" t="s">
        <v>511</v>
      </c>
      <c r="D235" s="52" t="s">
        <v>9841</v>
      </c>
      <c r="E235" s="53">
        <v>113303.18</v>
      </c>
      <c r="F235" s="23" t="str">
        <f>+IFERROR(VLOOKUP(Tabla1[[#This Row],[Artículo]],'..'!$B$2:$D$569000,3,),"")</f>
        <v/>
      </c>
      <c r="G235" s="24" t="str">
        <f>IF(H235=AF235,"", "Error MC")</f>
        <v>Error MC</v>
      </c>
      <c r="H235" s="62"/>
      <c r="I235" s="54">
        <f>+Tabla1[[#This Row],[MC]]*Tabla1[[#This Row],[Pedido]]*Tabla1[[#This Row],[PVC ]]</f>
        <v>0</v>
      </c>
      <c r="J235" s="26">
        <v>0.21</v>
      </c>
      <c r="K235" s="63"/>
      <c r="L235" s="28" t="s">
        <v>31</v>
      </c>
      <c r="M235" s="53">
        <v>191935.58499999999</v>
      </c>
      <c r="N235" s="64" t="str">
        <f>+IF(Tabla1[[#This Row],[F PMPI]]="SÍ","No","Sí")</f>
        <v>No</v>
      </c>
      <c r="O235" s="65">
        <f>+Tabla1[[#This Row],[PVL]]*1.055</f>
        <v>202492.04217499998</v>
      </c>
      <c r="P235" s="65">
        <f>+Tabla1[[#This Row],[PVL]]*1.43</f>
        <v>274467.88655</v>
      </c>
      <c r="Q235" s="66" t="str">
        <f>+HYPERLINK(Tabla1[[#This Row],[PAG]])</f>
        <v>https://todomusica.com.ar/productos-sin-categorias-de-netsuite/8887-vitrinacasiomostrador.html</v>
      </c>
      <c r="R235" s="67"/>
      <c r="S235" s="68"/>
      <c r="T235" s="69"/>
      <c r="U235" s="69"/>
      <c r="V235" s="69"/>
      <c r="W235" s="69"/>
      <c r="X235" s="69"/>
      <c r="Y235" s="35"/>
      <c r="Z235" s="35" t="s">
        <v>24364</v>
      </c>
      <c r="AA235" s="36">
        <v>1</v>
      </c>
      <c r="AB235" s="35" t="s">
        <v>9849</v>
      </c>
      <c r="AC235" s="35" t="str">
        <f>+IF(Tabla1[[#This Row],[STK]]="no","Sin STK", "STK disponible")</f>
        <v>STK disponible</v>
      </c>
      <c r="AD235" s="35">
        <f>+I235*J235</f>
        <v>0</v>
      </c>
      <c r="AE235" s="35">
        <f>+I235*K235</f>
        <v>0</v>
      </c>
      <c r="AF235" s="36">
        <f>IF(Tabla1[[#This Row],[ref pack]]=1,Tabla1[[#This Row],[Pedido]],LCM(Tabla1[[#This Row],[MC VIEJO]],Tabla1[[#This Row],[Pedido]]))</f>
        <v>1</v>
      </c>
      <c r="AG235" s="36">
        <f>+VLOOKUP(Tabla1[[#This Row],[Artículo]],'.'!$B$2:$D$11481,3,)</f>
        <v>1</v>
      </c>
      <c r="AH235" s="37" t="str">
        <f>+IFERROR(SEARCH("pack",Tabla1[[#This Row],[PACK]]),"")</f>
        <v/>
      </c>
    </row>
    <row r="236" spans="1:34" ht="24" customHeight="1" x14ac:dyDescent="0.2">
      <c r="A236" s="50" t="s">
        <v>142</v>
      </c>
      <c r="B236" s="60" t="s">
        <v>512</v>
      </c>
      <c r="C236" s="61" t="s">
        <v>513</v>
      </c>
      <c r="D236" s="52" t="s">
        <v>27</v>
      </c>
      <c r="E236" s="53">
        <v>15445.91</v>
      </c>
      <c r="F236" s="23" t="str">
        <f>+IFERROR(VLOOKUP(Tabla1[[#This Row],[Artículo]],'..'!$B$2:$D$569000,3,),"")</f>
        <v/>
      </c>
      <c r="G236" s="24" t="str">
        <f>IF(H236=AF236,"", "Error MC")</f>
        <v>Error MC</v>
      </c>
      <c r="H236" s="62"/>
      <c r="I236" s="54">
        <f>+Tabla1[[#This Row],[MC]]*Tabla1[[#This Row],[Pedido]]*Tabla1[[#This Row],[PVC ]]</f>
        <v>0</v>
      </c>
      <c r="J236" s="26">
        <v>0.21</v>
      </c>
      <c r="K236" s="63"/>
      <c r="L236" s="28" t="s">
        <v>31</v>
      </c>
      <c r="M236" s="53">
        <v>26165.366999999998</v>
      </c>
      <c r="N236" s="64" t="str">
        <f>+IF(Tabla1[[#This Row],[F PMPI]]="SÍ","No","Sí")</f>
        <v>No</v>
      </c>
      <c r="O236" s="65">
        <f>+Tabla1[[#This Row],[PVL]]*1.055</f>
        <v>27604.462184999997</v>
      </c>
      <c r="P236" s="65">
        <f>+Tabla1[[#This Row],[PVL]]*1.43</f>
        <v>37416.474809999992</v>
      </c>
      <c r="Q236" s="66" t="str">
        <f>+HYPERLINK(Tabla1[[#This Row],[PAG]])</f>
        <v>https://todomusica.com.ar/rotuladoras/6306-xr-12we1.html</v>
      </c>
      <c r="R236" s="67"/>
      <c r="S236" s="68"/>
      <c r="T236" s="69"/>
      <c r="U236" s="69"/>
      <c r="V236" s="69"/>
      <c r="W236" s="69"/>
      <c r="X236" s="69"/>
      <c r="Y236" s="35"/>
      <c r="Z236" s="35" t="s">
        <v>514</v>
      </c>
      <c r="AA236" s="36">
        <v>1</v>
      </c>
      <c r="AB236" s="35" t="s">
        <v>9849</v>
      </c>
      <c r="AC236" s="35" t="str">
        <f>+IF(Tabla1[[#This Row],[STK]]="no","Sin STK", "STK disponible")</f>
        <v>Sin STK</v>
      </c>
      <c r="AD236" s="35">
        <f>+I236*J236</f>
        <v>0</v>
      </c>
      <c r="AE236" s="35">
        <f>+I236*K236</f>
        <v>0</v>
      </c>
      <c r="AF236" s="36">
        <f>IF(Tabla1[[#This Row],[ref pack]]=1,Tabla1[[#This Row],[Pedido]],LCM(Tabla1[[#This Row],[MC VIEJO]],Tabla1[[#This Row],[Pedido]]))</f>
        <v>1</v>
      </c>
      <c r="AG236" s="36">
        <f>+VLOOKUP(Tabla1[[#This Row],[Artículo]],'.'!$B$2:$D$11481,3,)</f>
        <v>1</v>
      </c>
      <c r="AH236" s="37" t="str">
        <f>+IFERROR(SEARCH("pack",Tabla1[[#This Row],[PACK]]),"")</f>
        <v/>
      </c>
    </row>
    <row r="237" spans="1:34" ht="24" customHeight="1" x14ac:dyDescent="0.2">
      <c r="A237" s="50" t="s">
        <v>142</v>
      </c>
      <c r="B237" s="60" t="s">
        <v>515</v>
      </c>
      <c r="C237" s="61" t="s">
        <v>516</v>
      </c>
      <c r="D237" s="52" t="s">
        <v>9842</v>
      </c>
      <c r="E237" s="53">
        <v>15089.43</v>
      </c>
      <c r="F237" s="23" t="str">
        <f>+IFERROR(VLOOKUP(Tabla1[[#This Row],[Artículo]],'..'!$B$2:$D$569000,3,),"")</f>
        <v/>
      </c>
      <c r="G237" s="24" t="str">
        <f>IF(H237=AF237,"", "Error MC")</f>
        <v>Error MC</v>
      </c>
      <c r="H237" s="62"/>
      <c r="I237" s="54">
        <f>+Tabla1[[#This Row],[MC]]*Tabla1[[#This Row],[Pedido]]*Tabla1[[#This Row],[PVC ]]</f>
        <v>0</v>
      </c>
      <c r="J237" s="26">
        <v>0.21</v>
      </c>
      <c r="K237" s="63"/>
      <c r="L237" s="28" t="s">
        <v>31</v>
      </c>
      <c r="M237" s="53">
        <v>25561.491999999998</v>
      </c>
      <c r="N237" s="64" t="str">
        <f>+IF(Tabla1[[#This Row],[F PMPI]]="SÍ","No","Sí")</f>
        <v>No</v>
      </c>
      <c r="O237" s="65">
        <f>+Tabla1[[#This Row],[PVL]]*1.055</f>
        <v>26967.374059999998</v>
      </c>
      <c r="P237" s="65">
        <f>+Tabla1[[#This Row],[PVL]]*1.43</f>
        <v>36552.933559999998</v>
      </c>
      <c r="Q237" s="66" t="str">
        <f>+HYPERLINK(Tabla1[[#This Row],[PAG]])</f>
        <v>https://todomusica.com.ar/rotuladoras/6307-xr-12x1.html</v>
      </c>
      <c r="R237" s="67"/>
      <c r="S237" s="68"/>
      <c r="T237" s="69"/>
      <c r="U237" s="69"/>
      <c r="V237" s="69"/>
      <c r="W237" s="69"/>
      <c r="X237" s="69"/>
      <c r="Y237" s="35"/>
      <c r="Z237" s="35" t="s">
        <v>517</v>
      </c>
      <c r="AA237" s="36">
        <v>1</v>
      </c>
      <c r="AB237" s="35" t="s">
        <v>9849</v>
      </c>
      <c r="AC237" s="35" t="str">
        <f>+IF(Tabla1[[#This Row],[STK]]="no","Sin STK", "STK disponible")</f>
        <v>STK disponible</v>
      </c>
      <c r="AD237" s="35">
        <f>+I237*J237</f>
        <v>0</v>
      </c>
      <c r="AE237" s="35">
        <f>+I237*K237</f>
        <v>0</v>
      </c>
      <c r="AF237" s="36">
        <f>IF(Tabla1[[#This Row],[ref pack]]=1,Tabla1[[#This Row],[Pedido]],LCM(Tabla1[[#This Row],[MC VIEJO]],Tabla1[[#This Row],[Pedido]]))</f>
        <v>1</v>
      </c>
      <c r="AG237" s="36">
        <f>+VLOOKUP(Tabla1[[#This Row],[Artículo]],'.'!$B$2:$D$11481,3,)</f>
        <v>1</v>
      </c>
      <c r="AH237" s="37" t="str">
        <f>+IFERROR(SEARCH("pack",Tabla1[[#This Row],[PACK]]),"")</f>
        <v/>
      </c>
    </row>
    <row r="238" spans="1:34" ht="24" customHeight="1" x14ac:dyDescent="0.2">
      <c r="A238" s="50" t="s">
        <v>142</v>
      </c>
      <c r="B238" s="60" t="s">
        <v>518</v>
      </c>
      <c r="C238" s="61" t="s">
        <v>519</v>
      </c>
      <c r="D238" s="52" t="s">
        <v>9841</v>
      </c>
      <c r="E238" s="53">
        <v>17228.099999999999</v>
      </c>
      <c r="F238" s="23" t="str">
        <f>+IFERROR(VLOOKUP(Tabla1[[#This Row],[Artículo]],'..'!$B$2:$D$569000,3,),"")</f>
        <v/>
      </c>
      <c r="G238" s="24" t="str">
        <f>IF(H238=AF238,"", "Error MC")</f>
        <v>Error MC</v>
      </c>
      <c r="H238" s="62"/>
      <c r="I238" s="54">
        <f>+Tabla1[[#This Row],[MC]]*Tabla1[[#This Row],[Pedido]]*Tabla1[[#This Row],[PVC ]]</f>
        <v>0</v>
      </c>
      <c r="J238" s="26">
        <v>0.21</v>
      </c>
      <c r="K238" s="63"/>
      <c r="L238" s="28" t="s">
        <v>31</v>
      </c>
      <c r="M238" s="53">
        <v>29184.401000000002</v>
      </c>
      <c r="N238" s="64" t="str">
        <f>+IF(Tabla1[[#This Row],[F PMPI]]="SÍ","No","Sí")</f>
        <v>No</v>
      </c>
      <c r="O238" s="65">
        <f>+Tabla1[[#This Row],[PVL]]*1.055</f>
        <v>30789.543054999998</v>
      </c>
      <c r="P238" s="65">
        <f>+Tabla1[[#This Row],[PVL]]*1.43</f>
        <v>41733.693429999999</v>
      </c>
      <c r="Q238" s="66" t="str">
        <f>+HYPERLINK(Tabla1[[#This Row],[PAG]])</f>
        <v>https://todomusica.com.ar/rotuladoras/6309-xr-18we1.html</v>
      </c>
      <c r="R238" s="67"/>
      <c r="S238" s="68"/>
      <c r="T238" s="69"/>
      <c r="U238" s="69"/>
      <c r="V238" s="69"/>
      <c r="W238" s="69"/>
      <c r="X238" s="69"/>
      <c r="Y238" s="35"/>
      <c r="Z238" s="35" t="s">
        <v>520</v>
      </c>
      <c r="AA238" s="36">
        <v>1</v>
      </c>
      <c r="AB238" s="35" t="s">
        <v>9849</v>
      </c>
      <c r="AC238" s="35" t="str">
        <f>+IF(Tabla1[[#This Row],[STK]]="no","Sin STK", "STK disponible")</f>
        <v>STK disponible</v>
      </c>
      <c r="AD238" s="35">
        <f>+I238*J238</f>
        <v>0</v>
      </c>
      <c r="AE238" s="35">
        <f>+I238*K238</f>
        <v>0</v>
      </c>
      <c r="AF238" s="36">
        <f>IF(Tabla1[[#This Row],[ref pack]]=1,Tabla1[[#This Row],[Pedido]],LCM(Tabla1[[#This Row],[MC VIEJO]],Tabla1[[#This Row],[Pedido]]))</f>
        <v>1</v>
      </c>
      <c r="AG238" s="36">
        <f>+VLOOKUP(Tabla1[[#This Row],[Artículo]],'.'!$B$2:$D$11481,3,)</f>
        <v>1</v>
      </c>
      <c r="AH238" s="37" t="str">
        <f>+IFERROR(SEARCH("pack",Tabla1[[#This Row],[PACK]]),"")</f>
        <v/>
      </c>
    </row>
    <row r="239" spans="1:34" ht="24" customHeight="1" x14ac:dyDescent="0.2">
      <c r="A239" s="50" t="s">
        <v>142</v>
      </c>
      <c r="B239" s="60" t="s">
        <v>521</v>
      </c>
      <c r="C239" s="61" t="s">
        <v>522</v>
      </c>
      <c r="D239" s="52" t="s">
        <v>9841</v>
      </c>
      <c r="E239" s="53">
        <v>16871.669999999998</v>
      </c>
      <c r="F239" s="23" t="str">
        <f>+IFERROR(VLOOKUP(Tabla1[[#This Row],[Artículo]],'..'!$B$2:$D$569000,3,),"")</f>
        <v/>
      </c>
      <c r="G239" s="24" t="str">
        <f>IF(H239=AF239,"", "Error MC")</f>
        <v>Error MC</v>
      </c>
      <c r="H239" s="62"/>
      <c r="I239" s="54">
        <f>+Tabla1[[#This Row],[MC]]*Tabla1[[#This Row],[Pedido]]*Tabla1[[#This Row],[PVC ]]</f>
        <v>0</v>
      </c>
      <c r="J239" s="26">
        <v>0.21</v>
      </c>
      <c r="K239" s="63"/>
      <c r="L239" s="28" t="s">
        <v>31</v>
      </c>
      <c r="M239" s="53">
        <v>28580.611000000001</v>
      </c>
      <c r="N239" s="64" t="str">
        <f>+IF(Tabla1[[#This Row],[F PMPI]]="SÍ","No","Sí")</f>
        <v>No</v>
      </c>
      <c r="O239" s="65">
        <f>+Tabla1[[#This Row],[PVL]]*1.055</f>
        <v>30152.544604999999</v>
      </c>
      <c r="P239" s="65">
        <f>+Tabla1[[#This Row],[PVL]]*1.43</f>
        <v>40870.273730000001</v>
      </c>
      <c r="Q239" s="66" t="str">
        <f>+HYPERLINK(Tabla1[[#This Row],[PAG]])</f>
        <v>https://todomusica.com.ar/rotuladoras/6310-xr-18x1.html</v>
      </c>
      <c r="R239" s="67"/>
      <c r="S239" s="68"/>
      <c r="T239" s="69"/>
      <c r="U239" s="69"/>
      <c r="V239" s="69"/>
      <c r="W239" s="69"/>
      <c r="X239" s="69"/>
      <c r="Y239" s="35"/>
      <c r="Z239" s="35" t="s">
        <v>523</v>
      </c>
      <c r="AA239" s="36">
        <v>1</v>
      </c>
      <c r="AB239" s="35" t="s">
        <v>9849</v>
      </c>
      <c r="AC239" s="35" t="str">
        <f>+IF(Tabla1[[#This Row],[STK]]="no","Sin STK", "STK disponible")</f>
        <v>STK disponible</v>
      </c>
      <c r="AD239" s="35">
        <f>+I239*J239</f>
        <v>0</v>
      </c>
      <c r="AE239" s="35">
        <f>+I239*K239</f>
        <v>0</v>
      </c>
      <c r="AF239" s="36">
        <f>IF(Tabla1[[#This Row],[ref pack]]=1,Tabla1[[#This Row],[Pedido]],LCM(Tabla1[[#This Row],[MC VIEJO]],Tabla1[[#This Row],[Pedido]]))</f>
        <v>1</v>
      </c>
      <c r="AG239" s="36">
        <f>+VLOOKUP(Tabla1[[#This Row],[Artículo]],'.'!$B$2:$D$11481,3,)</f>
        <v>1</v>
      </c>
      <c r="AH239" s="37" t="str">
        <f>+IFERROR(SEARCH("pack",Tabla1[[#This Row],[PACK]]),"")</f>
        <v/>
      </c>
    </row>
    <row r="240" spans="1:34" ht="24" customHeight="1" x14ac:dyDescent="0.2">
      <c r="A240" s="50" t="s">
        <v>142</v>
      </c>
      <c r="B240" s="60" t="s">
        <v>524</v>
      </c>
      <c r="C240" s="61" t="s">
        <v>525</v>
      </c>
      <c r="D240" s="52" t="s">
        <v>9841</v>
      </c>
      <c r="E240" s="53">
        <v>14257.8</v>
      </c>
      <c r="F240" s="23" t="str">
        <f>+IFERROR(VLOOKUP(Tabla1[[#This Row],[Artículo]],'..'!$B$2:$D$569000,3,),"")</f>
        <v/>
      </c>
      <c r="G240" s="24" t="str">
        <f>IF(H240=AF240,"", "Error MC")</f>
        <v>Error MC</v>
      </c>
      <c r="H240" s="62"/>
      <c r="I240" s="54">
        <f>+Tabla1[[#This Row],[MC]]*Tabla1[[#This Row],[Pedido]]*Tabla1[[#This Row],[PVC ]]</f>
        <v>0</v>
      </c>
      <c r="J240" s="26">
        <v>0.21</v>
      </c>
      <c r="K240" s="63"/>
      <c r="L240" s="28" t="s">
        <v>31</v>
      </c>
      <c r="M240" s="53">
        <v>24152.713</v>
      </c>
      <c r="N240" s="64" t="str">
        <f>+IF(Tabla1[[#This Row],[F PMPI]]="SÍ","No","Sí")</f>
        <v>No</v>
      </c>
      <c r="O240" s="65">
        <f>+Tabla1[[#This Row],[PVL]]*1.055</f>
        <v>25481.112214999997</v>
      </c>
      <c r="P240" s="65">
        <f>+Tabla1[[#This Row],[PVL]]*1.43</f>
        <v>34538.379589999997</v>
      </c>
      <c r="Q240" s="66" t="str">
        <f>+HYPERLINK(Tabla1[[#This Row],[PAG]])</f>
        <v>https://todomusica.com.ar/rotuladoras/7281-rollo-de-cinta-para-rotuladora.html</v>
      </c>
      <c r="R240" s="67"/>
      <c r="S240" s="68"/>
      <c r="T240" s="69"/>
      <c r="U240" s="69"/>
      <c r="V240" s="69"/>
      <c r="W240" s="69"/>
      <c r="X240" s="69"/>
      <c r="Y240" s="35"/>
      <c r="Z240" s="35" t="s">
        <v>526</v>
      </c>
      <c r="AA240" s="36">
        <v>1</v>
      </c>
      <c r="AB240" s="35" t="s">
        <v>9849</v>
      </c>
      <c r="AC240" s="35" t="str">
        <f>+IF(Tabla1[[#This Row],[STK]]="no","Sin STK", "STK disponible")</f>
        <v>STK disponible</v>
      </c>
      <c r="AD240" s="35">
        <f>+I240*J240</f>
        <v>0</v>
      </c>
      <c r="AE240" s="35">
        <f>+I240*K240</f>
        <v>0</v>
      </c>
      <c r="AF240" s="36">
        <f>IF(Tabla1[[#This Row],[ref pack]]=1,Tabla1[[#This Row],[Pedido]],LCM(Tabla1[[#This Row],[MC VIEJO]],Tabla1[[#This Row],[Pedido]]))</f>
        <v>1</v>
      </c>
      <c r="AG240" s="36">
        <f>+VLOOKUP(Tabla1[[#This Row],[Artículo]],'.'!$B$2:$D$11481,3,)</f>
        <v>1</v>
      </c>
      <c r="AH240" s="37" t="str">
        <f>+IFERROR(SEARCH("pack",Tabla1[[#This Row],[PACK]]),"")</f>
        <v/>
      </c>
    </row>
    <row r="241" spans="1:34" ht="24" customHeight="1" x14ac:dyDescent="0.2">
      <c r="A241" s="50" t="s">
        <v>142</v>
      </c>
      <c r="B241" s="60" t="s">
        <v>527</v>
      </c>
      <c r="C241" s="61" t="s">
        <v>528</v>
      </c>
      <c r="D241" s="52" t="s">
        <v>9841</v>
      </c>
      <c r="E241" s="53">
        <v>13901.28</v>
      </c>
      <c r="F241" s="23" t="str">
        <f>+IFERROR(VLOOKUP(Tabla1[[#This Row],[Artículo]],'..'!$B$2:$D$569000,3,),"")</f>
        <v/>
      </c>
      <c r="G241" s="24" t="str">
        <f>IF(H241=AF241,"", "Error MC")</f>
        <v>Error MC</v>
      </c>
      <c r="H241" s="62"/>
      <c r="I241" s="54">
        <f>+Tabla1[[#This Row],[MC]]*Tabla1[[#This Row],[Pedido]]*Tabla1[[#This Row],[PVC ]]</f>
        <v>0</v>
      </c>
      <c r="J241" s="26">
        <v>0.21</v>
      </c>
      <c r="K241" s="63"/>
      <c r="L241" s="28" t="s">
        <v>31</v>
      </c>
      <c r="M241" s="53">
        <v>23548.766</v>
      </c>
      <c r="N241" s="64" t="str">
        <f>+IF(Tabla1[[#This Row],[F PMPI]]="SÍ","No","Sí")</f>
        <v>No</v>
      </c>
      <c r="O241" s="65">
        <f>+Tabla1[[#This Row],[PVL]]*1.055</f>
        <v>24843.948129999997</v>
      </c>
      <c r="P241" s="65">
        <f>+Tabla1[[#This Row],[PVL]]*1.43</f>
        <v>33674.735379999998</v>
      </c>
      <c r="Q241" s="66" t="str">
        <f>+HYPERLINK(Tabla1[[#This Row],[PAG]])</f>
        <v>https://todomusica.com.ar/rotuladoras/7282-rollo-de-cinta-para-rotuladora.html</v>
      </c>
      <c r="R241" s="67"/>
      <c r="S241" s="68"/>
      <c r="T241" s="69"/>
      <c r="U241" s="69"/>
      <c r="V241" s="69"/>
      <c r="W241" s="69"/>
      <c r="X241" s="69"/>
      <c r="Y241" s="35"/>
      <c r="Z241" s="35" t="s">
        <v>529</v>
      </c>
      <c r="AA241" s="36">
        <v>1</v>
      </c>
      <c r="AB241" s="35" t="s">
        <v>9849</v>
      </c>
      <c r="AC241" s="35" t="str">
        <f>+IF(Tabla1[[#This Row],[STK]]="no","Sin STK", "STK disponible")</f>
        <v>STK disponible</v>
      </c>
      <c r="AD241" s="35">
        <f>+I241*J241</f>
        <v>0</v>
      </c>
      <c r="AE241" s="35">
        <f>+I241*K241</f>
        <v>0</v>
      </c>
      <c r="AF241" s="36">
        <f>IF(Tabla1[[#This Row],[ref pack]]=1,Tabla1[[#This Row],[Pedido]],LCM(Tabla1[[#This Row],[MC VIEJO]],Tabla1[[#This Row],[Pedido]]))</f>
        <v>1</v>
      </c>
      <c r="AG241" s="36">
        <f>+VLOOKUP(Tabla1[[#This Row],[Artículo]],'.'!$B$2:$D$11481,3,)</f>
        <v>1</v>
      </c>
      <c r="AH241" s="37" t="str">
        <f>+IFERROR(SEARCH("pack",Tabla1[[#This Row],[PACK]]),"")</f>
        <v/>
      </c>
    </row>
    <row r="242" spans="1:34" ht="24" customHeight="1" x14ac:dyDescent="0.2">
      <c r="A242" s="50" t="s">
        <v>530</v>
      </c>
      <c r="B242" s="60" t="s">
        <v>531</v>
      </c>
      <c r="C242" s="61" t="s">
        <v>532</v>
      </c>
      <c r="D242" s="52" t="s">
        <v>27</v>
      </c>
      <c r="E242" s="53">
        <v>1113147.1599999999</v>
      </c>
      <c r="F242" s="23" t="str">
        <f>+IFERROR(VLOOKUP(Tabla1[[#This Row],[Artículo]],'..'!$B$2:$D$569000,3,),"")</f>
        <v/>
      </c>
      <c r="G242" s="24" t="str">
        <f>IF(H242=AF242,"", "Error MC")</f>
        <v>Error MC</v>
      </c>
      <c r="H242" s="62"/>
      <c r="I242" s="54">
        <f>+Tabla1[[#This Row],[MC]]*Tabla1[[#This Row],[Pedido]]*Tabla1[[#This Row],[PVC ]]</f>
        <v>0</v>
      </c>
      <c r="J242" s="26">
        <v>0.21</v>
      </c>
      <c r="K242" s="63"/>
      <c r="L242" s="28" t="s">
        <v>535</v>
      </c>
      <c r="M242" s="53">
        <v>1818325.8910000001</v>
      </c>
      <c r="N242" s="64" t="str">
        <f>+IF(Tabla1[[#This Row],[F PMPI]]="SÍ","No","Sí")</f>
        <v>No</v>
      </c>
      <c r="O242" s="65">
        <f>+Tabla1[[#This Row],[PVL]]*1.055</f>
        <v>1918333.815005</v>
      </c>
      <c r="P242" s="65">
        <f>+Tabla1[[#This Row],[PVL]]*1.43</f>
        <v>2600206.0241299998</v>
      </c>
      <c r="Q242" s="66" t="str">
        <f>+HYPERLINK(Tabla1[[#This Row],[PAG]])</f>
        <v>http://www.todomusica.com.ar/proyectores/2786-xj-a241.html</v>
      </c>
      <c r="R242" s="67"/>
      <c r="S242" s="68"/>
      <c r="T242" s="69"/>
      <c r="U242" s="69"/>
      <c r="V242" s="69"/>
      <c r="W242" s="69"/>
      <c r="X242" s="69"/>
      <c r="Y242" s="35"/>
      <c r="Z242" s="35" t="s">
        <v>24365</v>
      </c>
      <c r="AA242" s="36">
        <v>1</v>
      </c>
      <c r="AB242" s="35" t="s">
        <v>9849</v>
      </c>
      <c r="AC242" s="35" t="str">
        <f>+IF(Tabla1[[#This Row],[STK]]="no","Sin STK", "STK disponible")</f>
        <v>Sin STK</v>
      </c>
      <c r="AD242" s="35">
        <f>+I242*J242</f>
        <v>0</v>
      </c>
      <c r="AE242" s="35">
        <f>+I242*K242</f>
        <v>0</v>
      </c>
      <c r="AF242" s="36">
        <f>IF(Tabla1[[#This Row],[ref pack]]=1,Tabla1[[#This Row],[Pedido]],LCM(Tabla1[[#This Row],[MC VIEJO]],Tabla1[[#This Row],[Pedido]]))</f>
        <v>1</v>
      </c>
      <c r="AG242" s="36">
        <f>+VLOOKUP(Tabla1[[#This Row],[Artículo]],'.'!$B$2:$D$11481,3,)</f>
        <v>1</v>
      </c>
      <c r="AH242" s="37" t="str">
        <f>+IFERROR(SEARCH("pack",Tabla1[[#This Row],[PACK]]),"")</f>
        <v/>
      </c>
    </row>
    <row r="243" spans="1:34" ht="24" customHeight="1" x14ac:dyDescent="0.2">
      <c r="A243" s="50" t="s">
        <v>530</v>
      </c>
      <c r="B243" s="60" t="s">
        <v>533</v>
      </c>
      <c r="C243" s="61" t="s">
        <v>534</v>
      </c>
      <c r="D243" s="52" t="s">
        <v>9842</v>
      </c>
      <c r="E243" s="53">
        <v>2081064.07</v>
      </c>
      <c r="F243" s="23" t="str">
        <f>+IFERROR(VLOOKUP(Tabla1[[#This Row],[Artículo]],'..'!$B$2:$D$569000,3,),"")</f>
        <v/>
      </c>
      <c r="G243" s="24" t="str">
        <f>IF(H243=AF243,"", "Error MC")</f>
        <v>Error MC</v>
      </c>
      <c r="H243" s="62"/>
      <c r="I243" s="54">
        <f>+Tabla1[[#This Row],[MC]]*Tabla1[[#This Row],[Pedido]]*Tabla1[[#This Row],[PVC ]]</f>
        <v>0</v>
      </c>
      <c r="J243" s="26">
        <v>0.21</v>
      </c>
      <c r="K243" s="63"/>
      <c r="L243" s="28" t="s">
        <v>535</v>
      </c>
      <c r="M243" s="53">
        <v>3399418.1529999999</v>
      </c>
      <c r="N243" s="64" t="str">
        <f>+IF(Tabla1[[#This Row],[F PMPI]]="SÍ","No","Sí")</f>
        <v>No</v>
      </c>
      <c r="O243" s="65">
        <f>+Tabla1[[#This Row],[PVL]]*1.055</f>
        <v>3586386.1514149997</v>
      </c>
      <c r="P243" s="65">
        <f>+Tabla1[[#This Row],[PVL]]*1.43</f>
        <v>4861167.9587899996</v>
      </c>
      <c r="Q243" s="66" t="str">
        <f>+HYPERLINK(Tabla1[[#This Row],[PAG]])</f>
        <v>https://todomusica.com.ar/proyectores-de-led/7646-proyector-de-led-slim-series-wxga-dlp-3000-ansi-lum-hdmi-g.html</v>
      </c>
      <c r="R243" s="67"/>
      <c r="S243" s="68"/>
      <c r="T243" s="69"/>
      <c r="U243" s="69"/>
      <c r="V243" s="69"/>
      <c r="W243" s="69"/>
      <c r="X243" s="69"/>
      <c r="Y243" s="35"/>
      <c r="Z243" s="35" t="s">
        <v>24366</v>
      </c>
      <c r="AA243" s="36">
        <v>1</v>
      </c>
      <c r="AB243" s="35" t="s">
        <v>9849</v>
      </c>
      <c r="AC243" s="35" t="str">
        <f>+IF(Tabla1[[#This Row],[STK]]="no","Sin STK", "STK disponible")</f>
        <v>STK disponible</v>
      </c>
      <c r="AD243" s="35">
        <f>+I243*J243</f>
        <v>0</v>
      </c>
      <c r="AE243" s="35">
        <f>+I243*K243</f>
        <v>0</v>
      </c>
      <c r="AF243" s="36">
        <f>IF(Tabla1[[#This Row],[ref pack]]=1,Tabla1[[#This Row],[Pedido]],LCM(Tabla1[[#This Row],[MC VIEJO]],Tabla1[[#This Row],[Pedido]]))</f>
        <v>1</v>
      </c>
      <c r="AG243" s="36">
        <f>+VLOOKUP(Tabla1[[#This Row],[Artículo]],'.'!$B$2:$D$11481,3,)</f>
        <v>1</v>
      </c>
      <c r="AH243" s="37" t="str">
        <f>+IFERROR(SEARCH("pack",Tabla1[[#This Row],[PACK]]),"")</f>
        <v/>
      </c>
    </row>
    <row r="244" spans="1:34" ht="24" customHeight="1" x14ac:dyDescent="0.2">
      <c r="A244" s="50" t="s">
        <v>530</v>
      </c>
      <c r="B244" s="60" t="s">
        <v>536</v>
      </c>
      <c r="C244" s="61" t="s">
        <v>537</v>
      </c>
      <c r="D244" s="52" t="s">
        <v>27</v>
      </c>
      <c r="E244" s="53">
        <v>1353463.3</v>
      </c>
      <c r="F244" s="23" t="str">
        <f>+IFERROR(VLOOKUP(Tabla1[[#This Row],[Artículo]],'..'!$B$2:$D$569000,3,),"")</f>
        <v/>
      </c>
      <c r="G244" s="24" t="str">
        <f>IF(H244=AF244,"", "Error MC")</f>
        <v>Error MC</v>
      </c>
      <c r="H244" s="62"/>
      <c r="I244" s="54">
        <f>+Tabla1[[#This Row],[MC]]*Tabla1[[#This Row],[Pedido]]*Tabla1[[#This Row],[PVC ]]</f>
        <v>0</v>
      </c>
      <c r="J244" s="26">
        <v>0.21</v>
      </c>
      <c r="K244" s="63"/>
      <c r="L244" s="28" t="s">
        <v>535</v>
      </c>
      <c r="M244" s="53">
        <v>2210882.307</v>
      </c>
      <c r="N244" s="64" t="str">
        <f>+IF(Tabla1[[#This Row],[F PMPI]]="SÍ","No","Sí")</f>
        <v>No</v>
      </c>
      <c r="O244" s="65">
        <f>+Tabla1[[#This Row],[PVL]]*1.055</f>
        <v>2332480.8338850001</v>
      </c>
      <c r="P244" s="65">
        <f>+Tabla1[[#This Row],[PVL]]*1.43</f>
        <v>3161561.6990100001</v>
      </c>
      <c r="Q244" s="66" t="str">
        <f>+HYPERLINK(Tabla1[[#This Row],[PAG]])</f>
        <v>https://todomusica.com.ar/proyectores-de-led/9187-xj-f211wn.html</v>
      </c>
      <c r="R244" s="67"/>
      <c r="S244" s="68"/>
      <c r="T244" s="69"/>
      <c r="U244" s="69"/>
      <c r="V244" s="69"/>
      <c r="W244" s="69"/>
      <c r="X244" s="69"/>
      <c r="Y244" s="35"/>
      <c r="Z244" s="35" t="s">
        <v>24367</v>
      </c>
      <c r="AA244" s="36">
        <v>1</v>
      </c>
      <c r="AB244" s="35" t="s">
        <v>9849</v>
      </c>
      <c r="AC244" s="35" t="str">
        <f>+IF(Tabla1[[#This Row],[STK]]="no","Sin STK", "STK disponible")</f>
        <v>Sin STK</v>
      </c>
      <c r="AD244" s="35">
        <f>+I244*J244</f>
        <v>0</v>
      </c>
      <c r="AE244" s="35">
        <f>+I244*K244</f>
        <v>0</v>
      </c>
      <c r="AF244" s="36">
        <f>IF(Tabla1[[#This Row],[ref pack]]=1,Tabla1[[#This Row],[Pedido]],LCM(Tabla1[[#This Row],[MC VIEJO]],Tabla1[[#This Row],[Pedido]]))</f>
        <v>1</v>
      </c>
      <c r="AG244" s="36">
        <f>+VLOOKUP(Tabla1[[#This Row],[Artículo]],'.'!$B$2:$D$11481,3,)</f>
        <v>1</v>
      </c>
      <c r="AH244" s="37" t="str">
        <f>+IFERROR(SEARCH("pack",Tabla1[[#This Row],[PACK]]),"")</f>
        <v/>
      </c>
    </row>
    <row r="245" spans="1:34" ht="24" customHeight="1" x14ac:dyDescent="0.2">
      <c r="A245" s="50" t="s">
        <v>530</v>
      </c>
      <c r="B245" s="60" t="s">
        <v>538</v>
      </c>
      <c r="C245" s="61" t="s">
        <v>539</v>
      </c>
      <c r="D245" s="52" t="s">
        <v>27</v>
      </c>
      <c r="E245" s="53">
        <v>2003362.38</v>
      </c>
      <c r="F245" s="23" t="str">
        <f>+IFERROR(VLOOKUP(Tabla1[[#This Row],[Artículo]],'..'!$B$2:$D$569000,3,),"")</f>
        <v/>
      </c>
      <c r="G245" s="24" t="str">
        <f>IF(H245=AF245,"", "Error MC")</f>
        <v>Error MC</v>
      </c>
      <c r="H245" s="62"/>
      <c r="I245" s="54">
        <f>+Tabla1[[#This Row],[MC]]*Tabla1[[#This Row],[Pedido]]*Tabla1[[#This Row],[PVC ]]</f>
        <v>0</v>
      </c>
      <c r="J245" s="26">
        <v>0.21</v>
      </c>
      <c r="K245" s="63"/>
      <c r="L245" s="28" t="s">
        <v>535</v>
      </c>
      <c r="M245" s="53">
        <v>3272492.4440000001</v>
      </c>
      <c r="N245" s="64" t="str">
        <f>+IF(Tabla1[[#This Row],[F PMPI]]="SÍ","No","Sí")</f>
        <v>No</v>
      </c>
      <c r="O245" s="65">
        <f>+Tabla1[[#This Row],[PVL]]*1.055</f>
        <v>3452479.5284199999</v>
      </c>
      <c r="P245" s="65">
        <f>+Tabla1[[#This Row],[PVL]]*1.43</f>
        <v>4679664.1949199997</v>
      </c>
      <c r="Q245" s="66" t="str">
        <f>+HYPERLINK(Tabla1[[#This Row],[PAG]])</f>
        <v>http://www.todomusica.com.ar/proyectores/4335-xj-h1650.html</v>
      </c>
      <c r="R245" s="67"/>
      <c r="S245" s="68"/>
      <c r="T245" s="69"/>
      <c r="U245" s="69"/>
      <c r="V245" s="69"/>
      <c r="W245" s="69"/>
      <c r="X245" s="69"/>
      <c r="Y245" s="35"/>
      <c r="Z245" s="35" t="s">
        <v>24368</v>
      </c>
      <c r="AA245" s="36">
        <v>1</v>
      </c>
      <c r="AB245" s="35" t="s">
        <v>9849</v>
      </c>
      <c r="AC245" s="35" t="str">
        <f>+IF(Tabla1[[#This Row],[STK]]="no","Sin STK", "STK disponible")</f>
        <v>Sin STK</v>
      </c>
      <c r="AD245" s="35">
        <f>+I245*J245</f>
        <v>0</v>
      </c>
      <c r="AE245" s="35">
        <f>+I245*K245</f>
        <v>0</v>
      </c>
      <c r="AF245" s="36">
        <f>IF(Tabla1[[#This Row],[ref pack]]=1,Tabla1[[#This Row],[Pedido]],LCM(Tabla1[[#This Row],[MC VIEJO]],Tabla1[[#This Row],[Pedido]]))</f>
        <v>1</v>
      </c>
      <c r="AG245" s="36">
        <f>+VLOOKUP(Tabla1[[#This Row],[Artículo]],'.'!$B$2:$D$11481,3,)</f>
        <v>1</v>
      </c>
      <c r="AH245" s="37" t="str">
        <f>+IFERROR(SEARCH("pack",Tabla1[[#This Row],[PACK]]),"")</f>
        <v/>
      </c>
    </row>
    <row r="246" spans="1:34" ht="24" customHeight="1" x14ac:dyDescent="0.2">
      <c r="A246" s="50" t="s">
        <v>530</v>
      </c>
      <c r="B246" s="60" t="s">
        <v>540</v>
      </c>
      <c r="C246" s="61" t="s">
        <v>541</v>
      </c>
      <c r="D246" s="52" t="s">
        <v>27</v>
      </c>
      <c r="E246" s="53">
        <v>9018165.3800000008</v>
      </c>
      <c r="F246" s="23" t="str">
        <f>+IFERROR(VLOOKUP(Tabla1[[#This Row],[Artículo]],'..'!$B$2:$D$569000,3,),"")</f>
        <v/>
      </c>
      <c r="G246" s="24" t="str">
        <f>IF(H246=AF246,"", "Error MC")</f>
        <v>Error MC</v>
      </c>
      <c r="H246" s="62"/>
      <c r="I246" s="54">
        <f>+Tabla1[[#This Row],[MC]]*Tabla1[[#This Row],[Pedido]]*Tabla1[[#This Row],[PVC ]]</f>
        <v>0</v>
      </c>
      <c r="J246" s="26">
        <v>0.21</v>
      </c>
      <c r="K246" s="63"/>
      <c r="L246" s="28" t="s">
        <v>535</v>
      </c>
      <c r="M246" s="53">
        <v>14731173.145</v>
      </c>
      <c r="N246" s="64" t="str">
        <f>+IF(Tabla1[[#This Row],[F PMPI]]="SÍ","No","Sí")</f>
        <v>No</v>
      </c>
      <c r="O246" s="65">
        <f>+Tabla1[[#This Row],[PVL]]*1.055</f>
        <v>15541387.667974999</v>
      </c>
      <c r="P246" s="65">
        <f>+Tabla1[[#This Row],[PVL]]*1.43</f>
        <v>21065577.597349998</v>
      </c>
      <c r="Q246" s="66" t="str">
        <f>+HYPERLINK(Tabla1[[#This Row],[PAG]])</f>
        <v>https://todomusica.com.ar/productos-sin-categorias-de-netsuite/7976-proyector-led-pro-series-4k-dlp-5000-ansi-lum.html</v>
      </c>
      <c r="R246" s="67"/>
      <c r="S246" s="68"/>
      <c r="T246" s="69"/>
      <c r="U246" s="69"/>
      <c r="V246" s="69"/>
      <c r="W246" s="69"/>
      <c r="X246" s="69"/>
      <c r="Y246" s="35"/>
      <c r="Z246" s="35" t="s">
        <v>24369</v>
      </c>
      <c r="AA246" s="36">
        <v>1</v>
      </c>
      <c r="AB246" s="35" t="s">
        <v>9849</v>
      </c>
      <c r="AC246" s="35" t="str">
        <f>+IF(Tabla1[[#This Row],[STK]]="no","Sin STK", "STK disponible")</f>
        <v>Sin STK</v>
      </c>
      <c r="AD246" s="35">
        <f>+I246*J246</f>
        <v>0</v>
      </c>
      <c r="AE246" s="35">
        <f>+I246*K246</f>
        <v>0</v>
      </c>
      <c r="AF246" s="36">
        <f>IF(Tabla1[[#This Row],[ref pack]]=1,Tabla1[[#This Row],[Pedido]],LCM(Tabla1[[#This Row],[MC VIEJO]],Tabla1[[#This Row],[Pedido]]))</f>
        <v>1</v>
      </c>
      <c r="AG246" s="36">
        <f>+VLOOKUP(Tabla1[[#This Row],[Artículo]],'.'!$B$2:$D$11481,3,)</f>
        <v>1</v>
      </c>
      <c r="AH246" s="37" t="str">
        <f>+IFERROR(SEARCH("pack",Tabla1[[#This Row],[PACK]]),"")</f>
        <v/>
      </c>
    </row>
    <row r="247" spans="1:34" ht="24" customHeight="1" x14ac:dyDescent="0.2">
      <c r="A247" s="50" t="s">
        <v>530</v>
      </c>
      <c r="B247" s="60" t="s">
        <v>542</v>
      </c>
      <c r="C247" s="61" t="s">
        <v>543</v>
      </c>
      <c r="D247" s="52" t="s">
        <v>27</v>
      </c>
      <c r="E247" s="53">
        <v>2807050.8</v>
      </c>
      <c r="F247" s="23" t="str">
        <f>+IFERROR(VLOOKUP(Tabla1[[#This Row],[Artículo]],'..'!$B$2:$D$569000,3,),"")</f>
        <v/>
      </c>
      <c r="G247" s="24" t="str">
        <f>IF(H247=AF247,"", "Error MC")</f>
        <v>Error MC</v>
      </c>
      <c r="H247" s="62"/>
      <c r="I247" s="54">
        <f>+Tabla1[[#This Row],[MC]]*Tabla1[[#This Row],[Pedido]]*Tabla1[[#This Row],[PVC ]]</f>
        <v>0</v>
      </c>
      <c r="J247" s="26">
        <v>0.21</v>
      </c>
      <c r="K247" s="63"/>
      <c r="L247" s="28" t="s">
        <v>535</v>
      </c>
      <c r="M247" s="53">
        <v>4585317.4819999998</v>
      </c>
      <c r="N247" s="64" t="str">
        <f>+IF(Tabla1[[#This Row],[F PMPI]]="SÍ","No","Sí")</f>
        <v>No</v>
      </c>
      <c r="O247" s="65">
        <f>+Tabla1[[#This Row],[PVL]]*1.055</f>
        <v>4837509.9435099997</v>
      </c>
      <c r="P247" s="65">
        <f>+Tabla1[[#This Row],[PVL]]*1.43</f>
        <v>6557003.99926</v>
      </c>
      <c r="Q247" s="66" t="str">
        <f>+HYPERLINK(Tabla1[[#This Row],[PAG]])</f>
        <v>https://todomusica.com.ar/proyectores-de-led/9189-xj-s400un.html</v>
      </c>
      <c r="R247" s="67"/>
      <c r="S247" s="68"/>
      <c r="T247" s="69"/>
      <c r="U247" s="69"/>
      <c r="V247" s="69"/>
      <c r="W247" s="69"/>
      <c r="X247" s="69"/>
      <c r="Y247" s="35"/>
      <c r="Z247" s="35" t="s">
        <v>24370</v>
      </c>
      <c r="AA247" s="36">
        <v>1</v>
      </c>
      <c r="AB247" s="35" t="s">
        <v>9849</v>
      </c>
      <c r="AC247" s="35" t="str">
        <f>+IF(Tabla1[[#This Row],[STK]]="no","Sin STK", "STK disponible")</f>
        <v>Sin STK</v>
      </c>
      <c r="AD247" s="35">
        <f>+I247*J247</f>
        <v>0</v>
      </c>
      <c r="AE247" s="35">
        <f>+I247*K247</f>
        <v>0</v>
      </c>
      <c r="AF247" s="36">
        <f>IF(Tabla1[[#This Row],[ref pack]]=1,Tabla1[[#This Row],[Pedido]],LCM(Tabla1[[#This Row],[MC VIEJO]],Tabla1[[#This Row],[Pedido]]))</f>
        <v>1</v>
      </c>
      <c r="AG247" s="36">
        <f>+VLOOKUP(Tabla1[[#This Row],[Artículo]],'.'!$B$2:$D$11481,3,)</f>
        <v>1</v>
      </c>
      <c r="AH247" s="37" t="str">
        <f>+IFERROR(SEARCH("pack",Tabla1[[#This Row],[PACK]]),"")</f>
        <v/>
      </c>
    </row>
    <row r="248" spans="1:34" ht="24" customHeight="1" x14ac:dyDescent="0.2">
      <c r="A248" s="50" t="s">
        <v>530</v>
      </c>
      <c r="B248" s="60" t="s">
        <v>544</v>
      </c>
      <c r="C248" s="61" t="s">
        <v>545</v>
      </c>
      <c r="D248" s="52" t="s">
        <v>27</v>
      </c>
      <c r="E248" s="53">
        <v>2503057.2400000002</v>
      </c>
      <c r="F248" s="23" t="str">
        <f>+IFERROR(VLOOKUP(Tabla1[[#This Row],[Artículo]],'..'!$B$2:$D$569000,3,),"")</f>
        <v/>
      </c>
      <c r="G248" s="24" t="str">
        <f>IF(H248=AF248,"", "Error MC")</f>
        <v>Error MC</v>
      </c>
      <c r="H248" s="62"/>
      <c r="I248" s="54">
        <f>+Tabla1[[#This Row],[MC]]*Tabla1[[#This Row],[Pedido]]*Tabla1[[#This Row],[PVC ]]</f>
        <v>0</v>
      </c>
      <c r="J248" s="26">
        <v>0.21</v>
      </c>
      <c r="K248" s="63"/>
      <c r="L248" s="28" t="s">
        <v>535</v>
      </c>
      <c r="M248" s="53">
        <v>4088743.997</v>
      </c>
      <c r="N248" s="64" t="str">
        <f>+IF(Tabla1[[#This Row],[F PMPI]]="SÍ","No","Sí")</f>
        <v>No</v>
      </c>
      <c r="O248" s="65">
        <f>+Tabla1[[#This Row],[PVL]]*1.055</f>
        <v>4313624.9168349998</v>
      </c>
      <c r="P248" s="65">
        <f>+Tabla1[[#This Row],[PVL]]*1.43</f>
        <v>5846903.9157099994</v>
      </c>
      <c r="Q248" s="66" t="str">
        <f>+HYPERLINK(Tabla1[[#This Row],[PAG]])</f>
        <v>https://todomusica.com.ar/proyectores-de-led/9462-xj-s400wn.html</v>
      </c>
      <c r="R248" s="67"/>
      <c r="S248" s="68"/>
      <c r="T248" s="69"/>
      <c r="U248" s="69"/>
      <c r="V248" s="69"/>
      <c r="W248" s="69"/>
      <c r="X248" s="69"/>
      <c r="Y248" s="35"/>
      <c r="Z248" s="35" t="s">
        <v>24371</v>
      </c>
      <c r="AA248" s="36">
        <v>1</v>
      </c>
      <c r="AB248" s="35" t="s">
        <v>9849</v>
      </c>
      <c r="AC248" s="35" t="str">
        <f>+IF(Tabla1[[#This Row],[STK]]="no","Sin STK", "STK disponible")</f>
        <v>Sin STK</v>
      </c>
      <c r="AD248" s="35">
        <f>+I248*J248</f>
        <v>0</v>
      </c>
      <c r="AE248" s="35">
        <f>+I248*K248</f>
        <v>0</v>
      </c>
      <c r="AF248" s="36">
        <f>IF(Tabla1[[#This Row],[ref pack]]=1,Tabla1[[#This Row],[Pedido]],LCM(Tabla1[[#This Row],[MC VIEJO]],Tabla1[[#This Row],[Pedido]]))</f>
        <v>1</v>
      </c>
      <c r="AG248" s="36">
        <f>+VLOOKUP(Tabla1[[#This Row],[Artículo]],'.'!$B$2:$D$11481,3,)</f>
        <v>1</v>
      </c>
      <c r="AH248" s="37" t="str">
        <f>+IFERROR(SEARCH("pack",Tabla1[[#This Row],[PACK]]),"")</f>
        <v/>
      </c>
    </row>
    <row r="249" spans="1:34" ht="24" customHeight="1" x14ac:dyDescent="0.2">
      <c r="A249" s="50" t="s">
        <v>530</v>
      </c>
      <c r="B249" s="60" t="s">
        <v>546</v>
      </c>
      <c r="C249" s="61" t="s">
        <v>547</v>
      </c>
      <c r="D249" s="52" t="s">
        <v>27</v>
      </c>
      <c r="E249" s="53">
        <v>2439819.35</v>
      </c>
      <c r="F249" s="23" t="str">
        <f>+IFERROR(VLOOKUP(Tabla1[[#This Row],[Artículo]],'..'!$B$2:$D$569000,3,),"")</f>
        <v/>
      </c>
      <c r="G249" s="24" t="str">
        <f>IF(H249=AF249,"", "Error MC")</f>
        <v>Error MC</v>
      </c>
      <c r="H249" s="62"/>
      <c r="I249" s="54">
        <f>+Tabla1[[#This Row],[MC]]*Tabla1[[#This Row],[Pedido]]*Tabla1[[#This Row],[PVC ]]</f>
        <v>0</v>
      </c>
      <c r="J249" s="26">
        <v>0.21</v>
      </c>
      <c r="K249" s="63"/>
      <c r="L249" s="28" t="s">
        <v>535</v>
      </c>
      <c r="M249" s="53">
        <v>3985444.9049999998</v>
      </c>
      <c r="N249" s="64" t="str">
        <f>+IF(Tabla1[[#This Row],[F PMPI]]="SÍ","No","Sí")</f>
        <v>No</v>
      </c>
      <c r="O249" s="65">
        <f>+Tabla1[[#This Row],[PVL]]*1.055</f>
        <v>4204644.3747749999</v>
      </c>
      <c r="P249" s="65">
        <f>+Tabla1[[#This Row],[PVL]]*1.43</f>
        <v>5699186.2141499994</v>
      </c>
      <c r="Q249" s="66" t="str">
        <f>+HYPERLINK(Tabla1[[#This Row],[PAG]])</f>
        <v>https://todomusica.com.ar/proyectores-de-led/6107-xj-ut310wn.html</v>
      </c>
      <c r="R249" s="67"/>
      <c r="S249" s="68"/>
      <c r="T249" s="69"/>
      <c r="U249" s="69"/>
      <c r="V249" s="69"/>
      <c r="W249" s="69"/>
      <c r="X249" s="69"/>
      <c r="Y249" s="35"/>
      <c r="Z249" s="35" t="s">
        <v>24372</v>
      </c>
      <c r="AA249" s="36">
        <v>1</v>
      </c>
      <c r="AB249" s="35" t="s">
        <v>9849</v>
      </c>
      <c r="AC249" s="35" t="str">
        <f>+IF(Tabla1[[#This Row],[STK]]="no","Sin STK", "STK disponible")</f>
        <v>Sin STK</v>
      </c>
      <c r="AD249" s="35">
        <f>+I249*J249</f>
        <v>0</v>
      </c>
      <c r="AE249" s="35">
        <f>+I249*K249</f>
        <v>0</v>
      </c>
      <c r="AF249" s="36">
        <f>IF(Tabla1[[#This Row],[ref pack]]=1,Tabla1[[#This Row],[Pedido]],LCM(Tabla1[[#This Row],[MC VIEJO]],Tabla1[[#This Row],[Pedido]]))</f>
        <v>1</v>
      </c>
      <c r="AG249" s="36">
        <f>+VLOOKUP(Tabla1[[#This Row],[Artículo]],'.'!$B$2:$D$11481,3,)</f>
        <v>1</v>
      </c>
      <c r="AH249" s="37" t="str">
        <f>+IFERROR(SEARCH("pack",Tabla1[[#This Row],[PACK]]),"")</f>
        <v/>
      </c>
    </row>
    <row r="250" spans="1:34" ht="24" customHeight="1" x14ac:dyDescent="0.2">
      <c r="A250" s="50" t="s">
        <v>530</v>
      </c>
      <c r="B250" s="60" t="s">
        <v>552</v>
      </c>
      <c r="C250" s="61" t="s">
        <v>553</v>
      </c>
      <c r="D250" s="52" t="s">
        <v>27</v>
      </c>
      <c r="E250" s="53">
        <v>766799.8</v>
      </c>
      <c r="F250" s="23" t="str">
        <f>+IFERROR(VLOOKUP(Tabla1[[#This Row],[Artículo]],'..'!$B$2:$D$569000,3,),"")</f>
        <v/>
      </c>
      <c r="G250" s="24" t="str">
        <f>IF(H250=AF250,"", "Error MC")</f>
        <v>Error MC</v>
      </c>
      <c r="H250" s="62"/>
      <c r="I250" s="54">
        <f>+Tabla1[[#This Row],[MC]]*Tabla1[[#This Row],[Pedido]]*Tabla1[[#This Row],[PVC ]]</f>
        <v>0</v>
      </c>
      <c r="J250" s="26">
        <v>0.21</v>
      </c>
      <c r="K250" s="63"/>
      <c r="L250" s="28" t="s">
        <v>535</v>
      </c>
      <c r="M250" s="53">
        <v>1252567.473</v>
      </c>
      <c r="N250" s="64" t="str">
        <f>+IF(Tabla1[[#This Row],[F PMPI]]="SÍ","No","Sí")</f>
        <v>No</v>
      </c>
      <c r="O250" s="65">
        <f>+Tabla1[[#This Row],[PVL]]*1.055</f>
        <v>1321458.684015</v>
      </c>
      <c r="P250" s="65">
        <f>+Tabla1[[#This Row],[PVL]]*1.43</f>
        <v>1791171.48639</v>
      </c>
      <c r="Q250" s="66" t="str">
        <f>+HYPERLINK(Tabla1[[#This Row],[PAG]])</f>
        <v>https://todomusica.com.ar/productos-sin-categorias-de-netsuite/6108-xj-v1.html</v>
      </c>
      <c r="R250" s="67"/>
      <c r="S250" s="68"/>
      <c r="T250" s="69"/>
      <c r="U250" s="69"/>
      <c r="V250" s="69"/>
      <c r="W250" s="69"/>
      <c r="X250" s="69"/>
      <c r="Y250" s="35"/>
      <c r="Z250" s="35" t="s">
        <v>24373</v>
      </c>
      <c r="AA250" s="36">
        <v>1</v>
      </c>
      <c r="AB250" s="35" t="s">
        <v>9849</v>
      </c>
      <c r="AC250" s="35" t="str">
        <f>+IF(Tabla1[[#This Row],[STK]]="no","Sin STK", "STK disponible")</f>
        <v>Sin STK</v>
      </c>
      <c r="AD250" s="35">
        <f>+I250*J250</f>
        <v>0</v>
      </c>
      <c r="AE250" s="35">
        <f>+I250*K250</f>
        <v>0</v>
      </c>
      <c r="AF250" s="36">
        <f>IF(Tabla1[[#This Row],[ref pack]]=1,Tabla1[[#This Row],[Pedido]],LCM(Tabla1[[#This Row],[MC VIEJO]],Tabla1[[#This Row],[Pedido]]))</f>
        <v>1</v>
      </c>
      <c r="AG250" s="36">
        <f>+VLOOKUP(Tabla1[[#This Row],[Artículo]],'.'!$B$2:$D$11481,3,)</f>
        <v>1</v>
      </c>
      <c r="AH250" s="37" t="str">
        <f>+IFERROR(SEARCH("pack",Tabla1[[#This Row],[PACK]]),"")</f>
        <v/>
      </c>
    </row>
    <row r="251" spans="1:34" ht="24" customHeight="1" x14ac:dyDescent="0.2">
      <c r="A251" s="50" t="s">
        <v>530</v>
      </c>
      <c r="B251" s="60" t="s">
        <v>554</v>
      </c>
      <c r="C251" s="61" t="s">
        <v>555</v>
      </c>
      <c r="D251" s="52" t="s">
        <v>27</v>
      </c>
      <c r="E251" s="53">
        <v>993321.93</v>
      </c>
      <c r="F251" s="23" t="str">
        <f>+IFERROR(VLOOKUP(Tabla1[[#This Row],[Artículo]],'..'!$B$2:$D$569000,3,),"")</f>
        <v/>
      </c>
      <c r="G251" s="24" t="str">
        <f>IF(H251=AF251,"", "Error MC")</f>
        <v>Error MC</v>
      </c>
      <c r="H251" s="62"/>
      <c r="I251" s="54">
        <f>+Tabla1[[#This Row],[MC]]*Tabla1[[#This Row],[Pedido]]*Tabla1[[#This Row],[PVC ]]</f>
        <v>0</v>
      </c>
      <c r="J251" s="26">
        <v>0.21</v>
      </c>
      <c r="K251" s="63"/>
      <c r="L251" s="28" t="s">
        <v>535</v>
      </c>
      <c r="M251" s="53">
        <v>1622591.378</v>
      </c>
      <c r="N251" s="64" t="str">
        <f>+IF(Tabla1[[#This Row],[F PMPI]]="SÍ","No","Sí")</f>
        <v>No</v>
      </c>
      <c r="O251" s="65">
        <f>+Tabla1[[#This Row],[PVL]]*1.055</f>
        <v>1711833.9037899999</v>
      </c>
      <c r="P251" s="65">
        <f>+Tabla1[[#This Row],[PVL]]*1.43</f>
        <v>2320305.6705399998</v>
      </c>
      <c r="Q251" s="66" t="str">
        <f>+HYPERLINK(Tabla1[[#This Row],[PAG]])</f>
        <v>http://www.todomusica.com.ar/proyectores/23894-xj-v10x.html</v>
      </c>
      <c r="R251" s="67"/>
      <c r="S251" s="68"/>
      <c r="T251" s="69"/>
      <c r="U251" s="69"/>
      <c r="V251" s="69"/>
      <c r="W251" s="69"/>
      <c r="X251" s="69"/>
      <c r="Y251" s="35"/>
      <c r="Z251" s="35" t="s">
        <v>24374</v>
      </c>
      <c r="AA251" s="36">
        <v>1</v>
      </c>
      <c r="AB251" s="35" t="s">
        <v>9849</v>
      </c>
      <c r="AC251" s="35" t="str">
        <f>+IF(Tabla1[[#This Row],[STK]]="no","Sin STK", "STK disponible")</f>
        <v>Sin STK</v>
      </c>
      <c r="AD251" s="35">
        <f>+I251*J251</f>
        <v>0</v>
      </c>
      <c r="AE251" s="35">
        <f>+I251*K251</f>
        <v>0</v>
      </c>
      <c r="AF251" s="36">
        <f>IF(Tabla1[[#This Row],[ref pack]]=1,Tabla1[[#This Row],[Pedido]],LCM(Tabla1[[#This Row],[MC VIEJO]],Tabla1[[#This Row],[Pedido]]))</f>
        <v>1</v>
      </c>
      <c r="AG251" s="36">
        <f>+VLOOKUP(Tabla1[[#This Row],[Artículo]],'.'!$B$2:$D$11481,3,)</f>
        <v>1</v>
      </c>
      <c r="AH251" s="37" t="str">
        <f>+IFERROR(SEARCH("pack",Tabla1[[#This Row],[PACK]]),"")</f>
        <v/>
      </c>
    </row>
    <row r="252" spans="1:34" ht="24" customHeight="1" x14ac:dyDescent="0.2">
      <c r="A252" s="50" t="s">
        <v>530</v>
      </c>
      <c r="B252" s="60" t="s">
        <v>11622</v>
      </c>
      <c r="C252" s="61" t="s">
        <v>11623</v>
      </c>
      <c r="D252" s="52" t="s">
        <v>27</v>
      </c>
      <c r="E252" s="53">
        <v>1028575.58</v>
      </c>
      <c r="F252" s="23" t="str">
        <f>+IFERROR(VLOOKUP(Tabla1[[#This Row],[Artículo]],'..'!$B$2:$D$569000,3,),"")</f>
        <v/>
      </c>
      <c r="G252" s="24" t="str">
        <f>IF(H252=AF252,"", "Error MC")</f>
        <v>Error MC</v>
      </c>
      <c r="H252" s="62"/>
      <c r="I252" s="54">
        <f>+Tabla1[[#This Row],[MC]]*Tabla1[[#This Row],[Pedido]]*Tabla1[[#This Row],[PVC ]]</f>
        <v>0</v>
      </c>
      <c r="J252" s="26">
        <v>0.21</v>
      </c>
      <c r="K252" s="63"/>
      <c r="L252" s="28" t="s">
        <v>535</v>
      </c>
      <c r="M252" s="53">
        <v>1680178.206</v>
      </c>
      <c r="N252" s="64" t="str">
        <f>+IF(Tabla1[[#This Row],[F PMPI]]="SÍ","No","Sí")</f>
        <v>No</v>
      </c>
      <c r="O252" s="65">
        <f>+Tabla1[[#This Row],[PVL]]*1.055</f>
        <v>1772588.0073299999</v>
      </c>
      <c r="P252" s="65">
        <f>+Tabla1[[#This Row],[PVL]]*1.43</f>
        <v>2402654.83458</v>
      </c>
      <c r="Q252" s="66" t="str">
        <f>+HYPERLINK(Tabla1[[#This Row],[PAG]])</f>
        <v>https://todomusica.com.ar/proyectores-de-led/9293-proyector-de-led-core-series-wxga-chip-dlp-3500-a-lum-co.html</v>
      </c>
      <c r="R252" s="67"/>
      <c r="S252" s="68"/>
      <c r="T252" s="69"/>
      <c r="U252" s="69"/>
      <c r="V252" s="69"/>
      <c r="W252" s="69"/>
      <c r="X252" s="69"/>
      <c r="Y252" s="35"/>
      <c r="Z252" s="35" t="s">
        <v>24375</v>
      </c>
      <c r="AA252" s="36">
        <v>1</v>
      </c>
      <c r="AB252" s="35" t="s">
        <v>9849</v>
      </c>
      <c r="AC252" s="35" t="str">
        <f>+IF(Tabla1[[#This Row],[STK]]="no","Sin STK", "STK disponible")</f>
        <v>Sin STK</v>
      </c>
      <c r="AD252" s="35">
        <f>+I252*J252</f>
        <v>0</v>
      </c>
      <c r="AE252" s="35">
        <f>+I252*K252</f>
        <v>0</v>
      </c>
      <c r="AF252" s="36">
        <f>IF(Tabla1[[#This Row],[ref pack]]=1,Tabla1[[#This Row],[Pedido]],LCM(Tabla1[[#This Row],[MC VIEJO]],Tabla1[[#This Row],[Pedido]]))</f>
        <v>1</v>
      </c>
      <c r="AG252" s="36">
        <f>+VLOOKUP(Tabla1[[#This Row],[Artículo]],'.'!$B$2:$D$11481,3,)</f>
        <v>1</v>
      </c>
      <c r="AH252" s="37" t="str">
        <f>+IFERROR(SEARCH("pack",Tabla1[[#This Row],[PACK]]),"")</f>
        <v/>
      </c>
    </row>
    <row r="253" spans="1:34" ht="24" customHeight="1" x14ac:dyDescent="0.2">
      <c r="A253" s="50" t="s">
        <v>530</v>
      </c>
      <c r="B253" s="60" t="s">
        <v>558</v>
      </c>
      <c r="C253" s="61" t="s">
        <v>559</v>
      </c>
      <c r="D253" s="52" t="s">
        <v>9842</v>
      </c>
      <c r="E253" s="53">
        <v>386735.75</v>
      </c>
      <c r="F253" s="23" t="str">
        <f>+IFERROR(VLOOKUP(Tabla1[[#This Row],[Artículo]],'..'!$B$2:$D$569000,3,),"")</f>
        <v/>
      </c>
      <c r="G253" s="24" t="str">
        <f>IF(H253=AF253,"", "Error MC")</f>
        <v>Error MC</v>
      </c>
      <c r="H253" s="62"/>
      <c r="I253" s="54">
        <f>+Tabla1[[#This Row],[MC]]*Tabla1[[#This Row],[Pedido]]*Tabla1[[#This Row],[PVC ]]</f>
        <v>0</v>
      </c>
      <c r="J253" s="26">
        <v>0.21</v>
      </c>
      <c r="K253" s="63"/>
      <c r="L253" s="28" t="s">
        <v>535</v>
      </c>
      <c r="M253" s="53">
        <v>631732.84499999997</v>
      </c>
      <c r="N253" s="64" t="str">
        <f>+IF(Tabla1[[#This Row],[F PMPI]]="SÍ","No","Sí")</f>
        <v>No</v>
      </c>
      <c r="O253" s="65">
        <f>+Tabla1[[#This Row],[PVL]]*1.055</f>
        <v>666478.15147499996</v>
      </c>
      <c r="P253" s="65">
        <f>+Tabla1[[#This Row],[PVL]]*1.43</f>
        <v>903377.96834999986</v>
      </c>
      <c r="Q253" s="66" t="str">
        <f>+HYPERLINK(Tabla1[[#This Row],[PAG]])</f>
        <v>https://todomusica.com.ar/proyectores-de-led/7649-soporte-de-pared-para-ultra-short-throw-xj-ut310wn.html</v>
      </c>
      <c r="R253" s="67"/>
      <c r="S253" s="68"/>
      <c r="T253" s="69"/>
      <c r="U253" s="69"/>
      <c r="V253" s="69"/>
      <c r="W253" s="69"/>
      <c r="X253" s="69"/>
      <c r="Y253" s="35"/>
      <c r="Z253" s="35" t="s">
        <v>24376</v>
      </c>
      <c r="AA253" s="36">
        <v>1</v>
      </c>
      <c r="AB253" s="35" t="s">
        <v>9849</v>
      </c>
      <c r="AC253" s="35" t="str">
        <f>+IF(Tabla1[[#This Row],[STK]]="no","Sin STK", "STK disponible")</f>
        <v>STK disponible</v>
      </c>
      <c r="AD253" s="35">
        <f>+I253*J253</f>
        <v>0</v>
      </c>
      <c r="AE253" s="35">
        <f>+I253*K253</f>
        <v>0</v>
      </c>
      <c r="AF253" s="36">
        <f>IF(Tabla1[[#This Row],[ref pack]]=1,Tabla1[[#This Row],[Pedido]],LCM(Tabla1[[#This Row],[MC VIEJO]],Tabla1[[#This Row],[Pedido]]))</f>
        <v>1</v>
      </c>
      <c r="AG253" s="36">
        <f>+VLOOKUP(Tabla1[[#This Row],[Artículo]],'.'!$B$2:$D$11481,3,)</f>
        <v>1</v>
      </c>
      <c r="AH253" s="37" t="str">
        <f>+IFERROR(SEARCH("pack",Tabla1[[#This Row],[PACK]]),"")</f>
        <v/>
      </c>
    </row>
    <row r="254" spans="1:34" ht="24" customHeight="1" x14ac:dyDescent="0.2">
      <c r="A254" s="50" t="s">
        <v>530</v>
      </c>
      <c r="B254" s="60" t="s">
        <v>560</v>
      </c>
      <c r="C254" s="61" t="s">
        <v>561</v>
      </c>
      <c r="D254" s="52" t="s">
        <v>9842</v>
      </c>
      <c r="E254" s="53">
        <v>130201.56</v>
      </c>
      <c r="F254" s="23" t="str">
        <f>+IFERROR(VLOOKUP(Tabla1[[#This Row],[Artículo]],'..'!$B$2:$D$569000,3,),"")</f>
        <v/>
      </c>
      <c r="G254" s="24" t="str">
        <f>IF(H254=AF254,"", "Error MC")</f>
        <v>Error MC</v>
      </c>
      <c r="H254" s="62"/>
      <c r="I254" s="54">
        <f>+Tabla1[[#This Row],[MC]]*Tabla1[[#This Row],[Pedido]]*Tabla1[[#This Row],[PVC ]]</f>
        <v>0</v>
      </c>
      <c r="J254" s="26">
        <v>0.21</v>
      </c>
      <c r="K254" s="63"/>
      <c r="L254" s="28" t="s">
        <v>535</v>
      </c>
      <c r="M254" s="53">
        <v>212684.253</v>
      </c>
      <c r="N254" s="64" t="str">
        <f>+IF(Tabla1[[#This Row],[F PMPI]]="SÍ","No","Sí")</f>
        <v>No</v>
      </c>
      <c r="O254" s="65">
        <f>+Tabla1[[#This Row],[PVL]]*1.055</f>
        <v>224381.88691499998</v>
      </c>
      <c r="P254" s="65">
        <f>+Tabla1[[#This Row],[PVL]]*1.43</f>
        <v>304138.48178999999</v>
      </c>
      <c r="Q254" s="66" t="str">
        <f>+HYPERLINK(Tabla1[[#This Row],[PAG]])</f>
        <v>https://todomusica.com.ar/proyectores-de-led/7650-presentador-inalambrico-opcional-us.html</v>
      </c>
      <c r="R254" s="67"/>
      <c r="S254" s="68"/>
      <c r="T254" s="69"/>
      <c r="U254" s="69"/>
      <c r="V254" s="69"/>
      <c r="W254" s="69"/>
      <c r="X254" s="69"/>
      <c r="Y254" s="35"/>
      <c r="Z254" s="35" t="s">
        <v>24377</v>
      </c>
      <c r="AA254" s="36">
        <v>1</v>
      </c>
      <c r="AB254" s="35" t="s">
        <v>9849</v>
      </c>
      <c r="AC254" s="35" t="str">
        <f>+IF(Tabla1[[#This Row],[STK]]="no","Sin STK", "STK disponible")</f>
        <v>STK disponible</v>
      </c>
      <c r="AD254" s="35">
        <f>+I254*J254</f>
        <v>0</v>
      </c>
      <c r="AE254" s="35">
        <f>+I254*K254</f>
        <v>0</v>
      </c>
      <c r="AF254" s="36">
        <f>IF(Tabla1[[#This Row],[ref pack]]=1,Tabla1[[#This Row],[Pedido]],LCM(Tabla1[[#This Row],[MC VIEJO]],Tabla1[[#This Row],[Pedido]]))</f>
        <v>1</v>
      </c>
      <c r="AG254" s="36">
        <f>+VLOOKUP(Tabla1[[#This Row],[Artículo]],'.'!$B$2:$D$11481,3,)</f>
        <v>1</v>
      </c>
      <c r="AH254" s="37" t="str">
        <f>+IFERROR(SEARCH("pack",Tabla1[[#This Row],[PACK]]),"")</f>
        <v/>
      </c>
    </row>
    <row r="255" spans="1:34" ht="24" customHeight="1" x14ac:dyDescent="0.2">
      <c r="A255" s="50" t="s">
        <v>530</v>
      </c>
      <c r="B255" s="60" t="s">
        <v>562</v>
      </c>
      <c r="C255" s="61" t="s">
        <v>563</v>
      </c>
      <c r="D255" s="52" t="s">
        <v>9841</v>
      </c>
      <c r="E255" s="53">
        <v>107275.75</v>
      </c>
      <c r="F255" s="23" t="str">
        <f>+IFERROR(VLOOKUP(Tabla1[[#This Row],[Artículo]],'..'!$B$2:$D$569000,3,),"")</f>
        <v/>
      </c>
      <c r="G255" s="24" t="str">
        <f>IF(H255=AF255,"", "Error MC")</f>
        <v>Error MC</v>
      </c>
      <c r="H255" s="62"/>
      <c r="I255" s="54">
        <f>+Tabla1[[#This Row],[MC]]*Tabla1[[#This Row],[Pedido]]*Tabla1[[#This Row],[PVC ]]</f>
        <v>0</v>
      </c>
      <c r="J255" s="26">
        <v>0.21</v>
      </c>
      <c r="K255" s="63"/>
      <c r="L255" s="28" t="s">
        <v>535</v>
      </c>
      <c r="M255" s="53">
        <v>175234.935</v>
      </c>
      <c r="N255" s="64" t="str">
        <f>+IF(Tabla1[[#This Row],[F PMPI]]="SÍ","No","Sí")</f>
        <v>No</v>
      </c>
      <c r="O255" s="65">
        <f>+Tabla1[[#This Row],[PVL]]*1.055</f>
        <v>184872.85642499998</v>
      </c>
      <c r="P255" s="65">
        <f>+Tabla1[[#This Row],[PVL]]*1.43</f>
        <v>250585.95705</v>
      </c>
      <c r="Q255" s="66" t="str">
        <f>+HYPERLINK(Tabla1[[#This Row],[PAG]])</f>
        <v>https://todomusica.com.ar/accesorios-de-proyectores/9188-yw-41.html</v>
      </c>
      <c r="R255" s="67"/>
      <c r="S255" s="68"/>
      <c r="T255" s="69"/>
      <c r="U255" s="69"/>
      <c r="V255" s="69"/>
      <c r="W255" s="69"/>
      <c r="X255" s="69"/>
      <c r="Y255" s="35"/>
      <c r="Z255" s="35" t="s">
        <v>24378</v>
      </c>
      <c r="AA255" s="36">
        <v>1</v>
      </c>
      <c r="AB255" s="35" t="s">
        <v>9849</v>
      </c>
      <c r="AC255" s="35" t="str">
        <f>+IF(Tabla1[[#This Row],[STK]]="no","Sin STK", "STK disponible")</f>
        <v>STK disponible</v>
      </c>
      <c r="AD255" s="35">
        <f>+I255*J255</f>
        <v>0</v>
      </c>
      <c r="AE255" s="35">
        <f>+I255*K255</f>
        <v>0</v>
      </c>
      <c r="AF255" s="36">
        <f>IF(Tabla1[[#This Row],[ref pack]]=1,Tabla1[[#This Row],[Pedido]],LCM(Tabla1[[#This Row],[MC VIEJO]],Tabla1[[#This Row],[Pedido]]))</f>
        <v>1</v>
      </c>
      <c r="AG255" s="36">
        <f>+VLOOKUP(Tabla1[[#This Row],[Artículo]],'.'!$B$2:$D$11481,3,)</f>
        <v>1</v>
      </c>
      <c r="AH255" s="37" t="str">
        <f>+IFERROR(SEARCH("pack",Tabla1[[#This Row],[PACK]]),"")</f>
        <v/>
      </c>
    </row>
    <row r="256" spans="1:34" ht="24" customHeight="1" x14ac:dyDescent="0.2">
      <c r="A256" s="50" t="s">
        <v>564</v>
      </c>
      <c r="B256" s="60" t="s">
        <v>565</v>
      </c>
      <c r="C256" s="61" t="s">
        <v>566</v>
      </c>
      <c r="D256" s="52" t="s">
        <v>27</v>
      </c>
      <c r="E256" s="53">
        <v>326657.09999999998</v>
      </c>
      <c r="F256" s="23" t="str">
        <f>+IFERROR(VLOOKUP(Tabla1[[#This Row],[Artículo]],'..'!$B$2:$D$569000,3,),"")</f>
        <v/>
      </c>
      <c r="G256" s="24" t="str">
        <f>IF(H256=AF256,"", "Error MC")</f>
        <v>Error MC</v>
      </c>
      <c r="H256" s="62"/>
      <c r="I256" s="54">
        <f>+Tabla1[[#This Row],[MC]]*Tabla1[[#This Row],[Pedido]]*Tabla1[[#This Row],[PVC ]]</f>
        <v>0</v>
      </c>
      <c r="J256" s="26">
        <v>0.21</v>
      </c>
      <c r="K256" s="63"/>
      <c r="L256" s="28" t="s">
        <v>17</v>
      </c>
      <c r="M256" s="53">
        <v>573119.88800000004</v>
      </c>
      <c r="N256" s="64" t="str">
        <f>+IF(Tabla1[[#This Row],[F PMPI]]="SÍ","No","Sí")</f>
        <v>No</v>
      </c>
      <c r="O256" s="65">
        <f>+Tabla1[[#This Row],[PVL]]*1.055</f>
        <v>604641.48184000002</v>
      </c>
      <c r="P256" s="65">
        <f>+Tabla1[[#This Row],[PVL]]*1.43</f>
        <v>819561.43984000001</v>
      </c>
      <c r="Q256" s="66" t="str">
        <f>+HYPERLINK(Tabla1[[#This Row],[PAG]])</f>
        <v>https://todomusica.com.ar/cellos/9477-hc-100.html</v>
      </c>
      <c r="R256" s="67"/>
      <c r="S256" s="68"/>
      <c r="T256" s="69"/>
      <c r="U256" s="69"/>
      <c r="V256" s="69"/>
      <c r="W256" s="69"/>
      <c r="X256" s="69"/>
      <c r="Y256" s="35"/>
      <c r="Z256" s="35" t="s">
        <v>24379</v>
      </c>
      <c r="AA256" s="36">
        <v>1</v>
      </c>
      <c r="AB256" s="35" t="s">
        <v>9849</v>
      </c>
      <c r="AC256" s="35" t="str">
        <f>+IF(Tabla1[[#This Row],[STK]]="no","Sin STK", "STK disponible")</f>
        <v>Sin STK</v>
      </c>
      <c r="AD256" s="35">
        <f>+I256*J256</f>
        <v>0</v>
      </c>
      <c r="AE256" s="35">
        <f>+I256*K256</f>
        <v>0</v>
      </c>
      <c r="AF256" s="36">
        <f>IF(Tabla1[[#This Row],[ref pack]]=1,Tabla1[[#This Row],[Pedido]],LCM(Tabla1[[#This Row],[MC VIEJO]],Tabla1[[#This Row],[Pedido]]))</f>
        <v>1</v>
      </c>
      <c r="AG256" s="36">
        <f>+VLOOKUP(Tabla1[[#This Row],[Artículo]],'.'!$B$2:$D$11481,3,)</f>
        <v>1</v>
      </c>
      <c r="AH256" s="37" t="str">
        <f>+IFERROR(SEARCH("pack",Tabla1[[#This Row],[PACK]]),"")</f>
        <v/>
      </c>
    </row>
    <row r="257" spans="1:34" ht="24" customHeight="1" x14ac:dyDescent="0.2">
      <c r="A257" s="50" t="s">
        <v>564</v>
      </c>
      <c r="B257" s="60" t="s">
        <v>567</v>
      </c>
      <c r="C257" s="61" t="s">
        <v>568</v>
      </c>
      <c r="D257" s="52" t="s">
        <v>27</v>
      </c>
      <c r="E257" s="53">
        <v>326657.09999999998</v>
      </c>
      <c r="F257" s="23" t="str">
        <f>+IFERROR(VLOOKUP(Tabla1[[#This Row],[Artículo]],'..'!$B$2:$D$569000,3,),"")</f>
        <v/>
      </c>
      <c r="G257" s="24" t="str">
        <f>IF(H257=AF257,"", "Error MC")</f>
        <v>Error MC</v>
      </c>
      <c r="H257" s="62"/>
      <c r="I257" s="54">
        <f>+Tabla1[[#This Row],[MC]]*Tabla1[[#This Row],[Pedido]]*Tabla1[[#This Row],[PVC ]]</f>
        <v>0</v>
      </c>
      <c r="J257" s="26">
        <v>0.21</v>
      </c>
      <c r="K257" s="63"/>
      <c r="L257" s="28" t="s">
        <v>17</v>
      </c>
      <c r="M257" s="53">
        <v>573119.88800000004</v>
      </c>
      <c r="N257" s="64" t="str">
        <f>+IF(Tabla1[[#This Row],[F PMPI]]="SÍ","No","Sí")</f>
        <v>No</v>
      </c>
      <c r="O257" s="65">
        <f>+Tabla1[[#This Row],[PVL]]*1.055</f>
        <v>604641.48184000002</v>
      </c>
      <c r="P257" s="65">
        <f>+Tabla1[[#This Row],[PVL]]*1.43</f>
        <v>819561.43984000001</v>
      </c>
      <c r="Q257" s="66" t="str">
        <f>+HYPERLINK(Tabla1[[#This Row],[PAG]])</f>
        <v>https://todomusica.com.ar/cellos/9477-hc-100.html</v>
      </c>
      <c r="R257" s="67"/>
      <c r="S257" s="68"/>
      <c r="T257" s="69"/>
      <c r="U257" s="69"/>
      <c r="V257" s="69"/>
      <c r="W257" s="69"/>
      <c r="X257" s="69"/>
      <c r="Y257" s="35"/>
      <c r="Z257" s="35" t="s">
        <v>24379</v>
      </c>
      <c r="AA257" s="36">
        <v>1</v>
      </c>
      <c r="AB257" s="35" t="s">
        <v>9849</v>
      </c>
      <c r="AC257" s="35" t="str">
        <f>+IF(Tabla1[[#This Row],[STK]]="no","Sin STK", "STK disponible")</f>
        <v>Sin STK</v>
      </c>
      <c r="AD257" s="35">
        <f>+I257*J257</f>
        <v>0</v>
      </c>
      <c r="AE257" s="35">
        <f>+I257*K257</f>
        <v>0</v>
      </c>
      <c r="AF257" s="36">
        <f>IF(Tabla1[[#This Row],[ref pack]]=1,Tabla1[[#This Row],[Pedido]],LCM(Tabla1[[#This Row],[MC VIEJO]],Tabla1[[#This Row],[Pedido]]))</f>
        <v>1</v>
      </c>
      <c r="AG257" s="36">
        <f>+VLOOKUP(Tabla1[[#This Row],[Artículo]],'.'!$B$2:$D$11481,3,)</f>
        <v>1</v>
      </c>
      <c r="AH257" s="37" t="str">
        <f>+IFERROR(SEARCH("pack",Tabla1[[#This Row],[PACK]]),"")</f>
        <v/>
      </c>
    </row>
    <row r="258" spans="1:34" ht="24" customHeight="1" x14ac:dyDescent="0.2">
      <c r="A258" s="50" t="s">
        <v>564</v>
      </c>
      <c r="B258" s="60" t="s">
        <v>569</v>
      </c>
      <c r="C258" s="61" t="s">
        <v>570</v>
      </c>
      <c r="D258" s="52" t="s">
        <v>27</v>
      </c>
      <c r="E258" s="53">
        <v>326657.09999999998</v>
      </c>
      <c r="F258" s="23" t="str">
        <f>+IFERROR(VLOOKUP(Tabla1[[#This Row],[Artículo]],'..'!$B$2:$D$569000,3,),"")</f>
        <v/>
      </c>
      <c r="G258" s="24" t="str">
        <f>IF(H258=AF258,"", "Error MC")</f>
        <v>Error MC</v>
      </c>
      <c r="H258" s="62"/>
      <c r="I258" s="54">
        <f>+Tabla1[[#This Row],[MC]]*Tabla1[[#This Row],[Pedido]]*Tabla1[[#This Row],[PVC ]]</f>
        <v>0</v>
      </c>
      <c r="J258" s="26">
        <v>0.21</v>
      </c>
      <c r="K258" s="63"/>
      <c r="L258" s="28" t="s">
        <v>17</v>
      </c>
      <c r="M258" s="53">
        <v>573119.88800000004</v>
      </c>
      <c r="N258" s="64" t="str">
        <f>+IF(Tabla1[[#This Row],[F PMPI]]="SÍ","No","Sí")</f>
        <v>No</v>
      </c>
      <c r="O258" s="65">
        <f>+Tabla1[[#This Row],[PVL]]*1.055</f>
        <v>604641.48184000002</v>
      </c>
      <c r="P258" s="65">
        <f>+Tabla1[[#This Row],[PVL]]*1.43</f>
        <v>819561.43984000001</v>
      </c>
      <c r="Q258" s="66" t="str">
        <f>+HYPERLINK(Tabla1[[#This Row],[PAG]])</f>
        <v>https://todomusica.com.ar/cellos/9477-hc-100.html</v>
      </c>
      <c r="R258" s="67"/>
      <c r="S258" s="68"/>
      <c r="T258" s="69"/>
      <c r="U258" s="69"/>
      <c r="V258" s="69"/>
      <c r="W258" s="69"/>
      <c r="X258" s="69"/>
      <c r="Y258" s="35"/>
      <c r="Z258" s="35" t="s">
        <v>24379</v>
      </c>
      <c r="AA258" s="36">
        <v>1</v>
      </c>
      <c r="AB258" s="35" t="s">
        <v>9849</v>
      </c>
      <c r="AC258" s="35" t="str">
        <f>+IF(Tabla1[[#This Row],[STK]]="no","Sin STK", "STK disponible")</f>
        <v>Sin STK</v>
      </c>
      <c r="AD258" s="35">
        <f>+I258*J258</f>
        <v>0</v>
      </c>
      <c r="AE258" s="35">
        <f>+I258*K258</f>
        <v>0</v>
      </c>
      <c r="AF258" s="36">
        <f>IF(Tabla1[[#This Row],[ref pack]]=1,Tabla1[[#This Row],[Pedido]],LCM(Tabla1[[#This Row],[MC VIEJO]],Tabla1[[#This Row],[Pedido]]))</f>
        <v>1</v>
      </c>
      <c r="AG258" s="36">
        <f>+VLOOKUP(Tabla1[[#This Row],[Artículo]],'.'!$B$2:$D$11481,3,)</f>
        <v>1</v>
      </c>
      <c r="AH258" s="37" t="str">
        <f>+IFERROR(SEARCH("pack",Tabla1[[#This Row],[PACK]]),"")</f>
        <v/>
      </c>
    </row>
    <row r="259" spans="1:34" ht="24" customHeight="1" x14ac:dyDescent="0.2">
      <c r="A259" s="50" t="s">
        <v>564</v>
      </c>
      <c r="B259" s="60" t="s">
        <v>571</v>
      </c>
      <c r="C259" s="61" t="s">
        <v>572</v>
      </c>
      <c r="D259" s="52" t="s">
        <v>9841</v>
      </c>
      <c r="E259" s="53">
        <v>128956.08</v>
      </c>
      <c r="F259" s="23" t="str">
        <f>+IFERROR(VLOOKUP(Tabla1[[#This Row],[Artículo]],'..'!$B$2:$D$569000,3,),"")</f>
        <v/>
      </c>
      <c r="G259" s="24" t="str">
        <f>IF(H259=AF259,"", "Error MC")</f>
        <v>Error MC</v>
      </c>
      <c r="H259" s="62"/>
      <c r="I259" s="54">
        <f>+Tabla1[[#This Row],[MC]]*Tabla1[[#This Row],[Pedido]]*Tabla1[[#This Row],[PVC ]]</f>
        <v>0</v>
      </c>
      <c r="J259" s="26">
        <v>0.21</v>
      </c>
      <c r="K259" s="63"/>
      <c r="L259" s="28" t="s">
        <v>17</v>
      </c>
      <c r="M259" s="53">
        <v>226253.44699999999</v>
      </c>
      <c r="N259" s="64" t="str">
        <f>+IF(Tabla1[[#This Row],[F PMPI]]="SÍ","No","Sí")</f>
        <v>No</v>
      </c>
      <c r="O259" s="65">
        <f>+Tabla1[[#This Row],[PVL]]*1.055</f>
        <v>238697.38658499997</v>
      </c>
      <c r="P259" s="65">
        <f>+Tabla1[[#This Row],[PVL]]*1.43</f>
        <v>323542.42920999997</v>
      </c>
      <c r="Q259" s="66" t="str">
        <f>+HYPERLINK(Tabla1[[#This Row],[PAG]])</f>
        <v>https://todomusica.com.ar/violas/9476-hva-150-16.html</v>
      </c>
      <c r="R259" s="67"/>
      <c r="S259" s="68"/>
      <c r="T259" s="69"/>
      <c r="U259" s="69"/>
      <c r="V259" s="69"/>
      <c r="W259" s="69"/>
      <c r="X259" s="69"/>
      <c r="Y259" s="35"/>
      <c r="Z259" s="35" t="s">
        <v>24380</v>
      </c>
      <c r="AA259" s="36">
        <v>1</v>
      </c>
      <c r="AB259" s="35" t="s">
        <v>9849</v>
      </c>
      <c r="AC259" s="35" t="str">
        <f>+IF(Tabla1[[#This Row],[STK]]="no","Sin STK", "STK disponible")</f>
        <v>STK disponible</v>
      </c>
      <c r="AD259" s="35">
        <f>+I259*J259</f>
        <v>0</v>
      </c>
      <c r="AE259" s="35">
        <f>+I259*K259</f>
        <v>0</v>
      </c>
      <c r="AF259" s="36">
        <f>IF(Tabla1[[#This Row],[ref pack]]=1,Tabla1[[#This Row],[Pedido]],LCM(Tabla1[[#This Row],[MC VIEJO]],Tabla1[[#This Row],[Pedido]]))</f>
        <v>1</v>
      </c>
      <c r="AG259" s="36">
        <f>+VLOOKUP(Tabla1[[#This Row],[Artículo]],'.'!$B$2:$D$11481,3,)</f>
        <v>1</v>
      </c>
      <c r="AH259" s="37" t="str">
        <f>+IFERROR(SEARCH("pack",Tabla1[[#This Row],[PACK]]),"")</f>
        <v/>
      </c>
    </row>
    <row r="260" spans="1:34" ht="24" customHeight="1" x14ac:dyDescent="0.2">
      <c r="A260" s="50" t="s">
        <v>564</v>
      </c>
      <c r="B260" s="60" t="s">
        <v>573</v>
      </c>
      <c r="C260" s="61" t="s">
        <v>574</v>
      </c>
      <c r="D260" s="52" t="s">
        <v>9841</v>
      </c>
      <c r="E260" s="53">
        <v>79999.490000000005</v>
      </c>
      <c r="F260" s="23" t="str">
        <f>+IFERROR(VLOOKUP(Tabla1[[#This Row],[Artículo]],'..'!$B$2:$D$569000,3,),"")</f>
        <v/>
      </c>
      <c r="G260" s="24" t="str">
        <f>IF(H260=AF260,"", "Error MC")</f>
        <v>Error MC</v>
      </c>
      <c r="H260" s="62"/>
      <c r="I260" s="54">
        <f>+Tabla1[[#This Row],[MC]]*Tabla1[[#This Row],[Pedido]]*Tabla1[[#This Row],[PVC ]]</f>
        <v>0</v>
      </c>
      <c r="J260" s="26">
        <v>0.21</v>
      </c>
      <c r="K260" s="63"/>
      <c r="L260" s="28" t="s">
        <v>17</v>
      </c>
      <c r="M260" s="53">
        <v>140359.10500000001</v>
      </c>
      <c r="N260" s="64" t="str">
        <f>+IF(Tabla1[[#This Row],[F PMPI]]="SÍ","No","Sí")</f>
        <v>No</v>
      </c>
      <c r="O260" s="65">
        <f>+Tabla1[[#This Row],[PVL]]*1.055</f>
        <v>148078.855775</v>
      </c>
      <c r="P260" s="65">
        <f>+Tabla1[[#This Row],[PVL]]*1.43</f>
        <v>200713.52015</v>
      </c>
      <c r="Q260" s="66" t="str">
        <f>+HYPERLINK(Tabla1[[#This Row],[PAG]])</f>
        <v>https://todomusica.com.ar/violines/7104-hv-100.html</v>
      </c>
      <c r="R260" s="67"/>
      <c r="S260" s="68"/>
      <c r="T260" s="69"/>
      <c r="U260" s="69"/>
      <c r="V260" s="69"/>
      <c r="W260" s="69"/>
      <c r="X260" s="69"/>
      <c r="Y260" s="35"/>
      <c r="Z260" s="35" t="s">
        <v>24381</v>
      </c>
      <c r="AA260" s="36">
        <v>1</v>
      </c>
      <c r="AB260" s="35" t="s">
        <v>9849</v>
      </c>
      <c r="AC260" s="35" t="str">
        <f>+IF(Tabla1[[#This Row],[STK]]="no","Sin STK", "STK disponible")</f>
        <v>STK disponible</v>
      </c>
      <c r="AD260" s="35">
        <f>+I260*J260</f>
        <v>0</v>
      </c>
      <c r="AE260" s="35">
        <f>+I260*K260</f>
        <v>0</v>
      </c>
      <c r="AF260" s="36">
        <f>IF(Tabla1[[#This Row],[ref pack]]=1,Tabla1[[#This Row],[Pedido]],LCM(Tabla1[[#This Row],[MC VIEJO]],Tabla1[[#This Row],[Pedido]]))</f>
        <v>1</v>
      </c>
      <c r="AG260" s="36">
        <f>+VLOOKUP(Tabla1[[#This Row],[Artículo]],'.'!$B$2:$D$11481,3,)</f>
        <v>1</v>
      </c>
      <c r="AH260" s="37" t="str">
        <f>+IFERROR(SEARCH("pack",Tabla1[[#This Row],[PACK]]),"")</f>
        <v/>
      </c>
    </row>
    <row r="261" spans="1:34" ht="24" customHeight="1" x14ac:dyDescent="0.2">
      <c r="A261" s="50" t="s">
        <v>564</v>
      </c>
      <c r="B261" s="60" t="s">
        <v>575</v>
      </c>
      <c r="C261" s="61" t="s">
        <v>576</v>
      </c>
      <c r="D261" s="52" t="s">
        <v>9841</v>
      </c>
      <c r="E261" s="53">
        <v>79999.490000000005</v>
      </c>
      <c r="F261" s="23" t="str">
        <f>+IFERROR(VLOOKUP(Tabla1[[#This Row],[Artículo]],'..'!$B$2:$D$569000,3,),"")</f>
        <v/>
      </c>
      <c r="G261" s="24" t="str">
        <f>IF(H261=AF261,"", "Error MC")</f>
        <v>Error MC</v>
      </c>
      <c r="H261" s="62"/>
      <c r="I261" s="54">
        <f>+Tabla1[[#This Row],[MC]]*Tabla1[[#This Row],[Pedido]]*Tabla1[[#This Row],[PVC ]]</f>
        <v>0</v>
      </c>
      <c r="J261" s="26">
        <v>0.21</v>
      </c>
      <c r="K261" s="63"/>
      <c r="L261" s="28" t="s">
        <v>17</v>
      </c>
      <c r="M261" s="53">
        <v>140359.10500000001</v>
      </c>
      <c r="N261" s="64" t="str">
        <f>+IF(Tabla1[[#This Row],[F PMPI]]="SÍ","No","Sí")</f>
        <v>No</v>
      </c>
      <c r="O261" s="65">
        <f>+Tabla1[[#This Row],[PVL]]*1.055</f>
        <v>148078.855775</v>
      </c>
      <c r="P261" s="65">
        <f>+Tabla1[[#This Row],[PVL]]*1.43</f>
        <v>200713.52015</v>
      </c>
      <c r="Q261" s="66" t="str">
        <f>+HYPERLINK(Tabla1[[#This Row],[PAG]])</f>
        <v>https://todomusica.com.ar/violines/7105-hv-100-1-2.html</v>
      </c>
      <c r="R261" s="67"/>
      <c r="S261" s="68"/>
      <c r="T261" s="69"/>
      <c r="U261" s="69"/>
      <c r="V261" s="69"/>
      <c r="W261" s="69"/>
      <c r="X261" s="69"/>
      <c r="Y261" s="35"/>
      <c r="Z261" s="35" t="s">
        <v>24382</v>
      </c>
      <c r="AA261" s="36">
        <v>1</v>
      </c>
      <c r="AB261" s="35" t="s">
        <v>9849</v>
      </c>
      <c r="AC261" s="35" t="str">
        <f>+IF(Tabla1[[#This Row],[STK]]="no","Sin STK", "STK disponible")</f>
        <v>STK disponible</v>
      </c>
      <c r="AD261" s="35">
        <f>+I261*J261</f>
        <v>0</v>
      </c>
      <c r="AE261" s="35">
        <f>+I261*K261</f>
        <v>0</v>
      </c>
      <c r="AF261" s="36">
        <f>IF(Tabla1[[#This Row],[ref pack]]=1,Tabla1[[#This Row],[Pedido]],LCM(Tabla1[[#This Row],[MC VIEJO]],Tabla1[[#This Row],[Pedido]]))</f>
        <v>1</v>
      </c>
      <c r="AG261" s="36">
        <f>+VLOOKUP(Tabla1[[#This Row],[Artículo]],'.'!$B$2:$D$11481,3,)</f>
        <v>1</v>
      </c>
      <c r="AH261" s="37" t="str">
        <f>+IFERROR(SEARCH("pack",Tabla1[[#This Row],[PACK]]),"")</f>
        <v/>
      </c>
    </row>
    <row r="262" spans="1:34" ht="24" customHeight="1" x14ac:dyDescent="0.2">
      <c r="A262" s="50" t="s">
        <v>564</v>
      </c>
      <c r="B262" s="60" t="s">
        <v>577</v>
      </c>
      <c r="C262" s="61" t="s">
        <v>578</v>
      </c>
      <c r="D262" s="52" t="s">
        <v>9841</v>
      </c>
      <c r="E262" s="53">
        <v>79999.490000000005</v>
      </c>
      <c r="F262" s="23" t="str">
        <f>+IFERROR(VLOOKUP(Tabla1[[#This Row],[Artículo]],'..'!$B$2:$D$569000,3,),"")</f>
        <v/>
      </c>
      <c r="G262" s="24" t="str">
        <f>IF(H262=AF262,"", "Error MC")</f>
        <v>Error MC</v>
      </c>
      <c r="H262" s="62"/>
      <c r="I262" s="54">
        <f>+Tabla1[[#This Row],[MC]]*Tabla1[[#This Row],[Pedido]]*Tabla1[[#This Row],[PVC ]]</f>
        <v>0</v>
      </c>
      <c r="J262" s="26">
        <v>0.21</v>
      </c>
      <c r="K262" s="63"/>
      <c r="L262" s="28" t="s">
        <v>17</v>
      </c>
      <c r="M262" s="53">
        <v>140359.10500000001</v>
      </c>
      <c r="N262" s="64" t="str">
        <f>+IF(Tabla1[[#This Row],[F PMPI]]="SÍ","No","Sí")</f>
        <v>No</v>
      </c>
      <c r="O262" s="65">
        <f>+Tabla1[[#This Row],[PVL]]*1.055</f>
        <v>148078.855775</v>
      </c>
      <c r="P262" s="65">
        <f>+Tabla1[[#This Row],[PVL]]*1.43</f>
        <v>200713.52015</v>
      </c>
      <c r="Q262" s="66" t="str">
        <f>+HYPERLINK(Tabla1[[#This Row],[PAG]])</f>
        <v>https://todomusica.com.ar/violines/7105-hv-100-1-2.html</v>
      </c>
      <c r="R262" s="67"/>
      <c r="S262" s="68"/>
      <c r="T262" s="69"/>
      <c r="U262" s="69"/>
      <c r="V262" s="69"/>
      <c r="W262" s="69"/>
      <c r="X262" s="69"/>
      <c r="Y262" s="35"/>
      <c r="Z262" s="35" t="s">
        <v>24382</v>
      </c>
      <c r="AA262" s="36">
        <v>1</v>
      </c>
      <c r="AB262" s="35" t="s">
        <v>9849</v>
      </c>
      <c r="AC262" s="35" t="str">
        <f>+IF(Tabla1[[#This Row],[STK]]="no","Sin STK", "STK disponible")</f>
        <v>STK disponible</v>
      </c>
      <c r="AD262" s="35">
        <f>+I262*J262</f>
        <v>0</v>
      </c>
      <c r="AE262" s="35">
        <f>+I262*K262</f>
        <v>0</v>
      </c>
      <c r="AF262" s="36">
        <f>IF(Tabla1[[#This Row],[ref pack]]=1,Tabla1[[#This Row],[Pedido]],LCM(Tabla1[[#This Row],[MC VIEJO]],Tabla1[[#This Row],[Pedido]]))</f>
        <v>1</v>
      </c>
      <c r="AG262" s="36">
        <f>+VLOOKUP(Tabla1[[#This Row],[Artículo]],'.'!$B$2:$D$11481,3,)</f>
        <v>1</v>
      </c>
      <c r="AH262" s="37" t="str">
        <f>+IFERROR(SEARCH("pack",Tabla1[[#This Row],[PACK]]),"")</f>
        <v/>
      </c>
    </row>
    <row r="263" spans="1:34" ht="24" customHeight="1" x14ac:dyDescent="0.2">
      <c r="A263" s="50" t="s">
        <v>564</v>
      </c>
      <c r="B263" s="60" t="s">
        <v>579</v>
      </c>
      <c r="C263" s="61" t="s">
        <v>580</v>
      </c>
      <c r="D263" s="52" t="s">
        <v>9841</v>
      </c>
      <c r="E263" s="53">
        <v>79999.490000000005</v>
      </c>
      <c r="F263" s="23" t="str">
        <f>+IFERROR(VLOOKUP(Tabla1[[#This Row],[Artículo]],'..'!$B$2:$D$569000,3,),"")</f>
        <v/>
      </c>
      <c r="G263" s="24" t="str">
        <f>IF(H263=AF263,"", "Error MC")</f>
        <v>Error MC</v>
      </c>
      <c r="H263" s="62"/>
      <c r="I263" s="54">
        <f>+Tabla1[[#This Row],[MC]]*Tabla1[[#This Row],[Pedido]]*Tabla1[[#This Row],[PVC ]]</f>
        <v>0</v>
      </c>
      <c r="J263" s="26">
        <v>0.21</v>
      </c>
      <c r="K263" s="63"/>
      <c r="L263" s="28" t="s">
        <v>17</v>
      </c>
      <c r="M263" s="53">
        <v>140359.10500000001</v>
      </c>
      <c r="N263" s="64" t="str">
        <f>+IF(Tabla1[[#This Row],[F PMPI]]="SÍ","No","Sí")</f>
        <v>No</v>
      </c>
      <c r="O263" s="65">
        <f>+Tabla1[[#This Row],[PVL]]*1.055</f>
        <v>148078.855775</v>
      </c>
      <c r="P263" s="65">
        <f>+Tabla1[[#This Row],[PVL]]*1.43</f>
        <v>200713.52015</v>
      </c>
      <c r="Q263" s="66" t="str">
        <f>+HYPERLINK(Tabla1[[#This Row],[PAG]])</f>
        <v>https://todomusica.com.ar/violines/7106-hv-100-3-4.html</v>
      </c>
      <c r="R263" s="67"/>
      <c r="S263" s="68"/>
      <c r="T263" s="69"/>
      <c r="U263" s="69"/>
      <c r="V263" s="69"/>
      <c r="W263" s="69"/>
      <c r="X263" s="69"/>
      <c r="Y263" s="35"/>
      <c r="Z263" s="35" t="s">
        <v>24383</v>
      </c>
      <c r="AA263" s="36">
        <v>1</v>
      </c>
      <c r="AB263" s="35" t="s">
        <v>9849</v>
      </c>
      <c r="AC263" s="35" t="str">
        <f>+IF(Tabla1[[#This Row],[STK]]="no","Sin STK", "STK disponible")</f>
        <v>STK disponible</v>
      </c>
      <c r="AD263" s="35">
        <f>+I263*J263</f>
        <v>0</v>
      </c>
      <c r="AE263" s="35">
        <f>+I263*K263</f>
        <v>0</v>
      </c>
      <c r="AF263" s="36">
        <f>IF(Tabla1[[#This Row],[ref pack]]=1,Tabla1[[#This Row],[Pedido]],LCM(Tabla1[[#This Row],[MC VIEJO]],Tabla1[[#This Row],[Pedido]]))</f>
        <v>1</v>
      </c>
      <c r="AG263" s="36">
        <f>+VLOOKUP(Tabla1[[#This Row],[Artículo]],'.'!$B$2:$D$11481,3,)</f>
        <v>1</v>
      </c>
      <c r="AH263" s="37" t="str">
        <f>+IFERROR(SEARCH("pack",Tabla1[[#This Row],[PACK]]),"")</f>
        <v/>
      </c>
    </row>
    <row r="264" spans="1:34" ht="24" customHeight="1" x14ac:dyDescent="0.2">
      <c r="A264" s="50" t="s">
        <v>564</v>
      </c>
      <c r="B264" s="60" t="s">
        <v>581</v>
      </c>
      <c r="C264" s="61" t="s">
        <v>582</v>
      </c>
      <c r="D264" s="52" t="s">
        <v>27</v>
      </c>
      <c r="E264" s="53">
        <v>78328.13</v>
      </c>
      <c r="F264" s="23" t="str">
        <f>+IFERROR(VLOOKUP(Tabla1[[#This Row],[Artículo]],'..'!$B$2:$D$569000,3,),"")</f>
        <v/>
      </c>
      <c r="G264" s="24" t="str">
        <f>IF(H264=AF264,"", "Error MC")</f>
        <v>Error MC</v>
      </c>
      <c r="H264" s="62"/>
      <c r="I264" s="54">
        <f>+Tabla1[[#This Row],[MC]]*Tabla1[[#This Row],[Pedido]]*Tabla1[[#This Row],[PVC ]]</f>
        <v>0</v>
      </c>
      <c r="J264" s="26">
        <v>0.21</v>
      </c>
      <c r="K264" s="63"/>
      <c r="L264" s="28" t="s">
        <v>17</v>
      </c>
      <c r="M264" s="53">
        <v>137426.70600000001</v>
      </c>
      <c r="N264" s="64" t="str">
        <f>+IF(Tabla1[[#This Row],[F PMPI]]="SÍ","No","Sí")</f>
        <v>No</v>
      </c>
      <c r="O264" s="65">
        <f>+Tabla1[[#This Row],[PVL]]*1.055</f>
        <v>144985.17483</v>
      </c>
      <c r="P264" s="65">
        <f>+Tabla1[[#This Row],[PVL]]*1.43</f>
        <v>196520.18958000001</v>
      </c>
      <c r="Q264" s="66" t="str">
        <f>+HYPERLINK(Tabla1[[#This Row],[PAG]])</f>
        <v>https://todomusica.com.ar/violines/7107-hv-100bk.html</v>
      </c>
      <c r="R264" s="67"/>
      <c r="S264" s="68"/>
      <c r="T264" s="69"/>
      <c r="U264" s="69"/>
      <c r="V264" s="69"/>
      <c r="W264" s="69"/>
      <c r="X264" s="69"/>
      <c r="Y264" s="35"/>
      <c r="Z264" s="35" t="s">
        <v>24384</v>
      </c>
      <c r="AA264" s="36">
        <v>1</v>
      </c>
      <c r="AB264" s="35" t="s">
        <v>9849</v>
      </c>
      <c r="AC264" s="35" t="str">
        <f>+IF(Tabla1[[#This Row],[STK]]="no","Sin STK", "STK disponible")</f>
        <v>Sin STK</v>
      </c>
      <c r="AD264" s="35">
        <f>+I264*J264</f>
        <v>0</v>
      </c>
      <c r="AE264" s="35">
        <f>+I264*K264</f>
        <v>0</v>
      </c>
      <c r="AF264" s="36">
        <f>IF(Tabla1[[#This Row],[ref pack]]=1,Tabla1[[#This Row],[Pedido]],LCM(Tabla1[[#This Row],[MC VIEJO]],Tabla1[[#This Row],[Pedido]]))</f>
        <v>1</v>
      </c>
      <c r="AG264" s="36">
        <f>+VLOOKUP(Tabla1[[#This Row],[Artículo]],'.'!$B$2:$D$11481,3,)</f>
        <v>1</v>
      </c>
      <c r="AH264" s="37" t="str">
        <f>+IFERROR(SEARCH("pack",Tabla1[[#This Row],[PACK]]),"")</f>
        <v/>
      </c>
    </row>
    <row r="265" spans="1:34" ht="24" customHeight="1" x14ac:dyDescent="0.2">
      <c r="A265" s="50" t="s">
        <v>564</v>
      </c>
      <c r="B265" s="60" t="s">
        <v>583</v>
      </c>
      <c r="C265" s="61" t="s">
        <v>584</v>
      </c>
      <c r="D265" s="52" t="s">
        <v>27</v>
      </c>
      <c r="E265" s="53">
        <v>78328.13</v>
      </c>
      <c r="F265" s="23" t="str">
        <f>+IFERROR(VLOOKUP(Tabla1[[#This Row],[Artículo]],'..'!$B$2:$D$569000,3,),"")</f>
        <v/>
      </c>
      <c r="G265" s="24" t="str">
        <f>IF(H265=AF265,"", "Error MC")</f>
        <v>Error MC</v>
      </c>
      <c r="H265" s="62"/>
      <c r="I265" s="54">
        <f>+Tabla1[[#This Row],[MC]]*Tabla1[[#This Row],[Pedido]]*Tabla1[[#This Row],[PVC ]]</f>
        <v>0</v>
      </c>
      <c r="J265" s="26">
        <v>0.21</v>
      </c>
      <c r="K265" s="63"/>
      <c r="L265" s="28" t="s">
        <v>17</v>
      </c>
      <c r="M265" s="53">
        <v>137426.70600000001</v>
      </c>
      <c r="N265" s="64" t="str">
        <f>+IF(Tabla1[[#This Row],[F PMPI]]="SÍ","No","Sí")</f>
        <v>No</v>
      </c>
      <c r="O265" s="65">
        <f>+Tabla1[[#This Row],[PVL]]*1.055</f>
        <v>144985.17483</v>
      </c>
      <c r="P265" s="65">
        <f>+Tabla1[[#This Row],[PVL]]*1.43</f>
        <v>196520.18958000001</v>
      </c>
      <c r="Q265" s="66" t="str">
        <f>+HYPERLINK(Tabla1[[#This Row],[PAG]])</f>
        <v>https://todomusica.com.ar/violines/7108-hv-100bu.html</v>
      </c>
      <c r="R265" s="67"/>
      <c r="S265" s="68"/>
      <c r="T265" s="69"/>
      <c r="U265" s="69"/>
      <c r="V265" s="69"/>
      <c r="W265" s="69"/>
      <c r="X265" s="69"/>
      <c r="Y265" s="35"/>
      <c r="Z265" s="35" t="s">
        <v>24385</v>
      </c>
      <c r="AA265" s="36">
        <v>1</v>
      </c>
      <c r="AB265" s="35" t="s">
        <v>9849</v>
      </c>
      <c r="AC265" s="35" t="str">
        <f>+IF(Tabla1[[#This Row],[STK]]="no","Sin STK", "STK disponible")</f>
        <v>Sin STK</v>
      </c>
      <c r="AD265" s="35">
        <f>+I265*J265</f>
        <v>0</v>
      </c>
      <c r="AE265" s="35">
        <f>+I265*K265</f>
        <v>0</v>
      </c>
      <c r="AF265" s="36">
        <f>IF(Tabla1[[#This Row],[ref pack]]=1,Tabla1[[#This Row],[Pedido]],LCM(Tabla1[[#This Row],[MC VIEJO]],Tabla1[[#This Row],[Pedido]]))</f>
        <v>1</v>
      </c>
      <c r="AG265" s="36">
        <f>+VLOOKUP(Tabla1[[#This Row],[Artículo]],'.'!$B$2:$D$11481,3,)</f>
        <v>1</v>
      </c>
      <c r="AH265" s="37" t="str">
        <f>+IFERROR(SEARCH("pack",Tabla1[[#This Row],[PACK]]),"")</f>
        <v/>
      </c>
    </row>
    <row r="266" spans="1:34" ht="24" customHeight="1" x14ac:dyDescent="0.2">
      <c r="A266" s="50" t="s">
        <v>564</v>
      </c>
      <c r="B266" s="60" t="s">
        <v>585</v>
      </c>
      <c r="C266" s="61" t="s">
        <v>586</v>
      </c>
      <c r="D266" s="52" t="s">
        <v>27</v>
      </c>
      <c r="E266" s="53">
        <v>63614.28</v>
      </c>
      <c r="F266" s="23" t="str">
        <f>+IFERROR(VLOOKUP(Tabla1[[#This Row],[Artículo]],'..'!$B$2:$D$569000,3,),"")</f>
        <v/>
      </c>
      <c r="G266" s="24" t="str">
        <f>IF(H266=AF266,"", "Error MC")</f>
        <v>Error MC</v>
      </c>
      <c r="H266" s="62"/>
      <c r="I266" s="54">
        <f>+Tabla1[[#This Row],[MC]]*Tabla1[[#This Row],[Pedido]]*Tabla1[[#This Row],[PVC ]]</f>
        <v>0</v>
      </c>
      <c r="J266" s="26">
        <v>0.21</v>
      </c>
      <c r="K266" s="63"/>
      <c r="L266" s="28" t="s">
        <v>17</v>
      </c>
      <c r="M266" s="53">
        <v>111611.25900000001</v>
      </c>
      <c r="N266" s="64" t="str">
        <f>+IF(Tabla1[[#This Row],[F PMPI]]="SÍ","No","Sí")</f>
        <v>No</v>
      </c>
      <c r="O266" s="65">
        <f>+Tabla1[[#This Row],[PVL]]*1.055</f>
        <v>117749.878245</v>
      </c>
      <c r="P266" s="65">
        <f>+Tabla1[[#This Row],[PVL]]*1.43</f>
        <v>159604.10037</v>
      </c>
      <c r="Q266" s="66" t="str">
        <f>+HYPERLINK(Tabla1[[#This Row],[PAG]])</f>
        <v>https://todomusica.com.ar/violines/9474-hv-50.html</v>
      </c>
      <c r="R266" s="67"/>
      <c r="S266" s="68"/>
      <c r="T266" s="69"/>
      <c r="U266" s="69"/>
      <c r="V266" s="69"/>
      <c r="W266" s="69"/>
      <c r="X266" s="69"/>
      <c r="Y266" s="35"/>
      <c r="Z266" s="35" t="s">
        <v>24386</v>
      </c>
      <c r="AA266" s="36">
        <v>1</v>
      </c>
      <c r="AB266" s="35" t="s">
        <v>9849</v>
      </c>
      <c r="AC266" s="35" t="str">
        <f>+IF(Tabla1[[#This Row],[STK]]="no","Sin STK", "STK disponible")</f>
        <v>Sin STK</v>
      </c>
      <c r="AD266" s="35">
        <f>+I266*J266</f>
        <v>0</v>
      </c>
      <c r="AE266" s="35">
        <f>+I266*K266</f>
        <v>0</v>
      </c>
      <c r="AF266" s="36">
        <f>IF(Tabla1[[#This Row],[ref pack]]=1,Tabla1[[#This Row],[Pedido]],LCM(Tabla1[[#This Row],[MC VIEJO]],Tabla1[[#This Row],[Pedido]]))</f>
        <v>1</v>
      </c>
      <c r="AG266" s="36">
        <f>+VLOOKUP(Tabla1[[#This Row],[Artículo]],'.'!$B$2:$D$11481,3,)</f>
        <v>1</v>
      </c>
      <c r="AH266" s="37" t="str">
        <f>+IFERROR(SEARCH("pack",Tabla1[[#This Row],[PACK]]),"")</f>
        <v/>
      </c>
    </row>
    <row r="267" spans="1:34" ht="24" customHeight="1" x14ac:dyDescent="0.2">
      <c r="A267" s="50" t="s">
        <v>564</v>
      </c>
      <c r="B267" s="60" t="s">
        <v>587</v>
      </c>
      <c r="C267" s="61" t="s">
        <v>588</v>
      </c>
      <c r="D267" s="52" t="s">
        <v>9841</v>
      </c>
      <c r="E267" s="53">
        <v>63614.28</v>
      </c>
      <c r="F267" s="23" t="str">
        <f>+IFERROR(VLOOKUP(Tabla1[[#This Row],[Artículo]],'..'!$B$2:$D$569000,3,),"")</f>
        <v/>
      </c>
      <c r="G267" s="24" t="str">
        <f>IF(H267=AF267,"", "Error MC")</f>
        <v>Error MC</v>
      </c>
      <c r="H267" s="62"/>
      <c r="I267" s="54">
        <f>+Tabla1[[#This Row],[MC]]*Tabla1[[#This Row],[Pedido]]*Tabla1[[#This Row],[PVC ]]</f>
        <v>0</v>
      </c>
      <c r="J267" s="26">
        <v>0.21</v>
      </c>
      <c r="K267" s="63"/>
      <c r="L267" s="28" t="s">
        <v>17</v>
      </c>
      <c r="M267" s="53">
        <v>111611.25900000001</v>
      </c>
      <c r="N267" s="64" t="str">
        <f>+IF(Tabla1[[#This Row],[F PMPI]]="SÍ","No","Sí")</f>
        <v>No</v>
      </c>
      <c r="O267" s="65">
        <f>+Tabla1[[#This Row],[PVL]]*1.055</f>
        <v>117749.878245</v>
      </c>
      <c r="P267" s="65">
        <f>+Tabla1[[#This Row],[PVL]]*1.43</f>
        <v>159604.10037</v>
      </c>
      <c r="Q267" s="66" t="str">
        <f>+HYPERLINK(Tabla1[[#This Row],[PAG]])</f>
        <v>https://todomusica.com.ar/violines/9474-hv-50.html</v>
      </c>
      <c r="R267" s="67"/>
      <c r="S267" s="68"/>
      <c r="T267" s="69"/>
      <c r="U267" s="69"/>
      <c r="V267" s="69"/>
      <c r="W267" s="69"/>
      <c r="X267" s="69"/>
      <c r="Y267" s="35"/>
      <c r="Z267" s="35" t="s">
        <v>24386</v>
      </c>
      <c r="AA267" s="36">
        <v>1</v>
      </c>
      <c r="AB267" s="35" t="s">
        <v>9849</v>
      </c>
      <c r="AC267" s="35" t="str">
        <f>+IF(Tabla1[[#This Row],[STK]]="no","Sin STK", "STK disponible")</f>
        <v>STK disponible</v>
      </c>
      <c r="AD267" s="35">
        <f>+I267*J267</f>
        <v>0</v>
      </c>
      <c r="AE267" s="35">
        <f>+I267*K267</f>
        <v>0</v>
      </c>
      <c r="AF267" s="36">
        <f>IF(Tabla1[[#This Row],[ref pack]]=1,Tabla1[[#This Row],[Pedido]],LCM(Tabla1[[#This Row],[MC VIEJO]],Tabla1[[#This Row],[Pedido]]))</f>
        <v>1</v>
      </c>
      <c r="AG267" s="36">
        <f>+VLOOKUP(Tabla1[[#This Row],[Artículo]],'.'!$B$2:$D$11481,3,)</f>
        <v>1</v>
      </c>
      <c r="AH267" s="37" t="str">
        <f>+IFERROR(SEARCH("pack",Tabla1[[#This Row],[PACK]]),"")</f>
        <v/>
      </c>
    </row>
    <row r="268" spans="1:34" ht="24" customHeight="1" x14ac:dyDescent="0.2">
      <c r="A268" s="50" t="s">
        <v>589</v>
      </c>
      <c r="B268" s="60" t="s">
        <v>590</v>
      </c>
      <c r="C268" s="61" t="s">
        <v>591</v>
      </c>
      <c r="D268" s="52" t="s">
        <v>9842</v>
      </c>
      <c r="E268" s="53">
        <v>3330.02</v>
      </c>
      <c r="F268" s="23" t="str">
        <f>+IFERROR(VLOOKUP(Tabla1[[#This Row],[Artículo]],'..'!$B$2:$D$569000,3,),"")</f>
        <v/>
      </c>
      <c r="G268" s="24" t="str">
        <f>IF(H268=AF268,"", "Error MC")</f>
        <v>Error MC</v>
      </c>
      <c r="H268" s="62"/>
      <c r="I268" s="54">
        <f>+Tabla1[[#This Row],[MC]]*Tabla1[[#This Row],[Pedido]]*Tabla1[[#This Row],[PVC ]]</f>
        <v>0</v>
      </c>
      <c r="J268" s="26">
        <v>0.21</v>
      </c>
      <c r="K268" s="63"/>
      <c r="L268" s="28" t="s">
        <v>17</v>
      </c>
      <c r="M268" s="53">
        <v>5842.5209999999997</v>
      </c>
      <c r="N268" s="64" t="str">
        <f>+IF(Tabla1[[#This Row],[F PMPI]]="SÍ","No","Sí")</f>
        <v>No</v>
      </c>
      <c r="O268" s="65">
        <f>+Tabla1[[#This Row],[PVL]]*1.055</f>
        <v>6163.8596549999993</v>
      </c>
      <c r="P268" s="65">
        <f>+Tabla1[[#This Row],[PVL]]*1.43</f>
        <v>8354.8050299999995</v>
      </c>
      <c r="Q268" s="66" t="str">
        <f>+HYPERLINK(Tabla1[[#This Row],[PAG]])</f>
        <v>https://todomusica.com.ar/accesorios-de-violin/2941-co-a4.html</v>
      </c>
      <c r="R268" s="67"/>
      <c r="S268" s="68"/>
      <c r="T268" s="69"/>
      <c r="U268" s="69"/>
      <c r="V268" s="69"/>
      <c r="W268" s="69"/>
      <c r="X268" s="69"/>
      <c r="Y268" s="35"/>
      <c r="Z268" s="35" t="s">
        <v>24387</v>
      </c>
      <c r="AA268" s="36">
        <v>1</v>
      </c>
      <c r="AB268" s="35" t="s">
        <v>9849</v>
      </c>
      <c r="AC268" s="35" t="str">
        <f>+IF(Tabla1[[#This Row],[STK]]="no","Sin STK", "STK disponible")</f>
        <v>STK disponible</v>
      </c>
      <c r="AD268" s="35">
        <f>+I268*J268</f>
        <v>0</v>
      </c>
      <c r="AE268" s="35">
        <f>+I268*K268</f>
        <v>0</v>
      </c>
      <c r="AF268" s="36">
        <f>IF(Tabla1[[#This Row],[ref pack]]=1,Tabla1[[#This Row],[Pedido]],LCM(Tabla1[[#This Row],[MC VIEJO]],Tabla1[[#This Row],[Pedido]]))</f>
        <v>1</v>
      </c>
      <c r="AG268" s="36">
        <f>+VLOOKUP(Tabla1[[#This Row],[Artículo]],'.'!$B$2:$D$11481,3,)</f>
        <v>1</v>
      </c>
      <c r="AH268" s="37" t="str">
        <f>+IFERROR(SEARCH("pack",Tabla1[[#This Row],[PACK]]),"")</f>
        <v/>
      </c>
    </row>
    <row r="269" spans="1:34" ht="24" customHeight="1" x14ac:dyDescent="0.2">
      <c r="A269" s="50" t="s">
        <v>589</v>
      </c>
      <c r="B269" s="60" t="s">
        <v>592</v>
      </c>
      <c r="C269" s="61" t="s">
        <v>593</v>
      </c>
      <c r="D269" s="52" t="s">
        <v>9841</v>
      </c>
      <c r="E269" s="53">
        <v>24995.51</v>
      </c>
      <c r="F269" s="23" t="str">
        <f>+IFERROR(VLOOKUP(Tabla1[[#This Row],[Artículo]],'..'!$B$2:$D$569000,3,),"")</f>
        <v/>
      </c>
      <c r="G269" s="24" t="str">
        <f>IF(H269=AF269,"", "Error MC")</f>
        <v>Error MC</v>
      </c>
      <c r="H269" s="62"/>
      <c r="I269" s="54">
        <f>+Tabla1[[#This Row],[MC]]*Tabla1[[#This Row],[Pedido]]*Tabla1[[#This Row],[PVC ]]</f>
        <v>0</v>
      </c>
      <c r="J269" s="26">
        <v>0.21</v>
      </c>
      <c r="K269" s="63"/>
      <c r="L269" s="28" t="s">
        <v>17</v>
      </c>
      <c r="M269" s="53">
        <v>43854.623</v>
      </c>
      <c r="N269" s="64" t="str">
        <f>+IF(Tabla1[[#This Row],[F PMPI]]="SÍ","No","Sí")</f>
        <v>No</v>
      </c>
      <c r="O269" s="65">
        <f>+Tabla1[[#This Row],[PVL]]*1.055</f>
        <v>46266.627264999996</v>
      </c>
      <c r="P269" s="65">
        <f>+Tabla1[[#This Row],[PVL]]*1.43</f>
        <v>62712.110889999996</v>
      </c>
      <c r="Q269" s="66" t="str">
        <f>+HYPERLINK(Tabla1[[#This Row],[PAG]])</f>
        <v>https://todomusica.com.ar/accesorios-de-violin/1782-co-10b-1-2-1-4.html</v>
      </c>
      <c r="R269" s="67"/>
      <c r="S269" s="68"/>
      <c r="T269" s="69"/>
      <c r="U269" s="69"/>
      <c r="V269" s="69"/>
      <c r="W269" s="69"/>
      <c r="X269" s="69"/>
      <c r="Y269" s="35"/>
      <c r="Z269" s="35" t="s">
        <v>24388</v>
      </c>
      <c r="AA269" s="36">
        <v>1</v>
      </c>
      <c r="AB269" s="35" t="s">
        <v>9849</v>
      </c>
      <c r="AC269" s="35" t="str">
        <f>+IF(Tabla1[[#This Row],[STK]]="no","Sin STK", "STK disponible")</f>
        <v>STK disponible</v>
      </c>
      <c r="AD269" s="35">
        <f>+I269*J269</f>
        <v>0</v>
      </c>
      <c r="AE269" s="35">
        <f>+I269*K269</f>
        <v>0</v>
      </c>
      <c r="AF269" s="36">
        <f>IF(Tabla1[[#This Row],[ref pack]]=1,Tabla1[[#This Row],[Pedido]],LCM(Tabla1[[#This Row],[MC VIEJO]],Tabla1[[#This Row],[Pedido]]))</f>
        <v>1</v>
      </c>
      <c r="AG269" s="36">
        <f>+VLOOKUP(Tabla1[[#This Row],[Artículo]],'.'!$B$2:$D$11481,3,)</f>
        <v>1</v>
      </c>
      <c r="AH269" s="37" t="str">
        <f>+IFERROR(SEARCH("pack",Tabla1[[#This Row],[PACK]]),"")</f>
        <v/>
      </c>
    </row>
    <row r="270" spans="1:34" ht="24" customHeight="1" x14ac:dyDescent="0.2">
      <c r="A270" s="50" t="s">
        <v>589</v>
      </c>
      <c r="B270" s="60" t="s">
        <v>596</v>
      </c>
      <c r="C270" s="61" t="s">
        <v>597</v>
      </c>
      <c r="D270" s="52" t="s">
        <v>9841</v>
      </c>
      <c r="E270" s="53">
        <v>91590.79</v>
      </c>
      <c r="F270" s="23" t="str">
        <f>+IFERROR(VLOOKUP(Tabla1[[#This Row],[Artículo]],'..'!$B$2:$D$569000,3,),"")</f>
        <v/>
      </c>
      <c r="G270" s="24" t="str">
        <f>IF(H270=AF270,"", "Error MC")</f>
        <v>Error MC</v>
      </c>
      <c r="H270" s="62"/>
      <c r="I270" s="54">
        <f>+Tabla1[[#This Row],[MC]]*Tabla1[[#This Row],[Pedido]]*Tabla1[[#This Row],[PVC ]]</f>
        <v>0</v>
      </c>
      <c r="J270" s="26">
        <v>0.21</v>
      </c>
      <c r="K270" s="63"/>
      <c r="L270" s="28" t="s">
        <v>17</v>
      </c>
      <c r="M270" s="53">
        <v>160696.04699999999</v>
      </c>
      <c r="N270" s="64" t="str">
        <f>+IF(Tabla1[[#This Row],[F PMPI]]="SÍ","No","Sí")</f>
        <v>No</v>
      </c>
      <c r="O270" s="65">
        <f>+Tabla1[[#This Row],[PVL]]*1.055</f>
        <v>169534.32958499997</v>
      </c>
      <c r="P270" s="65">
        <f>+Tabla1[[#This Row],[PVL]]*1.43</f>
        <v>229795.34720999998</v>
      </c>
      <c r="Q270" s="66" t="str">
        <f>+HYPERLINK(Tabla1[[#This Row],[PAG]])</f>
        <v>https://todomusica.com.ar/accesorios-de-violin/2461-co-20c-4-4.html</v>
      </c>
      <c r="R270" s="67"/>
      <c r="S270" s="68"/>
      <c r="T270" s="69"/>
      <c r="U270" s="69"/>
      <c r="V270" s="69"/>
      <c r="W270" s="69"/>
      <c r="X270" s="69"/>
      <c r="Y270" s="35"/>
      <c r="Z270" s="35" t="s">
        <v>24389</v>
      </c>
      <c r="AA270" s="36">
        <v>1</v>
      </c>
      <c r="AB270" s="35" t="s">
        <v>9849</v>
      </c>
      <c r="AC270" s="35" t="str">
        <f>+IF(Tabla1[[#This Row],[STK]]="no","Sin STK", "STK disponible")</f>
        <v>STK disponible</v>
      </c>
      <c r="AD270" s="35">
        <f>+I270*J270</f>
        <v>0</v>
      </c>
      <c r="AE270" s="35">
        <f>+I270*K270</f>
        <v>0</v>
      </c>
      <c r="AF270" s="36">
        <f>IF(Tabla1[[#This Row],[ref pack]]=1,Tabla1[[#This Row],[Pedido]],LCM(Tabla1[[#This Row],[MC VIEJO]],Tabla1[[#This Row],[Pedido]]))</f>
        <v>1</v>
      </c>
      <c r="AG270" s="36">
        <f>+VLOOKUP(Tabla1[[#This Row],[Artículo]],'.'!$B$2:$D$11481,3,)</f>
        <v>1</v>
      </c>
      <c r="AH270" s="37" t="str">
        <f>+IFERROR(SEARCH("pack",Tabla1[[#This Row],[PACK]]),"")</f>
        <v/>
      </c>
    </row>
    <row r="271" spans="1:34" ht="24" customHeight="1" x14ac:dyDescent="0.2">
      <c r="A271" s="50" t="s">
        <v>589</v>
      </c>
      <c r="B271" s="60" t="s">
        <v>600</v>
      </c>
      <c r="C271" s="61" t="s">
        <v>601</v>
      </c>
      <c r="D271" s="52" t="s">
        <v>9841</v>
      </c>
      <c r="E271" s="53">
        <v>64273.99</v>
      </c>
      <c r="F271" s="23" t="str">
        <f>+IFERROR(VLOOKUP(Tabla1[[#This Row],[Artículo]],'..'!$B$2:$D$569000,3,),"")</f>
        <v/>
      </c>
      <c r="G271" s="24" t="str">
        <f>IF(H271=AF271,"", "Error MC")</f>
        <v>Error MC</v>
      </c>
      <c r="H271" s="62"/>
      <c r="I271" s="54">
        <f>+Tabla1[[#This Row],[MC]]*Tabla1[[#This Row],[Pedido]]*Tabla1[[#This Row],[PVC ]]</f>
        <v>0</v>
      </c>
      <c r="J271" s="26">
        <v>0.21</v>
      </c>
      <c r="K271" s="63"/>
      <c r="L271" s="28" t="s">
        <v>17</v>
      </c>
      <c r="M271" s="53">
        <v>112768.72100000001</v>
      </c>
      <c r="N271" s="64" t="str">
        <f>+IF(Tabla1[[#This Row],[F PMPI]]="SÍ","No","Sí")</f>
        <v>No</v>
      </c>
      <c r="O271" s="65">
        <f>+Tabla1[[#This Row],[PVL]]*1.055</f>
        <v>118971.000655</v>
      </c>
      <c r="P271" s="65">
        <f>+Tabla1[[#This Row],[PVL]]*1.43</f>
        <v>161259.27103</v>
      </c>
      <c r="Q271" s="66" t="str">
        <f>+HYPERLINK(Tabla1[[#This Row],[PAG]])</f>
        <v>https://todomusica.com.ar/violines/2443-co-5v-1-16.html</v>
      </c>
      <c r="R271" s="67"/>
      <c r="S271" s="68"/>
      <c r="T271" s="69"/>
      <c r="U271" s="69"/>
      <c r="V271" s="69"/>
      <c r="W271" s="69"/>
      <c r="X271" s="69"/>
      <c r="Y271" s="35"/>
      <c r="Z271" s="35" t="s">
        <v>24390</v>
      </c>
      <c r="AA271" s="36">
        <v>1</v>
      </c>
      <c r="AB271" s="35" t="s">
        <v>9849</v>
      </c>
      <c r="AC271" s="35" t="str">
        <f>+IF(Tabla1[[#This Row],[STK]]="no","Sin STK", "STK disponible")</f>
        <v>STK disponible</v>
      </c>
      <c r="AD271" s="35">
        <f>+I271*J271</f>
        <v>0</v>
      </c>
      <c r="AE271" s="35">
        <f>+I271*K271</f>
        <v>0</v>
      </c>
      <c r="AF271" s="36">
        <f>IF(Tabla1[[#This Row],[ref pack]]=1,Tabla1[[#This Row],[Pedido]],LCM(Tabla1[[#This Row],[MC VIEJO]],Tabla1[[#This Row],[Pedido]]))</f>
        <v>1</v>
      </c>
      <c r="AG271" s="36">
        <f>+VLOOKUP(Tabla1[[#This Row],[Artículo]],'.'!$B$2:$D$11481,3,)</f>
        <v>1</v>
      </c>
      <c r="AH271" s="37" t="str">
        <f>+IFERROR(SEARCH("pack",Tabla1[[#This Row],[PACK]]),"")</f>
        <v/>
      </c>
    </row>
    <row r="272" spans="1:34" ht="24" customHeight="1" x14ac:dyDescent="0.2">
      <c r="A272" s="50" t="s">
        <v>589</v>
      </c>
      <c r="B272" s="60" t="s">
        <v>602</v>
      </c>
      <c r="C272" s="61" t="s">
        <v>603</v>
      </c>
      <c r="D272" s="52" t="s">
        <v>27</v>
      </c>
      <c r="E272" s="53">
        <v>471584.72</v>
      </c>
      <c r="F272" s="23" t="str">
        <f>+IFERROR(VLOOKUP(Tabla1[[#This Row],[Artículo]],'..'!$B$2:$D$569000,3,),"")</f>
        <v/>
      </c>
      <c r="G272" s="24" t="str">
        <f>IF(H272=AF272,"", "Error MC")</f>
        <v>Error MC</v>
      </c>
      <c r="H272" s="62"/>
      <c r="I272" s="54">
        <f>+Tabla1[[#This Row],[MC]]*Tabla1[[#This Row],[Pedido]]*Tabla1[[#This Row],[PVC ]]</f>
        <v>0</v>
      </c>
      <c r="J272" s="26">
        <v>0.21</v>
      </c>
      <c r="K272" s="63"/>
      <c r="L272" s="28" t="s">
        <v>17</v>
      </c>
      <c r="M272" s="53">
        <v>827395.38600000006</v>
      </c>
      <c r="N272" s="64" t="str">
        <f>+IF(Tabla1[[#This Row],[F PMPI]]="SÍ","No","Sí")</f>
        <v>No</v>
      </c>
      <c r="O272" s="65">
        <f>+Tabla1[[#This Row],[PVL]]*1.055</f>
        <v>872902.13222999999</v>
      </c>
      <c r="P272" s="65">
        <f>+Tabla1[[#This Row],[PVL]]*1.43</f>
        <v>1183175.4019800001</v>
      </c>
      <c r="Q272" s="66" t="str">
        <f>+HYPERLINK(Tabla1[[#This Row],[PAG]])</f>
        <v>https://todomusica.com.ar/acordeones/8536-hc3048a-bk.html</v>
      </c>
      <c r="R272" s="67"/>
      <c r="S272" s="68"/>
      <c r="T272" s="69"/>
      <c r="U272" s="69"/>
      <c r="V272" s="69"/>
      <c r="W272" s="69"/>
      <c r="X272" s="69"/>
      <c r="Y272" s="35"/>
      <c r="Z272" s="35" t="s">
        <v>24391</v>
      </c>
      <c r="AA272" s="36">
        <v>1</v>
      </c>
      <c r="AB272" s="35" t="s">
        <v>9849</v>
      </c>
      <c r="AC272" s="35" t="str">
        <f>+IF(Tabla1[[#This Row],[STK]]="no","Sin STK", "STK disponible")</f>
        <v>Sin STK</v>
      </c>
      <c r="AD272" s="35">
        <f>+I272*J272</f>
        <v>0</v>
      </c>
      <c r="AE272" s="35">
        <f>+I272*K272</f>
        <v>0</v>
      </c>
      <c r="AF272" s="36">
        <f>IF(Tabla1[[#This Row],[ref pack]]=1,Tabla1[[#This Row],[Pedido]],LCM(Tabla1[[#This Row],[MC VIEJO]],Tabla1[[#This Row],[Pedido]]))</f>
        <v>1</v>
      </c>
      <c r="AG272" s="36">
        <f>+VLOOKUP(Tabla1[[#This Row],[Artículo]],'.'!$B$2:$D$11481,3,)</f>
        <v>1</v>
      </c>
      <c r="AH272" s="37" t="str">
        <f>+IFERROR(SEARCH("pack",Tabla1[[#This Row],[PACK]]),"")</f>
        <v/>
      </c>
    </row>
    <row r="273" spans="1:34" ht="24" customHeight="1" x14ac:dyDescent="0.2">
      <c r="A273" s="50" t="s">
        <v>589</v>
      </c>
      <c r="B273" s="60" t="s">
        <v>604</v>
      </c>
      <c r="C273" s="61" t="s">
        <v>605</v>
      </c>
      <c r="D273" s="52" t="s">
        <v>27</v>
      </c>
      <c r="E273" s="53">
        <v>471584.72</v>
      </c>
      <c r="F273" s="23" t="str">
        <f>+IFERROR(VLOOKUP(Tabla1[[#This Row],[Artículo]],'..'!$B$2:$D$569000,3,),"")</f>
        <v/>
      </c>
      <c r="G273" s="24" t="str">
        <f>IF(H273=AF273,"", "Error MC")</f>
        <v>Error MC</v>
      </c>
      <c r="H273" s="62"/>
      <c r="I273" s="54">
        <f>+Tabla1[[#This Row],[MC]]*Tabla1[[#This Row],[Pedido]]*Tabla1[[#This Row],[PVC ]]</f>
        <v>0</v>
      </c>
      <c r="J273" s="26">
        <v>0.21</v>
      </c>
      <c r="K273" s="63"/>
      <c r="L273" s="28" t="s">
        <v>17</v>
      </c>
      <c r="M273" s="53">
        <v>827395.38600000006</v>
      </c>
      <c r="N273" s="64" t="str">
        <f>+IF(Tabla1[[#This Row],[F PMPI]]="SÍ","No","Sí")</f>
        <v>No</v>
      </c>
      <c r="O273" s="65">
        <f>+Tabla1[[#This Row],[PVL]]*1.055</f>
        <v>872902.13222999999</v>
      </c>
      <c r="P273" s="65">
        <f>+Tabla1[[#This Row],[PVL]]*1.43</f>
        <v>1183175.4019800001</v>
      </c>
      <c r="Q273" s="66" t="str">
        <f>+HYPERLINK(Tabla1[[#This Row],[PAG]])</f>
        <v>https://todomusica.com.ar/acordeones/8539-hc3048a-bl.html</v>
      </c>
      <c r="R273" s="67"/>
      <c r="S273" s="68"/>
      <c r="T273" s="69"/>
      <c r="U273" s="69"/>
      <c r="V273" s="69"/>
      <c r="W273" s="69"/>
      <c r="X273" s="69"/>
      <c r="Y273" s="35"/>
      <c r="Z273" s="35" t="s">
        <v>24392</v>
      </c>
      <c r="AA273" s="36">
        <v>1</v>
      </c>
      <c r="AB273" s="35" t="s">
        <v>9849</v>
      </c>
      <c r="AC273" s="35" t="str">
        <f>+IF(Tabla1[[#This Row],[STK]]="no","Sin STK", "STK disponible")</f>
        <v>Sin STK</v>
      </c>
      <c r="AD273" s="35">
        <f>+I273*J273</f>
        <v>0</v>
      </c>
      <c r="AE273" s="35">
        <f>+I273*K273</f>
        <v>0</v>
      </c>
      <c r="AF273" s="36">
        <f>IF(Tabla1[[#This Row],[ref pack]]=1,Tabla1[[#This Row],[Pedido]],LCM(Tabla1[[#This Row],[MC VIEJO]],Tabla1[[#This Row],[Pedido]]))</f>
        <v>1</v>
      </c>
      <c r="AG273" s="36">
        <f>+VLOOKUP(Tabla1[[#This Row],[Artículo]],'.'!$B$2:$D$11481,3,)</f>
        <v>1</v>
      </c>
      <c r="AH273" s="37" t="str">
        <f>+IFERROR(SEARCH("pack",Tabla1[[#This Row],[PACK]]),"")</f>
        <v/>
      </c>
    </row>
    <row r="274" spans="1:34" ht="24" customHeight="1" x14ac:dyDescent="0.2">
      <c r="A274" s="50" t="s">
        <v>589</v>
      </c>
      <c r="B274" s="60" t="s">
        <v>606</v>
      </c>
      <c r="C274" s="61" t="s">
        <v>607</v>
      </c>
      <c r="D274" s="52" t="s">
        <v>27</v>
      </c>
      <c r="E274" s="53">
        <v>471584.72</v>
      </c>
      <c r="F274" s="23" t="str">
        <f>+IFERROR(VLOOKUP(Tabla1[[#This Row],[Artículo]],'..'!$B$2:$D$569000,3,),"")</f>
        <v/>
      </c>
      <c r="G274" s="24" t="str">
        <f>IF(H274=AF274,"", "Error MC")</f>
        <v>Error MC</v>
      </c>
      <c r="H274" s="62"/>
      <c r="I274" s="54">
        <f>+Tabla1[[#This Row],[MC]]*Tabla1[[#This Row],[Pedido]]*Tabla1[[#This Row],[PVC ]]</f>
        <v>0</v>
      </c>
      <c r="J274" s="26">
        <v>0.21</v>
      </c>
      <c r="K274" s="63"/>
      <c r="L274" s="28" t="s">
        <v>17</v>
      </c>
      <c r="M274" s="53">
        <v>827395.38600000006</v>
      </c>
      <c r="N274" s="64" t="str">
        <f>+IF(Tabla1[[#This Row],[F PMPI]]="SÍ","No","Sí")</f>
        <v>No</v>
      </c>
      <c r="O274" s="65">
        <f>+Tabla1[[#This Row],[PVL]]*1.055</f>
        <v>872902.13222999999</v>
      </c>
      <c r="P274" s="65">
        <f>+Tabla1[[#This Row],[PVL]]*1.43</f>
        <v>1183175.4019800001</v>
      </c>
      <c r="Q274" s="66" t="str">
        <f>+HYPERLINK(Tabla1[[#This Row],[PAG]])</f>
        <v>https://todomusica.com.ar/acordeones/8537-hc3048a-rd.html</v>
      </c>
      <c r="R274" s="67"/>
      <c r="S274" s="68"/>
      <c r="T274" s="69"/>
      <c r="U274" s="69"/>
      <c r="V274" s="69"/>
      <c r="W274" s="69"/>
      <c r="X274" s="69"/>
      <c r="Y274" s="35"/>
      <c r="Z274" s="35" t="s">
        <v>24393</v>
      </c>
      <c r="AA274" s="36">
        <v>1</v>
      </c>
      <c r="AB274" s="35" t="s">
        <v>9849</v>
      </c>
      <c r="AC274" s="35" t="str">
        <f>+IF(Tabla1[[#This Row],[STK]]="no","Sin STK", "STK disponible")</f>
        <v>Sin STK</v>
      </c>
      <c r="AD274" s="35">
        <f>+I274*J274</f>
        <v>0</v>
      </c>
      <c r="AE274" s="35">
        <f>+I274*K274</f>
        <v>0</v>
      </c>
      <c r="AF274" s="36">
        <f>IF(Tabla1[[#This Row],[ref pack]]=1,Tabla1[[#This Row],[Pedido]],LCM(Tabla1[[#This Row],[MC VIEJO]],Tabla1[[#This Row],[Pedido]]))</f>
        <v>1</v>
      </c>
      <c r="AG274" s="36">
        <f>+VLOOKUP(Tabla1[[#This Row],[Artículo]],'.'!$B$2:$D$11481,3,)</f>
        <v>1</v>
      </c>
      <c r="AH274" s="37" t="str">
        <f>+IFERROR(SEARCH("pack",Tabla1[[#This Row],[PACK]]),"")</f>
        <v/>
      </c>
    </row>
    <row r="275" spans="1:34" ht="24" customHeight="1" x14ac:dyDescent="0.2">
      <c r="A275" s="50" t="s">
        <v>589</v>
      </c>
      <c r="B275" s="60" t="s">
        <v>608</v>
      </c>
      <c r="C275" s="61" t="s">
        <v>609</v>
      </c>
      <c r="D275" s="52" t="s">
        <v>27</v>
      </c>
      <c r="E275" s="53">
        <v>471584.72</v>
      </c>
      <c r="F275" s="23" t="str">
        <f>+IFERROR(VLOOKUP(Tabla1[[#This Row],[Artículo]],'..'!$B$2:$D$569000,3,),"")</f>
        <v/>
      </c>
      <c r="G275" s="24" t="str">
        <f>IF(H275=AF275,"", "Error MC")</f>
        <v>Error MC</v>
      </c>
      <c r="H275" s="62"/>
      <c r="I275" s="54">
        <f>+Tabla1[[#This Row],[MC]]*Tabla1[[#This Row],[Pedido]]*Tabla1[[#This Row],[PVC ]]</f>
        <v>0</v>
      </c>
      <c r="J275" s="26">
        <v>0.21</v>
      </c>
      <c r="K275" s="63"/>
      <c r="L275" s="28" t="s">
        <v>17</v>
      </c>
      <c r="M275" s="53">
        <v>827395.38600000006</v>
      </c>
      <c r="N275" s="64" t="str">
        <f>+IF(Tabla1[[#This Row],[F PMPI]]="SÍ","No","Sí")</f>
        <v>No</v>
      </c>
      <c r="O275" s="65">
        <f>+Tabla1[[#This Row],[PVL]]*1.055</f>
        <v>872902.13222999999</v>
      </c>
      <c r="P275" s="65">
        <f>+Tabla1[[#This Row],[PVL]]*1.43</f>
        <v>1183175.4019800001</v>
      </c>
      <c r="Q275" s="66" t="str">
        <f>+HYPERLINK(Tabla1[[#This Row],[PAG]])</f>
        <v>https://todomusica.com.ar/acordeones/8538-hc3048a-wh.html</v>
      </c>
      <c r="R275" s="67"/>
      <c r="S275" s="68"/>
      <c r="T275" s="69"/>
      <c r="U275" s="69"/>
      <c r="V275" s="69"/>
      <c r="W275" s="69"/>
      <c r="X275" s="69"/>
      <c r="Y275" s="35"/>
      <c r="Z275" s="35" t="s">
        <v>24394</v>
      </c>
      <c r="AA275" s="36">
        <v>1</v>
      </c>
      <c r="AB275" s="35" t="s">
        <v>9849</v>
      </c>
      <c r="AC275" s="35" t="str">
        <f>+IF(Tabla1[[#This Row],[STK]]="no","Sin STK", "STK disponible")</f>
        <v>Sin STK</v>
      </c>
      <c r="AD275" s="35">
        <f>+I275*J275</f>
        <v>0</v>
      </c>
      <c r="AE275" s="35">
        <f>+I275*K275</f>
        <v>0</v>
      </c>
      <c r="AF275" s="36">
        <f>IF(Tabla1[[#This Row],[ref pack]]=1,Tabla1[[#This Row],[Pedido]],LCM(Tabla1[[#This Row],[MC VIEJO]],Tabla1[[#This Row],[Pedido]]))</f>
        <v>1</v>
      </c>
      <c r="AG275" s="36">
        <f>+VLOOKUP(Tabla1[[#This Row],[Artículo]],'.'!$B$2:$D$11481,3,)</f>
        <v>1</v>
      </c>
      <c r="AH275" s="37" t="str">
        <f>+IFERROR(SEARCH("pack",Tabla1[[#This Row],[PACK]]),"")</f>
        <v/>
      </c>
    </row>
    <row r="276" spans="1:34" ht="24" customHeight="1" x14ac:dyDescent="0.2">
      <c r="A276" s="50" t="s">
        <v>589</v>
      </c>
      <c r="B276" s="60" t="s">
        <v>610</v>
      </c>
      <c r="C276" s="61" t="s">
        <v>611</v>
      </c>
      <c r="D276" s="52" t="s">
        <v>27</v>
      </c>
      <c r="E276" s="53">
        <v>1500.17</v>
      </c>
      <c r="F276" s="23" t="str">
        <f>+IFERROR(VLOOKUP(Tabla1[[#This Row],[Artículo]],'..'!$B$2:$D$569000,3,),"")</f>
        <v/>
      </c>
      <c r="G276" s="24" t="str">
        <f>IF(H276=AF276,"", "Error MC")</f>
        <v>Error MC</v>
      </c>
      <c r="H276" s="62"/>
      <c r="I276" s="54">
        <f>+Tabla1[[#This Row],[MC]]*Tabla1[[#This Row],[Pedido]]*Tabla1[[#This Row],[PVC ]]</f>
        <v>0</v>
      </c>
      <c r="J276" s="26">
        <v>0.21</v>
      </c>
      <c r="K276" s="63"/>
      <c r="L276" s="28" t="s">
        <v>17</v>
      </c>
      <c r="M276" s="53">
        <v>2632.0529999999999</v>
      </c>
      <c r="N276" s="64" t="str">
        <f>+IF(Tabla1[[#This Row],[F PMPI]]="SÍ","No","Sí")</f>
        <v>No</v>
      </c>
      <c r="O276" s="65">
        <f>+Tabla1[[#This Row],[PVL]]*1.055</f>
        <v>2776.8159149999997</v>
      </c>
      <c r="P276" s="65">
        <f>+Tabla1[[#This Row],[PVL]]*1.43</f>
        <v>3763.8357899999996</v>
      </c>
      <c r="Q276" s="66" t="str">
        <f>+HYPERLINK(Tabla1[[#This Row],[PAG]])</f>
        <v>https://todomusica.com.ar/flautas/6603-jb8a-9g.html</v>
      </c>
      <c r="R276" s="67"/>
      <c r="S276" s="68"/>
      <c r="T276" s="69"/>
      <c r="U276" s="69"/>
      <c r="V276" s="69"/>
      <c r="W276" s="69"/>
      <c r="X276" s="69"/>
      <c r="Y276" s="35"/>
      <c r="Z276" s="35" t="s">
        <v>612</v>
      </c>
      <c r="AA276" s="36">
        <v>1</v>
      </c>
      <c r="AB276" s="35" t="s">
        <v>9849</v>
      </c>
      <c r="AC276" s="35" t="str">
        <f>+IF(Tabla1[[#This Row],[STK]]="no","Sin STK", "STK disponible")</f>
        <v>Sin STK</v>
      </c>
      <c r="AD276" s="35">
        <f>+I276*J276</f>
        <v>0</v>
      </c>
      <c r="AE276" s="35">
        <f>+I276*K276</f>
        <v>0</v>
      </c>
      <c r="AF276" s="36">
        <f>IF(Tabla1[[#This Row],[ref pack]]=1,Tabla1[[#This Row],[Pedido]],LCM(Tabla1[[#This Row],[MC VIEJO]],Tabla1[[#This Row],[Pedido]]))</f>
        <v>1</v>
      </c>
      <c r="AG276" s="36">
        <f>+VLOOKUP(Tabla1[[#This Row],[Artículo]],'.'!$B$2:$D$11481,3,)</f>
        <v>1</v>
      </c>
      <c r="AH276" s="37" t="str">
        <f>+IFERROR(SEARCH("pack",Tabla1[[#This Row],[PACK]]),"")</f>
        <v/>
      </c>
    </row>
    <row r="277" spans="1:34" ht="24" customHeight="1" x14ac:dyDescent="0.2">
      <c r="A277" s="50" t="s">
        <v>589</v>
      </c>
      <c r="B277" s="60" t="s">
        <v>613</v>
      </c>
      <c r="C277" s="61" t="s">
        <v>614</v>
      </c>
      <c r="D277" s="52" t="s">
        <v>27</v>
      </c>
      <c r="E277" s="53">
        <v>223140.2</v>
      </c>
      <c r="F277" s="23" t="str">
        <f>+IFERROR(VLOOKUP(Tabla1[[#This Row],[Artículo]],'..'!$B$2:$D$569000,3,),"")</f>
        <v/>
      </c>
      <c r="G277" s="24" t="str">
        <f>IF(H277=AF277,"", "Error MC")</f>
        <v>Error MC</v>
      </c>
      <c r="H277" s="62"/>
      <c r="I277" s="54">
        <f>+Tabla1[[#This Row],[MC]]*Tabla1[[#This Row],[Pedido]]*Tabla1[[#This Row],[PVC ]]</f>
        <v>0</v>
      </c>
      <c r="J277" s="26">
        <v>0.21</v>
      </c>
      <c r="K277" s="63"/>
      <c r="L277" s="28" t="s">
        <v>17</v>
      </c>
      <c r="M277" s="53">
        <v>391499.48100000003</v>
      </c>
      <c r="N277" s="64" t="str">
        <f>+IF(Tabla1[[#This Row],[F PMPI]]="SÍ","No","Sí")</f>
        <v>No</v>
      </c>
      <c r="O277" s="65">
        <f>+Tabla1[[#This Row],[PVL]]*1.055</f>
        <v>413031.95245500002</v>
      </c>
      <c r="P277" s="65">
        <f>+Tabla1[[#This Row],[PVL]]*1.43</f>
        <v>559844.25783000002</v>
      </c>
      <c r="Q277" s="66" t="str">
        <f>+HYPERLINK(Tabla1[[#This Row],[PAG]])</f>
        <v/>
      </c>
      <c r="R277" s="67"/>
      <c r="S277" s="68"/>
      <c r="T277" s="69"/>
      <c r="U277" s="69"/>
      <c r="V277" s="69"/>
      <c r="W277" s="69"/>
      <c r="X277" s="69"/>
      <c r="Y277" s="35"/>
      <c r="Z277" s="35" t="s">
        <v>65</v>
      </c>
      <c r="AA277" s="36">
        <v>1</v>
      </c>
      <c r="AB277" s="35" t="s">
        <v>9849</v>
      </c>
      <c r="AC277" s="35" t="str">
        <f>+IF(Tabla1[[#This Row],[STK]]="no","Sin STK", "STK disponible")</f>
        <v>Sin STK</v>
      </c>
      <c r="AD277" s="35">
        <f>+I277*J277</f>
        <v>0</v>
      </c>
      <c r="AE277" s="35">
        <f>+I277*K277</f>
        <v>0</v>
      </c>
      <c r="AF277" s="36">
        <f>IF(Tabla1[[#This Row],[ref pack]]=1,Tabla1[[#This Row],[Pedido]],LCM(Tabla1[[#This Row],[MC VIEJO]],Tabla1[[#This Row],[Pedido]]))</f>
        <v>1</v>
      </c>
      <c r="AG277" s="36">
        <f>+VLOOKUP(Tabla1[[#This Row],[Artículo]],'.'!$B$2:$D$11481,3,)</f>
        <v>1</v>
      </c>
      <c r="AH277" s="37" t="str">
        <f>+IFERROR(SEARCH("pack",Tabla1[[#This Row],[PACK]]),"")</f>
        <v/>
      </c>
    </row>
    <row r="278" spans="1:34" ht="24" customHeight="1" x14ac:dyDescent="0.2">
      <c r="A278" s="50" t="s">
        <v>589</v>
      </c>
      <c r="B278" s="60" t="s">
        <v>615</v>
      </c>
      <c r="C278" s="61" t="s">
        <v>616</v>
      </c>
      <c r="D278" s="52" t="s">
        <v>27</v>
      </c>
      <c r="E278" s="53">
        <v>759136.1</v>
      </c>
      <c r="F278" s="23" t="str">
        <f>+IFERROR(VLOOKUP(Tabla1[[#This Row],[Artículo]],'..'!$B$2:$D$569000,3,),"")</f>
        <v/>
      </c>
      <c r="G278" s="24" t="str">
        <f>IF(H278=AF278,"", "Error MC")</f>
        <v>Error MC</v>
      </c>
      <c r="H278" s="62"/>
      <c r="I278" s="54">
        <f>+Tabla1[[#This Row],[MC]]*Tabla1[[#This Row],[Pedido]]*Tabla1[[#This Row],[PVC ]]</f>
        <v>0</v>
      </c>
      <c r="J278" s="26">
        <v>0.21</v>
      </c>
      <c r="K278" s="63"/>
      <c r="L278" s="28" t="s">
        <v>17</v>
      </c>
      <c r="M278" s="53">
        <v>1331904.294</v>
      </c>
      <c r="N278" s="64" t="str">
        <f>+IF(Tabla1[[#This Row],[F PMPI]]="SÍ","No","Sí")</f>
        <v>No</v>
      </c>
      <c r="O278" s="65">
        <f>+Tabla1[[#This Row],[PVL]]*1.055</f>
        <v>1405159.0301699999</v>
      </c>
      <c r="P278" s="65">
        <f>+Tabla1[[#This Row],[PVL]]*1.43</f>
        <v>1904623.1404199998</v>
      </c>
      <c r="Q278" s="66" t="str">
        <f>+HYPERLINK(Tabla1[[#This Row],[PAG]])</f>
        <v>https://todomusica.com.ar/acordeones/10405-jh2006-bk.html</v>
      </c>
      <c r="R278" s="67"/>
      <c r="S278" s="68"/>
      <c r="T278" s="69"/>
      <c r="U278" s="69"/>
      <c r="V278" s="69"/>
      <c r="W278" s="69"/>
      <c r="X278" s="69"/>
      <c r="Y278" s="35"/>
      <c r="Z278" s="35" t="s">
        <v>24395</v>
      </c>
      <c r="AA278" s="36">
        <v>1</v>
      </c>
      <c r="AB278" s="35" t="s">
        <v>9849</v>
      </c>
      <c r="AC278" s="35" t="str">
        <f>+IF(Tabla1[[#This Row],[STK]]="no","Sin STK", "STK disponible")</f>
        <v>Sin STK</v>
      </c>
      <c r="AD278" s="35">
        <f>+I278*J278</f>
        <v>0</v>
      </c>
      <c r="AE278" s="35">
        <f>+I278*K278</f>
        <v>0</v>
      </c>
      <c r="AF278" s="36">
        <f>IF(Tabla1[[#This Row],[ref pack]]=1,Tabla1[[#This Row],[Pedido]],LCM(Tabla1[[#This Row],[MC VIEJO]],Tabla1[[#This Row],[Pedido]]))</f>
        <v>1</v>
      </c>
      <c r="AG278" s="36">
        <f>+VLOOKUP(Tabla1[[#This Row],[Artículo]],'.'!$B$2:$D$11481,3,)</f>
        <v>1</v>
      </c>
      <c r="AH278" s="37" t="str">
        <f>+IFERROR(SEARCH("pack",Tabla1[[#This Row],[PACK]]),"")</f>
        <v/>
      </c>
    </row>
    <row r="279" spans="1:34" ht="24" customHeight="1" x14ac:dyDescent="0.2">
      <c r="A279" s="50" t="s">
        <v>589</v>
      </c>
      <c r="B279" s="60" t="s">
        <v>617</v>
      </c>
      <c r="C279" s="61" t="s">
        <v>618</v>
      </c>
      <c r="D279" s="52" t="s">
        <v>27</v>
      </c>
      <c r="E279" s="53">
        <v>759136.1</v>
      </c>
      <c r="F279" s="23" t="str">
        <f>+IFERROR(VLOOKUP(Tabla1[[#This Row],[Artículo]],'..'!$B$2:$D$569000,3,),"")</f>
        <v/>
      </c>
      <c r="G279" s="24" t="str">
        <f>IF(H279=AF279,"", "Error MC")</f>
        <v>Error MC</v>
      </c>
      <c r="H279" s="62"/>
      <c r="I279" s="54">
        <f>+Tabla1[[#This Row],[MC]]*Tabla1[[#This Row],[Pedido]]*Tabla1[[#This Row],[PVC ]]</f>
        <v>0</v>
      </c>
      <c r="J279" s="26">
        <v>0.21</v>
      </c>
      <c r="K279" s="63"/>
      <c r="L279" s="28" t="s">
        <v>17</v>
      </c>
      <c r="M279" s="53">
        <v>1331904.294</v>
      </c>
      <c r="N279" s="64" t="str">
        <f>+IF(Tabla1[[#This Row],[F PMPI]]="SÍ","No","Sí")</f>
        <v>No</v>
      </c>
      <c r="O279" s="65">
        <f>+Tabla1[[#This Row],[PVL]]*1.055</f>
        <v>1405159.0301699999</v>
      </c>
      <c r="P279" s="65">
        <f>+Tabla1[[#This Row],[PVL]]*1.43</f>
        <v>1904623.1404199998</v>
      </c>
      <c r="Q279" s="66" t="str">
        <f>+HYPERLINK(Tabla1[[#This Row],[PAG]])</f>
        <v>https://todomusica.com.ar/acordeones/8794-jh2006-rd.html</v>
      </c>
      <c r="R279" s="67"/>
      <c r="S279" s="68"/>
      <c r="T279" s="69"/>
      <c r="U279" s="69"/>
      <c r="V279" s="69"/>
      <c r="W279" s="69"/>
      <c r="X279" s="69"/>
      <c r="Y279" s="35"/>
      <c r="Z279" s="35" t="s">
        <v>24396</v>
      </c>
      <c r="AA279" s="36">
        <v>1</v>
      </c>
      <c r="AB279" s="35" t="s">
        <v>9849</v>
      </c>
      <c r="AC279" s="35" t="str">
        <f>+IF(Tabla1[[#This Row],[STK]]="no","Sin STK", "STK disponible")</f>
        <v>Sin STK</v>
      </c>
      <c r="AD279" s="35">
        <f>+I279*J279</f>
        <v>0</v>
      </c>
      <c r="AE279" s="35">
        <f>+I279*K279</f>
        <v>0</v>
      </c>
      <c r="AF279" s="36">
        <f>IF(Tabla1[[#This Row],[ref pack]]=1,Tabla1[[#This Row],[Pedido]],LCM(Tabla1[[#This Row],[MC VIEJO]],Tabla1[[#This Row],[Pedido]]))</f>
        <v>1</v>
      </c>
      <c r="AG279" s="36">
        <f>+VLOOKUP(Tabla1[[#This Row],[Artículo]],'.'!$B$2:$D$11481,3,)</f>
        <v>1</v>
      </c>
      <c r="AH279" s="37" t="str">
        <f>+IFERROR(SEARCH("pack",Tabla1[[#This Row],[PACK]]),"")</f>
        <v/>
      </c>
    </row>
    <row r="280" spans="1:34" ht="24" customHeight="1" x14ac:dyDescent="0.2">
      <c r="A280" s="50" t="s">
        <v>589</v>
      </c>
      <c r="B280" s="60" t="s">
        <v>619</v>
      </c>
      <c r="C280" s="61" t="s">
        <v>620</v>
      </c>
      <c r="D280" s="52" t="s">
        <v>27</v>
      </c>
      <c r="E280" s="53">
        <v>931666.73</v>
      </c>
      <c r="F280" s="23" t="str">
        <f>+IFERROR(VLOOKUP(Tabla1[[#This Row],[Artículo]],'..'!$B$2:$D$569000,3,),"")</f>
        <v/>
      </c>
      <c r="G280" s="24" t="str">
        <f>IF(H280=AF280,"", "Error MC")</f>
        <v>Error MC</v>
      </c>
      <c r="H280" s="62"/>
      <c r="I280" s="54">
        <f>+Tabla1[[#This Row],[MC]]*Tabla1[[#This Row],[Pedido]]*Tabla1[[#This Row],[PVC ]]</f>
        <v>0</v>
      </c>
      <c r="J280" s="26">
        <v>0.21</v>
      </c>
      <c r="K280" s="63"/>
      <c r="L280" s="28" t="s">
        <v>17</v>
      </c>
      <c r="M280" s="53">
        <v>1634609.28</v>
      </c>
      <c r="N280" s="64" t="str">
        <f>+IF(Tabla1[[#This Row],[F PMPI]]="SÍ","No","Sí")</f>
        <v>No</v>
      </c>
      <c r="O280" s="65">
        <f>+Tabla1[[#This Row],[PVL]]*1.055</f>
        <v>1724512.7903999998</v>
      </c>
      <c r="P280" s="65">
        <f>+Tabla1[[#This Row],[PVL]]*1.43</f>
        <v>2337491.2703999998</v>
      </c>
      <c r="Q280" s="66" t="str">
        <f>+HYPERLINK(Tabla1[[#This Row],[PAG]])</f>
        <v>https://todomusica.com.ar/acordeones/10435-jh2008-bk.html</v>
      </c>
      <c r="R280" s="67"/>
      <c r="S280" s="68"/>
      <c r="T280" s="69"/>
      <c r="U280" s="69"/>
      <c r="V280" s="69"/>
      <c r="W280" s="69"/>
      <c r="X280" s="69"/>
      <c r="Y280" s="35"/>
      <c r="Z280" s="35" t="s">
        <v>24397</v>
      </c>
      <c r="AA280" s="36">
        <v>1</v>
      </c>
      <c r="AB280" s="35" t="s">
        <v>9849</v>
      </c>
      <c r="AC280" s="35" t="str">
        <f>+IF(Tabla1[[#This Row],[STK]]="no","Sin STK", "STK disponible")</f>
        <v>Sin STK</v>
      </c>
      <c r="AD280" s="35">
        <f>+I280*J280</f>
        <v>0</v>
      </c>
      <c r="AE280" s="35">
        <f>+I280*K280</f>
        <v>0</v>
      </c>
      <c r="AF280" s="36">
        <f>IF(Tabla1[[#This Row],[ref pack]]=1,Tabla1[[#This Row],[Pedido]],LCM(Tabla1[[#This Row],[MC VIEJO]],Tabla1[[#This Row],[Pedido]]))</f>
        <v>1</v>
      </c>
      <c r="AG280" s="36">
        <f>+VLOOKUP(Tabla1[[#This Row],[Artículo]],'.'!$B$2:$D$11481,3,)</f>
        <v>1</v>
      </c>
      <c r="AH280" s="37" t="str">
        <f>+IFERROR(SEARCH("pack",Tabla1[[#This Row],[PACK]]),"")</f>
        <v/>
      </c>
    </row>
    <row r="281" spans="1:34" ht="24" customHeight="1" x14ac:dyDescent="0.2">
      <c r="A281" s="50" t="s">
        <v>589</v>
      </c>
      <c r="B281" s="60" t="s">
        <v>621</v>
      </c>
      <c r="C281" s="61" t="s">
        <v>622</v>
      </c>
      <c r="D281" s="52" t="s">
        <v>27</v>
      </c>
      <c r="E281" s="53">
        <v>931666.73</v>
      </c>
      <c r="F281" s="23" t="str">
        <f>+IFERROR(VLOOKUP(Tabla1[[#This Row],[Artículo]],'..'!$B$2:$D$569000,3,),"")</f>
        <v/>
      </c>
      <c r="G281" s="24" t="str">
        <f>IF(H281=AF281,"", "Error MC")</f>
        <v>Error MC</v>
      </c>
      <c r="H281" s="62"/>
      <c r="I281" s="54">
        <f>+Tabla1[[#This Row],[MC]]*Tabla1[[#This Row],[Pedido]]*Tabla1[[#This Row],[PVC ]]</f>
        <v>0</v>
      </c>
      <c r="J281" s="26">
        <v>0.21</v>
      </c>
      <c r="K281" s="63"/>
      <c r="L281" s="28" t="s">
        <v>17</v>
      </c>
      <c r="M281" s="53">
        <v>1634609.28</v>
      </c>
      <c r="N281" s="64" t="str">
        <f>+IF(Tabla1[[#This Row],[F PMPI]]="SÍ","No","Sí")</f>
        <v>No</v>
      </c>
      <c r="O281" s="65">
        <f>+Tabla1[[#This Row],[PVL]]*1.055</f>
        <v>1724512.7903999998</v>
      </c>
      <c r="P281" s="65">
        <f>+Tabla1[[#This Row],[PVL]]*1.43</f>
        <v>2337491.2703999998</v>
      </c>
      <c r="Q281" s="66" t="str">
        <f>+HYPERLINK(Tabla1[[#This Row],[PAG]])</f>
        <v>https://todomusica.com.ar/acordeones/8796-jh2008-rd.html</v>
      </c>
      <c r="R281" s="67"/>
      <c r="S281" s="68"/>
      <c r="T281" s="69"/>
      <c r="U281" s="69"/>
      <c r="V281" s="69"/>
      <c r="W281" s="69"/>
      <c r="X281" s="69"/>
      <c r="Y281" s="35"/>
      <c r="Z281" s="35" t="s">
        <v>24398</v>
      </c>
      <c r="AA281" s="36">
        <v>1</v>
      </c>
      <c r="AB281" s="35" t="s">
        <v>9849</v>
      </c>
      <c r="AC281" s="35" t="str">
        <f>+IF(Tabla1[[#This Row],[STK]]="no","Sin STK", "STK disponible")</f>
        <v>Sin STK</v>
      </c>
      <c r="AD281" s="35">
        <f>+I281*J281</f>
        <v>0</v>
      </c>
      <c r="AE281" s="35">
        <f>+I281*K281</f>
        <v>0</v>
      </c>
      <c r="AF281" s="36">
        <f>IF(Tabla1[[#This Row],[ref pack]]=1,Tabla1[[#This Row],[Pedido]],LCM(Tabla1[[#This Row],[MC VIEJO]],Tabla1[[#This Row],[Pedido]]))</f>
        <v>1</v>
      </c>
      <c r="AG281" s="36">
        <f>+VLOOKUP(Tabla1[[#This Row],[Artículo]],'.'!$B$2:$D$11481,3,)</f>
        <v>1</v>
      </c>
      <c r="AH281" s="37" t="str">
        <f>+IFERROR(SEARCH("pack",Tabla1[[#This Row],[PACK]]),"")</f>
        <v/>
      </c>
    </row>
    <row r="282" spans="1:34" ht="24" customHeight="1" x14ac:dyDescent="0.2">
      <c r="A282" s="50" t="s">
        <v>589</v>
      </c>
      <c r="B282" s="60" t="s">
        <v>623</v>
      </c>
      <c r="C282" s="61" t="s">
        <v>624</v>
      </c>
      <c r="D282" s="52" t="s">
        <v>27</v>
      </c>
      <c r="E282" s="53">
        <v>575103.30000000005</v>
      </c>
      <c r="F282" s="23" t="str">
        <f>+IFERROR(VLOOKUP(Tabla1[[#This Row],[Artículo]],'..'!$B$2:$D$569000,3,),"")</f>
        <v/>
      </c>
      <c r="G282" s="24" t="str">
        <f>IF(H282=AF282,"", "Error MC")</f>
        <v>Error MC</v>
      </c>
      <c r="H282" s="62"/>
      <c r="I282" s="54">
        <f>+Tabla1[[#This Row],[MC]]*Tabla1[[#This Row],[Pedido]]*Tabla1[[#This Row],[PVC ]]</f>
        <v>0</v>
      </c>
      <c r="J282" s="26">
        <v>0.21</v>
      </c>
      <c r="K282" s="63"/>
      <c r="L282" s="28" t="s">
        <v>17</v>
      </c>
      <c r="M282" s="53">
        <v>1009018.746</v>
      </c>
      <c r="N282" s="64" t="str">
        <f>+IF(Tabla1[[#This Row],[F PMPI]]="SÍ","No","Sí")</f>
        <v>No</v>
      </c>
      <c r="O282" s="65">
        <f>+Tabla1[[#This Row],[PVL]]*1.055</f>
        <v>1064514.77703</v>
      </c>
      <c r="P282" s="65">
        <f>+Tabla1[[#This Row],[PVL]]*1.43</f>
        <v>1442896.80678</v>
      </c>
      <c r="Q282" s="66" t="str">
        <f>+HYPERLINK(Tabla1[[#This Row],[PAG]])</f>
        <v>https://todomusica.com.ar/acordeones/10407-jh2011-bk.html</v>
      </c>
      <c r="R282" s="67"/>
      <c r="S282" s="68"/>
      <c r="T282" s="69"/>
      <c r="U282" s="69"/>
      <c r="V282" s="69"/>
      <c r="W282" s="69"/>
      <c r="X282" s="69"/>
      <c r="Y282" s="35"/>
      <c r="Z282" s="35" t="s">
        <v>24399</v>
      </c>
      <c r="AA282" s="36">
        <v>1</v>
      </c>
      <c r="AB282" s="35" t="s">
        <v>9849</v>
      </c>
      <c r="AC282" s="35" t="str">
        <f>+IF(Tabla1[[#This Row],[STK]]="no","Sin STK", "STK disponible")</f>
        <v>Sin STK</v>
      </c>
      <c r="AD282" s="35">
        <f>+I282*J282</f>
        <v>0</v>
      </c>
      <c r="AE282" s="35">
        <f>+I282*K282</f>
        <v>0</v>
      </c>
      <c r="AF282" s="36">
        <f>IF(Tabla1[[#This Row],[ref pack]]=1,Tabla1[[#This Row],[Pedido]],LCM(Tabla1[[#This Row],[MC VIEJO]],Tabla1[[#This Row],[Pedido]]))</f>
        <v>1</v>
      </c>
      <c r="AG282" s="36">
        <f>+VLOOKUP(Tabla1[[#This Row],[Artículo]],'.'!$B$2:$D$11481,3,)</f>
        <v>1</v>
      </c>
      <c r="AH282" s="37" t="str">
        <f>+IFERROR(SEARCH("pack",Tabla1[[#This Row],[PACK]]),"")</f>
        <v/>
      </c>
    </row>
    <row r="283" spans="1:34" ht="24" customHeight="1" x14ac:dyDescent="0.2">
      <c r="A283" s="50" t="s">
        <v>589</v>
      </c>
      <c r="B283" s="60" t="s">
        <v>625</v>
      </c>
      <c r="C283" s="61" t="s">
        <v>626</v>
      </c>
      <c r="D283" s="52" t="s">
        <v>27</v>
      </c>
      <c r="E283" s="53">
        <v>575103.30000000005</v>
      </c>
      <c r="F283" s="23" t="str">
        <f>+IFERROR(VLOOKUP(Tabla1[[#This Row],[Artículo]],'..'!$B$2:$D$569000,3,),"")</f>
        <v/>
      </c>
      <c r="G283" s="24" t="str">
        <f>IF(H283=AF283,"", "Error MC")</f>
        <v>Error MC</v>
      </c>
      <c r="H283" s="62"/>
      <c r="I283" s="54">
        <f>+Tabla1[[#This Row],[MC]]*Tabla1[[#This Row],[Pedido]]*Tabla1[[#This Row],[PVC ]]</f>
        <v>0</v>
      </c>
      <c r="J283" s="26">
        <v>0.21</v>
      </c>
      <c r="K283" s="63"/>
      <c r="L283" s="28" t="s">
        <v>17</v>
      </c>
      <c r="M283" s="53">
        <v>1009018.746</v>
      </c>
      <c r="N283" s="64" t="str">
        <f>+IF(Tabla1[[#This Row],[F PMPI]]="SÍ","No","Sí")</f>
        <v>No</v>
      </c>
      <c r="O283" s="65">
        <f>+Tabla1[[#This Row],[PVL]]*1.055</f>
        <v>1064514.77703</v>
      </c>
      <c r="P283" s="65">
        <f>+Tabla1[[#This Row],[PVL]]*1.43</f>
        <v>1442896.80678</v>
      </c>
      <c r="Q283" s="66" t="str">
        <f>+HYPERLINK(Tabla1[[#This Row],[PAG]])</f>
        <v>https://todomusica.com.ar/acordeones/8792-jh2011-rd.html</v>
      </c>
      <c r="R283" s="67"/>
      <c r="S283" s="68"/>
      <c r="T283" s="69"/>
      <c r="U283" s="69"/>
      <c r="V283" s="69"/>
      <c r="W283" s="69"/>
      <c r="X283" s="69"/>
      <c r="Y283" s="35"/>
      <c r="Z283" s="35" t="s">
        <v>24400</v>
      </c>
      <c r="AA283" s="36">
        <v>1</v>
      </c>
      <c r="AB283" s="35" t="s">
        <v>9849</v>
      </c>
      <c r="AC283" s="35" t="str">
        <f>+IF(Tabla1[[#This Row],[STK]]="no","Sin STK", "STK disponible")</f>
        <v>Sin STK</v>
      </c>
      <c r="AD283" s="35">
        <f>+I283*J283</f>
        <v>0</v>
      </c>
      <c r="AE283" s="35">
        <f>+I283*K283</f>
        <v>0</v>
      </c>
      <c r="AF283" s="36">
        <f>IF(Tabla1[[#This Row],[ref pack]]=1,Tabla1[[#This Row],[Pedido]],LCM(Tabla1[[#This Row],[MC VIEJO]],Tabla1[[#This Row],[Pedido]]))</f>
        <v>1</v>
      </c>
      <c r="AG283" s="36">
        <f>+VLOOKUP(Tabla1[[#This Row],[Artículo]],'.'!$B$2:$D$11481,3,)</f>
        <v>1</v>
      </c>
      <c r="AH283" s="37" t="str">
        <f>+IFERROR(SEARCH("pack",Tabla1[[#This Row],[PACK]]),"")</f>
        <v/>
      </c>
    </row>
    <row r="284" spans="1:34" ht="24" customHeight="1" x14ac:dyDescent="0.2">
      <c r="A284" s="50" t="s">
        <v>589</v>
      </c>
      <c r="B284" s="60" t="s">
        <v>627</v>
      </c>
      <c r="C284" s="61" t="s">
        <v>628</v>
      </c>
      <c r="D284" s="52" t="s">
        <v>27</v>
      </c>
      <c r="E284" s="53">
        <v>538296.42000000004</v>
      </c>
      <c r="F284" s="23" t="str">
        <f>+IFERROR(VLOOKUP(Tabla1[[#This Row],[Artículo]],'..'!$B$2:$D$569000,3,),"")</f>
        <v/>
      </c>
      <c r="G284" s="24" t="str">
        <f>IF(H284=AF284,"", "Error MC")</f>
        <v>Error MC</v>
      </c>
      <c r="H284" s="62"/>
      <c r="I284" s="54">
        <f>+Tabla1[[#This Row],[MC]]*Tabla1[[#This Row],[Pedido]]*Tabla1[[#This Row],[PVC ]]</f>
        <v>0</v>
      </c>
      <c r="J284" s="26">
        <v>0.21</v>
      </c>
      <c r="K284" s="63"/>
      <c r="L284" s="28" t="s">
        <v>17</v>
      </c>
      <c r="M284" s="53">
        <v>944441.07</v>
      </c>
      <c r="N284" s="64" t="str">
        <f>+IF(Tabla1[[#This Row],[F PMPI]]="SÍ","No","Sí")</f>
        <v>No</v>
      </c>
      <c r="O284" s="65">
        <f>+Tabla1[[#This Row],[PVL]]*1.055</f>
        <v>996385.32884999993</v>
      </c>
      <c r="P284" s="65">
        <f>+Tabla1[[#This Row],[PVL]]*1.43</f>
        <v>1350550.7300999998</v>
      </c>
      <c r="Q284" s="66" t="str">
        <f>+HYPERLINK(Tabla1[[#This Row],[PAG]])</f>
        <v>https://todomusica.com.ar/acordeones/10406-jh2014-bk.html</v>
      </c>
      <c r="R284" s="67"/>
      <c r="S284" s="68"/>
      <c r="T284" s="69"/>
      <c r="U284" s="69"/>
      <c r="V284" s="69"/>
      <c r="W284" s="69"/>
      <c r="X284" s="69"/>
      <c r="Y284" s="35"/>
      <c r="Z284" s="35" t="s">
        <v>24401</v>
      </c>
      <c r="AA284" s="36">
        <v>1</v>
      </c>
      <c r="AB284" s="35" t="s">
        <v>9849</v>
      </c>
      <c r="AC284" s="35" t="str">
        <f>+IF(Tabla1[[#This Row],[STK]]="no","Sin STK", "STK disponible")</f>
        <v>Sin STK</v>
      </c>
      <c r="AD284" s="35">
        <f>+I284*J284</f>
        <v>0</v>
      </c>
      <c r="AE284" s="35">
        <f>+I284*K284</f>
        <v>0</v>
      </c>
      <c r="AF284" s="36">
        <f>IF(Tabla1[[#This Row],[ref pack]]=1,Tabla1[[#This Row],[Pedido]],LCM(Tabla1[[#This Row],[MC VIEJO]],Tabla1[[#This Row],[Pedido]]))</f>
        <v>1</v>
      </c>
      <c r="AG284" s="36">
        <f>+VLOOKUP(Tabla1[[#This Row],[Artículo]],'.'!$B$2:$D$11481,3,)</f>
        <v>1</v>
      </c>
      <c r="AH284" s="37" t="str">
        <f>+IFERROR(SEARCH("pack",Tabla1[[#This Row],[PACK]]),"")</f>
        <v/>
      </c>
    </row>
    <row r="285" spans="1:34" ht="24" customHeight="1" x14ac:dyDescent="0.2">
      <c r="A285" s="50" t="s">
        <v>589</v>
      </c>
      <c r="B285" s="60" t="s">
        <v>629</v>
      </c>
      <c r="C285" s="61" t="s">
        <v>630</v>
      </c>
      <c r="D285" s="52" t="s">
        <v>27</v>
      </c>
      <c r="E285" s="53">
        <v>538296.42000000004</v>
      </c>
      <c r="F285" s="23" t="str">
        <f>+IFERROR(VLOOKUP(Tabla1[[#This Row],[Artículo]],'..'!$B$2:$D$569000,3,),"")</f>
        <v/>
      </c>
      <c r="G285" s="24" t="str">
        <f>IF(H285=AF285,"", "Error MC")</f>
        <v>Error MC</v>
      </c>
      <c r="H285" s="62"/>
      <c r="I285" s="54">
        <f>+Tabla1[[#This Row],[MC]]*Tabla1[[#This Row],[Pedido]]*Tabla1[[#This Row],[PVC ]]</f>
        <v>0</v>
      </c>
      <c r="J285" s="26">
        <v>0.21</v>
      </c>
      <c r="K285" s="63"/>
      <c r="L285" s="28" t="s">
        <v>17</v>
      </c>
      <c r="M285" s="53">
        <v>944441.07</v>
      </c>
      <c r="N285" s="64" t="str">
        <f>+IF(Tabla1[[#This Row],[F PMPI]]="SÍ","No","Sí")</f>
        <v>No</v>
      </c>
      <c r="O285" s="65">
        <f>+Tabla1[[#This Row],[PVL]]*1.055</f>
        <v>996385.32884999993</v>
      </c>
      <c r="P285" s="65">
        <f>+Tabla1[[#This Row],[PVL]]*1.43</f>
        <v>1350550.7300999998</v>
      </c>
      <c r="Q285" s="66" t="str">
        <f>+HYPERLINK(Tabla1[[#This Row],[PAG]])</f>
        <v>https://todomusica.com.ar/acordeones/8791-jh2014-rd.html</v>
      </c>
      <c r="R285" s="67"/>
      <c r="S285" s="68"/>
      <c r="T285" s="69"/>
      <c r="U285" s="69"/>
      <c r="V285" s="69"/>
      <c r="W285" s="69"/>
      <c r="X285" s="69"/>
      <c r="Y285" s="35"/>
      <c r="Z285" s="35" t="s">
        <v>24402</v>
      </c>
      <c r="AA285" s="36">
        <v>1</v>
      </c>
      <c r="AB285" s="35" t="s">
        <v>9849</v>
      </c>
      <c r="AC285" s="35" t="str">
        <f>+IF(Tabla1[[#This Row],[STK]]="no","Sin STK", "STK disponible")</f>
        <v>Sin STK</v>
      </c>
      <c r="AD285" s="35">
        <f>+I285*J285</f>
        <v>0</v>
      </c>
      <c r="AE285" s="35">
        <f>+I285*K285</f>
        <v>0</v>
      </c>
      <c r="AF285" s="36">
        <f>IF(Tabla1[[#This Row],[ref pack]]=1,Tabla1[[#This Row],[Pedido]],LCM(Tabla1[[#This Row],[MC VIEJO]],Tabla1[[#This Row],[Pedido]]))</f>
        <v>1</v>
      </c>
      <c r="AG285" s="36">
        <f>+VLOOKUP(Tabla1[[#This Row],[Artículo]],'.'!$B$2:$D$11481,3,)</f>
        <v>1</v>
      </c>
      <c r="AH285" s="37" t="str">
        <f>+IFERROR(SEARCH("pack",Tabla1[[#This Row],[PACK]]),"")</f>
        <v/>
      </c>
    </row>
    <row r="286" spans="1:34" ht="24" customHeight="1" x14ac:dyDescent="0.2">
      <c r="A286" s="50" t="s">
        <v>589</v>
      </c>
      <c r="B286" s="60" t="s">
        <v>631</v>
      </c>
      <c r="C286" s="61" t="s">
        <v>632</v>
      </c>
      <c r="D286" s="52" t="s">
        <v>27</v>
      </c>
      <c r="E286" s="53">
        <v>770637.65</v>
      </c>
      <c r="F286" s="23" t="str">
        <f>+IFERROR(VLOOKUP(Tabla1[[#This Row],[Artículo]],'..'!$B$2:$D$569000,3,),"")</f>
        <v/>
      </c>
      <c r="G286" s="24" t="str">
        <f>IF(H286=AF286,"", "Error MC")</f>
        <v>Error MC</v>
      </c>
      <c r="H286" s="62"/>
      <c r="I286" s="54">
        <f>+Tabla1[[#This Row],[MC]]*Tabla1[[#This Row],[Pedido]]*Tabla1[[#This Row],[PVC ]]</f>
        <v>0</v>
      </c>
      <c r="J286" s="26">
        <v>0.21</v>
      </c>
      <c r="K286" s="63"/>
      <c r="L286" s="28" t="s">
        <v>17</v>
      </c>
      <c r="M286" s="53">
        <v>1352083.754</v>
      </c>
      <c r="N286" s="64" t="str">
        <f>+IF(Tabla1[[#This Row],[F PMPI]]="SÍ","No","Sí")</f>
        <v>No</v>
      </c>
      <c r="O286" s="65">
        <f>+Tabla1[[#This Row],[PVL]]*1.055</f>
        <v>1426448.36047</v>
      </c>
      <c r="P286" s="65">
        <f>+Tabla1[[#This Row],[PVL]]*1.43</f>
        <v>1933479.76822</v>
      </c>
      <c r="Q286" s="66" t="str">
        <f>+HYPERLINK(Tabla1[[#This Row],[PAG]])</f>
        <v>https://todomusica.com.ar/acordeones/10404-jh2017-bk.html</v>
      </c>
      <c r="R286" s="67"/>
      <c r="S286" s="68"/>
      <c r="T286" s="69"/>
      <c r="U286" s="69"/>
      <c r="V286" s="69"/>
      <c r="W286" s="69"/>
      <c r="X286" s="69"/>
      <c r="Y286" s="35"/>
      <c r="Z286" s="35" t="s">
        <v>24403</v>
      </c>
      <c r="AA286" s="36">
        <v>1</v>
      </c>
      <c r="AB286" s="35" t="s">
        <v>9849</v>
      </c>
      <c r="AC286" s="35" t="str">
        <f>+IF(Tabla1[[#This Row],[STK]]="no","Sin STK", "STK disponible")</f>
        <v>Sin STK</v>
      </c>
      <c r="AD286" s="35">
        <f>+I286*J286</f>
        <v>0</v>
      </c>
      <c r="AE286" s="35">
        <f>+I286*K286</f>
        <v>0</v>
      </c>
      <c r="AF286" s="36">
        <f>IF(Tabla1[[#This Row],[ref pack]]=1,Tabla1[[#This Row],[Pedido]],LCM(Tabla1[[#This Row],[MC VIEJO]],Tabla1[[#This Row],[Pedido]]))</f>
        <v>1</v>
      </c>
      <c r="AG286" s="36">
        <f>+VLOOKUP(Tabla1[[#This Row],[Artículo]],'.'!$B$2:$D$11481,3,)</f>
        <v>1</v>
      </c>
      <c r="AH286" s="37" t="str">
        <f>+IFERROR(SEARCH("pack",Tabla1[[#This Row],[PACK]]),"")</f>
        <v/>
      </c>
    </row>
    <row r="287" spans="1:34" ht="24" customHeight="1" x14ac:dyDescent="0.2">
      <c r="A287" s="50" t="s">
        <v>589</v>
      </c>
      <c r="B287" s="60" t="s">
        <v>633</v>
      </c>
      <c r="C287" s="61" t="s">
        <v>634</v>
      </c>
      <c r="D287" s="52" t="s">
        <v>27</v>
      </c>
      <c r="E287" s="53">
        <v>770637.65</v>
      </c>
      <c r="F287" s="23" t="str">
        <f>+IFERROR(VLOOKUP(Tabla1[[#This Row],[Artículo]],'..'!$B$2:$D$569000,3,),"")</f>
        <v/>
      </c>
      <c r="G287" s="24" t="str">
        <f>IF(H287=AF287,"", "Error MC")</f>
        <v>Error MC</v>
      </c>
      <c r="H287" s="62"/>
      <c r="I287" s="54">
        <f>+Tabla1[[#This Row],[MC]]*Tabla1[[#This Row],[Pedido]]*Tabla1[[#This Row],[PVC ]]</f>
        <v>0</v>
      </c>
      <c r="J287" s="26">
        <v>0.21</v>
      </c>
      <c r="K287" s="63"/>
      <c r="L287" s="28" t="s">
        <v>17</v>
      </c>
      <c r="M287" s="53">
        <v>1352083.754</v>
      </c>
      <c r="N287" s="64" t="str">
        <f>+IF(Tabla1[[#This Row],[F PMPI]]="SÍ","No","Sí")</f>
        <v>No</v>
      </c>
      <c r="O287" s="65">
        <f>+Tabla1[[#This Row],[PVL]]*1.055</f>
        <v>1426448.36047</v>
      </c>
      <c r="P287" s="65">
        <f>+Tabla1[[#This Row],[PVL]]*1.43</f>
        <v>1933479.76822</v>
      </c>
      <c r="Q287" s="66" t="str">
        <f>+HYPERLINK(Tabla1[[#This Row],[PAG]])</f>
        <v>https://todomusica.com.ar/acordeones/8795-jh2017-rd.html</v>
      </c>
      <c r="R287" s="67"/>
      <c r="S287" s="68"/>
      <c r="T287" s="69"/>
      <c r="U287" s="69"/>
      <c r="V287" s="69"/>
      <c r="W287" s="69"/>
      <c r="X287" s="69"/>
      <c r="Y287" s="35"/>
      <c r="Z287" s="35" t="s">
        <v>24404</v>
      </c>
      <c r="AA287" s="36">
        <v>1</v>
      </c>
      <c r="AB287" s="35" t="s">
        <v>9849</v>
      </c>
      <c r="AC287" s="35" t="str">
        <f>+IF(Tabla1[[#This Row],[STK]]="no","Sin STK", "STK disponible")</f>
        <v>Sin STK</v>
      </c>
      <c r="AD287" s="35">
        <f>+I287*J287</f>
        <v>0</v>
      </c>
      <c r="AE287" s="35">
        <f>+I287*K287</f>
        <v>0</v>
      </c>
      <c r="AF287" s="36">
        <f>IF(Tabla1[[#This Row],[ref pack]]=1,Tabla1[[#This Row],[Pedido]],LCM(Tabla1[[#This Row],[MC VIEJO]],Tabla1[[#This Row],[Pedido]]))</f>
        <v>1</v>
      </c>
      <c r="AG287" s="36">
        <f>+VLOOKUP(Tabla1[[#This Row],[Artículo]],'.'!$B$2:$D$11481,3,)</f>
        <v>1</v>
      </c>
      <c r="AH287" s="37" t="str">
        <f>+IFERROR(SEARCH("pack",Tabla1[[#This Row],[PACK]]),"")</f>
        <v/>
      </c>
    </row>
    <row r="288" spans="1:34" ht="24" customHeight="1" x14ac:dyDescent="0.2">
      <c r="A288" s="50" t="s">
        <v>589</v>
      </c>
      <c r="B288" s="60" t="s">
        <v>635</v>
      </c>
      <c r="C288" s="61" t="s">
        <v>636</v>
      </c>
      <c r="D288" s="52" t="s">
        <v>27</v>
      </c>
      <c r="E288" s="53">
        <v>662518.78</v>
      </c>
      <c r="F288" s="23" t="str">
        <f>+IFERROR(VLOOKUP(Tabla1[[#This Row],[Artículo]],'..'!$B$2:$D$569000,3,),"")</f>
        <v/>
      </c>
      <c r="G288" s="24" t="str">
        <f>IF(H288=AF288,"", "Error MC")</f>
        <v>Error MC</v>
      </c>
      <c r="H288" s="62"/>
      <c r="I288" s="54">
        <f>+Tabla1[[#This Row],[MC]]*Tabla1[[#This Row],[Pedido]]*Tabla1[[#This Row],[PVC ]]</f>
        <v>0</v>
      </c>
      <c r="J288" s="26">
        <v>0.21</v>
      </c>
      <c r="K288" s="63"/>
      <c r="L288" s="28" t="s">
        <v>17</v>
      </c>
      <c r="M288" s="53">
        <v>1162389.1980000001</v>
      </c>
      <c r="N288" s="64" t="str">
        <f>+IF(Tabla1[[#This Row],[F PMPI]]="SÍ","No","Sí")</f>
        <v>No</v>
      </c>
      <c r="O288" s="65">
        <f>+Tabla1[[#This Row],[PVL]]*1.055</f>
        <v>1226320.6038899999</v>
      </c>
      <c r="P288" s="65">
        <f>+Tabla1[[#This Row],[PVL]]*1.43</f>
        <v>1662216.55314</v>
      </c>
      <c r="Q288" s="66" t="str">
        <f>+HYPERLINK(Tabla1[[#This Row],[PAG]])</f>
        <v>https://todomusica.com.ar/acordeones/8793-jh2021-rd.html</v>
      </c>
      <c r="R288" s="67"/>
      <c r="S288" s="68"/>
      <c r="T288" s="69"/>
      <c r="U288" s="69"/>
      <c r="V288" s="69"/>
      <c r="W288" s="69"/>
      <c r="X288" s="69"/>
      <c r="Y288" s="35"/>
      <c r="Z288" s="35" t="s">
        <v>24405</v>
      </c>
      <c r="AA288" s="36">
        <v>1</v>
      </c>
      <c r="AB288" s="35" t="s">
        <v>9849</v>
      </c>
      <c r="AC288" s="35" t="str">
        <f>+IF(Tabla1[[#This Row],[STK]]="no","Sin STK", "STK disponible")</f>
        <v>Sin STK</v>
      </c>
      <c r="AD288" s="35">
        <f>+I288*J288</f>
        <v>0</v>
      </c>
      <c r="AE288" s="35">
        <f>+I288*K288</f>
        <v>0</v>
      </c>
      <c r="AF288" s="36">
        <f>IF(Tabla1[[#This Row],[ref pack]]=1,Tabla1[[#This Row],[Pedido]],LCM(Tabla1[[#This Row],[MC VIEJO]],Tabla1[[#This Row],[Pedido]]))</f>
        <v>1</v>
      </c>
      <c r="AG288" s="36">
        <f>+VLOOKUP(Tabla1[[#This Row],[Artículo]],'.'!$B$2:$D$11481,3,)</f>
        <v>1</v>
      </c>
      <c r="AH288" s="37" t="str">
        <f>+IFERROR(SEARCH("pack",Tabla1[[#This Row],[PACK]]),"")</f>
        <v/>
      </c>
    </row>
    <row r="289" spans="1:34" ht="24" customHeight="1" x14ac:dyDescent="0.2">
      <c r="A289" s="50" t="s">
        <v>589</v>
      </c>
      <c r="B289" s="60" t="s">
        <v>637</v>
      </c>
      <c r="C289" s="61" t="s">
        <v>638</v>
      </c>
      <c r="D289" s="52" t="s">
        <v>27</v>
      </c>
      <c r="E289" s="53">
        <v>333559.71000000002</v>
      </c>
      <c r="F289" s="23" t="str">
        <f>+IFERROR(VLOOKUP(Tabla1[[#This Row],[Artículo]],'..'!$B$2:$D$569000,3,),"")</f>
        <v/>
      </c>
      <c r="G289" s="24" t="str">
        <f>IF(H289=AF289,"", "Error MC")</f>
        <v>Error MC</v>
      </c>
      <c r="H289" s="62"/>
      <c r="I289" s="54">
        <f>+Tabla1[[#This Row],[MC]]*Tabla1[[#This Row],[Pedido]]*Tabla1[[#This Row],[PVC ]]</f>
        <v>0</v>
      </c>
      <c r="J289" s="26">
        <v>0.21</v>
      </c>
      <c r="K289" s="63"/>
      <c r="L289" s="28" t="s">
        <v>17</v>
      </c>
      <c r="M289" s="53">
        <v>585230.51199999999</v>
      </c>
      <c r="N289" s="64" t="str">
        <f>+IF(Tabla1[[#This Row],[F PMPI]]="SÍ","No","Sí")</f>
        <v>No</v>
      </c>
      <c r="O289" s="65">
        <f>+Tabla1[[#This Row],[PVL]]*1.055</f>
        <v>617418.19016</v>
      </c>
      <c r="P289" s="65">
        <f>+Tabla1[[#This Row],[PVL]]*1.43</f>
        <v>836879.63215999992</v>
      </c>
      <c r="Q289" s="66" t="str">
        <f>+HYPERLINK(Tabla1[[#This Row],[PAG]])</f>
        <v>https://todomusica.com.ar/acordeones/8540-nhc2108p-gc-bk.html</v>
      </c>
      <c r="R289" s="67"/>
      <c r="S289" s="68"/>
      <c r="T289" s="69"/>
      <c r="U289" s="69"/>
      <c r="V289" s="69"/>
      <c r="W289" s="69"/>
      <c r="X289" s="69"/>
      <c r="Y289" s="35"/>
      <c r="Z289" s="35" t="s">
        <v>24406</v>
      </c>
      <c r="AA289" s="36">
        <v>1</v>
      </c>
      <c r="AB289" s="35" t="s">
        <v>9849</v>
      </c>
      <c r="AC289" s="35" t="str">
        <f>+IF(Tabla1[[#This Row],[STK]]="no","Sin STK", "STK disponible")</f>
        <v>Sin STK</v>
      </c>
      <c r="AD289" s="35">
        <f>+I289*J289</f>
        <v>0</v>
      </c>
      <c r="AE289" s="35">
        <f>+I289*K289</f>
        <v>0</v>
      </c>
      <c r="AF289" s="36">
        <f>IF(Tabla1[[#This Row],[ref pack]]=1,Tabla1[[#This Row],[Pedido]],LCM(Tabla1[[#This Row],[MC VIEJO]],Tabla1[[#This Row],[Pedido]]))</f>
        <v>1</v>
      </c>
      <c r="AG289" s="36">
        <f>+VLOOKUP(Tabla1[[#This Row],[Artículo]],'.'!$B$2:$D$11481,3,)</f>
        <v>1</v>
      </c>
      <c r="AH289" s="37" t="str">
        <f>+IFERROR(SEARCH("pack",Tabla1[[#This Row],[PACK]]),"")</f>
        <v/>
      </c>
    </row>
    <row r="290" spans="1:34" ht="24" customHeight="1" x14ac:dyDescent="0.2">
      <c r="A290" s="50" t="s">
        <v>589</v>
      </c>
      <c r="B290" s="60" t="s">
        <v>639</v>
      </c>
      <c r="C290" s="61" t="s">
        <v>640</v>
      </c>
      <c r="D290" s="52" t="s">
        <v>9842</v>
      </c>
      <c r="E290" s="53">
        <v>333559.71000000002</v>
      </c>
      <c r="F290" s="23" t="str">
        <f>+IFERROR(VLOOKUP(Tabla1[[#This Row],[Artículo]],'..'!$B$2:$D$569000,3,),"")</f>
        <v/>
      </c>
      <c r="G290" s="24" t="str">
        <f>IF(H290=AF290,"", "Error MC")</f>
        <v>Error MC</v>
      </c>
      <c r="H290" s="62"/>
      <c r="I290" s="54">
        <f>+Tabla1[[#This Row],[MC]]*Tabla1[[#This Row],[Pedido]]*Tabla1[[#This Row],[PVC ]]</f>
        <v>0</v>
      </c>
      <c r="J290" s="26">
        <v>0.21</v>
      </c>
      <c r="K290" s="63"/>
      <c r="L290" s="28" t="s">
        <v>17</v>
      </c>
      <c r="M290" s="53">
        <v>585230.51199999999</v>
      </c>
      <c r="N290" s="64" t="str">
        <f>+IF(Tabla1[[#This Row],[F PMPI]]="SÍ","No","Sí")</f>
        <v>No</v>
      </c>
      <c r="O290" s="65">
        <f>+Tabla1[[#This Row],[PVL]]*1.055</f>
        <v>617418.19016</v>
      </c>
      <c r="P290" s="65">
        <f>+Tabla1[[#This Row],[PVL]]*1.43</f>
        <v>836879.63215999992</v>
      </c>
      <c r="Q290" s="66" t="str">
        <f>+HYPERLINK(Tabla1[[#This Row],[PAG]])</f>
        <v>https://todomusica.com.ar/acordeones/8543-nhc2108p-gc-bl.html</v>
      </c>
      <c r="R290" s="67"/>
      <c r="S290" s="68"/>
      <c r="T290" s="69"/>
      <c r="U290" s="69"/>
      <c r="V290" s="69"/>
      <c r="W290" s="69"/>
      <c r="X290" s="69"/>
      <c r="Y290" s="35"/>
      <c r="Z290" s="35" t="s">
        <v>24407</v>
      </c>
      <c r="AA290" s="36">
        <v>1</v>
      </c>
      <c r="AB290" s="35" t="s">
        <v>9849</v>
      </c>
      <c r="AC290" s="35" t="str">
        <f>+IF(Tabla1[[#This Row],[STK]]="no","Sin STK", "STK disponible")</f>
        <v>STK disponible</v>
      </c>
      <c r="AD290" s="35">
        <f>+I290*J290</f>
        <v>0</v>
      </c>
      <c r="AE290" s="35">
        <f>+I290*K290</f>
        <v>0</v>
      </c>
      <c r="AF290" s="36">
        <f>IF(Tabla1[[#This Row],[ref pack]]=1,Tabla1[[#This Row],[Pedido]],LCM(Tabla1[[#This Row],[MC VIEJO]],Tabla1[[#This Row],[Pedido]]))</f>
        <v>1</v>
      </c>
      <c r="AG290" s="36">
        <f>+VLOOKUP(Tabla1[[#This Row],[Artículo]],'.'!$B$2:$D$11481,3,)</f>
        <v>1</v>
      </c>
      <c r="AH290" s="37" t="str">
        <f>+IFERROR(SEARCH("pack",Tabla1[[#This Row],[PACK]]),"")</f>
        <v/>
      </c>
    </row>
    <row r="291" spans="1:34" ht="24" customHeight="1" x14ac:dyDescent="0.2">
      <c r="A291" s="50" t="s">
        <v>589</v>
      </c>
      <c r="B291" s="60" t="s">
        <v>641</v>
      </c>
      <c r="C291" s="61" t="s">
        <v>642</v>
      </c>
      <c r="D291" s="52" t="s">
        <v>27</v>
      </c>
      <c r="E291" s="53">
        <v>333559.71000000002</v>
      </c>
      <c r="F291" s="23" t="str">
        <f>+IFERROR(VLOOKUP(Tabla1[[#This Row],[Artículo]],'..'!$B$2:$D$569000,3,),"")</f>
        <v/>
      </c>
      <c r="G291" s="24" t="str">
        <f>IF(H291=AF291,"", "Error MC")</f>
        <v>Error MC</v>
      </c>
      <c r="H291" s="62"/>
      <c r="I291" s="54">
        <f>+Tabla1[[#This Row],[MC]]*Tabla1[[#This Row],[Pedido]]*Tabla1[[#This Row],[PVC ]]</f>
        <v>0</v>
      </c>
      <c r="J291" s="26">
        <v>0.21</v>
      </c>
      <c r="K291" s="63"/>
      <c r="L291" s="28" t="s">
        <v>17</v>
      </c>
      <c r="M291" s="53">
        <v>585230.51199999999</v>
      </c>
      <c r="N291" s="64" t="str">
        <f>+IF(Tabla1[[#This Row],[F PMPI]]="SÍ","No","Sí")</f>
        <v>No</v>
      </c>
      <c r="O291" s="65">
        <f>+Tabla1[[#This Row],[PVL]]*1.055</f>
        <v>617418.19016</v>
      </c>
      <c r="P291" s="65">
        <f>+Tabla1[[#This Row],[PVL]]*1.43</f>
        <v>836879.63215999992</v>
      </c>
      <c r="Q291" s="66" t="str">
        <f>+HYPERLINK(Tabla1[[#This Row],[PAG]])</f>
        <v>https://todomusica.com.ar/acordeones/8541-nhc2108p-gc-rd.html</v>
      </c>
      <c r="R291" s="67"/>
      <c r="S291" s="68"/>
      <c r="T291" s="69"/>
      <c r="U291" s="69"/>
      <c r="V291" s="69"/>
      <c r="W291" s="69"/>
      <c r="X291" s="69"/>
      <c r="Y291" s="35"/>
      <c r="Z291" s="35" t="s">
        <v>24408</v>
      </c>
      <c r="AA291" s="36">
        <v>1</v>
      </c>
      <c r="AB291" s="35" t="s">
        <v>9849</v>
      </c>
      <c r="AC291" s="35" t="str">
        <f>+IF(Tabla1[[#This Row],[STK]]="no","Sin STK", "STK disponible")</f>
        <v>Sin STK</v>
      </c>
      <c r="AD291" s="35">
        <f>+I291*J291</f>
        <v>0</v>
      </c>
      <c r="AE291" s="35">
        <f>+I291*K291</f>
        <v>0</v>
      </c>
      <c r="AF291" s="36">
        <f>IF(Tabla1[[#This Row],[ref pack]]=1,Tabla1[[#This Row],[Pedido]],LCM(Tabla1[[#This Row],[MC VIEJO]],Tabla1[[#This Row],[Pedido]]))</f>
        <v>1</v>
      </c>
      <c r="AG291" s="36">
        <f>+VLOOKUP(Tabla1[[#This Row],[Artículo]],'.'!$B$2:$D$11481,3,)</f>
        <v>1</v>
      </c>
      <c r="AH291" s="37" t="str">
        <f>+IFERROR(SEARCH("pack",Tabla1[[#This Row],[PACK]]),"")</f>
        <v/>
      </c>
    </row>
    <row r="292" spans="1:34" ht="24" customHeight="1" x14ac:dyDescent="0.2">
      <c r="A292" s="50" t="s">
        <v>589</v>
      </c>
      <c r="B292" s="60" t="s">
        <v>643</v>
      </c>
      <c r="C292" s="61" t="s">
        <v>644</v>
      </c>
      <c r="D292" s="52" t="s">
        <v>9842</v>
      </c>
      <c r="E292" s="53">
        <v>333559.71000000002</v>
      </c>
      <c r="F292" s="23" t="str">
        <f>+IFERROR(VLOOKUP(Tabla1[[#This Row],[Artículo]],'..'!$B$2:$D$569000,3,),"")</f>
        <v/>
      </c>
      <c r="G292" s="24" t="str">
        <f>IF(H292=AF292,"", "Error MC")</f>
        <v>Error MC</v>
      </c>
      <c r="H292" s="62"/>
      <c r="I292" s="54">
        <f>+Tabla1[[#This Row],[MC]]*Tabla1[[#This Row],[Pedido]]*Tabla1[[#This Row],[PVC ]]</f>
        <v>0</v>
      </c>
      <c r="J292" s="26">
        <v>0.21</v>
      </c>
      <c r="K292" s="63"/>
      <c r="L292" s="28" t="s">
        <v>17</v>
      </c>
      <c r="M292" s="53">
        <v>585230.51199999999</v>
      </c>
      <c r="N292" s="64" t="str">
        <f>+IF(Tabla1[[#This Row],[F PMPI]]="SÍ","No","Sí")</f>
        <v>No</v>
      </c>
      <c r="O292" s="65">
        <f>+Tabla1[[#This Row],[PVL]]*1.055</f>
        <v>617418.19016</v>
      </c>
      <c r="P292" s="65">
        <f>+Tabla1[[#This Row],[PVL]]*1.43</f>
        <v>836879.63215999992</v>
      </c>
      <c r="Q292" s="66" t="str">
        <f>+HYPERLINK(Tabla1[[#This Row],[PAG]])</f>
        <v>https://todomusica.com.ar/acordeones/8542-nhc2108p-gc-wh.html</v>
      </c>
      <c r="R292" s="67"/>
      <c r="S292" s="68"/>
      <c r="T292" s="69"/>
      <c r="U292" s="69"/>
      <c r="V292" s="69"/>
      <c r="W292" s="69"/>
      <c r="X292" s="69"/>
      <c r="Y292" s="35"/>
      <c r="Z292" s="35" t="s">
        <v>24409</v>
      </c>
      <c r="AA292" s="36">
        <v>1</v>
      </c>
      <c r="AB292" s="35" t="s">
        <v>9849</v>
      </c>
      <c r="AC292" s="35" t="str">
        <f>+IF(Tabla1[[#This Row],[STK]]="no","Sin STK", "STK disponible")</f>
        <v>STK disponible</v>
      </c>
      <c r="AD292" s="35">
        <f>+I292*J292</f>
        <v>0</v>
      </c>
      <c r="AE292" s="35">
        <f>+I292*K292</f>
        <v>0</v>
      </c>
      <c r="AF292" s="36">
        <f>IF(Tabla1[[#This Row],[ref pack]]=1,Tabla1[[#This Row],[Pedido]],LCM(Tabla1[[#This Row],[MC VIEJO]],Tabla1[[#This Row],[Pedido]]))</f>
        <v>1</v>
      </c>
      <c r="AG292" s="36">
        <f>+VLOOKUP(Tabla1[[#This Row],[Artículo]],'.'!$B$2:$D$11481,3,)</f>
        <v>1</v>
      </c>
      <c r="AH292" s="37" t="str">
        <f>+IFERROR(SEARCH("pack",Tabla1[[#This Row],[PACK]]),"")</f>
        <v/>
      </c>
    </row>
    <row r="293" spans="1:34" ht="24" customHeight="1" x14ac:dyDescent="0.2">
      <c r="A293" s="50" t="s">
        <v>589</v>
      </c>
      <c r="B293" s="60" t="s">
        <v>645</v>
      </c>
      <c r="C293" s="61" t="s">
        <v>646</v>
      </c>
      <c r="D293" s="52" t="s">
        <v>27</v>
      </c>
      <c r="E293" s="53">
        <v>379568.07</v>
      </c>
      <c r="F293" s="23" t="str">
        <f>+IFERROR(VLOOKUP(Tabla1[[#This Row],[Artículo]],'..'!$B$2:$D$569000,3,),"")</f>
        <v/>
      </c>
      <c r="G293" s="24" t="str">
        <f>IF(H293=AF293,"", "Error MC")</f>
        <v>Error MC</v>
      </c>
      <c r="H293" s="62"/>
      <c r="I293" s="54">
        <f>+Tabla1[[#This Row],[MC]]*Tabla1[[#This Row],[Pedido]]*Tabla1[[#This Row],[PVC ]]</f>
        <v>0</v>
      </c>
      <c r="J293" s="26">
        <v>0.21</v>
      </c>
      <c r="K293" s="63"/>
      <c r="L293" s="28" t="s">
        <v>17</v>
      </c>
      <c r="M293" s="53">
        <v>665952.17700000003</v>
      </c>
      <c r="N293" s="64" t="str">
        <f>+IF(Tabla1[[#This Row],[F PMPI]]="SÍ","No","Sí")</f>
        <v>No</v>
      </c>
      <c r="O293" s="65">
        <f>+Tabla1[[#This Row],[PVL]]*1.055</f>
        <v>702579.54673499998</v>
      </c>
      <c r="P293" s="65">
        <f>+Tabla1[[#This Row],[PVL]]*1.43</f>
        <v>952311.61311000003</v>
      </c>
      <c r="Q293" s="66" t="str">
        <f>+HYPERLINK(Tabla1[[#This Row],[PAG]])</f>
        <v>https://todomusica.com.ar/acordeones/8544-nhc3112p-gcf-bk.html</v>
      </c>
      <c r="R293" s="67"/>
      <c r="S293" s="68"/>
      <c r="T293" s="69"/>
      <c r="U293" s="69"/>
      <c r="V293" s="69"/>
      <c r="W293" s="69"/>
      <c r="X293" s="69"/>
      <c r="Y293" s="35"/>
      <c r="Z293" s="35" t="s">
        <v>24410</v>
      </c>
      <c r="AA293" s="36">
        <v>1</v>
      </c>
      <c r="AB293" s="35" t="s">
        <v>9849</v>
      </c>
      <c r="AC293" s="35" t="str">
        <f>+IF(Tabla1[[#This Row],[STK]]="no","Sin STK", "STK disponible")</f>
        <v>Sin STK</v>
      </c>
      <c r="AD293" s="35">
        <f>+I293*J293</f>
        <v>0</v>
      </c>
      <c r="AE293" s="35">
        <f>+I293*K293</f>
        <v>0</v>
      </c>
      <c r="AF293" s="36">
        <f>IF(Tabla1[[#This Row],[ref pack]]=1,Tabla1[[#This Row],[Pedido]],LCM(Tabla1[[#This Row],[MC VIEJO]],Tabla1[[#This Row],[Pedido]]))</f>
        <v>1</v>
      </c>
      <c r="AG293" s="36">
        <f>+VLOOKUP(Tabla1[[#This Row],[Artículo]],'.'!$B$2:$D$11481,3,)</f>
        <v>1</v>
      </c>
      <c r="AH293" s="37" t="str">
        <f>+IFERROR(SEARCH("pack",Tabla1[[#This Row],[PACK]]),"")</f>
        <v/>
      </c>
    </row>
    <row r="294" spans="1:34" ht="24" customHeight="1" x14ac:dyDescent="0.2">
      <c r="A294" s="50" t="s">
        <v>589</v>
      </c>
      <c r="B294" s="60" t="s">
        <v>647</v>
      </c>
      <c r="C294" s="61" t="s">
        <v>648</v>
      </c>
      <c r="D294" s="52" t="s">
        <v>27</v>
      </c>
      <c r="E294" s="53">
        <v>379568.07</v>
      </c>
      <c r="F294" s="23" t="str">
        <f>+IFERROR(VLOOKUP(Tabla1[[#This Row],[Artículo]],'..'!$B$2:$D$569000,3,),"")</f>
        <v/>
      </c>
      <c r="G294" s="24" t="str">
        <f>IF(H294=AF294,"", "Error MC")</f>
        <v>Error MC</v>
      </c>
      <c r="H294" s="62"/>
      <c r="I294" s="54">
        <f>+Tabla1[[#This Row],[MC]]*Tabla1[[#This Row],[Pedido]]*Tabla1[[#This Row],[PVC ]]</f>
        <v>0</v>
      </c>
      <c r="J294" s="26">
        <v>0.21</v>
      </c>
      <c r="K294" s="63"/>
      <c r="L294" s="28" t="s">
        <v>17</v>
      </c>
      <c r="M294" s="53">
        <v>665952.17700000003</v>
      </c>
      <c r="N294" s="64" t="str">
        <f>+IF(Tabla1[[#This Row],[F PMPI]]="SÍ","No","Sí")</f>
        <v>No</v>
      </c>
      <c r="O294" s="65">
        <f>+Tabla1[[#This Row],[PVL]]*1.055</f>
        <v>702579.54673499998</v>
      </c>
      <c r="P294" s="65">
        <f>+Tabla1[[#This Row],[PVL]]*1.43</f>
        <v>952311.61311000003</v>
      </c>
      <c r="Q294" s="66" t="str">
        <f>+HYPERLINK(Tabla1[[#This Row],[PAG]])</f>
        <v>https://todomusica.com.ar/acordeones/8547-nhc3112p-gcf-bl.html</v>
      </c>
      <c r="R294" s="67"/>
      <c r="S294" s="68"/>
      <c r="T294" s="69"/>
      <c r="U294" s="69"/>
      <c r="V294" s="69"/>
      <c r="W294" s="69"/>
      <c r="X294" s="69"/>
      <c r="Y294" s="35"/>
      <c r="Z294" s="35" t="s">
        <v>24411</v>
      </c>
      <c r="AA294" s="36">
        <v>1</v>
      </c>
      <c r="AB294" s="35" t="s">
        <v>9849</v>
      </c>
      <c r="AC294" s="35" t="str">
        <f>+IF(Tabla1[[#This Row],[STK]]="no","Sin STK", "STK disponible")</f>
        <v>Sin STK</v>
      </c>
      <c r="AD294" s="35">
        <f>+I294*J294</f>
        <v>0</v>
      </c>
      <c r="AE294" s="35">
        <f>+I294*K294</f>
        <v>0</v>
      </c>
      <c r="AF294" s="36">
        <f>IF(Tabla1[[#This Row],[ref pack]]=1,Tabla1[[#This Row],[Pedido]],LCM(Tabla1[[#This Row],[MC VIEJO]],Tabla1[[#This Row],[Pedido]]))</f>
        <v>1</v>
      </c>
      <c r="AG294" s="36">
        <f>+VLOOKUP(Tabla1[[#This Row],[Artículo]],'.'!$B$2:$D$11481,3,)</f>
        <v>1</v>
      </c>
      <c r="AH294" s="37" t="str">
        <f>+IFERROR(SEARCH("pack",Tabla1[[#This Row],[PACK]]),"")</f>
        <v/>
      </c>
    </row>
    <row r="295" spans="1:34" ht="24" customHeight="1" x14ac:dyDescent="0.2">
      <c r="A295" s="50" t="s">
        <v>589</v>
      </c>
      <c r="B295" s="60" t="s">
        <v>649</v>
      </c>
      <c r="C295" s="61" t="s">
        <v>650</v>
      </c>
      <c r="D295" s="52" t="s">
        <v>27</v>
      </c>
      <c r="E295" s="53">
        <v>379568.07</v>
      </c>
      <c r="F295" s="23" t="str">
        <f>+IFERROR(VLOOKUP(Tabla1[[#This Row],[Artículo]],'..'!$B$2:$D$569000,3,),"")</f>
        <v/>
      </c>
      <c r="G295" s="24" t="str">
        <f>IF(H295=AF295,"", "Error MC")</f>
        <v>Error MC</v>
      </c>
      <c r="H295" s="62"/>
      <c r="I295" s="54">
        <f>+Tabla1[[#This Row],[MC]]*Tabla1[[#This Row],[Pedido]]*Tabla1[[#This Row],[PVC ]]</f>
        <v>0</v>
      </c>
      <c r="J295" s="26">
        <v>0.21</v>
      </c>
      <c r="K295" s="63"/>
      <c r="L295" s="28" t="s">
        <v>17</v>
      </c>
      <c r="M295" s="53">
        <v>665952.17700000003</v>
      </c>
      <c r="N295" s="64" t="str">
        <f>+IF(Tabla1[[#This Row],[F PMPI]]="SÍ","No","Sí")</f>
        <v>No</v>
      </c>
      <c r="O295" s="65">
        <f>+Tabla1[[#This Row],[PVL]]*1.055</f>
        <v>702579.54673499998</v>
      </c>
      <c r="P295" s="65">
        <f>+Tabla1[[#This Row],[PVL]]*1.43</f>
        <v>952311.61311000003</v>
      </c>
      <c r="Q295" s="66" t="str">
        <f>+HYPERLINK(Tabla1[[#This Row],[PAG]])</f>
        <v>https://todomusica.com.ar/acordeones/8545-nhc3112p-gcf-rd.html</v>
      </c>
      <c r="R295" s="67"/>
      <c r="S295" s="68"/>
      <c r="T295" s="69"/>
      <c r="U295" s="69"/>
      <c r="V295" s="69"/>
      <c r="W295" s="69"/>
      <c r="X295" s="69"/>
      <c r="Y295" s="35"/>
      <c r="Z295" s="35" t="s">
        <v>24412</v>
      </c>
      <c r="AA295" s="36">
        <v>1</v>
      </c>
      <c r="AB295" s="35" t="s">
        <v>9849</v>
      </c>
      <c r="AC295" s="35" t="str">
        <f>+IF(Tabla1[[#This Row],[STK]]="no","Sin STK", "STK disponible")</f>
        <v>Sin STK</v>
      </c>
      <c r="AD295" s="35">
        <f>+I295*J295</f>
        <v>0</v>
      </c>
      <c r="AE295" s="35">
        <f>+I295*K295</f>
        <v>0</v>
      </c>
      <c r="AF295" s="36">
        <f>IF(Tabla1[[#This Row],[ref pack]]=1,Tabla1[[#This Row],[Pedido]],LCM(Tabla1[[#This Row],[MC VIEJO]],Tabla1[[#This Row],[Pedido]]))</f>
        <v>1</v>
      </c>
      <c r="AG295" s="36">
        <f>+VLOOKUP(Tabla1[[#This Row],[Artículo]],'.'!$B$2:$D$11481,3,)</f>
        <v>1</v>
      </c>
      <c r="AH295" s="37" t="str">
        <f>+IFERROR(SEARCH("pack",Tabla1[[#This Row],[PACK]]),"")</f>
        <v/>
      </c>
    </row>
    <row r="296" spans="1:34" ht="24" customHeight="1" x14ac:dyDescent="0.2">
      <c r="A296" s="50" t="s">
        <v>589</v>
      </c>
      <c r="B296" s="60" t="s">
        <v>651</v>
      </c>
      <c r="C296" s="61" t="s">
        <v>652</v>
      </c>
      <c r="D296" s="52" t="s">
        <v>27</v>
      </c>
      <c r="E296" s="53">
        <v>379568.07</v>
      </c>
      <c r="F296" s="23" t="str">
        <f>+IFERROR(VLOOKUP(Tabla1[[#This Row],[Artículo]],'..'!$B$2:$D$569000,3,),"")</f>
        <v/>
      </c>
      <c r="G296" s="24" t="str">
        <f>IF(H296=AF296,"", "Error MC")</f>
        <v>Error MC</v>
      </c>
      <c r="H296" s="62"/>
      <c r="I296" s="54">
        <f>+Tabla1[[#This Row],[MC]]*Tabla1[[#This Row],[Pedido]]*Tabla1[[#This Row],[PVC ]]</f>
        <v>0</v>
      </c>
      <c r="J296" s="26">
        <v>0.21</v>
      </c>
      <c r="K296" s="63"/>
      <c r="L296" s="28" t="s">
        <v>17</v>
      </c>
      <c r="M296" s="53">
        <v>665952.17700000003</v>
      </c>
      <c r="N296" s="64" t="str">
        <f>+IF(Tabla1[[#This Row],[F PMPI]]="SÍ","No","Sí")</f>
        <v>No</v>
      </c>
      <c r="O296" s="65">
        <f>+Tabla1[[#This Row],[PVL]]*1.055</f>
        <v>702579.54673499998</v>
      </c>
      <c r="P296" s="65">
        <f>+Tabla1[[#This Row],[PVL]]*1.43</f>
        <v>952311.61311000003</v>
      </c>
      <c r="Q296" s="66" t="str">
        <f>+HYPERLINK(Tabla1[[#This Row],[PAG]])</f>
        <v>https://todomusica.com.ar/acordeones/8546-nhc3112p-gcf-wh.html</v>
      </c>
      <c r="R296" s="67"/>
      <c r="S296" s="68"/>
      <c r="T296" s="69"/>
      <c r="U296" s="69"/>
      <c r="V296" s="69"/>
      <c r="W296" s="69"/>
      <c r="X296" s="69"/>
      <c r="Y296" s="35"/>
      <c r="Z296" s="35" t="s">
        <v>24413</v>
      </c>
      <c r="AA296" s="36">
        <v>1</v>
      </c>
      <c r="AB296" s="35" t="s">
        <v>9849</v>
      </c>
      <c r="AC296" s="35" t="str">
        <f>+IF(Tabla1[[#This Row],[STK]]="no","Sin STK", "STK disponible")</f>
        <v>Sin STK</v>
      </c>
      <c r="AD296" s="35">
        <f>+I296*J296</f>
        <v>0</v>
      </c>
      <c r="AE296" s="35">
        <f>+I296*K296</f>
        <v>0</v>
      </c>
      <c r="AF296" s="36">
        <f>IF(Tabla1[[#This Row],[ref pack]]=1,Tabla1[[#This Row],[Pedido]],LCM(Tabla1[[#This Row],[MC VIEJO]],Tabla1[[#This Row],[Pedido]]))</f>
        <v>1</v>
      </c>
      <c r="AG296" s="36">
        <f>+VLOOKUP(Tabla1[[#This Row],[Artículo]],'.'!$B$2:$D$11481,3,)</f>
        <v>1</v>
      </c>
      <c r="AH296" s="37" t="str">
        <f>+IFERROR(SEARCH("pack",Tabla1[[#This Row],[PACK]]),"")</f>
        <v/>
      </c>
    </row>
    <row r="297" spans="1:34" ht="24" customHeight="1" x14ac:dyDescent="0.2">
      <c r="A297" s="50" t="s">
        <v>589</v>
      </c>
      <c r="B297" s="60" t="s">
        <v>653</v>
      </c>
      <c r="C297" s="61" t="s">
        <v>654</v>
      </c>
      <c r="D297" s="52" t="s">
        <v>27</v>
      </c>
      <c r="E297" s="53">
        <v>34352.879999999997</v>
      </c>
      <c r="F297" s="23" t="str">
        <f>+IFERROR(VLOOKUP(Tabla1[[#This Row],[Artículo]],'..'!$B$2:$D$569000,3,),"")</f>
        <v/>
      </c>
      <c r="G297" s="24" t="str">
        <f>IF(H297=AF297,"", "Error MC")</f>
        <v>Error MC</v>
      </c>
      <c r="H297" s="62"/>
      <c r="I297" s="54">
        <f>+Tabla1[[#This Row],[MC]]*Tabla1[[#This Row],[Pedido]]*Tabla1[[#This Row],[PVC ]]</f>
        <v>0</v>
      </c>
      <c r="J297" s="26">
        <v>0.21</v>
      </c>
      <c r="K297" s="63"/>
      <c r="L297" s="28" t="s">
        <v>17</v>
      </c>
      <c r="M297" s="53">
        <v>60272.133000000002</v>
      </c>
      <c r="N297" s="64" t="str">
        <f>+IF(Tabla1[[#This Row],[F PMPI]]="SÍ","No","Sí")</f>
        <v>No</v>
      </c>
      <c r="O297" s="65">
        <f>+Tabla1[[#This Row],[PVL]]*1.055</f>
        <v>63587.100314999996</v>
      </c>
      <c r="P297" s="65">
        <f>+Tabla1[[#This Row],[PVL]]*1.43</f>
        <v>86189.15019</v>
      </c>
      <c r="Q297" s="66" t="str">
        <f>+HYPERLINK(Tabla1[[#This Row],[PAG]])</f>
        <v>https://todomusica.com.ar/acordeones/8550-whc104-bk.html</v>
      </c>
      <c r="R297" s="67"/>
      <c r="S297" s="68"/>
      <c r="T297" s="69"/>
      <c r="U297" s="69"/>
      <c r="V297" s="69"/>
      <c r="W297" s="69"/>
      <c r="X297" s="69"/>
      <c r="Y297" s="35"/>
      <c r="Z297" s="35" t="s">
        <v>24414</v>
      </c>
      <c r="AA297" s="36">
        <v>1</v>
      </c>
      <c r="AB297" s="35" t="s">
        <v>9849</v>
      </c>
      <c r="AC297" s="35" t="str">
        <f>+IF(Tabla1[[#This Row],[STK]]="no","Sin STK", "STK disponible")</f>
        <v>Sin STK</v>
      </c>
      <c r="AD297" s="35">
        <f>+I297*J297</f>
        <v>0</v>
      </c>
      <c r="AE297" s="35">
        <f>+I297*K297</f>
        <v>0</v>
      </c>
      <c r="AF297" s="36">
        <f>IF(Tabla1[[#This Row],[ref pack]]=1,Tabla1[[#This Row],[Pedido]],LCM(Tabla1[[#This Row],[MC VIEJO]],Tabla1[[#This Row],[Pedido]]))</f>
        <v>1</v>
      </c>
      <c r="AG297" s="36">
        <f>+VLOOKUP(Tabla1[[#This Row],[Artículo]],'.'!$B$2:$D$11481,3,)</f>
        <v>1</v>
      </c>
      <c r="AH297" s="37" t="str">
        <f>+IFERROR(SEARCH("pack",Tabla1[[#This Row],[PACK]]),"")</f>
        <v/>
      </c>
    </row>
    <row r="298" spans="1:34" ht="24" customHeight="1" x14ac:dyDescent="0.2">
      <c r="A298" s="50" t="s">
        <v>589</v>
      </c>
      <c r="B298" s="60" t="s">
        <v>655</v>
      </c>
      <c r="C298" s="61" t="s">
        <v>656</v>
      </c>
      <c r="D298" s="52" t="s">
        <v>27</v>
      </c>
      <c r="E298" s="53">
        <v>34352.879999999997</v>
      </c>
      <c r="F298" s="23" t="str">
        <f>+IFERROR(VLOOKUP(Tabla1[[#This Row],[Artículo]],'..'!$B$2:$D$569000,3,),"")</f>
        <v/>
      </c>
      <c r="G298" s="24" t="str">
        <f>IF(H298=AF298,"", "Error MC")</f>
        <v>Error MC</v>
      </c>
      <c r="H298" s="62"/>
      <c r="I298" s="54">
        <f>+Tabla1[[#This Row],[MC]]*Tabla1[[#This Row],[Pedido]]*Tabla1[[#This Row],[PVC ]]</f>
        <v>0</v>
      </c>
      <c r="J298" s="26">
        <v>0.21</v>
      </c>
      <c r="K298" s="63"/>
      <c r="L298" s="28" t="s">
        <v>17</v>
      </c>
      <c r="M298" s="53">
        <v>60272.133000000002</v>
      </c>
      <c r="N298" s="64" t="str">
        <f>+IF(Tabla1[[#This Row],[F PMPI]]="SÍ","No","Sí")</f>
        <v>No</v>
      </c>
      <c r="O298" s="65">
        <f>+Tabla1[[#This Row],[PVL]]*1.055</f>
        <v>63587.100314999996</v>
      </c>
      <c r="P298" s="65">
        <f>+Tabla1[[#This Row],[PVL]]*1.43</f>
        <v>86189.15019</v>
      </c>
      <c r="Q298" s="66" t="str">
        <f>+HYPERLINK(Tabla1[[#This Row],[PAG]])</f>
        <v>https://todomusica.com.ar/acordeones/8549-whc104-bl.html</v>
      </c>
      <c r="R298" s="67"/>
      <c r="S298" s="68"/>
      <c r="T298" s="69"/>
      <c r="U298" s="69"/>
      <c r="V298" s="69"/>
      <c r="W298" s="69"/>
      <c r="X298" s="69"/>
      <c r="Y298" s="35"/>
      <c r="Z298" s="35" t="s">
        <v>24415</v>
      </c>
      <c r="AA298" s="36">
        <v>1</v>
      </c>
      <c r="AB298" s="35" t="s">
        <v>9849</v>
      </c>
      <c r="AC298" s="35" t="str">
        <f>+IF(Tabla1[[#This Row],[STK]]="no","Sin STK", "STK disponible")</f>
        <v>Sin STK</v>
      </c>
      <c r="AD298" s="35">
        <f>+I298*J298</f>
        <v>0</v>
      </c>
      <c r="AE298" s="35">
        <f>+I298*K298</f>
        <v>0</v>
      </c>
      <c r="AF298" s="36">
        <f>IF(Tabla1[[#This Row],[ref pack]]=1,Tabla1[[#This Row],[Pedido]],LCM(Tabla1[[#This Row],[MC VIEJO]],Tabla1[[#This Row],[Pedido]]))</f>
        <v>1</v>
      </c>
      <c r="AG298" s="36">
        <f>+VLOOKUP(Tabla1[[#This Row],[Artículo]],'.'!$B$2:$D$11481,3,)</f>
        <v>1</v>
      </c>
      <c r="AH298" s="37" t="str">
        <f>+IFERROR(SEARCH("pack",Tabla1[[#This Row],[PACK]]),"")</f>
        <v/>
      </c>
    </row>
    <row r="299" spans="1:34" ht="24" customHeight="1" x14ac:dyDescent="0.2">
      <c r="A299" s="50" t="s">
        <v>589</v>
      </c>
      <c r="B299" s="60" t="s">
        <v>657</v>
      </c>
      <c r="C299" s="61" t="s">
        <v>658</v>
      </c>
      <c r="D299" s="52" t="s">
        <v>27</v>
      </c>
      <c r="E299" s="53">
        <v>34352.879999999997</v>
      </c>
      <c r="F299" s="23" t="str">
        <f>+IFERROR(VLOOKUP(Tabla1[[#This Row],[Artículo]],'..'!$B$2:$D$569000,3,),"")</f>
        <v/>
      </c>
      <c r="G299" s="24" t="str">
        <f>IF(H299=AF299,"", "Error MC")</f>
        <v>Error MC</v>
      </c>
      <c r="H299" s="62"/>
      <c r="I299" s="54">
        <f>+Tabla1[[#This Row],[MC]]*Tabla1[[#This Row],[Pedido]]*Tabla1[[#This Row],[PVC ]]</f>
        <v>0</v>
      </c>
      <c r="J299" s="26">
        <v>0.21</v>
      </c>
      <c r="K299" s="63"/>
      <c r="L299" s="28" t="s">
        <v>17</v>
      </c>
      <c r="M299" s="53">
        <v>60272.133000000002</v>
      </c>
      <c r="N299" s="64" t="str">
        <f>+IF(Tabla1[[#This Row],[F PMPI]]="SÍ","No","Sí")</f>
        <v>No</v>
      </c>
      <c r="O299" s="65">
        <f>+Tabla1[[#This Row],[PVL]]*1.055</f>
        <v>63587.100314999996</v>
      </c>
      <c r="P299" s="65">
        <f>+Tabla1[[#This Row],[PVL]]*1.43</f>
        <v>86189.15019</v>
      </c>
      <c r="Q299" s="66" t="str">
        <f>+HYPERLINK(Tabla1[[#This Row],[PAG]])</f>
        <v>https://todomusica.com.ar/acordeones/8551-whc104-gr.html</v>
      </c>
      <c r="R299" s="67"/>
      <c r="S299" s="68"/>
      <c r="T299" s="69"/>
      <c r="U299" s="69"/>
      <c r="V299" s="69"/>
      <c r="W299" s="69"/>
      <c r="X299" s="69"/>
      <c r="Y299" s="35"/>
      <c r="Z299" s="35" t="s">
        <v>24416</v>
      </c>
      <c r="AA299" s="36">
        <v>1</v>
      </c>
      <c r="AB299" s="35" t="s">
        <v>9849</v>
      </c>
      <c r="AC299" s="35" t="str">
        <f>+IF(Tabla1[[#This Row],[STK]]="no","Sin STK", "STK disponible")</f>
        <v>Sin STK</v>
      </c>
      <c r="AD299" s="35">
        <f>+I299*J299</f>
        <v>0</v>
      </c>
      <c r="AE299" s="35">
        <f>+I299*K299</f>
        <v>0</v>
      </c>
      <c r="AF299" s="36">
        <f>IF(Tabla1[[#This Row],[ref pack]]=1,Tabla1[[#This Row],[Pedido]],LCM(Tabla1[[#This Row],[MC VIEJO]],Tabla1[[#This Row],[Pedido]]))</f>
        <v>1</v>
      </c>
      <c r="AG299" s="36">
        <f>+VLOOKUP(Tabla1[[#This Row],[Artículo]],'.'!$B$2:$D$11481,3,)</f>
        <v>1</v>
      </c>
      <c r="AH299" s="37" t="str">
        <f>+IFERROR(SEARCH("pack",Tabla1[[#This Row],[PACK]]),"")</f>
        <v/>
      </c>
    </row>
    <row r="300" spans="1:34" ht="24" customHeight="1" x14ac:dyDescent="0.2">
      <c r="A300" s="50" t="s">
        <v>589</v>
      </c>
      <c r="B300" s="60" t="s">
        <v>659</v>
      </c>
      <c r="C300" s="61" t="s">
        <v>660</v>
      </c>
      <c r="D300" s="52" t="s">
        <v>27</v>
      </c>
      <c r="E300" s="53">
        <v>34352.879999999997</v>
      </c>
      <c r="F300" s="23" t="str">
        <f>+IFERROR(VLOOKUP(Tabla1[[#This Row],[Artículo]],'..'!$B$2:$D$569000,3,),"")</f>
        <v/>
      </c>
      <c r="G300" s="24" t="str">
        <f>IF(H300=AF300,"", "Error MC")</f>
        <v>Error MC</v>
      </c>
      <c r="H300" s="62"/>
      <c r="I300" s="54">
        <f>+Tabla1[[#This Row],[MC]]*Tabla1[[#This Row],[Pedido]]*Tabla1[[#This Row],[PVC ]]</f>
        <v>0</v>
      </c>
      <c r="J300" s="26">
        <v>0.21</v>
      </c>
      <c r="K300" s="63"/>
      <c r="L300" s="28" t="s">
        <v>17</v>
      </c>
      <c r="M300" s="53">
        <v>60272.133000000002</v>
      </c>
      <c r="N300" s="64" t="str">
        <f>+IF(Tabla1[[#This Row],[F PMPI]]="SÍ","No","Sí")</f>
        <v>No</v>
      </c>
      <c r="O300" s="65">
        <f>+Tabla1[[#This Row],[PVL]]*1.055</f>
        <v>63587.100314999996</v>
      </c>
      <c r="P300" s="65">
        <f>+Tabla1[[#This Row],[PVL]]*1.43</f>
        <v>86189.15019</v>
      </c>
      <c r="Q300" s="66" t="str">
        <f>+HYPERLINK(Tabla1[[#This Row],[PAG]])</f>
        <v>http://www.todomusica.com.ar/de-viento/27674-whc104-pk.html</v>
      </c>
      <c r="R300" s="67"/>
      <c r="S300" s="68"/>
      <c r="T300" s="69"/>
      <c r="U300" s="69"/>
      <c r="V300" s="69"/>
      <c r="W300" s="69"/>
      <c r="X300" s="69"/>
      <c r="Y300" s="35"/>
      <c r="Z300" s="35" t="s">
        <v>24417</v>
      </c>
      <c r="AA300" s="36">
        <v>1</v>
      </c>
      <c r="AB300" s="35" t="s">
        <v>9849</v>
      </c>
      <c r="AC300" s="35" t="str">
        <f>+IF(Tabla1[[#This Row],[STK]]="no","Sin STK", "STK disponible")</f>
        <v>Sin STK</v>
      </c>
      <c r="AD300" s="35">
        <f>+I300*J300</f>
        <v>0</v>
      </c>
      <c r="AE300" s="35">
        <f>+I300*K300</f>
        <v>0</v>
      </c>
      <c r="AF300" s="36">
        <f>IF(Tabla1[[#This Row],[ref pack]]=1,Tabla1[[#This Row],[Pedido]],LCM(Tabla1[[#This Row],[MC VIEJO]],Tabla1[[#This Row],[Pedido]]))</f>
        <v>1</v>
      </c>
      <c r="AG300" s="36">
        <f>+VLOOKUP(Tabla1[[#This Row],[Artículo]],'.'!$B$2:$D$11481,3,)</f>
        <v>1</v>
      </c>
      <c r="AH300" s="37" t="str">
        <f>+IFERROR(SEARCH("pack",Tabla1[[#This Row],[PACK]]),"")</f>
        <v/>
      </c>
    </row>
    <row r="301" spans="1:34" ht="24" customHeight="1" x14ac:dyDescent="0.2">
      <c r="A301" s="50" t="s">
        <v>589</v>
      </c>
      <c r="B301" s="60" t="s">
        <v>661</v>
      </c>
      <c r="C301" s="61" t="s">
        <v>662</v>
      </c>
      <c r="D301" s="52" t="s">
        <v>27</v>
      </c>
      <c r="E301" s="53">
        <v>34352.879999999997</v>
      </c>
      <c r="F301" s="23" t="str">
        <f>+IFERROR(VLOOKUP(Tabla1[[#This Row],[Artículo]],'..'!$B$2:$D$569000,3,),"")</f>
        <v/>
      </c>
      <c r="G301" s="24" t="str">
        <f>IF(H301=AF301,"", "Error MC")</f>
        <v>Error MC</v>
      </c>
      <c r="H301" s="62"/>
      <c r="I301" s="54">
        <f>+Tabla1[[#This Row],[MC]]*Tabla1[[#This Row],[Pedido]]*Tabla1[[#This Row],[PVC ]]</f>
        <v>0</v>
      </c>
      <c r="J301" s="26">
        <v>0.21</v>
      </c>
      <c r="K301" s="63"/>
      <c r="L301" s="28" t="s">
        <v>17</v>
      </c>
      <c r="M301" s="53">
        <v>60272.133000000002</v>
      </c>
      <c r="N301" s="64" t="str">
        <f>+IF(Tabla1[[#This Row],[F PMPI]]="SÍ","No","Sí")</f>
        <v>No</v>
      </c>
      <c r="O301" s="65">
        <f>+Tabla1[[#This Row],[PVL]]*1.055</f>
        <v>63587.100314999996</v>
      </c>
      <c r="P301" s="65">
        <f>+Tabla1[[#This Row],[PVL]]*1.43</f>
        <v>86189.15019</v>
      </c>
      <c r="Q301" s="66" t="str">
        <f>+HYPERLINK(Tabla1[[#This Row],[PAG]])</f>
        <v>https://todomusica.com.ar/acordeones/8553-whc104-pp.html</v>
      </c>
      <c r="R301" s="67"/>
      <c r="S301" s="68"/>
      <c r="T301" s="69"/>
      <c r="U301" s="69"/>
      <c r="V301" s="69"/>
      <c r="W301" s="69"/>
      <c r="X301" s="69"/>
      <c r="Y301" s="35"/>
      <c r="Z301" s="35" t="s">
        <v>24418</v>
      </c>
      <c r="AA301" s="36">
        <v>1</v>
      </c>
      <c r="AB301" s="35" t="s">
        <v>9849</v>
      </c>
      <c r="AC301" s="35" t="str">
        <f>+IF(Tabla1[[#This Row],[STK]]="no","Sin STK", "STK disponible")</f>
        <v>Sin STK</v>
      </c>
      <c r="AD301" s="35">
        <f>+I301*J301</f>
        <v>0</v>
      </c>
      <c r="AE301" s="35">
        <f>+I301*K301</f>
        <v>0</v>
      </c>
      <c r="AF301" s="36">
        <f>IF(Tabla1[[#This Row],[ref pack]]=1,Tabla1[[#This Row],[Pedido]],LCM(Tabla1[[#This Row],[MC VIEJO]],Tabla1[[#This Row],[Pedido]]))</f>
        <v>1</v>
      </c>
      <c r="AG301" s="36">
        <f>+VLOOKUP(Tabla1[[#This Row],[Artículo]],'.'!$B$2:$D$11481,3,)</f>
        <v>1</v>
      </c>
      <c r="AH301" s="37" t="str">
        <f>+IFERROR(SEARCH("pack",Tabla1[[#This Row],[PACK]]),"")</f>
        <v/>
      </c>
    </row>
    <row r="302" spans="1:34" ht="24" customHeight="1" x14ac:dyDescent="0.2">
      <c r="A302" s="50" t="s">
        <v>589</v>
      </c>
      <c r="B302" s="60" t="s">
        <v>663</v>
      </c>
      <c r="C302" s="61" t="s">
        <v>664</v>
      </c>
      <c r="D302" s="52" t="s">
        <v>27</v>
      </c>
      <c r="E302" s="53">
        <v>34352.879999999997</v>
      </c>
      <c r="F302" s="23" t="str">
        <f>+IFERROR(VLOOKUP(Tabla1[[#This Row],[Artículo]],'..'!$B$2:$D$569000,3,),"")</f>
        <v/>
      </c>
      <c r="G302" s="24" t="str">
        <f>IF(H302=AF302,"", "Error MC")</f>
        <v>Error MC</v>
      </c>
      <c r="H302" s="62"/>
      <c r="I302" s="54">
        <f>+Tabla1[[#This Row],[MC]]*Tabla1[[#This Row],[Pedido]]*Tabla1[[#This Row],[PVC ]]</f>
        <v>0</v>
      </c>
      <c r="J302" s="26">
        <v>0.21</v>
      </c>
      <c r="K302" s="63"/>
      <c r="L302" s="28" t="s">
        <v>17</v>
      </c>
      <c r="M302" s="53">
        <v>60272.133000000002</v>
      </c>
      <c r="N302" s="64" t="str">
        <f>+IF(Tabla1[[#This Row],[F PMPI]]="SÍ","No","Sí")</f>
        <v>No</v>
      </c>
      <c r="O302" s="65">
        <f>+Tabla1[[#This Row],[PVL]]*1.055</f>
        <v>63587.100314999996</v>
      </c>
      <c r="P302" s="65">
        <f>+Tabla1[[#This Row],[PVL]]*1.43</f>
        <v>86189.15019</v>
      </c>
      <c r="Q302" s="66" t="str">
        <f>+HYPERLINK(Tabla1[[#This Row],[PAG]])</f>
        <v>https://todomusica.com.ar/acordeones/8548-whc104-rd.html</v>
      </c>
      <c r="R302" s="67"/>
      <c r="S302" s="68"/>
      <c r="T302" s="69"/>
      <c r="U302" s="69"/>
      <c r="V302" s="69"/>
      <c r="W302" s="69"/>
      <c r="X302" s="69"/>
      <c r="Y302" s="35"/>
      <c r="Z302" s="35" t="s">
        <v>24419</v>
      </c>
      <c r="AA302" s="36">
        <v>1</v>
      </c>
      <c r="AB302" s="35" t="s">
        <v>9849</v>
      </c>
      <c r="AC302" s="35" t="str">
        <f>+IF(Tabla1[[#This Row],[STK]]="no","Sin STK", "STK disponible")</f>
        <v>Sin STK</v>
      </c>
      <c r="AD302" s="35">
        <f>+I302*J302</f>
        <v>0</v>
      </c>
      <c r="AE302" s="35">
        <f>+I302*K302</f>
        <v>0</v>
      </c>
      <c r="AF302" s="36">
        <f>IF(Tabla1[[#This Row],[ref pack]]=1,Tabla1[[#This Row],[Pedido]],LCM(Tabla1[[#This Row],[MC VIEJO]],Tabla1[[#This Row],[Pedido]]))</f>
        <v>1</v>
      </c>
      <c r="AG302" s="36">
        <f>+VLOOKUP(Tabla1[[#This Row],[Artículo]],'.'!$B$2:$D$11481,3,)</f>
        <v>1</v>
      </c>
      <c r="AH302" s="37" t="str">
        <f>+IFERROR(SEARCH("pack",Tabla1[[#This Row],[PACK]]),"")</f>
        <v/>
      </c>
    </row>
    <row r="303" spans="1:34" ht="24" customHeight="1" x14ac:dyDescent="0.2">
      <c r="A303" s="50" t="s">
        <v>589</v>
      </c>
      <c r="B303" s="60" t="s">
        <v>665</v>
      </c>
      <c r="C303" s="61" t="s">
        <v>666</v>
      </c>
      <c r="D303" s="52" t="s">
        <v>27</v>
      </c>
      <c r="E303" s="53">
        <v>34352.879999999997</v>
      </c>
      <c r="F303" s="23" t="str">
        <f>+IFERROR(VLOOKUP(Tabla1[[#This Row],[Artículo]],'..'!$B$2:$D$569000,3,),"")</f>
        <v/>
      </c>
      <c r="G303" s="24" t="str">
        <f>IF(H303=AF303,"", "Error MC")</f>
        <v>Error MC</v>
      </c>
      <c r="H303" s="62"/>
      <c r="I303" s="54">
        <f>+Tabla1[[#This Row],[MC]]*Tabla1[[#This Row],[Pedido]]*Tabla1[[#This Row],[PVC ]]</f>
        <v>0</v>
      </c>
      <c r="J303" s="26">
        <v>0.21</v>
      </c>
      <c r="K303" s="63"/>
      <c r="L303" s="28" t="s">
        <v>17</v>
      </c>
      <c r="M303" s="53">
        <v>60272.133000000002</v>
      </c>
      <c r="N303" s="64" t="str">
        <f>+IF(Tabla1[[#This Row],[F PMPI]]="SÍ","No","Sí")</f>
        <v>No</v>
      </c>
      <c r="O303" s="65">
        <f>+Tabla1[[#This Row],[PVL]]*1.055</f>
        <v>63587.100314999996</v>
      </c>
      <c r="P303" s="65">
        <f>+Tabla1[[#This Row],[PVL]]*1.43</f>
        <v>86189.15019</v>
      </c>
      <c r="Q303" s="66" t="str">
        <f>+HYPERLINK(Tabla1[[#This Row],[PAG]])</f>
        <v>https://todomusica.com.ar/acordeones/8552-whc104-sbl.html</v>
      </c>
      <c r="R303" s="67"/>
      <c r="S303" s="68"/>
      <c r="T303" s="69"/>
      <c r="U303" s="69"/>
      <c r="V303" s="69"/>
      <c r="W303" s="69"/>
      <c r="X303" s="69"/>
      <c r="Y303" s="35"/>
      <c r="Z303" s="35" t="s">
        <v>24420</v>
      </c>
      <c r="AA303" s="36">
        <v>1</v>
      </c>
      <c r="AB303" s="35" t="s">
        <v>9849</v>
      </c>
      <c r="AC303" s="35" t="str">
        <f>+IF(Tabla1[[#This Row],[STK]]="no","Sin STK", "STK disponible")</f>
        <v>Sin STK</v>
      </c>
      <c r="AD303" s="35">
        <f>+I303*J303</f>
        <v>0</v>
      </c>
      <c r="AE303" s="35">
        <f>+I303*K303</f>
        <v>0</v>
      </c>
      <c r="AF303" s="36">
        <f>IF(Tabla1[[#This Row],[ref pack]]=1,Tabla1[[#This Row],[Pedido]],LCM(Tabla1[[#This Row],[MC VIEJO]],Tabla1[[#This Row],[Pedido]]))</f>
        <v>1</v>
      </c>
      <c r="AG303" s="36">
        <f>+VLOOKUP(Tabla1[[#This Row],[Artículo]],'.'!$B$2:$D$11481,3,)</f>
        <v>1</v>
      </c>
      <c r="AH303" s="37" t="str">
        <f>+IFERROR(SEARCH("pack",Tabla1[[#This Row],[PACK]]),"")</f>
        <v/>
      </c>
    </row>
    <row r="304" spans="1:34" ht="24" customHeight="1" x14ac:dyDescent="0.2">
      <c r="A304" s="50" t="s">
        <v>667</v>
      </c>
      <c r="B304" s="60" t="s">
        <v>668</v>
      </c>
      <c r="C304" s="61" t="s">
        <v>23373</v>
      </c>
      <c r="D304" s="52" t="s">
        <v>9842</v>
      </c>
      <c r="E304" s="53">
        <v>11549.3</v>
      </c>
      <c r="F304" s="23" t="str">
        <f>+IFERROR(VLOOKUP(Tabla1[[#This Row],[Artículo]],'..'!$B$2:$D$569000,3,),"")</f>
        <v/>
      </c>
      <c r="G304" s="24" t="str">
        <f>IF(H304=AF304,"", "Error MC")</f>
        <v>Error MC</v>
      </c>
      <c r="H304" s="62"/>
      <c r="I304" s="54">
        <f>+Tabla1[[#This Row],[MC]]*Tabla1[[#This Row],[Pedido]]*Tabla1[[#This Row],[PVC ]]</f>
        <v>0</v>
      </c>
      <c r="J304" s="26">
        <v>0.21</v>
      </c>
      <c r="K304" s="63"/>
      <c r="L304" s="28" t="s">
        <v>17</v>
      </c>
      <c r="M304" s="53">
        <v>20263.253000000001</v>
      </c>
      <c r="N304" s="64" t="str">
        <f>+IF(Tabla1[[#This Row],[F PMPI]]="SÍ","No","Sí")</f>
        <v>Sí</v>
      </c>
      <c r="O304" s="65">
        <f>+Tabla1[[#This Row],[PVL]]*1.055</f>
        <v>21377.731915</v>
      </c>
      <c r="P304" s="65">
        <f>+Tabla1[[#This Row],[PVL]]*1.43</f>
        <v>28976.451789999999</v>
      </c>
      <c r="Q304" s="66" t="str">
        <f>+HYPERLINK(Tabla1[[#This Row],[PAG]])</f>
        <v>https://todomusica.com.ar/accesorios-de-violin/6493-ab-100-4-4.html</v>
      </c>
      <c r="R304" s="67"/>
      <c r="S304" s="68"/>
      <c r="T304" s="69"/>
      <c r="U304" s="69"/>
      <c r="V304" s="69"/>
      <c r="W304" s="69"/>
      <c r="X304" s="69"/>
      <c r="Y304" s="35"/>
      <c r="Z304" s="35" t="s">
        <v>24421</v>
      </c>
      <c r="AA304" s="36">
        <v>1</v>
      </c>
      <c r="AB304" s="35" t="s">
        <v>27</v>
      </c>
      <c r="AC304" s="35" t="str">
        <f>+IF(Tabla1[[#This Row],[STK]]="no","Sin STK", "STK disponible")</f>
        <v>STK disponible</v>
      </c>
      <c r="AD304" s="35">
        <f>+I304*J304</f>
        <v>0</v>
      </c>
      <c r="AE304" s="35">
        <f>+I304*K304</f>
        <v>0</v>
      </c>
      <c r="AF304" s="36">
        <f>IF(Tabla1[[#This Row],[ref pack]]=1,Tabla1[[#This Row],[Pedido]],LCM(Tabla1[[#This Row],[MC VIEJO]],Tabla1[[#This Row],[Pedido]]))</f>
        <v>1</v>
      </c>
      <c r="AG304" s="36">
        <f>+VLOOKUP(Tabla1[[#This Row],[Artículo]],'.'!$B$2:$D$11481,3,)</f>
        <v>1</v>
      </c>
      <c r="AH304" s="37" t="str">
        <f>+IFERROR(SEARCH("pack",Tabla1[[#This Row],[PACK]]),"")</f>
        <v/>
      </c>
    </row>
    <row r="305" spans="1:34" ht="24" customHeight="1" x14ac:dyDescent="0.2">
      <c r="A305" s="50" t="s">
        <v>667</v>
      </c>
      <c r="B305" s="60" t="s">
        <v>670</v>
      </c>
      <c r="C305" s="61" t="s">
        <v>671</v>
      </c>
      <c r="D305" s="52" t="s">
        <v>9841</v>
      </c>
      <c r="E305" s="53">
        <v>11549.3</v>
      </c>
      <c r="F305" s="23" t="str">
        <f>+IFERROR(VLOOKUP(Tabla1[[#This Row],[Artículo]],'..'!$B$2:$D$569000,3,),"")</f>
        <v/>
      </c>
      <c r="G305" s="24" t="str">
        <f>IF(H305=AF305,"", "Error MC")</f>
        <v>Error MC</v>
      </c>
      <c r="H305" s="62"/>
      <c r="I305" s="54">
        <f>+Tabla1[[#This Row],[MC]]*Tabla1[[#This Row],[Pedido]]*Tabla1[[#This Row],[PVC ]]</f>
        <v>0</v>
      </c>
      <c r="J305" s="26">
        <v>0.21</v>
      </c>
      <c r="K305" s="63"/>
      <c r="L305" s="28" t="s">
        <v>17</v>
      </c>
      <c r="M305" s="53">
        <v>20263.253000000001</v>
      </c>
      <c r="N305" s="64" t="str">
        <f>+IF(Tabla1[[#This Row],[F PMPI]]="SÍ","No","Sí")</f>
        <v>Sí</v>
      </c>
      <c r="O305" s="65">
        <f>+Tabla1[[#This Row],[PVL]]*1.055</f>
        <v>21377.731915</v>
      </c>
      <c r="P305" s="65">
        <f>+Tabla1[[#This Row],[PVL]]*1.43</f>
        <v>28976.451789999999</v>
      </c>
      <c r="Q305" s="66" t="str">
        <f>+HYPERLINK(Tabla1[[#This Row],[PAG]])</f>
        <v>https://todomusica.com.ar/accesorios-de-violin/6490-ab-100-1-2.html</v>
      </c>
      <c r="R305" s="67"/>
      <c r="S305" s="68"/>
      <c r="T305" s="69"/>
      <c r="U305" s="69"/>
      <c r="V305" s="69"/>
      <c r="W305" s="69"/>
      <c r="X305" s="69"/>
      <c r="Y305" s="35"/>
      <c r="Z305" s="35" t="s">
        <v>24422</v>
      </c>
      <c r="AA305" s="36">
        <v>1</v>
      </c>
      <c r="AB305" s="35" t="s">
        <v>27</v>
      </c>
      <c r="AC305" s="35" t="str">
        <f>+IF(Tabla1[[#This Row],[STK]]="no","Sin STK", "STK disponible")</f>
        <v>STK disponible</v>
      </c>
      <c r="AD305" s="35">
        <f>+I305*J305</f>
        <v>0</v>
      </c>
      <c r="AE305" s="35">
        <f>+I305*K305</f>
        <v>0</v>
      </c>
      <c r="AF305" s="36">
        <f>IF(Tabla1[[#This Row],[ref pack]]=1,Tabla1[[#This Row],[Pedido]],LCM(Tabla1[[#This Row],[MC VIEJO]],Tabla1[[#This Row],[Pedido]]))</f>
        <v>1</v>
      </c>
      <c r="AG305" s="36">
        <f>+VLOOKUP(Tabla1[[#This Row],[Artículo]],'.'!$B$2:$D$11481,3,)</f>
        <v>1</v>
      </c>
      <c r="AH305" s="37" t="str">
        <f>+IFERROR(SEARCH("pack",Tabla1[[#This Row],[PACK]]),"")</f>
        <v/>
      </c>
    </row>
    <row r="306" spans="1:34" ht="24" customHeight="1" x14ac:dyDescent="0.2">
      <c r="A306" s="50" t="s">
        <v>667</v>
      </c>
      <c r="B306" s="60" t="s">
        <v>672</v>
      </c>
      <c r="C306" s="61" t="s">
        <v>673</v>
      </c>
      <c r="D306" s="52" t="s">
        <v>9842</v>
      </c>
      <c r="E306" s="53">
        <v>10406.48</v>
      </c>
      <c r="F306" s="23" t="str">
        <f>+IFERROR(VLOOKUP(Tabla1[[#This Row],[Artículo]],'..'!$B$2:$D$569000,3,),"")</f>
        <v/>
      </c>
      <c r="G306" s="24" t="str">
        <f>IF(H306=AF306,"", "Error MC")</f>
        <v>Error MC</v>
      </c>
      <c r="H306" s="62"/>
      <c r="I306" s="54">
        <f>+Tabla1[[#This Row],[MC]]*Tabla1[[#This Row],[Pedido]]*Tabla1[[#This Row],[PVC ]]</f>
        <v>0</v>
      </c>
      <c r="J306" s="26">
        <v>0.21</v>
      </c>
      <c r="K306" s="63"/>
      <c r="L306" s="28" t="s">
        <v>17</v>
      </c>
      <c r="M306" s="53">
        <v>18258.173999999999</v>
      </c>
      <c r="N306" s="64" t="str">
        <f>+IF(Tabla1[[#This Row],[F PMPI]]="SÍ","No","Sí")</f>
        <v>Sí</v>
      </c>
      <c r="O306" s="65">
        <f>+Tabla1[[#This Row],[PVL]]*1.055</f>
        <v>19262.373569999996</v>
      </c>
      <c r="P306" s="65">
        <f>+Tabla1[[#This Row],[PVL]]*1.43</f>
        <v>26109.188819999996</v>
      </c>
      <c r="Q306" s="66" t="str">
        <f>+HYPERLINK(Tabla1[[#This Row],[PAG]])</f>
        <v>https://todomusica.com.ar/accesorios-de-violin/6491-ab-100-1-4.html</v>
      </c>
      <c r="R306" s="67"/>
      <c r="S306" s="68"/>
      <c r="T306" s="69"/>
      <c r="U306" s="69"/>
      <c r="V306" s="69"/>
      <c r="W306" s="69"/>
      <c r="X306" s="69"/>
      <c r="Y306" s="35"/>
      <c r="Z306" s="35" t="s">
        <v>24423</v>
      </c>
      <c r="AA306" s="36">
        <v>1</v>
      </c>
      <c r="AB306" s="35" t="s">
        <v>27</v>
      </c>
      <c r="AC306" s="35" t="str">
        <f>+IF(Tabla1[[#This Row],[STK]]="no","Sin STK", "STK disponible")</f>
        <v>STK disponible</v>
      </c>
      <c r="AD306" s="35">
        <f>+I306*J306</f>
        <v>0</v>
      </c>
      <c r="AE306" s="35">
        <f>+I306*K306</f>
        <v>0</v>
      </c>
      <c r="AF306" s="36">
        <f>IF(Tabla1[[#This Row],[ref pack]]=1,Tabla1[[#This Row],[Pedido]],LCM(Tabla1[[#This Row],[MC VIEJO]],Tabla1[[#This Row],[Pedido]]))</f>
        <v>1</v>
      </c>
      <c r="AG306" s="36">
        <f>+VLOOKUP(Tabla1[[#This Row],[Artículo]],'.'!$B$2:$D$11481,3,)</f>
        <v>1</v>
      </c>
      <c r="AH306" s="37" t="str">
        <f>+IFERROR(SEARCH("pack",Tabla1[[#This Row],[PACK]]),"")</f>
        <v/>
      </c>
    </row>
    <row r="307" spans="1:34" ht="24" customHeight="1" x14ac:dyDescent="0.2">
      <c r="A307" s="50" t="s">
        <v>667</v>
      </c>
      <c r="B307" s="60" t="s">
        <v>674</v>
      </c>
      <c r="C307" s="61" t="s">
        <v>675</v>
      </c>
      <c r="D307" s="52" t="s">
        <v>9841</v>
      </c>
      <c r="E307" s="53">
        <v>11549.3</v>
      </c>
      <c r="F307" s="23" t="str">
        <f>+IFERROR(VLOOKUP(Tabla1[[#This Row],[Artículo]],'..'!$B$2:$D$569000,3,),"")</f>
        <v/>
      </c>
      <c r="G307" s="24" t="str">
        <f>IF(H307=AF307,"", "Error MC")</f>
        <v>Error MC</v>
      </c>
      <c r="H307" s="62"/>
      <c r="I307" s="54">
        <f>+Tabla1[[#This Row],[MC]]*Tabla1[[#This Row],[Pedido]]*Tabla1[[#This Row],[PVC ]]</f>
        <v>0</v>
      </c>
      <c r="J307" s="26">
        <v>0.21</v>
      </c>
      <c r="K307" s="63"/>
      <c r="L307" s="28" t="s">
        <v>17</v>
      </c>
      <c r="M307" s="53">
        <v>20263.253000000001</v>
      </c>
      <c r="N307" s="64" t="str">
        <f>+IF(Tabla1[[#This Row],[F PMPI]]="SÍ","No","Sí")</f>
        <v>Sí</v>
      </c>
      <c r="O307" s="65">
        <f>+Tabla1[[#This Row],[PVL]]*1.055</f>
        <v>21377.731915</v>
      </c>
      <c r="P307" s="65">
        <f>+Tabla1[[#This Row],[PVL]]*1.43</f>
        <v>28976.451789999999</v>
      </c>
      <c r="Q307" s="66" t="str">
        <f>+HYPERLINK(Tabla1[[#This Row],[PAG]])</f>
        <v>https://todomusica.com.ar/accesorios-de-violin/6492-ab-100-3-4.html</v>
      </c>
      <c r="R307" s="67"/>
      <c r="S307" s="68"/>
      <c r="T307" s="69"/>
      <c r="U307" s="69"/>
      <c r="V307" s="69"/>
      <c r="W307" s="69"/>
      <c r="X307" s="69"/>
      <c r="Y307" s="35"/>
      <c r="Z307" s="35" t="s">
        <v>24424</v>
      </c>
      <c r="AA307" s="36">
        <v>1</v>
      </c>
      <c r="AB307" s="35" t="s">
        <v>27</v>
      </c>
      <c r="AC307" s="35" t="str">
        <f>+IF(Tabla1[[#This Row],[STK]]="no","Sin STK", "STK disponible")</f>
        <v>STK disponible</v>
      </c>
      <c r="AD307" s="35">
        <f>+I307*J307</f>
        <v>0</v>
      </c>
      <c r="AE307" s="35">
        <f>+I307*K307</f>
        <v>0</v>
      </c>
      <c r="AF307" s="36">
        <f>IF(Tabla1[[#This Row],[ref pack]]=1,Tabla1[[#This Row],[Pedido]],LCM(Tabla1[[#This Row],[MC VIEJO]],Tabla1[[#This Row],[Pedido]]))</f>
        <v>1</v>
      </c>
      <c r="AG307" s="36">
        <f>+VLOOKUP(Tabla1[[#This Row],[Artículo]],'.'!$B$2:$D$11481,3,)</f>
        <v>1</v>
      </c>
      <c r="AH307" s="37" t="str">
        <f>+IFERROR(SEARCH("pack",Tabla1[[#This Row],[PACK]]),"")</f>
        <v/>
      </c>
    </row>
    <row r="308" spans="1:34" ht="24" customHeight="1" x14ac:dyDescent="0.2">
      <c r="A308" s="50" t="s">
        <v>667</v>
      </c>
      <c r="B308" s="60" t="s">
        <v>676</v>
      </c>
      <c r="C308" s="61" t="s">
        <v>677</v>
      </c>
      <c r="D308" s="52" t="s">
        <v>27</v>
      </c>
      <c r="E308" s="53">
        <v>10406.48</v>
      </c>
      <c r="F308" s="23" t="str">
        <f>+IFERROR(VLOOKUP(Tabla1[[#This Row],[Artículo]],'..'!$B$2:$D$569000,3,),"")</f>
        <v/>
      </c>
      <c r="G308" s="24" t="str">
        <f>IF(H308=AF308,"", "Error MC")</f>
        <v>Error MC</v>
      </c>
      <c r="H308" s="62"/>
      <c r="I308" s="54">
        <f>+Tabla1[[#This Row],[MC]]*Tabla1[[#This Row],[Pedido]]*Tabla1[[#This Row],[PVC ]]</f>
        <v>0</v>
      </c>
      <c r="J308" s="26">
        <v>0.21</v>
      </c>
      <c r="K308" s="63"/>
      <c r="L308" s="28" t="s">
        <v>17</v>
      </c>
      <c r="M308" s="53">
        <v>18258.173999999999</v>
      </c>
      <c r="N308" s="64" t="str">
        <f>+IF(Tabla1[[#This Row],[F PMPI]]="SÍ","No","Sí")</f>
        <v>Sí</v>
      </c>
      <c r="O308" s="65">
        <f>+Tabla1[[#This Row],[PVL]]*1.055</f>
        <v>19262.373569999996</v>
      </c>
      <c r="P308" s="65">
        <f>+Tabla1[[#This Row],[PVL]]*1.43</f>
        <v>26109.188819999996</v>
      </c>
      <c r="Q308" s="66" t="str">
        <f>+HYPERLINK(Tabla1[[#This Row],[PAG]])</f>
        <v>https://todomusica.com.ar/accesorios-de-violin/6493-ab-100-4-4.html</v>
      </c>
      <c r="R308" s="67"/>
      <c r="S308" s="68"/>
      <c r="T308" s="69"/>
      <c r="U308" s="69"/>
      <c r="V308" s="69"/>
      <c r="W308" s="69"/>
      <c r="X308" s="69"/>
      <c r="Y308" s="35"/>
      <c r="Z308" s="35" t="s">
        <v>24421</v>
      </c>
      <c r="AA308" s="36">
        <v>1</v>
      </c>
      <c r="AB308" s="35" t="s">
        <v>27</v>
      </c>
      <c r="AC308" s="35" t="str">
        <f>+IF(Tabla1[[#This Row],[STK]]="no","Sin STK", "STK disponible")</f>
        <v>Sin STK</v>
      </c>
      <c r="AD308" s="35">
        <f>+I308*J308</f>
        <v>0</v>
      </c>
      <c r="AE308" s="35">
        <f>+I308*K308</f>
        <v>0</v>
      </c>
      <c r="AF308" s="36">
        <f>IF(Tabla1[[#This Row],[ref pack]]=1,Tabla1[[#This Row],[Pedido]],LCM(Tabla1[[#This Row],[MC VIEJO]],Tabla1[[#This Row],[Pedido]]))</f>
        <v>1</v>
      </c>
      <c r="AG308" s="36">
        <f>+VLOOKUP(Tabla1[[#This Row],[Artículo]],'.'!$B$2:$D$11481,3,)</f>
        <v>1</v>
      </c>
      <c r="AH308" s="37" t="str">
        <f>+IFERROR(SEARCH("pack",Tabla1[[#This Row],[PACK]]),"")</f>
        <v/>
      </c>
    </row>
    <row r="309" spans="1:34" ht="24" customHeight="1" x14ac:dyDescent="0.2">
      <c r="A309" s="50" t="s">
        <v>667</v>
      </c>
      <c r="B309" s="60" t="s">
        <v>678</v>
      </c>
      <c r="C309" s="61" t="s">
        <v>679</v>
      </c>
      <c r="D309" s="52" t="s">
        <v>27</v>
      </c>
      <c r="E309" s="53">
        <v>28543.22</v>
      </c>
      <c r="F309" s="23" t="str">
        <f>+IFERROR(VLOOKUP(Tabla1[[#This Row],[Artículo]],'..'!$B$2:$D$569000,3,),"")</f>
        <v/>
      </c>
      <c r="G309" s="24" t="str">
        <f>IF(H309=AF309,"", "Error MC")</f>
        <v>Error MC</v>
      </c>
      <c r="H309" s="62"/>
      <c r="I309" s="54">
        <f>+Tabla1[[#This Row],[MC]]*Tabla1[[#This Row],[Pedido]]*Tabla1[[#This Row],[PVC ]]</f>
        <v>0</v>
      </c>
      <c r="J309" s="26">
        <v>0.21</v>
      </c>
      <c r="K309" s="63"/>
      <c r="L309" s="28" t="s">
        <v>17</v>
      </c>
      <c r="M309" s="53">
        <v>50079.080999999998</v>
      </c>
      <c r="N309" s="64" t="str">
        <f>+IF(Tabla1[[#This Row],[F PMPI]]="SÍ","No","Sí")</f>
        <v>Sí</v>
      </c>
      <c r="O309" s="65">
        <f>+Tabla1[[#This Row],[PVL]]*1.055</f>
        <v>52833.430454999994</v>
      </c>
      <c r="P309" s="65">
        <f>+Tabla1[[#This Row],[PVL]]*1.43</f>
        <v>71613.085829999996</v>
      </c>
      <c r="Q309" s="66" t="str">
        <f>+HYPERLINK(Tabla1[[#This Row],[PAG]])</f>
        <v>https://todomusica.com.ar/accesorios-de-violin/6494-ab-100b.html</v>
      </c>
      <c r="R309" s="67"/>
      <c r="S309" s="68"/>
      <c r="T309" s="69"/>
      <c r="U309" s="69"/>
      <c r="V309" s="69"/>
      <c r="W309" s="69"/>
      <c r="X309" s="69"/>
      <c r="Y309" s="35"/>
      <c r="Z309" s="35" t="s">
        <v>24425</v>
      </c>
      <c r="AA309" s="36">
        <v>1</v>
      </c>
      <c r="AB309" s="35" t="s">
        <v>27</v>
      </c>
      <c r="AC309" s="35" t="str">
        <f>+IF(Tabla1[[#This Row],[STK]]="no","Sin STK", "STK disponible")</f>
        <v>Sin STK</v>
      </c>
      <c r="AD309" s="35">
        <f>+I309*J309</f>
        <v>0</v>
      </c>
      <c r="AE309" s="35">
        <f>+I309*K309</f>
        <v>0</v>
      </c>
      <c r="AF309" s="36">
        <f>IF(Tabla1[[#This Row],[ref pack]]=1,Tabla1[[#This Row],[Pedido]],LCM(Tabla1[[#This Row],[MC VIEJO]],Tabla1[[#This Row],[Pedido]]))</f>
        <v>1</v>
      </c>
      <c r="AG309" s="36">
        <f>+VLOOKUP(Tabla1[[#This Row],[Artículo]],'.'!$B$2:$D$11481,3,)</f>
        <v>1</v>
      </c>
      <c r="AH309" s="37" t="str">
        <f>+IFERROR(SEARCH("pack",Tabla1[[#This Row],[PACK]]),"")</f>
        <v/>
      </c>
    </row>
    <row r="310" spans="1:34" ht="24" customHeight="1" x14ac:dyDescent="0.2">
      <c r="A310" s="50" t="s">
        <v>667</v>
      </c>
      <c r="B310" s="60" t="s">
        <v>680</v>
      </c>
      <c r="C310" s="61" t="s">
        <v>681</v>
      </c>
      <c r="D310" s="52" t="s">
        <v>9842</v>
      </c>
      <c r="E310" s="53">
        <v>28543.22</v>
      </c>
      <c r="F310" s="23" t="str">
        <f>+IFERROR(VLOOKUP(Tabla1[[#This Row],[Artículo]],'..'!$B$2:$D$569000,3,),"")</f>
        <v/>
      </c>
      <c r="G310" s="24" t="str">
        <f>IF(H310=AF310,"", "Error MC")</f>
        <v>Error MC</v>
      </c>
      <c r="H310" s="62"/>
      <c r="I310" s="54">
        <f>+Tabla1[[#This Row],[MC]]*Tabla1[[#This Row],[Pedido]]*Tabla1[[#This Row],[PVC ]]</f>
        <v>0</v>
      </c>
      <c r="J310" s="26">
        <v>0.21</v>
      </c>
      <c r="K310" s="63"/>
      <c r="L310" s="28" t="s">
        <v>17</v>
      </c>
      <c r="M310" s="53">
        <v>50079.080999999998</v>
      </c>
      <c r="N310" s="64" t="str">
        <f>+IF(Tabla1[[#This Row],[F PMPI]]="SÍ","No","Sí")</f>
        <v>Sí</v>
      </c>
      <c r="O310" s="65">
        <f>+Tabla1[[#This Row],[PVL]]*1.055</f>
        <v>52833.430454999994</v>
      </c>
      <c r="P310" s="65">
        <f>+Tabla1[[#This Row],[PVL]]*1.43</f>
        <v>71613.085829999996</v>
      </c>
      <c r="Q310" s="66" t="str">
        <f>+HYPERLINK(Tabla1[[#This Row],[PAG]])</f>
        <v>https://todomusica.com.ar/accesorios-de-violin/6495-ab-100bs.html</v>
      </c>
      <c r="R310" s="67"/>
      <c r="S310" s="68"/>
      <c r="T310" s="69"/>
      <c r="U310" s="69"/>
      <c r="V310" s="69"/>
      <c r="W310" s="69"/>
      <c r="X310" s="69"/>
      <c r="Y310" s="35"/>
      <c r="Z310" s="35" t="s">
        <v>24426</v>
      </c>
      <c r="AA310" s="36">
        <v>1</v>
      </c>
      <c r="AB310" s="35" t="s">
        <v>27</v>
      </c>
      <c r="AC310" s="35" t="str">
        <f>+IF(Tabla1[[#This Row],[STK]]="no","Sin STK", "STK disponible")</f>
        <v>STK disponible</v>
      </c>
      <c r="AD310" s="35">
        <f>+I310*J310</f>
        <v>0</v>
      </c>
      <c r="AE310" s="35">
        <f>+I310*K310</f>
        <v>0</v>
      </c>
      <c r="AF310" s="36">
        <f>IF(Tabla1[[#This Row],[ref pack]]=1,Tabla1[[#This Row],[Pedido]],LCM(Tabla1[[#This Row],[MC VIEJO]],Tabla1[[#This Row],[Pedido]]))</f>
        <v>1</v>
      </c>
      <c r="AG310" s="36">
        <f>+VLOOKUP(Tabla1[[#This Row],[Artículo]],'.'!$B$2:$D$11481,3,)</f>
        <v>1</v>
      </c>
      <c r="AH310" s="37" t="str">
        <f>+IFERROR(SEARCH("pack",Tabla1[[#This Row],[PACK]]),"")</f>
        <v/>
      </c>
    </row>
    <row r="311" spans="1:34" ht="24" customHeight="1" x14ac:dyDescent="0.2">
      <c r="A311" s="50" t="s">
        <v>667</v>
      </c>
      <c r="B311" s="60" t="s">
        <v>682</v>
      </c>
      <c r="C311" s="61" t="s">
        <v>23374</v>
      </c>
      <c r="D311" s="52" t="s">
        <v>9842</v>
      </c>
      <c r="E311" s="53">
        <v>18915</v>
      </c>
      <c r="F311" s="23" t="str">
        <f>+IFERROR(VLOOKUP(Tabla1[[#This Row],[Artículo]],'..'!$B$2:$D$569000,3,),"")</f>
        <v/>
      </c>
      <c r="G311" s="24" t="str">
        <f>IF(H311=AF311,"", "Error MC")</f>
        <v>Error MC</v>
      </c>
      <c r="H311" s="62"/>
      <c r="I311" s="54">
        <f>+Tabla1[[#This Row],[MC]]*Tabla1[[#This Row],[Pedido]]*Tabla1[[#This Row],[PVC ]]</f>
        <v>0</v>
      </c>
      <c r="J311" s="26">
        <v>0.21</v>
      </c>
      <c r="K311" s="63"/>
      <c r="L311" s="28" t="s">
        <v>17</v>
      </c>
      <c r="M311" s="53">
        <v>33186.368000000002</v>
      </c>
      <c r="N311" s="64" t="str">
        <f>+IF(Tabla1[[#This Row],[F PMPI]]="SÍ","No","Sí")</f>
        <v>Sí</v>
      </c>
      <c r="O311" s="65">
        <f>+Tabla1[[#This Row],[PVL]]*1.055</f>
        <v>35011.618240000003</v>
      </c>
      <c r="P311" s="65">
        <f>+Tabla1[[#This Row],[PVL]]*1.43</f>
        <v>47456.506240000002</v>
      </c>
      <c r="Q311" s="66" t="str">
        <f>+HYPERLINK(Tabla1[[#This Row],[PAG]])</f>
        <v/>
      </c>
      <c r="R311" s="67"/>
      <c r="S311" s="68"/>
      <c r="T311" s="69"/>
      <c r="U311" s="69"/>
      <c r="V311" s="69"/>
      <c r="W311" s="69"/>
      <c r="X311" s="69"/>
      <c r="Y311" s="35"/>
      <c r="Z311" s="35" t="s">
        <v>65</v>
      </c>
      <c r="AA311" s="36">
        <v>1</v>
      </c>
      <c r="AB311" s="35" t="s">
        <v>27</v>
      </c>
      <c r="AC311" s="35" t="str">
        <f>+IF(Tabla1[[#This Row],[STK]]="no","Sin STK", "STK disponible")</f>
        <v>STK disponible</v>
      </c>
      <c r="AD311" s="35">
        <f>+I311*J311</f>
        <v>0</v>
      </c>
      <c r="AE311" s="35">
        <f>+I311*K311</f>
        <v>0</v>
      </c>
      <c r="AF311" s="36">
        <f>IF(Tabla1[[#This Row],[ref pack]]=1,Tabla1[[#This Row],[Pedido]],LCM(Tabla1[[#This Row],[MC VIEJO]],Tabla1[[#This Row],[Pedido]]))</f>
        <v>1</v>
      </c>
      <c r="AG311" s="36">
        <f>+VLOOKUP(Tabla1[[#This Row],[Artículo]],'.'!$B$2:$D$11481,3,)</f>
        <v>1</v>
      </c>
      <c r="AH311" s="37" t="str">
        <f>+IFERROR(SEARCH("pack",Tabla1[[#This Row],[PACK]]),"")</f>
        <v/>
      </c>
    </row>
    <row r="312" spans="1:34" ht="24" customHeight="1" x14ac:dyDescent="0.2">
      <c r="A312" s="50" t="s">
        <v>667</v>
      </c>
      <c r="B312" s="60" t="s">
        <v>684</v>
      </c>
      <c r="C312" s="61" t="s">
        <v>23375</v>
      </c>
      <c r="D312" s="52" t="s">
        <v>9841</v>
      </c>
      <c r="E312" s="53">
        <v>18915</v>
      </c>
      <c r="F312" s="23" t="str">
        <f>+IFERROR(VLOOKUP(Tabla1[[#This Row],[Artículo]],'..'!$B$2:$D$569000,3,),"")</f>
        <v/>
      </c>
      <c r="G312" s="24" t="str">
        <f>IF(H312=AF312,"", "Error MC")</f>
        <v>Error MC</v>
      </c>
      <c r="H312" s="62"/>
      <c r="I312" s="54">
        <f>+Tabla1[[#This Row],[MC]]*Tabla1[[#This Row],[Pedido]]*Tabla1[[#This Row],[PVC ]]</f>
        <v>0</v>
      </c>
      <c r="J312" s="26">
        <v>0.21</v>
      </c>
      <c r="K312" s="63"/>
      <c r="L312" s="28" t="s">
        <v>17</v>
      </c>
      <c r="M312" s="53">
        <v>33186.368000000002</v>
      </c>
      <c r="N312" s="64" t="str">
        <f>+IF(Tabla1[[#This Row],[F PMPI]]="SÍ","No","Sí")</f>
        <v>Sí</v>
      </c>
      <c r="O312" s="65">
        <f>+Tabla1[[#This Row],[PVL]]*1.055</f>
        <v>35011.618240000003</v>
      </c>
      <c r="P312" s="65">
        <f>+Tabla1[[#This Row],[PVL]]*1.43</f>
        <v>47456.506240000002</v>
      </c>
      <c r="Q312" s="66" t="str">
        <f>+HYPERLINK(Tabla1[[#This Row],[PAG]])</f>
        <v/>
      </c>
      <c r="R312" s="67"/>
      <c r="S312" s="68"/>
      <c r="T312" s="69"/>
      <c r="U312" s="69"/>
      <c r="V312" s="69"/>
      <c r="W312" s="69"/>
      <c r="X312" s="69"/>
      <c r="Y312" s="35"/>
      <c r="Z312" s="35" t="s">
        <v>65</v>
      </c>
      <c r="AA312" s="36">
        <v>1</v>
      </c>
      <c r="AB312" s="35" t="s">
        <v>27</v>
      </c>
      <c r="AC312" s="35" t="str">
        <f>+IF(Tabla1[[#This Row],[STK]]="no","Sin STK", "STK disponible")</f>
        <v>STK disponible</v>
      </c>
      <c r="AD312" s="35">
        <f>+I312*J312</f>
        <v>0</v>
      </c>
      <c r="AE312" s="35">
        <f>+I312*K312</f>
        <v>0</v>
      </c>
      <c r="AF312" s="36">
        <f>IF(Tabla1[[#This Row],[ref pack]]=1,Tabla1[[#This Row],[Pedido]],LCM(Tabla1[[#This Row],[MC VIEJO]],Tabla1[[#This Row],[Pedido]]))</f>
        <v>1</v>
      </c>
      <c r="AG312" s="36">
        <f>+VLOOKUP(Tabla1[[#This Row],[Artículo]],'.'!$B$2:$D$11481,3,)</f>
        <v>1</v>
      </c>
      <c r="AH312" s="37" t="str">
        <f>+IFERROR(SEARCH("pack",Tabla1[[#This Row],[PACK]]),"")</f>
        <v/>
      </c>
    </row>
    <row r="313" spans="1:34" ht="24" customHeight="1" x14ac:dyDescent="0.2">
      <c r="A313" s="50" t="s">
        <v>667</v>
      </c>
      <c r="B313" s="60" t="s">
        <v>686</v>
      </c>
      <c r="C313" s="61" t="s">
        <v>23376</v>
      </c>
      <c r="D313" s="52" t="s">
        <v>9841</v>
      </c>
      <c r="E313" s="53">
        <v>18915</v>
      </c>
      <c r="F313" s="23" t="str">
        <f>+IFERROR(VLOOKUP(Tabla1[[#This Row],[Artículo]],'..'!$B$2:$D$569000,3,),"")</f>
        <v/>
      </c>
      <c r="G313" s="24" t="str">
        <f>IF(H313=AF313,"", "Error MC")</f>
        <v>Error MC</v>
      </c>
      <c r="H313" s="62"/>
      <c r="I313" s="54">
        <f>+Tabla1[[#This Row],[MC]]*Tabla1[[#This Row],[Pedido]]*Tabla1[[#This Row],[PVC ]]</f>
        <v>0</v>
      </c>
      <c r="J313" s="26">
        <v>0.21</v>
      </c>
      <c r="K313" s="63"/>
      <c r="L313" s="28" t="s">
        <v>17</v>
      </c>
      <c r="M313" s="53">
        <v>33186.368000000002</v>
      </c>
      <c r="N313" s="64" t="str">
        <f>+IF(Tabla1[[#This Row],[F PMPI]]="SÍ","No","Sí")</f>
        <v>Sí</v>
      </c>
      <c r="O313" s="65">
        <f>+Tabla1[[#This Row],[PVL]]*1.055</f>
        <v>35011.618240000003</v>
      </c>
      <c r="P313" s="65">
        <f>+Tabla1[[#This Row],[PVL]]*1.43</f>
        <v>47456.506240000002</v>
      </c>
      <c r="Q313" s="66" t="str">
        <f>+HYPERLINK(Tabla1[[#This Row],[PAG]])</f>
        <v/>
      </c>
      <c r="R313" s="67"/>
      <c r="S313" s="68"/>
      <c r="T313" s="69"/>
      <c r="U313" s="69"/>
      <c r="V313" s="69"/>
      <c r="W313" s="69"/>
      <c r="X313" s="69"/>
      <c r="Y313" s="35"/>
      <c r="Z313" s="35" t="s">
        <v>65</v>
      </c>
      <c r="AA313" s="36">
        <v>1</v>
      </c>
      <c r="AB313" s="35" t="s">
        <v>27</v>
      </c>
      <c r="AC313" s="35" t="str">
        <f>+IF(Tabla1[[#This Row],[STK]]="no","Sin STK", "STK disponible")</f>
        <v>STK disponible</v>
      </c>
      <c r="AD313" s="35">
        <f>+I313*J313</f>
        <v>0</v>
      </c>
      <c r="AE313" s="35">
        <f>+I313*K313</f>
        <v>0</v>
      </c>
      <c r="AF313" s="36">
        <f>IF(Tabla1[[#This Row],[ref pack]]=1,Tabla1[[#This Row],[Pedido]],LCM(Tabla1[[#This Row],[MC VIEJO]],Tabla1[[#This Row],[Pedido]]))</f>
        <v>1</v>
      </c>
      <c r="AG313" s="36">
        <f>+VLOOKUP(Tabla1[[#This Row],[Artículo]],'.'!$B$2:$D$11481,3,)</f>
        <v>1</v>
      </c>
      <c r="AH313" s="37" t="str">
        <f>+IFERROR(SEARCH("pack",Tabla1[[#This Row],[PACK]]),"")</f>
        <v/>
      </c>
    </row>
    <row r="314" spans="1:34" ht="24" customHeight="1" x14ac:dyDescent="0.2">
      <c r="A314" s="50" t="s">
        <v>667</v>
      </c>
      <c r="B314" s="60" t="s">
        <v>688</v>
      </c>
      <c r="C314" s="61" t="s">
        <v>23377</v>
      </c>
      <c r="D314" s="52" t="s">
        <v>9841</v>
      </c>
      <c r="E314" s="53">
        <v>13240.44</v>
      </c>
      <c r="F314" s="23" t="str">
        <f>+IFERROR(VLOOKUP(Tabla1[[#This Row],[Artículo]],'..'!$B$2:$D$569000,3,),"")</f>
        <v/>
      </c>
      <c r="G314" s="24" t="str">
        <f>IF(H314=AF314,"", "Error MC")</f>
        <v>Error MC</v>
      </c>
      <c r="H314" s="62"/>
      <c r="I314" s="54">
        <f>+Tabla1[[#This Row],[MC]]*Tabla1[[#This Row],[Pedido]]*Tabla1[[#This Row],[PVC ]]</f>
        <v>0</v>
      </c>
      <c r="J314" s="26">
        <v>0.21</v>
      </c>
      <c r="K314" s="63"/>
      <c r="L314" s="28" t="s">
        <v>17</v>
      </c>
      <c r="M314" s="53">
        <v>23230.353999999999</v>
      </c>
      <c r="N314" s="64" t="str">
        <f>+IF(Tabla1[[#This Row],[F PMPI]]="SÍ","No","Sí")</f>
        <v>Sí</v>
      </c>
      <c r="O314" s="65">
        <f>+Tabla1[[#This Row],[PVL]]*1.055</f>
        <v>24508.023469999996</v>
      </c>
      <c r="P314" s="65">
        <f>+Tabla1[[#This Row],[PVL]]*1.43</f>
        <v>33219.406219999997</v>
      </c>
      <c r="Q314" s="66" t="str">
        <f>+HYPERLINK(Tabla1[[#This Row],[PAG]])</f>
        <v/>
      </c>
      <c r="R314" s="67"/>
      <c r="S314" s="68"/>
      <c r="T314" s="69"/>
      <c r="U314" s="69"/>
      <c r="V314" s="69"/>
      <c r="W314" s="69"/>
      <c r="X314" s="69"/>
      <c r="Y314" s="35"/>
      <c r="Z314" s="35" t="s">
        <v>65</v>
      </c>
      <c r="AA314" s="36">
        <v>1</v>
      </c>
      <c r="AB314" s="35" t="s">
        <v>27</v>
      </c>
      <c r="AC314" s="35" t="str">
        <f>+IF(Tabla1[[#This Row],[STK]]="no","Sin STK", "STK disponible")</f>
        <v>STK disponible</v>
      </c>
      <c r="AD314" s="35">
        <f>+I314*J314</f>
        <v>0</v>
      </c>
      <c r="AE314" s="35">
        <f>+I314*K314</f>
        <v>0</v>
      </c>
      <c r="AF314" s="36">
        <f>IF(Tabla1[[#This Row],[ref pack]]=1,Tabla1[[#This Row],[Pedido]],LCM(Tabla1[[#This Row],[MC VIEJO]],Tabla1[[#This Row],[Pedido]]))</f>
        <v>1</v>
      </c>
      <c r="AG314" s="36">
        <f>+VLOOKUP(Tabla1[[#This Row],[Artículo]],'.'!$B$2:$D$11481,3,)</f>
        <v>1</v>
      </c>
      <c r="AH314" s="37" t="str">
        <f>+IFERROR(SEARCH("pack",Tabla1[[#This Row],[PACK]]),"")</f>
        <v/>
      </c>
    </row>
    <row r="315" spans="1:34" ht="24" customHeight="1" x14ac:dyDescent="0.2">
      <c r="A315" s="50" t="s">
        <v>667</v>
      </c>
      <c r="B315" s="60" t="s">
        <v>690</v>
      </c>
      <c r="C315" s="61" t="s">
        <v>691</v>
      </c>
      <c r="D315" s="52" t="s">
        <v>9841</v>
      </c>
      <c r="E315" s="53">
        <v>103936.86</v>
      </c>
      <c r="F315" s="23" t="str">
        <f>+IFERROR(VLOOKUP(Tabla1[[#This Row],[Artículo]],'..'!$B$2:$D$569000,3,),"")</f>
        <v/>
      </c>
      <c r="G315" s="24" t="str">
        <f>IF(H315=AF315,"", "Error MC")</f>
        <v>Error MC</v>
      </c>
      <c r="H315" s="62"/>
      <c r="I315" s="54">
        <f>+Tabla1[[#This Row],[MC]]*Tabla1[[#This Row],[Pedido]]*Tabla1[[#This Row],[PVC ]]</f>
        <v>0</v>
      </c>
      <c r="J315" s="26">
        <v>0.21</v>
      </c>
      <c r="K315" s="63"/>
      <c r="L315" s="28" t="s">
        <v>17</v>
      </c>
      <c r="M315" s="53">
        <v>182357.22500000001</v>
      </c>
      <c r="N315" s="64" t="str">
        <f>+IF(Tabla1[[#This Row],[F PMPI]]="SÍ","No","Sí")</f>
        <v>Sí</v>
      </c>
      <c r="O315" s="65">
        <f>+Tabla1[[#This Row],[PVL]]*1.055</f>
        <v>192386.87237500001</v>
      </c>
      <c r="P315" s="65">
        <f>+Tabla1[[#This Row],[PVL]]*1.43</f>
        <v>260770.83174999998</v>
      </c>
      <c r="Q315" s="66" t="str">
        <f>+HYPERLINK(Tabla1[[#This Row],[PAG]])</f>
        <v>https://todomusica.com.ar/accesorios-de-violin/6622-lb-20.html</v>
      </c>
      <c r="R315" s="67"/>
      <c r="S315" s="68"/>
      <c r="T315" s="69"/>
      <c r="U315" s="69"/>
      <c r="V315" s="69"/>
      <c r="W315" s="69"/>
      <c r="X315" s="69"/>
      <c r="Y315" s="35"/>
      <c r="Z315" s="35" t="s">
        <v>24427</v>
      </c>
      <c r="AA315" s="36">
        <v>1</v>
      </c>
      <c r="AB315" s="35" t="s">
        <v>27</v>
      </c>
      <c r="AC315" s="35" t="str">
        <f>+IF(Tabla1[[#This Row],[STK]]="no","Sin STK", "STK disponible")</f>
        <v>STK disponible</v>
      </c>
      <c r="AD315" s="35">
        <f>+I315*J315</f>
        <v>0</v>
      </c>
      <c r="AE315" s="35">
        <f>+I315*K315</f>
        <v>0</v>
      </c>
      <c r="AF315" s="36">
        <f>IF(Tabla1[[#This Row],[ref pack]]=1,Tabla1[[#This Row],[Pedido]],LCM(Tabla1[[#This Row],[MC VIEJO]],Tabla1[[#This Row],[Pedido]]))</f>
        <v>1</v>
      </c>
      <c r="AG315" s="36">
        <f>+VLOOKUP(Tabla1[[#This Row],[Artículo]],'.'!$B$2:$D$11481,3,)</f>
        <v>1</v>
      </c>
      <c r="AH315" s="37" t="str">
        <f>+IFERROR(SEARCH("pack",Tabla1[[#This Row],[PACK]]),"")</f>
        <v/>
      </c>
    </row>
    <row r="316" spans="1:34" ht="24" customHeight="1" x14ac:dyDescent="0.2">
      <c r="A316" s="50" t="s">
        <v>667</v>
      </c>
      <c r="B316" s="60" t="s">
        <v>692</v>
      </c>
      <c r="C316" s="61" t="s">
        <v>693</v>
      </c>
      <c r="D316" s="52" t="s">
        <v>9841</v>
      </c>
      <c r="E316" s="53">
        <v>133025.32</v>
      </c>
      <c r="F316" s="23" t="str">
        <f>+IFERROR(VLOOKUP(Tabla1[[#This Row],[Artículo]],'..'!$B$2:$D$569000,3,),"")</f>
        <v/>
      </c>
      <c r="G316" s="24" t="str">
        <f>IF(H316=AF316,"", "Error MC")</f>
        <v>Error MC</v>
      </c>
      <c r="H316" s="62"/>
      <c r="I316" s="54">
        <f>+Tabla1[[#This Row],[MC]]*Tabla1[[#This Row],[Pedido]]*Tabla1[[#This Row],[PVC ]]</f>
        <v>0</v>
      </c>
      <c r="J316" s="26">
        <v>0.21</v>
      </c>
      <c r="K316" s="63"/>
      <c r="L316" s="28" t="s">
        <v>17</v>
      </c>
      <c r="M316" s="53">
        <v>233392.91899999999</v>
      </c>
      <c r="N316" s="64" t="str">
        <f>+IF(Tabla1[[#This Row],[F PMPI]]="SÍ","No","Sí")</f>
        <v>Sí</v>
      </c>
      <c r="O316" s="65">
        <f>+Tabla1[[#This Row],[PVL]]*1.055</f>
        <v>246229.52954499997</v>
      </c>
      <c r="P316" s="65">
        <f>+Tabla1[[#This Row],[PVL]]*1.43</f>
        <v>333751.87416999997</v>
      </c>
      <c r="Q316" s="66" t="str">
        <f>+HYPERLINK(Tabla1[[#This Row],[PAG]])</f>
        <v>https://todomusica.com.ar/accesorios-de-violin/6623-lb-20c.html</v>
      </c>
      <c r="R316" s="67"/>
      <c r="S316" s="68"/>
      <c r="T316" s="69"/>
      <c r="U316" s="69"/>
      <c r="V316" s="69"/>
      <c r="W316" s="69"/>
      <c r="X316" s="69"/>
      <c r="Y316" s="35"/>
      <c r="Z316" s="35" t="s">
        <v>24428</v>
      </c>
      <c r="AA316" s="36">
        <v>1</v>
      </c>
      <c r="AB316" s="35" t="s">
        <v>27</v>
      </c>
      <c r="AC316" s="35" t="str">
        <f>+IF(Tabla1[[#This Row],[STK]]="no","Sin STK", "STK disponible")</f>
        <v>STK disponible</v>
      </c>
      <c r="AD316" s="35">
        <f>+I316*J316</f>
        <v>0</v>
      </c>
      <c r="AE316" s="35">
        <f>+I316*K316</f>
        <v>0</v>
      </c>
      <c r="AF316" s="36">
        <f>IF(Tabla1[[#This Row],[ref pack]]=1,Tabla1[[#This Row],[Pedido]],LCM(Tabla1[[#This Row],[MC VIEJO]],Tabla1[[#This Row],[Pedido]]))</f>
        <v>1</v>
      </c>
      <c r="AG316" s="36">
        <f>+VLOOKUP(Tabla1[[#This Row],[Artículo]],'.'!$B$2:$D$11481,3,)</f>
        <v>1</v>
      </c>
      <c r="AH316" s="37" t="str">
        <f>+IFERROR(SEARCH("pack",Tabla1[[#This Row],[PACK]]),"")</f>
        <v/>
      </c>
    </row>
    <row r="317" spans="1:34" ht="24" customHeight="1" x14ac:dyDescent="0.2">
      <c r="A317" s="50" t="s">
        <v>667</v>
      </c>
      <c r="B317" s="60" t="s">
        <v>694</v>
      </c>
      <c r="C317" s="61" t="s">
        <v>695</v>
      </c>
      <c r="D317" s="52" t="s">
        <v>9841</v>
      </c>
      <c r="E317" s="53">
        <v>117362.66</v>
      </c>
      <c r="F317" s="23" t="str">
        <f>+IFERROR(VLOOKUP(Tabla1[[#This Row],[Artículo]],'..'!$B$2:$D$569000,3,),"")</f>
        <v/>
      </c>
      <c r="G317" s="24" t="str">
        <f>IF(H317=AF317,"", "Error MC")</f>
        <v>Error MC</v>
      </c>
      <c r="H317" s="62"/>
      <c r="I317" s="54">
        <f>+Tabla1[[#This Row],[MC]]*Tabla1[[#This Row],[Pedido]]*Tabla1[[#This Row],[PVC ]]</f>
        <v>0</v>
      </c>
      <c r="J317" s="26">
        <v>0.21</v>
      </c>
      <c r="K317" s="63"/>
      <c r="L317" s="28" t="s">
        <v>17</v>
      </c>
      <c r="M317" s="53">
        <v>205912.791</v>
      </c>
      <c r="N317" s="64" t="str">
        <f>+IF(Tabla1[[#This Row],[F PMPI]]="SÍ","No","Sí")</f>
        <v>Sí</v>
      </c>
      <c r="O317" s="65">
        <f>+Tabla1[[#This Row],[PVL]]*1.055</f>
        <v>217237.99450499998</v>
      </c>
      <c r="P317" s="65">
        <f>+Tabla1[[#This Row],[PVL]]*1.43</f>
        <v>294455.29112999997</v>
      </c>
      <c r="Q317" s="66" t="str">
        <f>+HYPERLINK(Tabla1[[#This Row],[PAG]])</f>
        <v>https://todomusica.com.ar/accesorios-de-violin/6624-lb-20v.html</v>
      </c>
      <c r="R317" s="67"/>
      <c r="S317" s="68"/>
      <c r="T317" s="69"/>
      <c r="U317" s="69"/>
      <c r="V317" s="69"/>
      <c r="W317" s="69"/>
      <c r="X317" s="69"/>
      <c r="Y317" s="35"/>
      <c r="Z317" s="35" t="s">
        <v>24429</v>
      </c>
      <c r="AA317" s="36">
        <v>1</v>
      </c>
      <c r="AB317" s="35" t="s">
        <v>27</v>
      </c>
      <c r="AC317" s="35" t="str">
        <f>+IF(Tabla1[[#This Row],[STK]]="no","Sin STK", "STK disponible")</f>
        <v>STK disponible</v>
      </c>
      <c r="AD317" s="35">
        <f>+I317*J317</f>
        <v>0</v>
      </c>
      <c r="AE317" s="35">
        <f>+I317*K317</f>
        <v>0</v>
      </c>
      <c r="AF317" s="36">
        <f>IF(Tabla1[[#This Row],[ref pack]]=1,Tabla1[[#This Row],[Pedido]],LCM(Tabla1[[#This Row],[MC VIEJO]],Tabla1[[#This Row],[Pedido]]))</f>
        <v>1</v>
      </c>
      <c r="AG317" s="36">
        <f>+VLOOKUP(Tabla1[[#This Row],[Artículo]],'.'!$B$2:$D$11481,3,)</f>
        <v>1</v>
      </c>
      <c r="AH317" s="37" t="str">
        <f>+IFERROR(SEARCH("pack",Tabla1[[#This Row],[PACK]]),"")</f>
        <v/>
      </c>
    </row>
    <row r="318" spans="1:34" ht="24" customHeight="1" x14ac:dyDescent="0.2">
      <c r="A318" s="50" t="s">
        <v>667</v>
      </c>
      <c r="B318" s="60" t="s">
        <v>696</v>
      </c>
      <c r="C318" s="61" t="s">
        <v>697</v>
      </c>
      <c r="D318" s="52" t="s">
        <v>9842</v>
      </c>
      <c r="E318" s="53">
        <v>736223.14</v>
      </c>
      <c r="F318" s="23" t="str">
        <f>+IFERROR(VLOOKUP(Tabla1[[#This Row],[Artículo]],'..'!$B$2:$D$569000,3,),"")</f>
        <v/>
      </c>
      <c r="G318" s="24" t="str">
        <f>IF(H318=AF318,"", "Error MC")</f>
        <v>Error MC</v>
      </c>
      <c r="H318" s="62"/>
      <c r="I318" s="54">
        <f>+Tabla1[[#This Row],[MC]]*Tabla1[[#This Row],[Pedido]]*Tabla1[[#This Row],[PVC ]]</f>
        <v>0</v>
      </c>
      <c r="J318" s="26">
        <v>0.21</v>
      </c>
      <c r="K318" s="63"/>
      <c r="L318" s="28" t="s">
        <v>17</v>
      </c>
      <c r="M318" s="53">
        <v>1291703.496</v>
      </c>
      <c r="N318" s="64" t="str">
        <f>+IF(Tabla1[[#This Row],[F PMPI]]="SÍ","No","Sí")</f>
        <v>Sí</v>
      </c>
      <c r="O318" s="65">
        <f>+Tabla1[[#This Row],[PVL]]*1.055</f>
        <v>1362747.1882799999</v>
      </c>
      <c r="P318" s="65">
        <f>+Tabla1[[#This Row],[PVL]]*1.43</f>
        <v>1847135.9992799999</v>
      </c>
      <c r="Q318" s="66" t="str">
        <f>+HYPERLINK(Tabla1[[#This Row],[PAG]])</f>
        <v>https://todomusica.com.ar/contrabajos/9479-sb-1-3-4.html</v>
      </c>
      <c r="R318" s="67"/>
      <c r="S318" s="68"/>
      <c r="T318" s="69"/>
      <c r="U318" s="69"/>
      <c r="V318" s="69"/>
      <c r="W318" s="69"/>
      <c r="X318" s="69"/>
      <c r="Y318" s="35"/>
      <c r="Z318" s="35" t="s">
        <v>24430</v>
      </c>
      <c r="AA318" s="36">
        <v>1</v>
      </c>
      <c r="AB318" s="35" t="s">
        <v>27</v>
      </c>
      <c r="AC318" s="35" t="str">
        <f>+IF(Tabla1[[#This Row],[STK]]="no","Sin STK", "STK disponible")</f>
        <v>STK disponible</v>
      </c>
      <c r="AD318" s="35">
        <f>+I318*J318</f>
        <v>0</v>
      </c>
      <c r="AE318" s="35">
        <f>+I318*K318</f>
        <v>0</v>
      </c>
      <c r="AF318" s="36">
        <f>IF(Tabla1[[#This Row],[ref pack]]=1,Tabla1[[#This Row],[Pedido]],LCM(Tabla1[[#This Row],[MC VIEJO]],Tabla1[[#This Row],[Pedido]]))</f>
        <v>1</v>
      </c>
      <c r="AG318" s="36">
        <f>+VLOOKUP(Tabla1[[#This Row],[Artículo]],'.'!$B$2:$D$11481,3,)</f>
        <v>1</v>
      </c>
      <c r="AH318" s="37" t="str">
        <f>+IFERROR(SEARCH("pack",Tabla1[[#This Row],[PACK]]),"")</f>
        <v/>
      </c>
    </row>
    <row r="319" spans="1:34" ht="24" customHeight="1" x14ac:dyDescent="0.2">
      <c r="A319" s="50" t="s">
        <v>667</v>
      </c>
      <c r="B319" s="60" t="s">
        <v>698</v>
      </c>
      <c r="C319" s="61" t="s">
        <v>699</v>
      </c>
      <c r="D319" s="52" t="s">
        <v>9842</v>
      </c>
      <c r="E319" s="53">
        <v>736223.14</v>
      </c>
      <c r="F319" s="23" t="str">
        <f>+IFERROR(VLOOKUP(Tabla1[[#This Row],[Artículo]],'..'!$B$2:$D$569000,3,),"")</f>
        <v/>
      </c>
      <c r="G319" s="24" t="str">
        <f>IF(H319=AF319,"", "Error MC")</f>
        <v>Error MC</v>
      </c>
      <c r="H319" s="62"/>
      <c r="I319" s="54">
        <f>+Tabla1[[#This Row],[MC]]*Tabla1[[#This Row],[Pedido]]*Tabla1[[#This Row],[PVC ]]</f>
        <v>0</v>
      </c>
      <c r="J319" s="26">
        <v>0.21</v>
      </c>
      <c r="K319" s="63"/>
      <c r="L319" s="28" t="s">
        <v>17</v>
      </c>
      <c r="M319" s="53">
        <v>1291703.496</v>
      </c>
      <c r="N319" s="64" t="str">
        <f>+IF(Tabla1[[#This Row],[F PMPI]]="SÍ","No","Sí")</f>
        <v>Sí</v>
      </c>
      <c r="O319" s="65">
        <f>+Tabla1[[#This Row],[PVL]]*1.055</f>
        <v>1362747.1882799999</v>
      </c>
      <c r="P319" s="65">
        <f>+Tabla1[[#This Row],[PVL]]*1.43</f>
        <v>1847135.9992799999</v>
      </c>
      <c r="Q319" s="66" t="str">
        <f>+HYPERLINK(Tabla1[[#This Row],[PAG]])</f>
        <v>https://todomusica.com.ar/contrabajos/9479-sb-1-3-4.html</v>
      </c>
      <c r="R319" s="67"/>
      <c r="S319" s="68"/>
      <c r="T319" s="69"/>
      <c r="U319" s="69"/>
      <c r="V319" s="69"/>
      <c r="W319" s="69"/>
      <c r="X319" s="69"/>
      <c r="Y319" s="35"/>
      <c r="Z319" s="35" t="s">
        <v>24430</v>
      </c>
      <c r="AA319" s="36">
        <v>1</v>
      </c>
      <c r="AB319" s="35" t="s">
        <v>27</v>
      </c>
      <c r="AC319" s="35" t="str">
        <f>+IF(Tabla1[[#This Row],[STK]]="no","Sin STK", "STK disponible")</f>
        <v>STK disponible</v>
      </c>
      <c r="AD319" s="35">
        <f>+I319*J319</f>
        <v>0</v>
      </c>
      <c r="AE319" s="35">
        <f>+I319*K319</f>
        <v>0</v>
      </c>
      <c r="AF319" s="36">
        <f>IF(Tabla1[[#This Row],[ref pack]]=1,Tabla1[[#This Row],[Pedido]],LCM(Tabla1[[#This Row],[MC VIEJO]],Tabla1[[#This Row],[Pedido]]))</f>
        <v>1</v>
      </c>
      <c r="AG319" s="36">
        <f>+VLOOKUP(Tabla1[[#This Row],[Artículo]],'.'!$B$2:$D$11481,3,)</f>
        <v>1</v>
      </c>
      <c r="AH319" s="37" t="str">
        <f>+IFERROR(SEARCH("pack",Tabla1[[#This Row],[PACK]]),"")</f>
        <v/>
      </c>
    </row>
    <row r="320" spans="1:34" ht="24" customHeight="1" x14ac:dyDescent="0.2">
      <c r="A320" s="50" t="s">
        <v>667</v>
      </c>
      <c r="B320" s="60" t="s">
        <v>700</v>
      </c>
      <c r="C320" s="61" t="s">
        <v>701</v>
      </c>
      <c r="D320" s="52" t="s">
        <v>9842</v>
      </c>
      <c r="E320" s="53">
        <v>871267.11</v>
      </c>
      <c r="F320" s="23" t="str">
        <f>+IFERROR(VLOOKUP(Tabla1[[#This Row],[Artículo]],'..'!$B$2:$D$569000,3,),"")</f>
        <v/>
      </c>
      <c r="G320" s="24" t="str">
        <f>IF(H320=AF320,"", "Error MC")</f>
        <v>Error MC</v>
      </c>
      <c r="H320" s="62"/>
      <c r="I320" s="54">
        <f>+Tabla1[[#This Row],[MC]]*Tabla1[[#This Row],[Pedido]]*Tabla1[[#This Row],[PVC ]]</f>
        <v>0</v>
      </c>
      <c r="J320" s="26">
        <v>0.21</v>
      </c>
      <c r="K320" s="63"/>
      <c r="L320" s="28" t="s">
        <v>17</v>
      </c>
      <c r="M320" s="53">
        <v>1528638.145</v>
      </c>
      <c r="N320" s="64" t="str">
        <f>+IF(Tabla1[[#This Row],[F PMPI]]="SÍ","No","Sí")</f>
        <v>Sí</v>
      </c>
      <c r="O320" s="65">
        <f>+Tabla1[[#This Row],[PVL]]*1.055</f>
        <v>1612713.2429749998</v>
      </c>
      <c r="P320" s="65">
        <f>+Tabla1[[#This Row],[PVL]]*1.43</f>
        <v>2185952.5473500001</v>
      </c>
      <c r="Q320" s="66" t="str">
        <f>+HYPERLINK(Tabla1[[#This Row],[PAG]])</f>
        <v>https://todomusica.com.ar/contrabajos/9479-sb-1-3-4.html</v>
      </c>
      <c r="R320" s="67"/>
      <c r="S320" s="68"/>
      <c r="T320" s="69"/>
      <c r="U320" s="69"/>
      <c r="V320" s="69"/>
      <c r="W320" s="69"/>
      <c r="X320" s="69"/>
      <c r="Y320" s="35"/>
      <c r="Z320" s="35" t="s">
        <v>24430</v>
      </c>
      <c r="AA320" s="36">
        <v>1</v>
      </c>
      <c r="AB320" s="35" t="s">
        <v>27</v>
      </c>
      <c r="AC320" s="35" t="str">
        <f>+IF(Tabla1[[#This Row],[STK]]="no","Sin STK", "STK disponible")</f>
        <v>STK disponible</v>
      </c>
      <c r="AD320" s="35">
        <f>+I320*J320</f>
        <v>0</v>
      </c>
      <c r="AE320" s="35">
        <f>+I320*K320</f>
        <v>0</v>
      </c>
      <c r="AF320" s="36">
        <f>IF(Tabla1[[#This Row],[ref pack]]=1,Tabla1[[#This Row],[Pedido]],LCM(Tabla1[[#This Row],[MC VIEJO]],Tabla1[[#This Row],[Pedido]]))</f>
        <v>1</v>
      </c>
      <c r="AG320" s="36">
        <f>+VLOOKUP(Tabla1[[#This Row],[Artículo]],'.'!$B$2:$D$11481,3,)</f>
        <v>1</v>
      </c>
      <c r="AH320" s="37" t="str">
        <f>+IFERROR(SEARCH("pack",Tabla1[[#This Row],[PACK]]),"")</f>
        <v/>
      </c>
    </row>
    <row r="321" spans="1:34" ht="24" customHeight="1" x14ac:dyDescent="0.2">
      <c r="A321" s="50" t="s">
        <v>667</v>
      </c>
      <c r="B321" s="60" t="s">
        <v>702</v>
      </c>
      <c r="C321" s="61" t="s">
        <v>703</v>
      </c>
      <c r="D321" s="52" t="s">
        <v>27</v>
      </c>
      <c r="E321" s="53">
        <v>938888.71</v>
      </c>
      <c r="F321" s="23" t="str">
        <f>+IFERROR(VLOOKUP(Tabla1[[#This Row],[Artículo]],'..'!$B$2:$D$569000,3,),"")</f>
        <v/>
      </c>
      <c r="G321" s="24" t="str">
        <f>IF(H321=AF321,"", "Error MC")</f>
        <v>Error MC</v>
      </c>
      <c r="H321" s="62"/>
      <c r="I321" s="54">
        <f>+Tabla1[[#This Row],[MC]]*Tabla1[[#This Row],[Pedido]]*Tabla1[[#This Row],[PVC ]]</f>
        <v>0</v>
      </c>
      <c r="J321" s="26">
        <v>0.21</v>
      </c>
      <c r="K321" s="63"/>
      <c r="L321" s="28" t="s">
        <v>17</v>
      </c>
      <c r="M321" s="53">
        <v>1647280.2420000001</v>
      </c>
      <c r="N321" s="64" t="str">
        <f>+IF(Tabla1[[#This Row],[F PMPI]]="SÍ","No","Sí")</f>
        <v>Sí</v>
      </c>
      <c r="O321" s="65">
        <f>+Tabla1[[#This Row],[PVL]]*1.055</f>
        <v>1737880.6553100001</v>
      </c>
      <c r="P321" s="65">
        <f>+Tabla1[[#This Row],[PVL]]*1.43</f>
        <v>2355610.7460599998</v>
      </c>
      <c r="Q321" s="66" t="str">
        <f>+HYPERLINK(Tabla1[[#This Row],[PAG]])</f>
        <v>https://todomusica.com.ar/contrabajos/6694-sb-2-3-4.html</v>
      </c>
      <c r="R321" s="67"/>
      <c r="S321" s="68"/>
      <c r="T321" s="69"/>
      <c r="U321" s="69"/>
      <c r="V321" s="69"/>
      <c r="W321" s="69"/>
      <c r="X321" s="69"/>
      <c r="Y321" s="35"/>
      <c r="Z321" s="35" t="s">
        <v>24431</v>
      </c>
      <c r="AA321" s="36">
        <v>1</v>
      </c>
      <c r="AB321" s="35" t="s">
        <v>27</v>
      </c>
      <c r="AC321" s="35" t="str">
        <f>+IF(Tabla1[[#This Row],[STK]]="no","Sin STK", "STK disponible")</f>
        <v>Sin STK</v>
      </c>
      <c r="AD321" s="35">
        <f>+I321*J321</f>
        <v>0</v>
      </c>
      <c r="AE321" s="35">
        <f>+I321*K321</f>
        <v>0</v>
      </c>
      <c r="AF321" s="36">
        <f>IF(Tabla1[[#This Row],[ref pack]]=1,Tabla1[[#This Row],[Pedido]],LCM(Tabla1[[#This Row],[MC VIEJO]],Tabla1[[#This Row],[Pedido]]))</f>
        <v>1</v>
      </c>
      <c r="AG321" s="36">
        <f>+VLOOKUP(Tabla1[[#This Row],[Artículo]],'.'!$B$2:$D$11481,3,)</f>
        <v>1</v>
      </c>
      <c r="AH321" s="37" t="str">
        <f>+IFERROR(SEARCH("pack",Tabla1[[#This Row],[PACK]]),"")</f>
        <v/>
      </c>
    </row>
    <row r="322" spans="1:34" ht="24" customHeight="1" x14ac:dyDescent="0.2">
      <c r="A322" s="50" t="s">
        <v>667</v>
      </c>
      <c r="B322" s="60" t="s">
        <v>704</v>
      </c>
      <c r="C322" s="61" t="s">
        <v>705</v>
      </c>
      <c r="D322" s="52" t="s">
        <v>9842</v>
      </c>
      <c r="E322" s="53">
        <v>946274.54</v>
      </c>
      <c r="F322" s="23" t="str">
        <f>+IFERROR(VLOOKUP(Tabla1[[#This Row],[Artículo]],'..'!$B$2:$D$569000,3,),"")</f>
        <v/>
      </c>
      <c r="G322" s="24" t="str">
        <f>IF(H322=AF322,"", "Error MC")</f>
        <v>Error MC</v>
      </c>
      <c r="H322" s="62"/>
      <c r="I322" s="54">
        <f>+Tabla1[[#This Row],[MC]]*Tabla1[[#This Row],[Pedido]]*Tabla1[[#This Row],[PVC ]]</f>
        <v>0</v>
      </c>
      <c r="J322" s="26">
        <v>0.21</v>
      </c>
      <c r="K322" s="63"/>
      <c r="L322" s="28" t="s">
        <v>17</v>
      </c>
      <c r="M322" s="53">
        <v>1660238.6769999999</v>
      </c>
      <c r="N322" s="64" t="str">
        <f>+IF(Tabla1[[#This Row],[F PMPI]]="SÍ","No","Sí")</f>
        <v>Sí</v>
      </c>
      <c r="O322" s="65">
        <f>+Tabla1[[#This Row],[PVL]]*1.055</f>
        <v>1751551.8042349997</v>
      </c>
      <c r="P322" s="65">
        <f>+Tabla1[[#This Row],[PVL]]*1.43</f>
        <v>2374141.3081099996</v>
      </c>
      <c r="Q322" s="66" t="str">
        <f>+HYPERLINK(Tabla1[[#This Row],[PAG]])</f>
        <v>https://todomusica.com.ar/cellos/6695-sc-175-3-4.html</v>
      </c>
      <c r="R322" s="67"/>
      <c r="S322" s="68"/>
      <c r="T322" s="69"/>
      <c r="U322" s="69"/>
      <c r="V322" s="69"/>
      <c r="W322" s="69"/>
      <c r="X322" s="69"/>
      <c r="Y322" s="35"/>
      <c r="Z322" s="35" t="s">
        <v>24432</v>
      </c>
      <c r="AA322" s="36">
        <v>1</v>
      </c>
      <c r="AB322" s="35" t="s">
        <v>27</v>
      </c>
      <c r="AC322" s="35" t="str">
        <f>+IF(Tabla1[[#This Row],[STK]]="no","Sin STK", "STK disponible")</f>
        <v>STK disponible</v>
      </c>
      <c r="AD322" s="35">
        <f>+I322*J322</f>
        <v>0</v>
      </c>
      <c r="AE322" s="35">
        <f>+I322*K322</f>
        <v>0</v>
      </c>
      <c r="AF322" s="36">
        <f>IF(Tabla1[[#This Row],[ref pack]]=1,Tabla1[[#This Row],[Pedido]],LCM(Tabla1[[#This Row],[MC VIEJO]],Tabla1[[#This Row],[Pedido]]))</f>
        <v>1</v>
      </c>
      <c r="AG322" s="36">
        <f>+VLOOKUP(Tabla1[[#This Row],[Artículo]],'.'!$B$2:$D$11481,3,)</f>
        <v>1</v>
      </c>
      <c r="AH322" s="37" t="str">
        <f>+IFERROR(SEARCH("pack",Tabla1[[#This Row],[PACK]]),"")</f>
        <v/>
      </c>
    </row>
    <row r="323" spans="1:34" ht="24" customHeight="1" x14ac:dyDescent="0.2">
      <c r="A323" s="50" t="s">
        <v>667</v>
      </c>
      <c r="B323" s="60" t="s">
        <v>706</v>
      </c>
      <c r="C323" s="61" t="s">
        <v>707</v>
      </c>
      <c r="D323" s="52" t="s">
        <v>27</v>
      </c>
      <c r="E323" s="53">
        <v>946274.54</v>
      </c>
      <c r="F323" s="23" t="str">
        <f>+IFERROR(VLOOKUP(Tabla1[[#This Row],[Artículo]],'..'!$B$2:$D$569000,3,),"")</f>
        <v/>
      </c>
      <c r="G323" s="24" t="str">
        <f>IF(H323=AF323,"", "Error MC")</f>
        <v>Error MC</v>
      </c>
      <c r="H323" s="62"/>
      <c r="I323" s="54">
        <f>+Tabla1[[#This Row],[MC]]*Tabla1[[#This Row],[Pedido]]*Tabla1[[#This Row],[PVC ]]</f>
        <v>0</v>
      </c>
      <c r="J323" s="26">
        <v>0.21</v>
      </c>
      <c r="K323" s="63"/>
      <c r="L323" s="28" t="s">
        <v>17</v>
      </c>
      <c r="M323" s="53">
        <v>1660238.6769999999</v>
      </c>
      <c r="N323" s="64" t="str">
        <f>+IF(Tabla1[[#This Row],[F PMPI]]="SÍ","No","Sí")</f>
        <v>Sí</v>
      </c>
      <c r="O323" s="65">
        <f>+Tabla1[[#This Row],[PVL]]*1.055</f>
        <v>1751551.8042349997</v>
      </c>
      <c r="P323" s="65">
        <f>+Tabla1[[#This Row],[PVL]]*1.43</f>
        <v>2374141.3081099996</v>
      </c>
      <c r="Q323" s="66" t="str">
        <f>+HYPERLINK(Tabla1[[#This Row],[PAG]])</f>
        <v>https://todomusica.com.ar/cellos/6696-sc-175-4-4.html</v>
      </c>
      <c r="R323" s="67"/>
      <c r="S323" s="68"/>
      <c r="T323" s="69"/>
      <c r="U323" s="69"/>
      <c r="V323" s="69"/>
      <c r="W323" s="69"/>
      <c r="X323" s="69"/>
      <c r="Y323" s="35"/>
      <c r="Z323" s="35" t="s">
        <v>24433</v>
      </c>
      <c r="AA323" s="36">
        <v>1</v>
      </c>
      <c r="AB323" s="35" t="s">
        <v>27</v>
      </c>
      <c r="AC323" s="35" t="str">
        <f>+IF(Tabla1[[#This Row],[STK]]="no","Sin STK", "STK disponible")</f>
        <v>Sin STK</v>
      </c>
      <c r="AD323" s="35">
        <f>+I323*J323</f>
        <v>0</v>
      </c>
      <c r="AE323" s="35">
        <f>+I323*K323</f>
        <v>0</v>
      </c>
      <c r="AF323" s="36">
        <f>IF(Tabla1[[#This Row],[ref pack]]=1,Tabla1[[#This Row],[Pedido]],LCM(Tabla1[[#This Row],[MC VIEJO]],Tabla1[[#This Row],[Pedido]]))</f>
        <v>1</v>
      </c>
      <c r="AG323" s="36">
        <f>+VLOOKUP(Tabla1[[#This Row],[Artículo]],'.'!$B$2:$D$11481,3,)</f>
        <v>1</v>
      </c>
      <c r="AH323" s="37" t="str">
        <f>+IFERROR(SEARCH("pack",Tabla1[[#This Row],[PACK]]),"")</f>
        <v/>
      </c>
    </row>
    <row r="324" spans="1:34" ht="24" customHeight="1" x14ac:dyDescent="0.2">
      <c r="A324" s="50" t="s">
        <v>667</v>
      </c>
      <c r="B324" s="60" t="s">
        <v>708</v>
      </c>
      <c r="C324" s="61" t="s">
        <v>709</v>
      </c>
      <c r="D324" s="52" t="s">
        <v>27</v>
      </c>
      <c r="E324" s="53">
        <v>285368.19</v>
      </c>
      <c r="F324" s="23" t="str">
        <f>+IFERROR(VLOOKUP(Tabla1[[#This Row],[Artículo]],'..'!$B$2:$D$569000,3,),"")</f>
        <v/>
      </c>
      <c r="G324" s="24" t="str">
        <f>IF(H324=AF324,"", "Error MC")</f>
        <v>Error MC</v>
      </c>
      <c r="H324" s="62"/>
      <c r="I324" s="54">
        <f>+Tabla1[[#This Row],[MC]]*Tabla1[[#This Row],[Pedido]]*Tabla1[[#This Row],[PVC ]]</f>
        <v>0</v>
      </c>
      <c r="J324" s="26">
        <v>0.21</v>
      </c>
      <c r="K324" s="63"/>
      <c r="L324" s="28" t="s">
        <v>17</v>
      </c>
      <c r="M324" s="53">
        <v>500678.495</v>
      </c>
      <c r="N324" s="64" t="str">
        <f>+IF(Tabla1[[#This Row],[F PMPI]]="SÍ","No","Sí")</f>
        <v>Sí</v>
      </c>
      <c r="O324" s="65">
        <f>+Tabla1[[#This Row],[PVL]]*1.055</f>
        <v>528215.812225</v>
      </c>
      <c r="P324" s="65">
        <f>+Tabla1[[#This Row],[PVL]]*1.43</f>
        <v>715970.24784999993</v>
      </c>
      <c r="Q324" s="66" t="str">
        <f>+HYPERLINK(Tabla1[[#This Row],[PAG]])</f>
        <v>https://todomusica.com.ar/violas/9475-sva-100-16.html</v>
      </c>
      <c r="R324" s="67"/>
      <c r="S324" s="68"/>
      <c r="T324" s="69"/>
      <c r="U324" s="69"/>
      <c r="V324" s="69"/>
      <c r="W324" s="69"/>
      <c r="X324" s="69"/>
      <c r="Y324" s="35"/>
      <c r="Z324" s="35" t="s">
        <v>24434</v>
      </c>
      <c r="AA324" s="36">
        <v>1</v>
      </c>
      <c r="AB324" s="35" t="s">
        <v>27</v>
      </c>
      <c r="AC324" s="35" t="str">
        <f>+IF(Tabla1[[#This Row],[STK]]="no","Sin STK", "STK disponible")</f>
        <v>Sin STK</v>
      </c>
      <c r="AD324" s="35">
        <f>+I324*J324</f>
        <v>0</v>
      </c>
      <c r="AE324" s="35">
        <f>+I324*K324</f>
        <v>0</v>
      </c>
      <c r="AF324" s="36">
        <f>IF(Tabla1[[#This Row],[ref pack]]=1,Tabla1[[#This Row],[Pedido]],LCM(Tabla1[[#This Row],[MC VIEJO]],Tabla1[[#This Row],[Pedido]]))</f>
        <v>1</v>
      </c>
      <c r="AG324" s="36">
        <f>+VLOOKUP(Tabla1[[#This Row],[Artículo]],'.'!$B$2:$D$11481,3,)</f>
        <v>1</v>
      </c>
      <c r="AH324" s="37" t="str">
        <f>+IFERROR(SEARCH("pack",Tabla1[[#This Row],[PACK]]),"")</f>
        <v/>
      </c>
    </row>
    <row r="325" spans="1:34" ht="24" customHeight="1" x14ac:dyDescent="0.2">
      <c r="A325" s="50" t="s">
        <v>667</v>
      </c>
      <c r="B325" s="60" t="s">
        <v>710</v>
      </c>
      <c r="C325" s="61" t="s">
        <v>711</v>
      </c>
      <c r="D325" s="52" t="s">
        <v>27</v>
      </c>
      <c r="E325" s="53">
        <v>696462.84</v>
      </c>
      <c r="F325" s="23" t="str">
        <f>+IFERROR(VLOOKUP(Tabla1[[#This Row],[Artículo]],'..'!$B$2:$D$569000,3,),"")</f>
        <v/>
      </c>
      <c r="G325" s="24" t="str">
        <f>IF(H325=AF325,"", "Error MC")</f>
        <v>Error MC</v>
      </c>
      <c r="H325" s="62"/>
      <c r="I325" s="54">
        <f>+Tabla1[[#This Row],[MC]]*Tabla1[[#This Row],[Pedido]]*Tabla1[[#This Row],[PVC ]]</f>
        <v>0</v>
      </c>
      <c r="J325" s="26">
        <v>0.21</v>
      </c>
      <c r="K325" s="63"/>
      <c r="L325" s="28" t="s">
        <v>17</v>
      </c>
      <c r="M325" s="53">
        <v>1221944.0549999999</v>
      </c>
      <c r="N325" s="64" t="str">
        <f>+IF(Tabla1[[#This Row],[F PMPI]]="SÍ","No","Sí")</f>
        <v>Sí</v>
      </c>
      <c r="O325" s="65">
        <f>+Tabla1[[#This Row],[PVL]]*1.055</f>
        <v>1289150.9780249998</v>
      </c>
      <c r="P325" s="65">
        <f>+Tabla1[[#This Row],[PVL]]*1.43</f>
        <v>1747379.9986499997</v>
      </c>
      <c r="Q325" s="66" t="str">
        <f>+HYPERLINK(Tabla1[[#This Row],[PAG]])</f>
        <v>https://todomusica.com.ar/violines/9481-sv-1240.html</v>
      </c>
      <c r="R325" s="67"/>
      <c r="S325" s="68"/>
      <c r="T325" s="69"/>
      <c r="U325" s="69"/>
      <c r="V325" s="69"/>
      <c r="W325" s="69"/>
      <c r="X325" s="69"/>
      <c r="Y325" s="35"/>
      <c r="Z325" s="35" t="s">
        <v>24435</v>
      </c>
      <c r="AA325" s="36">
        <v>1</v>
      </c>
      <c r="AB325" s="35" t="s">
        <v>27</v>
      </c>
      <c r="AC325" s="35" t="str">
        <f>+IF(Tabla1[[#This Row],[STK]]="no","Sin STK", "STK disponible")</f>
        <v>Sin STK</v>
      </c>
      <c r="AD325" s="35">
        <f>+I325*J325</f>
        <v>0</v>
      </c>
      <c r="AE325" s="35">
        <f>+I325*K325</f>
        <v>0</v>
      </c>
      <c r="AF325" s="36">
        <f>IF(Tabla1[[#This Row],[ref pack]]=1,Tabla1[[#This Row],[Pedido]],LCM(Tabla1[[#This Row],[MC VIEJO]],Tabla1[[#This Row],[Pedido]]))</f>
        <v>1</v>
      </c>
      <c r="AG325" s="36">
        <f>+VLOOKUP(Tabla1[[#This Row],[Artículo]],'.'!$B$2:$D$11481,3,)</f>
        <v>1</v>
      </c>
      <c r="AH325" s="37" t="str">
        <f>+IFERROR(SEARCH("pack",Tabla1[[#This Row],[PACK]]),"")</f>
        <v/>
      </c>
    </row>
    <row r="326" spans="1:34" ht="24" customHeight="1" x14ac:dyDescent="0.2">
      <c r="A326" s="50" t="s">
        <v>667</v>
      </c>
      <c r="B326" s="60" t="s">
        <v>712</v>
      </c>
      <c r="C326" s="61" t="s">
        <v>713</v>
      </c>
      <c r="D326" s="52" t="s">
        <v>27</v>
      </c>
      <c r="E326" s="53">
        <v>196087.06</v>
      </c>
      <c r="F326" s="23" t="str">
        <f>+IFERROR(VLOOKUP(Tabla1[[#This Row],[Artículo]],'..'!$B$2:$D$569000,3,),"")</f>
        <v/>
      </c>
      <c r="G326" s="24" t="str">
        <f>IF(H326=AF326,"", "Error MC")</f>
        <v>Error MC</v>
      </c>
      <c r="H326" s="62"/>
      <c r="I326" s="54">
        <f>+Tabla1[[#This Row],[MC]]*Tabla1[[#This Row],[Pedido]]*Tabla1[[#This Row],[PVC ]]</f>
        <v>0</v>
      </c>
      <c r="J326" s="26">
        <v>0.21</v>
      </c>
      <c r="K326" s="63"/>
      <c r="L326" s="28" t="s">
        <v>17</v>
      </c>
      <c r="M326" s="53">
        <v>344034.75</v>
      </c>
      <c r="N326" s="64" t="str">
        <f>+IF(Tabla1[[#This Row],[F PMPI]]="SÍ","No","Sí")</f>
        <v>Sí</v>
      </c>
      <c r="O326" s="65">
        <f>+Tabla1[[#This Row],[PVL]]*1.055</f>
        <v>362956.66125</v>
      </c>
      <c r="P326" s="65">
        <f>+Tabla1[[#This Row],[PVL]]*1.43</f>
        <v>491969.6925</v>
      </c>
      <c r="Q326" s="66" t="str">
        <f>+HYPERLINK(Tabla1[[#This Row],[PAG]])</f>
        <v>https://todomusica.com.ar/violines/6707-sv-130-3-4.html</v>
      </c>
      <c r="R326" s="67"/>
      <c r="S326" s="68"/>
      <c r="T326" s="69"/>
      <c r="U326" s="69"/>
      <c r="V326" s="69"/>
      <c r="W326" s="69"/>
      <c r="X326" s="69"/>
      <c r="Y326" s="35"/>
      <c r="Z326" s="35" t="s">
        <v>24436</v>
      </c>
      <c r="AA326" s="36">
        <v>1</v>
      </c>
      <c r="AB326" s="35" t="s">
        <v>27</v>
      </c>
      <c r="AC326" s="35" t="str">
        <f>+IF(Tabla1[[#This Row],[STK]]="no","Sin STK", "STK disponible")</f>
        <v>Sin STK</v>
      </c>
      <c r="AD326" s="35">
        <f>+I326*J326</f>
        <v>0</v>
      </c>
      <c r="AE326" s="35">
        <f>+I326*K326</f>
        <v>0</v>
      </c>
      <c r="AF326" s="36">
        <f>IF(Tabla1[[#This Row],[ref pack]]=1,Tabla1[[#This Row],[Pedido]],LCM(Tabla1[[#This Row],[MC VIEJO]],Tabla1[[#This Row],[Pedido]]))</f>
        <v>1</v>
      </c>
      <c r="AG326" s="36">
        <f>+VLOOKUP(Tabla1[[#This Row],[Artículo]],'.'!$B$2:$D$11481,3,)</f>
        <v>1</v>
      </c>
      <c r="AH326" s="37" t="str">
        <f>+IFERROR(SEARCH("pack",Tabla1[[#This Row],[PACK]]),"")</f>
        <v/>
      </c>
    </row>
    <row r="327" spans="1:34" ht="24" customHeight="1" x14ac:dyDescent="0.2">
      <c r="A327" s="50" t="s">
        <v>667</v>
      </c>
      <c r="B327" s="60" t="s">
        <v>714</v>
      </c>
      <c r="C327" s="61" t="s">
        <v>715</v>
      </c>
      <c r="D327" s="52" t="s">
        <v>27</v>
      </c>
      <c r="E327" s="53">
        <v>196087.06</v>
      </c>
      <c r="F327" s="23" t="str">
        <f>+IFERROR(VLOOKUP(Tabla1[[#This Row],[Artículo]],'..'!$B$2:$D$569000,3,),"")</f>
        <v/>
      </c>
      <c r="G327" s="24" t="str">
        <f>IF(H327=AF327,"", "Error MC")</f>
        <v>Error MC</v>
      </c>
      <c r="H327" s="62"/>
      <c r="I327" s="54">
        <f>+Tabla1[[#This Row],[MC]]*Tabla1[[#This Row],[Pedido]]*Tabla1[[#This Row],[PVC ]]</f>
        <v>0</v>
      </c>
      <c r="J327" s="26">
        <v>0.21</v>
      </c>
      <c r="K327" s="63"/>
      <c r="L327" s="28" t="s">
        <v>17</v>
      </c>
      <c r="M327" s="53">
        <v>344034.75</v>
      </c>
      <c r="N327" s="64" t="str">
        <f>+IF(Tabla1[[#This Row],[F PMPI]]="SÍ","No","Sí")</f>
        <v>Sí</v>
      </c>
      <c r="O327" s="65">
        <f>+Tabla1[[#This Row],[PVL]]*1.055</f>
        <v>362956.66125</v>
      </c>
      <c r="P327" s="65">
        <f>+Tabla1[[#This Row],[PVL]]*1.43</f>
        <v>491969.6925</v>
      </c>
      <c r="Q327" s="66" t="str">
        <f>+HYPERLINK(Tabla1[[#This Row],[PAG]])</f>
        <v>https://todomusica.com.ar/violines/6708-sv-130-4-4.html</v>
      </c>
      <c r="R327" s="67"/>
      <c r="S327" s="68"/>
      <c r="T327" s="69"/>
      <c r="U327" s="69"/>
      <c r="V327" s="69"/>
      <c r="W327" s="69"/>
      <c r="X327" s="69"/>
      <c r="Y327" s="35"/>
      <c r="Z327" s="35" t="s">
        <v>24437</v>
      </c>
      <c r="AA327" s="36">
        <v>1</v>
      </c>
      <c r="AB327" s="35" t="s">
        <v>27</v>
      </c>
      <c r="AC327" s="35" t="str">
        <f>+IF(Tabla1[[#This Row],[STK]]="no","Sin STK", "STK disponible")</f>
        <v>Sin STK</v>
      </c>
      <c r="AD327" s="35">
        <f>+I327*J327</f>
        <v>0</v>
      </c>
      <c r="AE327" s="35">
        <f>+I327*K327</f>
        <v>0</v>
      </c>
      <c r="AF327" s="36">
        <f>IF(Tabla1[[#This Row],[ref pack]]=1,Tabla1[[#This Row],[Pedido]],LCM(Tabla1[[#This Row],[MC VIEJO]],Tabla1[[#This Row],[Pedido]]))</f>
        <v>1</v>
      </c>
      <c r="AG327" s="36">
        <f>+VLOOKUP(Tabla1[[#This Row],[Artículo]],'.'!$B$2:$D$11481,3,)</f>
        <v>1</v>
      </c>
      <c r="AH327" s="37" t="str">
        <f>+IFERROR(SEARCH("pack",Tabla1[[#This Row],[PACK]]),"")</f>
        <v/>
      </c>
    </row>
    <row r="328" spans="1:34" ht="24" customHeight="1" x14ac:dyDescent="0.2">
      <c r="A328" s="50" t="s">
        <v>667</v>
      </c>
      <c r="B328" s="60" t="s">
        <v>716</v>
      </c>
      <c r="C328" s="61" t="s">
        <v>717</v>
      </c>
      <c r="D328" s="52" t="s">
        <v>27</v>
      </c>
      <c r="E328" s="53">
        <v>296787.53999999998</v>
      </c>
      <c r="F328" s="23" t="str">
        <f>+IFERROR(VLOOKUP(Tabla1[[#This Row],[Artículo]],'..'!$B$2:$D$569000,3,),"")</f>
        <v/>
      </c>
      <c r="G328" s="24" t="str">
        <f>IF(H328=AF328,"", "Error MC")</f>
        <v>Error MC</v>
      </c>
      <c r="H328" s="62"/>
      <c r="I328" s="54">
        <f>+Tabla1[[#This Row],[MC]]*Tabla1[[#This Row],[Pedido]]*Tabla1[[#This Row],[PVC ]]</f>
        <v>0</v>
      </c>
      <c r="J328" s="26">
        <v>0.21</v>
      </c>
      <c r="K328" s="63"/>
      <c r="L328" s="28" t="s">
        <v>17</v>
      </c>
      <c r="M328" s="53">
        <v>520713.73499999999</v>
      </c>
      <c r="N328" s="64" t="str">
        <f>+IF(Tabla1[[#This Row],[F PMPI]]="SÍ","No","Sí")</f>
        <v>Sí</v>
      </c>
      <c r="O328" s="65">
        <f>+Tabla1[[#This Row],[PVL]]*1.055</f>
        <v>549352.99042499997</v>
      </c>
      <c r="P328" s="65">
        <f>+Tabla1[[#This Row],[PVL]]*1.43</f>
        <v>744620.64104999998</v>
      </c>
      <c r="Q328" s="66" t="str">
        <f>+HYPERLINK(Tabla1[[#This Row],[PAG]])</f>
        <v>https://todomusica.com.ar/violines/6709-sv-175-4-4.html</v>
      </c>
      <c r="R328" s="67"/>
      <c r="S328" s="68"/>
      <c r="T328" s="69"/>
      <c r="U328" s="69"/>
      <c r="V328" s="69"/>
      <c r="W328" s="69"/>
      <c r="X328" s="69"/>
      <c r="Y328" s="35"/>
      <c r="Z328" s="35" t="s">
        <v>24438</v>
      </c>
      <c r="AA328" s="36">
        <v>1</v>
      </c>
      <c r="AB328" s="35" t="s">
        <v>27</v>
      </c>
      <c r="AC328" s="35" t="str">
        <f>+IF(Tabla1[[#This Row],[STK]]="no","Sin STK", "STK disponible")</f>
        <v>Sin STK</v>
      </c>
      <c r="AD328" s="35">
        <f>+I328*J328</f>
        <v>0</v>
      </c>
      <c r="AE328" s="35">
        <f>+I328*K328</f>
        <v>0</v>
      </c>
      <c r="AF328" s="36">
        <f>IF(Tabla1[[#This Row],[ref pack]]=1,Tabla1[[#This Row],[Pedido]],LCM(Tabla1[[#This Row],[MC VIEJO]],Tabla1[[#This Row],[Pedido]]))</f>
        <v>1</v>
      </c>
      <c r="AG328" s="36">
        <f>+VLOOKUP(Tabla1[[#This Row],[Artículo]],'.'!$B$2:$D$11481,3,)</f>
        <v>1</v>
      </c>
      <c r="AH328" s="37" t="str">
        <f>+IFERROR(SEARCH("pack",Tabla1[[#This Row],[PACK]]),"")</f>
        <v/>
      </c>
    </row>
    <row r="329" spans="1:34" ht="24" customHeight="1" x14ac:dyDescent="0.2">
      <c r="A329" s="50" t="s">
        <v>667</v>
      </c>
      <c r="B329" s="60" t="s">
        <v>718</v>
      </c>
      <c r="C329" s="61" t="s">
        <v>719</v>
      </c>
      <c r="D329" s="52" t="s">
        <v>27</v>
      </c>
      <c r="E329" s="53">
        <v>98091.73</v>
      </c>
      <c r="F329" s="23" t="str">
        <f>+IFERROR(VLOOKUP(Tabla1[[#This Row],[Artículo]],'..'!$B$2:$D$569000,3,),"")</f>
        <v/>
      </c>
      <c r="G329" s="24" t="str">
        <f>IF(H329=AF329,"", "Error MC")</f>
        <v>Error MC</v>
      </c>
      <c r="H329" s="62"/>
      <c r="I329" s="54">
        <f>+Tabla1[[#This Row],[MC]]*Tabla1[[#This Row],[Pedido]]*Tabla1[[#This Row],[PVC ]]</f>
        <v>0</v>
      </c>
      <c r="J329" s="26">
        <v>0.21</v>
      </c>
      <c r="K329" s="63"/>
      <c r="L329" s="28" t="s">
        <v>17</v>
      </c>
      <c r="M329" s="53">
        <v>172101.94200000001</v>
      </c>
      <c r="N329" s="64" t="str">
        <f>+IF(Tabla1[[#This Row],[F PMPI]]="SÍ","No","Sí")</f>
        <v>Sí</v>
      </c>
      <c r="O329" s="65">
        <f>+Tabla1[[#This Row],[PVL]]*1.055</f>
        <v>181567.54881000001</v>
      </c>
      <c r="P329" s="65">
        <f>+Tabla1[[#This Row],[PVL]]*1.43</f>
        <v>246105.77705999999</v>
      </c>
      <c r="Q329" s="66" t="str">
        <f>+HYPERLINK(Tabla1[[#This Row],[PAG]])</f>
        <v>https://todomusica.com.ar/violines/8873-sv-50.html</v>
      </c>
      <c r="R329" s="67"/>
      <c r="S329" s="68"/>
      <c r="T329" s="69"/>
      <c r="U329" s="69"/>
      <c r="V329" s="69"/>
      <c r="W329" s="69"/>
      <c r="X329" s="69"/>
      <c r="Y329" s="35"/>
      <c r="Z329" s="35" t="s">
        <v>24439</v>
      </c>
      <c r="AA329" s="36">
        <v>1</v>
      </c>
      <c r="AB329" s="35" t="s">
        <v>27</v>
      </c>
      <c r="AC329" s="35" t="str">
        <f>+IF(Tabla1[[#This Row],[STK]]="no","Sin STK", "STK disponible")</f>
        <v>Sin STK</v>
      </c>
      <c r="AD329" s="35">
        <f>+I329*J329</f>
        <v>0</v>
      </c>
      <c r="AE329" s="35">
        <f>+I329*K329</f>
        <v>0</v>
      </c>
      <c r="AF329" s="36">
        <f>IF(Tabla1[[#This Row],[ref pack]]=1,Tabla1[[#This Row],[Pedido]],LCM(Tabla1[[#This Row],[MC VIEJO]],Tabla1[[#This Row],[Pedido]]))</f>
        <v>1</v>
      </c>
      <c r="AG329" s="36">
        <f>+VLOOKUP(Tabla1[[#This Row],[Artículo]],'.'!$B$2:$D$11481,3,)</f>
        <v>1</v>
      </c>
      <c r="AH329" s="37" t="str">
        <f>+IFERROR(SEARCH("pack",Tabla1[[#This Row],[PACK]]),"")</f>
        <v/>
      </c>
    </row>
    <row r="330" spans="1:34" ht="24" customHeight="1" x14ac:dyDescent="0.2">
      <c r="A330" s="50" t="s">
        <v>667</v>
      </c>
      <c r="B330" s="60" t="s">
        <v>720</v>
      </c>
      <c r="C330" s="61" t="s">
        <v>721</v>
      </c>
      <c r="D330" s="52" t="s">
        <v>9841</v>
      </c>
      <c r="E330" s="53">
        <v>98091.73</v>
      </c>
      <c r="F330" s="23" t="str">
        <f>+IFERROR(VLOOKUP(Tabla1[[#This Row],[Artículo]],'..'!$B$2:$D$569000,3,),"")</f>
        <v/>
      </c>
      <c r="G330" s="24" t="str">
        <f>IF(H330=AF330,"", "Error MC")</f>
        <v>Error MC</v>
      </c>
      <c r="H330" s="62"/>
      <c r="I330" s="54">
        <f>+Tabla1[[#This Row],[MC]]*Tabla1[[#This Row],[Pedido]]*Tabla1[[#This Row],[PVC ]]</f>
        <v>0</v>
      </c>
      <c r="J330" s="26">
        <v>0.21</v>
      </c>
      <c r="K330" s="63"/>
      <c r="L330" s="28" t="s">
        <v>17</v>
      </c>
      <c r="M330" s="53">
        <v>172101.94200000001</v>
      </c>
      <c r="N330" s="64" t="str">
        <f>+IF(Tabla1[[#This Row],[F PMPI]]="SÍ","No","Sí")</f>
        <v>Sí</v>
      </c>
      <c r="O330" s="65">
        <f>+Tabla1[[#This Row],[PVL]]*1.055</f>
        <v>181567.54881000001</v>
      </c>
      <c r="P330" s="65">
        <f>+Tabla1[[#This Row],[PVL]]*1.43</f>
        <v>246105.77705999999</v>
      </c>
      <c r="Q330" s="66" t="str">
        <f>+HYPERLINK(Tabla1[[#This Row],[PAG]])</f>
        <v>https://todomusica.com.ar/violines/8873-sv-50.html</v>
      </c>
      <c r="R330" s="67"/>
      <c r="S330" s="68"/>
      <c r="T330" s="69"/>
      <c r="U330" s="69"/>
      <c r="V330" s="69"/>
      <c r="W330" s="69"/>
      <c r="X330" s="69"/>
      <c r="Y330" s="35"/>
      <c r="Z330" s="35" t="s">
        <v>24439</v>
      </c>
      <c r="AA330" s="36">
        <v>1</v>
      </c>
      <c r="AB330" s="35" t="s">
        <v>27</v>
      </c>
      <c r="AC330" s="35" t="str">
        <f>+IF(Tabla1[[#This Row],[STK]]="no","Sin STK", "STK disponible")</f>
        <v>STK disponible</v>
      </c>
      <c r="AD330" s="35">
        <f>+I330*J330</f>
        <v>0</v>
      </c>
      <c r="AE330" s="35">
        <f>+I330*K330</f>
        <v>0</v>
      </c>
      <c r="AF330" s="36">
        <f>IF(Tabla1[[#This Row],[ref pack]]=1,Tabla1[[#This Row],[Pedido]],LCM(Tabla1[[#This Row],[MC VIEJO]],Tabla1[[#This Row],[Pedido]]))</f>
        <v>1</v>
      </c>
      <c r="AG330" s="36">
        <f>+VLOOKUP(Tabla1[[#This Row],[Artículo]],'.'!$B$2:$D$11481,3,)</f>
        <v>1</v>
      </c>
      <c r="AH330" s="37" t="str">
        <f>+IFERROR(SEARCH("pack",Tabla1[[#This Row],[PACK]]),"")</f>
        <v/>
      </c>
    </row>
    <row r="331" spans="1:34" ht="24" customHeight="1" x14ac:dyDescent="0.2">
      <c r="A331" s="50" t="s">
        <v>667</v>
      </c>
      <c r="B331" s="60" t="s">
        <v>722</v>
      </c>
      <c r="C331" s="61" t="s">
        <v>723</v>
      </c>
      <c r="D331" s="52" t="s">
        <v>9841</v>
      </c>
      <c r="E331" s="53">
        <v>98091.73</v>
      </c>
      <c r="F331" s="23" t="str">
        <f>+IFERROR(VLOOKUP(Tabla1[[#This Row],[Artículo]],'..'!$B$2:$D$569000,3,),"")</f>
        <v/>
      </c>
      <c r="G331" s="24" t="str">
        <f>IF(H331=AF331,"", "Error MC")</f>
        <v>Error MC</v>
      </c>
      <c r="H331" s="62"/>
      <c r="I331" s="54">
        <f>+Tabla1[[#This Row],[MC]]*Tabla1[[#This Row],[Pedido]]*Tabla1[[#This Row],[PVC ]]</f>
        <v>0</v>
      </c>
      <c r="J331" s="26">
        <v>0.21</v>
      </c>
      <c r="K331" s="63"/>
      <c r="L331" s="28" t="s">
        <v>17</v>
      </c>
      <c r="M331" s="53">
        <v>172101.94200000001</v>
      </c>
      <c r="N331" s="64" t="str">
        <f>+IF(Tabla1[[#This Row],[F PMPI]]="SÍ","No","Sí")</f>
        <v>Sí</v>
      </c>
      <c r="O331" s="65">
        <f>+Tabla1[[#This Row],[PVL]]*1.055</f>
        <v>181567.54881000001</v>
      </c>
      <c r="P331" s="65">
        <f>+Tabla1[[#This Row],[PVL]]*1.43</f>
        <v>246105.77705999999</v>
      </c>
      <c r="Q331" s="66" t="str">
        <f>+HYPERLINK(Tabla1[[#This Row],[PAG]])</f>
        <v>https://todomusica.com.ar/violines/8873-sv-50.html</v>
      </c>
      <c r="R331" s="67"/>
      <c r="S331" s="68"/>
      <c r="T331" s="69"/>
      <c r="U331" s="69"/>
      <c r="V331" s="69"/>
      <c r="W331" s="69"/>
      <c r="X331" s="69"/>
      <c r="Y331" s="35"/>
      <c r="Z331" s="35" t="s">
        <v>24439</v>
      </c>
      <c r="AA331" s="36">
        <v>1</v>
      </c>
      <c r="AB331" s="35" t="s">
        <v>27</v>
      </c>
      <c r="AC331" s="35" t="str">
        <f>+IF(Tabla1[[#This Row],[STK]]="no","Sin STK", "STK disponible")</f>
        <v>STK disponible</v>
      </c>
      <c r="AD331" s="35">
        <f>+I331*J331</f>
        <v>0</v>
      </c>
      <c r="AE331" s="35">
        <f>+I331*K331</f>
        <v>0</v>
      </c>
      <c r="AF331" s="36">
        <f>IF(Tabla1[[#This Row],[ref pack]]=1,Tabla1[[#This Row],[Pedido]],LCM(Tabla1[[#This Row],[MC VIEJO]],Tabla1[[#This Row],[Pedido]]))</f>
        <v>1</v>
      </c>
      <c r="AG331" s="36">
        <f>+VLOOKUP(Tabla1[[#This Row],[Artículo]],'.'!$B$2:$D$11481,3,)</f>
        <v>1</v>
      </c>
      <c r="AH331" s="37" t="str">
        <f>+IFERROR(SEARCH("pack",Tabla1[[#This Row],[PACK]]),"")</f>
        <v/>
      </c>
    </row>
    <row r="332" spans="1:34" ht="24" customHeight="1" x14ac:dyDescent="0.2">
      <c r="A332" s="50" t="s">
        <v>667</v>
      </c>
      <c r="B332" s="60" t="s">
        <v>724</v>
      </c>
      <c r="C332" s="61" t="s">
        <v>725</v>
      </c>
      <c r="D332" s="52" t="s">
        <v>27</v>
      </c>
      <c r="E332" s="53">
        <v>410980.41</v>
      </c>
      <c r="F332" s="23" t="str">
        <f>+IFERROR(VLOOKUP(Tabla1[[#This Row],[Artículo]],'..'!$B$2:$D$569000,3,),"")</f>
        <v/>
      </c>
      <c r="G332" s="24" t="str">
        <f>IF(H332=AF332,"", "Error MC")</f>
        <v>Error MC</v>
      </c>
      <c r="H332" s="62"/>
      <c r="I332" s="54">
        <f>+Tabla1[[#This Row],[MC]]*Tabla1[[#This Row],[Pedido]]*Tabla1[[#This Row],[PVC ]]</f>
        <v>0</v>
      </c>
      <c r="J332" s="26">
        <v>0.21</v>
      </c>
      <c r="K332" s="63"/>
      <c r="L332" s="28" t="s">
        <v>17</v>
      </c>
      <c r="M332" s="53">
        <v>721065.12399999995</v>
      </c>
      <c r="N332" s="64" t="str">
        <f>+IF(Tabla1[[#This Row],[F PMPI]]="SÍ","No","Sí")</f>
        <v>Sí</v>
      </c>
      <c r="O332" s="65">
        <f>+Tabla1[[#This Row],[PVL]]*1.055</f>
        <v>760723.70581999992</v>
      </c>
      <c r="P332" s="65">
        <f>+Tabla1[[#This Row],[PVL]]*1.43</f>
        <v>1031123.1273199999</v>
      </c>
      <c r="Q332" s="66" t="str">
        <f>+HYPERLINK(Tabla1[[#This Row],[PAG]])</f>
        <v>https://todomusica.com.ar/violines/6710-sv-588.html</v>
      </c>
      <c r="R332" s="67"/>
      <c r="S332" s="68"/>
      <c r="T332" s="69"/>
      <c r="U332" s="69"/>
      <c r="V332" s="69"/>
      <c r="W332" s="69"/>
      <c r="X332" s="69"/>
      <c r="Y332" s="35"/>
      <c r="Z332" s="35" t="s">
        <v>24440</v>
      </c>
      <c r="AA332" s="36">
        <v>1</v>
      </c>
      <c r="AB332" s="35" t="s">
        <v>27</v>
      </c>
      <c r="AC332" s="35" t="str">
        <f>+IF(Tabla1[[#This Row],[STK]]="no","Sin STK", "STK disponible")</f>
        <v>Sin STK</v>
      </c>
      <c r="AD332" s="35">
        <f>+I332*J332</f>
        <v>0</v>
      </c>
      <c r="AE332" s="35">
        <f>+I332*K332</f>
        <v>0</v>
      </c>
      <c r="AF332" s="36">
        <f>IF(Tabla1[[#This Row],[ref pack]]=1,Tabla1[[#This Row],[Pedido]],LCM(Tabla1[[#This Row],[MC VIEJO]],Tabla1[[#This Row],[Pedido]]))</f>
        <v>1</v>
      </c>
      <c r="AG332" s="36">
        <f>+VLOOKUP(Tabla1[[#This Row],[Artículo]],'.'!$B$2:$D$11481,3,)</f>
        <v>1</v>
      </c>
      <c r="AH332" s="37" t="str">
        <f>+IFERROR(SEARCH("pack",Tabla1[[#This Row],[PACK]]),"")</f>
        <v/>
      </c>
    </row>
    <row r="333" spans="1:34" ht="24" customHeight="1" x14ac:dyDescent="0.2">
      <c r="A333" s="50" t="s">
        <v>667</v>
      </c>
      <c r="B333" s="60" t="s">
        <v>726</v>
      </c>
      <c r="C333" s="61" t="s">
        <v>727</v>
      </c>
      <c r="D333" s="52" t="s">
        <v>9841</v>
      </c>
      <c r="E333" s="53">
        <v>152904.39000000001</v>
      </c>
      <c r="F333" s="23" t="str">
        <f>+IFERROR(VLOOKUP(Tabla1[[#This Row],[Artículo]],'..'!$B$2:$D$569000,3,),"")</f>
        <v/>
      </c>
      <c r="G333" s="24" t="str">
        <f>IF(H333=AF333,"", "Error MC")</f>
        <v>Error MC</v>
      </c>
      <c r="H333" s="62"/>
      <c r="I333" s="54">
        <f>+Tabla1[[#This Row],[MC]]*Tabla1[[#This Row],[Pedido]]*Tabla1[[#This Row],[PVC ]]</f>
        <v>0</v>
      </c>
      <c r="J333" s="26">
        <v>0.21</v>
      </c>
      <c r="K333" s="63"/>
      <c r="L333" s="28" t="s">
        <v>17</v>
      </c>
      <c r="M333" s="53">
        <v>268270.75799999997</v>
      </c>
      <c r="N333" s="64" t="str">
        <f>+IF(Tabla1[[#This Row],[F PMPI]]="SÍ","No","Sí")</f>
        <v>Sí</v>
      </c>
      <c r="O333" s="65">
        <f>+Tabla1[[#This Row],[PVL]]*1.055</f>
        <v>283025.64968999993</v>
      </c>
      <c r="P333" s="65">
        <f>+Tabla1[[#This Row],[PVL]]*1.43</f>
        <v>383627.18393999996</v>
      </c>
      <c r="Q333" s="66" t="str">
        <f>+HYPERLINK(Tabla1[[#This Row],[PAG]])</f>
        <v>https://todomusica.com.ar/violines/6711-sv-75-3-4.html</v>
      </c>
      <c r="R333" s="67"/>
      <c r="S333" s="68"/>
      <c r="T333" s="69"/>
      <c r="U333" s="69"/>
      <c r="V333" s="69"/>
      <c r="W333" s="69"/>
      <c r="X333" s="69"/>
      <c r="Y333" s="35"/>
      <c r="Z333" s="35" t="s">
        <v>24441</v>
      </c>
      <c r="AA333" s="36">
        <v>1</v>
      </c>
      <c r="AB333" s="35" t="s">
        <v>27</v>
      </c>
      <c r="AC333" s="35" t="str">
        <f>+IF(Tabla1[[#This Row],[STK]]="no","Sin STK", "STK disponible")</f>
        <v>STK disponible</v>
      </c>
      <c r="AD333" s="35">
        <f>+I333*J333</f>
        <v>0</v>
      </c>
      <c r="AE333" s="35">
        <f>+I333*K333</f>
        <v>0</v>
      </c>
      <c r="AF333" s="36">
        <f>IF(Tabla1[[#This Row],[ref pack]]=1,Tabla1[[#This Row],[Pedido]],LCM(Tabla1[[#This Row],[MC VIEJO]],Tabla1[[#This Row],[Pedido]]))</f>
        <v>1</v>
      </c>
      <c r="AG333" s="36">
        <f>+VLOOKUP(Tabla1[[#This Row],[Artículo]],'.'!$B$2:$D$11481,3,)</f>
        <v>1</v>
      </c>
      <c r="AH333" s="37" t="str">
        <f>+IFERROR(SEARCH("pack",Tabla1[[#This Row],[PACK]]),"")</f>
        <v/>
      </c>
    </row>
    <row r="334" spans="1:34" ht="24" customHeight="1" x14ac:dyDescent="0.2">
      <c r="A334" s="50" t="s">
        <v>667</v>
      </c>
      <c r="B334" s="60" t="s">
        <v>728</v>
      </c>
      <c r="C334" s="61" t="s">
        <v>729</v>
      </c>
      <c r="D334" s="52" t="s">
        <v>27</v>
      </c>
      <c r="E334" s="53">
        <v>152904.39000000001</v>
      </c>
      <c r="F334" s="23" t="str">
        <f>+IFERROR(VLOOKUP(Tabla1[[#This Row],[Artículo]],'..'!$B$2:$D$569000,3,),"")</f>
        <v/>
      </c>
      <c r="G334" s="24" t="str">
        <f>IF(H334=AF334,"", "Error MC")</f>
        <v>Error MC</v>
      </c>
      <c r="H334" s="62"/>
      <c r="I334" s="54">
        <f>+Tabla1[[#This Row],[MC]]*Tabla1[[#This Row],[Pedido]]*Tabla1[[#This Row],[PVC ]]</f>
        <v>0</v>
      </c>
      <c r="J334" s="26">
        <v>0.21</v>
      </c>
      <c r="K334" s="63"/>
      <c r="L334" s="28" t="s">
        <v>17</v>
      </c>
      <c r="M334" s="53">
        <v>268270.75799999997</v>
      </c>
      <c r="N334" s="64" t="str">
        <f>+IF(Tabla1[[#This Row],[F PMPI]]="SÍ","No","Sí")</f>
        <v>Sí</v>
      </c>
      <c r="O334" s="65">
        <f>+Tabla1[[#This Row],[PVL]]*1.055</f>
        <v>283025.64968999993</v>
      </c>
      <c r="P334" s="65">
        <f>+Tabla1[[#This Row],[PVL]]*1.43</f>
        <v>383627.18393999996</v>
      </c>
      <c r="Q334" s="66" t="str">
        <f>+HYPERLINK(Tabla1[[#This Row],[PAG]])</f>
        <v>https://todomusica.com.ar/violines/6712-sv-75-4-4.html</v>
      </c>
      <c r="R334" s="67"/>
      <c r="S334" s="68"/>
      <c r="T334" s="69"/>
      <c r="U334" s="69"/>
      <c r="V334" s="69"/>
      <c r="W334" s="69"/>
      <c r="X334" s="69"/>
      <c r="Y334" s="35"/>
      <c r="Z334" s="35" t="s">
        <v>24442</v>
      </c>
      <c r="AA334" s="36">
        <v>1</v>
      </c>
      <c r="AB334" s="35" t="s">
        <v>27</v>
      </c>
      <c r="AC334" s="35" t="str">
        <f>+IF(Tabla1[[#This Row],[STK]]="no","Sin STK", "STK disponible")</f>
        <v>Sin STK</v>
      </c>
      <c r="AD334" s="35">
        <f>+I334*J334</f>
        <v>0</v>
      </c>
      <c r="AE334" s="35">
        <f>+I334*K334</f>
        <v>0</v>
      </c>
      <c r="AF334" s="36">
        <f>IF(Tabla1[[#This Row],[ref pack]]=1,Tabla1[[#This Row],[Pedido]],LCM(Tabla1[[#This Row],[MC VIEJO]],Tabla1[[#This Row],[Pedido]]))</f>
        <v>1</v>
      </c>
      <c r="AG334" s="36">
        <f>+VLOOKUP(Tabla1[[#This Row],[Artículo]],'.'!$B$2:$D$11481,3,)</f>
        <v>1</v>
      </c>
      <c r="AH334" s="37" t="str">
        <f>+IFERROR(SEARCH("pack",Tabla1[[#This Row],[PACK]]),"")</f>
        <v/>
      </c>
    </row>
    <row r="335" spans="1:34" ht="24" customHeight="1" x14ac:dyDescent="0.2">
      <c r="A335" s="50" t="s">
        <v>667</v>
      </c>
      <c r="B335" s="60" t="s">
        <v>730</v>
      </c>
      <c r="C335" s="61" t="s">
        <v>731</v>
      </c>
      <c r="D335" s="52" t="s">
        <v>9842</v>
      </c>
      <c r="E335" s="53">
        <v>799236.52</v>
      </c>
      <c r="F335" s="23" t="str">
        <f>+IFERROR(VLOOKUP(Tabla1[[#This Row],[Artículo]],'..'!$B$2:$D$569000,3,),"")</f>
        <v/>
      </c>
      <c r="G335" s="24" t="str">
        <f>IF(H335=AF335,"", "Error MC")</f>
        <v>Error MC</v>
      </c>
      <c r="H335" s="62"/>
      <c r="I335" s="54">
        <f>+Tabla1[[#This Row],[MC]]*Tabla1[[#This Row],[Pedido]]*Tabla1[[#This Row],[PVC ]]</f>
        <v>0</v>
      </c>
      <c r="J335" s="26">
        <v>0.21</v>
      </c>
      <c r="K335" s="63"/>
      <c r="L335" s="28" t="s">
        <v>17</v>
      </c>
      <c r="M335" s="53">
        <v>1402260.47</v>
      </c>
      <c r="N335" s="64" t="str">
        <f>+IF(Tabla1[[#This Row],[F PMPI]]="SÍ","No","Sí")</f>
        <v>Sí</v>
      </c>
      <c r="O335" s="65">
        <f>+Tabla1[[#This Row],[PVL]]*1.055</f>
        <v>1479384.7958499999</v>
      </c>
      <c r="P335" s="65">
        <f>+Tabla1[[#This Row],[PVL]]*1.43</f>
        <v>2005232.4720999999</v>
      </c>
      <c r="Q335" s="66" t="str">
        <f>+HYPERLINK(Tabla1[[#This Row],[PAG]])</f>
        <v>https://todomusica.com.ar/violines/9480-sv-800.html</v>
      </c>
      <c r="R335" s="67"/>
      <c r="S335" s="68"/>
      <c r="T335" s="69"/>
      <c r="U335" s="69"/>
      <c r="V335" s="69"/>
      <c r="W335" s="69"/>
      <c r="X335" s="69"/>
      <c r="Y335" s="35"/>
      <c r="Z335" s="35" t="s">
        <v>24443</v>
      </c>
      <c r="AA335" s="36">
        <v>1</v>
      </c>
      <c r="AB335" s="35" t="s">
        <v>27</v>
      </c>
      <c r="AC335" s="35" t="str">
        <f>+IF(Tabla1[[#This Row],[STK]]="no","Sin STK", "STK disponible")</f>
        <v>STK disponible</v>
      </c>
      <c r="AD335" s="35">
        <f>+I335*J335</f>
        <v>0</v>
      </c>
      <c r="AE335" s="35">
        <f>+I335*K335</f>
        <v>0</v>
      </c>
      <c r="AF335" s="36">
        <f>IF(Tabla1[[#This Row],[ref pack]]=1,Tabla1[[#This Row],[Pedido]],LCM(Tabla1[[#This Row],[MC VIEJO]],Tabla1[[#This Row],[Pedido]]))</f>
        <v>1</v>
      </c>
      <c r="AG335" s="36">
        <f>+VLOOKUP(Tabla1[[#This Row],[Artículo]],'.'!$B$2:$D$11481,3,)</f>
        <v>1</v>
      </c>
      <c r="AH335" s="37" t="str">
        <f>+IFERROR(SEARCH("pack",Tabla1[[#This Row],[PACK]]),"")</f>
        <v/>
      </c>
    </row>
    <row r="336" spans="1:34" ht="24" customHeight="1" x14ac:dyDescent="0.2">
      <c r="A336" s="50" t="s">
        <v>667</v>
      </c>
      <c r="B336" s="60" t="s">
        <v>732</v>
      </c>
      <c r="C336" s="61" t="s">
        <v>733</v>
      </c>
      <c r="D336" s="52" t="s">
        <v>9841</v>
      </c>
      <c r="E336" s="53">
        <v>1817.96</v>
      </c>
      <c r="F336" s="23" t="str">
        <f>+IFERROR(VLOOKUP(Tabla1[[#This Row],[Artículo]],'..'!$B$2:$D$569000,3,),"")</f>
        <v/>
      </c>
      <c r="G336" s="24" t="str">
        <f>IF(H336=AF336,"", "Error MC")</f>
        <v>Error MC</v>
      </c>
      <c r="H336" s="62"/>
      <c r="I336" s="54">
        <f>+Tabla1[[#This Row],[MC]]*Tabla1[[#This Row],[Pedido]]*Tabla1[[#This Row],[PVC ]]</f>
        <v>0</v>
      </c>
      <c r="J336" s="26">
        <v>0.21</v>
      </c>
      <c r="K336" s="63"/>
      <c r="L336" s="28" t="s">
        <v>17</v>
      </c>
      <c r="M336" s="53">
        <v>3189.6080000000002</v>
      </c>
      <c r="N336" s="64" t="str">
        <f>+IF(Tabla1[[#This Row],[F PMPI]]="SÍ","No","Sí")</f>
        <v>Sí</v>
      </c>
      <c r="O336" s="65">
        <f>+Tabla1[[#This Row],[PVL]]*1.055</f>
        <v>3365.0364399999999</v>
      </c>
      <c r="P336" s="65">
        <f>+Tabla1[[#This Row],[PVL]]*1.43</f>
        <v>4561.1394399999999</v>
      </c>
      <c r="Q336" s="66" t="str">
        <f>+HYPERLINK(Tabla1[[#This Row],[PAG]])</f>
        <v>https://todomusica.com.ar/accesorios-de-violin/6746-vp-08.html</v>
      </c>
      <c r="R336" s="67"/>
      <c r="S336" s="68"/>
      <c r="T336" s="69"/>
      <c r="U336" s="69"/>
      <c r="V336" s="69"/>
      <c r="W336" s="69"/>
      <c r="X336" s="69"/>
      <c r="Y336" s="35"/>
      <c r="Z336" s="35" t="s">
        <v>24444</v>
      </c>
      <c r="AA336" s="36">
        <v>1</v>
      </c>
      <c r="AB336" s="35" t="s">
        <v>27</v>
      </c>
      <c r="AC336" s="35" t="str">
        <f>+IF(Tabla1[[#This Row],[STK]]="no","Sin STK", "STK disponible")</f>
        <v>STK disponible</v>
      </c>
      <c r="AD336" s="35">
        <f>+I336*J336</f>
        <v>0</v>
      </c>
      <c r="AE336" s="35">
        <f>+I336*K336</f>
        <v>0</v>
      </c>
      <c r="AF336" s="36">
        <f>IF(Tabla1[[#This Row],[ref pack]]=1,Tabla1[[#This Row],[Pedido]],LCM(Tabla1[[#This Row],[MC VIEJO]],Tabla1[[#This Row],[Pedido]]))</f>
        <v>1</v>
      </c>
      <c r="AG336" s="36">
        <f>+VLOOKUP(Tabla1[[#This Row],[Artículo]],'.'!$B$2:$D$11481,3,)</f>
        <v>1</v>
      </c>
      <c r="AH336" s="37" t="str">
        <f>+IFERROR(SEARCH("pack",Tabla1[[#This Row],[PACK]]),"")</f>
        <v/>
      </c>
    </row>
    <row r="337" spans="1:34" ht="24" customHeight="1" x14ac:dyDescent="0.2">
      <c r="A337" s="50" t="s">
        <v>667</v>
      </c>
      <c r="B337" s="60" t="s">
        <v>734</v>
      </c>
      <c r="C337" s="61" t="s">
        <v>735</v>
      </c>
      <c r="D337" s="52" t="s">
        <v>9841</v>
      </c>
      <c r="E337" s="53">
        <v>14264.5</v>
      </c>
      <c r="F337" s="23" t="str">
        <f>+IFERROR(VLOOKUP(Tabla1[[#This Row],[Artículo]],'..'!$B$2:$D$569000,3,),"")</f>
        <v/>
      </c>
      <c r="G337" s="24" t="str">
        <f>IF(H337=AF337,"", "Error MC")</f>
        <v>Error MC</v>
      </c>
      <c r="H337" s="62"/>
      <c r="I337" s="54">
        <f>+Tabla1[[#This Row],[MC]]*Tabla1[[#This Row],[Pedido]]*Tabla1[[#This Row],[PVC ]]</f>
        <v>0</v>
      </c>
      <c r="J337" s="26">
        <v>0.21</v>
      </c>
      <c r="K337" s="63"/>
      <c r="L337" s="28" t="s">
        <v>17</v>
      </c>
      <c r="M337" s="53">
        <v>25027.071</v>
      </c>
      <c r="N337" s="64" t="str">
        <f>+IF(Tabla1[[#This Row],[F PMPI]]="SÍ","No","Sí")</f>
        <v>Sí</v>
      </c>
      <c r="O337" s="65">
        <f>+Tabla1[[#This Row],[PVL]]*1.055</f>
        <v>26403.559904999998</v>
      </c>
      <c r="P337" s="65">
        <f>+Tabla1[[#This Row],[PVL]]*1.43</f>
        <v>35788.71153</v>
      </c>
      <c r="Q337" s="66" t="str">
        <f>+HYPERLINK(Tabla1[[#This Row],[PAG]])</f>
        <v>https://todomusica.com.ar/varios/6747-vp-140.html</v>
      </c>
      <c r="R337" s="67"/>
      <c r="S337" s="68"/>
      <c r="T337" s="69"/>
      <c r="U337" s="69"/>
      <c r="V337" s="69"/>
      <c r="W337" s="69"/>
      <c r="X337" s="69"/>
      <c r="Y337" s="35"/>
      <c r="Z337" s="35" t="s">
        <v>24445</v>
      </c>
      <c r="AA337" s="36">
        <v>1</v>
      </c>
      <c r="AB337" s="35" t="s">
        <v>27</v>
      </c>
      <c r="AC337" s="35" t="str">
        <f>+IF(Tabla1[[#This Row],[STK]]="no","Sin STK", "STK disponible")</f>
        <v>STK disponible</v>
      </c>
      <c r="AD337" s="35">
        <f>+I337*J337</f>
        <v>0</v>
      </c>
      <c r="AE337" s="35">
        <f>+I337*K337</f>
        <v>0</v>
      </c>
      <c r="AF337" s="36">
        <f>IF(Tabla1[[#This Row],[ref pack]]=1,Tabla1[[#This Row],[Pedido]],LCM(Tabla1[[#This Row],[MC VIEJO]],Tabla1[[#This Row],[Pedido]]))</f>
        <v>1</v>
      </c>
      <c r="AG337" s="36">
        <f>+VLOOKUP(Tabla1[[#This Row],[Artículo]],'.'!$B$2:$D$11481,3,)</f>
        <v>1</v>
      </c>
      <c r="AH337" s="37" t="str">
        <f>+IFERROR(SEARCH("pack",Tabla1[[#This Row],[PACK]]),"")</f>
        <v/>
      </c>
    </row>
    <row r="338" spans="1:34" ht="24" customHeight="1" x14ac:dyDescent="0.2">
      <c r="A338" s="50" t="s">
        <v>667</v>
      </c>
      <c r="B338" s="60" t="s">
        <v>736</v>
      </c>
      <c r="C338" s="61" t="s">
        <v>737</v>
      </c>
      <c r="D338" s="52" t="s">
        <v>9841</v>
      </c>
      <c r="E338" s="53">
        <v>2099.7399999999998</v>
      </c>
      <c r="F338" s="23" t="str">
        <f>+IFERROR(VLOOKUP(Tabla1[[#This Row],[Artículo]],'..'!$B$2:$D$569000,3,),"")</f>
        <v/>
      </c>
      <c r="G338" s="24" t="str">
        <f>IF(H338=AF338,"", "Error MC")</f>
        <v>Error MC</v>
      </c>
      <c r="H338" s="62"/>
      <c r="I338" s="54">
        <f>+Tabla1[[#This Row],[MC]]*Tabla1[[#This Row],[Pedido]]*Tabla1[[#This Row],[PVC ]]</f>
        <v>0</v>
      </c>
      <c r="J338" s="26">
        <v>0.21</v>
      </c>
      <c r="K338" s="63"/>
      <c r="L338" s="28" t="s">
        <v>17</v>
      </c>
      <c r="M338" s="53">
        <v>3683.99</v>
      </c>
      <c r="N338" s="64" t="str">
        <f>+IF(Tabla1[[#This Row],[F PMPI]]="SÍ","No","Sí")</f>
        <v>Sí</v>
      </c>
      <c r="O338" s="65">
        <f>+Tabla1[[#This Row],[PVL]]*1.055</f>
        <v>3886.6094499999995</v>
      </c>
      <c r="P338" s="65">
        <f>+Tabla1[[#This Row],[PVL]]*1.43</f>
        <v>5268.1056999999992</v>
      </c>
      <c r="Q338" s="66" t="str">
        <f>+HYPERLINK(Tabla1[[#This Row],[PAG]])</f>
        <v>https://todomusica.com.ar/accesorios-de-violin/6748-vp-202.html</v>
      </c>
      <c r="R338" s="67"/>
      <c r="S338" s="68"/>
      <c r="T338" s="69"/>
      <c r="U338" s="69"/>
      <c r="V338" s="69"/>
      <c r="W338" s="69"/>
      <c r="X338" s="69"/>
      <c r="Y338" s="35"/>
      <c r="Z338" s="35" t="s">
        <v>24446</v>
      </c>
      <c r="AA338" s="36">
        <v>1</v>
      </c>
      <c r="AB338" s="35" t="s">
        <v>27</v>
      </c>
      <c r="AC338" s="35" t="str">
        <f>+IF(Tabla1[[#This Row],[STK]]="no","Sin STK", "STK disponible")</f>
        <v>STK disponible</v>
      </c>
      <c r="AD338" s="35">
        <f>+I338*J338</f>
        <v>0</v>
      </c>
      <c r="AE338" s="35">
        <f>+I338*K338</f>
        <v>0</v>
      </c>
      <c r="AF338" s="36">
        <f>IF(Tabla1[[#This Row],[ref pack]]=1,Tabla1[[#This Row],[Pedido]],LCM(Tabla1[[#This Row],[MC VIEJO]],Tabla1[[#This Row],[Pedido]]))</f>
        <v>1</v>
      </c>
      <c r="AG338" s="36">
        <f>+VLOOKUP(Tabla1[[#This Row],[Artículo]],'.'!$B$2:$D$11481,3,)</f>
        <v>1</v>
      </c>
      <c r="AH338" s="37" t="str">
        <f>+IFERROR(SEARCH("pack",Tabla1[[#This Row],[PACK]]),"")</f>
        <v/>
      </c>
    </row>
    <row r="339" spans="1:34" ht="24" customHeight="1" x14ac:dyDescent="0.2">
      <c r="A339" s="50" t="s">
        <v>667</v>
      </c>
      <c r="B339" s="60" t="s">
        <v>738</v>
      </c>
      <c r="C339" s="61" t="s">
        <v>23378</v>
      </c>
      <c r="D339" s="52" t="s">
        <v>27</v>
      </c>
      <c r="E339" s="53">
        <v>7232.26</v>
      </c>
      <c r="F339" s="23" t="str">
        <f>+IFERROR(VLOOKUP(Tabla1[[#This Row],[Artículo]],'..'!$B$2:$D$569000,3,),"")</f>
        <v/>
      </c>
      <c r="G339" s="24" t="str">
        <f>IF(H339=AF339,"", "Error MC")</f>
        <v>Error MC</v>
      </c>
      <c r="H339" s="62"/>
      <c r="I339" s="54">
        <f>+Tabla1[[#This Row],[MC]]*Tabla1[[#This Row],[Pedido]]*Tabla1[[#This Row],[PVC ]]</f>
        <v>0</v>
      </c>
      <c r="J339" s="26">
        <v>0.21</v>
      </c>
      <c r="K339" s="63"/>
      <c r="L339" s="28" t="s">
        <v>17</v>
      </c>
      <c r="M339" s="53">
        <v>12689.004000000001</v>
      </c>
      <c r="N339" s="64" t="str">
        <f>+IF(Tabla1[[#This Row],[F PMPI]]="SÍ","No","Sí")</f>
        <v>Sí</v>
      </c>
      <c r="O339" s="65">
        <f>+Tabla1[[#This Row],[PVL]]*1.055</f>
        <v>13386.899219999999</v>
      </c>
      <c r="P339" s="65">
        <f>+Tabla1[[#This Row],[PVL]]*1.43</f>
        <v>18145.275720000001</v>
      </c>
      <c r="Q339" s="66" t="str">
        <f>+HYPERLINK(Tabla1[[#This Row],[PAG]])</f>
        <v>https://todomusica.com.ar/soportes/6749-vp-70k.html</v>
      </c>
      <c r="R339" s="67"/>
      <c r="S339" s="68"/>
      <c r="T339" s="69"/>
      <c r="U339" s="69"/>
      <c r="V339" s="69"/>
      <c r="W339" s="69"/>
      <c r="X339" s="69"/>
      <c r="Y339" s="35"/>
      <c r="Z339" s="35" t="s">
        <v>24447</v>
      </c>
      <c r="AA339" s="36">
        <v>1</v>
      </c>
      <c r="AB339" s="35" t="s">
        <v>27</v>
      </c>
      <c r="AC339" s="35" t="str">
        <f>+IF(Tabla1[[#This Row],[STK]]="no","Sin STK", "STK disponible")</f>
        <v>Sin STK</v>
      </c>
      <c r="AD339" s="35">
        <f>+I339*J339</f>
        <v>0</v>
      </c>
      <c r="AE339" s="35">
        <f>+I339*K339</f>
        <v>0</v>
      </c>
      <c r="AF339" s="36">
        <f>IF(Tabla1[[#This Row],[ref pack]]=1,Tabla1[[#This Row],[Pedido]],LCM(Tabla1[[#This Row],[MC VIEJO]],Tabla1[[#This Row],[Pedido]]))</f>
        <v>1</v>
      </c>
      <c r="AG339" s="36">
        <f>+VLOOKUP(Tabla1[[#This Row],[Artículo]],'.'!$B$2:$D$11481,3,)</f>
        <v>1</v>
      </c>
      <c r="AH339" s="37" t="str">
        <f>+IFERROR(SEARCH("pack",Tabla1[[#This Row],[PACK]]),"")</f>
        <v/>
      </c>
    </row>
    <row r="340" spans="1:34" ht="24" customHeight="1" x14ac:dyDescent="0.2">
      <c r="A340" s="50" t="s">
        <v>667</v>
      </c>
      <c r="B340" s="60" t="s">
        <v>740</v>
      </c>
      <c r="C340" s="61" t="s">
        <v>23379</v>
      </c>
      <c r="D340" s="52" t="s">
        <v>27</v>
      </c>
      <c r="E340" s="53">
        <v>13240.54</v>
      </c>
      <c r="F340" s="23" t="str">
        <f>+IFERROR(VLOOKUP(Tabla1[[#This Row],[Artículo]],'..'!$B$2:$D$569000,3,),"")</f>
        <v/>
      </c>
      <c r="G340" s="24" t="str">
        <f>IF(H340=AF340,"", "Error MC")</f>
        <v>Error MC</v>
      </c>
      <c r="H340" s="62"/>
      <c r="I340" s="54">
        <f>+Tabla1[[#This Row],[MC]]*Tabla1[[#This Row],[Pedido]]*Tabla1[[#This Row],[PVC ]]</f>
        <v>0</v>
      </c>
      <c r="J340" s="26">
        <v>0.21</v>
      </c>
      <c r="K340" s="63"/>
      <c r="L340" s="28" t="s">
        <v>17</v>
      </c>
      <c r="M340" s="53">
        <v>23230.524000000001</v>
      </c>
      <c r="N340" s="64" t="str">
        <f>+IF(Tabla1[[#This Row],[F PMPI]]="SÍ","No","Sí")</f>
        <v>Sí</v>
      </c>
      <c r="O340" s="65">
        <f>+Tabla1[[#This Row],[PVL]]*1.055</f>
        <v>24508.202819999999</v>
      </c>
      <c r="P340" s="65">
        <f>+Tabla1[[#This Row],[PVL]]*1.43</f>
        <v>33219.649319999997</v>
      </c>
      <c r="Q340" s="66" t="str">
        <f>+HYPERLINK(Tabla1[[#This Row],[PAG]])</f>
        <v>https://todomusica.com.ar/soportes/6750-vp-70w.html</v>
      </c>
      <c r="R340" s="67"/>
      <c r="S340" s="68"/>
      <c r="T340" s="69"/>
      <c r="U340" s="69"/>
      <c r="V340" s="69"/>
      <c r="W340" s="69"/>
      <c r="X340" s="69"/>
      <c r="Y340" s="35"/>
      <c r="Z340" s="35" t="s">
        <v>24448</v>
      </c>
      <c r="AA340" s="36">
        <v>1</v>
      </c>
      <c r="AB340" s="35" t="s">
        <v>27</v>
      </c>
      <c r="AC340" s="35" t="str">
        <f>+IF(Tabla1[[#This Row],[STK]]="no","Sin STK", "STK disponible")</f>
        <v>Sin STK</v>
      </c>
      <c r="AD340" s="35">
        <f>+I340*J340</f>
        <v>0</v>
      </c>
      <c r="AE340" s="35">
        <f>+I340*K340</f>
        <v>0</v>
      </c>
      <c r="AF340" s="36">
        <f>IF(Tabla1[[#This Row],[ref pack]]=1,Tabla1[[#This Row],[Pedido]],LCM(Tabla1[[#This Row],[MC VIEJO]],Tabla1[[#This Row],[Pedido]]))</f>
        <v>1</v>
      </c>
      <c r="AG340" s="36">
        <f>+VLOOKUP(Tabla1[[#This Row],[Artículo]],'.'!$B$2:$D$11481,3,)</f>
        <v>1</v>
      </c>
      <c r="AH340" s="37" t="str">
        <f>+IFERROR(SEARCH("pack",Tabla1[[#This Row],[PACK]]),"")</f>
        <v/>
      </c>
    </row>
    <row r="341" spans="1:34" ht="24" customHeight="1" x14ac:dyDescent="0.2">
      <c r="A341" s="50" t="s">
        <v>742</v>
      </c>
      <c r="B341" s="60" t="s">
        <v>743</v>
      </c>
      <c r="C341" s="61" t="s">
        <v>744</v>
      </c>
      <c r="D341" s="52" t="s">
        <v>27</v>
      </c>
      <c r="E341" s="53">
        <v>1494095.02</v>
      </c>
      <c r="F341" s="23" t="str">
        <f>+IFERROR(VLOOKUP(Tabla1[[#This Row],[Artículo]],'..'!$B$2:$D$569000,3,),"")</f>
        <v/>
      </c>
      <c r="G341" s="24" t="str">
        <f>IF(H341=AF341,"", "Error MC")</f>
        <v>Error MC</v>
      </c>
      <c r="H341" s="62"/>
      <c r="I341" s="54">
        <f>+Tabla1[[#This Row],[MC]]*Tabla1[[#This Row],[Pedido]]*Tabla1[[#This Row],[PVC ]]</f>
        <v>0</v>
      </c>
      <c r="J341" s="26">
        <v>0.21</v>
      </c>
      <c r="K341" s="63"/>
      <c r="L341" s="28" t="s">
        <v>24296</v>
      </c>
      <c r="M341" s="53">
        <v>2350211.4709999999</v>
      </c>
      <c r="N341" s="64" t="str">
        <f>+IF(Tabla1[[#This Row],[F PMPI]]="SÍ","No","Sí")</f>
        <v>No</v>
      </c>
      <c r="O341" s="65">
        <f>+Tabla1[[#This Row],[PVL]]*1.055</f>
        <v>2479473.1019049999</v>
      </c>
      <c r="P341" s="65">
        <f>+Tabla1[[#This Row],[PVL]]*1.43</f>
        <v>3360802.4035299998</v>
      </c>
      <c r="Q341" s="66" t="str">
        <f>+HYPERLINK(Tabla1[[#This Row],[PAG]])</f>
        <v>https://todomusica.com.ar/potencias-de-instalacion/587-cdi4000.html</v>
      </c>
      <c r="R341" s="67"/>
      <c r="S341" s="68"/>
      <c r="T341" s="69"/>
      <c r="U341" s="69"/>
      <c r="V341" s="69"/>
      <c r="W341" s="69"/>
      <c r="X341" s="69"/>
      <c r="Y341" s="35"/>
      <c r="Z341" s="35" t="s">
        <v>24449</v>
      </c>
      <c r="AA341" s="36">
        <v>1</v>
      </c>
      <c r="AB341" s="35" t="s">
        <v>9849</v>
      </c>
      <c r="AC341" s="35" t="str">
        <f>+IF(Tabla1[[#This Row],[STK]]="no","Sin STK", "STK disponible")</f>
        <v>Sin STK</v>
      </c>
      <c r="AD341" s="35">
        <f>+I341*J341</f>
        <v>0</v>
      </c>
      <c r="AE341" s="35">
        <f>+I341*K341</f>
        <v>0</v>
      </c>
      <c r="AF341" s="36">
        <f>IF(Tabla1[[#This Row],[ref pack]]=1,Tabla1[[#This Row],[Pedido]],LCM(Tabla1[[#This Row],[MC VIEJO]],Tabla1[[#This Row],[Pedido]]))</f>
        <v>1</v>
      </c>
      <c r="AG341" s="36">
        <f>+VLOOKUP(Tabla1[[#This Row],[Artículo]],'.'!$B$2:$D$11481,3,)</f>
        <v>1</v>
      </c>
      <c r="AH341" s="37" t="str">
        <f>+IFERROR(SEARCH("pack",Tabla1[[#This Row],[PACK]]),"")</f>
        <v/>
      </c>
    </row>
    <row r="342" spans="1:34" ht="24" customHeight="1" x14ac:dyDescent="0.2">
      <c r="A342" s="50" t="s">
        <v>742</v>
      </c>
      <c r="B342" s="60" t="s">
        <v>745</v>
      </c>
      <c r="C342" s="61" t="s">
        <v>746</v>
      </c>
      <c r="D342" s="52" t="s">
        <v>27</v>
      </c>
      <c r="E342" s="53">
        <v>2144921.67</v>
      </c>
      <c r="F342" s="23" t="str">
        <f>+IFERROR(VLOOKUP(Tabla1[[#This Row],[Artículo]],'..'!$B$2:$D$569000,3,),"")</f>
        <v/>
      </c>
      <c r="G342" s="24" t="str">
        <f>IF(H342=AF342,"", "Error MC")</f>
        <v>Error MC</v>
      </c>
      <c r="H342" s="62"/>
      <c r="I342" s="54">
        <f>+Tabla1[[#This Row],[MC]]*Tabla1[[#This Row],[Pedido]]*Tabla1[[#This Row],[PVC ]]</f>
        <v>0</v>
      </c>
      <c r="J342" s="26">
        <v>0.21</v>
      </c>
      <c r="K342" s="63"/>
      <c r="L342" s="28" t="s">
        <v>24296</v>
      </c>
      <c r="M342" s="53">
        <v>3373961.7859999998</v>
      </c>
      <c r="N342" s="64" t="str">
        <f>+IF(Tabla1[[#This Row],[F PMPI]]="SÍ","No","Sí")</f>
        <v>No</v>
      </c>
      <c r="O342" s="65">
        <f>+Tabla1[[#This Row],[PVL]]*1.055</f>
        <v>3559529.6842299998</v>
      </c>
      <c r="P342" s="65">
        <f>+Tabla1[[#This Row],[PVL]]*1.43</f>
        <v>4824765.3539799992</v>
      </c>
      <c r="Q342" s="66" t="str">
        <f>+HYPERLINK(Tabla1[[#This Row],[PAG]])</f>
        <v>https://todomusica.com.ar/potencias-de-instalacion/589-cts1200.html</v>
      </c>
      <c r="R342" s="67"/>
      <c r="S342" s="68"/>
      <c r="T342" s="69"/>
      <c r="U342" s="69"/>
      <c r="V342" s="69"/>
      <c r="W342" s="69"/>
      <c r="X342" s="69"/>
      <c r="Y342" s="35"/>
      <c r="Z342" s="35" t="s">
        <v>24450</v>
      </c>
      <c r="AA342" s="36">
        <v>1</v>
      </c>
      <c r="AB342" s="35" t="s">
        <v>9849</v>
      </c>
      <c r="AC342" s="35" t="str">
        <f>+IF(Tabla1[[#This Row],[STK]]="no","Sin STK", "STK disponible")</f>
        <v>Sin STK</v>
      </c>
      <c r="AD342" s="35">
        <f>+I342*J342</f>
        <v>0</v>
      </c>
      <c r="AE342" s="35">
        <f>+I342*K342</f>
        <v>0</v>
      </c>
      <c r="AF342" s="36">
        <f>IF(Tabla1[[#This Row],[ref pack]]=1,Tabla1[[#This Row],[Pedido]],LCM(Tabla1[[#This Row],[MC VIEJO]],Tabla1[[#This Row],[Pedido]]))</f>
        <v>1</v>
      </c>
      <c r="AG342" s="36">
        <f>+VLOOKUP(Tabla1[[#This Row],[Artículo]],'.'!$B$2:$D$11481,3,)</f>
        <v>1</v>
      </c>
      <c r="AH342" s="37" t="str">
        <f>+IFERROR(SEARCH("pack",Tabla1[[#This Row],[PACK]]),"")</f>
        <v/>
      </c>
    </row>
    <row r="343" spans="1:34" ht="24" customHeight="1" x14ac:dyDescent="0.2">
      <c r="A343" s="50" t="s">
        <v>742</v>
      </c>
      <c r="B343" s="60" t="s">
        <v>747</v>
      </c>
      <c r="C343" s="61" t="s">
        <v>748</v>
      </c>
      <c r="D343" s="52" t="s">
        <v>9842</v>
      </c>
      <c r="E343" s="53">
        <v>3943603.8</v>
      </c>
      <c r="F343" s="23" t="str">
        <f>+IFERROR(VLOOKUP(Tabla1[[#This Row],[Artículo]],'..'!$B$2:$D$569000,3,),"")</f>
        <v/>
      </c>
      <c r="G343" s="24" t="str">
        <f>IF(H343=AF343,"", "Error MC")</f>
        <v>Error MC</v>
      </c>
      <c r="H343" s="62"/>
      <c r="I343" s="54">
        <f>+Tabla1[[#This Row],[MC]]*Tabla1[[#This Row],[Pedido]]*Tabla1[[#This Row],[PVC ]]</f>
        <v>0</v>
      </c>
      <c r="J343" s="26">
        <v>0.21</v>
      </c>
      <c r="K343" s="63"/>
      <c r="L343" s="28" t="s">
        <v>24296</v>
      </c>
      <c r="M343" s="53">
        <v>6203288.7769999998</v>
      </c>
      <c r="N343" s="64" t="str">
        <f>+IF(Tabla1[[#This Row],[F PMPI]]="SÍ","No","Sí")</f>
        <v>No</v>
      </c>
      <c r="O343" s="65">
        <f>+Tabla1[[#This Row],[PVL]]*1.055</f>
        <v>6544469.6597349998</v>
      </c>
      <c r="P343" s="65">
        <f>+Tabla1[[#This Row],[PVL]]*1.43</f>
        <v>8870702.9511099998</v>
      </c>
      <c r="Q343" s="66" t="str">
        <f>+HYPERLINK(Tabla1[[#This Row],[PAG]])</f>
        <v>https://todomusica.com.ar/potencias-de-instalacion/590-cts8200a.html</v>
      </c>
      <c r="R343" s="67"/>
      <c r="S343" s="68"/>
      <c r="T343" s="69"/>
      <c r="U343" s="69"/>
      <c r="V343" s="69"/>
      <c r="W343" s="69"/>
      <c r="X343" s="69"/>
      <c r="Y343" s="35"/>
      <c r="Z343" s="35" t="s">
        <v>24451</v>
      </c>
      <c r="AA343" s="36">
        <v>1</v>
      </c>
      <c r="AB343" s="35" t="s">
        <v>9849</v>
      </c>
      <c r="AC343" s="35" t="str">
        <f>+IF(Tabla1[[#This Row],[STK]]="no","Sin STK", "STK disponible")</f>
        <v>STK disponible</v>
      </c>
      <c r="AD343" s="35">
        <f>+I343*J343</f>
        <v>0</v>
      </c>
      <c r="AE343" s="35">
        <f>+I343*K343</f>
        <v>0</v>
      </c>
      <c r="AF343" s="36">
        <f>IF(Tabla1[[#This Row],[ref pack]]=1,Tabla1[[#This Row],[Pedido]],LCM(Tabla1[[#This Row],[MC VIEJO]],Tabla1[[#This Row],[Pedido]]))</f>
        <v>1</v>
      </c>
      <c r="AG343" s="36">
        <f>+VLOOKUP(Tabla1[[#This Row],[Artículo]],'.'!$B$2:$D$11481,3,)</f>
        <v>1</v>
      </c>
      <c r="AH343" s="37" t="str">
        <f>+IFERROR(SEARCH("pack",Tabla1[[#This Row],[PACK]]),"")</f>
        <v/>
      </c>
    </row>
    <row r="344" spans="1:34" ht="24" customHeight="1" x14ac:dyDescent="0.2">
      <c r="A344" s="50" t="s">
        <v>742</v>
      </c>
      <c r="B344" s="60" t="s">
        <v>11869</v>
      </c>
      <c r="C344" s="61" t="s">
        <v>23380</v>
      </c>
      <c r="D344" s="52" t="s">
        <v>27</v>
      </c>
      <c r="E344" s="53">
        <v>1081122.71</v>
      </c>
      <c r="F344" s="23" t="str">
        <f>+IFERROR(VLOOKUP(Tabla1[[#This Row],[Artículo]],'..'!$B$2:$D$569000,3,),"")</f>
        <v/>
      </c>
      <c r="G344" s="24" t="str">
        <f>IF(H344=AF344,"", "Error MC")</f>
        <v>Error MC</v>
      </c>
      <c r="H344" s="62"/>
      <c r="I344" s="54">
        <f>+Tabla1[[#This Row],[MC]]*Tabla1[[#This Row],[Pedido]]*Tabla1[[#This Row],[PVC ]]</f>
        <v>0</v>
      </c>
      <c r="J344" s="26">
        <v>0.21</v>
      </c>
      <c r="K344" s="63"/>
      <c r="L344" s="28" t="s">
        <v>24296</v>
      </c>
      <c r="M344" s="53">
        <v>1700606.0190000001</v>
      </c>
      <c r="N344" s="64" t="str">
        <f>+IF(Tabla1[[#This Row],[F PMPI]]="SÍ","No","Sí")</f>
        <v>No</v>
      </c>
      <c r="O344" s="65">
        <f>+Tabla1[[#This Row],[PVL]]*1.055</f>
        <v>1794139.350045</v>
      </c>
      <c r="P344" s="65">
        <f>+Tabla1[[#This Row],[PVL]]*1.43</f>
        <v>2431866.6071700002</v>
      </c>
      <c r="Q344" s="66" t="str">
        <f>+HYPERLINK(Tabla1[[#This Row],[PAG]])</f>
        <v>http://www.todomusica.com.ar/consolas-mixers-y-potencias/15918-ct4150a.html</v>
      </c>
      <c r="R344" s="67"/>
      <c r="S344" s="68"/>
      <c r="T344" s="69"/>
      <c r="U344" s="69"/>
      <c r="V344" s="69"/>
      <c r="W344" s="69"/>
      <c r="X344" s="69"/>
      <c r="Y344" s="35"/>
      <c r="Z344" s="35" t="s">
        <v>24452</v>
      </c>
      <c r="AA344" s="36">
        <v>1</v>
      </c>
      <c r="AB344" s="35" t="s">
        <v>9849</v>
      </c>
      <c r="AC344" s="35" t="str">
        <f>+IF(Tabla1[[#This Row],[STK]]="no","Sin STK", "STK disponible")</f>
        <v>Sin STK</v>
      </c>
      <c r="AD344" s="35">
        <f>+I344*J344</f>
        <v>0</v>
      </c>
      <c r="AE344" s="35">
        <f>+I344*K344</f>
        <v>0</v>
      </c>
      <c r="AF344" s="36">
        <f>IF(Tabla1[[#This Row],[ref pack]]=1,Tabla1[[#This Row],[Pedido]],LCM(Tabla1[[#This Row],[MC VIEJO]],Tabla1[[#This Row],[Pedido]]))</f>
        <v>1</v>
      </c>
      <c r="AG344" s="36">
        <f>+VLOOKUP(Tabla1[[#This Row],[Artículo]],'.'!$B$2:$D$11481,3,)</f>
        <v>1</v>
      </c>
      <c r="AH344" s="37" t="str">
        <f>+IFERROR(SEARCH("pack",Tabla1[[#This Row],[PACK]]),"")</f>
        <v/>
      </c>
    </row>
    <row r="345" spans="1:34" ht="24" customHeight="1" x14ac:dyDescent="0.2">
      <c r="A345" s="50" t="s">
        <v>742</v>
      </c>
      <c r="B345" s="60" t="s">
        <v>749</v>
      </c>
      <c r="C345" s="61" t="s">
        <v>9904</v>
      </c>
      <c r="D345" s="52" t="s">
        <v>9842</v>
      </c>
      <c r="E345" s="53">
        <v>1208970.3999999999</v>
      </c>
      <c r="F345" s="23" t="str">
        <f>+IFERROR(VLOOKUP(Tabla1[[#This Row],[Artículo]],'..'!$B$2:$D$569000,3,),"")</f>
        <v/>
      </c>
      <c r="G345" s="24" t="str">
        <f>IF(H345=AF345,"", "Error MC")</f>
        <v>Error MC</v>
      </c>
      <c r="H345" s="62"/>
      <c r="I345" s="54">
        <f>+Tabla1[[#This Row],[MC]]*Tabla1[[#This Row],[Pedido]]*Tabla1[[#This Row],[PVC ]]</f>
        <v>0</v>
      </c>
      <c r="J345" s="26">
        <v>0.21</v>
      </c>
      <c r="K345" s="63"/>
      <c r="L345" s="28" t="s">
        <v>24296</v>
      </c>
      <c r="M345" s="53">
        <v>1901710.439</v>
      </c>
      <c r="N345" s="64" t="str">
        <f>+IF(Tabla1[[#This Row],[F PMPI]]="SÍ","No","Sí")</f>
        <v>No</v>
      </c>
      <c r="O345" s="65">
        <f>+Tabla1[[#This Row],[PVL]]*1.055</f>
        <v>2006304.513145</v>
      </c>
      <c r="P345" s="65">
        <f>+Tabla1[[#This Row],[PVL]]*1.43</f>
        <v>2719445.92777</v>
      </c>
      <c r="Q345" s="66" t="str">
        <f>+HYPERLINK(Tabla1[[#This Row],[PAG]])</f>
        <v>https://todomusica.com.ar/potencias-de-instalacion/6019-gdci2x600.html</v>
      </c>
      <c r="R345" s="67"/>
      <c r="S345" s="68"/>
      <c r="T345" s="69"/>
      <c r="U345" s="69"/>
      <c r="V345" s="69"/>
      <c r="W345" s="69"/>
      <c r="X345" s="69"/>
      <c r="Y345" s="35"/>
      <c r="Z345" s="35" t="s">
        <v>24453</v>
      </c>
      <c r="AA345" s="36">
        <v>1</v>
      </c>
      <c r="AB345" s="35" t="s">
        <v>9849</v>
      </c>
      <c r="AC345" s="35" t="str">
        <f>+IF(Tabla1[[#This Row],[STK]]="no","Sin STK", "STK disponible")</f>
        <v>STK disponible</v>
      </c>
      <c r="AD345" s="35">
        <f>+I345*J345</f>
        <v>0</v>
      </c>
      <c r="AE345" s="35">
        <f>+I345*K345</f>
        <v>0</v>
      </c>
      <c r="AF345" s="36">
        <f>IF(Tabla1[[#This Row],[ref pack]]=1,Tabla1[[#This Row],[Pedido]],LCM(Tabla1[[#This Row],[MC VIEJO]],Tabla1[[#This Row],[Pedido]]))</f>
        <v>1</v>
      </c>
      <c r="AG345" s="36">
        <f>+VLOOKUP(Tabla1[[#This Row],[Artículo]],'.'!$B$2:$D$11481,3,)</f>
        <v>1</v>
      </c>
      <c r="AH345" s="37" t="str">
        <f>+IFERROR(SEARCH("pack",Tabla1[[#This Row],[PACK]]),"")</f>
        <v/>
      </c>
    </row>
    <row r="346" spans="1:34" ht="24" customHeight="1" x14ac:dyDescent="0.2">
      <c r="A346" s="50" t="s">
        <v>742</v>
      </c>
      <c r="B346" s="60" t="s">
        <v>750</v>
      </c>
      <c r="C346" s="61" t="s">
        <v>751</v>
      </c>
      <c r="D346" s="52" t="s">
        <v>9842</v>
      </c>
      <c r="E346" s="53">
        <v>4708533.57</v>
      </c>
      <c r="F346" s="23" t="str">
        <f>+IFERROR(VLOOKUP(Tabla1[[#This Row],[Artículo]],'..'!$B$2:$D$569000,3,),"")</f>
        <v/>
      </c>
      <c r="G346" s="24" t="str">
        <f>IF(H346=AF346,"", "Error MC")</f>
        <v>Error MC</v>
      </c>
      <c r="H346" s="62"/>
      <c r="I346" s="54">
        <f>+Tabla1[[#This Row],[MC]]*Tabla1[[#This Row],[Pedido]]*Tabla1[[#This Row],[PVC ]]</f>
        <v>0</v>
      </c>
      <c r="J346" s="26">
        <v>0.21</v>
      </c>
      <c r="K346" s="63"/>
      <c r="L346" s="28" t="s">
        <v>24296</v>
      </c>
      <c r="M346" s="53">
        <v>7406523.3039999995</v>
      </c>
      <c r="N346" s="64" t="str">
        <f>+IF(Tabla1[[#This Row],[F PMPI]]="SÍ","No","Sí")</f>
        <v>No</v>
      </c>
      <c r="O346" s="65">
        <f>+Tabla1[[#This Row],[PVL]]*1.055</f>
        <v>7813882.0857199989</v>
      </c>
      <c r="P346" s="65">
        <f>+Tabla1[[#This Row],[PVL]]*1.43</f>
        <v>10591328.324719999</v>
      </c>
      <c r="Q346" s="66" t="str">
        <f>+HYPERLINK(Tabla1[[#This Row],[PAG]])</f>
        <v>https://todomusica.com.ar/potencias-de-instalacion/9670-potencia-p-instalacion-4x1250w-2-4-8-ohms-70-100v.html</v>
      </c>
      <c r="R346" s="67"/>
      <c r="S346" s="68"/>
      <c r="T346" s="69"/>
      <c r="U346" s="69"/>
      <c r="V346" s="69"/>
      <c r="W346" s="69"/>
      <c r="X346" s="69"/>
      <c r="Y346" s="35"/>
      <c r="Z346" s="35" t="s">
        <v>24454</v>
      </c>
      <c r="AA346" s="36">
        <v>1</v>
      </c>
      <c r="AB346" s="35" t="s">
        <v>9849</v>
      </c>
      <c r="AC346" s="35" t="str">
        <f>+IF(Tabla1[[#This Row],[STK]]="no","Sin STK", "STK disponible")</f>
        <v>STK disponible</v>
      </c>
      <c r="AD346" s="35">
        <f>+I346*J346</f>
        <v>0</v>
      </c>
      <c r="AE346" s="35">
        <f>+I346*K346</f>
        <v>0</v>
      </c>
      <c r="AF346" s="36">
        <f>IF(Tabla1[[#This Row],[ref pack]]=1,Tabla1[[#This Row],[Pedido]],LCM(Tabla1[[#This Row],[MC VIEJO]],Tabla1[[#This Row],[Pedido]]))</f>
        <v>1</v>
      </c>
      <c r="AG346" s="36">
        <f>+VLOOKUP(Tabla1[[#This Row],[Artículo]],'.'!$B$2:$D$11481,3,)</f>
        <v>1</v>
      </c>
      <c r="AH346" s="37" t="str">
        <f>+IFERROR(SEARCH("pack",Tabla1[[#This Row],[PACK]]),"")</f>
        <v/>
      </c>
    </row>
    <row r="347" spans="1:34" ht="24" customHeight="1" x14ac:dyDescent="0.2">
      <c r="A347" s="50" t="s">
        <v>742</v>
      </c>
      <c r="B347" s="60" t="s">
        <v>752</v>
      </c>
      <c r="C347" s="61" t="s">
        <v>753</v>
      </c>
      <c r="D347" s="52" t="s">
        <v>27</v>
      </c>
      <c r="E347" s="53">
        <v>1843963.91</v>
      </c>
      <c r="F347" s="23" t="str">
        <f>+IFERROR(VLOOKUP(Tabla1[[#This Row],[Artículo]],'..'!$B$2:$D$569000,3,),"")</f>
        <v/>
      </c>
      <c r="G347" s="24" t="str">
        <f>IF(H347=AF347,"", "Error MC")</f>
        <v>Error MC</v>
      </c>
      <c r="H347" s="62"/>
      <c r="I347" s="54">
        <f>+Tabla1[[#This Row],[MC]]*Tabla1[[#This Row],[Pedido]]*Tabla1[[#This Row],[PVC ]]</f>
        <v>0</v>
      </c>
      <c r="J347" s="26">
        <v>0.21</v>
      </c>
      <c r="K347" s="63"/>
      <c r="L347" s="28" t="s">
        <v>24296</v>
      </c>
      <c r="M347" s="53">
        <v>2900555.227</v>
      </c>
      <c r="N347" s="64" t="str">
        <f>+IF(Tabla1[[#This Row],[F PMPI]]="SÍ","No","Sí")</f>
        <v>No</v>
      </c>
      <c r="O347" s="65">
        <f>+Tabla1[[#This Row],[PVL]]*1.055</f>
        <v>3060085.7644849997</v>
      </c>
      <c r="P347" s="65">
        <f>+Tabla1[[#This Row],[PVL]]*1.43</f>
        <v>4147793.9746099999</v>
      </c>
      <c r="Q347" s="66" t="str">
        <f>+HYPERLINK(Tabla1[[#This Row],[PAG]])</f>
        <v>https://todomusica.com.ar/potencias-de-instalacion/4638-404.html</v>
      </c>
      <c r="R347" s="67"/>
      <c r="S347" s="68"/>
      <c r="T347" s="69"/>
      <c r="U347" s="69"/>
      <c r="V347" s="69"/>
      <c r="W347" s="69"/>
      <c r="X347" s="69"/>
      <c r="Y347" s="35"/>
      <c r="Z347" s="35" t="s">
        <v>24455</v>
      </c>
      <c r="AA347" s="36">
        <v>1</v>
      </c>
      <c r="AB347" s="35" t="s">
        <v>9849</v>
      </c>
      <c r="AC347" s="35" t="str">
        <f>+IF(Tabla1[[#This Row],[STK]]="no","Sin STK", "STK disponible")</f>
        <v>Sin STK</v>
      </c>
      <c r="AD347" s="35">
        <f>+I347*J347</f>
        <v>0</v>
      </c>
      <c r="AE347" s="35">
        <f>+I347*K347</f>
        <v>0</v>
      </c>
      <c r="AF347" s="36">
        <f>IF(Tabla1[[#This Row],[ref pack]]=1,Tabla1[[#This Row],[Pedido]],LCM(Tabla1[[#This Row],[MC VIEJO]],Tabla1[[#This Row],[Pedido]]))</f>
        <v>1</v>
      </c>
      <c r="AG347" s="36">
        <f>+VLOOKUP(Tabla1[[#This Row],[Artículo]],'.'!$B$2:$D$11481,3,)</f>
        <v>1</v>
      </c>
      <c r="AH347" s="37" t="str">
        <f>+IFERROR(SEARCH("pack",Tabla1[[#This Row],[PACK]]),"")</f>
        <v/>
      </c>
    </row>
    <row r="348" spans="1:34" ht="24" customHeight="1" x14ac:dyDescent="0.2">
      <c r="A348" s="50" t="s">
        <v>742</v>
      </c>
      <c r="B348" s="60" t="s">
        <v>754</v>
      </c>
      <c r="C348" s="61" t="s">
        <v>755</v>
      </c>
      <c r="D348" s="52" t="s">
        <v>27</v>
      </c>
      <c r="E348" s="53">
        <v>2766510.19</v>
      </c>
      <c r="F348" s="23" t="str">
        <f>+IFERROR(VLOOKUP(Tabla1[[#This Row],[Artículo]],'..'!$B$2:$D$569000,3,),"")</f>
        <v/>
      </c>
      <c r="G348" s="24" t="str">
        <f>IF(H348=AF348,"", "Error MC")</f>
        <v>Error MC</v>
      </c>
      <c r="H348" s="62"/>
      <c r="I348" s="54">
        <f>+Tabla1[[#This Row],[MC]]*Tabla1[[#This Row],[Pedido]]*Tabla1[[#This Row],[PVC ]]</f>
        <v>0</v>
      </c>
      <c r="J348" s="26">
        <v>0.21</v>
      </c>
      <c r="K348" s="63"/>
      <c r="L348" s="28" t="s">
        <v>24296</v>
      </c>
      <c r="M348" s="53">
        <v>4351720.5329999998</v>
      </c>
      <c r="N348" s="64" t="str">
        <f>+IF(Tabla1[[#This Row],[F PMPI]]="SÍ","No","Sí")</f>
        <v>No</v>
      </c>
      <c r="O348" s="65">
        <f>+Tabla1[[#This Row],[PVL]]*1.055</f>
        <v>4591065.1623149998</v>
      </c>
      <c r="P348" s="65">
        <f>+Tabla1[[#This Row],[PVL]]*1.43</f>
        <v>6222960.3621899998</v>
      </c>
      <c r="Q348" s="66" t="str">
        <f>+HYPERLINK(Tabla1[[#This Row],[PAG]])</f>
        <v>https://todomusica.com.ar/potencias-de-instalacion/4639-404.html</v>
      </c>
      <c r="R348" s="67"/>
      <c r="S348" s="68"/>
      <c r="T348" s="69"/>
      <c r="U348" s="69"/>
      <c r="V348" s="69"/>
      <c r="W348" s="69"/>
      <c r="X348" s="69"/>
      <c r="Y348" s="35"/>
      <c r="Z348" s="35" t="s">
        <v>24456</v>
      </c>
      <c r="AA348" s="36">
        <v>1</v>
      </c>
      <c r="AB348" s="35" t="s">
        <v>9849</v>
      </c>
      <c r="AC348" s="35" t="str">
        <f>+IF(Tabla1[[#This Row],[STK]]="no","Sin STK", "STK disponible")</f>
        <v>Sin STK</v>
      </c>
      <c r="AD348" s="35">
        <f>+I348*J348</f>
        <v>0</v>
      </c>
      <c r="AE348" s="35">
        <f>+I348*K348</f>
        <v>0</v>
      </c>
      <c r="AF348" s="36">
        <f>IF(Tabla1[[#This Row],[ref pack]]=1,Tabla1[[#This Row],[Pedido]],LCM(Tabla1[[#This Row],[MC VIEJO]],Tabla1[[#This Row],[Pedido]]))</f>
        <v>1</v>
      </c>
      <c r="AG348" s="36">
        <f>+VLOOKUP(Tabla1[[#This Row],[Artículo]],'.'!$B$2:$D$11481,3,)</f>
        <v>1</v>
      </c>
      <c r="AH348" s="37" t="str">
        <f>+IFERROR(SEARCH("pack",Tabla1[[#This Row],[PACK]]),"")</f>
        <v/>
      </c>
    </row>
    <row r="349" spans="1:34" ht="24" customHeight="1" x14ac:dyDescent="0.2">
      <c r="A349" s="50" t="s">
        <v>742</v>
      </c>
      <c r="B349" s="60" t="s">
        <v>756</v>
      </c>
      <c r="C349" s="61" t="s">
        <v>757</v>
      </c>
      <c r="D349" s="52" t="s">
        <v>27</v>
      </c>
      <c r="E349" s="53">
        <v>8173347.2800000003</v>
      </c>
      <c r="F349" s="23" t="str">
        <f>+IFERROR(VLOOKUP(Tabla1[[#This Row],[Artículo]],'..'!$B$2:$D$569000,3,),"")</f>
        <v/>
      </c>
      <c r="G349" s="24" t="str">
        <f>IF(H349=AF349,"", "Error MC")</f>
        <v>Error MC</v>
      </c>
      <c r="H349" s="62"/>
      <c r="I349" s="54">
        <f>+Tabla1[[#This Row],[MC]]*Tabla1[[#This Row],[Pedido]]*Tabla1[[#This Row],[PVC ]]</f>
        <v>0</v>
      </c>
      <c r="J349" s="26">
        <v>0.21</v>
      </c>
      <c r="K349" s="63"/>
      <c r="L349" s="28" t="s">
        <v>24296</v>
      </c>
      <c r="M349" s="53">
        <v>12856675.267000001</v>
      </c>
      <c r="N349" s="64" t="str">
        <f>+IF(Tabla1[[#This Row],[F PMPI]]="SÍ","No","Sí")</f>
        <v>No</v>
      </c>
      <c r="O349" s="65">
        <f>+Tabla1[[#This Row],[PVL]]*1.055</f>
        <v>13563792.406685</v>
      </c>
      <c r="P349" s="65">
        <f>+Tabla1[[#This Row],[PVL]]*1.43</f>
        <v>18385045.631810002</v>
      </c>
      <c r="Q349" s="66" t="str">
        <f>+HYPERLINK(Tabla1[[#This Row],[PAG]])</f>
        <v>https://todomusica.com.ar/potencias-digitales/9280-12000w-amp-w-omnidrive-hd-processing.html</v>
      </c>
      <c r="R349" s="67"/>
      <c r="S349" s="68"/>
      <c r="T349" s="69"/>
      <c r="U349" s="69"/>
      <c r="V349" s="69"/>
      <c r="W349" s="69"/>
      <c r="X349" s="69"/>
      <c r="Y349" s="35"/>
      <c r="Z349" s="35" t="s">
        <v>24457</v>
      </c>
      <c r="AA349" s="36">
        <v>1</v>
      </c>
      <c r="AB349" s="35" t="s">
        <v>9849</v>
      </c>
      <c r="AC349" s="35" t="str">
        <f>+IF(Tabla1[[#This Row],[STK]]="no","Sin STK", "STK disponible")</f>
        <v>Sin STK</v>
      </c>
      <c r="AD349" s="35">
        <f>+I349*J349</f>
        <v>0</v>
      </c>
      <c r="AE349" s="35">
        <f>+I349*K349</f>
        <v>0</v>
      </c>
      <c r="AF349" s="36">
        <f>IF(Tabla1[[#This Row],[ref pack]]=1,Tabla1[[#This Row],[Pedido]],LCM(Tabla1[[#This Row],[MC VIEJO]],Tabla1[[#This Row],[Pedido]]))</f>
        <v>1</v>
      </c>
      <c r="AG349" s="36">
        <f>+VLOOKUP(Tabla1[[#This Row],[Artículo]],'.'!$B$2:$D$11481,3,)</f>
        <v>1</v>
      </c>
      <c r="AH349" s="37" t="str">
        <f>+IFERROR(SEARCH("pack",Tabla1[[#This Row],[PACK]]),"")</f>
        <v/>
      </c>
    </row>
    <row r="350" spans="1:34" ht="24" customHeight="1" x14ac:dyDescent="0.2">
      <c r="A350" s="50" t="s">
        <v>742</v>
      </c>
      <c r="B350" s="60" t="s">
        <v>758</v>
      </c>
      <c r="C350" s="61" t="s">
        <v>9905</v>
      </c>
      <c r="D350" s="52" t="s">
        <v>9842</v>
      </c>
      <c r="E350" s="53">
        <v>404024.09</v>
      </c>
      <c r="F350" s="23" t="str">
        <f>+IFERROR(VLOOKUP(Tabla1[[#This Row],[Artículo]],'..'!$B$2:$D$569000,3,),"")</f>
        <v/>
      </c>
      <c r="G350" s="24" t="str">
        <f>IF(H350=AF350,"", "Error MC")</f>
        <v>Error MC</v>
      </c>
      <c r="H350" s="62"/>
      <c r="I350" s="54">
        <f>+Tabla1[[#This Row],[MC]]*Tabla1[[#This Row],[Pedido]]*Tabla1[[#This Row],[PVC ]]</f>
        <v>0</v>
      </c>
      <c r="J350" s="26">
        <v>0.21</v>
      </c>
      <c r="K350" s="63"/>
      <c r="L350" s="28" t="s">
        <v>24296</v>
      </c>
      <c r="M350" s="53">
        <v>635529.897</v>
      </c>
      <c r="N350" s="64" t="str">
        <f>+IF(Tabla1[[#This Row],[F PMPI]]="SÍ","No","Sí")</f>
        <v>No</v>
      </c>
      <c r="O350" s="65">
        <f>+Tabla1[[#This Row],[PVL]]*1.055</f>
        <v>670484.04133499996</v>
      </c>
      <c r="P350" s="65">
        <f>+Tabla1[[#This Row],[PVL]]*1.43</f>
        <v>908807.75270999991</v>
      </c>
      <c r="Q350" s="66" t="str">
        <f>+HYPERLINK(Tabla1[[#This Row],[PAG]])</f>
        <v>https://todomusica.com.ar/potencias-de-instalacion/4634-404.html</v>
      </c>
      <c r="R350" s="67"/>
      <c r="S350" s="68"/>
      <c r="T350" s="69"/>
      <c r="U350" s="69"/>
      <c r="V350" s="69"/>
      <c r="W350" s="69"/>
      <c r="X350" s="69"/>
      <c r="Y350" s="35"/>
      <c r="Z350" s="35" t="s">
        <v>24458</v>
      </c>
      <c r="AA350" s="36">
        <v>1</v>
      </c>
      <c r="AB350" s="35" t="s">
        <v>9849</v>
      </c>
      <c r="AC350" s="35" t="str">
        <f>+IF(Tabla1[[#This Row],[STK]]="no","Sin STK", "STK disponible")</f>
        <v>STK disponible</v>
      </c>
      <c r="AD350" s="35">
        <f>+I350*J350</f>
        <v>0</v>
      </c>
      <c r="AE350" s="35">
        <f>+I350*K350</f>
        <v>0</v>
      </c>
      <c r="AF350" s="36">
        <f>IF(Tabla1[[#This Row],[ref pack]]=1,Tabla1[[#This Row],[Pedido]],LCM(Tabla1[[#This Row],[MC VIEJO]],Tabla1[[#This Row],[Pedido]]))</f>
        <v>1</v>
      </c>
      <c r="AG350" s="36">
        <f>+VLOOKUP(Tabla1[[#This Row],[Artículo]],'.'!$B$2:$D$11481,3,)</f>
        <v>1</v>
      </c>
      <c r="AH350" s="37" t="str">
        <f>+IFERROR(SEARCH("pack",Tabla1[[#This Row],[PACK]]),"")</f>
        <v/>
      </c>
    </row>
    <row r="351" spans="1:34" ht="24" customHeight="1" x14ac:dyDescent="0.2">
      <c r="A351" s="50" t="s">
        <v>742</v>
      </c>
      <c r="B351" s="60" t="s">
        <v>759</v>
      </c>
      <c r="C351" s="61" t="s">
        <v>23381</v>
      </c>
      <c r="D351" s="52" t="s">
        <v>9842</v>
      </c>
      <c r="E351" s="53">
        <v>503326.41</v>
      </c>
      <c r="F351" s="23" t="str">
        <f>+IFERROR(VLOOKUP(Tabla1[[#This Row],[Artículo]],'..'!$B$2:$D$569000,3,),"")</f>
        <v/>
      </c>
      <c r="G351" s="24" t="str">
        <f>IF(H351=AF351,"", "Error MC")</f>
        <v>Error MC</v>
      </c>
      <c r="H351" s="62"/>
      <c r="I351" s="54">
        <f>+Tabla1[[#This Row],[MC]]*Tabla1[[#This Row],[Pedido]]*Tabla1[[#This Row],[PVC ]]</f>
        <v>0</v>
      </c>
      <c r="J351" s="26">
        <v>0.21</v>
      </c>
      <c r="K351" s="63"/>
      <c r="L351" s="28" t="s">
        <v>24296</v>
      </c>
      <c r="M351" s="53">
        <v>791732.43900000001</v>
      </c>
      <c r="N351" s="64" t="str">
        <f>+IF(Tabla1[[#This Row],[F PMPI]]="SÍ","No","Sí")</f>
        <v>No</v>
      </c>
      <c r="O351" s="65">
        <f>+Tabla1[[#This Row],[PVL]]*1.055</f>
        <v>835277.72314499994</v>
      </c>
      <c r="P351" s="65">
        <f>+Tabla1[[#This Row],[PVL]]*1.43</f>
        <v>1132177.3877699999</v>
      </c>
      <c r="Q351" s="66" t="str">
        <f>+HYPERLINK(Tabla1[[#This Row],[PAG]])</f>
        <v>https://todomusica.com.ar/mixers-de-instalacion/4635-404.html</v>
      </c>
      <c r="R351" s="67"/>
      <c r="S351" s="68"/>
      <c r="T351" s="69"/>
      <c r="U351" s="69"/>
      <c r="V351" s="69"/>
      <c r="W351" s="69"/>
      <c r="X351" s="69"/>
      <c r="Y351" s="35"/>
      <c r="Z351" s="35" t="s">
        <v>24459</v>
      </c>
      <c r="AA351" s="36">
        <v>1</v>
      </c>
      <c r="AB351" s="35" t="s">
        <v>9849</v>
      </c>
      <c r="AC351" s="35" t="str">
        <f>+IF(Tabla1[[#This Row],[STK]]="no","Sin STK", "STK disponible")</f>
        <v>STK disponible</v>
      </c>
      <c r="AD351" s="35">
        <f>+I351*J351</f>
        <v>0</v>
      </c>
      <c r="AE351" s="35">
        <f>+I351*K351</f>
        <v>0</v>
      </c>
      <c r="AF351" s="36">
        <f>IF(Tabla1[[#This Row],[ref pack]]=1,Tabla1[[#This Row],[Pedido]],LCM(Tabla1[[#This Row],[MC VIEJO]],Tabla1[[#This Row],[Pedido]]))</f>
        <v>1</v>
      </c>
      <c r="AG351" s="36">
        <f>+VLOOKUP(Tabla1[[#This Row],[Artículo]],'.'!$B$2:$D$11481,3,)</f>
        <v>1</v>
      </c>
      <c r="AH351" s="37" t="str">
        <f>+IFERROR(SEARCH("pack",Tabla1[[#This Row],[PACK]]),"")</f>
        <v/>
      </c>
    </row>
    <row r="352" spans="1:34" ht="24" customHeight="1" x14ac:dyDescent="0.2">
      <c r="A352" s="50" t="s">
        <v>742</v>
      </c>
      <c r="B352" s="60" t="s">
        <v>760</v>
      </c>
      <c r="C352" s="61" t="s">
        <v>23382</v>
      </c>
      <c r="D352" s="52" t="s">
        <v>9842</v>
      </c>
      <c r="E352" s="53">
        <v>735763.38</v>
      </c>
      <c r="F352" s="23" t="str">
        <f>+IFERROR(VLOOKUP(Tabla1[[#This Row],[Artículo]],'..'!$B$2:$D$569000,3,),"")</f>
        <v/>
      </c>
      <c r="G352" s="24" t="str">
        <f>IF(H352=AF352,"", "Error MC")</f>
        <v>Error MC</v>
      </c>
      <c r="H352" s="62"/>
      <c r="I352" s="54">
        <f>+Tabla1[[#This Row],[MC]]*Tabla1[[#This Row],[Pedido]]*Tabla1[[#This Row],[PVC ]]</f>
        <v>0</v>
      </c>
      <c r="J352" s="26">
        <v>0.21</v>
      </c>
      <c r="K352" s="63"/>
      <c r="L352" s="28" t="s">
        <v>24296</v>
      </c>
      <c r="M352" s="53">
        <v>1157355.7919999999</v>
      </c>
      <c r="N352" s="64" t="str">
        <f>+IF(Tabla1[[#This Row],[F PMPI]]="SÍ","No","Sí")</f>
        <v>No</v>
      </c>
      <c r="O352" s="65">
        <f>+Tabla1[[#This Row],[PVL]]*1.055</f>
        <v>1221010.3605599997</v>
      </c>
      <c r="P352" s="65">
        <f>+Tabla1[[#This Row],[PVL]]*1.43</f>
        <v>1655018.7825599997</v>
      </c>
      <c r="Q352" s="66" t="str">
        <f>+HYPERLINK(Tabla1[[#This Row],[PAG]])</f>
        <v>https://todomusica.com.ar/mixers-de-instalacion/4636-404.html</v>
      </c>
      <c r="R352" s="67"/>
      <c r="S352" s="68"/>
      <c r="T352" s="69"/>
      <c r="U352" s="69"/>
      <c r="V352" s="69"/>
      <c r="W352" s="69"/>
      <c r="X352" s="69"/>
      <c r="Y352" s="35"/>
      <c r="Z352" s="35" t="s">
        <v>24460</v>
      </c>
      <c r="AA352" s="36">
        <v>1</v>
      </c>
      <c r="AB352" s="35" t="s">
        <v>9849</v>
      </c>
      <c r="AC352" s="35" t="str">
        <f>+IF(Tabla1[[#This Row],[STK]]="no","Sin STK", "STK disponible")</f>
        <v>STK disponible</v>
      </c>
      <c r="AD352" s="35">
        <f>+I352*J352</f>
        <v>0</v>
      </c>
      <c r="AE352" s="35">
        <f>+I352*K352</f>
        <v>0</v>
      </c>
      <c r="AF352" s="36">
        <f>IF(Tabla1[[#This Row],[ref pack]]=1,Tabla1[[#This Row],[Pedido]],LCM(Tabla1[[#This Row],[MC VIEJO]],Tabla1[[#This Row],[Pedido]]))</f>
        <v>1</v>
      </c>
      <c r="AG352" s="36">
        <f>+VLOOKUP(Tabla1[[#This Row],[Artículo]],'.'!$B$2:$D$11481,3,)</f>
        <v>1</v>
      </c>
      <c r="AH352" s="37" t="str">
        <f>+IFERROR(SEARCH("pack",Tabla1[[#This Row],[PACK]]),"")</f>
        <v/>
      </c>
    </row>
    <row r="353" spans="1:34" ht="24" customHeight="1" x14ac:dyDescent="0.2">
      <c r="A353" s="50" t="s">
        <v>742</v>
      </c>
      <c r="B353" s="60" t="s">
        <v>761</v>
      </c>
      <c r="C353" s="61" t="s">
        <v>762</v>
      </c>
      <c r="D353" s="52" t="s">
        <v>27</v>
      </c>
      <c r="E353" s="53">
        <v>9675204.0399999991</v>
      </c>
      <c r="F353" s="23" t="str">
        <f>+IFERROR(VLOOKUP(Tabla1[[#This Row],[Artículo]],'..'!$B$2:$D$569000,3,),"")</f>
        <v/>
      </c>
      <c r="G353" s="24" t="str">
        <f>IF(H353=AF353,"", "Error MC")</f>
        <v>Error MC</v>
      </c>
      <c r="H353" s="62"/>
      <c r="I353" s="54">
        <f>+Tabla1[[#This Row],[MC]]*Tabla1[[#This Row],[Pedido]]*Tabla1[[#This Row],[PVC ]]</f>
        <v>0</v>
      </c>
      <c r="J353" s="26">
        <v>0.21</v>
      </c>
      <c r="K353" s="63"/>
      <c r="L353" s="28" t="s">
        <v>24296</v>
      </c>
      <c r="M353" s="53">
        <v>15219095.953</v>
      </c>
      <c r="N353" s="64" t="str">
        <f>+IF(Tabla1[[#This Row],[F PMPI]]="SÍ","No","Sí")</f>
        <v>No</v>
      </c>
      <c r="O353" s="65">
        <f>+Tabla1[[#This Row],[PVL]]*1.055</f>
        <v>16056146.230415</v>
      </c>
      <c r="P353" s="65">
        <f>+Tabla1[[#This Row],[PVL]]*1.43</f>
        <v>21763307.212789997</v>
      </c>
      <c r="Q353" s="66" t="str">
        <f>+HYPERLINK(Tabla1[[#This Row],[PAG]])</f>
        <v>https://todomusica.com.ar/potencias-digitales/6841-g4x3500hds.html</v>
      </c>
      <c r="R353" s="67"/>
      <c r="S353" s="68"/>
      <c r="T353" s="69"/>
      <c r="U353" s="69"/>
      <c r="V353" s="69"/>
      <c r="W353" s="69"/>
      <c r="X353" s="69"/>
      <c r="Y353" s="35"/>
      <c r="Z353" s="35" t="s">
        <v>24461</v>
      </c>
      <c r="AA353" s="36">
        <v>1</v>
      </c>
      <c r="AB353" s="35" t="s">
        <v>9849</v>
      </c>
      <c r="AC353" s="35" t="str">
        <f>+IF(Tabla1[[#This Row],[STK]]="no","Sin STK", "STK disponible")</f>
        <v>Sin STK</v>
      </c>
      <c r="AD353" s="35">
        <f>+I353*J353</f>
        <v>0</v>
      </c>
      <c r="AE353" s="35">
        <f>+I353*K353</f>
        <v>0</v>
      </c>
      <c r="AF353" s="36">
        <f>IF(Tabla1[[#This Row],[ref pack]]=1,Tabla1[[#This Row],[Pedido]],LCM(Tabla1[[#This Row],[MC VIEJO]],Tabla1[[#This Row],[Pedido]]))</f>
        <v>1</v>
      </c>
      <c r="AG353" s="36">
        <f>+VLOOKUP(Tabla1[[#This Row],[Artículo]],'.'!$B$2:$D$11481,3,)</f>
        <v>1</v>
      </c>
      <c r="AH353" s="37" t="str">
        <f>+IFERROR(SEARCH("pack",Tabla1[[#This Row],[PACK]]),"")</f>
        <v/>
      </c>
    </row>
    <row r="354" spans="1:34" ht="24" customHeight="1" x14ac:dyDescent="0.2">
      <c r="A354" s="50" t="s">
        <v>742</v>
      </c>
      <c r="B354" s="60" t="s">
        <v>763</v>
      </c>
      <c r="C354" s="61" t="s">
        <v>23383</v>
      </c>
      <c r="D354" s="52" t="s">
        <v>27</v>
      </c>
      <c r="E354" s="53">
        <v>5316053.08</v>
      </c>
      <c r="F354" s="23" t="str">
        <f>+IFERROR(VLOOKUP(Tabla1[[#This Row],[Artículo]],'..'!$B$2:$D$569000,3,),"")</f>
        <v/>
      </c>
      <c r="G354" s="24" t="str">
        <f>IF(H354=AF354,"", "Error MC")</f>
        <v>Error MC</v>
      </c>
      <c r="H354" s="62"/>
      <c r="I354" s="54">
        <f>+Tabla1[[#This Row],[MC]]*Tabla1[[#This Row],[Pedido]]*Tabla1[[#This Row],[PVC ]]</f>
        <v>0</v>
      </c>
      <c r="J354" s="26">
        <v>0.21</v>
      </c>
      <c r="K354" s="63"/>
      <c r="L354" s="28" t="s">
        <v>24296</v>
      </c>
      <c r="M354" s="53">
        <v>8362151.4900000002</v>
      </c>
      <c r="N354" s="64" t="str">
        <f>+IF(Tabla1[[#This Row],[F PMPI]]="SÍ","No","Sí")</f>
        <v>No</v>
      </c>
      <c r="O354" s="65">
        <f>+Tabla1[[#This Row],[PVL]]*1.055</f>
        <v>8822069.8219499998</v>
      </c>
      <c r="P354" s="65">
        <f>+Tabla1[[#This Row],[PVL]]*1.43</f>
        <v>11957876.6307</v>
      </c>
      <c r="Q354" s="66" t="str">
        <f>+HYPERLINK(Tabla1[[#This Row],[PAG]])</f>
        <v>https://todomusica.com.ar/potencias-digitales/9280-12000w-amp-w-omnidrive-hd-processing.html</v>
      </c>
      <c r="R354" s="67"/>
      <c r="S354" s="68"/>
      <c r="T354" s="69"/>
      <c r="U354" s="69"/>
      <c r="V354" s="69"/>
      <c r="W354" s="69"/>
      <c r="X354" s="69"/>
      <c r="Y354" s="35"/>
      <c r="Z354" s="35" t="s">
        <v>24457</v>
      </c>
      <c r="AA354" s="36">
        <v>1</v>
      </c>
      <c r="AB354" s="35" t="s">
        <v>9849</v>
      </c>
      <c r="AC354" s="35" t="str">
        <f>+IF(Tabla1[[#This Row],[STK]]="no","Sin STK", "STK disponible")</f>
        <v>Sin STK</v>
      </c>
      <c r="AD354" s="35">
        <f>+I354*J354</f>
        <v>0</v>
      </c>
      <c r="AE354" s="35">
        <f>+I354*K354</f>
        <v>0</v>
      </c>
      <c r="AF354" s="36">
        <f>IF(Tabla1[[#This Row],[ref pack]]=1,Tabla1[[#This Row],[Pedido]],LCM(Tabla1[[#This Row],[MC VIEJO]],Tabla1[[#This Row],[Pedido]]))</f>
        <v>1</v>
      </c>
      <c r="AG354" s="36">
        <f>+VLOOKUP(Tabla1[[#This Row],[Artículo]],'.'!$B$2:$D$11481,3,)</f>
        <v>1</v>
      </c>
      <c r="AH354" s="37" t="str">
        <f>+IFERROR(SEARCH("pack",Tabla1[[#This Row],[PACK]]),"")</f>
        <v/>
      </c>
    </row>
    <row r="355" spans="1:34" ht="24" customHeight="1" x14ac:dyDescent="0.2">
      <c r="A355" s="50" t="s">
        <v>742</v>
      </c>
      <c r="B355" s="60" t="s">
        <v>765</v>
      </c>
      <c r="C355" s="61" t="s">
        <v>766</v>
      </c>
      <c r="D355" s="52" t="s">
        <v>27</v>
      </c>
      <c r="E355" s="53">
        <v>9675204.0399999991</v>
      </c>
      <c r="F355" s="23" t="str">
        <f>+IFERROR(VLOOKUP(Tabla1[[#This Row],[Artículo]],'..'!$B$2:$D$569000,3,),"")</f>
        <v/>
      </c>
      <c r="G355" s="24" t="str">
        <f>IF(H355=AF355,"", "Error MC")</f>
        <v>Error MC</v>
      </c>
      <c r="H355" s="62"/>
      <c r="I355" s="54">
        <f>+Tabla1[[#This Row],[MC]]*Tabla1[[#This Row],[Pedido]]*Tabla1[[#This Row],[PVC ]]</f>
        <v>0</v>
      </c>
      <c r="J355" s="26">
        <v>0.21</v>
      </c>
      <c r="K355" s="63"/>
      <c r="L355" s="28" t="s">
        <v>24296</v>
      </c>
      <c r="M355" s="53">
        <v>15219095.953</v>
      </c>
      <c r="N355" s="64" t="str">
        <f>+IF(Tabla1[[#This Row],[F PMPI]]="SÍ","No","Sí")</f>
        <v>No</v>
      </c>
      <c r="O355" s="65">
        <f>+Tabla1[[#This Row],[PVL]]*1.055</f>
        <v>16056146.230415</v>
      </c>
      <c r="P355" s="65">
        <f>+Tabla1[[#This Row],[PVL]]*1.43</f>
        <v>21763307.212789997</v>
      </c>
      <c r="Q355" s="66" t="str">
        <f>+HYPERLINK(Tabla1[[#This Row],[PAG]])</f>
        <v>https://todomusica.com.ar/productos-sin-categorias-de-netsuite/6849-it4x3500hds-u-us.html</v>
      </c>
      <c r="R355" s="67"/>
      <c r="S355" s="68"/>
      <c r="T355" s="69"/>
      <c r="U355" s="69"/>
      <c r="V355" s="69"/>
      <c r="W355" s="69"/>
      <c r="X355" s="69"/>
      <c r="Y355" s="35"/>
      <c r="Z355" s="35" t="s">
        <v>24462</v>
      </c>
      <c r="AA355" s="36">
        <v>1</v>
      </c>
      <c r="AB355" s="35" t="s">
        <v>9849</v>
      </c>
      <c r="AC355" s="35" t="str">
        <f>+IF(Tabla1[[#This Row],[STK]]="no","Sin STK", "STK disponible")</f>
        <v>Sin STK</v>
      </c>
      <c r="AD355" s="35">
        <f>+I355*J355</f>
        <v>0</v>
      </c>
      <c r="AE355" s="35">
        <f>+I355*K355</f>
        <v>0</v>
      </c>
      <c r="AF355" s="36">
        <f>IF(Tabla1[[#This Row],[ref pack]]=1,Tabla1[[#This Row],[Pedido]],LCM(Tabla1[[#This Row],[MC VIEJO]],Tabla1[[#This Row],[Pedido]]))</f>
        <v>1</v>
      </c>
      <c r="AG355" s="36">
        <f>+VLOOKUP(Tabla1[[#This Row],[Artículo]],'.'!$B$2:$D$11481,3,)</f>
        <v>1</v>
      </c>
      <c r="AH355" s="37" t="str">
        <f>+IFERROR(SEARCH("pack",Tabla1[[#This Row],[PACK]]),"")</f>
        <v/>
      </c>
    </row>
    <row r="356" spans="1:34" ht="24" customHeight="1" x14ac:dyDescent="0.2">
      <c r="A356" s="50" t="s">
        <v>742</v>
      </c>
      <c r="B356" s="60" t="s">
        <v>767</v>
      </c>
      <c r="C356" s="61" t="s">
        <v>768</v>
      </c>
      <c r="D356" s="52" t="s">
        <v>27</v>
      </c>
      <c r="E356" s="53">
        <v>5450506.0499999998</v>
      </c>
      <c r="F356" s="23" t="str">
        <f>+IFERROR(VLOOKUP(Tabla1[[#This Row],[Artículo]],'..'!$B$2:$D$569000,3,),"")</f>
        <v/>
      </c>
      <c r="G356" s="24" t="str">
        <f>IF(H356=AF356,"", "Error MC")</f>
        <v>Error MC</v>
      </c>
      <c r="H356" s="62"/>
      <c r="I356" s="54">
        <f>+Tabla1[[#This Row],[MC]]*Tabla1[[#This Row],[Pedido]]*Tabla1[[#This Row],[PVC ]]</f>
        <v>0</v>
      </c>
      <c r="J356" s="26">
        <v>0.21</v>
      </c>
      <c r="K356" s="63"/>
      <c r="L356" s="28" t="s">
        <v>24296</v>
      </c>
      <c r="M356" s="53">
        <v>8573646.023</v>
      </c>
      <c r="N356" s="64" t="str">
        <f>+IF(Tabla1[[#This Row],[F PMPI]]="SÍ","No","Sí")</f>
        <v>No</v>
      </c>
      <c r="O356" s="65">
        <f>+Tabla1[[#This Row],[PVL]]*1.055</f>
        <v>9045196.5542649999</v>
      </c>
      <c r="P356" s="65">
        <f>+Tabla1[[#This Row],[PVL]]*1.43</f>
        <v>12260313.812889999</v>
      </c>
      <c r="Q356" s="66" t="str">
        <f>+HYPERLINK(Tabla1[[#This Row],[PAG]])</f>
        <v>https://todomusica.com.ar/potencias-digitales/6850-it5000hd.html</v>
      </c>
      <c r="R356" s="67"/>
      <c r="S356" s="68"/>
      <c r="T356" s="69"/>
      <c r="U356" s="69"/>
      <c r="V356" s="69"/>
      <c r="W356" s="69"/>
      <c r="X356" s="69"/>
      <c r="Y356" s="35"/>
      <c r="Z356" s="35" t="s">
        <v>24463</v>
      </c>
      <c r="AA356" s="36">
        <v>1</v>
      </c>
      <c r="AB356" s="35" t="s">
        <v>9849</v>
      </c>
      <c r="AC356" s="35" t="str">
        <f>+IF(Tabla1[[#This Row],[STK]]="no","Sin STK", "STK disponible")</f>
        <v>Sin STK</v>
      </c>
      <c r="AD356" s="35">
        <f>+I356*J356</f>
        <v>0</v>
      </c>
      <c r="AE356" s="35">
        <f>+I356*K356</f>
        <v>0</v>
      </c>
      <c r="AF356" s="36">
        <f>IF(Tabla1[[#This Row],[ref pack]]=1,Tabla1[[#This Row],[Pedido]],LCM(Tabla1[[#This Row],[MC VIEJO]],Tabla1[[#This Row],[Pedido]]))</f>
        <v>1</v>
      </c>
      <c r="AG356" s="36">
        <f>+VLOOKUP(Tabla1[[#This Row],[Artículo]],'.'!$B$2:$D$11481,3,)</f>
        <v>1</v>
      </c>
      <c r="AH356" s="37" t="str">
        <f>+IFERROR(SEARCH("pack",Tabla1[[#This Row],[PACK]]),"")</f>
        <v/>
      </c>
    </row>
    <row r="357" spans="1:34" ht="24" customHeight="1" x14ac:dyDescent="0.2">
      <c r="A357" s="50" t="s">
        <v>742</v>
      </c>
      <c r="B357" s="60" t="s">
        <v>769</v>
      </c>
      <c r="C357" s="61" t="s">
        <v>770</v>
      </c>
      <c r="D357" s="52" t="s">
        <v>27</v>
      </c>
      <c r="E357" s="53">
        <v>6583806.6699999999</v>
      </c>
      <c r="F357" s="23" t="str">
        <f>+IFERROR(VLOOKUP(Tabla1[[#This Row],[Artículo]],'..'!$B$2:$D$569000,3,),"")</f>
        <v/>
      </c>
      <c r="G357" s="24" t="str">
        <f>IF(H357=AF357,"", "Error MC")</f>
        <v>Error MC</v>
      </c>
      <c r="H357" s="62"/>
      <c r="I357" s="54">
        <f>+Tabla1[[#This Row],[MC]]*Tabla1[[#This Row],[Pedido]]*Tabla1[[#This Row],[PVC ]]</f>
        <v>0</v>
      </c>
      <c r="J357" s="26">
        <v>0.21</v>
      </c>
      <c r="K357" s="63"/>
      <c r="L357" s="28" t="s">
        <v>24296</v>
      </c>
      <c r="M357" s="53">
        <v>10356327.891000001</v>
      </c>
      <c r="N357" s="64" t="str">
        <f>+IF(Tabla1[[#This Row],[F PMPI]]="SÍ","No","Sí")</f>
        <v>No</v>
      </c>
      <c r="O357" s="65">
        <f>+Tabla1[[#This Row],[PVL]]*1.055</f>
        <v>10925925.925005</v>
      </c>
      <c r="P357" s="65">
        <f>+Tabla1[[#This Row],[PVL]]*1.43</f>
        <v>14809548.884130001</v>
      </c>
      <c r="Q357" s="66" t="str">
        <f>+HYPERLINK(Tabla1[[#This Row],[PAG]])</f>
        <v>https://todomusica.com.ar/potencias-digitales/6851-it9000hd.html</v>
      </c>
      <c r="R357" s="67"/>
      <c r="S357" s="68"/>
      <c r="T357" s="69"/>
      <c r="U357" s="69"/>
      <c r="V357" s="69"/>
      <c r="W357" s="69"/>
      <c r="X357" s="69"/>
      <c r="Y357" s="35"/>
      <c r="Z357" s="35" t="s">
        <v>24464</v>
      </c>
      <c r="AA357" s="36">
        <v>1</v>
      </c>
      <c r="AB357" s="35" t="s">
        <v>9849</v>
      </c>
      <c r="AC357" s="35" t="str">
        <f>+IF(Tabla1[[#This Row],[STK]]="no","Sin STK", "STK disponible")</f>
        <v>Sin STK</v>
      </c>
      <c r="AD357" s="35">
        <f>+I357*J357</f>
        <v>0</v>
      </c>
      <c r="AE357" s="35">
        <f>+I357*K357</f>
        <v>0</v>
      </c>
      <c r="AF357" s="36">
        <f>IF(Tabla1[[#This Row],[ref pack]]=1,Tabla1[[#This Row],[Pedido]],LCM(Tabla1[[#This Row],[MC VIEJO]],Tabla1[[#This Row],[Pedido]]))</f>
        <v>1</v>
      </c>
      <c r="AG357" s="36">
        <f>+VLOOKUP(Tabla1[[#This Row],[Artículo]],'.'!$B$2:$D$11481,3,)</f>
        <v>1</v>
      </c>
      <c r="AH357" s="37" t="str">
        <f>+IFERROR(SEARCH("pack",Tabla1[[#This Row],[PACK]]),"")</f>
        <v/>
      </c>
    </row>
    <row r="358" spans="1:34" ht="24" customHeight="1" x14ac:dyDescent="0.2">
      <c r="A358" s="50" t="s">
        <v>742</v>
      </c>
      <c r="B358" s="60" t="s">
        <v>771</v>
      </c>
      <c r="C358" s="61" t="s">
        <v>772</v>
      </c>
      <c r="D358" s="52" t="s">
        <v>27</v>
      </c>
      <c r="E358" s="53">
        <v>6000713.7999999998</v>
      </c>
      <c r="F358" s="23" t="str">
        <f>+IFERROR(VLOOKUP(Tabla1[[#This Row],[Artículo]],'..'!$B$2:$D$569000,3,),"")</f>
        <v/>
      </c>
      <c r="G358" s="24" t="str">
        <f>IF(H358=AF358,"", "Error MC")</f>
        <v>Error MC</v>
      </c>
      <c r="H358" s="62"/>
      <c r="I358" s="54">
        <f>+Tabla1[[#This Row],[MC]]*Tabla1[[#This Row],[Pedido]]*Tabla1[[#This Row],[PVC ]]</f>
        <v>0</v>
      </c>
      <c r="J358" s="26">
        <v>0.21</v>
      </c>
      <c r="K358" s="63"/>
      <c r="L358" s="28" t="s">
        <v>24296</v>
      </c>
      <c r="M358" s="53">
        <v>9439122.807</v>
      </c>
      <c r="N358" s="64" t="str">
        <f>+IF(Tabla1[[#This Row],[F PMPI]]="SÍ","No","Sí")</f>
        <v>No</v>
      </c>
      <c r="O358" s="65">
        <f>+Tabla1[[#This Row],[PVL]]*1.055</f>
        <v>9958274.5613850001</v>
      </c>
      <c r="P358" s="65">
        <f>+Tabla1[[#This Row],[PVL]]*1.43</f>
        <v>13497945.614009999</v>
      </c>
      <c r="Q358" s="66" t="str">
        <f>+HYPERLINK(Tabla1[[#This Row],[PAG]])</f>
        <v>https://todomusica.com.ar/potencias-digitales/6629-ma12000i.html</v>
      </c>
      <c r="R358" s="67"/>
      <c r="S358" s="68"/>
      <c r="T358" s="69"/>
      <c r="U358" s="69"/>
      <c r="V358" s="69"/>
      <c r="W358" s="69"/>
      <c r="X358" s="69"/>
      <c r="Y358" s="35"/>
      <c r="Z358" s="35" t="s">
        <v>24465</v>
      </c>
      <c r="AA358" s="36">
        <v>1</v>
      </c>
      <c r="AB358" s="35" t="s">
        <v>9849</v>
      </c>
      <c r="AC358" s="35" t="str">
        <f>+IF(Tabla1[[#This Row],[STK]]="no","Sin STK", "STK disponible")</f>
        <v>Sin STK</v>
      </c>
      <c r="AD358" s="35">
        <f>+I358*J358</f>
        <v>0</v>
      </c>
      <c r="AE358" s="35">
        <f>+I358*K358</f>
        <v>0</v>
      </c>
      <c r="AF358" s="36">
        <f>IF(Tabla1[[#This Row],[ref pack]]=1,Tabla1[[#This Row],[Pedido]],LCM(Tabla1[[#This Row],[MC VIEJO]],Tabla1[[#This Row],[Pedido]]))</f>
        <v>1</v>
      </c>
      <c r="AG358" s="36">
        <f>+VLOOKUP(Tabla1[[#This Row],[Artículo]],'.'!$B$2:$D$11481,3,)</f>
        <v>1</v>
      </c>
      <c r="AH358" s="37" t="str">
        <f>+IFERROR(SEARCH("pack",Tabla1[[#This Row],[PACK]]),"")</f>
        <v/>
      </c>
    </row>
    <row r="359" spans="1:34" ht="24" customHeight="1" x14ac:dyDescent="0.2">
      <c r="A359" s="50" t="s">
        <v>742</v>
      </c>
      <c r="B359" s="60" t="s">
        <v>773</v>
      </c>
      <c r="C359" s="61" t="s">
        <v>774</v>
      </c>
      <c r="D359" s="52" t="s">
        <v>27</v>
      </c>
      <c r="E359" s="53">
        <v>5278305.76</v>
      </c>
      <c r="F359" s="23" t="str">
        <f>+IFERROR(VLOOKUP(Tabla1[[#This Row],[Artículo]],'..'!$B$2:$D$569000,3,),"")</f>
        <v/>
      </c>
      <c r="G359" s="24" t="str">
        <f>IF(H359=AF359,"", "Error MC")</f>
        <v>Error MC</v>
      </c>
      <c r="H359" s="62"/>
      <c r="I359" s="54">
        <f>+Tabla1[[#This Row],[MC]]*Tabla1[[#This Row],[Pedido]]*Tabla1[[#This Row],[PVC ]]</f>
        <v>0</v>
      </c>
      <c r="J359" s="26">
        <v>0.21</v>
      </c>
      <c r="K359" s="63"/>
      <c r="L359" s="28" t="s">
        <v>24296</v>
      </c>
      <c r="M359" s="53">
        <v>8302774.9630000005</v>
      </c>
      <c r="N359" s="64" t="str">
        <f>+IF(Tabla1[[#This Row],[F PMPI]]="SÍ","No","Sí")</f>
        <v>No</v>
      </c>
      <c r="O359" s="65">
        <f>+Tabla1[[#This Row],[PVL]]*1.055</f>
        <v>8759427.5859650001</v>
      </c>
      <c r="P359" s="65">
        <f>+Tabla1[[#This Row],[PVL]]*1.43</f>
        <v>11872968.19709</v>
      </c>
      <c r="Q359" s="66" t="str">
        <f>+HYPERLINK(Tabla1[[#This Row],[PAG]])</f>
        <v>https://todomusica.com.ar/potencias-digitales/6861-ma12000idp.html</v>
      </c>
      <c r="R359" s="67"/>
      <c r="S359" s="68"/>
      <c r="T359" s="69"/>
      <c r="U359" s="69"/>
      <c r="V359" s="69"/>
      <c r="W359" s="69"/>
      <c r="X359" s="69"/>
      <c r="Y359" s="35"/>
      <c r="Z359" s="35" t="s">
        <v>24466</v>
      </c>
      <c r="AA359" s="36">
        <v>1</v>
      </c>
      <c r="AB359" s="35" t="s">
        <v>9849</v>
      </c>
      <c r="AC359" s="35" t="str">
        <f>+IF(Tabla1[[#This Row],[STK]]="no","Sin STK", "STK disponible")</f>
        <v>Sin STK</v>
      </c>
      <c r="AD359" s="35">
        <f>+I359*J359</f>
        <v>0</v>
      </c>
      <c r="AE359" s="35">
        <f>+I359*K359</f>
        <v>0</v>
      </c>
      <c r="AF359" s="36">
        <f>IF(Tabla1[[#This Row],[ref pack]]=1,Tabla1[[#This Row],[Pedido]],LCM(Tabla1[[#This Row],[MC VIEJO]],Tabla1[[#This Row],[Pedido]]))</f>
        <v>1</v>
      </c>
      <c r="AG359" s="36">
        <f>+VLOOKUP(Tabla1[[#This Row],[Artículo]],'.'!$B$2:$D$11481,3,)</f>
        <v>1</v>
      </c>
      <c r="AH359" s="37" t="str">
        <f>+IFERROR(SEARCH("pack",Tabla1[[#This Row],[PACK]]),"")</f>
        <v/>
      </c>
    </row>
    <row r="360" spans="1:34" ht="24" customHeight="1" x14ac:dyDescent="0.2">
      <c r="A360" s="50" t="s">
        <v>742</v>
      </c>
      <c r="B360" s="60" t="s">
        <v>775</v>
      </c>
      <c r="C360" s="61" t="s">
        <v>776</v>
      </c>
      <c r="D360" s="52" t="s">
        <v>9842</v>
      </c>
      <c r="E360" s="53">
        <v>3724565.33</v>
      </c>
      <c r="F360" s="23" t="str">
        <f>+IFERROR(VLOOKUP(Tabla1[[#This Row],[Artículo]],'..'!$B$2:$D$569000,3,),"")</f>
        <v/>
      </c>
      <c r="G360" s="24" t="str">
        <f>IF(H360=AF360,"", "Error MC")</f>
        <v>Error MC</v>
      </c>
      <c r="H360" s="62"/>
      <c r="I360" s="54">
        <f>+Tabla1[[#This Row],[MC]]*Tabla1[[#This Row],[Pedido]]*Tabla1[[#This Row],[PVC ]]</f>
        <v>0</v>
      </c>
      <c r="J360" s="26">
        <v>0.21</v>
      </c>
      <c r="K360" s="63"/>
      <c r="L360" s="28" t="s">
        <v>24296</v>
      </c>
      <c r="M360" s="53">
        <v>5858741.2649999997</v>
      </c>
      <c r="N360" s="64" t="str">
        <f>+IF(Tabla1[[#This Row],[F PMPI]]="SÍ","No","Sí")</f>
        <v>No</v>
      </c>
      <c r="O360" s="65">
        <f>+Tabla1[[#This Row],[PVL]]*1.055</f>
        <v>6180972.0345749995</v>
      </c>
      <c r="P360" s="65">
        <f>+Tabla1[[#This Row],[PVL]]*1.43</f>
        <v>8378000.0089499988</v>
      </c>
      <c r="Q360" s="66" t="str">
        <f>+HYPERLINK(Tabla1[[#This Row],[PAG]])</f>
        <v>https://todomusica.com.ar/potencias-digitales/6630-ma5000i.html</v>
      </c>
      <c r="R360" s="67"/>
      <c r="S360" s="68"/>
      <c r="T360" s="69"/>
      <c r="U360" s="69"/>
      <c r="V360" s="69"/>
      <c r="W360" s="69"/>
      <c r="X360" s="69"/>
      <c r="Y360" s="35"/>
      <c r="Z360" s="35" t="s">
        <v>24467</v>
      </c>
      <c r="AA360" s="36">
        <v>1</v>
      </c>
      <c r="AB360" s="35" t="s">
        <v>9849</v>
      </c>
      <c r="AC360" s="35" t="str">
        <f>+IF(Tabla1[[#This Row],[STK]]="no","Sin STK", "STK disponible")</f>
        <v>STK disponible</v>
      </c>
      <c r="AD360" s="35">
        <f>+I360*J360</f>
        <v>0</v>
      </c>
      <c r="AE360" s="35">
        <f>+I360*K360</f>
        <v>0</v>
      </c>
      <c r="AF360" s="36">
        <f>IF(Tabla1[[#This Row],[ref pack]]=1,Tabla1[[#This Row],[Pedido]],LCM(Tabla1[[#This Row],[MC VIEJO]],Tabla1[[#This Row],[Pedido]]))</f>
        <v>1</v>
      </c>
      <c r="AG360" s="36">
        <f>+VLOOKUP(Tabla1[[#This Row],[Artículo]],'.'!$B$2:$D$11481,3,)</f>
        <v>1</v>
      </c>
      <c r="AH360" s="37" t="str">
        <f>+IFERROR(SEARCH("pack",Tabla1[[#This Row],[PACK]]),"")</f>
        <v/>
      </c>
    </row>
    <row r="361" spans="1:34" ht="24" customHeight="1" x14ac:dyDescent="0.2">
      <c r="A361" s="50" t="s">
        <v>742</v>
      </c>
      <c r="B361" s="60" t="s">
        <v>777</v>
      </c>
      <c r="C361" s="61" t="s">
        <v>778</v>
      </c>
      <c r="D361" s="52" t="s">
        <v>27</v>
      </c>
      <c r="E361" s="53">
        <v>4004259.47</v>
      </c>
      <c r="F361" s="23" t="str">
        <f>+IFERROR(VLOOKUP(Tabla1[[#This Row],[Artículo]],'..'!$B$2:$D$569000,3,),"")</f>
        <v/>
      </c>
      <c r="G361" s="24" t="str">
        <f>IF(H361=AF361,"", "Error MC")</f>
        <v>Error MC</v>
      </c>
      <c r="H361" s="62"/>
      <c r="I361" s="54">
        <f>+Tabla1[[#This Row],[MC]]*Tabla1[[#This Row],[Pedido]]*Tabla1[[#This Row],[PVC ]]</f>
        <v>0</v>
      </c>
      <c r="J361" s="26">
        <v>0.21</v>
      </c>
      <c r="K361" s="63"/>
      <c r="L361" s="28" t="s">
        <v>24296</v>
      </c>
      <c r="M361" s="53">
        <v>6298700.1449999996</v>
      </c>
      <c r="N361" s="64" t="str">
        <f>+IF(Tabla1[[#This Row],[F PMPI]]="SÍ","No","Sí")</f>
        <v>No</v>
      </c>
      <c r="O361" s="65">
        <f>+Tabla1[[#This Row],[PVL]]*1.055</f>
        <v>6645128.6529749995</v>
      </c>
      <c r="P361" s="65">
        <f>+Tabla1[[#This Row],[PVL]]*1.43</f>
        <v>9007141.2073499989</v>
      </c>
      <c r="Q361" s="66" t="str">
        <f>+HYPERLINK(Tabla1[[#This Row],[PAG]])</f>
        <v>https://todomusica.com.ar/potencias-digitales/6862-ma9000idp.html</v>
      </c>
      <c r="R361" s="67"/>
      <c r="S361" s="68"/>
      <c r="T361" s="69"/>
      <c r="U361" s="69"/>
      <c r="V361" s="69"/>
      <c r="W361" s="69"/>
      <c r="X361" s="69"/>
      <c r="Y361" s="35"/>
      <c r="Z361" s="35" t="s">
        <v>24468</v>
      </c>
      <c r="AA361" s="36">
        <v>1</v>
      </c>
      <c r="AB361" s="35" t="s">
        <v>9849</v>
      </c>
      <c r="AC361" s="35" t="str">
        <f>+IF(Tabla1[[#This Row],[STK]]="no","Sin STK", "STK disponible")</f>
        <v>Sin STK</v>
      </c>
      <c r="AD361" s="35">
        <f>+I361*J361</f>
        <v>0</v>
      </c>
      <c r="AE361" s="35">
        <f>+I361*K361</f>
        <v>0</v>
      </c>
      <c r="AF361" s="36">
        <f>IF(Tabla1[[#This Row],[ref pack]]=1,Tabla1[[#This Row],[Pedido]],LCM(Tabla1[[#This Row],[MC VIEJO]],Tabla1[[#This Row],[Pedido]]))</f>
        <v>1</v>
      </c>
      <c r="AG361" s="36">
        <f>+VLOOKUP(Tabla1[[#This Row],[Artículo]],'.'!$B$2:$D$11481,3,)</f>
        <v>1</v>
      </c>
      <c r="AH361" s="37" t="str">
        <f>+IFERROR(SEARCH("pack",Tabla1[[#This Row],[PACK]]),"")</f>
        <v/>
      </c>
    </row>
    <row r="362" spans="1:34" ht="24" customHeight="1" x14ac:dyDescent="0.2">
      <c r="A362" s="50" t="s">
        <v>742</v>
      </c>
      <c r="B362" s="60" t="s">
        <v>779</v>
      </c>
      <c r="C362" s="61" t="s">
        <v>780</v>
      </c>
      <c r="D362" s="52" t="s">
        <v>27</v>
      </c>
      <c r="E362" s="53">
        <v>9923438.2599999998</v>
      </c>
      <c r="F362" s="23" t="str">
        <f>+IFERROR(VLOOKUP(Tabla1[[#This Row],[Artículo]],'..'!$B$2:$D$569000,3,),"")</f>
        <v/>
      </c>
      <c r="G362" s="24" t="str">
        <f>IF(H362=AF362,"", "Error MC")</f>
        <v>Error MC</v>
      </c>
      <c r="H362" s="62"/>
      <c r="I362" s="54">
        <f>+Tabla1[[#This Row],[MC]]*Tabla1[[#This Row],[Pedido]]*Tabla1[[#This Row],[PVC ]]</f>
        <v>0</v>
      </c>
      <c r="J362" s="26">
        <v>0.21</v>
      </c>
      <c r="K362" s="63"/>
      <c r="L362" s="28" t="s">
        <v>24296</v>
      </c>
      <c r="M362" s="53">
        <v>15609568.385</v>
      </c>
      <c r="N362" s="64" t="str">
        <f>+IF(Tabla1[[#This Row],[F PMPI]]="SÍ","No","Sí")</f>
        <v>No</v>
      </c>
      <c r="O362" s="65">
        <f>+Tabla1[[#This Row],[PVL]]*1.055</f>
        <v>16468094.646174999</v>
      </c>
      <c r="P362" s="65">
        <f>+Tabla1[[#This Row],[PVL]]*1.43</f>
        <v>22321682.790549997</v>
      </c>
      <c r="Q362" s="66" t="str">
        <f>+HYPERLINK(Tabla1[[#This Row],[PAG]])</f>
        <v>https://todomusica.com.ar/rackeras/6960-vrack.html</v>
      </c>
      <c r="R362" s="67"/>
      <c r="S362" s="68"/>
      <c r="T362" s="69"/>
      <c r="U362" s="69"/>
      <c r="V362" s="69"/>
      <c r="W362" s="69"/>
      <c r="X362" s="69"/>
      <c r="Y362" s="35"/>
      <c r="Z362" s="35" t="s">
        <v>24469</v>
      </c>
      <c r="AA362" s="36">
        <v>1</v>
      </c>
      <c r="AB362" s="35" t="s">
        <v>9849</v>
      </c>
      <c r="AC362" s="35" t="str">
        <f>+IF(Tabla1[[#This Row],[STK]]="no","Sin STK", "STK disponible")</f>
        <v>Sin STK</v>
      </c>
      <c r="AD362" s="35">
        <f>+I362*J362</f>
        <v>0</v>
      </c>
      <c r="AE362" s="35">
        <f>+I362*K362</f>
        <v>0</v>
      </c>
      <c r="AF362" s="36">
        <f>IF(Tabla1[[#This Row],[ref pack]]=1,Tabla1[[#This Row],[Pedido]],LCM(Tabla1[[#This Row],[MC VIEJO]],Tabla1[[#This Row],[Pedido]]))</f>
        <v>1</v>
      </c>
      <c r="AG362" s="36">
        <f>+VLOOKUP(Tabla1[[#This Row],[Artículo]],'.'!$B$2:$D$11481,3,)</f>
        <v>1</v>
      </c>
      <c r="AH362" s="37" t="str">
        <f>+IFERROR(SEARCH("pack",Tabla1[[#This Row],[PACK]]),"")</f>
        <v/>
      </c>
    </row>
    <row r="363" spans="1:34" ht="24" customHeight="1" x14ac:dyDescent="0.2">
      <c r="A363" s="50" t="s">
        <v>742</v>
      </c>
      <c r="B363" s="60" t="s">
        <v>781</v>
      </c>
      <c r="C363" s="61" t="s">
        <v>782</v>
      </c>
      <c r="D363" s="52" t="s">
        <v>27</v>
      </c>
      <c r="E363" s="53">
        <v>575084.11</v>
      </c>
      <c r="F363" s="23" t="str">
        <f>+IFERROR(VLOOKUP(Tabla1[[#This Row],[Artículo]],'..'!$B$2:$D$569000,3,),"")</f>
        <v/>
      </c>
      <c r="G363" s="24" t="str">
        <f>IF(H363=AF363,"", "Error MC")</f>
        <v>Error MC</v>
      </c>
      <c r="H363" s="62"/>
      <c r="I363" s="54">
        <f>+Tabla1[[#This Row],[MC]]*Tabla1[[#This Row],[Pedido]]*Tabla1[[#This Row],[PVC ]]</f>
        <v>0</v>
      </c>
      <c r="J363" s="26">
        <v>0.21</v>
      </c>
      <c r="K363" s="63"/>
      <c r="L363" s="28" t="s">
        <v>24296</v>
      </c>
      <c r="M363" s="53">
        <v>904607.30099999998</v>
      </c>
      <c r="N363" s="64" t="str">
        <f>+IF(Tabla1[[#This Row],[F PMPI]]="SÍ","No","Sí")</f>
        <v>No</v>
      </c>
      <c r="O363" s="65">
        <f>+Tabla1[[#This Row],[PVL]]*1.055</f>
        <v>954360.70255499997</v>
      </c>
      <c r="P363" s="65">
        <f>+Tabla1[[#This Row],[PVL]]*1.43</f>
        <v>1293588.44043</v>
      </c>
      <c r="Q363" s="66" t="str">
        <f>+HYPERLINK(Tabla1[[#This Row],[PAG]])</f>
        <v>https://todomusica.com.ar/potencias-analogicas/2189-xli2500.html</v>
      </c>
      <c r="R363" s="67"/>
      <c r="S363" s="68"/>
      <c r="T363" s="69"/>
      <c r="U363" s="69"/>
      <c r="V363" s="69"/>
      <c r="W363" s="69"/>
      <c r="X363" s="69"/>
      <c r="Y363" s="35"/>
      <c r="Z363" s="35" t="s">
        <v>24470</v>
      </c>
      <c r="AA363" s="36">
        <v>1</v>
      </c>
      <c r="AB363" s="35" t="s">
        <v>9849</v>
      </c>
      <c r="AC363" s="35" t="str">
        <f>+IF(Tabla1[[#This Row],[STK]]="no","Sin STK", "STK disponible")</f>
        <v>Sin STK</v>
      </c>
      <c r="AD363" s="35">
        <f>+I363*J363</f>
        <v>0</v>
      </c>
      <c r="AE363" s="35">
        <f>+I363*K363</f>
        <v>0</v>
      </c>
      <c r="AF363" s="36">
        <f>IF(Tabla1[[#This Row],[ref pack]]=1,Tabla1[[#This Row],[Pedido]],LCM(Tabla1[[#This Row],[MC VIEJO]],Tabla1[[#This Row],[Pedido]]))</f>
        <v>1</v>
      </c>
      <c r="AG363" s="36">
        <f>+VLOOKUP(Tabla1[[#This Row],[Artículo]],'.'!$B$2:$D$11481,3,)</f>
        <v>1</v>
      </c>
      <c r="AH363" s="37" t="str">
        <f>+IFERROR(SEARCH("pack",Tabla1[[#This Row],[PACK]]),"")</f>
        <v/>
      </c>
    </row>
    <row r="364" spans="1:34" ht="24" customHeight="1" x14ac:dyDescent="0.2">
      <c r="A364" s="50" t="s">
        <v>742</v>
      </c>
      <c r="B364" s="60" t="s">
        <v>783</v>
      </c>
      <c r="C364" s="61" t="s">
        <v>23384</v>
      </c>
      <c r="D364" s="52" t="s">
        <v>27</v>
      </c>
      <c r="E364" s="53">
        <v>647790.39</v>
      </c>
      <c r="F364" s="23" t="str">
        <f>+IFERROR(VLOOKUP(Tabla1[[#This Row],[Artículo]],'..'!$B$2:$D$569000,3,),"")</f>
        <v/>
      </c>
      <c r="G364" s="24" t="str">
        <f>IF(H364=AF364,"", "Error MC")</f>
        <v>Error MC</v>
      </c>
      <c r="H364" s="62"/>
      <c r="I364" s="54">
        <f>+Tabla1[[#This Row],[MC]]*Tabla1[[#This Row],[Pedido]]*Tabla1[[#This Row],[PVC ]]</f>
        <v>0</v>
      </c>
      <c r="J364" s="26">
        <v>0.21</v>
      </c>
      <c r="K364" s="63"/>
      <c r="L364" s="28" t="s">
        <v>24296</v>
      </c>
      <c r="M364" s="53">
        <v>1018974.287</v>
      </c>
      <c r="N364" s="64" t="str">
        <f>+IF(Tabla1[[#This Row],[F PMPI]]="SÍ","No","Sí")</f>
        <v>No</v>
      </c>
      <c r="O364" s="65">
        <f>+Tabla1[[#This Row],[PVL]]*1.055</f>
        <v>1075017.8727849999</v>
      </c>
      <c r="P364" s="65">
        <f>+Tabla1[[#This Row],[PVL]]*1.43</f>
        <v>1457133.2304099998</v>
      </c>
      <c r="Q364" s="66" t="str">
        <f>+HYPERLINK(Tabla1[[#This Row],[PAG]])</f>
        <v>https://todomusica.com.ar/mixers-de-instalacion/3490-1160ma.html</v>
      </c>
      <c r="R364" s="67"/>
      <c r="S364" s="68"/>
      <c r="T364" s="69"/>
      <c r="U364" s="69"/>
      <c r="V364" s="69"/>
      <c r="W364" s="69"/>
      <c r="X364" s="69"/>
      <c r="Y364" s="35"/>
      <c r="Z364" s="35" t="s">
        <v>24471</v>
      </c>
      <c r="AA364" s="36">
        <v>1</v>
      </c>
      <c r="AB364" s="35" t="s">
        <v>9849</v>
      </c>
      <c r="AC364" s="35" t="str">
        <f>+IF(Tabla1[[#This Row],[STK]]="no","Sin STK", "STK disponible")</f>
        <v>Sin STK</v>
      </c>
      <c r="AD364" s="35">
        <f>+I364*J364</f>
        <v>0</v>
      </c>
      <c r="AE364" s="35">
        <f>+I364*K364</f>
        <v>0</v>
      </c>
      <c r="AF364" s="36">
        <f>IF(Tabla1[[#This Row],[ref pack]]=1,Tabla1[[#This Row],[Pedido]],LCM(Tabla1[[#This Row],[MC VIEJO]],Tabla1[[#This Row],[Pedido]]))</f>
        <v>1</v>
      </c>
      <c r="AG364" s="36">
        <f>+VLOOKUP(Tabla1[[#This Row],[Artículo]],'.'!$B$2:$D$11481,3,)</f>
        <v>1</v>
      </c>
      <c r="AH364" s="37" t="str">
        <f>+IFERROR(SEARCH("pack",Tabla1[[#This Row],[PACK]]),"")</f>
        <v/>
      </c>
    </row>
    <row r="365" spans="1:34" ht="24" customHeight="1" x14ac:dyDescent="0.2">
      <c r="A365" s="50" t="s">
        <v>742</v>
      </c>
      <c r="B365" s="60" t="s">
        <v>785</v>
      </c>
      <c r="C365" s="61" t="s">
        <v>9908</v>
      </c>
      <c r="D365" s="52" t="s">
        <v>27</v>
      </c>
      <c r="E365" s="53">
        <v>770179.33</v>
      </c>
      <c r="F365" s="23" t="str">
        <f>+IFERROR(VLOOKUP(Tabla1[[#This Row],[Artículo]],'..'!$B$2:$D$569000,3,),"")</f>
        <v/>
      </c>
      <c r="G365" s="24" t="str">
        <f>IF(H365=AF365,"", "Error MC")</f>
        <v>Error MC</v>
      </c>
      <c r="H365" s="62"/>
      <c r="I365" s="54">
        <f>+Tabla1[[#This Row],[MC]]*Tabla1[[#This Row],[Pedido]]*Tabla1[[#This Row],[PVC ]]</f>
        <v>0</v>
      </c>
      <c r="J365" s="26">
        <v>0.21</v>
      </c>
      <c r="K365" s="63"/>
      <c r="L365" s="28" t="s">
        <v>24296</v>
      </c>
      <c r="M365" s="53">
        <v>1211492.0870000001</v>
      </c>
      <c r="N365" s="64" t="str">
        <f>+IF(Tabla1[[#This Row],[F PMPI]]="SÍ","No","Sí")</f>
        <v>No</v>
      </c>
      <c r="O365" s="65">
        <f>+Tabla1[[#This Row],[PVL]]*1.055</f>
        <v>1278124.151785</v>
      </c>
      <c r="P365" s="65">
        <f>+Tabla1[[#This Row],[PVL]]*1.43</f>
        <v>1732433.68441</v>
      </c>
      <c r="Q365" s="66" t="str">
        <f>+HYPERLINK(Tabla1[[#This Row],[PAG]])</f>
        <v>https://todomusica.com.ar/mixers-de-instalacion/3492-280ma.html</v>
      </c>
      <c r="R365" s="67"/>
      <c r="S365" s="68"/>
      <c r="T365" s="69"/>
      <c r="U365" s="69"/>
      <c r="V365" s="69"/>
      <c r="W365" s="69"/>
      <c r="X365" s="69"/>
      <c r="Y365" s="35"/>
      <c r="Z365" s="35" t="s">
        <v>24472</v>
      </c>
      <c r="AA365" s="36">
        <v>1</v>
      </c>
      <c r="AB365" s="35" t="s">
        <v>9849</v>
      </c>
      <c r="AC365" s="35" t="str">
        <f>+IF(Tabla1[[#This Row],[STK]]="no","Sin STK", "STK disponible")</f>
        <v>Sin STK</v>
      </c>
      <c r="AD365" s="35">
        <f>+I365*J365</f>
        <v>0</v>
      </c>
      <c r="AE365" s="35">
        <f>+I365*K365</f>
        <v>0</v>
      </c>
      <c r="AF365" s="36">
        <f>IF(Tabla1[[#This Row],[ref pack]]=1,Tabla1[[#This Row],[Pedido]],LCM(Tabla1[[#This Row],[MC VIEJO]],Tabla1[[#This Row],[Pedido]]))</f>
        <v>1</v>
      </c>
      <c r="AG365" s="36">
        <f>+VLOOKUP(Tabla1[[#This Row],[Artículo]],'.'!$B$2:$D$11481,3,)</f>
        <v>1</v>
      </c>
      <c r="AH365" s="37" t="str">
        <f>+IFERROR(SEARCH("pack",Tabla1[[#This Row],[PACK]]),"")</f>
        <v/>
      </c>
    </row>
    <row r="366" spans="1:34" ht="24" customHeight="1" x14ac:dyDescent="0.2">
      <c r="A366" s="50" t="s">
        <v>786</v>
      </c>
      <c r="B366" s="60" t="s">
        <v>787</v>
      </c>
      <c r="C366" s="61" t="s">
        <v>788</v>
      </c>
      <c r="D366" s="52" t="s">
        <v>9841</v>
      </c>
      <c r="E366" s="53">
        <v>24360.2</v>
      </c>
      <c r="F366" s="23" t="str">
        <f>+IFERROR(VLOOKUP(Tabla1[[#This Row],[Artículo]],'..'!$B$2:$D$569000,3,),"")</f>
        <v/>
      </c>
      <c r="G366" s="24" t="str">
        <f>IF(H366=AF366,"", "Error MC")</f>
        <v>Error MC</v>
      </c>
      <c r="H366" s="62"/>
      <c r="I366" s="54">
        <f>+Tabla1[[#This Row],[MC]]*Tabla1[[#This Row],[Pedido]]*Tabla1[[#This Row],[PVC ]]</f>
        <v>0</v>
      </c>
      <c r="J366" s="26">
        <v>0.21</v>
      </c>
      <c r="K366" s="63"/>
      <c r="L366" s="28" t="s">
        <v>17</v>
      </c>
      <c r="M366" s="53">
        <v>42739.970999999998</v>
      </c>
      <c r="N366" s="64" t="str">
        <f>+IF(Tabla1[[#This Row],[F PMPI]]="SÍ","No","Sí")</f>
        <v>Sí</v>
      </c>
      <c r="O366" s="65">
        <f>+Tabla1[[#This Row],[PVL]]*1.055</f>
        <v>45090.669404999993</v>
      </c>
      <c r="P366" s="65">
        <f>+Tabla1[[#This Row],[PVL]]*1.43</f>
        <v>61118.158529999993</v>
      </c>
      <c r="Q366" s="66" t="str">
        <f>+HYPERLINK(Tabla1[[#This Row],[PAG]])</f>
        <v>https://todomusica.com.ar/encordados/8367-a310-1-2m.html</v>
      </c>
      <c r="R366" s="67"/>
      <c r="S366" s="68"/>
      <c r="T366" s="69"/>
      <c r="U366" s="69"/>
      <c r="V366" s="69"/>
      <c r="W366" s="69"/>
      <c r="X366" s="69"/>
      <c r="Y366" s="35"/>
      <c r="Z366" s="35" t="s">
        <v>24473</v>
      </c>
      <c r="AA366" s="36">
        <v>1</v>
      </c>
      <c r="AB366" s="35" t="s">
        <v>27</v>
      </c>
      <c r="AC366" s="35" t="str">
        <f>+IF(Tabla1[[#This Row],[STK]]="no","Sin STK", "STK disponible")</f>
        <v>STK disponible</v>
      </c>
      <c r="AD366" s="35">
        <f>+I366*J366</f>
        <v>0</v>
      </c>
      <c r="AE366" s="35">
        <f>+I366*K366</f>
        <v>0</v>
      </c>
      <c r="AF366" s="36">
        <f>IF(Tabla1[[#This Row],[ref pack]]=1,Tabla1[[#This Row],[Pedido]],LCM(Tabla1[[#This Row],[MC VIEJO]],Tabla1[[#This Row],[Pedido]]))</f>
        <v>1</v>
      </c>
      <c r="AG366" s="36">
        <f>+VLOOKUP(Tabla1[[#This Row],[Artículo]],'.'!$B$2:$D$11481,3,)</f>
        <v>1</v>
      </c>
      <c r="AH366" s="37" t="str">
        <f>+IFERROR(SEARCH("pack",Tabla1[[#This Row],[PACK]]),"")</f>
        <v/>
      </c>
    </row>
    <row r="367" spans="1:34" ht="24" customHeight="1" x14ac:dyDescent="0.2">
      <c r="A367" s="50" t="s">
        <v>786</v>
      </c>
      <c r="B367" s="60" t="s">
        <v>789</v>
      </c>
      <c r="C367" s="61" t="s">
        <v>790</v>
      </c>
      <c r="D367" s="52" t="s">
        <v>9841</v>
      </c>
      <c r="E367" s="53">
        <v>24360.2</v>
      </c>
      <c r="F367" s="23" t="str">
        <f>+IFERROR(VLOOKUP(Tabla1[[#This Row],[Artículo]],'..'!$B$2:$D$569000,3,),"")</f>
        <v/>
      </c>
      <c r="G367" s="24" t="str">
        <f>IF(H367=AF367,"", "Error MC")</f>
        <v>Error MC</v>
      </c>
      <c r="H367" s="62"/>
      <c r="I367" s="54">
        <f>+Tabla1[[#This Row],[MC]]*Tabla1[[#This Row],[Pedido]]*Tabla1[[#This Row],[PVC ]]</f>
        <v>0</v>
      </c>
      <c r="J367" s="26">
        <v>0.21</v>
      </c>
      <c r="K367" s="63"/>
      <c r="L367" s="28" t="s">
        <v>17</v>
      </c>
      <c r="M367" s="53">
        <v>42739.970999999998</v>
      </c>
      <c r="N367" s="64" t="str">
        <f>+IF(Tabla1[[#This Row],[F PMPI]]="SÍ","No","Sí")</f>
        <v>Sí</v>
      </c>
      <c r="O367" s="65">
        <f>+Tabla1[[#This Row],[PVL]]*1.055</f>
        <v>45090.669404999993</v>
      </c>
      <c r="P367" s="65">
        <f>+Tabla1[[#This Row],[PVL]]*1.43</f>
        <v>61118.158529999993</v>
      </c>
      <c r="Q367" s="66" t="str">
        <f>+HYPERLINK(Tabla1[[#This Row],[PAG]])</f>
        <v>https://todomusica.com.ar/encordados/10383-a310-3-4m.html</v>
      </c>
      <c r="R367" s="67"/>
      <c r="S367" s="68"/>
      <c r="T367" s="69"/>
      <c r="U367" s="69"/>
      <c r="V367" s="69"/>
      <c r="W367" s="69"/>
      <c r="X367" s="69"/>
      <c r="Y367" s="35"/>
      <c r="Z367" s="35" t="s">
        <v>24474</v>
      </c>
      <c r="AA367" s="36">
        <v>1</v>
      </c>
      <c r="AB367" s="35" t="s">
        <v>27</v>
      </c>
      <c r="AC367" s="35" t="str">
        <f>+IF(Tabla1[[#This Row],[STK]]="no","Sin STK", "STK disponible")</f>
        <v>STK disponible</v>
      </c>
      <c r="AD367" s="35">
        <f>+I367*J367</f>
        <v>0</v>
      </c>
      <c r="AE367" s="35">
        <f>+I367*K367</f>
        <v>0</v>
      </c>
      <c r="AF367" s="36">
        <f>IF(Tabla1[[#This Row],[ref pack]]=1,Tabla1[[#This Row],[Pedido]],LCM(Tabla1[[#This Row],[MC VIEJO]],Tabla1[[#This Row],[Pedido]]))</f>
        <v>1</v>
      </c>
      <c r="AG367" s="36">
        <f>+VLOOKUP(Tabla1[[#This Row],[Artículo]],'.'!$B$2:$D$11481,3,)</f>
        <v>1</v>
      </c>
      <c r="AH367" s="37" t="str">
        <f>+IFERROR(SEARCH("pack",Tabla1[[#This Row],[PACK]]),"")</f>
        <v/>
      </c>
    </row>
    <row r="368" spans="1:34" ht="24" customHeight="1" x14ac:dyDescent="0.2">
      <c r="A368" s="50" t="s">
        <v>786</v>
      </c>
      <c r="B368" s="60" t="s">
        <v>791</v>
      </c>
      <c r="C368" s="61" t="s">
        <v>792</v>
      </c>
      <c r="D368" s="52" t="s">
        <v>27</v>
      </c>
      <c r="E368" s="53">
        <v>24360.2</v>
      </c>
      <c r="F368" s="23" t="str">
        <f>+IFERROR(VLOOKUP(Tabla1[[#This Row],[Artículo]],'..'!$B$2:$D$569000,3,),"")</f>
        <v/>
      </c>
      <c r="G368" s="24" t="str">
        <f>IF(H368=AF368,"", "Error MC")</f>
        <v>Error MC</v>
      </c>
      <c r="H368" s="62"/>
      <c r="I368" s="54">
        <f>+Tabla1[[#This Row],[MC]]*Tabla1[[#This Row],[Pedido]]*Tabla1[[#This Row],[PVC ]]</f>
        <v>0</v>
      </c>
      <c r="J368" s="26">
        <v>0.21</v>
      </c>
      <c r="K368" s="63"/>
      <c r="L368" s="28" t="s">
        <v>17</v>
      </c>
      <c r="M368" s="53">
        <v>42739.970999999998</v>
      </c>
      <c r="N368" s="64" t="str">
        <f>+IF(Tabla1[[#This Row],[F PMPI]]="SÍ","No","Sí")</f>
        <v>Sí</v>
      </c>
      <c r="O368" s="65">
        <f>+Tabla1[[#This Row],[PVL]]*1.055</f>
        <v>45090.669404999993</v>
      </c>
      <c r="P368" s="65">
        <f>+Tabla1[[#This Row],[PVL]]*1.43</f>
        <v>61118.158529999993</v>
      </c>
      <c r="Q368" s="66" t="str">
        <f>+HYPERLINK(Tabla1[[#This Row],[PAG]])</f>
        <v>https://todomusica.com.ar/productos-sin-categorias-de-netsuite/8368-a310-4-4m.html</v>
      </c>
      <c r="R368" s="67"/>
      <c r="S368" s="68"/>
      <c r="T368" s="69"/>
      <c r="U368" s="69"/>
      <c r="V368" s="69"/>
      <c r="W368" s="69"/>
      <c r="X368" s="69"/>
      <c r="Y368" s="35"/>
      <c r="Z368" s="35" t="s">
        <v>24475</v>
      </c>
      <c r="AA368" s="36">
        <v>1</v>
      </c>
      <c r="AB368" s="35" t="s">
        <v>27</v>
      </c>
      <c r="AC368" s="35" t="str">
        <f>+IF(Tabla1[[#This Row],[STK]]="no","Sin STK", "STK disponible")</f>
        <v>Sin STK</v>
      </c>
      <c r="AD368" s="35">
        <f>+I368*J368</f>
        <v>0</v>
      </c>
      <c r="AE368" s="35">
        <f>+I368*K368</f>
        <v>0</v>
      </c>
      <c r="AF368" s="36">
        <f>IF(Tabla1[[#This Row],[ref pack]]=1,Tabla1[[#This Row],[Pedido]],LCM(Tabla1[[#This Row],[MC VIEJO]],Tabla1[[#This Row],[Pedido]]))</f>
        <v>1</v>
      </c>
      <c r="AG368" s="36">
        <f>+VLOOKUP(Tabla1[[#This Row],[Artículo]],'.'!$B$2:$D$11481,3,)</f>
        <v>1</v>
      </c>
      <c r="AH368" s="37" t="str">
        <f>+IFERROR(SEARCH("pack",Tabla1[[#This Row],[PACK]]),"")</f>
        <v/>
      </c>
    </row>
    <row r="369" spans="1:34" ht="24" customHeight="1" x14ac:dyDescent="0.2">
      <c r="A369" s="50" t="s">
        <v>786</v>
      </c>
      <c r="B369" s="60" t="s">
        <v>23385</v>
      </c>
      <c r="C369" s="61" t="s">
        <v>23386</v>
      </c>
      <c r="D369" s="52" t="s">
        <v>27</v>
      </c>
      <c r="E369" s="53">
        <v>2029.86</v>
      </c>
      <c r="F369" s="23" t="str">
        <f>+IFERROR(VLOOKUP(Tabla1[[#This Row],[Artículo]],'..'!$B$2:$D$569000,3,),"")</f>
        <v/>
      </c>
      <c r="G369" s="24" t="e">
        <f>IF(H369=AF369,"", "Error MC")</f>
        <v>#N/A</v>
      </c>
      <c r="H369" s="62"/>
      <c r="I369" s="54">
        <f>+Tabla1[[#This Row],[MC]]*Tabla1[[#This Row],[Pedido]]*Tabla1[[#This Row],[PVC ]]</f>
        <v>0</v>
      </c>
      <c r="J369" s="26">
        <v>0.21</v>
      </c>
      <c r="K369" s="63"/>
      <c r="L369" s="28" t="s">
        <v>17</v>
      </c>
      <c r="M369" s="53">
        <v>3561.393</v>
      </c>
      <c r="N369" s="64" t="str">
        <f>+IF(Tabla1[[#This Row],[F PMPI]]="SÍ","No","Sí")</f>
        <v>Sí</v>
      </c>
      <c r="O369" s="65">
        <f>+Tabla1[[#This Row],[PVL]]*1.055</f>
        <v>3757.2696149999997</v>
      </c>
      <c r="P369" s="65">
        <f>+Tabla1[[#This Row],[PVL]]*1.43</f>
        <v>5092.7919899999997</v>
      </c>
      <c r="Q369" s="66" t="str">
        <f>+HYPERLINK(Tabla1[[#This Row],[PAG]])</f>
        <v/>
      </c>
      <c r="R369" s="67"/>
      <c r="S369" s="68"/>
      <c r="T369" s="69"/>
      <c r="U369" s="69"/>
      <c r="V369" s="69"/>
      <c r="W369" s="69"/>
      <c r="X369" s="69"/>
      <c r="Y369" s="35"/>
      <c r="Z369" s="35" t="s">
        <v>65</v>
      </c>
      <c r="AA369" s="36">
        <v>1</v>
      </c>
      <c r="AB369" s="35" t="s">
        <v>27</v>
      </c>
      <c r="AC369" s="35" t="str">
        <f>+IF(Tabla1[[#This Row],[STK]]="no","Sin STK", "STK disponible")</f>
        <v>Sin STK</v>
      </c>
      <c r="AD369" s="35">
        <f>+I369*J369</f>
        <v>0</v>
      </c>
      <c r="AE369" s="35">
        <f>+I369*K369</f>
        <v>0</v>
      </c>
      <c r="AF369" s="36" t="e">
        <f>IF(Tabla1[[#This Row],[ref pack]]=1,Tabla1[[#This Row],[Pedido]],LCM(Tabla1[[#This Row],[MC VIEJO]],Tabla1[[#This Row],[Pedido]]))</f>
        <v>#N/A</v>
      </c>
      <c r="AG369" s="36" t="e">
        <f>+VLOOKUP(Tabla1[[#This Row],[Artículo]],'.'!$B$2:$D$11481,3,)</f>
        <v>#N/A</v>
      </c>
      <c r="AH369" s="37" t="str">
        <f>+IFERROR(SEARCH("pack",Tabla1[[#This Row],[PACK]]),"")</f>
        <v/>
      </c>
    </row>
    <row r="370" spans="1:34" ht="24" customHeight="1" x14ac:dyDescent="0.2">
      <c r="A370" s="50" t="s">
        <v>786</v>
      </c>
      <c r="B370" s="60" t="s">
        <v>793</v>
      </c>
      <c r="C370" s="61" t="s">
        <v>794</v>
      </c>
      <c r="D370" s="52" t="s">
        <v>9841</v>
      </c>
      <c r="E370" s="53">
        <v>59877.24</v>
      </c>
      <c r="F370" s="23" t="str">
        <f>+IFERROR(VLOOKUP(Tabla1[[#This Row],[Artículo]],'..'!$B$2:$D$569000,3,),"")</f>
        <v/>
      </c>
      <c r="G370" s="24" t="str">
        <f>IF(H370=AF370,"", "Error MC")</f>
        <v>Error MC</v>
      </c>
      <c r="H370" s="62"/>
      <c r="I370" s="54">
        <f>+Tabla1[[#This Row],[MC]]*Tabla1[[#This Row],[Pedido]]*Tabla1[[#This Row],[PVC ]]</f>
        <v>0</v>
      </c>
      <c r="J370" s="26">
        <v>0.21</v>
      </c>
      <c r="K370" s="63"/>
      <c r="L370" s="28" t="s">
        <v>17</v>
      </c>
      <c r="M370" s="53">
        <v>105054.62</v>
      </c>
      <c r="N370" s="64" t="str">
        <f>+IF(Tabla1[[#This Row],[F PMPI]]="SÍ","No","Sí")</f>
        <v>Sí</v>
      </c>
      <c r="O370" s="65">
        <f>+Tabla1[[#This Row],[PVL]]*1.055</f>
        <v>110832.62409999999</v>
      </c>
      <c r="P370" s="65">
        <f>+Tabla1[[#This Row],[PVL]]*1.43</f>
        <v>150228.1066</v>
      </c>
      <c r="Q370" s="66" t="str">
        <f>+HYPERLINK(Tabla1[[#This Row],[PAG]])</f>
        <v>https://todomusica.com.ar/encordados/1025-dz310a4-4l.html</v>
      </c>
      <c r="R370" s="67"/>
      <c r="S370" s="68"/>
      <c r="T370" s="69"/>
      <c r="U370" s="69"/>
      <c r="V370" s="69"/>
      <c r="W370" s="69"/>
      <c r="X370" s="69"/>
      <c r="Y370" s="35"/>
      <c r="Z370" s="35" t="s">
        <v>24476</v>
      </c>
      <c r="AA370" s="36">
        <v>1</v>
      </c>
      <c r="AB370" s="35" t="s">
        <v>27</v>
      </c>
      <c r="AC370" s="35" t="str">
        <f>+IF(Tabla1[[#This Row],[STK]]="no","Sin STK", "STK disponible")</f>
        <v>STK disponible</v>
      </c>
      <c r="AD370" s="35">
        <f>+I370*J370</f>
        <v>0</v>
      </c>
      <c r="AE370" s="35">
        <f>+I370*K370</f>
        <v>0</v>
      </c>
      <c r="AF370" s="36">
        <f>IF(Tabla1[[#This Row],[ref pack]]=1,Tabla1[[#This Row],[Pedido]],LCM(Tabla1[[#This Row],[MC VIEJO]],Tabla1[[#This Row],[Pedido]]))</f>
        <v>1</v>
      </c>
      <c r="AG370" s="36">
        <f>+VLOOKUP(Tabla1[[#This Row],[Artículo]],'.'!$B$2:$D$11481,3,)</f>
        <v>1</v>
      </c>
      <c r="AH370" s="37" t="str">
        <f>+IFERROR(SEARCH("pack",Tabla1[[#This Row],[PACK]]),"")</f>
        <v/>
      </c>
    </row>
    <row r="371" spans="1:34" ht="24" customHeight="1" x14ac:dyDescent="0.2">
      <c r="A371" s="50" t="s">
        <v>786</v>
      </c>
      <c r="B371" s="60" t="s">
        <v>795</v>
      </c>
      <c r="C371" s="61" t="s">
        <v>796</v>
      </c>
      <c r="D371" s="52" t="s">
        <v>27</v>
      </c>
      <c r="E371" s="53">
        <v>57010.36</v>
      </c>
      <c r="F371" s="23" t="str">
        <f>+IFERROR(VLOOKUP(Tabla1[[#This Row],[Artículo]],'..'!$B$2:$D$569000,3,),"")</f>
        <v/>
      </c>
      <c r="G371" s="24" t="str">
        <f>IF(H371=AF371,"", "Error MC")</f>
        <v>Error MC</v>
      </c>
      <c r="H371" s="62"/>
      <c r="I371" s="54">
        <f>+Tabla1[[#This Row],[MC]]*Tabla1[[#This Row],[Pedido]]*Tabla1[[#This Row],[PVC ]]</f>
        <v>0</v>
      </c>
      <c r="J371" s="26">
        <v>0.21</v>
      </c>
      <c r="K371" s="63"/>
      <c r="L371" s="28" t="s">
        <v>17</v>
      </c>
      <c r="M371" s="53">
        <v>100024.674</v>
      </c>
      <c r="N371" s="64" t="str">
        <f>+IF(Tabla1[[#This Row],[F PMPI]]="SÍ","No","Sí")</f>
        <v>Sí</v>
      </c>
      <c r="O371" s="65">
        <f>+Tabla1[[#This Row],[PVL]]*1.055</f>
        <v>105526.03107</v>
      </c>
      <c r="P371" s="65">
        <f>+Tabla1[[#This Row],[PVL]]*1.43</f>
        <v>143035.28381999998</v>
      </c>
      <c r="Q371" s="66" t="str">
        <f>+HYPERLINK(Tabla1[[#This Row],[PAG]])</f>
        <v>https://todomusica.com.ar/productos-sin-categorias-de-netsuite/3560-dz310a4-4m.html</v>
      </c>
      <c r="R371" s="67"/>
      <c r="S371" s="68"/>
      <c r="T371" s="69"/>
      <c r="U371" s="69"/>
      <c r="V371" s="69"/>
      <c r="W371" s="69"/>
      <c r="X371" s="69"/>
      <c r="Y371" s="35"/>
      <c r="Z371" s="35" t="s">
        <v>24477</v>
      </c>
      <c r="AA371" s="36">
        <v>1</v>
      </c>
      <c r="AB371" s="35" t="s">
        <v>27</v>
      </c>
      <c r="AC371" s="35" t="str">
        <f>+IF(Tabla1[[#This Row],[STK]]="no","Sin STK", "STK disponible")</f>
        <v>Sin STK</v>
      </c>
      <c r="AD371" s="35">
        <f>+I371*J371</f>
        <v>0</v>
      </c>
      <c r="AE371" s="35">
        <f>+I371*K371</f>
        <v>0</v>
      </c>
      <c r="AF371" s="36">
        <f>IF(Tabla1[[#This Row],[ref pack]]=1,Tabla1[[#This Row],[Pedido]],LCM(Tabla1[[#This Row],[MC VIEJO]],Tabla1[[#This Row],[Pedido]]))</f>
        <v>1</v>
      </c>
      <c r="AG371" s="36">
        <f>+VLOOKUP(Tabla1[[#This Row],[Artículo]],'.'!$B$2:$D$11481,3,)</f>
        <v>1</v>
      </c>
      <c r="AH371" s="37" t="str">
        <f>+IFERROR(SEARCH("pack",Tabla1[[#This Row],[PACK]]),"")</f>
        <v/>
      </c>
    </row>
    <row r="372" spans="1:34" ht="24" customHeight="1" x14ac:dyDescent="0.2">
      <c r="A372" s="50" t="s">
        <v>786</v>
      </c>
      <c r="B372" s="60" t="s">
        <v>797</v>
      </c>
      <c r="C372" s="61" t="s">
        <v>798</v>
      </c>
      <c r="D372" s="52" t="s">
        <v>9841</v>
      </c>
      <c r="E372" s="53">
        <v>53490.94</v>
      </c>
      <c r="F372" s="23" t="str">
        <f>+IFERROR(VLOOKUP(Tabla1[[#This Row],[Artículo]],'..'!$B$2:$D$569000,3,),"")</f>
        <v/>
      </c>
      <c r="G372" s="24" t="str">
        <f>IF(H372=AF372,"", "Error MC")</f>
        <v>Error MC</v>
      </c>
      <c r="H372" s="62"/>
      <c r="I372" s="54">
        <f>+Tabla1[[#This Row],[MC]]*Tabla1[[#This Row],[Pedido]]*Tabla1[[#This Row],[PVC ]]</f>
        <v>0</v>
      </c>
      <c r="J372" s="26">
        <v>0.21</v>
      </c>
      <c r="K372" s="63"/>
      <c r="L372" s="28" t="s">
        <v>17</v>
      </c>
      <c r="M372" s="53">
        <v>93849.850999999995</v>
      </c>
      <c r="N372" s="64" t="str">
        <f>+IF(Tabla1[[#This Row],[F PMPI]]="SÍ","No","Sí")</f>
        <v>Sí</v>
      </c>
      <c r="O372" s="65">
        <f>+Tabla1[[#This Row],[PVL]]*1.055</f>
        <v>99011.592804999993</v>
      </c>
      <c r="P372" s="65">
        <f>+Tabla1[[#This Row],[PVL]]*1.43</f>
        <v>134205.28692999997</v>
      </c>
      <c r="Q372" s="66" t="str">
        <f>+HYPERLINK(Tabla1[[#This Row],[PAG]])</f>
        <v>https://todomusica.com.ar/encordados/1042-dz310s4-4h.html</v>
      </c>
      <c r="R372" s="67"/>
      <c r="S372" s="68"/>
      <c r="T372" s="69"/>
      <c r="U372" s="69"/>
      <c r="V372" s="69"/>
      <c r="W372" s="69"/>
      <c r="X372" s="69"/>
      <c r="Y372" s="35"/>
      <c r="Z372" s="35" t="s">
        <v>24478</v>
      </c>
      <c r="AA372" s="36">
        <v>1</v>
      </c>
      <c r="AB372" s="35" t="s">
        <v>27</v>
      </c>
      <c r="AC372" s="35" t="str">
        <f>+IF(Tabla1[[#This Row],[STK]]="no","Sin STK", "STK disponible")</f>
        <v>STK disponible</v>
      </c>
      <c r="AD372" s="35">
        <f>+I372*J372</f>
        <v>0</v>
      </c>
      <c r="AE372" s="35">
        <f>+I372*K372</f>
        <v>0</v>
      </c>
      <c r="AF372" s="36">
        <f>IF(Tabla1[[#This Row],[ref pack]]=1,Tabla1[[#This Row],[Pedido]],LCM(Tabla1[[#This Row],[MC VIEJO]],Tabla1[[#This Row],[Pedido]]))</f>
        <v>1</v>
      </c>
      <c r="AG372" s="36">
        <f>+VLOOKUP(Tabla1[[#This Row],[Artículo]],'.'!$B$2:$D$11481,3,)</f>
        <v>1</v>
      </c>
      <c r="AH372" s="37" t="str">
        <f>+IFERROR(SEARCH("pack",Tabla1[[#This Row],[PACK]]),"")</f>
        <v/>
      </c>
    </row>
    <row r="373" spans="1:34" ht="24" customHeight="1" x14ac:dyDescent="0.2">
      <c r="A373" s="50" t="s">
        <v>786</v>
      </c>
      <c r="B373" s="60" t="s">
        <v>799</v>
      </c>
      <c r="C373" s="61" t="s">
        <v>800</v>
      </c>
      <c r="D373" s="52" t="s">
        <v>9841</v>
      </c>
      <c r="E373" s="53">
        <v>53490.94</v>
      </c>
      <c r="F373" s="23" t="str">
        <f>+IFERROR(VLOOKUP(Tabla1[[#This Row],[Artículo]],'..'!$B$2:$D$569000,3,),"")</f>
        <v/>
      </c>
      <c r="G373" s="24" t="str">
        <f>IF(H373=AF373,"", "Error MC")</f>
        <v>Error MC</v>
      </c>
      <c r="H373" s="62"/>
      <c r="I373" s="54">
        <f>+Tabla1[[#This Row],[MC]]*Tabla1[[#This Row],[Pedido]]*Tabla1[[#This Row],[PVC ]]</f>
        <v>0</v>
      </c>
      <c r="J373" s="26">
        <v>0.21</v>
      </c>
      <c r="K373" s="63"/>
      <c r="L373" s="28" t="s">
        <v>17</v>
      </c>
      <c r="M373" s="53">
        <v>93849.850999999995</v>
      </c>
      <c r="N373" s="64" t="str">
        <f>+IF(Tabla1[[#This Row],[F PMPI]]="SÍ","No","Sí")</f>
        <v>Sí</v>
      </c>
      <c r="O373" s="65">
        <f>+Tabla1[[#This Row],[PVL]]*1.055</f>
        <v>99011.592804999993</v>
      </c>
      <c r="P373" s="65">
        <f>+Tabla1[[#This Row],[PVL]]*1.43</f>
        <v>134205.28692999997</v>
      </c>
      <c r="Q373" s="66" t="str">
        <f>+HYPERLINK(Tabla1[[#This Row],[PAG]])</f>
        <v>https://todomusica.com.ar/encordados/1403-dz310s4-4l.html</v>
      </c>
      <c r="R373" s="67"/>
      <c r="S373" s="68"/>
      <c r="T373" s="69"/>
      <c r="U373" s="69"/>
      <c r="V373" s="69"/>
      <c r="W373" s="69"/>
      <c r="X373" s="69"/>
      <c r="Y373" s="35"/>
      <c r="Z373" s="35" t="s">
        <v>24479</v>
      </c>
      <c r="AA373" s="36">
        <v>1</v>
      </c>
      <c r="AB373" s="35" t="s">
        <v>27</v>
      </c>
      <c r="AC373" s="35" t="str">
        <f>+IF(Tabla1[[#This Row],[STK]]="no","Sin STK", "STK disponible")</f>
        <v>STK disponible</v>
      </c>
      <c r="AD373" s="35">
        <f>+I373*J373</f>
        <v>0</v>
      </c>
      <c r="AE373" s="35">
        <f>+I373*K373</f>
        <v>0</v>
      </c>
      <c r="AF373" s="36">
        <f>IF(Tabla1[[#This Row],[ref pack]]=1,Tabla1[[#This Row],[Pedido]],LCM(Tabla1[[#This Row],[MC VIEJO]],Tabla1[[#This Row],[Pedido]]))</f>
        <v>1</v>
      </c>
      <c r="AG373" s="36">
        <f>+VLOOKUP(Tabla1[[#This Row],[Artículo]],'.'!$B$2:$D$11481,3,)</f>
        <v>1</v>
      </c>
      <c r="AH373" s="37" t="str">
        <f>+IFERROR(SEARCH("pack",Tabla1[[#This Row],[PACK]]),"")</f>
        <v/>
      </c>
    </row>
    <row r="374" spans="1:34" ht="24" customHeight="1" x14ac:dyDescent="0.2">
      <c r="A374" s="50" t="s">
        <v>786</v>
      </c>
      <c r="B374" s="60" t="s">
        <v>801</v>
      </c>
      <c r="C374" s="61" t="s">
        <v>802</v>
      </c>
      <c r="D374" s="52" t="s">
        <v>27</v>
      </c>
      <c r="E374" s="53">
        <v>60901.43</v>
      </c>
      <c r="F374" s="23" t="str">
        <f>+IFERROR(VLOOKUP(Tabla1[[#This Row],[Artículo]],'..'!$B$2:$D$569000,3,),"")</f>
        <v/>
      </c>
      <c r="G374" s="24" t="str">
        <f>IF(H374=AF374,"", "Error MC")</f>
        <v>Error MC</v>
      </c>
      <c r="H374" s="62"/>
      <c r="I374" s="54">
        <f>+Tabla1[[#This Row],[MC]]*Tabla1[[#This Row],[Pedido]]*Tabla1[[#This Row],[PVC ]]</f>
        <v>0</v>
      </c>
      <c r="J374" s="26">
        <v>0.21</v>
      </c>
      <c r="K374" s="63"/>
      <c r="L374" s="28" t="s">
        <v>17</v>
      </c>
      <c r="M374" s="53">
        <v>106851.55499999999</v>
      </c>
      <c r="N374" s="64" t="str">
        <f>+IF(Tabla1[[#This Row],[F PMPI]]="SÍ","No","Sí")</f>
        <v>Sí</v>
      </c>
      <c r="O374" s="65">
        <f>+Tabla1[[#This Row],[PVL]]*1.055</f>
        <v>112728.39052499998</v>
      </c>
      <c r="P374" s="65">
        <f>+Tabla1[[#This Row],[PVL]]*1.43</f>
        <v>152797.72364999997</v>
      </c>
      <c r="Q374" s="66" t="str">
        <f>+HYPERLINK(Tabla1[[#This Row],[PAG]])</f>
        <v>https://todomusica.com.ar/encordados/846-dz310s4-4m.html</v>
      </c>
      <c r="R374" s="67"/>
      <c r="S374" s="68"/>
      <c r="T374" s="69"/>
      <c r="U374" s="69"/>
      <c r="V374" s="69"/>
      <c r="W374" s="69"/>
      <c r="X374" s="69"/>
      <c r="Y374" s="35"/>
      <c r="Z374" s="35" t="s">
        <v>24480</v>
      </c>
      <c r="AA374" s="36">
        <v>1</v>
      </c>
      <c r="AB374" s="35" t="s">
        <v>27</v>
      </c>
      <c r="AC374" s="35" t="str">
        <f>+IF(Tabla1[[#This Row],[STK]]="no","Sin STK", "STK disponible")</f>
        <v>Sin STK</v>
      </c>
      <c r="AD374" s="35">
        <f>+I374*J374</f>
        <v>0</v>
      </c>
      <c r="AE374" s="35">
        <f>+I374*K374</f>
        <v>0</v>
      </c>
      <c r="AF374" s="36">
        <f>IF(Tabla1[[#This Row],[ref pack]]=1,Tabla1[[#This Row],[Pedido]],LCM(Tabla1[[#This Row],[MC VIEJO]],Tabla1[[#This Row],[Pedido]]))</f>
        <v>1</v>
      </c>
      <c r="AG374" s="36">
        <f>+VLOOKUP(Tabla1[[#This Row],[Artículo]],'.'!$B$2:$D$11481,3,)</f>
        <v>1</v>
      </c>
      <c r="AH374" s="37" t="str">
        <f>+IFERROR(SEARCH("pack",Tabla1[[#This Row],[PACK]]),"")</f>
        <v/>
      </c>
    </row>
    <row r="375" spans="1:34" ht="24" customHeight="1" x14ac:dyDescent="0.2">
      <c r="A375" s="50" t="s">
        <v>786</v>
      </c>
      <c r="B375" s="60" t="s">
        <v>803</v>
      </c>
      <c r="C375" s="61" t="s">
        <v>804</v>
      </c>
      <c r="D375" s="52" t="s">
        <v>9841</v>
      </c>
      <c r="E375" s="53">
        <v>68967.7</v>
      </c>
      <c r="F375" s="23" t="str">
        <f>+IFERROR(VLOOKUP(Tabla1[[#This Row],[Artículo]],'..'!$B$2:$D$569000,3,),"")</f>
        <v/>
      </c>
      <c r="G375" s="24" t="str">
        <f>IF(H375=AF375,"", "Error MC")</f>
        <v>Error MC</v>
      </c>
      <c r="H375" s="62"/>
      <c r="I375" s="54">
        <f>+Tabla1[[#This Row],[MC]]*Tabla1[[#This Row],[Pedido]]*Tabla1[[#This Row],[PVC ]]</f>
        <v>0</v>
      </c>
      <c r="J375" s="26">
        <v>0.21</v>
      </c>
      <c r="K375" s="63"/>
      <c r="L375" s="28" t="s">
        <v>17</v>
      </c>
      <c r="M375" s="53">
        <v>121003.836</v>
      </c>
      <c r="N375" s="64" t="str">
        <f>+IF(Tabla1[[#This Row],[F PMPI]]="SÍ","No","Sí")</f>
        <v>Sí</v>
      </c>
      <c r="O375" s="65">
        <f>+Tabla1[[#This Row],[PVL]]*1.055</f>
        <v>127659.04697999998</v>
      </c>
      <c r="P375" s="65">
        <f>+Tabla1[[#This Row],[PVL]]*1.43</f>
        <v>173035.48547999997</v>
      </c>
      <c r="Q375" s="66" t="str">
        <f>+HYPERLINK(Tabla1[[#This Row],[PAG]])</f>
        <v>https://todomusica.com.ar/encordados/4685-404.html</v>
      </c>
      <c r="R375" s="67"/>
      <c r="S375" s="68"/>
      <c r="T375" s="69"/>
      <c r="U375" s="69"/>
      <c r="V375" s="69"/>
      <c r="W375" s="69"/>
      <c r="X375" s="69"/>
      <c r="Y375" s="35"/>
      <c r="Z375" s="35" t="s">
        <v>24481</v>
      </c>
      <c r="AA375" s="36">
        <v>1</v>
      </c>
      <c r="AB375" s="35" t="s">
        <v>27</v>
      </c>
      <c r="AC375" s="35" t="str">
        <f>+IF(Tabla1[[#This Row],[STK]]="no","Sin STK", "STK disponible")</f>
        <v>STK disponible</v>
      </c>
      <c r="AD375" s="35">
        <f>+I375*J375</f>
        <v>0</v>
      </c>
      <c r="AE375" s="35">
        <f>+I375*K375</f>
        <v>0</v>
      </c>
      <c r="AF375" s="36">
        <f>IF(Tabla1[[#This Row],[ref pack]]=1,Tabla1[[#This Row],[Pedido]],LCM(Tabla1[[#This Row],[MC VIEJO]],Tabla1[[#This Row],[Pedido]]))</f>
        <v>1</v>
      </c>
      <c r="AG375" s="36">
        <f>+VLOOKUP(Tabla1[[#This Row],[Artículo]],'.'!$B$2:$D$11481,3,)</f>
        <v>1</v>
      </c>
      <c r="AH375" s="37" t="str">
        <f>+IFERROR(SEARCH("pack",Tabla1[[#This Row],[PACK]]),"")</f>
        <v/>
      </c>
    </row>
    <row r="376" spans="1:34" ht="24" customHeight="1" x14ac:dyDescent="0.2">
      <c r="A376" s="50" t="s">
        <v>786</v>
      </c>
      <c r="B376" s="60" t="s">
        <v>805</v>
      </c>
      <c r="C376" s="61" t="s">
        <v>806</v>
      </c>
      <c r="D376" s="52" t="s">
        <v>9842</v>
      </c>
      <c r="E376" s="53">
        <v>65951.009999999995</v>
      </c>
      <c r="F376" s="23" t="str">
        <f>+IFERROR(VLOOKUP(Tabla1[[#This Row],[Artículo]],'..'!$B$2:$D$569000,3,),"")</f>
        <v/>
      </c>
      <c r="G376" s="24" t="str">
        <f>IF(H376=AF376,"", "Error MC")</f>
        <v>Error MC</v>
      </c>
      <c r="H376" s="62"/>
      <c r="I376" s="54">
        <f>+Tabla1[[#This Row],[MC]]*Tabla1[[#This Row],[Pedido]]*Tabla1[[#This Row],[PVC ]]</f>
        <v>0</v>
      </c>
      <c r="J376" s="26">
        <v>0.21</v>
      </c>
      <c r="K376" s="63"/>
      <c r="L376" s="28" t="s">
        <v>17</v>
      </c>
      <c r="M376" s="53">
        <v>115711.042</v>
      </c>
      <c r="N376" s="64" t="str">
        <f>+IF(Tabla1[[#This Row],[F PMPI]]="SÍ","No","Sí")</f>
        <v>Sí</v>
      </c>
      <c r="O376" s="65">
        <f>+Tabla1[[#This Row],[PVL]]*1.055</f>
        <v>122075.14930999999</v>
      </c>
      <c r="P376" s="65">
        <f>+Tabla1[[#This Row],[PVL]]*1.43</f>
        <v>165466.79006</v>
      </c>
      <c r="Q376" s="66" t="str">
        <f>+HYPERLINK(Tabla1[[#This Row],[PAG]])</f>
        <v>https://todomusica.com.ar/encordados/3561-dz410mm.html</v>
      </c>
      <c r="R376" s="67"/>
      <c r="S376" s="68"/>
      <c r="T376" s="69"/>
      <c r="U376" s="69"/>
      <c r="V376" s="69"/>
      <c r="W376" s="69"/>
      <c r="X376" s="69"/>
      <c r="Y376" s="35"/>
      <c r="Z376" s="35" t="s">
        <v>24482</v>
      </c>
      <c r="AA376" s="36">
        <v>1</v>
      </c>
      <c r="AB376" s="35" t="s">
        <v>27</v>
      </c>
      <c r="AC376" s="35" t="str">
        <f>+IF(Tabla1[[#This Row],[STK]]="no","Sin STK", "STK disponible")</f>
        <v>STK disponible</v>
      </c>
      <c r="AD376" s="35">
        <f>+I376*J376</f>
        <v>0</v>
      </c>
      <c r="AE376" s="35">
        <f>+I376*K376</f>
        <v>0</v>
      </c>
      <c r="AF376" s="36">
        <f>IF(Tabla1[[#This Row],[ref pack]]=1,Tabla1[[#This Row],[Pedido]],LCM(Tabla1[[#This Row],[MC VIEJO]],Tabla1[[#This Row],[Pedido]]))</f>
        <v>1</v>
      </c>
      <c r="AG376" s="36">
        <f>+VLOOKUP(Tabla1[[#This Row],[Artículo]],'.'!$B$2:$D$11481,3,)</f>
        <v>1</v>
      </c>
      <c r="AH376" s="37" t="str">
        <f>+IFERROR(SEARCH("pack",Tabla1[[#This Row],[PACK]]),"")</f>
        <v/>
      </c>
    </row>
    <row r="377" spans="1:34" ht="24" customHeight="1" x14ac:dyDescent="0.2">
      <c r="A377" s="50" t="s">
        <v>786</v>
      </c>
      <c r="B377" s="60" t="s">
        <v>807</v>
      </c>
      <c r="C377" s="61" t="s">
        <v>808</v>
      </c>
      <c r="D377" s="52" t="s">
        <v>9841</v>
      </c>
      <c r="E377" s="53">
        <v>215821.87</v>
      </c>
      <c r="F377" s="23" t="str">
        <f>+IFERROR(VLOOKUP(Tabla1[[#This Row],[Artículo]],'..'!$B$2:$D$569000,3,),"")</f>
        <v/>
      </c>
      <c r="G377" s="24" t="str">
        <f>IF(H377=AF377,"", "Error MC")</f>
        <v>Error MC</v>
      </c>
      <c r="H377" s="62"/>
      <c r="I377" s="54">
        <f>+Tabla1[[#This Row],[MC]]*Tabla1[[#This Row],[Pedido]]*Tabla1[[#This Row],[PVC ]]</f>
        <v>0</v>
      </c>
      <c r="J377" s="26">
        <v>0.21</v>
      </c>
      <c r="K377" s="63"/>
      <c r="L377" s="28" t="s">
        <v>17</v>
      </c>
      <c r="M377" s="53">
        <v>378659.46899999998</v>
      </c>
      <c r="N377" s="64" t="str">
        <f>+IF(Tabla1[[#This Row],[F PMPI]]="SÍ","No","Sí")</f>
        <v>Sí</v>
      </c>
      <c r="O377" s="65">
        <f>+Tabla1[[#This Row],[PVL]]*1.055</f>
        <v>399485.73979499994</v>
      </c>
      <c r="P377" s="65">
        <f>+Tabla1[[#This Row],[PVL]]*1.43</f>
        <v>541483.0406699999</v>
      </c>
      <c r="Q377" s="66" t="str">
        <f>+HYPERLINK(Tabla1[[#This Row],[PAG]])</f>
        <v>https://todomusica.com.ar/encordados/8376-dz610-3-4m.html</v>
      </c>
      <c r="R377" s="67"/>
      <c r="S377" s="68"/>
      <c r="T377" s="69"/>
      <c r="U377" s="69"/>
      <c r="V377" s="69"/>
      <c r="W377" s="69"/>
      <c r="X377" s="69"/>
      <c r="Y377" s="35"/>
      <c r="Z377" s="35" t="s">
        <v>24483</v>
      </c>
      <c r="AA377" s="36">
        <v>1</v>
      </c>
      <c r="AB377" s="35" t="s">
        <v>27</v>
      </c>
      <c r="AC377" s="35" t="str">
        <f>+IF(Tabla1[[#This Row],[STK]]="no","Sin STK", "STK disponible")</f>
        <v>STK disponible</v>
      </c>
      <c r="AD377" s="35">
        <f>+I377*J377</f>
        <v>0</v>
      </c>
      <c r="AE377" s="35">
        <f>+I377*K377</f>
        <v>0</v>
      </c>
      <c r="AF377" s="36">
        <f>IF(Tabla1[[#This Row],[ref pack]]=1,Tabla1[[#This Row],[Pedido]],LCM(Tabla1[[#This Row],[MC VIEJO]],Tabla1[[#This Row],[Pedido]]))</f>
        <v>1</v>
      </c>
      <c r="AG377" s="36">
        <f>+VLOOKUP(Tabla1[[#This Row],[Artículo]],'.'!$B$2:$D$11481,3,)</f>
        <v>1</v>
      </c>
      <c r="AH377" s="37" t="str">
        <f>+IFERROR(SEARCH("pack",Tabla1[[#This Row],[PACK]]),"")</f>
        <v/>
      </c>
    </row>
    <row r="378" spans="1:34" ht="24" customHeight="1" x14ac:dyDescent="0.2">
      <c r="A378" s="50" t="s">
        <v>786</v>
      </c>
      <c r="B378" s="60" t="s">
        <v>809</v>
      </c>
      <c r="C378" s="61" t="s">
        <v>810</v>
      </c>
      <c r="D378" s="52" t="s">
        <v>9841</v>
      </c>
      <c r="E378" s="53">
        <v>12197.8</v>
      </c>
      <c r="F378" s="23" t="str">
        <f>+IFERROR(VLOOKUP(Tabla1[[#This Row],[Artículo]],'..'!$B$2:$D$569000,3,),"")</f>
        <v/>
      </c>
      <c r="G378" s="24" t="str">
        <f>IF(H378=AF378,"", "Error MC")</f>
        <v>Error MC</v>
      </c>
      <c r="H378" s="62"/>
      <c r="I378" s="54">
        <f>+Tabla1[[#This Row],[MC]]*Tabla1[[#This Row],[Pedido]]*Tabla1[[#This Row],[PVC ]]</f>
        <v>0</v>
      </c>
      <c r="J378" s="26">
        <v>0.21</v>
      </c>
      <c r="K378" s="63"/>
      <c r="L378" s="28" t="s">
        <v>17</v>
      </c>
      <c r="M378" s="53">
        <v>21401.040000000001</v>
      </c>
      <c r="N378" s="64" t="str">
        <f>+IF(Tabla1[[#This Row],[F PMPI]]="SÍ","No","Sí")</f>
        <v>Sí</v>
      </c>
      <c r="O378" s="65">
        <f>+Tabla1[[#This Row],[PVL]]*1.055</f>
        <v>22578.0972</v>
      </c>
      <c r="P378" s="65">
        <f>+Tabla1[[#This Row],[PVL]]*1.43</f>
        <v>30603.4872</v>
      </c>
      <c r="Q378" s="66" t="str">
        <f>+HYPERLINK(Tabla1[[#This Row],[PAG]])</f>
        <v>https://todomusica.com.ar/encordados/9194-d310-4-4m.html</v>
      </c>
      <c r="R378" s="67"/>
      <c r="S378" s="68"/>
      <c r="T378" s="69"/>
      <c r="U378" s="69"/>
      <c r="V378" s="69"/>
      <c r="W378" s="69"/>
      <c r="X378" s="69"/>
      <c r="Y378" s="35"/>
      <c r="Z378" s="35" t="s">
        <v>24484</v>
      </c>
      <c r="AA378" s="36">
        <v>1</v>
      </c>
      <c r="AB378" s="35" t="s">
        <v>27</v>
      </c>
      <c r="AC378" s="35" t="str">
        <f>+IF(Tabla1[[#This Row],[STK]]="no","Sin STK", "STK disponible")</f>
        <v>STK disponible</v>
      </c>
      <c r="AD378" s="35">
        <f>+I378*J378</f>
        <v>0</v>
      </c>
      <c r="AE378" s="35">
        <f>+I378*K378</f>
        <v>0</v>
      </c>
      <c r="AF378" s="36">
        <f>IF(Tabla1[[#This Row],[ref pack]]=1,Tabla1[[#This Row],[Pedido]],LCM(Tabla1[[#This Row],[MC VIEJO]],Tabla1[[#This Row],[Pedido]]))</f>
        <v>1</v>
      </c>
      <c r="AG378" s="36">
        <f>+VLOOKUP(Tabla1[[#This Row],[Artículo]],'.'!$B$2:$D$11481,3,)</f>
        <v>1</v>
      </c>
      <c r="AH378" s="37" t="str">
        <f>+IFERROR(SEARCH("pack",Tabla1[[#This Row],[PACK]]),"")</f>
        <v/>
      </c>
    </row>
    <row r="379" spans="1:34" ht="24" customHeight="1" x14ac:dyDescent="0.2">
      <c r="A379" s="50" t="s">
        <v>786</v>
      </c>
      <c r="B379" s="60" t="s">
        <v>811</v>
      </c>
      <c r="C379" s="61" t="s">
        <v>812</v>
      </c>
      <c r="D379" s="52" t="s">
        <v>27</v>
      </c>
      <c r="E379" s="53">
        <v>170025.58</v>
      </c>
      <c r="F379" s="23" t="str">
        <f>+IFERROR(VLOOKUP(Tabla1[[#This Row],[Artículo]],'..'!$B$2:$D$569000,3,),"")</f>
        <v/>
      </c>
      <c r="G379" s="24" t="str">
        <f>IF(H379=AF379,"", "Error MC")</f>
        <v>Error MC</v>
      </c>
      <c r="H379" s="62"/>
      <c r="I379" s="54">
        <f>+Tabla1[[#This Row],[MC]]*Tabla1[[#This Row],[Pedido]]*Tabla1[[#This Row],[PVC ]]</f>
        <v>0</v>
      </c>
      <c r="J379" s="26">
        <v>0.21</v>
      </c>
      <c r="K379" s="63"/>
      <c r="L379" s="28" t="s">
        <v>17</v>
      </c>
      <c r="M379" s="53">
        <v>298309.87900000002</v>
      </c>
      <c r="N379" s="64" t="str">
        <f>+IF(Tabla1[[#This Row],[F PMPI]]="SÍ","No","Sí")</f>
        <v>Sí</v>
      </c>
      <c r="O379" s="65">
        <f>+Tabla1[[#This Row],[PVL]]*1.055</f>
        <v>314716.92234499997</v>
      </c>
      <c r="P379" s="65">
        <f>+Tabla1[[#This Row],[PVL]]*1.43</f>
        <v>426583.12696999998</v>
      </c>
      <c r="Q379" s="66" t="str">
        <f>+HYPERLINK(Tabla1[[#This Row],[PAG]])</f>
        <v>https://todomusica.com.ar/encordados/4696-404.html</v>
      </c>
      <c r="R379" s="67"/>
      <c r="S379" s="68"/>
      <c r="T379" s="69"/>
      <c r="U379" s="69"/>
      <c r="V379" s="69"/>
      <c r="W379" s="69"/>
      <c r="X379" s="69"/>
      <c r="Y379" s="35"/>
      <c r="Z379" s="35" t="s">
        <v>24485</v>
      </c>
      <c r="AA379" s="36">
        <v>1</v>
      </c>
      <c r="AB379" s="35" t="s">
        <v>27</v>
      </c>
      <c r="AC379" s="35" t="str">
        <f>+IF(Tabla1[[#This Row],[STK]]="no","Sin STK", "STK disponible")</f>
        <v>Sin STK</v>
      </c>
      <c r="AD379" s="35">
        <f>+I379*J379</f>
        <v>0</v>
      </c>
      <c r="AE379" s="35">
        <f>+I379*K379</f>
        <v>0</v>
      </c>
      <c r="AF379" s="36">
        <f>IF(Tabla1[[#This Row],[ref pack]]=1,Tabla1[[#This Row],[Pedido]],LCM(Tabla1[[#This Row],[MC VIEJO]],Tabla1[[#This Row],[Pedido]]))</f>
        <v>1</v>
      </c>
      <c r="AG379" s="36">
        <f>+VLOOKUP(Tabla1[[#This Row],[Artículo]],'.'!$B$2:$D$11481,3,)</f>
        <v>1</v>
      </c>
      <c r="AH379" s="37" t="str">
        <f>+IFERROR(SEARCH("pack",Tabla1[[#This Row],[PACK]]),"")</f>
        <v/>
      </c>
    </row>
    <row r="380" spans="1:34" ht="24" customHeight="1" x14ac:dyDescent="0.2">
      <c r="A380" s="50" t="s">
        <v>786</v>
      </c>
      <c r="B380" s="60" t="s">
        <v>813</v>
      </c>
      <c r="C380" s="61" t="s">
        <v>814</v>
      </c>
      <c r="D380" s="52" t="s">
        <v>27</v>
      </c>
      <c r="E380" s="53">
        <v>170025.58</v>
      </c>
      <c r="F380" s="23" t="str">
        <f>+IFERROR(VLOOKUP(Tabla1[[#This Row],[Artículo]],'..'!$B$2:$D$569000,3,),"")</f>
        <v/>
      </c>
      <c r="G380" s="24" t="str">
        <f>IF(H380=AF380,"", "Error MC")</f>
        <v>Error MC</v>
      </c>
      <c r="H380" s="62"/>
      <c r="I380" s="54">
        <f>+Tabla1[[#This Row],[MC]]*Tabla1[[#This Row],[Pedido]]*Tabla1[[#This Row],[PVC ]]</f>
        <v>0</v>
      </c>
      <c r="J380" s="26">
        <v>0.21</v>
      </c>
      <c r="K380" s="63"/>
      <c r="L380" s="28" t="s">
        <v>17</v>
      </c>
      <c r="M380" s="53">
        <v>298309.87900000002</v>
      </c>
      <c r="N380" s="64" t="str">
        <f>+IF(Tabla1[[#This Row],[F PMPI]]="SÍ","No","Sí")</f>
        <v>Sí</v>
      </c>
      <c r="O380" s="65">
        <f>+Tabla1[[#This Row],[PVL]]*1.055</f>
        <v>314716.92234499997</v>
      </c>
      <c r="P380" s="65">
        <f>+Tabla1[[#This Row],[PVL]]*1.43</f>
        <v>426583.12696999998</v>
      </c>
      <c r="Q380" s="66" t="str">
        <f>+HYPERLINK(Tabla1[[#This Row],[PAG]])</f>
        <v>https://todomusica.com.ar/encordados/4697-404.html</v>
      </c>
      <c r="R380" s="67"/>
      <c r="S380" s="68"/>
      <c r="T380" s="69"/>
      <c r="U380" s="69"/>
      <c r="V380" s="69"/>
      <c r="W380" s="69"/>
      <c r="X380" s="69"/>
      <c r="Y380" s="35"/>
      <c r="Z380" s="35" t="s">
        <v>24486</v>
      </c>
      <c r="AA380" s="36">
        <v>1</v>
      </c>
      <c r="AB380" s="35" t="s">
        <v>27</v>
      </c>
      <c r="AC380" s="35" t="str">
        <f>+IF(Tabla1[[#This Row],[STK]]="no","Sin STK", "STK disponible")</f>
        <v>Sin STK</v>
      </c>
      <c r="AD380" s="35">
        <f>+I380*J380</f>
        <v>0</v>
      </c>
      <c r="AE380" s="35">
        <f>+I380*K380</f>
        <v>0</v>
      </c>
      <c r="AF380" s="36">
        <f>IF(Tabla1[[#This Row],[ref pack]]=1,Tabla1[[#This Row],[Pedido]],LCM(Tabla1[[#This Row],[MC VIEJO]],Tabla1[[#This Row],[Pedido]]))</f>
        <v>1</v>
      </c>
      <c r="AG380" s="36">
        <f>+VLOOKUP(Tabla1[[#This Row],[Artículo]],'.'!$B$2:$D$11481,3,)</f>
        <v>1</v>
      </c>
      <c r="AH380" s="37" t="str">
        <f>+IFERROR(SEARCH("pack",Tabla1[[#This Row],[PACK]]),"")</f>
        <v/>
      </c>
    </row>
    <row r="381" spans="1:34" ht="24" customHeight="1" x14ac:dyDescent="0.2">
      <c r="A381" s="50" t="s">
        <v>786</v>
      </c>
      <c r="B381" s="60" t="s">
        <v>815</v>
      </c>
      <c r="C381" s="61" t="s">
        <v>816</v>
      </c>
      <c r="D381" s="52" t="s">
        <v>27</v>
      </c>
      <c r="E381" s="53">
        <v>37555.11</v>
      </c>
      <c r="F381" s="23" t="str">
        <f>+IFERROR(VLOOKUP(Tabla1[[#This Row],[Artículo]],'..'!$B$2:$D$569000,3,),"")</f>
        <v/>
      </c>
      <c r="G381" s="24" t="str">
        <f>IF(H381=AF381,"", "Error MC")</f>
        <v>Error MC</v>
      </c>
      <c r="H381" s="62"/>
      <c r="I381" s="54">
        <f>+Tabla1[[#This Row],[MC]]*Tabla1[[#This Row],[Pedido]]*Tabla1[[#This Row],[PVC ]]</f>
        <v>0</v>
      </c>
      <c r="J381" s="26">
        <v>0.21</v>
      </c>
      <c r="K381" s="63"/>
      <c r="L381" s="28" t="s">
        <v>17</v>
      </c>
      <c r="M381" s="53">
        <v>65890.441000000006</v>
      </c>
      <c r="N381" s="64" t="str">
        <f>+IF(Tabla1[[#This Row],[F PMPI]]="SÍ","No","Sí")</f>
        <v>Sí</v>
      </c>
      <c r="O381" s="65">
        <f>+Tabla1[[#This Row],[PVL]]*1.055</f>
        <v>69514.415255</v>
      </c>
      <c r="P381" s="65">
        <f>+Tabla1[[#This Row],[PVL]]*1.43</f>
        <v>94223.330630000011</v>
      </c>
      <c r="Q381" s="66" t="str">
        <f>+HYPERLINK(Tabla1[[#This Row],[PAG]])</f>
        <v>https://todomusica.com.ar/encordados/1824-h3101-2m.html</v>
      </c>
      <c r="R381" s="67"/>
      <c r="S381" s="68"/>
      <c r="T381" s="69"/>
      <c r="U381" s="69"/>
      <c r="V381" s="69"/>
      <c r="W381" s="69"/>
      <c r="X381" s="69"/>
      <c r="Y381" s="35"/>
      <c r="Z381" s="35" t="s">
        <v>24487</v>
      </c>
      <c r="AA381" s="36">
        <v>1</v>
      </c>
      <c r="AB381" s="35" t="s">
        <v>27</v>
      </c>
      <c r="AC381" s="35" t="str">
        <f>+IF(Tabla1[[#This Row],[STK]]="no","Sin STK", "STK disponible")</f>
        <v>Sin STK</v>
      </c>
      <c r="AD381" s="35">
        <f>+I381*J381</f>
        <v>0</v>
      </c>
      <c r="AE381" s="35">
        <f>+I381*K381</f>
        <v>0</v>
      </c>
      <c r="AF381" s="36">
        <f>IF(Tabla1[[#This Row],[ref pack]]=1,Tabla1[[#This Row],[Pedido]],LCM(Tabla1[[#This Row],[MC VIEJO]],Tabla1[[#This Row],[Pedido]]))</f>
        <v>1</v>
      </c>
      <c r="AG381" s="36">
        <f>+VLOOKUP(Tabla1[[#This Row],[Artículo]],'.'!$B$2:$D$11481,3,)</f>
        <v>1</v>
      </c>
      <c r="AH381" s="37" t="str">
        <f>+IFERROR(SEARCH("pack",Tabla1[[#This Row],[PACK]]),"")</f>
        <v/>
      </c>
    </row>
    <row r="382" spans="1:34" ht="24" customHeight="1" x14ac:dyDescent="0.2">
      <c r="A382" s="50" t="s">
        <v>786</v>
      </c>
      <c r="B382" s="60" t="s">
        <v>817</v>
      </c>
      <c r="C382" s="61" t="s">
        <v>818</v>
      </c>
      <c r="D382" s="52" t="s">
        <v>9841</v>
      </c>
      <c r="E382" s="53">
        <v>37555.11</v>
      </c>
      <c r="F382" s="23" t="str">
        <f>+IFERROR(VLOOKUP(Tabla1[[#This Row],[Artículo]],'..'!$B$2:$D$569000,3,),"")</f>
        <v/>
      </c>
      <c r="G382" s="24" t="str">
        <f>IF(H382=AF382,"", "Error MC")</f>
        <v>Error MC</v>
      </c>
      <c r="H382" s="62"/>
      <c r="I382" s="54">
        <f>+Tabla1[[#This Row],[MC]]*Tabla1[[#This Row],[Pedido]]*Tabla1[[#This Row],[PVC ]]</f>
        <v>0</v>
      </c>
      <c r="J382" s="26">
        <v>0.21</v>
      </c>
      <c r="K382" s="63"/>
      <c r="L382" s="28" t="s">
        <v>17</v>
      </c>
      <c r="M382" s="53">
        <v>65890.441000000006</v>
      </c>
      <c r="N382" s="64" t="str">
        <f>+IF(Tabla1[[#This Row],[F PMPI]]="SÍ","No","Sí")</f>
        <v>Sí</v>
      </c>
      <c r="O382" s="65">
        <f>+Tabla1[[#This Row],[PVL]]*1.055</f>
        <v>69514.415255</v>
      </c>
      <c r="P382" s="65">
        <f>+Tabla1[[#This Row],[PVL]]*1.43</f>
        <v>94223.330630000011</v>
      </c>
      <c r="Q382" s="66" t="str">
        <f>+HYPERLINK(Tabla1[[#This Row],[PAG]])</f>
        <v>https://todomusica.com.ar/encordados/4694-404.html</v>
      </c>
      <c r="R382" s="67"/>
      <c r="S382" s="68"/>
      <c r="T382" s="69"/>
      <c r="U382" s="69"/>
      <c r="V382" s="69"/>
      <c r="W382" s="69"/>
      <c r="X382" s="69"/>
      <c r="Y382" s="35"/>
      <c r="Z382" s="35" t="s">
        <v>24488</v>
      </c>
      <c r="AA382" s="36">
        <v>1</v>
      </c>
      <c r="AB382" s="35" t="s">
        <v>27</v>
      </c>
      <c r="AC382" s="35" t="str">
        <f>+IF(Tabla1[[#This Row],[STK]]="no","Sin STK", "STK disponible")</f>
        <v>STK disponible</v>
      </c>
      <c r="AD382" s="35">
        <f>+I382*J382</f>
        <v>0</v>
      </c>
      <c r="AE382" s="35">
        <f>+I382*K382</f>
        <v>0</v>
      </c>
      <c r="AF382" s="36">
        <f>IF(Tabla1[[#This Row],[ref pack]]=1,Tabla1[[#This Row],[Pedido]],LCM(Tabla1[[#This Row],[MC VIEJO]],Tabla1[[#This Row],[Pedido]]))</f>
        <v>1</v>
      </c>
      <c r="AG382" s="36">
        <f>+VLOOKUP(Tabla1[[#This Row],[Artículo]],'.'!$B$2:$D$11481,3,)</f>
        <v>1</v>
      </c>
      <c r="AH382" s="37" t="str">
        <f>+IFERROR(SEARCH("pack",Tabla1[[#This Row],[PACK]]),"")</f>
        <v/>
      </c>
    </row>
    <row r="383" spans="1:34" ht="24" customHeight="1" x14ac:dyDescent="0.2">
      <c r="A383" s="50" t="s">
        <v>786</v>
      </c>
      <c r="B383" s="60" t="s">
        <v>819</v>
      </c>
      <c r="C383" s="61" t="s">
        <v>820</v>
      </c>
      <c r="D383" s="52" t="s">
        <v>27</v>
      </c>
      <c r="E383" s="53">
        <v>37555.11</v>
      </c>
      <c r="F383" s="23" t="str">
        <f>+IFERROR(VLOOKUP(Tabla1[[#This Row],[Artículo]],'..'!$B$2:$D$569000,3,),"")</f>
        <v/>
      </c>
      <c r="G383" s="24" t="str">
        <f>IF(H383=AF383,"", "Error MC")</f>
        <v>Error MC</v>
      </c>
      <c r="H383" s="62"/>
      <c r="I383" s="54">
        <f>+Tabla1[[#This Row],[MC]]*Tabla1[[#This Row],[Pedido]]*Tabla1[[#This Row],[PVC ]]</f>
        <v>0</v>
      </c>
      <c r="J383" s="26">
        <v>0.21</v>
      </c>
      <c r="K383" s="63"/>
      <c r="L383" s="28" t="s">
        <v>17</v>
      </c>
      <c r="M383" s="53">
        <v>65890.441000000006</v>
      </c>
      <c r="N383" s="64" t="str">
        <f>+IF(Tabla1[[#This Row],[F PMPI]]="SÍ","No","Sí")</f>
        <v>Sí</v>
      </c>
      <c r="O383" s="65">
        <f>+Tabla1[[#This Row],[PVL]]*1.055</f>
        <v>69514.415255</v>
      </c>
      <c r="P383" s="65">
        <f>+Tabla1[[#This Row],[PVL]]*1.43</f>
        <v>94223.330630000011</v>
      </c>
      <c r="Q383" s="66" t="str">
        <f>+HYPERLINK(Tabla1[[#This Row],[PAG]])</f>
        <v>https://todomusica.com.ar/encordados/2387-h3103-4m.html</v>
      </c>
      <c r="R383" s="67"/>
      <c r="S383" s="68"/>
      <c r="T383" s="69"/>
      <c r="U383" s="69"/>
      <c r="V383" s="69"/>
      <c r="W383" s="69"/>
      <c r="X383" s="69"/>
      <c r="Y383" s="35"/>
      <c r="Z383" s="35" t="s">
        <v>24489</v>
      </c>
      <c r="AA383" s="36">
        <v>1</v>
      </c>
      <c r="AB383" s="35" t="s">
        <v>27</v>
      </c>
      <c r="AC383" s="35" t="str">
        <f>+IF(Tabla1[[#This Row],[STK]]="no","Sin STK", "STK disponible")</f>
        <v>Sin STK</v>
      </c>
      <c r="AD383" s="35">
        <f>+I383*J383</f>
        <v>0</v>
      </c>
      <c r="AE383" s="35">
        <f>+I383*K383</f>
        <v>0</v>
      </c>
      <c r="AF383" s="36">
        <f>IF(Tabla1[[#This Row],[ref pack]]=1,Tabla1[[#This Row],[Pedido]],LCM(Tabla1[[#This Row],[MC VIEJO]],Tabla1[[#This Row],[Pedido]]))</f>
        <v>1</v>
      </c>
      <c r="AG383" s="36">
        <f>+VLOOKUP(Tabla1[[#This Row],[Artículo]],'.'!$B$2:$D$11481,3,)</f>
        <v>1</v>
      </c>
      <c r="AH383" s="37" t="str">
        <f>+IFERROR(SEARCH("pack",Tabla1[[#This Row],[PACK]]),"")</f>
        <v/>
      </c>
    </row>
    <row r="384" spans="1:34" ht="24" customHeight="1" x14ac:dyDescent="0.2">
      <c r="A384" s="50" t="s">
        <v>786</v>
      </c>
      <c r="B384" s="60" t="s">
        <v>821</v>
      </c>
      <c r="C384" s="61" t="s">
        <v>822</v>
      </c>
      <c r="D384" s="52" t="s">
        <v>9841</v>
      </c>
      <c r="E384" s="53">
        <v>47785.55</v>
      </c>
      <c r="F384" s="23" t="str">
        <f>+IFERROR(VLOOKUP(Tabla1[[#This Row],[Artículo]],'..'!$B$2:$D$569000,3,),"")</f>
        <v/>
      </c>
      <c r="G384" s="24" t="str">
        <f>IF(H384=AF384,"", "Error MC")</f>
        <v>Error MC</v>
      </c>
      <c r="H384" s="62"/>
      <c r="I384" s="54">
        <f>+Tabla1[[#This Row],[MC]]*Tabla1[[#This Row],[Pedido]]*Tabla1[[#This Row],[PVC ]]</f>
        <v>0</v>
      </c>
      <c r="J384" s="26">
        <v>0.21</v>
      </c>
      <c r="K384" s="63"/>
      <c r="L384" s="28" t="s">
        <v>17</v>
      </c>
      <c r="M384" s="53">
        <v>83839.751000000004</v>
      </c>
      <c r="N384" s="64" t="str">
        <f>+IF(Tabla1[[#This Row],[F PMPI]]="SÍ","No","Sí")</f>
        <v>Sí</v>
      </c>
      <c r="O384" s="65">
        <f>+Tabla1[[#This Row],[PVL]]*1.055</f>
        <v>88450.937304999999</v>
      </c>
      <c r="P384" s="65">
        <f>+Tabla1[[#This Row],[PVL]]*1.43</f>
        <v>119890.84393</v>
      </c>
      <c r="Q384" s="66" t="str">
        <f>+HYPERLINK(Tabla1[[#This Row],[PAG]])</f>
        <v>https://todomusica.com.ar/productos-sin-categorias-de-netsuite/3567-h3104-4m.html</v>
      </c>
      <c r="R384" s="67"/>
      <c r="S384" s="68"/>
      <c r="T384" s="69"/>
      <c r="U384" s="69"/>
      <c r="V384" s="69"/>
      <c r="W384" s="69"/>
      <c r="X384" s="69"/>
      <c r="Y384" s="35"/>
      <c r="Z384" s="35" t="s">
        <v>24490</v>
      </c>
      <c r="AA384" s="36">
        <v>1</v>
      </c>
      <c r="AB384" s="35" t="s">
        <v>27</v>
      </c>
      <c r="AC384" s="35" t="str">
        <f>+IF(Tabla1[[#This Row],[STK]]="no","Sin STK", "STK disponible")</f>
        <v>STK disponible</v>
      </c>
      <c r="AD384" s="35">
        <f>+I384*J384</f>
        <v>0</v>
      </c>
      <c r="AE384" s="35">
        <f>+I384*K384</f>
        <v>0</v>
      </c>
      <c r="AF384" s="36">
        <f>IF(Tabla1[[#This Row],[ref pack]]=1,Tabla1[[#This Row],[Pedido]],LCM(Tabla1[[#This Row],[MC VIEJO]],Tabla1[[#This Row],[Pedido]]))</f>
        <v>1</v>
      </c>
      <c r="AG384" s="36">
        <f>+VLOOKUP(Tabla1[[#This Row],[Artículo]],'.'!$B$2:$D$11481,3,)</f>
        <v>1</v>
      </c>
      <c r="AH384" s="37" t="str">
        <f>+IFERROR(SEARCH("pack",Tabla1[[#This Row],[PACK]]),"")</f>
        <v/>
      </c>
    </row>
    <row r="385" spans="1:34" ht="24" customHeight="1" x14ac:dyDescent="0.2">
      <c r="A385" s="50" t="s">
        <v>786</v>
      </c>
      <c r="B385" s="60" t="s">
        <v>823</v>
      </c>
      <c r="C385" s="61" t="s">
        <v>824</v>
      </c>
      <c r="D385" s="52" t="s">
        <v>27</v>
      </c>
      <c r="E385" s="53">
        <v>4809.13</v>
      </c>
      <c r="F385" s="23" t="str">
        <f>+IFERROR(VLOOKUP(Tabla1[[#This Row],[Artículo]],'..'!$B$2:$D$569000,3,),"")</f>
        <v/>
      </c>
      <c r="G385" s="24" t="str">
        <f>IF(H385=AF385,"", "Error MC")</f>
        <v>Error MC</v>
      </c>
      <c r="H385" s="62"/>
      <c r="I385" s="54">
        <f>+Tabla1[[#This Row],[MC]]*Tabla1[[#This Row],[Pedido]]*Tabla1[[#This Row],[PVC ]]</f>
        <v>0</v>
      </c>
      <c r="J385" s="26">
        <v>0.21</v>
      </c>
      <c r="K385" s="63"/>
      <c r="L385" s="28" t="s">
        <v>17</v>
      </c>
      <c r="M385" s="53">
        <v>8437.6200000000008</v>
      </c>
      <c r="N385" s="64" t="str">
        <f>+IF(Tabla1[[#This Row],[F PMPI]]="SÍ","No","Sí")</f>
        <v>Sí</v>
      </c>
      <c r="O385" s="65">
        <f>+Tabla1[[#This Row],[PVL]]*1.055</f>
        <v>8901.6890999999996</v>
      </c>
      <c r="P385" s="65">
        <f>+Tabla1[[#This Row],[PVL]]*1.43</f>
        <v>12065.796600000001</v>
      </c>
      <c r="Q385" s="66" t="str">
        <f>+HYPERLINK(Tabla1[[#This Row],[PAG]])</f>
        <v>https://todomusica.com.ar/productos-sin-categorias-de-netsuite/8377-h311-4-4m.html</v>
      </c>
      <c r="R385" s="67"/>
      <c r="S385" s="68"/>
      <c r="T385" s="69"/>
      <c r="U385" s="69"/>
      <c r="V385" s="69"/>
      <c r="W385" s="69"/>
      <c r="X385" s="69"/>
      <c r="Y385" s="35"/>
      <c r="Z385" s="35" t="s">
        <v>24491</v>
      </c>
      <c r="AA385" s="36">
        <v>1</v>
      </c>
      <c r="AB385" s="35" t="s">
        <v>27</v>
      </c>
      <c r="AC385" s="35" t="str">
        <f>+IF(Tabla1[[#This Row],[STK]]="no","Sin STK", "STK disponible")</f>
        <v>Sin STK</v>
      </c>
      <c r="AD385" s="35">
        <f>+I385*J385</f>
        <v>0</v>
      </c>
      <c r="AE385" s="35">
        <f>+I385*K385</f>
        <v>0</v>
      </c>
      <c r="AF385" s="36">
        <f>IF(Tabla1[[#This Row],[ref pack]]=1,Tabla1[[#This Row],[Pedido]],LCM(Tabla1[[#This Row],[MC VIEJO]],Tabla1[[#This Row],[Pedido]]))</f>
        <v>1</v>
      </c>
      <c r="AG385" s="36">
        <f>+VLOOKUP(Tabla1[[#This Row],[Artículo]],'.'!$B$2:$D$11481,3,)</f>
        <v>1</v>
      </c>
      <c r="AH385" s="37" t="str">
        <f>+IFERROR(SEARCH("pack",Tabla1[[#This Row],[PACK]]),"")</f>
        <v/>
      </c>
    </row>
    <row r="386" spans="1:34" ht="24" customHeight="1" x14ac:dyDescent="0.2">
      <c r="A386" s="50" t="s">
        <v>786</v>
      </c>
      <c r="B386" s="60" t="s">
        <v>825</v>
      </c>
      <c r="C386" s="61" t="s">
        <v>826</v>
      </c>
      <c r="D386" s="52" t="s">
        <v>27</v>
      </c>
      <c r="E386" s="53">
        <v>12132.19</v>
      </c>
      <c r="F386" s="23" t="str">
        <f>+IFERROR(VLOOKUP(Tabla1[[#This Row],[Artículo]],'..'!$B$2:$D$569000,3,),"")</f>
        <v/>
      </c>
      <c r="G386" s="24" t="str">
        <f>IF(H386=AF386,"", "Error MC")</f>
        <v>Error MC</v>
      </c>
      <c r="H386" s="62"/>
      <c r="I386" s="54">
        <f>+Tabla1[[#This Row],[MC]]*Tabla1[[#This Row],[Pedido]]*Tabla1[[#This Row],[PVC ]]</f>
        <v>0</v>
      </c>
      <c r="J386" s="26">
        <v>0.21</v>
      </c>
      <c r="K386" s="63"/>
      <c r="L386" s="28" t="s">
        <v>17</v>
      </c>
      <c r="M386" s="53">
        <v>21285.933000000001</v>
      </c>
      <c r="N386" s="64" t="str">
        <f>+IF(Tabla1[[#This Row],[F PMPI]]="SÍ","No","Sí")</f>
        <v>Sí</v>
      </c>
      <c r="O386" s="65">
        <f>+Tabla1[[#This Row],[PVL]]*1.055</f>
        <v>22456.659315000001</v>
      </c>
      <c r="P386" s="65">
        <f>+Tabla1[[#This Row],[PVL]]*1.43</f>
        <v>30438.884190000001</v>
      </c>
      <c r="Q386" s="66" t="str">
        <f>+HYPERLINK(Tabla1[[#This Row],[PAG]])</f>
        <v>https://todomusica.com.ar/cuerdas-sueltas/8378-h312-4-4m.html</v>
      </c>
      <c r="R386" s="67"/>
      <c r="S386" s="68"/>
      <c r="T386" s="69"/>
      <c r="U386" s="69"/>
      <c r="V386" s="69"/>
      <c r="W386" s="69"/>
      <c r="X386" s="69"/>
      <c r="Y386" s="35"/>
      <c r="Z386" s="35" t="s">
        <v>24492</v>
      </c>
      <c r="AA386" s="36">
        <v>1</v>
      </c>
      <c r="AB386" s="35" t="s">
        <v>27</v>
      </c>
      <c r="AC386" s="35" t="str">
        <f>+IF(Tabla1[[#This Row],[STK]]="no","Sin STK", "STK disponible")</f>
        <v>Sin STK</v>
      </c>
      <c r="AD386" s="35">
        <f>+I386*J386</f>
        <v>0</v>
      </c>
      <c r="AE386" s="35">
        <f>+I386*K386</f>
        <v>0</v>
      </c>
      <c r="AF386" s="36">
        <f>IF(Tabla1[[#This Row],[ref pack]]=1,Tabla1[[#This Row],[Pedido]],LCM(Tabla1[[#This Row],[MC VIEJO]],Tabla1[[#This Row],[Pedido]]))</f>
        <v>1</v>
      </c>
      <c r="AG386" s="36">
        <f>+VLOOKUP(Tabla1[[#This Row],[Artículo]],'.'!$B$2:$D$11481,3,)</f>
        <v>1</v>
      </c>
      <c r="AH386" s="37" t="str">
        <f>+IFERROR(SEARCH("pack",Tabla1[[#This Row],[PACK]]),"")</f>
        <v/>
      </c>
    </row>
    <row r="387" spans="1:34" ht="24" customHeight="1" x14ac:dyDescent="0.2">
      <c r="A387" s="50" t="s">
        <v>786</v>
      </c>
      <c r="B387" s="60" t="s">
        <v>23387</v>
      </c>
      <c r="C387" s="61" t="s">
        <v>23388</v>
      </c>
      <c r="D387" s="52" t="s">
        <v>27</v>
      </c>
      <c r="E387" s="53">
        <v>14493.08</v>
      </c>
      <c r="F387" s="23" t="str">
        <f>+IFERROR(VLOOKUP(Tabla1[[#This Row],[Artículo]],'..'!$B$2:$D$569000,3,),"")</f>
        <v/>
      </c>
      <c r="G387" s="24" t="e">
        <f>IF(H387=AF387,"", "Error MC")</f>
        <v>#N/A</v>
      </c>
      <c r="H387" s="62"/>
      <c r="I387" s="54">
        <f>+Tabla1[[#This Row],[MC]]*Tabla1[[#This Row],[Pedido]]*Tabla1[[#This Row],[PVC ]]</f>
        <v>0</v>
      </c>
      <c r="J387" s="26">
        <v>0.21</v>
      </c>
      <c r="K387" s="63"/>
      <c r="L387" s="28" t="s">
        <v>17</v>
      </c>
      <c r="M387" s="53">
        <v>25428.114000000001</v>
      </c>
      <c r="N387" s="64" t="str">
        <f>+IF(Tabla1[[#This Row],[F PMPI]]="SÍ","No","Sí")</f>
        <v>No</v>
      </c>
      <c r="O387" s="65">
        <f>+Tabla1[[#This Row],[PVL]]*1.055</f>
        <v>26826.66027</v>
      </c>
      <c r="P387" s="65">
        <f>+Tabla1[[#This Row],[PVL]]*1.43</f>
        <v>36362.203020000001</v>
      </c>
      <c r="Q387" s="66" t="str">
        <f>+HYPERLINK(Tabla1[[#This Row],[PAG]])</f>
        <v>https://todomusica.com.ar/productos-sin-categorias-de-netsuite/4695-404.html</v>
      </c>
      <c r="R387" s="67"/>
      <c r="S387" s="68"/>
      <c r="T387" s="69"/>
      <c r="U387" s="69"/>
      <c r="V387" s="69"/>
      <c r="W387" s="69"/>
      <c r="X387" s="69"/>
      <c r="Y387" s="35"/>
      <c r="Z387" s="35" t="s">
        <v>24493</v>
      </c>
      <c r="AA387" s="36">
        <v>1</v>
      </c>
      <c r="AB387" s="35" t="s">
        <v>9849</v>
      </c>
      <c r="AC387" s="35" t="str">
        <f>+IF(Tabla1[[#This Row],[STK]]="no","Sin STK", "STK disponible")</f>
        <v>Sin STK</v>
      </c>
      <c r="AD387" s="35">
        <f>+I387*J387</f>
        <v>0</v>
      </c>
      <c r="AE387" s="35">
        <f>+I387*K387</f>
        <v>0</v>
      </c>
      <c r="AF387" s="36" t="e">
        <f>IF(Tabla1[[#This Row],[ref pack]]=1,Tabla1[[#This Row],[Pedido]],LCM(Tabla1[[#This Row],[MC VIEJO]],Tabla1[[#This Row],[Pedido]]))</f>
        <v>#N/A</v>
      </c>
      <c r="AG387" s="36" t="e">
        <f>+VLOOKUP(Tabla1[[#This Row],[Artículo]],'.'!$B$2:$D$11481,3,)</f>
        <v>#N/A</v>
      </c>
      <c r="AH387" s="37" t="str">
        <f>+IFERROR(SEARCH("pack",Tabla1[[#This Row],[PACK]]),"")</f>
        <v/>
      </c>
    </row>
    <row r="388" spans="1:34" ht="24" customHeight="1" x14ac:dyDescent="0.2">
      <c r="A388" s="50" t="s">
        <v>786</v>
      </c>
      <c r="B388" s="60" t="s">
        <v>827</v>
      </c>
      <c r="C388" s="61" t="s">
        <v>828</v>
      </c>
      <c r="D388" s="52" t="s">
        <v>9841</v>
      </c>
      <c r="E388" s="53">
        <v>65951.009999999995</v>
      </c>
      <c r="F388" s="23" t="str">
        <f>+IFERROR(VLOOKUP(Tabla1[[#This Row],[Artículo]],'..'!$B$2:$D$569000,3,),"")</f>
        <v/>
      </c>
      <c r="G388" s="24" t="str">
        <f>IF(H388=AF388,"", "Error MC")</f>
        <v>Error MC</v>
      </c>
      <c r="H388" s="62"/>
      <c r="I388" s="54">
        <f>+Tabla1[[#This Row],[MC]]*Tabla1[[#This Row],[Pedido]]*Tabla1[[#This Row],[PVC ]]</f>
        <v>0</v>
      </c>
      <c r="J388" s="26">
        <v>0.21</v>
      </c>
      <c r="K388" s="63"/>
      <c r="L388" s="28" t="s">
        <v>17</v>
      </c>
      <c r="M388" s="53">
        <v>115711.042</v>
      </c>
      <c r="N388" s="64" t="str">
        <f>+IF(Tabla1[[#This Row],[F PMPI]]="SÍ","No","Sí")</f>
        <v>Sí</v>
      </c>
      <c r="O388" s="65">
        <f>+Tabla1[[#This Row],[PVL]]*1.055</f>
        <v>122075.14930999999</v>
      </c>
      <c r="P388" s="65">
        <f>+Tabla1[[#This Row],[PVL]]*1.43</f>
        <v>165466.79006</v>
      </c>
      <c r="Q388" s="66" t="str">
        <f>+HYPERLINK(Tabla1[[#This Row],[PAG]])</f>
        <v>https://todomusica.com.ar/productos-sin-categorias-de-netsuite/2369-h410lm.html</v>
      </c>
      <c r="R388" s="67"/>
      <c r="S388" s="68"/>
      <c r="T388" s="69"/>
      <c r="U388" s="69"/>
      <c r="V388" s="69"/>
      <c r="W388" s="69"/>
      <c r="X388" s="69"/>
      <c r="Y388" s="35"/>
      <c r="Z388" s="35" t="s">
        <v>24494</v>
      </c>
      <c r="AA388" s="36">
        <v>1</v>
      </c>
      <c r="AB388" s="35" t="s">
        <v>27</v>
      </c>
      <c r="AC388" s="35" t="str">
        <f>+IF(Tabla1[[#This Row],[STK]]="no","Sin STK", "STK disponible")</f>
        <v>STK disponible</v>
      </c>
      <c r="AD388" s="35">
        <f>+I388*J388</f>
        <v>0</v>
      </c>
      <c r="AE388" s="35">
        <f>+I388*K388</f>
        <v>0</v>
      </c>
      <c r="AF388" s="36">
        <f>IF(Tabla1[[#This Row],[ref pack]]=1,Tabla1[[#This Row],[Pedido]],LCM(Tabla1[[#This Row],[MC VIEJO]],Tabla1[[#This Row],[Pedido]]))</f>
        <v>1</v>
      </c>
      <c r="AG388" s="36">
        <f>+VLOOKUP(Tabla1[[#This Row],[Artículo]],'.'!$B$2:$D$11481,3,)</f>
        <v>1</v>
      </c>
      <c r="AH388" s="37" t="str">
        <f>+IFERROR(SEARCH("pack",Tabla1[[#This Row],[PACK]]),"")</f>
        <v/>
      </c>
    </row>
    <row r="389" spans="1:34" ht="24" customHeight="1" x14ac:dyDescent="0.2">
      <c r="A389" s="50" t="s">
        <v>786</v>
      </c>
      <c r="B389" s="60" t="s">
        <v>829</v>
      </c>
      <c r="C389" s="61" t="s">
        <v>830</v>
      </c>
      <c r="D389" s="52" t="s">
        <v>9841</v>
      </c>
      <c r="E389" s="53">
        <v>63043.73</v>
      </c>
      <c r="F389" s="23" t="str">
        <f>+IFERROR(VLOOKUP(Tabla1[[#This Row],[Artículo]],'..'!$B$2:$D$569000,3,),"")</f>
        <v/>
      </c>
      <c r="G389" s="24" t="str">
        <f>IF(H389=AF389,"", "Error MC")</f>
        <v>Error MC</v>
      </c>
      <c r="H389" s="62"/>
      <c r="I389" s="54">
        <f>+Tabla1[[#This Row],[MC]]*Tabla1[[#This Row],[Pedido]]*Tabla1[[#This Row],[PVC ]]</f>
        <v>0</v>
      </c>
      <c r="J389" s="26">
        <v>0.21</v>
      </c>
      <c r="K389" s="63"/>
      <c r="L389" s="28" t="s">
        <v>17</v>
      </c>
      <c r="M389" s="53">
        <v>110610.226</v>
      </c>
      <c r="N389" s="64" t="str">
        <f>+IF(Tabla1[[#This Row],[F PMPI]]="SÍ","No","Sí")</f>
        <v>Sí</v>
      </c>
      <c r="O389" s="65">
        <f>+Tabla1[[#This Row],[PVL]]*1.055</f>
        <v>116693.78842999999</v>
      </c>
      <c r="P389" s="65">
        <f>+Tabla1[[#This Row],[PVL]]*1.43</f>
        <v>158172.62318</v>
      </c>
      <c r="Q389" s="66" t="str">
        <f>+HYPERLINK(Tabla1[[#This Row],[PAG]])</f>
        <v>https://todomusica.com.ar/encordados/2354-h410mm.html</v>
      </c>
      <c r="R389" s="67"/>
      <c r="S389" s="68"/>
      <c r="T389" s="69"/>
      <c r="U389" s="69"/>
      <c r="V389" s="69"/>
      <c r="W389" s="69"/>
      <c r="X389" s="69"/>
      <c r="Y389" s="35"/>
      <c r="Z389" s="35" t="s">
        <v>24495</v>
      </c>
      <c r="AA389" s="36">
        <v>1</v>
      </c>
      <c r="AB389" s="35" t="s">
        <v>27</v>
      </c>
      <c r="AC389" s="35" t="str">
        <f>+IF(Tabla1[[#This Row],[STK]]="no","Sin STK", "STK disponible")</f>
        <v>STK disponible</v>
      </c>
      <c r="AD389" s="35">
        <f>+I389*J389</f>
        <v>0</v>
      </c>
      <c r="AE389" s="35">
        <f>+I389*K389</f>
        <v>0</v>
      </c>
      <c r="AF389" s="36">
        <f>IF(Tabla1[[#This Row],[ref pack]]=1,Tabla1[[#This Row],[Pedido]],LCM(Tabla1[[#This Row],[MC VIEJO]],Tabla1[[#This Row],[Pedido]]))</f>
        <v>1</v>
      </c>
      <c r="AG389" s="36">
        <f>+VLOOKUP(Tabla1[[#This Row],[Artículo]],'.'!$B$2:$D$11481,3,)</f>
        <v>1</v>
      </c>
      <c r="AH389" s="37" t="str">
        <f>+IFERROR(SEARCH("pack",Tabla1[[#This Row],[PACK]]),"")</f>
        <v/>
      </c>
    </row>
    <row r="390" spans="1:34" ht="24" customHeight="1" x14ac:dyDescent="0.2">
      <c r="A390" s="50" t="s">
        <v>786</v>
      </c>
      <c r="B390" s="60" t="s">
        <v>831</v>
      </c>
      <c r="C390" s="61" t="s">
        <v>832</v>
      </c>
      <c r="D390" s="52" t="s">
        <v>9842</v>
      </c>
      <c r="E390" s="53">
        <v>15498.6</v>
      </c>
      <c r="F390" s="23" t="str">
        <f>+IFERROR(VLOOKUP(Tabla1[[#This Row],[Artículo]],'..'!$B$2:$D$569000,3,),"")</f>
        <v/>
      </c>
      <c r="G390" s="24" t="str">
        <f>IF(H390=AF390,"", "Error MC")</f>
        <v>Error MC</v>
      </c>
      <c r="H390" s="62"/>
      <c r="I390" s="54">
        <f>+Tabla1[[#This Row],[MC]]*Tabla1[[#This Row],[Pedido]]*Tabla1[[#This Row],[PVC ]]</f>
        <v>0</v>
      </c>
      <c r="J390" s="26">
        <v>0.21</v>
      </c>
      <c r="K390" s="63"/>
      <c r="L390" s="28" t="s">
        <v>17</v>
      </c>
      <c r="M390" s="53">
        <v>27192.294000000002</v>
      </c>
      <c r="N390" s="64" t="str">
        <f>+IF(Tabla1[[#This Row],[F PMPI]]="SÍ","No","Sí")</f>
        <v>Sí</v>
      </c>
      <c r="O390" s="65">
        <f>+Tabla1[[#This Row],[PVL]]*1.055</f>
        <v>28687.870169999998</v>
      </c>
      <c r="P390" s="65">
        <f>+Tabla1[[#This Row],[PVL]]*1.43</f>
        <v>38884.98042</v>
      </c>
      <c r="Q390" s="66" t="str">
        <f>+HYPERLINK(Tabla1[[#This Row],[PAG]])</f>
        <v>https://todomusica.com.ar/cuerdas-sueltas/8379-h412-mm.html</v>
      </c>
      <c r="R390" s="67"/>
      <c r="S390" s="68"/>
      <c r="T390" s="69"/>
      <c r="U390" s="69"/>
      <c r="V390" s="69"/>
      <c r="W390" s="69"/>
      <c r="X390" s="69"/>
      <c r="Y390" s="35"/>
      <c r="Z390" s="35" t="s">
        <v>24496</v>
      </c>
      <c r="AA390" s="36">
        <v>1</v>
      </c>
      <c r="AB390" s="35" t="s">
        <v>27</v>
      </c>
      <c r="AC390" s="35" t="str">
        <f>+IF(Tabla1[[#This Row],[STK]]="no","Sin STK", "STK disponible")</f>
        <v>STK disponible</v>
      </c>
      <c r="AD390" s="35">
        <f>+I390*J390</f>
        <v>0</v>
      </c>
      <c r="AE390" s="35">
        <f>+I390*K390</f>
        <v>0</v>
      </c>
      <c r="AF390" s="36">
        <f>IF(Tabla1[[#This Row],[ref pack]]=1,Tabla1[[#This Row],[Pedido]],LCM(Tabla1[[#This Row],[MC VIEJO]],Tabla1[[#This Row],[Pedido]]))</f>
        <v>1</v>
      </c>
      <c r="AG390" s="36">
        <f>+VLOOKUP(Tabla1[[#This Row],[Artículo]],'.'!$B$2:$D$11481,3,)</f>
        <v>1</v>
      </c>
      <c r="AH390" s="37" t="str">
        <f>+IFERROR(SEARCH("pack",Tabla1[[#This Row],[PACK]]),"")</f>
        <v/>
      </c>
    </row>
    <row r="391" spans="1:34" ht="24" customHeight="1" x14ac:dyDescent="0.2">
      <c r="A391" s="50" t="s">
        <v>786</v>
      </c>
      <c r="B391" s="60" t="s">
        <v>833</v>
      </c>
      <c r="C391" s="61" t="s">
        <v>834</v>
      </c>
      <c r="D391" s="52" t="s">
        <v>9841</v>
      </c>
      <c r="E391" s="53">
        <v>160844.45000000001</v>
      </c>
      <c r="F391" s="23" t="str">
        <f>+IFERROR(VLOOKUP(Tabla1[[#This Row],[Artículo]],'..'!$B$2:$D$569000,3,),"")</f>
        <v/>
      </c>
      <c r="G391" s="24" t="str">
        <f>IF(H391=AF391,"", "Error MC")</f>
        <v>Error MC</v>
      </c>
      <c r="H391" s="62"/>
      <c r="I391" s="54">
        <f>+Tabla1[[#This Row],[MC]]*Tabla1[[#This Row],[Pedido]]*Tabla1[[#This Row],[PVC ]]</f>
        <v>0</v>
      </c>
      <c r="J391" s="26">
        <v>0.21</v>
      </c>
      <c r="K391" s="63"/>
      <c r="L391" s="28" t="s">
        <v>17</v>
      </c>
      <c r="M391" s="53">
        <v>282201.58500000002</v>
      </c>
      <c r="N391" s="64" t="str">
        <f>+IF(Tabla1[[#This Row],[F PMPI]]="SÍ","No","Sí")</f>
        <v>Sí</v>
      </c>
      <c r="O391" s="65">
        <f>+Tabla1[[#This Row],[PVL]]*1.055</f>
        <v>297722.67217500001</v>
      </c>
      <c r="P391" s="65">
        <f>+Tabla1[[#This Row],[PVL]]*1.43</f>
        <v>403548.26655</v>
      </c>
      <c r="Q391" s="66" t="str">
        <f>+HYPERLINK(Tabla1[[#This Row],[PAG]])</f>
        <v>https://todomusica.com.ar/encordados/3568-h5104-4m.html</v>
      </c>
      <c r="R391" s="67"/>
      <c r="S391" s="68"/>
      <c r="T391" s="69"/>
      <c r="U391" s="69"/>
      <c r="V391" s="69"/>
      <c r="W391" s="69"/>
      <c r="X391" s="69"/>
      <c r="Y391" s="35"/>
      <c r="Z391" s="35" t="s">
        <v>24497</v>
      </c>
      <c r="AA391" s="36">
        <v>1</v>
      </c>
      <c r="AB391" s="35" t="s">
        <v>27</v>
      </c>
      <c r="AC391" s="35" t="str">
        <f>+IF(Tabla1[[#This Row],[STK]]="no","Sin STK", "STK disponible")</f>
        <v>STK disponible</v>
      </c>
      <c r="AD391" s="35">
        <f>+I391*J391</f>
        <v>0</v>
      </c>
      <c r="AE391" s="35">
        <f>+I391*K391</f>
        <v>0</v>
      </c>
      <c r="AF391" s="36">
        <f>IF(Tabla1[[#This Row],[ref pack]]=1,Tabla1[[#This Row],[Pedido]],LCM(Tabla1[[#This Row],[MC VIEJO]],Tabla1[[#This Row],[Pedido]]))</f>
        <v>1</v>
      </c>
      <c r="AG391" s="36">
        <f>+VLOOKUP(Tabla1[[#This Row],[Artículo]],'.'!$B$2:$D$11481,3,)</f>
        <v>1</v>
      </c>
      <c r="AH391" s="37" t="str">
        <f>+IFERROR(SEARCH("pack",Tabla1[[#This Row],[PACK]]),"")</f>
        <v/>
      </c>
    </row>
    <row r="392" spans="1:34" ht="24" customHeight="1" x14ac:dyDescent="0.2">
      <c r="A392" s="50" t="s">
        <v>786</v>
      </c>
      <c r="B392" s="60" t="s">
        <v>835</v>
      </c>
      <c r="C392" s="61" t="s">
        <v>836</v>
      </c>
      <c r="D392" s="52" t="s">
        <v>9841</v>
      </c>
      <c r="E392" s="53">
        <v>170025.58</v>
      </c>
      <c r="F392" s="23" t="str">
        <f>+IFERROR(VLOOKUP(Tabla1[[#This Row],[Artículo]],'..'!$B$2:$D$569000,3,),"")</f>
        <v/>
      </c>
      <c r="G392" s="24" t="str">
        <f>IF(H392=AF392,"", "Error MC")</f>
        <v>Error MC</v>
      </c>
      <c r="H392" s="62"/>
      <c r="I392" s="54">
        <f>+Tabla1[[#This Row],[MC]]*Tabla1[[#This Row],[Pedido]]*Tabla1[[#This Row],[PVC ]]</f>
        <v>0</v>
      </c>
      <c r="J392" s="26">
        <v>0.21</v>
      </c>
      <c r="K392" s="63"/>
      <c r="L392" s="28" t="s">
        <v>17</v>
      </c>
      <c r="M392" s="53">
        <v>298309.87900000002</v>
      </c>
      <c r="N392" s="64" t="str">
        <f>+IF(Tabla1[[#This Row],[F PMPI]]="SÍ","No","Sí")</f>
        <v>Sí</v>
      </c>
      <c r="O392" s="65">
        <f>+Tabla1[[#This Row],[PVL]]*1.055</f>
        <v>314716.92234499997</v>
      </c>
      <c r="P392" s="65">
        <f>+Tabla1[[#This Row],[PVL]]*1.43</f>
        <v>426583.12696999998</v>
      </c>
      <c r="Q392" s="66" t="str">
        <f>+HYPERLINK(Tabla1[[#This Row],[PAG]])</f>
        <v>https://todomusica.com.ar/encordados/3569-h6103-4m.html</v>
      </c>
      <c r="R392" s="67"/>
      <c r="S392" s="68"/>
      <c r="T392" s="69"/>
      <c r="U392" s="69"/>
      <c r="V392" s="69"/>
      <c r="W392" s="69"/>
      <c r="X392" s="69"/>
      <c r="Y392" s="35"/>
      <c r="Z392" s="35" t="s">
        <v>24498</v>
      </c>
      <c r="AA392" s="36">
        <v>1</v>
      </c>
      <c r="AB392" s="35" t="s">
        <v>27</v>
      </c>
      <c r="AC392" s="35" t="str">
        <f>+IF(Tabla1[[#This Row],[STK]]="no","Sin STK", "STK disponible")</f>
        <v>STK disponible</v>
      </c>
      <c r="AD392" s="35">
        <f>+I392*J392</f>
        <v>0</v>
      </c>
      <c r="AE392" s="35">
        <f>+I392*K392</f>
        <v>0</v>
      </c>
      <c r="AF392" s="36">
        <f>IF(Tabla1[[#This Row],[ref pack]]=1,Tabla1[[#This Row],[Pedido]],LCM(Tabla1[[#This Row],[MC VIEJO]],Tabla1[[#This Row],[Pedido]]))</f>
        <v>1</v>
      </c>
      <c r="AG392" s="36">
        <f>+VLOOKUP(Tabla1[[#This Row],[Artículo]],'.'!$B$2:$D$11481,3,)</f>
        <v>1</v>
      </c>
      <c r="AH392" s="37" t="str">
        <f>+IFERROR(SEARCH("pack",Tabla1[[#This Row],[PACK]]),"")</f>
        <v/>
      </c>
    </row>
    <row r="393" spans="1:34" ht="24" customHeight="1" x14ac:dyDescent="0.2">
      <c r="A393" s="50" t="s">
        <v>786</v>
      </c>
      <c r="B393" s="60" t="s">
        <v>837</v>
      </c>
      <c r="C393" s="61" t="s">
        <v>838</v>
      </c>
      <c r="D393" s="52" t="s">
        <v>9842</v>
      </c>
      <c r="E393" s="53">
        <v>64836.160000000003</v>
      </c>
      <c r="F393" s="23" t="str">
        <f>+IFERROR(VLOOKUP(Tabla1[[#This Row],[Artículo]],'..'!$B$2:$D$569000,3,),"")</f>
        <v/>
      </c>
      <c r="G393" s="24" t="str">
        <f>IF(H393=AF393,"", "Error MC")</f>
        <v>Error MC</v>
      </c>
      <c r="H393" s="62"/>
      <c r="I393" s="54">
        <f>+Tabla1[[#This Row],[MC]]*Tabla1[[#This Row],[Pedido]]*Tabla1[[#This Row],[PVC ]]</f>
        <v>0</v>
      </c>
      <c r="J393" s="26">
        <v>0.21</v>
      </c>
      <c r="K393" s="63"/>
      <c r="L393" s="28" t="s">
        <v>17</v>
      </c>
      <c r="M393" s="53">
        <v>113755.04</v>
      </c>
      <c r="N393" s="64" t="str">
        <f>+IF(Tabla1[[#This Row],[F PMPI]]="SÍ","No","Sí")</f>
        <v>Sí</v>
      </c>
      <c r="O393" s="65">
        <f>+Tabla1[[#This Row],[PVL]]*1.055</f>
        <v>120011.56719999999</v>
      </c>
      <c r="P393" s="65">
        <f>+Tabla1[[#This Row],[PVL]]*1.43</f>
        <v>162669.70719999998</v>
      </c>
      <c r="Q393" s="66" t="str">
        <f>+HYPERLINK(Tabla1[[#This Row],[PAG]])</f>
        <v>https://todomusica.com.ar/encordados/2238-j10101-2m.html</v>
      </c>
      <c r="R393" s="67"/>
      <c r="S393" s="68"/>
      <c r="T393" s="69"/>
      <c r="U393" s="69"/>
      <c r="V393" s="69"/>
      <c r="W393" s="69"/>
      <c r="X393" s="69"/>
      <c r="Y393" s="35"/>
      <c r="Z393" s="35" t="s">
        <v>24499</v>
      </c>
      <c r="AA393" s="36">
        <v>1</v>
      </c>
      <c r="AB393" s="35" t="s">
        <v>27</v>
      </c>
      <c r="AC393" s="35" t="str">
        <f>+IF(Tabla1[[#This Row],[STK]]="no","Sin STK", "STK disponible")</f>
        <v>STK disponible</v>
      </c>
      <c r="AD393" s="35">
        <f>+I393*J393</f>
        <v>0</v>
      </c>
      <c r="AE393" s="35">
        <f>+I393*K393</f>
        <v>0</v>
      </c>
      <c r="AF393" s="36">
        <f>IF(Tabla1[[#This Row],[ref pack]]=1,Tabla1[[#This Row],[Pedido]],LCM(Tabla1[[#This Row],[MC VIEJO]],Tabla1[[#This Row],[Pedido]]))</f>
        <v>1</v>
      </c>
      <c r="AG393" s="36">
        <f>+VLOOKUP(Tabla1[[#This Row],[Artículo]],'.'!$B$2:$D$11481,3,)</f>
        <v>1</v>
      </c>
      <c r="AH393" s="37" t="str">
        <f>+IFERROR(SEARCH("pack",Tabla1[[#This Row],[PACK]]),"")</f>
        <v/>
      </c>
    </row>
    <row r="394" spans="1:34" ht="24" customHeight="1" x14ac:dyDescent="0.2">
      <c r="A394" s="50" t="s">
        <v>786</v>
      </c>
      <c r="B394" s="60" t="s">
        <v>839</v>
      </c>
      <c r="C394" s="61" t="s">
        <v>840</v>
      </c>
      <c r="D394" s="52" t="s">
        <v>9842</v>
      </c>
      <c r="E394" s="53">
        <v>64836.160000000003</v>
      </c>
      <c r="F394" s="23" t="str">
        <f>+IFERROR(VLOOKUP(Tabla1[[#This Row],[Artículo]],'..'!$B$2:$D$569000,3,),"")</f>
        <v/>
      </c>
      <c r="G394" s="24" t="str">
        <f>IF(H394=AF394,"", "Error MC")</f>
        <v>Error MC</v>
      </c>
      <c r="H394" s="62"/>
      <c r="I394" s="54">
        <f>+Tabla1[[#This Row],[MC]]*Tabla1[[#This Row],[Pedido]]*Tabla1[[#This Row],[PVC ]]</f>
        <v>0</v>
      </c>
      <c r="J394" s="26">
        <v>0.21</v>
      </c>
      <c r="K394" s="63"/>
      <c r="L394" s="28" t="s">
        <v>17</v>
      </c>
      <c r="M394" s="53">
        <v>113755.04</v>
      </c>
      <c r="N394" s="64" t="str">
        <f>+IF(Tabla1[[#This Row],[F PMPI]]="SÍ","No","Sí")</f>
        <v>Sí</v>
      </c>
      <c r="O394" s="65">
        <f>+Tabla1[[#This Row],[PVL]]*1.055</f>
        <v>120011.56719999999</v>
      </c>
      <c r="P394" s="65">
        <f>+Tabla1[[#This Row],[PVL]]*1.43</f>
        <v>162669.70719999998</v>
      </c>
      <c r="Q394" s="66" t="str">
        <f>+HYPERLINK(Tabla1[[#This Row],[PAG]])</f>
        <v>https://todomusica.com.ar/encordados/4698-404.html</v>
      </c>
      <c r="R394" s="67"/>
      <c r="S394" s="68"/>
      <c r="T394" s="69"/>
      <c r="U394" s="69"/>
      <c r="V394" s="69"/>
      <c r="W394" s="69"/>
      <c r="X394" s="69"/>
      <c r="Y394" s="35"/>
      <c r="Z394" s="35" t="s">
        <v>24500</v>
      </c>
      <c r="AA394" s="36">
        <v>1</v>
      </c>
      <c r="AB394" s="35" t="s">
        <v>27</v>
      </c>
      <c r="AC394" s="35" t="str">
        <f>+IF(Tabla1[[#This Row],[STK]]="no","Sin STK", "STK disponible")</f>
        <v>STK disponible</v>
      </c>
      <c r="AD394" s="35">
        <f>+I394*J394</f>
        <v>0</v>
      </c>
      <c r="AE394" s="35">
        <f>+I394*K394</f>
        <v>0</v>
      </c>
      <c r="AF394" s="36">
        <f>IF(Tabla1[[#This Row],[ref pack]]=1,Tabla1[[#This Row],[Pedido]],LCM(Tabla1[[#This Row],[MC VIEJO]],Tabla1[[#This Row],[Pedido]]))</f>
        <v>1</v>
      </c>
      <c r="AG394" s="36">
        <f>+VLOOKUP(Tabla1[[#This Row],[Artículo]],'.'!$B$2:$D$11481,3,)</f>
        <v>1</v>
      </c>
      <c r="AH394" s="37" t="str">
        <f>+IFERROR(SEARCH("pack",Tabla1[[#This Row],[PACK]]),"")</f>
        <v/>
      </c>
    </row>
    <row r="395" spans="1:34" ht="24" customHeight="1" x14ac:dyDescent="0.2">
      <c r="A395" s="50" t="s">
        <v>786</v>
      </c>
      <c r="B395" s="60" t="s">
        <v>841</v>
      </c>
      <c r="C395" s="61" t="s">
        <v>842</v>
      </c>
      <c r="D395" s="52" t="s">
        <v>9841</v>
      </c>
      <c r="E395" s="53">
        <v>64836.160000000003</v>
      </c>
      <c r="F395" s="23" t="str">
        <f>+IFERROR(VLOOKUP(Tabla1[[#This Row],[Artículo]],'..'!$B$2:$D$569000,3,),"")</f>
        <v/>
      </c>
      <c r="G395" s="24" t="str">
        <f>IF(H395=AF395,"", "Error MC")</f>
        <v>Error MC</v>
      </c>
      <c r="H395" s="62"/>
      <c r="I395" s="54">
        <f>+Tabla1[[#This Row],[MC]]*Tabla1[[#This Row],[Pedido]]*Tabla1[[#This Row],[PVC ]]</f>
        <v>0</v>
      </c>
      <c r="J395" s="26">
        <v>0.21</v>
      </c>
      <c r="K395" s="63"/>
      <c r="L395" s="28" t="s">
        <v>17</v>
      </c>
      <c r="M395" s="53">
        <v>113755.04</v>
      </c>
      <c r="N395" s="64" t="str">
        <f>+IF(Tabla1[[#This Row],[F PMPI]]="SÍ","No","Sí")</f>
        <v>Sí</v>
      </c>
      <c r="O395" s="65">
        <f>+Tabla1[[#This Row],[PVL]]*1.055</f>
        <v>120011.56719999999</v>
      </c>
      <c r="P395" s="65">
        <f>+Tabla1[[#This Row],[PVL]]*1.43</f>
        <v>162669.70719999998</v>
      </c>
      <c r="Q395" s="66" t="str">
        <f>+HYPERLINK(Tabla1[[#This Row],[PAG]])</f>
        <v>https://todomusica.com.ar/encordados/2577-j10103-4m.html</v>
      </c>
      <c r="R395" s="67"/>
      <c r="S395" s="68"/>
      <c r="T395" s="69"/>
      <c r="U395" s="69"/>
      <c r="V395" s="69"/>
      <c r="W395" s="69"/>
      <c r="X395" s="69"/>
      <c r="Y395" s="35"/>
      <c r="Z395" s="35" t="s">
        <v>24501</v>
      </c>
      <c r="AA395" s="36">
        <v>1</v>
      </c>
      <c r="AB395" s="35" t="s">
        <v>27</v>
      </c>
      <c r="AC395" s="35" t="str">
        <f>+IF(Tabla1[[#This Row],[STK]]="no","Sin STK", "STK disponible")</f>
        <v>STK disponible</v>
      </c>
      <c r="AD395" s="35">
        <f>+I395*J395</f>
        <v>0</v>
      </c>
      <c r="AE395" s="35">
        <f>+I395*K395</f>
        <v>0</v>
      </c>
      <c r="AF395" s="36">
        <f>IF(Tabla1[[#This Row],[ref pack]]=1,Tabla1[[#This Row],[Pedido]],LCM(Tabla1[[#This Row],[MC VIEJO]],Tabla1[[#This Row],[Pedido]]))</f>
        <v>1</v>
      </c>
      <c r="AG395" s="36">
        <f>+VLOOKUP(Tabla1[[#This Row],[Artículo]],'.'!$B$2:$D$11481,3,)</f>
        <v>1</v>
      </c>
      <c r="AH395" s="37" t="str">
        <f>+IFERROR(SEARCH("pack",Tabla1[[#This Row],[PACK]]),"")</f>
        <v/>
      </c>
    </row>
    <row r="396" spans="1:34" ht="24" customHeight="1" x14ac:dyDescent="0.2">
      <c r="A396" s="50" t="s">
        <v>786</v>
      </c>
      <c r="B396" s="60" t="s">
        <v>843</v>
      </c>
      <c r="C396" s="61" t="s">
        <v>844</v>
      </c>
      <c r="D396" s="52" t="s">
        <v>9842</v>
      </c>
      <c r="E396" s="53">
        <v>64836.160000000003</v>
      </c>
      <c r="F396" s="23" t="str">
        <f>+IFERROR(VLOOKUP(Tabla1[[#This Row],[Artículo]],'..'!$B$2:$D$569000,3,),"")</f>
        <v/>
      </c>
      <c r="G396" s="24" t="str">
        <f>IF(H396=AF396,"", "Error MC")</f>
        <v>Error MC</v>
      </c>
      <c r="H396" s="62"/>
      <c r="I396" s="54">
        <f>+Tabla1[[#This Row],[MC]]*Tabla1[[#This Row],[Pedido]]*Tabla1[[#This Row],[PVC ]]</f>
        <v>0</v>
      </c>
      <c r="J396" s="26">
        <v>0.21</v>
      </c>
      <c r="K396" s="63"/>
      <c r="L396" s="28" t="s">
        <v>17</v>
      </c>
      <c r="M396" s="53">
        <v>113755.04</v>
      </c>
      <c r="N396" s="64" t="str">
        <f>+IF(Tabla1[[#This Row],[F PMPI]]="SÍ","No","Sí")</f>
        <v>Sí</v>
      </c>
      <c r="O396" s="65">
        <f>+Tabla1[[#This Row],[PVL]]*1.055</f>
        <v>120011.56719999999</v>
      </c>
      <c r="P396" s="65">
        <f>+Tabla1[[#This Row],[PVL]]*1.43</f>
        <v>162669.70719999998</v>
      </c>
      <c r="Q396" s="66" t="str">
        <f>+HYPERLINK(Tabla1[[#This Row],[PAG]])</f>
        <v>https://todomusica.com.ar/productos-sin-categorias-de-netsuite/3570-j10104-4m.html</v>
      </c>
      <c r="R396" s="67"/>
      <c r="S396" s="68"/>
      <c r="T396" s="69"/>
      <c r="U396" s="69"/>
      <c r="V396" s="69"/>
      <c r="W396" s="69"/>
      <c r="X396" s="69"/>
      <c r="Y396" s="35"/>
      <c r="Z396" s="35" t="s">
        <v>24502</v>
      </c>
      <c r="AA396" s="36">
        <v>1</v>
      </c>
      <c r="AB396" s="35" t="s">
        <v>27</v>
      </c>
      <c r="AC396" s="35" t="str">
        <f>+IF(Tabla1[[#This Row],[STK]]="no","Sin STK", "STK disponible")</f>
        <v>STK disponible</v>
      </c>
      <c r="AD396" s="35">
        <f>+I396*J396</f>
        <v>0</v>
      </c>
      <c r="AE396" s="35">
        <f>+I396*K396</f>
        <v>0</v>
      </c>
      <c r="AF396" s="36">
        <f>IF(Tabla1[[#This Row],[ref pack]]=1,Tabla1[[#This Row],[Pedido]],LCM(Tabla1[[#This Row],[MC VIEJO]],Tabla1[[#This Row],[Pedido]]))</f>
        <v>1</v>
      </c>
      <c r="AG396" s="36">
        <f>+VLOOKUP(Tabla1[[#This Row],[Artículo]],'.'!$B$2:$D$11481,3,)</f>
        <v>1</v>
      </c>
      <c r="AH396" s="37" t="str">
        <f>+IFERROR(SEARCH("pack",Tabla1[[#This Row],[PACK]]),"")</f>
        <v/>
      </c>
    </row>
    <row r="397" spans="1:34" ht="24" customHeight="1" x14ac:dyDescent="0.2">
      <c r="A397" s="50" t="s">
        <v>786</v>
      </c>
      <c r="B397" s="60" t="s">
        <v>23389</v>
      </c>
      <c r="C397" s="61" t="s">
        <v>23390</v>
      </c>
      <c r="D397" s="52" t="s">
        <v>27</v>
      </c>
      <c r="E397" s="53">
        <v>15851.67</v>
      </c>
      <c r="F397" s="23" t="str">
        <f>+IFERROR(VLOOKUP(Tabla1[[#This Row],[Artículo]],'..'!$B$2:$D$569000,3,),"")</f>
        <v/>
      </c>
      <c r="G397" s="24" t="e">
        <f>IF(H397=AF397,"", "Error MC")</f>
        <v>#N/A</v>
      </c>
      <c r="H397" s="62"/>
      <c r="I397" s="54">
        <f>+Tabla1[[#This Row],[MC]]*Tabla1[[#This Row],[Pedido]]*Tabla1[[#This Row],[PVC ]]</f>
        <v>0</v>
      </c>
      <c r="J397" s="26">
        <v>0.21</v>
      </c>
      <c r="K397" s="63"/>
      <c r="L397" s="28" t="s">
        <v>17</v>
      </c>
      <c r="M397" s="53">
        <v>27811.753000000001</v>
      </c>
      <c r="N397" s="64" t="str">
        <f>+IF(Tabla1[[#This Row],[F PMPI]]="SÍ","No","Sí")</f>
        <v>Sí</v>
      </c>
      <c r="O397" s="65">
        <f>+Tabla1[[#This Row],[PVL]]*1.055</f>
        <v>29341.399415</v>
      </c>
      <c r="P397" s="65">
        <f>+Tabla1[[#This Row],[PVL]]*1.43</f>
        <v>39770.806790000002</v>
      </c>
      <c r="Q397" s="66" t="str">
        <f>+HYPERLINK(Tabla1[[#This Row],[PAG]])</f>
        <v>http://www.todomusica.com.ar/cuerdas-y-encordados/9706-404.html</v>
      </c>
      <c r="R397" s="67"/>
      <c r="S397" s="68"/>
      <c r="T397" s="69"/>
      <c r="U397" s="69"/>
      <c r="V397" s="69"/>
      <c r="W397" s="69"/>
      <c r="X397" s="69"/>
      <c r="Y397" s="35"/>
      <c r="Z397" s="35" t="s">
        <v>24503</v>
      </c>
      <c r="AA397" s="36">
        <v>1</v>
      </c>
      <c r="AB397" s="35" t="s">
        <v>27</v>
      </c>
      <c r="AC397" s="35" t="str">
        <f>+IF(Tabla1[[#This Row],[STK]]="no","Sin STK", "STK disponible")</f>
        <v>Sin STK</v>
      </c>
      <c r="AD397" s="35">
        <f>+I397*J397</f>
        <v>0</v>
      </c>
      <c r="AE397" s="35">
        <f>+I397*K397</f>
        <v>0</v>
      </c>
      <c r="AF397" s="36" t="e">
        <f>IF(Tabla1[[#This Row],[ref pack]]=1,Tabla1[[#This Row],[Pedido]],LCM(Tabla1[[#This Row],[MC VIEJO]],Tabla1[[#This Row],[Pedido]]))</f>
        <v>#N/A</v>
      </c>
      <c r="AG397" s="36" t="e">
        <f>+VLOOKUP(Tabla1[[#This Row],[Artículo]],'.'!$B$2:$D$11481,3,)</f>
        <v>#N/A</v>
      </c>
      <c r="AH397" s="37" t="str">
        <f>+IFERROR(SEARCH("pack",Tabla1[[#This Row],[PACK]]),"")</f>
        <v/>
      </c>
    </row>
    <row r="398" spans="1:34" ht="24" customHeight="1" x14ac:dyDescent="0.2">
      <c r="A398" s="50" t="s">
        <v>786</v>
      </c>
      <c r="B398" s="60" t="s">
        <v>845</v>
      </c>
      <c r="C398" s="61" t="s">
        <v>846</v>
      </c>
      <c r="D398" s="52" t="s">
        <v>27</v>
      </c>
      <c r="E398" s="53">
        <v>14755.38</v>
      </c>
      <c r="F398" s="23" t="str">
        <f>+IFERROR(VLOOKUP(Tabla1[[#This Row],[Artículo]],'..'!$B$2:$D$569000,3,),"")</f>
        <v/>
      </c>
      <c r="G398" s="24" t="str">
        <f>IF(H398=AF398,"", "Error MC")</f>
        <v>Error MC</v>
      </c>
      <c r="H398" s="62"/>
      <c r="I398" s="54">
        <f>+Tabla1[[#This Row],[MC]]*Tabla1[[#This Row],[Pedido]]*Tabla1[[#This Row],[PVC ]]</f>
        <v>0</v>
      </c>
      <c r="J398" s="26">
        <v>0.21</v>
      </c>
      <c r="K398" s="63"/>
      <c r="L398" s="28" t="s">
        <v>17</v>
      </c>
      <c r="M398" s="53">
        <v>25888.312999999998</v>
      </c>
      <c r="N398" s="64" t="str">
        <f>+IF(Tabla1[[#This Row],[F PMPI]]="SÍ","No","Sí")</f>
        <v>Sí</v>
      </c>
      <c r="O398" s="65">
        <f>+Tabla1[[#This Row],[PVL]]*1.055</f>
        <v>27312.170214999998</v>
      </c>
      <c r="P398" s="65">
        <f>+Tabla1[[#This Row],[PVL]]*1.43</f>
        <v>37020.287589999993</v>
      </c>
      <c r="Q398" s="66" t="str">
        <f>+HYPERLINK(Tabla1[[#This Row],[PAG]])</f>
        <v>https://todomusica.com.ar/productos-sin-categorias-de-netsuite/3571-j10114-4m.html</v>
      </c>
      <c r="R398" s="67"/>
      <c r="S398" s="68"/>
      <c r="T398" s="69"/>
      <c r="U398" s="69"/>
      <c r="V398" s="69"/>
      <c r="W398" s="69"/>
      <c r="X398" s="69"/>
      <c r="Y398" s="35"/>
      <c r="Z398" s="35" t="s">
        <v>24504</v>
      </c>
      <c r="AA398" s="36">
        <v>1</v>
      </c>
      <c r="AB398" s="35" t="s">
        <v>27</v>
      </c>
      <c r="AC398" s="35" t="str">
        <f>+IF(Tabla1[[#This Row],[STK]]="no","Sin STK", "STK disponible")</f>
        <v>Sin STK</v>
      </c>
      <c r="AD398" s="35">
        <f>+I398*J398</f>
        <v>0</v>
      </c>
      <c r="AE398" s="35">
        <f>+I398*K398</f>
        <v>0</v>
      </c>
      <c r="AF398" s="36">
        <f>IF(Tabla1[[#This Row],[ref pack]]=1,Tabla1[[#This Row],[Pedido]],LCM(Tabla1[[#This Row],[MC VIEJO]],Tabla1[[#This Row],[Pedido]]))</f>
        <v>1</v>
      </c>
      <c r="AG398" s="36">
        <f>+VLOOKUP(Tabla1[[#This Row],[Artículo]],'.'!$B$2:$D$11481,3,)</f>
        <v>1</v>
      </c>
      <c r="AH398" s="37" t="str">
        <f>+IFERROR(SEARCH("pack",Tabla1[[#This Row],[PACK]]),"")</f>
        <v/>
      </c>
    </row>
    <row r="399" spans="1:34" ht="24" customHeight="1" x14ac:dyDescent="0.2">
      <c r="A399" s="50" t="s">
        <v>786</v>
      </c>
      <c r="B399" s="60" t="s">
        <v>847</v>
      </c>
      <c r="C399" s="61" t="s">
        <v>848</v>
      </c>
      <c r="D399" s="52" t="s">
        <v>27</v>
      </c>
      <c r="E399" s="53">
        <v>15782.75</v>
      </c>
      <c r="F399" s="23" t="str">
        <f>+IFERROR(VLOOKUP(Tabla1[[#This Row],[Artículo]],'..'!$B$2:$D$569000,3,),"")</f>
        <v/>
      </c>
      <c r="G399" s="24" t="str">
        <f>IF(H399=AF399,"", "Error MC")</f>
        <v>Error MC</v>
      </c>
      <c r="H399" s="62"/>
      <c r="I399" s="54">
        <f>+Tabla1[[#This Row],[MC]]*Tabla1[[#This Row],[Pedido]]*Tabla1[[#This Row],[PVC ]]</f>
        <v>0</v>
      </c>
      <c r="J399" s="26">
        <v>0.21</v>
      </c>
      <c r="K399" s="63"/>
      <c r="L399" s="28" t="s">
        <v>17</v>
      </c>
      <c r="M399" s="53">
        <v>27690.838</v>
      </c>
      <c r="N399" s="64" t="str">
        <f>+IF(Tabla1[[#This Row],[F PMPI]]="SÍ","No","Sí")</f>
        <v>Sí</v>
      </c>
      <c r="O399" s="65">
        <f>+Tabla1[[#This Row],[PVL]]*1.055</f>
        <v>29213.834089999997</v>
      </c>
      <c r="P399" s="65">
        <f>+Tabla1[[#This Row],[PVL]]*1.43</f>
        <v>39597.89834</v>
      </c>
      <c r="Q399" s="66" t="str">
        <f>+HYPERLINK(Tabla1[[#This Row],[PAG]])</f>
        <v>https://todomusica.com.ar/cuerdas-sueltas/3572-j10124-4m.html</v>
      </c>
      <c r="R399" s="67"/>
      <c r="S399" s="68"/>
      <c r="T399" s="69"/>
      <c r="U399" s="69"/>
      <c r="V399" s="69"/>
      <c r="W399" s="69"/>
      <c r="X399" s="69"/>
      <c r="Y399" s="35"/>
      <c r="Z399" s="35" t="s">
        <v>24505</v>
      </c>
      <c r="AA399" s="36">
        <v>1</v>
      </c>
      <c r="AB399" s="35" t="s">
        <v>27</v>
      </c>
      <c r="AC399" s="35" t="str">
        <f>+IF(Tabla1[[#This Row],[STK]]="no","Sin STK", "STK disponible")</f>
        <v>Sin STK</v>
      </c>
      <c r="AD399" s="35">
        <f>+I399*J399</f>
        <v>0</v>
      </c>
      <c r="AE399" s="35">
        <f>+I399*K399</f>
        <v>0</v>
      </c>
      <c r="AF399" s="36">
        <f>IF(Tabla1[[#This Row],[ref pack]]=1,Tabla1[[#This Row],[Pedido]],LCM(Tabla1[[#This Row],[MC VIEJO]],Tabla1[[#This Row],[Pedido]]))</f>
        <v>1</v>
      </c>
      <c r="AG399" s="36">
        <f>+VLOOKUP(Tabla1[[#This Row],[Artículo]],'.'!$B$2:$D$11481,3,)</f>
        <v>1</v>
      </c>
      <c r="AH399" s="37" t="str">
        <f>+IFERROR(SEARCH("pack",Tabla1[[#This Row],[PACK]]),"")</f>
        <v/>
      </c>
    </row>
    <row r="400" spans="1:34" ht="24" customHeight="1" x14ac:dyDescent="0.2">
      <c r="A400" s="50" t="s">
        <v>786</v>
      </c>
      <c r="B400" s="60" t="s">
        <v>23391</v>
      </c>
      <c r="C400" s="61" t="s">
        <v>23392</v>
      </c>
      <c r="D400" s="52" t="s">
        <v>27</v>
      </c>
      <c r="E400" s="53">
        <v>7170.05</v>
      </c>
      <c r="F400" s="23" t="str">
        <f>+IFERROR(VLOOKUP(Tabla1[[#This Row],[Artículo]],'..'!$B$2:$D$569000,3,),"")</f>
        <v/>
      </c>
      <c r="G400" s="24" t="e">
        <f>IF(H400=AF400,"", "Error MC")</f>
        <v>#N/A</v>
      </c>
      <c r="H400" s="62"/>
      <c r="I400" s="54">
        <f>+Tabla1[[#This Row],[MC]]*Tabla1[[#This Row],[Pedido]]*Tabla1[[#This Row],[PVC ]]</f>
        <v>0</v>
      </c>
      <c r="J400" s="26">
        <v>0.21</v>
      </c>
      <c r="K400" s="63"/>
      <c r="L400" s="28" t="s">
        <v>17</v>
      </c>
      <c r="M400" s="53">
        <v>12579.85</v>
      </c>
      <c r="N400" s="64" t="str">
        <f>+IF(Tabla1[[#This Row],[F PMPI]]="SÍ","No","Sí")</f>
        <v>Sí</v>
      </c>
      <c r="O400" s="65">
        <f>+Tabla1[[#This Row],[PVL]]*1.055</f>
        <v>13271.741749999999</v>
      </c>
      <c r="P400" s="65">
        <f>+Tabla1[[#This Row],[PVL]]*1.43</f>
        <v>17989.1855</v>
      </c>
      <c r="Q400" s="66" t="str">
        <f>+HYPERLINK(Tabla1[[#This Row],[PAG]])</f>
        <v>https://todomusica.com.ar/productos-sin-categorias-de-netsuite/2057-j5601w4-4h.html</v>
      </c>
      <c r="R400" s="67"/>
      <c r="S400" s="68"/>
      <c r="T400" s="69"/>
      <c r="U400" s="69"/>
      <c r="V400" s="69"/>
      <c r="W400" s="69"/>
      <c r="X400" s="69"/>
      <c r="Y400" s="35"/>
      <c r="Z400" s="35" t="s">
        <v>24506</v>
      </c>
      <c r="AA400" s="36">
        <v>1</v>
      </c>
      <c r="AB400" s="35" t="s">
        <v>27</v>
      </c>
      <c r="AC400" s="35" t="str">
        <f>+IF(Tabla1[[#This Row],[STK]]="no","Sin STK", "STK disponible")</f>
        <v>Sin STK</v>
      </c>
      <c r="AD400" s="35">
        <f>+I400*J400</f>
        <v>0</v>
      </c>
      <c r="AE400" s="35">
        <f>+I400*K400</f>
        <v>0</v>
      </c>
      <c r="AF400" s="36" t="e">
        <f>IF(Tabla1[[#This Row],[ref pack]]=1,Tabla1[[#This Row],[Pedido]],LCM(Tabla1[[#This Row],[MC VIEJO]],Tabla1[[#This Row],[Pedido]]))</f>
        <v>#N/A</v>
      </c>
      <c r="AG400" s="36" t="e">
        <f>+VLOOKUP(Tabla1[[#This Row],[Artículo]],'.'!$B$2:$D$11481,3,)</f>
        <v>#N/A</v>
      </c>
      <c r="AH400" s="37" t="str">
        <f>+IFERROR(SEARCH("pack",Tabla1[[#This Row],[PACK]]),"")</f>
        <v/>
      </c>
    </row>
    <row r="401" spans="1:34" ht="24" customHeight="1" x14ac:dyDescent="0.2">
      <c r="A401" s="50" t="s">
        <v>786</v>
      </c>
      <c r="B401" s="60" t="s">
        <v>849</v>
      </c>
      <c r="C401" s="61" t="s">
        <v>850</v>
      </c>
      <c r="D401" s="52" t="s">
        <v>27</v>
      </c>
      <c r="E401" s="53">
        <v>4568.6899999999996</v>
      </c>
      <c r="F401" s="23" t="str">
        <f>+IFERROR(VLOOKUP(Tabla1[[#This Row],[Artículo]],'..'!$B$2:$D$569000,3,),"")</f>
        <v/>
      </c>
      <c r="G401" s="24" t="str">
        <f>IF(H401=AF401,"", "Error MC")</f>
        <v>Error MC</v>
      </c>
      <c r="H401" s="62"/>
      <c r="I401" s="54">
        <f>+Tabla1[[#This Row],[MC]]*Tabla1[[#This Row],[Pedido]]*Tabla1[[#This Row],[PVC ]]</f>
        <v>0</v>
      </c>
      <c r="J401" s="26">
        <v>0.21</v>
      </c>
      <c r="K401" s="63"/>
      <c r="L401" s="28" t="s">
        <v>17</v>
      </c>
      <c r="M401" s="53">
        <v>8015.7659999999996</v>
      </c>
      <c r="N401" s="64" t="str">
        <f>+IF(Tabla1[[#This Row],[F PMPI]]="SÍ","No","Sí")</f>
        <v>Sí</v>
      </c>
      <c r="O401" s="65">
        <f>+Tabla1[[#This Row],[PVL]]*1.055</f>
        <v>8456.6331299999983</v>
      </c>
      <c r="P401" s="65">
        <f>+Tabla1[[#This Row],[PVL]]*1.43</f>
        <v>11462.54538</v>
      </c>
      <c r="Q401" s="66" t="str">
        <f>+HYPERLINK(Tabla1[[#This Row],[PAG]])</f>
        <v>https://todomusica.com.ar/cuerdas-sueltas/2718-j56014-4m.html</v>
      </c>
      <c r="R401" s="67"/>
      <c r="S401" s="68"/>
      <c r="T401" s="69"/>
      <c r="U401" s="69"/>
      <c r="V401" s="69"/>
      <c r="W401" s="69"/>
      <c r="X401" s="69"/>
      <c r="Y401" s="35"/>
      <c r="Z401" s="35" t="s">
        <v>24507</v>
      </c>
      <c r="AA401" s="36">
        <v>1</v>
      </c>
      <c r="AB401" s="35" t="s">
        <v>27</v>
      </c>
      <c r="AC401" s="35" t="str">
        <f>+IF(Tabla1[[#This Row],[STK]]="no","Sin STK", "STK disponible")</f>
        <v>Sin STK</v>
      </c>
      <c r="AD401" s="35">
        <f>+I401*J401</f>
        <v>0</v>
      </c>
      <c r="AE401" s="35">
        <f>+I401*K401</f>
        <v>0</v>
      </c>
      <c r="AF401" s="36">
        <f>IF(Tabla1[[#This Row],[ref pack]]=1,Tabla1[[#This Row],[Pedido]],LCM(Tabla1[[#This Row],[MC VIEJO]],Tabla1[[#This Row],[Pedido]]))</f>
        <v>1</v>
      </c>
      <c r="AG401" s="36">
        <f>+VLOOKUP(Tabla1[[#This Row],[Artículo]],'.'!$B$2:$D$11481,3,)</f>
        <v>1</v>
      </c>
      <c r="AH401" s="37" t="str">
        <f>+IFERROR(SEARCH("pack",Tabla1[[#This Row],[PACK]]),"")</f>
        <v/>
      </c>
    </row>
    <row r="402" spans="1:34" ht="24" customHeight="1" x14ac:dyDescent="0.2">
      <c r="A402" s="50" t="s">
        <v>786</v>
      </c>
      <c r="B402" s="60" t="s">
        <v>851</v>
      </c>
      <c r="C402" s="61" t="s">
        <v>852</v>
      </c>
      <c r="D402" s="52" t="s">
        <v>27</v>
      </c>
      <c r="E402" s="53">
        <v>11454.52</v>
      </c>
      <c r="F402" s="23" t="str">
        <f>+IFERROR(VLOOKUP(Tabla1[[#This Row],[Artículo]],'..'!$B$2:$D$569000,3,),"")</f>
        <v/>
      </c>
      <c r="G402" s="24" t="str">
        <f>IF(H402=AF402,"", "Error MC")</f>
        <v>Error MC</v>
      </c>
      <c r="H402" s="62"/>
      <c r="I402" s="54">
        <f>+Tabla1[[#This Row],[MC]]*Tabla1[[#This Row],[Pedido]]*Tabla1[[#This Row],[PVC ]]</f>
        <v>0</v>
      </c>
      <c r="J402" s="26">
        <v>0.21</v>
      </c>
      <c r="K402" s="63"/>
      <c r="L402" s="28" t="s">
        <v>17</v>
      </c>
      <c r="M402" s="53">
        <v>20096.951000000001</v>
      </c>
      <c r="N402" s="64" t="str">
        <f>+IF(Tabla1[[#This Row],[F PMPI]]="SÍ","No","Sí")</f>
        <v>Sí</v>
      </c>
      <c r="O402" s="65">
        <f>+Tabla1[[#This Row],[PVL]]*1.055</f>
        <v>21202.283305000001</v>
      </c>
      <c r="P402" s="65">
        <f>+Tabla1[[#This Row],[PVL]]*1.43</f>
        <v>28738.639930000001</v>
      </c>
      <c r="Q402" s="66" t="str">
        <f>+HYPERLINK(Tabla1[[#This Row],[PAG]])</f>
        <v>https://todomusica.com.ar/cuerdas-sueltas/1704-j56024-4m.html</v>
      </c>
      <c r="R402" s="67"/>
      <c r="S402" s="68"/>
      <c r="T402" s="69"/>
      <c r="U402" s="69"/>
      <c r="V402" s="69"/>
      <c r="W402" s="69"/>
      <c r="X402" s="69"/>
      <c r="Y402" s="35"/>
      <c r="Z402" s="35" t="s">
        <v>24508</v>
      </c>
      <c r="AA402" s="36">
        <v>1</v>
      </c>
      <c r="AB402" s="35" t="s">
        <v>27</v>
      </c>
      <c r="AC402" s="35" t="str">
        <f>+IF(Tabla1[[#This Row],[STK]]="no","Sin STK", "STK disponible")</f>
        <v>Sin STK</v>
      </c>
      <c r="AD402" s="35">
        <f>+I402*J402</f>
        <v>0</v>
      </c>
      <c r="AE402" s="35">
        <f>+I402*K402</f>
        <v>0</v>
      </c>
      <c r="AF402" s="36">
        <f>IF(Tabla1[[#This Row],[ref pack]]=1,Tabla1[[#This Row],[Pedido]],LCM(Tabla1[[#This Row],[MC VIEJO]],Tabla1[[#This Row],[Pedido]]))</f>
        <v>1</v>
      </c>
      <c r="AG402" s="36">
        <f>+VLOOKUP(Tabla1[[#This Row],[Artículo]],'.'!$B$2:$D$11481,3,)</f>
        <v>1</v>
      </c>
      <c r="AH402" s="37" t="str">
        <f>+IFERROR(SEARCH("pack",Tabla1[[#This Row],[PACK]]),"")</f>
        <v/>
      </c>
    </row>
    <row r="403" spans="1:34" ht="24" customHeight="1" x14ac:dyDescent="0.2">
      <c r="A403" s="50" t="s">
        <v>786</v>
      </c>
      <c r="B403" s="60" t="s">
        <v>853</v>
      </c>
      <c r="C403" s="61" t="s">
        <v>854</v>
      </c>
      <c r="D403" s="52" t="s">
        <v>27</v>
      </c>
      <c r="E403" s="53">
        <v>12154.07</v>
      </c>
      <c r="F403" s="23" t="str">
        <f>+IFERROR(VLOOKUP(Tabla1[[#This Row],[Artículo]],'..'!$B$2:$D$569000,3,),"")</f>
        <v/>
      </c>
      <c r="G403" s="24" t="str">
        <f>IF(H403=AF403,"", "Error MC")</f>
        <v>Error MC</v>
      </c>
      <c r="H403" s="62"/>
      <c r="I403" s="54">
        <f>+Tabla1[[#This Row],[MC]]*Tabla1[[#This Row],[Pedido]]*Tabla1[[#This Row],[PVC ]]</f>
        <v>0</v>
      </c>
      <c r="J403" s="26">
        <v>0.21</v>
      </c>
      <c r="K403" s="63"/>
      <c r="L403" s="28" t="s">
        <v>17</v>
      </c>
      <c r="M403" s="53">
        <v>21324.313999999998</v>
      </c>
      <c r="N403" s="64" t="str">
        <f>+IF(Tabla1[[#This Row],[F PMPI]]="SÍ","No","Sí")</f>
        <v>Sí</v>
      </c>
      <c r="O403" s="65">
        <f>+Tabla1[[#This Row],[PVL]]*1.055</f>
        <v>22497.151269999998</v>
      </c>
      <c r="P403" s="65">
        <f>+Tabla1[[#This Row],[PVL]]*1.43</f>
        <v>30493.769019999996</v>
      </c>
      <c r="Q403" s="66" t="str">
        <f>+HYPERLINK(Tabla1[[#This Row],[PAG]])</f>
        <v>https://todomusica.com.ar/productos-sin-categorias-de-netsuite/8380-j5603-4-4m.html</v>
      </c>
      <c r="R403" s="67"/>
      <c r="S403" s="68"/>
      <c r="T403" s="69"/>
      <c r="U403" s="69"/>
      <c r="V403" s="69"/>
      <c r="W403" s="69"/>
      <c r="X403" s="69"/>
      <c r="Y403" s="35"/>
      <c r="Z403" s="35" t="s">
        <v>24509</v>
      </c>
      <c r="AA403" s="36">
        <v>1</v>
      </c>
      <c r="AB403" s="35" t="s">
        <v>27</v>
      </c>
      <c r="AC403" s="35" t="str">
        <f>+IF(Tabla1[[#This Row],[STK]]="no","Sin STK", "STK disponible")</f>
        <v>Sin STK</v>
      </c>
      <c r="AD403" s="35">
        <f>+I403*J403</f>
        <v>0</v>
      </c>
      <c r="AE403" s="35">
        <f>+I403*K403</f>
        <v>0</v>
      </c>
      <c r="AF403" s="36">
        <f>IF(Tabla1[[#This Row],[ref pack]]=1,Tabla1[[#This Row],[Pedido]],LCM(Tabla1[[#This Row],[MC VIEJO]],Tabla1[[#This Row],[Pedido]]))</f>
        <v>1</v>
      </c>
      <c r="AG403" s="36">
        <f>+VLOOKUP(Tabla1[[#This Row],[Artículo]],'.'!$B$2:$D$11481,3,)</f>
        <v>1</v>
      </c>
      <c r="AH403" s="37" t="str">
        <f>+IFERROR(SEARCH("pack",Tabla1[[#This Row],[PACK]]),"")</f>
        <v/>
      </c>
    </row>
    <row r="404" spans="1:34" ht="24" customHeight="1" x14ac:dyDescent="0.2">
      <c r="A404" s="50" t="s">
        <v>786</v>
      </c>
      <c r="B404" s="60" t="s">
        <v>855</v>
      </c>
      <c r="C404" s="61" t="s">
        <v>856</v>
      </c>
      <c r="D404" s="52" t="s">
        <v>27</v>
      </c>
      <c r="E404" s="53">
        <v>14514.92</v>
      </c>
      <c r="F404" s="23" t="str">
        <f>+IFERROR(VLOOKUP(Tabla1[[#This Row],[Artículo]],'..'!$B$2:$D$569000,3,),"")</f>
        <v/>
      </c>
      <c r="G404" s="24" t="str">
        <f>IF(H404=AF404,"", "Error MC")</f>
        <v>Error MC</v>
      </c>
      <c r="H404" s="62"/>
      <c r="I404" s="54">
        <f>+Tabla1[[#This Row],[MC]]*Tabla1[[#This Row],[Pedido]]*Tabla1[[#This Row],[PVC ]]</f>
        <v>0</v>
      </c>
      <c r="J404" s="26">
        <v>0.21</v>
      </c>
      <c r="K404" s="63"/>
      <c r="L404" s="28" t="s">
        <v>17</v>
      </c>
      <c r="M404" s="53">
        <v>25466.421999999999</v>
      </c>
      <c r="N404" s="64" t="str">
        <f>+IF(Tabla1[[#This Row],[F PMPI]]="SÍ","No","Sí")</f>
        <v>Sí</v>
      </c>
      <c r="O404" s="65">
        <f>+Tabla1[[#This Row],[PVL]]*1.055</f>
        <v>26867.075209999995</v>
      </c>
      <c r="P404" s="65">
        <f>+Tabla1[[#This Row],[PVL]]*1.43</f>
        <v>36416.983459999996</v>
      </c>
      <c r="Q404" s="66" t="str">
        <f>+HYPERLINK(Tabla1[[#This Row],[PAG]])</f>
        <v>https://todomusica.com.ar/cuerdas-sueltas/8381-j5604-4-4m.html</v>
      </c>
      <c r="R404" s="67"/>
      <c r="S404" s="68"/>
      <c r="T404" s="69"/>
      <c r="U404" s="69"/>
      <c r="V404" s="69"/>
      <c r="W404" s="69"/>
      <c r="X404" s="69"/>
      <c r="Y404" s="35"/>
      <c r="Z404" s="35" t="s">
        <v>24510</v>
      </c>
      <c r="AA404" s="36">
        <v>1</v>
      </c>
      <c r="AB404" s="35" t="s">
        <v>27</v>
      </c>
      <c r="AC404" s="35" t="str">
        <f>+IF(Tabla1[[#This Row],[STK]]="no","Sin STK", "STK disponible")</f>
        <v>Sin STK</v>
      </c>
      <c r="AD404" s="35">
        <f>+I404*J404</f>
        <v>0</v>
      </c>
      <c r="AE404" s="35">
        <f>+I404*K404</f>
        <v>0</v>
      </c>
      <c r="AF404" s="36">
        <f>IF(Tabla1[[#This Row],[ref pack]]=1,Tabla1[[#This Row],[Pedido]],LCM(Tabla1[[#This Row],[MC VIEJO]],Tabla1[[#This Row],[Pedido]]))</f>
        <v>1</v>
      </c>
      <c r="AG404" s="36">
        <f>+VLOOKUP(Tabla1[[#This Row],[Artículo]],'.'!$B$2:$D$11481,3,)</f>
        <v>1</v>
      </c>
      <c r="AH404" s="37" t="str">
        <f>+IFERROR(SEARCH("pack",Tabla1[[#This Row],[PACK]]),"")</f>
        <v/>
      </c>
    </row>
    <row r="405" spans="1:34" ht="24" customHeight="1" x14ac:dyDescent="0.2">
      <c r="A405" s="50" t="s">
        <v>786</v>
      </c>
      <c r="B405" s="60" t="s">
        <v>857</v>
      </c>
      <c r="C405" s="61" t="s">
        <v>858</v>
      </c>
      <c r="D405" s="52" t="s">
        <v>27</v>
      </c>
      <c r="E405" s="53">
        <v>40287.68</v>
      </c>
      <c r="F405" s="23" t="str">
        <f>+IFERROR(VLOOKUP(Tabla1[[#This Row],[Artículo]],'..'!$B$2:$D$569000,3,),"")</f>
        <v/>
      </c>
      <c r="G405" s="24" t="str">
        <f>IF(H405=AF405,"", "Error MC")</f>
        <v>Error MC</v>
      </c>
      <c r="H405" s="62"/>
      <c r="I405" s="54">
        <f>+Tabla1[[#This Row],[MC]]*Tabla1[[#This Row],[Pedido]]*Tabla1[[#This Row],[PVC ]]</f>
        <v>0</v>
      </c>
      <c r="J405" s="26">
        <v>0.21</v>
      </c>
      <c r="K405" s="63"/>
      <c r="L405" s="28" t="s">
        <v>17</v>
      </c>
      <c r="M405" s="53">
        <v>70684.739000000001</v>
      </c>
      <c r="N405" s="64" t="str">
        <f>+IF(Tabla1[[#This Row],[F PMPI]]="SÍ","No","Sí")</f>
        <v>Sí</v>
      </c>
      <c r="O405" s="65">
        <f>+Tabla1[[#This Row],[PVL]]*1.055</f>
        <v>74572.399644999998</v>
      </c>
      <c r="P405" s="65">
        <f>+Tabla1[[#This Row],[PVL]]*1.43</f>
        <v>101079.17676999999</v>
      </c>
      <c r="Q405" s="66" t="str">
        <f>+HYPERLINK(Tabla1[[#This Row],[PAG]])</f>
        <v>https://todomusica.com.ar/encordados/1971-j561-2m.html</v>
      </c>
      <c r="R405" s="67"/>
      <c r="S405" s="68"/>
      <c r="T405" s="69"/>
      <c r="U405" s="69"/>
      <c r="V405" s="69"/>
      <c r="W405" s="69"/>
      <c r="X405" s="69"/>
      <c r="Y405" s="35"/>
      <c r="Z405" s="35" t="s">
        <v>24511</v>
      </c>
      <c r="AA405" s="36">
        <v>1</v>
      </c>
      <c r="AB405" s="35" t="s">
        <v>27</v>
      </c>
      <c r="AC405" s="35" t="str">
        <f>+IF(Tabla1[[#This Row],[STK]]="no","Sin STK", "STK disponible")</f>
        <v>Sin STK</v>
      </c>
      <c r="AD405" s="35">
        <f>+I405*J405</f>
        <v>0</v>
      </c>
      <c r="AE405" s="35">
        <f>+I405*K405</f>
        <v>0</v>
      </c>
      <c r="AF405" s="36">
        <f>IF(Tabla1[[#This Row],[ref pack]]=1,Tabla1[[#This Row],[Pedido]],LCM(Tabla1[[#This Row],[MC VIEJO]],Tabla1[[#This Row],[Pedido]]))</f>
        <v>1</v>
      </c>
      <c r="AG405" s="36">
        <f>+VLOOKUP(Tabla1[[#This Row],[Artículo]],'.'!$B$2:$D$11481,3,)</f>
        <v>1</v>
      </c>
      <c r="AH405" s="37" t="str">
        <f>+IFERROR(SEARCH("pack",Tabla1[[#This Row],[PACK]]),"")</f>
        <v/>
      </c>
    </row>
    <row r="406" spans="1:34" ht="24" customHeight="1" x14ac:dyDescent="0.2">
      <c r="A406" s="50" t="s">
        <v>786</v>
      </c>
      <c r="B406" s="60" t="s">
        <v>859</v>
      </c>
      <c r="C406" s="61" t="s">
        <v>860</v>
      </c>
      <c r="D406" s="52" t="s">
        <v>9841</v>
      </c>
      <c r="E406" s="53">
        <v>40287.68</v>
      </c>
      <c r="F406" s="23" t="str">
        <f>+IFERROR(VLOOKUP(Tabla1[[#This Row],[Artículo]],'..'!$B$2:$D$569000,3,),"")</f>
        <v/>
      </c>
      <c r="G406" s="24" t="str">
        <f>IF(H406=AF406,"", "Error MC")</f>
        <v>Error MC</v>
      </c>
      <c r="H406" s="62"/>
      <c r="I406" s="54">
        <f>+Tabla1[[#This Row],[MC]]*Tabla1[[#This Row],[Pedido]]*Tabla1[[#This Row],[PVC ]]</f>
        <v>0</v>
      </c>
      <c r="J406" s="26">
        <v>0.21</v>
      </c>
      <c r="K406" s="63"/>
      <c r="L406" s="28" t="s">
        <v>17</v>
      </c>
      <c r="M406" s="53">
        <v>70684.739000000001</v>
      </c>
      <c r="N406" s="64" t="str">
        <f>+IF(Tabla1[[#This Row],[F PMPI]]="SÍ","No","Sí")</f>
        <v>Sí</v>
      </c>
      <c r="O406" s="65">
        <f>+Tabla1[[#This Row],[PVL]]*1.055</f>
        <v>74572.399644999998</v>
      </c>
      <c r="P406" s="65">
        <f>+Tabla1[[#This Row],[PVL]]*1.43</f>
        <v>101079.17676999999</v>
      </c>
      <c r="Q406" s="66" t="str">
        <f>+HYPERLINK(Tabla1[[#This Row],[PAG]])</f>
        <v>https://todomusica.com.ar/encordados/4699-404.html</v>
      </c>
      <c r="R406" s="67"/>
      <c r="S406" s="68"/>
      <c r="T406" s="69"/>
      <c r="U406" s="69"/>
      <c r="V406" s="69"/>
      <c r="W406" s="69"/>
      <c r="X406" s="69"/>
      <c r="Y406" s="35"/>
      <c r="Z406" s="35" t="s">
        <v>24512</v>
      </c>
      <c r="AA406" s="36">
        <v>1</v>
      </c>
      <c r="AB406" s="35" t="s">
        <v>27</v>
      </c>
      <c r="AC406" s="35" t="str">
        <f>+IF(Tabla1[[#This Row],[STK]]="no","Sin STK", "STK disponible")</f>
        <v>STK disponible</v>
      </c>
      <c r="AD406" s="35">
        <f>+I406*J406</f>
        <v>0</v>
      </c>
      <c r="AE406" s="35">
        <f>+I406*K406</f>
        <v>0</v>
      </c>
      <c r="AF406" s="36">
        <f>IF(Tabla1[[#This Row],[ref pack]]=1,Tabla1[[#This Row],[Pedido]],LCM(Tabla1[[#This Row],[MC VIEJO]],Tabla1[[#This Row],[Pedido]]))</f>
        <v>1</v>
      </c>
      <c r="AG406" s="36">
        <f>+VLOOKUP(Tabla1[[#This Row],[Artículo]],'.'!$B$2:$D$11481,3,)</f>
        <v>1</v>
      </c>
      <c r="AH406" s="37" t="str">
        <f>+IFERROR(SEARCH("pack",Tabla1[[#This Row],[PACK]]),"")</f>
        <v/>
      </c>
    </row>
    <row r="407" spans="1:34" ht="24" customHeight="1" x14ac:dyDescent="0.2">
      <c r="A407" s="50" t="s">
        <v>786</v>
      </c>
      <c r="B407" s="60" t="s">
        <v>861</v>
      </c>
      <c r="C407" s="61" t="s">
        <v>862</v>
      </c>
      <c r="D407" s="52" t="s">
        <v>27</v>
      </c>
      <c r="E407" s="53">
        <v>41708.519999999997</v>
      </c>
      <c r="F407" s="23" t="str">
        <f>+IFERROR(VLOOKUP(Tabla1[[#This Row],[Artículo]],'..'!$B$2:$D$569000,3,),"")</f>
        <v/>
      </c>
      <c r="G407" s="24" t="str">
        <f>IF(H407=AF407,"", "Error MC")</f>
        <v>Error MC</v>
      </c>
      <c r="H407" s="62"/>
      <c r="I407" s="54">
        <f>+Tabla1[[#This Row],[MC]]*Tabla1[[#This Row],[Pedido]]*Tabla1[[#This Row],[PVC ]]</f>
        <v>0</v>
      </c>
      <c r="J407" s="26">
        <v>0.21</v>
      </c>
      <c r="K407" s="63"/>
      <c r="L407" s="28" t="s">
        <v>17</v>
      </c>
      <c r="M407" s="53">
        <v>73177.593999999997</v>
      </c>
      <c r="N407" s="64" t="str">
        <f>+IF(Tabla1[[#This Row],[F PMPI]]="SÍ","No","Sí")</f>
        <v>Sí</v>
      </c>
      <c r="O407" s="65">
        <f>+Tabla1[[#This Row],[PVL]]*1.055</f>
        <v>77202.361669999998</v>
      </c>
      <c r="P407" s="65">
        <f>+Tabla1[[#This Row],[PVL]]*1.43</f>
        <v>104643.95941999998</v>
      </c>
      <c r="Q407" s="66" t="str">
        <f>+HYPERLINK(Tabla1[[#This Row],[PAG]])</f>
        <v>https://todomusica.com.ar/productos-sin-categorias-de-netsuite/3167-j564-4m.html</v>
      </c>
      <c r="R407" s="67"/>
      <c r="S407" s="68"/>
      <c r="T407" s="69"/>
      <c r="U407" s="69"/>
      <c r="V407" s="69"/>
      <c r="W407" s="69"/>
      <c r="X407" s="69"/>
      <c r="Y407" s="35"/>
      <c r="Z407" s="35" t="s">
        <v>24513</v>
      </c>
      <c r="AA407" s="36">
        <v>1</v>
      </c>
      <c r="AB407" s="35" t="s">
        <v>27</v>
      </c>
      <c r="AC407" s="35" t="str">
        <f>+IF(Tabla1[[#This Row],[STK]]="no","Sin STK", "STK disponible")</f>
        <v>Sin STK</v>
      </c>
      <c r="AD407" s="35">
        <f>+I407*J407</f>
        <v>0</v>
      </c>
      <c r="AE407" s="35">
        <f>+I407*K407</f>
        <v>0</v>
      </c>
      <c r="AF407" s="36">
        <f>IF(Tabla1[[#This Row],[ref pack]]=1,Tabla1[[#This Row],[Pedido]],LCM(Tabla1[[#This Row],[MC VIEJO]],Tabla1[[#This Row],[Pedido]]))</f>
        <v>1</v>
      </c>
      <c r="AG407" s="36">
        <f>+VLOOKUP(Tabla1[[#This Row],[Artículo]],'.'!$B$2:$D$11481,3,)</f>
        <v>1</v>
      </c>
      <c r="AH407" s="37" t="str">
        <f>+IFERROR(SEARCH("pack",Tabla1[[#This Row],[PACK]]),"")</f>
        <v/>
      </c>
    </row>
    <row r="408" spans="1:34" ht="24" customHeight="1" x14ac:dyDescent="0.2">
      <c r="A408" s="50" t="s">
        <v>786</v>
      </c>
      <c r="B408" s="60" t="s">
        <v>863</v>
      </c>
      <c r="C408" s="61" t="s">
        <v>864</v>
      </c>
      <c r="D408" s="52" t="s">
        <v>9842</v>
      </c>
      <c r="E408" s="53">
        <v>65229.65</v>
      </c>
      <c r="F408" s="23" t="str">
        <f>+IFERROR(VLOOKUP(Tabla1[[#This Row],[Artículo]],'..'!$B$2:$D$569000,3,),"")</f>
        <v/>
      </c>
      <c r="G408" s="24" t="str">
        <f>IF(H408=AF408,"", "Error MC")</f>
        <v>Error MC</v>
      </c>
      <c r="H408" s="62"/>
      <c r="I408" s="54">
        <f>+Tabla1[[#This Row],[MC]]*Tabla1[[#This Row],[Pedido]]*Tabla1[[#This Row],[PVC ]]</f>
        <v>0</v>
      </c>
      <c r="J408" s="26">
        <v>0.21</v>
      </c>
      <c r="K408" s="63"/>
      <c r="L408" s="28" t="s">
        <v>17</v>
      </c>
      <c r="M408" s="53">
        <v>114445.41800000001</v>
      </c>
      <c r="N408" s="64" t="str">
        <f>+IF(Tabla1[[#This Row],[F PMPI]]="SÍ","No","Sí")</f>
        <v>Sí</v>
      </c>
      <c r="O408" s="65">
        <f>+Tabla1[[#This Row],[PVL]]*1.055</f>
        <v>120739.91598999999</v>
      </c>
      <c r="P408" s="65">
        <f>+Tabla1[[#This Row],[PVL]]*1.43</f>
        <v>163656.94774</v>
      </c>
      <c r="Q408" s="66" t="str">
        <f>+HYPERLINK(Tabla1[[#This Row],[PAG]])</f>
        <v>https://todomusica.com.ar/encordados/29-j58lm.html</v>
      </c>
      <c r="R408" s="67"/>
      <c r="S408" s="68"/>
      <c r="T408" s="69"/>
      <c r="U408" s="69"/>
      <c r="V408" s="69"/>
      <c r="W408" s="69"/>
      <c r="X408" s="69"/>
      <c r="Y408" s="35"/>
      <c r="Z408" s="35" t="s">
        <v>24514</v>
      </c>
      <c r="AA408" s="36">
        <v>1</v>
      </c>
      <c r="AB408" s="35" t="s">
        <v>27</v>
      </c>
      <c r="AC408" s="35" t="str">
        <f>+IF(Tabla1[[#This Row],[STK]]="no","Sin STK", "STK disponible")</f>
        <v>STK disponible</v>
      </c>
      <c r="AD408" s="35">
        <f>+I408*J408</f>
        <v>0</v>
      </c>
      <c r="AE408" s="35">
        <f>+I408*K408</f>
        <v>0</v>
      </c>
      <c r="AF408" s="36">
        <f>IF(Tabla1[[#This Row],[ref pack]]=1,Tabla1[[#This Row],[Pedido]],LCM(Tabla1[[#This Row],[MC VIEJO]],Tabla1[[#This Row],[Pedido]]))</f>
        <v>1</v>
      </c>
      <c r="AG408" s="36">
        <f>+VLOOKUP(Tabla1[[#This Row],[Artículo]],'.'!$B$2:$D$11481,3,)</f>
        <v>1</v>
      </c>
      <c r="AH408" s="37" t="str">
        <f>+IFERROR(SEARCH("pack",Tabla1[[#This Row],[PACK]]),"")</f>
        <v/>
      </c>
    </row>
    <row r="409" spans="1:34" ht="24" customHeight="1" x14ac:dyDescent="0.2">
      <c r="A409" s="50" t="s">
        <v>786</v>
      </c>
      <c r="B409" s="60" t="s">
        <v>865</v>
      </c>
      <c r="C409" s="61" t="s">
        <v>866</v>
      </c>
      <c r="D409" s="52" t="s">
        <v>9841</v>
      </c>
      <c r="E409" s="53">
        <v>62606.48</v>
      </c>
      <c r="F409" s="23" t="str">
        <f>+IFERROR(VLOOKUP(Tabla1[[#This Row],[Artículo]],'..'!$B$2:$D$569000,3,),"")</f>
        <v/>
      </c>
      <c r="G409" s="24" t="str">
        <f>IF(H409=AF409,"", "Error MC")</f>
        <v>Error MC</v>
      </c>
      <c r="H409" s="62"/>
      <c r="I409" s="54">
        <f>+Tabla1[[#This Row],[MC]]*Tabla1[[#This Row],[Pedido]]*Tabla1[[#This Row],[PVC ]]</f>
        <v>0</v>
      </c>
      <c r="J409" s="26">
        <v>0.21</v>
      </c>
      <c r="K409" s="63"/>
      <c r="L409" s="28" t="s">
        <v>17</v>
      </c>
      <c r="M409" s="53">
        <v>109843.07399999999</v>
      </c>
      <c r="N409" s="64" t="str">
        <f>+IF(Tabla1[[#This Row],[F PMPI]]="SÍ","No","Sí")</f>
        <v>Sí</v>
      </c>
      <c r="O409" s="65">
        <f>+Tabla1[[#This Row],[PVL]]*1.055</f>
        <v>115884.44306999998</v>
      </c>
      <c r="P409" s="65">
        <f>+Tabla1[[#This Row],[PVL]]*1.43</f>
        <v>157075.59581999999</v>
      </c>
      <c r="Q409" s="66" t="str">
        <f>+HYPERLINK(Tabla1[[#This Row],[PAG]])</f>
        <v>https://todomusica.com.ar/encordados/1468-j58mm.html</v>
      </c>
      <c r="R409" s="67"/>
      <c r="S409" s="68"/>
      <c r="T409" s="69"/>
      <c r="U409" s="69"/>
      <c r="V409" s="69"/>
      <c r="W409" s="69"/>
      <c r="X409" s="69"/>
      <c r="Y409" s="35"/>
      <c r="Z409" s="35" t="s">
        <v>24515</v>
      </c>
      <c r="AA409" s="36">
        <v>1</v>
      </c>
      <c r="AB409" s="35" t="s">
        <v>27</v>
      </c>
      <c r="AC409" s="35" t="str">
        <f>+IF(Tabla1[[#This Row],[STK]]="no","Sin STK", "STK disponible")</f>
        <v>STK disponible</v>
      </c>
      <c r="AD409" s="35">
        <f>+I409*J409</f>
        <v>0</v>
      </c>
      <c r="AE409" s="35">
        <f>+I409*K409</f>
        <v>0</v>
      </c>
      <c r="AF409" s="36">
        <f>IF(Tabla1[[#This Row],[ref pack]]=1,Tabla1[[#This Row],[Pedido]],LCM(Tabla1[[#This Row],[MC VIEJO]],Tabla1[[#This Row],[Pedido]]))</f>
        <v>1</v>
      </c>
      <c r="AG409" s="36">
        <f>+VLOOKUP(Tabla1[[#This Row],[Artículo]],'.'!$B$2:$D$11481,3,)</f>
        <v>1</v>
      </c>
      <c r="AH409" s="37" t="str">
        <f>+IFERROR(SEARCH("pack",Tabla1[[#This Row],[PACK]]),"")</f>
        <v/>
      </c>
    </row>
    <row r="410" spans="1:34" ht="24" customHeight="1" x14ac:dyDescent="0.2">
      <c r="A410" s="50" t="s">
        <v>786</v>
      </c>
      <c r="B410" s="60" t="s">
        <v>867</v>
      </c>
      <c r="C410" s="61" t="s">
        <v>868</v>
      </c>
      <c r="D410" s="52" t="s">
        <v>9842</v>
      </c>
      <c r="E410" s="53">
        <v>129104.03</v>
      </c>
      <c r="F410" s="23" t="str">
        <f>+IFERROR(VLOOKUP(Tabla1[[#This Row],[Artículo]],'..'!$B$2:$D$569000,3,),"")</f>
        <v/>
      </c>
      <c r="G410" s="24" t="str">
        <f>IF(H410=AF410,"", "Error MC")</f>
        <v>Error MC</v>
      </c>
      <c r="H410" s="62"/>
      <c r="I410" s="54">
        <f>+Tabla1[[#This Row],[MC]]*Tabla1[[#This Row],[Pedido]]*Tabla1[[#This Row],[PVC ]]</f>
        <v>0</v>
      </c>
      <c r="J410" s="26">
        <v>0.21</v>
      </c>
      <c r="K410" s="63"/>
      <c r="L410" s="28" t="s">
        <v>17</v>
      </c>
      <c r="M410" s="53">
        <v>226513.016</v>
      </c>
      <c r="N410" s="64" t="str">
        <f>+IF(Tabla1[[#This Row],[F PMPI]]="SÍ","No","Sí")</f>
        <v>Sí</v>
      </c>
      <c r="O410" s="65">
        <f>+Tabla1[[#This Row],[PVL]]*1.055</f>
        <v>238971.23187999998</v>
      </c>
      <c r="P410" s="65">
        <f>+Tabla1[[#This Row],[PVL]]*1.43</f>
        <v>323913.61287999997</v>
      </c>
      <c r="Q410" s="66" t="str">
        <f>+HYPERLINK(Tabla1[[#This Row],[PAG]])</f>
        <v>https://todomusica.com.ar/encordados/2058-j591-2m.html</v>
      </c>
      <c r="R410" s="67"/>
      <c r="S410" s="68"/>
      <c r="T410" s="69"/>
      <c r="U410" s="69"/>
      <c r="V410" s="69"/>
      <c r="W410" s="69"/>
      <c r="X410" s="69"/>
      <c r="Y410" s="35"/>
      <c r="Z410" s="35" t="s">
        <v>24516</v>
      </c>
      <c r="AA410" s="36">
        <v>1</v>
      </c>
      <c r="AB410" s="35" t="s">
        <v>27</v>
      </c>
      <c r="AC410" s="35" t="str">
        <f>+IF(Tabla1[[#This Row],[STK]]="no","Sin STK", "STK disponible")</f>
        <v>STK disponible</v>
      </c>
      <c r="AD410" s="35">
        <f>+I410*J410</f>
        <v>0</v>
      </c>
      <c r="AE410" s="35">
        <f>+I410*K410</f>
        <v>0</v>
      </c>
      <c r="AF410" s="36">
        <f>IF(Tabla1[[#This Row],[ref pack]]=1,Tabla1[[#This Row],[Pedido]],LCM(Tabla1[[#This Row],[MC VIEJO]],Tabla1[[#This Row],[Pedido]]))</f>
        <v>1</v>
      </c>
      <c r="AG410" s="36">
        <f>+VLOOKUP(Tabla1[[#This Row],[Artículo]],'.'!$B$2:$D$11481,3,)</f>
        <v>1</v>
      </c>
      <c r="AH410" s="37" t="str">
        <f>+IFERROR(SEARCH("pack",Tabla1[[#This Row],[PACK]]),"")</f>
        <v/>
      </c>
    </row>
    <row r="411" spans="1:34" ht="24" customHeight="1" x14ac:dyDescent="0.2">
      <c r="A411" s="50" t="s">
        <v>786</v>
      </c>
      <c r="B411" s="60" t="s">
        <v>869</v>
      </c>
      <c r="C411" s="61" t="s">
        <v>870</v>
      </c>
      <c r="D411" s="52" t="s">
        <v>9841</v>
      </c>
      <c r="E411" s="53">
        <v>129104.03</v>
      </c>
      <c r="F411" s="23" t="str">
        <f>+IFERROR(VLOOKUP(Tabla1[[#This Row],[Artículo]],'..'!$B$2:$D$569000,3,),"")</f>
        <v/>
      </c>
      <c r="G411" s="24" t="str">
        <f>IF(H411=AF411,"", "Error MC")</f>
        <v>Error MC</v>
      </c>
      <c r="H411" s="62"/>
      <c r="I411" s="54">
        <f>+Tabla1[[#This Row],[MC]]*Tabla1[[#This Row],[Pedido]]*Tabla1[[#This Row],[PVC ]]</f>
        <v>0</v>
      </c>
      <c r="J411" s="26">
        <v>0.21</v>
      </c>
      <c r="K411" s="63"/>
      <c r="L411" s="28" t="s">
        <v>17</v>
      </c>
      <c r="M411" s="53">
        <v>226513.016</v>
      </c>
      <c r="N411" s="64" t="str">
        <f>+IF(Tabla1[[#This Row],[F PMPI]]="SÍ","No","Sí")</f>
        <v>Sí</v>
      </c>
      <c r="O411" s="65">
        <f>+Tabla1[[#This Row],[PVL]]*1.055</f>
        <v>238971.23187999998</v>
      </c>
      <c r="P411" s="65">
        <f>+Tabla1[[#This Row],[PVL]]*1.43</f>
        <v>323913.61287999997</v>
      </c>
      <c r="Q411" s="66" t="str">
        <f>+HYPERLINK(Tabla1[[#This Row],[PAG]])</f>
        <v>https://todomusica.com.ar/encordados/2059-j593-4m.html</v>
      </c>
      <c r="R411" s="67"/>
      <c r="S411" s="68"/>
      <c r="T411" s="69"/>
      <c r="U411" s="69"/>
      <c r="V411" s="69"/>
      <c r="W411" s="69"/>
      <c r="X411" s="69"/>
      <c r="Y411" s="35"/>
      <c r="Z411" s="35" t="s">
        <v>24517</v>
      </c>
      <c r="AA411" s="36">
        <v>1</v>
      </c>
      <c r="AB411" s="35" t="s">
        <v>27</v>
      </c>
      <c r="AC411" s="35" t="str">
        <f>+IF(Tabla1[[#This Row],[STK]]="no","Sin STK", "STK disponible")</f>
        <v>STK disponible</v>
      </c>
      <c r="AD411" s="35">
        <f>+I411*J411</f>
        <v>0</v>
      </c>
      <c r="AE411" s="35">
        <f>+I411*K411</f>
        <v>0</v>
      </c>
      <c r="AF411" s="36">
        <f>IF(Tabla1[[#This Row],[ref pack]]=1,Tabla1[[#This Row],[Pedido]],LCM(Tabla1[[#This Row],[MC VIEJO]],Tabla1[[#This Row],[Pedido]]))</f>
        <v>1</v>
      </c>
      <c r="AG411" s="36">
        <f>+VLOOKUP(Tabla1[[#This Row],[Artículo]],'.'!$B$2:$D$11481,3,)</f>
        <v>1</v>
      </c>
      <c r="AH411" s="37" t="str">
        <f>+IFERROR(SEARCH("pack",Tabla1[[#This Row],[PACK]]),"")</f>
        <v/>
      </c>
    </row>
    <row r="412" spans="1:34" ht="24" customHeight="1" x14ac:dyDescent="0.2">
      <c r="A412" s="50" t="s">
        <v>786</v>
      </c>
      <c r="B412" s="60" t="s">
        <v>871</v>
      </c>
      <c r="C412" s="61" t="s">
        <v>872</v>
      </c>
      <c r="D412" s="52" t="s">
        <v>9841</v>
      </c>
      <c r="E412" s="53">
        <v>129104.03</v>
      </c>
      <c r="F412" s="23" t="str">
        <f>+IFERROR(VLOOKUP(Tabla1[[#This Row],[Artículo]],'..'!$B$2:$D$569000,3,),"")</f>
        <v/>
      </c>
      <c r="G412" s="24" t="str">
        <f>IF(H412=AF412,"", "Error MC")</f>
        <v>Error MC</v>
      </c>
      <c r="H412" s="62"/>
      <c r="I412" s="54">
        <f>+Tabla1[[#This Row],[MC]]*Tabla1[[#This Row],[Pedido]]*Tabla1[[#This Row],[PVC ]]</f>
        <v>0</v>
      </c>
      <c r="J412" s="26">
        <v>0.21</v>
      </c>
      <c r="K412" s="63"/>
      <c r="L412" s="28" t="s">
        <v>17</v>
      </c>
      <c r="M412" s="53">
        <v>226513.016</v>
      </c>
      <c r="N412" s="64" t="str">
        <f>+IF(Tabla1[[#This Row],[F PMPI]]="SÍ","No","Sí")</f>
        <v>Sí</v>
      </c>
      <c r="O412" s="65">
        <f>+Tabla1[[#This Row],[PVL]]*1.055</f>
        <v>238971.23187999998</v>
      </c>
      <c r="P412" s="65">
        <f>+Tabla1[[#This Row],[PVL]]*1.43</f>
        <v>323913.61287999997</v>
      </c>
      <c r="Q412" s="66" t="str">
        <f>+HYPERLINK(Tabla1[[#This Row],[PAG]])</f>
        <v>https://todomusica.com.ar/encordados/2281-j594-4m.html</v>
      </c>
      <c r="R412" s="67"/>
      <c r="S412" s="68"/>
      <c r="T412" s="69"/>
      <c r="U412" s="69"/>
      <c r="V412" s="69"/>
      <c r="W412" s="69"/>
      <c r="X412" s="69"/>
      <c r="Y412" s="35"/>
      <c r="Z412" s="35" t="s">
        <v>24518</v>
      </c>
      <c r="AA412" s="36">
        <v>1</v>
      </c>
      <c r="AB412" s="35" t="s">
        <v>27</v>
      </c>
      <c r="AC412" s="35" t="str">
        <f>+IF(Tabla1[[#This Row],[STK]]="no","Sin STK", "STK disponible")</f>
        <v>STK disponible</v>
      </c>
      <c r="AD412" s="35">
        <f>+I412*J412</f>
        <v>0</v>
      </c>
      <c r="AE412" s="35">
        <f>+I412*K412</f>
        <v>0</v>
      </c>
      <c r="AF412" s="36">
        <f>IF(Tabla1[[#This Row],[ref pack]]=1,Tabla1[[#This Row],[Pedido]],LCM(Tabla1[[#This Row],[MC VIEJO]],Tabla1[[#This Row],[Pedido]]))</f>
        <v>1</v>
      </c>
      <c r="AG412" s="36">
        <f>+VLOOKUP(Tabla1[[#This Row],[Artículo]],'.'!$B$2:$D$11481,3,)</f>
        <v>1</v>
      </c>
      <c r="AH412" s="37" t="str">
        <f>+IFERROR(SEARCH("pack",Tabla1[[#This Row],[PACK]]),"")</f>
        <v/>
      </c>
    </row>
    <row r="413" spans="1:34" ht="24" customHeight="1" x14ac:dyDescent="0.2">
      <c r="A413" s="50" t="s">
        <v>786</v>
      </c>
      <c r="B413" s="60" t="s">
        <v>873</v>
      </c>
      <c r="C413" s="61" t="s">
        <v>23393</v>
      </c>
      <c r="D413" s="52" t="s">
        <v>27</v>
      </c>
      <c r="E413" s="53">
        <v>98959.4</v>
      </c>
      <c r="F413" s="23" t="str">
        <f>+IFERROR(VLOOKUP(Tabla1[[#This Row],[Artículo]],'..'!$B$2:$D$569000,3,),"")</f>
        <v/>
      </c>
      <c r="G413" s="24" t="str">
        <f>IF(H413=AF413,"", "Error MC")</f>
        <v>Error MC</v>
      </c>
      <c r="H413" s="62"/>
      <c r="I413" s="54">
        <f>+Tabla1[[#This Row],[MC]]*Tabla1[[#This Row],[Pedido]]*Tabla1[[#This Row],[PVC ]]</f>
        <v>0</v>
      </c>
      <c r="J413" s="26">
        <v>0.21</v>
      </c>
      <c r="K413" s="63"/>
      <c r="L413" s="28" t="s">
        <v>17</v>
      </c>
      <c r="M413" s="53">
        <v>173624.26699999999</v>
      </c>
      <c r="N413" s="64" t="str">
        <f>+IF(Tabla1[[#This Row],[F PMPI]]="SÍ","No","Sí")</f>
        <v>Sí</v>
      </c>
      <c r="O413" s="65">
        <f>+Tabla1[[#This Row],[PVL]]*1.055</f>
        <v>183173.60168499997</v>
      </c>
      <c r="P413" s="65">
        <f>+Tabla1[[#This Row],[PVL]]*1.43</f>
        <v>248282.70180999997</v>
      </c>
      <c r="Q413" s="66" t="str">
        <f>+HYPERLINK(Tabla1[[#This Row],[PAG]])</f>
        <v>https://todomusica.com.ar/productos-sin-categorias-de-netsuite/3573-j6103-4m.html</v>
      </c>
      <c r="R413" s="67"/>
      <c r="S413" s="68"/>
      <c r="T413" s="69"/>
      <c r="U413" s="69"/>
      <c r="V413" s="69"/>
      <c r="W413" s="69"/>
      <c r="X413" s="69"/>
      <c r="Y413" s="35"/>
      <c r="Z413" s="35" t="s">
        <v>24519</v>
      </c>
      <c r="AA413" s="36">
        <v>1</v>
      </c>
      <c r="AB413" s="35" t="s">
        <v>27</v>
      </c>
      <c r="AC413" s="35" t="str">
        <f>+IF(Tabla1[[#This Row],[STK]]="no","Sin STK", "STK disponible")</f>
        <v>Sin STK</v>
      </c>
      <c r="AD413" s="35">
        <f>+I413*J413</f>
        <v>0</v>
      </c>
      <c r="AE413" s="35">
        <f>+I413*K413</f>
        <v>0</v>
      </c>
      <c r="AF413" s="36">
        <f>IF(Tabla1[[#This Row],[ref pack]]=1,Tabla1[[#This Row],[Pedido]],LCM(Tabla1[[#This Row],[MC VIEJO]],Tabla1[[#This Row],[Pedido]]))</f>
        <v>1</v>
      </c>
      <c r="AG413" s="36">
        <f>+VLOOKUP(Tabla1[[#This Row],[Artículo]],'.'!$B$2:$D$11481,3,)</f>
        <v>1</v>
      </c>
      <c r="AH413" s="37" t="str">
        <f>+IFERROR(SEARCH("pack",Tabla1[[#This Row],[PACK]]),"")</f>
        <v/>
      </c>
    </row>
    <row r="414" spans="1:34" ht="24" customHeight="1" x14ac:dyDescent="0.2">
      <c r="A414" s="50" t="s">
        <v>786</v>
      </c>
      <c r="B414" s="60" t="s">
        <v>875</v>
      </c>
      <c r="C414" s="61" t="s">
        <v>876</v>
      </c>
      <c r="D414" s="52" t="s">
        <v>9841</v>
      </c>
      <c r="E414" s="53">
        <v>20067.310000000001</v>
      </c>
      <c r="F414" s="23" t="str">
        <f>+IFERROR(VLOOKUP(Tabla1[[#This Row],[Artículo]],'..'!$B$2:$D$569000,3,),"")</f>
        <v/>
      </c>
      <c r="G414" s="24" t="str">
        <f>IF(H414=AF414,"", "Error MC")</f>
        <v>Error MC</v>
      </c>
      <c r="H414" s="62"/>
      <c r="I414" s="54">
        <f>+Tabla1[[#This Row],[MC]]*Tabla1[[#This Row],[Pedido]]*Tabla1[[#This Row],[PVC ]]</f>
        <v>0</v>
      </c>
      <c r="J414" s="26">
        <v>0.21</v>
      </c>
      <c r="K414" s="63"/>
      <c r="L414" s="28" t="s">
        <v>17</v>
      </c>
      <c r="M414" s="53">
        <v>35208.095999999998</v>
      </c>
      <c r="N414" s="64" t="str">
        <f>+IF(Tabla1[[#This Row],[F PMPI]]="SÍ","No","Sí")</f>
        <v>Sí</v>
      </c>
      <c r="O414" s="65">
        <f>+Tabla1[[#This Row],[PVL]]*1.055</f>
        <v>37144.541279999998</v>
      </c>
      <c r="P414" s="65">
        <f>+Tabla1[[#This Row],[PVL]]*1.43</f>
        <v>50347.577279999998</v>
      </c>
      <c r="Q414" s="66" t="str">
        <f>+HYPERLINK(Tabla1[[#This Row],[PAG]])</f>
        <v>https://todomusica.com.ar/productos-sin-categorias-de-netsuite/1663-j8101-2m.html</v>
      </c>
      <c r="R414" s="67"/>
      <c r="S414" s="68"/>
      <c r="T414" s="69"/>
      <c r="U414" s="69"/>
      <c r="V414" s="69"/>
      <c r="W414" s="69"/>
      <c r="X414" s="69"/>
      <c r="Y414" s="35"/>
      <c r="Z414" s="35" t="s">
        <v>24520</v>
      </c>
      <c r="AA414" s="36">
        <v>1</v>
      </c>
      <c r="AB414" s="35" t="s">
        <v>27</v>
      </c>
      <c r="AC414" s="35" t="str">
        <f>+IF(Tabla1[[#This Row],[STK]]="no","Sin STK", "STK disponible")</f>
        <v>STK disponible</v>
      </c>
      <c r="AD414" s="35">
        <f>+I414*J414</f>
        <v>0</v>
      </c>
      <c r="AE414" s="35">
        <f>+I414*K414</f>
        <v>0</v>
      </c>
      <c r="AF414" s="36">
        <f>IF(Tabla1[[#This Row],[ref pack]]=1,Tabla1[[#This Row],[Pedido]],LCM(Tabla1[[#This Row],[MC VIEJO]],Tabla1[[#This Row],[Pedido]]))</f>
        <v>1</v>
      </c>
      <c r="AG414" s="36">
        <f>+VLOOKUP(Tabla1[[#This Row],[Artículo]],'.'!$B$2:$D$11481,3,)</f>
        <v>1</v>
      </c>
      <c r="AH414" s="37" t="str">
        <f>+IFERROR(SEARCH("pack",Tabla1[[#This Row],[PACK]]),"")</f>
        <v/>
      </c>
    </row>
    <row r="415" spans="1:34" ht="24" customHeight="1" x14ac:dyDescent="0.2">
      <c r="A415" s="50" t="s">
        <v>786</v>
      </c>
      <c r="B415" s="60" t="s">
        <v>877</v>
      </c>
      <c r="C415" s="61" t="s">
        <v>878</v>
      </c>
      <c r="D415" s="52" t="s">
        <v>9841</v>
      </c>
      <c r="E415" s="53">
        <v>20067.310000000001</v>
      </c>
      <c r="F415" s="23" t="str">
        <f>+IFERROR(VLOOKUP(Tabla1[[#This Row],[Artículo]],'..'!$B$2:$D$569000,3,),"")</f>
        <v/>
      </c>
      <c r="G415" s="24" t="str">
        <f>IF(H415=AF415,"", "Error MC")</f>
        <v>Error MC</v>
      </c>
      <c r="H415" s="62"/>
      <c r="I415" s="54">
        <f>+Tabla1[[#This Row],[MC]]*Tabla1[[#This Row],[Pedido]]*Tabla1[[#This Row],[PVC ]]</f>
        <v>0</v>
      </c>
      <c r="J415" s="26">
        <v>0.21</v>
      </c>
      <c r="K415" s="63"/>
      <c r="L415" s="28" t="s">
        <v>17</v>
      </c>
      <c r="M415" s="53">
        <v>35208.095999999998</v>
      </c>
      <c r="N415" s="64" t="str">
        <f>+IF(Tabla1[[#This Row],[F PMPI]]="SÍ","No","Sí")</f>
        <v>Sí</v>
      </c>
      <c r="O415" s="65">
        <f>+Tabla1[[#This Row],[PVL]]*1.055</f>
        <v>37144.541279999998</v>
      </c>
      <c r="P415" s="65">
        <f>+Tabla1[[#This Row],[PVL]]*1.43</f>
        <v>50347.577279999998</v>
      </c>
      <c r="Q415" s="66" t="str">
        <f>+HYPERLINK(Tabla1[[#This Row],[PAG]])</f>
        <v>https://todomusica.com.ar/encordados/4700-404.html</v>
      </c>
      <c r="R415" s="67"/>
      <c r="S415" s="68"/>
      <c r="T415" s="69"/>
      <c r="U415" s="69"/>
      <c r="V415" s="69"/>
      <c r="W415" s="69"/>
      <c r="X415" s="69"/>
      <c r="Y415" s="35"/>
      <c r="Z415" s="35" t="s">
        <v>24521</v>
      </c>
      <c r="AA415" s="36">
        <v>1</v>
      </c>
      <c r="AB415" s="35" t="s">
        <v>27</v>
      </c>
      <c r="AC415" s="35" t="str">
        <f>+IF(Tabla1[[#This Row],[STK]]="no","Sin STK", "STK disponible")</f>
        <v>STK disponible</v>
      </c>
      <c r="AD415" s="35">
        <f>+I415*J415</f>
        <v>0</v>
      </c>
      <c r="AE415" s="35">
        <f>+I415*K415</f>
        <v>0</v>
      </c>
      <c r="AF415" s="36">
        <f>IF(Tabla1[[#This Row],[ref pack]]=1,Tabla1[[#This Row],[Pedido]],LCM(Tabla1[[#This Row],[MC VIEJO]],Tabla1[[#This Row],[Pedido]]))</f>
        <v>1</v>
      </c>
      <c r="AG415" s="36">
        <f>+VLOOKUP(Tabla1[[#This Row],[Artículo]],'.'!$B$2:$D$11481,3,)</f>
        <v>1</v>
      </c>
      <c r="AH415" s="37" t="str">
        <f>+IFERROR(SEARCH("pack",Tabla1[[#This Row],[PACK]]),"")</f>
        <v/>
      </c>
    </row>
    <row r="416" spans="1:34" ht="24" customHeight="1" x14ac:dyDescent="0.2">
      <c r="A416" s="50" t="s">
        <v>786</v>
      </c>
      <c r="B416" s="60" t="s">
        <v>879</v>
      </c>
      <c r="C416" s="61" t="s">
        <v>880</v>
      </c>
      <c r="D416" s="52" t="s">
        <v>9841</v>
      </c>
      <c r="E416" s="53">
        <v>20067.310000000001</v>
      </c>
      <c r="F416" s="23" t="str">
        <f>+IFERROR(VLOOKUP(Tabla1[[#This Row],[Artículo]],'..'!$B$2:$D$569000,3,),"")</f>
        <v/>
      </c>
      <c r="G416" s="24" t="str">
        <f>IF(H416=AF416,"", "Error MC")</f>
        <v>Error MC</v>
      </c>
      <c r="H416" s="62"/>
      <c r="I416" s="54">
        <f>+Tabla1[[#This Row],[MC]]*Tabla1[[#This Row],[Pedido]]*Tabla1[[#This Row],[PVC ]]</f>
        <v>0</v>
      </c>
      <c r="J416" s="26">
        <v>0.21</v>
      </c>
      <c r="K416" s="63"/>
      <c r="L416" s="28" t="s">
        <v>17</v>
      </c>
      <c r="M416" s="53">
        <v>35208.095999999998</v>
      </c>
      <c r="N416" s="64" t="str">
        <f>+IF(Tabla1[[#This Row],[F PMPI]]="SÍ","No","Sí")</f>
        <v>Sí</v>
      </c>
      <c r="O416" s="65">
        <f>+Tabla1[[#This Row],[PVL]]*1.055</f>
        <v>37144.541279999998</v>
      </c>
      <c r="P416" s="65">
        <f>+Tabla1[[#This Row],[PVL]]*1.43</f>
        <v>50347.577279999998</v>
      </c>
      <c r="Q416" s="66" t="str">
        <f>+HYPERLINK(Tabla1[[#This Row],[PAG]])</f>
        <v>https://todomusica.com.ar/encordados/1177-j8103-4m.html</v>
      </c>
      <c r="R416" s="67"/>
      <c r="S416" s="68"/>
      <c r="T416" s="69"/>
      <c r="U416" s="69"/>
      <c r="V416" s="69"/>
      <c r="W416" s="69"/>
      <c r="X416" s="69"/>
      <c r="Y416" s="35"/>
      <c r="Z416" s="35" t="s">
        <v>24522</v>
      </c>
      <c r="AA416" s="36">
        <v>1</v>
      </c>
      <c r="AB416" s="35" t="s">
        <v>27</v>
      </c>
      <c r="AC416" s="35" t="str">
        <f>+IF(Tabla1[[#This Row],[STK]]="no","Sin STK", "STK disponible")</f>
        <v>STK disponible</v>
      </c>
      <c r="AD416" s="35">
        <f>+I416*J416</f>
        <v>0</v>
      </c>
      <c r="AE416" s="35">
        <f>+I416*K416</f>
        <v>0</v>
      </c>
      <c r="AF416" s="36">
        <f>IF(Tabla1[[#This Row],[ref pack]]=1,Tabla1[[#This Row],[Pedido]],LCM(Tabla1[[#This Row],[MC VIEJO]],Tabla1[[#This Row],[Pedido]]))</f>
        <v>1</v>
      </c>
      <c r="AG416" s="36">
        <f>+VLOOKUP(Tabla1[[#This Row],[Artículo]],'.'!$B$2:$D$11481,3,)</f>
        <v>1</v>
      </c>
      <c r="AH416" s="37" t="str">
        <f>+IFERROR(SEARCH("pack",Tabla1[[#This Row],[PACK]]),"")</f>
        <v/>
      </c>
    </row>
    <row r="417" spans="1:34" ht="24" customHeight="1" x14ac:dyDescent="0.2">
      <c r="A417" s="50" t="s">
        <v>786</v>
      </c>
      <c r="B417" s="60" t="s">
        <v>881</v>
      </c>
      <c r="C417" s="61" t="s">
        <v>23394</v>
      </c>
      <c r="D417" s="52" t="s">
        <v>9841</v>
      </c>
      <c r="E417" s="53">
        <v>20067.310000000001</v>
      </c>
      <c r="F417" s="23" t="str">
        <f>+IFERROR(VLOOKUP(Tabla1[[#This Row],[Artículo]],'..'!$B$2:$D$569000,3,),"")</f>
        <v/>
      </c>
      <c r="G417" s="24" t="str">
        <f>IF(H417=AF417,"", "Error MC")</f>
        <v>Error MC</v>
      </c>
      <c r="H417" s="62"/>
      <c r="I417" s="54">
        <f>+Tabla1[[#This Row],[MC]]*Tabla1[[#This Row],[Pedido]]*Tabla1[[#This Row],[PVC ]]</f>
        <v>0</v>
      </c>
      <c r="J417" s="26">
        <v>0.21</v>
      </c>
      <c r="K417" s="63"/>
      <c r="L417" s="28" t="s">
        <v>17</v>
      </c>
      <c r="M417" s="53">
        <v>35208.095999999998</v>
      </c>
      <c r="N417" s="64" t="str">
        <f>+IF(Tabla1[[#This Row],[F PMPI]]="SÍ","No","Sí")</f>
        <v>Sí</v>
      </c>
      <c r="O417" s="65">
        <f>+Tabla1[[#This Row],[PVL]]*1.055</f>
        <v>37144.541279999998</v>
      </c>
      <c r="P417" s="65">
        <f>+Tabla1[[#This Row],[PVL]]*1.43</f>
        <v>50347.577279999998</v>
      </c>
      <c r="Q417" s="66" t="str">
        <f>+HYPERLINK(Tabla1[[#This Row],[PAG]])</f>
        <v>https://todomusica.com.ar/productos-sin-categorias-de-netsuite/4701-404.html</v>
      </c>
      <c r="R417" s="67"/>
      <c r="S417" s="68"/>
      <c r="T417" s="69"/>
      <c r="U417" s="69"/>
      <c r="V417" s="69"/>
      <c r="W417" s="69"/>
      <c r="X417" s="69"/>
      <c r="Y417" s="35"/>
      <c r="Z417" s="35" t="s">
        <v>24523</v>
      </c>
      <c r="AA417" s="36">
        <v>1</v>
      </c>
      <c r="AB417" s="35" t="s">
        <v>27</v>
      </c>
      <c r="AC417" s="35" t="str">
        <f>+IF(Tabla1[[#This Row],[STK]]="no","Sin STK", "STK disponible")</f>
        <v>STK disponible</v>
      </c>
      <c r="AD417" s="35">
        <f>+I417*J417</f>
        <v>0</v>
      </c>
      <c r="AE417" s="35">
        <f>+I417*K417</f>
        <v>0</v>
      </c>
      <c r="AF417" s="36">
        <f>IF(Tabla1[[#This Row],[ref pack]]=1,Tabla1[[#This Row],[Pedido]],LCM(Tabla1[[#This Row],[MC VIEJO]],Tabla1[[#This Row],[Pedido]]))</f>
        <v>1</v>
      </c>
      <c r="AG417" s="36">
        <f>+VLOOKUP(Tabla1[[#This Row],[Artículo]],'.'!$B$2:$D$11481,3,)</f>
        <v>1</v>
      </c>
      <c r="AH417" s="37" t="str">
        <f>+IFERROR(SEARCH("pack",Tabla1[[#This Row],[PACK]]),"")</f>
        <v/>
      </c>
    </row>
    <row r="418" spans="1:34" ht="24" customHeight="1" x14ac:dyDescent="0.2">
      <c r="A418" s="50" t="s">
        <v>786</v>
      </c>
      <c r="B418" s="60" t="s">
        <v>883</v>
      </c>
      <c r="C418" s="61" t="s">
        <v>884</v>
      </c>
      <c r="D418" s="52" t="s">
        <v>9842</v>
      </c>
      <c r="E418" s="53">
        <v>20067.310000000001</v>
      </c>
      <c r="F418" s="23" t="str">
        <f>+IFERROR(VLOOKUP(Tabla1[[#This Row],[Artículo]],'..'!$B$2:$D$569000,3,),"")</f>
        <v/>
      </c>
      <c r="G418" s="24" t="str">
        <f>IF(H418=AF418,"", "Error MC")</f>
        <v>Error MC</v>
      </c>
      <c r="H418" s="62"/>
      <c r="I418" s="54">
        <f>+Tabla1[[#This Row],[MC]]*Tabla1[[#This Row],[Pedido]]*Tabla1[[#This Row],[PVC ]]</f>
        <v>0</v>
      </c>
      <c r="J418" s="26">
        <v>0.21</v>
      </c>
      <c r="K418" s="63"/>
      <c r="L418" s="28" t="s">
        <v>17</v>
      </c>
      <c r="M418" s="53">
        <v>35208.095999999998</v>
      </c>
      <c r="N418" s="64" t="str">
        <f>+IF(Tabla1[[#This Row],[F PMPI]]="SÍ","No","Sí")</f>
        <v>Sí</v>
      </c>
      <c r="O418" s="65">
        <f>+Tabla1[[#This Row],[PVL]]*1.055</f>
        <v>37144.541279999998</v>
      </c>
      <c r="P418" s="65">
        <f>+Tabla1[[#This Row],[PVL]]*1.43</f>
        <v>50347.577279999998</v>
      </c>
      <c r="Q418" s="66" t="str">
        <f>+HYPERLINK(Tabla1[[#This Row],[PAG]])</f>
        <v>https://todomusica.com.ar/productos-sin-categorias-de-netsuite/3574-j8104-4l.html</v>
      </c>
      <c r="R418" s="67"/>
      <c r="S418" s="68"/>
      <c r="T418" s="69"/>
      <c r="U418" s="69"/>
      <c r="V418" s="69"/>
      <c r="W418" s="69"/>
      <c r="X418" s="69"/>
      <c r="Y418" s="35"/>
      <c r="Z418" s="35" t="s">
        <v>24524</v>
      </c>
      <c r="AA418" s="36">
        <v>1</v>
      </c>
      <c r="AB418" s="35" t="s">
        <v>27</v>
      </c>
      <c r="AC418" s="35" t="str">
        <f>+IF(Tabla1[[#This Row],[STK]]="no","Sin STK", "STK disponible")</f>
        <v>STK disponible</v>
      </c>
      <c r="AD418" s="35">
        <f>+I418*J418</f>
        <v>0</v>
      </c>
      <c r="AE418" s="35">
        <f>+I418*K418</f>
        <v>0</v>
      </c>
      <c r="AF418" s="36">
        <f>IF(Tabla1[[#This Row],[ref pack]]=1,Tabla1[[#This Row],[Pedido]],LCM(Tabla1[[#This Row],[MC VIEJO]],Tabla1[[#This Row],[Pedido]]))</f>
        <v>1</v>
      </c>
      <c r="AG418" s="36">
        <f>+VLOOKUP(Tabla1[[#This Row],[Artículo]],'.'!$B$2:$D$11481,3,)</f>
        <v>1</v>
      </c>
      <c r="AH418" s="37" t="str">
        <f>+IFERROR(SEARCH("pack",Tabla1[[#This Row],[PACK]]),"")</f>
        <v/>
      </c>
    </row>
    <row r="419" spans="1:34" ht="24" customHeight="1" x14ac:dyDescent="0.2">
      <c r="A419" s="50" t="s">
        <v>786</v>
      </c>
      <c r="B419" s="60" t="s">
        <v>885</v>
      </c>
      <c r="C419" s="61" t="s">
        <v>886</v>
      </c>
      <c r="D419" s="52" t="s">
        <v>27</v>
      </c>
      <c r="E419" s="53">
        <v>20067.310000000001</v>
      </c>
      <c r="F419" s="23" t="str">
        <f>+IFERROR(VLOOKUP(Tabla1[[#This Row],[Artículo]],'..'!$B$2:$D$569000,3,),"")</f>
        <v/>
      </c>
      <c r="G419" s="24" t="str">
        <f>IF(H419=AF419,"", "Error MC")</f>
        <v>Error MC</v>
      </c>
      <c r="H419" s="62"/>
      <c r="I419" s="54">
        <f>+Tabla1[[#This Row],[MC]]*Tabla1[[#This Row],[Pedido]]*Tabla1[[#This Row],[PVC ]]</f>
        <v>0</v>
      </c>
      <c r="J419" s="26">
        <v>0.21</v>
      </c>
      <c r="K419" s="63"/>
      <c r="L419" s="28" t="s">
        <v>17</v>
      </c>
      <c r="M419" s="53">
        <v>35208.095999999998</v>
      </c>
      <c r="N419" s="64" t="str">
        <f>+IF(Tabla1[[#This Row],[F PMPI]]="SÍ","No","Sí")</f>
        <v>Sí</v>
      </c>
      <c r="O419" s="65">
        <f>+Tabla1[[#This Row],[PVL]]*1.055</f>
        <v>37144.541279999998</v>
      </c>
      <c r="P419" s="65">
        <f>+Tabla1[[#This Row],[PVL]]*1.43</f>
        <v>50347.577279999998</v>
      </c>
      <c r="Q419" s="66" t="str">
        <f>+HYPERLINK(Tabla1[[#This Row],[PAG]])</f>
        <v>https://todomusica.com.ar/productos-sin-categorias-de-netsuite/176-j8104-4m.html</v>
      </c>
      <c r="R419" s="67"/>
      <c r="S419" s="68"/>
      <c r="T419" s="69"/>
      <c r="U419" s="69"/>
      <c r="V419" s="69"/>
      <c r="W419" s="69"/>
      <c r="X419" s="69"/>
      <c r="Y419" s="35"/>
      <c r="Z419" s="35" t="s">
        <v>24525</v>
      </c>
      <c r="AA419" s="36">
        <v>1</v>
      </c>
      <c r="AB419" s="35" t="s">
        <v>27</v>
      </c>
      <c r="AC419" s="35" t="str">
        <f>+IF(Tabla1[[#This Row],[STK]]="no","Sin STK", "STK disponible")</f>
        <v>Sin STK</v>
      </c>
      <c r="AD419" s="35">
        <f>+I419*J419</f>
        <v>0</v>
      </c>
      <c r="AE419" s="35">
        <f>+I419*K419</f>
        <v>0</v>
      </c>
      <c r="AF419" s="36">
        <f>IF(Tabla1[[#This Row],[ref pack]]=1,Tabla1[[#This Row],[Pedido]],LCM(Tabla1[[#This Row],[MC VIEJO]],Tabla1[[#This Row],[Pedido]]))</f>
        <v>1</v>
      </c>
      <c r="AG419" s="36">
        <f>+VLOOKUP(Tabla1[[#This Row],[Artículo]],'.'!$B$2:$D$11481,3,)</f>
        <v>1</v>
      </c>
      <c r="AH419" s="37" t="str">
        <f>+IFERROR(SEARCH("pack",Tabla1[[#This Row],[PACK]]),"")</f>
        <v/>
      </c>
    </row>
    <row r="420" spans="1:34" ht="24" customHeight="1" x14ac:dyDescent="0.2">
      <c r="A420" s="50" t="s">
        <v>786</v>
      </c>
      <c r="B420" s="60" t="s">
        <v>887</v>
      </c>
      <c r="C420" s="61" t="s">
        <v>888</v>
      </c>
      <c r="D420" s="52" t="s">
        <v>27</v>
      </c>
      <c r="E420" s="53">
        <v>3257.09</v>
      </c>
      <c r="F420" s="23" t="str">
        <f>+IFERROR(VLOOKUP(Tabla1[[#This Row],[Artículo]],'..'!$B$2:$D$569000,3,),"")</f>
        <v/>
      </c>
      <c r="G420" s="24" t="str">
        <f>IF(H420=AF420,"", "Error MC")</f>
        <v>Error MC</v>
      </c>
      <c r="H420" s="62"/>
      <c r="I420" s="54">
        <f>+Tabla1[[#This Row],[MC]]*Tabla1[[#This Row],[Pedido]]*Tabla1[[#This Row],[PVC ]]</f>
        <v>0</v>
      </c>
      <c r="J420" s="26">
        <v>0.21</v>
      </c>
      <c r="K420" s="63"/>
      <c r="L420" s="28" t="s">
        <v>17</v>
      </c>
      <c r="M420" s="53">
        <v>5714.5640000000003</v>
      </c>
      <c r="N420" s="64" t="str">
        <f>+IF(Tabla1[[#This Row],[F PMPI]]="SÍ","No","Sí")</f>
        <v>Sí</v>
      </c>
      <c r="O420" s="65">
        <f>+Tabla1[[#This Row],[PVL]]*1.055</f>
        <v>6028.8650200000002</v>
      </c>
      <c r="P420" s="65">
        <f>+Tabla1[[#This Row],[PVL]]*1.43</f>
        <v>8171.8265200000005</v>
      </c>
      <c r="Q420" s="66" t="str">
        <f>+HYPERLINK(Tabla1[[#This Row],[PAG]])</f>
        <v>https://todomusica.com.ar/cuerdas-sueltas/8382-j811-1-2m.html</v>
      </c>
      <c r="R420" s="67"/>
      <c r="S420" s="68"/>
      <c r="T420" s="69"/>
      <c r="U420" s="69"/>
      <c r="V420" s="69"/>
      <c r="W420" s="69"/>
      <c r="X420" s="69"/>
      <c r="Y420" s="35"/>
      <c r="Z420" s="35" t="s">
        <v>24526</v>
      </c>
      <c r="AA420" s="36">
        <v>1</v>
      </c>
      <c r="AB420" s="35" t="s">
        <v>27</v>
      </c>
      <c r="AC420" s="35" t="str">
        <f>+IF(Tabla1[[#This Row],[STK]]="no","Sin STK", "STK disponible")</f>
        <v>Sin STK</v>
      </c>
      <c r="AD420" s="35">
        <f>+I420*J420</f>
        <v>0</v>
      </c>
      <c r="AE420" s="35">
        <f>+I420*K420</f>
        <v>0</v>
      </c>
      <c r="AF420" s="36">
        <f>IF(Tabla1[[#This Row],[ref pack]]=1,Tabla1[[#This Row],[Pedido]],LCM(Tabla1[[#This Row],[MC VIEJO]],Tabla1[[#This Row],[Pedido]]))</f>
        <v>1</v>
      </c>
      <c r="AG420" s="36">
        <f>+VLOOKUP(Tabla1[[#This Row],[Artículo]],'.'!$B$2:$D$11481,3,)</f>
        <v>1</v>
      </c>
      <c r="AH420" s="37" t="str">
        <f>+IFERROR(SEARCH("pack",Tabla1[[#This Row],[PACK]]),"")</f>
        <v/>
      </c>
    </row>
    <row r="421" spans="1:34" ht="24" customHeight="1" x14ac:dyDescent="0.2">
      <c r="A421" s="50" t="s">
        <v>786</v>
      </c>
      <c r="B421" s="60" t="s">
        <v>889</v>
      </c>
      <c r="C421" s="61" t="s">
        <v>890</v>
      </c>
      <c r="D421" s="52" t="s">
        <v>27</v>
      </c>
      <c r="E421" s="53">
        <v>3257.09</v>
      </c>
      <c r="F421" s="23" t="str">
        <f>+IFERROR(VLOOKUP(Tabla1[[#This Row],[Artículo]],'..'!$B$2:$D$569000,3,),"")</f>
        <v/>
      </c>
      <c r="G421" s="24" t="str">
        <f>IF(H421=AF421,"", "Error MC")</f>
        <v>Error MC</v>
      </c>
      <c r="H421" s="62"/>
      <c r="I421" s="54">
        <f>+Tabla1[[#This Row],[MC]]*Tabla1[[#This Row],[Pedido]]*Tabla1[[#This Row],[PVC ]]</f>
        <v>0</v>
      </c>
      <c r="J421" s="26">
        <v>0.21</v>
      </c>
      <c r="K421" s="63"/>
      <c r="L421" s="28" t="s">
        <v>17</v>
      </c>
      <c r="M421" s="53">
        <v>5714.5640000000003</v>
      </c>
      <c r="N421" s="64" t="str">
        <f>+IF(Tabla1[[#This Row],[F PMPI]]="SÍ","No","Sí")</f>
        <v>Sí</v>
      </c>
      <c r="O421" s="65">
        <f>+Tabla1[[#This Row],[PVL]]*1.055</f>
        <v>6028.8650200000002</v>
      </c>
      <c r="P421" s="65">
        <f>+Tabla1[[#This Row],[PVL]]*1.43</f>
        <v>8171.8265200000005</v>
      </c>
      <c r="Q421" s="66" t="str">
        <f>+HYPERLINK(Tabla1[[#This Row],[PAG]])</f>
        <v>https://todomusica.com.ar/cuerdas-sueltas/8383-j811-3-4m.html</v>
      </c>
      <c r="R421" s="67"/>
      <c r="S421" s="68"/>
      <c r="T421" s="69"/>
      <c r="U421" s="69"/>
      <c r="V421" s="69"/>
      <c r="W421" s="69"/>
      <c r="X421" s="69"/>
      <c r="Y421" s="35"/>
      <c r="Z421" s="35" t="s">
        <v>24527</v>
      </c>
      <c r="AA421" s="36">
        <v>1</v>
      </c>
      <c r="AB421" s="35" t="s">
        <v>27</v>
      </c>
      <c r="AC421" s="35" t="str">
        <f>+IF(Tabla1[[#This Row],[STK]]="no","Sin STK", "STK disponible")</f>
        <v>Sin STK</v>
      </c>
      <c r="AD421" s="35">
        <f>+I421*J421</f>
        <v>0</v>
      </c>
      <c r="AE421" s="35">
        <f>+I421*K421</f>
        <v>0</v>
      </c>
      <c r="AF421" s="36">
        <f>IF(Tabla1[[#This Row],[ref pack]]=1,Tabla1[[#This Row],[Pedido]],LCM(Tabla1[[#This Row],[MC VIEJO]],Tabla1[[#This Row],[Pedido]]))</f>
        <v>1</v>
      </c>
      <c r="AG421" s="36">
        <f>+VLOOKUP(Tabla1[[#This Row],[Artículo]],'.'!$B$2:$D$11481,3,)</f>
        <v>1</v>
      </c>
      <c r="AH421" s="37" t="str">
        <f>+IFERROR(SEARCH("pack",Tabla1[[#This Row],[PACK]]),"")</f>
        <v/>
      </c>
    </row>
    <row r="422" spans="1:34" ht="24" customHeight="1" x14ac:dyDescent="0.2">
      <c r="A422" s="50" t="s">
        <v>786</v>
      </c>
      <c r="B422" s="60" t="s">
        <v>891</v>
      </c>
      <c r="C422" s="61" t="s">
        <v>892</v>
      </c>
      <c r="D422" s="52" t="s">
        <v>27</v>
      </c>
      <c r="E422" s="53">
        <v>3257.09</v>
      </c>
      <c r="F422" s="23" t="str">
        <f>+IFERROR(VLOOKUP(Tabla1[[#This Row],[Artículo]],'..'!$B$2:$D$569000,3,),"")</f>
        <v/>
      </c>
      <c r="G422" s="24" t="str">
        <f>IF(H422=AF422,"", "Error MC")</f>
        <v>Error MC</v>
      </c>
      <c r="H422" s="62"/>
      <c r="I422" s="54">
        <f>+Tabla1[[#This Row],[MC]]*Tabla1[[#This Row],[Pedido]]*Tabla1[[#This Row],[PVC ]]</f>
        <v>0</v>
      </c>
      <c r="J422" s="26">
        <v>0.21</v>
      </c>
      <c r="K422" s="63"/>
      <c r="L422" s="28" t="s">
        <v>17</v>
      </c>
      <c r="M422" s="53">
        <v>5714.5640000000003</v>
      </c>
      <c r="N422" s="64" t="str">
        <f>+IF(Tabla1[[#This Row],[F PMPI]]="SÍ","No","Sí")</f>
        <v>Sí</v>
      </c>
      <c r="O422" s="65">
        <f>+Tabla1[[#This Row],[PVL]]*1.055</f>
        <v>6028.8650200000002</v>
      </c>
      <c r="P422" s="65">
        <f>+Tabla1[[#This Row],[PVL]]*1.43</f>
        <v>8171.8265200000005</v>
      </c>
      <c r="Q422" s="66" t="str">
        <f>+HYPERLINK(Tabla1[[#This Row],[PAG]])</f>
        <v>https://todomusica.com.ar/productos-sin-categorias-de-netsuite/8384-j811-4-4l.html</v>
      </c>
      <c r="R422" s="67"/>
      <c r="S422" s="68"/>
      <c r="T422" s="69"/>
      <c r="U422" s="69"/>
      <c r="V422" s="69"/>
      <c r="W422" s="69"/>
      <c r="X422" s="69"/>
      <c r="Y422" s="35"/>
      <c r="Z422" s="35" t="s">
        <v>24528</v>
      </c>
      <c r="AA422" s="36">
        <v>1</v>
      </c>
      <c r="AB422" s="35" t="s">
        <v>27</v>
      </c>
      <c r="AC422" s="35" t="str">
        <f>+IF(Tabla1[[#This Row],[STK]]="no","Sin STK", "STK disponible")</f>
        <v>Sin STK</v>
      </c>
      <c r="AD422" s="35">
        <f>+I422*J422</f>
        <v>0</v>
      </c>
      <c r="AE422" s="35">
        <f>+I422*K422</f>
        <v>0</v>
      </c>
      <c r="AF422" s="36">
        <f>IF(Tabla1[[#This Row],[ref pack]]=1,Tabla1[[#This Row],[Pedido]],LCM(Tabla1[[#This Row],[MC VIEJO]],Tabla1[[#This Row],[Pedido]]))</f>
        <v>1</v>
      </c>
      <c r="AG422" s="36">
        <f>+VLOOKUP(Tabla1[[#This Row],[Artículo]],'.'!$B$2:$D$11481,3,)</f>
        <v>1</v>
      </c>
      <c r="AH422" s="37" t="str">
        <f>+IFERROR(SEARCH("pack",Tabla1[[#This Row],[PACK]]),"")</f>
        <v/>
      </c>
    </row>
    <row r="423" spans="1:34" ht="24" customHeight="1" x14ac:dyDescent="0.2">
      <c r="A423" s="50" t="s">
        <v>786</v>
      </c>
      <c r="B423" s="60" t="s">
        <v>893</v>
      </c>
      <c r="C423" s="61" t="s">
        <v>894</v>
      </c>
      <c r="D423" s="52" t="s">
        <v>27</v>
      </c>
      <c r="E423" s="53">
        <v>3257.09</v>
      </c>
      <c r="F423" s="23" t="str">
        <f>+IFERROR(VLOOKUP(Tabla1[[#This Row],[Artículo]],'..'!$B$2:$D$569000,3,),"")</f>
        <v/>
      </c>
      <c r="G423" s="24" t="str">
        <f>IF(H423=AF423,"", "Error MC")</f>
        <v>Error MC</v>
      </c>
      <c r="H423" s="62"/>
      <c r="I423" s="54">
        <f>+Tabla1[[#This Row],[MC]]*Tabla1[[#This Row],[Pedido]]*Tabla1[[#This Row],[PVC ]]</f>
        <v>0</v>
      </c>
      <c r="J423" s="26">
        <v>0.21</v>
      </c>
      <c r="K423" s="63"/>
      <c r="L423" s="28" t="s">
        <v>17</v>
      </c>
      <c r="M423" s="53">
        <v>5714.5640000000003</v>
      </c>
      <c r="N423" s="64" t="str">
        <f>+IF(Tabla1[[#This Row],[F PMPI]]="SÍ","No","Sí")</f>
        <v>Sí</v>
      </c>
      <c r="O423" s="65">
        <f>+Tabla1[[#This Row],[PVL]]*1.055</f>
        <v>6028.8650200000002</v>
      </c>
      <c r="P423" s="65">
        <f>+Tabla1[[#This Row],[PVL]]*1.43</f>
        <v>8171.8265200000005</v>
      </c>
      <c r="Q423" s="66" t="str">
        <f>+HYPERLINK(Tabla1[[#This Row],[PAG]])</f>
        <v>https://todomusica.com.ar/productos-sin-categorias-de-netsuite/3575-j8114-4m.html</v>
      </c>
      <c r="R423" s="67"/>
      <c r="S423" s="68"/>
      <c r="T423" s="69"/>
      <c r="U423" s="69"/>
      <c r="V423" s="69"/>
      <c r="W423" s="69"/>
      <c r="X423" s="69"/>
      <c r="Y423" s="35"/>
      <c r="Z423" s="35" t="s">
        <v>24529</v>
      </c>
      <c r="AA423" s="36">
        <v>1</v>
      </c>
      <c r="AB423" s="35" t="s">
        <v>27</v>
      </c>
      <c r="AC423" s="35" t="str">
        <f>+IF(Tabla1[[#This Row],[STK]]="no","Sin STK", "STK disponible")</f>
        <v>Sin STK</v>
      </c>
      <c r="AD423" s="35">
        <f>+I423*J423</f>
        <v>0</v>
      </c>
      <c r="AE423" s="35">
        <f>+I423*K423</f>
        <v>0</v>
      </c>
      <c r="AF423" s="36">
        <f>IF(Tabla1[[#This Row],[ref pack]]=1,Tabla1[[#This Row],[Pedido]],LCM(Tabla1[[#This Row],[MC VIEJO]],Tabla1[[#This Row],[Pedido]]))</f>
        <v>1</v>
      </c>
      <c r="AG423" s="36">
        <f>+VLOOKUP(Tabla1[[#This Row],[Artículo]],'.'!$B$2:$D$11481,3,)</f>
        <v>1</v>
      </c>
      <c r="AH423" s="37" t="str">
        <f>+IFERROR(SEARCH("pack",Tabla1[[#This Row],[PACK]]),"")</f>
        <v/>
      </c>
    </row>
    <row r="424" spans="1:34" ht="24" customHeight="1" x14ac:dyDescent="0.2">
      <c r="A424" s="50" t="s">
        <v>786</v>
      </c>
      <c r="B424" s="60" t="s">
        <v>895</v>
      </c>
      <c r="C424" s="61" t="s">
        <v>896</v>
      </c>
      <c r="D424" s="52" t="s">
        <v>9842</v>
      </c>
      <c r="E424" s="53">
        <v>5355.68</v>
      </c>
      <c r="F424" s="23" t="str">
        <f>+IFERROR(VLOOKUP(Tabla1[[#This Row],[Artículo]],'..'!$B$2:$D$569000,3,),"")</f>
        <v/>
      </c>
      <c r="G424" s="24" t="str">
        <f>IF(H424=AF424,"", "Error MC")</f>
        <v>Error MC</v>
      </c>
      <c r="H424" s="62"/>
      <c r="I424" s="54">
        <f>+Tabla1[[#This Row],[MC]]*Tabla1[[#This Row],[Pedido]]*Tabla1[[#This Row],[PVC ]]</f>
        <v>0</v>
      </c>
      <c r="J424" s="26">
        <v>0.21</v>
      </c>
      <c r="K424" s="63"/>
      <c r="L424" s="28" t="s">
        <v>17</v>
      </c>
      <c r="M424" s="53">
        <v>9396.5450000000001</v>
      </c>
      <c r="N424" s="64" t="str">
        <f>+IF(Tabla1[[#This Row],[F PMPI]]="SÍ","No","Sí")</f>
        <v>Sí</v>
      </c>
      <c r="O424" s="65">
        <f>+Tabla1[[#This Row],[PVL]]*1.055</f>
        <v>9913.3549750000002</v>
      </c>
      <c r="P424" s="65">
        <f>+Tabla1[[#This Row],[PVL]]*1.43</f>
        <v>13437.05935</v>
      </c>
      <c r="Q424" s="66" t="str">
        <f>+HYPERLINK(Tabla1[[#This Row],[PAG]])</f>
        <v>https://todomusica.com.ar/cuerdas-sueltas/8385-j812-3-4m.html</v>
      </c>
      <c r="R424" s="67"/>
      <c r="S424" s="68"/>
      <c r="T424" s="69"/>
      <c r="U424" s="69"/>
      <c r="V424" s="69"/>
      <c r="W424" s="69"/>
      <c r="X424" s="69"/>
      <c r="Y424" s="35"/>
      <c r="Z424" s="35" t="s">
        <v>24530</v>
      </c>
      <c r="AA424" s="36">
        <v>1</v>
      </c>
      <c r="AB424" s="35" t="s">
        <v>27</v>
      </c>
      <c r="AC424" s="35" t="str">
        <f>+IF(Tabla1[[#This Row],[STK]]="no","Sin STK", "STK disponible")</f>
        <v>STK disponible</v>
      </c>
      <c r="AD424" s="35">
        <f>+I424*J424</f>
        <v>0</v>
      </c>
      <c r="AE424" s="35">
        <f>+I424*K424</f>
        <v>0</v>
      </c>
      <c r="AF424" s="36">
        <f>IF(Tabla1[[#This Row],[ref pack]]=1,Tabla1[[#This Row],[Pedido]],LCM(Tabla1[[#This Row],[MC VIEJO]],Tabla1[[#This Row],[Pedido]]))</f>
        <v>1</v>
      </c>
      <c r="AG424" s="36">
        <f>+VLOOKUP(Tabla1[[#This Row],[Artículo]],'.'!$B$2:$D$11481,3,)</f>
        <v>1</v>
      </c>
      <c r="AH424" s="37" t="str">
        <f>+IFERROR(SEARCH("pack",Tabla1[[#This Row],[PACK]]),"")</f>
        <v/>
      </c>
    </row>
    <row r="425" spans="1:34" ht="24" customHeight="1" x14ac:dyDescent="0.2">
      <c r="A425" s="50" t="s">
        <v>786</v>
      </c>
      <c r="B425" s="60" t="s">
        <v>897</v>
      </c>
      <c r="C425" s="61" t="s">
        <v>898</v>
      </c>
      <c r="D425" s="52" t="s">
        <v>27</v>
      </c>
      <c r="E425" s="53">
        <v>5355.68</v>
      </c>
      <c r="F425" s="23" t="str">
        <f>+IFERROR(VLOOKUP(Tabla1[[#This Row],[Artículo]],'..'!$B$2:$D$569000,3,),"")</f>
        <v/>
      </c>
      <c r="G425" s="24" t="str">
        <f>IF(H425=AF425,"", "Error MC")</f>
        <v>Error MC</v>
      </c>
      <c r="H425" s="62"/>
      <c r="I425" s="54">
        <f>+Tabla1[[#This Row],[MC]]*Tabla1[[#This Row],[Pedido]]*Tabla1[[#This Row],[PVC ]]</f>
        <v>0</v>
      </c>
      <c r="J425" s="26">
        <v>0.21</v>
      </c>
      <c r="K425" s="63"/>
      <c r="L425" s="28" t="s">
        <v>17</v>
      </c>
      <c r="M425" s="53">
        <v>9396.5450000000001</v>
      </c>
      <c r="N425" s="64" t="str">
        <f>+IF(Tabla1[[#This Row],[F PMPI]]="SÍ","No","Sí")</f>
        <v>Sí</v>
      </c>
      <c r="O425" s="65">
        <f>+Tabla1[[#This Row],[PVL]]*1.055</f>
        <v>9913.3549750000002</v>
      </c>
      <c r="P425" s="65">
        <f>+Tabla1[[#This Row],[PVL]]*1.43</f>
        <v>13437.05935</v>
      </c>
      <c r="Q425" s="66" t="str">
        <f>+HYPERLINK(Tabla1[[#This Row],[PAG]])</f>
        <v>https://todomusica.com.ar/productos-sin-categorias-de-netsuite/4702-404.html</v>
      </c>
      <c r="R425" s="67"/>
      <c r="S425" s="68"/>
      <c r="T425" s="69"/>
      <c r="U425" s="69"/>
      <c r="V425" s="69"/>
      <c r="W425" s="69"/>
      <c r="X425" s="69"/>
      <c r="Y425" s="35"/>
      <c r="Z425" s="35" t="s">
        <v>24531</v>
      </c>
      <c r="AA425" s="36">
        <v>1</v>
      </c>
      <c r="AB425" s="35" t="s">
        <v>27</v>
      </c>
      <c r="AC425" s="35" t="str">
        <f>+IF(Tabla1[[#This Row],[STK]]="no","Sin STK", "STK disponible")</f>
        <v>Sin STK</v>
      </c>
      <c r="AD425" s="35">
        <f>+I425*J425</f>
        <v>0</v>
      </c>
      <c r="AE425" s="35">
        <f>+I425*K425</f>
        <v>0</v>
      </c>
      <c r="AF425" s="36">
        <f>IF(Tabla1[[#This Row],[ref pack]]=1,Tabla1[[#This Row],[Pedido]],LCM(Tabla1[[#This Row],[MC VIEJO]],Tabla1[[#This Row],[Pedido]]))</f>
        <v>1</v>
      </c>
      <c r="AG425" s="36">
        <f>+VLOOKUP(Tabla1[[#This Row],[Artículo]],'.'!$B$2:$D$11481,3,)</f>
        <v>1</v>
      </c>
      <c r="AH425" s="37" t="str">
        <f>+IFERROR(SEARCH("pack",Tabla1[[#This Row],[PACK]]),"")</f>
        <v/>
      </c>
    </row>
    <row r="426" spans="1:34" ht="24" customHeight="1" x14ac:dyDescent="0.2">
      <c r="A426" s="50" t="s">
        <v>786</v>
      </c>
      <c r="B426" s="60" t="s">
        <v>899</v>
      </c>
      <c r="C426" s="61" t="s">
        <v>900</v>
      </c>
      <c r="D426" s="52" t="s">
        <v>27</v>
      </c>
      <c r="E426" s="53">
        <v>5749.14</v>
      </c>
      <c r="F426" s="23" t="str">
        <f>+IFERROR(VLOOKUP(Tabla1[[#This Row],[Artículo]],'..'!$B$2:$D$569000,3,),"")</f>
        <v/>
      </c>
      <c r="G426" s="24" t="str">
        <f>IF(H426=AF426,"", "Error MC")</f>
        <v>Error MC</v>
      </c>
      <c r="H426" s="62"/>
      <c r="I426" s="54">
        <f>+Tabla1[[#This Row],[MC]]*Tabla1[[#This Row],[Pedido]]*Tabla1[[#This Row],[PVC ]]</f>
        <v>0</v>
      </c>
      <c r="J426" s="26">
        <v>0.21</v>
      </c>
      <c r="K426" s="63"/>
      <c r="L426" s="28" t="s">
        <v>17</v>
      </c>
      <c r="M426" s="53">
        <v>10086.862999999999</v>
      </c>
      <c r="N426" s="64" t="str">
        <f>+IF(Tabla1[[#This Row],[F PMPI]]="SÍ","No","Sí")</f>
        <v>Sí</v>
      </c>
      <c r="O426" s="65">
        <f>+Tabla1[[#This Row],[PVL]]*1.055</f>
        <v>10641.640464999999</v>
      </c>
      <c r="P426" s="65">
        <f>+Tabla1[[#This Row],[PVL]]*1.43</f>
        <v>14424.214089999998</v>
      </c>
      <c r="Q426" s="66" t="str">
        <f>+HYPERLINK(Tabla1[[#This Row],[PAG]])</f>
        <v>https://todomusica.com.ar/productos-sin-categorias-de-netsuite/1859-j8134-4m.html</v>
      </c>
      <c r="R426" s="67"/>
      <c r="S426" s="68"/>
      <c r="T426" s="69"/>
      <c r="U426" s="69"/>
      <c r="V426" s="69"/>
      <c r="W426" s="69"/>
      <c r="X426" s="69"/>
      <c r="Y426" s="35"/>
      <c r="Z426" s="35" t="s">
        <v>24532</v>
      </c>
      <c r="AA426" s="36">
        <v>1</v>
      </c>
      <c r="AB426" s="35" t="s">
        <v>27</v>
      </c>
      <c r="AC426" s="35" t="str">
        <f>+IF(Tabla1[[#This Row],[STK]]="no","Sin STK", "STK disponible")</f>
        <v>Sin STK</v>
      </c>
      <c r="AD426" s="35">
        <f>+I426*J426</f>
        <v>0</v>
      </c>
      <c r="AE426" s="35">
        <f>+I426*K426</f>
        <v>0</v>
      </c>
      <c r="AF426" s="36">
        <f>IF(Tabla1[[#This Row],[ref pack]]=1,Tabla1[[#This Row],[Pedido]],LCM(Tabla1[[#This Row],[MC VIEJO]],Tabla1[[#This Row],[Pedido]]))</f>
        <v>1</v>
      </c>
      <c r="AG426" s="36">
        <f>+VLOOKUP(Tabla1[[#This Row],[Artículo]],'.'!$B$2:$D$11481,3,)</f>
        <v>1</v>
      </c>
      <c r="AH426" s="37" t="str">
        <f>+IFERROR(SEARCH("pack",Tabla1[[#This Row],[PACK]]),"")</f>
        <v/>
      </c>
    </row>
    <row r="427" spans="1:34" ht="24" customHeight="1" x14ac:dyDescent="0.2">
      <c r="A427" s="50" t="s">
        <v>786</v>
      </c>
      <c r="B427" s="60" t="s">
        <v>901</v>
      </c>
      <c r="C427" s="61" t="s">
        <v>902</v>
      </c>
      <c r="D427" s="52" t="s">
        <v>27</v>
      </c>
      <c r="E427" s="53">
        <v>6011.48</v>
      </c>
      <c r="F427" s="23" t="str">
        <f>+IFERROR(VLOOKUP(Tabla1[[#This Row],[Artículo]],'..'!$B$2:$D$569000,3,),"")</f>
        <v/>
      </c>
      <c r="G427" s="24" t="str">
        <f>IF(H427=AF427,"", "Error MC")</f>
        <v>Error MC</v>
      </c>
      <c r="H427" s="62"/>
      <c r="I427" s="54">
        <f>+Tabla1[[#This Row],[MC]]*Tabla1[[#This Row],[Pedido]]*Tabla1[[#This Row],[PVC ]]</f>
        <v>0</v>
      </c>
      <c r="J427" s="26">
        <v>0.21</v>
      </c>
      <c r="K427" s="63"/>
      <c r="L427" s="28" t="s">
        <v>17</v>
      </c>
      <c r="M427" s="53">
        <v>10547.147000000001</v>
      </c>
      <c r="N427" s="64" t="str">
        <f>+IF(Tabla1[[#This Row],[F PMPI]]="SÍ","No","Sí")</f>
        <v>Sí</v>
      </c>
      <c r="O427" s="65">
        <f>+Tabla1[[#This Row],[PVL]]*1.055</f>
        <v>11127.240084999999</v>
      </c>
      <c r="P427" s="65">
        <f>+Tabla1[[#This Row],[PVL]]*1.43</f>
        <v>15082.42021</v>
      </c>
      <c r="Q427" s="66" t="str">
        <f>+HYPERLINK(Tabla1[[#This Row],[PAG]])</f>
        <v>https://todomusica.com.ar/productos-sin-categorias-de-netsuite/1860-j8144-4m.html</v>
      </c>
      <c r="R427" s="67"/>
      <c r="S427" s="68"/>
      <c r="T427" s="69"/>
      <c r="U427" s="69"/>
      <c r="V427" s="69"/>
      <c r="W427" s="69"/>
      <c r="X427" s="69"/>
      <c r="Y427" s="35"/>
      <c r="Z427" s="35" t="s">
        <v>24533</v>
      </c>
      <c r="AA427" s="36">
        <v>1</v>
      </c>
      <c r="AB427" s="35" t="s">
        <v>27</v>
      </c>
      <c r="AC427" s="35" t="str">
        <f>+IF(Tabla1[[#This Row],[STK]]="no","Sin STK", "STK disponible")</f>
        <v>Sin STK</v>
      </c>
      <c r="AD427" s="35">
        <f>+I427*J427</f>
        <v>0</v>
      </c>
      <c r="AE427" s="35">
        <f>+I427*K427</f>
        <v>0</v>
      </c>
      <c r="AF427" s="36">
        <f>IF(Tabla1[[#This Row],[ref pack]]=1,Tabla1[[#This Row],[Pedido]],LCM(Tabla1[[#This Row],[MC VIEJO]],Tabla1[[#This Row],[Pedido]]))</f>
        <v>1</v>
      </c>
      <c r="AG427" s="36">
        <f>+VLOOKUP(Tabla1[[#This Row],[Artículo]],'.'!$B$2:$D$11481,3,)</f>
        <v>1</v>
      </c>
      <c r="AH427" s="37" t="str">
        <f>+IFERROR(SEARCH("pack",Tabla1[[#This Row],[PACK]]),"")</f>
        <v/>
      </c>
    </row>
    <row r="428" spans="1:34" ht="24" customHeight="1" x14ac:dyDescent="0.2">
      <c r="A428" s="50" t="s">
        <v>786</v>
      </c>
      <c r="B428" s="60" t="s">
        <v>903</v>
      </c>
      <c r="C428" s="61" t="s">
        <v>904</v>
      </c>
      <c r="D428" s="52" t="s">
        <v>27</v>
      </c>
      <c r="E428" s="53">
        <v>31193.94</v>
      </c>
      <c r="F428" s="23" t="str">
        <f>+IFERROR(VLOOKUP(Tabla1[[#This Row],[Artículo]],'..'!$B$2:$D$569000,3,),"")</f>
        <v/>
      </c>
      <c r="G428" s="24" t="str">
        <f>IF(H428=AF428,"", "Error MC")</f>
        <v>Error MC</v>
      </c>
      <c r="H428" s="62"/>
      <c r="I428" s="54">
        <f>+Tabla1[[#This Row],[MC]]*Tabla1[[#This Row],[Pedido]]*Tabla1[[#This Row],[PVC ]]</f>
        <v>0</v>
      </c>
      <c r="J428" s="26">
        <v>0.21</v>
      </c>
      <c r="K428" s="63"/>
      <c r="L428" s="28" t="s">
        <v>17</v>
      </c>
      <c r="M428" s="53">
        <v>54729.764000000003</v>
      </c>
      <c r="N428" s="64" t="str">
        <f>+IF(Tabla1[[#This Row],[F PMPI]]="SÍ","No","Sí")</f>
        <v>Sí</v>
      </c>
      <c r="O428" s="65">
        <f>+Tabla1[[#This Row],[PVL]]*1.055</f>
        <v>57739.901019999998</v>
      </c>
      <c r="P428" s="65">
        <f>+Tabla1[[#This Row],[PVL]]*1.43</f>
        <v>78263.562520000007</v>
      </c>
      <c r="Q428" s="66" t="str">
        <f>+HYPERLINK(Tabla1[[#This Row],[PAG]])</f>
        <v>https://todomusica.com.ar/encordados/3576-j910lm.html</v>
      </c>
      <c r="R428" s="67"/>
      <c r="S428" s="68"/>
      <c r="T428" s="69"/>
      <c r="U428" s="69"/>
      <c r="V428" s="69"/>
      <c r="W428" s="69"/>
      <c r="X428" s="69"/>
      <c r="Y428" s="35"/>
      <c r="Z428" s="35" t="s">
        <v>24534</v>
      </c>
      <c r="AA428" s="36">
        <v>1</v>
      </c>
      <c r="AB428" s="35" t="s">
        <v>27</v>
      </c>
      <c r="AC428" s="35" t="str">
        <f>+IF(Tabla1[[#This Row],[STK]]="no","Sin STK", "STK disponible")</f>
        <v>Sin STK</v>
      </c>
      <c r="AD428" s="35">
        <f>+I428*J428</f>
        <v>0</v>
      </c>
      <c r="AE428" s="35">
        <f>+I428*K428</f>
        <v>0</v>
      </c>
      <c r="AF428" s="36">
        <f>IF(Tabla1[[#This Row],[ref pack]]=1,Tabla1[[#This Row],[Pedido]],LCM(Tabla1[[#This Row],[MC VIEJO]],Tabla1[[#This Row],[Pedido]]))</f>
        <v>1</v>
      </c>
      <c r="AG428" s="36">
        <f>+VLOOKUP(Tabla1[[#This Row],[Artículo]],'.'!$B$2:$D$11481,3,)</f>
        <v>1</v>
      </c>
      <c r="AH428" s="37" t="str">
        <f>+IFERROR(SEARCH("pack",Tabla1[[#This Row],[PACK]]),"")</f>
        <v/>
      </c>
    </row>
    <row r="429" spans="1:34" ht="24" customHeight="1" x14ac:dyDescent="0.2">
      <c r="A429" s="50" t="s">
        <v>786</v>
      </c>
      <c r="B429" s="60" t="s">
        <v>905</v>
      </c>
      <c r="C429" s="61" t="s">
        <v>906</v>
      </c>
      <c r="D429" s="52" t="s">
        <v>27</v>
      </c>
      <c r="E429" s="53">
        <v>31193.94</v>
      </c>
      <c r="F429" s="23" t="str">
        <f>+IFERROR(VLOOKUP(Tabla1[[#This Row],[Artículo]],'..'!$B$2:$D$569000,3,),"")</f>
        <v/>
      </c>
      <c r="G429" s="24" t="str">
        <f>IF(H429=AF429,"", "Error MC")</f>
        <v>Error MC</v>
      </c>
      <c r="H429" s="62"/>
      <c r="I429" s="54">
        <f>+Tabla1[[#This Row],[MC]]*Tabla1[[#This Row],[Pedido]]*Tabla1[[#This Row],[PVC ]]</f>
        <v>0</v>
      </c>
      <c r="J429" s="26">
        <v>0.21</v>
      </c>
      <c r="K429" s="63"/>
      <c r="L429" s="28" t="s">
        <v>17</v>
      </c>
      <c r="M429" s="53">
        <v>54729.764000000003</v>
      </c>
      <c r="N429" s="64" t="str">
        <f>+IF(Tabla1[[#This Row],[F PMPI]]="SÍ","No","Sí")</f>
        <v>Sí</v>
      </c>
      <c r="O429" s="65">
        <f>+Tabla1[[#This Row],[PVL]]*1.055</f>
        <v>57739.901019999998</v>
      </c>
      <c r="P429" s="65">
        <f>+Tabla1[[#This Row],[PVL]]*1.43</f>
        <v>78263.562520000007</v>
      </c>
      <c r="Q429" s="66" t="str">
        <f>+HYPERLINK(Tabla1[[#This Row],[PAG]])</f>
        <v>https://todomusica.com.ar/encordados/1404-j910mm.html</v>
      </c>
      <c r="R429" s="67"/>
      <c r="S429" s="68"/>
      <c r="T429" s="69"/>
      <c r="U429" s="69"/>
      <c r="V429" s="69"/>
      <c r="W429" s="69"/>
      <c r="X429" s="69"/>
      <c r="Y429" s="35"/>
      <c r="Z429" s="35" t="s">
        <v>24535</v>
      </c>
      <c r="AA429" s="36">
        <v>1</v>
      </c>
      <c r="AB429" s="35" t="s">
        <v>27</v>
      </c>
      <c r="AC429" s="35" t="str">
        <f>+IF(Tabla1[[#This Row],[STK]]="no","Sin STK", "STK disponible")</f>
        <v>Sin STK</v>
      </c>
      <c r="AD429" s="35">
        <f>+I429*J429</f>
        <v>0</v>
      </c>
      <c r="AE429" s="35">
        <f>+I429*K429</f>
        <v>0</v>
      </c>
      <c r="AF429" s="36">
        <f>IF(Tabla1[[#This Row],[ref pack]]=1,Tabla1[[#This Row],[Pedido]],LCM(Tabla1[[#This Row],[MC VIEJO]],Tabla1[[#This Row],[Pedido]]))</f>
        <v>1</v>
      </c>
      <c r="AG429" s="36">
        <f>+VLOOKUP(Tabla1[[#This Row],[Artículo]],'.'!$B$2:$D$11481,3,)</f>
        <v>1</v>
      </c>
      <c r="AH429" s="37" t="str">
        <f>+IFERROR(SEARCH("pack",Tabla1[[#This Row],[PACK]]),"")</f>
        <v/>
      </c>
    </row>
    <row r="430" spans="1:34" ht="24" customHeight="1" x14ac:dyDescent="0.2">
      <c r="A430" s="50" t="s">
        <v>786</v>
      </c>
      <c r="B430" s="60" t="s">
        <v>907</v>
      </c>
      <c r="C430" s="61" t="s">
        <v>908</v>
      </c>
      <c r="D430" s="52" t="s">
        <v>27</v>
      </c>
      <c r="E430" s="53">
        <v>31193.94</v>
      </c>
      <c r="F430" s="23" t="str">
        <f>+IFERROR(VLOOKUP(Tabla1[[#This Row],[Artículo]],'..'!$B$2:$D$569000,3,),"")</f>
        <v/>
      </c>
      <c r="G430" s="24" t="str">
        <f>IF(H430=AF430,"", "Error MC")</f>
        <v>Error MC</v>
      </c>
      <c r="H430" s="62"/>
      <c r="I430" s="54">
        <f>+Tabla1[[#This Row],[MC]]*Tabla1[[#This Row],[Pedido]]*Tabla1[[#This Row],[PVC ]]</f>
        <v>0</v>
      </c>
      <c r="J430" s="26">
        <v>0.21</v>
      </c>
      <c r="K430" s="63"/>
      <c r="L430" s="28" t="s">
        <v>17</v>
      </c>
      <c r="M430" s="53">
        <v>54729.764000000003</v>
      </c>
      <c r="N430" s="64" t="str">
        <f>+IF(Tabla1[[#This Row],[F PMPI]]="SÍ","No","Sí")</f>
        <v>Sí</v>
      </c>
      <c r="O430" s="65">
        <f>+Tabla1[[#This Row],[PVL]]*1.055</f>
        <v>57739.901019999998</v>
      </c>
      <c r="P430" s="65">
        <f>+Tabla1[[#This Row],[PVL]]*1.43</f>
        <v>78263.562520000007</v>
      </c>
      <c r="Q430" s="66" t="str">
        <f>+HYPERLINK(Tabla1[[#This Row],[PAG]])</f>
        <v>https://todomusica.com.ar/encordados/9788-encordado-p-viola-prelude-escala-corta-13-14-t-medi.html</v>
      </c>
      <c r="R430" s="67"/>
      <c r="S430" s="68"/>
      <c r="T430" s="69"/>
      <c r="U430" s="69"/>
      <c r="V430" s="69"/>
      <c r="W430" s="69"/>
      <c r="X430" s="69"/>
      <c r="Y430" s="35"/>
      <c r="Z430" s="35" t="s">
        <v>24536</v>
      </c>
      <c r="AA430" s="36">
        <v>1</v>
      </c>
      <c r="AB430" s="35" t="s">
        <v>27</v>
      </c>
      <c r="AC430" s="35" t="str">
        <f>+IF(Tabla1[[#This Row],[STK]]="no","Sin STK", "STK disponible")</f>
        <v>Sin STK</v>
      </c>
      <c r="AD430" s="35">
        <f>+I430*J430</f>
        <v>0</v>
      </c>
      <c r="AE430" s="35">
        <f>+I430*K430</f>
        <v>0</v>
      </c>
      <c r="AF430" s="36">
        <f>IF(Tabla1[[#This Row],[ref pack]]=1,Tabla1[[#This Row],[Pedido]],LCM(Tabla1[[#This Row],[MC VIEJO]],Tabla1[[#This Row],[Pedido]]))</f>
        <v>1</v>
      </c>
      <c r="AG430" s="36">
        <f>+VLOOKUP(Tabla1[[#This Row],[Artículo]],'.'!$B$2:$D$11481,3,)</f>
        <v>1</v>
      </c>
      <c r="AH430" s="37" t="str">
        <f>+IFERROR(SEARCH("pack",Tabla1[[#This Row],[PACK]]),"")</f>
        <v/>
      </c>
    </row>
    <row r="431" spans="1:34" ht="24" customHeight="1" x14ac:dyDescent="0.2">
      <c r="A431" s="50" t="s">
        <v>786</v>
      </c>
      <c r="B431" s="60" t="s">
        <v>909</v>
      </c>
      <c r="C431" s="61" t="s">
        <v>910</v>
      </c>
      <c r="D431" s="52" t="s">
        <v>27</v>
      </c>
      <c r="E431" s="53">
        <v>7585.37</v>
      </c>
      <c r="F431" s="23" t="str">
        <f>+IFERROR(VLOOKUP(Tabla1[[#This Row],[Artículo]],'..'!$B$2:$D$569000,3,),"")</f>
        <v/>
      </c>
      <c r="G431" s="24" t="str">
        <f>IF(H431=AF431,"", "Error MC")</f>
        <v>Error MC</v>
      </c>
      <c r="H431" s="62"/>
      <c r="I431" s="54">
        <f>+Tabla1[[#This Row],[MC]]*Tabla1[[#This Row],[Pedido]]*Tabla1[[#This Row],[PVC ]]</f>
        <v>0</v>
      </c>
      <c r="J431" s="26">
        <v>0.21</v>
      </c>
      <c r="K431" s="63"/>
      <c r="L431" s="28" t="s">
        <v>17</v>
      </c>
      <c r="M431" s="53">
        <v>13308.536</v>
      </c>
      <c r="N431" s="64" t="str">
        <f>+IF(Tabla1[[#This Row],[F PMPI]]="SÍ","No","Sí")</f>
        <v>Sí</v>
      </c>
      <c r="O431" s="65">
        <f>+Tabla1[[#This Row],[PVL]]*1.055</f>
        <v>14040.50548</v>
      </c>
      <c r="P431" s="65">
        <f>+Tabla1[[#This Row],[PVL]]*1.43</f>
        <v>19031.206480000001</v>
      </c>
      <c r="Q431" s="66" t="str">
        <f>+HYPERLINK(Tabla1[[#This Row],[PAG]])</f>
        <v>https://todomusica.com.ar/productos-sin-categorias-de-netsuite/4703-404.html</v>
      </c>
      <c r="R431" s="67"/>
      <c r="S431" s="68"/>
      <c r="T431" s="69"/>
      <c r="U431" s="69"/>
      <c r="V431" s="69"/>
      <c r="W431" s="69"/>
      <c r="X431" s="69"/>
      <c r="Y431" s="35"/>
      <c r="Z431" s="35" t="s">
        <v>24537</v>
      </c>
      <c r="AA431" s="36">
        <v>1</v>
      </c>
      <c r="AB431" s="35" t="s">
        <v>27</v>
      </c>
      <c r="AC431" s="35" t="str">
        <f>+IF(Tabla1[[#This Row],[STK]]="no","Sin STK", "STK disponible")</f>
        <v>Sin STK</v>
      </c>
      <c r="AD431" s="35">
        <f>+I431*J431</f>
        <v>0</v>
      </c>
      <c r="AE431" s="35">
        <f>+I431*K431</f>
        <v>0</v>
      </c>
      <c r="AF431" s="36">
        <f>IF(Tabla1[[#This Row],[ref pack]]=1,Tabla1[[#This Row],[Pedido]],LCM(Tabla1[[#This Row],[MC VIEJO]],Tabla1[[#This Row],[Pedido]]))</f>
        <v>1</v>
      </c>
      <c r="AG431" s="36">
        <f>+VLOOKUP(Tabla1[[#This Row],[Artículo]],'.'!$B$2:$D$11481,3,)</f>
        <v>1</v>
      </c>
      <c r="AH431" s="37" t="str">
        <f>+IFERROR(SEARCH("pack",Tabla1[[#This Row],[PACK]]),"")</f>
        <v/>
      </c>
    </row>
    <row r="432" spans="1:34" ht="24" customHeight="1" x14ac:dyDescent="0.2">
      <c r="A432" s="50" t="s">
        <v>786</v>
      </c>
      <c r="B432" s="60" t="s">
        <v>911</v>
      </c>
      <c r="C432" s="61" t="s">
        <v>912</v>
      </c>
      <c r="D432" s="52" t="s">
        <v>27</v>
      </c>
      <c r="E432" s="53">
        <v>7694.64</v>
      </c>
      <c r="F432" s="23" t="str">
        <f>+IFERROR(VLOOKUP(Tabla1[[#This Row],[Artículo]],'..'!$B$2:$D$569000,3,),"")</f>
        <v/>
      </c>
      <c r="G432" s="24" t="str">
        <f>IF(H432=AF432,"", "Error MC")</f>
        <v>Error MC</v>
      </c>
      <c r="H432" s="62"/>
      <c r="I432" s="54">
        <f>+Tabla1[[#This Row],[MC]]*Tabla1[[#This Row],[Pedido]]*Tabla1[[#This Row],[PVC ]]</f>
        <v>0</v>
      </c>
      <c r="J432" s="26">
        <v>0.21</v>
      </c>
      <c r="K432" s="63"/>
      <c r="L432" s="28" t="s">
        <v>17</v>
      </c>
      <c r="M432" s="53">
        <v>13500.248</v>
      </c>
      <c r="N432" s="64" t="str">
        <f>+IF(Tabla1[[#This Row],[F PMPI]]="SÍ","No","Sí")</f>
        <v>Sí</v>
      </c>
      <c r="O432" s="65">
        <f>+Tabla1[[#This Row],[PVL]]*1.055</f>
        <v>14242.761639999999</v>
      </c>
      <c r="P432" s="65">
        <f>+Tabla1[[#This Row],[PVL]]*1.43</f>
        <v>19305.354639999998</v>
      </c>
      <c r="Q432" s="66" t="str">
        <f>+HYPERLINK(Tabla1[[#This Row],[PAG]])</f>
        <v>https://todomusica.com.ar/productos-sin-categorias-de-netsuite/4704-404.html</v>
      </c>
      <c r="R432" s="67"/>
      <c r="S432" s="68"/>
      <c r="T432" s="69"/>
      <c r="U432" s="69"/>
      <c r="V432" s="69"/>
      <c r="W432" s="69"/>
      <c r="X432" s="69"/>
      <c r="Y432" s="35"/>
      <c r="Z432" s="35" t="s">
        <v>24538</v>
      </c>
      <c r="AA432" s="36">
        <v>1</v>
      </c>
      <c r="AB432" s="35" t="s">
        <v>27</v>
      </c>
      <c r="AC432" s="35" t="str">
        <f>+IF(Tabla1[[#This Row],[STK]]="no","Sin STK", "STK disponible")</f>
        <v>Sin STK</v>
      </c>
      <c r="AD432" s="35">
        <f>+I432*J432</f>
        <v>0</v>
      </c>
      <c r="AE432" s="35">
        <f>+I432*K432</f>
        <v>0</v>
      </c>
      <c r="AF432" s="36">
        <f>IF(Tabla1[[#This Row],[ref pack]]=1,Tabla1[[#This Row],[Pedido]],LCM(Tabla1[[#This Row],[MC VIEJO]],Tabla1[[#This Row],[Pedido]]))</f>
        <v>1</v>
      </c>
      <c r="AG432" s="36">
        <f>+VLOOKUP(Tabla1[[#This Row],[Artículo]],'.'!$B$2:$D$11481,3,)</f>
        <v>1</v>
      </c>
      <c r="AH432" s="37" t="str">
        <f>+IFERROR(SEARCH("pack",Tabla1[[#This Row],[PACK]]),"")</f>
        <v/>
      </c>
    </row>
    <row r="433" spans="1:34" ht="24" customHeight="1" x14ac:dyDescent="0.2">
      <c r="A433" s="50" t="s">
        <v>786</v>
      </c>
      <c r="B433" s="60" t="s">
        <v>913</v>
      </c>
      <c r="C433" s="61" t="s">
        <v>914</v>
      </c>
      <c r="D433" s="52" t="s">
        <v>9841</v>
      </c>
      <c r="E433" s="53">
        <v>8372.2999999999993</v>
      </c>
      <c r="F433" s="23" t="str">
        <f>+IFERROR(VLOOKUP(Tabla1[[#This Row],[Artículo]],'..'!$B$2:$D$569000,3,),"")</f>
        <v/>
      </c>
      <c r="G433" s="24" t="str">
        <f>IF(H433=AF433,"", "Error MC")</f>
        <v>Error MC</v>
      </c>
      <c r="H433" s="62"/>
      <c r="I433" s="54">
        <f>+Tabla1[[#This Row],[MC]]*Tabla1[[#This Row],[Pedido]]*Tabla1[[#This Row],[PVC ]]</f>
        <v>0</v>
      </c>
      <c r="J433" s="26">
        <v>0.21</v>
      </c>
      <c r="K433" s="63"/>
      <c r="L433" s="28" t="s">
        <v>17</v>
      </c>
      <c r="M433" s="53">
        <v>14689.206</v>
      </c>
      <c r="N433" s="64" t="str">
        <f>+IF(Tabla1[[#This Row],[F PMPI]]="SÍ","No","Sí")</f>
        <v>Sí</v>
      </c>
      <c r="O433" s="65">
        <f>+Tabla1[[#This Row],[PVL]]*1.055</f>
        <v>15497.11233</v>
      </c>
      <c r="P433" s="65">
        <f>+Tabla1[[#This Row],[PVL]]*1.43</f>
        <v>21005.564579999998</v>
      </c>
      <c r="Q433" s="66" t="str">
        <f>+HYPERLINK(Tabla1[[#This Row],[PAG]])</f>
        <v>https://todomusica.com.ar/cuerdas-sueltas/4705-404.html</v>
      </c>
      <c r="R433" s="67"/>
      <c r="S433" s="68"/>
      <c r="T433" s="69"/>
      <c r="U433" s="69"/>
      <c r="V433" s="69"/>
      <c r="W433" s="69"/>
      <c r="X433" s="69"/>
      <c r="Y433" s="35"/>
      <c r="Z433" s="35" t="s">
        <v>24539</v>
      </c>
      <c r="AA433" s="36">
        <v>1</v>
      </c>
      <c r="AB433" s="35" t="s">
        <v>27</v>
      </c>
      <c r="AC433" s="35" t="str">
        <f>+IF(Tabla1[[#This Row],[STK]]="no","Sin STK", "STK disponible")</f>
        <v>STK disponible</v>
      </c>
      <c r="AD433" s="35">
        <f>+I433*J433</f>
        <v>0</v>
      </c>
      <c r="AE433" s="35">
        <f>+I433*K433</f>
        <v>0</v>
      </c>
      <c r="AF433" s="36">
        <f>IF(Tabla1[[#This Row],[ref pack]]=1,Tabla1[[#This Row],[Pedido]],LCM(Tabla1[[#This Row],[MC VIEJO]],Tabla1[[#This Row],[Pedido]]))</f>
        <v>1</v>
      </c>
      <c r="AG433" s="36">
        <f>+VLOOKUP(Tabla1[[#This Row],[Artículo]],'.'!$B$2:$D$11481,3,)</f>
        <v>1</v>
      </c>
      <c r="AH433" s="37" t="str">
        <f>+IFERROR(SEARCH("pack",Tabla1[[#This Row],[PACK]]),"")</f>
        <v/>
      </c>
    </row>
    <row r="434" spans="1:34" ht="24" customHeight="1" x14ac:dyDescent="0.2">
      <c r="A434" s="50" t="s">
        <v>786</v>
      </c>
      <c r="B434" s="60" t="s">
        <v>915</v>
      </c>
      <c r="C434" s="61" t="s">
        <v>916</v>
      </c>
      <c r="D434" s="52" t="s">
        <v>9841</v>
      </c>
      <c r="E434" s="53">
        <v>9006.26</v>
      </c>
      <c r="F434" s="23" t="str">
        <f>+IFERROR(VLOOKUP(Tabla1[[#This Row],[Artículo]],'..'!$B$2:$D$569000,3,),"")</f>
        <v/>
      </c>
      <c r="G434" s="24" t="str">
        <f>IF(H434=AF434,"", "Error MC")</f>
        <v>Error MC</v>
      </c>
      <c r="H434" s="62"/>
      <c r="I434" s="54">
        <f>+Tabla1[[#This Row],[MC]]*Tabla1[[#This Row],[Pedido]]*Tabla1[[#This Row],[PVC ]]</f>
        <v>0</v>
      </c>
      <c r="J434" s="26">
        <v>0.21</v>
      </c>
      <c r="K434" s="63"/>
      <c r="L434" s="28" t="s">
        <v>17</v>
      </c>
      <c r="M434" s="53">
        <v>15801.486999999999</v>
      </c>
      <c r="N434" s="64" t="str">
        <f>+IF(Tabla1[[#This Row],[F PMPI]]="SÍ","No","Sí")</f>
        <v>Sí</v>
      </c>
      <c r="O434" s="65">
        <f>+Tabla1[[#This Row],[PVL]]*1.055</f>
        <v>16670.568784999999</v>
      </c>
      <c r="P434" s="65">
        <f>+Tabla1[[#This Row],[PVL]]*1.43</f>
        <v>22596.126409999997</v>
      </c>
      <c r="Q434" s="66" t="str">
        <f>+HYPERLINK(Tabla1[[#This Row],[PAG]])</f>
        <v>https://todomusica.com.ar/cuerdas-sueltas/4706-404.html</v>
      </c>
      <c r="R434" s="67"/>
      <c r="S434" s="68"/>
      <c r="T434" s="69"/>
      <c r="U434" s="69"/>
      <c r="V434" s="69"/>
      <c r="W434" s="69"/>
      <c r="X434" s="69"/>
      <c r="Y434" s="35"/>
      <c r="Z434" s="35" t="s">
        <v>24540</v>
      </c>
      <c r="AA434" s="36">
        <v>1</v>
      </c>
      <c r="AB434" s="35" t="s">
        <v>27</v>
      </c>
      <c r="AC434" s="35" t="str">
        <f>+IF(Tabla1[[#This Row],[STK]]="no","Sin STK", "STK disponible")</f>
        <v>STK disponible</v>
      </c>
      <c r="AD434" s="35">
        <f>+I434*J434</f>
        <v>0</v>
      </c>
      <c r="AE434" s="35">
        <f>+I434*K434</f>
        <v>0</v>
      </c>
      <c r="AF434" s="36">
        <f>IF(Tabla1[[#This Row],[ref pack]]=1,Tabla1[[#This Row],[Pedido]],LCM(Tabla1[[#This Row],[MC VIEJO]],Tabla1[[#This Row],[Pedido]]))</f>
        <v>1</v>
      </c>
      <c r="AG434" s="36">
        <f>+VLOOKUP(Tabla1[[#This Row],[Artículo]],'.'!$B$2:$D$11481,3,)</f>
        <v>1</v>
      </c>
      <c r="AH434" s="37" t="str">
        <f>+IFERROR(SEARCH("pack",Tabla1[[#This Row],[PACK]]),"")</f>
        <v/>
      </c>
    </row>
    <row r="435" spans="1:34" ht="24" customHeight="1" x14ac:dyDescent="0.2">
      <c r="A435" s="50" t="s">
        <v>786</v>
      </c>
      <c r="B435" s="60" t="s">
        <v>917</v>
      </c>
      <c r="C435" s="61" t="s">
        <v>918</v>
      </c>
      <c r="D435" s="52" t="s">
        <v>9841</v>
      </c>
      <c r="E435" s="53">
        <v>5896.12</v>
      </c>
      <c r="F435" s="23" t="str">
        <f>+IFERROR(VLOOKUP(Tabla1[[#This Row],[Artículo]],'..'!$B$2:$D$569000,3,),"")</f>
        <v/>
      </c>
      <c r="G435" s="24" t="str">
        <f>IF(H435=AF435,"", "Error MC")</f>
        <v>Error MC</v>
      </c>
      <c r="H435" s="62"/>
      <c r="I435" s="54">
        <f>+Tabla1[[#This Row],[MC]]*Tabla1[[#This Row],[Pedido]]*Tabla1[[#This Row],[PVC ]]</f>
        <v>0</v>
      </c>
      <c r="J435" s="26">
        <v>0.21</v>
      </c>
      <c r="K435" s="63"/>
      <c r="L435" s="28" t="s">
        <v>17</v>
      </c>
      <c r="M435" s="53">
        <v>10344.737999999999</v>
      </c>
      <c r="N435" s="64" t="str">
        <f>+IF(Tabla1[[#This Row],[F PMPI]]="SÍ","No","Sí")</f>
        <v>Sí</v>
      </c>
      <c r="O435" s="65">
        <f>+Tabla1[[#This Row],[PVL]]*1.055</f>
        <v>10913.698589999998</v>
      </c>
      <c r="P435" s="65">
        <f>+Tabla1[[#This Row],[PVL]]*1.43</f>
        <v>14792.975339999999</v>
      </c>
      <c r="Q435" s="66" t="str">
        <f>+HYPERLINK(Tabla1[[#This Row],[PAG]])</f>
        <v>https://todomusica.com.ar/accesorios-de-violin/4708-404.html</v>
      </c>
      <c r="R435" s="67"/>
      <c r="S435" s="68"/>
      <c r="T435" s="69"/>
      <c r="U435" s="69"/>
      <c r="V435" s="69"/>
      <c r="W435" s="69"/>
      <c r="X435" s="69"/>
      <c r="Y435" s="35"/>
      <c r="Z435" s="35" t="s">
        <v>24541</v>
      </c>
      <c r="AA435" s="36">
        <v>1</v>
      </c>
      <c r="AB435" s="35" t="s">
        <v>27</v>
      </c>
      <c r="AC435" s="35" t="str">
        <f>+IF(Tabla1[[#This Row],[STK]]="no","Sin STK", "STK disponible")</f>
        <v>STK disponible</v>
      </c>
      <c r="AD435" s="35">
        <f>+I435*J435</f>
        <v>0</v>
      </c>
      <c r="AE435" s="35">
        <f>+I435*K435</f>
        <v>0</v>
      </c>
      <c r="AF435" s="36">
        <f>IF(Tabla1[[#This Row],[ref pack]]=1,Tabla1[[#This Row],[Pedido]],LCM(Tabla1[[#This Row],[MC VIEJO]],Tabla1[[#This Row],[Pedido]]))</f>
        <v>1</v>
      </c>
      <c r="AG435" s="36">
        <f>+VLOOKUP(Tabla1[[#This Row],[Artículo]],'.'!$B$2:$D$11481,3,)</f>
        <v>1</v>
      </c>
      <c r="AH435" s="37" t="str">
        <f>+IFERROR(SEARCH("pack",Tabla1[[#This Row],[PACK]]),"")</f>
        <v/>
      </c>
    </row>
    <row r="436" spans="1:34" ht="24" customHeight="1" x14ac:dyDescent="0.2">
      <c r="A436" s="50" t="s">
        <v>786</v>
      </c>
      <c r="B436" s="60" t="s">
        <v>919</v>
      </c>
      <c r="C436" s="61" t="s">
        <v>920</v>
      </c>
      <c r="D436" s="52" t="s">
        <v>9841</v>
      </c>
      <c r="E436" s="53">
        <v>5896.12</v>
      </c>
      <c r="F436" s="23" t="str">
        <f>+IFERROR(VLOOKUP(Tabla1[[#This Row],[Artículo]],'..'!$B$2:$D$569000,3,),"")</f>
        <v/>
      </c>
      <c r="G436" s="24" t="str">
        <f>IF(H436=AF436,"", "Error MC")</f>
        <v>Error MC</v>
      </c>
      <c r="H436" s="62"/>
      <c r="I436" s="54">
        <f>+Tabla1[[#This Row],[MC]]*Tabla1[[#This Row],[Pedido]]*Tabla1[[#This Row],[PVC ]]</f>
        <v>0</v>
      </c>
      <c r="J436" s="26">
        <v>0.21</v>
      </c>
      <c r="K436" s="63"/>
      <c r="L436" s="28" t="s">
        <v>17</v>
      </c>
      <c r="M436" s="53">
        <v>10344.737999999999</v>
      </c>
      <c r="N436" s="64" t="str">
        <f>+IF(Tabla1[[#This Row],[F PMPI]]="SÍ","No","Sí")</f>
        <v>Sí</v>
      </c>
      <c r="O436" s="65">
        <f>+Tabla1[[#This Row],[PVL]]*1.055</f>
        <v>10913.698589999998</v>
      </c>
      <c r="P436" s="65">
        <f>+Tabla1[[#This Row],[PVL]]*1.43</f>
        <v>14792.975339999999</v>
      </c>
      <c r="Q436" s="66" t="str">
        <f>+HYPERLINK(Tabla1[[#This Row],[PAG]])</f>
        <v>https://todomusica.com.ar/productos-sin-categorias-de-netsuite/3577-kacr7.html</v>
      </c>
      <c r="R436" s="67"/>
      <c r="S436" s="68"/>
      <c r="T436" s="69"/>
      <c r="U436" s="69"/>
      <c r="V436" s="69"/>
      <c r="W436" s="69"/>
      <c r="X436" s="69"/>
      <c r="Y436" s="35"/>
      <c r="Z436" s="35" t="s">
        <v>24542</v>
      </c>
      <c r="AA436" s="36">
        <v>1</v>
      </c>
      <c r="AB436" s="35" t="s">
        <v>27</v>
      </c>
      <c r="AC436" s="35" t="str">
        <f>+IF(Tabla1[[#This Row],[STK]]="no","Sin STK", "STK disponible")</f>
        <v>STK disponible</v>
      </c>
      <c r="AD436" s="35">
        <f>+I436*J436</f>
        <v>0</v>
      </c>
      <c r="AE436" s="35">
        <f>+I436*K436</f>
        <v>0</v>
      </c>
      <c r="AF436" s="36">
        <f>IF(Tabla1[[#This Row],[ref pack]]=1,Tabla1[[#This Row],[Pedido]],LCM(Tabla1[[#This Row],[MC VIEJO]],Tabla1[[#This Row],[Pedido]]))</f>
        <v>1</v>
      </c>
      <c r="AG436" s="36">
        <f>+VLOOKUP(Tabla1[[#This Row],[Artículo]],'.'!$B$2:$D$11481,3,)</f>
        <v>1</v>
      </c>
      <c r="AH436" s="37" t="str">
        <f>+IFERROR(SEARCH("pack",Tabla1[[#This Row],[PACK]]),"")</f>
        <v/>
      </c>
    </row>
    <row r="437" spans="1:34" ht="24" customHeight="1" x14ac:dyDescent="0.2">
      <c r="A437" s="50" t="s">
        <v>786</v>
      </c>
      <c r="B437" s="60" t="s">
        <v>921</v>
      </c>
      <c r="C437" s="61" t="s">
        <v>922</v>
      </c>
      <c r="D437" s="52" t="s">
        <v>9841</v>
      </c>
      <c r="E437" s="53">
        <v>86892.73</v>
      </c>
      <c r="F437" s="23" t="str">
        <f>+IFERROR(VLOOKUP(Tabla1[[#This Row],[Artículo]],'..'!$B$2:$D$569000,3,),"")</f>
        <v/>
      </c>
      <c r="G437" s="24" t="str">
        <f>IF(H437=AF437,"", "Error MC")</f>
        <v>Error MC</v>
      </c>
      <c r="H437" s="62"/>
      <c r="I437" s="54">
        <f>+Tabla1[[#This Row],[MC]]*Tabla1[[#This Row],[Pedido]]*Tabla1[[#This Row],[PVC ]]</f>
        <v>0</v>
      </c>
      <c r="J437" s="26">
        <v>0.21</v>
      </c>
      <c r="K437" s="63"/>
      <c r="L437" s="28" t="s">
        <v>17</v>
      </c>
      <c r="M437" s="53">
        <v>152453.29699999999</v>
      </c>
      <c r="N437" s="64" t="str">
        <f>+IF(Tabla1[[#This Row],[F PMPI]]="SÍ","No","Sí")</f>
        <v>Sí</v>
      </c>
      <c r="O437" s="65">
        <f>+Tabla1[[#This Row],[PVL]]*1.055</f>
        <v>160838.22833499999</v>
      </c>
      <c r="P437" s="65">
        <f>+Tabla1[[#This Row],[PVL]]*1.43</f>
        <v>218008.21470999997</v>
      </c>
      <c r="Q437" s="66" t="str">
        <f>+HYPERLINK(Tabla1[[#This Row],[PAG]])</f>
        <v>https://todomusica.com.ar/encordados/4707-404.html</v>
      </c>
      <c r="R437" s="67"/>
      <c r="S437" s="68"/>
      <c r="T437" s="69"/>
      <c r="U437" s="69"/>
      <c r="V437" s="69"/>
      <c r="W437" s="69"/>
      <c r="X437" s="69"/>
      <c r="Y437" s="35"/>
      <c r="Z437" s="35" t="s">
        <v>24543</v>
      </c>
      <c r="AA437" s="36">
        <v>1</v>
      </c>
      <c r="AB437" s="35" t="s">
        <v>27</v>
      </c>
      <c r="AC437" s="35" t="str">
        <f>+IF(Tabla1[[#This Row],[STK]]="no","Sin STK", "STK disponible")</f>
        <v>STK disponible</v>
      </c>
      <c r="AD437" s="35">
        <f>+I437*J437</f>
        <v>0</v>
      </c>
      <c r="AE437" s="35">
        <f>+I437*K437</f>
        <v>0</v>
      </c>
      <c r="AF437" s="36">
        <f>IF(Tabla1[[#This Row],[ref pack]]=1,Tabla1[[#This Row],[Pedido]],LCM(Tabla1[[#This Row],[MC VIEJO]],Tabla1[[#This Row],[Pedido]]))</f>
        <v>1</v>
      </c>
      <c r="AG437" s="36">
        <f>+VLOOKUP(Tabla1[[#This Row],[Artículo]],'.'!$B$2:$D$11481,3,)</f>
        <v>1</v>
      </c>
      <c r="AH437" s="37" t="str">
        <f>+IFERROR(SEARCH("pack",Tabla1[[#This Row],[PACK]]),"")</f>
        <v/>
      </c>
    </row>
    <row r="438" spans="1:34" ht="24" customHeight="1" x14ac:dyDescent="0.2">
      <c r="A438" s="50" t="s">
        <v>786</v>
      </c>
      <c r="B438" s="60" t="s">
        <v>923</v>
      </c>
      <c r="C438" s="61" t="s">
        <v>924</v>
      </c>
      <c r="D438" s="52" t="s">
        <v>9841</v>
      </c>
      <c r="E438" s="53">
        <v>108074.89</v>
      </c>
      <c r="F438" s="23" t="str">
        <f>+IFERROR(VLOOKUP(Tabla1[[#This Row],[Artículo]],'..'!$B$2:$D$569000,3,),"")</f>
        <v/>
      </c>
      <c r="G438" s="24" t="str">
        <f>IF(H438=AF438,"", "Error MC")</f>
        <v>Error MC</v>
      </c>
      <c r="H438" s="62"/>
      <c r="I438" s="54">
        <f>+Tabla1[[#This Row],[MC]]*Tabla1[[#This Row],[Pedido]]*Tabla1[[#This Row],[PVC ]]</f>
        <v>0</v>
      </c>
      <c r="J438" s="26">
        <v>0.21</v>
      </c>
      <c r="K438" s="63"/>
      <c r="L438" s="28" t="s">
        <v>17</v>
      </c>
      <c r="M438" s="53">
        <v>189617.394</v>
      </c>
      <c r="N438" s="64" t="str">
        <f>+IF(Tabla1[[#This Row],[F PMPI]]="SÍ","No","Sí")</f>
        <v>Sí</v>
      </c>
      <c r="O438" s="65">
        <f>+Tabla1[[#This Row],[PVL]]*1.055</f>
        <v>200046.35066999999</v>
      </c>
      <c r="P438" s="65">
        <f>+Tabla1[[#This Row],[PVL]]*1.43</f>
        <v>271152.87341999996</v>
      </c>
      <c r="Q438" s="66" t="str">
        <f>+HYPERLINK(Tabla1[[#This Row],[PAG]])</f>
        <v>https://todomusica.com.ar/encordados/8388-ka410-lm.html</v>
      </c>
      <c r="R438" s="67"/>
      <c r="S438" s="68"/>
      <c r="T438" s="69"/>
      <c r="U438" s="69"/>
      <c r="V438" s="69"/>
      <c r="W438" s="69"/>
      <c r="X438" s="69"/>
      <c r="Y438" s="35"/>
      <c r="Z438" s="35" t="s">
        <v>24544</v>
      </c>
      <c r="AA438" s="36">
        <v>1</v>
      </c>
      <c r="AB438" s="35" t="s">
        <v>27</v>
      </c>
      <c r="AC438" s="35" t="str">
        <f>+IF(Tabla1[[#This Row],[STK]]="no","Sin STK", "STK disponible")</f>
        <v>STK disponible</v>
      </c>
      <c r="AD438" s="35">
        <f>+I438*J438</f>
        <v>0</v>
      </c>
      <c r="AE438" s="35">
        <f>+I438*K438</f>
        <v>0</v>
      </c>
      <c r="AF438" s="36">
        <f>IF(Tabla1[[#This Row],[ref pack]]=1,Tabla1[[#This Row],[Pedido]],LCM(Tabla1[[#This Row],[MC VIEJO]],Tabla1[[#This Row],[Pedido]]))</f>
        <v>1</v>
      </c>
      <c r="AG438" s="36">
        <f>+VLOOKUP(Tabla1[[#This Row],[Artículo]],'.'!$B$2:$D$11481,3,)</f>
        <v>1</v>
      </c>
      <c r="AH438" s="37" t="str">
        <f>+IFERROR(SEARCH("pack",Tabla1[[#This Row],[PACK]]),"")</f>
        <v/>
      </c>
    </row>
    <row r="439" spans="1:34" ht="24" customHeight="1" x14ac:dyDescent="0.2">
      <c r="A439" s="50" t="s">
        <v>786</v>
      </c>
      <c r="B439" s="60" t="s">
        <v>925</v>
      </c>
      <c r="C439" s="61" t="s">
        <v>926</v>
      </c>
      <c r="D439" s="52" t="s">
        <v>27</v>
      </c>
      <c r="E439" s="53">
        <v>8021.97</v>
      </c>
      <c r="F439" s="23" t="str">
        <f>+IFERROR(VLOOKUP(Tabla1[[#This Row],[Artículo]],'..'!$B$2:$D$569000,3,),"")</f>
        <v/>
      </c>
      <c r="G439" s="24" t="str">
        <f>IF(H439=AF439,"", "Error MC")</f>
        <v>Error MC</v>
      </c>
      <c r="H439" s="62"/>
      <c r="I439" s="54">
        <f>+Tabla1[[#This Row],[MC]]*Tabla1[[#This Row],[Pedido]]*Tabla1[[#This Row],[PVC ]]</f>
        <v>0</v>
      </c>
      <c r="J439" s="26">
        <v>0.21</v>
      </c>
      <c r="K439" s="63"/>
      <c r="L439" s="28" t="s">
        <v>17</v>
      </c>
      <c r="M439" s="53">
        <v>14074.550999999999</v>
      </c>
      <c r="N439" s="64" t="str">
        <f>+IF(Tabla1[[#This Row],[F PMPI]]="SÍ","No","Sí")</f>
        <v>Sí</v>
      </c>
      <c r="O439" s="65">
        <f>+Tabla1[[#This Row],[PVL]]*1.055</f>
        <v>14848.651304999999</v>
      </c>
      <c r="P439" s="65">
        <f>+Tabla1[[#This Row],[PVL]]*1.43</f>
        <v>20126.607929999998</v>
      </c>
      <c r="Q439" s="66" t="str">
        <f>+HYPERLINK(Tabla1[[#This Row],[PAG]])</f>
        <v>https://todomusica.com.ar/accesorios-de-violin/2969-krdd.html</v>
      </c>
      <c r="R439" s="67"/>
      <c r="S439" s="68"/>
      <c r="T439" s="69"/>
      <c r="U439" s="69"/>
      <c r="V439" s="69"/>
      <c r="W439" s="69"/>
      <c r="X439" s="69"/>
      <c r="Y439" s="35"/>
      <c r="Z439" s="35" t="s">
        <v>24545</v>
      </c>
      <c r="AA439" s="36">
        <v>1</v>
      </c>
      <c r="AB439" s="35" t="s">
        <v>27</v>
      </c>
      <c r="AC439" s="35" t="str">
        <f>+IF(Tabla1[[#This Row],[STK]]="no","Sin STK", "STK disponible")</f>
        <v>Sin STK</v>
      </c>
      <c r="AD439" s="35">
        <f>+I439*J439</f>
        <v>0</v>
      </c>
      <c r="AE439" s="35">
        <f>+I439*K439</f>
        <v>0</v>
      </c>
      <c r="AF439" s="36">
        <f>IF(Tabla1[[#This Row],[ref pack]]=1,Tabla1[[#This Row],[Pedido]],LCM(Tabla1[[#This Row],[MC VIEJO]],Tabla1[[#This Row],[Pedido]]))</f>
        <v>1</v>
      </c>
      <c r="AG439" s="36">
        <f>+VLOOKUP(Tabla1[[#This Row],[Artículo]],'.'!$B$2:$D$11481,3,)</f>
        <v>1</v>
      </c>
      <c r="AH439" s="37" t="str">
        <f>+IFERROR(SEARCH("pack",Tabla1[[#This Row],[PACK]]),"")</f>
        <v/>
      </c>
    </row>
    <row r="440" spans="1:34" ht="24" customHeight="1" x14ac:dyDescent="0.2">
      <c r="A440" s="50" t="s">
        <v>786</v>
      </c>
      <c r="B440" s="60" t="s">
        <v>927</v>
      </c>
      <c r="C440" s="61" t="s">
        <v>928</v>
      </c>
      <c r="D440" s="52" t="s">
        <v>27</v>
      </c>
      <c r="E440" s="53">
        <v>8021.97</v>
      </c>
      <c r="F440" s="23" t="str">
        <f>+IFERROR(VLOOKUP(Tabla1[[#This Row],[Artículo]],'..'!$B$2:$D$569000,3,),"")</f>
        <v/>
      </c>
      <c r="G440" s="24" t="str">
        <f>IF(H440=AF440,"", "Error MC")</f>
        <v>Error MC</v>
      </c>
      <c r="H440" s="62"/>
      <c r="I440" s="54">
        <f>+Tabla1[[#This Row],[MC]]*Tabla1[[#This Row],[Pedido]]*Tabla1[[#This Row],[PVC ]]</f>
        <v>0</v>
      </c>
      <c r="J440" s="26">
        <v>0.21</v>
      </c>
      <c r="K440" s="63"/>
      <c r="L440" s="28" t="s">
        <v>17</v>
      </c>
      <c r="M440" s="53">
        <v>14074.550999999999</v>
      </c>
      <c r="N440" s="64" t="str">
        <f>+IF(Tabla1[[#This Row],[F PMPI]]="SÍ","No","Sí")</f>
        <v>Sí</v>
      </c>
      <c r="O440" s="65">
        <f>+Tabla1[[#This Row],[PVL]]*1.055</f>
        <v>14848.651304999999</v>
      </c>
      <c r="P440" s="65">
        <f>+Tabla1[[#This Row],[PVL]]*1.43</f>
        <v>20126.607929999998</v>
      </c>
      <c r="Q440" s="66" t="str">
        <f>+HYPERLINK(Tabla1[[#This Row],[PAG]])</f>
        <v>https://todomusica.com.ar/accesorios-de-violin/3578-krdl.html</v>
      </c>
      <c r="R440" s="67"/>
      <c r="S440" s="68"/>
      <c r="T440" s="69"/>
      <c r="U440" s="69"/>
      <c r="V440" s="69"/>
      <c r="W440" s="69"/>
      <c r="X440" s="69"/>
      <c r="Y440" s="35"/>
      <c r="Z440" s="35" t="s">
        <v>24546</v>
      </c>
      <c r="AA440" s="36">
        <v>1</v>
      </c>
      <c r="AB440" s="35" t="s">
        <v>27</v>
      </c>
      <c r="AC440" s="35" t="str">
        <f>+IF(Tabla1[[#This Row],[STK]]="no","Sin STK", "STK disponible")</f>
        <v>Sin STK</v>
      </c>
      <c r="AD440" s="35">
        <f>+I440*J440</f>
        <v>0</v>
      </c>
      <c r="AE440" s="35">
        <f>+I440*K440</f>
        <v>0</v>
      </c>
      <c r="AF440" s="36">
        <f>IF(Tabla1[[#This Row],[ref pack]]=1,Tabla1[[#This Row],[Pedido]],LCM(Tabla1[[#This Row],[MC VIEJO]],Tabla1[[#This Row],[Pedido]]))</f>
        <v>1</v>
      </c>
      <c r="AG440" s="36">
        <f>+VLOOKUP(Tabla1[[#This Row],[Artículo]],'.'!$B$2:$D$11481,3,)</f>
        <v>1</v>
      </c>
      <c r="AH440" s="37" t="str">
        <f>+IFERROR(SEARCH("pack",Tabla1[[#This Row],[PACK]]),"")</f>
        <v/>
      </c>
    </row>
    <row r="441" spans="1:34" ht="24" customHeight="1" x14ac:dyDescent="0.2">
      <c r="A441" s="50" t="s">
        <v>786</v>
      </c>
      <c r="B441" s="60" t="s">
        <v>929</v>
      </c>
      <c r="C441" s="61" t="s">
        <v>930</v>
      </c>
      <c r="D441" s="52" t="s">
        <v>9841</v>
      </c>
      <c r="E441" s="53">
        <v>9246.69</v>
      </c>
      <c r="F441" s="23" t="str">
        <f>+IFERROR(VLOOKUP(Tabla1[[#This Row],[Artículo]],'..'!$B$2:$D$569000,3,),"")</f>
        <v/>
      </c>
      <c r="G441" s="24" t="str">
        <f>IF(H441=AF441,"", "Error MC")</f>
        <v>Error MC</v>
      </c>
      <c r="H441" s="62"/>
      <c r="I441" s="54">
        <f>+Tabla1[[#This Row],[MC]]*Tabla1[[#This Row],[Pedido]]*Tabla1[[#This Row],[PVC ]]</f>
        <v>0</v>
      </c>
      <c r="J441" s="26">
        <v>0.21</v>
      </c>
      <c r="K441" s="63"/>
      <c r="L441" s="28" t="s">
        <v>17</v>
      </c>
      <c r="M441" s="53">
        <v>16223.316999999999</v>
      </c>
      <c r="N441" s="64" t="str">
        <f>+IF(Tabla1[[#This Row],[F PMPI]]="SÍ","No","Sí")</f>
        <v>Sí</v>
      </c>
      <c r="O441" s="65">
        <f>+Tabla1[[#This Row],[PVL]]*1.055</f>
        <v>17115.599434999996</v>
      </c>
      <c r="P441" s="65">
        <f>+Tabla1[[#This Row],[PVL]]*1.43</f>
        <v>23199.343309999997</v>
      </c>
      <c r="Q441" s="66" t="str">
        <f>+HYPERLINK(Tabla1[[#This Row],[PAG]])</f>
        <v>https://todomusica.com.ar/productos-sin-categorias-de-netsuite/8389-ks311w-4-4m.html</v>
      </c>
      <c r="R441" s="67"/>
      <c r="S441" s="68"/>
      <c r="T441" s="69"/>
      <c r="U441" s="69"/>
      <c r="V441" s="69"/>
      <c r="W441" s="69"/>
      <c r="X441" s="69"/>
      <c r="Y441" s="35"/>
      <c r="Z441" s="35" t="s">
        <v>24547</v>
      </c>
      <c r="AA441" s="36">
        <v>1</v>
      </c>
      <c r="AB441" s="35" t="s">
        <v>27</v>
      </c>
      <c r="AC441" s="35" t="str">
        <f>+IF(Tabla1[[#This Row],[STK]]="no","Sin STK", "STK disponible")</f>
        <v>STK disponible</v>
      </c>
      <c r="AD441" s="35">
        <f>+I441*J441</f>
        <v>0</v>
      </c>
      <c r="AE441" s="35">
        <f>+I441*K441</f>
        <v>0</v>
      </c>
      <c r="AF441" s="36">
        <f>IF(Tabla1[[#This Row],[ref pack]]=1,Tabla1[[#This Row],[Pedido]],LCM(Tabla1[[#This Row],[MC VIEJO]],Tabla1[[#This Row],[Pedido]]))</f>
        <v>1</v>
      </c>
      <c r="AG441" s="36">
        <f>+VLOOKUP(Tabla1[[#This Row],[Artículo]],'.'!$B$2:$D$11481,3,)</f>
        <v>1</v>
      </c>
      <c r="AH441" s="37" t="str">
        <f>+IFERROR(SEARCH("pack",Tabla1[[#This Row],[PACK]]),"")</f>
        <v/>
      </c>
    </row>
    <row r="442" spans="1:34" ht="24" customHeight="1" x14ac:dyDescent="0.2">
      <c r="A442" s="50" t="s">
        <v>786</v>
      </c>
      <c r="B442" s="60" t="s">
        <v>23395</v>
      </c>
      <c r="C442" s="61" t="s">
        <v>23396</v>
      </c>
      <c r="D442" s="52" t="s">
        <v>27</v>
      </c>
      <c r="E442" s="53">
        <v>9246.69</v>
      </c>
      <c r="F442" s="23" t="str">
        <f>+IFERROR(VLOOKUP(Tabla1[[#This Row],[Artículo]],'..'!$B$2:$D$569000,3,),"")</f>
        <v/>
      </c>
      <c r="G442" s="24" t="e">
        <f>IF(H442=AF442,"", "Error MC")</f>
        <v>#N/A</v>
      </c>
      <c r="H442" s="62"/>
      <c r="I442" s="54">
        <f>+Tabla1[[#This Row],[MC]]*Tabla1[[#This Row],[Pedido]]*Tabla1[[#This Row],[PVC ]]</f>
        <v>0</v>
      </c>
      <c r="J442" s="26">
        <v>0.21</v>
      </c>
      <c r="K442" s="63"/>
      <c r="L442" s="28" t="s">
        <v>17</v>
      </c>
      <c r="M442" s="53">
        <v>16223.316999999999</v>
      </c>
      <c r="N442" s="64" t="str">
        <f>+IF(Tabla1[[#This Row],[F PMPI]]="SÍ","No","Sí")</f>
        <v>Sí</v>
      </c>
      <c r="O442" s="65">
        <f>+Tabla1[[#This Row],[PVL]]*1.055</f>
        <v>17115.599434999996</v>
      </c>
      <c r="P442" s="65">
        <f>+Tabla1[[#This Row],[PVL]]*1.43</f>
        <v>23199.343309999997</v>
      </c>
      <c r="Q442" s="66" t="str">
        <f>+HYPERLINK(Tabla1[[#This Row],[PAG]])</f>
        <v/>
      </c>
      <c r="R442" s="67"/>
      <c r="S442" s="68"/>
      <c r="T442" s="69"/>
      <c r="U442" s="69"/>
      <c r="V442" s="69"/>
      <c r="W442" s="69"/>
      <c r="X442" s="69"/>
      <c r="Y442" s="35"/>
      <c r="Z442" s="35" t="s">
        <v>65</v>
      </c>
      <c r="AA442" s="36">
        <v>1</v>
      </c>
      <c r="AB442" s="35" t="s">
        <v>27</v>
      </c>
      <c r="AC442" s="35" t="str">
        <f>+IF(Tabla1[[#This Row],[STK]]="no","Sin STK", "STK disponible")</f>
        <v>Sin STK</v>
      </c>
      <c r="AD442" s="35">
        <f>+I442*J442</f>
        <v>0</v>
      </c>
      <c r="AE442" s="35">
        <f>+I442*K442</f>
        <v>0</v>
      </c>
      <c r="AF442" s="36" t="e">
        <f>IF(Tabla1[[#This Row],[ref pack]]=1,Tabla1[[#This Row],[Pedido]],LCM(Tabla1[[#This Row],[MC VIEJO]],Tabla1[[#This Row],[Pedido]]))</f>
        <v>#N/A</v>
      </c>
      <c r="AG442" s="36" t="e">
        <f>+VLOOKUP(Tabla1[[#This Row],[Artículo]],'.'!$B$2:$D$11481,3,)</f>
        <v>#N/A</v>
      </c>
      <c r="AH442" s="37" t="str">
        <f>+IFERROR(SEARCH("pack",Tabla1[[#This Row],[PACK]]),"")</f>
        <v/>
      </c>
    </row>
    <row r="443" spans="1:34" ht="24" customHeight="1" x14ac:dyDescent="0.2">
      <c r="A443" s="50" t="s">
        <v>786</v>
      </c>
      <c r="B443" s="60" t="s">
        <v>23397</v>
      </c>
      <c r="C443" s="61" t="s">
        <v>23398</v>
      </c>
      <c r="D443" s="52" t="s">
        <v>27</v>
      </c>
      <c r="E443" s="53">
        <v>15258.14</v>
      </c>
      <c r="F443" s="23" t="str">
        <f>+IFERROR(VLOOKUP(Tabla1[[#This Row],[Artículo]],'..'!$B$2:$D$569000,3,),"")</f>
        <v/>
      </c>
      <c r="G443" s="24" t="e">
        <f>IF(H443=AF443,"", "Error MC")</f>
        <v>#N/A</v>
      </c>
      <c r="H443" s="62"/>
      <c r="I443" s="54">
        <f>+Tabla1[[#This Row],[MC]]*Tabla1[[#This Row],[Pedido]]*Tabla1[[#This Row],[PVC ]]</f>
        <v>0</v>
      </c>
      <c r="J443" s="26">
        <v>0.21</v>
      </c>
      <c r="K443" s="63"/>
      <c r="L443" s="28" t="s">
        <v>17</v>
      </c>
      <c r="M443" s="53">
        <v>26770.402999999998</v>
      </c>
      <c r="N443" s="64" t="str">
        <f>+IF(Tabla1[[#This Row],[F PMPI]]="SÍ","No","Sí")</f>
        <v>Sí</v>
      </c>
      <c r="O443" s="65">
        <f>+Tabla1[[#This Row],[PVL]]*1.055</f>
        <v>28242.775164999995</v>
      </c>
      <c r="P443" s="65">
        <f>+Tabla1[[#This Row],[PVL]]*1.43</f>
        <v>38281.676289999996</v>
      </c>
      <c r="Q443" s="66" t="str">
        <f>+HYPERLINK(Tabla1[[#This Row],[PAG]])</f>
        <v/>
      </c>
      <c r="R443" s="67"/>
      <c r="S443" s="68"/>
      <c r="T443" s="69"/>
      <c r="U443" s="69"/>
      <c r="V443" s="69"/>
      <c r="W443" s="69"/>
      <c r="X443" s="69"/>
      <c r="Y443" s="35"/>
      <c r="Z443" s="35" t="s">
        <v>65</v>
      </c>
      <c r="AA443" s="36">
        <v>1</v>
      </c>
      <c r="AB443" s="35" t="s">
        <v>27</v>
      </c>
      <c r="AC443" s="35" t="str">
        <f>+IF(Tabla1[[#This Row],[STK]]="no","Sin STK", "STK disponible")</f>
        <v>Sin STK</v>
      </c>
      <c r="AD443" s="35">
        <f>+I443*J443</f>
        <v>0</v>
      </c>
      <c r="AE443" s="35">
        <f>+I443*K443</f>
        <v>0</v>
      </c>
      <c r="AF443" s="36" t="e">
        <f>IF(Tabla1[[#This Row],[ref pack]]=1,Tabla1[[#This Row],[Pedido]],LCM(Tabla1[[#This Row],[MC VIEJO]],Tabla1[[#This Row],[Pedido]]))</f>
        <v>#N/A</v>
      </c>
      <c r="AG443" s="36" t="e">
        <f>+VLOOKUP(Tabla1[[#This Row],[Artículo]],'.'!$B$2:$D$11481,3,)</f>
        <v>#N/A</v>
      </c>
      <c r="AH443" s="37" t="str">
        <f>+IFERROR(SEARCH("pack",Tabla1[[#This Row],[PACK]]),"")</f>
        <v/>
      </c>
    </row>
    <row r="444" spans="1:34" ht="24" customHeight="1" x14ac:dyDescent="0.2">
      <c r="A444" s="50" t="s">
        <v>786</v>
      </c>
      <c r="B444" s="60" t="s">
        <v>931</v>
      </c>
      <c r="C444" s="61" t="s">
        <v>932</v>
      </c>
      <c r="D444" s="52" t="s">
        <v>9841</v>
      </c>
      <c r="E444" s="53">
        <v>191776.05</v>
      </c>
      <c r="F444" s="23" t="str">
        <f>+IFERROR(VLOOKUP(Tabla1[[#This Row],[Artículo]],'..'!$B$2:$D$569000,3,),"")</f>
        <v/>
      </c>
      <c r="G444" s="24" t="str">
        <f>IF(H444=AF444,"", "Error MC")</f>
        <v>Error MC</v>
      </c>
      <c r="H444" s="62"/>
      <c r="I444" s="54">
        <f>+Tabla1[[#This Row],[MC]]*Tabla1[[#This Row],[Pedido]]*Tabla1[[#This Row],[PVC ]]</f>
        <v>0</v>
      </c>
      <c r="J444" s="26">
        <v>0.21</v>
      </c>
      <c r="K444" s="63"/>
      <c r="L444" s="28" t="s">
        <v>17</v>
      </c>
      <c r="M444" s="53">
        <v>336471.07699999999</v>
      </c>
      <c r="N444" s="64" t="str">
        <f>+IF(Tabla1[[#This Row],[F PMPI]]="SÍ","No","Sí")</f>
        <v>Sí</v>
      </c>
      <c r="O444" s="65">
        <f>+Tabla1[[#This Row],[PVL]]*1.055</f>
        <v>354976.98623499996</v>
      </c>
      <c r="P444" s="65">
        <f>+Tabla1[[#This Row],[PVL]]*1.43</f>
        <v>481153.64010999998</v>
      </c>
      <c r="Q444" s="66" t="str">
        <f>+HYPERLINK(Tabla1[[#This Row],[PAG]])</f>
        <v>https://todomusica.com.ar/encordados/2462-ks5104-4m.html</v>
      </c>
      <c r="R444" s="67"/>
      <c r="S444" s="68"/>
      <c r="T444" s="69"/>
      <c r="U444" s="69"/>
      <c r="V444" s="69"/>
      <c r="W444" s="69"/>
      <c r="X444" s="69"/>
      <c r="Y444" s="35"/>
      <c r="Z444" s="35" t="s">
        <v>24548</v>
      </c>
      <c r="AA444" s="36">
        <v>1</v>
      </c>
      <c r="AB444" s="35" t="s">
        <v>27</v>
      </c>
      <c r="AC444" s="35" t="str">
        <f>+IF(Tabla1[[#This Row],[STK]]="no","Sin STK", "STK disponible")</f>
        <v>STK disponible</v>
      </c>
      <c r="AD444" s="35">
        <f>+I444*J444</f>
        <v>0</v>
      </c>
      <c r="AE444" s="35">
        <f>+I444*K444</f>
        <v>0</v>
      </c>
      <c r="AF444" s="36">
        <f>IF(Tabla1[[#This Row],[ref pack]]=1,Tabla1[[#This Row],[Pedido]],LCM(Tabla1[[#This Row],[MC VIEJO]],Tabla1[[#This Row],[Pedido]]))</f>
        <v>1</v>
      </c>
      <c r="AG444" s="36">
        <f>+VLOOKUP(Tabla1[[#This Row],[Artículo]],'.'!$B$2:$D$11481,3,)</f>
        <v>1</v>
      </c>
      <c r="AH444" s="37" t="str">
        <f>+IFERROR(SEARCH("pack",Tabla1[[#This Row],[PACK]]),"")</f>
        <v/>
      </c>
    </row>
    <row r="445" spans="1:34" ht="24" customHeight="1" x14ac:dyDescent="0.2">
      <c r="A445" s="50" t="s">
        <v>786</v>
      </c>
      <c r="B445" s="60" t="s">
        <v>933</v>
      </c>
      <c r="C445" s="61" t="s">
        <v>23399</v>
      </c>
      <c r="D445" s="52" t="s">
        <v>9841</v>
      </c>
      <c r="E445" s="53">
        <v>215668.84</v>
      </c>
      <c r="F445" s="23" t="str">
        <f>+IFERROR(VLOOKUP(Tabla1[[#This Row],[Artículo]],'..'!$B$2:$D$569000,3,),"")</f>
        <v/>
      </c>
      <c r="G445" s="24" t="str">
        <f>IF(H445=AF445,"", "Error MC")</f>
        <v>Error MC</v>
      </c>
      <c r="H445" s="62"/>
      <c r="I445" s="54">
        <f>+Tabla1[[#This Row],[MC]]*Tabla1[[#This Row],[Pedido]]*Tabla1[[#This Row],[PVC ]]</f>
        <v>0</v>
      </c>
      <c r="J445" s="26">
        <v>0.21</v>
      </c>
      <c r="K445" s="63"/>
      <c r="L445" s="28" t="s">
        <v>17</v>
      </c>
      <c r="M445" s="53">
        <v>378390.98200000002</v>
      </c>
      <c r="N445" s="64" t="str">
        <f>+IF(Tabla1[[#This Row],[F PMPI]]="SÍ","No","Sí")</f>
        <v>Sí</v>
      </c>
      <c r="O445" s="65">
        <f>+Tabla1[[#This Row],[PVL]]*1.055</f>
        <v>399202.48600999999</v>
      </c>
      <c r="P445" s="65">
        <f>+Tabla1[[#This Row],[PVL]]*1.43</f>
        <v>541099.10426000005</v>
      </c>
      <c r="Q445" s="66" t="str">
        <f>+HYPERLINK(Tabla1[[#This Row],[PAG]])</f>
        <v>https://todomusica.com.ar/encordados/8386-k410-mm.html</v>
      </c>
      <c r="R445" s="67"/>
      <c r="S445" s="68"/>
      <c r="T445" s="69"/>
      <c r="U445" s="69"/>
      <c r="V445" s="69"/>
      <c r="W445" s="69"/>
      <c r="X445" s="69"/>
      <c r="Y445" s="35"/>
      <c r="Z445" s="35" t="s">
        <v>24549</v>
      </c>
      <c r="AA445" s="36">
        <v>1</v>
      </c>
      <c r="AB445" s="35" t="s">
        <v>27</v>
      </c>
      <c r="AC445" s="35" t="str">
        <f>+IF(Tabla1[[#This Row],[STK]]="no","Sin STK", "STK disponible")</f>
        <v>STK disponible</v>
      </c>
      <c r="AD445" s="35">
        <f>+I445*J445</f>
        <v>0</v>
      </c>
      <c r="AE445" s="35">
        <f>+I445*K445</f>
        <v>0</v>
      </c>
      <c r="AF445" s="36">
        <f>IF(Tabla1[[#This Row],[ref pack]]=1,Tabla1[[#This Row],[Pedido]],LCM(Tabla1[[#This Row],[MC VIEJO]],Tabla1[[#This Row],[Pedido]]))</f>
        <v>1</v>
      </c>
      <c r="AG445" s="36">
        <f>+VLOOKUP(Tabla1[[#This Row],[Artículo]],'.'!$B$2:$D$11481,3,)</f>
        <v>1</v>
      </c>
      <c r="AH445" s="37" t="str">
        <f>+IFERROR(SEARCH("pack",Tabla1[[#This Row],[PACK]]),"")</f>
        <v/>
      </c>
    </row>
    <row r="446" spans="1:34" ht="24" customHeight="1" x14ac:dyDescent="0.2">
      <c r="A446" s="50" t="s">
        <v>786</v>
      </c>
      <c r="B446" s="60" t="s">
        <v>935</v>
      </c>
      <c r="C446" s="61" t="s">
        <v>936</v>
      </c>
      <c r="D446" s="52" t="s">
        <v>27</v>
      </c>
      <c r="E446" s="53">
        <v>86892.73</v>
      </c>
      <c r="F446" s="23" t="str">
        <f>+IFERROR(VLOOKUP(Tabla1[[#This Row],[Artículo]],'..'!$B$2:$D$569000,3,),"")</f>
        <v/>
      </c>
      <c r="G446" s="24" t="str">
        <f>IF(H446=AF446,"", "Error MC")</f>
        <v>Error MC</v>
      </c>
      <c r="H446" s="62"/>
      <c r="I446" s="54">
        <f>+Tabla1[[#This Row],[MC]]*Tabla1[[#This Row],[Pedido]]*Tabla1[[#This Row],[PVC ]]</f>
        <v>0</v>
      </c>
      <c r="J446" s="26">
        <v>0.21</v>
      </c>
      <c r="K446" s="63"/>
      <c r="L446" s="28" t="s">
        <v>17</v>
      </c>
      <c r="M446" s="53">
        <v>152453.29699999999</v>
      </c>
      <c r="N446" s="64" t="str">
        <f>+IF(Tabla1[[#This Row],[F PMPI]]="SÍ","No","Sí")</f>
        <v>Sí</v>
      </c>
      <c r="O446" s="65">
        <f>+Tabla1[[#This Row],[PVL]]*1.055</f>
        <v>160838.22833499999</v>
      </c>
      <c r="P446" s="65">
        <f>+Tabla1[[#This Row],[PVL]]*1.43</f>
        <v>218008.21470999997</v>
      </c>
      <c r="Q446" s="66" t="str">
        <f>+HYPERLINK(Tabla1[[#This Row],[PAG]])</f>
        <v>https://todomusica.com.ar/encordados/4709-404.html</v>
      </c>
      <c r="R446" s="67"/>
      <c r="S446" s="68"/>
      <c r="T446" s="69"/>
      <c r="U446" s="69"/>
      <c r="V446" s="69"/>
      <c r="W446" s="69"/>
      <c r="X446" s="69"/>
      <c r="Y446" s="35"/>
      <c r="Z446" s="35" t="s">
        <v>24550</v>
      </c>
      <c r="AA446" s="36">
        <v>1</v>
      </c>
      <c r="AB446" s="35" t="s">
        <v>27</v>
      </c>
      <c r="AC446" s="35" t="str">
        <f>+IF(Tabla1[[#This Row],[STK]]="no","Sin STK", "STK disponible")</f>
        <v>Sin STK</v>
      </c>
      <c r="AD446" s="35">
        <f>+I446*J446</f>
        <v>0</v>
      </c>
      <c r="AE446" s="35">
        <f>+I446*K446</f>
        <v>0</v>
      </c>
      <c r="AF446" s="36">
        <f>IF(Tabla1[[#This Row],[ref pack]]=1,Tabla1[[#This Row],[Pedido]],LCM(Tabla1[[#This Row],[MC VIEJO]],Tabla1[[#This Row],[Pedido]]))</f>
        <v>1</v>
      </c>
      <c r="AG446" s="36">
        <f>+VLOOKUP(Tabla1[[#This Row],[Artículo]],'.'!$B$2:$D$11481,3,)</f>
        <v>1</v>
      </c>
      <c r="AH446" s="37" t="str">
        <f>+IFERROR(SEARCH("pack",Tabla1[[#This Row],[PACK]]),"")</f>
        <v/>
      </c>
    </row>
    <row r="447" spans="1:34" ht="24" customHeight="1" x14ac:dyDescent="0.2">
      <c r="A447" s="50" t="s">
        <v>786</v>
      </c>
      <c r="B447" s="60" t="s">
        <v>937</v>
      </c>
      <c r="C447" s="61" t="s">
        <v>938</v>
      </c>
      <c r="D447" s="52" t="s">
        <v>9841</v>
      </c>
      <c r="E447" s="53">
        <v>108074.89</v>
      </c>
      <c r="F447" s="23" t="str">
        <f>+IFERROR(VLOOKUP(Tabla1[[#This Row],[Artículo]],'..'!$B$2:$D$569000,3,),"")</f>
        <v/>
      </c>
      <c r="G447" s="24" t="str">
        <f>IF(H447=AF447,"", "Error MC")</f>
        <v>Error MC</v>
      </c>
      <c r="H447" s="62"/>
      <c r="I447" s="54">
        <f>+Tabla1[[#This Row],[MC]]*Tabla1[[#This Row],[Pedido]]*Tabla1[[#This Row],[PVC ]]</f>
        <v>0</v>
      </c>
      <c r="J447" s="26">
        <v>0.21</v>
      </c>
      <c r="K447" s="63"/>
      <c r="L447" s="28" t="s">
        <v>17</v>
      </c>
      <c r="M447" s="53">
        <v>189617.394</v>
      </c>
      <c r="N447" s="64" t="str">
        <f>+IF(Tabla1[[#This Row],[F PMPI]]="SÍ","No","Sí")</f>
        <v>Sí</v>
      </c>
      <c r="O447" s="65">
        <f>+Tabla1[[#This Row],[PVL]]*1.055</f>
        <v>200046.35066999999</v>
      </c>
      <c r="P447" s="65">
        <f>+Tabla1[[#This Row],[PVL]]*1.43</f>
        <v>271152.87341999996</v>
      </c>
      <c r="Q447" s="66" t="str">
        <f>+HYPERLINK(Tabla1[[#This Row],[PAG]])</f>
        <v>https://todomusica.com.ar/encordados/8390-kv410-lm.html</v>
      </c>
      <c r="R447" s="67"/>
      <c r="S447" s="68"/>
      <c r="T447" s="69"/>
      <c r="U447" s="69"/>
      <c r="V447" s="69"/>
      <c r="W447" s="69"/>
      <c r="X447" s="69"/>
      <c r="Y447" s="35"/>
      <c r="Z447" s="35" t="s">
        <v>24551</v>
      </c>
      <c r="AA447" s="36">
        <v>1</v>
      </c>
      <c r="AB447" s="35" t="s">
        <v>27</v>
      </c>
      <c r="AC447" s="35" t="str">
        <f>+IF(Tabla1[[#This Row],[STK]]="no","Sin STK", "STK disponible")</f>
        <v>STK disponible</v>
      </c>
      <c r="AD447" s="35">
        <f>+I447*J447</f>
        <v>0</v>
      </c>
      <c r="AE447" s="35">
        <f>+I447*K447</f>
        <v>0</v>
      </c>
      <c r="AF447" s="36">
        <f>IF(Tabla1[[#This Row],[ref pack]]=1,Tabla1[[#This Row],[Pedido]],LCM(Tabla1[[#This Row],[MC VIEJO]],Tabla1[[#This Row],[Pedido]]))</f>
        <v>1</v>
      </c>
      <c r="AG447" s="36">
        <f>+VLOOKUP(Tabla1[[#This Row],[Artículo]],'.'!$B$2:$D$11481,3,)</f>
        <v>1</v>
      </c>
      <c r="AH447" s="37" t="str">
        <f>+IFERROR(SEARCH("pack",Tabla1[[#This Row],[PACK]]),"")</f>
        <v/>
      </c>
    </row>
    <row r="448" spans="1:34" ht="24" customHeight="1" x14ac:dyDescent="0.2">
      <c r="A448" s="50" t="s">
        <v>786</v>
      </c>
      <c r="B448" s="60" t="s">
        <v>23400</v>
      </c>
      <c r="C448" s="61" t="s">
        <v>23401</v>
      </c>
      <c r="D448" s="52" t="s">
        <v>27</v>
      </c>
      <c r="E448" s="53">
        <v>7869.54</v>
      </c>
      <c r="F448" s="23" t="str">
        <f>+IFERROR(VLOOKUP(Tabla1[[#This Row],[Artículo]],'..'!$B$2:$D$569000,3,),"")</f>
        <v/>
      </c>
      <c r="G448" s="24" t="e">
        <f>IF(H448=AF448,"", "Error MC")</f>
        <v>#N/A</v>
      </c>
      <c r="H448" s="62"/>
      <c r="I448" s="54">
        <f>+Tabla1[[#This Row],[MC]]*Tabla1[[#This Row],[Pedido]]*Tabla1[[#This Row],[PVC ]]</f>
        <v>0</v>
      </c>
      <c r="J448" s="26">
        <v>0.21</v>
      </c>
      <c r="K448" s="63"/>
      <c r="L448" s="28" t="s">
        <v>17</v>
      </c>
      <c r="M448" s="53">
        <v>13807.103999999999</v>
      </c>
      <c r="N448" s="64" t="str">
        <f>+IF(Tabla1[[#This Row],[F PMPI]]="SÍ","No","Sí")</f>
        <v>Sí</v>
      </c>
      <c r="O448" s="65">
        <f>+Tabla1[[#This Row],[PVL]]*1.055</f>
        <v>14566.494719999999</v>
      </c>
      <c r="P448" s="65">
        <f>+Tabla1[[#This Row],[PVL]]*1.43</f>
        <v>19744.158719999999</v>
      </c>
      <c r="Q448" s="66" t="str">
        <f>+HYPERLINK(Tabla1[[#This Row],[PAG]])</f>
        <v>http://www.todomusica.com.ar/cuerdas-y-encordados/6226-k311gb4-4m.html</v>
      </c>
      <c r="R448" s="67"/>
      <c r="S448" s="68"/>
      <c r="T448" s="69"/>
      <c r="U448" s="69"/>
      <c r="V448" s="69"/>
      <c r="W448" s="69"/>
      <c r="X448" s="69"/>
      <c r="Y448" s="35"/>
      <c r="Z448" s="35" t="s">
        <v>24552</v>
      </c>
      <c r="AA448" s="36">
        <v>1</v>
      </c>
      <c r="AB448" s="35" t="s">
        <v>27</v>
      </c>
      <c r="AC448" s="35" t="str">
        <f>+IF(Tabla1[[#This Row],[STK]]="no","Sin STK", "STK disponible")</f>
        <v>Sin STK</v>
      </c>
      <c r="AD448" s="35">
        <f>+I448*J448</f>
        <v>0</v>
      </c>
      <c r="AE448" s="35">
        <f>+I448*K448</f>
        <v>0</v>
      </c>
      <c r="AF448" s="36" t="e">
        <f>IF(Tabla1[[#This Row],[ref pack]]=1,Tabla1[[#This Row],[Pedido]],LCM(Tabla1[[#This Row],[MC VIEJO]],Tabla1[[#This Row],[Pedido]]))</f>
        <v>#N/A</v>
      </c>
      <c r="AG448" s="36" t="e">
        <f>+VLOOKUP(Tabla1[[#This Row],[Artículo]],'.'!$B$2:$D$11481,3,)</f>
        <v>#N/A</v>
      </c>
      <c r="AH448" s="37" t="str">
        <f>+IFERROR(SEARCH("pack",Tabla1[[#This Row],[PACK]]),"")</f>
        <v/>
      </c>
    </row>
    <row r="449" spans="1:34" ht="24" customHeight="1" x14ac:dyDescent="0.2">
      <c r="A449" s="50" t="s">
        <v>786</v>
      </c>
      <c r="B449" s="60" t="s">
        <v>23402</v>
      </c>
      <c r="C449" s="61" t="s">
        <v>23403</v>
      </c>
      <c r="D449" s="52" t="s">
        <v>27</v>
      </c>
      <c r="E449" s="53">
        <v>184.31</v>
      </c>
      <c r="F449" s="23" t="str">
        <f>+IFERROR(VLOOKUP(Tabla1[[#This Row],[Artículo]],'..'!$B$2:$D$569000,3,),"")</f>
        <v/>
      </c>
      <c r="G449" s="24" t="e">
        <f>IF(H449=AF449,"", "Error MC")</f>
        <v>#N/A</v>
      </c>
      <c r="H449" s="62"/>
      <c r="I449" s="54">
        <f>+Tabla1[[#This Row],[MC]]*Tabla1[[#This Row],[Pedido]]*Tabla1[[#This Row],[PVC ]]</f>
        <v>0</v>
      </c>
      <c r="J449" s="26">
        <v>0.21</v>
      </c>
      <c r="K449" s="63"/>
      <c r="L449" s="28" t="s">
        <v>17</v>
      </c>
      <c r="M449" s="53">
        <v>323.37299999999999</v>
      </c>
      <c r="N449" s="64" t="str">
        <f>+IF(Tabla1[[#This Row],[F PMPI]]="SÍ","No","Sí")</f>
        <v>Sí</v>
      </c>
      <c r="O449" s="65">
        <f>+Tabla1[[#This Row],[PVL]]*1.055</f>
        <v>341.15851499999997</v>
      </c>
      <c r="P449" s="65">
        <f>+Tabla1[[#This Row],[PVL]]*1.43</f>
        <v>462.42338999999998</v>
      </c>
      <c r="Q449" s="66" t="str">
        <f>+HYPERLINK(Tabla1[[#This Row],[PAG]])</f>
        <v/>
      </c>
      <c r="R449" s="67"/>
      <c r="S449" s="68"/>
      <c r="T449" s="69"/>
      <c r="U449" s="69"/>
      <c r="V449" s="69"/>
      <c r="W449" s="69"/>
      <c r="X449" s="69"/>
      <c r="Y449" s="35"/>
      <c r="Z449" s="35" t="s">
        <v>65</v>
      </c>
      <c r="AA449" s="36">
        <v>1</v>
      </c>
      <c r="AB449" s="35" t="s">
        <v>27</v>
      </c>
      <c r="AC449" s="35" t="str">
        <f>+IF(Tabla1[[#This Row],[STK]]="no","Sin STK", "STK disponible")</f>
        <v>Sin STK</v>
      </c>
      <c r="AD449" s="35">
        <f>+I449*J449</f>
        <v>0</v>
      </c>
      <c r="AE449" s="35">
        <f>+I449*K449</f>
        <v>0</v>
      </c>
      <c r="AF449" s="36" t="e">
        <f>IF(Tabla1[[#This Row],[ref pack]]=1,Tabla1[[#This Row],[Pedido]],LCM(Tabla1[[#This Row],[MC VIEJO]],Tabla1[[#This Row],[Pedido]]))</f>
        <v>#N/A</v>
      </c>
      <c r="AG449" s="36" t="e">
        <f>+VLOOKUP(Tabla1[[#This Row],[Artículo]],'.'!$B$2:$D$11481,3,)</f>
        <v>#N/A</v>
      </c>
      <c r="AH449" s="37" t="str">
        <f>+IFERROR(SEARCH("pack",Tabla1[[#This Row],[PACK]]),"")</f>
        <v/>
      </c>
    </row>
    <row r="450" spans="1:34" ht="24" customHeight="1" x14ac:dyDescent="0.2">
      <c r="A450" s="50" t="s">
        <v>786</v>
      </c>
      <c r="B450" s="60" t="s">
        <v>23404</v>
      </c>
      <c r="C450" s="61" t="s">
        <v>23403</v>
      </c>
      <c r="D450" s="52" t="s">
        <v>27</v>
      </c>
      <c r="E450" s="53">
        <v>4553.04</v>
      </c>
      <c r="F450" s="23" t="str">
        <f>+IFERROR(VLOOKUP(Tabla1[[#This Row],[Artículo]],'..'!$B$2:$D$569000,3,),"")</f>
        <v/>
      </c>
      <c r="G450" s="24" t="e">
        <f>IF(H450=AF450,"", "Error MC")</f>
        <v>#N/A</v>
      </c>
      <c r="H450" s="62"/>
      <c r="I450" s="54">
        <f>+Tabla1[[#This Row],[MC]]*Tabla1[[#This Row],[Pedido]]*Tabla1[[#This Row],[PVC ]]</f>
        <v>0</v>
      </c>
      <c r="J450" s="26">
        <v>0.21</v>
      </c>
      <c r="K450" s="63"/>
      <c r="L450" s="28" t="s">
        <v>17</v>
      </c>
      <c r="M450" s="53">
        <v>7988.3109999999997</v>
      </c>
      <c r="N450" s="64" t="str">
        <f>+IF(Tabla1[[#This Row],[F PMPI]]="SÍ","No","Sí")</f>
        <v>Sí</v>
      </c>
      <c r="O450" s="65">
        <f>+Tabla1[[#This Row],[PVL]]*1.055</f>
        <v>8427.6681049999988</v>
      </c>
      <c r="P450" s="65">
        <f>+Tabla1[[#This Row],[PVL]]*1.43</f>
        <v>11423.284729999999</v>
      </c>
      <c r="Q450" s="66" t="str">
        <f>+HYPERLINK(Tabla1[[#This Row],[PAG]])</f>
        <v>http://www.todomusica.com.ar/cuerdas-y-encordados/9718-404.html</v>
      </c>
      <c r="R450" s="67"/>
      <c r="S450" s="68"/>
      <c r="T450" s="69"/>
      <c r="U450" s="69"/>
      <c r="V450" s="69"/>
      <c r="W450" s="69"/>
      <c r="X450" s="69"/>
      <c r="Y450" s="35"/>
      <c r="Z450" s="35" t="s">
        <v>24553</v>
      </c>
      <c r="AA450" s="36">
        <v>1</v>
      </c>
      <c r="AB450" s="35" t="s">
        <v>27</v>
      </c>
      <c r="AC450" s="35" t="str">
        <f>+IF(Tabla1[[#This Row],[STK]]="no","Sin STK", "STK disponible")</f>
        <v>Sin STK</v>
      </c>
      <c r="AD450" s="35">
        <f>+I450*J450</f>
        <v>0</v>
      </c>
      <c r="AE450" s="35">
        <f>+I450*K450</f>
        <v>0</v>
      </c>
      <c r="AF450" s="36" t="e">
        <f>IF(Tabla1[[#This Row],[ref pack]]=1,Tabla1[[#This Row],[Pedido]],LCM(Tabla1[[#This Row],[MC VIEJO]],Tabla1[[#This Row],[Pedido]]))</f>
        <v>#N/A</v>
      </c>
      <c r="AG450" s="36" t="e">
        <f>+VLOOKUP(Tabla1[[#This Row],[Artículo]],'.'!$B$2:$D$11481,3,)</f>
        <v>#N/A</v>
      </c>
      <c r="AH450" s="37" t="str">
        <f>+IFERROR(SEARCH("pack",Tabla1[[#This Row],[PACK]]),"")</f>
        <v/>
      </c>
    </row>
    <row r="451" spans="1:34" ht="24" customHeight="1" x14ac:dyDescent="0.2">
      <c r="A451" s="50" t="s">
        <v>786</v>
      </c>
      <c r="B451" s="60" t="s">
        <v>939</v>
      </c>
      <c r="C451" s="61" t="s">
        <v>23405</v>
      </c>
      <c r="D451" s="52" t="s">
        <v>9841</v>
      </c>
      <c r="E451" s="53">
        <v>108074.89</v>
      </c>
      <c r="F451" s="23" t="str">
        <f>+IFERROR(VLOOKUP(Tabla1[[#This Row],[Artículo]],'..'!$B$2:$D$569000,3,),"")</f>
        <v/>
      </c>
      <c r="G451" s="24" t="str">
        <f>IF(H451=AF451,"", "Error MC")</f>
        <v>Error MC</v>
      </c>
      <c r="H451" s="62"/>
      <c r="I451" s="54">
        <f>+Tabla1[[#This Row],[MC]]*Tabla1[[#This Row],[Pedido]]*Tabla1[[#This Row],[PVC ]]</f>
        <v>0</v>
      </c>
      <c r="J451" s="26">
        <v>0.21</v>
      </c>
      <c r="K451" s="63"/>
      <c r="L451" s="28" t="s">
        <v>17</v>
      </c>
      <c r="M451" s="53">
        <v>189617.394</v>
      </c>
      <c r="N451" s="64" t="str">
        <f>+IF(Tabla1[[#This Row],[F PMPI]]="SÍ","No","Sí")</f>
        <v>Sí</v>
      </c>
      <c r="O451" s="65">
        <f>+Tabla1[[#This Row],[PVL]]*1.055</f>
        <v>200046.35066999999</v>
      </c>
      <c r="P451" s="65">
        <f>+Tabla1[[#This Row],[PVL]]*1.43</f>
        <v>271152.87341999996</v>
      </c>
      <c r="Q451" s="66" t="str">
        <f>+HYPERLINK(Tabla1[[#This Row],[PAG]])</f>
        <v>https://todomusica.com.ar/encordados/8386-k410-mm.html</v>
      </c>
      <c r="R451" s="67"/>
      <c r="S451" s="68"/>
      <c r="T451" s="69"/>
      <c r="U451" s="69"/>
      <c r="V451" s="69"/>
      <c r="W451" s="69"/>
      <c r="X451" s="69"/>
      <c r="Y451" s="35"/>
      <c r="Z451" s="35" t="s">
        <v>24549</v>
      </c>
      <c r="AA451" s="36">
        <v>1</v>
      </c>
      <c r="AB451" s="35" t="s">
        <v>27</v>
      </c>
      <c r="AC451" s="35" t="str">
        <f>+IF(Tabla1[[#This Row],[STK]]="no","Sin STK", "STK disponible")</f>
        <v>STK disponible</v>
      </c>
      <c r="AD451" s="35">
        <f>+I451*J451</f>
        <v>0</v>
      </c>
      <c r="AE451" s="35">
        <f>+I451*K451</f>
        <v>0</v>
      </c>
      <c r="AF451" s="36">
        <f>IF(Tabla1[[#This Row],[ref pack]]=1,Tabla1[[#This Row],[Pedido]],LCM(Tabla1[[#This Row],[MC VIEJO]],Tabla1[[#This Row],[Pedido]]))</f>
        <v>1</v>
      </c>
      <c r="AG451" s="36">
        <f>+VLOOKUP(Tabla1[[#This Row],[Artículo]],'.'!$B$2:$D$11481,3,)</f>
        <v>1</v>
      </c>
      <c r="AH451" s="37" t="str">
        <f>+IFERROR(SEARCH("pack",Tabla1[[#This Row],[PACK]]),"")</f>
        <v/>
      </c>
    </row>
    <row r="452" spans="1:34" ht="24" customHeight="1" x14ac:dyDescent="0.2">
      <c r="A452" s="50" t="s">
        <v>786</v>
      </c>
      <c r="B452" s="60" t="s">
        <v>941</v>
      </c>
      <c r="C452" s="61" t="s">
        <v>942</v>
      </c>
      <c r="D452" s="52" t="s">
        <v>9841</v>
      </c>
      <c r="E452" s="53">
        <v>108074.89</v>
      </c>
      <c r="F452" s="23" t="str">
        <f>+IFERROR(VLOOKUP(Tabla1[[#This Row],[Artículo]],'..'!$B$2:$D$569000,3,),"")</f>
        <v/>
      </c>
      <c r="G452" s="24" t="str">
        <f>IF(H452=AF452,"", "Error MC")</f>
        <v>Error MC</v>
      </c>
      <c r="H452" s="62"/>
      <c r="I452" s="54">
        <f>+Tabla1[[#This Row],[MC]]*Tabla1[[#This Row],[Pedido]]*Tabla1[[#This Row],[PVC ]]</f>
        <v>0</v>
      </c>
      <c r="J452" s="26">
        <v>0.21</v>
      </c>
      <c r="K452" s="63"/>
      <c r="L452" s="28" t="s">
        <v>17</v>
      </c>
      <c r="M452" s="53">
        <v>189617.394</v>
      </c>
      <c r="N452" s="64" t="str">
        <f>+IF(Tabla1[[#This Row],[F PMPI]]="SÍ","No","Sí")</f>
        <v>Sí</v>
      </c>
      <c r="O452" s="65">
        <f>+Tabla1[[#This Row],[PVL]]*1.055</f>
        <v>200046.35066999999</v>
      </c>
      <c r="P452" s="65">
        <f>+Tabla1[[#This Row],[PVL]]*1.43</f>
        <v>271152.87341999996</v>
      </c>
      <c r="Q452" s="66" t="str">
        <f>+HYPERLINK(Tabla1[[#This Row],[PAG]])</f>
        <v>https://todomusica.com.ar/encordados/8386-k410-mm.html</v>
      </c>
      <c r="R452" s="67"/>
      <c r="S452" s="68"/>
      <c r="T452" s="69"/>
      <c r="U452" s="69"/>
      <c r="V452" s="69"/>
      <c r="W452" s="69"/>
      <c r="X452" s="69"/>
      <c r="Y452" s="35"/>
      <c r="Z452" s="35" t="s">
        <v>24549</v>
      </c>
      <c r="AA452" s="36">
        <v>1</v>
      </c>
      <c r="AB452" s="35" t="s">
        <v>27</v>
      </c>
      <c r="AC452" s="35" t="str">
        <f>+IF(Tabla1[[#This Row],[STK]]="no","Sin STK", "STK disponible")</f>
        <v>STK disponible</v>
      </c>
      <c r="AD452" s="35">
        <f>+I452*J452</f>
        <v>0</v>
      </c>
      <c r="AE452" s="35">
        <f>+I452*K452</f>
        <v>0</v>
      </c>
      <c r="AF452" s="36">
        <f>IF(Tabla1[[#This Row],[ref pack]]=1,Tabla1[[#This Row],[Pedido]],LCM(Tabla1[[#This Row],[MC VIEJO]],Tabla1[[#This Row],[Pedido]]))</f>
        <v>1</v>
      </c>
      <c r="AG452" s="36">
        <f>+VLOOKUP(Tabla1[[#This Row],[Artículo]],'.'!$B$2:$D$11481,3,)</f>
        <v>1</v>
      </c>
      <c r="AH452" s="37" t="str">
        <f>+IFERROR(SEARCH("pack",Tabla1[[#This Row],[PACK]]),"")</f>
        <v/>
      </c>
    </row>
    <row r="453" spans="1:34" ht="24" customHeight="1" x14ac:dyDescent="0.2">
      <c r="A453" s="50" t="s">
        <v>786</v>
      </c>
      <c r="B453" s="60" t="s">
        <v>943</v>
      </c>
      <c r="C453" s="61" t="s">
        <v>944</v>
      </c>
      <c r="D453" s="52" t="s">
        <v>9841</v>
      </c>
      <c r="E453" s="53">
        <v>4306.43</v>
      </c>
      <c r="F453" s="23" t="str">
        <f>+IFERROR(VLOOKUP(Tabla1[[#This Row],[Artículo]],'..'!$B$2:$D$569000,3,),"")</f>
        <v/>
      </c>
      <c r="G453" s="24" t="str">
        <f>IF(H453=AF453,"", "Error MC")</f>
        <v>Error MC</v>
      </c>
      <c r="H453" s="62"/>
      <c r="I453" s="54">
        <f>+Tabla1[[#This Row],[MC]]*Tabla1[[#This Row],[Pedido]]*Tabla1[[#This Row],[PVC ]]</f>
        <v>0</v>
      </c>
      <c r="J453" s="26">
        <v>0.21</v>
      </c>
      <c r="K453" s="63"/>
      <c r="L453" s="28" t="s">
        <v>17</v>
      </c>
      <c r="M453" s="53">
        <v>7555.6270000000004</v>
      </c>
      <c r="N453" s="64" t="str">
        <f>+IF(Tabla1[[#This Row],[F PMPI]]="SÍ","No","Sí")</f>
        <v>Sí</v>
      </c>
      <c r="O453" s="65">
        <f>+Tabla1[[#This Row],[PVL]]*1.055</f>
        <v>7971.1864850000002</v>
      </c>
      <c r="P453" s="65">
        <f>+Tabla1[[#This Row],[PVL]]*1.43</f>
        <v>10804.546609999999</v>
      </c>
      <c r="Q453" s="66" t="str">
        <f>+HYPERLINK(Tabla1[[#This Row],[PAG]])</f>
        <v>https://todomusica.com.ar/cuerdas-sueltas/2474-k420b-3.html</v>
      </c>
      <c r="R453" s="67"/>
      <c r="S453" s="68"/>
      <c r="T453" s="69"/>
      <c r="U453" s="69"/>
      <c r="V453" s="69"/>
      <c r="W453" s="69"/>
      <c r="X453" s="69"/>
      <c r="Y453" s="35"/>
      <c r="Z453" s="35" t="s">
        <v>24554</v>
      </c>
      <c r="AA453" s="36">
        <v>1</v>
      </c>
      <c r="AB453" s="35" t="s">
        <v>27</v>
      </c>
      <c r="AC453" s="35" t="str">
        <f>+IF(Tabla1[[#This Row],[STK]]="no","Sin STK", "STK disponible")</f>
        <v>STK disponible</v>
      </c>
      <c r="AD453" s="35">
        <f>+I453*J453</f>
        <v>0</v>
      </c>
      <c r="AE453" s="35">
        <f>+I453*K453</f>
        <v>0</v>
      </c>
      <c r="AF453" s="36">
        <f>IF(Tabla1[[#This Row],[ref pack]]=1,Tabla1[[#This Row],[Pedido]],LCM(Tabla1[[#This Row],[MC VIEJO]],Tabla1[[#This Row],[Pedido]]))</f>
        <v>1</v>
      </c>
      <c r="AG453" s="36">
        <f>+VLOOKUP(Tabla1[[#This Row],[Artículo]],'.'!$B$2:$D$11481,3,)</f>
        <v>1</v>
      </c>
      <c r="AH453" s="37" t="str">
        <f>+IFERROR(SEARCH("pack",Tabla1[[#This Row],[PACK]]),"")</f>
        <v/>
      </c>
    </row>
    <row r="454" spans="1:34" ht="24" customHeight="1" x14ac:dyDescent="0.2">
      <c r="A454" s="50" t="s">
        <v>786</v>
      </c>
      <c r="B454" s="60" t="s">
        <v>945</v>
      </c>
      <c r="C454" s="61" t="s">
        <v>946</v>
      </c>
      <c r="D454" s="52" t="s">
        <v>9841</v>
      </c>
      <c r="E454" s="53">
        <v>4306.43</v>
      </c>
      <c r="F454" s="23" t="str">
        <f>+IFERROR(VLOOKUP(Tabla1[[#This Row],[Artículo]],'..'!$B$2:$D$569000,3,),"")</f>
        <v/>
      </c>
      <c r="G454" s="24" t="str">
        <f>IF(H454=AF454,"", "Error MC")</f>
        <v>Error MC</v>
      </c>
      <c r="H454" s="62"/>
      <c r="I454" s="54">
        <f>+Tabla1[[#This Row],[MC]]*Tabla1[[#This Row],[Pedido]]*Tabla1[[#This Row],[PVC ]]</f>
        <v>0</v>
      </c>
      <c r="J454" s="26">
        <v>0.21</v>
      </c>
      <c r="K454" s="63"/>
      <c r="L454" s="28" t="s">
        <v>17</v>
      </c>
      <c r="M454" s="53">
        <v>7555.6270000000004</v>
      </c>
      <c r="N454" s="64" t="str">
        <f>+IF(Tabla1[[#This Row],[F PMPI]]="SÍ","No","Sí")</f>
        <v>Sí</v>
      </c>
      <c r="O454" s="65">
        <f>+Tabla1[[#This Row],[PVL]]*1.055</f>
        <v>7971.1864850000002</v>
      </c>
      <c r="P454" s="65">
        <f>+Tabla1[[#This Row],[PVL]]*1.43</f>
        <v>10804.546609999999</v>
      </c>
      <c r="Q454" s="66" t="str">
        <f>+HYPERLINK(Tabla1[[#This Row],[PAG]])</f>
        <v>https://todomusica.com.ar/cuerdas-sueltas/8387-k420l-3.html</v>
      </c>
      <c r="R454" s="67"/>
      <c r="S454" s="68"/>
      <c r="T454" s="69"/>
      <c r="U454" s="69"/>
      <c r="V454" s="69"/>
      <c r="W454" s="69"/>
      <c r="X454" s="69"/>
      <c r="Y454" s="35"/>
      <c r="Z454" s="35" t="s">
        <v>24555</v>
      </c>
      <c r="AA454" s="36">
        <v>1</v>
      </c>
      <c r="AB454" s="35" t="s">
        <v>27</v>
      </c>
      <c r="AC454" s="35" t="str">
        <f>+IF(Tabla1[[#This Row],[STK]]="no","Sin STK", "STK disponible")</f>
        <v>STK disponible</v>
      </c>
      <c r="AD454" s="35">
        <f>+I454*J454</f>
        <v>0</v>
      </c>
      <c r="AE454" s="35">
        <f>+I454*K454</f>
        <v>0</v>
      </c>
      <c r="AF454" s="36">
        <f>IF(Tabla1[[#This Row],[ref pack]]=1,Tabla1[[#This Row],[Pedido]],LCM(Tabla1[[#This Row],[MC VIEJO]],Tabla1[[#This Row],[Pedido]]))</f>
        <v>1</v>
      </c>
      <c r="AG454" s="36">
        <f>+VLOOKUP(Tabla1[[#This Row],[Artículo]],'.'!$B$2:$D$11481,3,)</f>
        <v>1</v>
      </c>
      <c r="AH454" s="37" t="str">
        <f>+IFERROR(SEARCH("pack",Tabla1[[#This Row],[PACK]]),"")</f>
        <v/>
      </c>
    </row>
    <row r="455" spans="1:34" ht="24" customHeight="1" x14ac:dyDescent="0.2">
      <c r="A455" s="50" t="s">
        <v>786</v>
      </c>
      <c r="B455" s="60" t="s">
        <v>947</v>
      </c>
      <c r="C455" s="61" t="s">
        <v>23406</v>
      </c>
      <c r="D455" s="52" t="s">
        <v>9841</v>
      </c>
      <c r="E455" s="53">
        <v>215668.84</v>
      </c>
      <c r="F455" s="23" t="str">
        <f>+IFERROR(VLOOKUP(Tabla1[[#This Row],[Artículo]],'..'!$B$2:$D$569000,3,),"")</f>
        <v/>
      </c>
      <c r="G455" s="24" t="str">
        <f>IF(H455=AF455,"", "Error MC")</f>
        <v>Error MC</v>
      </c>
      <c r="H455" s="62"/>
      <c r="I455" s="54">
        <f>+Tabla1[[#This Row],[MC]]*Tabla1[[#This Row],[Pedido]]*Tabla1[[#This Row],[PVC ]]</f>
        <v>0</v>
      </c>
      <c r="J455" s="26">
        <v>0.21</v>
      </c>
      <c r="K455" s="63"/>
      <c r="L455" s="28" t="s">
        <v>17</v>
      </c>
      <c r="M455" s="53">
        <v>378390.98200000002</v>
      </c>
      <c r="N455" s="64" t="str">
        <f>+IF(Tabla1[[#This Row],[F PMPI]]="SÍ","No","Sí")</f>
        <v>Sí</v>
      </c>
      <c r="O455" s="65">
        <f>+Tabla1[[#This Row],[PVL]]*1.055</f>
        <v>399202.48600999999</v>
      </c>
      <c r="P455" s="65">
        <f>+Tabla1[[#This Row],[PVL]]*1.43</f>
        <v>541099.10426000005</v>
      </c>
      <c r="Q455" s="66" t="str">
        <f>+HYPERLINK(Tabla1[[#This Row],[PAG]])</f>
        <v>https://todomusica.com.ar/encordados/8386-k410-mm.html</v>
      </c>
      <c r="R455" s="67"/>
      <c r="S455" s="68"/>
      <c r="T455" s="69"/>
      <c r="U455" s="69"/>
      <c r="V455" s="69"/>
      <c r="W455" s="69"/>
      <c r="X455" s="69"/>
      <c r="Y455" s="35"/>
      <c r="Z455" s="35" t="s">
        <v>24549</v>
      </c>
      <c r="AA455" s="36">
        <v>1</v>
      </c>
      <c r="AB455" s="35" t="s">
        <v>27</v>
      </c>
      <c r="AC455" s="35" t="str">
        <f>+IF(Tabla1[[#This Row],[STK]]="no","Sin STK", "STK disponible")</f>
        <v>STK disponible</v>
      </c>
      <c r="AD455" s="35">
        <f>+I455*J455</f>
        <v>0</v>
      </c>
      <c r="AE455" s="35">
        <f>+I455*K455</f>
        <v>0</v>
      </c>
      <c r="AF455" s="36">
        <f>IF(Tabla1[[#This Row],[ref pack]]=1,Tabla1[[#This Row],[Pedido]],LCM(Tabla1[[#This Row],[MC VIEJO]],Tabla1[[#This Row],[Pedido]]))</f>
        <v>1</v>
      </c>
      <c r="AG455" s="36">
        <f>+VLOOKUP(Tabla1[[#This Row],[Artículo]],'.'!$B$2:$D$11481,3,)</f>
        <v>1</v>
      </c>
      <c r="AH455" s="37" t="str">
        <f>+IFERROR(SEARCH("pack",Tabla1[[#This Row],[PACK]]),"")</f>
        <v/>
      </c>
    </row>
    <row r="456" spans="1:34" ht="24" customHeight="1" x14ac:dyDescent="0.2">
      <c r="A456" s="50" t="s">
        <v>786</v>
      </c>
      <c r="B456" s="60" t="s">
        <v>949</v>
      </c>
      <c r="C456" s="61" t="s">
        <v>950</v>
      </c>
      <c r="D456" s="52" t="s">
        <v>9841</v>
      </c>
      <c r="E456" s="53">
        <v>3188.67</v>
      </c>
      <c r="F456" s="23" t="str">
        <f>+IFERROR(VLOOKUP(Tabla1[[#This Row],[Artículo]],'..'!$B$2:$D$569000,3,),"")</f>
        <v/>
      </c>
      <c r="G456" s="24" t="str">
        <f>IF(H456=AF456,"", "Error MC")</f>
        <v>Error MC</v>
      </c>
      <c r="H456" s="62"/>
      <c r="I456" s="54">
        <f>+Tabla1[[#This Row],[MC]]*Tabla1[[#This Row],[Pedido]]*Tabla1[[#This Row],[PVC ]]</f>
        <v>0</v>
      </c>
      <c r="J456" s="26">
        <v>0.21</v>
      </c>
      <c r="K456" s="63"/>
      <c r="L456" s="28" t="s">
        <v>17</v>
      </c>
      <c r="M456" s="53">
        <v>5594.52</v>
      </c>
      <c r="N456" s="64" t="str">
        <f>+IF(Tabla1[[#This Row],[F PMPI]]="SÍ","No","Sí")</f>
        <v>Sí</v>
      </c>
      <c r="O456" s="65">
        <f>+Tabla1[[#This Row],[PVL]]*1.055</f>
        <v>5902.2186000000002</v>
      </c>
      <c r="P456" s="65">
        <f>+Tabla1[[#This Row],[PVL]]*1.43</f>
        <v>8000.1635999999999</v>
      </c>
      <c r="Q456" s="66" t="str">
        <f>+HYPERLINK(Tabla1[[#This Row],[PAG]])</f>
        <v>https://todomusica.com.ar/accesorios-de-violin/3580-vr200.html</v>
      </c>
      <c r="R456" s="67"/>
      <c r="S456" s="68"/>
      <c r="T456" s="69"/>
      <c r="U456" s="69"/>
      <c r="V456" s="69"/>
      <c r="W456" s="69"/>
      <c r="X456" s="69"/>
      <c r="Y456" s="35"/>
      <c r="Z456" s="35" t="s">
        <v>24556</v>
      </c>
      <c r="AA456" s="36">
        <v>1</v>
      </c>
      <c r="AB456" s="35" t="s">
        <v>27</v>
      </c>
      <c r="AC456" s="35" t="str">
        <f>+IF(Tabla1[[#This Row],[STK]]="no","Sin STK", "STK disponible")</f>
        <v>STK disponible</v>
      </c>
      <c r="AD456" s="35">
        <f>+I456*J456</f>
        <v>0</v>
      </c>
      <c r="AE456" s="35">
        <f>+I456*K456</f>
        <v>0</v>
      </c>
      <c r="AF456" s="36">
        <f>IF(Tabla1[[#This Row],[ref pack]]=1,Tabla1[[#This Row],[Pedido]],LCM(Tabla1[[#This Row],[MC VIEJO]],Tabla1[[#This Row],[Pedido]]))</f>
        <v>1</v>
      </c>
      <c r="AG456" s="36">
        <f>+VLOOKUP(Tabla1[[#This Row],[Artículo]],'.'!$B$2:$D$11481,3,)</f>
        <v>1</v>
      </c>
      <c r="AH456" s="37" t="str">
        <f>+IFERROR(SEARCH("pack",Tabla1[[#This Row],[PACK]]),"")</f>
        <v/>
      </c>
    </row>
    <row r="457" spans="1:34" ht="24" customHeight="1" x14ac:dyDescent="0.2">
      <c r="A457" s="50" t="s">
        <v>786</v>
      </c>
      <c r="B457" s="60" t="s">
        <v>951</v>
      </c>
      <c r="C457" s="61" t="s">
        <v>952</v>
      </c>
      <c r="D457" s="52" t="s">
        <v>9841</v>
      </c>
      <c r="E457" s="53">
        <v>3188.67</v>
      </c>
      <c r="F457" s="23" t="str">
        <f>+IFERROR(VLOOKUP(Tabla1[[#This Row],[Artículo]],'..'!$B$2:$D$569000,3,),"")</f>
        <v/>
      </c>
      <c r="G457" s="24" t="str">
        <f>IF(H457=AF457,"", "Error MC")</f>
        <v>Error MC</v>
      </c>
      <c r="H457" s="62"/>
      <c r="I457" s="54">
        <f>+Tabla1[[#This Row],[MC]]*Tabla1[[#This Row],[Pedido]]*Tabla1[[#This Row],[PVC ]]</f>
        <v>0</v>
      </c>
      <c r="J457" s="26">
        <v>0.21</v>
      </c>
      <c r="K457" s="63"/>
      <c r="L457" s="28" t="s">
        <v>17</v>
      </c>
      <c r="M457" s="53">
        <v>5594.52</v>
      </c>
      <c r="N457" s="64" t="str">
        <f>+IF(Tabla1[[#This Row],[F PMPI]]="SÍ","No","Sí")</f>
        <v>Sí</v>
      </c>
      <c r="O457" s="65">
        <f>+Tabla1[[#This Row],[PVL]]*1.055</f>
        <v>5902.2186000000002</v>
      </c>
      <c r="P457" s="65">
        <f>+Tabla1[[#This Row],[PVL]]*1.43</f>
        <v>8000.1635999999999</v>
      </c>
      <c r="Q457" s="66" t="str">
        <f>+HYPERLINK(Tabla1[[#This Row],[PAG]])</f>
        <v>https://todomusica.com.ar/productos-sin-categorias-de-netsuite/3001-vr300.html</v>
      </c>
      <c r="R457" s="67"/>
      <c r="S457" s="68"/>
      <c r="T457" s="69"/>
      <c r="U457" s="69"/>
      <c r="V457" s="69"/>
      <c r="W457" s="69"/>
      <c r="X457" s="69"/>
      <c r="Y457" s="35"/>
      <c r="Z457" s="35" t="s">
        <v>24557</v>
      </c>
      <c r="AA457" s="36">
        <v>1</v>
      </c>
      <c r="AB457" s="35" t="s">
        <v>27</v>
      </c>
      <c r="AC457" s="35" t="str">
        <f>+IF(Tabla1[[#This Row],[STK]]="no","Sin STK", "STK disponible")</f>
        <v>STK disponible</v>
      </c>
      <c r="AD457" s="35">
        <f>+I457*J457</f>
        <v>0</v>
      </c>
      <c r="AE457" s="35">
        <f>+I457*K457</f>
        <v>0</v>
      </c>
      <c r="AF457" s="36">
        <f>IF(Tabla1[[#This Row],[ref pack]]=1,Tabla1[[#This Row],[Pedido]],LCM(Tabla1[[#This Row],[MC VIEJO]],Tabla1[[#This Row],[Pedido]]))</f>
        <v>1</v>
      </c>
      <c r="AG457" s="36">
        <f>+VLOOKUP(Tabla1[[#This Row],[Artículo]],'.'!$B$2:$D$11481,3,)</f>
        <v>1</v>
      </c>
      <c r="AH457" s="37" t="str">
        <f>+IFERROR(SEARCH("pack",Tabla1[[#This Row],[PACK]]),"")</f>
        <v/>
      </c>
    </row>
    <row r="458" spans="1:34" ht="24" customHeight="1" x14ac:dyDescent="0.2">
      <c r="A458" s="50" t="s">
        <v>953</v>
      </c>
      <c r="B458" s="60" t="s">
        <v>954</v>
      </c>
      <c r="C458" s="61" t="s">
        <v>955</v>
      </c>
      <c r="D458" s="52" t="s">
        <v>27</v>
      </c>
      <c r="E458" s="53">
        <v>11405.14</v>
      </c>
      <c r="F458" s="23" t="str">
        <f>+IFERROR(VLOOKUP(Tabla1[[#This Row],[Artículo]],'..'!$B$2:$D$569000,3,),"")</f>
        <v/>
      </c>
      <c r="G458" s="24" t="str">
        <f>IF(H458=AF458,"", "Error MC")</f>
        <v>Error MC</v>
      </c>
      <c r="H458" s="62"/>
      <c r="I458" s="54">
        <f>+Tabla1[[#This Row],[MC]]*Tabla1[[#This Row],[Pedido]]*Tabla1[[#This Row],[PVC ]]</f>
        <v>0</v>
      </c>
      <c r="J458" s="26">
        <v>0.21</v>
      </c>
      <c r="K458" s="63"/>
      <c r="L458" s="28" t="s">
        <v>17</v>
      </c>
      <c r="M458" s="53">
        <v>20010.314999999999</v>
      </c>
      <c r="N458" s="64" t="str">
        <f>+IF(Tabla1[[#This Row],[F PMPI]]="SÍ","No","Sí")</f>
        <v>Sí</v>
      </c>
      <c r="O458" s="65">
        <f>+Tabla1[[#This Row],[PVL]]*1.055</f>
        <v>21110.882324999999</v>
      </c>
      <c r="P458" s="65">
        <f>+Tabla1[[#This Row],[PVL]]*1.43</f>
        <v>28614.750449999996</v>
      </c>
      <c r="Q458" s="66" t="str">
        <f>+HYPERLINK(Tabla1[[#This Row],[PAG]])</f>
        <v>https://todomusica.com.ar/varios/1947-dp0002.html</v>
      </c>
      <c r="R458" s="67"/>
      <c r="S458" s="68"/>
      <c r="T458" s="69"/>
      <c r="U458" s="69"/>
      <c r="V458" s="69"/>
      <c r="W458" s="69"/>
      <c r="X458" s="69"/>
      <c r="Y458" s="35"/>
      <c r="Z458" s="35" t="s">
        <v>24558</v>
      </c>
      <c r="AA458" s="36">
        <v>1</v>
      </c>
      <c r="AB458" s="35" t="s">
        <v>27</v>
      </c>
      <c r="AC458" s="35" t="str">
        <f>+IF(Tabla1[[#This Row],[STK]]="no","Sin STK", "STK disponible")</f>
        <v>Sin STK</v>
      </c>
      <c r="AD458" s="35">
        <f>+I458*J458</f>
        <v>0</v>
      </c>
      <c r="AE458" s="35">
        <f>+I458*K458</f>
        <v>0</v>
      </c>
      <c r="AF458" s="36">
        <f>IF(Tabla1[[#This Row],[ref pack]]=1,Tabla1[[#This Row],[Pedido]],LCM(Tabla1[[#This Row],[MC VIEJO]],Tabla1[[#This Row],[Pedido]]))</f>
        <v>1</v>
      </c>
      <c r="AG458" s="36">
        <f>+VLOOKUP(Tabla1[[#This Row],[Artículo]],'.'!$B$2:$D$11481,3,)</f>
        <v>1</v>
      </c>
      <c r="AH458" s="37" t="str">
        <f>+IFERROR(SEARCH("pack",Tabla1[[#This Row],[PACK]]),"")</f>
        <v/>
      </c>
    </row>
    <row r="459" spans="1:34" ht="24" customHeight="1" x14ac:dyDescent="0.2">
      <c r="A459" s="50" t="s">
        <v>953</v>
      </c>
      <c r="B459" s="60" t="s">
        <v>956</v>
      </c>
      <c r="C459" s="61" t="s">
        <v>957</v>
      </c>
      <c r="D459" s="52" t="s">
        <v>27</v>
      </c>
      <c r="E459" s="53">
        <v>9806.8700000000008</v>
      </c>
      <c r="F459" s="23" t="str">
        <f>+IFERROR(VLOOKUP(Tabla1[[#This Row],[Artículo]],'..'!$B$2:$D$569000,3,),"")</f>
        <v/>
      </c>
      <c r="G459" s="24" t="str">
        <f>IF(H459=AF459,"", "Error MC")</f>
        <v>Error MC</v>
      </c>
      <c r="H459" s="62"/>
      <c r="I459" s="54">
        <f>+Tabla1[[#This Row],[MC]]*Tabla1[[#This Row],[Pedido]]*Tabla1[[#This Row],[PVC ]]</f>
        <v>0</v>
      </c>
      <c r="J459" s="26">
        <v>0.21</v>
      </c>
      <c r="K459" s="63"/>
      <c r="L459" s="28" t="s">
        <v>17</v>
      </c>
      <c r="M459" s="53">
        <v>17206.151999999998</v>
      </c>
      <c r="N459" s="64" t="str">
        <f>+IF(Tabla1[[#This Row],[F PMPI]]="SÍ","No","Sí")</f>
        <v>Sí</v>
      </c>
      <c r="O459" s="65">
        <f>+Tabla1[[#This Row],[PVL]]*1.055</f>
        <v>18152.490359999996</v>
      </c>
      <c r="P459" s="65">
        <f>+Tabla1[[#This Row],[PVL]]*1.43</f>
        <v>24604.797359999997</v>
      </c>
      <c r="Q459" s="66" t="str">
        <f>+HYPERLINK(Tabla1[[#This Row],[PAG]])</f>
        <v>https://todomusica.com.ar/varios/4234-404.html</v>
      </c>
      <c r="R459" s="67"/>
      <c r="S459" s="68"/>
      <c r="T459" s="69"/>
      <c r="U459" s="69"/>
      <c r="V459" s="69"/>
      <c r="W459" s="69"/>
      <c r="X459" s="69"/>
      <c r="Y459" s="35"/>
      <c r="Z459" s="35" t="s">
        <v>24559</v>
      </c>
      <c r="AA459" s="36">
        <v>1</v>
      </c>
      <c r="AB459" s="35" t="s">
        <v>27</v>
      </c>
      <c r="AC459" s="35" t="str">
        <f>+IF(Tabla1[[#This Row],[STK]]="no","Sin STK", "STK disponible")</f>
        <v>Sin STK</v>
      </c>
      <c r="AD459" s="35">
        <f>+I459*J459</f>
        <v>0</v>
      </c>
      <c r="AE459" s="35">
        <f>+I459*K459</f>
        <v>0</v>
      </c>
      <c r="AF459" s="36">
        <f>IF(Tabla1[[#This Row],[ref pack]]=1,Tabla1[[#This Row],[Pedido]],LCM(Tabla1[[#This Row],[MC VIEJO]],Tabla1[[#This Row],[Pedido]]))</f>
        <v>1</v>
      </c>
      <c r="AG459" s="36">
        <f>+VLOOKUP(Tabla1[[#This Row],[Artículo]],'.'!$B$2:$D$11481,3,)</f>
        <v>1</v>
      </c>
      <c r="AH459" s="37" t="str">
        <f>+IFERROR(SEARCH("pack",Tabla1[[#This Row],[PACK]]),"")</f>
        <v/>
      </c>
    </row>
    <row r="460" spans="1:34" ht="24" customHeight="1" x14ac:dyDescent="0.2">
      <c r="A460" s="50" t="s">
        <v>953</v>
      </c>
      <c r="B460" s="60" t="s">
        <v>958</v>
      </c>
      <c r="C460" s="61" t="s">
        <v>959</v>
      </c>
      <c r="D460" s="52" t="s">
        <v>27</v>
      </c>
      <c r="E460" s="53">
        <v>9806.8700000000008</v>
      </c>
      <c r="F460" s="23" t="str">
        <f>+IFERROR(VLOOKUP(Tabla1[[#This Row],[Artículo]],'..'!$B$2:$D$569000,3,),"")</f>
        <v/>
      </c>
      <c r="G460" s="24" t="str">
        <f>IF(H460=AF460,"", "Error MC")</f>
        <v>Error MC</v>
      </c>
      <c r="H460" s="62"/>
      <c r="I460" s="54">
        <f>+Tabla1[[#This Row],[MC]]*Tabla1[[#This Row],[Pedido]]*Tabla1[[#This Row],[PVC ]]</f>
        <v>0</v>
      </c>
      <c r="J460" s="26">
        <v>0.21</v>
      </c>
      <c r="K460" s="63"/>
      <c r="L460" s="28" t="s">
        <v>17</v>
      </c>
      <c r="M460" s="53">
        <v>17206.151999999998</v>
      </c>
      <c r="N460" s="64" t="str">
        <f>+IF(Tabla1[[#This Row],[F PMPI]]="SÍ","No","Sí")</f>
        <v>Sí</v>
      </c>
      <c r="O460" s="65">
        <f>+Tabla1[[#This Row],[PVL]]*1.055</f>
        <v>18152.490359999996</v>
      </c>
      <c r="P460" s="65">
        <f>+Tabla1[[#This Row],[PVL]]*1.43</f>
        <v>24604.797359999997</v>
      </c>
      <c r="Q460" s="66" t="str">
        <f>+HYPERLINK(Tabla1[[#This Row],[PAG]])</f>
        <v>https://todomusica.com.ar/varios/4234-404.html</v>
      </c>
      <c r="R460" s="67"/>
      <c r="S460" s="68"/>
      <c r="T460" s="69"/>
      <c r="U460" s="69"/>
      <c r="V460" s="69"/>
      <c r="W460" s="69"/>
      <c r="X460" s="69"/>
      <c r="Y460" s="35"/>
      <c r="Z460" s="35" t="s">
        <v>24559</v>
      </c>
      <c r="AA460" s="36">
        <v>1</v>
      </c>
      <c r="AB460" s="35" t="s">
        <v>27</v>
      </c>
      <c r="AC460" s="35" t="str">
        <f>+IF(Tabla1[[#This Row],[STK]]="no","Sin STK", "STK disponible")</f>
        <v>Sin STK</v>
      </c>
      <c r="AD460" s="35">
        <f>+I460*J460</f>
        <v>0</v>
      </c>
      <c r="AE460" s="35">
        <f>+I460*K460</f>
        <v>0</v>
      </c>
      <c r="AF460" s="36">
        <f>IF(Tabla1[[#This Row],[ref pack]]=1,Tabla1[[#This Row],[Pedido]],LCM(Tabla1[[#This Row],[MC VIEJO]],Tabla1[[#This Row],[Pedido]]))</f>
        <v>1</v>
      </c>
      <c r="AG460" s="36">
        <f>+VLOOKUP(Tabla1[[#This Row],[Artículo]],'.'!$B$2:$D$11481,3,)</f>
        <v>1</v>
      </c>
      <c r="AH460" s="37" t="str">
        <f>+IFERROR(SEARCH("pack",Tabla1[[#This Row],[PACK]]),"")</f>
        <v/>
      </c>
    </row>
    <row r="461" spans="1:34" ht="24" customHeight="1" x14ac:dyDescent="0.2">
      <c r="A461" s="50" t="s">
        <v>953</v>
      </c>
      <c r="B461" s="60" t="s">
        <v>960</v>
      </c>
      <c r="C461" s="61" t="s">
        <v>961</v>
      </c>
      <c r="D461" s="52" t="s">
        <v>27</v>
      </c>
      <c r="E461" s="53">
        <v>29042.560000000001</v>
      </c>
      <c r="F461" s="23" t="str">
        <f>+IFERROR(VLOOKUP(Tabla1[[#This Row],[Artículo]],'..'!$B$2:$D$569000,3,),"")</f>
        <v/>
      </c>
      <c r="G461" s="24" t="str">
        <f>IF(H461=AF461,"", "Error MC")</f>
        <v>Error MC</v>
      </c>
      <c r="H461" s="62"/>
      <c r="I461" s="54">
        <f>+Tabla1[[#This Row],[MC]]*Tabla1[[#This Row],[Pedido]]*Tabla1[[#This Row],[PVC ]]</f>
        <v>0</v>
      </c>
      <c r="J461" s="26">
        <v>0.21</v>
      </c>
      <c r="K461" s="63"/>
      <c r="L461" s="28" t="s">
        <v>17</v>
      </c>
      <c r="M461" s="53">
        <v>50955.169000000002</v>
      </c>
      <c r="N461" s="64" t="str">
        <f>+IF(Tabla1[[#This Row],[F PMPI]]="SÍ","No","Sí")</f>
        <v>Sí</v>
      </c>
      <c r="O461" s="65">
        <f>+Tabla1[[#This Row],[PVL]]*1.055</f>
        <v>53757.703294999999</v>
      </c>
      <c r="P461" s="65">
        <f>+Tabla1[[#This Row],[PVL]]*1.43</f>
        <v>72865.891669999997</v>
      </c>
      <c r="Q461" s="66" t="str">
        <f>+HYPERLINK(Tabla1[[#This Row],[PAG]])</f>
        <v>https://todomusica.com.ar/productos-sin-categorias-de-netsuite/5819-404.html</v>
      </c>
      <c r="R461" s="67"/>
      <c r="S461" s="68"/>
      <c r="T461" s="69"/>
      <c r="U461" s="69"/>
      <c r="V461" s="69"/>
      <c r="W461" s="69"/>
      <c r="X461" s="69"/>
      <c r="Y461" s="35"/>
      <c r="Z461" s="35" t="s">
        <v>24560</v>
      </c>
      <c r="AA461" s="36">
        <v>1</v>
      </c>
      <c r="AB461" s="35" t="s">
        <v>27</v>
      </c>
      <c r="AC461" s="35" t="str">
        <f>+IF(Tabla1[[#This Row],[STK]]="no","Sin STK", "STK disponible")</f>
        <v>Sin STK</v>
      </c>
      <c r="AD461" s="35">
        <f>+I461*J461</f>
        <v>0</v>
      </c>
      <c r="AE461" s="35">
        <f>+I461*K461</f>
        <v>0</v>
      </c>
      <c r="AF461" s="36">
        <f>IF(Tabla1[[#This Row],[ref pack]]=1,Tabla1[[#This Row],[Pedido]],LCM(Tabla1[[#This Row],[MC VIEJO]],Tabla1[[#This Row],[Pedido]]))</f>
        <v>1</v>
      </c>
      <c r="AG461" s="36">
        <f>+VLOOKUP(Tabla1[[#This Row],[Artículo]],'.'!$B$2:$D$11481,3,)</f>
        <v>1</v>
      </c>
      <c r="AH461" s="37" t="str">
        <f>+IFERROR(SEARCH("pack",Tabla1[[#This Row],[PACK]]),"")</f>
        <v/>
      </c>
    </row>
    <row r="462" spans="1:34" ht="24" customHeight="1" x14ac:dyDescent="0.2">
      <c r="A462" s="50" t="s">
        <v>953</v>
      </c>
      <c r="B462" s="60" t="s">
        <v>962</v>
      </c>
      <c r="C462" s="61" t="s">
        <v>963</v>
      </c>
      <c r="D462" s="52" t="s">
        <v>27</v>
      </c>
      <c r="E462" s="53">
        <v>24218.07</v>
      </c>
      <c r="F462" s="23" t="str">
        <f>+IFERROR(VLOOKUP(Tabla1[[#This Row],[Artículo]],'..'!$B$2:$D$569000,3,),"")</f>
        <v/>
      </c>
      <c r="G462" s="24" t="str">
        <f>IF(H462=AF462,"", "Error MC")</f>
        <v>Error MC</v>
      </c>
      <c r="H462" s="62"/>
      <c r="I462" s="54">
        <f>+Tabla1[[#This Row],[MC]]*Tabla1[[#This Row],[Pedido]]*Tabla1[[#This Row],[PVC ]]</f>
        <v>0</v>
      </c>
      <c r="J462" s="26">
        <v>0.105</v>
      </c>
      <c r="K462" s="63"/>
      <c r="L462" s="28" t="s">
        <v>17</v>
      </c>
      <c r="M462" s="53">
        <v>38803.400999999998</v>
      </c>
      <c r="N462" s="64" t="str">
        <f>+IF(Tabla1[[#This Row],[F PMPI]]="SÍ","No","Sí")</f>
        <v>Sí</v>
      </c>
      <c r="O462" s="65">
        <f>+Tabla1[[#This Row],[PVL]]*1.055</f>
        <v>40937.588054999993</v>
      </c>
      <c r="P462" s="65">
        <f>+Tabla1[[#This Row],[PVL]]*1.43</f>
        <v>55488.863429999998</v>
      </c>
      <c r="Q462" s="66" t="str">
        <f>+HYPERLINK(Tabla1[[#This Row],[PAG]])</f>
        <v>https://todomusica.com.ar/productos-sin-categorias-de-netsuite/7465-10-crcbrkr-latching-inst-ra.html</v>
      </c>
      <c r="R462" s="67"/>
      <c r="S462" s="68"/>
      <c r="T462" s="69"/>
      <c r="U462" s="69"/>
      <c r="V462" s="69"/>
      <c r="W462" s="69"/>
      <c r="X462" s="69"/>
      <c r="Y462" s="35"/>
      <c r="Z462" s="35" t="s">
        <v>24561</v>
      </c>
      <c r="AA462" s="36">
        <v>1</v>
      </c>
      <c r="AB462" s="35" t="s">
        <v>27</v>
      </c>
      <c r="AC462" s="35" t="str">
        <f>+IF(Tabla1[[#This Row],[STK]]="no","Sin STK", "STK disponible")</f>
        <v>Sin STK</v>
      </c>
      <c r="AD462" s="35">
        <f>+I462*J462</f>
        <v>0</v>
      </c>
      <c r="AE462" s="35">
        <f>+I462*K462</f>
        <v>0</v>
      </c>
      <c r="AF462" s="36">
        <f>IF(Tabla1[[#This Row],[ref pack]]=1,Tabla1[[#This Row],[Pedido]],LCM(Tabla1[[#This Row],[MC VIEJO]],Tabla1[[#This Row],[Pedido]]))</f>
        <v>1</v>
      </c>
      <c r="AG462" s="36">
        <f>+VLOOKUP(Tabla1[[#This Row],[Artículo]],'.'!$B$2:$D$11481,3,)</f>
        <v>1</v>
      </c>
      <c r="AH462" s="37" t="str">
        <f>+IFERROR(SEARCH("pack",Tabla1[[#This Row],[PACK]]),"")</f>
        <v/>
      </c>
    </row>
    <row r="463" spans="1:34" ht="24" customHeight="1" x14ac:dyDescent="0.2">
      <c r="A463" s="50" t="s">
        <v>953</v>
      </c>
      <c r="B463" s="60" t="s">
        <v>964</v>
      </c>
      <c r="C463" s="61" t="s">
        <v>965</v>
      </c>
      <c r="D463" s="52" t="s">
        <v>27</v>
      </c>
      <c r="E463" s="53">
        <v>30313.1</v>
      </c>
      <c r="F463" s="23" t="str">
        <f>+IFERROR(VLOOKUP(Tabla1[[#This Row],[Artículo]],'..'!$B$2:$D$569000,3,),"")</f>
        <v/>
      </c>
      <c r="G463" s="24" t="str">
        <f>IF(H463=AF463,"", "Error MC")</f>
        <v>Error MC</v>
      </c>
      <c r="H463" s="62"/>
      <c r="I463" s="54">
        <f>+Tabla1[[#This Row],[MC]]*Tabla1[[#This Row],[Pedido]]*Tabla1[[#This Row],[PVC ]]</f>
        <v>0</v>
      </c>
      <c r="J463" s="26">
        <v>0.105</v>
      </c>
      <c r="K463" s="63"/>
      <c r="L463" s="28" t="s">
        <v>17</v>
      </c>
      <c r="M463" s="53">
        <v>48569.17</v>
      </c>
      <c r="N463" s="64" t="str">
        <f>+IF(Tabla1[[#This Row],[F PMPI]]="SÍ","No","Sí")</f>
        <v>Sí</v>
      </c>
      <c r="O463" s="65">
        <f>+Tabla1[[#This Row],[PVL]]*1.055</f>
        <v>51240.474349999997</v>
      </c>
      <c r="P463" s="65">
        <f>+Tabla1[[#This Row],[PVL]]*1.43</f>
        <v>69453.913099999991</v>
      </c>
      <c r="Q463" s="66" t="str">
        <f>+HYPERLINK(Tabla1[[#This Row],[PAG]])</f>
        <v>https://todomusica.com.ar/cables-plug/7466-20-crcbrkr-latching-inst-ra.html</v>
      </c>
      <c r="R463" s="67"/>
      <c r="S463" s="68"/>
      <c r="T463" s="69"/>
      <c r="U463" s="69"/>
      <c r="V463" s="69"/>
      <c r="W463" s="69"/>
      <c r="X463" s="69"/>
      <c r="Y463" s="35"/>
      <c r="Z463" s="35" t="s">
        <v>24562</v>
      </c>
      <c r="AA463" s="36">
        <v>1</v>
      </c>
      <c r="AB463" s="35" t="s">
        <v>27</v>
      </c>
      <c r="AC463" s="35" t="str">
        <f>+IF(Tabla1[[#This Row],[STK]]="no","Sin STK", "STK disponible")</f>
        <v>Sin STK</v>
      </c>
      <c r="AD463" s="35">
        <f>+I463*J463</f>
        <v>0</v>
      </c>
      <c r="AE463" s="35">
        <f>+I463*K463</f>
        <v>0</v>
      </c>
      <c r="AF463" s="36">
        <f>IF(Tabla1[[#This Row],[ref pack]]=1,Tabla1[[#This Row],[Pedido]],LCM(Tabla1[[#This Row],[MC VIEJO]],Tabla1[[#This Row],[Pedido]]))</f>
        <v>1</v>
      </c>
      <c r="AG463" s="36">
        <f>+VLOOKUP(Tabla1[[#This Row],[Artículo]],'.'!$B$2:$D$11481,3,)</f>
        <v>1</v>
      </c>
      <c r="AH463" s="37" t="str">
        <f>+IFERROR(SEARCH("pack",Tabla1[[#This Row],[PACK]]),"")</f>
        <v/>
      </c>
    </row>
    <row r="464" spans="1:34" ht="24" customHeight="1" x14ac:dyDescent="0.2">
      <c r="A464" s="50" t="s">
        <v>953</v>
      </c>
      <c r="B464" s="60" t="s">
        <v>966</v>
      </c>
      <c r="C464" s="61" t="s">
        <v>967</v>
      </c>
      <c r="D464" s="52" t="s">
        <v>27</v>
      </c>
      <c r="E464" s="53">
        <v>24146.03</v>
      </c>
      <c r="F464" s="23" t="str">
        <f>+IFERROR(VLOOKUP(Tabla1[[#This Row],[Artículo]],'..'!$B$2:$D$569000,3,),"")</f>
        <v/>
      </c>
      <c r="G464" s="24" t="str">
        <f>IF(H464=AF464,"", "Error MC")</f>
        <v>Error MC</v>
      </c>
      <c r="H464" s="62"/>
      <c r="I464" s="54">
        <f>+Tabla1[[#This Row],[MC]]*Tabla1[[#This Row],[Pedido]]*Tabla1[[#This Row],[PVC ]]</f>
        <v>0</v>
      </c>
      <c r="J464" s="26">
        <v>0.105</v>
      </c>
      <c r="K464" s="63"/>
      <c r="L464" s="28" t="s">
        <v>17</v>
      </c>
      <c r="M464" s="53">
        <v>38687.972999999998</v>
      </c>
      <c r="N464" s="64" t="str">
        <f>+IF(Tabla1[[#This Row],[F PMPI]]="SÍ","No","Sí")</f>
        <v>Sí</v>
      </c>
      <c r="O464" s="65">
        <f>+Tabla1[[#This Row],[PVL]]*1.055</f>
        <v>40815.811514999994</v>
      </c>
      <c r="P464" s="65">
        <f>+Tabla1[[#This Row],[PVL]]*1.43</f>
        <v>55323.801389999993</v>
      </c>
      <c r="Q464" s="66" t="str">
        <f>+HYPERLINK(Tabla1[[#This Row],[PAG]])</f>
        <v>https://todomusica.com.ar/productos-sin-categorias-de-netsuite/7461-10-crcbrkr-latching-inst-cbl.html</v>
      </c>
      <c r="R464" s="67"/>
      <c r="S464" s="68"/>
      <c r="T464" s="69"/>
      <c r="U464" s="69"/>
      <c r="V464" s="69"/>
      <c r="W464" s="69"/>
      <c r="X464" s="69"/>
      <c r="Y464" s="35"/>
      <c r="Z464" s="35" t="s">
        <v>24563</v>
      </c>
      <c r="AA464" s="36">
        <v>1</v>
      </c>
      <c r="AB464" s="35" t="s">
        <v>27</v>
      </c>
      <c r="AC464" s="35" t="str">
        <f>+IF(Tabla1[[#This Row],[STK]]="no","Sin STK", "STK disponible")</f>
        <v>Sin STK</v>
      </c>
      <c r="AD464" s="35">
        <f>+I464*J464</f>
        <v>0</v>
      </c>
      <c r="AE464" s="35">
        <f>+I464*K464</f>
        <v>0</v>
      </c>
      <c r="AF464" s="36">
        <f>IF(Tabla1[[#This Row],[ref pack]]=1,Tabla1[[#This Row],[Pedido]],LCM(Tabla1[[#This Row],[MC VIEJO]],Tabla1[[#This Row],[Pedido]]))</f>
        <v>1</v>
      </c>
      <c r="AG464" s="36">
        <f>+VLOOKUP(Tabla1[[#This Row],[Artículo]],'.'!$B$2:$D$11481,3,)</f>
        <v>1</v>
      </c>
      <c r="AH464" s="37" t="str">
        <f>+IFERROR(SEARCH("pack",Tabla1[[#This Row],[PACK]]),"")</f>
        <v/>
      </c>
    </row>
    <row r="465" spans="1:34" ht="24" customHeight="1" x14ac:dyDescent="0.2">
      <c r="A465" s="50" t="s">
        <v>953</v>
      </c>
      <c r="B465" s="60" t="s">
        <v>968</v>
      </c>
      <c r="C465" s="61" t="s">
        <v>969</v>
      </c>
      <c r="D465" s="52" t="s">
        <v>27</v>
      </c>
      <c r="E465" s="53">
        <v>27285.84</v>
      </c>
      <c r="F465" s="23" t="str">
        <f>+IFERROR(VLOOKUP(Tabla1[[#This Row],[Artículo]],'..'!$B$2:$D$569000,3,),"")</f>
        <v/>
      </c>
      <c r="G465" s="24" t="str">
        <f>IF(H465=AF465,"", "Error MC")</f>
        <v>Error MC</v>
      </c>
      <c r="H465" s="62"/>
      <c r="I465" s="54">
        <f>+Tabla1[[#This Row],[MC]]*Tabla1[[#This Row],[Pedido]]*Tabla1[[#This Row],[PVC ]]</f>
        <v>0</v>
      </c>
      <c r="J465" s="26">
        <v>0.105</v>
      </c>
      <c r="K465" s="63"/>
      <c r="L465" s="28" t="s">
        <v>17</v>
      </c>
      <c r="M465" s="53">
        <v>43718.739000000001</v>
      </c>
      <c r="N465" s="64" t="str">
        <f>+IF(Tabla1[[#This Row],[F PMPI]]="SÍ","No","Sí")</f>
        <v>Sí</v>
      </c>
      <c r="O465" s="65">
        <f>+Tabla1[[#This Row],[PVL]]*1.055</f>
        <v>46123.269645</v>
      </c>
      <c r="P465" s="65">
        <f>+Tabla1[[#This Row],[PVL]]*1.43</f>
        <v>62517.796770000001</v>
      </c>
      <c r="Q465" s="66" t="str">
        <f>+HYPERLINK(Tabla1[[#This Row],[PAG]])</f>
        <v>https://todomusica.com.ar/cables-plug/7462-15-crcbrkr-latching-inst-cbl.html</v>
      </c>
      <c r="R465" s="67"/>
      <c r="S465" s="68"/>
      <c r="T465" s="69"/>
      <c r="U465" s="69"/>
      <c r="V465" s="69"/>
      <c r="W465" s="69"/>
      <c r="X465" s="69"/>
      <c r="Y465" s="35"/>
      <c r="Z465" s="35" t="s">
        <v>24564</v>
      </c>
      <c r="AA465" s="36">
        <v>1</v>
      </c>
      <c r="AB465" s="35" t="s">
        <v>27</v>
      </c>
      <c r="AC465" s="35" t="str">
        <f>+IF(Tabla1[[#This Row],[STK]]="no","Sin STK", "STK disponible")</f>
        <v>Sin STK</v>
      </c>
      <c r="AD465" s="35">
        <f>+I465*J465</f>
        <v>0</v>
      </c>
      <c r="AE465" s="35">
        <f>+I465*K465</f>
        <v>0</v>
      </c>
      <c r="AF465" s="36">
        <f>IF(Tabla1[[#This Row],[ref pack]]=1,Tabla1[[#This Row],[Pedido]],LCM(Tabla1[[#This Row],[MC VIEJO]],Tabla1[[#This Row],[Pedido]]))</f>
        <v>1</v>
      </c>
      <c r="AG465" s="36">
        <f>+VLOOKUP(Tabla1[[#This Row],[Artículo]],'.'!$B$2:$D$11481,3,)</f>
        <v>1</v>
      </c>
      <c r="AH465" s="37" t="str">
        <f>+IFERROR(SEARCH("pack",Tabla1[[#This Row],[PACK]]),"")</f>
        <v/>
      </c>
    </row>
    <row r="466" spans="1:34" ht="24" customHeight="1" x14ac:dyDescent="0.2">
      <c r="A466" s="50" t="s">
        <v>953</v>
      </c>
      <c r="B466" s="60" t="s">
        <v>970</v>
      </c>
      <c r="C466" s="61" t="s">
        <v>971</v>
      </c>
      <c r="D466" s="52" t="s">
        <v>9842</v>
      </c>
      <c r="E466" s="53">
        <v>30313.1</v>
      </c>
      <c r="F466" s="23" t="str">
        <f>+IFERROR(VLOOKUP(Tabla1[[#This Row],[Artículo]],'..'!$B$2:$D$569000,3,),"")</f>
        <v/>
      </c>
      <c r="G466" s="24" t="str">
        <f>IF(H466=AF466,"", "Error MC")</f>
        <v>Error MC</v>
      </c>
      <c r="H466" s="62"/>
      <c r="I466" s="54">
        <f>+Tabla1[[#This Row],[MC]]*Tabla1[[#This Row],[Pedido]]*Tabla1[[#This Row],[PVC ]]</f>
        <v>0</v>
      </c>
      <c r="J466" s="26">
        <v>0.105</v>
      </c>
      <c r="K466" s="63"/>
      <c r="L466" s="28" t="s">
        <v>17</v>
      </c>
      <c r="M466" s="53">
        <v>48569.17</v>
      </c>
      <c r="N466" s="64" t="str">
        <f>+IF(Tabla1[[#This Row],[F PMPI]]="SÍ","No","Sí")</f>
        <v>Sí</v>
      </c>
      <c r="O466" s="65">
        <f>+Tabla1[[#This Row],[PVL]]*1.055</f>
        <v>51240.474349999997</v>
      </c>
      <c r="P466" s="65">
        <f>+Tabla1[[#This Row],[PVL]]*1.43</f>
        <v>69453.913099999991</v>
      </c>
      <c r="Q466" s="66" t="str">
        <f>+HYPERLINK(Tabla1[[#This Row],[PAG]])</f>
        <v>https://todomusica.com.ar/cables-plug/7463-20-crcbrkr-latching-inst-cbl.html</v>
      </c>
      <c r="R466" s="67"/>
      <c r="S466" s="68"/>
      <c r="T466" s="69"/>
      <c r="U466" s="69"/>
      <c r="V466" s="69"/>
      <c r="W466" s="69"/>
      <c r="X466" s="69"/>
      <c r="Y466" s="35"/>
      <c r="Z466" s="35" t="s">
        <v>24565</v>
      </c>
      <c r="AA466" s="36">
        <v>1</v>
      </c>
      <c r="AB466" s="35" t="s">
        <v>27</v>
      </c>
      <c r="AC466" s="35" t="str">
        <f>+IF(Tabla1[[#This Row],[STK]]="no","Sin STK", "STK disponible")</f>
        <v>STK disponible</v>
      </c>
      <c r="AD466" s="35">
        <f>+I466*J466</f>
        <v>0</v>
      </c>
      <c r="AE466" s="35">
        <f>+I466*K466</f>
        <v>0</v>
      </c>
      <c r="AF466" s="36">
        <f>IF(Tabla1[[#This Row],[ref pack]]=1,Tabla1[[#This Row],[Pedido]],LCM(Tabla1[[#This Row],[MC VIEJO]],Tabla1[[#This Row],[Pedido]]))</f>
        <v>1</v>
      </c>
      <c r="AG466" s="36">
        <f>+VLOOKUP(Tabla1[[#This Row],[Artículo]],'.'!$B$2:$D$11481,3,)</f>
        <v>1</v>
      </c>
      <c r="AH466" s="37" t="str">
        <f>+IFERROR(SEARCH("pack",Tabla1[[#This Row],[PACK]]),"")</f>
        <v/>
      </c>
    </row>
    <row r="467" spans="1:34" ht="24" customHeight="1" x14ac:dyDescent="0.2">
      <c r="A467" s="50" t="s">
        <v>953</v>
      </c>
      <c r="B467" s="60" t="s">
        <v>972</v>
      </c>
      <c r="C467" s="61" t="s">
        <v>973</v>
      </c>
      <c r="D467" s="52" t="s">
        <v>27</v>
      </c>
      <c r="E467" s="53">
        <v>36286.31</v>
      </c>
      <c r="F467" s="23" t="str">
        <f>+IFERROR(VLOOKUP(Tabla1[[#This Row],[Artículo]],'..'!$B$2:$D$569000,3,),"")</f>
        <v/>
      </c>
      <c r="G467" s="24" t="str">
        <f>IF(H467=AF467,"", "Error MC")</f>
        <v>Error MC</v>
      </c>
      <c r="H467" s="62"/>
      <c r="I467" s="54">
        <f>+Tabla1[[#This Row],[MC]]*Tabla1[[#This Row],[Pedido]]*Tabla1[[#This Row],[PVC ]]</f>
        <v>0</v>
      </c>
      <c r="J467" s="26">
        <v>0.105</v>
      </c>
      <c r="K467" s="63"/>
      <c r="L467" s="28" t="s">
        <v>17</v>
      </c>
      <c r="M467" s="53">
        <v>58139.741000000002</v>
      </c>
      <c r="N467" s="64" t="str">
        <f>+IF(Tabla1[[#This Row],[F PMPI]]="SÍ","No","Sí")</f>
        <v>Sí</v>
      </c>
      <c r="O467" s="65">
        <f>+Tabla1[[#This Row],[PVL]]*1.055</f>
        <v>61337.426755</v>
      </c>
      <c r="P467" s="65">
        <f>+Tabla1[[#This Row],[PVL]]*1.43</f>
        <v>83139.829629999993</v>
      </c>
      <c r="Q467" s="66" t="str">
        <f>+HYPERLINK(Tabla1[[#This Row],[PAG]])</f>
        <v>https://todomusica.com.ar/cables-plug/7464-30-crcbrkr-latching-inst-cbl.html</v>
      </c>
      <c r="R467" s="67"/>
      <c r="S467" s="68"/>
      <c r="T467" s="69"/>
      <c r="U467" s="69"/>
      <c r="V467" s="69"/>
      <c r="W467" s="69"/>
      <c r="X467" s="69"/>
      <c r="Y467" s="35"/>
      <c r="Z467" s="35" t="s">
        <v>24566</v>
      </c>
      <c r="AA467" s="36">
        <v>1</v>
      </c>
      <c r="AB467" s="35" t="s">
        <v>27</v>
      </c>
      <c r="AC467" s="35" t="str">
        <f>+IF(Tabla1[[#This Row],[STK]]="no","Sin STK", "STK disponible")</f>
        <v>Sin STK</v>
      </c>
      <c r="AD467" s="35">
        <f>+I467*J467</f>
        <v>0</v>
      </c>
      <c r="AE467" s="35">
        <f>+I467*K467</f>
        <v>0</v>
      </c>
      <c r="AF467" s="36">
        <f>IF(Tabla1[[#This Row],[ref pack]]=1,Tabla1[[#This Row],[Pedido]],LCM(Tabla1[[#This Row],[MC VIEJO]],Tabla1[[#This Row],[Pedido]]))</f>
        <v>1</v>
      </c>
      <c r="AG467" s="36">
        <f>+VLOOKUP(Tabla1[[#This Row],[Artículo]],'.'!$B$2:$D$11481,3,)</f>
        <v>1</v>
      </c>
      <c r="AH467" s="37" t="str">
        <f>+IFERROR(SEARCH("pack",Tabla1[[#This Row],[PACK]]),"")</f>
        <v/>
      </c>
    </row>
    <row r="468" spans="1:34" ht="24" customHeight="1" x14ac:dyDescent="0.2">
      <c r="A468" s="50" t="s">
        <v>953</v>
      </c>
      <c r="B468" s="60" t="s">
        <v>974</v>
      </c>
      <c r="C468" s="61" t="s">
        <v>975</v>
      </c>
      <c r="D468" s="52" t="s">
        <v>9841</v>
      </c>
      <c r="E468" s="53">
        <v>30313.1</v>
      </c>
      <c r="F468" s="23" t="str">
        <f>+IFERROR(VLOOKUP(Tabla1[[#This Row],[Artículo]],'..'!$B$2:$D$569000,3,),"")</f>
        <v/>
      </c>
      <c r="G468" s="24" t="str">
        <f>IF(H468=AF468,"", "Error MC")</f>
        <v>Error MC</v>
      </c>
      <c r="H468" s="62"/>
      <c r="I468" s="54">
        <f>+Tabla1[[#This Row],[MC]]*Tabla1[[#This Row],[Pedido]]*Tabla1[[#This Row],[PVC ]]</f>
        <v>0</v>
      </c>
      <c r="J468" s="26">
        <v>0.21</v>
      </c>
      <c r="K468" s="63"/>
      <c r="L468" s="28" t="s">
        <v>17</v>
      </c>
      <c r="M468" s="53">
        <v>53184.34</v>
      </c>
      <c r="N468" s="64" t="str">
        <f>+IF(Tabla1[[#This Row],[F PMPI]]="SÍ","No","Sí")</f>
        <v>Sí</v>
      </c>
      <c r="O468" s="65">
        <f>+Tabla1[[#This Row],[PVL]]*1.055</f>
        <v>56109.478699999992</v>
      </c>
      <c r="P468" s="65">
        <f>+Tabla1[[#This Row],[PVL]]*1.43</f>
        <v>76053.606199999995</v>
      </c>
      <c r="Q468" s="66" t="str">
        <f>+HYPERLINK(Tabla1[[#This Row],[PAG]])</f>
        <v>https://todomusica.com.ar/cables-plug/4581-404.html</v>
      </c>
      <c r="R468" s="67"/>
      <c r="S468" s="68"/>
      <c r="T468" s="69"/>
      <c r="U468" s="69"/>
      <c r="V468" s="69"/>
      <c r="W468" s="69"/>
      <c r="X468" s="69"/>
      <c r="Y468" s="35"/>
      <c r="Z468" s="35" t="s">
        <v>24567</v>
      </c>
      <c r="AA468" s="36">
        <v>1</v>
      </c>
      <c r="AB468" s="35" t="s">
        <v>27</v>
      </c>
      <c r="AC468" s="35" t="str">
        <f>+IF(Tabla1[[#This Row],[STK]]="no","Sin STK", "STK disponible")</f>
        <v>STK disponible</v>
      </c>
      <c r="AD468" s="35">
        <f>+I468*J468</f>
        <v>0</v>
      </c>
      <c r="AE468" s="35">
        <f>+I468*K468</f>
        <v>0</v>
      </c>
      <c r="AF468" s="36">
        <f>IF(Tabla1[[#This Row],[ref pack]]=1,Tabla1[[#This Row],[Pedido]],LCM(Tabla1[[#This Row],[MC VIEJO]],Tabla1[[#This Row],[Pedido]]))</f>
        <v>1</v>
      </c>
      <c r="AG468" s="36">
        <f>+VLOOKUP(Tabla1[[#This Row],[Artículo]],'.'!$B$2:$D$11481,3,)</f>
        <v>1</v>
      </c>
      <c r="AH468" s="37" t="str">
        <f>+IFERROR(SEARCH("pack",Tabla1[[#This Row],[PACK]]),"")</f>
        <v/>
      </c>
    </row>
    <row r="469" spans="1:34" ht="24" customHeight="1" x14ac:dyDescent="0.2">
      <c r="A469" s="50" t="s">
        <v>953</v>
      </c>
      <c r="B469" s="60" t="s">
        <v>976</v>
      </c>
      <c r="C469" s="61" t="s">
        <v>977</v>
      </c>
      <c r="D469" s="52" t="s">
        <v>27</v>
      </c>
      <c r="E469" s="53">
        <v>24218.07</v>
      </c>
      <c r="F469" s="23" t="str">
        <f>+IFERROR(VLOOKUP(Tabla1[[#This Row],[Artículo]],'..'!$B$2:$D$569000,3,),"")</f>
        <v/>
      </c>
      <c r="G469" s="24" t="str">
        <f>IF(H469=AF469,"", "Error MC")</f>
        <v>Error MC</v>
      </c>
      <c r="H469" s="62"/>
      <c r="I469" s="54">
        <f>+Tabla1[[#This Row],[MC]]*Tabla1[[#This Row],[Pedido]]*Tabla1[[#This Row],[PVC ]]</f>
        <v>0</v>
      </c>
      <c r="J469" s="26">
        <v>0.21</v>
      </c>
      <c r="K469" s="63"/>
      <c r="L469" s="28" t="s">
        <v>17</v>
      </c>
      <c r="M469" s="53">
        <v>42490.601999999999</v>
      </c>
      <c r="N469" s="64" t="str">
        <f>+IF(Tabla1[[#This Row],[F PMPI]]="SÍ","No","Sí")</f>
        <v>Sí</v>
      </c>
      <c r="O469" s="65">
        <f>+Tabla1[[#This Row],[PVL]]*1.055</f>
        <v>44827.585109999993</v>
      </c>
      <c r="P469" s="65">
        <f>+Tabla1[[#This Row],[PVL]]*1.43</f>
        <v>60761.560859999998</v>
      </c>
      <c r="Q469" s="66" t="str">
        <f>+HYPERLINK(Tabla1[[#This Row],[PAG]])</f>
        <v>https://todomusica.com.ar/cables-plug/2385-pw-ag-10.html</v>
      </c>
      <c r="R469" s="67"/>
      <c r="S469" s="68"/>
      <c r="T469" s="69"/>
      <c r="U469" s="69"/>
      <c r="V469" s="69"/>
      <c r="W469" s="69"/>
      <c r="X469" s="69"/>
      <c r="Y469" s="35"/>
      <c r="Z469" s="35" t="s">
        <v>24568</v>
      </c>
      <c r="AA469" s="36">
        <v>1</v>
      </c>
      <c r="AB469" s="35" t="s">
        <v>27</v>
      </c>
      <c r="AC469" s="35" t="str">
        <f>+IF(Tabla1[[#This Row],[STK]]="no","Sin STK", "STK disponible")</f>
        <v>Sin STK</v>
      </c>
      <c r="AD469" s="35">
        <f>+I469*J469</f>
        <v>0</v>
      </c>
      <c r="AE469" s="35">
        <f>+I469*K469</f>
        <v>0</v>
      </c>
      <c r="AF469" s="36">
        <f>IF(Tabla1[[#This Row],[ref pack]]=1,Tabla1[[#This Row],[Pedido]],LCM(Tabla1[[#This Row],[MC VIEJO]],Tabla1[[#This Row],[Pedido]]))</f>
        <v>1</v>
      </c>
      <c r="AG469" s="36">
        <f>+VLOOKUP(Tabla1[[#This Row],[Artículo]],'.'!$B$2:$D$11481,3,)</f>
        <v>1</v>
      </c>
      <c r="AH469" s="37" t="str">
        <f>+IFERROR(SEARCH("pack",Tabla1[[#This Row],[PACK]]),"")</f>
        <v/>
      </c>
    </row>
    <row r="470" spans="1:34" ht="24" customHeight="1" x14ac:dyDescent="0.2">
      <c r="A470" s="50" t="s">
        <v>953</v>
      </c>
      <c r="B470" s="60" t="s">
        <v>978</v>
      </c>
      <c r="C470" s="61" t="s">
        <v>979</v>
      </c>
      <c r="D470" s="52" t="s">
        <v>27</v>
      </c>
      <c r="E470" s="53">
        <v>30313.1</v>
      </c>
      <c r="F470" s="23" t="str">
        <f>+IFERROR(VLOOKUP(Tabla1[[#This Row],[Artículo]],'..'!$B$2:$D$569000,3,),"")</f>
        <v/>
      </c>
      <c r="G470" s="24" t="str">
        <f>IF(H470=AF470,"", "Error MC")</f>
        <v>Error MC</v>
      </c>
      <c r="H470" s="62"/>
      <c r="I470" s="54">
        <f>+Tabla1[[#This Row],[MC]]*Tabla1[[#This Row],[Pedido]]*Tabla1[[#This Row],[PVC ]]</f>
        <v>0</v>
      </c>
      <c r="J470" s="26">
        <v>0.21</v>
      </c>
      <c r="K470" s="63"/>
      <c r="L470" s="28" t="s">
        <v>17</v>
      </c>
      <c r="M470" s="53">
        <v>53184.34</v>
      </c>
      <c r="N470" s="64" t="str">
        <f>+IF(Tabla1[[#This Row],[F PMPI]]="SÍ","No","Sí")</f>
        <v>Sí</v>
      </c>
      <c r="O470" s="65">
        <f>+Tabla1[[#This Row],[PVL]]*1.055</f>
        <v>56109.478699999992</v>
      </c>
      <c r="P470" s="65">
        <f>+Tabla1[[#This Row],[PVL]]*1.43</f>
        <v>76053.606199999995</v>
      </c>
      <c r="Q470" s="66" t="str">
        <f>+HYPERLINK(Tabla1[[#This Row],[PAG]])</f>
        <v>https://todomusica.com.ar/cables-plug/2084-pw-ag-20.html</v>
      </c>
      <c r="R470" s="67"/>
      <c r="S470" s="68"/>
      <c r="T470" s="69"/>
      <c r="U470" s="69"/>
      <c r="V470" s="69"/>
      <c r="W470" s="69"/>
      <c r="X470" s="69"/>
      <c r="Y470" s="35"/>
      <c r="Z470" s="35" t="s">
        <v>24569</v>
      </c>
      <c r="AA470" s="36">
        <v>1</v>
      </c>
      <c r="AB470" s="35" t="s">
        <v>27</v>
      </c>
      <c r="AC470" s="35" t="str">
        <f>+IF(Tabla1[[#This Row],[STK]]="no","Sin STK", "STK disponible")</f>
        <v>Sin STK</v>
      </c>
      <c r="AD470" s="35">
        <f>+I470*J470</f>
        <v>0</v>
      </c>
      <c r="AE470" s="35">
        <f>+I470*K470</f>
        <v>0</v>
      </c>
      <c r="AF470" s="36">
        <f>IF(Tabla1[[#This Row],[ref pack]]=1,Tabla1[[#This Row],[Pedido]],LCM(Tabla1[[#This Row],[MC VIEJO]],Tabla1[[#This Row],[Pedido]]))</f>
        <v>1</v>
      </c>
      <c r="AG470" s="36">
        <f>+VLOOKUP(Tabla1[[#This Row],[Artículo]],'.'!$B$2:$D$11481,3,)</f>
        <v>1</v>
      </c>
      <c r="AH470" s="37" t="str">
        <f>+IFERROR(SEARCH("pack",Tabla1[[#This Row],[PACK]]),"")</f>
        <v/>
      </c>
    </row>
    <row r="471" spans="1:34" ht="24" customHeight="1" x14ac:dyDescent="0.2">
      <c r="A471" s="50" t="s">
        <v>953</v>
      </c>
      <c r="B471" s="60" t="s">
        <v>980</v>
      </c>
      <c r="C471" s="61" t="s">
        <v>981</v>
      </c>
      <c r="D471" s="52" t="s">
        <v>27</v>
      </c>
      <c r="E471" s="53">
        <v>10828.95</v>
      </c>
      <c r="F471" s="23" t="str">
        <f>+IFERROR(VLOOKUP(Tabla1[[#This Row],[Artículo]],'..'!$B$2:$D$569000,3,),"")</f>
        <v/>
      </c>
      <c r="G471" s="24" t="str">
        <f>IF(H471=AF471,"", "Error MC")</f>
        <v>Error MC</v>
      </c>
      <c r="H471" s="62"/>
      <c r="I471" s="54">
        <f>+Tabla1[[#This Row],[MC]]*Tabla1[[#This Row],[Pedido]]*Tabla1[[#This Row],[PVC ]]</f>
        <v>0</v>
      </c>
      <c r="J471" s="26">
        <v>0.21</v>
      </c>
      <c r="K471" s="63"/>
      <c r="L471" s="28" t="s">
        <v>17</v>
      </c>
      <c r="M471" s="53">
        <v>18999.396000000001</v>
      </c>
      <c r="N471" s="64" t="str">
        <f>+IF(Tabla1[[#This Row],[F PMPI]]="SÍ","No","Sí")</f>
        <v>Sí</v>
      </c>
      <c r="O471" s="65">
        <f>+Tabla1[[#This Row],[PVL]]*1.055</f>
        <v>20044.362779999999</v>
      </c>
      <c r="P471" s="65">
        <f>+Tabla1[[#This Row],[PVL]]*1.43</f>
        <v>27169.136279999999</v>
      </c>
      <c r="Q471" s="66" t="str">
        <f>+HYPERLINK(Tabla1[[#This Row],[PAG]])</f>
        <v>https://todomusica.com.ar/varios/7916-planet-waves-cinchfit-acoustic-jack-lock.html</v>
      </c>
      <c r="R471" s="67"/>
      <c r="S471" s="68"/>
      <c r="T471" s="69"/>
      <c r="U471" s="69"/>
      <c r="V471" s="69"/>
      <c r="W471" s="69"/>
      <c r="X471" s="69"/>
      <c r="Y471" s="35"/>
      <c r="Z471" s="35" t="s">
        <v>24570</v>
      </c>
      <c r="AA471" s="36">
        <v>1</v>
      </c>
      <c r="AB471" s="35" t="s">
        <v>27</v>
      </c>
      <c r="AC471" s="35" t="str">
        <f>+IF(Tabla1[[#This Row],[STK]]="no","Sin STK", "STK disponible")</f>
        <v>Sin STK</v>
      </c>
      <c r="AD471" s="35">
        <f>+I471*J471</f>
        <v>0</v>
      </c>
      <c r="AE471" s="35">
        <f>+I471*K471</f>
        <v>0</v>
      </c>
      <c r="AF471" s="36">
        <f>IF(Tabla1[[#This Row],[ref pack]]=1,Tabla1[[#This Row],[Pedido]],LCM(Tabla1[[#This Row],[MC VIEJO]],Tabla1[[#This Row],[Pedido]]))</f>
        <v>1</v>
      </c>
      <c r="AG471" s="36">
        <f>+VLOOKUP(Tabla1[[#This Row],[Artículo]],'.'!$B$2:$D$11481,3,)</f>
        <v>1</v>
      </c>
      <c r="AH471" s="37" t="str">
        <f>+IFERROR(SEARCH("pack",Tabla1[[#This Row],[PACK]]),"")</f>
        <v/>
      </c>
    </row>
    <row r="472" spans="1:34" ht="24" customHeight="1" x14ac:dyDescent="0.2">
      <c r="A472" s="50" t="s">
        <v>953</v>
      </c>
      <c r="B472" s="60" t="s">
        <v>982</v>
      </c>
      <c r="C472" s="61" t="s">
        <v>983</v>
      </c>
      <c r="D472" s="52" t="s">
        <v>27</v>
      </c>
      <c r="E472" s="53">
        <v>38344.93</v>
      </c>
      <c r="F472" s="23" t="str">
        <f>+IFERROR(VLOOKUP(Tabla1[[#This Row],[Artículo]],'..'!$B$2:$D$569000,3,),"")</f>
        <v/>
      </c>
      <c r="G472" s="24" t="str">
        <f>IF(H472=AF472,"", "Error MC")</f>
        <v>Error MC</v>
      </c>
      <c r="H472" s="62"/>
      <c r="I472" s="54">
        <f>+Tabla1[[#This Row],[MC]]*Tabla1[[#This Row],[Pedido]]*Tabla1[[#This Row],[PVC ]]</f>
        <v>0</v>
      </c>
      <c r="J472" s="26">
        <v>0.21</v>
      </c>
      <c r="K472" s="63"/>
      <c r="L472" s="28" t="s">
        <v>17</v>
      </c>
      <c r="M472" s="53">
        <v>67276.182000000001</v>
      </c>
      <c r="N472" s="64" t="str">
        <f>+IF(Tabla1[[#This Row],[F PMPI]]="SÍ","No","Sí")</f>
        <v>Sí</v>
      </c>
      <c r="O472" s="65">
        <f>+Tabla1[[#This Row],[PVL]]*1.055</f>
        <v>70976.372009999992</v>
      </c>
      <c r="P472" s="65">
        <f>+Tabla1[[#This Row],[PVL]]*1.43</f>
        <v>96204.940260000003</v>
      </c>
      <c r="Q472" s="66" t="str">
        <f>+HYPERLINK(Tabla1[[#This Row],[PAG]])</f>
        <v>https://todomusica.com.ar/productos-sin-categorias-de-netsuite/6148-pw-amsgra-15.html</v>
      </c>
      <c r="R472" s="67"/>
      <c r="S472" s="68"/>
      <c r="T472" s="69"/>
      <c r="U472" s="69"/>
      <c r="V472" s="69"/>
      <c r="W472" s="69"/>
      <c r="X472" s="69"/>
      <c r="Y472" s="35"/>
      <c r="Z472" s="35" t="s">
        <v>24571</v>
      </c>
      <c r="AA472" s="36">
        <v>1</v>
      </c>
      <c r="AB472" s="35" t="s">
        <v>27</v>
      </c>
      <c r="AC472" s="35" t="str">
        <f>+IF(Tabla1[[#This Row],[STK]]="no","Sin STK", "STK disponible")</f>
        <v>Sin STK</v>
      </c>
      <c r="AD472" s="35">
        <f>+I472*J472</f>
        <v>0</v>
      </c>
      <c r="AE472" s="35">
        <f>+I472*K472</f>
        <v>0</v>
      </c>
      <c r="AF472" s="36">
        <f>IF(Tabla1[[#This Row],[ref pack]]=1,Tabla1[[#This Row],[Pedido]],LCM(Tabla1[[#This Row],[MC VIEJO]],Tabla1[[#This Row],[Pedido]]))</f>
        <v>1</v>
      </c>
      <c r="AG472" s="36">
        <f>+VLOOKUP(Tabla1[[#This Row],[Artículo]],'.'!$B$2:$D$11481,3,)</f>
        <v>1</v>
      </c>
      <c r="AH472" s="37" t="str">
        <f>+IFERROR(SEARCH("pack",Tabla1[[#This Row],[PACK]]),"")</f>
        <v/>
      </c>
    </row>
    <row r="473" spans="1:34" ht="24" customHeight="1" x14ac:dyDescent="0.2">
      <c r="A473" s="50" t="s">
        <v>953</v>
      </c>
      <c r="B473" s="60" t="s">
        <v>984</v>
      </c>
      <c r="C473" s="61" t="s">
        <v>985</v>
      </c>
      <c r="D473" s="52" t="s">
        <v>27</v>
      </c>
      <c r="E473" s="53">
        <v>41453.4</v>
      </c>
      <c r="F473" s="23" t="str">
        <f>+IFERROR(VLOOKUP(Tabla1[[#This Row],[Artículo]],'..'!$B$2:$D$569000,3,),"")</f>
        <v/>
      </c>
      <c r="G473" s="24" t="str">
        <f>IF(H473=AF473,"", "Error MC")</f>
        <v>Error MC</v>
      </c>
      <c r="H473" s="62"/>
      <c r="I473" s="54">
        <f>+Tabla1[[#This Row],[MC]]*Tabla1[[#This Row],[Pedido]]*Tabla1[[#This Row],[PVC ]]</f>
        <v>0</v>
      </c>
      <c r="J473" s="26">
        <v>0.21</v>
      </c>
      <c r="K473" s="63"/>
      <c r="L473" s="28" t="s">
        <v>17</v>
      </c>
      <c r="M473" s="53">
        <v>72729.990000000005</v>
      </c>
      <c r="N473" s="64" t="str">
        <f>+IF(Tabla1[[#This Row],[F PMPI]]="SÍ","No","Sí")</f>
        <v>Sí</v>
      </c>
      <c r="O473" s="65">
        <f>+Tabla1[[#This Row],[PVL]]*1.055</f>
        <v>76730.139450000002</v>
      </c>
      <c r="P473" s="65">
        <f>+Tabla1[[#This Row],[PVL]]*1.43</f>
        <v>104003.8857</v>
      </c>
      <c r="Q473" s="66" t="str">
        <f>+HYPERLINK(Tabla1[[#This Row],[PAG]])</f>
        <v>https://todomusica.com.ar/cables-plug/6149-pw-amsgrr-15.html</v>
      </c>
      <c r="R473" s="67"/>
      <c r="S473" s="68"/>
      <c r="T473" s="69"/>
      <c r="U473" s="69"/>
      <c r="V473" s="69"/>
      <c r="W473" s="69"/>
      <c r="X473" s="69"/>
      <c r="Y473" s="35"/>
      <c r="Z473" s="35" t="s">
        <v>24572</v>
      </c>
      <c r="AA473" s="36">
        <v>1</v>
      </c>
      <c r="AB473" s="35" t="s">
        <v>27</v>
      </c>
      <c r="AC473" s="35" t="str">
        <f>+IF(Tabla1[[#This Row],[STK]]="no","Sin STK", "STK disponible")</f>
        <v>Sin STK</v>
      </c>
      <c r="AD473" s="35">
        <f>+I473*J473</f>
        <v>0</v>
      </c>
      <c r="AE473" s="35">
        <f>+I473*K473</f>
        <v>0</v>
      </c>
      <c r="AF473" s="36">
        <f>IF(Tabla1[[#This Row],[ref pack]]=1,Tabla1[[#This Row],[Pedido]],LCM(Tabla1[[#This Row],[MC VIEJO]],Tabla1[[#This Row],[Pedido]]))</f>
        <v>1</v>
      </c>
      <c r="AG473" s="36">
        <f>+VLOOKUP(Tabla1[[#This Row],[Artículo]],'.'!$B$2:$D$11481,3,)</f>
        <v>1</v>
      </c>
      <c r="AH473" s="37" t="str">
        <f>+IFERROR(SEARCH("pack",Tabla1[[#This Row],[PACK]]),"")</f>
        <v/>
      </c>
    </row>
    <row r="474" spans="1:34" ht="24" customHeight="1" x14ac:dyDescent="0.2">
      <c r="A474" s="50" t="s">
        <v>953</v>
      </c>
      <c r="B474" s="60" t="s">
        <v>986</v>
      </c>
      <c r="C474" s="61" t="s">
        <v>987</v>
      </c>
      <c r="D474" s="52" t="s">
        <v>27</v>
      </c>
      <c r="E474" s="53">
        <v>26171.63</v>
      </c>
      <c r="F474" s="23" t="str">
        <f>+IFERROR(VLOOKUP(Tabla1[[#This Row],[Artículo]],'..'!$B$2:$D$569000,3,),"")</f>
        <v/>
      </c>
      <c r="G474" s="24" t="str">
        <f>IF(H474=AF474,"", "Error MC")</f>
        <v>Error MC</v>
      </c>
      <c r="H474" s="62"/>
      <c r="I474" s="54">
        <f>+Tabla1[[#This Row],[MC]]*Tabla1[[#This Row],[Pedido]]*Tabla1[[#This Row],[PVC ]]</f>
        <v>0</v>
      </c>
      <c r="J474" s="26">
        <v>0.21</v>
      </c>
      <c r="K474" s="63"/>
      <c r="L474" s="28" t="s">
        <v>17</v>
      </c>
      <c r="M474" s="53">
        <v>45918.120999999999</v>
      </c>
      <c r="N474" s="64" t="str">
        <f>+IF(Tabla1[[#This Row],[F PMPI]]="SÍ","No","Sí")</f>
        <v>Sí</v>
      </c>
      <c r="O474" s="65">
        <f>+Tabla1[[#This Row],[PVL]]*1.055</f>
        <v>48443.617654999995</v>
      </c>
      <c r="P474" s="65">
        <f>+Tabla1[[#This Row],[PVL]]*1.43</f>
        <v>65662.913029999996</v>
      </c>
      <c r="Q474" s="66" t="str">
        <f>+HYPERLINK(Tabla1[[#This Row],[PAG]])</f>
        <v>https://todomusica.com.ar/productos-sin-categorias-de-netsuite/3086-pw-amsg-10.html</v>
      </c>
      <c r="R474" s="67"/>
      <c r="S474" s="68"/>
      <c r="T474" s="69"/>
      <c r="U474" s="69"/>
      <c r="V474" s="69"/>
      <c r="W474" s="69"/>
      <c r="X474" s="69"/>
      <c r="Y474" s="35"/>
      <c r="Z474" s="35" t="s">
        <v>24573</v>
      </c>
      <c r="AA474" s="36">
        <v>1</v>
      </c>
      <c r="AB474" s="35" t="s">
        <v>27</v>
      </c>
      <c r="AC474" s="35" t="str">
        <f>+IF(Tabla1[[#This Row],[STK]]="no","Sin STK", "STK disponible")</f>
        <v>Sin STK</v>
      </c>
      <c r="AD474" s="35">
        <f>+I474*J474</f>
        <v>0</v>
      </c>
      <c r="AE474" s="35">
        <f>+I474*K474</f>
        <v>0</v>
      </c>
      <c r="AF474" s="36">
        <f>IF(Tabla1[[#This Row],[ref pack]]=1,Tabla1[[#This Row],[Pedido]],LCM(Tabla1[[#This Row],[MC VIEJO]],Tabla1[[#This Row],[Pedido]]))</f>
        <v>1</v>
      </c>
      <c r="AG474" s="36">
        <f>+VLOOKUP(Tabla1[[#This Row],[Artículo]],'.'!$B$2:$D$11481,3,)</f>
        <v>1</v>
      </c>
      <c r="AH474" s="37" t="str">
        <f>+IFERROR(SEARCH("pack",Tabla1[[#This Row],[PACK]]),"")</f>
        <v/>
      </c>
    </row>
    <row r="475" spans="1:34" ht="24" customHeight="1" x14ac:dyDescent="0.2">
      <c r="A475" s="50" t="s">
        <v>953</v>
      </c>
      <c r="B475" s="60" t="s">
        <v>988</v>
      </c>
      <c r="C475" s="61" t="s">
        <v>989</v>
      </c>
      <c r="D475" s="52" t="s">
        <v>27</v>
      </c>
      <c r="E475" s="53">
        <v>39307.54</v>
      </c>
      <c r="F475" s="23" t="str">
        <f>+IFERROR(VLOOKUP(Tabla1[[#This Row],[Artículo]],'..'!$B$2:$D$569000,3,),"")</f>
        <v/>
      </c>
      <c r="G475" s="24" t="str">
        <f>IF(H475=AF475,"", "Error MC")</f>
        <v>Error MC</v>
      </c>
      <c r="H475" s="62"/>
      <c r="I475" s="54">
        <f>+Tabla1[[#This Row],[MC]]*Tabla1[[#This Row],[Pedido]]*Tabla1[[#This Row],[PVC ]]</f>
        <v>0</v>
      </c>
      <c r="J475" s="26">
        <v>0.21</v>
      </c>
      <c r="K475" s="63"/>
      <c r="L475" s="28" t="s">
        <v>17</v>
      </c>
      <c r="M475" s="53">
        <v>68965.074999999997</v>
      </c>
      <c r="N475" s="64" t="str">
        <f>+IF(Tabla1[[#This Row],[F PMPI]]="SÍ","No","Sí")</f>
        <v>Sí</v>
      </c>
      <c r="O475" s="65">
        <f>+Tabla1[[#This Row],[PVL]]*1.055</f>
        <v>72758.154124999986</v>
      </c>
      <c r="P475" s="65">
        <f>+Tabla1[[#This Row],[PVL]]*1.43</f>
        <v>98620.057249999998</v>
      </c>
      <c r="Q475" s="66" t="str">
        <f>+HYPERLINK(Tabla1[[#This Row],[PAG]])</f>
        <v>https://todomusica.com.ar/cables-plug/2866-pw-amsg-20.html</v>
      </c>
      <c r="R475" s="67"/>
      <c r="S475" s="68"/>
      <c r="T475" s="69"/>
      <c r="U475" s="69"/>
      <c r="V475" s="69"/>
      <c r="W475" s="69"/>
      <c r="X475" s="69"/>
      <c r="Y475" s="35"/>
      <c r="Z475" s="35" t="s">
        <v>24574</v>
      </c>
      <c r="AA475" s="36">
        <v>1</v>
      </c>
      <c r="AB475" s="35" t="s">
        <v>27</v>
      </c>
      <c r="AC475" s="35" t="str">
        <f>+IF(Tabla1[[#This Row],[STK]]="no","Sin STK", "STK disponible")</f>
        <v>Sin STK</v>
      </c>
      <c r="AD475" s="35">
        <f>+I475*J475</f>
        <v>0</v>
      </c>
      <c r="AE475" s="35">
        <f>+I475*K475</f>
        <v>0</v>
      </c>
      <c r="AF475" s="36">
        <f>IF(Tabla1[[#This Row],[ref pack]]=1,Tabla1[[#This Row],[Pedido]],LCM(Tabla1[[#This Row],[MC VIEJO]],Tabla1[[#This Row],[Pedido]]))</f>
        <v>1</v>
      </c>
      <c r="AG475" s="36">
        <f>+VLOOKUP(Tabla1[[#This Row],[Artículo]],'.'!$B$2:$D$11481,3,)</f>
        <v>1</v>
      </c>
      <c r="AH475" s="37" t="str">
        <f>+IFERROR(SEARCH("pack",Tabla1[[#This Row],[PACK]]),"")</f>
        <v/>
      </c>
    </row>
    <row r="476" spans="1:34" ht="24" customHeight="1" x14ac:dyDescent="0.2">
      <c r="A476" s="50" t="s">
        <v>953</v>
      </c>
      <c r="B476" s="60" t="s">
        <v>990</v>
      </c>
      <c r="C476" s="61" t="s">
        <v>991</v>
      </c>
      <c r="D476" s="52" t="s">
        <v>9841</v>
      </c>
      <c r="E476" s="53">
        <v>43986.39</v>
      </c>
      <c r="F476" s="23" t="str">
        <f>+IFERROR(VLOOKUP(Tabla1[[#This Row],[Artículo]],'..'!$B$2:$D$569000,3,),"")</f>
        <v/>
      </c>
      <c r="G476" s="24" t="str">
        <f>IF(H476=AF476,"", "Error MC")</f>
        <v>Error MC</v>
      </c>
      <c r="H476" s="62"/>
      <c r="I476" s="54">
        <f>+Tabla1[[#This Row],[MC]]*Tabla1[[#This Row],[Pedido]]*Tabla1[[#This Row],[PVC ]]</f>
        <v>0</v>
      </c>
      <c r="J476" s="26">
        <v>0.21</v>
      </c>
      <c r="K476" s="63"/>
      <c r="L476" s="28" t="s">
        <v>17</v>
      </c>
      <c r="M476" s="53">
        <v>77174.126999999993</v>
      </c>
      <c r="N476" s="64" t="str">
        <f>+IF(Tabla1[[#This Row],[F PMPI]]="SÍ","No","Sí")</f>
        <v>Sí</v>
      </c>
      <c r="O476" s="65">
        <f>+Tabla1[[#This Row],[PVL]]*1.055</f>
        <v>81418.703984999986</v>
      </c>
      <c r="P476" s="65">
        <f>+Tabla1[[#This Row],[PVL]]*1.43</f>
        <v>110359.00160999999</v>
      </c>
      <c r="Q476" s="66" t="str">
        <f>+HYPERLINK(Tabla1[[#This Row],[PAG]])</f>
        <v>https://todomusica.com.ar/cables-plug/6150-pw-amsk-10.html</v>
      </c>
      <c r="R476" s="67"/>
      <c r="S476" s="68"/>
      <c r="T476" s="69"/>
      <c r="U476" s="69"/>
      <c r="V476" s="69"/>
      <c r="W476" s="69"/>
      <c r="X476" s="69"/>
      <c r="Y476" s="35"/>
      <c r="Z476" s="35" t="s">
        <v>24575</v>
      </c>
      <c r="AA476" s="36">
        <v>1</v>
      </c>
      <c r="AB476" s="35" t="s">
        <v>27</v>
      </c>
      <c r="AC476" s="35" t="str">
        <f>+IF(Tabla1[[#This Row],[STK]]="no","Sin STK", "STK disponible")</f>
        <v>STK disponible</v>
      </c>
      <c r="AD476" s="35">
        <f>+I476*J476</f>
        <v>0</v>
      </c>
      <c r="AE476" s="35">
        <f>+I476*K476</f>
        <v>0</v>
      </c>
      <c r="AF476" s="36">
        <f>IF(Tabla1[[#This Row],[ref pack]]=1,Tabla1[[#This Row],[Pedido]],LCM(Tabla1[[#This Row],[MC VIEJO]],Tabla1[[#This Row],[Pedido]]))</f>
        <v>1</v>
      </c>
      <c r="AG476" s="36">
        <f>+VLOOKUP(Tabla1[[#This Row],[Artículo]],'.'!$B$2:$D$11481,3,)</f>
        <v>1</v>
      </c>
      <c r="AH476" s="37" t="str">
        <f>+IFERROR(SEARCH("pack",Tabla1[[#This Row],[PACK]]),"")</f>
        <v/>
      </c>
    </row>
    <row r="477" spans="1:34" ht="24" customHeight="1" x14ac:dyDescent="0.2">
      <c r="A477" s="50" t="s">
        <v>953</v>
      </c>
      <c r="B477" s="60" t="s">
        <v>992</v>
      </c>
      <c r="C477" s="61" t="s">
        <v>993</v>
      </c>
      <c r="D477" s="52" t="s">
        <v>9841</v>
      </c>
      <c r="E477" s="53">
        <v>51828.79</v>
      </c>
      <c r="F477" s="23" t="str">
        <f>+IFERROR(VLOOKUP(Tabla1[[#This Row],[Artículo]],'..'!$B$2:$D$569000,3,),"")</f>
        <v/>
      </c>
      <c r="G477" s="24" t="str">
        <f>IF(H477=AF477,"", "Error MC")</f>
        <v>Error MC</v>
      </c>
      <c r="H477" s="62"/>
      <c r="I477" s="54">
        <f>+Tabla1[[#This Row],[MC]]*Tabla1[[#This Row],[Pedido]]*Tabla1[[#This Row],[PVC ]]</f>
        <v>0</v>
      </c>
      <c r="J477" s="26">
        <v>0.21</v>
      </c>
      <c r="K477" s="63"/>
      <c r="L477" s="28" t="s">
        <v>17</v>
      </c>
      <c r="M477" s="53">
        <v>90933.618000000002</v>
      </c>
      <c r="N477" s="64" t="str">
        <f>+IF(Tabla1[[#This Row],[F PMPI]]="SÍ","No","Sí")</f>
        <v>Sí</v>
      </c>
      <c r="O477" s="65">
        <f>+Tabla1[[#This Row],[PVL]]*1.055</f>
        <v>95934.966990000001</v>
      </c>
      <c r="P477" s="65">
        <f>+Tabla1[[#This Row],[PVL]]*1.43</f>
        <v>130035.07373999999</v>
      </c>
      <c r="Q477" s="66" t="str">
        <f>+HYPERLINK(Tabla1[[#This Row],[PAG]])</f>
        <v>https://todomusica.com.ar/cables-plug/6151-pw-amsk-20.html</v>
      </c>
      <c r="R477" s="67"/>
      <c r="S477" s="68"/>
      <c r="T477" s="69"/>
      <c r="U477" s="69"/>
      <c r="V477" s="69"/>
      <c r="W477" s="69"/>
      <c r="X477" s="69"/>
      <c r="Y477" s="35"/>
      <c r="Z477" s="35" t="s">
        <v>24576</v>
      </c>
      <c r="AA477" s="36">
        <v>1</v>
      </c>
      <c r="AB477" s="35" t="s">
        <v>27</v>
      </c>
      <c r="AC477" s="35" t="str">
        <f>+IF(Tabla1[[#This Row],[STK]]="no","Sin STK", "STK disponible")</f>
        <v>STK disponible</v>
      </c>
      <c r="AD477" s="35">
        <f>+I477*J477</f>
        <v>0</v>
      </c>
      <c r="AE477" s="35">
        <f>+I477*K477</f>
        <v>0</v>
      </c>
      <c r="AF477" s="36">
        <f>IF(Tabla1[[#This Row],[ref pack]]=1,Tabla1[[#This Row],[Pedido]],LCM(Tabla1[[#This Row],[MC VIEJO]],Tabla1[[#This Row],[Pedido]]))</f>
        <v>1</v>
      </c>
      <c r="AG477" s="36">
        <f>+VLOOKUP(Tabla1[[#This Row],[Artículo]],'.'!$B$2:$D$11481,3,)</f>
        <v>1</v>
      </c>
      <c r="AH477" s="37" t="str">
        <f>+IFERROR(SEARCH("pack",Tabla1[[#This Row],[PACK]]),"")</f>
        <v/>
      </c>
    </row>
    <row r="478" spans="1:34" ht="24" customHeight="1" x14ac:dyDescent="0.2">
      <c r="A478" s="50" t="s">
        <v>953</v>
      </c>
      <c r="B478" s="60" t="s">
        <v>994</v>
      </c>
      <c r="C478" s="61" t="s">
        <v>995</v>
      </c>
      <c r="D478" s="52" t="s">
        <v>9842</v>
      </c>
      <c r="E478" s="53">
        <v>22561.72</v>
      </c>
      <c r="F478" s="23" t="str">
        <f>+IFERROR(VLOOKUP(Tabla1[[#This Row],[Artículo]],'..'!$B$2:$D$569000,3,),"")</f>
        <v/>
      </c>
      <c r="G478" s="24" t="str">
        <f>IF(H478=AF478,"", "Error MC")</f>
        <v>Error MC</v>
      </c>
      <c r="H478" s="62"/>
      <c r="I478" s="54">
        <f>+Tabla1[[#This Row],[MC]]*Tabla1[[#This Row],[Pedido]]*Tabla1[[#This Row],[PVC ]]</f>
        <v>0</v>
      </c>
      <c r="J478" s="26">
        <v>0.21</v>
      </c>
      <c r="K478" s="63"/>
      <c r="L478" s="28" t="s">
        <v>17</v>
      </c>
      <c r="M478" s="53">
        <v>39584.533000000003</v>
      </c>
      <c r="N478" s="64" t="str">
        <f>+IF(Tabla1[[#This Row],[F PMPI]]="SÍ","No","Sí")</f>
        <v>Sí</v>
      </c>
      <c r="O478" s="65">
        <f>+Tabla1[[#This Row],[PVL]]*1.055</f>
        <v>41761.682314999998</v>
      </c>
      <c r="P478" s="65">
        <f>+Tabla1[[#This Row],[PVL]]*1.43</f>
        <v>56605.882190000004</v>
      </c>
      <c r="Q478" s="66" t="str">
        <f>+HYPERLINK(Tabla1[[#This Row],[PAG]])</f>
        <v>https://todomusica.com.ar/productos-sin-categorias-de-netsuite/9381-pw-bg-10bk.html</v>
      </c>
      <c r="R478" s="67"/>
      <c r="S478" s="68"/>
      <c r="T478" s="69"/>
      <c r="U478" s="69"/>
      <c r="V478" s="69"/>
      <c r="W478" s="69"/>
      <c r="X478" s="69"/>
      <c r="Y478" s="35"/>
      <c r="Z478" s="35" t="s">
        <v>24577</v>
      </c>
      <c r="AA478" s="36">
        <v>1</v>
      </c>
      <c r="AB478" s="35" t="s">
        <v>27</v>
      </c>
      <c r="AC478" s="35" t="str">
        <f>+IF(Tabla1[[#This Row],[STK]]="no","Sin STK", "STK disponible")</f>
        <v>STK disponible</v>
      </c>
      <c r="AD478" s="35">
        <f>+I478*J478</f>
        <v>0</v>
      </c>
      <c r="AE478" s="35">
        <f>+I478*K478</f>
        <v>0</v>
      </c>
      <c r="AF478" s="36">
        <f>IF(Tabla1[[#This Row],[ref pack]]=1,Tabla1[[#This Row],[Pedido]],LCM(Tabla1[[#This Row],[MC VIEJO]],Tabla1[[#This Row],[Pedido]]))</f>
        <v>1</v>
      </c>
      <c r="AG478" s="36">
        <f>+VLOOKUP(Tabla1[[#This Row],[Artículo]],'.'!$B$2:$D$11481,3,)</f>
        <v>1</v>
      </c>
      <c r="AH478" s="37" t="str">
        <f>+IFERROR(SEARCH("pack",Tabla1[[#This Row],[PACK]]),"")</f>
        <v/>
      </c>
    </row>
    <row r="479" spans="1:34" ht="24" customHeight="1" x14ac:dyDescent="0.2">
      <c r="A479" s="50" t="s">
        <v>953</v>
      </c>
      <c r="B479" s="60" t="s">
        <v>996</v>
      </c>
      <c r="C479" s="61" t="s">
        <v>997</v>
      </c>
      <c r="D479" s="52" t="s">
        <v>9842</v>
      </c>
      <c r="E479" s="53">
        <v>22561.72</v>
      </c>
      <c r="F479" s="23" t="str">
        <f>+IFERROR(VLOOKUP(Tabla1[[#This Row],[Artículo]],'..'!$B$2:$D$569000,3,),"")</f>
        <v/>
      </c>
      <c r="G479" s="24" t="str">
        <f>IF(H479=AF479,"", "Error MC")</f>
        <v>Error MC</v>
      </c>
      <c r="H479" s="62"/>
      <c r="I479" s="54">
        <f>+Tabla1[[#This Row],[MC]]*Tabla1[[#This Row],[Pedido]]*Tabla1[[#This Row],[PVC ]]</f>
        <v>0</v>
      </c>
      <c r="J479" s="26">
        <v>0.21</v>
      </c>
      <c r="K479" s="63"/>
      <c r="L479" s="28" t="s">
        <v>17</v>
      </c>
      <c r="M479" s="53">
        <v>39584.533000000003</v>
      </c>
      <c r="N479" s="64" t="str">
        <f>+IF(Tabla1[[#This Row],[F PMPI]]="SÍ","No","Sí")</f>
        <v>Sí</v>
      </c>
      <c r="O479" s="65">
        <f>+Tabla1[[#This Row],[PVL]]*1.055</f>
        <v>41761.682314999998</v>
      </c>
      <c r="P479" s="65">
        <f>+Tabla1[[#This Row],[PVL]]*1.43</f>
        <v>56605.882190000004</v>
      </c>
      <c r="Q479" s="66" t="str">
        <f>+HYPERLINK(Tabla1[[#This Row],[PAG]])</f>
        <v>https://todomusica.com.ar/productos-sin-categorias-de-netsuite/9381-pw-bg-10bk.html</v>
      </c>
      <c r="R479" s="67"/>
      <c r="S479" s="68"/>
      <c r="T479" s="69"/>
      <c r="U479" s="69"/>
      <c r="V479" s="69"/>
      <c r="W479" s="69"/>
      <c r="X479" s="69"/>
      <c r="Y479" s="35"/>
      <c r="Z479" s="35" t="s">
        <v>24577</v>
      </c>
      <c r="AA479" s="36">
        <v>1</v>
      </c>
      <c r="AB479" s="35" t="s">
        <v>27</v>
      </c>
      <c r="AC479" s="35" t="str">
        <f>+IF(Tabla1[[#This Row],[STK]]="no","Sin STK", "STK disponible")</f>
        <v>STK disponible</v>
      </c>
      <c r="AD479" s="35">
        <f>+I479*J479</f>
        <v>0</v>
      </c>
      <c r="AE479" s="35">
        <f>+I479*K479</f>
        <v>0</v>
      </c>
      <c r="AF479" s="36">
        <f>IF(Tabla1[[#This Row],[ref pack]]=1,Tabla1[[#This Row],[Pedido]],LCM(Tabla1[[#This Row],[MC VIEJO]],Tabla1[[#This Row],[Pedido]]))</f>
        <v>1</v>
      </c>
      <c r="AG479" s="36">
        <f>+VLOOKUP(Tabla1[[#This Row],[Artículo]],'.'!$B$2:$D$11481,3,)</f>
        <v>1</v>
      </c>
      <c r="AH479" s="37" t="str">
        <f>+IFERROR(SEARCH("pack",Tabla1[[#This Row],[PACK]]),"")</f>
        <v/>
      </c>
    </row>
    <row r="480" spans="1:34" ht="24" customHeight="1" x14ac:dyDescent="0.2">
      <c r="A480" s="50" t="s">
        <v>953</v>
      </c>
      <c r="B480" s="60" t="s">
        <v>998</v>
      </c>
      <c r="C480" s="61" t="s">
        <v>999</v>
      </c>
      <c r="D480" s="52" t="s">
        <v>9842</v>
      </c>
      <c r="E480" s="53">
        <v>22561.72</v>
      </c>
      <c r="F480" s="23" t="str">
        <f>+IFERROR(VLOOKUP(Tabla1[[#This Row],[Artículo]],'..'!$B$2:$D$569000,3,),"")</f>
        <v/>
      </c>
      <c r="G480" s="24" t="str">
        <f>IF(H480=AF480,"", "Error MC")</f>
        <v>Error MC</v>
      </c>
      <c r="H480" s="62"/>
      <c r="I480" s="54">
        <f>+Tabla1[[#This Row],[MC]]*Tabla1[[#This Row],[Pedido]]*Tabla1[[#This Row],[PVC ]]</f>
        <v>0</v>
      </c>
      <c r="J480" s="26">
        <v>0.21</v>
      </c>
      <c r="K480" s="63"/>
      <c r="L480" s="28" t="s">
        <v>17</v>
      </c>
      <c r="M480" s="53">
        <v>39584.533000000003</v>
      </c>
      <c r="N480" s="64" t="str">
        <f>+IF(Tabla1[[#This Row],[F PMPI]]="SÍ","No","Sí")</f>
        <v>Sí</v>
      </c>
      <c r="O480" s="65">
        <f>+Tabla1[[#This Row],[PVL]]*1.055</f>
        <v>41761.682314999998</v>
      </c>
      <c r="P480" s="65">
        <f>+Tabla1[[#This Row],[PVL]]*1.43</f>
        <v>56605.882190000004</v>
      </c>
      <c r="Q480" s="66" t="str">
        <f>+HYPERLINK(Tabla1[[#This Row],[PAG]])</f>
        <v>https://todomusica.com.ar/productos-sin-categorias-de-netsuite/9382-pw-bg-10tw.html</v>
      </c>
      <c r="R480" s="67"/>
      <c r="S480" s="68"/>
      <c r="T480" s="69"/>
      <c r="U480" s="69"/>
      <c r="V480" s="69"/>
      <c r="W480" s="69"/>
      <c r="X480" s="69"/>
      <c r="Y480" s="35"/>
      <c r="Z480" s="35" t="s">
        <v>24578</v>
      </c>
      <c r="AA480" s="36">
        <v>1</v>
      </c>
      <c r="AB480" s="35" t="s">
        <v>27</v>
      </c>
      <c r="AC480" s="35" t="str">
        <f>+IF(Tabla1[[#This Row],[STK]]="no","Sin STK", "STK disponible")</f>
        <v>STK disponible</v>
      </c>
      <c r="AD480" s="35">
        <f>+I480*J480</f>
        <v>0</v>
      </c>
      <c r="AE480" s="35">
        <f>+I480*K480</f>
        <v>0</v>
      </c>
      <c r="AF480" s="36">
        <f>IF(Tabla1[[#This Row],[ref pack]]=1,Tabla1[[#This Row],[Pedido]],LCM(Tabla1[[#This Row],[MC VIEJO]],Tabla1[[#This Row],[Pedido]]))</f>
        <v>1</v>
      </c>
      <c r="AG480" s="36">
        <f>+VLOOKUP(Tabla1[[#This Row],[Artículo]],'.'!$B$2:$D$11481,3,)</f>
        <v>1</v>
      </c>
      <c r="AH480" s="37" t="str">
        <f>+IFERROR(SEARCH("pack",Tabla1[[#This Row],[PACK]]),"")</f>
        <v/>
      </c>
    </row>
    <row r="481" spans="1:34" ht="24" customHeight="1" x14ac:dyDescent="0.2">
      <c r="A481" s="50" t="s">
        <v>953</v>
      </c>
      <c r="B481" s="60" t="s">
        <v>1000</v>
      </c>
      <c r="C481" s="61" t="s">
        <v>1001</v>
      </c>
      <c r="D481" s="52" t="s">
        <v>27</v>
      </c>
      <c r="E481" s="53">
        <v>32368.53</v>
      </c>
      <c r="F481" s="23" t="str">
        <f>+IFERROR(VLOOKUP(Tabla1[[#This Row],[Artículo]],'..'!$B$2:$D$569000,3,),"")</f>
        <v/>
      </c>
      <c r="G481" s="24" t="str">
        <f>IF(H481=AF481,"", "Error MC")</f>
        <v>Error MC</v>
      </c>
      <c r="H481" s="62"/>
      <c r="I481" s="54">
        <f>+Tabla1[[#This Row],[MC]]*Tabla1[[#This Row],[Pedido]]*Tabla1[[#This Row],[PVC ]]</f>
        <v>0</v>
      </c>
      <c r="J481" s="26">
        <v>0.21</v>
      </c>
      <c r="K481" s="63"/>
      <c r="L481" s="28" t="s">
        <v>17</v>
      </c>
      <c r="M481" s="53">
        <v>56790.588000000003</v>
      </c>
      <c r="N481" s="64" t="str">
        <f>+IF(Tabla1[[#This Row],[F PMPI]]="SÍ","No","Sí")</f>
        <v>Sí</v>
      </c>
      <c r="O481" s="65">
        <f>+Tabla1[[#This Row],[PVL]]*1.055</f>
        <v>59914.070339999998</v>
      </c>
      <c r="P481" s="65">
        <f>+Tabla1[[#This Row],[PVL]]*1.43</f>
        <v>81210.540840000001</v>
      </c>
      <c r="Q481" s="66" t="str">
        <f>+HYPERLINK(Tabla1[[#This Row],[PAG]])</f>
        <v/>
      </c>
      <c r="R481" s="67"/>
      <c r="S481" s="68"/>
      <c r="T481" s="69"/>
      <c r="U481" s="69"/>
      <c r="V481" s="69"/>
      <c r="W481" s="69"/>
      <c r="X481" s="69"/>
      <c r="Y481" s="35"/>
      <c r="Z481" s="35" t="s">
        <v>65</v>
      </c>
      <c r="AA481" s="36">
        <v>1</v>
      </c>
      <c r="AB481" s="35" t="s">
        <v>27</v>
      </c>
      <c r="AC481" s="35" t="str">
        <f>+IF(Tabla1[[#This Row],[STK]]="no","Sin STK", "STK disponible")</f>
        <v>Sin STK</v>
      </c>
      <c r="AD481" s="35">
        <f>+I481*J481</f>
        <v>0</v>
      </c>
      <c r="AE481" s="35">
        <f>+I481*K481</f>
        <v>0</v>
      </c>
      <c r="AF481" s="36">
        <f>IF(Tabla1[[#This Row],[ref pack]]=1,Tabla1[[#This Row],[Pedido]],LCM(Tabla1[[#This Row],[MC VIEJO]],Tabla1[[#This Row],[Pedido]]))</f>
        <v>1</v>
      </c>
      <c r="AG481" s="36">
        <f>+VLOOKUP(Tabla1[[#This Row],[Artículo]],'.'!$B$2:$D$11481,3,)</f>
        <v>1</v>
      </c>
      <c r="AH481" s="37" t="str">
        <f>+IFERROR(SEARCH("pack",Tabla1[[#This Row],[PACK]]),"")</f>
        <v/>
      </c>
    </row>
    <row r="482" spans="1:34" ht="24" customHeight="1" x14ac:dyDescent="0.2">
      <c r="A482" s="50" t="s">
        <v>953</v>
      </c>
      <c r="B482" s="60" t="s">
        <v>1002</v>
      </c>
      <c r="C482" s="61" t="s">
        <v>1003</v>
      </c>
      <c r="D482" s="52" t="s">
        <v>27</v>
      </c>
      <c r="E482" s="53">
        <v>32368.53</v>
      </c>
      <c r="F482" s="23" t="str">
        <f>+IFERROR(VLOOKUP(Tabla1[[#This Row],[Artículo]],'..'!$B$2:$D$569000,3,),"")</f>
        <v/>
      </c>
      <c r="G482" s="24" t="str">
        <f>IF(H482=AF482,"", "Error MC")</f>
        <v>Error MC</v>
      </c>
      <c r="H482" s="62"/>
      <c r="I482" s="54">
        <f>+Tabla1[[#This Row],[MC]]*Tabla1[[#This Row],[Pedido]]*Tabla1[[#This Row],[PVC ]]</f>
        <v>0</v>
      </c>
      <c r="J482" s="26">
        <v>0.21</v>
      </c>
      <c r="K482" s="63"/>
      <c r="L482" s="28" t="s">
        <v>17</v>
      </c>
      <c r="M482" s="53">
        <v>56790.588000000003</v>
      </c>
      <c r="N482" s="64" t="str">
        <f>+IF(Tabla1[[#This Row],[F PMPI]]="SÍ","No","Sí")</f>
        <v>Sí</v>
      </c>
      <c r="O482" s="65">
        <f>+Tabla1[[#This Row],[PVL]]*1.055</f>
        <v>59914.070339999998</v>
      </c>
      <c r="P482" s="65">
        <f>+Tabla1[[#This Row],[PVL]]*1.43</f>
        <v>81210.540840000001</v>
      </c>
      <c r="Q482" s="66" t="str">
        <f>+HYPERLINK(Tabla1[[#This Row],[PAG]])</f>
        <v>https://todomusica.com.ar/cables-plug/9384-pw-bg-20bk.html</v>
      </c>
      <c r="R482" s="67"/>
      <c r="S482" s="68"/>
      <c r="T482" s="69"/>
      <c r="U482" s="69"/>
      <c r="V482" s="69"/>
      <c r="W482" s="69"/>
      <c r="X482" s="69"/>
      <c r="Y482" s="35"/>
      <c r="Z482" s="35" t="s">
        <v>24579</v>
      </c>
      <c r="AA482" s="36">
        <v>1</v>
      </c>
      <c r="AB482" s="35" t="s">
        <v>27</v>
      </c>
      <c r="AC482" s="35" t="str">
        <f>+IF(Tabla1[[#This Row],[STK]]="no","Sin STK", "STK disponible")</f>
        <v>Sin STK</v>
      </c>
      <c r="AD482" s="35">
        <f>+I482*J482</f>
        <v>0</v>
      </c>
      <c r="AE482" s="35">
        <f>+I482*K482</f>
        <v>0</v>
      </c>
      <c r="AF482" s="36">
        <f>IF(Tabla1[[#This Row],[ref pack]]=1,Tabla1[[#This Row],[Pedido]],LCM(Tabla1[[#This Row],[MC VIEJO]],Tabla1[[#This Row],[Pedido]]))</f>
        <v>1</v>
      </c>
      <c r="AG482" s="36">
        <f>+VLOOKUP(Tabla1[[#This Row],[Artículo]],'.'!$B$2:$D$11481,3,)</f>
        <v>1</v>
      </c>
      <c r="AH482" s="37" t="str">
        <f>+IFERROR(SEARCH("pack",Tabla1[[#This Row],[PACK]]),"")</f>
        <v/>
      </c>
    </row>
    <row r="483" spans="1:34" ht="24" customHeight="1" x14ac:dyDescent="0.2">
      <c r="A483" s="50" t="s">
        <v>953</v>
      </c>
      <c r="B483" s="60" t="s">
        <v>1004</v>
      </c>
      <c r="C483" s="61" t="s">
        <v>1005</v>
      </c>
      <c r="D483" s="52" t="s">
        <v>9842</v>
      </c>
      <c r="E483" s="53">
        <v>32368.53</v>
      </c>
      <c r="F483" s="23" t="str">
        <f>+IFERROR(VLOOKUP(Tabla1[[#This Row],[Artículo]],'..'!$B$2:$D$569000,3,),"")</f>
        <v/>
      </c>
      <c r="G483" s="24" t="str">
        <f>IF(H483=AF483,"", "Error MC")</f>
        <v>Error MC</v>
      </c>
      <c r="H483" s="62"/>
      <c r="I483" s="54">
        <f>+Tabla1[[#This Row],[MC]]*Tabla1[[#This Row],[Pedido]]*Tabla1[[#This Row],[PVC ]]</f>
        <v>0</v>
      </c>
      <c r="J483" s="26">
        <v>0.21</v>
      </c>
      <c r="K483" s="63"/>
      <c r="L483" s="28" t="s">
        <v>17</v>
      </c>
      <c r="M483" s="53">
        <v>56790.588000000003</v>
      </c>
      <c r="N483" s="64" t="str">
        <f>+IF(Tabla1[[#This Row],[F PMPI]]="SÍ","No","Sí")</f>
        <v>Sí</v>
      </c>
      <c r="O483" s="65">
        <f>+Tabla1[[#This Row],[PVL]]*1.055</f>
        <v>59914.070339999998</v>
      </c>
      <c r="P483" s="65">
        <f>+Tabla1[[#This Row],[PVL]]*1.43</f>
        <v>81210.540840000001</v>
      </c>
      <c r="Q483" s="66" t="str">
        <f>+HYPERLINK(Tabla1[[#This Row],[PAG]])</f>
        <v>https://todomusica.com.ar/cables-plug/9383-pw-bg-20tw.html</v>
      </c>
      <c r="R483" s="67"/>
      <c r="S483" s="68"/>
      <c r="T483" s="69"/>
      <c r="U483" s="69"/>
      <c r="V483" s="69"/>
      <c r="W483" s="69"/>
      <c r="X483" s="69"/>
      <c r="Y483" s="35"/>
      <c r="Z483" s="35" t="s">
        <v>24580</v>
      </c>
      <c r="AA483" s="36">
        <v>1</v>
      </c>
      <c r="AB483" s="35" t="s">
        <v>27</v>
      </c>
      <c r="AC483" s="35" t="str">
        <f>+IF(Tabla1[[#This Row],[STK]]="no","Sin STK", "STK disponible")</f>
        <v>STK disponible</v>
      </c>
      <c r="AD483" s="35">
        <f>+I483*J483</f>
        <v>0</v>
      </c>
      <c r="AE483" s="35">
        <f>+I483*K483</f>
        <v>0</v>
      </c>
      <c r="AF483" s="36">
        <f>IF(Tabla1[[#This Row],[ref pack]]=1,Tabla1[[#This Row],[Pedido]],LCM(Tabla1[[#This Row],[MC VIEJO]],Tabla1[[#This Row],[Pedido]]))</f>
        <v>1</v>
      </c>
      <c r="AG483" s="36">
        <f>+VLOOKUP(Tabla1[[#This Row],[Artículo]],'.'!$B$2:$D$11481,3,)</f>
        <v>1</v>
      </c>
      <c r="AH483" s="37" t="str">
        <f>+IFERROR(SEARCH("pack",Tabla1[[#This Row],[PACK]]),"")</f>
        <v/>
      </c>
    </row>
    <row r="484" spans="1:34" ht="24" customHeight="1" x14ac:dyDescent="0.2">
      <c r="A484" s="50" t="s">
        <v>953</v>
      </c>
      <c r="B484" s="60" t="s">
        <v>1006</v>
      </c>
      <c r="C484" s="61" t="s">
        <v>1007</v>
      </c>
      <c r="D484" s="52" t="s">
        <v>9842</v>
      </c>
      <c r="E484" s="53">
        <v>12935.41</v>
      </c>
      <c r="F484" s="23" t="str">
        <f>+IFERROR(VLOOKUP(Tabla1[[#This Row],[Artículo]],'..'!$B$2:$D$569000,3,),"")</f>
        <v/>
      </c>
      <c r="G484" s="24" t="str">
        <f>IF(H484=AF484,"", "Error MC")</f>
        <v>Error MC</v>
      </c>
      <c r="H484" s="62"/>
      <c r="I484" s="54">
        <f>+Tabla1[[#This Row],[MC]]*Tabla1[[#This Row],[Pedido]]*Tabla1[[#This Row],[PVC ]]</f>
        <v>0</v>
      </c>
      <c r="J484" s="26">
        <v>0.21</v>
      </c>
      <c r="K484" s="63"/>
      <c r="L484" s="28" t="s">
        <v>17</v>
      </c>
      <c r="M484" s="53">
        <v>22695.170999999998</v>
      </c>
      <c r="N484" s="64" t="str">
        <f>+IF(Tabla1[[#This Row],[F PMPI]]="SÍ","No","Sí")</f>
        <v>Sí</v>
      </c>
      <c r="O484" s="65">
        <f>+Tabla1[[#This Row],[PVL]]*1.055</f>
        <v>23943.405404999998</v>
      </c>
      <c r="P484" s="65">
        <f>+Tabla1[[#This Row],[PVL]]*1.43</f>
        <v>32454.094529999995</v>
      </c>
      <c r="Q484" s="66" t="str">
        <f>+HYPERLINK(Tabla1[[#This Row],[PAG]])</f>
        <v>https://todomusica.com.ar/productos-sin-categorias-de-netsuite/2819-pwcbs-sl.html</v>
      </c>
      <c r="R484" s="67"/>
      <c r="S484" s="68"/>
      <c r="T484" s="69"/>
      <c r="U484" s="69"/>
      <c r="V484" s="69"/>
      <c r="W484" s="69"/>
      <c r="X484" s="69"/>
      <c r="Y484" s="35"/>
      <c r="Z484" s="35" t="s">
        <v>24581</v>
      </c>
      <c r="AA484" s="36">
        <v>1</v>
      </c>
      <c r="AB484" s="35" t="s">
        <v>27</v>
      </c>
      <c r="AC484" s="35" t="str">
        <f>+IF(Tabla1[[#This Row],[STK]]="no","Sin STK", "STK disponible")</f>
        <v>STK disponible</v>
      </c>
      <c r="AD484" s="35">
        <f>+I484*J484</f>
        <v>0</v>
      </c>
      <c r="AE484" s="35">
        <f>+I484*K484</f>
        <v>0</v>
      </c>
      <c r="AF484" s="36">
        <f>IF(Tabla1[[#This Row],[ref pack]]=1,Tabla1[[#This Row],[Pedido]],LCM(Tabla1[[#This Row],[MC VIEJO]],Tabla1[[#This Row],[Pedido]]))</f>
        <v>1</v>
      </c>
      <c r="AG484" s="36">
        <f>+VLOOKUP(Tabla1[[#This Row],[Artículo]],'.'!$B$2:$D$11481,3,)</f>
        <v>1</v>
      </c>
      <c r="AH484" s="37" t="str">
        <f>+IFERROR(SEARCH("pack",Tabla1[[#This Row],[PACK]]),"")</f>
        <v/>
      </c>
    </row>
    <row r="485" spans="1:34" ht="24" customHeight="1" x14ac:dyDescent="0.2">
      <c r="A485" s="50" t="s">
        <v>953</v>
      </c>
      <c r="B485" s="60" t="s">
        <v>1008</v>
      </c>
      <c r="C485" s="61" t="s">
        <v>1009</v>
      </c>
      <c r="D485" s="52" t="s">
        <v>27</v>
      </c>
      <c r="E485" s="53">
        <v>12935.41</v>
      </c>
      <c r="F485" s="23" t="str">
        <f>+IFERROR(VLOOKUP(Tabla1[[#This Row],[Artículo]],'..'!$B$2:$D$569000,3,),"")</f>
        <v/>
      </c>
      <c r="G485" s="24" t="str">
        <f>IF(H485=AF485,"", "Error MC")</f>
        <v>Error MC</v>
      </c>
      <c r="H485" s="62"/>
      <c r="I485" s="54">
        <f>+Tabla1[[#This Row],[MC]]*Tabla1[[#This Row],[Pedido]]*Tabla1[[#This Row],[PVC ]]</f>
        <v>0</v>
      </c>
      <c r="J485" s="26">
        <v>0.21</v>
      </c>
      <c r="K485" s="63"/>
      <c r="L485" s="28" t="s">
        <v>17</v>
      </c>
      <c r="M485" s="53">
        <v>22695.170999999998</v>
      </c>
      <c r="N485" s="64" t="str">
        <f>+IF(Tabla1[[#This Row],[F PMPI]]="SÍ","No","Sí")</f>
        <v>Sí</v>
      </c>
      <c r="O485" s="65">
        <f>+Tabla1[[#This Row],[PVL]]*1.055</f>
        <v>23943.405404999998</v>
      </c>
      <c r="P485" s="65">
        <f>+Tabla1[[#This Row],[PVL]]*1.43</f>
        <v>32454.094529999995</v>
      </c>
      <c r="Q485" s="66" t="str">
        <f>+HYPERLINK(Tabla1[[#This Row],[PAG]])</f>
        <v>https://todomusica.com.ar/productos-sin-categorias-de-netsuite/3081-pwcbs-sm.html</v>
      </c>
      <c r="R485" s="67"/>
      <c r="S485" s="68"/>
      <c r="T485" s="69"/>
      <c r="U485" s="69"/>
      <c r="V485" s="69"/>
      <c r="W485" s="69"/>
      <c r="X485" s="69"/>
      <c r="Y485" s="35"/>
      <c r="Z485" s="35" t="s">
        <v>24582</v>
      </c>
      <c r="AA485" s="36">
        <v>1</v>
      </c>
      <c r="AB485" s="35" t="s">
        <v>27</v>
      </c>
      <c r="AC485" s="35" t="str">
        <f>+IF(Tabla1[[#This Row],[STK]]="no","Sin STK", "STK disponible")</f>
        <v>Sin STK</v>
      </c>
      <c r="AD485" s="35">
        <f>+I485*J485</f>
        <v>0</v>
      </c>
      <c r="AE485" s="35">
        <f>+I485*K485</f>
        <v>0</v>
      </c>
      <c r="AF485" s="36">
        <f>IF(Tabla1[[#This Row],[ref pack]]=1,Tabla1[[#This Row],[Pedido]],LCM(Tabla1[[#This Row],[MC VIEJO]],Tabla1[[#This Row],[Pedido]]))</f>
        <v>1</v>
      </c>
      <c r="AG485" s="36">
        <f>+VLOOKUP(Tabla1[[#This Row],[Artículo]],'.'!$B$2:$D$11481,3,)</f>
        <v>1</v>
      </c>
      <c r="AH485" s="37" t="str">
        <f>+IFERROR(SEARCH("pack",Tabla1[[#This Row],[PACK]]),"")</f>
        <v/>
      </c>
    </row>
    <row r="486" spans="1:34" ht="24" customHeight="1" x14ac:dyDescent="0.2">
      <c r="A486" s="50" t="s">
        <v>953</v>
      </c>
      <c r="B486" s="60" t="s">
        <v>1010</v>
      </c>
      <c r="C486" s="61" t="s">
        <v>1011</v>
      </c>
      <c r="D486" s="52" t="s">
        <v>27</v>
      </c>
      <c r="E486" s="53">
        <v>10348.31</v>
      </c>
      <c r="F486" s="23" t="str">
        <f>+IFERROR(VLOOKUP(Tabla1[[#This Row],[Artículo]],'..'!$B$2:$D$569000,3,),"")</f>
        <v/>
      </c>
      <c r="G486" s="24" t="str">
        <f>IF(H486=AF486,"", "Error MC")</f>
        <v>Error MC</v>
      </c>
      <c r="H486" s="62"/>
      <c r="I486" s="54">
        <f>+Tabla1[[#This Row],[MC]]*Tabla1[[#This Row],[Pedido]]*Tabla1[[#This Row],[PVC ]]</f>
        <v>0</v>
      </c>
      <c r="J486" s="26">
        <v>0.21</v>
      </c>
      <c r="K486" s="63"/>
      <c r="L486" s="28" t="s">
        <v>17</v>
      </c>
      <c r="M486" s="53">
        <v>18156.111000000001</v>
      </c>
      <c r="N486" s="64" t="str">
        <f>+IF(Tabla1[[#This Row],[F PMPI]]="SÍ","No","Sí")</f>
        <v>Sí</v>
      </c>
      <c r="O486" s="65">
        <f>+Tabla1[[#This Row],[PVL]]*1.055</f>
        <v>19154.697104999999</v>
      </c>
      <c r="P486" s="65">
        <f>+Tabla1[[#This Row],[PVL]]*1.43</f>
        <v>25963.238730000001</v>
      </c>
      <c r="Q486" s="66" t="str">
        <f>+HYPERLINK(Tabla1[[#This Row],[PAG]])</f>
        <v>https://todomusica.com.ar/productos-sin-categorias-de-netsuite/2703-pwcbs-ss.html</v>
      </c>
      <c r="R486" s="67"/>
      <c r="S486" s="68"/>
      <c r="T486" s="69"/>
      <c r="U486" s="69"/>
      <c r="V486" s="69"/>
      <c r="W486" s="69"/>
      <c r="X486" s="69"/>
      <c r="Y486" s="35"/>
      <c r="Z486" s="35" t="s">
        <v>24583</v>
      </c>
      <c r="AA486" s="36">
        <v>1</v>
      </c>
      <c r="AB486" s="35" t="s">
        <v>27</v>
      </c>
      <c r="AC486" s="35" t="str">
        <f>+IF(Tabla1[[#This Row],[STK]]="no","Sin STK", "STK disponible")</f>
        <v>Sin STK</v>
      </c>
      <c r="AD486" s="35">
        <f>+I486*J486</f>
        <v>0</v>
      </c>
      <c r="AE486" s="35">
        <f>+I486*K486</f>
        <v>0</v>
      </c>
      <c r="AF486" s="36">
        <f>IF(Tabla1[[#This Row],[ref pack]]=1,Tabla1[[#This Row],[Pedido]],LCM(Tabla1[[#This Row],[MC VIEJO]],Tabla1[[#This Row],[Pedido]]))</f>
        <v>1</v>
      </c>
      <c r="AG486" s="36">
        <f>+VLOOKUP(Tabla1[[#This Row],[Artículo]],'.'!$B$2:$D$11481,3,)</f>
        <v>1</v>
      </c>
      <c r="AH486" s="37" t="str">
        <f>+IFERROR(SEARCH("pack",Tabla1[[#This Row],[PACK]]),"")</f>
        <v/>
      </c>
    </row>
    <row r="487" spans="1:34" ht="24" customHeight="1" x14ac:dyDescent="0.2">
      <c r="A487" s="50" t="s">
        <v>953</v>
      </c>
      <c r="B487" s="60" t="s">
        <v>1012</v>
      </c>
      <c r="C487" s="61" t="s">
        <v>1013</v>
      </c>
      <c r="D487" s="52" t="s">
        <v>9842</v>
      </c>
      <c r="E487" s="53">
        <v>21659.26</v>
      </c>
      <c r="F487" s="23" t="str">
        <f>+IFERROR(VLOOKUP(Tabla1[[#This Row],[Artículo]],'..'!$B$2:$D$569000,3,),"")</f>
        <v/>
      </c>
      <c r="G487" s="24" t="str">
        <f>IF(H487=AF487,"", "Error MC")</f>
        <v>Error MC</v>
      </c>
      <c r="H487" s="62"/>
      <c r="I487" s="54">
        <f>+Tabla1[[#This Row],[MC]]*Tabla1[[#This Row],[Pedido]]*Tabla1[[#This Row],[PVC ]]</f>
        <v>0</v>
      </c>
      <c r="J487" s="26">
        <v>0.105</v>
      </c>
      <c r="K487" s="63"/>
      <c r="L487" s="28" t="s">
        <v>17</v>
      </c>
      <c r="M487" s="53">
        <v>34703.553</v>
      </c>
      <c r="N487" s="64" t="str">
        <f>+IF(Tabla1[[#This Row],[F PMPI]]="SÍ","No","Sí")</f>
        <v>Sí</v>
      </c>
      <c r="O487" s="65">
        <f>+Tabla1[[#This Row],[PVL]]*1.055</f>
        <v>36612.248414999995</v>
      </c>
      <c r="P487" s="65">
        <f>+Tabla1[[#This Row],[PVL]]*1.43</f>
        <v>49626.08079</v>
      </c>
      <c r="Q487" s="66" t="str">
        <f>+HYPERLINK(Tabla1[[#This Row],[PAG]])</f>
        <v>https://todomusica.com.ar/varios/2857-pw-cct.html</v>
      </c>
      <c r="R487" s="67"/>
      <c r="S487" s="68"/>
      <c r="T487" s="69"/>
      <c r="U487" s="69"/>
      <c r="V487" s="69"/>
      <c r="W487" s="69"/>
      <c r="X487" s="69"/>
      <c r="Y487" s="35"/>
      <c r="Z487" s="35" t="s">
        <v>24584</v>
      </c>
      <c r="AA487" s="36">
        <v>1</v>
      </c>
      <c r="AB487" s="35" t="s">
        <v>27</v>
      </c>
      <c r="AC487" s="35" t="str">
        <f>+IF(Tabla1[[#This Row],[STK]]="no","Sin STK", "STK disponible")</f>
        <v>STK disponible</v>
      </c>
      <c r="AD487" s="35">
        <f>+I487*J487</f>
        <v>0</v>
      </c>
      <c r="AE487" s="35">
        <f>+I487*K487</f>
        <v>0</v>
      </c>
      <c r="AF487" s="36">
        <f>IF(Tabla1[[#This Row],[ref pack]]=1,Tabla1[[#This Row],[Pedido]],LCM(Tabla1[[#This Row],[MC VIEJO]],Tabla1[[#This Row],[Pedido]]))</f>
        <v>1</v>
      </c>
      <c r="AG487" s="36">
        <f>+VLOOKUP(Tabla1[[#This Row],[Artículo]],'.'!$B$2:$D$11481,3,)</f>
        <v>1</v>
      </c>
      <c r="AH487" s="37" t="str">
        <f>+IFERROR(SEARCH("pack",Tabla1[[#This Row],[PACK]]),"")</f>
        <v/>
      </c>
    </row>
    <row r="488" spans="1:34" ht="24" customHeight="1" x14ac:dyDescent="0.2">
      <c r="A488" s="50" t="s">
        <v>953</v>
      </c>
      <c r="B488" s="60" t="s">
        <v>1014</v>
      </c>
      <c r="C488" s="61" t="s">
        <v>1015</v>
      </c>
      <c r="D488" s="52" t="s">
        <v>27</v>
      </c>
      <c r="E488" s="53">
        <v>10544.55</v>
      </c>
      <c r="F488" s="23" t="str">
        <f>+IFERROR(VLOOKUP(Tabla1[[#This Row],[Artículo]],'..'!$B$2:$D$569000,3,),"")</f>
        <v/>
      </c>
      <c r="G488" s="24" t="str">
        <f>IF(H488=AF488,"", "Error MC")</f>
        <v>Error MC</v>
      </c>
      <c r="H488" s="62"/>
      <c r="I488" s="54">
        <f>+Tabla1[[#This Row],[MC]]*Tabla1[[#This Row],[Pedido]]*Tabla1[[#This Row],[PVC ]]</f>
        <v>0</v>
      </c>
      <c r="J488" s="26">
        <v>0.21</v>
      </c>
      <c r="K488" s="63"/>
      <c r="L488" s="28" t="s">
        <v>17</v>
      </c>
      <c r="M488" s="53">
        <v>18500.416000000001</v>
      </c>
      <c r="N488" s="64" t="str">
        <f>+IF(Tabla1[[#This Row],[F PMPI]]="SÍ","No","Sí")</f>
        <v>Sí</v>
      </c>
      <c r="O488" s="65">
        <f>+Tabla1[[#This Row],[PVL]]*1.055</f>
        <v>19517.938880000002</v>
      </c>
      <c r="P488" s="65">
        <f>+Tabla1[[#This Row],[PVL]]*1.43</f>
        <v>26455.594880000001</v>
      </c>
      <c r="Q488" s="66" t="str">
        <f>+HYPERLINK(Tabla1[[#This Row],[PAG]])</f>
        <v>https://todomusica.com.ar/productos-sin-categorias-de-netsuite/6153-pw-cgtra-10.html</v>
      </c>
      <c r="R488" s="67"/>
      <c r="S488" s="68"/>
      <c r="T488" s="69"/>
      <c r="U488" s="69"/>
      <c r="V488" s="69"/>
      <c r="W488" s="69"/>
      <c r="X488" s="69"/>
      <c r="Y488" s="35"/>
      <c r="Z488" s="35" t="s">
        <v>24585</v>
      </c>
      <c r="AA488" s="36">
        <v>1</v>
      </c>
      <c r="AB488" s="35" t="s">
        <v>27</v>
      </c>
      <c r="AC488" s="35" t="str">
        <f>+IF(Tabla1[[#This Row],[STK]]="no","Sin STK", "STK disponible")</f>
        <v>Sin STK</v>
      </c>
      <c r="AD488" s="35">
        <f>+I488*J488</f>
        <v>0</v>
      </c>
      <c r="AE488" s="35">
        <f>+I488*K488</f>
        <v>0</v>
      </c>
      <c r="AF488" s="36">
        <f>IF(Tabla1[[#This Row],[ref pack]]=1,Tabla1[[#This Row],[Pedido]],LCM(Tabla1[[#This Row],[MC VIEJO]],Tabla1[[#This Row],[Pedido]]))</f>
        <v>1</v>
      </c>
      <c r="AG488" s="36">
        <f>+VLOOKUP(Tabla1[[#This Row],[Artículo]],'.'!$B$2:$D$11481,3,)</f>
        <v>1</v>
      </c>
      <c r="AH488" s="37" t="str">
        <f>+IFERROR(SEARCH("pack",Tabla1[[#This Row],[PACK]]),"")</f>
        <v/>
      </c>
    </row>
    <row r="489" spans="1:34" ht="24" customHeight="1" x14ac:dyDescent="0.2">
      <c r="A489" s="50" t="s">
        <v>953</v>
      </c>
      <c r="B489" s="60" t="s">
        <v>1016</v>
      </c>
      <c r="C489" s="61" t="s">
        <v>1017</v>
      </c>
      <c r="D489" s="52" t="s">
        <v>27</v>
      </c>
      <c r="E489" s="53">
        <v>13145.06</v>
      </c>
      <c r="F489" s="23" t="str">
        <f>+IFERROR(VLOOKUP(Tabla1[[#This Row],[Artículo]],'..'!$B$2:$D$569000,3,),"")</f>
        <v/>
      </c>
      <c r="G489" s="24" t="str">
        <f>IF(H489=AF489,"", "Error MC")</f>
        <v>Error MC</v>
      </c>
      <c r="H489" s="62"/>
      <c r="I489" s="54">
        <f>+Tabla1[[#This Row],[MC]]*Tabla1[[#This Row],[Pedido]]*Tabla1[[#This Row],[PVC ]]</f>
        <v>0</v>
      </c>
      <c r="J489" s="26">
        <v>0.21</v>
      </c>
      <c r="K489" s="63"/>
      <c r="L489" s="28" t="s">
        <v>17</v>
      </c>
      <c r="M489" s="53">
        <v>23063.010999999999</v>
      </c>
      <c r="N489" s="64" t="str">
        <f>+IF(Tabla1[[#This Row],[F PMPI]]="SÍ","No","Sí")</f>
        <v>Sí</v>
      </c>
      <c r="O489" s="65">
        <f>+Tabla1[[#This Row],[PVL]]*1.055</f>
        <v>24331.476604999996</v>
      </c>
      <c r="P489" s="65">
        <f>+Tabla1[[#This Row],[PVL]]*1.43</f>
        <v>32980.105729999996</v>
      </c>
      <c r="Q489" s="66" t="str">
        <f>+HYPERLINK(Tabla1[[#This Row],[PAG]])</f>
        <v>https://todomusica.com.ar/cables-plug/6154-pw-cgtra-20.html</v>
      </c>
      <c r="R489" s="67"/>
      <c r="S489" s="68"/>
      <c r="T489" s="69"/>
      <c r="U489" s="69"/>
      <c r="V489" s="69"/>
      <c r="W489" s="69"/>
      <c r="X489" s="69"/>
      <c r="Y489" s="35"/>
      <c r="Z489" s="35" t="s">
        <v>24586</v>
      </c>
      <c r="AA489" s="36">
        <v>1</v>
      </c>
      <c r="AB489" s="35" t="s">
        <v>27</v>
      </c>
      <c r="AC489" s="35" t="str">
        <f>+IF(Tabla1[[#This Row],[STK]]="no","Sin STK", "STK disponible")</f>
        <v>Sin STK</v>
      </c>
      <c r="AD489" s="35">
        <f>+I489*J489</f>
        <v>0</v>
      </c>
      <c r="AE489" s="35">
        <f>+I489*K489</f>
        <v>0</v>
      </c>
      <c r="AF489" s="36">
        <f>IF(Tabla1[[#This Row],[ref pack]]=1,Tabla1[[#This Row],[Pedido]],LCM(Tabla1[[#This Row],[MC VIEJO]],Tabla1[[#This Row],[Pedido]]))</f>
        <v>1</v>
      </c>
      <c r="AG489" s="36">
        <f>+VLOOKUP(Tabla1[[#This Row],[Artículo]],'.'!$B$2:$D$11481,3,)</f>
        <v>1</v>
      </c>
      <c r="AH489" s="37" t="str">
        <f>+IFERROR(SEARCH("pack",Tabla1[[#This Row],[PACK]]),"")</f>
        <v/>
      </c>
    </row>
    <row r="490" spans="1:34" ht="24" customHeight="1" x14ac:dyDescent="0.2">
      <c r="A490" s="50" t="s">
        <v>953</v>
      </c>
      <c r="B490" s="60" t="s">
        <v>1018</v>
      </c>
      <c r="C490" s="61" t="s">
        <v>1019</v>
      </c>
      <c r="D490" s="52" t="s">
        <v>9841</v>
      </c>
      <c r="E490" s="53">
        <v>10544.55</v>
      </c>
      <c r="F490" s="23" t="str">
        <f>+IFERROR(VLOOKUP(Tabla1[[#This Row],[Artículo]],'..'!$B$2:$D$569000,3,),"")</f>
        <v/>
      </c>
      <c r="G490" s="24" t="str">
        <f>IF(H490=AF490,"", "Error MC")</f>
        <v>Error MC</v>
      </c>
      <c r="H490" s="62"/>
      <c r="I490" s="54">
        <f>+Tabla1[[#This Row],[MC]]*Tabla1[[#This Row],[Pedido]]*Tabla1[[#This Row],[PVC ]]</f>
        <v>0</v>
      </c>
      <c r="J490" s="26">
        <v>0.21</v>
      </c>
      <c r="K490" s="63"/>
      <c r="L490" s="28" t="s">
        <v>17</v>
      </c>
      <c r="M490" s="53">
        <v>18500.416000000001</v>
      </c>
      <c r="N490" s="64" t="str">
        <f>+IF(Tabla1[[#This Row],[F PMPI]]="SÍ","No","Sí")</f>
        <v>Sí</v>
      </c>
      <c r="O490" s="65">
        <f>+Tabla1[[#This Row],[PVL]]*1.055</f>
        <v>19517.938880000002</v>
      </c>
      <c r="P490" s="65">
        <f>+Tabla1[[#This Row],[PVL]]*1.43</f>
        <v>26455.594880000001</v>
      </c>
      <c r="Q490" s="66" t="str">
        <f>+HYPERLINK(Tabla1[[#This Row],[PAG]])</f>
        <v>https://todomusica.com.ar/cables-plug/842-pw-cgt-10.html</v>
      </c>
      <c r="R490" s="67"/>
      <c r="S490" s="68"/>
      <c r="T490" s="69"/>
      <c r="U490" s="69"/>
      <c r="V490" s="69"/>
      <c r="W490" s="69"/>
      <c r="X490" s="69"/>
      <c r="Y490" s="35"/>
      <c r="Z490" s="35" t="s">
        <v>24587</v>
      </c>
      <c r="AA490" s="36">
        <v>1</v>
      </c>
      <c r="AB490" s="35" t="s">
        <v>27</v>
      </c>
      <c r="AC490" s="35" t="str">
        <f>+IF(Tabla1[[#This Row],[STK]]="no","Sin STK", "STK disponible")</f>
        <v>STK disponible</v>
      </c>
      <c r="AD490" s="35">
        <f>+I490*J490</f>
        <v>0</v>
      </c>
      <c r="AE490" s="35">
        <f>+I490*K490</f>
        <v>0</v>
      </c>
      <c r="AF490" s="36">
        <f>IF(Tabla1[[#This Row],[ref pack]]=1,Tabla1[[#This Row],[Pedido]],LCM(Tabla1[[#This Row],[MC VIEJO]],Tabla1[[#This Row],[Pedido]]))</f>
        <v>1</v>
      </c>
      <c r="AG490" s="36">
        <f>+VLOOKUP(Tabla1[[#This Row],[Artículo]],'.'!$B$2:$D$11481,3,)</f>
        <v>1</v>
      </c>
      <c r="AH490" s="37" t="str">
        <f>+IFERROR(SEARCH("pack",Tabla1[[#This Row],[PACK]]),"")</f>
        <v/>
      </c>
    </row>
    <row r="491" spans="1:34" ht="24" customHeight="1" x14ac:dyDescent="0.2">
      <c r="A491" s="50" t="s">
        <v>953</v>
      </c>
      <c r="B491" s="60" t="s">
        <v>1020</v>
      </c>
      <c r="C491" s="61" t="s">
        <v>1021</v>
      </c>
      <c r="D491" s="52" t="s">
        <v>27</v>
      </c>
      <c r="E491" s="53">
        <v>13165.42</v>
      </c>
      <c r="F491" s="23" t="str">
        <f>+IFERROR(VLOOKUP(Tabla1[[#This Row],[Artículo]],'..'!$B$2:$D$569000,3,),"")</f>
        <v/>
      </c>
      <c r="G491" s="24" t="str">
        <f>IF(H491=AF491,"", "Error MC")</f>
        <v>Error MC</v>
      </c>
      <c r="H491" s="62"/>
      <c r="I491" s="54">
        <f>+Tabla1[[#This Row],[MC]]*Tabla1[[#This Row],[Pedido]]*Tabla1[[#This Row],[PVC ]]</f>
        <v>0</v>
      </c>
      <c r="J491" s="26">
        <v>0.21</v>
      </c>
      <c r="K491" s="63"/>
      <c r="L491" s="28" t="s">
        <v>17</v>
      </c>
      <c r="M491" s="53">
        <v>23098.731</v>
      </c>
      <c r="N491" s="64" t="str">
        <f>+IF(Tabla1[[#This Row],[F PMPI]]="SÍ","No","Sí")</f>
        <v>Sí</v>
      </c>
      <c r="O491" s="65">
        <f>+Tabla1[[#This Row],[PVL]]*1.055</f>
        <v>24369.161204999997</v>
      </c>
      <c r="P491" s="65">
        <f>+Tabla1[[#This Row],[PVL]]*1.43</f>
        <v>33031.18533</v>
      </c>
      <c r="Q491" s="66" t="str">
        <f>+HYPERLINK(Tabla1[[#This Row],[PAG]])</f>
        <v>https://todomusica.com.ar/productos-sin-categorias-de-netsuite/448-pw-cgt-20.html</v>
      </c>
      <c r="R491" s="67"/>
      <c r="S491" s="68"/>
      <c r="T491" s="69"/>
      <c r="U491" s="69"/>
      <c r="V491" s="69"/>
      <c r="W491" s="69"/>
      <c r="X491" s="69"/>
      <c r="Y491" s="35"/>
      <c r="Z491" s="35" t="s">
        <v>24588</v>
      </c>
      <c r="AA491" s="36">
        <v>1</v>
      </c>
      <c r="AB491" s="35" t="s">
        <v>27</v>
      </c>
      <c r="AC491" s="35" t="str">
        <f>+IF(Tabla1[[#This Row],[STK]]="no","Sin STK", "STK disponible")</f>
        <v>Sin STK</v>
      </c>
      <c r="AD491" s="35">
        <f>+I491*J491</f>
        <v>0</v>
      </c>
      <c r="AE491" s="35">
        <f>+I491*K491</f>
        <v>0</v>
      </c>
      <c r="AF491" s="36">
        <f>IF(Tabla1[[#This Row],[ref pack]]=1,Tabla1[[#This Row],[Pedido]],LCM(Tabla1[[#This Row],[MC VIEJO]],Tabla1[[#This Row],[Pedido]]))</f>
        <v>1</v>
      </c>
      <c r="AG491" s="36">
        <f>+VLOOKUP(Tabla1[[#This Row],[Artículo]],'.'!$B$2:$D$11481,3,)</f>
        <v>1</v>
      </c>
      <c r="AH491" s="37" t="str">
        <f>+IFERROR(SEARCH("pack",Tabla1[[#This Row],[PACK]]),"")</f>
        <v/>
      </c>
    </row>
    <row r="492" spans="1:34" ht="24" customHeight="1" x14ac:dyDescent="0.2">
      <c r="A492" s="50" t="s">
        <v>953</v>
      </c>
      <c r="B492" s="60" t="s">
        <v>1022</v>
      </c>
      <c r="C492" s="61" t="s">
        <v>1023</v>
      </c>
      <c r="D492" s="52" t="s">
        <v>27</v>
      </c>
      <c r="E492" s="53">
        <v>14599.93</v>
      </c>
      <c r="F492" s="23" t="str">
        <f>+IFERROR(VLOOKUP(Tabla1[[#This Row],[Artículo]],'..'!$B$2:$D$569000,3,),"")</f>
        <v/>
      </c>
      <c r="G492" s="24" t="str">
        <f>IF(H492=AF492,"", "Error MC")</f>
        <v>Error MC</v>
      </c>
      <c r="H492" s="62"/>
      <c r="I492" s="54">
        <f>+Tabla1[[#This Row],[MC]]*Tabla1[[#This Row],[Pedido]]*Tabla1[[#This Row],[PVC ]]</f>
        <v>0</v>
      </c>
      <c r="J492" s="26">
        <v>0.21</v>
      </c>
      <c r="K492" s="63"/>
      <c r="L492" s="28" t="s">
        <v>17</v>
      </c>
      <c r="M492" s="53">
        <v>25615.579000000002</v>
      </c>
      <c r="N492" s="64" t="str">
        <f>+IF(Tabla1[[#This Row],[F PMPI]]="SÍ","No","Sí")</f>
        <v>Sí</v>
      </c>
      <c r="O492" s="65">
        <f>+Tabla1[[#This Row],[PVL]]*1.055</f>
        <v>27024.435845</v>
      </c>
      <c r="P492" s="65">
        <f>+Tabla1[[#This Row],[PVL]]*1.43</f>
        <v>36630.277970000003</v>
      </c>
      <c r="Q492" s="66" t="str">
        <f>+HYPERLINK(Tabla1[[#This Row],[PAG]])</f>
        <v>https://todomusica.com.ar/productos-sin-categorias-de-netsuite/8099-10-cls-xlr-ml-to-xlr-fm.html</v>
      </c>
      <c r="R492" s="67"/>
      <c r="S492" s="68"/>
      <c r="T492" s="69"/>
      <c r="U492" s="69"/>
      <c r="V492" s="69"/>
      <c r="W492" s="69"/>
      <c r="X492" s="69"/>
      <c r="Y492" s="35"/>
      <c r="Z492" s="35" t="s">
        <v>24589</v>
      </c>
      <c r="AA492" s="36">
        <v>1</v>
      </c>
      <c r="AB492" s="35" t="s">
        <v>27</v>
      </c>
      <c r="AC492" s="35" t="str">
        <f>+IF(Tabla1[[#This Row],[STK]]="no","Sin STK", "STK disponible")</f>
        <v>Sin STK</v>
      </c>
      <c r="AD492" s="35">
        <f>+I492*J492</f>
        <v>0</v>
      </c>
      <c r="AE492" s="35">
        <f>+I492*K492</f>
        <v>0</v>
      </c>
      <c r="AF492" s="36">
        <f>IF(Tabla1[[#This Row],[ref pack]]=1,Tabla1[[#This Row],[Pedido]],LCM(Tabla1[[#This Row],[MC VIEJO]],Tabla1[[#This Row],[Pedido]]))</f>
        <v>1</v>
      </c>
      <c r="AG492" s="36">
        <f>+VLOOKUP(Tabla1[[#This Row],[Artículo]],'.'!$B$2:$D$11481,3,)</f>
        <v>1</v>
      </c>
      <c r="AH492" s="37" t="str">
        <f>+IFERROR(SEARCH("pack",Tabla1[[#This Row],[PACK]]),"")</f>
        <v/>
      </c>
    </row>
    <row r="493" spans="1:34" ht="24" customHeight="1" x14ac:dyDescent="0.2">
      <c r="A493" s="50" t="s">
        <v>953</v>
      </c>
      <c r="B493" s="60" t="s">
        <v>1024</v>
      </c>
      <c r="C493" s="61" t="s">
        <v>1025</v>
      </c>
      <c r="D493" s="52" t="s">
        <v>27</v>
      </c>
      <c r="E493" s="53">
        <v>18386.87</v>
      </c>
      <c r="F493" s="23" t="str">
        <f>+IFERROR(VLOOKUP(Tabla1[[#This Row],[Artículo]],'..'!$B$2:$D$569000,3,),"")</f>
        <v/>
      </c>
      <c r="G493" s="24" t="str">
        <f>IF(H493=AF493,"", "Error MC")</f>
        <v>Error MC</v>
      </c>
      <c r="H493" s="62"/>
      <c r="I493" s="54">
        <f>+Tabla1[[#This Row],[MC]]*Tabla1[[#This Row],[Pedido]]*Tabla1[[#This Row],[PVC ]]</f>
        <v>0</v>
      </c>
      <c r="J493" s="26">
        <v>0.21</v>
      </c>
      <c r="K493" s="63"/>
      <c r="L493" s="28" t="s">
        <v>17</v>
      </c>
      <c r="M493" s="53">
        <v>32259.761999999999</v>
      </c>
      <c r="N493" s="64" t="str">
        <f>+IF(Tabla1[[#This Row],[F PMPI]]="SÍ","No","Sí")</f>
        <v>Sí</v>
      </c>
      <c r="O493" s="65">
        <f>+Tabla1[[#This Row],[PVL]]*1.055</f>
        <v>34034.048909999998</v>
      </c>
      <c r="P493" s="65">
        <f>+Tabla1[[#This Row],[PVL]]*1.43</f>
        <v>46131.459659999993</v>
      </c>
      <c r="Q493" s="66" t="str">
        <f>+HYPERLINK(Tabla1[[#This Row],[PAG]])</f>
        <v>https://todomusica.com.ar/cables-xlr/2501-pw-cmic-25.html</v>
      </c>
      <c r="R493" s="67"/>
      <c r="S493" s="68"/>
      <c r="T493" s="69"/>
      <c r="U493" s="69"/>
      <c r="V493" s="69"/>
      <c r="W493" s="69"/>
      <c r="X493" s="69"/>
      <c r="Y493" s="35"/>
      <c r="Z493" s="35" t="s">
        <v>24590</v>
      </c>
      <c r="AA493" s="36">
        <v>1</v>
      </c>
      <c r="AB493" s="35" t="s">
        <v>27</v>
      </c>
      <c r="AC493" s="35" t="str">
        <f>+IF(Tabla1[[#This Row],[STK]]="no","Sin STK", "STK disponible")</f>
        <v>Sin STK</v>
      </c>
      <c r="AD493" s="35">
        <f>+I493*J493</f>
        <v>0</v>
      </c>
      <c r="AE493" s="35">
        <f>+I493*K493</f>
        <v>0</v>
      </c>
      <c r="AF493" s="36">
        <f>IF(Tabla1[[#This Row],[ref pack]]=1,Tabla1[[#This Row],[Pedido]],LCM(Tabla1[[#This Row],[MC VIEJO]],Tabla1[[#This Row],[Pedido]]))</f>
        <v>1</v>
      </c>
      <c r="AG493" s="36">
        <f>+VLOOKUP(Tabla1[[#This Row],[Artículo]],'.'!$B$2:$D$11481,3,)</f>
        <v>1</v>
      </c>
      <c r="AH493" s="37" t="str">
        <f>+IFERROR(SEARCH("pack",Tabla1[[#This Row],[PACK]]),"")</f>
        <v/>
      </c>
    </row>
    <row r="494" spans="1:34" ht="24" customHeight="1" x14ac:dyDescent="0.2">
      <c r="A494" s="50" t="s">
        <v>953</v>
      </c>
      <c r="B494" s="60" t="s">
        <v>1026</v>
      </c>
      <c r="C494" s="61" t="s">
        <v>23407</v>
      </c>
      <c r="D494" s="52" t="s">
        <v>27</v>
      </c>
      <c r="E494" s="53">
        <v>16645.509999999998</v>
      </c>
      <c r="F494" s="23" t="str">
        <f>+IFERROR(VLOOKUP(Tabla1[[#This Row],[Artículo]],'..'!$B$2:$D$569000,3,),"")</f>
        <v/>
      </c>
      <c r="G494" s="24" t="str">
        <f>IF(H494=AF494,"", "Error MC")</f>
        <v>Error MC</v>
      </c>
      <c r="H494" s="62"/>
      <c r="I494" s="54">
        <f>+Tabla1[[#This Row],[MC]]*Tabla1[[#This Row],[Pedido]]*Tabla1[[#This Row],[PVC ]]</f>
        <v>0</v>
      </c>
      <c r="J494" s="26">
        <v>0.21</v>
      </c>
      <c r="K494" s="63"/>
      <c r="L494" s="28" t="s">
        <v>17</v>
      </c>
      <c r="M494" s="53">
        <v>29204.547999999999</v>
      </c>
      <c r="N494" s="64" t="str">
        <f>+IF(Tabla1[[#This Row],[F PMPI]]="SÍ","No","Sí")</f>
        <v>Sí</v>
      </c>
      <c r="O494" s="65">
        <f>+Tabla1[[#This Row],[PVL]]*1.055</f>
        <v>30810.798139999995</v>
      </c>
      <c r="P494" s="65">
        <f>+Tabla1[[#This Row],[PVL]]*1.43</f>
        <v>41762.503639999995</v>
      </c>
      <c r="Q494" s="66" t="str">
        <f>+HYPERLINK(Tabla1[[#This Row],[PAG]])</f>
        <v>https://todomusica.com.ar/capodastros/2886-pw-cp-02.html</v>
      </c>
      <c r="R494" s="67"/>
      <c r="S494" s="68"/>
      <c r="T494" s="69"/>
      <c r="U494" s="69"/>
      <c r="V494" s="69"/>
      <c r="W494" s="69"/>
      <c r="X494" s="69"/>
      <c r="Y494" s="35"/>
      <c r="Z494" s="35" t="s">
        <v>24591</v>
      </c>
      <c r="AA494" s="36">
        <v>1</v>
      </c>
      <c r="AB494" s="35" t="s">
        <v>27</v>
      </c>
      <c r="AC494" s="35" t="str">
        <f>+IF(Tabla1[[#This Row],[STK]]="no","Sin STK", "STK disponible")</f>
        <v>Sin STK</v>
      </c>
      <c r="AD494" s="35">
        <f>+I494*J494</f>
        <v>0</v>
      </c>
      <c r="AE494" s="35">
        <f>+I494*K494</f>
        <v>0</v>
      </c>
      <c r="AF494" s="36">
        <f>IF(Tabla1[[#This Row],[ref pack]]=1,Tabla1[[#This Row],[Pedido]],LCM(Tabla1[[#This Row],[MC VIEJO]],Tabla1[[#This Row],[Pedido]]))</f>
        <v>1</v>
      </c>
      <c r="AG494" s="36">
        <f>+VLOOKUP(Tabla1[[#This Row],[Artículo]],'.'!$B$2:$D$11481,3,)</f>
        <v>1</v>
      </c>
      <c r="AH494" s="37" t="str">
        <f>+IFERROR(SEARCH("pack",Tabla1[[#This Row],[PACK]]),"")</f>
        <v/>
      </c>
    </row>
    <row r="495" spans="1:34" ht="24" customHeight="1" x14ac:dyDescent="0.2">
      <c r="A495" s="50" t="s">
        <v>953</v>
      </c>
      <c r="B495" s="60" t="s">
        <v>1028</v>
      </c>
      <c r="C495" s="61" t="s">
        <v>1029</v>
      </c>
      <c r="D495" s="52" t="s">
        <v>27</v>
      </c>
      <c r="E495" s="53">
        <v>17969.169999999998</v>
      </c>
      <c r="F495" s="23" t="str">
        <f>+IFERROR(VLOOKUP(Tabla1[[#This Row],[Artículo]],'..'!$B$2:$D$569000,3,),"")</f>
        <v/>
      </c>
      <c r="G495" s="24" t="str">
        <f>IF(H495=AF495,"", "Error MC")</f>
        <v>Error MC</v>
      </c>
      <c r="H495" s="62"/>
      <c r="I495" s="54">
        <f>+Tabla1[[#This Row],[MC]]*Tabla1[[#This Row],[Pedido]]*Tabla1[[#This Row],[PVC ]]</f>
        <v>0</v>
      </c>
      <c r="J495" s="26">
        <v>0.21</v>
      </c>
      <c r="K495" s="63"/>
      <c r="L495" s="28" t="s">
        <v>17</v>
      </c>
      <c r="M495" s="53">
        <v>31526.913</v>
      </c>
      <c r="N495" s="64" t="str">
        <f>+IF(Tabla1[[#This Row],[F PMPI]]="SÍ","No","Sí")</f>
        <v>Sí</v>
      </c>
      <c r="O495" s="65">
        <f>+Tabla1[[#This Row],[PVL]]*1.055</f>
        <v>33260.893214999996</v>
      </c>
      <c r="P495" s="65">
        <f>+Tabla1[[#This Row],[PVL]]*1.43</f>
        <v>45083.485589999997</v>
      </c>
      <c r="Q495" s="66" t="str">
        <f>+HYPERLINK(Tabla1[[#This Row],[PAG]])</f>
        <v>https://todomusica.com.ar/capodastros/2886-pw-cp-02.html</v>
      </c>
      <c r="R495" s="67"/>
      <c r="S495" s="68"/>
      <c r="T495" s="69"/>
      <c r="U495" s="69"/>
      <c r="V495" s="69"/>
      <c r="W495" s="69"/>
      <c r="X495" s="69"/>
      <c r="Y495" s="35"/>
      <c r="Z495" s="35" t="s">
        <v>24591</v>
      </c>
      <c r="AA495" s="36">
        <v>1</v>
      </c>
      <c r="AB495" s="35" t="s">
        <v>27</v>
      </c>
      <c r="AC495" s="35" t="str">
        <f>+IF(Tabla1[[#This Row],[STK]]="no","Sin STK", "STK disponible")</f>
        <v>Sin STK</v>
      </c>
      <c r="AD495" s="35">
        <f>+I495*J495</f>
        <v>0</v>
      </c>
      <c r="AE495" s="35">
        <f>+I495*K495</f>
        <v>0</v>
      </c>
      <c r="AF495" s="36">
        <f>IF(Tabla1[[#This Row],[ref pack]]=1,Tabla1[[#This Row],[Pedido]],LCM(Tabla1[[#This Row],[MC VIEJO]],Tabla1[[#This Row],[Pedido]]))</f>
        <v>1</v>
      </c>
      <c r="AG495" s="36">
        <f>+VLOOKUP(Tabla1[[#This Row],[Artículo]],'.'!$B$2:$D$11481,3,)</f>
        <v>1</v>
      </c>
      <c r="AH495" s="37" t="str">
        <f>+IFERROR(SEARCH("pack",Tabla1[[#This Row],[PACK]]),"")</f>
        <v/>
      </c>
    </row>
    <row r="496" spans="1:34" ht="24" customHeight="1" x14ac:dyDescent="0.2">
      <c r="A496" s="50" t="s">
        <v>953</v>
      </c>
      <c r="B496" s="60" t="s">
        <v>1030</v>
      </c>
      <c r="C496" s="61" t="s">
        <v>1031</v>
      </c>
      <c r="D496" s="52" t="s">
        <v>27</v>
      </c>
      <c r="E496" s="53">
        <v>18330.169999999998</v>
      </c>
      <c r="F496" s="23" t="str">
        <f>+IFERROR(VLOOKUP(Tabla1[[#This Row],[Artículo]],'..'!$B$2:$D$569000,3,),"")</f>
        <v/>
      </c>
      <c r="G496" s="24" t="str">
        <f>IF(H496=AF496,"", "Error MC")</f>
        <v>Error MC</v>
      </c>
      <c r="H496" s="62"/>
      <c r="I496" s="54">
        <f>+Tabla1[[#This Row],[MC]]*Tabla1[[#This Row],[Pedido]]*Tabla1[[#This Row],[PVC ]]</f>
        <v>0</v>
      </c>
      <c r="J496" s="26">
        <v>0.21</v>
      </c>
      <c r="K496" s="63"/>
      <c r="L496" s="28" t="s">
        <v>17</v>
      </c>
      <c r="M496" s="53">
        <v>32160.288</v>
      </c>
      <c r="N496" s="64" t="str">
        <f>+IF(Tabla1[[#This Row],[F PMPI]]="SÍ","No","Sí")</f>
        <v>No</v>
      </c>
      <c r="O496" s="65">
        <f>+Tabla1[[#This Row],[PVL]]*1.055</f>
        <v>33929.103839999996</v>
      </c>
      <c r="P496" s="65">
        <f>+Tabla1[[#This Row],[PVL]]*1.43</f>
        <v>45989.211839999996</v>
      </c>
      <c r="Q496" s="66" t="str">
        <f>+HYPERLINK(Tabla1[[#This Row],[PAG]])</f>
        <v>https://todomusica.com.ar/productos-sin-categorias-de-netsuite/7469-ns-capo-metallic-grey.html</v>
      </c>
      <c r="R496" s="67"/>
      <c r="S496" s="68"/>
      <c r="T496" s="69"/>
      <c r="U496" s="69"/>
      <c r="V496" s="69"/>
      <c r="W496" s="69"/>
      <c r="X496" s="69"/>
      <c r="Y496" s="35"/>
      <c r="Z496" s="35" t="s">
        <v>24592</v>
      </c>
      <c r="AA496" s="36">
        <v>1</v>
      </c>
      <c r="AB496" s="35" t="s">
        <v>9849</v>
      </c>
      <c r="AC496" s="35" t="str">
        <f>+IF(Tabla1[[#This Row],[STK]]="no","Sin STK", "STK disponible")</f>
        <v>Sin STK</v>
      </c>
      <c r="AD496" s="35">
        <f>+I496*J496</f>
        <v>0</v>
      </c>
      <c r="AE496" s="35">
        <f>+I496*K496</f>
        <v>0</v>
      </c>
      <c r="AF496" s="36">
        <f>IF(Tabla1[[#This Row],[ref pack]]=1,Tabla1[[#This Row],[Pedido]],LCM(Tabla1[[#This Row],[MC VIEJO]],Tabla1[[#This Row],[Pedido]]))</f>
        <v>1</v>
      </c>
      <c r="AG496" s="36">
        <f>+VLOOKUP(Tabla1[[#This Row],[Artículo]],'.'!$B$2:$D$11481,3,)</f>
        <v>1</v>
      </c>
      <c r="AH496" s="37" t="str">
        <f>+IFERROR(SEARCH("pack",Tabla1[[#This Row],[PACK]]),"")</f>
        <v/>
      </c>
    </row>
    <row r="497" spans="1:34" ht="24" customHeight="1" x14ac:dyDescent="0.2">
      <c r="A497" s="50" t="s">
        <v>953</v>
      </c>
      <c r="B497" s="60" t="s">
        <v>1032</v>
      </c>
      <c r="C497" s="61" t="s">
        <v>1033</v>
      </c>
      <c r="D497" s="52" t="s">
        <v>27</v>
      </c>
      <c r="E497" s="53">
        <v>18510.62</v>
      </c>
      <c r="F497" s="23" t="str">
        <f>+IFERROR(VLOOKUP(Tabla1[[#This Row],[Artículo]],'..'!$B$2:$D$569000,3,),"")</f>
        <v/>
      </c>
      <c r="G497" s="24" t="str">
        <f>IF(H497=AF497,"", "Error MC")</f>
        <v>Error MC</v>
      </c>
      <c r="H497" s="62"/>
      <c r="I497" s="54">
        <f>+Tabla1[[#This Row],[MC]]*Tabla1[[#This Row],[Pedido]]*Tabla1[[#This Row],[PVC ]]</f>
        <v>0</v>
      </c>
      <c r="J497" s="26">
        <v>0.21</v>
      </c>
      <c r="K497" s="63"/>
      <c r="L497" s="28" t="s">
        <v>17</v>
      </c>
      <c r="M497" s="53">
        <v>32476.883999999998</v>
      </c>
      <c r="N497" s="64" t="str">
        <f>+IF(Tabla1[[#This Row],[F PMPI]]="SÍ","No","Sí")</f>
        <v>Sí</v>
      </c>
      <c r="O497" s="65">
        <f>+Tabla1[[#This Row],[PVL]]*1.055</f>
        <v>34263.112619999993</v>
      </c>
      <c r="P497" s="65">
        <f>+Tabla1[[#This Row],[PVL]]*1.43</f>
        <v>46441.944119999993</v>
      </c>
      <c r="Q497" s="66" t="str">
        <f>+HYPERLINK(Tabla1[[#This Row],[PAG]])</f>
        <v>https://todomusica.com.ar/productos-sin-categorias-de-netsuite/4238-404.html</v>
      </c>
      <c r="R497" s="67"/>
      <c r="S497" s="68"/>
      <c r="T497" s="69"/>
      <c r="U497" s="69"/>
      <c r="V497" s="69"/>
      <c r="W497" s="69"/>
      <c r="X497" s="69"/>
      <c r="Y497" s="35"/>
      <c r="Z497" s="35" t="s">
        <v>24593</v>
      </c>
      <c r="AA497" s="36">
        <v>1</v>
      </c>
      <c r="AB497" s="35" t="s">
        <v>27</v>
      </c>
      <c r="AC497" s="35" t="str">
        <f>+IF(Tabla1[[#This Row],[STK]]="no","Sin STK", "STK disponible")</f>
        <v>Sin STK</v>
      </c>
      <c r="AD497" s="35">
        <f>+I497*J497</f>
        <v>0</v>
      </c>
      <c r="AE497" s="35">
        <f>+I497*K497</f>
        <v>0</v>
      </c>
      <c r="AF497" s="36">
        <f>IF(Tabla1[[#This Row],[ref pack]]=1,Tabla1[[#This Row],[Pedido]],LCM(Tabla1[[#This Row],[MC VIEJO]],Tabla1[[#This Row],[Pedido]]))</f>
        <v>1</v>
      </c>
      <c r="AG497" s="36">
        <f>+VLOOKUP(Tabla1[[#This Row],[Artículo]],'.'!$B$2:$D$11481,3,)</f>
        <v>1</v>
      </c>
      <c r="AH497" s="37" t="str">
        <f>+IFERROR(SEARCH("pack",Tabla1[[#This Row],[PACK]]),"")</f>
        <v/>
      </c>
    </row>
    <row r="498" spans="1:34" ht="24" customHeight="1" x14ac:dyDescent="0.2">
      <c r="A498" s="50" t="s">
        <v>953</v>
      </c>
      <c r="B498" s="60" t="s">
        <v>1034</v>
      </c>
      <c r="C498" s="61" t="s">
        <v>1035</v>
      </c>
      <c r="D498" s="52" t="s">
        <v>27</v>
      </c>
      <c r="E498" s="53">
        <v>10187.870000000001</v>
      </c>
      <c r="F498" s="23" t="str">
        <f>+IFERROR(VLOOKUP(Tabla1[[#This Row],[Artículo]],'..'!$B$2:$D$569000,3,),"")</f>
        <v/>
      </c>
      <c r="G498" s="24" t="str">
        <f>IF(H498=AF498,"", "Error MC")</f>
        <v>Error MC</v>
      </c>
      <c r="H498" s="62"/>
      <c r="I498" s="54">
        <f>+Tabla1[[#This Row],[MC]]*Tabla1[[#This Row],[Pedido]]*Tabla1[[#This Row],[PVC ]]</f>
        <v>0</v>
      </c>
      <c r="J498" s="26">
        <v>0.21</v>
      </c>
      <c r="K498" s="63"/>
      <c r="L498" s="28" t="s">
        <v>17</v>
      </c>
      <c r="M498" s="53">
        <v>17874.616000000002</v>
      </c>
      <c r="N498" s="64" t="str">
        <f>+IF(Tabla1[[#This Row],[F PMPI]]="SÍ","No","Sí")</f>
        <v>Sí</v>
      </c>
      <c r="O498" s="65">
        <f>+Tabla1[[#This Row],[PVL]]*1.055</f>
        <v>18857.719880000001</v>
      </c>
      <c r="P498" s="65">
        <f>+Tabla1[[#This Row],[PVL]]*1.43</f>
        <v>25560.70088</v>
      </c>
      <c r="Q498" s="66" t="str">
        <f>+HYPERLINK(Tabla1[[#This Row],[PAG]])</f>
        <v>https://todomusica.com.ar/capodastros/3186-pw-cp-07.html</v>
      </c>
      <c r="R498" s="67"/>
      <c r="S498" s="68"/>
      <c r="T498" s="69"/>
      <c r="U498" s="69"/>
      <c r="V498" s="69"/>
      <c r="W498" s="69"/>
      <c r="X498" s="69"/>
      <c r="Y498" s="35"/>
      <c r="Z498" s="35" t="s">
        <v>24594</v>
      </c>
      <c r="AA498" s="36">
        <v>1</v>
      </c>
      <c r="AB498" s="35" t="s">
        <v>27</v>
      </c>
      <c r="AC498" s="35" t="str">
        <f>+IF(Tabla1[[#This Row],[STK]]="no","Sin STK", "STK disponible")</f>
        <v>Sin STK</v>
      </c>
      <c r="AD498" s="35">
        <f>+I498*J498</f>
        <v>0</v>
      </c>
      <c r="AE498" s="35">
        <f>+I498*K498</f>
        <v>0</v>
      </c>
      <c r="AF498" s="36">
        <f>IF(Tabla1[[#This Row],[ref pack]]=1,Tabla1[[#This Row],[Pedido]],LCM(Tabla1[[#This Row],[MC VIEJO]],Tabla1[[#This Row],[Pedido]]))</f>
        <v>1</v>
      </c>
      <c r="AG498" s="36">
        <f>+VLOOKUP(Tabla1[[#This Row],[Artículo]],'.'!$B$2:$D$11481,3,)</f>
        <v>1</v>
      </c>
      <c r="AH498" s="37" t="str">
        <f>+IFERROR(SEARCH("pack",Tabla1[[#This Row],[PACK]]),"")</f>
        <v/>
      </c>
    </row>
    <row r="499" spans="1:34" ht="24" customHeight="1" x14ac:dyDescent="0.2">
      <c r="A499" s="50" t="s">
        <v>953</v>
      </c>
      <c r="B499" s="60" t="s">
        <v>1036</v>
      </c>
      <c r="C499" s="61" t="s">
        <v>1037</v>
      </c>
      <c r="D499" s="52" t="s">
        <v>27</v>
      </c>
      <c r="E499" s="53">
        <v>20235.75</v>
      </c>
      <c r="F499" s="23" t="str">
        <f>+IFERROR(VLOOKUP(Tabla1[[#This Row],[Artículo]],'..'!$B$2:$D$569000,3,),"")</f>
        <v/>
      </c>
      <c r="G499" s="24" t="str">
        <f>IF(H499=AF499,"", "Error MC")</f>
        <v>Error MC</v>
      </c>
      <c r="H499" s="62"/>
      <c r="I499" s="54">
        <f>+Tabla1[[#This Row],[MC]]*Tabla1[[#This Row],[Pedido]]*Tabla1[[#This Row],[PVC ]]</f>
        <v>0</v>
      </c>
      <c r="J499" s="26">
        <v>0.21</v>
      </c>
      <c r="K499" s="63"/>
      <c r="L499" s="28" t="s">
        <v>17</v>
      </c>
      <c r="M499" s="53">
        <v>35503.625999999997</v>
      </c>
      <c r="N499" s="64" t="str">
        <f>+IF(Tabla1[[#This Row],[F PMPI]]="SÍ","No","Sí")</f>
        <v>Sí</v>
      </c>
      <c r="O499" s="65">
        <f>+Tabla1[[#This Row],[PVL]]*1.055</f>
        <v>37456.325429999997</v>
      </c>
      <c r="P499" s="65">
        <f>+Tabla1[[#This Row],[PVL]]*1.43</f>
        <v>50770.185179999993</v>
      </c>
      <c r="Q499" s="66" t="str">
        <f>+HYPERLINK(Tabla1[[#This Row],[PAG]])</f>
        <v>https://todomusica.com.ar/productos-sin-categorias-de-netsuite/2858-pw-cp-09.html</v>
      </c>
      <c r="R499" s="67"/>
      <c r="S499" s="68"/>
      <c r="T499" s="69"/>
      <c r="U499" s="69"/>
      <c r="V499" s="69"/>
      <c r="W499" s="69"/>
      <c r="X499" s="69"/>
      <c r="Y499" s="35"/>
      <c r="Z499" s="35" t="s">
        <v>24595</v>
      </c>
      <c r="AA499" s="36">
        <v>1</v>
      </c>
      <c r="AB499" s="35" t="s">
        <v>27</v>
      </c>
      <c r="AC499" s="35" t="str">
        <f>+IF(Tabla1[[#This Row],[STK]]="no","Sin STK", "STK disponible")</f>
        <v>Sin STK</v>
      </c>
      <c r="AD499" s="35">
        <f>+I499*J499</f>
        <v>0</v>
      </c>
      <c r="AE499" s="35">
        <f>+I499*K499</f>
        <v>0</v>
      </c>
      <c r="AF499" s="36">
        <f>IF(Tabla1[[#This Row],[ref pack]]=1,Tabla1[[#This Row],[Pedido]],LCM(Tabla1[[#This Row],[MC VIEJO]],Tabla1[[#This Row],[Pedido]]))</f>
        <v>1</v>
      </c>
      <c r="AG499" s="36">
        <f>+VLOOKUP(Tabla1[[#This Row],[Artículo]],'.'!$B$2:$D$11481,3,)</f>
        <v>1</v>
      </c>
      <c r="AH499" s="37" t="str">
        <f>+IFERROR(SEARCH("pack",Tabla1[[#This Row],[PACK]]),"")</f>
        <v/>
      </c>
    </row>
    <row r="500" spans="1:34" ht="24" customHeight="1" x14ac:dyDescent="0.2">
      <c r="A500" s="50" t="s">
        <v>953</v>
      </c>
      <c r="B500" s="60" t="s">
        <v>1038</v>
      </c>
      <c r="C500" s="61" t="s">
        <v>1039</v>
      </c>
      <c r="D500" s="52" t="s">
        <v>27</v>
      </c>
      <c r="E500" s="53">
        <v>20175.14</v>
      </c>
      <c r="F500" s="23" t="str">
        <f>+IFERROR(VLOOKUP(Tabla1[[#This Row],[Artículo]],'..'!$B$2:$D$569000,3,),"")</f>
        <v/>
      </c>
      <c r="G500" s="24" t="str">
        <f>IF(H500=AF500,"", "Error MC")</f>
        <v>Error MC</v>
      </c>
      <c r="H500" s="62"/>
      <c r="I500" s="54">
        <f>+Tabla1[[#This Row],[MC]]*Tabla1[[#This Row],[Pedido]]*Tabla1[[#This Row],[PVC ]]</f>
        <v>0</v>
      </c>
      <c r="J500" s="26">
        <v>0.21</v>
      </c>
      <c r="K500" s="63"/>
      <c r="L500" s="28" t="s">
        <v>17</v>
      </c>
      <c r="M500" s="53">
        <v>35397.279999999999</v>
      </c>
      <c r="N500" s="64" t="str">
        <f>+IF(Tabla1[[#This Row],[F PMPI]]="SÍ","No","Sí")</f>
        <v>Sí</v>
      </c>
      <c r="O500" s="65">
        <f>+Tabla1[[#This Row],[PVL]]*1.055</f>
        <v>37344.130399999995</v>
      </c>
      <c r="P500" s="65">
        <f>+Tabla1[[#This Row],[PVL]]*1.43</f>
        <v>50618.110399999998</v>
      </c>
      <c r="Q500" s="66" t="str">
        <f>+HYPERLINK(Tabla1[[#This Row],[PAG]])</f>
        <v>https://todomusica.com.ar/capodastros/2231-pw-cp-09s.html</v>
      </c>
      <c r="R500" s="67"/>
      <c r="S500" s="68"/>
      <c r="T500" s="69"/>
      <c r="U500" s="69"/>
      <c r="V500" s="69"/>
      <c r="W500" s="69"/>
      <c r="X500" s="69"/>
      <c r="Y500" s="35"/>
      <c r="Z500" s="35" t="s">
        <v>24596</v>
      </c>
      <c r="AA500" s="36">
        <v>1</v>
      </c>
      <c r="AB500" s="35" t="s">
        <v>27</v>
      </c>
      <c r="AC500" s="35" t="str">
        <f>+IF(Tabla1[[#This Row],[STK]]="no","Sin STK", "STK disponible")</f>
        <v>Sin STK</v>
      </c>
      <c r="AD500" s="35">
        <f>+I500*J500</f>
        <v>0</v>
      </c>
      <c r="AE500" s="35">
        <f>+I500*K500</f>
        <v>0</v>
      </c>
      <c r="AF500" s="36">
        <f>IF(Tabla1[[#This Row],[ref pack]]=1,Tabla1[[#This Row],[Pedido]],LCM(Tabla1[[#This Row],[MC VIEJO]],Tabla1[[#This Row],[Pedido]]))</f>
        <v>1</v>
      </c>
      <c r="AG500" s="36">
        <f>+VLOOKUP(Tabla1[[#This Row],[Artículo]],'.'!$B$2:$D$11481,3,)</f>
        <v>1</v>
      </c>
      <c r="AH500" s="37" t="str">
        <f>+IFERROR(SEARCH("pack",Tabla1[[#This Row],[PACK]]),"")</f>
        <v/>
      </c>
    </row>
    <row r="501" spans="1:34" ht="24" customHeight="1" x14ac:dyDescent="0.2">
      <c r="A501" s="50" t="s">
        <v>953</v>
      </c>
      <c r="B501" s="60" t="s">
        <v>1040</v>
      </c>
      <c r="C501" s="61" t="s">
        <v>1041</v>
      </c>
      <c r="D501" s="52" t="s">
        <v>9841</v>
      </c>
      <c r="E501" s="53">
        <v>20235.75</v>
      </c>
      <c r="F501" s="23" t="str">
        <f>+IFERROR(VLOOKUP(Tabla1[[#This Row],[Artículo]],'..'!$B$2:$D$569000,3,),"")</f>
        <v/>
      </c>
      <c r="G501" s="24" t="str">
        <f>IF(H501=AF501,"", "Error MC")</f>
        <v>Error MC</v>
      </c>
      <c r="H501" s="62"/>
      <c r="I501" s="54">
        <f>+Tabla1[[#This Row],[MC]]*Tabla1[[#This Row],[Pedido]]*Tabla1[[#This Row],[PVC ]]</f>
        <v>0</v>
      </c>
      <c r="J501" s="26">
        <v>0.21</v>
      </c>
      <c r="K501" s="63"/>
      <c r="L501" s="28" t="s">
        <v>17</v>
      </c>
      <c r="M501" s="53">
        <v>35503.625999999997</v>
      </c>
      <c r="N501" s="64" t="str">
        <f>+IF(Tabla1[[#This Row],[F PMPI]]="SÍ","No","Sí")</f>
        <v>Sí</v>
      </c>
      <c r="O501" s="65">
        <f>+Tabla1[[#This Row],[PVL]]*1.055</f>
        <v>37456.325429999997</v>
      </c>
      <c r="P501" s="65">
        <f>+Tabla1[[#This Row],[PVL]]*1.43</f>
        <v>50770.185179999993</v>
      </c>
      <c r="Q501" s="66" t="str">
        <f>+HYPERLINK(Tabla1[[#This Row],[PAG]])</f>
        <v>https://todomusica.com.ar/capodastros/2959-pw-cp-10.html</v>
      </c>
      <c r="R501" s="67"/>
      <c r="S501" s="68"/>
      <c r="T501" s="69"/>
      <c r="U501" s="69"/>
      <c r="V501" s="69"/>
      <c r="W501" s="69"/>
      <c r="X501" s="69"/>
      <c r="Y501" s="35"/>
      <c r="Z501" s="35" t="s">
        <v>24597</v>
      </c>
      <c r="AA501" s="36">
        <v>1</v>
      </c>
      <c r="AB501" s="35" t="s">
        <v>27</v>
      </c>
      <c r="AC501" s="35" t="str">
        <f>+IF(Tabla1[[#This Row],[STK]]="no","Sin STK", "STK disponible")</f>
        <v>STK disponible</v>
      </c>
      <c r="AD501" s="35">
        <f>+I501*J501</f>
        <v>0</v>
      </c>
      <c r="AE501" s="35">
        <f>+I501*K501</f>
        <v>0</v>
      </c>
      <c r="AF501" s="36">
        <f>IF(Tabla1[[#This Row],[ref pack]]=1,Tabla1[[#This Row],[Pedido]],LCM(Tabla1[[#This Row],[MC VIEJO]],Tabla1[[#This Row],[Pedido]]))</f>
        <v>1</v>
      </c>
      <c r="AG501" s="36">
        <f>+VLOOKUP(Tabla1[[#This Row],[Artículo]],'.'!$B$2:$D$11481,3,)</f>
        <v>1</v>
      </c>
      <c r="AH501" s="37" t="str">
        <f>+IFERROR(SEARCH("pack",Tabla1[[#This Row],[PACK]]),"")</f>
        <v/>
      </c>
    </row>
    <row r="502" spans="1:34" ht="24" customHeight="1" x14ac:dyDescent="0.2">
      <c r="A502" s="50" t="s">
        <v>953</v>
      </c>
      <c r="B502" s="60" t="s">
        <v>1042</v>
      </c>
      <c r="C502" s="61" t="s">
        <v>1043</v>
      </c>
      <c r="D502" s="52" t="s">
        <v>27</v>
      </c>
      <c r="E502" s="53">
        <v>19573.509999999998</v>
      </c>
      <c r="F502" s="23" t="str">
        <f>+IFERROR(VLOOKUP(Tabla1[[#This Row],[Artículo]],'..'!$B$2:$D$569000,3,),"")</f>
        <v/>
      </c>
      <c r="G502" s="24" t="str">
        <f>IF(H502=AF502,"", "Error MC")</f>
        <v>Error MC</v>
      </c>
      <c r="H502" s="62"/>
      <c r="I502" s="54">
        <f>+Tabla1[[#This Row],[MC]]*Tabla1[[#This Row],[Pedido]]*Tabla1[[#This Row],[PVC ]]</f>
        <v>0</v>
      </c>
      <c r="J502" s="26">
        <v>0.21</v>
      </c>
      <c r="K502" s="63"/>
      <c r="L502" s="28" t="s">
        <v>17</v>
      </c>
      <c r="M502" s="53">
        <v>34341.724000000002</v>
      </c>
      <c r="N502" s="64" t="str">
        <f>+IF(Tabla1[[#This Row],[F PMPI]]="SÍ","No","Sí")</f>
        <v>Sí</v>
      </c>
      <c r="O502" s="65">
        <f>+Tabla1[[#This Row],[PVL]]*1.055</f>
        <v>36230.518819999998</v>
      </c>
      <c r="P502" s="65">
        <f>+Tabla1[[#This Row],[PVL]]*1.43</f>
        <v>49108.66532</v>
      </c>
      <c r="Q502" s="66" t="str">
        <f>+HYPERLINK(Tabla1[[#This Row],[PAG]])</f>
        <v>https://todomusica.com.ar/productos-sin-categorias-de-netsuite/7471-artist-capo-metallic-grey.html</v>
      </c>
      <c r="R502" s="67"/>
      <c r="S502" s="68"/>
      <c r="T502" s="69"/>
      <c r="U502" s="69"/>
      <c r="V502" s="69"/>
      <c r="W502" s="69"/>
      <c r="X502" s="69"/>
      <c r="Y502" s="35"/>
      <c r="Z502" s="35" t="s">
        <v>24598</v>
      </c>
      <c r="AA502" s="36">
        <v>1</v>
      </c>
      <c r="AB502" s="35" t="s">
        <v>27</v>
      </c>
      <c r="AC502" s="35" t="str">
        <f>+IF(Tabla1[[#This Row],[STK]]="no","Sin STK", "STK disponible")</f>
        <v>Sin STK</v>
      </c>
      <c r="AD502" s="35">
        <f>+I502*J502</f>
        <v>0</v>
      </c>
      <c r="AE502" s="35">
        <f>+I502*K502</f>
        <v>0</v>
      </c>
      <c r="AF502" s="36">
        <f>IF(Tabla1[[#This Row],[ref pack]]=1,Tabla1[[#This Row],[Pedido]],LCM(Tabla1[[#This Row],[MC VIEJO]],Tabla1[[#This Row],[Pedido]]))</f>
        <v>1</v>
      </c>
      <c r="AG502" s="36">
        <f>+VLOOKUP(Tabla1[[#This Row],[Artículo]],'.'!$B$2:$D$11481,3,)</f>
        <v>1</v>
      </c>
      <c r="AH502" s="37" t="str">
        <f>+IFERROR(SEARCH("pack",Tabla1[[#This Row],[PACK]]),"")</f>
        <v/>
      </c>
    </row>
    <row r="503" spans="1:34" ht="24" customHeight="1" x14ac:dyDescent="0.2">
      <c r="A503" s="50" t="s">
        <v>953</v>
      </c>
      <c r="B503" s="60" t="s">
        <v>1044</v>
      </c>
      <c r="C503" s="61" t="s">
        <v>1045</v>
      </c>
      <c r="D503" s="52" t="s">
        <v>27</v>
      </c>
      <c r="E503" s="53">
        <v>20235.75</v>
      </c>
      <c r="F503" s="23" t="str">
        <f>+IFERROR(VLOOKUP(Tabla1[[#This Row],[Artículo]],'..'!$B$2:$D$569000,3,),"")</f>
        <v/>
      </c>
      <c r="G503" s="24" t="str">
        <f>IF(H503=AF503,"", "Error MC")</f>
        <v>Error MC</v>
      </c>
      <c r="H503" s="62"/>
      <c r="I503" s="54">
        <f>+Tabla1[[#This Row],[MC]]*Tabla1[[#This Row],[Pedido]]*Tabla1[[#This Row],[PVC ]]</f>
        <v>0</v>
      </c>
      <c r="J503" s="26">
        <v>0.21</v>
      </c>
      <c r="K503" s="63"/>
      <c r="L503" s="28" t="s">
        <v>17</v>
      </c>
      <c r="M503" s="53">
        <v>35503.625999999997</v>
      </c>
      <c r="N503" s="64" t="str">
        <f>+IF(Tabla1[[#This Row],[F PMPI]]="SÍ","No","Sí")</f>
        <v>Sí</v>
      </c>
      <c r="O503" s="65">
        <f>+Tabla1[[#This Row],[PVL]]*1.055</f>
        <v>37456.325429999997</v>
      </c>
      <c r="P503" s="65">
        <f>+Tabla1[[#This Row],[PVL]]*1.43</f>
        <v>50770.185179999993</v>
      </c>
      <c r="Q503" s="66" t="str">
        <f>+HYPERLINK(Tabla1[[#This Row],[PAG]])</f>
        <v>https://todomusica.com.ar/capodastros/7472-artist-capo-silver-finish.html</v>
      </c>
      <c r="R503" s="67"/>
      <c r="S503" s="68"/>
      <c r="T503" s="69"/>
      <c r="U503" s="69"/>
      <c r="V503" s="69"/>
      <c r="W503" s="69"/>
      <c r="X503" s="69"/>
      <c r="Y503" s="35"/>
      <c r="Z503" s="35" t="s">
        <v>24599</v>
      </c>
      <c r="AA503" s="36">
        <v>1</v>
      </c>
      <c r="AB503" s="35" t="s">
        <v>27</v>
      </c>
      <c r="AC503" s="35" t="str">
        <f>+IF(Tabla1[[#This Row],[STK]]="no","Sin STK", "STK disponible")</f>
        <v>Sin STK</v>
      </c>
      <c r="AD503" s="35">
        <f>+I503*J503</f>
        <v>0</v>
      </c>
      <c r="AE503" s="35">
        <f>+I503*K503</f>
        <v>0</v>
      </c>
      <c r="AF503" s="36">
        <f>IF(Tabla1[[#This Row],[ref pack]]=1,Tabla1[[#This Row],[Pedido]],LCM(Tabla1[[#This Row],[MC VIEJO]],Tabla1[[#This Row],[Pedido]]))</f>
        <v>1</v>
      </c>
      <c r="AG503" s="36">
        <f>+VLOOKUP(Tabla1[[#This Row],[Artículo]],'.'!$B$2:$D$11481,3,)</f>
        <v>1</v>
      </c>
      <c r="AH503" s="37" t="str">
        <f>+IFERROR(SEARCH("pack",Tabla1[[#This Row],[PACK]]),"")</f>
        <v/>
      </c>
    </row>
    <row r="504" spans="1:34" ht="24" customHeight="1" x14ac:dyDescent="0.2">
      <c r="A504" s="50" t="s">
        <v>953</v>
      </c>
      <c r="B504" s="60" t="s">
        <v>1046</v>
      </c>
      <c r="C504" s="61" t="s">
        <v>1047</v>
      </c>
      <c r="D504" s="52" t="s">
        <v>27</v>
      </c>
      <c r="E504" s="53">
        <v>17106.82</v>
      </c>
      <c r="F504" s="23" t="str">
        <f>+IFERROR(VLOOKUP(Tabla1[[#This Row],[Artículo]],'..'!$B$2:$D$569000,3,),"")</f>
        <v/>
      </c>
      <c r="G504" s="24" t="str">
        <f>IF(H504=AF504,"", "Error MC")</f>
        <v>Error MC</v>
      </c>
      <c r="H504" s="62"/>
      <c r="I504" s="54">
        <f>+Tabla1[[#This Row],[MC]]*Tabla1[[#This Row],[Pedido]]*Tabla1[[#This Row],[PVC ]]</f>
        <v>0</v>
      </c>
      <c r="J504" s="26">
        <v>0.21</v>
      </c>
      <c r="K504" s="63"/>
      <c r="L504" s="28" t="s">
        <v>17</v>
      </c>
      <c r="M504" s="53">
        <v>30013.917000000001</v>
      </c>
      <c r="N504" s="64" t="str">
        <f>+IF(Tabla1[[#This Row],[F PMPI]]="SÍ","No","Sí")</f>
        <v>Sí</v>
      </c>
      <c r="O504" s="65">
        <f>+Tabla1[[#This Row],[PVL]]*1.055</f>
        <v>31664.682434999999</v>
      </c>
      <c r="P504" s="65">
        <f>+Tabla1[[#This Row],[PVL]]*1.43</f>
        <v>42919.901310000001</v>
      </c>
      <c r="Q504" s="66" t="str">
        <f>+HYPERLINK(Tabla1[[#This Row],[PAG]])</f>
        <v>https://todomusica.com.ar/productos-sin-categorias-de-netsuite/6155-pw-cp-12.html</v>
      </c>
      <c r="R504" s="67"/>
      <c r="S504" s="68"/>
      <c r="T504" s="69"/>
      <c r="U504" s="69"/>
      <c r="V504" s="69"/>
      <c r="W504" s="69"/>
      <c r="X504" s="69"/>
      <c r="Y504" s="35"/>
      <c r="Z504" s="35" t="s">
        <v>24600</v>
      </c>
      <c r="AA504" s="36">
        <v>1</v>
      </c>
      <c r="AB504" s="35" t="s">
        <v>27</v>
      </c>
      <c r="AC504" s="35" t="str">
        <f>+IF(Tabla1[[#This Row],[STK]]="no","Sin STK", "STK disponible")</f>
        <v>Sin STK</v>
      </c>
      <c r="AD504" s="35">
        <f>+I504*J504</f>
        <v>0</v>
      </c>
      <c r="AE504" s="35">
        <f>+I504*K504</f>
        <v>0</v>
      </c>
      <c r="AF504" s="36">
        <f>IF(Tabla1[[#This Row],[ref pack]]=1,Tabla1[[#This Row],[Pedido]],LCM(Tabla1[[#This Row],[MC VIEJO]],Tabla1[[#This Row],[Pedido]]))</f>
        <v>1</v>
      </c>
      <c r="AG504" s="36">
        <f>+VLOOKUP(Tabla1[[#This Row],[Artículo]],'.'!$B$2:$D$11481,3,)</f>
        <v>1</v>
      </c>
      <c r="AH504" s="37" t="str">
        <f>+IFERROR(SEARCH("pack",Tabla1[[#This Row],[PACK]]),"")</f>
        <v/>
      </c>
    </row>
    <row r="505" spans="1:34" ht="24" customHeight="1" x14ac:dyDescent="0.2">
      <c r="A505" s="50" t="s">
        <v>953</v>
      </c>
      <c r="B505" s="60" t="s">
        <v>1048</v>
      </c>
      <c r="C505" s="61" t="s">
        <v>1049</v>
      </c>
      <c r="D505" s="52" t="s">
        <v>27</v>
      </c>
      <c r="E505" s="53">
        <v>20175.14</v>
      </c>
      <c r="F505" s="23" t="str">
        <f>+IFERROR(VLOOKUP(Tabla1[[#This Row],[Artículo]],'..'!$B$2:$D$569000,3,),"")</f>
        <v/>
      </c>
      <c r="G505" s="24" t="str">
        <f>IF(H505=AF505,"", "Error MC")</f>
        <v>Error MC</v>
      </c>
      <c r="H505" s="62"/>
      <c r="I505" s="54">
        <f>+Tabla1[[#This Row],[MC]]*Tabla1[[#This Row],[Pedido]]*Tabla1[[#This Row],[PVC ]]</f>
        <v>0</v>
      </c>
      <c r="J505" s="26">
        <v>0.21</v>
      </c>
      <c r="K505" s="63"/>
      <c r="L505" s="28" t="s">
        <v>17</v>
      </c>
      <c r="M505" s="53">
        <v>35397.279999999999</v>
      </c>
      <c r="N505" s="64" t="str">
        <f>+IF(Tabla1[[#This Row],[F PMPI]]="SÍ","No","Sí")</f>
        <v>Sí</v>
      </c>
      <c r="O505" s="65">
        <f>+Tabla1[[#This Row],[PVL]]*1.055</f>
        <v>37344.130399999995</v>
      </c>
      <c r="P505" s="65">
        <f>+Tabla1[[#This Row],[PVL]]*1.43</f>
        <v>50618.110399999998</v>
      </c>
      <c r="Q505" s="66" t="str">
        <f>+HYPERLINK(Tabla1[[#This Row],[PAG]])</f>
        <v>https://todomusica.com.ar/productos-sin-categorias-de-netsuite/6156-pw-cp-13.html</v>
      </c>
      <c r="R505" s="67"/>
      <c r="S505" s="68"/>
      <c r="T505" s="69"/>
      <c r="U505" s="69"/>
      <c r="V505" s="69"/>
      <c r="W505" s="69"/>
      <c r="X505" s="69"/>
      <c r="Y505" s="35"/>
      <c r="Z505" s="35" t="s">
        <v>24601</v>
      </c>
      <c r="AA505" s="36">
        <v>1</v>
      </c>
      <c r="AB505" s="35" t="s">
        <v>27</v>
      </c>
      <c r="AC505" s="35" t="str">
        <f>+IF(Tabla1[[#This Row],[STK]]="no","Sin STK", "STK disponible")</f>
        <v>Sin STK</v>
      </c>
      <c r="AD505" s="35">
        <f>+I505*J505</f>
        <v>0</v>
      </c>
      <c r="AE505" s="35">
        <f>+I505*K505</f>
        <v>0</v>
      </c>
      <c r="AF505" s="36">
        <f>IF(Tabla1[[#This Row],[ref pack]]=1,Tabla1[[#This Row],[Pedido]],LCM(Tabla1[[#This Row],[MC VIEJO]],Tabla1[[#This Row],[Pedido]]))</f>
        <v>1</v>
      </c>
      <c r="AG505" s="36">
        <f>+VLOOKUP(Tabla1[[#This Row],[Artículo]],'.'!$B$2:$D$11481,3,)</f>
        <v>1</v>
      </c>
      <c r="AH505" s="37" t="str">
        <f>+IFERROR(SEARCH("pack",Tabla1[[#This Row],[PACK]]),"")</f>
        <v/>
      </c>
    </row>
    <row r="506" spans="1:34" ht="24" customHeight="1" x14ac:dyDescent="0.2">
      <c r="A506" s="50" t="s">
        <v>953</v>
      </c>
      <c r="B506" s="60" t="s">
        <v>1050</v>
      </c>
      <c r="C506" s="61" t="s">
        <v>1051</v>
      </c>
      <c r="D506" s="52" t="s">
        <v>9841</v>
      </c>
      <c r="E506" s="53">
        <v>19573.509999999998</v>
      </c>
      <c r="F506" s="23" t="str">
        <f>+IFERROR(VLOOKUP(Tabla1[[#This Row],[Artículo]],'..'!$B$2:$D$569000,3,),"")</f>
        <v/>
      </c>
      <c r="G506" s="24" t="str">
        <f>IF(H506=AF506,"", "Error MC")</f>
        <v>Error MC</v>
      </c>
      <c r="H506" s="62"/>
      <c r="I506" s="54">
        <f>+Tabla1[[#This Row],[MC]]*Tabla1[[#This Row],[Pedido]]*Tabla1[[#This Row],[PVC ]]</f>
        <v>0</v>
      </c>
      <c r="J506" s="26">
        <v>0.21</v>
      </c>
      <c r="K506" s="63"/>
      <c r="L506" s="28" t="s">
        <v>17</v>
      </c>
      <c r="M506" s="53">
        <v>34341.724000000002</v>
      </c>
      <c r="N506" s="64" t="str">
        <f>+IF(Tabla1[[#This Row],[F PMPI]]="SÍ","No","Sí")</f>
        <v>Sí</v>
      </c>
      <c r="O506" s="65">
        <f>+Tabla1[[#This Row],[PVL]]*1.055</f>
        <v>36230.518819999998</v>
      </c>
      <c r="P506" s="65">
        <f>+Tabla1[[#This Row],[PVL]]*1.43</f>
        <v>49108.66532</v>
      </c>
      <c r="Q506" s="66" t="str">
        <f>+HYPERLINK(Tabla1[[#This Row],[PAG]])</f>
        <v>https://todomusica.com.ar/capodastros/6157-pw-cp-14.html</v>
      </c>
      <c r="R506" s="67"/>
      <c r="S506" s="68"/>
      <c r="T506" s="69"/>
      <c r="U506" s="69"/>
      <c r="V506" s="69"/>
      <c r="W506" s="69"/>
      <c r="X506" s="69"/>
      <c r="Y506" s="35"/>
      <c r="Z506" s="35" t="s">
        <v>24602</v>
      </c>
      <c r="AA506" s="36">
        <v>1</v>
      </c>
      <c r="AB506" s="35" t="s">
        <v>27</v>
      </c>
      <c r="AC506" s="35" t="str">
        <f>+IF(Tabla1[[#This Row],[STK]]="no","Sin STK", "STK disponible")</f>
        <v>STK disponible</v>
      </c>
      <c r="AD506" s="35">
        <f>+I506*J506</f>
        <v>0</v>
      </c>
      <c r="AE506" s="35">
        <f>+I506*K506</f>
        <v>0</v>
      </c>
      <c r="AF506" s="36">
        <f>IF(Tabla1[[#This Row],[ref pack]]=1,Tabla1[[#This Row],[Pedido]],LCM(Tabla1[[#This Row],[MC VIEJO]],Tabla1[[#This Row],[Pedido]]))</f>
        <v>1</v>
      </c>
      <c r="AG506" s="36">
        <f>+VLOOKUP(Tabla1[[#This Row],[Artículo]],'.'!$B$2:$D$11481,3,)</f>
        <v>1</v>
      </c>
      <c r="AH506" s="37" t="str">
        <f>+IFERROR(SEARCH("pack",Tabla1[[#This Row],[PACK]]),"")</f>
        <v/>
      </c>
    </row>
    <row r="507" spans="1:34" ht="24" customHeight="1" x14ac:dyDescent="0.2">
      <c r="A507" s="50" t="s">
        <v>953</v>
      </c>
      <c r="B507" s="60" t="s">
        <v>1052</v>
      </c>
      <c r="C507" s="61" t="s">
        <v>1053</v>
      </c>
      <c r="D507" s="52" t="s">
        <v>27</v>
      </c>
      <c r="E507" s="53">
        <v>10187.870000000001</v>
      </c>
      <c r="F507" s="23" t="str">
        <f>+IFERROR(VLOOKUP(Tabla1[[#This Row],[Artículo]],'..'!$B$2:$D$569000,3,),"")</f>
        <v/>
      </c>
      <c r="G507" s="24" t="str">
        <f>IF(H507=AF507,"", "Error MC")</f>
        <v>Error MC</v>
      </c>
      <c r="H507" s="62"/>
      <c r="I507" s="54">
        <f>+Tabla1[[#This Row],[MC]]*Tabla1[[#This Row],[Pedido]]*Tabla1[[#This Row],[PVC ]]</f>
        <v>0</v>
      </c>
      <c r="J507" s="26">
        <v>0.105</v>
      </c>
      <c r="K507" s="63"/>
      <c r="L507" s="28" t="s">
        <v>17</v>
      </c>
      <c r="M507" s="53">
        <v>16323.513000000001</v>
      </c>
      <c r="N507" s="64" t="str">
        <f>+IF(Tabla1[[#This Row],[F PMPI]]="SÍ","No","Sí")</f>
        <v>Sí</v>
      </c>
      <c r="O507" s="65">
        <f>+Tabla1[[#This Row],[PVL]]*1.055</f>
        <v>17221.306215000001</v>
      </c>
      <c r="P507" s="65">
        <f>+Tabla1[[#This Row],[PVL]]*1.43</f>
        <v>23342.623589999999</v>
      </c>
      <c r="Q507" s="66" t="str">
        <f>+HYPERLINK(Tabla1[[#This Row],[PAG]])</f>
        <v>https://todomusica.com.ar/productos-sin-categorias-de-netsuite/8583-pw-cp-16.html</v>
      </c>
      <c r="R507" s="67"/>
      <c r="S507" s="68"/>
      <c r="T507" s="69"/>
      <c r="U507" s="69"/>
      <c r="V507" s="69"/>
      <c r="W507" s="69"/>
      <c r="X507" s="69"/>
      <c r="Y507" s="35"/>
      <c r="Z507" s="35" t="s">
        <v>24603</v>
      </c>
      <c r="AA507" s="36">
        <v>1</v>
      </c>
      <c r="AB507" s="35" t="s">
        <v>27</v>
      </c>
      <c r="AC507" s="35" t="str">
        <f>+IF(Tabla1[[#This Row],[STK]]="no","Sin STK", "STK disponible")</f>
        <v>Sin STK</v>
      </c>
      <c r="AD507" s="35">
        <f>+I507*J507</f>
        <v>0</v>
      </c>
      <c r="AE507" s="35">
        <f>+I507*K507</f>
        <v>0</v>
      </c>
      <c r="AF507" s="36">
        <f>IF(Tabla1[[#This Row],[ref pack]]=1,Tabla1[[#This Row],[Pedido]],LCM(Tabla1[[#This Row],[MC VIEJO]],Tabla1[[#This Row],[Pedido]]))</f>
        <v>1</v>
      </c>
      <c r="AG507" s="36">
        <f>+VLOOKUP(Tabla1[[#This Row],[Artículo]],'.'!$B$2:$D$11481,3,)</f>
        <v>1</v>
      </c>
      <c r="AH507" s="37" t="str">
        <f>+IFERROR(SEARCH("pack",Tabla1[[#This Row],[PACK]]),"")</f>
        <v/>
      </c>
    </row>
    <row r="508" spans="1:34" ht="24" customHeight="1" x14ac:dyDescent="0.2">
      <c r="A508" s="50" t="s">
        <v>953</v>
      </c>
      <c r="B508" s="60" t="s">
        <v>1054</v>
      </c>
      <c r="C508" s="61" t="s">
        <v>1055</v>
      </c>
      <c r="D508" s="52" t="s">
        <v>27</v>
      </c>
      <c r="E508" s="53">
        <v>24146.03</v>
      </c>
      <c r="F508" s="23" t="str">
        <f>+IFERROR(VLOOKUP(Tabla1[[#This Row],[Artículo]],'..'!$B$2:$D$569000,3,),"")</f>
        <v/>
      </c>
      <c r="G508" s="24" t="str">
        <f>IF(H508=AF508,"", "Error MC")</f>
        <v>Error MC</v>
      </c>
      <c r="H508" s="62"/>
      <c r="I508" s="54">
        <f>+Tabla1[[#This Row],[MC]]*Tabla1[[#This Row],[Pedido]]*Tabla1[[#This Row],[PVC ]]</f>
        <v>0</v>
      </c>
      <c r="J508" s="26">
        <v>0.105</v>
      </c>
      <c r="K508" s="63"/>
      <c r="L508" s="28" t="s">
        <v>17</v>
      </c>
      <c r="M508" s="53">
        <v>38687.972999999998</v>
      </c>
      <c r="N508" s="64" t="str">
        <f>+IF(Tabla1[[#This Row],[F PMPI]]="SÍ","No","Sí")</f>
        <v>Sí</v>
      </c>
      <c r="O508" s="65">
        <f>+Tabla1[[#This Row],[PVL]]*1.055</f>
        <v>40815.811514999994</v>
      </c>
      <c r="P508" s="65">
        <f>+Tabla1[[#This Row],[PVL]]*1.43</f>
        <v>55323.801389999993</v>
      </c>
      <c r="Q508" s="66" t="str">
        <f>+HYPERLINK(Tabla1[[#This Row],[PAG]])</f>
        <v/>
      </c>
      <c r="R508" s="67"/>
      <c r="S508" s="68"/>
      <c r="T508" s="69"/>
      <c r="U508" s="69"/>
      <c r="V508" s="69"/>
      <c r="W508" s="69"/>
      <c r="X508" s="69"/>
      <c r="Y508" s="35"/>
      <c r="Z508" s="35" t="s">
        <v>65</v>
      </c>
      <c r="AA508" s="36">
        <v>1</v>
      </c>
      <c r="AB508" s="35" t="s">
        <v>27</v>
      </c>
      <c r="AC508" s="35" t="str">
        <f>+IF(Tabla1[[#This Row],[STK]]="no","Sin STK", "STK disponible")</f>
        <v>Sin STK</v>
      </c>
      <c r="AD508" s="35">
        <f>+I508*J508</f>
        <v>0</v>
      </c>
      <c r="AE508" s="35">
        <f>+I508*K508</f>
        <v>0</v>
      </c>
      <c r="AF508" s="36">
        <f>IF(Tabla1[[#This Row],[ref pack]]=1,Tabla1[[#This Row],[Pedido]],LCM(Tabla1[[#This Row],[MC VIEJO]],Tabla1[[#This Row],[Pedido]]))</f>
        <v>1</v>
      </c>
      <c r="AG508" s="36">
        <f>+VLOOKUP(Tabla1[[#This Row],[Artículo]],'.'!$B$2:$D$11481,3,)</f>
        <v>1</v>
      </c>
      <c r="AH508" s="37" t="str">
        <f>+IFERROR(SEARCH("pack",Tabla1[[#This Row],[PACK]]),"")</f>
        <v/>
      </c>
    </row>
    <row r="509" spans="1:34" ht="24" customHeight="1" x14ac:dyDescent="0.2">
      <c r="A509" s="50" t="s">
        <v>953</v>
      </c>
      <c r="B509" s="60" t="s">
        <v>1056</v>
      </c>
      <c r="C509" s="61" t="s">
        <v>1057</v>
      </c>
      <c r="D509" s="52" t="s">
        <v>27</v>
      </c>
      <c r="E509" s="53">
        <v>43878.57</v>
      </c>
      <c r="F509" s="23" t="str">
        <f>+IFERROR(VLOOKUP(Tabla1[[#This Row],[Artículo]],'..'!$B$2:$D$569000,3,),"")</f>
        <v/>
      </c>
      <c r="G509" s="24" t="str">
        <f>IF(H509=AF509,"", "Error MC")</f>
        <v>Error MC</v>
      </c>
      <c r="H509" s="62"/>
      <c r="I509" s="54">
        <f>+Tabla1[[#This Row],[MC]]*Tabla1[[#This Row],[Pedido]]*Tabla1[[#This Row],[PVC ]]</f>
        <v>0</v>
      </c>
      <c r="J509" s="26">
        <v>0.21</v>
      </c>
      <c r="K509" s="63"/>
      <c r="L509" s="28" t="s">
        <v>17</v>
      </c>
      <c r="M509" s="53">
        <v>76984.955000000002</v>
      </c>
      <c r="N509" s="64" t="str">
        <f>+IF(Tabla1[[#This Row],[F PMPI]]="SÍ","No","Sí")</f>
        <v>Sí</v>
      </c>
      <c r="O509" s="65">
        <f>+Tabla1[[#This Row],[PVL]]*1.055</f>
        <v>81219.127525000004</v>
      </c>
      <c r="P509" s="65">
        <f>+Tabla1[[#This Row],[PVL]]*1.43</f>
        <v>110088.48565</v>
      </c>
      <c r="Q509" s="66" t="str">
        <f>+HYPERLINK(Tabla1[[#This Row],[PAG]])</f>
        <v>https://todomusica.com.ar/afinadores/2606-pw-ct-05.html</v>
      </c>
      <c r="R509" s="67"/>
      <c r="S509" s="68"/>
      <c r="T509" s="69"/>
      <c r="U509" s="69"/>
      <c r="V509" s="69"/>
      <c r="W509" s="69"/>
      <c r="X509" s="69"/>
      <c r="Y509" s="35"/>
      <c r="Z509" s="35" t="s">
        <v>24604</v>
      </c>
      <c r="AA509" s="36">
        <v>1</v>
      </c>
      <c r="AB509" s="35" t="s">
        <v>27</v>
      </c>
      <c r="AC509" s="35" t="str">
        <f>+IF(Tabla1[[#This Row],[STK]]="no","Sin STK", "STK disponible")</f>
        <v>Sin STK</v>
      </c>
      <c r="AD509" s="35">
        <f>+I509*J509</f>
        <v>0</v>
      </c>
      <c r="AE509" s="35">
        <f>+I509*K509</f>
        <v>0</v>
      </c>
      <c r="AF509" s="36">
        <f>IF(Tabla1[[#This Row],[ref pack]]=1,Tabla1[[#This Row],[Pedido]],LCM(Tabla1[[#This Row],[MC VIEJO]],Tabla1[[#This Row],[Pedido]]))</f>
        <v>1</v>
      </c>
      <c r="AG509" s="36">
        <f>+VLOOKUP(Tabla1[[#This Row],[Artículo]],'.'!$B$2:$D$11481,3,)</f>
        <v>1</v>
      </c>
      <c r="AH509" s="37" t="str">
        <f>+IFERROR(SEARCH("pack",Tabla1[[#This Row],[PACK]]),"")</f>
        <v/>
      </c>
    </row>
    <row r="510" spans="1:34" ht="24" customHeight="1" x14ac:dyDescent="0.2">
      <c r="A510" s="50" t="s">
        <v>953</v>
      </c>
      <c r="B510" s="60" t="s">
        <v>1058</v>
      </c>
      <c r="C510" s="61" t="s">
        <v>1059</v>
      </c>
      <c r="D510" s="52" t="s">
        <v>27</v>
      </c>
      <c r="E510" s="53">
        <v>12062.44</v>
      </c>
      <c r="F510" s="23" t="str">
        <f>+IFERROR(VLOOKUP(Tabla1[[#This Row],[Artículo]],'..'!$B$2:$D$569000,3,),"")</f>
        <v/>
      </c>
      <c r="G510" s="24" t="str">
        <f>IF(H510=AF510,"", "Error MC")</f>
        <v>Error MC</v>
      </c>
      <c r="H510" s="62"/>
      <c r="I510" s="54">
        <f>+Tabla1[[#This Row],[MC]]*Tabla1[[#This Row],[Pedido]]*Tabla1[[#This Row],[PVC ]]</f>
        <v>0</v>
      </c>
      <c r="J510" s="26">
        <v>0.105</v>
      </c>
      <c r="K510" s="63"/>
      <c r="L510" s="28" t="s">
        <v>17</v>
      </c>
      <c r="M510" s="53">
        <v>19327.046999999999</v>
      </c>
      <c r="N510" s="64" t="str">
        <f>+IF(Tabla1[[#This Row],[F PMPI]]="SÍ","No","Sí")</f>
        <v>Sí</v>
      </c>
      <c r="O510" s="65">
        <f>+Tabla1[[#This Row],[PVL]]*1.055</f>
        <v>20390.034584999998</v>
      </c>
      <c r="P510" s="65">
        <f>+Tabla1[[#This Row],[PVL]]*1.43</f>
        <v>27637.677209999998</v>
      </c>
      <c r="Q510" s="66" t="str">
        <f>+HYPERLINK(Tabla1[[#This Row],[PAG]])</f>
        <v>https://todomusica.com.ar/afinadores/2919-pw-ct-06.html</v>
      </c>
      <c r="R510" s="67"/>
      <c r="S510" s="68"/>
      <c r="T510" s="69"/>
      <c r="U510" s="69"/>
      <c r="V510" s="69"/>
      <c r="W510" s="69"/>
      <c r="X510" s="69"/>
      <c r="Y510" s="35"/>
      <c r="Z510" s="35" t="s">
        <v>24605</v>
      </c>
      <c r="AA510" s="36">
        <v>1</v>
      </c>
      <c r="AB510" s="35" t="s">
        <v>27</v>
      </c>
      <c r="AC510" s="35" t="str">
        <f>+IF(Tabla1[[#This Row],[STK]]="no","Sin STK", "STK disponible")</f>
        <v>Sin STK</v>
      </c>
      <c r="AD510" s="35">
        <f>+I510*J510</f>
        <v>0</v>
      </c>
      <c r="AE510" s="35">
        <f>+I510*K510</f>
        <v>0</v>
      </c>
      <c r="AF510" s="36">
        <f>IF(Tabla1[[#This Row],[ref pack]]=1,Tabla1[[#This Row],[Pedido]],LCM(Tabla1[[#This Row],[MC VIEJO]],Tabla1[[#This Row],[Pedido]]))</f>
        <v>1</v>
      </c>
      <c r="AG510" s="36">
        <f>+VLOOKUP(Tabla1[[#This Row],[Artículo]],'.'!$B$2:$D$11481,3,)</f>
        <v>1</v>
      </c>
      <c r="AH510" s="37" t="str">
        <f>+IFERROR(SEARCH("pack",Tabla1[[#This Row],[PACK]]),"")</f>
        <v/>
      </c>
    </row>
    <row r="511" spans="1:34" ht="24" customHeight="1" x14ac:dyDescent="0.2">
      <c r="A511" s="50" t="s">
        <v>953</v>
      </c>
      <c r="B511" s="60" t="s">
        <v>1060</v>
      </c>
      <c r="C511" s="61" t="s">
        <v>1061</v>
      </c>
      <c r="D511" s="52" t="s">
        <v>27</v>
      </c>
      <c r="E511" s="53">
        <v>21936.92</v>
      </c>
      <c r="F511" s="23" t="str">
        <f>+IFERROR(VLOOKUP(Tabla1[[#This Row],[Artículo]],'..'!$B$2:$D$569000,3,),"")</f>
        <v/>
      </c>
      <c r="G511" s="24" t="str">
        <f>IF(H511=AF511,"", "Error MC")</f>
        <v>Error MC</v>
      </c>
      <c r="H511" s="62"/>
      <c r="I511" s="54">
        <f>+Tabla1[[#This Row],[MC]]*Tabla1[[#This Row],[Pedido]]*Tabla1[[#This Row],[PVC ]]</f>
        <v>0</v>
      </c>
      <c r="J511" s="26">
        <v>0.21</v>
      </c>
      <c r="K511" s="63"/>
      <c r="L511" s="28" t="s">
        <v>17</v>
      </c>
      <c r="M511" s="53">
        <v>38488.321000000004</v>
      </c>
      <c r="N511" s="64" t="str">
        <f>+IF(Tabla1[[#This Row],[F PMPI]]="SÍ","No","Sí")</f>
        <v>Sí</v>
      </c>
      <c r="O511" s="65">
        <f>+Tabla1[[#This Row],[PVL]]*1.055</f>
        <v>40605.178655000003</v>
      </c>
      <c r="P511" s="65">
        <f>+Tabla1[[#This Row],[PVL]]*1.43</f>
        <v>55038.299030000002</v>
      </c>
      <c r="Q511" s="66" t="str">
        <f>+HYPERLINK(Tabla1[[#This Row],[PAG]])</f>
        <v>https://todomusica.com.ar/afinadores/2615-pw-ct-08.html</v>
      </c>
      <c r="R511" s="67"/>
      <c r="S511" s="68"/>
      <c r="T511" s="69"/>
      <c r="U511" s="69"/>
      <c r="V511" s="69"/>
      <c r="W511" s="69"/>
      <c r="X511" s="69"/>
      <c r="Y511" s="35"/>
      <c r="Z511" s="35" t="s">
        <v>24606</v>
      </c>
      <c r="AA511" s="36">
        <v>1</v>
      </c>
      <c r="AB511" s="35" t="s">
        <v>27</v>
      </c>
      <c r="AC511" s="35" t="str">
        <f>+IF(Tabla1[[#This Row],[STK]]="no","Sin STK", "STK disponible")</f>
        <v>Sin STK</v>
      </c>
      <c r="AD511" s="35">
        <f>+I511*J511</f>
        <v>0</v>
      </c>
      <c r="AE511" s="35">
        <f>+I511*K511</f>
        <v>0</v>
      </c>
      <c r="AF511" s="36">
        <f>IF(Tabla1[[#This Row],[ref pack]]=1,Tabla1[[#This Row],[Pedido]],LCM(Tabla1[[#This Row],[MC VIEJO]],Tabla1[[#This Row],[Pedido]]))</f>
        <v>1</v>
      </c>
      <c r="AG511" s="36">
        <f>+VLOOKUP(Tabla1[[#This Row],[Artículo]],'.'!$B$2:$D$11481,3,)</f>
        <v>1</v>
      </c>
      <c r="AH511" s="37" t="str">
        <f>+IFERROR(SEARCH("pack",Tabla1[[#This Row],[PACK]]),"")</f>
        <v/>
      </c>
    </row>
    <row r="512" spans="1:34" ht="24" customHeight="1" x14ac:dyDescent="0.2">
      <c r="A512" s="50" t="s">
        <v>953</v>
      </c>
      <c r="B512" s="60" t="s">
        <v>1062</v>
      </c>
      <c r="C512" s="61" t="s">
        <v>1063</v>
      </c>
      <c r="D512" s="52" t="s">
        <v>27</v>
      </c>
      <c r="E512" s="53">
        <v>10528.8</v>
      </c>
      <c r="F512" s="23" t="str">
        <f>+IFERROR(VLOOKUP(Tabla1[[#This Row],[Artículo]],'..'!$B$2:$D$569000,3,),"")</f>
        <v/>
      </c>
      <c r="G512" s="24" t="str">
        <f>IF(H512=AF512,"", "Error MC")</f>
        <v>Error MC</v>
      </c>
      <c r="H512" s="62"/>
      <c r="I512" s="54">
        <f>+Tabla1[[#This Row],[MC]]*Tabla1[[#This Row],[Pedido]]*Tabla1[[#This Row],[PVC ]]</f>
        <v>0</v>
      </c>
      <c r="J512" s="26">
        <v>0.105</v>
      </c>
      <c r="K512" s="63"/>
      <c r="L512" s="28" t="s">
        <v>17</v>
      </c>
      <c r="M512" s="53">
        <v>16869.77</v>
      </c>
      <c r="N512" s="64" t="str">
        <f>+IF(Tabla1[[#This Row],[F PMPI]]="SÍ","No","Sí")</f>
        <v>Sí</v>
      </c>
      <c r="O512" s="65">
        <f>+Tabla1[[#This Row],[PVL]]*1.055</f>
        <v>17797.607349999998</v>
      </c>
      <c r="P512" s="65">
        <f>+Tabla1[[#This Row],[PVL]]*1.43</f>
        <v>24123.771099999998</v>
      </c>
      <c r="Q512" s="66" t="str">
        <f>+HYPERLINK(Tabla1[[#This Row],[PAG]])</f>
        <v>https://todomusica.com.ar/productos-sin-categorias-de-netsuite/2829-pw-ct-09.html</v>
      </c>
      <c r="R512" s="67"/>
      <c r="S512" s="68"/>
      <c r="T512" s="69"/>
      <c r="U512" s="69"/>
      <c r="V512" s="69"/>
      <c r="W512" s="69"/>
      <c r="X512" s="69"/>
      <c r="Y512" s="35"/>
      <c r="Z512" s="35" t="s">
        <v>24607</v>
      </c>
      <c r="AA512" s="36">
        <v>1</v>
      </c>
      <c r="AB512" s="35" t="s">
        <v>27</v>
      </c>
      <c r="AC512" s="35" t="str">
        <f>+IF(Tabla1[[#This Row],[STK]]="no","Sin STK", "STK disponible")</f>
        <v>Sin STK</v>
      </c>
      <c r="AD512" s="35">
        <f>+I512*J512</f>
        <v>0</v>
      </c>
      <c r="AE512" s="35">
        <f>+I512*K512</f>
        <v>0</v>
      </c>
      <c r="AF512" s="36">
        <f>IF(Tabla1[[#This Row],[ref pack]]=1,Tabla1[[#This Row],[Pedido]],LCM(Tabla1[[#This Row],[MC VIEJO]],Tabla1[[#This Row],[Pedido]]))</f>
        <v>1</v>
      </c>
      <c r="AG512" s="36">
        <f>+VLOOKUP(Tabla1[[#This Row],[Artículo]],'.'!$B$2:$D$11481,3,)</f>
        <v>1</v>
      </c>
      <c r="AH512" s="37" t="str">
        <f>+IFERROR(SEARCH("pack",Tabla1[[#This Row],[PACK]]),"")</f>
        <v/>
      </c>
    </row>
    <row r="513" spans="1:34" ht="24" customHeight="1" x14ac:dyDescent="0.2">
      <c r="A513" s="50" t="s">
        <v>953</v>
      </c>
      <c r="B513" s="60" t="s">
        <v>1064</v>
      </c>
      <c r="C513" s="61" t="s">
        <v>1065</v>
      </c>
      <c r="D513" s="52" t="s">
        <v>27</v>
      </c>
      <c r="E513" s="53">
        <v>17708.490000000002</v>
      </c>
      <c r="F513" s="23" t="str">
        <f>+IFERROR(VLOOKUP(Tabla1[[#This Row],[Artículo]],'..'!$B$2:$D$569000,3,),"")</f>
        <v/>
      </c>
      <c r="G513" s="24" t="str">
        <f>IF(H513=AF513,"", "Error MC")</f>
        <v>Error MC</v>
      </c>
      <c r="H513" s="62"/>
      <c r="I513" s="54">
        <f>+Tabla1[[#This Row],[MC]]*Tabla1[[#This Row],[Pedido]]*Tabla1[[#This Row],[PVC ]]</f>
        <v>0</v>
      </c>
      <c r="J513" s="26">
        <v>0.105</v>
      </c>
      <c r="K513" s="63"/>
      <c r="L513" s="28" t="s">
        <v>17</v>
      </c>
      <c r="M513" s="53">
        <v>28373.428</v>
      </c>
      <c r="N513" s="64" t="str">
        <f>+IF(Tabla1[[#This Row],[F PMPI]]="SÍ","No","Sí")</f>
        <v>Sí</v>
      </c>
      <c r="O513" s="65">
        <f>+Tabla1[[#This Row],[PVL]]*1.055</f>
        <v>29933.966539999998</v>
      </c>
      <c r="P513" s="65">
        <f>+Tabla1[[#This Row],[PVL]]*1.43</f>
        <v>40574.002039999999</v>
      </c>
      <c r="Q513" s="66" t="str">
        <f>+HYPERLINK(Tabla1[[#This Row],[PAG]])</f>
        <v>https://todomusica.com.ar/afinadores/2853-pw-ct-12.html</v>
      </c>
      <c r="R513" s="67"/>
      <c r="S513" s="68"/>
      <c r="T513" s="69"/>
      <c r="U513" s="69"/>
      <c r="V513" s="69"/>
      <c r="W513" s="69"/>
      <c r="X513" s="69"/>
      <c r="Y513" s="35"/>
      <c r="Z513" s="35" t="s">
        <v>24608</v>
      </c>
      <c r="AA513" s="36">
        <v>1</v>
      </c>
      <c r="AB513" s="35" t="s">
        <v>27</v>
      </c>
      <c r="AC513" s="35" t="str">
        <f>+IF(Tabla1[[#This Row],[STK]]="no","Sin STK", "STK disponible")</f>
        <v>Sin STK</v>
      </c>
      <c r="AD513" s="35">
        <f>+I513*J513</f>
        <v>0</v>
      </c>
      <c r="AE513" s="35">
        <f>+I513*K513</f>
        <v>0</v>
      </c>
      <c r="AF513" s="36">
        <f>IF(Tabla1[[#This Row],[ref pack]]=1,Tabla1[[#This Row],[Pedido]],LCM(Tabla1[[#This Row],[MC VIEJO]],Tabla1[[#This Row],[Pedido]]))</f>
        <v>1</v>
      </c>
      <c r="AG513" s="36">
        <f>+VLOOKUP(Tabla1[[#This Row],[Artículo]],'.'!$B$2:$D$11481,3,)</f>
        <v>1</v>
      </c>
      <c r="AH513" s="37" t="str">
        <f>+IFERROR(SEARCH("pack",Tabla1[[#This Row],[PACK]]),"")</f>
        <v/>
      </c>
    </row>
    <row r="514" spans="1:34" ht="24" customHeight="1" x14ac:dyDescent="0.2">
      <c r="A514" s="50" t="s">
        <v>953</v>
      </c>
      <c r="B514" s="60" t="s">
        <v>1066</v>
      </c>
      <c r="C514" s="61" t="s">
        <v>1067</v>
      </c>
      <c r="D514" s="52" t="s">
        <v>27</v>
      </c>
      <c r="E514" s="53">
        <v>16665.62</v>
      </c>
      <c r="F514" s="23" t="str">
        <f>+IFERROR(VLOOKUP(Tabla1[[#This Row],[Artículo]],'..'!$B$2:$D$569000,3,),"")</f>
        <v/>
      </c>
      <c r="G514" s="24" t="str">
        <f>IF(H514=AF514,"", "Error MC")</f>
        <v>Error MC</v>
      </c>
      <c r="H514" s="62"/>
      <c r="I514" s="54">
        <f>+Tabla1[[#This Row],[MC]]*Tabla1[[#This Row],[Pedido]]*Tabla1[[#This Row],[PVC ]]</f>
        <v>0</v>
      </c>
      <c r="J514" s="26">
        <v>0.105</v>
      </c>
      <c r="K514" s="63"/>
      <c r="L514" s="28" t="s">
        <v>17</v>
      </c>
      <c r="M514" s="53">
        <v>26702.491000000002</v>
      </c>
      <c r="N514" s="64" t="str">
        <f>+IF(Tabla1[[#This Row],[F PMPI]]="SÍ","No","Sí")</f>
        <v>Sí</v>
      </c>
      <c r="O514" s="65">
        <f>+Tabla1[[#This Row],[PVL]]*1.055</f>
        <v>28171.128004999999</v>
      </c>
      <c r="P514" s="65">
        <f>+Tabla1[[#This Row],[PVL]]*1.43</f>
        <v>38184.562129999998</v>
      </c>
      <c r="Q514" s="66" t="str">
        <f>+HYPERLINK(Tabla1[[#This Row],[PAG]])</f>
        <v>http://www.todomusica.com.ar/afinadores-y-metronomos/5113-pw-ct-12.html</v>
      </c>
      <c r="R514" s="67"/>
      <c r="S514" s="68"/>
      <c r="T514" s="69"/>
      <c r="U514" s="69"/>
      <c r="V514" s="69"/>
      <c r="W514" s="69"/>
      <c r="X514" s="69"/>
      <c r="Y514" s="35"/>
      <c r="Z514" s="35" t="s">
        <v>24609</v>
      </c>
      <c r="AA514" s="36">
        <v>1</v>
      </c>
      <c r="AB514" s="35" t="s">
        <v>27</v>
      </c>
      <c r="AC514" s="35" t="str">
        <f>+IF(Tabla1[[#This Row],[STK]]="no","Sin STK", "STK disponible")</f>
        <v>Sin STK</v>
      </c>
      <c r="AD514" s="35">
        <f>+I514*J514</f>
        <v>0</v>
      </c>
      <c r="AE514" s="35">
        <f>+I514*K514</f>
        <v>0</v>
      </c>
      <c r="AF514" s="36">
        <f>IF(Tabla1[[#This Row],[ref pack]]=1,Tabla1[[#This Row],[Pedido]],LCM(Tabla1[[#This Row],[MC VIEJO]],Tabla1[[#This Row],[Pedido]]))</f>
        <v>1</v>
      </c>
      <c r="AG514" s="36">
        <f>+VLOOKUP(Tabla1[[#This Row],[Artículo]],'.'!$B$2:$D$11481,3,)</f>
        <v>1</v>
      </c>
      <c r="AH514" s="37" t="str">
        <f>+IFERROR(SEARCH("pack",Tabla1[[#This Row],[PACK]]),"")</f>
        <v/>
      </c>
    </row>
    <row r="515" spans="1:34" ht="24" customHeight="1" x14ac:dyDescent="0.2">
      <c r="A515" s="50" t="s">
        <v>953</v>
      </c>
      <c r="B515" s="60" t="s">
        <v>1068</v>
      </c>
      <c r="C515" s="61" t="s">
        <v>1069</v>
      </c>
      <c r="D515" s="52" t="s">
        <v>9841</v>
      </c>
      <c r="E515" s="53">
        <v>19402.78</v>
      </c>
      <c r="F515" s="23" t="str">
        <f>+IFERROR(VLOOKUP(Tabla1[[#This Row],[Artículo]],'..'!$B$2:$D$569000,3,),"")</f>
        <v/>
      </c>
      <c r="G515" s="24" t="str">
        <f>IF(H515=AF515,"", "Error MC")</f>
        <v>Error MC</v>
      </c>
      <c r="H515" s="62"/>
      <c r="I515" s="54">
        <f>+Tabla1[[#This Row],[MC]]*Tabla1[[#This Row],[Pedido]]*Tabla1[[#This Row],[PVC ]]</f>
        <v>0</v>
      </c>
      <c r="J515" s="26">
        <v>0.105</v>
      </c>
      <c r="K515" s="63"/>
      <c r="L515" s="28" t="s">
        <v>17</v>
      </c>
      <c r="M515" s="53">
        <v>31088.102999999999</v>
      </c>
      <c r="N515" s="64" t="str">
        <f>+IF(Tabla1[[#This Row],[F PMPI]]="SÍ","No","Sí")</f>
        <v>Sí</v>
      </c>
      <c r="O515" s="65">
        <f>+Tabla1[[#This Row],[PVL]]*1.055</f>
        <v>32797.948664999996</v>
      </c>
      <c r="P515" s="65">
        <f>+Tabla1[[#This Row],[PVL]]*1.43</f>
        <v>44455.987289999997</v>
      </c>
      <c r="Q515" s="66" t="str">
        <f>+HYPERLINK(Tabla1[[#This Row],[PAG]])</f>
        <v>https://todomusica.com.ar/afinadores/4253-404.html</v>
      </c>
      <c r="R515" s="67"/>
      <c r="S515" s="68"/>
      <c r="T515" s="69"/>
      <c r="U515" s="69"/>
      <c r="V515" s="69"/>
      <c r="W515" s="69"/>
      <c r="X515" s="69"/>
      <c r="Y515" s="35"/>
      <c r="Z515" s="35" t="s">
        <v>24610</v>
      </c>
      <c r="AA515" s="36">
        <v>1</v>
      </c>
      <c r="AB515" s="35" t="s">
        <v>27</v>
      </c>
      <c r="AC515" s="35" t="str">
        <f>+IF(Tabla1[[#This Row],[STK]]="no","Sin STK", "STK disponible")</f>
        <v>STK disponible</v>
      </c>
      <c r="AD515" s="35">
        <f>+I515*J515</f>
        <v>0</v>
      </c>
      <c r="AE515" s="35">
        <f>+I515*K515</f>
        <v>0</v>
      </c>
      <c r="AF515" s="36">
        <f>IF(Tabla1[[#This Row],[ref pack]]=1,Tabla1[[#This Row],[Pedido]],LCM(Tabla1[[#This Row],[MC VIEJO]],Tabla1[[#This Row],[Pedido]]))</f>
        <v>1</v>
      </c>
      <c r="AG515" s="36">
        <f>+VLOOKUP(Tabla1[[#This Row],[Artículo]],'.'!$B$2:$D$11481,3,)</f>
        <v>1</v>
      </c>
      <c r="AH515" s="37" t="str">
        <f>+IFERROR(SEARCH("pack",Tabla1[[#This Row],[PACK]]),"")</f>
        <v/>
      </c>
    </row>
    <row r="516" spans="1:34" ht="24" customHeight="1" x14ac:dyDescent="0.2">
      <c r="A516" s="50" t="s">
        <v>953</v>
      </c>
      <c r="B516" s="60" t="s">
        <v>1070</v>
      </c>
      <c r="C516" s="61" t="s">
        <v>1071</v>
      </c>
      <c r="D516" s="52" t="s">
        <v>9841</v>
      </c>
      <c r="E516" s="53">
        <v>22958.25</v>
      </c>
      <c r="F516" s="23" t="str">
        <f>+IFERROR(VLOOKUP(Tabla1[[#This Row],[Artículo]],'..'!$B$2:$D$569000,3,),"")</f>
        <v/>
      </c>
      <c r="G516" s="24" t="str">
        <f>IF(H516=AF516,"", "Error MC")</f>
        <v>Error MC</v>
      </c>
      <c r="H516" s="62"/>
      <c r="I516" s="54">
        <f>+Tabla1[[#This Row],[MC]]*Tabla1[[#This Row],[Pedido]]*Tabla1[[#This Row],[PVC ]]</f>
        <v>0</v>
      </c>
      <c r="J516" s="26">
        <v>0.105</v>
      </c>
      <c r="K516" s="63"/>
      <c r="L516" s="28" t="s">
        <v>17</v>
      </c>
      <c r="M516" s="53">
        <v>36784.853000000003</v>
      </c>
      <c r="N516" s="64" t="str">
        <f>+IF(Tabla1[[#This Row],[F PMPI]]="SÍ","No","Sí")</f>
        <v>Sí</v>
      </c>
      <c r="O516" s="65">
        <f>+Tabla1[[#This Row],[PVL]]*1.055</f>
        <v>38808.019914999997</v>
      </c>
      <c r="P516" s="65">
        <f>+Tabla1[[#This Row],[PVL]]*1.43</f>
        <v>52602.339789999998</v>
      </c>
      <c r="Q516" s="66" t="str">
        <f>+HYPERLINK(Tabla1[[#This Row],[PAG]])</f>
        <v>https://todomusica.com.ar/afinadores/4254-404.html</v>
      </c>
      <c r="R516" s="67"/>
      <c r="S516" s="68"/>
      <c r="T516" s="69"/>
      <c r="U516" s="69"/>
      <c r="V516" s="69"/>
      <c r="W516" s="69"/>
      <c r="X516" s="69"/>
      <c r="Y516" s="35"/>
      <c r="Z516" s="35" t="s">
        <v>24611</v>
      </c>
      <c r="AA516" s="36">
        <v>1</v>
      </c>
      <c r="AB516" s="35" t="s">
        <v>27</v>
      </c>
      <c r="AC516" s="35" t="str">
        <f>+IF(Tabla1[[#This Row],[STK]]="no","Sin STK", "STK disponible")</f>
        <v>STK disponible</v>
      </c>
      <c r="AD516" s="35">
        <f>+I516*J516</f>
        <v>0</v>
      </c>
      <c r="AE516" s="35">
        <f>+I516*K516</f>
        <v>0</v>
      </c>
      <c r="AF516" s="36">
        <f>IF(Tabla1[[#This Row],[ref pack]]=1,Tabla1[[#This Row],[Pedido]],LCM(Tabla1[[#This Row],[MC VIEJO]],Tabla1[[#This Row],[Pedido]]))</f>
        <v>1</v>
      </c>
      <c r="AG516" s="36">
        <f>+VLOOKUP(Tabla1[[#This Row],[Artículo]],'.'!$B$2:$D$11481,3,)</f>
        <v>1</v>
      </c>
      <c r="AH516" s="37" t="str">
        <f>+IFERROR(SEARCH("pack",Tabla1[[#This Row],[PACK]]),"")</f>
        <v/>
      </c>
    </row>
    <row r="517" spans="1:34" ht="24" customHeight="1" x14ac:dyDescent="0.2">
      <c r="A517" s="50" t="s">
        <v>953</v>
      </c>
      <c r="B517" s="60" t="s">
        <v>1072</v>
      </c>
      <c r="C517" s="61" t="s">
        <v>1073</v>
      </c>
      <c r="D517" s="52" t="s">
        <v>27</v>
      </c>
      <c r="E517" s="53">
        <v>19666.88</v>
      </c>
      <c r="F517" s="23" t="str">
        <f>+IFERROR(VLOOKUP(Tabla1[[#This Row],[Artículo]],'..'!$B$2:$D$569000,3,),"")</f>
        <v/>
      </c>
      <c r="G517" s="24" t="str">
        <f>IF(H517=AF517,"", "Error MC")</f>
        <v>Error MC</v>
      </c>
      <c r="H517" s="62"/>
      <c r="I517" s="54">
        <f>+Tabla1[[#This Row],[MC]]*Tabla1[[#This Row],[Pedido]]*Tabla1[[#This Row],[PVC ]]</f>
        <v>0</v>
      </c>
      <c r="J517" s="26">
        <v>0.105</v>
      </c>
      <c r="K517" s="63"/>
      <c r="L517" s="28" t="s">
        <v>17</v>
      </c>
      <c r="M517" s="53">
        <v>31511.262999999999</v>
      </c>
      <c r="N517" s="64" t="str">
        <f>+IF(Tabla1[[#This Row],[F PMPI]]="SÍ","No","Sí")</f>
        <v>Sí</v>
      </c>
      <c r="O517" s="65">
        <f>+Tabla1[[#This Row],[PVL]]*1.055</f>
        <v>33244.382464999995</v>
      </c>
      <c r="P517" s="65">
        <f>+Tabla1[[#This Row],[PVL]]*1.43</f>
        <v>45061.106089999994</v>
      </c>
      <c r="Q517" s="66" t="str">
        <f>+HYPERLINK(Tabla1[[#This Row],[PAG]])</f>
        <v>https://todomusica.com.ar/afinadores/8581-pw-ct-15.html</v>
      </c>
      <c r="R517" s="67"/>
      <c r="S517" s="68"/>
      <c r="T517" s="69"/>
      <c r="U517" s="69"/>
      <c r="V517" s="69"/>
      <c r="W517" s="69"/>
      <c r="X517" s="69"/>
      <c r="Y517" s="35"/>
      <c r="Z517" s="35" t="s">
        <v>24612</v>
      </c>
      <c r="AA517" s="36">
        <v>1</v>
      </c>
      <c r="AB517" s="35" t="s">
        <v>27</v>
      </c>
      <c r="AC517" s="35" t="str">
        <f>+IF(Tabla1[[#This Row],[STK]]="no","Sin STK", "STK disponible")</f>
        <v>Sin STK</v>
      </c>
      <c r="AD517" s="35">
        <f>+I517*J517</f>
        <v>0</v>
      </c>
      <c r="AE517" s="35">
        <f>+I517*K517</f>
        <v>0</v>
      </c>
      <c r="AF517" s="36">
        <f>IF(Tabla1[[#This Row],[ref pack]]=1,Tabla1[[#This Row],[Pedido]],LCM(Tabla1[[#This Row],[MC VIEJO]],Tabla1[[#This Row],[Pedido]]))</f>
        <v>1</v>
      </c>
      <c r="AG517" s="36">
        <f>+VLOOKUP(Tabla1[[#This Row],[Artículo]],'.'!$B$2:$D$11481,3,)</f>
        <v>1</v>
      </c>
      <c r="AH517" s="37" t="str">
        <f>+IFERROR(SEARCH("pack",Tabla1[[#This Row],[PACK]]),"")</f>
        <v/>
      </c>
    </row>
    <row r="518" spans="1:34" ht="24" customHeight="1" x14ac:dyDescent="0.2">
      <c r="A518" s="50" t="s">
        <v>953</v>
      </c>
      <c r="B518" s="60" t="s">
        <v>1074</v>
      </c>
      <c r="C518" s="61" t="s">
        <v>1075</v>
      </c>
      <c r="D518" s="52" t="s">
        <v>27</v>
      </c>
      <c r="E518" s="53">
        <v>12193.4</v>
      </c>
      <c r="F518" s="23" t="str">
        <f>+IFERROR(VLOOKUP(Tabla1[[#This Row],[Artículo]],'..'!$B$2:$D$569000,3,),"")</f>
        <v/>
      </c>
      <c r="G518" s="24" t="str">
        <f>IF(H518=AF518,"", "Error MC")</f>
        <v>Error MC</v>
      </c>
      <c r="H518" s="62"/>
      <c r="I518" s="54">
        <f>+Tabla1[[#This Row],[MC]]*Tabla1[[#This Row],[Pedido]]*Tabla1[[#This Row],[PVC ]]</f>
        <v>0</v>
      </c>
      <c r="J518" s="26">
        <v>0.105</v>
      </c>
      <c r="K518" s="63"/>
      <c r="L518" s="28" t="s">
        <v>17</v>
      </c>
      <c r="M518" s="53">
        <v>19536.875</v>
      </c>
      <c r="N518" s="64" t="str">
        <f>+IF(Tabla1[[#This Row],[F PMPI]]="SÍ","No","Sí")</f>
        <v>Sí</v>
      </c>
      <c r="O518" s="65">
        <f>+Tabla1[[#This Row],[PVL]]*1.055</f>
        <v>20611.403124999997</v>
      </c>
      <c r="P518" s="65">
        <f>+Tabla1[[#This Row],[PVL]]*1.43</f>
        <v>27937.731249999997</v>
      </c>
      <c r="Q518" s="66" t="str">
        <f>+HYPERLINK(Tabla1[[#This Row],[PAG]])</f>
        <v>http://www.todomusica.com.ar/afinadores-y-metronomos/25631-afinador-de-pinza-eclipse-por-unidad.html</v>
      </c>
      <c r="R518" s="67"/>
      <c r="S518" s="68"/>
      <c r="T518" s="69"/>
      <c r="U518" s="69"/>
      <c r="V518" s="69"/>
      <c r="W518" s="69"/>
      <c r="X518" s="69"/>
      <c r="Y518" s="35"/>
      <c r="Z518" s="35" t="s">
        <v>24613</v>
      </c>
      <c r="AA518" s="36">
        <v>1</v>
      </c>
      <c r="AB518" s="35" t="s">
        <v>27</v>
      </c>
      <c r="AC518" s="35" t="str">
        <f>+IF(Tabla1[[#This Row],[STK]]="no","Sin STK", "STK disponible")</f>
        <v>Sin STK</v>
      </c>
      <c r="AD518" s="35">
        <f>+I518*J518</f>
        <v>0</v>
      </c>
      <c r="AE518" s="35">
        <f>+I518*K518</f>
        <v>0</v>
      </c>
      <c r="AF518" s="36">
        <f>IF(Tabla1[[#This Row],[ref pack]]=1,Tabla1[[#This Row],[Pedido]],LCM(Tabla1[[#This Row],[MC VIEJO]],Tabla1[[#This Row],[Pedido]]))</f>
        <v>1</v>
      </c>
      <c r="AG518" s="36">
        <f>+VLOOKUP(Tabla1[[#This Row],[Artículo]],'.'!$B$2:$D$11481,3,)</f>
        <v>1</v>
      </c>
      <c r="AH518" s="37" t="str">
        <f>+IFERROR(SEARCH("pack",Tabla1[[#This Row],[PACK]]),"")</f>
        <v/>
      </c>
    </row>
    <row r="519" spans="1:34" ht="24" customHeight="1" x14ac:dyDescent="0.2">
      <c r="A519" s="50" t="s">
        <v>953</v>
      </c>
      <c r="B519" s="60" t="s">
        <v>1076</v>
      </c>
      <c r="C519" s="61" t="s">
        <v>23408</v>
      </c>
      <c r="D519" s="52" t="s">
        <v>27</v>
      </c>
      <c r="E519" s="53">
        <v>12193.4</v>
      </c>
      <c r="F519" s="23" t="str">
        <f>+IFERROR(VLOOKUP(Tabla1[[#This Row],[Artículo]],'..'!$B$2:$D$569000,3,),"")</f>
        <v/>
      </c>
      <c r="G519" s="24" t="str">
        <f>IF(H519=AF519,"", "Error MC")</f>
        <v>Error MC</v>
      </c>
      <c r="H519" s="62"/>
      <c r="I519" s="54">
        <f>+Tabla1[[#This Row],[MC]]*Tabla1[[#This Row],[Pedido]]*Tabla1[[#This Row],[PVC ]]</f>
        <v>0</v>
      </c>
      <c r="J519" s="26">
        <v>0.105</v>
      </c>
      <c r="K519" s="63"/>
      <c r="L519" s="28" t="s">
        <v>17</v>
      </c>
      <c r="M519" s="53">
        <v>19536.875</v>
      </c>
      <c r="N519" s="64" t="str">
        <f>+IF(Tabla1[[#This Row],[F PMPI]]="SÍ","No","Sí")</f>
        <v>Sí</v>
      </c>
      <c r="O519" s="65">
        <f>+Tabla1[[#This Row],[PVL]]*1.055</f>
        <v>20611.403124999997</v>
      </c>
      <c r="P519" s="65">
        <f>+Tabla1[[#This Row],[PVL]]*1.43</f>
        <v>27937.731249999997</v>
      </c>
      <c r="Q519" s="66" t="str">
        <f>+HYPERLINK(Tabla1[[#This Row],[PAG]])</f>
        <v/>
      </c>
      <c r="R519" s="67"/>
      <c r="S519" s="68"/>
      <c r="T519" s="69"/>
      <c r="U519" s="69"/>
      <c r="V519" s="69"/>
      <c r="W519" s="69"/>
      <c r="X519" s="69"/>
      <c r="Y519" s="35"/>
      <c r="Z519" s="35" t="s">
        <v>65</v>
      </c>
      <c r="AA519" s="36">
        <v>1</v>
      </c>
      <c r="AB519" s="35" t="s">
        <v>27</v>
      </c>
      <c r="AC519" s="35" t="str">
        <f>+IF(Tabla1[[#This Row],[STK]]="no","Sin STK", "STK disponible")</f>
        <v>Sin STK</v>
      </c>
      <c r="AD519" s="35">
        <f>+I519*J519</f>
        <v>0</v>
      </c>
      <c r="AE519" s="35">
        <f>+I519*K519</f>
        <v>0</v>
      </c>
      <c r="AF519" s="36">
        <f>IF(Tabla1[[#This Row],[ref pack]]=1,Tabla1[[#This Row],[Pedido]],LCM(Tabla1[[#This Row],[MC VIEJO]],Tabla1[[#This Row],[Pedido]]))</f>
        <v>1</v>
      </c>
      <c r="AG519" s="36">
        <f>+VLOOKUP(Tabla1[[#This Row],[Artículo]],'.'!$B$2:$D$11481,3,)</f>
        <v>1</v>
      </c>
      <c r="AH519" s="37" t="str">
        <f>+IFERROR(SEARCH("pack",Tabla1[[#This Row],[PACK]]),"")</f>
        <v/>
      </c>
    </row>
    <row r="520" spans="1:34" ht="24" customHeight="1" x14ac:dyDescent="0.2">
      <c r="A520" s="50" t="s">
        <v>953</v>
      </c>
      <c r="B520" s="60" t="s">
        <v>1078</v>
      </c>
      <c r="C520" s="61" t="s">
        <v>23409</v>
      </c>
      <c r="D520" s="52" t="s">
        <v>27</v>
      </c>
      <c r="E520" s="53">
        <v>12193.4</v>
      </c>
      <c r="F520" s="23" t="str">
        <f>+IFERROR(VLOOKUP(Tabla1[[#This Row],[Artículo]],'..'!$B$2:$D$569000,3,),"")</f>
        <v/>
      </c>
      <c r="G520" s="24" t="str">
        <f>IF(H520=AF520,"", "Error MC")</f>
        <v>Error MC</v>
      </c>
      <c r="H520" s="62"/>
      <c r="I520" s="54">
        <f>+Tabla1[[#This Row],[MC]]*Tabla1[[#This Row],[Pedido]]*Tabla1[[#This Row],[PVC ]]</f>
        <v>0</v>
      </c>
      <c r="J520" s="26">
        <v>0.105</v>
      </c>
      <c r="K520" s="63"/>
      <c r="L520" s="28" t="s">
        <v>17</v>
      </c>
      <c r="M520" s="53">
        <v>19536.875</v>
      </c>
      <c r="N520" s="64" t="str">
        <f>+IF(Tabla1[[#This Row],[F PMPI]]="SÍ","No","Sí")</f>
        <v>Sí</v>
      </c>
      <c r="O520" s="65">
        <f>+Tabla1[[#This Row],[PVL]]*1.055</f>
        <v>20611.403124999997</v>
      </c>
      <c r="P520" s="65">
        <f>+Tabla1[[#This Row],[PVL]]*1.43</f>
        <v>27937.731249999997</v>
      </c>
      <c r="Q520" s="66" t="str">
        <f>+HYPERLINK(Tabla1[[#This Row],[PAG]])</f>
        <v/>
      </c>
      <c r="R520" s="67"/>
      <c r="S520" s="68"/>
      <c r="T520" s="69"/>
      <c r="U520" s="69"/>
      <c r="V520" s="69"/>
      <c r="W520" s="69"/>
      <c r="X520" s="69"/>
      <c r="Y520" s="35"/>
      <c r="Z520" s="35" t="s">
        <v>65</v>
      </c>
      <c r="AA520" s="36">
        <v>1</v>
      </c>
      <c r="AB520" s="35" t="s">
        <v>27</v>
      </c>
      <c r="AC520" s="35" t="str">
        <f>+IF(Tabla1[[#This Row],[STK]]="no","Sin STK", "STK disponible")</f>
        <v>Sin STK</v>
      </c>
      <c r="AD520" s="35">
        <f>+I520*J520</f>
        <v>0</v>
      </c>
      <c r="AE520" s="35">
        <f>+I520*K520</f>
        <v>0</v>
      </c>
      <c r="AF520" s="36">
        <f>IF(Tabla1[[#This Row],[ref pack]]=1,Tabla1[[#This Row],[Pedido]],LCM(Tabla1[[#This Row],[MC VIEJO]],Tabla1[[#This Row],[Pedido]]))</f>
        <v>1</v>
      </c>
      <c r="AG520" s="36">
        <f>+VLOOKUP(Tabla1[[#This Row],[Artículo]],'.'!$B$2:$D$11481,3,)</f>
        <v>1</v>
      </c>
      <c r="AH520" s="37" t="str">
        <f>+IFERROR(SEARCH("pack",Tabla1[[#This Row],[PACK]]),"")</f>
        <v/>
      </c>
    </row>
    <row r="521" spans="1:34" ht="24" customHeight="1" x14ac:dyDescent="0.2">
      <c r="A521" s="50" t="s">
        <v>953</v>
      </c>
      <c r="B521" s="60" t="s">
        <v>1080</v>
      </c>
      <c r="C521" s="61" t="s">
        <v>1081</v>
      </c>
      <c r="D521" s="52" t="s">
        <v>27</v>
      </c>
      <c r="E521" s="53">
        <v>122349.18</v>
      </c>
      <c r="F521" s="23" t="str">
        <f>+IFERROR(VLOOKUP(Tabla1[[#This Row],[Artículo]],'..'!$B$2:$D$569000,3,),"")</f>
        <v/>
      </c>
      <c r="G521" s="24" t="str">
        <f>IF(H521=AF521,"", "Error MC")</f>
        <v>Error MC</v>
      </c>
      <c r="H521" s="62"/>
      <c r="I521" s="54">
        <f>+Tabla1[[#This Row],[MC]]*Tabla1[[#This Row],[Pedido]]*Tabla1[[#This Row],[PVC ]]</f>
        <v>0</v>
      </c>
      <c r="J521" s="26">
        <v>0.105</v>
      </c>
      <c r="K521" s="63"/>
      <c r="L521" s="28" t="s">
        <v>17</v>
      </c>
      <c r="M521" s="53">
        <v>196033.973</v>
      </c>
      <c r="N521" s="64" t="str">
        <f>+IF(Tabla1[[#This Row],[F PMPI]]="SÍ","No","Sí")</f>
        <v>Sí</v>
      </c>
      <c r="O521" s="65">
        <f>+Tabla1[[#This Row],[PVL]]*1.055</f>
        <v>206815.84151499998</v>
      </c>
      <c r="P521" s="65">
        <f>+Tabla1[[#This Row],[PVL]]*1.43</f>
        <v>280328.58139000001</v>
      </c>
      <c r="Q521" s="66" t="str">
        <f>+HYPERLINK(Tabla1[[#This Row],[PAG]])</f>
        <v>https://todomusica.com.ar/afinadores/7467-eclipse-tuner-assorted-cl-10-pk.html</v>
      </c>
      <c r="R521" s="67"/>
      <c r="S521" s="68"/>
      <c r="T521" s="69"/>
      <c r="U521" s="69"/>
      <c r="V521" s="69"/>
      <c r="W521" s="69"/>
      <c r="X521" s="69"/>
      <c r="Y521" s="35"/>
      <c r="Z521" s="35" t="s">
        <v>24614</v>
      </c>
      <c r="AA521" s="36">
        <v>1</v>
      </c>
      <c r="AB521" s="35" t="s">
        <v>27</v>
      </c>
      <c r="AC521" s="35" t="str">
        <f>+IF(Tabla1[[#This Row],[STK]]="no","Sin STK", "STK disponible")</f>
        <v>Sin STK</v>
      </c>
      <c r="AD521" s="35">
        <f>+I521*J521</f>
        <v>0</v>
      </c>
      <c r="AE521" s="35">
        <f>+I521*K521</f>
        <v>0</v>
      </c>
      <c r="AF521" s="36">
        <f>IF(Tabla1[[#This Row],[ref pack]]=1,Tabla1[[#This Row],[Pedido]],LCM(Tabla1[[#This Row],[MC VIEJO]],Tabla1[[#This Row],[Pedido]]))</f>
        <v>1</v>
      </c>
      <c r="AG521" s="36">
        <f>+VLOOKUP(Tabla1[[#This Row],[Artículo]],'.'!$B$2:$D$11481,3,)</f>
        <v>1</v>
      </c>
      <c r="AH521" s="37" t="str">
        <f>+IFERROR(SEARCH("pack",Tabla1[[#This Row],[PACK]]),"")</f>
        <v/>
      </c>
    </row>
    <row r="522" spans="1:34" ht="24" customHeight="1" x14ac:dyDescent="0.2">
      <c r="A522" s="50" t="s">
        <v>953</v>
      </c>
      <c r="B522" s="60" t="s">
        <v>1082</v>
      </c>
      <c r="C522" s="61" t="s">
        <v>1083</v>
      </c>
      <c r="D522" s="52" t="s">
        <v>27</v>
      </c>
      <c r="E522" s="53">
        <v>12230.85</v>
      </c>
      <c r="F522" s="23" t="str">
        <f>+IFERROR(VLOOKUP(Tabla1[[#This Row],[Artículo]],'..'!$B$2:$D$569000,3,),"")</f>
        <v/>
      </c>
      <c r="G522" s="24" t="str">
        <f>IF(H522=AF522,"", "Error MC")</f>
        <v>Error MC</v>
      </c>
      <c r="H522" s="62"/>
      <c r="I522" s="54">
        <f>+Tabla1[[#This Row],[MC]]*Tabla1[[#This Row],[Pedido]]*Tabla1[[#This Row],[PVC ]]</f>
        <v>0</v>
      </c>
      <c r="J522" s="26">
        <v>0.105</v>
      </c>
      <c r="K522" s="63"/>
      <c r="L522" s="28" t="s">
        <v>17</v>
      </c>
      <c r="M522" s="53">
        <v>19596.877</v>
      </c>
      <c r="N522" s="64" t="str">
        <f>+IF(Tabla1[[#This Row],[F PMPI]]="SÍ","No","Sí")</f>
        <v>Sí</v>
      </c>
      <c r="O522" s="65">
        <f>+Tabla1[[#This Row],[PVL]]*1.055</f>
        <v>20674.705234999998</v>
      </c>
      <c r="P522" s="65">
        <f>+Tabla1[[#This Row],[PVL]]*1.43</f>
        <v>28023.534110000001</v>
      </c>
      <c r="Q522" s="66" t="str">
        <f>+HYPERLINK(Tabla1[[#This Row],[PAG]])</f>
        <v/>
      </c>
      <c r="R522" s="67"/>
      <c r="S522" s="68"/>
      <c r="T522" s="69"/>
      <c r="U522" s="69"/>
      <c r="V522" s="69"/>
      <c r="W522" s="69"/>
      <c r="X522" s="69"/>
      <c r="Y522" s="35"/>
      <c r="Z522" s="35" t="s">
        <v>65</v>
      </c>
      <c r="AA522" s="36">
        <v>1</v>
      </c>
      <c r="AB522" s="35" t="s">
        <v>27</v>
      </c>
      <c r="AC522" s="35" t="str">
        <f>+IF(Tabla1[[#This Row],[STK]]="no","Sin STK", "STK disponible")</f>
        <v>Sin STK</v>
      </c>
      <c r="AD522" s="35">
        <f>+I522*J522</f>
        <v>0</v>
      </c>
      <c r="AE522" s="35">
        <f>+I522*K522</f>
        <v>0</v>
      </c>
      <c r="AF522" s="36">
        <f>IF(Tabla1[[#This Row],[ref pack]]=1,Tabla1[[#This Row],[Pedido]],LCM(Tabla1[[#This Row],[MC VIEJO]],Tabla1[[#This Row],[Pedido]]))</f>
        <v>1</v>
      </c>
      <c r="AG522" s="36">
        <f>+VLOOKUP(Tabla1[[#This Row],[Artículo]],'.'!$B$2:$D$11481,3,)</f>
        <v>1</v>
      </c>
      <c r="AH522" s="37" t="str">
        <f>+IFERROR(SEARCH("pack",Tabla1[[#This Row],[PACK]]),"")</f>
        <v/>
      </c>
    </row>
    <row r="523" spans="1:34" ht="24" customHeight="1" x14ac:dyDescent="0.2">
      <c r="A523" s="50" t="s">
        <v>953</v>
      </c>
      <c r="B523" s="60" t="s">
        <v>1084</v>
      </c>
      <c r="C523" s="61" t="s">
        <v>1085</v>
      </c>
      <c r="D523" s="52" t="s">
        <v>27</v>
      </c>
      <c r="E523" s="53">
        <v>11296.29</v>
      </c>
      <c r="F523" s="23" t="str">
        <f>+IFERROR(VLOOKUP(Tabla1[[#This Row],[Artículo]],'..'!$B$2:$D$569000,3,),"")</f>
        <v/>
      </c>
      <c r="G523" s="24" t="str">
        <f>IF(H523=AF523,"", "Error MC")</f>
        <v>Error MC</v>
      </c>
      <c r="H523" s="62"/>
      <c r="I523" s="54">
        <f>+Tabla1[[#This Row],[MC]]*Tabla1[[#This Row],[Pedido]]*Tabla1[[#This Row],[PVC ]]</f>
        <v>0</v>
      </c>
      <c r="J523" s="26">
        <v>0.105</v>
      </c>
      <c r="K523" s="63"/>
      <c r="L523" s="28" t="s">
        <v>17</v>
      </c>
      <c r="M523" s="53">
        <v>18099.48</v>
      </c>
      <c r="N523" s="64" t="str">
        <f>+IF(Tabla1[[#This Row],[F PMPI]]="SÍ","No","Sí")</f>
        <v>Sí</v>
      </c>
      <c r="O523" s="65">
        <f>+Tabla1[[#This Row],[PVL]]*1.055</f>
        <v>19094.951399999998</v>
      </c>
      <c r="P523" s="65">
        <f>+Tabla1[[#This Row],[PVL]]*1.43</f>
        <v>25882.256399999998</v>
      </c>
      <c r="Q523" s="66" t="str">
        <f>+HYPERLINK(Tabla1[[#This Row],[PAG]])</f>
        <v>http://www.todomusica.com.ar/afinadores-y-metronomos/25631-afinador-de-pinza-eclipse-por-unidad.html</v>
      </c>
      <c r="R523" s="67"/>
      <c r="S523" s="68"/>
      <c r="T523" s="69"/>
      <c r="U523" s="69"/>
      <c r="V523" s="69"/>
      <c r="W523" s="69"/>
      <c r="X523" s="69"/>
      <c r="Y523" s="35"/>
      <c r="Z523" s="35" t="s">
        <v>24613</v>
      </c>
      <c r="AA523" s="36">
        <v>1</v>
      </c>
      <c r="AB523" s="35" t="s">
        <v>27</v>
      </c>
      <c r="AC523" s="35" t="str">
        <f>+IF(Tabla1[[#This Row],[STK]]="no","Sin STK", "STK disponible")</f>
        <v>Sin STK</v>
      </c>
      <c r="AD523" s="35">
        <f>+I523*J523</f>
        <v>0</v>
      </c>
      <c r="AE523" s="35">
        <f>+I523*K523</f>
        <v>0</v>
      </c>
      <c r="AF523" s="36">
        <f>IF(Tabla1[[#This Row],[ref pack]]=1,Tabla1[[#This Row],[Pedido]],LCM(Tabla1[[#This Row],[MC VIEJO]],Tabla1[[#This Row],[Pedido]]))</f>
        <v>1</v>
      </c>
      <c r="AG523" s="36">
        <f>+VLOOKUP(Tabla1[[#This Row],[Artículo]],'.'!$B$2:$D$11481,3,)</f>
        <v>1</v>
      </c>
      <c r="AH523" s="37" t="str">
        <f>+IFERROR(SEARCH("pack",Tabla1[[#This Row],[PACK]]),"")</f>
        <v/>
      </c>
    </row>
    <row r="524" spans="1:34" ht="24" customHeight="1" x14ac:dyDescent="0.2">
      <c r="A524" s="50" t="s">
        <v>953</v>
      </c>
      <c r="B524" s="60" t="s">
        <v>1086</v>
      </c>
      <c r="C524" s="61" t="s">
        <v>1087</v>
      </c>
      <c r="D524" s="52" t="s">
        <v>27</v>
      </c>
      <c r="E524" s="53">
        <v>16660.04</v>
      </c>
      <c r="F524" s="23" t="str">
        <f>+IFERROR(VLOOKUP(Tabla1[[#This Row],[Artículo]],'..'!$B$2:$D$569000,3,),"")</f>
        <v/>
      </c>
      <c r="G524" s="24" t="str">
        <f>IF(H524=AF524,"", "Error MC")</f>
        <v>Error MC</v>
      </c>
      <c r="H524" s="62"/>
      <c r="I524" s="54">
        <f>+Tabla1[[#This Row],[MC]]*Tabla1[[#This Row],[Pedido]]*Tabla1[[#This Row],[PVC ]]</f>
        <v>0</v>
      </c>
      <c r="J524" s="26">
        <v>0.105</v>
      </c>
      <c r="K524" s="63"/>
      <c r="L524" s="28" t="s">
        <v>17</v>
      </c>
      <c r="M524" s="53">
        <v>26693.550999999999</v>
      </c>
      <c r="N524" s="64" t="str">
        <f>+IF(Tabla1[[#This Row],[F PMPI]]="SÍ","No","Sí")</f>
        <v>Sí</v>
      </c>
      <c r="O524" s="65">
        <f>+Tabla1[[#This Row],[PVL]]*1.055</f>
        <v>28161.696304999998</v>
      </c>
      <c r="P524" s="65">
        <f>+Tabla1[[#This Row],[PVL]]*1.43</f>
        <v>38171.777929999997</v>
      </c>
      <c r="Q524" s="66" t="str">
        <f>+HYPERLINK(Tabla1[[#This Row],[PAG]])</f>
        <v>https://todomusica.com.ar/afinadores/8582-pw-ct-21.html</v>
      </c>
      <c r="R524" s="67"/>
      <c r="S524" s="68"/>
      <c r="T524" s="69"/>
      <c r="U524" s="69"/>
      <c r="V524" s="69"/>
      <c r="W524" s="69"/>
      <c r="X524" s="69"/>
      <c r="Y524" s="35"/>
      <c r="Z524" s="35" t="s">
        <v>24615</v>
      </c>
      <c r="AA524" s="36">
        <v>1</v>
      </c>
      <c r="AB524" s="35" t="s">
        <v>27</v>
      </c>
      <c r="AC524" s="35" t="str">
        <f>+IF(Tabla1[[#This Row],[STK]]="no","Sin STK", "STK disponible")</f>
        <v>Sin STK</v>
      </c>
      <c r="AD524" s="35">
        <f>+I524*J524</f>
        <v>0</v>
      </c>
      <c r="AE524" s="35">
        <f>+I524*K524</f>
        <v>0</v>
      </c>
      <c r="AF524" s="36">
        <f>IF(Tabla1[[#This Row],[ref pack]]=1,Tabla1[[#This Row],[Pedido]],LCM(Tabla1[[#This Row],[MC VIEJO]],Tabla1[[#This Row],[Pedido]]))</f>
        <v>1</v>
      </c>
      <c r="AG524" s="36">
        <f>+VLOOKUP(Tabla1[[#This Row],[Artículo]],'.'!$B$2:$D$11481,3,)</f>
        <v>1</v>
      </c>
      <c r="AH524" s="37" t="str">
        <f>+IFERROR(SEARCH("pack",Tabla1[[#This Row],[PACK]]),"")</f>
        <v/>
      </c>
    </row>
    <row r="525" spans="1:34" ht="24" customHeight="1" x14ac:dyDescent="0.2">
      <c r="A525" s="50" t="s">
        <v>953</v>
      </c>
      <c r="B525" s="60" t="s">
        <v>1088</v>
      </c>
      <c r="C525" s="61" t="s">
        <v>23410</v>
      </c>
      <c r="D525" s="52" t="s">
        <v>27</v>
      </c>
      <c r="E525" s="53">
        <v>17588.13</v>
      </c>
      <c r="F525" s="23" t="str">
        <f>+IFERROR(VLOOKUP(Tabla1[[#This Row],[Artículo]],'..'!$B$2:$D$569000,3,),"")</f>
        <v/>
      </c>
      <c r="G525" s="24" t="str">
        <f>IF(H525=AF525,"", "Error MC")</f>
        <v>Error MC</v>
      </c>
      <c r="H525" s="62"/>
      <c r="I525" s="54">
        <f>+Tabla1[[#This Row],[MC]]*Tabla1[[#This Row],[Pedido]]*Tabla1[[#This Row],[PVC ]]</f>
        <v>0</v>
      </c>
      <c r="J525" s="26">
        <v>0.105</v>
      </c>
      <c r="K525" s="63"/>
      <c r="L525" s="28" t="s">
        <v>17</v>
      </c>
      <c r="M525" s="53">
        <v>28180.582999999999</v>
      </c>
      <c r="N525" s="64" t="str">
        <f>+IF(Tabla1[[#This Row],[F PMPI]]="SÍ","No","Sí")</f>
        <v>Sí</v>
      </c>
      <c r="O525" s="65">
        <f>+Tabla1[[#This Row],[PVL]]*1.055</f>
        <v>29730.515064999996</v>
      </c>
      <c r="P525" s="65">
        <f>+Tabla1[[#This Row],[PVL]]*1.43</f>
        <v>40298.233689999994</v>
      </c>
      <c r="Q525" s="66" t="str">
        <f>+HYPERLINK(Tabla1[[#This Row],[PAG]])</f>
        <v/>
      </c>
      <c r="R525" s="67"/>
      <c r="S525" s="68"/>
      <c r="T525" s="69"/>
      <c r="U525" s="69"/>
      <c r="V525" s="69"/>
      <c r="W525" s="69"/>
      <c r="X525" s="69"/>
      <c r="Y525" s="35"/>
      <c r="Z525" s="35" t="s">
        <v>65</v>
      </c>
      <c r="AA525" s="36">
        <v>1</v>
      </c>
      <c r="AB525" s="35" t="s">
        <v>27</v>
      </c>
      <c r="AC525" s="35" t="str">
        <f>+IF(Tabla1[[#This Row],[STK]]="no","Sin STK", "STK disponible")</f>
        <v>Sin STK</v>
      </c>
      <c r="AD525" s="35">
        <f>+I525*J525</f>
        <v>0</v>
      </c>
      <c r="AE525" s="35">
        <f>+I525*K525</f>
        <v>0</v>
      </c>
      <c r="AF525" s="36">
        <f>IF(Tabla1[[#This Row],[ref pack]]=1,Tabla1[[#This Row],[Pedido]],LCM(Tabla1[[#This Row],[MC VIEJO]],Tabla1[[#This Row],[Pedido]]))</f>
        <v>1</v>
      </c>
      <c r="AG525" s="36">
        <f>+VLOOKUP(Tabla1[[#This Row],[Artículo]],'.'!$B$2:$D$11481,3,)</f>
        <v>1</v>
      </c>
      <c r="AH525" s="37" t="str">
        <f>+IFERROR(SEARCH("pack",Tabla1[[#This Row],[PACK]]),"")</f>
        <v/>
      </c>
    </row>
    <row r="526" spans="1:34" ht="24" customHeight="1" x14ac:dyDescent="0.2">
      <c r="A526" s="50" t="s">
        <v>953</v>
      </c>
      <c r="B526" s="60" t="s">
        <v>1090</v>
      </c>
      <c r="C526" s="61" t="s">
        <v>1091</v>
      </c>
      <c r="D526" s="52" t="s">
        <v>27</v>
      </c>
      <c r="E526" s="53">
        <v>3248.94</v>
      </c>
      <c r="F526" s="23" t="str">
        <f>+IFERROR(VLOOKUP(Tabla1[[#This Row],[Artículo]],'..'!$B$2:$D$569000,3,),"")</f>
        <v/>
      </c>
      <c r="G526" s="24" t="str">
        <f>IF(H526=AF526,"", "Error MC")</f>
        <v>Error MC</v>
      </c>
      <c r="H526" s="62"/>
      <c r="I526" s="54">
        <f>+Tabla1[[#This Row],[MC]]*Tabla1[[#This Row],[Pedido]]*Tabla1[[#This Row],[PVC ]]</f>
        <v>0</v>
      </c>
      <c r="J526" s="26">
        <v>0.21</v>
      </c>
      <c r="K526" s="63"/>
      <c r="L526" s="28" t="s">
        <v>17</v>
      </c>
      <c r="M526" s="53">
        <v>5700.2619999999997</v>
      </c>
      <c r="N526" s="64" t="str">
        <f>+IF(Tabla1[[#This Row],[F PMPI]]="SÍ","No","Sí")</f>
        <v>Sí</v>
      </c>
      <c r="O526" s="65">
        <f>+Tabla1[[#This Row],[PVL]]*1.055</f>
        <v>6013.7764099999995</v>
      </c>
      <c r="P526" s="65">
        <f>+Tabla1[[#This Row],[PVL]]*1.43</f>
        <v>8151.3746599999995</v>
      </c>
      <c r="Q526" s="66" t="str">
        <f>+HYPERLINK(Tabla1[[#This Row],[PAG]])</f>
        <v>https://todomusica.com.ar/correas/9195-pw-dlc-01.html</v>
      </c>
      <c r="R526" s="67"/>
      <c r="S526" s="68"/>
      <c r="T526" s="69"/>
      <c r="U526" s="69"/>
      <c r="V526" s="69"/>
      <c r="W526" s="69"/>
      <c r="X526" s="69"/>
      <c r="Y526" s="35"/>
      <c r="Z526" s="35" t="s">
        <v>24616</v>
      </c>
      <c r="AA526" s="36">
        <v>1</v>
      </c>
      <c r="AB526" s="35" t="s">
        <v>27</v>
      </c>
      <c r="AC526" s="35" t="str">
        <f>+IF(Tabla1[[#This Row],[STK]]="no","Sin STK", "STK disponible")</f>
        <v>Sin STK</v>
      </c>
      <c r="AD526" s="35">
        <f>+I526*J526</f>
        <v>0</v>
      </c>
      <c r="AE526" s="35">
        <f>+I526*K526</f>
        <v>0</v>
      </c>
      <c r="AF526" s="36">
        <f>IF(Tabla1[[#This Row],[ref pack]]=1,Tabla1[[#This Row],[Pedido]],LCM(Tabla1[[#This Row],[MC VIEJO]],Tabla1[[#This Row],[Pedido]]))</f>
        <v>1</v>
      </c>
      <c r="AG526" s="36">
        <f>+VLOOKUP(Tabla1[[#This Row],[Artículo]],'.'!$B$2:$D$11481,3,)</f>
        <v>1</v>
      </c>
      <c r="AH526" s="37" t="str">
        <f>+IFERROR(SEARCH("pack",Tabla1[[#This Row],[PACK]]),"")</f>
        <v/>
      </c>
    </row>
    <row r="527" spans="1:34" ht="24" customHeight="1" x14ac:dyDescent="0.2">
      <c r="A527" s="50" t="s">
        <v>953</v>
      </c>
      <c r="B527" s="60" t="s">
        <v>1092</v>
      </c>
      <c r="C527" s="61" t="s">
        <v>1093</v>
      </c>
      <c r="D527" s="52" t="s">
        <v>27</v>
      </c>
      <c r="E527" s="53">
        <v>69610.429999999993</v>
      </c>
      <c r="F527" s="23" t="str">
        <f>+IFERROR(VLOOKUP(Tabla1[[#This Row],[Artículo]],'..'!$B$2:$D$569000,3,),"")</f>
        <v/>
      </c>
      <c r="G527" s="24" t="str">
        <f>IF(H527=AF527,"", "Error MC")</f>
        <v>Error MC</v>
      </c>
      <c r="H527" s="62"/>
      <c r="I527" s="54">
        <f>+Tabla1[[#This Row],[MC]]*Tabla1[[#This Row],[Pedido]]*Tabla1[[#This Row],[PVC ]]</f>
        <v>0</v>
      </c>
      <c r="J527" s="26">
        <v>0.21</v>
      </c>
      <c r="K527" s="63"/>
      <c r="L527" s="28" t="s">
        <v>17</v>
      </c>
      <c r="M527" s="53">
        <v>122131.495</v>
      </c>
      <c r="N527" s="64" t="str">
        <f>+IF(Tabla1[[#This Row],[F PMPI]]="SÍ","No","Sí")</f>
        <v>No</v>
      </c>
      <c r="O527" s="65">
        <f>+Tabla1[[#This Row],[PVL]]*1.055</f>
        <v>128848.72722499998</v>
      </c>
      <c r="P527" s="65">
        <f>+Tabla1[[#This Row],[PVL]]*1.43</f>
        <v>174648.03784999999</v>
      </c>
      <c r="Q527" s="66" t="str">
        <f>+HYPERLINK(Tabla1[[#This Row],[PAG]])</f>
        <v>https://todomusica.com.ar/productos-sin-categorias-de-netsuite/1261-pw-ect-10.html</v>
      </c>
      <c r="R527" s="67"/>
      <c r="S527" s="68"/>
      <c r="T527" s="69"/>
      <c r="U527" s="69"/>
      <c r="V527" s="69"/>
      <c r="W527" s="69"/>
      <c r="X527" s="69"/>
      <c r="Y527" s="35"/>
      <c r="Z527" s="35" t="s">
        <v>24617</v>
      </c>
      <c r="AA527" s="36">
        <v>1</v>
      </c>
      <c r="AB527" s="35" t="s">
        <v>9849</v>
      </c>
      <c r="AC527" s="35" t="str">
        <f>+IF(Tabla1[[#This Row],[STK]]="no","Sin STK", "STK disponible")</f>
        <v>Sin STK</v>
      </c>
      <c r="AD527" s="35">
        <f>+I527*J527</f>
        <v>0</v>
      </c>
      <c r="AE527" s="35">
        <f>+I527*K527</f>
        <v>0</v>
      </c>
      <c r="AF527" s="36">
        <f>IF(Tabla1[[#This Row],[ref pack]]=1,Tabla1[[#This Row],[Pedido]],LCM(Tabla1[[#This Row],[MC VIEJO]],Tabla1[[#This Row],[Pedido]]))</f>
        <v>1</v>
      </c>
      <c r="AG527" s="36">
        <f>+VLOOKUP(Tabla1[[#This Row],[Artículo]],'.'!$B$2:$D$11481,3,)</f>
        <v>1</v>
      </c>
      <c r="AH527" s="37" t="str">
        <f>+IFERROR(SEARCH("pack",Tabla1[[#This Row],[PACK]]),"")</f>
        <v/>
      </c>
    </row>
    <row r="528" spans="1:34" ht="24" customHeight="1" x14ac:dyDescent="0.2">
      <c r="A528" s="50" t="s">
        <v>953</v>
      </c>
      <c r="B528" s="60" t="s">
        <v>1094</v>
      </c>
      <c r="C528" s="61" t="s">
        <v>1095</v>
      </c>
      <c r="D528" s="52" t="s">
        <v>27</v>
      </c>
      <c r="E528" s="53">
        <v>63814.559999999998</v>
      </c>
      <c r="F528" s="23" t="str">
        <f>+IFERROR(VLOOKUP(Tabla1[[#This Row],[Artículo]],'..'!$B$2:$D$569000,3,),"")</f>
        <v/>
      </c>
      <c r="G528" s="24" t="str">
        <f>IF(H528=AF528,"", "Error MC")</f>
        <v>Error MC</v>
      </c>
      <c r="H528" s="62"/>
      <c r="I528" s="54">
        <f>+Tabla1[[#This Row],[MC]]*Tabla1[[#This Row],[Pedido]]*Tabla1[[#This Row],[PVC ]]</f>
        <v>0</v>
      </c>
      <c r="J528" s="26">
        <v>0.21</v>
      </c>
      <c r="K528" s="63"/>
      <c r="L528" s="28" t="s">
        <v>17</v>
      </c>
      <c r="M528" s="53">
        <v>111962.643</v>
      </c>
      <c r="N528" s="64" t="str">
        <f>+IF(Tabla1[[#This Row],[F PMPI]]="SÍ","No","Sí")</f>
        <v>No</v>
      </c>
      <c r="O528" s="65">
        <f>+Tabla1[[#This Row],[PVL]]*1.055</f>
        <v>118120.58836499999</v>
      </c>
      <c r="P528" s="65">
        <f>+Tabla1[[#This Row],[PVL]]*1.43</f>
        <v>160106.57948999997</v>
      </c>
      <c r="Q528" s="66" t="str">
        <f>+HYPERLINK(Tabla1[[#This Row],[PAG]])</f>
        <v>https://todomusica.com.ar/productos-sin-categorias-de-netsuite/1261-pw-ect-10.html</v>
      </c>
      <c r="R528" s="67"/>
      <c r="S528" s="68"/>
      <c r="T528" s="69"/>
      <c r="U528" s="69"/>
      <c r="V528" s="69"/>
      <c r="W528" s="69"/>
      <c r="X528" s="69"/>
      <c r="Y528" s="35"/>
      <c r="Z528" s="35" t="s">
        <v>24617</v>
      </c>
      <c r="AA528" s="36">
        <v>1</v>
      </c>
      <c r="AB528" s="35" t="s">
        <v>9849</v>
      </c>
      <c r="AC528" s="35" t="str">
        <f>+IF(Tabla1[[#This Row],[STK]]="no","Sin STK", "STK disponible")</f>
        <v>Sin STK</v>
      </c>
      <c r="AD528" s="35">
        <f>+I528*J528</f>
        <v>0</v>
      </c>
      <c r="AE528" s="35">
        <f>+I528*K528</f>
        <v>0</v>
      </c>
      <c r="AF528" s="36">
        <f>IF(Tabla1[[#This Row],[ref pack]]=1,Tabla1[[#This Row],[Pedido]],LCM(Tabla1[[#This Row],[MC VIEJO]],Tabla1[[#This Row],[Pedido]]))</f>
        <v>1</v>
      </c>
      <c r="AG528" s="36">
        <f>+VLOOKUP(Tabla1[[#This Row],[Artículo]],'.'!$B$2:$D$11481,3,)</f>
        <v>1</v>
      </c>
      <c r="AH528" s="37" t="str">
        <f>+IFERROR(SEARCH("pack",Tabla1[[#This Row],[PACK]]),"")</f>
        <v/>
      </c>
    </row>
    <row r="529" spans="1:34" ht="24" customHeight="1" x14ac:dyDescent="0.2">
      <c r="A529" s="50" t="s">
        <v>953</v>
      </c>
      <c r="B529" s="60" t="s">
        <v>1096</v>
      </c>
      <c r="C529" s="61" t="s">
        <v>1097</v>
      </c>
      <c r="D529" s="52" t="s">
        <v>27</v>
      </c>
      <c r="E529" s="53">
        <v>69610.429999999993</v>
      </c>
      <c r="F529" s="23" t="str">
        <f>+IFERROR(VLOOKUP(Tabla1[[#This Row],[Artículo]],'..'!$B$2:$D$569000,3,),"")</f>
        <v/>
      </c>
      <c r="G529" s="24" t="str">
        <f>IF(H529=AF529,"", "Error MC")</f>
        <v>Error MC</v>
      </c>
      <c r="H529" s="62"/>
      <c r="I529" s="54">
        <f>+Tabla1[[#This Row],[MC]]*Tabla1[[#This Row],[Pedido]]*Tabla1[[#This Row],[PVC ]]</f>
        <v>0</v>
      </c>
      <c r="J529" s="26">
        <v>0.21</v>
      </c>
      <c r="K529" s="63"/>
      <c r="L529" s="28" t="s">
        <v>17</v>
      </c>
      <c r="M529" s="53">
        <v>122131.495</v>
      </c>
      <c r="N529" s="64" t="str">
        <f>+IF(Tabla1[[#This Row],[F PMPI]]="SÍ","No","Sí")</f>
        <v>No</v>
      </c>
      <c r="O529" s="65">
        <f>+Tabla1[[#This Row],[PVL]]*1.055</f>
        <v>128848.72722499998</v>
      </c>
      <c r="P529" s="65">
        <f>+Tabla1[[#This Row],[PVL]]*1.43</f>
        <v>174648.03784999999</v>
      </c>
      <c r="Q529" s="66" t="str">
        <f>+HYPERLINK(Tabla1[[#This Row],[PAG]])</f>
        <v>https://todomusica.com.ar/productos-sin-categorias-de-netsuite/1261-pw-ect-10.html</v>
      </c>
      <c r="R529" s="67"/>
      <c r="S529" s="68"/>
      <c r="T529" s="69"/>
      <c r="U529" s="69"/>
      <c r="V529" s="69"/>
      <c r="W529" s="69"/>
      <c r="X529" s="69"/>
      <c r="Y529" s="35"/>
      <c r="Z529" s="35" t="s">
        <v>24617</v>
      </c>
      <c r="AA529" s="36">
        <v>1</v>
      </c>
      <c r="AB529" s="35" t="s">
        <v>9849</v>
      </c>
      <c r="AC529" s="35" t="str">
        <f>+IF(Tabla1[[#This Row],[STK]]="no","Sin STK", "STK disponible")</f>
        <v>Sin STK</v>
      </c>
      <c r="AD529" s="35">
        <f>+I529*J529</f>
        <v>0</v>
      </c>
      <c r="AE529" s="35">
        <f>+I529*K529</f>
        <v>0</v>
      </c>
      <c r="AF529" s="36">
        <f>IF(Tabla1[[#This Row],[ref pack]]=1,Tabla1[[#This Row],[Pedido]],LCM(Tabla1[[#This Row],[MC VIEJO]],Tabla1[[#This Row],[Pedido]]))</f>
        <v>1</v>
      </c>
      <c r="AG529" s="36">
        <f>+VLOOKUP(Tabla1[[#This Row],[Artículo]],'.'!$B$2:$D$11481,3,)</f>
        <v>1</v>
      </c>
      <c r="AH529" s="37" t="str">
        <f>+IFERROR(SEARCH("pack",Tabla1[[#This Row],[PACK]]),"")</f>
        <v/>
      </c>
    </row>
    <row r="530" spans="1:34" ht="24" customHeight="1" x14ac:dyDescent="0.2">
      <c r="A530" s="50" t="s">
        <v>953</v>
      </c>
      <c r="B530" s="60" t="s">
        <v>1098</v>
      </c>
      <c r="C530" s="61" t="s">
        <v>1099</v>
      </c>
      <c r="D530" s="52" t="s">
        <v>27</v>
      </c>
      <c r="E530" s="53">
        <v>1784.92</v>
      </c>
      <c r="F530" s="23" t="str">
        <f>+IFERROR(VLOOKUP(Tabla1[[#This Row],[Artículo]],'..'!$B$2:$D$569000,3,),"")</f>
        <v/>
      </c>
      <c r="G530" s="24" t="str">
        <f>IF(H530=AF530,"", "Error MC")</f>
        <v>Error MC</v>
      </c>
      <c r="H530" s="62"/>
      <c r="I530" s="54">
        <f>+Tabla1[[#This Row],[MC]]*Tabla1[[#This Row],[Pedido]]*Tabla1[[#This Row],[PVC ]]</f>
        <v>0</v>
      </c>
      <c r="J530" s="26">
        <v>0.21</v>
      </c>
      <c r="K530" s="63"/>
      <c r="L530" s="28" t="s">
        <v>17</v>
      </c>
      <c r="M530" s="53">
        <v>3131.6370000000002</v>
      </c>
      <c r="N530" s="64" t="str">
        <f>+IF(Tabla1[[#This Row],[F PMPI]]="SÍ","No","Sí")</f>
        <v>Sí</v>
      </c>
      <c r="O530" s="65">
        <f>+Tabla1[[#This Row],[PVL]]*1.055</f>
        <v>3303.877035</v>
      </c>
      <c r="P530" s="65">
        <f>+Tabla1[[#This Row],[PVL]]*1.43</f>
        <v>4478.2409100000004</v>
      </c>
      <c r="Q530" s="66" t="str">
        <f>+HYPERLINK(Tabla1[[#This Row],[PAG]])</f>
        <v>https://todomusica.com.ar/productos-sin-categorias-de-netsuite/3165-pwep1.html</v>
      </c>
      <c r="R530" s="67"/>
      <c r="S530" s="68"/>
      <c r="T530" s="69"/>
      <c r="U530" s="69"/>
      <c r="V530" s="69"/>
      <c r="W530" s="69"/>
      <c r="X530" s="69"/>
      <c r="Y530" s="35"/>
      <c r="Z530" s="35" t="s">
        <v>24618</v>
      </c>
      <c r="AA530" s="36">
        <v>1</v>
      </c>
      <c r="AB530" s="35" t="s">
        <v>27</v>
      </c>
      <c r="AC530" s="35" t="str">
        <f>+IF(Tabla1[[#This Row],[STK]]="no","Sin STK", "STK disponible")</f>
        <v>Sin STK</v>
      </c>
      <c r="AD530" s="35">
        <f>+I530*J530</f>
        <v>0</v>
      </c>
      <c r="AE530" s="35">
        <f>+I530*K530</f>
        <v>0</v>
      </c>
      <c r="AF530" s="36">
        <f>IF(Tabla1[[#This Row],[ref pack]]=1,Tabla1[[#This Row],[Pedido]],LCM(Tabla1[[#This Row],[MC VIEJO]],Tabla1[[#This Row],[Pedido]]))</f>
        <v>1</v>
      </c>
      <c r="AG530" s="36">
        <f>+VLOOKUP(Tabla1[[#This Row],[Artículo]],'.'!$B$2:$D$11481,3,)</f>
        <v>1</v>
      </c>
      <c r="AH530" s="37" t="str">
        <f>+IFERROR(SEARCH("pack",Tabla1[[#This Row],[PACK]]),"")</f>
        <v/>
      </c>
    </row>
    <row r="531" spans="1:34" ht="24" customHeight="1" x14ac:dyDescent="0.2">
      <c r="A531" s="50" t="s">
        <v>953</v>
      </c>
      <c r="B531" s="60" t="s">
        <v>1100</v>
      </c>
      <c r="C531" s="61" t="s">
        <v>1101</v>
      </c>
      <c r="D531" s="52" t="s">
        <v>27</v>
      </c>
      <c r="E531" s="53">
        <v>6054.35</v>
      </c>
      <c r="F531" s="23" t="str">
        <f>+IFERROR(VLOOKUP(Tabla1[[#This Row],[Artículo]],'..'!$B$2:$D$569000,3,),"")</f>
        <v/>
      </c>
      <c r="G531" s="24" t="str">
        <f>IF(H531=AF531,"", "Error MC")</f>
        <v>Error MC</v>
      </c>
      <c r="H531" s="62"/>
      <c r="I531" s="54">
        <f>+Tabla1[[#This Row],[MC]]*Tabla1[[#This Row],[Pedido]]*Tabla1[[#This Row],[PVC ]]</f>
        <v>0</v>
      </c>
      <c r="J531" s="26">
        <v>0.21</v>
      </c>
      <c r="K531" s="63"/>
      <c r="L531" s="28" t="s">
        <v>17</v>
      </c>
      <c r="M531" s="53">
        <v>10622.36</v>
      </c>
      <c r="N531" s="64" t="str">
        <f>+IF(Tabla1[[#This Row],[F PMPI]]="SÍ","No","Sí")</f>
        <v>Sí</v>
      </c>
      <c r="O531" s="65">
        <f>+Tabla1[[#This Row],[PVL]]*1.055</f>
        <v>11206.5898</v>
      </c>
      <c r="P531" s="65">
        <f>+Tabla1[[#This Row],[PVL]]*1.43</f>
        <v>15189.9748</v>
      </c>
      <c r="Q531" s="66" t="str">
        <f>+HYPERLINK(Tabla1[[#This Row],[PAG]])</f>
        <v>https://todomusica.com.ar/productos-sin-categorias-de-netsuite/2109-pwep102.html</v>
      </c>
      <c r="R531" s="67"/>
      <c r="S531" s="68"/>
      <c r="T531" s="69"/>
      <c r="U531" s="69"/>
      <c r="V531" s="69"/>
      <c r="W531" s="69"/>
      <c r="X531" s="69"/>
      <c r="Y531" s="35"/>
      <c r="Z531" s="35" t="s">
        <v>24619</v>
      </c>
      <c r="AA531" s="36">
        <v>1</v>
      </c>
      <c r="AB531" s="35" t="s">
        <v>27</v>
      </c>
      <c r="AC531" s="35" t="str">
        <f>+IF(Tabla1[[#This Row],[STK]]="no","Sin STK", "STK disponible")</f>
        <v>Sin STK</v>
      </c>
      <c r="AD531" s="35">
        <f>+I531*J531</f>
        <v>0</v>
      </c>
      <c r="AE531" s="35">
        <f>+I531*K531</f>
        <v>0</v>
      </c>
      <c r="AF531" s="36">
        <f>IF(Tabla1[[#This Row],[ref pack]]=1,Tabla1[[#This Row],[Pedido]],LCM(Tabla1[[#This Row],[MC VIEJO]],Tabla1[[#This Row],[Pedido]]))</f>
        <v>1</v>
      </c>
      <c r="AG531" s="36">
        <f>+VLOOKUP(Tabla1[[#This Row],[Artículo]],'.'!$B$2:$D$11481,3,)</f>
        <v>1</v>
      </c>
      <c r="AH531" s="37" t="str">
        <f>+IFERROR(SEARCH("pack",Tabla1[[#This Row],[PACK]]),"")</f>
        <v/>
      </c>
    </row>
    <row r="532" spans="1:34" ht="24" customHeight="1" x14ac:dyDescent="0.2">
      <c r="A532" s="50" t="s">
        <v>953</v>
      </c>
      <c r="B532" s="60" t="s">
        <v>1102</v>
      </c>
      <c r="C532" s="61" t="s">
        <v>1103</v>
      </c>
      <c r="D532" s="52" t="s">
        <v>27</v>
      </c>
      <c r="E532" s="53">
        <v>6054.35</v>
      </c>
      <c r="F532" s="23" t="str">
        <f>+IFERROR(VLOOKUP(Tabla1[[#This Row],[Artículo]],'..'!$B$2:$D$569000,3,),"")</f>
        <v/>
      </c>
      <c r="G532" s="24" t="str">
        <f>IF(H532=AF532,"", "Error MC")</f>
        <v>Error MC</v>
      </c>
      <c r="H532" s="62"/>
      <c r="I532" s="54">
        <f>+Tabla1[[#This Row],[MC]]*Tabla1[[#This Row],[Pedido]]*Tabla1[[#This Row],[PVC ]]</f>
        <v>0</v>
      </c>
      <c r="J532" s="26">
        <v>0.21</v>
      </c>
      <c r="K532" s="63"/>
      <c r="L532" s="28" t="s">
        <v>17</v>
      </c>
      <c r="M532" s="53">
        <v>10622.36</v>
      </c>
      <c r="N532" s="64" t="str">
        <f>+IF(Tabla1[[#This Row],[F PMPI]]="SÍ","No","Sí")</f>
        <v>Sí</v>
      </c>
      <c r="O532" s="65">
        <f>+Tabla1[[#This Row],[PVL]]*1.055</f>
        <v>11206.5898</v>
      </c>
      <c r="P532" s="65">
        <f>+Tabla1[[#This Row],[PVL]]*1.43</f>
        <v>15189.9748</v>
      </c>
      <c r="Q532" s="66" t="str">
        <f>+HYPERLINK(Tabla1[[#This Row],[PAG]])</f>
        <v>https://todomusica.com.ar/productos-sin-categorias-de-netsuite/1700-pwep202.html</v>
      </c>
      <c r="R532" s="67"/>
      <c r="S532" s="68"/>
      <c r="T532" s="69"/>
      <c r="U532" s="69"/>
      <c r="V532" s="69"/>
      <c r="W532" s="69"/>
      <c r="X532" s="69"/>
      <c r="Y532" s="35"/>
      <c r="Z532" s="35" t="s">
        <v>24620</v>
      </c>
      <c r="AA532" s="36">
        <v>1</v>
      </c>
      <c r="AB532" s="35" t="s">
        <v>27</v>
      </c>
      <c r="AC532" s="35" t="str">
        <f>+IF(Tabla1[[#This Row],[STK]]="no","Sin STK", "STK disponible")</f>
        <v>Sin STK</v>
      </c>
      <c r="AD532" s="35">
        <f>+I532*J532</f>
        <v>0</v>
      </c>
      <c r="AE532" s="35">
        <f>+I532*K532</f>
        <v>0</v>
      </c>
      <c r="AF532" s="36">
        <f>IF(Tabla1[[#This Row],[ref pack]]=1,Tabla1[[#This Row],[Pedido]],LCM(Tabla1[[#This Row],[MC VIEJO]],Tabla1[[#This Row],[Pedido]]))</f>
        <v>1</v>
      </c>
      <c r="AG532" s="36">
        <f>+VLOOKUP(Tabla1[[#This Row],[Artículo]],'.'!$B$2:$D$11481,3,)</f>
        <v>1</v>
      </c>
      <c r="AH532" s="37" t="str">
        <f>+IFERROR(SEARCH("pack",Tabla1[[#This Row],[PACK]]),"")</f>
        <v/>
      </c>
    </row>
    <row r="533" spans="1:34" ht="24" customHeight="1" x14ac:dyDescent="0.2">
      <c r="A533" s="50" t="s">
        <v>953</v>
      </c>
      <c r="B533" s="60" t="s">
        <v>1104</v>
      </c>
      <c r="C533" s="61" t="s">
        <v>1105</v>
      </c>
      <c r="D533" s="52" t="s">
        <v>27</v>
      </c>
      <c r="E533" s="53">
        <v>5194.18</v>
      </c>
      <c r="F533" s="23" t="str">
        <f>+IFERROR(VLOOKUP(Tabla1[[#This Row],[Artículo]],'..'!$B$2:$D$569000,3,),"")</f>
        <v/>
      </c>
      <c r="G533" s="24" t="str">
        <f>IF(H533=AF533,"", "Error MC")</f>
        <v>Error MC</v>
      </c>
      <c r="H533" s="62"/>
      <c r="I533" s="54">
        <f>+Tabla1[[#This Row],[MC]]*Tabla1[[#This Row],[Pedido]]*Tabla1[[#This Row],[PVC ]]</f>
        <v>0</v>
      </c>
      <c r="J533" s="26">
        <v>0.21</v>
      </c>
      <c r="K533" s="63"/>
      <c r="L533" s="28" t="s">
        <v>17</v>
      </c>
      <c r="M533" s="53">
        <v>9113.1880000000001</v>
      </c>
      <c r="N533" s="64" t="str">
        <f>+IF(Tabla1[[#This Row],[F PMPI]]="SÍ","No","Sí")</f>
        <v>Sí</v>
      </c>
      <c r="O533" s="65">
        <f>+Tabla1[[#This Row],[PVL]]*1.055</f>
        <v>9614.4133399999992</v>
      </c>
      <c r="P533" s="65">
        <f>+Tabla1[[#This Row],[PVL]]*1.43</f>
        <v>13031.858839999999</v>
      </c>
      <c r="Q533" s="66" t="str">
        <f>+HYPERLINK(Tabla1[[#This Row],[PAG]])</f>
        <v>https://todomusica.com.ar/productos-sin-categorias-de-netsuite/6687-pwep3.html</v>
      </c>
      <c r="R533" s="67"/>
      <c r="S533" s="68"/>
      <c r="T533" s="69"/>
      <c r="U533" s="69"/>
      <c r="V533" s="69"/>
      <c r="W533" s="69"/>
      <c r="X533" s="69"/>
      <c r="Y533" s="35"/>
      <c r="Z533" s="35" t="s">
        <v>24621</v>
      </c>
      <c r="AA533" s="36">
        <v>1</v>
      </c>
      <c r="AB533" s="35" t="s">
        <v>27</v>
      </c>
      <c r="AC533" s="35" t="str">
        <f>+IF(Tabla1[[#This Row],[STK]]="no","Sin STK", "STK disponible")</f>
        <v>Sin STK</v>
      </c>
      <c r="AD533" s="35">
        <f>+I533*J533</f>
        <v>0</v>
      </c>
      <c r="AE533" s="35">
        <f>+I533*K533</f>
        <v>0</v>
      </c>
      <c r="AF533" s="36">
        <f>IF(Tabla1[[#This Row],[ref pack]]=1,Tabla1[[#This Row],[Pedido]],LCM(Tabla1[[#This Row],[MC VIEJO]],Tabla1[[#This Row],[Pedido]]))</f>
        <v>1</v>
      </c>
      <c r="AG533" s="36">
        <f>+VLOOKUP(Tabla1[[#This Row],[Artículo]],'.'!$B$2:$D$11481,3,)</f>
        <v>1</v>
      </c>
      <c r="AH533" s="37" t="str">
        <f>+IFERROR(SEARCH("pack",Tabla1[[#This Row],[PACK]]),"")</f>
        <v/>
      </c>
    </row>
    <row r="534" spans="1:34" ht="24" customHeight="1" x14ac:dyDescent="0.2">
      <c r="A534" s="50" t="s">
        <v>953</v>
      </c>
      <c r="B534" s="60" t="s">
        <v>1106</v>
      </c>
      <c r="C534" s="61" t="s">
        <v>23411</v>
      </c>
      <c r="D534" s="52" t="s">
        <v>27</v>
      </c>
      <c r="E534" s="53">
        <v>8242.56</v>
      </c>
      <c r="F534" s="23" t="str">
        <f>+IFERROR(VLOOKUP(Tabla1[[#This Row],[Artículo]],'..'!$B$2:$D$569000,3,),"")</f>
        <v/>
      </c>
      <c r="G534" s="24" t="str">
        <f>IF(H534=AF534,"", "Error MC")</f>
        <v>Error MC</v>
      </c>
      <c r="H534" s="62"/>
      <c r="I534" s="54">
        <f>+Tabla1[[#This Row],[MC]]*Tabla1[[#This Row],[Pedido]]*Tabla1[[#This Row],[PVC ]]</f>
        <v>0</v>
      </c>
      <c r="J534" s="26">
        <v>0.105</v>
      </c>
      <c r="K534" s="63"/>
      <c r="L534" s="28" t="s">
        <v>17</v>
      </c>
      <c r="M534" s="53">
        <v>13206.64</v>
      </c>
      <c r="N534" s="64" t="str">
        <f>+IF(Tabla1[[#This Row],[F PMPI]]="SÍ","No","Sí")</f>
        <v>Sí</v>
      </c>
      <c r="O534" s="65">
        <f>+Tabla1[[#This Row],[PVL]]*1.055</f>
        <v>13933.005199999998</v>
      </c>
      <c r="P534" s="65">
        <f>+Tabla1[[#This Row],[PVL]]*1.43</f>
        <v>18885.495199999998</v>
      </c>
      <c r="Q534" s="66" t="str">
        <f>+HYPERLINK(Tabla1[[#This Row],[PAG]])</f>
        <v/>
      </c>
      <c r="R534" s="67"/>
      <c r="S534" s="68"/>
      <c r="T534" s="69"/>
      <c r="U534" s="69"/>
      <c r="V534" s="69"/>
      <c r="W534" s="69"/>
      <c r="X534" s="69"/>
      <c r="Y534" s="35"/>
      <c r="Z534" s="35" t="s">
        <v>65</v>
      </c>
      <c r="AA534" s="36">
        <v>1</v>
      </c>
      <c r="AB534" s="35" t="s">
        <v>27</v>
      </c>
      <c r="AC534" s="35" t="str">
        <f>+IF(Tabla1[[#This Row],[STK]]="no","Sin STK", "STK disponible")</f>
        <v>Sin STK</v>
      </c>
      <c r="AD534" s="35">
        <f>+I534*J534</f>
        <v>0</v>
      </c>
      <c r="AE534" s="35">
        <f>+I534*K534</f>
        <v>0</v>
      </c>
      <c r="AF534" s="36">
        <f>IF(Tabla1[[#This Row],[ref pack]]=1,Tabla1[[#This Row],[Pedido]],LCM(Tabla1[[#This Row],[MC VIEJO]],Tabla1[[#This Row],[Pedido]]))</f>
        <v>1</v>
      </c>
      <c r="AG534" s="36">
        <f>+VLOOKUP(Tabla1[[#This Row],[Artículo]],'.'!$B$2:$D$11481,3,)</f>
        <v>1</v>
      </c>
      <c r="AH534" s="37" t="str">
        <f>+IFERROR(SEARCH("pack",Tabla1[[#This Row],[PACK]]),"")</f>
        <v/>
      </c>
    </row>
    <row r="535" spans="1:34" ht="24" customHeight="1" x14ac:dyDescent="0.2">
      <c r="A535" s="50" t="s">
        <v>953</v>
      </c>
      <c r="B535" s="60" t="s">
        <v>1108</v>
      </c>
      <c r="C535" s="61" t="s">
        <v>23412</v>
      </c>
      <c r="D535" s="52" t="s">
        <v>9842</v>
      </c>
      <c r="E535" s="53">
        <v>9606.31</v>
      </c>
      <c r="F535" s="23" t="str">
        <f>+IFERROR(VLOOKUP(Tabla1[[#This Row],[Artículo]],'..'!$B$2:$D$569000,3,),"")</f>
        <v/>
      </c>
      <c r="G535" s="24" t="str">
        <f>IF(H535=AF535,"", "Error MC")</f>
        <v>Error MC</v>
      </c>
      <c r="H535" s="62"/>
      <c r="I535" s="54">
        <f>+Tabla1[[#This Row],[MC]]*Tabla1[[#This Row],[Pedido]]*Tabla1[[#This Row],[PVC ]]</f>
        <v>0</v>
      </c>
      <c r="J535" s="26">
        <v>0.105</v>
      </c>
      <c r="K535" s="63"/>
      <c r="L535" s="28" t="s">
        <v>17</v>
      </c>
      <c r="M535" s="53">
        <v>15391.710999999999</v>
      </c>
      <c r="N535" s="64" t="str">
        <f>+IF(Tabla1[[#This Row],[F PMPI]]="SÍ","No","Sí")</f>
        <v>Sí</v>
      </c>
      <c r="O535" s="65">
        <f>+Tabla1[[#This Row],[PVL]]*1.055</f>
        <v>16238.255104999998</v>
      </c>
      <c r="P535" s="65">
        <f>+Tabla1[[#This Row],[PVL]]*1.43</f>
        <v>22010.146729999997</v>
      </c>
      <c r="Q535" s="66" t="str">
        <f>+HYPERLINK(Tabla1[[#This Row],[PAG]])</f>
        <v/>
      </c>
      <c r="R535" s="67"/>
      <c r="S535" s="68"/>
      <c r="T535" s="69"/>
      <c r="U535" s="69"/>
      <c r="V535" s="69"/>
      <c r="W535" s="69"/>
      <c r="X535" s="69"/>
      <c r="Y535" s="35"/>
      <c r="Z535" s="35" t="s">
        <v>65</v>
      </c>
      <c r="AA535" s="36">
        <v>1</v>
      </c>
      <c r="AB535" s="35" t="s">
        <v>27</v>
      </c>
      <c r="AC535" s="35" t="str">
        <f>+IF(Tabla1[[#This Row],[STK]]="no","Sin STK", "STK disponible")</f>
        <v>STK disponible</v>
      </c>
      <c r="AD535" s="35">
        <f>+I535*J535</f>
        <v>0</v>
      </c>
      <c r="AE535" s="35">
        <f>+I535*K535</f>
        <v>0</v>
      </c>
      <c r="AF535" s="36">
        <f>IF(Tabla1[[#This Row],[ref pack]]=1,Tabla1[[#This Row],[Pedido]],LCM(Tabla1[[#This Row],[MC VIEJO]],Tabla1[[#This Row],[Pedido]]))</f>
        <v>1</v>
      </c>
      <c r="AG535" s="36">
        <f>+VLOOKUP(Tabla1[[#This Row],[Artículo]],'.'!$B$2:$D$11481,3,)</f>
        <v>1</v>
      </c>
      <c r="AH535" s="37" t="str">
        <f>+IFERROR(SEARCH("pack",Tabla1[[#This Row],[PACK]]),"")</f>
        <v/>
      </c>
    </row>
    <row r="536" spans="1:34" ht="24" customHeight="1" x14ac:dyDescent="0.2">
      <c r="A536" s="50" t="s">
        <v>953</v>
      </c>
      <c r="B536" s="60" t="s">
        <v>1110</v>
      </c>
      <c r="C536" s="61" t="s">
        <v>23413</v>
      </c>
      <c r="D536" s="52" t="s">
        <v>9842</v>
      </c>
      <c r="E536" s="53">
        <v>14940.86</v>
      </c>
      <c r="F536" s="23" t="str">
        <f>+IFERROR(VLOOKUP(Tabla1[[#This Row],[Artículo]],'..'!$B$2:$D$569000,3,),"")</f>
        <v/>
      </c>
      <c r="G536" s="24" t="str">
        <f>IF(H536=AF536,"", "Error MC")</f>
        <v>Error MC</v>
      </c>
      <c r="H536" s="62"/>
      <c r="I536" s="54">
        <f>+Tabla1[[#This Row],[MC]]*Tabla1[[#This Row],[Pedido]]*Tabla1[[#This Row],[PVC ]]</f>
        <v>0</v>
      </c>
      <c r="J536" s="26">
        <v>0.105</v>
      </c>
      <c r="K536" s="63"/>
      <c r="L536" s="28" t="s">
        <v>17</v>
      </c>
      <c r="M536" s="53">
        <v>23938.995999999999</v>
      </c>
      <c r="N536" s="64" t="str">
        <f>+IF(Tabla1[[#This Row],[F PMPI]]="SÍ","No","Sí")</f>
        <v>Sí</v>
      </c>
      <c r="O536" s="65">
        <f>+Tabla1[[#This Row],[PVL]]*1.055</f>
        <v>25255.640779999998</v>
      </c>
      <c r="P536" s="65">
        <f>+Tabla1[[#This Row],[PVL]]*1.43</f>
        <v>34232.764279999996</v>
      </c>
      <c r="Q536" s="66" t="str">
        <f>+HYPERLINK(Tabla1[[#This Row],[PAG]])</f>
        <v/>
      </c>
      <c r="R536" s="67"/>
      <c r="S536" s="68"/>
      <c r="T536" s="69"/>
      <c r="U536" s="69"/>
      <c r="V536" s="69"/>
      <c r="W536" s="69"/>
      <c r="X536" s="69"/>
      <c r="Y536" s="35"/>
      <c r="Z536" s="35" t="s">
        <v>65</v>
      </c>
      <c r="AA536" s="36">
        <v>1</v>
      </c>
      <c r="AB536" s="35" t="s">
        <v>27</v>
      </c>
      <c r="AC536" s="35" t="str">
        <f>+IF(Tabla1[[#This Row],[STK]]="no","Sin STK", "STK disponible")</f>
        <v>STK disponible</v>
      </c>
      <c r="AD536" s="35">
        <f>+I536*J536</f>
        <v>0</v>
      </c>
      <c r="AE536" s="35">
        <f>+I536*K536</f>
        <v>0</v>
      </c>
      <c r="AF536" s="36">
        <f>IF(Tabla1[[#This Row],[ref pack]]=1,Tabla1[[#This Row],[Pedido]],LCM(Tabla1[[#This Row],[MC VIEJO]],Tabla1[[#This Row],[Pedido]]))</f>
        <v>1</v>
      </c>
      <c r="AG536" s="36">
        <f>+VLOOKUP(Tabla1[[#This Row],[Artículo]],'.'!$B$2:$D$11481,3,)</f>
        <v>1</v>
      </c>
      <c r="AH536" s="37" t="str">
        <f>+IFERROR(SEARCH("pack",Tabla1[[#This Row],[PACK]]),"")</f>
        <v/>
      </c>
    </row>
    <row r="537" spans="1:34" ht="24" customHeight="1" x14ac:dyDescent="0.2">
      <c r="A537" s="50" t="s">
        <v>953</v>
      </c>
      <c r="B537" s="60" t="s">
        <v>1112</v>
      </c>
      <c r="C537" s="61" t="s">
        <v>23414</v>
      </c>
      <c r="D537" s="52" t="s">
        <v>9842</v>
      </c>
      <c r="E537" s="53">
        <v>14940.86</v>
      </c>
      <c r="F537" s="23" t="str">
        <f>+IFERROR(VLOOKUP(Tabla1[[#This Row],[Artículo]],'..'!$B$2:$D$569000,3,),"")</f>
        <v/>
      </c>
      <c r="G537" s="24" t="str">
        <f>IF(H537=AF537,"", "Error MC")</f>
        <v>Error MC</v>
      </c>
      <c r="H537" s="62"/>
      <c r="I537" s="54">
        <f>+Tabla1[[#This Row],[MC]]*Tabla1[[#This Row],[Pedido]]*Tabla1[[#This Row],[PVC ]]</f>
        <v>0</v>
      </c>
      <c r="J537" s="26">
        <v>0.105</v>
      </c>
      <c r="K537" s="63"/>
      <c r="L537" s="28" t="s">
        <v>17</v>
      </c>
      <c r="M537" s="53">
        <v>23938.995999999999</v>
      </c>
      <c r="N537" s="64" t="str">
        <f>+IF(Tabla1[[#This Row],[F PMPI]]="SÍ","No","Sí")</f>
        <v>Sí</v>
      </c>
      <c r="O537" s="65">
        <f>+Tabla1[[#This Row],[PVL]]*1.055</f>
        <v>25255.640779999998</v>
      </c>
      <c r="P537" s="65">
        <f>+Tabla1[[#This Row],[PVL]]*1.43</f>
        <v>34232.764279999996</v>
      </c>
      <c r="Q537" s="66" t="str">
        <f>+HYPERLINK(Tabla1[[#This Row],[PAG]])</f>
        <v/>
      </c>
      <c r="R537" s="67"/>
      <c r="S537" s="68"/>
      <c r="T537" s="69"/>
      <c r="U537" s="69"/>
      <c r="V537" s="69"/>
      <c r="W537" s="69"/>
      <c r="X537" s="69"/>
      <c r="Y537" s="35"/>
      <c r="Z537" s="35" t="s">
        <v>65</v>
      </c>
      <c r="AA537" s="36">
        <v>1</v>
      </c>
      <c r="AB537" s="35" t="s">
        <v>27</v>
      </c>
      <c r="AC537" s="35" t="str">
        <f>+IF(Tabla1[[#This Row],[STK]]="no","Sin STK", "STK disponible")</f>
        <v>STK disponible</v>
      </c>
      <c r="AD537" s="35">
        <f>+I537*J537</f>
        <v>0</v>
      </c>
      <c r="AE537" s="35">
        <f>+I537*K537</f>
        <v>0</v>
      </c>
      <c r="AF537" s="36">
        <f>IF(Tabla1[[#This Row],[ref pack]]=1,Tabla1[[#This Row],[Pedido]],LCM(Tabla1[[#This Row],[MC VIEJO]],Tabla1[[#This Row],[Pedido]]))</f>
        <v>1</v>
      </c>
      <c r="AG537" s="36">
        <f>+VLOOKUP(Tabla1[[#This Row],[Artículo]],'.'!$B$2:$D$11481,3,)</f>
        <v>1</v>
      </c>
      <c r="AH537" s="37" t="str">
        <f>+IFERROR(SEARCH("pack",Tabla1[[#This Row],[PACK]]),"")</f>
        <v/>
      </c>
    </row>
    <row r="538" spans="1:34" ht="24" customHeight="1" x14ac:dyDescent="0.2">
      <c r="A538" s="50" t="s">
        <v>953</v>
      </c>
      <c r="B538" s="60" t="s">
        <v>1114</v>
      </c>
      <c r="C538" s="61" t="s">
        <v>23415</v>
      </c>
      <c r="D538" s="52" t="s">
        <v>9841</v>
      </c>
      <c r="E538" s="53">
        <v>15382.08</v>
      </c>
      <c r="F538" s="23" t="str">
        <f>+IFERROR(VLOOKUP(Tabla1[[#This Row],[Artículo]],'..'!$B$2:$D$569000,3,),"")</f>
        <v/>
      </c>
      <c r="G538" s="24" t="str">
        <f>IF(H538=AF538,"", "Error MC")</f>
        <v>Error MC</v>
      </c>
      <c r="H538" s="62"/>
      <c r="I538" s="54">
        <f>+Tabla1[[#This Row],[MC]]*Tabla1[[#This Row],[Pedido]]*Tabla1[[#This Row],[PVC ]]</f>
        <v>0</v>
      </c>
      <c r="J538" s="26">
        <v>0.105</v>
      </c>
      <c r="K538" s="63"/>
      <c r="L538" s="28" t="s">
        <v>17</v>
      </c>
      <c r="M538" s="53">
        <v>24645.941999999999</v>
      </c>
      <c r="N538" s="64" t="str">
        <f>+IF(Tabla1[[#This Row],[F PMPI]]="SÍ","No","Sí")</f>
        <v>Sí</v>
      </c>
      <c r="O538" s="65">
        <f>+Tabla1[[#This Row],[PVL]]*1.055</f>
        <v>26001.468809999998</v>
      </c>
      <c r="P538" s="65">
        <f>+Tabla1[[#This Row],[PVL]]*1.43</f>
        <v>35243.697059999999</v>
      </c>
      <c r="Q538" s="66" t="str">
        <f>+HYPERLINK(Tabla1[[#This Row],[PAG]])</f>
        <v/>
      </c>
      <c r="R538" s="67"/>
      <c r="S538" s="68"/>
      <c r="T538" s="69"/>
      <c r="U538" s="69"/>
      <c r="V538" s="69"/>
      <c r="W538" s="69"/>
      <c r="X538" s="69"/>
      <c r="Y538" s="35"/>
      <c r="Z538" s="35" t="s">
        <v>65</v>
      </c>
      <c r="AA538" s="36">
        <v>1</v>
      </c>
      <c r="AB538" s="35" t="s">
        <v>27</v>
      </c>
      <c r="AC538" s="35" t="str">
        <f>+IF(Tabla1[[#This Row],[STK]]="no","Sin STK", "STK disponible")</f>
        <v>STK disponible</v>
      </c>
      <c r="AD538" s="35">
        <f>+I538*J538</f>
        <v>0</v>
      </c>
      <c r="AE538" s="35">
        <f>+I538*K538</f>
        <v>0</v>
      </c>
      <c r="AF538" s="36">
        <f>IF(Tabla1[[#This Row],[ref pack]]=1,Tabla1[[#This Row],[Pedido]],LCM(Tabla1[[#This Row],[MC VIEJO]],Tabla1[[#This Row],[Pedido]]))</f>
        <v>1</v>
      </c>
      <c r="AG538" s="36">
        <f>+VLOOKUP(Tabla1[[#This Row],[Artículo]],'.'!$B$2:$D$11481,3,)</f>
        <v>1</v>
      </c>
      <c r="AH538" s="37" t="str">
        <f>+IFERROR(SEARCH("pack",Tabla1[[#This Row],[PACK]]),"")</f>
        <v/>
      </c>
    </row>
    <row r="539" spans="1:34" ht="24" customHeight="1" x14ac:dyDescent="0.2">
      <c r="A539" s="50" t="s">
        <v>953</v>
      </c>
      <c r="B539" s="60" t="s">
        <v>1116</v>
      </c>
      <c r="C539" s="61" t="s">
        <v>23416</v>
      </c>
      <c r="D539" s="52" t="s">
        <v>9841</v>
      </c>
      <c r="E539" s="53">
        <v>15462.29</v>
      </c>
      <c r="F539" s="23" t="str">
        <f>+IFERROR(VLOOKUP(Tabla1[[#This Row],[Artículo]],'..'!$B$2:$D$569000,3,),"")</f>
        <v/>
      </c>
      <c r="G539" s="24" t="str">
        <f>IF(H539=AF539,"", "Error MC")</f>
        <v>Error MC</v>
      </c>
      <c r="H539" s="62"/>
      <c r="I539" s="54">
        <f>+Tabla1[[#This Row],[MC]]*Tabla1[[#This Row],[Pedido]]*Tabla1[[#This Row],[PVC ]]</f>
        <v>0</v>
      </c>
      <c r="J539" s="26">
        <v>0.105</v>
      </c>
      <c r="K539" s="63"/>
      <c r="L539" s="28" t="s">
        <v>17</v>
      </c>
      <c r="M539" s="53">
        <v>24774.454000000002</v>
      </c>
      <c r="N539" s="64" t="str">
        <f>+IF(Tabla1[[#This Row],[F PMPI]]="SÍ","No","Sí")</f>
        <v>Sí</v>
      </c>
      <c r="O539" s="65">
        <f>+Tabla1[[#This Row],[PVL]]*1.055</f>
        <v>26137.04897</v>
      </c>
      <c r="P539" s="65">
        <f>+Tabla1[[#This Row],[PVL]]*1.43</f>
        <v>35427.469219999999</v>
      </c>
      <c r="Q539" s="66" t="str">
        <f>+HYPERLINK(Tabla1[[#This Row],[PAG]])</f>
        <v/>
      </c>
      <c r="R539" s="67"/>
      <c r="S539" s="68"/>
      <c r="T539" s="69"/>
      <c r="U539" s="69"/>
      <c r="V539" s="69"/>
      <c r="W539" s="69"/>
      <c r="X539" s="69"/>
      <c r="Y539" s="35"/>
      <c r="Z539" s="35" t="s">
        <v>65</v>
      </c>
      <c r="AA539" s="36">
        <v>1</v>
      </c>
      <c r="AB539" s="35" t="s">
        <v>27</v>
      </c>
      <c r="AC539" s="35" t="str">
        <f>+IF(Tabla1[[#This Row],[STK]]="no","Sin STK", "STK disponible")</f>
        <v>STK disponible</v>
      </c>
      <c r="AD539" s="35">
        <f>+I539*J539</f>
        <v>0</v>
      </c>
      <c r="AE539" s="35">
        <f>+I539*K539</f>
        <v>0</v>
      </c>
      <c r="AF539" s="36">
        <f>IF(Tabla1[[#This Row],[ref pack]]=1,Tabla1[[#This Row],[Pedido]],LCM(Tabla1[[#This Row],[MC VIEJO]],Tabla1[[#This Row],[Pedido]]))</f>
        <v>1</v>
      </c>
      <c r="AG539" s="36">
        <f>+VLOOKUP(Tabla1[[#This Row],[Artículo]],'.'!$B$2:$D$11481,3,)</f>
        <v>1</v>
      </c>
      <c r="AH539" s="37" t="str">
        <f>+IFERROR(SEARCH("pack",Tabla1[[#This Row],[PACK]]),"")</f>
        <v/>
      </c>
    </row>
    <row r="540" spans="1:34" ht="24" customHeight="1" x14ac:dyDescent="0.2">
      <c r="A540" s="50" t="s">
        <v>953</v>
      </c>
      <c r="B540" s="60" t="s">
        <v>1118</v>
      </c>
      <c r="C540" s="61" t="s">
        <v>23417</v>
      </c>
      <c r="D540" s="52" t="s">
        <v>9841</v>
      </c>
      <c r="E540" s="53">
        <v>15923.59</v>
      </c>
      <c r="F540" s="23" t="str">
        <f>+IFERROR(VLOOKUP(Tabla1[[#This Row],[Artículo]],'..'!$B$2:$D$569000,3,),"")</f>
        <v/>
      </c>
      <c r="G540" s="24" t="str">
        <f>IF(H540=AF540,"", "Error MC")</f>
        <v>Error MC</v>
      </c>
      <c r="H540" s="62"/>
      <c r="I540" s="54">
        <f>+Tabla1[[#This Row],[MC]]*Tabla1[[#This Row],[Pedido]]*Tabla1[[#This Row],[PVC ]]</f>
        <v>0</v>
      </c>
      <c r="J540" s="26">
        <v>0.105</v>
      </c>
      <c r="K540" s="63"/>
      <c r="L540" s="28" t="s">
        <v>17</v>
      </c>
      <c r="M540" s="53">
        <v>25513.577000000001</v>
      </c>
      <c r="N540" s="64" t="str">
        <f>+IF(Tabla1[[#This Row],[F PMPI]]="SÍ","No","Sí")</f>
        <v>Sí</v>
      </c>
      <c r="O540" s="65">
        <f>+Tabla1[[#This Row],[PVL]]*1.055</f>
        <v>26916.823734999998</v>
      </c>
      <c r="P540" s="65">
        <f>+Tabla1[[#This Row],[PVL]]*1.43</f>
        <v>36484.415110000002</v>
      </c>
      <c r="Q540" s="66" t="str">
        <f>+HYPERLINK(Tabla1[[#This Row],[PAG]])</f>
        <v/>
      </c>
      <c r="R540" s="67"/>
      <c r="S540" s="68"/>
      <c r="T540" s="69"/>
      <c r="U540" s="69"/>
      <c r="V540" s="69"/>
      <c r="W540" s="69"/>
      <c r="X540" s="69"/>
      <c r="Y540" s="35"/>
      <c r="Z540" s="35" t="s">
        <v>65</v>
      </c>
      <c r="AA540" s="36">
        <v>1</v>
      </c>
      <c r="AB540" s="35" t="s">
        <v>27</v>
      </c>
      <c r="AC540" s="35" t="str">
        <f>+IF(Tabla1[[#This Row],[STK]]="no","Sin STK", "STK disponible")</f>
        <v>STK disponible</v>
      </c>
      <c r="AD540" s="35">
        <f>+I540*J540</f>
        <v>0</v>
      </c>
      <c r="AE540" s="35">
        <f>+I540*K540</f>
        <v>0</v>
      </c>
      <c r="AF540" s="36">
        <f>IF(Tabla1[[#This Row],[ref pack]]=1,Tabla1[[#This Row],[Pedido]],LCM(Tabla1[[#This Row],[MC VIEJO]],Tabla1[[#This Row],[Pedido]]))</f>
        <v>1</v>
      </c>
      <c r="AG540" s="36">
        <f>+VLOOKUP(Tabla1[[#This Row],[Artículo]],'.'!$B$2:$D$11481,3,)</f>
        <v>1</v>
      </c>
      <c r="AH540" s="37" t="str">
        <f>+IFERROR(SEARCH("pack",Tabla1[[#This Row],[PACK]]),"")</f>
        <v/>
      </c>
    </row>
    <row r="541" spans="1:34" ht="24" customHeight="1" x14ac:dyDescent="0.2">
      <c r="A541" s="50" t="s">
        <v>953</v>
      </c>
      <c r="B541" s="60" t="s">
        <v>1120</v>
      </c>
      <c r="C541" s="61" t="s">
        <v>1121</v>
      </c>
      <c r="D541" s="52" t="s">
        <v>27</v>
      </c>
      <c r="E541" s="53">
        <v>19443.310000000001</v>
      </c>
      <c r="F541" s="23" t="str">
        <f>+IFERROR(VLOOKUP(Tabla1[[#This Row],[Artículo]],'..'!$B$2:$D$569000,3,),"")</f>
        <v/>
      </c>
      <c r="G541" s="24" t="str">
        <f>IF(H541=AF541,"", "Error MC")</f>
        <v>Error MC</v>
      </c>
      <c r="H541" s="62"/>
      <c r="I541" s="54">
        <f>+Tabla1[[#This Row],[MC]]*Tabla1[[#This Row],[Pedido]]*Tabla1[[#This Row],[PVC ]]</f>
        <v>0</v>
      </c>
      <c r="J541" s="26">
        <v>0.21</v>
      </c>
      <c r="K541" s="63"/>
      <c r="L541" s="28" t="s">
        <v>17</v>
      </c>
      <c r="M541" s="53">
        <v>34113.288</v>
      </c>
      <c r="N541" s="64" t="str">
        <f>+IF(Tabla1[[#This Row],[F PMPI]]="SÍ","No","Sí")</f>
        <v>Sí</v>
      </c>
      <c r="O541" s="65">
        <f>+Tabla1[[#This Row],[PVL]]*1.055</f>
        <v>35989.518839999997</v>
      </c>
      <c r="P541" s="65">
        <f>+Tabla1[[#This Row],[PVL]]*1.43</f>
        <v>48782.001839999997</v>
      </c>
      <c r="Q541" s="66" t="str">
        <f>+HYPERLINK(Tabla1[[#This Row],[PAG]])</f>
        <v>https://todomusica.com.ar/cables-xlr/6158-pw-gmms-05.html</v>
      </c>
      <c r="R541" s="67"/>
      <c r="S541" s="68"/>
      <c r="T541" s="69"/>
      <c r="U541" s="69"/>
      <c r="V541" s="69"/>
      <c r="W541" s="69"/>
      <c r="X541" s="69"/>
      <c r="Y541" s="35"/>
      <c r="Z541" s="35" t="s">
        <v>24622</v>
      </c>
      <c r="AA541" s="36">
        <v>1</v>
      </c>
      <c r="AB541" s="35" t="s">
        <v>27</v>
      </c>
      <c r="AC541" s="35" t="str">
        <f>+IF(Tabla1[[#This Row],[STK]]="no","Sin STK", "STK disponible")</f>
        <v>Sin STK</v>
      </c>
      <c r="AD541" s="35">
        <f>+I541*J541</f>
        <v>0</v>
      </c>
      <c r="AE541" s="35">
        <f>+I541*K541</f>
        <v>0</v>
      </c>
      <c r="AF541" s="36">
        <f>IF(Tabla1[[#This Row],[ref pack]]=1,Tabla1[[#This Row],[Pedido]],LCM(Tabla1[[#This Row],[MC VIEJO]],Tabla1[[#This Row],[Pedido]]))</f>
        <v>1</v>
      </c>
      <c r="AG541" s="36">
        <f>+VLOOKUP(Tabla1[[#This Row],[Artículo]],'.'!$B$2:$D$11481,3,)</f>
        <v>1</v>
      </c>
      <c r="AH541" s="37" t="str">
        <f>+IFERROR(SEARCH("pack",Tabla1[[#This Row],[PACK]]),"")</f>
        <v/>
      </c>
    </row>
    <row r="542" spans="1:34" ht="24" customHeight="1" x14ac:dyDescent="0.2">
      <c r="A542" s="50" t="s">
        <v>953</v>
      </c>
      <c r="B542" s="60" t="s">
        <v>1122</v>
      </c>
      <c r="C542" s="61" t="s">
        <v>23418</v>
      </c>
      <c r="D542" s="52" t="s">
        <v>9842</v>
      </c>
      <c r="E542" s="53">
        <v>17608.13</v>
      </c>
      <c r="F542" s="23" t="str">
        <f>+IFERROR(VLOOKUP(Tabla1[[#This Row],[Artículo]],'..'!$B$2:$D$569000,3,),"")</f>
        <v/>
      </c>
      <c r="G542" s="24" t="str">
        <f>IF(H542=AF542,"", "Error MC")</f>
        <v>Error MC</v>
      </c>
      <c r="H542" s="62"/>
      <c r="I542" s="54">
        <f>+Tabla1[[#This Row],[MC]]*Tabla1[[#This Row],[Pedido]]*Tabla1[[#This Row],[PVC ]]</f>
        <v>0</v>
      </c>
      <c r="J542" s="26">
        <v>0.105</v>
      </c>
      <c r="K542" s="63"/>
      <c r="L542" s="28" t="s">
        <v>17</v>
      </c>
      <c r="M542" s="53">
        <v>28212.628000000001</v>
      </c>
      <c r="N542" s="64" t="str">
        <f>+IF(Tabla1[[#This Row],[F PMPI]]="SÍ","No","Sí")</f>
        <v>Sí</v>
      </c>
      <c r="O542" s="65">
        <f>+Tabla1[[#This Row],[PVL]]*1.055</f>
        <v>29764.322539999997</v>
      </c>
      <c r="P542" s="65">
        <f>+Tabla1[[#This Row],[PVL]]*1.43</f>
        <v>40344.058039999996</v>
      </c>
      <c r="Q542" s="66" t="str">
        <f>+HYPERLINK(Tabla1[[#This Row],[PAG]])</f>
        <v/>
      </c>
      <c r="R542" s="67"/>
      <c r="S542" s="68"/>
      <c r="T542" s="69"/>
      <c r="U542" s="69"/>
      <c r="V542" s="69"/>
      <c r="W542" s="69"/>
      <c r="X542" s="69"/>
      <c r="Y542" s="35"/>
      <c r="Z542" s="35" t="s">
        <v>65</v>
      </c>
      <c r="AA542" s="36">
        <v>1</v>
      </c>
      <c r="AB542" s="35" t="s">
        <v>27</v>
      </c>
      <c r="AC542" s="35" t="str">
        <f>+IF(Tabla1[[#This Row],[STK]]="no","Sin STK", "STK disponible")</f>
        <v>STK disponible</v>
      </c>
      <c r="AD542" s="35">
        <f>+I542*J542</f>
        <v>0</v>
      </c>
      <c r="AE542" s="35">
        <f>+I542*K542</f>
        <v>0</v>
      </c>
      <c r="AF542" s="36">
        <f>IF(Tabla1[[#This Row],[ref pack]]=1,Tabla1[[#This Row],[Pedido]],LCM(Tabla1[[#This Row],[MC VIEJO]],Tabla1[[#This Row],[Pedido]]))</f>
        <v>1</v>
      </c>
      <c r="AG542" s="36">
        <f>+VLOOKUP(Tabla1[[#This Row],[Artículo]],'.'!$B$2:$D$11481,3,)</f>
        <v>1</v>
      </c>
      <c r="AH542" s="37" t="str">
        <f>+IFERROR(SEARCH("pack",Tabla1[[#This Row],[PACK]]),"")</f>
        <v/>
      </c>
    </row>
    <row r="543" spans="1:34" ht="24" customHeight="1" x14ac:dyDescent="0.2">
      <c r="A543" s="50" t="s">
        <v>953</v>
      </c>
      <c r="B543" s="60" t="s">
        <v>1124</v>
      </c>
      <c r="C543" s="61" t="s">
        <v>23419</v>
      </c>
      <c r="D543" s="52" t="s">
        <v>27</v>
      </c>
      <c r="E543" s="53">
        <v>23444.11</v>
      </c>
      <c r="F543" s="23" t="str">
        <f>+IFERROR(VLOOKUP(Tabla1[[#This Row],[Artículo]],'..'!$B$2:$D$569000,3,),"")</f>
        <v/>
      </c>
      <c r="G543" s="24" t="str">
        <f>IF(H543=AF543,"", "Error MC")</f>
        <v>Error MC</v>
      </c>
      <c r="H543" s="62"/>
      <c r="I543" s="54">
        <f>+Tabla1[[#This Row],[MC]]*Tabla1[[#This Row],[Pedido]]*Tabla1[[#This Row],[PVC ]]</f>
        <v>0</v>
      </c>
      <c r="J543" s="26">
        <v>0.105</v>
      </c>
      <c r="K543" s="63"/>
      <c r="L543" s="28" t="s">
        <v>17</v>
      </c>
      <c r="M543" s="53">
        <v>37563.326000000001</v>
      </c>
      <c r="N543" s="64" t="str">
        <f>+IF(Tabla1[[#This Row],[F PMPI]]="SÍ","No","Sí")</f>
        <v>Sí</v>
      </c>
      <c r="O543" s="65">
        <f>+Tabla1[[#This Row],[PVL]]*1.055</f>
        <v>39629.308929999999</v>
      </c>
      <c r="P543" s="65">
        <f>+Tabla1[[#This Row],[PVL]]*1.43</f>
        <v>53715.55618</v>
      </c>
      <c r="Q543" s="66" t="str">
        <f>+HYPERLINK(Tabla1[[#This Row],[PAG]])</f>
        <v/>
      </c>
      <c r="R543" s="67"/>
      <c r="S543" s="68"/>
      <c r="T543" s="69"/>
      <c r="U543" s="69"/>
      <c r="V543" s="69"/>
      <c r="W543" s="69"/>
      <c r="X543" s="69"/>
      <c r="Y543" s="35"/>
      <c r="Z543" s="35" t="s">
        <v>65</v>
      </c>
      <c r="AA543" s="36">
        <v>1</v>
      </c>
      <c r="AB543" s="35" t="s">
        <v>27</v>
      </c>
      <c r="AC543" s="35" t="str">
        <f>+IF(Tabla1[[#This Row],[STK]]="no","Sin STK", "STK disponible")</f>
        <v>Sin STK</v>
      </c>
      <c r="AD543" s="35">
        <f>+I543*J543</f>
        <v>0</v>
      </c>
      <c r="AE543" s="35">
        <f>+I543*K543</f>
        <v>0</v>
      </c>
      <c r="AF543" s="36">
        <f>IF(Tabla1[[#This Row],[ref pack]]=1,Tabla1[[#This Row],[Pedido]],LCM(Tabla1[[#This Row],[MC VIEJO]],Tabla1[[#This Row],[Pedido]]))</f>
        <v>1</v>
      </c>
      <c r="AG543" s="36">
        <f>+VLOOKUP(Tabla1[[#This Row],[Artículo]],'.'!$B$2:$D$11481,3,)</f>
        <v>1</v>
      </c>
      <c r="AH543" s="37" t="str">
        <f>+IFERROR(SEARCH("pack",Tabla1[[#This Row],[PACK]]),"")</f>
        <v/>
      </c>
    </row>
    <row r="544" spans="1:34" ht="24" customHeight="1" x14ac:dyDescent="0.2">
      <c r="A544" s="50" t="s">
        <v>953</v>
      </c>
      <c r="B544" s="60" t="s">
        <v>1126</v>
      </c>
      <c r="C544" s="61" t="s">
        <v>1127</v>
      </c>
      <c r="D544" s="52" t="s">
        <v>27</v>
      </c>
      <c r="E544" s="53">
        <v>10625.93</v>
      </c>
      <c r="F544" s="23" t="str">
        <f>+IFERROR(VLOOKUP(Tabla1[[#This Row],[Artículo]],'..'!$B$2:$D$569000,3,),"")</f>
        <v/>
      </c>
      <c r="G544" s="24" t="str">
        <f>IF(H544=AF544,"", "Error MC")</f>
        <v>Error MC</v>
      </c>
      <c r="H544" s="62"/>
      <c r="I544" s="54">
        <f>+Tabla1[[#This Row],[MC]]*Tabla1[[#This Row],[Pedido]]*Tabla1[[#This Row],[PVC ]]</f>
        <v>0</v>
      </c>
      <c r="J544" s="26">
        <v>0.21</v>
      </c>
      <c r="K544" s="63"/>
      <c r="L544" s="28" t="s">
        <v>17</v>
      </c>
      <c r="M544" s="53">
        <v>18643.196</v>
      </c>
      <c r="N544" s="64" t="str">
        <f>+IF(Tabla1[[#This Row],[F PMPI]]="SÍ","No","Sí")</f>
        <v>Sí</v>
      </c>
      <c r="O544" s="65">
        <f>+Tabla1[[#This Row],[PVL]]*1.055</f>
        <v>19668.571779999998</v>
      </c>
      <c r="P544" s="65">
        <f>+Tabla1[[#This Row],[PVL]]*1.43</f>
        <v>26659.770279999997</v>
      </c>
      <c r="Q544" s="66" t="str">
        <f>+HYPERLINK(Tabla1[[#This Row],[PAG]])</f>
        <v>https://todomusica.com.ar/varios/3188-pwgs-dsm.html</v>
      </c>
      <c r="R544" s="67"/>
      <c r="S544" s="68"/>
      <c r="T544" s="69"/>
      <c r="U544" s="69"/>
      <c r="V544" s="69"/>
      <c r="W544" s="69"/>
      <c r="X544" s="69"/>
      <c r="Y544" s="35"/>
      <c r="Z544" s="35" t="s">
        <v>24623</v>
      </c>
      <c r="AA544" s="36">
        <v>1</v>
      </c>
      <c r="AB544" s="35" t="s">
        <v>27</v>
      </c>
      <c r="AC544" s="35" t="str">
        <f>+IF(Tabla1[[#This Row],[STK]]="no","Sin STK", "STK disponible")</f>
        <v>Sin STK</v>
      </c>
      <c r="AD544" s="35">
        <f>+I544*J544</f>
        <v>0</v>
      </c>
      <c r="AE544" s="35">
        <f>+I544*K544</f>
        <v>0</v>
      </c>
      <c r="AF544" s="36">
        <f>IF(Tabla1[[#This Row],[ref pack]]=1,Tabla1[[#This Row],[Pedido]],LCM(Tabla1[[#This Row],[MC VIEJO]],Tabla1[[#This Row],[Pedido]]))</f>
        <v>1</v>
      </c>
      <c r="AG544" s="36">
        <f>+VLOOKUP(Tabla1[[#This Row],[Artículo]],'.'!$B$2:$D$11481,3,)</f>
        <v>1</v>
      </c>
      <c r="AH544" s="37" t="str">
        <f>+IFERROR(SEARCH("pack",Tabla1[[#This Row],[PACK]]),"")</f>
        <v/>
      </c>
    </row>
    <row r="545" spans="1:34" ht="24" customHeight="1" x14ac:dyDescent="0.2">
      <c r="A545" s="50" t="s">
        <v>953</v>
      </c>
      <c r="B545" s="60" t="s">
        <v>1128</v>
      </c>
      <c r="C545" s="61" t="s">
        <v>1129</v>
      </c>
      <c r="D545" s="52" t="s">
        <v>27</v>
      </c>
      <c r="E545" s="53">
        <v>6337.31</v>
      </c>
      <c r="F545" s="23" t="str">
        <f>+IFERROR(VLOOKUP(Tabla1[[#This Row],[Artículo]],'..'!$B$2:$D$569000,3,),"")</f>
        <v/>
      </c>
      <c r="G545" s="24" t="str">
        <f>IF(H545=AF545,"", "Error MC")</f>
        <v>Error MC</v>
      </c>
      <c r="H545" s="62"/>
      <c r="I545" s="54">
        <f>+Tabla1[[#This Row],[MC]]*Tabla1[[#This Row],[Pedido]]*Tabla1[[#This Row],[PVC ]]</f>
        <v>0</v>
      </c>
      <c r="J545" s="26">
        <v>0.21</v>
      </c>
      <c r="K545" s="63"/>
      <c r="L545" s="28" t="s">
        <v>17</v>
      </c>
      <c r="M545" s="53">
        <v>11118.811</v>
      </c>
      <c r="N545" s="64" t="str">
        <f>+IF(Tabla1[[#This Row],[F PMPI]]="SÍ","No","Sí")</f>
        <v>No</v>
      </c>
      <c r="O545" s="65">
        <f>+Tabla1[[#This Row],[PVL]]*1.055</f>
        <v>11730.345604999999</v>
      </c>
      <c r="P545" s="65">
        <f>+Tabla1[[#This Row],[PVL]]*1.43</f>
        <v>15899.899729999999</v>
      </c>
      <c r="Q545" s="66" t="str">
        <f>+HYPERLINK(Tabla1[[#This Row],[PAG]])</f>
        <v>https://todomusica.com.ar/productos-sin-categorias-de-netsuite/3392-pwgs-sl.html</v>
      </c>
      <c r="R545" s="67"/>
      <c r="S545" s="68"/>
      <c r="T545" s="69"/>
      <c r="U545" s="69"/>
      <c r="V545" s="69"/>
      <c r="W545" s="69"/>
      <c r="X545" s="69"/>
      <c r="Y545" s="35"/>
      <c r="Z545" s="35" t="s">
        <v>24624</v>
      </c>
      <c r="AA545" s="36">
        <v>1</v>
      </c>
      <c r="AB545" s="35" t="s">
        <v>9849</v>
      </c>
      <c r="AC545" s="35" t="str">
        <f>+IF(Tabla1[[#This Row],[STK]]="no","Sin STK", "STK disponible")</f>
        <v>Sin STK</v>
      </c>
      <c r="AD545" s="35">
        <f>+I545*J545</f>
        <v>0</v>
      </c>
      <c r="AE545" s="35">
        <f>+I545*K545</f>
        <v>0</v>
      </c>
      <c r="AF545" s="36">
        <f>IF(Tabla1[[#This Row],[ref pack]]=1,Tabla1[[#This Row],[Pedido]],LCM(Tabla1[[#This Row],[MC VIEJO]],Tabla1[[#This Row],[Pedido]]))</f>
        <v>1</v>
      </c>
      <c r="AG545" s="36">
        <f>+VLOOKUP(Tabla1[[#This Row],[Artículo]],'.'!$B$2:$D$11481,3,)</f>
        <v>1</v>
      </c>
      <c r="AH545" s="37" t="str">
        <f>+IFERROR(SEARCH("pack",Tabla1[[#This Row],[PACK]]),"")</f>
        <v/>
      </c>
    </row>
    <row r="546" spans="1:34" ht="24" customHeight="1" x14ac:dyDescent="0.2">
      <c r="A546" s="50" t="s">
        <v>953</v>
      </c>
      <c r="B546" s="60" t="s">
        <v>1130</v>
      </c>
      <c r="C546" s="61" t="s">
        <v>1131</v>
      </c>
      <c r="D546" s="52" t="s">
        <v>27</v>
      </c>
      <c r="E546" s="53">
        <v>6337.31</v>
      </c>
      <c r="F546" s="23" t="str">
        <f>+IFERROR(VLOOKUP(Tabla1[[#This Row],[Artículo]],'..'!$B$2:$D$569000,3,),"")</f>
        <v/>
      </c>
      <c r="G546" s="24" t="str">
        <f>IF(H546=AF546,"", "Error MC")</f>
        <v>Error MC</v>
      </c>
      <c r="H546" s="62"/>
      <c r="I546" s="54">
        <f>+Tabla1[[#This Row],[MC]]*Tabla1[[#This Row],[Pedido]]*Tabla1[[#This Row],[PVC ]]</f>
        <v>0</v>
      </c>
      <c r="J546" s="26">
        <v>0.21</v>
      </c>
      <c r="K546" s="63"/>
      <c r="L546" s="28" t="s">
        <v>17</v>
      </c>
      <c r="M546" s="53">
        <v>11118.811</v>
      </c>
      <c r="N546" s="64" t="str">
        <f>+IF(Tabla1[[#This Row],[F PMPI]]="SÍ","No","Sí")</f>
        <v>Sí</v>
      </c>
      <c r="O546" s="65">
        <f>+Tabla1[[#This Row],[PVL]]*1.055</f>
        <v>11730.345604999999</v>
      </c>
      <c r="P546" s="65">
        <f>+Tabla1[[#This Row],[PVL]]*1.43</f>
        <v>15899.899729999999</v>
      </c>
      <c r="Q546" s="66" t="str">
        <f>+HYPERLINK(Tabla1[[#This Row],[PAG]])</f>
        <v>https://todomusica.com.ar/varios/1712-pwgs-sm.html</v>
      </c>
      <c r="R546" s="67"/>
      <c r="S546" s="68"/>
      <c r="T546" s="69"/>
      <c r="U546" s="69"/>
      <c r="V546" s="69"/>
      <c r="W546" s="69"/>
      <c r="X546" s="69"/>
      <c r="Y546" s="35"/>
      <c r="Z546" s="35" t="s">
        <v>24625</v>
      </c>
      <c r="AA546" s="36">
        <v>1</v>
      </c>
      <c r="AB546" s="35" t="s">
        <v>27</v>
      </c>
      <c r="AC546" s="35" t="str">
        <f>+IF(Tabla1[[#This Row],[STK]]="no","Sin STK", "STK disponible")</f>
        <v>Sin STK</v>
      </c>
      <c r="AD546" s="35">
        <f>+I546*J546</f>
        <v>0</v>
      </c>
      <c r="AE546" s="35">
        <f>+I546*K546</f>
        <v>0</v>
      </c>
      <c r="AF546" s="36">
        <f>IF(Tabla1[[#This Row],[ref pack]]=1,Tabla1[[#This Row],[Pedido]],LCM(Tabla1[[#This Row],[MC VIEJO]],Tabla1[[#This Row],[Pedido]]))</f>
        <v>1</v>
      </c>
      <c r="AG546" s="36">
        <f>+VLOOKUP(Tabla1[[#This Row],[Artículo]],'.'!$B$2:$D$11481,3,)</f>
        <v>1</v>
      </c>
      <c r="AH546" s="37" t="str">
        <f>+IFERROR(SEARCH("pack",Tabla1[[#This Row],[PACK]]),"")</f>
        <v/>
      </c>
    </row>
    <row r="547" spans="1:34" ht="24" customHeight="1" x14ac:dyDescent="0.2">
      <c r="A547" s="50" t="s">
        <v>953</v>
      </c>
      <c r="B547" s="60" t="s">
        <v>1132</v>
      </c>
      <c r="C547" s="61" t="s">
        <v>1133</v>
      </c>
      <c r="D547" s="52" t="s">
        <v>27</v>
      </c>
      <c r="E547" s="53">
        <v>6359.32</v>
      </c>
      <c r="F547" s="23" t="str">
        <f>+IFERROR(VLOOKUP(Tabla1[[#This Row],[Artículo]],'..'!$B$2:$D$569000,3,),"")</f>
        <v/>
      </c>
      <c r="G547" s="24" t="str">
        <f>IF(H547=AF547,"", "Error MC")</f>
        <v>Error MC</v>
      </c>
      <c r="H547" s="62"/>
      <c r="I547" s="54">
        <f>+Tabla1[[#This Row],[MC]]*Tabla1[[#This Row],[Pedido]]*Tabla1[[#This Row],[PVC ]]</f>
        <v>0</v>
      </c>
      <c r="J547" s="26">
        <v>0.21</v>
      </c>
      <c r="K547" s="63"/>
      <c r="L547" s="28" t="s">
        <v>17</v>
      </c>
      <c r="M547" s="53">
        <v>11157.422</v>
      </c>
      <c r="N547" s="64" t="str">
        <f>+IF(Tabla1[[#This Row],[F PMPI]]="SÍ","No","Sí")</f>
        <v>Sí</v>
      </c>
      <c r="O547" s="65">
        <f>+Tabla1[[#This Row],[PVL]]*1.055</f>
        <v>11771.08021</v>
      </c>
      <c r="P547" s="65">
        <f>+Tabla1[[#This Row],[PVL]]*1.43</f>
        <v>15955.11346</v>
      </c>
      <c r="Q547" s="66" t="str">
        <f>+HYPERLINK(Tabla1[[#This Row],[PAG]])</f>
        <v>https://todomusica.com.ar/productos-sin-categorias-de-netsuite/2208-pwgs-ss.html</v>
      </c>
      <c r="R547" s="67"/>
      <c r="S547" s="68"/>
      <c r="T547" s="69"/>
      <c r="U547" s="69"/>
      <c r="V547" s="69"/>
      <c r="W547" s="69"/>
      <c r="X547" s="69"/>
      <c r="Y547" s="35"/>
      <c r="Z547" s="35" t="s">
        <v>24626</v>
      </c>
      <c r="AA547" s="36">
        <v>1</v>
      </c>
      <c r="AB547" s="35" t="s">
        <v>27</v>
      </c>
      <c r="AC547" s="35" t="str">
        <f>+IF(Tabla1[[#This Row],[STK]]="no","Sin STK", "STK disponible")</f>
        <v>Sin STK</v>
      </c>
      <c r="AD547" s="35">
        <f>+I547*J547</f>
        <v>0</v>
      </c>
      <c r="AE547" s="35">
        <f>+I547*K547</f>
        <v>0</v>
      </c>
      <c r="AF547" s="36">
        <f>IF(Tabla1[[#This Row],[ref pack]]=1,Tabla1[[#This Row],[Pedido]],LCM(Tabla1[[#This Row],[MC VIEJO]],Tabla1[[#This Row],[Pedido]]))</f>
        <v>1</v>
      </c>
      <c r="AG547" s="36">
        <f>+VLOOKUP(Tabla1[[#This Row],[Artículo]],'.'!$B$2:$D$11481,3,)</f>
        <v>1</v>
      </c>
      <c r="AH547" s="37" t="str">
        <f>+IFERROR(SEARCH("pack",Tabla1[[#This Row],[PACK]]),"")</f>
        <v/>
      </c>
    </row>
    <row r="548" spans="1:34" ht="24" customHeight="1" x14ac:dyDescent="0.2">
      <c r="A548" s="50" t="s">
        <v>953</v>
      </c>
      <c r="B548" s="60" t="s">
        <v>1134</v>
      </c>
      <c r="C548" s="61" t="s">
        <v>1135</v>
      </c>
      <c r="D548" s="52" t="s">
        <v>27</v>
      </c>
      <c r="E548" s="53">
        <v>17608.13</v>
      </c>
      <c r="F548" s="23" t="str">
        <f>+IFERROR(VLOOKUP(Tabla1[[#This Row],[Artículo]],'..'!$B$2:$D$569000,3,),"")</f>
        <v/>
      </c>
      <c r="G548" s="24" t="str">
        <f>IF(H548=AF548,"", "Error MC")</f>
        <v>Error MC</v>
      </c>
      <c r="H548" s="62"/>
      <c r="I548" s="54">
        <f>+Tabla1[[#This Row],[MC]]*Tabla1[[#This Row],[Pedido]]*Tabla1[[#This Row],[PVC ]]</f>
        <v>0</v>
      </c>
      <c r="J548" s="26">
        <v>0.21</v>
      </c>
      <c r="K548" s="63"/>
      <c r="L548" s="28" t="s">
        <v>17</v>
      </c>
      <c r="M548" s="53">
        <v>30893.466</v>
      </c>
      <c r="N548" s="64" t="str">
        <f>+IF(Tabla1[[#This Row],[F PMPI]]="SÍ","No","Sí")</f>
        <v>Sí</v>
      </c>
      <c r="O548" s="65">
        <f>+Tabla1[[#This Row],[PVL]]*1.055</f>
        <v>32592.606629999998</v>
      </c>
      <c r="P548" s="65">
        <f>+Tabla1[[#This Row],[PVL]]*1.43</f>
        <v>44177.65638</v>
      </c>
      <c r="Q548" s="66" t="str">
        <f>+HYPERLINK(Tabla1[[#This Row],[PAG]])</f>
        <v>https://todomusica.com.ar/productos-sin-categorias-de-netsuite/2274-pw-g-10.html</v>
      </c>
      <c r="R548" s="67"/>
      <c r="S548" s="68"/>
      <c r="T548" s="69"/>
      <c r="U548" s="69"/>
      <c r="V548" s="69"/>
      <c r="W548" s="69"/>
      <c r="X548" s="69"/>
      <c r="Y548" s="35"/>
      <c r="Z548" s="35" t="s">
        <v>24627</v>
      </c>
      <c r="AA548" s="36">
        <v>1</v>
      </c>
      <c r="AB548" s="35" t="s">
        <v>27</v>
      </c>
      <c r="AC548" s="35" t="str">
        <f>+IF(Tabla1[[#This Row],[STK]]="no","Sin STK", "STK disponible")</f>
        <v>Sin STK</v>
      </c>
      <c r="AD548" s="35">
        <f>+I548*J548</f>
        <v>0</v>
      </c>
      <c r="AE548" s="35">
        <f>+I548*K548</f>
        <v>0</v>
      </c>
      <c r="AF548" s="36">
        <f>IF(Tabla1[[#This Row],[ref pack]]=1,Tabla1[[#This Row],[Pedido]],LCM(Tabla1[[#This Row],[MC VIEJO]],Tabla1[[#This Row],[Pedido]]))</f>
        <v>1</v>
      </c>
      <c r="AG548" s="36">
        <f>+VLOOKUP(Tabla1[[#This Row],[Artículo]],'.'!$B$2:$D$11481,3,)</f>
        <v>1</v>
      </c>
      <c r="AH548" s="37" t="str">
        <f>+IFERROR(SEARCH("pack",Tabla1[[#This Row],[PACK]]),"")</f>
        <v/>
      </c>
    </row>
    <row r="549" spans="1:34" ht="24" customHeight="1" x14ac:dyDescent="0.2">
      <c r="A549" s="50" t="s">
        <v>953</v>
      </c>
      <c r="B549" s="60" t="s">
        <v>1136</v>
      </c>
      <c r="C549" s="61" t="s">
        <v>1137</v>
      </c>
      <c r="D549" s="52" t="s">
        <v>27</v>
      </c>
      <c r="E549" s="53">
        <v>20581.07</v>
      </c>
      <c r="F549" s="23" t="str">
        <f>+IFERROR(VLOOKUP(Tabla1[[#This Row],[Artículo]],'..'!$B$2:$D$569000,3,),"")</f>
        <v/>
      </c>
      <c r="G549" s="24" t="str">
        <f>IF(H549=AF549,"", "Error MC")</f>
        <v>Error MC</v>
      </c>
      <c r="H549" s="62"/>
      <c r="I549" s="54">
        <f>+Tabla1[[#This Row],[MC]]*Tabla1[[#This Row],[Pedido]]*Tabla1[[#This Row],[PVC ]]</f>
        <v>0</v>
      </c>
      <c r="J549" s="26">
        <v>0.21</v>
      </c>
      <c r="K549" s="63"/>
      <c r="L549" s="28" t="s">
        <v>17</v>
      </c>
      <c r="M549" s="53">
        <v>36109.485999999997</v>
      </c>
      <c r="N549" s="64" t="str">
        <f>+IF(Tabla1[[#This Row],[F PMPI]]="SÍ","No","Sí")</f>
        <v>Sí</v>
      </c>
      <c r="O549" s="65">
        <f>+Tabla1[[#This Row],[PVL]]*1.055</f>
        <v>38095.507729999998</v>
      </c>
      <c r="P549" s="65">
        <f>+Tabla1[[#This Row],[PVL]]*1.43</f>
        <v>51636.564979999996</v>
      </c>
      <c r="Q549" s="66" t="str">
        <f>+HYPERLINK(Tabla1[[#This Row],[PAG]])</f>
        <v>https://todomusica.com.ar/cables-plug/2709-pw-g-15.html</v>
      </c>
      <c r="R549" s="67"/>
      <c r="S549" s="68"/>
      <c r="T549" s="69"/>
      <c r="U549" s="69"/>
      <c r="V549" s="69"/>
      <c r="W549" s="69"/>
      <c r="X549" s="69"/>
      <c r="Y549" s="35"/>
      <c r="Z549" s="35" t="s">
        <v>24628</v>
      </c>
      <c r="AA549" s="36">
        <v>1</v>
      </c>
      <c r="AB549" s="35" t="s">
        <v>27</v>
      </c>
      <c r="AC549" s="35" t="str">
        <f>+IF(Tabla1[[#This Row],[STK]]="no","Sin STK", "STK disponible")</f>
        <v>Sin STK</v>
      </c>
      <c r="AD549" s="35">
        <f>+I549*J549</f>
        <v>0</v>
      </c>
      <c r="AE549" s="35">
        <f>+I549*K549</f>
        <v>0</v>
      </c>
      <c r="AF549" s="36">
        <f>IF(Tabla1[[#This Row],[ref pack]]=1,Tabla1[[#This Row],[Pedido]],LCM(Tabla1[[#This Row],[MC VIEJO]],Tabla1[[#This Row],[Pedido]]))</f>
        <v>1</v>
      </c>
      <c r="AG549" s="36">
        <f>+VLOOKUP(Tabla1[[#This Row],[Artículo]],'.'!$B$2:$D$11481,3,)</f>
        <v>1</v>
      </c>
      <c r="AH549" s="37" t="str">
        <f>+IFERROR(SEARCH("pack",Tabla1[[#This Row],[PACK]]),"")</f>
        <v/>
      </c>
    </row>
    <row r="550" spans="1:34" ht="24" customHeight="1" x14ac:dyDescent="0.2">
      <c r="A550" s="50" t="s">
        <v>953</v>
      </c>
      <c r="B550" s="60" t="s">
        <v>1138</v>
      </c>
      <c r="C550" s="61" t="s">
        <v>1139</v>
      </c>
      <c r="D550" s="52" t="s">
        <v>27</v>
      </c>
      <c r="E550" s="53">
        <v>23444.11</v>
      </c>
      <c r="F550" s="23" t="str">
        <f>+IFERROR(VLOOKUP(Tabla1[[#This Row],[Artículo]],'..'!$B$2:$D$569000,3,),"")</f>
        <v/>
      </c>
      <c r="G550" s="24" t="str">
        <f>IF(H550=AF550,"", "Error MC")</f>
        <v>Error MC</v>
      </c>
      <c r="H550" s="62"/>
      <c r="I550" s="54">
        <f>+Tabla1[[#This Row],[MC]]*Tabla1[[#This Row],[Pedido]]*Tabla1[[#This Row],[PVC ]]</f>
        <v>0</v>
      </c>
      <c r="J550" s="26">
        <v>0.21</v>
      </c>
      <c r="K550" s="63"/>
      <c r="L550" s="28" t="s">
        <v>17</v>
      </c>
      <c r="M550" s="53">
        <v>41132.692000000003</v>
      </c>
      <c r="N550" s="64" t="str">
        <f>+IF(Tabla1[[#This Row],[F PMPI]]="SÍ","No","Sí")</f>
        <v>Sí</v>
      </c>
      <c r="O550" s="65">
        <f>+Tabla1[[#This Row],[PVL]]*1.055</f>
        <v>43394.990060000004</v>
      </c>
      <c r="P550" s="65">
        <f>+Tabla1[[#This Row],[PVL]]*1.43</f>
        <v>58819.749560000004</v>
      </c>
      <c r="Q550" s="66" t="str">
        <f>+HYPERLINK(Tabla1[[#This Row],[PAG]])</f>
        <v>https://todomusica.com.ar/cables-plug/2163-pw-g-20.html</v>
      </c>
      <c r="R550" s="67"/>
      <c r="S550" s="68"/>
      <c r="T550" s="69"/>
      <c r="U550" s="69"/>
      <c r="V550" s="69"/>
      <c r="W550" s="69"/>
      <c r="X550" s="69"/>
      <c r="Y550" s="35"/>
      <c r="Z550" s="35" t="s">
        <v>24629</v>
      </c>
      <c r="AA550" s="36">
        <v>1</v>
      </c>
      <c r="AB550" s="35" t="s">
        <v>27</v>
      </c>
      <c r="AC550" s="35" t="str">
        <f>+IF(Tabla1[[#This Row],[STK]]="no","Sin STK", "STK disponible")</f>
        <v>Sin STK</v>
      </c>
      <c r="AD550" s="35">
        <f>+I550*J550</f>
        <v>0</v>
      </c>
      <c r="AE550" s="35">
        <f>+I550*K550</f>
        <v>0</v>
      </c>
      <c r="AF550" s="36">
        <f>IF(Tabla1[[#This Row],[ref pack]]=1,Tabla1[[#This Row],[Pedido]],LCM(Tabla1[[#This Row],[MC VIEJO]],Tabla1[[#This Row],[Pedido]]))</f>
        <v>1</v>
      </c>
      <c r="AG550" s="36">
        <f>+VLOOKUP(Tabla1[[#This Row],[Artículo]],'.'!$B$2:$D$11481,3,)</f>
        <v>1</v>
      </c>
      <c r="AH550" s="37" t="str">
        <f>+IFERROR(SEARCH("pack",Tabla1[[#This Row],[PACK]]),"")</f>
        <v/>
      </c>
    </row>
    <row r="551" spans="1:34" ht="24" customHeight="1" x14ac:dyDescent="0.2">
      <c r="A551" s="50" t="s">
        <v>953</v>
      </c>
      <c r="B551" s="60" t="s">
        <v>1140</v>
      </c>
      <c r="C551" s="61" t="s">
        <v>1141</v>
      </c>
      <c r="D551" s="52" t="s">
        <v>9842</v>
      </c>
      <c r="E551" s="53">
        <v>18016.71</v>
      </c>
      <c r="F551" s="23" t="str">
        <f>+IFERROR(VLOOKUP(Tabla1[[#This Row],[Artículo]],'..'!$B$2:$D$569000,3,),"")</f>
        <v/>
      </c>
      <c r="G551" s="24" t="str">
        <f>IF(H551=AF551,"", "Error MC")</f>
        <v>Error MC</v>
      </c>
      <c r="H551" s="62"/>
      <c r="I551" s="54">
        <f>+Tabla1[[#This Row],[MC]]*Tabla1[[#This Row],[Pedido]]*Tabla1[[#This Row],[PVC ]]</f>
        <v>0</v>
      </c>
      <c r="J551" s="26">
        <v>0.21</v>
      </c>
      <c r="K551" s="63"/>
      <c r="L551" s="28" t="s">
        <v>17</v>
      </c>
      <c r="M551" s="53">
        <v>31610.317999999999</v>
      </c>
      <c r="N551" s="64" t="str">
        <f>+IF(Tabla1[[#This Row],[F PMPI]]="SÍ","No","Sí")</f>
        <v>Sí</v>
      </c>
      <c r="O551" s="65">
        <f>+Tabla1[[#This Row],[PVL]]*1.055</f>
        <v>33348.885490000001</v>
      </c>
      <c r="P551" s="65">
        <f>+Tabla1[[#This Row],[PVL]]*1.43</f>
        <v>45202.754739999997</v>
      </c>
      <c r="Q551" s="66" t="str">
        <f>+HYPERLINK(Tabla1[[#This Row],[PAG]])</f>
        <v>https://todomusica.com.ar/varios/4239-404.html</v>
      </c>
      <c r="R551" s="67"/>
      <c r="S551" s="68"/>
      <c r="T551" s="69"/>
      <c r="U551" s="69"/>
      <c r="V551" s="69"/>
      <c r="W551" s="69"/>
      <c r="X551" s="69"/>
      <c r="Y551" s="35"/>
      <c r="Z551" s="35" t="s">
        <v>24630</v>
      </c>
      <c r="AA551" s="36">
        <v>1</v>
      </c>
      <c r="AB551" s="35" t="s">
        <v>27</v>
      </c>
      <c r="AC551" s="35" t="str">
        <f>+IF(Tabla1[[#This Row],[STK]]="no","Sin STK", "STK disponible")</f>
        <v>STK disponible</v>
      </c>
      <c r="AD551" s="35">
        <f>+I551*J551</f>
        <v>0</v>
      </c>
      <c r="AE551" s="35">
        <f>+I551*K551</f>
        <v>0</v>
      </c>
      <c r="AF551" s="36">
        <f>IF(Tabla1[[#This Row],[ref pack]]=1,Tabla1[[#This Row],[Pedido]],LCM(Tabla1[[#This Row],[MC VIEJO]],Tabla1[[#This Row],[Pedido]]))</f>
        <v>1</v>
      </c>
      <c r="AG551" s="36">
        <f>+VLOOKUP(Tabla1[[#This Row],[Artículo]],'.'!$B$2:$D$11481,3,)</f>
        <v>1</v>
      </c>
      <c r="AH551" s="37" t="str">
        <f>+IFERROR(SEARCH("pack",Tabla1[[#This Row],[PACK]]),"")</f>
        <v/>
      </c>
    </row>
    <row r="552" spans="1:34" ht="24" customHeight="1" x14ac:dyDescent="0.2">
      <c r="A552" s="50" t="s">
        <v>953</v>
      </c>
      <c r="B552" s="60" t="s">
        <v>1142</v>
      </c>
      <c r="C552" s="61" t="s">
        <v>1143</v>
      </c>
      <c r="D552" s="52" t="s">
        <v>27</v>
      </c>
      <c r="E552" s="53">
        <v>20034.77</v>
      </c>
      <c r="F552" s="23" t="str">
        <f>+IFERROR(VLOOKUP(Tabla1[[#This Row],[Artículo]],'..'!$B$2:$D$569000,3,),"")</f>
        <v/>
      </c>
      <c r="G552" s="24" t="str">
        <f>IF(H552=AF552,"", "Error MC")</f>
        <v>Error MC</v>
      </c>
      <c r="H552" s="62"/>
      <c r="I552" s="54">
        <f>+Tabla1[[#This Row],[MC]]*Tabla1[[#This Row],[Pedido]]*Tabla1[[#This Row],[PVC ]]</f>
        <v>0</v>
      </c>
      <c r="J552" s="26">
        <v>0.21</v>
      </c>
      <c r="K552" s="63"/>
      <c r="L552" s="28" t="s">
        <v>17</v>
      </c>
      <c r="M552" s="53">
        <v>35151.008000000002</v>
      </c>
      <c r="N552" s="64" t="str">
        <f>+IF(Tabla1[[#This Row],[F PMPI]]="SÍ","No","Sí")</f>
        <v>Sí</v>
      </c>
      <c r="O552" s="65">
        <f>+Tabla1[[#This Row],[PVL]]*1.055</f>
        <v>37084.313439999998</v>
      </c>
      <c r="P552" s="65">
        <f>+Tabla1[[#This Row],[PVL]]*1.43</f>
        <v>50265.941440000002</v>
      </c>
      <c r="Q552" s="66" t="str">
        <f>+HYPERLINK(Tabla1[[#This Row],[PAG]])</f>
        <v>https://todomusica.com.ar/cables-varios/6159-pw-ins-05.html</v>
      </c>
      <c r="R552" s="67"/>
      <c r="S552" s="68"/>
      <c r="T552" s="69"/>
      <c r="U552" s="69"/>
      <c r="V552" s="69"/>
      <c r="W552" s="69"/>
      <c r="X552" s="69"/>
      <c r="Y552" s="35"/>
      <c r="Z552" s="35" t="s">
        <v>24631</v>
      </c>
      <c r="AA552" s="36">
        <v>1</v>
      </c>
      <c r="AB552" s="35" t="s">
        <v>27</v>
      </c>
      <c r="AC552" s="35" t="str">
        <f>+IF(Tabla1[[#This Row],[STK]]="no","Sin STK", "STK disponible")</f>
        <v>Sin STK</v>
      </c>
      <c r="AD552" s="35">
        <f>+I552*J552</f>
        <v>0</v>
      </c>
      <c r="AE552" s="35">
        <f>+I552*K552</f>
        <v>0</v>
      </c>
      <c r="AF552" s="36">
        <f>IF(Tabla1[[#This Row],[ref pack]]=1,Tabla1[[#This Row],[Pedido]],LCM(Tabla1[[#This Row],[MC VIEJO]],Tabla1[[#This Row],[Pedido]]))</f>
        <v>1</v>
      </c>
      <c r="AG552" s="36">
        <f>+VLOOKUP(Tabla1[[#This Row],[Artículo]],'.'!$B$2:$D$11481,3,)</f>
        <v>1</v>
      </c>
      <c r="AH552" s="37" t="str">
        <f>+IFERROR(SEARCH("pack",Tabla1[[#This Row],[PACK]]),"")</f>
        <v/>
      </c>
    </row>
    <row r="553" spans="1:34" ht="24" customHeight="1" x14ac:dyDescent="0.2">
      <c r="A553" s="50" t="s">
        <v>953</v>
      </c>
      <c r="B553" s="60" t="s">
        <v>1144</v>
      </c>
      <c r="C553" s="61" t="s">
        <v>1145</v>
      </c>
      <c r="D553" s="52" t="s">
        <v>27</v>
      </c>
      <c r="E553" s="53">
        <v>31586.43</v>
      </c>
      <c r="F553" s="23" t="str">
        <f>+IFERROR(VLOOKUP(Tabla1[[#This Row],[Artículo]],'..'!$B$2:$D$569000,3,),"")</f>
        <v/>
      </c>
      <c r="G553" s="24" t="str">
        <f>IF(H553=AF553,"", "Error MC")</f>
        <v>Error MC</v>
      </c>
      <c r="H553" s="62"/>
      <c r="I553" s="54">
        <f>+Tabla1[[#This Row],[MC]]*Tabla1[[#This Row],[Pedido]]*Tabla1[[#This Row],[PVC ]]</f>
        <v>0</v>
      </c>
      <c r="J553" s="26">
        <v>0.21</v>
      </c>
      <c r="K553" s="63"/>
      <c r="L553" s="28" t="s">
        <v>17</v>
      </c>
      <c r="M553" s="53">
        <v>55418.387000000002</v>
      </c>
      <c r="N553" s="64" t="str">
        <f>+IF(Tabla1[[#This Row],[F PMPI]]="SÍ","No","Sí")</f>
        <v>Sí</v>
      </c>
      <c r="O553" s="65">
        <f>+Tabla1[[#This Row],[PVL]]*1.055</f>
        <v>58466.398284999996</v>
      </c>
      <c r="P553" s="65">
        <f>+Tabla1[[#This Row],[PVL]]*1.43</f>
        <v>79248.293409999998</v>
      </c>
      <c r="Q553" s="66" t="str">
        <f>+HYPERLINK(Tabla1[[#This Row],[PAG]])</f>
        <v>https://todomusica.com.ar/cables-varios/6160-pw-ins-20.html</v>
      </c>
      <c r="R553" s="67"/>
      <c r="S553" s="68"/>
      <c r="T553" s="69"/>
      <c r="U553" s="69"/>
      <c r="V553" s="69"/>
      <c r="W553" s="69"/>
      <c r="X553" s="69"/>
      <c r="Y553" s="35"/>
      <c r="Z553" s="35" t="s">
        <v>24632</v>
      </c>
      <c r="AA553" s="36">
        <v>1</v>
      </c>
      <c r="AB553" s="35" t="s">
        <v>27</v>
      </c>
      <c r="AC553" s="35" t="str">
        <f>+IF(Tabla1[[#This Row],[STK]]="no","Sin STK", "STK disponible")</f>
        <v>Sin STK</v>
      </c>
      <c r="AD553" s="35">
        <f>+I553*J553</f>
        <v>0</v>
      </c>
      <c r="AE553" s="35">
        <f>+I553*K553</f>
        <v>0</v>
      </c>
      <c r="AF553" s="36">
        <f>IF(Tabla1[[#This Row],[ref pack]]=1,Tabla1[[#This Row],[Pedido]],LCM(Tabla1[[#This Row],[MC VIEJO]],Tabla1[[#This Row],[Pedido]]))</f>
        <v>1</v>
      </c>
      <c r="AG553" s="36">
        <f>+VLOOKUP(Tabla1[[#This Row],[Artículo]],'.'!$B$2:$D$11481,3,)</f>
        <v>1</v>
      </c>
      <c r="AH553" s="37" t="str">
        <f>+IFERROR(SEARCH("pack",Tabla1[[#This Row],[PACK]]),"")</f>
        <v/>
      </c>
    </row>
    <row r="554" spans="1:34" ht="24" customHeight="1" x14ac:dyDescent="0.2">
      <c r="A554" s="50" t="s">
        <v>953</v>
      </c>
      <c r="B554" s="60" t="s">
        <v>1146</v>
      </c>
      <c r="C554" s="61" t="s">
        <v>1147</v>
      </c>
      <c r="D554" s="52" t="s">
        <v>27</v>
      </c>
      <c r="E554" s="53">
        <v>10036.6</v>
      </c>
      <c r="F554" s="23" t="str">
        <f>+IFERROR(VLOOKUP(Tabla1[[#This Row],[Artículo]],'..'!$B$2:$D$569000,3,),"")</f>
        <v/>
      </c>
      <c r="G554" s="24" t="str">
        <f>IF(H554=AF554,"", "Error MC")</f>
        <v>Error MC</v>
      </c>
      <c r="H554" s="62"/>
      <c r="I554" s="54">
        <f>+Tabla1[[#This Row],[MC]]*Tabla1[[#This Row],[Pedido]]*Tabla1[[#This Row],[PVC ]]</f>
        <v>0</v>
      </c>
      <c r="J554" s="26">
        <v>0.21</v>
      </c>
      <c r="K554" s="63"/>
      <c r="L554" s="28" t="s">
        <v>17</v>
      </c>
      <c r="M554" s="53">
        <v>17609.215</v>
      </c>
      <c r="N554" s="64" t="str">
        <f>+IF(Tabla1[[#This Row],[F PMPI]]="SÍ","No","Sí")</f>
        <v>Sí</v>
      </c>
      <c r="O554" s="65">
        <f>+Tabla1[[#This Row],[PVL]]*1.055</f>
        <v>18577.721825000001</v>
      </c>
      <c r="P554" s="65">
        <f>+Tabla1[[#This Row],[PVL]]*1.43</f>
        <v>25181.177449999999</v>
      </c>
      <c r="Q554" s="66" t="str">
        <f>+HYPERLINK(Tabla1[[#This Row],[PAG]])</f>
        <v>https://todomusica.com.ar/productos-sin-categorias-de-netsuite/6161-pw-mc-03.html</v>
      </c>
      <c r="R554" s="67"/>
      <c r="S554" s="68"/>
      <c r="T554" s="69"/>
      <c r="U554" s="69"/>
      <c r="V554" s="69"/>
      <c r="W554" s="69"/>
      <c r="X554" s="69"/>
      <c r="Y554" s="35"/>
      <c r="Z554" s="35" t="s">
        <v>24633</v>
      </c>
      <c r="AA554" s="36">
        <v>1</v>
      </c>
      <c r="AB554" s="35" t="s">
        <v>27</v>
      </c>
      <c r="AC554" s="35" t="str">
        <f>+IF(Tabla1[[#This Row],[STK]]="no","Sin STK", "STK disponible")</f>
        <v>Sin STK</v>
      </c>
      <c r="AD554" s="35">
        <f>+I554*J554</f>
        <v>0</v>
      </c>
      <c r="AE554" s="35">
        <f>+I554*K554</f>
        <v>0</v>
      </c>
      <c r="AF554" s="36">
        <f>IF(Tabla1[[#This Row],[ref pack]]=1,Tabla1[[#This Row],[Pedido]],LCM(Tabla1[[#This Row],[MC VIEJO]],Tabla1[[#This Row],[Pedido]]))</f>
        <v>1</v>
      </c>
      <c r="AG554" s="36">
        <f>+VLOOKUP(Tabla1[[#This Row],[Artículo]],'.'!$B$2:$D$11481,3,)</f>
        <v>1</v>
      </c>
      <c r="AH554" s="37" t="str">
        <f>+IFERROR(SEARCH("pack",Tabla1[[#This Row],[PACK]]),"")</f>
        <v/>
      </c>
    </row>
    <row r="555" spans="1:34" ht="24" customHeight="1" x14ac:dyDescent="0.2">
      <c r="A555" s="50" t="s">
        <v>953</v>
      </c>
      <c r="B555" s="60" t="s">
        <v>1148</v>
      </c>
      <c r="C555" s="61" t="s">
        <v>1149</v>
      </c>
      <c r="D555" s="52" t="s">
        <v>27</v>
      </c>
      <c r="E555" s="53">
        <v>13551.44</v>
      </c>
      <c r="F555" s="23" t="str">
        <f>+IFERROR(VLOOKUP(Tabla1[[#This Row],[Artículo]],'..'!$B$2:$D$569000,3,),"")</f>
        <v/>
      </c>
      <c r="G555" s="24" t="str">
        <f>IF(H555=AF555,"", "Error MC")</f>
        <v>Error MC</v>
      </c>
      <c r="H555" s="62"/>
      <c r="I555" s="54">
        <f>+Tabla1[[#This Row],[MC]]*Tabla1[[#This Row],[Pedido]]*Tabla1[[#This Row],[PVC ]]</f>
        <v>0</v>
      </c>
      <c r="J555" s="26">
        <v>0.21</v>
      </c>
      <c r="K555" s="63"/>
      <c r="L555" s="28" t="s">
        <v>17</v>
      </c>
      <c r="M555" s="53">
        <v>23776.004000000001</v>
      </c>
      <c r="N555" s="64" t="str">
        <f>+IF(Tabla1[[#This Row],[F PMPI]]="SÍ","No","Sí")</f>
        <v>No</v>
      </c>
      <c r="O555" s="65">
        <f>+Tabla1[[#This Row],[PVL]]*1.055</f>
        <v>25083.684219999999</v>
      </c>
      <c r="P555" s="65">
        <f>+Tabla1[[#This Row],[PVL]]*1.43</f>
        <v>33999.685720000001</v>
      </c>
      <c r="Q555" s="66" t="str">
        <f>+HYPERLINK(Tabla1[[#This Row],[PAG]])</f>
        <v>https://todomusica.com.ar/productos-sin-categorias-de-netsuite/6162-pw-md-05.html</v>
      </c>
      <c r="R555" s="67"/>
      <c r="S555" s="68"/>
      <c r="T555" s="69"/>
      <c r="U555" s="69"/>
      <c r="V555" s="69"/>
      <c r="W555" s="69"/>
      <c r="X555" s="69"/>
      <c r="Y555" s="35"/>
      <c r="Z555" s="35" t="s">
        <v>24634</v>
      </c>
      <c r="AA555" s="36">
        <v>1</v>
      </c>
      <c r="AB555" s="35" t="s">
        <v>9849</v>
      </c>
      <c r="AC555" s="35" t="str">
        <f>+IF(Tabla1[[#This Row],[STK]]="no","Sin STK", "STK disponible")</f>
        <v>Sin STK</v>
      </c>
      <c r="AD555" s="35">
        <f>+I555*J555</f>
        <v>0</v>
      </c>
      <c r="AE555" s="35">
        <f>+I555*K555</f>
        <v>0</v>
      </c>
      <c r="AF555" s="36">
        <f>IF(Tabla1[[#This Row],[ref pack]]=1,Tabla1[[#This Row],[Pedido]],LCM(Tabla1[[#This Row],[MC VIEJO]],Tabla1[[#This Row],[Pedido]]))</f>
        <v>1</v>
      </c>
      <c r="AG555" s="36">
        <f>+VLOOKUP(Tabla1[[#This Row],[Artículo]],'.'!$B$2:$D$11481,3,)</f>
        <v>1</v>
      </c>
      <c r="AH555" s="37" t="str">
        <f>+IFERROR(SEARCH("pack",Tabla1[[#This Row],[PACK]]),"")</f>
        <v/>
      </c>
    </row>
    <row r="556" spans="1:34" ht="24" customHeight="1" x14ac:dyDescent="0.2">
      <c r="A556" s="50" t="s">
        <v>953</v>
      </c>
      <c r="B556" s="60" t="s">
        <v>1150</v>
      </c>
      <c r="C556" s="61" t="s">
        <v>1151</v>
      </c>
      <c r="D556" s="52" t="s">
        <v>27</v>
      </c>
      <c r="E556" s="53">
        <v>15319</v>
      </c>
      <c r="F556" s="23" t="str">
        <f>+IFERROR(VLOOKUP(Tabla1[[#This Row],[Artículo]],'..'!$B$2:$D$569000,3,),"")</f>
        <v/>
      </c>
      <c r="G556" s="24" t="str">
        <f>IF(H556=AF556,"", "Error MC")</f>
        <v>Error MC</v>
      </c>
      <c r="H556" s="62"/>
      <c r="I556" s="54">
        <f>+Tabla1[[#This Row],[MC]]*Tabla1[[#This Row],[Pedido]]*Tabla1[[#This Row],[PVC ]]</f>
        <v>0</v>
      </c>
      <c r="J556" s="26">
        <v>0.21</v>
      </c>
      <c r="K556" s="63"/>
      <c r="L556" s="28" t="s">
        <v>17</v>
      </c>
      <c r="M556" s="53">
        <v>26877.186000000002</v>
      </c>
      <c r="N556" s="64" t="str">
        <f>+IF(Tabla1[[#This Row],[F PMPI]]="SÍ","No","Sí")</f>
        <v>No</v>
      </c>
      <c r="O556" s="65">
        <f>+Tabla1[[#This Row],[PVL]]*1.055</f>
        <v>28355.431229999998</v>
      </c>
      <c r="P556" s="65">
        <f>+Tabla1[[#This Row],[PVL]]*1.43</f>
        <v>38434.375979999997</v>
      </c>
      <c r="Q556" s="66" t="str">
        <f>+HYPERLINK(Tabla1[[#This Row],[PAG]])</f>
        <v>https://todomusica.com.ar/productos-sin-categorias-de-netsuite/6163-pw-md-10.html</v>
      </c>
      <c r="R556" s="67"/>
      <c r="S556" s="68"/>
      <c r="T556" s="69"/>
      <c r="U556" s="69"/>
      <c r="V556" s="69"/>
      <c r="W556" s="69"/>
      <c r="X556" s="69"/>
      <c r="Y556" s="35"/>
      <c r="Z556" s="35" t="s">
        <v>24635</v>
      </c>
      <c r="AA556" s="36">
        <v>1</v>
      </c>
      <c r="AB556" s="35" t="s">
        <v>9849</v>
      </c>
      <c r="AC556" s="35" t="str">
        <f>+IF(Tabla1[[#This Row],[STK]]="no","Sin STK", "STK disponible")</f>
        <v>Sin STK</v>
      </c>
      <c r="AD556" s="35">
        <f>+I556*J556</f>
        <v>0</v>
      </c>
      <c r="AE556" s="35">
        <f>+I556*K556</f>
        <v>0</v>
      </c>
      <c r="AF556" s="36">
        <f>IF(Tabla1[[#This Row],[ref pack]]=1,Tabla1[[#This Row],[Pedido]],LCM(Tabla1[[#This Row],[MC VIEJO]],Tabla1[[#This Row],[Pedido]]))</f>
        <v>1</v>
      </c>
      <c r="AG556" s="36">
        <f>+VLOOKUP(Tabla1[[#This Row],[Artículo]],'.'!$B$2:$D$11481,3,)</f>
        <v>1</v>
      </c>
      <c r="AH556" s="37" t="str">
        <f>+IFERROR(SEARCH("pack",Tabla1[[#This Row],[PACK]]),"")</f>
        <v/>
      </c>
    </row>
    <row r="557" spans="1:34" ht="24" customHeight="1" x14ac:dyDescent="0.2">
      <c r="A557" s="50" t="s">
        <v>953</v>
      </c>
      <c r="B557" s="60" t="s">
        <v>1152</v>
      </c>
      <c r="C557" s="61" t="s">
        <v>1153</v>
      </c>
      <c r="D557" s="52" t="s">
        <v>27</v>
      </c>
      <c r="E557" s="53">
        <v>19991.990000000002</v>
      </c>
      <c r="F557" s="23" t="str">
        <f>+IFERROR(VLOOKUP(Tabla1[[#This Row],[Artículo]],'..'!$B$2:$D$569000,3,),"")</f>
        <v/>
      </c>
      <c r="G557" s="24" t="str">
        <f>IF(H557=AF557,"", "Error MC")</f>
        <v>Error MC</v>
      </c>
      <c r="H557" s="62"/>
      <c r="I557" s="54">
        <f>+Tabla1[[#This Row],[MC]]*Tabla1[[#This Row],[Pedido]]*Tabla1[[#This Row],[PVC ]]</f>
        <v>0</v>
      </c>
      <c r="J557" s="26">
        <v>0.21</v>
      </c>
      <c r="K557" s="63"/>
      <c r="L557" s="28" t="s">
        <v>17</v>
      </c>
      <c r="M557" s="53">
        <v>35075.951999999997</v>
      </c>
      <c r="N557" s="64" t="str">
        <f>+IF(Tabla1[[#This Row],[F PMPI]]="SÍ","No","Sí")</f>
        <v>No</v>
      </c>
      <c r="O557" s="65">
        <f>+Tabla1[[#This Row],[PVL]]*1.055</f>
        <v>37005.129359999992</v>
      </c>
      <c r="P557" s="65">
        <f>+Tabla1[[#This Row],[PVL]]*1.43</f>
        <v>50158.611359999995</v>
      </c>
      <c r="Q557" s="66" t="str">
        <f>+HYPERLINK(Tabla1[[#This Row],[PAG]])</f>
        <v>https://todomusica.com.ar/cables-varios/4585-404.html</v>
      </c>
      <c r="R557" s="67"/>
      <c r="S557" s="68"/>
      <c r="T557" s="69"/>
      <c r="U557" s="69"/>
      <c r="V557" s="69"/>
      <c r="W557" s="69"/>
      <c r="X557" s="69"/>
      <c r="Y557" s="35"/>
      <c r="Z557" s="35" t="s">
        <v>24636</v>
      </c>
      <c r="AA557" s="36">
        <v>1</v>
      </c>
      <c r="AB557" s="35" t="s">
        <v>9849</v>
      </c>
      <c r="AC557" s="35" t="str">
        <f>+IF(Tabla1[[#This Row],[STK]]="no","Sin STK", "STK disponible")</f>
        <v>Sin STK</v>
      </c>
      <c r="AD557" s="35">
        <f>+I557*J557</f>
        <v>0</v>
      </c>
      <c r="AE557" s="35">
        <f>+I557*K557</f>
        <v>0</v>
      </c>
      <c r="AF557" s="36">
        <f>IF(Tabla1[[#This Row],[ref pack]]=1,Tabla1[[#This Row],[Pedido]],LCM(Tabla1[[#This Row],[MC VIEJO]],Tabla1[[#This Row],[Pedido]]))</f>
        <v>1</v>
      </c>
      <c r="AG557" s="36">
        <f>+VLOOKUP(Tabla1[[#This Row],[Artículo]],'.'!$B$2:$D$11481,3,)</f>
        <v>1</v>
      </c>
      <c r="AH557" s="37" t="str">
        <f>+IFERROR(SEARCH("pack",Tabla1[[#This Row],[PACK]]),"")</f>
        <v/>
      </c>
    </row>
    <row r="558" spans="1:34" ht="24" customHeight="1" x14ac:dyDescent="0.2">
      <c r="A558" s="50" t="s">
        <v>953</v>
      </c>
      <c r="B558" s="60" t="s">
        <v>1154</v>
      </c>
      <c r="C558" s="61" t="s">
        <v>1155</v>
      </c>
      <c r="D558" s="52" t="s">
        <v>27</v>
      </c>
      <c r="E558" s="53">
        <v>75847.509999999995</v>
      </c>
      <c r="F558" s="23" t="str">
        <f>+IFERROR(VLOOKUP(Tabla1[[#This Row],[Artículo]],'..'!$B$2:$D$569000,3,),"")</f>
        <v/>
      </c>
      <c r="G558" s="24" t="str">
        <f>IF(H558=AF558,"", "Error MC")</f>
        <v>Error MC</v>
      </c>
      <c r="H558" s="62"/>
      <c r="I558" s="54">
        <f>+Tabla1[[#This Row],[MC]]*Tabla1[[#This Row],[Pedido]]*Tabla1[[#This Row],[PVC ]]</f>
        <v>0</v>
      </c>
      <c r="J558" s="26">
        <v>0.21</v>
      </c>
      <c r="K558" s="63"/>
      <c r="L558" s="28" t="s">
        <v>17</v>
      </c>
      <c r="M558" s="53">
        <v>133074.45699999999</v>
      </c>
      <c r="N558" s="64" t="str">
        <f>+IF(Tabla1[[#This Row],[F PMPI]]="SÍ","No","Sí")</f>
        <v>Sí</v>
      </c>
      <c r="O558" s="65">
        <f>+Tabla1[[#This Row],[PVL]]*1.055</f>
        <v>140393.55213499998</v>
      </c>
      <c r="P558" s="65">
        <f>+Tabla1[[#This Row],[PVL]]*1.43</f>
        <v>190296.47350999998</v>
      </c>
      <c r="Q558" s="66" t="str">
        <f>+HYPERLINK(Tabla1[[#This Row],[PAG]])</f>
        <v>https://todomusica.com.ar/productos-sin-categorias-de-netsuite/8586-pw-mgpkit-10.html</v>
      </c>
      <c r="R558" s="67"/>
      <c r="S558" s="68"/>
      <c r="T558" s="69"/>
      <c r="U558" s="69"/>
      <c r="V558" s="69"/>
      <c r="W558" s="69"/>
      <c r="X558" s="69"/>
      <c r="Y558" s="35"/>
      <c r="Z558" s="35" t="s">
        <v>24637</v>
      </c>
      <c r="AA558" s="36">
        <v>1</v>
      </c>
      <c r="AB558" s="35" t="s">
        <v>27</v>
      </c>
      <c r="AC558" s="35" t="str">
        <f>+IF(Tabla1[[#This Row],[STK]]="no","Sin STK", "STK disponible")</f>
        <v>Sin STK</v>
      </c>
      <c r="AD558" s="35">
        <f>+I558*J558</f>
        <v>0</v>
      </c>
      <c r="AE558" s="35">
        <f>+I558*K558</f>
        <v>0</v>
      </c>
      <c r="AF558" s="36">
        <f>IF(Tabla1[[#This Row],[ref pack]]=1,Tabla1[[#This Row],[Pedido]],LCM(Tabla1[[#This Row],[MC VIEJO]],Tabla1[[#This Row],[Pedido]]))</f>
        <v>1</v>
      </c>
      <c r="AG558" s="36">
        <f>+VLOOKUP(Tabla1[[#This Row],[Artículo]],'.'!$B$2:$D$11481,3,)</f>
        <v>1</v>
      </c>
      <c r="AH558" s="37" t="str">
        <f>+IFERROR(SEARCH("pack",Tabla1[[#This Row],[PACK]]),"")</f>
        <v/>
      </c>
    </row>
    <row r="559" spans="1:34" ht="24" customHeight="1" x14ac:dyDescent="0.2">
      <c r="A559" s="50" t="s">
        <v>953</v>
      </c>
      <c r="B559" s="60" t="s">
        <v>1156</v>
      </c>
      <c r="C559" s="61" t="s">
        <v>1157</v>
      </c>
      <c r="D559" s="52" t="s">
        <v>27</v>
      </c>
      <c r="E559" s="53">
        <v>12616.93</v>
      </c>
      <c r="F559" s="23" t="str">
        <f>+IFERROR(VLOOKUP(Tabla1[[#This Row],[Artículo]],'..'!$B$2:$D$569000,3,),"")</f>
        <v/>
      </c>
      <c r="G559" s="24" t="str">
        <f>IF(H559=AF559,"", "Error MC")</f>
        <v>Error MC</v>
      </c>
      <c r="H559" s="62"/>
      <c r="I559" s="54">
        <f>+Tabla1[[#This Row],[MC]]*Tabla1[[#This Row],[Pedido]]*Tabla1[[#This Row],[PVC ]]</f>
        <v>0</v>
      </c>
      <c r="J559" s="26">
        <v>0.21</v>
      </c>
      <c r="K559" s="63"/>
      <c r="L559" s="28" t="s">
        <v>17</v>
      </c>
      <c r="M559" s="53">
        <v>22136.405999999999</v>
      </c>
      <c r="N559" s="64" t="str">
        <f>+IF(Tabla1[[#This Row],[F PMPI]]="SÍ","No","Sí")</f>
        <v>Sí</v>
      </c>
      <c r="O559" s="65">
        <f>+Tabla1[[#This Row],[PVL]]*1.055</f>
        <v>23353.908329999998</v>
      </c>
      <c r="P559" s="65">
        <f>+Tabla1[[#This Row],[PVL]]*1.43</f>
        <v>31655.060579999998</v>
      </c>
      <c r="Q559" s="66" t="str">
        <f>+HYPERLINK(Tabla1[[#This Row],[PAG]])</f>
        <v>https://todomusica.com.ar/productos-sin-categorias-de-netsuite/3541-pw-mp-05.html</v>
      </c>
      <c r="R559" s="67"/>
      <c r="S559" s="68"/>
      <c r="T559" s="69"/>
      <c r="U559" s="69"/>
      <c r="V559" s="69"/>
      <c r="W559" s="69"/>
      <c r="X559" s="69"/>
      <c r="Y559" s="35"/>
      <c r="Z559" s="35" t="s">
        <v>24638</v>
      </c>
      <c r="AA559" s="36">
        <v>1</v>
      </c>
      <c r="AB559" s="35" t="s">
        <v>27</v>
      </c>
      <c r="AC559" s="35" t="str">
        <f>+IF(Tabla1[[#This Row],[STK]]="no","Sin STK", "STK disponible")</f>
        <v>Sin STK</v>
      </c>
      <c r="AD559" s="35">
        <f>+I559*J559</f>
        <v>0</v>
      </c>
      <c r="AE559" s="35">
        <f>+I559*K559</f>
        <v>0</v>
      </c>
      <c r="AF559" s="36">
        <f>IF(Tabla1[[#This Row],[ref pack]]=1,Tabla1[[#This Row],[Pedido]],LCM(Tabla1[[#This Row],[MC VIEJO]],Tabla1[[#This Row],[Pedido]]))</f>
        <v>1</v>
      </c>
      <c r="AG559" s="36">
        <f>+VLOOKUP(Tabla1[[#This Row],[Artículo]],'.'!$B$2:$D$11481,3,)</f>
        <v>1</v>
      </c>
      <c r="AH559" s="37" t="str">
        <f>+IFERROR(SEARCH("pack",Tabla1[[#This Row],[PACK]]),"")</f>
        <v/>
      </c>
    </row>
    <row r="560" spans="1:34" ht="24" customHeight="1" x14ac:dyDescent="0.2">
      <c r="A560" s="50" t="s">
        <v>953</v>
      </c>
      <c r="B560" s="60" t="s">
        <v>1158</v>
      </c>
      <c r="C560" s="61" t="s">
        <v>1159</v>
      </c>
      <c r="D560" s="52" t="s">
        <v>27</v>
      </c>
      <c r="E560" s="53">
        <v>32324.28</v>
      </c>
      <c r="F560" s="23" t="str">
        <f>+IFERROR(VLOOKUP(Tabla1[[#This Row],[Artículo]],'..'!$B$2:$D$569000,3,),"")</f>
        <v/>
      </c>
      <c r="G560" s="24" t="str">
        <f>IF(H560=AF560,"", "Error MC")</f>
        <v>Error MC</v>
      </c>
      <c r="H560" s="62"/>
      <c r="I560" s="54">
        <f>+Tabla1[[#This Row],[MC]]*Tabla1[[#This Row],[Pedido]]*Tabla1[[#This Row],[PVC ]]</f>
        <v>0</v>
      </c>
      <c r="J560" s="26">
        <v>0.21</v>
      </c>
      <c r="K560" s="63"/>
      <c r="L560" s="28" t="s">
        <v>17</v>
      </c>
      <c r="M560" s="53">
        <v>56712.953999999998</v>
      </c>
      <c r="N560" s="64" t="str">
        <f>+IF(Tabla1[[#This Row],[F PMPI]]="SÍ","No","Sí")</f>
        <v>Sí</v>
      </c>
      <c r="O560" s="65">
        <f>+Tabla1[[#This Row],[PVL]]*1.055</f>
        <v>59832.166469999996</v>
      </c>
      <c r="P560" s="65">
        <f>+Tabla1[[#This Row],[PVL]]*1.43</f>
        <v>81099.524219999992</v>
      </c>
      <c r="Q560" s="66" t="str">
        <f>+HYPERLINK(Tabla1[[#This Row],[PAG]])</f>
        <v>https://todomusica.com.ar/cables-xlr/2773-pw-m-25.html</v>
      </c>
      <c r="R560" s="67"/>
      <c r="S560" s="68"/>
      <c r="T560" s="69"/>
      <c r="U560" s="69"/>
      <c r="V560" s="69"/>
      <c r="W560" s="69"/>
      <c r="X560" s="69"/>
      <c r="Y560" s="35"/>
      <c r="Z560" s="35" t="s">
        <v>24639</v>
      </c>
      <c r="AA560" s="36">
        <v>1</v>
      </c>
      <c r="AB560" s="35" t="s">
        <v>27</v>
      </c>
      <c r="AC560" s="35" t="str">
        <f>+IF(Tabla1[[#This Row],[STK]]="no","Sin STK", "STK disponible")</f>
        <v>Sin STK</v>
      </c>
      <c r="AD560" s="35">
        <f>+I560*J560</f>
        <v>0</v>
      </c>
      <c r="AE560" s="35">
        <f>+I560*K560</f>
        <v>0</v>
      </c>
      <c r="AF560" s="36">
        <f>IF(Tabla1[[#This Row],[ref pack]]=1,Tabla1[[#This Row],[Pedido]],LCM(Tabla1[[#This Row],[MC VIEJO]],Tabla1[[#This Row],[Pedido]]))</f>
        <v>1</v>
      </c>
      <c r="AG560" s="36">
        <f>+VLOOKUP(Tabla1[[#This Row],[Artículo]],'.'!$B$2:$D$11481,3,)</f>
        <v>1</v>
      </c>
      <c r="AH560" s="37" t="str">
        <f>+IFERROR(SEARCH("pack",Tabla1[[#This Row],[PACK]]),"")</f>
        <v/>
      </c>
    </row>
    <row r="561" spans="1:34" ht="24" customHeight="1" x14ac:dyDescent="0.2">
      <c r="A561" s="50" t="s">
        <v>953</v>
      </c>
      <c r="B561" s="60" t="s">
        <v>1160</v>
      </c>
      <c r="C561" s="61" t="s">
        <v>1161</v>
      </c>
      <c r="D561" s="52" t="s">
        <v>27</v>
      </c>
      <c r="E561" s="53">
        <v>2928.01</v>
      </c>
      <c r="F561" s="23" t="str">
        <f>+IFERROR(VLOOKUP(Tabla1[[#This Row],[Artículo]],'..'!$B$2:$D$569000,3,),"")</f>
        <v/>
      </c>
      <c r="G561" s="24" t="str">
        <f>IF(H561=AF561,"", "Error MC")</f>
        <v>Error MC</v>
      </c>
      <c r="H561" s="62"/>
      <c r="I561" s="54">
        <f>+Tabla1[[#This Row],[MC]]*Tabla1[[#This Row],[Pedido]]*Tabla1[[#This Row],[PVC ]]</f>
        <v>0</v>
      </c>
      <c r="J561" s="26">
        <v>0.21</v>
      </c>
      <c r="K561" s="63"/>
      <c r="L561" s="28" t="s">
        <v>17</v>
      </c>
      <c r="M561" s="53">
        <v>5137.1880000000001</v>
      </c>
      <c r="N561" s="64" t="str">
        <f>+IF(Tabla1[[#This Row],[F PMPI]]="SÍ","No","Sí")</f>
        <v>Sí</v>
      </c>
      <c r="O561" s="65">
        <f>+Tabla1[[#This Row],[PVL]]*1.055</f>
        <v>5419.7333399999998</v>
      </c>
      <c r="P561" s="65">
        <f>+Tabla1[[#This Row],[PVL]]*1.43</f>
        <v>7346.1788399999996</v>
      </c>
      <c r="Q561" s="66" t="str">
        <f>+HYPERLINK(Tabla1[[#This Row],[PAG]])</f>
        <v>https://todomusica.com.ar/productos-sin-categorias-de-netsuite/8100-pick-holder.html</v>
      </c>
      <c r="R561" s="67"/>
      <c r="S561" s="68"/>
      <c r="T561" s="69"/>
      <c r="U561" s="69"/>
      <c r="V561" s="69"/>
      <c r="W561" s="69"/>
      <c r="X561" s="69"/>
      <c r="Y561" s="35"/>
      <c r="Z561" s="35" t="s">
        <v>24640</v>
      </c>
      <c r="AA561" s="36">
        <v>1</v>
      </c>
      <c r="AB561" s="35" t="s">
        <v>27</v>
      </c>
      <c r="AC561" s="35" t="str">
        <f>+IF(Tabla1[[#This Row],[STK]]="no","Sin STK", "STK disponible")</f>
        <v>Sin STK</v>
      </c>
      <c r="AD561" s="35">
        <f>+I561*J561</f>
        <v>0</v>
      </c>
      <c r="AE561" s="35">
        <f>+I561*K561</f>
        <v>0</v>
      </c>
      <c r="AF561" s="36">
        <f>IF(Tabla1[[#This Row],[ref pack]]=1,Tabla1[[#This Row],[Pedido]],LCM(Tabla1[[#This Row],[MC VIEJO]],Tabla1[[#This Row],[Pedido]]))</f>
        <v>1</v>
      </c>
      <c r="AG561" s="36">
        <f>+VLOOKUP(Tabla1[[#This Row],[Artículo]],'.'!$B$2:$D$11481,3,)</f>
        <v>1</v>
      </c>
      <c r="AH561" s="37" t="str">
        <f>+IFERROR(SEARCH("pack",Tabla1[[#This Row],[PACK]]),"")</f>
        <v/>
      </c>
    </row>
    <row r="562" spans="1:34" ht="24" customHeight="1" x14ac:dyDescent="0.2">
      <c r="A562" s="50" t="s">
        <v>953</v>
      </c>
      <c r="B562" s="60" t="s">
        <v>1162</v>
      </c>
      <c r="C562" s="61" t="s">
        <v>1163</v>
      </c>
      <c r="D562" s="52" t="s">
        <v>9842</v>
      </c>
      <c r="E562" s="53">
        <v>7476.57</v>
      </c>
      <c r="F562" s="23" t="str">
        <f>+IFERROR(VLOOKUP(Tabla1[[#This Row],[Artículo]],'..'!$B$2:$D$569000,3,),"")</f>
        <v/>
      </c>
      <c r="G562" s="24" t="str">
        <f>IF(H562=AF562,"", "Error MC")</f>
        <v>Error MC</v>
      </c>
      <c r="H562" s="62"/>
      <c r="I562" s="54">
        <f>+Tabla1[[#This Row],[MC]]*Tabla1[[#This Row],[Pedido]]*Tabla1[[#This Row],[PVC ]]</f>
        <v>0</v>
      </c>
      <c r="J562" s="26">
        <v>0.21</v>
      </c>
      <c r="K562" s="63"/>
      <c r="L562" s="28" t="s">
        <v>17</v>
      </c>
      <c r="M562" s="53">
        <v>13117.646000000001</v>
      </c>
      <c r="N562" s="64" t="str">
        <f>+IF(Tabla1[[#This Row],[F PMPI]]="SÍ","No","Sí")</f>
        <v>Sí</v>
      </c>
      <c r="O562" s="65">
        <f>+Tabla1[[#This Row],[PVL]]*1.055</f>
        <v>13839.116529999999</v>
      </c>
      <c r="P562" s="65">
        <f>+Tabla1[[#This Row],[PVL]]*1.43</f>
        <v>18758.233779999999</v>
      </c>
      <c r="Q562" s="66" t="str">
        <f>+HYPERLINK(Tabla1[[#This Row],[PAG]])</f>
        <v>https://todomusica.com.ar/adaptadores/6164-pw-p047b.html</v>
      </c>
      <c r="R562" s="67"/>
      <c r="S562" s="68"/>
      <c r="T562" s="69"/>
      <c r="U562" s="69"/>
      <c r="V562" s="69"/>
      <c r="W562" s="69"/>
      <c r="X562" s="69"/>
      <c r="Y562" s="35"/>
      <c r="Z562" s="35" t="s">
        <v>24641</v>
      </c>
      <c r="AA562" s="36">
        <v>1</v>
      </c>
      <c r="AB562" s="35" t="s">
        <v>27</v>
      </c>
      <c r="AC562" s="35" t="str">
        <f>+IF(Tabla1[[#This Row],[STK]]="no","Sin STK", "STK disponible")</f>
        <v>STK disponible</v>
      </c>
      <c r="AD562" s="35">
        <f>+I562*J562</f>
        <v>0</v>
      </c>
      <c r="AE562" s="35">
        <f>+I562*K562</f>
        <v>0</v>
      </c>
      <c r="AF562" s="36">
        <f>IF(Tabla1[[#This Row],[ref pack]]=1,Tabla1[[#This Row],[Pedido]],LCM(Tabla1[[#This Row],[MC VIEJO]],Tabla1[[#This Row],[Pedido]]))</f>
        <v>1</v>
      </c>
      <c r="AG562" s="36">
        <f>+VLOOKUP(Tabla1[[#This Row],[Artículo]],'.'!$B$2:$D$11481,3,)</f>
        <v>1</v>
      </c>
      <c r="AH562" s="37" t="str">
        <f>+IFERROR(SEARCH("pack",Tabla1[[#This Row],[PACK]]),"")</f>
        <v/>
      </c>
    </row>
    <row r="563" spans="1:34" ht="24" customHeight="1" x14ac:dyDescent="0.2">
      <c r="A563" s="50" t="s">
        <v>953</v>
      </c>
      <c r="B563" s="60" t="s">
        <v>1164</v>
      </c>
      <c r="C563" s="61" t="s">
        <v>1165</v>
      </c>
      <c r="D563" s="52" t="s">
        <v>9841</v>
      </c>
      <c r="E563" s="53">
        <v>8382.9699999999993</v>
      </c>
      <c r="F563" s="23" t="str">
        <f>+IFERROR(VLOOKUP(Tabla1[[#This Row],[Artículo]],'..'!$B$2:$D$569000,3,),"")</f>
        <v/>
      </c>
      <c r="G563" s="24" t="str">
        <f>IF(H563=AF563,"", "Error MC")</f>
        <v>Error MC</v>
      </c>
      <c r="H563" s="62"/>
      <c r="I563" s="54">
        <f>+Tabla1[[#This Row],[MC]]*Tabla1[[#This Row],[Pedido]]*Tabla1[[#This Row],[PVC ]]</f>
        <v>0</v>
      </c>
      <c r="J563" s="26">
        <v>0.21</v>
      </c>
      <c r="K563" s="63"/>
      <c r="L563" s="28" t="s">
        <v>17</v>
      </c>
      <c r="M563" s="53">
        <v>14707.924999999999</v>
      </c>
      <c r="N563" s="64" t="str">
        <f>+IF(Tabla1[[#This Row],[F PMPI]]="SÍ","No","Sí")</f>
        <v>Sí</v>
      </c>
      <c r="O563" s="65">
        <f>+Tabla1[[#This Row],[PVL]]*1.055</f>
        <v>15516.860874999998</v>
      </c>
      <c r="P563" s="65">
        <f>+Tabla1[[#This Row],[PVL]]*1.43</f>
        <v>21032.332749999998</v>
      </c>
      <c r="Q563" s="66" t="str">
        <f>+HYPERLINK(Tabla1[[#This Row],[PAG]])</f>
        <v>https://todomusica.com.ar/adaptadores/2320-pw-p047cc.html</v>
      </c>
      <c r="R563" s="67"/>
      <c r="S563" s="68"/>
      <c r="T563" s="69"/>
      <c r="U563" s="69"/>
      <c r="V563" s="69"/>
      <c r="W563" s="69"/>
      <c r="X563" s="69"/>
      <c r="Y563" s="35"/>
      <c r="Z563" s="35" t="s">
        <v>24642</v>
      </c>
      <c r="AA563" s="36">
        <v>1</v>
      </c>
      <c r="AB563" s="35" t="s">
        <v>27</v>
      </c>
      <c r="AC563" s="35" t="str">
        <f>+IF(Tabla1[[#This Row],[STK]]="no","Sin STK", "STK disponible")</f>
        <v>STK disponible</v>
      </c>
      <c r="AD563" s="35">
        <f>+I563*J563</f>
        <v>0</v>
      </c>
      <c r="AE563" s="35">
        <f>+I563*K563</f>
        <v>0</v>
      </c>
      <c r="AF563" s="36">
        <f>IF(Tabla1[[#This Row],[ref pack]]=1,Tabla1[[#This Row],[Pedido]],LCM(Tabla1[[#This Row],[MC VIEJO]],Tabla1[[#This Row],[Pedido]]))</f>
        <v>1</v>
      </c>
      <c r="AG563" s="36">
        <f>+VLOOKUP(Tabla1[[#This Row],[Artículo]],'.'!$B$2:$D$11481,3,)</f>
        <v>1</v>
      </c>
      <c r="AH563" s="37" t="str">
        <f>+IFERROR(SEARCH("pack",Tabla1[[#This Row],[PACK]]),"")</f>
        <v/>
      </c>
    </row>
    <row r="564" spans="1:34" ht="24" customHeight="1" x14ac:dyDescent="0.2">
      <c r="A564" s="50" t="s">
        <v>953</v>
      </c>
      <c r="B564" s="60" t="s">
        <v>1166</v>
      </c>
      <c r="C564" s="61" t="s">
        <v>1167</v>
      </c>
      <c r="D564" s="52" t="s">
        <v>27</v>
      </c>
      <c r="E564" s="53">
        <v>8222.51</v>
      </c>
      <c r="F564" s="23" t="str">
        <f>+IFERROR(VLOOKUP(Tabla1[[#This Row],[Artículo]],'..'!$B$2:$D$569000,3,),"")</f>
        <v/>
      </c>
      <c r="G564" s="24" t="str">
        <f>IF(H564=AF564,"", "Error MC")</f>
        <v>Error MC</v>
      </c>
      <c r="H564" s="62"/>
      <c r="I564" s="54">
        <f>+Tabla1[[#This Row],[MC]]*Tabla1[[#This Row],[Pedido]]*Tabla1[[#This Row],[PVC ]]</f>
        <v>0</v>
      </c>
      <c r="J564" s="26">
        <v>0.21</v>
      </c>
      <c r="K564" s="63"/>
      <c r="L564" s="28" t="s">
        <v>17</v>
      </c>
      <c r="M564" s="53">
        <v>14426.394</v>
      </c>
      <c r="N564" s="64" t="str">
        <f>+IF(Tabla1[[#This Row],[F PMPI]]="SÍ","No","Sí")</f>
        <v>Sí</v>
      </c>
      <c r="O564" s="65">
        <f>+Tabla1[[#This Row],[PVL]]*1.055</f>
        <v>15219.845669999999</v>
      </c>
      <c r="P564" s="65">
        <f>+Tabla1[[#This Row],[PVL]]*1.43</f>
        <v>20629.743419999999</v>
      </c>
      <c r="Q564" s="66" t="str">
        <f>+HYPERLINK(Tabla1[[#This Row],[PAG]])</f>
        <v>https://todomusica.com.ar/productos-sin-categorias-de-netsuite/8585-pw-shg-01.html</v>
      </c>
      <c r="R564" s="67"/>
      <c r="S564" s="68"/>
      <c r="T564" s="69"/>
      <c r="U564" s="69"/>
      <c r="V564" s="69"/>
      <c r="W564" s="69"/>
      <c r="X564" s="69"/>
      <c r="Y564" s="35"/>
      <c r="Z564" s="35" t="s">
        <v>24643</v>
      </c>
      <c r="AA564" s="36">
        <v>1</v>
      </c>
      <c r="AB564" s="35" t="s">
        <v>27</v>
      </c>
      <c r="AC564" s="35" t="str">
        <f>+IF(Tabla1[[#This Row],[STK]]="no","Sin STK", "STK disponible")</f>
        <v>Sin STK</v>
      </c>
      <c r="AD564" s="35">
        <f>+I564*J564</f>
        <v>0</v>
      </c>
      <c r="AE564" s="35">
        <f>+I564*K564</f>
        <v>0</v>
      </c>
      <c r="AF564" s="36">
        <f>IF(Tabla1[[#This Row],[ref pack]]=1,Tabla1[[#This Row],[Pedido]],LCM(Tabla1[[#This Row],[MC VIEJO]],Tabla1[[#This Row],[Pedido]]))</f>
        <v>1</v>
      </c>
      <c r="AG564" s="36">
        <f>+VLOOKUP(Tabla1[[#This Row],[Artículo]],'.'!$B$2:$D$11481,3,)</f>
        <v>1</v>
      </c>
      <c r="AH564" s="37" t="str">
        <f>+IFERROR(SEARCH("pack",Tabla1[[#This Row],[PACK]]),"")</f>
        <v/>
      </c>
    </row>
    <row r="565" spans="1:34" ht="24" customHeight="1" x14ac:dyDescent="0.2">
      <c r="A565" s="50" t="s">
        <v>953</v>
      </c>
      <c r="B565" s="60" t="s">
        <v>1168</v>
      </c>
      <c r="C565" s="61" t="s">
        <v>1169</v>
      </c>
      <c r="D565" s="52" t="s">
        <v>27</v>
      </c>
      <c r="E565" s="53">
        <v>6806.26</v>
      </c>
      <c r="F565" s="23" t="str">
        <f>+IFERROR(VLOOKUP(Tabla1[[#This Row],[Artículo]],'..'!$B$2:$D$569000,3,),"")</f>
        <v/>
      </c>
      <c r="G565" s="24" t="str">
        <f>IF(H565=AF565,"", "Error MC")</f>
        <v>Error MC</v>
      </c>
      <c r="H565" s="62"/>
      <c r="I565" s="54">
        <f>+Tabla1[[#This Row],[MC]]*Tabla1[[#This Row],[Pedido]]*Tabla1[[#This Row],[PVC ]]</f>
        <v>0</v>
      </c>
      <c r="J565" s="26">
        <v>0.21</v>
      </c>
      <c r="K565" s="63"/>
      <c r="L565" s="28" t="s">
        <v>17</v>
      </c>
      <c r="M565" s="53">
        <v>11941.587</v>
      </c>
      <c r="N565" s="64" t="str">
        <f>+IF(Tabla1[[#This Row],[F PMPI]]="SÍ","No","Sí")</f>
        <v>Sí</v>
      </c>
      <c r="O565" s="65">
        <f>+Tabla1[[#This Row],[PVL]]*1.055</f>
        <v>12598.374284999998</v>
      </c>
      <c r="P565" s="65">
        <f>+Tabla1[[#This Row],[PVL]]*1.43</f>
        <v>17076.469409999998</v>
      </c>
      <c r="Q565" s="66" t="str">
        <f>+HYPERLINK(Tabla1[[#This Row],[PAG]])</f>
        <v>https://todomusica.com.ar/productos-sin-categorias-de-netsuite/3393-pw-sh-01.html</v>
      </c>
      <c r="R565" s="67"/>
      <c r="S565" s="68"/>
      <c r="T565" s="69"/>
      <c r="U565" s="69"/>
      <c r="V565" s="69"/>
      <c r="W565" s="69"/>
      <c r="X565" s="69"/>
      <c r="Y565" s="35"/>
      <c r="Z565" s="35" t="s">
        <v>24644</v>
      </c>
      <c r="AA565" s="36">
        <v>1</v>
      </c>
      <c r="AB565" s="35" t="s">
        <v>27</v>
      </c>
      <c r="AC565" s="35" t="str">
        <f>+IF(Tabla1[[#This Row],[STK]]="no","Sin STK", "STK disponible")</f>
        <v>Sin STK</v>
      </c>
      <c r="AD565" s="35">
        <f>+I565*J565</f>
        <v>0</v>
      </c>
      <c r="AE565" s="35">
        <f>+I565*K565</f>
        <v>0</v>
      </c>
      <c r="AF565" s="36">
        <f>IF(Tabla1[[#This Row],[ref pack]]=1,Tabla1[[#This Row],[Pedido]],LCM(Tabla1[[#This Row],[MC VIEJO]],Tabla1[[#This Row],[Pedido]]))</f>
        <v>1</v>
      </c>
      <c r="AG565" s="36">
        <f>+VLOOKUP(Tabla1[[#This Row],[Artículo]],'.'!$B$2:$D$11481,3,)</f>
        <v>1</v>
      </c>
      <c r="AH565" s="37" t="str">
        <f>+IFERROR(SEARCH("pack",Tabla1[[#This Row],[PACK]]),"")</f>
        <v/>
      </c>
    </row>
    <row r="566" spans="1:34" ht="24" customHeight="1" x14ac:dyDescent="0.2">
      <c r="A566" s="50" t="s">
        <v>953</v>
      </c>
      <c r="B566" s="60" t="s">
        <v>1170</v>
      </c>
      <c r="C566" s="61" t="s">
        <v>1171</v>
      </c>
      <c r="D566" s="52" t="s">
        <v>27</v>
      </c>
      <c r="E566" s="53">
        <v>13226.46</v>
      </c>
      <c r="F566" s="23" t="str">
        <f>+IFERROR(VLOOKUP(Tabla1[[#This Row],[Artículo]],'..'!$B$2:$D$569000,3,),"")</f>
        <v/>
      </c>
      <c r="G566" s="24" t="str">
        <f>IF(H566=AF566,"", "Error MC")</f>
        <v>Error MC</v>
      </c>
      <c r="H566" s="62"/>
      <c r="I566" s="54">
        <f>+Tabla1[[#This Row],[MC]]*Tabla1[[#This Row],[Pedido]]*Tabla1[[#This Row],[PVC ]]</f>
        <v>0</v>
      </c>
      <c r="J566" s="26">
        <v>0.21</v>
      </c>
      <c r="K566" s="63"/>
      <c r="L566" s="28" t="s">
        <v>17</v>
      </c>
      <c r="M566" s="53">
        <v>23205.828000000001</v>
      </c>
      <c r="N566" s="64" t="str">
        <f>+IF(Tabla1[[#This Row],[F PMPI]]="SÍ","No","Sí")</f>
        <v>Sí</v>
      </c>
      <c r="O566" s="65">
        <f>+Tabla1[[#This Row],[PVL]]*1.055</f>
        <v>24482.148539999998</v>
      </c>
      <c r="P566" s="65">
        <f>+Tabla1[[#This Row],[PVL]]*1.43</f>
        <v>33184.334040000002</v>
      </c>
      <c r="Q566" s="66" t="str">
        <f>+HYPERLINK(Tabla1[[#This Row],[PAG]])</f>
        <v>https://todomusica.com.ar/productos-sin-categorias-de-netsuite/3145-pwspl200.html</v>
      </c>
      <c r="R566" s="67"/>
      <c r="S566" s="68"/>
      <c r="T566" s="69"/>
      <c r="U566" s="69"/>
      <c r="V566" s="69"/>
      <c r="W566" s="69"/>
      <c r="X566" s="69"/>
      <c r="Y566" s="35"/>
      <c r="Z566" s="35" t="s">
        <v>24645</v>
      </c>
      <c r="AA566" s="36">
        <v>1</v>
      </c>
      <c r="AB566" s="35" t="s">
        <v>27</v>
      </c>
      <c r="AC566" s="35" t="str">
        <f>+IF(Tabla1[[#This Row],[STK]]="no","Sin STK", "STK disponible")</f>
        <v>Sin STK</v>
      </c>
      <c r="AD566" s="35">
        <f>+I566*J566</f>
        <v>0</v>
      </c>
      <c r="AE566" s="35">
        <f>+I566*K566</f>
        <v>0</v>
      </c>
      <c r="AF566" s="36">
        <f>IF(Tabla1[[#This Row],[ref pack]]=1,Tabla1[[#This Row],[Pedido]],LCM(Tabla1[[#This Row],[MC VIEJO]],Tabla1[[#This Row],[Pedido]]))</f>
        <v>1</v>
      </c>
      <c r="AG566" s="36">
        <f>+VLOOKUP(Tabla1[[#This Row],[Artículo]],'.'!$B$2:$D$11481,3,)</f>
        <v>1</v>
      </c>
      <c r="AH566" s="37" t="str">
        <f>+IFERROR(SEARCH("pack",Tabla1[[#This Row],[PACK]]),"")</f>
        <v/>
      </c>
    </row>
    <row r="567" spans="1:34" ht="24" customHeight="1" x14ac:dyDescent="0.2">
      <c r="A567" s="50" t="s">
        <v>953</v>
      </c>
      <c r="B567" s="60" t="s">
        <v>1172</v>
      </c>
      <c r="C567" s="61" t="s">
        <v>1173</v>
      </c>
      <c r="D567" s="52" t="s">
        <v>27</v>
      </c>
      <c r="E567" s="53">
        <v>5314.57</v>
      </c>
      <c r="F567" s="23" t="str">
        <f>+IFERROR(VLOOKUP(Tabla1[[#This Row],[Artículo]],'..'!$B$2:$D$569000,3,),"")</f>
        <v/>
      </c>
      <c r="G567" s="24" t="str">
        <f>IF(H567=AF567,"", "Error MC")</f>
        <v>Error MC</v>
      </c>
      <c r="H567" s="62"/>
      <c r="I567" s="54">
        <f>+Tabla1[[#This Row],[MC]]*Tabla1[[#This Row],[Pedido]]*Tabla1[[#This Row],[PVC ]]</f>
        <v>0</v>
      </c>
      <c r="J567" s="26">
        <v>0.21</v>
      </c>
      <c r="K567" s="63"/>
      <c r="L567" s="28" t="s">
        <v>17</v>
      </c>
      <c r="M567" s="53">
        <v>9324.4169999999995</v>
      </c>
      <c r="N567" s="64" t="str">
        <f>+IF(Tabla1[[#This Row],[F PMPI]]="SÍ","No","Sí")</f>
        <v>Sí</v>
      </c>
      <c r="O567" s="65">
        <f>+Tabla1[[#This Row],[PVL]]*1.055</f>
        <v>9837.2599349999982</v>
      </c>
      <c r="P567" s="65">
        <f>+Tabla1[[#This Row],[PVL]]*1.43</f>
        <v>13333.916309999999</v>
      </c>
      <c r="Q567" s="66" t="str">
        <f>+HYPERLINK(Tabla1[[#This Row],[PAG]])</f>
        <v>https://todomusica.com.ar/productos-sin-categorias-de-netsuite/4677-404.html</v>
      </c>
      <c r="R567" s="67"/>
      <c r="S567" s="68"/>
      <c r="T567" s="69"/>
      <c r="U567" s="69"/>
      <c r="V567" s="69"/>
      <c r="W567" s="69"/>
      <c r="X567" s="69"/>
      <c r="Y567" s="35"/>
      <c r="Z567" s="35" t="s">
        <v>24646</v>
      </c>
      <c r="AA567" s="36">
        <v>1</v>
      </c>
      <c r="AB567" s="35" t="s">
        <v>27</v>
      </c>
      <c r="AC567" s="35" t="str">
        <f>+IF(Tabla1[[#This Row],[STK]]="no","Sin STK", "STK disponible")</f>
        <v>Sin STK</v>
      </c>
      <c r="AD567" s="35">
        <f>+I567*J567</f>
        <v>0</v>
      </c>
      <c r="AE567" s="35">
        <f>+I567*K567</f>
        <v>0</v>
      </c>
      <c r="AF567" s="36">
        <f>IF(Tabla1[[#This Row],[ref pack]]=1,Tabla1[[#This Row],[Pedido]],LCM(Tabla1[[#This Row],[MC VIEJO]],Tabla1[[#This Row],[Pedido]]))</f>
        <v>1</v>
      </c>
      <c r="AG567" s="36">
        <f>+VLOOKUP(Tabla1[[#This Row],[Artículo]],'.'!$B$2:$D$11481,3,)</f>
        <v>1</v>
      </c>
      <c r="AH567" s="37" t="str">
        <f>+IFERROR(SEARCH("pack",Tabla1[[#This Row],[PACK]]),"")</f>
        <v/>
      </c>
    </row>
    <row r="568" spans="1:34" ht="24" customHeight="1" x14ac:dyDescent="0.2">
      <c r="A568" s="50" t="s">
        <v>953</v>
      </c>
      <c r="B568" s="60" t="s">
        <v>1174</v>
      </c>
      <c r="C568" s="61" t="s">
        <v>1175</v>
      </c>
      <c r="D568" s="52" t="s">
        <v>27</v>
      </c>
      <c r="E568" s="53">
        <v>5314.57</v>
      </c>
      <c r="F568" s="23" t="str">
        <f>+IFERROR(VLOOKUP(Tabla1[[#This Row],[Artículo]],'..'!$B$2:$D$569000,3,),"")</f>
        <v/>
      </c>
      <c r="G568" s="24" t="str">
        <f>IF(H568=AF568,"", "Error MC")</f>
        <v>Error MC</v>
      </c>
      <c r="H568" s="62"/>
      <c r="I568" s="54">
        <f>+Tabla1[[#This Row],[MC]]*Tabla1[[#This Row],[Pedido]]*Tabla1[[#This Row],[PVC ]]</f>
        <v>0</v>
      </c>
      <c r="J568" s="26">
        <v>0.21</v>
      </c>
      <c r="K568" s="63"/>
      <c r="L568" s="28" t="s">
        <v>17</v>
      </c>
      <c r="M568" s="53">
        <v>9324.4169999999995</v>
      </c>
      <c r="N568" s="64" t="str">
        <f>+IF(Tabla1[[#This Row],[F PMPI]]="SÍ","No","Sí")</f>
        <v>Sí</v>
      </c>
      <c r="O568" s="65">
        <f>+Tabla1[[#This Row],[PVL]]*1.055</f>
        <v>9837.2599349999982</v>
      </c>
      <c r="P568" s="65">
        <f>+Tabla1[[#This Row],[PVL]]*1.43</f>
        <v>13333.916309999999</v>
      </c>
      <c r="Q568" s="66" t="str">
        <f>+HYPERLINK(Tabla1[[#This Row],[PAG]])</f>
        <v>https://todomusica.com.ar/productos-sin-categorias-de-netsuite/4678-404.html</v>
      </c>
      <c r="R568" s="67"/>
      <c r="S568" s="68"/>
      <c r="T568" s="69"/>
      <c r="U568" s="69"/>
      <c r="V568" s="69"/>
      <c r="W568" s="69"/>
      <c r="X568" s="69"/>
      <c r="Y568" s="35"/>
      <c r="Z568" s="35" t="s">
        <v>24647</v>
      </c>
      <c r="AA568" s="36">
        <v>1</v>
      </c>
      <c r="AB568" s="35" t="s">
        <v>27</v>
      </c>
      <c r="AC568" s="35" t="str">
        <f>+IF(Tabla1[[#This Row],[STK]]="no","Sin STK", "STK disponible")</f>
        <v>Sin STK</v>
      </c>
      <c r="AD568" s="35">
        <f>+I568*J568</f>
        <v>0</v>
      </c>
      <c r="AE568" s="35">
        <f>+I568*K568</f>
        <v>0</v>
      </c>
      <c r="AF568" s="36">
        <f>IF(Tabla1[[#This Row],[ref pack]]=1,Tabla1[[#This Row],[Pedido]],LCM(Tabla1[[#This Row],[MC VIEJO]],Tabla1[[#This Row],[Pedido]]))</f>
        <v>1</v>
      </c>
      <c r="AG568" s="36">
        <f>+VLOOKUP(Tabla1[[#This Row],[Artículo]],'.'!$B$2:$D$11481,3,)</f>
        <v>1</v>
      </c>
      <c r="AH568" s="37" t="str">
        <f>+IFERROR(SEARCH("pack",Tabla1[[#This Row],[PACK]]),"")</f>
        <v/>
      </c>
    </row>
    <row r="569" spans="1:34" ht="24" customHeight="1" x14ac:dyDescent="0.2">
      <c r="A569" s="50" t="s">
        <v>953</v>
      </c>
      <c r="B569" s="60" t="s">
        <v>1176</v>
      </c>
      <c r="C569" s="61" t="s">
        <v>1177</v>
      </c>
      <c r="D569" s="52" t="s">
        <v>27</v>
      </c>
      <c r="E569" s="53">
        <v>5314.57</v>
      </c>
      <c r="F569" s="23" t="str">
        <f>+IFERROR(VLOOKUP(Tabla1[[#This Row],[Artículo]],'..'!$B$2:$D$569000,3,),"")</f>
        <v/>
      </c>
      <c r="G569" s="24" t="str">
        <f>IF(H569=AF569,"", "Error MC")</f>
        <v>Error MC</v>
      </c>
      <c r="H569" s="62"/>
      <c r="I569" s="54">
        <f>+Tabla1[[#This Row],[MC]]*Tabla1[[#This Row],[Pedido]]*Tabla1[[#This Row],[PVC ]]</f>
        <v>0</v>
      </c>
      <c r="J569" s="26">
        <v>0.21</v>
      </c>
      <c r="K569" s="63"/>
      <c r="L569" s="28" t="s">
        <v>17</v>
      </c>
      <c r="M569" s="53">
        <v>9324.4169999999995</v>
      </c>
      <c r="N569" s="64" t="str">
        <f>+IF(Tabla1[[#This Row],[F PMPI]]="SÍ","No","Sí")</f>
        <v>Sí</v>
      </c>
      <c r="O569" s="65">
        <f>+Tabla1[[#This Row],[PVL]]*1.055</f>
        <v>9837.2599349999982</v>
      </c>
      <c r="P569" s="65">
        <f>+Tabla1[[#This Row],[PVL]]*1.43</f>
        <v>13333.916309999999</v>
      </c>
      <c r="Q569" s="66" t="str">
        <f>+HYPERLINK(Tabla1[[#This Row],[PAG]])</f>
        <v>https://todomusica.com.ar/correas/450-pws102.html</v>
      </c>
      <c r="R569" s="67"/>
      <c r="S569" s="68"/>
      <c r="T569" s="69"/>
      <c r="U569" s="69"/>
      <c r="V569" s="69"/>
      <c r="W569" s="69"/>
      <c r="X569" s="69"/>
      <c r="Y569" s="35"/>
      <c r="Z569" s="35" t="s">
        <v>24648</v>
      </c>
      <c r="AA569" s="36">
        <v>1</v>
      </c>
      <c r="AB569" s="35" t="s">
        <v>27</v>
      </c>
      <c r="AC569" s="35" t="str">
        <f>+IF(Tabla1[[#This Row],[STK]]="no","Sin STK", "STK disponible")</f>
        <v>Sin STK</v>
      </c>
      <c r="AD569" s="35">
        <f>+I569*J569</f>
        <v>0</v>
      </c>
      <c r="AE569" s="35">
        <f>+I569*K569</f>
        <v>0</v>
      </c>
      <c r="AF569" s="36">
        <f>IF(Tabla1[[#This Row],[ref pack]]=1,Tabla1[[#This Row],[Pedido]],LCM(Tabla1[[#This Row],[MC VIEJO]],Tabla1[[#This Row],[Pedido]]))</f>
        <v>1</v>
      </c>
      <c r="AG569" s="36">
        <f>+VLOOKUP(Tabla1[[#This Row],[Artículo]],'.'!$B$2:$D$11481,3,)</f>
        <v>1</v>
      </c>
      <c r="AH569" s="37" t="str">
        <f>+IFERROR(SEARCH("pack",Tabla1[[#This Row],[PACK]]),"")</f>
        <v/>
      </c>
    </row>
    <row r="570" spans="1:34" ht="24" customHeight="1" x14ac:dyDescent="0.2">
      <c r="A570" s="50" t="s">
        <v>953</v>
      </c>
      <c r="B570" s="60" t="s">
        <v>1178</v>
      </c>
      <c r="C570" s="61" t="s">
        <v>1179</v>
      </c>
      <c r="D570" s="52" t="s">
        <v>27</v>
      </c>
      <c r="E570" s="53">
        <v>5314.57</v>
      </c>
      <c r="F570" s="23" t="str">
        <f>+IFERROR(VLOOKUP(Tabla1[[#This Row],[Artículo]],'..'!$B$2:$D$569000,3,),"")</f>
        <v/>
      </c>
      <c r="G570" s="24" t="str">
        <f>IF(H570=AF570,"", "Error MC")</f>
        <v>Error MC</v>
      </c>
      <c r="H570" s="62"/>
      <c r="I570" s="54">
        <f>+Tabla1[[#This Row],[MC]]*Tabla1[[#This Row],[Pedido]]*Tabla1[[#This Row],[PVC ]]</f>
        <v>0</v>
      </c>
      <c r="J570" s="26">
        <v>0.21</v>
      </c>
      <c r="K570" s="63"/>
      <c r="L570" s="28" t="s">
        <v>17</v>
      </c>
      <c r="M570" s="53">
        <v>9324.4169999999995</v>
      </c>
      <c r="N570" s="64" t="str">
        <f>+IF(Tabla1[[#This Row],[F PMPI]]="SÍ","No","Sí")</f>
        <v>Sí</v>
      </c>
      <c r="O570" s="65">
        <f>+Tabla1[[#This Row],[PVL]]*1.055</f>
        <v>9837.2599349999982</v>
      </c>
      <c r="P570" s="65">
        <f>+Tabla1[[#This Row],[PVL]]*1.43</f>
        <v>13333.916309999999</v>
      </c>
      <c r="Q570" s="66" t="str">
        <f>+HYPERLINK(Tabla1[[#This Row],[PAG]])</f>
        <v>https://todomusica.com.ar/productos-sin-categorias-de-netsuite/4679-404.html</v>
      </c>
      <c r="R570" s="67"/>
      <c r="S570" s="68"/>
      <c r="T570" s="69"/>
      <c r="U570" s="69"/>
      <c r="V570" s="69"/>
      <c r="W570" s="69"/>
      <c r="X570" s="69"/>
      <c r="Y570" s="35"/>
      <c r="Z570" s="35" t="s">
        <v>24649</v>
      </c>
      <c r="AA570" s="36">
        <v>1</v>
      </c>
      <c r="AB570" s="35" t="s">
        <v>27</v>
      </c>
      <c r="AC570" s="35" t="str">
        <f>+IF(Tabla1[[#This Row],[STK]]="no","Sin STK", "STK disponible")</f>
        <v>Sin STK</v>
      </c>
      <c r="AD570" s="35">
        <f>+I570*J570</f>
        <v>0</v>
      </c>
      <c r="AE570" s="35">
        <f>+I570*K570</f>
        <v>0</v>
      </c>
      <c r="AF570" s="36">
        <f>IF(Tabla1[[#This Row],[ref pack]]=1,Tabla1[[#This Row],[Pedido]],LCM(Tabla1[[#This Row],[MC VIEJO]],Tabla1[[#This Row],[Pedido]]))</f>
        <v>1</v>
      </c>
      <c r="AG570" s="36">
        <f>+VLOOKUP(Tabla1[[#This Row],[Artículo]],'.'!$B$2:$D$11481,3,)</f>
        <v>1</v>
      </c>
      <c r="AH570" s="37" t="str">
        <f>+IFERROR(SEARCH("pack",Tabla1[[#This Row],[PACK]]),"")</f>
        <v/>
      </c>
    </row>
    <row r="571" spans="1:34" ht="24" customHeight="1" x14ac:dyDescent="0.2">
      <c r="A571" s="50" t="s">
        <v>953</v>
      </c>
      <c r="B571" s="60" t="s">
        <v>1180</v>
      </c>
      <c r="C571" s="61" t="s">
        <v>1181</v>
      </c>
      <c r="D571" s="52" t="s">
        <v>27</v>
      </c>
      <c r="E571" s="53">
        <v>8634.7800000000007</v>
      </c>
      <c r="F571" s="23" t="str">
        <f>+IFERROR(VLOOKUP(Tabla1[[#This Row],[Artículo]],'..'!$B$2:$D$569000,3,),"")</f>
        <v/>
      </c>
      <c r="G571" s="24" t="str">
        <f>IF(H571=AF571,"", "Error MC")</f>
        <v>Error MC</v>
      </c>
      <c r="H571" s="62"/>
      <c r="I571" s="54">
        <f>+Tabla1[[#This Row],[MC]]*Tabla1[[#This Row],[Pedido]]*Tabla1[[#This Row],[PVC ]]</f>
        <v>0</v>
      </c>
      <c r="J571" s="26">
        <v>0.21</v>
      </c>
      <c r="K571" s="63"/>
      <c r="L571" s="28" t="s">
        <v>17</v>
      </c>
      <c r="M571" s="53">
        <v>15149.72</v>
      </c>
      <c r="N571" s="64" t="str">
        <f>+IF(Tabla1[[#This Row],[F PMPI]]="SÍ","No","Sí")</f>
        <v>Sí</v>
      </c>
      <c r="O571" s="65">
        <f>+Tabla1[[#This Row],[PVL]]*1.055</f>
        <v>15982.954599999999</v>
      </c>
      <c r="P571" s="65">
        <f>+Tabla1[[#This Row],[PVL]]*1.43</f>
        <v>21664.099599999998</v>
      </c>
      <c r="Q571" s="66" t="str">
        <f>+HYPERLINK(Tabla1[[#This Row],[PAG]])</f>
        <v>https://todomusica.com.ar/varios/2779-pwtf-a.html</v>
      </c>
      <c r="R571" s="67"/>
      <c r="S571" s="68"/>
      <c r="T571" s="69"/>
      <c r="U571" s="69"/>
      <c r="V571" s="69"/>
      <c r="W571" s="69"/>
      <c r="X571" s="69"/>
      <c r="Y571" s="35"/>
      <c r="Z571" s="35" t="s">
        <v>24650</v>
      </c>
      <c r="AA571" s="36">
        <v>1</v>
      </c>
      <c r="AB571" s="35" t="s">
        <v>27</v>
      </c>
      <c r="AC571" s="35" t="str">
        <f>+IF(Tabla1[[#This Row],[STK]]="no","Sin STK", "STK disponible")</f>
        <v>Sin STK</v>
      </c>
      <c r="AD571" s="35">
        <f>+I571*J571</f>
        <v>0</v>
      </c>
      <c r="AE571" s="35">
        <f>+I571*K571</f>
        <v>0</v>
      </c>
      <c r="AF571" s="36">
        <f>IF(Tabla1[[#This Row],[ref pack]]=1,Tabla1[[#This Row],[Pedido]],LCM(Tabla1[[#This Row],[MC VIEJO]],Tabla1[[#This Row],[Pedido]]))</f>
        <v>1</v>
      </c>
      <c r="AG571" s="36">
        <f>+VLOOKUP(Tabla1[[#This Row],[Artículo]],'.'!$B$2:$D$11481,3,)</f>
        <v>1</v>
      </c>
      <c r="AH571" s="37" t="str">
        <f>+IFERROR(SEARCH("pack",Tabla1[[#This Row],[PACK]]),"")</f>
        <v/>
      </c>
    </row>
    <row r="572" spans="1:34" ht="24" customHeight="1" x14ac:dyDescent="0.2">
      <c r="A572" s="50" t="s">
        <v>953</v>
      </c>
      <c r="B572" s="60" t="s">
        <v>1182</v>
      </c>
      <c r="C572" s="61" t="s">
        <v>1183</v>
      </c>
      <c r="D572" s="52" t="s">
        <v>27</v>
      </c>
      <c r="E572" s="53">
        <v>13597.21</v>
      </c>
      <c r="F572" s="23" t="str">
        <f>+IFERROR(VLOOKUP(Tabla1[[#This Row],[Artículo]],'..'!$B$2:$D$569000,3,),"")</f>
        <v/>
      </c>
      <c r="G572" s="24" t="str">
        <f>IF(H572=AF572,"", "Error MC")</f>
        <v>Error MC</v>
      </c>
      <c r="H572" s="62"/>
      <c r="I572" s="54">
        <f>+Tabla1[[#This Row],[MC]]*Tabla1[[#This Row],[Pedido]]*Tabla1[[#This Row],[PVC ]]</f>
        <v>0</v>
      </c>
      <c r="J572" s="26">
        <v>0.21</v>
      </c>
      <c r="K572" s="63"/>
      <c r="L572" s="28" t="s">
        <v>17</v>
      </c>
      <c r="M572" s="53">
        <v>23856.3</v>
      </c>
      <c r="N572" s="64" t="str">
        <f>+IF(Tabla1[[#This Row],[F PMPI]]="SÍ","No","Sí")</f>
        <v>Sí</v>
      </c>
      <c r="O572" s="65">
        <f>+Tabla1[[#This Row],[PVL]]*1.055</f>
        <v>25168.396499999999</v>
      </c>
      <c r="P572" s="65">
        <f>+Tabla1[[#This Row],[PVL]]*1.43</f>
        <v>34114.508999999998</v>
      </c>
      <c r="Q572" s="66" t="str">
        <f>+HYPERLINK(Tabla1[[#This Row],[PAG]])</f>
        <v>https://todomusica.com.ar/productos-sin-categorias-de-netsuite/6165-pw-ttpw-01.html</v>
      </c>
      <c r="R572" s="67"/>
      <c r="S572" s="68"/>
      <c r="T572" s="69"/>
      <c r="U572" s="69"/>
      <c r="V572" s="69"/>
      <c r="W572" s="69"/>
      <c r="X572" s="69"/>
      <c r="Y572" s="35"/>
      <c r="Z572" s="35" t="s">
        <v>24651</v>
      </c>
      <c r="AA572" s="36">
        <v>1</v>
      </c>
      <c r="AB572" s="35" t="s">
        <v>27</v>
      </c>
      <c r="AC572" s="35" t="str">
        <f>+IF(Tabla1[[#This Row],[STK]]="no","Sin STK", "STK disponible")</f>
        <v>Sin STK</v>
      </c>
      <c r="AD572" s="35">
        <f>+I572*J572</f>
        <v>0</v>
      </c>
      <c r="AE572" s="35">
        <f>+I572*K572</f>
        <v>0</v>
      </c>
      <c r="AF572" s="36">
        <f>IF(Tabla1[[#This Row],[ref pack]]=1,Tabla1[[#This Row],[Pedido]],LCM(Tabla1[[#This Row],[MC VIEJO]],Tabla1[[#This Row],[Pedido]]))</f>
        <v>1</v>
      </c>
      <c r="AG572" s="36">
        <f>+VLOOKUP(Tabla1[[#This Row],[Artículo]],'.'!$B$2:$D$11481,3,)</f>
        <v>1</v>
      </c>
      <c r="AH572" s="37" t="str">
        <f>+IFERROR(SEARCH("pack",Tabla1[[#This Row],[PACK]]),"")</f>
        <v/>
      </c>
    </row>
    <row r="573" spans="1:34" ht="24" customHeight="1" x14ac:dyDescent="0.2">
      <c r="A573" s="50" t="s">
        <v>953</v>
      </c>
      <c r="B573" s="60" t="s">
        <v>1184</v>
      </c>
      <c r="C573" s="61" t="s">
        <v>1185</v>
      </c>
      <c r="D573" s="52" t="s">
        <v>27</v>
      </c>
      <c r="E573" s="53">
        <v>12193.4</v>
      </c>
      <c r="F573" s="23" t="str">
        <f>+IFERROR(VLOOKUP(Tabla1[[#This Row],[Artículo]],'..'!$B$2:$D$569000,3,),"")</f>
        <v/>
      </c>
      <c r="G573" s="24" t="str">
        <f>IF(H573=AF573,"", "Error MC")</f>
        <v>Error MC</v>
      </c>
      <c r="H573" s="62"/>
      <c r="I573" s="54">
        <f>+Tabla1[[#This Row],[MC]]*Tabla1[[#This Row],[Pedido]]*Tabla1[[#This Row],[PVC ]]</f>
        <v>0</v>
      </c>
      <c r="J573" s="26">
        <v>0.21</v>
      </c>
      <c r="K573" s="63"/>
      <c r="L573" s="28" t="s">
        <v>17</v>
      </c>
      <c r="M573" s="53">
        <v>21393.32</v>
      </c>
      <c r="N573" s="64" t="str">
        <f>+IF(Tabla1[[#This Row],[F PMPI]]="SÍ","No","Sí")</f>
        <v>Sí</v>
      </c>
      <c r="O573" s="65">
        <f>+Tabla1[[#This Row],[PVL]]*1.055</f>
        <v>22569.952599999997</v>
      </c>
      <c r="P573" s="65">
        <f>+Tabla1[[#This Row],[PVL]]*1.43</f>
        <v>30592.4476</v>
      </c>
      <c r="Q573" s="66" t="str">
        <f>+HYPERLINK(Tabla1[[#This Row],[PAG]])</f>
        <v>https://todomusica.com.ar/varios/3394-pw-vg-01.html</v>
      </c>
      <c r="R573" s="67"/>
      <c r="S573" s="68"/>
      <c r="T573" s="69"/>
      <c r="U573" s="69"/>
      <c r="V573" s="69"/>
      <c r="W573" s="69"/>
      <c r="X573" s="69"/>
      <c r="Y573" s="35"/>
      <c r="Z573" s="35" t="s">
        <v>24652</v>
      </c>
      <c r="AA573" s="36">
        <v>1</v>
      </c>
      <c r="AB573" s="35" t="s">
        <v>27</v>
      </c>
      <c r="AC573" s="35" t="str">
        <f>+IF(Tabla1[[#This Row],[STK]]="no","Sin STK", "STK disponible")</f>
        <v>Sin STK</v>
      </c>
      <c r="AD573" s="35">
        <f>+I573*J573</f>
        <v>0</v>
      </c>
      <c r="AE573" s="35">
        <f>+I573*K573</f>
        <v>0</v>
      </c>
      <c r="AF573" s="36">
        <f>IF(Tabla1[[#This Row],[ref pack]]=1,Tabla1[[#This Row],[Pedido]],LCM(Tabla1[[#This Row],[MC VIEJO]],Tabla1[[#This Row],[Pedido]]))</f>
        <v>1</v>
      </c>
      <c r="AG573" s="36">
        <f>+VLOOKUP(Tabla1[[#This Row],[Artículo]],'.'!$B$2:$D$11481,3,)</f>
        <v>1</v>
      </c>
      <c r="AH573" s="37" t="str">
        <f>+IFERROR(SEARCH("pack",Tabla1[[#This Row],[PACK]]),"")</f>
        <v/>
      </c>
    </row>
    <row r="574" spans="1:34" ht="24" customHeight="1" x14ac:dyDescent="0.2">
      <c r="A574" s="50" t="s">
        <v>953</v>
      </c>
      <c r="B574" s="60" t="s">
        <v>1186</v>
      </c>
      <c r="C574" s="61" t="s">
        <v>1187</v>
      </c>
      <c r="D574" s="52" t="s">
        <v>27</v>
      </c>
      <c r="E574" s="53">
        <v>8523.36</v>
      </c>
      <c r="F574" s="23" t="str">
        <f>+IFERROR(VLOOKUP(Tabla1[[#This Row],[Artículo]],'..'!$B$2:$D$569000,3,),"")</f>
        <v/>
      </c>
      <c r="G574" s="24" t="str">
        <f>IF(H574=AF574,"", "Error MC")</f>
        <v>Error MC</v>
      </c>
      <c r="H574" s="62"/>
      <c r="I574" s="54">
        <f>+Tabla1[[#This Row],[MC]]*Tabla1[[#This Row],[Pedido]]*Tabla1[[#This Row],[PVC ]]</f>
        <v>0</v>
      </c>
      <c r="J574" s="26">
        <v>0.21</v>
      </c>
      <c r="K574" s="63"/>
      <c r="L574" s="28" t="s">
        <v>17</v>
      </c>
      <c r="M574" s="53">
        <v>14954.233</v>
      </c>
      <c r="N574" s="64" t="str">
        <f>+IF(Tabla1[[#This Row],[F PMPI]]="SÍ","No","Sí")</f>
        <v>Sí</v>
      </c>
      <c r="O574" s="65">
        <f>+Tabla1[[#This Row],[PVL]]*1.055</f>
        <v>15776.715815</v>
      </c>
      <c r="P574" s="65">
        <f>+Tabla1[[#This Row],[PVL]]*1.43</f>
        <v>21384.553189999999</v>
      </c>
      <c r="Q574" s="66" t="str">
        <f>+HYPERLINK(Tabla1[[#This Row],[PAG]])</f>
        <v>https://todomusica.com.ar/productos-sin-categorias-de-netsuite/7480-beatles-pick-tin-logo.html</v>
      </c>
      <c r="R574" s="67"/>
      <c r="S574" s="68"/>
      <c r="T574" s="69"/>
      <c r="U574" s="69"/>
      <c r="V574" s="69"/>
      <c r="W574" s="69"/>
      <c r="X574" s="69"/>
      <c r="Y574" s="35"/>
      <c r="Z574" s="35" t="s">
        <v>24653</v>
      </c>
      <c r="AA574" s="36">
        <v>1</v>
      </c>
      <c r="AB574" s="35" t="s">
        <v>27</v>
      </c>
      <c r="AC574" s="35" t="str">
        <f>+IF(Tabla1[[#This Row],[STK]]="no","Sin STK", "STK disponible")</f>
        <v>Sin STK</v>
      </c>
      <c r="AD574" s="35">
        <f>+I574*J574</f>
        <v>0</v>
      </c>
      <c r="AE574" s="35">
        <f>+I574*K574</f>
        <v>0</v>
      </c>
      <c r="AF574" s="36">
        <f>IF(Tabla1[[#This Row],[ref pack]]=1,Tabla1[[#This Row],[Pedido]],LCM(Tabla1[[#This Row],[MC VIEJO]],Tabla1[[#This Row],[Pedido]]))</f>
        <v>1</v>
      </c>
      <c r="AG574" s="36">
        <f>+VLOOKUP(Tabla1[[#This Row],[Artículo]],'.'!$B$2:$D$11481,3,)</f>
        <v>1</v>
      </c>
      <c r="AH574" s="37" t="str">
        <f>+IFERROR(SEARCH("pack",Tabla1[[#This Row],[PACK]]),"")</f>
        <v/>
      </c>
    </row>
    <row r="575" spans="1:34" ht="24" customHeight="1" x14ac:dyDescent="0.2">
      <c r="A575" s="50" t="s">
        <v>953</v>
      </c>
      <c r="B575" s="60" t="s">
        <v>1188</v>
      </c>
      <c r="C575" s="61" t="s">
        <v>1189</v>
      </c>
      <c r="D575" s="52" t="s">
        <v>27</v>
      </c>
      <c r="E575" s="53">
        <v>8523.36</v>
      </c>
      <c r="F575" s="23" t="str">
        <f>+IFERROR(VLOOKUP(Tabla1[[#This Row],[Artículo]],'..'!$B$2:$D$569000,3,),"")</f>
        <v/>
      </c>
      <c r="G575" s="24" t="str">
        <f>IF(H575=AF575,"", "Error MC")</f>
        <v>Error MC</v>
      </c>
      <c r="H575" s="62"/>
      <c r="I575" s="54">
        <f>+Tabla1[[#This Row],[MC]]*Tabla1[[#This Row],[Pedido]]*Tabla1[[#This Row],[PVC ]]</f>
        <v>0</v>
      </c>
      <c r="J575" s="26">
        <v>0.21</v>
      </c>
      <c r="K575" s="63"/>
      <c r="L575" s="28" t="s">
        <v>17</v>
      </c>
      <c r="M575" s="53">
        <v>14954.233</v>
      </c>
      <c r="N575" s="64" t="str">
        <f>+IF(Tabla1[[#This Row],[F PMPI]]="SÍ","No","Sí")</f>
        <v>Sí</v>
      </c>
      <c r="O575" s="65">
        <f>+Tabla1[[#This Row],[PVL]]*1.055</f>
        <v>15776.715815</v>
      </c>
      <c r="P575" s="65">
        <f>+Tabla1[[#This Row],[PVL]]*1.43</f>
        <v>21384.553189999999</v>
      </c>
      <c r="Q575" s="66" t="str">
        <f>+HYPERLINK(Tabla1[[#This Row],[PAG]])</f>
        <v>https://todomusica.com.ar/productos-sin-categorias-de-netsuite/7481-beatles-pick-tin-stripes.html</v>
      </c>
      <c r="R575" s="67"/>
      <c r="S575" s="68"/>
      <c r="T575" s="69"/>
      <c r="U575" s="69"/>
      <c r="V575" s="69"/>
      <c r="W575" s="69"/>
      <c r="X575" s="69"/>
      <c r="Y575" s="35"/>
      <c r="Z575" s="35" t="s">
        <v>24654</v>
      </c>
      <c r="AA575" s="36">
        <v>1</v>
      </c>
      <c r="AB575" s="35" t="s">
        <v>27</v>
      </c>
      <c r="AC575" s="35" t="str">
        <f>+IF(Tabla1[[#This Row],[STK]]="no","Sin STK", "STK disponible")</f>
        <v>Sin STK</v>
      </c>
      <c r="AD575" s="35">
        <f>+I575*J575</f>
        <v>0</v>
      </c>
      <c r="AE575" s="35">
        <f>+I575*K575</f>
        <v>0</v>
      </c>
      <c r="AF575" s="36">
        <f>IF(Tabla1[[#This Row],[ref pack]]=1,Tabla1[[#This Row],[Pedido]],LCM(Tabla1[[#This Row],[MC VIEJO]],Tabla1[[#This Row],[Pedido]]))</f>
        <v>1</v>
      </c>
      <c r="AG575" s="36">
        <f>+VLOOKUP(Tabla1[[#This Row],[Artículo]],'.'!$B$2:$D$11481,3,)</f>
        <v>1</v>
      </c>
      <c r="AH575" s="37" t="str">
        <f>+IFERROR(SEARCH("pack",Tabla1[[#This Row],[PACK]]),"")</f>
        <v/>
      </c>
    </row>
    <row r="576" spans="1:34" ht="24" customHeight="1" x14ac:dyDescent="0.2">
      <c r="A576" s="50" t="s">
        <v>953</v>
      </c>
      <c r="B576" s="60" t="s">
        <v>1190</v>
      </c>
      <c r="C576" s="61" t="s">
        <v>1191</v>
      </c>
      <c r="D576" s="52" t="s">
        <v>27</v>
      </c>
      <c r="E576" s="53">
        <v>8523.36</v>
      </c>
      <c r="F576" s="23" t="str">
        <f>+IFERROR(VLOOKUP(Tabla1[[#This Row],[Artículo]],'..'!$B$2:$D$569000,3,),"")</f>
        <v/>
      </c>
      <c r="G576" s="24" t="str">
        <f>IF(H576=AF576,"", "Error MC")</f>
        <v>Error MC</v>
      </c>
      <c r="H576" s="62"/>
      <c r="I576" s="54">
        <f>+Tabla1[[#This Row],[MC]]*Tabla1[[#This Row],[Pedido]]*Tabla1[[#This Row],[PVC ]]</f>
        <v>0</v>
      </c>
      <c r="J576" s="26">
        <v>0.21</v>
      </c>
      <c r="K576" s="63"/>
      <c r="L576" s="28" t="s">
        <v>17</v>
      </c>
      <c r="M576" s="53">
        <v>14954.233</v>
      </c>
      <c r="N576" s="64" t="str">
        <f>+IF(Tabla1[[#This Row],[F PMPI]]="SÍ","No","Sí")</f>
        <v>Sí</v>
      </c>
      <c r="O576" s="65">
        <f>+Tabla1[[#This Row],[PVL]]*1.055</f>
        <v>15776.715815</v>
      </c>
      <c r="P576" s="65">
        <f>+Tabla1[[#This Row],[PVL]]*1.43</f>
        <v>21384.553189999999</v>
      </c>
      <c r="Q576" s="66" t="str">
        <f>+HYPERLINK(Tabla1[[#This Row],[PAG]])</f>
        <v>https://todomusica.com.ar/productos-sin-categorias-de-netsuite/7482-beatles-pick-tin-stg-peppers.html</v>
      </c>
      <c r="R576" s="67"/>
      <c r="S576" s="68"/>
      <c r="T576" s="69"/>
      <c r="U576" s="69"/>
      <c r="V576" s="69"/>
      <c r="W576" s="69"/>
      <c r="X576" s="69"/>
      <c r="Y576" s="35"/>
      <c r="Z576" s="35" t="s">
        <v>24655</v>
      </c>
      <c r="AA576" s="36">
        <v>1</v>
      </c>
      <c r="AB576" s="35" t="s">
        <v>27</v>
      </c>
      <c r="AC576" s="35" t="str">
        <f>+IF(Tabla1[[#This Row],[STK]]="no","Sin STK", "STK disponible")</f>
        <v>Sin STK</v>
      </c>
      <c r="AD576" s="35">
        <f>+I576*J576</f>
        <v>0</v>
      </c>
      <c r="AE576" s="35">
        <f>+I576*K576</f>
        <v>0</v>
      </c>
      <c r="AF576" s="36">
        <f>IF(Tabla1[[#This Row],[ref pack]]=1,Tabla1[[#This Row],[Pedido]],LCM(Tabla1[[#This Row],[MC VIEJO]],Tabla1[[#This Row],[Pedido]]))</f>
        <v>1</v>
      </c>
      <c r="AG576" s="36">
        <f>+VLOOKUP(Tabla1[[#This Row],[Artículo]],'.'!$B$2:$D$11481,3,)</f>
        <v>1</v>
      </c>
      <c r="AH576" s="37" t="str">
        <f>+IFERROR(SEARCH("pack",Tabla1[[#This Row],[PACK]]),"")</f>
        <v/>
      </c>
    </row>
    <row r="577" spans="1:34" ht="24" customHeight="1" x14ac:dyDescent="0.2">
      <c r="A577" s="50" t="s">
        <v>953</v>
      </c>
      <c r="B577" s="60" t="s">
        <v>1192</v>
      </c>
      <c r="C577" s="61" t="s">
        <v>1193</v>
      </c>
      <c r="D577" s="52" t="s">
        <v>27</v>
      </c>
      <c r="E577" s="53">
        <v>6477.77</v>
      </c>
      <c r="F577" s="23" t="str">
        <f>+IFERROR(VLOOKUP(Tabla1[[#This Row],[Artículo]],'..'!$B$2:$D$569000,3,),"")</f>
        <v/>
      </c>
      <c r="G577" s="24" t="str">
        <f>IF(H577=AF577,"", "Error MC")</f>
        <v>Error MC</v>
      </c>
      <c r="H577" s="62"/>
      <c r="I577" s="54">
        <f>+Tabla1[[#This Row],[MC]]*Tabla1[[#This Row],[Pedido]]*Tabla1[[#This Row],[PVC ]]</f>
        <v>0</v>
      </c>
      <c r="J577" s="26">
        <v>0.21</v>
      </c>
      <c r="K577" s="63"/>
      <c r="L577" s="28" t="s">
        <v>17</v>
      </c>
      <c r="M577" s="53">
        <v>11365.252</v>
      </c>
      <c r="N577" s="64" t="str">
        <f>+IF(Tabla1[[#This Row],[F PMPI]]="SÍ","No","Sí")</f>
        <v>Sí</v>
      </c>
      <c r="O577" s="65">
        <f>+Tabla1[[#This Row],[PVL]]*1.055</f>
        <v>11990.34086</v>
      </c>
      <c r="P577" s="65">
        <f>+Tabla1[[#This Row],[PVL]]*1.43</f>
        <v>16252.310359999999</v>
      </c>
      <c r="Q577" s="66" t="str">
        <f>+HYPERLINK(Tabla1[[#This Row],[PAG]])</f>
        <v>https://todomusica.com.ar/productos-sin-categorias-de-netsuite/5766-404.html</v>
      </c>
      <c r="R577" s="67"/>
      <c r="S577" s="68"/>
      <c r="T577" s="69"/>
      <c r="U577" s="69"/>
      <c r="V577" s="69"/>
      <c r="W577" s="69"/>
      <c r="X577" s="69"/>
      <c r="Y577" s="35"/>
      <c r="Z577" s="35" t="s">
        <v>24656</v>
      </c>
      <c r="AA577" s="36">
        <v>1</v>
      </c>
      <c r="AB577" s="35" t="s">
        <v>27</v>
      </c>
      <c r="AC577" s="35" t="str">
        <f>+IF(Tabla1[[#This Row],[STK]]="no","Sin STK", "STK disponible")</f>
        <v>Sin STK</v>
      </c>
      <c r="AD577" s="35">
        <f>+I577*J577</f>
        <v>0</v>
      </c>
      <c r="AE577" s="35">
        <f>+I577*K577</f>
        <v>0</v>
      </c>
      <c r="AF577" s="36">
        <f>IF(Tabla1[[#This Row],[ref pack]]=1,Tabla1[[#This Row],[Pedido]],LCM(Tabla1[[#This Row],[MC VIEJO]],Tabla1[[#This Row],[Pedido]]))</f>
        <v>1</v>
      </c>
      <c r="AG577" s="36">
        <f>+VLOOKUP(Tabla1[[#This Row],[Artículo]],'.'!$B$2:$D$11481,3,)</f>
        <v>1</v>
      </c>
      <c r="AH577" s="37" t="str">
        <f>+IFERROR(SEARCH("pack",Tabla1[[#This Row],[PACK]]),"")</f>
        <v/>
      </c>
    </row>
    <row r="578" spans="1:34" ht="24" customHeight="1" x14ac:dyDescent="0.2">
      <c r="A578" s="50" t="s">
        <v>953</v>
      </c>
      <c r="B578" s="60" t="s">
        <v>1194</v>
      </c>
      <c r="C578" s="61" t="s">
        <v>1195</v>
      </c>
      <c r="D578" s="52" t="s">
        <v>27</v>
      </c>
      <c r="E578" s="53">
        <v>6477.77</v>
      </c>
      <c r="F578" s="23" t="str">
        <f>+IFERROR(VLOOKUP(Tabla1[[#This Row],[Artículo]],'..'!$B$2:$D$569000,3,),"")</f>
        <v/>
      </c>
      <c r="G578" s="24" t="str">
        <f>IF(H578=AF578,"", "Error MC")</f>
        <v>Error MC</v>
      </c>
      <c r="H578" s="62"/>
      <c r="I578" s="54">
        <f>+Tabla1[[#This Row],[MC]]*Tabla1[[#This Row],[Pedido]]*Tabla1[[#This Row],[PVC ]]</f>
        <v>0</v>
      </c>
      <c r="J578" s="26">
        <v>0.21</v>
      </c>
      <c r="K578" s="63"/>
      <c r="L578" s="28" t="s">
        <v>17</v>
      </c>
      <c r="M578" s="53">
        <v>11365.252</v>
      </c>
      <c r="N578" s="64" t="str">
        <f>+IF(Tabla1[[#This Row],[F PMPI]]="SÍ","No","Sí")</f>
        <v>Sí</v>
      </c>
      <c r="O578" s="65">
        <f>+Tabla1[[#This Row],[PVL]]*1.055</f>
        <v>11990.34086</v>
      </c>
      <c r="P578" s="65">
        <f>+Tabla1[[#This Row],[PVL]]*1.43</f>
        <v>16252.310359999999</v>
      </c>
      <c r="Q578" s="66" t="str">
        <f>+HYPERLINK(Tabla1[[#This Row],[PAG]])</f>
        <v>https://todomusica.com.ar/puas/7484-10-beatles-pick-meet-the-heavy.html</v>
      </c>
      <c r="R578" s="67"/>
      <c r="S578" s="68"/>
      <c r="T578" s="69"/>
      <c r="U578" s="69"/>
      <c r="V578" s="69"/>
      <c r="W578" s="69"/>
      <c r="X578" s="69"/>
      <c r="Y578" s="35"/>
      <c r="Z578" s="35" t="s">
        <v>24657</v>
      </c>
      <c r="AA578" s="36">
        <v>1</v>
      </c>
      <c r="AB578" s="35" t="s">
        <v>27</v>
      </c>
      <c r="AC578" s="35" t="str">
        <f>+IF(Tabla1[[#This Row],[STK]]="no","Sin STK", "STK disponible")</f>
        <v>Sin STK</v>
      </c>
      <c r="AD578" s="35">
        <f>+I578*J578</f>
        <v>0</v>
      </c>
      <c r="AE578" s="35">
        <f>+I578*K578</f>
        <v>0</v>
      </c>
      <c r="AF578" s="36">
        <f>IF(Tabla1[[#This Row],[ref pack]]=1,Tabla1[[#This Row],[Pedido]],LCM(Tabla1[[#This Row],[MC VIEJO]],Tabla1[[#This Row],[Pedido]]))</f>
        <v>1</v>
      </c>
      <c r="AG578" s="36">
        <f>+VLOOKUP(Tabla1[[#This Row],[Artículo]],'.'!$B$2:$D$11481,3,)</f>
        <v>1</v>
      </c>
      <c r="AH578" s="37" t="str">
        <f>+IFERROR(SEARCH("pack",Tabla1[[#This Row],[PACK]]),"")</f>
        <v/>
      </c>
    </row>
    <row r="579" spans="1:34" ht="24" customHeight="1" x14ac:dyDescent="0.2">
      <c r="A579" s="50" t="s">
        <v>953</v>
      </c>
      <c r="B579" s="60" t="s">
        <v>1196</v>
      </c>
      <c r="C579" s="61" t="s">
        <v>23247</v>
      </c>
      <c r="D579" s="52" t="s">
        <v>27</v>
      </c>
      <c r="E579" s="53">
        <v>29317.37</v>
      </c>
      <c r="F579" s="23" t="str">
        <f>+IFERROR(VLOOKUP(Tabla1[[#This Row],[Artículo]],'..'!$B$2:$D$569000,3,),"")</f>
        <v>Pack x 100</v>
      </c>
      <c r="G579" s="24" t="str">
        <f>IF(H579=AF579,"", "Error MC")</f>
        <v/>
      </c>
      <c r="H579" s="62"/>
      <c r="I579" s="54">
        <f>+Tabla1[[#This Row],[MC]]*Tabla1[[#This Row],[Pedido]]*Tabla1[[#This Row],[PVC ]]</f>
        <v>0</v>
      </c>
      <c r="J579" s="26">
        <v>0.21</v>
      </c>
      <c r="K579" s="63"/>
      <c r="L579" s="28" t="s">
        <v>17</v>
      </c>
      <c r="M579" s="53">
        <v>51437.33</v>
      </c>
      <c r="N579" s="64" t="str">
        <f>+IF(Tabla1[[#This Row],[F PMPI]]="SÍ","No","Sí")</f>
        <v>Sí</v>
      </c>
      <c r="O579" s="65">
        <f>+Tabla1[[#This Row],[PVL]]*1.055</f>
        <v>54266.383150000001</v>
      </c>
      <c r="P579" s="65">
        <f>+Tabla1[[#This Row],[PVL]]*1.43</f>
        <v>73555.381899999993</v>
      </c>
      <c r="Q579" s="66" t="str">
        <f>+HYPERLINK(Tabla1[[#This Row],[PAG]])</f>
        <v>https://todomusica.com.ar/productos-sin-categorias-de-netsuite/3308-1csh4-100.html</v>
      </c>
      <c r="R579" s="67"/>
      <c r="S579" s="68"/>
      <c r="T579" s="69"/>
      <c r="U579" s="69"/>
      <c r="V579" s="69"/>
      <c r="W579" s="69"/>
      <c r="X579" s="69"/>
      <c r="Y579" s="35"/>
      <c r="Z579" s="35" t="s">
        <v>24658</v>
      </c>
      <c r="AA579" s="36">
        <v>1</v>
      </c>
      <c r="AB579" s="35" t="s">
        <v>27</v>
      </c>
      <c r="AC579" s="35" t="str">
        <f>+IF(Tabla1[[#This Row],[STK]]="no","Sin STK", "STK disponible")</f>
        <v>Sin STK</v>
      </c>
      <c r="AD579" s="35">
        <f>+I579*J579</f>
        <v>0</v>
      </c>
      <c r="AE579" s="35">
        <f>+I579*K579</f>
        <v>0</v>
      </c>
      <c r="AF579" s="36">
        <f>IF(Tabla1[[#This Row],[ref pack]]=1,Tabla1[[#This Row],[Pedido]],LCM(Tabla1[[#This Row],[MC VIEJO]],Tabla1[[#This Row],[Pedido]]))</f>
        <v>0</v>
      </c>
      <c r="AG579" s="36">
        <f>+VLOOKUP(Tabla1[[#This Row],[Artículo]],'.'!$B$2:$D$11481,3,)</f>
        <v>100</v>
      </c>
      <c r="AH579" s="37">
        <f>+IFERROR(SEARCH("pack",Tabla1[[#This Row],[PACK]]),"")</f>
        <v>1</v>
      </c>
    </row>
    <row r="580" spans="1:34" ht="24" customHeight="1" x14ac:dyDescent="0.2">
      <c r="A580" s="50" t="s">
        <v>953</v>
      </c>
      <c r="B580" s="60" t="s">
        <v>1198</v>
      </c>
      <c r="C580" s="61" t="s">
        <v>1199</v>
      </c>
      <c r="D580" s="52" t="s">
        <v>27</v>
      </c>
      <c r="E580" s="53">
        <v>6501.43</v>
      </c>
      <c r="F580" s="23" t="str">
        <f>+IFERROR(VLOOKUP(Tabla1[[#This Row],[Artículo]],'..'!$B$2:$D$569000,3,),"")</f>
        <v/>
      </c>
      <c r="G580" s="24" t="str">
        <f>IF(H580=AF580,"", "Error MC")</f>
        <v>Error MC</v>
      </c>
      <c r="H580" s="62"/>
      <c r="I580" s="54">
        <f>+Tabla1[[#This Row],[MC]]*Tabla1[[#This Row],[Pedido]]*Tabla1[[#This Row],[PVC ]]</f>
        <v>0</v>
      </c>
      <c r="J580" s="26">
        <v>0.21</v>
      </c>
      <c r="K580" s="63"/>
      <c r="L580" s="28" t="s">
        <v>17</v>
      </c>
      <c r="M580" s="53">
        <v>11406.754999999999</v>
      </c>
      <c r="N580" s="64" t="str">
        <f>+IF(Tabla1[[#This Row],[F PMPI]]="SÍ","No","Sí")</f>
        <v>Sí</v>
      </c>
      <c r="O580" s="65">
        <f>+Tabla1[[#This Row],[PVL]]*1.055</f>
        <v>12034.126524999998</v>
      </c>
      <c r="P580" s="65">
        <f>+Tabla1[[#This Row],[PVL]]*1.43</f>
        <v>16311.659649999998</v>
      </c>
      <c r="Q580" s="66" t="str">
        <f>+HYPERLINK(Tabla1[[#This Row],[PAG]])</f>
        <v>https://todomusica.com.ar/productos-sin-categorias-de-netsuite/7485-10-beatles-pick-revolver-thin.html</v>
      </c>
      <c r="R580" s="67"/>
      <c r="S580" s="68"/>
      <c r="T580" s="69"/>
      <c r="U580" s="69"/>
      <c r="V580" s="69"/>
      <c r="W580" s="69"/>
      <c r="X580" s="69"/>
      <c r="Y580" s="35"/>
      <c r="Z580" s="35" t="s">
        <v>24659</v>
      </c>
      <c r="AA580" s="36">
        <v>1</v>
      </c>
      <c r="AB580" s="35" t="s">
        <v>27</v>
      </c>
      <c r="AC580" s="35" t="str">
        <f>+IF(Tabla1[[#This Row],[STK]]="no","Sin STK", "STK disponible")</f>
        <v>Sin STK</v>
      </c>
      <c r="AD580" s="35">
        <f>+I580*J580</f>
        <v>0</v>
      </c>
      <c r="AE580" s="35">
        <f>+I580*K580</f>
        <v>0</v>
      </c>
      <c r="AF580" s="36">
        <f>IF(Tabla1[[#This Row],[ref pack]]=1,Tabla1[[#This Row],[Pedido]],LCM(Tabla1[[#This Row],[MC VIEJO]],Tabla1[[#This Row],[Pedido]]))</f>
        <v>1</v>
      </c>
      <c r="AG580" s="36">
        <f>+VLOOKUP(Tabla1[[#This Row],[Artículo]],'.'!$B$2:$D$11481,3,)</f>
        <v>1</v>
      </c>
      <c r="AH580" s="37" t="str">
        <f>+IFERROR(SEARCH("pack",Tabla1[[#This Row],[PACK]]),"")</f>
        <v/>
      </c>
    </row>
    <row r="581" spans="1:34" ht="24" customHeight="1" x14ac:dyDescent="0.2">
      <c r="A581" s="50" t="s">
        <v>953</v>
      </c>
      <c r="B581" s="60" t="s">
        <v>1200</v>
      </c>
      <c r="C581" s="61" t="s">
        <v>1201</v>
      </c>
      <c r="D581" s="52" t="s">
        <v>27</v>
      </c>
      <c r="E581" s="53">
        <v>6501.43</v>
      </c>
      <c r="F581" s="23" t="str">
        <f>+IFERROR(VLOOKUP(Tabla1[[#This Row],[Artículo]],'..'!$B$2:$D$569000,3,),"")</f>
        <v/>
      </c>
      <c r="G581" s="24" t="str">
        <f>IF(H581=AF581,"", "Error MC")</f>
        <v>Error MC</v>
      </c>
      <c r="H581" s="62"/>
      <c r="I581" s="54">
        <f>+Tabla1[[#This Row],[MC]]*Tabla1[[#This Row],[Pedido]]*Tabla1[[#This Row],[PVC ]]</f>
        <v>0</v>
      </c>
      <c r="J581" s="26">
        <v>0.21</v>
      </c>
      <c r="K581" s="63"/>
      <c r="L581" s="28" t="s">
        <v>17</v>
      </c>
      <c r="M581" s="53">
        <v>11406.754999999999</v>
      </c>
      <c r="N581" s="64" t="str">
        <f>+IF(Tabla1[[#This Row],[F PMPI]]="SÍ","No","Sí")</f>
        <v>Sí</v>
      </c>
      <c r="O581" s="65">
        <f>+Tabla1[[#This Row],[PVL]]*1.055</f>
        <v>12034.126524999998</v>
      </c>
      <c r="P581" s="65">
        <f>+Tabla1[[#This Row],[PVL]]*1.43</f>
        <v>16311.659649999998</v>
      </c>
      <c r="Q581" s="66" t="str">
        <f>+HYPERLINK(Tabla1[[#This Row],[PAG]])</f>
        <v>https://todomusica.com.ar/productos-sin-categorias-de-netsuite/7486-10-beatles-pick-albums-thin.html</v>
      </c>
      <c r="R581" s="67"/>
      <c r="S581" s="68"/>
      <c r="T581" s="69"/>
      <c r="U581" s="69"/>
      <c r="V581" s="69"/>
      <c r="W581" s="69"/>
      <c r="X581" s="69"/>
      <c r="Y581" s="35"/>
      <c r="Z581" s="35" t="s">
        <v>24660</v>
      </c>
      <c r="AA581" s="36">
        <v>1</v>
      </c>
      <c r="AB581" s="35" t="s">
        <v>27</v>
      </c>
      <c r="AC581" s="35" t="str">
        <f>+IF(Tabla1[[#This Row],[STK]]="no","Sin STK", "STK disponible")</f>
        <v>Sin STK</v>
      </c>
      <c r="AD581" s="35">
        <f>+I581*J581</f>
        <v>0</v>
      </c>
      <c r="AE581" s="35">
        <f>+I581*K581</f>
        <v>0</v>
      </c>
      <c r="AF581" s="36">
        <f>IF(Tabla1[[#This Row],[ref pack]]=1,Tabla1[[#This Row],[Pedido]],LCM(Tabla1[[#This Row],[MC VIEJO]],Tabla1[[#This Row],[Pedido]]))</f>
        <v>1</v>
      </c>
      <c r="AG581" s="36">
        <f>+VLOOKUP(Tabla1[[#This Row],[Artículo]],'.'!$B$2:$D$11481,3,)</f>
        <v>1</v>
      </c>
      <c r="AH581" s="37" t="str">
        <f>+IFERROR(SEARCH("pack",Tabla1[[#This Row],[PACK]]),"")</f>
        <v/>
      </c>
    </row>
    <row r="582" spans="1:34" ht="24" customHeight="1" x14ac:dyDescent="0.2">
      <c r="A582" s="50" t="s">
        <v>953</v>
      </c>
      <c r="B582" s="60" t="s">
        <v>1202</v>
      </c>
      <c r="C582" s="61" t="s">
        <v>23248</v>
      </c>
      <c r="D582" s="52" t="s">
        <v>27</v>
      </c>
      <c r="E582" s="53">
        <v>6440.54</v>
      </c>
      <c r="F582" s="23" t="str">
        <f>+IFERROR(VLOOKUP(Tabla1[[#This Row],[Artículo]],'..'!$B$2:$D$569000,3,),"")</f>
        <v>Pack x 100</v>
      </c>
      <c r="G582" s="24" t="str">
        <f>IF(H582=AF582,"", "Error MC")</f>
        <v/>
      </c>
      <c r="H582" s="62"/>
      <c r="I582" s="54">
        <f>+Tabla1[[#This Row],[MC]]*Tabla1[[#This Row],[Pedido]]*Tabla1[[#This Row],[PVC ]]</f>
        <v>0</v>
      </c>
      <c r="J582" s="26">
        <v>0.21</v>
      </c>
      <c r="K582" s="63"/>
      <c r="L582" s="28" t="s">
        <v>17</v>
      </c>
      <c r="M582" s="53">
        <v>11299.924000000001</v>
      </c>
      <c r="N582" s="64" t="str">
        <f>+IF(Tabla1[[#This Row],[F PMPI]]="SÍ","No","Sí")</f>
        <v>Sí</v>
      </c>
      <c r="O582" s="65">
        <f>+Tabla1[[#This Row],[PVL]]*1.055</f>
        <v>11921.419820000001</v>
      </c>
      <c r="P582" s="65">
        <f>+Tabla1[[#This Row],[PVL]]*1.43</f>
        <v>16158.891320000001</v>
      </c>
      <c r="Q582" s="66" t="str">
        <f>+HYPERLINK(Tabla1[[#This Row],[PAG]])</f>
        <v>https://todomusica.com.ar/productos-sin-categorias-de-netsuite/3260-1cwh2-10js.html</v>
      </c>
      <c r="R582" s="67"/>
      <c r="S582" s="68"/>
      <c r="T582" s="69"/>
      <c r="U582" s="69"/>
      <c r="V582" s="69"/>
      <c r="W582" s="69"/>
      <c r="X582" s="69"/>
      <c r="Y582" s="35"/>
      <c r="Z582" s="35" t="s">
        <v>24661</v>
      </c>
      <c r="AA582" s="36">
        <v>1</v>
      </c>
      <c r="AB582" s="35" t="s">
        <v>27</v>
      </c>
      <c r="AC582" s="35" t="str">
        <f>+IF(Tabla1[[#This Row],[STK]]="no","Sin STK", "STK disponible")</f>
        <v>Sin STK</v>
      </c>
      <c r="AD582" s="35">
        <f>+I582*J582</f>
        <v>0</v>
      </c>
      <c r="AE582" s="35">
        <f>+I582*K582</f>
        <v>0</v>
      </c>
      <c r="AF582" s="36">
        <f>IF(Tabla1[[#This Row],[ref pack]]=1,Tabla1[[#This Row],[Pedido]],LCM(Tabla1[[#This Row],[MC VIEJO]],Tabla1[[#This Row],[Pedido]]))</f>
        <v>0</v>
      </c>
      <c r="AG582" s="36">
        <f>+VLOOKUP(Tabla1[[#This Row],[Artículo]],'.'!$B$2:$D$11481,3,)</f>
        <v>10</v>
      </c>
      <c r="AH582" s="37">
        <f>+IFERROR(SEARCH("pack",Tabla1[[#This Row],[PACK]]),"")</f>
        <v>1</v>
      </c>
    </row>
    <row r="583" spans="1:34" ht="24" customHeight="1" x14ac:dyDescent="0.2">
      <c r="A583" s="50" t="s">
        <v>953</v>
      </c>
      <c r="B583" s="60" t="s">
        <v>1204</v>
      </c>
      <c r="C583" s="61" t="s">
        <v>1205</v>
      </c>
      <c r="D583" s="52" t="s">
        <v>27</v>
      </c>
      <c r="E583" s="53">
        <v>6501.43</v>
      </c>
      <c r="F583" s="23" t="str">
        <f>+IFERROR(VLOOKUP(Tabla1[[#This Row],[Artículo]],'..'!$B$2:$D$569000,3,),"")</f>
        <v/>
      </c>
      <c r="G583" s="24" t="str">
        <f>IF(H583=AF583,"", "Error MC")</f>
        <v>Error MC</v>
      </c>
      <c r="H583" s="62"/>
      <c r="I583" s="54">
        <f>+Tabla1[[#This Row],[MC]]*Tabla1[[#This Row],[Pedido]]*Tabla1[[#This Row],[PVC ]]</f>
        <v>0</v>
      </c>
      <c r="J583" s="26">
        <v>0.21</v>
      </c>
      <c r="K583" s="63"/>
      <c r="L583" s="28" t="s">
        <v>17</v>
      </c>
      <c r="M583" s="53">
        <v>11406.754999999999</v>
      </c>
      <c r="N583" s="64" t="str">
        <f>+IF(Tabla1[[#This Row],[F PMPI]]="SÍ","No","Sí")</f>
        <v>Sí</v>
      </c>
      <c r="O583" s="65">
        <f>+Tabla1[[#This Row],[PVL]]*1.055</f>
        <v>12034.126524999998</v>
      </c>
      <c r="P583" s="65">
        <f>+Tabla1[[#This Row],[PVL]]*1.43</f>
        <v>16311.659649999998</v>
      </c>
      <c r="Q583" s="66" t="str">
        <f>+HYPERLINK(Tabla1[[#This Row],[PAG]])</f>
        <v>https://todomusica.com.ar/puas/7487-10-beatles-pick-revolver-med.html</v>
      </c>
      <c r="R583" s="67"/>
      <c r="S583" s="68"/>
      <c r="T583" s="69"/>
      <c r="U583" s="69"/>
      <c r="V583" s="69"/>
      <c r="W583" s="69"/>
      <c r="X583" s="69"/>
      <c r="Y583" s="35"/>
      <c r="Z583" s="35" t="s">
        <v>24662</v>
      </c>
      <c r="AA583" s="36">
        <v>1</v>
      </c>
      <c r="AB583" s="35" t="s">
        <v>27</v>
      </c>
      <c r="AC583" s="35" t="str">
        <f>+IF(Tabla1[[#This Row],[STK]]="no","Sin STK", "STK disponible")</f>
        <v>Sin STK</v>
      </c>
      <c r="AD583" s="35">
        <f>+I583*J583</f>
        <v>0</v>
      </c>
      <c r="AE583" s="35">
        <f>+I583*K583</f>
        <v>0</v>
      </c>
      <c r="AF583" s="36">
        <f>IF(Tabla1[[#This Row],[ref pack]]=1,Tabla1[[#This Row],[Pedido]],LCM(Tabla1[[#This Row],[MC VIEJO]],Tabla1[[#This Row],[Pedido]]))</f>
        <v>1</v>
      </c>
      <c r="AG583" s="36">
        <f>+VLOOKUP(Tabla1[[#This Row],[Artículo]],'.'!$B$2:$D$11481,3,)</f>
        <v>1</v>
      </c>
      <c r="AH583" s="37" t="str">
        <f>+IFERROR(SEARCH("pack",Tabla1[[#This Row],[PACK]]),"")</f>
        <v/>
      </c>
    </row>
    <row r="584" spans="1:34" ht="24" customHeight="1" x14ac:dyDescent="0.2">
      <c r="A584" s="50" t="s">
        <v>953</v>
      </c>
      <c r="B584" s="60" t="s">
        <v>1206</v>
      </c>
      <c r="C584" s="61" t="s">
        <v>1207</v>
      </c>
      <c r="D584" s="52" t="s">
        <v>27</v>
      </c>
      <c r="E584" s="53">
        <v>6501.43</v>
      </c>
      <c r="F584" s="23" t="str">
        <f>+IFERROR(VLOOKUP(Tabla1[[#This Row],[Artículo]],'..'!$B$2:$D$569000,3,),"")</f>
        <v/>
      </c>
      <c r="G584" s="24" t="str">
        <f>IF(H584=AF584,"", "Error MC")</f>
        <v>Error MC</v>
      </c>
      <c r="H584" s="62"/>
      <c r="I584" s="54">
        <f>+Tabla1[[#This Row],[MC]]*Tabla1[[#This Row],[Pedido]]*Tabla1[[#This Row],[PVC ]]</f>
        <v>0</v>
      </c>
      <c r="J584" s="26">
        <v>0.21</v>
      </c>
      <c r="K584" s="63"/>
      <c r="L584" s="28" t="s">
        <v>17</v>
      </c>
      <c r="M584" s="53">
        <v>11406.754999999999</v>
      </c>
      <c r="N584" s="64" t="str">
        <f>+IF(Tabla1[[#This Row],[F PMPI]]="SÍ","No","Sí")</f>
        <v>Sí</v>
      </c>
      <c r="O584" s="65">
        <f>+Tabla1[[#This Row],[PVL]]*1.055</f>
        <v>12034.126524999998</v>
      </c>
      <c r="P584" s="65">
        <f>+Tabla1[[#This Row],[PVL]]*1.43</f>
        <v>16311.659649999998</v>
      </c>
      <c r="Q584" s="66" t="str">
        <f>+HYPERLINK(Tabla1[[#This Row],[PAG]])</f>
        <v>https://todomusica.com.ar/puas/7488-10-beatles-pick-albums-med.html</v>
      </c>
      <c r="R584" s="67"/>
      <c r="S584" s="68"/>
      <c r="T584" s="69"/>
      <c r="U584" s="69"/>
      <c r="V584" s="69"/>
      <c r="W584" s="69"/>
      <c r="X584" s="69"/>
      <c r="Y584" s="35"/>
      <c r="Z584" s="35" t="s">
        <v>24663</v>
      </c>
      <c r="AA584" s="36">
        <v>1</v>
      </c>
      <c r="AB584" s="35" t="s">
        <v>27</v>
      </c>
      <c r="AC584" s="35" t="str">
        <f>+IF(Tabla1[[#This Row],[STK]]="no","Sin STK", "STK disponible")</f>
        <v>Sin STK</v>
      </c>
      <c r="AD584" s="35">
        <f>+I584*J584</f>
        <v>0</v>
      </c>
      <c r="AE584" s="35">
        <f>+I584*K584</f>
        <v>0</v>
      </c>
      <c r="AF584" s="36">
        <f>IF(Tabla1[[#This Row],[ref pack]]=1,Tabla1[[#This Row],[Pedido]],LCM(Tabla1[[#This Row],[MC VIEJO]],Tabla1[[#This Row],[Pedido]]))</f>
        <v>1</v>
      </c>
      <c r="AG584" s="36">
        <f>+VLOOKUP(Tabla1[[#This Row],[Artículo]],'.'!$B$2:$D$11481,3,)</f>
        <v>1</v>
      </c>
      <c r="AH584" s="37" t="str">
        <f>+IFERROR(SEARCH("pack",Tabla1[[#This Row],[PACK]]),"")</f>
        <v/>
      </c>
    </row>
    <row r="585" spans="1:34" ht="24" customHeight="1" x14ac:dyDescent="0.2">
      <c r="A585" s="50" t="s">
        <v>953</v>
      </c>
      <c r="B585" s="60" t="s">
        <v>1208</v>
      </c>
      <c r="C585" s="61" t="s">
        <v>1209</v>
      </c>
      <c r="D585" s="52" t="s">
        <v>27</v>
      </c>
      <c r="E585" s="53">
        <v>6501.43</v>
      </c>
      <c r="F585" s="23" t="str">
        <f>+IFERROR(VLOOKUP(Tabla1[[#This Row],[Artículo]],'..'!$B$2:$D$569000,3,),"")</f>
        <v/>
      </c>
      <c r="G585" s="24" t="str">
        <f>IF(H585=AF585,"", "Error MC")</f>
        <v>Error MC</v>
      </c>
      <c r="H585" s="62"/>
      <c r="I585" s="54">
        <f>+Tabla1[[#This Row],[MC]]*Tabla1[[#This Row],[Pedido]]*Tabla1[[#This Row],[PVC ]]</f>
        <v>0</v>
      </c>
      <c r="J585" s="26">
        <v>0.21</v>
      </c>
      <c r="K585" s="63"/>
      <c r="L585" s="28" t="s">
        <v>17</v>
      </c>
      <c r="M585" s="53">
        <v>11406.754999999999</v>
      </c>
      <c r="N585" s="64" t="str">
        <f>+IF(Tabla1[[#This Row],[F PMPI]]="SÍ","No","Sí")</f>
        <v>Sí</v>
      </c>
      <c r="O585" s="65">
        <f>+Tabla1[[#This Row],[PVL]]*1.055</f>
        <v>12034.126524999998</v>
      </c>
      <c r="P585" s="65">
        <f>+Tabla1[[#This Row],[PVL]]*1.43</f>
        <v>16311.659649999998</v>
      </c>
      <c r="Q585" s="66" t="str">
        <f>+HYPERLINK(Tabla1[[#This Row],[PAG]])</f>
        <v>https://todomusica.com.ar/puas/7489-10-beatles-pick-revolver-heavy.html</v>
      </c>
      <c r="R585" s="67"/>
      <c r="S585" s="68"/>
      <c r="T585" s="69"/>
      <c r="U585" s="69"/>
      <c r="V585" s="69"/>
      <c r="W585" s="69"/>
      <c r="X585" s="69"/>
      <c r="Y585" s="35"/>
      <c r="Z585" s="35" t="s">
        <v>24664</v>
      </c>
      <c r="AA585" s="36">
        <v>1</v>
      </c>
      <c r="AB585" s="35" t="s">
        <v>27</v>
      </c>
      <c r="AC585" s="35" t="str">
        <f>+IF(Tabla1[[#This Row],[STK]]="no","Sin STK", "STK disponible")</f>
        <v>Sin STK</v>
      </c>
      <c r="AD585" s="35">
        <f>+I585*J585</f>
        <v>0</v>
      </c>
      <c r="AE585" s="35">
        <f>+I585*K585</f>
        <v>0</v>
      </c>
      <c r="AF585" s="36">
        <f>IF(Tabla1[[#This Row],[ref pack]]=1,Tabla1[[#This Row],[Pedido]],LCM(Tabla1[[#This Row],[MC VIEJO]],Tabla1[[#This Row],[Pedido]]))</f>
        <v>1</v>
      </c>
      <c r="AG585" s="36">
        <f>+VLOOKUP(Tabla1[[#This Row],[Artículo]],'.'!$B$2:$D$11481,3,)</f>
        <v>1</v>
      </c>
      <c r="AH585" s="37" t="str">
        <f>+IFERROR(SEARCH("pack",Tabla1[[#This Row],[PACK]]),"")</f>
        <v/>
      </c>
    </row>
    <row r="586" spans="1:34" ht="24" customHeight="1" x14ac:dyDescent="0.2">
      <c r="A586" s="50" t="s">
        <v>953</v>
      </c>
      <c r="B586" s="60" t="s">
        <v>1210</v>
      </c>
      <c r="C586" s="61" t="s">
        <v>1211</v>
      </c>
      <c r="D586" s="52" t="s">
        <v>27</v>
      </c>
      <c r="E586" s="53">
        <v>6501.43</v>
      </c>
      <c r="F586" s="23" t="str">
        <f>+IFERROR(VLOOKUP(Tabla1[[#This Row],[Artículo]],'..'!$B$2:$D$569000,3,),"")</f>
        <v/>
      </c>
      <c r="G586" s="24" t="str">
        <f>IF(H586=AF586,"", "Error MC")</f>
        <v>Error MC</v>
      </c>
      <c r="H586" s="62"/>
      <c r="I586" s="54">
        <f>+Tabla1[[#This Row],[MC]]*Tabla1[[#This Row],[Pedido]]*Tabla1[[#This Row],[PVC ]]</f>
        <v>0</v>
      </c>
      <c r="J586" s="26">
        <v>0.21</v>
      </c>
      <c r="K586" s="63"/>
      <c r="L586" s="28" t="s">
        <v>17</v>
      </c>
      <c r="M586" s="53">
        <v>11406.754999999999</v>
      </c>
      <c r="N586" s="64" t="str">
        <f>+IF(Tabla1[[#This Row],[F PMPI]]="SÍ","No","Sí")</f>
        <v>Sí</v>
      </c>
      <c r="O586" s="65">
        <f>+Tabla1[[#This Row],[PVL]]*1.055</f>
        <v>12034.126524999998</v>
      </c>
      <c r="P586" s="65">
        <f>+Tabla1[[#This Row],[PVL]]*1.43</f>
        <v>16311.659649999998</v>
      </c>
      <c r="Q586" s="66" t="str">
        <f>+HYPERLINK(Tabla1[[#This Row],[PAG]])</f>
        <v>https://todomusica.com.ar/puas/7490-10-beatles-pick-albums-heavy.html</v>
      </c>
      <c r="R586" s="67"/>
      <c r="S586" s="68"/>
      <c r="T586" s="69"/>
      <c r="U586" s="69"/>
      <c r="V586" s="69"/>
      <c r="W586" s="69"/>
      <c r="X586" s="69"/>
      <c r="Y586" s="35"/>
      <c r="Z586" s="35" t="s">
        <v>24665</v>
      </c>
      <c r="AA586" s="36">
        <v>1</v>
      </c>
      <c r="AB586" s="35" t="s">
        <v>27</v>
      </c>
      <c r="AC586" s="35" t="str">
        <f>+IF(Tabla1[[#This Row],[STK]]="no","Sin STK", "STK disponible")</f>
        <v>Sin STK</v>
      </c>
      <c r="AD586" s="35">
        <f>+I586*J586</f>
        <v>0</v>
      </c>
      <c r="AE586" s="35">
        <f>+I586*K586</f>
        <v>0</v>
      </c>
      <c r="AF586" s="36">
        <f>IF(Tabla1[[#This Row],[ref pack]]=1,Tabla1[[#This Row],[Pedido]],LCM(Tabla1[[#This Row],[MC VIEJO]],Tabla1[[#This Row],[Pedido]]))</f>
        <v>1</v>
      </c>
      <c r="AG586" s="36">
        <f>+VLOOKUP(Tabla1[[#This Row],[Artículo]],'.'!$B$2:$D$11481,3,)</f>
        <v>1</v>
      </c>
      <c r="AH586" s="37" t="str">
        <f>+IFERROR(SEARCH("pack",Tabla1[[#This Row],[PACK]]),"")</f>
        <v/>
      </c>
    </row>
    <row r="587" spans="1:34" ht="24" customHeight="1" x14ac:dyDescent="0.2">
      <c r="A587" s="50" t="s">
        <v>953</v>
      </c>
      <c r="B587" s="60" t="s">
        <v>1212</v>
      </c>
      <c r="C587" s="61" t="s">
        <v>23249</v>
      </c>
      <c r="D587" s="52" t="s">
        <v>27</v>
      </c>
      <c r="E587" s="53">
        <v>29317.37</v>
      </c>
      <c r="F587" s="23" t="str">
        <f>+IFERROR(VLOOKUP(Tabla1[[#This Row],[Artículo]],'..'!$B$2:$D$569000,3,),"")</f>
        <v>Pack x 100</v>
      </c>
      <c r="G587" s="24" t="str">
        <f>IF(H587=AF587,"", "Error MC")</f>
        <v/>
      </c>
      <c r="H587" s="62"/>
      <c r="I587" s="54">
        <f>+Tabla1[[#This Row],[MC]]*Tabla1[[#This Row],[Pedido]]*Tabla1[[#This Row],[PVC ]]</f>
        <v>0</v>
      </c>
      <c r="J587" s="26">
        <v>0.21</v>
      </c>
      <c r="K587" s="63"/>
      <c r="L587" s="28" t="s">
        <v>17</v>
      </c>
      <c r="M587" s="53">
        <v>51437.33</v>
      </c>
      <c r="N587" s="64" t="str">
        <f>+IF(Tabla1[[#This Row],[F PMPI]]="SÍ","No","Sí")</f>
        <v>Sí</v>
      </c>
      <c r="O587" s="65">
        <f>+Tabla1[[#This Row],[PVL]]*1.055</f>
        <v>54266.383150000001</v>
      </c>
      <c r="P587" s="65">
        <f>+Tabla1[[#This Row],[PVL]]*1.43</f>
        <v>73555.381899999993</v>
      </c>
      <c r="Q587" s="66" t="str">
        <f>+HYPERLINK(Tabla1[[#This Row],[PAG]])</f>
        <v>https://todomusica.com.ar/productos-sin-categorias-de-netsuite/3263-1cwp4-100.html</v>
      </c>
      <c r="R587" s="67"/>
      <c r="S587" s="68"/>
      <c r="T587" s="69"/>
      <c r="U587" s="69"/>
      <c r="V587" s="69"/>
      <c r="W587" s="69"/>
      <c r="X587" s="69"/>
      <c r="Y587" s="35"/>
      <c r="Z587" s="35" t="s">
        <v>24666</v>
      </c>
      <c r="AA587" s="36">
        <v>1</v>
      </c>
      <c r="AB587" s="35" t="s">
        <v>27</v>
      </c>
      <c r="AC587" s="35" t="str">
        <f>+IF(Tabla1[[#This Row],[STK]]="no","Sin STK", "STK disponible")</f>
        <v>Sin STK</v>
      </c>
      <c r="AD587" s="35">
        <f>+I587*J587</f>
        <v>0</v>
      </c>
      <c r="AE587" s="35">
        <f>+I587*K587</f>
        <v>0</v>
      </c>
      <c r="AF587" s="36">
        <f>IF(Tabla1[[#This Row],[ref pack]]=1,Tabla1[[#This Row],[Pedido]],LCM(Tabla1[[#This Row],[MC VIEJO]],Tabla1[[#This Row],[Pedido]]))</f>
        <v>0</v>
      </c>
      <c r="AG587" s="36">
        <f>+VLOOKUP(Tabla1[[#This Row],[Artículo]],'.'!$B$2:$D$11481,3,)</f>
        <v>100</v>
      </c>
      <c r="AH587" s="37">
        <f>+IFERROR(SEARCH("pack",Tabla1[[#This Row],[PACK]]),"")</f>
        <v>1</v>
      </c>
    </row>
    <row r="588" spans="1:34" ht="24" customHeight="1" x14ac:dyDescent="0.2">
      <c r="A588" s="50" t="s">
        <v>953</v>
      </c>
      <c r="B588" s="60" t="s">
        <v>1214</v>
      </c>
      <c r="C588" s="61" t="s">
        <v>1215</v>
      </c>
      <c r="D588" s="52" t="s">
        <v>9841</v>
      </c>
      <c r="E588" s="53">
        <v>26271.84</v>
      </c>
      <c r="F588" s="23" t="str">
        <f>+IFERROR(VLOOKUP(Tabla1[[#This Row],[Artículo]],'..'!$B$2:$D$569000,3,),"")</f>
        <v/>
      </c>
      <c r="G588" s="24" t="str">
        <f>IF(H588=AF588,"", "Error MC")</f>
        <v>Error MC</v>
      </c>
      <c r="H588" s="62"/>
      <c r="I588" s="54">
        <f>+Tabla1[[#This Row],[MC]]*Tabla1[[#This Row],[Pedido]]*Tabla1[[#This Row],[PVC ]]</f>
        <v>0</v>
      </c>
      <c r="J588" s="26">
        <v>0.21</v>
      </c>
      <c r="K588" s="63"/>
      <c r="L588" s="28" t="s">
        <v>17</v>
      </c>
      <c r="M588" s="53">
        <v>46093.946000000004</v>
      </c>
      <c r="N588" s="64" t="str">
        <f>+IF(Tabla1[[#This Row],[F PMPI]]="SÍ","No","Sí")</f>
        <v>Sí</v>
      </c>
      <c r="O588" s="65">
        <f>+Tabla1[[#This Row],[PVL]]*1.055</f>
        <v>48629.11303</v>
      </c>
      <c r="P588" s="65">
        <f>+Tabla1[[#This Row],[PVL]]*1.43</f>
        <v>65914.342780000006</v>
      </c>
      <c r="Q588" s="66" t="str">
        <f>+HYPERLINK(Tabla1[[#This Row],[PAG]])</f>
        <v>https://todomusica.com.ar/correas/7400-20-nyxl-eco-leather-gtr-st.html</v>
      </c>
      <c r="R588" s="67"/>
      <c r="S588" s="68"/>
      <c r="T588" s="69"/>
      <c r="U588" s="69"/>
      <c r="V588" s="69"/>
      <c r="W588" s="69"/>
      <c r="X588" s="69"/>
      <c r="Y588" s="35"/>
      <c r="Z588" s="35" t="s">
        <v>24667</v>
      </c>
      <c r="AA588" s="36">
        <v>1</v>
      </c>
      <c r="AB588" s="35" t="s">
        <v>27</v>
      </c>
      <c r="AC588" s="35" t="str">
        <f>+IF(Tabla1[[#This Row],[STK]]="no","Sin STK", "STK disponible")</f>
        <v>STK disponible</v>
      </c>
      <c r="AD588" s="35">
        <f>+I588*J588</f>
        <v>0</v>
      </c>
      <c r="AE588" s="35">
        <f>+I588*K588</f>
        <v>0</v>
      </c>
      <c r="AF588" s="36">
        <f>IF(Tabla1[[#This Row],[ref pack]]=1,Tabla1[[#This Row],[Pedido]],LCM(Tabla1[[#This Row],[MC VIEJO]],Tabla1[[#This Row],[Pedido]]))</f>
        <v>1</v>
      </c>
      <c r="AG588" s="36">
        <f>+VLOOKUP(Tabla1[[#This Row],[Artículo]],'.'!$B$2:$D$11481,3,)</f>
        <v>1</v>
      </c>
      <c r="AH588" s="37" t="str">
        <f>+IFERROR(SEARCH("pack",Tabla1[[#This Row],[PACK]]),"")</f>
        <v/>
      </c>
    </row>
    <row r="589" spans="1:34" ht="24" customHeight="1" x14ac:dyDescent="0.2">
      <c r="A589" s="50" t="s">
        <v>953</v>
      </c>
      <c r="B589" s="60" t="s">
        <v>1216</v>
      </c>
      <c r="C589" s="61" t="s">
        <v>1217</v>
      </c>
      <c r="D589" s="52" t="s">
        <v>9841</v>
      </c>
      <c r="E589" s="53">
        <v>38521</v>
      </c>
      <c r="F589" s="23" t="str">
        <f>+IFERROR(VLOOKUP(Tabla1[[#This Row],[Artículo]],'..'!$B$2:$D$569000,3,),"")</f>
        <v/>
      </c>
      <c r="G589" s="24" t="str">
        <f>IF(H589=AF589,"", "Error MC")</f>
        <v>Error MC</v>
      </c>
      <c r="H589" s="62"/>
      <c r="I589" s="54">
        <f>+Tabla1[[#This Row],[MC]]*Tabla1[[#This Row],[Pedido]]*Tabla1[[#This Row],[PVC ]]</f>
        <v>0</v>
      </c>
      <c r="J589" s="26">
        <v>0.21</v>
      </c>
      <c r="K589" s="63"/>
      <c r="L589" s="28" t="s">
        <v>17</v>
      </c>
      <c r="M589" s="53">
        <v>67585.095000000001</v>
      </c>
      <c r="N589" s="64" t="str">
        <f>+IF(Tabla1[[#This Row],[F PMPI]]="SÍ","No","Sí")</f>
        <v>Sí</v>
      </c>
      <c r="O589" s="65">
        <f>+Tabla1[[#This Row],[PVL]]*1.055</f>
        <v>71302.27522499999</v>
      </c>
      <c r="P589" s="65">
        <f>+Tabla1[[#This Row],[PVL]]*1.43</f>
        <v>96646.685849999994</v>
      </c>
      <c r="Q589" s="66" t="str">
        <f>+HYPERLINK(Tabla1[[#This Row],[PAG]])</f>
        <v>https://todomusica.com.ar/correas/4672-404.html</v>
      </c>
      <c r="R589" s="67"/>
      <c r="S589" s="68"/>
      <c r="T589" s="69"/>
      <c r="U589" s="69"/>
      <c r="V589" s="69"/>
      <c r="W589" s="69"/>
      <c r="X589" s="69"/>
      <c r="Y589" s="35"/>
      <c r="Z589" s="35" t="s">
        <v>24668</v>
      </c>
      <c r="AA589" s="36">
        <v>1</v>
      </c>
      <c r="AB589" s="35" t="s">
        <v>27</v>
      </c>
      <c r="AC589" s="35" t="str">
        <f>+IF(Tabla1[[#This Row],[STK]]="no","Sin STK", "STK disponible")</f>
        <v>STK disponible</v>
      </c>
      <c r="AD589" s="35">
        <f>+I589*J589</f>
        <v>0</v>
      </c>
      <c r="AE589" s="35">
        <f>+I589*K589</f>
        <v>0</v>
      </c>
      <c r="AF589" s="36">
        <f>IF(Tabla1[[#This Row],[ref pack]]=1,Tabla1[[#This Row],[Pedido]],LCM(Tabla1[[#This Row],[MC VIEJO]],Tabla1[[#This Row],[Pedido]]))</f>
        <v>1</v>
      </c>
      <c r="AG589" s="36">
        <f>+VLOOKUP(Tabla1[[#This Row],[Artículo]],'.'!$B$2:$D$11481,3,)</f>
        <v>1</v>
      </c>
      <c r="AH589" s="37" t="str">
        <f>+IFERROR(SEARCH("pack",Tabla1[[#This Row],[PACK]]),"")</f>
        <v/>
      </c>
    </row>
    <row r="590" spans="1:34" ht="24" customHeight="1" x14ac:dyDescent="0.2">
      <c r="A590" s="50" t="s">
        <v>953</v>
      </c>
      <c r="B590" s="60" t="s">
        <v>1218</v>
      </c>
      <c r="C590" s="61" t="s">
        <v>1219</v>
      </c>
      <c r="D590" s="52" t="s">
        <v>9841</v>
      </c>
      <c r="E590" s="53">
        <v>38521</v>
      </c>
      <c r="F590" s="23" t="str">
        <f>+IFERROR(VLOOKUP(Tabla1[[#This Row],[Artículo]],'..'!$B$2:$D$569000,3,),"")</f>
        <v/>
      </c>
      <c r="G590" s="24" t="str">
        <f>IF(H590=AF590,"", "Error MC")</f>
        <v>Error MC</v>
      </c>
      <c r="H590" s="62"/>
      <c r="I590" s="54">
        <f>+Tabla1[[#This Row],[MC]]*Tabla1[[#This Row],[Pedido]]*Tabla1[[#This Row],[PVC ]]</f>
        <v>0</v>
      </c>
      <c r="J590" s="26">
        <v>0.21</v>
      </c>
      <c r="K590" s="63"/>
      <c r="L590" s="28" t="s">
        <v>17</v>
      </c>
      <c r="M590" s="53">
        <v>67585.095000000001</v>
      </c>
      <c r="N590" s="64" t="str">
        <f>+IF(Tabla1[[#This Row],[F PMPI]]="SÍ","No","Sí")</f>
        <v>Sí</v>
      </c>
      <c r="O590" s="65">
        <f>+Tabla1[[#This Row],[PVL]]*1.055</f>
        <v>71302.27522499999</v>
      </c>
      <c r="P590" s="65">
        <f>+Tabla1[[#This Row],[PVL]]*1.43</f>
        <v>96646.685849999994</v>
      </c>
      <c r="Q590" s="66" t="str">
        <f>+HYPERLINK(Tabla1[[#This Row],[PAG]])</f>
        <v>https://todomusica.com.ar/correas/7477-25-beatles-revolver.html</v>
      </c>
      <c r="R590" s="67"/>
      <c r="S590" s="68"/>
      <c r="T590" s="69"/>
      <c r="U590" s="69"/>
      <c r="V590" s="69"/>
      <c r="W590" s="69"/>
      <c r="X590" s="69"/>
      <c r="Y590" s="35"/>
      <c r="Z590" s="35" t="s">
        <v>24669</v>
      </c>
      <c r="AA590" s="36">
        <v>1</v>
      </c>
      <c r="AB590" s="35" t="s">
        <v>27</v>
      </c>
      <c r="AC590" s="35" t="str">
        <f>+IF(Tabla1[[#This Row],[STK]]="no","Sin STK", "STK disponible")</f>
        <v>STK disponible</v>
      </c>
      <c r="AD590" s="35">
        <f>+I590*J590</f>
        <v>0</v>
      </c>
      <c r="AE590" s="35">
        <f>+I590*K590</f>
        <v>0</v>
      </c>
      <c r="AF590" s="36">
        <f>IF(Tabla1[[#This Row],[ref pack]]=1,Tabla1[[#This Row],[Pedido]],LCM(Tabla1[[#This Row],[MC VIEJO]],Tabla1[[#This Row],[Pedido]]))</f>
        <v>1</v>
      </c>
      <c r="AG590" s="36">
        <f>+VLOOKUP(Tabla1[[#This Row],[Artículo]],'.'!$B$2:$D$11481,3,)</f>
        <v>1</v>
      </c>
      <c r="AH590" s="37" t="str">
        <f>+IFERROR(SEARCH("pack",Tabla1[[#This Row],[PACK]]),"")</f>
        <v/>
      </c>
    </row>
    <row r="591" spans="1:34" ht="24" customHeight="1" x14ac:dyDescent="0.2">
      <c r="A591" s="50" t="s">
        <v>953</v>
      </c>
      <c r="B591" s="60" t="s">
        <v>1220</v>
      </c>
      <c r="C591" s="61" t="s">
        <v>1221</v>
      </c>
      <c r="D591" s="52" t="s">
        <v>9841</v>
      </c>
      <c r="E591" s="53">
        <v>33177.74</v>
      </c>
      <c r="F591" s="23" t="str">
        <f>+IFERROR(VLOOKUP(Tabla1[[#This Row],[Artículo]],'..'!$B$2:$D$569000,3,),"")</f>
        <v/>
      </c>
      <c r="G591" s="24" t="str">
        <f>IF(H591=AF591,"", "Error MC")</f>
        <v>Error MC</v>
      </c>
      <c r="H591" s="62"/>
      <c r="I591" s="54">
        <f>+Tabla1[[#This Row],[MC]]*Tabla1[[#This Row],[Pedido]]*Tabla1[[#This Row],[PVC ]]</f>
        <v>0</v>
      </c>
      <c r="J591" s="26">
        <v>0.21</v>
      </c>
      <c r="K591" s="63"/>
      <c r="L591" s="28" t="s">
        <v>17</v>
      </c>
      <c r="M591" s="53">
        <v>58210.341</v>
      </c>
      <c r="N591" s="64" t="str">
        <f>+IF(Tabla1[[#This Row],[F PMPI]]="SÍ","No","Sí")</f>
        <v>Sí</v>
      </c>
      <c r="O591" s="65">
        <f>+Tabla1[[#This Row],[PVL]]*1.055</f>
        <v>61411.909754999993</v>
      </c>
      <c r="P591" s="65">
        <f>+Tabla1[[#This Row],[PVL]]*1.43</f>
        <v>83240.787629999992</v>
      </c>
      <c r="Q591" s="66" t="str">
        <f>+HYPERLINK(Tabla1[[#This Row],[PAG]])</f>
        <v>https://todomusica.com.ar/correas/7478-25-beatles-sgt-pepper.html</v>
      </c>
      <c r="R591" s="67"/>
      <c r="S591" s="68"/>
      <c r="T591" s="69"/>
      <c r="U591" s="69"/>
      <c r="V591" s="69"/>
      <c r="W591" s="69"/>
      <c r="X591" s="69"/>
      <c r="Y591" s="35"/>
      <c r="Z591" s="35" t="s">
        <v>24670</v>
      </c>
      <c r="AA591" s="36">
        <v>1</v>
      </c>
      <c r="AB591" s="35" t="s">
        <v>27</v>
      </c>
      <c r="AC591" s="35" t="str">
        <f>+IF(Tabla1[[#This Row],[STK]]="no","Sin STK", "STK disponible")</f>
        <v>STK disponible</v>
      </c>
      <c r="AD591" s="35">
        <f>+I591*J591</f>
        <v>0</v>
      </c>
      <c r="AE591" s="35">
        <f>+I591*K591</f>
        <v>0</v>
      </c>
      <c r="AF591" s="36">
        <f>IF(Tabla1[[#This Row],[ref pack]]=1,Tabla1[[#This Row],[Pedido]],LCM(Tabla1[[#This Row],[MC VIEJO]],Tabla1[[#This Row],[Pedido]]))</f>
        <v>1</v>
      </c>
      <c r="AG591" s="36">
        <f>+VLOOKUP(Tabla1[[#This Row],[Artículo]],'.'!$B$2:$D$11481,3,)</f>
        <v>1</v>
      </c>
      <c r="AH591" s="37" t="str">
        <f>+IFERROR(SEARCH("pack",Tabla1[[#This Row],[PACK]]),"")</f>
        <v/>
      </c>
    </row>
    <row r="592" spans="1:34" ht="24" customHeight="1" x14ac:dyDescent="0.2">
      <c r="A592" s="50" t="s">
        <v>953</v>
      </c>
      <c r="B592" s="60" t="s">
        <v>1222</v>
      </c>
      <c r="C592" s="61" t="s">
        <v>1223</v>
      </c>
      <c r="D592" s="52" t="s">
        <v>9841</v>
      </c>
      <c r="E592" s="53">
        <v>38521</v>
      </c>
      <c r="F592" s="23" t="str">
        <f>+IFERROR(VLOOKUP(Tabla1[[#This Row],[Artículo]],'..'!$B$2:$D$569000,3,),"")</f>
        <v/>
      </c>
      <c r="G592" s="24" t="str">
        <f>IF(H592=AF592,"", "Error MC")</f>
        <v>Error MC</v>
      </c>
      <c r="H592" s="62"/>
      <c r="I592" s="54">
        <f>+Tabla1[[#This Row],[MC]]*Tabla1[[#This Row],[Pedido]]*Tabla1[[#This Row],[PVC ]]</f>
        <v>0</v>
      </c>
      <c r="J592" s="26">
        <v>0.21</v>
      </c>
      <c r="K592" s="63"/>
      <c r="L592" s="28" t="s">
        <v>17</v>
      </c>
      <c r="M592" s="53">
        <v>67585.095000000001</v>
      </c>
      <c r="N592" s="64" t="str">
        <f>+IF(Tabla1[[#This Row],[F PMPI]]="SÍ","No","Sí")</f>
        <v>Sí</v>
      </c>
      <c r="O592" s="65">
        <f>+Tabla1[[#This Row],[PVL]]*1.055</f>
        <v>71302.27522499999</v>
      </c>
      <c r="P592" s="65">
        <f>+Tabla1[[#This Row],[PVL]]*1.43</f>
        <v>96646.685849999994</v>
      </c>
      <c r="Q592" s="66" t="str">
        <f>+HYPERLINK(Tabla1[[#This Row],[PAG]])</f>
        <v>https://todomusica.com.ar/correas/7479-25-beatles-yellow-submarine.html</v>
      </c>
      <c r="R592" s="67"/>
      <c r="S592" s="68"/>
      <c r="T592" s="69"/>
      <c r="U592" s="69"/>
      <c r="V592" s="69"/>
      <c r="W592" s="69"/>
      <c r="X592" s="69"/>
      <c r="Y592" s="35"/>
      <c r="Z592" s="35" t="s">
        <v>24671</v>
      </c>
      <c r="AA592" s="36">
        <v>1</v>
      </c>
      <c r="AB592" s="35" t="s">
        <v>27</v>
      </c>
      <c r="AC592" s="35" t="str">
        <f>+IF(Tabla1[[#This Row],[STK]]="no","Sin STK", "STK disponible")</f>
        <v>STK disponible</v>
      </c>
      <c r="AD592" s="35">
        <f>+I592*J592</f>
        <v>0</v>
      </c>
      <c r="AE592" s="35">
        <f>+I592*K592</f>
        <v>0</v>
      </c>
      <c r="AF592" s="36">
        <f>IF(Tabla1[[#This Row],[ref pack]]=1,Tabla1[[#This Row],[Pedido]],LCM(Tabla1[[#This Row],[MC VIEJO]],Tabla1[[#This Row],[Pedido]]))</f>
        <v>1</v>
      </c>
      <c r="AG592" s="36">
        <f>+VLOOKUP(Tabla1[[#This Row],[Artículo]],'.'!$B$2:$D$11481,3,)</f>
        <v>1</v>
      </c>
      <c r="AH592" s="37" t="str">
        <f>+IFERROR(SEARCH("pack",Tabla1[[#This Row],[PACK]]),"")</f>
        <v/>
      </c>
    </row>
    <row r="593" spans="1:34" ht="24" customHeight="1" x14ac:dyDescent="0.2">
      <c r="A593" s="50" t="s">
        <v>953</v>
      </c>
      <c r="B593" s="60" t="s">
        <v>1224</v>
      </c>
      <c r="C593" s="61" t="s">
        <v>1225</v>
      </c>
      <c r="D593" s="52" t="s">
        <v>9842</v>
      </c>
      <c r="E593" s="53">
        <v>18935.43</v>
      </c>
      <c r="F593" s="23" t="str">
        <f>+IFERROR(VLOOKUP(Tabla1[[#This Row],[Artículo]],'..'!$B$2:$D$569000,3,),"")</f>
        <v/>
      </c>
      <c r="G593" s="24" t="str">
        <f>IF(H593=AF593,"", "Error MC")</f>
        <v>Error MC</v>
      </c>
      <c r="H593" s="62"/>
      <c r="I593" s="54">
        <f>+Tabla1[[#This Row],[MC]]*Tabla1[[#This Row],[Pedido]]*Tabla1[[#This Row],[PVC ]]</f>
        <v>0</v>
      </c>
      <c r="J593" s="26">
        <v>0.21</v>
      </c>
      <c r="K593" s="63"/>
      <c r="L593" s="28" t="s">
        <v>17</v>
      </c>
      <c r="M593" s="53">
        <v>33222.207999999999</v>
      </c>
      <c r="N593" s="64" t="str">
        <f>+IF(Tabla1[[#This Row],[F PMPI]]="SÍ","No","Sí")</f>
        <v>Sí</v>
      </c>
      <c r="O593" s="65">
        <f>+Tabla1[[#This Row],[PVL]]*1.055</f>
        <v>35049.42944</v>
      </c>
      <c r="P593" s="65">
        <f>+Tabla1[[#This Row],[PVL]]*1.43</f>
        <v>47507.757439999994</v>
      </c>
      <c r="Q593" s="66" t="str">
        <f>+HYPERLINK(Tabla1[[#This Row],[PAG]])</f>
        <v>https://todomusica.com.ar/correas/2996-50a10.html</v>
      </c>
      <c r="R593" s="67"/>
      <c r="S593" s="68"/>
      <c r="T593" s="69"/>
      <c r="U593" s="69"/>
      <c r="V593" s="69"/>
      <c r="W593" s="69"/>
      <c r="X593" s="69"/>
      <c r="Y593" s="35"/>
      <c r="Z593" s="35" t="s">
        <v>24672</v>
      </c>
      <c r="AA593" s="36">
        <v>1</v>
      </c>
      <c r="AB593" s="35" t="s">
        <v>27</v>
      </c>
      <c r="AC593" s="35" t="str">
        <f>+IF(Tabla1[[#This Row],[STK]]="no","Sin STK", "STK disponible")</f>
        <v>STK disponible</v>
      </c>
      <c r="AD593" s="35">
        <f>+I593*J593</f>
        <v>0</v>
      </c>
      <c r="AE593" s="35">
        <f>+I593*K593</f>
        <v>0</v>
      </c>
      <c r="AF593" s="36">
        <f>IF(Tabla1[[#This Row],[ref pack]]=1,Tabla1[[#This Row],[Pedido]],LCM(Tabla1[[#This Row],[MC VIEJO]],Tabla1[[#This Row],[Pedido]]))</f>
        <v>1</v>
      </c>
      <c r="AG593" s="36">
        <f>+VLOOKUP(Tabla1[[#This Row],[Artículo]],'.'!$B$2:$D$11481,3,)</f>
        <v>1</v>
      </c>
      <c r="AH593" s="37" t="str">
        <f>+IFERROR(SEARCH("pack",Tabla1[[#This Row],[PACK]]),"")</f>
        <v/>
      </c>
    </row>
    <row r="594" spans="1:34" ht="24" customHeight="1" x14ac:dyDescent="0.2">
      <c r="A594" s="50" t="s">
        <v>953</v>
      </c>
      <c r="B594" s="60" t="s">
        <v>1226</v>
      </c>
      <c r="C594" s="61" t="s">
        <v>1227</v>
      </c>
      <c r="D594" s="52" t="s">
        <v>27</v>
      </c>
      <c r="E594" s="53">
        <v>23303.61</v>
      </c>
      <c r="F594" s="23" t="str">
        <f>+IFERROR(VLOOKUP(Tabla1[[#This Row],[Artículo]],'..'!$B$2:$D$569000,3,),"")</f>
        <v/>
      </c>
      <c r="G594" s="24" t="str">
        <f>IF(H594=AF594,"", "Error MC")</f>
        <v>Error MC</v>
      </c>
      <c r="H594" s="62"/>
      <c r="I594" s="54">
        <f>+Tabla1[[#This Row],[MC]]*Tabla1[[#This Row],[Pedido]]*Tabla1[[#This Row],[PVC ]]</f>
        <v>0</v>
      </c>
      <c r="J594" s="26">
        <v>0.21</v>
      </c>
      <c r="K594" s="63"/>
      <c r="L594" s="28" t="s">
        <v>17</v>
      </c>
      <c r="M594" s="53">
        <v>40886.178</v>
      </c>
      <c r="N594" s="64" t="str">
        <f>+IF(Tabla1[[#This Row],[F PMPI]]="SÍ","No","Sí")</f>
        <v>Sí</v>
      </c>
      <c r="O594" s="65">
        <f>+Tabla1[[#This Row],[PVL]]*1.055</f>
        <v>43134.91779</v>
      </c>
      <c r="P594" s="65">
        <f>+Tabla1[[#This Row],[PVL]]*1.43</f>
        <v>58467.234539999998</v>
      </c>
      <c r="Q594" s="66" t="str">
        <f>+HYPERLINK(Tabla1[[#This Row],[PAG]])</f>
        <v>https://todomusica.com.ar/correas/8584-50bal00.html</v>
      </c>
      <c r="R594" s="67"/>
      <c r="S594" s="68"/>
      <c r="T594" s="69"/>
      <c r="U594" s="69"/>
      <c r="V594" s="69"/>
      <c r="W594" s="69"/>
      <c r="X594" s="69"/>
      <c r="Y594" s="35"/>
      <c r="Z594" s="35" t="s">
        <v>24673</v>
      </c>
      <c r="AA594" s="36">
        <v>1</v>
      </c>
      <c r="AB594" s="35" t="s">
        <v>27</v>
      </c>
      <c r="AC594" s="35" t="str">
        <f>+IF(Tabla1[[#This Row],[STK]]="no","Sin STK", "STK disponible")</f>
        <v>Sin STK</v>
      </c>
      <c r="AD594" s="35">
        <f>+I594*J594</f>
        <v>0</v>
      </c>
      <c r="AE594" s="35">
        <f>+I594*K594</f>
        <v>0</v>
      </c>
      <c r="AF594" s="36">
        <f>IF(Tabla1[[#This Row],[ref pack]]=1,Tabla1[[#This Row],[Pedido]],LCM(Tabla1[[#This Row],[MC VIEJO]],Tabla1[[#This Row],[Pedido]]))</f>
        <v>1</v>
      </c>
      <c r="AG594" s="36">
        <f>+VLOOKUP(Tabla1[[#This Row],[Artículo]],'.'!$B$2:$D$11481,3,)</f>
        <v>1</v>
      </c>
      <c r="AH594" s="37" t="str">
        <f>+IFERROR(SEARCH("pack",Tabla1[[#This Row],[PACK]]),"")</f>
        <v/>
      </c>
    </row>
    <row r="595" spans="1:34" ht="24" customHeight="1" x14ac:dyDescent="0.2">
      <c r="A595" s="50" t="s">
        <v>953</v>
      </c>
      <c r="B595" s="60" t="s">
        <v>1228</v>
      </c>
      <c r="C595" s="61" t="s">
        <v>1229</v>
      </c>
      <c r="D595" s="52" t="s">
        <v>9841</v>
      </c>
      <c r="E595" s="53">
        <v>23324.03</v>
      </c>
      <c r="F595" s="23" t="str">
        <f>+IFERROR(VLOOKUP(Tabla1[[#This Row],[Artículo]],'..'!$B$2:$D$569000,3,),"")</f>
        <v/>
      </c>
      <c r="G595" s="24" t="str">
        <f>IF(H595=AF595,"", "Error MC")</f>
        <v>Error MC</v>
      </c>
      <c r="H595" s="62"/>
      <c r="I595" s="54">
        <f>+Tabla1[[#This Row],[MC]]*Tabla1[[#This Row],[Pedido]]*Tabla1[[#This Row],[PVC ]]</f>
        <v>0</v>
      </c>
      <c r="J595" s="26">
        <v>0.21</v>
      </c>
      <c r="K595" s="63"/>
      <c r="L595" s="28" t="s">
        <v>17</v>
      </c>
      <c r="M595" s="53">
        <v>40922.006000000001</v>
      </c>
      <c r="N595" s="64" t="str">
        <f>+IF(Tabla1[[#This Row],[F PMPI]]="SÍ","No","Sí")</f>
        <v>Sí</v>
      </c>
      <c r="O595" s="65">
        <f>+Tabla1[[#This Row],[PVL]]*1.055</f>
        <v>43172.716329999996</v>
      </c>
      <c r="P595" s="65">
        <f>+Tabla1[[#This Row],[PVL]]*1.43</f>
        <v>58518.468580000001</v>
      </c>
      <c r="Q595" s="66" t="str">
        <f>+HYPERLINK(Tabla1[[#This Row],[PAG]])</f>
        <v>https://todomusica.com.ar/correas/7473-50mm-beatles-classic-logo.html</v>
      </c>
      <c r="R595" s="67"/>
      <c r="S595" s="68"/>
      <c r="T595" s="69"/>
      <c r="U595" s="69"/>
      <c r="V595" s="69"/>
      <c r="W595" s="69"/>
      <c r="X595" s="69"/>
      <c r="Y595" s="35"/>
      <c r="Z595" s="35" t="s">
        <v>24674</v>
      </c>
      <c r="AA595" s="36">
        <v>1</v>
      </c>
      <c r="AB595" s="35" t="s">
        <v>27</v>
      </c>
      <c r="AC595" s="35" t="str">
        <f>+IF(Tabla1[[#This Row],[STK]]="no","Sin STK", "STK disponible")</f>
        <v>STK disponible</v>
      </c>
      <c r="AD595" s="35">
        <f>+I595*J595</f>
        <v>0</v>
      </c>
      <c r="AE595" s="35">
        <f>+I595*K595</f>
        <v>0</v>
      </c>
      <c r="AF595" s="36">
        <f>IF(Tabla1[[#This Row],[ref pack]]=1,Tabla1[[#This Row],[Pedido]],LCM(Tabla1[[#This Row],[MC VIEJO]],Tabla1[[#This Row],[Pedido]]))</f>
        <v>1</v>
      </c>
      <c r="AG595" s="36">
        <f>+VLOOKUP(Tabla1[[#This Row],[Artículo]],'.'!$B$2:$D$11481,3,)</f>
        <v>1</v>
      </c>
      <c r="AH595" s="37" t="str">
        <f>+IFERROR(SEARCH("pack",Tabla1[[#This Row],[PACK]]),"")</f>
        <v/>
      </c>
    </row>
    <row r="596" spans="1:34" ht="24" customHeight="1" x14ac:dyDescent="0.2">
      <c r="A596" s="50" t="s">
        <v>953</v>
      </c>
      <c r="B596" s="60" t="s">
        <v>1230</v>
      </c>
      <c r="C596" s="61" t="s">
        <v>1231</v>
      </c>
      <c r="D596" s="52" t="s">
        <v>9841</v>
      </c>
      <c r="E596" s="53">
        <v>23324.03</v>
      </c>
      <c r="F596" s="23" t="str">
        <f>+IFERROR(VLOOKUP(Tabla1[[#This Row],[Artículo]],'..'!$B$2:$D$569000,3,),"")</f>
        <v/>
      </c>
      <c r="G596" s="24" t="str">
        <f>IF(H596=AF596,"", "Error MC")</f>
        <v>Error MC</v>
      </c>
      <c r="H596" s="62"/>
      <c r="I596" s="54">
        <f>+Tabla1[[#This Row],[MC]]*Tabla1[[#This Row],[Pedido]]*Tabla1[[#This Row],[PVC ]]</f>
        <v>0</v>
      </c>
      <c r="J596" s="26">
        <v>0.21</v>
      </c>
      <c r="K596" s="63"/>
      <c r="L596" s="28" t="s">
        <v>17</v>
      </c>
      <c r="M596" s="53">
        <v>40922.006000000001</v>
      </c>
      <c r="N596" s="64" t="str">
        <f>+IF(Tabla1[[#This Row],[F PMPI]]="SÍ","No","Sí")</f>
        <v>Sí</v>
      </c>
      <c r="O596" s="65">
        <f>+Tabla1[[#This Row],[PVL]]*1.055</f>
        <v>43172.716329999996</v>
      </c>
      <c r="P596" s="65">
        <f>+Tabla1[[#This Row],[PVL]]*1.43</f>
        <v>58518.468580000001</v>
      </c>
      <c r="Q596" s="66" t="str">
        <f>+HYPERLINK(Tabla1[[#This Row],[PAG]])</f>
        <v>https://todomusica.com.ar/correas/7474-50mm-beatles-beatlemania.html</v>
      </c>
      <c r="R596" s="67"/>
      <c r="S596" s="68"/>
      <c r="T596" s="69"/>
      <c r="U596" s="69"/>
      <c r="V596" s="69"/>
      <c r="W596" s="69"/>
      <c r="X596" s="69"/>
      <c r="Y596" s="35"/>
      <c r="Z596" s="35" t="s">
        <v>24675</v>
      </c>
      <c r="AA596" s="36">
        <v>1</v>
      </c>
      <c r="AB596" s="35" t="s">
        <v>27</v>
      </c>
      <c r="AC596" s="35" t="str">
        <f>+IF(Tabla1[[#This Row],[STK]]="no","Sin STK", "STK disponible")</f>
        <v>STK disponible</v>
      </c>
      <c r="AD596" s="35">
        <f>+I596*J596</f>
        <v>0</v>
      </c>
      <c r="AE596" s="35">
        <f>+I596*K596</f>
        <v>0</v>
      </c>
      <c r="AF596" s="36">
        <f>IF(Tabla1[[#This Row],[ref pack]]=1,Tabla1[[#This Row],[Pedido]],LCM(Tabla1[[#This Row],[MC VIEJO]],Tabla1[[#This Row],[Pedido]]))</f>
        <v>1</v>
      </c>
      <c r="AG596" s="36">
        <f>+VLOOKUP(Tabla1[[#This Row],[Artículo]],'.'!$B$2:$D$11481,3,)</f>
        <v>1</v>
      </c>
      <c r="AH596" s="37" t="str">
        <f>+IFERROR(SEARCH("pack",Tabla1[[#This Row],[PACK]]),"")</f>
        <v/>
      </c>
    </row>
    <row r="597" spans="1:34" ht="24" customHeight="1" x14ac:dyDescent="0.2">
      <c r="A597" s="50" t="s">
        <v>953</v>
      </c>
      <c r="B597" s="60" t="s">
        <v>1232</v>
      </c>
      <c r="C597" s="61" t="s">
        <v>1233</v>
      </c>
      <c r="D597" s="52" t="s">
        <v>27</v>
      </c>
      <c r="E597" s="53">
        <v>23324.03</v>
      </c>
      <c r="F597" s="23" t="str">
        <f>+IFERROR(VLOOKUP(Tabla1[[#This Row],[Artículo]],'..'!$B$2:$D$569000,3,),"")</f>
        <v/>
      </c>
      <c r="G597" s="24" t="str">
        <f>IF(H597=AF597,"", "Error MC")</f>
        <v>Error MC</v>
      </c>
      <c r="H597" s="62"/>
      <c r="I597" s="54">
        <f>+Tabla1[[#This Row],[MC]]*Tabla1[[#This Row],[Pedido]]*Tabla1[[#This Row],[PVC ]]</f>
        <v>0</v>
      </c>
      <c r="J597" s="26">
        <v>0.21</v>
      </c>
      <c r="K597" s="63"/>
      <c r="L597" s="28" t="s">
        <v>17</v>
      </c>
      <c r="M597" s="53">
        <v>40922.006000000001</v>
      </c>
      <c r="N597" s="64" t="str">
        <f>+IF(Tabla1[[#This Row],[F PMPI]]="SÍ","No","Sí")</f>
        <v>No</v>
      </c>
      <c r="O597" s="65">
        <f>+Tabla1[[#This Row],[PVL]]*1.055</f>
        <v>43172.716329999996</v>
      </c>
      <c r="P597" s="65">
        <f>+Tabla1[[#This Row],[PVL]]*1.43</f>
        <v>58518.468580000001</v>
      </c>
      <c r="Q597" s="66" t="str">
        <f>+HYPERLINK(Tabla1[[#This Row],[PAG]])</f>
        <v>https://todomusica.com.ar/productos-sin-categorias-de-netsuite/6120-50plc01.html</v>
      </c>
      <c r="R597" s="67"/>
      <c r="S597" s="68"/>
      <c r="T597" s="69"/>
      <c r="U597" s="69"/>
      <c r="V597" s="69"/>
      <c r="W597" s="69"/>
      <c r="X597" s="69"/>
      <c r="Y597" s="35"/>
      <c r="Z597" s="35" t="s">
        <v>24676</v>
      </c>
      <c r="AA597" s="36">
        <v>1</v>
      </c>
      <c r="AB597" s="35" t="s">
        <v>9849</v>
      </c>
      <c r="AC597" s="35" t="str">
        <f>+IF(Tabla1[[#This Row],[STK]]="no","Sin STK", "STK disponible")</f>
        <v>Sin STK</v>
      </c>
      <c r="AD597" s="35">
        <f>+I597*J597</f>
        <v>0</v>
      </c>
      <c r="AE597" s="35">
        <f>+I597*K597</f>
        <v>0</v>
      </c>
      <c r="AF597" s="36">
        <f>IF(Tabla1[[#This Row],[ref pack]]=1,Tabla1[[#This Row],[Pedido]],LCM(Tabla1[[#This Row],[MC VIEJO]],Tabla1[[#This Row],[Pedido]]))</f>
        <v>1</v>
      </c>
      <c r="AG597" s="36">
        <f>+VLOOKUP(Tabla1[[#This Row],[Artículo]],'.'!$B$2:$D$11481,3,)</f>
        <v>1</v>
      </c>
      <c r="AH597" s="37" t="str">
        <f>+IFERROR(SEARCH("pack",Tabla1[[#This Row],[PACK]]),"")</f>
        <v/>
      </c>
    </row>
    <row r="598" spans="1:34" ht="24" customHeight="1" x14ac:dyDescent="0.2">
      <c r="A598" s="50" t="s">
        <v>953</v>
      </c>
      <c r="B598" s="60" t="s">
        <v>1234</v>
      </c>
      <c r="C598" s="61" t="s">
        <v>1235</v>
      </c>
      <c r="D598" s="52" t="s">
        <v>27</v>
      </c>
      <c r="E598" s="53">
        <v>23324.03</v>
      </c>
      <c r="F598" s="23" t="str">
        <f>+IFERROR(VLOOKUP(Tabla1[[#This Row],[Artículo]],'..'!$B$2:$D$569000,3,),"")</f>
        <v/>
      </c>
      <c r="G598" s="24" t="str">
        <f>IF(H598=AF598,"", "Error MC")</f>
        <v>Error MC</v>
      </c>
      <c r="H598" s="62"/>
      <c r="I598" s="54">
        <f>+Tabla1[[#This Row],[MC]]*Tabla1[[#This Row],[Pedido]]*Tabla1[[#This Row],[PVC ]]</f>
        <v>0</v>
      </c>
      <c r="J598" s="26">
        <v>0.21</v>
      </c>
      <c r="K598" s="63"/>
      <c r="L598" s="28" t="s">
        <v>17</v>
      </c>
      <c r="M598" s="53">
        <v>40922.006000000001</v>
      </c>
      <c r="N598" s="64" t="str">
        <f>+IF(Tabla1[[#This Row],[F PMPI]]="SÍ","No","Sí")</f>
        <v>Sí</v>
      </c>
      <c r="O598" s="65">
        <f>+Tabla1[[#This Row],[PVL]]*1.055</f>
        <v>43172.716329999996</v>
      </c>
      <c r="P598" s="65">
        <f>+Tabla1[[#This Row],[PVL]]*1.43</f>
        <v>58518.468580000001</v>
      </c>
      <c r="Q598" s="66" t="str">
        <f>+HYPERLINK(Tabla1[[#This Row],[PAG]])</f>
        <v>https://todomusica.com.ar/correas/6121-50plc02.html</v>
      </c>
      <c r="R598" s="67"/>
      <c r="S598" s="68"/>
      <c r="T598" s="69"/>
      <c r="U598" s="69"/>
      <c r="V598" s="69"/>
      <c r="W598" s="69"/>
      <c r="X598" s="69"/>
      <c r="Y598" s="35"/>
      <c r="Z598" s="35" t="s">
        <v>24677</v>
      </c>
      <c r="AA598" s="36">
        <v>1</v>
      </c>
      <c r="AB598" s="35" t="s">
        <v>27</v>
      </c>
      <c r="AC598" s="35" t="str">
        <f>+IF(Tabla1[[#This Row],[STK]]="no","Sin STK", "STK disponible")</f>
        <v>Sin STK</v>
      </c>
      <c r="AD598" s="35">
        <f>+I598*J598</f>
        <v>0</v>
      </c>
      <c r="AE598" s="35">
        <f>+I598*K598</f>
        <v>0</v>
      </c>
      <c r="AF598" s="36">
        <f>IF(Tabla1[[#This Row],[ref pack]]=1,Tabla1[[#This Row],[Pedido]],LCM(Tabla1[[#This Row],[MC VIEJO]],Tabla1[[#This Row],[Pedido]]))</f>
        <v>1</v>
      </c>
      <c r="AG598" s="36">
        <f>+VLOOKUP(Tabla1[[#This Row],[Artículo]],'.'!$B$2:$D$11481,3,)</f>
        <v>1</v>
      </c>
      <c r="AH598" s="37" t="str">
        <f>+IFERROR(SEARCH("pack",Tabla1[[#This Row],[PACK]]),"")</f>
        <v/>
      </c>
    </row>
    <row r="599" spans="1:34" ht="24" customHeight="1" x14ac:dyDescent="0.2">
      <c r="A599" s="50" t="s">
        <v>953</v>
      </c>
      <c r="B599" s="60" t="s">
        <v>1236</v>
      </c>
      <c r="C599" s="61" t="s">
        <v>1237</v>
      </c>
      <c r="D599" s="52" t="s">
        <v>27</v>
      </c>
      <c r="E599" s="53">
        <v>23324.03</v>
      </c>
      <c r="F599" s="23" t="str">
        <f>+IFERROR(VLOOKUP(Tabla1[[#This Row],[Artículo]],'..'!$B$2:$D$569000,3,),"")</f>
        <v/>
      </c>
      <c r="G599" s="24" t="str">
        <f>IF(H599=AF599,"", "Error MC")</f>
        <v>Error MC</v>
      </c>
      <c r="H599" s="62"/>
      <c r="I599" s="54">
        <f>+Tabla1[[#This Row],[MC]]*Tabla1[[#This Row],[Pedido]]*Tabla1[[#This Row],[PVC ]]</f>
        <v>0</v>
      </c>
      <c r="J599" s="26">
        <v>0.21</v>
      </c>
      <c r="K599" s="63"/>
      <c r="L599" s="28" t="s">
        <v>17</v>
      </c>
      <c r="M599" s="53">
        <v>40922.006000000001</v>
      </c>
      <c r="N599" s="64" t="str">
        <f>+IF(Tabla1[[#This Row],[F PMPI]]="SÍ","No","Sí")</f>
        <v>Sí</v>
      </c>
      <c r="O599" s="65">
        <f>+Tabla1[[#This Row],[PVL]]*1.055</f>
        <v>43172.716329999996</v>
      </c>
      <c r="P599" s="65">
        <f>+Tabla1[[#This Row],[PVL]]*1.43</f>
        <v>58518.468580000001</v>
      </c>
      <c r="Q599" s="66" t="str">
        <f>+HYPERLINK(Tabla1[[#This Row],[PAG]])</f>
        <v>https://todomusica.com.ar/correas/6122-50plf03.html</v>
      </c>
      <c r="R599" s="67"/>
      <c r="S599" s="68"/>
      <c r="T599" s="69"/>
      <c r="U599" s="69"/>
      <c r="V599" s="69"/>
      <c r="W599" s="69"/>
      <c r="X599" s="69"/>
      <c r="Y599" s="35"/>
      <c r="Z599" s="35" t="s">
        <v>24678</v>
      </c>
      <c r="AA599" s="36">
        <v>1</v>
      </c>
      <c r="AB599" s="35" t="s">
        <v>27</v>
      </c>
      <c r="AC599" s="35" t="str">
        <f>+IF(Tabla1[[#This Row],[STK]]="no","Sin STK", "STK disponible")</f>
        <v>Sin STK</v>
      </c>
      <c r="AD599" s="35">
        <f>+I599*J599</f>
        <v>0</v>
      </c>
      <c r="AE599" s="35">
        <f>+I599*K599</f>
        <v>0</v>
      </c>
      <c r="AF599" s="36">
        <f>IF(Tabla1[[#This Row],[ref pack]]=1,Tabla1[[#This Row],[Pedido]],LCM(Tabla1[[#This Row],[MC VIEJO]],Tabla1[[#This Row],[Pedido]]))</f>
        <v>1</v>
      </c>
      <c r="AG599" s="36">
        <f>+VLOOKUP(Tabla1[[#This Row],[Artículo]],'.'!$B$2:$D$11481,3,)</f>
        <v>1</v>
      </c>
      <c r="AH599" s="37" t="str">
        <f>+IFERROR(SEARCH("pack",Tabla1[[#This Row],[PACK]]),"")</f>
        <v/>
      </c>
    </row>
    <row r="600" spans="1:34" ht="24" customHeight="1" x14ac:dyDescent="0.2">
      <c r="A600" s="50" t="s">
        <v>953</v>
      </c>
      <c r="B600" s="60" t="s">
        <v>1238</v>
      </c>
      <c r="C600" s="61" t="s">
        <v>1239</v>
      </c>
      <c r="D600" s="52" t="s">
        <v>27</v>
      </c>
      <c r="E600" s="53">
        <v>23324.03</v>
      </c>
      <c r="F600" s="23" t="str">
        <f>+IFERROR(VLOOKUP(Tabla1[[#This Row],[Artículo]],'..'!$B$2:$D$569000,3,),"")</f>
        <v/>
      </c>
      <c r="G600" s="24" t="str">
        <f>IF(H600=AF600,"", "Error MC")</f>
        <v>Error MC</v>
      </c>
      <c r="H600" s="62"/>
      <c r="I600" s="54">
        <f>+Tabla1[[#This Row],[MC]]*Tabla1[[#This Row],[Pedido]]*Tabla1[[#This Row],[PVC ]]</f>
        <v>0</v>
      </c>
      <c r="J600" s="26">
        <v>0.21</v>
      </c>
      <c r="K600" s="63"/>
      <c r="L600" s="28" t="s">
        <v>17</v>
      </c>
      <c r="M600" s="53">
        <v>40922.006000000001</v>
      </c>
      <c r="N600" s="64" t="str">
        <f>+IF(Tabla1[[#This Row],[F PMPI]]="SÍ","No","Sí")</f>
        <v>Sí</v>
      </c>
      <c r="O600" s="65">
        <f>+Tabla1[[#This Row],[PVL]]*1.055</f>
        <v>43172.716329999996</v>
      </c>
      <c r="P600" s="65">
        <f>+Tabla1[[#This Row],[PVL]]*1.43</f>
        <v>58518.468580000001</v>
      </c>
      <c r="Q600" s="66" t="str">
        <f>+HYPERLINK(Tabla1[[#This Row],[PAG]])</f>
        <v>https://todomusica.com.ar/productos-sin-categorias-de-netsuite/6123-50plf06.html</v>
      </c>
      <c r="R600" s="67"/>
      <c r="S600" s="68"/>
      <c r="T600" s="69"/>
      <c r="U600" s="69"/>
      <c r="V600" s="69"/>
      <c r="W600" s="69"/>
      <c r="X600" s="69"/>
      <c r="Y600" s="35"/>
      <c r="Z600" s="35" t="s">
        <v>24679</v>
      </c>
      <c r="AA600" s="36">
        <v>1</v>
      </c>
      <c r="AB600" s="35" t="s">
        <v>27</v>
      </c>
      <c r="AC600" s="35" t="str">
        <f>+IF(Tabla1[[#This Row],[STK]]="no","Sin STK", "STK disponible")</f>
        <v>Sin STK</v>
      </c>
      <c r="AD600" s="35">
        <f>+I600*J600</f>
        <v>0</v>
      </c>
      <c r="AE600" s="35">
        <f>+I600*K600</f>
        <v>0</v>
      </c>
      <c r="AF600" s="36">
        <f>IF(Tabla1[[#This Row],[ref pack]]=1,Tabla1[[#This Row],[Pedido]],LCM(Tabla1[[#This Row],[MC VIEJO]],Tabla1[[#This Row],[Pedido]]))</f>
        <v>1</v>
      </c>
      <c r="AG600" s="36">
        <f>+VLOOKUP(Tabla1[[#This Row],[Artículo]],'.'!$B$2:$D$11481,3,)</f>
        <v>1</v>
      </c>
      <c r="AH600" s="37" t="str">
        <f>+IFERROR(SEARCH("pack",Tabla1[[#This Row],[PACK]]),"")</f>
        <v/>
      </c>
    </row>
    <row r="601" spans="1:34" ht="24" customHeight="1" x14ac:dyDescent="0.2">
      <c r="A601" s="50" t="s">
        <v>1240</v>
      </c>
      <c r="B601" s="60" t="s">
        <v>1241</v>
      </c>
      <c r="C601" s="61" t="s">
        <v>1242</v>
      </c>
      <c r="D601" s="52" t="s">
        <v>27</v>
      </c>
      <c r="E601" s="53">
        <v>71098.59</v>
      </c>
      <c r="F601" s="23" t="str">
        <f>+IFERROR(VLOOKUP(Tabla1[[#This Row],[Artículo]],'..'!$B$2:$D$569000,3,),"")</f>
        <v/>
      </c>
      <c r="G601" s="24" t="str">
        <f>IF(H601=AF601,"", "Error MC")</f>
        <v>Error MC</v>
      </c>
      <c r="H601" s="62"/>
      <c r="I601" s="54">
        <f>+Tabla1[[#This Row],[MC]]*Tabla1[[#This Row],[Pedido]]*Tabla1[[#This Row],[PVC ]]</f>
        <v>0</v>
      </c>
      <c r="J601" s="26">
        <v>0.21</v>
      </c>
      <c r="K601" s="63"/>
      <c r="L601" s="28" t="s">
        <v>17</v>
      </c>
      <c r="M601" s="53">
        <v>124742.482</v>
      </c>
      <c r="N601" s="64" t="str">
        <f>+IF(Tabla1[[#This Row],[F PMPI]]="SÍ","No","Sí")</f>
        <v>Sí</v>
      </c>
      <c r="O601" s="65">
        <f>+Tabla1[[#This Row],[PVL]]*1.055</f>
        <v>131603.31850999998</v>
      </c>
      <c r="P601" s="65">
        <f>+Tabla1[[#This Row],[PVL]]*1.43</f>
        <v>178381.74926000001</v>
      </c>
      <c r="Q601" s="66" t="str">
        <f>+HYPERLINK(Tabla1[[#This Row],[PAG]])</f>
        <v>http://www.todomusica.com.ar/soportes/24430-empty-spring-bass-display.html</v>
      </c>
      <c r="R601" s="67"/>
      <c r="S601" s="68"/>
      <c r="T601" s="69"/>
      <c r="U601" s="69"/>
      <c r="V601" s="69"/>
      <c r="W601" s="69"/>
      <c r="X601" s="69"/>
      <c r="Y601" s="35"/>
      <c r="Z601" s="35" t="s">
        <v>24680</v>
      </c>
      <c r="AA601" s="36">
        <v>1</v>
      </c>
      <c r="AB601" s="35" t="s">
        <v>27</v>
      </c>
      <c r="AC601" s="35" t="str">
        <f>+IF(Tabla1[[#This Row],[STK]]="no","Sin STK", "STK disponible")</f>
        <v>Sin STK</v>
      </c>
      <c r="AD601" s="35">
        <f>+I601*J601</f>
        <v>0</v>
      </c>
      <c r="AE601" s="35">
        <f>+I601*K601</f>
        <v>0</v>
      </c>
      <c r="AF601" s="36">
        <f>IF(Tabla1[[#This Row],[ref pack]]=1,Tabla1[[#This Row],[Pedido]],LCM(Tabla1[[#This Row],[MC VIEJO]],Tabla1[[#This Row],[Pedido]]))</f>
        <v>1</v>
      </c>
      <c r="AG601" s="36">
        <f>+VLOOKUP(Tabla1[[#This Row],[Artículo]],'.'!$B$2:$D$11481,3,)</f>
        <v>1</v>
      </c>
      <c r="AH601" s="37" t="str">
        <f>+IFERROR(SEARCH("pack",Tabla1[[#This Row],[PACK]]),"")</f>
        <v/>
      </c>
    </row>
    <row r="602" spans="1:34" ht="24" customHeight="1" x14ac:dyDescent="0.2">
      <c r="A602" s="50" t="s">
        <v>1240</v>
      </c>
      <c r="B602" s="60" t="s">
        <v>11987</v>
      </c>
      <c r="C602" s="61" t="s">
        <v>11988</v>
      </c>
      <c r="D602" s="52" t="s">
        <v>27</v>
      </c>
      <c r="E602" s="53">
        <v>47498.98</v>
      </c>
      <c r="F602" s="23" t="str">
        <f>+IFERROR(VLOOKUP(Tabla1[[#This Row],[Artículo]],'..'!$B$2:$D$569000,3,),"")</f>
        <v/>
      </c>
      <c r="G602" s="24" t="str">
        <f>IF(H602=AF602,"", "Error MC")</f>
        <v>Error MC</v>
      </c>
      <c r="H602" s="62"/>
      <c r="I602" s="54">
        <f>+Tabla1[[#This Row],[MC]]*Tabla1[[#This Row],[Pedido]]*Tabla1[[#This Row],[PVC ]]</f>
        <v>0</v>
      </c>
      <c r="J602" s="26">
        <v>0.21</v>
      </c>
      <c r="K602" s="63"/>
      <c r="L602" s="28" t="s">
        <v>17</v>
      </c>
      <c r="M602" s="53">
        <v>83336.959000000003</v>
      </c>
      <c r="N602" s="64" t="str">
        <f>+IF(Tabla1[[#This Row],[F PMPI]]="SÍ","No","Sí")</f>
        <v>No</v>
      </c>
      <c r="O602" s="65">
        <f>+Tabla1[[#This Row],[PVL]]*1.055</f>
        <v>87920.491744999992</v>
      </c>
      <c r="P602" s="65">
        <f>+Tabla1[[#This Row],[PVL]]*1.43</f>
        <v>119171.85137</v>
      </c>
      <c r="Q602" s="66" t="str">
        <f>+HYPERLINK(Tabla1[[#This Row],[PAG]])</f>
        <v>https://todomusica.com.ar/productos-sin-categorias-de-netsuite/350-ecb80.html</v>
      </c>
      <c r="R602" s="67"/>
      <c r="S602" s="68"/>
      <c r="T602" s="69"/>
      <c r="U602" s="69"/>
      <c r="V602" s="69"/>
      <c r="W602" s="69"/>
      <c r="X602" s="69"/>
      <c r="Y602" s="35"/>
      <c r="Z602" s="35" t="s">
        <v>24681</v>
      </c>
      <c r="AA602" s="36">
        <v>1</v>
      </c>
      <c r="AB602" s="35" t="s">
        <v>9849</v>
      </c>
      <c r="AC602" s="35" t="str">
        <f>+IF(Tabla1[[#This Row],[STK]]="no","Sin STK", "STK disponible")</f>
        <v>Sin STK</v>
      </c>
      <c r="AD602" s="35">
        <f>+I602*J602</f>
        <v>0</v>
      </c>
      <c r="AE602" s="35">
        <f>+I602*K602</f>
        <v>0</v>
      </c>
      <c r="AF602" s="36">
        <f>IF(Tabla1[[#This Row],[ref pack]]=1,Tabla1[[#This Row],[Pedido]],LCM(Tabla1[[#This Row],[MC VIEJO]],Tabla1[[#This Row],[Pedido]]))</f>
        <v>1</v>
      </c>
      <c r="AG602" s="36">
        <f>+VLOOKUP(Tabla1[[#This Row],[Artículo]],'.'!$B$2:$D$11481,3,)</f>
        <v>1</v>
      </c>
      <c r="AH602" s="37" t="str">
        <f>+IFERROR(SEARCH("pack",Tabla1[[#This Row],[PACK]]),"")</f>
        <v/>
      </c>
    </row>
    <row r="603" spans="1:34" ht="24" customHeight="1" x14ac:dyDescent="0.2">
      <c r="A603" s="50" t="s">
        <v>1240</v>
      </c>
      <c r="B603" s="60" t="s">
        <v>1243</v>
      </c>
      <c r="C603" s="61" t="s">
        <v>1244</v>
      </c>
      <c r="D603" s="52" t="s">
        <v>27</v>
      </c>
      <c r="E603" s="53">
        <v>60694.35</v>
      </c>
      <c r="F603" s="23" t="str">
        <f>+IFERROR(VLOOKUP(Tabla1[[#This Row],[Artículo]],'..'!$B$2:$D$569000,3,),"")</f>
        <v/>
      </c>
      <c r="G603" s="24" t="str">
        <f>IF(H603=AF603,"", "Error MC")</f>
        <v>Error MC</v>
      </c>
      <c r="H603" s="62"/>
      <c r="I603" s="54">
        <f>+Tabla1[[#This Row],[MC]]*Tabla1[[#This Row],[Pedido]]*Tabla1[[#This Row],[PVC ]]</f>
        <v>0</v>
      </c>
      <c r="J603" s="26">
        <v>0.21</v>
      </c>
      <c r="K603" s="63"/>
      <c r="L603" s="28" t="s">
        <v>17</v>
      </c>
      <c r="M603" s="53">
        <v>106488.24</v>
      </c>
      <c r="N603" s="64" t="str">
        <f>+IF(Tabla1[[#This Row],[F PMPI]]="SÍ","No","Sí")</f>
        <v>Sí</v>
      </c>
      <c r="O603" s="65">
        <f>+Tabla1[[#This Row],[PVL]]*1.055</f>
        <v>112345.0932</v>
      </c>
      <c r="P603" s="65">
        <f>+Tabla1[[#This Row],[PVL]]*1.43</f>
        <v>152278.1832</v>
      </c>
      <c r="Q603" s="66" t="str">
        <f>+HYPERLINK(Tabla1[[#This Row],[PAG]])</f>
        <v>https://todomusica.com.ar/encordados/3029-ecb80sl.html</v>
      </c>
      <c r="R603" s="67"/>
      <c r="S603" s="68"/>
      <c r="T603" s="69"/>
      <c r="U603" s="69"/>
      <c r="V603" s="69"/>
      <c r="W603" s="69"/>
      <c r="X603" s="69"/>
      <c r="Y603" s="35"/>
      <c r="Z603" s="35" t="s">
        <v>24682</v>
      </c>
      <c r="AA603" s="36">
        <v>1</v>
      </c>
      <c r="AB603" s="35" t="s">
        <v>27</v>
      </c>
      <c r="AC603" s="35" t="str">
        <f>+IF(Tabla1[[#This Row],[STK]]="no","Sin STK", "STK disponible")</f>
        <v>Sin STK</v>
      </c>
      <c r="AD603" s="35">
        <f>+I603*J603</f>
        <v>0</v>
      </c>
      <c r="AE603" s="35">
        <f>+I603*K603</f>
        <v>0</v>
      </c>
      <c r="AF603" s="36">
        <f>IF(Tabla1[[#This Row],[ref pack]]=1,Tabla1[[#This Row],[Pedido]],LCM(Tabla1[[#This Row],[MC VIEJO]],Tabla1[[#This Row],[Pedido]]))</f>
        <v>1</v>
      </c>
      <c r="AG603" s="36">
        <f>+VLOOKUP(Tabla1[[#This Row],[Artículo]],'.'!$B$2:$D$11481,3,)</f>
        <v>1</v>
      </c>
      <c r="AH603" s="37" t="str">
        <f>+IFERROR(SEARCH("pack",Tabla1[[#This Row],[PACK]]),"")</f>
        <v/>
      </c>
    </row>
    <row r="604" spans="1:34" ht="24" customHeight="1" x14ac:dyDescent="0.2">
      <c r="A604" s="50" t="s">
        <v>1240</v>
      </c>
      <c r="B604" s="60" t="s">
        <v>23420</v>
      </c>
      <c r="C604" s="61" t="s">
        <v>23421</v>
      </c>
      <c r="D604" s="52" t="s">
        <v>27</v>
      </c>
      <c r="E604" s="53">
        <v>52723.86</v>
      </c>
      <c r="F604" s="23" t="str">
        <f>+IFERROR(VLOOKUP(Tabla1[[#This Row],[Artículo]],'..'!$B$2:$D$569000,3,),"")</f>
        <v/>
      </c>
      <c r="G604" s="24" t="e">
        <f>IF(H604=AF604,"", "Error MC")</f>
        <v>#N/A</v>
      </c>
      <c r="H604" s="62"/>
      <c r="I604" s="54">
        <f>+Tabla1[[#This Row],[MC]]*Tabla1[[#This Row],[Pedido]]*Tabla1[[#This Row],[PVC ]]</f>
        <v>0</v>
      </c>
      <c r="J604" s="26">
        <v>0.21</v>
      </c>
      <c r="K604" s="63"/>
      <c r="L604" s="28" t="s">
        <v>17</v>
      </c>
      <c r="M604" s="53">
        <v>92504.016000000003</v>
      </c>
      <c r="N604" s="64" t="str">
        <f>+IF(Tabla1[[#This Row],[F PMPI]]="SÍ","No","Sí")</f>
        <v>No</v>
      </c>
      <c r="O604" s="65">
        <f>+Tabla1[[#This Row],[PVL]]*1.055</f>
        <v>97591.736879999997</v>
      </c>
      <c r="P604" s="65">
        <f>+Tabla1[[#This Row],[PVL]]*1.43</f>
        <v>132280.74288000001</v>
      </c>
      <c r="Q604" s="66" t="str">
        <f>+HYPERLINK(Tabla1[[#This Row],[PAG]])</f>
        <v>https://todomusica.com.ar/productos-sin-categorias-de-netsuite/3562-ecb81.html</v>
      </c>
      <c r="R604" s="67"/>
      <c r="S604" s="68"/>
      <c r="T604" s="69"/>
      <c r="U604" s="69"/>
      <c r="V604" s="69"/>
      <c r="W604" s="69"/>
      <c r="X604" s="69"/>
      <c r="Y604" s="35"/>
      <c r="Z604" s="35" t="s">
        <v>24683</v>
      </c>
      <c r="AA604" s="36">
        <v>1</v>
      </c>
      <c r="AB604" s="35" t="s">
        <v>9849</v>
      </c>
      <c r="AC604" s="35" t="str">
        <f>+IF(Tabla1[[#This Row],[STK]]="no","Sin STK", "STK disponible")</f>
        <v>Sin STK</v>
      </c>
      <c r="AD604" s="35">
        <f>+I604*J604</f>
        <v>0</v>
      </c>
      <c r="AE604" s="35">
        <f>+I604*K604</f>
        <v>0</v>
      </c>
      <c r="AF604" s="36" t="e">
        <f>IF(Tabla1[[#This Row],[ref pack]]=1,Tabla1[[#This Row],[Pedido]],LCM(Tabla1[[#This Row],[MC VIEJO]],Tabla1[[#This Row],[Pedido]]))</f>
        <v>#N/A</v>
      </c>
      <c r="AG604" s="36" t="e">
        <f>+VLOOKUP(Tabla1[[#This Row],[Artículo]],'.'!$B$2:$D$11481,3,)</f>
        <v>#N/A</v>
      </c>
      <c r="AH604" s="37" t="str">
        <f>+IFERROR(SEARCH("pack",Tabla1[[#This Row],[PACK]]),"")</f>
        <v/>
      </c>
    </row>
    <row r="605" spans="1:34" ht="24" customHeight="1" x14ac:dyDescent="0.2">
      <c r="A605" s="50" t="s">
        <v>1240</v>
      </c>
      <c r="B605" s="60" t="s">
        <v>1245</v>
      </c>
      <c r="C605" s="61" t="s">
        <v>1246</v>
      </c>
      <c r="D605" s="52" t="s">
        <v>27</v>
      </c>
      <c r="E605" s="53">
        <v>52723.86</v>
      </c>
      <c r="F605" s="23" t="str">
        <f>+IFERROR(VLOOKUP(Tabla1[[#This Row],[Artículo]],'..'!$B$2:$D$569000,3,),"")</f>
        <v/>
      </c>
      <c r="G605" s="24" t="str">
        <f>IF(H605=AF605,"", "Error MC")</f>
        <v>Error MC</v>
      </c>
      <c r="H605" s="62"/>
      <c r="I605" s="54">
        <f>+Tabla1[[#This Row],[MC]]*Tabla1[[#This Row],[Pedido]]*Tabla1[[#This Row],[PVC ]]</f>
        <v>0</v>
      </c>
      <c r="J605" s="26">
        <v>0.21</v>
      </c>
      <c r="K605" s="63"/>
      <c r="L605" s="28" t="s">
        <v>17</v>
      </c>
      <c r="M605" s="53">
        <v>92504.016000000003</v>
      </c>
      <c r="N605" s="64" t="str">
        <f>+IF(Tabla1[[#This Row],[F PMPI]]="SÍ","No","Sí")</f>
        <v>Sí</v>
      </c>
      <c r="O605" s="65">
        <f>+Tabla1[[#This Row],[PVL]]*1.055</f>
        <v>97591.736879999997</v>
      </c>
      <c r="P605" s="65">
        <f>+Tabla1[[#This Row],[PVL]]*1.43</f>
        <v>132280.74288000001</v>
      </c>
      <c r="Q605" s="66" t="str">
        <f>+HYPERLINK(Tabla1[[#This Row],[PAG]])</f>
        <v>https://todomusica.com.ar/encordados/1176-ecb81s.html</v>
      </c>
      <c r="R605" s="67"/>
      <c r="S605" s="68"/>
      <c r="T605" s="69"/>
      <c r="U605" s="69"/>
      <c r="V605" s="69"/>
      <c r="W605" s="69"/>
      <c r="X605" s="69"/>
      <c r="Y605" s="35"/>
      <c r="Z605" s="35" t="s">
        <v>24684</v>
      </c>
      <c r="AA605" s="36">
        <v>1</v>
      </c>
      <c r="AB605" s="35" t="s">
        <v>27</v>
      </c>
      <c r="AC605" s="35" t="str">
        <f>+IF(Tabla1[[#This Row],[STK]]="no","Sin STK", "STK disponible")</f>
        <v>Sin STK</v>
      </c>
      <c r="AD605" s="35">
        <f>+I605*J605</f>
        <v>0</v>
      </c>
      <c r="AE605" s="35">
        <f>+I605*K605</f>
        <v>0</v>
      </c>
      <c r="AF605" s="36">
        <f>IF(Tabla1[[#This Row],[ref pack]]=1,Tabla1[[#This Row],[Pedido]],LCM(Tabla1[[#This Row],[MC VIEJO]],Tabla1[[#This Row],[Pedido]]))</f>
        <v>1</v>
      </c>
      <c r="AG605" s="36">
        <f>+VLOOKUP(Tabla1[[#This Row],[Artículo]],'.'!$B$2:$D$11481,3,)</f>
        <v>1</v>
      </c>
      <c r="AH605" s="37" t="str">
        <f>+IFERROR(SEARCH("pack",Tabla1[[#This Row],[PACK]]),"")</f>
        <v/>
      </c>
    </row>
    <row r="606" spans="1:34" ht="24" customHeight="1" x14ac:dyDescent="0.2">
      <c r="A606" s="50" t="s">
        <v>1240</v>
      </c>
      <c r="B606" s="60" t="s">
        <v>1247</v>
      </c>
      <c r="C606" s="61" t="s">
        <v>1248</v>
      </c>
      <c r="D606" s="52" t="s">
        <v>9841</v>
      </c>
      <c r="E606" s="53">
        <v>22352.04</v>
      </c>
      <c r="F606" s="23" t="str">
        <f>+IFERROR(VLOOKUP(Tabla1[[#This Row],[Artículo]],'..'!$B$2:$D$569000,3,),"")</f>
        <v/>
      </c>
      <c r="G606" s="24" t="str">
        <f>IF(H606=AF606,"", "Error MC")</f>
        <v>Error MC</v>
      </c>
      <c r="H606" s="62"/>
      <c r="I606" s="54">
        <f>+Tabla1[[#This Row],[MC]]*Tabla1[[#This Row],[Pedido]]*Tabla1[[#This Row],[PVC ]]</f>
        <v>0</v>
      </c>
      <c r="J606" s="26">
        <v>0.21</v>
      </c>
      <c r="K606" s="63"/>
      <c r="L606" s="28" t="s">
        <v>17</v>
      </c>
      <c r="M606" s="53">
        <v>39216.656999999999</v>
      </c>
      <c r="N606" s="64" t="str">
        <f>+IF(Tabla1[[#This Row],[F PMPI]]="SÍ","No","Sí")</f>
        <v>Sí</v>
      </c>
      <c r="O606" s="65">
        <f>+Tabla1[[#This Row],[PVL]]*1.055</f>
        <v>41373.573134999999</v>
      </c>
      <c r="P606" s="65">
        <f>+Tabla1[[#This Row],[PVL]]*1.43</f>
        <v>56079.819509999994</v>
      </c>
      <c r="Q606" s="66" t="str">
        <f>+HYPERLINK(Tabla1[[#This Row],[PAG]])</f>
        <v>https://todomusica.com.ar/productos-sin-categorias-de-netsuite/1023-ecg23.html</v>
      </c>
      <c r="R606" s="67"/>
      <c r="S606" s="68"/>
      <c r="T606" s="69"/>
      <c r="U606" s="69"/>
      <c r="V606" s="69"/>
      <c r="W606" s="69"/>
      <c r="X606" s="69"/>
      <c r="Y606" s="35"/>
      <c r="Z606" s="35" t="s">
        <v>24685</v>
      </c>
      <c r="AA606" s="36">
        <v>1</v>
      </c>
      <c r="AB606" s="35" t="s">
        <v>27</v>
      </c>
      <c r="AC606" s="35" t="str">
        <f>+IF(Tabla1[[#This Row],[STK]]="no","Sin STK", "STK disponible")</f>
        <v>STK disponible</v>
      </c>
      <c r="AD606" s="35">
        <f>+I606*J606</f>
        <v>0</v>
      </c>
      <c r="AE606" s="35">
        <f>+I606*K606</f>
        <v>0</v>
      </c>
      <c r="AF606" s="36">
        <f>IF(Tabla1[[#This Row],[ref pack]]=1,Tabla1[[#This Row],[Pedido]],LCM(Tabla1[[#This Row],[MC VIEJO]],Tabla1[[#This Row],[Pedido]]))</f>
        <v>1</v>
      </c>
      <c r="AG606" s="36">
        <f>+VLOOKUP(Tabla1[[#This Row],[Artículo]],'.'!$B$2:$D$11481,3,)</f>
        <v>1</v>
      </c>
      <c r="AH606" s="37" t="str">
        <f>+IFERROR(SEARCH("pack",Tabla1[[#This Row],[PACK]]),"")</f>
        <v/>
      </c>
    </row>
    <row r="607" spans="1:34" ht="24" customHeight="1" x14ac:dyDescent="0.2">
      <c r="A607" s="50" t="s">
        <v>1240</v>
      </c>
      <c r="B607" s="60" t="s">
        <v>1249</v>
      </c>
      <c r="C607" s="61" t="s">
        <v>1250</v>
      </c>
      <c r="D607" s="52" t="s">
        <v>9841</v>
      </c>
      <c r="E607" s="53">
        <v>22352.04</v>
      </c>
      <c r="F607" s="23" t="str">
        <f>+IFERROR(VLOOKUP(Tabla1[[#This Row],[Artículo]],'..'!$B$2:$D$569000,3,),"")</f>
        <v/>
      </c>
      <c r="G607" s="24" t="str">
        <f>IF(H607=AF607,"", "Error MC")</f>
        <v>Error MC</v>
      </c>
      <c r="H607" s="62"/>
      <c r="I607" s="54">
        <f>+Tabla1[[#This Row],[MC]]*Tabla1[[#This Row],[Pedido]]*Tabla1[[#This Row],[PVC ]]</f>
        <v>0</v>
      </c>
      <c r="J607" s="26">
        <v>0.21</v>
      </c>
      <c r="K607" s="63"/>
      <c r="L607" s="28" t="s">
        <v>17</v>
      </c>
      <c r="M607" s="53">
        <v>39216.656999999999</v>
      </c>
      <c r="N607" s="64" t="str">
        <f>+IF(Tabla1[[#This Row],[F PMPI]]="SÍ","No","Sí")</f>
        <v>Sí</v>
      </c>
      <c r="O607" s="65">
        <f>+Tabla1[[#This Row],[PVL]]*1.055</f>
        <v>41373.573134999999</v>
      </c>
      <c r="P607" s="65">
        <f>+Tabla1[[#This Row],[PVL]]*1.43</f>
        <v>56079.819509999994</v>
      </c>
      <c r="Q607" s="66" t="str">
        <f>+HYPERLINK(Tabla1[[#This Row],[PAG]])</f>
        <v>https://todomusica.com.ar/productos-sin-categorias-de-netsuite/3563-ecg24.html</v>
      </c>
      <c r="R607" s="67"/>
      <c r="S607" s="68"/>
      <c r="T607" s="69"/>
      <c r="U607" s="69"/>
      <c r="V607" s="69"/>
      <c r="W607" s="69"/>
      <c r="X607" s="69"/>
      <c r="Y607" s="35"/>
      <c r="Z607" s="35" t="s">
        <v>24686</v>
      </c>
      <c r="AA607" s="36">
        <v>1</v>
      </c>
      <c r="AB607" s="35" t="s">
        <v>27</v>
      </c>
      <c r="AC607" s="35" t="str">
        <f>+IF(Tabla1[[#This Row],[STK]]="no","Sin STK", "STK disponible")</f>
        <v>STK disponible</v>
      </c>
      <c r="AD607" s="35">
        <f>+I607*J607</f>
        <v>0</v>
      </c>
      <c r="AE607" s="35">
        <f>+I607*K607</f>
        <v>0</v>
      </c>
      <c r="AF607" s="36">
        <f>IF(Tabla1[[#This Row],[ref pack]]=1,Tabla1[[#This Row],[Pedido]],LCM(Tabla1[[#This Row],[MC VIEJO]],Tabla1[[#This Row],[Pedido]]))</f>
        <v>1</v>
      </c>
      <c r="AG607" s="36">
        <f>+VLOOKUP(Tabla1[[#This Row],[Artículo]],'.'!$B$2:$D$11481,3,)</f>
        <v>1</v>
      </c>
      <c r="AH607" s="37" t="str">
        <f>+IFERROR(SEARCH("pack",Tabla1[[#This Row],[PACK]]),"")</f>
        <v/>
      </c>
    </row>
    <row r="608" spans="1:34" ht="24" customHeight="1" x14ac:dyDescent="0.2">
      <c r="A608" s="50" t="s">
        <v>1240</v>
      </c>
      <c r="B608" s="60" t="s">
        <v>11989</v>
      </c>
      <c r="C608" s="61" t="s">
        <v>11990</v>
      </c>
      <c r="D608" s="52" t="s">
        <v>27</v>
      </c>
      <c r="E608" s="53">
        <v>20137.07</v>
      </c>
      <c r="F608" s="23" t="str">
        <f>+IFERROR(VLOOKUP(Tabla1[[#This Row],[Artículo]],'..'!$B$2:$D$569000,3,),"")</f>
        <v/>
      </c>
      <c r="G608" s="24" t="str">
        <f>IF(H608=AF608,"", "Error MC")</f>
        <v>Error MC</v>
      </c>
      <c r="H608" s="62"/>
      <c r="I608" s="54">
        <f>+Tabla1[[#This Row],[MC]]*Tabla1[[#This Row],[Pedido]]*Tabla1[[#This Row],[PVC ]]</f>
        <v>0</v>
      </c>
      <c r="J608" s="26">
        <v>0.21</v>
      </c>
      <c r="K608" s="63"/>
      <c r="L608" s="28" t="s">
        <v>17</v>
      </c>
      <c r="M608" s="53">
        <v>35330.487999999998</v>
      </c>
      <c r="N608" s="64" t="str">
        <f>+IF(Tabla1[[#This Row],[F PMPI]]="SÍ","No","Sí")</f>
        <v>No</v>
      </c>
      <c r="O608" s="65">
        <f>+Tabla1[[#This Row],[PVL]]*1.055</f>
        <v>37273.664839999998</v>
      </c>
      <c r="P608" s="65">
        <f>+Tabla1[[#This Row],[PVL]]*1.43</f>
        <v>50522.597839999995</v>
      </c>
      <c r="Q608" s="66" t="str">
        <f>+HYPERLINK(Tabla1[[#This Row],[PAG]])</f>
        <v>https://todomusica.com.ar/productos-sin-categorias-de-netsuite/351-ecg25.html</v>
      </c>
      <c r="R608" s="67"/>
      <c r="S608" s="68"/>
      <c r="T608" s="69"/>
      <c r="U608" s="69"/>
      <c r="V608" s="69"/>
      <c r="W608" s="69"/>
      <c r="X608" s="69"/>
      <c r="Y608" s="35"/>
      <c r="Z608" s="35" t="s">
        <v>24687</v>
      </c>
      <c r="AA608" s="36">
        <v>1</v>
      </c>
      <c r="AB608" s="35" t="s">
        <v>9849</v>
      </c>
      <c r="AC608" s="35" t="str">
        <f>+IF(Tabla1[[#This Row],[STK]]="no","Sin STK", "STK disponible")</f>
        <v>Sin STK</v>
      </c>
      <c r="AD608" s="35">
        <f>+I608*J608</f>
        <v>0</v>
      </c>
      <c r="AE608" s="35">
        <f>+I608*K608</f>
        <v>0</v>
      </c>
      <c r="AF608" s="36">
        <f>IF(Tabla1[[#This Row],[ref pack]]=1,Tabla1[[#This Row],[Pedido]],LCM(Tabla1[[#This Row],[MC VIEJO]],Tabla1[[#This Row],[Pedido]]))</f>
        <v>1</v>
      </c>
      <c r="AG608" s="36">
        <f>+VLOOKUP(Tabla1[[#This Row],[Artículo]],'.'!$B$2:$D$11481,3,)</f>
        <v>1</v>
      </c>
      <c r="AH608" s="37" t="str">
        <f>+IFERROR(SEARCH("pack",Tabla1[[#This Row],[PACK]]),"")</f>
        <v/>
      </c>
    </row>
    <row r="609" spans="1:34" ht="24" customHeight="1" x14ac:dyDescent="0.2">
      <c r="A609" s="50" t="s">
        <v>1240</v>
      </c>
      <c r="B609" s="60" t="s">
        <v>11991</v>
      </c>
      <c r="C609" s="61" t="s">
        <v>11992</v>
      </c>
      <c r="D609" s="52" t="s">
        <v>27</v>
      </c>
      <c r="E609" s="53">
        <v>20137.07</v>
      </c>
      <c r="F609" s="23" t="str">
        <f>+IFERROR(VLOOKUP(Tabla1[[#This Row],[Artículo]],'..'!$B$2:$D$569000,3,),"")</f>
        <v/>
      </c>
      <c r="G609" s="24" t="str">
        <f>IF(H609=AF609,"", "Error MC")</f>
        <v>Error MC</v>
      </c>
      <c r="H609" s="62"/>
      <c r="I609" s="54">
        <f>+Tabla1[[#This Row],[MC]]*Tabla1[[#This Row],[Pedido]]*Tabla1[[#This Row],[PVC ]]</f>
        <v>0</v>
      </c>
      <c r="J609" s="26">
        <v>0.21</v>
      </c>
      <c r="K609" s="63"/>
      <c r="L609" s="28" t="s">
        <v>17</v>
      </c>
      <c r="M609" s="53">
        <v>35330.487999999998</v>
      </c>
      <c r="N609" s="64" t="str">
        <f>+IF(Tabla1[[#This Row],[F PMPI]]="SÍ","No","Sí")</f>
        <v>No</v>
      </c>
      <c r="O609" s="65">
        <f>+Tabla1[[#This Row],[PVL]]*1.055</f>
        <v>37273.664839999998</v>
      </c>
      <c r="P609" s="65">
        <f>+Tabla1[[#This Row],[PVL]]*1.43</f>
        <v>50522.597839999995</v>
      </c>
      <c r="Q609" s="66" t="str">
        <f>+HYPERLINK(Tabla1[[#This Row],[PAG]])</f>
        <v>https://todomusica.com.ar/productos-sin-categorias-de-netsuite/744-ecg26.html</v>
      </c>
      <c r="R609" s="67"/>
      <c r="S609" s="68"/>
      <c r="T609" s="69"/>
      <c r="U609" s="69"/>
      <c r="V609" s="69"/>
      <c r="W609" s="69"/>
      <c r="X609" s="69"/>
      <c r="Y609" s="35"/>
      <c r="Z609" s="35" t="s">
        <v>24688</v>
      </c>
      <c r="AA609" s="36">
        <v>1</v>
      </c>
      <c r="AB609" s="35" t="s">
        <v>9849</v>
      </c>
      <c r="AC609" s="35" t="str">
        <f>+IF(Tabla1[[#This Row],[STK]]="no","Sin STK", "STK disponible")</f>
        <v>Sin STK</v>
      </c>
      <c r="AD609" s="35">
        <f>+I609*J609</f>
        <v>0</v>
      </c>
      <c r="AE609" s="35">
        <f>+I609*K609</f>
        <v>0</v>
      </c>
      <c r="AF609" s="36">
        <f>IF(Tabla1[[#This Row],[ref pack]]=1,Tabla1[[#This Row],[Pedido]],LCM(Tabla1[[#This Row],[MC VIEJO]],Tabla1[[#This Row],[Pedido]]))</f>
        <v>1</v>
      </c>
      <c r="AG609" s="36">
        <f>+VLOOKUP(Tabla1[[#This Row],[Artículo]],'.'!$B$2:$D$11481,3,)</f>
        <v>1</v>
      </c>
      <c r="AH609" s="37" t="str">
        <f>+IFERROR(SEARCH("pack",Tabla1[[#This Row],[PACK]]),"")</f>
        <v/>
      </c>
    </row>
    <row r="610" spans="1:34" ht="24" customHeight="1" x14ac:dyDescent="0.2">
      <c r="A610" s="50" t="s">
        <v>1240</v>
      </c>
      <c r="B610" s="60" t="s">
        <v>1251</v>
      </c>
      <c r="C610" s="61" t="s">
        <v>23250</v>
      </c>
      <c r="D610" s="52" t="s">
        <v>9841</v>
      </c>
      <c r="E610" s="53">
        <v>7819.09</v>
      </c>
      <c r="F610" s="23" t="str">
        <f>+IFERROR(VLOOKUP(Tabla1[[#This Row],[Artículo]],'..'!$B$2:$D$569000,3,),"")</f>
        <v>MCx10</v>
      </c>
      <c r="G610" s="24" t="str">
        <f>IF(H610=AF610,"", "Error MC")</f>
        <v>Error MC</v>
      </c>
      <c r="H610" s="62"/>
      <c r="I610" s="54">
        <f>+Tabla1[[#This Row],[MC]]*Tabla1[[#This Row],[Pedido]]*Tabla1[[#This Row],[PVC ]]</f>
        <v>0</v>
      </c>
      <c r="J610" s="26">
        <v>0.21</v>
      </c>
      <c r="K610" s="63"/>
      <c r="L610" s="28" t="s">
        <v>17</v>
      </c>
      <c r="M610" s="53">
        <v>13718.593000000001</v>
      </c>
      <c r="N610" s="64" t="str">
        <f>+IF(Tabla1[[#This Row],[F PMPI]]="SÍ","No","Sí")</f>
        <v>Sí</v>
      </c>
      <c r="O610" s="65">
        <f>+Tabla1[[#This Row],[PVL]]*1.055</f>
        <v>14473.115615000001</v>
      </c>
      <c r="P610" s="65">
        <f>+Tabla1[[#This Row],[PVL]]*1.43</f>
        <v>19617.58799</v>
      </c>
      <c r="Q610" s="66" t="str">
        <f>+HYPERLINK(Tabla1[[#This Row],[PAG]])</f>
        <v>https://todomusica.com.ar/encordados/3225-ej10.html</v>
      </c>
      <c r="R610" s="67"/>
      <c r="S610" s="68"/>
      <c r="T610" s="69"/>
      <c r="U610" s="69"/>
      <c r="V610" s="69"/>
      <c r="W610" s="69"/>
      <c r="X610" s="69"/>
      <c r="Y610" s="35"/>
      <c r="Z610" s="35" t="s">
        <v>24689</v>
      </c>
      <c r="AA610" s="36">
        <v>1</v>
      </c>
      <c r="AB610" s="35" t="s">
        <v>27</v>
      </c>
      <c r="AC610" s="35" t="str">
        <f>+IF(Tabla1[[#This Row],[STK]]="no","Sin STK", "STK disponible")</f>
        <v>STK disponible</v>
      </c>
      <c r="AD610" s="35">
        <f>+I610*J610</f>
        <v>0</v>
      </c>
      <c r="AE610" s="35">
        <f>+I610*K610</f>
        <v>0</v>
      </c>
      <c r="AF610" s="36">
        <f>IF(Tabla1[[#This Row],[ref pack]]=1,Tabla1[[#This Row],[Pedido]],LCM(Tabla1[[#This Row],[MC VIEJO]],Tabla1[[#This Row],[Pedido]]))</f>
        <v>10</v>
      </c>
      <c r="AG610" s="36">
        <f>+VLOOKUP(Tabla1[[#This Row],[Artículo]],'.'!$B$2:$D$11481,3,)</f>
        <v>10</v>
      </c>
      <c r="AH610" s="37" t="str">
        <f>+IFERROR(SEARCH("pack",Tabla1[[#This Row],[PACK]]),"")</f>
        <v/>
      </c>
    </row>
    <row r="611" spans="1:34" ht="24" customHeight="1" x14ac:dyDescent="0.2">
      <c r="A611" s="50" t="s">
        <v>1240</v>
      </c>
      <c r="B611" s="60" t="s">
        <v>1253</v>
      </c>
      <c r="C611" s="61" t="s">
        <v>23422</v>
      </c>
      <c r="D611" s="52" t="s">
        <v>27</v>
      </c>
      <c r="E611" s="53">
        <v>7819.09</v>
      </c>
      <c r="F611" s="23" t="str">
        <f>+IFERROR(VLOOKUP(Tabla1[[#This Row],[Artículo]],'..'!$B$2:$D$569000,3,),"")</f>
        <v>MCx10</v>
      </c>
      <c r="G611" s="24" t="str">
        <f>IF(H611=AF611,"", "Error MC")</f>
        <v>Error MC</v>
      </c>
      <c r="H611" s="62"/>
      <c r="I611" s="54">
        <f>+Tabla1[[#This Row],[MC]]*Tabla1[[#This Row],[Pedido]]*Tabla1[[#This Row],[PVC ]]</f>
        <v>0</v>
      </c>
      <c r="J611" s="26">
        <v>0.21</v>
      </c>
      <c r="K611" s="63"/>
      <c r="L611" s="28" t="s">
        <v>17</v>
      </c>
      <c r="M611" s="53">
        <v>13718.593000000001</v>
      </c>
      <c r="N611" s="64" t="str">
        <f>+IF(Tabla1[[#This Row],[F PMPI]]="SÍ","No","Sí")</f>
        <v>Sí</v>
      </c>
      <c r="O611" s="65">
        <f>+Tabla1[[#This Row],[PVL]]*1.055</f>
        <v>14473.115615000001</v>
      </c>
      <c r="P611" s="65">
        <f>+Tabla1[[#This Row],[PVL]]*1.43</f>
        <v>19617.58799</v>
      </c>
      <c r="Q611" s="66" t="str">
        <f>+HYPERLINK(Tabla1[[#This Row],[PAG]])</f>
        <v/>
      </c>
      <c r="R611" s="67"/>
      <c r="S611" s="68"/>
      <c r="T611" s="69"/>
      <c r="U611" s="69"/>
      <c r="V611" s="69"/>
      <c r="W611" s="69"/>
      <c r="X611" s="69"/>
      <c r="Y611" s="35"/>
      <c r="Z611" s="35" t="s">
        <v>65</v>
      </c>
      <c r="AA611" s="36">
        <v>1</v>
      </c>
      <c r="AB611" s="35" t="s">
        <v>27</v>
      </c>
      <c r="AC611" s="35" t="str">
        <f>+IF(Tabla1[[#This Row],[STK]]="no","Sin STK", "STK disponible")</f>
        <v>Sin STK</v>
      </c>
      <c r="AD611" s="35">
        <f>+I611*J611</f>
        <v>0</v>
      </c>
      <c r="AE611" s="35">
        <f>+I611*K611</f>
        <v>0</v>
      </c>
      <c r="AF611" s="36">
        <f>IF(Tabla1[[#This Row],[ref pack]]=1,Tabla1[[#This Row],[Pedido]],LCM(Tabla1[[#This Row],[MC VIEJO]],Tabla1[[#This Row],[Pedido]]))</f>
        <v>10</v>
      </c>
      <c r="AG611" s="36">
        <f>+VLOOKUP(Tabla1[[#This Row],[Artículo]],'.'!$B$2:$D$11481,3,)</f>
        <v>10</v>
      </c>
      <c r="AH611" s="37" t="str">
        <f>+IFERROR(SEARCH("pack",Tabla1[[#This Row],[PACK]]),"")</f>
        <v/>
      </c>
    </row>
    <row r="612" spans="1:34" ht="24" customHeight="1" x14ac:dyDescent="0.2">
      <c r="A612" s="50" t="s">
        <v>1240</v>
      </c>
      <c r="B612" s="60" t="s">
        <v>1255</v>
      </c>
      <c r="C612" s="61" t="s">
        <v>23252</v>
      </c>
      <c r="D612" s="52" t="s">
        <v>9841</v>
      </c>
      <c r="E612" s="53">
        <v>9447.02</v>
      </c>
      <c r="F612" s="23" t="str">
        <f>+IFERROR(VLOOKUP(Tabla1[[#This Row],[Artículo]],'..'!$B$2:$D$569000,3,),"")</f>
        <v>MCx10</v>
      </c>
      <c r="G612" s="24" t="str">
        <f>IF(H612=AF612,"", "Error MC")</f>
        <v>Error MC</v>
      </c>
      <c r="H612" s="62"/>
      <c r="I612" s="54">
        <f>+Tabla1[[#This Row],[MC]]*Tabla1[[#This Row],[Pedido]]*Tabla1[[#This Row],[PVC ]]</f>
        <v>0</v>
      </c>
      <c r="J612" s="26">
        <v>0.21</v>
      </c>
      <c r="K612" s="63"/>
      <c r="L612" s="28" t="s">
        <v>17</v>
      </c>
      <c r="M612" s="53">
        <v>16574.797999999999</v>
      </c>
      <c r="N612" s="64" t="str">
        <f>+IF(Tabla1[[#This Row],[F PMPI]]="SÍ","No","Sí")</f>
        <v>Sí</v>
      </c>
      <c r="O612" s="65">
        <f>+Tabla1[[#This Row],[PVL]]*1.055</f>
        <v>17486.411889999999</v>
      </c>
      <c r="P612" s="65">
        <f>+Tabla1[[#This Row],[PVL]]*1.43</f>
        <v>23701.961139999996</v>
      </c>
      <c r="Q612" s="66" t="str">
        <f>+HYPERLINK(Tabla1[[#This Row],[PAG]])</f>
        <v>https://todomusica.com.ar/productos-sin-categorias-de-netsuite/3112-ej15.html</v>
      </c>
      <c r="R612" s="67"/>
      <c r="S612" s="68"/>
      <c r="T612" s="69"/>
      <c r="U612" s="69"/>
      <c r="V612" s="69"/>
      <c r="W612" s="69"/>
      <c r="X612" s="69"/>
      <c r="Y612" s="35"/>
      <c r="Z612" s="35" t="s">
        <v>24690</v>
      </c>
      <c r="AA612" s="36">
        <v>1</v>
      </c>
      <c r="AB612" s="35" t="s">
        <v>27</v>
      </c>
      <c r="AC612" s="35" t="str">
        <f>+IF(Tabla1[[#This Row],[STK]]="no","Sin STK", "STK disponible")</f>
        <v>STK disponible</v>
      </c>
      <c r="AD612" s="35">
        <f>+I612*J612</f>
        <v>0</v>
      </c>
      <c r="AE612" s="35">
        <f>+I612*K612</f>
        <v>0</v>
      </c>
      <c r="AF612" s="36">
        <f>IF(Tabla1[[#This Row],[ref pack]]=1,Tabla1[[#This Row],[Pedido]],LCM(Tabla1[[#This Row],[MC VIEJO]],Tabla1[[#This Row],[Pedido]]))</f>
        <v>10</v>
      </c>
      <c r="AG612" s="36">
        <f>+VLOOKUP(Tabla1[[#This Row],[Artículo]],'.'!$B$2:$D$11481,3,)</f>
        <v>10</v>
      </c>
      <c r="AH612" s="37" t="str">
        <f>+IFERROR(SEARCH("pack",Tabla1[[#This Row],[PACK]]),"")</f>
        <v/>
      </c>
    </row>
    <row r="613" spans="1:34" ht="24" customHeight="1" x14ac:dyDescent="0.2">
      <c r="A613" s="50" t="s">
        <v>1240</v>
      </c>
      <c r="B613" s="60" t="s">
        <v>1257</v>
      </c>
      <c r="C613" s="61" t="s">
        <v>23253</v>
      </c>
      <c r="D613" s="52" t="s">
        <v>27</v>
      </c>
      <c r="E613" s="53">
        <v>24134.25</v>
      </c>
      <c r="F613" s="23" t="str">
        <f>+IFERROR(VLOOKUP(Tabla1[[#This Row],[Artículo]],'..'!$B$2:$D$569000,3,),"")</f>
        <v>Pack x 3</v>
      </c>
      <c r="G613" s="24" t="str">
        <f>IF(H613=AF613,"", "Error MC")</f>
        <v/>
      </c>
      <c r="H613" s="62"/>
      <c r="I613" s="54">
        <f>+Tabla1[[#This Row],[MC]]*Tabla1[[#This Row],[Pedido]]*Tabla1[[#This Row],[PVC ]]</f>
        <v>0</v>
      </c>
      <c r="J613" s="26">
        <v>0.21</v>
      </c>
      <c r="K613" s="63"/>
      <c r="L613" s="28" t="s">
        <v>17</v>
      </c>
      <c r="M613" s="53">
        <v>42343.538999999997</v>
      </c>
      <c r="N613" s="64" t="str">
        <f>+IF(Tabla1[[#This Row],[F PMPI]]="SÍ","No","Sí")</f>
        <v>Sí</v>
      </c>
      <c r="O613" s="65">
        <f>+Tabla1[[#This Row],[PVL]]*1.055</f>
        <v>44672.433644999997</v>
      </c>
      <c r="P613" s="65">
        <f>+Tabla1[[#This Row],[PVL]]*1.43</f>
        <v>60551.260769999993</v>
      </c>
      <c r="Q613" s="66" t="str">
        <f>+HYPERLINK(Tabla1[[#This Row],[PAG]])</f>
        <v>https://todomusica.com.ar/productos-sin-categorias-de-netsuite/4687-404.html</v>
      </c>
      <c r="R613" s="67"/>
      <c r="S613" s="68"/>
      <c r="T613" s="69"/>
      <c r="U613" s="69"/>
      <c r="V613" s="69"/>
      <c r="W613" s="69"/>
      <c r="X613" s="69"/>
      <c r="Y613" s="35"/>
      <c r="Z613" s="35" t="s">
        <v>24691</v>
      </c>
      <c r="AA613" s="36">
        <v>1</v>
      </c>
      <c r="AB613" s="35" t="s">
        <v>27</v>
      </c>
      <c r="AC613" s="35" t="str">
        <f>+IF(Tabla1[[#This Row],[STK]]="no","Sin STK", "STK disponible")</f>
        <v>Sin STK</v>
      </c>
      <c r="AD613" s="35">
        <f>+I613*J613</f>
        <v>0</v>
      </c>
      <c r="AE613" s="35">
        <f>+I613*K613</f>
        <v>0</v>
      </c>
      <c r="AF613" s="36">
        <f>IF(Tabla1[[#This Row],[ref pack]]=1,Tabla1[[#This Row],[Pedido]],LCM(Tabla1[[#This Row],[MC VIEJO]],Tabla1[[#This Row],[Pedido]]))</f>
        <v>0</v>
      </c>
      <c r="AG613" s="36">
        <f>+VLOOKUP(Tabla1[[#This Row],[Artículo]],'.'!$B$2:$D$11481,3,)</f>
        <v>3</v>
      </c>
      <c r="AH613" s="37">
        <f>+IFERROR(SEARCH("pack",Tabla1[[#This Row],[PACK]]),"")</f>
        <v>1</v>
      </c>
    </row>
    <row r="614" spans="1:34" ht="24" customHeight="1" x14ac:dyDescent="0.2">
      <c r="A614" s="50" t="s">
        <v>1240</v>
      </c>
      <c r="B614" s="60" t="s">
        <v>1259</v>
      </c>
      <c r="C614" s="61" t="s">
        <v>23254</v>
      </c>
      <c r="D614" s="52" t="s">
        <v>9841</v>
      </c>
      <c r="E614" s="53">
        <v>9447.02</v>
      </c>
      <c r="F614" s="23" t="str">
        <f>+IFERROR(VLOOKUP(Tabla1[[#This Row],[Artículo]],'..'!$B$2:$D$569000,3,),"")</f>
        <v>MCx10</v>
      </c>
      <c r="G614" s="24" t="str">
        <f>IF(H614=AF614,"", "Error MC")</f>
        <v>Error MC</v>
      </c>
      <c r="H614" s="62"/>
      <c r="I614" s="54">
        <f>+Tabla1[[#This Row],[MC]]*Tabla1[[#This Row],[Pedido]]*Tabla1[[#This Row],[PVC ]]</f>
        <v>0</v>
      </c>
      <c r="J614" s="26">
        <v>0.21</v>
      </c>
      <c r="K614" s="63"/>
      <c r="L614" s="28" t="s">
        <v>17</v>
      </c>
      <c r="M614" s="53">
        <v>16574.797999999999</v>
      </c>
      <c r="N614" s="64" t="str">
        <f>+IF(Tabla1[[#This Row],[F PMPI]]="SÍ","No","Sí")</f>
        <v>Sí</v>
      </c>
      <c r="O614" s="65">
        <f>+Tabla1[[#This Row],[PVL]]*1.055</f>
        <v>17486.411889999999</v>
      </c>
      <c r="P614" s="65">
        <f>+Tabla1[[#This Row],[PVL]]*1.43</f>
        <v>23701.961139999996</v>
      </c>
      <c r="Q614" s="66" t="str">
        <f>+HYPERLINK(Tabla1[[#This Row],[PAG]])</f>
        <v>https://todomusica.com.ar/productos-sin-categorias-de-netsuite/4688-404.html</v>
      </c>
      <c r="R614" s="67"/>
      <c r="S614" s="68"/>
      <c r="T614" s="69"/>
      <c r="U614" s="69"/>
      <c r="V614" s="69"/>
      <c r="W614" s="69"/>
      <c r="X614" s="69"/>
      <c r="Y614" s="35"/>
      <c r="Z614" s="35" t="s">
        <v>24692</v>
      </c>
      <c r="AA614" s="36">
        <v>1</v>
      </c>
      <c r="AB614" s="35" t="s">
        <v>27</v>
      </c>
      <c r="AC614" s="35" t="str">
        <f>+IF(Tabla1[[#This Row],[STK]]="no","Sin STK", "STK disponible")</f>
        <v>STK disponible</v>
      </c>
      <c r="AD614" s="35">
        <f>+I614*J614</f>
        <v>0</v>
      </c>
      <c r="AE614" s="35">
        <f>+I614*K614</f>
        <v>0</v>
      </c>
      <c r="AF614" s="36">
        <f>IF(Tabla1[[#This Row],[ref pack]]=1,Tabla1[[#This Row],[Pedido]],LCM(Tabla1[[#This Row],[MC VIEJO]],Tabla1[[#This Row],[Pedido]]))</f>
        <v>10</v>
      </c>
      <c r="AG614" s="36">
        <f>+VLOOKUP(Tabla1[[#This Row],[Artículo]],'.'!$B$2:$D$11481,3,)</f>
        <v>10</v>
      </c>
      <c r="AH614" s="37" t="str">
        <f>+IFERROR(SEARCH("pack",Tabla1[[#This Row],[PACK]]),"")</f>
        <v/>
      </c>
    </row>
    <row r="615" spans="1:34" ht="24" customHeight="1" x14ac:dyDescent="0.2">
      <c r="A615" s="50" t="s">
        <v>1240</v>
      </c>
      <c r="B615" s="60" t="s">
        <v>23423</v>
      </c>
      <c r="C615" s="61" t="s">
        <v>23424</v>
      </c>
      <c r="D615" s="52" t="s">
        <v>27</v>
      </c>
      <c r="E615" s="53">
        <v>7801.77</v>
      </c>
      <c r="F615" s="23" t="str">
        <f>+IFERROR(VLOOKUP(Tabla1[[#This Row],[Artículo]],'..'!$B$2:$D$569000,3,),"")</f>
        <v/>
      </c>
      <c r="G615" s="24" t="e">
        <f>IF(H615=AF615,"", "Error MC")</f>
        <v>#N/A</v>
      </c>
      <c r="H615" s="62"/>
      <c r="I615" s="54">
        <f>+Tabla1[[#This Row],[MC]]*Tabla1[[#This Row],[Pedido]]*Tabla1[[#This Row],[PVC ]]</f>
        <v>0</v>
      </c>
      <c r="J615" s="26">
        <v>0.21</v>
      </c>
      <c r="K615" s="63"/>
      <c r="L615" s="28" t="s">
        <v>17</v>
      </c>
      <c r="M615" s="53">
        <v>13688.206</v>
      </c>
      <c r="N615" s="64" t="str">
        <f>+IF(Tabla1[[#This Row],[F PMPI]]="SÍ","No","Sí")</f>
        <v>No</v>
      </c>
      <c r="O615" s="65">
        <f>+Tabla1[[#This Row],[PVL]]*1.055</f>
        <v>14441.05733</v>
      </c>
      <c r="P615" s="65">
        <f>+Tabla1[[#This Row],[PVL]]*1.43</f>
        <v>19574.134579999998</v>
      </c>
      <c r="Q615" s="66" t="str">
        <f>+HYPERLINK(Tabla1[[#This Row],[PAG]])</f>
        <v>http://www.todomusica.com.ar/cuerdas-y-encordados/6210-ej16-3dp.html</v>
      </c>
      <c r="R615" s="67"/>
      <c r="S615" s="68"/>
      <c r="T615" s="69"/>
      <c r="U615" s="69"/>
      <c r="V615" s="69"/>
      <c r="W615" s="69"/>
      <c r="X615" s="69"/>
      <c r="Y615" s="35"/>
      <c r="Z615" s="35" t="s">
        <v>24693</v>
      </c>
      <c r="AA615" s="36">
        <v>3</v>
      </c>
      <c r="AB615" s="35" t="s">
        <v>9849</v>
      </c>
      <c r="AC615" s="35" t="str">
        <f>+IF(Tabla1[[#This Row],[STK]]="no","Sin STK", "STK disponible")</f>
        <v>Sin STK</v>
      </c>
      <c r="AD615" s="35">
        <f>+I615*J615</f>
        <v>0</v>
      </c>
      <c r="AE615" s="35">
        <f>+I615*K615</f>
        <v>0</v>
      </c>
      <c r="AF615" s="36" t="e">
        <f>IF(Tabla1[[#This Row],[ref pack]]=1,Tabla1[[#This Row],[Pedido]],LCM(Tabla1[[#This Row],[MC VIEJO]],Tabla1[[#This Row],[Pedido]]))</f>
        <v>#N/A</v>
      </c>
      <c r="AG615" s="36" t="e">
        <f>+VLOOKUP(Tabla1[[#This Row],[Artículo]],'.'!$B$2:$D$11481,3,)</f>
        <v>#N/A</v>
      </c>
      <c r="AH615" s="37" t="str">
        <f>+IFERROR(SEARCH("pack",Tabla1[[#This Row],[PACK]]),"")</f>
        <v/>
      </c>
    </row>
    <row r="616" spans="1:34" ht="24" customHeight="1" x14ac:dyDescent="0.2">
      <c r="A616" s="50" t="s">
        <v>1240</v>
      </c>
      <c r="B616" s="60" t="s">
        <v>1261</v>
      </c>
      <c r="C616" s="61" t="s">
        <v>23255</v>
      </c>
      <c r="D616" s="52" t="s">
        <v>27</v>
      </c>
      <c r="E616" s="53">
        <v>8589.2800000000007</v>
      </c>
      <c r="F616" s="23" t="str">
        <f>+IFERROR(VLOOKUP(Tabla1[[#This Row],[Artículo]],'..'!$B$2:$D$569000,3,),"")</f>
        <v>MCx5</v>
      </c>
      <c r="G616" s="24" t="str">
        <f>IF(H616=AF616,"", "Error MC")</f>
        <v>Error MC</v>
      </c>
      <c r="H616" s="62"/>
      <c r="I616" s="54">
        <f>+Tabla1[[#This Row],[MC]]*Tabla1[[#This Row],[Pedido]]*Tabla1[[#This Row],[PVC ]]</f>
        <v>0</v>
      </c>
      <c r="J616" s="26">
        <v>0.21</v>
      </c>
      <c r="K616" s="63"/>
      <c r="L616" s="28" t="s">
        <v>17</v>
      </c>
      <c r="M616" s="53">
        <v>15069.897000000001</v>
      </c>
      <c r="N616" s="64" t="str">
        <f>+IF(Tabla1[[#This Row],[F PMPI]]="SÍ","No","Sí")</f>
        <v>Sí</v>
      </c>
      <c r="O616" s="65">
        <f>+Tabla1[[#This Row],[PVL]]*1.055</f>
        <v>15898.741335000001</v>
      </c>
      <c r="P616" s="65">
        <f>+Tabla1[[#This Row],[PVL]]*1.43</f>
        <v>21549.952710000001</v>
      </c>
      <c r="Q616" s="66" t="str">
        <f>+HYPERLINK(Tabla1[[#This Row],[PAG]])</f>
        <v>https://todomusica.com.ar/encordados/1143-ej21.html</v>
      </c>
      <c r="R616" s="67"/>
      <c r="S616" s="68"/>
      <c r="T616" s="69"/>
      <c r="U616" s="69"/>
      <c r="V616" s="69"/>
      <c r="W616" s="69"/>
      <c r="X616" s="69"/>
      <c r="Y616" s="35"/>
      <c r="Z616" s="35" t="s">
        <v>24694</v>
      </c>
      <c r="AA616" s="36">
        <v>1</v>
      </c>
      <c r="AB616" s="35" t="s">
        <v>27</v>
      </c>
      <c r="AC616" s="35" t="str">
        <f>+IF(Tabla1[[#This Row],[STK]]="no","Sin STK", "STK disponible")</f>
        <v>Sin STK</v>
      </c>
      <c r="AD616" s="35">
        <f>+I616*J616</f>
        <v>0</v>
      </c>
      <c r="AE616" s="35">
        <f>+I616*K616</f>
        <v>0</v>
      </c>
      <c r="AF616" s="36">
        <f>IF(Tabla1[[#This Row],[ref pack]]=1,Tabla1[[#This Row],[Pedido]],LCM(Tabla1[[#This Row],[MC VIEJO]],Tabla1[[#This Row],[Pedido]]))</f>
        <v>5</v>
      </c>
      <c r="AG616" s="36">
        <f>+VLOOKUP(Tabla1[[#This Row],[Artículo]],'.'!$B$2:$D$11481,3,)</f>
        <v>5</v>
      </c>
      <c r="AH616" s="37" t="str">
        <f>+IFERROR(SEARCH("pack",Tabla1[[#This Row],[PACK]]),"")</f>
        <v/>
      </c>
    </row>
    <row r="617" spans="1:34" ht="24" customHeight="1" x14ac:dyDescent="0.2">
      <c r="A617" s="50" t="s">
        <v>1240</v>
      </c>
      <c r="B617" s="60" t="s">
        <v>23425</v>
      </c>
      <c r="C617" s="61" t="s">
        <v>23426</v>
      </c>
      <c r="D617" s="52" t="s">
        <v>27</v>
      </c>
      <c r="E617" s="53">
        <v>267.39999999999998</v>
      </c>
      <c r="F617" s="23" t="str">
        <f>+IFERROR(VLOOKUP(Tabla1[[#This Row],[Artículo]],'..'!$B$2:$D$569000,3,),"")</f>
        <v/>
      </c>
      <c r="G617" s="24" t="e">
        <f>IF(H617=AF617,"", "Error MC")</f>
        <v>#N/A</v>
      </c>
      <c r="H617" s="62"/>
      <c r="I617" s="54">
        <f>+Tabla1[[#This Row],[MC]]*Tabla1[[#This Row],[Pedido]]*Tabla1[[#This Row],[PVC ]]</f>
        <v>0</v>
      </c>
      <c r="J617" s="26">
        <v>0.21</v>
      </c>
      <c r="K617" s="63"/>
      <c r="L617" s="28" t="s">
        <v>17</v>
      </c>
      <c r="M617" s="53">
        <v>469.15300000000002</v>
      </c>
      <c r="N617" s="64" t="str">
        <f>+IF(Tabla1[[#This Row],[F PMPI]]="SÍ","No","Sí")</f>
        <v>Sí</v>
      </c>
      <c r="O617" s="65">
        <f>+Tabla1[[#This Row],[PVL]]*1.055</f>
        <v>494.95641499999999</v>
      </c>
      <c r="P617" s="65">
        <f>+Tabla1[[#This Row],[PVL]]*1.43</f>
        <v>670.88878999999997</v>
      </c>
      <c r="Q617" s="66" t="str">
        <f>+HYPERLINK(Tabla1[[#This Row],[PAG]])</f>
        <v/>
      </c>
      <c r="R617" s="67"/>
      <c r="S617" s="68"/>
      <c r="T617" s="69"/>
      <c r="U617" s="69"/>
      <c r="V617" s="69"/>
      <c r="W617" s="69"/>
      <c r="X617" s="69"/>
      <c r="Y617" s="35"/>
      <c r="Z617" s="35" t="s">
        <v>65</v>
      </c>
      <c r="AA617" s="36">
        <v>1</v>
      </c>
      <c r="AB617" s="35" t="s">
        <v>27</v>
      </c>
      <c r="AC617" s="35" t="str">
        <f>+IF(Tabla1[[#This Row],[STK]]="no","Sin STK", "STK disponible")</f>
        <v>Sin STK</v>
      </c>
      <c r="AD617" s="35">
        <f>+I617*J617</f>
        <v>0</v>
      </c>
      <c r="AE617" s="35">
        <f>+I617*K617</f>
        <v>0</v>
      </c>
      <c r="AF617" s="36" t="e">
        <f>IF(Tabla1[[#This Row],[ref pack]]=1,Tabla1[[#This Row],[Pedido]],LCM(Tabla1[[#This Row],[MC VIEJO]],Tabla1[[#This Row],[Pedido]]))</f>
        <v>#N/A</v>
      </c>
      <c r="AG617" s="36" t="e">
        <f>+VLOOKUP(Tabla1[[#This Row],[Artículo]],'.'!$B$2:$D$11481,3,)</f>
        <v>#N/A</v>
      </c>
      <c r="AH617" s="37" t="str">
        <f>+IFERROR(SEARCH("pack",Tabla1[[#This Row],[PACK]]),"")</f>
        <v/>
      </c>
    </row>
    <row r="618" spans="1:34" ht="24" customHeight="1" x14ac:dyDescent="0.2">
      <c r="A618" s="50" t="s">
        <v>1240</v>
      </c>
      <c r="B618" s="60" t="s">
        <v>1263</v>
      </c>
      <c r="C618" s="61" t="s">
        <v>1264</v>
      </c>
      <c r="D618" s="52" t="s">
        <v>9841</v>
      </c>
      <c r="E618" s="53">
        <v>9447.02</v>
      </c>
      <c r="F618" s="23" t="str">
        <f>+IFERROR(VLOOKUP(Tabla1[[#This Row],[Artículo]],'..'!$B$2:$D$569000,3,),"")</f>
        <v/>
      </c>
      <c r="G618" s="24" t="str">
        <f>IF(H618=AF618,"", "Error MC")</f>
        <v>Error MC</v>
      </c>
      <c r="H618" s="62"/>
      <c r="I618" s="54">
        <f>+Tabla1[[#This Row],[MC]]*Tabla1[[#This Row],[Pedido]]*Tabla1[[#This Row],[PVC ]]</f>
        <v>0</v>
      </c>
      <c r="J618" s="26">
        <v>0.21</v>
      </c>
      <c r="K618" s="63"/>
      <c r="L618" s="28" t="s">
        <v>17</v>
      </c>
      <c r="M618" s="53">
        <v>16574.797999999999</v>
      </c>
      <c r="N618" s="64" t="str">
        <f>+IF(Tabla1[[#This Row],[F PMPI]]="SÍ","No","Sí")</f>
        <v>Sí</v>
      </c>
      <c r="O618" s="65">
        <f>+Tabla1[[#This Row],[PVL]]*1.055</f>
        <v>17486.411889999999</v>
      </c>
      <c r="P618" s="65">
        <f>+Tabla1[[#This Row],[PVL]]*1.43</f>
        <v>23701.961139999996</v>
      </c>
      <c r="Q618" s="66" t="str">
        <f>+HYPERLINK(Tabla1[[#This Row],[PAG]])</f>
        <v/>
      </c>
      <c r="R618" s="67"/>
      <c r="S618" s="68"/>
      <c r="T618" s="69"/>
      <c r="U618" s="69"/>
      <c r="V618" s="69"/>
      <c r="W618" s="69"/>
      <c r="X618" s="69"/>
      <c r="Y618" s="35"/>
      <c r="Z618" s="35" t="s">
        <v>65</v>
      </c>
      <c r="AA618" s="36">
        <v>1</v>
      </c>
      <c r="AB618" s="35" t="s">
        <v>27</v>
      </c>
      <c r="AC618" s="35" t="str">
        <f>+IF(Tabla1[[#This Row],[STK]]="no","Sin STK", "STK disponible")</f>
        <v>STK disponible</v>
      </c>
      <c r="AD618" s="35">
        <f>+I618*J618</f>
        <v>0</v>
      </c>
      <c r="AE618" s="35">
        <f>+I618*K618</f>
        <v>0</v>
      </c>
      <c r="AF618" s="36">
        <f>IF(Tabla1[[#This Row],[ref pack]]=1,Tabla1[[#This Row],[Pedido]],LCM(Tabla1[[#This Row],[MC VIEJO]],Tabla1[[#This Row],[Pedido]]))</f>
        <v>1</v>
      </c>
      <c r="AG618" s="36">
        <f>+VLOOKUP(Tabla1[[#This Row],[Artículo]],'.'!$B$2:$D$11481,3,)</f>
        <v>1</v>
      </c>
      <c r="AH618" s="37" t="str">
        <f>+IFERROR(SEARCH("pack",Tabla1[[#This Row],[PACK]]),"")</f>
        <v/>
      </c>
    </row>
    <row r="619" spans="1:34" ht="24" customHeight="1" x14ac:dyDescent="0.2">
      <c r="A619" s="50" t="s">
        <v>1240</v>
      </c>
      <c r="B619" s="60" t="s">
        <v>1265</v>
      </c>
      <c r="C619" s="61" t="s">
        <v>23256</v>
      </c>
      <c r="D619" s="52" t="s">
        <v>9841</v>
      </c>
      <c r="E619" s="53">
        <v>24134.25</v>
      </c>
      <c r="F619" s="23" t="str">
        <f>+IFERROR(VLOOKUP(Tabla1[[#This Row],[Artículo]],'..'!$B$2:$D$569000,3,),"")</f>
        <v>Pack x 3</v>
      </c>
      <c r="G619" s="24" t="str">
        <f>IF(H619=AF619,"", "Error MC")</f>
        <v/>
      </c>
      <c r="H619" s="62"/>
      <c r="I619" s="54">
        <f>+Tabla1[[#This Row],[MC]]*Tabla1[[#This Row],[Pedido]]*Tabla1[[#This Row],[PVC ]]</f>
        <v>0</v>
      </c>
      <c r="J619" s="26">
        <v>0.21</v>
      </c>
      <c r="K619" s="63"/>
      <c r="L619" s="28" t="s">
        <v>17</v>
      </c>
      <c r="M619" s="53">
        <v>42343.538999999997</v>
      </c>
      <c r="N619" s="64" t="str">
        <f>+IF(Tabla1[[#This Row],[F PMPI]]="SÍ","No","Sí")</f>
        <v>Sí</v>
      </c>
      <c r="O619" s="65">
        <f>+Tabla1[[#This Row],[PVL]]*1.055</f>
        <v>44672.433644999997</v>
      </c>
      <c r="P619" s="65">
        <f>+Tabla1[[#This Row],[PVL]]*1.43</f>
        <v>60551.260769999993</v>
      </c>
      <c r="Q619" s="66" t="str">
        <f>+HYPERLINK(Tabla1[[#This Row],[PAG]])</f>
        <v>https://todomusica.com.ar/encordados/3232-ej26-3d.html</v>
      </c>
      <c r="R619" s="67"/>
      <c r="S619" s="68"/>
      <c r="T619" s="69"/>
      <c r="U619" s="69"/>
      <c r="V619" s="69"/>
      <c r="W619" s="69"/>
      <c r="X619" s="69"/>
      <c r="Y619" s="35"/>
      <c r="Z619" s="35" t="s">
        <v>24695</v>
      </c>
      <c r="AA619" s="36">
        <v>1</v>
      </c>
      <c r="AB619" s="35" t="s">
        <v>27</v>
      </c>
      <c r="AC619" s="35" t="str">
        <f>+IF(Tabla1[[#This Row],[STK]]="no","Sin STK", "STK disponible")</f>
        <v>STK disponible</v>
      </c>
      <c r="AD619" s="35">
        <f>+I619*J619</f>
        <v>0</v>
      </c>
      <c r="AE619" s="35">
        <f>+I619*K619</f>
        <v>0</v>
      </c>
      <c r="AF619" s="36">
        <f>IF(Tabla1[[#This Row],[ref pack]]=1,Tabla1[[#This Row],[Pedido]],LCM(Tabla1[[#This Row],[MC VIEJO]],Tabla1[[#This Row],[Pedido]]))</f>
        <v>0</v>
      </c>
      <c r="AG619" s="36">
        <f>+VLOOKUP(Tabla1[[#This Row],[Artículo]],'.'!$B$2:$D$11481,3,)</f>
        <v>3</v>
      </c>
      <c r="AH619" s="37">
        <f>+IFERROR(SEARCH("pack",Tabla1[[#This Row],[PACK]]),"")</f>
        <v>1</v>
      </c>
    </row>
    <row r="620" spans="1:34" ht="24" customHeight="1" x14ac:dyDescent="0.2">
      <c r="A620" s="50" t="s">
        <v>1240</v>
      </c>
      <c r="B620" s="60" t="s">
        <v>23427</v>
      </c>
      <c r="C620" s="61" t="s">
        <v>23428</v>
      </c>
      <c r="D620" s="52" t="s">
        <v>27</v>
      </c>
      <c r="E620" s="53">
        <v>7836.6930000000002</v>
      </c>
      <c r="F620" s="23" t="str">
        <f>+IFERROR(VLOOKUP(Tabla1[[#This Row],[Artículo]],'..'!$B$2:$D$569000,3,),"")</f>
        <v/>
      </c>
      <c r="G620" s="24" t="e">
        <f>IF(H620=AF620,"", "Error MC")</f>
        <v>#N/A</v>
      </c>
      <c r="H620" s="62"/>
      <c r="I620" s="54">
        <f>+Tabla1[[#This Row],[MC]]*Tabla1[[#This Row],[Pedido]]*Tabla1[[#This Row],[PVC ]]</f>
        <v>0</v>
      </c>
      <c r="J620" s="26">
        <v>0.21</v>
      </c>
      <c r="K620" s="63"/>
      <c r="L620" s="28" t="s">
        <v>17</v>
      </c>
      <c r="M620" s="53">
        <v>13749.48</v>
      </c>
      <c r="N620" s="64" t="str">
        <f>+IF(Tabla1[[#This Row],[F PMPI]]="SÍ","No","Sí")</f>
        <v>Sí</v>
      </c>
      <c r="O620" s="65">
        <f>+Tabla1[[#This Row],[PVL]]*1.055</f>
        <v>14505.701399999998</v>
      </c>
      <c r="P620" s="65">
        <f>+Tabla1[[#This Row],[PVL]]*1.43</f>
        <v>19661.756399999998</v>
      </c>
      <c r="Q620" s="66" t="str">
        <f>+HYPERLINK(Tabla1[[#This Row],[PAG]])</f>
        <v>http://www.todomusica.com.ar/cuerdas-y-encordados/9674-404.html</v>
      </c>
      <c r="R620" s="67"/>
      <c r="S620" s="68"/>
      <c r="T620" s="69"/>
      <c r="U620" s="69"/>
      <c r="V620" s="69"/>
      <c r="W620" s="69"/>
      <c r="X620" s="69"/>
      <c r="Y620" s="35"/>
      <c r="Z620" s="35" t="s">
        <v>24696</v>
      </c>
      <c r="AA620" s="36">
        <v>3</v>
      </c>
      <c r="AB620" s="35" t="s">
        <v>27</v>
      </c>
      <c r="AC620" s="35" t="str">
        <f>+IF(Tabla1[[#This Row],[STK]]="no","Sin STK", "STK disponible")</f>
        <v>Sin STK</v>
      </c>
      <c r="AD620" s="35">
        <f>+I620*J620</f>
        <v>0</v>
      </c>
      <c r="AE620" s="35">
        <f>+I620*K620</f>
        <v>0</v>
      </c>
      <c r="AF620" s="36" t="e">
        <f>IF(Tabla1[[#This Row],[ref pack]]=1,Tabla1[[#This Row],[Pedido]],LCM(Tabla1[[#This Row],[MC VIEJO]],Tabla1[[#This Row],[Pedido]]))</f>
        <v>#N/A</v>
      </c>
      <c r="AG620" s="36" t="e">
        <f>+VLOOKUP(Tabla1[[#This Row],[Artículo]],'.'!$B$2:$D$11481,3,)</f>
        <v>#N/A</v>
      </c>
      <c r="AH620" s="37" t="str">
        <f>+IFERROR(SEARCH("pack",Tabla1[[#This Row],[PACK]]),"")</f>
        <v/>
      </c>
    </row>
    <row r="621" spans="1:34" ht="24" customHeight="1" x14ac:dyDescent="0.2">
      <c r="A621" s="50" t="s">
        <v>1240</v>
      </c>
      <c r="B621" s="60" t="s">
        <v>23429</v>
      </c>
      <c r="C621" s="61" t="s">
        <v>23430</v>
      </c>
      <c r="D621" s="52" t="s">
        <v>27</v>
      </c>
      <c r="E621" s="53">
        <v>7801.77</v>
      </c>
      <c r="F621" s="23" t="str">
        <f>+IFERROR(VLOOKUP(Tabla1[[#This Row],[Artículo]],'..'!$B$2:$D$569000,3,),"")</f>
        <v/>
      </c>
      <c r="G621" s="24" t="e">
        <f>IF(H621=AF621,"", "Error MC")</f>
        <v>#N/A</v>
      </c>
      <c r="H621" s="62"/>
      <c r="I621" s="54">
        <f>+Tabla1[[#This Row],[MC]]*Tabla1[[#This Row],[Pedido]]*Tabla1[[#This Row],[PVC ]]</f>
        <v>0</v>
      </c>
      <c r="J621" s="26">
        <v>0.21</v>
      </c>
      <c r="K621" s="63"/>
      <c r="L621" s="28" t="s">
        <v>17</v>
      </c>
      <c r="M621" s="53">
        <v>13688.206</v>
      </c>
      <c r="N621" s="64" t="str">
        <f>+IF(Tabla1[[#This Row],[F PMPI]]="SÍ","No","Sí")</f>
        <v>No</v>
      </c>
      <c r="O621" s="65">
        <f>+Tabla1[[#This Row],[PVL]]*1.055</f>
        <v>14441.05733</v>
      </c>
      <c r="P621" s="65">
        <f>+Tabla1[[#This Row],[PVL]]*1.43</f>
        <v>19574.134579999998</v>
      </c>
      <c r="Q621" s="66" t="str">
        <f>+HYPERLINK(Tabla1[[#This Row],[PAG]])</f>
        <v>https://todomusica.com.ar/productos-sin-categorias-de-netsuite/1512-ej26-3dp.html</v>
      </c>
      <c r="R621" s="67"/>
      <c r="S621" s="68"/>
      <c r="T621" s="69"/>
      <c r="U621" s="69"/>
      <c r="V621" s="69"/>
      <c r="W621" s="69"/>
      <c r="X621" s="69"/>
      <c r="Y621" s="35"/>
      <c r="Z621" s="35" t="s">
        <v>24697</v>
      </c>
      <c r="AA621" s="36">
        <v>3</v>
      </c>
      <c r="AB621" s="35" t="s">
        <v>9849</v>
      </c>
      <c r="AC621" s="35" t="str">
        <f>+IF(Tabla1[[#This Row],[STK]]="no","Sin STK", "STK disponible")</f>
        <v>Sin STK</v>
      </c>
      <c r="AD621" s="35">
        <f>+I621*J621</f>
        <v>0</v>
      </c>
      <c r="AE621" s="35">
        <f>+I621*K621</f>
        <v>0</v>
      </c>
      <c r="AF621" s="36" t="e">
        <f>IF(Tabla1[[#This Row],[ref pack]]=1,Tabla1[[#This Row],[Pedido]],LCM(Tabla1[[#This Row],[MC VIEJO]],Tabla1[[#This Row],[Pedido]]))</f>
        <v>#N/A</v>
      </c>
      <c r="AG621" s="36" t="e">
        <f>+VLOOKUP(Tabla1[[#This Row],[Artículo]],'.'!$B$2:$D$11481,3,)</f>
        <v>#N/A</v>
      </c>
      <c r="AH621" s="37" t="str">
        <f>+IFERROR(SEARCH("pack",Tabla1[[#This Row],[PACK]]),"")</f>
        <v/>
      </c>
    </row>
    <row r="622" spans="1:34" ht="24" customHeight="1" x14ac:dyDescent="0.2">
      <c r="A622" s="50" t="s">
        <v>1240</v>
      </c>
      <c r="B622" s="60" t="s">
        <v>1267</v>
      </c>
      <c r="C622" s="61" t="s">
        <v>23257</v>
      </c>
      <c r="D622" s="52" t="s">
        <v>27</v>
      </c>
      <c r="E622" s="53">
        <v>9200.33</v>
      </c>
      <c r="F622" s="23" t="str">
        <f>+IFERROR(VLOOKUP(Tabla1[[#This Row],[Artículo]],'..'!$B$2:$D$569000,3,),"")</f>
        <v>MCx10</v>
      </c>
      <c r="G622" s="24" t="str">
        <f>IF(H622=AF622,"", "Error MC")</f>
        <v>Error MC</v>
      </c>
      <c r="H622" s="62"/>
      <c r="I622" s="54">
        <f>+Tabla1[[#This Row],[MC]]*Tabla1[[#This Row],[Pedido]]*Tabla1[[#This Row],[PVC ]]</f>
        <v>0</v>
      </c>
      <c r="J622" s="26">
        <v>0.21</v>
      </c>
      <c r="K622" s="63"/>
      <c r="L622" s="28" t="s">
        <v>17</v>
      </c>
      <c r="M622" s="53">
        <v>16141.981</v>
      </c>
      <c r="N622" s="64" t="str">
        <f>+IF(Tabla1[[#This Row],[F PMPI]]="SÍ","No","Sí")</f>
        <v>Sí</v>
      </c>
      <c r="O622" s="65">
        <f>+Tabla1[[#This Row],[PVL]]*1.055</f>
        <v>17029.789955</v>
      </c>
      <c r="P622" s="65">
        <f>+Tabla1[[#This Row],[PVL]]*1.43</f>
        <v>23083.03283</v>
      </c>
      <c r="Q622" s="66" t="str">
        <f>+HYPERLINK(Tabla1[[#This Row],[PAG]])</f>
        <v>https://todomusica.com.ar/productos-sin-categorias-de-netsuite/3564-ej27h.html</v>
      </c>
      <c r="R622" s="67"/>
      <c r="S622" s="68"/>
      <c r="T622" s="69"/>
      <c r="U622" s="69"/>
      <c r="V622" s="69"/>
      <c r="W622" s="69"/>
      <c r="X622" s="69"/>
      <c r="Y622" s="35"/>
      <c r="Z622" s="35" t="s">
        <v>24698</v>
      </c>
      <c r="AA622" s="36">
        <v>1</v>
      </c>
      <c r="AB622" s="35" t="s">
        <v>27</v>
      </c>
      <c r="AC622" s="35" t="str">
        <f>+IF(Tabla1[[#This Row],[STK]]="no","Sin STK", "STK disponible")</f>
        <v>Sin STK</v>
      </c>
      <c r="AD622" s="35">
        <f>+I622*J622</f>
        <v>0</v>
      </c>
      <c r="AE622" s="35">
        <f>+I622*K622</f>
        <v>0</v>
      </c>
      <c r="AF622" s="36">
        <f>IF(Tabla1[[#This Row],[ref pack]]=1,Tabla1[[#This Row],[Pedido]],LCM(Tabla1[[#This Row],[MC VIEJO]],Tabla1[[#This Row],[Pedido]]))</f>
        <v>10</v>
      </c>
      <c r="AG622" s="36">
        <f>+VLOOKUP(Tabla1[[#This Row],[Artículo]],'.'!$B$2:$D$11481,3,)</f>
        <v>10</v>
      </c>
      <c r="AH622" s="37" t="str">
        <f>+IFERROR(SEARCH("pack",Tabla1[[#This Row],[PACK]]),"")</f>
        <v/>
      </c>
    </row>
    <row r="623" spans="1:34" ht="24" customHeight="1" x14ac:dyDescent="0.2">
      <c r="A623" s="50" t="s">
        <v>1240</v>
      </c>
      <c r="B623" s="60" t="s">
        <v>1269</v>
      </c>
      <c r="C623" s="61" t="s">
        <v>23258</v>
      </c>
      <c r="D623" s="52" t="s">
        <v>9841</v>
      </c>
      <c r="E623" s="53">
        <v>9200.33</v>
      </c>
      <c r="F623" s="23" t="str">
        <f>+IFERROR(VLOOKUP(Tabla1[[#This Row],[Artículo]],'..'!$B$2:$D$569000,3,),"")</f>
        <v>MCx10</v>
      </c>
      <c r="G623" s="24" t="str">
        <f>IF(H623=AF623,"", "Error MC")</f>
        <v>Error MC</v>
      </c>
      <c r="H623" s="62"/>
      <c r="I623" s="54">
        <f>+Tabla1[[#This Row],[MC]]*Tabla1[[#This Row],[Pedido]]*Tabla1[[#This Row],[PVC ]]</f>
        <v>0</v>
      </c>
      <c r="J623" s="26">
        <v>0.21</v>
      </c>
      <c r="K623" s="63"/>
      <c r="L623" s="28" t="s">
        <v>17</v>
      </c>
      <c r="M623" s="53">
        <v>16141.981</v>
      </c>
      <c r="N623" s="64" t="str">
        <f>+IF(Tabla1[[#This Row],[F PMPI]]="SÍ","No","Sí")</f>
        <v>Sí</v>
      </c>
      <c r="O623" s="65">
        <f>+Tabla1[[#This Row],[PVL]]*1.055</f>
        <v>17029.789955</v>
      </c>
      <c r="P623" s="65">
        <f>+Tabla1[[#This Row],[PVL]]*1.43</f>
        <v>23083.03283</v>
      </c>
      <c r="Q623" s="66" t="str">
        <f>+HYPERLINK(Tabla1[[#This Row],[PAG]])</f>
        <v>https://todomusica.com.ar/encordados/3269-ej27n.html</v>
      </c>
      <c r="R623" s="67"/>
      <c r="S623" s="68"/>
      <c r="T623" s="69"/>
      <c r="U623" s="69"/>
      <c r="V623" s="69"/>
      <c r="W623" s="69"/>
      <c r="X623" s="69"/>
      <c r="Y623" s="35"/>
      <c r="Z623" s="35" t="s">
        <v>24699</v>
      </c>
      <c r="AA623" s="36">
        <v>1</v>
      </c>
      <c r="AB623" s="35" t="s">
        <v>27</v>
      </c>
      <c r="AC623" s="35" t="str">
        <f>+IF(Tabla1[[#This Row],[STK]]="no","Sin STK", "STK disponible")</f>
        <v>STK disponible</v>
      </c>
      <c r="AD623" s="35">
        <f>+I623*J623</f>
        <v>0</v>
      </c>
      <c r="AE623" s="35">
        <f>+I623*K623</f>
        <v>0</v>
      </c>
      <c r="AF623" s="36">
        <f>IF(Tabla1[[#This Row],[ref pack]]=1,Tabla1[[#This Row],[Pedido]],LCM(Tabla1[[#This Row],[MC VIEJO]],Tabla1[[#This Row],[Pedido]]))</f>
        <v>10</v>
      </c>
      <c r="AG623" s="36">
        <f>+VLOOKUP(Tabla1[[#This Row],[Artículo]],'.'!$B$2:$D$11481,3,)</f>
        <v>10</v>
      </c>
      <c r="AH623" s="37" t="str">
        <f>+IFERROR(SEARCH("pack",Tabla1[[#This Row],[PACK]]),"")</f>
        <v/>
      </c>
    </row>
    <row r="624" spans="1:34" ht="24" customHeight="1" x14ac:dyDescent="0.2">
      <c r="A624" s="50" t="s">
        <v>1240</v>
      </c>
      <c r="B624" s="60" t="s">
        <v>11993</v>
      </c>
      <c r="C624" s="61" t="s">
        <v>23431</v>
      </c>
      <c r="D624" s="52" t="s">
        <v>27</v>
      </c>
      <c r="E624" s="53">
        <v>17344.5</v>
      </c>
      <c r="F624" s="23" t="str">
        <f>+IFERROR(VLOOKUP(Tabla1[[#This Row],[Artículo]],'..'!$B$2:$D$569000,3,),"")</f>
        <v/>
      </c>
      <c r="G624" s="24" t="str">
        <f>IF(H624=AF624,"", "Error MC")</f>
        <v>Error MC</v>
      </c>
      <c r="H624" s="62"/>
      <c r="I624" s="54">
        <f>+Tabla1[[#This Row],[MC]]*Tabla1[[#This Row],[Pedido]]*Tabla1[[#This Row],[PVC ]]</f>
        <v>0</v>
      </c>
      <c r="J624" s="26">
        <v>0.21</v>
      </c>
      <c r="K624" s="63"/>
      <c r="L624" s="28" t="s">
        <v>17</v>
      </c>
      <c r="M624" s="53">
        <v>30430.931</v>
      </c>
      <c r="N624" s="64" t="str">
        <f>+IF(Tabla1[[#This Row],[F PMPI]]="SÍ","No","Sí")</f>
        <v>Sí</v>
      </c>
      <c r="O624" s="65">
        <f>+Tabla1[[#This Row],[PVL]]*1.055</f>
        <v>32104.632204999998</v>
      </c>
      <c r="P624" s="65">
        <f>+Tabla1[[#This Row],[PVL]]*1.43</f>
        <v>43516.231330000002</v>
      </c>
      <c r="Q624" s="66" t="str">
        <f>+HYPERLINK(Tabla1[[#This Row],[PAG]])</f>
        <v>http://www.todomusica.com.ar/alta-de-nuevos-productos-desde-netsuit/35702-ej27n-ej45tt.html</v>
      </c>
      <c r="R624" s="67"/>
      <c r="S624" s="68"/>
      <c r="T624" s="69"/>
      <c r="U624" s="69"/>
      <c r="V624" s="69"/>
      <c r="W624" s="69"/>
      <c r="X624" s="69"/>
      <c r="Y624" s="35"/>
      <c r="Z624" s="35" t="s">
        <v>24700</v>
      </c>
      <c r="AA624" s="36">
        <v>1</v>
      </c>
      <c r="AB624" s="35" t="s">
        <v>27</v>
      </c>
      <c r="AC624" s="35" t="str">
        <f>+IF(Tabla1[[#This Row],[STK]]="no","Sin STK", "STK disponible")</f>
        <v>Sin STK</v>
      </c>
      <c r="AD624" s="35">
        <f>+I624*J624</f>
        <v>0</v>
      </c>
      <c r="AE624" s="35">
        <f>+I624*K624</f>
        <v>0</v>
      </c>
      <c r="AF624" s="36">
        <f>IF(Tabla1[[#This Row],[ref pack]]=1,Tabla1[[#This Row],[Pedido]],LCM(Tabla1[[#This Row],[MC VIEJO]],Tabla1[[#This Row],[Pedido]]))</f>
        <v>10</v>
      </c>
      <c r="AG624" s="36">
        <f>+VLOOKUP(Tabla1[[#This Row],[Artículo]],'.'!$B$2:$D$11481,3,)</f>
        <v>10</v>
      </c>
      <c r="AH624" s="37" t="str">
        <f>+IFERROR(SEARCH("pack",Tabla1[[#This Row],[PACK]]),"")</f>
        <v/>
      </c>
    </row>
    <row r="625" spans="1:34" ht="24" customHeight="1" x14ac:dyDescent="0.2">
      <c r="A625" s="50" t="s">
        <v>1240</v>
      </c>
      <c r="B625" s="60" t="s">
        <v>1271</v>
      </c>
      <c r="C625" s="61" t="s">
        <v>23259</v>
      </c>
      <c r="D625" s="52" t="s">
        <v>9841</v>
      </c>
      <c r="E625" s="53">
        <v>14454.15</v>
      </c>
      <c r="F625" s="23" t="str">
        <f>+IFERROR(VLOOKUP(Tabla1[[#This Row],[Artículo]],'..'!$B$2:$D$569000,3,),"")</f>
        <v>MCx5</v>
      </c>
      <c r="G625" s="24" t="str">
        <f>IF(H625=AF625,"", "Error MC")</f>
        <v>Error MC</v>
      </c>
      <c r="H625" s="62"/>
      <c r="I625" s="54">
        <f>+Tabla1[[#This Row],[MC]]*Tabla1[[#This Row],[Pedido]]*Tabla1[[#This Row],[PVC ]]</f>
        <v>0</v>
      </c>
      <c r="J625" s="26">
        <v>0.21</v>
      </c>
      <c r="K625" s="63"/>
      <c r="L625" s="28" t="s">
        <v>17</v>
      </c>
      <c r="M625" s="53">
        <v>25359.809000000001</v>
      </c>
      <c r="N625" s="64" t="str">
        <f>+IF(Tabla1[[#This Row],[F PMPI]]="SÍ","No","Sí")</f>
        <v>Sí</v>
      </c>
      <c r="O625" s="65">
        <f>+Tabla1[[#This Row],[PVL]]*1.055</f>
        <v>26754.598494999998</v>
      </c>
      <c r="P625" s="65">
        <f>+Tabla1[[#This Row],[PVL]]*1.43</f>
        <v>36264.526870000002</v>
      </c>
      <c r="Q625" s="66" t="str">
        <f>+HYPERLINK(Tabla1[[#This Row],[PAG]])</f>
        <v>https://todomusica.com.ar/productos-sin-categorias-de-netsuite/3122-ej29.html</v>
      </c>
      <c r="R625" s="67"/>
      <c r="S625" s="68"/>
      <c r="T625" s="69"/>
      <c r="U625" s="69"/>
      <c r="V625" s="69"/>
      <c r="W625" s="69"/>
      <c r="X625" s="69"/>
      <c r="Y625" s="35"/>
      <c r="Z625" s="35" t="s">
        <v>24701</v>
      </c>
      <c r="AA625" s="36">
        <v>1</v>
      </c>
      <c r="AB625" s="35" t="s">
        <v>27</v>
      </c>
      <c r="AC625" s="35" t="str">
        <f>+IF(Tabla1[[#This Row],[STK]]="no","Sin STK", "STK disponible")</f>
        <v>STK disponible</v>
      </c>
      <c r="AD625" s="35">
        <f>+I625*J625</f>
        <v>0</v>
      </c>
      <c r="AE625" s="35">
        <f>+I625*K625</f>
        <v>0</v>
      </c>
      <c r="AF625" s="36">
        <f>IF(Tabla1[[#This Row],[ref pack]]=1,Tabla1[[#This Row],[Pedido]],LCM(Tabla1[[#This Row],[MC VIEJO]],Tabla1[[#This Row],[Pedido]]))</f>
        <v>5</v>
      </c>
      <c r="AG625" s="36">
        <f>+VLOOKUP(Tabla1[[#This Row],[Artículo]],'.'!$B$2:$D$11481,3,)</f>
        <v>5</v>
      </c>
      <c r="AH625" s="37" t="str">
        <f>+IFERROR(SEARCH("pack",Tabla1[[#This Row],[PACK]]),"")</f>
        <v/>
      </c>
    </row>
    <row r="626" spans="1:34" ht="24" customHeight="1" x14ac:dyDescent="0.2">
      <c r="A626" s="50" t="s">
        <v>1240</v>
      </c>
      <c r="B626" s="60" t="s">
        <v>1273</v>
      </c>
      <c r="C626" s="61" t="s">
        <v>23260</v>
      </c>
      <c r="D626" s="52" t="s">
        <v>27</v>
      </c>
      <c r="E626" s="53">
        <v>14454.15</v>
      </c>
      <c r="F626" s="23" t="str">
        <f>+IFERROR(VLOOKUP(Tabla1[[#This Row],[Artículo]],'..'!$B$2:$D$569000,3,),"")</f>
        <v>MCx5</v>
      </c>
      <c r="G626" s="24" t="str">
        <f>IF(H626=AF626,"", "Error MC")</f>
        <v>Error MC</v>
      </c>
      <c r="H626" s="62"/>
      <c r="I626" s="54">
        <f>+Tabla1[[#This Row],[MC]]*Tabla1[[#This Row],[Pedido]]*Tabla1[[#This Row],[PVC ]]</f>
        <v>0</v>
      </c>
      <c r="J626" s="26">
        <v>0.21</v>
      </c>
      <c r="K626" s="63"/>
      <c r="L626" s="28" t="s">
        <v>17</v>
      </c>
      <c r="M626" s="53">
        <v>25359.809000000001</v>
      </c>
      <c r="N626" s="64" t="str">
        <f>+IF(Tabla1[[#This Row],[F PMPI]]="SÍ","No","Sí")</f>
        <v>Sí</v>
      </c>
      <c r="O626" s="65">
        <f>+Tabla1[[#This Row],[PVL]]*1.055</f>
        <v>26754.598494999998</v>
      </c>
      <c r="P626" s="65">
        <f>+Tabla1[[#This Row],[PVL]]*1.43</f>
        <v>36264.526870000002</v>
      </c>
      <c r="Q626" s="66" t="str">
        <f>+HYPERLINK(Tabla1[[#This Row],[PAG]])</f>
        <v>https://todomusica.com.ar/encordados/3181-ej30.html</v>
      </c>
      <c r="R626" s="67"/>
      <c r="S626" s="68"/>
      <c r="T626" s="69"/>
      <c r="U626" s="69"/>
      <c r="V626" s="69"/>
      <c r="W626" s="69"/>
      <c r="X626" s="69"/>
      <c r="Y626" s="35"/>
      <c r="Z626" s="35" t="s">
        <v>24702</v>
      </c>
      <c r="AA626" s="36">
        <v>1</v>
      </c>
      <c r="AB626" s="35" t="s">
        <v>27</v>
      </c>
      <c r="AC626" s="35" t="str">
        <f>+IF(Tabla1[[#This Row],[STK]]="no","Sin STK", "STK disponible")</f>
        <v>Sin STK</v>
      </c>
      <c r="AD626" s="35">
        <f>+I626*J626</f>
        <v>0</v>
      </c>
      <c r="AE626" s="35">
        <f>+I626*K626</f>
        <v>0</v>
      </c>
      <c r="AF626" s="36">
        <f>IF(Tabla1[[#This Row],[ref pack]]=1,Tabla1[[#This Row],[Pedido]],LCM(Tabla1[[#This Row],[MC VIEJO]],Tabla1[[#This Row],[Pedido]]))</f>
        <v>5</v>
      </c>
      <c r="AG626" s="36">
        <f>+VLOOKUP(Tabla1[[#This Row],[Artículo]],'.'!$B$2:$D$11481,3,)</f>
        <v>5</v>
      </c>
      <c r="AH626" s="37" t="str">
        <f>+IFERROR(SEARCH("pack",Tabla1[[#This Row],[PACK]]),"")</f>
        <v/>
      </c>
    </row>
    <row r="627" spans="1:34" ht="24" customHeight="1" x14ac:dyDescent="0.2">
      <c r="A627" s="50" t="s">
        <v>1240</v>
      </c>
      <c r="B627" s="60" t="s">
        <v>1275</v>
      </c>
      <c r="C627" s="61" t="s">
        <v>1276</v>
      </c>
      <c r="D627" s="52" t="s">
        <v>27</v>
      </c>
      <c r="E627" s="53">
        <v>14454.15</v>
      </c>
      <c r="F627" s="23" t="str">
        <f>+IFERROR(VLOOKUP(Tabla1[[#This Row],[Artículo]],'..'!$B$2:$D$569000,3,),"")</f>
        <v/>
      </c>
      <c r="G627" s="24" t="str">
        <f>IF(H627=AF627,"", "Error MC")</f>
        <v>Error MC</v>
      </c>
      <c r="H627" s="62"/>
      <c r="I627" s="54">
        <f>+Tabla1[[#This Row],[MC]]*Tabla1[[#This Row],[Pedido]]*Tabla1[[#This Row],[PVC ]]</f>
        <v>0</v>
      </c>
      <c r="J627" s="26">
        <v>0.21</v>
      </c>
      <c r="K627" s="63"/>
      <c r="L627" s="28" t="s">
        <v>17</v>
      </c>
      <c r="M627" s="53">
        <v>25359.809000000001</v>
      </c>
      <c r="N627" s="64" t="str">
        <f>+IF(Tabla1[[#This Row],[F PMPI]]="SÍ","No","Sí")</f>
        <v>Sí</v>
      </c>
      <c r="O627" s="65">
        <f>+Tabla1[[#This Row],[PVL]]*1.055</f>
        <v>26754.598494999998</v>
      </c>
      <c r="P627" s="65">
        <f>+Tabla1[[#This Row],[PVL]]*1.43</f>
        <v>36264.526870000002</v>
      </c>
      <c r="Q627" s="66" t="str">
        <f>+HYPERLINK(Tabla1[[#This Row],[PAG]])</f>
        <v>https://todomusica.com.ar/encordados/3181-ej30.html</v>
      </c>
      <c r="R627" s="67"/>
      <c r="S627" s="68"/>
      <c r="T627" s="69"/>
      <c r="U627" s="69"/>
      <c r="V627" s="69"/>
      <c r="W627" s="69"/>
      <c r="X627" s="69"/>
      <c r="Y627" s="35"/>
      <c r="Z627" s="35" t="s">
        <v>24702</v>
      </c>
      <c r="AA627" s="36">
        <v>1</v>
      </c>
      <c r="AB627" s="35" t="s">
        <v>27</v>
      </c>
      <c r="AC627" s="35" t="str">
        <f>+IF(Tabla1[[#This Row],[STK]]="no","Sin STK", "STK disponible")</f>
        <v>Sin STK</v>
      </c>
      <c r="AD627" s="35">
        <f>+I627*J627</f>
        <v>0</v>
      </c>
      <c r="AE627" s="35">
        <f>+I627*K627</f>
        <v>0</v>
      </c>
      <c r="AF627" s="36">
        <f>IF(Tabla1[[#This Row],[ref pack]]=1,Tabla1[[#This Row],[Pedido]],LCM(Tabla1[[#This Row],[MC VIEJO]],Tabla1[[#This Row],[Pedido]]))</f>
        <v>1</v>
      </c>
      <c r="AG627" s="36">
        <f>+VLOOKUP(Tabla1[[#This Row],[Artículo]],'.'!$B$2:$D$11481,3,)</f>
        <v>1</v>
      </c>
      <c r="AH627" s="37" t="str">
        <f>+IFERROR(SEARCH("pack",Tabla1[[#This Row],[PACK]]),"")</f>
        <v/>
      </c>
    </row>
    <row r="628" spans="1:34" ht="24" customHeight="1" x14ac:dyDescent="0.2">
      <c r="A628" s="50" t="s">
        <v>1240</v>
      </c>
      <c r="B628" s="60" t="s">
        <v>1277</v>
      </c>
      <c r="C628" s="61" t="s">
        <v>1278</v>
      </c>
      <c r="D628" s="52" t="s">
        <v>9841</v>
      </c>
      <c r="E628" s="53">
        <v>12382.33</v>
      </c>
      <c r="F628" s="23" t="str">
        <f>+IFERROR(VLOOKUP(Tabla1[[#This Row],[Artículo]],'..'!$B$2:$D$569000,3,),"")</f>
        <v/>
      </c>
      <c r="G628" s="24" t="str">
        <f>IF(H628=AF628,"", "Error MC")</f>
        <v>Error MC</v>
      </c>
      <c r="H628" s="62"/>
      <c r="I628" s="54">
        <f>+Tabla1[[#This Row],[MC]]*Tabla1[[#This Row],[Pedido]]*Tabla1[[#This Row],[PVC ]]</f>
        <v>0</v>
      </c>
      <c r="J628" s="26">
        <v>0.21</v>
      </c>
      <c r="K628" s="63"/>
      <c r="L628" s="28" t="s">
        <v>17</v>
      </c>
      <c r="M628" s="53">
        <v>21724.799999999999</v>
      </c>
      <c r="N628" s="64" t="str">
        <f>+IF(Tabla1[[#This Row],[F PMPI]]="SÍ","No","Sí")</f>
        <v>Sí</v>
      </c>
      <c r="O628" s="65">
        <f>+Tabla1[[#This Row],[PVL]]*1.055</f>
        <v>22919.663999999997</v>
      </c>
      <c r="P628" s="65">
        <f>+Tabla1[[#This Row],[PVL]]*1.43</f>
        <v>31066.463999999996</v>
      </c>
      <c r="Q628" s="66" t="str">
        <f>+HYPERLINK(Tabla1[[#This Row],[PAG]])</f>
        <v>https://todomusica.com.ar/encordados/3164-ej36.html</v>
      </c>
      <c r="R628" s="67"/>
      <c r="S628" s="68"/>
      <c r="T628" s="69"/>
      <c r="U628" s="69"/>
      <c r="V628" s="69"/>
      <c r="W628" s="69"/>
      <c r="X628" s="69"/>
      <c r="Y628" s="35"/>
      <c r="Z628" s="35" t="s">
        <v>24703</v>
      </c>
      <c r="AA628" s="36">
        <v>1</v>
      </c>
      <c r="AB628" s="35" t="s">
        <v>27</v>
      </c>
      <c r="AC628" s="35" t="str">
        <f>+IF(Tabla1[[#This Row],[STK]]="no","Sin STK", "STK disponible")</f>
        <v>STK disponible</v>
      </c>
      <c r="AD628" s="35">
        <f>+I628*J628</f>
        <v>0</v>
      </c>
      <c r="AE628" s="35">
        <f>+I628*K628</f>
        <v>0</v>
      </c>
      <c r="AF628" s="36">
        <f>IF(Tabla1[[#This Row],[ref pack]]=1,Tabla1[[#This Row],[Pedido]],LCM(Tabla1[[#This Row],[MC VIEJO]],Tabla1[[#This Row],[Pedido]]))</f>
        <v>1</v>
      </c>
      <c r="AG628" s="36">
        <f>+VLOOKUP(Tabla1[[#This Row],[Artículo]],'.'!$B$2:$D$11481,3,)</f>
        <v>1</v>
      </c>
      <c r="AH628" s="37" t="str">
        <f>+IFERROR(SEARCH("pack",Tabla1[[#This Row],[PACK]]),"")</f>
        <v/>
      </c>
    </row>
    <row r="629" spans="1:34" ht="24" customHeight="1" x14ac:dyDescent="0.2">
      <c r="A629" s="50" t="s">
        <v>1240</v>
      </c>
      <c r="B629" s="60" t="s">
        <v>11995</v>
      </c>
      <c r="C629" s="61" t="s">
        <v>11996</v>
      </c>
      <c r="D629" s="52" t="s">
        <v>9842</v>
      </c>
      <c r="E629" s="53">
        <v>14367.66</v>
      </c>
      <c r="F629" s="23" t="str">
        <f>+IFERROR(VLOOKUP(Tabla1[[#This Row],[Artículo]],'..'!$B$2:$D$569000,3,),"")</f>
        <v/>
      </c>
      <c r="G629" s="24" t="str">
        <f>IF(H629=AF629,"", "Error MC")</f>
        <v>Error MC</v>
      </c>
      <c r="H629" s="62"/>
      <c r="I629" s="54">
        <f>+Tabla1[[#This Row],[MC]]*Tabla1[[#This Row],[Pedido]]*Tabla1[[#This Row],[PVC ]]</f>
        <v>0</v>
      </c>
      <c r="J629" s="26">
        <v>0.21</v>
      </c>
      <c r="K629" s="63"/>
      <c r="L629" s="28" t="s">
        <v>17</v>
      </c>
      <c r="M629" s="53">
        <v>25208.062999999998</v>
      </c>
      <c r="N629" s="64" t="str">
        <f>+IF(Tabla1[[#This Row],[F PMPI]]="SÍ","No","Sí")</f>
        <v>Sí</v>
      </c>
      <c r="O629" s="65">
        <f>+Tabla1[[#This Row],[PVL]]*1.055</f>
        <v>26594.506464999995</v>
      </c>
      <c r="P629" s="65">
        <f>+Tabla1[[#This Row],[PVL]]*1.43</f>
        <v>36047.530089999993</v>
      </c>
      <c r="Q629" s="66" t="str">
        <f>+HYPERLINK(Tabla1[[#This Row],[PAG]])</f>
        <v>https://todomusica.com.ar/productos-sin-categorias-de-netsuite/6132-ej38.html</v>
      </c>
      <c r="R629" s="67"/>
      <c r="S629" s="68"/>
      <c r="T629" s="69"/>
      <c r="U629" s="69"/>
      <c r="V629" s="69"/>
      <c r="W629" s="69"/>
      <c r="X629" s="69"/>
      <c r="Y629" s="35"/>
      <c r="Z629" s="35" t="s">
        <v>24704</v>
      </c>
      <c r="AA629" s="36">
        <v>1</v>
      </c>
      <c r="AB629" s="35" t="s">
        <v>27</v>
      </c>
      <c r="AC629" s="35" t="str">
        <f>+IF(Tabla1[[#This Row],[STK]]="no","Sin STK", "STK disponible")</f>
        <v>STK disponible</v>
      </c>
      <c r="AD629" s="35">
        <f>+I629*J629</f>
        <v>0</v>
      </c>
      <c r="AE629" s="35">
        <f>+I629*K629</f>
        <v>0</v>
      </c>
      <c r="AF629" s="36">
        <f>IF(Tabla1[[#This Row],[ref pack]]=1,Tabla1[[#This Row],[Pedido]],LCM(Tabla1[[#This Row],[MC VIEJO]],Tabla1[[#This Row],[Pedido]]))</f>
        <v>1</v>
      </c>
      <c r="AG629" s="36">
        <f>+VLOOKUP(Tabla1[[#This Row],[Artículo]],'.'!$B$2:$D$11481,3,)</f>
        <v>1</v>
      </c>
      <c r="AH629" s="37" t="str">
        <f>+IFERROR(SEARCH("pack",Tabla1[[#This Row],[PACK]]),"")</f>
        <v/>
      </c>
    </row>
    <row r="630" spans="1:34" ht="24" customHeight="1" x14ac:dyDescent="0.2">
      <c r="A630" s="50" t="s">
        <v>1240</v>
      </c>
      <c r="B630" s="60" t="s">
        <v>1279</v>
      </c>
      <c r="C630" s="61" t="s">
        <v>23261</v>
      </c>
      <c r="D630" s="52" t="s">
        <v>27</v>
      </c>
      <c r="E630" s="53">
        <v>13738.89</v>
      </c>
      <c r="F630" s="23" t="str">
        <f>+IFERROR(VLOOKUP(Tabla1[[#This Row],[Artículo]],'..'!$B$2:$D$569000,3,),"")</f>
        <v>MCx5</v>
      </c>
      <c r="G630" s="24" t="str">
        <f>IF(H630=AF630,"", "Error MC")</f>
        <v>Error MC</v>
      </c>
      <c r="H630" s="62"/>
      <c r="I630" s="54">
        <f>+Tabla1[[#This Row],[MC]]*Tabla1[[#This Row],[Pedido]]*Tabla1[[#This Row],[PVC ]]</f>
        <v>0</v>
      </c>
      <c r="J630" s="26">
        <v>0.21</v>
      </c>
      <c r="K630" s="63"/>
      <c r="L630" s="28" t="s">
        <v>17</v>
      </c>
      <c r="M630" s="53">
        <v>24104.882000000001</v>
      </c>
      <c r="N630" s="64" t="str">
        <f>+IF(Tabla1[[#This Row],[F PMPI]]="SÍ","No","Sí")</f>
        <v>Sí</v>
      </c>
      <c r="O630" s="65">
        <f>+Tabla1[[#This Row],[PVL]]*1.055</f>
        <v>25430.650509999999</v>
      </c>
      <c r="P630" s="65">
        <f>+Tabla1[[#This Row],[PVL]]*1.43</f>
        <v>34469.98126</v>
      </c>
      <c r="Q630" s="66" t="str">
        <f>+HYPERLINK(Tabla1[[#This Row],[PAG]])</f>
        <v>https://todomusica.com.ar/productos-sin-categorias-de-netsuite/6540-ej43.html</v>
      </c>
      <c r="R630" s="67"/>
      <c r="S630" s="68"/>
      <c r="T630" s="69"/>
      <c r="U630" s="69"/>
      <c r="V630" s="69"/>
      <c r="W630" s="69"/>
      <c r="X630" s="69"/>
      <c r="Y630" s="35"/>
      <c r="Z630" s="35" t="s">
        <v>24705</v>
      </c>
      <c r="AA630" s="36">
        <v>1</v>
      </c>
      <c r="AB630" s="35" t="s">
        <v>27</v>
      </c>
      <c r="AC630" s="35" t="str">
        <f>+IF(Tabla1[[#This Row],[STK]]="no","Sin STK", "STK disponible")</f>
        <v>Sin STK</v>
      </c>
      <c r="AD630" s="35">
        <f>+I630*J630</f>
        <v>0</v>
      </c>
      <c r="AE630" s="35">
        <f>+I630*K630</f>
        <v>0</v>
      </c>
      <c r="AF630" s="36">
        <f>IF(Tabla1[[#This Row],[ref pack]]=1,Tabla1[[#This Row],[Pedido]],LCM(Tabla1[[#This Row],[MC VIEJO]],Tabla1[[#This Row],[Pedido]]))</f>
        <v>5</v>
      </c>
      <c r="AG630" s="36">
        <f>+VLOOKUP(Tabla1[[#This Row],[Artículo]],'.'!$B$2:$D$11481,3,)</f>
        <v>5</v>
      </c>
      <c r="AH630" s="37" t="str">
        <f>+IFERROR(SEARCH("pack",Tabla1[[#This Row],[PACK]]),"")</f>
        <v/>
      </c>
    </row>
    <row r="631" spans="1:34" ht="24" customHeight="1" x14ac:dyDescent="0.2">
      <c r="A631" s="50" t="s">
        <v>1240</v>
      </c>
      <c r="B631" s="60" t="s">
        <v>1281</v>
      </c>
      <c r="C631" s="61" t="s">
        <v>23262</v>
      </c>
      <c r="D631" s="52" t="s">
        <v>27</v>
      </c>
      <c r="E631" s="53">
        <v>13738.89</v>
      </c>
      <c r="F631" s="23" t="str">
        <f>+IFERROR(VLOOKUP(Tabla1[[#This Row],[Artículo]],'..'!$B$2:$D$569000,3,),"")</f>
        <v>MCx5</v>
      </c>
      <c r="G631" s="24" t="str">
        <f>IF(H631=AF631,"", "Error MC")</f>
        <v>Error MC</v>
      </c>
      <c r="H631" s="62"/>
      <c r="I631" s="54">
        <f>+Tabla1[[#This Row],[MC]]*Tabla1[[#This Row],[Pedido]]*Tabla1[[#This Row],[PVC ]]</f>
        <v>0</v>
      </c>
      <c r="J631" s="26">
        <v>0.21</v>
      </c>
      <c r="K631" s="63"/>
      <c r="L631" s="28" t="s">
        <v>17</v>
      </c>
      <c r="M631" s="53">
        <v>24104.882000000001</v>
      </c>
      <c r="N631" s="64" t="str">
        <f>+IF(Tabla1[[#This Row],[F PMPI]]="SÍ","No","Sí")</f>
        <v>Sí</v>
      </c>
      <c r="O631" s="65">
        <f>+Tabla1[[#This Row],[PVL]]*1.055</f>
        <v>25430.650509999999</v>
      </c>
      <c r="P631" s="65">
        <f>+Tabla1[[#This Row],[PVL]]*1.43</f>
        <v>34469.98126</v>
      </c>
      <c r="Q631" s="66" t="str">
        <f>+HYPERLINK(Tabla1[[#This Row],[PAG]])</f>
        <v>https://todomusica.com.ar/productos-sin-categorias-de-netsuite/3121-ej44.html</v>
      </c>
      <c r="R631" s="67"/>
      <c r="S631" s="68"/>
      <c r="T631" s="69"/>
      <c r="U631" s="69"/>
      <c r="V631" s="69"/>
      <c r="W631" s="69"/>
      <c r="X631" s="69"/>
      <c r="Y631" s="35"/>
      <c r="Z631" s="35" t="s">
        <v>24706</v>
      </c>
      <c r="AA631" s="36">
        <v>1</v>
      </c>
      <c r="AB631" s="35" t="s">
        <v>27</v>
      </c>
      <c r="AC631" s="35" t="str">
        <f>+IF(Tabla1[[#This Row],[STK]]="no","Sin STK", "STK disponible")</f>
        <v>Sin STK</v>
      </c>
      <c r="AD631" s="35">
        <f>+I631*J631</f>
        <v>0</v>
      </c>
      <c r="AE631" s="35">
        <f>+I631*K631</f>
        <v>0</v>
      </c>
      <c r="AF631" s="36">
        <f>IF(Tabla1[[#This Row],[ref pack]]=1,Tabla1[[#This Row],[Pedido]],LCM(Tabla1[[#This Row],[MC VIEJO]],Tabla1[[#This Row],[Pedido]]))</f>
        <v>5</v>
      </c>
      <c r="AG631" s="36">
        <f>+VLOOKUP(Tabla1[[#This Row],[Artículo]],'.'!$B$2:$D$11481,3,)</f>
        <v>5</v>
      </c>
      <c r="AH631" s="37" t="str">
        <f>+IFERROR(SEARCH("pack",Tabla1[[#This Row],[PACK]]),"")</f>
        <v/>
      </c>
    </row>
    <row r="632" spans="1:34" ht="24" customHeight="1" x14ac:dyDescent="0.2">
      <c r="A632" s="50" t="s">
        <v>1240</v>
      </c>
      <c r="B632" s="60" t="s">
        <v>23432</v>
      </c>
      <c r="C632" s="61" t="s">
        <v>23433</v>
      </c>
      <c r="D632" s="52" t="s">
        <v>27</v>
      </c>
      <c r="E632" s="53">
        <v>1856.318</v>
      </c>
      <c r="F632" s="23" t="str">
        <f>+IFERROR(VLOOKUP(Tabla1[[#This Row],[Artículo]],'..'!$B$2:$D$569000,3,),"")</f>
        <v/>
      </c>
      <c r="G632" s="24" t="e">
        <f>IF(H632=AF632,"", "Error MC")</f>
        <v>#N/A</v>
      </c>
      <c r="H632" s="62"/>
      <c r="I632" s="54">
        <f>+Tabla1[[#This Row],[MC]]*Tabla1[[#This Row],[Pedido]]*Tabla1[[#This Row],[PVC ]]</f>
        <v>0</v>
      </c>
      <c r="J632" s="26">
        <v>0.21</v>
      </c>
      <c r="K632" s="63"/>
      <c r="L632" s="28" t="s">
        <v>17</v>
      </c>
      <c r="M632" s="53">
        <v>3256.9110000000001</v>
      </c>
      <c r="N632" s="64" t="str">
        <f>+IF(Tabla1[[#This Row],[F PMPI]]="SÍ","No","Sí")</f>
        <v>Sí</v>
      </c>
      <c r="O632" s="65">
        <f>+Tabla1[[#This Row],[PVL]]*1.055</f>
        <v>3436.0411049999998</v>
      </c>
      <c r="P632" s="65">
        <f>+Tabla1[[#This Row],[PVL]]*1.43</f>
        <v>4657.3827300000003</v>
      </c>
      <c r="Q632" s="66" t="str">
        <f>+HYPERLINK(Tabla1[[#This Row],[PAG]])</f>
        <v>http://www.todomusica.com.ar/cuerdas-y-encordados/21158-ej44-bp.html</v>
      </c>
      <c r="R632" s="67"/>
      <c r="S632" s="68"/>
      <c r="T632" s="69"/>
      <c r="U632" s="69"/>
      <c r="V632" s="69"/>
      <c r="W632" s="69"/>
      <c r="X632" s="69"/>
      <c r="Y632" s="35"/>
      <c r="Z632" s="35" t="s">
        <v>24707</v>
      </c>
      <c r="AA632" s="36">
        <v>11</v>
      </c>
      <c r="AB632" s="35" t="s">
        <v>27</v>
      </c>
      <c r="AC632" s="35" t="str">
        <f>+IF(Tabla1[[#This Row],[STK]]="no","Sin STK", "STK disponible")</f>
        <v>Sin STK</v>
      </c>
      <c r="AD632" s="35">
        <f>+I632*J632</f>
        <v>0</v>
      </c>
      <c r="AE632" s="35">
        <f>+I632*K632</f>
        <v>0</v>
      </c>
      <c r="AF632" s="36" t="e">
        <f>IF(Tabla1[[#This Row],[ref pack]]=1,Tabla1[[#This Row],[Pedido]],LCM(Tabla1[[#This Row],[MC VIEJO]],Tabla1[[#This Row],[Pedido]]))</f>
        <v>#N/A</v>
      </c>
      <c r="AG632" s="36" t="e">
        <f>+VLOOKUP(Tabla1[[#This Row],[Artículo]],'.'!$B$2:$D$11481,3,)</f>
        <v>#N/A</v>
      </c>
      <c r="AH632" s="37" t="str">
        <f>+IFERROR(SEARCH("pack",Tabla1[[#This Row],[PACK]]),"")</f>
        <v/>
      </c>
    </row>
    <row r="633" spans="1:34" ht="24" customHeight="1" x14ac:dyDescent="0.2">
      <c r="A633" s="50" t="s">
        <v>1240</v>
      </c>
      <c r="B633" s="60" t="s">
        <v>1283</v>
      </c>
      <c r="C633" s="61" t="s">
        <v>1284</v>
      </c>
      <c r="D633" s="52" t="s">
        <v>27</v>
      </c>
      <c r="E633" s="53">
        <v>13738.89</v>
      </c>
      <c r="F633" s="23" t="str">
        <f>+IFERROR(VLOOKUP(Tabla1[[#This Row],[Artículo]],'..'!$B$2:$D$569000,3,),"")</f>
        <v>MCx5</v>
      </c>
      <c r="G633" s="24" t="str">
        <f>IF(H633=AF633,"", "Error MC")</f>
        <v>Error MC</v>
      </c>
      <c r="H633" s="62"/>
      <c r="I633" s="54">
        <f>+Tabla1[[#This Row],[MC]]*Tabla1[[#This Row],[Pedido]]*Tabla1[[#This Row],[PVC ]]</f>
        <v>0</v>
      </c>
      <c r="J633" s="26">
        <v>0.21</v>
      </c>
      <c r="K633" s="63"/>
      <c r="L633" s="28" t="s">
        <v>17</v>
      </c>
      <c r="M633" s="53">
        <v>24104.882000000001</v>
      </c>
      <c r="N633" s="64" t="str">
        <f>+IF(Tabla1[[#This Row],[F PMPI]]="SÍ","No","Sí")</f>
        <v>Sí</v>
      </c>
      <c r="O633" s="65">
        <f>+Tabla1[[#This Row],[PVL]]*1.055</f>
        <v>25430.650509999999</v>
      </c>
      <c r="P633" s="65">
        <f>+Tabla1[[#This Row],[PVL]]*1.43</f>
        <v>34469.98126</v>
      </c>
      <c r="Q633" s="66" t="str">
        <f>+HYPERLINK(Tabla1[[#This Row],[PAG]])</f>
        <v>https://todomusica.com.ar/productos-sin-categorias-de-netsuite/3305-ej45.html</v>
      </c>
      <c r="R633" s="67"/>
      <c r="S633" s="68"/>
      <c r="T633" s="69"/>
      <c r="U633" s="69"/>
      <c r="V633" s="69"/>
      <c r="W633" s="69"/>
      <c r="X633" s="69"/>
      <c r="Y633" s="35"/>
      <c r="Z633" s="35" t="s">
        <v>24708</v>
      </c>
      <c r="AA633" s="36">
        <v>1</v>
      </c>
      <c r="AB633" s="35" t="s">
        <v>27</v>
      </c>
      <c r="AC633" s="35" t="str">
        <f>+IF(Tabla1[[#This Row],[STK]]="no","Sin STK", "STK disponible")</f>
        <v>Sin STK</v>
      </c>
      <c r="AD633" s="35">
        <f>+I633*J633</f>
        <v>0</v>
      </c>
      <c r="AE633" s="35">
        <f>+I633*K633</f>
        <v>0</v>
      </c>
      <c r="AF633" s="36">
        <f>IF(Tabla1[[#This Row],[ref pack]]=1,Tabla1[[#This Row],[Pedido]],LCM(Tabla1[[#This Row],[MC VIEJO]],Tabla1[[#This Row],[Pedido]]))</f>
        <v>5</v>
      </c>
      <c r="AG633" s="36">
        <f>+VLOOKUP(Tabla1[[#This Row],[Artículo]],'.'!$B$2:$D$11481,3,)</f>
        <v>5</v>
      </c>
      <c r="AH633" s="37" t="str">
        <f>+IFERROR(SEARCH("pack",Tabla1[[#This Row],[PACK]]),"")</f>
        <v/>
      </c>
    </row>
    <row r="634" spans="1:34" ht="24" customHeight="1" x14ac:dyDescent="0.2">
      <c r="A634" s="50" t="s">
        <v>1240</v>
      </c>
      <c r="B634" s="60" t="s">
        <v>23434</v>
      </c>
      <c r="C634" s="61" t="s">
        <v>23435</v>
      </c>
      <c r="D634" s="52" t="s">
        <v>27</v>
      </c>
      <c r="E634" s="53">
        <v>1856.318</v>
      </c>
      <c r="F634" s="23" t="str">
        <f>+IFERROR(VLOOKUP(Tabla1[[#This Row],[Artículo]],'..'!$B$2:$D$569000,3,),"")</f>
        <v/>
      </c>
      <c r="G634" s="24" t="e">
        <f>IF(H634=AF634,"", "Error MC")</f>
        <v>#N/A</v>
      </c>
      <c r="H634" s="62"/>
      <c r="I634" s="54">
        <f>+Tabla1[[#This Row],[MC]]*Tabla1[[#This Row],[Pedido]]*Tabla1[[#This Row],[PVC ]]</f>
        <v>0</v>
      </c>
      <c r="J634" s="26">
        <v>0.21</v>
      </c>
      <c r="K634" s="63"/>
      <c r="L634" s="28" t="s">
        <v>17</v>
      </c>
      <c r="M634" s="53">
        <v>3256.9110000000001</v>
      </c>
      <c r="N634" s="64" t="str">
        <f>+IF(Tabla1[[#This Row],[F PMPI]]="SÍ","No","Sí")</f>
        <v>Sí</v>
      </c>
      <c r="O634" s="65">
        <f>+Tabla1[[#This Row],[PVL]]*1.055</f>
        <v>3436.0411049999998</v>
      </c>
      <c r="P634" s="65">
        <f>+Tabla1[[#This Row],[PVL]]*1.43</f>
        <v>4657.3827300000003</v>
      </c>
      <c r="Q634" s="66" t="str">
        <f>+HYPERLINK(Tabla1[[#This Row],[PAG]])</f>
        <v>http://www.todomusica.com.ar/cuerdas-y-encordados/21159-ej45-bp.html</v>
      </c>
      <c r="R634" s="67"/>
      <c r="S634" s="68"/>
      <c r="T634" s="69"/>
      <c r="U634" s="69"/>
      <c r="V634" s="69"/>
      <c r="W634" s="69"/>
      <c r="X634" s="69"/>
      <c r="Y634" s="35"/>
      <c r="Z634" s="35" t="s">
        <v>24709</v>
      </c>
      <c r="AA634" s="36">
        <v>11</v>
      </c>
      <c r="AB634" s="35" t="s">
        <v>27</v>
      </c>
      <c r="AC634" s="35" t="str">
        <f>+IF(Tabla1[[#This Row],[STK]]="no","Sin STK", "STK disponible")</f>
        <v>Sin STK</v>
      </c>
      <c r="AD634" s="35">
        <f>+I634*J634</f>
        <v>0</v>
      </c>
      <c r="AE634" s="35">
        <f>+I634*K634</f>
        <v>0</v>
      </c>
      <c r="AF634" s="36" t="e">
        <f>IF(Tabla1[[#This Row],[ref pack]]=1,Tabla1[[#This Row],[Pedido]],LCM(Tabla1[[#This Row],[MC VIEJO]],Tabla1[[#This Row],[Pedido]]))</f>
        <v>#N/A</v>
      </c>
      <c r="AG634" s="36" t="e">
        <f>+VLOOKUP(Tabla1[[#This Row],[Artículo]],'.'!$B$2:$D$11481,3,)</f>
        <v>#N/A</v>
      </c>
      <c r="AH634" s="37" t="str">
        <f>+IFERROR(SEARCH("pack",Tabla1[[#This Row],[PACK]]),"")</f>
        <v/>
      </c>
    </row>
    <row r="635" spans="1:34" ht="24" customHeight="1" x14ac:dyDescent="0.2">
      <c r="A635" s="50" t="s">
        <v>1240</v>
      </c>
      <c r="B635" s="60" t="s">
        <v>11997</v>
      </c>
      <c r="C635" s="61" t="s">
        <v>23436</v>
      </c>
      <c r="D635" s="52" t="s">
        <v>27</v>
      </c>
      <c r="E635" s="53">
        <v>17527.79</v>
      </c>
      <c r="F635" s="23" t="str">
        <f>+IFERROR(VLOOKUP(Tabla1[[#This Row],[Artículo]],'..'!$B$2:$D$569000,3,),"")</f>
        <v/>
      </c>
      <c r="G635" s="24" t="str">
        <f>IF(H635=AF635,"", "Error MC")</f>
        <v>Error MC</v>
      </c>
      <c r="H635" s="62"/>
      <c r="I635" s="54">
        <f>+Tabla1[[#This Row],[MC]]*Tabla1[[#This Row],[Pedido]]*Tabla1[[#This Row],[PVC ]]</f>
        <v>0</v>
      </c>
      <c r="J635" s="26">
        <v>0.21</v>
      </c>
      <c r="K635" s="63"/>
      <c r="L635" s="28" t="s">
        <v>17</v>
      </c>
      <c r="M635" s="53">
        <v>30752.512999999999</v>
      </c>
      <c r="N635" s="64" t="str">
        <f>+IF(Tabla1[[#This Row],[F PMPI]]="SÍ","No","Sí")</f>
        <v>Sí</v>
      </c>
      <c r="O635" s="65">
        <f>+Tabla1[[#This Row],[PVL]]*1.055</f>
        <v>32443.901214999998</v>
      </c>
      <c r="P635" s="65">
        <f>+Tabla1[[#This Row],[PVL]]*1.43</f>
        <v>43976.093589999997</v>
      </c>
      <c r="Q635" s="66" t="str">
        <f>+HYPERLINK(Tabla1[[#This Row],[PAG]])</f>
        <v>https://todomusica.com.ar/productos-sin-categorias-de-netsuite/6541-ej45c.html</v>
      </c>
      <c r="R635" s="67"/>
      <c r="S635" s="68"/>
      <c r="T635" s="69"/>
      <c r="U635" s="69"/>
      <c r="V635" s="69"/>
      <c r="W635" s="69"/>
      <c r="X635" s="69"/>
      <c r="Y635" s="35"/>
      <c r="Z635" s="35" t="s">
        <v>24710</v>
      </c>
      <c r="AA635" s="36">
        <v>1</v>
      </c>
      <c r="AB635" s="35" t="s">
        <v>27</v>
      </c>
      <c r="AC635" s="35" t="str">
        <f>+IF(Tabla1[[#This Row],[STK]]="no","Sin STK", "STK disponible")</f>
        <v>Sin STK</v>
      </c>
      <c r="AD635" s="35">
        <f>+I635*J635</f>
        <v>0</v>
      </c>
      <c r="AE635" s="35">
        <f>+I635*K635</f>
        <v>0</v>
      </c>
      <c r="AF635" s="36">
        <f>IF(Tabla1[[#This Row],[ref pack]]=1,Tabla1[[#This Row],[Pedido]],LCM(Tabla1[[#This Row],[MC VIEJO]],Tabla1[[#This Row],[Pedido]]))</f>
        <v>5</v>
      </c>
      <c r="AG635" s="36">
        <f>+VLOOKUP(Tabla1[[#This Row],[Artículo]],'.'!$B$2:$D$11481,3,)</f>
        <v>5</v>
      </c>
      <c r="AH635" s="37" t="str">
        <f>+IFERROR(SEARCH("pack",Tabla1[[#This Row],[PACK]]),"")</f>
        <v/>
      </c>
    </row>
    <row r="636" spans="1:34" ht="24" customHeight="1" x14ac:dyDescent="0.2">
      <c r="A636" s="50" t="s">
        <v>1240</v>
      </c>
      <c r="B636" s="60" t="s">
        <v>11999</v>
      </c>
      <c r="C636" s="61" t="s">
        <v>23437</v>
      </c>
      <c r="D636" s="52" t="s">
        <v>27</v>
      </c>
      <c r="E636" s="53">
        <v>19334.07</v>
      </c>
      <c r="F636" s="23" t="str">
        <f>+IFERROR(VLOOKUP(Tabla1[[#This Row],[Artículo]],'..'!$B$2:$D$569000,3,),"")</f>
        <v/>
      </c>
      <c r="G636" s="24" t="str">
        <f>IF(H636=AF636,"", "Error MC")</f>
        <v>Error MC</v>
      </c>
      <c r="H636" s="62"/>
      <c r="I636" s="54">
        <f>+Tabla1[[#This Row],[MC]]*Tabla1[[#This Row],[Pedido]]*Tabla1[[#This Row],[PVC ]]</f>
        <v>0</v>
      </c>
      <c r="J636" s="26">
        <v>0.21</v>
      </c>
      <c r="K636" s="63"/>
      <c r="L636" s="28" t="s">
        <v>17</v>
      </c>
      <c r="M636" s="53">
        <v>33921.624000000003</v>
      </c>
      <c r="N636" s="64" t="str">
        <f>+IF(Tabla1[[#This Row],[F PMPI]]="SÍ","No","Sí")</f>
        <v>Sí</v>
      </c>
      <c r="O636" s="65">
        <f>+Tabla1[[#This Row],[PVL]]*1.055</f>
        <v>35787.313320000001</v>
      </c>
      <c r="P636" s="65">
        <f>+Tabla1[[#This Row],[PVL]]*1.43</f>
        <v>48507.922320000005</v>
      </c>
      <c r="Q636" s="66" t="str">
        <f>+HYPERLINK(Tabla1[[#This Row],[PAG]])</f>
        <v>https://todomusica.com.ar/productos-sin-categorias-de-netsuite/6542-ej45ff.html</v>
      </c>
      <c r="R636" s="67"/>
      <c r="S636" s="68"/>
      <c r="T636" s="69"/>
      <c r="U636" s="69"/>
      <c r="V636" s="69"/>
      <c r="W636" s="69"/>
      <c r="X636" s="69"/>
      <c r="Y636" s="35"/>
      <c r="Z636" s="35" t="s">
        <v>24711</v>
      </c>
      <c r="AA636" s="36">
        <v>1</v>
      </c>
      <c r="AB636" s="35" t="s">
        <v>27</v>
      </c>
      <c r="AC636" s="35" t="str">
        <f>+IF(Tabla1[[#This Row],[STK]]="no","Sin STK", "STK disponible")</f>
        <v>Sin STK</v>
      </c>
      <c r="AD636" s="35">
        <f>+I636*J636</f>
        <v>0</v>
      </c>
      <c r="AE636" s="35">
        <f>+I636*K636</f>
        <v>0</v>
      </c>
      <c r="AF636" s="36">
        <f>IF(Tabla1[[#This Row],[ref pack]]=1,Tabla1[[#This Row],[Pedido]],LCM(Tabla1[[#This Row],[MC VIEJO]],Tabla1[[#This Row],[Pedido]]))</f>
        <v>5</v>
      </c>
      <c r="AG636" s="36">
        <f>+VLOOKUP(Tabla1[[#This Row],[Artículo]],'.'!$B$2:$D$11481,3,)</f>
        <v>5</v>
      </c>
      <c r="AH636" s="37" t="str">
        <f>+IFERROR(SEARCH("pack",Tabla1[[#This Row],[PACK]]),"")</f>
        <v/>
      </c>
    </row>
    <row r="637" spans="1:34" ht="24" customHeight="1" x14ac:dyDescent="0.2">
      <c r="A637" s="50" t="s">
        <v>1240</v>
      </c>
      <c r="B637" s="60" t="s">
        <v>23438</v>
      </c>
      <c r="C637" s="61" t="s">
        <v>23439</v>
      </c>
      <c r="D637" s="52" t="s">
        <v>27</v>
      </c>
      <c r="E637" s="53">
        <v>21460.844000000001</v>
      </c>
      <c r="F637" s="23" t="str">
        <f>+IFERROR(VLOOKUP(Tabla1[[#This Row],[Artículo]],'..'!$B$2:$D$569000,3,),"")</f>
        <v/>
      </c>
      <c r="G637" s="24" t="e">
        <f>IF(H637=AF637,"", "Error MC")</f>
        <v>#N/A</v>
      </c>
      <c r="H637" s="62"/>
      <c r="I637" s="54">
        <f>+Tabla1[[#This Row],[MC]]*Tabla1[[#This Row],[Pedido]]*Tabla1[[#This Row],[PVC ]]</f>
        <v>0</v>
      </c>
      <c r="J637" s="26">
        <v>0.21</v>
      </c>
      <c r="K637" s="63"/>
      <c r="L637" s="28" t="s">
        <v>17</v>
      </c>
      <c r="M637" s="53">
        <v>37653.050999999999</v>
      </c>
      <c r="N637" s="64" t="str">
        <f>+IF(Tabla1[[#This Row],[F PMPI]]="SÍ","No","Sí")</f>
        <v>No</v>
      </c>
      <c r="O637" s="65">
        <f>+Tabla1[[#This Row],[PVL]]*1.055</f>
        <v>39723.968804999997</v>
      </c>
      <c r="P637" s="65">
        <f>+Tabla1[[#This Row],[PVL]]*1.43</f>
        <v>53843.862929999996</v>
      </c>
      <c r="Q637" s="66" t="str">
        <f>+HYPERLINK(Tabla1[[#This Row],[PAG]])</f>
        <v>https://todomusica.com.ar/productos-sin-categorias-de-netsuite/6543-ej45tt.html</v>
      </c>
      <c r="R637" s="67"/>
      <c r="S637" s="68"/>
      <c r="T637" s="69"/>
      <c r="U637" s="69"/>
      <c r="V637" s="69"/>
      <c r="W637" s="69"/>
      <c r="X637" s="69"/>
      <c r="Y637" s="35"/>
      <c r="Z637" s="35" t="s">
        <v>24712</v>
      </c>
      <c r="AA637" s="36">
        <v>5</v>
      </c>
      <c r="AB637" s="35" t="s">
        <v>9849</v>
      </c>
      <c r="AC637" s="35" t="str">
        <f>+IF(Tabla1[[#This Row],[STK]]="no","Sin STK", "STK disponible")</f>
        <v>Sin STK</v>
      </c>
      <c r="AD637" s="35">
        <f>+I637*J637</f>
        <v>0</v>
      </c>
      <c r="AE637" s="35">
        <f>+I637*K637</f>
        <v>0</v>
      </c>
      <c r="AF637" s="36" t="e">
        <f>IF(Tabla1[[#This Row],[ref pack]]=1,Tabla1[[#This Row],[Pedido]],LCM(Tabla1[[#This Row],[MC VIEJO]],Tabla1[[#This Row],[Pedido]]))</f>
        <v>#N/A</v>
      </c>
      <c r="AG637" s="36" t="e">
        <f>+VLOOKUP(Tabla1[[#This Row],[Artículo]],'.'!$B$2:$D$11481,3,)</f>
        <v>#N/A</v>
      </c>
      <c r="AH637" s="37" t="str">
        <f>+IFERROR(SEARCH("pack",Tabla1[[#This Row],[PACK]]),"")</f>
        <v/>
      </c>
    </row>
    <row r="638" spans="1:34" ht="24" customHeight="1" x14ac:dyDescent="0.2">
      <c r="A638" s="50" t="s">
        <v>1240</v>
      </c>
      <c r="B638" s="60" t="s">
        <v>1285</v>
      </c>
      <c r="C638" s="61" t="s">
        <v>23263</v>
      </c>
      <c r="D638" s="52" t="s">
        <v>9842</v>
      </c>
      <c r="E638" s="53">
        <v>13738.89</v>
      </c>
      <c r="F638" s="23" t="str">
        <f>+IFERROR(VLOOKUP(Tabla1[[#This Row],[Artículo]],'..'!$B$2:$D$569000,3,),"")</f>
        <v>MCx5</v>
      </c>
      <c r="G638" s="24" t="str">
        <f>IF(H638=AF638,"", "Error MC")</f>
        <v>Error MC</v>
      </c>
      <c r="H638" s="62"/>
      <c r="I638" s="54">
        <f>+Tabla1[[#This Row],[MC]]*Tabla1[[#This Row],[Pedido]]*Tabla1[[#This Row],[PVC ]]</f>
        <v>0</v>
      </c>
      <c r="J638" s="26">
        <v>0.21</v>
      </c>
      <c r="K638" s="63"/>
      <c r="L638" s="28" t="s">
        <v>17</v>
      </c>
      <c r="M638" s="53">
        <v>24104.882000000001</v>
      </c>
      <c r="N638" s="64" t="str">
        <f>+IF(Tabla1[[#This Row],[F PMPI]]="SÍ","No","Sí")</f>
        <v>Sí</v>
      </c>
      <c r="O638" s="65">
        <f>+Tabla1[[#This Row],[PVL]]*1.055</f>
        <v>25430.650509999999</v>
      </c>
      <c r="P638" s="65">
        <f>+Tabla1[[#This Row],[PVL]]*1.43</f>
        <v>34469.98126</v>
      </c>
      <c r="Q638" s="66" t="str">
        <f>+HYPERLINK(Tabla1[[#This Row],[PAG]])</f>
        <v>https://todomusica.com.ar/productos-sin-categorias-de-netsuite/3241-ej46.html</v>
      </c>
      <c r="R638" s="67"/>
      <c r="S638" s="68"/>
      <c r="T638" s="69"/>
      <c r="U638" s="69"/>
      <c r="V638" s="69"/>
      <c r="W638" s="69"/>
      <c r="X638" s="69"/>
      <c r="Y638" s="35"/>
      <c r="Z638" s="35" t="s">
        <v>24713</v>
      </c>
      <c r="AA638" s="36">
        <v>1</v>
      </c>
      <c r="AB638" s="35" t="s">
        <v>27</v>
      </c>
      <c r="AC638" s="35" t="str">
        <f>+IF(Tabla1[[#This Row],[STK]]="no","Sin STK", "STK disponible")</f>
        <v>STK disponible</v>
      </c>
      <c r="AD638" s="35">
        <f>+I638*J638</f>
        <v>0</v>
      </c>
      <c r="AE638" s="35">
        <f>+I638*K638</f>
        <v>0</v>
      </c>
      <c r="AF638" s="36">
        <f>IF(Tabla1[[#This Row],[ref pack]]=1,Tabla1[[#This Row],[Pedido]],LCM(Tabla1[[#This Row],[MC VIEJO]],Tabla1[[#This Row],[Pedido]]))</f>
        <v>5</v>
      </c>
      <c r="AG638" s="36">
        <f>+VLOOKUP(Tabla1[[#This Row],[Artículo]],'.'!$B$2:$D$11481,3,)</f>
        <v>5</v>
      </c>
      <c r="AH638" s="37" t="str">
        <f>+IFERROR(SEARCH("pack",Tabla1[[#This Row],[PACK]]),"")</f>
        <v/>
      </c>
    </row>
    <row r="639" spans="1:34" ht="24" customHeight="1" x14ac:dyDescent="0.2">
      <c r="A639" s="50" t="s">
        <v>1240</v>
      </c>
      <c r="B639" s="60" t="s">
        <v>23440</v>
      </c>
      <c r="C639" s="61" t="s">
        <v>23441</v>
      </c>
      <c r="D639" s="52" t="s">
        <v>27</v>
      </c>
      <c r="E639" s="53">
        <v>1856.318</v>
      </c>
      <c r="F639" s="23" t="str">
        <f>+IFERROR(VLOOKUP(Tabla1[[#This Row],[Artículo]],'..'!$B$2:$D$569000,3,),"")</f>
        <v/>
      </c>
      <c r="G639" s="24" t="e">
        <f>IF(H639=AF639,"", "Error MC")</f>
        <v>#N/A</v>
      </c>
      <c r="H639" s="62"/>
      <c r="I639" s="54">
        <f>+Tabla1[[#This Row],[MC]]*Tabla1[[#This Row],[Pedido]]*Tabla1[[#This Row],[PVC ]]</f>
        <v>0</v>
      </c>
      <c r="J639" s="26">
        <v>0.21</v>
      </c>
      <c r="K639" s="63"/>
      <c r="L639" s="28" t="s">
        <v>17</v>
      </c>
      <c r="M639" s="53">
        <v>3256.9110000000001</v>
      </c>
      <c r="N639" s="64" t="str">
        <f>+IF(Tabla1[[#This Row],[F PMPI]]="SÍ","No","Sí")</f>
        <v>Sí</v>
      </c>
      <c r="O639" s="65">
        <f>+Tabla1[[#This Row],[PVL]]*1.055</f>
        <v>3436.0411049999998</v>
      </c>
      <c r="P639" s="65">
        <f>+Tabla1[[#This Row],[PVL]]*1.43</f>
        <v>4657.3827300000003</v>
      </c>
      <c r="Q639" s="66" t="str">
        <f>+HYPERLINK(Tabla1[[#This Row],[PAG]])</f>
        <v>http://www.todomusica.com.ar/cuerdas-y-encordados/21160-ej46-bp.html</v>
      </c>
      <c r="R639" s="67"/>
      <c r="S639" s="68"/>
      <c r="T639" s="69"/>
      <c r="U639" s="69"/>
      <c r="V639" s="69"/>
      <c r="W639" s="69"/>
      <c r="X639" s="69"/>
      <c r="Y639" s="35"/>
      <c r="Z639" s="35" t="s">
        <v>24714</v>
      </c>
      <c r="AA639" s="36">
        <v>11</v>
      </c>
      <c r="AB639" s="35" t="s">
        <v>27</v>
      </c>
      <c r="AC639" s="35" t="str">
        <f>+IF(Tabla1[[#This Row],[STK]]="no","Sin STK", "STK disponible")</f>
        <v>Sin STK</v>
      </c>
      <c r="AD639" s="35">
        <f>+I639*J639</f>
        <v>0</v>
      </c>
      <c r="AE639" s="35">
        <f>+I639*K639</f>
        <v>0</v>
      </c>
      <c r="AF639" s="36" t="e">
        <f>IF(Tabla1[[#This Row],[ref pack]]=1,Tabla1[[#This Row],[Pedido]],LCM(Tabla1[[#This Row],[MC VIEJO]],Tabla1[[#This Row],[Pedido]]))</f>
        <v>#N/A</v>
      </c>
      <c r="AG639" s="36" t="e">
        <f>+VLOOKUP(Tabla1[[#This Row],[Artículo]],'.'!$B$2:$D$11481,3,)</f>
        <v>#N/A</v>
      </c>
      <c r="AH639" s="37" t="str">
        <f>+IFERROR(SEARCH("pack",Tabla1[[#This Row],[PACK]]),"")</f>
        <v/>
      </c>
    </row>
    <row r="640" spans="1:34" ht="24" customHeight="1" x14ac:dyDescent="0.2">
      <c r="A640" s="50" t="s">
        <v>1240</v>
      </c>
      <c r="B640" s="60" t="s">
        <v>12001</v>
      </c>
      <c r="C640" s="61" t="s">
        <v>23442</v>
      </c>
      <c r="D640" s="52" t="s">
        <v>27</v>
      </c>
      <c r="E640" s="53">
        <v>17527.79</v>
      </c>
      <c r="F640" s="23" t="str">
        <f>+IFERROR(VLOOKUP(Tabla1[[#This Row],[Artículo]],'..'!$B$2:$D$569000,3,),"")</f>
        <v/>
      </c>
      <c r="G640" s="24" t="str">
        <f>IF(H640=AF640,"", "Error MC")</f>
        <v>Error MC</v>
      </c>
      <c r="H640" s="62"/>
      <c r="I640" s="54">
        <f>+Tabla1[[#This Row],[MC]]*Tabla1[[#This Row],[Pedido]]*Tabla1[[#This Row],[PVC ]]</f>
        <v>0</v>
      </c>
      <c r="J640" s="26">
        <v>0.21</v>
      </c>
      <c r="K640" s="63"/>
      <c r="L640" s="28" t="s">
        <v>17</v>
      </c>
      <c r="M640" s="53">
        <v>30752.512999999999</v>
      </c>
      <c r="N640" s="64" t="str">
        <f>+IF(Tabla1[[#This Row],[F PMPI]]="SÍ","No","Sí")</f>
        <v>Sí</v>
      </c>
      <c r="O640" s="65">
        <f>+Tabla1[[#This Row],[PVL]]*1.055</f>
        <v>32443.901214999998</v>
      </c>
      <c r="P640" s="65">
        <f>+Tabla1[[#This Row],[PVL]]*1.43</f>
        <v>43976.093589999997</v>
      </c>
      <c r="Q640" s="66" t="str">
        <f>+HYPERLINK(Tabla1[[#This Row],[PAG]])</f>
        <v>https://todomusica.com.ar/productos-sin-categorias-de-netsuite/6544-ej46c.html</v>
      </c>
      <c r="R640" s="67"/>
      <c r="S640" s="68"/>
      <c r="T640" s="69"/>
      <c r="U640" s="69"/>
      <c r="V640" s="69"/>
      <c r="W640" s="69"/>
      <c r="X640" s="69"/>
      <c r="Y640" s="35"/>
      <c r="Z640" s="35" t="s">
        <v>24715</v>
      </c>
      <c r="AA640" s="36">
        <v>1</v>
      </c>
      <c r="AB640" s="35" t="s">
        <v>27</v>
      </c>
      <c r="AC640" s="35" t="str">
        <f>+IF(Tabla1[[#This Row],[STK]]="no","Sin STK", "STK disponible")</f>
        <v>Sin STK</v>
      </c>
      <c r="AD640" s="35">
        <f>+I640*J640</f>
        <v>0</v>
      </c>
      <c r="AE640" s="35">
        <f>+I640*K640</f>
        <v>0</v>
      </c>
      <c r="AF640" s="36">
        <f>IF(Tabla1[[#This Row],[ref pack]]=1,Tabla1[[#This Row],[Pedido]],LCM(Tabla1[[#This Row],[MC VIEJO]],Tabla1[[#This Row],[Pedido]]))</f>
        <v>5</v>
      </c>
      <c r="AG640" s="36">
        <f>+VLOOKUP(Tabla1[[#This Row],[Artículo]],'.'!$B$2:$D$11481,3,)</f>
        <v>5</v>
      </c>
      <c r="AH640" s="37" t="str">
        <f>+IFERROR(SEARCH("pack",Tabla1[[#This Row],[PACK]]),"")</f>
        <v/>
      </c>
    </row>
    <row r="641" spans="1:34" ht="24" customHeight="1" x14ac:dyDescent="0.2">
      <c r="A641" s="50" t="s">
        <v>1240</v>
      </c>
      <c r="B641" s="60" t="s">
        <v>12003</v>
      </c>
      <c r="C641" s="61" t="s">
        <v>23443</v>
      </c>
      <c r="D641" s="52" t="s">
        <v>27</v>
      </c>
      <c r="E641" s="53">
        <v>19334.07</v>
      </c>
      <c r="F641" s="23" t="str">
        <f>+IFERROR(VLOOKUP(Tabla1[[#This Row],[Artículo]],'..'!$B$2:$D$569000,3,),"")</f>
        <v/>
      </c>
      <c r="G641" s="24" t="str">
        <f>IF(H641=AF641,"", "Error MC")</f>
        <v>Error MC</v>
      </c>
      <c r="H641" s="62"/>
      <c r="I641" s="54">
        <f>+Tabla1[[#This Row],[MC]]*Tabla1[[#This Row],[Pedido]]*Tabla1[[#This Row],[PVC ]]</f>
        <v>0</v>
      </c>
      <c r="J641" s="26">
        <v>0.21</v>
      </c>
      <c r="K641" s="63"/>
      <c r="L641" s="28" t="s">
        <v>17</v>
      </c>
      <c r="M641" s="53">
        <v>33921.624000000003</v>
      </c>
      <c r="N641" s="64" t="str">
        <f>+IF(Tabla1[[#This Row],[F PMPI]]="SÍ","No","Sí")</f>
        <v>Sí</v>
      </c>
      <c r="O641" s="65">
        <f>+Tabla1[[#This Row],[PVL]]*1.055</f>
        <v>35787.313320000001</v>
      </c>
      <c r="P641" s="65">
        <f>+Tabla1[[#This Row],[PVL]]*1.43</f>
        <v>48507.922320000005</v>
      </c>
      <c r="Q641" s="66" t="str">
        <f>+HYPERLINK(Tabla1[[#This Row],[PAG]])</f>
        <v>https://todomusica.com.ar/productos-sin-categorias-de-netsuite/6545-ej46ff.html</v>
      </c>
      <c r="R641" s="67"/>
      <c r="S641" s="68"/>
      <c r="T641" s="69"/>
      <c r="U641" s="69"/>
      <c r="V641" s="69"/>
      <c r="W641" s="69"/>
      <c r="X641" s="69"/>
      <c r="Y641" s="35"/>
      <c r="Z641" s="35" t="s">
        <v>24716</v>
      </c>
      <c r="AA641" s="36">
        <v>1</v>
      </c>
      <c r="AB641" s="35" t="s">
        <v>27</v>
      </c>
      <c r="AC641" s="35" t="str">
        <f>+IF(Tabla1[[#This Row],[STK]]="no","Sin STK", "STK disponible")</f>
        <v>Sin STK</v>
      </c>
      <c r="AD641" s="35">
        <f>+I641*J641</f>
        <v>0</v>
      </c>
      <c r="AE641" s="35">
        <f>+I641*K641</f>
        <v>0</v>
      </c>
      <c r="AF641" s="36">
        <f>IF(Tabla1[[#This Row],[ref pack]]=1,Tabla1[[#This Row],[Pedido]],LCM(Tabla1[[#This Row],[MC VIEJO]],Tabla1[[#This Row],[Pedido]]))</f>
        <v>5</v>
      </c>
      <c r="AG641" s="36">
        <f>+VLOOKUP(Tabla1[[#This Row],[Artículo]],'.'!$B$2:$D$11481,3,)</f>
        <v>5</v>
      </c>
      <c r="AH641" s="37" t="str">
        <f>+IFERROR(SEARCH("pack",Tabla1[[#This Row],[PACK]]),"")</f>
        <v/>
      </c>
    </row>
    <row r="642" spans="1:34" ht="24" customHeight="1" x14ac:dyDescent="0.2">
      <c r="A642" s="50" t="s">
        <v>1240</v>
      </c>
      <c r="B642" s="60" t="s">
        <v>12005</v>
      </c>
      <c r="C642" s="61" t="s">
        <v>23444</v>
      </c>
      <c r="D642" s="52" t="s">
        <v>27</v>
      </c>
      <c r="E642" s="53">
        <v>19334.07</v>
      </c>
      <c r="F642" s="23" t="str">
        <f>+IFERROR(VLOOKUP(Tabla1[[#This Row],[Artículo]],'..'!$B$2:$D$569000,3,),"")</f>
        <v/>
      </c>
      <c r="G642" s="24" t="str">
        <f>IF(H642=AF642,"", "Error MC")</f>
        <v>Error MC</v>
      </c>
      <c r="H642" s="62"/>
      <c r="I642" s="54">
        <f>+Tabla1[[#This Row],[MC]]*Tabla1[[#This Row],[Pedido]]*Tabla1[[#This Row],[PVC ]]</f>
        <v>0</v>
      </c>
      <c r="J642" s="26">
        <v>0.21</v>
      </c>
      <c r="K642" s="63"/>
      <c r="L642" s="28" t="s">
        <v>17</v>
      </c>
      <c r="M642" s="53">
        <v>33921.624000000003</v>
      </c>
      <c r="N642" s="64" t="str">
        <f>+IF(Tabla1[[#This Row],[F PMPI]]="SÍ","No","Sí")</f>
        <v>Sí</v>
      </c>
      <c r="O642" s="65">
        <f>+Tabla1[[#This Row],[PVL]]*1.055</f>
        <v>35787.313320000001</v>
      </c>
      <c r="P642" s="65">
        <f>+Tabla1[[#This Row],[PVL]]*1.43</f>
        <v>48507.922320000005</v>
      </c>
      <c r="Q642" s="66" t="str">
        <f>+HYPERLINK(Tabla1[[#This Row],[PAG]])</f>
        <v>https://todomusica.com.ar/productos-sin-categorias-de-netsuite/6546-ej46tt.html</v>
      </c>
      <c r="R642" s="67"/>
      <c r="S642" s="68"/>
      <c r="T642" s="69"/>
      <c r="U642" s="69"/>
      <c r="V642" s="69"/>
      <c r="W642" s="69"/>
      <c r="X642" s="69"/>
      <c r="Y642" s="35"/>
      <c r="Z642" s="35" t="s">
        <v>24717</v>
      </c>
      <c r="AA642" s="36">
        <v>1</v>
      </c>
      <c r="AB642" s="35" t="s">
        <v>27</v>
      </c>
      <c r="AC642" s="35" t="str">
        <f>+IF(Tabla1[[#This Row],[STK]]="no","Sin STK", "STK disponible")</f>
        <v>Sin STK</v>
      </c>
      <c r="AD642" s="35">
        <f>+I642*J642</f>
        <v>0</v>
      </c>
      <c r="AE642" s="35">
        <f>+I642*K642</f>
        <v>0</v>
      </c>
      <c r="AF642" s="36">
        <f>IF(Tabla1[[#This Row],[ref pack]]=1,Tabla1[[#This Row],[Pedido]],LCM(Tabla1[[#This Row],[MC VIEJO]],Tabla1[[#This Row],[Pedido]]))</f>
        <v>5</v>
      </c>
      <c r="AG642" s="36">
        <f>+VLOOKUP(Tabla1[[#This Row],[Artículo]],'.'!$B$2:$D$11481,3,)</f>
        <v>5</v>
      </c>
      <c r="AH642" s="37" t="str">
        <f>+IFERROR(SEARCH("pack",Tabla1[[#This Row],[PACK]]),"")</f>
        <v/>
      </c>
    </row>
    <row r="643" spans="1:34" ht="24" customHeight="1" x14ac:dyDescent="0.2">
      <c r="A643" s="50" t="s">
        <v>1240</v>
      </c>
      <c r="B643" s="60" t="s">
        <v>23445</v>
      </c>
      <c r="C643" s="61" t="s">
        <v>23446</v>
      </c>
      <c r="D643" s="52" t="s">
        <v>27</v>
      </c>
      <c r="E643" s="53">
        <v>38999.750999999997</v>
      </c>
      <c r="F643" s="23" t="str">
        <f>+IFERROR(VLOOKUP(Tabla1[[#This Row],[Artículo]],'..'!$B$2:$D$569000,3,),"")</f>
        <v/>
      </c>
      <c r="G643" s="24" t="e">
        <f>IF(H643=AF643,"", "Error MC")</f>
        <v>#N/A</v>
      </c>
      <c r="H643" s="62"/>
      <c r="I643" s="54">
        <f>+Tabla1[[#This Row],[MC]]*Tabla1[[#This Row],[Pedido]]*Tabla1[[#This Row],[PVC ]]</f>
        <v>0</v>
      </c>
      <c r="J643" s="26">
        <v>0.21</v>
      </c>
      <c r="K643" s="63"/>
      <c r="L643" s="28" t="s">
        <v>17</v>
      </c>
      <c r="M643" s="53">
        <v>68425.062999999995</v>
      </c>
      <c r="N643" s="64" t="str">
        <f>+IF(Tabla1[[#This Row],[F PMPI]]="SÍ","No","Sí")</f>
        <v>Sí</v>
      </c>
      <c r="O643" s="65">
        <f>+Tabla1[[#This Row],[PVL]]*1.055</f>
        <v>72188.441464999996</v>
      </c>
      <c r="P643" s="65">
        <f>+Tabla1[[#This Row],[PVL]]*1.43</f>
        <v>97847.840089999983</v>
      </c>
      <c r="Q643" s="66" t="str">
        <f>+HYPERLINK(Tabla1[[#This Row],[PAG]])</f>
        <v/>
      </c>
      <c r="R643" s="67"/>
      <c r="S643" s="68"/>
      <c r="T643" s="69"/>
      <c r="U643" s="69"/>
      <c r="V643" s="69"/>
      <c r="W643" s="69"/>
      <c r="X643" s="69"/>
      <c r="Y643" s="35"/>
      <c r="Z643" s="35" t="s">
        <v>65</v>
      </c>
      <c r="AA643" s="36">
        <v>11</v>
      </c>
      <c r="AB643" s="35" t="s">
        <v>27</v>
      </c>
      <c r="AC643" s="35" t="str">
        <f>+IF(Tabla1[[#This Row],[STK]]="no","Sin STK", "STK disponible")</f>
        <v>Sin STK</v>
      </c>
      <c r="AD643" s="35">
        <f>+I643*J643</f>
        <v>0</v>
      </c>
      <c r="AE643" s="35">
        <f>+I643*K643</f>
        <v>0</v>
      </c>
      <c r="AF643" s="36" t="e">
        <f>IF(Tabla1[[#This Row],[ref pack]]=1,Tabla1[[#This Row],[Pedido]],LCM(Tabla1[[#This Row],[MC VIEJO]],Tabla1[[#This Row],[Pedido]]))</f>
        <v>#N/A</v>
      </c>
      <c r="AG643" s="36" t="e">
        <f>+VLOOKUP(Tabla1[[#This Row],[Artículo]],'.'!$B$2:$D$11481,3,)</f>
        <v>#N/A</v>
      </c>
      <c r="AH643" s="37" t="str">
        <f>+IFERROR(SEARCH("pack",Tabla1[[#This Row],[PACK]]),"")</f>
        <v/>
      </c>
    </row>
    <row r="644" spans="1:34" ht="24" customHeight="1" x14ac:dyDescent="0.2">
      <c r="A644" s="50" t="s">
        <v>1240</v>
      </c>
      <c r="B644" s="60" t="s">
        <v>23447</v>
      </c>
      <c r="C644" s="61" t="s">
        <v>23448</v>
      </c>
      <c r="D644" s="52" t="s">
        <v>27</v>
      </c>
      <c r="E644" s="53">
        <v>8553.5319999999992</v>
      </c>
      <c r="F644" s="23" t="str">
        <f>+IFERROR(VLOOKUP(Tabla1[[#This Row],[Artículo]],'..'!$B$2:$D$569000,3,),"")</f>
        <v/>
      </c>
      <c r="G644" s="24" t="e">
        <f>IF(H644=AF644,"", "Error MC")</f>
        <v>#N/A</v>
      </c>
      <c r="H644" s="62"/>
      <c r="I644" s="54">
        <f>+Tabla1[[#This Row],[MC]]*Tabla1[[#This Row],[Pedido]]*Tabla1[[#This Row],[PVC ]]</f>
        <v>0</v>
      </c>
      <c r="J644" s="26">
        <v>0.21</v>
      </c>
      <c r="K644" s="63"/>
      <c r="L644" s="28" t="s">
        <v>17</v>
      </c>
      <c r="M644" s="53">
        <v>15007.173000000001</v>
      </c>
      <c r="N644" s="64" t="str">
        <f>+IF(Tabla1[[#This Row],[F PMPI]]="SÍ","No","Sí")</f>
        <v>No</v>
      </c>
      <c r="O644" s="65">
        <f>+Tabla1[[#This Row],[PVL]]*1.055</f>
        <v>15832.567515000001</v>
      </c>
      <c r="P644" s="65">
        <f>+Tabla1[[#This Row],[PVL]]*1.43</f>
        <v>21460.257389999999</v>
      </c>
      <c r="Q644" s="66" t="str">
        <f>+HYPERLINK(Tabla1[[#This Row],[PAG]])</f>
        <v>http://www.todomusica.com.ar/cuerdas-y-encordados/6212-ej47b.html</v>
      </c>
      <c r="R644" s="67"/>
      <c r="S644" s="68"/>
      <c r="T644" s="69"/>
      <c r="U644" s="69"/>
      <c r="V644" s="69"/>
      <c r="W644" s="69"/>
      <c r="X644" s="69"/>
      <c r="Y644" s="35"/>
      <c r="Z644" s="35" t="s">
        <v>24718</v>
      </c>
      <c r="AA644" s="36">
        <v>5</v>
      </c>
      <c r="AB644" s="35" t="s">
        <v>9849</v>
      </c>
      <c r="AC644" s="35" t="str">
        <f>+IF(Tabla1[[#This Row],[STK]]="no","Sin STK", "STK disponible")</f>
        <v>Sin STK</v>
      </c>
      <c r="AD644" s="35">
        <f>+I644*J644</f>
        <v>0</v>
      </c>
      <c r="AE644" s="35">
        <f>+I644*K644</f>
        <v>0</v>
      </c>
      <c r="AF644" s="36" t="e">
        <f>IF(Tabla1[[#This Row],[ref pack]]=1,Tabla1[[#This Row],[Pedido]],LCM(Tabla1[[#This Row],[MC VIEJO]],Tabla1[[#This Row],[Pedido]]))</f>
        <v>#N/A</v>
      </c>
      <c r="AG644" s="36" t="e">
        <f>+VLOOKUP(Tabla1[[#This Row],[Artículo]],'.'!$B$2:$D$11481,3,)</f>
        <v>#N/A</v>
      </c>
      <c r="AH644" s="37" t="str">
        <f>+IFERROR(SEARCH("pack",Tabla1[[#This Row],[PACK]]),"")</f>
        <v/>
      </c>
    </row>
    <row r="645" spans="1:34" ht="24" customHeight="1" x14ac:dyDescent="0.2">
      <c r="A645" s="50" t="s">
        <v>1240</v>
      </c>
      <c r="B645" s="60" t="s">
        <v>23449</v>
      </c>
      <c r="C645" s="61" t="s">
        <v>23450</v>
      </c>
      <c r="D645" s="52" t="s">
        <v>27</v>
      </c>
      <c r="E645" s="53">
        <v>40817.870000000003</v>
      </c>
      <c r="F645" s="23" t="str">
        <f>+IFERROR(VLOOKUP(Tabla1[[#This Row],[Artículo]],'..'!$B$2:$D$569000,3,),"")</f>
        <v/>
      </c>
      <c r="G645" s="24" t="e">
        <f>IF(H645=AF645,"", "Error MC")</f>
        <v>#N/A</v>
      </c>
      <c r="H645" s="62"/>
      <c r="I645" s="54">
        <f>+Tabla1[[#This Row],[MC]]*Tabla1[[#This Row],[Pedido]]*Tabla1[[#This Row],[PVC ]]</f>
        <v>0</v>
      </c>
      <c r="J645" s="26">
        <v>0.21</v>
      </c>
      <c r="K645" s="63"/>
      <c r="L645" s="28" t="s">
        <v>17</v>
      </c>
      <c r="M645" s="53">
        <v>71614.951000000001</v>
      </c>
      <c r="N645" s="64" t="str">
        <f>+IF(Tabla1[[#This Row],[F PMPI]]="SÍ","No","Sí")</f>
        <v>No</v>
      </c>
      <c r="O645" s="65">
        <f>+Tabla1[[#This Row],[PVL]]*1.055</f>
        <v>75553.773304999995</v>
      </c>
      <c r="P645" s="65">
        <f>+Tabla1[[#This Row],[PVL]]*1.43</f>
        <v>102409.37993</v>
      </c>
      <c r="Q645" s="66" t="str">
        <f>+HYPERLINK(Tabla1[[#This Row],[PAG]])</f>
        <v>https://todomusica.com.ar/productos-sin-categorias-de-netsuite/1783-enr70.html</v>
      </c>
      <c r="R645" s="67"/>
      <c r="S645" s="68"/>
      <c r="T645" s="69"/>
      <c r="U645" s="69"/>
      <c r="V645" s="69"/>
      <c r="W645" s="69"/>
      <c r="X645" s="69"/>
      <c r="Y645" s="35"/>
      <c r="Z645" s="35" t="s">
        <v>24719</v>
      </c>
      <c r="AA645" s="36">
        <v>1</v>
      </c>
      <c r="AB645" s="35" t="s">
        <v>9849</v>
      </c>
      <c r="AC645" s="35" t="str">
        <f>+IF(Tabla1[[#This Row],[STK]]="no","Sin STK", "STK disponible")</f>
        <v>Sin STK</v>
      </c>
      <c r="AD645" s="35">
        <f>+I645*J645</f>
        <v>0</v>
      </c>
      <c r="AE645" s="35">
        <f>+I645*K645</f>
        <v>0</v>
      </c>
      <c r="AF645" s="36" t="e">
        <f>IF(Tabla1[[#This Row],[ref pack]]=1,Tabla1[[#This Row],[Pedido]],LCM(Tabla1[[#This Row],[MC VIEJO]],Tabla1[[#This Row],[Pedido]]))</f>
        <v>#N/A</v>
      </c>
      <c r="AG645" s="36" t="e">
        <f>+VLOOKUP(Tabla1[[#This Row],[Artículo]],'.'!$B$2:$D$11481,3,)</f>
        <v>#N/A</v>
      </c>
      <c r="AH645" s="37" t="str">
        <f>+IFERROR(SEARCH("pack",Tabla1[[#This Row],[PACK]]),"")</f>
        <v/>
      </c>
    </row>
    <row r="646" spans="1:34" ht="24" customHeight="1" x14ac:dyDescent="0.2">
      <c r="A646" s="50" t="s">
        <v>1240</v>
      </c>
      <c r="B646" s="60" t="s">
        <v>23451</v>
      </c>
      <c r="C646" s="61" t="s">
        <v>23452</v>
      </c>
      <c r="D646" s="52" t="s">
        <v>27</v>
      </c>
      <c r="E646" s="53">
        <v>40817.870000000003</v>
      </c>
      <c r="F646" s="23" t="str">
        <f>+IFERROR(VLOOKUP(Tabla1[[#This Row],[Artículo]],'..'!$B$2:$D$569000,3,),"")</f>
        <v/>
      </c>
      <c r="G646" s="24" t="e">
        <f>IF(H646=AF646,"", "Error MC")</f>
        <v>#N/A</v>
      </c>
      <c r="H646" s="62"/>
      <c r="I646" s="54">
        <f>+Tabla1[[#This Row],[MC]]*Tabla1[[#This Row],[Pedido]]*Tabla1[[#This Row],[PVC ]]</f>
        <v>0</v>
      </c>
      <c r="J646" s="26">
        <v>0.21</v>
      </c>
      <c r="K646" s="63"/>
      <c r="L646" s="28" t="s">
        <v>17</v>
      </c>
      <c r="M646" s="53">
        <v>71614.951000000001</v>
      </c>
      <c r="N646" s="64" t="str">
        <f>+IF(Tabla1[[#This Row],[F PMPI]]="SÍ","No","Sí")</f>
        <v>No</v>
      </c>
      <c r="O646" s="65">
        <f>+Tabla1[[#This Row],[PVL]]*1.055</f>
        <v>75553.773304999995</v>
      </c>
      <c r="P646" s="65">
        <f>+Tabla1[[#This Row],[PVL]]*1.43</f>
        <v>102409.37993</v>
      </c>
      <c r="Q646" s="66" t="str">
        <f>+HYPERLINK(Tabla1[[#This Row],[PAG]])</f>
        <v>https://todomusica.com.ar/productos-sin-categorias-de-netsuite/1784-enr71.html</v>
      </c>
      <c r="R646" s="67"/>
      <c r="S646" s="68"/>
      <c r="T646" s="69"/>
      <c r="U646" s="69"/>
      <c r="V646" s="69"/>
      <c r="W646" s="69"/>
      <c r="X646" s="69"/>
      <c r="Y646" s="35"/>
      <c r="Z646" s="35" t="s">
        <v>24720</v>
      </c>
      <c r="AA646" s="36">
        <v>1</v>
      </c>
      <c r="AB646" s="35" t="s">
        <v>9849</v>
      </c>
      <c r="AC646" s="35" t="str">
        <f>+IF(Tabla1[[#This Row],[STK]]="no","Sin STK", "STK disponible")</f>
        <v>Sin STK</v>
      </c>
      <c r="AD646" s="35">
        <f>+I646*J646</f>
        <v>0</v>
      </c>
      <c r="AE646" s="35">
        <f>+I646*K646</f>
        <v>0</v>
      </c>
      <c r="AF646" s="36" t="e">
        <f>IF(Tabla1[[#This Row],[ref pack]]=1,Tabla1[[#This Row],[Pedido]],LCM(Tabla1[[#This Row],[MC VIEJO]],Tabla1[[#This Row],[Pedido]]))</f>
        <v>#N/A</v>
      </c>
      <c r="AG646" s="36" t="e">
        <f>+VLOOKUP(Tabla1[[#This Row],[Artículo]],'.'!$B$2:$D$11481,3,)</f>
        <v>#N/A</v>
      </c>
      <c r="AH646" s="37" t="str">
        <f>+IFERROR(SEARCH("pack",Tabla1[[#This Row],[PACK]]),"")</f>
        <v/>
      </c>
    </row>
    <row r="647" spans="1:34" ht="24" customHeight="1" x14ac:dyDescent="0.2">
      <c r="A647" s="50" t="s">
        <v>1240</v>
      </c>
      <c r="B647" s="60" t="s">
        <v>1287</v>
      </c>
      <c r="C647" s="61" t="s">
        <v>1288</v>
      </c>
      <c r="D647" s="52" t="s">
        <v>27</v>
      </c>
      <c r="E647" s="53">
        <v>32030.41</v>
      </c>
      <c r="F647" s="23" t="str">
        <f>+IFERROR(VLOOKUP(Tabla1[[#This Row],[Artículo]],'..'!$B$2:$D$569000,3,),"")</f>
        <v/>
      </c>
      <c r="G647" s="24" t="str">
        <f>IF(H647=AF647,"", "Error MC")</f>
        <v>Error MC</v>
      </c>
      <c r="H647" s="62"/>
      <c r="I647" s="54">
        <f>+Tabla1[[#This Row],[MC]]*Tabla1[[#This Row],[Pedido]]*Tabla1[[#This Row],[PVC ]]</f>
        <v>0</v>
      </c>
      <c r="J647" s="26">
        <v>0.21</v>
      </c>
      <c r="K647" s="63"/>
      <c r="L647" s="28" t="s">
        <v>17</v>
      </c>
      <c r="M647" s="53">
        <v>56197.349000000002</v>
      </c>
      <c r="N647" s="64" t="str">
        <f>+IF(Tabla1[[#This Row],[F PMPI]]="SÍ","No","Sí")</f>
        <v>Sí</v>
      </c>
      <c r="O647" s="65">
        <f>+Tabla1[[#This Row],[PVL]]*1.055</f>
        <v>59288.203195000002</v>
      </c>
      <c r="P647" s="65">
        <f>+Tabla1[[#This Row],[PVL]]*1.43</f>
        <v>80362.209069999997</v>
      </c>
      <c r="Q647" s="66" t="str">
        <f>+HYPERLINK(Tabla1[[#This Row],[PAG]])</f>
        <v>https://todomusica.com.ar/encordados/2249-epbb170.html</v>
      </c>
      <c r="R647" s="67"/>
      <c r="S647" s="68"/>
      <c r="T647" s="69"/>
      <c r="U647" s="69"/>
      <c r="V647" s="69"/>
      <c r="W647" s="69"/>
      <c r="X647" s="69"/>
      <c r="Y647" s="35"/>
      <c r="Z647" s="35" t="s">
        <v>24721</v>
      </c>
      <c r="AA647" s="36">
        <v>1</v>
      </c>
      <c r="AB647" s="35" t="s">
        <v>27</v>
      </c>
      <c r="AC647" s="35" t="str">
        <f>+IF(Tabla1[[#This Row],[STK]]="no","Sin STK", "STK disponible")</f>
        <v>Sin STK</v>
      </c>
      <c r="AD647" s="35">
        <f>+I647*J647</f>
        <v>0</v>
      </c>
      <c r="AE647" s="35">
        <f>+I647*K647</f>
        <v>0</v>
      </c>
      <c r="AF647" s="36">
        <f>IF(Tabla1[[#This Row],[ref pack]]=1,Tabla1[[#This Row],[Pedido]],LCM(Tabla1[[#This Row],[MC VIEJO]],Tabla1[[#This Row],[Pedido]]))</f>
        <v>1</v>
      </c>
      <c r="AG647" s="36">
        <f>+VLOOKUP(Tabla1[[#This Row],[Artículo]],'.'!$B$2:$D$11481,3,)</f>
        <v>1</v>
      </c>
      <c r="AH647" s="37" t="str">
        <f>+IFERROR(SEARCH("pack",Tabla1[[#This Row],[PACK]]),"")</f>
        <v/>
      </c>
    </row>
    <row r="648" spans="1:34" ht="24" customHeight="1" x14ac:dyDescent="0.2">
      <c r="A648" s="50" t="s">
        <v>1240</v>
      </c>
      <c r="B648" s="60" t="s">
        <v>12007</v>
      </c>
      <c r="C648" s="61" t="s">
        <v>23453</v>
      </c>
      <c r="D648" s="52" t="s">
        <v>9841</v>
      </c>
      <c r="E648" s="53">
        <v>10708.21</v>
      </c>
      <c r="F648" s="23" t="str">
        <f>+IFERROR(VLOOKUP(Tabla1[[#This Row],[Artículo]],'..'!$B$2:$D$569000,3,),"")</f>
        <v/>
      </c>
      <c r="G648" s="24" t="str">
        <f>IF(H648=AF648,"", "Error MC")</f>
        <v>Error MC</v>
      </c>
      <c r="H648" s="62"/>
      <c r="I648" s="54">
        <f>+Tabla1[[#This Row],[MC]]*Tabla1[[#This Row],[Pedido]]*Tabla1[[#This Row],[PVC ]]</f>
        <v>0</v>
      </c>
      <c r="J648" s="26">
        <v>0.21</v>
      </c>
      <c r="K648" s="63"/>
      <c r="L648" s="28" t="s">
        <v>17</v>
      </c>
      <c r="M648" s="53">
        <v>18787.548999999999</v>
      </c>
      <c r="N648" s="64" t="str">
        <f>+IF(Tabla1[[#This Row],[F PMPI]]="SÍ","No","Sí")</f>
        <v>Sí</v>
      </c>
      <c r="O648" s="65">
        <f>+Tabla1[[#This Row],[PVL]]*1.055</f>
        <v>19820.864194999998</v>
      </c>
      <c r="P648" s="65">
        <f>+Tabla1[[#This Row],[PVL]]*1.43</f>
        <v>26866.195069999998</v>
      </c>
      <c r="Q648" s="66" t="str">
        <f>+HYPERLINK(Tabla1[[#This Row],[PAG]])</f>
        <v>https://todomusica.com.ar/productos-sin-categorias-de-netsuite/2637-epn110.html</v>
      </c>
      <c r="R648" s="67"/>
      <c r="S648" s="68"/>
      <c r="T648" s="69"/>
      <c r="U648" s="69"/>
      <c r="V648" s="69"/>
      <c r="W648" s="69"/>
      <c r="X648" s="69"/>
      <c r="Y648" s="35"/>
      <c r="Z648" s="35" t="s">
        <v>24722</v>
      </c>
      <c r="AA648" s="36">
        <v>1</v>
      </c>
      <c r="AB648" s="35" t="s">
        <v>27</v>
      </c>
      <c r="AC648" s="35" t="str">
        <f>+IF(Tabla1[[#This Row],[STK]]="no","Sin STK", "STK disponible")</f>
        <v>STK disponible</v>
      </c>
      <c r="AD648" s="35">
        <f>+I648*J648</f>
        <v>0</v>
      </c>
      <c r="AE648" s="35">
        <f>+I648*K648</f>
        <v>0</v>
      </c>
      <c r="AF648" s="36">
        <f>IF(Tabla1[[#This Row],[ref pack]]=1,Tabla1[[#This Row],[Pedido]],LCM(Tabla1[[#This Row],[MC VIEJO]],Tabla1[[#This Row],[Pedido]]))</f>
        <v>5</v>
      </c>
      <c r="AG648" s="36">
        <f>+VLOOKUP(Tabla1[[#This Row],[Artículo]],'.'!$B$2:$D$11481,3,)</f>
        <v>5</v>
      </c>
      <c r="AH648" s="37" t="str">
        <f>+IFERROR(SEARCH("pack",Tabla1[[#This Row],[PACK]]),"")</f>
        <v/>
      </c>
    </row>
    <row r="649" spans="1:34" ht="24" customHeight="1" x14ac:dyDescent="0.2">
      <c r="A649" s="50" t="s">
        <v>1240</v>
      </c>
      <c r="B649" s="60" t="s">
        <v>1289</v>
      </c>
      <c r="C649" s="61" t="s">
        <v>23264</v>
      </c>
      <c r="D649" s="52" t="s">
        <v>9841</v>
      </c>
      <c r="E649" s="53">
        <v>11075</v>
      </c>
      <c r="F649" s="23" t="str">
        <f>+IFERROR(VLOOKUP(Tabla1[[#This Row],[Artículo]],'..'!$B$2:$D$569000,3,),"")</f>
        <v>MCx5</v>
      </c>
      <c r="G649" s="24" t="str">
        <f>IF(H649=AF649,"", "Error MC")</f>
        <v>Error MC</v>
      </c>
      <c r="H649" s="62"/>
      <c r="I649" s="54">
        <f>+Tabla1[[#This Row],[MC]]*Tabla1[[#This Row],[Pedido]]*Tabla1[[#This Row],[PVC ]]</f>
        <v>0</v>
      </c>
      <c r="J649" s="26">
        <v>0.21</v>
      </c>
      <c r="K649" s="63"/>
      <c r="L649" s="28" t="s">
        <v>17</v>
      </c>
      <c r="M649" s="53">
        <v>19431.088</v>
      </c>
      <c r="N649" s="64" t="str">
        <f>+IF(Tabla1[[#This Row],[F PMPI]]="SÍ","No","Sí")</f>
        <v>Sí</v>
      </c>
      <c r="O649" s="65">
        <f>+Tabla1[[#This Row],[PVL]]*1.055</f>
        <v>20499.797839999999</v>
      </c>
      <c r="P649" s="65">
        <f>+Tabla1[[#This Row],[PVL]]*1.43</f>
        <v>27786.455839999999</v>
      </c>
      <c r="Q649" s="66" t="str">
        <f>+HYPERLINK(Tabla1[[#This Row],[PAG]])</f>
        <v>https://todomusica.com.ar/encordados/2391-epn120.html</v>
      </c>
      <c r="R649" s="67"/>
      <c r="S649" s="68"/>
      <c r="T649" s="69"/>
      <c r="U649" s="69"/>
      <c r="V649" s="69"/>
      <c r="W649" s="69"/>
      <c r="X649" s="69"/>
      <c r="Y649" s="35"/>
      <c r="Z649" s="35" t="s">
        <v>24723</v>
      </c>
      <c r="AA649" s="36">
        <v>1</v>
      </c>
      <c r="AB649" s="35" t="s">
        <v>27</v>
      </c>
      <c r="AC649" s="35" t="str">
        <f>+IF(Tabla1[[#This Row],[STK]]="no","Sin STK", "STK disponible")</f>
        <v>STK disponible</v>
      </c>
      <c r="AD649" s="35">
        <f>+I649*J649</f>
        <v>0</v>
      </c>
      <c r="AE649" s="35">
        <f>+I649*K649</f>
        <v>0</v>
      </c>
      <c r="AF649" s="36">
        <f>IF(Tabla1[[#This Row],[ref pack]]=1,Tabla1[[#This Row],[Pedido]],LCM(Tabla1[[#This Row],[MC VIEJO]],Tabla1[[#This Row],[Pedido]]))</f>
        <v>5</v>
      </c>
      <c r="AG649" s="36">
        <f>+VLOOKUP(Tabla1[[#This Row],[Artículo]],'.'!$B$2:$D$11481,3,)</f>
        <v>5</v>
      </c>
      <c r="AH649" s="37" t="str">
        <f>+IFERROR(SEARCH("pack",Tabla1[[#This Row],[PACK]]),"")</f>
        <v/>
      </c>
    </row>
    <row r="650" spans="1:34" ht="24" customHeight="1" x14ac:dyDescent="0.2">
      <c r="A650" s="50" t="s">
        <v>1240</v>
      </c>
      <c r="B650" s="60" t="s">
        <v>23454</v>
      </c>
      <c r="C650" s="61" t="s">
        <v>23455</v>
      </c>
      <c r="D650" s="52" t="s">
        <v>27</v>
      </c>
      <c r="E650" s="53">
        <v>35421.61</v>
      </c>
      <c r="F650" s="23" t="str">
        <f>+IFERROR(VLOOKUP(Tabla1[[#This Row],[Artículo]],'..'!$B$2:$D$569000,3,),"")</f>
        <v/>
      </c>
      <c r="G650" s="24" t="e">
        <f>IF(H650=AF650,"", "Error MC")</f>
        <v>#N/A</v>
      </c>
      <c r="H650" s="62"/>
      <c r="I650" s="54">
        <f>+Tabla1[[#This Row],[MC]]*Tabla1[[#This Row],[Pedido]]*Tabla1[[#This Row],[PVC ]]</f>
        <v>0</v>
      </c>
      <c r="J650" s="26">
        <v>0.21</v>
      </c>
      <c r="K650" s="63"/>
      <c r="L650" s="28" t="s">
        <v>17</v>
      </c>
      <c r="M650" s="53">
        <v>62147.209000000003</v>
      </c>
      <c r="N650" s="64" t="str">
        <f>+IF(Tabla1[[#This Row],[F PMPI]]="SÍ","No","Sí")</f>
        <v>No</v>
      </c>
      <c r="O650" s="65">
        <f>+Tabla1[[#This Row],[PVL]]*1.055</f>
        <v>65565.305494999993</v>
      </c>
      <c r="P650" s="65">
        <f>+Tabla1[[#This Row],[PVL]]*1.43</f>
        <v>88870.508870000005</v>
      </c>
      <c r="Q650" s="66" t="str">
        <f>+HYPERLINK(Tabla1[[#This Row],[PAG]])</f>
        <v>https://todomusica.com.ar/productos-sin-categorias-de-netsuite/4689-404.html</v>
      </c>
      <c r="R650" s="67"/>
      <c r="S650" s="68"/>
      <c r="T650" s="69"/>
      <c r="U650" s="69"/>
      <c r="V650" s="69"/>
      <c r="W650" s="69"/>
      <c r="X650" s="69"/>
      <c r="Y650" s="35"/>
      <c r="Z650" s="35" t="s">
        <v>24724</v>
      </c>
      <c r="AA650" s="36">
        <v>1</v>
      </c>
      <c r="AB650" s="35" t="s">
        <v>9849</v>
      </c>
      <c r="AC650" s="35" t="str">
        <f>+IF(Tabla1[[#This Row],[STK]]="no","Sin STK", "STK disponible")</f>
        <v>Sin STK</v>
      </c>
      <c r="AD650" s="35">
        <f>+I650*J650</f>
        <v>0</v>
      </c>
      <c r="AE650" s="35">
        <f>+I650*K650</f>
        <v>0</v>
      </c>
      <c r="AF650" s="36" t="e">
        <f>IF(Tabla1[[#This Row],[ref pack]]=1,Tabla1[[#This Row],[Pedido]],LCM(Tabla1[[#This Row],[MC VIEJO]],Tabla1[[#This Row],[Pedido]]))</f>
        <v>#N/A</v>
      </c>
      <c r="AG650" s="36" t="e">
        <f>+VLOOKUP(Tabla1[[#This Row],[Artículo]],'.'!$B$2:$D$11481,3,)</f>
        <v>#N/A</v>
      </c>
      <c r="AH650" s="37" t="str">
        <f>+IFERROR(SEARCH("pack",Tabla1[[#This Row],[PACK]]),"")</f>
        <v/>
      </c>
    </row>
    <row r="651" spans="1:34" ht="24" customHeight="1" x14ac:dyDescent="0.2">
      <c r="A651" s="50" t="s">
        <v>1240</v>
      </c>
      <c r="B651" s="60" t="s">
        <v>23456</v>
      </c>
      <c r="C651" s="61" t="s">
        <v>23457</v>
      </c>
      <c r="D651" s="52" t="s">
        <v>27</v>
      </c>
      <c r="E651" s="53">
        <v>35421.61</v>
      </c>
      <c r="F651" s="23" t="str">
        <f>+IFERROR(VLOOKUP(Tabla1[[#This Row],[Artículo]],'..'!$B$2:$D$569000,3,),"")</f>
        <v/>
      </c>
      <c r="G651" s="24" t="e">
        <f>IF(H651=AF651,"", "Error MC")</f>
        <v>#N/A</v>
      </c>
      <c r="H651" s="62"/>
      <c r="I651" s="54">
        <f>+Tabla1[[#This Row],[MC]]*Tabla1[[#This Row],[Pedido]]*Tabla1[[#This Row],[PVC ]]</f>
        <v>0</v>
      </c>
      <c r="J651" s="26">
        <v>0.21</v>
      </c>
      <c r="K651" s="63"/>
      <c r="L651" s="28" t="s">
        <v>17</v>
      </c>
      <c r="M651" s="53">
        <v>62147.209000000003</v>
      </c>
      <c r="N651" s="64" t="str">
        <f>+IF(Tabla1[[#This Row],[F PMPI]]="SÍ","No","Sí")</f>
        <v>No</v>
      </c>
      <c r="O651" s="65">
        <f>+Tabla1[[#This Row],[PVL]]*1.055</f>
        <v>65565.305494999993</v>
      </c>
      <c r="P651" s="65">
        <f>+Tabla1[[#This Row],[PVL]]*1.43</f>
        <v>88870.508870000005</v>
      </c>
      <c r="Q651" s="66" t="str">
        <f>+HYPERLINK(Tabla1[[#This Row],[PAG]])</f>
        <v>https://todomusica.com.ar/productos-sin-categorias-de-netsuite/4690-404.html</v>
      </c>
      <c r="R651" s="67"/>
      <c r="S651" s="68"/>
      <c r="T651" s="69"/>
      <c r="U651" s="69"/>
      <c r="V651" s="69"/>
      <c r="W651" s="69"/>
      <c r="X651" s="69"/>
      <c r="Y651" s="35"/>
      <c r="Z651" s="35" t="s">
        <v>24725</v>
      </c>
      <c r="AA651" s="36">
        <v>1</v>
      </c>
      <c r="AB651" s="35" t="s">
        <v>9849</v>
      </c>
      <c r="AC651" s="35" t="str">
        <f>+IF(Tabla1[[#This Row],[STK]]="no","Sin STK", "STK disponible")</f>
        <v>Sin STK</v>
      </c>
      <c r="AD651" s="35">
        <f>+I651*J651</f>
        <v>0</v>
      </c>
      <c r="AE651" s="35">
        <f>+I651*K651</f>
        <v>0</v>
      </c>
      <c r="AF651" s="36" t="e">
        <f>IF(Tabla1[[#This Row],[ref pack]]=1,Tabla1[[#This Row],[Pedido]],LCM(Tabla1[[#This Row],[MC VIEJO]],Tabla1[[#This Row],[Pedido]]))</f>
        <v>#N/A</v>
      </c>
      <c r="AG651" s="36" t="e">
        <f>+VLOOKUP(Tabla1[[#This Row],[Artículo]],'.'!$B$2:$D$11481,3,)</f>
        <v>#N/A</v>
      </c>
      <c r="AH651" s="37" t="str">
        <f>+IFERROR(SEARCH("pack",Tabla1[[#This Row],[PACK]]),"")</f>
        <v/>
      </c>
    </row>
    <row r="652" spans="1:34" ht="24" customHeight="1" x14ac:dyDescent="0.2">
      <c r="A652" s="50" t="s">
        <v>1240</v>
      </c>
      <c r="B652" s="60" t="s">
        <v>12009</v>
      </c>
      <c r="C652" s="61" t="s">
        <v>23458</v>
      </c>
      <c r="D652" s="52" t="s">
        <v>9841</v>
      </c>
      <c r="E652" s="53">
        <v>8350.42</v>
      </c>
      <c r="F652" s="23" t="str">
        <f>+IFERROR(VLOOKUP(Tabla1[[#This Row],[Artículo]],'..'!$B$2:$D$569000,3,),"")</f>
        <v/>
      </c>
      <c r="G652" s="24" t="str">
        <f>IF(H652=AF652,"", "Error MC")</f>
        <v>Error MC</v>
      </c>
      <c r="H652" s="62"/>
      <c r="I652" s="54">
        <f>+Tabla1[[#This Row],[MC]]*Tabla1[[#This Row],[Pedido]]*Tabla1[[#This Row],[PVC ]]</f>
        <v>0</v>
      </c>
      <c r="J652" s="26">
        <v>0.21</v>
      </c>
      <c r="K652" s="63"/>
      <c r="L652" s="28" t="s">
        <v>17</v>
      </c>
      <c r="M652" s="53">
        <v>14650.813</v>
      </c>
      <c r="N652" s="64" t="str">
        <f>+IF(Tabla1[[#This Row],[F PMPI]]="SÍ","No","Sí")</f>
        <v>Sí</v>
      </c>
      <c r="O652" s="65">
        <f>+Tabla1[[#This Row],[PVL]]*1.055</f>
        <v>15456.607715</v>
      </c>
      <c r="P652" s="65">
        <f>+Tabla1[[#This Row],[PVL]]*1.43</f>
        <v>20950.66259</v>
      </c>
      <c r="Q652" s="66" t="str">
        <f>+HYPERLINK(Tabla1[[#This Row],[PAG]])</f>
        <v>https://todomusica.com.ar/productos-sin-categorias-de-netsuite/2806-eps510.html</v>
      </c>
      <c r="R652" s="67"/>
      <c r="S652" s="68"/>
      <c r="T652" s="69"/>
      <c r="U652" s="69"/>
      <c r="V652" s="69"/>
      <c r="W652" s="69"/>
      <c r="X652" s="69"/>
      <c r="Y652" s="35"/>
      <c r="Z652" s="35" t="s">
        <v>24726</v>
      </c>
      <c r="AA652" s="36">
        <v>1</v>
      </c>
      <c r="AB652" s="35" t="s">
        <v>27</v>
      </c>
      <c r="AC652" s="35" t="str">
        <f>+IF(Tabla1[[#This Row],[STK]]="no","Sin STK", "STK disponible")</f>
        <v>STK disponible</v>
      </c>
      <c r="AD652" s="35">
        <f>+I652*J652</f>
        <v>0</v>
      </c>
      <c r="AE652" s="35">
        <f>+I652*K652</f>
        <v>0</v>
      </c>
      <c r="AF652" s="36">
        <f>IF(Tabla1[[#This Row],[ref pack]]=1,Tabla1[[#This Row],[Pedido]],LCM(Tabla1[[#This Row],[MC VIEJO]],Tabla1[[#This Row],[Pedido]]))</f>
        <v>5</v>
      </c>
      <c r="AG652" s="36">
        <f>+VLOOKUP(Tabla1[[#This Row],[Artículo]],'.'!$B$2:$D$11481,3,)</f>
        <v>5</v>
      </c>
      <c r="AH652" s="37" t="str">
        <f>+IFERROR(SEARCH("pack",Tabla1[[#This Row],[PACK]]),"")</f>
        <v/>
      </c>
    </row>
    <row r="653" spans="1:34" ht="24" customHeight="1" x14ac:dyDescent="0.2">
      <c r="A653" s="50" t="s">
        <v>1240</v>
      </c>
      <c r="B653" s="60" t="s">
        <v>12011</v>
      </c>
      <c r="C653" s="61" t="s">
        <v>23459</v>
      </c>
      <c r="D653" s="52" t="s">
        <v>9841</v>
      </c>
      <c r="E653" s="53">
        <v>8350.42</v>
      </c>
      <c r="F653" s="23" t="str">
        <f>+IFERROR(VLOOKUP(Tabla1[[#This Row],[Artículo]],'..'!$B$2:$D$569000,3,),"")</f>
        <v/>
      </c>
      <c r="G653" s="24" t="str">
        <f>IF(H653=AF653,"", "Error MC")</f>
        <v>Error MC</v>
      </c>
      <c r="H653" s="62"/>
      <c r="I653" s="54">
        <f>+Tabla1[[#This Row],[MC]]*Tabla1[[#This Row],[Pedido]]*Tabla1[[#This Row],[PVC ]]</f>
        <v>0</v>
      </c>
      <c r="J653" s="26">
        <v>0.21</v>
      </c>
      <c r="K653" s="63"/>
      <c r="L653" s="28" t="s">
        <v>17</v>
      </c>
      <c r="M653" s="53">
        <v>14650.813</v>
      </c>
      <c r="N653" s="64" t="str">
        <f>+IF(Tabla1[[#This Row],[F PMPI]]="SÍ","No","Sí")</f>
        <v>Sí</v>
      </c>
      <c r="O653" s="65">
        <f>+Tabla1[[#This Row],[PVL]]*1.055</f>
        <v>15456.607715</v>
      </c>
      <c r="P653" s="65">
        <f>+Tabla1[[#This Row],[PVL]]*1.43</f>
        <v>20950.66259</v>
      </c>
      <c r="Q653" s="66" t="str">
        <f>+HYPERLINK(Tabla1[[#This Row],[PAG]])</f>
        <v>https://todomusica.com.ar/productos-sin-categorias-de-netsuite/2368-eps520.html</v>
      </c>
      <c r="R653" s="67"/>
      <c r="S653" s="68"/>
      <c r="T653" s="69"/>
      <c r="U653" s="69"/>
      <c r="V653" s="69"/>
      <c r="W653" s="69"/>
      <c r="X653" s="69"/>
      <c r="Y653" s="35"/>
      <c r="Z653" s="35" t="s">
        <v>24727</v>
      </c>
      <c r="AA653" s="36">
        <v>1</v>
      </c>
      <c r="AB653" s="35" t="s">
        <v>27</v>
      </c>
      <c r="AC653" s="35" t="str">
        <f>+IF(Tabla1[[#This Row],[STK]]="no","Sin STK", "STK disponible")</f>
        <v>STK disponible</v>
      </c>
      <c r="AD653" s="35">
        <f>+I653*J653</f>
        <v>0</v>
      </c>
      <c r="AE653" s="35">
        <f>+I653*K653</f>
        <v>0</v>
      </c>
      <c r="AF653" s="36">
        <f>IF(Tabla1[[#This Row],[ref pack]]=1,Tabla1[[#This Row],[Pedido]],LCM(Tabla1[[#This Row],[MC VIEJO]],Tabla1[[#This Row],[Pedido]]))</f>
        <v>5</v>
      </c>
      <c r="AG653" s="36">
        <f>+VLOOKUP(Tabla1[[#This Row],[Artículo]],'.'!$B$2:$D$11481,3,)</f>
        <v>5</v>
      </c>
      <c r="AH653" s="37" t="str">
        <f>+IFERROR(SEARCH("pack",Tabla1[[#This Row],[PACK]]),"")</f>
        <v/>
      </c>
    </row>
    <row r="654" spans="1:34" ht="24" customHeight="1" x14ac:dyDescent="0.2">
      <c r="A654" s="50" t="s">
        <v>1240</v>
      </c>
      <c r="B654" s="60" t="s">
        <v>1291</v>
      </c>
      <c r="C654" s="61" t="s">
        <v>1292</v>
      </c>
      <c r="D654" s="52" t="s">
        <v>27</v>
      </c>
      <c r="E654" s="53">
        <v>22550.01</v>
      </c>
      <c r="F654" s="23" t="str">
        <f>+IFERROR(VLOOKUP(Tabla1[[#This Row],[Artículo]],'..'!$B$2:$D$569000,3,),"")</f>
        <v/>
      </c>
      <c r="G654" s="24" t="str">
        <f>IF(H654=AF654,"", "Error MC")</f>
        <v>Error MC</v>
      </c>
      <c r="H654" s="62"/>
      <c r="I654" s="54">
        <f>+Tabla1[[#This Row],[MC]]*Tabla1[[#This Row],[Pedido]]*Tabla1[[#This Row],[PVC ]]</f>
        <v>0</v>
      </c>
      <c r="J654" s="26">
        <v>0.21</v>
      </c>
      <c r="K654" s="63"/>
      <c r="L654" s="28" t="s">
        <v>17</v>
      </c>
      <c r="M654" s="53">
        <v>39563.987000000001</v>
      </c>
      <c r="N654" s="64" t="str">
        <f>+IF(Tabla1[[#This Row],[F PMPI]]="SÍ","No","Sí")</f>
        <v>No</v>
      </c>
      <c r="O654" s="65">
        <f>+Tabla1[[#This Row],[PVL]]*1.055</f>
        <v>41740.006284999996</v>
      </c>
      <c r="P654" s="65">
        <f>+Tabla1[[#This Row],[PVL]]*1.43</f>
        <v>56576.501409999997</v>
      </c>
      <c r="Q654" s="66" t="str">
        <f>+HYPERLINK(Tabla1[[#This Row],[PAG]])</f>
        <v>https://todomusica.com.ar/encordados/2452-esxl110.html</v>
      </c>
      <c r="R654" s="67"/>
      <c r="S654" s="68"/>
      <c r="T654" s="69"/>
      <c r="U654" s="69"/>
      <c r="V654" s="69"/>
      <c r="W654" s="69"/>
      <c r="X654" s="69"/>
      <c r="Y654" s="35"/>
      <c r="Z654" s="35" t="s">
        <v>24728</v>
      </c>
      <c r="AA654" s="36">
        <v>1</v>
      </c>
      <c r="AB654" s="35" t="s">
        <v>9849</v>
      </c>
      <c r="AC654" s="35" t="str">
        <f>+IF(Tabla1[[#This Row],[STK]]="no","Sin STK", "STK disponible")</f>
        <v>Sin STK</v>
      </c>
      <c r="AD654" s="35">
        <f>+I654*J654</f>
        <v>0</v>
      </c>
      <c r="AE654" s="35">
        <f>+I654*K654</f>
        <v>0</v>
      </c>
      <c r="AF654" s="36">
        <f>IF(Tabla1[[#This Row],[ref pack]]=1,Tabla1[[#This Row],[Pedido]],LCM(Tabla1[[#This Row],[MC VIEJO]],Tabla1[[#This Row],[Pedido]]))</f>
        <v>1</v>
      </c>
      <c r="AG654" s="36">
        <f>+VLOOKUP(Tabla1[[#This Row],[Artículo]],'.'!$B$2:$D$11481,3,)</f>
        <v>1</v>
      </c>
      <c r="AH654" s="37" t="str">
        <f>+IFERROR(SEARCH("pack",Tabla1[[#This Row],[PACK]]),"")</f>
        <v/>
      </c>
    </row>
    <row r="655" spans="1:34" ht="24" customHeight="1" x14ac:dyDescent="0.2">
      <c r="A655" s="50" t="s">
        <v>1240</v>
      </c>
      <c r="B655" s="60" t="s">
        <v>1293</v>
      </c>
      <c r="C655" s="61" t="s">
        <v>1294</v>
      </c>
      <c r="D655" s="52" t="s">
        <v>27</v>
      </c>
      <c r="E655" s="53">
        <v>43180.35</v>
      </c>
      <c r="F655" s="23" t="str">
        <f>+IFERROR(VLOOKUP(Tabla1[[#This Row],[Artículo]],'..'!$B$2:$D$569000,3,),"")</f>
        <v/>
      </c>
      <c r="G655" s="24" t="str">
        <f>IF(H655=AF655,"", "Error MC")</f>
        <v>Error MC</v>
      </c>
      <c r="H655" s="62"/>
      <c r="I655" s="54">
        <f>+Tabla1[[#This Row],[MC]]*Tabla1[[#This Row],[Pedido]]*Tabla1[[#This Row],[PVC ]]</f>
        <v>0</v>
      </c>
      <c r="J655" s="26">
        <v>0.21</v>
      </c>
      <c r="K655" s="63"/>
      <c r="L655" s="28" t="s">
        <v>17</v>
      </c>
      <c r="M655" s="53">
        <v>75759.926999999996</v>
      </c>
      <c r="N655" s="64" t="str">
        <f>+IF(Tabla1[[#This Row],[F PMPI]]="SÍ","No","Sí")</f>
        <v>No</v>
      </c>
      <c r="O655" s="65">
        <f>+Tabla1[[#This Row],[PVL]]*1.055</f>
        <v>79926.722984999986</v>
      </c>
      <c r="P655" s="65">
        <f>+Tabla1[[#This Row],[PVL]]*1.43</f>
        <v>108336.69561</v>
      </c>
      <c r="Q655" s="66" t="str">
        <f>+HYPERLINK(Tabla1[[#This Row],[PAG]])</f>
        <v>https://todomusica.com.ar/encordados/4691-404.html</v>
      </c>
      <c r="R655" s="67"/>
      <c r="S655" s="68"/>
      <c r="T655" s="69"/>
      <c r="U655" s="69"/>
      <c r="V655" s="69"/>
      <c r="W655" s="69"/>
      <c r="X655" s="69"/>
      <c r="Y655" s="35"/>
      <c r="Z655" s="35" t="s">
        <v>24729</v>
      </c>
      <c r="AA655" s="36">
        <v>1</v>
      </c>
      <c r="AB655" s="35" t="s">
        <v>9849</v>
      </c>
      <c r="AC655" s="35" t="str">
        <f>+IF(Tabla1[[#This Row],[STK]]="no","Sin STK", "STK disponible")</f>
        <v>Sin STK</v>
      </c>
      <c r="AD655" s="35">
        <f>+I655*J655</f>
        <v>0</v>
      </c>
      <c r="AE655" s="35">
        <f>+I655*K655</f>
        <v>0</v>
      </c>
      <c r="AF655" s="36">
        <f>IF(Tabla1[[#This Row],[ref pack]]=1,Tabla1[[#This Row],[Pedido]],LCM(Tabla1[[#This Row],[MC VIEJO]],Tabla1[[#This Row],[Pedido]]))</f>
        <v>1</v>
      </c>
      <c r="AG655" s="36">
        <f>+VLOOKUP(Tabla1[[#This Row],[Artículo]],'.'!$B$2:$D$11481,3,)</f>
        <v>1</v>
      </c>
      <c r="AH655" s="37" t="str">
        <f>+IFERROR(SEARCH("pack",Tabla1[[#This Row],[PACK]]),"")</f>
        <v/>
      </c>
    </row>
    <row r="656" spans="1:34" ht="24" customHeight="1" x14ac:dyDescent="0.2">
      <c r="A656" s="50" t="s">
        <v>1240</v>
      </c>
      <c r="B656" s="60" t="s">
        <v>1295</v>
      </c>
      <c r="C656" s="61" t="s">
        <v>1296</v>
      </c>
      <c r="D656" s="52" t="s">
        <v>27</v>
      </c>
      <c r="E656" s="53">
        <v>53120.03</v>
      </c>
      <c r="F656" s="23" t="str">
        <f>+IFERROR(VLOOKUP(Tabla1[[#This Row],[Artículo]],'..'!$B$2:$D$569000,3,),"")</f>
        <v/>
      </c>
      <c r="G656" s="24" t="str">
        <f>IF(H656=AF656,"", "Error MC")</f>
        <v>Error MC</v>
      </c>
      <c r="H656" s="62"/>
      <c r="I656" s="54">
        <f>+Tabla1[[#This Row],[MC]]*Tabla1[[#This Row],[Pedido]]*Tabla1[[#This Row],[PVC ]]</f>
        <v>0</v>
      </c>
      <c r="J656" s="26">
        <v>0.21</v>
      </c>
      <c r="K656" s="63"/>
      <c r="L656" s="28" t="s">
        <v>17</v>
      </c>
      <c r="M656" s="53">
        <v>93199.088000000003</v>
      </c>
      <c r="N656" s="64" t="str">
        <f>+IF(Tabla1[[#This Row],[F PMPI]]="SÍ","No","Sí")</f>
        <v>No</v>
      </c>
      <c r="O656" s="65">
        <f>+Tabla1[[#This Row],[PVL]]*1.055</f>
        <v>98325.037840000005</v>
      </c>
      <c r="P656" s="65">
        <f>+Tabla1[[#This Row],[PVL]]*1.43</f>
        <v>133274.69584</v>
      </c>
      <c r="Q656" s="66" t="str">
        <f>+HYPERLINK(Tabla1[[#This Row],[PAG]])</f>
        <v>https://todomusica.com.ar/encordados/2580-404.html</v>
      </c>
      <c r="R656" s="67"/>
      <c r="S656" s="68"/>
      <c r="T656" s="69"/>
      <c r="U656" s="69"/>
      <c r="V656" s="69"/>
      <c r="W656" s="69"/>
      <c r="X656" s="69"/>
      <c r="Y656" s="35"/>
      <c r="Z656" s="35" t="s">
        <v>24730</v>
      </c>
      <c r="AA656" s="36">
        <v>1</v>
      </c>
      <c r="AB656" s="35" t="s">
        <v>9849</v>
      </c>
      <c r="AC656" s="35" t="str">
        <f>+IF(Tabla1[[#This Row],[STK]]="no","Sin STK", "STK disponible")</f>
        <v>Sin STK</v>
      </c>
      <c r="AD656" s="35">
        <f>+I656*J656</f>
        <v>0</v>
      </c>
      <c r="AE656" s="35">
        <f>+I656*K656</f>
        <v>0</v>
      </c>
      <c r="AF656" s="36">
        <f>IF(Tabla1[[#This Row],[ref pack]]=1,Tabla1[[#This Row],[Pedido]],LCM(Tabla1[[#This Row],[MC VIEJO]],Tabla1[[#This Row],[Pedido]]))</f>
        <v>1</v>
      </c>
      <c r="AG656" s="36">
        <f>+VLOOKUP(Tabla1[[#This Row],[Artículo]],'.'!$B$2:$D$11481,3,)</f>
        <v>1</v>
      </c>
      <c r="AH656" s="37" t="str">
        <f>+IFERROR(SEARCH("pack",Tabla1[[#This Row],[PACK]]),"")</f>
        <v/>
      </c>
    </row>
    <row r="657" spans="1:34" ht="24" customHeight="1" x14ac:dyDescent="0.2">
      <c r="A657" s="50" t="s">
        <v>1240</v>
      </c>
      <c r="B657" s="60" t="s">
        <v>1297</v>
      </c>
      <c r="C657" s="61" t="s">
        <v>23265</v>
      </c>
      <c r="D657" s="52" t="s">
        <v>9841</v>
      </c>
      <c r="E657" s="53">
        <v>8065.73</v>
      </c>
      <c r="F657" s="23" t="str">
        <f>+IFERROR(VLOOKUP(Tabla1[[#This Row],[Artículo]],'..'!$B$2:$D$569000,3,),"")</f>
        <v>MCx10</v>
      </c>
      <c r="G657" s="24" t="str">
        <f>IF(H657=AF657,"", "Error MC")</f>
        <v>Error MC</v>
      </c>
      <c r="H657" s="62"/>
      <c r="I657" s="54">
        <f>+Tabla1[[#This Row],[MC]]*Tabla1[[#This Row],[Pedido]]*Tabla1[[#This Row],[PVC ]]</f>
        <v>0</v>
      </c>
      <c r="J657" s="26">
        <v>0.21</v>
      </c>
      <c r="K657" s="63"/>
      <c r="L657" s="28" t="s">
        <v>17</v>
      </c>
      <c r="M657" s="53">
        <v>14151.325000000001</v>
      </c>
      <c r="N657" s="64" t="str">
        <f>+IF(Tabla1[[#This Row],[F PMPI]]="SÍ","No","Sí")</f>
        <v>Sí</v>
      </c>
      <c r="O657" s="65">
        <f>+Tabla1[[#This Row],[PVL]]*1.055</f>
        <v>14929.647875000001</v>
      </c>
      <c r="P657" s="65">
        <f>+Tabla1[[#This Row],[PVL]]*1.43</f>
        <v>20236.394749999999</v>
      </c>
      <c r="Q657" s="66" t="str">
        <f>+HYPERLINK(Tabla1[[#This Row],[PAG]])</f>
        <v>https://todomusica.com.ar/encordados/3288-exl110.html</v>
      </c>
      <c r="R657" s="67"/>
      <c r="S657" s="68"/>
      <c r="T657" s="69"/>
      <c r="U657" s="69"/>
      <c r="V657" s="69"/>
      <c r="W657" s="69"/>
      <c r="X657" s="69"/>
      <c r="Y657" s="35"/>
      <c r="Z657" s="35" t="s">
        <v>24731</v>
      </c>
      <c r="AA657" s="36">
        <v>1</v>
      </c>
      <c r="AB657" s="35" t="s">
        <v>27</v>
      </c>
      <c r="AC657" s="35" t="str">
        <f>+IF(Tabla1[[#This Row],[STK]]="no","Sin STK", "STK disponible")</f>
        <v>STK disponible</v>
      </c>
      <c r="AD657" s="35">
        <f>+I657*J657</f>
        <v>0</v>
      </c>
      <c r="AE657" s="35">
        <f>+I657*K657</f>
        <v>0</v>
      </c>
      <c r="AF657" s="36">
        <f>IF(Tabla1[[#This Row],[ref pack]]=1,Tabla1[[#This Row],[Pedido]],LCM(Tabla1[[#This Row],[MC VIEJO]],Tabla1[[#This Row],[Pedido]]))</f>
        <v>10</v>
      </c>
      <c r="AG657" s="36">
        <f>+VLOOKUP(Tabla1[[#This Row],[Artículo]],'.'!$B$2:$D$11481,3,)</f>
        <v>10</v>
      </c>
      <c r="AH657" s="37" t="str">
        <f>+IFERROR(SEARCH("pack",Tabla1[[#This Row],[PACK]]),"")</f>
        <v/>
      </c>
    </row>
    <row r="658" spans="1:34" ht="24" customHeight="1" x14ac:dyDescent="0.2">
      <c r="A658" s="50" t="s">
        <v>1240</v>
      </c>
      <c r="B658" s="60" t="s">
        <v>1299</v>
      </c>
      <c r="C658" s="61" t="s">
        <v>23266</v>
      </c>
      <c r="D658" s="52" t="s">
        <v>27</v>
      </c>
      <c r="E658" s="53">
        <v>7153.59</v>
      </c>
      <c r="F658" s="23" t="str">
        <f>+IFERROR(VLOOKUP(Tabla1[[#This Row],[Artículo]],'..'!$B$2:$D$569000,3,),"")</f>
        <v>MCx5</v>
      </c>
      <c r="G658" s="24" t="str">
        <f>IF(H658=AF658,"", "Error MC")</f>
        <v>Error MC</v>
      </c>
      <c r="H658" s="62"/>
      <c r="I658" s="54">
        <f>+Tabla1[[#This Row],[MC]]*Tabla1[[#This Row],[Pedido]]*Tabla1[[#This Row],[PVC ]]</f>
        <v>0</v>
      </c>
      <c r="J658" s="26">
        <v>0.21</v>
      </c>
      <c r="K658" s="63"/>
      <c r="L658" s="28" t="s">
        <v>17</v>
      </c>
      <c r="M658" s="53">
        <v>12550.978999999999</v>
      </c>
      <c r="N658" s="64" t="str">
        <f>+IF(Tabla1[[#This Row],[F PMPI]]="SÍ","No","Sí")</f>
        <v>Sí</v>
      </c>
      <c r="O658" s="65">
        <f>+Tabla1[[#This Row],[PVL]]*1.055</f>
        <v>13241.282844999998</v>
      </c>
      <c r="P658" s="65">
        <f>+Tabla1[[#This Row],[PVL]]*1.43</f>
        <v>17947.899969999999</v>
      </c>
      <c r="Q658" s="66" t="str">
        <f>+HYPERLINK(Tabla1[[#This Row],[PAG]])</f>
        <v>https://todomusica.com.ar/productos-sin-categorias-de-netsuite/2982-exl110.html</v>
      </c>
      <c r="R658" s="67"/>
      <c r="S658" s="68"/>
      <c r="T658" s="69"/>
      <c r="U658" s="69"/>
      <c r="V658" s="69"/>
      <c r="W658" s="69"/>
      <c r="X658" s="69"/>
      <c r="Y658" s="35"/>
      <c r="Z658" s="35" t="s">
        <v>24732</v>
      </c>
      <c r="AA658" s="36">
        <v>1</v>
      </c>
      <c r="AB658" s="35" t="s">
        <v>27</v>
      </c>
      <c r="AC658" s="35" t="str">
        <f>+IF(Tabla1[[#This Row],[STK]]="no","Sin STK", "STK disponible")</f>
        <v>Sin STK</v>
      </c>
      <c r="AD658" s="35">
        <f>+I658*J658</f>
        <v>0</v>
      </c>
      <c r="AE658" s="35">
        <f>+I658*K658</f>
        <v>0</v>
      </c>
      <c r="AF658" s="36">
        <f>IF(Tabla1[[#This Row],[ref pack]]=1,Tabla1[[#This Row],[Pedido]],LCM(Tabla1[[#This Row],[MC VIEJO]],Tabla1[[#This Row],[Pedido]]))</f>
        <v>5</v>
      </c>
      <c r="AG658" s="36">
        <f>+VLOOKUP(Tabla1[[#This Row],[Artículo]],'.'!$B$2:$D$11481,3,)</f>
        <v>5</v>
      </c>
      <c r="AH658" s="37" t="str">
        <f>+IFERROR(SEARCH("pack",Tabla1[[#This Row],[PACK]]),"")</f>
        <v/>
      </c>
    </row>
    <row r="659" spans="1:34" ht="24" customHeight="1" x14ac:dyDescent="0.2">
      <c r="A659" s="50" t="s">
        <v>1240</v>
      </c>
      <c r="B659" s="60" t="s">
        <v>12013</v>
      </c>
      <c r="C659" s="61" t="s">
        <v>23460</v>
      </c>
      <c r="D659" s="52" t="s">
        <v>27</v>
      </c>
      <c r="E659" s="53">
        <v>6444.66</v>
      </c>
      <c r="F659" s="23" t="str">
        <f>+IFERROR(VLOOKUP(Tabla1[[#This Row],[Artículo]],'..'!$B$2:$D$569000,3,),"")</f>
        <v/>
      </c>
      <c r="G659" s="24" t="str">
        <f>IF(H659=AF659,"", "Error MC")</f>
        <v>Error MC</v>
      </c>
      <c r="H659" s="62"/>
      <c r="I659" s="54">
        <f>+Tabla1[[#This Row],[MC]]*Tabla1[[#This Row],[Pedido]]*Tabla1[[#This Row],[PVC ]]</f>
        <v>0</v>
      </c>
      <c r="J659" s="26">
        <v>0.21</v>
      </c>
      <c r="K659" s="63"/>
      <c r="L659" s="28" t="s">
        <v>17</v>
      </c>
      <c r="M659" s="53">
        <v>11307.16</v>
      </c>
      <c r="N659" s="64" t="str">
        <f>+IF(Tabla1[[#This Row],[F PMPI]]="SÍ","No","Sí")</f>
        <v>Sí</v>
      </c>
      <c r="O659" s="65">
        <f>+Tabla1[[#This Row],[PVL]]*1.055</f>
        <v>11929.0538</v>
      </c>
      <c r="P659" s="65">
        <f>+Tabla1[[#This Row],[PVL]]*1.43</f>
        <v>16169.238799999999</v>
      </c>
      <c r="Q659" s="66" t="str">
        <f>+HYPERLINK(Tabla1[[#This Row],[PAG]])</f>
        <v>https://todomusica.com.ar/productos-sin-categorias-de-netsuite/3205-exl110bt.html</v>
      </c>
      <c r="R659" s="67"/>
      <c r="S659" s="68"/>
      <c r="T659" s="69"/>
      <c r="U659" s="69"/>
      <c r="V659" s="69"/>
      <c r="W659" s="69"/>
      <c r="X659" s="69"/>
      <c r="Y659" s="35"/>
      <c r="Z659" s="35" t="s">
        <v>24733</v>
      </c>
      <c r="AA659" s="36">
        <v>1</v>
      </c>
      <c r="AB659" s="35" t="s">
        <v>27</v>
      </c>
      <c r="AC659" s="35" t="str">
        <f>+IF(Tabla1[[#This Row],[STK]]="no","Sin STK", "STK disponible")</f>
        <v>Sin STK</v>
      </c>
      <c r="AD659" s="35">
        <f>+I659*J659</f>
        <v>0</v>
      </c>
      <c r="AE659" s="35">
        <f>+I659*K659</f>
        <v>0</v>
      </c>
      <c r="AF659" s="36">
        <f>IF(Tabla1[[#This Row],[ref pack]]=1,Tabla1[[#This Row],[Pedido]],LCM(Tabla1[[#This Row],[MC VIEJO]],Tabla1[[#This Row],[Pedido]]))</f>
        <v>5</v>
      </c>
      <c r="AG659" s="36">
        <f>+VLOOKUP(Tabla1[[#This Row],[Artículo]],'.'!$B$2:$D$11481,3,)</f>
        <v>5</v>
      </c>
      <c r="AH659" s="37" t="str">
        <f>+IFERROR(SEARCH("pack",Tabla1[[#This Row],[PACK]]),"")</f>
        <v/>
      </c>
    </row>
    <row r="660" spans="1:34" ht="24" customHeight="1" x14ac:dyDescent="0.2">
      <c r="A660" s="50" t="s">
        <v>1240</v>
      </c>
      <c r="B660" s="60" t="s">
        <v>23461</v>
      </c>
      <c r="C660" s="61" t="s">
        <v>23462</v>
      </c>
      <c r="D660" s="52" t="s">
        <v>27</v>
      </c>
      <c r="E660" s="53">
        <v>136314.76</v>
      </c>
      <c r="F660" s="23" t="str">
        <f>+IFERROR(VLOOKUP(Tabla1[[#This Row],[Artículo]],'..'!$B$2:$D$569000,3,),"")</f>
        <v/>
      </c>
      <c r="G660" s="24" t="e">
        <f>IF(H660=AF660,"", "Error MC")</f>
        <v>#N/A</v>
      </c>
      <c r="H660" s="62"/>
      <c r="I660" s="54">
        <f>+Tabla1[[#This Row],[MC]]*Tabla1[[#This Row],[Pedido]]*Tabla1[[#This Row],[PVC ]]</f>
        <v>0</v>
      </c>
      <c r="J660" s="26">
        <v>0.21</v>
      </c>
      <c r="K660" s="63"/>
      <c r="L660" s="28" t="s">
        <v>17</v>
      </c>
      <c r="M660" s="53">
        <v>239164.24400000001</v>
      </c>
      <c r="N660" s="64" t="str">
        <f>+IF(Tabla1[[#This Row],[F PMPI]]="SÍ","No","Sí")</f>
        <v>Sí</v>
      </c>
      <c r="O660" s="65">
        <f>+Tabla1[[#This Row],[PVL]]*1.055</f>
        <v>252318.27742</v>
      </c>
      <c r="P660" s="65">
        <f>+Tabla1[[#This Row],[PVL]]*1.43</f>
        <v>342004.86891999998</v>
      </c>
      <c r="Q660" s="66" t="str">
        <f>+HYPERLINK(Tabla1[[#This Row],[PAG]])</f>
        <v>http://www.todomusica.com.ar/cuerdas-y-encordados/9686-404.html</v>
      </c>
      <c r="R660" s="67"/>
      <c r="S660" s="68"/>
      <c r="T660" s="69"/>
      <c r="U660" s="69"/>
      <c r="V660" s="69"/>
      <c r="W660" s="69"/>
      <c r="X660" s="69"/>
      <c r="Y660" s="35"/>
      <c r="Z660" s="35" t="s">
        <v>24734</v>
      </c>
      <c r="AA660" s="36">
        <v>1</v>
      </c>
      <c r="AB660" s="35" t="s">
        <v>27</v>
      </c>
      <c r="AC660" s="35" t="str">
        <f>+IF(Tabla1[[#This Row],[STK]]="no","Sin STK", "STK disponible")</f>
        <v>Sin STK</v>
      </c>
      <c r="AD660" s="35">
        <f>+I660*J660</f>
        <v>0</v>
      </c>
      <c r="AE660" s="35">
        <f>+I660*K660</f>
        <v>0</v>
      </c>
      <c r="AF660" s="36" t="e">
        <f>IF(Tabla1[[#This Row],[ref pack]]=1,Tabla1[[#This Row],[Pedido]],LCM(Tabla1[[#This Row],[MC VIEJO]],Tabla1[[#This Row],[Pedido]]))</f>
        <v>#N/A</v>
      </c>
      <c r="AG660" s="36" t="e">
        <f>+VLOOKUP(Tabla1[[#This Row],[Artículo]],'.'!$B$2:$D$11481,3,)</f>
        <v>#N/A</v>
      </c>
      <c r="AH660" s="37" t="str">
        <f>+IFERROR(SEARCH("pack",Tabla1[[#This Row],[PACK]]),"")</f>
        <v/>
      </c>
    </row>
    <row r="661" spans="1:34" ht="24" customHeight="1" x14ac:dyDescent="0.2">
      <c r="A661" s="50" t="s">
        <v>1240</v>
      </c>
      <c r="B661" s="60" t="s">
        <v>23463</v>
      </c>
      <c r="C661" s="61" t="s">
        <v>23464</v>
      </c>
      <c r="D661" s="52" t="s">
        <v>27</v>
      </c>
      <c r="E661" s="53">
        <v>5885.64</v>
      </c>
      <c r="F661" s="23" t="str">
        <f>+IFERROR(VLOOKUP(Tabla1[[#This Row],[Artículo]],'..'!$B$2:$D$569000,3,),"")</f>
        <v/>
      </c>
      <c r="G661" s="24" t="e">
        <f>IF(H661=AF661,"", "Error MC")</f>
        <v>#N/A</v>
      </c>
      <c r="H661" s="62"/>
      <c r="I661" s="54">
        <f>+Tabla1[[#This Row],[MC]]*Tabla1[[#This Row],[Pedido]]*Tabla1[[#This Row],[PVC ]]</f>
        <v>0</v>
      </c>
      <c r="J661" s="26">
        <v>0.21</v>
      </c>
      <c r="K661" s="63"/>
      <c r="L661" s="28" t="s">
        <v>17</v>
      </c>
      <c r="M661" s="53">
        <v>10326.358</v>
      </c>
      <c r="N661" s="64" t="str">
        <f>+IF(Tabla1[[#This Row],[F PMPI]]="SÍ","No","Sí")</f>
        <v>Sí</v>
      </c>
      <c r="O661" s="65">
        <f>+Tabla1[[#This Row],[PVL]]*1.055</f>
        <v>10894.30769</v>
      </c>
      <c r="P661" s="65">
        <f>+Tabla1[[#This Row],[PVL]]*1.43</f>
        <v>14766.691939999999</v>
      </c>
      <c r="Q661" s="66" t="str">
        <f>+HYPERLINK(Tabla1[[#This Row],[PAG]])</f>
        <v>http://www.todomusica.com.ar/cuerdas-y-encordados/9687-404.html</v>
      </c>
      <c r="R661" s="67"/>
      <c r="S661" s="68"/>
      <c r="T661" s="69"/>
      <c r="U661" s="69"/>
      <c r="V661" s="69"/>
      <c r="W661" s="69"/>
      <c r="X661" s="69"/>
      <c r="Y661" s="35"/>
      <c r="Z661" s="35" t="s">
        <v>24735</v>
      </c>
      <c r="AA661" s="36">
        <v>1</v>
      </c>
      <c r="AB661" s="35" t="s">
        <v>27</v>
      </c>
      <c r="AC661" s="35" t="str">
        <f>+IF(Tabla1[[#This Row],[STK]]="no","Sin STK", "STK disponible")</f>
        <v>Sin STK</v>
      </c>
      <c r="AD661" s="35">
        <f>+I661*J661</f>
        <v>0</v>
      </c>
      <c r="AE661" s="35">
        <f>+I661*K661</f>
        <v>0</v>
      </c>
      <c r="AF661" s="36" t="e">
        <f>IF(Tabla1[[#This Row],[ref pack]]=1,Tabla1[[#This Row],[Pedido]],LCM(Tabla1[[#This Row],[MC VIEJO]],Tabla1[[#This Row],[Pedido]]))</f>
        <v>#N/A</v>
      </c>
      <c r="AG661" s="36" t="e">
        <f>+VLOOKUP(Tabla1[[#This Row],[Artículo]],'.'!$B$2:$D$11481,3,)</f>
        <v>#N/A</v>
      </c>
      <c r="AH661" s="37" t="str">
        <f>+IFERROR(SEARCH("pack",Tabla1[[#This Row],[PACK]]),"")</f>
        <v/>
      </c>
    </row>
    <row r="662" spans="1:34" ht="24" customHeight="1" x14ac:dyDescent="0.2">
      <c r="A662" s="50" t="s">
        <v>1240</v>
      </c>
      <c r="B662" s="60" t="s">
        <v>23465</v>
      </c>
      <c r="C662" s="61" t="s">
        <v>23466</v>
      </c>
      <c r="D662" s="52" t="s">
        <v>27</v>
      </c>
      <c r="E662" s="53">
        <v>61338.12</v>
      </c>
      <c r="F662" s="23" t="str">
        <f>+IFERROR(VLOOKUP(Tabla1[[#This Row],[Artículo]],'..'!$B$2:$D$569000,3,),"")</f>
        <v/>
      </c>
      <c r="G662" s="24" t="e">
        <f>IF(H662=AF662,"", "Error MC")</f>
        <v>#N/A</v>
      </c>
      <c r="H662" s="62"/>
      <c r="I662" s="54">
        <f>+Tabla1[[#This Row],[MC]]*Tabla1[[#This Row],[Pedido]]*Tabla1[[#This Row],[PVC ]]</f>
        <v>0</v>
      </c>
      <c r="J662" s="26">
        <v>0.21</v>
      </c>
      <c r="K662" s="63"/>
      <c r="L662" s="28" t="s">
        <v>17</v>
      </c>
      <c r="M662" s="53">
        <v>107617.727</v>
      </c>
      <c r="N662" s="64" t="str">
        <f>+IF(Tabla1[[#This Row],[F PMPI]]="SÍ","No","Sí")</f>
        <v>Sí</v>
      </c>
      <c r="O662" s="65">
        <f>+Tabla1[[#This Row],[PVL]]*1.055</f>
        <v>113536.70198499999</v>
      </c>
      <c r="P662" s="65">
        <f>+Tabla1[[#This Row],[PVL]]*1.43</f>
        <v>153893.34961</v>
      </c>
      <c r="Q662" s="66" t="str">
        <f>+HYPERLINK(Tabla1[[#This Row],[PAG]])</f>
        <v>https://todomusica.com.ar/productos-sin-categorias-de-netsuite/6550-exl110-10p.html</v>
      </c>
      <c r="R662" s="67"/>
      <c r="S662" s="68"/>
      <c r="T662" s="69"/>
      <c r="U662" s="69"/>
      <c r="V662" s="69"/>
      <c r="W662" s="69"/>
      <c r="X662" s="69"/>
      <c r="Y662" s="35"/>
      <c r="Z662" s="35" t="s">
        <v>24736</v>
      </c>
      <c r="AA662" s="36">
        <v>1</v>
      </c>
      <c r="AB662" s="35" t="s">
        <v>27</v>
      </c>
      <c r="AC662" s="35" t="str">
        <f>+IF(Tabla1[[#This Row],[STK]]="no","Sin STK", "STK disponible")</f>
        <v>Sin STK</v>
      </c>
      <c r="AD662" s="35">
        <f>+I662*J662</f>
        <v>0</v>
      </c>
      <c r="AE662" s="35">
        <f>+I662*K662</f>
        <v>0</v>
      </c>
      <c r="AF662" s="36" t="e">
        <f>IF(Tabla1[[#This Row],[ref pack]]=1,Tabla1[[#This Row],[Pedido]],LCM(Tabla1[[#This Row],[MC VIEJO]],Tabla1[[#This Row],[Pedido]]))</f>
        <v>#N/A</v>
      </c>
      <c r="AG662" s="36" t="e">
        <f>+VLOOKUP(Tabla1[[#This Row],[Artículo]],'.'!$B$2:$D$11481,3,)</f>
        <v>#N/A</v>
      </c>
      <c r="AH662" s="37" t="str">
        <f>+IFERROR(SEARCH("pack",Tabla1[[#This Row],[PACK]]),"")</f>
        <v/>
      </c>
    </row>
    <row r="663" spans="1:34" ht="24" customHeight="1" x14ac:dyDescent="0.2">
      <c r="A663" s="50" t="s">
        <v>1240</v>
      </c>
      <c r="B663" s="60" t="s">
        <v>23467</v>
      </c>
      <c r="C663" s="61" t="s">
        <v>23468</v>
      </c>
      <c r="D663" s="52" t="s">
        <v>27</v>
      </c>
      <c r="E663" s="53">
        <v>6202.1409999999996</v>
      </c>
      <c r="F663" s="23" t="str">
        <f>+IFERROR(VLOOKUP(Tabla1[[#This Row],[Artículo]],'..'!$B$2:$D$569000,3,),"")</f>
        <v/>
      </c>
      <c r="G663" s="24" t="e">
        <f>IF(H663=AF663,"", "Error MC")</f>
        <v>#N/A</v>
      </c>
      <c r="H663" s="62"/>
      <c r="I663" s="54">
        <f>+Tabla1[[#This Row],[MC]]*Tabla1[[#This Row],[Pedido]]*Tabla1[[#This Row],[PVC ]]</f>
        <v>0</v>
      </c>
      <c r="J663" s="26">
        <v>0.21</v>
      </c>
      <c r="K663" s="63"/>
      <c r="L663" s="28" t="s">
        <v>17</v>
      </c>
      <c r="M663" s="53">
        <v>10881.656000000001</v>
      </c>
      <c r="N663" s="64" t="str">
        <f>+IF(Tabla1[[#This Row],[F PMPI]]="SÍ","No","Sí")</f>
        <v>No</v>
      </c>
      <c r="O663" s="65">
        <f>+Tabla1[[#This Row],[PVL]]*1.055</f>
        <v>11480.147080000001</v>
      </c>
      <c r="P663" s="65">
        <f>+Tabla1[[#This Row],[PVL]]*1.43</f>
        <v>15560.76808</v>
      </c>
      <c r="Q663" s="66" t="str">
        <f>+HYPERLINK(Tabla1[[#This Row],[PAG]])</f>
        <v>http://www.todomusica.com.ar/cuerdas-y-encordados/9680-404.html</v>
      </c>
      <c r="R663" s="67"/>
      <c r="S663" s="68"/>
      <c r="T663" s="69"/>
      <c r="U663" s="69"/>
      <c r="V663" s="69"/>
      <c r="W663" s="69"/>
      <c r="X663" s="69"/>
      <c r="Y663" s="35"/>
      <c r="Z663" s="35" t="s">
        <v>24737</v>
      </c>
      <c r="AA663" s="36">
        <v>10</v>
      </c>
      <c r="AB663" s="35" t="s">
        <v>9849</v>
      </c>
      <c r="AC663" s="35" t="str">
        <f>+IF(Tabla1[[#This Row],[STK]]="no","Sin STK", "STK disponible")</f>
        <v>Sin STK</v>
      </c>
      <c r="AD663" s="35">
        <f>+I663*J663</f>
        <v>0</v>
      </c>
      <c r="AE663" s="35">
        <f>+I663*K663</f>
        <v>0</v>
      </c>
      <c r="AF663" s="36" t="e">
        <f>IF(Tabla1[[#This Row],[ref pack]]=1,Tabla1[[#This Row],[Pedido]],LCM(Tabla1[[#This Row],[MC VIEJO]],Tabla1[[#This Row],[Pedido]]))</f>
        <v>#N/A</v>
      </c>
      <c r="AG663" s="36" t="e">
        <f>+VLOOKUP(Tabla1[[#This Row],[Artículo]],'.'!$B$2:$D$11481,3,)</f>
        <v>#N/A</v>
      </c>
      <c r="AH663" s="37" t="str">
        <f>+IFERROR(SEARCH("pack",Tabla1[[#This Row],[PACK]]),"")</f>
        <v/>
      </c>
    </row>
    <row r="664" spans="1:34" ht="24" customHeight="1" x14ac:dyDescent="0.2">
      <c r="A664" s="50" t="s">
        <v>1240</v>
      </c>
      <c r="B664" s="60" t="s">
        <v>23469</v>
      </c>
      <c r="C664" s="61" t="s">
        <v>23470</v>
      </c>
      <c r="D664" s="52" t="s">
        <v>27</v>
      </c>
      <c r="E664" s="53">
        <v>5026.7950000000001</v>
      </c>
      <c r="F664" s="23" t="str">
        <f>+IFERROR(VLOOKUP(Tabla1[[#This Row],[Artículo]],'..'!$B$2:$D$569000,3,),"")</f>
        <v/>
      </c>
      <c r="G664" s="24" t="e">
        <f>IF(H664=AF664,"", "Error MC")</f>
        <v>#N/A</v>
      </c>
      <c r="H664" s="62"/>
      <c r="I664" s="54">
        <f>+Tabla1[[#This Row],[MC]]*Tabla1[[#This Row],[Pedido]]*Tabla1[[#This Row],[PVC ]]</f>
        <v>0</v>
      </c>
      <c r="J664" s="26">
        <v>0.21</v>
      </c>
      <c r="K664" s="63"/>
      <c r="L664" s="28" t="s">
        <v>17</v>
      </c>
      <c r="M664" s="53">
        <v>8819.5120000000006</v>
      </c>
      <c r="N664" s="64" t="str">
        <f>+IF(Tabla1[[#This Row],[F PMPI]]="SÍ","No","Sí")</f>
        <v>Sí</v>
      </c>
      <c r="O664" s="65">
        <f>+Tabla1[[#This Row],[PVL]]*1.055</f>
        <v>9304.5851600000005</v>
      </c>
      <c r="P664" s="65">
        <f>+Tabla1[[#This Row],[PVL]]*1.43</f>
        <v>12611.90216</v>
      </c>
      <c r="Q664" s="66" t="str">
        <f>+HYPERLINK(Tabla1[[#This Row],[PAG]])</f>
        <v>http://www.todomusica.com.ar/cuerdas-y-encordados/9681-404.html</v>
      </c>
      <c r="R664" s="67"/>
      <c r="S664" s="68"/>
      <c r="T664" s="69"/>
      <c r="U664" s="69"/>
      <c r="V664" s="69"/>
      <c r="W664" s="69"/>
      <c r="X664" s="69"/>
      <c r="Y664" s="35"/>
      <c r="Z664" s="35" t="s">
        <v>24738</v>
      </c>
      <c r="AA664" s="36">
        <v>10</v>
      </c>
      <c r="AB664" s="35" t="s">
        <v>27</v>
      </c>
      <c r="AC664" s="35" t="str">
        <f>+IF(Tabla1[[#This Row],[STK]]="no","Sin STK", "STK disponible")</f>
        <v>Sin STK</v>
      </c>
      <c r="AD664" s="35">
        <f>+I664*J664</f>
        <v>0</v>
      </c>
      <c r="AE664" s="35">
        <f>+I664*K664</f>
        <v>0</v>
      </c>
      <c r="AF664" s="36" t="e">
        <f>IF(Tabla1[[#This Row],[ref pack]]=1,Tabla1[[#This Row],[Pedido]],LCM(Tabla1[[#This Row],[MC VIEJO]],Tabla1[[#This Row],[Pedido]]))</f>
        <v>#N/A</v>
      </c>
      <c r="AG664" s="36" t="e">
        <f>+VLOOKUP(Tabla1[[#This Row],[Artículo]],'.'!$B$2:$D$11481,3,)</f>
        <v>#N/A</v>
      </c>
      <c r="AH664" s="37" t="str">
        <f>+IFERROR(SEARCH("pack",Tabla1[[#This Row],[PACK]]),"")</f>
        <v/>
      </c>
    </row>
    <row r="665" spans="1:34" ht="24" customHeight="1" x14ac:dyDescent="0.2">
      <c r="A665" s="50" t="s">
        <v>1240</v>
      </c>
      <c r="B665" s="60" t="s">
        <v>12015</v>
      </c>
      <c r="C665" s="61" t="s">
        <v>23471</v>
      </c>
      <c r="D665" s="52" t="s">
        <v>27</v>
      </c>
      <c r="E665" s="53">
        <v>5716.19</v>
      </c>
      <c r="F665" s="23" t="str">
        <f>+IFERROR(VLOOKUP(Tabla1[[#This Row],[Artículo]],'..'!$B$2:$D$569000,3,),"")</f>
        <v/>
      </c>
      <c r="G665" s="24" t="str">
        <f>IF(H665=AF665,"", "Error MC")</f>
        <v>Error MC</v>
      </c>
      <c r="H665" s="62"/>
      <c r="I665" s="54">
        <f>+Tabla1[[#This Row],[MC]]*Tabla1[[#This Row],[Pedido]]*Tabla1[[#This Row],[PVC ]]</f>
        <v>0</v>
      </c>
      <c r="J665" s="26">
        <v>0.21</v>
      </c>
      <c r="K665" s="63"/>
      <c r="L665" s="28" t="s">
        <v>17</v>
      </c>
      <c r="M665" s="53">
        <v>10029.061</v>
      </c>
      <c r="N665" s="64" t="str">
        <f>+IF(Tabla1[[#This Row],[F PMPI]]="SÍ","No","Sí")</f>
        <v>Sí</v>
      </c>
      <c r="O665" s="65">
        <f>+Tabla1[[#This Row],[PVL]]*1.055</f>
        <v>10580.659355</v>
      </c>
      <c r="P665" s="65">
        <f>+Tabla1[[#This Row],[PVL]]*1.43</f>
        <v>14341.557229999999</v>
      </c>
      <c r="Q665" s="66" t="str">
        <f>+HYPERLINK(Tabla1[[#This Row],[PAG]])</f>
        <v>https://todomusica.com.ar/productos-sin-categorias-de-netsuite/1131-exl110-3d.html</v>
      </c>
      <c r="R665" s="67"/>
      <c r="S665" s="68"/>
      <c r="T665" s="69"/>
      <c r="U665" s="69"/>
      <c r="V665" s="69"/>
      <c r="W665" s="69"/>
      <c r="X665" s="69"/>
      <c r="Y665" s="35"/>
      <c r="Z665" s="35" t="s">
        <v>24739</v>
      </c>
      <c r="AA665" s="36">
        <v>1</v>
      </c>
      <c r="AB665" s="35" t="s">
        <v>27</v>
      </c>
      <c r="AC665" s="35" t="str">
        <f>+IF(Tabla1[[#This Row],[STK]]="no","Sin STK", "STK disponible")</f>
        <v>Sin STK</v>
      </c>
      <c r="AD665" s="35">
        <f>+I665*J665</f>
        <v>0</v>
      </c>
      <c r="AE665" s="35">
        <f>+I665*K665</f>
        <v>0</v>
      </c>
      <c r="AF665" s="36">
        <f>IF(Tabla1[[#This Row],[ref pack]]=1,Tabla1[[#This Row],[Pedido]],LCM(Tabla1[[#This Row],[MC VIEJO]],Tabla1[[#This Row],[Pedido]]))</f>
        <v>3</v>
      </c>
      <c r="AG665" s="36">
        <f>+VLOOKUP(Tabla1[[#This Row],[Artículo]],'.'!$B$2:$D$11481,3,)</f>
        <v>3</v>
      </c>
      <c r="AH665" s="37" t="str">
        <f>+IFERROR(SEARCH("pack",Tabla1[[#This Row],[PACK]]),"")</f>
        <v/>
      </c>
    </row>
    <row r="666" spans="1:34" ht="24" customHeight="1" x14ac:dyDescent="0.2">
      <c r="A666" s="50" t="s">
        <v>1240</v>
      </c>
      <c r="B666" s="60" t="s">
        <v>23472</v>
      </c>
      <c r="C666" s="61" t="s">
        <v>23473</v>
      </c>
      <c r="D666" s="52" t="s">
        <v>27</v>
      </c>
      <c r="E666" s="53">
        <v>17932.12</v>
      </c>
      <c r="F666" s="23" t="str">
        <f>+IFERROR(VLOOKUP(Tabla1[[#This Row],[Artículo]],'..'!$B$2:$D$569000,3,),"")</f>
        <v/>
      </c>
      <c r="G666" s="24" t="e">
        <f>IF(H666=AF666,"", "Error MC")</f>
        <v>#N/A</v>
      </c>
      <c r="H666" s="62"/>
      <c r="I666" s="54">
        <f>+Tabla1[[#This Row],[MC]]*Tabla1[[#This Row],[Pedido]]*Tabla1[[#This Row],[PVC ]]</f>
        <v>0</v>
      </c>
      <c r="J666" s="26">
        <v>0.21</v>
      </c>
      <c r="K666" s="63"/>
      <c r="L666" s="28" t="s">
        <v>17</v>
      </c>
      <c r="M666" s="53">
        <v>31461.9</v>
      </c>
      <c r="N666" s="64" t="str">
        <f>+IF(Tabla1[[#This Row],[F PMPI]]="SÍ","No","Sí")</f>
        <v>Sí</v>
      </c>
      <c r="O666" s="65">
        <f>+Tabla1[[#This Row],[PVL]]*1.055</f>
        <v>33192.304499999998</v>
      </c>
      <c r="P666" s="65">
        <f>+Tabla1[[#This Row],[PVL]]*1.43</f>
        <v>44990.517</v>
      </c>
      <c r="Q666" s="66" t="str">
        <f>+HYPERLINK(Tabla1[[#This Row],[PAG]])</f>
        <v>http://www.todomusica.com.ar/cuerdas-y-encordados/9682-404.html</v>
      </c>
      <c r="R666" s="67"/>
      <c r="S666" s="68"/>
      <c r="T666" s="69"/>
      <c r="U666" s="69"/>
      <c r="V666" s="69"/>
      <c r="W666" s="69"/>
      <c r="X666" s="69"/>
      <c r="Y666" s="35"/>
      <c r="Z666" s="35" t="s">
        <v>24740</v>
      </c>
      <c r="AA666" s="36">
        <v>1</v>
      </c>
      <c r="AB666" s="35" t="s">
        <v>27</v>
      </c>
      <c r="AC666" s="35" t="str">
        <f>+IF(Tabla1[[#This Row],[STK]]="no","Sin STK", "STK disponible")</f>
        <v>Sin STK</v>
      </c>
      <c r="AD666" s="35">
        <f>+I666*J666</f>
        <v>0</v>
      </c>
      <c r="AE666" s="35">
        <f>+I666*K666</f>
        <v>0</v>
      </c>
      <c r="AF666" s="36" t="e">
        <f>IF(Tabla1[[#This Row],[ref pack]]=1,Tabla1[[#This Row],[Pedido]],LCM(Tabla1[[#This Row],[MC VIEJO]],Tabla1[[#This Row],[Pedido]]))</f>
        <v>#N/A</v>
      </c>
      <c r="AG666" s="36" t="e">
        <f>+VLOOKUP(Tabla1[[#This Row],[Artículo]],'.'!$B$2:$D$11481,3,)</f>
        <v>#N/A</v>
      </c>
      <c r="AH666" s="37" t="str">
        <f>+IFERROR(SEARCH("pack",Tabla1[[#This Row],[PACK]]),"")</f>
        <v/>
      </c>
    </row>
    <row r="667" spans="1:34" ht="24" customHeight="1" x14ac:dyDescent="0.2">
      <c r="A667" s="50" t="s">
        <v>1240</v>
      </c>
      <c r="B667" s="60" t="s">
        <v>23474</v>
      </c>
      <c r="C667" s="61" t="s">
        <v>23475</v>
      </c>
      <c r="D667" s="52" t="s">
        <v>27</v>
      </c>
      <c r="E667" s="53">
        <v>5573.26</v>
      </c>
      <c r="F667" s="23" t="str">
        <f>+IFERROR(VLOOKUP(Tabla1[[#This Row],[Artículo]],'..'!$B$2:$D$569000,3,),"")</f>
        <v/>
      </c>
      <c r="G667" s="24" t="e">
        <f>IF(H667=AF667,"", "Error MC")</f>
        <v>#N/A</v>
      </c>
      <c r="H667" s="62"/>
      <c r="I667" s="54">
        <f>+Tabla1[[#This Row],[MC]]*Tabla1[[#This Row],[Pedido]]*Tabla1[[#This Row],[PVC ]]</f>
        <v>0</v>
      </c>
      <c r="J667" s="26">
        <v>0.21</v>
      </c>
      <c r="K667" s="63"/>
      <c r="L667" s="28" t="s">
        <v>17</v>
      </c>
      <c r="M667" s="53">
        <v>9778.2839999999997</v>
      </c>
      <c r="N667" s="64" t="str">
        <f>+IF(Tabla1[[#This Row],[F PMPI]]="SÍ","No","Sí")</f>
        <v>Sí</v>
      </c>
      <c r="O667" s="65">
        <f>+Tabla1[[#This Row],[PVL]]*1.055</f>
        <v>10316.089619999999</v>
      </c>
      <c r="P667" s="65">
        <f>+Tabla1[[#This Row],[PVL]]*1.43</f>
        <v>13982.946119999999</v>
      </c>
      <c r="Q667" s="66" t="str">
        <f>+HYPERLINK(Tabla1[[#This Row],[PAG]])</f>
        <v>http://www.todomusica.com.ar/cuerdas-y-encordados/9683-404.html</v>
      </c>
      <c r="R667" s="67"/>
      <c r="S667" s="68"/>
      <c r="T667" s="69"/>
      <c r="U667" s="69"/>
      <c r="V667" s="69"/>
      <c r="W667" s="69"/>
      <c r="X667" s="69"/>
      <c r="Y667" s="35"/>
      <c r="Z667" s="35" t="s">
        <v>24741</v>
      </c>
      <c r="AA667" s="36">
        <v>3</v>
      </c>
      <c r="AB667" s="35" t="s">
        <v>27</v>
      </c>
      <c r="AC667" s="35" t="str">
        <f>+IF(Tabla1[[#This Row],[STK]]="no","Sin STK", "STK disponible")</f>
        <v>Sin STK</v>
      </c>
      <c r="AD667" s="35">
        <f>+I667*J667</f>
        <v>0</v>
      </c>
      <c r="AE667" s="35">
        <f>+I667*K667</f>
        <v>0</v>
      </c>
      <c r="AF667" s="36" t="e">
        <f>IF(Tabla1[[#This Row],[ref pack]]=1,Tabla1[[#This Row],[Pedido]],LCM(Tabla1[[#This Row],[MC VIEJO]],Tabla1[[#This Row],[Pedido]]))</f>
        <v>#N/A</v>
      </c>
      <c r="AG667" s="36" t="e">
        <f>+VLOOKUP(Tabla1[[#This Row],[Artículo]],'.'!$B$2:$D$11481,3,)</f>
        <v>#N/A</v>
      </c>
      <c r="AH667" s="37" t="str">
        <f>+IFERROR(SEARCH("pack",Tabla1[[#This Row],[PACK]]),"")</f>
        <v/>
      </c>
    </row>
    <row r="668" spans="1:34" ht="24" customHeight="1" x14ac:dyDescent="0.2">
      <c r="A668" s="50" t="s">
        <v>1240</v>
      </c>
      <c r="B668" s="60" t="s">
        <v>23476</v>
      </c>
      <c r="C668" s="61" t="s">
        <v>23477</v>
      </c>
      <c r="D668" s="52" t="s">
        <v>27</v>
      </c>
      <c r="E668" s="53">
        <v>5986.607</v>
      </c>
      <c r="F668" s="23" t="str">
        <f>+IFERROR(VLOOKUP(Tabla1[[#This Row],[Artículo]],'..'!$B$2:$D$569000,3,),"")</f>
        <v/>
      </c>
      <c r="G668" s="24" t="e">
        <f>IF(H668=AF668,"", "Error MC")</f>
        <v>#N/A</v>
      </c>
      <c r="H668" s="62"/>
      <c r="I668" s="54">
        <f>+Tabla1[[#This Row],[MC]]*Tabla1[[#This Row],[Pedido]]*Tabla1[[#This Row],[PVC ]]</f>
        <v>0</v>
      </c>
      <c r="J668" s="26">
        <v>0.21</v>
      </c>
      <c r="K668" s="63"/>
      <c r="L668" s="28" t="s">
        <v>17</v>
      </c>
      <c r="M668" s="53">
        <v>10503.502</v>
      </c>
      <c r="N668" s="64" t="str">
        <f>+IF(Tabla1[[#This Row],[F PMPI]]="SÍ","No","Sí")</f>
        <v>Sí</v>
      </c>
      <c r="O668" s="65">
        <f>+Tabla1[[#This Row],[PVL]]*1.055</f>
        <v>11081.19461</v>
      </c>
      <c r="P668" s="65">
        <f>+Tabla1[[#This Row],[PVL]]*1.43</f>
        <v>15020.00786</v>
      </c>
      <c r="Q668" s="66" t="str">
        <f>+HYPERLINK(Tabla1[[#This Row],[PAG]])</f>
        <v>http://www.todomusica.com.ar/cuerdas-y-encordados/9684-404.html</v>
      </c>
      <c r="R668" s="67"/>
      <c r="S668" s="68"/>
      <c r="T668" s="69"/>
      <c r="U668" s="69"/>
      <c r="V668" s="69"/>
      <c r="W668" s="69"/>
      <c r="X668" s="69"/>
      <c r="Y668" s="35"/>
      <c r="Z668" s="35" t="s">
        <v>24742</v>
      </c>
      <c r="AA668" s="36">
        <v>3</v>
      </c>
      <c r="AB668" s="35" t="s">
        <v>27</v>
      </c>
      <c r="AC668" s="35" t="str">
        <f>+IF(Tabla1[[#This Row],[STK]]="no","Sin STK", "STK disponible")</f>
        <v>Sin STK</v>
      </c>
      <c r="AD668" s="35">
        <f>+I668*J668</f>
        <v>0</v>
      </c>
      <c r="AE668" s="35">
        <f>+I668*K668</f>
        <v>0</v>
      </c>
      <c r="AF668" s="36" t="e">
        <f>IF(Tabla1[[#This Row],[ref pack]]=1,Tabla1[[#This Row],[Pedido]],LCM(Tabla1[[#This Row],[MC VIEJO]],Tabla1[[#This Row],[Pedido]]))</f>
        <v>#N/A</v>
      </c>
      <c r="AG668" s="36" t="e">
        <f>+VLOOKUP(Tabla1[[#This Row],[Artículo]],'.'!$B$2:$D$11481,3,)</f>
        <v>#N/A</v>
      </c>
      <c r="AH668" s="37" t="str">
        <f>+IFERROR(SEARCH("pack",Tabla1[[#This Row],[PACK]]),"")</f>
        <v/>
      </c>
    </row>
    <row r="669" spans="1:34" ht="24" customHeight="1" x14ac:dyDescent="0.2">
      <c r="A669" s="50" t="s">
        <v>1240</v>
      </c>
      <c r="B669" s="60" t="s">
        <v>23478</v>
      </c>
      <c r="C669" s="61" t="s">
        <v>23479</v>
      </c>
      <c r="D669" s="52" t="s">
        <v>27</v>
      </c>
      <c r="E669" s="53">
        <v>24873.16</v>
      </c>
      <c r="F669" s="23" t="str">
        <f>+IFERROR(VLOOKUP(Tabla1[[#This Row],[Artículo]],'..'!$B$2:$D$569000,3,),"")</f>
        <v/>
      </c>
      <c r="G669" s="24" t="e">
        <f>IF(H669=AF669,"", "Error MC")</f>
        <v>#N/A</v>
      </c>
      <c r="H669" s="62"/>
      <c r="I669" s="54">
        <f>+Tabla1[[#This Row],[MC]]*Tabla1[[#This Row],[Pedido]]*Tabla1[[#This Row],[PVC ]]</f>
        <v>0</v>
      </c>
      <c r="J669" s="26">
        <v>0.21</v>
      </c>
      <c r="K669" s="63"/>
      <c r="L669" s="28" t="s">
        <v>17</v>
      </c>
      <c r="M669" s="53">
        <v>43639.957000000002</v>
      </c>
      <c r="N669" s="64" t="str">
        <f>+IF(Tabla1[[#This Row],[F PMPI]]="SÍ","No","Sí")</f>
        <v>Sí</v>
      </c>
      <c r="O669" s="65">
        <f>+Tabla1[[#This Row],[PVL]]*1.055</f>
        <v>46040.154634999999</v>
      </c>
      <c r="P669" s="65">
        <f>+Tabla1[[#This Row],[PVL]]*1.43</f>
        <v>62405.138509999997</v>
      </c>
      <c r="Q669" s="66" t="str">
        <f>+HYPERLINK(Tabla1[[#This Row],[PAG]])</f>
        <v>http://www.todomusica.com.ar/cuerdas-y-encordados/9685-404.html</v>
      </c>
      <c r="R669" s="67"/>
      <c r="S669" s="68"/>
      <c r="T669" s="69"/>
      <c r="U669" s="69"/>
      <c r="V669" s="69"/>
      <c r="W669" s="69"/>
      <c r="X669" s="69"/>
      <c r="Y669" s="35"/>
      <c r="Z669" s="35" t="s">
        <v>24743</v>
      </c>
      <c r="AA669" s="36">
        <v>1</v>
      </c>
      <c r="AB669" s="35" t="s">
        <v>27</v>
      </c>
      <c r="AC669" s="35" t="str">
        <f>+IF(Tabla1[[#This Row],[STK]]="no","Sin STK", "STK disponible")</f>
        <v>Sin STK</v>
      </c>
      <c r="AD669" s="35">
        <f>+I669*J669</f>
        <v>0</v>
      </c>
      <c r="AE669" s="35">
        <f>+I669*K669</f>
        <v>0</v>
      </c>
      <c r="AF669" s="36" t="e">
        <f>IF(Tabla1[[#This Row],[ref pack]]=1,Tabla1[[#This Row],[Pedido]],LCM(Tabla1[[#This Row],[MC VIEJO]],Tabla1[[#This Row],[Pedido]]))</f>
        <v>#N/A</v>
      </c>
      <c r="AG669" s="36" t="e">
        <f>+VLOOKUP(Tabla1[[#This Row],[Artículo]],'.'!$B$2:$D$11481,3,)</f>
        <v>#N/A</v>
      </c>
      <c r="AH669" s="37" t="str">
        <f>+IFERROR(SEARCH("pack",Tabla1[[#This Row],[PACK]]),"")</f>
        <v/>
      </c>
    </row>
    <row r="670" spans="1:34" ht="24" customHeight="1" x14ac:dyDescent="0.2">
      <c r="A670" s="50" t="s">
        <v>1240</v>
      </c>
      <c r="B670" s="60" t="s">
        <v>1301</v>
      </c>
      <c r="C670" s="61" t="s">
        <v>23480</v>
      </c>
      <c r="D670" s="52" t="s">
        <v>9841</v>
      </c>
      <c r="E670" s="53">
        <v>10483.01</v>
      </c>
      <c r="F670" s="23" t="str">
        <f>+IFERROR(VLOOKUP(Tabla1[[#This Row],[Artículo]],'..'!$B$2:$D$569000,3,),"")</f>
        <v>MCx5</v>
      </c>
      <c r="G670" s="24" t="str">
        <f>IF(H670=AF670,"", "Error MC")</f>
        <v>Error MC</v>
      </c>
      <c r="H670" s="62"/>
      <c r="I670" s="54">
        <f>+Tabla1[[#This Row],[MC]]*Tabla1[[#This Row],[Pedido]]*Tabla1[[#This Row],[PVC ]]</f>
        <v>0</v>
      </c>
      <c r="J670" s="26">
        <v>0.21</v>
      </c>
      <c r="K670" s="63"/>
      <c r="L670" s="28" t="s">
        <v>17</v>
      </c>
      <c r="M670" s="53">
        <v>18392.436000000002</v>
      </c>
      <c r="N670" s="64" t="str">
        <f>+IF(Tabla1[[#This Row],[F PMPI]]="SÍ","No","Sí")</f>
        <v>Sí</v>
      </c>
      <c r="O670" s="65">
        <f>+Tabla1[[#This Row],[PVL]]*1.055</f>
        <v>19404.019980000001</v>
      </c>
      <c r="P670" s="65">
        <f>+Tabla1[[#This Row],[PVL]]*1.43</f>
        <v>26301.18348</v>
      </c>
      <c r="Q670" s="66" t="str">
        <f>+HYPERLINK(Tabla1[[#This Row],[PAG]])</f>
        <v>https://todomusica.com.ar/productos-sin-categorias-de-netsuite/6133-exl110-7.html</v>
      </c>
      <c r="R670" s="67"/>
      <c r="S670" s="68"/>
      <c r="T670" s="69"/>
      <c r="U670" s="69"/>
      <c r="V670" s="69"/>
      <c r="W670" s="69"/>
      <c r="X670" s="69"/>
      <c r="Y670" s="35"/>
      <c r="Z670" s="35" t="s">
        <v>24744</v>
      </c>
      <c r="AA670" s="36">
        <v>1</v>
      </c>
      <c r="AB670" s="35" t="s">
        <v>27</v>
      </c>
      <c r="AC670" s="35" t="str">
        <f>+IF(Tabla1[[#This Row],[STK]]="no","Sin STK", "STK disponible")</f>
        <v>STK disponible</v>
      </c>
      <c r="AD670" s="35">
        <f>+I670*J670</f>
        <v>0</v>
      </c>
      <c r="AE670" s="35">
        <f>+I670*K670</f>
        <v>0</v>
      </c>
      <c r="AF670" s="36">
        <f>IF(Tabla1[[#This Row],[ref pack]]=1,Tabla1[[#This Row],[Pedido]],LCM(Tabla1[[#This Row],[MC VIEJO]],Tabla1[[#This Row],[Pedido]]))</f>
        <v>5</v>
      </c>
      <c r="AG670" s="36">
        <f>+VLOOKUP(Tabla1[[#This Row],[Artículo]],'.'!$B$2:$D$11481,3,)</f>
        <v>5</v>
      </c>
      <c r="AH670" s="37" t="str">
        <f>+IFERROR(SEARCH("pack",Tabla1[[#This Row],[PACK]]),"")</f>
        <v/>
      </c>
    </row>
    <row r="671" spans="1:34" ht="24" customHeight="1" x14ac:dyDescent="0.2">
      <c r="A671" s="50" t="s">
        <v>1240</v>
      </c>
      <c r="B671" s="60" t="s">
        <v>1303</v>
      </c>
      <c r="C671" s="61" t="s">
        <v>23268</v>
      </c>
      <c r="D671" s="52" t="s">
        <v>27</v>
      </c>
      <c r="E671" s="53">
        <v>8065.73</v>
      </c>
      <c r="F671" s="23" t="str">
        <f>+IFERROR(VLOOKUP(Tabla1[[#This Row],[Artículo]],'..'!$B$2:$D$569000,3,),"")</f>
        <v>MCx10</v>
      </c>
      <c r="G671" s="24" t="str">
        <f>IF(H671=AF671,"", "Error MC")</f>
        <v>Error MC</v>
      </c>
      <c r="H671" s="62"/>
      <c r="I671" s="54">
        <f>+Tabla1[[#This Row],[MC]]*Tabla1[[#This Row],[Pedido]]*Tabla1[[#This Row],[PVC ]]</f>
        <v>0</v>
      </c>
      <c r="J671" s="26">
        <v>0.21</v>
      </c>
      <c r="K671" s="63"/>
      <c r="L671" s="28" t="s">
        <v>17</v>
      </c>
      <c r="M671" s="53">
        <v>14151.325000000001</v>
      </c>
      <c r="N671" s="64" t="str">
        <f>+IF(Tabla1[[#This Row],[F PMPI]]="SÍ","No","Sí")</f>
        <v>Sí</v>
      </c>
      <c r="O671" s="65">
        <f>+Tabla1[[#This Row],[PVL]]*1.055</f>
        <v>14929.647875000001</v>
      </c>
      <c r="P671" s="65">
        <f>+Tabla1[[#This Row],[PVL]]*1.43</f>
        <v>20236.394749999999</v>
      </c>
      <c r="Q671" s="66" t="str">
        <f>+HYPERLINK(Tabla1[[#This Row],[PAG]])</f>
        <v>https://todomusica.com.ar/encordados/3202-exl115.html</v>
      </c>
      <c r="R671" s="67"/>
      <c r="S671" s="68"/>
      <c r="T671" s="69"/>
      <c r="U671" s="69"/>
      <c r="V671" s="69"/>
      <c r="W671" s="69"/>
      <c r="X671" s="69"/>
      <c r="Y671" s="35"/>
      <c r="Z671" s="35" t="s">
        <v>24745</v>
      </c>
      <c r="AA671" s="36">
        <v>1</v>
      </c>
      <c r="AB671" s="35" t="s">
        <v>27</v>
      </c>
      <c r="AC671" s="35" t="str">
        <f>+IF(Tabla1[[#This Row],[STK]]="no","Sin STK", "STK disponible")</f>
        <v>Sin STK</v>
      </c>
      <c r="AD671" s="35">
        <f>+I671*J671</f>
        <v>0</v>
      </c>
      <c r="AE671" s="35">
        <f>+I671*K671</f>
        <v>0</v>
      </c>
      <c r="AF671" s="36">
        <f>IF(Tabla1[[#This Row],[ref pack]]=1,Tabla1[[#This Row],[Pedido]],LCM(Tabla1[[#This Row],[MC VIEJO]],Tabla1[[#This Row],[Pedido]]))</f>
        <v>10</v>
      </c>
      <c r="AG671" s="36">
        <f>+VLOOKUP(Tabla1[[#This Row],[Artículo]],'.'!$B$2:$D$11481,3,)</f>
        <v>10</v>
      </c>
      <c r="AH671" s="37" t="str">
        <f>+IFERROR(SEARCH("pack",Tabla1[[#This Row],[PACK]]),"")</f>
        <v/>
      </c>
    </row>
    <row r="672" spans="1:34" ht="24" customHeight="1" x14ac:dyDescent="0.2">
      <c r="A672" s="50" t="s">
        <v>1240</v>
      </c>
      <c r="B672" s="60" t="s">
        <v>23481</v>
      </c>
      <c r="C672" s="61" t="s">
        <v>23482</v>
      </c>
      <c r="D672" s="52" t="s">
        <v>27</v>
      </c>
      <c r="E672" s="53">
        <v>1039.72</v>
      </c>
      <c r="F672" s="23" t="str">
        <f>+IFERROR(VLOOKUP(Tabla1[[#This Row],[Artículo]],'..'!$B$2:$D$569000,3,),"")</f>
        <v/>
      </c>
      <c r="G672" s="24" t="e">
        <f>IF(H672=AF672,"", "Error MC")</f>
        <v>#N/A</v>
      </c>
      <c r="H672" s="62"/>
      <c r="I672" s="54">
        <f>+Tabla1[[#This Row],[MC]]*Tabla1[[#This Row],[Pedido]]*Tabla1[[#This Row],[PVC ]]</f>
        <v>0</v>
      </c>
      <c r="J672" s="26">
        <v>0.21</v>
      </c>
      <c r="K672" s="63"/>
      <c r="L672" s="28" t="s">
        <v>17</v>
      </c>
      <c r="M672" s="53">
        <v>1824.1880000000001</v>
      </c>
      <c r="N672" s="64" t="str">
        <f>+IF(Tabla1[[#This Row],[F PMPI]]="SÍ","No","Sí")</f>
        <v>Sí</v>
      </c>
      <c r="O672" s="65">
        <f>+Tabla1[[#This Row],[PVL]]*1.055</f>
        <v>1924.5183400000001</v>
      </c>
      <c r="P672" s="65">
        <f>+Tabla1[[#This Row],[PVL]]*1.43</f>
        <v>2608.5888399999999</v>
      </c>
      <c r="Q672" s="66" t="str">
        <f>+HYPERLINK(Tabla1[[#This Row],[PAG]])</f>
        <v>http://www.todomusica.com.ar/cuerdas-y-encordados/21267-exl115-bp.html</v>
      </c>
      <c r="R672" s="67"/>
      <c r="S672" s="68"/>
      <c r="T672" s="69"/>
      <c r="U672" s="69"/>
      <c r="V672" s="69"/>
      <c r="W672" s="69"/>
      <c r="X672" s="69"/>
      <c r="Y672" s="35"/>
      <c r="Z672" s="35" t="s">
        <v>24746</v>
      </c>
      <c r="AA672" s="36">
        <v>11</v>
      </c>
      <c r="AB672" s="35" t="s">
        <v>27</v>
      </c>
      <c r="AC672" s="35" t="str">
        <f>+IF(Tabla1[[#This Row],[STK]]="no","Sin STK", "STK disponible")</f>
        <v>Sin STK</v>
      </c>
      <c r="AD672" s="35">
        <f>+I672*J672</f>
        <v>0</v>
      </c>
      <c r="AE672" s="35">
        <f>+I672*K672</f>
        <v>0</v>
      </c>
      <c r="AF672" s="36" t="e">
        <f>IF(Tabla1[[#This Row],[ref pack]]=1,Tabla1[[#This Row],[Pedido]],LCM(Tabla1[[#This Row],[MC VIEJO]],Tabla1[[#This Row],[Pedido]]))</f>
        <v>#N/A</v>
      </c>
      <c r="AG672" s="36" t="e">
        <f>+VLOOKUP(Tabla1[[#This Row],[Artículo]],'.'!$B$2:$D$11481,3,)</f>
        <v>#N/A</v>
      </c>
      <c r="AH672" s="37" t="str">
        <f>+IFERROR(SEARCH("pack",Tabla1[[#This Row],[PACK]]),"")</f>
        <v/>
      </c>
    </row>
    <row r="673" spans="1:34" ht="24" customHeight="1" x14ac:dyDescent="0.2">
      <c r="A673" s="50" t="s">
        <v>1240</v>
      </c>
      <c r="B673" s="60" t="s">
        <v>1305</v>
      </c>
      <c r="C673" s="61" t="s">
        <v>23269</v>
      </c>
      <c r="D673" s="52" t="s">
        <v>27</v>
      </c>
      <c r="E673" s="53">
        <v>7153.59</v>
      </c>
      <c r="F673" s="23" t="str">
        <f>+IFERROR(VLOOKUP(Tabla1[[#This Row],[Artículo]],'..'!$B$2:$D$569000,3,),"")</f>
        <v>MCx5</v>
      </c>
      <c r="G673" s="24" t="str">
        <f>IF(H673=AF673,"", "Error MC")</f>
        <v>Error MC</v>
      </c>
      <c r="H673" s="62"/>
      <c r="I673" s="54">
        <f>+Tabla1[[#This Row],[MC]]*Tabla1[[#This Row],[Pedido]]*Tabla1[[#This Row],[PVC ]]</f>
        <v>0</v>
      </c>
      <c r="J673" s="26">
        <v>0.21</v>
      </c>
      <c r="K673" s="63"/>
      <c r="L673" s="28" t="s">
        <v>17</v>
      </c>
      <c r="M673" s="53">
        <v>12550.978999999999</v>
      </c>
      <c r="N673" s="64" t="str">
        <f>+IF(Tabla1[[#This Row],[F PMPI]]="SÍ","No","Sí")</f>
        <v>Sí</v>
      </c>
      <c r="O673" s="65">
        <f>+Tabla1[[#This Row],[PVL]]*1.055</f>
        <v>13241.282844999998</v>
      </c>
      <c r="P673" s="65">
        <f>+Tabla1[[#This Row],[PVL]]*1.43</f>
        <v>17947.899969999999</v>
      </c>
      <c r="Q673" s="66" t="str">
        <f>+HYPERLINK(Tabla1[[#This Row],[PAG]])</f>
        <v>https://todomusica.com.ar/encordados/2977-exl115bt.html</v>
      </c>
      <c r="R673" s="67"/>
      <c r="S673" s="68"/>
      <c r="T673" s="69"/>
      <c r="U673" s="69"/>
      <c r="V673" s="69"/>
      <c r="W673" s="69"/>
      <c r="X673" s="69"/>
      <c r="Y673" s="35"/>
      <c r="Z673" s="35" t="s">
        <v>24747</v>
      </c>
      <c r="AA673" s="36">
        <v>1</v>
      </c>
      <c r="AB673" s="35" t="s">
        <v>27</v>
      </c>
      <c r="AC673" s="35" t="str">
        <f>+IF(Tabla1[[#This Row],[STK]]="no","Sin STK", "STK disponible")</f>
        <v>Sin STK</v>
      </c>
      <c r="AD673" s="35">
        <f>+I673*J673</f>
        <v>0</v>
      </c>
      <c r="AE673" s="35">
        <f>+I673*K673</f>
        <v>0</v>
      </c>
      <c r="AF673" s="36">
        <f>IF(Tabla1[[#This Row],[ref pack]]=1,Tabla1[[#This Row],[Pedido]],LCM(Tabla1[[#This Row],[MC VIEJO]],Tabla1[[#This Row],[Pedido]]))</f>
        <v>5</v>
      </c>
      <c r="AG673" s="36">
        <f>+VLOOKUP(Tabla1[[#This Row],[Artículo]],'.'!$B$2:$D$11481,3,)</f>
        <v>5</v>
      </c>
      <c r="AH673" s="37" t="str">
        <f>+IFERROR(SEARCH("pack",Tabla1[[#This Row],[PACK]]),"")</f>
        <v/>
      </c>
    </row>
    <row r="674" spans="1:34" ht="24" customHeight="1" x14ac:dyDescent="0.2">
      <c r="A674" s="50" t="s">
        <v>1240</v>
      </c>
      <c r="B674" s="60" t="s">
        <v>23483</v>
      </c>
      <c r="C674" s="61" t="s">
        <v>23484</v>
      </c>
      <c r="D674" s="52" t="s">
        <v>27</v>
      </c>
      <c r="E674" s="53">
        <v>136314.76</v>
      </c>
      <c r="F674" s="23" t="str">
        <f>+IFERROR(VLOOKUP(Tabla1[[#This Row],[Artículo]],'..'!$B$2:$D$569000,3,),"")</f>
        <v/>
      </c>
      <c r="G674" s="24" t="e">
        <f>IF(H674=AF674,"", "Error MC")</f>
        <v>#N/A</v>
      </c>
      <c r="H674" s="62"/>
      <c r="I674" s="54">
        <f>+Tabla1[[#This Row],[MC]]*Tabla1[[#This Row],[Pedido]]*Tabla1[[#This Row],[PVC ]]</f>
        <v>0</v>
      </c>
      <c r="J674" s="26">
        <v>0.21</v>
      </c>
      <c r="K674" s="63"/>
      <c r="L674" s="28" t="s">
        <v>17</v>
      </c>
      <c r="M674" s="53">
        <v>239164.24400000001</v>
      </c>
      <c r="N674" s="64" t="str">
        <f>+IF(Tabla1[[#This Row],[F PMPI]]="SÍ","No","Sí")</f>
        <v>Sí</v>
      </c>
      <c r="O674" s="65">
        <f>+Tabla1[[#This Row],[PVL]]*1.055</f>
        <v>252318.27742</v>
      </c>
      <c r="P674" s="65">
        <f>+Tabla1[[#This Row],[PVL]]*1.43</f>
        <v>342004.86891999998</v>
      </c>
      <c r="Q674" s="66" t="str">
        <f>+HYPERLINK(Tabla1[[#This Row],[PAG]])</f>
        <v>http://www.todomusica.com.ar/cuerdas-y-encordados/9690-404.html</v>
      </c>
      <c r="R674" s="67"/>
      <c r="S674" s="68"/>
      <c r="T674" s="69"/>
      <c r="U674" s="69"/>
      <c r="V674" s="69"/>
      <c r="W674" s="69"/>
      <c r="X674" s="69"/>
      <c r="Y674" s="35"/>
      <c r="Z674" s="35" t="s">
        <v>24748</v>
      </c>
      <c r="AA674" s="36">
        <v>1</v>
      </c>
      <c r="AB674" s="35" t="s">
        <v>27</v>
      </c>
      <c r="AC674" s="35" t="str">
        <f>+IF(Tabla1[[#This Row],[STK]]="no","Sin STK", "STK disponible")</f>
        <v>Sin STK</v>
      </c>
      <c r="AD674" s="35">
        <f>+I674*J674</f>
        <v>0</v>
      </c>
      <c r="AE674" s="35">
        <f>+I674*K674</f>
        <v>0</v>
      </c>
      <c r="AF674" s="36" t="e">
        <f>IF(Tabla1[[#This Row],[ref pack]]=1,Tabla1[[#This Row],[Pedido]],LCM(Tabla1[[#This Row],[MC VIEJO]],Tabla1[[#This Row],[Pedido]]))</f>
        <v>#N/A</v>
      </c>
      <c r="AG674" s="36" t="e">
        <f>+VLOOKUP(Tabla1[[#This Row],[Artículo]],'.'!$B$2:$D$11481,3,)</f>
        <v>#N/A</v>
      </c>
      <c r="AH674" s="37" t="str">
        <f>+IFERROR(SEARCH("pack",Tabla1[[#This Row],[PACK]]),"")</f>
        <v/>
      </c>
    </row>
    <row r="675" spans="1:34" ht="24" customHeight="1" x14ac:dyDescent="0.2">
      <c r="A675" s="50" t="s">
        <v>1240</v>
      </c>
      <c r="B675" s="60" t="s">
        <v>23485</v>
      </c>
      <c r="C675" s="61" t="s">
        <v>23486</v>
      </c>
      <c r="D675" s="52" t="s">
        <v>27</v>
      </c>
      <c r="E675" s="53">
        <v>5585.317</v>
      </c>
      <c r="F675" s="23" t="str">
        <f>+IFERROR(VLOOKUP(Tabla1[[#This Row],[Artículo]],'..'!$B$2:$D$569000,3,),"")</f>
        <v/>
      </c>
      <c r="G675" s="24" t="e">
        <f>IF(H675=AF675,"", "Error MC")</f>
        <v>#N/A</v>
      </c>
      <c r="H675" s="62"/>
      <c r="I675" s="54">
        <f>+Tabla1[[#This Row],[MC]]*Tabla1[[#This Row],[Pedido]]*Tabla1[[#This Row],[PVC ]]</f>
        <v>0</v>
      </c>
      <c r="J675" s="26">
        <v>0.21</v>
      </c>
      <c r="K675" s="63"/>
      <c r="L675" s="28" t="s">
        <v>17</v>
      </c>
      <c r="M675" s="53">
        <v>9799.4390000000003</v>
      </c>
      <c r="N675" s="64" t="str">
        <f>+IF(Tabla1[[#This Row],[F PMPI]]="SÍ","No","Sí")</f>
        <v>Sí</v>
      </c>
      <c r="O675" s="65">
        <f>+Tabla1[[#This Row],[PVL]]*1.055</f>
        <v>10338.408144999999</v>
      </c>
      <c r="P675" s="65">
        <f>+Tabla1[[#This Row],[PVL]]*1.43</f>
        <v>14013.197770000001</v>
      </c>
      <c r="Q675" s="66" t="str">
        <f>+HYPERLINK(Tabla1[[#This Row],[PAG]])</f>
        <v>http://www.todomusica.com.ar/cuerdas-y-encordados/9688-404.html</v>
      </c>
      <c r="R675" s="67"/>
      <c r="S675" s="68"/>
      <c r="T675" s="69"/>
      <c r="U675" s="69"/>
      <c r="V675" s="69"/>
      <c r="W675" s="69"/>
      <c r="X675" s="69"/>
      <c r="Y675" s="35"/>
      <c r="Z675" s="35" t="s">
        <v>24749</v>
      </c>
      <c r="AA675" s="36">
        <v>10</v>
      </c>
      <c r="AB675" s="35" t="s">
        <v>27</v>
      </c>
      <c r="AC675" s="35" t="str">
        <f>+IF(Tabla1[[#This Row],[STK]]="no","Sin STK", "STK disponible")</f>
        <v>Sin STK</v>
      </c>
      <c r="AD675" s="35">
        <f>+I675*J675</f>
        <v>0</v>
      </c>
      <c r="AE675" s="35">
        <f>+I675*K675</f>
        <v>0</v>
      </c>
      <c r="AF675" s="36" t="e">
        <f>IF(Tabla1[[#This Row],[ref pack]]=1,Tabla1[[#This Row],[Pedido]],LCM(Tabla1[[#This Row],[MC VIEJO]],Tabla1[[#This Row],[Pedido]]))</f>
        <v>#N/A</v>
      </c>
      <c r="AG675" s="36" t="e">
        <f>+VLOOKUP(Tabla1[[#This Row],[Artículo]],'.'!$B$2:$D$11481,3,)</f>
        <v>#N/A</v>
      </c>
      <c r="AH675" s="37" t="str">
        <f>+IFERROR(SEARCH("pack",Tabla1[[#This Row],[PACK]]),"")</f>
        <v/>
      </c>
    </row>
    <row r="676" spans="1:34" ht="24" customHeight="1" x14ac:dyDescent="0.2">
      <c r="A676" s="50" t="s">
        <v>1240</v>
      </c>
      <c r="B676" s="60" t="s">
        <v>1307</v>
      </c>
      <c r="C676" s="61" t="s">
        <v>23270</v>
      </c>
      <c r="D676" s="52" t="s">
        <v>9841</v>
      </c>
      <c r="E676" s="53">
        <v>19034.96</v>
      </c>
      <c r="F676" s="23" t="str">
        <f>+IFERROR(VLOOKUP(Tabla1[[#This Row],[Artículo]],'..'!$B$2:$D$569000,3,),"")</f>
        <v>Pack x 3</v>
      </c>
      <c r="G676" s="24" t="str">
        <f>IF(H676=AF676,"", "Error MC")</f>
        <v/>
      </c>
      <c r="H676" s="62"/>
      <c r="I676" s="54">
        <f>+Tabla1[[#This Row],[MC]]*Tabla1[[#This Row],[Pedido]]*Tabla1[[#This Row],[PVC ]]</f>
        <v>0</v>
      </c>
      <c r="J676" s="26">
        <v>0.21</v>
      </c>
      <c r="K676" s="63"/>
      <c r="L676" s="28" t="s">
        <v>17</v>
      </c>
      <c r="M676" s="53">
        <v>33396.834999999999</v>
      </c>
      <c r="N676" s="64" t="str">
        <f>+IF(Tabla1[[#This Row],[F PMPI]]="SÍ","No","Sí")</f>
        <v>Sí</v>
      </c>
      <c r="O676" s="65">
        <f>+Tabla1[[#This Row],[PVL]]*1.055</f>
        <v>35233.660924999996</v>
      </c>
      <c r="P676" s="65">
        <f>+Tabla1[[#This Row],[PVL]]*1.43</f>
        <v>47757.474049999997</v>
      </c>
      <c r="Q676" s="66" t="str">
        <f>+HYPERLINK(Tabla1[[#This Row],[PAG]])</f>
        <v>https://todomusica.com.ar/productos-sin-categorias-de-netsuite/352-exl115-3d.html</v>
      </c>
      <c r="R676" s="67"/>
      <c r="S676" s="68"/>
      <c r="T676" s="69"/>
      <c r="U676" s="69"/>
      <c r="V676" s="69"/>
      <c r="W676" s="69"/>
      <c r="X676" s="69"/>
      <c r="Y676" s="35"/>
      <c r="Z676" s="35" t="s">
        <v>24750</v>
      </c>
      <c r="AA676" s="36">
        <v>1</v>
      </c>
      <c r="AB676" s="35" t="s">
        <v>27</v>
      </c>
      <c r="AC676" s="35" t="str">
        <f>+IF(Tabla1[[#This Row],[STK]]="no","Sin STK", "STK disponible")</f>
        <v>STK disponible</v>
      </c>
      <c r="AD676" s="35">
        <f>+I676*J676</f>
        <v>0</v>
      </c>
      <c r="AE676" s="35">
        <f>+I676*K676</f>
        <v>0</v>
      </c>
      <c r="AF676" s="36">
        <f>IF(Tabla1[[#This Row],[ref pack]]=1,Tabla1[[#This Row],[Pedido]],LCM(Tabla1[[#This Row],[MC VIEJO]],Tabla1[[#This Row],[Pedido]]))</f>
        <v>0</v>
      </c>
      <c r="AG676" s="36">
        <f>+VLOOKUP(Tabla1[[#This Row],[Artículo]],'.'!$B$2:$D$11481,3,)</f>
        <v>3</v>
      </c>
      <c r="AH676" s="37">
        <f>+IFERROR(SEARCH("pack",Tabla1[[#This Row],[PACK]]),"")</f>
        <v>1</v>
      </c>
    </row>
    <row r="677" spans="1:34" ht="24" customHeight="1" x14ac:dyDescent="0.2">
      <c r="A677" s="50" t="s">
        <v>1240</v>
      </c>
      <c r="B677" s="60" t="s">
        <v>23487</v>
      </c>
      <c r="C677" s="61" t="s">
        <v>23488</v>
      </c>
      <c r="D677" s="52" t="s">
        <v>27</v>
      </c>
      <c r="E677" s="53">
        <v>5573.26</v>
      </c>
      <c r="F677" s="23" t="str">
        <f>+IFERROR(VLOOKUP(Tabla1[[#This Row],[Artículo]],'..'!$B$2:$D$569000,3,),"")</f>
        <v/>
      </c>
      <c r="G677" s="24" t="e">
        <f>IF(H677=AF677,"", "Error MC")</f>
        <v>#N/A</v>
      </c>
      <c r="H677" s="62"/>
      <c r="I677" s="54">
        <f>+Tabla1[[#This Row],[MC]]*Tabla1[[#This Row],[Pedido]]*Tabla1[[#This Row],[PVC ]]</f>
        <v>0</v>
      </c>
      <c r="J677" s="26">
        <v>0.21</v>
      </c>
      <c r="K677" s="63"/>
      <c r="L677" s="28" t="s">
        <v>17</v>
      </c>
      <c r="M677" s="53">
        <v>9778.2839999999997</v>
      </c>
      <c r="N677" s="64" t="str">
        <f>+IF(Tabla1[[#This Row],[F PMPI]]="SÍ","No","Sí")</f>
        <v>Sí</v>
      </c>
      <c r="O677" s="65">
        <f>+Tabla1[[#This Row],[PVL]]*1.055</f>
        <v>10316.089619999999</v>
      </c>
      <c r="P677" s="65">
        <f>+Tabla1[[#This Row],[PVL]]*1.43</f>
        <v>13982.946119999999</v>
      </c>
      <c r="Q677" s="66" t="str">
        <f>+HYPERLINK(Tabla1[[#This Row],[PAG]])</f>
        <v>http://www.todomusica.com.ar/cuerdas-y-encordados/9689-404.html</v>
      </c>
      <c r="R677" s="67"/>
      <c r="S677" s="68"/>
      <c r="T677" s="69"/>
      <c r="U677" s="69"/>
      <c r="V677" s="69"/>
      <c r="W677" s="69"/>
      <c r="X677" s="69"/>
      <c r="Y677" s="35"/>
      <c r="Z677" s="35" t="s">
        <v>24751</v>
      </c>
      <c r="AA677" s="36">
        <v>3</v>
      </c>
      <c r="AB677" s="35" t="s">
        <v>27</v>
      </c>
      <c r="AC677" s="35" t="str">
        <f>+IF(Tabla1[[#This Row],[STK]]="no","Sin STK", "STK disponible")</f>
        <v>Sin STK</v>
      </c>
      <c r="AD677" s="35">
        <f>+I677*J677</f>
        <v>0</v>
      </c>
      <c r="AE677" s="35">
        <f>+I677*K677</f>
        <v>0</v>
      </c>
      <c r="AF677" s="36" t="e">
        <f>IF(Tabla1[[#This Row],[ref pack]]=1,Tabla1[[#This Row],[Pedido]],LCM(Tabla1[[#This Row],[MC VIEJO]],Tabla1[[#This Row],[Pedido]]))</f>
        <v>#N/A</v>
      </c>
      <c r="AG677" s="36" t="e">
        <f>+VLOOKUP(Tabla1[[#This Row],[Artículo]],'.'!$B$2:$D$11481,3,)</f>
        <v>#N/A</v>
      </c>
      <c r="AH677" s="37" t="str">
        <f>+IFERROR(SEARCH("pack",Tabla1[[#This Row],[PACK]]),"")</f>
        <v/>
      </c>
    </row>
    <row r="678" spans="1:34" ht="24" customHeight="1" x14ac:dyDescent="0.2">
      <c r="A678" s="50" t="s">
        <v>1240</v>
      </c>
      <c r="B678" s="60" t="s">
        <v>1309</v>
      </c>
      <c r="C678" s="61" t="s">
        <v>23271</v>
      </c>
      <c r="D678" s="52" t="s">
        <v>9841</v>
      </c>
      <c r="E678" s="53">
        <v>8065.73</v>
      </c>
      <c r="F678" s="23" t="str">
        <f>+IFERROR(VLOOKUP(Tabla1[[#This Row],[Artículo]],'..'!$B$2:$D$569000,3,),"")</f>
        <v>MCx10</v>
      </c>
      <c r="G678" s="24" t="str">
        <f>IF(H678=AF678,"", "Error MC")</f>
        <v>Error MC</v>
      </c>
      <c r="H678" s="62"/>
      <c r="I678" s="54">
        <f>+Tabla1[[#This Row],[MC]]*Tabla1[[#This Row],[Pedido]]*Tabla1[[#This Row],[PVC ]]</f>
        <v>0</v>
      </c>
      <c r="J678" s="26">
        <v>0.21</v>
      </c>
      <c r="K678" s="63"/>
      <c r="L678" s="28" t="s">
        <v>17</v>
      </c>
      <c r="M678" s="53">
        <v>14151.325000000001</v>
      </c>
      <c r="N678" s="64" t="str">
        <f>+IF(Tabla1[[#This Row],[F PMPI]]="SÍ","No","Sí")</f>
        <v>Sí</v>
      </c>
      <c r="O678" s="65">
        <f>+Tabla1[[#This Row],[PVL]]*1.055</f>
        <v>14929.647875000001</v>
      </c>
      <c r="P678" s="65">
        <f>+Tabla1[[#This Row],[PVL]]*1.43</f>
        <v>20236.394749999999</v>
      </c>
      <c r="Q678" s="66" t="str">
        <f>+HYPERLINK(Tabla1[[#This Row],[PAG]])</f>
        <v>https://todomusica.com.ar/encordados/3299-exl120.html</v>
      </c>
      <c r="R678" s="67"/>
      <c r="S678" s="68"/>
      <c r="T678" s="69"/>
      <c r="U678" s="69"/>
      <c r="V678" s="69"/>
      <c r="W678" s="69"/>
      <c r="X678" s="69"/>
      <c r="Y678" s="35"/>
      <c r="Z678" s="35" t="s">
        <v>24752</v>
      </c>
      <c r="AA678" s="36">
        <v>1</v>
      </c>
      <c r="AB678" s="35" t="s">
        <v>27</v>
      </c>
      <c r="AC678" s="35" t="str">
        <f>+IF(Tabla1[[#This Row],[STK]]="no","Sin STK", "STK disponible")</f>
        <v>STK disponible</v>
      </c>
      <c r="AD678" s="35">
        <f>+I678*J678</f>
        <v>0</v>
      </c>
      <c r="AE678" s="35">
        <f>+I678*K678</f>
        <v>0</v>
      </c>
      <c r="AF678" s="36">
        <f>IF(Tabla1[[#This Row],[ref pack]]=1,Tabla1[[#This Row],[Pedido]],LCM(Tabla1[[#This Row],[MC VIEJO]],Tabla1[[#This Row],[Pedido]]))</f>
        <v>10</v>
      </c>
      <c r="AG678" s="36">
        <f>+VLOOKUP(Tabla1[[#This Row],[Artículo]],'.'!$B$2:$D$11481,3,)</f>
        <v>10</v>
      </c>
      <c r="AH678" s="37" t="str">
        <f>+IFERROR(SEARCH("pack",Tabla1[[#This Row],[PACK]]),"")</f>
        <v/>
      </c>
    </row>
    <row r="679" spans="1:34" ht="24" customHeight="1" x14ac:dyDescent="0.2">
      <c r="A679" s="50" t="s">
        <v>1240</v>
      </c>
      <c r="B679" s="60" t="s">
        <v>1311</v>
      </c>
      <c r="C679" s="61" t="s">
        <v>23272</v>
      </c>
      <c r="D679" s="52" t="s">
        <v>27</v>
      </c>
      <c r="E679" s="53">
        <v>7153.59</v>
      </c>
      <c r="F679" s="23" t="str">
        <f>+IFERROR(VLOOKUP(Tabla1[[#This Row],[Artículo]],'..'!$B$2:$D$569000,3,),"")</f>
        <v>MCx5</v>
      </c>
      <c r="G679" s="24" t="str">
        <f>IF(H679=AF679,"", "Error MC")</f>
        <v>Error MC</v>
      </c>
      <c r="H679" s="62"/>
      <c r="I679" s="54">
        <f>+Tabla1[[#This Row],[MC]]*Tabla1[[#This Row],[Pedido]]*Tabla1[[#This Row],[PVC ]]</f>
        <v>0</v>
      </c>
      <c r="J679" s="26">
        <v>0.21</v>
      </c>
      <c r="K679" s="63"/>
      <c r="L679" s="28" t="s">
        <v>17</v>
      </c>
      <c r="M679" s="53">
        <v>12550.978999999999</v>
      </c>
      <c r="N679" s="64" t="str">
        <f>+IF(Tabla1[[#This Row],[F PMPI]]="SÍ","No","Sí")</f>
        <v>Sí</v>
      </c>
      <c r="O679" s="65">
        <f>+Tabla1[[#This Row],[PVL]]*1.055</f>
        <v>13241.282844999998</v>
      </c>
      <c r="P679" s="65">
        <f>+Tabla1[[#This Row],[PVL]]*1.43</f>
        <v>17947.899969999999</v>
      </c>
      <c r="Q679" s="66" t="str">
        <f>+HYPERLINK(Tabla1[[#This Row],[PAG]])</f>
        <v>https://todomusica.com.ar/encordados/1936-exl120.html</v>
      </c>
      <c r="R679" s="67"/>
      <c r="S679" s="68"/>
      <c r="T679" s="69"/>
      <c r="U679" s="69"/>
      <c r="V679" s="69"/>
      <c r="W679" s="69"/>
      <c r="X679" s="69"/>
      <c r="Y679" s="35"/>
      <c r="Z679" s="35" t="s">
        <v>24753</v>
      </c>
      <c r="AA679" s="36">
        <v>1</v>
      </c>
      <c r="AB679" s="35" t="s">
        <v>27</v>
      </c>
      <c r="AC679" s="35" t="str">
        <f>+IF(Tabla1[[#This Row],[STK]]="no","Sin STK", "STK disponible")</f>
        <v>Sin STK</v>
      </c>
      <c r="AD679" s="35">
        <f>+I679*J679</f>
        <v>0</v>
      </c>
      <c r="AE679" s="35">
        <f>+I679*K679</f>
        <v>0</v>
      </c>
      <c r="AF679" s="36">
        <f>IF(Tabla1[[#This Row],[ref pack]]=1,Tabla1[[#This Row],[Pedido]],LCM(Tabla1[[#This Row],[MC VIEJO]],Tabla1[[#This Row],[Pedido]]))</f>
        <v>5</v>
      </c>
      <c r="AG679" s="36">
        <f>+VLOOKUP(Tabla1[[#This Row],[Artículo]],'.'!$B$2:$D$11481,3,)</f>
        <v>5</v>
      </c>
      <c r="AH679" s="37" t="str">
        <f>+IFERROR(SEARCH("pack",Tabla1[[#This Row],[PACK]]),"")</f>
        <v/>
      </c>
    </row>
    <row r="680" spans="1:34" ht="24" customHeight="1" x14ac:dyDescent="0.2">
      <c r="A680" s="50" t="s">
        <v>1240</v>
      </c>
      <c r="B680" s="60" t="s">
        <v>12017</v>
      </c>
      <c r="C680" s="61" t="s">
        <v>23489</v>
      </c>
      <c r="D680" s="52" t="s">
        <v>27</v>
      </c>
      <c r="E680" s="53">
        <v>6444.66</v>
      </c>
      <c r="F680" s="23" t="str">
        <f>+IFERROR(VLOOKUP(Tabla1[[#This Row],[Artículo]],'..'!$B$2:$D$569000,3,),"")</f>
        <v/>
      </c>
      <c r="G680" s="24" t="str">
        <f>IF(H680=AF680,"", "Error MC")</f>
        <v>Error MC</v>
      </c>
      <c r="H680" s="62"/>
      <c r="I680" s="54">
        <f>+Tabla1[[#This Row],[MC]]*Tabla1[[#This Row],[Pedido]]*Tabla1[[#This Row],[PVC ]]</f>
        <v>0</v>
      </c>
      <c r="J680" s="26">
        <v>0.21</v>
      </c>
      <c r="K680" s="63"/>
      <c r="L680" s="28" t="s">
        <v>17</v>
      </c>
      <c r="M680" s="53">
        <v>11307.16</v>
      </c>
      <c r="N680" s="64" t="str">
        <f>+IF(Tabla1[[#This Row],[F PMPI]]="SÍ","No","Sí")</f>
        <v>Sí</v>
      </c>
      <c r="O680" s="65">
        <f>+Tabla1[[#This Row],[PVL]]*1.055</f>
        <v>11929.0538</v>
      </c>
      <c r="P680" s="65">
        <f>+Tabla1[[#This Row],[PVL]]*1.43</f>
        <v>16169.238799999999</v>
      </c>
      <c r="Q680" s="66" t="str">
        <f>+HYPERLINK(Tabla1[[#This Row],[PAG]])</f>
        <v>https://todomusica.com.ar/productos-sin-categorias-de-netsuite/3265-exl120bt.html</v>
      </c>
      <c r="R680" s="67"/>
      <c r="S680" s="68"/>
      <c r="T680" s="69"/>
      <c r="U680" s="69"/>
      <c r="V680" s="69"/>
      <c r="W680" s="69"/>
      <c r="X680" s="69"/>
      <c r="Y680" s="35"/>
      <c r="Z680" s="35" t="s">
        <v>24754</v>
      </c>
      <c r="AA680" s="36">
        <v>1</v>
      </c>
      <c r="AB680" s="35" t="s">
        <v>27</v>
      </c>
      <c r="AC680" s="35" t="str">
        <f>+IF(Tabla1[[#This Row],[STK]]="no","Sin STK", "STK disponible")</f>
        <v>Sin STK</v>
      </c>
      <c r="AD680" s="35">
        <f>+I680*J680</f>
        <v>0</v>
      </c>
      <c r="AE680" s="35">
        <f>+I680*K680</f>
        <v>0</v>
      </c>
      <c r="AF680" s="36">
        <f>IF(Tabla1[[#This Row],[ref pack]]=1,Tabla1[[#This Row],[Pedido]],LCM(Tabla1[[#This Row],[MC VIEJO]],Tabla1[[#This Row],[Pedido]]))</f>
        <v>5</v>
      </c>
      <c r="AG680" s="36">
        <f>+VLOOKUP(Tabla1[[#This Row],[Artículo]],'.'!$B$2:$D$11481,3,)</f>
        <v>5</v>
      </c>
      <c r="AH680" s="37" t="str">
        <f>+IFERROR(SEARCH("pack",Tabla1[[#This Row],[PACK]]),"")</f>
        <v/>
      </c>
    </row>
    <row r="681" spans="1:34" ht="24" customHeight="1" x14ac:dyDescent="0.2">
      <c r="A681" s="50" t="s">
        <v>1240</v>
      </c>
      <c r="B681" s="60" t="s">
        <v>23490</v>
      </c>
      <c r="C681" s="61" t="s">
        <v>23491</v>
      </c>
      <c r="D681" s="52" t="s">
        <v>27</v>
      </c>
      <c r="E681" s="53">
        <v>5885.7240000000002</v>
      </c>
      <c r="F681" s="23" t="str">
        <f>+IFERROR(VLOOKUP(Tabla1[[#This Row],[Artículo]],'..'!$B$2:$D$569000,3,),"")</f>
        <v/>
      </c>
      <c r="G681" s="24" t="e">
        <f>IF(H681=AF681,"", "Error MC")</f>
        <v>#N/A</v>
      </c>
      <c r="H681" s="62"/>
      <c r="I681" s="54">
        <f>+Tabla1[[#This Row],[MC]]*Tabla1[[#This Row],[Pedido]]*Tabla1[[#This Row],[PVC ]]</f>
        <v>0</v>
      </c>
      <c r="J681" s="26">
        <v>0.21</v>
      </c>
      <c r="K681" s="63"/>
      <c r="L681" s="28" t="s">
        <v>17</v>
      </c>
      <c r="M681" s="53">
        <v>10326.502</v>
      </c>
      <c r="N681" s="64" t="str">
        <f>+IF(Tabla1[[#This Row],[F PMPI]]="SÍ","No","Sí")</f>
        <v>Sí</v>
      </c>
      <c r="O681" s="65">
        <f>+Tabla1[[#This Row],[PVL]]*1.055</f>
        <v>10894.45961</v>
      </c>
      <c r="P681" s="65">
        <f>+Tabla1[[#This Row],[PVL]]*1.43</f>
        <v>14766.897859999999</v>
      </c>
      <c r="Q681" s="66" t="str">
        <f>+HYPERLINK(Tabla1[[#This Row],[PAG]])</f>
        <v>http://www.todomusica.com.ar/cuerdas-y-encordados/9695-404.html</v>
      </c>
      <c r="R681" s="67"/>
      <c r="S681" s="68"/>
      <c r="T681" s="69"/>
      <c r="U681" s="69"/>
      <c r="V681" s="69"/>
      <c r="W681" s="69"/>
      <c r="X681" s="69"/>
      <c r="Y681" s="35"/>
      <c r="Z681" s="35" t="s">
        <v>24755</v>
      </c>
      <c r="AA681" s="36">
        <v>20</v>
      </c>
      <c r="AB681" s="35" t="s">
        <v>27</v>
      </c>
      <c r="AC681" s="35" t="str">
        <f>+IF(Tabla1[[#This Row],[STK]]="no","Sin STK", "STK disponible")</f>
        <v>Sin STK</v>
      </c>
      <c r="AD681" s="35">
        <f>+I681*J681</f>
        <v>0</v>
      </c>
      <c r="AE681" s="35">
        <f>+I681*K681</f>
        <v>0</v>
      </c>
      <c r="AF681" s="36" t="e">
        <f>IF(Tabla1[[#This Row],[ref pack]]=1,Tabla1[[#This Row],[Pedido]],LCM(Tabla1[[#This Row],[MC VIEJO]],Tabla1[[#This Row],[Pedido]]))</f>
        <v>#N/A</v>
      </c>
      <c r="AG681" s="36" t="e">
        <f>+VLOOKUP(Tabla1[[#This Row],[Artículo]],'.'!$B$2:$D$11481,3,)</f>
        <v>#N/A</v>
      </c>
      <c r="AH681" s="37" t="str">
        <f>+IFERROR(SEARCH("pack",Tabla1[[#This Row],[PACK]]),"")</f>
        <v/>
      </c>
    </row>
    <row r="682" spans="1:34" ht="24" customHeight="1" x14ac:dyDescent="0.2">
      <c r="A682" s="50" t="s">
        <v>1240</v>
      </c>
      <c r="B682" s="60" t="s">
        <v>1313</v>
      </c>
      <c r="C682" s="61" t="s">
        <v>23273</v>
      </c>
      <c r="D682" s="52" t="s">
        <v>27</v>
      </c>
      <c r="E682" s="53">
        <v>16199.51</v>
      </c>
      <c r="F682" s="23" t="str">
        <f>+IFERROR(VLOOKUP(Tabla1[[#This Row],[Artículo]],'..'!$B$2:$D$569000,3,),"")</f>
        <v>MCx10</v>
      </c>
      <c r="G682" s="24" t="str">
        <f>IF(H682=AF682,"", "Error MC")</f>
        <v>Error MC</v>
      </c>
      <c r="H682" s="62"/>
      <c r="I682" s="54">
        <f>+Tabla1[[#This Row],[MC]]*Tabla1[[#This Row],[Pedido]]*Tabla1[[#This Row],[PVC ]]</f>
        <v>0</v>
      </c>
      <c r="J682" s="26">
        <v>0.21</v>
      </c>
      <c r="K682" s="63"/>
      <c r="L682" s="28" t="s">
        <v>17</v>
      </c>
      <c r="M682" s="53">
        <v>28422.041000000001</v>
      </c>
      <c r="N682" s="64" t="str">
        <f>+IF(Tabla1[[#This Row],[F PMPI]]="SÍ","No","Sí")</f>
        <v>Sí</v>
      </c>
      <c r="O682" s="65">
        <f>+Tabla1[[#This Row],[PVL]]*1.055</f>
        <v>29985.253255</v>
      </c>
      <c r="P682" s="65">
        <f>+Tabla1[[#This Row],[PVL]]*1.43</f>
        <v>40643.518629999999</v>
      </c>
      <c r="Q682" s="66" t="str">
        <f>+HYPERLINK(Tabla1[[#This Row],[PAG]])</f>
        <v>http://www.todomusica.com.ar/alta-de-nuevos-productos-desde-netsuit/35704-exl120-nyxl0942.html</v>
      </c>
      <c r="R682" s="67"/>
      <c r="S682" s="68"/>
      <c r="T682" s="69"/>
      <c r="U682" s="69"/>
      <c r="V682" s="69"/>
      <c r="W682" s="69"/>
      <c r="X682" s="69"/>
      <c r="Y682" s="35"/>
      <c r="Z682" s="35" t="s">
        <v>24756</v>
      </c>
      <c r="AA682" s="36">
        <v>1</v>
      </c>
      <c r="AB682" s="35" t="s">
        <v>27</v>
      </c>
      <c r="AC682" s="35" t="str">
        <f>+IF(Tabla1[[#This Row],[STK]]="no","Sin STK", "STK disponible")</f>
        <v>Sin STK</v>
      </c>
      <c r="AD682" s="35">
        <f>+I682*J682</f>
        <v>0</v>
      </c>
      <c r="AE682" s="35">
        <f>+I682*K682</f>
        <v>0</v>
      </c>
      <c r="AF682" s="36">
        <f>IF(Tabla1[[#This Row],[ref pack]]=1,Tabla1[[#This Row],[Pedido]],LCM(Tabla1[[#This Row],[MC VIEJO]],Tabla1[[#This Row],[Pedido]]))</f>
        <v>10</v>
      </c>
      <c r="AG682" s="36">
        <f>+VLOOKUP(Tabla1[[#This Row],[Artículo]],'.'!$B$2:$D$11481,3,)</f>
        <v>10</v>
      </c>
      <c r="AH682" s="37" t="str">
        <f>+IFERROR(SEARCH("pack",Tabla1[[#This Row],[PACK]]),"")</f>
        <v/>
      </c>
    </row>
    <row r="683" spans="1:34" ht="24" customHeight="1" x14ac:dyDescent="0.2">
      <c r="A683" s="50" t="s">
        <v>1240</v>
      </c>
      <c r="B683" s="60" t="s">
        <v>23492</v>
      </c>
      <c r="C683" s="61" t="s">
        <v>23493</v>
      </c>
      <c r="D683" s="52" t="s">
        <v>27</v>
      </c>
      <c r="E683" s="53">
        <v>1001.224</v>
      </c>
      <c r="F683" s="23" t="str">
        <f>+IFERROR(VLOOKUP(Tabla1[[#This Row],[Artículo]],'..'!$B$2:$D$569000,3,),"")</f>
        <v/>
      </c>
      <c r="G683" s="24" t="e">
        <f>IF(H683=AF683,"", "Error MC")</f>
        <v>#N/A</v>
      </c>
      <c r="H683" s="62"/>
      <c r="I683" s="54">
        <f>+Tabla1[[#This Row],[MC]]*Tabla1[[#This Row],[Pedido]]*Tabla1[[#This Row],[PVC ]]</f>
        <v>0</v>
      </c>
      <c r="J683" s="26">
        <v>0.21</v>
      </c>
      <c r="K683" s="63"/>
      <c r="L683" s="28" t="s">
        <v>17</v>
      </c>
      <c r="M683" s="53">
        <v>1756.6469999999999</v>
      </c>
      <c r="N683" s="64" t="str">
        <f>+IF(Tabla1[[#This Row],[F PMPI]]="SÍ","No","Sí")</f>
        <v>Sí</v>
      </c>
      <c r="O683" s="65">
        <f>+Tabla1[[#This Row],[PVL]]*1.055</f>
        <v>1853.2625849999997</v>
      </c>
      <c r="P683" s="65">
        <f>+Tabla1[[#This Row],[PVL]]*1.43</f>
        <v>2512.0052099999998</v>
      </c>
      <c r="Q683" s="66" t="str">
        <f>+HYPERLINK(Tabla1[[#This Row],[PAG]])</f>
        <v>http://www.todomusica.com.ar/cuerdas-y-encordados/21268-exl120-tb.html</v>
      </c>
      <c r="R683" s="67"/>
      <c r="S683" s="68"/>
      <c r="T683" s="69"/>
      <c r="U683" s="69"/>
      <c r="V683" s="69"/>
      <c r="W683" s="69"/>
      <c r="X683" s="69"/>
      <c r="Y683" s="35"/>
      <c r="Z683" s="35" t="s">
        <v>24757</v>
      </c>
      <c r="AA683" s="36">
        <v>25</v>
      </c>
      <c r="AB683" s="35" t="s">
        <v>27</v>
      </c>
      <c r="AC683" s="35" t="str">
        <f>+IF(Tabla1[[#This Row],[STK]]="no","Sin STK", "STK disponible")</f>
        <v>Sin STK</v>
      </c>
      <c r="AD683" s="35">
        <f>+I683*J683</f>
        <v>0</v>
      </c>
      <c r="AE683" s="35">
        <f>+I683*K683</f>
        <v>0</v>
      </c>
      <c r="AF683" s="36" t="e">
        <f>IF(Tabla1[[#This Row],[ref pack]]=1,Tabla1[[#This Row],[Pedido]],LCM(Tabla1[[#This Row],[MC VIEJO]],Tabla1[[#This Row],[Pedido]]))</f>
        <v>#N/A</v>
      </c>
      <c r="AG683" s="36" t="e">
        <f>+VLOOKUP(Tabla1[[#This Row],[Artículo]],'.'!$B$2:$D$11481,3,)</f>
        <v>#N/A</v>
      </c>
      <c r="AH683" s="37" t="str">
        <f>+IFERROR(SEARCH("pack",Tabla1[[#This Row],[PACK]]),"")</f>
        <v/>
      </c>
    </row>
    <row r="684" spans="1:34" ht="24" customHeight="1" x14ac:dyDescent="0.2">
      <c r="A684" s="50" t="s">
        <v>1240</v>
      </c>
      <c r="B684" s="60" t="s">
        <v>23494</v>
      </c>
      <c r="C684" s="61" t="s">
        <v>23495</v>
      </c>
      <c r="D684" s="52" t="s">
        <v>27</v>
      </c>
      <c r="E684" s="53">
        <v>61338.12</v>
      </c>
      <c r="F684" s="23" t="str">
        <f>+IFERROR(VLOOKUP(Tabla1[[#This Row],[Artículo]],'..'!$B$2:$D$569000,3,),"")</f>
        <v/>
      </c>
      <c r="G684" s="24" t="e">
        <f>IF(H684=AF684,"", "Error MC")</f>
        <v>#N/A</v>
      </c>
      <c r="H684" s="62"/>
      <c r="I684" s="54">
        <f>+Tabla1[[#This Row],[MC]]*Tabla1[[#This Row],[Pedido]]*Tabla1[[#This Row],[PVC ]]</f>
        <v>0</v>
      </c>
      <c r="J684" s="26">
        <v>0.21</v>
      </c>
      <c r="K684" s="63"/>
      <c r="L684" s="28" t="s">
        <v>17</v>
      </c>
      <c r="M684" s="53">
        <v>107617.727</v>
      </c>
      <c r="N684" s="64" t="str">
        <f>+IF(Tabla1[[#This Row],[F PMPI]]="SÍ","No","Sí")</f>
        <v>Sí</v>
      </c>
      <c r="O684" s="65">
        <f>+Tabla1[[#This Row],[PVL]]*1.055</f>
        <v>113536.70198499999</v>
      </c>
      <c r="P684" s="65">
        <f>+Tabla1[[#This Row],[PVL]]*1.43</f>
        <v>153893.34961</v>
      </c>
      <c r="Q684" s="66" t="str">
        <f>+HYPERLINK(Tabla1[[#This Row],[PAG]])</f>
        <v>https://todomusica.com.ar/productos-sin-categorias-de-netsuite/6551-exl120-10p.html</v>
      </c>
      <c r="R684" s="67"/>
      <c r="S684" s="68"/>
      <c r="T684" s="69"/>
      <c r="U684" s="69"/>
      <c r="V684" s="69"/>
      <c r="W684" s="69"/>
      <c r="X684" s="69"/>
      <c r="Y684" s="35"/>
      <c r="Z684" s="35" t="s">
        <v>24758</v>
      </c>
      <c r="AA684" s="36">
        <v>1</v>
      </c>
      <c r="AB684" s="35" t="s">
        <v>27</v>
      </c>
      <c r="AC684" s="35" t="str">
        <f>+IF(Tabla1[[#This Row],[STK]]="no","Sin STK", "STK disponible")</f>
        <v>Sin STK</v>
      </c>
      <c r="AD684" s="35">
        <f>+I684*J684</f>
        <v>0</v>
      </c>
      <c r="AE684" s="35">
        <f>+I684*K684</f>
        <v>0</v>
      </c>
      <c r="AF684" s="36" t="e">
        <f>IF(Tabla1[[#This Row],[ref pack]]=1,Tabla1[[#This Row],[Pedido]],LCM(Tabla1[[#This Row],[MC VIEJO]],Tabla1[[#This Row],[Pedido]]))</f>
        <v>#N/A</v>
      </c>
      <c r="AG684" s="36" t="e">
        <f>+VLOOKUP(Tabla1[[#This Row],[Artículo]],'.'!$B$2:$D$11481,3,)</f>
        <v>#N/A</v>
      </c>
      <c r="AH684" s="37" t="str">
        <f>+IFERROR(SEARCH("pack",Tabla1[[#This Row],[PACK]]),"")</f>
        <v/>
      </c>
    </row>
    <row r="685" spans="1:34" ht="24" customHeight="1" x14ac:dyDescent="0.2">
      <c r="A685" s="50" t="s">
        <v>1240</v>
      </c>
      <c r="B685" s="60" t="s">
        <v>23496</v>
      </c>
      <c r="C685" s="61" t="s">
        <v>23497</v>
      </c>
      <c r="D685" s="52" t="s">
        <v>27</v>
      </c>
      <c r="E685" s="53">
        <v>5585.317</v>
      </c>
      <c r="F685" s="23" t="str">
        <f>+IFERROR(VLOOKUP(Tabla1[[#This Row],[Artículo]],'..'!$B$2:$D$569000,3,),"")</f>
        <v/>
      </c>
      <c r="G685" s="24" t="e">
        <f>IF(H685=AF685,"", "Error MC")</f>
        <v>#N/A</v>
      </c>
      <c r="H685" s="62"/>
      <c r="I685" s="54">
        <f>+Tabla1[[#This Row],[MC]]*Tabla1[[#This Row],[Pedido]]*Tabla1[[#This Row],[PVC ]]</f>
        <v>0</v>
      </c>
      <c r="J685" s="26">
        <v>0.21</v>
      </c>
      <c r="K685" s="63"/>
      <c r="L685" s="28" t="s">
        <v>17</v>
      </c>
      <c r="M685" s="53">
        <v>9799.4390000000003</v>
      </c>
      <c r="N685" s="64" t="str">
        <f>+IF(Tabla1[[#This Row],[F PMPI]]="SÍ","No","Sí")</f>
        <v>Sí</v>
      </c>
      <c r="O685" s="65">
        <f>+Tabla1[[#This Row],[PVL]]*1.055</f>
        <v>10338.408144999999</v>
      </c>
      <c r="P685" s="65">
        <f>+Tabla1[[#This Row],[PVL]]*1.43</f>
        <v>14013.197770000001</v>
      </c>
      <c r="Q685" s="66" t="str">
        <f>+HYPERLINK(Tabla1[[#This Row],[PAG]])</f>
        <v>http://www.todomusica.com.ar/cuerdas-y-encordados/9691-404.html</v>
      </c>
      <c r="R685" s="67"/>
      <c r="S685" s="68"/>
      <c r="T685" s="69"/>
      <c r="U685" s="69"/>
      <c r="V685" s="69"/>
      <c r="W685" s="69"/>
      <c r="X685" s="69"/>
      <c r="Y685" s="35"/>
      <c r="Z685" s="35" t="s">
        <v>24759</v>
      </c>
      <c r="AA685" s="36">
        <v>10</v>
      </c>
      <c r="AB685" s="35" t="s">
        <v>27</v>
      </c>
      <c r="AC685" s="35" t="str">
        <f>+IF(Tabla1[[#This Row],[STK]]="no","Sin STK", "STK disponible")</f>
        <v>Sin STK</v>
      </c>
      <c r="AD685" s="35">
        <f>+I685*J685</f>
        <v>0</v>
      </c>
      <c r="AE685" s="35">
        <f>+I685*K685</f>
        <v>0</v>
      </c>
      <c r="AF685" s="36" t="e">
        <f>IF(Tabla1[[#This Row],[ref pack]]=1,Tabla1[[#This Row],[Pedido]],LCM(Tabla1[[#This Row],[MC VIEJO]],Tabla1[[#This Row],[Pedido]]))</f>
        <v>#N/A</v>
      </c>
      <c r="AG685" s="36" t="e">
        <f>+VLOOKUP(Tabla1[[#This Row],[Artículo]],'.'!$B$2:$D$11481,3,)</f>
        <v>#N/A</v>
      </c>
      <c r="AH685" s="37" t="str">
        <f>+IFERROR(SEARCH("pack",Tabla1[[#This Row],[PACK]]),"")</f>
        <v/>
      </c>
    </row>
    <row r="686" spans="1:34" ht="24" customHeight="1" x14ac:dyDescent="0.2">
      <c r="A686" s="50" t="s">
        <v>1240</v>
      </c>
      <c r="B686" s="60" t="s">
        <v>1315</v>
      </c>
      <c r="C686" s="61" t="s">
        <v>23274</v>
      </c>
      <c r="D686" s="52" t="s">
        <v>27</v>
      </c>
      <c r="E686" s="53">
        <v>19034.96</v>
      </c>
      <c r="F686" s="23" t="str">
        <f>+IFERROR(VLOOKUP(Tabla1[[#This Row],[Artículo]],'..'!$B$2:$D$569000,3,),"")</f>
        <v>Pack x 3</v>
      </c>
      <c r="G686" s="24" t="str">
        <f>IF(H686=AF686,"", "Error MC")</f>
        <v/>
      </c>
      <c r="H686" s="62"/>
      <c r="I686" s="54">
        <f>+Tabla1[[#This Row],[MC]]*Tabla1[[#This Row],[Pedido]]*Tabla1[[#This Row],[PVC ]]</f>
        <v>0</v>
      </c>
      <c r="J686" s="26">
        <v>0.21</v>
      </c>
      <c r="K686" s="63"/>
      <c r="L686" s="28" t="s">
        <v>17</v>
      </c>
      <c r="M686" s="53">
        <v>33396.834999999999</v>
      </c>
      <c r="N686" s="64" t="str">
        <f>+IF(Tabla1[[#This Row],[F PMPI]]="SÍ","No","Sí")</f>
        <v>Sí</v>
      </c>
      <c r="O686" s="65">
        <f>+Tabla1[[#This Row],[PVL]]*1.055</f>
        <v>35233.660924999996</v>
      </c>
      <c r="P686" s="65">
        <f>+Tabla1[[#This Row],[PVL]]*1.43</f>
        <v>47757.474049999997</v>
      </c>
      <c r="Q686" s="66" t="str">
        <f>+HYPERLINK(Tabla1[[#This Row],[PAG]])</f>
        <v>https://todomusica.com.ar/productos-sin-categorias-de-netsuite/3566-exl120-3d.html</v>
      </c>
      <c r="R686" s="67"/>
      <c r="S686" s="68"/>
      <c r="T686" s="69"/>
      <c r="U686" s="69"/>
      <c r="V686" s="69"/>
      <c r="W686" s="69"/>
      <c r="X686" s="69"/>
      <c r="Y686" s="35"/>
      <c r="Z686" s="35" t="s">
        <v>24760</v>
      </c>
      <c r="AA686" s="36">
        <v>1</v>
      </c>
      <c r="AB686" s="35" t="s">
        <v>27</v>
      </c>
      <c r="AC686" s="35" t="str">
        <f>+IF(Tabla1[[#This Row],[STK]]="no","Sin STK", "STK disponible")</f>
        <v>Sin STK</v>
      </c>
      <c r="AD686" s="35">
        <f>+I686*J686</f>
        <v>0</v>
      </c>
      <c r="AE686" s="35">
        <f>+I686*K686</f>
        <v>0</v>
      </c>
      <c r="AF686" s="36">
        <f>IF(Tabla1[[#This Row],[ref pack]]=1,Tabla1[[#This Row],[Pedido]],LCM(Tabla1[[#This Row],[MC VIEJO]],Tabla1[[#This Row],[Pedido]]))</f>
        <v>0</v>
      </c>
      <c r="AG686" s="36">
        <f>+VLOOKUP(Tabla1[[#This Row],[Artículo]],'.'!$B$2:$D$11481,3,)</f>
        <v>3</v>
      </c>
      <c r="AH686" s="37">
        <f>+IFERROR(SEARCH("pack",Tabla1[[#This Row],[PACK]]),"")</f>
        <v>1</v>
      </c>
    </row>
    <row r="687" spans="1:34" ht="24" customHeight="1" x14ac:dyDescent="0.2">
      <c r="A687" s="50" t="s">
        <v>1240</v>
      </c>
      <c r="B687" s="60" t="s">
        <v>23498</v>
      </c>
      <c r="C687" s="61" t="s">
        <v>23499</v>
      </c>
      <c r="D687" s="52" t="s">
        <v>27</v>
      </c>
      <c r="E687" s="53">
        <v>17932.12</v>
      </c>
      <c r="F687" s="23" t="str">
        <f>+IFERROR(VLOOKUP(Tabla1[[#This Row],[Artículo]],'..'!$B$2:$D$569000,3,),"")</f>
        <v/>
      </c>
      <c r="G687" s="24" t="e">
        <f>IF(H687=AF687,"", "Error MC")</f>
        <v>#N/A</v>
      </c>
      <c r="H687" s="62"/>
      <c r="I687" s="54">
        <f>+Tabla1[[#This Row],[MC]]*Tabla1[[#This Row],[Pedido]]*Tabla1[[#This Row],[PVC ]]</f>
        <v>0</v>
      </c>
      <c r="J687" s="26">
        <v>0.21</v>
      </c>
      <c r="K687" s="63"/>
      <c r="L687" s="28" t="s">
        <v>17</v>
      </c>
      <c r="M687" s="53">
        <v>31461.9</v>
      </c>
      <c r="N687" s="64" t="str">
        <f>+IF(Tabla1[[#This Row],[F PMPI]]="SÍ","No","Sí")</f>
        <v>Sí</v>
      </c>
      <c r="O687" s="65">
        <f>+Tabla1[[#This Row],[PVL]]*1.055</f>
        <v>33192.304499999998</v>
      </c>
      <c r="P687" s="65">
        <f>+Tabla1[[#This Row],[PVL]]*1.43</f>
        <v>44990.517</v>
      </c>
      <c r="Q687" s="66" t="str">
        <f>+HYPERLINK(Tabla1[[#This Row],[PAG]])</f>
        <v>http://www.todomusica.com.ar/cuerdas-y-encordados/9692-404.html</v>
      </c>
      <c r="R687" s="67"/>
      <c r="S687" s="68"/>
      <c r="T687" s="69"/>
      <c r="U687" s="69"/>
      <c r="V687" s="69"/>
      <c r="W687" s="69"/>
      <c r="X687" s="69"/>
      <c r="Y687" s="35"/>
      <c r="Z687" s="35" t="s">
        <v>24761</v>
      </c>
      <c r="AA687" s="36">
        <v>1</v>
      </c>
      <c r="AB687" s="35" t="s">
        <v>27</v>
      </c>
      <c r="AC687" s="35" t="str">
        <f>+IF(Tabla1[[#This Row],[STK]]="no","Sin STK", "STK disponible")</f>
        <v>Sin STK</v>
      </c>
      <c r="AD687" s="35">
        <f>+I687*J687</f>
        <v>0</v>
      </c>
      <c r="AE687" s="35">
        <f>+I687*K687</f>
        <v>0</v>
      </c>
      <c r="AF687" s="36" t="e">
        <f>IF(Tabla1[[#This Row],[ref pack]]=1,Tabla1[[#This Row],[Pedido]],LCM(Tabla1[[#This Row],[MC VIEJO]],Tabla1[[#This Row],[Pedido]]))</f>
        <v>#N/A</v>
      </c>
      <c r="AG687" s="36" t="e">
        <f>+VLOOKUP(Tabla1[[#This Row],[Artículo]],'.'!$B$2:$D$11481,3,)</f>
        <v>#N/A</v>
      </c>
      <c r="AH687" s="37" t="str">
        <f>+IFERROR(SEARCH("pack",Tabla1[[#This Row],[PACK]]),"")</f>
        <v/>
      </c>
    </row>
    <row r="688" spans="1:34" ht="24" customHeight="1" x14ac:dyDescent="0.2">
      <c r="A688" s="50" t="s">
        <v>1240</v>
      </c>
      <c r="B688" s="60" t="s">
        <v>23500</v>
      </c>
      <c r="C688" s="61" t="s">
        <v>23501</v>
      </c>
      <c r="D688" s="52" t="s">
        <v>27</v>
      </c>
      <c r="E688" s="53">
        <v>5573.26</v>
      </c>
      <c r="F688" s="23" t="str">
        <f>+IFERROR(VLOOKUP(Tabla1[[#This Row],[Artículo]],'..'!$B$2:$D$569000,3,),"")</f>
        <v/>
      </c>
      <c r="G688" s="24" t="e">
        <f>IF(H688=AF688,"", "Error MC")</f>
        <v>#N/A</v>
      </c>
      <c r="H688" s="62"/>
      <c r="I688" s="54">
        <f>+Tabla1[[#This Row],[MC]]*Tabla1[[#This Row],[Pedido]]*Tabla1[[#This Row],[PVC ]]</f>
        <v>0</v>
      </c>
      <c r="J688" s="26">
        <v>0.21</v>
      </c>
      <c r="K688" s="63"/>
      <c r="L688" s="28" t="s">
        <v>17</v>
      </c>
      <c r="M688" s="53">
        <v>9778.2839999999997</v>
      </c>
      <c r="N688" s="64" t="str">
        <f>+IF(Tabla1[[#This Row],[F PMPI]]="SÍ","No","Sí")</f>
        <v>Sí</v>
      </c>
      <c r="O688" s="65">
        <f>+Tabla1[[#This Row],[PVL]]*1.055</f>
        <v>10316.089619999999</v>
      </c>
      <c r="P688" s="65">
        <f>+Tabla1[[#This Row],[PVL]]*1.43</f>
        <v>13982.946119999999</v>
      </c>
      <c r="Q688" s="66" t="str">
        <f>+HYPERLINK(Tabla1[[#This Row],[PAG]])</f>
        <v>http://www.todomusica.com.ar/cuerdas-y-encordados/9693-404.html</v>
      </c>
      <c r="R688" s="67"/>
      <c r="S688" s="68"/>
      <c r="T688" s="69"/>
      <c r="U688" s="69"/>
      <c r="V688" s="69"/>
      <c r="W688" s="69"/>
      <c r="X688" s="69"/>
      <c r="Y688" s="35"/>
      <c r="Z688" s="35" t="s">
        <v>24762</v>
      </c>
      <c r="AA688" s="36">
        <v>3</v>
      </c>
      <c r="AB688" s="35" t="s">
        <v>27</v>
      </c>
      <c r="AC688" s="35" t="str">
        <f>+IF(Tabla1[[#This Row],[STK]]="no","Sin STK", "STK disponible")</f>
        <v>Sin STK</v>
      </c>
      <c r="AD688" s="35">
        <f>+I688*J688</f>
        <v>0</v>
      </c>
      <c r="AE688" s="35">
        <f>+I688*K688</f>
        <v>0</v>
      </c>
      <c r="AF688" s="36" t="e">
        <f>IF(Tabla1[[#This Row],[ref pack]]=1,Tabla1[[#This Row],[Pedido]],LCM(Tabla1[[#This Row],[MC VIEJO]],Tabla1[[#This Row],[Pedido]]))</f>
        <v>#N/A</v>
      </c>
      <c r="AG688" s="36" t="e">
        <f>+VLOOKUP(Tabla1[[#This Row],[Artículo]],'.'!$B$2:$D$11481,3,)</f>
        <v>#N/A</v>
      </c>
      <c r="AH688" s="37" t="str">
        <f>+IFERROR(SEARCH("pack",Tabla1[[#This Row],[PACK]]),"")</f>
        <v/>
      </c>
    </row>
    <row r="689" spans="1:34" ht="24" customHeight="1" x14ac:dyDescent="0.2">
      <c r="A689" s="50" t="s">
        <v>1240</v>
      </c>
      <c r="B689" s="60" t="s">
        <v>23502</v>
      </c>
      <c r="C689" s="61" t="s">
        <v>23503</v>
      </c>
      <c r="D689" s="52" t="s">
        <v>27</v>
      </c>
      <c r="E689" s="53">
        <v>5986.607</v>
      </c>
      <c r="F689" s="23" t="str">
        <f>+IFERROR(VLOOKUP(Tabla1[[#This Row],[Artículo]],'..'!$B$2:$D$569000,3,),"")</f>
        <v/>
      </c>
      <c r="G689" s="24" t="e">
        <f>IF(H689=AF689,"", "Error MC")</f>
        <v>#N/A</v>
      </c>
      <c r="H689" s="62"/>
      <c r="I689" s="54">
        <f>+Tabla1[[#This Row],[MC]]*Tabla1[[#This Row],[Pedido]]*Tabla1[[#This Row],[PVC ]]</f>
        <v>0</v>
      </c>
      <c r="J689" s="26">
        <v>0.21</v>
      </c>
      <c r="K689" s="63"/>
      <c r="L689" s="28" t="s">
        <v>17</v>
      </c>
      <c r="M689" s="53">
        <v>10503.502</v>
      </c>
      <c r="N689" s="64" t="str">
        <f>+IF(Tabla1[[#This Row],[F PMPI]]="SÍ","No","Sí")</f>
        <v>Sí</v>
      </c>
      <c r="O689" s="65">
        <f>+Tabla1[[#This Row],[PVL]]*1.055</f>
        <v>11081.19461</v>
      </c>
      <c r="P689" s="65">
        <f>+Tabla1[[#This Row],[PVL]]*1.43</f>
        <v>15020.00786</v>
      </c>
      <c r="Q689" s="66" t="str">
        <f>+HYPERLINK(Tabla1[[#This Row],[PAG]])</f>
        <v>http://www.todomusica.com.ar/cuerdas-y-encordados/9694-404.html</v>
      </c>
      <c r="R689" s="67"/>
      <c r="S689" s="68"/>
      <c r="T689" s="69"/>
      <c r="U689" s="69"/>
      <c r="V689" s="69"/>
      <c r="W689" s="69"/>
      <c r="X689" s="69"/>
      <c r="Y689" s="35"/>
      <c r="Z689" s="35" t="s">
        <v>24763</v>
      </c>
      <c r="AA689" s="36">
        <v>3</v>
      </c>
      <c r="AB689" s="35" t="s">
        <v>27</v>
      </c>
      <c r="AC689" s="35" t="str">
        <f>+IF(Tabla1[[#This Row],[STK]]="no","Sin STK", "STK disponible")</f>
        <v>Sin STK</v>
      </c>
      <c r="AD689" s="35">
        <f>+I689*J689</f>
        <v>0</v>
      </c>
      <c r="AE689" s="35">
        <f>+I689*K689</f>
        <v>0</v>
      </c>
      <c r="AF689" s="36" t="e">
        <f>IF(Tabla1[[#This Row],[ref pack]]=1,Tabla1[[#This Row],[Pedido]],LCM(Tabla1[[#This Row],[MC VIEJO]],Tabla1[[#This Row],[Pedido]]))</f>
        <v>#N/A</v>
      </c>
      <c r="AG689" s="36" t="e">
        <f>+VLOOKUP(Tabla1[[#This Row],[Artículo]],'.'!$B$2:$D$11481,3,)</f>
        <v>#N/A</v>
      </c>
      <c r="AH689" s="37" t="str">
        <f>+IFERROR(SEARCH("pack",Tabla1[[#This Row],[PACK]]),"")</f>
        <v/>
      </c>
    </row>
    <row r="690" spans="1:34" ht="24" customHeight="1" x14ac:dyDescent="0.2">
      <c r="A690" s="50" t="s">
        <v>1240</v>
      </c>
      <c r="B690" s="60" t="s">
        <v>23504</v>
      </c>
      <c r="C690" s="61" t="s">
        <v>23505</v>
      </c>
      <c r="D690" s="52" t="s">
        <v>27</v>
      </c>
      <c r="E690" s="53">
        <v>24873.16</v>
      </c>
      <c r="F690" s="23" t="str">
        <f>+IFERROR(VLOOKUP(Tabla1[[#This Row],[Artículo]],'..'!$B$2:$D$569000,3,),"")</f>
        <v/>
      </c>
      <c r="G690" s="24" t="e">
        <f>IF(H690=AF690,"", "Error MC")</f>
        <v>#N/A</v>
      </c>
      <c r="H690" s="62"/>
      <c r="I690" s="54">
        <f>+Tabla1[[#This Row],[MC]]*Tabla1[[#This Row],[Pedido]]*Tabla1[[#This Row],[PVC ]]</f>
        <v>0</v>
      </c>
      <c r="J690" s="26">
        <v>0.21</v>
      </c>
      <c r="K690" s="63"/>
      <c r="L690" s="28" t="s">
        <v>17</v>
      </c>
      <c r="M690" s="53">
        <v>43639.957000000002</v>
      </c>
      <c r="N690" s="64" t="str">
        <f>+IF(Tabla1[[#This Row],[F PMPI]]="SÍ","No","Sí")</f>
        <v>Sí</v>
      </c>
      <c r="O690" s="65">
        <f>+Tabla1[[#This Row],[PVL]]*1.055</f>
        <v>46040.154634999999</v>
      </c>
      <c r="P690" s="65">
        <f>+Tabla1[[#This Row],[PVL]]*1.43</f>
        <v>62405.138509999997</v>
      </c>
      <c r="Q690" s="66" t="str">
        <f>+HYPERLINK(Tabla1[[#This Row],[PAG]])</f>
        <v>https://todomusica.com.ar/productos-sin-categorias-de-netsuite/487-exl120-5sos.html</v>
      </c>
      <c r="R690" s="67"/>
      <c r="S690" s="68"/>
      <c r="T690" s="69"/>
      <c r="U690" s="69"/>
      <c r="V690" s="69"/>
      <c r="W690" s="69"/>
      <c r="X690" s="69"/>
      <c r="Y690" s="35"/>
      <c r="Z690" s="35" t="s">
        <v>24764</v>
      </c>
      <c r="AA690" s="36">
        <v>1</v>
      </c>
      <c r="AB690" s="35" t="s">
        <v>27</v>
      </c>
      <c r="AC690" s="35" t="str">
        <f>+IF(Tabla1[[#This Row],[STK]]="no","Sin STK", "STK disponible")</f>
        <v>Sin STK</v>
      </c>
      <c r="AD690" s="35">
        <f>+I690*J690</f>
        <v>0</v>
      </c>
      <c r="AE690" s="35">
        <f>+I690*K690</f>
        <v>0</v>
      </c>
      <c r="AF690" s="36" t="e">
        <f>IF(Tabla1[[#This Row],[ref pack]]=1,Tabla1[[#This Row],[Pedido]],LCM(Tabla1[[#This Row],[MC VIEJO]],Tabla1[[#This Row],[Pedido]]))</f>
        <v>#N/A</v>
      </c>
      <c r="AG690" s="36" t="e">
        <f>+VLOOKUP(Tabla1[[#This Row],[Artículo]],'.'!$B$2:$D$11481,3,)</f>
        <v>#N/A</v>
      </c>
      <c r="AH690" s="37" t="str">
        <f>+IFERROR(SEARCH("pack",Tabla1[[#This Row],[PACK]]),"")</f>
        <v/>
      </c>
    </row>
    <row r="691" spans="1:34" ht="24" customHeight="1" x14ac:dyDescent="0.2">
      <c r="A691" s="50" t="s">
        <v>1240</v>
      </c>
      <c r="B691" s="60" t="s">
        <v>1317</v>
      </c>
      <c r="C691" s="61" t="s">
        <v>1318</v>
      </c>
      <c r="D691" s="52" t="s">
        <v>9841</v>
      </c>
      <c r="E691" s="53">
        <v>10483.01</v>
      </c>
      <c r="F691" s="23" t="str">
        <f>+IFERROR(VLOOKUP(Tabla1[[#This Row],[Artículo]],'..'!$B$2:$D$569000,3,),"")</f>
        <v/>
      </c>
      <c r="G691" s="24" t="str">
        <f>IF(H691=AF691,"", "Error MC")</f>
        <v>Error MC</v>
      </c>
      <c r="H691" s="62"/>
      <c r="I691" s="54">
        <f>+Tabla1[[#This Row],[MC]]*Tabla1[[#This Row],[Pedido]]*Tabla1[[#This Row],[PVC ]]</f>
        <v>0</v>
      </c>
      <c r="J691" s="26">
        <v>0.21</v>
      </c>
      <c r="K691" s="63"/>
      <c r="L691" s="28" t="s">
        <v>17</v>
      </c>
      <c r="M691" s="53">
        <v>18392.436000000002</v>
      </c>
      <c r="N691" s="64" t="str">
        <f>+IF(Tabla1[[#This Row],[F PMPI]]="SÍ","No","Sí")</f>
        <v>Sí</v>
      </c>
      <c r="O691" s="65">
        <f>+Tabla1[[#This Row],[PVL]]*1.055</f>
        <v>19404.019980000001</v>
      </c>
      <c r="P691" s="65">
        <f>+Tabla1[[#This Row],[PVL]]*1.43</f>
        <v>26301.18348</v>
      </c>
      <c r="Q691" s="66" t="str">
        <f>+HYPERLINK(Tabla1[[#This Row],[PAG]])</f>
        <v>https://todomusica.com.ar/encordados/2935-exl120-7.html</v>
      </c>
      <c r="R691" s="67"/>
      <c r="S691" s="68"/>
      <c r="T691" s="69"/>
      <c r="U691" s="69"/>
      <c r="V691" s="69"/>
      <c r="W691" s="69"/>
      <c r="X691" s="69"/>
      <c r="Y691" s="35"/>
      <c r="Z691" s="35" t="s">
        <v>24765</v>
      </c>
      <c r="AA691" s="36">
        <v>1</v>
      </c>
      <c r="AB691" s="35" t="s">
        <v>27</v>
      </c>
      <c r="AC691" s="35" t="str">
        <f>+IF(Tabla1[[#This Row],[STK]]="no","Sin STK", "STK disponible")</f>
        <v>STK disponible</v>
      </c>
      <c r="AD691" s="35">
        <f>+I691*J691</f>
        <v>0</v>
      </c>
      <c r="AE691" s="35">
        <f>+I691*K691</f>
        <v>0</v>
      </c>
      <c r="AF691" s="36">
        <f>IF(Tabla1[[#This Row],[ref pack]]=1,Tabla1[[#This Row],[Pedido]],LCM(Tabla1[[#This Row],[MC VIEJO]],Tabla1[[#This Row],[Pedido]]))</f>
        <v>1</v>
      </c>
      <c r="AG691" s="36">
        <f>+VLOOKUP(Tabla1[[#This Row],[Artículo]],'.'!$B$2:$D$11481,3,)</f>
        <v>1</v>
      </c>
      <c r="AH691" s="37" t="str">
        <f>+IFERROR(SEARCH("pack",Tabla1[[#This Row],[PACK]]),"")</f>
        <v/>
      </c>
    </row>
    <row r="692" spans="1:34" ht="24" customHeight="1" x14ac:dyDescent="0.2">
      <c r="A692" s="50" t="s">
        <v>1240</v>
      </c>
      <c r="B692" s="60" t="s">
        <v>1319</v>
      </c>
      <c r="C692" s="61" t="s">
        <v>1320</v>
      </c>
      <c r="D692" s="52" t="s">
        <v>27</v>
      </c>
      <c r="E692" s="53">
        <v>8065.73</v>
      </c>
      <c r="F692" s="23" t="str">
        <f>+IFERROR(VLOOKUP(Tabla1[[#This Row],[Artículo]],'..'!$B$2:$D$569000,3,),"")</f>
        <v/>
      </c>
      <c r="G692" s="24" t="str">
        <f>IF(H692=AF692,"", "Error MC")</f>
        <v>Error MC</v>
      </c>
      <c r="H692" s="62"/>
      <c r="I692" s="54">
        <f>+Tabla1[[#This Row],[MC]]*Tabla1[[#This Row],[Pedido]]*Tabla1[[#This Row],[PVC ]]</f>
        <v>0</v>
      </c>
      <c r="J692" s="26">
        <v>0.21</v>
      </c>
      <c r="K692" s="63"/>
      <c r="L692" s="28" t="s">
        <v>17</v>
      </c>
      <c r="M692" s="53">
        <v>14151.325000000001</v>
      </c>
      <c r="N692" s="64" t="str">
        <f>+IF(Tabla1[[#This Row],[F PMPI]]="SÍ","No","Sí")</f>
        <v>No</v>
      </c>
      <c r="O692" s="65">
        <f>+Tabla1[[#This Row],[PVL]]*1.055</f>
        <v>14929.647875000001</v>
      </c>
      <c r="P692" s="65">
        <f>+Tabla1[[#This Row],[PVL]]*1.43</f>
        <v>20236.394749999999</v>
      </c>
      <c r="Q692" s="66" t="str">
        <f>+HYPERLINK(Tabla1[[#This Row],[PAG]])</f>
        <v>https://todomusica.com.ar/productos-sin-categorias-de-netsuite/1385-exl125.html</v>
      </c>
      <c r="R692" s="67"/>
      <c r="S692" s="68"/>
      <c r="T692" s="69"/>
      <c r="U692" s="69"/>
      <c r="V692" s="69"/>
      <c r="W692" s="69"/>
      <c r="X692" s="69"/>
      <c r="Y692" s="35"/>
      <c r="Z692" s="35" t="s">
        <v>24766</v>
      </c>
      <c r="AA692" s="36">
        <v>1</v>
      </c>
      <c r="AB692" s="35" t="s">
        <v>9849</v>
      </c>
      <c r="AC692" s="35" t="str">
        <f>+IF(Tabla1[[#This Row],[STK]]="no","Sin STK", "STK disponible")</f>
        <v>Sin STK</v>
      </c>
      <c r="AD692" s="35">
        <f>+I692*J692</f>
        <v>0</v>
      </c>
      <c r="AE692" s="35">
        <f>+I692*K692</f>
        <v>0</v>
      </c>
      <c r="AF692" s="36">
        <f>IF(Tabla1[[#This Row],[ref pack]]=1,Tabla1[[#This Row],[Pedido]],LCM(Tabla1[[#This Row],[MC VIEJO]],Tabla1[[#This Row],[Pedido]]))</f>
        <v>1</v>
      </c>
      <c r="AG692" s="36">
        <f>+VLOOKUP(Tabla1[[#This Row],[Artículo]],'.'!$B$2:$D$11481,3,)</f>
        <v>1</v>
      </c>
      <c r="AH692" s="37" t="str">
        <f>+IFERROR(SEARCH("pack",Tabla1[[#This Row],[PACK]]),"")</f>
        <v/>
      </c>
    </row>
    <row r="693" spans="1:34" ht="24" customHeight="1" x14ac:dyDescent="0.2">
      <c r="A693" s="50" t="s">
        <v>1240</v>
      </c>
      <c r="B693" s="60" t="s">
        <v>1321</v>
      </c>
      <c r="C693" s="61" t="s">
        <v>23275</v>
      </c>
      <c r="D693" s="52" t="s">
        <v>27</v>
      </c>
      <c r="E693" s="53">
        <v>7153.59</v>
      </c>
      <c r="F693" s="23" t="str">
        <f>+IFERROR(VLOOKUP(Tabla1[[#This Row],[Artículo]],'..'!$B$2:$D$569000,3,),"")</f>
        <v>MCx10</v>
      </c>
      <c r="G693" s="24" t="str">
        <f>IF(H693=AF693,"", "Error MC")</f>
        <v>Error MC</v>
      </c>
      <c r="H693" s="62"/>
      <c r="I693" s="54">
        <f>+Tabla1[[#This Row],[MC]]*Tabla1[[#This Row],[Pedido]]*Tabla1[[#This Row],[PVC ]]</f>
        <v>0</v>
      </c>
      <c r="J693" s="26">
        <v>0.21</v>
      </c>
      <c r="K693" s="63"/>
      <c r="L693" s="28" t="s">
        <v>17</v>
      </c>
      <c r="M693" s="53">
        <v>12550.978999999999</v>
      </c>
      <c r="N693" s="64" t="str">
        <f>+IF(Tabla1[[#This Row],[F PMPI]]="SÍ","No","Sí")</f>
        <v>Sí</v>
      </c>
      <c r="O693" s="65">
        <f>+Tabla1[[#This Row],[PVL]]*1.055</f>
        <v>13241.282844999998</v>
      </c>
      <c r="P693" s="65">
        <f>+Tabla1[[#This Row],[PVL]]*1.43</f>
        <v>17947.899969999999</v>
      </c>
      <c r="Q693" s="66" t="str">
        <f>+HYPERLINK(Tabla1[[#This Row],[PAG]])</f>
        <v>https://todomusica.com.ar/productos-sin-categorias-de-netsuite/3206-exl130.html</v>
      </c>
      <c r="R693" s="67"/>
      <c r="S693" s="68"/>
      <c r="T693" s="69"/>
      <c r="U693" s="69"/>
      <c r="V693" s="69"/>
      <c r="W693" s="69"/>
      <c r="X693" s="69"/>
      <c r="Y693" s="35"/>
      <c r="Z693" s="35" t="s">
        <v>24767</v>
      </c>
      <c r="AA693" s="36">
        <v>1</v>
      </c>
      <c r="AB693" s="35" t="s">
        <v>27</v>
      </c>
      <c r="AC693" s="35" t="str">
        <f>+IF(Tabla1[[#This Row],[STK]]="no","Sin STK", "STK disponible")</f>
        <v>Sin STK</v>
      </c>
      <c r="AD693" s="35">
        <f>+I693*J693</f>
        <v>0</v>
      </c>
      <c r="AE693" s="35">
        <f>+I693*K693</f>
        <v>0</v>
      </c>
      <c r="AF693" s="36">
        <f>IF(Tabla1[[#This Row],[ref pack]]=1,Tabla1[[#This Row],[Pedido]],LCM(Tabla1[[#This Row],[MC VIEJO]],Tabla1[[#This Row],[Pedido]]))</f>
        <v>10</v>
      </c>
      <c r="AG693" s="36">
        <f>+VLOOKUP(Tabla1[[#This Row],[Artículo]],'.'!$B$2:$D$11481,3,)</f>
        <v>10</v>
      </c>
      <c r="AH693" s="37" t="str">
        <f>+IFERROR(SEARCH("pack",Tabla1[[#This Row],[PACK]]),"")</f>
        <v/>
      </c>
    </row>
    <row r="694" spans="1:34" ht="24" customHeight="1" x14ac:dyDescent="0.2">
      <c r="A694" s="50" t="s">
        <v>1240</v>
      </c>
      <c r="B694" s="60" t="s">
        <v>23506</v>
      </c>
      <c r="C694" s="61" t="s">
        <v>23507</v>
      </c>
      <c r="D694" s="52" t="s">
        <v>27</v>
      </c>
      <c r="E694" s="53">
        <v>1039.72</v>
      </c>
      <c r="F694" s="23" t="str">
        <f>+IFERROR(VLOOKUP(Tabla1[[#This Row],[Artículo]],'..'!$B$2:$D$569000,3,),"")</f>
        <v/>
      </c>
      <c r="G694" s="24" t="e">
        <f>IF(H694=AF694,"", "Error MC")</f>
        <v>#N/A</v>
      </c>
      <c r="H694" s="62"/>
      <c r="I694" s="54">
        <f>+Tabla1[[#This Row],[MC]]*Tabla1[[#This Row],[Pedido]]*Tabla1[[#This Row],[PVC ]]</f>
        <v>0</v>
      </c>
      <c r="J694" s="26">
        <v>0.21</v>
      </c>
      <c r="K694" s="63"/>
      <c r="L694" s="28" t="s">
        <v>17</v>
      </c>
      <c r="M694" s="53">
        <v>1824.1880000000001</v>
      </c>
      <c r="N694" s="64" t="str">
        <f>+IF(Tabla1[[#This Row],[F PMPI]]="SÍ","No","Sí")</f>
        <v>Sí</v>
      </c>
      <c r="O694" s="65">
        <f>+Tabla1[[#This Row],[PVL]]*1.055</f>
        <v>1924.5183400000001</v>
      </c>
      <c r="P694" s="65">
        <f>+Tabla1[[#This Row],[PVL]]*1.43</f>
        <v>2608.5888399999999</v>
      </c>
      <c r="Q694" s="66" t="str">
        <f>+HYPERLINK(Tabla1[[#This Row],[PAG]])</f>
        <v>http://www.todomusica.com.ar/cuerdas-y-encordados/21270-exl130-bp.html</v>
      </c>
      <c r="R694" s="67"/>
      <c r="S694" s="68"/>
      <c r="T694" s="69"/>
      <c r="U694" s="69"/>
      <c r="V694" s="69"/>
      <c r="W694" s="69"/>
      <c r="X694" s="69"/>
      <c r="Y694" s="35"/>
      <c r="Z694" s="35" t="s">
        <v>24768</v>
      </c>
      <c r="AA694" s="36">
        <v>11</v>
      </c>
      <c r="AB694" s="35" t="s">
        <v>27</v>
      </c>
      <c r="AC694" s="35" t="str">
        <f>+IF(Tabla1[[#This Row],[STK]]="no","Sin STK", "STK disponible")</f>
        <v>Sin STK</v>
      </c>
      <c r="AD694" s="35">
        <f>+I694*J694</f>
        <v>0</v>
      </c>
      <c r="AE694" s="35">
        <f>+I694*K694</f>
        <v>0</v>
      </c>
      <c r="AF694" s="36" t="e">
        <f>IF(Tabla1[[#This Row],[ref pack]]=1,Tabla1[[#This Row],[Pedido]],LCM(Tabla1[[#This Row],[MC VIEJO]],Tabla1[[#This Row],[Pedido]]))</f>
        <v>#N/A</v>
      </c>
      <c r="AG694" s="36" t="e">
        <f>+VLOOKUP(Tabla1[[#This Row],[Artículo]],'.'!$B$2:$D$11481,3,)</f>
        <v>#N/A</v>
      </c>
      <c r="AH694" s="37" t="str">
        <f>+IFERROR(SEARCH("pack",Tabla1[[#This Row],[PACK]]),"")</f>
        <v/>
      </c>
    </row>
    <row r="695" spans="1:34" ht="24" customHeight="1" x14ac:dyDescent="0.2">
      <c r="A695" s="50" t="s">
        <v>1240</v>
      </c>
      <c r="B695" s="60" t="s">
        <v>23508</v>
      </c>
      <c r="C695" s="61" t="s">
        <v>23509</v>
      </c>
      <c r="D695" s="52" t="s">
        <v>27</v>
      </c>
      <c r="E695" s="53">
        <v>198.84700000000001</v>
      </c>
      <c r="F695" s="23" t="str">
        <f>+IFERROR(VLOOKUP(Tabla1[[#This Row],[Artículo]],'..'!$B$2:$D$569000,3,),"")</f>
        <v/>
      </c>
      <c r="G695" s="24" t="e">
        <f>IF(H695=AF695,"", "Error MC")</f>
        <v>#N/A</v>
      </c>
      <c r="H695" s="62"/>
      <c r="I695" s="54">
        <f>+Tabla1[[#This Row],[MC]]*Tabla1[[#This Row],[Pedido]]*Tabla1[[#This Row],[PVC ]]</f>
        <v>0</v>
      </c>
      <c r="J695" s="26">
        <v>0.21</v>
      </c>
      <c r="K695" s="63"/>
      <c r="L695" s="28" t="s">
        <v>17</v>
      </c>
      <c r="M695" s="53">
        <v>348.875</v>
      </c>
      <c r="N695" s="64" t="str">
        <f>+IF(Tabla1[[#This Row],[F PMPI]]="SÍ","No","Sí")</f>
        <v>Sí</v>
      </c>
      <c r="O695" s="65">
        <f>+Tabla1[[#This Row],[PVL]]*1.055</f>
        <v>368.06312499999996</v>
      </c>
      <c r="P695" s="65">
        <f>+Tabla1[[#This Row],[PVL]]*1.43</f>
        <v>498.89124999999996</v>
      </c>
      <c r="Q695" s="66" t="str">
        <f>+HYPERLINK(Tabla1[[#This Row],[PAG]])</f>
        <v/>
      </c>
      <c r="R695" s="67"/>
      <c r="S695" s="68"/>
      <c r="T695" s="69"/>
      <c r="U695" s="69"/>
      <c r="V695" s="69"/>
      <c r="W695" s="69"/>
      <c r="X695" s="69"/>
      <c r="Y695" s="35"/>
      <c r="Z695" s="35" t="s">
        <v>65</v>
      </c>
      <c r="AA695" s="36">
        <v>3</v>
      </c>
      <c r="AB695" s="35" t="s">
        <v>27</v>
      </c>
      <c r="AC695" s="35" t="str">
        <f>+IF(Tabla1[[#This Row],[STK]]="no","Sin STK", "STK disponible")</f>
        <v>Sin STK</v>
      </c>
      <c r="AD695" s="35">
        <f>+I695*J695</f>
        <v>0</v>
      </c>
      <c r="AE695" s="35">
        <f>+I695*K695</f>
        <v>0</v>
      </c>
      <c r="AF695" s="36" t="e">
        <f>IF(Tabla1[[#This Row],[ref pack]]=1,Tabla1[[#This Row],[Pedido]],LCM(Tabla1[[#This Row],[MC VIEJO]],Tabla1[[#This Row],[Pedido]]))</f>
        <v>#N/A</v>
      </c>
      <c r="AG695" s="36" t="e">
        <f>+VLOOKUP(Tabla1[[#This Row],[Artículo]],'.'!$B$2:$D$11481,3,)</f>
        <v>#N/A</v>
      </c>
      <c r="AH695" s="37" t="str">
        <f>+IFERROR(SEARCH("pack",Tabla1[[#This Row],[PACK]]),"")</f>
        <v/>
      </c>
    </row>
    <row r="696" spans="1:34" ht="24" customHeight="1" x14ac:dyDescent="0.2">
      <c r="A696" s="50" t="s">
        <v>1240</v>
      </c>
      <c r="B696" s="60" t="s">
        <v>1323</v>
      </c>
      <c r="C696" s="61" t="s">
        <v>23276</v>
      </c>
      <c r="D696" s="52" t="s">
        <v>27</v>
      </c>
      <c r="E696" s="53">
        <v>7821.97</v>
      </c>
      <c r="F696" s="23" t="str">
        <f>+IFERROR(VLOOKUP(Tabla1[[#This Row],[Artículo]],'..'!$B$2:$D$569000,3,),"")</f>
        <v>MCx5</v>
      </c>
      <c r="G696" s="24" t="str">
        <f>IF(H696=AF696,"", "Error MC")</f>
        <v>Error MC</v>
      </c>
      <c r="H696" s="62"/>
      <c r="I696" s="54">
        <f>+Tabla1[[#This Row],[MC]]*Tabla1[[#This Row],[Pedido]]*Tabla1[[#This Row],[PVC ]]</f>
        <v>0</v>
      </c>
      <c r="J696" s="26">
        <v>0.21</v>
      </c>
      <c r="K696" s="63"/>
      <c r="L696" s="28" t="s">
        <v>17</v>
      </c>
      <c r="M696" s="53">
        <v>13723.651</v>
      </c>
      <c r="N696" s="64" t="str">
        <f>+IF(Tabla1[[#This Row],[F PMPI]]="SÍ","No","Sí")</f>
        <v>Sí</v>
      </c>
      <c r="O696" s="65">
        <f>+Tabla1[[#This Row],[PVL]]*1.055</f>
        <v>14478.451804999999</v>
      </c>
      <c r="P696" s="65">
        <f>+Tabla1[[#This Row],[PVL]]*1.43</f>
        <v>19624.820929999998</v>
      </c>
      <c r="Q696" s="66" t="str">
        <f>+HYPERLINK(Tabla1[[#This Row],[PAG]])</f>
        <v>https://todomusica.com.ar/productos-sin-categorias-de-netsuite/1295-exl140.html</v>
      </c>
      <c r="R696" s="67"/>
      <c r="S696" s="68"/>
      <c r="T696" s="69"/>
      <c r="U696" s="69"/>
      <c r="V696" s="69"/>
      <c r="W696" s="69"/>
      <c r="X696" s="69"/>
      <c r="Y696" s="35"/>
      <c r="Z696" s="35" t="s">
        <v>24769</v>
      </c>
      <c r="AA696" s="36">
        <v>1</v>
      </c>
      <c r="AB696" s="35" t="s">
        <v>27</v>
      </c>
      <c r="AC696" s="35" t="str">
        <f>+IF(Tabla1[[#This Row],[STK]]="no","Sin STK", "STK disponible")</f>
        <v>Sin STK</v>
      </c>
      <c r="AD696" s="35">
        <f>+I696*J696</f>
        <v>0</v>
      </c>
      <c r="AE696" s="35">
        <f>+I696*K696</f>
        <v>0</v>
      </c>
      <c r="AF696" s="36">
        <f>IF(Tabla1[[#This Row],[ref pack]]=1,Tabla1[[#This Row],[Pedido]],LCM(Tabla1[[#This Row],[MC VIEJO]],Tabla1[[#This Row],[Pedido]]))</f>
        <v>5</v>
      </c>
      <c r="AG696" s="36">
        <f>+VLOOKUP(Tabla1[[#This Row],[Artículo]],'.'!$B$2:$D$11481,3,)</f>
        <v>5</v>
      </c>
      <c r="AH696" s="37" t="str">
        <f>+IFERROR(SEARCH("pack",Tabla1[[#This Row],[PACK]]),"")</f>
        <v/>
      </c>
    </row>
    <row r="697" spans="1:34" ht="24" customHeight="1" x14ac:dyDescent="0.2">
      <c r="A697" s="50" t="s">
        <v>1240</v>
      </c>
      <c r="B697" s="60" t="s">
        <v>1325</v>
      </c>
      <c r="C697" s="61" t="s">
        <v>23277</v>
      </c>
      <c r="D697" s="52" t="s">
        <v>27</v>
      </c>
      <c r="E697" s="53">
        <v>7821.97</v>
      </c>
      <c r="F697" s="23" t="str">
        <f>+IFERROR(VLOOKUP(Tabla1[[#This Row],[Artículo]],'..'!$B$2:$D$569000,3,),"")</f>
        <v>MCx5</v>
      </c>
      <c r="G697" s="24" t="str">
        <f>IF(H697=AF697,"", "Error MC")</f>
        <v>Error MC</v>
      </c>
      <c r="H697" s="62"/>
      <c r="I697" s="54">
        <f>+Tabla1[[#This Row],[MC]]*Tabla1[[#This Row],[Pedido]]*Tabla1[[#This Row],[PVC ]]</f>
        <v>0</v>
      </c>
      <c r="J697" s="26">
        <v>0.21</v>
      </c>
      <c r="K697" s="63"/>
      <c r="L697" s="28" t="s">
        <v>17</v>
      </c>
      <c r="M697" s="53">
        <v>13723.651</v>
      </c>
      <c r="N697" s="64" t="str">
        <f>+IF(Tabla1[[#This Row],[F PMPI]]="SÍ","No","Sí")</f>
        <v>Sí</v>
      </c>
      <c r="O697" s="65">
        <f>+Tabla1[[#This Row],[PVL]]*1.055</f>
        <v>14478.451804999999</v>
      </c>
      <c r="P697" s="65">
        <f>+Tabla1[[#This Row],[PVL]]*1.43</f>
        <v>19624.820929999998</v>
      </c>
      <c r="Q697" s="66" t="str">
        <f>+HYPERLINK(Tabla1[[#This Row],[PAG]])</f>
        <v>https://todomusica.com.ar/productos-sin-categorias-de-netsuite/2803-exl145.html</v>
      </c>
      <c r="R697" s="67"/>
      <c r="S697" s="68"/>
      <c r="T697" s="69"/>
      <c r="U697" s="69"/>
      <c r="V697" s="69"/>
      <c r="W697" s="69"/>
      <c r="X697" s="69"/>
      <c r="Y697" s="35"/>
      <c r="Z697" s="35" t="s">
        <v>24770</v>
      </c>
      <c r="AA697" s="36">
        <v>1</v>
      </c>
      <c r="AB697" s="35" t="s">
        <v>27</v>
      </c>
      <c r="AC697" s="35" t="str">
        <f>+IF(Tabla1[[#This Row],[STK]]="no","Sin STK", "STK disponible")</f>
        <v>Sin STK</v>
      </c>
      <c r="AD697" s="35">
        <f>+I697*J697</f>
        <v>0</v>
      </c>
      <c r="AE697" s="35">
        <f>+I697*K697</f>
        <v>0</v>
      </c>
      <c r="AF697" s="36">
        <f>IF(Tabla1[[#This Row],[ref pack]]=1,Tabla1[[#This Row],[Pedido]],LCM(Tabla1[[#This Row],[MC VIEJO]],Tabla1[[#This Row],[Pedido]]))</f>
        <v>5</v>
      </c>
      <c r="AG697" s="36">
        <f>+VLOOKUP(Tabla1[[#This Row],[Artículo]],'.'!$B$2:$D$11481,3,)</f>
        <v>5</v>
      </c>
      <c r="AH697" s="37" t="str">
        <f>+IFERROR(SEARCH("pack",Tabla1[[#This Row],[PACK]]),"")</f>
        <v/>
      </c>
    </row>
    <row r="698" spans="1:34" ht="24" customHeight="1" x14ac:dyDescent="0.2">
      <c r="A698" s="50" t="s">
        <v>1240</v>
      </c>
      <c r="B698" s="60" t="s">
        <v>1327</v>
      </c>
      <c r="C698" s="61" t="s">
        <v>23278</v>
      </c>
      <c r="D698" s="52" t="s">
        <v>27</v>
      </c>
      <c r="E698" s="53">
        <v>7821.97</v>
      </c>
      <c r="F698" s="23" t="str">
        <f>+IFERROR(VLOOKUP(Tabla1[[#This Row],[Artículo]],'..'!$B$2:$D$569000,3,),"")</f>
        <v>MCx5</v>
      </c>
      <c r="G698" s="24" t="str">
        <f>IF(H698=AF698,"", "Error MC")</f>
        <v>Error MC</v>
      </c>
      <c r="H698" s="62"/>
      <c r="I698" s="54">
        <f>+Tabla1[[#This Row],[MC]]*Tabla1[[#This Row],[Pedido]]*Tabla1[[#This Row],[PVC ]]</f>
        <v>0</v>
      </c>
      <c r="J698" s="26">
        <v>0.21</v>
      </c>
      <c r="K698" s="63"/>
      <c r="L698" s="28" t="s">
        <v>17</v>
      </c>
      <c r="M698" s="53">
        <v>13723.651</v>
      </c>
      <c r="N698" s="64" t="str">
        <f>+IF(Tabla1[[#This Row],[F PMPI]]="SÍ","No","Sí")</f>
        <v>Sí</v>
      </c>
      <c r="O698" s="65">
        <f>+Tabla1[[#This Row],[PVL]]*1.055</f>
        <v>14478.451804999999</v>
      </c>
      <c r="P698" s="65">
        <f>+Tabla1[[#This Row],[PVL]]*1.43</f>
        <v>19624.820929999998</v>
      </c>
      <c r="Q698" s="66" t="str">
        <f>+HYPERLINK(Tabla1[[#This Row],[PAG]])</f>
        <v>https://todomusica.com.ar/productos-sin-categorias-de-netsuite/6134-exl148.html</v>
      </c>
      <c r="R698" s="67"/>
      <c r="S698" s="68"/>
      <c r="T698" s="69"/>
      <c r="U698" s="69"/>
      <c r="V698" s="69"/>
      <c r="W698" s="69"/>
      <c r="X698" s="69"/>
      <c r="Y698" s="35"/>
      <c r="Z698" s="35" t="s">
        <v>24771</v>
      </c>
      <c r="AA698" s="36">
        <v>1</v>
      </c>
      <c r="AB698" s="35" t="s">
        <v>27</v>
      </c>
      <c r="AC698" s="35" t="str">
        <f>+IF(Tabla1[[#This Row],[STK]]="no","Sin STK", "STK disponible")</f>
        <v>Sin STK</v>
      </c>
      <c r="AD698" s="35">
        <f>+I698*J698</f>
        <v>0</v>
      </c>
      <c r="AE698" s="35">
        <f>+I698*K698</f>
        <v>0</v>
      </c>
      <c r="AF698" s="36">
        <f>IF(Tabla1[[#This Row],[ref pack]]=1,Tabla1[[#This Row],[Pedido]],LCM(Tabla1[[#This Row],[MC VIEJO]],Tabla1[[#This Row],[Pedido]]))</f>
        <v>5</v>
      </c>
      <c r="AG698" s="36">
        <f>+VLOOKUP(Tabla1[[#This Row],[Artículo]],'.'!$B$2:$D$11481,3,)</f>
        <v>5</v>
      </c>
      <c r="AH698" s="37" t="str">
        <f>+IFERROR(SEARCH("pack",Tabla1[[#This Row],[PACK]]),"")</f>
        <v/>
      </c>
    </row>
    <row r="699" spans="1:34" ht="24" customHeight="1" x14ac:dyDescent="0.2">
      <c r="A699" s="50" t="s">
        <v>1240</v>
      </c>
      <c r="B699" s="60" t="s">
        <v>1329</v>
      </c>
      <c r="C699" s="61" t="s">
        <v>1330</v>
      </c>
      <c r="D699" s="52" t="s">
        <v>27</v>
      </c>
      <c r="E699" s="53">
        <v>11237.89</v>
      </c>
      <c r="F699" s="23" t="str">
        <f>+IFERROR(VLOOKUP(Tabla1[[#This Row],[Artículo]],'..'!$B$2:$D$569000,3,),"")</f>
        <v/>
      </c>
      <c r="G699" s="24" t="str">
        <f>IF(H699=AF699,"", "Error MC")</f>
        <v>Error MC</v>
      </c>
      <c r="H699" s="62"/>
      <c r="I699" s="54">
        <f>+Tabla1[[#This Row],[MC]]*Tabla1[[#This Row],[Pedido]]*Tabla1[[#This Row],[PVC ]]</f>
        <v>0</v>
      </c>
      <c r="J699" s="26">
        <v>0.21</v>
      </c>
      <c r="K699" s="63"/>
      <c r="L699" s="28" t="s">
        <v>17</v>
      </c>
      <c r="M699" s="53">
        <v>19716.877</v>
      </c>
      <c r="N699" s="64" t="str">
        <f>+IF(Tabla1[[#This Row],[F PMPI]]="SÍ","No","Sí")</f>
        <v>Sí</v>
      </c>
      <c r="O699" s="65">
        <f>+Tabla1[[#This Row],[PVL]]*1.055</f>
        <v>20801.305235</v>
      </c>
      <c r="P699" s="65">
        <f>+Tabla1[[#This Row],[PVL]]*1.43</f>
        <v>28195.134109999999</v>
      </c>
      <c r="Q699" s="66" t="str">
        <f>+HYPERLINK(Tabla1[[#This Row],[PAG]])</f>
        <v>https://todomusica.com.ar/productos-sin-categorias-de-netsuite/3014-exl150.html</v>
      </c>
      <c r="R699" s="67"/>
      <c r="S699" s="68"/>
      <c r="T699" s="69"/>
      <c r="U699" s="69"/>
      <c r="V699" s="69"/>
      <c r="W699" s="69"/>
      <c r="X699" s="69"/>
      <c r="Y699" s="35"/>
      <c r="Z699" s="35" t="s">
        <v>24772</v>
      </c>
      <c r="AA699" s="36">
        <v>1</v>
      </c>
      <c r="AB699" s="35" t="s">
        <v>27</v>
      </c>
      <c r="AC699" s="35" t="str">
        <f>+IF(Tabla1[[#This Row],[STK]]="no","Sin STK", "STK disponible")</f>
        <v>Sin STK</v>
      </c>
      <c r="AD699" s="35">
        <f>+I699*J699</f>
        <v>0</v>
      </c>
      <c r="AE699" s="35">
        <f>+I699*K699</f>
        <v>0</v>
      </c>
      <c r="AF699" s="36">
        <f>IF(Tabla1[[#This Row],[ref pack]]=1,Tabla1[[#This Row],[Pedido]],LCM(Tabla1[[#This Row],[MC VIEJO]],Tabla1[[#This Row],[Pedido]]))</f>
        <v>1</v>
      </c>
      <c r="AG699" s="36">
        <f>+VLOOKUP(Tabla1[[#This Row],[Artículo]],'.'!$B$2:$D$11481,3,)</f>
        <v>1</v>
      </c>
      <c r="AH699" s="37" t="str">
        <f>+IFERROR(SEARCH("pack",Tabla1[[#This Row],[PACK]]),"")</f>
        <v/>
      </c>
    </row>
    <row r="700" spans="1:34" ht="24" customHeight="1" x14ac:dyDescent="0.2">
      <c r="A700" s="50" t="s">
        <v>1240</v>
      </c>
      <c r="B700" s="60" t="s">
        <v>1331</v>
      </c>
      <c r="C700" s="61" t="s">
        <v>1332</v>
      </c>
      <c r="D700" s="52" t="s">
        <v>27</v>
      </c>
      <c r="E700" s="53">
        <v>10940.75</v>
      </c>
      <c r="F700" s="23" t="str">
        <f>+IFERROR(VLOOKUP(Tabla1[[#This Row],[Artículo]],'..'!$B$2:$D$569000,3,),"")</f>
        <v/>
      </c>
      <c r="G700" s="24" t="str">
        <f>IF(H700=AF700,"", "Error MC")</f>
        <v>Error MC</v>
      </c>
      <c r="H700" s="62"/>
      <c r="I700" s="54">
        <f>+Tabla1[[#This Row],[MC]]*Tabla1[[#This Row],[Pedido]]*Tabla1[[#This Row],[PVC ]]</f>
        <v>0</v>
      </c>
      <c r="J700" s="26">
        <v>0.21</v>
      </c>
      <c r="K700" s="63"/>
      <c r="L700" s="28" t="s">
        <v>17</v>
      </c>
      <c r="M700" s="53">
        <v>19195.548999999999</v>
      </c>
      <c r="N700" s="64" t="str">
        <f>+IF(Tabla1[[#This Row],[F PMPI]]="SÍ","No","Sí")</f>
        <v>Sí</v>
      </c>
      <c r="O700" s="65">
        <f>+Tabla1[[#This Row],[PVL]]*1.055</f>
        <v>20251.304194999997</v>
      </c>
      <c r="P700" s="65">
        <f>+Tabla1[[#This Row],[PVL]]*1.43</f>
        <v>27449.635069999997</v>
      </c>
      <c r="Q700" s="66" t="str">
        <f>+HYPERLINK(Tabla1[[#This Row],[PAG]])</f>
        <v>https://todomusica.com.ar/productos-sin-categorias-de-netsuite/2113-exl158.html</v>
      </c>
      <c r="R700" s="67"/>
      <c r="S700" s="68"/>
      <c r="T700" s="69"/>
      <c r="U700" s="69"/>
      <c r="V700" s="69"/>
      <c r="W700" s="69"/>
      <c r="X700" s="69"/>
      <c r="Y700" s="35"/>
      <c r="Z700" s="35" t="s">
        <v>24773</v>
      </c>
      <c r="AA700" s="36">
        <v>1</v>
      </c>
      <c r="AB700" s="35" t="s">
        <v>27</v>
      </c>
      <c r="AC700" s="35" t="str">
        <f>+IF(Tabla1[[#This Row],[STK]]="no","Sin STK", "STK disponible")</f>
        <v>Sin STK</v>
      </c>
      <c r="AD700" s="35">
        <f>+I700*J700</f>
        <v>0</v>
      </c>
      <c r="AE700" s="35">
        <f>+I700*K700</f>
        <v>0</v>
      </c>
      <c r="AF700" s="36">
        <f>IF(Tabla1[[#This Row],[ref pack]]=1,Tabla1[[#This Row],[Pedido]],LCM(Tabla1[[#This Row],[MC VIEJO]],Tabla1[[#This Row],[Pedido]]))</f>
        <v>1</v>
      </c>
      <c r="AG700" s="36">
        <f>+VLOOKUP(Tabla1[[#This Row],[Artículo]],'.'!$B$2:$D$11481,3,)</f>
        <v>1</v>
      </c>
      <c r="AH700" s="37" t="str">
        <f>+IFERROR(SEARCH("pack",Tabla1[[#This Row],[PACK]]),"")</f>
        <v/>
      </c>
    </row>
    <row r="701" spans="1:34" ht="24" customHeight="1" x14ac:dyDescent="0.2">
      <c r="A701" s="50" t="s">
        <v>1240</v>
      </c>
      <c r="B701" s="60" t="s">
        <v>1333</v>
      </c>
      <c r="C701" s="61" t="s">
        <v>1334</v>
      </c>
      <c r="D701" s="52" t="s">
        <v>27</v>
      </c>
      <c r="E701" s="53">
        <v>25297.69</v>
      </c>
      <c r="F701" s="23" t="str">
        <f>+IFERROR(VLOOKUP(Tabla1[[#This Row],[Artículo]],'..'!$B$2:$D$569000,3,),"")</f>
        <v/>
      </c>
      <c r="G701" s="24" t="str">
        <f>IF(H701=AF701,"", "Error MC")</f>
        <v>Error MC</v>
      </c>
      <c r="H701" s="62"/>
      <c r="I701" s="54">
        <f>+Tabla1[[#This Row],[MC]]*Tabla1[[#This Row],[Pedido]]*Tabla1[[#This Row],[PVC ]]</f>
        <v>0</v>
      </c>
      <c r="J701" s="26">
        <v>0.21</v>
      </c>
      <c r="K701" s="63"/>
      <c r="L701" s="28" t="s">
        <v>17</v>
      </c>
      <c r="M701" s="53">
        <v>44384.796999999999</v>
      </c>
      <c r="N701" s="64" t="str">
        <f>+IF(Tabla1[[#This Row],[F PMPI]]="SÍ","No","Sí")</f>
        <v>Sí</v>
      </c>
      <c r="O701" s="65">
        <f>+Tabla1[[#This Row],[PVL]]*1.055</f>
        <v>46825.960834999998</v>
      </c>
      <c r="P701" s="65">
        <f>+Tabla1[[#This Row],[PVL]]*1.43</f>
        <v>63470.259709999998</v>
      </c>
      <c r="Q701" s="66" t="str">
        <f>+HYPERLINK(Tabla1[[#This Row],[PAG]])</f>
        <v>https://todomusica.com.ar/productos-sin-categorias-de-netsuite/6135-exl160.html</v>
      </c>
      <c r="R701" s="67"/>
      <c r="S701" s="68"/>
      <c r="T701" s="69"/>
      <c r="U701" s="69"/>
      <c r="V701" s="69"/>
      <c r="W701" s="69"/>
      <c r="X701" s="69"/>
      <c r="Y701" s="35"/>
      <c r="Z701" s="35" t="s">
        <v>24774</v>
      </c>
      <c r="AA701" s="36">
        <v>1</v>
      </c>
      <c r="AB701" s="35" t="s">
        <v>27</v>
      </c>
      <c r="AC701" s="35" t="str">
        <f>+IF(Tabla1[[#This Row],[STK]]="no","Sin STK", "STK disponible")</f>
        <v>Sin STK</v>
      </c>
      <c r="AD701" s="35">
        <f>+I701*J701</f>
        <v>0</v>
      </c>
      <c r="AE701" s="35">
        <f>+I701*K701</f>
        <v>0</v>
      </c>
      <c r="AF701" s="36">
        <f>IF(Tabla1[[#This Row],[ref pack]]=1,Tabla1[[#This Row],[Pedido]],LCM(Tabla1[[#This Row],[MC VIEJO]],Tabla1[[#This Row],[Pedido]]))</f>
        <v>1</v>
      </c>
      <c r="AG701" s="36">
        <f>+VLOOKUP(Tabla1[[#This Row],[Artículo]],'.'!$B$2:$D$11481,3,)</f>
        <v>1</v>
      </c>
      <c r="AH701" s="37" t="str">
        <f>+IFERROR(SEARCH("pack",Tabla1[[#This Row],[PACK]]),"")</f>
        <v/>
      </c>
    </row>
    <row r="702" spans="1:34" ht="24" customHeight="1" x14ac:dyDescent="0.2">
      <c r="A702" s="50" t="s">
        <v>1240</v>
      </c>
      <c r="B702" s="60" t="s">
        <v>1335</v>
      </c>
      <c r="C702" s="61" t="s">
        <v>1336</v>
      </c>
      <c r="D702" s="52" t="s">
        <v>27</v>
      </c>
      <c r="E702" s="53">
        <v>25297.69</v>
      </c>
      <c r="F702" s="23" t="str">
        <f>+IFERROR(VLOOKUP(Tabla1[[#This Row],[Artículo]],'..'!$B$2:$D$569000,3,),"")</f>
        <v/>
      </c>
      <c r="G702" s="24" t="str">
        <f>IF(H702=AF702,"", "Error MC")</f>
        <v>Error MC</v>
      </c>
      <c r="H702" s="62"/>
      <c r="I702" s="54">
        <f>+Tabla1[[#This Row],[MC]]*Tabla1[[#This Row],[Pedido]]*Tabla1[[#This Row],[PVC ]]</f>
        <v>0</v>
      </c>
      <c r="J702" s="26">
        <v>0.21</v>
      </c>
      <c r="K702" s="63"/>
      <c r="L702" s="28" t="s">
        <v>17</v>
      </c>
      <c r="M702" s="53">
        <v>44384.796999999999</v>
      </c>
      <c r="N702" s="64" t="str">
        <f>+IF(Tabla1[[#This Row],[F PMPI]]="SÍ","No","Sí")</f>
        <v>Sí</v>
      </c>
      <c r="O702" s="65">
        <f>+Tabla1[[#This Row],[PVL]]*1.055</f>
        <v>46825.960834999998</v>
      </c>
      <c r="P702" s="65">
        <f>+Tabla1[[#This Row],[PVL]]*1.43</f>
        <v>63470.259709999998</v>
      </c>
      <c r="Q702" s="66" t="str">
        <f>+HYPERLINK(Tabla1[[#This Row],[PAG]])</f>
        <v>https://todomusica.com.ar/productos-sin-categorias-de-netsuite/4692-404.html</v>
      </c>
      <c r="R702" s="67"/>
      <c r="S702" s="68"/>
      <c r="T702" s="69"/>
      <c r="U702" s="69"/>
      <c r="V702" s="69"/>
      <c r="W702" s="69"/>
      <c r="X702" s="69"/>
      <c r="Y702" s="35"/>
      <c r="Z702" s="35" t="s">
        <v>24775</v>
      </c>
      <c r="AA702" s="36">
        <v>1</v>
      </c>
      <c r="AB702" s="35" t="s">
        <v>27</v>
      </c>
      <c r="AC702" s="35" t="str">
        <f>+IF(Tabla1[[#This Row],[STK]]="no","Sin STK", "STK disponible")</f>
        <v>Sin STK</v>
      </c>
      <c r="AD702" s="35">
        <f>+I702*J702</f>
        <v>0</v>
      </c>
      <c r="AE702" s="35">
        <f>+I702*K702</f>
        <v>0</v>
      </c>
      <c r="AF702" s="36">
        <f>IF(Tabla1[[#This Row],[ref pack]]=1,Tabla1[[#This Row],[Pedido]],LCM(Tabla1[[#This Row],[MC VIEJO]],Tabla1[[#This Row],[Pedido]]))</f>
        <v>1</v>
      </c>
      <c r="AG702" s="36">
        <f>+VLOOKUP(Tabla1[[#This Row],[Artículo]],'.'!$B$2:$D$11481,3,)</f>
        <v>1</v>
      </c>
      <c r="AH702" s="37" t="str">
        <f>+IFERROR(SEARCH("pack",Tabla1[[#This Row],[PACK]]),"")</f>
        <v/>
      </c>
    </row>
    <row r="703" spans="1:34" ht="24" customHeight="1" x14ac:dyDescent="0.2">
      <c r="A703" s="50" t="s">
        <v>1240</v>
      </c>
      <c r="B703" s="60" t="s">
        <v>1337</v>
      </c>
      <c r="C703" s="61" t="s">
        <v>23279</v>
      </c>
      <c r="D703" s="52" t="s">
        <v>9841</v>
      </c>
      <c r="E703" s="53">
        <v>26244.47</v>
      </c>
      <c r="F703" s="23" t="str">
        <f>+IFERROR(VLOOKUP(Tabla1[[#This Row],[Artículo]],'..'!$B$2:$D$569000,3,),"")</f>
        <v>MCx5</v>
      </c>
      <c r="G703" s="24" t="str">
        <f>IF(H703=AF703,"", "Error MC")</f>
        <v>Error MC</v>
      </c>
      <c r="H703" s="62"/>
      <c r="I703" s="54">
        <f>+Tabla1[[#This Row],[MC]]*Tabla1[[#This Row],[Pedido]]*Tabla1[[#This Row],[PVC ]]</f>
        <v>0</v>
      </c>
      <c r="J703" s="26">
        <v>0.21</v>
      </c>
      <c r="K703" s="63"/>
      <c r="L703" s="28" t="s">
        <v>17</v>
      </c>
      <c r="M703" s="53">
        <v>46045.921000000002</v>
      </c>
      <c r="N703" s="64" t="str">
        <f>+IF(Tabla1[[#This Row],[F PMPI]]="SÍ","No","Sí")</f>
        <v>Sí</v>
      </c>
      <c r="O703" s="65">
        <f>+Tabla1[[#This Row],[PVL]]*1.055</f>
        <v>48578.446655</v>
      </c>
      <c r="P703" s="65">
        <f>+Tabla1[[#This Row],[PVL]]*1.43</f>
        <v>65845.667029999997</v>
      </c>
      <c r="Q703" s="66" t="str">
        <f>+HYPERLINK(Tabla1[[#This Row],[PAG]])</f>
        <v>https://todomusica.com.ar/encordados/3135-exl170.html</v>
      </c>
      <c r="R703" s="67"/>
      <c r="S703" s="68"/>
      <c r="T703" s="69"/>
      <c r="U703" s="69"/>
      <c r="V703" s="69"/>
      <c r="W703" s="69"/>
      <c r="X703" s="69"/>
      <c r="Y703" s="35"/>
      <c r="Z703" s="35" t="s">
        <v>24776</v>
      </c>
      <c r="AA703" s="36">
        <v>1</v>
      </c>
      <c r="AB703" s="35" t="s">
        <v>27</v>
      </c>
      <c r="AC703" s="35" t="str">
        <f>+IF(Tabla1[[#This Row],[STK]]="no","Sin STK", "STK disponible")</f>
        <v>STK disponible</v>
      </c>
      <c r="AD703" s="35">
        <f>+I703*J703</f>
        <v>0</v>
      </c>
      <c r="AE703" s="35">
        <f>+I703*K703</f>
        <v>0</v>
      </c>
      <c r="AF703" s="36">
        <f>IF(Tabla1[[#This Row],[ref pack]]=1,Tabla1[[#This Row],[Pedido]],LCM(Tabla1[[#This Row],[MC VIEJO]],Tabla1[[#This Row],[Pedido]]))</f>
        <v>5</v>
      </c>
      <c r="AG703" s="36">
        <f>+VLOOKUP(Tabla1[[#This Row],[Artículo]],'.'!$B$2:$D$11481,3,)</f>
        <v>5</v>
      </c>
      <c r="AH703" s="37" t="str">
        <f>+IFERROR(SEARCH("pack",Tabla1[[#This Row],[PACK]]),"")</f>
        <v/>
      </c>
    </row>
    <row r="704" spans="1:34" ht="24" customHeight="1" x14ac:dyDescent="0.2">
      <c r="A704" s="50" t="s">
        <v>1240</v>
      </c>
      <c r="B704" s="60" t="s">
        <v>12019</v>
      </c>
      <c r="C704" s="61" t="s">
        <v>12020</v>
      </c>
      <c r="D704" s="52" t="s">
        <v>27</v>
      </c>
      <c r="E704" s="53">
        <v>22790.69</v>
      </c>
      <c r="F704" s="23" t="str">
        <f>+IFERROR(VLOOKUP(Tabla1[[#This Row],[Artículo]],'..'!$B$2:$D$569000,3,),"")</f>
        <v/>
      </c>
      <c r="G704" s="24" t="str">
        <f>IF(H704=AF704,"", "Error MC")</f>
        <v>Error MC</v>
      </c>
      <c r="H704" s="62"/>
      <c r="I704" s="54">
        <f>+Tabla1[[#This Row],[MC]]*Tabla1[[#This Row],[Pedido]]*Tabla1[[#This Row],[PVC ]]</f>
        <v>0</v>
      </c>
      <c r="J704" s="26">
        <v>0.21</v>
      </c>
      <c r="K704" s="63"/>
      <c r="L704" s="28" t="s">
        <v>17</v>
      </c>
      <c r="M704" s="53">
        <v>39986.264999999999</v>
      </c>
      <c r="N704" s="64" t="str">
        <f>+IF(Tabla1[[#This Row],[F PMPI]]="SÍ","No","Sí")</f>
        <v>No</v>
      </c>
      <c r="O704" s="65">
        <f>+Tabla1[[#This Row],[PVL]]*1.055</f>
        <v>42185.509574999996</v>
      </c>
      <c r="P704" s="65">
        <f>+Tabla1[[#This Row],[PVL]]*1.43</f>
        <v>57180.358949999994</v>
      </c>
      <c r="Q704" s="66" t="str">
        <f>+HYPERLINK(Tabla1[[#This Row],[PAG]])</f>
        <v>https://todomusica.com.ar/productos-sin-categorias-de-netsuite/3050-exl170bt.html</v>
      </c>
      <c r="R704" s="67"/>
      <c r="S704" s="68"/>
      <c r="T704" s="69"/>
      <c r="U704" s="69"/>
      <c r="V704" s="69"/>
      <c r="W704" s="69"/>
      <c r="X704" s="69"/>
      <c r="Y704" s="35"/>
      <c r="Z704" s="35" t="s">
        <v>24777</v>
      </c>
      <c r="AA704" s="36">
        <v>1</v>
      </c>
      <c r="AB704" s="35" t="s">
        <v>9849</v>
      </c>
      <c r="AC704" s="35" t="str">
        <f>+IF(Tabla1[[#This Row],[STK]]="no","Sin STK", "STK disponible")</f>
        <v>Sin STK</v>
      </c>
      <c r="AD704" s="35">
        <f>+I704*J704</f>
        <v>0</v>
      </c>
      <c r="AE704" s="35">
        <f>+I704*K704</f>
        <v>0</v>
      </c>
      <c r="AF704" s="36">
        <f>IF(Tabla1[[#This Row],[ref pack]]=1,Tabla1[[#This Row],[Pedido]],LCM(Tabla1[[#This Row],[MC VIEJO]],Tabla1[[#This Row],[Pedido]]))</f>
        <v>1</v>
      </c>
      <c r="AG704" s="36">
        <f>+VLOOKUP(Tabla1[[#This Row],[Artículo]],'.'!$B$2:$D$11481,3,)</f>
        <v>1</v>
      </c>
      <c r="AH704" s="37" t="str">
        <f>+IFERROR(SEARCH("pack",Tabla1[[#This Row],[PACK]]),"")</f>
        <v/>
      </c>
    </row>
    <row r="705" spans="1:34" ht="24" customHeight="1" x14ac:dyDescent="0.2">
      <c r="A705" s="50" t="s">
        <v>1240</v>
      </c>
      <c r="B705" s="60" t="s">
        <v>1339</v>
      </c>
      <c r="C705" s="61" t="s">
        <v>23280</v>
      </c>
      <c r="D705" s="52" t="s">
        <v>27</v>
      </c>
      <c r="E705" s="53">
        <v>44867.17</v>
      </c>
      <c r="F705" s="23" t="str">
        <f>+IFERROR(VLOOKUP(Tabla1[[#This Row],[Artículo]],'..'!$B$2:$D$569000,3,),"")</f>
        <v>Pack x 2</v>
      </c>
      <c r="G705" s="24" t="str">
        <f>IF(H705=AF705,"", "Error MC")</f>
        <v/>
      </c>
      <c r="H705" s="62"/>
      <c r="I705" s="54">
        <f>+Tabla1[[#This Row],[MC]]*Tabla1[[#This Row],[Pedido]]*Tabla1[[#This Row],[PVC ]]</f>
        <v>0</v>
      </c>
      <c r="J705" s="26">
        <v>0.21</v>
      </c>
      <c r="K705" s="63"/>
      <c r="L705" s="28" t="s">
        <v>17</v>
      </c>
      <c r="M705" s="53">
        <v>78719.453999999998</v>
      </c>
      <c r="N705" s="64" t="str">
        <f>+IF(Tabla1[[#This Row],[F PMPI]]="SÍ","No","Sí")</f>
        <v>Sí</v>
      </c>
      <c r="O705" s="65">
        <f>+Tabla1[[#This Row],[PVL]]*1.055</f>
        <v>83049.023969999995</v>
      </c>
      <c r="P705" s="65">
        <f>+Tabla1[[#This Row],[PVL]]*1.43</f>
        <v>112568.81921999999</v>
      </c>
      <c r="Q705" s="66" t="str">
        <f>+HYPERLINK(Tabla1[[#This Row],[PAG]])</f>
        <v>https://todomusica.com.ar/productos-sin-categorias-de-netsuite/3138-exl170-tp.html</v>
      </c>
      <c r="R705" s="67"/>
      <c r="S705" s="68"/>
      <c r="T705" s="69"/>
      <c r="U705" s="69"/>
      <c r="V705" s="69"/>
      <c r="W705" s="69"/>
      <c r="X705" s="69"/>
      <c r="Y705" s="35"/>
      <c r="Z705" s="35" t="s">
        <v>24778</v>
      </c>
      <c r="AA705" s="36">
        <v>1</v>
      </c>
      <c r="AB705" s="35" t="s">
        <v>27</v>
      </c>
      <c r="AC705" s="35" t="str">
        <f>+IF(Tabla1[[#This Row],[STK]]="no","Sin STK", "STK disponible")</f>
        <v>Sin STK</v>
      </c>
      <c r="AD705" s="35">
        <f>+I705*J705</f>
        <v>0</v>
      </c>
      <c r="AE705" s="35">
        <f>+I705*K705</f>
        <v>0</v>
      </c>
      <c r="AF705" s="36">
        <f>IF(Tabla1[[#This Row],[ref pack]]=1,Tabla1[[#This Row],[Pedido]],LCM(Tabla1[[#This Row],[MC VIEJO]],Tabla1[[#This Row],[Pedido]]))</f>
        <v>0</v>
      </c>
      <c r="AG705" s="36">
        <f>+VLOOKUP(Tabla1[[#This Row],[Artículo]],'.'!$B$2:$D$11481,3,)</f>
        <v>2</v>
      </c>
      <c r="AH705" s="37">
        <f>+IFERROR(SEARCH("pack",Tabla1[[#This Row],[PACK]]),"")</f>
        <v>1</v>
      </c>
    </row>
    <row r="706" spans="1:34" ht="24" customHeight="1" x14ac:dyDescent="0.2">
      <c r="A706" s="50" t="s">
        <v>1240</v>
      </c>
      <c r="B706" s="60" t="s">
        <v>23510</v>
      </c>
      <c r="C706" s="61" t="s">
        <v>23511</v>
      </c>
      <c r="D706" s="52" t="s">
        <v>27</v>
      </c>
      <c r="E706" s="53">
        <v>32836.85</v>
      </c>
      <c r="F706" s="23" t="str">
        <f>+IFERROR(VLOOKUP(Tabla1[[#This Row],[Artículo]],'..'!$B$2:$D$569000,3,),"")</f>
        <v/>
      </c>
      <c r="G706" s="24" t="e">
        <f>IF(H706=AF706,"", "Error MC")</f>
        <v>#N/A</v>
      </c>
      <c r="H706" s="62"/>
      <c r="I706" s="54">
        <f>+Tabla1[[#This Row],[MC]]*Tabla1[[#This Row],[Pedido]]*Tabla1[[#This Row],[PVC ]]</f>
        <v>0</v>
      </c>
      <c r="J706" s="26">
        <v>0.21</v>
      </c>
      <c r="K706" s="63"/>
      <c r="L706" s="28" t="s">
        <v>17</v>
      </c>
      <c r="M706" s="53">
        <v>57612.25</v>
      </c>
      <c r="N706" s="64" t="str">
        <f>+IF(Tabla1[[#This Row],[F PMPI]]="SÍ","No","Sí")</f>
        <v>Sí</v>
      </c>
      <c r="O706" s="65">
        <f>+Tabla1[[#This Row],[PVL]]*1.055</f>
        <v>60780.923749999994</v>
      </c>
      <c r="P706" s="65">
        <f>+Tabla1[[#This Row],[PVL]]*1.43</f>
        <v>82385.517500000002</v>
      </c>
      <c r="Q706" s="66" t="str">
        <f>+HYPERLINK(Tabla1[[#This Row],[PAG]])</f>
        <v>http://www.todomusica.com.ar/cuerdas-y-encordados/9697-404.html</v>
      </c>
      <c r="R706" s="67"/>
      <c r="S706" s="68"/>
      <c r="T706" s="69"/>
      <c r="U706" s="69"/>
      <c r="V706" s="69"/>
      <c r="W706" s="69"/>
      <c r="X706" s="69"/>
      <c r="Y706" s="35"/>
      <c r="Z706" s="35" t="s">
        <v>24779</v>
      </c>
      <c r="AA706" s="36">
        <v>1</v>
      </c>
      <c r="AB706" s="35" t="s">
        <v>27</v>
      </c>
      <c r="AC706" s="35" t="str">
        <f>+IF(Tabla1[[#This Row],[STK]]="no","Sin STK", "STK disponible")</f>
        <v>Sin STK</v>
      </c>
      <c r="AD706" s="35">
        <f>+I706*J706</f>
        <v>0</v>
      </c>
      <c r="AE706" s="35">
        <f>+I706*K706</f>
        <v>0</v>
      </c>
      <c r="AF706" s="36" t="e">
        <f>IF(Tabla1[[#This Row],[ref pack]]=1,Tabla1[[#This Row],[Pedido]],LCM(Tabla1[[#This Row],[MC VIEJO]],Tabla1[[#This Row],[Pedido]]))</f>
        <v>#N/A</v>
      </c>
      <c r="AG706" s="36" t="e">
        <f>+VLOOKUP(Tabla1[[#This Row],[Artículo]],'.'!$B$2:$D$11481,3,)</f>
        <v>#N/A</v>
      </c>
      <c r="AH706" s="37" t="str">
        <f>+IFERROR(SEARCH("pack",Tabla1[[#This Row],[PACK]]),"")</f>
        <v/>
      </c>
    </row>
    <row r="707" spans="1:34" ht="24" customHeight="1" x14ac:dyDescent="0.2">
      <c r="A707" s="50" t="s">
        <v>1240</v>
      </c>
      <c r="B707" s="60" t="s">
        <v>1341</v>
      </c>
      <c r="C707" s="61" t="s">
        <v>1342</v>
      </c>
      <c r="D707" s="52" t="s">
        <v>27</v>
      </c>
      <c r="E707" s="53">
        <v>34211.629999999997</v>
      </c>
      <c r="F707" s="23" t="str">
        <f>+IFERROR(VLOOKUP(Tabla1[[#This Row],[Artículo]],'..'!$B$2:$D$569000,3,),"")</f>
        <v/>
      </c>
      <c r="G707" s="24" t="str">
        <f>IF(H707=AF707,"", "Error MC")</f>
        <v>Error MC</v>
      </c>
      <c r="H707" s="62"/>
      <c r="I707" s="54">
        <f>+Tabla1[[#This Row],[MC]]*Tabla1[[#This Row],[Pedido]]*Tabla1[[#This Row],[PVC ]]</f>
        <v>0</v>
      </c>
      <c r="J707" s="26">
        <v>0.21</v>
      </c>
      <c r="K707" s="63"/>
      <c r="L707" s="28" t="s">
        <v>17</v>
      </c>
      <c r="M707" s="53">
        <v>60024.300999999999</v>
      </c>
      <c r="N707" s="64" t="str">
        <f>+IF(Tabla1[[#This Row],[F PMPI]]="SÍ","No","Sí")</f>
        <v>Sí</v>
      </c>
      <c r="O707" s="65">
        <f>+Tabla1[[#This Row],[PVL]]*1.055</f>
        <v>63325.637554999994</v>
      </c>
      <c r="P707" s="65">
        <f>+Tabla1[[#This Row],[PVL]]*1.43</f>
        <v>85834.75043</v>
      </c>
      <c r="Q707" s="66" t="str">
        <f>+HYPERLINK(Tabla1[[#This Row],[PAG]])</f>
        <v>https://todomusica.com.ar/productos-sin-categorias-de-netsuite/2848-exl170-5.html</v>
      </c>
      <c r="R707" s="67"/>
      <c r="S707" s="68"/>
      <c r="T707" s="69"/>
      <c r="U707" s="69"/>
      <c r="V707" s="69"/>
      <c r="W707" s="69"/>
      <c r="X707" s="69"/>
      <c r="Y707" s="35"/>
      <c r="Z707" s="35" t="s">
        <v>24780</v>
      </c>
      <c r="AA707" s="36">
        <v>1</v>
      </c>
      <c r="AB707" s="35" t="s">
        <v>27</v>
      </c>
      <c r="AC707" s="35" t="str">
        <f>+IF(Tabla1[[#This Row],[STK]]="no","Sin STK", "STK disponible")</f>
        <v>Sin STK</v>
      </c>
      <c r="AD707" s="35">
        <f>+I707*J707</f>
        <v>0</v>
      </c>
      <c r="AE707" s="35">
        <f>+I707*K707</f>
        <v>0</v>
      </c>
      <c r="AF707" s="36">
        <f>IF(Tabla1[[#This Row],[ref pack]]=1,Tabla1[[#This Row],[Pedido]],LCM(Tabla1[[#This Row],[MC VIEJO]],Tabla1[[#This Row],[Pedido]]))</f>
        <v>1</v>
      </c>
      <c r="AG707" s="36">
        <f>+VLOOKUP(Tabla1[[#This Row],[Artículo]],'.'!$B$2:$D$11481,3,)</f>
        <v>1</v>
      </c>
      <c r="AH707" s="37" t="str">
        <f>+IFERROR(SEARCH("pack",Tabla1[[#This Row],[PACK]]),"")</f>
        <v/>
      </c>
    </row>
    <row r="708" spans="1:34" ht="24" customHeight="1" x14ac:dyDescent="0.2">
      <c r="A708" s="50" t="s">
        <v>1240</v>
      </c>
      <c r="B708" s="60" t="s">
        <v>1343</v>
      </c>
      <c r="C708" s="61" t="s">
        <v>23281</v>
      </c>
      <c r="D708" s="52" t="s">
        <v>27</v>
      </c>
      <c r="E708" s="53">
        <v>56387.41</v>
      </c>
      <c r="F708" s="23" t="str">
        <f>+IFERROR(VLOOKUP(Tabla1[[#This Row],[Artículo]],'..'!$B$2:$D$569000,3,),"")</f>
        <v>Pack x 2</v>
      </c>
      <c r="G708" s="24" t="str">
        <f>IF(H708=AF708,"", "Error MC")</f>
        <v/>
      </c>
      <c r="H708" s="62"/>
      <c r="I708" s="54">
        <f>+Tabla1[[#This Row],[MC]]*Tabla1[[#This Row],[Pedido]]*Tabla1[[#This Row],[PVC ]]</f>
        <v>0</v>
      </c>
      <c r="J708" s="26">
        <v>0.21</v>
      </c>
      <c r="K708" s="63"/>
      <c r="L708" s="28" t="s">
        <v>17</v>
      </c>
      <c r="M708" s="53">
        <v>98931.705000000002</v>
      </c>
      <c r="N708" s="64" t="str">
        <f>+IF(Tabla1[[#This Row],[F PMPI]]="SÍ","No","Sí")</f>
        <v>No</v>
      </c>
      <c r="O708" s="65">
        <f>+Tabla1[[#This Row],[PVL]]*1.055</f>
        <v>104372.948775</v>
      </c>
      <c r="P708" s="65">
        <f>+Tabla1[[#This Row],[PVL]]*1.43</f>
        <v>141472.33815</v>
      </c>
      <c r="Q708" s="66" t="str">
        <f>+HYPERLINK(Tabla1[[#This Row],[PAG]])</f>
        <v>https://todomusica.com.ar/productos-sin-categorias-de-netsuite/3107-exl170-5tp.html</v>
      </c>
      <c r="R708" s="67"/>
      <c r="S708" s="68"/>
      <c r="T708" s="69"/>
      <c r="U708" s="69"/>
      <c r="V708" s="69"/>
      <c r="W708" s="69"/>
      <c r="X708" s="69"/>
      <c r="Y708" s="35"/>
      <c r="Z708" s="35" t="s">
        <v>24781</v>
      </c>
      <c r="AA708" s="36">
        <v>1</v>
      </c>
      <c r="AB708" s="35" t="s">
        <v>9849</v>
      </c>
      <c r="AC708" s="35" t="str">
        <f>+IF(Tabla1[[#This Row],[STK]]="no","Sin STK", "STK disponible")</f>
        <v>Sin STK</v>
      </c>
      <c r="AD708" s="35">
        <f>+I708*J708</f>
        <v>0</v>
      </c>
      <c r="AE708" s="35">
        <f>+I708*K708</f>
        <v>0</v>
      </c>
      <c r="AF708" s="36">
        <f>IF(Tabla1[[#This Row],[ref pack]]=1,Tabla1[[#This Row],[Pedido]],LCM(Tabla1[[#This Row],[MC VIEJO]],Tabla1[[#This Row],[Pedido]]))</f>
        <v>0</v>
      </c>
      <c r="AG708" s="36">
        <f>+VLOOKUP(Tabla1[[#This Row],[Artículo]],'.'!$B$2:$D$11481,3,)</f>
        <v>2</v>
      </c>
      <c r="AH708" s="37">
        <f>+IFERROR(SEARCH("pack",Tabla1[[#This Row],[PACK]]),"")</f>
        <v>1</v>
      </c>
    </row>
    <row r="709" spans="1:34" ht="24" customHeight="1" x14ac:dyDescent="0.2">
      <c r="A709" s="50" t="s">
        <v>1240</v>
      </c>
      <c r="B709" s="60" t="s">
        <v>1345</v>
      </c>
      <c r="C709" s="61" t="s">
        <v>1346</v>
      </c>
      <c r="D709" s="52" t="s">
        <v>27</v>
      </c>
      <c r="E709" s="53">
        <v>37862.07</v>
      </c>
      <c r="F709" s="23" t="str">
        <f>+IFERROR(VLOOKUP(Tabla1[[#This Row],[Artículo]],'..'!$B$2:$D$569000,3,),"")</f>
        <v/>
      </c>
      <c r="G709" s="24" t="str">
        <f>IF(H709=AF709,"", "Error MC")</f>
        <v>Error MC</v>
      </c>
      <c r="H709" s="62"/>
      <c r="I709" s="54">
        <f>+Tabla1[[#This Row],[MC]]*Tabla1[[#This Row],[Pedido]]*Tabla1[[#This Row],[PVC ]]</f>
        <v>0</v>
      </c>
      <c r="J709" s="26">
        <v>0.21</v>
      </c>
      <c r="K709" s="63"/>
      <c r="L709" s="28" t="s">
        <v>17</v>
      </c>
      <c r="M709" s="53">
        <v>66429</v>
      </c>
      <c r="N709" s="64" t="str">
        <f>+IF(Tabla1[[#This Row],[F PMPI]]="SÍ","No","Sí")</f>
        <v>Sí</v>
      </c>
      <c r="O709" s="65">
        <f>+Tabla1[[#This Row],[PVL]]*1.055</f>
        <v>70082.595000000001</v>
      </c>
      <c r="P709" s="65">
        <f>+Tabla1[[#This Row],[PVL]]*1.43</f>
        <v>94993.47</v>
      </c>
      <c r="Q709" s="66" t="str">
        <f>+HYPERLINK(Tabla1[[#This Row],[PAG]])</f>
        <v>https://todomusica.com.ar/productos-sin-categorias-de-netsuite/2863-exl170-6.html</v>
      </c>
      <c r="R709" s="67"/>
      <c r="S709" s="68"/>
      <c r="T709" s="69"/>
      <c r="U709" s="69"/>
      <c r="V709" s="69"/>
      <c r="W709" s="69"/>
      <c r="X709" s="69"/>
      <c r="Y709" s="35"/>
      <c r="Z709" s="35" t="s">
        <v>24782</v>
      </c>
      <c r="AA709" s="36">
        <v>1</v>
      </c>
      <c r="AB709" s="35" t="s">
        <v>27</v>
      </c>
      <c r="AC709" s="35" t="str">
        <f>+IF(Tabla1[[#This Row],[STK]]="no","Sin STK", "STK disponible")</f>
        <v>Sin STK</v>
      </c>
      <c r="AD709" s="35">
        <f>+I709*J709</f>
        <v>0</v>
      </c>
      <c r="AE709" s="35">
        <f>+I709*K709</f>
        <v>0</v>
      </c>
      <c r="AF709" s="36">
        <f>IF(Tabla1[[#This Row],[ref pack]]=1,Tabla1[[#This Row],[Pedido]],LCM(Tabla1[[#This Row],[MC VIEJO]],Tabla1[[#This Row],[Pedido]]))</f>
        <v>1</v>
      </c>
      <c r="AG709" s="36">
        <f>+VLOOKUP(Tabla1[[#This Row],[Artículo]],'.'!$B$2:$D$11481,3,)</f>
        <v>1</v>
      </c>
      <c r="AH709" s="37" t="str">
        <f>+IFERROR(SEARCH("pack",Tabla1[[#This Row],[PACK]]),"")</f>
        <v/>
      </c>
    </row>
    <row r="710" spans="1:34" ht="24" customHeight="1" x14ac:dyDescent="0.2">
      <c r="A710" s="50" t="s">
        <v>1240</v>
      </c>
      <c r="B710" s="60" t="s">
        <v>1347</v>
      </c>
      <c r="C710" s="61" t="s">
        <v>23282</v>
      </c>
      <c r="D710" s="52" t="s">
        <v>9841</v>
      </c>
      <c r="E710" s="53">
        <v>26244.47</v>
      </c>
      <c r="F710" s="23" t="str">
        <f>+IFERROR(VLOOKUP(Tabla1[[#This Row],[Artículo]],'..'!$B$2:$D$569000,3,),"")</f>
        <v>MCx5</v>
      </c>
      <c r="G710" s="24" t="str">
        <f>IF(H710=AF710,"", "Error MC")</f>
        <v>Error MC</v>
      </c>
      <c r="H710" s="62"/>
      <c r="I710" s="54">
        <f>+Tabla1[[#This Row],[MC]]*Tabla1[[#This Row],[Pedido]]*Tabla1[[#This Row],[PVC ]]</f>
        <v>0</v>
      </c>
      <c r="J710" s="26">
        <v>0.21</v>
      </c>
      <c r="K710" s="63"/>
      <c r="L710" s="28" t="s">
        <v>17</v>
      </c>
      <c r="M710" s="53">
        <v>46045.921000000002</v>
      </c>
      <c r="N710" s="64" t="str">
        <f>+IF(Tabla1[[#This Row],[F PMPI]]="SÍ","No","Sí")</f>
        <v>Sí</v>
      </c>
      <c r="O710" s="65">
        <f>+Tabla1[[#This Row],[PVL]]*1.055</f>
        <v>48578.446655</v>
      </c>
      <c r="P710" s="65">
        <f>+Tabla1[[#This Row],[PVL]]*1.43</f>
        <v>65845.667029999997</v>
      </c>
      <c r="Q710" s="66" t="str">
        <f>+HYPERLINK(Tabla1[[#This Row],[PAG]])</f>
        <v>https://todomusica.com.ar/encordados/3092-exl220.html</v>
      </c>
      <c r="R710" s="67"/>
      <c r="S710" s="68"/>
      <c r="T710" s="69"/>
      <c r="U710" s="69"/>
      <c r="V710" s="69"/>
      <c r="W710" s="69"/>
      <c r="X710" s="69"/>
      <c r="Y710" s="35"/>
      <c r="Z710" s="35" t="s">
        <v>24783</v>
      </c>
      <c r="AA710" s="36">
        <v>1</v>
      </c>
      <c r="AB710" s="35" t="s">
        <v>27</v>
      </c>
      <c r="AC710" s="35" t="str">
        <f>+IF(Tabla1[[#This Row],[STK]]="no","Sin STK", "STK disponible")</f>
        <v>STK disponible</v>
      </c>
      <c r="AD710" s="35">
        <f>+I710*J710</f>
        <v>0</v>
      </c>
      <c r="AE710" s="35">
        <f>+I710*K710</f>
        <v>0</v>
      </c>
      <c r="AF710" s="36">
        <f>IF(Tabla1[[#This Row],[ref pack]]=1,Tabla1[[#This Row],[Pedido]],LCM(Tabla1[[#This Row],[MC VIEJO]],Tabla1[[#This Row],[Pedido]]))</f>
        <v>5</v>
      </c>
      <c r="AG710" s="36">
        <f>+VLOOKUP(Tabla1[[#This Row],[Artículo]],'.'!$B$2:$D$11481,3,)</f>
        <v>5</v>
      </c>
      <c r="AH710" s="37" t="str">
        <f>+IFERROR(SEARCH("pack",Tabla1[[#This Row],[PACK]]),"")</f>
        <v/>
      </c>
    </row>
    <row r="711" spans="1:34" ht="24" customHeight="1" x14ac:dyDescent="0.2">
      <c r="A711" s="50" t="s">
        <v>1240</v>
      </c>
      <c r="B711" s="60" t="s">
        <v>23512</v>
      </c>
      <c r="C711" s="61" t="s">
        <v>23513</v>
      </c>
      <c r="D711" s="52" t="s">
        <v>27</v>
      </c>
      <c r="E711" s="53">
        <v>25297.576000000001</v>
      </c>
      <c r="F711" s="23" t="str">
        <f>+IFERROR(VLOOKUP(Tabla1[[#This Row],[Artículo]],'..'!$B$2:$D$569000,3,),"")</f>
        <v/>
      </c>
      <c r="G711" s="24" t="e">
        <f>IF(H711=AF711,"", "Error MC")</f>
        <v>#N/A</v>
      </c>
      <c r="H711" s="62"/>
      <c r="I711" s="54">
        <f>+Tabla1[[#This Row],[MC]]*Tabla1[[#This Row],[Pedido]]*Tabla1[[#This Row],[PVC ]]</f>
        <v>0</v>
      </c>
      <c r="J711" s="26">
        <v>0.21</v>
      </c>
      <c r="K711" s="63"/>
      <c r="L711" s="28" t="s">
        <v>17</v>
      </c>
      <c r="M711" s="53">
        <v>44384.597999999998</v>
      </c>
      <c r="N711" s="64" t="str">
        <f>+IF(Tabla1[[#This Row],[F PMPI]]="SÍ","No","Sí")</f>
        <v>Sí</v>
      </c>
      <c r="O711" s="65">
        <f>+Tabla1[[#This Row],[PVL]]*1.055</f>
        <v>46825.750889999996</v>
      </c>
      <c r="P711" s="65">
        <f>+Tabla1[[#This Row],[PVL]]*1.43</f>
        <v>63469.975139999995</v>
      </c>
      <c r="Q711" s="66" t="str">
        <f>+HYPERLINK(Tabla1[[#This Row],[PAG]])</f>
        <v>https://todomusica.com.ar/productos-sin-categorias-de-netsuite/3119-exl220bt.html</v>
      </c>
      <c r="R711" s="67"/>
      <c r="S711" s="68"/>
      <c r="T711" s="69"/>
      <c r="U711" s="69"/>
      <c r="V711" s="69"/>
      <c r="W711" s="69"/>
      <c r="X711" s="69"/>
      <c r="Y711" s="35"/>
      <c r="Z711" s="35" t="s">
        <v>24784</v>
      </c>
      <c r="AA711" s="36">
        <v>5</v>
      </c>
      <c r="AB711" s="35" t="s">
        <v>27</v>
      </c>
      <c r="AC711" s="35" t="str">
        <f>+IF(Tabla1[[#This Row],[STK]]="no","Sin STK", "STK disponible")</f>
        <v>Sin STK</v>
      </c>
      <c r="AD711" s="35">
        <f>+I711*J711</f>
        <v>0</v>
      </c>
      <c r="AE711" s="35">
        <f>+I711*K711</f>
        <v>0</v>
      </c>
      <c r="AF711" s="36" t="e">
        <f>IF(Tabla1[[#This Row],[ref pack]]=1,Tabla1[[#This Row],[Pedido]],LCM(Tabla1[[#This Row],[MC VIEJO]],Tabla1[[#This Row],[Pedido]]))</f>
        <v>#N/A</v>
      </c>
      <c r="AG711" s="36" t="e">
        <f>+VLOOKUP(Tabla1[[#This Row],[Artículo]],'.'!$B$2:$D$11481,3,)</f>
        <v>#N/A</v>
      </c>
      <c r="AH711" s="37" t="str">
        <f>+IFERROR(SEARCH("pack",Tabla1[[#This Row],[PACK]]),"")</f>
        <v/>
      </c>
    </row>
    <row r="712" spans="1:34" ht="24" customHeight="1" x14ac:dyDescent="0.2">
      <c r="A712" s="50" t="s">
        <v>1240</v>
      </c>
      <c r="B712" s="60" t="s">
        <v>1349</v>
      </c>
      <c r="C712" s="61" t="s">
        <v>23283</v>
      </c>
      <c r="D712" s="52" t="s">
        <v>9841</v>
      </c>
      <c r="E712" s="53">
        <v>44867.17</v>
      </c>
      <c r="F712" s="23" t="str">
        <f>+IFERROR(VLOOKUP(Tabla1[[#This Row],[Artículo]],'..'!$B$2:$D$569000,3,),"")</f>
        <v>Pack x 2</v>
      </c>
      <c r="G712" s="24" t="str">
        <f>IF(H712=AF712,"", "Error MC")</f>
        <v/>
      </c>
      <c r="H712" s="62"/>
      <c r="I712" s="54">
        <f>+Tabla1[[#This Row],[MC]]*Tabla1[[#This Row],[Pedido]]*Tabla1[[#This Row],[PVC ]]</f>
        <v>0</v>
      </c>
      <c r="J712" s="26">
        <v>0.21</v>
      </c>
      <c r="K712" s="63"/>
      <c r="L712" s="28" t="s">
        <v>17</v>
      </c>
      <c r="M712" s="53">
        <v>78719.453999999998</v>
      </c>
      <c r="N712" s="64" t="str">
        <f>+IF(Tabla1[[#This Row],[F PMPI]]="SÍ","No","Sí")</f>
        <v>Sí</v>
      </c>
      <c r="O712" s="65">
        <f>+Tabla1[[#This Row],[PVL]]*1.055</f>
        <v>83049.023969999995</v>
      </c>
      <c r="P712" s="65">
        <f>+Tabla1[[#This Row],[PVL]]*1.43</f>
        <v>112568.81921999999</v>
      </c>
      <c r="Q712" s="66" t="str">
        <f>+HYPERLINK(Tabla1[[#This Row],[PAG]])</f>
        <v>https://todomusica.com.ar/encordados/3196-exl220-tp.html</v>
      </c>
      <c r="R712" s="67"/>
      <c r="S712" s="68"/>
      <c r="T712" s="69"/>
      <c r="U712" s="69"/>
      <c r="V712" s="69"/>
      <c r="W712" s="69"/>
      <c r="X712" s="69"/>
      <c r="Y712" s="35"/>
      <c r="Z712" s="35" t="s">
        <v>24785</v>
      </c>
      <c r="AA712" s="36">
        <v>1</v>
      </c>
      <c r="AB712" s="35" t="s">
        <v>27</v>
      </c>
      <c r="AC712" s="35" t="str">
        <f>+IF(Tabla1[[#This Row],[STK]]="no","Sin STK", "STK disponible")</f>
        <v>STK disponible</v>
      </c>
      <c r="AD712" s="35">
        <f>+I712*J712</f>
        <v>0</v>
      </c>
      <c r="AE712" s="35">
        <f>+I712*K712</f>
        <v>0</v>
      </c>
      <c r="AF712" s="36">
        <f>IF(Tabla1[[#This Row],[ref pack]]=1,Tabla1[[#This Row],[Pedido]],LCM(Tabla1[[#This Row],[MC VIEJO]],Tabla1[[#This Row],[Pedido]]))</f>
        <v>0</v>
      </c>
      <c r="AG712" s="36">
        <f>+VLOOKUP(Tabla1[[#This Row],[Artículo]],'.'!$B$2:$D$11481,3,)</f>
        <v>2</v>
      </c>
      <c r="AH712" s="37">
        <f>+IFERROR(SEARCH("pack",Tabla1[[#This Row],[PACK]]),"")</f>
        <v>1</v>
      </c>
    </row>
    <row r="713" spans="1:34" ht="24" customHeight="1" x14ac:dyDescent="0.2">
      <c r="A713" s="50" t="s">
        <v>1240</v>
      </c>
      <c r="B713" s="60" t="s">
        <v>1351</v>
      </c>
      <c r="C713" s="61" t="s">
        <v>1352</v>
      </c>
      <c r="D713" s="52" t="s">
        <v>27</v>
      </c>
      <c r="E713" s="53">
        <v>32995.89</v>
      </c>
      <c r="F713" s="23" t="str">
        <f>+IFERROR(VLOOKUP(Tabla1[[#This Row],[Artículo]],'..'!$B$2:$D$569000,3,),"")</f>
        <v/>
      </c>
      <c r="G713" s="24" t="str">
        <f>IF(H713=AF713,"", "Error MC")</f>
        <v>Error MC</v>
      </c>
      <c r="H713" s="62"/>
      <c r="I713" s="54">
        <f>+Tabla1[[#This Row],[MC]]*Tabla1[[#This Row],[Pedido]]*Tabla1[[#This Row],[PVC ]]</f>
        <v>0</v>
      </c>
      <c r="J713" s="26">
        <v>0.21</v>
      </c>
      <c r="K713" s="63"/>
      <c r="L713" s="28" t="s">
        <v>17</v>
      </c>
      <c r="M713" s="53">
        <v>57891.288</v>
      </c>
      <c r="N713" s="64" t="str">
        <f>+IF(Tabla1[[#This Row],[F PMPI]]="SÍ","No","Sí")</f>
        <v>Sí</v>
      </c>
      <c r="O713" s="65">
        <f>+Tabla1[[#This Row],[PVL]]*1.055</f>
        <v>61075.308839999998</v>
      </c>
      <c r="P713" s="65">
        <f>+Tabla1[[#This Row],[PVL]]*1.43</f>
        <v>82784.541839999991</v>
      </c>
      <c r="Q713" s="66" t="str">
        <f>+HYPERLINK(Tabla1[[#This Row],[PAG]])</f>
        <v>https://todomusica.com.ar/productos-sin-categorias-de-netsuite/2820-exl220-5.html</v>
      </c>
      <c r="R713" s="67"/>
      <c r="S713" s="68"/>
      <c r="T713" s="69"/>
      <c r="U713" s="69"/>
      <c r="V713" s="69"/>
      <c r="W713" s="69"/>
      <c r="X713" s="69"/>
      <c r="Y713" s="35"/>
      <c r="Z713" s="35" t="s">
        <v>24786</v>
      </c>
      <c r="AA713" s="36">
        <v>1</v>
      </c>
      <c r="AB713" s="35" t="s">
        <v>27</v>
      </c>
      <c r="AC713" s="35" t="str">
        <f>+IF(Tabla1[[#This Row],[STK]]="no","Sin STK", "STK disponible")</f>
        <v>Sin STK</v>
      </c>
      <c r="AD713" s="35">
        <f>+I713*J713</f>
        <v>0</v>
      </c>
      <c r="AE713" s="35">
        <f>+I713*K713</f>
        <v>0</v>
      </c>
      <c r="AF713" s="36">
        <f>IF(Tabla1[[#This Row],[ref pack]]=1,Tabla1[[#This Row],[Pedido]],LCM(Tabla1[[#This Row],[MC VIEJO]],Tabla1[[#This Row],[Pedido]]))</f>
        <v>1</v>
      </c>
      <c r="AG713" s="36">
        <f>+VLOOKUP(Tabla1[[#This Row],[Artículo]],'.'!$B$2:$D$11481,3,)</f>
        <v>1</v>
      </c>
      <c r="AH713" s="37" t="str">
        <f>+IFERROR(SEARCH("pack",Tabla1[[#This Row],[PACK]]),"")</f>
        <v/>
      </c>
    </row>
    <row r="714" spans="1:34" ht="24" customHeight="1" x14ac:dyDescent="0.2">
      <c r="A714" s="50" t="s">
        <v>1240</v>
      </c>
      <c r="B714" s="60" t="s">
        <v>1353</v>
      </c>
      <c r="C714" s="61" t="s">
        <v>23284</v>
      </c>
      <c r="D714" s="52" t="s">
        <v>27</v>
      </c>
      <c r="E714" s="53">
        <v>14108.85</v>
      </c>
      <c r="F714" s="23" t="str">
        <f>+IFERROR(VLOOKUP(Tabla1[[#This Row],[Artículo]],'..'!$B$2:$D$569000,3,),"")</f>
        <v>MCx5</v>
      </c>
      <c r="G714" s="24" t="str">
        <f>IF(H714=AF714,"", "Error MC")</f>
        <v>Error MC</v>
      </c>
      <c r="H714" s="62"/>
      <c r="I714" s="54">
        <f>+Tabla1[[#This Row],[MC]]*Tabla1[[#This Row],[Pedido]]*Tabla1[[#This Row],[PVC ]]</f>
        <v>0</v>
      </c>
      <c r="J714" s="26">
        <v>0.21</v>
      </c>
      <c r="K714" s="63"/>
      <c r="L714" s="28" t="s">
        <v>17</v>
      </c>
      <c r="M714" s="53">
        <v>24753.973999999998</v>
      </c>
      <c r="N714" s="64" t="str">
        <f>+IF(Tabla1[[#This Row],[F PMPI]]="SÍ","No","Sí")</f>
        <v>Sí</v>
      </c>
      <c r="O714" s="65">
        <f>+Tabla1[[#This Row],[PVL]]*1.055</f>
        <v>26115.442569999996</v>
      </c>
      <c r="P714" s="65">
        <f>+Tabla1[[#This Row],[PVL]]*1.43</f>
        <v>35398.182819999995</v>
      </c>
      <c r="Q714" s="66" t="str">
        <f>+HYPERLINK(Tabla1[[#This Row],[PAG]])</f>
        <v>https://todomusica.com.ar/encordados/4693-404.html</v>
      </c>
      <c r="R714" s="67"/>
      <c r="S714" s="68"/>
      <c r="T714" s="69"/>
      <c r="U714" s="69"/>
      <c r="V714" s="69"/>
      <c r="W714" s="69"/>
      <c r="X714" s="69"/>
      <c r="Y714" s="35"/>
      <c r="Z714" s="35" t="s">
        <v>24787</v>
      </c>
      <c r="AA714" s="36">
        <v>1</v>
      </c>
      <c r="AB714" s="35" t="s">
        <v>27</v>
      </c>
      <c r="AC714" s="35" t="str">
        <f>+IF(Tabla1[[#This Row],[STK]]="no","Sin STK", "STK disponible")</f>
        <v>Sin STK</v>
      </c>
      <c r="AD714" s="35">
        <f>+I714*J714</f>
        <v>0</v>
      </c>
      <c r="AE714" s="35">
        <f>+I714*K714</f>
        <v>0</v>
      </c>
      <c r="AF714" s="36">
        <f>IF(Tabla1[[#This Row],[ref pack]]=1,Tabla1[[#This Row],[Pedido]],LCM(Tabla1[[#This Row],[MC VIEJO]],Tabla1[[#This Row],[Pedido]]))</f>
        <v>5</v>
      </c>
      <c r="AG714" s="36">
        <f>+VLOOKUP(Tabla1[[#This Row],[Artículo]],'.'!$B$2:$D$11481,3,)</f>
        <v>5</v>
      </c>
      <c r="AH714" s="37" t="str">
        <f>+IFERROR(SEARCH("pack",Tabla1[[#This Row],[PACK]]),"")</f>
        <v/>
      </c>
    </row>
    <row r="715" spans="1:34" ht="24" customHeight="1" x14ac:dyDescent="0.2">
      <c r="A715" s="50" t="s">
        <v>1240</v>
      </c>
      <c r="B715" s="60" t="s">
        <v>1355</v>
      </c>
      <c r="C715" s="61" t="s">
        <v>23285</v>
      </c>
      <c r="D715" s="52" t="s">
        <v>27</v>
      </c>
      <c r="E715" s="53">
        <v>13292.39</v>
      </c>
      <c r="F715" s="23" t="str">
        <f>+IFERROR(VLOOKUP(Tabla1[[#This Row],[Artículo]],'..'!$B$2:$D$569000,3,),"")</f>
        <v>MCx5</v>
      </c>
      <c r="G715" s="24" t="str">
        <f>IF(H715=AF715,"", "Error MC")</f>
        <v>Error MC</v>
      </c>
      <c r="H715" s="62"/>
      <c r="I715" s="54">
        <f>+Tabla1[[#This Row],[MC]]*Tabla1[[#This Row],[Pedido]]*Tabla1[[#This Row],[PVC ]]</f>
        <v>0</v>
      </c>
      <c r="J715" s="26">
        <v>0.21</v>
      </c>
      <c r="K715" s="63"/>
      <c r="L715" s="28" t="s">
        <v>17</v>
      </c>
      <c r="M715" s="53">
        <v>23321.504000000001</v>
      </c>
      <c r="N715" s="64" t="str">
        <f>+IF(Tabla1[[#This Row],[F PMPI]]="SÍ","No","Sí")</f>
        <v>Sí</v>
      </c>
      <c r="O715" s="65">
        <f>+Tabla1[[#This Row],[PVL]]*1.055</f>
        <v>24604.186719999998</v>
      </c>
      <c r="P715" s="65">
        <f>+Tabla1[[#This Row],[PVL]]*1.43</f>
        <v>33349.750719999996</v>
      </c>
      <c r="Q715" s="66" t="str">
        <f>+HYPERLINK(Tabla1[[#This Row],[PAG]])</f>
        <v>https://todomusica.com.ar/encordados/2457-exp110.html</v>
      </c>
      <c r="R715" s="67"/>
      <c r="S715" s="68"/>
      <c r="T715" s="69"/>
      <c r="U715" s="69"/>
      <c r="V715" s="69"/>
      <c r="W715" s="69"/>
      <c r="X715" s="69"/>
      <c r="Y715" s="35"/>
      <c r="Z715" s="35" t="s">
        <v>24788</v>
      </c>
      <c r="AA715" s="36">
        <v>1</v>
      </c>
      <c r="AB715" s="35" t="s">
        <v>27</v>
      </c>
      <c r="AC715" s="35" t="str">
        <f>+IF(Tabla1[[#This Row],[STK]]="no","Sin STK", "STK disponible")</f>
        <v>Sin STK</v>
      </c>
      <c r="AD715" s="35">
        <f>+I715*J715</f>
        <v>0</v>
      </c>
      <c r="AE715" s="35">
        <f>+I715*K715</f>
        <v>0</v>
      </c>
      <c r="AF715" s="36">
        <f>IF(Tabla1[[#This Row],[ref pack]]=1,Tabla1[[#This Row],[Pedido]],LCM(Tabla1[[#This Row],[MC VIEJO]],Tabla1[[#This Row],[Pedido]]))</f>
        <v>5</v>
      </c>
      <c r="AG715" s="36">
        <f>+VLOOKUP(Tabla1[[#This Row],[Artículo]],'.'!$B$2:$D$11481,3,)</f>
        <v>5</v>
      </c>
      <c r="AH715" s="37" t="str">
        <f>+IFERROR(SEARCH("pack",Tabla1[[#This Row],[PACK]]),"")</f>
        <v/>
      </c>
    </row>
    <row r="716" spans="1:34" ht="24" customHeight="1" x14ac:dyDescent="0.2">
      <c r="A716" s="50" t="s">
        <v>1240</v>
      </c>
      <c r="B716" s="60" t="s">
        <v>1357</v>
      </c>
      <c r="C716" s="61" t="s">
        <v>23286</v>
      </c>
      <c r="D716" s="52" t="s">
        <v>27</v>
      </c>
      <c r="E716" s="53">
        <v>13985.46</v>
      </c>
      <c r="F716" s="23" t="str">
        <f>+IFERROR(VLOOKUP(Tabla1[[#This Row],[Artículo]],'..'!$B$2:$D$569000,3,),"")</f>
        <v>MCx5</v>
      </c>
      <c r="G716" s="24" t="str">
        <f>IF(H716=AF716,"", "Error MC")</f>
        <v>Error MC</v>
      </c>
      <c r="H716" s="62"/>
      <c r="I716" s="54">
        <f>+Tabla1[[#This Row],[MC]]*Tabla1[[#This Row],[Pedido]]*Tabla1[[#This Row],[PVC ]]</f>
        <v>0</v>
      </c>
      <c r="J716" s="26">
        <v>0.21</v>
      </c>
      <c r="K716" s="63"/>
      <c r="L716" s="28" t="s">
        <v>17</v>
      </c>
      <c r="M716" s="53">
        <v>24537.492999999999</v>
      </c>
      <c r="N716" s="64" t="str">
        <f>+IF(Tabla1[[#This Row],[F PMPI]]="SÍ","No","Sí")</f>
        <v>Sí</v>
      </c>
      <c r="O716" s="65">
        <f>+Tabla1[[#This Row],[PVL]]*1.055</f>
        <v>25887.055114999996</v>
      </c>
      <c r="P716" s="65">
        <f>+Tabla1[[#This Row],[PVL]]*1.43</f>
        <v>35088.614989999995</v>
      </c>
      <c r="Q716" s="66" t="str">
        <f>+HYPERLINK(Tabla1[[#This Row],[PAG]])</f>
        <v>https://todomusica.com.ar/encordados/961-exp120.html</v>
      </c>
      <c r="R716" s="67"/>
      <c r="S716" s="68"/>
      <c r="T716" s="69"/>
      <c r="U716" s="69"/>
      <c r="V716" s="69"/>
      <c r="W716" s="69"/>
      <c r="X716" s="69"/>
      <c r="Y716" s="35"/>
      <c r="Z716" s="35" t="s">
        <v>24789</v>
      </c>
      <c r="AA716" s="36">
        <v>1</v>
      </c>
      <c r="AB716" s="35" t="s">
        <v>27</v>
      </c>
      <c r="AC716" s="35" t="str">
        <f>+IF(Tabla1[[#This Row],[STK]]="no","Sin STK", "STK disponible")</f>
        <v>Sin STK</v>
      </c>
      <c r="AD716" s="35">
        <f>+I716*J716</f>
        <v>0</v>
      </c>
      <c r="AE716" s="35">
        <f>+I716*K716</f>
        <v>0</v>
      </c>
      <c r="AF716" s="36">
        <f>IF(Tabla1[[#This Row],[ref pack]]=1,Tabla1[[#This Row],[Pedido]],LCM(Tabla1[[#This Row],[MC VIEJO]],Tabla1[[#This Row],[Pedido]]))</f>
        <v>5</v>
      </c>
      <c r="AG716" s="36">
        <f>+VLOOKUP(Tabla1[[#This Row],[Artículo]],'.'!$B$2:$D$11481,3,)</f>
        <v>5</v>
      </c>
      <c r="AH716" s="37" t="str">
        <f>+IFERROR(SEARCH("pack",Tabla1[[#This Row],[PACK]]),"")</f>
        <v/>
      </c>
    </row>
    <row r="717" spans="1:34" ht="24" customHeight="1" x14ac:dyDescent="0.2">
      <c r="A717" s="50" t="s">
        <v>1240</v>
      </c>
      <c r="B717" s="60" t="s">
        <v>1359</v>
      </c>
      <c r="C717" s="61" t="s">
        <v>23287</v>
      </c>
      <c r="D717" s="52" t="s">
        <v>27</v>
      </c>
      <c r="E717" s="53">
        <v>15346.9</v>
      </c>
      <c r="F717" s="23" t="str">
        <f>+IFERROR(VLOOKUP(Tabla1[[#This Row],[Artículo]],'..'!$B$2:$D$569000,3,),"")</f>
        <v>MCx5</v>
      </c>
      <c r="G717" s="24" t="str">
        <f>IF(H717=AF717,"", "Error MC")</f>
        <v>Error MC</v>
      </c>
      <c r="H717" s="62"/>
      <c r="I717" s="54">
        <f>+Tabla1[[#This Row],[MC]]*Tabla1[[#This Row],[Pedido]]*Tabla1[[#This Row],[PVC ]]</f>
        <v>0</v>
      </c>
      <c r="J717" s="26">
        <v>0.21</v>
      </c>
      <c r="K717" s="63"/>
      <c r="L717" s="28" t="s">
        <v>17</v>
      </c>
      <c r="M717" s="53">
        <v>26926.142</v>
      </c>
      <c r="N717" s="64" t="str">
        <f>+IF(Tabla1[[#This Row],[F PMPI]]="SÍ","No","Sí")</f>
        <v>Sí</v>
      </c>
      <c r="O717" s="65">
        <f>+Tabla1[[#This Row],[PVL]]*1.055</f>
        <v>28407.079809999999</v>
      </c>
      <c r="P717" s="65">
        <f>+Tabla1[[#This Row],[PVL]]*1.43</f>
        <v>38504.38306</v>
      </c>
      <c r="Q717" s="66" t="str">
        <f>+HYPERLINK(Tabla1[[#This Row],[PAG]])</f>
        <v>https://todomusica.com.ar/productos-sin-categorias-de-netsuite/2506-exp15.html</v>
      </c>
      <c r="R717" s="67"/>
      <c r="S717" s="68"/>
      <c r="T717" s="69"/>
      <c r="U717" s="69"/>
      <c r="V717" s="69"/>
      <c r="W717" s="69"/>
      <c r="X717" s="69"/>
      <c r="Y717" s="35"/>
      <c r="Z717" s="35" t="s">
        <v>24790</v>
      </c>
      <c r="AA717" s="36">
        <v>1</v>
      </c>
      <c r="AB717" s="35" t="s">
        <v>27</v>
      </c>
      <c r="AC717" s="35" t="str">
        <f>+IF(Tabla1[[#This Row],[STK]]="no","Sin STK", "STK disponible")</f>
        <v>Sin STK</v>
      </c>
      <c r="AD717" s="35">
        <f>+I717*J717</f>
        <v>0</v>
      </c>
      <c r="AE717" s="35">
        <f>+I717*K717</f>
        <v>0</v>
      </c>
      <c r="AF717" s="36">
        <f>IF(Tabla1[[#This Row],[ref pack]]=1,Tabla1[[#This Row],[Pedido]],LCM(Tabla1[[#This Row],[MC VIEJO]],Tabla1[[#This Row],[Pedido]]))</f>
        <v>5</v>
      </c>
      <c r="AG717" s="36">
        <f>+VLOOKUP(Tabla1[[#This Row],[Artículo]],'.'!$B$2:$D$11481,3,)</f>
        <v>5</v>
      </c>
      <c r="AH717" s="37" t="str">
        <f>+IFERROR(SEARCH("pack",Tabla1[[#This Row],[PACK]]),"")</f>
        <v/>
      </c>
    </row>
    <row r="718" spans="1:34" ht="24" customHeight="1" x14ac:dyDescent="0.2">
      <c r="A718" s="50" t="s">
        <v>1240</v>
      </c>
      <c r="B718" s="60" t="s">
        <v>23514</v>
      </c>
      <c r="C718" s="61" t="s">
        <v>23515</v>
      </c>
      <c r="D718" s="52" t="s">
        <v>27</v>
      </c>
      <c r="E718" s="53">
        <v>383.63</v>
      </c>
      <c r="F718" s="23" t="str">
        <f>+IFERROR(VLOOKUP(Tabla1[[#This Row],[Artículo]],'..'!$B$2:$D$569000,3,),"")</f>
        <v/>
      </c>
      <c r="G718" s="24" t="e">
        <f>IF(H718=AF718,"", "Error MC")</f>
        <v>#N/A</v>
      </c>
      <c r="H718" s="62"/>
      <c r="I718" s="54">
        <f>+Tabla1[[#This Row],[MC]]*Tabla1[[#This Row],[Pedido]]*Tabla1[[#This Row],[PVC ]]</f>
        <v>0</v>
      </c>
      <c r="J718" s="26">
        <v>0.21</v>
      </c>
      <c r="K718" s="63"/>
      <c r="L718" s="28" t="s">
        <v>17</v>
      </c>
      <c r="M718" s="53">
        <v>673.07500000000005</v>
      </c>
      <c r="N718" s="64" t="str">
        <f>+IF(Tabla1[[#This Row],[F PMPI]]="SÍ","No","Sí")</f>
        <v>Sí</v>
      </c>
      <c r="O718" s="65">
        <f>+Tabla1[[#This Row],[PVL]]*1.055</f>
        <v>710.09412499999996</v>
      </c>
      <c r="P718" s="65">
        <f>+Tabla1[[#This Row],[PVL]]*1.43</f>
        <v>962.49725000000001</v>
      </c>
      <c r="Q718" s="66" t="str">
        <f>+HYPERLINK(Tabla1[[#This Row],[PAG]])</f>
        <v/>
      </c>
      <c r="R718" s="67"/>
      <c r="S718" s="68"/>
      <c r="T718" s="69"/>
      <c r="U718" s="69"/>
      <c r="V718" s="69"/>
      <c r="W718" s="69"/>
      <c r="X718" s="69"/>
      <c r="Y718" s="35"/>
      <c r="Z718" s="35" t="s">
        <v>65</v>
      </c>
      <c r="AA718" s="36">
        <v>1</v>
      </c>
      <c r="AB718" s="35" t="s">
        <v>27</v>
      </c>
      <c r="AC718" s="35" t="str">
        <f>+IF(Tabla1[[#This Row],[STK]]="no","Sin STK", "STK disponible")</f>
        <v>Sin STK</v>
      </c>
      <c r="AD718" s="35">
        <f>+I718*J718</f>
        <v>0</v>
      </c>
      <c r="AE718" s="35">
        <f>+I718*K718</f>
        <v>0</v>
      </c>
      <c r="AF718" s="36" t="e">
        <f>IF(Tabla1[[#This Row],[ref pack]]=1,Tabla1[[#This Row],[Pedido]],LCM(Tabla1[[#This Row],[MC VIEJO]],Tabla1[[#This Row],[Pedido]]))</f>
        <v>#N/A</v>
      </c>
      <c r="AG718" s="36" t="e">
        <f>+VLOOKUP(Tabla1[[#This Row],[Artículo]],'.'!$B$2:$D$11481,3,)</f>
        <v>#N/A</v>
      </c>
      <c r="AH718" s="37" t="str">
        <f>+IFERROR(SEARCH("pack",Tabla1[[#This Row],[PACK]]),"")</f>
        <v/>
      </c>
    </row>
    <row r="719" spans="1:34" ht="24" customHeight="1" x14ac:dyDescent="0.2">
      <c r="A719" s="50" t="s">
        <v>1240</v>
      </c>
      <c r="B719" s="60" t="s">
        <v>1361</v>
      </c>
      <c r="C719" s="61" t="s">
        <v>1362</v>
      </c>
      <c r="D719" s="52" t="s">
        <v>27</v>
      </c>
      <c r="E719" s="53">
        <v>14802.44</v>
      </c>
      <c r="F719" s="23" t="str">
        <f>+IFERROR(VLOOKUP(Tabla1[[#This Row],[Artículo]],'..'!$B$2:$D$569000,3,),"")</f>
        <v/>
      </c>
      <c r="G719" s="24" t="str">
        <f>IF(H719=AF719,"", "Error MC")</f>
        <v>Error MC</v>
      </c>
      <c r="H719" s="62"/>
      <c r="I719" s="54">
        <f>+Tabla1[[#This Row],[MC]]*Tabla1[[#This Row],[Pedido]]*Tabla1[[#This Row],[PVC ]]</f>
        <v>0</v>
      </c>
      <c r="J719" s="26">
        <v>0.21</v>
      </c>
      <c r="K719" s="63"/>
      <c r="L719" s="28" t="s">
        <v>17</v>
      </c>
      <c r="M719" s="53">
        <v>25970.883000000002</v>
      </c>
      <c r="N719" s="64" t="str">
        <f>+IF(Tabla1[[#This Row],[F PMPI]]="SÍ","No","Sí")</f>
        <v>Sí</v>
      </c>
      <c r="O719" s="65">
        <f>+Tabla1[[#This Row],[PVL]]*1.055</f>
        <v>27399.281565000001</v>
      </c>
      <c r="P719" s="65">
        <f>+Tabla1[[#This Row],[PVL]]*1.43</f>
        <v>37138.362690000002</v>
      </c>
      <c r="Q719" s="66" t="str">
        <f>+HYPERLINK(Tabla1[[#This Row],[PAG]])</f>
        <v>https://todomusica.com.ar/encordados/3161-exp26.html</v>
      </c>
      <c r="R719" s="67"/>
      <c r="S719" s="68"/>
      <c r="T719" s="69"/>
      <c r="U719" s="69"/>
      <c r="V719" s="69"/>
      <c r="W719" s="69"/>
      <c r="X719" s="69"/>
      <c r="Y719" s="35"/>
      <c r="Z719" s="35" t="s">
        <v>24791</v>
      </c>
      <c r="AA719" s="36">
        <v>1</v>
      </c>
      <c r="AB719" s="35" t="s">
        <v>27</v>
      </c>
      <c r="AC719" s="35" t="str">
        <f>+IF(Tabla1[[#This Row],[STK]]="no","Sin STK", "STK disponible")</f>
        <v>Sin STK</v>
      </c>
      <c r="AD719" s="35">
        <f>+I719*J719</f>
        <v>0</v>
      </c>
      <c r="AE719" s="35">
        <f>+I719*K719</f>
        <v>0</v>
      </c>
      <c r="AF719" s="36">
        <f>IF(Tabla1[[#This Row],[ref pack]]=1,Tabla1[[#This Row],[Pedido]],LCM(Tabla1[[#This Row],[MC VIEJO]],Tabla1[[#This Row],[Pedido]]))</f>
        <v>1</v>
      </c>
      <c r="AG719" s="36">
        <f>+VLOOKUP(Tabla1[[#This Row],[Artículo]],'.'!$B$2:$D$11481,3,)</f>
        <v>1</v>
      </c>
      <c r="AH719" s="37" t="str">
        <f>+IFERROR(SEARCH("pack",Tabla1[[#This Row],[PACK]]),"")</f>
        <v/>
      </c>
    </row>
    <row r="720" spans="1:34" ht="24" customHeight="1" x14ac:dyDescent="0.2">
      <c r="A720" s="50" t="s">
        <v>1240</v>
      </c>
      <c r="B720" s="60" t="s">
        <v>23516</v>
      </c>
      <c r="C720" s="61" t="s">
        <v>23517</v>
      </c>
      <c r="D720" s="52" t="s">
        <v>27</v>
      </c>
      <c r="E720" s="53">
        <v>493.93</v>
      </c>
      <c r="F720" s="23" t="str">
        <f>+IFERROR(VLOOKUP(Tabla1[[#This Row],[Artículo]],'..'!$B$2:$D$569000,3,),"")</f>
        <v/>
      </c>
      <c r="G720" s="24" t="e">
        <f>IF(H720=AF720,"", "Error MC")</f>
        <v>#N/A</v>
      </c>
      <c r="H720" s="62"/>
      <c r="I720" s="54">
        <f>+Tabla1[[#This Row],[MC]]*Tabla1[[#This Row],[Pedido]]*Tabla1[[#This Row],[PVC ]]</f>
        <v>0</v>
      </c>
      <c r="J720" s="26">
        <v>0.21</v>
      </c>
      <c r="K720" s="63"/>
      <c r="L720" s="28" t="s">
        <v>17</v>
      </c>
      <c r="M720" s="53">
        <v>866.60199999999998</v>
      </c>
      <c r="N720" s="64" t="str">
        <f>+IF(Tabla1[[#This Row],[F PMPI]]="SÍ","No","Sí")</f>
        <v>Sí</v>
      </c>
      <c r="O720" s="65">
        <f>+Tabla1[[#This Row],[PVL]]*1.055</f>
        <v>914.26510999999994</v>
      </c>
      <c r="P720" s="65">
        <f>+Tabla1[[#This Row],[PVL]]*1.43</f>
        <v>1239.2408599999999</v>
      </c>
      <c r="Q720" s="66" t="str">
        <f>+HYPERLINK(Tabla1[[#This Row],[PAG]])</f>
        <v/>
      </c>
      <c r="R720" s="67"/>
      <c r="S720" s="68"/>
      <c r="T720" s="69"/>
      <c r="U720" s="69"/>
      <c r="V720" s="69"/>
      <c r="W720" s="69"/>
      <c r="X720" s="69"/>
      <c r="Y720" s="35"/>
      <c r="Z720" s="35" t="s">
        <v>65</v>
      </c>
      <c r="AA720" s="36">
        <v>1</v>
      </c>
      <c r="AB720" s="35" t="s">
        <v>27</v>
      </c>
      <c r="AC720" s="35" t="str">
        <f>+IF(Tabla1[[#This Row],[STK]]="no","Sin STK", "STK disponible")</f>
        <v>Sin STK</v>
      </c>
      <c r="AD720" s="35">
        <f>+I720*J720</f>
        <v>0</v>
      </c>
      <c r="AE720" s="35">
        <f>+I720*K720</f>
        <v>0</v>
      </c>
      <c r="AF720" s="36" t="e">
        <f>IF(Tabla1[[#This Row],[ref pack]]=1,Tabla1[[#This Row],[Pedido]],LCM(Tabla1[[#This Row],[MC VIEJO]],Tabla1[[#This Row],[Pedido]]))</f>
        <v>#N/A</v>
      </c>
      <c r="AG720" s="36" t="e">
        <f>+VLOOKUP(Tabla1[[#This Row],[Artículo]],'.'!$B$2:$D$11481,3,)</f>
        <v>#N/A</v>
      </c>
      <c r="AH720" s="37" t="str">
        <f>+IFERROR(SEARCH("pack",Tabla1[[#This Row],[PACK]]),"")</f>
        <v/>
      </c>
    </row>
    <row r="721" spans="1:34" ht="24" customHeight="1" x14ac:dyDescent="0.2">
      <c r="A721" s="50" t="s">
        <v>1240</v>
      </c>
      <c r="B721" s="60" t="s">
        <v>1363</v>
      </c>
      <c r="C721" s="61" t="s">
        <v>23288</v>
      </c>
      <c r="D721" s="52" t="s">
        <v>27</v>
      </c>
      <c r="E721" s="53">
        <v>14109.25</v>
      </c>
      <c r="F721" s="23" t="str">
        <f>+IFERROR(VLOOKUP(Tabla1[[#This Row],[Artículo]],'..'!$B$2:$D$569000,3,),"")</f>
        <v>MCx5</v>
      </c>
      <c r="G721" s="24" t="str">
        <f>IF(H721=AF721,"", "Error MC")</f>
        <v>Error MC</v>
      </c>
      <c r="H721" s="62"/>
      <c r="I721" s="54">
        <f>+Tabla1[[#This Row],[MC]]*Tabla1[[#This Row],[Pedido]]*Tabla1[[#This Row],[PVC ]]</f>
        <v>0</v>
      </c>
      <c r="J721" s="26">
        <v>0.21</v>
      </c>
      <c r="K721" s="63"/>
      <c r="L721" s="28" t="s">
        <v>17</v>
      </c>
      <c r="M721" s="53">
        <v>24754.675999999999</v>
      </c>
      <c r="N721" s="64" t="str">
        <f>+IF(Tabla1[[#This Row],[F PMPI]]="SÍ","No","Sí")</f>
        <v>Sí</v>
      </c>
      <c r="O721" s="65">
        <f>+Tabla1[[#This Row],[PVL]]*1.055</f>
        <v>26116.183179999996</v>
      </c>
      <c r="P721" s="65">
        <f>+Tabla1[[#This Row],[PVL]]*1.43</f>
        <v>35399.186679999999</v>
      </c>
      <c r="Q721" s="66" t="str">
        <f>+HYPERLINK(Tabla1[[#This Row],[PAG]])</f>
        <v>https://todomusica.com.ar/productos-sin-categorias-de-netsuite/6559-exp45.html</v>
      </c>
      <c r="R721" s="67"/>
      <c r="S721" s="68"/>
      <c r="T721" s="69"/>
      <c r="U721" s="69"/>
      <c r="V721" s="69"/>
      <c r="W721" s="69"/>
      <c r="X721" s="69"/>
      <c r="Y721" s="35"/>
      <c r="Z721" s="35" t="s">
        <v>24792</v>
      </c>
      <c r="AA721" s="36">
        <v>1</v>
      </c>
      <c r="AB721" s="35" t="s">
        <v>27</v>
      </c>
      <c r="AC721" s="35" t="str">
        <f>+IF(Tabla1[[#This Row],[STK]]="no","Sin STK", "STK disponible")</f>
        <v>Sin STK</v>
      </c>
      <c r="AD721" s="35">
        <f>+I721*J721</f>
        <v>0</v>
      </c>
      <c r="AE721" s="35">
        <f>+I721*K721</f>
        <v>0</v>
      </c>
      <c r="AF721" s="36">
        <f>IF(Tabla1[[#This Row],[ref pack]]=1,Tabla1[[#This Row],[Pedido]],LCM(Tabla1[[#This Row],[MC VIEJO]],Tabla1[[#This Row],[Pedido]]))</f>
        <v>5</v>
      </c>
      <c r="AG721" s="36">
        <f>+VLOOKUP(Tabla1[[#This Row],[Artículo]],'.'!$B$2:$D$11481,3,)</f>
        <v>5</v>
      </c>
      <c r="AH721" s="37" t="str">
        <f>+IFERROR(SEARCH("pack",Tabla1[[#This Row],[PACK]]),"")</f>
        <v/>
      </c>
    </row>
    <row r="722" spans="1:34" ht="24" customHeight="1" x14ac:dyDescent="0.2">
      <c r="A722" s="50" t="s">
        <v>1240</v>
      </c>
      <c r="B722" s="60" t="s">
        <v>1365</v>
      </c>
      <c r="C722" s="61" t="s">
        <v>23289</v>
      </c>
      <c r="D722" s="52" t="s">
        <v>27</v>
      </c>
      <c r="E722" s="53">
        <v>14109.25</v>
      </c>
      <c r="F722" s="23" t="str">
        <f>+IFERROR(VLOOKUP(Tabla1[[#This Row],[Artículo]],'..'!$B$2:$D$569000,3,),"")</f>
        <v>MCx5</v>
      </c>
      <c r="G722" s="24" t="str">
        <f>IF(H722=AF722,"", "Error MC")</f>
        <v>Error MC</v>
      </c>
      <c r="H722" s="62"/>
      <c r="I722" s="54">
        <f>+Tabla1[[#This Row],[MC]]*Tabla1[[#This Row],[Pedido]]*Tabla1[[#This Row],[PVC ]]</f>
        <v>0</v>
      </c>
      <c r="J722" s="26">
        <v>0.21</v>
      </c>
      <c r="K722" s="63"/>
      <c r="L722" s="28" t="s">
        <v>17</v>
      </c>
      <c r="M722" s="53">
        <v>24754.675999999999</v>
      </c>
      <c r="N722" s="64" t="str">
        <f>+IF(Tabla1[[#This Row],[F PMPI]]="SÍ","No","Sí")</f>
        <v>Sí</v>
      </c>
      <c r="O722" s="65">
        <f>+Tabla1[[#This Row],[PVL]]*1.055</f>
        <v>26116.183179999996</v>
      </c>
      <c r="P722" s="65">
        <f>+Tabla1[[#This Row],[PVL]]*1.43</f>
        <v>35399.186679999999</v>
      </c>
      <c r="Q722" s="66" t="str">
        <f>+HYPERLINK(Tabla1[[#This Row],[PAG]])</f>
        <v>https://todomusica.com.ar/productos-sin-categorias-de-netsuite/6560-exp46.html</v>
      </c>
      <c r="R722" s="67"/>
      <c r="S722" s="68"/>
      <c r="T722" s="69"/>
      <c r="U722" s="69"/>
      <c r="V722" s="69"/>
      <c r="W722" s="69"/>
      <c r="X722" s="69"/>
      <c r="Y722" s="35"/>
      <c r="Z722" s="35" t="s">
        <v>24793</v>
      </c>
      <c r="AA722" s="36">
        <v>1</v>
      </c>
      <c r="AB722" s="35" t="s">
        <v>27</v>
      </c>
      <c r="AC722" s="35" t="str">
        <f>+IF(Tabla1[[#This Row],[STK]]="no","Sin STK", "STK disponible")</f>
        <v>Sin STK</v>
      </c>
      <c r="AD722" s="35">
        <f>+I722*J722</f>
        <v>0</v>
      </c>
      <c r="AE722" s="35">
        <f>+I722*K722</f>
        <v>0</v>
      </c>
      <c r="AF722" s="36">
        <f>IF(Tabla1[[#This Row],[ref pack]]=1,Tabla1[[#This Row],[Pedido]],LCM(Tabla1[[#This Row],[MC VIEJO]],Tabla1[[#This Row],[Pedido]]))</f>
        <v>5</v>
      </c>
      <c r="AG722" s="36">
        <f>+VLOOKUP(Tabla1[[#This Row],[Artículo]],'.'!$B$2:$D$11481,3,)</f>
        <v>5</v>
      </c>
      <c r="AH722" s="37" t="str">
        <f>+IFERROR(SEARCH("pack",Tabla1[[#This Row],[PACK]]),"")</f>
        <v/>
      </c>
    </row>
    <row r="723" spans="1:34" ht="24" customHeight="1" x14ac:dyDescent="0.2">
      <c r="A723" s="50" t="s">
        <v>1240</v>
      </c>
      <c r="B723" s="60" t="s">
        <v>1367</v>
      </c>
      <c r="C723" s="61" t="s">
        <v>23290</v>
      </c>
      <c r="D723" s="52" t="s">
        <v>9841</v>
      </c>
      <c r="E723" s="53">
        <v>6832.43</v>
      </c>
      <c r="F723" s="23" t="str">
        <f>+IFERROR(VLOOKUP(Tabla1[[#This Row],[Artículo]],'..'!$B$2:$D$569000,3,),"")</f>
        <v>MCx10</v>
      </c>
      <c r="G723" s="24" t="str">
        <f>IF(H723=AF723,"", "Error MC")</f>
        <v>Error MC</v>
      </c>
      <c r="H723" s="62"/>
      <c r="I723" s="54">
        <f>+Tabla1[[#This Row],[MC]]*Tabla1[[#This Row],[Pedido]]*Tabla1[[#This Row],[PVC ]]</f>
        <v>0</v>
      </c>
      <c r="J723" s="26">
        <v>0.21</v>
      </c>
      <c r="K723" s="63"/>
      <c r="L723" s="28" t="s">
        <v>17</v>
      </c>
      <c r="M723" s="53">
        <v>11987.494000000001</v>
      </c>
      <c r="N723" s="64" t="str">
        <f>+IF(Tabla1[[#This Row],[F PMPI]]="SÍ","No","Sí")</f>
        <v>Sí</v>
      </c>
      <c r="O723" s="65">
        <f>+Tabla1[[#This Row],[PVL]]*1.055</f>
        <v>12646.80617</v>
      </c>
      <c r="P723" s="65">
        <f>+Tabla1[[#This Row],[PVL]]*1.43</f>
        <v>17142.116419999998</v>
      </c>
      <c r="Q723" s="66" t="str">
        <f>+HYPERLINK(Tabla1[[#This Row],[PAG]])</f>
        <v>https://todomusica.com.ar/encordados/6136-ez890.html</v>
      </c>
      <c r="R723" s="67"/>
      <c r="S723" s="68"/>
      <c r="T723" s="69"/>
      <c r="U723" s="69"/>
      <c r="V723" s="69"/>
      <c r="W723" s="69"/>
      <c r="X723" s="69"/>
      <c r="Y723" s="35"/>
      <c r="Z723" s="35" t="s">
        <v>24794</v>
      </c>
      <c r="AA723" s="36">
        <v>1</v>
      </c>
      <c r="AB723" s="35" t="s">
        <v>27</v>
      </c>
      <c r="AC723" s="35" t="str">
        <f>+IF(Tabla1[[#This Row],[STK]]="no","Sin STK", "STK disponible")</f>
        <v>STK disponible</v>
      </c>
      <c r="AD723" s="35">
        <f>+I723*J723</f>
        <v>0</v>
      </c>
      <c r="AE723" s="35">
        <f>+I723*K723</f>
        <v>0</v>
      </c>
      <c r="AF723" s="36">
        <f>IF(Tabla1[[#This Row],[ref pack]]=1,Tabla1[[#This Row],[Pedido]],LCM(Tabla1[[#This Row],[MC VIEJO]],Tabla1[[#This Row],[Pedido]]))</f>
        <v>10</v>
      </c>
      <c r="AG723" s="36">
        <f>+VLOOKUP(Tabla1[[#This Row],[Artículo]],'.'!$B$2:$D$11481,3,)</f>
        <v>10</v>
      </c>
      <c r="AH723" s="37" t="str">
        <f>+IFERROR(SEARCH("pack",Tabla1[[#This Row],[PACK]]),"")</f>
        <v/>
      </c>
    </row>
    <row r="724" spans="1:34" ht="24" customHeight="1" x14ac:dyDescent="0.2">
      <c r="A724" s="50" t="s">
        <v>1240</v>
      </c>
      <c r="B724" s="60" t="s">
        <v>1369</v>
      </c>
      <c r="C724" s="61" t="s">
        <v>23291</v>
      </c>
      <c r="D724" s="52" t="s">
        <v>9841</v>
      </c>
      <c r="E724" s="53">
        <v>6832.43</v>
      </c>
      <c r="F724" s="23" t="str">
        <f>+IFERROR(VLOOKUP(Tabla1[[#This Row],[Artículo]],'..'!$B$2:$D$569000,3,),"")</f>
        <v>MCx10</v>
      </c>
      <c r="G724" s="24" t="str">
        <f>IF(H724=AF724,"", "Error MC")</f>
        <v>Error MC</v>
      </c>
      <c r="H724" s="62"/>
      <c r="I724" s="54">
        <f>+Tabla1[[#This Row],[MC]]*Tabla1[[#This Row],[Pedido]]*Tabla1[[#This Row],[PVC ]]</f>
        <v>0</v>
      </c>
      <c r="J724" s="26">
        <v>0.21</v>
      </c>
      <c r="K724" s="63"/>
      <c r="L724" s="28" t="s">
        <v>17</v>
      </c>
      <c r="M724" s="53">
        <v>11987.494000000001</v>
      </c>
      <c r="N724" s="64" t="str">
        <f>+IF(Tabla1[[#This Row],[F PMPI]]="SÍ","No","Sí")</f>
        <v>Sí</v>
      </c>
      <c r="O724" s="65">
        <f>+Tabla1[[#This Row],[PVL]]*1.055</f>
        <v>12646.80617</v>
      </c>
      <c r="P724" s="65">
        <f>+Tabla1[[#This Row],[PVL]]*1.43</f>
        <v>17142.116419999998</v>
      </c>
      <c r="Q724" s="66" t="str">
        <f>+HYPERLINK(Tabla1[[#This Row],[PAG]])</f>
        <v>https://todomusica.com.ar/encordados/3297-ez900.html</v>
      </c>
      <c r="R724" s="67"/>
      <c r="S724" s="68"/>
      <c r="T724" s="69"/>
      <c r="U724" s="69"/>
      <c r="V724" s="69"/>
      <c r="W724" s="69"/>
      <c r="X724" s="69"/>
      <c r="Y724" s="35"/>
      <c r="Z724" s="35" t="s">
        <v>24795</v>
      </c>
      <c r="AA724" s="36">
        <v>1</v>
      </c>
      <c r="AB724" s="35" t="s">
        <v>27</v>
      </c>
      <c r="AC724" s="35" t="str">
        <f>+IF(Tabla1[[#This Row],[STK]]="no","Sin STK", "STK disponible")</f>
        <v>STK disponible</v>
      </c>
      <c r="AD724" s="35">
        <f>+I724*J724</f>
        <v>0</v>
      </c>
      <c r="AE724" s="35">
        <f>+I724*K724</f>
        <v>0</v>
      </c>
      <c r="AF724" s="36">
        <f>IF(Tabla1[[#This Row],[ref pack]]=1,Tabla1[[#This Row],[Pedido]],LCM(Tabla1[[#This Row],[MC VIEJO]],Tabla1[[#This Row],[Pedido]]))</f>
        <v>10</v>
      </c>
      <c r="AG724" s="36">
        <f>+VLOOKUP(Tabla1[[#This Row],[Artículo]],'.'!$B$2:$D$11481,3,)</f>
        <v>10</v>
      </c>
      <c r="AH724" s="37" t="str">
        <f>+IFERROR(SEARCH("pack",Tabla1[[#This Row],[PACK]]),"")</f>
        <v/>
      </c>
    </row>
    <row r="725" spans="1:34" ht="24" customHeight="1" x14ac:dyDescent="0.2">
      <c r="A725" s="50" t="s">
        <v>1240</v>
      </c>
      <c r="B725" s="60" t="s">
        <v>1371</v>
      </c>
      <c r="C725" s="61" t="s">
        <v>23292</v>
      </c>
      <c r="D725" s="52" t="s">
        <v>27</v>
      </c>
      <c r="E725" s="53">
        <v>12706.54</v>
      </c>
      <c r="F725" s="23" t="str">
        <f>+IFERROR(VLOOKUP(Tabla1[[#This Row],[Artículo]],'..'!$B$2:$D$569000,3,),"")</f>
        <v>MCx10</v>
      </c>
      <c r="G725" s="24" t="str">
        <f>IF(H725=AF725,"", "Error MC")</f>
        <v>Error MC</v>
      </c>
      <c r="H725" s="62"/>
      <c r="I725" s="54">
        <f>+Tabla1[[#This Row],[MC]]*Tabla1[[#This Row],[Pedido]]*Tabla1[[#This Row],[PVC ]]</f>
        <v>0</v>
      </c>
      <c r="J725" s="26">
        <v>0.21</v>
      </c>
      <c r="K725" s="63"/>
      <c r="L725" s="28" t="s">
        <v>17</v>
      </c>
      <c r="M725" s="53">
        <v>22293.620999999999</v>
      </c>
      <c r="N725" s="64" t="str">
        <f>+IF(Tabla1[[#This Row],[F PMPI]]="SÍ","No","Sí")</f>
        <v>Sí</v>
      </c>
      <c r="O725" s="65">
        <f>+Tabla1[[#This Row],[PVL]]*1.055</f>
        <v>23519.770154999998</v>
      </c>
      <c r="P725" s="65">
        <f>+Tabla1[[#This Row],[PVL]]*1.43</f>
        <v>31879.878029999996</v>
      </c>
      <c r="Q725" s="66" t="str">
        <f>+HYPERLINK(Tabla1[[#This Row],[PAG]])</f>
        <v>http://www.todomusica.com.ar/alta-de-nuevos-productos-desde-netsuit/35705-ez900-ej15.html</v>
      </c>
      <c r="R725" s="67"/>
      <c r="S725" s="68"/>
      <c r="T725" s="69"/>
      <c r="U725" s="69"/>
      <c r="V725" s="69"/>
      <c r="W725" s="69"/>
      <c r="X725" s="69"/>
      <c r="Y725" s="35"/>
      <c r="Z725" s="35" t="s">
        <v>24796</v>
      </c>
      <c r="AA725" s="36">
        <v>1</v>
      </c>
      <c r="AB725" s="35" t="s">
        <v>27</v>
      </c>
      <c r="AC725" s="35" t="str">
        <f>+IF(Tabla1[[#This Row],[STK]]="no","Sin STK", "STK disponible")</f>
        <v>Sin STK</v>
      </c>
      <c r="AD725" s="35">
        <f>+I725*J725</f>
        <v>0</v>
      </c>
      <c r="AE725" s="35">
        <f>+I725*K725</f>
        <v>0</v>
      </c>
      <c r="AF725" s="36">
        <f>IF(Tabla1[[#This Row],[ref pack]]=1,Tabla1[[#This Row],[Pedido]],LCM(Tabla1[[#This Row],[MC VIEJO]],Tabla1[[#This Row],[Pedido]]))</f>
        <v>10</v>
      </c>
      <c r="AG725" s="36">
        <f>+VLOOKUP(Tabla1[[#This Row],[Artículo]],'.'!$B$2:$D$11481,3,)</f>
        <v>10</v>
      </c>
      <c r="AH725" s="37" t="str">
        <f>+IFERROR(SEARCH("pack",Tabla1[[#This Row],[PACK]]),"")</f>
        <v/>
      </c>
    </row>
    <row r="726" spans="1:34" ht="24" customHeight="1" x14ac:dyDescent="0.2">
      <c r="A726" s="50" t="s">
        <v>1240</v>
      </c>
      <c r="B726" s="60" t="s">
        <v>1373</v>
      </c>
      <c r="C726" s="61" t="s">
        <v>23293</v>
      </c>
      <c r="D726" s="52" t="s">
        <v>27</v>
      </c>
      <c r="E726" s="53">
        <v>6609.09</v>
      </c>
      <c r="F726" s="23" t="str">
        <f>+IFERROR(VLOOKUP(Tabla1[[#This Row],[Artículo]],'..'!$B$2:$D$569000,3,),"")</f>
        <v>MCx10</v>
      </c>
      <c r="G726" s="24" t="str">
        <f>IF(H726=AF726,"", "Error MC")</f>
        <v>Error MC</v>
      </c>
      <c r="H726" s="62"/>
      <c r="I726" s="54">
        <f>+Tabla1[[#This Row],[MC]]*Tabla1[[#This Row],[Pedido]]*Tabla1[[#This Row],[PVC ]]</f>
        <v>0</v>
      </c>
      <c r="J726" s="26">
        <v>0.21</v>
      </c>
      <c r="K726" s="63"/>
      <c r="L726" s="28" t="s">
        <v>17</v>
      </c>
      <c r="M726" s="53">
        <v>11595.647999999999</v>
      </c>
      <c r="N726" s="64" t="str">
        <f>+IF(Tabla1[[#This Row],[F PMPI]]="SÍ","No","Sí")</f>
        <v>Sí</v>
      </c>
      <c r="O726" s="65">
        <f>+Tabla1[[#This Row],[PVL]]*1.055</f>
        <v>12233.408639999998</v>
      </c>
      <c r="P726" s="65">
        <f>+Tabla1[[#This Row],[PVL]]*1.43</f>
        <v>16581.776639999996</v>
      </c>
      <c r="Q726" s="66" t="str">
        <f>+HYPERLINK(Tabla1[[#This Row],[PAG]])</f>
        <v>https://todomusica.com.ar/encordados/2589-ez910.html</v>
      </c>
      <c r="R726" s="67"/>
      <c r="S726" s="68"/>
      <c r="T726" s="69"/>
      <c r="U726" s="69"/>
      <c r="V726" s="69"/>
      <c r="W726" s="69"/>
      <c r="X726" s="69"/>
      <c r="Y726" s="35"/>
      <c r="Z726" s="35" t="s">
        <v>24797</v>
      </c>
      <c r="AA726" s="36">
        <v>1</v>
      </c>
      <c r="AB726" s="35" t="s">
        <v>27</v>
      </c>
      <c r="AC726" s="35" t="str">
        <f>+IF(Tabla1[[#This Row],[STK]]="no","Sin STK", "STK disponible")</f>
        <v>Sin STK</v>
      </c>
      <c r="AD726" s="35">
        <f>+I726*J726</f>
        <v>0</v>
      </c>
      <c r="AE726" s="35">
        <f>+I726*K726</f>
        <v>0</v>
      </c>
      <c r="AF726" s="36">
        <f>IF(Tabla1[[#This Row],[ref pack]]=1,Tabla1[[#This Row],[Pedido]],LCM(Tabla1[[#This Row],[MC VIEJO]],Tabla1[[#This Row],[Pedido]]))</f>
        <v>10</v>
      </c>
      <c r="AG726" s="36">
        <f>+VLOOKUP(Tabla1[[#This Row],[Artículo]],'.'!$B$2:$D$11481,3,)</f>
        <v>10</v>
      </c>
      <c r="AH726" s="37" t="str">
        <f>+IFERROR(SEARCH("pack",Tabla1[[#This Row],[PACK]]),"")</f>
        <v/>
      </c>
    </row>
    <row r="727" spans="1:34" ht="24" customHeight="1" x14ac:dyDescent="0.2">
      <c r="A727" s="50" t="s">
        <v>1240</v>
      </c>
      <c r="B727" s="60" t="s">
        <v>1375</v>
      </c>
      <c r="C727" s="61" t="s">
        <v>23294</v>
      </c>
      <c r="D727" s="52" t="s">
        <v>9841</v>
      </c>
      <c r="E727" s="53">
        <v>12706.54</v>
      </c>
      <c r="F727" s="23" t="str">
        <f>+IFERROR(VLOOKUP(Tabla1[[#This Row],[Artículo]],'..'!$B$2:$D$569000,3,),"")</f>
        <v>MCx10</v>
      </c>
      <c r="G727" s="24" t="str">
        <f>IF(H727=AF727,"", "Error MC")</f>
        <v>Error MC</v>
      </c>
      <c r="H727" s="62"/>
      <c r="I727" s="54">
        <f>+Tabla1[[#This Row],[MC]]*Tabla1[[#This Row],[Pedido]]*Tabla1[[#This Row],[PVC ]]</f>
        <v>0</v>
      </c>
      <c r="J727" s="26">
        <v>0.21</v>
      </c>
      <c r="K727" s="63"/>
      <c r="L727" s="28" t="s">
        <v>17</v>
      </c>
      <c r="M727" s="53">
        <v>22293.620999999999</v>
      </c>
      <c r="N727" s="64" t="str">
        <f>+IF(Tabla1[[#This Row],[F PMPI]]="SÍ","No","Sí")</f>
        <v>Sí</v>
      </c>
      <c r="O727" s="65">
        <f>+Tabla1[[#This Row],[PVL]]*1.055</f>
        <v>23519.770154999998</v>
      </c>
      <c r="P727" s="65">
        <f>+Tabla1[[#This Row],[PVL]]*1.43</f>
        <v>31879.878029999996</v>
      </c>
      <c r="Q727" s="66" t="str">
        <f>+HYPERLINK(Tabla1[[#This Row],[PAG]])</f>
        <v>http://www.todomusica.com.ar/alta-de-nuevos-productos-desde-netsuit/35706-ez910-ej26.html</v>
      </c>
      <c r="R727" s="67"/>
      <c r="S727" s="68"/>
      <c r="T727" s="69"/>
      <c r="U727" s="69"/>
      <c r="V727" s="69"/>
      <c r="W727" s="69"/>
      <c r="X727" s="69"/>
      <c r="Y727" s="35"/>
      <c r="Z727" s="35" t="s">
        <v>24798</v>
      </c>
      <c r="AA727" s="36">
        <v>1</v>
      </c>
      <c r="AB727" s="35" t="s">
        <v>27</v>
      </c>
      <c r="AC727" s="35" t="str">
        <f>+IF(Tabla1[[#This Row],[STK]]="no","Sin STK", "STK disponible")</f>
        <v>STK disponible</v>
      </c>
      <c r="AD727" s="35">
        <f>+I727*J727</f>
        <v>0</v>
      </c>
      <c r="AE727" s="35">
        <f>+I727*K727</f>
        <v>0</v>
      </c>
      <c r="AF727" s="36">
        <f>IF(Tabla1[[#This Row],[ref pack]]=1,Tabla1[[#This Row],[Pedido]],LCM(Tabla1[[#This Row],[MC VIEJO]],Tabla1[[#This Row],[Pedido]]))</f>
        <v>10</v>
      </c>
      <c r="AG727" s="36">
        <f>+VLOOKUP(Tabla1[[#This Row],[Artículo]],'.'!$B$2:$D$11481,3,)</f>
        <v>10</v>
      </c>
      <c r="AH727" s="37" t="str">
        <f>+IFERROR(SEARCH("pack",Tabla1[[#This Row],[PACK]]),"")</f>
        <v/>
      </c>
    </row>
    <row r="728" spans="1:34" ht="24" customHeight="1" x14ac:dyDescent="0.2">
      <c r="A728" s="50" t="s">
        <v>1240</v>
      </c>
      <c r="B728" s="60" t="s">
        <v>1377</v>
      </c>
      <c r="C728" s="61" t="s">
        <v>1378</v>
      </c>
      <c r="D728" s="52" t="s">
        <v>9841</v>
      </c>
      <c r="E728" s="53">
        <v>31946.76</v>
      </c>
      <c r="F728" s="23" t="str">
        <f>+IFERROR(VLOOKUP(Tabla1[[#This Row],[Artículo]],'..'!$B$2:$D$569000,3,),"")</f>
        <v/>
      </c>
      <c r="G728" s="24" t="str">
        <f>IF(H728=AF728,"", "Error MC")</f>
        <v>Error MC</v>
      </c>
      <c r="H728" s="62"/>
      <c r="I728" s="54">
        <f>+Tabla1[[#This Row],[MC]]*Tabla1[[#This Row],[Pedido]]*Tabla1[[#This Row],[PVC ]]</f>
        <v>0</v>
      </c>
      <c r="J728" s="26">
        <v>0.21</v>
      </c>
      <c r="K728" s="63"/>
      <c r="L728" s="28" t="s">
        <v>17</v>
      </c>
      <c r="M728" s="53">
        <v>56050.588000000003</v>
      </c>
      <c r="N728" s="64" t="str">
        <f>+IF(Tabla1[[#This Row],[F PMPI]]="SÍ","No","Sí")</f>
        <v>Sí</v>
      </c>
      <c r="O728" s="65">
        <f>+Tabla1[[#This Row],[PVL]]*1.055</f>
        <v>59133.370340000001</v>
      </c>
      <c r="P728" s="65">
        <f>+Tabla1[[#This Row],[PVL]]*1.43</f>
        <v>80152.340840000004</v>
      </c>
      <c r="Q728" s="66" t="str">
        <f>+HYPERLINK(Tabla1[[#This Row],[PAG]])</f>
        <v>https://todomusica.com.ar/varios/5809-404.html</v>
      </c>
      <c r="R728" s="67"/>
      <c r="S728" s="68"/>
      <c r="T728" s="69"/>
      <c r="U728" s="69"/>
      <c r="V728" s="69"/>
      <c r="W728" s="69"/>
      <c r="X728" s="69"/>
      <c r="Y728" s="35"/>
      <c r="Z728" s="35" t="s">
        <v>24799</v>
      </c>
      <c r="AA728" s="36">
        <v>1</v>
      </c>
      <c r="AB728" s="35" t="s">
        <v>27</v>
      </c>
      <c r="AC728" s="35" t="str">
        <f>+IF(Tabla1[[#This Row],[STK]]="no","Sin STK", "STK disponible")</f>
        <v>STK disponible</v>
      </c>
      <c r="AD728" s="35">
        <f>+I728*J728</f>
        <v>0</v>
      </c>
      <c r="AE728" s="35">
        <f>+I728*K728</f>
        <v>0</v>
      </c>
      <c r="AF728" s="36">
        <f>IF(Tabla1[[#This Row],[ref pack]]=1,Tabla1[[#This Row],[Pedido]],LCM(Tabla1[[#This Row],[MC VIEJO]],Tabla1[[#This Row],[Pedido]]))</f>
        <v>1</v>
      </c>
      <c r="AG728" s="36">
        <f>+VLOOKUP(Tabla1[[#This Row],[Artículo]],'.'!$B$2:$D$11481,3,)</f>
        <v>1</v>
      </c>
      <c r="AH728" s="37" t="str">
        <f>+IFERROR(SEARCH("pack",Tabla1[[#This Row],[PACK]]),"")</f>
        <v/>
      </c>
    </row>
    <row r="729" spans="1:34" ht="24" customHeight="1" x14ac:dyDescent="0.2">
      <c r="A729" s="50" t="s">
        <v>1240</v>
      </c>
      <c r="B729" s="60" t="s">
        <v>23518</v>
      </c>
      <c r="C729" s="61" t="s">
        <v>23519</v>
      </c>
      <c r="D729" s="52" t="s">
        <v>27</v>
      </c>
      <c r="E729" s="53">
        <v>4494.16</v>
      </c>
      <c r="F729" s="23" t="str">
        <f>+IFERROR(VLOOKUP(Tabla1[[#This Row],[Artículo]],'..'!$B$2:$D$569000,3,),"")</f>
        <v/>
      </c>
      <c r="G729" s="24" t="e">
        <f>IF(H729=AF729,"", "Error MC")</f>
        <v>#N/A</v>
      </c>
      <c r="H729" s="62"/>
      <c r="I729" s="54">
        <f>+Tabla1[[#This Row],[MC]]*Tabla1[[#This Row],[Pedido]]*Tabla1[[#This Row],[PVC ]]</f>
        <v>0</v>
      </c>
      <c r="J729" s="26">
        <v>0.21</v>
      </c>
      <c r="K729" s="63"/>
      <c r="L729" s="28" t="s">
        <v>17</v>
      </c>
      <c r="M729" s="53">
        <v>7885.0010000000002</v>
      </c>
      <c r="N729" s="64" t="str">
        <f>+IF(Tabla1[[#This Row],[F PMPI]]="SÍ","No","Sí")</f>
        <v>Sí</v>
      </c>
      <c r="O729" s="65">
        <f>+Tabla1[[#This Row],[PVL]]*1.055</f>
        <v>8318.6760549999999</v>
      </c>
      <c r="P729" s="65">
        <f>+Tabla1[[#This Row],[PVL]]*1.43</f>
        <v>11275.55143</v>
      </c>
      <c r="Q729" s="66" t="str">
        <f>+HYPERLINK(Tabla1[[#This Row],[PAG]])</f>
        <v>http://www.todomusica.com.ar/cuerdas-y-encordados/9707-404.html</v>
      </c>
      <c r="R729" s="67"/>
      <c r="S729" s="68"/>
      <c r="T729" s="69"/>
      <c r="U729" s="69"/>
      <c r="V729" s="69"/>
      <c r="W729" s="69"/>
      <c r="X729" s="69"/>
      <c r="Y729" s="35"/>
      <c r="Z729" s="35" t="s">
        <v>24800</v>
      </c>
      <c r="AA729" s="36">
        <v>1</v>
      </c>
      <c r="AB729" s="35" t="s">
        <v>27</v>
      </c>
      <c r="AC729" s="35" t="str">
        <f>+IF(Tabla1[[#This Row],[STK]]="no","Sin STK", "STK disponible")</f>
        <v>Sin STK</v>
      </c>
      <c r="AD729" s="35">
        <f>+I729*J729</f>
        <v>0</v>
      </c>
      <c r="AE729" s="35">
        <f>+I729*K729</f>
        <v>0</v>
      </c>
      <c r="AF729" s="36" t="e">
        <f>IF(Tabla1[[#This Row],[ref pack]]=1,Tabla1[[#This Row],[Pedido]],LCM(Tabla1[[#This Row],[MC VIEJO]],Tabla1[[#This Row],[Pedido]]))</f>
        <v>#N/A</v>
      </c>
      <c r="AG729" s="36" t="e">
        <f>+VLOOKUP(Tabla1[[#This Row],[Artículo]],'.'!$B$2:$D$11481,3,)</f>
        <v>#N/A</v>
      </c>
      <c r="AH729" s="37" t="str">
        <f>+IFERROR(SEARCH("pack",Tabla1[[#This Row],[PACK]]),"")</f>
        <v/>
      </c>
    </row>
    <row r="730" spans="1:34" ht="24" customHeight="1" x14ac:dyDescent="0.2">
      <c r="A730" s="50" t="s">
        <v>1240</v>
      </c>
      <c r="B730" s="60" t="s">
        <v>1379</v>
      </c>
      <c r="C730" s="61" t="s">
        <v>23520</v>
      </c>
      <c r="D730" s="52" t="s">
        <v>27</v>
      </c>
      <c r="E730" s="53">
        <v>4826.95</v>
      </c>
      <c r="F730" s="23" t="str">
        <f>+IFERROR(VLOOKUP(Tabla1[[#This Row],[Artículo]],'..'!$B$2:$D$569000,3,),"")</f>
        <v>Pack x 5</v>
      </c>
      <c r="G730" s="24" t="str">
        <f>IF(H730=AF730,"", "Error MC")</f>
        <v/>
      </c>
      <c r="H730" s="62"/>
      <c r="I730" s="54">
        <f>+Tabla1[[#This Row],[MC]]*Tabla1[[#This Row],[Pedido]]*Tabla1[[#This Row],[PVC ]]</f>
        <v>0</v>
      </c>
      <c r="J730" s="26">
        <v>0.21</v>
      </c>
      <c r="K730" s="63"/>
      <c r="L730" s="28" t="s">
        <v>17</v>
      </c>
      <c r="M730" s="53">
        <v>8468.8870000000006</v>
      </c>
      <c r="N730" s="64" t="str">
        <f>+IF(Tabla1[[#This Row],[F PMPI]]="SÍ","No","Sí")</f>
        <v>Sí</v>
      </c>
      <c r="O730" s="65">
        <f>+Tabla1[[#This Row],[PVL]]*1.055</f>
        <v>8934.6757849999995</v>
      </c>
      <c r="P730" s="65">
        <f>+Tabla1[[#This Row],[PVL]]*1.43</f>
        <v>12110.50841</v>
      </c>
      <c r="Q730" s="66" t="str">
        <f>+HYPERLINK(Tabla1[[#This Row],[PAG]])</f>
        <v>https://todomusica.com.ar/cuerdas-sueltas/8095-sngl-stud-nyl-028-j27-1st-norm.html</v>
      </c>
      <c r="R730" s="67"/>
      <c r="S730" s="68"/>
      <c r="T730" s="69"/>
      <c r="U730" s="69"/>
      <c r="V730" s="69"/>
      <c r="W730" s="69"/>
      <c r="X730" s="69"/>
      <c r="Y730" s="35"/>
      <c r="Z730" s="35" t="s">
        <v>24801</v>
      </c>
      <c r="AA730" s="36">
        <v>1</v>
      </c>
      <c r="AB730" s="35" t="s">
        <v>27</v>
      </c>
      <c r="AC730" s="35" t="str">
        <f>+IF(Tabla1[[#This Row],[STK]]="no","Sin STK", "STK disponible")</f>
        <v>Sin STK</v>
      </c>
      <c r="AD730" s="35">
        <f>+I730*J730</f>
        <v>0</v>
      </c>
      <c r="AE730" s="35">
        <f>+I730*K730</f>
        <v>0</v>
      </c>
      <c r="AF730" s="36">
        <f>IF(Tabla1[[#This Row],[ref pack]]=1,Tabla1[[#This Row],[Pedido]],LCM(Tabla1[[#This Row],[MC VIEJO]],Tabla1[[#This Row],[Pedido]]))</f>
        <v>0</v>
      </c>
      <c r="AG730" s="36">
        <f>+VLOOKUP(Tabla1[[#This Row],[Artículo]],'.'!$B$2:$D$11481,3,)</f>
        <v>10</v>
      </c>
      <c r="AH730" s="37">
        <f>+IFERROR(SEARCH("pack",Tabla1[[#This Row],[PACK]]),"")</f>
        <v>1</v>
      </c>
    </row>
    <row r="731" spans="1:34" ht="24" customHeight="1" x14ac:dyDescent="0.2">
      <c r="A731" s="50" t="s">
        <v>1240</v>
      </c>
      <c r="B731" s="60" t="s">
        <v>1381</v>
      </c>
      <c r="C731" s="61" t="s">
        <v>23521</v>
      </c>
      <c r="D731" s="52" t="s">
        <v>9841</v>
      </c>
      <c r="E731" s="53">
        <v>5816.98</v>
      </c>
      <c r="F731" s="23" t="str">
        <f>+IFERROR(VLOOKUP(Tabla1[[#This Row],[Artículo]],'..'!$B$2:$D$569000,3,),"")</f>
        <v>Pack x 5</v>
      </c>
      <c r="G731" s="24" t="str">
        <f>IF(H731=AF731,"", "Error MC")</f>
        <v/>
      </c>
      <c r="H731" s="62"/>
      <c r="I731" s="54">
        <f>+Tabla1[[#This Row],[MC]]*Tabla1[[#This Row],[Pedido]]*Tabla1[[#This Row],[PVC ]]</f>
        <v>0</v>
      </c>
      <c r="J731" s="26">
        <v>0.21</v>
      </c>
      <c r="K731" s="63"/>
      <c r="L731" s="28" t="s">
        <v>17</v>
      </c>
      <c r="M731" s="53">
        <v>10205.89</v>
      </c>
      <c r="N731" s="64" t="str">
        <f>+IF(Tabla1[[#This Row],[F PMPI]]="SÍ","No","Sí")</f>
        <v>Sí</v>
      </c>
      <c r="O731" s="65">
        <f>+Tabla1[[#This Row],[PVL]]*1.055</f>
        <v>10767.213949999999</v>
      </c>
      <c r="P731" s="65">
        <f>+Tabla1[[#This Row],[PVL]]*1.43</f>
        <v>14594.422699999999</v>
      </c>
      <c r="Q731" s="66" t="str">
        <f>+HYPERLINK(Tabla1[[#This Row],[PAG]])</f>
        <v>https://todomusica.com.ar/cuerdas-sueltas/8096-sngl-stud-nyl-032-j27-2nd-norm.html</v>
      </c>
      <c r="R731" s="67"/>
      <c r="S731" s="68"/>
      <c r="T731" s="69"/>
      <c r="U731" s="69"/>
      <c r="V731" s="69"/>
      <c r="W731" s="69"/>
      <c r="X731" s="69"/>
      <c r="Y731" s="35"/>
      <c r="Z731" s="35" t="s">
        <v>24802</v>
      </c>
      <c r="AA731" s="36">
        <v>1</v>
      </c>
      <c r="AB731" s="35" t="s">
        <v>27</v>
      </c>
      <c r="AC731" s="35" t="str">
        <f>+IF(Tabla1[[#This Row],[STK]]="no","Sin STK", "STK disponible")</f>
        <v>STK disponible</v>
      </c>
      <c r="AD731" s="35">
        <f>+I731*J731</f>
        <v>0</v>
      </c>
      <c r="AE731" s="35">
        <f>+I731*K731</f>
        <v>0</v>
      </c>
      <c r="AF731" s="36">
        <f>IF(Tabla1[[#This Row],[ref pack]]=1,Tabla1[[#This Row],[Pedido]],LCM(Tabla1[[#This Row],[MC VIEJO]],Tabla1[[#This Row],[Pedido]]))</f>
        <v>0</v>
      </c>
      <c r="AG731" s="36">
        <f>+VLOOKUP(Tabla1[[#This Row],[Artículo]],'.'!$B$2:$D$11481,3,)</f>
        <v>10</v>
      </c>
      <c r="AH731" s="37">
        <f>+IFERROR(SEARCH("pack",Tabla1[[#This Row],[PACK]]),"")</f>
        <v>1</v>
      </c>
    </row>
    <row r="732" spans="1:34" ht="24" customHeight="1" x14ac:dyDescent="0.2">
      <c r="A732" s="50" t="s">
        <v>1240</v>
      </c>
      <c r="B732" s="60" t="s">
        <v>1383</v>
      </c>
      <c r="C732" s="61" t="s">
        <v>23522</v>
      </c>
      <c r="D732" s="52" t="s">
        <v>9841</v>
      </c>
      <c r="E732" s="53">
        <v>6188.31</v>
      </c>
      <c r="F732" s="23" t="str">
        <f>+IFERROR(VLOOKUP(Tabla1[[#This Row],[Artículo]],'..'!$B$2:$D$569000,3,),"")</f>
        <v>Pack x 5</v>
      </c>
      <c r="G732" s="24" t="str">
        <f>IF(H732=AF732,"", "Error MC")</f>
        <v/>
      </c>
      <c r="H732" s="62"/>
      <c r="I732" s="54">
        <f>+Tabla1[[#This Row],[MC]]*Tabla1[[#This Row],[Pedido]]*Tabla1[[#This Row],[PVC ]]</f>
        <v>0</v>
      </c>
      <c r="J732" s="26">
        <v>0.21</v>
      </c>
      <c r="K732" s="63"/>
      <c r="L732" s="28" t="s">
        <v>17</v>
      </c>
      <c r="M732" s="53">
        <v>10857.391</v>
      </c>
      <c r="N732" s="64" t="str">
        <f>+IF(Tabla1[[#This Row],[F PMPI]]="SÍ","No","Sí")</f>
        <v>Sí</v>
      </c>
      <c r="O732" s="65">
        <f>+Tabla1[[#This Row],[PVL]]*1.055</f>
        <v>11454.547504999999</v>
      </c>
      <c r="P732" s="65">
        <f>+Tabla1[[#This Row],[PVL]]*1.43</f>
        <v>15526.069129999998</v>
      </c>
      <c r="Q732" s="66" t="str">
        <f>+HYPERLINK(Tabla1[[#This Row],[PAG]])</f>
        <v>https://todomusica.com.ar/cuerdas-sueltas/8097-sngl-stud-nyl-040-j27-3rd-norm.html</v>
      </c>
      <c r="R732" s="67"/>
      <c r="S732" s="68"/>
      <c r="T732" s="69"/>
      <c r="U732" s="69"/>
      <c r="V732" s="69"/>
      <c r="W732" s="69"/>
      <c r="X732" s="69"/>
      <c r="Y732" s="35"/>
      <c r="Z732" s="35" t="s">
        <v>24803</v>
      </c>
      <c r="AA732" s="36">
        <v>1</v>
      </c>
      <c r="AB732" s="35" t="s">
        <v>27</v>
      </c>
      <c r="AC732" s="35" t="str">
        <f>+IF(Tabla1[[#This Row],[STK]]="no","Sin STK", "STK disponible")</f>
        <v>STK disponible</v>
      </c>
      <c r="AD732" s="35">
        <f>+I732*J732</f>
        <v>0</v>
      </c>
      <c r="AE732" s="35">
        <f>+I732*K732</f>
        <v>0</v>
      </c>
      <c r="AF732" s="36">
        <f>IF(Tabla1[[#This Row],[ref pack]]=1,Tabla1[[#This Row],[Pedido]],LCM(Tabla1[[#This Row],[MC VIEJO]],Tabla1[[#This Row],[Pedido]]))</f>
        <v>0</v>
      </c>
      <c r="AG732" s="36">
        <f>+VLOOKUP(Tabla1[[#This Row],[Artículo]],'.'!$B$2:$D$11481,3,)</f>
        <v>10</v>
      </c>
      <c r="AH732" s="37">
        <f>+IFERROR(SEARCH("pack",Tabla1[[#This Row],[PACK]]),"")</f>
        <v>1</v>
      </c>
    </row>
    <row r="733" spans="1:34" ht="24" customHeight="1" x14ac:dyDescent="0.2">
      <c r="A733" s="50" t="s">
        <v>1240</v>
      </c>
      <c r="B733" s="60" t="s">
        <v>1385</v>
      </c>
      <c r="C733" s="61" t="s">
        <v>23295</v>
      </c>
      <c r="D733" s="52" t="s">
        <v>9841</v>
      </c>
      <c r="E733" s="53">
        <v>11510.17</v>
      </c>
      <c r="F733" s="23" t="str">
        <f>+IFERROR(VLOOKUP(Tabla1[[#This Row],[Artículo]],'..'!$B$2:$D$569000,3,),"")</f>
        <v>Pack x 5</v>
      </c>
      <c r="G733" s="24" t="str">
        <f>IF(H733=AF733,"", "Error MC")</f>
        <v/>
      </c>
      <c r="H733" s="62"/>
      <c r="I733" s="54">
        <f>+Tabla1[[#This Row],[MC]]*Tabla1[[#This Row],[Pedido]]*Tabla1[[#This Row],[PVC ]]</f>
        <v>0</v>
      </c>
      <c r="J733" s="26">
        <v>0.21</v>
      </c>
      <c r="K733" s="63"/>
      <c r="L733" s="28" t="s">
        <v>17</v>
      </c>
      <c r="M733" s="53">
        <v>20194.598000000002</v>
      </c>
      <c r="N733" s="64" t="str">
        <f>+IF(Tabla1[[#This Row],[F PMPI]]="SÍ","No","Sí")</f>
        <v>Sí</v>
      </c>
      <c r="O733" s="65">
        <f>+Tabla1[[#This Row],[PVL]]*1.055</f>
        <v>21305.300890000002</v>
      </c>
      <c r="P733" s="65">
        <f>+Tabla1[[#This Row],[PVL]]*1.43</f>
        <v>28878.275140000002</v>
      </c>
      <c r="Q733" s="66" t="str">
        <f>+HYPERLINK(Tabla1[[#This Row],[PAG]])</f>
        <v>https://todomusica.com.ar/productos-sin-categorias-de-netsuite/3266-j2704.html</v>
      </c>
      <c r="R733" s="67"/>
      <c r="S733" s="68"/>
      <c r="T733" s="69"/>
      <c r="U733" s="69"/>
      <c r="V733" s="69"/>
      <c r="W733" s="69"/>
      <c r="X733" s="69"/>
      <c r="Y733" s="35"/>
      <c r="Z733" s="35" t="s">
        <v>24804</v>
      </c>
      <c r="AA733" s="36">
        <v>1</v>
      </c>
      <c r="AB733" s="35" t="s">
        <v>27</v>
      </c>
      <c r="AC733" s="35" t="str">
        <f>+IF(Tabla1[[#This Row],[STK]]="no","Sin STK", "STK disponible")</f>
        <v>STK disponible</v>
      </c>
      <c r="AD733" s="35">
        <f>+I733*J733</f>
        <v>0</v>
      </c>
      <c r="AE733" s="35">
        <f>+I733*K733</f>
        <v>0</v>
      </c>
      <c r="AF733" s="36">
        <f>IF(Tabla1[[#This Row],[ref pack]]=1,Tabla1[[#This Row],[Pedido]],LCM(Tabla1[[#This Row],[MC VIEJO]],Tabla1[[#This Row],[Pedido]]))</f>
        <v>0</v>
      </c>
      <c r="AG733" s="36">
        <f>+VLOOKUP(Tabla1[[#This Row],[Artículo]],'.'!$B$2:$D$11481,3,)</f>
        <v>5</v>
      </c>
      <c r="AH733" s="37">
        <f>+IFERROR(SEARCH("pack",Tabla1[[#This Row],[PACK]]),"")</f>
        <v>1</v>
      </c>
    </row>
    <row r="734" spans="1:34" ht="24" customHeight="1" x14ac:dyDescent="0.2">
      <c r="A734" s="50" t="s">
        <v>1240</v>
      </c>
      <c r="B734" s="60" t="s">
        <v>1387</v>
      </c>
      <c r="C734" s="61" t="s">
        <v>23296</v>
      </c>
      <c r="D734" s="52" t="s">
        <v>27</v>
      </c>
      <c r="E734" s="53">
        <v>12128.96</v>
      </c>
      <c r="F734" s="23" t="str">
        <f>+IFERROR(VLOOKUP(Tabla1[[#This Row],[Artículo]],'..'!$B$2:$D$569000,3,),"")</f>
        <v>Pack x 5</v>
      </c>
      <c r="G734" s="24" t="str">
        <f>IF(H734=AF734,"", "Error MC")</f>
        <v/>
      </c>
      <c r="H734" s="62"/>
      <c r="I734" s="54">
        <f>+Tabla1[[#This Row],[MC]]*Tabla1[[#This Row],[Pedido]]*Tabla1[[#This Row],[PVC ]]</f>
        <v>0</v>
      </c>
      <c r="J734" s="26">
        <v>0.21</v>
      </c>
      <c r="K734" s="63"/>
      <c r="L734" s="28" t="s">
        <v>17</v>
      </c>
      <c r="M734" s="53">
        <v>21280.258000000002</v>
      </c>
      <c r="N734" s="64" t="str">
        <f>+IF(Tabla1[[#This Row],[F PMPI]]="SÍ","No","Sí")</f>
        <v>Sí</v>
      </c>
      <c r="O734" s="65">
        <f>+Tabla1[[#This Row],[PVL]]*1.055</f>
        <v>22450.672190000001</v>
      </c>
      <c r="P734" s="65">
        <f>+Tabla1[[#This Row],[PVL]]*1.43</f>
        <v>30430.768940000002</v>
      </c>
      <c r="Q734" s="66" t="str">
        <f>+HYPERLINK(Tabla1[[#This Row],[PAG]])</f>
        <v>https://todomusica.com.ar/productos-sin-categorias-de-netsuite/3169-j2705.html</v>
      </c>
      <c r="R734" s="67"/>
      <c r="S734" s="68"/>
      <c r="T734" s="69"/>
      <c r="U734" s="69"/>
      <c r="V734" s="69"/>
      <c r="W734" s="69"/>
      <c r="X734" s="69"/>
      <c r="Y734" s="35"/>
      <c r="Z734" s="35" t="s">
        <v>24805</v>
      </c>
      <c r="AA734" s="36">
        <v>1</v>
      </c>
      <c r="AB734" s="35" t="s">
        <v>27</v>
      </c>
      <c r="AC734" s="35" t="str">
        <f>+IF(Tabla1[[#This Row],[STK]]="no","Sin STK", "STK disponible")</f>
        <v>Sin STK</v>
      </c>
      <c r="AD734" s="35">
        <f>+I734*J734</f>
        <v>0</v>
      </c>
      <c r="AE734" s="35">
        <f>+I734*K734</f>
        <v>0</v>
      </c>
      <c r="AF734" s="36">
        <f>IF(Tabla1[[#This Row],[ref pack]]=1,Tabla1[[#This Row],[Pedido]],LCM(Tabla1[[#This Row],[MC VIEJO]],Tabla1[[#This Row],[Pedido]]))</f>
        <v>0</v>
      </c>
      <c r="AG734" s="36">
        <f>+VLOOKUP(Tabla1[[#This Row],[Artículo]],'.'!$B$2:$D$11481,3,)</f>
        <v>5</v>
      </c>
      <c r="AH734" s="37">
        <f>+IFERROR(SEARCH("pack",Tabla1[[#This Row],[PACK]]),"")</f>
        <v>1</v>
      </c>
    </row>
    <row r="735" spans="1:34" ht="24" customHeight="1" x14ac:dyDescent="0.2">
      <c r="A735" s="50" t="s">
        <v>1240</v>
      </c>
      <c r="B735" s="60" t="s">
        <v>12025</v>
      </c>
      <c r="C735" s="61" t="s">
        <v>23523</v>
      </c>
      <c r="D735" s="52" t="s">
        <v>27</v>
      </c>
      <c r="E735" s="53">
        <v>11707.59</v>
      </c>
      <c r="F735" s="23" t="str">
        <f>+IFERROR(VLOOKUP(Tabla1[[#This Row],[Artículo]],'..'!$B$2:$D$569000,3,),"")</f>
        <v>Pack x 5</v>
      </c>
      <c r="G735" s="24" t="str">
        <f>IF(H735=AF735,"", "Error MC")</f>
        <v/>
      </c>
      <c r="H735" s="62"/>
      <c r="I735" s="54">
        <f>+Tabla1[[#This Row],[MC]]*Tabla1[[#This Row],[Pedido]]*Tabla1[[#This Row],[PVC ]]</f>
        <v>0</v>
      </c>
      <c r="J735" s="26">
        <v>0.21</v>
      </c>
      <c r="K735" s="63"/>
      <c r="L735" s="28" t="s">
        <v>17</v>
      </c>
      <c r="M735" s="53">
        <v>20540.972000000002</v>
      </c>
      <c r="N735" s="64" t="str">
        <f>+IF(Tabla1[[#This Row],[F PMPI]]="SÍ","No","Sí")</f>
        <v>No</v>
      </c>
      <c r="O735" s="65">
        <f>+Tabla1[[#This Row],[PVL]]*1.055</f>
        <v>21670.725460000001</v>
      </c>
      <c r="P735" s="65">
        <f>+Tabla1[[#This Row],[PVL]]*1.43</f>
        <v>29373.589960000001</v>
      </c>
      <c r="Q735" s="66" t="str">
        <f>+HYPERLINK(Tabla1[[#This Row],[PAG]])</f>
        <v>https://todomusica.com.ar/productos-sin-categorias-de-netsuite/3131-j2706.html</v>
      </c>
      <c r="R735" s="67"/>
      <c r="S735" s="68"/>
      <c r="T735" s="69"/>
      <c r="U735" s="69"/>
      <c r="V735" s="69"/>
      <c r="W735" s="69"/>
      <c r="X735" s="69"/>
      <c r="Y735" s="35"/>
      <c r="Z735" s="35" t="s">
        <v>24806</v>
      </c>
      <c r="AA735" s="36">
        <v>1</v>
      </c>
      <c r="AB735" s="35" t="s">
        <v>9849</v>
      </c>
      <c r="AC735" s="35" t="str">
        <f>+IF(Tabla1[[#This Row],[STK]]="no","Sin STK", "STK disponible")</f>
        <v>Sin STK</v>
      </c>
      <c r="AD735" s="35">
        <f>+I735*J735</f>
        <v>0</v>
      </c>
      <c r="AE735" s="35">
        <f>+I735*K735</f>
        <v>0</v>
      </c>
      <c r="AF735" s="36">
        <f>IF(Tabla1[[#This Row],[ref pack]]=1,Tabla1[[#This Row],[Pedido]],LCM(Tabla1[[#This Row],[MC VIEJO]],Tabla1[[#This Row],[Pedido]]))</f>
        <v>0</v>
      </c>
      <c r="AG735" s="36">
        <f>+VLOOKUP(Tabla1[[#This Row],[Artículo]],'.'!$B$2:$D$11481,3,)</f>
        <v>5</v>
      </c>
      <c r="AH735" s="37">
        <f>+IFERROR(SEARCH("pack",Tabla1[[#This Row],[PACK]]),"")</f>
        <v>1</v>
      </c>
    </row>
    <row r="736" spans="1:34" ht="24" customHeight="1" x14ac:dyDescent="0.2">
      <c r="A736" s="50" t="s">
        <v>1240</v>
      </c>
      <c r="B736" s="60" t="s">
        <v>12027</v>
      </c>
      <c r="C736" s="61" t="s">
        <v>12028</v>
      </c>
      <c r="D736" s="52" t="s">
        <v>27</v>
      </c>
      <c r="E736" s="53">
        <v>9675.39</v>
      </c>
      <c r="F736" s="23" t="str">
        <f>+IFERROR(VLOOKUP(Tabla1[[#This Row],[Artículo]],'..'!$B$2:$D$569000,3,),"")</f>
        <v/>
      </c>
      <c r="G736" s="24" t="str">
        <f>IF(H736=AF736,"", "Error MC")</f>
        <v>Error MC</v>
      </c>
      <c r="H736" s="62"/>
      <c r="I736" s="54">
        <f>+Tabla1[[#This Row],[MC]]*Tabla1[[#This Row],[Pedido]]*Tabla1[[#This Row],[PVC ]]</f>
        <v>0</v>
      </c>
      <c r="J736" s="26">
        <v>0.21</v>
      </c>
      <c r="K736" s="63"/>
      <c r="L736" s="28" t="s">
        <v>17</v>
      </c>
      <c r="M736" s="53">
        <v>16975.476999999999</v>
      </c>
      <c r="N736" s="64" t="str">
        <f>+IF(Tabla1[[#This Row],[F PMPI]]="SÍ","No","Sí")</f>
        <v>No</v>
      </c>
      <c r="O736" s="65">
        <f>+Tabla1[[#This Row],[PVL]]*1.055</f>
        <v>17909.128234999996</v>
      </c>
      <c r="P736" s="65">
        <f>+Tabla1[[#This Row],[PVL]]*1.43</f>
        <v>24274.932109999998</v>
      </c>
      <c r="Q736" s="66" t="str">
        <f>+HYPERLINK(Tabla1[[#This Row],[PAG]])</f>
        <v>https://todomusica.com.ar/productos-sin-categorias-de-netsuite/828-j29.html</v>
      </c>
      <c r="R736" s="67"/>
      <c r="S736" s="68"/>
      <c r="T736" s="69"/>
      <c r="U736" s="69"/>
      <c r="V736" s="69"/>
      <c r="W736" s="69"/>
      <c r="X736" s="69"/>
      <c r="Y736" s="35"/>
      <c r="Z736" s="35" t="s">
        <v>24807</v>
      </c>
      <c r="AA736" s="36">
        <v>1</v>
      </c>
      <c r="AB736" s="35" t="s">
        <v>9849</v>
      </c>
      <c r="AC736" s="35" t="str">
        <f>+IF(Tabla1[[#This Row],[STK]]="no","Sin STK", "STK disponible")</f>
        <v>Sin STK</v>
      </c>
      <c r="AD736" s="35">
        <f>+I736*J736</f>
        <v>0</v>
      </c>
      <c r="AE736" s="35">
        <f>+I736*K736</f>
        <v>0</v>
      </c>
      <c r="AF736" s="36">
        <f>IF(Tabla1[[#This Row],[ref pack]]=1,Tabla1[[#This Row],[Pedido]],LCM(Tabla1[[#This Row],[MC VIEJO]],Tabla1[[#This Row],[Pedido]]))</f>
        <v>1</v>
      </c>
      <c r="AG736" s="36">
        <f>+VLOOKUP(Tabla1[[#This Row],[Artículo]],'.'!$B$2:$D$11481,3,)</f>
        <v>1</v>
      </c>
      <c r="AH736" s="37" t="str">
        <f>+IFERROR(SEARCH("pack",Tabla1[[#This Row],[PACK]]),"")</f>
        <v/>
      </c>
    </row>
    <row r="737" spans="1:34" ht="24" customHeight="1" x14ac:dyDescent="0.2">
      <c r="A737" s="50" t="s">
        <v>1240</v>
      </c>
      <c r="B737" s="60" t="s">
        <v>23524</v>
      </c>
      <c r="C737" s="61" t="s">
        <v>23525</v>
      </c>
      <c r="D737" s="52" t="s">
        <v>27</v>
      </c>
      <c r="E737" s="53">
        <v>10739.72</v>
      </c>
      <c r="F737" s="23" t="str">
        <f>+IFERROR(VLOOKUP(Tabla1[[#This Row],[Artículo]],'..'!$B$2:$D$569000,3,),"")</f>
        <v/>
      </c>
      <c r="G737" s="24" t="e">
        <f>IF(H737=AF737,"", "Error MC")</f>
        <v>#N/A</v>
      </c>
      <c r="H737" s="62"/>
      <c r="I737" s="54">
        <f>+Tabla1[[#This Row],[MC]]*Tabla1[[#This Row],[Pedido]]*Tabla1[[#This Row],[PVC ]]</f>
        <v>0</v>
      </c>
      <c r="J737" s="26">
        <v>0.21</v>
      </c>
      <c r="K737" s="63"/>
      <c r="L737" s="28" t="s">
        <v>17</v>
      </c>
      <c r="M737" s="53">
        <v>18842.833999999999</v>
      </c>
      <c r="N737" s="64" t="str">
        <f>+IF(Tabla1[[#This Row],[F PMPI]]="SÍ","No","Sí")</f>
        <v>Sí</v>
      </c>
      <c r="O737" s="65">
        <f>+Tabla1[[#This Row],[PVL]]*1.055</f>
        <v>19879.189869999998</v>
      </c>
      <c r="P737" s="65">
        <f>+Tabla1[[#This Row],[PVL]]*1.43</f>
        <v>26945.252619999996</v>
      </c>
      <c r="Q737" s="66" t="str">
        <f>+HYPERLINK(Tabla1[[#This Row],[PAG]])</f>
        <v>http://www.todomusica.com.ar/cuerdas-y-encordados/9708-404.html</v>
      </c>
      <c r="R737" s="67"/>
      <c r="S737" s="68"/>
      <c r="T737" s="69"/>
      <c r="U737" s="69"/>
      <c r="V737" s="69"/>
      <c r="W737" s="69"/>
      <c r="X737" s="69"/>
      <c r="Y737" s="35"/>
      <c r="Z737" s="35" t="s">
        <v>24808</v>
      </c>
      <c r="AA737" s="36">
        <v>1</v>
      </c>
      <c r="AB737" s="35" t="s">
        <v>27</v>
      </c>
      <c r="AC737" s="35" t="str">
        <f>+IF(Tabla1[[#This Row],[STK]]="no","Sin STK", "STK disponible")</f>
        <v>Sin STK</v>
      </c>
      <c r="AD737" s="35">
        <f>+I737*J737</f>
        <v>0</v>
      </c>
      <c r="AE737" s="35">
        <f>+I737*K737</f>
        <v>0</v>
      </c>
      <c r="AF737" s="36" t="e">
        <f>IF(Tabla1[[#This Row],[ref pack]]=1,Tabla1[[#This Row],[Pedido]],LCM(Tabla1[[#This Row],[MC VIEJO]],Tabla1[[#This Row],[Pedido]]))</f>
        <v>#N/A</v>
      </c>
      <c r="AG737" s="36" t="e">
        <f>+VLOOKUP(Tabla1[[#This Row],[Artículo]],'.'!$B$2:$D$11481,3,)</f>
        <v>#N/A</v>
      </c>
      <c r="AH737" s="37" t="str">
        <f>+IFERROR(SEARCH("pack",Tabla1[[#This Row],[PACK]]),"")</f>
        <v/>
      </c>
    </row>
    <row r="738" spans="1:34" ht="24" customHeight="1" x14ac:dyDescent="0.2">
      <c r="A738" s="50" t="s">
        <v>1240</v>
      </c>
      <c r="B738" s="60" t="s">
        <v>1389</v>
      </c>
      <c r="C738" s="61" t="s">
        <v>23297</v>
      </c>
      <c r="D738" s="52" t="s">
        <v>9841</v>
      </c>
      <c r="E738" s="53">
        <v>15965.74</v>
      </c>
      <c r="F738" s="23" t="str">
        <f>+IFERROR(VLOOKUP(Tabla1[[#This Row],[Artículo]],'..'!$B$2:$D$569000,3,),"")</f>
        <v>Pack x 5</v>
      </c>
      <c r="G738" s="24" t="str">
        <f>IF(H738=AF738,"", "Error MC")</f>
        <v/>
      </c>
      <c r="H738" s="62"/>
      <c r="I738" s="54">
        <f>+Tabla1[[#This Row],[MC]]*Tabla1[[#This Row],[Pedido]]*Tabla1[[#This Row],[PVC ]]</f>
        <v>0</v>
      </c>
      <c r="J738" s="26">
        <v>0.21</v>
      </c>
      <c r="K738" s="63"/>
      <c r="L738" s="28" t="s">
        <v>17</v>
      </c>
      <c r="M738" s="53">
        <v>28011.886999999999</v>
      </c>
      <c r="N738" s="64" t="str">
        <f>+IF(Tabla1[[#This Row],[F PMPI]]="SÍ","No","Sí")</f>
        <v>Sí</v>
      </c>
      <c r="O738" s="65">
        <f>+Tabla1[[#This Row],[PVL]]*1.055</f>
        <v>29552.540784999997</v>
      </c>
      <c r="P738" s="65">
        <f>+Tabla1[[#This Row],[PVL]]*1.43</f>
        <v>40056.99841</v>
      </c>
      <c r="Q738" s="66" t="str">
        <f>+HYPERLINK(Tabla1[[#This Row],[PAG]])</f>
        <v>https://todomusica.com.ar/cuerdas-sueltas/3271-j3004.html</v>
      </c>
      <c r="R738" s="67"/>
      <c r="S738" s="68"/>
      <c r="T738" s="69"/>
      <c r="U738" s="69"/>
      <c r="V738" s="69"/>
      <c r="W738" s="69"/>
      <c r="X738" s="69"/>
      <c r="Y738" s="35"/>
      <c r="Z738" s="35" t="s">
        <v>24809</v>
      </c>
      <c r="AA738" s="36">
        <v>1</v>
      </c>
      <c r="AB738" s="35" t="s">
        <v>27</v>
      </c>
      <c r="AC738" s="35" t="str">
        <f>+IF(Tabla1[[#This Row],[STK]]="no","Sin STK", "STK disponible")</f>
        <v>STK disponible</v>
      </c>
      <c r="AD738" s="35">
        <f>+I738*J738</f>
        <v>0</v>
      </c>
      <c r="AE738" s="35">
        <f>+I738*K738</f>
        <v>0</v>
      </c>
      <c r="AF738" s="36">
        <f>IF(Tabla1[[#This Row],[ref pack]]=1,Tabla1[[#This Row],[Pedido]],LCM(Tabla1[[#This Row],[MC VIEJO]],Tabla1[[#This Row],[Pedido]]))</f>
        <v>0</v>
      </c>
      <c r="AG738" s="36">
        <f>+VLOOKUP(Tabla1[[#This Row],[Artículo]],'.'!$B$2:$D$11481,3,)</f>
        <v>5</v>
      </c>
      <c r="AH738" s="37">
        <f>+IFERROR(SEARCH("pack",Tabla1[[#This Row],[PACK]]),"")</f>
        <v>1</v>
      </c>
    </row>
    <row r="739" spans="1:34" ht="24" customHeight="1" x14ac:dyDescent="0.2">
      <c r="A739" s="50" t="s">
        <v>1240</v>
      </c>
      <c r="B739" s="60" t="s">
        <v>1391</v>
      </c>
      <c r="C739" s="61" t="s">
        <v>23298</v>
      </c>
      <c r="D739" s="52" t="s">
        <v>27</v>
      </c>
      <c r="E739" s="53">
        <v>19183.669999999998</v>
      </c>
      <c r="F739" s="23" t="str">
        <f>+IFERROR(VLOOKUP(Tabla1[[#This Row],[Artículo]],'..'!$B$2:$D$569000,3,),"")</f>
        <v>Pack x 5</v>
      </c>
      <c r="G739" s="24" t="str">
        <f>IF(H739=AF739,"", "Error MC")</f>
        <v/>
      </c>
      <c r="H739" s="62"/>
      <c r="I739" s="54">
        <f>+Tabla1[[#This Row],[MC]]*Tabla1[[#This Row],[Pedido]]*Tabla1[[#This Row],[PVC ]]</f>
        <v>0</v>
      </c>
      <c r="J739" s="26">
        <v>0.21</v>
      </c>
      <c r="K739" s="63"/>
      <c r="L739" s="28" t="s">
        <v>17</v>
      </c>
      <c r="M739" s="53">
        <v>33657.747000000003</v>
      </c>
      <c r="N739" s="64" t="str">
        <f>+IF(Tabla1[[#This Row],[F PMPI]]="SÍ","No","Sí")</f>
        <v>Sí</v>
      </c>
      <c r="O739" s="65">
        <f>+Tabla1[[#This Row],[PVL]]*1.055</f>
        <v>35508.923085000002</v>
      </c>
      <c r="P739" s="65">
        <f>+Tabla1[[#This Row],[PVL]]*1.43</f>
        <v>48130.57821</v>
      </c>
      <c r="Q739" s="66" t="str">
        <f>+HYPERLINK(Tabla1[[#This Row],[PAG]])</f>
        <v>https://todomusica.com.ar/cuerdas-sueltas/3178-j3005.html</v>
      </c>
      <c r="R739" s="67"/>
      <c r="S739" s="68"/>
      <c r="T739" s="69"/>
      <c r="U739" s="69"/>
      <c r="V739" s="69"/>
      <c r="W739" s="69"/>
      <c r="X739" s="69"/>
      <c r="Y739" s="35"/>
      <c r="Z739" s="35" t="s">
        <v>24810</v>
      </c>
      <c r="AA739" s="36">
        <v>1</v>
      </c>
      <c r="AB739" s="35" t="s">
        <v>27</v>
      </c>
      <c r="AC739" s="35" t="str">
        <f>+IF(Tabla1[[#This Row],[STK]]="no","Sin STK", "STK disponible")</f>
        <v>Sin STK</v>
      </c>
      <c r="AD739" s="35">
        <f>+I739*J739</f>
        <v>0</v>
      </c>
      <c r="AE739" s="35">
        <f>+I739*K739</f>
        <v>0</v>
      </c>
      <c r="AF739" s="36">
        <f>IF(Tabla1[[#This Row],[ref pack]]=1,Tabla1[[#This Row],[Pedido]],LCM(Tabla1[[#This Row],[MC VIEJO]],Tabla1[[#This Row],[Pedido]]))</f>
        <v>0</v>
      </c>
      <c r="AG739" s="36">
        <f>+VLOOKUP(Tabla1[[#This Row],[Artículo]],'.'!$B$2:$D$11481,3,)</f>
        <v>5</v>
      </c>
      <c r="AH739" s="37">
        <f>+IFERROR(SEARCH("pack",Tabla1[[#This Row],[PACK]]),"")</f>
        <v>1</v>
      </c>
    </row>
    <row r="740" spans="1:34" ht="24" customHeight="1" x14ac:dyDescent="0.2">
      <c r="A740" s="50" t="s">
        <v>1240</v>
      </c>
      <c r="B740" s="60" t="s">
        <v>1393</v>
      </c>
      <c r="C740" s="61" t="s">
        <v>23299</v>
      </c>
      <c r="D740" s="52" t="s">
        <v>27</v>
      </c>
      <c r="E740" s="53">
        <v>20792.59</v>
      </c>
      <c r="F740" s="23" t="str">
        <f>+IFERROR(VLOOKUP(Tabla1[[#This Row],[Artículo]],'..'!$B$2:$D$569000,3,),"")</f>
        <v>Pack x 5</v>
      </c>
      <c r="G740" s="24" t="str">
        <f>IF(H740=AF740,"", "Error MC")</f>
        <v/>
      </c>
      <c r="H740" s="62"/>
      <c r="I740" s="54">
        <f>+Tabla1[[#This Row],[MC]]*Tabla1[[#This Row],[Pedido]]*Tabla1[[#This Row],[PVC ]]</f>
        <v>0</v>
      </c>
      <c r="J740" s="26">
        <v>0.21</v>
      </c>
      <c r="K740" s="63"/>
      <c r="L740" s="28" t="s">
        <v>17</v>
      </c>
      <c r="M740" s="53">
        <v>36480.605000000003</v>
      </c>
      <c r="N740" s="64" t="str">
        <f>+IF(Tabla1[[#This Row],[F PMPI]]="SÍ","No","Sí")</f>
        <v>Sí</v>
      </c>
      <c r="O740" s="65">
        <f>+Tabla1[[#This Row],[PVL]]*1.055</f>
        <v>38487.038274999999</v>
      </c>
      <c r="P740" s="65">
        <f>+Tabla1[[#This Row],[PVL]]*1.43</f>
        <v>52167.265149999999</v>
      </c>
      <c r="Q740" s="66" t="str">
        <f>+HYPERLINK(Tabla1[[#This Row],[PAG]])</f>
        <v>https://todomusica.com.ar/cuerdas-sueltas/3147-j3006.html</v>
      </c>
      <c r="R740" s="67"/>
      <c r="S740" s="68"/>
      <c r="T740" s="69"/>
      <c r="U740" s="69"/>
      <c r="V740" s="69"/>
      <c r="W740" s="69"/>
      <c r="X740" s="69"/>
      <c r="Y740" s="35"/>
      <c r="Z740" s="35" t="s">
        <v>24811</v>
      </c>
      <c r="AA740" s="36">
        <v>1</v>
      </c>
      <c r="AB740" s="35" t="s">
        <v>27</v>
      </c>
      <c r="AC740" s="35" t="str">
        <f>+IF(Tabla1[[#This Row],[STK]]="no","Sin STK", "STK disponible")</f>
        <v>Sin STK</v>
      </c>
      <c r="AD740" s="35">
        <f>+I740*J740</f>
        <v>0</v>
      </c>
      <c r="AE740" s="35">
        <f>+I740*K740</f>
        <v>0</v>
      </c>
      <c r="AF740" s="36">
        <f>IF(Tabla1[[#This Row],[ref pack]]=1,Tabla1[[#This Row],[Pedido]],LCM(Tabla1[[#This Row],[MC VIEJO]],Tabla1[[#This Row],[Pedido]]))</f>
        <v>0</v>
      </c>
      <c r="AG740" s="36">
        <f>+VLOOKUP(Tabla1[[#This Row],[Artículo]],'.'!$B$2:$D$11481,3,)</f>
        <v>5</v>
      </c>
      <c r="AH740" s="37">
        <f>+IFERROR(SEARCH("pack",Tabla1[[#This Row],[PACK]]),"")</f>
        <v>1</v>
      </c>
    </row>
    <row r="741" spans="1:34" ht="24" customHeight="1" x14ac:dyDescent="0.2">
      <c r="A741" s="50" t="s">
        <v>1240</v>
      </c>
      <c r="B741" s="60" t="s">
        <v>23526</v>
      </c>
      <c r="C741" s="61" t="s">
        <v>23527</v>
      </c>
      <c r="D741" s="52" t="s">
        <v>27</v>
      </c>
      <c r="E741" s="53">
        <v>329.13</v>
      </c>
      <c r="F741" s="23" t="str">
        <f>+IFERROR(VLOOKUP(Tabla1[[#This Row],[Artículo]],'..'!$B$2:$D$569000,3,),"")</f>
        <v/>
      </c>
      <c r="G741" s="24" t="e">
        <f>IF(H741=AF741,"", "Error MC")</f>
        <v>#N/A</v>
      </c>
      <c r="H741" s="62"/>
      <c r="I741" s="54">
        <f>+Tabla1[[#This Row],[MC]]*Tabla1[[#This Row],[Pedido]]*Tabla1[[#This Row],[PVC ]]</f>
        <v>0</v>
      </c>
      <c r="J741" s="26">
        <v>0.21</v>
      </c>
      <c r="K741" s="63"/>
      <c r="L741" s="28" t="s">
        <v>17</v>
      </c>
      <c r="M741" s="53">
        <v>577.46</v>
      </c>
      <c r="N741" s="64" t="str">
        <f>+IF(Tabla1[[#This Row],[F PMPI]]="SÍ","No","Sí")</f>
        <v>Sí</v>
      </c>
      <c r="O741" s="65">
        <f>+Tabla1[[#This Row],[PVL]]*1.055</f>
        <v>609.22029999999995</v>
      </c>
      <c r="P741" s="65">
        <f>+Tabla1[[#This Row],[PVL]]*1.43</f>
        <v>825.76779999999997</v>
      </c>
      <c r="Q741" s="66" t="str">
        <f>+HYPERLINK(Tabla1[[#This Row],[PAG]])</f>
        <v/>
      </c>
      <c r="R741" s="67"/>
      <c r="S741" s="68"/>
      <c r="T741" s="69"/>
      <c r="U741" s="69"/>
      <c r="V741" s="69"/>
      <c r="W741" s="69"/>
      <c r="X741" s="69"/>
      <c r="Y741" s="35"/>
      <c r="Z741" s="35" t="s">
        <v>65</v>
      </c>
      <c r="AA741" s="36">
        <v>1</v>
      </c>
      <c r="AB741" s="35" t="s">
        <v>27</v>
      </c>
      <c r="AC741" s="35" t="str">
        <f>+IF(Tabla1[[#This Row],[STK]]="no","Sin STK", "STK disponible")</f>
        <v>Sin STK</v>
      </c>
      <c r="AD741" s="35">
        <f>+I741*J741</f>
        <v>0</v>
      </c>
      <c r="AE741" s="35">
        <f>+I741*K741</f>
        <v>0</v>
      </c>
      <c r="AF741" s="36" t="e">
        <f>IF(Tabla1[[#This Row],[ref pack]]=1,Tabla1[[#This Row],[Pedido]],LCM(Tabla1[[#This Row],[MC VIEJO]],Tabla1[[#This Row],[Pedido]]))</f>
        <v>#N/A</v>
      </c>
      <c r="AG741" s="36" t="e">
        <f>+VLOOKUP(Tabla1[[#This Row],[Artículo]],'.'!$B$2:$D$11481,3,)</f>
        <v>#N/A</v>
      </c>
      <c r="AH741" s="37" t="str">
        <f>+IFERROR(SEARCH("pack",Tabla1[[#This Row],[PACK]]),"")</f>
        <v/>
      </c>
    </row>
    <row r="742" spans="1:34" ht="24" customHeight="1" x14ac:dyDescent="0.2">
      <c r="A742" s="50" t="s">
        <v>1240</v>
      </c>
      <c r="B742" s="60" t="s">
        <v>1395</v>
      </c>
      <c r="C742" s="61" t="s">
        <v>23300</v>
      </c>
      <c r="D742" s="52" t="s">
        <v>9841</v>
      </c>
      <c r="E742" s="53">
        <v>15965.74</v>
      </c>
      <c r="F742" s="23" t="str">
        <f>+IFERROR(VLOOKUP(Tabla1[[#This Row],[Artículo]],'..'!$B$2:$D$569000,3,),"")</f>
        <v>Pack x 5</v>
      </c>
      <c r="G742" s="24" t="str">
        <f>IF(H742=AF742,"", "Error MC")</f>
        <v/>
      </c>
      <c r="H742" s="62"/>
      <c r="I742" s="54">
        <f>+Tabla1[[#This Row],[MC]]*Tabla1[[#This Row],[Pedido]]*Tabla1[[#This Row],[PVC ]]</f>
        <v>0</v>
      </c>
      <c r="J742" s="26">
        <v>0.21</v>
      </c>
      <c r="K742" s="63"/>
      <c r="L742" s="28" t="s">
        <v>17</v>
      </c>
      <c r="M742" s="53">
        <v>28011.886999999999</v>
      </c>
      <c r="N742" s="64" t="str">
        <f>+IF(Tabla1[[#This Row],[F PMPI]]="SÍ","No","Sí")</f>
        <v>Sí</v>
      </c>
      <c r="O742" s="65">
        <f>+Tabla1[[#This Row],[PVL]]*1.055</f>
        <v>29552.540784999997</v>
      </c>
      <c r="P742" s="65">
        <f>+Tabla1[[#This Row],[PVL]]*1.43</f>
        <v>40056.99841</v>
      </c>
      <c r="Q742" s="66" t="str">
        <f>+HYPERLINK(Tabla1[[#This Row],[PAG]])</f>
        <v>https://todomusica.com.ar/cuerdas-sueltas/3231-j4504.html</v>
      </c>
      <c r="R742" s="67"/>
      <c r="S742" s="68"/>
      <c r="T742" s="69"/>
      <c r="U742" s="69"/>
      <c r="V742" s="69"/>
      <c r="W742" s="69"/>
      <c r="X742" s="69"/>
      <c r="Y742" s="35"/>
      <c r="Z742" s="35" t="s">
        <v>24812</v>
      </c>
      <c r="AA742" s="36">
        <v>1</v>
      </c>
      <c r="AB742" s="35" t="s">
        <v>27</v>
      </c>
      <c r="AC742" s="35" t="str">
        <f>+IF(Tabla1[[#This Row],[STK]]="no","Sin STK", "STK disponible")</f>
        <v>STK disponible</v>
      </c>
      <c r="AD742" s="35">
        <f>+I742*J742</f>
        <v>0</v>
      </c>
      <c r="AE742" s="35">
        <f>+I742*K742</f>
        <v>0</v>
      </c>
      <c r="AF742" s="36">
        <f>IF(Tabla1[[#This Row],[ref pack]]=1,Tabla1[[#This Row],[Pedido]],LCM(Tabla1[[#This Row],[MC VIEJO]],Tabla1[[#This Row],[Pedido]]))</f>
        <v>0</v>
      </c>
      <c r="AG742" s="36">
        <f>+VLOOKUP(Tabla1[[#This Row],[Artículo]],'.'!$B$2:$D$11481,3,)</f>
        <v>5</v>
      </c>
      <c r="AH742" s="37">
        <f>+IFERROR(SEARCH("pack",Tabla1[[#This Row],[PACK]]),"")</f>
        <v>1</v>
      </c>
    </row>
    <row r="743" spans="1:34" ht="24" customHeight="1" x14ac:dyDescent="0.2">
      <c r="A743" s="50" t="s">
        <v>1240</v>
      </c>
      <c r="B743" s="60" t="s">
        <v>1397</v>
      </c>
      <c r="C743" s="61" t="s">
        <v>23301</v>
      </c>
      <c r="D743" s="52" t="s">
        <v>9841</v>
      </c>
      <c r="E743" s="53">
        <v>23886.82</v>
      </c>
      <c r="F743" s="23" t="str">
        <f>+IFERROR(VLOOKUP(Tabla1[[#This Row],[Artículo]],'..'!$B$2:$D$569000,3,),"")</f>
        <v>Pack x 5</v>
      </c>
      <c r="G743" s="24" t="str">
        <f>IF(H743=AF743,"", "Error MC")</f>
        <v/>
      </c>
      <c r="H743" s="62"/>
      <c r="I743" s="54">
        <f>+Tabla1[[#This Row],[MC]]*Tabla1[[#This Row],[Pedido]]*Tabla1[[#This Row],[PVC ]]</f>
        <v>0</v>
      </c>
      <c r="J743" s="26">
        <v>0.21</v>
      </c>
      <c r="K743" s="63"/>
      <c r="L743" s="28" t="s">
        <v>17</v>
      </c>
      <c r="M743" s="53">
        <v>41909.427000000003</v>
      </c>
      <c r="N743" s="64" t="str">
        <f>+IF(Tabla1[[#This Row],[F PMPI]]="SÍ","No","Sí")</f>
        <v>Sí</v>
      </c>
      <c r="O743" s="65">
        <f>+Tabla1[[#This Row],[PVL]]*1.055</f>
        <v>44214.445485000004</v>
      </c>
      <c r="P743" s="65">
        <f>+Tabla1[[#This Row],[PVL]]*1.43</f>
        <v>59930.480609999999</v>
      </c>
      <c r="Q743" s="66" t="str">
        <f>+HYPERLINK(Tabla1[[#This Row],[PAG]])</f>
        <v>https://todomusica.com.ar/cuerdas-sueltas/3179-j4504c.html</v>
      </c>
      <c r="R743" s="67"/>
      <c r="S743" s="68"/>
      <c r="T743" s="69"/>
      <c r="U743" s="69"/>
      <c r="V743" s="69"/>
      <c r="W743" s="69"/>
      <c r="X743" s="69"/>
      <c r="Y743" s="35"/>
      <c r="Z743" s="35" t="s">
        <v>24813</v>
      </c>
      <c r="AA743" s="36">
        <v>1</v>
      </c>
      <c r="AB743" s="35" t="s">
        <v>27</v>
      </c>
      <c r="AC743" s="35" t="str">
        <f>+IF(Tabla1[[#This Row],[STK]]="no","Sin STK", "STK disponible")</f>
        <v>STK disponible</v>
      </c>
      <c r="AD743" s="35">
        <f>+I743*J743</f>
        <v>0</v>
      </c>
      <c r="AE743" s="35">
        <f>+I743*K743</f>
        <v>0</v>
      </c>
      <c r="AF743" s="36">
        <f>IF(Tabla1[[#This Row],[ref pack]]=1,Tabla1[[#This Row],[Pedido]],LCM(Tabla1[[#This Row],[MC VIEJO]],Tabla1[[#This Row],[Pedido]]))</f>
        <v>0</v>
      </c>
      <c r="AG743" s="36">
        <f>+VLOOKUP(Tabla1[[#This Row],[Artículo]],'.'!$B$2:$D$11481,3,)</f>
        <v>5</v>
      </c>
      <c r="AH743" s="37">
        <f>+IFERROR(SEARCH("pack",Tabla1[[#This Row],[PACK]]),"")</f>
        <v>1</v>
      </c>
    </row>
    <row r="744" spans="1:34" ht="24" customHeight="1" x14ac:dyDescent="0.2">
      <c r="A744" s="50" t="s">
        <v>1240</v>
      </c>
      <c r="B744" s="60" t="s">
        <v>1399</v>
      </c>
      <c r="C744" s="61" t="s">
        <v>23302</v>
      </c>
      <c r="D744" s="52" t="s">
        <v>9841</v>
      </c>
      <c r="E744" s="53">
        <v>27104.55</v>
      </c>
      <c r="F744" s="23" t="str">
        <f>+IFERROR(VLOOKUP(Tabla1[[#This Row],[Artículo]],'..'!$B$2:$D$569000,3,),"")</f>
        <v>Pack x 5</v>
      </c>
      <c r="G744" s="24" t="str">
        <f>IF(H744=AF744,"", "Error MC")</f>
        <v/>
      </c>
      <c r="H744" s="62"/>
      <c r="I744" s="54">
        <f>+Tabla1[[#This Row],[MC]]*Tabla1[[#This Row],[Pedido]]*Tabla1[[#This Row],[PVC ]]</f>
        <v>0</v>
      </c>
      <c r="J744" s="26">
        <v>0.21</v>
      </c>
      <c r="K744" s="63"/>
      <c r="L744" s="28" t="s">
        <v>17</v>
      </c>
      <c r="M744" s="53">
        <v>47554.936000000002</v>
      </c>
      <c r="N744" s="64" t="str">
        <f>+IF(Tabla1[[#This Row],[F PMPI]]="SÍ","No","Sí")</f>
        <v>Sí</v>
      </c>
      <c r="O744" s="65">
        <f>+Tabla1[[#This Row],[PVL]]*1.055</f>
        <v>50170.457479999997</v>
      </c>
      <c r="P744" s="65">
        <f>+Tabla1[[#This Row],[PVL]]*1.43</f>
        <v>68003.558479999992</v>
      </c>
      <c r="Q744" s="66" t="str">
        <f>+HYPERLINK(Tabla1[[#This Row],[PAG]])</f>
        <v>https://todomusica.com.ar/cuerdas-sueltas/3152-j4504lp.html</v>
      </c>
      <c r="R744" s="67"/>
      <c r="S744" s="68"/>
      <c r="T744" s="69"/>
      <c r="U744" s="69"/>
      <c r="V744" s="69"/>
      <c r="W744" s="69"/>
      <c r="X744" s="69"/>
      <c r="Y744" s="35"/>
      <c r="Z744" s="35" t="s">
        <v>24814</v>
      </c>
      <c r="AA744" s="36">
        <v>1</v>
      </c>
      <c r="AB744" s="35" t="s">
        <v>27</v>
      </c>
      <c r="AC744" s="35" t="str">
        <f>+IF(Tabla1[[#This Row],[STK]]="no","Sin STK", "STK disponible")</f>
        <v>STK disponible</v>
      </c>
      <c r="AD744" s="35">
        <f>+I744*J744</f>
        <v>0</v>
      </c>
      <c r="AE744" s="35">
        <f>+I744*K744</f>
        <v>0</v>
      </c>
      <c r="AF744" s="36">
        <f>IF(Tabla1[[#This Row],[ref pack]]=1,Tabla1[[#This Row],[Pedido]],LCM(Tabla1[[#This Row],[MC VIEJO]],Tabla1[[#This Row],[Pedido]]))</f>
        <v>0</v>
      </c>
      <c r="AG744" s="36">
        <f>+VLOOKUP(Tabla1[[#This Row],[Artículo]],'.'!$B$2:$D$11481,3,)</f>
        <v>5</v>
      </c>
      <c r="AH744" s="37">
        <f>+IFERROR(SEARCH("pack",Tabla1[[#This Row],[PACK]]),"")</f>
        <v>1</v>
      </c>
    </row>
    <row r="745" spans="1:34" ht="24" customHeight="1" x14ac:dyDescent="0.2">
      <c r="A745" s="50" t="s">
        <v>1240</v>
      </c>
      <c r="B745" s="60" t="s">
        <v>12029</v>
      </c>
      <c r="C745" s="61" t="s">
        <v>12030</v>
      </c>
      <c r="D745" s="52" t="s">
        <v>27</v>
      </c>
      <c r="E745" s="53">
        <v>5649.66</v>
      </c>
      <c r="F745" s="23" t="str">
        <f>+IFERROR(VLOOKUP(Tabla1[[#This Row],[Artículo]],'..'!$B$2:$D$569000,3,),"")</f>
        <v/>
      </c>
      <c r="G745" s="24" t="str">
        <f>IF(H745=AF745,"", "Error MC")</f>
        <v>Error MC</v>
      </c>
      <c r="H745" s="62"/>
      <c r="I745" s="54">
        <f>+Tabla1[[#This Row],[MC]]*Tabla1[[#This Row],[Pedido]]*Tabla1[[#This Row],[PVC ]]</f>
        <v>0</v>
      </c>
      <c r="J745" s="26">
        <v>0.21</v>
      </c>
      <c r="K745" s="63"/>
      <c r="L745" s="28" t="s">
        <v>17</v>
      </c>
      <c r="M745" s="53">
        <v>9912.3320000000003</v>
      </c>
      <c r="N745" s="64" t="str">
        <f>+IF(Tabla1[[#This Row],[F PMPI]]="SÍ","No","Sí")</f>
        <v>No</v>
      </c>
      <c r="O745" s="65">
        <f>+Tabla1[[#This Row],[PVL]]*1.055</f>
        <v>10457.510259999999</v>
      </c>
      <c r="P745" s="65">
        <f>+Tabla1[[#This Row],[PVL]]*1.43</f>
        <v>14174.634759999999</v>
      </c>
      <c r="Q745" s="66" t="str">
        <f>+HYPERLINK(Tabla1[[#This Row],[PAG]])</f>
        <v>https://todomusica.com.ar/productos-sin-categorias-de-netsuite/3190-j54.html</v>
      </c>
      <c r="R745" s="67"/>
      <c r="S745" s="68"/>
      <c r="T745" s="69"/>
      <c r="U745" s="69"/>
      <c r="V745" s="69"/>
      <c r="W745" s="69"/>
      <c r="X745" s="69"/>
      <c r="Y745" s="35"/>
      <c r="Z745" s="35" t="s">
        <v>24815</v>
      </c>
      <c r="AA745" s="36">
        <v>1</v>
      </c>
      <c r="AB745" s="35" t="s">
        <v>9849</v>
      </c>
      <c r="AC745" s="35" t="str">
        <f>+IF(Tabla1[[#This Row],[STK]]="no","Sin STK", "STK disponible")</f>
        <v>Sin STK</v>
      </c>
      <c r="AD745" s="35">
        <f>+I745*J745</f>
        <v>0</v>
      </c>
      <c r="AE745" s="35">
        <f>+I745*K745</f>
        <v>0</v>
      </c>
      <c r="AF745" s="36">
        <f>IF(Tabla1[[#This Row],[ref pack]]=1,Tabla1[[#This Row],[Pedido]],LCM(Tabla1[[#This Row],[MC VIEJO]],Tabla1[[#This Row],[Pedido]]))</f>
        <v>1</v>
      </c>
      <c r="AG745" s="36">
        <f>+VLOOKUP(Tabla1[[#This Row],[Artículo]],'.'!$B$2:$D$11481,3,)</f>
        <v>1</v>
      </c>
      <c r="AH745" s="37" t="str">
        <f>+IFERROR(SEARCH("pack",Tabla1[[#This Row],[PACK]]),"")</f>
        <v/>
      </c>
    </row>
    <row r="746" spans="1:34" ht="24" customHeight="1" x14ac:dyDescent="0.2">
      <c r="A746" s="50" t="s">
        <v>1240</v>
      </c>
      <c r="B746" s="60" t="s">
        <v>12031</v>
      </c>
      <c r="C746" s="61" t="s">
        <v>12032</v>
      </c>
      <c r="D746" s="52" t="s">
        <v>27</v>
      </c>
      <c r="E746" s="53">
        <v>5203.5600000000004</v>
      </c>
      <c r="F746" s="23" t="str">
        <f>+IFERROR(VLOOKUP(Tabla1[[#This Row],[Artículo]],'..'!$B$2:$D$569000,3,),"")</f>
        <v/>
      </c>
      <c r="G746" s="24" t="str">
        <f>IF(H746=AF746,"", "Error MC")</f>
        <v>Error MC</v>
      </c>
      <c r="H746" s="62"/>
      <c r="I746" s="54">
        <f>+Tabla1[[#This Row],[MC]]*Tabla1[[#This Row],[Pedido]]*Tabla1[[#This Row],[PVC ]]</f>
        <v>0</v>
      </c>
      <c r="J746" s="26">
        <v>0.21</v>
      </c>
      <c r="K746" s="63"/>
      <c r="L746" s="28" t="s">
        <v>17</v>
      </c>
      <c r="M746" s="53">
        <v>9129.6440000000002</v>
      </c>
      <c r="N746" s="64" t="str">
        <f>+IF(Tabla1[[#This Row],[F PMPI]]="SÍ","No","Sí")</f>
        <v>No</v>
      </c>
      <c r="O746" s="65">
        <f>+Tabla1[[#This Row],[PVL]]*1.055</f>
        <v>9631.7744199999997</v>
      </c>
      <c r="P746" s="65">
        <f>+Tabla1[[#This Row],[PVL]]*1.43</f>
        <v>13055.39092</v>
      </c>
      <c r="Q746" s="66" t="str">
        <f>+HYPERLINK(Tabla1[[#This Row],[PAG]])</f>
        <v>https://todomusica.com.ar/productos-sin-categorias-de-netsuite/3238-j65.html</v>
      </c>
      <c r="R746" s="67"/>
      <c r="S746" s="68"/>
      <c r="T746" s="69"/>
      <c r="U746" s="69"/>
      <c r="V746" s="69"/>
      <c r="W746" s="69"/>
      <c r="X746" s="69"/>
      <c r="Y746" s="35"/>
      <c r="Z746" s="35" t="s">
        <v>24816</v>
      </c>
      <c r="AA746" s="36">
        <v>1</v>
      </c>
      <c r="AB746" s="35" t="s">
        <v>9849</v>
      </c>
      <c r="AC746" s="35" t="str">
        <f>+IF(Tabla1[[#This Row],[STK]]="no","Sin STK", "STK disponible")</f>
        <v>Sin STK</v>
      </c>
      <c r="AD746" s="35">
        <f>+I746*J746</f>
        <v>0</v>
      </c>
      <c r="AE746" s="35">
        <f>+I746*K746</f>
        <v>0</v>
      </c>
      <c r="AF746" s="36">
        <f>IF(Tabla1[[#This Row],[ref pack]]=1,Tabla1[[#This Row],[Pedido]],LCM(Tabla1[[#This Row],[MC VIEJO]],Tabla1[[#This Row],[Pedido]]))</f>
        <v>1</v>
      </c>
      <c r="AG746" s="36">
        <f>+VLOOKUP(Tabla1[[#This Row],[Artículo]],'.'!$B$2:$D$11481,3,)</f>
        <v>1</v>
      </c>
      <c r="AH746" s="37" t="str">
        <f>+IFERROR(SEARCH("pack",Tabla1[[#This Row],[PACK]]),"")</f>
        <v/>
      </c>
    </row>
    <row r="747" spans="1:34" ht="24" customHeight="1" x14ac:dyDescent="0.2">
      <c r="A747" s="50" t="s">
        <v>1240</v>
      </c>
      <c r="B747" s="60" t="s">
        <v>23528</v>
      </c>
      <c r="C747" s="61" t="s">
        <v>23529</v>
      </c>
      <c r="D747" s="52" t="s">
        <v>27</v>
      </c>
      <c r="E747" s="53">
        <v>7178.56</v>
      </c>
      <c r="F747" s="23" t="str">
        <f>+IFERROR(VLOOKUP(Tabla1[[#This Row],[Artículo]],'..'!$B$2:$D$569000,3,),"")</f>
        <v/>
      </c>
      <c r="G747" s="24" t="e">
        <f>IF(H747=AF747,"", "Error MC")</f>
        <v>#N/A</v>
      </c>
      <c r="H747" s="62"/>
      <c r="I747" s="54">
        <f>+Tabla1[[#This Row],[MC]]*Tabla1[[#This Row],[Pedido]]*Tabla1[[#This Row],[PVC ]]</f>
        <v>0</v>
      </c>
      <c r="J747" s="26">
        <v>0.21</v>
      </c>
      <c r="K747" s="63"/>
      <c r="L747" s="28" t="s">
        <v>17</v>
      </c>
      <c r="M747" s="53">
        <v>12594.781000000001</v>
      </c>
      <c r="N747" s="64" t="str">
        <f>+IF(Tabla1[[#This Row],[F PMPI]]="SÍ","No","Sí")</f>
        <v>No</v>
      </c>
      <c r="O747" s="65">
        <f>+Tabla1[[#This Row],[PVL]]*1.055</f>
        <v>13287.493955</v>
      </c>
      <c r="P747" s="65">
        <f>+Tabla1[[#This Row],[PVL]]*1.43</f>
        <v>18010.536830000001</v>
      </c>
      <c r="Q747" s="66" t="str">
        <f>+HYPERLINK(Tabla1[[#This Row],[PAG]])</f>
        <v>https://todomusica.com.ar/productos-sin-categorias-de-netsuite/2936-j68.html</v>
      </c>
      <c r="R747" s="67"/>
      <c r="S747" s="68"/>
      <c r="T747" s="69"/>
      <c r="U747" s="69"/>
      <c r="V747" s="69"/>
      <c r="W747" s="69"/>
      <c r="X747" s="69"/>
      <c r="Y747" s="35"/>
      <c r="Z747" s="35" t="s">
        <v>24817</v>
      </c>
      <c r="AA747" s="36">
        <v>1</v>
      </c>
      <c r="AB747" s="35" t="s">
        <v>9849</v>
      </c>
      <c r="AC747" s="35" t="str">
        <f>+IF(Tabla1[[#This Row],[STK]]="no","Sin STK", "STK disponible")</f>
        <v>Sin STK</v>
      </c>
      <c r="AD747" s="35">
        <f>+I747*J747</f>
        <v>0</v>
      </c>
      <c r="AE747" s="35">
        <f>+I747*K747</f>
        <v>0</v>
      </c>
      <c r="AF747" s="36" t="e">
        <f>IF(Tabla1[[#This Row],[ref pack]]=1,Tabla1[[#This Row],[Pedido]],LCM(Tabla1[[#This Row],[MC VIEJO]],Tabla1[[#This Row],[Pedido]]))</f>
        <v>#N/A</v>
      </c>
      <c r="AG747" s="36" t="e">
        <f>+VLOOKUP(Tabla1[[#This Row],[Artículo]],'.'!$B$2:$D$11481,3,)</f>
        <v>#N/A</v>
      </c>
      <c r="AH747" s="37" t="str">
        <f>+IFERROR(SEARCH("pack",Tabla1[[#This Row],[PACK]]),"")</f>
        <v/>
      </c>
    </row>
    <row r="748" spans="1:34" ht="24" customHeight="1" x14ac:dyDescent="0.2">
      <c r="A748" s="50" t="s">
        <v>1240</v>
      </c>
      <c r="B748" s="60" t="s">
        <v>1401</v>
      </c>
      <c r="C748" s="61" t="s">
        <v>23303</v>
      </c>
      <c r="D748" s="52" t="s">
        <v>9841</v>
      </c>
      <c r="E748" s="53">
        <v>11124.33</v>
      </c>
      <c r="F748" s="23" t="str">
        <f>+IFERROR(VLOOKUP(Tabla1[[#This Row],[Artículo]],'..'!$B$2:$D$569000,3,),"")</f>
        <v>MCx5</v>
      </c>
      <c r="G748" s="24" t="str">
        <f>IF(H748=AF748,"", "Error MC")</f>
        <v>Error MC</v>
      </c>
      <c r="H748" s="62"/>
      <c r="I748" s="54">
        <f>+Tabla1[[#This Row],[MC]]*Tabla1[[#This Row],[Pedido]]*Tabla1[[#This Row],[PVC ]]</f>
        <v>0</v>
      </c>
      <c r="J748" s="26">
        <v>0.21</v>
      </c>
      <c r="K748" s="63"/>
      <c r="L748" s="28" t="s">
        <v>17</v>
      </c>
      <c r="M748" s="53">
        <v>19517.638999999999</v>
      </c>
      <c r="N748" s="64" t="str">
        <f>+IF(Tabla1[[#This Row],[F PMPI]]="SÍ","No","Sí")</f>
        <v>Sí</v>
      </c>
      <c r="O748" s="65">
        <f>+Tabla1[[#This Row],[PVL]]*1.055</f>
        <v>20591.109144999999</v>
      </c>
      <c r="P748" s="65">
        <f>+Tabla1[[#This Row],[PVL]]*1.43</f>
        <v>27910.223769999997</v>
      </c>
      <c r="Q748" s="66" t="str">
        <f>+HYPERLINK(Tabla1[[#This Row],[PAG]])</f>
        <v>https://todomusica.com.ar/productos-sin-categorias-de-netsuite/6675-nb1047.html</v>
      </c>
      <c r="R748" s="67"/>
      <c r="S748" s="68"/>
      <c r="T748" s="69"/>
      <c r="U748" s="69"/>
      <c r="V748" s="69"/>
      <c r="W748" s="69"/>
      <c r="X748" s="69"/>
      <c r="Y748" s="35"/>
      <c r="Z748" s="35" t="s">
        <v>24818</v>
      </c>
      <c r="AA748" s="36">
        <v>1</v>
      </c>
      <c r="AB748" s="35" t="s">
        <v>27</v>
      </c>
      <c r="AC748" s="35" t="str">
        <f>+IF(Tabla1[[#This Row],[STK]]="no","Sin STK", "STK disponible")</f>
        <v>STK disponible</v>
      </c>
      <c r="AD748" s="35">
        <f>+I748*J748</f>
        <v>0</v>
      </c>
      <c r="AE748" s="35">
        <f>+I748*K748</f>
        <v>0</v>
      </c>
      <c r="AF748" s="36">
        <f>IF(Tabla1[[#This Row],[ref pack]]=1,Tabla1[[#This Row],[Pedido]],LCM(Tabla1[[#This Row],[MC VIEJO]],Tabla1[[#This Row],[Pedido]]))</f>
        <v>5</v>
      </c>
      <c r="AG748" s="36">
        <f>+VLOOKUP(Tabla1[[#This Row],[Artículo]],'.'!$B$2:$D$11481,3,)</f>
        <v>5</v>
      </c>
      <c r="AH748" s="37" t="str">
        <f>+IFERROR(SEARCH("pack",Tabla1[[#This Row],[PACK]]),"")</f>
        <v/>
      </c>
    </row>
    <row r="749" spans="1:34" ht="24" customHeight="1" x14ac:dyDescent="0.2">
      <c r="A749" s="50" t="s">
        <v>1240</v>
      </c>
      <c r="B749" s="60" t="s">
        <v>1403</v>
      </c>
      <c r="C749" s="61" t="s">
        <v>23304</v>
      </c>
      <c r="D749" s="52" t="s">
        <v>9841</v>
      </c>
      <c r="E749" s="53">
        <v>11124.33</v>
      </c>
      <c r="F749" s="23" t="str">
        <f>+IFERROR(VLOOKUP(Tabla1[[#This Row],[Artículo]],'..'!$B$2:$D$569000,3,),"")</f>
        <v>MCx5</v>
      </c>
      <c r="G749" s="24" t="str">
        <f>IF(H749=AF749,"", "Error MC")</f>
        <v>Error MC</v>
      </c>
      <c r="H749" s="62"/>
      <c r="I749" s="54">
        <f>+Tabla1[[#This Row],[MC]]*Tabla1[[#This Row],[Pedido]]*Tabla1[[#This Row],[PVC ]]</f>
        <v>0</v>
      </c>
      <c r="J749" s="26">
        <v>0.21</v>
      </c>
      <c r="K749" s="63"/>
      <c r="L749" s="28" t="s">
        <v>17</v>
      </c>
      <c r="M749" s="53">
        <v>19517.638999999999</v>
      </c>
      <c r="N749" s="64" t="str">
        <f>+IF(Tabla1[[#This Row],[F PMPI]]="SÍ","No","Sí")</f>
        <v>Sí</v>
      </c>
      <c r="O749" s="65">
        <f>+Tabla1[[#This Row],[PVL]]*1.055</f>
        <v>20591.109144999999</v>
      </c>
      <c r="P749" s="65">
        <f>+Tabla1[[#This Row],[PVL]]*1.43</f>
        <v>27910.223769999997</v>
      </c>
      <c r="Q749" s="66" t="str">
        <f>+HYPERLINK(Tabla1[[#This Row],[PAG]])</f>
        <v>https://todomusica.com.ar/productos-sin-categorias-de-netsuite/8098-set-ac-nickel-bronze-cst-lite.html</v>
      </c>
      <c r="R749" s="67"/>
      <c r="S749" s="68"/>
      <c r="T749" s="69"/>
      <c r="U749" s="69"/>
      <c r="V749" s="69"/>
      <c r="W749" s="69"/>
      <c r="X749" s="69"/>
      <c r="Y749" s="35"/>
      <c r="Z749" s="35" t="s">
        <v>24819</v>
      </c>
      <c r="AA749" s="36">
        <v>1</v>
      </c>
      <c r="AB749" s="35" t="s">
        <v>27</v>
      </c>
      <c r="AC749" s="35" t="str">
        <f>+IF(Tabla1[[#This Row],[STK]]="no","Sin STK", "STK disponible")</f>
        <v>STK disponible</v>
      </c>
      <c r="AD749" s="35">
        <f>+I749*J749</f>
        <v>0</v>
      </c>
      <c r="AE749" s="35">
        <f>+I749*K749</f>
        <v>0</v>
      </c>
      <c r="AF749" s="36">
        <f>IF(Tabla1[[#This Row],[ref pack]]=1,Tabla1[[#This Row],[Pedido]],LCM(Tabla1[[#This Row],[MC VIEJO]],Tabla1[[#This Row],[Pedido]]))</f>
        <v>5</v>
      </c>
      <c r="AG749" s="36">
        <f>+VLOOKUP(Tabla1[[#This Row],[Artículo]],'.'!$B$2:$D$11481,3,)</f>
        <v>5</v>
      </c>
      <c r="AH749" s="37" t="str">
        <f>+IFERROR(SEARCH("pack",Tabla1[[#This Row],[PACK]]),"")</f>
        <v/>
      </c>
    </row>
    <row r="750" spans="1:34" ht="24" customHeight="1" x14ac:dyDescent="0.2">
      <c r="A750" s="50" t="s">
        <v>1240</v>
      </c>
      <c r="B750" s="60" t="s">
        <v>12033</v>
      </c>
      <c r="C750" s="61" t="s">
        <v>23530</v>
      </c>
      <c r="D750" s="52" t="s">
        <v>27</v>
      </c>
      <c r="E750" s="53">
        <v>9678.2000000000007</v>
      </c>
      <c r="F750" s="23" t="str">
        <f>+IFERROR(VLOOKUP(Tabla1[[#This Row],[Artículo]],'..'!$B$2:$D$569000,3,),"")</f>
        <v/>
      </c>
      <c r="G750" s="24" t="str">
        <f>IF(H750=AF750,"", "Error MC")</f>
        <v>Error MC</v>
      </c>
      <c r="H750" s="62"/>
      <c r="I750" s="54">
        <f>+Tabla1[[#This Row],[MC]]*Tabla1[[#This Row],[Pedido]]*Tabla1[[#This Row],[PVC ]]</f>
        <v>0</v>
      </c>
      <c r="J750" s="26">
        <v>0.21</v>
      </c>
      <c r="K750" s="63"/>
      <c r="L750" s="28" t="s">
        <v>17</v>
      </c>
      <c r="M750" s="53">
        <v>16980.401999999998</v>
      </c>
      <c r="N750" s="64" t="str">
        <f>+IF(Tabla1[[#This Row],[F PMPI]]="SÍ","No","Sí")</f>
        <v>Sí</v>
      </c>
      <c r="O750" s="65">
        <f>+Tabla1[[#This Row],[PVL]]*1.055</f>
        <v>17914.324109999998</v>
      </c>
      <c r="P750" s="65">
        <f>+Tabla1[[#This Row],[PVL]]*1.43</f>
        <v>24281.974859999995</v>
      </c>
      <c r="Q750" s="66" t="str">
        <f>+HYPERLINK(Tabla1[[#This Row],[PAG]])</f>
        <v>https://todomusica.com.ar/productos-sin-categorias-de-netsuite/6676-nb1253.html</v>
      </c>
      <c r="R750" s="67"/>
      <c r="S750" s="68"/>
      <c r="T750" s="69"/>
      <c r="U750" s="69"/>
      <c r="V750" s="69"/>
      <c r="W750" s="69"/>
      <c r="X750" s="69"/>
      <c r="Y750" s="35"/>
      <c r="Z750" s="35" t="s">
        <v>24820</v>
      </c>
      <c r="AA750" s="36">
        <v>1</v>
      </c>
      <c r="AB750" s="35" t="s">
        <v>27</v>
      </c>
      <c r="AC750" s="35" t="str">
        <f>+IF(Tabla1[[#This Row],[STK]]="no","Sin STK", "STK disponible")</f>
        <v>Sin STK</v>
      </c>
      <c r="AD750" s="35">
        <f>+I750*J750</f>
        <v>0</v>
      </c>
      <c r="AE750" s="35">
        <f>+I750*K750</f>
        <v>0</v>
      </c>
      <c r="AF750" s="36">
        <f>IF(Tabla1[[#This Row],[ref pack]]=1,Tabla1[[#This Row],[Pedido]],LCM(Tabla1[[#This Row],[MC VIEJO]],Tabla1[[#This Row],[Pedido]]))</f>
        <v>5</v>
      </c>
      <c r="AG750" s="36">
        <f>+VLOOKUP(Tabla1[[#This Row],[Artículo]],'.'!$B$2:$D$11481,3,)</f>
        <v>5</v>
      </c>
      <c r="AH750" s="37" t="str">
        <f>+IFERROR(SEARCH("pack",Tabla1[[#This Row],[PACK]]),"")</f>
        <v/>
      </c>
    </row>
    <row r="751" spans="1:34" ht="24" customHeight="1" x14ac:dyDescent="0.2">
      <c r="A751" s="50" t="s">
        <v>1240</v>
      </c>
      <c r="B751" s="60" t="s">
        <v>1405</v>
      </c>
      <c r="C751" s="61" t="s">
        <v>23531</v>
      </c>
      <c r="D751" s="52" t="s">
        <v>9841</v>
      </c>
      <c r="E751" s="53">
        <v>9406.2099999999991</v>
      </c>
      <c r="F751" s="23" t="str">
        <f>+IFERROR(VLOOKUP(Tabla1[[#This Row],[Artículo]],'..'!$B$2:$D$569000,3,),"")</f>
        <v/>
      </c>
      <c r="G751" s="24" t="str">
        <f>IF(H751=AF751,"", "Error MC")</f>
        <v>Error MC</v>
      </c>
      <c r="H751" s="62"/>
      <c r="I751" s="54">
        <f>+Tabla1[[#This Row],[MC]]*Tabla1[[#This Row],[Pedido]]*Tabla1[[#This Row],[PVC ]]</f>
        <v>0</v>
      </c>
      <c r="J751" s="26">
        <v>0.21</v>
      </c>
      <c r="K751" s="63"/>
      <c r="L751" s="28" t="s">
        <v>17</v>
      </c>
      <c r="M751" s="53">
        <v>16503.189999999999</v>
      </c>
      <c r="N751" s="64" t="str">
        <f>+IF(Tabla1[[#This Row],[F PMPI]]="SÍ","No","Sí")</f>
        <v>Sí</v>
      </c>
      <c r="O751" s="65">
        <f>+Tabla1[[#This Row],[PVL]]*1.055</f>
        <v>17410.865449999998</v>
      </c>
      <c r="P751" s="65">
        <f>+Tabla1[[#This Row],[PVL]]*1.43</f>
        <v>23599.561699999998</v>
      </c>
      <c r="Q751" s="66" t="str">
        <f>+HYPERLINK(Tabla1[[#This Row],[PAG]])</f>
        <v>https://todomusica.com.ar/cuerdas-sueltas/2618-nw024.html</v>
      </c>
      <c r="R751" s="67"/>
      <c r="S751" s="68"/>
      <c r="T751" s="69"/>
      <c r="U751" s="69"/>
      <c r="V751" s="69"/>
      <c r="W751" s="69"/>
      <c r="X751" s="69"/>
      <c r="Y751" s="35"/>
      <c r="Z751" s="35" t="s">
        <v>24821</v>
      </c>
      <c r="AA751" s="36">
        <v>1</v>
      </c>
      <c r="AB751" s="35" t="s">
        <v>27</v>
      </c>
      <c r="AC751" s="35" t="str">
        <f>+IF(Tabla1[[#This Row],[STK]]="no","Sin STK", "STK disponible")</f>
        <v>STK disponible</v>
      </c>
      <c r="AD751" s="35">
        <f>+I751*J751</f>
        <v>0</v>
      </c>
      <c r="AE751" s="35">
        <f>+I751*K751</f>
        <v>0</v>
      </c>
      <c r="AF751" s="36">
        <f>IF(Tabla1[[#This Row],[ref pack]]=1,Tabla1[[#This Row],[Pedido]],LCM(Tabla1[[#This Row],[MC VIEJO]],Tabla1[[#This Row],[Pedido]]))</f>
        <v>5</v>
      </c>
      <c r="AG751" s="36">
        <f>+VLOOKUP(Tabla1[[#This Row],[Artículo]],'.'!$B$2:$D$11481,3,)</f>
        <v>5</v>
      </c>
      <c r="AH751" s="37" t="str">
        <f>+IFERROR(SEARCH("pack",Tabla1[[#This Row],[PACK]]),"")</f>
        <v/>
      </c>
    </row>
    <row r="752" spans="1:34" ht="24" customHeight="1" x14ac:dyDescent="0.2">
      <c r="A752" s="50" t="s">
        <v>1240</v>
      </c>
      <c r="B752" s="60" t="s">
        <v>1407</v>
      </c>
      <c r="C752" s="61" t="s">
        <v>23532</v>
      </c>
      <c r="D752" s="52" t="s">
        <v>9841</v>
      </c>
      <c r="E752" s="53">
        <v>9406.2099999999991</v>
      </c>
      <c r="F752" s="23" t="str">
        <f>+IFERROR(VLOOKUP(Tabla1[[#This Row],[Artículo]],'..'!$B$2:$D$569000,3,),"")</f>
        <v/>
      </c>
      <c r="G752" s="24" t="str">
        <f>IF(H752=AF752,"", "Error MC")</f>
        <v>Error MC</v>
      </c>
      <c r="H752" s="62"/>
      <c r="I752" s="54">
        <f>+Tabla1[[#This Row],[MC]]*Tabla1[[#This Row],[Pedido]]*Tabla1[[#This Row],[PVC ]]</f>
        <v>0</v>
      </c>
      <c r="J752" s="26">
        <v>0.21</v>
      </c>
      <c r="K752" s="63"/>
      <c r="L752" s="28" t="s">
        <v>17</v>
      </c>
      <c r="M752" s="53">
        <v>16503.189999999999</v>
      </c>
      <c r="N752" s="64" t="str">
        <f>+IF(Tabla1[[#This Row],[F PMPI]]="SÍ","No","Sí")</f>
        <v>Sí</v>
      </c>
      <c r="O752" s="65">
        <f>+Tabla1[[#This Row],[PVL]]*1.055</f>
        <v>17410.865449999998</v>
      </c>
      <c r="P752" s="65">
        <f>+Tabla1[[#This Row],[PVL]]*1.43</f>
        <v>23599.561699999998</v>
      </c>
      <c r="Q752" s="66" t="str">
        <f>+HYPERLINK(Tabla1[[#This Row],[PAG]])</f>
        <v>https://todomusica.com.ar/cuerdas-sueltas/3019-nw026.html</v>
      </c>
      <c r="R752" s="67"/>
      <c r="S752" s="68"/>
      <c r="T752" s="69"/>
      <c r="U752" s="69"/>
      <c r="V752" s="69"/>
      <c r="W752" s="69"/>
      <c r="X752" s="69"/>
      <c r="Y752" s="35"/>
      <c r="Z752" s="35" t="s">
        <v>24822</v>
      </c>
      <c r="AA752" s="36">
        <v>1</v>
      </c>
      <c r="AB752" s="35" t="s">
        <v>27</v>
      </c>
      <c r="AC752" s="35" t="str">
        <f>+IF(Tabla1[[#This Row],[STK]]="no","Sin STK", "STK disponible")</f>
        <v>STK disponible</v>
      </c>
      <c r="AD752" s="35">
        <f>+I752*J752</f>
        <v>0</v>
      </c>
      <c r="AE752" s="35">
        <f>+I752*K752</f>
        <v>0</v>
      </c>
      <c r="AF752" s="36">
        <f>IF(Tabla1[[#This Row],[ref pack]]=1,Tabla1[[#This Row],[Pedido]],LCM(Tabla1[[#This Row],[MC VIEJO]],Tabla1[[#This Row],[Pedido]]))</f>
        <v>5</v>
      </c>
      <c r="AG752" s="36">
        <f>+VLOOKUP(Tabla1[[#This Row],[Artículo]],'.'!$B$2:$D$11481,3,)</f>
        <v>5</v>
      </c>
      <c r="AH752" s="37" t="str">
        <f>+IFERROR(SEARCH("pack",Tabla1[[#This Row],[PACK]]),"")</f>
        <v/>
      </c>
    </row>
    <row r="753" spans="1:34" ht="24" customHeight="1" x14ac:dyDescent="0.2">
      <c r="A753" s="50" t="s">
        <v>1240</v>
      </c>
      <c r="B753" s="60" t="s">
        <v>1409</v>
      </c>
      <c r="C753" s="61" t="s">
        <v>23533</v>
      </c>
      <c r="D753" s="52" t="s">
        <v>9841</v>
      </c>
      <c r="E753" s="53">
        <v>10024.969999999999</v>
      </c>
      <c r="F753" s="23" t="str">
        <f>+IFERROR(VLOOKUP(Tabla1[[#This Row],[Artículo]],'..'!$B$2:$D$569000,3,),"")</f>
        <v/>
      </c>
      <c r="G753" s="24" t="str">
        <f>IF(H753=AF753,"", "Error MC")</f>
        <v>Error MC</v>
      </c>
      <c r="H753" s="62"/>
      <c r="I753" s="54">
        <f>+Tabla1[[#This Row],[MC]]*Tabla1[[#This Row],[Pedido]]*Tabla1[[#This Row],[PVC ]]</f>
        <v>0</v>
      </c>
      <c r="J753" s="26">
        <v>0.21</v>
      </c>
      <c r="K753" s="63"/>
      <c r="L753" s="28" t="s">
        <v>17</v>
      </c>
      <c r="M753" s="53">
        <v>17588.813999999998</v>
      </c>
      <c r="N753" s="64" t="str">
        <f>+IF(Tabla1[[#This Row],[F PMPI]]="SÍ","No","Sí")</f>
        <v>Sí</v>
      </c>
      <c r="O753" s="65">
        <f>+Tabla1[[#This Row],[PVL]]*1.055</f>
        <v>18556.198769999999</v>
      </c>
      <c r="P753" s="65">
        <f>+Tabla1[[#This Row],[PVL]]*1.43</f>
        <v>25152.004019999997</v>
      </c>
      <c r="Q753" s="66" t="str">
        <f>+HYPERLINK(Tabla1[[#This Row],[PAG]])</f>
        <v>https://todomusica.com.ar/cuerdas-sueltas/992-nw032.html</v>
      </c>
      <c r="R753" s="67"/>
      <c r="S753" s="68"/>
      <c r="T753" s="69"/>
      <c r="U753" s="69"/>
      <c r="V753" s="69"/>
      <c r="W753" s="69"/>
      <c r="X753" s="69"/>
      <c r="Y753" s="35"/>
      <c r="Z753" s="35" t="s">
        <v>24823</v>
      </c>
      <c r="AA753" s="36">
        <v>1</v>
      </c>
      <c r="AB753" s="35" t="s">
        <v>27</v>
      </c>
      <c r="AC753" s="35" t="str">
        <f>+IF(Tabla1[[#This Row],[STK]]="no","Sin STK", "STK disponible")</f>
        <v>STK disponible</v>
      </c>
      <c r="AD753" s="35">
        <f>+I753*J753</f>
        <v>0</v>
      </c>
      <c r="AE753" s="35">
        <f>+I753*K753</f>
        <v>0</v>
      </c>
      <c r="AF753" s="36">
        <f>IF(Tabla1[[#This Row],[ref pack]]=1,Tabla1[[#This Row],[Pedido]],LCM(Tabla1[[#This Row],[MC VIEJO]],Tabla1[[#This Row],[Pedido]]))</f>
        <v>5</v>
      </c>
      <c r="AG753" s="36">
        <f>+VLOOKUP(Tabla1[[#This Row],[Artículo]],'.'!$B$2:$D$11481,3,)</f>
        <v>5</v>
      </c>
      <c r="AH753" s="37" t="str">
        <f>+IFERROR(SEARCH("pack",Tabla1[[#This Row],[PACK]]),"")</f>
        <v/>
      </c>
    </row>
    <row r="754" spans="1:34" ht="24" customHeight="1" x14ac:dyDescent="0.2">
      <c r="A754" s="50" t="s">
        <v>1240</v>
      </c>
      <c r="B754" s="60" t="s">
        <v>1411</v>
      </c>
      <c r="C754" s="61" t="s">
        <v>23534</v>
      </c>
      <c r="D754" s="52" t="s">
        <v>9841</v>
      </c>
      <c r="E754" s="53">
        <v>10024.969999999999</v>
      </c>
      <c r="F754" s="23" t="str">
        <f>+IFERROR(VLOOKUP(Tabla1[[#This Row],[Artículo]],'..'!$B$2:$D$569000,3,),"")</f>
        <v/>
      </c>
      <c r="G754" s="24" t="str">
        <f>IF(H754=AF754,"", "Error MC")</f>
        <v>Error MC</v>
      </c>
      <c r="H754" s="62"/>
      <c r="I754" s="54">
        <f>+Tabla1[[#This Row],[MC]]*Tabla1[[#This Row],[Pedido]]*Tabla1[[#This Row],[PVC ]]</f>
        <v>0</v>
      </c>
      <c r="J754" s="26">
        <v>0.21</v>
      </c>
      <c r="K754" s="63"/>
      <c r="L754" s="28" t="s">
        <v>17</v>
      </c>
      <c r="M754" s="53">
        <v>17588.813999999998</v>
      </c>
      <c r="N754" s="64" t="str">
        <f>+IF(Tabla1[[#This Row],[F PMPI]]="SÍ","No","Sí")</f>
        <v>Sí</v>
      </c>
      <c r="O754" s="65">
        <f>+Tabla1[[#This Row],[PVL]]*1.055</f>
        <v>18556.198769999999</v>
      </c>
      <c r="P754" s="65">
        <f>+Tabla1[[#This Row],[PVL]]*1.43</f>
        <v>25152.004019999997</v>
      </c>
      <c r="Q754" s="66" t="str">
        <f>+HYPERLINK(Tabla1[[#This Row],[PAG]])</f>
        <v>https://todomusica.com.ar/cuerdas-sueltas/3175-nw036.html</v>
      </c>
      <c r="R754" s="67"/>
      <c r="S754" s="68"/>
      <c r="T754" s="69"/>
      <c r="U754" s="69"/>
      <c r="V754" s="69"/>
      <c r="W754" s="69"/>
      <c r="X754" s="69"/>
      <c r="Y754" s="35"/>
      <c r="Z754" s="35" t="s">
        <v>24824</v>
      </c>
      <c r="AA754" s="36">
        <v>1</v>
      </c>
      <c r="AB754" s="35" t="s">
        <v>27</v>
      </c>
      <c r="AC754" s="35" t="str">
        <f>+IF(Tabla1[[#This Row],[STK]]="no","Sin STK", "STK disponible")</f>
        <v>STK disponible</v>
      </c>
      <c r="AD754" s="35">
        <f>+I754*J754</f>
        <v>0</v>
      </c>
      <c r="AE754" s="35">
        <f>+I754*K754</f>
        <v>0</v>
      </c>
      <c r="AF754" s="36">
        <f>IF(Tabla1[[#This Row],[ref pack]]=1,Tabla1[[#This Row],[Pedido]],LCM(Tabla1[[#This Row],[MC VIEJO]],Tabla1[[#This Row],[Pedido]]))</f>
        <v>5</v>
      </c>
      <c r="AG754" s="36">
        <f>+VLOOKUP(Tabla1[[#This Row],[Artículo]],'.'!$B$2:$D$11481,3,)</f>
        <v>5</v>
      </c>
      <c r="AH754" s="37" t="str">
        <f>+IFERROR(SEARCH("pack",Tabla1[[#This Row],[PACK]]),"")</f>
        <v/>
      </c>
    </row>
    <row r="755" spans="1:34" ht="24" customHeight="1" x14ac:dyDescent="0.2">
      <c r="A755" s="50" t="s">
        <v>1240</v>
      </c>
      <c r="B755" s="60" t="s">
        <v>1413</v>
      </c>
      <c r="C755" s="61" t="s">
        <v>23535</v>
      </c>
      <c r="D755" s="52" t="s">
        <v>9841</v>
      </c>
      <c r="E755" s="53">
        <v>11510.17</v>
      </c>
      <c r="F755" s="23" t="str">
        <f>+IFERROR(VLOOKUP(Tabla1[[#This Row],[Artículo]],'..'!$B$2:$D$569000,3,),"")</f>
        <v/>
      </c>
      <c r="G755" s="24" t="str">
        <f>IF(H755=AF755,"", "Error MC")</f>
        <v>Error MC</v>
      </c>
      <c r="H755" s="62"/>
      <c r="I755" s="54">
        <f>+Tabla1[[#This Row],[MC]]*Tabla1[[#This Row],[Pedido]]*Tabla1[[#This Row],[PVC ]]</f>
        <v>0</v>
      </c>
      <c r="J755" s="26">
        <v>0.21</v>
      </c>
      <c r="K755" s="63"/>
      <c r="L755" s="28" t="s">
        <v>17</v>
      </c>
      <c r="M755" s="53">
        <v>20194.598000000002</v>
      </c>
      <c r="N755" s="64" t="str">
        <f>+IF(Tabla1[[#This Row],[F PMPI]]="SÍ","No","Sí")</f>
        <v>Sí</v>
      </c>
      <c r="O755" s="65">
        <f>+Tabla1[[#This Row],[PVL]]*1.055</f>
        <v>21305.300890000002</v>
      </c>
      <c r="P755" s="65">
        <f>+Tabla1[[#This Row],[PVL]]*1.43</f>
        <v>28878.275140000002</v>
      </c>
      <c r="Q755" s="66" t="str">
        <f>+HYPERLINK(Tabla1[[#This Row],[PAG]])</f>
        <v>https://todomusica.com.ar/cuerdas-sueltas/3034-nw042.html</v>
      </c>
      <c r="R755" s="67"/>
      <c r="S755" s="68"/>
      <c r="T755" s="69"/>
      <c r="U755" s="69"/>
      <c r="V755" s="69"/>
      <c r="W755" s="69"/>
      <c r="X755" s="69"/>
      <c r="Y755" s="35"/>
      <c r="Z755" s="35" t="s">
        <v>24825</v>
      </c>
      <c r="AA755" s="36">
        <v>1</v>
      </c>
      <c r="AB755" s="35" t="s">
        <v>27</v>
      </c>
      <c r="AC755" s="35" t="str">
        <f>+IF(Tabla1[[#This Row],[STK]]="no","Sin STK", "STK disponible")</f>
        <v>STK disponible</v>
      </c>
      <c r="AD755" s="35">
        <f>+I755*J755</f>
        <v>0</v>
      </c>
      <c r="AE755" s="35">
        <f>+I755*K755</f>
        <v>0</v>
      </c>
      <c r="AF755" s="36">
        <f>IF(Tabla1[[#This Row],[ref pack]]=1,Tabla1[[#This Row],[Pedido]],LCM(Tabla1[[#This Row],[MC VIEJO]],Tabla1[[#This Row],[Pedido]]))</f>
        <v>5</v>
      </c>
      <c r="AG755" s="36">
        <f>+VLOOKUP(Tabla1[[#This Row],[Artículo]],'.'!$B$2:$D$11481,3,)</f>
        <v>5</v>
      </c>
      <c r="AH755" s="37" t="str">
        <f>+IFERROR(SEARCH("pack",Tabla1[[#This Row],[PACK]]),"")</f>
        <v/>
      </c>
    </row>
    <row r="756" spans="1:34" ht="24" customHeight="1" x14ac:dyDescent="0.2">
      <c r="A756" s="50" t="s">
        <v>1240</v>
      </c>
      <c r="B756" s="60" t="s">
        <v>1415</v>
      </c>
      <c r="C756" s="61" t="s">
        <v>23536</v>
      </c>
      <c r="D756" s="52" t="s">
        <v>9841</v>
      </c>
      <c r="E756" s="53">
        <v>11510.17</v>
      </c>
      <c r="F756" s="23" t="str">
        <f>+IFERROR(VLOOKUP(Tabla1[[#This Row],[Artículo]],'..'!$B$2:$D$569000,3,),"")</f>
        <v/>
      </c>
      <c r="G756" s="24" t="str">
        <f>IF(H756=AF756,"", "Error MC")</f>
        <v>Error MC</v>
      </c>
      <c r="H756" s="62"/>
      <c r="I756" s="54">
        <f>+Tabla1[[#This Row],[MC]]*Tabla1[[#This Row],[Pedido]]*Tabla1[[#This Row],[PVC ]]</f>
        <v>0</v>
      </c>
      <c r="J756" s="26">
        <v>0.21</v>
      </c>
      <c r="K756" s="63"/>
      <c r="L756" s="28" t="s">
        <v>17</v>
      </c>
      <c r="M756" s="53">
        <v>20194.598000000002</v>
      </c>
      <c r="N756" s="64" t="str">
        <f>+IF(Tabla1[[#This Row],[F PMPI]]="SÍ","No","Sí")</f>
        <v>Sí</v>
      </c>
      <c r="O756" s="65">
        <f>+Tabla1[[#This Row],[PVL]]*1.055</f>
        <v>21305.300890000002</v>
      </c>
      <c r="P756" s="65">
        <f>+Tabla1[[#This Row],[PVL]]*1.43</f>
        <v>28878.275140000002</v>
      </c>
      <c r="Q756" s="66" t="str">
        <f>+HYPERLINK(Tabla1[[#This Row],[PAG]])</f>
        <v>https://todomusica.com.ar/cuerdas-sueltas/1465-nw046.html</v>
      </c>
      <c r="R756" s="67"/>
      <c r="S756" s="68"/>
      <c r="T756" s="69"/>
      <c r="U756" s="69"/>
      <c r="V756" s="69"/>
      <c r="W756" s="69"/>
      <c r="X756" s="69"/>
      <c r="Y756" s="35"/>
      <c r="Z756" s="35" t="s">
        <v>24826</v>
      </c>
      <c r="AA756" s="36">
        <v>1</v>
      </c>
      <c r="AB756" s="35" t="s">
        <v>27</v>
      </c>
      <c r="AC756" s="35" t="str">
        <f>+IF(Tabla1[[#This Row],[STK]]="no","Sin STK", "STK disponible")</f>
        <v>STK disponible</v>
      </c>
      <c r="AD756" s="35">
        <f>+I756*J756</f>
        <v>0</v>
      </c>
      <c r="AE756" s="35">
        <f>+I756*K756</f>
        <v>0</v>
      </c>
      <c r="AF756" s="36">
        <f>IF(Tabla1[[#This Row],[ref pack]]=1,Tabla1[[#This Row],[Pedido]],LCM(Tabla1[[#This Row],[MC VIEJO]],Tabla1[[#This Row],[Pedido]]))</f>
        <v>5</v>
      </c>
      <c r="AG756" s="36">
        <f>+VLOOKUP(Tabla1[[#This Row],[Artículo]],'.'!$B$2:$D$11481,3,)</f>
        <v>5</v>
      </c>
      <c r="AH756" s="37" t="str">
        <f>+IFERROR(SEARCH("pack",Tabla1[[#This Row],[PACK]]),"")</f>
        <v/>
      </c>
    </row>
    <row r="757" spans="1:34" ht="24" customHeight="1" x14ac:dyDescent="0.2">
      <c r="A757" s="50" t="s">
        <v>1240</v>
      </c>
      <c r="B757" s="60" t="s">
        <v>1417</v>
      </c>
      <c r="C757" s="61" t="s">
        <v>23537</v>
      </c>
      <c r="D757" s="52" t="s">
        <v>9841</v>
      </c>
      <c r="E757" s="53">
        <v>15346.77</v>
      </c>
      <c r="F757" s="23" t="str">
        <f>+IFERROR(VLOOKUP(Tabla1[[#This Row],[Artículo]],'..'!$B$2:$D$569000,3,),"")</f>
        <v/>
      </c>
      <c r="G757" s="24" t="str">
        <f>IF(H757=AF757,"", "Error MC")</f>
        <v>Error MC</v>
      </c>
      <c r="H757" s="62"/>
      <c r="I757" s="54">
        <f>+Tabla1[[#This Row],[MC]]*Tabla1[[#This Row],[Pedido]]*Tabla1[[#This Row],[PVC ]]</f>
        <v>0</v>
      </c>
      <c r="J757" s="26">
        <v>0.21</v>
      </c>
      <c r="K757" s="63"/>
      <c r="L757" s="28" t="s">
        <v>17</v>
      </c>
      <c r="M757" s="53">
        <v>26925.912</v>
      </c>
      <c r="N757" s="64" t="str">
        <f>+IF(Tabla1[[#This Row],[F PMPI]]="SÍ","No","Sí")</f>
        <v>Sí</v>
      </c>
      <c r="O757" s="65">
        <f>+Tabla1[[#This Row],[PVL]]*1.055</f>
        <v>28406.837159999999</v>
      </c>
      <c r="P757" s="65">
        <f>+Tabla1[[#This Row],[PVL]]*1.43</f>
        <v>38504.05416</v>
      </c>
      <c r="Q757" s="66" t="str">
        <f>+HYPERLINK(Tabla1[[#This Row],[PAG]])</f>
        <v>https://todomusica.com.ar/cuerdas-sueltas/7964-nyxl-single-nickel-wound-022.html</v>
      </c>
      <c r="R757" s="67"/>
      <c r="S757" s="68"/>
      <c r="T757" s="69"/>
      <c r="U757" s="69"/>
      <c r="V757" s="69"/>
      <c r="W757" s="69"/>
      <c r="X757" s="69"/>
      <c r="Y757" s="35"/>
      <c r="Z757" s="35" t="s">
        <v>24827</v>
      </c>
      <c r="AA757" s="36">
        <v>1</v>
      </c>
      <c r="AB757" s="35" t="s">
        <v>27</v>
      </c>
      <c r="AC757" s="35" t="str">
        <f>+IF(Tabla1[[#This Row],[STK]]="no","Sin STK", "STK disponible")</f>
        <v>STK disponible</v>
      </c>
      <c r="AD757" s="35">
        <f>+I757*J757</f>
        <v>0</v>
      </c>
      <c r="AE757" s="35">
        <f>+I757*K757</f>
        <v>0</v>
      </c>
      <c r="AF757" s="36">
        <f>IF(Tabla1[[#This Row],[ref pack]]=1,Tabla1[[#This Row],[Pedido]],LCM(Tabla1[[#This Row],[MC VIEJO]],Tabla1[[#This Row],[Pedido]]))</f>
        <v>5</v>
      </c>
      <c r="AG757" s="36">
        <f>+VLOOKUP(Tabla1[[#This Row],[Artículo]],'.'!$B$2:$D$11481,3,)</f>
        <v>5</v>
      </c>
      <c r="AH757" s="37" t="str">
        <f>+IFERROR(SEARCH("pack",Tabla1[[#This Row],[PACK]]),"")</f>
        <v/>
      </c>
    </row>
    <row r="758" spans="1:34" ht="24" customHeight="1" x14ac:dyDescent="0.2">
      <c r="A758" s="50" t="s">
        <v>1240</v>
      </c>
      <c r="B758" s="60" t="s">
        <v>23538</v>
      </c>
      <c r="C758" s="61" t="s">
        <v>23539</v>
      </c>
      <c r="D758" s="52" t="s">
        <v>27</v>
      </c>
      <c r="E758" s="53">
        <v>4950.6059999999998</v>
      </c>
      <c r="F758" s="23" t="str">
        <f>+IFERROR(VLOOKUP(Tabla1[[#This Row],[Artículo]],'..'!$B$2:$D$569000,3,),"")</f>
        <v/>
      </c>
      <c r="G758" s="24" t="e">
        <f>IF(H758=AF758,"", "Error MC")</f>
        <v>#N/A</v>
      </c>
      <c r="H758" s="62"/>
      <c r="I758" s="54">
        <f>+Tabla1[[#This Row],[MC]]*Tabla1[[#This Row],[Pedido]]*Tabla1[[#This Row],[PVC ]]</f>
        <v>0</v>
      </c>
      <c r="J758" s="26">
        <v>0.21</v>
      </c>
      <c r="K758" s="63"/>
      <c r="L758" s="28" t="s">
        <v>17</v>
      </c>
      <c r="M758" s="53">
        <v>8685.8369999999995</v>
      </c>
      <c r="N758" s="64" t="str">
        <f>+IF(Tabla1[[#This Row],[F PMPI]]="SÍ","No","Sí")</f>
        <v>No</v>
      </c>
      <c r="O758" s="65">
        <f>+Tabla1[[#This Row],[PVL]]*1.055</f>
        <v>9163.5580349999982</v>
      </c>
      <c r="P758" s="65">
        <f>+Tabla1[[#This Row],[PVL]]*1.43</f>
        <v>12420.746909999998</v>
      </c>
      <c r="Q758" s="66" t="str">
        <f>+HYPERLINK(Tabla1[[#This Row],[PAG]])</f>
        <v>http://www.todomusica.com.ar/cuerdas-y-encordados/25548-nyxl-single-nickel-wound-064.html</v>
      </c>
      <c r="R758" s="67"/>
      <c r="S758" s="68"/>
      <c r="T758" s="69"/>
      <c r="U758" s="69"/>
      <c r="V758" s="69"/>
      <c r="W758" s="69"/>
      <c r="X758" s="69"/>
      <c r="Y758" s="35"/>
      <c r="Z758" s="35" t="s">
        <v>24828</v>
      </c>
      <c r="AA758" s="36">
        <v>5</v>
      </c>
      <c r="AB758" s="35" t="s">
        <v>9849</v>
      </c>
      <c r="AC758" s="35" t="str">
        <f>+IF(Tabla1[[#This Row],[STK]]="no","Sin STK", "STK disponible")</f>
        <v>Sin STK</v>
      </c>
      <c r="AD758" s="35">
        <f>+I758*J758</f>
        <v>0</v>
      </c>
      <c r="AE758" s="35">
        <f>+I758*K758</f>
        <v>0</v>
      </c>
      <c r="AF758" s="36" t="e">
        <f>IF(Tabla1[[#This Row],[ref pack]]=1,Tabla1[[#This Row],[Pedido]],LCM(Tabla1[[#This Row],[MC VIEJO]],Tabla1[[#This Row],[Pedido]]))</f>
        <v>#N/A</v>
      </c>
      <c r="AG758" s="36" t="e">
        <f>+VLOOKUP(Tabla1[[#This Row],[Artículo]],'.'!$B$2:$D$11481,3,)</f>
        <v>#N/A</v>
      </c>
      <c r="AH758" s="37" t="str">
        <f>+IFERROR(SEARCH("pack",Tabla1[[#This Row],[PACK]]),"")</f>
        <v/>
      </c>
    </row>
    <row r="759" spans="1:34" ht="24" customHeight="1" x14ac:dyDescent="0.2">
      <c r="A759" s="50" t="s">
        <v>1240</v>
      </c>
      <c r="B759" s="60" t="s">
        <v>1419</v>
      </c>
      <c r="C759" s="61" t="s">
        <v>1420</v>
      </c>
      <c r="D759" s="52" t="s">
        <v>9841</v>
      </c>
      <c r="E759" s="53">
        <v>12525.04</v>
      </c>
      <c r="F759" s="23" t="str">
        <f>+IFERROR(VLOOKUP(Tabla1[[#This Row],[Artículo]],'..'!$B$2:$D$569000,3,),"")</f>
        <v/>
      </c>
      <c r="G759" s="24" t="str">
        <f>IF(H759=AF759,"", "Error MC")</f>
        <v>Error MC</v>
      </c>
      <c r="H759" s="62"/>
      <c r="I759" s="54">
        <f>+Tabla1[[#This Row],[MC]]*Tabla1[[#This Row],[Pedido]]*Tabla1[[#This Row],[PVC ]]</f>
        <v>0</v>
      </c>
      <c r="J759" s="26">
        <v>0.21</v>
      </c>
      <c r="K759" s="63"/>
      <c r="L759" s="28" t="s">
        <v>17</v>
      </c>
      <c r="M759" s="53">
        <v>21975.185000000001</v>
      </c>
      <c r="N759" s="64" t="str">
        <f>+IF(Tabla1[[#This Row],[F PMPI]]="SÍ","No","Sí")</f>
        <v>Sí</v>
      </c>
      <c r="O759" s="65">
        <f>+Tabla1[[#This Row],[PVL]]*1.055</f>
        <v>23183.820175000001</v>
      </c>
      <c r="P759" s="65">
        <f>+Tabla1[[#This Row],[PVL]]*1.43</f>
        <v>31424.51455</v>
      </c>
      <c r="Q759" s="66" t="str">
        <f>+HYPERLINK(Tabla1[[#This Row],[PAG]])</f>
        <v>https://todomusica.com.ar/encordados/4710-404.html</v>
      </c>
      <c r="R759" s="67"/>
      <c r="S759" s="68"/>
      <c r="T759" s="69"/>
      <c r="U759" s="69"/>
      <c r="V759" s="69"/>
      <c r="W759" s="69"/>
      <c r="X759" s="69"/>
      <c r="Y759" s="35"/>
      <c r="Z759" s="35" t="s">
        <v>24829</v>
      </c>
      <c r="AA759" s="36">
        <v>1</v>
      </c>
      <c r="AB759" s="35" t="s">
        <v>27</v>
      </c>
      <c r="AC759" s="35" t="str">
        <f>+IF(Tabla1[[#This Row],[STK]]="no","Sin STK", "STK disponible")</f>
        <v>STK disponible</v>
      </c>
      <c r="AD759" s="35">
        <f>+I759*J759</f>
        <v>0</v>
      </c>
      <c r="AE759" s="35">
        <f>+I759*K759</f>
        <v>0</v>
      </c>
      <c r="AF759" s="36">
        <f>IF(Tabla1[[#This Row],[ref pack]]=1,Tabla1[[#This Row],[Pedido]],LCM(Tabla1[[#This Row],[MC VIEJO]],Tabla1[[#This Row],[Pedido]]))</f>
        <v>1</v>
      </c>
      <c r="AG759" s="36">
        <f>+VLOOKUP(Tabla1[[#This Row],[Artículo]],'.'!$B$2:$D$11481,3,)</f>
        <v>1</v>
      </c>
      <c r="AH759" s="37" t="str">
        <f>+IFERROR(SEARCH("pack",Tabla1[[#This Row],[PACK]]),"")</f>
        <v/>
      </c>
    </row>
    <row r="760" spans="1:34" ht="24" customHeight="1" x14ac:dyDescent="0.2">
      <c r="A760" s="50" t="s">
        <v>1240</v>
      </c>
      <c r="B760" s="60" t="s">
        <v>1421</v>
      </c>
      <c r="C760" s="61" t="s">
        <v>1422</v>
      </c>
      <c r="D760" s="52" t="s">
        <v>9841</v>
      </c>
      <c r="E760" s="53">
        <v>12525.04</v>
      </c>
      <c r="F760" s="23" t="str">
        <f>+IFERROR(VLOOKUP(Tabla1[[#This Row],[Artículo]],'..'!$B$2:$D$569000,3,),"")</f>
        <v/>
      </c>
      <c r="G760" s="24" t="str">
        <f>IF(H760=AF760,"", "Error MC")</f>
        <v>Error MC</v>
      </c>
      <c r="H760" s="62"/>
      <c r="I760" s="54">
        <f>+Tabla1[[#This Row],[MC]]*Tabla1[[#This Row],[Pedido]]*Tabla1[[#This Row],[PVC ]]</f>
        <v>0</v>
      </c>
      <c r="J760" s="26">
        <v>0.21</v>
      </c>
      <c r="K760" s="63"/>
      <c r="L760" s="28" t="s">
        <v>17</v>
      </c>
      <c r="M760" s="53">
        <v>21975.185000000001</v>
      </c>
      <c r="N760" s="64" t="str">
        <f>+IF(Tabla1[[#This Row],[F PMPI]]="SÍ","No","Sí")</f>
        <v>Sí</v>
      </c>
      <c r="O760" s="65">
        <f>+Tabla1[[#This Row],[PVL]]*1.055</f>
        <v>23183.820175000001</v>
      </c>
      <c r="P760" s="65">
        <f>+Tabla1[[#This Row],[PVL]]*1.43</f>
        <v>31424.51455</v>
      </c>
      <c r="Q760" s="66" t="str">
        <f>+HYPERLINK(Tabla1[[#This Row],[PAG]])</f>
        <v>https://todomusica.com.ar/encordados/7392-set-elec-gtr-bal-nyxl-sup-lite.html</v>
      </c>
      <c r="R760" s="67"/>
      <c r="S760" s="68"/>
      <c r="T760" s="69"/>
      <c r="U760" s="69"/>
      <c r="V760" s="69"/>
      <c r="W760" s="69"/>
      <c r="X760" s="69"/>
      <c r="Y760" s="35"/>
      <c r="Z760" s="35" t="s">
        <v>24830</v>
      </c>
      <c r="AA760" s="36">
        <v>1</v>
      </c>
      <c r="AB760" s="35" t="s">
        <v>27</v>
      </c>
      <c r="AC760" s="35" t="str">
        <f>+IF(Tabla1[[#This Row],[STK]]="no","Sin STK", "STK disponible")</f>
        <v>STK disponible</v>
      </c>
      <c r="AD760" s="35">
        <f>+I760*J760</f>
        <v>0</v>
      </c>
      <c r="AE760" s="35">
        <f>+I760*K760</f>
        <v>0</v>
      </c>
      <c r="AF760" s="36">
        <f>IF(Tabla1[[#This Row],[ref pack]]=1,Tabla1[[#This Row],[Pedido]],LCM(Tabla1[[#This Row],[MC VIEJO]],Tabla1[[#This Row],[Pedido]]))</f>
        <v>1</v>
      </c>
      <c r="AG760" s="36">
        <f>+VLOOKUP(Tabla1[[#This Row],[Artículo]],'.'!$B$2:$D$11481,3,)</f>
        <v>1</v>
      </c>
      <c r="AH760" s="37" t="str">
        <f>+IFERROR(SEARCH("pack",Tabla1[[#This Row],[PACK]]),"")</f>
        <v/>
      </c>
    </row>
    <row r="761" spans="1:34" ht="24" customHeight="1" x14ac:dyDescent="0.2">
      <c r="A761" s="50" t="s">
        <v>1240</v>
      </c>
      <c r="B761" s="60" t="s">
        <v>1423</v>
      </c>
      <c r="C761" s="61" t="s">
        <v>1424</v>
      </c>
      <c r="D761" s="52" t="s">
        <v>9841</v>
      </c>
      <c r="E761" s="53">
        <v>12525.04</v>
      </c>
      <c r="F761" s="23" t="str">
        <f>+IFERROR(VLOOKUP(Tabla1[[#This Row],[Artículo]],'..'!$B$2:$D$569000,3,),"")</f>
        <v/>
      </c>
      <c r="G761" s="24" t="str">
        <f>IF(H761=AF761,"", "Error MC")</f>
        <v>Error MC</v>
      </c>
      <c r="H761" s="62"/>
      <c r="I761" s="54">
        <f>+Tabla1[[#This Row],[MC]]*Tabla1[[#This Row],[Pedido]]*Tabla1[[#This Row],[PVC ]]</f>
        <v>0</v>
      </c>
      <c r="J761" s="26">
        <v>0.21</v>
      </c>
      <c r="K761" s="63"/>
      <c r="L761" s="28" t="s">
        <v>17</v>
      </c>
      <c r="M761" s="53">
        <v>21975.185000000001</v>
      </c>
      <c r="N761" s="64" t="str">
        <f>+IF(Tabla1[[#This Row],[F PMPI]]="SÍ","No","Sí")</f>
        <v>Sí</v>
      </c>
      <c r="O761" s="65">
        <f>+Tabla1[[#This Row],[PVL]]*1.055</f>
        <v>23183.820175000001</v>
      </c>
      <c r="P761" s="65">
        <f>+Tabla1[[#This Row],[PVL]]*1.43</f>
        <v>31424.51455</v>
      </c>
      <c r="Q761" s="66" t="str">
        <f>+HYPERLINK(Tabla1[[#This Row],[PAG]])</f>
        <v>https://todomusica.com.ar/encordados/3114-nyxl0942.html</v>
      </c>
      <c r="R761" s="67"/>
      <c r="S761" s="68"/>
      <c r="T761" s="69"/>
      <c r="U761" s="69"/>
      <c r="V761" s="69"/>
      <c r="W761" s="69"/>
      <c r="X761" s="69"/>
      <c r="Y761" s="35"/>
      <c r="Z761" s="35" t="s">
        <v>24831</v>
      </c>
      <c r="AA761" s="36">
        <v>1</v>
      </c>
      <c r="AB761" s="35" t="s">
        <v>27</v>
      </c>
      <c r="AC761" s="35" t="str">
        <f>+IF(Tabla1[[#This Row],[STK]]="no","Sin STK", "STK disponible")</f>
        <v>STK disponible</v>
      </c>
      <c r="AD761" s="35">
        <f>+I761*J761</f>
        <v>0</v>
      </c>
      <c r="AE761" s="35">
        <f>+I761*K761</f>
        <v>0</v>
      </c>
      <c r="AF761" s="36">
        <f>IF(Tabla1[[#This Row],[ref pack]]=1,Tabla1[[#This Row],[Pedido]],LCM(Tabla1[[#This Row],[MC VIEJO]],Tabla1[[#This Row],[Pedido]]))</f>
        <v>1</v>
      </c>
      <c r="AG761" s="36">
        <f>+VLOOKUP(Tabla1[[#This Row],[Artículo]],'.'!$B$2:$D$11481,3,)</f>
        <v>1</v>
      </c>
      <c r="AH761" s="37" t="str">
        <f>+IFERROR(SEARCH("pack",Tabla1[[#This Row],[PACK]]),"")</f>
        <v/>
      </c>
    </row>
    <row r="762" spans="1:34" ht="24" customHeight="1" x14ac:dyDescent="0.2">
      <c r="A762" s="50" t="s">
        <v>1240</v>
      </c>
      <c r="B762" s="60" t="s">
        <v>1425</v>
      </c>
      <c r="C762" s="61" t="s">
        <v>1426</v>
      </c>
      <c r="D762" s="52" t="s">
        <v>9842</v>
      </c>
      <c r="E762" s="53">
        <v>35025.32</v>
      </c>
      <c r="F762" s="23" t="str">
        <f>+IFERROR(VLOOKUP(Tabla1[[#This Row],[Artículo]],'..'!$B$2:$D$569000,3,),"")</f>
        <v/>
      </c>
      <c r="G762" s="24" t="str">
        <f>IF(H762=AF762,"", "Error MC")</f>
        <v>Error MC</v>
      </c>
      <c r="H762" s="62"/>
      <c r="I762" s="54">
        <f>+Tabla1[[#This Row],[MC]]*Tabla1[[#This Row],[Pedido]]*Tabla1[[#This Row],[PVC ]]</f>
        <v>0</v>
      </c>
      <c r="J762" s="26">
        <v>0.21</v>
      </c>
      <c r="K762" s="63"/>
      <c r="L762" s="28" t="s">
        <v>17</v>
      </c>
      <c r="M762" s="53">
        <v>61451.919000000002</v>
      </c>
      <c r="N762" s="64" t="str">
        <f>+IF(Tabla1[[#This Row],[F PMPI]]="SÍ","No","Sí")</f>
        <v>Sí</v>
      </c>
      <c r="O762" s="65">
        <f>+Tabla1[[#This Row],[PVL]]*1.055</f>
        <v>64831.774545</v>
      </c>
      <c r="P762" s="65">
        <f>+Tabla1[[#This Row],[PVL]]*1.43</f>
        <v>87876.244170000005</v>
      </c>
      <c r="Q762" s="66" t="str">
        <f>+HYPERLINK(Tabla1[[#This Row],[PAG]])</f>
        <v>https://todomusica.com.ar/encordados/7398-3-pack-elec-gtr-nyxl-sup-lite.html</v>
      </c>
      <c r="R762" s="67"/>
      <c r="S762" s="68"/>
      <c r="T762" s="69"/>
      <c r="U762" s="69"/>
      <c r="V762" s="69"/>
      <c r="W762" s="69"/>
      <c r="X762" s="69"/>
      <c r="Y762" s="35"/>
      <c r="Z762" s="35" t="s">
        <v>24832</v>
      </c>
      <c r="AA762" s="36">
        <v>1</v>
      </c>
      <c r="AB762" s="35" t="s">
        <v>27</v>
      </c>
      <c r="AC762" s="35" t="str">
        <f>+IF(Tabla1[[#This Row],[STK]]="no","Sin STK", "STK disponible")</f>
        <v>STK disponible</v>
      </c>
      <c r="AD762" s="35">
        <f>+I762*J762</f>
        <v>0</v>
      </c>
      <c r="AE762" s="35">
        <f>+I762*K762</f>
        <v>0</v>
      </c>
      <c r="AF762" s="36">
        <f>IF(Tabla1[[#This Row],[ref pack]]=1,Tabla1[[#This Row],[Pedido]],LCM(Tabla1[[#This Row],[MC VIEJO]],Tabla1[[#This Row],[Pedido]]))</f>
        <v>1</v>
      </c>
      <c r="AG762" s="36">
        <f>+VLOOKUP(Tabla1[[#This Row],[Artículo]],'.'!$B$2:$D$11481,3,)</f>
        <v>1</v>
      </c>
      <c r="AH762" s="37" t="str">
        <f>+IFERROR(SEARCH("pack",Tabla1[[#This Row],[PACK]]),"")</f>
        <v/>
      </c>
    </row>
    <row r="763" spans="1:34" ht="24" customHeight="1" x14ac:dyDescent="0.2">
      <c r="A763" s="50" t="s">
        <v>1240</v>
      </c>
      <c r="B763" s="60" t="s">
        <v>1427</v>
      </c>
      <c r="C763" s="61" t="s">
        <v>1428</v>
      </c>
      <c r="D763" s="52" t="s">
        <v>27</v>
      </c>
      <c r="E763" s="53">
        <v>12525.04</v>
      </c>
      <c r="F763" s="23" t="str">
        <f>+IFERROR(VLOOKUP(Tabla1[[#This Row],[Artículo]],'..'!$B$2:$D$569000,3,),"")</f>
        <v/>
      </c>
      <c r="G763" s="24" t="str">
        <f>IF(H763=AF763,"", "Error MC")</f>
        <v>Error MC</v>
      </c>
      <c r="H763" s="62"/>
      <c r="I763" s="54">
        <f>+Tabla1[[#This Row],[MC]]*Tabla1[[#This Row],[Pedido]]*Tabla1[[#This Row],[PVC ]]</f>
        <v>0</v>
      </c>
      <c r="J763" s="26">
        <v>0.21</v>
      </c>
      <c r="K763" s="63"/>
      <c r="L763" s="28" t="s">
        <v>17</v>
      </c>
      <c r="M763" s="53">
        <v>21975.185000000001</v>
      </c>
      <c r="N763" s="64" t="str">
        <f>+IF(Tabla1[[#This Row],[F PMPI]]="SÍ","No","Sí")</f>
        <v>Sí</v>
      </c>
      <c r="O763" s="65">
        <f>+Tabla1[[#This Row],[PVL]]*1.055</f>
        <v>23183.820175000001</v>
      </c>
      <c r="P763" s="65">
        <f>+Tabla1[[#This Row],[PVL]]*1.43</f>
        <v>31424.51455</v>
      </c>
      <c r="Q763" s="66" t="str">
        <f>+HYPERLINK(Tabla1[[#This Row],[PAG]])</f>
        <v>https://todomusica.com.ar/productos-sin-categorias-de-netsuite/7393-set-elec-gtr-nyxl-sup-lite-reg.html</v>
      </c>
      <c r="R763" s="67"/>
      <c r="S763" s="68"/>
      <c r="T763" s="69"/>
      <c r="U763" s="69"/>
      <c r="V763" s="69"/>
      <c r="W763" s="69"/>
      <c r="X763" s="69"/>
      <c r="Y763" s="35"/>
      <c r="Z763" s="35" t="s">
        <v>24833</v>
      </c>
      <c r="AA763" s="36">
        <v>1</v>
      </c>
      <c r="AB763" s="35" t="s">
        <v>27</v>
      </c>
      <c r="AC763" s="35" t="str">
        <f>+IF(Tabla1[[#This Row],[STK]]="no","Sin STK", "STK disponible")</f>
        <v>Sin STK</v>
      </c>
      <c r="AD763" s="35">
        <f>+I763*J763</f>
        <v>0</v>
      </c>
      <c r="AE763" s="35">
        <f>+I763*K763</f>
        <v>0</v>
      </c>
      <c r="AF763" s="36">
        <f>IF(Tabla1[[#This Row],[ref pack]]=1,Tabla1[[#This Row],[Pedido]],LCM(Tabla1[[#This Row],[MC VIEJO]],Tabla1[[#This Row],[Pedido]]))</f>
        <v>1</v>
      </c>
      <c r="AG763" s="36">
        <f>+VLOOKUP(Tabla1[[#This Row],[Artículo]],'.'!$B$2:$D$11481,3,)</f>
        <v>1</v>
      </c>
      <c r="AH763" s="37" t="str">
        <f>+IFERROR(SEARCH("pack",Tabla1[[#This Row],[PACK]]),"")</f>
        <v/>
      </c>
    </row>
    <row r="764" spans="1:34" ht="24" customHeight="1" x14ac:dyDescent="0.2">
      <c r="A764" s="50" t="s">
        <v>1240</v>
      </c>
      <c r="B764" s="60" t="s">
        <v>23540</v>
      </c>
      <c r="C764" s="61" t="s">
        <v>23541</v>
      </c>
      <c r="D764" s="52" t="s">
        <v>27</v>
      </c>
      <c r="E764" s="53">
        <v>12525.04</v>
      </c>
      <c r="F764" s="23" t="str">
        <f>+IFERROR(VLOOKUP(Tabla1[[#This Row],[Artículo]],'..'!$B$2:$D$569000,3,),"")</f>
        <v/>
      </c>
      <c r="G764" s="24" t="e">
        <f>IF(H764=AF764,"", "Error MC")</f>
        <v>#N/A</v>
      </c>
      <c r="H764" s="62"/>
      <c r="I764" s="54">
        <f>+Tabla1[[#This Row],[MC]]*Tabla1[[#This Row],[Pedido]]*Tabla1[[#This Row],[PVC ]]</f>
        <v>0</v>
      </c>
      <c r="J764" s="26">
        <v>0.21</v>
      </c>
      <c r="K764" s="63"/>
      <c r="L764" s="28" t="s">
        <v>17</v>
      </c>
      <c r="M764" s="53">
        <v>21975.185000000001</v>
      </c>
      <c r="N764" s="64" t="str">
        <f>+IF(Tabla1[[#This Row],[F PMPI]]="SÍ","No","Sí")</f>
        <v>Sí</v>
      </c>
      <c r="O764" s="65">
        <f>+Tabla1[[#This Row],[PVL]]*1.055</f>
        <v>23183.820175000001</v>
      </c>
      <c r="P764" s="65">
        <f>+Tabla1[[#This Row],[PVL]]*1.43</f>
        <v>31424.51455</v>
      </c>
      <c r="Q764" s="66" t="str">
        <f>+HYPERLINK(Tabla1[[#This Row],[PAG]])</f>
        <v>https://todomusica.com.ar/productos-sin-categorias-de-netsuite/6881-nyxl09544.html</v>
      </c>
      <c r="R764" s="67"/>
      <c r="S764" s="68"/>
      <c r="T764" s="69"/>
      <c r="U764" s="69"/>
      <c r="V764" s="69"/>
      <c r="W764" s="69"/>
      <c r="X764" s="69"/>
      <c r="Y764" s="35"/>
      <c r="Z764" s="35" t="s">
        <v>24834</v>
      </c>
      <c r="AA764" s="36">
        <v>1</v>
      </c>
      <c r="AB764" s="35" t="s">
        <v>27</v>
      </c>
      <c r="AC764" s="35" t="str">
        <f>+IF(Tabla1[[#This Row],[STK]]="no","Sin STK", "STK disponible")</f>
        <v>Sin STK</v>
      </c>
      <c r="AD764" s="35">
        <f>+I764*J764</f>
        <v>0</v>
      </c>
      <c r="AE764" s="35">
        <f>+I764*K764</f>
        <v>0</v>
      </c>
      <c r="AF764" s="36" t="e">
        <f>IF(Tabla1[[#This Row],[ref pack]]=1,Tabla1[[#This Row],[Pedido]],LCM(Tabla1[[#This Row],[MC VIEJO]],Tabla1[[#This Row],[Pedido]]))</f>
        <v>#N/A</v>
      </c>
      <c r="AG764" s="36" t="e">
        <f>+VLOOKUP(Tabla1[[#This Row],[Artículo]],'.'!$B$2:$D$11481,3,)</f>
        <v>#N/A</v>
      </c>
      <c r="AH764" s="37" t="str">
        <f>+IFERROR(SEARCH("pack",Tabla1[[#This Row],[PACK]]),"")</f>
        <v/>
      </c>
    </row>
    <row r="765" spans="1:34" ht="24" customHeight="1" x14ac:dyDescent="0.2">
      <c r="A765" s="50" t="s">
        <v>1240</v>
      </c>
      <c r="B765" s="60" t="s">
        <v>1429</v>
      </c>
      <c r="C765" s="61" t="s">
        <v>1430</v>
      </c>
      <c r="D765" s="52" t="s">
        <v>27</v>
      </c>
      <c r="E765" s="53">
        <v>12525.04</v>
      </c>
      <c r="F765" s="23" t="str">
        <f>+IFERROR(VLOOKUP(Tabla1[[#This Row],[Artículo]],'..'!$B$2:$D$569000,3,),"")</f>
        <v/>
      </c>
      <c r="G765" s="24" t="str">
        <f>IF(H765=AF765,"", "Error MC")</f>
        <v>Error MC</v>
      </c>
      <c r="H765" s="62"/>
      <c r="I765" s="54">
        <f>+Tabla1[[#This Row],[MC]]*Tabla1[[#This Row],[Pedido]]*Tabla1[[#This Row],[PVC ]]</f>
        <v>0</v>
      </c>
      <c r="J765" s="26">
        <v>0.21</v>
      </c>
      <c r="K765" s="63"/>
      <c r="L765" s="28" t="s">
        <v>17</v>
      </c>
      <c r="M765" s="53">
        <v>21975.185000000001</v>
      </c>
      <c r="N765" s="64" t="str">
        <f>+IF(Tabla1[[#This Row],[F PMPI]]="SÍ","No","Sí")</f>
        <v>Sí</v>
      </c>
      <c r="O765" s="65">
        <f>+Tabla1[[#This Row],[PVL]]*1.055</f>
        <v>23183.820175000001</v>
      </c>
      <c r="P765" s="65">
        <f>+Tabla1[[#This Row],[PVL]]*1.43</f>
        <v>31424.51455</v>
      </c>
      <c r="Q765" s="66" t="str">
        <f>+HYPERLINK(Tabla1[[#This Row],[PAG]])</f>
        <v>https://todomusica.com.ar/encordados/3117-nyxl1046.html</v>
      </c>
      <c r="R765" s="67"/>
      <c r="S765" s="68"/>
      <c r="T765" s="69"/>
      <c r="U765" s="69"/>
      <c r="V765" s="69"/>
      <c r="W765" s="69"/>
      <c r="X765" s="69"/>
      <c r="Y765" s="35"/>
      <c r="Z765" s="35" t="s">
        <v>24835</v>
      </c>
      <c r="AA765" s="36">
        <v>1</v>
      </c>
      <c r="AB765" s="35" t="s">
        <v>27</v>
      </c>
      <c r="AC765" s="35" t="str">
        <f>+IF(Tabla1[[#This Row],[STK]]="no","Sin STK", "STK disponible")</f>
        <v>Sin STK</v>
      </c>
      <c r="AD765" s="35">
        <f>+I765*J765</f>
        <v>0</v>
      </c>
      <c r="AE765" s="35">
        <f>+I765*K765</f>
        <v>0</v>
      </c>
      <c r="AF765" s="36">
        <f>IF(Tabla1[[#This Row],[ref pack]]=1,Tabla1[[#This Row],[Pedido]],LCM(Tabla1[[#This Row],[MC VIEJO]],Tabla1[[#This Row],[Pedido]]))</f>
        <v>1</v>
      </c>
      <c r="AG765" s="36">
        <f>+VLOOKUP(Tabla1[[#This Row],[Artículo]],'.'!$B$2:$D$11481,3,)</f>
        <v>1</v>
      </c>
      <c r="AH765" s="37" t="str">
        <f>+IFERROR(SEARCH("pack",Tabla1[[#This Row],[PACK]]),"")</f>
        <v/>
      </c>
    </row>
    <row r="766" spans="1:34" ht="24" customHeight="1" x14ac:dyDescent="0.2">
      <c r="A766" s="50" t="s">
        <v>1240</v>
      </c>
      <c r="B766" s="60" t="s">
        <v>1431</v>
      </c>
      <c r="C766" s="61" t="s">
        <v>1432</v>
      </c>
      <c r="D766" s="52" t="s">
        <v>27</v>
      </c>
      <c r="E766" s="53">
        <v>12525.04</v>
      </c>
      <c r="F766" s="23" t="str">
        <f>+IFERROR(VLOOKUP(Tabla1[[#This Row],[Artículo]],'..'!$B$2:$D$569000,3,),"")</f>
        <v/>
      </c>
      <c r="G766" s="24" t="str">
        <f>IF(H766=AF766,"", "Error MC")</f>
        <v>Error MC</v>
      </c>
      <c r="H766" s="62"/>
      <c r="I766" s="54">
        <f>+Tabla1[[#This Row],[MC]]*Tabla1[[#This Row],[Pedido]]*Tabla1[[#This Row],[PVC ]]</f>
        <v>0</v>
      </c>
      <c r="J766" s="26">
        <v>0.21</v>
      </c>
      <c r="K766" s="63"/>
      <c r="L766" s="28" t="s">
        <v>17</v>
      </c>
      <c r="M766" s="53">
        <v>21975.185000000001</v>
      </c>
      <c r="N766" s="64" t="str">
        <f>+IF(Tabla1[[#This Row],[F PMPI]]="SÍ","No","Sí")</f>
        <v>Sí</v>
      </c>
      <c r="O766" s="65">
        <f>+Tabla1[[#This Row],[PVL]]*1.055</f>
        <v>23183.820175000001</v>
      </c>
      <c r="P766" s="65">
        <f>+Tabla1[[#This Row],[PVL]]*1.43</f>
        <v>31424.51455</v>
      </c>
      <c r="Q766" s="66" t="str">
        <f>+HYPERLINK(Tabla1[[#This Row],[PAG]])</f>
        <v>https://todomusica.com.ar/encordados/7394-set-elec-gtr-bal-nyxl-reg-lite.html</v>
      </c>
      <c r="R766" s="67"/>
      <c r="S766" s="68"/>
      <c r="T766" s="69"/>
      <c r="U766" s="69"/>
      <c r="V766" s="69"/>
      <c r="W766" s="69"/>
      <c r="X766" s="69"/>
      <c r="Y766" s="35"/>
      <c r="Z766" s="35" t="s">
        <v>24836</v>
      </c>
      <c r="AA766" s="36">
        <v>1</v>
      </c>
      <c r="AB766" s="35" t="s">
        <v>27</v>
      </c>
      <c r="AC766" s="35" t="str">
        <f>+IF(Tabla1[[#This Row],[STK]]="no","Sin STK", "STK disponible")</f>
        <v>Sin STK</v>
      </c>
      <c r="AD766" s="35">
        <f>+I766*J766</f>
        <v>0</v>
      </c>
      <c r="AE766" s="35">
        <f>+I766*K766</f>
        <v>0</v>
      </c>
      <c r="AF766" s="36">
        <f>IF(Tabla1[[#This Row],[ref pack]]=1,Tabla1[[#This Row],[Pedido]],LCM(Tabla1[[#This Row],[MC VIEJO]],Tabla1[[#This Row],[Pedido]]))</f>
        <v>1</v>
      </c>
      <c r="AG766" s="36">
        <f>+VLOOKUP(Tabla1[[#This Row],[Artículo]],'.'!$B$2:$D$11481,3,)</f>
        <v>1</v>
      </c>
      <c r="AH766" s="37" t="str">
        <f>+IFERROR(SEARCH("pack",Tabla1[[#This Row],[PACK]]),"")</f>
        <v/>
      </c>
    </row>
    <row r="767" spans="1:34" ht="24" customHeight="1" x14ac:dyDescent="0.2">
      <c r="A767" s="50" t="s">
        <v>1240</v>
      </c>
      <c r="B767" s="60" t="s">
        <v>1433</v>
      </c>
      <c r="C767" s="61" t="s">
        <v>1434</v>
      </c>
      <c r="D767" s="52" t="s">
        <v>27</v>
      </c>
      <c r="E767" s="53">
        <v>35025.32</v>
      </c>
      <c r="F767" s="23" t="str">
        <f>+IFERROR(VLOOKUP(Tabla1[[#This Row],[Artículo]],'..'!$B$2:$D$569000,3,),"")</f>
        <v/>
      </c>
      <c r="G767" s="24" t="str">
        <f>IF(H767=AF767,"", "Error MC")</f>
        <v>Error MC</v>
      </c>
      <c r="H767" s="62"/>
      <c r="I767" s="54">
        <f>+Tabla1[[#This Row],[MC]]*Tabla1[[#This Row],[Pedido]]*Tabla1[[#This Row],[PVC ]]</f>
        <v>0</v>
      </c>
      <c r="J767" s="26">
        <v>0.21</v>
      </c>
      <c r="K767" s="63"/>
      <c r="L767" s="28" t="s">
        <v>17</v>
      </c>
      <c r="M767" s="53">
        <v>61451.919000000002</v>
      </c>
      <c r="N767" s="64" t="str">
        <f>+IF(Tabla1[[#This Row],[F PMPI]]="SÍ","No","Sí")</f>
        <v>Sí</v>
      </c>
      <c r="O767" s="65">
        <f>+Tabla1[[#This Row],[PVL]]*1.055</f>
        <v>64831.774545</v>
      </c>
      <c r="P767" s="65">
        <f>+Tabla1[[#This Row],[PVL]]*1.43</f>
        <v>87876.244170000005</v>
      </c>
      <c r="Q767" s="66" t="str">
        <f>+HYPERLINK(Tabla1[[#This Row],[PAG]])</f>
        <v>https://todomusica.com.ar/encordados/7399-3-pack-elec-gtr-nyxl-reg-lite.html</v>
      </c>
      <c r="R767" s="67"/>
      <c r="S767" s="68"/>
      <c r="T767" s="69"/>
      <c r="U767" s="69"/>
      <c r="V767" s="69"/>
      <c r="W767" s="69"/>
      <c r="X767" s="69"/>
      <c r="Y767" s="35"/>
      <c r="Z767" s="35" t="s">
        <v>24837</v>
      </c>
      <c r="AA767" s="36">
        <v>1</v>
      </c>
      <c r="AB767" s="35" t="s">
        <v>27</v>
      </c>
      <c r="AC767" s="35" t="str">
        <f>+IF(Tabla1[[#This Row],[STK]]="no","Sin STK", "STK disponible")</f>
        <v>Sin STK</v>
      </c>
      <c r="AD767" s="35">
        <f>+I767*J767</f>
        <v>0</v>
      </c>
      <c r="AE767" s="35">
        <f>+I767*K767</f>
        <v>0</v>
      </c>
      <c r="AF767" s="36">
        <f>IF(Tabla1[[#This Row],[ref pack]]=1,Tabla1[[#This Row],[Pedido]],LCM(Tabla1[[#This Row],[MC VIEJO]],Tabla1[[#This Row],[Pedido]]))</f>
        <v>1</v>
      </c>
      <c r="AG767" s="36">
        <f>+VLOOKUP(Tabla1[[#This Row],[Artículo]],'.'!$B$2:$D$11481,3,)</f>
        <v>1</v>
      </c>
      <c r="AH767" s="37" t="str">
        <f>+IFERROR(SEARCH("pack",Tabla1[[#This Row],[PACK]]),"")</f>
        <v/>
      </c>
    </row>
    <row r="768" spans="1:34" ht="24" customHeight="1" x14ac:dyDescent="0.2">
      <c r="A768" s="50" t="s">
        <v>1240</v>
      </c>
      <c r="B768" s="60" t="s">
        <v>23542</v>
      </c>
      <c r="C768" s="61" t="s">
        <v>23543</v>
      </c>
      <c r="D768" s="52" t="s">
        <v>27</v>
      </c>
      <c r="E768" s="53">
        <v>13242.82</v>
      </c>
      <c r="F768" s="23" t="str">
        <f>+IFERROR(VLOOKUP(Tabla1[[#This Row],[Artículo]],'..'!$B$2:$D$569000,3,),"")</f>
        <v/>
      </c>
      <c r="G768" s="24" t="e">
        <f>IF(H768=AF768,"", "Error MC")</f>
        <v>#N/A</v>
      </c>
      <c r="H768" s="62"/>
      <c r="I768" s="54">
        <f>+Tabla1[[#This Row],[MC]]*Tabla1[[#This Row],[Pedido]]*Tabla1[[#This Row],[PVC ]]</f>
        <v>0</v>
      </c>
      <c r="J768" s="26">
        <v>0.21</v>
      </c>
      <c r="K768" s="63"/>
      <c r="L768" s="28" t="s">
        <v>17</v>
      </c>
      <c r="M768" s="53">
        <v>23234.528999999999</v>
      </c>
      <c r="N768" s="64" t="str">
        <f>+IF(Tabla1[[#This Row],[F PMPI]]="SÍ","No","Sí")</f>
        <v>No</v>
      </c>
      <c r="O768" s="65">
        <f>+Tabla1[[#This Row],[PVL]]*1.055</f>
        <v>24512.428094999996</v>
      </c>
      <c r="P768" s="65">
        <f>+Tabla1[[#This Row],[PVL]]*1.43</f>
        <v>33225.376469999996</v>
      </c>
      <c r="Q768" s="66" t="str">
        <f>+HYPERLINK(Tabla1[[#This Row],[PAG]])</f>
        <v>https://todomusica.com.ar/productos-sin-categorias-de-netsuite/7395-set-elec-gtr-nyxl-lite-hvy-bot.html</v>
      </c>
      <c r="R768" s="67"/>
      <c r="S768" s="68"/>
      <c r="T768" s="69"/>
      <c r="U768" s="69"/>
      <c r="V768" s="69"/>
      <c r="W768" s="69"/>
      <c r="X768" s="69"/>
      <c r="Y768" s="35"/>
      <c r="Z768" s="35" t="s">
        <v>24838</v>
      </c>
      <c r="AA768" s="36">
        <v>1</v>
      </c>
      <c r="AB768" s="35" t="s">
        <v>9849</v>
      </c>
      <c r="AC768" s="35" t="str">
        <f>+IF(Tabla1[[#This Row],[STK]]="no","Sin STK", "STK disponible")</f>
        <v>Sin STK</v>
      </c>
      <c r="AD768" s="35">
        <f>+I768*J768</f>
        <v>0</v>
      </c>
      <c r="AE768" s="35">
        <f>+I768*K768</f>
        <v>0</v>
      </c>
      <c r="AF768" s="36" t="e">
        <f>IF(Tabla1[[#This Row],[ref pack]]=1,Tabla1[[#This Row],[Pedido]],LCM(Tabla1[[#This Row],[MC VIEJO]],Tabla1[[#This Row],[Pedido]]))</f>
        <v>#N/A</v>
      </c>
      <c r="AG768" s="36" t="e">
        <f>+VLOOKUP(Tabla1[[#This Row],[Artículo]],'.'!$B$2:$D$11481,3,)</f>
        <v>#N/A</v>
      </c>
      <c r="AH768" s="37" t="str">
        <f>+IFERROR(SEARCH("pack",Tabla1[[#This Row],[PACK]]),"")</f>
        <v/>
      </c>
    </row>
    <row r="769" spans="1:34" ht="24" customHeight="1" x14ac:dyDescent="0.2">
      <c r="A769" s="50" t="s">
        <v>1240</v>
      </c>
      <c r="B769" s="60" t="s">
        <v>1435</v>
      </c>
      <c r="C769" s="61" t="s">
        <v>1436</v>
      </c>
      <c r="D769" s="52" t="s">
        <v>27</v>
      </c>
      <c r="E769" s="53">
        <v>15371.68</v>
      </c>
      <c r="F769" s="23" t="str">
        <f>+IFERROR(VLOOKUP(Tabla1[[#This Row],[Artículo]],'..'!$B$2:$D$569000,3,),"")</f>
        <v/>
      </c>
      <c r="G769" s="24" t="str">
        <f>IF(H769=AF769,"", "Error MC")</f>
        <v>Error MC</v>
      </c>
      <c r="H769" s="62"/>
      <c r="I769" s="54">
        <f>+Tabla1[[#This Row],[MC]]*Tabla1[[#This Row],[Pedido]]*Tabla1[[#This Row],[PVC ]]</f>
        <v>0</v>
      </c>
      <c r="J769" s="26">
        <v>0.21</v>
      </c>
      <c r="K769" s="63"/>
      <c r="L769" s="28" t="s">
        <v>17</v>
      </c>
      <c r="M769" s="53">
        <v>26969.616999999998</v>
      </c>
      <c r="N769" s="64" t="str">
        <f>+IF(Tabla1[[#This Row],[F PMPI]]="SÍ","No","Sí")</f>
        <v>Sí</v>
      </c>
      <c r="O769" s="65">
        <f>+Tabla1[[#This Row],[PVL]]*1.055</f>
        <v>28452.945934999996</v>
      </c>
      <c r="P769" s="65">
        <f>+Tabla1[[#This Row],[PVL]]*1.43</f>
        <v>38566.552309999999</v>
      </c>
      <c r="Q769" s="66" t="str">
        <f>+HYPERLINK(Tabla1[[#This Row],[PAG]])</f>
        <v>https://todomusica.com.ar/encordados/7396-set-elec-gtr-nyxl-reg-lite-7st.html</v>
      </c>
      <c r="R769" s="67"/>
      <c r="S769" s="68"/>
      <c r="T769" s="69"/>
      <c r="U769" s="69"/>
      <c r="V769" s="69"/>
      <c r="W769" s="69"/>
      <c r="X769" s="69"/>
      <c r="Y769" s="35"/>
      <c r="Z769" s="35" t="s">
        <v>24839</v>
      </c>
      <c r="AA769" s="36">
        <v>1</v>
      </c>
      <c r="AB769" s="35" t="s">
        <v>27</v>
      </c>
      <c r="AC769" s="35" t="str">
        <f>+IF(Tabla1[[#This Row],[STK]]="no","Sin STK", "STK disponible")</f>
        <v>Sin STK</v>
      </c>
      <c r="AD769" s="35">
        <f>+I769*J769</f>
        <v>0</v>
      </c>
      <c r="AE769" s="35">
        <f>+I769*K769</f>
        <v>0</v>
      </c>
      <c r="AF769" s="36">
        <f>IF(Tabla1[[#This Row],[ref pack]]=1,Tabla1[[#This Row],[Pedido]],LCM(Tabla1[[#This Row],[MC VIEJO]],Tabla1[[#This Row],[Pedido]]))</f>
        <v>1</v>
      </c>
      <c r="AG769" s="36">
        <f>+VLOOKUP(Tabla1[[#This Row],[Artículo]],'.'!$B$2:$D$11481,3,)</f>
        <v>1</v>
      </c>
      <c r="AH769" s="37" t="str">
        <f>+IFERROR(SEARCH("pack",Tabla1[[#This Row],[PACK]]),"")</f>
        <v/>
      </c>
    </row>
    <row r="770" spans="1:34" ht="24" customHeight="1" x14ac:dyDescent="0.2">
      <c r="A770" s="50" t="s">
        <v>1240</v>
      </c>
      <c r="B770" s="60" t="s">
        <v>1437</v>
      </c>
      <c r="C770" s="61" t="s">
        <v>1438</v>
      </c>
      <c r="D770" s="52" t="s">
        <v>27</v>
      </c>
      <c r="E770" s="53">
        <v>12525.04</v>
      </c>
      <c r="F770" s="23" t="str">
        <f>+IFERROR(VLOOKUP(Tabla1[[#This Row],[Artículo]],'..'!$B$2:$D$569000,3,),"")</f>
        <v/>
      </c>
      <c r="G770" s="24" t="str">
        <f>IF(H770=AF770,"", "Error MC")</f>
        <v>Error MC</v>
      </c>
      <c r="H770" s="62"/>
      <c r="I770" s="54">
        <f>+Tabla1[[#This Row],[MC]]*Tabla1[[#This Row],[Pedido]]*Tabla1[[#This Row],[PVC ]]</f>
        <v>0</v>
      </c>
      <c r="J770" s="26">
        <v>0.21</v>
      </c>
      <c r="K770" s="63"/>
      <c r="L770" s="28" t="s">
        <v>17</v>
      </c>
      <c r="M770" s="53">
        <v>21975.185000000001</v>
      </c>
      <c r="N770" s="64" t="str">
        <f>+IF(Tabla1[[#This Row],[F PMPI]]="SÍ","No","Sí")</f>
        <v>Sí</v>
      </c>
      <c r="O770" s="65">
        <f>+Tabla1[[#This Row],[PVL]]*1.055</f>
        <v>23183.820175000001</v>
      </c>
      <c r="P770" s="65">
        <f>+Tabla1[[#This Row],[PVL]]*1.43</f>
        <v>31424.51455</v>
      </c>
      <c r="Q770" s="66" t="str">
        <f>+HYPERLINK(Tabla1[[#This Row],[PAG]])</f>
        <v>https://todomusica.com.ar/encordados/4711-404.html</v>
      </c>
      <c r="R770" s="67"/>
      <c r="S770" s="68"/>
      <c r="T770" s="69"/>
      <c r="U770" s="69"/>
      <c r="V770" s="69"/>
      <c r="W770" s="69"/>
      <c r="X770" s="69"/>
      <c r="Y770" s="35"/>
      <c r="Z770" s="35" t="s">
        <v>24840</v>
      </c>
      <c r="AA770" s="36">
        <v>1</v>
      </c>
      <c r="AB770" s="35" t="s">
        <v>27</v>
      </c>
      <c r="AC770" s="35" t="str">
        <f>+IF(Tabla1[[#This Row],[STK]]="no","Sin STK", "STK disponible")</f>
        <v>Sin STK</v>
      </c>
      <c r="AD770" s="35">
        <f>+I770*J770</f>
        <v>0</v>
      </c>
      <c r="AE770" s="35">
        <f>+I770*K770</f>
        <v>0</v>
      </c>
      <c r="AF770" s="36">
        <f>IF(Tabla1[[#This Row],[ref pack]]=1,Tabla1[[#This Row],[Pedido]],LCM(Tabla1[[#This Row],[MC VIEJO]],Tabla1[[#This Row],[Pedido]]))</f>
        <v>1</v>
      </c>
      <c r="AG770" s="36">
        <f>+VLOOKUP(Tabla1[[#This Row],[Artículo]],'.'!$B$2:$D$11481,3,)</f>
        <v>1</v>
      </c>
      <c r="AH770" s="37" t="str">
        <f>+IFERROR(SEARCH("pack",Tabla1[[#This Row],[PACK]]),"")</f>
        <v/>
      </c>
    </row>
    <row r="771" spans="1:34" ht="24" customHeight="1" x14ac:dyDescent="0.2">
      <c r="A771" s="50" t="s">
        <v>1240</v>
      </c>
      <c r="B771" s="60" t="s">
        <v>1439</v>
      </c>
      <c r="C771" s="61" t="s">
        <v>1440</v>
      </c>
      <c r="D771" s="52" t="s">
        <v>27</v>
      </c>
      <c r="E771" s="53">
        <v>12525.04</v>
      </c>
      <c r="F771" s="23" t="str">
        <f>+IFERROR(VLOOKUP(Tabla1[[#This Row],[Artículo]],'..'!$B$2:$D$569000,3,),"")</f>
        <v/>
      </c>
      <c r="G771" s="24" t="str">
        <f>IF(H771=AF771,"", "Error MC")</f>
        <v>Error MC</v>
      </c>
      <c r="H771" s="62"/>
      <c r="I771" s="54">
        <f>+Tabla1[[#This Row],[MC]]*Tabla1[[#This Row],[Pedido]]*Tabla1[[#This Row],[PVC ]]</f>
        <v>0</v>
      </c>
      <c r="J771" s="26">
        <v>0.21</v>
      </c>
      <c r="K771" s="63"/>
      <c r="L771" s="28" t="s">
        <v>17</v>
      </c>
      <c r="M771" s="53">
        <v>21975.185000000001</v>
      </c>
      <c r="N771" s="64" t="str">
        <f>+IF(Tabla1[[#This Row],[F PMPI]]="SÍ","No","Sí")</f>
        <v>Sí</v>
      </c>
      <c r="O771" s="65">
        <f>+Tabla1[[#This Row],[PVL]]*1.055</f>
        <v>23183.820175000001</v>
      </c>
      <c r="P771" s="65">
        <f>+Tabla1[[#This Row],[PVL]]*1.43</f>
        <v>31424.51455</v>
      </c>
      <c r="Q771" s="66" t="str">
        <f>+HYPERLINK(Tabla1[[#This Row],[PAG]])</f>
        <v>https://todomusica.com.ar/encordados/7397-set-elec-gtr-bal-nyxl-medium.html</v>
      </c>
      <c r="R771" s="67"/>
      <c r="S771" s="68"/>
      <c r="T771" s="69"/>
      <c r="U771" s="69"/>
      <c r="V771" s="69"/>
      <c r="W771" s="69"/>
      <c r="X771" s="69"/>
      <c r="Y771" s="35"/>
      <c r="Z771" s="35" t="s">
        <v>24841</v>
      </c>
      <c r="AA771" s="36">
        <v>1</v>
      </c>
      <c r="AB771" s="35" t="s">
        <v>27</v>
      </c>
      <c r="AC771" s="35" t="str">
        <f>+IF(Tabla1[[#This Row],[STK]]="no","Sin STK", "STK disponible")</f>
        <v>Sin STK</v>
      </c>
      <c r="AD771" s="35">
        <f>+I771*J771</f>
        <v>0</v>
      </c>
      <c r="AE771" s="35">
        <f>+I771*K771</f>
        <v>0</v>
      </c>
      <c r="AF771" s="36">
        <f>IF(Tabla1[[#This Row],[ref pack]]=1,Tabla1[[#This Row],[Pedido]],LCM(Tabla1[[#This Row],[MC VIEJO]],Tabla1[[#This Row],[Pedido]]))</f>
        <v>1</v>
      </c>
      <c r="AG771" s="36">
        <f>+VLOOKUP(Tabla1[[#This Row],[Artículo]],'.'!$B$2:$D$11481,3,)</f>
        <v>1</v>
      </c>
      <c r="AH771" s="37" t="str">
        <f>+IFERROR(SEARCH("pack",Tabla1[[#This Row],[PACK]]),"")</f>
        <v/>
      </c>
    </row>
    <row r="772" spans="1:34" ht="24" customHeight="1" x14ac:dyDescent="0.2">
      <c r="A772" s="50" t="s">
        <v>1240</v>
      </c>
      <c r="B772" s="60" t="s">
        <v>1441</v>
      </c>
      <c r="C772" s="61" t="s">
        <v>1442</v>
      </c>
      <c r="D772" s="52" t="s">
        <v>27</v>
      </c>
      <c r="E772" s="53">
        <v>13193.38</v>
      </c>
      <c r="F772" s="23" t="str">
        <f>+IFERROR(VLOOKUP(Tabla1[[#This Row],[Artículo]],'..'!$B$2:$D$569000,3,),"")</f>
        <v/>
      </c>
      <c r="G772" s="24" t="str">
        <f>IF(H772=AF772,"", "Error MC")</f>
        <v>Error MC</v>
      </c>
      <c r="H772" s="62"/>
      <c r="I772" s="54">
        <f>+Tabla1[[#This Row],[MC]]*Tabla1[[#This Row],[Pedido]]*Tabla1[[#This Row],[PVC ]]</f>
        <v>0</v>
      </c>
      <c r="J772" s="26">
        <v>0.21</v>
      </c>
      <c r="K772" s="63"/>
      <c r="L772" s="28" t="s">
        <v>17</v>
      </c>
      <c r="M772" s="53">
        <v>23147.784</v>
      </c>
      <c r="N772" s="64" t="str">
        <f>+IF(Tabla1[[#This Row],[F PMPI]]="SÍ","No","Sí")</f>
        <v>Sí</v>
      </c>
      <c r="O772" s="65">
        <f>+Tabla1[[#This Row],[PVL]]*1.055</f>
        <v>24420.912119999997</v>
      </c>
      <c r="P772" s="65">
        <f>+Tabla1[[#This Row],[PVL]]*1.43</f>
        <v>33101.331119999995</v>
      </c>
      <c r="Q772" s="66" t="str">
        <f>+HYPERLINK(Tabla1[[#This Row],[PAG]])</f>
        <v>https://todomusica.com.ar/productos-sin-categorias-de-netsuite/7129-nyxl1152.html</v>
      </c>
      <c r="R772" s="67"/>
      <c r="S772" s="68"/>
      <c r="T772" s="69"/>
      <c r="U772" s="69"/>
      <c r="V772" s="69"/>
      <c r="W772" s="69"/>
      <c r="X772" s="69"/>
      <c r="Y772" s="35"/>
      <c r="Z772" s="35" t="s">
        <v>24842</v>
      </c>
      <c r="AA772" s="36">
        <v>1</v>
      </c>
      <c r="AB772" s="35" t="s">
        <v>27</v>
      </c>
      <c r="AC772" s="35" t="str">
        <f>+IF(Tabla1[[#This Row],[STK]]="no","Sin STK", "STK disponible")</f>
        <v>Sin STK</v>
      </c>
      <c r="AD772" s="35">
        <f>+I772*J772</f>
        <v>0</v>
      </c>
      <c r="AE772" s="35">
        <f>+I772*K772</f>
        <v>0</v>
      </c>
      <c r="AF772" s="36">
        <f>IF(Tabla1[[#This Row],[ref pack]]=1,Tabla1[[#This Row],[Pedido]],LCM(Tabla1[[#This Row],[MC VIEJO]],Tabla1[[#This Row],[Pedido]]))</f>
        <v>1</v>
      </c>
      <c r="AG772" s="36">
        <f>+VLOOKUP(Tabla1[[#This Row],[Artículo]],'.'!$B$2:$D$11481,3,)</f>
        <v>1</v>
      </c>
      <c r="AH772" s="37" t="str">
        <f>+IFERROR(SEARCH("pack",Tabla1[[#This Row],[PACK]]),"")</f>
        <v/>
      </c>
    </row>
    <row r="773" spans="1:34" ht="24" customHeight="1" x14ac:dyDescent="0.2">
      <c r="A773" s="50" t="s">
        <v>1240</v>
      </c>
      <c r="B773" s="60" t="s">
        <v>23544</v>
      </c>
      <c r="C773" s="61" t="s">
        <v>23545</v>
      </c>
      <c r="D773" s="52" t="s">
        <v>27</v>
      </c>
      <c r="E773" s="53">
        <v>13193.38</v>
      </c>
      <c r="F773" s="23" t="str">
        <f>+IFERROR(VLOOKUP(Tabla1[[#This Row],[Artículo]],'..'!$B$2:$D$569000,3,),"")</f>
        <v/>
      </c>
      <c r="G773" s="24" t="e">
        <f>IF(H773=AF773,"", "Error MC")</f>
        <v>#N/A</v>
      </c>
      <c r="H773" s="62"/>
      <c r="I773" s="54">
        <f>+Tabla1[[#This Row],[MC]]*Tabla1[[#This Row],[Pedido]]*Tabla1[[#This Row],[PVC ]]</f>
        <v>0</v>
      </c>
      <c r="J773" s="26">
        <v>0.21</v>
      </c>
      <c r="K773" s="63"/>
      <c r="L773" s="28" t="s">
        <v>17</v>
      </c>
      <c r="M773" s="53">
        <v>23147.784</v>
      </c>
      <c r="N773" s="64" t="str">
        <f>+IF(Tabla1[[#This Row],[F PMPI]]="SÍ","No","Sí")</f>
        <v>Sí</v>
      </c>
      <c r="O773" s="65">
        <f>+Tabla1[[#This Row],[PVL]]*1.055</f>
        <v>24420.912119999997</v>
      </c>
      <c r="P773" s="65">
        <f>+Tabla1[[#This Row],[PVL]]*1.43</f>
        <v>33101.331119999995</v>
      </c>
      <c r="Q773" s="66" t="str">
        <f>+HYPERLINK(Tabla1[[#This Row],[PAG]])</f>
        <v>https://todomusica.com.ar/productos-sin-categorias-de-netsuite/7130-nyxl1156.html</v>
      </c>
      <c r="R773" s="67"/>
      <c r="S773" s="68"/>
      <c r="T773" s="69"/>
      <c r="U773" s="69"/>
      <c r="V773" s="69"/>
      <c r="W773" s="69"/>
      <c r="X773" s="69"/>
      <c r="Y773" s="35"/>
      <c r="Z773" s="35" t="s">
        <v>24843</v>
      </c>
      <c r="AA773" s="36">
        <v>1</v>
      </c>
      <c r="AB773" s="35" t="s">
        <v>27</v>
      </c>
      <c r="AC773" s="35" t="str">
        <f>+IF(Tabla1[[#This Row],[STK]]="no","Sin STK", "STK disponible")</f>
        <v>Sin STK</v>
      </c>
      <c r="AD773" s="35">
        <f>+I773*J773</f>
        <v>0</v>
      </c>
      <c r="AE773" s="35">
        <f>+I773*K773</f>
        <v>0</v>
      </c>
      <c r="AF773" s="36" t="e">
        <f>IF(Tabla1[[#This Row],[ref pack]]=1,Tabla1[[#This Row],[Pedido]],LCM(Tabla1[[#This Row],[MC VIEJO]],Tabla1[[#This Row],[Pedido]]))</f>
        <v>#N/A</v>
      </c>
      <c r="AG773" s="36" t="e">
        <f>+VLOOKUP(Tabla1[[#This Row],[Artículo]],'.'!$B$2:$D$11481,3,)</f>
        <v>#N/A</v>
      </c>
      <c r="AH773" s="37" t="str">
        <f>+IFERROR(SEARCH("pack",Tabla1[[#This Row],[PACK]]),"")</f>
        <v/>
      </c>
    </row>
    <row r="774" spans="1:34" ht="24" customHeight="1" x14ac:dyDescent="0.2">
      <c r="A774" s="50" t="s">
        <v>1240</v>
      </c>
      <c r="B774" s="60" t="s">
        <v>1443</v>
      </c>
      <c r="C774" s="61" t="s">
        <v>1444</v>
      </c>
      <c r="D774" s="52" t="s">
        <v>27</v>
      </c>
      <c r="E774" s="53">
        <v>14282.47</v>
      </c>
      <c r="F774" s="23" t="str">
        <f>+IFERROR(VLOOKUP(Tabla1[[#This Row],[Artículo]],'..'!$B$2:$D$569000,3,),"")</f>
        <v/>
      </c>
      <c r="G774" s="24" t="str">
        <f>IF(H774=AF774,"", "Error MC")</f>
        <v>Error MC</v>
      </c>
      <c r="H774" s="62"/>
      <c r="I774" s="54">
        <f>+Tabla1[[#This Row],[MC]]*Tabla1[[#This Row],[Pedido]]*Tabla1[[#This Row],[PVC ]]</f>
        <v>0</v>
      </c>
      <c r="J774" s="26">
        <v>0.21</v>
      </c>
      <c r="K774" s="63"/>
      <c r="L774" s="28" t="s">
        <v>17</v>
      </c>
      <c r="M774" s="53">
        <v>25058.592000000001</v>
      </c>
      <c r="N774" s="64" t="str">
        <f>+IF(Tabla1[[#This Row],[F PMPI]]="SÍ","No","Sí")</f>
        <v>Sí</v>
      </c>
      <c r="O774" s="65">
        <f>+Tabla1[[#This Row],[PVL]]*1.055</f>
        <v>26436.814559999999</v>
      </c>
      <c r="P774" s="65">
        <f>+Tabla1[[#This Row],[PVL]]*1.43</f>
        <v>35833.78656</v>
      </c>
      <c r="Q774" s="66" t="str">
        <f>+HYPERLINK(Tabla1[[#This Row],[PAG]])</f>
        <v>https://todomusica.com.ar/encordados/7131-nyxl1356w.html</v>
      </c>
      <c r="R774" s="67"/>
      <c r="S774" s="68"/>
      <c r="T774" s="69"/>
      <c r="U774" s="69"/>
      <c r="V774" s="69"/>
      <c r="W774" s="69"/>
      <c r="X774" s="69"/>
      <c r="Y774" s="35"/>
      <c r="Z774" s="35" t="s">
        <v>24844</v>
      </c>
      <c r="AA774" s="36">
        <v>1</v>
      </c>
      <c r="AB774" s="35" t="s">
        <v>27</v>
      </c>
      <c r="AC774" s="35" t="str">
        <f>+IF(Tabla1[[#This Row],[STK]]="no","Sin STK", "STK disponible")</f>
        <v>Sin STK</v>
      </c>
      <c r="AD774" s="35">
        <f>+I774*J774</f>
        <v>0</v>
      </c>
      <c r="AE774" s="35">
        <f>+I774*K774</f>
        <v>0</v>
      </c>
      <c r="AF774" s="36">
        <f>IF(Tabla1[[#This Row],[ref pack]]=1,Tabla1[[#This Row],[Pedido]],LCM(Tabla1[[#This Row],[MC VIEJO]],Tabla1[[#This Row],[Pedido]]))</f>
        <v>1</v>
      </c>
      <c r="AG774" s="36">
        <f>+VLOOKUP(Tabla1[[#This Row],[Artículo]],'.'!$B$2:$D$11481,3,)</f>
        <v>1</v>
      </c>
      <c r="AH774" s="37" t="str">
        <f>+IFERROR(SEARCH("pack",Tabla1[[#This Row],[PACK]]),"")</f>
        <v/>
      </c>
    </row>
    <row r="775" spans="1:34" ht="24" customHeight="1" x14ac:dyDescent="0.2">
      <c r="A775" s="50" t="s">
        <v>1240</v>
      </c>
      <c r="B775" s="60" t="s">
        <v>1445</v>
      </c>
      <c r="C775" s="61" t="s">
        <v>1446</v>
      </c>
      <c r="D775" s="52" t="s">
        <v>27</v>
      </c>
      <c r="E775" s="53">
        <v>31040.34</v>
      </c>
      <c r="F775" s="23" t="str">
        <f>+IFERROR(VLOOKUP(Tabla1[[#This Row],[Artículo]],'..'!$B$2:$D$569000,3,),"")</f>
        <v/>
      </c>
      <c r="G775" s="24" t="str">
        <f>IF(H775=AF775,"", "Error MC")</f>
        <v>Error MC</v>
      </c>
      <c r="H775" s="62"/>
      <c r="I775" s="54">
        <f>+Tabla1[[#This Row],[MC]]*Tabla1[[#This Row],[Pedido]]*Tabla1[[#This Row],[PVC ]]</f>
        <v>0</v>
      </c>
      <c r="J775" s="26">
        <v>0.21</v>
      </c>
      <c r="K775" s="63"/>
      <c r="L775" s="28" t="s">
        <v>17</v>
      </c>
      <c r="M775" s="53">
        <v>54460.273000000001</v>
      </c>
      <c r="N775" s="64" t="str">
        <f>+IF(Tabla1[[#This Row],[F PMPI]]="SÍ","No","Sí")</f>
        <v>Sí</v>
      </c>
      <c r="O775" s="65">
        <f>+Tabla1[[#This Row],[PVL]]*1.055</f>
        <v>57455.588015000001</v>
      </c>
      <c r="P775" s="65">
        <f>+Tabla1[[#This Row],[PVL]]*1.43</f>
        <v>77878.190390000003</v>
      </c>
      <c r="Q775" s="66" t="str">
        <f>+HYPERLINK(Tabla1[[#This Row],[PAG]])</f>
        <v>https://todomusica.com.ar/encordados/6677-nyxl4095.html</v>
      </c>
      <c r="R775" s="67"/>
      <c r="S775" s="68"/>
      <c r="T775" s="69"/>
      <c r="U775" s="69"/>
      <c r="V775" s="69"/>
      <c r="W775" s="69"/>
      <c r="X775" s="69"/>
      <c r="Y775" s="35"/>
      <c r="Z775" s="35" t="s">
        <v>24845</v>
      </c>
      <c r="AA775" s="36">
        <v>1</v>
      </c>
      <c r="AB775" s="35" t="s">
        <v>27</v>
      </c>
      <c r="AC775" s="35" t="str">
        <f>+IF(Tabla1[[#This Row],[STK]]="no","Sin STK", "STK disponible")</f>
        <v>Sin STK</v>
      </c>
      <c r="AD775" s="35">
        <f>+I775*J775</f>
        <v>0</v>
      </c>
      <c r="AE775" s="35">
        <f>+I775*K775</f>
        <v>0</v>
      </c>
      <c r="AF775" s="36">
        <f>IF(Tabla1[[#This Row],[ref pack]]=1,Tabla1[[#This Row],[Pedido]],LCM(Tabla1[[#This Row],[MC VIEJO]],Tabla1[[#This Row],[Pedido]]))</f>
        <v>1</v>
      </c>
      <c r="AG775" s="36">
        <f>+VLOOKUP(Tabla1[[#This Row],[Artículo]],'.'!$B$2:$D$11481,3,)</f>
        <v>1</v>
      </c>
      <c r="AH775" s="37" t="str">
        <f>+IFERROR(SEARCH("pack",Tabla1[[#This Row],[PACK]]),"")</f>
        <v/>
      </c>
    </row>
    <row r="776" spans="1:34" ht="24" customHeight="1" x14ac:dyDescent="0.2">
      <c r="A776" s="50" t="s">
        <v>1240</v>
      </c>
      <c r="B776" s="60" t="s">
        <v>1447</v>
      </c>
      <c r="C776" s="61" t="s">
        <v>1448</v>
      </c>
      <c r="D776" s="52" t="s">
        <v>27</v>
      </c>
      <c r="E776" s="53">
        <v>31040.34</v>
      </c>
      <c r="F776" s="23" t="str">
        <f>+IFERROR(VLOOKUP(Tabla1[[#This Row],[Artículo]],'..'!$B$2:$D$569000,3,),"")</f>
        <v/>
      </c>
      <c r="G776" s="24" t="str">
        <f>IF(H776=AF776,"", "Error MC")</f>
        <v>Error MC</v>
      </c>
      <c r="H776" s="62"/>
      <c r="I776" s="54">
        <f>+Tabla1[[#This Row],[MC]]*Tabla1[[#This Row],[Pedido]]*Tabla1[[#This Row],[PVC ]]</f>
        <v>0</v>
      </c>
      <c r="J776" s="26">
        <v>0.21</v>
      </c>
      <c r="K776" s="63"/>
      <c r="L776" s="28" t="s">
        <v>17</v>
      </c>
      <c r="M776" s="53">
        <v>54460.273000000001</v>
      </c>
      <c r="N776" s="64" t="str">
        <f>+IF(Tabla1[[#This Row],[F PMPI]]="SÍ","No","Sí")</f>
        <v>Sí</v>
      </c>
      <c r="O776" s="65">
        <f>+Tabla1[[#This Row],[PVL]]*1.055</f>
        <v>57455.588015000001</v>
      </c>
      <c r="P776" s="65">
        <f>+Tabla1[[#This Row],[PVL]]*1.43</f>
        <v>77878.190390000003</v>
      </c>
      <c r="Q776" s="66" t="str">
        <f>+HYPERLINK(Tabla1[[#This Row],[PAG]])</f>
        <v>https://todomusica.com.ar/productos-sin-categorias-de-netsuite/6678-nyxl45100.html</v>
      </c>
      <c r="R776" s="67"/>
      <c r="S776" s="68"/>
      <c r="T776" s="69"/>
      <c r="U776" s="69"/>
      <c r="V776" s="69"/>
      <c r="W776" s="69"/>
      <c r="X776" s="69"/>
      <c r="Y776" s="35"/>
      <c r="Z776" s="35" t="s">
        <v>24846</v>
      </c>
      <c r="AA776" s="36">
        <v>1</v>
      </c>
      <c r="AB776" s="35" t="s">
        <v>27</v>
      </c>
      <c r="AC776" s="35" t="str">
        <f>+IF(Tabla1[[#This Row],[STK]]="no","Sin STK", "STK disponible")</f>
        <v>Sin STK</v>
      </c>
      <c r="AD776" s="35">
        <f>+I776*J776</f>
        <v>0</v>
      </c>
      <c r="AE776" s="35">
        <f>+I776*K776</f>
        <v>0</v>
      </c>
      <c r="AF776" s="36">
        <f>IF(Tabla1[[#This Row],[ref pack]]=1,Tabla1[[#This Row],[Pedido]],LCM(Tabla1[[#This Row],[MC VIEJO]],Tabla1[[#This Row],[Pedido]]))</f>
        <v>1</v>
      </c>
      <c r="AG776" s="36">
        <f>+VLOOKUP(Tabla1[[#This Row],[Artículo]],'.'!$B$2:$D$11481,3,)</f>
        <v>1</v>
      </c>
      <c r="AH776" s="37" t="str">
        <f>+IFERROR(SEARCH("pack",Tabla1[[#This Row],[PACK]]),"")</f>
        <v/>
      </c>
    </row>
    <row r="777" spans="1:34" ht="24" customHeight="1" x14ac:dyDescent="0.2">
      <c r="A777" s="50" t="s">
        <v>1240</v>
      </c>
      <c r="B777" s="60" t="s">
        <v>1449</v>
      </c>
      <c r="C777" s="61" t="s">
        <v>1450</v>
      </c>
      <c r="D777" s="52" t="s">
        <v>27</v>
      </c>
      <c r="E777" s="53">
        <v>31040.34</v>
      </c>
      <c r="F777" s="23" t="str">
        <f>+IFERROR(VLOOKUP(Tabla1[[#This Row],[Artículo]],'..'!$B$2:$D$569000,3,),"")</f>
        <v/>
      </c>
      <c r="G777" s="24" t="str">
        <f>IF(H777=AF777,"", "Error MC")</f>
        <v>Error MC</v>
      </c>
      <c r="H777" s="62"/>
      <c r="I777" s="54">
        <f>+Tabla1[[#This Row],[MC]]*Tabla1[[#This Row],[Pedido]]*Tabla1[[#This Row],[PVC ]]</f>
        <v>0</v>
      </c>
      <c r="J777" s="26">
        <v>0.21</v>
      </c>
      <c r="K777" s="63"/>
      <c r="L777" s="28" t="s">
        <v>17</v>
      </c>
      <c r="M777" s="53">
        <v>54460.273000000001</v>
      </c>
      <c r="N777" s="64" t="str">
        <f>+IF(Tabla1[[#This Row],[F PMPI]]="SÍ","No","Sí")</f>
        <v>Sí</v>
      </c>
      <c r="O777" s="65">
        <f>+Tabla1[[#This Row],[PVL]]*1.055</f>
        <v>57455.588015000001</v>
      </c>
      <c r="P777" s="65">
        <f>+Tabla1[[#This Row],[PVL]]*1.43</f>
        <v>77878.190390000003</v>
      </c>
      <c r="Q777" s="66" t="str">
        <f>+HYPERLINK(Tabla1[[#This Row],[PAG]])</f>
        <v>https://todomusica.com.ar/productos-sin-categorias-de-netsuite/6679-nyxl45105.html</v>
      </c>
      <c r="R777" s="67"/>
      <c r="S777" s="68"/>
      <c r="T777" s="69"/>
      <c r="U777" s="69"/>
      <c r="V777" s="69"/>
      <c r="W777" s="69"/>
      <c r="X777" s="69"/>
      <c r="Y777" s="35"/>
      <c r="Z777" s="35" t="s">
        <v>24847</v>
      </c>
      <c r="AA777" s="36">
        <v>1</v>
      </c>
      <c r="AB777" s="35" t="s">
        <v>27</v>
      </c>
      <c r="AC777" s="35" t="str">
        <f>+IF(Tabla1[[#This Row],[STK]]="no","Sin STK", "STK disponible")</f>
        <v>Sin STK</v>
      </c>
      <c r="AD777" s="35">
        <f>+I777*J777</f>
        <v>0</v>
      </c>
      <c r="AE777" s="35">
        <f>+I777*K777</f>
        <v>0</v>
      </c>
      <c r="AF777" s="36">
        <f>IF(Tabla1[[#This Row],[ref pack]]=1,Tabla1[[#This Row],[Pedido]],LCM(Tabla1[[#This Row],[MC VIEJO]],Tabla1[[#This Row],[Pedido]]))</f>
        <v>1</v>
      </c>
      <c r="AG777" s="36">
        <f>+VLOOKUP(Tabla1[[#This Row],[Artículo]],'.'!$B$2:$D$11481,3,)</f>
        <v>1</v>
      </c>
      <c r="AH777" s="37" t="str">
        <f>+IFERROR(SEARCH("pack",Tabla1[[#This Row],[PACK]]),"")</f>
        <v/>
      </c>
    </row>
    <row r="778" spans="1:34" ht="24" customHeight="1" x14ac:dyDescent="0.2">
      <c r="A778" s="50" t="s">
        <v>1240</v>
      </c>
      <c r="B778" s="60" t="s">
        <v>23546</v>
      </c>
      <c r="C778" s="61" t="s">
        <v>23547</v>
      </c>
      <c r="D778" s="52" t="s">
        <v>27</v>
      </c>
      <c r="E778" s="53">
        <v>38268.22</v>
      </c>
      <c r="F778" s="23" t="str">
        <f>+IFERROR(VLOOKUP(Tabla1[[#This Row],[Artículo]],'..'!$B$2:$D$569000,3,),"")</f>
        <v/>
      </c>
      <c r="G778" s="24" t="e">
        <f>IF(H778=AF778,"", "Error MC")</f>
        <v>#N/A</v>
      </c>
      <c r="H778" s="62"/>
      <c r="I778" s="54">
        <f>+Tabla1[[#This Row],[MC]]*Tabla1[[#This Row],[Pedido]]*Tabla1[[#This Row],[PVC ]]</f>
        <v>0</v>
      </c>
      <c r="J778" s="26">
        <v>0.21</v>
      </c>
      <c r="K778" s="63"/>
      <c r="L778" s="28" t="s">
        <v>17</v>
      </c>
      <c r="M778" s="53">
        <v>67141.592999999993</v>
      </c>
      <c r="N778" s="64" t="str">
        <f>+IF(Tabla1[[#This Row],[F PMPI]]="SÍ","No","Sí")</f>
        <v>Sí</v>
      </c>
      <c r="O778" s="65">
        <f>+Tabla1[[#This Row],[PVL]]*1.055</f>
        <v>70834.380614999987</v>
      </c>
      <c r="P778" s="65">
        <f>+Tabla1[[#This Row],[PVL]]*1.43</f>
        <v>96012.477989999985</v>
      </c>
      <c r="Q778" s="66" t="str">
        <f>+HYPERLINK(Tabla1[[#This Row],[PAG]])</f>
        <v>https://todomusica.com.ar/productos-sin-categorias-de-netsuite/6680-nyxl45130.html</v>
      </c>
      <c r="R778" s="67"/>
      <c r="S778" s="68"/>
      <c r="T778" s="69"/>
      <c r="U778" s="69"/>
      <c r="V778" s="69"/>
      <c r="W778" s="69"/>
      <c r="X778" s="69"/>
      <c r="Y778" s="35"/>
      <c r="Z778" s="35" t="s">
        <v>24848</v>
      </c>
      <c r="AA778" s="36">
        <v>1</v>
      </c>
      <c r="AB778" s="35" t="s">
        <v>27</v>
      </c>
      <c r="AC778" s="35" t="str">
        <f>+IF(Tabla1[[#This Row],[STK]]="no","Sin STK", "STK disponible")</f>
        <v>Sin STK</v>
      </c>
      <c r="AD778" s="35">
        <f>+I778*J778</f>
        <v>0</v>
      </c>
      <c r="AE778" s="35">
        <f>+I778*K778</f>
        <v>0</v>
      </c>
      <c r="AF778" s="36" t="e">
        <f>IF(Tabla1[[#This Row],[ref pack]]=1,Tabla1[[#This Row],[Pedido]],LCM(Tabla1[[#This Row],[MC VIEJO]],Tabla1[[#This Row],[Pedido]]))</f>
        <v>#N/A</v>
      </c>
      <c r="AG778" s="36" t="e">
        <f>+VLOOKUP(Tabla1[[#This Row],[Artículo]],'.'!$B$2:$D$11481,3,)</f>
        <v>#N/A</v>
      </c>
      <c r="AH778" s="37" t="str">
        <f>+IFERROR(SEARCH("pack",Tabla1[[#This Row],[PACK]]),"")</f>
        <v/>
      </c>
    </row>
    <row r="779" spans="1:34" ht="24" customHeight="1" x14ac:dyDescent="0.2">
      <c r="A779" s="50" t="s">
        <v>1240</v>
      </c>
      <c r="B779" s="60" t="s">
        <v>1451</v>
      </c>
      <c r="C779" s="61" t="s">
        <v>1452</v>
      </c>
      <c r="D779" s="52" t="s">
        <v>27</v>
      </c>
      <c r="E779" s="53">
        <v>31040.34</v>
      </c>
      <c r="F779" s="23" t="str">
        <f>+IFERROR(VLOOKUP(Tabla1[[#This Row],[Artículo]],'..'!$B$2:$D$569000,3,),"")</f>
        <v/>
      </c>
      <c r="G779" s="24" t="str">
        <f>IF(H779=AF779,"", "Error MC")</f>
        <v>Error MC</v>
      </c>
      <c r="H779" s="62"/>
      <c r="I779" s="54">
        <f>+Tabla1[[#This Row],[MC]]*Tabla1[[#This Row],[Pedido]]*Tabla1[[#This Row],[PVC ]]</f>
        <v>0</v>
      </c>
      <c r="J779" s="26">
        <v>0.21</v>
      </c>
      <c r="K779" s="63"/>
      <c r="L779" s="28" t="s">
        <v>17</v>
      </c>
      <c r="M779" s="53">
        <v>54460.273000000001</v>
      </c>
      <c r="N779" s="64" t="str">
        <f>+IF(Tabla1[[#This Row],[F PMPI]]="SÍ","No","Sí")</f>
        <v>Sí</v>
      </c>
      <c r="O779" s="65">
        <f>+Tabla1[[#This Row],[PVL]]*1.055</f>
        <v>57455.588015000001</v>
      </c>
      <c r="P779" s="65">
        <f>+Tabla1[[#This Row],[PVL]]*1.43</f>
        <v>77878.190390000003</v>
      </c>
      <c r="Q779" s="66" t="str">
        <f>+HYPERLINK(Tabla1[[#This Row],[PAG]])</f>
        <v>https://todomusica.com.ar/encordados/6681-nyxl50105.html</v>
      </c>
      <c r="R779" s="67"/>
      <c r="S779" s="68"/>
      <c r="T779" s="69"/>
      <c r="U779" s="69"/>
      <c r="V779" s="69"/>
      <c r="W779" s="69"/>
      <c r="X779" s="69"/>
      <c r="Y779" s="35"/>
      <c r="Z779" s="35" t="s">
        <v>24849</v>
      </c>
      <c r="AA779" s="36">
        <v>1</v>
      </c>
      <c r="AB779" s="35" t="s">
        <v>27</v>
      </c>
      <c r="AC779" s="35" t="str">
        <f>+IF(Tabla1[[#This Row],[STK]]="no","Sin STK", "STK disponible")</f>
        <v>Sin STK</v>
      </c>
      <c r="AD779" s="35">
        <f>+I779*J779</f>
        <v>0</v>
      </c>
      <c r="AE779" s="35">
        <f>+I779*K779</f>
        <v>0</v>
      </c>
      <c r="AF779" s="36">
        <f>IF(Tabla1[[#This Row],[ref pack]]=1,Tabla1[[#This Row],[Pedido]],LCM(Tabla1[[#This Row],[MC VIEJO]],Tabla1[[#This Row],[Pedido]]))</f>
        <v>1</v>
      </c>
      <c r="AG779" s="36">
        <f>+VLOOKUP(Tabla1[[#This Row],[Artículo]],'.'!$B$2:$D$11481,3,)</f>
        <v>1</v>
      </c>
      <c r="AH779" s="37" t="str">
        <f>+IFERROR(SEARCH("pack",Tabla1[[#This Row],[PACK]]),"")</f>
        <v/>
      </c>
    </row>
    <row r="780" spans="1:34" ht="24" customHeight="1" x14ac:dyDescent="0.2">
      <c r="A780" s="50" t="s">
        <v>1240</v>
      </c>
      <c r="B780" s="60" t="s">
        <v>23548</v>
      </c>
      <c r="C780" s="61" t="s">
        <v>23549</v>
      </c>
      <c r="D780" s="52" t="s">
        <v>27</v>
      </c>
      <c r="E780" s="53">
        <v>990.13</v>
      </c>
      <c r="F780" s="23" t="str">
        <f>+IFERROR(VLOOKUP(Tabla1[[#This Row],[Artículo]],'..'!$B$2:$D$569000,3,),"")</f>
        <v/>
      </c>
      <c r="G780" s="24" t="e">
        <f>IF(H780=AF780,"", "Error MC")</f>
        <v>#N/A</v>
      </c>
      <c r="H780" s="62"/>
      <c r="I780" s="54">
        <f>+Tabla1[[#This Row],[MC]]*Tabla1[[#This Row],[Pedido]]*Tabla1[[#This Row],[PVC ]]</f>
        <v>0</v>
      </c>
      <c r="J780" s="26">
        <v>0.21</v>
      </c>
      <c r="K780" s="63"/>
      <c r="L780" s="28" t="s">
        <v>17</v>
      </c>
      <c r="M780" s="53">
        <v>1737.184</v>
      </c>
      <c r="N780" s="64" t="str">
        <f>+IF(Tabla1[[#This Row],[F PMPI]]="SÍ","No","Sí")</f>
        <v>No</v>
      </c>
      <c r="O780" s="65">
        <f>+Tabla1[[#This Row],[PVL]]*1.055</f>
        <v>1832.72912</v>
      </c>
      <c r="P780" s="65">
        <f>+Tabla1[[#This Row],[PVL]]*1.43</f>
        <v>2484.1731199999999</v>
      </c>
      <c r="Q780" s="66" t="str">
        <f>+HYPERLINK(Tabla1[[#This Row],[PAG]])</f>
        <v>https://todomusica.com.ar/productos-sin-categorias-de-netsuite/3153-pl008.html</v>
      </c>
      <c r="R780" s="67"/>
      <c r="S780" s="68"/>
      <c r="T780" s="69"/>
      <c r="U780" s="69"/>
      <c r="V780" s="69"/>
      <c r="W780" s="69"/>
      <c r="X780" s="69"/>
      <c r="Y780" s="35"/>
      <c r="Z780" s="35" t="s">
        <v>24850</v>
      </c>
      <c r="AA780" s="36">
        <v>10</v>
      </c>
      <c r="AB780" s="35" t="s">
        <v>9849</v>
      </c>
      <c r="AC780" s="35" t="str">
        <f>+IF(Tabla1[[#This Row],[STK]]="no","Sin STK", "STK disponible")</f>
        <v>Sin STK</v>
      </c>
      <c r="AD780" s="35">
        <f>+I780*J780</f>
        <v>0</v>
      </c>
      <c r="AE780" s="35">
        <f>+I780*K780</f>
        <v>0</v>
      </c>
      <c r="AF780" s="36" t="e">
        <f>IF(Tabla1[[#This Row],[ref pack]]=1,Tabla1[[#This Row],[Pedido]],LCM(Tabla1[[#This Row],[MC VIEJO]],Tabla1[[#This Row],[Pedido]]))</f>
        <v>#N/A</v>
      </c>
      <c r="AG780" s="36" t="e">
        <f>+VLOOKUP(Tabla1[[#This Row],[Artículo]],'.'!$B$2:$D$11481,3,)</f>
        <v>#N/A</v>
      </c>
      <c r="AH780" s="37" t="str">
        <f>+IFERROR(SEARCH("pack",Tabla1[[#This Row],[PACK]]),"")</f>
        <v/>
      </c>
    </row>
    <row r="781" spans="1:34" ht="24" customHeight="1" x14ac:dyDescent="0.2">
      <c r="A781" s="50" t="s">
        <v>1240</v>
      </c>
      <c r="B781" s="60" t="s">
        <v>1453</v>
      </c>
      <c r="C781" s="61" t="s">
        <v>23550</v>
      </c>
      <c r="D781" s="52" t="s">
        <v>27</v>
      </c>
      <c r="E781" s="53">
        <v>4950.7</v>
      </c>
      <c r="F781" s="23" t="str">
        <f>+IFERROR(VLOOKUP(Tabla1[[#This Row],[Artículo]],'..'!$B$2:$D$569000,3,),"")</f>
        <v/>
      </c>
      <c r="G781" s="24" t="str">
        <f>IF(H781=AF781,"", "Error MC")</f>
        <v>Error MC</v>
      </c>
      <c r="H781" s="62"/>
      <c r="I781" s="54">
        <f>+Tabla1[[#This Row],[MC]]*Tabla1[[#This Row],[Pedido]]*Tabla1[[#This Row],[PVC ]]</f>
        <v>0</v>
      </c>
      <c r="J781" s="26">
        <v>0.21</v>
      </c>
      <c r="K781" s="63"/>
      <c r="L781" s="28" t="s">
        <v>17</v>
      </c>
      <c r="M781" s="53">
        <v>8686.009</v>
      </c>
      <c r="N781" s="64" t="str">
        <f>+IF(Tabla1[[#This Row],[F PMPI]]="SÍ","No","Sí")</f>
        <v>Sí</v>
      </c>
      <c r="O781" s="65">
        <f>+Tabla1[[#This Row],[PVL]]*1.055</f>
        <v>9163.7394949999998</v>
      </c>
      <c r="P781" s="65">
        <f>+Tabla1[[#This Row],[PVL]]*1.43</f>
        <v>12420.99287</v>
      </c>
      <c r="Q781" s="66" t="str">
        <f>+HYPERLINK(Tabla1[[#This Row],[PAG]])</f>
        <v>https://todomusica.com.ar/productos-sin-categorias-de-netsuite/1810-pl009.html</v>
      </c>
      <c r="R781" s="67"/>
      <c r="S781" s="68"/>
      <c r="T781" s="69"/>
      <c r="U781" s="69"/>
      <c r="V781" s="69"/>
      <c r="W781" s="69"/>
      <c r="X781" s="69"/>
      <c r="Y781" s="35"/>
      <c r="Z781" s="35" t="s">
        <v>24851</v>
      </c>
      <c r="AA781" s="36">
        <v>1</v>
      </c>
      <c r="AB781" s="35" t="s">
        <v>27</v>
      </c>
      <c r="AC781" s="35" t="str">
        <f>+IF(Tabla1[[#This Row],[STK]]="no","Sin STK", "STK disponible")</f>
        <v>Sin STK</v>
      </c>
      <c r="AD781" s="35">
        <f>+I781*J781</f>
        <v>0</v>
      </c>
      <c r="AE781" s="35">
        <f>+I781*K781</f>
        <v>0</v>
      </c>
      <c r="AF781" s="36">
        <f>IF(Tabla1[[#This Row],[ref pack]]=1,Tabla1[[#This Row],[Pedido]],LCM(Tabla1[[#This Row],[MC VIEJO]],Tabla1[[#This Row],[Pedido]]))</f>
        <v>5</v>
      </c>
      <c r="AG781" s="36">
        <f>+VLOOKUP(Tabla1[[#This Row],[Artículo]],'.'!$B$2:$D$11481,3,)</f>
        <v>5</v>
      </c>
      <c r="AH781" s="37" t="str">
        <f>+IFERROR(SEARCH("pack",Tabla1[[#This Row],[PACK]]),"")</f>
        <v/>
      </c>
    </row>
    <row r="782" spans="1:34" ht="24" customHeight="1" x14ac:dyDescent="0.2">
      <c r="A782" s="50" t="s">
        <v>1240</v>
      </c>
      <c r="B782" s="60" t="s">
        <v>23551</v>
      </c>
      <c r="C782" s="61" t="s">
        <v>23552</v>
      </c>
      <c r="D782" s="52" t="s">
        <v>27</v>
      </c>
      <c r="E782" s="53">
        <v>4430.78</v>
      </c>
      <c r="F782" s="23" t="str">
        <f>+IFERROR(VLOOKUP(Tabla1[[#This Row],[Artículo]],'..'!$B$2:$D$569000,3,),"")</f>
        <v/>
      </c>
      <c r="G782" s="24" t="e">
        <f>IF(H782=AF782,"", "Error MC")</f>
        <v>#N/A</v>
      </c>
      <c r="H782" s="62"/>
      <c r="I782" s="54">
        <f>+Tabla1[[#This Row],[MC]]*Tabla1[[#This Row],[Pedido]]*Tabla1[[#This Row],[PVC ]]</f>
        <v>0</v>
      </c>
      <c r="J782" s="26">
        <v>0.21</v>
      </c>
      <c r="K782" s="63"/>
      <c r="L782" s="28" t="s">
        <v>17</v>
      </c>
      <c r="M782" s="53">
        <v>7773.8019999999997</v>
      </c>
      <c r="N782" s="64" t="str">
        <f>+IF(Tabla1[[#This Row],[F PMPI]]="SÍ","No","Sí")</f>
        <v>Sí</v>
      </c>
      <c r="O782" s="65">
        <f>+Tabla1[[#This Row],[PVL]]*1.055</f>
        <v>8201.3611099999998</v>
      </c>
      <c r="P782" s="65">
        <f>+Tabla1[[#This Row],[PVL]]*1.43</f>
        <v>11116.536859999998</v>
      </c>
      <c r="Q782" s="66" t="str">
        <f>+HYPERLINK(Tabla1[[#This Row],[PAG]])</f>
        <v>https://todomusica.com.ar/productos-sin-categorias-de-netsuite/595-pl009-5.html</v>
      </c>
      <c r="R782" s="67"/>
      <c r="S782" s="68"/>
      <c r="T782" s="69"/>
      <c r="U782" s="69"/>
      <c r="V782" s="69"/>
      <c r="W782" s="69"/>
      <c r="X782" s="69"/>
      <c r="Y782" s="35"/>
      <c r="Z782" s="35" t="s">
        <v>24852</v>
      </c>
      <c r="AA782" s="36">
        <v>1</v>
      </c>
      <c r="AB782" s="35" t="s">
        <v>27</v>
      </c>
      <c r="AC782" s="35" t="str">
        <f>+IF(Tabla1[[#This Row],[STK]]="no","Sin STK", "STK disponible")</f>
        <v>Sin STK</v>
      </c>
      <c r="AD782" s="35">
        <f>+I782*J782</f>
        <v>0</v>
      </c>
      <c r="AE782" s="35">
        <f>+I782*K782</f>
        <v>0</v>
      </c>
      <c r="AF782" s="36" t="e">
        <f>IF(Tabla1[[#This Row],[ref pack]]=1,Tabla1[[#This Row],[Pedido]],LCM(Tabla1[[#This Row],[MC VIEJO]],Tabla1[[#This Row],[Pedido]]))</f>
        <v>#N/A</v>
      </c>
      <c r="AG782" s="36" t="e">
        <f>+VLOOKUP(Tabla1[[#This Row],[Artículo]],'.'!$B$2:$D$11481,3,)</f>
        <v>#N/A</v>
      </c>
      <c r="AH782" s="37" t="str">
        <f>+IFERROR(SEARCH("pack",Tabla1[[#This Row],[PACK]]),"")</f>
        <v/>
      </c>
    </row>
    <row r="783" spans="1:34" ht="24" customHeight="1" x14ac:dyDescent="0.2">
      <c r="A783" s="50" t="s">
        <v>1240</v>
      </c>
      <c r="B783" s="60" t="s">
        <v>1455</v>
      </c>
      <c r="C783" s="61" t="s">
        <v>23553</v>
      </c>
      <c r="D783" s="52" t="s">
        <v>27</v>
      </c>
      <c r="E783" s="53">
        <v>4950.7</v>
      </c>
      <c r="F783" s="23" t="str">
        <f>+IFERROR(VLOOKUP(Tabla1[[#This Row],[Artículo]],'..'!$B$2:$D$569000,3,),"")</f>
        <v/>
      </c>
      <c r="G783" s="24" t="str">
        <f>IF(H783=AF783,"", "Error MC")</f>
        <v>Error MC</v>
      </c>
      <c r="H783" s="62"/>
      <c r="I783" s="54">
        <f>+Tabla1[[#This Row],[MC]]*Tabla1[[#This Row],[Pedido]]*Tabla1[[#This Row],[PVC ]]</f>
        <v>0</v>
      </c>
      <c r="J783" s="26">
        <v>0.21</v>
      </c>
      <c r="K783" s="63"/>
      <c r="L783" s="28" t="s">
        <v>17</v>
      </c>
      <c r="M783" s="53">
        <v>8686.009</v>
      </c>
      <c r="N783" s="64" t="str">
        <f>+IF(Tabla1[[#This Row],[F PMPI]]="SÍ","No","Sí")</f>
        <v>Sí</v>
      </c>
      <c r="O783" s="65">
        <f>+Tabla1[[#This Row],[PVL]]*1.055</f>
        <v>9163.7394949999998</v>
      </c>
      <c r="P783" s="65">
        <f>+Tabla1[[#This Row],[PVL]]*1.43</f>
        <v>12420.99287</v>
      </c>
      <c r="Q783" s="66" t="str">
        <f>+HYPERLINK(Tabla1[[#This Row],[PAG]])</f>
        <v>https://todomusica.com.ar/productos-sin-categorias-de-netsuite/2223-pl010.html</v>
      </c>
      <c r="R783" s="67"/>
      <c r="S783" s="68"/>
      <c r="T783" s="69"/>
      <c r="U783" s="69"/>
      <c r="V783" s="69"/>
      <c r="W783" s="69"/>
      <c r="X783" s="69"/>
      <c r="Y783" s="35"/>
      <c r="Z783" s="35" t="s">
        <v>24853</v>
      </c>
      <c r="AA783" s="36">
        <v>1</v>
      </c>
      <c r="AB783" s="35" t="s">
        <v>27</v>
      </c>
      <c r="AC783" s="35" t="str">
        <f>+IF(Tabla1[[#This Row],[STK]]="no","Sin STK", "STK disponible")</f>
        <v>Sin STK</v>
      </c>
      <c r="AD783" s="35">
        <f>+I783*J783</f>
        <v>0</v>
      </c>
      <c r="AE783" s="35">
        <f>+I783*K783</f>
        <v>0</v>
      </c>
      <c r="AF783" s="36">
        <f>IF(Tabla1[[#This Row],[ref pack]]=1,Tabla1[[#This Row],[Pedido]],LCM(Tabla1[[#This Row],[MC VIEJO]],Tabla1[[#This Row],[Pedido]]))</f>
        <v>5</v>
      </c>
      <c r="AG783" s="36">
        <f>+VLOOKUP(Tabla1[[#This Row],[Artículo]],'.'!$B$2:$D$11481,3,)</f>
        <v>5</v>
      </c>
      <c r="AH783" s="37" t="str">
        <f>+IFERROR(SEARCH("pack",Tabla1[[#This Row],[PACK]]),"")</f>
        <v/>
      </c>
    </row>
    <row r="784" spans="1:34" ht="24" customHeight="1" x14ac:dyDescent="0.2">
      <c r="A784" s="50" t="s">
        <v>1240</v>
      </c>
      <c r="B784" s="60" t="s">
        <v>23554</v>
      </c>
      <c r="C784" s="61" t="s">
        <v>1456</v>
      </c>
      <c r="D784" s="52" t="s">
        <v>27</v>
      </c>
      <c r="E784" s="53">
        <v>4430.8280000000004</v>
      </c>
      <c r="F784" s="23" t="str">
        <f>+IFERROR(VLOOKUP(Tabla1[[#This Row],[Artículo]],'..'!$B$2:$D$569000,3,),"")</f>
        <v/>
      </c>
      <c r="G784" s="24" t="e">
        <f>IF(H784=AF784,"", "Error MC")</f>
        <v>#N/A</v>
      </c>
      <c r="H784" s="62"/>
      <c r="I784" s="54">
        <f>+Tabla1[[#This Row],[MC]]*Tabla1[[#This Row],[Pedido]]*Tabla1[[#This Row],[PVC ]]</f>
        <v>0</v>
      </c>
      <c r="J784" s="26">
        <v>0.21</v>
      </c>
      <c r="K784" s="63"/>
      <c r="L784" s="28" t="s">
        <v>17</v>
      </c>
      <c r="M784" s="53">
        <v>7773.8869999999997</v>
      </c>
      <c r="N784" s="64" t="str">
        <f>+IF(Tabla1[[#This Row],[F PMPI]]="SÍ","No","Sí")</f>
        <v>No</v>
      </c>
      <c r="O784" s="65">
        <f>+Tabla1[[#This Row],[PVL]]*1.055</f>
        <v>8201.4507849999991</v>
      </c>
      <c r="P784" s="65">
        <f>+Tabla1[[#This Row],[PVL]]*1.43</f>
        <v>11116.65841</v>
      </c>
      <c r="Q784" s="66" t="str">
        <f>+HYPERLINK(Tabla1[[#This Row],[PAG]])</f>
        <v>https://todomusica.com.ar/productos-sin-categorias-de-netsuite/714-pl010-5.html</v>
      </c>
      <c r="R784" s="67"/>
      <c r="S784" s="68"/>
      <c r="T784" s="69"/>
      <c r="U784" s="69"/>
      <c r="V784" s="69"/>
      <c r="W784" s="69"/>
      <c r="X784" s="69"/>
      <c r="Y784" s="35"/>
      <c r="Z784" s="35" t="s">
        <v>24854</v>
      </c>
      <c r="AA784" s="36">
        <v>5</v>
      </c>
      <c r="AB784" s="35" t="s">
        <v>9849</v>
      </c>
      <c r="AC784" s="35" t="str">
        <f>+IF(Tabla1[[#This Row],[STK]]="no","Sin STK", "STK disponible")</f>
        <v>Sin STK</v>
      </c>
      <c r="AD784" s="35">
        <f>+I784*J784</f>
        <v>0</v>
      </c>
      <c r="AE784" s="35">
        <f>+I784*K784</f>
        <v>0</v>
      </c>
      <c r="AF784" s="36" t="e">
        <f>IF(Tabla1[[#This Row],[ref pack]]=1,Tabla1[[#This Row],[Pedido]],LCM(Tabla1[[#This Row],[MC VIEJO]],Tabla1[[#This Row],[Pedido]]))</f>
        <v>#N/A</v>
      </c>
      <c r="AG784" s="36" t="e">
        <f>+VLOOKUP(Tabla1[[#This Row],[Artículo]],'.'!$B$2:$D$11481,3,)</f>
        <v>#N/A</v>
      </c>
      <c r="AH784" s="37" t="str">
        <f>+IFERROR(SEARCH("pack",Tabla1[[#This Row],[PACK]]),"")</f>
        <v/>
      </c>
    </row>
    <row r="785" spans="1:34" ht="24" customHeight="1" x14ac:dyDescent="0.2">
      <c r="A785" s="50" t="s">
        <v>1240</v>
      </c>
      <c r="B785" s="60" t="s">
        <v>1457</v>
      </c>
      <c r="C785" s="61" t="s">
        <v>23555</v>
      </c>
      <c r="D785" s="52" t="s">
        <v>27</v>
      </c>
      <c r="E785" s="53">
        <v>4950.7</v>
      </c>
      <c r="F785" s="23" t="str">
        <f>+IFERROR(VLOOKUP(Tabla1[[#This Row],[Artículo]],'..'!$B$2:$D$569000,3,),"")</f>
        <v/>
      </c>
      <c r="G785" s="24" t="str">
        <f>IF(H785=AF785,"", "Error MC")</f>
        <v>Error MC</v>
      </c>
      <c r="H785" s="62"/>
      <c r="I785" s="54">
        <f>+Tabla1[[#This Row],[MC]]*Tabla1[[#This Row],[Pedido]]*Tabla1[[#This Row],[PVC ]]</f>
        <v>0</v>
      </c>
      <c r="J785" s="26">
        <v>0.21</v>
      </c>
      <c r="K785" s="63"/>
      <c r="L785" s="28" t="s">
        <v>17</v>
      </c>
      <c r="M785" s="53">
        <v>8686.009</v>
      </c>
      <c r="N785" s="64" t="str">
        <f>+IF(Tabla1[[#This Row],[F PMPI]]="SÍ","No","Sí")</f>
        <v>Sí</v>
      </c>
      <c r="O785" s="65">
        <f>+Tabla1[[#This Row],[PVL]]*1.055</f>
        <v>9163.7394949999998</v>
      </c>
      <c r="P785" s="65">
        <f>+Tabla1[[#This Row],[PVL]]*1.43</f>
        <v>12420.99287</v>
      </c>
      <c r="Q785" s="66" t="str">
        <f>+HYPERLINK(Tabla1[[#This Row],[PAG]])</f>
        <v>https://todomusica.com.ar/cuerdas-sueltas/3298-pl011.html</v>
      </c>
      <c r="R785" s="67"/>
      <c r="S785" s="68"/>
      <c r="T785" s="69"/>
      <c r="U785" s="69"/>
      <c r="V785" s="69"/>
      <c r="W785" s="69"/>
      <c r="X785" s="69"/>
      <c r="Y785" s="35"/>
      <c r="Z785" s="35" t="s">
        <v>24855</v>
      </c>
      <c r="AA785" s="36">
        <v>1</v>
      </c>
      <c r="AB785" s="35" t="s">
        <v>27</v>
      </c>
      <c r="AC785" s="35" t="str">
        <f>+IF(Tabla1[[#This Row],[STK]]="no","Sin STK", "STK disponible")</f>
        <v>Sin STK</v>
      </c>
      <c r="AD785" s="35">
        <f>+I785*J785</f>
        <v>0</v>
      </c>
      <c r="AE785" s="35">
        <f>+I785*K785</f>
        <v>0</v>
      </c>
      <c r="AF785" s="36">
        <f>IF(Tabla1[[#This Row],[ref pack]]=1,Tabla1[[#This Row],[Pedido]],LCM(Tabla1[[#This Row],[MC VIEJO]],Tabla1[[#This Row],[Pedido]]))</f>
        <v>5</v>
      </c>
      <c r="AG785" s="36">
        <f>+VLOOKUP(Tabla1[[#This Row],[Artículo]],'.'!$B$2:$D$11481,3,)</f>
        <v>5</v>
      </c>
      <c r="AH785" s="37" t="str">
        <f>+IFERROR(SEARCH("pack",Tabla1[[#This Row],[PACK]]),"")</f>
        <v/>
      </c>
    </row>
    <row r="786" spans="1:34" ht="24" customHeight="1" x14ac:dyDescent="0.2">
      <c r="A786" s="50" t="s">
        <v>1240</v>
      </c>
      <c r="B786" s="60" t="s">
        <v>23556</v>
      </c>
      <c r="C786" s="61" t="s">
        <v>1458</v>
      </c>
      <c r="D786" s="52" t="s">
        <v>27</v>
      </c>
      <c r="E786" s="53">
        <v>4430.78</v>
      </c>
      <c r="F786" s="23" t="str">
        <f>+IFERROR(VLOOKUP(Tabla1[[#This Row],[Artículo]],'..'!$B$2:$D$569000,3,),"")</f>
        <v/>
      </c>
      <c r="G786" s="24" t="e">
        <f>IF(H786=AF786,"", "Error MC")</f>
        <v>#N/A</v>
      </c>
      <c r="H786" s="62"/>
      <c r="I786" s="54">
        <f>+Tabla1[[#This Row],[MC]]*Tabla1[[#This Row],[Pedido]]*Tabla1[[#This Row],[PVC ]]</f>
        <v>0</v>
      </c>
      <c r="J786" s="26">
        <v>0.21</v>
      </c>
      <c r="K786" s="63"/>
      <c r="L786" s="28" t="s">
        <v>17</v>
      </c>
      <c r="M786" s="53">
        <v>7773.8019999999997</v>
      </c>
      <c r="N786" s="64" t="str">
        <f>+IF(Tabla1[[#This Row],[F PMPI]]="SÍ","No","Sí")</f>
        <v>No</v>
      </c>
      <c r="O786" s="65">
        <f>+Tabla1[[#This Row],[PVL]]*1.055</f>
        <v>8201.3611099999998</v>
      </c>
      <c r="P786" s="65">
        <f>+Tabla1[[#This Row],[PVL]]*1.43</f>
        <v>11116.536859999998</v>
      </c>
      <c r="Q786" s="66" t="str">
        <f>+HYPERLINK(Tabla1[[#This Row],[PAG]])</f>
        <v>https://todomusica.com.ar/productos-sin-categorias-de-netsuite/596-pl011-5.html</v>
      </c>
      <c r="R786" s="67"/>
      <c r="S786" s="68"/>
      <c r="T786" s="69"/>
      <c r="U786" s="69"/>
      <c r="V786" s="69"/>
      <c r="W786" s="69"/>
      <c r="X786" s="69"/>
      <c r="Y786" s="35"/>
      <c r="Z786" s="35" t="s">
        <v>24856</v>
      </c>
      <c r="AA786" s="36">
        <v>1</v>
      </c>
      <c r="AB786" s="35" t="s">
        <v>9849</v>
      </c>
      <c r="AC786" s="35" t="str">
        <f>+IF(Tabla1[[#This Row],[STK]]="no","Sin STK", "STK disponible")</f>
        <v>Sin STK</v>
      </c>
      <c r="AD786" s="35">
        <f>+I786*J786</f>
        <v>0</v>
      </c>
      <c r="AE786" s="35">
        <f>+I786*K786</f>
        <v>0</v>
      </c>
      <c r="AF786" s="36" t="e">
        <f>IF(Tabla1[[#This Row],[ref pack]]=1,Tabla1[[#This Row],[Pedido]],LCM(Tabla1[[#This Row],[MC VIEJO]],Tabla1[[#This Row],[Pedido]]))</f>
        <v>#N/A</v>
      </c>
      <c r="AG786" s="36" t="e">
        <f>+VLOOKUP(Tabla1[[#This Row],[Artículo]],'.'!$B$2:$D$11481,3,)</f>
        <v>#N/A</v>
      </c>
      <c r="AH786" s="37" t="str">
        <f>+IFERROR(SEARCH("pack",Tabla1[[#This Row],[PACK]]),"")</f>
        <v/>
      </c>
    </row>
    <row r="787" spans="1:34" ht="24" customHeight="1" x14ac:dyDescent="0.2">
      <c r="A787" s="50" t="s">
        <v>1240</v>
      </c>
      <c r="B787" s="60" t="s">
        <v>23557</v>
      </c>
      <c r="C787" s="61" t="s">
        <v>23558</v>
      </c>
      <c r="D787" s="52" t="s">
        <v>27</v>
      </c>
      <c r="E787" s="53">
        <v>990.13</v>
      </c>
      <c r="F787" s="23" t="str">
        <f>+IFERROR(VLOOKUP(Tabla1[[#This Row],[Artículo]],'..'!$B$2:$D$569000,3,),"")</f>
        <v/>
      </c>
      <c r="G787" s="24" t="e">
        <f>IF(H787=AF787,"", "Error MC")</f>
        <v>#N/A</v>
      </c>
      <c r="H787" s="62"/>
      <c r="I787" s="54">
        <f>+Tabla1[[#This Row],[MC]]*Tabla1[[#This Row],[Pedido]]*Tabla1[[#This Row],[PVC ]]</f>
        <v>0</v>
      </c>
      <c r="J787" s="26">
        <v>0.21</v>
      </c>
      <c r="K787" s="63"/>
      <c r="L787" s="28" t="s">
        <v>17</v>
      </c>
      <c r="M787" s="53">
        <v>1737.184</v>
      </c>
      <c r="N787" s="64" t="str">
        <f>+IF(Tabla1[[#This Row],[F PMPI]]="SÍ","No","Sí")</f>
        <v>Sí</v>
      </c>
      <c r="O787" s="65">
        <f>+Tabla1[[#This Row],[PVL]]*1.055</f>
        <v>1832.72912</v>
      </c>
      <c r="P787" s="65">
        <f>+Tabla1[[#This Row],[PVL]]*1.43</f>
        <v>2484.1731199999999</v>
      </c>
      <c r="Q787" s="66" t="str">
        <f>+HYPERLINK(Tabla1[[#This Row],[PAG]])</f>
        <v>https://todomusica.com.ar/productos-sin-categorias-de-netsuite/3166-pl012.html</v>
      </c>
      <c r="R787" s="67"/>
      <c r="S787" s="68"/>
      <c r="T787" s="69"/>
      <c r="U787" s="69"/>
      <c r="V787" s="69"/>
      <c r="W787" s="69"/>
      <c r="X787" s="69"/>
      <c r="Y787" s="35"/>
      <c r="Z787" s="35" t="s">
        <v>24857</v>
      </c>
      <c r="AA787" s="36">
        <v>10</v>
      </c>
      <c r="AB787" s="35" t="s">
        <v>27</v>
      </c>
      <c r="AC787" s="35" t="str">
        <f>+IF(Tabla1[[#This Row],[STK]]="no","Sin STK", "STK disponible")</f>
        <v>Sin STK</v>
      </c>
      <c r="AD787" s="35">
        <f>+I787*J787</f>
        <v>0</v>
      </c>
      <c r="AE787" s="35">
        <f>+I787*K787</f>
        <v>0</v>
      </c>
      <c r="AF787" s="36" t="e">
        <f>IF(Tabla1[[#This Row],[ref pack]]=1,Tabla1[[#This Row],[Pedido]],LCM(Tabla1[[#This Row],[MC VIEJO]],Tabla1[[#This Row],[Pedido]]))</f>
        <v>#N/A</v>
      </c>
      <c r="AG787" s="36" t="e">
        <f>+VLOOKUP(Tabla1[[#This Row],[Artículo]],'.'!$B$2:$D$11481,3,)</f>
        <v>#N/A</v>
      </c>
      <c r="AH787" s="37" t="str">
        <f>+IFERROR(SEARCH("pack",Tabla1[[#This Row],[PACK]]),"")</f>
        <v/>
      </c>
    </row>
    <row r="788" spans="1:34" ht="24" customHeight="1" x14ac:dyDescent="0.2">
      <c r="A788" s="50" t="s">
        <v>1240</v>
      </c>
      <c r="B788" s="60" t="s">
        <v>1459</v>
      </c>
      <c r="C788" s="61" t="s">
        <v>23559</v>
      </c>
      <c r="D788" s="52" t="s">
        <v>9841</v>
      </c>
      <c r="E788" s="53">
        <v>4950.7</v>
      </c>
      <c r="F788" s="23" t="str">
        <f>+IFERROR(VLOOKUP(Tabla1[[#This Row],[Artículo]],'..'!$B$2:$D$569000,3,),"")</f>
        <v/>
      </c>
      <c r="G788" s="24" t="str">
        <f>IF(H788=AF788,"", "Error MC")</f>
        <v>Error MC</v>
      </c>
      <c r="H788" s="62"/>
      <c r="I788" s="54">
        <f>+Tabla1[[#This Row],[MC]]*Tabla1[[#This Row],[Pedido]]*Tabla1[[#This Row],[PVC ]]</f>
        <v>0</v>
      </c>
      <c r="J788" s="26">
        <v>0.21</v>
      </c>
      <c r="K788" s="63"/>
      <c r="L788" s="28" t="s">
        <v>17</v>
      </c>
      <c r="M788" s="53">
        <v>8686.009</v>
      </c>
      <c r="N788" s="64" t="str">
        <f>+IF(Tabla1[[#This Row],[F PMPI]]="SÍ","No","Sí")</f>
        <v>Sí</v>
      </c>
      <c r="O788" s="65">
        <f>+Tabla1[[#This Row],[PVL]]*1.055</f>
        <v>9163.7394949999998</v>
      </c>
      <c r="P788" s="65">
        <f>+Tabla1[[#This Row],[PVL]]*1.43</f>
        <v>12420.99287</v>
      </c>
      <c r="Q788" s="66" t="str">
        <f>+HYPERLINK(Tabla1[[#This Row],[PAG]])</f>
        <v>https://todomusica.com.ar/cuerdas-sueltas/2616-pl013.html</v>
      </c>
      <c r="R788" s="67"/>
      <c r="S788" s="68"/>
      <c r="T788" s="69"/>
      <c r="U788" s="69"/>
      <c r="V788" s="69"/>
      <c r="W788" s="69"/>
      <c r="X788" s="69"/>
      <c r="Y788" s="35"/>
      <c r="Z788" s="35" t="s">
        <v>24858</v>
      </c>
      <c r="AA788" s="36">
        <v>1</v>
      </c>
      <c r="AB788" s="35" t="s">
        <v>27</v>
      </c>
      <c r="AC788" s="35" t="str">
        <f>+IF(Tabla1[[#This Row],[STK]]="no","Sin STK", "STK disponible")</f>
        <v>STK disponible</v>
      </c>
      <c r="AD788" s="35">
        <f>+I788*J788</f>
        <v>0</v>
      </c>
      <c r="AE788" s="35">
        <f>+I788*K788</f>
        <v>0</v>
      </c>
      <c r="AF788" s="36">
        <f>IF(Tabla1[[#This Row],[ref pack]]=1,Tabla1[[#This Row],[Pedido]],LCM(Tabla1[[#This Row],[MC VIEJO]],Tabla1[[#This Row],[Pedido]]))</f>
        <v>5</v>
      </c>
      <c r="AG788" s="36">
        <f>+VLOOKUP(Tabla1[[#This Row],[Artículo]],'.'!$B$2:$D$11481,3,)</f>
        <v>5</v>
      </c>
      <c r="AH788" s="37" t="str">
        <f>+IFERROR(SEARCH("pack",Tabla1[[#This Row],[PACK]]),"")</f>
        <v/>
      </c>
    </row>
    <row r="789" spans="1:34" ht="24" customHeight="1" x14ac:dyDescent="0.2">
      <c r="A789" s="50" t="s">
        <v>1240</v>
      </c>
      <c r="B789" s="60" t="s">
        <v>1461</v>
      </c>
      <c r="C789" s="61" t="s">
        <v>23560</v>
      </c>
      <c r="D789" s="52" t="s">
        <v>9842</v>
      </c>
      <c r="E789" s="53">
        <v>4950.58</v>
      </c>
      <c r="F789" s="23" t="str">
        <f>+IFERROR(VLOOKUP(Tabla1[[#This Row],[Artículo]],'..'!$B$2:$D$569000,3,),"")</f>
        <v>Pack x 5</v>
      </c>
      <c r="G789" s="24" t="str">
        <f>IF(H789=AF789,"", "Error MC")</f>
        <v/>
      </c>
      <c r="H789" s="62"/>
      <c r="I789" s="54">
        <f>+Tabla1[[#This Row],[MC]]*Tabla1[[#This Row],[Pedido]]*Tabla1[[#This Row],[PVC ]]</f>
        <v>0</v>
      </c>
      <c r="J789" s="26">
        <v>0.21</v>
      </c>
      <c r="K789" s="63"/>
      <c r="L789" s="28" t="s">
        <v>17</v>
      </c>
      <c r="M789" s="53">
        <v>8685.7909999999993</v>
      </c>
      <c r="N789" s="64" t="str">
        <f>+IF(Tabla1[[#This Row],[F PMPI]]="SÍ","No","Sí")</f>
        <v>Sí</v>
      </c>
      <c r="O789" s="65">
        <f>+Tabla1[[#This Row],[PVL]]*1.055</f>
        <v>9163.5095049999982</v>
      </c>
      <c r="P789" s="65">
        <f>+Tabla1[[#This Row],[PVL]]*1.43</f>
        <v>12420.681129999999</v>
      </c>
      <c r="Q789" s="66" t="str">
        <f>+HYPERLINK(Tabla1[[#This Row],[PAG]])</f>
        <v>https://todomusica.com.ar/cuerdas-sueltas/2053-pl014.html</v>
      </c>
      <c r="R789" s="67"/>
      <c r="S789" s="68"/>
      <c r="T789" s="69"/>
      <c r="U789" s="69"/>
      <c r="V789" s="69"/>
      <c r="W789" s="69"/>
      <c r="X789" s="69"/>
      <c r="Y789" s="35"/>
      <c r="Z789" s="35" t="s">
        <v>24859</v>
      </c>
      <c r="AA789" s="36">
        <v>1</v>
      </c>
      <c r="AB789" s="35" t="s">
        <v>27</v>
      </c>
      <c r="AC789" s="35" t="str">
        <f>+IF(Tabla1[[#This Row],[STK]]="no","Sin STK", "STK disponible")</f>
        <v>STK disponible</v>
      </c>
      <c r="AD789" s="35">
        <f>+I789*J789</f>
        <v>0</v>
      </c>
      <c r="AE789" s="35">
        <f>+I789*K789</f>
        <v>0</v>
      </c>
      <c r="AF789" s="36">
        <f>IF(Tabla1[[#This Row],[ref pack]]=1,Tabla1[[#This Row],[Pedido]],LCM(Tabla1[[#This Row],[MC VIEJO]],Tabla1[[#This Row],[Pedido]]))</f>
        <v>0</v>
      </c>
      <c r="AG789" s="36">
        <f>+VLOOKUP(Tabla1[[#This Row],[Artículo]],'.'!$B$2:$D$11481,3,)</f>
        <v>10</v>
      </c>
      <c r="AH789" s="37">
        <f>+IFERROR(SEARCH("pack",Tabla1[[#This Row],[PACK]]),"")</f>
        <v>1</v>
      </c>
    </row>
    <row r="790" spans="1:34" ht="24" customHeight="1" x14ac:dyDescent="0.2">
      <c r="A790" s="50" t="s">
        <v>1240</v>
      </c>
      <c r="B790" s="60" t="s">
        <v>1463</v>
      </c>
      <c r="C790" s="61" t="s">
        <v>23561</v>
      </c>
      <c r="D790" s="52" t="s">
        <v>9841</v>
      </c>
      <c r="E790" s="53">
        <v>4950.58</v>
      </c>
      <c r="F790" s="23" t="str">
        <f>+IFERROR(VLOOKUP(Tabla1[[#This Row],[Artículo]],'..'!$B$2:$D$569000,3,),"")</f>
        <v>Pack x 5</v>
      </c>
      <c r="G790" s="24" t="str">
        <f>IF(H790=AF790,"", "Error MC")</f>
        <v/>
      </c>
      <c r="H790" s="62"/>
      <c r="I790" s="54">
        <f>+Tabla1[[#This Row],[MC]]*Tabla1[[#This Row],[Pedido]]*Tabla1[[#This Row],[PVC ]]</f>
        <v>0</v>
      </c>
      <c r="J790" s="26">
        <v>0.21</v>
      </c>
      <c r="K790" s="63"/>
      <c r="L790" s="28" t="s">
        <v>17</v>
      </c>
      <c r="M790" s="53">
        <v>8685.7909999999993</v>
      </c>
      <c r="N790" s="64" t="str">
        <f>+IF(Tabla1[[#This Row],[F PMPI]]="SÍ","No","Sí")</f>
        <v>Sí</v>
      </c>
      <c r="O790" s="65">
        <f>+Tabla1[[#This Row],[PVL]]*1.055</f>
        <v>9163.5095049999982</v>
      </c>
      <c r="P790" s="65">
        <f>+Tabla1[[#This Row],[PVL]]*1.43</f>
        <v>12420.681129999999</v>
      </c>
      <c r="Q790" s="66" t="str">
        <f>+HYPERLINK(Tabla1[[#This Row],[PAG]])</f>
        <v>https://todomusica.com.ar/cuerdas-sueltas/8094-single-plain-steel-015.html</v>
      </c>
      <c r="R790" s="67"/>
      <c r="S790" s="68"/>
      <c r="T790" s="69"/>
      <c r="U790" s="69"/>
      <c r="V790" s="69"/>
      <c r="W790" s="69"/>
      <c r="X790" s="69"/>
      <c r="Y790" s="35"/>
      <c r="Z790" s="35" t="s">
        <v>24860</v>
      </c>
      <c r="AA790" s="36">
        <v>1</v>
      </c>
      <c r="AB790" s="35" t="s">
        <v>27</v>
      </c>
      <c r="AC790" s="35" t="str">
        <f>+IF(Tabla1[[#This Row],[STK]]="no","Sin STK", "STK disponible")</f>
        <v>STK disponible</v>
      </c>
      <c r="AD790" s="35">
        <f>+I790*J790</f>
        <v>0</v>
      </c>
      <c r="AE790" s="35">
        <f>+I790*K790</f>
        <v>0</v>
      </c>
      <c r="AF790" s="36">
        <f>IF(Tabla1[[#This Row],[ref pack]]=1,Tabla1[[#This Row],[Pedido]],LCM(Tabla1[[#This Row],[MC VIEJO]],Tabla1[[#This Row],[Pedido]]))</f>
        <v>0</v>
      </c>
      <c r="AG790" s="36">
        <f>+VLOOKUP(Tabla1[[#This Row],[Artículo]],'.'!$B$2:$D$11481,3,)</f>
        <v>10</v>
      </c>
      <c r="AH790" s="37">
        <f>+IFERROR(SEARCH("pack",Tabla1[[#This Row],[PACK]]),"")</f>
        <v>1</v>
      </c>
    </row>
    <row r="791" spans="1:34" ht="24" customHeight="1" x14ac:dyDescent="0.2">
      <c r="A791" s="50" t="s">
        <v>1240</v>
      </c>
      <c r="B791" s="60" t="s">
        <v>1465</v>
      </c>
      <c r="C791" s="61" t="s">
        <v>23562</v>
      </c>
      <c r="D791" s="52" t="s">
        <v>27</v>
      </c>
      <c r="E791" s="53">
        <v>4950.7</v>
      </c>
      <c r="F791" s="23" t="str">
        <f>+IFERROR(VLOOKUP(Tabla1[[#This Row],[Artículo]],'..'!$B$2:$D$569000,3,),"")</f>
        <v/>
      </c>
      <c r="G791" s="24" t="str">
        <f>IF(H791=AF791,"", "Error MC")</f>
        <v>Error MC</v>
      </c>
      <c r="H791" s="62"/>
      <c r="I791" s="54">
        <f>+Tabla1[[#This Row],[MC]]*Tabla1[[#This Row],[Pedido]]*Tabla1[[#This Row],[PVC ]]</f>
        <v>0</v>
      </c>
      <c r="J791" s="26">
        <v>0.21</v>
      </c>
      <c r="K791" s="63"/>
      <c r="L791" s="28" t="s">
        <v>17</v>
      </c>
      <c r="M791" s="53">
        <v>8686.009</v>
      </c>
      <c r="N791" s="64" t="str">
        <f>+IF(Tabla1[[#This Row],[F PMPI]]="SÍ","No","Sí")</f>
        <v>Sí</v>
      </c>
      <c r="O791" s="65">
        <f>+Tabla1[[#This Row],[PVL]]*1.055</f>
        <v>9163.7394949999998</v>
      </c>
      <c r="P791" s="65">
        <f>+Tabla1[[#This Row],[PVL]]*1.43</f>
        <v>12420.99287</v>
      </c>
      <c r="Q791" s="66" t="str">
        <f>+HYPERLINK(Tabla1[[#This Row],[PAG]])</f>
        <v>https://todomusica.com.ar/cuerdas-sueltas/3267-pl016.html</v>
      </c>
      <c r="R791" s="67"/>
      <c r="S791" s="68"/>
      <c r="T791" s="69"/>
      <c r="U791" s="69"/>
      <c r="V791" s="69"/>
      <c r="W791" s="69"/>
      <c r="X791" s="69"/>
      <c r="Y791" s="35"/>
      <c r="Z791" s="35" t="s">
        <v>24861</v>
      </c>
      <c r="AA791" s="36">
        <v>1</v>
      </c>
      <c r="AB791" s="35" t="s">
        <v>27</v>
      </c>
      <c r="AC791" s="35" t="str">
        <f>+IF(Tabla1[[#This Row],[STK]]="no","Sin STK", "STK disponible")</f>
        <v>Sin STK</v>
      </c>
      <c r="AD791" s="35">
        <f>+I791*J791</f>
        <v>0</v>
      </c>
      <c r="AE791" s="35">
        <f>+I791*K791</f>
        <v>0</v>
      </c>
      <c r="AF791" s="36">
        <f>IF(Tabla1[[#This Row],[ref pack]]=1,Tabla1[[#This Row],[Pedido]],LCM(Tabla1[[#This Row],[MC VIEJO]],Tabla1[[#This Row],[Pedido]]))</f>
        <v>5</v>
      </c>
      <c r="AG791" s="36">
        <f>+VLOOKUP(Tabla1[[#This Row],[Artículo]],'.'!$B$2:$D$11481,3,)</f>
        <v>5</v>
      </c>
      <c r="AH791" s="37" t="str">
        <f>+IFERROR(SEARCH("pack",Tabla1[[#This Row],[PACK]]),"")</f>
        <v/>
      </c>
    </row>
    <row r="792" spans="1:34" ht="24" customHeight="1" x14ac:dyDescent="0.2">
      <c r="A792" s="50" t="s">
        <v>1240</v>
      </c>
      <c r="B792" s="60" t="s">
        <v>23563</v>
      </c>
      <c r="C792" s="61" t="s">
        <v>23564</v>
      </c>
      <c r="D792" s="52" t="s">
        <v>27</v>
      </c>
      <c r="E792" s="53">
        <v>990.14</v>
      </c>
      <c r="F792" s="23" t="str">
        <f>+IFERROR(VLOOKUP(Tabla1[[#This Row],[Artículo]],'..'!$B$2:$D$569000,3,),"")</f>
        <v/>
      </c>
      <c r="G792" s="24" t="e">
        <f>IF(H792=AF792,"", "Error MC")</f>
        <v>#N/A</v>
      </c>
      <c r="H792" s="62"/>
      <c r="I792" s="54">
        <f>+Tabla1[[#This Row],[MC]]*Tabla1[[#This Row],[Pedido]]*Tabla1[[#This Row],[PVC ]]</f>
        <v>0</v>
      </c>
      <c r="J792" s="26">
        <v>0.21</v>
      </c>
      <c r="K792" s="63"/>
      <c r="L792" s="28" t="s">
        <v>17</v>
      </c>
      <c r="M792" s="53">
        <v>1737.202</v>
      </c>
      <c r="N792" s="64" t="str">
        <f>+IF(Tabla1[[#This Row],[F PMPI]]="SÍ","No","Sí")</f>
        <v>Sí</v>
      </c>
      <c r="O792" s="65">
        <f>+Tabla1[[#This Row],[PVL]]*1.055</f>
        <v>1832.74811</v>
      </c>
      <c r="P792" s="65">
        <f>+Tabla1[[#This Row],[PVL]]*1.43</f>
        <v>2484.19886</v>
      </c>
      <c r="Q792" s="66" t="str">
        <f>+HYPERLINK(Tabla1[[#This Row],[PAG]])</f>
        <v>https://todomusica.com.ar/productos-sin-categorias-de-netsuite/1773-pl017.html</v>
      </c>
      <c r="R792" s="67"/>
      <c r="S792" s="68"/>
      <c r="T792" s="69"/>
      <c r="U792" s="69"/>
      <c r="V792" s="69"/>
      <c r="W792" s="69"/>
      <c r="X792" s="69"/>
      <c r="Y792" s="35"/>
      <c r="Z792" s="35" t="s">
        <v>24862</v>
      </c>
      <c r="AA792" s="36">
        <v>5</v>
      </c>
      <c r="AB792" s="35" t="s">
        <v>27</v>
      </c>
      <c r="AC792" s="35" t="str">
        <f>+IF(Tabla1[[#This Row],[STK]]="no","Sin STK", "STK disponible")</f>
        <v>Sin STK</v>
      </c>
      <c r="AD792" s="35">
        <f>+I792*J792</f>
        <v>0</v>
      </c>
      <c r="AE792" s="35">
        <f>+I792*K792</f>
        <v>0</v>
      </c>
      <c r="AF792" s="36" t="e">
        <f>IF(Tabla1[[#This Row],[ref pack]]=1,Tabla1[[#This Row],[Pedido]],LCM(Tabla1[[#This Row],[MC VIEJO]],Tabla1[[#This Row],[Pedido]]))</f>
        <v>#N/A</v>
      </c>
      <c r="AG792" s="36" t="e">
        <f>+VLOOKUP(Tabla1[[#This Row],[Artículo]],'.'!$B$2:$D$11481,3,)</f>
        <v>#N/A</v>
      </c>
      <c r="AH792" s="37" t="str">
        <f>+IFERROR(SEARCH("pack",Tabla1[[#This Row],[PACK]]),"")</f>
        <v/>
      </c>
    </row>
    <row r="793" spans="1:34" ht="24" customHeight="1" x14ac:dyDescent="0.2">
      <c r="A793" s="50" t="s">
        <v>1240</v>
      </c>
      <c r="B793" s="60" t="s">
        <v>23565</v>
      </c>
      <c r="C793" s="61" t="s">
        <v>23566</v>
      </c>
      <c r="D793" s="52" t="s">
        <v>27</v>
      </c>
      <c r="E793" s="53">
        <v>16269.59</v>
      </c>
      <c r="F793" s="23" t="str">
        <f>+IFERROR(VLOOKUP(Tabla1[[#This Row],[Artículo]],'..'!$B$2:$D$569000,3,),"")</f>
        <v/>
      </c>
      <c r="G793" s="24" t="e">
        <f>IF(H793=AF793,"", "Error MC")</f>
        <v>#N/A</v>
      </c>
      <c r="H793" s="62"/>
      <c r="I793" s="54">
        <f>+Tabla1[[#This Row],[MC]]*Tabla1[[#This Row],[Pedido]]*Tabla1[[#This Row],[PVC ]]</f>
        <v>0</v>
      </c>
      <c r="J793" s="26">
        <v>0.21</v>
      </c>
      <c r="K793" s="63"/>
      <c r="L793" s="28" t="s">
        <v>17</v>
      </c>
      <c r="M793" s="53">
        <v>28545.001</v>
      </c>
      <c r="N793" s="64" t="str">
        <f>+IF(Tabla1[[#This Row],[F PMPI]]="SÍ","No","Sí")</f>
        <v>No</v>
      </c>
      <c r="O793" s="65">
        <f>+Tabla1[[#This Row],[PVL]]*1.055</f>
        <v>30114.976054999999</v>
      </c>
      <c r="P793" s="65">
        <f>+Tabla1[[#This Row],[PVL]]*1.43</f>
        <v>40819.351429999995</v>
      </c>
      <c r="Q793" s="66" t="str">
        <f>+HYPERLINK(Tabla1[[#This Row],[PAG]])</f>
        <v>http://www.todomusica.com.ar/cuerdas-y-encordados/2938-pss50.html</v>
      </c>
      <c r="R793" s="67"/>
      <c r="S793" s="68"/>
      <c r="T793" s="69"/>
      <c r="U793" s="69"/>
      <c r="V793" s="69"/>
      <c r="W793" s="69"/>
      <c r="X793" s="69"/>
      <c r="Y793" s="35"/>
      <c r="Z793" s="35" t="s">
        <v>24863</v>
      </c>
      <c r="AA793" s="36">
        <v>1</v>
      </c>
      <c r="AB793" s="35" t="s">
        <v>9849</v>
      </c>
      <c r="AC793" s="35" t="str">
        <f>+IF(Tabla1[[#This Row],[STK]]="no","Sin STK", "STK disponible")</f>
        <v>Sin STK</v>
      </c>
      <c r="AD793" s="35">
        <f>+I793*J793</f>
        <v>0</v>
      </c>
      <c r="AE793" s="35">
        <f>+I793*K793</f>
        <v>0</v>
      </c>
      <c r="AF793" s="36" t="e">
        <f>IF(Tabla1[[#This Row],[ref pack]]=1,Tabla1[[#This Row],[Pedido]],LCM(Tabla1[[#This Row],[MC VIEJO]],Tabla1[[#This Row],[Pedido]]))</f>
        <v>#N/A</v>
      </c>
      <c r="AG793" s="36" t="e">
        <f>+VLOOKUP(Tabla1[[#This Row],[Artículo]],'.'!$B$2:$D$11481,3,)</f>
        <v>#N/A</v>
      </c>
      <c r="AH793" s="37" t="str">
        <f>+IFERROR(SEARCH("pack",Tabla1[[#This Row],[PACK]]),"")</f>
        <v/>
      </c>
    </row>
    <row r="794" spans="1:34" ht="24" customHeight="1" x14ac:dyDescent="0.2">
      <c r="A794" s="50" t="s">
        <v>1240</v>
      </c>
      <c r="B794" s="60" t="s">
        <v>12035</v>
      </c>
      <c r="C794" s="61" t="s">
        <v>12036</v>
      </c>
      <c r="D794" s="52" t="s">
        <v>27</v>
      </c>
      <c r="E794" s="53">
        <v>14657.23</v>
      </c>
      <c r="F794" s="23" t="str">
        <f>+IFERROR(VLOOKUP(Tabla1[[#This Row],[Artículo]],'..'!$B$2:$D$569000,3,),"")</f>
        <v/>
      </c>
      <c r="G794" s="24" t="str">
        <f>IF(H794=AF794,"", "Error MC")</f>
        <v>Error MC</v>
      </c>
      <c r="H794" s="62"/>
      <c r="I794" s="54">
        <f>+Tabla1[[#This Row],[MC]]*Tabla1[[#This Row],[Pedido]]*Tabla1[[#This Row],[PVC ]]</f>
        <v>0</v>
      </c>
      <c r="J794" s="26">
        <v>0.21</v>
      </c>
      <c r="K794" s="63"/>
      <c r="L794" s="28" t="s">
        <v>17</v>
      </c>
      <c r="M794" s="53">
        <v>25716.106</v>
      </c>
      <c r="N794" s="64" t="str">
        <f>+IF(Tabla1[[#This Row],[F PMPI]]="SÍ","No","Sí")</f>
        <v>No</v>
      </c>
      <c r="O794" s="65">
        <f>+Tabla1[[#This Row],[PVL]]*1.055</f>
        <v>27130.491829999999</v>
      </c>
      <c r="P794" s="65">
        <f>+Tabla1[[#This Row],[PVL]]*1.43</f>
        <v>36774.031579999995</v>
      </c>
      <c r="Q794" s="66" t="str">
        <f>+HYPERLINK(Tabla1[[#This Row],[PAG]])</f>
        <v>http://www.todomusica.com.ar/cuerdas-y-encordados/1963-pss60.html</v>
      </c>
      <c r="R794" s="67"/>
      <c r="S794" s="68"/>
      <c r="T794" s="69"/>
      <c r="U794" s="69"/>
      <c r="V794" s="69"/>
      <c r="W794" s="69"/>
      <c r="X794" s="69"/>
      <c r="Y794" s="35"/>
      <c r="Z794" s="35" t="s">
        <v>24864</v>
      </c>
      <c r="AA794" s="36">
        <v>1</v>
      </c>
      <c r="AB794" s="35" t="s">
        <v>9849</v>
      </c>
      <c r="AC794" s="35" t="str">
        <f>+IF(Tabla1[[#This Row],[STK]]="no","Sin STK", "STK disponible")</f>
        <v>Sin STK</v>
      </c>
      <c r="AD794" s="35">
        <f>+I794*J794</f>
        <v>0</v>
      </c>
      <c r="AE794" s="35">
        <f>+I794*K794</f>
        <v>0</v>
      </c>
      <c r="AF794" s="36">
        <f>IF(Tabla1[[#This Row],[ref pack]]=1,Tabla1[[#This Row],[Pedido]],LCM(Tabla1[[#This Row],[MC VIEJO]],Tabla1[[#This Row],[Pedido]]))</f>
        <v>1</v>
      </c>
      <c r="AG794" s="36">
        <f>+VLOOKUP(Tabla1[[#This Row],[Artículo]],'.'!$B$2:$D$11481,3,)</f>
        <v>1</v>
      </c>
      <c r="AH794" s="37" t="str">
        <f>+IFERROR(SEARCH("pack",Tabla1[[#This Row],[PACK]]),"")</f>
        <v/>
      </c>
    </row>
    <row r="795" spans="1:34" ht="24" customHeight="1" x14ac:dyDescent="0.2">
      <c r="A795" s="50" t="s">
        <v>1240</v>
      </c>
      <c r="B795" s="60" t="s">
        <v>1467</v>
      </c>
      <c r="C795" s="61" t="s">
        <v>23567</v>
      </c>
      <c r="D795" s="52" t="s">
        <v>9841</v>
      </c>
      <c r="E795" s="53">
        <v>17822.27</v>
      </c>
      <c r="F795" s="23" t="str">
        <f>+IFERROR(VLOOKUP(Tabla1[[#This Row],[Artículo]],'..'!$B$2:$D$569000,3,),"")</f>
        <v/>
      </c>
      <c r="G795" s="24" t="str">
        <f>IF(H795=AF795,"", "Error MC")</f>
        <v>Error MC</v>
      </c>
      <c r="H795" s="62"/>
      <c r="I795" s="54">
        <f>+Tabla1[[#This Row],[MC]]*Tabla1[[#This Row],[Pedido]]*Tabla1[[#This Row],[PVC ]]</f>
        <v>0</v>
      </c>
      <c r="J795" s="26">
        <v>0.21</v>
      </c>
      <c r="K795" s="63"/>
      <c r="L795" s="28" t="s">
        <v>17</v>
      </c>
      <c r="M795" s="53">
        <v>31269.170999999998</v>
      </c>
      <c r="N795" s="64" t="str">
        <f>+IF(Tabla1[[#This Row],[F PMPI]]="SÍ","No","Sí")</f>
        <v>Sí</v>
      </c>
      <c r="O795" s="65">
        <f>+Tabla1[[#This Row],[PVL]]*1.055</f>
        <v>32988.975404999997</v>
      </c>
      <c r="P795" s="65">
        <f>+Tabla1[[#This Row],[PVL]]*1.43</f>
        <v>44714.914529999995</v>
      </c>
      <c r="Q795" s="66" t="str">
        <f>+HYPERLINK(Tabla1[[#This Row],[PAG]])</f>
        <v>https://todomusica.com.ar/productos-sin-categorias-de-netsuite/10437-xsapb1047.html</v>
      </c>
      <c r="R795" s="67"/>
      <c r="S795" s="68"/>
      <c r="T795" s="69"/>
      <c r="U795" s="69"/>
      <c r="V795" s="69"/>
      <c r="W795" s="69"/>
      <c r="X795" s="69"/>
      <c r="Y795" s="35"/>
      <c r="Z795" s="35" t="s">
        <v>24865</v>
      </c>
      <c r="AA795" s="36">
        <v>1</v>
      </c>
      <c r="AB795" s="35" t="s">
        <v>27</v>
      </c>
      <c r="AC795" s="35" t="str">
        <f>+IF(Tabla1[[#This Row],[STK]]="no","Sin STK", "STK disponible")</f>
        <v>STK disponible</v>
      </c>
      <c r="AD795" s="35">
        <f>+I795*J795</f>
        <v>0</v>
      </c>
      <c r="AE795" s="35">
        <f>+I795*K795</f>
        <v>0</v>
      </c>
      <c r="AF795" s="36">
        <f>IF(Tabla1[[#This Row],[ref pack]]=1,Tabla1[[#This Row],[Pedido]],LCM(Tabla1[[#This Row],[MC VIEJO]],Tabla1[[#This Row],[Pedido]]))</f>
        <v>1</v>
      </c>
      <c r="AG795" s="36">
        <f>+VLOOKUP(Tabla1[[#This Row],[Artículo]],'.'!$B$2:$D$11481,3,)</f>
        <v>1</v>
      </c>
      <c r="AH795" s="37" t="str">
        <f>+IFERROR(SEARCH("pack",Tabla1[[#This Row],[PACK]]),"")</f>
        <v/>
      </c>
    </row>
    <row r="796" spans="1:34" ht="24" customHeight="1" x14ac:dyDescent="0.2">
      <c r="A796" s="50" t="s">
        <v>1240</v>
      </c>
      <c r="B796" s="60" t="s">
        <v>1469</v>
      </c>
      <c r="C796" s="61" t="s">
        <v>23568</v>
      </c>
      <c r="D796" s="52" t="s">
        <v>9841</v>
      </c>
      <c r="E796" s="53">
        <v>17822.27</v>
      </c>
      <c r="F796" s="23" t="str">
        <f>+IFERROR(VLOOKUP(Tabla1[[#This Row],[Artículo]],'..'!$B$2:$D$569000,3,),"")</f>
        <v/>
      </c>
      <c r="G796" s="24" t="str">
        <f>IF(H796=AF796,"", "Error MC")</f>
        <v>Error MC</v>
      </c>
      <c r="H796" s="62"/>
      <c r="I796" s="54">
        <f>+Tabla1[[#This Row],[MC]]*Tabla1[[#This Row],[Pedido]]*Tabla1[[#This Row],[PVC ]]</f>
        <v>0</v>
      </c>
      <c r="J796" s="26">
        <v>0.21</v>
      </c>
      <c r="K796" s="63"/>
      <c r="L796" s="28" t="s">
        <v>17</v>
      </c>
      <c r="M796" s="53">
        <v>31269.170999999998</v>
      </c>
      <c r="N796" s="64" t="str">
        <f>+IF(Tabla1[[#This Row],[F PMPI]]="SÍ","No","Sí")</f>
        <v>Sí</v>
      </c>
      <c r="O796" s="65">
        <f>+Tabla1[[#This Row],[PVL]]*1.055</f>
        <v>32988.975404999997</v>
      </c>
      <c r="P796" s="65">
        <f>+Tabla1[[#This Row],[PVL]]*1.43</f>
        <v>44714.914529999995</v>
      </c>
      <c r="Q796" s="66" t="str">
        <f>+HYPERLINK(Tabla1[[#This Row],[PAG]])</f>
        <v>https://todomusica.com.ar/productos-sin-categorias-de-netsuite/10436-xsapb1152.html</v>
      </c>
      <c r="R796" s="67"/>
      <c r="S796" s="68"/>
      <c r="T796" s="69"/>
      <c r="U796" s="69"/>
      <c r="V796" s="69"/>
      <c r="W796" s="69"/>
      <c r="X796" s="69"/>
      <c r="Y796" s="35"/>
      <c r="Z796" s="35" t="s">
        <v>24866</v>
      </c>
      <c r="AA796" s="36">
        <v>1</v>
      </c>
      <c r="AB796" s="35" t="s">
        <v>27</v>
      </c>
      <c r="AC796" s="35" t="str">
        <f>+IF(Tabla1[[#This Row],[STK]]="no","Sin STK", "STK disponible")</f>
        <v>STK disponible</v>
      </c>
      <c r="AD796" s="35">
        <f>+I796*J796</f>
        <v>0</v>
      </c>
      <c r="AE796" s="35">
        <f>+I796*K796</f>
        <v>0</v>
      </c>
      <c r="AF796" s="36">
        <f>IF(Tabla1[[#This Row],[ref pack]]=1,Tabla1[[#This Row],[Pedido]],LCM(Tabla1[[#This Row],[MC VIEJO]],Tabla1[[#This Row],[Pedido]]))</f>
        <v>1</v>
      </c>
      <c r="AG796" s="36">
        <f>+VLOOKUP(Tabla1[[#This Row],[Artículo]],'.'!$B$2:$D$11481,3,)</f>
        <v>1</v>
      </c>
      <c r="AH796" s="37" t="str">
        <f>+IFERROR(SEARCH("pack",Tabla1[[#This Row],[PACK]]),"")</f>
        <v/>
      </c>
    </row>
    <row r="797" spans="1:34" ht="24" customHeight="1" x14ac:dyDescent="0.2">
      <c r="A797" s="50" t="s">
        <v>1240</v>
      </c>
      <c r="B797" s="60" t="s">
        <v>1471</v>
      </c>
      <c r="C797" s="61" t="s">
        <v>1472</v>
      </c>
      <c r="D797" s="52" t="s">
        <v>9841</v>
      </c>
      <c r="E797" s="53">
        <v>14802.44</v>
      </c>
      <c r="F797" s="23" t="str">
        <f>+IFERROR(VLOOKUP(Tabla1[[#This Row],[Artículo]],'..'!$B$2:$D$569000,3,),"")</f>
        <v/>
      </c>
      <c r="G797" s="24" t="str">
        <f>IF(H797=AF797,"", "Error MC")</f>
        <v>Error MC</v>
      </c>
      <c r="H797" s="62"/>
      <c r="I797" s="54">
        <f>+Tabla1[[#This Row],[MC]]*Tabla1[[#This Row],[Pedido]]*Tabla1[[#This Row],[PVC ]]</f>
        <v>0</v>
      </c>
      <c r="J797" s="26">
        <v>0.21</v>
      </c>
      <c r="K797" s="63"/>
      <c r="L797" s="28" t="s">
        <v>17</v>
      </c>
      <c r="M797" s="53">
        <v>25970.883000000002</v>
      </c>
      <c r="N797" s="64" t="str">
        <f>+IF(Tabla1[[#This Row],[F PMPI]]="SÍ","No","Sí")</f>
        <v>Sí</v>
      </c>
      <c r="O797" s="65">
        <f>+Tabla1[[#This Row],[PVL]]*1.055</f>
        <v>27399.281565000001</v>
      </c>
      <c r="P797" s="65">
        <f>+Tabla1[[#This Row],[PVL]]*1.43</f>
        <v>37138.362690000002</v>
      </c>
      <c r="Q797" s="66" t="str">
        <f>+HYPERLINK(Tabla1[[#This Row],[PAG]])</f>
        <v>https://todomusica.com.ar/productos-sin-categorias-de-netsuite/9401-xtabr1047.html</v>
      </c>
      <c r="R797" s="67"/>
      <c r="S797" s="68"/>
      <c r="T797" s="69"/>
      <c r="U797" s="69"/>
      <c r="V797" s="69"/>
      <c r="W797" s="69"/>
      <c r="X797" s="69"/>
      <c r="Y797" s="35"/>
      <c r="Z797" s="35" t="s">
        <v>24867</v>
      </c>
      <c r="AA797" s="36">
        <v>1</v>
      </c>
      <c r="AB797" s="35" t="s">
        <v>27</v>
      </c>
      <c r="AC797" s="35" t="str">
        <f>+IF(Tabla1[[#This Row],[STK]]="no","Sin STK", "STK disponible")</f>
        <v>STK disponible</v>
      </c>
      <c r="AD797" s="35">
        <f>+I797*J797</f>
        <v>0</v>
      </c>
      <c r="AE797" s="35">
        <f>+I797*K797</f>
        <v>0</v>
      </c>
      <c r="AF797" s="36">
        <f>IF(Tabla1[[#This Row],[ref pack]]=1,Tabla1[[#This Row],[Pedido]],LCM(Tabla1[[#This Row],[MC VIEJO]],Tabla1[[#This Row],[Pedido]]))</f>
        <v>1</v>
      </c>
      <c r="AG797" s="36">
        <f>+VLOOKUP(Tabla1[[#This Row],[Artículo]],'.'!$B$2:$D$11481,3,)</f>
        <v>1</v>
      </c>
      <c r="AH797" s="37" t="str">
        <f>+IFERROR(SEARCH("pack",Tabla1[[#This Row],[PACK]]),"")</f>
        <v/>
      </c>
    </row>
    <row r="798" spans="1:34" ht="24" customHeight="1" x14ac:dyDescent="0.2">
      <c r="A798" s="50" t="s">
        <v>1240</v>
      </c>
      <c r="B798" s="60" t="s">
        <v>1473</v>
      </c>
      <c r="C798" s="61" t="s">
        <v>1474</v>
      </c>
      <c r="D798" s="52" t="s">
        <v>27</v>
      </c>
      <c r="E798" s="53">
        <v>23317.24</v>
      </c>
      <c r="F798" s="23" t="str">
        <f>+IFERROR(VLOOKUP(Tabla1[[#This Row],[Artículo]],'..'!$B$2:$D$569000,3,),"")</f>
        <v/>
      </c>
      <c r="G798" s="24" t="str">
        <f>IF(H798=AF798,"", "Error MC")</f>
        <v>Error MC</v>
      </c>
      <c r="H798" s="62"/>
      <c r="I798" s="54">
        <f>+Tabla1[[#This Row],[MC]]*Tabla1[[#This Row],[Pedido]]*Tabla1[[#This Row],[PVC ]]</f>
        <v>0</v>
      </c>
      <c r="J798" s="26">
        <v>0.21</v>
      </c>
      <c r="K798" s="63"/>
      <c r="L798" s="28" t="s">
        <v>17</v>
      </c>
      <c r="M798" s="53">
        <v>40910.1</v>
      </c>
      <c r="N798" s="64" t="str">
        <f>+IF(Tabla1[[#This Row],[F PMPI]]="SÍ","No","Sí")</f>
        <v>Sí</v>
      </c>
      <c r="O798" s="65">
        <f>+Tabla1[[#This Row],[PVL]]*1.055</f>
        <v>43160.155499999993</v>
      </c>
      <c r="P798" s="65">
        <f>+Tabla1[[#This Row],[PVL]]*1.43</f>
        <v>58501.442999999992</v>
      </c>
      <c r="Q798" s="66" t="str">
        <f>+HYPERLINK(Tabla1[[#This Row],[PAG]])</f>
        <v>https://todomusica.com.ar/productos-sin-categorias-de-netsuite/9385-xtabr1047-12.html</v>
      </c>
      <c r="R798" s="67"/>
      <c r="S798" s="68"/>
      <c r="T798" s="69"/>
      <c r="U798" s="69"/>
      <c r="V798" s="69"/>
      <c r="W798" s="69"/>
      <c r="X798" s="69"/>
      <c r="Y798" s="35"/>
      <c r="Z798" s="35" t="s">
        <v>24868</v>
      </c>
      <c r="AA798" s="36">
        <v>1</v>
      </c>
      <c r="AB798" s="35" t="s">
        <v>27</v>
      </c>
      <c r="AC798" s="35" t="str">
        <f>+IF(Tabla1[[#This Row],[STK]]="no","Sin STK", "STK disponible")</f>
        <v>Sin STK</v>
      </c>
      <c r="AD798" s="35">
        <f>+I798*J798</f>
        <v>0</v>
      </c>
      <c r="AE798" s="35">
        <f>+I798*K798</f>
        <v>0</v>
      </c>
      <c r="AF798" s="36">
        <f>IF(Tabla1[[#This Row],[ref pack]]=1,Tabla1[[#This Row],[Pedido]],LCM(Tabla1[[#This Row],[MC VIEJO]],Tabla1[[#This Row],[Pedido]]))</f>
        <v>1</v>
      </c>
      <c r="AG798" s="36">
        <f>+VLOOKUP(Tabla1[[#This Row],[Artículo]],'.'!$B$2:$D$11481,3,)</f>
        <v>1</v>
      </c>
      <c r="AH798" s="37" t="str">
        <f>+IFERROR(SEARCH("pack",Tabla1[[#This Row],[PACK]]),"")</f>
        <v/>
      </c>
    </row>
    <row r="799" spans="1:34" ht="24" customHeight="1" x14ac:dyDescent="0.2">
      <c r="A799" s="50" t="s">
        <v>1240</v>
      </c>
      <c r="B799" s="60" t="s">
        <v>1475</v>
      </c>
      <c r="C799" s="61" t="s">
        <v>1476</v>
      </c>
      <c r="D799" s="52" t="s">
        <v>9841</v>
      </c>
      <c r="E799" s="53">
        <v>14802.44</v>
      </c>
      <c r="F799" s="23" t="str">
        <f>+IFERROR(VLOOKUP(Tabla1[[#This Row],[Artículo]],'..'!$B$2:$D$569000,3,),"")</f>
        <v/>
      </c>
      <c r="G799" s="24" t="str">
        <f>IF(H799=AF799,"", "Error MC")</f>
        <v>Error MC</v>
      </c>
      <c r="H799" s="62"/>
      <c r="I799" s="54">
        <f>+Tabla1[[#This Row],[MC]]*Tabla1[[#This Row],[Pedido]]*Tabla1[[#This Row],[PVC ]]</f>
        <v>0</v>
      </c>
      <c r="J799" s="26">
        <v>0.21</v>
      </c>
      <c r="K799" s="63"/>
      <c r="L799" s="28" t="s">
        <v>17</v>
      </c>
      <c r="M799" s="53">
        <v>25970.883000000002</v>
      </c>
      <c r="N799" s="64" t="str">
        <f>+IF(Tabla1[[#This Row],[F PMPI]]="SÍ","No","Sí")</f>
        <v>Sí</v>
      </c>
      <c r="O799" s="65">
        <f>+Tabla1[[#This Row],[PVL]]*1.055</f>
        <v>27399.281565000001</v>
      </c>
      <c r="P799" s="65">
        <f>+Tabla1[[#This Row],[PVL]]*1.43</f>
        <v>37138.362690000002</v>
      </c>
      <c r="Q799" s="66" t="str">
        <f>+HYPERLINK(Tabla1[[#This Row],[PAG]])</f>
        <v>https://todomusica.com.ar/productos-sin-categorias-de-netsuite/9390-xtabr1152.html</v>
      </c>
      <c r="R799" s="67"/>
      <c r="S799" s="68"/>
      <c r="T799" s="69"/>
      <c r="U799" s="69"/>
      <c r="V799" s="69"/>
      <c r="W799" s="69"/>
      <c r="X799" s="69"/>
      <c r="Y799" s="35"/>
      <c r="Z799" s="35" t="s">
        <v>24869</v>
      </c>
      <c r="AA799" s="36">
        <v>1</v>
      </c>
      <c r="AB799" s="35" t="s">
        <v>27</v>
      </c>
      <c r="AC799" s="35" t="str">
        <f>+IF(Tabla1[[#This Row],[STK]]="no","Sin STK", "STK disponible")</f>
        <v>STK disponible</v>
      </c>
      <c r="AD799" s="35">
        <f>+I799*J799</f>
        <v>0</v>
      </c>
      <c r="AE799" s="35">
        <f>+I799*K799</f>
        <v>0</v>
      </c>
      <c r="AF799" s="36">
        <f>IF(Tabla1[[#This Row],[ref pack]]=1,Tabla1[[#This Row],[Pedido]],LCM(Tabla1[[#This Row],[MC VIEJO]],Tabla1[[#This Row],[Pedido]]))</f>
        <v>1</v>
      </c>
      <c r="AG799" s="36">
        <f>+VLOOKUP(Tabla1[[#This Row],[Artículo]],'.'!$B$2:$D$11481,3,)</f>
        <v>1</v>
      </c>
      <c r="AH799" s="37" t="str">
        <f>+IFERROR(SEARCH("pack",Tabla1[[#This Row],[PACK]]),"")</f>
        <v/>
      </c>
    </row>
    <row r="800" spans="1:34" ht="24" customHeight="1" x14ac:dyDescent="0.2">
      <c r="A800" s="50" t="s">
        <v>1240</v>
      </c>
      <c r="B800" s="60" t="s">
        <v>1477</v>
      </c>
      <c r="C800" s="61" t="s">
        <v>1478</v>
      </c>
      <c r="D800" s="52" t="s">
        <v>27</v>
      </c>
      <c r="E800" s="53">
        <v>14802.44</v>
      </c>
      <c r="F800" s="23" t="str">
        <f>+IFERROR(VLOOKUP(Tabla1[[#This Row],[Artículo]],'..'!$B$2:$D$569000,3,),"")</f>
        <v/>
      </c>
      <c r="G800" s="24" t="str">
        <f>IF(H800=AF800,"", "Error MC")</f>
        <v>Error MC</v>
      </c>
      <c r="H800" s="62"/>
      <c r="I800" s="54">
        <f>+Tabla1[[#This Row],[MC]]*Tabla1[[#This Row],[Pedido]]*Tabla1[[#This Row],[PVC ]]</f>
        <v>0</v>
      </c>
      <c r="J800" s="26">
        <v>0.21</v>
      </c>
      <c r="K800" s="63"/>
      <c r="L800" s="28" t="s">
        <v>17</v>
      </c>
      <c r="M800" s="53">
        <v>25970.883000000002</v>
      </c>
      <c r="N800" s="64" t="str">
        <f>+IF(Tabla1[[#This Row],[F PMPI]]="SÍ","No","Sí")</f>
        <v>Sí</v>
      </c>
      <c r="O800" s="65">
        <f>+Tabla1[[#This Row],[PVL]]*1.055</f>
        <v>27399.281565000001</v>
      </c>
      <c r="P800" s="65">
        <f>+Tabla1[[#This Row],[PVL]]*1.43</f>
        <v>37138.362690000002</v>
      </c>
      <c r="Q800" s="66" t="str">
        <f>+HYPERLINK(Tabla1[[#This Row],[PAG]])</f>
        <v>https://todomusica.com.ar/productos-sin-categorias-de-netsuite/9389-xtabr1253.html</v>
      </c>
      <c r="R800" s="67"/>
      <c r="S800" s="68"/>
      <c r="T800" s="69"/>
      <c r="U800" s="69"/>
      <c r="V800" s="69"/>
      <c r="W800" s="69"/>
      <c r="X800" s="69"/>
      <c r="Y800" s="35"/>
      <c r="Z800" s="35" t="s">
        <v>24870</v>
      </c>
      <c r="AA800" s="36">
        <v>1</v>
      </c>
      <c r="AB800" s="35" t="s">
        <v>27</v>
      </c>
      <c r="AC800" s="35" t="str">
        <f>+IF(Tabla1[[#This Row],[STK]]="no","Sin STK", "STK disponible")</f>
        <v>Sin STK</v>
      </c>
      <c r="AD800" s="35">
        <f>+I800*J800</f>
        <v>0</v>
      </c>
      <c r="AE800" s="35">
        <f>+I800*K800</f>
        <v>0</v>
      </c>
      <c r="AF800" s="36">
        <f>IF(Tabla1[[#This Row],[ref pack]]=1,Tabla1[[#This Row],[Pedido]],LCM(Tabla1[[#This Row],[MC VIEJO]],Tabla1[[#This Row],[Pedido]]))</f>
        <v>1</v>
      </c>
      <c r="AG800" s="36">
        <f>+VLOOKUP(Tabla1[[#This Row],[Artículo]],'.'!$B$2:$D$11481,3,)</f>
        <v>1</v>
      </c>
      <c r="AH800" s="37" t="str">
        <f>+IFERROR(SEARCH("pack",Tabla1[[#This Row],[PACK]]),"")</f>
        <v/>
      </c>
    </row>
    <row r="801" spans="1:34" ht="24" customHeight="1" x14ac:dyDescent="0.2">
      <c r="A801" s="50" t="s">
        <v>1240</v>
      </c>
      <c r="B801" s="60" t="s">
        <v>1479</v>
      </c>
      <c r="C801" s="61" t="s">
        <v>1480</v>
      </c>
      <c r="D801" s="52" t="s">
        <v>27</v>
      </c>
      <c r="E801" s="53">
        <v>14802.44</v>
      </c>
      <c r="F801" s="23" t="str">
        <f>+IFERROR(VLOOKUP(Tabla1[[#This Row],[Artículo]],'..'!$B$2:$D$569000,3,),"")</f>
        <v/>
      </c>
      <c r="G801" s="24" t="str">
        <f>IF(H801=AF801,"", "Error MC")</f>
        <v>Error MC</v>
      </c>
      <c r="H801" s="62"/>
      <c r="I801" s="54">
        <f>+Tabla1[[#This Row],[MC]]*Tabla1[[#This Row],[Pedido]]*Tabla1[[#This Row],[PVC ]]</f>
        <v>0</v>
      </c>
      <c r="J801" s="26">
        <v>0.21</v>
      </c>
      <c r="K801" s="63"/>
      <c r="L801" s="28" t="s">
        <v>17</v>
      </c>
      <c r="M801" s="53">
        <v>25970.883000000002</v>
      </c>
      <c r="N801" s="64" t="str">
        <f>+IF(Tabla1[[#This Row],[F PMPI]]="SÍ","No","Sí")</f>
        <v>Sí</v>
      </c>
      <c r="O801" s="65">
        <f>+Tabla1[[#This Row],[PVL]]*1.055</f>
        <v>27399.281565000001</v>
      </c>
      <c r="P801" s="65">
        <f>+Tabla1[[#This Row],[PVL]]*1.43</f>
        <v>37138.362690000002</v>
      </c>
      <c r="Q801" s="66" t="str">
        <f>+HYPERLINK(Tabla1[[#This Row],[PAG]])</f>
        <v>https://todomusica.com.ar/productos-sin-categorias-de-netsuite/9388-xtabr1256.html</v>
      </c>
      <c r="R801" s="67"/>
      <c r="S801" s="68"/>
      <c r="T801" s="69"/>
      <c r="U801" s="69"/>
      <c r="V801" s="69"/>
      <c r="W801" s="69"/>
      <c r="X801" s="69"/>
      <c r="Y801" s="35"/>
      <c r="Z801" s="35" t="s">
        <v>24871</v>
      </c>
      <c r="AA801" s="36">
        <v>1</v>
      </c>
      <c r="AB801" s="35" t="s">
        <v>27</v>
      </c>
      <c r="AC801" s="35" t="str">
        <f>+IF(Tabla1[[#This Row],[STK]]="no","Sin STK", "STK disponible")</f>
        <v>Sin STK</v>
      </c>
      <c r="AD801" s="35">
        <f>+I801*J801</f>
        <v>0</v>
      </c>
      <c r="AE801" s="35">
        <f>+I801*K801</f>
        <v>0</v>
      </c>
      <c r="AF801" s="36">
        <f>IF(Tabla1[[#This Row],[ref pack]]=1,Tabla1[[#This Row],[Pedido]],LCM(Tabla1[[#This Row],[MC VIEJO]],Tabla1[[#This Row],[Pedido]]))</f>
        <v>1</v>
      </c>
      <c r="AG801" s="36">
        <f>+VLOOKUP(Tabla1[[#This Row],[Artículo]],'.'!$B$2:$D$11481,3,)</f>
        <v>1</v>
      </c>
      <c r="AH801" s="37" t="str">
        <f>+IFERROR(SEARCH("pack",Tabla1[[#This Row],[PACK]]),"")</f>
        <v/>
      </c>
    </row>
    <row r="802" spans="1:34" ht="24" customHeight="1" x14ac:dyDescent="0.2">
      <c r="A802" s="50" t="s">
        <v>1240</v>
      </c>
      <c r="B802" s="60" t="s">
        <v>1481</v>
      </c>
      <c r="C802" s="61" t="s">
        <v>1482</v>
      </c>
      <c r="D802" s="52" t="s">
        <v>9841</v>
      </c>
      <c r="E802" s="53">
        <v>14802.44</v>
      </c>
      <c r="F802" s="23" t="str">
        <f>+IFERROR(VLOOKUP(Tabla1[[#This Row],[Artículo]],'..'!$B$2:$D$569000,3,),"")</f>
        <v/>
      </c>
      <c r="G802" s="24" t="str">
        <f>IF(H802=AF802,"", "Error MC")</f>
        <v>Error MC</v>
      </c>
      <c r="H802" s="62"/>
      <c r="I802" s="54">
        <f>+Tabla1[[#This Row],[MC]]*Tabla1[[#This Row],[Pedido]]*Tabla1[[#This Row],[PVC ]]</f>
        <v>0</v>
      </c>
      <c r="J802" s="26">
        <v>0.21</v>
      </c>
      <c r="K802" s="63"/>
      <c r="L802" s="28" t="s">
        <v>17</v>
      </c>
      <c r="M802" s="53">
        <v>25970.883000000002</v>
      </c>
      <c r="N802" s="64" t="str">
        <f>+IF(Tabla1[[#This Row],[F PMPI]]="SÍ","No","Sí")</f>
        <v>Sí</v>
      </c>
      <c r="O802" s="65">
        <f>+Tabla1[[#This Row],[PVL]]*1.055</f>
        <v>27399.281565000001</v>
      </c>
      <c r="P802" s="65">
        <f>+Tabla1[[#This Row],[PVL]]*1.43</f>
        <v>37138.362690000002</v>
      </c>
      <c r="Q802" s="66" t="str">
        <f>+HYPERLINK(Tabla1[[#This Row],[PAG]])</f>
        <v>https://todomusica.com.ar/productos-sin-categorias-de-netsuite/9391-xtapb1047.html</v>
      </c>
      <c r="R802" s="67"/>
      <c r="S802" s="68"/>
      <c r="T802" s="69"/>
      <c r="U802" s="69"/>
      <c r="V802" s="69"/>
      <c r="W802" s="69"/>
      <c r="X802" s="69"/>
      <c r="Y802" s="35"/>
      <c r="Z802" s="35" t="s">
        <v>24872</v>
      </c>
      <c r="AA802" s="36">
        <v>1</v>
      </c>
      <c r="AB802" s="35" t="s">
        <v>27</v>
      </c>
      <c r="AC802" s="35" t="str">
        <f>+IF(Tabla1[[#This Row],[STK]]="no","Sin STK", "STK disponible")</f>
        <v>STK disponible</v>
      </c>
      <c r="AD802" s="35">
        <f>+I802*J802</f>
        <v>0</v>
      </c>
      <c r="AE802" s="35">
        <f>+I802*K802</f>
        <v>0</v>
      </c>
      <c r="AF802" s="36">
        <f>IF(Tabla1[[#This Row],[ref pack]]=1,Tabla1[[#This Row],[Pedido]],LCM(Tabla1[[#This Row],[MC VIEJO]],Tabla1[[#This Row],[Pedido]]))</f>
        <v>1</v>
      </c>
      <c r="AG802" s="36">
        <f>+VLOOKUP(Tabla1[[#This Row],[Artículo]],'.'!$B$2:$D$11481,3,)</f>
        <v>1</v>
      </c>
      <c r="AH802" s="37" t="str">
        <f>+IFERROR(SEARCH("pack",Tabla1[[#This Row],[PACK]]),"")</f>
        <v/>
      </c>
    </row>
    <row r="803" spans="1:34" ht="24" customHeight="1" x14ac:dyDescent="0.2">
      <c r="A803" s="50" t="s">
        <v>1240</v>
      </c>
      <c r="B803" s="60" t="s">
        <v>1483</v>
      </c>
      <c r="C803" s="61" t="s">
        <v>1484</v>
      </c>
      <c r="D803" s="52" t="s">
        <v>9841</v>
      </c>
      <c r="E803" s="53">
        <v>14802.44</v>
      </c>
      <c r="F803" s="23" t="str">
        <f>+IFERROR(VLOOKUP(Tabla1[[#This Row],[Artículo]],'..'!$B$2:$D$569000,3,),"")</f>
        <v/>
      </c>
      <c r="G803" s="24" t="str">
        <f>IF(H803=AF803,"", "Error MC")</f>
        <v>Error MC</v>
      </c>
      <c r="H803" s="62"/>
      <c r="I803" s="54">
        <f>+Tabla1[[#This Row],[MC]]*Tabla1[[#This Row],[Pedido]]*Tabla1[[#This Row],[PVC ]]</f>
        <v>0</v>
      </c>
      <c r="J803" s="26">
        <v>0.21</v>
      </c>
      <c r="K803" s="63"/>
      <c r="L803" s="28" t="s">
        <v>17</v>
      </c>
      <c r="M803" s="53">
        <v>25970.883000000002</v>
      </c>
      <c r="N803" s="64" t="str">
        <f>+IF(Tabla1[[#This Row],[F PMPI]]="SÍ","No","Sí")</f>
        <v>Sí</v>
      </c>
      <c r="O803" s="65">
        <f>+Tabla1[[#This Row],[PVL]]*1.055</f>
        <v>27399.281565000001</v>
      </c>
      <c r="P803" s="65">
        <f>+Tabla1[[#This Row],[PVL]]*1.43</f>
        <v>37138.362690000002</v>
      </c>
      <c r="Q803" s="66" t="str">
        <f>+HYPERLINK(Tabla1[[#This Row],[PAG]])</f>
        <v>https://todomusica.com.ar/productos-sin-categorias-de-netsuite/9386-xtapb1152.html</v>
      </c>
      <c r="R803" s="67"/>
      <c r="S803" s="68"/>
      <c r="T803" s="69"/>
      <c r="U803" s="69"/>
      <c r="V803" s="69"/>
      <c r="W803" s="69"/>
      <c r="X803" s="69"/>
      <c r="Y803" s="35"/>
      <c r="Z803" s="35" t="s">
        <v>24873</v>
      </c>
      <c r="AA803" s="36">
        <v>1</v>
      </c>
      <c r="AB803" s="35" t="s">
        <v>27</v>
      </c>
      <c r="AC803" s="35" t="str">
        <f>+IF(Tabla1[[#This Row],[STK]]="no","Sin STK", "STK disponible")</f>
        <v>STK disponible</v>
      </c>
      <c r="AD803" s="35">
        <f>+I803*J803</f>
        <v>0</v>
      </c>
      <c r="AE803" s="35">
        <f>+I803*K803</f>
        <v>0</v>
      </c>
      <c r="AF803" s="36">
        <f>IF(Tabla1[[#This Row],[ref pack]]=1,Tabla1[[#This Row],[Pedido]],LCM(Tabla1[[#This Row],[MC VIEJO]],Tabla1[[#This Row],[Pedido]]))</f>
        <v>1</v>
      </c>
      <c r="AG803" s="36">
        <f>+VLOOKUP(Tabla1[[#This Row],[Artículo]],'.'!$B$2:$D$11481,3,)</f>
        <v>1</v>
      </c>
      <c r="AH803" s="37" t="str">
        <f>+IFERROR(SEARCH("pack",Tabla1[[#This Row],[PACK]]),"")</f>
        <v/>
      </c>
    </row>
    <row r="804" spans="1:34" ht="24" customHeight="1" x14ac:dyDescent="0.2">
      <c r="A804" s="50" t="s">
        <v>1240</v>
      </c>
      <c r="B804" s="60" t="s">
        <v>1485</v>
      </c>
      <c r="C804" s="61" t="s">
        <v>1486</v>
      </c>
      <c r="D804" s="52" t="s">
        <v>27</v>
      </c>
      <c r="E804" s="53">
        <v>14802.44</v>
      </c>
      <c r="F804" s="23" t="str">
        <f>+IFERROR(VLOOKUP(Tabla1[[#This Row],[Artículo]],'..'!$B$2:$D$569000,3,),"")</f>
        <v/>
      </c>
      <c r="G804" s="24" t="str">
        <f>IF(H804=AF804,"", "Error MC")</f>
        <v>Error MC</v>
      </c>
      <c r="H804" s="62"/>
      <c r="I804" s="54">
        <f>+Tabla1[[#This Row],[MC]]*Tabla1[[#This Row],[Pedido]]*Tabla1[[#This Row],[PVC ]]</f>
        <v>0</v>
      </c>
      <c r="J804" s="26">
        <v>0.21</v>
      </c>
      <c r="K804" s="63"/>
      <c r="L804" s="28" t="s">
        <v>17</v>
      </c>
      <c r="M804" s="53">
        <v>25970.883000000002</v>
      </c>
      <c r="N804" s="64" t="str">
        <f>+IF(Tabla1[[#This Row],[F PMPI]]="SÍ","No","Sí")</f>
        <v>Sí</v>
      </c>
      <c r="O804" s="65">
        <f>+Tabla1[[#This Row],[PVL]]*1.055</f>
        <v>27399.281565000001</v>
      </c>
      <c r="P804" s="65">
        <f>+Tabla1[[#This Row],[PVL]]*1.43</f>
        <v>37138.362690000002</v>
      </c>
      <c r="Q804" s="66" t="str">
        <f>+HYPERLINK(Tabla1[[#This Row],[PAG]])</f>
        <v>https://todomusica.com.ar/productos-sin-categorias-de-netsuite/9387-xtapb1253.html</v>
      </c>
      <c r="R804" s="67"/>
      <c r="S804" s="68"/>
      <c r="T804" s="69"/>
      <c r="U804" s="69"/>
      <c r="V804" s="69"/>
      <c r="W804" s="69"/>
      <c r="X804" s="69"/>
      <c r="Y804" s="35"/>
      <c r="Z804" s="35" t="s">
        <v>24874</v>
      </c>
      <c r="AA804" s="36">
        <v>1</v>
      </c>
      <c r="AB804" s="35" t="s">
        <v>27</v>
      </c>
      <c r="AC804" s="35" t="str">
        <f>+IF(Tabla1[[#This Row],[STK]]="no","Sin STK", "STK disponible")</f>
        <v>Sin STK</v>
      </c>
      <c r="AD804" s="35">
        <f>+I804*J804</f>
        <v>0</v>
      </c>
      <c r="AE804" s="35">
        <f>+I804*K804</f>
        <v>0</v>
      </c>
      <c r="AF804" s="36">
        <f>IF(Tabla1[[#This Row],[ref pack]]=1,Tabla1[[#This Row],[Pedido]],LCM(Tabla1[[#This Row],[MC VIEJO]],Tabla1[[#This Row],[Pedido]]))</f>
        <v>1</v>
      </c>
      <c r="AG804" s="36">
        <f>+VLOOKUP(Tabla1[[#This Row],[Artículo]],'.'!$B$2:$D$11481,3,)</f>
        <v>1</v>
      </c>
      <c r="AH804" s="37" t="str">
        <f>+IFERROR(SEARCH("pack",Tabla1[[#This Row],[PACK]]),"")</f>
        <v/>
      </c>
    </row>
    <row r="805" spans="1:34" ht="24" customHeight="1" x14ac:dyDescent="0.2">
      <c r="A805" s="50" t="s">
        <v>1240</v>
      </c>
      <c r="B805" s="60" t="s">
        <v>1487</v>
      </c>
      <c r="C805" s="61" t="s">
        <v>1488</v>
      </c>
      <c r="D805" s="52" t="s">
        <v>27</v>
      </c>
      <c r="E805" s="53">
        <v>32352.25</v>
      </c>
      <c r="F805" s="23" t="str">
        <f>+IFERROR(VLOOKUP(Tabla1[[#This Row],[Artículo]],'..'!$B$2:$D$569000,3,),"")</f>
        <v/>
      </c>
      <c r="G805" s="24" t="str">
        <f>IF(H805=AF805,"", "Error MC")</f>
        <v>Error MC</v>
      </c>
      <c r="H805" s="62"/>
      <c r="I805" s="54">
        <f>+Tabla1[[#This Row],[MC]]*Tabla1[[#This Row],[Pedido]]*Tabla1[[#This Row],[PVC ]]</f>
        <v>0</v>
      </c>
      <c r="J805" s="26">
        <v>0.21</v>
      </c>
      <c r="K805" s="63"/>
      <c r="L805" s="28" t="s">
        <v>17</v>
      </c>
      <c r="M805" s="53">
        <v>56762.02</v>
      </c>
      <c r="N805" s="64" t="str">
        <f>+IF(Tabla1[[#This Row],[F PMPI]]="SÍ","No","Sí")</f>
        <v>Sí</v>
      </c>
      <c r="O805" s="65">
        <f>+Tabla1[[#This Row],[PVL]]*1.055</f>
        <v>59883.931099999994</v>
      </c>
      <c r="P805" s="65">
        <f>+Tabla1[[#This Row],[PVL]]*1.43</f>
        <v>81169.688599999994</v>
      </c>
      <c r="Q805" s="66" t="str">
        <f>+HYPERLINK(Tabla1[[#This Row],[PAG]])</f>
        <v>https://todomusica.com.ar/encordados/9392-xtb45100.html</v>
      </c>
      <c r="R805" s="67"/>
      <c r="S805" s="68"/>
      <c r="T805" s="69"/>
      <c r="U805" s="69"/>
      <c r="V805" s="69"/>
      <c r="W805" s="69"/>
      <c r="X805" s="69"/>
      <c r="Y805" s="35"/>
      <c r="Z805" s="35" t="s">
        <v>24875</v>
      </c>
      <c r="AA805" s="36">
        <v>1</v>
      </c>
      <c r="AB805" s="35" t="s">
        <v>27</v>
      </c>
      <c r="AC805" s="35" t="str">
        <f>+IF(Tabla1[[#This Row],[STK]]="no","Sin STK", "STK disponible")</f>
        <v>Sin STK</v>
      </c>
      <c r="AD805" s="35">
        <f>+I805*J805</f>
        <v>0</v>
      </c>
      <c r="AE805" s="35">
        <f>+I805*K805</f>
        <v>0</v>
      </c>
      <c r="AF805" s="36">
        <f>IF(Tabla1[[#This Row],[ref pack]]=1,Tabla1[[#This Row],[Pedido]],LCM(Tabla1[[#This Row],[MC VIEJO]],Tabla1[[#This Row],[Pedido]]))</f>
        <v>1</v>
      </c>
      <c r="AG805" s="36">
        <f>+VLOOKUP(Tabla1[[#This Row],[Artículo]],'.'!$B$2:$D$11481,3,)</f>
        <v>1</v>
      </c>
      <c r="AH805" s="37" t="str">
        <f>+IFERROR(SEARCH("pack",Tabla1[[#This Row],[PACK]]),"")</f>
        <v/>
      </c>
    </row>
    <row r="806" spans="1:34" ht="24" customHeight="1" x14ac:dyDescent="0.2">
      <c r="A806" s="50" t="s">
        <v>1240</v>
      </c>
      <c r="B806" s="60" t="s">
        <v>1489</v>
      </c>
      <c r="C806" s="61" t="s">
        <v>1490</v>
      </c>
      <c r="D806" s="52" t="s">
        <v>9842</v>
      </c>
      <c r="E806" s="53">
        <v>33224.94</v>
      </c>
      <c r="F806" s="23" t="str">
        <f>+IFERROR(VLOOKUP(Tabla1[[#This Row],[Artículo]],'..'!$B$2:$D$569000,3,),"")</f>
        <v/>
      </c>
      <c r="G806" s="24" t="str">
        <f>IF(H806=AF806,"", "Error MC")</f>
        <v>Error MC</v>
      </c>
      <c r="H806" s="62"/>
      <c r="I806" s="54">
        <f>+Tabla1[[#This Row],[MC]]*Tabla1[[#This Row],[Pedido]]*Tabla1[[#This Row],[PVC ]]</f>
        <v>0</v>
      </c>
      <c r="J806" s="26">
        <v>0.21</v>
      </c>
      <c r="K806" s="63"/>
      <c r="L806" s="28" t="s">
        <v>17</v>
      </c>
      <c r="M806" s="53">
        <v>58293.154000000002</v>
      </c>
      <c r="N806" s="64" t="str">
        <f>+IF(Tabla1[[#This Row],[F PMPI]]="SÍ","No","Sí")</f>
        <v>Sí</v>
      </c>
      <c r="O806" s="65">
        <f>+Tabla1[[#This Row],[PVL]]*1.055</f>
        <v>61499.277470000001</v>
      </c>
      <c r="P806" s="65">
        <f>+Tabla1[[#This Row],[PVL]]*1.43</f>
        <v>83359.210219999994</v>
      </c>
      <c r="Q806" s="66" t="str">
        <f>+HYPERLINK(Tabla1[[#This Row],[PAG]])</f>
        <v>https://todomusica.com.ar/productos-sin-categorias-de-netsuite/9393-xtb45105.html</v>
      </c>
      <c r="R806" s="67"/>
      <c r="S806" s="68"/>
      <c r="T806" s="69"/>
      <c r="U806" s="69"/>
      <c r="V806" s="69"/>
      <c r="W806" s="69"/>
      <c r="X806" s="69"/>
      <c r="Y806" s="35"/>
      <c r="Z806" s="35" t="s">
        <v>24876</v>
      </c>
      <c r="AA806" s="36">
        <v>1</v>
      </c>
      <c r="AB806" s="35" t="s">
        <v>27</v>
      </c>
      <c r="AC806" s="35" t="str">
        <f>+IF(Tabla1[[#This Row],[STK]]="no","Sin STK", "STK disponible")</f>
        <v>STK disponible</v>
      </c>
      <c r="AD806" s="35">
        <f>+I806*J806</f>
        <v>0</v>
      </c>
      <c r="AE806" s="35">
        <f>+I806*K806</f>
        <v>0</v>
      </c>
      <c r="AF806" s="36">
        <f>IF(Tabla1[[#This Row],[ref pack]]=1,Tabla1[[#This Row],[Pedido]],LCM(Tabla1[[#This Row],[MC VIEJO]],Tabla1[[#This Row],[Pedido]]))</f>
        <v>1</v>
      </c>
      <c r="AG806" s="36">
        <f>+VLOOKUP(Tabla1[[#This Row],[Artículo]],'.'!$B$2:$D$11481,3,)</f>
        <v>1</v>
      </c>
      <c r="AH806" s="37" t="str">
        <f>+IFERROR(SEARCH("pack",Tabla1[[#This Row],[PACK]]),"")</f>
        <v/>
      </c>
    </row>
    <row r="807" spans="1:34" ht="24" customHeight="1" x14ac:dyDescent="0.2">
      <c r="A807" s="50" t="s">
        <v>1240</v>
      </c>
      <c r="B807" s="60" t="s">
        <v>1491</v>
      </c>
      <c r="C807" s="61" t="s">
        <v>1492</v>
      </c>
      <c r="D807" s="52" t="s">
        <v>9841</v>
      </c>
      <c r="E807" s="53">
        <v>39046.050000000003</v>
      </c>
      <c r="F807" s="23" t="str">
        <f>+IFERROR(VLOOKUP(Tabla1[[#This Row],[Artículo]],'..'!$B$2:$D$569000,3,),"")</f>
        <v/>
      </c>
      <c r="G807" s="24" t="str">
        <f>IF(H807=AF807,"", "Error MC")</f>
        <v>Error MC</v>
      </c>
      <c r="H807" s="62"/>
      <c r="I807" s="54">
        <f>+Tabla1[[#This Row],[MC]]*Tabla1[[#This Row],[Pedido]]*Tabla1[[#This Row],[PVC ]]</f>
        <v>0</v>
      </c>
      <c r="J807" s="26">
        <v>0.21</v>
      </c>
      <c r="K807" s="63"/>
      <c r="L807" s="28" t="s">
        <v>17</v>
      </c>
      <c r="M807" s="53">
        <v>68506.292000000001</v>
      </c>
      <c r="N807" s="64" t="str">
        <f>+IF(Tabla1[[#This Row],[F PMPI]]="SÍ","No","Sí")</f>
        <v>Sí</v>
      </c>
      <c r="O807" s="65">
        <f>+Tabla1[[#This Row],[PVL]]*1.055</f>
        <v>72274.138059999997</v>
      </c>
      <c r="P807" s="65">
        <f>+Tabla1[[#This Row],[PVL]]*1.43</f>
        <v>97963.997560000003</v>
      </c>
      <c r="Q807" s="66" t="str">
        <f>+HYPERLINK(Tabla1[[#This Row],[PAG]])</f>
        <v>https://todomusica.com.ar/encordados/9394-xtb45130.html</v>
      </c>
      <c r="R807" s="67"/>
      <c r="S807" s="68"/>
      <c r="T807" s="69"/>
      <c r="U807" s="69"/>
      <c r="V807" s="69"/>
      <c r="W807" s="69"/>
      <c r="X807" s="69"/>
      <c r="Y807" s="35"/>
      <c r="Z807" s="35" t="s">
        <v>24877</v>
      </c>
      <c r="AA807" s="36">
        <v>1</v>
      </c>
      <c r="AB807" s="35" t="s">
        <v>27</v>
      </c>
      <c r="AC807" s="35" t="str">
        <f>+IF(Tabla1[[#This Row],[STK]]="no","Sin STK", "STK disponible")</f>
        <v>STK disponible</v>
      </c>
      <c r="AD807" s="35">
        <f>+I807*J807</f>
        <v>0</v>
      </c>
      <c r="AE807" s="35">
        <f>+I807*K807</f>
        <v>0</v>
      </c>
      <c r="AF807" s="36">
        <f>IF(Tabla1[[#This Row],[ref pack]]=1,Tabla1[[#This Row],[Pedido]],LCM(Tabla1[[#This Row],[MC VIEJO]],Tabla1[[#This Row],[Pedido]]))</f>
        <v>1</v>
      </c>
      <c r="AG807" s="36">
        <f>+VLOOKUP(Tabla1[[#This Row],[Artículo]],'.'!$B$2:$D$11481,3,)</f>
        <v>1</v>
      </c>
      <c r="AH807" s="37" t="str">
        <f>+IFERROR(SEARCH("pack",Tabla1[[#This Row],[PACK]]),"")</f>
        <v/>
      </c>
    </row>
    <row r="808" spans="1:34" ht="24" customHeight="1" x14ac:dyDescent="0.2">
      <c r="A808" s="50" t="s">
        <v>1240</v>
      </c>
      <c r="B808" s="60" t="s">
        <v>1493</v>
      </c>
      <c r="C808" s="61" t="s">
        <v>1494</v>
      </c>
      <c r="D808" s="52" t="s">
        <v>27</v>
      </c>
      <c r="E808" s="53">
        <v>32203.66</v>
      </c>
      <c r="F808" s="23" t="str">
        <f>+IFERROR(VLOOKUP(Tabla1[[#This Row],[Artículo]],'..'!$B$2:$D$569000,3,),"")</f>
        <v/>
      </c>
      <c r="G808" s="24" t="str">
        <f>IF(H808=AF808,"", "Error MC")</f>
        <v>Error MC</v>
      </c>
      <c r="H808" s="62"/>
      <c r="I808" s="54">
        <f>+Tabla1[[#This Row],[MC]]*Tabla1[[#This Row],[Pedido]]*Tabla1[[#This Row],[PVC ]]</f>
        <v>0</v>
      </c>
      <c r="J808" s="26">
        <v>0.21</v>
      </c>
      <c r="K808" s="63"/>
      <c r="L808" s="28" t="s">
        <v>17</v>
      </c>
      <c r="M808" s="53">
        <v>56501.324999999997</v>
      </c>
      <c r="N808" s="64" t="str">
        <f>+IF(Tabla1[[#This Row],[F PMPI]]="SÍ","No","Sí")</f>
        <v>Sí</v>
      </c>
      <c r="O808" s="65">
        <f>+Tabla1[[#This Row],[PVL]]*1.055</f>
        <v>59608.897874999995</v>
      </c>
      <c r="P808" s="65">
        <f>+Tabla1[[#This Row],[PVL]]*1.43</f>
        <v>80796.894749999992</v>
      </c>
      <c r="Q808" s="66" t="str">
        <f>+HYPERLINK(Tabla1[[#This Row],[PAG]])</f>
        <v>https://todomusica.com.ar/encordados/9395-xtb50105.html</v>
      </c>
      <c r="R808" s="67"/>
      <c r="S808" s="68"/>
      <c r="T808" s="69"/>
      <c r="U808" s="69"/>
      <c r="V808" s="69"/>
      <c r="W808" s="69"/>
      <c r="X808" s="69"/>
      <c r="Y808" s="35"/>
      <c r="Z808" s="35" t="s">
        <v>24878</v>
      </c>
      <c r="AA808" s="36">
        <v>1</v>
      </c>
      <c r="AB808" s="35" t="s">
        <v>27</v>
      </c>
      <c r="AC808" s="35" t="str">
        <f>+IF(Tabla1[[#This Row],[STK]]="no","Sin STK", "STK disponible")</f>
        <v>Sin STK</v>
      </c>
      <c r="AD808" s="35">
        <f>+I808*J808</f>
        <v>0</v>
      </c>
      <c r="AE808" s="35">
        <f>+I808*K808</f>
        <v>0</v>
      </c>
      <c r="AF808" s="36">
        <f>IF(Tabla1[[#This Row],[ref pack]]=1,Tabla1[[#This Row],[Pedido]],LCM(Tabla1[[#This Row],[MC VIEJO]],Tabla1[[#This Row],[Pedido]]))</f>
        <v>1</v>
      </c>
      <c r="AG808" s="36">
        <f>+VLOOKUP(Tabla1[[#This Row],[Artículo]],'.'!$B$2:$D$11481,3,)</f>
        <v>1</v>
      </c>
      <c r="AH808" s="37" t="str">
        <f>+IFERROR(SEARCH("pack",Tabla1[[#This Row],[PACK]]),"")</f>
        <v/>
      </c>
    </row>
    <row r="809" spans="1:34" ht="24" customHeight="1" x14ac:dyDescent="0.2">
      <c r="A809" s="50" t="s">
        <v>1240</v>
      </c>
      <c r="B809" s="60" t="s">
        <v>1495</v>
      </c>
      <c r="C809" s="61" t="s">
        <v>1496</v>
      </c>
      <c r="D809" s="52" t="s">
        <v>27</v>
      </c>
      <c r="E809" s="53">
        <v>15891.35</v>
      </c>
      <c r="F809" s="23" t="str">
        <f>+IFERROR(VLOOKUP(Tabla1[[#This Row],[Artículo]],'..'!$B$2:$D$569000,3,),"")</f>
        <v/>
      </c>
      <c r="G809" s="24" t="str">
        <f>IF(H809=AF809,"", "Error MC")</f>
        <v>Error MC</v>
      </c>
      <c r="H809" s="62"/>
      <c r="I809" s="54">
        <f>+Tabla1[[#This Row],[MC]]*Tabla1[[#This Row],[Pedido]]*Tabla1[[#This Row],[PVC ]]</f>
        <v>0</v>
      </c>
      <c r="J809" s="26">
        <v>0.21</v>
      </c>
      <c r="K809" s="63"/>
      <c r="L809" s="28" t="s">
        <v>17</v>
      </c>
      <c r="M809" s="53">
        <v>27881.377</v>
      </c>
      <c r="N809" s="64" t="str">
        <f>+IF(Tabla1[[#This Row],[F PMPI]]="SÍ","No","Sí")</f>
        <v>Sí</v>
      </c>
      <c r="O809" s="65">
        <f>+Tabla1[[#This Row],[PVL]]*1.055</f>
        <v>29414.852735</v>
      </c>
      <c r="P809" s="65">
        <f>+Tabla1[[#This Row],[PVL]]*1.43</f>
        <v>39870.36911</v>
      </c>
      <c r="Q809" s="66" t="str">
        <f>+HYPERLINK(Tabla1[[#This Row],[PAG]])</f>
        <v>https://todomusica.com.ar/productos-sin-categorias-de-netsuite/9398-xtc44.html</v>
      </c>
      <c r="R809" s="67"/>
      <c r="S809" s="68"/>
      <c r="T809" s="69"/>
      <c r="U809" s="69"/>
      <c r="V809" s="69"/>
      <c r="W809" s="69"/>
      <c r="X809" s="69"/>
      <c r="Y809" s="35"/>
      <c r="Z809" s="35" t="s">
        <v>24879</v>
      </c>
      <c r="AA809" s="36">
        <v>1</v>
      </c>
      <c r="AB809" s="35" t="s">
        <v>27</v>
      </c>
      <c r="AC809" s="35" t="str">
        <f>+IF(Tabla1[[#This Row],[STK]]="no","Sin STK", "STK disponible")</f>
        <v>Sin STK</v>
      </c>
      <c r="AD809" s="35">
        <f>+I809*J809</f>
        <v>0</v>
      </c>
      <c r="AE809" s="35">
        <f>+I809*K809</f>
        <v>0</v>
      </c>
      <c r="AF809" s="36">
        <f>IF(Tabla1[[#This Row],[ref pack]]=1,Tabla1[[#This Row],[Pedido]],LCM(Tabla1[[#This Row],[MC VIEJO]],Tabla1[[#This Row],[Pedido]]))</f>
        <v>1</v>
      </c>
      <c r="AG809" s="36">
        <f>+VLOOKUP(Tabla1[[#This Row],[Artículo]],'.'!$B$2:$D$11481,3,)</f>
        <v>1</v>
      </c>
      <c r="AH809" s="37" t="str">
        <f>+IFERROR(SEARCH("pack",Tabla1[[#This Row],[PACK]]),"")</f>
        <v/>
      </c>
    </row>
    <row r="810" spans="1:34" ht="24" customHeight="1" x14ac:dyDescent="0.2">
      <c r="A810" s="50" t="s">
        <v>1240</v>
      </c>
      <c r="B810" s="60" t="s">
        <v>1497</v>
      </c>
      <c r="C810" s="61" t="s">
        <v>1498</v>
      </c>
      <c r="D810" s="52" t="s">
        <v>27</v>
      </c>
      <c r="E810" s="53">
        <v>15891.35</v>
      </c>
      <c r="F810" s="23" t="str">
        <f>+IFERROR(VLOOKUP(Tabla1[[#This Row],[Artículo]],'..'!$B$2:$D$569000,3,),"")</f>
        <v/>
      </c>
      <c r="G810" s="24" t="str">
        <f>IF(H810=AF810,"", "Error MC")</f>
        <v>Error MC</v>
      </c>
      <c r="H810" s="62"/>
      <c r="I810" s="54">
        <f>+Tabla1[[#This Row],[MC]]*Tabla1[[#This Row],[Pedido]]*Tabla1[[#This Row],[PVC ]]</f>
        <v>0</v>
      </c>
      <c r="J810" s="26">
        <v>0.21</v>
      </c>
      <c r="K810" s="63"/>
      <c r="L810" s="28" t="s">
        <v>17</v>
      </c>
      <c r="M810" s="53">
        <v>27881.377</v>
      </c>
      <c r="N810" s="64" t="str">
        <f>+IF(Tabla1[[#This Row],[F PMPI]]="SÍ","No","Sí")</f>
        <v>Sí</v>
      </c>
      <c r="O810" s="65">
        <f>+Tabla1[[#This Row],[PVL]]*1.055</f>
        <v>29414.852735</v>
      </c>
      <c r="P810" s="65">
        <f>+Tabla1[[#This Row],[PVL]]*1.43</f>
        <v>39870.36911</v>
      </c>
      <c r="Q810" s="66" t="str">
        <f>+HYPERLINK(Tabla1[[#This Row],[PAG]])</f>
        <v>https://todomusica.com.ar/productos-sin-categorias-de-netsuite/9399-xtc45.html</v>
      </c>
      <c r="R810" s="67"/>
      <c r="S810" s="68"/>
      <c r="T810" s="69"/>
      <c r="U810" s="69"/>
      <c r="V810" s="69"/>
      <c r="W810" s="69"/>
      <c r="X810" s="69"/>
      <c r="Y810" s="35"/>
      <c r="Z810" s="35" t="s">
        <v>24880</v>
      </c>
      <c r="AA810" s="36">
        <v>1</v>
      </c>
      <c r="AB810" s="35" t="s">
        <v>27</v>
      </c>
      <c r="AC810" s="35" t="str">
        <f>+IF(Tabla1[[#This Row],[STK]]="no","Sin STK", "STK disponible")</f>
        <v>Sin STK</v>
      </c>
      <c r="AD810" s="35">
        <f>+I810*J810</f>
        <v>0</v>
      </c>
      <c r="AE810" s="35">
        <f>+I810*K810</f>
        <v>0</v>
      </c>
      <c r="AF810" s="36">
        <f>IF(Tabla1[[#This Row],[ref pack]]=1,Tabla1[[#This Row],[Pedido]],LCM(Tabla1[[#This Row],[MC VIEJO]],Tabla1[[#This Row],[Pedido]]))</f>
        <v>1</v>
      </c>
      <c r="AG810" s="36">
        <f>+VLOOKUP(Tabla1[[#This Row],[Artículo]],'.'!$B$2:$D$11481,3,)</f>
        <v>1</v>
      </c>
      <c r="AH810" s="37" t="str">
        <f>+IFERROR(SEARCH("pack",Tabla1[[#This Row],[PACK]]),"")</f>
        <v/>
      </c>
    </row>
    <row r="811" spans="1:34" ht="24" customHeight="1" x14ac:dyDescent="0.2">
      <c r="A811" s="50" t="s">
        <v>1240</v>
      </c>
      <c r="B811" s="60" t="s">
        <v>1499</v>
      </c>
      <c r="C811" s="61" t="s">
        <v>1500</v>
      </c>
      <c r="D811" s="52" t="s">
        <v>27</v>
      </c>
      <c r="E811" s="53">
        <v>15891.35</v>
      </c>
      <c r="F811" s="23" t="str">
        <f>+IFERROR(VLOOKUP(Tabla1[[#This Row],[Artículo]],'..'!$B$2:$D$569000,3,),"")</f>
        <v/>
      </c>
      <c r="G811" s="24" t="str">
        <f>IF(H811=AF811,"", "Error MC")</f>
        <v>Error MC</v>
      </c>
      <c r="H811" s="62"/>
      <c r="I811" s="54">
        <f>+Tabla1[[#This Row],[MC]]*Tabla1[[#This Row],[Pedido]]*Tabla1[[#This Row],[PVC ]]</f>
        <v>0</v>
      </c>
      <c r="J811" s="26">
        <v>0.21</v>
      </c>
      <c r="K811" s="63"/>
      <c r="L811" s="28" t="s">
        <v>17</v>
      </c>
      <c r="M811" s="53">
        <v>27881.377</v>
      </c>
      <c r="N811" s="64" t="str">
        <f>+IF(Tabla1[[#This Row],[F PMPI]]="SÍ","No","Sí")</f>
        <v>Sí</v>
      </c>
      <c r="O811" s="65">
        <f>+Tabla1[[#This Row],[PVL]]*1.055</f>
        <v>29414.852735</v>
      </c>
      <c r="P811" s="65">
        <f>+Tabla1[[#This Row],[PVL]]*1.43</f>
        <v>39870.36911</v>
      </c>
      <c r="Q811" s="66" t="str">
        <f>+HYPERLINK(Tabla1[[#This Row],[PAG]])</f>
        <v>https://todomusica.com.ar/productos-sin-categorias-de-netsuite/9400-xtc46.html</v>
      </c>
      <c r="R811" s="67"/>
      <c r="S811" s="68"/>
      <c r="T811" s="69"/>
      <c r="U811" s="69"/>
      <c r="V811" s="69"/>
      <c r="W811" s="69"/>
      <c r="X811" s="69"/>
      <c r="Y811" s="35"/>
      <c r="Z811" s="35" t="s">
        <v>24881</v>
      </c>
      <c r="AA811" s="36">
        <v>1</v>
      </c>
      <c r="AB811" s="35" t="s">
        <v>27</v>
      </c>
      <c r="AC811" s="35" t="str">
        <f>+IF(Tabla1[[#This Row],[STK]]="no","Sin STK", "STK disponible")</f>
        <v>Sin STK</v>
      </c>
      <c r="AD811" s="35">
        <f>+I811*J811</f>
        <v>0</v>
      </c>
      <c r="AE811" s="35">
        <f>+I811*K811</f>
        <v>0</v>
      </c>
      <c r="AF811" s="36">
        <f>IF(Tabla1[[#This Row],[ref pack]]=1,Tabla1[[#This Row],[Pedido]],LCM(Tabla1[[#This Row],[MC VIEJO]],Tabla1[[#This Row],[Pedido]]))</f>
        <v>1</v>
      </c>
      <c r="AG811" s="36">
        <f>+VLOOKUP(Tabla1[[#This Row],[Artículo]],'.'!$B$2:$D$11481,3,)</f>
        <v>1</v>
      </c>
      <c r="AH811" s="37" t="str">
        <f>+IFERROR(SEARCH("pack",Tabla1[[#This Row],[PACK]]),"")</f>
        <v/>
      </c>
    </row>
    <row r="812" spans="1:34" ht="24" customHeight="1" x14ac:dyDescent="0.2">
      <c r="A812" s="50" t="s">
        <v>1240</v>
      </c>
      <c r="B812" s="60" t="s">
        <v>1501</v>
      </c>
      <c r="C812" s="61" t="s">
        <v>1502</v>
      </c>
      <c r="D812" s="52" t="s">
        <v>27</v>
      </c>
      <c r="E812" s="53">
        <v>12797.39</v>
      </c>
      <c r="F812" s="23" t="str">
        <f>+IFERROR(VLOOKUP(Tabla1[[#This Row],[Artículo]],'..'!$B$2:$D$569000,3,),"")</f>
        <v/>
      </c>
      <c r="G812" s="24" t="str">
        <f>IF(H812=AF812,"", "Error MC")</f>
        <v>Error MC</v>
      </c>
      <c r="H812" s="62"/>
      <c r="I812" s="54">
        <f>+Tabla1[[#This Row],[MC]]*Tabla1[[#This Row],[Pedido]]*Tabla1[[#This Row],[PVC ]]</f>
        <v>0</v>
      </c>
      <c r="J812" s="26">
        <v>0.21</v>
      </c>
      <c r="K812" s="63"/>
      <c r="L812" s="28" t="s">
        <v>17</v>
      </c>
      <c r="M812" s="53">
        <v>22453.026000000002</v>
      </c>
      <c r="N812" s="64" t="str">
        <f>+IF(Tabla1[[#This Row],[F PMPI]]="SÍ","No","Sí")</f>
        <v>Sí</v>
      </c>
      <c r="O812" s="65">
        <f>+Tabla1[[#This Row],[PVL]]*1.055</f>
        <v>23687.942429999999</v>
      </c>
      <c r="P812" s="65">
        <f>+Tabla1[[#This Row],[PVL]]*1.43</f>
        <v>32107.82718</v>
      </c>
      <c r="Q812" s="66" t="str">
        <f>+HYPERLINK(Tabla1[[#This Row],[PAG]])</f>
        <v>https://todomusica.com.ar/encordados/9396-xte0942.html</v>
      </c>
      <c r="R812" s="67"/>
      <c r="S812" s="68"/>
      <c r="T812" s="69"/>
      <c r="U812" s="69"/>
      <c r="V812" s="69"/>
      <c r="W812" s="69"/>
      <c r="X812" s="69"/>
      <c r="Y812" s="35"/>
      <c r="Z812" s="35" t="s">
        <v>24882</v>
      </c>
      <c r="AA812" s="36">
        <v>1</v>
      </c>
      <c r="AB812" s="35" t="s">
        <v>27</v>
      </c>
      <c r="AC812" s="35" t="str">
        <f>+IF(Tabla1[[#This Row],[STK]]="no","Sin STK", "STK disponible")</f>
        <v>Sin STK</v>
      </c>
      <c r="AD812" s="35">
        <f>+I812*J812</f>
        <v>0</v>
      </c>
      <c r="AE812" s="35">
        <f>+I812*K812</f>
        <v>0</v>
      </c>
      <c r="AF812" s="36">
        <f>IF(Tabla1[[#This Row],[ref pack]]=1,Tabla1[[#This Row],[Pedido]],LCM(Tabla1[[#This Row],[MC VIEJO]],Tabla1[[#This Row],[Pedido]]))</f>
        <v>1</v>
      </c>
      <c r="AG812" s="36">
        <f>+VLOOKUP(Tabla1[[#This Row],[Artículo]],'.'!$B$2:$D$11481,3,)</f>
        <v>1</v>
      </c>
      <c r="AH812" s="37" t="str">
        <f>+IFERROR(SEARCH("pack",Tabla1[[#This Row],[PACK]]),"")</f>
        <v/>
      </c>
    </row>
    <row r="813" spans="1:34" ht="24" customHeight="1" x14ac:dyDescent="0.2">
      <c r="A813" s="50" t="s">
        <v>1240</v>
      </c>
      <c r="B813" s="60" t="s">
        <v>1503</v>
      </c>
      <c r="C813" s="61" t="s">
        <v>1504</v>
      </c>
      <c r="D813" s="52" t="s">
        <v>27</v>
      </c>
      <c r="E813" s="53">
        <v>12797.39</v>
      </c>
      <c r="F813" s="23" t="str">
        <f>+IFERROR(VLOOKUP(Tabla1[[#This Row],[Artículo]],'..'!$B$2:$D$569000,3,),"")</f>
        <v/>
      </c>
      <c r="G813" s="24" t="str">
        <f>IF(H813=AF813,"", "Error MC")</f>
        <v>Error MC</v>
      </c>
      <c r="H813" s="62"/>
      <c r="I813" s="54">
        <f>+Tabla1[[#This Row],[MC]]*Tabla1[[#This Row],[Pedido]]*Tabla1[[#This Row],[PVC ]]</f>
        <v>0</v>
      </c>
      <c r="J813" s="26">
        <v>0.21</v>
      </c>
      <c r="K813" s="63"/>
      <c r="L813" s="28" t="s">
        <v>17</v>
      </c>
      <c r="M813" s="53">
        <v>22453.026000000002</v>
      </c>
      <c r="N813" s="64" t="str">
        <f>+IF(Tabla1[[#This Row],[F PMPI]]="SÍ","No","Sí")</f>
        <v>Sí</v>
      </c>
      <c r="O813" s="65">
        <f>+Tabla1[[#This Row],[PVL]]*1.055</f>
        <v>23687.942429999999</v>
      </c>
      <c r="P813" s="65">
        <f>+Tabla1[[#This Row],[PVL]]*1.43</f>
        <v>32107.82718</v>
      </c>
      <c r="Q813" s="66" t="str">
        <f>+HYPERLINK(Tabla1[[#This Row],[PAG]])</f>
        <v>https://todomusica.com.ar/encordados/9397-xte1046.html</v>
      </c>
      <c r="R813" s="67"/>
      <c r="S813" s="68"/>
      <c r="T813" s="69"/>
      <c r="U813" s="69"/>
      <c r="V813" s="69"/>
      <c r="W813" s="69"/>
      <c r="X813" s="69"/>
      <c r="Y813" s="35"/>
      <c r="Z813" s="35" t="s">
        <v>24883</v>
      </c>
      <c r="AA813" s="36">
        <v>1</v>
      </c>
      <c r="AB813" s="35" t="s">
        <v>27</v>
      </c>
      <c r="AC813" s="35" t="str">
        <f>+IF(Tabla1[[#This Row],[STK]]="no","Sin STK", "STK disponible")</f>
        <v>Sin STK</v>
      </c>
      <c r="AD813" s="35">
        <f>+I813*J813</f>
        <v>0</v>
      </c>
      <c r="AE813" s="35">
        <f>+I813*K813</f>
        <v>0</v>
      </c>
      <c r="AF813" s="36">
        <f>IF(Tabla1[[#This Row],[ref pack]]=1,Tabla1[[#This Row],[Pedido]],LCM(Tabla1[[#This Row],[MC VIEJO]],Tabla1[[#This Row],[Pedido]]))</f>
        <v>1</v>
      </c>
      <c r="AG813" s="36">
        <f>+VLOOKUP(Tabla1[[#This Row],[Artículo]],'.'!$B$2:$D$11481,3,)</f>
        <v>1</v>
      </c>
      <c r="AH813" s="37" t="str">
        <f>+IFERROR(SEARCH("pack",Tabla1[[#This Row],[PACK]]),"")</f>
        <v/>
      </c>
    </row>
    <row r="814" spans="1:34" ht="24" customHeight="1" x14ac:dyDescent="0.2">
      <c r="A814" s="50" t="s">
        <v>1505</v>
      </c>
      <c r="B814" s="60" t="s">
        <v>1506</v>
      </c>
      <c r="C814" s="61" t="s">
        <v>23569</v>
      </c>
      <c r="D814" s="52" t="s">
        <v>9841</v>
      </c>
      <c r="E814" s="53">
        <v>19788.669999999998</v>
      </c>
      <c r="F814" s="23" t="str">
        <f>+IFERROR(VLOOKUP(Tabla1[[#This Row],[Artículo]],'..'!$B$2:$D$569000,3,),"")</f>
        <v/>
      </c>
      <c r="G814" s="24" t="str">
        <f>IF(H814=AF814,"", "Error MC")</f>
        <v>Error MC</v>
      </c>
      <c r="H814" s="62"/>
      <c r="I814" s="54">
        <f>+Tabla1[[#This Row],[MC]]*Tabla1[[#This Row],[Pedido]]*Tabla1[[#This Row],[PVC ]]</f>
        <v>0</v>
      </c>
      <c r="J814" s="26">
        <v>0.21</v>
      </c>
      <c r="K814" s="63"/>
      <c r="L814" s="28" t="s">
        <v>17</v>
      </c>
      <c r="M814" s="53">
        <v>34719.22</v>
      </c>
      <c r="N814" s="64" t="str">
        <f>+IF(Tabla1[[#This Row],[F PMPI]]="SÍ","No","Sí")</f>
        <v>Sí</v>
      </c>
      <c r="O814" s="65">
        <f>+Tabla1[[#This Row],[PVL]]*1.055</f>
        <v>36628.777099999999</v>
      </c>
      <c r="P814" s="65">
        <f>+Tabla1[[#This Row],[PVL]]*1.43</f>
        <v>49648.484599999996</v>
      </c>
      <c r="Q814" s="66" t="str">
        <f>+HYPERLINK(Tabla1[[#This Row],[PAG]])</f>
        <v>https://todomusica.com.ar/correas/2064-cca01.html</v>
      </c>
      <c r="R814" s="67"/>
      <c r="S814" s="68"/>
      <c r="T814" s="69"/>
      <c r="U814" s="69"/>
      <c r="V814" s="69"/>
      <c r="W814" s="69"/>
      <c r="X814" s="69"/>
      <c r="Y814" s="35"/>
      <c r="Z814" s="35" t="s">
        <v>24884</v>
      </c>
      <c r="AA814" s="36">
        <v>1</v>
      </c>
      <c r="AB814" s="35" t="s">
        <v>27</v>
      </c>
      <c r="AC814" s="35" t="str">
        <f>+IF(Tabla1[[#This Row],[STK]]="no","Sin STK", "STK disponible")</f>
        <v>STK disponible</v>
      </c>
      <c r="AD814" s="35">
        <f>+I814*J814</f>
        <v>0</v>
      </c>
      <c r="AE814" s="35">
        <f>+I814*K814</f>
        <v>0</v>
      </c>
      <c r="AF814" s="36">
        <f>IF(Tabla1[[#This Row],[ref pack]]=1,Tabla1[[#This Row],[Pedido]],LCM(Tabla1[[#This Row],[MC VIEJO]],Tabla1[[#This Row],[Pedido]]))</f>
        <v>1</v>
      </c>
      <c r="AG814" s="36">
        <f>+VLOOKUP(Tabla1[[#This Row],[Artículo]],'.'!$B$2:$D$11481,3,)</f>
        <v>1</v>
      </c>
      <c r="AH814" s="37" t="str">
        <f>+IFERROR(SEARCH("pack",Tabla1[[#This Row],[PACK]]),"")</f>
        <v/>
      </c>
    </row>
    <row r="815" spans="1:34" ht="24" customHeight="1" x14ac:dyDescent="0.2">
      <c r="A815" s="50" t="s">
        <v>1505</v>
      </c>
      <c r="B815" s="60" t="s">
        <v>1508</v>
      </c>
      <c r="C815" s="61" t="s">
        <v>23570</v>
      </c>
      <c r="D815" s="52" t="s">
        <v>27</v>
      </c>
      <c r="E815" s="53">
        <v>22531.56</v>
      </c>
      <c r="F815" s="23" t="str">
        <f>+IFERROR(VLOOKUP(Tabla1[[#This Row],[Artículo]],'..'!$B$2:$D$569000,3,),"")</f>
        <v/>
      </c>
      <c r="G815" s="24" t="str">
        <f>IF(H815=AF815,"", "Error MC")</f>
        <v>Error MC</v>
      </c>
      <c r="H815" s="62"/>
      <c r="I815" s="54">
        <f>+Tabla1[[#This Row],[MC]]*Tabla1[[#This Row],[Pedido]]*Tabla1[[#This Row],[PVC ]]</f>
        <v>0</v>
      </c>
      <c r="J815" s="26">
        <v>0.21</v>
      </c>
      <c r="K815" s="63"/>
      <c r="L815" s="28" t="s">
        <v>17</v>
      </c>
      <c r="M815" s="53">
        <v>39531.620000000003</v>
      </c>
      <c r="N815" s="64" t="str">
        <f>+IF(Tabla1[[#This Row],[F PMPI]]="SÍ","No","Sí")</f>
        <v>Sí</v>
      </c>
      <c r="O815" s="65">
        <f>+Tabla1[[#This Row],[PVL]]*1.055</f>
        <v>41705.859100000001</v>
      </c>
      <c r="P815" s="65">
        <f>+Tabla1[[#This Row],[PVL]]*1.43</f>
        <v>56530.2166</v>
      </c>
      <c r="Q815" s="66" t="str">
        <f>+HYPERLINK(Tabla1[[#This Row],[PAG]])</f>
        <v>https://todomusica.com.ar/canas/8908-dbr1025.html</v>
      </c>
      <c r="R815" s="67"/>
      <c r="S815" s="68"/>
      <c r="T815" s="69"/>
      <c r="U815" s="69"/>
      <c r="V815" s="69"/>
      <c r="W815" s="69"/>
      <c r="X815" s="69"/>
      <c r="Y815" s="35"/>
      <c r="Z815" s="35" t="s">
        <v>24885</v>
      </c>
      <c r="AA815" s="36">
        <v>1</v>
      </c>
      <c r="AB815" s="35" t="s">
        <v>27</v>
      </c>
      <c r="AC815" s="35" t="str">
        <f>+IF(Tabla1[[#This Row],[STK]]="no","Sin STK", "STK disponible")</f>
        <v>Sin STK</v>
      </c>
      <c r="AD815" s="35">
        <f>+I815*J815</f>
        <v>0</v>
      </c>
      <c r="AE815" s="35">
        <f>+I815*K815</f>
        <v>0</v>
      </c>
      <c r="AF815" s="36">
        <f>IF(Tabla1[[#This Row],[ref pack]]=1,Tabla1[[#This Row],[Pedido]],LCM(Tabla1[[#This Row],[MC VIEJO]],Tabla1[[#This Row],[Pedido]]))</f>
        <v>1</v>
      </c>
      <c r="AG815" s="36">
        <f>+VLOOKUP(Tabla1[[#This Row],[Artículo]],'.'!$B$2:$D$11481,3,)</f>
        <v>1</v>
      </c>
      <c r="AH815" s="37" t="str">
        <f>+IFERROR(SEARCH("pack",Tabla1[[#This Row],[PACK]]),"")</f>
        <v/>
      </c>
    </row>
    <row r="816" spans="1:34" ht="24" customHeight="1" x14ac:dyDescent="0.2">
      <c r="A816" s="50" t="s">
        <v>1505</v>
      </c>
      <c r="B816" s="60" t="s">
        <v>1510</v>
      </c>
      <c r="C816" s="61" t="s">
        <v>23571</v>
      </c>
      <c r="D816" s="52" t="s">
        <v>9841</v>
      </c>
      <c r="E816" s="53">
        <v>22531.56</v>
      </c>
      <c r="F816" s="23" t="str">
        <f>+IFERROR(VLOOKUP(Tabla1[[#This Row],[Artículo]],'..'!$B$2:$D$569000,3,),"")</f>
        <v/>
      </c>
      <c r="G816" s="24" t="str">
        <f>IF(H816=AF816,"", "Error MC")</f>
        <v>Error MC</v>
      </c>
      <c r="H816" s="62"/>
      <c r="I816" s="54">
        <f>+Tabla1[[#This Row],[MC]]*Tabla1[[#This Row],[Pedido]]*Tabla1[[#This Row],[PVC ]]</f>
        <v>0</v>
      </c>
      <c r="J816" s="26">
        <v>0.21</v>
      </c>
      <c r="K816" s="63"/>
      <c r="L816" s="28" t="s">
        <v>17</v>
      </c>
      <c r="M816" s="53">
        <v>39531.620000000003</v>
      </c>
      <c r="N816" s="64" t="str">
        <f>+IF(Tabla1[[#This Row],[F PMPI]]="SÍ","No","Sí")</f>
        <v>Sí</v>
      </c>
      <c r="O816" s="65">
        <f>+Tabla1[[#This Row],[PVL]]*1.055</f>
        <v>41705.859100000001</v>
      </c>
      <c r="P816" s="65">
        <f>+Tabla1[[#This Row],[PVL]]*1.43</f>
        <v>56530.2166</v>
      </c>
      <c r="Q816" s="66" t="str">
        <f>+HYPERLINK(Tabla1[[#This Row],[PAG]])</f>
        <v>https://todomusica.com.ar/canas/8909-dbr1030.html</v>
      </c>
      <c r="R816" s="67"/>
      <c r="S816" s="68"/>
      <c r="T816" s="69"/>
      <c r="U816" s="69"/>
      <c r="V816" s="69"/>
      <c r="W816" s="69"/>
      <c r="X816" s="69"/>
      <c r="Y816" s="35"/>
      <c r="Z816" s="35" t="s">
        <v>24886</v>
      </c>
      <c r="AA816" s="36">
        <v>1</v>
      </c>
      <c r="AB816" s="35" t="s">
        <v>27</v>
      </c>
      <c r="AC816" s="35" t="str">
        <f>+IF(Tabla1[[#This Row],[STK]]="no","Sin STK", "STK disponible")</f>
        <v>STK disponible</v>
      </c>
      <c r="AD816" s="35">
        <f>+I816*J816</f>
        <v>0</v>
      </c>
      <c r="AE816" s="35">
        <f>+I816*K816</f>
        <v>0</v>
      </c>
      <c r="AF816" s="36">
        <f>IF(Tabla1[[#This Row],[ref pack]]=1,Tabla1[[#This Row],[Pedido]],LCM(Tabla1[[#This Row],[MC VIEJO]],Tabla1[[#This Row],[Pedido]]))</f>
        <v>1</v>
      </c>
      <c r="AG816" s="36">
        <f>+VLOOKUP(Tabla1[[#This Row],[Artículo]],'.'!$B$2:$D$11481,3,)</f>
        <v>1</v>
      </c>
      <c r="AH816" s="37" t="str">
        <f>+IFERROR(SEARCH("pack",Tabla1[[#This Row],[PACK]]),"")</f>
        <v/>
      </c>
    </row>
    <row r="817" spans="1:34" ht="24" customHeight="1" x14ac:dyDescent="0.2">
      <c r="A817" s="50" t="s">
        <v>1505</v>
      </c>
      <c r="B817" s="60" t="s">
        <v>1512</v>
      </c>
      <c r="C817" s="61" t="s">
        <v>23572</v>
      </c>
      <c r="D817" s="52" t="s">
        <v>9841</v>
      </c>
      <c r="E817" s="53">
        <v>22531.56</v>
      </c>
      <c r="F817" s="23" t="str">
        <f>+IFERROR(VLOOKUP(Tabla1[[#This Row],[Artículo]],'..'!$B$2:$D$569000,3,),"")</f>
        <v/>
      </c>
      <c r="G817" s="24" t="str">
        <f>IF(H817=AF817,"", "Error MC")</f>
        <v>Error MC</v>
      </c>
      <c r="H817" s="62"/>
      <c r="I817" s="54">
        <f>+Tabla1[[#This Row],[MC]]*Tabla1[[#This Row],[Pedido]]*Tabla1[[#This Row],[PVC ]]</f>
        <v>0</v>
      </c>
      <c r="J817" s="26">
        <v>0.21</v>
      </c>
      <c r="K817" s="63"/>
      <c r="L817" s="28" t="s">
        <v>17</v>
      </c>
      <c r="M817" s="53">
        <v>39531.620000000003</v>
      </c>
      <c r="N817" s="64" t="str">
        <f>+IF(Tabla1[[#This Row],[F PMPI]]="SÍ","No","Sí")</f>
        <v>Sí</v>
      </c>
      <c r="O817" s="65">
        <f>+Tabla1[[#This Row],[PVL]]*1.055</f>
        <v>41705.859100000001</v>
      </c>
      <c r="P817" s="65">
        <f>+Tabla1[[#This Row],[PVL]]*1.43</f>
        <v>56530.2166</v>
      </c>
      <c r="Q817" s="66" t="str">
        <f>+HYPERLINK(Tabla1[[#This Row],[PAG]])</f>
        <v>https://todomusica.com.ar/canas/8910-dbr1035.html</v>
      </c>
      <c r="R817" s="67"/>
      <c r="S817" s="68"/>
      <c r="T817" s="69"/>
      <c r="U817" s="69"/>
      <c r="V817" s="69"/>
      <c r="W817" s="69"/>
      <c r="X817" s="69"/>
      <c r="Y817" s="35"/>
      <c r="Z817" s="35" t="s">
        <v>24887</v>
      </c>
      <c r="AA817" s="36">
        <v>1</v>
      </c>
      <c r="AB817" s="35" t="s">
        <v>27</v>
      </c>
      <c r="AC817" s="35" t="str">
        <f>+IF(Tabla1[[#This Row],[STK]]="no","Sin STK", "STK disponible")</f>
        <v>STK disponible</v>
      </c>
      <c r="AD817" s="35">
        <f>+I817*J817</f>
        <v>0</v>
      </c>
      <c r="AE817" s="35">
        <f>+I817*K817</f>
        <v>0</v>
      </c>
      <c r="AF817" s="36">
        <f>IF(Tabla1[[#This Row],[ref pack]]=1,Tabla1[[#This Row],[Pedido]],LCM(Tabla1[[#This Row],[MC VIEJO]],Tabla1[[#This Row],[Pedido]]))</f>
        <v>1</v>
      </c>
      <c r="AG817" s="36">
        <f>+VLOOKUP(Tabla1[[#This Row],[Artículo]],'.'!$B$2:$D$11481,3,)</f>
        <v>1</v>
      </c>
      <c r="AH817" s="37" t="str">
        <f>+IFERROR(SEARCH("pack",Tabla1[[#This Row],[PACK]]),"")</f>
        <v/>
      </c>
    </row>
    <row r="818" spans="1:34" ht="24" customHeight="1" x14ac:dyDescent="0.2">
      <c r="A818" s="50" t="s">
        <v>1505</v>
      </c>
      <c r="B818" s="60" t="s">
        <v>1514</v>
      </c>
      <c r="C818" s="61" t="s">
        <v>23573</v>
      </c>
      <c r="D818" s="52" t="s">
        <v>9841</v>
      </c>
      <c r="E818" s="53">
        <v>22531.56</v>
      </c>
      <c r="F818" s="23" t="str">
        <f>+IFERROR(VLOOKUP(Tabla1[[#This Row],[Artículo]],'..'!$B$2:$D$569000,3,),"")</f>
        <v/>
      </c>
      <c r="G818" s="24" t="str">
        <f>IF(H818=AF818,"", "Error MC")</f>
        <v>Error MC</v>
      </c>
      <c r="H818" s="62"/>
      <c r="I818" s="54">
        <f>+Tabla1[[#This Row],[MC]]*Tabla1[[#This Row],[Pedido]]*Tabla1[[#This Row],[PVC ]]</f>
        <v>0</v>
      </c>
      <c r="J818" s="26">
        <v>0.21</v>
      </c>
      <c r="K818" s="63"/>
      <c r="L818" s="28" t="s">
        <v>17</v>
      </c>
      <c r="M818" s="53">
        <v>39531.620000000003</v>
      </c>
      <c r="N818" s="64" t="str">
        <f>+IF(Tabla1[[#This Row],[F PMPI]]="SÍ","No","Sí")</f>
        <v>Sí</v>
      </c>
      <c r="O818" s="65">
        <f>+Tabla1[[#This Row],[PVL]]*1.055</f>
        <v>41705.859100000001</v>
      </c>
      <c r="P818" s="65">
        <f>+Tabla1[[#This Row],[PVL]]*1.43</f>
        <v>56530.2166</v>
      </c>
      <c r="Q818" s="66" t="str">
        <f>+HYPERLINK(Tabla1[[#This Row],[PAG]])</f>
        <v>https://todomusica.com.ar/canas/8911-dbr10355.html</v>
      </c>
      <c r="R818" s="67"/>
      <c r="S818" s="68"/>
      <c r="T818" s="69"/>
      <c r="U818" s="69"/>
      <c r="V818" s="69"/>
      <c r="W818" s="69"/>
      <c r="X818" s="69"/>
      <c r="Y818" s="35"/>
      <c r="Z818" s="35" t="s">
        <v>24888</v>
      </c>
      <c r="AA818" s="36">
        <v>1</v>
      </c>
      <c r="AB818" s="35" t="s">
        <v>27</v>
      </c>
      <c r="AC818" s="35" t="str">
        <f>+IF(Tabla1[[#This Row],[STK]]="no","Sin STK", "STK disponible")</f>
        <v>STK disponible</v>
      </c>
      <c r="AD818" s="35">
        <f>+I818*J818</f>
        <v>0</v>
      </c>
      <c r="AE818" s="35">
        <f>+I818*K818</f>
        <v>0</v>
      </c>
      <c r="AF818" s="36">
        <f>IF(Tabla1[[#This Row],[ref pack]]=1,Tabla1[[#This Row],[Pedido]],LCM(Tabla1[[#This Row],[MC VIEJO]],Tabla1[[#This Row],[Pedido]]))</f>
        <v>1</v>
      </c>
      <c r="AG818" s="36">
        <f>+VLOOKUP(Tabla1[[#This Row],[Artículo]],'.'!$B$2:$D$11481,3,)</f>
        <v>1</v>
      </c>
      <c r="AH818" s="37" t="str">
        <f>+IFERROR(SEARCH("pack",Tabla1[[#This Row],[PACK]]),"")</f>
        <v/>
      </c>
    </row>
    <row r="819" spans="1:34" ht="24" customHeight="1" x14ac:dyDescent="0.2">
      <c r="A819" s="50" t="s">
        <v>1505</v>
      </c>
      <c r="B819" s="60" t="s">
        <v>1516</v>
      </c>
      <c r="C819" s="61" t="s">
        <v>23574</v>
      </c>
      <c r="D819" s="52" t="s">
        <v>9841</v>
      </c>
      <c r="E819" s="53">
        <v>22531.56</v>
      </c>
      <c r="F819" s="23" t="str">
        <f>+IFERROR(VLOOKUP(Tabla1[[#This Row],[Artículo]],'..'!$B$2:$D$569000,3,),"")</f>
        <v/>
      </c>
      <c r="G819" s="24" t="str">
        <f>IF(H819=AF819,"", "Error MC")</f>
        <v>Error MC</v>
      </c>
      <c r="H819" s="62"/>
      <c r="I819" s="54">
        <f>+Tabla1[[#This Row],[MC]]*Tabla1[[#This Row],[Pedido]]*Tabla1[[#This Row],[PVC ]]</f>
        <v>0</v>
      </c>
      <c r="J819" s="26">
        <v>0.21</v>
      </c>
      <c r="K819" s="63"/>
      <c r="L819" s="28" t="s">
        <v>17</v>
      </c>
      <c r="M819" s="53">
        <v>39531.620000000003</v>
      </c>
      <c r="N819" s="64" t="str">
        <f>+IF(Tabla1[[#This Row],[F PMPI]]="SÍ","No","Sí")</f>
        <v>Sí</v>
      </c>
      <c r="O819" s="65">
        <f>+Tabla1[[#This Row],[PVL]]*1.055</f>
        <v>41705.859100000001</v>
      </c>
      <c r="P819" s="65">
        <f>+Tabla1[[#This Row],[PVL]]*1.43</f>
        <v>56530.2166</v>
      </c>
      <c r="Q819" s="66" t="str">
        <f>+HYPERLINK(Tabla1[[#This Row],[PAG]])</f>
        <v>https://todomusica.com.ar/canas/8912-dbr1040.html</v>
      </c>
      <c r="R819" s="67"/>
      <c r="S819" s="68"/>
      <c r="T819" s="69"/>
      <c r="U819" s="69"/>
      <c r="V819" s="69"/>
      <c r="W819" s="69"/>
      <c r="X819" s="69"/>
      <c r="Y819" s="35"/>
      <c r="Z819" s="35" t="s">
        <v>24889</v>
      </c>
      <c r="AA819" s="36">
        <v>1</v>
      </c>
      <c r="AB819" s="35" t="s">
        <v>27</v>
      </c>
      <c r="AC819" s="35" t="str">
        <f>+IF(Tabla1[[#This Row],[STK]]="no","Sin STK", "STK disponible")</f>
        <v>STK disponible</v>
      </c>
      <c r="AD819" s="35">
        <f>+I819*J819</f>
        <v>0</v>
      </c>
      <c r="AE819" s="35">
        <f>+I819*K819</f>
        <v>0</v>
      </c>
      <c r="AF819" s="36">
        <f>IF(Tabla1[[#This Row],[ref pack]]=1,Tabla1[[#This Row],[Pedido]],LCM(Tabla1[[#This Row],[MC VIEJO]],Tabla1[[#This Row],[Pedido]]))</f>
        <v>1</v>
      </c>
      <c r="AG819" s="36">
        <f>+VLOOKUP(Tabla1[[#This Row],[Artículo]],'.'!$B$2:$D$11481,3,)</f>
        <v>1</v>
      </c>
      <c r="AH819" s="37" t="str">
        <f>+IFERROR(SEARCH("pack",Tabla1[[#This Row],[PACK]]),"")</f>
        <v/>
      </c>
    </row>
    <row r="820" spans="1:34" ht="24" customHeight="1" x14ac:dyDescent="0.2">
      <c r="A820" s="50" t="s">
        <v>1505</v>
      </c>
      <c r="B820" s="60" t="s">
        <v>1518</v>
      </c>
      <c r="C820" s="61" t="s">
        <v>23575</v>
      </c>
      <c r="D820" s="52" t="s">
        <v>9841</v>
      </c>
      <c r="E820" s="53">
        <v>22531.56</v>
      </c>
      <c r="F820" s="23" t="str">
        <f>+IFERROR(VLOOKUP(Tabla1[[#This Row],[Artículo]],'..'!$B$2:$D$569000,3,),"")</f>
        <v/>
      </c>
      <c r="G820" s="24" t="str">
        <f>IF(H820=AF820,"", "Error MC")</f>
        <v>Error MC</v>
      </c>
      <c r="H820" s="62"/>
      <c r="I820" s="54">
        <f>+Tabla1[[#This Row],[MC]]*Tabla1[[#This Row],[Pedido]]*Tabla1[[#This Row],[PVC ]]</f>
        <v>0</v>
      </c>
      <c r="J820" s="26">
        <v>0.21</v>
      </c>
      <c r="K820" s="63"/>
      <c r="L820" s="28" t="s">
        <v>17</v>
      </c>
      <c r="M820" s="53">
        <v>39531.620000000003</v>
      </c>
      <c r="N820" s="64" t="str">
        <f>+IF(Tabla1[[#This Row],[F PMPI]]="SÍ","No","Sí")</f>
        <v>Sí</v>
      </c>
      <c r="O820" s="65">
        <f>+Tabla1[[#This Row],[PVL]]*1.055</f>
        <v>41705.859100000001</v>
      </c>
      <c r="P820" s="65">
        <f>+Tabla1[[#This Row],[PVL]]*1.43</f>
        <v>56530.2166</v>
      </c>
      <c r="Q820" s="66" t="str">
        <f>+HYPERLINK(Tabla1[[#This Row],[PAG]])</f>
        <v>https://todomusica.com.ar/canas/8913-dbr1045.html</v>
      </c>
      <c r="R820" s="67"/>
      <c r="S820" s="68"/>
      <c r="T820" s="69"/>
      <c r="U820" s="69"/>
      <c r="V820" s="69"/>
      <c r="W820" s="69"/>
      <c r="X820" s="69"/>
      <c r="Y820" s="35"/>
      <c r="Z820" s="35" t="s">
        <v>24890</v>
      </c>
      <c r="AA820" s="36">
        <v>1</v>
      </c>
      <c r="AB820" s="35" t="s">
        <v>27</v>
      </c>
      <c r="AC820" s="35" t="str">
        <f>+IF(Tabla1[[#This Row],[STK]]="no","Sin STK", "STK disponible")</f>
        <v>STK disponible</v>
      </c>
      <c r="AD820" s="35">
        <f>+I820*J820</f>
        <v>0</v>
      </c>
      <c r="AE820" s="35">
        <f>+I820*K820</f>
        <v>0</v>
      </c>
      <c r="AF820" s="36">
        <f>IF(Tabla1[[#This Row],[ref pack]]=1,Tabla1[[#This Row],[Pedido]],LCM(Tabla1[[#This Row],[MC VIEJO]],Tabla1[[#This Row],[Pedido]]))</f>
        <v>1</v>
      </c>
      <c r="AG820" s="36">
        <f>+VLOOKUP(Tabla1[[#This Row],[Artículo]],'.'!$B$2:$D$11481,3,)</f>
        <v>1</v>
      </c>
      <c r="AH820" s="37" t="str">
        <f>+IFERROR(SEARCH("pack",Tabla1[[#This Row],[PACK]]),"")</f>
        <v/>
      </c>
    </row>
    <row r="821" spans="1:34" ht="24" customHeight="1" x14ac:dyDescent="0.2">
      <c r="A821" s="50" t="s">
        <v>1505</v>
      </c>
      <c r="B821" s="60" t="s">
        <v>1520</v>
      </c>
      <c r="C821" s="61" t="s">
        <v>23576</v>
      </c>
      <c r="D821" s="52" t="s">
        <v>9841</v>
      </c>
      <c r="E821" s="53">
        <v>27326.48</v>
      </c>
      <c r="F821" s="23" t="str">
        <f>+IFERROR(VLOOKUP(Tabla1[[#This Row],[Artículo]],'..'!$B$2:$D$569000,3,),"")</f>
        <v/>
      </c>
      <c r="G821" s="24" t="str">
        <f>IF(H821=AF821,"", "Error MC")</f>
        <v>Error MC</v>
      </c>
      <c r="H821" s="62"/>
      <c r="I821" s="54">
        <f>+Tabla1[[#This Row],[MC]]*Tabla1[[#This Row],[Pedido]]*Tabla1[[#This Row],[PVC ]]</f>
        <v>0</v>
      </c>
      <c r="J821" s="26">
        <v>0.21</v>
      </c>
      <c r="K821" s="63"/>
      <c r="L821" s="28" t="s">
        <v>17</v>
      </c>
      <c r="M821" s="53">
        <v>47944.313999999998</v>
      </c>
      <c r="N821" s="64" t="str">
        <f>+IF(Tabla1[[#This Row],[F PMPI]]="SÍ","No","Sí")</f>
        <v>Sí</v>
      </c>
      <c r="O821" s="65">
        <f>+Tabla1[[#This Row],[PVL]]*1.055</f>
        <v>50581.251269999993</v>
      </c>
      <c r="P821" s="65">
        <f>+Tabla1[[#This Row],[PVL]]*1.43</f>
        <v>68560.369019999998</v>
      </c>
      <c r="Q821" s="66" t="str">
        <f>+HYPERLINK(Tabla1[[#This Row],[PAG]])</f>
        <v>https://todomusica.com.ar/canas/8914-dce1025.html</v>
      </c>
      <c r="R821" s="67"/>
      <c r="S821" s="68"/>
      <c r="T821" s="69"/>
      <c r="U821" s="69"/>
      <c r="V821" s="69"/>
      <c r="W821" s="69"/>
      <c r="X821" s="69"/>
      <c r="Y821" s="35"/>
      <c r="Z821" s="35" t="s">
        <v>24891</v>
      </c>
      <c r="AA821" s="36">
        <v>1</v>
      </c>
      <c r="AB821" s="35" t="s">
        <v>27</v>
      </c>
      <c r="AC821" s="35" t="str">
        <f>+IF(Tabla1[[#This Row],[STK]]="no","Sin STK", "STK disponible")</f>
        <v>STK disponible</v>
      </c>
      <c r="AD821" s="35">
        <f>+I821*J821</f>
        <v>0</v>
      </c>
      <c r="AE821" s="35">
        <f>+I821*K821</f>
        <v>0</v>
      </c>
      <c r="AF821" s="36">
        <f>IF(Tabla1[[#This Row],[ref pack]]=1,Tabla1[[#This Row],[Pedido]],LCM(Tabla1[[#This Row],[MC VIEJO]],Tabla1[[#This Row],[Pedido]]))</f>
        <v>1</v>
      </c>
      <c r="AG821" s="36">
        <f>+VLOOKUP(Tabla1[[#This Row],[Artículo]],'.'!$B$2:$D$11481,3,)</f>
        <v>1</v>
      </c>
      <c r="AH821" s="37" t="str">
        <f>+IFERROR(SEARCH("pack",Tabla1[[#This Row],[PACK]]),"")</f>
        <v/>
      </c>
    </row>
    <row r="822" spans="1:34" ht="24" customHeight="1" x14ac:dyDescent="0.2">
      <c r="A822" s="50" t="s">
        <v>1505</v>
      </c>
      <c r="B822" s="60" t="s">
        <v>1522</v>
      </c>
      <c r="C822" s="61" t="s">
        <v>23577</v>
      </c>
      <c r="D822" s="52" t="s">
        <v>9841</v>
      </c>
      <c r="E822" s="53">
        <v>27326.48</v>
      </c>
      <c r="F822" s="23" t="str">
        <f>+IFERROR(VLOOKUP(Tabla1[[#This Row],[Artículo]],'..'!$B$2:$D$569000,3,),"")</f>
        <v/>
      </c>
      <c r="G822" s="24" t="str">
        <f>IF(H822=AF822,"", "Error MC")</f>
        <v>Error MC</v>
      </c>
      <c r="H822" s="62"/>
      <c r="I822" s="54">
        <f>+Tabla1[[#This Row],[MC]]*Tabla1[[#This Row],[Pedido]]*Tabla1[[#This Row],[PVC ]]</f>
        <v>0</v>
      </c>
      <c r="J822" s="26">
        <v>0.21</v>
      </c>
      <c r="K822" s="63"/>
      <c r="L822" s="28" t="s">
        <v>17</v>
      </c>
      <c r="M822" s="53">
        <v>47944.313999999998</v>
      </c>
      <c r="N822" s="64" t="str">
        <f>+IF(Tabla1[[#This Row],[F PMPI]]="SÍ","No","Sí")</f>
        <v>Sí</v>
      </c>
      <c r="O822" s="65">
        <f>+Tabla1[[#This Row],[PVL]]*1.055</f>
        <v>50581.251269999993</v>
      </c>
      <c r="P822" s="65">
        <f>+Tabla1[[#This Row],[PVL]]*1.43</f>
        <v>68560.369019999998</v>
      </c>
      <c r="Q822" s="66" t="str">
        <f>+HYPERLINK(Tabla1[[#This Row],[PAG]])</f>
        <v>https://todomusica.com.ar/canas/8915-dce1030.html</v>
      </c>
      <c r="R822" s="67"/>
      <c r="S822" s="68"/>
      <c r="T822" s="69"/>
      <c r="U822" s="69"/>
      <c r="V822" s="69"/>
      <c r="W822" s="69"/>
      <c r="X822" s="69"/>
      <c r="Y822" s="35"/>
      <c r="Z822" s="35" t="s">
        <v>24892</v>
      </c>
      <c r="AA822" s="36">
        <v>1</v>
      </c>
      <c r="AB822" s="35" t="s">
        <v>27</v>
      </c>
      <c r="AC822" s="35" t="str">
        <f>+IF(Tabla1[[#This Row],[STK]]="no","Sin STK", "STK disponible")</f>
        <v>STK disponible</v>
      </c>
      <c r="AD822" s="35">
        <f>+I822*J822</f>
        <v>0</v>
      </c>
      <c r="AE822" s="35">
        <f>+I822*K822</f>
        <v>0</v>
      </c>
      <c r="AF822" s="36">
        <f>IF(Tabla1[[#This Row],[ref pack]]=1,Tabla1[[#This Row],[Pedido]],LCM(Tabla1[[#This Row],[MC VIEJO]],Tabla1[[#This Row],[Pedido]]))</f>
        <v>1</v>
      </c>
      <c r="AG822" s="36">
        <f>+VLOOKUP(Tabla1[[#This Row],[Artículo]],'.'!$B$2:$D$11481,3,)</f>
        <v>1</v>
      </c>
      <c r="AH822" s="37" t="str">
        <f>+IFERROR(SEARCH("pack",Tabla1[[#This Row],[PACK]]),"")</f>
        <v/>
      </c>
    </row>
    <row r="823" spans="1:34" ht="24" customHeight="1" x14ac:dyDescent="0.2">
      <c r="A823" s="50" t="s">
        <v>1505</v>
      </c>
      <c r="B823" s="60" t="s">
        <v>1524</v>
      </c>
      <c r="C823" s="61" t="s">
        <v>23578</v>
      </c>
      <c r="D823" s="52" t="s">
        <v>27</v>
      </c>
      <c r="E823" s="53">
        <v>27326.48</v>
      </c>
      <c r="F823" s="23" t="str">
        <f>+IFERROR(VLOOKUP(Tabla1[[#This Row],[Artículo]],'..'!$B$2:$D$569000,3,),"")</f>
        <v/>
      </c>
      <c r="G823" s="24" t="str">
        <f>IF(H823=AF823,"", "Error MC")</f>
        <v>Error MC</v>
      </c>
      <c r="H823" s="62"/>
      <c r="I823" s="54">
        <f>+Tabla1[[#This Row],[MC]]*Tabla1[[#This Row],[Pedido]]*Tabla1[[#This Row],[PVC ]]</f>
        <v>0</v>
      </c>
      <c r="J823" s="26">
        <v>0.21</v>
      </c>
      <c r="K823" s="63"/>
      <c r="L823" s="28" t="s">
        <v>17</v>
      </c>
      <c r="M823" s="53">
        <v>47944.313999999998</v>
      </c>
      <c r="N823" s="64" t="str">
        <f>+IF(Tabla1[[#This Row],[F PMPI]]="SÍ","No","Sí")</f>
        <v>Sí</v>
      </c>
      <c r="O823" s="65">
        <f>+Tabla1[[#This Row],[PVL]]*1.055</f>
        <v>50581.251269999993</v>
      </c>
      <c r="P823" s="65">
        <f>+Tabla1[[#This Row],[PVL]]*1.43</f>
        <v>68560.369019999998</v>
      </c>
      <c r="Q823" s="66" t="str">
        <f>+HYPERLINK(Tabla1[[#This Row],[PAG]])</f>
        <v>https://todomusica.com.ar/canas/8916-dce1035.html</v>
      </c>
      <c r="R823" s="67"/>
      <c r="S823" s="68"/>
      <c r="T823" s="69"/>
      <c r="U823" s="69"/>
      <c r="V823" s="69"/>
      <c r="W823" s="69"/>
      <c r="X823" s="69"/>
      <c r="Y823" s="35"/>
      <c r="Z823" s="35" t="s">
        <v>24893</v>
      </c>
      <c r="AA823" s="36">
        <v>1</v>
      </c>
      <c r="AB823" s="35" t="s">
        <v>27</v>
      </c>
      <c r="AC823" s="35" t="str">
        <f>+IF(Tabla1[[#This Row],[STK]]="no","Sin STK", "STK disponible")</f>
        <v>Sin STK</v>
      </c>
      <c r="AD823" s="35">
        <f>+I823*J823</f>
        <v>0</v>
      </c>
      <c r="AE823" s="35">
        <f>+I823*K823</f>
        <v>0</v>
      </c>
      <c r="AF823" s="36">
        <f>IF(Tabla1[[#This Row],[ref pack]]=1,Tabla1[[#This Row],[Pedido]],LCM(Tabla1[[#This Row],[MC VIEJO]],Tabla1[[#This Row],[Pedido]]))</f>
        <v>1</v>
      </c>
      <c r="AG823" s="36">
        <f>+VLOOKUP(Tabla1[[#This Row],[Artículo]],'.'!$B$2:$D$11481,3,)</f>
        <v>1</v>
      </c>
      <c r="AH823" s="37" t="str">
        <f>+IFERROR(SEARCH("pack",Tabla1[[#This Row],[PACK]]),"")</f>
        <v/>
      </c>
    </row>
    <row r="824" spans="1:34" ht="24" customHeight="1" x14ac:dyDescent="0.2">
      <c r="A824" s="50" t="s">
        <v>1505</v>
      </c>
      <c r="B824" s="60" t="s">
        <v>1526</v>
      </c>
      <c r="C824" s="61" t="s">
        <v>23579</v>
      </c>
      <c r="D824" s="52" t="s">
        <v>9841</v>
      </c>
      <c r="E824" s="53">
        <v>27326.48</v>
      </c>
      <c r="F824" s="23" t="str">
        <f>+IFERROR(VLOOKUP(Tabla1[[#This Row],[Artículo]],'..'!$B$2:$D$569000,3,),"")</f>
        <v/>
      </c>
      <c r="G824" s="24" t="str">
        <f>IF(H824=AF824,"", "Error MC")</f>
        <v>Error MC</v>
      </c>
      <c r="H824" s="62"/>
      <c r="I824" s="54">
        <f>+Tabla1[[#This Row],[MC]]*Tabla1[[#This Row],[Pedido]]*Tabla1[[#This Row],[PVC ]]</f>
        <v>0</v>
      </c>
      <c r="J824" s="26">
        <v>0.21</v>
      </c>
      <c r="K824" s="63"/>
      <c r="L824" s="28" t="s">
        <v>17</v>
      </c>
      <c r="M824" s="53">
        <v>47944.313999999998</v>
      </c>
      <c r="N824" s="64" t="str">
        <f>+IF(Tabla1[[#This Row],[F PMPI]]="SÍ","No","Sí")</f>
        <v>Sí</v>
      </c>
      <c r="O824" s="65">
        <f>+Tabla1[[#This Row],[PVL]]*1.055</f>
        <v>50581.251269999993</v>
      </c>
      <c r="P824" s="65">
        <f>+Tabla1[[#This Row],[PVL]]*1.43</f>
        <v>68560.369019999998</v>
      </c>
      <c r="Q824" s="66" t="str">
        <f>+HYPERLINK(Tabla1[[#This Row],[PAG]])</f>
        <v>https://todomusica.com.ar/canas/8917-dce10355.html</v>
      </c>
      <c r="R824" s="67"/>
      <c r="S824" s="68"/>
      <c r="T824" s="69"/>
      <c r="U824" s="69"/>
      <c r="V824" s="69"/>
      <c r="W824" s="69"/>
      <c r="X824" s="69"/>
      <c r="Y824" s="35"/>
      <c r="Z824" s="35" t="s">
        <v>24894</v>
      </c>
      <c r="AA824" s="36">
        <v>1</v>
      </c>
      <c r="AB824" s="35" t="s">
        <v>27</v>
      </c>
      <c r="AC824" s="35" t="str">
        <f>+IF(Tabla1[[#This Row],[STK]]="no","Sin STK", "STK disponible")</f>
        <v>STK disponible</v>
      </c>
      <c r="AD824" s="35">
        <f>+I824*J824</f>
        <v>0</v>
      </c>
      <c r="AE824" s="35">
        <f>+I824*K824</f>
        <v>0</v>
      </c>
      <c r="AF824" s="36">
        <f>IF(Tabla1[[#This Row],[ref pack]]=1,Tabla1[[#This Row],[Pedido]],LCM(Tabla1[[#This Row],[MC VIEJO]],Tabla1[[#This Row],[Pedido]]))</f>
        <v>1</v>
      </c>
      <c r="AG824" s="36">
        <f>+VLOOKUP(Tabla1[[#This Row],[Artículo]],'.'!$B$2:$D$11481,3,)</f>
        <v>1</v>
      </c>
      <c r="AH824" s="37" t="str">
        <f>+IFERROR(SEARCH("pack",Tabla1[[#This Row],[PACK]]),"")</f>
        <v/>
      </c>
    </row>
    <row r="825" spans="1:34" ht="24" customHeight="1" x14ac:dyDescent="0.2">
      <c r="A825" s="50" t="s">
        <v>1505</v>
      </c>
      <c r="B825" s="60" t="s">
        <v>1528</v>
      </c>
      <c r="C825" s="61" t="s">
        <v>23580</v>
      </c>
      <c r="D825" s="52" t="s">
        <v>9841</v>
      </c>
      <c r="E825" s="53">
        <v>27326.48</v>
      </c>
      <c r="F825" s="23" t="str">
        <f>+IFERROR(VLOOKUP(Tabla1[[#This Row],[Artículo]],'..'!$B$2:$D$569000,3,),"")</f>
        <v/>
      </c>
      <c r="G825" s="24" t="str">
        <f>IF(H825=AF825,"", "Error MC")</f>
        <v>Error MC</v>
      </c>
      <c r="H825" s="62"/>
      <c r="I825" s="54">
        <f>+Tabla1[[#This Row],[MC]]*Tabla1[[#This Row],[Pedido]]*Tabla1[[#This Row],[PVC ]]</f>
        <v>0</v>
      </c>
      <c r="J825" s="26">
        <v>0.21</v>
      </c>
      <c r="K825" s="63"/>
      <c r="L825" s="28" t="s">
        <v>17</v>
      </c>
      <c r="M825" s="53">
        <v>47944.313999999998</v>
      </c>
      <c r="N825" s="64" t="str">
        <f>+IF(Tabla1[[#This Row],[F PMPI]]="SÍ","No","Sí")</f>
        <v>Sí</v>
      </c>
      <c r="O825" s="65">
        <f>+Tabla1[[#This Row],[PVL]]*1.055</f>
        <v>50581.251269999993</v>
      </c>
      <c r="P825" s="65">
        <f>+Tabla1[[#This Row],[PVL]]*1.43</f>
        <v>68560.369019999998</v>
      </c>
      <c r="Q825" s="66" t="str">
        <f>+HYPERLINK(Tabla1[[#This Row],[PAG]])</f>
        <v>https://todomusica.com.ar/canas/8918-dce1040.html</v>
      </c>
      <c r="R825" s="67"/>
      <c r="S825" s="68"/>
      <c r="T825" s="69"/>
      <c r="U825" s="69"/>
      <c r="V825" s="69"/>
      <c r="W825" s="69"/>
      <c r="X825" s="69"/>
      <c r="Y825" s="35"/>
      <c r="Z825" s="35" t="s">
        <v>24895</v>
      </c>
      <c r="AA825" s="36">
        <v>1</v>
      </c>
      <c r="AB825" s="35" t="s">
        <v>27</v>
      </c>
      <c r="AC825" s="35" t="str">
        <f>+IF(Tabla1[[#This Row],[STK]]="no","Sin STK", "STK disponible")</f>
        <v>STK disponible</v>
      </c>
      <c r="AD825" s="35">
        <f>+I825*J825</f>
        <v>0</v>
      </c>
      <c r="AE825" s="35">
        <f>+I825*K825</f>
        <v>0</v>
      </c>
      <c r="AF825" s="36">
        <f>IF(Tabla1[[#This Row],[ref pack]]=1,Tabla1[[#This Row],[Pedido]],LCM(Tabla1[[#This Row],[MC VIEJO]],Tabla1[[#This Row],[Pedido]]))</f>
        <v>1</v>
      </c>
      <c r="AG825" s="36">
        <f>+VLOOKUP(Tabla1[[#This Row],[Artículo]],'.'!$B$2:$D$11481,3,)</f>
        <v>1</v>
      </c>
      <c r="AH825" s="37" t="str">
        <f>+IFERROR(SEARCH("pack",Tabla1[[#This Row],[PACK]]),"")</f>
        <v/>
      </c>
    </row>
    <row r="826" spans="1:34" ht="24" customHeight="1" x14ac:dyDescent="0.2">
      <c r="A826" s="50" t="s">
        <v>1505</v>
      </c>
      <c r="B826" s="60" t="s">
        <v>1530</v>
      </c>
      <c r="C826" s="61" t="s">
        <v>23581</v>
      </c>
      <c r="D826" s="52" t="s">
        <v>9841</v>
      </c>
      <c r="E826" s="53">
        <v>27326.48</v>
      </c>
      <c r="F826" s="23" t="str">
        <f>+IFERROR(VLOOKUP(Tabla1[[#This Row],[Artículo]],'..'!$B$2:$D$569000,3,),"")</f>
        <v/>
      </c>
      <c r="G826" s="24" t="str">
        <f>IF(H826=AF826,"", "Error MC")</f>
        <v>Error MC</v>
      </c>
      <c r="H826" s="62"/>
      <c r="I826" s="54">
        <f>+Tabla1[[#This Row],[MC]]*Tabla1[[#This Row],[Pedido]]*Tabla1[[#This Row],[PVC ]]</f>
        <v>0</v>
      </c>
      <c r="J826" s="26">
        <v>0.21</v>
      </c>
      <c r="K826" s="63"/>
      <c r="L826" s="28" t="s">
        <v>17</v>
      </c>
      <c r="M826" s="53">
        <v>47944.313999999998</v>
      </c>
      <c r="N826" s="64" t="str">
        <f>+IF(Tabla1[[#This Row],[F PMPI]]="SÍ","No","Sí")</f>
        <v>Sí</v>
      </c>
      <c r="O826" s="65">
        <f>+Tabla1[[#This Row],[PVL]]*1.055</f>
        <v>50581.251269999993</v>
      </c>
      <c r="P826" s="65">
        <f>+Tabla1[[#This Row],[PVL]]*1.43</f>
        <v>68560.369019999998</v>
      </c>
      <c r="Q826" s="66" t="str">
        <f>+HYPERLINK(Tabla1[[#This Row],[PAG]])</f>
        <v>https://todomusica.com.ar/canas/8919-dce1045.html</v>
      </c>
      <c r="R826" s="67"/>
      <c r="S826" s="68"/>
      <c r="T826" s="69"/>
      <c r="U826" s="69"/>
      <c r="V826" s="69"/>
      <c r="W826" s="69"/>
      <c r="X826" s="69"/>
      <c r="Y826" s="35"/>
      <c r="Z826" s="35" t="s">
        <v>24896</v>
      </c>
      <c r="AA826" s="36">
        <v>1</v>
      </c>
      <c r="AB826" s="35" t="s">
        <v>27</v>
      </c>
      <c r="AC826" s="35" t="str">
        <f>+IF(Tabla1[[#This Row],[STK]]="no","Sin STK", "STK disponible")</f>
        <v>STK disponible</v>
      </c>
      <c r="AD826" s="35">
        <f>+I826*J826</f>
        <v>0</v>
      </c>
      <c r="AE826" s="35">
        <f>+I826*K826</f>
        <v>0</v>
      </c>
      <c r="AF826" s="36">
        <f>IF(Tabla1[[#This Row],[ref pack]]=1,Tabla1[[#This Row],[Pedido]],LCM(Tabla1[[#This Row],[MC VIEJO]],Tabla1[[#This Row],[Pedido]]))</f>
        <v>1</v>
      </c>
      <c r="AG826" s="36">
        <f>+VLOOKUP(Tabla1[[#This Row],[Artículo]],'.'!$B$2:$D$11481,3,)</f>
        <v>1</v>
      </c>
      <c r="AH826" s="37" t="str">
        <f>+IFERROR(SEARCH("pack",Tabla1[[#This Row],[PACK]]),"")</f>
        <v/>
      </c>
    </row>
    <row r="827" spans="1:34" ht="24" customHeight="1" x14ac:dyDescent="0.2">
      <c r="A827" s="50" t="s">
        <v>1505</v>
      </c>
      <c r="B827" s="60" t="s">
        <v>1532</v>
      </c>
      <c r="C827" s="61" t="s">
        <v>23582</v>
      </c>
      <c r="D827" s="52" t="s">
        <v>9841</v>
      </c>
      <c r="E827" s="53">
        <v>41954.720000000001</v>
      </c>
      <c r="F827" s="23" t="str">
        <f>+IFERROR(VLOOKUP(Tabla1[[#This Row],[Artículo]],'..'!$B$2:$D$569000,3,),"")</f>
        <v/>
      </c>
      <c r="G827" s="24" t="str">
        <f>IF(H827=AF827,"", "Error MC")</f>
        <v>Error MC</v>
      </c>
      <c r="H827" s="62"/>
      <c r="I827" s="54">
        <f>+Tabla1[[#This Row],[MC]]*Tabla1[[#This Row],[Pedido]]*Tabla1[[#This Row],[PVC ]]</f>
        <v>0</v>
      </c>
      <c r="J827" s="26">
        <v>0.21</v>
      </c>
      <c r="K827" s="63"/>
      <c r="L827" s="28" t="s">
        <v>17</v>
      </c>
      <c r="M827" s="53">
        <v>73609.551000000007</v>
      </c>
      <c r="N827" s="64" t="str">
        <f>+IF(Tabla1[[#This Row],[F PMPI]]="SÍ","No","Sí")</f>
        <v>Sí</v>
      </c>
      <c r="O827" s="65">
        <f>+Tabla1[[#This Row],[PVL]]*1.055</f>
        <v>77658.07630500001</v>
      </c>
      <c r="P827" s="65">
        <f>+Tabla1[[#This Row],[PVL]]*1.43</f>
        <v>105261.65793</v>
      </c>
      <c r="Q827" s="66" t="str">
        <f>+HYPERLINK(Tabla1[[#This Row],[PAG]])</f>
        <v>https://todomusica.com.ar/productos-sin-categorias-de-netsuite/8920-dcrkgr12.html</v>
      </c>
      <c r="R827" s="67"/>
      <c r="S827" s="68"/>
      <c r="T827" s="69"/>
      <c r="U827" s="69"/>
      <c r="V827" s="69"/>
      <c r="W827" s="69"/>
      <c r="X827" s="69"/>
      <c r="Y827" s="35"/>
      <c r="Z827" s="35" t="s">
        <v>24897</v>
      </c>
      <c r="AA827" s="36">
        <v>1</v>
      </c>
      <c r="AB827" s="35" t="s">
        <v>27</v>
      </c>
      <c r="AC827" s="35" t="str">
        <f>+IF(Tabla1[[#This Row],[STK]]="no","Sin STK", "STK disponible")</f>
        <v>STK disponible</v>
      </c>
      <c r="AD827" s="35">
        <f>+I827*J827</f>
        <v>0</v>
      </c>
      <c r="AE827" s="35">
        <f>+I827*K827</f>
        <v>0</v>
      </c>
      <c r="AF827" s="36">
        <f>IF(Tabla1[[#This Row],[ref pack]]=1,Tabla1[[#This Row],[Pedido]],LCM(Tabla1[[#This Row],[MC VIEJO]],Tabla1[[#This Row],[Pedido]]))</f>
        <v>1</v>
      </c>
      <c r="AG827" s="36">
        <f>+VLOOKUP(Tabla1[[#This Row],[Artículo]],'.'!$B$2:$D$11481,3,)</f>
        <v>1</v>
      </c>
      <c r="AH827" s="37" t="str">
        <f>+IFERROR(SEARCH("pack",Tabla1[[#This Row],[PACK]]),"")</f>
        <v/>
      </c>
    </row>
    <row r="828" spans="1:34" ht="24" customHeight="1" x14ac:dyDescent="0.2">
      <c r="A828" s="50" t="s">
        <v>1505</v>
      </c>
      <c r="B828" s="60" t="s">
        <v>1534</v>
      </c>
      <c r="C828" s="61" t="s">
        <v>23583</v>
      </c>
      <c r="D828" s="52" t="s">
        <v>9842</v>
      </c>
      <c r="E828" s="53">
        <v>57273.63</v>
      </c>
      <c r="F828" s="23" t="str">
        <f>+IFERROR(VLOOKUP(Tabla1[[#This Row],[Artículo]],'..'!$B$2:$D$569000,3,),"")</f>
        <v/>
      </c>
      <c r="G828" s="24" t="str">
        <f>IF(H828=AF828,"", "Error MC")</f>
        <v>Error MC</v>
      </c>
      <c r="H828" s="62"/>
      <c r="I828" s="54">
        <f>+Tabla1[[#This Row],[MC]]*Tabla1[[#This Row],[Pedido]]*Tabla1[[#This Row],[PVC ]]</f>
        <v>0</v>
      </c>
      <c r="J828" s="26">
        <v>0.21</v>
      </c>
      <c r="K828" s="63"/>
      <c r="L828" s="28" t="s">
        <v>17</v>
      </c>
      <c r="M828" s="53">
        <v>100486.58</v>
      </c>
      <c r="N828" s="64" t="str">
        <f>+IF(Tabla1[[#This Row],[F PMPI]]="SÍ","No","Sí")</f>
        <v>Sí</v>
      </c>
      <c r="O828" s="65">
        <f>+Tabla1[[#This Row],[PVL]]*1.055</f>
        <v>106013.3419</v>
      </c>
      <c r="P828" s="65">
        <f>+Tabla1[[#This Row],[PVL]]*1.43</f>
        <v>143695.8094</v>
      </c>
      <c r="Q828" s="66" t="str">
        <f>+HYPERLINK(Tabla1[[#This Row],[PAG]])</f>
        <v>https://todomusica.com.ar/canas/9200-dcr0130-b25.html</v>
      </c>
      <c r="R828" s="67"/>
      <c r="S828" s="68"/>
      <c r="T828" s="69"/>
      <c r="U828" s="69"/>
      <c r="V828" s="69"/>
      <c r="W828" s="69"/>
      <c r="X828" s="69"/>
      <c r="Y828" s="35"/>
      <c r="Z828" s="35" t="s">
        <v>24898</v>
      </c>
      <c r="AA828" s="36">
        <v>1</v>
      </c>
      <c r="AB828" s="35" t="s">
        <v>27</v>
      </c>
      <c r="AC828" s="35" t="str">
        <f>+IF(Tabla1[[#This Row],[STK]]="no","Sin STK", "STK disponible")</f>
        <v>STK disponible</v>
      </c>
      <c r="AD828" s="35">
        <f>+I828*J828</f>
        <v>0</v>
      </c>
      <c r="AE828" s="35">
        <f>+I828*K828</f>
        <v>0</v>
      </c>
      <c r="AF828" s="36">
        <f>IF(Tabla1[[#This Row],[ref pack]]=1,Tabla1[[#This Row],[Pedido]],LCM(Tabla1[[#This Row],[MC VIEJO]],Tabla1[[#This Row],[Pedido]]))</f>
        <v>1</v>
      </c>
      <c r="AG828" s="36">
        <f>+VLOOKUP(Tabla1[[#This Row],[Artículo]],'.'!$B$2:$D$11481,3,)</f>
        <v>1</v>
      </c>
      <c r="AH828" s="37" t="str">
        <f>+IFERROR(SEARCH("pack",Tabla1[[#This Row],[PACK]]),"")</f>
        <v/>
      </c>
    </row>
    <row r="829" spans="1:34" ht="24" customHeight="1" x14ac:dyDescent="0.2">
      <c r="A829" s="50" t="s">
        <v>1505</v>
      </c>
      <c r="B829" s="60" t="s">
        <v>1536</v>
      </c>
      <c r="C829" s="61" t="s">
        <v>23584</v>
      </c>
      <c r="D829" s="52" t="s">
        <v>9842</v>
      </c>
      <c r="E829" s="53">
        <v>57273.63</v>
      </c>
      <c r="F829" s="23" t="str">
        <f>+IFERROR(VLOOKUP(Tabla1[[#This Row],[Artículo]],'..'!$B$2:$D$569000,3,),"")</f>
        <v/>
      </c>
      <c r="G829" s="24" t="str">
        <f>IF(H829=AF829,"", "Error MC")</f>
        <v>Error MC</v>
      </c>
      <c r="H829" s="62"/>
      <c r="I829" s="54">
        <f>+Tabla1[[#This Row],[MC]]*Tabla1[[#This Row],[Pedido]]*Tabla1[[#This Row],[PVC ]]</f>
        <v>0</v>
      </c>
      <c r="J829" s="26">
        <v>0.21</v>
      </c>
      <c r="K829" s="63"/>
      <c r="L829" s="28" t="s">
        <v>17</v>
      </c>
      <c r="M829" s="53">
        <v>100486.58</v>
      </c>
      <c r="N829" s="64" t="str">
        <f>+IF(Tabla1[[#This Row],[F PMPI]]="SÍ","No","Sí")</f>
        <v>Sí</v>
      </c>
      <c r="O829" s="65">
        <f>+Tabla1[[#This Row],[PVL]]*1.055</f>
        <v>106013.3419</v>
      </c>
      <c r="P829" s="65">
        <f>+Tabla1[[#This Row],[PVL]]*1.43</f>
        <v>143695.8094</v>
      </c>
      <c r="Q829" s="66" t="str">
        <f>+HYPERLINK(Tabla1[[#This Row],[PAG]])</f>
        <v>https://todomusica.com.ar/canas/9201-dcr0135-b25.html</v>
      </c>
      <c r="R829" s="67"/>
      <c r="S829" s="68"/>
      <c r="T829" s="69"/>
      <c r="U829" s="69"/>
      <c r="V829" s="69"/>
      <c r="W829" s="69"/>
      <c r="X829" s="69"/>
      <c r="Y829" s="35"/>
      <c r="Z829" s="35" t="s">
        <v>24899</v>
      </c>
      <c r="AA829" s="36">
        <v>1</v>
      </c>
      <c r="AB829" s="35" t="s">
        <v>27</v>
      </c>
      <c r="AC829" s="35" t="str">
        <f>+IF(Tabla1[[#This Row],[STK]]="no","Sin STK", "STK disponible")</f>
        <v>STK disponible</v>
      </c>
      <c r="AD829" s="35">
        <f>+I829*J829</f>
        <v>0</v>
      </c>
      <c r="AE829" s="35">
        <f>+I829*K829</f>
        <v>0</v>
      </c>
      <c r="AF829" s="36">
        <f>IF(Tabla1[[#This Row],[ref pack]]=1,Tabla1[[#This Row],[Pedido]],LCM(Tabla1[[#This Row],[MC VIEJO]],Tabla1[[#This Row],[Pedido]]))</f>
        <v>1</v>
      </c>
      <c r="AG829" s="36">
        <f>+VLOOKUP(Tabla1[[#This Row],[Artículo]],'.'!$B$2:$D$11481,3,)</f>
        <v>1</v>
      </c>
      <c r="AH829" s="37" t="str">
        <f>+IFERROR(SEARCH("pack",Tabla1[[#This Row],[PACK]]),"")</f>
        <v/>
      </c>
    </row>
    <row r="830" spans="1:34" ht="24" customHeight="1" x14ac:dyDescent="0.2">
      <c r="A830" s="50" t="s">
        <v>1505</v>
      </c>
      <c r="B830" s="60" t="s">
        <v>1538</v>
      </c>
      <c r="C830" s="61" t="s">
        <v>23585</v>
      </c>
      <c r="D830" s="52" t="s">
        <v>9842</v>
      </c>
      <c r="E830" s="53">
        <v>21251.63</v>
      </c>
      <c r="F830" s="23" t="str">
        <f>+IFERROR(VLOOKUP(Tabla1[[#This Row],[Artículo]],'..'!$B$2:$D$569000,3,),"")</f>
        <v/>
      </c>
      <c r="G830" s="24" t="str">
        <f>IF(H830=AF830,"", "Error MC")</f>
        <v>Error MC</v>
      </c>
      <c r="H830" s="62"/>
      <c r="I830" s="54">
        <f>+Tabla1[[#This Row],[MC]]*Tabla1[[#This Row],[Pedido]]*Tabla1[[#This Row],[PVC ]]</f>
        <v>0</v>
      </c>
      <c r="J830" s="26">
        <v>0.21</v>
      </c>
      <c r="K830" s="63"/>
      <c r="L830" s="28" t="s">
        <v>17</v>
      </c>
      <c r="M830" s="53">
        <v>37285.981</v>
      </c>
      <c r="N830" s="64" t="str">
        <f>+IF(Tabla1[[#This Row],[F PMPI]]="SÍ","No","Sí")</f>
        <v>Sí</v>
      </c>
      <c r="O830" s="65">
        <f>+Tabla1[[#This Row],[PVL]]*1.055</f>
        <v>39336.709954999998</v>
      </c>
      <c r="P830" s="65">
        <f>+Tabla1[[#This Row],[PVL]]*1.43</f>
        <v>53318.952829999995</v>
      </c>
      <c r="Q830" s="66" t="str">
        <f>+HYPERLINK(Tabla1[[#This Row],[PAG]])</f>
        <v>https://todomusica.com.ar/canas/8921-dcr1025.html</v>
      </c>
      <c r="R830" s="67"/>
      <c r="S830" s="68"/>
      <c r="T830" s="69"/>
      <c r="U830" s="69"/>
      <c r="V830" s="69"/>
      <c r="W830" s="69"/>
      <c r="X830" s="69"/>
      <c r="Y830" s="35"/>
      <c r="Z830" s="35" t="s">
        <v>24900</v>
      </c>
      <c r="AA830" s="36">
        <v>1</v>
      </c>
      <c r="AB830" s="35" t="s">
        <v>27</v>
      </c>
      <c r="AC830" s="35" t="str">
        <f>+IF(Tabla1[[#This Row],[STK]]="no","Sin STK", "STK disponible")</f>
        <v>STK disponible</v>
      </c>
      <c r="AD830" s="35">
        <f>+I830*J830</f>
        <v>0</v>
      </c>
      <c r="AE830" s="35">
        <f>+I830*K830</f>
        <v>0</v>
      </c>
      <c r="AF830" s="36">
        <f>IF(Tabla1[[#This Row],[ref pack]]=1,Tabla1[[#This Row],[Pedido]],LCM(Tabla1[[#This Row],[MC VIEJO]],Tabla1[[#This Row],[Pedido]]))</f>
        <v>1</v>
      </c>
      <c r="AG830" s="36">
        <f>+VLOOKUP(Tabla1[[#This Row],[Artículo]],'.'!$B$2:$D$11481,3,)</f>
        <v>1</v>
      </c>
      <c r="AH830" s="37" t="str">
        <f>+IFERROR(SEARCH("pack",Tabla1[[#This Row],[PACK]]),"")</f>
        <v/>
      </c>
    </row>
    <row r="831" spans="1:34" ht="24" customHeight="1" x14ac:dyDescent="0.2">
      <c r="A831" s="50" t="s">
        <v>1505</v>
      </c>
      <c r="B831" s="60" t="s">
        <v>1540</v>
      </c>
      <c r="C831" s="61" t="s">
        <v>23586</v>
      </c>
      <c r="D831" s="52" t="s">
        <v>9841</v>
      </c>
      <c r="E831" s="53">
        <v>21251.63</v>
      </c>
      <c r="F831" s="23" t="str">
        <f>+IFERROR(VLOOKUP(Tabla1[[#This Row],[Artículo]],'..'!$B$2:$D$569000,3,),"")</f>
        <v/>
      </c>
      <c r="G831" s="24" t="str">
        <f>IF(H831=AF831,"", "Error MC")</f>
        <v>Error MC</v>
      </c>
      <c r="H831" s="62"/>
      <c r="I831" s="54">
        <f>+Tabla1[[#This Row],[MC]]*Tabla1[[#This Row],[Pedido]]*Tabla1[[#This Row],[PVC ]]</f>
        <v>0</v>
      </c>
      <c r="J831" s="26">
        <v>0.21</v>
      </c>
      <c r="K831" s="63"/>
      <c r="L831" s="28" t="s">
        <v>17</v>
      </c>
      <c r="M831" s="53">
        <v>37285.981</v>
      </c>
      <c r="N831" s="64" t="str">
        <f>+IF(Tabla1[[#This Row],[F PMPI]]="SÍ","No","Sí")</f>
        <v>Sí</v>
      </c>
      <c r="O831" s="65">
        <f>+Tabla1[[#This Row],[PVL]]*1.055</f>
        <v>39336.709954999998</v>
      </c>
      <c r="P831" s="65">
        <f>+Tabla1[[#This Row],[PVL]]*1.43</f>
        <v>53318.952829999995</v>
      </c>
      <c r="Q831" s="66" t="str">
        <f>+HYPERLINK(Tabla1[[#This Row],[PAG]])</f>
        <v>https://todomusica.com.ar/canas/10387-dcr1030.html</v>
      </c>
      <c r="R831" s="67"/>
      <c r="S831" s="68"/>
      <c r="T831" s="69"/>
      <c r="U831" s="69"/>
      <c r="V831" s="69"/>
      <c r="W831" s="69"/>
      <c r="X831" s="69"/>
      <c r="Y831" s="35"/>
      <c r="Z831" s="35" t="s">
        <v>24901</v>
      </c>
      <c r="AA831" s="36">
        <v>1</v>
      </c>
      <c r="AB831" s="35" t="s">
        <v>27</v>
      </c>
      <c r="AC831" s="35" t="str">
        <f>+IF(Tabla1[[#This Row],[STK]]="no","Sin STK", "STK disponible")</f>
        <v>STK disponible</v>
      </c>
      <c r="AD831" s="35">
        <f>+I831*J831</f>
        <v>0</v>
      </c>
      <c r="AE831" s="35">
        <f>+I831*K831</f>
        <v>0</v>
      </c>
      <c r="AF831" s="36">
        <f>IF(Tabla1[[#This Row],[ref pack]]=1,Tabla1[[#This Row],[Pedido]],LCM(Tabla1[[#This Row],[MC VIEJO]],Tabla1[[#This Row],[Pedido]]))</f>
        <v>1</v>
      </c>
      <c r="AG831" s="36">
        <f>+VLOOKUP(Tabla1[[#This Row],[Artículo]],'.'!$B$2:$D$11481,3,)</f>
        <v>1</v>
      </c>
      <c r="AH831" s="37" t="str">
        <f>+IFERROR(SEARCH("pack",Tabla1[[#This Row],[PACK]]),"")</f>
        <v/>
      </c>
    </row>
    <row r="832" spans="1:34" ht="24" customHeight="1" x14ac:dyDescent="0.2">
      <c r="A832" s="50" t="s">
        <v>1505</v>
      </c>
      <c r="B832" s="60" t="s">
        <v>1542</v>
      </c>
      <c r="C832" s="61" t="s">
        <v>23587</v>
      </c>
      <c r="D832" s="52" t="s">
        <v>9841</v>
      </c>
      <c r="E832" s="53">
        <v>21251.63</v>
      </c>
      <c r="F832" s="23" t="str">
        <f>+IFERROR(VLOOKUP(Tabla1[[#This Row],[Artículo]],'..'!$B$2:$D$569000,3,),"")</f>
        <v/>
      </c>
      <c r="G832" s="24" t="str">
        <f>IF(H832=AF832,"", "Error MC")</f>
        <v>Error MC</v>
      </c>
      <c r="H832" s="62"/>
      <c r="I832" s="54">
        <f>+Tabla1[[#This Row],[MC]]*Tabla1[[#This Row],[Pedido]]*Tabla1[[#This Row],[PVC ]]</f>
        <v>0</v>
      </c>
      <c r="J832" s="26">
        <v>0.21</v>
      </c>
      <c r="K832" s="63"/>
      <c r="L832" s="28" t="s">
        <v>17</v>
      </c>
      <c r="M832" s="53">
        <v>37285.981</v>
      </c>
      <c r="N832" s="64" t="str">
        <f>+IF(Tabla1[[#This Row],[F PMPI]]="SÍ","No","Sí")</f>
        <v>Sí</v>
      </c>
      <c r="O832" s="65">
        <f>+Tabla1[[#This Row],[PVL]]*1.055</f>
        <v>39336.709954999998</v>
      </c>
      <c r="P832" s="65">
        <f>+Tabla1[[#This Row],[PVL]]*1.43</f>
        <v>53318.952829999995</v>
      </c>
      <c r="Q832" s="66" t="str">
        <f>+HYPERLINK(Tabla1[[#This Row],[PAG]])</f>
        <v>https://todomusica.com.ar/canas/8711-reserve-bb-cl-10-pack-35.html</v>
      </c>
      <c r="R832" s="67"/>
      <c r="S832" s="68"/>
      <c r="T832" s="69"/>
      <c r="U832" s="69"/>
      <c r="V832" s="69"/>
      <c r="W832" s="69"/>
      <c r="X832" s="69"/>
      <c r="Y832" s="35"/>
      <c r="Z832" s="35" t="s">
        <v>24902</v>
      </c>
      <c r="AA832" s="36">
        <v>1</v>
      </c>
      <c r="AB832" s="35" t="s">
        <v>27</v>
      </c>
      <c r="AC832" s="35" t="str">
        <f>+IF(Tabla1[[#This Row],[STK]]="no","Sin STK", "STK disponible")</f>
        <v>STK disponible</v>
      </c>
      <c r="AD832" s="35">
        <f>+I832*J832</f>
        <v>0</v>
      </c>
      <c r="AE832" s="35">
        <f>+I832*K832</f>
        <v>0</v>
      </c>
      <c r="AF832" s="36">
        <f>IF(Tabla1[[#This Row],[ref pack]]=1,Tabla1[[#This Row],[Pedido]],LCM(Tabla1[[#This Row],[MC VIEJO]],Tabla1[[#This Row],[Pedido]]))</f>
        <v>1</v>
      </c>
      <c r="AG832" s="36">
        <f>+VLOOKUP(Tabla1[[#This Row],[Artículo]],'.'!$B$2:$D$11481,3,)</f>
        <v>1</v>
      </c>
      <c r="AH832" s="37" t="str">
        <f>+IFERROR(SEARCH("pack",Tabla1[[#This Row],[PACK]]),"")</f>
        <v/>
      </c>
    </row>
    <row r="833" spans="1:34" ht="24" customHeight="1" x14ac:dyDescent="0.2">
      <c r="A833" s="50" t="s">
        <v>1505</v>
      </c>
      <c r="B833" s="60" t="s">
        <v>1544</v>
      </c>
      <c r="C833" s="61" t="s">
        <v>23588</v>
      </c>
      <c r="D833" s="52" t="s">
        <v>9841</v>
      </c>
      <c r="E833" s="53">
        <v>21251.63</v>
      </c>
      <c r="F833" s="23" t="str">
        <f>+IFERROR(VLOOKUP(Tabla1[[#This Row],[Artículo]],'..'!$B$2:$D$569000,3,),"")</f>
        <v/>
      </c>
      <c r="G833" s="24" t="str">
        <f>IF(H833=AF833,"", "Error MC")</f>
        <v>Error MC</v>
      </c>
      <c r="H833" s="62"/>
      <c r="I833" s="54">
        <f>+Tabla1[[#This Row],[MC]]*Tabla1[[#This Row],[Pedido]]*Tabla1[[#This Row],[PVC ]]</f>
        <v>0</v>
      </c>
      <c r="J833" s="26">
        <v>0.21</v>
      </c>
      <c r="K833" s="63"/>
      <c r="L833" s="28" t="s">
        <v>17</v>
      </c>
      <c r="M833" s="53">
        <v>37285.981</v>
      </c>
      <c r="N833" s="64" t="str">
        <f>+IF(Tabla1[[#This Row],[F PMPI]]="SÍ","No","Sí")</f>
        <v>Sí</v>
      </c>
      <c r="O833" s="65">
        <f>+Tabla1[[#This Row],[PVL]]*1.055</f>
        <v>39336.709954999998</v>
      </c>
      <c r="P833" s="65">
        <f>+Tabla1[[#This Row],[PVL]]*1.43</f>
        <v>53318.952829999995</v>
      </c>
      <c r="Q833" s="66" t="str">
        <f>+HYPERLINK(Tabla1[[#This Row],[PAG]])</f>
        <v>https://todomusica.com.ar/canas/8922-dcr10355.html</v>
      </c>
      <c r="R833" s="67"/>
      <c r="S833" s="68"/>
      <c r="T833" s="69"/>
      <c r="U833" s="69"/>
      <c r="V833" s="69"/>
      <c r="W833" s="69"/>
      <c r="X833" s="69"/>
      <c r="Y833" s="35"/>
      <c r="Z833" s="35" t="s">
        <v>24903</v>
      </c>
      <c r="AA833" s="36">
        <v>1</v>
      </c>
      <c r="AB833" s="35" t="s">
        <v>27</v>
      </c>
      <c r="AC833" s="35" t="str">
        <f>+IF(Tabla1[[#This Row],[STK]]="no","Sin STK", "STK disponible")</f>
        <v>STK disponible</v>
      </c>
      <c r="AD833" s="35">
        <f>+I833*J833</f>
        <v>0</v>
      </c>
      <c r="AE833" s="35">
        <f>+I833*K833</f>
        <v>0</v>
      </c>
      <c r="AF833" s="36">
        <f>IF(Tabla1[[#This Row],[ref pack]]=1,Tabla1[[#This Row],[Pedido]],LCM(Tabla1[[#This Row],[MC VIEJO]],Tabla1[[#This Row],[Pedido]]))</f>
        <v>1</v>
      </c>
      <c r="AG833" s="36">
        <f>+VLOOKUP(Tabla1[[#This Row],[Artículo]],'.'!$B$2:$D$11481,3,)</f>
        <v>1</v>
      </c>
      <c r="AH833" s="37" t="str">
        <f>+IFERROR(SEARCH("pack",Tabla1[[#This Row],[PACK]]),"")</f>
        <v/>
      </c>
    </row>
    <row r="834" spans="1:34" ht="24" customHeight="1" x14ac:dyDescent="0.2">
      <c r="A834" s="50" t="s">
        <v>1505</v>
      </c>
      <c r="B834" s="60" t="s">
        <v>1546</v>
      </c>
      <c r="C834" s="61" t="s">
        <v>23589</v>
      </c>
      <c r="D834" s="52" t="s">
        <v>9841</v>
      </c>
      <c r="E834" s="53">
        <v>21251.63</v>
      </c>
      <c r="F834" s="23" t="str">
        <f>+IFERROR(VLOOKUP(Tabla1[[#This Row],[Artículo]],'..'!$B$2:$D$569000,3,),"")</f>
        <v/>
      </c>
      <c r="G834" s="24" t="str">
        <f>IF(H834=AF834,"", "Error MC")</f>
        <v>Error MC</v>
      </c>
      <c r="H834" s="62"/>
      <c r="I834" s="54">
        <f>+Tabla1[[#This Row],[MC]]*Tabla1[[#This Row],[Pedido]]*Tabla1[[#This Row],[PVC ]]</f>
        <v>0</v>
      </c>
      <c r="J834" s="26">
        <v>0.21</v>
      </c>
      <c r="K834" s="63"/>
      <c r="L834" s="28" t="s">
        <v>17</v>
      </c>
      <c r="M834" s="53">
        <v>37285.981</v>
      </c>
      <c r="N834" s="64" t="str">
        <f>+IF(Tabla1[[#This Row],[F PMPI]]="SÍ","No","Sí")</f>
        <v>Sí</v>
      </c>
      <c r="O834" s="65">
        <f>+Tabla1[[#This Row],[PVL]]*1.055</f>
        <v>39336.709954999998</v>
      </c>
      <c r="P834" s="65">
        <f>+Tabla1[[#This Row],[PVL]]*1.43</f>
        <v>53318.952829999995</v>
      </c>
      <c r="Q834" s="66" t="str">
        <f>+HYPERLINK(Tabla1[[#This Row],[PAG]])</f>
        <v>https://todomusica.com.ar/canas/8712-reserve-bb-cl-10-pack-40.html</v>
      </c>
      <c r="R834" s="67"/>
      <c r="S834" s="68"/>
      <c r="T834" s="69"/>
      <c r="U834" s="69"/>
      <c r="V834" s="69"/>
      <c r="W834" s="69"/>
      <c r="X834" s="69"/>
      <c r="Y834" s="35"/>
      <c r="Z834" s="35" t="s">
        <v>24904</v>
      </c>
      <c r="AA834" s="36">
        <v>1</v>
      </c>
      <c r="AB834" s="35" t="s">
        <v>27</v>
      </c>
      <c r="AC834" s="35" t="str">
        <f>+IF(Tabla1[[#This Row],[STK]]="no","Sin STK", "STK disponible")</f>
        <v>STK disponible</v>
      </c>
      <c r="AD834" s="35">
        <f>+I834*J834</f>
        <v>0</v>
      </c>
      <c r="AE834" s="35">
        <f>+I834*K834</f>
        <v>0</v>
      </c>
      <c r="AF834" s="36">
        <f>IF(Tabla1[[#This Row],[ref pack]]=1,Tabla1[[#This Row],[Pedido]],LCM(Tabla1[[#This Row],[MC VIEJO]],Tabla1[[#This Row],[Pedido]]))</f>
        <v>1</v>
      </c>
      <c r="AG834" s="36">
        <f>+VLOOKUP(Tabla1[[#This Row],[Artículo]],'.'!$B$2:$D$11481,3,)</f>
        <v>1</v>
      </c>
      <c r="AH834" s="37" t="str">
        <f>+IFERROR(SEARCH("pack",Tabla1[[#This Row],[PACK]]),"")</f>
        <v/>
      </c>
    </row>
    <row r="835" spans="1:34" ht="24" customHeight="1" x14ac:dyDescent="0.2">
      <c r="A835" s="50" t="s">
        <v>1505</v>
      </c>
      <c r="B835" s="60" t="s">
        <v>1548</v>
      </c>
      <c r="C835" s="61" t="s">
        <v>23590</v>
      </c>
      <c r="D835" s="52" t="s">
        <v>9841</v>
      </c>
      <c r="E835" s="53">
        <v>21251.63</v>
      </c>
      <c r="F835" s="23" t="str">
        <f>+IFERROR(VLOOKUP(Tabla1[[#This Row],[Artículo]],'..'!$B$2:$D$569000,3,),"")</f>
        <v/>
      </c>
      <c r="G835" s="24" t="str">
        <f>IF(H835=AF835,"", "Error MC")</f>
        <v>Error MC</v>
      </c>
      <c r="H835" s="62"/>
      <c r="I835" s="54">
        <f>+Tabla1[[#This Row],[MC]]*Tabla1[[#This Row],[Pedido]]*Tabla1[[#This Row],[PVC ]]</f>
        <v>0</v>
      </c>
      <c r="J835" s="26">
        <v>0.21</v>
      </c>
      <c r="K835" s="63"/>
      <c r="L835" s="28" t="s">
        <v>17</v>
      </c>
      <c r="M835" s="53">
        <v>37285.981</v>
      </c>
      <c r="N835" s="64" t="str">
        <f>+IF(Tabla1[[#This Row],[F PMPI]]="SÍ","No","Sí")</f>
        <v>Sí</v>
      </c>
      <c r="O835" s="65">
        <f>+Tabla1[[#This Row],[PVL]]*1.055</f>
        <v>39336.709954999998</v>
      </c>
      <c r="P835" s="65">
        <f>+Tabla1[[#This Row],[PVL]]*1.43</f>
        <v>53318.952829999995</v>
      </c>
      <c r="Q835" s="66" t="str">
        <f>+HYPERLINK(Tabla1[[#This Row],[PAG]])</f>
        <v>https://todomusica.com.ar/canas/8923-dcr10405.html</v>
      </c>
      <c r="R835" s="67"/>
      <c r="S835" s="68"/>
      <c r="T835" s="69"/>
      <c r="U835" s="69"/>
      <c r="V835" s="69"/>
      <c r="W835" s="69"/>
      <c r="X835" s="69"/>
      <c r="Y835" s="35"/>
      <c r="Z835" s="35" t="s">
        <v>24905</v>
      </c>
      <c r="AA835" s="36">
        <v>1</v>
      </c>
      <c r="AB835" s="35" t="s">
        <v>27</v>
      </c>
      <c r="AC835" s="35" t="str">
        <f>+IF(Tabla1[[#This Row],[STK]]="no","Sin STK", "STK disponible")</f>
        <v>STK disponible</v>
      </c>
      <c r="AD835" s="35">
        <f>+I835*J835</f>
        <v>0</v>
      </c>
      <c r="AE835" s="35">
        <f>+I835*K835</f>
        <v>0</v>
      </c>
      <c r="AF835" s="36">
        <f>IF(Tabla1[[#This Row],[ref pack]]=1,Tabla1[[#This Row],[Pedido]],LCM(Tabla1[[#This Row],[MC VIEJO]],Tabla1[[#This Row],[Pedido]]))</f>
        <v>1</v>
      </c>
      <c r="AG835" s="36">
        <f>+VLOOKUP(Tabla1[[#This Row],[Artículo]],'.'!$B$2:$D$11481,3,)</f>
        <v>1</v>
      </c>
      <c r="AH835" s="37" t="str">
        <f>+IFERROR(SEARCH("pack",Tabla1[[#This Row],[PACK]]),"")</f>
        <v/>
      </c>
    </row>
    <row r="836" spans="1:34" ht="24" customHeight="1" x14ac:dyDescent="0.2">
      <c r="A836" s="50" t="s">
        <v>1505</v>
      </c>
      <c r="B836" s="60" t="s">
        <v>1550</v>
      </c>
      <c r="C836" s="61" t="s">
        <v>23591</v>
      </c>
      <c r="D836" s="52" t="s">
        <v>9842</v>
      </c>
      <c r="E836" s="53">
        <v>70195.289999999994</v>
      </c>
      <c r="F836" s="23" t="str">
        <f>+IFERROR(VLOOKUP(Tabla1[[#This Row],[Artículo]],'..'!$B$2:$D$569000,3,),"")</f>
        <v/>
      </c>
      <c r="G836" s="24" t="str">
        <f>IF(H836=AF836,"", "Error MC")</f>
        <v>Error MC</v>
      </c>
      <c r="H836" s="62"/>
      <c r="I836" s="54">
        <f>+Tabla1[[#This Row],[MC]]*Tabla1[[#This Row],[Pedido]]*Tabla1[[#This Row],[PVC ]]</f>
        <v>0</v>
      </c>
      <c r="J836" s="26">
        <v>0.21</v>
      </c>
      <c r="K836" s="63"/>
      <c r="L836" s="28" t="s">
        <v>17</v>
      </c>
      <c r="M836" s="53">
        <v>123157.636</v>
      </c>
      <c r="N836" s="64" t="str">
        <f>+IF(Tabla1[[#This Row],[F PMPI]]="SÍ","No","Sí")</f>
        <v>Sí</v>
      </c>
      <c r="O836" s="65">
        <f>+Tabla1[[#This Row],[PVL]]*1.055</f>
        <v>129931.30597999999</v>
      </c>
      <c r="P836" s="65">
        <f>+Tabla1[[#This Row],[PVL]]*1.43</f>
        <v>176115.41947999998</v>
      </c>
      <c r="Q836" s="66" t="str">
        <f>+HYPERLINK(Tabla1[[#This Row],[PAG]])</f>
        <v>https://todomusica.com.ar/canas/9202-dct0130-b25.html</v>
      </c>
      <c r="R836" s="67"/>
      <c r="S836" s="68"/>
      <c r="T836" s="69"/>
      <c r="U836" s="69"/>
      <c r="V836" s="69"/>
      <c r="W836" s="69"/>
      <c r="X836" s="69"/>
      <c r="Y836" s="35"/>
      <c r="Z836" s="35" t="s">
        <v>24906</v>
      </c>
      <c r="AA836" s="36">
        <v>1</v>
      </c>
      <c r="AB836" s="35" t="s">
        <v>27</v>
      </c>
      <c r="AC836" s="35" t="str">
        <f>+IF(Tabla1[[#This Row],[STK]]="no","Sin STK", "STK disponible")</f>
        <v>STK disponible</v>
      </c>
      <c r="AD836" s="35">
        <f>+I836*J836</f>
        <v>0</v>
      </c>
      <c r="AE836" s="35">
        <f>+I836*K836</f>
        <v>0</v>
      </c>
      <c r="AF836" s="36">
        <f>IF(Tabla1[[#This Row],[ref pack]]=1,Tabla1[[#This Row],[Pedido]],LCM(Tabla1[[#This Row],[MC VIEJO]],Tabla1[[#This Row],[Pedido]]))</f>
        <v>1</v>
      </c>
      <c r="AG836" s="36">
        <f>+VLOOKUP(Tabla1[[#This Row],[Artículo]],'.'!$B$2:$D$11481,3,)</f>
        <v>1</v>
      </c>
      <c r="AH836" s="37" t="str">
        <f>+IFERROR(SEARCH("pack",Tabla1[[#This Row],[PACK]]),"")</f>
        <v/>
      </c>
    </row>
    <row r="837" spans="1:34" ht="24" customHeight="1" x14ac:dyDescent="0.2">
      <c r="A837" s="50" t="s">
        <v>1505</v>
      </c>
      <c r="B837" s="60" t="s">
        <v>1552</v>
      </c>
      <c r="C837" s="61" t="s">
        <v>23592</v>
      </c>
      <c r="D837" s="52" t="s">
        <v>9842</v>
      </c>
      <c r="E837" s="53">
        <v>70195.289999999994</v>
      </c>
      <c r="F837" s="23" t="str">
        <f>+IFERROR(VLOOKUP(Tabla1[[#This Row],[Artículo]],'..'!$B$2:$D$569000,3,),"")</f>
        <v/>
      </c>
      <c r="G837" s="24" t="str">
        <f>IF(H837=AF837,"", "Error MC")</f>
        <v>Error MC</v>
      </c>
      <c r="H837" s="62"/>
      <c r="I837" s="54">
        <f>+Tabla1[[#This Row],[MC]]*Tabla1[[#This Row],[Pedido]]*Tabla1[[#This Row],[PVC ]]</f>
        <v>0</v>
      </c>
      <c r="J837" s="26">
        <v>0.21</v>
      </c>
      <c r="K837" s="63"/>
      <c r="L837" s="28" t="s">
        <v>17</v>
      </c>
      <c r="M837" s="53">
        <v>123157.636</v>
      </c>
      <c r="N837" s="64" t="str">
        <f>+IF(Tabla1[[#This Row],[F PMPI]]="SÍ","No","Sí")</f>
        <v>Sí</v>
      </c>
      <c r="O837" s="65">
        <f>+Tabla1[[#This Row],[PVL]]*1.055</f>
        <v>129931.30597999999</v>
      </c>
      <c r="P837" s="65">
        <f>+Tabla1[[#This Row],[PVL]]*1.43</f>
        <v>176115.41947999998</v>
      </c>
      <c r="Q837" s="66" t="str">
        <f>+HYPERLINK(Tabla1[[#This Row],[PAG]])</f>
        <v>https://todomusica.com.ar/canas/9203-dct0135-b25.html</v>
      </c>
      <c r="R837" s="67"/>
      <c r="S837" s="68"/>
      <c r="T837" s="69"/>
      <c r="U837" s="69"/>
      <c r="V837" s="69"/>
      <c r="W837" s="69"/>
      <c r="X837" s="69"/>
      <c r="Y837" s="35"/>
      <c r="Z837" s="35" t="s">
        <v>24907</v>
      </c>
      <c r="AA837" s="36">
        <v>1</v>
      </c>
      <c r="AB837" s="35" t="s">
        <v>27</v>
      </c>
      <c r="AC837" s="35" t="str">
        <f>+IF(Tabla1[[#This Row],[STK]]="no","Sin STK", "STK disponible")</f>
        <v>STK disponible</v>
      </c>
      <c r="AD837" s="35">
        <f>+I837*J837</f>
        <v>0</v>
      </c>
      <c r="AE837" s="35">
        <f>+I837*K837</f>
        <v>0</v>
      </c>
      <c r="AF837" s="36">
        <f>IF(Tabla1[[#This Row],[ref pack]]=1,Tabla1[[#This Row],[Pedido]],LCM(Tabla1[[#This Row],[MC VIEJO]],Tabla1[[#This Row],[Pedido]]))</f>
        <v>1</v>
      </c>
      <c r="AG837" s="36">
        <f>+VLOOKUP(Tabla1[[#This Row],[Artículo]],'.'!$B$2:$D$11481,3,)</f>
        <v>1</v>
      </c>
      <c r="AH837" s="37" t="str">
        <f>+IFERROR(SEARCH("pack",Tabla1[[#This Row],[PACK]]),"")</f>
        <v/>
      </c>
    </row>
    <row r="838" spans="1:34" ht="24" customHeight="1" x14ac:dyDescent="0.2">
      <c r="A838" s="50" t="s">
        <v>1505</v>
      </c>
      <c r="B838" s="60" t="s">
        <v>1554</v>
      </c>
      <c r="C838" s="61" t="s">
        <v>23593</v>
      </c>
      <c r="D838" s="52" t="s">
        <v>9841</v>
      </c>
      <c r="E838" s="53">
        <v>27326.48</v>
      </c>
      <c r="F838" s="23" t="str">
        <f>+IFERROR(VLOOKUP(Tabla1[[#This Row],[Artículo]],'..'!$B$2:$D$569000,3,),"")</f>
        <v/>
      </c>
      <c r="G838" s="24" t="str">
        <f>IF(H838=AF838,"", "Error MC")</f>
        <v>Error MC</v>
      </c>
      <c r="H838" s="62"/>
      <c r="I838" s="54">
        <f>+Tabla1[[#This Row],[MC]]*Tabla1[[#This Row],[Pedido]]*Tabla1[[#This Row],[PVC ]]</f>
        <v>0</v>
      </c>
      <c r="J838" s="26">
        <v>0.21</v>
      </c>
      <c r="K838" s="63"/>
      <c r="L838" s="28" t="s">
        <v>17</v>
      </c>
      <c r="M838" s="53">
        <v>47944.313999999998</v>
      </c>
      <c r="N838" s="64" t="str">
        <f>+IF(Tabla1[[#This Row],[F PMPI]]="SÍ","No","Sí")</f>
        <v>Sí</v>
      </c>
      <c r="O838" s="65">
        <f>+Tabla1[[#This Row],[PVL]]*1.055</f>
        <v>50581.251269999993</v>
      </c>
      <c r="P838" s="65">
        <f>+Tabla1[[#This Row],[PVL]]*1.43</f>
        <v>68560.369019999998</v>
      </c>
      <c r="Q838" s="66" t="str">
        <f>+HYPERLINK(Tabla1[[#This Row],[PAG]])</f>
        <v>https://todomusica.com.ar/canas/8924-dct1025.html</v>
      </c>
      <c r="R838" s="67"/>
      <c r="S838" s="68"/>
      <c r="T838" s="69"/>
      <c r="U838" s="69"/>
      <c r="V838" s="69"/>
      <c r="W838" s="69"/>
      <c r="X838" s="69"/>
      <c r="Y838" s="35"/>
      <c r="Z838" s="35" t="s">
        <v>24908</v>
      </c>
      <c r="AA838" s="36">
        <v>1</v>
      </c>
      <c r="AB838" s="35" t="s">
        <v>27</v>
      </c>
      <c r="AC838" s="35" t="str">
        <f>+IF(Tabla1[[#This Row],[STK]]="no","Sin STK", "STK disponible")</f>
        <v>STK disponible</v>
      </c>
      <c r="AD838" s="35">
        <f>+I838*J838</f>
        <v>0</v>
      </c>
      <c r="AE838" s="35">
        <f>+I838*K838</f>
        <v>0</v>
      </c>
      <c r="AF838" s="36">
        <f>IF(Tabla1[[#This Row],[ref pack]]=1,Tabla1[[#This Row],[Pedido]],LCM(Tabla1[[#This Row],[MC VIEJO]],Tabla1[[#This Row],[Pedido]]))</f>
        <v>1</v>
      </c>
      <c r="AG838" s="36">
        <f>+VLOOKUP(Tabla1[[#This Row],[Artículo]],'.'!$B$2:$D$11481,3,)</f>
        <v>1</v>
      </c>
      <c r="AH838" s="37" t="str">
        <f>+IFERROR(SEARCH("pack",Tabla1[[#This Row],[PACK]]),"")</f>
        <v/>
      </c>
    </row>
    <row r="839" spans="1:34" ht="24" customHeight="1" x14ac:dyDescent="0.2">
      <c r="A839" s="50" t="s">
        <v>1505</v>
      </c>
      <c r="B839" s="60" t="s">
        <v>1556</v>
      </c>
      <c r="C839" s="61" t="s">
        <v>23594</v>
      </c>
      <c r="D839" s="52" t="s">
        <v>9842</v>
      </c>
      <c r="E839" s="53">
        <v>27326.48</v>
      </c>
      <c r="F839" s="23" t="str">
        <f>+IFERROR(VLOOKUP(Tabla1[[#This Row],[Artículo]],'..'!$B$2:$D$569000,3,),"")</f>
        <v/>
      </c>
      <c r="G839" s="24" t="str">
        <f>IF(H839=AF839,"", "Error MC")</f>
        <v>Error MC</v>
      </c>
      <c r="H839" s="62"/>
      <c r="I839" s="54">
        <f>+Tabla1[[#This Row],[MC]]*Tabla1[[#This Row],[Pedido]]*Tabla1[[#This Row],[PVC ]]</f>
        <v>0</v>
      </c>
      <c r="J839" s="26">
        <v>0.21</v>
      </c>
      <c r="K839" s="63"/>
      <c r="L839" s="28" t="s">
        <v>17</v>
      </c>
      <c r="M839" s="53">
        <v>47944.313999999998</v>
      </c>
      <c r="N839" s="64" t="str">
        <f>+IF(Tabla1[[#This Row],[F PMPI]]="SÍ","No","Sí")</f>
        <v>Sí</v>
      </c>
      <c r="O839" s="65">
        <f>+Tabla1[[#This Row],[PVL]]*1.055</f>
        <v>50581.251269999993</v>
      </c>
      <c r="P839" s="65">
        <f>+Tabla1[[#This Row],[PVL]]*1.43</f>
        <v>68560.369019999998</v>
      </c>
      <c r="Q839" s="66" t="str">
        <f>+HYPERLINK(Tabla1[[#This Row],[PAG]])</f>
        <v>https://todomusica.com.ar/canas/8713-rsrv-classic-bb-cl-10pk-30.html</v>
      </c>
      <c r="R839" s="67"/>
      <c r="S839" s="68"/>
      <c r="T839" s="69"/>
      <c r="U839" s="69"/>
      <c r="V839" s="69"/>
      <c r="W839" s="69"/>
      <c r="X839" s="69"/>
      <c r="Y839" s="35"/>
      <c r="Z839" s="35" t="s">
        <v>24909</v>
      </c>
      <c r="AA839" s="36">
        <v>1</v>
      </c>
      <c r="AB839" s="35" t="s">
        <v>27</v>
      </c>
      <c r="AC839" s="35" t="str">
        <f>+IF(Tabla1[[#This Row],[STK]]="no","Sin STK", "STK disponible")</f>
        <v>STK disponible</v>
      </c>
      <c r="AD839" s="35">
        <f>+I839*J839</f>
        <v>0</v>
      </c>
      <c r="AE839" s="35">
        <f>+I839*K839</f>
        <v>0</v>
      </c>
      <c r="AF839" s="36">
        <f>IF(Tabla1[[#This Row],[ref pack]]=1,Tabla1[[#This Row],[Pedido]],LCM(Tabla1[[#This Row],[MC VIEJO]],Tabla1[[#This Row],[Pedido]]))</f>
        <v>1</v>
      </c>
      <c r="AG839" s="36">
        <f>+VLOOKUP(Tabla1[[#This Row],[Artículo]],'.'!$B$2:$D$11481,3,)</f>
        <v>1</v>
      </c>
      <c r="AH839" s="37" t="str">
        <f>+IFERROR(SEARCH("pack",Tabla1[[#This Row],[PACK]]),"")</f>
        <v/>
      </c>
    </row>
    <row r="840" spans="1:34" ht="24" customHeight="1" x14ac:dyDescent="0.2">
      <c r="A840" s="50" t="s">
        <v>1505</v>
      </c>
      <c r="B840" s="60" t="s">
        <v>1558</v>
      </c>
      <c r="C840" s="61" t="s">
        <v>23595</v>
      </c>
      <c r="D840" s="52" t="s">
        <v>9842</v>
      </c>
      <c r="E840" s="53">
        <v>27326.48</v>
      </c>
      <c r="F840" s="23" t="str">
        <f>+IFERROR(VLOOKUP(Tabla1[[#This Row],[Artículo]],'..'!$B$2:$D$569000,3,),"")</f>
        <v/>
      </c>
      <c r="G840" s="24" t="str">
        <f>IF(H840=AF840,"", "Error MC")</f>
        <v>Error MC</v>
      </c>
      <c r="H840" s="62"/>
      <c r="I840" s="54">
        <f>+Tabla1[[#This Row],[MC]]*Tabla1[[#This Row],[Pedido]]*Tabla1[[#This Row],[PVC ]]</f>
        <v>0</v>
      </c>
      <c r="J840" s="26">
        <v>0.21</v>
      </c>
      <c r="K840" s="63"/>
      <c r="L840" s="28" t="s">
        <v>17</v>
      </c>
      <c r="M840" s="53">
        <v>47944.313999999998</v>
      </c>
      <c r="N840" s="64" t="str">
        <f>+IF(Tabla1[[#This Row],[F PMPI]]="SÍ","No","Sí")</f>
        <v>Sí</v>
      </c>
      <c r="O840" s="65">
        <f>+Tabla1[[#This Row],[PVL]]*1.055</f>
        <v>50581.251269999993</v>
      </c>
      <c r="P840" s="65">
        <f>+Tabla1[[#This Row],[PVL]]*1.43</f>
        <v>68560.369019999998</v>
      </c>
      <c r="Q840" s="66" t="str">
        <f>+HYPERLINK(Tabla1[[#This Row],[PAG]])</f>
        <v>https://todomusica.com.ar/canas/8714-rsrv-classic-bb-cl-10pk-35.html</v>
      </c>
      <c r="R840" s="67"/>
      <c r="S840" s="68"/>
      <c r="T840" s="69"/>
      <c r="U840" s="69"/>
      <c r="V840" s="69"/>
      <c r="W840" s="69"/>
      <c r="X840" s="69"/>
      <c r="Y840" s="35"/>
      <c r="Z840" s="35" t="s">
        <v>24910</v>
      </c>
      <c r="AA840" s="36">
        <v>1</v>
      </c>
      <c r="AB840" s="35" t="s">
        <v>27</v>
      </c>
      <c r="AC840" s="35" t="str">
        <f>+IF(Tabla1[[#This Row],[STK]]="no","Sin STK", "STK disponible")</f>
        <v>STK disponible</v>
      </c>
      <c r="AD840" s="35">
        <f>+I840*J840</f>
        <v>0</v>
      </c>
      <c r="AE840" s="35">
        <f>+I840*K840</f>
        <v>0</v>
      </c>
      <c r="AF840" s="36">
        <f>IF(Tabla1[[#This Row],[ref pack]]=1,Tabla1[[#This Row],[Pedido]],LCM(Tabla1[[#This Row],[MC VIEJO]],Tabla1[[#This Row],[Pedido]]))</f>
        <v>1</v>
      </c>
      <c r="AG840" s="36">
        <f>+VLOOKUP(Tabla1[[#This Row],[Artículo]],'.'!$B$2:$D$11481,3,)</f>
        <v>1</v>
      </c>
      <c r="AH840" s="37" t="str">
        <f>+IFERROR(SEARCH("pack",Tabla1[[#This Row],[PACK]]),"")</f>
        <v/>
      </c>
    </row>
    <row r="841" spans="1:34" ht="24" customHeight="1" x14ac:dyDescent="0.2">
      <c r="A841" s="50" t="s">
        <v>1505</v>
      </c>
      <c r="B841" s="60" t="s">
        <v>1560</v>
      </c>
      <c r="C841" s="61" t="s">
        <v>23596</v>
      </c>
      <c r="D841" s="52" t="s">
        <v>9841</v>
      </c>
      <c r="E841" s="53">
        <v>27326.48</v>
      </c>
      <c r="F841" s="23" t="str">
        <f>+IFERROR(VLOOKUP(Tabla1[[#This Row],[Artículo]],'..'!$B$2:$D$569000,3,),"")</f>
        <v/>
      </c>
      <c r="G841" s="24" t="str">
        <f>IF(H841=AF841,"", "Error MC")</f>
        <v>Error MC</v>
      </c>
      <c r="H841" s="62"/>
      <c r="I841" s="54">
        <f>+Tabla1[[#This Row],[MC]]*Tabla1[[#This Row],[Pedido]]*Tabla1[[#This Row],[PVC ]]</f>
        <v>0</v>
      </c>
      <c r="J841" s="26">
        <v>0.21</v>
      </c>
      <c r="K841" s="63"/>
      <c r="L841" s="28" t="s">
        <v>17</v>
      </c>
      <c r="M841" s="53">
        <v>47944.313999999998</v>
      </c>
      <c r="N841" s="64" t="str">
        <f>+IF(Tabla1[[#This Row],[F PMPI]]="SÍ","No","Sí")</f>
        <v>Sí</v>
      </c>
      <c r="O841" s="65">
        <f>+Tabla1[[#This Row],[PVL]]*1.055</f>
        <v>50581.251269999993</v>
      </c>
      <c r="P841" s="65">
        <f>+Tabla1[[#This Row],[PVL]]*1.43</f>
        <v>68560.369019999998</v>
      </c>
      <c r="Q841" s="66" t="str">
        <f>+HYPERLINK(Tabla1[[#This Row],[PAG]])</f>
        <v>https://todomusica.com.ar/canas/8925-dct10355.html</v>
      </c>
      <c r="R841" s="67"/>
      <c r="S841" s="68"/>
      <c r="T841" s="69"/>
      <c r="U841" s="69"/>
      <c r="V841" s="69"/>
      <c r="W841" s="69"/>
      <c r="X841" s="69"/>
      <c r="Y841" s="35"/>
      <c r="Z841" s="35" t="s">
        <v>24911</v>
      </c>
      <c r="AA841" s="36">
        <v>1</v>
      </c>
      <c r="AB841" s="35" t="s">
        <v>27</v>
      </c>
      <c r="AC841" s="35" t="str">
        <f>+IF(Tabla1[[#This Row],[STK]]="no","Sin STK", "STK disponible")</f>
        <v>STK disponible</v>
      </c>
      <c r="AD841" s="35">
        <f>+I841*J841</f>
        <v>0</v>
      </c>
      <c r="AE841" s="35">
        <f>+I841*K841</f>
        <v>0</v>
      </c>
      <c r="AF841" s="36">
        <f>IF(Tabla1[[#This Row],[ref pack]]=1,Tabla1[[#This Row],[Pedido]],LCM(Tabla1[[#This Row],[MC VIEJO]],Tabla1[[#This Row],[Pedido]]))</f>
        <v>1</v>
      </c>
      <c r="AG841" s="36">
        <f>+VLOOKUP(Tabla1[[#This Row],[Artículo]],'.'!$B$2:$D$11481,3,)</f>
        <v>1</v>
      </c>
      <c r="AH841" s="37" t="str">
        <f>+IFERROR(SEARCH("pack",Tabla1[[#This Row],[PACK]]),"")</f>
        <v/>
      </c>
    </row>
    <row r="842" spans="1:34" ht="24" customHeight="1" x14ac:dyDescent="0.2">
      <c r="A842" s="50" t="s">
        <v>1505</v>
      </c>
      <c r="B842" s="60" t="s">
        <v>1562</v>
      </c>
      <c r="C842" s="61" t="s">
        <v>23597</v>
      </c>
      <c r="D842" s="52" t="s">
        <v>9841</v>
      </c>
      <c r="E842" s="53">
        <v>27326.48</v>
      </c>
      <c r="F842" s="23" t="str">
        <f>+IFERROR(VLOOKUP(Tabla1[[#This Row],[Artículo]],'..'!$B$2:$D$569000,3,),"")</f>
        <v/>
      </c>
      <c r="G842" s="24" t="str">
        <f>IF(H842=AF842,"", "Error MC")</f>
        <v>Error MC</v>
      </c>
      <c r="H842" s="62"/>
      <c r="I842" s="54">
        <f>+Tabla1[[#This Row],[MC]]*Tabla1[[#This Row],[Pedido]]*Tabla1[[#This Row],[PVC ]]</f>
        <v>0</v>
      </c>
      <c r="J842" s="26">
        <v>0.21</v>
      </c>
      <c r="K842" s="63"/>
      <c r="L842" s="28" t="s">
        <v>17</v>
      </c>
      <c r="M842" s="53">
        <v>47944.313999999998</v>
      </c>
      <c r="N842" s="64" t="str">
        <f>+IF(Tabla1[[#This Row],[F PMPI]]="SÍ","No","Sí")</f>
        <v>Sí</v>
      </c>
      <c r="O842" s="65">
        <f>+Tabla1[[#This Row],[PVL]]*1.055</f>
        <v>50581.251269999993</v>
      </c>
      <c r="P842" s="65">
        <f>+Tabla1[[#This Row],[PVL]]*1.43</f>
        <v>68560.369019999998</v>
      </c>
      <c r="Q842" s="66" t="str">
        <f>+HYPERLINK(Tabla1[[#This Row],[PAG]])</f>
        <v>https://todomusica.com.ar/canas/8715-rsrv-classic-bb-cl-10pk-40.html</v>
      </c>
      <c r="R842" s="67"/>
      <c r="S842" s="68"/>
      <c r="T842" s="69"/>
      <c r="U842" s="69"/>
      <c r="V842" s="69"/>
      <c r="W842" s="69"/>
      <c r="X842" s="69"/>
      <c r="Y842" s="35"/>
      <c r="Z842" s="35" t="s">
        <v>24912</v>
      </c>
      <c r="AA842" s="36">
        <v>1</v>
      </c>
      <c r="AB842" s="35" t="s">
        <v>27</v>
      </c>
      <c r="AC842" s="35" t="str">
        <f>+IF(Tabla1[[#This Row],[STK]]="no","Sin STK", "STK disponible")</f>
        <v>STK disponible</v>
      </c>
      <c r="AD842" s="35">
        <f>+I842*J842</f>
        <v>0</v>
      </c>
      <c r="AE842" s="35">
        <f>+I842*K842</f>
        <v>0</v>
      </c>
      <c r="AF842" s="36">
        <f>IF(Tabla1[[#This Row],[ref pack]]=1,Tabla1[[#This Row],[Pedido]],LCM(Tabla1[[#This Row],[MC VIEJO]],Tabla1[[#This Row],[Pedido]]))</f>
        <v>1</v>
      </c>
      <c r="AG842" s="36">
        <f>+VLOOKUP(Tabla1[[#This Row],[Artículo]],'.'!$B$2:$D$11481,3,)</f>
        <v>1</v>
      </c>
      <c r="AH842" s="37" t="str">
        <f>+IFERROR(SEARCH("pack",Tabla1[[#This Row],[PACK]]),"")</f>
        <v/>
      </c>
    </row>
    <row r="843" spans="1:34" ht="24" customHeight="1" x14ac:dyDescent="0.2">
      <c r="A843" s="50" t="s">
        <v>1505</v>
      </c>
      <c r="B843" s="60" t="s">
        <v>1564</v>
      </c>
      <c r="C843" s="61" t="s">
        <v>23598</v>
      </c>
      <c r="D843" s="52" t="s">
        <v>9841</v>
      </c>
      <c r="E843" s="53">
        <v>27326.48</v>
      </c>
      <c r="F843" s="23" t="str">
        <f>+IFERROR(VLOOKUP(Tabla1[[#This Row],[Artículo]],'..'!$B$2:$D$569000,3,),"")</f>
        <v/>
      </c>
      <c r="G843" s="24" t="str">
        <f>IF(H843=AF843,"", "Error MC")</f>
        <v>Error MC</v>
      </c>
      <c r="H843" s="62"/>
      <c r="I843" s="54">
        <f>+Tabla1[[#This Row],[MC]]*Tabla1[[#This Row],[Pedido]]*Tabla1[[#This Row],[PVC ]]</f>
        <v>0</v>
      </c>
      <c r="J843" s="26">
        <v>0.21</v>
      </c>
      <c r="K843" s="63"/>
      <c r="L843" s="28" t="s">
        <v>17</v>
      </c>
      <c r="M843" s="53">
        <v>47944.313999999998</v>
      </c>
      <c r="N843" s="64" t="str">
        <f>+IF(Tabla1[[#This Row],[F PMPI]]="SÍ","No","Sí")</f>
        <v>Sí</v>
      </c>
      <c r="O843" s="65">
        <f>+Tabla1[[#This Row],[PVL]]*1.055</f>
        <v>50581.251269999993</v>
      </c>
      <c r="P843" s="65">
        <f>+Tabla1[[#This Row],[PVL]]*1.43</f>
        <v>68560.369019999998</v>
      </c>
      <c r="Q843" s="66" t="str">
        <f>+HYPERLINK(Tabla1[[#This Row],[PAG]])</f>
        <v>https://todomusica.com.ar/canas/8926-dct10405.html</v>
      </c>
      <c r="R843" s="67"/>
      <c r="S843" s="68"/>
      <c r="T843" s="69"/>
      <c r="U843" s="69"/>
      <c r="V843" s="69"/>
      <c r="W843" s="69"/>
      <c r="X843" s="69"/>
      <c r="Y843" s="35"/>
      <c r="Z843" s="35" t="s">
        <v>24913</v>
      </c>
      <c r="AA843" s="36">
        <v>1</v>
      </c>
      <c r="AB843" s="35" t="s">
        <v>27</v>
      </c>
      <c r="AC843" s="35" t="str">
        <f>+IF(Tabla1[[#This Row],[STK]]="no","Sin STK", "STK disponible")</f>
        <v>STK disponible</v>
      </c>
      <c r="AD843" s="35">
        <f>+I843*J843</f>
        <v>0</v>
      </c>
      <c r="AE843" s="35">
        <f>+I843*K843</f>
        <v>0</v>
      </c>
      <c r="AF843" s="36">
        <f>IF(Tabla1[[#This Row],[ref pack]]=1,Tabla1[[#This Row],[Pedido]],LCM(Tabla1[[#This Row],[MC VIEJO]],Tabla1[[#This Row],[Pedido]]))</f>
        <v>1</v>
      </c>
      <c r="AG843" s="36">
        <f>+VLOOKUP(Tabla1[[#This Row],[Artículo]],'.'!$B$2:$D$11481,3,)</f>
        <v>1</v>
      </c>
      <c r="AH843" s="37" t="str">
        <f>+IFERROR(SEARCH("pack",Tabla1[[#This Row],[PACK]]),"")</f>
        <v/>
      </c>
    </row>
    <row r="844" spans="1:34" ht="24" customHeight="1" x14ac:dyDescent="0.2">
      <c r="A844" s="50" t="s">
        <v>1505</v>
      </c>
      <c r="B844" s="60" t="s">
        <v>1566</v>
      </c>
      <c r="C844" s="61" t="s">
        <v>23599</v>
      </c>
      <c r="D844" s="52" t="s">
        <v>9841</v>
      </c>
      <c r="E844" s="53">
        <v>19179.28</v>
      </c>
      <c r="F844" s="23" t="str">
        <f>+IFERROR(VLOOKUP(Tabla1[[#This Row],[Artículo]],'..'!$B$2:$D$569000,3,),"")</f>
        <v/>
      </c>
      <c r="G844" s="24" t="str">
        <f>IF(H844=AF844,"", "Error MC")</f>
        <v>Error MC</v>
      </c>
      <c r="H844" s="62"/>
      <c r="I844" s="54">
        <f>+Tabla1[[#This Row],[MC]]*Tabla1[[#This Row],[Pedido]]*Tabla1[[#This Row],[PVC ]]</f>
        <v>0</v>
      </c>
      <c r="J844" s="26">
        <v>0.21</v>
      </c>
      <c r="K844" s="63"/>
      <c r="L844" s="28" t="s">
        <v>17</v>
      </c>
      <c r="M844" s="53">
        <v>33650.052000000003</v>
      </c>
      <c r="N844" s="64" t="str">
        <f>+IF(Tabla1[[#This Row],[F PMPI]]="SÍ","No","Sí")</f>
        <v>Sí</v>
      </c>
      <c r="O844" s="65">
        <f>+Tabla1[[#This Row],[PVL]]*1.055</f>
        <v>35500.804860000004</v>
      </c>
      <c r="P844" s="65">
        <f>+Tabla1[[#This Row],[PVL]]*1.43</f>
        <v>48119.574360000006</v>
      </c>
      <c r="Q844" s="66" t="str">
        <f>+HYPERLINK(Tabla1[[#This Row],[PAG]])</f>
        <v>https://todomusica.com.ar/canas/8927-der0525.html</v>
      </c>
      <c r="R844" s="67"/>
      <c r="S844" s="68"/>
      <c r="T844" s="69"/>
      <c r="U844" s="69"/>
      <c r="V844" s="69"/>
      <c r="W844" s="69"/>
      <c r="X844" s="69"/>
      <c r="Y844" s="35"/>
      <c r="Z844" s="35" t="s">
        <v>24914</v>
      </c>
      <c r="AA844" s="36">
        <v>1</v>
      </c>
      <c r="AB844" s="35" t="s">
        <v>27</v>
      </c>
      <c r="AC844" s="35" t="str">
        <f>+IF(Tabla1[[#This Row],[STK]]="no","Sin STK", "STK disponible")</f>
        <v>STK disponible</v>
      </c>
      <c r="AD844" s="35">
        <f>+I844*J844</f>
        <v>0</v>
      </c>
      <c r="AE844" s="35">
        <f>+I844*K844</f>
        <v>0</v>
      </c>
      <c r="AF844" s="36">
        <f>IF(Tabla1[[#This Row],[ref pack]]=1,Tabla1[[#This Row],[Pedido]],LCM(Tabla1[[#This Row],[MC VIEJO]],Tabla1[[#This Row],[Pedido]]))</f>
        <v>1</v>
      </c>
      <c r="AG844" s="36">
        <f>+VLOOKUP(Tabla1[[#This Row],[Artículo]],'.'!$B$2:$D$11481,3,)</f>
        <v>1</v>
      </c>
      <c r="AH844" s="37" t="str">
        <f>+IFERROR(SEARCH("pack",Tabla1[[#This Row],[PACK]]),"")</f>
        <v/>
      </c>
    </row>
    <row r="845" spans="1:34" ht="24" customHeight="1" x14ac:dyDescent="0.2">
      <c r="A845" s="50" t="s">
        <v>1505</v>
      </c>
      <c r="B845" s="60" t="s">
        <v>1568</v>
      </c>
      <c r="C845" s="61" t="s">
        <v>23600</v>
      </c>
      <c r="D845" s="52" t="s">
        <v>9841</v>
      </c>
      <c r="E845" s="53">
        <v>19179.28</v>
      </c>
      <c r="F845" s="23" t="str">
        <f>+IFERROR(VLOOKUP(Tabla1[[#This Row],[Artículo]],'..'!$B$2:$D$569000,3,),"")</f>
        <v/>
      </c>
      <c r="G845" s="24" t="str">
        <f>IF(H845=AF845,"", "Error MC")</f>
        <v>Error MC</v>
      </c>
      <c r="H845" s="62"/>
      <c r="I845" s="54">
        <f>+Tabla1[[#This Row],[MC]]*Tabla1[[#This Row],[Pedido]]*Tabla1[[#This Row],[PVC ]]</f>
        <v>0</v>
      </c>
      <c r="J845" s="26">
        <v>0.21</v>
      </c>
      <c r="K845" s="63"/>
      <c r="L845" s="28" t="s">
        <v>17</v>
      </c>
      <c r="M845" s="53">
        <v>33650.052000000003</v>
      </c>
      <c r="N845" s="64" t="str">
        <f>+IF(Tabla1[[#This Row],[F PMPI]]="SÍ","No","Sí")</f>
        <v>Sí</v>
      </c>
      <c r="O845" s="65">
        <f>+Tabla1[[#This Row],[PVL]]*1.055</f>
        <v>35500.804860000004</v>
      </c>
      <c r="P845" s="65">
        <f>+Tabla1[[#This Row],[PVL]]*1.43</f>
        <v>48119.574360000006</v>
      </c>
      <c r="Q845" s="66" t="str">
        <f>+HYPERLINK(Tabla1[[#This Row],[PAG]])</f>
        <v>https://todomusica.com.ar/varios/7965-rsrv-bass-cl-box-of-5-30.html</v>
      </c>
      <c r="R845" s="67"/>
      <c r="S845" s="68"/>
      <c r="T845" s="69"/>
      <c r="U845" s="69"/>
      <c r="V845" s="69"/>
      <c r="W845" s="69"/>
      <c r="X845" s="69"/>
      <c r="Y845" s="35"/>
      <c r="Z845" s="35" t="s">
        <v>24915</v>
      </c>
      <c r="AA845" s="36">
        <v>1</v>
      </c>
      <c r="AB845" s="35" t="s">
        <v>27</v>
      </c>
      <c r="AC845" s="35" t="str">
        <f>+IF(Tabla1[[#This Row],[STK]]="no","Sin STK", "STK disponible")</f>
        <v>STK disponible</v>
      </c>
      <c r="AD845" s="35">
        <f>+I845*J845</f>
        <v>0</v>
      </c>
      <c r="AE845" s="35">
        <f>+I845*K845</f>
        <v>0</v>
      </c>
      <c r="AF845" s="36">
        <f>IF(Tabla1[[#This Row],[ref pack]]=1,Tabla1[[#This Row],[Pedido]],LCM(Tabla1[[#This Row],[MC VIEJO]],Tabla1[[#This Row],[Pedido]]))</f>
        <v>1</v>
      </c>
      <c r="AG845" s="36">
        <f>+VLOOKUP(Tabla1[[#This Row],[Artículo]],'.'!$B$2:$D$11481,3,)</f>
        <v>1</v>
      </c>
      <c r="AH845" s="37" t="str">
        <f>+IFERROR(SEARCH("pack",Tabla1[[#This Row],[PACK]]),"")</f>
        <v/>
      </c>
    </row>
    <row r="846" spans="1:34" ht="24" customHeight="1" x14ac:dyDescent="0.2">
      <c r="A846" s="50" t="s">
        <v>1505</v>
      </c>
      <c r="B846" s="60" t="s">
        <v>1570</v>
      </c>
      <c r="C846" s="61" t="s">
        <v>23601</v>
      </c>
      <c r="D846" s="52" t="s">
        <v>9842</v>
      </c>
      <c r="E846" s="53">
        <v>19179.28</v>
      </c>
      <c r="F846" s="23" t="str">
        <f>+IFERROR(VLOOKUP(Tabla1[[#This Row],[Artículo]],'..'!$B$2:$D$569000,3,),"")</f>
        <v/>
      </c>
      <c r="G846" s="24" t="str">
        <f>IF(H846=AF846,"", "Error MC")</f>
        <v>Error MC</v>
      </c>
      <c r="H846" s="62"/>
      <c r="I846" s="54">
        <f>+Tabla1[[#This Row],[MC]]*Tabla1[[#This Row],[Pedido]]*Tabla1[[#This Row],[PVC ]]</f>
        <v>0</v>
      </c>
      <c r="J846" s="26">
        <v>0.21</v>
      </c>
      <c r="K846" s="63"/>
      <c r="L846" s="28" t="s">
        <v>17</v>
      </c>
      <c r="M846" s="53">
        <v>33650.052000000003</v>
      </c>
      <c r="N846" s="64" t="str">
        <f>+IF(Tabla1[[#This Row],[F PMPI]]="SÍ","No","Sí")</f>
        <v>Sí</v>
      </c>
      <c r="O846" s="65">
        <f>+Tabla1[[#This Row],[PVL]]*1.055</f>
        <v>35500.804860000004</v>
      </c>
      <c r="P846" s="65">
        <f>+Tabla1[[#This Row],[PVL]]*1.43</f>
        <v>48119.574360000006</v>
      </c>
      <c r="Q846" s="66" t="str">
        <f>+HYPERLINK(Tabla1[[#This Row],[PAG]])</f>
        <v>https://todomusica.com.ar/canas/8928-der05305.html</v>
      </c>
      <c r="R846" s="67"/>
      <c r="S846" s="68"/>
      <c r="T846" s="69"/>
      <c r="U846" s="69"/>
      <c r="V846" s="69"/>
      <c r="W846" s="69"/>
      <c r="X846" s="69"/>
      <c r="Y846" s="35"/>
      <c r="Z846" s="35" t="s">
        <v>24916</v>
      </c>
      <c r="AA846" s="36">
        <v>1</v>
      </c>
      <c r="AB846" s="35" t="s">
        <v>27</v>
      </c>
      <c r="AC846" s="35" t="str">
        <f>+IF(Tabla1[[#This Row],[STK]]="no","Sin STK", "STK disponible")</f>
        <v>STK disponible</v>
      </c>
      <c r="AD846" s="35">
        <f>+I846*J846</f>
        <v>0</v>
      </c>
      <c r="AE846" s="35">
        <f>+I846*K846</f>
        <v>0</v>
      </c>
      <c r="AF846" s="36">
        <f>IF(Tabla1[[#This Row],[ref pack]]=1,Tabla1[[#This Row],[Pedido]],LCM(Tabla1[[#This Row],[MC VIEJO]],Tabla1[[#This Row],[Pedido]]))</f>
        <v>1</v>
      </c>
      <c r="AG846" s="36">
        <f>+VLOOKUP(Tabla1[[#This Row],[Artículo]],'.'!$B$2:$D$11481,3,)</f>
        <v>1</v>
      </c>
      <c r="AH846" s="37" t="str">
        <f>+IFERROR(SEARCH("pack",Tabla1[[#This Row],[PACK]]),"")</f>
        <v/>
      </c>
    </row>
    <row r="847" spans="1:34" ht="24" customHeight="1" x14ac:dyDescent="0.2">
      <c r="A847" s="50" t="s">
        <v>1505</v>
      </c>
      <c r="B847" s="60" t="s">
        <v>1572</v>
      </c>
      <c r="C847" s="61" t="s">
        <v>23602</v>
      </c>
      <c r="D847" s="52" t="s">
        <v>9842</v>
      </c>
      <c r="E847" s="53">
        <v>19179.28</v>
      </c>
      <c r="F847" s="23" t="str">
        <f>+IFERROR(VLOOKUP(Tabla1[[#This Row],[Artículo]],'..'!$B$2:$D$569000,3,),"")</f>
        <v/>
      </c>
      <c r="G847" s="24" t="str">
        <f>IF(H847=AF847,"", "Error MC")</f>
        <v>Error MC</v>
      </c>
      <c r="H847" s="62"/>
      <c r="I847" s="54">
        <f>+Tabla1[[#This Row],[MC]]*Tabla1[[#This Row],[Pedido]]*Tabla1[[#This Row],[PVC ]]</f>
        <v>0</v>
      </c>
      <c r="J847" s="26">
        <v>0.21</v>
      </c>
      <c r="K847" s="63"/>
      <c r="L847" s="28" t="s">
        <v>17</v>
      </c>
      <c r="M847" s="53">
        <v>33650.052000000003</v>
      </c>
      <c r="N847" s="64" t="str">
        <f>+IF(Tabla1[[#This Row],[F PMPI]]="SÍ","No","Sí")</f>
        <v>Sí</v>
      </c>
      <c r="O847" s="65">
        <f>+Tabla1[[#This Row],[PVL]]*1.055</f>
        <v>35500.804860000004</v>
      </c>
      <c r="P847" s="65">
        <f>+Tabla1[[#This Row],[PVL]]*1.43</f>
        <v>48119.574360000006</v>
      </c>
      <c r="Q847" s="66" t="str">
        <f>+HYPERLINK(Tabla1[[#This Row],[PAG]])</f>
        <v>https://todomusica.com.ar/varios/7966-rsrv-bass-cl-box-of-5-35.html</v>
      </c>
      <c r="R847" s="67"/>
      <c r="S847" s="68"/>
      <c r="T847" s="69"/>
      <c r="U847" s="69"/>
      <c r="V847" s="69"/>
      <c r="W847" s="69"/>
      <c r="X847" s="69"/>
      <c r="Y847" s="35"/>
      <c r="Z847" s="35" t="s">
        <v>24917</v>
      </c>
      <c r="AA847" s="36">
        <v>1</v>
      </c>
      <c r="AB847" s="35" t="s">
        <v>27</v>
      </c>
      <c r="AC847" s="35" t="str">
        <f>+IF(Tabla1[[#This Row],[STK]]="no","Sin STK", "STK disponible")</f>
        <v>STK disponible</v>
      </c>
      <c r="AD847" s="35">
        <f>+I847*J847</f>
        <v>0</v>
      </c>
      <c r="AE847" s="35">
        <f>+I847*K847</f>
        <v>0</v>
      </c>
      <c r="AF847" s="36">
        <f>IF(Tabla1[[#This Row],[ref pack]]=1,Tabla1[[#This Row],[Pedido]],LCM(Tabla1[[#This Row],[MC VIEJO]],Tabla1[[#This Row],[Pedido]]))</f>
        <v>1</v>
      </c>
      <c r="AG847" s="36">
        <f>+VLOOKUP(Tabla1[[#This Row],[Artículo]],'.'!$B$2:$D$11481,3,)</f>
        <v>1</v>
      </c>
      <c r="AH847" s="37" t="str">
        <f>+IFERROR(SEARCH("pack",Tabla1[[#This Row],[PACK]]),"")</f>
        <v/>
      </c>
    </row>
    <row r="848" spans="1:34" ht="24" customHeight="1" x14ac:dyDescent="0.2">
      <c r="A848" s="50" t="s">
        <v>1505</v>
      </c>
      <c r="B848" s="60" t="s">
        <v>1574</v>
      </c>
      <c r="C848" s="61" t="s">
        <v>23603</v>
      </c>
      <c r="D848" s="52" t="s">
        <v>9841</v>
      </c>
      <c r="E848" s="53">
        <v>19179.28</v>
      </c>
      <c r="F848" s="23" t="str">
        <f>+IFERROR(VLOOKUP(Tabla1[[#This Row],[Artículo]],'..'!$B$2:$D$569000,3,),"")</f>
        <v/>
      </c>
      <c r="G848" s="24" t="str">
        <f>IF(H848=AF848,"", "Error MC")</f>
        <v>Error MC</v>
      </c>
      <c r="H848" s="62"/>
      <c r="I848" s="54">
        <f>+Tabla1[[#This Row],[MC]]*Tabla1[[#This Row],[Pedido]]*Tabla1[[#This Row],[PVC ]]</f>
        <v>0</v>
      </c>
      <c r="J848" s="26">
        <v>0.21</v>
      </c>
      <c r="K848" s="63"/>
      <c r="L848" s="28" t="s">
        <v>17</v>
      </c>
      <c r="M848" s="53">
        <v>33650.052000000003</v>
      </c>
      <c r="N848" s="64" t="str">
        <f>+IF(Tabla1[[#This Row],[F PMPI]]="SÍ","No","Sí")</f>
        <v>Sí</v>
      </c>
      <c r="O848" s="65">
        <f>+Tabla1[[#This Row],[PVL]]*1.055</f>
        <v>35500.804860000004</v>
      </c>
      <c r="P848" s="65">
        <f>+Tabla1[[#This Row],[PVL]]*1.43</f>
        <v>48119.574360000006</v>
      </c>
      <c r="Q848" s="66" t="str">
        <f>+HYPERLINK(Tabla1[[#This Row],[PAG]])</f>
        <v>https://todomusica.com.ar/canas/8929-der05355.html</v>
      </c>
      <c r="R848" s="67"/>
      <c r="S848" s="68"/>
      <c r="T848" s="69"/>
      <c r="U848" s="69"/>
      <c r="V848" s="69"/>
      <c r="W848" s="69"/>
      <c r="X848" s="69"/>
      <c r="Y848" s="35"/>
      <c r="Z848" s="35" t="s">
        <v>24918</v>
      </c>
      <c r="AA848" s="36">
        <v>1</v>
      </c>
      <c r="AB848" s="35" t="s">
        <v>27</v>
      </c>
      <c r="AC848" s="35" t="str">
        <f>+IF(Tabla1[[#This Row],[STK]]="no","Sin STK", "STK disponible")</f>
        <v>STK disponible</v>
      </c>
      <c r="AD848" s="35">
        <f>+I848*J848</f>
        <v>0</v>
      </c>
      <c r="AE848" s="35">
        <f>+I848*K848</f>
        <v>0</v>
      </c>
      <c r="AF848" s="36">
        <f>IF(Tabla1[[#This Row],[ref pack]]=1,Tabla1[[#This Row],[Pedido]],LCM(Tabla1[[#This Row],[MC VIEJO]],Tabla1[[#This Row],[Pedido]]))</f>
        <v>1</v>
      </c>
      <c r="AG848" s="36">
        <f>+VLOOKUP(Tabla1[[#This Row],[Artículo]],'.'!$B$2:$D$11481,3,)</f>
        <v>1</v>
      </c>
      <c r="AH848" s="37" t="str">
        <f>+IFERROR(SEARCH("pack",Tabla1[[#This Row],[PACK]]),"")</f>
        <v/>
      </c>
    </row>
    <row r="849" spans="1:34" ht="24" customHeight="1" x14ac:dyDescent="0.2">
      <c r="A849" s="50" t="s">
        <v>1505</v>
      </c>
      <c r="B849" s="60" t="s">
        <v>1576</v>
      </c>
      <c r="C849" s="61" t="s">
        <v>23604</v>
      </c>
      <c r="D849" s="52" t="s">
        <v>9841</v>
      </c>
      <c r="E849" s="53">
        <v>19179.28</v>
      </c>
      <c r="F849" s="23" t="str">
        <f>+IFERROR(VLOOKUP(Tabla1[[#This Row],[Artículo]],'..'!$B$2:$D$569000,3,),"")</f>
        <v/>
      </c>
      <c r="G849" s="24" t="str">
        <f>IF(H849=AF849,"", "Error MC")</f>
        <v>Error MC</v>
      </c>
      <c r="H849" s="62"/>
      <c r="I849" s="54">
        <f>+Tabla1[[#This Row],[MC]]*Tabla1[[#This Row],[Pedido]]*Tabla1[[#This Row],[PVC ]]</f>
        <v>0</v>
      </c>
      <c r="J849" s="26">
        <v>0.21</v>
      </c>
      <c r="K849" s="63"/>
      <c r="L849" s="28" t="s">
        <v>17</v>
      </c>
      <c r="M849" s="53">
        <v>33650.052000000003</v>
      </c>
      <c r="N849" s="64" t="str">
        <f>+IF(Tabla1[[#This Row],[F PMPI]]="SÍ","No","Sí")</f>
        <v>Sí</v>
      </c>
      <c r="O849" s="65">
        <f>+Tabla1[[#This Row],[PVL]]*1.055</f>
        <v>35500.804860000004</v>
      </c>
      <c r="P849" s="65">
        <f>+Tabla1[[#This Row],[PVL]]*1.43</f>
        <v>48119.574360000006</v>
      </c>
      <c r="Q849" s="66" t="str">
        <f>+HYPERLINK(Tabla1[[#This Row],[PAG]])</f>
        <v>https://todomusica.com.ar/varios/7967-rsrv-bass-cl-box-of-5-40.html</v>
      </c>
      <c r="R849" s="67"/>
      <c r="S849" s="68"/>
      <c r="T849" s="69"/>
      <c r="U849" s="69"/>
      <c r="V849" s="69"/>
      <c r="W849" s="69"/>
      <c r="X849" s="69"/>
      <c r="Y849" s="35"/>
      <c r="Z849" s="35" t="s">
        <v>24919</v>
      </c>
      <c r="AA849" s="36">
        <v>1</v>
      </c>
      <c r="AB849" s="35" t="s">
        <v>27</v>
      </c>
      <c r="AC849" s="35" t="str">
        <f>+IF(Tabla1[[#This Row],[STK]]="no","Sin STK", "STK disponible")</f>
        <v>STK disponible</v>
      </c>
      <c r="AD849" s="35">
        <f>+I849*J849</f>
        <v>0</v>
      </c>
      <c r="AE849" s="35">
        <f>+I849*K849</f>
        <v>0</v>
      </c>
      <c r="AF849" s="36">
        <f>IF(Tabla1[[#This Row],[ref pack]]=1,Tabla1[[#This Row],[Pedido]],LCM(Tabla1[[#This Row],[MC VIEJO]],Tabla1[[#This Row],[Pedido]]))</f>
        <v>1</v>
      </c>
      <c r="AG849" s="36">
        <f>+VLOOKUP(Tabla1[[#This Row],[Artículo]],'.'!$B$2:$D$11481,3,)</f>
        <v>1</v>
      </c>
      <c r="AH849" s="37" t="str">
        <f>+IFERROR(SEARCH("pack",Tabla1[[#This Row],[PACK]]),"")</f>
        <v/>
      </c>
    </row>
    <row r="850" spans="1:34" ht="24" customHeight="1" x14ac:dyDescent="0.2">
      <c r="A850" s="50" t="s">
        <v>1505</v>
      </c>
      <c r="B850" s="60" t="s">
        <v>1578</v>
      </c>
      <c r="C850" s="61" t="s">
        <v>23605</v>
      </c>
      <c r="D850" s="52" t="s">
        <v>9841</v>
      </c>
      <c r="E850" s="53">
        <v>19179.28</v>
      </c>
      <c r="F850" s="23" t="str">
        <f>+IFERROR(VLOOKUP(Tabla1[[#This Row],[Artículo]],'..'!$B$2:$D$569000,3,),"")</f>
        <v/>
      </c>
      <c r="G850" s="24" t="str">
        <f>IF(H850=AF850,"", "Error MC")</f>
        <v>Error MC</v>
      </c>
      <c r="H850" s="62"/>
      <c r="I850" s="54">
        <f>+Tabla1[[#This Row],[MC]]*Tabla1[[#This Row],[Pedido]]*Tabla1[[#This Row],[PVC ]]</f>
        <v>0</v>
      </c>
      <c r="J850" s="26">
        <v>0.21</v>
      </c>
      <c r="K850" s="63"/>
      <c r="L850" s="28" t="s">
        <v>17</v>
      </c>
      <c r="M850" s="53">
        <v>33650.052000000003</v>
      </c>
      <c r="N850" s="64" t="str">
        <f>+IF(Tabla1[[#This Row],[F PMPI]]="SÍ","No","Sí")</f>
        <v>Sí</v>
      </c>
      <c r="O850" s="65">
        <f>+Tabla1[[#This Row],[PVL]]*1.055</f>
        <v>35500.804860000004</v>
      </c>
      <c r="P850" s="65">
        <f>+Tabla1[[#This Row],[PVL]]*1.43</f>
        <v>48119.574360000006</v>
      </c>
      <c r="Q850" s="66" t="str">
        <f>+HYPERLINK(Tabla1[[#This Row],[PAG]])</f>
        <v>https://todomusica.com.ar/canas/8930-der0545.html</v>
      </c>
      <c r="R850" s="67"/>
      <c r="S850" s="68"/>
      <c r="T850" s="69"/>
      <c r="U850" s="69"/>
      <c r="V850" s="69"/>
      <c r="W850" s="69"/>
      <c r="X850" s="69"/>
      <c r="Y850" s="35"/>
      <c r="Z850" s="35" t="s">
        <v>24920</v>
      </c>
      <c r="AA850" s="36">
        <v>1</v>
      </c>
      <c r="AB850" s="35" t="s">
        <v>27</v>
      </c>
      <c r="AC850" s="35" t="str">
        <f>+IF(Tabla1[[#This Row],[STK]]="no","Sin STK", "STK disponible")</f>
        <v>STK disponible</v>
      </c>
      <c r="AD850" s="35">
        <f>+I850*J850</f>
        <v>0</v>
      </c>
      <c r="AE850" s="35">
        <f>+I850*K850</f>
        <v>0</v>
      </c>
      <c r="AF850" s="36">
        <f>IF(Tabla1[[#This Row],[ref pack]]=1,Tabla1[[#This Row],[Pedido]],LCM(Tabla1[[#This Row],[MC VIEJO]],Tabla1[[#This Row],[Pedido]]))</f>
        <v>1</v>
      </c>
      <c r="AG850" s="36">
        <f>+VLOOKUP(Tabla1[[#This Row],[Artículo]],'.'!$B$2:$D$11481,3,)</f>
        <v>1</v>
      </c>
      <c r="AH850" s="37" t="str">
        <f>+IFERROR(SEARCH("pack",Tabla1[[#This Row],[PACK]]),"")</f>
        <v/>
      </c>
    </row>
    <row r="851" spans="1:34" ht="24" customHeight="1" x14ac:dyDescent="0.2">
      <c r="A851" s="50" t="s">
        <v>1505</v>
      </c>
      <c r="B851" s="60" t="s">
        <v>1580</v>
      </c>
      <c r="C851" s="61" t="s">
        <v>23606</v>
      </c>
      <c r="D851" s="52" t="s">
        <v>9841</v>
      </c>
      <c r="E851" s="53">
        <v>24218.07</v>
      </c>
      <c r="F851" s="23" t="str">
        <f>+IFERROR(VLOOKUP(Tabla1[[#This Row],[Artículo]],'..'!$B$2:$D$569000,3,),"")</f>
        <v/>
      </c>
      <c r="G851" s="24" t="str">
        <f>IF(H851=AF851,"", "Error MC")</f>
        <v>Error MC</v>
      </c>
      <c r="H851" s="62"/>
      <c r="I851" s="54">
        <f>+Tabla1[[#This Row],[MC]]*Tabla1[[#This Row],[Pedido]]*Tabla1[[#This Row],[PVC ]]</f>
        <v>0</v>
      </c>
      <c r="J851" s="26">
        <v>0.21</v>
      </c>
      <c r="K851" s="63"/>
      <c r="L851" s="28" t="s">
        <v>17</v>
      </c>
      <c r="M851" s="53">
        <v>42490.601999999999</v>
      </c>
      <c r="N851" s="64" t="str">
        <f>+IF(Tabla1[[#This Row],[F PMPI]]="SÍ","No","Sí")</f>
        <v>Sí</v>
      </c>
      <c r="O851" s="65">
        <f>+Tabla1[[#This Row],[PVL]]*1.055</f>
        <v>44827.585109999993</v>
      </c>
      <c r="P851" s="65">
        <f>+Tabla1[[#This Row],[PVL]]*1.43</f>
        <v>60761.560859999998</v>
      </c>
      <c r="Q851" s="66" t="str">
        <f>+HYPERLINK(Tabla1[[#This Row],[PAG]])</f>
        <v>https://todomusica.com.ar/varios/8369-dir1025.html</v>
      </c>
      <c r="R851" s="67"/>
      <c r="S851" s="68"/>
      <c r="T851" s="69"/>
      <c r="U851" s="69"/>
      <c r="V851" s="69"/>
      <c r="W851" s="69"/>
      <c r="X851" s="69"/>
      <c r="Y851" s="35"/>
      <c r="Z851" s="35" t="s">
        <v>24921</v>
      </c>
      <c r="AA851" s="36">
        <v>1</v>
      </c>
      <c r="AB851" s="35" t="s">
        <v>27</v>
      </c>
      <c r="AC851" s="35" t="str">
        <f>+IF(Tabla1[[#This Row],[STK]]="no","Sin STK", "STK disponible")</f>
        <v>STK disponible</v>
      </c>
      <c r="AD851" s="35">
        <f>+I851*J851</f>
        <v>0</v>
      </c>
      <c r="AE851" s="35">
        <f>+I851*K851</f>
        <v>0</v>
      </c>
      <c r="AF851" s="36">
        <f>IF(Tabla1[[#This Row],[ref pack]]=1,Tabla1[[#This Row],[Pedido]],LCM(Tabla1[[#This Row],[MC VIEJO]],Tabla1[[#This Row],[Pedido]]))</f>
        <v>1</v>
      </c>
      <c r="AG851" s="36">
        <f>+VLOOKUP(Tabla1[[#This Row],[Artículo]],'.'!$B$2:$D$11481,3,)</f>
        <v>1</v>
      </c>
      <c r="AH851" s="37" t="str">
        <f>+IFERROR(SEARCH("pack",Tabla1[[#This Row],[PACK]]),"")</f>
        <v/>
      </c>
    </row>
    <row r="852" spans="1:34" ht="24" customHeight="1" x14ac:dyDescent="0.2">
      <c r="A852" s="50" t="s">
        <v>1505</v>
      </c>
      <c r="B852" s="60" t="s">
        <v>1582</v>
      </c>
      <c r="C852" s="61" t="s">
        <v>23607</v>
      </c>
      <c r="D852" s="52" t="s">
        <v>9841</v>
      </c>
      <c r="E852" s="53">
        <v>24218.07</v>
      </c>
      <c r="F852" s="23" t="str">
        <f>+IFERROR(VLOOKUP(Tabla1[[#This Row],[Artículo]],'..'!$B$2:$D$569000,3,),"")</f>
        <v/>
      </c>
      <c r="G852" s="24" t="str">
        <f>IF(H852=AF852,"", "Error MC")</f>
        <v>Error MC</v>
      </c>
      <c r="H852" s="62"/>
      <c r="I852" s="54">
        <f>+Tabla1[[#This Row],[MC]]*Tabla1[[#This Row],[Pedido]]*Tabla1[[#This Row],[PVC ]]</f>
        <v>0</v>
      </c>
      <c r="J852" s="26">
        <v>0.21</v>
      </c>
      <c r="K852" s="63"/>
      <c r="L852" s="28" t="s">
        <v>17</v>
      </c>
      <c r="M852" s="53">
        <v>42490.601999999999</v>
      </c>
      <c r="N852" s="64" t="str">
        <f>+IF(Tabla1[[#This Row],[F PMPI]]="SÍ","No","Sí")</f>
        <v>Sí</v>
      </c>
      <c r="O852" s="65">
        <f>+Tabla1[[#This Row],[PVL]]*1.055</f>
        <v>44827.585109999993</v>
      </c>
      <c r="P852" s="65">
        <f>+Tabla1[[#This Row],[PVL]]*1.43</f>
        <v>60761.560859999998</v>
      </c>
      <c r="Q852" s="66" t="str">
        <f>+HYPERLINK(Tabla1[[#This Row],[PAG]])</f>
        <v>https://todomusica.com.ar/varios/8370-dir1030.html</v>
      </c>
      <c r="R852" s="67"/>
      <c r="S852" s="68"/>
      <c r="T852" s="69"/>
      <c r="U852" s="69"/>
      <c r="V852" s="69"/>
      <c r="W852" s="69"/>
      <c r="X852" s="69"/>
      <c r="Y852" s="35"/>
      <c r="Z852" s="35" t="s">
        <v>24922</v>
      </c>
      <c r="AA852" s="36">
        <v>1</v>
      </c>
      <c r="AB852" s="35" t="s">
        <v>27</v>
      </c>
      <c r="AC852" s="35" t="str">
        <f>+IF(Tabla1[[#This Row],[STK]]="no","Sin STK", "STK disponible")</f>
        <v>STK disponible</v>
      </c>
      <c r="AD852" s="35">
        <f>+I852*J852</f>
        <v>0</v>
      </c>
      <c r="AE852" s="35">
        <f>+I852*K852</f>
        <v>0</v>
      </c>
      <c r="AF852" s="36">
        <f>IF(Tabla1[[#This Row],[ref pack]]=1,Tabla1[[#This Row],[Pedido]],LCM(Tabla1[[#This Row],[MC VIEJO]],Tabla1[[#This Row],[Pedido]]))</f>
        <v>1</v>
      </c>
      <c r="AG852" s="36">
        <f>+VLOOKUP(Tabla1[[#This Row],[Artículo]],'.'!$B$2:$D$11481,3,)</f>
        <v>1</v>
      </c>
      <c r="AH852" s="37" t="str">
        <f>+IFERROR(SEARCH("pack",Tabla1[[#This Row],[PACK]]),"")</f>
        <v/>
      </c>
    </row>
    <row r="853" spans="1:34" ht="24" customHeight="1" x14ac:dyDescent="0.2">
      <c r="A853" s="50" t="s">
        <v>1505</v>
      </c>
      <c r="B853" s="60" t="s">
        <v>1584</v>
      </c>
      <c r="C853" s="61" t="s">
        <v>23608</v>
      </c>
      <c r="D853" s="52" t="s">
        <v>9841</v>
      </c>
      <c r="E853" s="53">
        <v>24218.07</v>
      </c>
      <c r="F853" s="23" t="str">
        <f>+IFERROR(VLOOKUP(Tabla1[[#This Row],[Artículo]],'..'!$B$2:$D$569000,3,),"")</f>
        <v/>
      </c>
      <c r="G853" s="24" t="str">
        <f>IF(H853=AF853,"", "Error MC")</f>
        <v>Error MC</v>
      </c>
      <c r="H853" s="62"/>
      <c r="I853" s="54">
        <f>+Tabla1[[#This Row],[MC]]*Tabla1[[#This Row],[Pedido]]*Tabla1[[#This Row],[PVC ]]</f>
        <v>0</v>
      </c>
      <c r="J853" s="26">
        <v>0.21</v>
      </c>
      <c r="K853" s="63"/>
      <c r="L853" s="28" t="s">
        <v>17</v>
      </c>
      <c r="M853" s="53">
        <v>42490.601999999999</v>
      </c>
      <c r="N853" s="64" t="str">
        <f>+IF(Tabla1[[#This Row],[F PMPI]]="SÍ","No","Sí")</f>
        <v>Sí</v>
      </c>
      <c r="O853" s="65">
        <f>+Tabla1[[#This Row],[PVL]]*1.055</f>
        <v>44827.585109999993</v>
      </c>
      <c r="P853" s="65">
        <f>+Tabla1[[#This Row],[PVL]]*1.43</f>
        <v>60761.560859999998</v>
      </c>
      <c r="Q853" s="66" t="str">
        <f>+HYPERLINK(Tabla1[[#This Row],[PAG]])</f>
        <v>https://todomusica.com.ar/canas/8931-dir10305.html</v>
      </c>
      <c r="R853" s="67"/>
      <c r="S853" s="68"/>
      <c r="T853" s="69"/>
      <c r="U853" s="69"/>
      <c r="V853" s="69"/>
      <c r="W853" s="69"/>
      <c r="X853" s="69"/>
      <c r="Y853" s="35"/>
      <c r="Z853" s="35" t="s">
        <v>24923</v>
      </c>
      <c r="AA853" s="36">
        <v>1</v>
      </c>
      <c r="AB853" s="35" t="s">
        <v>27</v>
      </c>
      <c r="AC853" s="35" t="str">
        <f>+IF(Tabla1[[#This Row],[STK]]="no","Sin STK", "STK disponible")</f>
        <v>STK disponible</v>
      </c>
      <c r="AD853" s="35">
        <f>+I853*J853</f>
        <v>0</v>
      </c>
      <c r="AE853" s="35">
        <f>+I853*K853</f>
        <v>0</v>
      </c>
      <c r="AF853" s="36">
        <f>IF(Tabla1[[#This Row],[ref pack]]=1,Tabla1[[#This Row],[Pedido]],LCM(Tabla1[[#This Row],[MC VIEJO]],Tabla1[[#This Row],[Pedido]]))</f>
        <v>1</v>
      </c>
      <c r="AG853" s="36">
        <f>+VLOOKUP(Tabla1[[#This Row],[Artículo]],'.'!$B$2:$D$11481,3,)</f>
        <v>1</v>
      </c>
      <c r="AH853" s="37" t="str">
        <f>+IFERROR(SEARCH("pack",Tabla1[[#This Row],[PACK]]),"")</f>
        <v/>
      </c>
    </row>
    <row r="854" spans="1:34" ht="24" customHeight="1" x14ac:dyDescent="0.2">
      <c r="A854" s="50" t="s">
        <v>1505</v>
      </c>
      <c r="B854" s="60" t="s">
        <v>1586</v>
      </c>
      <c r="C854" s="61" t="s">
        <v>23609</v>
      </c>
      <c r="D854" s="52" t="s">
        <v>9841</v>
      </c>
      <c r="E854" s="53">
        <v>24218.07</v>
      </c>
      <c r="F854" s="23" t="str">
        <f>+IFERROR(VLOOKUP(Tabla1[[#This Row],[Artículo]],'..'!$B$2:$D$569000,3,),"")</f>
        <v/>
      </c>
      <c r="G854" s="24" t="str">
        <f>IF(H854=AF854,"", "Error MC")</f>
        <v>Error MC</v>
      </c>
      <c r="H854" s="62"/>
      <c r="I854" s="54">
        <f>+Tabla1[[#This Row],[MC]]*Tabla1[[#This Row],[Pedido]]*Tabla1[[#This Row],[PVC ]]</f>
        <v>0</v>
      </c>
      <c r="J854" s="26">
        <v>0.21</v>
      </c>
      <c r="K854" s="63"/>
      <c r="L854" s="28" t="s">
        <v>17</v>
      </c>
      <c r="M854" s="53">
        <v>42490.601999999999</v>
      </c>
      <c r="N854" s="64" t="str">
        <f>+IF(Tabla1[[#This Row],[F PMPI]]="SÍ","No","Sí")</f>
        <v>Sí</v>
      </c>
      <c r="O854" s="65">
        <f>+Tabla1[[#This Row],[PVL]]*1.055</f>
        <v>44827.585109999993</v>
      </c>
      <c r="P854" s="65">
        <f>+Tabla1[[#This Row],[PVL]]*1.43</f>
        <v>60761.560859999998</v>
      </c>
      <c r="Q854" s="66" t="str">
        <f>+HYPERLINK(Tabla1[[#This Row],[PAG]])</f>
        <v>https://todomusica.com.ar/canas/8932-dir1035.html</v>
      </c>
      <c r="R854" s="67"/>
      <c r="S854" s="68"/>
      <c r="T854" s="69"/>
      <c r="U854" s="69"/>
      <c r="V854" s="69"/>
      <c r="W854" s="69"/>
      <c r="X854" s="69"/>
      <c r="Y854" s="35"/>
      <c r="Z854" s="35" t="s">
        <v>24924</v>
      </c>
      <c r="AA854" s="36">
        <v>1</v>
      </c>
      <c r="AB854" s="35" t="s">
        <v>27</v>
      </c>
      <c r="AC854" s="35" t="str">
        <f>+IF(Tabla1[[#This Row],[STK]]="no","Sin STK", "STK disponible")</f>
        <v>STK disponible</v>
      </c>
      <c r="AD854" s="35">
        <f>+I854*J854</f>
        <v>0</v>
      </c>
      <c r="AE854" s="35">
        <f>+I854*K854</f>
        <v>0</v>
      </c>
      <c r="AF854" s="36">
        <f>IF(Tabla1[[#This Row],[ref pack]]=1,Tabla1[[#This Row],[Pedido]],LCM(Tabla1[[#This Row],[MC VIEJO]],Tabla1[[#This Row],[Pedido]]))</f>
        <v>1</v>
      </c>
      <c r="AG854" s="36">
        <f>+VLOOKUP(Tabla1[[#This Row],[Artículo]],'.'!$B$2:$D$11481,3,)</f>
        <v>1</v>
      </c>
      <c r="AH854" s="37" t="str">
        <f>+IFERROR(SEARCH("pack",Tabla1[[#This Row],[PACK]]),"")</f>
        <v/>
      </c>
    </row>
    <row r="855" spans="1:34" ht="24" customHeight="1" x14ac:dyDescent="0.2">
      <c r="A855" s="50" t="s">
        <v>1505</v>
      </c>
      <c r="B855" s="60" t="s">
        <v>1588</v>
      </c>
      <c r="C855" s="61" t="s">
        <v>23610</v>
      </c>
      <c r="D855" s="52" t="s">
        <v>9842</v>
      </c>
      <c r="E855" s="53">
        <v>70195.289999999994</v>
      </c>
      <c r="F855" s="23" t="str">
        <f>+IFERROR(VLOOKUP(Tabla1[[#This Row],[Artículo]],'..'!$B$2:$D$569000,3,),"")</f>
        <v/>
      </c>
      <c r="G855" s="24" t="str">
        <f>IF(H855=AF855,"", "Error MC")</f>
        <v>Error MC</v>
      </c>
      <c r="H855" s="62"/>
      <c r="I855" s="54">
        <f>+Tabla1[[#This Row],[MC]]*Tabla1[[#This Row],[Pedido]]*Tabla1[[#This Row],[PVC ]]</f>
        <v>0</v>
      </c>
      <c r="J855" s="26">
        <v>0.21</v>
      </c>
      <c r="K855" s="63"/>
      <c r="L855" s="28" t="s">
        <v>17</v>
      </c>
      <c r="M855" s="53">
        <v>123157.636</v>
      </c>
      <c r="N855" s="64" t="str">
        <f>+IF(Tabla1[[#This Row],[F PMPI]]="SÍ","No","Sí")</f>
        <v>Sí</v>
      </c>
      <c r="O855" s="65">
        <f>+Tabla1[[#This Row],[PVL]]*1.055</f>
        <v>129931.30597999999</v>
      </c>
      <c r="P855" s="65">
        <f>+Tabla1[[#This Row],[PVL]]*1.43</f>
        <v>176115.41947999998</v>
      </c>
      <c r="Q855" s="66" t="str">
        <f>+HYPERLINK(Tabla1[[#This Row],[PAG]])</f>
        <v>https://todomusica.com.ar/canas/9208-djr0130-b25.html</v>
      </c>
      <c r="R855" s="67"/>
      <c r="S855" s="68"/>
      <c r="T855" s="69"/>
      <c r="U855" s="69"/>
      <c r="V855" s="69"/>
      <c r="W855" s="69"/>
      <c r="X855" s="69"/>
      <c r="Y855" s="35"/>
      <c r="Z855" s="35" t="s">
        <v>24925</v>
      </c>
      <c r="AA855" s="36">
        <v>1</v>
      </c>
      <c r="AB855" s="35" t="s">
        <v>27</v>
      </c>
      <c r="AC855" s="35" t="str">
        <f>+IF(Tabla1[[#This Row],[STK]]="no","Sin STK", "STK disponible")</f>
        <v>STK disponible</v>
      </c>
      <c r="AD855" s="35">
        <f>+I855*J855</f>
        <v>0</v>
      </c>
      <c r="AE855" s="35">
        <f>+I855*K855</f>
        <v>0</v>
      </c>
      <c r="AF855" s="36">
        <f>IF(Tabla1[[#This Row],[ref pack]]=1,Tabla1[[#This Row],[Pedido]],LCM(Tabla1[[#This Row],[MC VIEJO]],Tabla1[[#This Row],[Pedido]]))</f>
        <v>1</v>
      </c>
      <c r="AG855" s="36">
        <f>+VLOOKUP(Tabla1[[#This Row],[Artículo]],'.'!$B$2:$D$11481,3,)</f>
        <v>1</v>
      </c>
      <c r="AH855" s="37" t="str">
        <f>+IFERROR(SEARCH("pack",Tabla1[[#This Row],[PACK]]),"")</f>
        <v/>
      </c>
    </row>
    <row r="856" spans="1:34" ht="24" customHeight="1" x14ac:dyDescent="0.2">
      <c r="A856" s="50" t="s">
        <v>1505</v>
      </c>
      <c r="B856" s="60" t="s">
        <v>1590</v>
      </c>
      <c r="C856" s="61" t="s">
        <v>23611</v>
      </c>
      <c r="D856" s="52" t="s">
        <v>9842</v>
      </c>
      <c r="E856" s="53">
        <v>70195.289999999994</v>
      </c>
      <c r="F856" s="23" t="str">
        <f>+IFERROR(VLOOKUP(Tabla1[[#This Row],[Artículo]],'..'!$B$2:$D$569000,3,),"")</f>
        <v/>
      </c>
      <c r="G856" s="24" t="str">
        <f>IF(H856=AF856,"", "Error MC")</f>
        <v>Error MC</v>
      </c>
      <c r="H856" s="62"/>
      <c r="I856" s="54">
        <f>+Tabla1[[#This Row],[MC]]*Tabla1[[#This Row],[Pedido]]*Tabla1[[#This Row],[PVC ]]</f>
        <v>0</v>
      </c>
      <c r="J856" s="26">
        <v>0.21</v>
      </c>
      <c r="K856" s="63"/>
      <c r="L856" s="28" t="s">
        <v>17</v>
      </c>
      <c r="M856" s="53">
        <v>123157.636</v>
      </c>
      <c r="N856" s="64" t="str">
        <f>+IF(Tabla1[[#This Row],[F PMPI]]="SÍ","No","Sí")</f>
        <v>Sí</v>
      </c>
      <c r="O856" s="65">
        <f>+Tabla1[[#This Row],[PVL]]*1.055</f>
        <v>129931.30597999999</v>
      </c>
      <c r="P856" s="65">
        <f>+Tabla1[[#This Row],[PVL]]*1.43</f>
        <v>176115.41947999998</v>
      </c>
      <c r="Q856" s="66" t="str">
        <f>+HYPERLINK(Tabla1[[#This Row],[PAG]])</f>
        <v>https://todomusica.com.ar/canas/9209-djr01305-b25.html</v>
      </c>
      <c r="R856" s="67"/>
      <c r="S856" s="68"/>
      <c r="T856" s="69"/>
      <c r="U856" s="69"/>
      <c r="V856" s="69"/>
      <c r="W856" s="69"/>
      <c r="X856" s="69"/>
      <c r="Y856" s="35"/>
      <c r="Z856" s="35" t="s">
        <v>24926</v>
      </c>
      <c r="AA856" s="36">
        <v>1</v>
      </c>
      <c r="AB856" s="35" t="s">
        <v>27</v>
      </c>
      <c r="AC856" s="35" t="str">
        <f>+IF(Tabla1[[#This Row],[STK]]="no","Sin STK", "STK disponible")</f>
        <v>STK disponible</v>
      </c>
      <c r="AD856" s="35">
        <f>+I856*J856</f>
        <v>0</v>
      </c>
      <c r="AE856" s="35">
        <f>+I856*K856</f>
        <v>0</v>
      </c>
      <c r="AF856" s="36">
        <f>IF(Tabla1[[#This Row],[ref pack]]=1,Tabla1[[#This Row],[Pedido]],LCM(Tabla1[[#This Row],[MC VIEJO]],Tabla1[[#This Row],[Pedido]]))</f>
        <v>1</v>
      </c>
      <c r="AG856" s="36">
        <f>+VLOOKUP(Tabla1[[#This Row],[Artículo]],'.'!$B$2:$D$11481,3,)</f>
        <v>1</v>
      </c>
      <c r="AH856" s="37" t="str">
        <f>+IFERROR(SEARCH("pack",Tabla1[[#This Row],[PACK]]),"")</f>
        <v/>
      </c>
    </row>
    <row r="857" spans="1:34" ht="24" customHeight="1" x14ac:dyDescent="0.2">
      <c r="A857" s="50" t="s">
        <v>1505</v>
      </c>
      <c r="B857" s="60" t="s">
        <v>1592</v>
      </c>
      <c r="C857" s="61" t="s">
        <v>23612</v>
      </c>
      <c r="D857" s="52" t="s">
        <v>27</v>
      </c>
      <c r="E857" s="53">
        <v>26859.13</v>
      </c>
      <c r="F857" s="23" t="str">
        <f>+IFERROR(VLOOKUP(Tabla1[[#This Row],[Artículo]],'..'!$B$2:$D$569000,3,),"")</f>
        <v/>
      </c>
      <c r="G857" s="24" t="str">
        <f>IF(H857=AF857,"", "Error MC")</f>
        <v>Error MC</v>
      </c>
      <c r="H857" s="62"/>
      <c r="I857" s="54">
        <f>+Tabla1[[#This Row],[MC]]*Tabla1[[#This Row],[Pedido]]*Tabla1[[#This Row],[PVC ]]</f>
        <v>0</v>
      </c>
      <c r="J857" s="26">
        <v>0.21</v>
      </c>
      <c r="K857" s="63"/>
      <c r="L857" s="28" t="s">
        <v>17</v>
      </c>
      <c r="M857" s="53">
        <v>47124.345000000001</v>
      </c>
      <c r="N857" s="64" t="str">
        <f>+IF(Tabla1[[#This Row],[F PMPI]]="SÍ","No","Sí")</f>
        <v>Sí</v>
      </c>
      <c r="O857" s="65">
        <f>+Tabla1[[#This Row],[PVL]]*1.055</f>
        <v>49716.183975</v>
      </c>
      <c r="P857" s="65">
        <f>+Tabla1[[#This Row],[PVL]]*1.43</f>
        <v>67387.813349999997</v>
      </c>
      <c r="Q857" s="66" t="str">
        <f>+HYPERLINK(Tabla1[[#This Row],[PAG]])</f>
        <v>https://todomusica.com.ar/varios/8371-djr1025.html</v>
      </c>
      <c r="R857" s="67"/>
      <c r="S857" s="68"/>
      <c r="T857" s="69"/>
      <c r="U857" s="69"/>
      <c r="V857" s="69"/>
      <c r="W857" s="69"/>
      <c r="X857" s="69"/>
      <c r="Y857" s="35"/>
      <c r="Z857" s="35" t="s">
        <v>24927</v>
      </c>
      <c r="AA857" s="36">
        <v>1</v>
      </c>
      <c r="AB857" s="35" t="s">
        <v>27</v>
      </c>
      <c r="AC857" s="35" t="str">
        <f>+IF(Tabla1[[#This Row],[STK]]="no","Sin STK", "STK disponible")</f>
        <v>Sin STK</v>
      </c>
      <c r="AD857" s="35">
        <f>+I857*J857</f>
        <v>0</v>
      </c>
      <c r="AE857" s="35">
        <f>+I857*K857</f>
        <v>0</v>
      </c>
      <c r="AF857" s="36">
        <f>IF(Tabla1[[#This Row],[ref pack]]=1,Tabla1[[#This Row],[Pedido]],LCM(Tabla1[[#This Row],[MC VIEJO]],Tabla1[[#This Row],[Pedido]]))</f>
        <v>1</v>
      </c>
      <c r="AG857" s="36">
        <f>+VLOOKUP(Tabla1[[#This Row],[Artículo]],'.'!$B$2:$D$11481,3,)</f>
        <v>1</v>
      </c>
      <c r="AH857" s="37" t="str">
        <f>+IFERROR(SEARCH("pack",Tabla1[[#This Row],[PACK]]),"")</f>
        <v/>
      </c>
    </row>
    <row r="858" spans="1:34" ht="24" customHeight="1" x14ac:dyDescent="0.2">
      <c r="A858" s="50" t="s">
        <v>1505</v>
      </c>
      <c r="B858" s="60" t="s">
        <v>1594</v>
      </c>
      <c r="C858" s="61" t="s">
        <v>23613</v>
      </c>
      <c r="D858" s="52" t="s">
        <v>9841</v>
      </c>
      <c r="E858" s="53">
        <v>26859.13</v>
      </c>
      <c r="F858" s="23" t="str">
        <f>+IFERROR(VLOOKUP(Tabla1[[#This Row],[Artículo]],'..'!$B$2:$D$569000,3,),"")</f>
        <v/>
      </c>
      <c r="G858" s="24" t="str">
        <f>IF(H858=AF858,"", "Error MC")</f>
        <v>Error MC</v>
      </c>
      <c r="H858" s="62"/>
      <c r="I858" s="54">
        <f>+Tabla1[[#This Row],[MC]]*Tabla1[[#This Row],[Pedido]]*Tabla1[[#This Row],[PVC ]]</f>
        <v>0</v>
      </c>
      <c r="J858" s="26">
        <v>0.21</v>
      </c>
      <c r="K858" s="63"/>
      <c r="L858" s="28" t="s">
        <v>17</v>
      </c>
      <c r="M858" s="53">
        <v>47124.345000000001</v>
      </c>
      <c r="N858" s="64" t="str">
        <f>+IF(Tabla1[[#This Row],[F PMPI]]="SÍ","No","Sí")</f>
        <v>Sí</v>
      </c>
      <c r="O858" s="65">
        <f>+Tabla1[[#This Row],[PVL]]*1.055</f>
        <v>49716.183975</v>
      </c>
      <c r="P858" s="65">
        <f>+Tabla1[[#This Row],[PVL]]*1.43</f>
        <v>67387.813349999997</v>
      </c>
      <c r="Q858" s="66" t="str">
        <f>+HYPERLINK(Tabla1[[#This Row],[PAG]])</f>
        <v>https://todomusica.com.ar/varios/8372-djr1030.html</v>
      </c>
      <c r="R858" s="67"/>
      <c r="S858" s="68"/>
      <c r="T858" s="69"/>
      <c r="U858" s="69"/>
      <c r="V858" s="69"/>
      <c r="W858" s="69"/>
      <c r="X858" s="69"/>
      <c r="Y858" s="35"/>
      <c r="Z858" s="35" t="s">
        <v>24928</v>
      </c>
      <c r="AA858" s="36">
        <v>1</v>
      </c>
      <c r="AB858" s="35" t="s">
        <v>27</v>
      </c>
      <c r="AC858" s="35" t="str">
        <f>+IF(Tabla1[[#This Row],[STK]]="no","Sin STK", "STK disponible")</f>
        <v>STK disponible</v>
      </c>
      <c r="AD858" s="35">
        <f>+I858*J858</f>
        <v>0</v>
      </c>
      <c r="AE858" s="35">
        <f>+I858*K858</f>
        <v>0</v>
      </c>
      <c r="AF858" s="36">
        <f>IF(Tabla1[[#This Row],[ref pack]]=1,Tabla1[[#This Row],[Pedido]],LCM(Tabla1[[#This Row],[MC VIEJO]],Tabla1[[#This Row],[Pedido]]))</f>
        <v>1</v>
      </c>
      <c r="AG858" s="36">
        <f>+VLOOKUP(Tabla1[[#This Row],[Artículo]],'.'!$B$2:$D$11481,3,)</f>
        <v>1</v>
      </c>
      <c r="AH858" s="37" t="str">
        <f>+IFERROR(SEARCH("pack",Tabla1[[#This Row],[PACK]]),"")</f>
        <v/>
      </c>
    </row>
    <row r="859" spans="1:34" ht="24" customHeight="1" x14ac:dyDescent="0.2">
      <c r="A859" s="50" t="s">
        <v>1505</v>
      </c>
      <c r="B859" s="60" t="s">
        <v>1596</v>
      </c>
      <c r="C859" s="61" t="s">
        <v>23614</v>
      </c>
      <c r="D859" s="52" t="s">
        <v>9842</v>
      </c>
      <c r="E859" s="53">
        <v>26859.13</v>
      </c>
      <c r="F859" s="23" t="str">
        <f>+IFERROR(VLOOKUP(Tabla1[[#This Row],[Artículo]],'..'!$B$2:$D$569000,3,),"")</f>
        <v/>
      </c>
      <c r="G859" s="24" t="str">
        <f>IF(H859=AF859,"", "Error MC")</f>
        <v>Error MC</v>
      </c>
      <c r="H859" s="62"/>
      <c r="I859" s="54">
        <f>+Tabla1[[#This Row],[MC]]*Tabla1[[#This Row],[Pedido]]*Tabla1[[#This Row],[PVC ]]</f>
        <v>0</v>
      </c>
      <c r="J859" s="26">
        <v>0.21</v>
      </c>
      <c r="K859" s="63"/>
      <c r="L859" s="28" t="s">
        <v>17</v>
      </c>
      <c r="M859" s="53">
        <v>47124.345000000001</v>
      </c>
      <c r="N859" s="64" t="str">
        <f>+IF(Tabla1[[#This Row],[F PMPI]]="SÍ","No","Sí")</f>
        <v>Sí</v>
      </c>
      <c r="O859" s="65">
        <f>+Tabla1[[#This Row],[PVL]]*1.055</f>
        <v>49716.183975</v>
      </c>
      <c r="P859" s="65">
        <f>+Tabla1[[#This Row],[PVL]]*1.43</f>
        <v>67387.813349999997</v>
      </c>
      <c r="Q859" s="66" t="str">
        <f>+HYPERLINK(Tabla1[[#This Row],[PAG]])</f>
        <v>https://todomusica.com.ar/canas/8933-djr10305.html</v>
      </c>
      <c r="R859" s="67"/>
      <c r="S859" s="68"/>
      <c r="T859" s="69"/>
      <c r="U859" s="69"/>
      <c r="V859" s="69"/>
      <c r="W859" s="69"/>
      <c r="X859" s="69"/>
      <c r="Y859" s="35"/>
      <c r="Z859" s="35" t="s">
        <v>24929</v>
      </c>
      <c r="AA859" s="36">
        <v>1</v>
      </c>
      <c r="AB859" s="35" t="s">
        <v>27</v>
      </c>
      <c r="AC859" s="35" t="str">
        <f>+IF(Tabla1[[#This Row],[STK]]="no","Sin STK", "STK disponible")</f>
        <v>STK disponible</v>
      </c>
      <c r="AD859" s="35">
        <f>+I859*J859</f>
        <v>0</v>
      </c>
      <c r="AE859" s="35">
        <f>+I859*K859</f>
        <v>0</v>
      </c>
      <c r="AF859" s="36">
        <f>IF(Tabla1[[#This Row],[ref pack]]=1,Tabla1[[#This Row],[Pedido]],LCM(Tabla1[[#This Row],[MC VIEJO]],Tabla1[[#This Row],[Pedido]]))</f>
        <v>1</v>
      </c>
      <c r="AG859" s="36">
        <f>+VLOOKUP(Tabla1[[#This Row],[Artículo]],'.'!$B$2:$D$11481,3,)</f>
        <v>1</v>
      </c>
      <c r="AH859" s="37" t="str">
        <f>+IFERROR(SEARCH("pack",Tabla1[[#This Row],[PACK]]),"")</f>
        <v/>
      </c>
    </row>
    <row r="860" spans="1:34" ht="24" customHeight="1" x14ac:dyDescent="0.2">
      <c r="A860" s="50" t="s">
        <v>1505</v>
      </c>
      <c r="B860" s="60" t="s">
        <v>1598</v>
      </c>
      <c r="C860" s="61" t="s">
        <v>23615</v>
      </c>
      <c r="D860" s="52" t="s">
        <v>9842</v>
      </c>
      <c r="E860" s="53">
        <v>26859.13</v>
      </c>
      <c r="F860" s="23" t="str">
        <f>+IFERROR(VLOOKUP(Tabla1[[#This Row],[Artículo]],'..'!$B$2:$D$569000,3,),"")</f>
        <v/>
      </c>
      <c r="G860" s="24" t="str">
        <f>IF(H860=AF860,"", "Error MC")</f>
        <v>Error MC</v>
      </c>
      <c r="H860" s="62"/>
      <c r="I860" s="54">
        <f>+Tabla1[[#This Row],[MC]]*Tabla1[[#This Row],[Pedido]]*Tabla1[[#This Row],[PVC ]]</f>
        <v>0</v>
      </c>
      <c r="J860" s="26">
        <v>0.21</v>
      </c>
      <c r="K860" s="63"/>
      <c r="L860" s="28" t="s">
        <v>17</v>
      </c>
      <c r="M860" s="53">
        <v>47124.345000000001</v>
      </c>
      <c r="N860" s="64" t="str">
        <f>+IF(Tabla1[[#This Row],[F PMPI]]="SÍ","No","Sí")</f>
        <v>Sí</v>
      </c>
      <c r="O860" s="65">
        <f>+Tabla1[[#This Row],[PVL]]*1.055</f>
        <v>49716.183975</v>
      </c>
      <c r="P860" s="65">
        <f>+Tabla1[[#This Row],[PVL]]*1.43</f>
        <v>67387.813349999997</v>
      </c>
      <c r="Q860" s="66" t="str">
        <f>+HYPERLINK(Tabla1[[#This Row],[PAG]])</f>
        <v>https://todomusica.com.ar/canas/8934-djr1035.html</v>
      </c>
      <c r="R860" s="67"/>
      <c r="S860" s="68"/>
      <c r="T860" s="69"/>
      <c r="U860" s="69"/>
      <c r="V860" s="69"/>
      <c r="W860" s="69"/>
      <c r="X860" s="69"/>
      <c r="Y860" s="35"/>
      <c r="Z860" s="35" t="s">
        <v>24930</v>
      </c>
      <c r="AA860" s="36">
        <v>1</v>
      </c>
      <c r="AB860" s="35" t="s">
        <v>27</v>
      </c>
      <c r="AC860" s="35" t="str">
        <f>+IF(Tabla1[[#This Row],[STK]]="no","Sin STK", "STK disponible")</f>
        <v>STK disponible</v>
      </c>
      <c r="AD860" s="35">
        <f>+I860*J860</f>
        <v>0</v>
      </c>
      <c r="AE860" s="35">
        <f>+I860*K860</f>
        <v>0</v>
      </c>
      <c r="AF860" s="36">
        <f>IF(Tabla1[[#This Row],[ref pack]]=1,Tabla1[[#This Row],[Pedido]],LCM(Tabla1[[#This Row],[MC VIEJO]],Tabla1[[#This Row],[Pedido]]))</f>
        <v>1</v>
      </c>
      <c r="AG860" s="36">
        <f>+VLOOKUP(Tabla1[[#This Row],[Artículo]],'.'!$B$2:$D$11481,3,)</f>
        <v>1</v>
      </c>
      <c r="AH860" s="37" t="str">
        <f>+IFERROR(SEARCH("pack",Tabla1[[#This Row],[PACK]]),"")</f>
        <v/>
      </c>
    </row>
    <row r="861" spans="1:34" ht="24" customHeight="1" x14ac:dyDescent="0.2">
      <c r="A861" s="50" t="s">
        <v>1505</v>
      </c>
      <c r="B861" s="60" t="s">
        <v>1600</v>
      </c>
      <c r="C861" s="61" t="s">
        <v>23616</v>
      </c>
      <c r="D861" s="52" t="s">
        <v>27</v>
      </c>
      <c r="E861" s="53">
        <v>93498.89</v>
      </c>
      <c r="F861" s="23" t="str">
        <f>+IFERROR(VLOOKUP(Tabla1[[#This Row],[Artículo]],'..'!$B$2:$D$569000,3,),"")</f>
        <v/>
      </c>
      <c r="G861" s="24" t="str">
        <f>IF(H861=AF861,"", "Error MC")</f>
        <v>Error MC</v>
      </c>
      <c r="H861" s="62"/>
      <c r="I861" s="54">
        <f>+Tabla1[[#This Row],[MC]]*Tabla1[[#This Row],[Pedido]]*Tabla1[[#This Row],[PVC ]]</f>
        <v>0</v>
      </c>
      <c r="J861" s="26">
        <v>0.21</v>
      </c>
      <c r="K861" s="63"/>
      <c r="L861" s="28" t="s">
        <v>17</v>
      </c>
      <c r="M861" s="53">
        <v>164043.802</v>
      </c>
      <c r="N861" s="64" t="str">
        <f>+IF(Tabla1[[#This Row],[F PMPI]]="SÍ","No","Sí")</f>
        <v>Sí</v>
      </c>
      <c r="O861" s="65">
        <f>+Tabla1[[#This Row],[PVL]]*1.055</f>
        <v>173066.21110999997</v>
      </c>
      <c r="P861" s="65">
        <f>+Tabla1[[#This Row],[PVL]]*1.43</f>
        <v>234582.63685999997</v>
      </c>
      <c r="Q861" s="66" t="str">
        <f>+HYPERLINK(Tabla1[[#This Row],[PAG]])</f>
        <v>https://todomusica.com.ar/productos-sin-categorias-de-netsuite/9213-dkr0130-b25.html</v>
      </c>
      <c r="R861" s="67"/>
      <c r="S861" s="68"/>
      <c r="T861" s="69"/>
      <c r="U861" s="69"/>
      <c r="V861" s="69"/>
      <c r="W861" s="69"/>
      <c r="X861" s="69"/>
      <c r="Y861" s="35"/>
      <c r="Z861" s="35" t="s">
        <v>24931</v>
      </c>
      <c r="AA861" s="36">
        <v>1</v>
      </c>
      <c r="AB861" s="35" t="s">
        <v>27</v>
      </c>
      <c r="AC861" s="35" t="str">
        <f>+IF(Tabla1[[#This Row],[STK]]="no","Sin STK", "STK disponible")</f>
        <v>Sin STK</v>
      </c>
      <c r="AD861" s="35">
        <f>+I861*J861</f>
        <v>0</v>
      </c>
      <c r="AE861" s="35">
        <f>+I861*K861</f>
        <v>0</v>
      </c>
      <c r="AF861" s="36">
        <f>IF(Tabla1[[#This Row],[ref pack]]=1,Tabla1[[#This Row],[Pedido]],LCM(Tabla1[[#This Row],[MC VIEJO]],Tabla1[[#This Row],[Pedido]]))</f>
        <v>1</v>
      </c>
      <c r="AG861" s="36">
        <f>+VLOOKUP(Tabla1[[#This Row],[Artículo]],'.'!$B$2:$D$11481,3,)</f>
        <v>1</v>
      </c>
      <c r="AH861" s="37" t="str">
        <f>+IFERROR(SEARCH("pack",Tabla1[[#This Row],[PACK]]),"")</f>
        <v/>
      </c>
    </row>
    <row r="862" spans="1:34" ht="24" customHeight="1" x14ac:dyDescent="0.2">
      <c r="A862" s="50" t="s">
        <v>1505</v>
      </c>
      <c r="B862" s="60" t="s">
        <v>1602</v>
      </c>
      <c r="C862" s="61" t="s">
        <v>23617</v>
      </c>
      <c r="D862" s="52" t="s">
        <v>27</v>
      </c>
      <c r="E862" s="53">
        <v>93498.89</v>
      </c>
      <c r="F862" s="23" t="str">
        <f>+IFERROR(VLOOKUP(Tabla1[[#This Row],[Artículo]],'..'!$B$2:$D$569000,3,),"")</f>
        <v/>
      </c>
      <c r="G862" s="24" t="str">
        <f>IF(H862=AF862,"", "Error MC")</f>
        <v>Error MC</v>
      </c>
      <c r="H862" s="62"/>
      <c r="I862" s="54">
        <f>+Tabla1[[#This Row],[MC]]*Tabla1[[#This Row],[Pedido]]*Tabla1[[#This Row],[PVC ]]</f>
        <v>0</v>
      </c>
      <c r="J862" s="26">
        <v>0.21</v>
      </c>
      <c r="K862" s="63"/>
      <c r="L862" s="28" t="s">
        <v>17</v>
      </c>
      <c r="M862" s="53">
        <v>164043.802</v>
      </c>
      <c r="N862" s="64" t="str">
        <f>+IF(Tabla1[[#This Row],[F PMPI]]="SÍ","No","Sí")</f>
        <v>Sí</v>
      </c>
      <c r="O862" s="65">
        <f>+Tabla1[[#This Row],[PVL]]*1.055</f>
        <v>173066.21110999997</v>
      </c>
      <c r="P862" s="65">
        <f>+Tabla1[[#This Row],[PVL]]*1.43</f>
        <v>234582.63685999997</v>
      </c>
      <c r="Q862" s="66" t="str">
        <f>+HYPERLINK(Tabla1[[#This Row],[PAG]])</f>
        <v>https://todomusica.com.ar/productos-sin-categorias-de-netsuite/9214-dkr01305-b25.html</v>
      </c>
      <c r="R862" s="67"/>
      <c r="S862" s="68"/>
      <c r="T862" s="69"/>
      <c r="U862" s="69"/>
      <c r="V862" s="69"/>
      <c r="W862" s="69"/>
      <c r="X862" s="69"/>
      <c r="Y862" s="35"/>
      <c r="Z862" s="35" t="s">
        <v>24932</v>
      </c>
      <c r="AA862" s="36">
        <v>1</v>
      </c>
      <c r="AB862" s="35" t="s">
        <v>27</v>
      </c>
      <c r="AC862" s="35" t="str">
        <f>+IF(Tabla1[[#This Row],[STK]]="no","Sin STK", "STK disponible")</f>
        <v>Sin STK</v>
      </c>
      <c r="AD862" s="35">
        <f>+I862*J862</f>
        <v>0</v>
      </c>
      <c r="AE862" s="35">
        <f>+I862*K862</f>
        <v>0</v>
      </c>
      <c r="AF862" s="36">
        <f>IF(Tabla1[[#This Row],[ref pack]]=1,Tabla1[[#This Row],[Pedido]],LCM(Tabla1[[#This Row],[MC VIEJO]],Tabla1[[#This Row],[Pedido]]))</f>
        <v>1</v>
      </c>
      <c r="AG862" s="36">
        <f>+VLOOKUP(Tabla1[[#This Row],[Artículo]],'.'!$B$2:$D$11481,3,)</f>
        <v>1</v>
      </c>
      <c r="AH862" s="37" t="str">
        <f>+IFERROR(SEARCH("pack",Tabla1[[#This Row],[PACK]]),"")</f>
        <v/>
      </c>
    </row>
    <row r="863" spans="1:34" ht="24" customHeight="1" x14ac:dyDescent="0.2">
      <c r="A863" s="50" t="s">
        <v>1505</v>
      </c>
      <c r="B863" s="60" t="s">
        <v>1604</v>
      </c>
      <c r="C863" s="61" t="s">
        <v>23618</v>
      </c>
      <c r="D863" s="52" t="s">
        <v>9841</v>
      </c>
      <c r="E863" s="53">
        <v>20134.330000000002</v>
      </c>
      <c r="F863" s="23" t="str">
        <f>+IFERROR(VLOOKUP(Tabla1[[#This Row],[Artículo]],'..'!$B$2:$D$569000,3,),"")</f>
        <v/>
      </c>
      <c r="G863" s="24" t="str">
        <f>IF(H863=AF863,"", "Error MC")</f>
        <v>Error MC</v>
      </c>
      <c r="H863" s="62"/>
      <c r="I863" s="54">
        <f>+Tabla1[[#This Row],[MC]]*Tabla1[[#This Row],[Pedido]]*Tabla1[[#This Row],[PVC ]]</f>
        <v>0</v>
      </c>
      <c r="J863" s="26">
        <v>0.21</v>
      </c>
      <c r="K863" s="63"/>
      <c r="L863" s="28" t="s">
        <v>17</v>
      </c>
      <c r="M863" s="53">
        <v>35325.684000000001</v>
      </c>
      <c r="N863" s="64" t="str">
        <f>+IF(Tabla1[[#This Row],[F PMPI]]="SÍ","No","Sí")</f>
        <v>Sí</v>
      </c>
      <c r="O863" s="65">
        <f>+Tabla1[[#This Row],[PVL]]*1.055</f>
        <v>37268.596619999997</v>
      </c>
      <c r="P863" s="65">
        <f>+Tabla1[[#This Row],[PVL]]*1.43</f>
        <v>50515.72812</v>
      </c>
      <c r="Q863" s="66" t="str">
        <f>+HYPERLINK(Tabla1[[#This Row],[PAG]])</f>
        <v>https://todomusica.com.ar/varios/8373-dkr0525.html</v>
      </c>
      <c r="R863" s="67"/>
      <c r="S863" s="68"/>
      <c r="T863" s="69"/>
      <c r="U863" s="69"/>
      <c r="V863" s="69"/>
      <c r="W863" s="69"/>
      <c r="X863" s="69"/>
      <c r="Y863" s="35"/>
      <c r="Z863" s="35" t="s">
        <v>24933</v>
      </c>
      <c r="AA863" s="36">
        <v>1</v>
      </c>
      <c r="AB863" s="35" t="s">
        <v>27</v>
      </c>
      <c r="AC863" s="35" t="str">
        <f>+IF(Tabla1[[#This Row],[STK]]="no","Sin STK", "STK disponible")</f>
        <v>STK disponible</v>
      </c>
      <c r="AD863" s="35">
        <f>+I863*J863</f>
        <v>0</v>
      </c>
      <c r="AE863" s="35">
        <f>+I863*K863</f>
        <v>0</v>
      </c>
      <c r="AF863" s="36">
        <f>IF(Tabla1[[#This Row],[ref pack]]=1,Tabla1[[#This Row],[Pedido]],LCM(Tabla1[[#This Row],[MC VIEJO]],Tabla1[[#This Row],[Pedido]]))</f>
        <v>1</v>
      </c>
      <c r="AG863" s="36">
        <f>+VLOOKUP(Tabla1[[#This Row],[Artículo]],'.'!$B$2:$D$11481,3,)</f>
        <v>1</v>
      </c>
      <c r="AH863" s="37" t="str">
        <f>+IFERROR(SEARCH("pack",Tabla1[[#This Row],[PACK]]),"")</f>
        <v/>
      </c>
    </row>
    <row r="864" spans="1:34" ht="24" customHeight="1" x14ac:dyDescent="0.2">
      <c r="A864" s="50" t="s">
        <v>1505</v>
      </c>
      <c r="B864" s="60" t="s">
        <v>1606</v>
      </c>
      <c r="C864" s="61" t="s">
        <v>23619</v>
      </c>
      <c r="D864" s="52" t="s">
        <v>9841</v>
      </c>
      <c r="E864" s="53">
        <v>20134.330000000002</v>
      </c>
      <c r="F864" s="23" t="str">
        <f>+IFERROR(VLOOKUP(Tabla1[[#This Row],[Artículo]],'..'!$B$2:$D$569000,3,),"")</f>
        <v/>
      </c>
      <c r="G864" s="24" t="str">
        <f>IF(H864=AF864,"", "Error MC")</f>
        <v>Error MC</v>
      </c>
      <c r="H864" s="62"/>
      <c r="I864" s="54">
        <f>+Tabla1[[#This Row],[MC]]*Tabla1[[#This Row],[Pedido]]*Tabla1[[#This Row],[PVC ]]</f>
        <v>0</v>
      </c>
      <c r="J864" s="26">
        <v>0.21</v>
      </c>
      <c r="K864" s="63"/>
      <c r="L864" s="28" t="s">
        <v>17</v>
      </c>
      <c r="M864" s="53">
        <v>35325.684000000001</v>
      </c>
      <c r="N864" s="64" t="str">
        <f>+IF(Tabla1[[#This Row],[F PMPI]]="SÍ","No","Sí")</f>
        <v>Sí</v>
      </c>
      <c r="O864" s="65">
        <f>+Tabla1[[#This Row],[PVL]]*1.055</f>
        <v>37268.596619999997</v>
      </c>
      <c r="P864" s="65">
        <f>+Tabla1[[#This Row],[PVL]]*1.43</f>
        <v>50515.72812</v>
      </c>
      <c r="Q864" s="66" t="str">
        <f>+HYPERLINK(Tabla1[[#This Row],[PAG]])</f>
        <v>https://todomusica.com.ar/varios/8374-dkr0530.html</v>
      </c>
      <c r="R864" s="67"/>
      <c r="S864" s="68"/>
      <c r="T864" s="69"/>
      <c r="U864" s="69"/>
      <c r="V864" s="69"/>
      <c r="W864" s="69"/>
      <c r="X864" s="69"/>
      <c r="Y864" s="35"/>
      <c r="Z864" s="35" t="s">
        <v>24934</v>
      </c>
      <c r="AA864" s="36">
        <v>1</v>
      </c>
      <c r="AB864" s="35" t="s">
        <v>27</v>
      </c>
      <c r="AC864" s="35" t="str">
        <f>+IF(Tabla1[[#This Row],[STK]]="no","Sin STK", "STK disponible")</f>
        <v>STK disponible</v>
      </c>
      <c r="AD864" s="35">
        <f>+I864*J864</f>
        <v>0</v>
      </c>
      <c r="AE864" s="35">
        <f>+I864*K864</f>
        <v>0</v>
      </c>
      <c r="AF864" s="36">
        <f>IF(Tabla1[[#This Row],[ref pack]]=1,Tabla1[[#This Row],[Pedido]],LCM(Tabla1[[#This Row],[MC VIEJO]],Tabla1[[#This Row],[Pedido]]))</f>
        <v>1</v>
      </c>
      <c r="AG864" s="36">
        <f>+VLOOKUP(Tabla1[[#This Row],[Artículo]],'.'!$B$2:$D$11481,3,)</f>
        <v>1</v>
      </c>
      <c r="AH864" s="37" t="str">
        <f>+IFERROR(SEARCH("pack",Tabla1[[#This Row],[PACK]]),"")</f>
        <v/>
      </c>
    </row>
    <row r="865" spans="1:34" ht="24" customHeight="1" x14ac:dyDescent="0.2">
      <c r="A865" s="50" t="s">
        <v>1505</v>
      </c>
      <c r="B865" s="60" t="s">
        <v>1608</v>
      </c>
      <c r="C865" s="61" t="s">
        <v>23620</v>
      </c>
      <c r="D865" s="52" t="s">
        <v>9841</v>
      </c>
      <c r="E865" s="53">
        <v>20134.330000000002</v>
      </c>
      <c r="F865" s="23" t="str">
        <f>+IFERROR(VLOOKUP(Tabla1[[#This Row],[Artículo]],'..'!$B$2:$D$569000,3,),"")</f>
        <v/>
      </c>
      <c r="G865" s="24" t="str">
        <f>IF(H865=AF865,"", "Error MC")</f>
        <v>Error MC</v>
      </c>
      <c r="H865" s="62"/>
      <c r="I865" s="54">
        <f>+Tabla1[[#This Row],[MC]]*Tabla1[[#This Row],[Pedido]]*Tabla1[[#This Row],[PVC ]]</f>
        <v>0</v>
      </c>
      <c r="J865" s="26">
        <v>0.21</v>
      </c>
      <c r="K865" s="63"/>
      <c r="L865" s="28" t="s">
        <v>17</v>
      </c>
      <c r="M865" s="53">
        <v>35325.684000000001</v>
      </c>
      <c r="N865" s="64" t="str">
        <f>+IF(Tabla1[[#This Row],[F PMPI]]="SÍ","No","Sí")</f>
        <v>Sí</v>
      </c>
      <c r="O865" s="65">
        <f>+Tabla1[[#This Row],[PVL]]*1.055</f>
        <v>37268.596619999997</v>
      </c>
      <c r="P865" s="65">
        <f>+Tabla1[[#This Row],[PVL]]*1.43</f>
        <v>50515.72812</v>
      </c>
      <c r="Q865" s="66" t="str">
        <f>+HYPERLINK(Tabla1[[#This Row],[PAG]])</f>
        <v>https://todomusica.com.ar/canas/8935-dkr05305.html</v>
      </c>
      <c r="R865" s="67"/>
      <c r="S865" s="68"/>
      <c r="T865" s="69"/>
      <c r="U865" s="69"/>
      <c r="V865" s="69"/>
      <c r="W865" s="69"/>
      <c r="X865" s="69"/>
      <c r="Y865" s="35"/>
      <c r="Z865" s="35" t="s">
        <v>24935</v>
      </c>
      <c r="AA865" s="36">
        <v>1</v>
      </c>
      <c r="AB865" s="35" t="s">
        <v>27</v>
      </c>
      <c r="AC865" s="35" t="str">
        <f>+IF(Tabla1[[#This Row],[STK]]="no","Sin STK", "STK disponible")</f>
        <v>STK disponible</v>
      </c>
      <c r="AD865" s="35">
        <f>+I865*J865</f>
        <v>0</v>
      </c>
      <c r="AE865" s="35">
        <f>+I865*K865</f>
        <v>0</v>
      </c>
      <c r="AF865" s="36">
        <f>IF(Tabla1[[#This Row],[ref pack]]=1,Tabla1[[#This Row],[Pedido]],LCM(Tabla1[[#This Row],[MC VIEJO]],Tabla1[[#This Row],[Pedido]]))</f>
        <v>1</v>
      </c>
      <c r="AG865" s="36">
        <f>+VLOOKUP(Tabla1[[#This Row],[Artículo]],'.'!$B$2:$D$11481,3,)</f>
        <v>1</v>
      </c>
      <c r="AH865" s="37" t="str">
        <f>+IFERROR(SEARCH("pack",Tabla1[[#This Row],[PACK]]),"")</f>
        <v/>
      </c>
    </row>
    <row r="866" spans="1:34" ht="24" customHeight="1" x14ac:dyDescent="0.2">
      <c r="A866" s="50" t="s">
        <v>1505</v>
      </c>
      <c r="B866" s="60" t="s">
        <v>1610</v>
      </c>
      <c r="C866" s="61" t="s">
        <v>23621</v>
      </c>
      <c r="D866" s="52" t="s">
        <v>9841</v>
      </c>
      <c r="E866" s="53">
        <v>20134.330000000002</v>
      </c>
      <c r="F866" s="23" t="str">
        <f>+IFERROR(VLOOKUP(Tabla1[[#This Row],[Artículo]],'..'!$B$2:$D$569000,3,),"")</f>
        <v/>
      </c>
      <c r="G866" s="24" t="str">
        <f>IF(H866=AF866,"", "Error MC")</f>
        <v>Error MC</v>
      </c>
      <c r="H866" s="62"/>
      <c r="I866" s="54">
        <f>+Tabla1[[#This Row],[MC]]*Tabla1[[#This Row],[Pedido]]*Tabla1[[#This Row],[PVC ]]</f>
        <v>0</v>
      </c>
      <c r="J866" s="26">
        <v>0.21</v>
      </c>
      <c r="K866" s="63"/>
      <c r="L866" s="28" t="s">
        <v>17</v>
      </c>
      <c r="M866" s="53">
        <v>35325.684000000001</v>
      </c>
      <c r="N866" s="64" t="str">
        <f>+IF(Tabla1[[#This Row],[F PMPI]]="SÍ","No","Sí")</f>
        <v>Sí</v>
      </c>
      <c r="O866" s="65">
        <f>+Tabla1[[#This Row],[PVL]]*1.055</f>
        <v>37268.596619999997</v>
      </c>
      <c r="P866" s="65">
        <f>+Tabla1[[#This Row],[PVL]]*1.43</f>
        <v>50515.72812</v>
      </c>
      <c r="Q866" s="66" t="str">
        <f>+HYPERLINK(Tabla1[[#This Row],[PAG]])</f>
        <v>https://todomusica.com.ar/canas/8936-dkr0535.html</v>
      </c>
      <c r="R866" s="67"/>
      <c r="S866" s="68"/>
      <c r="T866" s="69"/>
      <c r="U866" s="69"/>
      <c r="V866" s="69"/>
      <c r="W866" s="69"/>
      <c r="X866" s="69"/>
      <c r="Y866" s="35"/>
      <c r="Z866" s="35" t="s">
        <v>24936</v>
      </c>
      <c r="AA866" s="36">
        <v>1</v>
      </c>
      <c r="AB866" s="35" t="s">
        <v>27</v>
      </c>
      <c r="AC866" s="35" t="str">
        <f>+IF(Tabla1[[#This Row],[STK]]="no","Sin STK", "STK disponible")</f>
        <v>STK disponible</v>
      </c>
      <c r="AD866" s="35">
        <f>+I866*J866</f>
        <v>0</v>
      </c>
      <c r="AE866" s="35">
        <f>+I866*K866</f>
        <v>0</v>
      </c>
      <c r="AF866" s="36">
        <f>IF(Tabla1[[#This Row],[ref pack]]=1,Tabla1[[#This Row],[Pedido]],LCM(Tabla1[[#This Row],[MC VIEJO]],Tabla1[[#This Row],[Pedido]]))</f>
        <v>1</v>
      </c>
      <c r="AG866" s="36">
        <f>+VLOOKUP(Tabla1[[#This Row],[Artículo]],'.'!$B$2:$D$11481,3,)</f>
        <v>1</v>
      </c>
      <c r="AH866" s="37" t="str">
        <f>+IFERROR(SEARCH("pack",Tabla1[[#This Row],[PACK]]),"")</f>
        <v/>
      </c>
    </row>
    <row r="867" spans="1:34" ht="24" customHeight="1" x14ac:dyDescent="0.2">
      <c r="A867" s="50" t="s">
        <v>1505</v>
      </c>
      <c r="B867" s="60" t="s">
        <v>1612</v>
      </c>
      <c r="C867" s="61" t="s">
        <v>23622</v>
      </c>
      <c r="D867" s="52" t="s">
        <v>9841</v>
      </c>
      <c r="E867" s="53">
        <v>13551.44</v>
      </c>
      <c r="F867" s="23" t="str">
        <f>+IFERROR(VLOOKUP(Tabla1[[#This Row],[Artículo]],'..'!$B$2:$D$569000,3,),"")</f>
        <v/>
      </c>
      <c r="G867" s="24" t="str">
        <f>IF(H867=AF867,"", "Error MC")</f>
        <v>Error MC</v>
      </c>
      <c r="H867" s="62"/>
      <c r="I867" s="54">
        <f>+Tabla1[[#This Row],[MC]]*Tabla1[[#This Row],[Pedido]]*Tabla1[[#This Row],[PVC ]]</f>
        <v>0</v>
      </c>
      <c r="J867" s="26">
        <v>0.21</v>
      </c>
      <c r="K867" s="63"/>
      <c r="L867" s="28" t="s">
        <v>17</v>
      </c>
      <c r="M867" s="53">
        <v>23776.004000000001</v>
      </c>
      <c r="N867" s="64" t="str">
        <f>+IF(Tabla1[[#This Row],[F PMPI]]="SÍ","No","Sí")</f>
        <v>Sí</v>
      </c>
      <c r="O867" s="65">
        <f>+Tabla1[[#This Row],[PVL]]*1.055</f>
        <v>25083.684219999999</v>
      </c>
      <c r="P867" s="65">
        <f>+Tabla1[[#This Row],[PVL]]*1.43</f>
        <v>33999.685720000001</v>
      </c>
      <c r="Q867" s="66" t="str">
        <f>+HYPERLINK(Tabla1[[#This Row],[PAG]])</f>
        <v>https://todomusica.com.ar/canas/8937-dlr0230.html</v>
      </c>
      <c r="R867" s="67"/>
      <c r="S867" s="68"/>
      <c r="T867" s="69"/>
      <c r="U867" s="69"/>
      <c r="V867" s="69"/>
      <c r="W867" s="69"/>
      <c r="X867" s="69"/>
      <c r="Y867" s="35"/>
      <c r="Z867" s="35" t="s">
        <v>24937</v>
      </c>
      <c r="AA867" s="36">
        <v>1</v>
      </c>
      <c r="AB867" s="35" t="s">
        <v>27</v>
      </c>
      <c r="AC867" s="35" t="str">
        <f>+IF(Tabla1[[#This Row],[STK]]="no","Sin STK", "STK disponible")</f>
        <v>STK disponible</v>
      </c>
      <c r="AD867" s="35">
        <f>+I867*J867</f>
        <v>0</v>
      </c>
      <c r="AE867" s="35">
        <f>+I867*K867</f>
        <v>0</v>
      </c>
      <c r="AF867" s="36">
        <f>IF(Tabla1[[#This Row],[ref pack]]=1,Tabla1[[#This Row],[Pedido]],LCM(Tabla1[[#This Row],[MC VIEJO]],Tabla1[[#This Row],[Pedido]]))</f>
        <v>1</v>
      </c>
      <c r="AG867" s="36">
        <f>+VLOOKUP(Tabla1[[#This Row],[Artículo]],'.'!$B$2:$D$11481,3,)</f>
        <v>1</v>
      </c>
      <c r="AH867" s="37" t="str">
        <f>+IFERROR(SEARCH("pack",Tabla1[[#This Row],[PACK]]),"")</f>
        <v/>
      </c>
    </row>
    <row r="868" spans="1:34" ht="24" customHeight="1" x14ac:dyDescent="0.2">
      <c r="A868" s="50" t="s">
        <v>1505</v>
      </c>
      <c r="B868" s="60" t="s">
        <v>1614</v>
      </c>
      <c r="C868" s="61" t="s">
        <v>23623</v>
      </c>
      <c r="D868" s="52" t="s">
        <v>9841</v>
      </c>
      <c r="E868" s="53">
        <v>32730.639999999999</v>
      </c>
      <c r="F868" s="23" t="str">
        <f>+IFERROR(VLOOKUP(Tabla1[[#This Row],[Artículo]],'..'!$B$2:$D$569000,3,),"")</f>
        <v/>
      </c>
      <c r="G868" s="24" t="str">
        <f>IF(H868=AF868,"", "Error MC")</f>
        <v>Error MC</v>
      </c>
      <c r="H868" s="62"/>
      <c r="I868" s="54">
        <f>+Tabla1[[#This Row],[MC]]*Tabla1[[#This Row],[Pedido]]*Tabla1[[#This Row],[PVC ]]</f>
        <v>0</v>
      </c>
      <c r="J868" s="26">
        <v>0.21</v>
      </c>
      <c r="K868" s="63"/>
      <c r="L868" s="28" t="s">
        <v>17</v>
      </c>
      <c r="M868" s="53">
        <v>57425.91</v>
      </c>
      <c r="N868" s="64" t="str">
        <f>+IF(Tabla1[[#This Row],[F PMPI]]="SÍ","No","Sí")</f>
        <v>Sí</v>
      </c>
      <c r="O868" s="65">
        <f>+Tabla1[[#This Row],[PVL]]*1.055</f>
        <v>60584.335050000002</v>
      </c>
      <c r="P868" s="65">
        <f>+Tabla1[[#This Row],[PVL]]*1.43</f>
        <v>82119.051300000006</v>
      </c>
      <c r="Q868" s="66" t="str">
        <f>+HYPERLINK(Tabla1[[#This Row],[PAG]])</f>
        <v>https://todomusica.com.ar/varios/8375-dlr0525.html</v>
      </c>
      <c r="R868" s="67"/>
      <c r="S868" s="68"/>
      <c r="T868" s="69"/>
      <c r="U868" s="69"/>
      <c r="V868" s="69"/>
      <c r="W868" s="69"/>
      <c r="X868" s="69"/>
      <c r="Y868" s="35"/>
      <c r="Z868" s="35" t="s">
        <v>24938</v>
      </c>
      <c r="AA868" s="36">
        <v>1</v>
      </c>
      <c r="AB868" s="35" t="s">
        <v>27</v>
      </c>
      <c r="AC868" s="35" t="str">
        <f>+IF(Tabla1[[#This Row],[STK]]="no","Sin STK", "STK disponible")</f>
        <v>STK disponible</v>
      </c>
      <c r="AD868" s="35">
        <f>+I868*J868</f>
        <v>0</v>
      </c>
      <c r="AE868" s="35">
        <f>+I868*K868</f>
        <v>0</v>
      </c>
      <c r="AF868" s="36">
        <f>IF(Tabla1[[#This Row],[ref pack]]=1,Tabla1[[#This Row],[Pedido]],LCM(Tabla1[[#This Row],[MC VIEJO]],Tabla1[[#This Row],[Pedido]]))</f>
        <v>1</v>
      </c>
      <c r="AG868" s="36">
        <f>+VLOOKUP(Tabla1[[#This Row],[Artículo]],'.'!$B$2:$D$11481,3,)</f>
        <v>1</v>
      </c>
      <c r="AH868" s="37" t="str">
        <f>+IFERROR(SEARCH("pack",Tabla1[[#This Row],[PACK]]),"")</f>
        <v/>
      </c>
    </row>
    <row r="869" spans="1:34" ht="24" customHeight="1" x14ac:dyDescent="0.2">
      <c r="A869" s="50" t="s">
        <v>1505</v>
      </c>
      <c r="B869" s="60" t="s">
        <v>1616</v>
      </c>
      <c r="C869" s="61" t="s">
        <v>23622</v>
      </c>
      <c r="D869" s="52" t="s">
        <v>9841</v>
      </c>
      <c r="E869" s="53">
        <v>32730.639999999999</v>
      </c>
      <c r="F869" s="23" t="str">
        <f>+IFERROR(VLOOKUP(Tabla1[[#This Row],[Artículo]],'..'!$B$2:$D$569000,3,),"")</f>
        <v/>
      </c>
      <c r="G869" s="24" t="str">
        <f>IF(H869=AF869,"", "Error MC")</f>
        <v>Error MC</v>
      </c>
      <c r="H869" s="62"/>
      <c r="I869" s="54">
        <f>+Tabla1[[#This Row],[MC]]*Tabla1[[#This Row],[Pedido]]*Tabla1[[#This Row],[PVC ]]</f>
        <v>0</v>
      </c>
      <c r="J869" s="26">
        <v>0.21</v>
      </c>
      <c r="K869" s="63"/>
      <c r="L869" s="28" t="s">
        <v>17</v>
      </c>
      <c r="M869" s="53">
        <v>57425.91</v>
      </c>
      <c r="N869" s="64" t="str">
        <f>+IF(Tabla1[[#This Row],[F PMPI]]="SÍ","No","Sí")</f>
        <v>Sí</v>
      </c>
      <c r="O869" s="65">
        <f>+Tabla1[[#This Row],[PVL]]*1.055</f>
        <v>60584.335050000002</v>
      </c>
      <c r="P869" s="65">
        <f>+Tabla1[[#This Row],[PVL]]*1.43</f>
        <v>82119.051300000006</v>
      </c>
      <c r="Q869" s="66" t="str">
        <f>+HYPERLINK(Tabla1[[#This Row],[PAG]])</f>
        <v>https://todomusica.com.ar/canas/8938-dlr0530.html</v>
      </c>
      <c r="R869" s="67"/>
      <c r="S869" s="68"/>
      <c r="T869" s="69"/>
      <c r="U869" s="69"/>
      <c r="V869" s="69"/>
      <c r="W869" s="69"/>
      <c r="X869" s="69"/>
      <c r="Y869" s="35"/>
      <c r="Z869" s="35" t="s">
        <v>24939</v>
      </c>
      <c r="AA869" s="36">
        <v>1</v>
      </c>
      <c r="AB869" s="35" t="s">
        <v>27</v>
      </c>
      <c r="AC869" s="35" t="str">
        <f>+IF(Tabla1[[#This Row],[STK]]="no","Sin STK", "STK disponible")</f>
        <v>STK disponible</v>
      </c>
      <c r="AD869" s="35">
        <f>+I869*J869</f>
        <v>0</v>
      </c>
      <c r="AE869" s="35">
        <f>+I869*K869</f>
        <v>0</v>
      </c>
      <c r="AF869" s="36">
        <f>IF(Tabla1[[#This Row],[ref pack]]=1,Tabla1[[#This Row],[Pedido]],LCM(Tabla1[[#This Row],[MC VIEJO]],Tabla1[[#This Row],[Pedido]]))</f>
        <v>1</v>
      </c>
      <c r="AG869" s="36">
        <f>+VLOOKUP(Tabla1[[#This Row],[Artículo]],'.'!$B$2:$D$11481,3,)</f>
        <v>1</v>
      </c>
      <c r="AH869" s="37" t="str">
        <f>+IFERROR(SEARCH("pack",Tabla1[[#This Row],[PACK]]),"")</f>
        <v/>
      </c>
    </row>
    <row r="870" spans="1:34" ht="24" customHeight="1" x14ac:dyDescent="0.2">
      <c r="A870" s="50" t="s">
        <v>1505</v>
      </c>
      <c r="B870" s="60" t="s">
        <v>1618</v>
      </c>
      <c r="C870" s="61" t="s">
        <v>23624</v>
      </c>
      <c r="D870" s="52" t="s">
        <v>9841</v>
      </c>
      <c r="E870" s="53">
        <v>32730.639999999999</v>
      </c>
      <c r="F870" s="23" t="str">
        <f>+IFERROR(VLOOKUP(Tabla1[[#This Row],[Artículo]],'..'!$B$2:$D$569000,3,),"")</f>
        <v/>
      </c>
      <c r="G870" s="24" t="str">
        <f>IF(H870=AF870,"", "Error MC")</f>
        <v>Error MC</v>
      </c>
      <c r="H870" s="62"/>
      <c r="I870" s="54">
        <f>+Tabla1[[#This Row],[MC]]*Tabla1[[#This Row],[Pedido]]*Tabla1[[#This Row],[PVC ]]</f>
        <v>0</v>
      </c>
      <c r="J870" s="26">
        <v>0.21</v>
      </c>
      <c r="K870" s="63"/>
      <c r="L870" s="28" t="s">
        <v>17</v>
      </c>
      <c r="M870" s="53">
        <v>57425.91</v>
      </c>
      <c r="N870" s="64" t="str">
        <f>+IF(Tabla1[[#This Row],[F PMPI]]="SÍ","No","Sí")</f>
        <v>Sí</v>
      </c>
      <c r="O870" s="65">
        <f>+Tabla1[[#This Row],[PVL]]*1.055</f>
        <v>60584.335050000002</v>
      </c>
      <c r="P870" s="65">
        <f>+Tabla1[[#This Row],[PVL]]*1.43</f>
        <v>82119.051300000006</v>
      </c>
      <c r="Q870" s="66" t="str">
        <f>+HYPERLINK(Tabla1[[#This Row],[PAG]])</f>
        <v>https://todomusica.com.ar/canas/8939-dlr05305.html</v>
      </c>
      <c r="R870" s="67"/>
      <c r="S870" s="68"/>
      <c r="T870" s="69"/>
      <c r="U870" s="69"/>
      <c r="V870" s="69"/>
      <c r="W870" s="69"/>
      <c r="X870" s="69"/>
      <c r="Y870" s="35"/>
      <c r="Z870" s="35" t="s">
        <v>24940</v>
      </c>
      <c r="AA870" s="36">
        <v>1</v>
      </c>
      <c r="AB870" s="35" t="s">
        <v>27</v>
      </c>
      <c r="AC870" s="35" t="str">
        <f>+IF(Tabla1[[#This Row],[STK]]="no","Sin STK", "STK disponible")</f>
        <v>STK disponible</v>
      </c>
      <c r="AD870" s="35">
        <f>+I870*J870</f>
        <v>0</v>
      </c>
      <c r="AE870" s="35">
        <f>+I870*K870</f>
        <v>0</v>
      </c>
      <c r="AF870" s="36">
        <f>IF(Tabla1[[#This Row],[ref pack]]=1,Tabla1[[#This Row],[Pedido]],LCM(Tabla1[[#This Row],[MC VIEJO]],Tabla1[[#This Row],[Pedido]]))</f>
        <v>1</v>
      </c>
      <c r="AG870" s="36">
        <f>+VLOOKUP(Tabla1[[#This Row],[Artículo]],'.'!$B$2:$D$11481,3,)</f>
        <v>1</v>
      </c>
      <c r="AH870" s="37" t="str">
        <f>+IFERROR(SEARCH("pack",Tabla1[[#This Row],[PACK]]),"")</f>
        <v/>
      </c>
    </row>
    <row r="871" spans="1:34" ht="24" customHeight="1" x14ac:dyDescent="0.2">
      <c r="A871" s="50" t="s">
        <v>1505</v>
      </c>
      <c r="B871" s="60" t="s">
        <v>1620</v>
      </c>
      <c r="C871" s="61" t="s">
        <v>23625</v>
      </c>
      <c r="D871" s="52" t="s">
        <v>9841</v>
      </c>
      <c r="E871" s="53">
        <v>32730.639999999999</v>
      </c>
      <c r="F871" s="23" t="str">
        <f>+IFERROR(VLOOKUP(Tabla1[[#This Row],[Artículo]],'..'!$B$2:$D$569000,3,),"")</f>
        <v/>
      </c>
      <c r="G871" s="24" t="str">
        <f>IF(H871=AF871,"", "Error MC")</f>
        <v>Error MC</v>
      </c>
      <c r="H871" s="62"/>
      <c r="I871" s="54">
        <f>+Tabla1[[#This Row],[MC]]*Tabla1[[#This Row],[Pedido]]*Tabla1[[#This Row],[PVC ]]</f>
        <v>0</v>
      </c>
      <c r="J871" s="26">
        <v>0.21</v>
      </c>
      <c r="K871" s="63"/>
      <c r="L871" s="28" t="s">
        <v>17</v>
      </c>
      <c r="M871" s="53">
        <v>57425.91</v>
      </c>
      <c r="N871" s="64" t="str">
        <f>+IF(Tabla1[[#This Row],[F PMPI]]="SÍ","No","Sí")</f>
        <v>Sí</v>
      </c>
      <c r="O871" s="65">
        <f>+Tabla1[[#This Row],[PVL]]*1.055</f>
        <v>60584.335050000002</v>
      </c>
      <c r="P871" s="65">
        <f>+Tabla1[[#This Row],[PVL]]*1.43</f>
        <v>82119.051300000006</v>
      </c>
      <c r="Q871" s="66" t="str">
        <f>+HYPERLINK(Tabla1[[#This Row],[PAG]])</f>
        <v>https://todomusica.com.ar/canas/8940-dlr0535.html</v>
      </c>
      <c r="R871" s="67"/>
      <c r="S871" s="68"/>
      <c r="T871" s="69"/>
      <c r="U871" s="69"/>
      <c r="V871" s="69"/>
      <c r="W871" s="69"/>
      <c r="X871" s="69"/>
      <c r="Y871" s="35"/>
      <c r="Z871" s="35" t="s">
        <v>24941</v>
      </c>
      <c r="AA871" s="36">
        <v>1</v>
      </c>
      <c r="AB871" s="35" t="s">
        <v>27</v>
      </c>
      <c r="AC871" s="35" t="str">
        <f>+IF(Tabla1[[#This Row],[STK]]="no","Sin STK", "STK disponible")</f>
        <v>STK disponible</v>
      </c>
      <c r="AD871" s="35">
        <f>+I871*J871</f>
        <v>0</v>
      </c>
      <c r="AE871" s="35">
        <f>+I871*K871</f>
        <v>0</v>
      </c>
      <c r="AF871" s="36">
        <f>IF(Tabla1[[#This Row],[ref pack]]=1,Tabla1[[#This Row],[Pedido]],LCM(Tabla1[[#This Row],[MC VIEJO]],Tabla1[[#This Row],[Pedido]]))</f>
        <v>1</v>
      </c>
      <c r="AG871" s="36">
        <f>+VLOOKUP(Tabla1[[#This Row],[Artículo]],'.'!$B$2:$D$11481,3,)</f>
        <v>1</v>
      </c>
      <c r="AH871" s="37" t="str">
        <f>+IFERROR(SEARCH("pack",Tabla1[[#This Row],[PACK]]),"")</f>
        <v/>
      </c>
    </row>
    <row r="872" spans="1:34" ht="24" customHeight="1" x14ac:dyDescent="0.2">
      <c r="A872" s="50" t="s">
        <v>1505</v>
      </c>
      <c r="B872" s="60" t="s">
        <v>1622</v>
      </c>
      <c r="C872" s="61" t="s">
        <v>23626</v>
      </c>
      <c r="D872" s="52" t="s">
        <v>9842</v>
      </c>
      <c r="E872" s="53">
        <v>6095.05</v>
      </c>
      <c r="F872" s="23" t="str">
        <f>+IFERROR(VLOOKUP(Tabla1[[#This Row],[Artículo]],'..'!$B$2:$D$569000,3,),"")</f>
        <v/>
      </c>
      <c r="G872" s="24" t="str">
        <f>IF(H872=AF872,"", "Error MC")</f>
        <v>Error MC</v>
      </c>
      <c r="H872" s="62"/>
      <c r="I872" s="54">
        <f>+Tabla1[[#This Row],[MC]]*Tabla1[[#This Row],[Pedido]]*Tabla1[[#This Row],[PVC ]]</f>
        <v>0</v>
      </c>
      <c r="J872" s="26">
        <v>0.21</v>
      </c>
      <c r="K872" s="63"/>
      <c r="L872" s="28" t="s">
        <v>17</v>
      </c>
      <c r="M872" s="53">
        <v>10693.762000000001</v>
      </c>
      <c r="N872" s="64" t="str">
        <f>+IF(Tabla1[[#This Row],[F PMPI]]="SÍ","No","Sí")</f>
        <v>Sí</v>
      </c>
      <c r="O872" s="65">
        <f>+Tabla1[[#This Row],[PVL]]*1.055</f>
        <v>11281.91891</v>
      </c>
      <c r="P872" s="65">
        <f>+Tabla1[[#This Row],[PVL]]*1.43</f>
        <v>15292.079659999999</v>
      </c>
      <c r="Q872" s="66" t="str">
        <f>+HYPERLINK(Tabla1[[#This Row],[PAG]])</f>
        <v>https://todomusica.com.ar/accesorios-de-vientos/7617-d-addario-reed-guard-blue.html</v>
      </c>
      <c r="R872" s="67"/>
      <c r="S872" s="68"/>
      <c r="T872" s="69"/>
      <c r="U872" s="69"/>
      <c r="V872" s="69"/>
      <c r="W872" s="69"/>
      <c r="X872" s="69"/>
      <c r="Y872" s="35"/>
      <c r="Z872" s="35" t="s">
        <v>24942</v>
      </c>
      <c r="AA872" s="36">
        <v>1</v>
      </c>
      <c r="AB872" s="35" t="s">
        <v>27</v>
      </c>
      <c r="AC872" s="35" t="str">
        <f>+IF(Tabla1[[#This Row],[STK]]="no","Sin STK", "STK disponible")</f>
        <v>STK disponible</v>
      </c>
      <c r="AD872" s="35">
        <f>+I872*J872</f>
        <v>0</v>
      </c>
      <c r="AE872" s="35">
        <f>+I872*K872</f>
        <v>0</v>
      </c>
      <c r="AF872" s="36">
        <f>IF(Tabla1[[#This Row],[ref pack]]=1,Tabla1[[#This Row],[Pedido]],LCM(Tabla1[[#This Row],[MC VIEJO]],Tabla1[[#This Row],[Pedido]]))</f>
        <v>1</v>
      </c>
      <c r="AG872" s="36">
        <f>+VLOOKUP(Tabla1[[#This Row],[Artículo]],'.'!$B$2:$D$11481,3,)</f>
        <v>1</v>
      </c>
      <c r="AH872" s="37" t="str">
        <f>+IFERROR(SEARCH("pack",Tabla1[[#This Row],[PACK]]),"")</f>
        <v/>
      </c>
    </row>
    <row r="873" spans="1:34" ht="24" customHeight="1" x14ac:dyDescent="0.2">
      <c r="A873" s="50" t="s">
        <v>1505</v>
      </c>
      <c r="B873" s="60" t="s">
        <v>1624</v>
      </c>
      <c r="C873" s="61" t="s">
        <v>23627</v>
      </c>
      <c r="D873" s="52" t="s">
        <v>9841</v>
      </c>
      <c r="E873" s="53">
        <v>6095.05</v>
      </c>
      <c r="F873" s="23" t="str">
        <f>+IFERROR(VLOOKUP(Tabla1[[#This Row],[Artículo]],'..'!$B$2:$D$569000,3,),"")</f>
        <v/>
      </c>
      <c r="G873" s="24" t="str">
        <f>IF(H873=AF873,"", "Error MC")</f>
        <v>Error MC</v>
      </c>
      <c r="H873" s="62"/>
      <c r="I873" s="54">
        <f>+Tabla1[[#This Row],[MC]]*Tabla1[[#This Row],[Pedido]]*Tabla1[[#This Row],[PVC ]]</f>
        <v>0</v>
      </c>
      <c r="J873" s="26">
        <v>0.21</v>
      </c>
      <c r="K873" s="63"/>
      <c r="L873" s="28" t="s">
        <v>17</v>
      </c>
      <c r="M873" s="53">
        <v>10693.762000000001</v>
      </c>
      <c r="N873" s="64" t="str">
        <f>+IF(Tabla1[[#This Row],[F PMPI]]="SÍ","No","Sí")</f>
        <v>Sí</v>
      </c>
      <c r="O873" s="65">
        <f>+Tabla1[[#This Row],[PVL]]*1.055</f>
        <v>11281.91891</v>
      </c>
      <c r="P873" s="65">
        <f>+Tabla1[[#This Row],[PVL]]*1.43</f>
        <v>15292.079659999999</v>
      </c>
      <c r="Q873" s="66" t="str">
        <f>+HYPERLINK(Tabla1[[#This Row],[PAG]])</f>
        <v>https://todomusica.com.ar/accesorios-de-vientos/7618-d-addario-reed-guard-green.html</v>
      </c>
      <c r="R873" s="67"/>
      <c r="S873" s="68"/>
      <c r="T873" s="69"/>
      <c r="U873" s="69"/>
      <c r="V873" s="69"/>
      <c r="W873" s="69"/>
      <c r="X873" s="69"/>
      <c r="Y873" s="35"/>
      <c r="Z873" s="35" t="s">
        <v>24943</v>
      </c>
      <c r="AA873" s="36">
        <v>1</v>
      </c>
      <c r="AB873" s="35" t="s">
        <v>27</v>
      </c>
      <c r="AC873" s="35" t="str">
        <f>+IF(Tabla1[[#This Row],[STK]]="no","Sin STK", "STK disponible")</f>
        <v>STK disponible</v>
      </c>
      <c r="AD873" s="35">
        <f>+I873*J873</f>
        <v>0</v>
      </c>
      <c r="AE873" s="35">
        <f>+I873*K873</f>
        <v>0</v>
      </c>
      <c r="AF873" s="36">
        <f>IF(Tabla1[[#This Row],[ref pack]]=1,Tabla1[[#This Row],[Pedido]],LCM(Tabla1[[#This Row],[MC VIEJO]],Tabla1[[#This Row],[Pedido]]))</f>
        <v>1</v>
      </c>
      <c r="AG873" s="36">
        <f>+VLOOKUP(Tabla1[[#This Row],[Artículo]],'.'!$B$2:$D$11481,3,)</f>
        <v>1</v>
      </c>
      <c r="AH873" s="37" t="str">
        <f>+IFERROR(SEARCH("pack",Tabla1[[#This Row],[PACK]]),"")</f>
        <v/>
      </c>
    </row>
    <row r="874" spans="1:34" ht="24" customHeight="1" x14ac:dyDescent="0.2">
      <c r="A874" s="50" t="s">
        <v>1505</v>
      </c>
      <c r="B874" s="60" t="s">
        <v>1626</v>
      </c>
      <c r="C874" s="61" t="s">
        <v>23628</v>
      </c>
      <c r="D874" s="52" t="s">
        <v>9841</v>
      </c>
      <c r="E874" s="53">
        <v>6095.05</v>
      </c>
      <c r="F874" s="23" t="str">
        <f>+IFERROR(VLOOKUP(Tabla1[[#This Row],[Artículo]],'..'!$B$2:$D$569000,3,),"")</f>
        <v/>
      </c>
      <c r="G874" s="24" t="str">
        <f>IF(H874=AF874,"", "Error MC")</f>
        <v>Error MC</v>
      </c>
      <c r="H874" s="62"/>
      <c r="I874" s="54">
        <f>+Tabla1[[#This Row],[MC]]*Tabla1[[#This Row],[Pedido]]*Tabla1[[#This Row],[PVC ]]</f>
        <v>0</v>
      </c>
      <c r="J874" s="26">
        <v>0.21</v>
      </c>
      <c r="K874" s="63"/>
      <c r="L874" s="28" t="s">
        <v>17</v>
      </c>
      <c r="M874" s="53">
        <v>10693.762000000001</v>
      </c>
      <c r="N874" s="64" t="str">
        <f>+IF(Tabla1[[#This Row],[F PMPI]]="SÍ","No","Sí")</f>
        <v>Sí</v>
      </c>
      <c r="O874" s="65">
        <f>+Tabla1[[#This Row],[PVL]]*1.055</f>
        <v>11281.91891</v>
      </c>
      <c r="P874" s="65">
        <f>+Tabla1[[#This Row],[PVL]]*1.43</f>
        <v>15292.079659999999</v>
      </c>
      <c r="Q874" s="66" t="str">
        <f>+HYPERLINK(Tabla1[[#This Row],[PAG]])</f>
        <v>https://todomusica.com.ar/accesorios-de-vientos/7619-d-addario-reed-guard-purple.html</v>
      </c>
      <c r="R874" s="67"/>
      <c r="S874" s="68"/>
      <c r="T874" s="69"/>
      <c r="U874" s="69"/>
      <c r="V874" s="69"/>
      <c r="W874" s="69"/>
      <c r="X874" s="69"/>
      <c r="Y874" s="35"/>
      <c r="Z874" s="35" t="s">
        <v>24944</v>
      </c>
      <c r="AA874" s="36">
        <v>1</v>
      </c>
      <c r="AB874" s="35" t="s">
        <v>27</v>
      </c>
      <c r="AC874" s="35" t="str">
        <f>+IF(Tabla1[[#This Row],[STK]]="no","Sin STK", "STK disponible")</f>
        <v>STK disponible</v>
      </c>
      <c r="AD874" s="35">
        <f>+I874*J874</f>
        <v>0</v>
      </c>
      <c r="AE874" s="35">
        <f>+I874*K874</f>
        <v>0</v>
      </c>
      <c r="AF874" s="36">
        <f>IF(Tabla1[[#This Row],[ref pack]]=1,Tabla1[[#This Row],[Pedido]],LCM(Tabla1[[#This Row],[MC VIEJO]],Tabla1[[#This Row],[Pedido]]))</f>
        <v>1</v>
      </c>
      <c r="AG874" s="36">
        <f>+VLOOKUP(Tabla1[[#This Row],[Artículo]],'.'!$B$2:$D$11481,3,)</f>
        <v>1</v>
      </c>
      <c r="AH874" s="37" t="str">
        <f>+IFERROR(SEARCH("pack",Tabla1[[#This Row],[PACK]]),"")</f>
        <v/>
      </c>
    </row>
    <row r="875" spans="1:34" ht="24" customHeight="1" x14ac:dyDescent="0.2">
      <c r="A875" s="50" t="s">
        <v>1505</v>
      </c>
      <c r="B875" s="60" t="s">
        <v>1628</v>
      </c>
      <c r="C875" s="61" t="s">
        <v>23629</v>
      </c>
      <c r="D875" s="52" t="s">
        <v>27</v>
      </c>
      <c r="E875" s="53">
        <v>6095.05</v>
      </c>
      <c r="F875" s="23" t="str">
        <f>+IFERROR(VLOOKUP(Tabla1[[#This Row],[Artículo]],'..'!$B$2:$D$569000,3,),"")</f>
        <v/>
      </c>
      <c r="G875" s="24" t="str">
        <f>IF(H875=AF875,"", "Error MC")</f>
        <v>Error MC</v>
      </c>
      <c r="H875" s="62"/>
      <c r="I875" s="54">
        <f>+Tabla1[[#This Row],[MC]]*Tabla1[[#This Row],[Pedido]]*Tabla1[[#This Row],[PVC ]]</f>
        <v>0</v>
      </c>
      <c r="J875" s="26">
        <v>0.21</v>
      </c>
      <c r="K875" s="63"/>
      <c r="L875" s="28" t="s">
        <v>17</v>
      </c>
      <c r="M875" s="53">
        <v>10693.762000000001</v>
      </c>
      <c r="N875" s="64" t="str">
        <f>+IF(Tabla1[[#This Row],[F PMPI]]="SÍ","No","Sí")</f>
        <v>Sí</v>
      </c>
      <c r="O875" s="65">
        <f>+Tabla1[[#This Row],[PVL]]*1.055</f>
        <v>11281.91891</v>
      </c>
      <c r="P875" s="65">
        <f>+Tabla1[[#This Row],[PVL]]*1.43</f>
        <v>15292.079659999999</v>
      </c>
      <c r="Q875" s="66" t="str">
        <f>+HYPERLINK(Tabla1[[#This Row],[PAG]])</f>
        <v>https://todomusica.com.ar/accesorios-de-vientos/7620-d-addario-reed-guard-red.html</v>
      </c>
      <c r="R875" s="67"/>
      <c r="S875" s="68"/>
      <c r="T875" s="69"/>
      <c r="U875" s="69"/>
      <c r="V875" s="69"/>
      <c r="W875" s="69"/>
      <c r="X875" s="69"/>
      <c r="Y875" s="35"/>
      <c r="Z875" s="35" t="s">
        <v>24945</v>
      </c>
      <c r="AA875" s="36">
        <v>1</v>
      </c>
      <c r="AB875" s="35" t="s">
        <v>27</v>
      </c>
      <c r="AC875" s="35" t="str">
        <f>+IF(Tabla1[[#This Row],[STK]]="no","Sin STK", "STK disponible")</f>
        <v>Sin STK</v>
      </c>
      <c r="AD875" s="35">
        <f>+I875*J875</f>
        <v>0</v>
      </c>
      <c r="AE875" s="35">
        <f>+I875*K875</f>
        <v>0</v>
      </c>
      <c r="AF875" s="36">
        <f>IF(Tabla1[[#This Row],[ref pack]]=1,Tabla1[[#This Row],[Pedido]],LCM(Tabla1[[#This Row],[MC VIEJO]],Tabla1[[#This Row],[Pedido]]))</f>
        <v>1</v>
      </c>
      <c r="AG875" s="36">
        <f>+VLOOKUP(Tabla1[[#This Row],[Artículo]],'.'!$B$2:$D$11481,3,)</f>
        <v>1</v>
      </c>
      <c r="AH875" s="37" t="str">
        <f>+IFERROR(SEARCH("pack",Tabla1[[#This Row],[PACK]]),"")</f>
        <v/>
      </c>
    </row>
    <row r="876" spans="1:34" ht="24" customHeight="1" x14ac:dyDescent="0.2">
      <c r="A876" s="50" t="s">
        <v>1505</v>
      </c>
      <c r="B876" s="60" t="s">
        <v>1630</v>
      </c>
      <c r="C876" s="61" t="s">
        <v>23630</v>
      </c>
      <c r="D876" s="52" t="s">
        <v>9841</v>
      </c>
      <c r="E876" s="53">
        <v>6095.05</v>
      </c>
      <c r="F876" s="23" t="str">
        <f>+IFERROR(VLOOKUP(Tabla1[[#This Row],[Artículo]],'..'!$B$2:$D$569000,3,),"")</f>
        <v/>
      </c>
      <c r="G876" s="24" t="str">
        <f>IF(H876=AF876,"", "Error MC")</f>
        <v>Error MC</v>
      </c>
      <c r="H876" s="62"/>
      <c r="I876" s="54">
        <f>+Tabla1[[#This Row],[MC]]*Tabla1[[#This Row],[Pedido]]*Tabla1[[#This Row],[PVC ]]</f>
        <v>0</v>
      </c>
      <c r="J876" s="26">
        <v>0.21</v>
      </c>
      <c r="K876" s="63"/>
      <c r="L876" s="28" t="s">
        <v>17</v>
      </c>
      <c r="M876" s="53">
        <v>10693.762000000001</v>
      </c>
      <c r="N876" s="64" t="str">
        <f>+IF(Tabla1[[#This Row],[F PMPI]]="SÍ","No","Sí")</f>
        <v>Sí</v>
      </c>
      <c r="O876" s="65">
        <f>+Tabla1[[#This Row],[PVL]]*1.055</f>
        <v>11281.91891</v>
      </c>
      <c r="P876" s="65">
        <f>+Tabla1[[#This Row],[PVL]]*1.43</f>
        <v>15292.079659999999</v>
      </c>
      <c r="Q876" s="66" t="str">
        <f>+HYPERLINK(Tabla1[[#This Row],[PAG]])</f>
        <v>https://todomusica.com.ar/accesorios-de-vientos/7621-d-addario-reed-guard-yellow.html</v>
      </c>
      <c r="R876" s="67"/>
      <c r="S876" s="68"/>
      <c r="T876" s="69"/>
      <c r="U876" s="69"/>
      <c r="V876" s="69"/>
      <c r="W876" s="69"/>
      <c r="X876" s="69"/>
      <c r="Y876" s="35"/>
      <c r="Z876" s="35" t="s">
        <v>24946</v>
      </c>
      <c r="AA876" s="36">
        <v>1</v>
      </c>
      <c r="AB876" s="35" t="s">
        <v>27</v>
      </c>
      <c r="AC876" s="35" t="str">
        <f>+IF(Tabla1[[#This Row],[STK]]="no","Sin STK", "STK disponible")</f>
        <v>STK disponible</v>
      </c>
      <c r="AD876" s="35">
        <f>+I876*J876</f>
        <v>0</v>
      </c>
      <c r="AE876" s="35">
        <f>+I876*K876</f>
        <v>0</v>
      </c>
      <c r="AF876" s="36">
        <f>IF(Tabla1[[#This Row],[ref pack]]=1,Tabla1[[#This Row],[Pedido]],LCM(Tabla1[[#This Row],[MC VIEJO]],Tabla1[[#This Row],[Pedido]]))</f>
        <v>1</v>
      </c>
      <c r="AG876" s="36">
        <f>+VLOOKUP(Tabla1[[#This Row],[Artículo]],'.'!$B$2:$D$11481,3,)</f>
        <v>1</v>
      </c>
      <c r="AH876" s="37" t="str">
        <f>+IFERROR(SEARCH("pack",Tabla1[[#This Row],[PACK]]),"")</f>
        <v/>
      </c>
    </row>
    <row r="877" spans="1:34" ht="24" customHeight="1" x14ac:dyDescent="0.2">
      <c r="A877" s="50" t="s">
        <v>1505</v>
      </c>
      <c r="B877" s="60" t="s">
        <v>1632</v>
      </c>
      <c r="C877" s="61" t="s">
        <v>23631</v>
      </c>
      <c r="D877" s="52" t="s">
        <v>27</v>
      </c>
      <c r="E877" s="53">
        <v>6095.05</v>
      </c>
      <c r="F877" s="23" t="str">
        <f>+IFERROR(VLOOKUP(Tabla1[[#This Row],[Artículo]],'..'!$B$2:$D$569000,3,),"")</f>
        <v/>
      </c>
      <c r="G877" s="24" t="str">
        <f>IF(H877=AF877,"", "Error MC")</f>
        <v>Error MC</v>
      </c>
      <c r="H877" s="62"/>
      <c r="I877" s="54">
        <f>+Tabla1[[#This Row],[MC]]*Tabla1[[#This Row],[Pedido]]*Tabla1[[#This Row],[PVC ]]</f>
        <v>0</v>
      </c>
      <c r="J877" s="26">
        <v>0.21</v>
      </c>
      <c r="K877" s="63"/>
      <c r="L877" s="28" t="s">
        <v>17</v>
      </c>
      <c r="M877" s="53">
        <v>10693.762000000001</v>
      </c>
      <c r="N877" s="64" t="str">
        <f>+IF(Tabla1[[#This Row],[F PMPI]]="SÍ","No","Sí")</f>
        <v>Sí</v>
      </c>
      <c r="O877" s="65">
        <f>+Tabla1[[#This Row],[PVL]]*1.055</f>
        <v>11281.91891</v>
      </c>
      <c r="P877" s="65">
        <f>+Tabla1[[#This Row],[PVL]]*1.43</f>
        <v>15292.079659999999</v>
      </c>
      <c r="Q877" s="66" t="str">
        <f>+HYPERLINK(Tabla1[[#This Row],[PAG]])</f>
        <v>https://todomusica.com.ar/accesorios-de-vientos/7622-d-addario-reed-guard-black-lg.html</v>
      </c>
      <c r="R877" s="67"/>
      <c r="S877" s="68"/>
      <c r="T877" s="69"/>
      <c r="U877" s="69"/>
      <c r="V877" s="69"/>
      <c r="W877" s="69"/>
      <c r="X877" s="69"/>
      <c r="Y877" s="35"/>
      <c r="Z877" s="35" t="s">
        <v>24947</v>
      </c>
      <c r="AA877" s="36">
        <v>1</v>
      </c>
      <c r="AB877" s="35" t="s">
        <v>27</v>
      </c>
      <c r="AC877" s="35" t="str">
        <f>+IF(Tabla1[[#This Row],[STK]]="no","Sin STK", "STK disponible")</f>
        <v>Sin STK</v>
      </c>
      <c r="AD877" s="35">
        <f>+I877*J877</f>
        <v>0</v>
      </c>
      <c r="AE877" s="35">
        <f>+I877*K877</f>
        <v>0</v>
      </c>
      <c r="AF877" s="36">
        <f>IF(Tabla1[[#This Row],[ref pack]]=1,Tabla1[[#This Row],[Pedido]],LCM(Tabla1[[#This Row],[MC VIEJO]],Tabla1[[#This Row],[Pedido]]))</f>
        <v>1</v>
      </c>
      <c r="AG877" s="36">
        <f>+VLOOKUP(Tabla1[[#This Row],[Artículo]],'.'!$B$2:$D$11481,3,)</f>
        <v>1</v>
      </c>
      <c r="AH877" s="37" t="str">
        <f>+IFERROR(SEARCH("pack",Tabla1[[#This Row],[PACK]]),"")</f>
        <v/>
      </c>
    </row>
    <row r="878" spans="1:34" ht="24" customHeight="1" x14ac:dyDescent="0.2">
      <c r="A878" s="50" t="s">
        <v>1505</v>
      </c>
      <c r="B878" s="60" t="s">
        <v>1634</v>
      </c>
      <c r="C878" s="61" t="s">
        <v>23632</v>
      </c>
      <c r="D878" s="52" t="s">
        <v>9841</v>
      </c>
      <c r="E878" s="53">
        <v>6095.05</v>
      </c>
      <c r="F878" s="23" t="str">
        <f>+IFERROR(VLOOKUP(Tabla1[[#This Row],[Artículo]],'..'!$B$2:$D$569000,3,),"")</f>
        <v/>
      </c>
      <c r="G878" s="24" t="str">
        <f>IF(H878=AF878,"", "Error MC")</f>
        <v>Error MC</v>
      </c>
      <c r="H878" s="62"/>
      <c r="I878" s="54">
        <f>+Tabla1[[#This Row],[MC]]*Tabla1[[#This Row],[Pedido]]*Tabla1[[#This Row],[PVC ]]</f>
        <v>0</v>
      </c>
      <c r="J878" s="26">
        <v>0.21</v>
      </c>
      <c r="K878" s="63"/>
      <c r="L878" s="28" t="s">
        <v>17</v>
      </c>
      <c r="M878" s="53">
        <v>10693.762000000001</v>
      </c>
      <c r="N878" s="64" t="str">
        <f>+IF(Tabla1[[#This Row],[F PMPI]]="SÍ","No","Sí")</f>
        <v>Sí</v>
      </c>
      <c r="O878" s="65">
        <f>+Tabla1[[#This Row],[PVL]]*1.055</f>
        <v>11281.91891</v>
      </c>
      <c r="P878" s="65">
        <f>+Tabla1[[#This Row],[PVL]]*1.43</f>
        <v>15292.079659999999</v>
      </c>
      <c r="Q878" s="66" t="str">
        <f>+HYPERLINK(Tabla1[[#This Row],[PAG]])</f>
        <v>https://todomusica.com.ar/accesorios-de-vientos/7623-d-addario-reed-guard-blue-lg.html</v>
      </c>
      <c r="R878" s="67"/>
      <c r="S878" s="68"/>
      <c r="T878" s="69"/>
      <c r="U878" s="69"/>
      <c r="V878" s="69"/>
      <c r="W878" s="69"/>
      <c r="X878" s="69"/>
      <c r="Y878" s="35"/>
      <c r="Z878" s="35" t="s">
        <v>24948</v>
      </c>
      <c r="AA878" s="36">
        <v>1</v>
      </c>
      <c r="AB878" s="35" t="s">
        <v>27</v>
      </c>
      <c r="AC878" s="35" t="str">
        <f>+IF(Tabla1[[#This Row],[STK]]="no","Sin STK", "STK disponible")</f>
        <v>STK disponible</v>
      </c>
      <c r="AD878" s="35">
        <f>+I878*J878</f>
        <v>0</v>
      </c>
      <c r="AE878" s="35">
        <f>+I878*K878</f>
        <v>0</v>
      </c>
      <c r="AF878" s="36">
        <f>IF(Tabla1[[#This Row],[ref pack]]=1,Tabla1[[#This Row],[Pedido]],LCM(Tabla1[[#This Row],[MC VIEJO]],Tabla1[[#This Row],[Pedido]]))</f>
        <v>1</v>
      </c>
      <c r="AG878" s="36">
        <f>+VLOOKUP(Tabla1[[#This Row],[Artículo]],'.'!$B$2:$D$11481,3,)</f>
        <v>1</v>
      </c>
      <c r="AH878" s="37" t="str">
        <f>+IFERROR(SEARCH("pack",Tabla1[[#This Row],[PACK]]),"")</f>
        <v/>
      </c>
    </row>
    <row r="879" spans="1:34" ht="24" customHeight="1" x14ac:dyDescent="0.2">
      <c r="A879" s="50" t="s">
        <v>1505</v>
      </c>
      <c r="B879" s="60" t="s">
        <v>1636</v>
      </c>
      <c r="C879" s="61" t="s">
        <v>23633</v>
      </c>
      <c r="D879" s="52" t="s">
        <v>9841</v>
      </c>
      <c r="E879" s="53">
        <v>6095.05</v>
      </c>
      <c r="F879" s="23" t="str">
        <f>+IFERROR(VLOOKUP(Tabla1[[#This Row],[Artículo]],'..'!$B$2:$D$569000,3,),"")</f>
        <v/>
      </c>
      <c r="G879" s="24" t="str">
        <f>IF(H879=AF879,"", "Error MC")</f>
        <v>Error MC</v>
      </c>
      <c r="H879" s="62"/>
      <c r="I879" s="54">
        <f>+Tabla1[[#This Row],[MC]]*Tabla1[[#This Row],[Pedido]]*Tabla1[[#This Row],[PVC ]]</f>
        <v>0</v>
      </c>
      <c r="J879" s="26">
        <v>0.21</v>
      </c>
      <c r="K879" s="63"/>
      <c r="L879" s="28" t="s">
        <v>17</v>
      </c>
      <c r="M879" s="53">
        <v>10693.762000000001</v>
      </c>
      <c r="N879" s="64" t="str">
        <f>+IF(Tabla1[[#This Row],[F PMPI]]="SÍ","No","Sí")</f>
        <v>Sí</v>
      </c>
      <c r="O879" s="65">
        <f>+Tabla1[[#This Row],[PVL]]*1.055</f>
        <v>11281.91891</v>
      </c>
      <c r="P879" s="65">
        <f>+Tabla1[[#This Row],[PVL]]*1.43</f>
        <v>15292.079659999999</v>
      </c>
      <c r="Q879" s="66" t="str">
        <f>+HYPERLINK(Tabla1[[#This Row],[PAG]])</f>
        <v>https://todomusica.com.ar/accesorios-de-vientos/7624-d-addario-reed-guard-green-lg.html</v>
      </c>
      <c r="R879" s="67"/>
      <c r="S879" s="68"/>
      <c r="T879" s="69"/>
      <c r="U879" s="69"/>
      <c r="V879" s="69"/>
      <c r="W879" s="69"/>
      <c r="X879" s="69"/>
      <c r="Y879" s="35"/>
      <c r="Z879" s="35" t="s">
        <v>24949</v>
      </c>
      <c r="AA879" s="36">
        <v>1</v>
      </c>
      <c r="AB879" s="35" t="s">
        <v>27</v>
      </c>
      <c r="AC879" s="35" t="str">
        <f>+IF(Tabla1[[#This Row],[STK]]="no","Sin STK", "STK disponible")</f>
        <v>STK disponible</v>
      </c>
      <c r="AD879" s="35">
        <f>+I879*J879</f>
        <v>0</v>
      </c>
      <c r="AE879" s="35">
        <f>+I879*K879</f>
        <v>0</v>
      </c>
      <c r="AF879" s="36">
        <f>IF(Tabla1[[#This Row],[ref pack]]=1,Tabla1[[#This Row],[Pedido]],LCM(Tabla1[[#This Row],[MC VIEJO]],Tabla1[[#This Row],[Pedido]]))</f>
        <v>1</v>
      </c>
      <c r="AG879" s="36">
        <f>+VLOOKUP(Tabla1[[#This Row],[Artículo]],'.'!$B$2:$D$11481,3,)</f>
        <v>1</v>
      </c>
      <c r="AH879" s="37" t="str">
        <f>+IFERROR(SEARCH("pack",Tabla1[[#This Row],[PACK]]),"")</f>
        <v/>
      </c>
    </row>
    <row r="880" spans="1:34" ht="24" customHeight="1" x14ac:dyDescent="0.2">
      <c r="A880" s="50" t="s">
        <v>1505</v>
      </c>
      <c r="B880" s="60" t="s">
        <v>1638</v>
      </c>
      <c r="C880" s="61" t="s">
        <v>23634</v>
      </c>
      <c r="D880" s="52" t="s">
        <v>9841</v>
      </c>
      <c r="E880" s="53">
        <v>6095.05</v>
      </c>
      <c r="F880" s="23" t="str">
        <f>+IFERROR(VLOOKUP(Tabla1[[#This Row],[Artículo]],'..'!$B$2:$D$569000,3,),"")</f>
        <v/>
      </c>
      <c r="G880" s="24" t="str">
        <f>IF(H880=AF880,"", "Error MC")</f>
        <v>Error MC</v>
      </c>
      <c r="H880" s="62"/>
      <c r="I880" s="54">
        <f>+Tabla1[[#This Row],[MC]]*Tabla1[[#This Row],[Pedido]]*Tabla1[[#This Row],[PVC ]]</f>
        <v>0</v>
      </c>
      <c r="J880" s="26">
        <v>0.21</v>
      </c>
      <c r="K880" s="63"/>
      <c r="L880" s="28" t="s">
        <v>17</v>
      </c>
      <c r="M880" s="53">
        <v>10693.762000000001</v>
      </c>
      <c r="N880" s="64" t="str">
        <f>+IF(Tabla1[[#This Row],[F PMPI]]="SÍ","No","Sí")</f>
        <v>Sí</v>
      </c>
      <c r="O880" s="65">
        <f>+Tabla1[[#This Row],[PVL]]*1.055</f>
        <v>11281.91891</v>
      </c>
      <c r="P880" s="65">
        <f>+Tabla1[[#This Row],[PVL]]*1.43</f>
        <v>15292.079659999999</v>
      </c>
      <c r="Q880" s="66" t="str">
        <f>+HYPERLINK(Tabla1[[#This Row],[PAG]])</f>
        <v>https://todomusica.com.ar/accesorios-de-vientos/7625-d-addario-reed-guard-purple-lg.html</v>
      </c>
      <c r="R880" s="67"/>
      <c r="S880" s="68"/>
      <c r="T880" s="69"/>
      <c r="U880" s="69"/>
      <c r="V880" s="69"/>
      <c r="W880" s="69"/>
      <c r="X880" s="69"/>
      <c r="Y880" s="35"/>
      <c r="Z880" s="35" t="s">
        <v>24950</v>
      </c>
      <c r="AA880" s="36">
        <v>1</v>
      </c>
      <c r="AB880" s="35" t="s">
        <v>27</v>
      </c>
      <c r="AC880" s="35" t="str">
        <f>+IF(Tabla1[[#This Row],[STK]]="no","Sin STK", "STK disponible")</f>
        <v>STK disponible</v>
      </c>
      <c r="AD880" s="35">
        <f>+I880*J880</f>
        <v>0</v>
      </c>
      <c r="AE880" s="35">
        <f>+I880*K880</f>
        <v>0</v>
      </c>
      <c r="AF880" s="36">
        <f>IF(Tabla1[[#This Row],[ref pack]]=1,Tabla1[[#This Row],[Pedido]],LCM(Tabla1[[#This Row],[MC VIEJO]],Tabla1[[#This Row],[Pedido]]))</f>
        <v>1</v>
      </c>
      <c r="AG880" s="36">
        <f>+VLOOKUP(Tabla1[[#This Row],[Artículo]],'.'!$B$2:$D$11481,3,)</f>
        <v>1</v>
      </c>
      <c r="AH880" s="37" t="str">
        <f>+IFERROR(SEARCH("pack",Tabla1[[#This Row],[PACK]]),"")</f>
        <v/>
      </c>
    </row>
    <row r="881" spans="1:34" ht="24" customHeight="1" x14ac:dyDescent="0.2">
      <c r="A881" s="50" t="s">
        <v>1505</v>
      </c>
      <c r="B881" s="60" t="s">
        <v>1640</v>
      </c>
      <c r="C881" s="61" t="s">
        <v>23635</v>
      </c>
      <c r="D881" s="52" t="s">
        <v>9842</v>
      </c>
      <c r="E881" s="53">
        <v>6095.05</v>
      </c>
      <c r="F881" s="23" t="str">
        <f>+IFERROR(VLOOKUP(Tabla1[[#This Row],[Artículo]],'..'!$B$2:$D$569000,3,),"")</f>
        <v/>
      </c>
      <c r="G881" s="24" t="str">
        <f>IF(H881=AF881,"", "Error MC")</f>
        <v>Error MC</v>
      </c>
      <c r="H881" s="62"/>
      <c r="I881" s="54">
        <f>+Tabla1[[#This Row],[MC]]*Tabla1[[#This Row],[Pedido]]*Tabla1[[#This Row],[PVC ]]</f>
        <v>0</v>
      </c>
      <c r="J881" s="26">
        <v>0.21</v>
      </c>
      <c r="K881" s="63"/>
      <c r="L881" s="28" t="s">
        <v>17</v>
      </c>
      <c r="M881" s="53">
        <v>10693.762000000001</v>
      </c>
      <c r="N881" s="64" t="str">
        <f>+IF(Tabla1[[#This Row],[F PMPI]]="SÍ","No","Sí")</f>
        <v>Sí</v>
      </c>
      <c r="O881" s="65">
        <f>+Tabla1[[#This Row],[PVL]]*1.055</f>
        <v>11281.91891</v>
      </c>
      <c r="P881" s="65">
        <f>+Tabla1[[#This Row],[PVL]]*1.43</f>
        <v>15292.079659999999</v>
      </c>
      <c r="Q881" s="66" t="str">
        <f>+HYPERLINK(Tabla1[[#This Row],[PAG]])</f>
        <v>https://todomusica.com.ar/accesorios-de-vientos/7626-d-addario-reed-guard-red-lg.html</v>
      </c>
      <c r="R881" s="67"/>
      <c r="S881" s="68"/>
      <c r="T881" s="69"/>
      <c r="U881" s="69"/>
      <c r="V881" s="69"/>
      <c r="W881" s="69"/>
      <c r="X881" s="69"/>
      <c r="Y881" s="35"/>
      <c r="Z881" s="35" t="s">
        <v>24951</v>
      </c>
      <c r="AA881" s="36">
        <v>1</v>
      </c>
      <c r="AB881" s="35" t="s">
        <v>27</v>
      </c>
      <c r="AC881" s="35" t="str">
        <f>+IF(Tabla1[[#This Row],[STK]]="no","Sin STK", "STK disponible")</f>
        <v>STK disponible</v>
      </c>
      <c r="AD881" s="35">
        <f>+I881*J881</f>
        <v>0</v>
      </c>
      <c r="AE881" s="35">
        <f>+I881*K881</f>
        <v>0</v>
      </c>
      <c r="AF881" s="36">
        <f>IF(Tabla1[[#This Row],[ref pack]]=1,Tabla1[[#This Row],[Pedido]],LCM(Tabla1[[#This Row],[MC VIEJO]],Tabla1[[#This Row],[Pedido]]))</f>
        <v>1</v>
      </c>
      <c r="AG881" s="36">
        <f>+VLOOKUP(Tabla1[[#This Row],[Artículo]],'.'!$B$2:$D$11481,3,)</f>
        <v>1</v>
      </c>
      <c r="AH881" s="37" t="str">
        <f>+IFERROR(SEARCH("pack",Tabla1[[#This Row],[PACK]]),"")</f>
        <v/>
      </c>
    </row>
    <row r="882" spans="1:34" ht="24" customHeight="1" x14ac:dyDescent="0.2">
      <c r="A882" s="50" t="s">
        <v>1505</v>
      </c>
      <c r="B882" s="60" t="s">
        <v>1642</v>
      </c>
      <c r="C882" s="61" t="s">
        <v>23636</v>
      </c>
      <c r="D882" s="52" t="s">
        <v>9841</v>
      </c>
      <c r="E882" s="53">
        <v>6095.05</v>
      </c>
      <c r="F882" s="23" t="str">
        <f>+IFERROR(VLOOKUP(Tabla1[[#This Row],[Artículo]],'..'!$B$2:$D$569000,3,),"")</f>
        <v/>
      </c>
      <c r="G882" s="24" t="str">
        <f>IF(H882=AF882,"", "Error MC")</f>
        <v>Error MC</v>
      </c>
      <c r="H882" s="62"/>
      <c r="I882" s="54">
        <f>+Tabla1[[#This Row],[MC]]*Tabla1[[#This Row],[Pedido]]*Tabla1[[#This Row],[PVC ]]</f>
        <v>0</v>
      </c>
      <c r="J882" s="26">
        <v>0.21</v>
      </c>
      <c r="K882" s="63"/>
      <c r="L882" s="28" t="s">
        <v>17</v>
      </c>
      <c r="M882" s="53">
        <v>10693.762000000001</v>
      </c>
      <c r="N882" s="64" t="str">
        <f>+IF(Tabla1[[#This Row],[F PMPI]]="SÍ","No","Sí")</f>
        <v>Sí</v>
      </c>
      <c r="O882" s="65">
        <f>+Tabla1[[#This Row],[PVL]]*1.055</f>
        <v>11281.91891</v>
      </c>
      <c r="P882" s="65">
        <f>+Tabla1[[#This Row],[PVL]]*1.43</f>
        <v>15292.079659999999</v>
      </c>
      <c r="Q882" s="66" t="str">
        <f>+HYPERLINK(Tabla1[[#This Row],[PAG]])</f>
        <v>https://todomusica.com.ar/accesorios-de-vientos/7627-d-addario-reed-guard-yellow-lg.html</v>
      </c>
      <c r="R882" s="67"/>
      <c r="S882" s="68"/>
      <c r="T882" s="69"/>
      <c r="U882" s="69"/>
      <c r="V882" s="69"/>
      <c r="W882" s="69"/>
      <c r="X882" s="69"/>
      <c r="Y882" s="35"/>
      <c r="Z882" s="35" t="s">
        <v>24952</v>
      </c>
      <c r="AA882" s="36">
        <v>1</v>
      </c>
      <c r="AB882" s="35" t="s">
        <v>27</v>
      </c>
      <c r="AC882" s="35" t="str">
        <f>+IF(Tabla1[[#This Row],[STK]]="no","Sin STK", "STK disponible")</f>
        <v>STK disponible</v>
      </c>
      <c r="AD882" s="35">
        <f>+I882*J882</f>
        <v>0</v>
      </c>
      <c r="AE882" s="35">
        <f>+I882*K882</f>
        <v>0</v>
      </c>
      <c r="AF882" s="36">
        <f>IF(Tabla1[[#This Row],[ref pack]]=1,Tabla1[[#This Row],[Pedido]],LCM(Tabla1[[#This Row],[MC VIEJO]],Tabla1[[#This Row],[Pedido]]))</f>
        <v>1</v>
      </c>
      <c r="AG882" s="36">
        <f>+VLOOKUP(Tabla1[[#This Row],[Artículo]],'.'!$B$2:$D$11481,3,)</f>
        <v>1</v>
      </c>
      <c r="AH882" s="37" t="str">
        <f>+IFERROR(SEARCH("pack",Tabla1[[#This Row],[PACK]]),"")</f>
        <v/>
      </c>
    </row>
    <row r="883" spans="1:34" ht="24" customHeight="1" x14ac:dyDescent="0.2">
      <c r="A883" s="50" t="s">
        <v>1505</v>
      </c>
      <c r="B883" s="60" t="s">
        <v>1644</v>
      </c>
      <c r="C883" s="61" t="s">
        <v>23637</v>
      </c>
      <c r="D883" s="52" t="s">
        <v>9841</v>
      </c>
      <c r="E883" s="53">
        <v>34457.83</v>
      </c>
      <c r="F883" s="23" t="str">
        <f>+IFERROR(VLOOKUP(Tabla1[[#This Row],[Artículo]],'..'!$B$2:$D$569000,3,),"")</f>
        <v/>
      </c>
      <c r="G883" s="24" t="str">
        <f>IF(H883=AF883,"", "Error MC")</f>
        <v>Error MC</v>
      </c>
      <c r="H883" s="62"/>
      <c r="I883" s="54">
        <f>+Tabla1[[#This Row],[MC]]*Tabla1[[#This Row],[Pedido]]*Tabla1[[#This Row],[PVC ]]</f>
        <v>0</v>
      </c>
      <c r="J883" s="26">
        <v>0.21</v>
      </c>
      <c r="K883" s="63"/>
      <c r="L883" s="28" t="s">
        <v>17</v>
      </c>
      <c r="M883" s="53">
        <v>60456.258999999998</v>
      </c>
      <c r="N883" s="64" t="str">
        <f>+IF(Tabla1[[#This Row],[F PMPI]]="SÍ","No","Sí")</f>
        <v>Sí</v>
      </c>
      <c r="O883" s="65">
        <f>+Tabla1[[#This Row],[PVL]]*1.055</f>
        <v>63781.353244999991</v>
      </c>
      <c r="P883" s="65">
        <f>+Tabla1[[#This Row],[PVL]]*1.43</f>
        <v>86452.450369999991</v>
      </c>
      <c r="Q883" s="66" t="str">
        <f>+HYPERLINK(Tabla1[[#This Row],[PAG]])</f>
        <v>https://todomusica.com.ar/accesorios-de-vientos/1198-hcl1s.html</v>
      </c>
      <c r="R883" s="67"/>
      <c r="S883" s="68"/>
      <c r="T883" s="69"/>
      <c r="U883" s="69"/>
      <c r="V883" s="69"/>
      <c r="W883" s="69"/>
      <c r="X883" s="69"/>
      <c r="Y883" s="35"/>
      <c r="Z883" s="35" t="s">
        <v>24953</v>
      </c>
      <c r="AA883" s="36">
        <v>1</v>
      </c>
      <c r="AB883" s="35" t="s">
        <v>27</v>
      </c>
      <c r="AC883" s="35" t="str">
        <f>+IF(Tabla1[[#This Row],[STK]]="no","Sin STK", "STK disponible")</f>
        <v>STK disponible</v>
      </c>
      <c r="AD883" s="35">
        <f>+I883*J883</f>
        <v>0</v>
      </c>
      <c r="AE883" s="35">
        <f>+I883*K883</f>
        <v>0</v>
      </c>
      <c r="AF883" s="36">
        <f>IF(Tabla1[[#This Row],[ref pack]]=1,Tabla1[[#This Row],[Pedido]],LCM(Tabla1[[#This Row],[MC VIEJO]],Tabla1[[#This Row],[Pedido]]))</f>
        <v>1</v>
      </c>
      <c r="AG883" s="36">
        <f>+VLOOKUP(Tabla1[[#This Row],[Artículo]],'.'!$B$2:$D$11481,3,)</f>
        <v>1</v>
      </c>
      <c r="AH883" s="37" t="str">
        <f>+IFERROR(SEARCH("pack",Tabla1[[#This Row],[PACK]]),"")</f>
        <v/>
      </c>
    </row>
    <row r="884" spans="1:34" ht="24" customHeight="1" x14ac:dyDescent="0.2">
      <c r="A884" s="50" t="s">
        <v>1505</v>
      </c>
      <c r="B884" s="60" t="s">
        <v>1646</v>
      </c>
      <c r="C884" s="61" t="s">
        <v>23638</v>
      </c>
      <c r="D884" s="52" t="s">
        <v>9842</v>
      </c>
      <c r="E884" s="53">
        <v>110742.95</v>
      </c>
      <c r="F884" s="23" t="str">
        <f>+IFERROR(VLOOKUP(Tabla1[[#This Row],[Artículo]],'..'!$B$2:$D$569000,3,),"")</f>
        <v/>
      </c>
      <c r="G884" s="24" t="str">
        <f>IF(H884=AF884,"", "Error MC")</f>
        <v>Error MC</v>
      </c>
      <c r="H884" s="62"/>
      <c r="I884" s="54">
        <f>+Tabla1[[#This Row],[MC]]*Tabla1[[#This Row],[Pedido]]*Tabla1[[#This Row],[PVC ]]</f>
        <v>0</v>
      </c>
      <c r="J884" s="26">
        <v>0.21</v>
      </c>
      <c r="K884" s="63"/>
      <c r="L884" s="28" t="s">
        <v>17</v>
      </c>
      <c r="M884" s="53">
        <v>194298.50899999999</v>
      </c>
      <c r="N884" s="64" t="str">
        <f>+IF(Tabla1[[#This Row],[F PMPI]]="SÍ","No","Sí")</f>
        <v>Sí</v>
      </c>
      <c r="O884" s="65">
        <f>+Tabla1[[#This Row],[PVL]]*1.055</f>
        <v>204984.92699499999</v>
      </c>
      <c r="P884" s="65">
        <f>+Tabla1[[#This Row],[PVL]]*1.43</f>
        <v>277846.86786999996</v>
      </c>
      <c r="Q884" s="66" t="str">
        <f>+HYPERLINK(Tabla1[[#This Row],[PAG]])</f>
        <v>https://todomusica.com.ar/boquillas/8941-mce-ev10.html</v>
      </c>
      <c r="R884" s="67"/>
      <c r="S884" s="68"/>
      <c r="T884" s="69"/>
      <c r="U884" s="69"/>
      <c r="V884" s="69"/>
      <c r="W884" s="69"/>
      <c r="X884" s="69"/>
      <c r="Y884" s="35"/>
      <c r="Z884" s="35" t="s">
        <v>24954</v>
      </c>
      <c r="AA884" s="36">
        <v>1</v>
      </c>
      <c r="AB884" s="35" t="s">
        <v>27</v>
      </c>
      <c r="AC884" s="35" t="str">
        <f>+IF(Tabla1[[#This Row],[STK]]="no","Sin STK", "STK disponible")</f>
        <v>STK disponible</v>
      </c>
      <c r="AD884" s="35">
        <f>+I884*J884</f>
        <v>0</v>
      </c>
      <c r="AE884" s="35">
        <f>+I884*K884</f>
        <v>0</v>
      </c>
      <c r="AF884" s="36">
        <f>IF(Tabla1[[#This Row],[ref pack]]=1,Tabla1[[#This Row],[Pedido]],LCM(Tabla1[[#This Row],[MC VIEJO]],Tabla1[[#This Row],[Pedido]]))</f>
        <v>1</v>
      </c>
      <c r="AG884" s="36">
        <f>+VLOOKUP(Tabla1[[#This Row],[Artículo]],'.'!$B$2:$D$11481,3,)</f>
        <v>1</v>
      </c>
      <c r="AH884" s="37" t="str">
        <f>+IFERROR(SEARCH("pack",Tabla1[[#This Row],[PACK]]),"")</f>
        <v/>
      </c>
    </row>
    <row r="885" spans="1:34" ht="24" customHeight="1" x14ac:dyDescent="0.2">
      <c r="A885" s="50" t="s">
        <v>1505</v>
      </c>
      <c r="B885" s="60" t="s">
        <v>1648</v>
      </c>
      <c r="C885" s="61" t="s">
        <v>23639</v>
      </c>
      <c r="D885" s="52" t="s">
        <v>9842</v>
      </c>
      <c r="E885" s="53">
        <v>110742.95</v>
      </c>
      <c r="F885" s="23" t="str">
        <f>+IFERROR(VLOOKUP(Tabla1[[#This Row],[Artículo]],'..'!$B$2:$D$569000,3,),"")</f>
        <v/>
      </c>
      <c r="G885" s="24" t="str">
        <f>IF(H885=AF885,"", "Error MC")</f>
        <v>Error MC</v>
      </c>
      <c r="H885" s="62"/>
      <c r="I885" s="54">
        <f>+Tabla1[[#This Row],[MC]]*Tabla1[[#This Row],[Pedido]]*Tabla1[[#This Row],[PVC ]]</f>
        <v>0</v>
      </c>
      <c r="J885" s="26">
        <v>0.21</v>
      </c>
      <c r="K885" s="63"/>
      <c r="L885" s="28" t="s">
        <v>17</v>
      </c>
      <c r="M885" s="53">
        <v>194298.50899999999</v>
      </c>
      <c r="N885" s="64" t="str">
        <f>+IF(Tabla1[[#This Row],[F PMPI]]="SÍ","No","Sí")</f>
        <v>Sí</v>
      </c>
      <c r="O885" s="65">
        <f>+Tabla1[[#This Row],[PVL]]*1.055</f>
        <v>204984.92699499999</v>
      </c>
      <c r="P885" s="65">
        <f>+Tabla1[[#This Row],[PVL]]*1.43</f>
        <v>277846.86786999996</v>
      </c>
      <c r="Q885" s="66" t="str">
        <f>+HYPERLINK(Tabla1[[#This Row],[PAG]])</f>
        <v>https://todomusica.com.ar/boquillas/8942-mce-ev10e.html</v>
      </c>
      <c r="R885" s="67"/>
      <c r="S885" s="68"/>
      <c r="T885" s="69"/>
      <c r="U885" s="69"/>
      <c r="V885" s="69"/>
      <c r="W885" s="69"/>
      <c r="X885" s="69"/>
      <c r="Y885" s="35"/>
      <c r="Z885" s="35" t="s">
        <v>24955</v>
      </c>
      <c r="AA885" s="36">
        <v>1</v>
      </c>
      <c r="AB885" s="35" t="s">
        <v>27</v>
      </c>
      <c r="AC885" s="35" t="str">
        <f>+IF(Tabla1[[#This Row],[STK]]="no","Sin STK", "STK disponible")</f>
        <v>STK disponible</v>
      </c>
      <c r="AD885" s="35">
        <f>+I885*J885</f>
        <v>0</v>
      </c>
      <c r="AE885" s="35">
        <f>+I885*K885</f>
        <v>0</v>
      </c>
      <c r="AF885" s="36">
        <f>IF(Tabla1[[#This Row],[ref pack]]=1,Tabla1[[#This Row],[Pedido]],LCM(Tabla1[[#This Row],[MC VIEJO]],Tabla1[[#This Row],[Pedido]]))</f>
        <v>1</v>
      </c>
      <c r="AG885" s="36">
        <f>+VLOOKUP(Tabla1[[#This Row],[Artículo]],'.'!$B$2:$D$11481,3,)</f>
        <v>1</v>
      </c>
      <c r="AH885" s="37" t="str">
        <f>+IFERROR(SEARCH("pack",Tabla1[[#This Row],[PACK]]),"")</f>
        <v/>
      </c>
    </row>
    <row r="886" spans="1:34" ht="24" customHeight="1" x14ac:dyDescent="0.2">
      <c r="A886" s="50" t="s">
        <v>1505</v>
      </c>
      <c r="B886" s="60" t="s">
        <v>1650</v>
      </c>
      <c r="C886" s="61" t="s">
        <v>23640</v>
      </c>
      <c r="D886" s="52" t="s">
        <v>9842</v>
      </c>
      <c r="E886" s="53">
        <v>108075.73</v>
      </c>
      <c r="F886" s="23" t="str">
        <f>+IFERROR(VLOOKUP(Tabla1[[#This Row],[Artículo]],'..'!$B$2:$D$569000,3,),"")</f>
        <v/>
      </c>
      <c r="G886" s="24" t="str">
        <f>IF(H886=AF886,"", "Error MC")</f>
        <v>Error MC</v>
      </c>
      <c r="H886" s="62"/>
      <c r="I886" s="54">
        <f>+Tabla1[[#This Row],[MC]]*Tabla1[[#This Row],[Pedido]]*Tabla1[[#This Row],[PVC ]]</f>
        <v>0</v>
      </c>
      <c r="J886" s="26">
        <v>0.21</v>
      </c>
      <c r="K886" s="63"/>
      <c r="L886" s="28" t="s">
        <v>17</v>
      </c>
      <c r="M886" s="53">
        <v>189618.87</v>
      </c>
      <c r="N886" s="64" t="str">
        <f>+IF(Tabla1[[#This Row],[F PMPI]]="SÍ","No","Sí")</f>
        <v>Sí</v>
      </c>
      <c r="O886" s="65">
        <f>+Tabla1[[#This Row],[PVL]]*1.055</f>
        <v>200047.90784999999</v>
      </c>
      <c r="P886" s="65">
        <f>+Tabla1[[#This Row],[PVL]]*1.43</f>
        <v>271154.9841</v>
      </c>
      <c r="Q886" s="66" t="str">
        <f>+HYPERLINK(Tabla1[[#This Row],[PAG]])</f>
        <v>https://todomusica.com.ar/boquillas/655-mcr-x0.html</v>
      </c>
      <c r="R886" s="67"/>
      <c r="S886" s="68"/>
      <c r="T886" s="69"/>
      <c r="U886" s="69"/>
      <c r="V886" s="69"/>
      <c r="W886" s="69"/>
      <c r="X886" s="69"/>
      <c r="Y886" s="35"/>
      <c r="Z886" s="35" t="s">
        <v>24956</v>
      </c>
      <c r="AA886" s="36">
        <v>1</v>
      </c>
      <c r="AB886" s="35" t="s">
        <v>27</v>
      </c>
      <c r="AC886" s="35" t="str">
        <f>+IF(Tabla1[[#This Row],[STK]]="no","Sin STK", "STK disponible")</f>
        <v>STK disponible</v>
      </c>
      <c r="AD886" s="35">
        <f>+I886*J886</f>
        <v>0</v>
      </c>
      <c r="AE886" s="35">
        <f>+I886*K886</f>
        <v>0</v>
      </c>
      <c r="AF886" s="36">
        <f>IF(Tabla1[[#This Row],[ref pack]]=1,Tabla1[[#This Row],[Pedido]],LCM(Tabla1[[#This Row],[MC VIEJO]],Tabla1[[#This Row],[Pedido]]))</f>
        <v>1</v>
      </c>
      <c r="AG886" s="36">
        <f>+VLOOKUP(Tabla1[[#This Row],[Artículo]],'.'!$B$2:$D$11481,3,)</f>
        <v>1</v>
      </c>
      <c r="AH886" s="37" t="str">
        <f>+IFERROR(SEARCH("pack",Tabla1[[#This Row],[PACK]]),"")</f>
        <v/>
      </c>
    </row>
    <row r="887" spans="1:34" ht="24" customHeight="1" x14ac:dyDescent="0.2">
      <c r="A887" s="50" t="s">
        <v>1505</v>
      </c>
      <c r="B887" s="60" t="s">
        <v>1652</v>
      </c>
      <c r="C887" s="61" t="s">
        <v>23641</v>
      </c>
      <c r="D887" s="52" t="s">
        <v>9842</v>
      </c>
      <c r="E887" s="53">
        <v>108075.73</v>
      </c>
      <c r="F887" s="23" t="str">
        <f>+IFERROR(VLOOKUP(Tabla1[[#This Row],[Artículo]],'..'!$B$2:$D$569000,3,),"")</f>
        <v/>
      </c>
      <c r="G887" s="24" t="str">
        <f>IF(H887=AF887,"", "Error MC")</f>
        <v>Error MC</v>
      </c>
      <c r="H887" s="62"/>
      <c r="I887" s="54">
        <f>+Tabla1[[#This Row],[MC]]*Tabla1[[#This Row],[Pedido]]*Tabla1[[#This Row],[PVC ]]</f>
        <v>0</v>
      </c>
      <c r="J887" s="26">
        <v>0.21</v>
      </c>
      <c r="K887" s="63"/>
      <c r="L887" s="28" t="s">
        <v>17</v>
      </c>
      <c r="M887" s="53">
        <v>189618.87</v>
      </c>
      <c r="N887" s="64" t="str">
        <f>+IF(Tabla1[[#This Row],[F PMPI]]="SÍ","No","Sí")</f>
        <v>Sí</v>
      </c>
      <c r="O887" s="65">
        <f>+Tabla1[[#This Row],[PVL]]*1.055</f>
        <v>200047.90784999999</v>
      </c>
      <c r="P887" s="65">
        <f>+Tabla1[[#This Row],[PVL]]*1.43</f>
        <v>271154.9841</v>
      </c>
      <c r="Q887" s="66" t="str">
        <f>+HYPERLINK(Tabla1[[#This Row],[PAG]])</f>
        <v>https://todomusica.com.ar/boquillas/8943-mcr-x10e.html</v>
      </c>
      <c r="R887" s="67"/>
      <c r="S887" s="68"/>
      <c r="T887" s="69"/>
      <c r="U887" s="69"/>
      <c r="V887" s="69"/>
      <c r="W887" s="69"/>
      <c r="X887" s="69"/>
      <c r="Y887" s="35"/>
      <c r="Z887" s="35" t="s">
        <v>24957</v>
      </c>
      <c r="AA887" s="36">
        <v>1</v>
      </c>
      <c r="AB887" s="35" t="s">
        <v>27</v>
      </c>
      <c r="AC887" s="35" t="str">
        <f>+IF(Tabla1[[#This Row],[STK]]="no","Sin STK", "STK disponible")</f>
        <v>STK disponible</v>
      </c>
      <c r="AD887" s="35">
        <f>+I887*J887</f>
        <v>0</v>
      </c>
      <c r="AE887" s="35">
        <f>+I887*K887</f>
        <v>0</v>
      </c>
      <c r="AF887" s="36">
        <f>IF(Tabla1[[#This Row],[ref pack]]=1,Tabla1[[#This Row],[Pedido]],LCM(Tabla1[[#This Row],[MC VIEJO]],Tabla1[[#This Row],[Pedido]]))</f>
        <v>1</v>
      </c>
      <c r="AG887" s="36">
        <f>+VLOOKUP(Tabla1[[#This Row],[Artículo]],'.'!$B$2:$D$11481,3,)</f>
        <v>1</v>
      </c>
      <c r="AH887" s="37" t="str">
        <f>+IFERROR(SEARCH("pack",Tabla1[[#This Row],[PACK]]),"")</f>
        <v/>
      </c>
    </row>
    <row r="888" spans="1:34" ht="24" customHeight="1" x14ac:dyDescent="0.2">
      <c r="A888" s="50" t="s">
        <v>1505</v>
      </c>
      <c r="B888" s="60" t="s">
        <v>1654</v>
      </c>
      <c r="C888" s="61" t="s">
        <v>23642</v>
      </c>
      <c r="D888" s="52" t="s">
        <v>9842</v>
      </c>
      <c r="E888" s="53">
        <v>108075.73</v>
      </c>
      <c r="F888" s="23" t="str">
        <f>+IFERROR(VLOOKUP(Tabla1[[#This Row],[Artículo]],'..'!$B$2:$D$569000,3,),"")</f>
        <v/>
      </c>
      <c r="G888" s="24" t="str">
        <f>IF(H888=AF888,"", "Error MC")</f>
        <v>Error MC</v>
      </c>
      <c r="H888" s="62"/>
      <c r="I888" s="54">
        <f>+Tabla1[[#This Row],[MC]]*Tabla1[[#This Row],[Pedido]]*Tabla1[[#This Row],[PVC ]]</f>
        <v>0</v>
      </c>
      <c r="J888" s="26">
        <v>0.21</v>
      </c>
      <c r="K888" s="63"/>
      <c r="L888" s="28" t="s">
        <v>17</v>
      </c>
      <c r="M888" s="53">
        <v>189618.87</v>
      </c>
      <c r="N888" s="64" t="str">
        <f>+IF(Tabla1[[#This Row],[F PMPI]]="SÍ","No","Sí")</f>
        <v>Sí</v>
      </c>
      <c r="O888" s="65">
        <f>+Tabla1[[#This Row],[PVL]]*1.055</f>
        <v>200047.90784999999</v>
      </c>
      <c r="P888" s="65">
        <f>+Tabla1[[#This Row],[PVL]]*1.43</f>
        <v>271154.9841</v>
      </c>
      <c r="Q888" s="66" t="str">
        <f>+HYPERLINK(Tabla1[[#This Row],[PAG]])</f>
        <v>https://todomusica.com.ar/boquillas/8944-mcr-x15e.html</v>
      </c>
      <c r="R888" s="67"/>
      <c r="S888" s="68"/>
      <c r="T888" s="69"/>
      <c r="U888" s="69"/>
      <c r="V888" s="69"/>
      <c r="W888" s="69"/>
      <c r="X888" s="69"/>
      <c r="Y888" s="35"/>
      <c r="Z888" s="35" t="s">
        <v>24958</v>
      </c>
      <c r="AA888" s="36">
        <v>1</v>
      </c>
      <c r="AB888" s="35" t="s">
        <v>27</v>
      </c>
      <c r="AC888" s="35" t="str">
        <f>+IF(Tabla1[[#This Row],[STK]]="no","Sin STK", "STK disponible")</f>
        <v>STK disponible</v>
      </c>
      <c r="AD888" s="35">
        <f>+I888*J888</f>
        <v>0</v>
      </c>
      <c r="AE888" s="35">
        <f>+I888*K888</f>
        <v>0</v>
      </c>
      <c r="AF888" s="36">
        <f>IF(Tabla1[[#This Row],[ref pack]]=1,Tabla1[[#This Row],[Pedido]],LCM(Tabla1[[#This Row],[MC VIEJO]],Tabla1[[#This Row],[Pedido]]))</f>
        <v>1</v>
      </c>
      <c r="AG888" s="36">
        <f>+VLOOKUP(Tabla1[[#This Row],[Artículo]],'.'!$B$2:$D$11481,3,)</f>
        <v>1</v>
      </c>
      <c r="AH888" s="37" t="str">
        <f>+IFERROR(SEARCH("pack",Tabla1[[#This Row],[PACK]]),"")</f>
        <v/>
      </c>
    </row>
    <row r="889" spans="1:34" ht="24" customHeight="1" x14ac:dyDescent="0.2">
      <c r="A889" s="50" t="s">
        <v>1505</v>
      </c>
      <c r="B889" s="60" t="s">
        <v>1656</v>
      </c>
      <c r="C889" s="61" t="s">
        <v>23643</v>
      </c>
      <c r="D889" s="52" t="s">
        <v>9842</v>
      </c>
      <c r="E889" s="53">
        <v>108075.73</v>
      </c>
      <c r="F889" s="23" t="str">
        <f>+IFERROR(VLOOKUP(Tabla1[[#This Row],[Artículo]],'..'!$B$2:$D$569000,3,),"")</f>
        <v/>
      </c>
      <c r="G889" s="24" t="str">
        <f>IF(H889=AF889,"", "Error MC")</f>
        <v>Error MC</v>
      </c>
      <c r="H889" s="62"/>
      <c r="I889" s="54">
        <f>+Tabla1[[#This Row],[MC]]*Tabla1[[#This Row],[Pedido]]*Tabla1[[#This Row],[PVC ]]</f>
        <v>0</v>
      </c>
      <c r="J889" s="26">
        <v>0.21</v>
      </c>
      <c r="K889" s="63"/>
      <c r="L889" s="28" t="s">
        <v>17</v>
      </c>
      <c r="M889" s="53">
        <v>189618.87</v>
      </c>
      <c r="N889" s="64" t="str">
        <f>+IF(Tabla1[[#This Row],[F PMPI]]="SÍ","No","Sí")</f>
        <v>Sí</v>
      </c>
      <c r="O889" s="65">
        <f>+Tabla1[[#This Row],[PVL]]*1.055</f>
        <v>200047.90784999999</v>
      </c>
      <c r="P889" s="65">
        <f>+Tabla1[[#This Row],[PVL]]*1.43</f>
        <v>271154.9841</v>
      </c>
      <c r="Q889" s="66" t="str">
        <f>+HYPERLINK(Tabla1[[#This Row],[PAG]])</f>
        <v>https://todomusica.com.ar/boquillas/8945-mcr-x25e.html</v>
      </c>
      <c r="R889" s="67"/>
      <c r="S889" s="68"/>
      <c r="T889" s="69"/>
      <c r="U889" s="69"/>
      <c r="V889" s="69"/>
      <c r="W889" s="69"/>
      <c r="X889" s="69"/>
      <c r="Y889" s="35"/>
      <c r="Z889" s="35" t="s">
        <v>24959</v>
      </c>
      <c r="AA889" s="36">
        <v>1</v>
      </c>
      <c r="AB889" s="35" t="s">
        <v>27</v>
      </c>
      <c r="AC889" s="35" t="str">
        <f>+IF(Tabla1[[#This Row],[STK]]="no","Sin STK", "STK disponible")</f>
        <v>STK disponible</v>
      </c>
      <c r="AD889" s="35">
        <f>+I889*J889</f>
        <v>0</v>
      </c>
      <c r="AE889" s="35">
        <f>+I889*K889</f>
        <v>0</v>
      </c>
      <c r="AF889" s="36">
        <f>IF(Tabla1[[#This Row],[ref pack]]=1,Tabla1[[#This Row],[Pedido]],LCM(Tabla1[[#This Row],[MC VIEJO]],Tabla1[[#This Row],[Pedido]]))</f>
        <v>1</v>
      </c>
      <c r="AG889" s="36">
        <f>+VLOOKUP(Tabla1[[#This Row],[Artículo]],'.'!$B$2:$D$11481,3,)</f>
        <v>1</v>
      </c>
      <c r="AH889" s="37" t="str">
        <f>+IFERROR(SEARCH("pack",Tabla1[[#This Row],[PACK]]),"")</f>
        <v/>
      </c>
    </row>
    <row r="890" spans="1:34" ht="24" customHeight="1" x14ac:dyDescent="0.2">
      <c r="A890" s="50" t="s">
        <v>1505</v>
      </c>
      <c r="B890" s="60" t="s">
        <v>1658</v>
      </c>
      <c r="C890" s="61" t="s">
        <v>23644</v>
      </c>
      <c r="D890" s="52" t="s">
        <v>9841</v>
      </c>
      <c r="E890" s="53">
        <v>32974.54</v>
      </c>
      <c r="F890" s="23" t="str">
        <f>+IFERROR(VLOOKUP(Tabla1[[#This Row],[Artículo]],'..'!$B$2:$D$569000,3,),"")</f>
        <v/>
      </c>
      <c r="G890" s="24" t="str">
        <f>IF(H890=AF890,"", "Error MC")</f>
        <v>Error MC</v>
      </c>
      <c r="H890" s="62"/>
      <c r="I890" s="54">
        <f>+Tabla1[[#This Row],[MC]]*Tabla1[[#This Row],[Pedido]]*Tabla1[[#This Row],[PVC ]]</f>
        <v>0</v>
      </c>
      <c r="J890" s="26">
        <v>0.21</v>
      </c>
      <c r="K890" s="63"/>
      <c r="L890" s="28" t="s">
        <v>17</v>
      </c>
      <c r="M890" s="53">
        <v>57853.826999999997</v>
      </c>
      <c r="N890" s="64" t="str">
        <f>+IF(Tabla1[[#This Row],[F PMPI]]="SÍ","No","Sí")</f>
        <v>Sí</v>
      </c>
      <c r="O890" s="65">
        <f>+Tabla1[[#This Row],[PVL]]*1.055</f>
        <v>61035.787484999993</v>
      </c>
      <c r="P890" s="65">
        <f>+Tabla1[[#This Row],[PVL]]*1.43</f>
        <v>82730.972609999997</v>
      </c>
      <c r="Q890" s="66" t="str">
        <f>+HYPERLINK(Tabla1[[#This Row],[PAG]])</f>
        <v>https://todomusica.com.ar/boquillas/8391-mjm-7.html</v>
      </c>
      <c r="R890" s="67"/>
      <c r="S890" s="68"/>
      <c r="T890" s="69"/>
      <c r="U890" s="69"/>
      <c r="V890" s="69"/>
      <c r="W890" s="69"/>
      <c r="X890" s="69"/>
      <c r="Y890" s="35"/>
      <c r="Z890" s="35" t="s">
        <v>24960</v>
      </c>
      <c r="AA890" s="36">
        <v>1</v>
      </c>
      <c r="AB890" s="35" t="s">
        <v>27</v>
      </c>
      <c r="AC890" s="35" t="str">
        <f>+IF(Tabla1[[#This Row],[STK]]="no","Sin STK", "STK disponible")</f>
        <v>STK disponible</v>
      </c>
      <c r="AD890" s="35">
        <f>+I890*J890</f>
        <v>0</v>
      </c>
      <c r="AE890" s="35">
        <f>+I890*K890</f>
        <v>0</v>
      </c>
      <c r="AF890" s="36">
        <f>IF(Tabla1[[#This Row],[ref pack]]=1,Tabla1[[#This Row],[Pedido]],LCM(Tabla1[[#This Row],[MC VIEJO]],Tabla1[[#This Row],[Pedido]]))</f>
        <v>1</v>
      </c>
      <c r="AG890" s="36">
        <f>+VLOOKUP(Tabla1[[#This Row],[Artículo]],'.'!$B$2:$D$11481,3,)</f>
        <v>1</v>
      </c>
      <c r="AH890" s="37" t="str">
        <f>+IFERROR(SEARCH("pack",Tabla1[[#This Row],[PACK]]),"")</f>
        <v/>
      </c>
    </row>
    <row r="891" spans="1:34" ht="24" customHeight="1" x14ac:dyDescent="0.2">
      <c r="A891" s="50" t="s">
        <v>1505</v>
      </c>
      <c r="B891" s="60" t="s">
        <v>1660</v>
      </c>
      <c r="C891" s="61" t="s">
        <v>23645</v>
      </c>
      <c r="D891" s="52" t="s">
        <v>9842</v>
      </c>
      <c r="E891" s="53">
        <v>119951.63</v>
      </c>
      <c r="F891" s="23" t="str">
        <f>+IFERROR(VLOOKUP(Tabla1[[#This Row],[Artículo]],'..'!$B$2:$D$569000,3,),"")</f>
        <v/>
      </c>
      <c r="G891" s="24" t="str">
        <f>IF(H891=AF891,"", "Error MC")</f>
        <v>Error MC</v>
      </c>
      <c r="H891" s="62"/>
      <c r="I891" s="54">
        <f>+Tabla1[[#This Row],[MC]]*Tabla1[[#This Row],[Pedido]]*Tabla1[[#This Row],[PVC ]]</f>
        <v>0</v>
      </c>
      <c r="J891" s="26">
        <v>0.21</v>
      </c>
      <c r="K891" s="63"/>
      <c r="L891" s="28" t="s">
        <v>17</v>
      </c>
      <c r="M891" s="53">
        <v>210455.13099999999</v>
      </c>
      <c r="N891" s="64" t="str">
        <f>+IF(Tabla1[[#This Row],[F PMPI]]="SÍ","No","Sí")</f>
        <v>Sí</v>
      </c>
      <c r="O891" s="65">
        <f>+Tabla1[[#This Row],[PVL]]*1.055</f>
        <v>222030.16320499999</v>
      </c>
      <c r="P891" s="65">
        <f>+Tabla1[[#This Row],[PVL]]*1.43</f>
        <v>300950.83732999995</v>
      </c>
      <c r="Q891" s="66" t="str">
        <f>+HYPERLINK(Tabla1[[#This Row],[PAG]])</f>
        <v>https://todomusica.com.ar/boquillas/8946-mjr-d145.html</v>
      </c>
      <c r="R891" s="67"/>
      <c r="S891" s="68"/>
      <c r="T891" s="69"/>
      <c r="U891" s="69"/>
      <c r="V891" s="69"/>
      <c r="W891" s="69"/>
      <c r="X891" s="69"/>
      <c r="Y891" s="35"/>
      <c r="Z891" s="35" t="s">
        <v>24961</v>
      </c>
      <c r="AA891" s="36">
        <v>1</v>
      </c>
      <c r="AB891" s="35" t="s">
        <v>27</v>
      </c>
      <c r="AC891" s="35" t="str">
        <f>+IF(Tabla1[[#This Row],[STK]]="no","Sin STK", "STK disponible")</f>
        <v>STK disponible</v>
      </c>
      <c r="AD891" s="35">
        <f>+I891*J891</f>
        <v>0</v>
      </c>
      <c r="AE891" s="35">
        <f>+I891*K891</f>
        <v>0</v>
      </c>
      <c r="AF891" s="36">
        <f>IF(Tabla1[[#This Row],[ref pack]]=1,Tabla1[[#This Row],[Pedido]],LCM(Tabla1[[#This Row],[MC VIEJO]],Tabla1[[#This Row],[Pedido]]))</f>
        <v>1</v>
      </c>
      <c r="AG891" s="36">
        <f>+VLOOKUP(Tabla1[[#This Row],[Artículo]],'.'!$B$2:$D$11481,3,)</f>
        <v>1</v>
      </c>
      <c r="AH891" s="37" t="str">
        <f>+IFERROR(SEARCH("pack",Tabla1[[#This Row],[PACK]]),"")</f>
        <v/>
      </c>
    </row>
    <row r="892" spans="1:34" ht="24" customHeight="1" x14ac:dyDescent="0.2">
      <c r="A892" s="50" t="s">
        <v>1505</v>
      </c>
      <c r="B892" s="60" t="s">
        <v>1662</v>
      </c>
      <c r="C892" s="61" t="s">
        <v>23646</v>
      </c>
      <c r="D892" s="52" t="s">
        <v>9842</v>
      </c>
      <c r="E892" s="53">
        <v>119951.63</v>
      </c>
      <c r="F892" s="23" t="str">
        <f>+IFERROR(VLOOKUP(Tabla1[[#This Row],[Artículo]],'..'!$B$2:$D$569000,3,),"")</f>
        <v/>
      </c>
      <c r="G892" s="24" t="str">
        <f>IF(H892=AF892,"", "Error MC")</f>
        <v>Error MC</v>
      </c>
      <c r="H892" s="62"/>
      <c r="I892" s="54">
        <f>+Tabla1[[#This Row],[MC]]*Tabla1[[#This Row],[Pedido]]*Tabla1[[#This Row],[PVC ]]</f>
        <v>0</v>
      </c>
      <c r="J892" s="26">
        <v>0.21</v>
      </c>
      <c r="K892" s="63"/>
      <c r="L892" s="28" t="s">
        <v>17</v>
      </c>
      <c r="M892" s="53">
        <v>210455.13099999999</v>
      </c>
      <c r="N892" s="64" t="str">
        <f>+IF(Tabla1[[#This Row],[F PMPI]]="SÍ","No","Sí")</f>
        <v>Sí</v>
      </c>
      <c r="O892" s="65">
        <f>+Tabla1[[#This Row],[PVL]]*1.055</f>
        <v>222030.16320499999</v>
      </c>
      <c r="P892" s="65">
        <f>+Tabla1[[#This Row],[PVL]]*1.43</f>
        <v>300950.83732999995</v>
      </c>
      <c r="Q892" s="66" t="str">
        <f>+HYPERLINK(Tabla1[[#This Row],[PAG]])</f>
        <v>https://todomusica.com.ar/boquillas/8947-mjr-d150.html</v>
      </c>
      <c r="R892" s="67"/>
      <c r="S892" s="68"/>
      <c r="T892" s="69"/>
      <c r="U892" s="69"/>
      <c r="V892" s="69"/>
      <c r="W892" s="69"/>
      <c r="X892" s="69"/>
      <c r="Y892" s="35"/>
      <c r="Z892" s="35" t="s">
        <v>24962</v>
      </c>
      <c r="AA892" s="36">
        <v>1</v>
      </c>
      <c r="AB892" s="35" t="s">
        <v>27</v>
      </c>
      <c r="AC892" s="35" t="str">
        <f>+IF(Tabla1[[#This Row],[STK]]="no","Sin STK", "STK disponible")</f>
        <v>STK disponible</v>
      </c>
      <c r="AD892" s="35">
        <f>+I892*J892</f>
        <v>0</v>
      </c>
      <c r="AE892" s="35">
        <f>+I892*K892</f>
        <v>0</v>
      </c>
      <c r="AF892" s="36">
        <f>IF(Tabla1[[#This Row],[ref pack]]=1,Tabla1[[#This Row],[Pedido]],LCM(Tabla1[[#This Row],[MC VIEJO]],Tabla1[[#This Row],[Pedido]]))</f>
        <v>1</v>
      </c>
      <c r="AG892" s="36">
        <f>+VLOOKUP(Tabla1[[#This Row],[Artículo]],'.'!$B$2:$D$11481,3,)</f>
        <v>1</v>
      </c>
      <c r="AH892" s="37" t="str">
        <f>+IFERROR(SEARCH("pack",Tabla1[[#This Row],[PACK]]),"")</f>
        <v/>
      </c>
    </row>
    <row r="893" spans="1:34" ht="24" customHeight="1" x14ac:dyDescent="0.2">
      <c r="A893" s="50" t="s">
        <v>1505</v>
      </c>
      <c r="B893" s="60" t="s">
        <v>1664</v>
      </c>
      <c r="C893" s="61" t="s">
        <v>23647</v>
      </c>
      <c r="D893" s="52" t="s">
        <v>9842</v>
      </c>
      <c r="E893" s="53">
        <v>119951.63</v>
      </c>
      <c r="F893" s="23" t="str">
        <f>+IFERROR(VLOOKUP(Tabla1[[#This Row],[Artículo]],'..'!$B$2:$D$569000,3,),"")</f>
        <v/>
      </c>
      <c r="G893" s="24" t="str">
        <f>IF(H893=AF893,"", "Error MC")</f>
        <v>Error MC</v>
      </c>
      <c r="H893" s="62"/>
      <c r="I893" s="54">
        <f>+Tabla1[[#This Row],[MC]]*Tabla1[[#This Row],[Pedido]]*Tabla1[[#This Row],[PVC ]]</f>
        <v>0</v>
      </c>
      <c r="J893" s="26">
        <v>0.21</v>
      </c>
      <c r="K893" s="63"/>
      <c r="L893" s="28" t="s">
        <v>17</v>
      </c>
      <c r="M893" s="53">
        <v>210455.13099999999</v>
      </c>
      <c r="N893" s="64" t="str">
        <f>+IF(Tabla1[[#This Row],[F PMPI]]="SÍ","No","Sí")</f>
        <v>Sí</v>
      </c>
      <c r="O893" s="65">
        <f>+Tabla1[[#This Row],[PVL]]*1.055</f>
        <v>222030.16320499999</v>
      </c>
      <c r="P893" s="65">
        <f>+Tabla1[[#This Row],[PVL]]*1.43</f>
        <v>300950.83732999995</v>
      </c>
      <c r="Q893" s="66" t="str">
        <f>+HYPERLINK(Tabla1[[#This Row],[PAG]])</f>
        <v>https://todomusica.com.ar/boquillas/8587-mjr-d155.html</v>
      </c>
      <c r="R893" s="67"/>
      <c r="S893" s="68"/>
      <c r="T893" s="69"/>
      <c r="U893" s="69"/>
      <c r="V893" s="69"/>
      <c r="W893" s="69"/>
      <c r="X893" s="69"/>
      <c r="Y893" s="35"/>
      <c r="Z893" s="35" t="s">
        <v>24963</v>
      </c>
      <c r="AA893" s="36">
        <v>1</v>
      </c>
      <c r="AB893" s="35" t="s">
        <v>27</v>
      </c>
      <c r="AC893" s="35" t="str">
        <f>+IF(Tabla1[[#This Row],[STK]]="no","Sin STK", "STK disponible")</f>
        <v>STK disponible</v>
      </c>
      <c r="AD893" s="35">
        <f>+I893*J893</f>
        <v>0</v>
      </c>
      <c r="AE893" s="35">
        <f>+I893*K893</f>
        <v>0</v>
      </c>
      <c r="AF893" s="36">
        <f>IF(Tabla1[[#This Row],[ref pack]]=1,Tabla1[[#This Row],[Pedido]],LCM(Tabla1[[#This Row],[MC VIEJO]],Tabla1[[#This Row],[Pedido]]))</f>
        <v>1</v>
      </c>
      <c r="AG893" s="36">
        <f>+VLOOKUP(Tabla1[[#This Row],[Artículo]],'.'!$B$2:$D$11481,3,)</f>
        <v>1</v>
      </c>
      <c r="AH893" s="37" t="str">
        <f>+IFERROR(SEARCH("pack",Tabla1[[#This Row],[PACK]]),"")</f>
        <v/>
      </c>
    </row>
    <row r="894" spans="1:34" ht="24" customHeight="1" x14ac:dyDescent="0.2">
      <c r="A894" s="50" t="s">
        <v>1505</v>
      </c>
      <c r="B894" s="60" t="s">
        <v>1666</v>
      </c>
      <c r="C894" s="61" t="s">
        <v>23648</v>
      </c>
      <c r="D894" s="52" t="s">
        <v>9842</v>
      </c>
      <c r="E894" s="53">
        <v>133950.25</v>
      </c>
      <c r="F894" s="23" t="str">
        <f>+IFERROR(VLOOKUP(Tabla1[[#This Row],[Artículo]],'..'!$B$2:$D$569000,3,),"")</f>
        <v/>
      </c>
      <c r="G894" s="24" t="str">
        <f>IF(H894=AF894,"", "Error MC")</f>
        <v>Error MC</v>
      </c>
      <c r="H894" s="62"/>
      <c r="I894" s="54">
        <f>+Tabla1[[#This Row],[MC]]*Tabla1[[#This Row],[Pedido]]*Tabla1[[#This Row],[PVC ]]</f>
        <v>0</v>
      </c>
      <c r="J894" s="26">
        <v>0.21</v>
      </c>
      <c r="K894" s="63"/>
      <c r="L894" s="28" t="s">
        <v>17</v>
      </c>
      <c r="M894" s="53">
        <v>235015.71100000001</v>
      </c>
      <c r="N894" s="64" t="str">
        <f>+IF(Tabla1[[#This Row],[F PMPI]]="SÍ","No","Sí")</f>
        <v>Sí</v>
      </c>
      <c r="O894" s="65">
        <f>+Tabla1[[#This Row],[PVL]]*1.055</f>
        <v>247941.575105</v>
      </c>
      <c r="P894" s="65">
        <f>+Tabla1[[#This Row],[PVL]]*1.43</f>
        <v>336072.46672999999</v>
      </c>
      <c r="Q894" s="66" t="str">
        <f>+HYPERLINK(Tabla1[[#This Row],[PAG]])</f>
        <v>https://todomusica.com.ar/boquillas/6141-mjs-d5m.html</v>
      </c>
      <c r="R894" s="67"/>
      <c r="S894" s="68"/>
      <c r="T894" s="69"/>
      <c r="U894" s="69"/>
      <c r="V894" s="69"/>
      <c r="W894" s="69"/>
      <c r="X894" s="69"/>
      <c r="Y894" s="35"/>
      <c r="Z894" s="35" t="s">
        <v>24964</v>
      </c>
      <c r="AA894" s="36">
        <v>1</v>
      </c>
      <c r="AB894" s="35" t="s">
        <v>27</v>
      </c>
      <c r="AC894" s="35" t="str">
        <f>+IF(Tabla1[[#This Row],[STK]]="no","Sin STK", "STK disponible")</f>
        <v>STK disponible</v>
      </c>
      <c r="AD894" s="35">
        <f>+I894*J894</f>
        <v>0</v>
      </c>
      <c r="AE894" s="35">
        <f>+I894*K894</f>
        <v>0</v>
      </c>
      <c r="AF894" s="36">
        <f>IF(Tabla1[[#This Row],[ref pack]]=1,Tabla1[[#This Row],[Pedido]],LCM(Tabla1[[#This Row],[MC VIEJO]],Tabla1[[#This Row],[Pedido]]))</f>
        <v>1</v>
      </c>
      <c r="AG894" s="36">
        <f>+VLOOKUP(Tabla1[[#This Row],[Artículo]],'.'!$B$2:$D$11481,3,)</f>
        <v>1</v>
      </c>
      <c r="AH894" s="37" t="str">
        <f>+IFERROR(SEARCH("pack",Tabla1[[#This Row],[PACK]]),"")</f>
        <v/>
      </c>
    </row>
    <row r="895" spans="1:34" ht="24" customHeight="1" x14ac:dyDescent="0.2">
      <c r="A895" s="50" t="s">
        <v>1505</v>
      </c>
      <c r="B895" s="60" t="s">
        <v>1668</v>
      </c>
      <c r="C895" s="61" t="s">
        <v>23649</v>
      </c>
      <c r="D895" s="52" t="s">
        <v>9842</v>
      </c>
      <c r="E895" s="53">
        <v>133545.38</v>
      </c>
      <c r="F895" s="23" t="str">
        <f>+IFERROR(VLOOKUP(Tabla1[[#This Row],[Artículo]],'..'!$B$2:$D$569000,3,),"")</f>
        <v/>
      </c>
      <c r="G895" s="24" t="str">
        <f>IF(H895=AF895,"", "Error MC")</f>
        <v>Error MC</v>
      </c>
      <c r="H895" s="62"/>
      <c r="I895" s="54">
        <f>+Tabla1[[#This Row],[MC]]*Tabla1[[#This Row],[Pedido]]*Tabla1[[#This Row],[PVC ]]</f>
        <v>0</v>
      </c>
      <c r="J895" s="26">
        <v>0.21</v>
      </c>
      <c r="K895" s="63"/>
      <c r="L895" s="28" t="s">
        <v>17</v>
      </c>
      <c r="M895" s="53">
        <v>234305.36799999999</v>
      </c>
      <c r="N895" s="64" t="str">
        <f>+IF(Tabla1[[#This Row],[F PMPI]]="SÍ","No","Sí")</f>
        <v>Sí</v>
      </c>
      <c r="O895" s="65">
        <f>+Tabla1[[#This Row],[PVL]]*1.055</f>
        <v>247192.16323999997</v>
      </c>
      <c r="P895" s="65">
        <f>+Tabla1[[#This Row],[PVL]]*1.43</f>
        <v>335056.67623999994</v>
      </c>
      <c r="Q895" s="66" t="str">
        <f>+HYPERLINK(Tabla1[[#This Row],[PAG]])</f>
        <v>https://todomusica.com.ar/boquillas/6142-mjs-d6m.html</v>
      </c>
      <c r="R895" s="67"/>
      <c r="S895" s="68"/>
      <c r="T895" s="69"/>
      <c r="U895" s="69"/>
      <c r="V895" s="69"/>
      <c r="W895" s="69"/>
      <c r="X895" s="69"/>
      <c r="Y895" s="35"/>
      <c r="Z895" s="35" t="s">
        <v>24965</v>
      </c>
      <c r="AA895" s="36">
        <v>1</v>
      </c>
      <c r="AB895" s="35" t="s">
        <v>27</v>
      </c>
      <c r="AC895" s="35" t="str">
        <f>+IF(Tabla1[[#This Row],[STK]]="no","Sin STK", "STK disponible")</f>
        <v>STK disponible</v>
      </c>
      <c r="AD895" s="35">
        <f>+I895*J895</f>
        <v>0</v>
      </c>
      <c r="AE895" s="35">
        <f>+I895*K895</f>
        <v>0</v>
      </c>
      <c r="AF895" s="36">
        <f>IF(Tabla1[[#This Row],[ref pack]]=1,Tabla1[[#This Row],[Pedido]],LCM(Tabla1[[#This Row],[MC VIEJO]],Tabla1[[#This Row],[Pedido]]))</f>
        <v>1</v>
      </c>
      <c r="AG895" s="36">
        <f>+VLOOKUP(Tabla1[[#This Row],[Artículo]],'.'!$B$2:$D$11481,3,)</f>
        <v>1</v>
      </c>
      <c r="AH895" s="37" t="str">
        <f>+IFERROR(SEARCH("pack",Tabla1[[#This Row],[PACK]]),"")</f>
        <v/>
      </c>
    </row>
    <row r="896" spans="1:34" ht="24" customHeight="1" x14ac:dyDescent="0.2">
      <c r="A896" s="50" t="s">
        <v>1505</v>
      </c>
      <c r="B896" s="60" t="s">
        <v>1670</v>
      </c>
      <c r="C896" s="61" t="s">
        <v>23650</v>
      </c>
      <c r="D896" s="52" t="s">
        <v>9841</v>
      </c>
      <c r="E896" s="53">
        <v>156969.49</v>
      </c>
      <c r="F896" s="23" t="str">
        <f>+IFERROR(VLOOKUP(Tabla1[[#This Row],[Artículo]],'..'!$B$2:$D$569000,3,),"")</f>
        <v/>
      </c>
      <c r="G896" s="24" t="str">
        <f>IF(H896=AF896,"", "Error MC")</f>
        <v>Error MC</v>
      </c>
      <c r="H896" s="62"/>
      <c r="I896" s="54">
        <f>+Tabla1[[#This Row],[MC]]*Tabla1[[#This Row],[Pedido]]*Tabla1[[#This Row],[PVC ]]</f>
        <v>0</v>
      </c>
      <c r="J896" s="26">
        <v>0.21</v>
      </c>
      <c r="K896" s="63"/>
      <c r="L896" s="28" t="s">
        <v>17</v>
      </c>
      <c r="M896" s="53">
        <v>275402.96999999997</v>
      </c>
      <c r="N896" s="64" t="str">
        <f>+IF(Tabla1[[#This Row],[F PMPI]]="SÍ","No","Sí")</f>
        <v>Sí</v>
      </c>
      <c r="O896" s="65">
        <f>+Tabla1[[#This Row],[PVL]]*1.055</f>
        <v>290550.13334999996</v>
      </c>
      <c r="P896" s="65">
        <f>+Tabla1[[#This Row],[PVL]]*1.43</f>
        <v>393826.24709999992</v>
      </c>
      <c r="Q896" s="66" t="str">
        <f>+HYPERLINK(Tabla1[[#This Row],[PAG]])</f>
        <v/>
      </c>
      <c r="R896" s="67"/>
      <c r="S896" s="68"/>
      <c r="T896" s="69"/>
      <c r="U896" s="69"/>
      <c r="V896" s="69"/>
      <c r="W896" s="69"/>
      <c r="X896" s="69"/>
      <c r="Y896" s="35"/>
      <c r="Z896" s="35" t="s">
        <v>65</v>
      </c>
      <c r="AA896" s="36">
        <v>1</v>
      </c>
      <c r="AB896" s="35" t="s">
        <v>27</v>
      </c>
      <c r="AC896" s="35" t="str">
        <f>+IF(Tabla1[[#This Row],[STK]]="no","Sin STK", "STK disponible")</f>
        <v>STK disponible</v>
      </c>
      <c r="AD896" s="35">
        <f>+I896*J896</f>
        <v>0</v>
      </c>
      <c r="AE896" s="35">
        <f>+I896*K896</f>
        <v>0</v>
      </c>
      <c r="AF896" s="36">
        <f>IF(Tabla1[[#This Row],[ref pack]]=1,Tabla1[[#This Row],[Pedido]],LCM(Tabla1[[#This Row],[MC VIEJO]],Tabla1[[#This Row],[Pedido]]))</f>
        <v>1</v>
      </c>
      <c r="AG896" s="36">
        <f>+VLOOKUP(Tabla1[[#This Row],[Artículo]],'.'!$B$2:$D$11481,3,)</f>
        <v>1</v>
      </c>
      <c r="AH896" s="37" t="str">
        <f>+IFERROR(SEARCH("pack",Tabla1[[#This Row],[PACK]]),"")</f>
        <v/>
      </c>
    </row>
    <row r="897" spans="1:34" ht="24" customHeight="1" x14ac:dyDescent="0.2">
      <c r="A897" s="50" t="s">
        <v>1505</v>
      </c>
      <c r="B897" s="60" t="s">
        <v>1672</v>
      </c>
      <c r="C897" s="61" t="s">
        <v>23651</v>
      </c>
      <c r="D897" s="52" t="s">
        <v>27</v>
      </c>
      <c r="E897" s="53">
        <v>133545.38</v>
      </c>
      <c r="F897" s="23" t="str">
        <f>+IFERROR(VLOOKUP(Tabla1[[#This Row],[Artículo]],'..'!$B$2:$D$569000,3,),"")</f>
        <v/>
      </c>
      <c r="G897" s="24" t="str">
        <f>IF(H897=AF897,"", "Error MC")</f>
        <v>Error MC</v>
      </c>
      <c r="H897" s="62"/>
      <c r="I897" s="54">
        <f>+Tabla1[[#This Row],[MC]]*Tabla1[[#This Row],[Pedido]]*Tabla1[[#This Row],[PVC ]]</f>
        <v>0</v>
      </c>
      <c r="J897" s="26">
        <v>0.21</v>
      </c>
      <c r="K897" s="63"/>
      <c r="L897" s="28" t="s">
        <v>17</v>
      </c>
      <c r="M897" s="53">
        <v>234305.36799999999</v>
      </c>
      <c r="N897" s="64" t="str">
        <f>+IF(Tabla1[[#This Row],[F PMPI]]="SÍ","No","Sí")</f>
        <v>Sí</v>
      </c>
      <c r="O897" s="65">
        <f>+Tabla1[[#This Row],[PVL]]*1.055</f>
        <v>247192.16323999997</v>
      </c>
      <c r="P897" s="65">
        <f>+Tabla1[[#This Row],[PVL]]*1.43</f>
        <v>335056.67623999994</v>
      </c>
      <c r="Q897" s="66" t="str">
        <f>+HYPERLINK(Tabla1[[#This Row],[PAG]])</f>
        <v>https://todomusica.com.ar/boquillas/6143-mjs-d7m.html</v>
      </c>
      <c r="R897" s="67"/>
      <c r="S897" s="68"/>
      <c r="T897" s="69"/>
      <c r="U897" s="69"/>
      <c r="V897" s="69"/>
      <c r="W897" s="69"/>
      <c r="X897" s="69"/>
      <c r="Y897" s="35"/>
      <c r="Z897" s="35" t="s">
        <v>24966</v>
      </c>
      <c r="AA897" s="36">
        <v>1</v>
      </c>
      <c r="AB897" s="35" t="s">
        <v>27</v>
      </c>
      <c r="AC897" s="35" t="str">
        <f>+IF(Tabla1[[#This Row],[STK]]="no","Sin STK", "STK disponible")</f>
        <v>Sin STK</v>
      </c>
      <c r="AD897" s="35">
        <f>+I897*J897</f>
        <v>0</v>
      </c>
      <c r="AE897" s="35">
        <f>+I897*K897</f>
        <v>0</v>
      </c>
      <c r="AF897" s="36">
        <f>IF(Tabla1[[#This Row],[ref pack]]=1,Tabla1[[#This Row],[Pedido]],LCM(Tabla1[[#This Row],[MC VIEJO]],Tabla1[[#This Row],[Pedido]]))</f>
        <v>1</v>
      </c>
      <c r="AG897" s="36">
        <f>+VLOOKUP(Tabla1[[#This Row],[Artículo]],'.'!$B$2:$D$11481,3,)</f>
        <v>1</v>
      </c>
      <c r="AH897" s="37" t="str">
        <f>+IFERROR(SEARCH("pack",Tabla1[[#This Row],[PACK]]),"")</f>
        <v/>
      </c>
    </row>
    <row r="898" spans="1:34" ht="24" customHeight="1" x14ac:dyDescent="0.2">
      <c r="A898" s="50" t="s">
        <v>1505</v>
      </c>
      <c r="B898" s="60" t="s">
        <v>1674</v>
      </c>
      <c r="C898" s="61" t="s">
        <v>23652</v>
      </c>
      <c r="D898" s="52" t="s">
        <v>9842</v>
      </c>
      <c r="E898" s="53">
        <v>156969.49</v>
      </c>
      <c r="F898" s="23" t="str">
        <f>+IFERROR(VLOOKUP(Tabla1[[#This Row],[Artículo]],'..'!$B$2:$D$569000,3,),"")</f>
        <v/>
      </c>
      <c r="G898" s="24" t="str">
        <f>IF(H898=AF898,"", "Error MC")</f>
        <v>Error MC</v>
      </c>
      <c r="H898" s="62"/>
      <c r="I898" s="54">
        <f>+Tabla1[[#This Row],[MC]]*Tabla1[[#This Row],[Pedido]]*Tabla1[[#This Row],[PVC ]]</f>
        <v>0</v>
      </c>
      <c r="J898" s="26">
        <v>0.21</v>
      </c>
      <c r="K898" s="63"/>
      <c r="L898" s="28" t="s">
        <v>17</v>
      </c>
      <c r="M898" s="53">
        <v>275402.96999999997</v>
      </c>
      <c r="N898" s="64" t="str">
        <f>+IF(Tabla1[[#This Row],[F PMPI]]="SÍ","No","Sí")</f>
        <v>Sí</v>
      </c>
      <c r="O898" s="65">
        <f>+Tabla1[[#This Row],[PVL]]*1.055</f>
        <v>290550.13334999996</v>
      </c>
      <c r="P898" s="65">
        <f>+Tabla1[[#This Row],[PVL]]*1.43</f>
        <v>393826.24709999992</v>
      </c>
      <c r="Q898" s="66" t="str">
        <f>+HYPERLINK(Tabla1[[#This Row],[PAG]])</f>
        <v>https://todomusica.com.ar/boquillas/6143-mjs-d7m.html</v>
      </c>
      <c r="R898" s="67"/>
      <c r="S898" s="68"/>
      <c r="T898" s="69"/>
      <c r="U898" s="69"/>
      <c r="V898" s="69"/>
      <c r="W898" s="69"/>
      <c r="X898" s="69"/>
      <c r="Y898" s="35"/>
      <c r="Z898" s="35" t="s">
        <v>24966</v>
      </c>
      <c r="AA898" s="36">
        <v>1</v>
      </c>
      <c r="AB898" s="35" t="s">
        <v>27</v>
      </c>
      <c r="AC898" s="35" t="str">
        <f>+IF(Tabla1[[#This Row],[STK]]="no","Sin STK", "STK disponible")</f>
        <v>STK disponible</v>
      </c>
      <c r="AD898" s="35">
        <f>+I898*J898</f>
        <v>0</v>
      </c>
      <c r="AE898" s="35">
        <f>+I898*K898</f>
        <v>0</v>
      </c>
      <c r="AF898" s="36">
        <f>IF(Tabla1[[#This Row],[ref pack]]=1,Tabla1[[#This Row],[Pedido]],LCM(Tabla1[[#This Row],[MC VIEJO]],Tabla1[[#This Row],[Pedido]]))</f>
        <v>1</v>
      </c>
      <c r="AG898" s="36">
        <f>+VLOOKUP(Tabla1[[#This Row],[Artículo]],'.'!$B$2:$D$11481,3,)</f>
        <v>1</v>
      </c>
      <c r="AH898" s="37" t="str">
        <f>+IFERROR(SEARCH("pack",Tabla1[[#This Row],[PACK]]),"")</f>
        <v/>
      </c>
    </row>
    <row r="899" spans="1:34" ht="24" customHeight="1" x14ac:dyDescent="0.2">
      <c r="A899" s="50" t="s">
        <v>1505</v>
      </c>
      <c r="B899" s="60" t="s">
        <v>1676</v>
      </c>
      <c r="C899" s="61" t="s">
        <v>23653</v>
      </c>
      <c r="D899" s="52" t="s">
        <v>9841</v>
      </c>
      <c r="E899" s="53">
        <v>32974.54</v>
      </c>
      <c r="F899" s="23" t="str">
        <f>+IFERROR(VLOOKUP(Tabla1[[#This Row],[Artículo]],'..'!$B$2:$D$569000,3,),"")</f>
        <v/>
      </c>
      <c r="G899" s="24" t="str">
        <f>IF(H899=AF899,"", "Error MC")</f>
        <v>Error MC</v>
      </c>
      <c r="H899" s="62"/>
      <c r="I899" s="54">
        <f>+Tabla1[[#This Row],[MC]]*Tabla1[[#This Row],[Pedido]]*Tabla1[[#This Row],[PVC ]]</f>
        <v>0</v>
      </c>
      <c r="J899" s="26">
        <v>0.21</v>
      </c>
      <c r="K899" s="63"/>
      <c r="L899" s="28" t="s">
        <v>17</v>
      </c>
      <c r="M899" s="53">
        <v>57853.826999999997</v>
      </c>
      <c r="N899" s="64" t="str">
        <f>+IF(Tabla1[[#This Row],[F PMPI]]="SÍ","No","Sí")</f>
        <v>Sí</v>
      </c>
      <c r="O899" s="65">
        <f>+Tabla1[[#This Row],[PVL]]*1.055</f>
        <v>61035.787484999993</v>
      </c>
      <c r="P899" s="65">
        <f>+Tabla1[[#This Row],[PVL]]*1.43</f>
        <v>82730.972609999997</v>
      </c>
      <c r="Q899" s="66" t="str">
        <f>+HYPERLINK(Tabla1[[#This Row],[PAG]])</f>
        <v>https://todomusica.com.ar/boquillas/8392-mkm-7.html</v>
      </c>
      <c r="R899" s="67"/>
      <c r="S899" s="68"/>
      <c r="T899" s="69"/>
      <c r="U899" s="69"/>
      <c r="V899" s="69"/>
      <c r="W899" s="69"/>
      <c r="X899" s="69"/>
      <c r="Y899" s="35"/>
      <c r="Z899" s="35" t="s">
        <v>24967</v>
      </c>
      <c r="AA899" s="36">
        <v>1</v>
      </c>
      <c r="AB899" s="35" t="s">
        <v>27</v>
      </c>
      <c r="AC899" s="35" t="str">
        <f>+IF(Tabla1[[#This Row],[STK]]="no","Sin STK", "STK disponible")</f>
        <v>STK disponible</v>
      </c>
      <c r="AD899" s="35">
        <f>+I899*J899</f>
        <v>0</v>
      </c>
      <c r="AE899" s="35">
        <f>+I899*K899</f>
        <v>0</v>
      </c>
      <c r="AF899" s="36">
        <f>IF(Tabla1[[#This Row],[ref pack]]=1,Tabla1[[#This Row],[Pedido]],LCM(Tabla1[[#This Row],[MC VIEJO]],Tabla1[[#This Row],[Pedido]]))</f>
        <v>1</v>
      </c>
      <c r="AG899" s="36">
        <f>+VLOOKUP(Tabla1[[#This Row],[Artículo]],'.'!$B$2:$D$11481,3,)</f>
        <v>1</v>
      </c>
      <c r="AH899" s="37" t="str">
        <f>+IFERROR(SEARCH("pack",Tabla1[[#This Row],[PACK]]),"")</f>
        <v/>
      </c>
    </row>
    <row r="900" spans="1:34" ht="24" customHeight="1" x14ac:dyDescent="0.2">
      <c r="A900" s="50" t="s">
        <v>1505</v>
      </c>
      <c r="B900" s="60" t="s">
        <v>1678</v>
      </c>
      <c r="C900" s="61" t="s">
        <v>23654</v>
      </c>
      <c r="D900" s="52" t="s">
        <v>9841</v>
      </c>
      <c r="E900" s="53">
        <v>32974.54</v>
      </c>
      <c r="F900" s="23" t="str">
        <f>+IFERROR(VLOOKUP(Tabla1[[#This Row],[Artículo]],'..'!$B$2:$D$569000,3,),"")</f>
        <v/>
      </c>
      <c r="G900" s="24" t="str">
        <f>IF(H900=AF900,"", "Error MC")</f>
        <v>Error MC</v>
      </c>
      <c r="H900" s="62"/>
      <c r="I900" s="54">
        <f>+Tabla1[[#This Row],[MC]]*Tabla1[[#This Row],[Pedido]]*Tabla1[[#This Row],[PVC ]]</f>
        <v>0</v>
      </c>
      <c r="J900" s="26">
        <v>0.21</v>
      </c>
      <c r="K900" s="63"/>
      <c r="L900" s="28" t="s">
        <v>17</v>
      </c>
      <c r="M900" s="53">
        <v>57853.826999999997</v>
      </c>
      <c r="N900" s="64" t="str">
        <f>+IF(Tabla1[[#This Row],[F PMPI]]="SÍ","No","Sí")</f>
        <v>Sí</v>
      </c>
      <c r="O900" s="65">
        <f>+Tabla1[[#This Row],[PVL]]*1.055</f>
        <v>61035.787484999993</v>
      </c>
      <c r="P900" s="65">
        <f>+Tabla1[[#This Row],[PVL]]*1.43</f>
        <v>82730.972609999997</v>
      </c>
      <c r="Q900" s="66" t="str">
        <f>+HYPERLINK(Tabla1[[#This Row],[PAG]])</f>
        <v>https://todomusica.com.ar/boquillas/8393-mkm-9.html</v>
      </c>
      <c r="R900" s="67"/>
      <c r="S900" s="68"/>
      <c r="T900" s="69"/>
      <c r="U900" s="69"/>
      <c r="V900" s="69"/>
      <c r="W900" s="69"/>
      <c r="X900" s="69"/>
      <c r="Y900" s="35"/>
      <c r="Z900" s="35" t="s">
        <v>24968</v>
      </c>
      <c r="AA900" s="36">
        <v>1</v>
      </c>
      <c r="AB900" s="35" t="s">
        <v>27</v>
      </c>
      <c r="AC900" s="35" t="str">
        <f>+IF(Tabla1[[#This Row],[STK]]="no","Sin STK", "STK disponible")</f>
        <v>STK disponible</v>
      </c>
      <c r="AD900" s="35">
        <f>+I900*J900</f>
        <v>0</v>
      </c>
      <c r="AE900" s="35">
        <f>+I900*K900</f>
        <v>0</v>
      </c>
      <c r="AF900" s="36">
        <f>IF(Tabla1[[#This Row],[ref pack]]=1,Tabla1[[#This Row],[Pedido]],LCM(Tabla1[[#This Row],[MC VIEJO]],Tabla1[[#This Row],[Pedido]]))</f>
        <v>1</v>
      </c>
      <c r="AG900" s="36">
        <f>+VLOOKUP(Tabla1[[#This Row],[Artículo]],'.'!$B$2:$D$11481,3,)</f>
        <v>1</v>
      </c>
      <c r="AH900" s="37" t="str">
        <f>+IFERROR(SEARCH("pack",Tabla1[[#This Row],[PACK]]),"")</f>
        <v/>
      </c>
    </row>
    <row r="901" spans="1:34" ht="24" customHeight="1" x14ac:dyDescent="0.2">
      <c r="A901" s="50" t="s">
        <v>1505</v>
      </c>
      <c r="B901" s="60" t="s">
        <v>1680</v>
      </c>
      <c r="C901" s="61" t="s">
        <v>23655</v>
      </c>
      <c r="D901" s="52" t="s">
        <v>9842</v>
      </c>
      <c r="E901" s="53">
        <v>156969.49</v>
      </c>
      <c r="F901" s="23" t="str">
        <f>+IFERROR(VLOOKUP(Tabla1[[#This Row],[Artículo]],'..'!$B$2:$D$569000,3,),"")</f>
        <v/>
      </c>
      <c r="G901" s="24" t="str">
        <f>IF(H901=AF901,"", "Error MC")</f>
        <v>Error MC</v>
      </c>
      <c r="H901" s="62"/>
      <c r="I901" s="54">
        <f>+Tabla1[[#This Row],[MC]]*Tabla1[[#This Row],[Pedido]]*Tabla1[[#This Row],[PVC ]]</f>
        <v>0</v>
      </c>
      <c r="J901" s="26">
        <v>0.21</v>
      </c>
      <c r="K901" s="63"/>
      <c r="L901" s="28" t="s">
        <v>17</v>
      </c>
      <c r="M901" s="53">
        <v>275402.96999999997</v>
      </c>
      <c r="N901" s="64" t="str">
        <f>+IF(Tabla1[[#This Row],[F PMPI]]="SÍ","No","Sí")</f>
        <v>Sí</v>
      </c>
      <c r="O901" s="65">
        <f>+Tabla1[[#This Row],[PVL]]*1.055</f>
        <v>290550.13334999996</v>
      </c>
      <c r="P901" s="65">
        <f>+Tabla1[[#This Row],[PVL]]*1.43</f>
        <v>393826.24709999992</v>
      </c>
      <c r="Q901" s="66" t="str">
        <f>+HYPERLINK(Tabla1[[#This Row],[PAG]])</f>
        <v>https://todomusica.com.ar/boquillas/6143-mjs-d7m.html</v>
      </c>
      <c r="R901" s="67"/>
      <c r="S901" s="68"/>
      <c r="T901" s="69"/>
      <c r="U901" s="69"/>
      <c r="V901" s="69"/>
      <c r="W901" s="69"/>
      <c r="X901" s="69"/>
      <c r="Y901" s="35"/>
      <c r="Z901" s="35" t="s">
        <v>24966</v>
      </c>
      <c r="AA901" s="36">
        <v>1</v>
      </c>
      <c r="AB901" s="35" t="s">
        <v>27</v>
      </c>
      <c r="AC901" s="35" t="str">
        <f>+IF(Tabla1[[#This Row],[STK]]="no","Sin STK", "STK disponible")</f>
        <v>STK disponible</v>
      </c>
      <c r="AD901" s="35">
        <f>+I901*J901</f>
        <v>0</v>
      </c>
      <c r="AE901" s="35">
        <f>+I901*K901</f>
        <v>0</v>
      </c>
      <c r="AF901" s="36">
        <f>IF(Tabla1[[#This Row],[ref pack]]=1,Tabla1[[#This Row],[Pedido]],LCM(Tabla1[[#This Row],[MC VIEJO]],Tabla1[[#This Row],[Pedido]]))</f>
        <v>1</v>
      </c>
      <c r="AG901" s="36">
        <f>+VLOOKUP(Tabla1[[#This Row],[Artículo]],'.'!$B$2:$D$11481,3,)</f>
        <v>1</v>
      </c>
      <c r="AH901" s="37" t="str">
        <f>+IFERROR(SEARCH("pack",Tabla1[[#This Row],[PACK]]),"")</f>
        <v/>
      </c>
    </row>
    <row r="902" spans="1:34" ht="24" customHeight="1" x14ac:dyDescent="0.2">
      <c r="A902" s="50" t="s">
        <v>1505</v>
      </c>
      <c r="B902" s="60" t="s">
        <v>1682</v>
      </c>
      <c r="C902" s="61" t="s">
        <v>23656</v>
      </c>
      <c r="D902" s="52" t="s">
        <v>9842</v>
      </c>
      <c r="E902" s="53">
        <v>183863.01</v>
      </c>
      <c r="F902" s="23" t="str">
        <f>+IFERROR(VLOOKUP(Tabla1[[#This Row],[Artículo]],'..'!$B$2:$D$569000,3,),"")</f>
        <v/>
      </c>
      <c r="G902" s="24" t="str">
        <f>IF(H902=AF902,"", "Error MC")</f>
        <v>Error MC</v>
      </c>
      <c r="H902" s="62"/>
      <c r="I902" s="54">
        <f>+Tabla1[[#This Row],[MC]]*Tabla1[[#This Row],[Pedido]]*Tabla1[[#This Row],[PVC ]]</f>
        <v>0</v>
      </c>
      <c r="J902" s="26">
        <v>0.21</v>
      </c>
      <c r="K902" s="63"/>
      <c r="L902" s="28" t="s">
        <v>17</v>
      </c>
      <c r="M902" s="53">
        <v>322587.64600000001</v>
      </c>
      <c r="N902" s="64" t="str">
        <f>+IF(Tabla1[[#This Row],[F PMPI]]="SÍ","No","Sí")</f>
        <v>Sí</v>
      </c>
      <c r="O902" s="65">
        <f>+Tabla1[[#This Row],[PVL]]*1.055</f>
        <v>340329.96652999998</v>
      </c>
      <c r="P902" s="65">
        <f>+Tabla1[[#This Row],[PVL]]*1.43</f>
        <v>461300.33377999999</v>
      </c>
      <c r="Q902" s="66" t="str">
        <f>+HYPERLINK(Tabla1[[#This Row],[PAG]])</f>
        <v>https://todomusica.com.ar/boquillas/6143-mjs-d7m.html</v>
      </c>
      <c r="R902" s="67"/>
      <c r="S902" s="68"/>
      <c r="T902" s="69"/>
      <c r="U902" s="69"/>
      <c r="V902" s="69"/>
      <c r="W902" s="69"/>
      <c r="X902" s="69"/>
      <c r="Y902" s="35"/>
      <c r="Z902" s="35" t="s">
        <v>24966</v>
      </c>
      <c r="AA902" s="36">
        <v>1</v>
      </c>
      <c r="AB902" s="35" t="s">
        <v>27</v>
      </c>
      <c r="AC902" s="35" t="str">
        <f>+IF(Tabla1[[#This Row],[STK]]="no","Sin STK", "STK disponible")</f>
        <v>STK disponible</v>
      </c>
      <c r="AD902" s="35">
        <f>+I902*J902</f>
        <v>0</v>
      </c>
      <c r="AE902" s="35">
        <f>+I902*K902</f>
        <v>0</v>
      </c>
      <c r="AF902" s="36">
        <f>IF(Tabla1[[#This Row],[ref pack]]=1,Tabla1[[#This Row],[Pedido]],LCM(Tabla1[[#This Row],[MC VIEJO]],Tabla1[[#This Row],[Pedido]]))</f>
        <v>1</v>
      </c>
      <c r="AG902" s="36">
        <f>+VLOOKUP(Tabla1[[#This Row],[Artículo]],'.'!$B$2:$D$11481,3,)</f>
        <v>1</v>
      </c>
      <c r="AH902" s="37" t="str">
        <f>+IFERROR(SEARCH("pack",Tabla1[[#This Row],[PACK]]),"")</f>
        <v/>
      </c>
    </row>
    <row r="903" spans="1:34" ht="24" customHeight="1" x14ac:dyDescent="0.2">
      <c r="A903" s="50" t="s">
        <v>1505</v>
      </c>
      <c r="B903" s="60" t="s">
        <v>1684</v>
      </c>
      <c r="C903" s="61" t="s">
        <v>23657</v>
      </c>
      <c r="D903" s="52" t="s">
        <v>9842</v>
      </c>
      <c r="E903" s="53">
        <v>156969.49</v>
      </c>
      <c r="F903" s="23" t="str">
        <f>+IFERROR(VLOOKUP(Tabla1[[#This Row],[Artículo]],'..'!$B$2:$D$569000,3,),"")</f>
        <v/>
      </c>
      <c r="G903" s="24" t="str">
        <f>IF(H903=AF903,"", "Error MC")</f>
        <v>Error MC</v>
      </c>
      <c r="H903" s="62"/>
      <c r="I903" s="54">
        <f>+Tabla1[[#This Row],[MC]]*Tabla1[[#This Row],[Pedido]]*Tabla1[[#This Row],[PVC ]]</f>
        <v>0</v>
      </c>
      <c r="J903" s="26">
        <v>0.21</v>
      </c>
      <c r="K903" s="63"/>
      <c r="L903" s="28" t="s">
        <v>17</v>
      </c>
      <c r="M903" s="53">
        <v>275402.96999999997</v>
      </c>
      <c r="N903" s="64" t="str">
        <f>+IF(Tabla1[[#This Row],[F PMPI]]="SÍ","No","Sí")</f>
        <v>Sí</v>
      </c>
      <c r="O903" s="65">
        <f>+Tabla1[[#This Row],[PVL]]*1.055</f>
        <v>290550.13334999996</v>
      </c>
      <c r="P903" s="65">
        <f>+Tabla1[[#This Row],[PVL]]*1.43</f>
        <v>393826.24709999992</v>
      </c>
      <c r="Q903" s="66" t="str">
        <f>+HYPERLINK(Tabla1[[#This Row],[PAG]])</f>
        <v>https://todomusica.com.ar/boquillas/6143-mjs-d7m.html</v>
      </c>
      <c r="R903" s="67"/>
      <c r="S903" s="68"/>
      <c r="T903" s="69"/>
      <c r="U903" s="69"/>
      <c r="V903" s="69"/>
      <c r="W903" s="69"/>
      <c r="X903" s="69"/>
      <c r="Y903" s="35"/>
      <c r="Z903" s="35" t="s">
        <v>24966</v>
      </c>
      <c r="AA903" s="36">
        <v>1</v>
      </c>
      <c r="AB903" s="35" t="s">
        <v>27</v>
      </c>
      <c r="AC903" s="35" t="str">
        <f>+IF(Tabla1[[#This Row],[STK]]="no","Sin STK", "STK disponible")</f>
        <v>STK disponible</v>
      </c>
      <c r="AD903" s="35">
        <f>+I903*J903</f>
        <v>0</v>
      </c>
      <c r="AE903" s="35">
        <f>+I903*K903</f>
        <v>0</v>
      </c>
      <c r="AF903" s="36">
        <f>IF(Tabla1[[#This Row],[ref pack]]=1,Tabla1[[#This Row],[Pedido]],LCM(Tabla1[[#This Row],[MC VIEJO]],Tabla1[[#This Row],[Pedido]]))</f>
        <v>1</v>
      </c>
      <c r="AG903" s="36">
        <f>+VLOOKUP(Tabla1[[#This Row],[Artículo]],'.'!$B$2:$D$11481,3,)</f>
        <v>1</v>
      </c>
      <c r="AH903" s="37" t="str">
        <f>+IFERROR(SEARCH("pack",Tabla1[[#This Row],[PACK]]),"")</f>
        <v/>
      </c>
    </row>
    <row r="904" spans="1:34" ht="24" customHeight="1" x14ac:dyDescent="0.2">
      <c r="A904" s="50" t="s">
        <v>1505</v>
      </c>
      <c r="B904" s="60" t="s">
        <v>1686</v>
      </c>
      <c r="C904" s="61" t="s">
        <v>23658</v>
      </c>
      <c r="D904" s="52" t="s">
        <v>9842</v>
      </c>
      <c r="E904" s="53">
        <v>183863.01</v>
      </c>
      <c r="F904" s="23" t="str">
        <f>+IFERROR(VLOOKUP(Tabla1[[#This Row],[Artículo]],'..'!$B$2:$D$569000,3,),"")</f>
        <v/>
      </c>
      <c r="G904" s="24" t="str">
        <f>IF(H904=AF904,"", "Error MC")</f>
        <v>Error MC</v>
      </c>
      <c r="H904" s="62"/>
      <c r="I904" s="54">
        <f>+Tabla1[[#This Row],[MC]]*Tabla1[[#This Row],[Pedido]]*Tabla1[[#This Row],[PVC ]]</f>
        <v>0</v>
      </c>
      <c r="J904" s="26">
        <v>0.21</v>
      </c>
      <c r="K904" s="63"/>
      <c r="L904" s="28" t="s">
        <v>17</v>
      </c>
      <c r="M904" s="53">
        <v>322587.64600000001</v>
      </c>
      <c r="N904" s="64" t="str">
        <f>+IF(Tabla1[[#This Row],[F PMPI]]="SÍ","No","Sí")</f>
        <v>Sí</v>
      </c>
      <c r="O904" s="65">
        <f>+Tabla1[[#This Row],[PVL]]*1.055</f>
        <v>340329.96652999998</v>
      </c>
      <c r="P904" s="65">
        <f>+Tabla1[[#This Row],[PVL]]*1.43</f>
        <v>461300.33377999999</v>
      </c>
      <c r="Q904" s="66" t="str">
        <f>+HYPERLINK(Tabla1[[#This Row],[PAG]])</f>
        <v>https://todomusica.com.ar/boquillas/6143-mjs-d7m.html</v>
      </c>
      <c r="R904" s="67"/>
      <c r="S904" s="68"/>
      <c r="T904" s="69"/>
      <c r="U904" s="69"/>
      <c r="V904" s="69"/>
      <c r="W904" s="69"/>
      <c r="X904" s="69"/>
      <c r="Y904" s="35"/>
      <c r="Z904" s="35" t="s">
        <v>24966</v>
      </c>
      <c r="AA904" s="36">
        <v>1</v>
      </c>
      <c r="AB904" s="35" t="s">
        <v>27</v>
      </c>
      <c r="AC904" s="35" t="str">
        <f>+IF(Tabla1[[#This Row],[STK]]="no","Sin STK", "STK disponible")</f>
        <v>STK disponible</v>
      </c>
      <c r="AD904" s="35">
        <f>+I904*J904</f>
        <v>0</v>
      </c>
      <c r="AE904" s="35">
        <f>+I904*K904</f>
        <v>0</v>
      </c>
      <c r="AF904" s="36">
        <f>IF(Tabla1[[#This Row],[ref pack]]=1,Tabla1[[#This Row],[Pedido]],LCM(Tabla1[[#This Row],[MC VIEJO]],Tabla1[[#This Row],[Pedido]]))</f>
        <v>1</v>
      </c>
      <c r="AG904" s="36">
        <f>+VLOOKUP(Tabla1[[#This Row],[Artículo]],'.'!$B$2:$D$11481,3,)</f>
        <v>1</v>
      </c>
      <c r="AH904" s="37" t="str">
        <f>+IFERROR(SEARCH("pack",Tabla1[[#This Row],[PACK]]),"")</f>
        <v/>
      </c>
    </row>
    <row r="905" spans="1:34" ht="24" customHeight="1" x14ac:dyDescent="0.2">
      <c r="A905" s="50" t="s">
        <v>1505</v>
      </c>
      <c r="B905" s="60" t="s">
        <v>1688</v>
      </c>
      <c r="C905" s="61" t="s">
        <v>23659</v>
      </c>
      <c r="D905" s="52" t="s">
        <v>9841</v>
      </c>
      <c r="E905" s="53">
        <v>11397.82</v>
      </c>
      <c r="F905" s="23" t="str">
        <f>+IFERROR(VLOOKUP(Tabla1[[#This Row],[Artículo]],'..'!$B$2:$D$569000,3,),"")</f>
        <v/>
      </c>
      <c r="G905" s="24" t="str">
        <f>IF(H905=AF905,"", "Error MC")</f>
        <v>Error MC</v>
      </c>
      <c r="H905" s="62"/>
      <c r="I905" s="54">
        <f>+Tabla1[[#This Row],[MC]]*Tabla1[[#This Row],[Pedido]]*Tabla1[[#This Row],[PVC ]]</f>
        <v>0</v>
      </c>
      <c r="J905" s="26">
        <v>0.21</v>
      </c>
      <c r="K905" s="63"/>
      <c r="L905" s="28" t="s">
        <v>17</v>
      </c>
      <c r="M905" s="53">
        <v>19997.475999999999</v>
      </c>
      <c r="N905" s="64" t="str">
        <f>+IF(Tabla1[[#This Row],[F PMPI]]="SÍ","No","Sí")</f>
        <v>Sí</v>
      </c>
      <c r="O905" s="65">
        <f>+Tabla1[[#This Row],[PVL]]*1.055</f>
        <v>21097.337179999999</v>
      </c>
      <c r="P905" s="65">
        <f>+Tabla1[[#This Row],[PVL]]*1.43</f>
        <v>28596.390679999997</v>
      </c>
      <c r="Q905" s="66" t="str">
        <f>+HYPERLINK(Tabla1[[#This Row],[PAG]])</f>
        <v>https://todomusica.com.ar/varios/2287-ras1c.html</v>
      </c>
      <c r="R905" s="67"/>
      <c r="S905" s="68"/>
      <c r="T905" s="69"/>
      <c r="U905" s="69"/>
      <c r="V905" s="69"/>
      <c r="W905" s="69"/>
      <c r="X905" s="69"/>
      <c r="Y905" s="35"/>
      <c r="Z905" s="35" t="s">
        <v>24969</v>
      </c>
      <c r="AA905" s="36">
        <v>1</v>
      </c>
      <c r="AB905" s="35" t="s">
        <v>27</v>
      </c>
      <c r="AC905" s="35" t="str">
        <f>+IF(Tabla1[[#This Row],[STK]]="no","Sin STK", "STK disponible")</f>
        <v>STK disponible</v>
      </c>
      <c r="AD905" s="35">
        <f>+I905*J905</f>
        <v>0</v>
      </c>
      <c r="AE905" s="35">
        <f>+I905*K905</f>
        <v>0</v>
      </c>
      <c r="AF905" s="36">
        <f>IF(Tabla1[[#This Row],[ref pack]]=1,Tabla1[[#This Row],[Pedido]],LCM(Tabla1[[#This Row],[MC VIEJO]],Tabla1[[#This Row],[Pedido]]))</f>
        <v>1</v>
      </c>
      <c r="AG905" s="36">
        <f>+VLOOKUP(Tabla1[[#This Row],[Artículo]],'.'!$B$2:$D$11481,3,)</f>
        <v>1</v>
      </c>
      <c r="AH905" s="37" t="str">
        <f>+IFERROR(SEARCH("pack",Tabla1[[#This Row],[PACK]]),"")</f>
        <v/>
      </c>
    </row>
    <row r="906" spans="1:34" ht="24" customHeight="1" x14ac:dyDescent="0.2">
      <c r="A906" s="50" t="s">
        <v>1505</v>
      </c>
      <c r="B906" s="60" t="s">
        <v>1690</v>
      </c>
      <c r="C906" s="61" t="s">
        <v>23660</v>
      </c>
      <c r="D906" s="52" t="s">
        <v>9841</v>
      </c>
      <c r="E906" s="53">
        <v>15583.26</v>
      </c>
      <c r="F906" s="23" t="str">
        <f>+IFERROR(VLOOKUP(Tabla1[[#This Row],[Artículo]],'..'!$B$2:$D$569000,3,),"")</f>
        <v/>
      </c>
      <c r="G906" s="24" t="str">
        <f>IF(H906=AF906,"", "Error MC")</f>
        <v>Error MC</v>
      </c>
      <c r="H906" s="62"/>
      <c r="I906" s="54">
        <f>+Tabla1[[#This Row],[MC]]*Tabla1[[#This Row],[Pedido]]*Tabla1[[#This Row],[PVC ]]</f>
        <v>0</v>
      </c>
      <c r="J906" s="26">
        <v>0.21</v>
      </c>
      <c r="K906" s="63"/>
      <c r="L906" s="28" t="s">
        <v>17</v>
      </c>
      <c r="M906" s="53">
        <v>27340.832999999999</v>
      </c>
      <c r="N906" s="64" t="str">
        <f>+IF(Tabla1[[#This Row],[F PMPI]]="SÍ","No","Sí")</f>
        <v>Sí</v>
      </c>
      <c r="O906" s="65">
        <f>+Tabla1[[#This Row],[PVL]]*1.055</f>
        <v>28844.578814999997</v>
      </c>
      <c r="P906" s="65">
        <f>+Tabla1[[#This Row],[PVL]]*1.43</f>
        <v>39097.391189999995</v>
      </c>
      <c r="Q906" s="66" t="str">
        <f>+HYPERLINK(Tabla1[[#This Row],[PAG]])</f>
        <v>https://todomusica.com.ar/accesorios-de-vientos/2802-ras1ln.html</v>
      </c>
      <c r="R906" s="67"/>
      <c r="S906" s="68"/>
      <c r="T906" s="69"/>
      <c r="U906" s="69"/>
      <c r="V906" s="69"/>
      <c r="W906" s="69"/>
      <c r="X906" s="69"/>
      <c r="Y906" s="35"/>
      <c r="Z906" s="35" t="s">
        <v>24970</v>
      </c>
      <c r="AA906" s="36">
        <v>1</v>
      </c>
      <c r="AB906" s="35" t="s">
        <v>27</v>
      </c>
      <c r="AC906" s="35" t="str">
        <f>+IF(Tabla1[[#This Row],[STK]]="no","Sin STK", "STK disponible")</f>
        <v>STK disponible</v>
      </c>
      <c r="AD906" s="35">
        <f>+I906*J906</f>
        <v>0</v>
      </c>
      <c r="AE906" s="35">
        <f>+I906*K906</f>
        <v>0</v>
      </c>
      <c r="AF906" s="36">
        <f>IF(Tabla1[[#This Row],[ref pack]]=1,Tabla1[[#This Row],[Pedido]],LCM(Tabla1[[#This Row],[MC VIEJO]],Tabla1[[#This Row],[Pedido]]))</f>
        <v>1</v>
      </c>
      <c r="AG906" s="36">
        <f>+VLOOKUP(Tabla1[[#This Row],[Artículo]],'.'!$B$2:$D$11481,3,)</f>
        <v>1</v>
      </c>
      <c r="AH906" s="37" t="str">
        <f>+IFERROR(SEARCH("pack",Tabla1[[#This Row],[PACK]]),"")</f>
        <v/>
      </c>
    </row>
    <row r="907" spans="1:34" ht="24" customHeight="1" x14ac:dyDescent="0.2">
      <c r="A907" s="50" t="s">
        <v>1505</v>
      </c>
      <c r="B907" s="60" t="s">
        <v>1692</v>
      </c>
      <c r="C907" s="61" t="s">
        <v>23661</v>
      </c>
      <c r="D907" s="52" t="s">
        <v>9842</v>
      </c>
      <c r="E907" s="53">
        <v>45404.25</v>
      </c>
      <c r="F907" s="23" t="str">
        <f>+IFERROR(VLOOKUP(Tabla1[[#This Row],[Artículo]],'..'!$B$2:$D$569000,3,),"")</f>
        <v/>
      </c>
      <c r="G907" s="24" t="str">
        <f>IF(H907=AF907,"", "Error MC")</f>
        <v>Error MC</v>
      </c>
      <c r="H907" s="62"/>
      <c r="I907" s="54">
        <f>+Tabla1[[#This Row],[MC]]*Tabla1[[#This Row],[Pedido]]*Tabla1[[#This Row],[PVC ]]</f>
        <v>0</v>
      </c>
      <c r="J907" s="26">
        <v>0.21</v>
      </c>
      <c r="K907" s="63"/>
      <c r="L907" s="28" t="s">
        <v>17</v>
      </c>
      <c r="M907" s="53">
        <v>79661.754000000001</v>
      </c>
      <c r="N907" s="64" t="str">
        <f>+IF(Tabla1[[#This Row],[F PMPI]]="SÍ","No","Sí")</f>
        <v>Sí</v>
      </c>
      <c r="O907" s="65">
        <f>+Tabla1[[#This Row],[PVL]]*1.055</f>
        <v>84043.150469999993</v>
      </c>
      <c r="P907" s="65">
        <f>+Tabla1[[#This Row],[PVL]]*1.43</f>
        <v>113916.30821999999</v>
      </c>
      <c r="Q907" s="66" t="str">
        <f>+HYPERLINK(Tabla1[[#This Row],[PAG]])</f>
        <v>https://todomusica.com.ar/canas/9196-rca0120-b25.html</v>
      </c>
      <c r="R907" s="67"/>
      <c r="S907" s="68"/>
      <c r="T907" s="69"/>
      <c r="U907" s="69"/>
      <c r="V907" s="69"/>
      <c r="W907" s="69"/>
      <c r="X907" s="69"/>
      <c r="Y907" s="35"/>
      <c r="Z907" s="35" t="s">
        <v>24971</v>
      </c>
      <c r="AA907" s="36">
        <v>1</v>
      </c>
      <c r="AB907" s="35" t="s">
        <v>27</v>
      </c>
      <c r="AC907" s="35" t="str">
        <f>+IF(Tabla1[[#This Row],[STK]]="no","Sin STK", "STK disponible")</f>
        <v>STK disponible</v>
      </c>
      <c r="AD907" s="35">
        <f>+I907*J907</f>
        <v>0</v>
      </c>
      <c r="AE907" s="35">
        <f>+I907*K907</f>
        <v>0</v>
      </c>
      <c r="AF907" s="36">
        <f>IF(Tabla1[[#This Row],[ref pack]]=1,Tabla1[[#This Row],[Pedido]],LCM(Tabla1[[#This Row],[MC VIEJO]],Tabla1[[#This Row],[Pedido]]))</f>
        <v>1</v>
      </c>
      <c r="AG907" s="36">
        <f>+VLOOKUP(Tabla1[[#This Row],[Artículo]],'.'!$B$2:$D$11481,3,)</f>
        <v>1</v>
      </c>
      <c r="AH907" s="37" t="str">
        <f>+IFERROR(SEARCH("pack",Tabla1[[#This Row],[PACK]]),"")</f>
        <v/>
      </c>
    </row>
    <row r="908" spans="1:34" ht="24" customHeight="1" x14ac:dyDescent="0.2">
      <c r="A908" s="50" t="s">
        <v>1505</v>
      </c>
      <c r="B908" s="60" t="s">
        <v>1694</v>
      </c>
      <c r="C908" s="61" t="s">
        <v>23662</v>
      </c>
      <c r="D908" s="52" t="s">
        <v>27</v>
      </c>
      <c r="E908" s="53">
        <v>45404.25</v>
      </c>
      <c r="F908" s="23" t="str">
        <f>+IFERROR(VLOOKUP(Tabla1[[#This Row],[Artículo]],'..'!$B$2:$D$569000,3,),"")</f>
        <v/>
      </c>
      <c r="G908" s="24" t="str">
        <f>IF(H908=AF908,"", "Error MC")</f>
        <v>Error MC</v>
      </c>
      <c r="H908" s="62"/>
      <c r="I908" s="54">
        <f>+Tabla1[[#This Row],[MC]]*Tabla1[[#This Row],[Pedido]]*Tabla1[[#This Row],[PVC ]]</f>
        <v>0</v>
      </c>
      <c r="J908" s="26">
        <v>0.21</v>
      </c>
      <c r="K908" s="63"/>
      <c r="L908" s="28" t="s">
        <v>17</v>
      </c>
      <c r="M908" s="53">
        <v>79661.754000000001</v>
      </c>
      <c r="N908" s="64" t="str">
        <f>+IF(Tabla1[[#This Row],[F PMPI]]="SÍ","No","Sí")</f>
        <v>Sí</v>
      </c>
      <c r="O908" s="65">
        <f>+Tabla1[[#This Row],[PVL]]*1.055</f>
        <v>84043.150469999993</v>
      </c>
      <c r="P908" s="65">
        <f>+Tabla1[[#This Row],[PVL]]*1.43</f>
        <v>113916.30821999999</v>
      </c>
      <c r="Q908" s="66" t="str">
        <f>+HYPERLINK(Tabla1[[#This Row],[PAG]])</f>
        <v>https://todomusica.com.ar/canas/9197-rca0125-b25.html</v>
      </c>
      <c r="R908" s="67"/>
      <c r="S908" s="68"/>
      <c r="T908" s="69"/>
      <c r="U908" s="69"/>
      <c r="V908" s="69"/>
      <c r="W908" s="69"/>
      <c r="X908" s="69"/>
      <c r="Y908" s="35"/>
      <c r="Z908" s="35" t="s">
        <v>24972</v>
      </c>
      <c r="AA908" s="36">
        <v>1</v>
      </c>
      <c r="AB908" s="35" t="s">
        <v>27</v>
      </c>
      <c r="AC908" s="35" t="str">
        <f>+IF(Tabla1[[#This Row],[STK]]="no","Sin STK", "STK disponible")</f>
        <v>Sin STK</v>
      </c>
      <c r="AD908" s="35">
        <f>+I908*J908</f>
        <v>0</v>
      </c>
      <c r="AE908" s="35">
        <f>+I908*K908</f>
        <v>0</v>
      </c>
      <c r="AF908" s="36">
        <f>IF(Tabla1[[#This Row],[ref pack]]=1,Tabla1[[#This Row],[Pedido]],LCM(Tabla1[[#This Row],[MC VIEJO]],Tabla1[[#This Row],[Pedido]]))</f>
        <v>1</v>
      </c>
      <c r="AG908" s="36">
        <f>+VLOOKUP(Tabla1[[#This Row],[Artículo]],'.'!$B$2:$D$11481,3,)</f>
        <v>1</v>
      </c>
      <c r="AH908" s="37" t="str">
        <f>+IFERROR(SEARCH("pack",Tabla1[[#This Row],[PACK]]),"")</f>
        <v/>
      </c>
    </row>
    <row r="909" spans="1:34" ht="24" customHeight="1" x14ac:dyDescent="0.2">
      <c r="A909" s="50" t="s">
        <v>1505</v>
      </c>
      <c r="B909" s="60" t="s">
        <v>1696</v>
      </c>
      <c r="C909" s="61" t="s">
        <v>23663</v>
      </c>
      <c r="D909" s="52" t="s">
        <v>9841</v>
      </c>
      <c r="E909" s="53">
        <v>5735.72</v>
      </c>
      <c r="F909" s="23" t="str">
        <f>+IFERROR(VLOOKUP(Tabla1[[#This Row],[Artículo]],'..'!$B$2:$D$569000,3,),"")</f>
        <v/>
      </c>
      <c r="G909" s="24" t="str">
        <f>IF(H909=AF909,"", "Error MC")</f>
        <v>Error MC</v>
      </c>
      <c r="H909" s="62"/>
      <c r="I909" s="54">
        <f>+Tabla1[[#This Row],[MC]]*Tabla1[[#This Row],[Pedido]]*Tabla1[[#This Row],[PVC ]]</f>
        <v>0</v>
      </c>
      <c r="J909" s="26">
        <v>0.21</v>
      </c>
      <c r="K909" s="63"/>
      <c r="L909" s="28" t="s">
        <v>17</v>
      </c>
      <c r="M909" s="53">
        <v>10063.316000000001</v>
      </c>
      <c r="N909" s="64" t="str">
        <f>+IF(Tabla1[[#This Row],[F PMPI]]="SÍ","No","Sí")</f>
        <v>Sí</v>
      </c>
      <c r="O909" s="65">
        <f>+Tabla1[[#This Row],[PVL]]*1.055</f>
        <v>10616.79838</v>
      </c>
      <c r="P909" s="65">
        <f>+Tabla1[[#This Row],[PVL]]*1.43</f>
        <v>14390.541880000001</v>
      </c>
      <c r="Q909" s="66" t="str">
        <f>+HYPERLINK(Tabla1[[#This Row],[PAG]])</f>
        <v>https://todomusica.com.ar/canas/4243-404.html</v>
      </c>
      <c r="R909" s="67"/>
      <c r="S909" s="68"/>
      <c r="T909" s="69"/>
      <c r="U909" s="69"/>
      <c r="V909" s="69"/>
      <c r="W909" s="69"/>
      <c r="X909" s="69"/>
      <c r="Y909" s="35"/>
      <c r="Z909" s="35" t="s">
        <v>24973</v>
      </c>
      <c r="AA909" s="36">
        <v>1</v>
      </c>
      <c r="AB909" s="35" t="s">
        <v>27</v>
      </c>
      <c r="AC909" s="35" t="str">
        <f>+IF(Tabla1[[#This Row],[STK]]="no","Sin STK", "STK disponible")</f>
        <v>STK disponible</v>
      </c>
      <c r="AD909" s="35">
        <f>+I909*J909</f>
        <v>0</v>
      </c>
      <c r="AE909" s="35">
        <f>+I909*K909</f>
        <v>0</v>
      </c>
      <c r="AF909" s="36">
        <f>IF(Tabla1[[#This Row],[ref pack]]=1,Tabla1[[#This Row],[Pedido]],LCM(Tabla1[[#This Row],[MC VIEJO]],Tabla1[[#This Row],[Pedido]]))</f>
        <v>1</v>
      </c>
      <c r="AG909" s="36">
        <f>+VLOOKUP(Tabla1[[#This Row],[Artículo]],'.'!$B$2:$D$11481,3,)</f>
        <v>1</v>
      </c>
      <c r="AH909" s="37" t="str">
        <f>+IFERROR(SEARCH("pack",Tabla1[[#This Row],[PACK]]),"")</f>
        <v/>
      </c>
    </row>
    <row r="910" spans="1:34" ht="24" customHeight="1" x14ac:dyDescent="0.2">
      <c r="A910" s="50" t="s">
        <v>1505</v>
      </c>
      <c r="B910" s="60" t="s">
        <v>1698</v>
      </c>
      <c r="C910" s="61" t="s">
        <v>23664</v>
      </c>
      <c r="D910" s="52" t="s">
        <v>9842</v>
      </c>
      <c r="E910" s="53">
        <v>5735.72</v>
      </c>
      <c r="F910" s="23" t="str">
        <f>+IFERROR(VLOOKUP(Tabla1[[#This Row],[Artículo]],'..'!$B$2:$D$569000,3,),"")</f>
        <v/>
      </c>
      <c r="G910" s="24" t="str">
        <f>IF(H910=AF910,"", "Error MC")</f>
        <v>Error MC</v>
      </c>
      <c r="H910" s="62"/>
      <c r="I910" s="54">
        <f>+Tabla1[[#This Row],[MC]]*Tabla1[[#This Row],[Pedido]]*Tabla1[[#This Row],[PVC ]]</f>
        <v>0</v>
      </c>
      <c r="J910" s="26">
        <v>0.21</v>
      </c>
      <c r="K910" s="63"/>
      <c r="L910" s="28" t="s">
        <v>17</v>
      </c>
      <c r="M910" s="53">
        <v>10063.316000000001</v>
      </c>
      <c r="N910" s="64" t="str">
        <f>+IF(Tabla1[[#This Row],[F PMPI]]="SÍ","No","Sí")</f>
        <v>Sí</v>
      </c>
      <c r="O910" s="65">
        <f>+Tabla1[[#This Row],[PVL]]*1.055</f>
        <v>10616.79838</v>
      </c>
      <c r="P910" s="65">
        <f>+Tabla1[[#This Row],[PVL]]*1.43</f>
        <v>14390.541880000001</v>
      </c>
      <c r="Q910" s="66" t="str">
        <f>+HYPERLINK(Tabla1[[#This Row],[PAG]])</f>
        <v>https://todomusica.com.ar/canas/1891-rca0325.html</v>
      </c>
      <c r="R910" s="67"/>
      <c r="S910" s="68"/>
      <c r="T910" s="69"/>
      <c r="U910" s="69"/>
      <c r="V910" s="69"/>
      <c r="W910" s="69"/>
      <c r="X910" s="69"/>
      <c r="Y910" s="35"/>
      <c r="Z910" s="35" t="s">
        <v>24974</v>
      </c>
      <c r="AA910" s="36">
        <v>1</v>
      </c>
      <c r="AB910" s="35" t="s">
        <v>27</v>
      </c>
      <c r="AC910" s="35" t="str">
        <f>+IF(Tabla1[[#This Row],[STK]]="no","Sin STK", "STK disponible")</f>
        <v>STK disponible</v>
      </c>
      <c r="AD910" s="35">
        <f>+I910*J910</f>
        <v>0</v>
      </c>
      <c r="AE910" s="35">
        <f>+I910*K910</f>
        <v>0</v>
      </c>
      <c r="AF910" s="36">
        <f>IF(Tabla1[[#This Row],[ref pack]]=1,Tabla1[[#This Row],[Pedido]],LCM(Tabla1[[#This Row],[MC VIEJO]],Tabla1[[#This Row],[Pedido]]))</f>
        <v>1</v>
      </c>
      <c r="AG910" s="36">
        <f>+VLOOKUP(Tabla1[[#This Row],[Artículo]],'.'!$B$2:$D$11481,3,)</f>
        <v>1</v>
      </c>
      <c r="AH910" s="37" t="str">
        <f>+IFERROR(SEARCH("pack",Tabla1[[#This Row],[PACK]]),"")</f>
        <v/>
      </c>
    </row>
    <row r="911" spans="1:34" ht="24" customHeight="1" x14ac:dyDescent="0.2">
      <c r="A911" s="50" t="s">
        <v>1505</v>
      </c>
      <c r="B911" s="60" t="s">
        <v>1700</v>
      </c>
      <c r="C911" s="61" t="s">
        <v>23665</v>
      </c>
      <c r="D911" s="52" t="s">
        <v>9841</v>
      </c>
      <c r="E911" s="53">
        <v>5735.72</v>
      </c>
      <c r="F911" s="23" t="str">
        <f>+IFERROR(VLOOKUP(Tabla1[[#This Row],[Artículo]],'..'!$B$2:$D$569000,3,),"")</f>
        <v/>
      </c>
      <c r="G911" s="24" t="str">
        <f>IF(H911=AF911,"", "Error MC")</f>
        <v>Error MC</v>
      </c>
      <c r="H911" s="62"/>
      <c r="I911" s="54">
        <f>+Tabla1[[#This Row],[MC]]*Tabla1[[#This Row],[Pedido]]*Tabla1[[#This Row],[PVC ]]</f>
        <v>0</v>
      </c>
      <c r="J911" s="26">
        <v>0.21</v>
      </c>
      <c r="K911" s="63"/>
      <c r="L911" s="28" t="s">
        <v>17</v>
      </c>
      <c r="M911" s="53">
        <v>10063.316000000001</v>
      </c>
      <c r="N911" s="64" t="str">
        <f>+IF(Tabla1[[#This Row],[F PMPI]]="SÍ","No","Sí")</f>
        <v>Sí</v>
      </c>
      <c r="O911" s="65">
        <f>+Tabla1[[#This Row],[PVL]]*1.055</f>
        <v>10616.79838</v>
      </c>
      <c r="P911" s="65">
        <f>+Tabla1[[#This Row],[PVL]]*1.43</f>
        <v>14390.541880000001</v>
      </c>
      <c r="Q911" s="66" t="str">
        <f>+HYPERLINK(Tabla1[[#This Row],[PAG]])</f>
        <v>https://todomusica.com.ar/canas/4244-404.html</v>
      </c>
      <c r="R911" s="67"/>
      <c r="S911" s="68"/>
      <c r="T911" s="69"/>
      <c r="U911" s="69"/>
      <c r="V911" s="69"/>
      <c r="W911" s="69"/>
      <c r="X911" s="69"/>
      <c r="Y911" s="35"/>
      <c r="Z911" s="35" t="s">
        <v>24975</v>
      </c>
      <c r="AA911" s="36">
        <v>1</v>
      </c>
      <c r="AB911" s="35" t="s">
        <v>27</v>
      </c>
      <c r="AC911" s="35" t="str">
        <f>+IF(Tabla1[[#This Row],[STK]]="no","Sin STK", "STK disponible")</f>
        <v>STK disponible</v>
      </c>
      <c r="AD911" s="35">
        <f>+I911*J911</f>
        <v>0</v>
      </c>
      <c r="AE911" s="35">
        <f>+I911*K911</f>
        <v>0</v>
      </c>
      <c r="AF911" s="36">
        <f>IF(Tabla1[[#This Row],[ref pack]]=1,Tabla1[[#This Row],[Pedido]],LCM(Tabla1[[#This Row],[MC VIEJO]],Tabla1[[#This Row],[Pedido]]))</f>
        <v>1</v>
      </c>
      <c r="AG911" s="36">
        <f>+VLOOKUP(Tabla1[[#This Row],[Artículo]],'.'!$B$2:$D$11481,3,)</f>
        <v>1</v>
      </c>
      <c r="AH911" s="37" t="str">
        <f>+IFERROR(SEARCH("pack",Tabla1[[#This Row],[PACK]]),"")</f>
        <v/>
      </c>
    </row>
    <row r="912" spans="1:34" ht="24" customHeight="1" x14ac:dyDescent="0.2">
      <c r="A912" s="50" t="s">
        <v>1505</v>
      </c>
      <c r="B912" s="60" t="s">
        <v>1702</v>
      </c>
      <c r="C912" s="61" t="s">
        <v>23666</v>
      </c>
      <c r="D912" s="52" t="s">
        <v>9842</v>
      </c>
      <c r="E912" s="53">
        <v>5735.72</v>
      </c>
      <c r="F912" s="23" t="str">
        <f>+IFERROR(VLOOKUP(Tabla1[[#This Row],[Artículo]],'..'!$B$2:$D$569000,3,),"")</f>
        <v/>
      </c>
      <c r="G912" s="24" t="str">
        <f>IF(H912=AF912,"", "Error MC")</f>
        <v>Error MC</v>
      </c>
      <c r="H912" s="62"/>
      <c r="I912" s="54">
        <f>+Tabla1[[#This Row],[MC]]*Tabla1[[#This Row],[Pedido]]*Tabla1[[#This Row],[PVC ]]</f>
        <v>0</v>
      </c>
      <c r="J912" s="26">
        <v>0.21</v>
      </c>
      <c r="K912" s="63"/>
      <c r="L912" s="28" t="s">
        <v>17</v>
      </c>
      <c r="M912" s="53">
        <v>10063.316000000001</v>
      </c>
      <c r="N912" s="64" t="str">
        <f>+IF(Tabla1[[#This Row],[F PMPI]]="SÍ","No","Sí")</f>
        <v>Sí</v>
      </c>
      <c r="O912" s="65">
        <f>+Tabla1[[#This Row],[PVL]]*1.055</f>
        <v>10616.79838</v>
      </c>
      <c r="P912" s="65">
        <f>+Tabla1[[#This Row],[PVL]]*1.43</f>
        <v>14390.541880000001</v>
      </c>
      <c r="Q912" s="66" t="str">
        <f>+HYPERLINK(Tabla1[[#This Row],[PAG]])</f>
        <v>https://todomusica.com.ar/canas/2814-rca0335.html</v>
      </c>
      <c r="R912" s="67"/>
      <c r="S912" s="68"/>
      <c r="T912" s="69"/>
      <c r="U912" s="69"/>
      <c r="V912" s="69"/>
      <c r="W912" s="69"/>
      <c r="X912" s="69"/>
      <c r="Y912" s="35"/>
      <c r="Z912" s="35" t="s">
        <v>24976</v>
      </c>
      <c r="AA912" s="36">
        <v>1</v>
      </c>
      <c r="AB912" s="35" t="s">
        <v>27</v>
      </c>
      <c r="AC912" s="35" t="str">
        <f>+IF(Tabla1[[#This Row],[STK]]="no","Sin STK", "STK disponible")</f>
        <v>STK disponible</v>
      </c>
      <c r="AD912" s="35">
        <f>+I912*J912</f>
        <v>0</v>
      </c>
      <c r="AE912" s="35">
        <f>+I912*K912</f>
        <v>0</v>
      </c>
      <c r="AF912" s="36">
        <f>IF(Tabla1[[#This Row],[ref pack]]=1,Tabla1[[#This Row],[Pedido]],LCM(Tabla1[[#This Row],[MC VIEJO]],Tabla1[[#This Row],[Pedido]]))</f>
        <v>1</v>
      </c>
      <c r="AG912" s="36">
        <f>+VLOOKUP(Tabla1[[#This Row],[Artículo]],'.'!$B$2:$D$11481,3,)</f>
        <v>1</v>
      </c>
      <c r="AH912" s="37" t="str">
        <f>+IFERROR(SEARCH("pack",Tabla1[[#This Row],[PACK]]),"")</f>
        <v/>
      </c>
    </row>
    <row r="913" spans="1:34" ht="24" customHeight="1" x14ac:dyDescent="0.2">
      <c r="A913" s="50" t="s">
        <v>1505</v>
      </c>
      <c r="B913" s="60" t="s">
        <v>1704</v>
      </c>
      <c r="C913" s="61" t="s">
        <v>23667</v>
      </c>
      <c r="D913" s="52" t="s">
        <v>9842</v>
      </c>
      <c r="E913" s="53">
        <v>16384.79</v>
      </c>
      <c r="F913" s="23" t="str">
        <f>+IFERROR(VLOOKUP(Tabla1[[#This Row],[Artículo]],'..'!$B$2:$D$569000,3,),"")</f>
        <v/>
      </c>
      <c r="G913" s="24" t="str">
        <f>IF(H913=AF913,"", "Error MC")</f>
        <v>Error MC</v>
      </c>
      <c r="H913" s="62"/>
      <c r="I913" s="54">
        <f>+Tabla1[[#This Row],[MC]]*Tabla1[[#This Row],[Pedido]]*Tabla1[[#This Row],[PVC ]]</f>
        <v>0</v>
      </c>
      <c r="J913" s="26">
        <v>0.21</v>
      </c>
      <c r="K913" s="63"/>
      <c r="L913" s="28" t="s">
        <v>17</v>
      </c>
      <c r="M913" s="53">
        <v>28747.119999999999</v>
      </c>
      <c r="N913" s="64" t="str">
        <f>+IF(Tabla1[[#This Row],[F PMPI]]="SÍ","No","Sí")</f>
        <v>Sí</v>
      </c>
      <c r="O913" s="65">
        <f>+Tabla1[[#This Row],[PVL]]*1.055</f>
        <v>30328.211599999999</v>
      </c>
      <c r="P913" s="65">
        <f>+Tabla1[[#This Row],[PVL]]*1.43</f>
        <v>41108.381599999993</v>
      </c>
      <c r="Q913" s="66" t="str">
        <f>+HYPERLINK(Tabla1[[#This Row],[PAG]])</f>
        <v>https://todomusica.com.ar/canas/10360-rca1015.html</v>
      </c>
      <c r="R913" s="67"/>
      <c r="S913" s="68"/>
      <c r="T913" s="69"/>
      <c r="U913" s="69"/>
      <c r="V913" s="69"/>
      <c r="W913" s="69"/>
      <c r="X913" s="69"/>
      <c r="Y913" s="35"/>
      <c r="Z913" s="35" t="s">
        <v>24977</v>
      </c>
      <c r="AA913" s="36">
        <v>1</v>
      </c>
      <c r="AB913" s="35" t="s">
        <v>27</v>
      </c>
      <c r="AC913" s="35" t="str">
        <f>+IF(Tabla1[[#This Row],[STK]]="no","Sin STK", "STK disponible")</f>
        <v>STK disponible</v>
      </c>
      <c r="AD913" s="35">
        <f>+I913*J913</f>
        <v>0</v>
      </c>
      <c r="AE913" s="35">
        <f>+I913*K913</f>
        <v>0</v>
      </c>
      <c r="AF913" s="36">
        <f>IF(Tabla1[[#This Row],[ref pack]]=1,Tabla1[[#This Row],[Pedido]],LCM(Tabla1[[#This Row],[MC VIEJO]],Tabla1[[#This Row],[Pedido]]))</f>
        <v>1</v>
      </c>
      <c r="AG913" s="36">
        <f>+VLOOKUP(Tabla1[[#This Row],[Artículo]],'.'!$B$2:$D$11481,3,)</f>
        <v>1</v>
      </c>
      <c r="AH913" s="37" t="str">
        <f>+IFERROR(SEARCH("pack",Tabla1[[#This Row],[PACK]]),"")</f>
        <v/>
      </c>
    </row>
    <row r="914" spans="1:34" ht="24" customHeight="1" x14ac:dyDescent="0.2">
      <c r="A914" s="50" t="s">
        <v>1505</v>
      </c>
      <c r="B914" s="60" t="s">
        <v>1706</v>
      </c>
      <c r="C914" s="61" t="s">
        <v>23668</v>
      </c>
      <c r="D914" s="52" t="s">
        <v>9842</v>
      </c>
      <c r="E914" s="53">
        <v>16384.79</v>
      </c>
      <c r="F914" s="23" t="str">
        <f>+IFERROR(VLOOKUP(Tabla1[[#This Row],[Artículo]],'..'!$B$2:$D$569000,3,),"")</f>
        <v/>
      </c>
      <c r="G914" s="24" t="str">
        <f>IF(H914=AF914,"", "Error MC")</f>
        <v>Error MC</v>
      </c>
      <c r="H914" s="62"/>
      <c r="I914" s="54">
        <f>+Tabla1[[#This Row],[MC]]*Tabla1[[#This Row],[Pedido]]*Tabla1[[#This Row],[PVC ]]</f>
        <v>0</v>
      </c>
      <c r="J914" s="26">
        <v>0.21</v>
      </c>
      <c r="K914" s="63"/>
      <c r="L914" s="28" t="s">
        <v>17</v>
      </c>
      <c r="M914" s="53">
        <v>28747.119999999999</v>
      </c>
      <c r="N914" s="64" t="str">
        <f>+IF(Tabla1[[#This Row],[F PMPI]]="SÍ","No","Sí")</f>
        <v>Sí</v>
      </c>
      <c r="O914" s="65">
        <f>+Tabla1[[#This Row],[PVL]]*1.055</f>
        <v>30328.211599999999</v>
      </c>
      <c r="P914" s="65">
        <f>+Tabla1[[#This Row],[PVL]]*1.43</f>
        <v>41108.381599999993</v>
      </c>
      <c r="Q914" s="66" t="str">
        <f>+HYPERLINK(Tabla1[[#This Row],[PAG]])</f>
        <v>https://todomusica.com.ar/canas/2780-rca1020.html</v>
      </c>
      <c r="R914" s="67"/>
      <c r="S914" s="68"/>
      <c r="T914" s="69"/>
      <c r="U914" s="69"/>
      <c r="V914" s="69"/>
      <c r="W914" s="69"/>
      <c r="X914" s="69"/>
      <c r="Y914" s="35"/>
      <c r="Z914" s="35" t="s">
        <v>24978</v>
      </c>
      <c r="AA914" s="36">
        <v>1</v>
      </c>
      <c r="AB914" s="35" t="s">
        <v>27</v>
      </c>
      <c r="AC914" s="35" t="str">
        <f>+IF(Tabla1[[#This Row],[STK]]="no","Sin STK", "STK disponible")</f>
        <v>STK disponible</v>
      </c>
      <c r="AD914" s="35">
        <f>+I914*J914</f>
        <v>0</v>
      </c>
      <c r="AE914" s="35">
        <f>+I914*K914</f>
        <v>0</v>
      </c>
      <c r="AF914" s="36">
        <f>IF(Tabla1[[#This Row],[ref pack]]=1,Tabla1[[#This Row],[Pedido]],LCM(Tabla1[[#This Row],[MC VIEJO]],Tabla1[[#This Row],[Pedido]]))</f>
        <v>1</v>
      </c>
      <c r="AG914" s="36">
        <f>+VLOOKUP(Tabla1[[#This Row],[Artículo]],'.'!$B$2:$D$11481,3,)</f>
        <v>1</v>
      </c>
      <c r="AH914" s="37" t="str">
        <f>+IFERROR(SEARCH("pack",Tabla1[[#This Row],[PACK]]),"")</f>
        <v/>
      </c>
    </row>
    <row r="915" spans="1:34" ht="24" customHeight="1" x14ac:dyDescent="0.2">
      <c r="A915" s="50" t="s">
        <v>1505</v>
      </c>
      <c r="B915" s="60" t="s">
        <v>1708</v>
      </c>
      <c r="C915" s="61" t="s">
        <v>23669</v>
      </c>
      <c r="D915" s="52" t="s">
        <v>27</v>
      </c>
      <c r="E915" s="53">
        <v>16384.79</v>
      </c>
      <c r="F915" s="23" t="str">
        <f>+IFERROR(VLOOKUP(Tabla1[[#This Row],[Artículo]],'..'!$B$2:$D$569000,3,),"")</f>
        <v/>
      </c>
      <c r="G915" s="24" t="str">
        <f>IF(H915=AF915,"", "Error MC")</f>
        <v>Error MC</v>
      </c>
      <c r="H915" s="62"/>
      <c r="I915" s="54">
        <f>+Tabla1[[#This Row],[MC]]*Tabla1[[#This Row],[Pedido]]*Tabla1[[#This Row],[PVC ]]</f>
        <v>0</v>
      </c>
      <c r="J915" s="26">
        <v>0.21</v>
      </c>
      <c r="K915" s="63"/>
      <c r="L915" s="28" t="s">
        <v>17</v>
      </c>
      <c r="M915" s="53">
        <v>28747.119999999999</v>
      </c>
      <c r="N915" s="64" t="str">
        <f>+IF(Tabla1[[#This Row],[F PMPI]]="SÍ","No","Sí")</f>
        <v>Sí</v>
      </c>
      <c r="O915" s="65">
        <f>+Tabla1[[#This Row],[PVL]]*1.055</f>
        <v>30328.211599999999</v>
      </c>
      <c r="P915" s="65">
        <f>+Tabla1[[#This Row],[PVL]]*1.43</f>
        <v>41108.381599999993</v>
      </c>
      <c r="Q915" s="66" t="str">
        <f>+HYPERLINK(Tabla1[[#This Row],[PAG]])</f>
        <v>https://todomusica.com.ar/canas/3155-rca1025.html</v>
      </c>
      <c r="R915" s="67"/>
      <c r="S915" s="68"/>
      <c r="T915" s="69"/>
      <c r="U915" s="69"/>
      <c r="V915" s="69"/>
      <c r="W915" s="69"/>
      <c r="X915" s="69"/>
      <c r="Y915" s="35"/>
      <c r="Z915" s="35" t="s">
        <v>24979</v>
      </c>
      <c r="AA915" s="36">
        <v>1</v>
      </c>
      <c r="AB915" s="35" t="s">
        <v>27</v>
      </c>
      <c r="AC915" s="35" t="str">
        <f>+IF(Tabla1[[#This Row],[STK]]="no","Sin STK", "STK disponible")</f>
        <v>Sin STK</v>
      </c>
      <c r="AD915" s="35">
        <f>+I915*J915</f>
        <v>0</v>
      </c>
      <c r="AE915" s="35">
        <f>+I915*K915</f>
        <v>0</v>
      </c>
      <c r="AF915" s="36">
        <f>IF(Tabla1[[#This Row],[ref pack]]=1,Tabla1[[#This Row],[Pedido]],LCM(Tabla1[[#This Row],[MC VIEJO]],Tabla1[[#This Row],[Pedido]]))</f>
        <v>1</v>
      </c>
      <c r="AG915" s="36">
        <f>+VLOOKUP(Tabla1[[#This Row],[Artículo]],'.'!$B$2:$D$11481,3,)</f>
        <v>1</v>
      </c>
      <c r="AH915" s="37" t="str">
        <f>+IFERROR(SEARCH("pack",Tabla1[[#This Row],[PACK]]),"")</f>
        <v/>
      </c>
    </row>
    <row r="916" spans="1:34" ht="24" customHeight="1" x14ac:dyDescent="0.2">
      <c r="A916" s="50" t="s">
        <v>1505</v>
      </c>
      <c r="B916" s="60" t="s">
        <v>1710</v>
      </c>
      <c r="C916" s="61" t="s">
        <v>23670</v>
      </c>
      <c r="D916" s="52" t="s">
        <v>27</v>
      </c>
      <c r="E916" s="53">
        <v>16384.79</v>
      </c>
      <c r="F916" s="23" t="str">
        <f>+IFERROR(VLOOKUP(Tabla1[[#This Row],[Artículo]],'..'!$B$2:$D$569000,3,),"")</f>
        <v/>
      </c>
      <c r="G916" s="24" t="str">
        <f>IF(H916=AF916,"", "Error MC")</f>
        <v>Error MC</v>
      </c>
      <c r="H916" s="62"/>
      <c r="I916" s="54">
        <f>+Tabla1[[#This Row],[MC]]*Tabla1[[#This Row],[Pedido]]*Tabla1[[#This Row],[PVC ]]</f>
        <v>0</v>
      </c>
      <c r="J916" s="26">
        <v>0.21</v>
      </c>
      <c r="K916" s="63"/>
      <c r="L916" s="28" t="s">
        <v>17</v>
      </c>
      <c r="M916" s="53">
        <v>28747.119999999999</v>
      </c>
      <c r="N916" s="64" t="str">
        <f>+IF(Tabla1[[#This Row],[F PMPI]]="SÍ","No","Sí")</f>
        <v>Sí</v>
      </c>
      <c r="O916" s="65">
        <f>+Tabla1[[#This Row],[PVL]]*1.055</f>
        <v>30328.211599999999</v>
      </c>
      <c r="P916" s="65">
        <f>+Tabla1[[#This Row],[PVL]]*1.43</f>
        <v>41108.381599999993</v>
      </c>
      <c r="Q916" s="66" t="str">
        <f>+HYPERLINK(Tabla1[[#This Row],[PAG]])</f>
        <v>https://todomusica.com.ar/productos-sin-categorias-de-netsuite/2844-rca1030.html</v>
      </c>
      <c r="R916" s="67"/>
      <c r="S916" s="68"/>
      <c r="T916" s="69"/>
      <c r="U916" s="69"/>
      <c r="V916" s="69"/>
      <c r="W916" s="69"/>
      <c r="X916" s="69"/>
      <c r="Y916" s="35"/>
      <c r="Z916" s="35" t="s">
        <v>24980</v>
      </c>
      <c r="AA916" s="36">
        <v>1</v>
      </c>
      <c r="AB916" s="35" t="s">
        <v>27</v>
      </c>
      <c r="AC916" s="35" t="str">
        <f>+IF(Tabla1[[#This Row],[STK]]="no","Sin STK", "STK disponible")</f>
        <v>Sin STK</v>
      </c>
      <c r="AD916" s="35">
        <f>+I916*J916</f>
        <v>0</v>
      </c>
      <c r="AE916" s="35">
        <f>+I916*K916</f>
        <v>0</v>
      </c>
      <c r="AF916" s="36">
        <f>IF(Tabla1[[#This Row],[ref pack]]=1,Tabla1[[#This Row],[Pedido]],LCM(Tabla1[[#This Row],[MC VIEJO]],Tabla1[[#This Row],[Pedido]]))</f>
        <v>1</v>
      </c>
      <c r="AG916" s="36">
        <f>+VLOOKUP(Tabla1[[#This Row],[Artículo]],'.'!$B$2:$D$11481,3,)</f>
        <v>1</v>
      </c>
      <c r="AH916" s="37" t="str">
        <f>+IFERROR(SEARCH("pack",Tabla1[[#This Row],[PACK]]),"")</f>
        <v/>
      </c>
    </row>
    <row r="917" spans="1:34" ht="24" customHeight="1" x14ac:dyDescent="0.2">
      <c r="A917" s="50" t="s">
        <v>1505</v>
      </c>
      <c r="B917" s="60" t="s">
        <v>1712</v>
      </c>
      <c r="C917" s="61" t="s">
        <v>23671</v>
      </c>
      <c r="D917" s="52" t="s">
        <v>9841</v>
      </c>
      <c r="E917" s="53">
        <v>16384.79</v>
      </c>
      <c r="F917" s="23" t="str">
        <f>+IFERROR(VLOOKUP(Tabla1[[#This Row],[Artículo]],'..'!$B$2:$D$569000,3,),"")</f>
        <v/>
      </c>
      <c r="G917" s="24" t="str">
        <f>IF(H917=AF917,"", "Error MC")</f>
        <v>Error MC</v>
      </c>
      <c r="H917" s="62"/>
      <c r="I917" s="54">
        <f>+Tabla1[[#This Row],[MC]]*Tabla1[[#This Row],[Pedido]]*Tabla1[[#This Row],[PVC ]]</f>
        <v>0</v>
      </c>
      <c r="J917" s="26">
        <v>0.21</v>
      </c>
      <c r="K917" s="63"/>
      <c r="L917" s="28" t="s">
        <v>17</v>
      </c>
      <c r="M917" s="53">
        <v>28747.119999999999</v>
      </c>
      <c r="N917" s="64" t="str">
        <f>+IF(Tabla1[[#This Row],[F PMPI]]="SÍ","No","Sí")</f>
        <v>Sí</v>
      </c>
      <c r="O917" s="65">
        <f>+Tabla1[[#This Row],[PVL]]*1.055</f>
        <v>30328.211599999999</v>
      </c>
      <c r="P917" s="65">
        <f>+Tabla1[[#This Row],[PVL]]*1.43</f>
        <v>41108.381599999993</v>
      </c>
      <c r="Q917" s="66" t="str">
        <f>+HYPERLINK(Tabla1[[#This Row],[PAG]])</f>
        <v>https://todomusica.com.ar/canas/2791-rca1035.html</v>
      </c>
      <c r="R917" s="67"/>
      <c r="S917" s="68"/>
      <c r="T917" s="69"/>
      <c r="U917" s="69"/>
      <c r="V917" s="69"/>
      <c r="W917" s="69"/>
      <c r="X917" s="69"/>
      <c r="Y917" s="35"/>
      <c r="Z917" s="35" t="s">
        <v>24981</v>
      </c>
      <c r="AA917" s="36">
        <v>1</v>
      </c>
      <c r="AB917" s="35" t="s">
        <v>27</v>
      </c>
      <c r="AC917" s="35" t="str">
        <f>+IF(Tabla1[[#This Row],[STK]]="no","Sin STK", "STK disponible")</f>
        <v>STK disponible</v>
      </c>
      <c r="AD917" s="35">
        <f>+I917*J917</f>
        <v>0</v>
      </c>
      <c r="AE917" s="35">
        <f>+I917*K917</f>
        <v>0</v>
      </c>
      <c r="AF917" s="36">
        <f>IF(Tabla1[[#This Row],[ref pack]]=1,Tabla1[[#This Row],[Pedido]],LCM(Tabla1[[#This Row],[MC VIEJO]],Tabla1[[#This Row],[Pedido]]))</f>
        <v>1</v>
      </c>
      <c r="AG917" s="36">
        <f>+VLOOKUP(Tabla1[[#This Row],[Artículo]],'.'!$B$2:$D$11481,3,)</f>
        <v>1</v>
      </c>
      <c r="AH917" s="37" t="str">
        <f>+IFERROR(SEARCH("pack",Tabla1[[#This Row],[PACK]]),"")</f>
        <v/>
      </c>
    </row>
    <row r="918" spans="1:34" ht="24" customHeight="1" x14ac:dyDescent="0.2">
      <c r="A918" s="50" t="s">
        <v>1505</v>
      </c>
      <c r="B918" s="60" t="s">
        <v>1714</v>
      </c>
      <c r="C918" s="61" t="s">
        <v>23672</v>
      </c>
      <c r="D918" s="52" t="s">
        <v>9842</v>
      </c>
      <c r="E918" s="53">
        <v>16384.79</v>
      </c>
      <c r="F918" s="23" t="str">
        <f>+IFERROR(VLOOKUP(Tabla1[[#This Row],[Artículo]],'..'!$B$2:$D$569000,3,),"")</f>
        <v/>
      </c>
      <c r="G918" s="24" t="str">
        <f>IF(H918=AF918,"", "Error MC")</f>
        <v>Error MC</v>
      </c>
      <c r="H918" s="62"/>
      <c r="I918" s="54">
        <f>+Tabla1[[#This Row],[MC]]*Tabla1[[#This Row],[Pedido]]*Tabla1[[#This Row],[PVC ]]</f>
        <v>0</v>
      </c>
      <c r="J918" s="26">
        <v>0.21</v>
      </c>
      <c r="K918" s="63"/>
      <c r="L918" s="28" t="s">
        <v>17</v>
      </c>
      <c r="M918" s="53">
        <v>28747.119999999999</v>
      </c>
      <c r="N918" s="64" t="str">
        <f>+IF(Tabla1[[#This Row],[F PMPI]]="SÍ","No","Sí")</f>
        <v>Sí</v>
      </c>
      <c r="O918" s="65">
        <f>+Tabla1[[#This Row],[PVL]]*1.055</f>
        <v>30328.211599999999</v>
      </c>
      <c r="P918" s="65">
        <f>+Tabla1[[#This Row],[PVL]]*1.43</f>
        <v>41108.381599999993</v>
      </c>
      <c r="Q918" s="66" t="str">
        <f>+HYPERLINK(Tabla1[[#This Row],[PAG]])</f>
        <v>https://todomusica.com.ar/canas/10361-rca1040.html</v>
      </c>
      <c r="R918" s="67"/>
      <c r="S918" s="68"/>
      <c r="T918" s="69"/>
      <c r="U918" s="69"/>
      <c r="V918" s="69"/>
      <c r="W918" s="69"/>
      <c r="X918" s="69"/>
      <c r="Y918" s="35"/>
      <c r="Z918" s="35" t="s">
        <v>24982</v>
      </c>
      <c r="AA918" s="36">
        <v>1</v>
      </c>
      <c r="AB918" s="35" t="s">
        <v>27</v>
      </c>
      <c r="AC918" s="35" t="str">
        <f>+IF(Tabla1[[#This Row],[STK]]="no","Sin STK", "STK disponible")</f>
        <v>STK disponible</v>
      </c>
      <c r="AD918" s="35">
        <f>+I918*J918</f>
        <v>0</v>
      </c>
      <c r="AE918" s="35">
        <f>+I918*K918</f>
        <v>0</v>
      </c>
      <c r="AF918" s="36">
        <f>IF(Tabla1[[#This Row],[ref pack]]=1,Tabla1[[#This Row],[Pedido]],LCM(Tabla1[[#This Row],[MC VIEJO]],Tabla1[[#This Row],[Pedido]]))</f>
        <v>1</v>
      </c>
      <c r="AG918" s="36">
        <f>+VLOOKUP(Tabla1[[#This Row],[Artículo]],'.'!$B$2:$D$11481,3,)</f>
        <v>1</v>
      </c>
      <c r="AH918" s="37" t="str">
        <f>+IFERROR(SEARCH("pack",Tabla1[[#This Row],[PACK]]),"")</f>
        <v/>
      </c>
    </row>
    <row r="919" spans="1:34" ht="24" customHeight="1" x14ac:dyDescent="0.2">
      <c r="A919" s="50" t="s">
        <v>1505</v>
      </c>
      <c r="B919" s="60" t="s">
        <v>1716</v>
      </c>
      <c r="C919" s="61" t="s">
        <v>23673</v>
      </c>
      <c r="D919" s="52" t="s">
        <v>9842</v>
      </c>
      <c r="E919" s="53">
        <v>45404.25</v>
      </c>
      <c r="F919" s="23" t="str">
        <f>+IFERROR(VLOOKUP(Tabla1[[#This Row],[Artículo]],'..'!$B$2:$D$569000,3,),"")</f>
        <v/>
      </c>
      <c r="G919" s="24" t="str">
        <f>IF(H919=AF919,"", "Error MC")</f>
        <v>Error MC</v>
      </c>
      <c r="H919" s="62"/>
      <c r="I919" s="54">
        <f>+Tabla1[[#This Row],[MC]]*Tabla1[[#This Row],[Pedido]]*Tabla1[[#This Row],[PVC ]]</f>
        <v>0</v>
      </c>
      <c r="J919" s="26">
        <v>0.21</v>
      </c>
      <c r="K919" s="63"/>
      <c r="L919" s="28" t="s">
        <v>17</v>
      </c>
      <c r="M919" s="53">
        <v>79661.754000000001</v>
      </c>
      <c r="N919" s="64" t="str">
        <f>+IF(Tabla1[[#This Row],[F PMPI]]="SÍ","No","Sí")</f>
        <v>Sí</v>
      </c>
      <c r="O919" s="65">
        <f>+Tabla1[[#This Row],[PVL]]*1.055</f>
        <v>84043.150469999993</v>
      </c>
      <c r="P919" s="65">
        <f>+Tabla1[[#This Row],[PVL]]*1.43</f>
        <v>113916.30821999999</v>
      </c>
      <c r="Q919" s="66" t="str">
        <f>+HYPERLINK(Tabla1[[#This Row],[PAG]])</f>
        <v>https://todomusica.com.ar/canas/9198-rcb0120-b25.html</v>
      </c>
      <c r="R919" s="67"/>
      <c r="S919" s="68"/>
      <c r="T919" s="69"/>
      <c r="U919" s="69"/>
      <c r="V919" s="69"/>
      <c r="W919" s="69"/>
      <c r="X919" s="69"/>
      <c r="Y919" s="35"/>
      <c r="Z919" s="35" t="s">
        <v>24983</v>
      </c>
      <c r="AA919" s="36">
        <v>1</v>
      </c>
      <c r="AB919" s="35" t="s">
        <v>27</v>
      </c>
      <c r="AC919" s="35" t="str">
        <f>+IF(Tabla1[[#This Row],[STK]]="no","Sin STK", "STK disponible")</f>
        <v>STK disponible</v>
      </c>
      <c r="AD919" s="35">
        <f>+I919*J919</f>
        <v>0</v>
      </c>
      <c r="AE919" s="35">
        <f>+I919*K919</f>
        <v>0</v>
      </c>
      <c r="AF919" s="36">
        <f>IF(Tabla1[[#This Row],[ref pack]]=1,Tabla1[[#This Row],[Pedido]],LCM(Tabla1[[#This Row],[MC VIEJO]],Tabla1[[#This Row],[Pedido]]))</f>
        <v>1</v>
      </c>
      <c r="AG919" s="36">
        <f>+VLOOKUP(Tabla1[[#This Row],[Artículo]],'.'!$B$2:$D$11481,3,)</f>
        <v>1</v>
      </c>
      <c r="AH919" s="37" t="str">
        <f>+IFERROR(SEARCH("pack",Tabla1[[#This Row],[PACK]]),"")</f>
        <v/>
      </c>
    </row>
    <row r="920" spans="1:34" ht="24" customHeight="1" x14ac:dyDescent="0.2">
      <c r="A920" s="50" t="s">
        <v>1505</v>
      </c>
      <c r="B920" s="60" t="s">
        <v>1718</v>
      </c>
      <c r="C920" s="61" t="s">
        <v>23674</v>
      </c>
      <c r="D920" s="52" t="s">
        <v>9842</v>
      </c>
      <c r="E920" s="53">
        <v>45404.25</v>
      </c>
      <c r="F920" s="23" t="str">
        <f>+IFERROR(VLOOKUP(Tabla1[[#This Row],[Artículo]],'..'!$B$2:$D$569000,3,),"")</f>
        <v/>
      </c>
      <c r="G920" s="24" t="str">
        <f>IF(H920=AF920,"", "Error MC")</f>
        <v>Error MC</v>
      </c>
      <c r="H920" s="62"/>
      <c r="I920" s="54">
        <f>+Tabla1[[#This Row],[MC]]*Tabla1[[#This Row],[Pedido]]*Tabla1[[#This Row],[PVC ]]</f>
        <v>0</v>
      </c>
      <c r="J920" s="26">
        <v>0.21</v>
      </c>
      <c r="K920" s="63"/>
      <c r="L920" s="28" t="s">
        <v>17</v>
      </c>
      <c r="M920" s="53">
        <v>79661.754000000001</v>
      </c>
      <c r="N920" s="64" t="str">
        <f>+IF(Tabla1[[#This Row],[F PMPI]]="SÍ","No","Sí")</f>
        <v>Sí</v>
      </c>
      <c r="O920" s="65">
        <f>+Tabla1[[#This Row],[PVL]]*1.055</f>
        <v>84043.150469999993</v>
      </c>
      <c r="P920" s="65">
        <f>+Tabla1[[#This Row],[PVL]]*1.43</f>
        <v>113916.30821999999</v>
      </c>
      <c r="Q920" s="66" t="str">
        <f>+HYPERLINK(Tabla1[[#This Row],[PAG]])</f>
        <v>https://todomusica.com.ar/canas/9199-rcb0125-b25.html</v>
      </c>
      <c r="R920" s="67"/>
      <c r="S920" s="68"/>
      <c r="T920" s="69"/>
      <c r="U920" s="69"/>
      <c r="V920" s="69"/>
      <c r="W920" s="69"/>
      <c r="X920" s="69"/>
      <c r="Y920" s="35"/>
      <c r="Z920" s="35" t="s">
        <v>24984</v>
      </c>
      <c r="AA920" s="36">
        <v>1</v>
      </c>
      <c r="AB920" s="35" t="s">
        <v>27</v>
      </c>
      <c r="AC920" s="35" t="str">
        <f>+IF(Tabla1[[#This Row],[STK]]="no","Sin STK", "STK disponible")</f>
        <v>STK disponible</v>
      </c>
      <c r="AD920" s="35">
        <f>+I920*J920</f>
        <v>0</v>
      </c>
      <c r="AE920" s="35">
        <f>+I920*K920</f>
        <v>0</v>
      </c>
      <c r="AF920" s="36">
        <f>IF(Tabla1[[#This Row],[ref pack]]=1,Tabla1[[#This Row],[Pedido]],LCM(Tabla1[[#This Row],[MC VIEJO]],Tabla1[[#This Row],[Pedido]]))</f>
        <v>1</v>
      </c>
      <c r="AG920" s="36">
        <f>+VLOOKUP(Tabla1[[#This Row],[Artículo]],'.'!$B$2:$D$11481,3,)</f>
        <v>1</v>
      </c>
      <c r="AH920" s="37" t="str">
        <f>+IFERROR(SEARCH("pack",Tabla1[[#This Row],[PACK]]),"")</f>
        <v/>
      </c>
    </row>
    <row r="921" spans="1:34" ht="24" customHeight="1" x14ac:dyDescent="0.2">
      <c r="A921" s="50" t="s">
        <v>1505</v>
      </c>
      <c r="B921" s="60" t="s">
        <v>1720</v>
      </c>
      <c r="C921" s="61" t="s">
        <v>23675</v>
      </c>
      <c r="D921" s="52" t="s">
        <v>27</v>
      </c>
      <c r="E921" s="53">
        <v>16605.439999999999</v>
      </c>
      <c r="F921" s="23" t="str">
        <f>+IFERROR(VLOOKUP(Tabla1[[#This Row],[Artículo]],'..'!$B$2:$D$569000,3,),"")</f>
        <v/>
      </c>
      <c r="G921" s="24" t="str">
        <f>IF(H921=AF921,"", "Error MC")</f>
        <v>Error MC</v>
      </c>
      <c r="H921" s="62"/>
      <c r="I921" s="54">
        <f>+Tabla1[[#This Row],[MC]]*Tabla1[[#This Row],[Pedido]]*Tabla1[[#This Row],[PVC ]]</f>
        <v>0</v>
      </c>
      <c r="J921" s="26">
        <v>0.21</v>
      </c>
      <c r="K921" s="63"/>
      <c r="L921" s="28" t="s">
        <v>17</v>
      </c>
      <c r="M921" s="53">
        <v>29134.246999999999</v>
      </c>
      <c r="N921" s="64" t="str">
        <f>+IF(Tabla1[[#This Row],[F PMPI]]="SÍ","No","Sí")</f>
        <v>Sí</v>
      </c>
      <c r="O921" s="65">
        <f>+Tabla1[[#This Row],[PVL]]*1.055</f>
        <v>30736.630584999999</v>
      </c>
      <c r="P921" s="65">
        <f>+Tabla1[[#This Row],[PVL]]*1.43</f>
        <v>41661.973209999996</v>
      </c>
      <c r="Q921" s="66" t="str">
        <f>+HYPERLINK(Tabla1[[#This Row],[PAG]])</f>
        <v>https://todomusica.com.ar/canas/10362-rcb1015.html</v>
      </c>
      <c r="R921" s="67"/>
      <c r="S921" s="68"/>
      <c r="T921" s="69"/>
      <c r="U921" s="69"/>
      <c r="V921" s="69"/>
      <c r="W921" s="69"/>
      <c r="X921" s="69"/>
      <c r="Y921" s="35"/>
      <c r="Z921" s="35" t="s">
        <v>24985</v>
      </c>
      <c r="AA921" s="36">
        <v>1</v>
      </c>
      <c r="AB921" s="35" t="s">
        <v>27</v>
      </c>
      <c r="AC921" s="35" t="str">
        <f>+IF(Tabla1[[#This Row],[STK]]="no","Sin STK", "STK disponible")</f>
        <v>Sin STK</v>
      </c>
      <c r="AD921" s="35">
        <f>+I921*J921</f>
        <v>0</v>
      </c>
      <c r="AE921" s="35">
        <f>+I921*K921</f>
        <v>0</v>
      </c>
      <c r="AF921" s="36">
        <f>IF(Tabla1[[#This Row],[ref pack]]=1,Tabla1[[#This Row],[Pedido]],LCM(Tabla1[[#This Row],[MC VIEJO]],Tabla1[[#This Row],[Pedido]]))</f>
        <v>1</v>
      </c>
      <c r="AG921" s="36">
        <f>+VLOOKUP(Tabla1[[#This Row],[Artículo]],'.'!$B$2:$D$11481,3,)</f>
        <v>1</v>
      </c>
      <c r="AH921" s="37" t="str">
        <f>+IFERROR(SEARCH("pack",Tabla1[[#This Row],[PACK]]),"")</f>
        <v/>
      </c>
    </row>
    <row r="922" spans="1:34" ht="24" customHeight="1" x14ac:dyDescent="0.2">
      <c r="A922" s="50" t="s">
        <v>1505</v>
      </c>
      <c r="B922" s="60" t="s">
        <v>1722</v>
      </c>
      <c r="C922" s="61" t="s">
        <v>23676</v>
      </c>
      <c r="D922" s="52" t="s">
        <v>9841</v>
      </c>
      <c r="E922" s="53">
        <v>16605.439999999999</v>
      </c>
      <c r="F922" s="23" t="str">
        <f>+IFERROR(VLOOKUP(Tabla1[[#This Row],[Artículo]],'..'!$B$2:$D$569000,3,),"")</f>
        <v/>
      </c>
      <c r="G922" s="24" t="str">
        <f>IF(H922=AF922,"", "Error MC")</f>
        <v>Error MC</v>
      </c>
      <c r="H922" s="62"/>
      <c r="I922" s="54">
        <f>+Tabla1[[#This Row],[MC]]*Tabla1[[#This Row],[Pedido]]*Tabla1[[#This Row],[PVC ]]</f>
        <v>0</v>
      </c>
      <c r="J922" s="26">
        <v>0.21</v>
      </c>
      <c r="K922" s="63"/>
      <c r="L922" s="28" t="s">
        <v>17</v>
      </c>
      <c r="M922" s="53">
        <v>29134.246999999999</v>
      </c>
      <c r="N922" s="64" t="str">
        <f>+IF(Tabla1[[#This Row],[F PMPI]]="SÍ","No","Sí")</f>
        <v>Sí</v>
      </c>
      <c r="O922" s="65">
        <f>+Tabla1[[#This Row],[PVL]]*1.055</f>
        <v>30736.630584999999</v>
      </c>
      <c r="P922" s="65">
        <f>+Tabla1[[#This Row],[PVL]]*1.43</f>
        <v>41661.973209999996</v>
      </c>
      <c r="Q922" s="66" t="str">
        <f>+HYPERLINK(Tabla1[[#This Row],[PAG]])</f>
        <v>https://todomusica.com.ar/canas/3192-rcb1020.html</v>
      </c>
      <c r="R922" s="67"/>
      <c r="S922" s="68"/>
      <c r="T922" s="69"/>
      <c r="U922" s="69"/>
      <c r="V922" s="69"/>
      <c r="W922" s="69"/>
      <c r="X922" s="69"/>
      <c r="Y922" s="35"/>
      <c r="Z922" s="35" t="s">
        <v>24986</v>
      </c>
      <c r="AA922" s="36">
        <v>1</v>
      </c>
      <c r="AB922" s="35" t="s">
        <v>27</v>
      </c>
      <c r="AC922" s="35" t="str">
        <f>+IF(Tabla1[[#This Row],[STK]]="no","Sin STK", "STK disponible")</f>
        <v>STK disponible</v>
      </c>
      <c r="AD922" s="35">
        <f>+I922*J922</f>
        <v>0</v>
      </c>
      <c r="AE922" s="35">
        <f>+I922*K922</f>
        <v>0</v>
      </c>
      <c r="AF922" s="36">
        <f>IF(Tabla1[[#This Row],[ref pack]]=1,Tabla1[[#This Row],[Pedido]],LCM(Tabla1[[#This Row],[MC VIEJO]],Tabla1[[#This Row],[Pedido]]))</f>
        <v>1</v>
      </c>
      <c r="AG922" s="36">
        <f>+VLOOKUP(Tabla1[[#This Row],[Artículo]],'.'!$B$2:$D$11481,3,)</f>
        <v>1</v>
      </c>
      <c r="AH922" s="37" t="str">
        <f>+IFERROR(SEARCH("pack",Tabla1[[#This Row],[PACK]]),"")</f>
        <v/>
      </c>
    </row>
    <row r="923" spans="1:34" ht="24" customHeight="1" x14ac:dyDescent="0.2">
      <c r="A923" s="50" t="s">
        <v>1505</v>
      </c>
      <c r="B923" s="60" t="s">
        <v>1724</v>
      </c>
      <c r="C923" s="61" t="s">
        <v>23677</v>
      </c>
      <c r="D923" s="52" t="s">
        <v>9841</v>
      </c>
      <c r="E923" s="53">
        <v>16605.439999999999</v>
      </c>
      <c r="F923" s="23" t="str">
        <f>+IFERROR(VLOOKUP(Tabla1[[#This Row],[Artículo]],'..'!$B$2:$D$569000,3,),"")</f>
        <v/>
      </c>
      <c r="G923" s="24" t="str">
        <f>IF(H923=AF923,"", "Error MC")</f>
        <v>Error MC</v>
      </c>
      <c r="H923" s="62"/>
      <c r="I923" s="54">
        <f>+Tabla1[[#This Row],[MC]]*Tabla1[[#This Row],[Pedido]]*Tabla1[[#This Row],[PVC ]]</f>
        <v>0</v>
      </c>
      <c r="J923" s="26">
        <v>0.21</v>
      </c>
      <c r="K923" s="63"/>
      <c r="L923" s="28" t="s">
        <v>17</v>
      </c>
      <c r="M923" s="53">
        <v>29134.246999999999</v>
      </c>
      <c r="N923" s="64" t="str">
        <f>+IF(Tabla1[[#This Row],[F PMPI]]="SÍ","No","Sí")</f>
        <v>Sí</v>
      </c>
      <c r="O923" s="65">
        <f>+Tabla1[[#This Row],[PVL]]*1.055</f>
        <v>30736.630584999999</v>
      </c>
      <c r="P923" s="65">
        <f>+Tabla1[[#This Row],[PVL]]*1.43</f>
        <v>41661.973209999996</v>
      </c>
      <c r="Q923" s="66" t="str">
        <f>+HYPERLINK(Tabla1[[#This Row],[PAG]])</f>
        <v>https://todomusica.com.ar/canas/3223-rcb1025.html</v>
      </c>
      <c r="R923" s="67"/>
      <c r="S923" s="68"/>
      <c r="T923" s="69"/>
      <c r="U923" s="69"/>
      <c r="V923" s="69"/>
      <c r="W923" s="69"/>
      <c r="X923" s="69"/>
      <c r="Y923" s="35"/>
      <c r="Z923" s="35" t="s">
        <v>24987</v>
      </c>
      <c r="AA923" s="36">
        <v>1</v>
      </c>
      <c r="AB923" s="35" t="s">
        <v>27</v>
      </c>
      <c r="AC923" s="35" t="str">
        <f>+IF(Tabla1[[#This Row],[STK]]="no","Sin STK", "STK disponible")</f>
        <v>STK disponible</v>
      </c>
      <c r="AD923" s="35">
        <f>+I923*J923</f>
        <v>0</v>
      </c>
      <c r="AE923" s="35">
        <f>+I923*K923</f>
        <v>0</v>
      </c>
      <c r="AF923" s="36">
        <f>IF(Tabla1[[#This Row],[ref pack]]=1,Tabla1[[#This Row],[Pedido]],LCM(Tabla1[[#This Row],[MC VIEJO]],Tabla1[[#This Row],[Pedido]]))</f>
        <v>1</v>
      </c>
      <c r="AG923" s="36">
        <f>+VLOOKUP(Tabla1[[#This Row],[Artículo]],'.'!$B$2:$D$11481,3,)</f>
        <v>1</v>
      </c>
      <c r="AH923" s="37" t="str">
        <f>+IFERROR(SEARCH("pack",Tabla1[[#This Row],[PACK]]),"")</f>
        <v/>
      </c>
    </row>
    <row r="924" spans="1:34" ht="24" customHeight="1" x14ac:dyDescent="0.2">
      <c r="A924" s="50" t="s">
        <v>1505</v>
      </c>
      <c r="B924" s="60" t="s">
        <v>1726</v>
      </c>
      <c r="C924" s="61" t="s">
        <v>23678</v>
      </c>
      <c r="D924" s="52" t="s">
        <v>27</v>
      </c>
      <c r="E924" s="53">
        <v>16605.439999999999</v>
      </c>
      <c r="F924" s="23" t="str">
        <f>+IFERROR(VLOOKUP(Tabla1[[#This Row],[Artículo]],'..'!$B$2:$D$569000,3,),"")</f>
        <v/>
      </c>
      <c r="G924" s="24" t="str">
        <f>IF(H924=AF924,"", "Error MC")</f>
        <v>Error MC</v>
      </c>
      <c r="H924" s="62"/>
      <c r="I924" s="54">
        <f>+Tabla1[[#This Row],[MC]]*Tabla1[[#This Row],[Pedido]]*Tabla1[[#This Row],[PVC ]]</f>
        <v>0</v>
      </c>
      <c r="J924" s="26">
        <v>0.21</v>
      </c>
      <c r="K924" s="63"/>
      <c r="L924" s="28" t="s">
        <v>17</v>
      </c>
      <c r="M924" s="53">
        <v>29134.246999999999</v>
      </c>
      <c r="N924" s="64" t="str">
        <f>+IF(Tabla1[[#This Row],[F PMPI]]="SÍ","No","Sí")</f>
        <v>Sí</v>
      </c>
      <c r="O924" s="65">
        <f>+Tabla1[[#This Row],[PVL]]*1.055</f>
        <v>30736.630584999999</v>
      </c>
      <c r="P924" s="65">
        <f>+Tabla1[[#This Row],[PVL]]*1.43</f>
        <v>41661.973209999996</v>
      </c>
      <c r="Q924" s="66" t="str">
        <f>+HYPERLINK(Tabla1[[#This Row],[PAG]])</f>
        <v>https://todomusica.com.ar/canas/3095-rcb1030.html</v>
      </c>
      <c r="R924" s="67"/>
      <c r="S924" s="68"/>
      <c r="T924" s="69"/>
      <c r="U924" s="69"/>
      <c r="V924" s="69"/>
      <c r="W924" s="69"/>
      <c r="X924" s="69"/>
      <c r="Y924" s="35"/>
      <c r="Z924" s="35" t="s">
        <v>24988</v>
      </c>
      <c r="AA924" s="36">
        <v>1</v>
      </c>
      <c r="AB924" s="35" t="s">
        <v>27</v>
      </c>
      <c r="AC924" s="35" t="str">
        <f>+IF(Tabla1[[#This Row],[STK]]="no","Sin STK", "STK disponible")</f>
        <v>Sin STK</v>
      </c>
      <c r="AD924" s="35">
        <f>+I924*J924</f>
        <v>0</v>
      </c>
      <c r="AE924" s="35">
        <f>+I924*K924</f>
        <v>0</v>
      </c>
      <c r="AF924" s="36">
        <f>IF(Tabla1[[#This Row],[ref pack]]=1,Tabla1[[#This Row],[Pedido]],LCM(Tabla1[[#This Row],[MC VIEJO]],Tabla1[[#This Row],[Pedido]]))</f>
        <v>1</v>
      </c>
      <c r="AG924" s="36">
        <f>+VLOOKUP(Tabla1[[#This Row],[Artículo]],'.'!$B$2:$D$11481,3,)</f>
        <v>1</v>
      </c>
      <c r="AH924" s="37" t="str">
        <f>+IFERROR(SEARCH("pack",Tabla1[[#This Row],[PACK]]),"")</f>
        <v/>
      </c>
    </row>
    <row r="925" spans="1:34" ht="24" customHeight="1" x14ac:dyDescent="0.2">
      <c r="A925" s="50" t="s">
        <v>1505</v>
      </c>
      <c r="B925" s="60" t="s">
        <v>1728</v>
      </c>
      <c r="C925" s="61" t="s">
        <v>23679</v>
      </c>
      <c r="D925" s="52" t="s">
        <v>9841</v>
      </c>
      <c r="E925" s="53">
        <v>16605.439999999999</v>
      </c>
      <c r="F925" s="23" t="str">
        <f>+IFERROR(VLOOKUP(Tabla1[[#This Row],[Artículo]],'..'!$B$2:$D$569000,3,),"")</f>
        <v/>
      </c>
      <c r="G925" s="24" t="str">
        <f>IF(H925=AF925,"", "Error MC")</f>
        <v>Error MC</v>
      </c>
      <c r="H925" s="62"/>
      <c r="I925" s="54">
        <f>+Tabla1[[#This Row],[MC]]*Tabla1[[#This Row],[Pedido]]*Tabla1[[#This Row],[PVC ]]</f>
        <v>0</v>
      </c>
      <c r="J925" s="26">
        <v>0.21</v>
      </c>
      <c r="K925" s="63"/>
      <c r="L925" s="28" t="s">
        <v>17</v>
      </c>
      <c r="M925" s="53">
        <v>29134.246999999999</v>
      </c>
      <c r="N925" s="64" t="str">
        <f>+IF(Tabla1[[#This Row],[F PMPI]]="SÍ","No","Sí")</f>
        <v>Sí</v>
      </c>
      <c r="O925" s="65">
        <f>+Tabla1[[#This Row],[PVL]]*1.055</f>
        <v>30736.630584999999</v>
      </c>
      <c r="P925" s="65">
        <f>+Tabla1[[#This Row],[PVL]]*1.43</f>
        <v>41661.973209999996</v>
      </c>
      <c r="Q925" s="66" t="str">
        <f>+HYPERLINK(Tabla1[[#This Row],[PAG]])</f>
        <v>https://todomusica.com.ar/canas/2980-rcb1035.html</v>
      </c>
      <c r="R925" s="67"/>
      <c r="S925" s="68"/>
      <c r="T925" s="69"/>
      <c r="U925" s="69"/>
      <c r="V925" s="69"/>
      <c r="W925" s="69"/>
      <c r="X925" s="69"/>
      <c r="Y925" s="35"/>
      <c r="Z925" s="35" t="s">
        <v>24989</v>
      </c>
      <c r="AA925" s="36">
        <v>1</v>
      </c>
      <c r="AB925" s="35" t="s">
        <v>27</v>
      </c>
      <c r="AC925" s="35" t="str">
        <f>+IF(Tabla1[[#This Row],[STK]]="no","Sin STK", "STK disponible")</f>
        <v>STK disponible</v>
      </c>
      <c r="AD925" s="35">
        <f>+I925*J925</f>
        <v>0</v>
      </c>
      <c r="AE925" s="35">
        <f>+I925*K925</f>
        <v>0</v>
      </c>
      <c r="AF925" s="36">
        <f>IF(Tabla1[[#This Row],[ref pack]]=1,Tabla1[[#This Row],[Pedido]],LCM(Tabla1[[#This Row],[MC VIEJO]],Tabla1[[#This Row],[Pedido]]))</f>
        <v>1</v>
      </c>
      <c r="AG925" s="36">
        <f>+VLOOKUP(Tabla1[[#This Row],[Artículo]],'.'!$B$2:$D$11481,3,)</f>
        <v>1</v>
      </c>
      <c r="AH925" s="37" t="str">
        <f>+IFERROR(SEARCH("pack",Tabla1[[#This Row],[PACK]]),"")</f>
        <v/>
      </c>
    </row>
    <row r="926" spans="1:34" ht="24" customHeight="1" x14ac:dyDescent="0.2">
      <c r="A926" s="50" t="s">
        <v>1505</v>
      </c>
      <c r="B926" s="60" t="s">
        <v>1730</v>
      </c>
      <c r="C926" s="61" t="s">
        <v>23680</v>
      </c>
      <c r="D926" s="52" t="s">
        <v>9842</v>
      </c>
      <c r="E926" s="53">
        <v>16605.439999999999</v>
      </c>
      <c r="F926" s="23" t="str">
        <f>+IFERROR(VLOOKUP(Tabla1[[#This Row],[Artículo]],'..'!$B$2:$D$569000,3,),"")</f>
        <v/>
      </c>
      <c r="G926" s="24" t="str">
        <f>IF(H926=AF926,"", "Error MC")</f>
        <v>Error MC</v>
      </c>
      <c r="H926" s="62"/>
      <c r="I926" s="54">
        <f>+Tabla1[[#This Row],[MC]]*Tabla1[[#This Row],[Pedido]]*Tabla1[[#This Row],[PVC ]]</f>
        <v>0</v>
      </c>
      <c r="J926" s="26">
        <v>0.21</v>
      </c>
      <c r="K926" s="63"/>
      <c r="L926" s="28" t="s">
        <v>17</v>
      </c>
      <c r="M926" s="53">
        <v>29134.246999999999</v>
      </c>
      <c r="N926" s="64" t="str">
        <f>+IF(Tabla1[[#This Row],[F PMPI]]="SÍ","No","Sí")</f>
        <v>Sí</v>
      </c>
      <c r="O926" s="65">
        <f>+Tabla1[[#This Row],[PVL]]*1.055</f>
        <v>30736.630584999999</v>
      </c>
      <c r="P926" s="65">
        <f>+Tabla1[[#This Row],[PVL]]*1.43</f>
        <v>41661.973209999996</v>
      </c>
      <c r="Q926" s="66" t="str">
        <f>+HYPERLINK(Tabla1[[#This Row],[PAG]])</f>
        <v>https://todomusica.com.ar/canas/10363-rcb1040.html</v>
      </c>
      <c r="R926" s="67"/>
      <c r="S926" s="68"/>
      <c r="T926" s="69"/>
      <c r="U926" s="69"/>
      <c r="V926" s="69"/>
      <c r="W926" s="69"/>
      <c r="X926" s="69"/>
      <c r="Y926" s="35"/>
      <c r="Z926" s="35" t="s">
        <v>24990</v>
      </c>
      <c r="AA926" s="36">
        <v>1</v>
      </c>
      <c r="AB926" s="35" t="s">
        <v>27</v>
      </c>
      <c r="AC926" s="35" t="str">
        <f>+IF(Tabla1[[#This Row],[STK]]="no","Sin STK", "STK disponible")</f>
        <v>STK disponible</v>
      </c>
      <c r="AD926" s="35">
        <f>+I926*J926</f>
        <v>0</v>
      </c>
      <c r="AE926" s="35">
        <f>+I926*K926</f>
        <v>0</v>
      </c>
      <c r="AF926" s="36">
        <f>IF(Tabla1[[#This Row],[ref pack]]=1,Tabla1[[#This Row],[Pedido]],LCM(Tabla1[[#This Row],[MC VIEJO]],Tabla1[[#This Row],[Pedido]]))</f>
        <v>1</v>
      </c>
      <c r="AG926" s="36">
        <f>+VLOOKUP(Tabla1[[#This Row],[Artículo]],'.'!$B$2:$D$11481,3,)</f>
        <v>1</v>
      </c>
      <c r="AH926" s="37" t="str">
        <f>+IFERROR(SEARCH("pack",Tabla1[[#This Row],[PACK]]),"")</f>
        <v/>
      </c>
    </row>
    <row r="927" spans="1:34" ht="24" customHeight="1" x14ac:dyDescent="0.2">
      <c r="A927" s="50" t="s">
        <v>1505</v>
      </c>
      <c r="B927" s="60" t="s">
        <v>1732</v>
      </c>
      <c r="C927" s="61" t="s">
        <v>23681</v>
      </c>
      <c r="D927" s="52" t="s">
        <v>9842</v>
      </c>
      <c r="E927" s="53">
        <v>15887.88</v>
      </c>
      <c r="F927" s="23" t="str">
        <f>+IFERROR(VLOOKUP(Tabla1[[#This Row],[Artículo]],'..'!$B$2:$D$569000,3,),"")</f>
        <v/>
      </c>
      <c r="G927" s="24" t="str">
        <f>IF(H927=AF927,"", "Error MC")</f>
        <v>Error MC</v>
      </c>
      <c r="H927" s="62"/>
      <c r="I927" s="54">
        <f>+Tabla1[[#This Row],[MC]]*Tabla1[[#This Row],[Pedido]]*Tabla1[[#This Row],[PVC ]]</f>
        <v>0</v>
      </c>
      <c r="J927" s="26">
        <v>0.21</v>
      </c>
      <c r="K927" s="63"/>
      <c r="L927" s="28" t="s">
        <v>17</v>
      </c>
      <c r="M927" s="53">
        <v>27875.29</v>
      </c>
      <c r="N927" s="64" t="str">
        <f>+IF(Tabla1[[#This Row],[F PMPI]]="SÍ","No","Sí")</f>
        <v>Sí</v>
      </c>
      <c r="O927" s="65">
        <f>+Tabla1[[#This Row],[PVL]]*1.055</f>
        <v>29408.430949999998</v>
      </c>
      <c r="P927" s="65">
        <f>+Tabla1[[#This Row],[PVL]]*1.43</f>
        <v>39861.664700000001</v>
      </c>
      <c r="Q927" s="66" t="str">
        <f>+HYPERLINK(Tabla1[[#This Row],[PAG]])</f>
        <v>https://todomusica.com.ar/canas/3154-rcc10md.html</v>
      </c>
      <c r="R927" s="67"/>
      <c r="S927" s="68"/>
      <c r="T927" s="69"/>
      <c r="U927" s="69"/>
      <c r="V927" s="69"/>
      <c r="W927" s="69"/>
      <c r="X927" s="69"/>
      <c r="Y927" s="35"/>
      <c r="Z927" s="35" t="s">
        <v>24991</v>
      </c>
      <c r="AA927" s="36">
        <v>1</v>
      </c>
      <c r="AB927" s="35" t="s">
        <v>27</v>
      </c>
      <c r="AC927" s="35" t="str">
        <f>+IF(Tabla1[[#This Row],[STK]]="no","Sin STK", "STK disponible")</f>
        <v>STK disponible</v>
      </c>
      <c r="AD927" s="35">
        <f>+I927*J927</f>
        <v>0</v>
      </c>
      <c r="AE927" s="35">
        <f>+I927*K927</f>
        <v>0</v>
      </c>
      <c r="AF927" s="36">
        <f>IF(Tabla1[[#This Row],[ref pack]]=1,Tabla1[[#This Row],[Pedido]],LCM(Tabla1[[#This Row],[MC VIEJO]],Tabla1[[#This Row],[Pedido]]))</f>
        <v>1</v>
      </c>
      <c r="AG927" s="36">
        <f>+VLOOKUP(Tabla1[[#This Row],[Artículo]],'.'!$B$2:$D$11481,3,)</f>
        <v>1</v>
      </c>
      <c r="AH927" s="37" t="str">
        <f>+IFERROR(SEARCH("pack",Tabla1[[#This Row],[PACK]]),"")</f>
        <v/>
      </c>
    </row>
    <row r="928" spans="1:34" ht="24" customHeight="1" x14ac:dyDescent="0.2">
      <c r="A928" s="50" t="s">
        <v>1505</v>
      </c>
      <c r="B928" s="60" t="s">
        <v>1734</v>
      </c>
      <c r="C928" s="61" t="s">
        <v>23682</v>
      </c>
      <c r="D928" s="52" t="s">
        <v>9841</v>
      </c>
      <c r="E928" s="53">
        <v>17492.95</v>
      </c>
      <c r="F928" s="23" t="str">
        <f>+IFERROR(VLOOKUP(Tabla1[[#This Row],[Artículo]],'..'!$B$2:$D$569000,3,),"")</f>
        <v/>
      </c>
      <c r="G928" s="24" t="str">
        <f>IF(H928=AF928,"", "Error MC")</f>
        <v>Error MC</v>
      </c>
      <c r="H928" s="62"/>
      <c r="I928" s="54">
        <f>+Tabla1[[#This Row],[MC]]*Tabla1[[#This Row],[Pedido]]*Tabla1[[#This Row],[PVC ]]</f>
        <v>0</v>
      </c>
      <c r="J928" s="26">
        <v>0.21</v>
      </c>
      <c r="K928" s="63"/>
      <c r="L928" s="28" t="s">
        <v>17</v>
      </c>
      <c r="M928" s="53">
        <v>30691.383999999998</v>
      </c>
      <c r="N928" s="64" t="str">
        <f>+IF(Tabla1[[#This Row],[F PMPI]]="SÍ","No","Sí")</f>
        <v>Sí</v>
      </c>
      <c r="O928" s="65">
        <f>+Tabla1[[#This Row],[PVL]]*1.055</f>
        <v>32379.410119999997</v>
      </c>
      <c r="P928" s="65">
        <f>+Tabla1[[#This Row],[PVL]]*1.43</f>
        <v>43888.679119999993</v>
      </c>
      <c r="Q928" s="66" t="str">
        <f>+HYPERLINK(Tabla1[[#This Row],[PAG]])</f>
        <v>https://todomusica.com.ar/productos-sin-categorias-de-netsuite/3273-rcrkgr12.html</v>
      </c>
      <c r="R928" s="67"/>
      <c r="S928" s="68"/>
      <c r="T928" s="69"/>
      <c r="U928" s="69"/>
      <c r="V928" s="69"/>
      <c r="W928" s="69"/>
      <c r="X928" s="69"/>
      <c r="Y928" s="35"/>
      <c r="Z928" s="35" t="s">
        <v>24992</v>
      </c>
      <c r="AA928" s="36">
        <v>1</v>
      </c>
      <c r="AB928" s="35" t="s">
        <v>27</v>
      </c>
      <c r="AC928" s="35" t="str">
        <f>+IF(Tabla1[[#This Row],[STK]]="no","Sin STK", "STK disponible")</f>
        <v>STK disponible</v>
      </c>
      <c r="AD928" s="35">
        <f>+I928*J928</f>
        <v>0</v>
      </c>
      <c r="AE928" s="35">
        <f>+I928*K928</f>
        <v>0</v>
      </c>
      <c r="AF928" s="36">
        <f>IF(Tabla1[[#This Row],[ref pack]]=1,Tabla1[[#This Row],[Pedido]],LCM(Tabla1[[#This Row],[MC VIEJO]],Tabla1[[#This Row],[Pedido]]))</f>
        <v>1</v>
      </c>
      <c r="AG928" s="36">
        <f>+VLOOKUP(Tabla1[[#This Row],[Artículo]],'.'!$B$2:$D$11481,3,)</f>
        <v>1</v>
      </c>
      <c r="AH928" s="37" t="str">
        <f>+IFERROR(SEARCH("pack",Tabla1[[#This Row],[PACK]]),"")</f>
        <v/>
      </c>
    </row>
    <row r="929" spans="1:34" ht="24" customHeight="1" x14ac:dyDescent="0.2">
      <c r="A929" s="50" t="s">
        <v>1505</v>
      </c>
      <c r="B929" s="60" t="s">
        <v>1736</v>
      </c>
      <c r="C929" s="61" t="s">
        <v>23683</v>
      </c>
      <c r="D929" s="52" t="s">
        <v>9842</v>
      </c>
      <c r="E929" s="53">
        <v>24575.08</v>
      </c>
      <c r="F929" s="23" t="str">
        <f>+IFERROR(VLOOKUP(Tabla1[[#This Row],[Artículo]],'..'!$B$2:$D$569000,3,),"")</f>
        <v/>
      </c>
      <c r="G929" s="24" t="str">
        <f>IF(H929=AF929,"", "Error MC")</f>
        <v>Error MC</v>
      </c>
      <c r="H929" s="62"/>
      <c r="I929" s="54">
        <f>+Tabla1[[#This Row],[MC]]*Tabla1[[#This Row],[Pedido]]*Tabla1[[#This Row],[PVC ]]</f>
        <v>0</v>
      </c>
      <c r="J929" s="26">
        <v>0.21</v>
      </c>
      <c r="K929" s="63"/>
      <c r="L929" s="28" t="s">
        <v>17</v>
      </c>
      <c r="M929" s="53">
        <v>43116.983</v>
      </c>
      <c r="N929" s="64" t="str">
        <f>+IF(Tabla1[[#This Row],[F PMPI]]="SÍ","No","Sí")</f>
        <v>Sí</v>
      </c>
      <c r="O929" s="65">
        <f>+Tabla1[[#This Row],[PVL]]*1.055</f>
        <v>45488.417064999994</v>
      </c>
      <c r="P929" s="65">
        <f>+Tabla1[[#This Row],[PVL]]*1.43</f>
        <v>61657.285689999997</v>
      </c>
      <c r="Q929" s="66" t="str">
        <f>+HYPERLINK(Tabla1[[#This Row],[PAG]])</f>
        <v>http://www.todomusica.com.ar/soportes/13292-404.html</v>
      </c>
      <c r="R929" s="67"/>
      <c r="S929" s="68"/>
      <c r="T929" s="69"/>
      <c r="U929" s="69"/>
      <c r="V929" s="69"/>
      <c r="W929" s="69"/>
      <c r="X929" s="69"/>
      <c r="Y929" s="35"/>
      <c r="Z929" s="35" t="s">
        <v>24993</v>
      </c>
      <c r="AA929" s="36">
        <v>1</v>
      </c>
      <c r="AB929" s="35" t="s">
        <v>27</v>
      </c>
      <c r="AC929" s="35" t="str">
        <f>+IF(Tabla1[[#This Row],[STK]]="no","Sin STK", "STK disponible")</f>
        <v>STK disponible</v>
      </c>
      <c r="AD929" s="35">
        <f>+I929*J929</f>
        <v>0</v>
      </c>
      <c r="AE929" s="35">
        <f>+I929*K929</f>
        <v>0</v>
      </c>
      <c r="AF929" s="36">
        <f>IF(Tabla1[[#This Row],[ref pack]]=1,Tabla1[[#This Row],[Pedido]],LCM(Tabla1[[#This Row],[MC VIEJO]],Tabla1[[#This Row],[Pedido]]))</f>
        <v>1</v>
      </c>
      <c r="AG929" s="36">
        <f>+VLOOKUP(Tabla1[[#This Row],[Artículo]],'.'!$B$2:$D$11481,3,)</f>
        <v>1</v>
      </c>
      <c r="AH929" s="37" t="str">
        <f>+IFERROR(SEARCH("pack",Tabla1[[#This Row],[PACK]]),"")</f>
        <v/>
      </c>
    </row>
    <row r="930" spans="1:34" ht="24" customHeight="1" x14ac:dyDescent="0.2">
      <c r="A930" s="50" t="s">
        <v>1505</v>
      </c>
      <c r="B930" s="60" t="s">
        <v>1738</v>
      </c>
      <c r="C930" s="61" t="s">
        <v>23684</v>
      </c>
      <c r="D930" s="52" t="s">
        <v>9841</v>
      </c>
      <c r="E930" s="53">
        <v>20106.41</v>
      </c>
      <c r="F930" s="23" t="str">
        <f>+IFERROR(VLOOKUP(Tabla1[[#This Row],[Artículo]],'..'!$B$2:$D$569000,3,),"")</f>
        <v/>
      </c>
      <c r="G930" s="24" t="str">
        <f>IF(H930=AF930,"", "Error MC")</f>
        <v>Error MC</v>
      </c>
      <c r="H930" s="62"/>
      <c r="I930" s="54">
        <f>+Tabla1[[#This Row],[MC]]*Tabla1[[#This Row],[Pedido]]*Tabla1[[#This Row],[PVC ]]</f>
        <v>0</v>
      </c>
      <c r="J930" s="26">
        <v>0.21</v>
      </c>
      <c r="K930" s="63"/>
      <c r="L930" s="28" t="s">
        <v>17</v>
      </c>
      <c r="M930" s="53">
        <v>35276.690999999999</v>
      </c>
      <c r="N930" s="64" t="str">
        <f>+IF(Tabla1[[#This Row],[F PMPI]]="SÍ","No","Sí")</f>
        <v>Sí</v>
      </c>
      <c r="O930" s="65">
        <f>+Tabla1[[#This Row],[PVL]]*1.055</f>
        <v>37216.909004999994</v>
      </c>
      <c r="P930" s="65">
        <f>+Tabla1[[#This Row],[PVL]]*1.43</f>
        <v>50445.668129999998</v>
      </c>
      <c r="Q930" s="66" t="str">
        <f>+HYPERLINK(Tabla1[[#This Row],[PAG]])</f>
        <v>https://todomusica.com.ar/guitarras-electricas/5836-404.html</v>
      </c>
      <c r="R930" s="67"/>
      <c r="S930" s="68"/>
      <c r="T930" s="69"/>
      <c r="U930" s="69"/>
      <c r="V930" s="69"/>
      <c r="W930" s="69"/>
      <c r="X930" s="69"/>
      <c r="Y930" s="35"/>
      <c r="Z930" s="35" t="s">
        <v>24994</v>
      </c>
      <c r="AA930" s="36">
        <v>1</v>
      </c>
      <c r="AB930" s="35" t="s">
        <v>27</v>
      </c>
      <c r="AC930" s="35" t="str">
        <f>+IF(Tabla1[[#This Row],[STK]]="no","Sin STK", "STK disponible")</f>
        <v>STK disponible</v>
      </c>
      <c r="AD930" s="35">
        <f>+I930*J930</f>
        <v>0</v>
      </c>
      <c r="AE930" s="35">
        <f>+I930*K930</f>
        <v>0</v>
      </c>
      <c r="AF930" s="36">
        <f>IF(Tabla1[[#This Row],[ref pack]]=1,Tabla1[[#This Row],[Pedido]],LCM(Tabla1[[#This Row],[MC VIEJO]],Tabla1[[#This Row],[Pedido]]))</f>
        <v>1</v>
      </c>
      <c r="AG930" s="36">
        <f>+VLOOKUP(Tabla1[[#This Row],[Artículo]],'.'!$B$2:$D$11481,3,)</f>
        <v>1</v>
      </c>
      <c r="AH930" s="37" t="str">
        <f>+IFERROR(SEARCH("pack",Tabla1[[#This Row],[PACK]]),"")</f>
        <v/>
      </c>
    </row>
    <row r="931" spans="1:34" ht="24" customHeight="1" x14ac:dyDescent="0.2">
      <c r="A931" s="50" t="s">
        <v>1505</v>
      </c>
      <c r="B931" s="60" t="s">
        <v>1740</v>
      </c>
      <c r="C931" s="61" t="s">
        <v>23685</v>
      </c>
      <c r="D931" s="52" t="s">
        <v>9841</v>
      </c>
      <c r="E931" s="53">
        <v>22341.06</v>
      </c>
      <c r="F931" s="23" t="str">
        <f>+IFERROR(VLOOKUP(Tabla1[[#This Row],[Artículo]],'..'!$B$2:$D$569000,3,),"")</f>
        <v/>
      </c>
      <c r="G931" s="24" t="str">
        <f>IF(H931=AF931,"", "Error MC")</f>
        <v>Error MC</v>
      </c>
      <c r="H931" s="62"/>
      <c r="I931" s="54">
        <f>+Tabla1[[#This Row],[MC]]*Tabla1[[#This Row],[Pedido]]*Tabla1[[#This Row],[PVC ]]</f>
        <v>0</v>
      </c>
      <c r="J931" s="26">
        <v>0.21</v>
      </c>
      <c r="K931" s="63"/>
      <c r="L931" s="28" t="s">
        <v>17</v>
      </c>
      <c r="M931" s="53">
        <v>39197.392999999996</v>
      </c>
      <c r="N931" s="64" t="str">
        <f>+IF(Tabla1[[#This Row],[F PMPI]]="SÍ","No","Sí")</f>
        <v>Sí</v>
      </c>
      <c r="O931" s="65">
        <f>+Tabla1[[#This Row],[PVL]]*1.055</f>
        <v>41353.249614999993</v>
      </c>
      <c r="P931" s="65">
        <f>+Tabla1[[#This Row],[PVL]]*1.43</f>
        <v>56052.271989999994</v>
      </c>
      <c r="Q931" s="66" t="str">
        <f>+HYPERLINK(Tabla1[[#This Row],[PAG]])</f>
        <v>https://todomusica.com.ar/guitarras-electricas/5837-404.html</v>
      </c>
      <c r="R931" s="67"/>
      <c r="S931" s="68"/>
      <c r="T931" s="69"/>
      <c r="U931" s="69"/>
      <c r="V931" s="69"/>
      <c r="W931" s="69"/>
      <c r="X931" s="69"/>
      <c r="Y931" s="35"/>
      <c r="Z931" s="35" t="s">
        <v>24995</v>
      </c>
      <c r="AA931" s="36">
        <v>1</v>
      </c>
      <c r="AB931" s="35" t="s">
        <v>27</v>
      </c>
      <c r="AC931" s="35" t="str">
        <f>+IF(Tabla1[[#This Row],[STK]]="no","Sin STK", "STK disponible")</f>
        <v>STK disponible</v>
      </c>
      <c r="AD931" s="35">
        <f>+I931*J931</f>
        <v>0</v>
      </c>
      <c r="AE931" s="35">
        <f>+I931*K931</f>
        <v>0</v>
      </c>
      <c r="AF931" s="36">
        <f>IF(Tabla1[[#This Row],[ref pack]]=1,Tabla1[[#This Row],[Pedido]],LCM(Tabla1[[#This Row],[MC VIEJO]],Tabla1[[#This Row],[Pedido]]))</f>
        <v>1</v>
      </c>
      <c r="AG931" s="36">
        <f>+VLOOKUP(Tabla1[[#This Row],[Artículo]],'.'!$B$2:$D$11481,3,)</f>
        <v>1</v>
      </c>
      <c r="AH931" s="37" t="str">
        <f>+IFERROR(SEARCH("pack",Tabla1[[#This Row],[PACK]]),"")</f>
        <v/>
      </c>
    </row>
    <row r="932" spans="1:34" ht="24" customHeight="1" x14ac:dyDescent="0.2">
      <c r="A932" s="50" t="s">
        <v>1505</v>
      </c>
      <c r="B932" s="60" t="s">
        <v>1742</v>
      </c>
      <c r="C932" s="61" t="s">
        <v>23686</v>
      </c>
      <c r="D932" s="52" t="s">
        <v>9842</v>
      </c>
      <c r="E932" s="53">
        <v>29042.560000000001</v>
      </c>
      <c r="F932" s="23" t="str">
        <f>+IFERROR(VLOOKUP(Tabla1[[#This Row],[Artículo]],'..'!$B$2:$D$569000,3,),"")</f>
        <v/>
      </c>
      <c r="G932" s="24" t="str">
        <f>IF(H932=AF932,"", "Error MC")</f>
        <v>Error MC</v>
      </c>
      <c r="H932" s="62"/>
      <c r="I932" s="54">
        <f>+Tabla1[[#This Row],[MC]]*Tabla1[[#This Row],[Pedido]]*Tabla1[[#This Row],[PVC ]]</f>
        <v>0</v>
      </c>
      <c r="J932" s="26">
        <v>0.21</v>
      </c>
      <c r="K932" s="63"/>
      <c r="L932" s="28" t="s">
        <v>17</v>
      </c>
      <c r="M932" s="53">
        <v>50955.169000000002</v>
      </c>
      <c r="N932" s="64" t="str">
        <f>+IF(Tabla1[[#This Row],[F PMPI]]="SÍ","No","Sí")</f>
        <v>Sí</v>
      </c>
      <c r="O932" s="65">
        <f>+Tabla1[[#This Row],[PVL]]*1.055</f>
        <v>53757.703294999999</v>
      </c>
      <c r="P932" s="65">
        <f>+Tabla1[[#This Row],[PVL]]*1.43</f>
        <v>72865.891669999997</v>
      </c>
      <c r="Q932" s="66" t="str">
        <f>+HYPERLINK(Tabla1[[#This Row],[PAG]])</f>
        <v>http://www.todomusica.com.ar/soportes/13291-404.html</v>
      </c>
      <c r="R932" s="67"/>
      <c r="S932" s="68"/>
      <c r="T932" s="69"/>
      <c r="U932" s="69"/>
      <c r="V932" s="69"/>
      <c r="W932" s="69"/>
      <c r="X932" s="69"/>
      <c r="Y932" s="35"/>
      <c r="Z932" s="35" t="s">
        <v>24996</v>
      </c>
      <c r="AA932" s="36">
        <v>1</v>
      </c>
      <c r="AB932" s="35" t="s">
        <v>27</v>
      </c>
      <c r="AC932" s="35" t="str">
        <f>+IF(Tabla1[[#This Row],[STK]]="no","Sin STK", "STK disponible")</f>
        <v>STK disponible</v>
      </c>
      <c r="AD932" s="35">
        <f>+I932*J932</f>
        <v>0</v>
      </c>
      <c r="AE932" s="35">
        <f>+I932*K932</f>
        <v>0</v>
      </c>
      <c r="AF932" s="36">
        <f>IF(Tabla1[[#This Row],[ref pack]]=1,Tabla1[[#This Row],[Pedido]],LCM(Tabla1[[#This Row],[MC VIEJO]],Tabla1[[#This Row],[Pedido]]))</f>
        <v>1</v>
      </c>
      <c r="AG932" s="36">
        <f>+VLOOKUP(Tabla1[[#This Row],[Artículo]],'.'!$B$2:$D$11481,3,)</f>
        <v>1</v>
      </c>
      <c r="AH932" s="37" t="str">
        <f>+IFERROR(SEARCH("pack",Tabla1[[#This Row],[PACK]]),"")</f>
        <v/>
      </c>
    </row>
    <row r="933" spans="1:34" ht="24" customHeight="1" x14ac:dyDescent="0.2">
      <c r="A933" s="50" t="s">
        <v>1505</v>
      </c>
      <c r="B933" s="60" t="s">
        <v>1744</v>
      </c>
      <c r="C933" s="61" t="s">
        <v>23687</v>
      </c>
      <c r="D933" s="52" t="s">
        <v>9842</v>
      </c>
      <c r="E933" s="53">
        <v>30603.77</v>
      </c>
      <c r="F933" s="23" t="str">
        <f>+IFERROR(VLOOKUP(Tabla1[[#This Row],[Artículo]],'..'!$B$2:$D$569000,3,),"")</f>
        <v/>
      </c>
      <c r="G933" s="24" t="str">
        <f>IF(H933=AF933,"", "Error MC")</f>
        <v>Error MC</v>
      </c>
      <c r="H933" s="62"/>
      <c r="I933" s="54">
        <f>+Tabla1[[#This Row],[MC]]*Tabla1[[#This Row],[Pedido]]*Tabla1[[#This Row],[PVC ]]</f>
        <v>0</v>
      </c>
      <c r="J933" s="26">
        <v>0.21</v>
      </c>
      <c r="K933" s="63"/>
      <c r="L933" s="28" t="s">
        <v>17</v>
      </c>
      <c r="M933" s="53">
        <v>53694.319000000003</v>
      </c>
      <c r="N933" s="64" t="str">
        <f>+IF(Tabla1[[#This Row],[F PMPI]]="SÍ","No","Sí")</f>
        <v>Sí</v>
      </c>
      <c r="O933" s="65">
        <f>+Tabla1[[#This Row],[PVL]]*1.055</f>
        <v>56647.506544999997</v>
      </c>
      <c r="P933" s="65">
        <f>+Tabla1[[#This Row],[PVL]]*1.43</f>
        <v>76782.876170000003</v>
      </c>
      <c r="Q933" s="66" t="str">
        <f>+HYPERLINK(Tabla1[[#This Row],[PAG]])</f>
        <v>https://todomusica.com.ar/varios/8395-rea1025.html</v>
      </c>
      <c r="R933" s="67"/>
      <c r="S933" s="68"/>
      <c r="T933" s="69"/>
      <c r="U933" s="69"/>
      <c r="V933" s="69"/>
      <c r="W933" s="69"/>
      <c r="X933" s="69"/>
      <c r="Y933" s="35"/>
      <c r="Z933" s="35" t="s">
        <v>24997</v>
      </c>
      <c r="AA933" s="36">
        <v>1</v>
      </c>
      <c r="AB933" s="35" t="s">
        <v>27</v>
      </c>
      <c r="AC933" s="35" t="str">
        <f>+IF(Tabla1[[#This Row],[STK]]="no","Sin STK", "STK disponible")</f>
        <v>STK disponible</v>
      </c>
      <c r="AD933" s="35">
        <f>+I933*J933</f>
        <v>0</v>
      </c>
      <c r="AE933" s="35">
        <f>+I933*K933</f>
        <v>0</v>
      </c>
      <c r="AF933" s="36">
        <f>IF(Tabla1[[#This Row],[ref pack]]=1,Tabla1[[#This Row],[Pedido]],LCM(Tabla1[[#This Row],[MC VIEJO]],Tabla1[[#This Row],[Pedido]]))</f>
        <v>1</v>
      </c>
      <c r="AG933" s="36">
        <f>+VLOOKUP(Tabla1[[#This Row],[Artículo]],'.'!$B$2:$D$11481,3,)</f>
        <v>1</v>
      </c>
      <c r="AH933" s="37" t="str">
        <f>+IFERROR(SEARCH("pack",Tabla1[[#This Row],[PACK]]),"")</f>
        <v/>
      </c>
    </row>
    <row r="934" spans="1:34" ht="24" customHeight="1" x14ac:dyDescent="0.2">
      <c r="A934" s="50" t="s">
        <v>1505</v>
      </c>
      <c r="B934" s="60" t="s">
        <v>1746</v>
      </c>
      <c r="C934" s="61" t="s">
        <v>23688</v>
      </c>
      <c r="D934" s="52" t="s">
        <v>9842</v>
      </c>
      <c r="E934" s="53">
        <v>30543.55</v>
      </c>
      <c r="F934" s="23" t="str">
        <f>+IFERROR(VLOOKUP(Tabla1[[#This Row],[Artículo]],'..'!$B$2:$D$569000,3,),"")</f>
        <v/>
      </c>
      <c r="G934" s="24" t="str">
        <f>IF(H934=AF934,"", "Error MC")</f>
        <v>Error MC</v>
      </c>
      <c r="H934" s="62"/>
      <c r="I934" s="54">
        <f>+Tabla1[[#This Row],[MC]]*Tabla1[[#This Row],[Pedido]]*Tabla1[[#This Row],[PVC ]]</f>
        <v>0</v>
      </c>
      <c r="J934" s="26">
        <v>0.21</v>
      </c>
      <c r="K934" s="63"/>
      <c r="L934" s="28" t="s">
        <v>17</v>
      </c>
      <c r="M934" s="53">
        <v>53588.661999999997</v>
      </c>
      <c r="N934" s="64" t="str">
        <f>+IF(Tabla1[[#This Row],[F PMPI]]="SÍ","No","Sí")</f>
        <v>Sí</v>
      </c>
      <c r="O934" s="65">
        <f>+Tabla1[[#This Row],[PVL]]*1.055</f>
        <v>56536.038409999994</v>
      </c>
      <c r="P934" s="65">
        <f>+Tabla1[[#This Row],[PVL]]*1.43</f>
        <v>76631.786659999998</v>
      </c>
      <c r="Q934" s="66" t="str">
        <f>+HYPERLINK(Tabla1[[#This Row],[PAG]])</f>
        <v>https://todomusica.com.ar/varios/8396-reb1025.html</v>
      </c>
      <c r="R934" s="67"/>
      <c r="S934" s="68"/>
      <c r="T934" s="69"/>
      <c r="U934" s="69"/>
      <c r="V934" s="69"/>
      <c r="W934" s="69"/>
      <c r="X934" s="69"/>
      <c r="Y934" s="35"/>
      <c r="Z934" s="35" t="s">
        <v>24998</v>
      </c>
      <c r="AA934" s="36">
        <v>1</v>
      </c>
      <c r="AB934" s="35" t="s">
        <v>27</v>
      </c>
      <c r="AC934" s="35" t="str">
        <f>+IF(Tabla1[[#This Row],[STK]]="no","Sin STK", "STK disponible")</f>
        <v>STK disponible</v>
      </c>
      <c r="AD934" s="35">
        <f>+I934*J934</f>
        <v>0</v>
      </c>
      <c r="AE934" s="35">
        <f>+I934*K934</f>
        <v>0</v>
      </c>
      <c r="AF934" s="36">
        <f>IF(Tabla1[[#This Row],[ref pack]]=1,Tabla1[[#This Row],[Pedido]],LCM(Tabla1[[#This Row],[MC VIEJO]],Tabla1[[#This Row],[Pedido]]))</f>
        <v>1</v>
      </c>
      <c r="AG934" s="36">
        <f>+VLOOKUP(Tabla1[[#This Row],[Artículo]],'.'!$B$2:$D$11481,3,)</f>
        <v>1</v>
      </c>
      <c r="AH934" s="37" t="str">
        <f>+IFERROR(SEARCH("pack",Tabla1[[#This Row],[PACK]]),"")</f>
        <v/>
      </c>
    </row>
    <row r="935" spans="1:34" ht="24" customHeight="1" x14ac:dyDescent="0.2">
      <c r="A935" s="50" t="s">
        <v>1505</v>
      </c>
      <c r="B935" s="60" t="s">
        <v>1748</v>
      </c>
      <c r="C935" s="61" t="s">
        <v>23689</v>
      </c>
      <c r="D935" s="52" t="s">
        <v>27</v>
      </c>
      <c r="E935" s="53">
        <v>19870.07</v>
      </c>
      <c r="F935" s="23" t="str">
        <f>+IFERROR(VLOOKUP(Tabla1[[#This Row],[Artículo]],'..'!$B$2:$D$569000,3,),"")</f>
        <v/>
      </c>
      <c r="G935" s="24" t="str">
        <f>IF(H935=AF935,"", "Error MC")</f>
        <v>Error MC</v>
      </c>
      <c r="H935" s="62"/>
      <c r="I935" s="54">
        <f>+Tabla1[[#This Row],[MC]]*Tabla1[[#This Row],[Pedido]]*Tabla1[[#This Row],[PVC ]]</f>
        <v>0</v>
      </c>
      <c r="J935" s="26">
        <v>0.21</v>
      </c>
      <c r="K935" s="63"/>
      <c r="L935" s="28" t="s">
        <v>17</v>
      </c>
      <c r="M935" s="53">
        <v>34862.036</v>
      </c>
      <c r="N935" s="64" t="str">
        <f>+IF(Tabla1[[#This Row],[F PMPI]]="SÍ","No","Sí")</f>
        <v>No</v>
      </c>
      <c r="O935" s="65">
        <f>+Tabla1[[#This Row],[PVL]]*1.055</f>
        <v>36779.447979999997</v>
      </c>
      <c r="P935" s="65">
        <f>+Tabla1[[#This Row],[PVL]]*1.43</f>
        <v>49852.711479999998</v>
      </c>
      <c r="Q935" s="66" t="str">
        <f>+HYPERLINK(Tabla1[[#This Row],[PAG]])</f>
        <v>https://todomusica.com.ar/canas/1616-rgc05tsx250.html</v>
      </c>
      <c r="R935" s="67"/>
      <c r="S935" s="68"/>
      <c r="T935" s="69"/>
      <c r="U935" s="69"/>
      <c r="V935" s="69"/>
      <c r="W935" s="69"/>
      <c r="X935" s="69"/>
      <c r="Y935" s="35"/>
      <c r="Z935" s="35" t="s">
        <v>24999</v>
      </c>
      <c r="AA935" s="36">
        <v>1</v>
      </c>
      <c r="AB935" s="35" t="s">
        <v>9849</v>
      </c>
      <c r="AC935" s="35" t="str">
        <f>+IF(Tabla1[[#This Row],[STK]]="no","Sin STK", "STK disponible")</f>
        <v>Sin STK</v>
      </c>
      <c r="AD935" s="35">
        <f>+I935*J935</f>
        <v>0</v>
      </c>
      <c r="AE935" s="35">
        <f>+I935*K935</f>
        <v>0</v>
      </c>
      <c r="AF935" s="36">
        <f>IF(Tabla1[[#This Row],[ref pack]]=1,Tabla1[[#This Row],[Pedido]],LCM(Tabla1[[#This Row],[MC VIEJO]],Tabla1[[#This Row],[Pedido]]))</f>
        <v>1</v>
      </c>
      <c r="AG935" s="36">
        <f>+VLOOKUP(Tabla1[[#This Row],[Artículo]],'.'!$B$2:$D$11481,3,)</f>
        <v>1</v>
      </c>
      <c r="AH935" s="37" t="str">
        <f>+IFERROR(SEARCH("pack",Tabla1[[#This Row],[PACK]]),"")</f>
        <v/>
      </c>
    </row>
    <row r="936" spans="1:34" ht="24" customHeight="1" x14ac:dyDescent="0.2">
      <c r="A936" s="50" t="s">
        <v>1505</v>
      </c>
      <c r="B936" s="60" t="s">
        <v>1750</v>
      </c>
      <c r="C936" s="61" t="s">
        <v>23690</v>
      </c>
      <c r="D936" s="52" t="s">
        <v>27</v>
      </c>
      <c r="E936" s="53">
        <v>19870.07</v>
      </c>
      <c r="F936" s="23" t="str">
        <f>+IFERROR(VLOOKUP(Tabla1[[#This Row],[Artículo]],'..'!$B$2:$D$569000,3,),"")</f>
        <v/>
      </c>
      <c r="G936" s="24" t="str">
        <f>IF(H936=AF936,"", "Error MC")</f>
        <v>Error MC</v>
      </c>
      <c r="H936" s="62"/>
      <c r="I936" s="54">
        <f>+Tabla1[[#This Row],[MC]]*Tabla1[[#This Row],[Pedido]]*Tabla1[[#This Row],[PVC ]]</f>
        <v>0</v>
      </c>
      <c r="J936" s="26">
        <v>0.21</v>
      </c>
      <c r="K936" s="63"/>
      <c r="L936" s="28" t="s">
        <v>17</v>
      </c>
      <c r="M936" s="53">
        <v>34862.036</v>
      </c>
      <c r="N936" s="64" t="str">
        <f>+IF(Tabla1[[#This Row],[F PMPI]]="SÍ","No","Sí")</f>
        <v>No</v>
      </c>
      <c r="O936" s="65">
        <f>+Tabla1[[#This Row],[PVL]]*1.055</f>
        <v>36779.447979999997</v>
      </c>
      <c r="P936" s="65">
        <f>+Tabla1[[#This Row],[PVL]]*1.43</f>
        <v>49852.711479999998</v>
      </c>
      <c r="Q936" s="66" t="str">
        <f>+HYPERLINK(Tabla1[[#This Row],[PAG]])</f>
        <v>https://todomusica.com.ar/canas/2002-rgc05tsx300.html</v>
      </c>
      <c r="R936" s="67"/>
      <c r="S936" s="68"/>
      <c r="T936" s="69"/>
      <c r="U936" s="69"/>
      <c r="V936" s="69"/>
      <c r="W936" s="69"/>
      <c r="X936" s="69"/>
      <c r="Y936" s="35"/>
      <c r="Z936" s="35" t="s">
        <v>25000</v>
      </c>
      <c r="AA936" s="36">
        <v>1</v>
      </c>
      <c r="AB936" s="35" t="s">
        <v>9849</v>
      </c>
      <c r="AC936" s="35" t="str">
        <f>+IF(Tabla1[[#This Row],[STK]]="no","Sin STK", "STK disponible")</f>
        <v>Sin STK</v>
      </c>
      <c r="AD936" s="35">
        <f>+I936*J936</f>
        <v>0</v>
      </c>
      <c r="AE936" s="35">
        <f>+I936*K936</f>
        <v>0</v>
      </c>
      <c r="AF936" s="36">
        <f>IF(Tabla1[[#This Row],[ref pack]]=1,Tabla1[[#This Row],[Pedido]],LCM(Tabla1[[#This Row],[MC VIEJO]],Tabla1[[#This Row],[Pedido]]))</f>
        <v>1</v>
      </c>
      <c r="AG936" s="36">
        <f>+VLOOKUP(Tabla1[[#This Row],[Artículo]],'.'!$B$2:$D$11481,3,)</f>
        <v>1</v>
      </c>
      <c r="AH936" s="37" t="str">
        <f>+IFERROR(SEARCH("pack",Tabla1[[#This Row],[PACK]]),"")</f>
        <v/>
      </c>
    </row>
    <row r="937" spans="1:34" ht="24" customHeight="1" x14ac:dyDescent="0.2">
      <c r="A937" s="50" t="s">
        <v>1505</v>
      </c>
      <c r="B937" s="60" t="s">
        <v>1752</v>
      </c>
      <c r="C937" s="61" t="s">
        <v>23691</v>
      </c>
      <c r="D937" s="52" t="s">
        <v>9842</v>
      </c>
      <c r="E937" s="53">
        <v>19870.07</v>
      </c>
      <c r="F937" s="23" t="str">
        <f>+IFERROR(VLOOKUP(Tabla1[[#This Row],[Artículo]],'..'!$B$2:$D$569000,3,),"")</f>
        <v/>
      </c>
      <c r="G937" s="24" t="str">
        <f>IF(H937=AF937,"", "Error MC")</f>
        <v>Error MC</v>
      </c>
      <c r="H937" s="62"/>
      <c r="I937" s="54">
        <f>+Tabla1[[#This Row],[MC]]*Tabla1[[#This Row],[Pedido]]*Tabla1[[#This Row],[PVC ]]</f>
        <v>0</v>
      </c>
      <c r="J937" s="26">
        <v>0.21</v>
      </c>
      <c r="K937" s="63"/>
      <c r="L937" s="28" t="s">
        <v>17</v>
      </c>
      <c r="M937" s="53">
        <v>34862.036</v>
      </c>
      <c r="N937" s="64" t="str">
        <f>+IF(Tabla1[[#This Row],[F PMPI]]="SÍ","No","Sí")</f>
        <v>No</v>
      </c>
      <c r="O937" s="65">
        <f>+Tabla1[[#This Row],[PVL]]*1.055</f>
        <v>36779.447979999997</v>
      </c>
      <c r="P937" s="65">
        <f>+Tabla1[[#This Row],[PVL]]*1.43</f>
        <v>49852.711479999998</v>
      </c>
      <c r="Q937" s="66" t="str">
        <f>+HYPERLINK(Tabla1[[#This Row],[PAG]])</f>
        <v>https://todomusica.com.ar/canas/2810-rgc05tsx400.html</v>
      </c>
      <c r="R937" s="67"/>
      <c r="S937" s="68"/>
      <c r="T937" s="69"/>
      <c r="U937" s="69"/>
      <c r="V937" s="69"/>
      <c r="W937" s="69"/>
      <c r="X937" s="69"/>
      <c r="Y937" s="35"/>
      <c r="Z937" s="35" t="s">
        <v>25001</v>
      </c>
      <c r="AA937" s="36">
        <v>1</v>
      </c>
      <c r="AB937" s="35" t="s">
        <v>9849</v>
      </c>
      <c r="AC937" s="35" t="str">
        <f>+IF(Tabla1[[#This Row],[STK]]="no","Sin STK", "STK disponible")</f>
        <v>STK disponible</v>
      </c>
      <c r="AD937" s="35">
        <f>+I937*J937</f>
        <v>0</v>
      </c>
      <c r="AE937" s="35">
        <f>+I937*K937</f>
        <v>0</v>
      </c>
      <c r="AF937" s="36">
        <f>IF(Tabla1[[#This Row],[ref pack]]=1,Tabla1[[#This Row],[Pedido]],LCM(Tabla1[[#This Row],[MC VIEJO]],Tabla1[[#This Row],[Pedido]]))</f>
        <v>1</v>
      </c>
      <c r="AG937" s="36">
        <f>+VLOOKUP(Tabla1[[#This Row],[Artículo]],'.'!$B$2:$D$11481,3,)</f>
        <v>1</v>
      </c>
      <c r="AH937" s="37" t="str">
        <f>+IFERROR(SEARCH("pack",Tabla1[[#This Row],[PACK]]),"")</f>
        <v/>
      </c>
    </row>
    <row r="938" spans="1:34" ht="24" customHeight="1" x14ac:dyDescent="0.2">
      <c r="A938" s="50" t="s">
        <v>1505</v>
      </c>
      <c r="B938" s="60" t="s">
        <v>1754</v>
      </c>
      <c r="C938" s="61" t="s">
        <v>23692</v>
      </c>
      <c r="D938" s="52" t="s">
        <v>9842</v>
      </c>
      <c r="E938" s="53">
        <v>27732.75</v>
      </c>
      <c r="F938" s="23" t="str">
        <f>+IFERROR(VLOOKUP(Tabla1[[#This Row],[Artículo]],'..'!$B$2:$D$569000,3,),"")</f>
        <v/>
      </c>
      <c r="G938" s="24" t="str">
        <f>IF(H938=AF938,"", "Error MC")</f>
        <v>Error MC</v>
      </c>
      <c r="H938" s="62"/>
      <c r="I938" s="54">
        <f>+Tabla1[[#This Row],[MC]]*Tabla1[[#This Row],[Pedido]]*Tabla1[[#This Row],[PVC ]]</f>
        <v>0</v>
      </c>
      <c r="J938" s="26">
        <v>0.21</v>
      </c>
      <c r="K938" s="63"/>
      <c r="L938" s="28" t="s">
        <v>17</v>
      </c>
      <c r="M938" s="53">
        <v>48657.112999999998</v>
      </c>
      <c r="N938" s="64" t="str">
        <f>+IF(Tabla1[[#This Row],[F PMPI]]="SÍ","No","Sí")</f>
        <v>No</v>
      </c>
      <c r="O938" s="65">
        <f>+Tabla1[[#This Row],[PVL]]*1.055</f>
        <v>51333.254214999994</v>
      </c>
      <c r="P938" s="65">
        <f>+Tabla1[[#This Row],[PVL]]*1.43</f>
        <v>69579.671589999998</v>
      </c>
      <c r="Q938" s="66" t="str">
        <f>+HYPERLINK(Tabla1[[#This Row],[PAG]])</f>
        <v>https://todomusica.com.ar/canas/1617-rgc10asx250.html</v>
      </c>
      <c r="R938" s="67"/>
      <c r="S938" s="68"/>
      <c r="T938" s="69"/>
      <c r="U938" s="69"/>
      <c r="V938" s="69"/>
      <c r="W938" s="69"/>
      <c r="X938" s="69"/>
      <c r="Y938" s="35"/>
      <c r="Z938" s="35" t="s">
        <v>25002</v>
      </c>
      <c r="AA938" s="36">
        <v>1</v>
      </c>
      <c r="AB938" s="35" t="s">
        <v>9849</v>
      </c>
      <c r="AC938" s="35" t="str">
        <f>+IF(Tabla1[[#This Row],[STK]]="no","Sin STK", "STK disponible")</f>
        <v>STK disponible</v>
      </c>
      <c r="AD938" s="35">
        <f>+I938*J938</f>
        <v>0</v>
      </c>
      <c r="AE938" s="35">
        <f>+I938*K938</f>
        <v>0</v>
      </c>
      <c r="AF938" s="36">
        <f>IF(Tabla1[[#This Row],[ref pack]]=1,Tabla1[[#This Row],[Pedido]],LCM(Tabla1[[#This Row],[MC VIEJO]],Tabla1[[#This Row],[Pedido]]))</f>
        <v>1</v>
      </c>
      <c r="AG938" s="36">
        <f>+VLOOKUP(Tabla1[[#This Row],[Artículo]],'.'!$B$2:$D$11481,3,)</f>
        <v>1</v>
      </c>
      <c r="AH938" s="37" t="str">
        <f>+IFERROR(SEARCH("pack",Tabla1[[#This Row],[PACK]]),"")</f>
        <v/>
      </c>
    </row>
    <row r="939" spans="1:34" ht="24" customHeight="1" x14ac:dyDescent="0.2">
      <c r="A939" s="50" t="s">
        <v>1505</v>
      </c>
      <c r="B939" s="60" t="s">
        <v>1756</v>
      </c>
      <c r="C939" s="61" t="s">
        <v>23693</v>
      </c>
      <c r="D939" s="52" t="s">
        <v>27</v>
      </c>
      <c r="E939" s="53">
        <v>27732.75</v>
      </c>
      <c r="F939" s="23" t="str">
        <f>+IFERROR(VLOOKUP(Tabla1[[#This Row],[Artículo]],'..'!$B$2:$D$569000,3,),"")</f>
        <v/>
      </c>
      <c r="G939" s="24" t="str">
        <f>IF(H939=AF939,"", "Error MC")</f>
        <v>Error MC</v>
      </c>
      <c r="H939" s="62"/>
      <c r="I939" s="54">
        <f>+Tabla1[[#This Row],[MC]]*Tabla1[[#This Row],[Pedido]]*Tabla1[[#This Row],[PVC ]]</f>
        <v>0</v>
      </c>
      <c r="J939" s="26">
        <v>0.21</v>
      </c>
      <c r="K939" s="63"/>
      <c r="L939" s="28" t="s">
        <v>17</v>
      </c>
      <c r="M939" s="53">
        <v>48657.112999999998</v>
      </c>
      <c r="N939" s="64" t="str">
        <f>+IF(Tabla1[[#This Row],[F PMPI]]="SÍ","No","Sí")</f>
        <v>No</v>
      </c>
      <c r="O939" s="65">
        <f>+Tabla1[[#This Row],[PVL]]*1.055</f>
        <v>51333.254214999994</v>
      </c>
      <c r="P939" s="65">
        <f>+Tabla1[[#This Row],[PVL]]*1.43</f>
        <v>69579.671589999998</v>
      </c>
      <c r="Q939" s="66" t="str">
        <f>+HYPERLINK(Tabla1[[#This Row],[PAG]])</f>
        <v>https://todomusica.com.ar/canas/2232-rgc10asx300.html</v>
      </c>
      <c r="R939" s="67"/>
      <c r="S939" s="68"/>
      <c r="T939" s="69"/>
      <c r="U939" s="69"/>
      <c r="V939" s="69"/>
      <c r="W939" s="69"/>
      <c r="X939" s="69"/>
      <c r="Y939" s="35"/>
      <c r="Z939" s="35" t="s">
        <v>25003</v>
      </c>
      <c r="AA939" s="36">
        <v>1</v>
      </c>
      <c r="AB939" s="35" t="s">
        <v>9849</v>
      </c>
      <c r="AC939" s="35" t="str">
        <f>+IF(Tabla1[[#This Row],[STK]]="no","Sin STK", "STK disponible")</f>
        <v>Sin STK</v>
      </c>
      <c r="AD939" s="35">
        <f>+I939*J939</f>
        <v>0</v>
      </c>
      <c r="AE939" s="35">
        <f>+I939*K939</f>
        <v>0</v>
      </c>
      <c r="AF939" s="36">
        <f>IF(Tabla1[[#This Row],[ref pack]]=1,Tabla1[[#This Row],[Pedido]],LCM(Tabla1[[#This Row],[MC VIEJO]],Tabla1[[#This Row],[Pedido]]))</f>
        <v>1</v>
      </c>
      <c r="AG939" s="36">
        <f>+VLOOKUP(Tabla1[[#This Row],[Artículo]],'.'!$B$2:$D$11481,3,)</f>
        <v>1</v>
      </c>
      <c r="AH939" s="37" t="str">
        <f>+IFERROR(SEARCH("pack",Tabla1[[#This Row],[PACK]]),"")</f>
        <v/>
      </c>
    </row>
    <row r="940" spans="1:34" ht="24" customHeight="1" x14ac:dyDescent="0.2">
      <c r="A940" s="50" t="s">
        <v>1505</v>
      </c>
      <c r="B940" s="60" t="s">
        <v>1758</v>
      </c>
      <c r="C940" s="61" t="s">
        <v>23694</v>
      </c>
      <c r="D940" s="52" t="s">
        <v>9841</v>
      </c>
      <c r="E940" s="53">
        <v>27732.75</v>
      </c>
      <c r="F940" s="23" t="str">
        <f>+IFERROR(VLOOKUP(Tabla1[[#This Row],[Artículo]],'..'!$B$2:$D$569000,3,),"")</f>
        <v/>
      </c>
      <c r="G940" s="24" t="str">
        <f>IF(H940=AF940,"", "Error MC")</f>
        <v>Error MC</v>
      </c>
      <c r="H940" s="62"/>
      <c r="I940" s="54">
        <f>+Tabla1[[#This Row],[MC]]*Tabla1[[#This Row],[Pedido]]*Tabla1[[#This Row],[PVC ]]</f>
        <v>0</v>
      </c>
      <c r="J940" s="26">
        <v>0.21</v>
      </c>
      <c r="K940" s="63"/>
      <c r="L940" s="28" t="s">
        <v>17</v>
      </c>
      <c r="M940" s="53">
        <v>48657.112999999998</v>
      </c>
      <c r="N940" s="64" t="str">
        <f>+IF(Tabla1[[#This Row],[F PMPI]]="SÍ","No","Sí")</f>
        <v>No</v>
      </c>
      <c r="O940" s="65">
        <f>+Tabla1[[#This Row],[PVL]]*1.055</f>
        <v>51333.254214999994</v>
      </c>
      <c r="P940" s="65">
        <f>+Tabla1[[#This Row],[PVL]]*1.43</f>
        <v>69579.671589999998</v>
      </c>
      <c r="Q940" s="66" t="str">
        <f>+HYPERLINK(Tabla1[[#This Row],[PAG]])</f>
        <v>https://todomusica.com.ar/canas/2898-rgc10asx350.html</v>
      </c>
      <c r="R940" s="67"/>
      <c r="S940" s="68"/>
      <c r="T940" s="69"/>
      <c r="U940" s="69"/>
      <c r="V940" s="69"/>
      <c r="W940" s="69"/>
      <c r="X940" s="69"/>
      <c r="Y940" s="35"/>
      <c r="Z940" s="35" t="s">
        <v>25004</v>
      </c>
      <c r="AA940" s="36">
        <v>1</v>
      </c>
      <c r="AB940" s="35" t="s">
        <v>9849</v>
      </c>
      <c r="AC940" s="35" t="str">
        <f>+IF(Tabla1[[#This Row],[STK]]="no","Sin STK", "STK disponible")</f>
        <v>STK disponible</v>
      </c>
      <c r="AD940" s="35">
        <f>+I940*J940</f>
        <v>0</v>
      </c>
      <c r="AE940" s="35">
        <f>+I940*K940</f>
        <v>0</v>
      </c>
      <c r="AF940" s="36">
        <f>IF(Tabla1[[#This Row],[ref pack]]=1,Tabla1[[#This Row],[Pedido]],LCM(Tabla1[[#This Row],[MC VIEJO]],Tabla1[[#This Row],[Pedido]]))</f>
        <v>1</v>
      </c>
      <c r="AG940" s="36">
        <f>+VLOOKUP(Tabla1[[#This Row],[Artículo]],'.'!$B$2:$D$11481,3,)</f>
        <v>1</v>
      </c>
      <c r="AH940" s="37" t="str">
        <f>+IFERROR(SEARCH("pack",Tabla1[[#This Row],[PACK]]),"")</f>
        <v/>
      </c>
    </row>
    <row r="941" spans="1:34" ht="24" customHeight="1" x14ac:dyDescent="0.2">
      <c r="A941" s="50" t="s">
        <v>1505</v>
      </c>
      <c r="B941" s="60" t="s">
        <v>1760</v>
      </c>
      <c r="C941" s="61" t="s">
        <v>23695</v>
      </c>
      <c r="D941" s="52" t="s">
        <v>27</v>
      </c>
      <c r="E941" s="53">
        <v>22287.72</v>
      </c>
      <c r="F941" s="23" t="str">
        <f>+IFERROR(VLOOKUP(Tabla1[[#This Row],[Artículo]],'..'!$B$2:$D$569000,3,),"")</f>
        <v/>
      </c>
      <c r="G941" s="24" t="str">
        <f>IF(H941=AF941,"", "Error MC")</f>
        <v>Error MC</v>
      </c>
      <c r="H941" s="62"/>
      <c r="I941" s="54">
        <f>+Tabla1[[#This Row],[MC]]*Tabla1[[#This Row],[Pedido]]*Tabla1[[#This Row],[PVC ]]</f>
        <v>0</v>
      </c>
      <c r="J941" s="26">
        <v>0.21</v>
      </c>
      <c r="K941" s="63"/>
      <c r="L941" s="28" t="s">
        <v>17</v>
      </c>
      <c r="M941" s="53">
        <v>39103.800000000003</v>
      </c>
      <c r="N941" s="64" t="str">
        <f>+IF(Tabla1[[#This Row],[F PMPI]]="SÍ","No","Sí")</f>
        <v>No</v>
      </c>
      <c r="O941" s="65">
        <f>+Tabla1[[#This Row],[PVL]]*1.055</f>
        <v>41254.508999999998</v>
      </c>
      <c r="P941" s="65">
        <f>+Tabla1[[#This Row],[PVL]]*1.43</f>
        <v>55918.434000000001</v>
      </c>
      <c r="Q941" s="66" t="str">
        <f>+HYPERLINK(Tabla1[[#This Row],[PAG]])</f>
        <v>https://todomusica.com.ar/canas/2782-rgc10bcl300.html</v>
      </c>
      <c r="R941" s="67"/>
      <c r="S941" s="68"/>
      <c r="T941" s="69"/>
      <c r="U941" s="69"/>
      <c r="V941" s="69"/>
      <c r="W941" s="69"/>
      <c r="X941" s="69"/>
      <c r="Y941" s="35"/>
      <c r="Z941" s="35" t="s">
        <v>25005</v>
      </c>
      <c r="AA941" s="36">
        <v>1</v>
      </c>
      <c r="AB941" s="35" t="s">
        <v>9849</v>
      </c>
      <c r="AC941" s="35" t="str">
        <f>+IF(Tabla1[[#This Row],[STK]]="no","Sin STK", "STK disponible")</f>
        <v>Sin STK</v>
      </c>
      <c r="AD941" s="35">
        <f>+I941*J941</f>
        <v>0</v>
      </c>
      <c r="AE941" s="35">
        <f>+I941*K941</f>
        <v>0</v>
      </c>
      <c r="AF941" s="36">
        <f>IF(Tabla1[[#This Row],[ref pack]]=1,Tabla1[[#This Row],[Pedido]],LCM(Tabla1[[#This Row],[MC VIEJO]],Tabla1[[#This Row],[Pedido]]))</f>
        <v>1</v>
      </c>
      <c r="AG941" s="36">
        <f>+VLOOKUP(Tabla1[[#This Row],[Artículo]],'.'!$B$2:$D$11481,3,)</f>
        <v>1</v>
      </c>
      <c r="AH941" s="37" t="str">
        <f>+IFERROR(SEARCH("pack",Tabla1[[#This Row],[PACK]]),"")</f>
        <v/>
      </c>
    </row>
    <row r="942" spans="1:34" ht="24" customHeight="1" x14ac:dyDescent="0.2">
      <c r="A942" s="50" t="s">
        <v>1505</v>
      </c>
      <c r="B942" s="60" t="s">
        <v>1762</v>
      </c>
      <c r="C942" s="61" t="s">
        <v>23696</v>
      </c>
      <c r="D942" s="52" t="s">
        <v>9841</v>
      </c>
      <c r="E942" s="53">
        <v>23143.33</v>
      </c>
      <c r="F942" s="23" t="str">
        <f>+IFERROR(VLOOKUP(Tabla1[[#This Row],[Artículo]],'..'!$B$2:$D$569000,3,),"")</f>
        <v/>
      </c>
      <c r="G942" s="24" t="str">
        <f>IF(H942=AF942,"", "Error MC")</f>
        <v>Error MC</v>
      </c>
      <c r="H942" s="62"/>
      <c r="I942" s="54">
        <f>+Tabla1[[#This Row],[MC]]*Tabla1[[#This Row],[Pedido]]*Tabla1[[#This Row],[PVC ]]</f>
        <v>0</v>
      </c>
      <c r="J942" s="26">
        <v>0.21</v>
      </c>
      <c r="K942" s="63"/>
      <c r="L942" s="28" t="s">
        <v>17</v>
      </c>
      <c r="M942" s="53">
        <v>40604.974000000002</v>
      </c>
      <c r="N942" s="64" t="str">
        <f>+IF(Tabla1[[#This Row],[F PMPI]]="SÍ","No","Sí")</f>
        <v>No</v>
      </c>
      <c r="O942" s="65">
        <f>+Tabla1[[#This Row],[PVL]]*1.055</f>
        <v>42838.24757</v>
      </c>
      <c r="P942" s="65">
        <f>+Tabla1[[#This Row],[PVL]]*1.43</f>
        <v>58065.112820000002</v>
      </c>
      <c r="Q942" s="66" t="str">
        <f>+HYPERLINK(Tabla1[[#This Row],[PAG]])</f>
        <v>https://todomusica.com.ar/canas/1618-rgc10bcl350.html</v>
      </c>
      <c r="R942" s="67"/>
      <c r="S942" s="68"/>
      <c r="T942" s="69"/>
      <c r="U942" s="69"/>
      <c r="V942" s="69"/>
      <c r="W942" s="69"/>
      <c r="X942" s="69"/>
      <c r="Y942" s="35"/>
      <c r="Z942" s="35" t="s">
        <v>25006</v>
      </c>
      <c r="AA942" s="36">
        <v>1</v>
      </c>
      <c r="AB942" s="35" t="s">
        <v>9849</v>
      </c>
      <c r="AC942" s="35" t="str">
        <f>+IF(Tabla1[[#This Row],[STK]]="no","Sin STK", "STK disponible")</f>
        <v>STK disponible</v>
      </c>
      <c r="AD942" s="35">
        <f>+I942*J942</f>
        <v>0</v>
      </c>
      <c r="AE942" s="35">
        <f>+I942*K942</f>
        <v>0</v>
      </c>
      <c r="AF942" s="36">
        <f>IF(Tabla1[[#This Row],[ref pack]]=1,Tabla1[[#This Row],[Pedido]],LCM(Tabla1[[#This Row],[MC VIEJO]],Tabla1[[#This Row],[Pedido]]))</f>
        <v>1</v>
      </c>
      <c r="AG942" s="36">
        <f>+VLOOKUP(Tabla1[[#This Row],[Artículo]],'.'!$B$2:$D$11481,3,)</f>
        <v>1</v>
      </c>
      <c r="AH942" s="37" t="str">
        <f>+IFERROR(SEARCH("pack",Tabla1[[#This Row],[PACK]]),"")</f>
        <v/>
      </c>
    </row>
    <row r="943" spans="1:34" ht="24" customHeight="1" x14ac:dyDescent="0.2">
      <c r="A943" s="50" t="s">
        <v>1505</v>
      </c>
      <c r="B943" s="60" t="s">
        <v>1764</v>
      </c>
      <c r="C943" s="61" t="s">
        <v>23697</v>
      </c>
      <c r="D943" s="52" t="s">
        <v>9841</v>
      </c>
      <c r="E943" s="53">
        <v>5404.33</v>
      </c>
      <c r="F943" s="23" t="str">
        <f>+IFERROR(VLOOKUP(Tabla1[[#This Row],[Artículo]],'..'!$B$2:$D$569000,3,),"")</f>
        <v/>
      </c>
      <c r="G943" s="24" t="str">
        <f>IF(H943=AF943,"", "Error MC")</f>
        <v>Error MC</v>
      </c>
      <c r="H943" s="62"/>
      <c r="I943" s="54">
        <f>+Tabla1[[#This Row],[MC]]*Tabla1[[#This Row],[Pedido]]*Tabla1[[#This Row],[PVC ]]</f>
        <v>0</v>
      </c>
      <c r="J943" s="26">
        <v>0.21</v>
      </c>
      <c r="K943" s="63"/>
      <c r="L943" s="28" t="s">
        <v>17</v>
      </c>
      <c r="M943" s="53">
        <v>9481.8989999999994</v>
      </c>
      <c r="N943" s="64" t="str">
        <f>+IF(Tabla1[[#This Row],[F PMPI]]="SÍ","No","Sí")</f>
        <v>Sí</v>
      </c>
      <c r="O943" s="65">
        <f>+Tabla1[[#This Row],[PVL]]*1.055</f>
        <v>10003.403444999998</v>
      </c>
      <c r="P943" s="65">
        <f>+Tabla1[[#This Row],[PVL]]*1.43</f>
        <v>13559.115569999998</v>
      </c>
      <c r="Q943" s="66" t="str">
        <f>+HYPERLINK(Tabla1[[#This Row],[PAG]])</f>
        <v>https://todomusica.com.ar/accesorios-de-vientos/2373-rgrd4ascl.html</v>
      </c>
      <c r="R943" s="67"/>
      <c r="S943" s="68"/>
      <c r="T943" s="69"/>
      <c r="U943" s="69"/>
      <c r="V943" s="69"/>
      <c r="W943" s="69"/>
      <c r="X943" s="69"/>
      <c r="Y943" s="35"/>
      <c r="Z943" s="35" t="s">
        <v>25007</v>
      </c>
      <c r="AA943" s="36">
        <v>1</v>
      </c>
      <c r="AB943" s="35" t="s">
        <v>27</v>
      </c>
      <c r="AC943" s="35" t="str">
        <f>+IF(Tabla1[[#This Row],[STK]]="no","Sin STK", "STK disponible")</f>
        <v>STK disponible</v>
      </c>
      <c r="AD943" s="35">
        <f>+I943*J943</f>
        <v>0</v>
      </c>
      <c r="AE943" s="35">
        <f>+I943*K943</f>
        <v>0</v>
      </c>
      <c r="AF943" s="36">
        <f>IF(Tabla1[[#This Row],[ref pack]]=1,Tabla1[[#This Row],[Pedido]],LCM(Tabla1[[#This Row],[MC VIEJO]],Tabla1[[#This Row],[Pedido]]))</f>
        <v>1</v>
      </c>
      <c r="AG943" s="36">
        <f>+VLOOKUP(Tabla1[[#This Row],[Artículo]],'.'!$B$2:$D$11481,3,)</f>
        <v>1</v>
      </c>
      <c r="AH943" s="37" t="str">
        <f>+IFERROR(SEARCH("pack",Tabla1[[#This Row],[PACK]]),"")</f>
        <v/>
      </c>
    </row>
    <row r="944" spans="1:34" ht="24" customHeight="1" x14ac:dyDescent="0.2">
      <c r="A944" s="50" t="s">
        <v>1505</v>
      </c>
      <c r="B944" s="60" t="s">
        <v>1766</v>
      </c>
      <c r="C944" s="61" t="s">
        <v>23698</v>
      </c>
      <c r="D944" s="52" t="s">
        <v>9841</v>
      </c>
      <c r="E944" s="53">
        <v>5404.33</v>
      </c>
      <c r="F944" s="23" t="str">
        <f>+IFERROR(VLOOKUP(Tabla1[[#This Row],[Artículo]],'..'!$B$2:$D$569000,3,),"")</f>
        <v/>
      </c>
      <c r="G944" s="24" t="str">
        <f>IF(H944=AF944,"", "Error MC")</f>
        <v>Error MC</v>
      </c>
      <c r="H944" s="62"/>
      <c r="I944" s="54">
        <f>+Tabla1[[#This Row],[MC]]*Tabla1[[#This Row],[Pedido]]*Tabla1[[#This Row],[PVC ]]</f>
        <v>0</v>
      </c>
      <c r="J944" s="26">
        <v>0.21</v>
      </c>
      <c r="K944" s="63"/>
      <c r="L944" s="28" t="s">
        <v>17</v>
      </c>
      <c r="M944" s="53">
        <v>9481.8989999999994</v>
      </c>
      <c r="N944" s="64" t="str">
        <f>+IF(Tabla1[[#This Row],[F PMPI]]="SÍ","No","Sí")</f>
        <v>Sí</v>
      </c>
      <c r="O944" s="65">
        <f>+Tabla1[[#This Row],[PVL]]*1.055</f>
        <v>10003.403444999998</v>
      </c>
      <c r="P944" s="65">
        <f>+Tabla1[[#This Row],[PVL]]*1.43</f>
        <v>13559.115569999998</v>
      </c>
      <c r="Q944" s="66" t="str">
        <f>+HYPERLINK(Tabla1[[#This Row],[PAG]])</f>
        <v>https://todomusica.com.ar/accesorios-de-vientos/2456-rgrd4tsbs.html</v>
      </c>
      <c r="R944" s="67"/>
      <c r="S944" s="68"/>
      <c r="T944" s="69"/>
      <c r="U944" s="69"/>
      <c r="V944" s="69"/>
      <c r="W944" s="69"/>
      <c r="X944" s="69"/>
      <c r="Y944" s="35"/>
      <c r="Z944" s="35" t="s">
        <v>25008</v>
      </c>
      <c r="AA944" s="36">
        <v>1</v>
      </c>
      <c r="AB944" s="35" t="s">
        <v>27</v>
      </c>
      <c r="AC944" s="35" t="str">
        <f>+IF(Tabla1[[#This Row],[STK]]="no","Sin STK", "STK disponible")</f>
        <v>STK disponible</v>
      </c>
      <c r="AD944" s="35">
        <f>+I944*J944</f>
        <v>0</v>
      </c>
      <c r="AE944" s="35">
        <f>+I944*K944</f>
        <v>0</v>
      </c>
      <c r="AF944" s="36">
        <f>IF(Tabla1[[#This Row],[ref pack]]=1,Tabla1[[#This Row],[Pedido]],LCM(Tabla1[[#This Row],[MC VIEJO]],Tabla1[[#This Row],[Pedido]]))</f>
        <v>1</v>
      </c>
      <c r="AG944" s="36">
        <f>+VLOOKUP(Tabla1[[#This Row],[Artículo]],'.'!$B$2:$D$11481,3,)</f>
        <v>1</v>
      </c>
      <c r="AH944" s="37" t="str">
        <f>+IFERROR(SEARCH("pack",Tabla1[[#This Row],[PACK]]),"")</f>
        <v/>
      </c>
    </row>
    <row r="945" spans="1:34" ht="24" customHeight="1" x14ac:dyDescent="0.2">
      <c r="A945" s="50" t="s">
        <v>1505</v>
      </c>
      <c r="B945" s="60" t="s">
        <v>1768</v>
      </c>
      <c r="C945" s="61" t="s">
        <v>23699</v>
      </c>
      <c r="D945" s="52" t="s">
        <v>27</v>
      </c>
      <c r="E945" s="53">
        <v>12698.07</v>
      </c>
      <c r="F945" s="23" t="str">
        <f>+IFERROR(VLOOKUP(Tabla1[[#This Row],[Artículo]],'..'!$B$2:$D$569000,3,),"")</f>
        <v/>
      </c>
      <c r="G945" s="24" t="str">
        <f>IF(H945=AF945,"", "Error MC")</f>
        <v>Error MC</v>
      </c>
      <c r="H945" s="62"/>
      <c r="I945" s="54">
        <f>+Tabla1[[#This Row],[MC]]*Tabla1[[#This Row],[Pedido]]*Tabla1[[#This Row],[PVC ]]</f>
        <v>0</v>
      </c>
      <c r="J945" s="26">
        <v>0.21</v>
      </c>
      <c r="K945" s="63"/>
      <c r="L945" s="28" t="s">
        <v>17</v>
      </c>
      <c r="M945" s="53">
        <v>22278.761999999999</v>
      </c>
      <c r="N945" s="64" t="str">
        <f>+IF(Tabla1[[#This Row],[F PMPI]]="SÍ","No","Sí")</f>
        <v>No</v>
      </c>
      <c r="O945" s="65">
        <f>+Tabla1[[#This Row],[PVL]]*1.055</f>
        <v>23504.093909999996</v>
      </c>
      <c r="P945" s="65">
        <f>+Tabla1[[#This Row],[PVL]]*1.43</f>
        <v>31858.629659999999</v>
      </c>
      <c r="Q945" s="66" t="str">
        <f>+HYPERLINK(Tabla1[[#This Row],[PAG]])</f>
        <v>https://todomusica.com.ar/canas/2662-rhkp5asx350.html</v>
      </c>
      <c r="R945" s="67"/>
      <c r="S945" s="68"/>
      <c r="T945" s="69"/>
      <c r="U945" s="69"/>
      <c r="V945" s="69"/>
      <c r="W945" s="69"/>
      <c r="X945" s="69"/>
      <c r="Y945" s="35"/>
      <c r="Z945" s="35" t="s">
        <v>25009</v>
      </c>
      <c r="AA945" s="36">
        <v>1</v>
      </c>
      <c r="AB945" s="35" t="s">
        <v>9849</v>
      </c>
      <c r="AC945" s="35" t="str">
        <f>+IF(Tabla1[[#This Row],[STK]]="no","Sin STK", "STK disponible")</f>
        <v>Sin STK</v>
      </c>
      <c r="AD945" s="35">
        <f>+I945*J945</f>
        <v>0</v>
      </c>
      <c r="AE945" s="35">
        <f>+I945*K945</f>
        <v>0</v>
      </c>
      <c r="AF945" s="36">
        <f>IF(Tabla1[[#This Row],[ref pack]]=1,Tabla1[[#This Row],[Pedido]],LCM(Tabla1[[#This Row],[MC VIEJO]],Tabla1[[#This Row],[Pedido]]))</f>
        <v>1</v>
      </c>
      <c r="AG945" s="36">
        <f>+VLOOKUP(Tabla1[[#This Row],[Artículo]],'.'!$B$2:$D$11481,3,)</f>
        <v>1</v>
      </c>
      <c r="AH945" s="37" t="str">
        <f>+IFERROR(SEARCH("pack",Tabla1[[#This Row],[PACK]]),"")</f>
        <v/>
      </c>
    </row>
    <row r="946" spans="1:34" ht="24" customHeight="1" x14ac:dyDescent="0.2">
      <c r="A946" s="50" t="s">
        <v>1505</v>
      </c>
      <c r="B946" s="60" t="s">
        <v>1770</v>
      </c>
      <c r="C946" s="61" t="s">
        <v>23700</v>
      </c>
      <c r="D946" s="52" t="s">
        <v>9841</v>
      </c>
      <c r="E946" s="53">
        <v>11397.82</v>
      </c>
      <c r="F946" s="23" t="str">
        <f>+IFERROR(VLOOKUP(Tabla1[[#This Row],[Artículo]],'..'!$B$2:$D$569000,3,),"")</f>
        <v/>
      </c>
      <c r="G946" s="24" t="str">
        <f>IF(H946=AF946,"", "Error MC")</f>
        <v>Error MC</v>
      </c>
      <c r="H946" s="62"/>
      <c r="I946" s="54">
        <f>+Tabla1[[#This Row],[MC]]*Tabla1[[#This Row],[Pedido]]*Tabla1[[#This Row],[PVC ]]</f>
        <v>0</v>
      </c>
      <c r="J946" s="26">
        <v>0.21</v>
      </c>
      <c r="K946" s="63"/>
      <c r="L946" s="28" t="s">
        <v>17</v>
      </c>
      <c r="M946" s="53">
        <v>19997.475999999999</v>
      </c>
      <c r="N946" s="64" t="str">
        <f>+IF(Tabla1[[#This Row],[F PMPI]]="SÍ","No","Sí")</f>
        <v>No</v>
      </c>
      <c r="O946" s="65">
        <f>+Tabla1[[#This Row],[PVL]]*1.055</f>
        <v>21097.337179999999</v>
      </c>
      <c r="P946" s="65">
        <f>+Tabla1[[#This Row],[PVL]]*1.43</f>
        <v>28596.390679999997</v>
      </c>
      <c r="Q946" s="66" t="str">
        <f>+HYPERLINK(Tabla1[[#This Row],[PAG]])</f>
        <v>https://todomusica.com.ar/canas/2790-rhkp5ssx300.html</v>
      </c>
      <c r="R946" s="67"/>
      <c r="S946" s="68"/>
      <c r="T946" s="69"/>
      <c r="U946" s="69"/>
      <c r="V946" s="69"/>
      <c r="W946" s="69"/>
      <c r="X946" s="69"/>
      <c r="Y946" s="35"/>
      <c r="Z946" s="35" t="s">
        <v>25010</v>
      </c>
      <c r="AA946" s="36">
        <v>1</v>
      </c>
      <c r="AB946" s="35" t="s">
        <v>9849</v>
      </c>
      <c r="AC946" s="35" t="str">
        <f>+IF(Tabla1[[#This Row],[STK]]="no","Sin STK", "STK disponible")</f>
        <v>STK disponible</v>
      </c>
      <c r="AD946" s="35">
        <f>+I946*J946</f>
        <v>0</v>
      </c>
      <c r="AE946" s="35">
        <f>+I946*K946</f>
        <v>0</v>
      </c>
      <c r="AF946" s="36">
        <f>IF(Tabla1[[#This Row],[ref pack]]=1,Tabla1[[#This Row],[Pedido]],LCM(Tabla1[[#This Row],[MC VIEJO]],Tabla1[[#This Row],[Pedido]]))</f>
        <v>1</v>
      </c>
      <c r="AG946" s="36">
        <f>+VLOOKUP(Tabla1[[#This Row],[Artículo]],'.'!$B$2:$D$11481,3,)</f>
        <v>1</v>
      </c>
      <c r="AH946" s="37" t="str">
        <f>+IFERROR(SEARCH("pack",Tabla1[[#This Row],[PACK]]),"")</f>
        <v/>
      </c>
    </row>
    <row r="947" spans="1:34" ht="24" customHeight="1" x14ac:dyDescent="0.2">
      <c r="A947" s="50" t="s">
        <v>1505</v>
      </c>
      <c r="B947" s="60" t="s">
        <v>1772</v>
      </c>
      <c r="C947" s="61" t="s">
        <v>23701</v>
      </c>
      <c r="D947" s="52" t="s">
        <v>9842</v>
      </c>
      <c r="E947" s="53">
        <v>17147.689999999999</v>
      </c>
      <c r="F947" s="23" t="str">
        <f>+IFERROR(VLOOKUP(Tabla1[[#This Row],[Artículo]],'..'!$B$2:$D$569000,3,),"")</f>
        <v/>
      </c>
      <c r="G947" s="24" t="str">
        <f>IF(H947=AF947,"", "Error MC")</f>
        <v>Error MC</v>
      </c>
      <c r="H947" s="62"/>
      <c r="I947" s="54">
        <f>+Tabla1[[#This Row],[MC]]*Tabla1[[#This Row],[Pedido]]*Tabla1[[#This Row],[PVC ]]</f>
        <v>0</v>
      </c>
      <c r="J947" s="26">
        <v>0.21</v>
      </c>
      <c r="K947" s="63"/>
      <c r="L947" s="28" t="s">
        <v>17</v>
      </c>
      <c r="M947" s="53">
        <v>30085.621999999999</v>
      </c>
      <c r="N947" s="64" t="str">
        <f>+IF(Tabla1[[#This Row],[F PMPI]]="SÍ","No","Sí")</f>
        <v>No</v>
      </c>
      <c r="O947" s="65">
        <f>+Tabla1[[#This Row],[PVL]]*1.055</f>
        <v>31740.331209999997</v>
      </c>
      <c r="P947" s="65">
        <f>+Tabla1[[#This Row],[PVL]]*1.43</f>
        <v>43022.439459999994</v>
      </c>
      <c r="Q947" s="66" t="str">
        <f>+HYPERLINK(Tabla1[[#This Row],[PAG]])</f>
        <v>https://todomusica.com.ar/canas/2811-rhkp5tsx350.html</v>
      </c>
      <c r="R947" s="67"/>
      <c r="S947" s="68"/>
      <c r="T947" s="69"/>
      <c r="U947" s="69"/>
      <c r="V947" s="69"/>
      <c r="W947" s="69"/>
      <c r="X947" s="69"/>
      <c r="Y947" s="35"/>
      <c r="Z947" s="35" t="s">
        <v>25011</v>
      </c>
      <c r="AA947" s="36">
        <v>1</v>
      </c>
      <c r="AB947" s="35" t="s">
        <v>9849</v>
      </c>
      <c r="AC947" s="35" t="str">
        <f>+IF(Tabla1[[#This Row],[STK]]="no","Sin STK", "STK disponible")</f>
        <v>STK disponible</v>
      </c>
      <c r="AD947" s="35">
        <f>+I947*J947</f>
        <v>0</v>
      </c>
      <c r="AE947" s="35">
        <f>+I947*K947</f>
        <v>0</v>
      </c>
      <c r="AF947" s="36">
        <f>IF(Tabla1[[#This Row],[ref pack]]=1,Tabla1[[#This Row],[Pedido]],LCM(Tabla1[[#This Row],[MC VIEJO]],Tabla1[[#This Row],[Pedido]]))</f>
        <v>1</v>
      </c>
      <c r="AG947" s="36">
        <f>+VLOOKUP(Tabla1[[#This Row],[Artículo]],'.'!$B$2:$D$11481,3,)</f>
        <v>1</v>
      </c>
      <c r="AH947" s="37" t="str">
        <f>+IFERROR(SEARCH("pack",Tabla1[[#This Row],[PACK]]),"")</f>
        <v/>
      </c>
    </row>
    <row r="948" spans="1:34" ht="24" customHeight="1" x14ac:dyDescent="0.2">
      <c r="A948" s="50" t="s">
        <v>1505</v>
      </c>
      <c r="B948" s="60" t="s">
        <v>1774</v>
      </c>
      <c r="C948" s="61" t="s">
        <v>23702</v>
      </c>
      <c r="D948" s="52" t="s">
        <v>9841</v>
      </c>
      <c r="E948" s="53">
        <v>21238.13</v>
      </c>
      <c r="F948" s="23" t="str">
        <f>+IFERROR(VLOOKUP(Tabla1[[#This Row],[Artículo]],'..'!$B$2:$D$569000,3,),"")</f>
        <v/>
      </c>
      <c r="G948" s="24" t="str">
        <f>IF(H948=AF948,"", "Error MC")</f>
        <v>Error MC</v>
      </c>
      <c r="H948" s="62"/>
      <c r="I948" s="54">
        <f>+Tabla1[[#This Row],[MC]]*Tabla1[[#This Row],[Pedido]]*Tabla1[[#This Row],[PVC ]]</f>
        <v>0</v>
      </c>
      <c r="J948" s="26">
        <v>0.21</v>
      </c>
      <c r="K948" s="63"/>
      <c r="L948" s="28" t="s">
        <v>17</v>
      </c>
      <c r="M948" s="53">
        <v>37262.300999999999</v>
      </c>
      <c r="N948" s="64" t="str">
        <f>+IF(Tabla1[[#This Row],[F PMPI]]="SÍ","No","Sí")</f>
        <v>Sí</v>
      </c>
      <c r="O948" s="65">
        <f>+Tabla1[[#This Row],[PVL]]*1.055</f>
        <v>39311.727554999998</v>
      </c>
      <c r="P948" s="65">
        <f>+Tabla1[[#This Row],[PVL]]*1.43</f>
        <v>53285.090429999997</v>
      </c>
      <c r="Q948" s="66" t="str">
        <f>+HYPERLINK(Tabla1[[#This Row],[PAG]])</f>
        <v>https://todomusica.com.ar/canas/3110-ria1020.html</v>
      </c>
      <c r="R948" s="67"/>
      <c r="S948" s="68"/>
      <c r="T948" s="69"/>
      <c r="U948" s="69"/>
      <c r="V948" s="69"/>
      <c r="W948" s="69"/>
      <c r="X948" s="69"/>
      <c r="Y948" s="35"/>
      <c r="Z948" s="35" t="s">
        <v>25012</v>
      </c>
      <c r="AA948" s="36">
        <v>1</v>
      </c>
      <c r="AB948" s="35" t="s">
        <v>27</v>
      </c>
      <c r="AC948" s="35" t="str">
        <f>+IF(Tabla1[[#This Row],[STK]]="no","Sin STK", "STK disponible")</f>
        <v>STK disponible</v>
      </c>
      <c r="AD948" s="35">
        <f>+I948*J948</f>
        <v>0</v>
      </c>
      <c r="AE948" s="35">
        <f>+I948*K948</f>
        <v>0</v>
      </c>
      <c r="AF948" s="36">
        <f>IF(Tabla1[[#This Row],[ref pack]]=1,Tabla1[[#This Row],[Pedido]],LCM(Tabla1[[#This Row],[MC VIEJO]],Tabla1[[#This Row],[Pedido]]))</f>
        <v>1</v>
      </c>
      <c r="AG948" s="36">
        <f>+VLOOKUP(Tabla1[[#This Row],[Artículo]],'.'!$B$2:$D$11481,3,)</f>
        <v>1</v>
      </c>
      <c r="AH948" s="37" t="str">
        <f>+IFERROR(SEARCH("pack",Tabla1[[#This Row],[PACK]]),"")</f>
        <v/>
      </c>
    </row>
    <row r="949" spans="1:34" ht="24" customHeight="1" x14ac:dyDescent="0.2">
      <c r="A949" s="50" t="s">
        <v>1505</v>
      </c>
      <c r="B949" s="60" t="s">
        <v>1776</v>
      </c>
      <c r="C949" s="61" t="s">
        <v>23703</v>
      </c>
      <c r="D949" s="52" t="s">
        <v>9842</v>
      </c>
      <c r="E949" s="53">
        <v>21238.13</v>
      </c>
      <c r="F949" s="23" t="str">
        <f>+IFERROR(VLOOKUP(Tabla1[[#This Row],[Artículo]],'..'!$B$2:$D$569000,3,),"")</f>
        <v/>
      </c>
      <c r="G949" s="24" t="str">
        <f>IF(H949=AF949,"", "Error MC")</f>
        <v>Error MC</v>
      </c>
      <c r="H949" s="62"/>
      <c r="I949" s="54">
        <f>+Tabla1[[#This Row],[MC]]*Tabla1[[#This Row],[Pedido]]*Tabla1[[#This Row],[PVC ]]</f>
        <v>0</v>
      </c>
      <c r="J949" s="26">
        <v>0.21</v>
      </c>
      <c r="K949" s="63"/>
      <c r="L949" s="28" t="s">
        <v>17</v>
      </c>
      <c r="M949" s="53">
        <v>37262.300999999999</v>
      </c>
      <c r="N949" s="64" t="str">
        <f>+IF(Tabla1[[#This Row],[F PMPI]]="SÍ","No","Sí")</f>
        <v>Sí</v>
      </c>
      <c r="O949" s="65">
        <f>+Tabla1[[#This Row],[PVL]]*1.055</f>
        <v>39311.727554999998</v>
      </c>
      <c r="P949" s="65">
        <f>+Tabla1[[#This Row],[PVL]]*1.43</f>
        <v>53285.090429999997</v>
      </c>
      <c r="Q949" s="66" t="str">
        <f>+HYPERLINK(Tabla1[[#This Row],[PAG]])</f>
        <v>https://todomusica.com.ar/canas/3047-ria1025.html</v>
      </c>
      <c r="R949" s="67"/>
      <c r="S949" s="68"/>
      <c r="T949" s="69"/>
      <c r="U949" s="69"/>
      <c r="V949" s="69"/>
      <c r="W949" s="69"/>
      <c r="X949" s="69"/>
      <c r="Y949" s="35"/>
      <c r="Z949" s="35" t="s">
        <v>25013</v>
      </c>
      <c r="AA949" s="36">
        <v>1</v>
      </c>
      <c r="AB949" s="35" t="s">
        <v>27</v>
      </c>
      <c r="AC949" s="35" t="str">
        <f>+IF(Tabla1[[#This Row],[STK]]="no","Sin STK", "STK disponible")</f>
        <v>STK disponible</v>
      </c>
      <c r="AD949" s="35">
        <f>+I949*J949</f>
        <v>0</v>
      </c>
      <c r="AE949" s="35">
        <f>+I949*K949</f>
        <v>0</v>
      </c>
      <c r="AF949" s="36">
        <f>IF(Tabla1[[#This Row],[ref pack]]=1,Tabla1[[#This Row],[Pedido]],LCM(Tabla1[[#This Row],[MC VIEJO]],Tabla1[[#This Row],[Pedido]]))</f>
        <v>1</v>
      </c>
      <c r="AG949" s="36">
        <f>+VLOOKUP(Tabla1[[#This Row],[Artículo]],'.'!$B$2:$D$11481,3,)</f>
        <v>1</v>
      </c>
      <c r="AH949" s="37" t="str">
        <f>+IFERROR(SEARCH("pack",Tabla1[[#This Row],[PACK]]),"")</f>
        <v/>
      </c>
    </row>
    <row r="950" spans="1:34" ht="24" customHeight="1" x14ac:dyDescent="0.2">
      <c r="A950" s="50" t="s">
        <v>1505</v>
      </c>
      <c r="B950" s="60" t="s">
        <v>1778</v>
      </c>
      <c r="C950" s="61" t="s">
        <v>23704</v>
      </c>
      <c r="D950" s="52" t="s">
        <v>9841</v>
      </c>
      <c r="E950" s="53">
        <v>21238.13</v>
      </c>
      <c r="F950" s="23" t="str">
        <f>+IFERROR(VLOOKUP(Tabla1[[#This Row],[Artículo]],'..'!$B$2:$D$569000,3,),"")</f>
        <v/>
      </c>
      <c r="G950" s="24" t="str">
        <f>IF(H950=AF950,"", "Error MC")</f>
        <v>Error MC</v>
      </c>
      <c r="H950" s="62"/>
      <c r="I950" s="54">
        <f>+Tabla1[[#This Row],[MC]]*Tabla1[[#This Row],[Pedido]]*Tabla1[[#This Row],[PVC ]]</f>
        <v>0</v>
      </c>
      <c r="J950" s="26">
        <v>0.21</v>
      </c>
      <c r="K950" s="63"/>
      <c r="L950" s="28" t="s">
        <v>17</v>
      </c>
      <c r="M950" s="53">
        <v>37262.300999999999</v>
      </c>
      <c r="N950" s="64" t="str">
        <f>+IF(Tabla1[[#This Row],[F PMPI]]="SÍ","No","Sí")</f>
        <v>Sí</v>
      </c>
      <c r="O950" s="65">
        <f>+Tabla1[[#This Row],[PVL]]*1.055</f>
        <v>39311.727554999998</v>
      </c>
      <c r="P950" s="65">
        <f>+Tabla1[[#This Row],[PVL]]*1.43</f>
        <v>53285.090429999997</v>
      </c>
      <c r="Q950" s="66" t="str">
        <f>+HYPERLINK(Tabla1[[#This Row],[PAG]])</f>
        <v>https://todomusica.com.ar/canas/3090-ria1030.html</v>
      </c>
      <c r="R950" s="67"/>
      <c r="S950" s="68"/>
      <c r="T950" s="69"/>
      <c r="U950" s="69"/>
      <c r="V950" s="69"/>
      <c r="W950" s="69"/>
      <c r="X950" s="69"/>
      <c r="Y950" s="35"/>
      <c r="Z950" s="35" t="s">
        <v>25014</v>
      </c>
      <c r="AA950" s="36">
        <v>1</v>
      </c>
      <c r="AB950" s="35" t="s">
        <v>27</v>
      </c>
      <c r="AC950" s="35" t="str">
        <f>+IF(Tabla1[[#This Row],[STK]]="no","Sin STK", "STK disponible")</f>
        <v>STK disponible</v>
      </c>
      <c r="AD950" s="35">
        <f>+I950*J950</f>
        <v>0</v>
      </c>
      <c r="AE950" s="35">
        <f>+I950*K950</f>
        <v>0</v>
      </c>
      <c r="AF950" s="36">
        <f>IF(Tabla1[[#This Row],[ref pack]]=1,Tabla1[[#This Row],[Pedido]],LCM(Tabla1[[#This Row],[MC VIEJO]],Tabla1[[#This Row],[Pedido]]))</f>
        <v>1</v>
      </c>
      <c r="AG950" s="36">
        <f>+VLOOKUP(Tabla1[[#This Row],[Artículo]],'.'!$B$2:$D$11481,3,)</f>
        <v>1</v>
      </c>
      <c r="AH950" s="37" t="str">
        <f>+IFERROR(SEARCH("pack",Tabla1[[#This Row],[PACK]]),"")</f>
        <v/>
      </c>
    </row>
    <row r="951" spans="1:34" ht="24" customHeight="1" x14ac:dyDescent="0.2">
      <c r="A951" s="50" t="s">
        <v>1505</v>
      </c>
      <c r="B951" s="60" t="s">
        <v>1780</v>
      </c>
      <c r="C951" s="61" t="s">
        <v>23705</v>
      </c>
      <c r="D951" s="52" t="s">
        <v>9842</v>
      </c>
      <c r="E951" s="53">
        <v>21238.13</v>
      </c>
      <c r="F951" s="23" t="str">
        <f>+IFERROR(VLOOKUP(Tabla1[[#This Row],[Artículo]],'..'!$B$2:$D$569000,3,),"")</f>
        <v/>
      </c>
      <c r="G951" s="24" t="str">
        <f>IF(H951=AF951,"", "Error MC")</f>
        <v>Error MC</v>
      </c>
      <c r="H951" s="62"/>
      <c r="I951" s="54">
        <f>+Tabla1[[#This Row],[MC]]*Tabla1[[#This Row],[Pedido]]*Tabla1[[#This Row],[PVC ]]</f>
        <v>0</v>
      </c>
      <c r="J951" s="26">
        <v>0.21</v>
      </c>
      <c r="K951" s="63"/>
      <c r="L951" s="28" t="s">
        <v>17</v>
      </c>
      <c r="M951" s="53">
        <v>37262.300999999999</v>
      </c>
      <c r="N951" s="64" t="str">
        <f>+IF(Tabla1[[#This Row],[F PMPI]]="SÍ","No","Sí")</f>
        <v>Sí</v>
      </c>
      <c r="O951" s="65">
        <f>+Tabla1[[#This Row],[PVL]]*1.055</f>
        <v>39311.727554999998</v>
      </c>
      <c r="P951" s="65">
        <f>+Tabla1[[#This Row],[PVL]]*1.43</f>
        <v>53285.090429999997</v>
      </c>
      <c r="Q951" s="66" t="str">
        <f>+HYPERLINK(Tabla1[[#This Row],[PAG]])</f>
        <v>https://todomusica.com.ar/canas/10364-ria1035.html</v>
      </c>
      <c r="R951" s="67"/>
      <c r="S951" s="68"/>
      <c r="T951" s="69"/>
      <c r="U951" s="69"/>
      <c r="V951" s="69"/>
      <c r="W951" s="69"/>
      <c r="X951" s="69"/>
      <c r="Y951" s="35"/>
      <c r="Z951" s="35" t="s">
        <v>25015</v>
      </c>
      <c r="AA951" s="36">
        <v>1</v>
      </c>
      <c r="AB951" s="35" t="s">
        <v>27</v>
      </c>
      <c r="AC951" s="35" t="str">
        <f>+IF(Tabla1[[#This Row],[STK]]="no","Sin STK", "STK disponible")</f>
        <v>STK disponible</v>
      </c>
      <c r="AD951" s="35">
        <f>+I951*J951</f>
        <v>0</v>
      </c>
      <c r="AE951" s="35">
        <f>+I951*K951</f>
        <v>0</v>
      </c>
      <c r="AF951" s="36">
        <f>IF(Tabla1[[#This Row],[ref pack]]=1,Tabla1[[#This Row],[Pedido]],LCM(Tabla1[[#This Row],[MC VIEJO]],Tabla1[[#This Row],[Pedido]]))</f>
        <v>1</v>
      </c>
      <c r="AG951" s="36">
        <f>+VLOOKUP(Tabla1[[#This Row],[Artículo]],'.'!$B$2:$D$11481,3,)</f>
        <v>1</v>
      </c>
      <c r="AH951" s="37" t="str">
        <f>+IFERROR(SEARCH("pack",Tabla1[[#This Row],[PACK]]),"")</f>
        <v/>
      </c>
    </row>
    <row r="952" spans="1:34" ht="24" customHeight="1" x14ac:dyDescent="0.2">
      <c r="A952" s="50" t="s">
        <v>1505</v>
      </c>
      <c r="B952" s="60" t="s">
        <v>1782</v>
      </c>
      <c r="C952" s="61" t="s">
        <v>23706</v>
      </c>
      <c r="D952" s="52" t="s">
        <v>9841</v>
      </c>
      <c r="E952" s="53">
        <v>21258.12</v>
      </c>
      <c r="F952" s="23" t="str">
        <f>+IFERROR(VLOOKUP(Tabla1[[#This Row],[Artículo]],'..'!$B$2:$D$569000,3,),"")</f>
        <v/>
      </c>
      <c r="G952" s="24" t="str">
        <f>IF(H952=AF952,"", "Error MC")</f>
        <v>Error MC</v>
      </c>
      <c r="H952" s="62"/>
      <c r="I952" s="54">
        <f>+Tabla1[[#This Row],[MC]]*Tabla1[[#This Row],[Pedido]]*Tabla1[[#This Row],[PVC ]]</f>
        <v>0</v>
      </c>
      <c r="J952" s="26">
        <v>0.21</v>
      </c>
      <c r="K952" s="63"/>
      <c r="L952" s="28" t="s">
        <v>17</v>
      </c>
      <c r="M952" s="53">
        <v>37297.366999999998</v>
      </c>
      <c r="N952" s="64" t="str">
        <f>+IF(Tabla1[[#This Row],[F PMPI]]="SÍ","No","Sí")</f>
        <v>Sí</v>
      </c>
      <c r="O952" s="65">
        <f>+Tabla1[[#This Row],[PVL]]*1.055</f>
        <v>39348.722184999999</v>
      </c>
      <c r="P952" s="65">
        <f>+Tabla1[[#This Row],[PVL]]*1.43</f>
        <v>53335.234809999994</v>
      </c>
      <c r="Q952" s="66" t="str">
        <f>+HYPERLINK(Tabla1[[#This Row],[PAG]])</f>
        <v>https://todomusica.com.ar/canas/3162-rib1020.html</v>
      </c>
      <c r="R952" s="67"/>
      <c r="S952" s="68"/>
      <c r="T952" s="69"/>
      <c r="U952" s="69"/>
      <c r="V952" s="69"/>
      <c r="W952" s="69"/>
      <c r="X952" s="69"/>
      <c r="Y952" s="35"/>
      <c r="Z952" s="35" t="s">
        <v>25016</v>
      </c>
      <c r="AA952" s="36">
        <v>1</v>
      </c>
      <c r="AB952" s="35" t="s">
        <v>27</v>
      </c>
      <c r="AC952" s="35" t="str">
        <f>+IF(Tabla1[[#This Row],[STK]]="no","Sin STK", "STK disponible")</f>
        <v>STK disponible</v>
      </c>
      <c r="AD952" s="35">
        <f>+I952*J952</f>
        <v>0</v>
      </c>
      <c r="AE952" s="35">
        <f>+I952*K952</f>
        <v>0</v>
      </c>
      <c r="AF952" s="36">
        <f>IF(Tabla1[[#This Row],[ref pack]]=1,Tabla1[[#This Row],[Pedido]],LCM(Tabla1[[#This Row],[MC VIEJO]],Tabla1[[#This Row],[Pedido]]))</f>
        <v>1</v>
      </c>
      <c r="AG952" s="36">
        <f>+VLOOKUP(Tabla1[[#This Row],[Artículo]],'.'!$B$2:$D$11481,3,)</f>
        <v>1</v>
      </c>
      <c r="AH952" s="37" t="str">
        <f>+IFERROR(SEARCH("pack",Tabla1[[#This Row],[PACK]]),"")</f>
        <v/>
      </c>
    </row>
    <row r="953" spans="1:34" ht="24" customHeight="1" x14ac:dyDescent="0.2">
      <c r="A953" s="50" t="s">
        <v>1505</v>
      </c>
      <c r="B953" s="60" t="s">
        <v>1784</v>
      </c>
      <c r="C953" s="61" t="s">
        <v>23707</v>
      </c>
      <c r="D953" s="52" t="s">
        <v>9841</v>
      </c>
      <c r="E953" s="53">
        <v>21258.12</v>
      </c>
      <c r="F953" s="23" t="str">
        <f>+IFERROR(VLOOKUP(Tabla1[[#This Row],[Artículo]],'..'!$B$2:$D$569000,3,),"")</f>
        <v/>
      </c>
      <c r="G953" s="24" t="str">
        <f>IF(H953=AF953,"", "Error MC")</f>
        <v>Error MC</v>
      </c>
      <c r="H953" s="62"/>
      <c r="I953" s="54">
        <f>+Tabla1[[#This Row],[MC]]*Tabla1[[#This Row],[Pedido]]*Tabla1[[#This Row],[PVC ]]</f>
        <v>0</v>
      </c>
      <c r="J953" s="26">
        <v>0.21</v>
      </c>
      <c r="K953" s="63"/>
      <c r="L953" s="28" t="s">
        <v>17</v>
      </c>
      <c r="M953" s="53">
        <v>37297.366999999998</v>
      </c>
      <c r="N953" s="64" t="str">
        <f>+IF(Tabla1[[#This Row],[F PMPI]]="SÍ","No","Sí")</f>
        <v>Sí</v>
      </c>
      <c r="O953" s="65">
        <f>+Tabla1[[#This Row],[PVL]]*1.055</f>
        <v>39348.722184999999</v>
      </c>
      <c r="P953" s="65">
        <f>+Tabla1[[#This Row],[PVL]]*1.43</f>
        <v>53335.234809999994</v>
      </c>
      <c r="Q953" s="66" t="str">
        <f>+HYPERLINK(Tabla1[[#This Row],[PAG]])</f>
        <v>https://todomusica.com.ar/canas/3207-rib1025.html</v>
      </c>
      <c r="R953" s="67"/>
      <c r="S953" s="68"/>
      <c r="T953" s="69"/>
      <c r="U953" s="69"/>
      <c r="V953" s="69"/>
      <c r="W953" s="69"/>
      <c r="X953" s="69"/>
      <c r="Y953" s="35"/>
      <c r="Z953" s="35" t="s">
        <v>25017</v>
      </c>
      <c r="AA953" s="36">
        <v>1</v>
      </c>
      <c r="AB953" s="35" t="s">
        <v>27</v>
      </c>
      <c r="AC953" s="35" t="str">
        <f>+IF(Tabla1[[#This Row],[STK]]="no","Sin STK", "STK disponible")</f>
        <v>STK disponible</v>
      </c>
      <c r="AD953" s="35">
        <f>+I953*J953</f>
        <v>0</v>
      </c>
      <c r="AE953" s="35">
        <f>+I953*K953</f>
        <v>0</v>
      </c>
      <c r="AF953" s="36">
        <f>IF(Tabla1[[#This Row],[ref pack]]=1,Tabla1[[#This Row],[Pedido]],LCM(Tabla1[[#This Row],[MC VIEJO]],Tabla1[[#This Row],[Pedido]]))</f>
        <v>1</v>
      </c>
      <c r="AG953" s="36">
        <f>+VLOOKUP(Tabla1[[#This Row],[Artículo]],'.'!$B$2:$D$11481,3,)</f>
        <v>1</v>
      </c>
      <c r="AH953" s="37" t="str">
        <f>+IFERROR(SEARCH("pack",Tabla1[[#This Row],[PACK]]),"")</f>
        <v/>
      </c>
    </row>
    <row r="954" spans="1:34" ht="24" customHeight="1" x14ac:dyDescent="0.2">
      <c r="A954" s="50" t="s">
        <v>1505</v>
      </c>
      <c r="B954" s="60" t="s">
        <v>1786</v>
      </c>
      <c r="C954" s="61" t="s">
        <v>23708</v>
      </c>
      <c r="D954" s="52" t="s">
        <v>9841</v>
      </c>
      <c r="E954" s="53">
        <v>21258.12</v>
      </c>
      <c r="F954" s="23" t="str">
        <f>+IFERROR(VLOOKUP(Tabla1[[#This Row],[Artículo]],'..'!$B$2:$D$569000,3,),"")</f>
        <v/>
      </c>
      <c r="G954" s="24" t="str">
        <f>IF(H954=AF954,"", "Error MC")</f>
        <v>Error MC</v>
      </c>
      <c r="H954" s="62"/>
      <c r="I954" s="54">
        <f>+Tabla1[[#This Row],[MC]]*Tabla1[[#This Row],[Pedido]]*Tabla1[[#This Row],[PVC ]]</f>
        <v>0</v>
      </c>
      <c r="J954" s="26">
        <v>0.21</v>
      </c>
      <c r="K954" s="63"/>
      <c r="L954" s="28" t="s">
        <v>17</v>
      </c>
      <c r="M954" s="53">
        <v>37297.366999999998</v>
      </c>
      <c r="N954" s="64" t="str">
        <f>+IF(Tabla1[[#This Row],[F PMPI]]="SÍ","No","Sí")</f>
        <v>Sí</v>
      </c>
      <c r="O954" s="65">
        <f>+Tabla1[[#This Row],[PVL]]*1.055</f>
        <v>39348.722184999999</v>
      </c>
      <c r="P954" s="65">
        <f>+Tabla1[[#This Row],[PVL]]*1.43</f>
        <v>53335.234809999994</v>
      </c>
      <c r="Q954" s="66" t="str">
        <f>+HYPERLINK(Tabla1[[#This Row],[PAG]])</f>
        <v>https://todomusica.com.ar/canas/3163-rib1030.html</v>
      </c>
      <c r="R954" s="67"/>
      <c r="S954" s="68"/>
      <c r="T954" s="69"/>
      <c r="U954" s="69"/>
      <c r="V954" s="69"/>
      <c r="W954" s="69"/>
      <c r="X954" s="69"/>
      <c r="Y954" s="35"/>
      <c r="Z954" s="35" t="s">
        <v>25018</v>
      </c>
      <c r="AA954" s="36">
        <v>1</v>
      </c>
      <c r="AB954" s="35" t="s">
        <v>27</v>
      </c>
      <c r="AC954" s="35" t="str">
        <f>+IF(Tabla1[[#This Row],[STK]]="no","Sin STK", "STK disponible")</f>
        <v>STK disponible</v>
      </c>
      <c r="AD954" s="35">
        <f>+I954*J954</f>
        <v>0</v>
      </c>
      <c r="AE954" s="35">
        <f>+I954*K954</f>
        <v>0</v>
      </c>
      <c r="AF954" s="36">
        <f>IF(Tabla1[[#This Row],[ref pack]]=1,Tabla1[[#This Row],[Pedido]],LCM(Tabla1[[#This Row],[MC VIEJO]],Tabla1[[#This Row],[Pedido]]))</f>
        <v>1</v>
      </c>
      <c r="AG954" s="36">
        <f>+VLOOKUP(Tabla1[[#This Row],[Artículo]],'.'!$B$2:$D$11481,3,)</f>
        <v>1</v>
      </c>
      <c r="AH954" s="37" t="str">
        <f>+IFERROR(SEARCH("pack",Tabla1[[#This Row],[PACK]]),"")</f>
        <v/>
      </c>
    </row>
    <row r="955" spans="1:34" ht="24" customHeight="1" x14ac:dyDescent="0.2">
      <c r="A955" s="50" t="s">
        <v>1505</v>
      </c>
      <c r="B955" s="60" t="s">
        <v>1788</v>
      </c>
      <c r="C955" s="61" t="s">
        <v>23709</v>
      </c>
      <c r="D955" s="52" t="s">
        <v>9841</v>
      </c>
      <c r="E955" s="53">
        <v>21258.12</v>
      </c>
      <c r="F955" s="23" t="str">
        <f>+IFERROR(VLOOKUP(Tabla1[[#This Row],[Artículo]],'..'!$B$2:$D$569000,3,),"")</f>
        <v/>
      </c>
      <c r="G955" s="24" t="str">
        <f>IF(H955=AF955,"", "Error MC")</f>
        <v>Error MC</v>
      </c>
      <c r="H955" s="62"/>
      <c r="I955" s="54">
        <f>+Tabla1[[#This Row],[MC]]*Tabla1[[#This Row],[Pedido]]*Tabla1[[#This Row],[PVC ]]</f>
        <v>0</v>
      </c>
      <c r="J955" s="26">
        <v>0.21</v>
      </c>
      <c r="K955" s="63"/>
      <c r="L955" s="28" t="s">
        <v>17</v>
      </c>
      <c r="M955" s="53">
        <v>37297.366999999998</v>
      </c>
      <c r="N955" s="64" t="str">
        <f>+IF(Tabla1[[#This Row],[F PMPI]]="SÍ","No","Sí")</f>
        <v>Sí</v>
      </c>
      <c r="O955" s="65">
        <f>+Tabla1[[#This Row],[PVL]]*1.055</f>
        <v>39348.722184999999</v>
      </c>
      <c r="P955" s="65">
        <f>+Tabla1[[#This Row],[PVL]]*1.43</f>
        <v>53335.234809999994</v>
      </c>
      <c r="Q955" s="66" t="str">
        <f>+HYPERLINK(Tabla1[[#This Row],[PAG]])</f>
        <v>https://todomusica.com.ar/canas/2730-rib1035.html</v>
      </c>
      <c r="R955" s="67"/>
      <c r="S955" s="68"/>
      <c r="T955" s="69"/>
      <c r="U955" s="69"/>
      <c r="V955" s="69"/>
      <c r="W955" s="69"/>
      <c r="X955" s="69"/>
      <c r="Y955" s="35"/>
      <c r="Z955" s="35" t="s">
        <v>25019</v>
      </c>
      <c r="AA955" s="36">
        <v>1</v>
      </c>
      <c r="AB955" s="35" t="s">
        <v>27</v>
      </c>
      <c r="AC955" s="35" t="str">
        <f>+IF(Tabla1[[#This Row],[STK]]="no","Sin STK", "STK disponible")</f>
        <v>STK disponible</v>
      </c>
      <c r="AD955" s="35">
        <f>+I955*J955</f>
        <v>0</v>
      </c>
      <c r="AE955" s="35">
        <f>+I955*K955</f>
        <v>0</v>
      </c>
      <c r="AF955" s="36">
        <f>IF(Tabla1[[#This Row],[ref pack]]=1,Tabla1[[#This Row],[Pedido]],LCM(Tabla1[[#This Row],[MC VIEJO]],Tabla1[[#This Row],[Pedido]]))</f>
        <v>1</v>
      </c>
      <c r="AG955" s="36">
        <f>+VLOOKUP(Tabla1[[#This Row],[Artículo]],'.'!$B$2:$D$11481,3,)</f>
        <v>1</v>
      </c>
      <c r="AH955" s="37" t="str">
        <f>+IFERROR(SEARCH("pack",Tabla1[[#This Row],[PACK]]),"")</f>
        <v/>
      </c>
    </row>
    <row r="956" spans="1:34" ht="24" customHeight="1" x14ac:dyDescent="0.2">
      <c r="A956" s="50" t="s">
        <v>1505</v>
      </c>
      <c r="B956" s="60" t="s">
        <v>1790</v>
      </c>
      <c r="C956" s="61" t="s">
        <v>23710</v>
      </c>
      <c r="D956" s="52" t="s">
        <v>9841</v>
      </c>
      <c r="E956" s="53">
        <v>20296.82</v>
      </c>
      <c r="F956" s="23" t="str">
        <f>+IFERROR(VLOOKUP(Tabla1[[#This Row],[Artículo]],'..'!$B$2:$D$569000,3,),"")</f>
        <v/>
      </c>
      <c r="G956" s="24" t="str">
        <f>IF(H956=AF956,"", "Error MC")</f>
        <v>Error MC</v>
      </c>
      <c r="H956" s="62"/>
      <c r="I956" s="54">
        <f>+Tabla1[[#This Row],[MC]]*Tabla1[[#This Row],[Pedido]]*Tabla1[[#This Row],[PVC ]]</f>
        <v>0</v>
      </c>
      <c r="J956" s="26">
        <v>0.21</v>
      </c>
      <c r="K956" s="63"/>
      <c r="L956" s="28" t="s">
        <v>17</v>
      </c>
      <c r="M956" s="53">
        <v>35610.771999999997</v>
      </c>
      <c r="N956" s="64" t="str">
        <f>+IF(Tabla1[[#This Row],[F PMPI]]="SÍ","No","Sí")</f>
        <v>Sí</v>
      </c>
      <c r="O956" s="65">
        <f>+Tabla1[[#This Row],[PVL]]*1.055</f>
        <v>37569.364459999997</v>
      </c>
      <c r="P956" s="65">
        <f>+Tabla1[[#This Row],[PVL]]*1.43</f>
        <v>50923.403959999996</v>
      </c>
      <c r="Q956" s="66" t="str">
        <f>+HYPERLINK(Tabla1[[#This Row],[PAG]])</f>
        <v>https://todomusica.com.ar/canas/2546-ric10hd.html</v>
      </c>
      <c r="R956" s="67"/>
      <c r="S956" s="68"/>
      <c r="T956" s="69"/>
      <c r="U956" s="69"/>
      <c r="V956" s="69"/>
      <c r="W956" s="69"/>
      <c r="X956" s="69"/>
      <c r="Y956" s="35"/>
      <c r="Z956" s="35" t="s">
        <v>25020</v>
      </c>
      <c r="AA956" s="36">
        <v>1</v>
      </c>
      <c r="AB956" s="35" t="s">
        <v>27</v>
      </c>
      <c r="AC956" s="35" t="str">
        <f>+IF(Tabla1[[#This Row],[STK]]="no","Sin STK", "STK disponible")</f>
        <v>STK disponible</v>
      </c>
      <c r="AD956" s="35">
        <f>+I956*J956</f>
        <v>0</v>
      </c>
      <c r="AE956" s="35">
        <f>+I956*K956</f>
        <v>0</v>
      </c>
      <c r="AF956" s="36">
        <f>IF(Tabla1[[#This Row],[ref pack]]=1,Tabla1[[#This Row],[Pedido]],LCM(Tabla1[[#This Row],[MC VIEJO]],Tabla1[[#This Row],[Pedido]]))</f>
        <v>1</v>
      </c>
      <c r="AG956" s="36">
        <f>+VLOOKUP(Tabla1[[#This Row],[Artículo]],'.'!$B$2:$D$11481,3,)</f>
        <v>1</v>
      </c>
      <c r="AH956" s="37" t="str">
        <f>+IFERROR(SEARCH("pack",Tabla1[[#This Row],[PACK]]),"")</f>
        <v/>
      </c>
    </row>
    <row r="957" spans="1:34" ht="24" customHeight="1" x14ac:dyDescent="0.2">
      <c r="A957" s="50" t="s">
        <v>1505</v>
      </c>
      <c r="B957" s="60" t="s">
        <v>1792</v>
      </c>
      <c r="C957" s="61" t="s">
        <v>23711</v>
      </c>
      <c r="D957" s="52" t="s">
        <v>9841</v>
      </c>
      <c r="E957" s="53">
        <v>20296.82</v>
      </c>
      <c r="F957" s="23" t="str">
        <f>+IFERROR(VLOOKUP(Tabla1[[#This Row],[Artículo]],'..'!$B$2:$D$569000,3,),"")</f>
        <v/>
      </c>
      <c r="G957" s="24" t="str">
        <f>IF(H957=AF957,"", "Error MC")</f>
        <v>Error MC</v>
      </c>
      <c r="H957" s="62"/>
      <c r="I957" s="54">
        <f>+Tabla1[[#This Row],[MC]]*Tabla1[[#This Row],[Pedido]]*Tabla1[[#This Row],[PVC ]]</f>
        <v>0</v>
      </c>
      <c r="J957" s="26">
        <v>0.21</v>
      </c>
      <c r="K957" s="63"/>
      <c r="L957" s="28" t="s">
        <v>17</v>
      </c>
      <c r="M957" s="53">
        <v>35610.771999999997</v>
      </c>
      <c r="N957" s="64" t="str">
        <f>+IF(Tabla1[[#This Row],[F PMPI]]="SÍ","No","Sí")</f>
        <v>Sí</v>
      </c>
      <c r="O957" s="65">
        <f>+Tabla1[[#This Row],[PVL]]*1.055</f>
        <v>37569.364459999997</v>
      </c>
      <c r="P957" s="65">
        <f>+Tabla1[[#This Row],[PVL]]*1.43</f>
        <v>50923.403959999996</v>
      </c>
      <c r="Q957" s="66" t="str">
        <f>+HYPERLINK(Tabla1[[#This Row],[PAG]])</f>
        <v>https://todomusica.com.ar/canas/2289-ric10md.html</v>
      </c>
      <c r="R957" s="67"/>
      <c r="S957" s="68"/>
      <c r="T957" s="69"/>
      <c r="U957" s="69"/>
      <c r="V957" s="69"/>
      <c r="W957" s="69"/>
      <c r="X957" s="69"/>
      <c r="Y957" s="35"/>
      <c r="Z957" s="35" t="s">
        <v>25021</v>
      </c>
      <c r="AA957" s="36">
        <v>1</v>
      </c>
      <c r="AB957" s="35" t="s">
        <v>27</v>
      </c>
      <c r="AC957" s="35" t="str">
        <f>+IF(Tabla1[[#This Row],[STK]]="no","Sin STK", "STK disponible")</f>
        <v>STK disponible</v>
      </c>
      <c r="AD957" s="35">
        <f>+I957*J957</f>
        <v>0</v>
      </c>
      <c r="AE957" s="35">
        <f>+I957*K957</f>
        <v>0</v>
      </c>
      <c r="AF957" s="36">
        <f>IF(Tabla1[[#This Row],[ref pack]]=1,Tabla1[[#This Row],[Pedido]],LCM(Tabla1[[#This Row],[MC VIEJO]],Tabla1[[#This Row],[Pedido]]))</f>
        <v>1</v>
      </c>
      <c r="AG957" s="36">
        <f>+VLOOKUP(Tabla1[[#This Row],[Artículo]],'.'!$B$2:$D$11481,3,)</f>
        <v>1</v>
      </c>
      <c r="AH957" s="37" t="str">
        <f>+IFERROR(SEARCH("pack",Tabla1[[#This Row],[PACK]]),"")</f>
        <v/>
      </c>
    </row>
    <row r="958" spans="1:34" ht="24" customHeight="1" x14ac:dyDescent="0.2">
      <c r="A958" s="50" t="s">
        <v>1505</v>
      </c>
      <c r="B958" s="60" t="s">
        <v>1794</v>
      </c>
      <c r="C958" s="61" t="s">
        <v>23712</v>
      </c>
      <c r="D958" s="52" t="s">
        <v>9841</v>
      </c>
      <c r="E958" s="53">
        <v>20296.82</v>
      </c>
      <c r="F958" s="23" t="str">
        <f>+IFERROR(VLOOKUP(Tabla1[[#This Row],[Artículo]],'..'!$B$2:$D$569000,3,),"")</f>
        <v/>
      </c>
      <c r="G958" s="24" t="str">
        <f>IF(H958=AF958,"", "Error MC")</f>
        <v>Error MC</v>
      </c>
      <c r="H958" s="62"/>
      <c r="I958" s="54">
        <f>+Tabla1[[#This Row],[MC]]*Tabla1[[#This Row],[Pedido]]*Tabla1[[#This Row],[PVC ]]</f>
        <v>0</v>
      </c>
      <c r="J958" s="26">
        <v>0.21</v>
      </c>
      <c r="K958" s="63"/>
      <c r="L958" s="28" t="s">
        <v>17</v>
      </c>
      <c r="M958" s="53">
        <v>35610.771999999997</v>
      </c>
      <c r="N958" s="64" t="str">
        <f>+IF(Tabla1[[#This Row],[F PMPI]]="SÍ","No","Sí")</f>
        <v>Sí</v>
      </c>
      <c r="O958" s="65">
        <f>+Tabla1[[#This Row],[PVL]]*1.055</f>
        <v>37569.364459999997</v>
      </c>
      <c r="P958" s="65">
        <f>+Tabla1[[#This Row],[PVL]]*1.43</f>
        <v>50923.403959999996</v>
      </c>
      <c r="Q958" s="66" t="str">
        <f>+HYPERLINK(Tabla1[[#This Row],[PAG]])</f>
        <v>https://todomusica.com.ar/canas/2193-ric10mh.html</v>
      </c>
      <c r="R958" s="67"/>
      <c r="S958" s="68"/>
      <c r="T958" s="69"/>
      <c r="U958" s="69"/>
      <c r="V958" s="69"/>
      <c r="W958" s="69"/>
      <c r="X958" s="69"/>
      <c r="Y958" s="35"/>
      <c r="Z958" s="35" t="s">
        <v>25022</v>
      </c>
      <c r="AA958" s="36">
        <v>1</v>
      </c>
      <c r="AB958" s="35" t="s">
        <v>27</v>
      </c>
      <c r="AC958" s="35" t="str">
        <f>+IF(Tabla1[[#This Row],[STK]]="no","Sin STK", "STK disponible")</f>
        <v>STK disponible</v>
      </c>
      <c r="AD958" s="35">
        <f>+I958*J958</f>
        <v>0</v>
      </c>
      <c r="AE958" s="35">
        <f>+I958*K958</f>
        <v>0</v>
      </c>
      <c r="AF958" s="36">
        <f>IF(Tabla1[[#This Row],[ref pack]]=1,Tabla1[[#This Row],[Pedido]],LCM(Tabla1[[#This Row],[MC VIEJO]],Tabla1[[#This Row],[Pedido]]))</f>
        <v>1</v>
      </c>
      <c r="AG958" s="36">
        <f>+VLOOKUP(Tabla1[[#This Row],[Artículo]],'.'!$B$2:$D$11481,3,)</f>
        <v>1</v>
      </c>
      <c r="AH958" s="37" t="str">
        <f>+IFERROR(SEARCH("pack",Tabla1[[#This Row],[PACK]]),"")</f>
        <v/>
      </c>
    </row>
    <row r="959" spans="1:34" ht="24" customHeight="1" x14ac:dyDescent="0.2">
      <c r="A959" s="50" t="s">
        <v>1505</v>
      </c>
      <c r="B959" s="60" t="s">
        <v>1796</v>
      </c>
      <c r="C959" s="61" t="s">
        <v>23713</v>
      </c>
      <c r="D959" s="52" t="s">
        <v>9841</v>
      </c>
      <c r="E959" s="53">
        <v>20296.82</v>
      </c>
      <c r="F959" s="23" t="str">
        <f>+IFERROR(VLOOKUP(Tabla1[[#This Row],[Artículo]],'..'!$B$2:$D$569000,3,),"")</f>
        <v/>
      </c>
      <c r="G959" s="24" t="str">
        <f>IF(H959=AF959,"", "Error MC")</f>
        <v>Error MC</v>
      </c>
      <c r="H959" s="62"/>
      <c r="I959" s="54">
        <f>+Tabla1[[#This Row],[MC]]*Tabla1[[#This Row],[Pedido]]*Tabla1[[#This Row],[PVC ]]</f>
        <v>0</v>
      </c>
      <c r="J959" s="26">
        <v>0.21</v>
      </c>
      <c r="K959" s="63"/>
      <c r="L959" s="28" t="s">
        <v>17</v>
      </c>
      <c r="M959" s="53">
        <v>35610.771999999997</v>
      </c>
      <c r="N959" s="64" t="str">
        <f>+IF(Tabla1[[#This Row],[F PMPI]]="SÍ","No","Sí")</f>
        <v>Sí</v>
      </c>
      <c r="O959" s="65">
        <f>+Tabla1[[#This Row],[PVL]]*1.055</f>
        <v>37569.364459999997</v>
      </c>
      <c r="P959" s="65">
        <f>+Tabla1[[#This Row],[PVL]]*1.43</f>
        <v>50923.403959999996</v>
      </c>
      <c r="Q959" s="66" t="str">
        <f>+HYPERLINK(Tabla1[[#This Row],[PAG]])</f>
        <v>https://todomusica.com.ar/canas/2290-ric10ms.html</v>
      </c>
      <c r="R959" s="67"/>
      <c r="S959" s="68"/>
      <c r="T959" s="69"/>
      <c r="U959" s="69"/>
      <c r="V959" s="69"/>
      <c r="W959" s="69"/>
      <c r="X959" s="69"/>
      <c r="Y959" s="35"/>
      <c r="Z959" s="35" t="s">
        <v>25023</v>
      </c>
      <c r="AA959" s="36">
        <v>1</v>
      </c>
      <c r="AB959" s="35" t="s">
        <v>27</v>
      </c>
      <c r="AC959" s="35" t="str">
        <f>+IF(Tabla1[[#This Row],[STK]]="no","Sin STK", "STK disponible")</f>
        <v>STK disponible</v>
      </c>
      <c r="AD959" s="35">
        <f>+I959*J959</f>
        <v>0</v>
      </c>
      <c r="AE959" s="35">
        <f>+I959*K959</f>
        <v>0</v>
      </c>
      <c r="AF959" s="36">
        <f>IF(Tabla1[[#This Row],[ref pack]]=1,Tabla1[[#This Row],[Pedido]],LCM(Tabla1[[#This Row],[MC VIEJO]],Tabla1[[#This Row],[Pedido]]))</f>
        <v>1</v>
      </c>
      <c r="AG959" s="36">
        <f>+VLOOKUP(Tabla1[[#This Row],[Artículo]],'.'!$B$2:$D$11481,3,)</f>
        <v>1</v>
      </c>
      <c r="AH959" s="37" t="str">
        <f>+IFERROR(SEARCH("pack",Tabla1[[#This Row],[PACK]]),"")</f>
        <v/>
      </c>
    </row>
    <row r="960" spans="1:34" ht="24" customHeight="1" x14ac:dyDescent="0.2">
      <c r="A960" s="50" t="s">
        <v>1505</v>
      </c>
      <c r="B960" s="60" t="s">
        <v>1798</v>
      </c>
      <c r="C960" s="61" t="s">
        <v>23714</v>
      </c>
      <c r="D960" s="52" t="s">
        <v>9841</v>
      </c>
      <c r="E960" s="53">
        <v>20296.82</v>
      </c>
      <c r="F960" s="23" t="str">
        <f>+IFERROR(VLOOKUP(Tabla1[[#This Row],[Artículo]],'..'!$B$2:$D$569000,3,),"")</f>
        <v/>
      </c>
      <c r="G960" s="24" t="str">
        <f>IF(H960=AF960,"", "Error MC")</f>
        <v>Error MC</v>
      </c>
      <c r="H960" s="62"/>
      <c r="I960" s="54">
        <f>+Tabla1[[#This Row],[MC]]*Tabla1[[#This Row],[Pedido]]*Tabla1[[#This Row],[PVC ]]</f>
        <v>0</v>
      </c>
      <c r="J960" s="26">
        <v>0.21</v>
      </c>
      <c r="K960" s="63"/>
      <c r="L960" s="28" t="s">
        <v>17</v>
      </c>
      <c r="M960" s="53">
        <v>35610.771999999997</v>
      </c>
      <c r="N960" s="64" t="str">
        <f>+IF(Tabla1[[#This Row],[F PMPI]]="SÍ","No","Sí")</f>
        <v>Sí</v>
      </c>
      <c r="O960" s="65">
        <f>+Tabla1[[#This Row],[PVL]]*1.055</f>
        <v>37569.364459999997</v>
      </c>
      <c r="P960" s="65">
        <f>+Tabla1[[#This Row],[PVL]]*1.43</f>
        <v>50923.403959999996</v>
      </c>
      <c r="Q960" s="66" t="str">
        <f>+HYPERLINK(Tabla1[[#This Row],[PAG]])</f>
        <v>https://todomusica.com.ar/canas/2291-ric10sf.html</v>
      </c>
      <c r="R960" s="67"/>
      <c r="S960" s="68"/>
      <c r="T960" s="69"/>
      <c r="U960" s="69"/>
      <c r="V960" s="69"/>
      <c r="W960" s="69"/>
      <c r="X960" s="69"/>
      <c r="Y960" s="35"/>
      <c r="Z960" s="35" t="s">
        <v>25024</v>
      </c>
      <c r="AA960" s="36">
        <v>1</v>
      </c>
      <c r="AB960" s="35" t="s">
        <v>27</v>
      </c>
      <c r="AC960" s="35" t="str">
        <f>+IF(Tabla1[[#This Row],[STK]]="no","Sin STK", "STK disponible")</f>
        <v>STK disponible</v>
      </c>
      <c r="AD960" s="35">
        <f>+I960*J960</f>
        <v>0</v>
      </c>
      <c r="AE960" s="35">
        <f>+I960*K960</f>
        <v>0</v>
      </c>
      <c r="AF960" s="36">
        <f>IF(Tabla1[[#This Row],[ref pack]]=1,Tabla1[[#This Row],[Pedido]],LCM(Tabla1[[#This Row],[MC VIEJO]],Tabla1[[#This Row],[Pedido]]))</f>
        <v>1</v>
      </c>
      <c r="AG960" s="36">
        <f>+VLOOKUP(Tabla1[[#This Row],[Artículo]],'.'!$B$2:$D$11481,3,)</f>
        <v>1</v>
      </c>
      <c r="AH960" s="37" t="str">
        <f>+IFERROR(SEARCH("pack",Tabla1[[#This Row],[PACK]]),"")</f>
        <v/>
      </c>
    </row>
    <row r="961" spans="1:34" ht="24" customHeight="1" x14ac:dyDescent="0.2">
      <c r="A961" s="50" t="s">
        <v>1505</v>
      </c>
      <c r="B961" s="60" t="s">
        <v>1800</v>
      </c>
      <c r="C961" s="61" t="s">
        <v>23715</v>
      </c>
      <c r="D961" s="52" t="s">
        <v>9841</v>
      </c>
      <c r="E961" s="53">
        <v>51788.21</v>
      </c>
      <c r="F961" s="23" t="str">
        <f>+IFERROR(VLOOKUP(Tabla1[[#This Row],[Artículo]],'..'!$B$2:$D$569000,3,),"")</f>
        <v/>
      </c>
      <c r="G961" s="24" t="str">
        <f>IF(H961=AF961,"", "Error MC")</f>
        <v>Error MC</v>
      </c>
      <c r="H961" s="62"/>
      <c r="I961" s="54">
        <f>+Tabla1[[#This Row],[MC]]*Tabla1[[#This Row],[Pedido]]*Tabla1[[#This Row],[PVC ]]</f>
        <v>0</v>
      </c>
      <c r="J961" s="26">
        <v>0.21</v>
      </c>
      <c r="K961" s="63"/>
      <c r="L961" s="28" t="s">
        <v>17</v>
      </c>
      <c r="M961" s="53">
        <v>90862.409</v>
      </c>
      <c r="N961" s="64" t="str">
        <f>+IF(Tabla1[[#This Row],[F PMPI]]="SÍ","No","Sí")</f>
        <v>Sí</v>
      </c>
      <c r="O961" s="65">
        <f>+Tabla1[[#This Row],[PVL]]*1.055</f>
        <v>95859.841495000001</v>
      </c>
      <c r="P961" s="65">
        <f>+Tabla1[[#This Row],[PVL]]*1.43</f>
        <v>129933.24486999999</v>
      </c>
      <c r="Q961" s="66" t="str">
        <f>+HYPERLINK(Tabla1[[#This Row],[PAG]])</f>
        <v>https://todomusica.com.ar/canas/9204-rja0120-b25.html</v>
      </c>
      <c r="R961" s="67"/>
      <c r="S961" s="68"/>
      <c r="T961" s="69"/>
      <c r="U961" s="69"/>
      <c r="V961" s="69"/>
      <c r="W961" s="69"/>
      <c r="X961" s="69"/>
      <c r="Y961" s="35"/>
      <c r="Z961" s="35" t="s">
        <v>25025</v>
      </c>
      <c r="AA961" s="36">
        <v>1</v>
      </c>
      <c r="AB961" s="35" t="s">
        <v>27</v>
      </c>
      <c r="AC961" s="35" t="str">
        <f>+IF(Tabla1[[#This Row],[STK]]="no","Sin STK", "STK disponible")</f>
        <v>STK disponible</v>
      </c>
      <c r="AD961" s="35">
        <f>+I961*J961</f>
        <v>0</v>
      </c>
      <c r="AE961" s="35">
        <f>+I961*K961</f>
        <v>0</v>
      </c>
      <c r="AF961" s="36">
        <f>IF(Tabla1[[#This Row],[ref pack]]=1,Tabla1[[#This Row],[Pedido]],LCM(Tabla1[[#This Row],[MC VIEJO]],Tabla1[[#This Row],[Pedido]]))</f>
        <v>1</v>
      </c>
      <c r="AG961" s="36">
        <f>+VLOOKUP(Tabla1[[#This Row],[Artículo]],'.'!$B$2:$D$11481,3,)</f>
        <v>1</v>
      </c>
      <c r="AH961" s="37" t="str">
        <f>+IFERROR(SEARCH("pack",Tabla1[[#This Row],[PACK]]),"")</f>
        <v/>
      </c>
    </row>
    <row r="962" spans="1:34" ht="24" customHeight="1" x14ac:dyDescent="0.2">
      <c r="A962" s="50" t="s">
        <v>1505</v>
      </c>
      <c r="B962" s="60" t="s">
        <v>1802</v>
      </c>
      <c r="C962" s="61" t="s">
        <v>23716</v>
      </c>
      <c r="D962" s="52" t="s">
        <v>27</v>
      </c>
      <c r="E962" s="53">
        <v>54148.15</v>
      </c>
      <c r="F962" s="23" t="str">
        <f>+IFERROR(VLOOKUP(Tabla1[[#This Row],[Artículo]],'..'!$B$2:$D$569000,3,),"")</f>
        <v/>
      </c>
      <c r="G962" s="24" t="str">
        <f>IF(H962=AF962,"", "Error MC")</f>
        <v>Error MC</v>
      </c>
      <c r="H962" s="62"/>
      <c r="I962" s="54">
        <f>+Tabla1[[#This Row],[MC]]*Tabla1[[#This Row],[Pedido]]*Tabla1[[#This Row],[PVC ]]</f>
        <v>0</v>
      </c>
      <c r="J962" s="26">
        <v>0.21</v>
      </c>
      <c r="K962" s="63"/>
      <c r="L962" s="28" t="s">
        <v>17</v>
      </c>
      <c r="M962" s="53">
        <v>95002.932000000001</v>
      </c>
      <c r="N962" s="64" t="str">
        <f>+IF(Tabla1[[#This Row],[F PMPI]]="SÍ","No","Sí")</f>
        <v>Sí</v>
      </c>
      <c r="O962" s="65">
        <f>+Tabla1[[#This Row],[PVL]]*1.055</f>
        <v>100228.09325999999</v>
      </c>
      <c r="P962" s="65">
        <f>+Tabla1[[#This Row],[PVL]]*1.43</f>
        <v>135854.19276000001</v>
      </c>
      <c r="Q962" s="66" t="str">
        <f>+HYPERLINK(Tabla1[[#This Row],[PAG]])</f>
        <v>https://todomusica.com.ar/canas/9205-rja0125-b25.html</v>
      </c>
      <c r="R962" s="67"/>
      <c r="S962" s="68"/>
      <c r="T962" s="69"/>
      <c r="U962" s="69"/>
      <c r="V962" s="69"/>
      <c r="W962" s="69"/>
      <c r="X962" s="69"/>
      <c r="Y962" s="35"/>
      <c r="Z962" s="35" t="s">
        <v>25026</v>
      </c>
      <c r="AA962" s="36">
        <v>1</v>
      </c>
      <c r="AB962" s="35" t="s">
        <v>27</v>
      </c>
      <c r="AC962" s="35" t="str">
        <f>+IF(Tabla1[[#This Row],[STK]]="no","Sin STK", "STK disponible")</f>
        <v>Sin STK</v>
      </c>
      <c r="AD962" s="35">
        <f>+I962*J962</f>
        <v>0</v>
      </c>
      <c r="AE962" s="35">
        <f>+I962*K962</f>
        <v>0</v>
      </c>
      <c r="AF962" s="36">
        <f>IF(Tabla1[[#This Row],[ref pack]]=1,Tabla1[[#This Row],[Pedido]],LCM(Tabla1[[#This Row],[MC VIEJO]],Tabla1[[#This Row],[Pedido]]))</f>
        <v>1</v>
      </c>
      <c r="AG962" s="36">
        <f>+VLOOKUP(Tabla1[[#This Row],[Artículo]],'.'!$B$2:$D$11481,3,)</f>
        <v>1</v>
      </c>
      <c r="AH962" s="37" t="str">
        <f>+IFERROR(SEARCH("pack",Tabla1[[#This Row],[PACK]]),"")</f>
        <v/>
      </c>
    </row>
    <row r="963" spans="1:34" ht="24" customHeight="1" x14ac:dyDescent="0.2">
      <c r="A963" s="50" t="s">
        <v>1505</v>
      </c>
      <c r="B963" s="60" t="s">
        <v>1804</v>
      </c>
      <c r="C963" s="61" t="s">
        <v>23717</v>
      </c>
      <c r="D963" s="52" t="s">
        <v>9841</v>
      </c>
      <c r="E963" s="53">
        <v>7640.88</v>
      </c>
      <c r="F963" s="23" t="str">
        <f>+IFERROR(VLOOKUP(Tabla1[[#This Row],[Artículo]],'..'!$B$2:$D$569000,3,),"")</f>
        <v/>
      </c>
      <c r="G963" s="24" t="str">
        <f>IF(H963=AF963,"", "Error MC")</f>
        <v>Error MC</v>
      </c>
      <c r="H963" s="62"/>
      <c r="I963" s="54">
        <f>+Tabla1[[#This Row],[MC]]*Tabla1[[#This Row],[Pedido]]*Tabla1[[#This Row],[PVC ]]</f>
        <v>0</v>
      </c>
      <c r="J963" s="26">
        <v>0.21</v>
      </c>
      <c r="K963" s="63"/>
      <c r="L963" s="28" t="s">
        <v>17</v>
      </c>
      <c r="M963" s="53">
        <v>13405.929</v>
      </c>
      <c r="N963" s="64" t="str">
        <f>+IF(Tabla1[[#This Row],[F PMPI]]="SÍ","No","Sí")</f>
        <v>Sí</v>
      </c>
      <c r="O963" s="65">
        <f>+Tabla1[[#This Row],[PVL]]*1.055</f>
        <v>14143.255094999999</v>
      </c>
      <c r="P963" s="65">
        <f>+Tabla1[[#This Row],[PVL]]*1.43</f>
        <v>19170.478469999998</v>
      </c>
      <c r="Q963" s="66" t="str">
        <f>+HYPERLINK(Tabla1[[#This Row],[PAG]])</f>
        <v>https://todomusica.com.ar/canas/2946-rja0335.html</v>
      </c>
      <c r="R963" s="67"/>
      <c r="S963" s="68"/>
      <c r="T963" s="69"/>
      <c r="U963" s="69"/>
      <c r="V963" s="69"/>
      <c r="W963" s="69"/>
      <c r="X963" s="69"/>
      <c r="Y963" s="35"/>
      <c r="Z963" s="35" t="s">
        <v>25027</v>
      </c>
      <c r="AA963" s="36">
        <v>1</v>
      </c>
      <c r="AB963" s="35" t="s">
        <v>27</v>
      </c>
      <c r="AC963" s="35" t="str">
        <f>+IF(Tabla1[[#This Row],[STK]]="no","Sin STK", "STK disponible")</f>
        <v>STK disponible</v>
      </c>
      <c r="AD963" s="35">
        <f>+I963*J963</f>
        <v>0</v>
      </c>
      <c r="AE963" s="35">
        <f>+I963*K963</f>
        <v>0</v>
      </c>
      <c r="AF963" s="36">
        <f>IF(Tabla1[[#This Row],[ref pack]]=1,Tabla1[[#This Row],[Pedido]],LCM(Tabla1[[#This Row],[MC VIEJO]],Tabla1[[#This Row],[Pedido]]))</f>
        <v>1</v>
      </c>
      <c r="AG963" s="36">
        <f>+VLOOKUP(Tabla1[[#This Row],[Artículo]],'.'!$B$2:$D$11481,3,)</f>
        <v>1</v>
      </c>
      <c r="AH963" s="37" t="str">
        <f>+IFERROR(SEARCH("pack",Tabla1[[#This Row],[PACK]]),"")</f>
        <v/>
      </c>
    </row>
    <row r="964" spans="1:34" ht="24" customHeight="1" x14ac:dyDescent="0.2">
      <c r="A964" s="50" t="s">
        <v>1505</v>
      </c>
      <c r="B964" s="60" t="s">
        <v>1806</v>
      </c>
      <c r="C964" s="61" t="s">
        <v>23718</v>
      </c>
      <c r="D964" s="52" t="s">
        <v>9841</v>
      </c>
      <c r="E964" s="53">
        <v>22561.72</v>
      </c>
      <c r="F964" s="23" t="str">
        <f>+IFERROR(VLOOKUP(Tabla1[[#This Row],[Artículo]],'..'!$B$2:$D$569000,3,),"")</f>
        <v/>
      </c>
      <c r="G964" s="24" t="str">
        <f>IF(H964=AF964,"", "Error MC")</f>
        <v>Error MC</v>
      </c>
      <c r="H964" s="62"/>
      <c r="I964" s="54">
        <f>+Tabla1[[#This Row],[MC]]*Tabla1[[#This Row],[Pedido]]*Tabla1[[#This Row],[PVC ]]</f>
        <v>0</v>
      </c>
      <c r="J964" s="26">
        <v>0.21</v>
      </c>
      <c r="K964" s="63"/>
      <c r="L964" s="28" t="s">
        <v>17</v>
      </c>
      <c r="M964" s="53">
        <v>39584.533000000003</v>
      </c>
      <c r="N964" s="64" t="str">
        <f>+IF(Tabla1[[#This Row],[F PMPI]]="SÍ","No","Sí")</f>
        <v>Sí</v>
      </c>
      <c r="O964" s="65">
        <f>+Tabla1[[#This Row],[PVL]]*1.055</f>
        <v>41761.682314999998</v>
      </c>
      <c r="P964" s="65">
        <f>+Tabla1[[#This Row],[PVL]]*1.43</f>
        <v>56605.882190000004</v>
      </c>
      <c r="Q964" s="66" t="str">
        <f>+HYPERLINK(Tabla1[[#This Row],[PAG]])</f>
        <v>https://todomusica.com.ar/canas/3082-rja1020.html</v>
      </c>
      <c r="R964" s="67"/>
      <c r="S964" s="68"/>
      <c r="T964" s="69"/>
      <c r="U964" s="69"/>
      <c r="V964" s="69"/>
      <c r="W964" s="69"/>
      <c r="X964" s="69"/>
      <c r="Y964" s="35"/>
      <c r="Z964" s="35" t="s">
        <v>25028</v>
      </c>
      <c r="AA964" s="36">
        <v>1</v>
      </c>
      <c r="AB964" s="35" t="s">
        <v>27</v>
      </c>
      <c r="AC964" s="35" t="str">
        <f>+IF(Tabla1[[#This Row],[STK]]="no","Sin STK", "STK disponible")</f>
        <v>STK disponible</v>
      </c>
      <c r="AD964" s="35">
        <f>+I964*J964</f>
        <v>0</v>
      </c>
      <c r="AE964" s="35">
        <f>+I964*K964</f>
        <v>0</v>
      </c>
      <c r="AF964" s="36">
        <f>IF(Tabla1[[#This Row],[ref pack]]=1,Tabla1[[#This Row],[Pedido]],LCM(Tabla1[[#This Row],[MC VIEJO]],Tabla1[[#This Row],[Pedido]]))</f>
        <v>1</v>
      </c>
      <c r="AG964" s="36">
        <f>+VLOOKUP(Tabla1[[#This Row],[Artículo]],'.'!$B$2:$D$11481,3,)</f>
        <v>1</v>
      </c>
      <c r="AH964" s="37" t="str">
        <f>+IFERROR(SEARCH("pack",Tabla1[[#This Row],[PACK]]),"")</f>
        <v/>
      </c>
    </row>
    <row r="965" spans="1:34" ht="24" customHeight="1" x14ac:dyDescent="0.2">
      <c r="A965" s="50" t="s">
        <v>1505</v>
      </c>
      <c r="B965" s="60" t="s">
        <v>1808</v>
      </c>
      <c r="C965" s="61" t="s">
        <v>23719</v>
      </c>
      <c r="D965" s="52" t="s">
        <v>9841</v>
      </c>
      <c r="E965" s="53">
        <v>22561.72</v>
      </c>
      <c r="F965" s="23" t="str">
        <f>+IFERROR(VLOOKUP(Tabla1[[#This Row],[Artículo]],'..'!$B$2:$D$569000,3,),"")</f>
        <v/>
      </c>
      <c r="G965" s="24" t="str">
        <f>IF(H965=AF965,"", "Error MC")</f>
        <v>Error MC</v>
      </c>
      <c r="H965" s="62"/>
      <c r="I965" s="54">
        <f>+Tabla1[[#This Row],[MC]]*Tabla1[[#This Row],[Pedido]]*Tabla1[[#This Row],[PVC ]]</f>
        <v>0</v>
      </c>
      <c r="J965" s="26">
        <v>0.21</v>
      </c>
      <c r="K965" s="63"/>
      <c r="L965" s="28" t="s">
        <v>17</v>
      </c>
      <c r="M965" s="53">
        <v>39584.533000000003</v>
      </c>
      <c r="N965" s="64" t="str">
        <f>+IF(Tabla1[[#This Row],[F PMPI]]="SÍ","No","Sí")</f>
        <v>Sí</v>
      </c>
      <c r="O965" s="65">
        <f>+Tabla1[[#This Row],[PVL]]*1.055</f>
        <v>41761.682314999998</v>
      </c>
      <c r="P965" s="65">
        <f>+Tabla1[[#This Row],[PVL]]*1.43</f>
        <v>56605.882190000004</v>
      </c>
      <c r="Q965" s="66" t="str">
        <f>+HYPERLINK(Tabla1[[#This Row],[PAG]])</f>
        <v>https://todomusica.com.ar/canas/3168-rja1025.html</v>
      </c>
      <c r="R965" s="67"/>
      <c r="S965" s="68"/>
      <c r="T965" s="69"/>
      <c r="U965" s="69"/>
      <c r="V965" s="69"/>
      <c r="W965" s="69"/>
      <c r="X965" s="69"/>
      <c r="Y965" s="35"/>
      <c r="Z965" s="35" t="s">
        <v>25029</v>
      </c>
      <c r="AA965" s="36">
        <v>1</v>
      </c>
      <c r="AB965" s="35" t="s">
        <v>27</v>
      </c>
      <c r="AC965" s="35" t="str">
        <f>+IF(Tabla1[[#This Row],[STK]]="no","Sin STK", "STK disponible")</f>
        <v>STK disponible</v>
      </c>
      <c r="AD965" s="35">
        <f>+I965*J965</f>
        <v>0</v>
      </c>
      <c r="AE965" s="35">
        <f>+I965*K965</f>
        <v>0</v>
      </c>
      <c r="AF965" s="36">
        <f>IF(Tabla1[[#This Row],[ref pack]]=1,Tabla1[[#This Row],[Pedido]],LCM(Tabla1[[#This Row],[MC VIEJO]],Tabla1[[#This Row],[Pedido]]))</f>
        <v>1</v>
      </c>
      <c r="AG965" s="36">
        <f>+VLOOKUP(Tabla1[[#This Row],[Artículo]],'.'!$B$2:$D$11481,3,)</f>
        <v>1</v>
      </c>
      <c r="AH965" s="37" t="str">
        <f>+IFERROR(SEARCH("pack",Tabla1[[#This Row],[PACK]]),"")</f>
        <v/>
      </c>
    </row>
    <row r="966" spans="1:34" ht="24" customHeight="1" x14ac:dyDescent="0.2">
      <c r="A966" s="50" t="s">
        <v>1505</v>
      </c>
      <c r="B966" s="60" t="s">
        <v>1810</v>
      </c>
      <c r="C966" s="61" t="s">
        <v>23720</v>
      </c>
      <c r="D966" s="52" t="s">
        <v>9841</v>
      </c>
      <c r="E966" s="53">
        <v>22561.72</v>
      </c>
      <c r="F966" s="23" t="str">
        <f>+IFERROR(VLOOKUP(Tabla1[[#This Row],[Artículo]],'..'!$B$2:$D$569000,3,),"")</f>
        <v/>
      </c>
      <c r="G966" s="24" t="str">
        <f>IF(H966=AF966,"", "Error MC")</f>
        <v>Error MC</v>
      </c>
      <c r="H966" s="62"/>
      <c r="I966" s="54">
        <f>+Tabla1[[#This Row],[MC]]*Tabla1[[#This Row],[Pedido]]*Tabla1[[#This Row],[PVC ]]</f>
        <v>0</v>
      </c>
      <c r="J966" s="26">
        <v>0.21</v>
      </c>
      <c r="K966" s="63"/>
      <c r="L966" s="28" t="s">
        <v>17</v>
      </c>
      <c r="M966" s="53">
        <v>39584.533000000003</v>
      </c>
      <c r="N966" s="64" t="str">
        <f>+IF(Tabla1[[#This Row],[F PMPI]]="SÍ","No","Sí")</f>
        <v>Sí</v>
      </c>
      <c r="O966" s="65">
        <f>+Tabla1[[#This Row],[PVL]]*1.055</f>
        <v>41761.682314999998</v>
      </c>
      <c r="P966" s="65">
        <f>+Tabla1[[#This Row],[PVL]]*1.43</f>
        <v>56605.882190000004</v>
      </c>
      <c r="Q966" s="66" t="str">
        <f>+HYPERLINK(Tabla1[[#This Row],[PAG]])</f>
        <v>https://todomusica.com.ar/canas/3197-rja1030.html</v>
      </c>
      <c r="R966" s="67"/>
      <c r="S966" s="68"/>
      <c r="T966" s="69"/>
      <c r="U966" s="69"/>
      <c r="V966" s="69"/>
      <c r="W966" s="69"/>
      <c r="X966" s="69"/>
      <c r="Y966" s="35"/>
      <c r="Z966" s="35" t="s">
        <v>25030</v>
      </c>
      <c r="AA966" s="36">
        <v>1</v>
      </c>
      <c r="AB966" s="35" t="s">
        <v>27</v>
      </c>
      <c r="AC966" s="35" t="str">
        <f>+IF(Tabla1[[#This Row],[STK]]="no","Sin STK", "STK disponible")</f>
        <v>STK disponible</v>
      </c>
      <c r="AD966" s="35">
        <f>+I966*J966</f>
        <v>0</v>
      </c>
      <c r="AE966" s="35">
        <f>+I966*K966</f>
        <v>0</v>
      </c>
      <c r="AF966" s="36">
        <f>IF(Tabla1[[#This Row],[ref pack]]=1,Tabla1[[#This Row],[Pedido]],LCM(Tabla1[[#This Row],[MC VIEJO]],Tabla1[[#This Row],[Pedido]]))</f>
        <v>1</v>
      </c>
      <c r="AG966" s="36">
        <f>+VLOOKUP(Tabla1[[#This Row],[Artículo]],'.'!$B$2:$D$11481,3,)</f>
        <v>1</v>
      </c>
      <c r="AH966" s="37" t="str">
        <f>+IFERROR(SEARCH("pack",Tabla1[[#This Row],[PACK]]),"")</f>
        <v/>
      </c>
    </row>
    <row r="967" spans="1:34" ht="24" customHeight="1" x14ac:dyDescent="0.2">
      <c r="A967" s="50" t="s">
        <v>1505</v>
      </c>
      <c r="B967" s="60" t="s">
        <v>1812</v>
      </c>
      <c r="C967" s="61" t="s">
        <v>23721</v>
      </c>
      <c r="D967" s="52" t="s">
        <v>9841</v>
      </c>
      <c r="E967" s="53">
        <v>22561.72</v>
      </c>
      <c r="F967" s="23" t="str">
        <f>+IFERROR(VLOOKUP(Tabla1[[#This Row],[Artículo]],'..'!$B$2:$D$569000,3,),"")</f>
        <v/>
      </c>
      <c r="G967" s="24" t="str">
        <f>IF(H967=AF967,"", "Error MC")</f>
        <v>Error MC</v>
      </c>
      <c r="H967" s="62"/>
      <c r="I967" s="54">
        <f>+Tabla1[[#This Row],[MC]]*Tabla1[[#This Row],[Pedido]]*Tabla1[[#This Row],[PVC ]]</f>
        <v>0</v>
      </c>
      <c r="J967" s="26">
        <v>0.21</v>
      </c>
      <c r="K967" s="63"/>
      <c r="L967" s="28" t="s">
        <v>17</v>
      </c>
      <c r="M967" s="53">
        <v>39584.533000000003</v>
      </c>
      <c r="N967" s="64" t="str">
        <f>+IF(Tabla1[[#This Row],[F PMPI]]="SÍ","No","Sí")</f>
        <v>Sí</v>
      </c>
      <c r="O967" s="65">
        <f>+Tabla1[[#This Row],[PVL]]*1.055</f>
        <v>41761.682314999998</v>
      </c>
      <c r="P967" s="65">
        <f>+Tabla1[[#This Row],[PVL]]*1.43</f>
        <v>56605.882190000004</v>
      </c>
      <c r="Q967" s="66" t="str">
        <f>+HYPERLINK(Tabla1[[#This Row],[PAG]])</f>
        <v>https://todomusica.com.ar/canas/2900-rja1035.html</v>
      </c>
      <c r="R967" s="67"/>
      <c r="S967" s="68"/>
      <c r="T967" s="69"/>
      <c r="U967" s="69"/>
      <c r="V967" s="69"/>
      <c r="W967" s="69"/>
      <c r="X967" s="69"/>
      <c r="Y967" s="35"/>
      <c r="Z967" s="35" t="s">
        <v>25031</v>
      </c>
      <c r="AA967" s="36">
        <v>1</v>
      </c>
      <c r="AB967" s="35" t="s">
        <v>27</v>
      </c>
      <c r="AC967" s="35" t="str">
        <f>+IF(Tabla1[[#This Row],[STK]]="no","Sin STK", "STK disponible")</f>
        <v>STK disponible</v>
      </c>
      <c r="AD967" s="35">
        <f>+I967*J967</f>
        <v>0</v>
      </c>
      <c r="AE967" s="35">
        <f>+I967*K967</f>
        <v>0</v>
      </c>
      <c r="AF967" s="36">
        <f>IF(Tabla1[[#This Row],[ref pack]]=1,Tabla1[[#This Row],[Pedido]],LCM(Tabla1[[#This Row],[MC VIEJO]],Tabla1[[#This Row],[Pedido]]))</f>
        <v>1</v>
      </c>
      <c r="AG967" s="36">
        <f>+VLOOKUP(Tabla1[[#This Row],[Artículo]],'.'!$B$2:$D$11481,3,)</f>
        <v>1</v>
      </c>
      <c r="AH967" s="37" t="str">
        <f>+IFERROR(SEARCH("pack",Tabla1[[#This Row],[PACK]]),"")</f>
        <v/>
      </c>
    </row>
    <row r="968" spans="1:34" ht="24" customHeight="1" x14ac:dyDescent="0.2">
      <c r="A968" s="50" t="s">
        <v>1505</v>
      </c>
      <c r="B968" s="60" t="s">
        <v>1814</v>
      </c>
      <c r="C968" s="61" t="s">
        <v>23722</v>
      </c>
      <c r="D968" s="52" t="s">
        <v>9842</v>
      </c>
      <c r="E968" s="53">
        <v>22561.72</v>
      </c>
      <c r="F968" s="23" t="str">
        <f>+IFERROR(VLOOKUP(Tabla1[[#This Row],[Artículo]],'..'!$B$2:$D$569000,3,),"")</f>
        <v/>
      </c>
      <c r="G968" s="24" t="str">
        <f>IF(H968=AF968,"", "Error MC")</f>
        <v>Error MC</v>
      </c>
      <c r="H968" s="62"/>
      <c r="I968" s="54">
        <f>+Tabla1[[#This Row],[MC]]*Tabla1[[#This Row],[Pedido]]*Tabla1[[#This Row],[PVC ]]</f>
        <v>0</v>
      </c>
      <c r="J968" s="26">
        <v>0.21</v>
      </c>
      <c r="K968" s="63"/>
      <c r="L968" s="28" t="s">
        <v>17</v>
      </c>
      <c r="M968" s="53">
        <v>39584.533000000003</v>
      </c>
      <c r="N968" s="64" t="str">
        <f>+IF(Tabla1[[#This Row],[F PMPI]]="SÍ","No","Sí")</f>
        <v>Sí</v>
      </c>
      <c r="O968" s="65">
        <f>+Tabla1[[#This Row],[PVL]]*1.055</f>
        <v>41761.682314999998</v>
      </c>
      <c r="P968" s="65">
        <f>+Tabla1[[#This Row],[PVL]]*1.43</f>
        <v>56605.882190000004</v>
      </c>
      <c r="Q968" s="66" t="str">
        <f>+HYPERLINK(Tabla1[[#This Row],[PAG]])</f>
        <v>https://todomusica.com.ar/canas/10365-rja1040.html</v>
      </c>
      <c r="R968" s="67"/>
      <c r="S968" s="68"/>
      <c r="T968" s="69"/>
      <c r="U968" s="69"/>
      <c r="V968" s="69"/>
      <c r="W968" s="69"/>
      <c r="X968" s="69"/>
      <c r="Y968" s="35"/>
      <c r="Z968" s="35" t="s">
        <v>25032</v>
      </c>
      <c r="AA968" s="36">
        <v>1</v>
      </c>
      <c r="AB968" s="35" t="s">
        <v>27</v>
      </c>
      <c r="AC968" s="35" t="str">
        <f>+IF(Tabla1[[#This Row],[STK]]="no","Sin STK", "STK disponible")</f>
        <v>STK disponible</v>
      </c>
      <c r="AD968" s="35">
        <f>+I968*J968</f>
        <v>0</v>
      </c>
      <c r="AE968" s="35">
        <f>+I968*K968</f>
        <v>0</v>
      </c>
      <c r="AF968" s="36">
        <f>IF(Tabla1[[#This Row],[ref pack]]=1,Tabla1[[#This Row],[Pedido]],LCM(Tabla1[[#This Row],[MC VIEJO]],Tabla1[[#This Row],[Pedido]]))</f>
        <v>1</v>
      </c>
      <c r="AG968" s="36">
        <f>+VLOOKUP(Tabla1[[#This Row],[Artículo]],'.'!$B$2:$D$11481,3,)</f>
        <v>1</v>
      </c>
      <c r="AH968" s="37" t="str">
        <f>+IFERROR(SEARCH("pack",Tabla1[[#This Row],[PACK]]),"")</f>
        <v/>
      </c>
    </row>
    <row r="969" spans="1:34" ht="24" customHeight="1" x14ac:dyDescent="0.2">
      <c r="A969" s="50" t="s">
        <v>1505</v>
      </c>
      <c r="B969" s="60" t="s">
        <v>1816</v>
      </c>
      <c r="C969" s="61" t="s">
        <v>23723</v>
      </c>
      <c r="D969" s="52" t="s">
        <v>27</v>
      </c>
      <c r="E969" s="53">
        <v>54148.15</v>
      </c>
      <c r="F969" s="23" t="str">
        <f>+IFERROR(VLOOKUP(Tabla1[[#This Row],[Artículo]],'..'!$B$2:$D$569000,3,),"")</f>
        <v/>
      </c>
      <c r="G969" s="24" t="str">
        <f>IF(H969=AF969,"", "Error MC")</f>
        <v>Error MC</v>
      </c>
      <c r="H969" s="62"/>
      <c r="I969" s="54">
        <f>+Tabla1[[#This Row],[MC]]*Tabla1[[#This Row],[Pedido]]*Tabla1[[#This Row],[PVC ]]</f>
        <v>0</v>
      </c>
      <c r="J969" s="26">
        <v>0.21</v>
      </c>
      <c r="K969" s="63"/>
      <c r="L969" s="28" t="s">
        <v>17</v>
      </c>
      <c r="M969" s="53">
        <v>95002.932000000001</v>
      </c>
      <c r="N969" s="64" t="str">
        <f>+IF(Tabla1[[#This Row],[F PMPI]]="SÍ","No","Sí")</f>
        <v>Sí</v>
      </c>
      <c r="O969" s="65">
        <f>+Tabla1[[#This Row],[PVL]]*1.055</f>
        <v>100228.09325999999</v>
      </c>
      <c r="P969" s="65">
        <f>+Tabla1[[#This Row],[PVL]]*1.43</f>
        <v>135854.19276000001</v>
      </c>
      <c r="Q969" s="66" t="str">
        <f>+HYPERLINK(Tabla1[[#This Row],[PAG]])</f>
        <v>https://todomusica.com.ar/canas/9206-rjb0120-b25.html</v>
      </c>
      <c r="R969" s="67"/>
      <c r="S969" s="68"/>
      <c r="T969" s="69"/>
      <c r="U969" s="69"/>
      <c r="V969" s="69"/>
      <c r="W969" s="69"/>
      <c r="X969" s="69"/>
      <c r="Y969" s="35"/>
      <c r="Z969" s="35" t="s">
        <v>25033</v>
      </c>
      <c r="AA969" s="36">
        <v>1</v>
      </c>
      <c r="AB969" s="35" t="s">
        <v>27</v>
      </c>
      <c r="AC969" s="35" t="str">
        <f>+IF(Tabla1[[#This Row],[STK]]="no","Sin STK", "STK disponible")</f>
        <v>Sin STK</v>
      </c>
      <c r="AD969" s="35">
        <f>+I969*J969</f>
        <v>0</v>
      </c>
      <c r="AE969" s="35">
        <f>+I969*K969</f>
        <v>0</v>
      </c>
      <c r="AF969" s="36">
        <f>IF(Tabla1[[#This Row],[ref pack]]=1,Tabla1[[#This Row],[Pedido]],LCM(Tabla1[[#This Row],[MC VIEJO]],Tabla1[[#This Row],[Pedido]]))</f>
        <v>1</v>
      </c>
      <c r="AG969" s="36">
        <f>+VLOOKUP(Tabla1[[#This Row],[Artículo]],'.'!$B$2:$D$11481,3,)</f>
        <v>1</v>
      </c>
      <c r="AH969" s="37" t="str">
        <f>+IFERROR(SEARCH("pack",Tabla1[[#This Row],[PACK]]),"")</f>
        <v/>
      </c>
    </row>
    <row r="970" spans="1:34" ht="24" customHeight="1" x14ac:dyDescent="0.2">
      <c r="A970" s="50" t="s">
        <v>1505</v>
      </c>
      <c r="B970" s="60" t="s">
        <v>1818</v>
      </c>
      <c r="C970" s="61" t="s">
        <v>23724</v>
      </c>
      <c r="D970" s="52" t="s">
        <v>9842</v>
      </c>
      <c r="E970" s="53">
        <v>54148.15</v>
      </c>
      <c r="F970" s="23" t="str">
        <f>+IFERROR(VLOOKUP(Tabla1[[#This Row],[Artículo]],'..'!$B$2:$D$569000,3,),"")</f>
        <v/>
      </c>
      <c r="G970" s="24" t="str">
        <f>IF(H970=AF970,"", "Error MC")</f>
        <v>Error MC</v>
      </c>
      <c r="H970" s="62"/>
      <c r="I970" s="54">
        <f>+Tabla1[[#This Row],[MC]]*Tabla1[[#This Row],[Pedido]]*Tabla1[[#This Row],[PVC ]]</f>
        <v>0</v>
      </c>
      <c r="J970" s="26">
        <v>0.21</v>
      </c>
      <c r="K970" s="63"/>
      <c r="L970" s="28" t="s">
        <v>17</v>
      </c>
      <c r="M970" s="53">
        <v>95002.932000000001</v>
      </c>
      <c r="N970" s="64" t="str">
        <f>+IF(Tabla1[[#This Row],[F PMPI]]="SÍ","No","Sí")</f>
        <v>Sí</v>
      </c>
      <c r="O970" s="65">
        <f>+Tabla1[[#This Row],[PVL]]*1.055</f>
        <v>100228.09325999999</v>
      </c>
      <c r="P970" s="65">
        <f>+Tabla1[[#This Row],[PVL]]*1.43</f>
        <v>135854.19276000001</v>
      </c>
      <c r="Q970" s="66" t="str">
        <f>+HYPERLINK(Tabla1[[#This Row],[PAG]])</f>
        <v>https://todomusica.com.ar/productos-sin-categorias-de-netsuite/9207-rjb0125-b25.html</v>
      </c>
      <c r="R970" s="67"/>
      <c r="S970" s="68"/>
      <c r="T970" s="69"/>
      <c r="U970" s="69"/>
      <c r="V970" s="69"/>
      <c r="W970" s="69"/>
      <c r="X970" s="69"/>
      <c r="Y970" s="35"/>
      <c r="Z970" s="35" t="s">
        <v>25034</v>
      </c>
      <c r="AA970" s="36">
        <v>1</v>
      </c>
      <c r="AB970" s="35" t="s">
        <v>27</v>
      </c>
      <c r="AC970" s="35" t="str">
        <f>+IF(Tabla1[[#This Row],[STK]]="no","Sin STK", "STK disponible")</f>
        <v>STK disponible</v>
      </c>
      <c r="AD970" s="35">
        <f>+I970*J970</f>
        <v>0</v>
      </c>
      <c r="AE970" s="35">
        <f>+I970*K970</f>
        <v>0</v>
      </c>
      <c r="AF970" s="36">
        <f>IF(Tabla1[[#This Row],[ref pack]]=1,Tabla1[[#This Row],[Pedido]],LCM(Tabla1[[#This Row],[MC VIEJO]],Tabla1[[#This Row],[Pedido]]))</f>
        <v>1</v>
      </c>
      <c r="AG970" s="36">
        <f>+VLOOKUP(Tabla1[[#This Row],[Artículo]],'.'!$B$2:$D$11481,3,)</f>
        <v>1</v>
      </c>
      <c r="AH970" s="37" t="str">
        <f>+IFERROR(SEARCH("pack",Tabla1[[#This Row],[PACK]]),"")</f>
        <v/>
      </c>
    </row>
    <row r="971" spans="1:34" ht="24" customHeight="1" x14ac:dyDescent="0.2">
      <c r="A971" s="50" t="s">
        <v>1505</v>
      </c>
      <c r="B971" s="60" t="s">
        <v>1820</v>
      </c>
      <c r="C971" s="61" t="s">
        <v>23725</v>
      </c>
      <c r="D971" s="52" t="s">
        <v>9842</v>
      </c>
      <c r="E971" s="53">
        <v>22581.82</v>
      </c>
      <c r="F971" s="23" t="str">
        <f>+IFERROR(VLOOKUP(Tabla1[[#This Row],[Artículo]],'..'!$B$2:$D$569000,3,),"")</f>
        <v/>
      </c>
      <c r="G971" s="24" t="str">
        <f>IF(H971=AF971,"", "Error MC")</f>
        <v>Error MC</v>
      </c>
      <c r="H971" s="62"/>
      <c r="I971" s="54">
        <f>+Tabla1[[#This Row],[MC]]*Tabla1[[#This Row],[Pedido]]*Tabla1[[#This Row],[PVC ]]</f>
        <v>0</v>
      </c>
      <c r="J971" s="26">
        <v>0.21</v>
      </c>
      <c r="K971" s="63"/>
      <c r="L971" s="28" t="s">
        <v>17</v>
      </c>
      <c r="M971" s="53">
        <v>39619.803999999996</v>
      </c>
      <c r="N971" s="64" t="str">
        <f>+IF(Tabla1[[#This Row],[F PMPI]]="SÍ","No","Sí")</f>
        <v>Sí</v>
      </c>
      <c r="O971" s="65">
        <f>+Tabla1[[#This Row],[PVL]]*1.055</f>
        <v>41798.893219999991</v>
      </c>
      <c r="P971" s="65">
        <f>+Tabla1[[#This Row],[PVL]]*1.43</f>
        <v>56656.319719999992</v>
      </c>
      <c r="Q971" s="66" t="str">
        <f>+HYPERLINK(Tabla1[[#This Row],[PAG]])</f>
        <v>https://todomusica.com.ar/canas/2728-rjb1020.html</v>
      </c>
      <c r="R971" s="67"/>
      <c r="S971" s="68"/>
      <c r="T971" s="69"/>
      <c r="U971" s="69"/>
      <c r="V971" s="69"/>
      <c r="W971" s="69"/>
      <c r="X971" s="69"/>
      <c r="Y971" s="35"/>
      <c r="Z971" s="35" t="s">
        <v>25035</v>
      </c>
      <c r="AA971" s="36">
        <v>1</v>
      </c>
      <c r="AB971" s="35" t="s">
        <v>27</v>
      </c>
      <c r="AC971" s="35" t="str">
        <f>+IF(Tabla1[[#This Row],[STK]]="no","Sin STK", "STK disponible")</f>
        <v>STK disponible</v>
      </c>
      <c r="AD971" s="35">
        <f>+I971*J971</f>
        <v>0</v>
      </c>
      <c r="AE971" s="35">
        <f>+I971*K971</f>
        <v>0</v>
      </c>
      <c r="AF971" s="36">
        <f>IF(Tabla1[[#This Row],[ref pack]]=1,Tabla1[[#This Row],[Pedido]],LCM(Tabla1[[#This Row],[MC VIEJO]],Tabla1[[#This Row],[Pedido]]))</f>
        <v>1</v>
      </c>
      <c r="AG971" s="36">
        <f>+VLOOKUP(Tabla1[[#This Row],[Artículo]],'.'!$B$2:$D$11481,3,)</f>
        <v>1</v>
      </c>
      <c r="AH971" s="37" t="str">
        <f>+IFERROR(SEARCH("pack",Tabla1[[#This Row],[PACK]]),"")</f>
        <v/>
      </c>
    </row>
    <row r="972" spans="1:34" ht="24" customHeight="1" x14ac:dyDescent="0.2">
      <c r="A972" s="50" t="s">
        <v>1505</v>
      </c>
      <c r="B972" s="60" t="s">
        <v>1822</v>
      </c>
      <c r="C972" s="61" t="s">
        <v>23726</v>
      </c>
      <c r="D972" s="52" t="s">
        <v>27</v>
      </c>
      <c r="E972" s="53">
        <v>22581.82</v>
      </c>
      <c r="F972" s="23" t="str">
        <f>+IFERROR(VLOOKUP(Tabla1[[#This Row],[Artículo]],'..'!$B$2:$D$569000,3,),"")</f>
        <v/>
      </c>
      <c r="G972" s="24" t="str">
        <f>IF(H972=AF972,"", "Error MC")</f>
        <v>Error MC</v>
      </c>
      <c r="H972" s="62"/>
      <c r="I972" s="54">
        <f>+Tabla1[[#This Row],[MC]]*Tabla1[[#This Row],[Pedido]]*Tabla1[[#This Row],[PVC ]]</f>
        <v>0</v>
      </c>
      <c r="J972" s="26">
        <v>0.21</v>
      </c>
      <c r="K972" s="63"/>
      <c r="L972" s="28" t="s">
        <v>17</v>
      </c>
      <c r="M972" s="53">
        <v>39619.803999999996</v>
      </c>
      <c r="N972" s="64" t="str">
        <f>+IF(Tabla1[[#This Row],[F PMPI]]="SÍ","No","Sí")</f>
        <v>Sí</v>
      </c>
      <c r="O972" s="65">
        <f>+Tabla1[[#This Row],[PVL]]*1.055</f>
        <v>41798.893219999991</v>
      </c>
      <c r="P972" s="65">
        <f>+Tabla1[[#This Row],[PVL]]*1.43</f>
        <v>56656.319719999992</v>
      </c>
      <c r="Q972" s="66" t="str">
        <f>+HYPERLINK(Tabla1[[#This Row],[PAG]])</f>
        <v>https://todomusica.com.ar/canas/3113-rjb1025.html</v>
      </c>
      <c r="R972" s="67"/>
      <c r="S972" s="68"/>
      <c r="T972" s="69"/>
      <c r="U972" s="69"/>
      <c r="V972" s="69"/>
      <c r="W972" s="69"/>
      <c r="X972" s="69"/>
      <c r="Y972" s="35"/>
      <c r="Z972" s="35" t="s">
        <v>25036</v>
      </c>
      <c r="AA972" s="36">
        <v>1</v>
      </c>
      <c r="AB972" s="35" t="s">
        <v>27</v>
      </c>
      <c r="AC972" s="35" t="str">
        <f>+IF(Tabla1[[#This Row],[STK]]="no","Sin STK", "STK disponible")</f>
        <v>Sin STK</v>
      </c>
      <c r="AD972" s="35">
        <f>+I972*J972</f>
        <v>0</v>
      </c>
      <c r="AE972" s="35">
        <f>+I972*K972</f>
        <v>0</v>
      </c>
      <c r="AF972" s="36">
        <f>IF(Tabla1[[#This Row],[ref pack]]=1,Tabla1[[#This Row],[Pedido]],LCM(Tabla1[[#This Row],[MC VIEJO]],Tabla1[[#This Row],[Pedido]]))</f>
        <v>1</v>
      </c>
      <c r="AG972" s="36">
        <f>+VLOOKUP(Tabla1[[#This Row],[Artículo]],'.'!$B$2:$D$11481,3,)</f>
        <v>1</v>
      </c>
      <c r="AH972" s="37" t="str">
        <f>+IFERROR(SEARCH("pack",Tabla1[[#This Row],[PACK]]),"")</f>
        <v/>
      </c>
    </row>
    <row r="973" spans="1:34" ht="24" customHeight="1" x14ac:dyDescent="0.2">
      <c r="A973" s="50" t="s">
        <v>1505</v>
      </c>
      <c r="B973" s="60" t="s">
        <v>1824</v>
      </c>
      <c r="C973" s="61" t="s">
        <v>23727</v>
      </c>
      <c r="D973" s="52" t="s">
        <v>9841</v>
      </c>
      <c r="E973" s="53">
        <v>22581.82</v>
      </c>
      <c r="F973" s="23" t="str">
        <f>+IFERROR(VLOOKUP(Tabla1[[#This Row],[Artículo]],'..'!$B$2:$D$569000,3,),"")</f>
        <v/>
      </c>
      <c r="G973" s="24" t="str">
        <f>IF(H973=AF973,"", "Error MC")</f>
        <v>Error MC</v>
      </c>
      <c r="H973" s="62"/>
      <c r="I973" s="54">
        <f>+Tabla1[[#This Row],[MC]]*Tabla1[[#This Row],[Pedido]]*Tabla1[[#This Row],[PVC ]]</f>
        <v>0</v>
      </c>
      <c r="J973" s="26">
        <v>0.21</v>
      </c>
      <c r="K973" s="63"/>
      <c r="L973" s="28" t="s">
        <v>17</v>
      </c>
      <c r="M973" s="53">
        <v>39619.803999999996</v>
      </c>
      <c r="N973" s="64" t="str">
        <f>+IF(Tabla1[[#This Row],[F PMPI]]="SÍ","No","Sí")</f>
        <v>Sí</v>
      </c>
      <c r="O973" s="65">
        <f>+Tabla1[[#This Row],[PVL]]*1.055</f>
        <v>41798.893219999991</v>
      </c>
      <c r="P973" s="65">
        <f>+Tabla1[[#This Row],[PVL]]*1.43</f>
        <v>56656.319719999992</v>
      </c>
      <c r="Q973" s="66" t="str">
        <f>+HYPERLINK(Tabla1[[#This Row],[PAG]])</f>
        <v>https://todomusica.com.ar/canas/3071-rjb1030.html</v>
      </c>
      <c r="R973" s="67"/>
      <c r="S973" s="68"/>
      <c r="T973" s="69"/>
      <c r="U973" s="69"/>
      <c r="V973" s="69"/>
      <c r="W973" s="69"/>
      <c r="X973" s="69"/>
      <c r="Y973" s="35"/>
      <c r="Z973" s="35" t="s">
        <v>25037</v>
      </c>
      <c r="AA973" s="36">
        <v>1</v>
      </c>
      <c r="AB973" s="35" t="s">
        <v>27</v>
      </c>
      <c r="AC973" s="35" t="str">
        <f>+IF(Tabla1[[#This Row],[STK]]="no","Sin STK", "STK disponible")</f>
        <v>STK disponible</v>
      </c>
      <c r="AD973" s="35">
        <f>+I973*J973</f>
        <v>0</v>
      </c>
      <c r="AE973" s="35">
        <f>+I973*K973</f>
        <v>0</v>
      </c>
      <c r="AF973" s="36">
        <f>IF(Tabla1[[#This Row],[ref pack]]=1,Tabla1[[#This Row],[Pedido]],LCM(Tabla1[[#This Row],[MC VIEJO]],Tabla1[[#This Row],[Pedido]]))</f>
        <v>1</v>
      </c>
      <c r="AG973" s="36">
        <f>+VLOOKUP(Tabla1[[#This Row],[Artículo]],'.'!$B$2:$D$11481,3,)</f>
        <v>1</v>
      </c>
      <c r="AH973" s="37" t="str">
        <f>+IFERROR(SEARCH("pack",Tabla1[[#This Row],[PACK]]),"")</f>
        <v/>
      </c>
    </row>
    <row r="974" spans="1:34" ht="24" customHeight="1" x14ac:dyDescent="0.2">
      <c r="A974" s="50" t="s">
        <v>1505</v>
      </c>
      <c r="B974" s="60" t="s">
        <v>1826</v>
      </c>
      <c r="C974" s="61" t="s">
        <v>23728</v>
      </c>
      <c r="D974" s="52" t="s">
        <v>9842</v>
      </c>
      <c r="E974" s="53">
        <v>22581.82</v>
      </c>
      <c r="F974" s="23" t="str">
        <f>+IFERROR(VLOOKUP(Tabla1[[#This Row],[Artículo]],'..'!$B$2:$D$569000,3,),"")</f>
        <v/>
      </c>
      <c r="G974" s="24" t="str">
        <f>IF(H974=AF974,"", "Error MC")</f>
        <v>Error MC</v>
      </c>
      <c r="H974" s="62"/>
      <c r="I974" s="54">
        <f>+Tabla1[[#This Row],[MC]]*Tabla1[[#This Row],[Pedido]]*Tabla1[[#This Row],[PVC ]]</f>
        <v>0</v>
      </c>
      <c r="J974" s="26">
        <v>0.21</v>
      </c>
      <c r="K974" s="63"/>
      <c r="L974" s="28" t="s">
        <v>17</v>
      </c>
      <c r="M974" s="53">
        <v>39619.803999999996</v>
      </c>
      <c r="N974" s="64" t="str">
        <f>+IF(Tabla1[[#This Row],[F PMPI]]="SÍ","No","Sí")</f>
        <v>Sí</v>
      </c>
      <c r="O974" s="65">
        <f>+Tabla1[[#This Row],[PVL]]*1.055</f>
        <v>41798.893219999991</v>
      </c>
      <c r="P974" s="65">
        <f>+Tabla1[[#This Row],[PVL]]*1.43</f>
        <v>56656.319719999992</v>
      </c>
      <c r="Q974" s="66" t="str">
        <f>+HYPERLINK(Tabla1[[#This Row],[PAG]])</f>
        <v>https://todomusica.com.ar/guitarras-electricas/2926-rjb1035.html</v>
      </c>
      <c r="R974" s="67"/>
      <c r="S974" s="68"/>
      <c r="T974" s="69"/>
      <c r="U974" s="69"/>
      <c r="V974" s="69"/>
      <c r="W974" s="69"/>
      <c r="X974" s="69"/>
      <c r="Y974" s="35"/>
      <c r="Z974" s="35" t="s">
        <v>25038</v>
      </c>
      <c r="AA974" s="36">
        <v>1</v>
      </c>
      <c r="AB974" s="35" t="s">
        <v>27</v>
      </c>
      <c r="AC974" s="35" t="str">
        <f>+IF(Tabla1[[#This Row],[STK]]="no","Sin STK", "STK disponible")</f>
        <v>STK disponible</v>
      </c>
      <c r="AD974" s="35">
        <f>+I974*J974</f>
        <v>0</v>
      </c>
      <c r="AE974" s="35">
        <f>+I974*K974</f>
        <v>0</v>
      </c>
      <c r="AF974" s="36">
        <f>IF(Tabla1[[#This Row],[ref pack]]=1,Tabla1[[#This Row],[Pedido]],LCM(Tabla1[[#This Row],[MC VIEJO]],Tabla1[[#This Row],[Pedido]]))</f>
        <v>1</v>
      </c>
      <c r="AG974" s="36">
        <f>+VLOOKUP(Tabla1[[#This Row],[Artículo]],'.'!$B$2:$D$11481,3,)</f>
        <v>1</v>
      </c>
      <c r="AH974" s="37" t="str">
        <f>+IFERROR(SEARCH("pack",Tabla1[[#This Row],[PACK]]),"")</f>
        <v/>
      </c>
    </row>
    <row r="975" spans="1:34" ht="24" customHeight="1" x14ac:dyDescent="0.2">
      <c r="A975" s="50" t="s">
        <v>1505</v>
      </c>
      <c r="B975" s="60" t="s">
        <v>1828</v>
      </c>
      <c r="C975" s="61" t="s">
        <v>23729</v>
      </c>
      <c r="D975" s="52" t="s">
        <v>9841</v>
      </c>
      <c r="E975" s="53">
        <v>22491.05</v>
      </c>
      <c r="F975" s="23" t="str">
        <f>+IFERROR(VLOOKUP(Tabla1[[#This Row],[Artículo]],'..'!$B$2:$D$569000,3,),"")</f>
        <v/>
      </c>
      <c r="G975" s="24" t="str">
        <f>IF(H975=AF975,"", "Error MC")</f>
        <v>Error MC</v>
      </c>
      <c r="H975" s="62"/>
      <c r="I975" s="54">
        <f>+Tabla1[[#This Row],[MC]]*Tabla1[[#This Row],[Pedido]]*Tabla1[[#This Row],[PVC ]]</f>
        <v>0</v>
      </c>
      <c r="J975" s="26">
        <v>0.21</v>
      </c>
      <c r="K975" s="63"/>
      <c r="L975" s="28" t="s">
        <v>17</v>
      </c>
      <c r="M975" s="53">
        <v>39460.544000000002</v>
      </c>
      <c r="N975" s="64" t="str">
        <f>+IF(Tabla1[[#This Row],[F PMPI]]="SÍ","No","Sí")</f>
        <v>Sí</v>
      </c>
      <c r="O975" s="65">
        <f>+Tabla1[[#This Row],[PVL]]*1.055</f>
        <v>41630.873919999998</v>
      </c>
      <c r="P975" s="65">
        <f>+Tabla1[[#This Row],[PVL]]*1.43</f>
        <v>56428.577920000003</v>
      </c>
      <c r="Q975" s="66" t="str">
        <f>+HYPERLINK(Tabla1[[#This Row],[PAG]])</f>
        <v>https://todomusica.com.ar/guitarras-electricas/2379-rjc10hd.html</v>
      </c>
      <c r="R975" s="67"/>
      <c r="S975" s="68"/>
      <c r="T975" s="69"/>
      <c r="U975" s="69"/>
      <c r="V975" s="69"/>
      <c r="W975" s="69"/>
      <c r="X975" s="69"/>
      <c r="Y975" s="35"/>
      <c r="Z975" s="35" t="s">
        <v>25039</v>
      </c>
      <c r="AA975" s="36">
        <v>1</v>
      </c>
      <c r="AB975" s="35" t="s">
        <v>27</v>
      </c>
      <c r="AC975" s="35" t="str">
        <f>+IF(Tabla1[[#This Row],[STK]]="no","Sin STK", "STK disponible")</f>
        <v>STK disponible</v>
      </c>
      <c r="AD975" s="35">
        <f>+I975*J975</f>
        <v>0</v>
      </c>
      <c r="AE975" s="35">
        <f>+I975*K975</f>
        <v>0</v>
      </c>
      <c r="AF975" s="36">
        <f>IF(Tabla1[[#This Row],[ref pack]]=1,Tabla1[[#This Row],[Pedido]],LCM(Tabla1[[#This Row],[MC VIEJO]],Tabla1[[#This Row],[Pedido]]))</f>
        <v>1</v>
      </c>
      <c r="AG975" s="36">
        <f>+VLOOKUP(Tabla1[[#This Row],[Artículo]],'.'!$B$2:$D$11481,3,)</f>
        <v>1</v>
      </c>
      <c r="AH975" s="37" t="str">
        <f>+IFERROR(SEARCH("pack",Tabla1[[#This Row],[PACK]]),"")</f>
        <v/>
      </c>
    </row>
    <row r="976" spans="1:34" ht="24" customHeight="1" x14ac:dyDescent="0.2">
      <c r="A976" s="50" t="s">
        <v>1505</v>
      </c>
      <c r="B976" s="60" t="s">
        <v>1830</v>
      </c>
      <c r="C976" s="61" t="s">
        <v>23730</v>
      </c>
      <c r="D976" s="52" t="s">
        <v>9842</v>
      </c>
      <c r="E976" s="53">
        <v>22491.05</v>
      </c>
      <c r="F976" s="23" t="str">
        <f>+IFERROR(VLOOKUP(Tabla1[[#This Row],[Artículo]],'..'!$B$2:$D$569000,3,),"")</f>
        <v/>
      </c>
      <c r="G976" s="24" t="str">
        <f>IF(H976=AF976,"", "Error MC")</f>
        <v>Error MC</v>
      </c>
      <c r="H976" s="62"/>
      <c r="I976" s="54">
        <f>+Tabla1[[#This Row],[MC]]*Tabla1[[#This Row],[Pedido]]*Tabla1[[#This Row],[PVC ]]</f>
        <v>0</v>
      </c>
      <c r="J976" s="26">
        <v>0.21</v>
      </c>
      <c r="K976" s="63"/>
      <c r="L976" s="28" t="s">
        <v>17</v>
      </c>
      <c r="M976" s="53">
        <v>39460.544000000002</v>
      </c>
      <c r="N976" s="64" t="str">
        <f>+IF(Tabla1[[#This Row],[F PMPI]]="SÍ","No","Sí")</f>
        <v>Sí</v>
      </c>
      <c r="O976" s="65">
        <f>+Tabla1[[#This Row],[PVL]]*1.055</f>
        <v>41630.873919999998</v>
      </c>
      <c r="P976" s="65">
        <f>+Tabla1[[#This Row],[PVL]]*1.43</f>
        <v>56428.577920000003</v>
      </c>
      <c r="Q976" s="66" t="str">
        <f>+HYPERLINK(Tabla1[[#This Row],[PAG]])</f>
        <v>https://todomusica.com.ar/guitarras-electricas/2204-rjc10md.html</v>
      </c>
      <c r="R976" s="67"/>
      <c r="S976" s="68"/>
      <c r="T976" s="69"/>
      <c r="U976" s="69"/>
      <c r="V976" s="69"/>
      <c r="W976" s="69"/>
      <c r="X976" s="69"/>
      <c r="Y976" s="35"/>
      <c r="Z976" s="35" t="s">
        <v>25040</v>
      </c>
      <c r="AA976" s="36">
        <v>1</v>
      </c>
      <c r="AB976" s="35" t="s">
        <v>27</v>
      </c>
      <c r="AC976" s="35" t="str">
        <f>+IF(Tabla1[[#This Row],[STK]]="no","Sin STK", "STK disponible")</f>
        <v>STK disponible</v>
      </c>
      <c r="AD976" s="35">
        <f>+I976*J976</f>
        <v>0</v>
      </c>
      <c r="AE976" s="35">
        <f>+I976*K976</f>
        <v>0</v>
      </c>
      <c r="AF976" s="36">
        <f>IF(Tabla1[[#This Row],[ref pack]]=1,Tabla1[[#This Row],[Pedido]],LCM(Tabla1[[#This Row],[MC VIEJO]],Tabla1[[#This Row],[Pedido]]))</f>
        <v>1</v>
      </c>
      <c r="AG976" s="36">
        <f>+VLOOKUP(Tabla1[[#This Row],[Artículo]],'.'!$B$2:$D$11481,3,)</f>
        <v>1</v>
      </c>
      <c r="AH976" s="37" t="str">
        <f>+IFERROR(SEARCH("pack",Tabla1[[#This Row],[PACK]]),"")</f>
        <v/>
      </c>
    </row>
    <row r="977" spans="1:34" ht="24" customHeight="1" x14ac:dyDescent="0.2">
      <c r="A977" s="50" t="s">
        <v>1505</v>
      </c>
      <c r="B977" s="60" t="s">
        <v>1832</v>
      </c>
      <c r="C977" s="61" t="s">
        <v>23731</v>
      </c>
      <c r="D977" s="52" t="s">
        <v>9842</v>
      </c>
      <c r="E977" s="53">
        <v>22491.05</v>
      </c>
      <c r="F977" s="23" t="str">
        <f>+IFERROR(VLOOKUP(Tabla1[[#This Row],[Artículo]],'..'!$B$2:$D$569000,3,),"")</f>
        <v/>
      </c>
      <c r="G977" s="24" t="str">
        <f>IF(H977=AF977,"", "Error MC")</f>
        <v>Error MC</v>
      </c>
      <c r="H977" s="62"/>
      <c r="I977" s="54">
        <f>+Tabla1[[#This Row],[MC]]*Tabla1[[#This Row],[Pedido]]*Tabla1[[#This Row],[PVC ]]</f>
        <v>0</v>
      </c>
      <c r="J977" s="26">
        <v>0.21</v>
      </c>
      <c r="K977" s="63"/>
      <c r="L977" s="28" t="s">
        <v>17</v>
      </c>
      <c r="M977" s="53">
        <v>39460.544000000002</v>
      </c>
      <c r="N977" s="64" t="str">
        <f>+IF(Tabla1[[#This Row],[F PMPI]]="SÍ","No","Sí")</f>
        <v>Sí</v>
      </c>
      <c r="O977" s="65">
        <f>+Tabla1[[#This Row],[PVL]]*1.055</f>
        <v>41630.873919999998</v>
      </c>
      <c r="P977" s="65">
        <f>+Tabla1[[#This Row],[PVL]]*1.43</f>
        <v>56428.577920000003</v>
      </c>
      <c r="Q977" s="66" t="str">
        <f>+HYPERLINK(Tabla1[[#This Row],[PAG]])</f>
        <v>https://todomusica.com.ar/canas/3066-rjc10mh.html</v>
      </c>
      <c r="R977" s="67"/>
      <c r="S977" s="68"/>
      <c r="T977" s="69"/>
      <c r="U977" s="69"/>
      <c r="V977" s="69"/>
      <c r="W977" s="69"/>
      <c r="X977" s="69"/>
      <c r="Y977" s="35"/>
      <c r="Z977" s="35" t="s">
        <v>25041</v>
      </c>
      <c r="AA977" s="36">
        <v>1</v>
      </c>
      <c r="AB977" s="35" t="s">
        <v>27</v>
      </c>
      <c r="AC977" s="35" t="str">
        <f>+IF(Tabla1[[#This Row],[STK]]="no","Sin STK", "STK disponible")</f>
        <v>STK disponible</v>
      </c>
      <c r="AD977" s="35">
        <f>+I977*J977</f>
        <v>0</v>
      </c>
      <c r="AE977" s="35">
        <f>+I977*K977</f>
        <v>0</v>
      </c>
      <c r="AF977" s="36">
        <f>IF(Tabla1[[#This Row],[ref pack]]=1,Tabla1[[#This Row],[Pedido]],LCM(Tabla1[[#This Row],[MC VIEJO]],Tabla1[[#This Row],[Pedido]]))</f>
        <v>1</v>
      </c>
      <c r="AG977" s="36">
        <f>+VLOOKUP(Tabla1[[#This Row],[Artículo]],'.'!$B$2:$D$11481,3,)</f>
        <v>1</v>
      </c>
      <c r="AH977" s="37" t="str">
        <f>+IFERROR(SEARCH("pack",Tabla1[[#This Row],[PACK]]),"")</f>
        <v/>
      </c>
    </row>
    <row r="978" spans="1:34" ht="24" customHeight="1" x14ac:dyDescent="0.2">
      <c r="A978" s="50" t="s">
        <v>1505</v>
      </c>
      <c r="B978" s="60" t="s">
        <v>1834</v>
      </c>
      <c r="C978" s="61" t="s">
        <v>23732</v>
      </c>
      <c r="D978" s="52" t="s">
        <v>9842</v>
      </c>
      <c r="E978" s="53">
        <v>22491.05</v>
      </c>
      <c r="F978" s="23" t="str">
        <f>+IFERROR(VLOOKUP(Tabla1[[#This Row],[Artículo]],'..'!$B$2:$D$569000,3,),"")</f>
        <v/>
      </c>
      <c r="G978" s="24" t="str">
        <f>IF(H978=AF978,"", "Error MC")</f>
        <v>Error MC</v>
      </c>
      <c r="H978" s="62"/>
      <c r="I978" s="54">
        <f>+Tabla1[[#This Row],[MC]]*Tabla1[[#This Row],[Pedido]]*Tabla1[[#This Row],[PVC ]]</f>
        <v>0</v>
      </c>
      <c r="J978" s="26">
        <v>0.21</v>
      </c>
      <c r="K978" s="63"/>
      <c r="L978" s="28" t="s">
        <v>17</v>
      </c>
      <c r="M978" s="53">
        <v>39460.544000000002</v>
      </c>
      <c r="N978" s="64" t="str">
        <f>+IF(Tabla1[[#This Row],[F PMPI]]="SÍ","No","Sí")</f>
        <v>Sí</v>
      </c>
      <c r="O978" s="65">
        <f>+Tabla1[[#This Row],[PVL]]*1.055</f>
        <v>41630.873919999998</v>
      </c>
      <c r="P978" s="65">
        <f>+Tabla1[[#This Row],[PVL]]*1.43</f>
        <v>56428.577920000003</v>
      </c>
      <c r="Q978" s="66" t="str">
        <f>+HYPERLINK(Tabla1[[#This Row],[PAG]])</f>
        <v>https://todomusica.com.ar/canas/2321-rjc10ms.html</v>
      </c>
      <c r="R978" s="67"/>
      <c r="S978" s="68"/>
      <c r="T978" s="69"/>
      <c r="U978" s="69"/>
      <c r="V978" s="69"/>
      <c r="W978" s="69"/>
      <c r="X978" s="69"/>
      <c r="Y978" s="35"/>
      <c r="Z978" s="35" t="s">
        <v>25042</v>
      </c>
      <c r="AA978" s="36">
        <v>1</v>
      </c>
      <c r="AB978" s="35" t="s">
        <v>27</v>
      </c>
      <c r="AC978" s="35" t="str">
        <f>+IF(Tabla1[[#This Row],[STK]]="no","Sin STK", "STK disponible")</f>
        <v>STK disponible</v>
      </c>
      <c r="AD978" s="35">
        <f>+I978*J978</f>
        <v>0</v>
      </c>
      <c r="AE978" s="35">
        <f>+I978*K978</f>
        <v>0</v>
      </c>
      <c r="AF978" s="36">
        <f>IF(Tabla1[[#This Row],[ref pack]]=1,Tabla1[[#This Row],[Pedido]],LCM(Tabla1[[#This Row],[MC VIEJO]],Tabla1[[#This Row],[Pedido]]))</f>
        <v>1</v>
      </c>
      <c r="AG978" s="36">
        <f>+VLOOKUP(Tabla1[[#This Row],[Artículo]],'.'!$B$2:$D$11481,3,)</f>
        <v>1</v>
      </c>
      <c r="AH978" s="37" t="str">
        <f>+IFERROR(SEARCH("pack",Tabla1[[#This Row],[PACK]]),"")</f>
        <v/>
      </c>
    </row>
    <row r="979" spans="1:34" ht="24" customHeight="1" x14ac:dyDescent="0.2">
      <c r="A979" s="50" t="s">
        <v>1505</v>
      </c>
      <c r="B979" s="60" t="s">
        <v>1836</v>
      </c>
      <c r="C979" s="61" t="s">
        <v>23733</v>
      </c>
      <c r="D979" s="52" t="s">
        <v>9842</v>
      </c>
      <c r="E979" s="53">
        <v>22491.05</v>
      </c>
      <c r="F979" s="23" t="str">
        <f>+IFERROR(VLOOKUP(Tabla1[[#This Row],[Artículo]],'..'!$B$2:$D$569000,3,),"")</f>
        <v/>
      </c>
      <c r="G979" s="24" t="str">
        <f>IF(H979=AF979,"", "Error MC")</f>
        <v>Error MC</v>
      </c>
      <c r="H979" s="62"/>
      <c r="I979" s="54">
        <f>+Tabla1[[#This Row],[MC]]*Tabla1[[#This Row],[Pedido]]*Tabla1[[#This Row],[PVC ]]</f>
        <v>0</v>
      </c>
      <c r="J979" s="26">
        <v>0.21</v>
      </c>
      <c r="K979" s="63"/>
      <c r="L979" s="28" t="s">
        <v>17</v>
      </c>
      <c r="M979" s="53">
        <v>39460.544000000002</v>
      </c>
      <c r="N979" s="64" t="str">
        <f>+IF(Tabla1[[#This Row],[F PMPI]]="SÍ","No","Sí")</f>
        <v>Sí</v>
      </c>
      <c r="O979" s="65">
        <f>+Tabla1[[#This Row],[PVL]]*1.055</f>
        <v>41630.873919999998</v>
      </c>
      <c r="P979" s="65">
        <f>+Tabla1[[#This Row],[PVL]]*1.43</f>
        <v>56428.577920000003</v>
      </c>
      <c r="Q979" s="66" t="str">
        <f>+HYPERLINK(Tabla1[[#This Row],[PAG]])</f>
        <v>https://todomusica.com.ar/canas/2380-rjc10sf.html</v>
      </c>
      <c r="R979" s="67"/>
      <c r="S979" s="68"/>
      <c r="T979" s="69"/>
      <c r="U979" s="69"/>
      <c r="V979" s="69"/>
      <c r="W979" s="69"/>
      <c r="X979" s="69"/>
      <c r="Y979" s="35"/>
      <c r="Z979" s="35" t="s">
        <v>25043</v>
      </c>
      <c r="AA979" s="36">
        <v>1</v>
      </c>
      <c r="AB979" s="35" t="s">
        <v>27</v>
      </c>
      <c r="AC979" s="35" t="str">
        <f>+IF(Tabla1[[#This Row],[STK]]="no","Sin STK", "STK disponible")</f>
        <v>STK disponible</v>
      </c>
      <c r="AD979" s="35">
        <f>+I979*J979</f>
        <v>0</v>
      </c>
      <c r="AE979" s="35">
        <f>+I979*K979</f>
        <v>0</v>
      </c>
      <c r="AF979" s="36">
        <f>IF(Tabla1[[#This Row],[ref pack]]=1,Tabla1[[#This Row],[Pedido]],LCM(Tabla1[[#This Row],[MC VIEJO]],Tabla1[[#This Row],[Pedido]]))</f>
        <v>1</v>
      </c>
      <c r="AG979" s="36">
        <f>+VLOOKUP(Tabla1[[#This Row],[Artículo]],'.'!$B$2:$D$11481,3,)</f>
        <v>1</v>
      </c>
      <c r="AH979" s="37" t="str">
        <f>+IFERROR(SEARCH("pack",Tabla1[[#This Row],[PACK]]),"")</f>
        <v/>
      </c>
    </row>
    <row r="980" spans="1:34" ht="24" customHeight="1" x14ac:dyDescent="0.2">
      <c r="A980" s="50" t="s">
        <v>1505</v>
      </c>
      <c r="B980" s="60" t="s">
        <v>1838</v>
      </c>
      <c r="C980" s="61" t="s">
        <v>23734</v>
      </c>
      <c r="D980" s="52" t="s">
        <v>9842</v>
      </c>
      <c r="E980" s="53">
        <v>9566.16</v>
      </c>
      <c r="F980" s="23" t="str">
        <f>+IFERROR(VLOOKUP(Tabla1[[#This Row],[Artículo]],'..'!$B$2:$D$569000,3,),"")</f>
        <v/>
      </c>
      <c r="G980" s="24" t="str">
        <f>IF(H980=AF980,"", "Error MC")</f>
        <v>Error MC</v>
      </c>
      <c r="H980" s="62"/>
      <c r="I980" s="54">
        <f>+Tabla1[[#This Row],[MC]]*Tabla1[[#This Row],[Pedido]]*Tabla1[[#This Row],[PVC ]]</f>
        <v>0</v>
      </c>
      <c r="J980" s="26">
        <v>0.21</v>
      </c>
      <c r="K980" s="63"/>
      <c r="L980" s="28" t="s">
        <v>17</v>
      </c>
      <c r="M980" s="53">
        <v>16783.825000000001</v>
      </c>
      <c r="N980" s="64" t="str">
        <f>+IF(Tabla1[[#This Row],[F PMPI]]="SÍ","No","Sí")</f>
        <v>Sí</v>
      </c>
      <c r="O980" s="65">
        <f>+Tabla1[[#This Row],[PVL]]*1.055</f>
        <v>17706.935375000001</v>
      </c>
      <c r="P980" s="65">
        <f>+Tabla1[[#This Row],[PVL]]*1.43</f>
        <v>24000.869750000002</v>
      </c>
      <c r="Q980" s="66" t="str">
        <f>+HYPERLINK(Tabla1[[#This Row],[PAG]])</f>
        <v>https://todomusica.com.ar/canas/2947-rka0335.html</v>
      </c>
      <c r="R980" s="67"/>
      <c r="S980" s="68"/>
      <c r="T980" s="69"/>
      <c r="U980" s="69"/>
      <c r="V980" s="69"/>
      <c r="W980" s="69"/>
      <c r="X980" s="69"/>
      <c r="Y980" s="35"/>
      <c r="Z980" s="35" t="s">
        <v>25044</v>
      </c>
      <c r="AA980" s="36">
        <v>1</v>
      </c>
      <c r="AB980" s="35" t="s">
        <v>27</v>
      </c>
      <c r="AC980" s="35" t="str">
        <f>+IF(Tabla1[[#This Row],[STK]]="no","Sin STK", "STK disponible")</f>
        <v>STK disponible</v>
      </c>
      <c r="AD980" s="35">
        <f>+I980*J980</f>
        <v>0</v>
      </c>
      <c r="AE980" s="35">
        <f>+I980*K980</f>
        <v>0</v>
      </c>
      <c r="AF980" s="36">
        <f>IF(Tabla1[[#This Row],[ref pack]]=1,Tabla1[[#This Row],[Pedido]],LCM(Tabla1[[#This Row],[MC VIEJO]],Tabla1[[#This Row],[Pedido]]))</f>
        <v>1</v>
      </c>
      <c r="AG980" s="36">
        <f>+VLOOKUP(Tabla1[[#This Row],[Artículo]],'.'!$B$2:$D$11481,3,)</f>
        <v>1</v>
      </c>
      <c r="AH980" s="37" t="str">
        <f>+IFERROR(SEARCH("pack",Tabla1[[#This Row],[PACK]]),"")</f>
        <v/>
      </c>
    </row>
    <row r="981" spans="1:34" ht="24" customHeight="1" x14ac:dyDescent="0.2">
      <c r="A981" s="50" t="s">
        <v>1505</v>
      </c>
      <c r="B981" s="60" t="s">
        <v>1840</v>
      </c>
      <c r="C981" s="61" t="s">
        <v>23735</v>
      </c>
      <c r="D981" s="52" t="s">
        <v>27</v>
      </c>
      <c r="E981" s="53">
        <v>30844.37</v>
      </c>
      <c r="F981" s="23" t="str">
        <f>+IFERROR(VLOOKUP(Tabla1[[#This Row],[Artículo]],'..'!$B$2:$D$569000,3,),"")</f>
        <v/>
      </c>
      <c r="G981" s="24" t="str">
        <f>IF(H981=AF981,"", "Error MC")</f>
        <v>Error MC</v>
      </c>
      <c r="H981" s="62"/>
      <c r="I981" s="54">
        <f>+Tabla1[[#This Row],[MC]]*Tabla1[[#This Row],[Pedido]]*Tabla1[[#This Row],[PVC ]]</f>
        <v>0</v>
      </c>
      <c r="J981" s="26">
        <v>0.21</v>
      </c>
      <c r="K981" s="63"/>
      <c r="L981" s="28" t="s">
        <v>17</v>
      </c>
      <c r="M981" s="53">
        <v>54116.451000000001</v>
      </c>
      <c r="N981" s="64" t="str">
        <f>+IF(Tabla1[[#This Row],[F PMPI]]="SÍ","No","Sí")</f>
        <v>Sí</v>
      </c>
      <c r="O981" s="65">
        <f>+Tabla1[[#This Row],[PVL]]*1.055</f>
        <v>57092.855804999999</v>
      </c>
      <c r="P981" s="65">
        <f>+Tabla1[[#This Row],[PVL]]*1.43</f>
        <v>77386.52493</v>
      </c>
      <c r="Q981" s="66" t="str">
        <f>+HYPERLINK(Tabla1[[#This Row],[PAG]])</f>
        <v>https://todomusica.com.ar/canas/3258-rka1020.html</v>
      </c>
      <c r="R981" s="67"/>
      <c r="S981" s="68"/>
      <c r="T981" s="69"/>
      <c r="U981" s="69"/>
      <c r="V981" s="69"/>
      <c r="W981" s="69"/>
      <c r="X981" s="69"/>
      <c r="Y981" s="35"/>
      <c r="Z981" s="35" t="s">
        <v>25045</v>
      </c>
      <c r="AA981" s="36">
        <v>1</v>
      </c>
      <c r="AB981" s="35" t="s">
        <v>27</v>
      </c>
      <c r="AC981" s="35" t="str">
        <f>+IF(Tabla1[[#This Row],[STK]]="no","Sin STK", "STK disponible")</f>
        <v>Sin STK</v>
      </c>
      <c r="AD981" s="35">
        <f>+I981*J981</f>
        <v>0</v>
      </c>
      <c r="AE981" s="35">
        <f>+I981*K981</f>
        <v>0</v>
      </c>
      <c r="AF981" s="36">
        <f>IF(Tabla1[[#This Row],[ref pack]]=1,Tabla1[[#This Row],[Pedido]],LCM(Tabla1[[#This Row],[MC VIEJO]],Tabla1[[#This Row],[Pedido]]))</f>
        <v>1</v>
      </c>
      <c r="AG981" s="36">
        <f>+VLOOKUP(Tabla1[[#This Row],[Artículo]],'.'!$B$2:$D$11481,3,)</f>
        <v>1</v>
      </c>
      <c r="AH981" s="37" t="str">
        <f>+IFERROR(SEARCH("pack",Tabla1[[#This Row],[PACK]]),"")</f>
        <v/>
      </c>
    </row>
    <row r="982" spans="1:34" ht="24" customHeight="1" x14ac:dyDescent="0.2">
      <c r="A982" s="50" t="s">
        <v>1505</v>
      </c>
      <c r="B982" s="60" t="s">
        <v>1842</v>
      </c>
      <c r="C982" s="61" t="s">
        <v>23736</v>
      </c>
      <c r="D982" s="52" t="s">
        <v>27</v>
      </c>
      <c r="E982" s="53">
        <v>30844.37</v>
      </c>
      <c r="F982" s="23" t="str">
        <f>+IFERROR(VLOOKUP(Tabla1[[#This Row],[Artículo]],'..'!$B$2:$D$569000,3,),"")</f>
        <v/>
      </c>
      <c r="G982" s="24" t="str">
        <f>IF(H982=AF982,"", "Error MC")</f>
        <v>Error MC</v>
      </c>
      <c r="H982" s="62"/>
      <c r="I982" s="54">
        <f>+Tabla1[[#This Row],[MC]]*Tabla1[[#This Row],[Pedido]]*Tabla1[[#This Row],[PVC ]]</f>
        <v>0</v>
      </c>
      <c r="J982" s="26">
        <v>0.21</v>
      </c>
      <c r="K982" s="63"/>
      <c r="L982" s="28" t="s">
        <v>17</v>
      </c>
      <c r="M982" s="53">
        <v>54116.451000000001</v>
      </c>
      <c r="N982" s="64" t="str">
        <f>+IF(Tabla1[[#This Row],[F PMPI]]="SÍ","No","Sí")</f>
        <v>Sí</v>
      </c>
      <c r="O982" s="65">
        <f>+Tabla1[[#This Row],[PVL]]*1.055</f>
        <v>57092.855804999999</v>
      </c>
      <c r="P982" s="65">
        <f>+Tabla1[[#This Row],[PVL]]*1.43</f>
        <v>77386.52493</v>
      </c>
      <c r="Q982" s="66" t="str">
        <f>+HYPERLINK(Tabla1[[#This Row],[PAG]])</f>
        <v>https://todomusica.com.ar/canas/2366-rka1025.html</v>
      </c>
      <c r="R982" s="67"/>
      <c r="S982" s="68"/>
      <c r="T982" s="69"/>
      <c r="U982" s="69"/>
      <c r="V982" s="69"/>
      <c r="W982" s="69"/>
      <c r="X982" s="69"/>
      <c r="Y982" s="35"/>
      <c r="Z982" s="35" t="s">
        <v>25046</v>
      </c>
      <c r="AA982" s="36">
        <v>1</v>
      </c>
      <c r="AB982" s="35" t="s">
        <v>27</v>
      </c>
      <c r="AC982" s="35" t="str">
        <f>+IF(Tabla1[[#This Row],[STK]]="no","Sin STK", "STK disponible")</f>
        <v>Sin STK</v>
      </c>
      <c r="AD982" s="35">
        <f>+I982*J982</f>
        <v>0</v>
      </c>
      <c r="AE982" s="35">
        <f>+I982*K982</f>
        <v>0</v>
      </c>
      <c r="AF982" s="36">
        <f>IF(Tabla1[[#This Row],[ref pack]]=1,Tabla1[[#This Row],[Pedido]],LCM(Tabla1[[#This Row],[MC VIEJO]],Tabla1[[#This Row],[Pedido]]))</f>
        <v>1</v>
      </c>
      <c r="AG982" s="36">
        <f>+VLOOKUP(Tabla1[[#This Row],[Artículo]],'.'!$B$2:$D$11481,3,)</f>
        <v>1</v>
      </c>
      <c r="AH982" s="37" t="str">
        <f>+IFERROR(SEARCH("pack",Tabla1[[#This Row],[PACK]]),"")</f>
        <v/>
      </c>
    </row>
    <row r="983" spans="1:34" ht="24" customHeight="1" x14ac:dyDescent="0.2">
      <c r="A983" s="50" t="s">
        <v>1505</v>
      </c>
      <c r="B983" s="60" t="s">
        <v>1844</v>
      </c>
      <c r="C983" s="61" t="s">
        <v>23737</v>
      </c>
      <c r="D983" s="52" t="s">
        <v>9841</v>
      </c>
      <c r="E983" s="53">
        <v>30844.37</v>
      </c>
      <c r="F983" s="23" t="str">
        <f>+IFERROR(VLOOKUP(Tabla1[[#This Row],[Artículo]],'..'!$B$2:$D$569000,3,),"")</f>
        <v/>
      </c>
      <c r="G983" s="24" t="str">
        <f>IF(H983=AF983,"", "Error MC")</f>
        <v>Error MC</v>
      </c>
      <c r="H983" s="62"/>
      <c r="I983" s="54">
        <f>+Tabla1[[#This Row],[MC]]*Tabla1[[#This Row],[Pedido]]*Tabla1[[#This Row],[PVC ]]</f>
        <v>0</v>
      </c>
      <c r="J983" s="26">
        <v>0.21</v>
      </c>
      <c r="K983" s="63"/>
      <c r="L983" s="28" t="s">
        <v>17</v>
      </c>
      <c r="M983" s="53">
        <v>54116.451000000001</v>
      </c>
      <c r="N983" s="64" t="str">
        <f>+IF(Tabla1[[#This Row],[F PMPI]]="SÍ","No","Sí")</f>
        <v>Sí</v>
      </c>
      <c r="O983" s="65">
        <f>+Tabla1[[#This Row],[PVL]]*1.055</f>
        <v>57092.855804999999</v>
      </c>
      <c r="P983" s="65">
        <f>+Tabla1[[#This Row],[PVL]]*1.43</f>
        <v>77386.52493</v>
      </c>
      <c r="Q983" s="66" t="str">
        <f>+HYPERLINK(Tabla1[[#This Row],[PAG]])</f>
        <v>https://todomusica.com.ar/canas/2527-rka1030.html</v>
      </c>
      <c r="R983" s="67"/>
      <c r="S983" s="68"/>
      <c r="T983" s="69"/>
      <c r="U983" s="69"/>
      <c r="V983" s="69"/>
      <c r="W983" s="69"/>
      <c r="X983" s="69"/>
      <c r="Y983" s="35"/>
      <c r="Z983" s="35" t="s">
        <v>25047</v>
      </c>
      <c r="AA983" s="36">
        <v>1</v>
      </c>
      <c r="AB983" s="35" t="s">
        <v>27</v>
      </c>
      <c r="AC983" s="35" t="str">
        <f>+IF(Tabla1[[#This Row],[STK]]="no","Sin STK", "STK disponible")</f>
        <v>STK disponible</v>
      </c>
      <c r="AD983" s="35">
        <f>+I983*J983</f>
        <v>0</v>
      </c>
      <c r="AE983" s="35">
        <f>+I983*K983</f>
        <v>0</v>
      </c>
      <c r="AF983" s="36">
        <f>IF(Tabla1[[#This Row],[ref pack]]=1,Tabla1[[#This Row],[Pedido]],LCM(Tabla1[[#This Row],[MC VIEJO]],Tabla1[[#This Row],[Pedido]]))</f>
        <v>1</v>
      </c>
      <c r="AG983" s="36">
        <f>+VLOOKUP(Tabla1[[#This Row],[Artículo]],'.'!$B$2:$D$11481,3,)</f>
        <v>1</v>
      </c>
      <c r="AH983" s="37" t="str">
        <f>+IFERROR(SEARCH("pack",Tabla1[[#This Row],[PACK]]),"")</f>
        <v/>
      </c>
    </row>
    <row r="984" spans="1:34" ht="24" customHeight="1" x14ac:dyDescent="0.2">
      <c r="A984" s="50" t="s">
        <v>1505</v>
      </c>
      <c r="B984" s="60" t="s">
        <v>1846</v>
      </c>
      <c r="C984" s="61" t="s">
        <v>23738</v>
      </c>
      <c r="D984" s="52" t="s">
        <v>27</v>
      </c>
      <c r="E984" s="53">
        <v>32248.19</v>
      </c>
      <c r="F984" s="23" t="str">
        <f>+IFERROR(VLOOKUP(Tabla1[[#This Row],[Artículo]],'..'!$B$2:$D$569000,3,),"")</f>
        <v/>
      </c>
      <c r="G984" s="24" t="str">
        <f>IF(H984=AF984,"", "Error MC")</f>
        <v>Error MC</v>
      </c>
      <c r="H984" s="62"/>
      <c r="I984" s="54">
        <f>+Tabla1[[#This Row],[MC]]*Tabla1[[#This Row],[Pedido]]*Tabla1[[#This Row],[PVC ]]</f>
        <v>0</v>
      </c>
      <c r="J984" s="26">
        <v>0.21</v>
      </c>
      <c r="K984" s="63"/>
      <c r="L984" s="28" t="s">
        <v>17</v>
      </c>
      <c r="M984" s="53">
        <v>56579.455000000002</v>
      </c>
      <c r="N984" s="64" t="str">
        <f>+IF(Tabla1[[#This Row],[F PMPI]]="SÍ","No","Sí")</f>
        <v>Sí</v>
      </c>
      <c r="O984" s="65">
        <f>+Tabla1[[#This Row],[PVL]]*1.055</f>
        <v>59691.325024999998</v>
      </c>
      <c r="P984" s="65">
        <f>+Tabla1[[#This Row],[PVL]]*1.43</f>
        <v>80908.620649999997</v>
      </c>
      <c r="Q984" s="66" t="str">
        <f>+HYPERLINK(Tabla1[[#This Row],[PAG]])</f>
        <v>https://todomusica.com.ar/canas/3215-rkb1025.html</v>
      </c>
      <c r="R984" s="67"/>
      <c r="S984" s="68"/>
      <c r="T984" s="69"/>
      <c r="U984" s="69"/>
      <c r="V984" s="69"/>
      <c r="W984" s="69"/>
      <c r="X984" s="69"/>
      <c r="Y984" s="35"/>
      <c r="Z984" s="35" t="s">
        <v>25048</v>
      </c>
      <c r="AA984" s="36">
        <v>1</v>
      </c>
      <c r="AB984" s="35" t="s">
        <v>27</v>
      </c>
      <c r="AC984" s="35" t="str">
        <f>+IF(Tabla1[[#This Row],[STK]]="no","Sin STK", "STK disponible")</f>
        <v>Sin STK</v>
      </c>
      <c r="AD984" s="35">
        <f>+I984*J984</f>
        <v>0</v>
      </c>
      <c r="AE984" s="35">
        <f>+I984*K984</f>
        <v>0</v>
      </c>
      <c r="AF984" s="36">
        <f>IF(Tabla1[[#This Row],[ref pack]]=1,Tabla1[[#This Row],[Pedido]],LCM(Tabla1[[#This Row],[MC VIEJO]],Tabla1[[#This Row],[Pedido]]))</f>
        <v>1</v>
      </c>
      <c r="AG984" s="36">
        <f>+VLOOKUP(Tabla1[[#This Row],[Artículo]],'.'!$B$2:$D$11481,3,)</f>
        <v>1</v>
      </c>
      <c r="AH984" s="37" t="str">
        <f>+IFERROR(SEARCH("pack",Tabla1[[#This Row],[PACK]]),"")</f>
        <v/>
      </c>
    </row>
    <row r="985" spans="1:34" ht="24" customHeight="1" x14ac:dyDescent="0.2">
      <c r="A985" s="50" t="s">
        <v>1505</v>
      </c>
      <c r="B985" s="60" t="s">
        <v>1848</v>
      </c>
      <c r="C985" s="61" t="s">
        <v>23739</v>
      </c>
      <c r="D985" s="52" t="s">
        <v>9841</v>
      </c>
      <c r="E985" s="53">
        <v>32248.19</v>
      </c>
      <c r="F985" s="23" t="str">
        <f>+IFERROR(VLOOKUP(Tabla1[[#This Row],[Artículo]],'..'!$B$2:$D$569000,3,),"")</f>
        <v/>
      </c>
      <c r="G985" s="24" t="str">
        <f>IF(H985=AF985,"", "Error MC")</f>
        <v>Error MC</v>
      </c>
      <c r="H985" s="62"/>
      <c r="I985" s="54">
        <f>+Tabla1[[#This Row],[MC]]*Tabla1[[#This Row],[Pedido]]*Tabla1[[#This Row],[PVC ]]</f>
        <v>0</v>
      </c>
      <c r="J985" s="26">
        <v>0.21</v>
      </c>
      <c r="K985" s="63"/>
      <c r="L985" s="28" t="s">
        <v>17</v>
      </c>
      <c r="M985" s="53">
        <v>56579.455000000002</v>
      </c>
      <c r="N985" s="64" t="str">
        <f>+IF(Tabla1[[#This Row],[F PMPI]]="SÍ","No","Sí")</f>
        <v>Sí</v>
      </c>
      <c r="O985" s="65">
        <f>+Tabla1[[#This Row],[PVL]]*1.055</f>
        <v>59691.325024999998</v>
      </c>
      <c r="P985" s="65">
        <f>+Tabla1[[#This Row],[PVL]]*1.43</f>
        <v>80908.620649999997</v>
      </c>
      <c r="Q985" s="66" t="str">
        <f>+HYPERLINK(Tabla1[[#This Row],[PAG]])</f>
        <v>https://todomusica.com.ar/canas/3584-rkb1030.html</v>
      </c>
      <c r="R985" s="67"/>
      <c r="S985" s="68"/>
      <c r="T985" s="69"/>
      <c r="U985" s="69"/>
      <c r="V985" s="69"/>
      <c r="W985" s="69"/>
      <c r="X985" s="69"/>
      <c r="Y985" s="35"/>
      <c r="Z985" s="35" t="s">
        <v>25049</v>
      </c>
      <c r="AA985" s="36">
        <v>1</v>
      </c>
      <c r="AB985" s="35" t="s">
        <v>27</v>
      </c>
      <c r="AC985" s="35" t="str">
        <f>+IF(Tabla1[[#This Row],[STK]]="no","Sin STK", "STK disponible")</f>
        <v>STK disponible</v>
      </c>
      <c r="AD985" s="35">
        <f>+I985*J985</f>
        <v>0</v>
      </c>
      <c r="AE985" s="35">
        <f>+I985*K985</f>
        <v>0</v>
      </c>
      <c r="AF985" s="36">
        <f>IF(Tabla1[[#This Row],[ref pack]]=1,Tabla1[[#This Row],[Pedido]],LCM(Tabla1[[#This Row],[MC VIEJO]],Tabla1[[#This Row],[Pedido]]))</f>
        <v>1</v>
      </c>
      <c r="AG985" s="36">
        <f>+VLOOKUP(Tabla1[[#This Row],[Artículo]],'.'!$B$2:$D$11481,3,)</f>
        <v>1</v>
      </c>
      <c r="AH985" s="37" t="str">
        <f>+IFERROR(SEARCH("pack",Tabla1[[#This Row],[PACK]]),"")</f>
        <v/>
      </c>
    </row>
    <row r="986" spans="1:34" ht="24" customHeight="1" x14ac:dyDescent="0.2">
      <c r="A986" s="50" t="s">
        <v>1505</v>
      </c>
      <c r="B986" s="60" t="s">
        <v>1850</v>
      </c>
      <c r="C986" s="61" t="s">
        <v>23740</v>
      </c>
      <c r="D986" s="52" t="s">
        <v>9841</v>
      </c>
      <c r="E986" s="53">
        <v>28859.01</v>
      </c>
      <c r="F986" s="23" t="str">
        <f>+IFERROR(VLOOKUP(Tabla1[[#This Row],[Artículo]],'..'!$B$2:$D$569000,3,),"")</f>
        <v/>
      </c>
      <c r="G986" s="24" t="str">
        <f>IF(H986=AF986,"", "Error MC")</f>
        <v>Error MC</v>
      </c>
      <c r="H986" s="62"/>
      <c r="I986" s="54">
        <f>+Tabla1[[#This Row],[MC]]*Tabla1[[#This Row],[Pedido]]*Tabla1[[#This Row],[PVC ]]</f>
        <v>0</v>
      </c>
      <c r="J986" s="26">
        <v>0.21</v>
      </c>
      <c r="K986" s="63"/>
      <c r="L986" s="28" t="s">
        <v>17</v>
      </c>
      <c r="M986" s="53">
        <v>50633.127999999997</v>
      </c>
      <c r="N986" s="64" t="str">
        <f>+IF(Tabla1[[#This Row],[F PMPI]]="SÍ","No","Sí")</f>
        <v>Sí</v>
      </c>
      <c r="O986" s="65">
        <f>+Tabla1[[#This Row],[PVL]]*1.055</f>
        <v>53417.950039999996</v>
      </c>
      <c r="P986" s="65">
        <f>+Tabla1[[#This Row],[PVL]]*1.43</f>
        <v>72405.373039999991</v>
      </c>
      <c r="Q986" s="66" t="str">
        <f>+HYPERLINK(Tabla1[[#This Row],[PAG]])</f>
        <v>https://todomusica.com.ar/canas/2194-rkc10hd.html</v>
      </c>
      <c r="R986" s="67"/>
      <c r="S986" s="68"/>
      <c r="T986" s="69"/>
      <c r="U986" s="69"/>
      <c r="V986" s="69"/>
      <c r="W986" s="69"/>
      <c r="X986" s="69"/>
      <c r="Y986" s="35"/>
      <c r="Z986" s="35" t="s">
        <v>25050</v>
      </c>
      <c r="AA986" s="36">
        <v>1</v>
      </c>
      <c r="AB986" s="35" t="s">
        <v>27</v>
      </c>
      <c r="AC986" s="35" t="str">
        <f>+IF(Tabla1[[#This Row],[STK]]="no","Sin STK", "STK disponible")</f>
        <v>STK disponible</v>
      </c>
      <c r="AD986" s="35">
        <f>+I986*J986</f>
        <v>0</v>
      </c>
      <c r="AE986" s="35">
        <f>+I986*K986</f>
        <v>0</v>
      </c>
      <c r="AF986" s="36">
        <f>IF(Tabla1[[#This Row],[ref pack]]=1,Tabla1[[#This Row],[Pedido]],LCM(Tabla1[[#This Row],[MC VIEJO]],Tabla1[[#This Row],[Pedido]]))</f>
        <v>1</v>
      </c>
      <c r="AG986" s="36">
        <f>+VLOOKUP(Tabla1[[#This Row],[Artículo]],'.'!$B$2:$D$11481,3,)</f>
        <v>1</v>
      </c>
      <c r="AH986" s="37" t="str">
        <f>+IFERROR(SEARCH("pack",Tabla1[[#This Row],[PACK]]),"")</f>
        <v/>
      </c>
    </row>
    <row r="987" spans="1:34" ht="24" customHeight="1" x14ac:dyDescent="0.2">
      <c r="A987" s="50" t="s">
        <v>1505</v>
      </c>
      <c r="B987" s="60" t="s">
        <v>1852</v>
      </c>
      <c r="C987" s="61" t="s">
        <v>23741</v>
      </c>
      <c r="D987" s="52" t="s">
        <v>27</v>
      </c>
      <c r="E987" s="53">
        <v>30704.06</v>
      </c>
      <c r="F987" s="23" t="str">
        <f>+IFERROR(VLOOKUP(Tabla1[[#This Row],[Artículo]],'..'!$B$2:$D$569000,3,),"")</f>
        <v/>
      </c>
      <c r="G987" s="24" t="str">
        <f>IF(H987=AF987,"", "Error MC")</f>
        <v>Error MC</v>
      </c>
      <c r="H987" s="62"/>
      <c r="I987" s="54">
        <f>+Tabla1[[#This Row],[MC]]*Tabla1[[#This Row],[Pedido]]*Tabla1[[#This Row],[PVC ]]</f>
        <v>0</v>
      </c>
      <c r="J987" s="26">
        <v>0.21</v>
      </c>
      <c r="K987" s="63"/>
      <c r="L987" s="28" t="s">
        <v>17</v>
      </c>
      <c r="M987" s="53">
        <v>53870.277000000002</v>
      </c>
      <c r="N987" s="64" t="str">
        <f>+IF(Tabla1[[#This Row],[F PMPI]]="SÍ","No","Sí")</f>
        <v>Sí</v>
      </c>
      <c r="O987" s="65">
        <f>+Tabla1[[#This Row],[PVL]]*1.055</f>
        <v>56833.142234999999</v>
      </c>
      <c r="P987" s="65">
        <f>+Tabla1[[#This Row],[PVL]]*1.43</f>
        <v>77034.496109999993</v>
      </c>
      <c r="Q987" s="66" t="str">
        <f>+HYPERLINK(Tabla1[[#This Row],[PAG]])</f>
        <v>https://todomusica.com.ar/productos-sin-categorias-de-netsuite/2254-rkc10md.html</v>
      </c>
      <c r="R987" s="67"/>
      <c r="S987" s="68"/>
      <c r="T987" s="69"/>
      <c r="U987" s="69"/>
      <c r="V987" s="69"/>
      <c r="W987" s="69"/>
      <c r="X987" s="69"/>
      <c r="Y987" s="35"/>
      <c r="Z987" s="35" t="s">
        <v>25051</v>
      </c>
      <c r="AA987" s="36">
        <v>1</v>
      </c>
      <c r="AB987" s="35" t="s">
        <v>27</v>
      </c>
      <c r="AC987" s="35" t="str">
        <f>+IF(Tabla1[[#This Row],[STK]]="no","Sin STK", "STK disponible")</f>
        <v>Sin STK</v>
      </c>
      <c r="AD987" s="35">
        <f>+I987*J987</f>
        <v>0</v>
      </c>
      <c r="AE987" s="35">
        <f>+I987*K987</f>
        <v>0</v>
      </c>
      <c r="AF987" s="36">
        <f>IF(Tabla1[[#This Row],[ref pack]]=1,Tabla1[[#This Row],[Pedido]],LCM(Tabla1[[#This Row],[MC VIEJO]],Tabla1[[#This Row],[Pedido]]))</f>
        <v>1</v>
      </c>
      <c r="AG987" s="36">
        <f>+VLOOKUP(Tabla1[[#This Row],[Artículo]],'.'!$B$2:$D$11481,3,)</f>
        <v>1</v>
      </c>
      <c r="AH987" s="37" t="str">
        <f>+IFERROR(SEARCH("pack",Tabla1[[#This Row],[PACK]]),"")</f>
        <v/>
      </c>
    </row>
    <row r="988" spans="1:34" ht="24" customHeight="1" x14ac:dyDescent="0.2">
      <c r="A988" s="50" t="s">
        <v>1505</v>
      </c>
      <c r="B988" s="60" t="s">
        <v>1854</v>
      </c>
      <c r="C988" s="61" t="s">
        <v>23742</v>
      </c>
      <c r="D988" s="52" t="s">
        <v>27</v>
      </c>
      <c r="E988" s="53">
        <v>30704.06</v>
      </c>
      <c r="F988" s="23" t="str">
        <f>+IFERROR(VLOOKUP(Tabla1[[#This Row],[Artículo]],'..'!$B$2:$D$569000,3,),"")</f>
        <v/>
      </c>
      <c r="G988" s="24" t="str">
        <f>IF(H988=AF988,"", "Error MC")</f>
        <v>Error MC</v>
      </c>
      <c r="H988" s="62"/>
      <c r="I988" s="54">
        <f>+Tabla1[[#This Row],[MC]]*Tabla1[[#This Row],[Pedido]]*Tabla1[[#This Row],[PVC ]]</f>
        <v>0</v>
      </c>
      <c r="J988" s="26">
        <v>0.21</v>
      </c>
      <c r="K988" s="63"/>
      <c r="L988" s="28" t="s">
        <v>17</v>
      </c>
      <c r="M988" s="53">
        <v>53870.277000000002</v>
      </c>
      <c r="N988" s="64" t="str">
        <f>+IF(Tabla1[[#This Row],[F PMPI]]="SÍ","No","Sí")</f>
        <v>Sí</v>
      </c>
      <c r="O988" s="65">
        <f>+Tabla1[[#This Row],[PVL]]*1.055</f>
        <v>56833.142234999999</v>
      </c>
      <c r="P988" s="65">
        <f>+Tabla1[[#This Row],[PVL]]*1.43</f>
        <v>77034.496109999993</v>
      </c>
      <c r="Q988" s="66" t="str">
        <f>+HYPERLINK(Tabla1[[#This Row],[PAG]])</f>
        <v>https://todomusica.com.ar/canas/2614-rkc10mh.html</v>
      </c>
      <c r="R988" s="67"/>
      <c r="S988" s="68"/>
      <c r="T988" s="69"/>
      <c r="U988" s="69"/>
      <c r="V988" s="69"/>
      <c r="W988" s="69"/>
      <c r="X988" s="69"/>
      <c r="Y988" s="35"/>
      <c r="Z988" s="35" t="s">
        <v>25052</v>
      </c>
      <c r="AA988" s="36">
        <v>1</v>
      </c>
      <c r="AB988" s="35" t="s">
        <v>27</v>
      </c>
      <c r="AC988" s="35" t="str">
        <f>+IF(Tabla1[[#This Row],[STK]]="no","Sin STK", "STK disponible")</f>
        <v>Sin STK</v>
      </c>
      <c r="AD988" s="35">
        <f>+I988*J988</f>
        <v>0</v>
      </c>
      <c r="AE988" s="35">
        <f>+I988*K988</f>
        <v>0</v>
      </c>
      <c r="AF988" s="36">
        <f>IF(Tabla1[[#This Row],[ref pack]]=1,Tabla1[[#This Row],[Pedido]],LCM(Tabla1[[#This Row],[MC VIEJO]],Tabla1[[#This Row],[Pedido]]))</f>
        <v>1</v>
      </c>
      <c r="AG988" s="36">
        <f>+VLOOKUP(Tabla1[[#This Row],[Artículo]],'.'!$B$2:$D$11481,3,)</f>
        <v>1</v>
      </c>
      <c r="AH988" s="37" t="str">
        <f>+IFERROR(SEARCH("pack",Tabla1[[#This Row],[PACK]]),"")</f>
        <v/>
      </c>
    </row>
    <row r="989" spans="1:34" ht="24" customHeight="1" x14ac:dyDescent="0.2">
      <c r="A989" s="50" t="s">
        <v>1505</v>
      </c>
      <c r="B989" s="60" t="s">
        <v>1856</v>
      </c>
      <c r="C989" s="61" t="s">
        <v>23743</v>
      </c>
      <c r="D989" s="52" t="s">
        <v>9841</v>
      </c>
      <c r="E989" s="53">
        <v>30704.06</v>
      </c>
      <c r="F989" s="23" t="str">
        <f>+IFERROR(VLOOKUP(Tabla1[[#This Row],[Artículo]],'..'!$B$2:$D$569000,3,),"")</f>
        <v/>
      </c>
      <c r="G989" s="24" t="str">
        <f>IF(H989=AF989,"", "Error MC")</f>
        <v>Error MC</v>
      </c>
      <c r="H989" s="62"/>
      <c r="I989" s="54">
        <f>+Tabla1[[#This Row],[MC]]*Tabla1[[#This Row],[Pedido]]*Tabla1[[#This Row],[PVC ]]</f>
        <v>0</v>
      </c>
      <c r="J989" s="26">
        <v>0.21</v>
      </c>
      <c r="K989" s="63"/>
      <c r="L989" s="28" t="s">
        <v>17</v>
      </c>
      <c r="M989" s="53">
        <v>53870.277000000002</v>
      </c>
      <c r="N989" s="64" t="str">
        <f>+IF(Tabla1[[#This Row],[F PMPI]]="SÍ","No","Sí")</f>
        <v>Sí</v>
      </c>
      <c r="O989" s="65">
        <f>+Tabla1[[#This Row],[PVL]]*1.055</f>
        <v>56833.142234999999</v>
      </c>
      <c r="P989" s="65">
        <f>+Tabla1[[#This Row],[PVL]]*1.43</f>
        <v>77034.496109999993</v>
      </c>
      <c r="Q989" s="66" t="str">
        <f>+HYPERLINK(Tabla1[[#This Row],[PAG]])</f>
        <v>https://todomusica.com.ar/canas/2429-rkc10ms.html</v>
      </c>
      <c r="R989" s="67"/>
      <c r="S989" s="68"/>
      <c r="T989" s="69"/>
      <c r="U989" s="69"/>
      <c r="V989" s="69"/>
      <c r="W989" s="69"/>
      <c r="X989" s="69"/>
      <c r="Y989" s="35"/>
      <c r="Z989" s="35" t="s">
        <v>25053</v>
      </c>
      <c r="AA989" s="36">
        <v>1</v>
      </c>
      <c r="AB989" s="35" t="s">
        <v>27</v>
      </c>
      <c r="AC989" s="35" t="str">
        <f>+IF(Tabla1[[#This Row],[STK]]="no","Sin STK", "STK disponible")</f>
        <v>STK disponible</v>
      </c>
      <c r="AD989" s="35">
        <f>+I989*J989</f>
        <v>0</v>
      </c>
      <c r="AE989" s="35">
        <f>+I989*K989</f>
        <v>0</v>
      </c>
      <c r="AF989" s="36">
        <f>IF(Tabla1[[#This Row],[ref pack]]=1,Tabla1[[#This Row],[Pedido]],LCM(Tabla1[[#This Row],[MC VIEJO]],Tabla1[[#This Row],[Pedido]]))</f>
        <v>1</v>
      </c>
      <c r="AG989" s="36">
        <f>+VLOOKUP(Tabla1[[#This Row],[Artículo]],'.'!$B$2:$D$11481,3,)</f>
        <v>1</v>
      </c>
      <c r="AH989" s="37" t="str">
        <f>+IFERROR(SEARCH("pack",Tabla1[[#This Row],[PACK]]),"")</f>
        <v/>
      </c>
    </row>
    <row r="990" spans="1:34" ht="24" customHeight="1" x14ac:dyDescent="0.2">
      <c r="A990" s="50" t="s">
        <v>1505</v>
      </c>
      <c r="B990" s="60" t="s">
        <v>1858</v>
      </c>
      <c r="C990" s="61" t="s">
        <v>23744</v>
      </c>
      <c r="D990" s="52" t="s">
        <v>27</v>
      </c>
      <c r="E990" s="53">
        <v>31674.26</v>
      </c>
      <c r="F990" s="23" t="str">
        <f>+IFERROR(VLOOKUP(Tabla1[[#This Row],[Artículo]],'..'!$B$2:$D$569000,3,),"")</f>
        <v/>
      </c>
      <c r="G990" s="24" t="str">
        <f>IF(H990=AF990,"", "Error MC")</f>
        <v>Error MC</v>
      </c>
      <c r="H990" s="62"/>
      <c r="I990" s="54">
        <f>+Tabla1[[#This Row],[MC]]*Tabla1[[#This Row],[Pedido]]*Tabla1[[#This Row],[PVC ]]</f>
        <v>0</v>
      </c>
      <c r="J990" s="26">
        <v>0.21</v>
      </c>
      <c r="K990" s="63"/>
      <c r="L990" s="28" t="s">
        <v>17</v>
      </c>
      <c r="M990" s="53">
        <v>55572.493000000002</v>
      </c>
      <c r="N990" s="64" t="str">
        <f>+IF(Tabla1[[#This Row],[F PMPI]]="SÍ","No","Sí")</f>
        <v>Sí</v>
      </c>
      <c r="O990" s="65">
        <f>+Tabla1[[#This Row],[PVL]]*1.055</f>
        <v>58628.980114999998</v>
      </c>
      <c r="P990" s="65">
        <f>+Tabla1[[#This Row],[PVL]]*1.43</f>
        <v>79468.664990000005</v>
      </c>
      <c r="Q990" s="66" t="str">
        <f>+HYPERLINK(Tabla1[[#This Row],[PAG]])</f>
        <v>https://todomusica.com.ar/canas/2870-rkc10sf.html</v>
      </c>
      <c r="R990" s="67"/>
      <c r="S990" s="68"/>
      <c r="T990" s="69"/>
      <c r="U990" s="69"/>
      <c r="V990" s="69"/>
      <c r="W990" s="69"/>
      <c r="X990" s="69"/>
      <c r="Y990" s="35"/>
      <c r="Z990" s="35" t="s">
        <v>25054</v>
      </c>
      <c r="AA990" s="36">
        <v>1</v>
      </c>
      <c r="AB990" s="35" t="s">
        <v>27</v>
      </c>
      <c r="AC990" s="35" t="str">
        <f>+IF(Tabla1[[#This Row],[STK]]="no","Sin STK", "STK disponible")</f>
        <v>Sin STK</v>
      </c>
      <c r="AD990" s="35">
        <f>+I990*J990</f>
        <v>0</v>
      </c>
      <c r="AE990" s="35">
        <f>+I990*K990</f>
        <v>0</v>
      </c>
      <c r="AF990" s="36">
        <f>IF(Tabla1[[#This Row],[ref pack]]=1,Tabla1[[#This Row],[Pedido]],LCM(Tabla1[[#This Row],[MC VIEJO]],Tabla1[[#This Row],[Pedido]]))</f>
        <v>1</v>
      </c>
      <c r="AG990" s="36">
        <f>+VLOOKUP(Tabla1[[#This Row],[Artículo]],'.'!$B$2:$D$11481,3,)</f>
        <v>1</v>
      </c>
      <c r="AH990" s="37" t="str">
        <f>+IFERROR(SEARCH("pack",Tabla1[[#This Row],[PACK]]),"")</f>
        <v/>
      </c>
    </row>
    <row r="991" spans="1:34" ht="24" customHeight="1" x14ac:dyDescent="0.2">
      <c r="A991" s="50" t="s">
        <v>1505</v>
      </c>
      <c r="B991" s="60" t="s">
        <v>1860</v>
      </c>
      <c r="C991" s="61" t="s">
        <v>23745</v>
      </c>
      <c r="D991" s="52" t="s">
        <v>9842</v>
      </c>
      <c r="E991" s="53">
        <v>38124.28</v>
      </c>
      <c r="F991" s="23" t="str">
        <f>+IFERROR(VLOOKUP(Tabla1[[#This Row],[Artículo]],'..'!$B$2:$D$569000,3,),"")</f>
        <v/>
      </c>
      <c r="G991" s="24" t="str">
        <f>IF(H991=AF991,"", "Error MC")</f>
        <v>Error MC</v>
      </c>
      <c r="H991" s="62"/>
      <c r="I991" s="54">
        <f>+Tabla1[[#This Row],[MC]]*Tabla1[[#This Row],[Pedido]]*Tabla1[[#This Row],[PVC ]]</f>
        <v>0</v>
      </c>
      <c r="J991" s="26">
        <v>0.21</v>
      </c>
      <c r="K991" s="63"/>
      <c r="L991" s="28" t="s">
        <v>17</v>
      </c>
      <c r="M991" s="53">
        <v>66889.054000000004</v>
      </c>
      <c r="N991" s="64" t="str">
        <f>+IF(Tabla1[[#This Row],[F PMPI]]="SÍ","No","Sí")</f>
        <v>Sí</v>
      </c>
      <c r="O991" s="65">
        <f>+Tabla1[[#This Row],[PVL]]*1.055</f>
        <v>70567.951969999995</v>
      </c>
      <c r="P991" s="65">
        <f>+Tabla1[[#This Row],[PVL]]*1.43</f>
        <v>95651.347219999996</v>
      </c>
      <c r="Q991" s="66" t="str">
        <f>+HYPERLINK(Tabla1[[#This Row],[PAG]])</f>
        <v>https://todomusica.com.ar/guitarras-electricas/3585-rla1025.html</v>
      </c>
      <c r="R991" s="67"/>
      <c r="S991" s="68"/>
      <c r="T991" s="69"/>
      <c r="U991" s="69"/>
      <c r="V991" s="69"/>
      <c r="W991" s="69"/>
      <c r="X991" s="69"/>
      <c r="Y991" s="35"/>
      <c r="Z991" s="35" t="s">
        <v>25055</v>
      </c>
      <c r="AA991" s="36">
        <v>1</v>
      </c>
      <c r="AB991" s="35" t="s">
        <v>27</v>
      </c>
      <c r="AC991" s="35" t="str">
        <f>+IF(Tabla1[[#This Row],[STK]]="no","Sin STK", "STK disponible")</f>
        <v>STK disponible</v>
      </c>
      <c r="AD991" s="35">
        <f>+I991*J991</f>
        <v>0</v>
      </c>
      <c r="AE991" s="35">
        <f>+I991*K991</f>
        <v>0</v>
      </c>
      <c r="AF991" s="36">
        <f>IF(Tabla1[[#This Row],[ref pack]]=1,Tabla1[[#This Row],[Pedido]],LCM(Tabla1[[#This Row],[MC VIEJO]],Tabla1[[#This Row],[Pedido]]))</f>
        <v>1</v>
      </c>
      <c r="AG991" s="36">
        <f>+VLOOKUP(Tabla1[[#This Row],[Artículo]],'.'!$B$2:$D$11481,3,)</f>
        <v>1</v>
      </c>
      <c r="AH991" s="37" t="str">
        <f>+IFERROR(SEARCH("pack",Tabla1[[#This Row],[PACK]]),"")</f>
        <v/>
      </c>
    </row>
    <row r="992" spans="1:34" ht="24" customHeight="1" x14ac:dyDescent="0.2">
      <c r="A992" s="50" t="s">
        <v>1505</v>
      </c>
      <c r="B992" s="60" t="s">
        <v>1862</v>
      </c>
      <c r="C992" s="61" t="s">
        <v>23746</v>
      </c>
      <c r="D992" s="52" t="s">
        <v>9841</v>
      </c>
      <c r="E992" s="53">
        <v>38124.28</v>
      </c>
      <c r="F992" s="23" t="str">
        <f>+IFERROR(VLOOKUP(Tabla1[[#This Row],[Artículo]],'..'!$B$2:$D$569000,3,),"")</f>
        <v/>
      </c>
      <c r="G992" s="24" t="str">
        <f>IF(H992=AF992,"", "Error MC")</f>
        <v>Error MC</v>
      </c>
      <c r="H992" s="62"/>
      <c r="I992" s="54">
        <f>+Tabla1[[#This Row],[MC]]*Tabla1[[#This Row],[Pedido]]*Tabla1[[#This Row],[PVC ]]</f>
        <v>0</v>
      </c>
      <c r="J992" s="26">
        <v>0.21</v>
      </c>
      <c r="K992" s="63"/>
      <c r="L992" s="28" t="s">
        <v>17</v>
      </c>
      <c r="M992" s="53">
        <v>66889.054000000004</v>
      </c>
      <c r="N992" s="64" t="str">
        <f>+IF(Tabla1[[#This Row],[F PMPI]]="SÍ","No","Sí")</f>
        <v>Sí</v>
      </c>
      <c r="O992" s="65">
        <f>+Tabla1[[#This Row],[PVL]]*1.055</f>
        <v>70567.951969999995</v>
      </c>
      <c r="P992" s="65">
        <f>+Tabla1[[#This Row],[PVL]]*1.43</f>
        <v>95651.347219999996</v>
      </c>
      <c r="Q992" s="66" t="str">
        <f>+HYPERLINK(Tabla1[[#This Row],[PAG]])</f>
        <v>https://todomusica.com.ar/canas/10366-rla1030.html</v>
      </c>
      <c r="R992" s="67"/>
      <c r="S992" s="68"/>
      <c r="T992" s="69"/>
      <c r="U992" s="69"/>
      <c r="V992" s="69"/>
      <c r="W992" s="69"/>
      <c r="X992" s="69"/>
      <c r="Y992" s="35"/>
      <c r="Z992" s="35" t="s">
        <v>25056</v>
      </c>
      <c r="AA992" s="36">
        <v>1</v>
      </c>
      <c r="AB992" s="35" t="s">
        <v>27</v>
      </c>
      <c r="AC992" s="35" t="str">
        <f>+IF(Tabla1[[#This Row],[STK]]="no","Sin STK", "STK disponible")</f>
        <v>STK disponible</v>
      </c>
      <c r="AD992" s="35">
        <f>+I992*J992</f>
        <v>0</v>
      </c>
      <c r="AE992" s="35">
        <f>+I992*K992</f>
        <v>0</v>
      </c>
      <c r="AF992" s="36">
        <f>IF(Tabla1[[#This Row],[ref pack]]=1,Tabla1[[#This Row],[Pedido]],LCM(Tabla1[[#This Row],[MC VIEJO]],Tabla1[[#This Row],[Pedido]]))</f>
        <v>1</v>
      </c>
      <c r="AG992" s="36">
        <f>+VLOOKUP(Tabla1[[#This Row],[Artículo]],'.'!$B$2:$D$11481,3,)</f>
        <v>1</v>
      </c>
      <c r="AH992" s="37" t="str">
        <f>+IFERROR(SEARCH("pack",Tabla1[[#This Row],[PACK]]),"")</f>
        <v/>
      </c>
    </row>
    <row r="993" spans="1:34" ht="24" customHeight="1" x14ac:dyDescent="0.2">
      <c r="A993" s="50" t="s">
        <v>1505</v>
      </c>
      <c r="B993" s="60" t="s">
        <v>1864</v>
      </c>
      <c r="C993" s="61" t="s">
        <v>23747</v>
      </c>
      <c r="D993" s="52" t="s">
        <v>9842</v>
      </c>
      <c r="E993" s="53">
        <v>38124.28</v>
      </c>
      <c r="F993" s="23" t="str">
        <f>+IFERROR(VLOOKUP(Tabla1[[#This Row],[Artículo]],'..'!$B$2:$D$569000,3,),"")</f>
        <v/>
      </c>
      <c r="G993" s="24" t="str">
        <f>IF(H993=AF993,"", "Error MC")</f>
        <v>Error MC</v>
      </c>
      <c r="H993" s="62"/>
      <c r="I993" s="54">
        <f>+Tabla1[[#This Row],[MC]]*Tabla1[[#This Row],[Pedido]]*Tabla1[[#This Row],[PVC ]]</f>
        <v>0</v>
      </c>
      <c r="J993" s="26">
        <v>0.21</v>
      </c>
      <c r="K993" s="63"/>
      <c r="L993" s="28" t="s">
        <v>17</v>
      </c>
      <c r="M993" s="53">
        <v>66889.054000000004</v>
      </c>
      <c r="N993" s="64" t="str">
        <f>+IF(Tabla1[[#This Row],[F PMPI]]="SÍ","No","Sí")</f>
        <v>Sí</v>
      </c>
      <c r="O993" s="65">
        <f>+Tabla1[[#This Row],[PVL]]*1.055</f>
        <v>70567.951969999995</v>
      </c>
      <c r="P993" s="65">
        <f>+Tabla1[[#This Row],[PVL]]*1.43</f>
        <v>95651.347219999996</v>
      </c>
      <c r="Q993" s="66" t="str">
        <f>+HYPERLINK(Tabla1[[#This Row],[PAG]])</f>
        <v>https://todomusica.com.ar/canas/10367-rla1035.html</v>
      </c>
      <c r="R993" s="67"/>
      <c r="S993" s="68"/>
      <c r="T993" s="69"/>
      <c r="U993" s="69"/>
      <c r="V993" s="69"/>
      <c r="W993" s="69"/>
      <c r="X993" s="69"/>
      <c r="Y993" s="35"/>
      <c r="Z993" s="35" t="s">
        <v>25057</v>
      </c>
      <c r="AA993" s="36">
        <v>1</v>
      </c>
      <c r="AB993" s="35" t="s">
        <v>27</v>
      </c>
      <c r="AC993" s="35" t="str">
        <f>+IF(Tabla1[[#This Row],[STK]]="no","Sin STK", "STK disponible")</f>
        <v>STK disponible</v>
      </c>
      <c r="AD993" s="35">
        <f>+I993*J993</f>
        <v>0</v>
      </c>
      <c r="AE993" s="35">
        <f>+I993*K993</f>
        <v>0</v>
      </c>
      <c r="AF993" s="36">
        <f>IF(Tabla1[[#This Row],[ref pack]]=1,Tabla1[[#This Row],[Pedido]],LCM(Tabla1[[#This Row],[MC VIEJO]],Tabla1[[#This Row],[Pedido]]))</f>
        <v>1</v>
      </c>
      <c r="AG993" s="36">
        <f>+VLOOKUP(Tabla1[[#This Row],[Artículo]],'.'!$B$2:$D$11481,3,)</f>
        <v>1</v>
      </c>
      <c r="AH993" s="37" t="str">
        <f>+IFERROR(SEARCH("pack",Tabla1[[#This Row],[PACK]]),"")</f>
        <v/>
      </c>
    </row>
    <row r="994" spans="1:34" ht="24" customHeight="1" x14ac:dyDescent="0.2">
      <c r="A994" s="50" t="s">
        <v>1505</v>
      </c>
      <c r="B994" s="60" t="s">
        <v>1866</v>
      </c>
      <c r="C994" s="61" t="s">
        <v>23748</v>
      </c>
      <c r="D994" s="52" t="s">
        <v>9841</v>
      </c>
      <c r="E994" s="53">
        <v>40169.870000000003</v>
      </c>
      <c r="F994" s="23" t="str">
        <f>+IFERROR(VLOOKUP(Tabla1[[#This Row],[Artículo]],'..'!$B$2:$D$569000,3,),"")</f>
        <v/>
      </c>
      <c r="G994" s="24" t="str">
        <f>IF(H994=AF994,"", "Error MC")</f>
        <v>Error MC</v>
      </c>
      <c r="H994" s="62"/>
      <c r="I994" s="54">
        <f>+Tabla1[[#This Row],[MC]]*Tabla1[[#This Row],[Pedido]]*Tabla1[[#This Row],[PVC ]]</f>
        <v>0</v>
      </c>
      <c r="J994" s="26">
        <v>0.21</v>
      </c>
      <c r="K994" s="63"/>
      <c r="L994" s="28" t="s">
        <v>17</v>
      </c>
      <c r="M994" s="53">
        <v>70478.035000000003</v>
      </c>
      <c r="N994" s="64" t="str">
        <f>+IF(Tabla1[[#This Row],[F PMPI]]="SÍ","No","Sí")</f>
        <v>Sí</v>
      </c>
      <c r="O994" s="65">
        <f>+Tabla1[[#This Row],[PVL]]*1.055</f>
        <v>74354.326925000001</v>
      </c>
      <c r="P994" s="65">
        <f>+Tabla1[[#This Row],[PVL]]*1.43</f>
        <v>100783.59005</v>
      </c>
      <c r="Q994" s="66" t="str">
        <f>+HYPERLINK(Tabla1[[#This Row],[PAG]])</f>
        <v>https://todomusica.com.ar/canas/10368-rlb1020.html</v>
      </c>
      <c r="R994" s="67"/>
      <c r="S994" s="68"/>
      <c r="T994" s="69"/>
      <c r="U994" s="69"/>
      <c r="V994" s="69"/>
      <c r="W994" s="69"/>
      <c r="X994" s="69"/>
      <c r="Y994" s="35"/>
      <c r="Z994" s="35" t="s">
        <v>25058</v>
      </c>
      <c r="AA994" s="36">
        <v>1</v>
      </c>
      <c r="AB994" s="35" t="s">
        <v>27</v>
      </c>
      <c r="AC994" s="35" t="str">
        <f>+IF(Tabla1[[#This Row],[STK]]="no","Sin STK", "STK disponible")</f>
        <v>STK disponible</v>
      </c>
      <c r="AD994" s="35">
        <f>+I994*J994</f>
        <v>0</v>
      </c>
      <c r="AE994" s="35">
        <f>+I994*K994</f>
        <v>0</v>
      </c>
      <c r="AF994" s="36">
        <f>IF(Tabla1[[#This Row],[ref pack]]=1,Tabla1[[#This Row],[Pedido]],LCM(Tabla1[[#This Row],[MC VIEJO]],Tabla1[[#This Row],[Pedido]]))</f>
        <v>1</v>
      </c>
      <c r="AG994" s="36">
        <f>+VLOOKUP(Tabla1[[#This Row],[Artículo]],'.'!$B$2:$D$11481,3,)</f>
        <v>1</v>
      </c>
      <c r="AH994" s="37" t="str">
        <f>+IFERROR(SEARCH("pack",Tabla1[[#This Row],[PACK]]),"")</f>
        <v/>
      </c>
    </row>
    <row r="995" spans="1:34" ht="24" customHeight="1" x14ac:dyDescent="0.2">
      <c r="A995" s="50" t="s">
        <v>1505</v>
      </c>
      <c r="B995" s="60" t="s">
        <v>1868</v>
      </c>
      <c r="C995" s="61" t="s">
        <v>23749</v>
      </c>
      <c r="D995" s="52" t="s">
        <v>9841</v>
      </c>
      <c r="E995" s="53">
        <v>40169.870000000003</v>
      </c>
      <c r="F995" s="23" t="str">
        <f>+IFERROR(VLOOKUP(Tabla1[[#This Row],[Artículo]],'..'!$B$2:$D$569000,3,),"")</f>
        <v/>
      </c>
      <c r="G995" s="24" t="str">
        <f>IF(H995=AF995,"", "Error MC")</f>
        <v>Error MC</v>
      </c>
      <c r="H995" s="62"/>
      <c r="I995" s="54">
        <f>+Tabla1[[#This Row],[MC]]*Tabla1[[#This Row],[Pedido]]*Tabla1[[#This Row],[PVC ]]</f>
        <v>0</v>
      </c>
      <c r="J995" s="26">
        <v>0.21</v>
      </c>
      <c r="K995" s="63"/>
      <c r="L995" s="28" t="s">
        <v>17</v>
      </c>
      <c r="M995" s="53">
        <v>70478.035000000003</v>
      </c>
      <c r="N995" s="64" t="str">
        <f>+IF(Tabla1[[#This Row],[F PMPI]]="SÍ","No","Sí")</f>
        <v>Sí</v>
      </c>
      <c r="O995" s="65">
        <f>+Tabla1[[#This Row],[PVL]]*1.055</f>
        <v>74354.326925000001</v>
      </c>
      <c r="P995" s="65">
        <f>+Tabla1[[#This Row],[PVL]]*1.43</f>
        <v>100783.59005</v>
      </c>
      <c r="Q995" s="66" t="str">
        <f>+HYPERLINK(Tabla1[[#This Row],[PAG]])</f>
        <v>https://todomusica.com.ar/canas/10369-rlb1025.html</v>
      </c>
      <c r="R995" s="67"/>
      <c r="S995" s="68"/>
      <c r="T995" s="69"/>
      <c r="U995" s="69"/>
      <c r="V995" s="69"/>
      <c r="W995" s="69"/>
      <c r="X995" s="69"/>
      <c r="Y995" s="35"/>
      <c r="Z995" s="35" t="s">
        <v>25059</v>
      </c>
      <c r="AA995" s="36">
        <v>1</v>
      </c>
      <c r="AB995" s="35" t="s">
        <v>27</v>
      </c>
      <c r="AC995" s="35" t="str">
        <f>+IF(Tabla1[[#This Row],[STK]]="no","Sin STK", "STK disponible")</f>
        <v>STK disponible</v>
      </c>
      <c r="AD995" s="35">
        <f>+I995*J995</f>
        <v>0</v>
      </c>
      <c r="AE995" s="35">
        <f>+I995*K995</f>
        <v>0</v>
      </c>
      <c r="AF995" s="36">
        <f>IF(Tabla1[[#This Row],[ref pack]]=1,Tabla1[[#This Row],[Pedido]],LCM(Tabla1[[#This Row],[MC VIEJO]],Tabla1[[#This Row],[Pedido]]))</f>
        <v>1</v>
      </c>
      <c r="AG995" s="36">
        <f>+VLOOKUP(Tabla1[[#This Row],[Artículo]],'.'!$B$2:$D$11481,3,)</f>
        <v>1</v>
      </c>
      <c r="AH995" s="37" t="str">
        <f>+IFERROR(SEARCH("pack",Tabla1[[#This Row],[PACK]]),"")</f>
        <v/>
      </c>
    </row>
    <row r="996" spans="1:34" ht="24" customHeight="1" x14ac:dyDescent="0.2">
      <c r="A996" s="50" t="s">
        <v>1505</v>
      </c>
      <c r="B996" s="60" t="s">
        <v>1870</v>
      </c>
      <c r="C996" s="61" t="s">
        <v>23750</v>
      </c>
      <c r="D996" s="52" t="s">
        <v>9842</v>
      </c>
      <c r="E996" s="53">
        <v>40169.870000000003</v>
      </c>
      <c r="F996" s="23" t="str">
        <f>+IFERROR(VLOOKUP(Tabla1[[#This Row],[Artículo]],'..'!$B$2:$D$569000,3,),"")</f>
        <v/>
      </c>
      <c r="G996" s="24" t="str">
        <f>IF(H996=AF996,"", "Error MC")</f>
        <v>Error MC</v>
      </c>
      <c r="H996" s="62"/>
      <c r="I996" s="54">
        <f>+Tabla1[[#This Row],[MC]]*Tabla1[[#This Row],[Pedido]]*Tabla1[[#This Row],[PVC ]]</f>
        <v>0</v>
      </c>
      <c r="J996" s="26">
        <v>0.21</v>
      </c>
      <c r="K996" s="63"/>
      <c r="L996" s="28" t="s">
        <v>17</v>
      </c>
      <c r="M996" s="53">
        <v>70478.035000000003</v>
      </c>
      <c r="N996" s="64" t="str">
        <f>+IF(Tabla1[[#This Row],[F PMPI]]="SÍ","No","Sí")</f>
        <v>Sí</v>
      </c>
      <c r="O996" s="65">
        <f>+Tabla1[[#This Row],[PVL]]*1.055</f>
        <v>74354.326925000001</v>
      </c>
      <c r="P996" s="65">
        <f>+Tabla1[[#This Row],[PVL]]*1.43</f>
        <v>100783.59005</v>
      </c>
      <c r="Q996" s="66" t="str">
        <f>+HYPERLINK(Tabla1[[#This Row],[PAG]])</f>
        <v>https://todomusica.com.ar/canas/10370-rlb1030.html</v>
      </c>
      <c r="R996" s="67"/>
      <c r="S996" s="68"/>
      <c r="T996" s="69"/>
      <c r="U996" s="69"/>
      <c r="V996" s="69"/>
      <c r="W996" s="69"/>
      <c r="X996" s="69"/>
      <c r="Y996" s="35"/>
      <c r="Z996" s="35" t="s">
        <v>25060</v>
      </c>
      <c r="AA996" s="36">
        <v>1</v>
      </c>
      <c r="AB996" s="35" t="s">
        <v>27</v>
      </c>
      <c r="AC996" s="35" t="str">
        <f>+IF(Tabla1[[#This Row],[STK]]="no","Sin STK", "STK disponible")</f>
        <v>STK disponible</v>
      </c>
      <c r="AD996" s="35">
        <f>+I996*J996</f>
        <v>0</v>
      </c>
      <c r="AE996" s="35">
        <f>+I996*K996</f>
        <v>0</v>
      </c>
      <c r="AF996" s="36">
        <f>IF(Tabla1[[#This Row],[ref pack]]=1,Tabla1[[#This Row],[Pedido]],LCM(Tabla1[[#This Row],[MC VIEJO]],Tabla1[[#This Row],[Pedido]]))</f>
        <v>1</v>
      </c>
      <c r="AG996" s="36">
        <f>+VLOOKUP(Tabla1[[#This Row],[Artículo]],'.'!$B$2:$D$11481,3,)</f>
        <v>1</v>
      </c>
      <c r="AH996" s="37" t="str">
        <f>+IFERROR(SEARCH("pack",Tabla1[[#This Row],[PACK]]),"")</f>
        <v/>
      </c>
    </row>
    <row r="997" spans="1:34" ht="24" customHeight="1" x14ac:dyDescent="0.2">
      <c r="A997" s="50" t="s">
        <v>1505</v>
      </c>
      <c r="B997" s="60" t="s">
        <v>1872</v>
      </c>
      <c r="C997" s="61" t="s">
        <v>23751</v>
      </c>
      <c r="D997" s="52" t="s">
        <v>9842</v>
      </c>
      <c r="E997" s="53">
        <v>40169.870000000003</v>
      </c>
      <c r="F997" s="23" t="str">
        <f>+IFERROR(VLOOKUP(Tabla1[[#This Row],[Artículo]],'..'!$B$2:$D$569000,3,),"")</f>
        <v/>
      </c>
      <c r="G997" s="24" t="str">
        <f>IF(H997=AF997,"", "Error MC")</f>
        <v>Error MC</v>
      </c>
      <c r="H997" s="62"/>
      <c r="I997" s="54">
        <f>+Tabla1[[#This Row],[MC]]*Tabla1[[#This Row],[Pedido]]*Tabla1[[#This Row],[PVC ]]</f>
        <v>0</v>
      </c>
      <c r="J997" s="26">
        <v>0.21</v>
      </c>
      <c r="K997" s="63"/>
      <c r="L997" s="28" t="s">
        <v>17</v>
      </c>
      <c r="M997" s="53">
        <v>70478.035000000003</v>
      </c>
      <c r="N997" s="64" t="str">
        <f>+IF(Tabla1[[#This Row],[F PMPI]]="SÍ","No","Sí")</f>
        <v>Sí</v>
      </c>
      <c r="O997" s="65">
        <f>+Tabla1[[#This Row],[PVL]]*1.055</f>
        <v>74354.326925000001</v>
      </c>
      <c r="P997" s="65">
        <f>+Tabla1[[#This Row],[PVL]]*1.43</f>
        <v>100783.59005</v>
      </c>
      <c r="Q997" s="66" t="str">
        <f>+HYPERLINK(Tabla1[[#This Row],[PAG]])</f>
        <v>https://todomusica.com.ar/canas/10371-rlb1035.html</v>
      </c>
      <c r="R997" s="67"/>
      <c r="S997" s="68"/>
      <c r="T997" s="69"/>
      <c r="U997" s="69"/>
      <c r="V997" s="69"/>
      <c r="W997" s="69"/>
      <c r="X997" s="69"/>
      <c r="Y997" s="35"/>
      <c r="Z997" s="35" t="s">
        <v>25061</v>
      </c>
      <c r="AA997" s="36">
        <v>1</v>
      </c>
      <c r="AB997" s="35" t="s">
        <v>27</v>
      </c>
      <c r="AC997" s="35" t="str">
        <f>+IF(Tabla1[[#This Row],[STK]]="no","Sin STK", "STK disponible")</f>
        <v>STK disponible</v>
      </c>
      <c r="AD997" s="35">
        <f>+I997*J997</f>
        <v>0</v>
      </c>
      <c r="AE997" s="35">
        <f>+I997*K997</f>
        <v>0</v>
      </c>
      <c r="AF997" s="36">
        <f>IF(Tabla1[[#This Row],[ref pack]]=1,Tabla1[[#This Row],[Pedido]],LCM(Tabla1[[#This Row],[MC VIEJO]],Tabla1[[#This Row],[Pedido]]))</f>
        <v>1</v>
      </c>
      <c r="AG997" s="36">
        <f>+VLOOKUP(Tabla1[[#This Row],[Artículo]],'.'!$B$2:$D$11481,3,)</f>
        <v>1</v>
      </c>
      <c r="AH997" s="37" t="str">
        <f>+IFERROR(SEARCH("pack",Tabla1[[#This Row],[PACK]]),"")</f>
        <v/>
      </c>
    </row>
    <row r="998" spans="1:34" ht="24" customHeight="1" x14ac:dyDescent="0.2">
      <c r="A998" s="50" t="s">
        <v>1505</v>
      </c>
      <c r="B998" s="60" t="s">
        <v>1874</v>
      </c>
      <c r="C998" s="61" t="s">
        <v>23752</v>
      </c>
      <c r="D998" s="52" t="s">
        <v>9842</v>
      </c>
      <c r="E998" s="53">
        <v>40169.870000000003</v>
      </c>
      <c r="F998" s="23" t="str">
        <f>+IFERROR(VLOOKUP(Tabla1[[#This Row],[Artículo]],'..'!$B$2:$D$569000,3,),"")</f>
        <v/>
      </c>
      <c r="G998" s="24" t="str">
        <f>IF(H998=AF998,"", "Error MC")</f>
        <v>Error MC</v>
      </c>
      <c r="H998" s="62"/>
      <c r="I998" s="54">
        <f>+Tabla1[[#This Row],[MC]]*Tabla1[[#This Row],[Pedido]]*Tabla1[[#This Row],[PVC ]]</f>
        <v>0</v>
      </c>
      <c r="J998" s="26">
        <v>0.21</v>
      </c>
      <c r="K998" s="63"/>
      <c r="L998" s="28" t="s">
        <v>17</v>
      </c>
      <c r="M998" s="53">
        <v>70478.035000000003</v>
      </c>
      <c r="N998" s="64" t="str">
        <f>+IF(Tabla1[[#This Row],[F PMPI]]="SÍ","No","Sí")</f>
        <v>Sí</v>
      </c>
      <c r="O998" s="65">
        <f>+Tabla1[[#This Row],[PVL]]*1.055</f>
        <v>74354.326925000001</v>
      </c>
      <c r="P998" s="65">
        <f>+Tabla1[[#This Row],[PVL]]*1.43</f>
        <v>100783.59005</v>
      </c>
      <c r="Q998" s="66" t="str">
        <f>+HYPERLINK(Tabla1[[#This Row],[PAG]])</f>
        <v>https://todomusica.com.ar/canas/10372-rlb1040.html</v>
      </c>
      <c r="R998" s="67"/>
      <c r="S998" s="68"/>
      <c r="T998" s="69"/>
      <c r="U998" s="69"/>
      <c r="V998" s="69"/>
      <c r="W998" s="69"/>
      <c r="X998" s="69"/>
      <c r="Y998" s="35"/>
      <c r="Z998" s="35" t="s">
        <v>25062</v>
      </c>
      <c r="AA998" s="36">
        <v>1</v>
      </c>
      <c r="AB998" s="35" t="s">
        <v>27</v>
      </c>
      <c r="AC998" s="35" t="str">
        <f>+IF(Tabla1[[#This Row],[STK]]="no","Sin STK", "STK disponible")</f>
        <v>STK disponible</v>
      </c>
      <c r="AD998" s="35">
        <f>+I998*J998</f>
        <v>0</v>
      </c>
      <c r="AE998" s="35">
        <f>+I998*K998</f>
        <v>0</v>
      </c>
      <c r="AF998" s="36">
        <f>IF(Tabla1[[#This Row],[ref pack]]=1,Tabla1[[#This Row],[Pedido]],LCM(Tabla1[[#This Row],[MC VIEJO]],Tabla1[[#This Row],[Pedido]]))</f>
        <v>1</v>
      </c>
      <c r="AG998" s="36">
        <f>+VLOOKUP(Tabla1[[#This Row],[Artículo]],'.'!$B$2:$D$11481,3,)</f>
        <v>1</v>
      </c>
      <c r="AH998" s="37" t="str">
        <f>+IFERROR(SEARCH("pack",Tabla1[[#This Row],[PACK]]),"")</f>
        <v/>
      </c>
    </row>
    <row r="999" spans="1:34" ht="24" customHeight="1" x14ac:dyDescent="0.2">
      <c r="A999" s="50" t="s">
        <v>1505</v>
      </c>
      <c r="B999" s="60" t="s">
        <v>1876</v>
      </c>
      <c r="C999" s="61" t="s">
        <v>23753</v>
      </c>
      <c r="D999" s="52" t="s">
        <v>9842</v>
      </c>
      <c r="E999" s="53">
        <v>42198.57</v>
      </c>
      <c r="F999" s="23" t="str">
        <f>+IFERROR(VLOOKUP(Tabla1[[#This Row],[Artículo]],'..'!$B$2:$D$569000,3,),"")</f>
        <v/>
      </c>
      <c r="G999" s="24" t="str">
        <f>IF(H999=AF999,"", "Error MC")</f>
        <v>Error MC</v>
      </c>
      <c r="H999" s="62"/>
      <c r="I999" s="54">
        <f>+Tabla1[[#This Row],[MC]]*Tabla1[[#This Row],[Pedido]]*Tabla1[[#This Row],[PVC ]]</f>
        <v>0</v>
      </c>
      <c r="J999" s="26">
        <v>0.21</v>
      </c>
      <c r="K999" s="63"/>
      <c r="L999" s="28" t="s">
        <v>17</v>
      </c>
      <c r="M999" s="53">
        <v>74037.395000000004</v>
      </c>
      <c r="N999" s="64" t="str">
        <f>+IF(Tabla1[[#This Row],[F PMPI]]="SÍ","No","Sí")</f>
        <v>Sí</v>
      </c>
      <c r="O999" s="65">
        <f>+Tabla1[[#This Row],[PVL]]*1.055</f>
        <v>78109.451725000006</v>
      </c>
      <c r="P999" s="65">
        <f>+Tabla1[[#This Row],[PVL]]*1.43</f>
        <v>105873.47485</v>
      </c>
      <c r="Q999" s="66" t="str">
        <f>+HYPERLINK(Tabla1[[#This Row],[PAG]])</f>
        <v>https://todomusica.com.ar/canas/2536-rlc10hd.html</v>
      </c>
      <c r="R999" s="67"/>
      <c r="S999" s="68"/>
      <c r="T999" s="69"/>
      <c r="U999" s="69"/>
      <c r="V999" s="69"/>
      <c r="W999" s="69"/>
      <c r="X999" s="69"/>
      <c r="Y999" s="35"/>
      <c r="Z999" s="35" t="s">
        <v>25063</v>
      </c>
      <c r="AA999" s="36">
        <v>1</v>
      </c>
      <c r="AB999" s="35" t="s">
        <v>27</v>
      </c>
      <c r="AC999" s="35" t="str">
        <f>+IF(Tabla1[[#This Row],[STK]]="no","Sin STK", "STK disponible")</f>
        <v>STK disponible</v>
      </c>
      <c r="AD999" s="35">
        <f>+I999*J999</f>
        <v>0</v>
      </c>
      <c r="AE999" s="35">
        <f>+I999*K999</f>
        <v>0</v>
      </c>
      <c r="AF999" s="36">
        <f>IF(Tabla1[[#This Row],[ref pack]]=1,Tabla1[[#This Row],[Pedido]],LCM(Tabla1[[#This Row],[MC VIEJO]],Tabla1[[#This Row],[Pedido]]))</f>
        <v>1</v>
      </c>
      <c r="AG999" s="36">
        <f>+VLOOKUP(Tabla1[[#This Row],[Artículo]],'.'!$B$2:$D$11481,3,)</f>
        <v>1</v>
      </c>
      <c r="AH999" s="37" t="str">
        <f>+IFERROR(SEARCH("pack",Tabla1[[#This Row],[PACK]]),"")</f>
        <v/>
      </c>
    </row>
    <row r="1000" spans="1:34" ht="24" customHeight="1" x14ac:dyDescent="0.2">
      <c r="A1000" s="50" t="s">
        <v>1505</v>
      </c>
      <c r="B1000" s="60" t="s">
        <v>1878</v>
      </c>
      <c r="C1000" s="61" t="s">
        <v>23754</v>
      </c>
      <c r="D1000" s="52" t="s">
        <v>27</v>
      </c>
      <c r="E1000" s="53">
        <v>42198.57</v>
      </c>
      <c r="F1000" s="23" t="str">
        <f>+IFERROR(VLOOKUP(Tabla1[[#This Row],[Artículo]],'..'!$B$2:$D$569000,3,),"")</f>
        <v/>
      </c>
      <c r="G1000" s="24" t="str">
        <f>IF(H1000=AF1000,"", "Error MC")</f>
        <v>Error MC</v>
      </c>
      <c r="H1000" s="62"/>
      <c r="I1000" s="54">
        <f>+Tabla1[[#This Row],[MC]]*Tabla1[[#This Row],[Pedido]]*Tabla1[[#This Row],[PVC ]]</f>
        <v>0</v>
      </c>
      <c r="J1000" s="26">
        <v>0.21</v>
      </c>
      <c r="K1000" s="63"/>
      <c r="L1000" s="28" t="s">
        <v>17</v>
      </c>
      <c r="M1000" s="53">
        <v>74037.395000000004</v>
      </c>
      <c r="N1000" s="64" t="str">
        <f>+IF(Tabla1[[#This Row],[F PMPI]]="SÍ","No","Sí")</f>
        <v>Sí</v>
      </c>
      <c r="O1000" s="65">
        <f>+Tabla1[[#This Row],[PVL]]*1.055</f>
        <v>78109.451725000006</v>
      </c>
      <c r="P1000" s="65">
        <f>+Tabla1[[#This Row],[PVL]]*1.43</f>
        <v>105873.47485</v>
      </c>
      <c r="Q1000" s="66" t="str">
        <f>+HYPERLINK(Tabla1[[#This Row],[PAG]])</f>
        <v>https://todomusica.com.ar/canas/7595-lv-bari-sax-med-10-bx.html</v>
      </c>
      <c r="R1000" s="67"/>
      <c r="S1000" s="68"/>
      <c r="T1000" s="69"/>
      <c r="U1000" s="69"/>
      <c r="V1000" s="69"/>
      <c r="W1000" s="69"/>
      <c r="X1000" s="69"/>
      <c r="Y1000" s="35"/>
      <c r="Z1000" s="35" t="s">
        <v>25064</v>
      </c>
      <c r="AA1000" s="36">
        <v>1</v>
      </c>
      <c r="AB1000" s="35" t="s">
        <v>27</v>
      </c>
      <c r="AC1000" s="35" t="str">
        <f>+IF(Tabla1[[#This Row],[STK]]="no","Sin STK", "STK disponible")</f>
        <v>Sin STK</v>
      </c>
      <c r="AD1000" s="35">
        <f>+I1000*J1000</f>
        <v>0</v>
      </c>
      <c r="AE1000" s="35">
        <f>+I1000*K1000</f>
        <v>0</v>
      </c>
      <c r="AF1000" s="36">
        <f>IF(Tabla1[[#This Row],[ref pack]]=1,Tabla1[[#This Row],[Pedido]],LCM(Tabla1[[#This Row],[MC VIEJO]],Tabla1[[#This Row],[Pedido]]))</f>
        <v>1</v>
      </c>
      <c r="AG1000" s="36">
        <f>+VLOOKUP(Tabla1[[#This Row],[Artículo]],'.'!$B$2:$D$11481,3,)</f>
        <v>1</v>
      </c>
      <c r="AH1000" s="37" t="str">
        <f>+IFERROR(SEARCH("pack",Tabla1[[#This Row],[PACK]]),"")</f>
        <v/>
      </c>
    </row>
    <row r="1001" spans="1:34" ht="24" customHeight="1" x14ac:dyDescent="0.2">
      <c r="A1001" s="50" t="s">
        <v>1505</v>
      </c>
      <c r="B1001" s="60" t="s">
        <v>1880</v>
      </c>
      <c r="C1001" s="61" t="s">
        <v>23755</v>
      </c>
      <c r="D1001" s="52" t="s">
        <v>9842</v>
      </c>
      <c r="E1001" s="53">
        <v>42198.57</v>
      </c>
      <c r="F1001" s="23" t="str">
        <f>+IFERROR(VLOOKUP(Tabla1[[#This Row],[Artículo]],'..'!$B$2:$D$569000,3,),"")</f>
        <v/>
      </c>
      <c r="G1001" s="24" t="str">
        <f>IF(H1001=AF1001,"", "Error MC")</f>
        <v>Error MC</v>
      </c>
      <c r="H1001" s="62"/>
      <c r="I1001" s="54">
        <f>+Tabla1[[#This Row],[MC]]*Tabla1[[#This Row],[Pedido]]*Tabla1[[#This Row],[PVC ]]</f>
        <v>0</v>
      </c>
      <c r="J1001" s="26">
        <v>0.21</v>
      </c>
      <c r="K1001" s="63"/>
      <c r="L1001" s="28" t="s">
        <v>17</v>
      </c>
      <c r="M1001" s="53">
        <v>74037.395000000004</v>
      </c>
      <c r="N1001" s="64" t="str">
        <f>+IF(Tabla1[[#This Row],[F PMPI]]="SÍ","No","Sí")</f>
        <v>Sí</v>
      </c>
      <c r="O1001" s="65">
        <f>+Tabla1[[#This Row],[PVL]]*1.055</f>
        <v>78109.451725000006</v>
      </c>
      <c r="P1001" s="65">
        <f>+Tabla1[[#This Row],[PVL]]*1.43</f>
        <v>105873.47485</v>
      </c>
      <c r="Q1001" s="66" t="str">
        <f>+HYPERLINK(Tabla1[[#This Row],[PAG]])</f>
        <v>https://todomusica.com.ar/canas/2292-rlc10mh.html</v>
      </c>
      <c r="R1001" s="67"/>
      <c r="S1001" s="68"/>
      <c r="T1001" s="69"/>
      <c r="U1001" s="69"/>
      <c r="V1001" s="69"/>
      <c r="W1001" s="69"/>
      <c r="X1001" s="69"/>
      <c r="Y1001" s="35"/>
      <c r="Z1001" s="35" t="s">
        <v>25065</v>
      </c>
      <c r="AA1001" s="36">
        <v>1</v>
      </c>
      <c r="AB1001" s="35" t="s">
        <v>27</v>
      </c>
      <c r="AC1001" s="35" t="str">
        <f>+IF(Tabla1[[#This Row],[STK]]="no","Sin STK", "STK disponible")</f>
        <v>STK disponible</v>
      </c>
      <c r="AD1001" s="35">
        <f>+I1001*J1001</f>
        <v>0</v>
      </c>
      <c r="AE1001" s="35">
        <f>+I1001*K1001</f>
        <v>0</v>
      </c>
      <c r="AF1001" s="36">
        <f>IF(Tabla1[[#This Row],[ref pack]]=1,Tabla1[[#This Row],[Pedido]],LCM(Tabla1[[#This Row],[MC VIEJO]],Tabla1[[#This Row],[Pedido]]))</f>
        <v>1</v>
      </c>
      <c r="AG1001" s="36">
        <f>+VLOOKUP(Tabla1[[#This Row],[Artículo]],'.'!$B$2:$D$11481,3,)</f>
        <v>1</v>
      </c>
      <c r="AH1001" s="37" t="str">
        <f>+IFERROR(SEARCH("pack",Tabla1[[#This Row],[PACK]]),"")</f>
        <v/>
      </c>
    </row>
    <row r="1002" spans="1:34" ht="24" customHeight="1" x14ac:dyDescent="0.2">
      <c r="A1002" s="50" t="s">
        <v>1505</v>
      </c>
      <c r="B1002" s="60" t="s">
        <v>1882</v>
      </c>
      <c r="C1002" s="61" t="s">
        <v>23756</v>
      </c>
      <c r="D1002" s="52" t="s">
        <v>9842</v>
      </c>
      <c r="E1002" s="53">
        <v>42198.57</v>
      </c>
      <c r="F1002" s="23" t="str">
        <f>+IFERROR(VLOOKUP(Tabla1[[#This Row],[Artículo]],'..'!$B$2:$D$569000,3,),"")</f>
        <v/>
      </c>
      <c r="G1002" s="24" t="str">
        <f>IF(H1002=AF1002,"", "Error MC")</f>
        <v>Error MC</v>
      </c>
      <c r="H1002" s="62"/>
      <c r="I1002" s="54">
        <f>+Tabla1[[#This Row],[MC]]*Tabla1[[#This Row],[Pedido]]*Tabla1[[#This Row],[PVC ]]</f>
        <v>0</v>
      </c>
      <c r="J1002" s="26">
        <v>0.21</v>
      </c>
      <c r="K1002" s="63"/>
      <c r="L1002" s="28" t="s">
        <v>17</v>
      </c>
      <c r="M1002" s="53">
        <v>74037.395000000004</v>
      </c>
      <c r="N1002" s="64" t="str">
        <f>+IF(Tabla1[[#This Row],[F PMPI]]="SÍ","No","Sí")</f>
        <v>Sí</v>
      </c>
      <c r="O1002" s="65">
        <f>+Tabla1[[#This Row],[PVL]]*1.055</f>
        <v>78109.451725000006</v>
      </c>
      <c r="P1002" s="65">
        <f>+Tabla1[[#This Row],[PVL]]*1.43</f>
        <v>105873.47485</v>
      </c>
      <c r="Q1002" s="66" t="str">
        <f>+HYPERLINK(Tabla1[[#This Row],[PAG]])</f>
        <v>https://todomusica.com.ar/canas/7596-lv-bari-sax-msft-10-bx.html</v>
      </c>
      <c r="R1002" s="67"/>
      <c r="S1002" s="68"/>
      <c r="T1002" s="69"/>
      <c r="U1002" s="69"/>
      <c r="V1002" s="69"/>
      <c r="W1002" s="69"/>
      <c r="X1002" s="69"/>
      <c r="Y1002" s="35"/>
      <c r="Z1002" s="35" t="s">
        <v>25066</v>
      </c>
      <c r="AA1002" s="36">
        <v>1</v>
      </c>
      <c r="AB1002" s="35" t="s">
        <v>27</v>
      </c>
      <c r="AC1002" s="35" t="str">
        <f>+IF(Tabla1[[#This Row],[STK]]="no","Sin STK", "STK disponible")</f>
        <v>STK disponible</v>
      </c>
      <c r="AD1002" s="35">
        <f>+I1002*J1002</f>
        <v>0</v>
      </c>
      <c r="AE1002" s="35">
        <f>+I1002*K1002</f>
        <v>0</v>
      </c>
      <c r="AF1002" s="36">
        <f>IF(Tabla1[[#This Row],[ref pack]]=1,Tabla1[[#This Row],[Pedido]],LCM(Tabla1[[#This Row],[MC VIEJO]],Tabla1[[#This Row],[Pedido]]))</f>
        <v>1</v>
      </c>
      <c r="AG1002" s="36">
        <f>+VLOOKUP(Tabla1[[#This Row],[Artículo]],'.'!$B$2:$D$11481,3,)</f>
        <v>1</v>
      </c>
      <c r="AH1002" s="37" t="str">
        <f>+IFERROR(SEARCH("pack",Tabla1[[#This Row],[PACK]]),"")</f>
        <v/>
      </c>
    </row>
    <row r="1003" spans="1:34" ht="24" customHeight="1" x14ac:dyDescent="0.2">
      <c r="A1003" s="50" t="s">
        <v>1505</v>
      </c>
      <c r="B1003" s="60" t="s">
        <v>1884</v>
      </c>
      <c r="C1003" s="61" t="s">
        <v>23757</v>
      </c>
      <c r="D1003" s="52" t="s">
        <v>9842</v>
      </c>
      <c r="E1003" s="53">
        <v>42198.57</v>
      </c>
      <c r="F1003" s="23" t="str">
        <f>+IFERROR(VLOOKUP(Tabla1[[#This Row],[Artículo]],'..'!$B$2:$D$569000,3,),"")</f>
        <v/>
      </c>
      <c r="G1003" s="24" t="str">
        <f>IF(H1003=AF1003,"", "Error MC")</f>
        <v>Error MC</v>
      </c>
      <c r="H1003" s="62"/>
      <c r="I1003" s="54">
        <f>+Tabla1[[#This Row],[MC]]*Tabla1[[#This Row],[Pedido]]*Tabla1[[#This Row],[PVC ]]</f>
        <v>0</v>
      </c>
      <c r="J1003" s="26">
        <v>0.21</v>
      </c>
      <c r="K1003" s="63"/>
      <c r="L1003" s="28" t="s">
        <v>17</v>
      </c>
      <c r="M1003" s="53">
        <v>74037.395000000004</v>
      </c>
      <c r="N1003" s="64" t="str">
        <f>+IF(Tabla1[[#This Row],[F PMPI]]="SÍ","No","Sí")</f>
        <v>Sí</v>
      </c>
      <c r="O1003" s="65">
        <f>+Tabla1[[#This Row],[PVL]]*1.055</f>
        <v>78109.451725000006</v>
      </c>
      <c r="P1003" s="65">
        <f>+Tabla1[[#This Row],[PVL]]*1.43</f>
        <v>105873.47485</v>
      </c>
      <c r="Q1003" s="66" t="str">
        <f>+HYPERLINK(Tabla1[[#This Row],[PAG]])</f>
        <v>https://todomusica.com.ar/canas/7597-lv-bari-sax-sft-10-bx.html</v>
      </c>
      <c r="R1003" s="67"/>
      <c r="S1003" s="68"/>
      <c r="T1003" s="69"/>
      <c r="U1003" s="69"/>
      <c r="V1003" s="69"/>
      <c r="W1003" s="69"/>
      <c r="X1003" s="69"/>
      <c r="Y1003" s="35"/>
      <c r="Z1003" s="35" t="s">
        <v>25067</v>
      </c>
      <c r="AA1003" s="36">
        <v>1</v>
      </c>
      <c r="AB1003" s="35" t="s">
        <v>27</v>
      </c>
      <c r="AC1003" s="35" t="str">
        <f>+IF(Tabla1[[#This Row],[STK]]="no","Sin STK", "STK disponible")</f>
        <v>STK disponible</v>
      </c>
      <c r="AD1003" s="35">
        <f>+I1003*J1003</f>
        <v>0</v>
      </c>
      <c r="AE1003" s="35">
        <f>+I1003*K1003</f>
        <v>0</v>
      </c>
      <c r="AF1003" s="36">
        <f>IF(Tabla1[[#This Row],[ref pack]]=1,Tabla1[[#This Row],[Pedido]],LCM(Tabla1[[#This Row],[MC VIEJO]],Tabla1[[#This Row],[Pedido]]))</f>
        <v>1</v>
      </c>
      <c r="AG1003" s="36">
        <f>+VLOOKUP(Tabla1[[#This Row],[Artículo]],'.'!$B$2:$D$11481,3,)</f>
        <v>1</v>
      </c>
      <c r="AH1003" s="37" t="str">
        <f>+IFERROR(SEARCH("pack",Tabla1[[#This Row],[PACK]]),"")</f>
        <v/>
      </c>
    </row>
    <row r="1004" spans="1:34" ht="24" customHeight="1" x14ac:dyDescent="0.2">
      <c r="A1004" s="50" t="s">
        <v>1505</v>
      </c>
      <c r="B1004" s="60" t="s">
        <v>1886</v>
      </c>
      <c r="C1004" s="61" t="s">
        <v>23758</v>
      </c>
      <c r="D1004" s="52" t="s">
        <v>9841</v>
      </c>
      <c r="E1004" s="53">
        <v>7801.78</v>
      </c>
      <c r="F1004" s="23" t="str">
        <f>+IFERROR(VLOOKUP(Tabla1[[#This Row],[Artículo]],'..'!$B$2:$D$569000,3,),"")</f>
        <v/>
      </c>
      <c r="G1004" s="24" t="str">
        <f>IF(H1004=AF1004,"", "Error MC")</f>
        <v>Error MC</v>
      </c>
      <c r="H1004" s="62"/>
      <c r="I1004" s="54">
        <f>+Tabla1[[#This Row],[MC]]*Tabla1[[#This Row],[Pedido]]*Tabla1[[#This Row],[PVC ]]</f>
        <v>0</v>
      </c>
      <c r="J1004" s="26">
        <v>0.21</v>
      </c>
      <c r="K1004" s="63"/>
      <c r="L1004" s="28" t="s">
        <v>17</v>
      </c>
      <c r="M1004" s="53">
        <v>13688.222</v>
      </c>
      <c r="N1004" s="64" t="str">
        <f>+IF(Tabla1[[#This Row],[F PMPI]]="SÍ","No","Sí")</f>
        <v>Sí</v>
      </c>
      <c r="O1004" s="65">
        <f>+Tabla1[[#This Row],[PVL]]*1.055</f>
        <v>14441.074209999999</v>
      </c>
      <c r="P1004" s="65">
        <f>+Tabla1[[#This Row],[PVL]]*1.43</f>
        <v>19574.157459999999</v>
      </c>
      <c r="Q1004" s="66" t="str">
        <f>+HYPERLINK(Tabla1[[#This Row],[PAG]])</f>
        <v>https://todomusica.com.ar/accesorios-de-vientos/2967-rnsasx01.html</v>
      </c>
      <c r="R1004" s="67"/>
      <c r="S1004" s="68"/>
      <c r="T1004" s="69"/>
      <c r="U1004" s="69"/>
      <c r="V1004" s="69"/>
      <c r="W1004" s="69"/>
      <c r="X1004" s="69"/>
      <c r="Y1004" s="35"/>
      <c r="Z1004" s="35" t="s">
        <v>25068</v>
      </c>
      <c r="AA1004" s="36">
        <v>1</v>
      </c>
      <c r="AB1004" s="35" t="s">
        <v>27</v>
      </c>
      <c r="AC1004" s="35" t="str">
        <f>+IF(Tabla1[[#This Row],[STK]]="no","Sin STK", "STK disponible")</f>
        <v>STK disponible</v>
      </c>
      <c r="AD1004" s="35">
        <f>+I1004*J1004</f>
        <v>0</v>
      </c>
      <c r="AE1004" s="35">
        <f>+I1004*K1004</f>
        <v>0</v>
      </c>
      <c r="AF1004" s="36">
        <f>IF(Tabla1[[#This Row],[ref pack]]=1,Tabla1[[#This Row],[Pedido]],LCM(Tabla1[[#This Row],[MC VIEJO]],Tabla1[[#This Row],[Pedido]]))</f>
        <v>1</v>
      </c>
      <c r="AG1004" s="36">
        <f>+VLOOKUP(Tabla1[[#This Row],[Artículo]],'.'!$B$2:$D$11481,3,)</f>
        <v>1</v>
      </c>
      <c r="AH1004" s="37" t="str">
        <f>+IFERROR(SEARCH("pack",Tabla1[[#This Row],[PACK]]),"")</f>
        <v/>
      </c>
    </row>
    <row r="1005" spans="1:34" ht="24" customHeight="1" x14ac:dyDescent="0.2">
      <c r="A1005" s="50" t="s">
        <v>1505</v>
      </c>
      <c r="B1005" s="60" t="s">
        <v>1888</v>
      </c>
      <c r="C1005" s="61" t="s">
        <v>23759</v>
      </c>
      <c r="D1005" s="52" t="s">
        <v>9841</v>
      </c>
      <c r="E1005" s="53">
        <v>7801.78</v>
      </c>
      <c r="F1005" s="23" t="str">
        <f>+IFERROR(VLOOKUP(Tabla1[[#This Row],[Artículo]],'..'!$B$2:$D$569000,3,),"")</f>
        <v/>
      </c>
      <c r="G1005" s="24" t="str">
        <f>IF(H1005=AF1005,"", "Error MC")</f>
        <v>Error MC</v>
      </c>
      <c r="H1005" s="62"/>
      <c r="I1005" s="54">
        <f>+Tabla1[[#This Row],[MC]]*Tabla1[[#This Row],[Pedido]]*Tabla1[[#This Row],[PVC ]]</f>
        <v>0</v>
      </c>
      <c r="J1005" s="26">
        <v>0.21</v>
      </c>
      <c r="K1005" s="63"/>
      <c r="L1005" s="28" t="s">
        <v>17</v>
      </c>
      <c r="M1005" s="53">
        <v>13688.222</v>
      </c>
      <c r="N1005" s="64" t="str">
        <f>+IF(Tabla1[[#This Row],[F PMPI]]="SÍ","No","Sí")</f>
        <v>Sí</v>
      </c>
      <c r="O1005" s="65">
        <f>+Tabla1[[#This Row],[PVL]]*1.055</f>
        <v>14441.074209999999</v>
      </c>
      <c r="P1005" s="65">
        <f>+Tabla1[[#This Row],[PVL]]*1.43</f>
        <v>19574.157459999999</v>
      </c>
      <c r="Q1005" s="66" t="str">
        <f>+HYPERLINK(Tabla1[[#This Row],[PAG]])</f>
        <v>https://todomusica.com.ar/accesorios-de-vientos/3015-rnstsx01.html</v>
      </c>
      <c r="R1005" s="67"/>
      <c r="S1005" s="68"/>
      <c r="T1005" s="69"/>
      <c r="U1005" s="69"/>
      <c r="V1005" s="69"/>
      <c r="W1005" s="69"/>
      <c r="X1005" s="69"/>
      <c r="Y1005" s="35"/>
      <c r="Z1005" s="35" t="s">
        <v>25069</v>
      </c>
      <c r="AA1005" s="36">
        <v>1</v>
      </c>
      <c r="AB1005" s="35" t="s">
        <v>27</v>
      </c>
      <c r="AC1005" s="35" t="str">
        <f>+IF(Tabla1[[#This Row],[STK]]="no","Sin STK", "STK disponible")</f>
        <v>STK disponible</v>
      </c>
      <c r="AD1005" s="35">
        <f>+I1005*J1005</f>
        <v>0</v>
      </c>
      <c r="AE1005" s="35">
        <f>+I1005*K1005</f>
        <v>0</v>
      </c>
      <c r="AF1005" s="36">
        <f>IF(Tabla1[[#This Row],[ref pack]]=1,Tabla1[[#This Row],[Pedido]],LCM(Tabla1[[#This Row],[MC VIEJO]],Tabla1[[#This Row],[Pedido]]))</f>
        <v>1</v>
      </c>
      <c r="AG1005" s="36">
        <f>+VLOOKUP(Tabla1[[#This Row],[Artículo]],'.'!$B$2:$D$11481,3,)</f>
        <v>1</v>
      </c>
      <c r="AH1005" s="37" t="str">
        <f>+IFERROR(SEARCH("pack",Tabla1[[#This Row],[PACK]]),"")</f>
        <v/>
      </c>
    </row>
    <row r="1006" spans="1:34" ht="24" customHeight="1" x14ac:dyDescent="0.2">
      <c r="A1006" s="50" t="s">
        <v>1505</v>
      </c>
      <c r="B1006" s="60" t="s">
        <v>1890</v>
      </c>
      <c r="C1006" s="61" t="s">
        <v>23760</v>
      </c>
      <c r="D1006" s="52" t="s">
        <v>9841</v>
      </c>
      <c r="E1006" s="53">
        <v>20140.02</v>
      </c>
      <c r="F1006" s="23" t="str">
        <f>+IFERROR(VLOOKUP(Tabla1[[#This Row],[Artículo]],'..'!$B$2:$D$569000,3,),"")</f>
        <v/>
      </c>
      <c r="G1006" s="24" t="str">
        <f>IF(H1006=AF1006,"", "Error MC")</f>
        <v>Error MC</v>
      </c>
      <c r="H1006" s="62"/>
      <c r="I1006" s="54">
        <f>+Tabla1[[#This Row],[MC]]*Tabla1[[#This Row],[Pedido]]*Tabla1[[#This Row],[PVC ]]</f>
        <v>0</v>
      </c>
      <c r="J1006" s="26">
        <v>0.21</v>
      </c>
      <c r="K1006" s="63"/>
      <c r="L1006" s="28" t="s">
        <v>17</v>
      </c>
      <c r="M1006" s="53">
        <v>35335.665999999997</v>
      </c>
      <c r="N1006" s="64" t="str">
        <f>+IF(Tabla1[[#This Row],[F PMPI]]="SÍ","No","Sí")</f>
        <v>Sí</v>
      </c>
      <c r="O1006" s="65">
        <f>+Tabla1[[#This Row],[PVL]]*1.055</f>
        <v>37279.127629999995</v>
      </c>
      <c r="P1006" s="65">
        <f>+Tabla1[[#This Row],[PVL]]*1.43</f>
        <v>50530.002379999991</v>
      </c>
      <c r="Q1006" s="66" t="str">
        <f>+HYPERLINK(Tabla1[[#This Row],[PAG]])</f>
        <v>https://todomusica.com.ar/accesorios-de-vientos/2835-rpadgasx01.html</v>
      </c>
      <c r="R1006" s="67"/>
      <c r="S1006" s="68"/>
      <c r="T1006" s="69"/>
      <c r="U1006" s="69"/>
      <c r="V1006" s="69"/>
      <c r="W1006" s="69"/>
      <c r="X1006" s="69"/>
      <c r="Y1006" s="35"/>
      <c r="Z1006" s="35" t="s">
        <v>25070</v>
      </c>
      <c r="AA1006" s="36">
        <v>1</v>
      </c>
      <c r="AB1006" s="35" t="s">
        <v>27</v>
      </c>
      <c r="AC1006" s="35" t="str">
        <f>+IF(Tabla1[[#This Row],[STK]]="no","Sin STK", "STK disponible")</f>
        <v>STK disponible</v>
      </c>
      <c r="AD1006" s="35">
        <f>+I1006*J1006</f>
        <v>0</v>
      </c>
      <c r="AE1006" s="35">
        <f>+I1006*K1006</f>
        <v>0</v>
      </c>
      <c r="AF1006" s="36">
        <f>IF(Tabla1[[#This Row],[ref pack]]=1,Tabla1[[#This Row],[Pedido]],LCM(Tabla1[[#This Row],[MC VIEJO]],Tabla1[[#This Row],[Pedido]]))</f>
        <v>1</v>
      </c>
      <c r="AG1006" s="36">
        <f>+VLOOKUP(Tabla1[[#This Row],[Artículo]],'.'!$B$2:$D$11481,3,)</f>
        <v>1</v>
      </c>
      <c r="AH1006" s="37" t="str">
        <f>+IFERROR(SEARCH("pack",Tabla1[[#This Row],[PACK]]),"")</f>
        <v/>
      </c>
    </row>
    <row r="1007" spans="1:34" ht="24" customHeight="1" x14ac:dyDescent="0.2">
      <c r="A1007" s="50" t="s">
        <v>1505</v>
      </c>
      <c r="B1007" s="60" t="s">
        <v>1892</v>
      </c>
      <c r="C1007" s="61" t="s">
        <v>23761</v>
      </c>
      <c r="D1007" s="52" t="s">
        <v>9841</v>
      </c>
      <c r="E1007" s="53">
        <v>11397.82</v>
      </c>
      <c r="F1007" s="23" t="str">
        <f>+IFERROR(VLOOKUP(Tabla1[[#This Row],[Artículo]],'..'!$B$2:$D$569000,3,),"")</f>
        <v/>
      </c>
      <c r="G1007" s="24" t="str">
        <f>IF(H1007=AF1007,"", "Error MC")</f>
        <v>Error MC</v>
      </c>
      <c r="H1007" s="62"/>
      <c r="I1007" s="54">
        <f>+Tabla1[[#This Row],[MC]]*Tabla1[[#This Row],[Pedido]]*Tabla1[[#This Row],[PVC ]]</f>
        <v>0</v>
      </c>
      <c r="J1007" s="26">
        <v>0.21</v>
      </c>
      <c r="K1007" s="63"/>
      <c r="L1007" s="28" t="s">
        <v>17</v>
      </c>
      <c r="M1007" s="53">
        <v>19997.475999999999</v>
      </c>
      <c r="N1007" s="64" t="str">
        <f>+IF(Tabla1[[#This Row],[F PMPI]]="SÍ","No","Sí")</f>
        <v>Sí</v>
      </c>
      <c r="O1007" s="65">
        <f>+Tabla1[[#This Row],[PVL]]*1.055</f>
        <v>21097.337179999999</v>
      </c>
      <c r="P1007" s="65">
        <f>+Tabla1[[#This Row],[PVL]]*1.43</f>
        <v>28596.390679999997</v>
      </c>
      <c r="Q1007" s="66" t="str">
        <f>+HYPERLINK(Tabla1[[#This Row],[PAG]])</f>
        <v>https://todomusica.com.ar/accesorios-de-vientos/2473-rpadgbcl01.html</v>
      </c>
      <c r="R1007" s="67"/>
      <c r="S1007" s="68"/>
      <c r="T1007" s="69"/>
      <c r="U1007" s="69"/>
      <c r="V1007" s="69"/>
      <c r="W1007" s="69"/>
      <c r="X1007" s="69"/>
      <c r="Y1007" s="35"/>
      <c r="Z1007" s="35" t="s">
        <v>25071</v>
      </c>
      <c r="AA1007" s="36">
        <v>1</v>
      </c>
      <c r="AB1007" s="35" t="s">
        <v>27</v>
      </c>
      <c r="AC1007" s="35" t="str">
        <f>+IF(Tabla1[[#This Row],[STK]]="no","Sin STK", "STK disponible")</f>
        <v>STK disponible</v>
      </c>
      <c r="AD1007" s="35">
        <f>+I1007*J1007</f>
        <v>0</v>
      </c>
      <c r="AE1007" s="35">
        <f>+I1007*K1007</f>
        <v>0</v>
      </c>
      <c r="AF1007" s="36">
        <f>IF(Tabla1[[#This Row],[ref pack]]=1,Tabla1[[#This Row],[Pedido]],LCM(Tabla1[[#This Row],[MC VIEJO]],Tabla1[[#This Row],[Pedido]]))</f>
        <v>1</v>
      </c>
      <c r="AG1007" s="36">
        <f>+VLOOKUP(Tabla1[[#This Row],[Artículo]],'.'!$B$2:$D$11481,3,)</f>
        <v>1</v>
      </c>
      <c r="AH1007" s="37" t="str">
        <f>+IFERROR(SEARCH("pack",Tabla1[[#This Row],[PACK]]),"")</f>
        <v/>
      </c>
    </row>
    <row r="1008" spans="1:34" ht="24" customHeight="1" x14ac:dyDescent="0.2">
      <c r="A1008" s="50" t="s">
        <v>1505</v>
      </c>
      <c r="B1008" s="60" t="s">
        <v>1894</v>
      </c>
      <c r="C1008" s="61" t="s">
        <v>23762</v>
      </c>
      <c r="D1008" s="52" t="s">
        <v>9841</v>
      </c>
      <c r="E1008" s="53">
        <v>10147.76</v>
      </c>
      <c r="F1008" s="23" t="str">
        <f>+IFERROR(VLOOKUP(Tabla1[[#This Row],[Artículo]],'..'!$B$2:$D$569000,3,),"")</f>
        <v/>
      </c>
      <c r="G1008" s="24" t="str">
        <f>IF(H1008=AF1008,"", "Error MC")</f>
        <v>Error MC</v>
      </c>
      <c r="H1008" s="62"/>
      <c r="I1008" s="54">
        <f>+Tabla1[[#This Row],[MC]]*Tabla1[[#This Row],[Pedido]]*Tabla1[[#This Row],[PVC ]]</f>
        <v>0</v>
      </c>
      <c r="J1008" s="26">
        <v>0.21</v>
      </c>
      <c r="K1008" s="63"/>
      <c r="L1008" s="28" t="s">
        <v>17</v>
      </c>
      <c r="M1008" s="53">
        <v>17804.242999999999</v>
      </c>
      <c r="N1008" s="64" t="str">
        <f>+IF(Tabla1[[#This Row],[F PMPI]]="SÍ","No","Sí")</f>
        <v>Sí</v>
      </c>
      <c r="O1008" s="65">
        <f>+Tabla1[[#This Row],[PVL]]*1.055</f>
        <v>18783.476364999999</v>
      </c>
      <c r="P1008" s="65">
        <f>+Tabla1[[#This Row],[PVL]]*1.43</f>
        <v>25460.067489999998</v>
      </c>
      <c r="Q1008" s="66" t="str">
        <f>+HYPERLINK(Tabla1[[#This Row],[PAG]])</f>
        <v>https://todomusica.com.ar/accesorios-de-vientos/1868-rpadgflt01.html</v>
      </c>
      <c r="R1008" s="67"/>
      <c r="S1008" s="68"/>
      <c r="T1008" s="69"/>
      <c r="U1008" s="69"/>
      <c r="V1008" s="69"/>
      <c r="W1008" s="69"/>
      <c r="X1008" s="69"/>
      <c r="Y1008" s="35"/>
      <c r="Z1008" s="35" t="s">
        <v>25072</v>
      </c>
      <c r="AA1008" s="36">
        <v>1</v>
      </c>
      <c r="AB1008" s="35" t="s">
        <v>27</v>
      </c>
      <c r="AC1008" s="35" t="str">
        <f>+IF(Tabla1[[#This Row],[STK]]="no","Sin STK", "STK disponible")</f>
        <v>STK disponible</v>
      </c>
      <c r="AD1008" s="35">
        <f>+I1008*J1008</f>
        <v>0</v>
      </c>
      <c r="AE1008" s="35">
        <f>+I1008*K1008</f>
        <v>0</v>
      </c>
      <c r="AF1008" s="36">
        <f>IF(Tabla1[[#This Row],[ref pack]]=1,Tabla1[[#This Row],[Pedido]],LCM(Tabla1[[#This Row],[MC VIEJO]],Tabla1[[#This Row],[Pedido]]))</f>
        <v>1</v>
      </c>
      <c r="AG1008" s="36">
        <f>+VLOOKUP(Tabla1[[#This Row],[Artículo]],'.'!$B$2:$D$11481,3,)</f>
        <v>1</v>
      </c>
      <c r="AH1008" s="37" t="str">
        <f>+IFERROR(SEARCH("pack",Tabla1[[#This Row],[PACK]]),"")</f>
        <v/>
      </c>
    </row>
    <row r="1009" spans="1:34" ht="24" customHeight="1" x14ac:dyDescent="0.2">
      <c r="A1009" s="50" t="s">
        <v>1505</v>
      </c>
      <c r="B1009" s="60" t="s">
        <v>1896</v>
      </c>
      <c r="C1009" s="61" t="s">
        <v>23763</v>
      </c>
      <c r="D1009" s="52" t="s">
        <v>9841</v>
      </c>
      <c r="E1009" s="53">
        <v>7944.07</v>
      </c>
      <c r="F1009" s="23" t="str">
        <f>+IFERROR(VLOOKUP(Tabla1[[#This Row],[Artículo]],'..'!$B$2:$D$569000,3,),"")</f>
        <v/>
      </c>
      <c r="G1009" s="24" t="str">
        <f>IF(H1009=AF1009,"", "Error MC")</f>
        <v>Error MC</v>
      </c>
      <c r="H1009" s="62"/>
      <c r="I1009" s="54">
        <f>+Tabla1[[#This Row],[MC]]*Tabla1[[#This Row],[Pedido]]*Tabla1[[#This Row],[PVC ]]</f>
        <v>0</v>
      </c>
      <c r="J1009" s="26">
        <v>0.21</v>
      </c>
      <c r="K1009" s="63"/>
      <c r="L1009" s="28" t="s">
        <v>17</v>
      </c>
      <c r="M1009" s="53">
        <v>13937.869000000001</v>
      </c>
      <c r="N1009" s="64" t="str">
        <f>+IF(Tabla1[[#This Row],[F PMPI]]="SÍ","No","Sí")</f>
        <v>Sí</v>
      </c>
      <c r="O1009" s="65">
        <f>+Tabla1[[#This Row],[PVL]]*1.055</f>
        <v>14704.451794999999</v>
      </c>
      <c r="P1009" s="65">
        <f>+Tabla1[[#This Row],[PVL]]*1.43</f>
        <v>19931.152669999999</v>
      </c>
      <c r="Q1009" s="66" t="str">
        <f>+HYPERLINK(Tabla1[[#This Row],[PAG]])</f>
        <v>https://todomusica.com.ar/accesorios-de-vientos/7615-padgard-piccolo.html</v>
      </c>
      <c r="R1009" s="67"/>
      <c r="S1009" s="68"/>
      <c r="T1009" s="69"/>
      <c r="U1009" s="69"/>
      <c r="V1009" s="69"/>
      <c r="W1009" s="69"/>
      <c r="X1009" s="69"/>
      <c r="Y1009" s="35"/>
      <c r="Z1009" s="35" t="s">
        <v>25073</v>
      </c>
      <c r="AA1009" s="36">
        <v>1</v>
      </c>
      <c r="AB1009" s="35" t="s">
        <v>27</v>
      </c>
      <c r="AC1009" s="35" t="str">
        <f>+IF(Tabla1[[#This Row],[STK]]="no","Sin STK", "STK disponible")</f>
        <v>STK disponible</v>
      </c>
      <c r="AD1009" s="35">
        <f>+I1009*J1009</f>
        <v>0</v>
      </c>
      <c r="AE1009" s="35">
        <f>+I1009*K1009</f>
        <v>0</v>
      </c>
      <c r="AF1009" s="36">
        <f>IF(Tabla1[[#This Row],[ref pack]]=1,Tabla1[[#This Row],[Pedido]],LCM(Tabla1[[#This Row],[MC VIEJO]],Tabla1[[#This Row],[Pedido]]))</f>
        <v>1</v>
      </c>
      <c r="AG1009" s="36">
        <f>+VLOOKUP(Tabla1[[#This Row],[Artículo]],'.'!$B$2:$D$11481,3,)</f>
        <v>1</v>
      </c>
      <c r="AH1009" s="37" t="str">
        <f>+IFERROR(SEARCH("pack",Tabla1[[#This Row],[PACK]]),"")</f>
        <v/>
      </c>
    </row>
    <row r="1010" spans="1:34" ht="24" customHeight="1" x14ac:dyDescent="0.2">
      <c r="A1010" s="50" t="s">
        <v>1505</v>
      </c>
      <c r="B1010" s="60" t="s">
        <v>1898</v>
      </c>
      <c r="C1010" s="61" t="s">
        <v>23764</v>
      </c>
      <c r="D1010" s="52" t="s">
        <v>9841</v>
      </c>
      <c r="E1010" s="53">
        <v>18510.62</v>
      </c>
      <c r="F1010" s="23" t="str">
        <f>+IFERROR(VLOOKUP(Tabla1[[#This Row],[Artículo]],'..'!$B$2:$D$569000,3,),"")</f>
        <v/>
      </c>
      <c r="G1010" s="24" t="str">
        <f>IF(H1010=AF1010,"", "Error MC")</f>
        <v>Error MC</v>
      </c>
      <c r="H1010" s="62"/>
      <c r="I1010" s="54">
        <f>+Tabla1[[#This Row],[MC]]*Tabla1[[#This Row],[Pedido]]*Tabla1[[#This Row],[PVC ]]</f>
        <v>0</v>
      </c>
      <c r="J1010" s="26">
        <v>0.21</v>
      </c>
      <c r="K1010" s="63"/>
      <c r="L1010" s="28" t="s">
        <v>17</v>
      </c>
      <c r="M1010" s="53">
        <v>32476.883999999998</v>
      </c>
      <c r="N1010" s="64" t="str">
        <f>+IF(Tabla1[[#This Row],[F PMPI]]="SÍ","No","Sí")</f>
        <v>Sí</v>
      </c>
      <c r="O1010" s="65">
        <f>+Tabla1[[#This Row],[PVL]]*1.055</f>
        <v>34263.112619999993</v>
      </c>
      <c r="P1010" s="65">
        <f>+Tabla1[[#This Row],[PVL]]*1.43</f>
        <v>46441.944119999993</v>
      </c>
      <c r="Q1010" s="66" t="str">
        <f>+HYPERLINK(Tabla1[[#This Row],[PAG]])</f>
        <v>https://todomusica.com.ar/accesorios-de-vientos/2609-rpadgtsx01.html</v>
      </c>
      <c r="R1010" s="67"/>
      <c r="S1010" s="68"/>
      <c r="T1010" s="69"/>
      <c r="U1010" s="69"/>
      <c r="V1010" s="69"/>
      <c r="W1010" s="69"/>
      <c r="X1010" s="69"/>
      <c r="Y1010" s="35"/>
      <c r="Z1010" s="35" t="s">
        <v>25074</v>
      </c>
      <c r="AA1010" s="36">
        <v>1</v>
      </c>
      <c r="AB1010" s="35" t="s">
        <v>27</v>
      </c>
      <c r="AC1010" s="35" t="str">
        <f>+IF(Tabla1[[#This Row],[STK]]="no","Sin STK", "STK disponible")</f>
        <v>STK disponible</v>
      </c>
      <c r="AD1010" s="35">
        <f>+I1010*J1010</f>
        <v>0</v>
      </c>
      <c r="AE1010" s="35">
        <f>+I1010*K1010</f>
        <v>0</v>
      </c>
      <c r="AF1010" s="36">
        <f>IF(Tabla1[[#This Row],[ref pack]]=1,Tabla1[[#This Row],[Pedido]],LCM(Tabla1[[#This Row],[MC VIEJO]],Tabla1[[#This Row],[Pedido]]))</f>
        <v>1</v>
      </c>
      <c r="AG1010" s="36">
        <f>+VLOOKUP(Tabla1[[#This Row],[Artículo]],'.'!$B$2:$D$11481,3,)</f>
        <v>1</v>
      </c>
      <c r="AH1010" s="37" t="str">
        <f>+IFERROR(SEARCH("pack",Tabla1[[#This Row],[PACK]]),"")</f>
        <v/>
      </c>
    </row>
    <row r="1011" spans="1:34" ht="24" customHeight="1" x14ac:dyDescent="0.2">
      <c r="A1011" s="50" t="s">
        <v>1505</v>
      </c>
      <c r="B1011" s="60" t="s">
        <v>1900</v>
      </c>
      <c r="C1011" s="61" t="s">
        <v>23765</v>
      </c>
      <c r="D1011" s="52" t="s">
        <v>27</v>
      </c>
      <c r="E1011" s="53">
        <v>23385.01</v>
      </c>
      <c r="F1011" s="23" t="str">
        <f>+IFERROR(VLOOKUP(Tabla1[[#This Row],[Artículo]],'..'!$B$2:$D$569000,3,),"")</f>
        <v/>
      </c>
      <c r="G1011" s="24" t="str">
        <f>IF(H1011=AF1011,"", "Error MC")</f>
        <v>Error MC</v>
      </c>
      <c r="H1011" s="62"/>
      <c r="I1011" s="54">
        <f>+Tabla1[[#This Row],[MC]]*Tabla1[[#This Row],[Pedido]]*Tabla1[[#This Row],[PVC ]]</f>
        <v>0</v>
      </c>
      <c r="J1011" s="26">
        <v>0.21</v>
      </c>
      <c r="K1011" s="63"/>
      <c r="L1011" s="28" t="s">
        <v>17</v>
      </c>
      <c r="M1011" s="53">
        <v>41028.995000000003</v>
      </c>
      <c r="N1011" s="64" t="str">
        <f>+IF(Tabla1[[#This Row],[F PMPI]]="SÍ","No","Sí")</f>
        <v>Sí</v>
      </c>
      <c r="O1011" s="65">
        <f>+Tabla1[[#This Row],[PVL]]*1.055</f>
        <v>43285.589724999998</v>
      </c>
      <c r="P1011" s="65">
        <f>+Tabla1[[#This Row],[PVL]]*1.43</f>
        <v>58671.462850000004</v>
      </c>
      <c r="Q1011" s="66" t="str">
        <f>+HYPERLINK(Tabla1[[#This Row],[PAG]])</f>
        <v>https://todomusica.com.ar/boquillas/2511-rrgmpcasxb5.html</v>
      </c>
      <c r="R1011" s="67"/>
      <c r="S1011" s="68"/>
      <c r="T1011" s="69"/>
      <c r="U1011" s="69"/>
      <c r="V1011" s="69"/>
      <c r="W1011" s="69"/>
      <c r="X1011" s="69"/>
      <c r="Y1011" s="35"/>
      <c r="Z1011" s="35" t="s">
        <v>25075</v>
      </c>
      <c r="AA1011" s="36">
        <v>1</v>
      </c>
      <c r="AB1011" s="35" t="s">
        <v>27</v>
      </c>
      <c r="AC1011" s="35" t="str">
        <f>+IF(Tabla1[[#This Row],[STK]]="no","Sin STK", "STK disponible")</f>
        <v>Sin STK</v>
      </c>
      <c r="AD1011" s="35">
        <f>+I1011*J1011</f>
        <v>0</v>
      </c>
      <c r="AE1011" s="35">
        <f>+I1011*K1011</f>
        <v>0</v>
      </c>
      <c r="AF1011" s="36">
        <f>IF(Tabla1[[#This Row],[ref pack]]=1,Tabla1[[#This Row],[Pedido]],LCM(Tabla1[[#This Row],[MC VIEJO]],Tabla1[[#This Row],[Pedido]]))</f>
        <v>1</v>
      </c>
      <c r="AG1011" s="36">
        <f>+VLOOKUP(Tabla1[[#This Row],[Artículo]],'.'!$B$2:$D$11481,3,)</f>
        <v>1</v>
      </c>
      <c r="AH1011" s="37" t="str">
        <f>+IFERROR(SEARCH("pack",Tabla1[[#This Row],[PACK]]),"")</f>
        <v/>
      </c>
    </row>
    <row r="1012" spans="1:34" ht="24" customHeight="1" x14ac:dyDescent="0.2">
      <c r="A1012" s="50" t="s">
        <v>1505</v>
      </c>
      <c r="B1012" s="60" t="s">
        <v>1902</v>
      </c>
      <c r="C1012" s="61" t="s">
        <v>23766</v>
      </c>
      <c r="D1012" s="52" t="s">
        <v>9842</v>
      </c>
      <c r="E1012" s="53">
        <v>23385.01</v>
      </c>
      <c r="F1012" s="23" t="str">
        <f>+IFERROR(VLOOKUP(Tabla1[[#This Row],[Artículo]],'..'!$B$2:$D$569000,3,),"")</f>
        <v/>
      </c>
      <c r="G1012" s="24" t="str">
        <f>IF(H1012=AF1012,"", "Error MC")</f>
        <v>Error MC</v>
      </c>
      <c r="H1012" s="62"/>
      <c r="I1012" s="54">
        <f>+Tabla1[[#This Row],[MC]]*Tabla1[[#This Row],[Pedido]]*Tabla1[[#This Row],[PVC ]]</f>
        <v>0</v>
      </c>
      <c r="J1012" s="26">
        <v>0.21</v>
      </c>
      <c r="K1012" s="63"/>
      <c r="L1012" s="28" t="s">
        <v>17</v>
      </c>
      <c r="M1012" s="53">
        <v>41028.995000000003</v>
      </c>
      <c r="N1012" s="64" t="str">
        <f>+IF(Tabla1[[#This Row],[F PMPI]]="SÍ","No","Sí")</f>
        <v>Sí</v>
      </c>
      <c r="O1012" s="65">
        <f>+Tabla1[[#This Row],[PVL]]*1.055</f>
        <v>43285.589724999998</v>
      </c>
      <c r="P1012" s="65">
        <f>+Tabla1[[#This Row],[PVL]]*1.43</f>
        <v>58671.462850000004</v>
      </c>
      <c r="Q1012" s="66" t="str">
        <f>+HYPERLINK(Tabla1[[#This Row],[PAG]])</f>
        <v>https://todomusica.com.ar/boquillas/2266-rrgmpcasxb7.html</v>
      </c>
      <c r="R1012" s="67"/>
      <c r="S1012" s="68"/>
      <c r="T1012" s="69"/>
      <c r="U1012" s="69"/>
      <c r="V1012" s="69"/>
      <c r="W1012" s="69"/>
      <c r="X1012" s="69"/>
      <c r="Y1012" s="35"/>
      <c r="Z1012" s="35" t="s">
        <v>25076</v>
      </c>
      <c r="AA1012" s="36">
        <v>1</v>
      </c>
      <c r="AB1012" s="35" t="s">
        <v>27</v>
      </c>
      <c r="AC1012" s="35" t="str">
        <f>+IF(Tabla1[[#This Row],[STK]]="no","Sin STK", "STK disponible")</f>
        <v>STK disponible</v>
      </c>
      <c r="AD1012" s="35">
        <f>+I1012*J1012</f>
        <v>0</v>
      </c>
      <c r="AE1012" s="35">
        <f>+I1012*K1012</f>
        <v>0</v>
      </c>
      <c r="AF1012" s="36">
        <f>IF(Tabla1[[#This Row],[ref pack]]=1,Tabla1[[#This Row],[Pedido]],LCM(Tabla1[[#This Row],[MC VIEJO]],Tabla1[[#This Row],[Pedido]]))</f>
        <v>1</v>
      </c>
      <c r="AG1012" s="36">
        <f>+VLOOKUP(Tabla1[[#This Row],[Artículo]],'.'!$B$2:$D$11481,3,)</f>
        <v>1</v>
      </c>
      <c r="AH1012" s="37" t="str">
        <f>+IFERROR(SEARCH("pack",Tabla1[[#This Row],[PACK]]),"")</f>
        <v/>
      </c>
    </row>
    <row r="1013" spans="1:34" ht="24" customHeight="1" x14ac:dyDescent="0.2">
      <c r="A1013" s="50" t="s">
        <v>1505</v>
      </c>
      <c r="B1013" s="60" t="s">
        <v>1904</v>
      </c>
      <c r="C1013" s="61" t="s">
        <v>23767</v>
      </c>
      <c r="D1013" s="52" t="s">
        <v>27</v>
      </c>
      <c r="E1013" s="53">
        <v>23385.01</v>
      </c>
      <c r="F1013" s="23" t="str">
        <f>+IFERROR(VLOOKUP(Tabla1[[#This Row],[Artículo]],'..'!$B$2:$D$569000,3,),"")</f>
        <v/>
      </c>
      <c r="G1013" s="24" t="str">
        <f>IF(H1013=AF1013,"", "Error MC")</f>
        <v>Error MC</v>
      </c>
      <c r="H1013" s="62"/>
      <c r="I1013" s="54">
        <f>+Tabla1[[#This Row],[MC]]*Tabla1[[#This Row],[Pedido]]*Tabla1[[#This Row],[PVC ]]</f>
        <v>0</v>
      </c>
      <c r="J1013" s="26">
        <v>0.21</v>
      </c>
      <c r="K1013" s="63"/>
      <c r="L1013" s="28" t="s">
        <v>17</v>
      </c>
      <c r="M1013" s="53">
        <v>41028.995000000003</v>
      </c>
      <c r="N1013" s="64" t="str">
        <f>+IF(Tabla1[[#This Row],[F PMPI]]="SÍ","No","Sí")</f>
        <v>Sí</v>
      </c>
      <c r="O1013" s="65">
        <f>+Tabla1[[#This Row],[PVL]]*1.055</f>
        <v>43285.589724999998</v>
      </c>
      <c r="P1013" s="65">
        <f>+Tabla1[[#This Row],[PVL]]*1.43</f>
        <v>58671.462850000004</v>
      </c>
      <c r="Q1013" s="66" t="str">
        <f>+HYPERLINK(Tabla1[[#This Row],[PAG]])</f>
        <v>https://todomusica.com.ar/boquillas/2267-rrgmpcasxc5.html</v>
      </c>
      <c r="R1013" s="67"/>
      <c r="S1013" s="68"/>
      <c r="T1013" s="69"/>
      <c r="U1013" s="69"/>
      <c r="V1013" s="69"/>
      <c r="W1013" s="69"/>
      <c r="X1013" s="69"/>
      <c r="Y1013" s="35"/>
      <c r="Z1013" s="35" t="s">
        <v>25077</v>
      </c>
      <c r="AA1013" s="36">
        <v>1</v>
      </c>
      <c r="AB1013" s="35" t="s">
        <v>27</v>
      </c>
      <c r="AC1013" s="35" t="str">
        <f>+IF(Tabla1[[#This Row],[STK]]="no","Sin STK", "STK disponible")</f>
        <v>Sin STK</v>
      </c>
      <c r="AD1013" s="35">
        <f>+I1013*J1013</f>
        <v>0</v>
      </c>
      <c r="AE1013" s="35">
        <f>+I1013*K1013</f>
        <v>0</v>
      </c>
      <c r="AF1013" s="36">
        <f>IF(Tabla1[[#This Row],[ref pack]]=1,Tabla1[[#This Row],[Pedido]],LCM(Tabla1[[#This Row],[MC VIEJO]],Tabla1[[#This Row],[Pedido]]))</f>
        <v>1</v>
      </c>
      <c r="AG1013" s="36">
        <f>+VLOOKUP(Tabla1[[#This Row],[Artículo]],'.'!$B$2:$D$11481,3,)</f>
        <v>1</v>
      </c>
      <c r="AH1013" s="37" t="str">
        <f>+IFERROR(SEARCH("pack",Tabla1[[#This Row],[PACK]]),"")</f>
        <v/>
      </c>
    </row>
    <row r="1014" spans="1:34" ht="24" customHeight="1" x14ac:dyDescent="0.2">
      <c r="A1014" s="50" t="s">
        <v>1505</v>
      </c>
      <c r="B1014" s="60" t="s">
        <v>1906</v>
      </c>
      <c r="C1014" s="61" t="s">
        <v>23768</v>
      </c>
      <c r="D1014" s="52" t="s">
        <v>27</v>
      </c>
      <c r="E1014" s="53">
        <v>23385.01</v>
      </c>
      <c r="F1014" s="23" t="str">
        <f>+IFERROR(VLOOKUP(Tabla1[[#This Row],[Artículo]],'..'!$B$2:$D$569000,3,),"")</f>
        <v/>
      </c>
      <c r="G1014" s="24" t="str">
        <f>IF(H1014=AF1014,"", "Error MC")</f>
        <v>Error MC</v>
      </c>
      <c r="H1014" s="62"/>
      <c r="I1014" s="54">
        <f>+Tabla1[[#This Row],[MC]]*Tabla1[[#This Row],[Pedido]]*Tabla1[[#This Row],[PVC ]]</f>
        <v>0</v>
      </c>
      <c r="J1014" s="26">
        <v>0.21</v>
      </c>
      <c r="K1014" s="63"/>
      <c r="L1014" s="28" t="s">
        <v>17</v>
      </c>
      <c r="M1014" s="53">
        <v>41028.995000000003</v>
      </c>
      <c r="N1014" s="64" t="str">
        <f>+IF(Tabla1[[#This Row],[F PMPI]]="SÍ","No","Sí")</f>
        <v>Sí</v>
      </c>
      <c r="O1014" s="65">
        <f>+Tabla1[[#This Row],[PVL]]*1.055</f>
        <v>43285.589724999998</v>
      </c>
      <c r="P1014" s="65">
        <f>+Tabla1[[#This Row],[PVL]]*1.43</f>
        <v>58671.462850000004</v>
      </c>
      <c r="Q1014" s="66" t="str">
        <f>+HYPERLINK(Tabla1[[#This Row],[PAG]])</f>
        <v>https://todomusica.com.ar/boquillas/2323-rrgmpcasxc7.html</v>
      </c>
      <c r="R1014" s="67"/>
      <c r="S1014" s="68"/>
      <c r="T1014" s="69"/>
      <c r="U1014" s="69"/>
      <c r="V1014" s="69"/>
      <c r="W1014" s="69"/>
      <c r="X1014" s="69"/>
      <c r="Y1014" s="35"/>
      <c r="Z1014" s="35" t="s">
        <v>25078</v>
      </c>
      <c r="AA1014" s="36">
        <v>1</v>
      </c>
      <c r="AB1014" s="35" t="s">
        <v>27</v>
      </c>
      <c r="AC1014" s="35" t="str">
        <f>+IF(Tabla1[[#This Row],[STK]]="no","Sin STK", "STK disponible")</f>
        <v>Sin STK</v>
      </c>
      <c r="AD1014" s="35">
        <f>+I1014*J1014</f>
        <v>0</v>
      </c>
      <c r="AE1014" s="35">
        <f>+I1014*K1014</f>
        <v>0</v>
      </c>
      <c r="AF1014" s="36">
        <f>IF(Tabla1[[#This Row],[ref pack]]=1,Tabla1[[#This Row],[Pedido]],LCM(Tabla1[[#This Row],[MC VIEJO]],Tabla1[[#This Row],[Pedido]]))</f>
        <v>1</v>
      </c>
      <c r="AG1014" s="36">
        <f>+VLOOKUP(Tabla1[[#This Row],[Artículo]],'.'!$B$2:$D$11481,3,)</f>
        <v>1</v>
      </c>
      <c r="AH1014" s="37" t="str">
        <f>+IFERROR(SEARCH("pack",Tabla1[[#This Row],[PACK]]),"")</f>
        <v/>
      </c>
    </row>
    <row r="1015" spans="1:34" ht="24" customHeight="1" x14ac:dyDescent="0.2">
      <c r="A1015" s="50" t="s">
        <v>1505</v>
      </c>
      <c r="B1015" s="60" t="s">
        <v>1908</v>
      </c>
      <c r="C1015" s="61" t="s">
        <v>23769</v>
      </c>
      <c r="D1015" s="52" t="s">
        <v>9841</v>
      </c>
      <c r="E1015" s="53">
        <v>23385.01</v>
      </c>
      <c r="F1015" s="23" t="str">
        <f>+IFERROR(VLOOKUP(Tabla1[[#This Row],[Artículo]],'..'!$B$2:$D$569000,3,),"")</f>
        <v/>
      </c>
      <c r="G1015" s="24" t="str">
        <f>IF(H1015=AF1015,"", "Error MC")</f>
        <v>Error MC</v>
      </c>
      <c r="H1015" s="62"/>
      <c r="I1015" s="54">
        <f>+Tabla1[[#This Row],[MC]]*Tabla1[[#This Row],[Pedido]]*Tabla1[[#This Row],[PVC ]]</f>
        <v>0</v>
      </c>
      <c r="J1015" s="26">
        <v>0.21</v>
      </c>
      <c r="K1015" s="63"/>
      <c r="L1015" s="28" t="s">
        <v>17</v>
      </c>
      <c r="M1015" s="53">
        <v>41028.995000000003</v>
      </c>
      <c r="N1015" s="64" t="str">
        <f>+IF(Tabla1[[#This Row],[F PMPI]]="SÍ","No","Sí")</f>
        <v>Sí</v>
      </c>
      <c r="O1015" s="65">
        <f>+Tabla1[[#This Row],[PVL]]*1.055</f>
        <v>43285.589724999998</v>
      </c>
      <c r="P1015" s="65">
        <f>+Tabla1[[#This Row],[PVL]]*1.43</f>
        <v>58671.462850000004</v>
      </c>
      <c r="Q1015" s="66" t="str">
        <f>+HYPERLINK(Tabla1[[#This Row],[PAG]])</f>
        <v>https://todomusica.com.ar/boquillas/1737-rrgmpcbclb5.html</v>
      </c>
      <c r="R1015" s="67"/>
      <c r="S1015" s="68"/>
      <c r="T1015" s="69"/>
      <c r="U1015" s="69"/>
      <c r="V1015" s="69"/>
      <c r="W1015" s="69"/>
      <c r="X1015" s="69"/>
      <c r="Y1015" s="35"/>
      <c r="Z1015" s="35" t="s">
        <v>25079</v>
      </c>
      <c r="AA1015" s="36">
        <v>1</v>
      </c>
      <c r="AB1015" s="35" t="s">
        <v>27</v>
      </c>
      <c r="AC1015" s="35" t="str">
        <f>+IF(Tabla1[[#This Row],[STK]]="no","Sin STK", "STK disponible")</f>
        <v>STK disponible</v>
      </c>
      <c r="AD1015" s="35">
        <f>+I1015*J1015</f>
        <v>0</v>
      </c>
      <c r="AE1015" s="35">
        <f>+I1015*K1015</f>
        <v>0</v>
      </c>
      <c r="AF1015" s="36">
        <f>IF(Tabla1[[#This Row],[ref pack]]=1,Tabla1[[#This Row],[Pedido]],LCM(Tabla1[[#This Row],[MC VIEJO]],Tabla1[[#This Row],[Pedido]]))</f>
        <v>1</v>
      </c>
      <c r="AG1015" s="36">
        <f>+VLOOKUP(Tabla1[[#This Row],[Artículo]],'.'!$B$2:$D$11481,3,)</f>
        <v>1</v>
      </c>
      <c r="AH1015" s="37" t="str">
        <f>+IFERROR(SEARCH("pack",Tabla1[[#This Row],[PACK]]),"")</f>
        <v/>
      </c>
    </row>
    <row r="1016" spans="1:34" ht="24" customHeight="1" x14ac:dyDescent="0.2">
      <c r="A1016" s="50" t="s">
        <v>1505</v>
      </c>
      <c r="B1016" s="60" t="s">
        <v>1910</v>
      </c>
      <c r="C1016" s="61" t="s">
        <v>23770</v>
      </c>
      <c r="D1016" s="52" t="s">
        <v>9841</v>
      </c>
      <c r="E1016" s="53">
        <v>23385.01</v>
      </c>
      <c r="F1016" s="23" t="str">
        <f>+IFERROR(VLOOKUP(Tabla1[[#This Row],[Artículo]],'..'!$B$2:$D$569000,3,),"")</f>
        <v/>
      </c>
      <c r="G1016" s="24" t="str">
        <f>IF(H1016=AF1016,"", "Error MC")</f>
        <v>Error MC</v>
      </c>
      <c r="H1016" s="62"/>
      <c r="I1016" s="54">
        <f>+Tabla1[[#This Row],[MC]]*Tabla1[[#This Row],[Pedido]]*Tabla1[[#This Row],[PVC ]]</f>
        <v>0</v>
      </c>
      <c r="J1016" s="26">
        <v>0.21</v>
      </c>
      <c r="K1016" s="63"/>
      <c r="L1016" s="28" t="s">
        <v>17</v>
      </c>
      <c r="M1016" s="53">
        <v>41028.995000000003</v>
      </c>
      <c r="N1016" s="64" t="str">
        <f>+IF(Tabla1[[#This Row],[F PMPI]]="SÍ","No","Sí")</f>
        <v>Sí</v>
      </c>
      <c r="O1016" s="65">
        <f>+Tabla1[[#This Row],[PVL]]*1.055</f>
        <v>43285.589724999998</v>
      </c>
      <c r="P1016" s="65">
        <f>+Tabla1[[#This Row],[PVL]]*1.43</f>
        <v>58671.462850000004</v>
      </c>
      <c r="Q1016" s="66" t="str">
        <f>+HYPERLINK(Tabla1[[#This Row],[PAG]])</f>
        <v>https://todomusica.com.ar/boquillas/1395-rrgmpcbclb7.html</v>
      </c>
      <c r="R1016" s="67"/>
      <c r="S1016" s="68"/>
      <c r="T1016" s="69"/>
      <c r="U1016" s="69"/>
      <c r="V1016" s="69"/>
      <c r="W1016" s="69"/>
      <c r="X1016" s="69"/>
      <c r="Y1016" s="35"/>
      <c r="Z1016" s="35" t="s">
        <v>25080</v>
      </c>
      <c r="AA1016" s="36">
        <v>1</v>
      </c>
      <c r="AB1016" s="35" t="s">
        <v>27</v>
      </c>
      <c r="AC1016" s="35" t="str">
        <f>+IF(Tabla1[[#This Row],[STK]]="no","Sin STK", "STK disponible")</f>
        <v>STK disponible</v>
      </c>
      <c r="AD1016" s="35">
        <f>+I1016*J1016</f>
        <v>0</v>
      </c>
      <c r="AE1016" s="35">
        <f>+I1016*K1016</f>
        <v>0</v>
      </c>
      <c r="AF1016" s="36">
        <f>IF(Tabla1[[#This Row],[ref pack]]=1,Tabla1[[#This Row],[Pedido]],LCM(Tabla1[[#This Row],[MC VIEJO]],Tabla1[[#This Row],[Pedido]]))</f>
        <v>1</v>
      </c>
      <c r="AG1016" s="36">
        <f>+VLOOKUP(Tabla1[[#This Row],[Artículo]],'.'!$B$2:$D$11481,3,)</f>
        <v>1</v>
      </c>
      <c r="AH1016" s="37" t="str">
        <f>+IFERROR(SEARCH("pack",Tabla1[[#This Row],[PACK]]),"")</f>
        <v/>
      </c>
    </row>
    <row r="1017" spans="1:34" ht="24" customHeight="1" x14ac:dyDescent="0.2">
      <c r="A1017" s="50" t="s">
        <v>1505</v>
      </c>
      <c r="B1017" s="60" t="s">
        <v>1912</v>
      </c>
      <c r="C1017" s="61" t="s">
        <v>23771</v>
      </c>
      <c r="D1017" s="52" t="s">
        <v>9841</v>
      </c>
      <c r="E1017" s="53">
        <v>23385.01</v>
      </c>
      <c r="F1017" s="23" t="str">
        <f>+IFERROR(VLOOKUP(Tabla1[[#This Row],[Artículo]],'..'!$B$2:$D$569000,3,),"")</f>
        <v/>
      </c>
      <c r="G1017" s="24" t="str">
        <f>IF(H1017=AF1017,"", "Error MC")</f>
        <v>Error MC</v>
      </c>
      <c r="H1017" s="62"/>
      <c r="I1017" s="54">
        <f>+Tabla1[[#This Row],[MC]]*Tabla1[[#This Row],[Pedido]]*Tabla1[[#This Row],[PVC ]]</f>
        <v>0</v>
      </c>
      <c r="J1017" s="26">
        <v>0.21</v>
      </c>
      <c r="K1017" s="63"/>
      <c r="L1017" s="28" t="s">
        <v>17</v>
      </c>
      <c r="M1017" s="53">
        <v>41028.995000000003</v>
      </c>
      <c r="N1017" s="64" t="str">
        <f>+IF(Tabla1[[#This Row],[F PMPI]]="SÍ","No","Sí")</f>
        <v>Sí</v>
      </c>
      <c r="O1017" s="65">
        <f>+Tabla1[[#This Row],[PVL]]*1.055</f>
        <v>43285.589724999998</v>
      </c>
      <c r="P1017" s="65">
        <f>+Tabla1[[#This Row],[PVL]]*1.43</f>
        <v>58671.462850000004</v>
      </c>
      <c r="Q1017" s="66" t="str">
        <f>+HYPERLINK(Tabla1[[#This Row],[PAG]])</f>
        <v>https://todomusica.com.ar/boquillas/292-rrgmpcbclc5.html</v>
      </c>
      <c r="R1017" s="67"/>
      <c r="S1017" s="68"/>
      <c r="T1017" s="69"/>
      <c r="U1017" s="69"/>
      <c r="V1017" s="69"/>
      <c r="W1017" s="69"/>
      <c r="X1017" s="69"/>
      <c r="Y1017" s="35"/>
      <c r="Z1017" s="35" t="s">
        <v>25081</v>
      </c>
      <c r="AA1017" s="36">
        <v>1</v>
      </c>
      <c r="AB1017" s="35" t="s">
        <v>27</v>
      </c>
      <c r="AC1017" s="35" t="str">
        <f>+IF(Tabla1[[#This Row],[STK]]="no","Sin STK", "STK disponible")</f>
        <v>STK disponible</v>
      </c>
      <c r="AD1017" s="35">
        <f>+I1017*J1017</f>
        <v>0</v>
      </c>
      <c r="AE1017" s="35">
        <f>+I1017*K1017</f>
        <v>0</v>
      </c>
      <c r="AF1017" s="36">
        <f>IF(Tabla1[[#This Row],[ref pack]]=1,Tabla1[[#This Row],[Pedido]],LCM(Tabla1[[#This Row],[MC VIEJO]],Tabla1[[#This Row],[Pedido]]))</f>
        <v>1</v>
      </c>
      <c r="AG1017" s="36">
        <f>+VLOOKUP(Tabla1[[#This Row],[Artículo]],'.'!$B$2:$D$11481,3,)</f>
        <v>1</v>
      </c>
      <c r="AH1017" s="37" t="str">
        <f>+IFERROR(SEARCH("pack",Tabla1[[#This Row],[PACK]]),"")</f>
        <v/>
      </c>
    </row>
    <row r="1018" spans="1:34" ht="24" customHeight="1" x14ac:dyDescent="0.2">
      <c r="A1018" s="50" t="s">
        <v>1505</v>
      </c>
      <c r="B1018" s="60" t="s">
        <v>1914</v>
      </c>
      <c r="C1018" s="61" t="s">
        <v>23772</v>
      </c>
      <c r="D1018" s="52" t="s">
        <v>9841</v>
      </c>
      <c r="E1018" s="53">
        <v>23385.01</v>
      </c>
      <c r="F1018" s="23" t="str">
        <f>+IFERROR(VLOOKUP(Tabla1[[#This Row],[Artículo]],'..'!$B$2:$D$569000,3,),"")</f>
        <v/>
      </c>
      <c r="G1018" s="24" t="str">
        <f>IF(H1018=AF1018,"", "Error MC")</f>
        <v>Error MC</v>
      </c>
      <c r="H1018" s="62"/>
      <c r="I1018" s="54">
        <f>+Tabla1[[#This Row],[MC]]*Tabla1[[#This Row],[Pedido]]*Tabla1[[#This Row],[PVC ]]</f>
        <v>0</v>
      </c>
      <c r="J1018" s="26">
        <v>0.21</v>
      </c>
      <c r="K1018" s="63"/>
      <c r="L1018" s="28" t="s">
        <v>17</v>
      </c>
      <c r="M1018" s="53">
        <v>41028.995000000003</v>
      </c>
      <c r="N1018" s="64" t="str">
        <f>+IF(Tabla1[[#This Row],[F PMPI]]="SÍ","No","Sí")</f>
        <v>Sí</v>
      </c>
      <c r="O1018" s="65">
        <f>+Tabla1[[#This Row],[PVL]]*1.055</f>
        <v>43285.589724999998</v>
      </c>
      <c r="P1018" s="65">
        <f>+Tabla1[[#This Row],[PVL]]*1.43</f>
        <v>58671.462850000004</v>
      </c>
      <c r="Q1018" s="66" t="str">
        <f>+HYPERLINK(Tabla1[[#This Row],[PAG]])</f>
        <v>https://todomusica.com.ar/boquillas/1815-rrgmpcbclc7.html</v>
      </c>
      <c r="R1018" s="67"/>
      <c r="S1018" s="68"/>
      <c r="T1018" s="69"/>
      <c r="U1018" s="69"/>
      <c r="V1018" s="69"/>
      <c r="W1018" s="69"/>
      <c r="X1018" s="69"/>
      <c r="Y1018" s="35"/>
      <c r="Z1018" s="35" t="s">
        <v>25082</v>
      </c>
      <c r="AA1018" s="36">
        <v>1</v>
      </c>
      <c r="AB1018" s="35" t="s">
        <v>27</v>
      </c>
      <c r="AC1018" s="35" t="str">
        <f>+IF(Tabla1[[#This Row],[STK]]="no","Sin STK", "STK disponible")</f>
        <v>STK disponible</v>
      </c>
      <c r="AD1018" s="35">
        <f>+I1018*J1018</f>
        <v>0</v>
      </c>
      <c r="AE1018" s="35">
        <f>+I1018*K1018</f>
        <v>0</v>
      </c>
      <c r="AF1018" s="36">
        <f>IF(Tabla1[[#This Row],[ref pack]]=1,Tabla1[[#This Row],[Pedido]],LCM(Tabla1[[#This Row],[MC VIEJO]],Tabla1[[#This Row],[Pedido]]))</f>
        <v>1</v>
      </c>
      <c r="AG1018" s="36">
        <f>+VLOOKUP(Tabla1[[#This Row],[Artículo]],'.'!$B$2:$D$11481,3,)</f>
        <v>1</v>
      </c>
      <c r="AH1018" s="37" t="str">
        <f>+IFERROR(SEARCH("pack",Tabla1[[#This Row],[PACK]]),"")</f>
        <v/>
      </c>
    </row>
    <row r="1019" spans="1:34" ht="24" customHeight="1" x14ac:dyDescent="0.2">
      <c r="A1019" s="50" t="s">
        <v>1505</v>
      </c>
      <c r="B1019" s="60" t="s">
        <v>1916</v>
      </c>
      <c r="C1019" s="61" t="s">
        <v>23773</v>
      </c>
      <c r="D1019" s="52" t="s">
        <v>9841</v>
      </c>
      <c r="E1019" s="53">
        <v>20987.41</v>
      </c>
      <c r="F1019" s="23" t="str">
        <f>+IFERROR(VLOOKUP(Tabla1[[#This Row],[Artículo]],'..'!$B$2:$D$569000,3,),"")</f>
        <v/>
      </c>
      <c r="G1019" s="24" t="str">
        <f>IF(H1019=AF1019,"", "Error MC")</f>
        <v>Error MC</v>
      </c>
      <c r="H1019" s="62"/>
      <c r="I1019" s="54">
        <f>+Tabla1[[#This Row],[MC]]*Tabla1[[#This Row],[Pedido]]*Tabla1[[#This Row],[PVC ]]</f>
        <v>0</v>
      </c>
      <c r="J1019" s="26">
        <v>0.21</v>
      </c>
      <c r="K1019" s="63"/>
      <c r="L1019" s="28" t="s">
        <v>17</v>
      </c>
      <c r="M1019" s="53">
        <v>36822.404999999999</v>
      </c>
      <c r="N1019" s="64" t="str">
        <f>+IF(Tabla1[[#This Row],[F PMPI]]="SÍ","No","Sí")</f>
        <v>Sí</v>
      </c>
      <c r="O1019" s="65">
        <f>+Tabla1[[#This Row],[PVL]]*1.055</f>
        <v>38847.637274999994</v>
      </c>
      <c r="P1019" s="65">
        <f>+Tabla1[[#This Row],[PVL]]*1.43</f>
        <v>52656.039149999997</v>
      </c>
      <c r="Q1019" s="66" t="str">
        <f>+HYPERLINK(Tabla1[[#This Row],[PAG]])</f>
        <v>https://todomusica.com.ar/boquillas/2293-rrgmpcssxb5.html</v>
      </c>
      <c r="R1019" s="67"/>
      <c r="S1019" s="68"/>
      <c r="T1019" s="69"/>
      <c r="U1019" s="69"/>
      <c r="V1019" s="69"/>
      <c r="W1019" s="69"/>
      <c r="X1019" s="69"/>
      <c r="Y1019" s="35"/>
      <c r="Z1019" s="35" t="s">
        <v>25083</v>
      </c>
      <c r="AA1019" s="36">
        <v>1</v>
      </c>
      <c r="AB1019" s="35" t="s">
        <v>27</v>
      </c>
      <c r="AC1019" s="35" t="str">
        <f>+IF(Tabla1[[#This Row],[STK]]="no","Sin STK", "STK disponible")</f>
        <v>STK disponible</v>
      </c>
      <c r="AD1019" s="35">
        <f>+I1019*J1019</f>
        <v>0</v>
      </c>
      <c r="AE1019" s="35">
        <f>+I1019*K1019</f>
        <v>0</v>
      </c>
      <c r="AF1019" s="36">
        <f>IF(Tabla1[[#This Row],[ref pack]]=1,Tabla1[[#This Row],[Pedido]],LCM(Tabla1[[#This Row],[MC VIEJO]],Tabla1[[#This Row],[Pedido]]))</f>
        <v>1</v>
      </c>
      <c r="AG1019" s="36">
        <f>+VLOOKUP(Tabla1[[#This Row],[Artículo]],'.'!$B$2:$D$11481,3,)</f>
        <v>1</v>
      </c>
      <c r="AH1019" s="37" t="str">
        <f>+IFERROR(SEARCH("pack",Tabla1[[#This Row],[PACK]]),"")</f>
        <v/>
      </c>
    </row>
    <row r="1020" spans="1:34" ht="24" customHeight="1" x14ac:dyDescent="0.2">
      <c r="A1020" s="50" t="s">
        <v>1505</v>
      </c>
      <c r="B1020" s="60" t="s">
        <v>1918</v>
      </c>
      <c r="C1020" s="61" t="s">
        <v>23774</v>
      </c>
      <c r="D1020" s="52" t="s">
        <v>9841</v>
      </c>
      <c r="E1020" s="53">
        <v>23974.16</v>
      </c>
      <c r="F1020" s="23" t="str">
        <f>+IFERROR(VLOOKUP(Tabla1[[#This Row],[Artículo]],'..'!$B$2:$D$569000,3,),"")</f>
        <v/>
      </c>
      <c r="G1020" s="24" t="str">
        <f>IF(H1020=AF1020,"", "Error MC")</f>
        <v>Error MC</v>
      </c>
      <c r="H1020" s="62"/>
      <c r="I1020" s="54">
        <f>+Tabla1[[#This Row],[MC]]*Tabla1[[#This Row],[Pedido]]*Tabla1[[#This Row],[PVC ]]</f>
        <v>0</v>
      </c>
      <c r="J1020" s="26">
        <v>0.21</v>
      </c>
      <c r="K1020" s="63"/>
      <c r="L1020" s="28" t="s">
        <v>17</v>
      </c>
      <c r="M1020" s="53">
        <v>42062.661</v>
      </c>
      <c r="N1020" s="64" t="str">
        <f>+IF(Tabla1[[#This Row],[F PMPI]]="SÍ","No","Sí")</f>
        <v>Sí</v>
      </c>
      <c r="O1020" s="65">
        <f>+Tabla1[[#This Row],[PVL]]*1.055</f>
        <v>44376.107355</v>
      </c>
      <c r="P1020" s="65">
        <f>+Tabla1[[#This Row],[PVL]]*1.43</f>
        <v>60149.605230000001</v>
      </c>
      <c r="Q1020" s="66" t="str">
        <f>+HYPERLINK(Tabla1[[#This Row],[PAG]])</f>
        <v>https://todomusica.com.ar/boquillas/2294-rrgmpctsxb5.html</v>
      </c>
      <c r="R1020" s="67"/>
      <c r="S1020" s="68"/>
      <c r="T1020" s="69"/>
      <c r="U1020" s="69"/>
      <c r="V1020" s="69"/>
      <c r="W1020" s="69"/>
      <c r="X1020" s="69"/>
      <c r="Y1020" s="35"/>
      <c r="Z1020" s="35" t="s">
        <v>25084</v>
      </c>
      <c r="AA1020" s="36">
        <v>1</v>
      </c>
      <c r="AB1020" s="35" t="s">
        <v>27</v>
      </c>
      <c r="AC1020" s="35" t="str">
        <f>+IF(Tabla1[[#This Row],[STK]]="no","Sin STK", "STK disponible")</f>
        <v>STK disponible</v>
      </c>
      <c r="AD1020" s="35">
        <f>+I1020*J1020</f>
        <v>0</v>
      </c>
      <c r="AE1020" s="35">
        <f>+I1020*K1020</f>
        <v>0</v>
      </c>
      <c r="AF1020" s="36">
        <f>IF(Tabla1[[#This Row],[ref pack]]=1,Tabla1[[#This Row],[Pedido]],LCM(Tabla1[[#This Row],[MC VIEJO]],Tabla1[[#This Row],[Pedido]]))</f>
        <v>1</v>
      </c>
      <c r="AG1020" s="36">
        <f>+VLOOKUP(Tabla1[[#This Row],[Artículo]],'.'!$B$2:$D$11481,3,)</f>
        <v>1</v>
      </c>
      <c r="AH1020" s="37" t="str">
        <f>+IFERROR(SEARCH("pack",Tabla1[[#This Row],[PACK]]),"")</f>
        <v/>
      </c>
    </row>
    <row r="1021" spans="1:34" ht="24" customHeight="1" x14ac:dyDescent="0.2">
      <c r="A1021" s="50" t="s">
        <v>1505</v>
      </c>
      <c r="B1021" s="60" t="s">
        <v>1920</v>
      </c>
      <c r="C1021" s="61" t="s">
        <v>23775</v>
      </c>
      <c r="D1021" s="52" t="s">
        <v>9841</v>
      </c>
      <c r="E1021" s="53">
        <v>23974.16</v>
      </c>
      <c r="F1021" s="23" t="str">
        <f>+IFERROR(VLOOKUP(Tabla1[[#This Row],[Artículo]],'..'!$B$2:$D$569000,3,),"")</f>
        <v/>
      </c>
      <c r="G1021" s="24" t="str">
        <f>IF(H1021=AF1021,"", "Error MC")</f>
        <v>Error MC</v>
      </c>
      <c r="H1021" s="62"/>
      <c r="I1021" s="54">
        <f>+Tabla1[[#This Row],[MC]]*Tabla1[[#This Row],[Pedido]]*Tabla1[[#This Row],[PVC ]]</f>
        <v>0</v>
      </c>
      <c r="J1021" s="26">
        <v>0.21</v>
      </c>
      <c r="K1021" s="63"/>
      <c r="L1021" s="28" t="s">
        <v>17</v>
      </c>
      <c r="M1021" s="53">
        <v>42062.661</v>
      </c>
      <c r="N1021" s="64" t="str">
        <f>+IF(Tabla1[[#This Row],[F PMPI]]="SÍ","No","Sí")</f>
        <v>Sí</v>
      </c>
      <c r="O1021" s="65">
        <f>+Tabla1[[#This Row],[PVL]]*1.055</f>
        <v>44376.107355</v>
      </c>
      <c r="P1021" s="65">
        <f>+Tabla1[[#This Row],[PVL]]*1.43</f>
        <v>60149.605230000001</v>
      </c>
      <c r="Q1021" s="66" t="str">
        <f>+HYPERLINK(Tabla1[[#This Row],[PAG]])</f>
        <v>https://todomusica.com.ar/boquillas/2068-rrgmpctsxc5.html</v>
      </c>
      <c r="R1021" s="67"/>
      <c r="S1021" s="68"/>
      <c r="T1021" s="69"/>
      <c r="U1021" s="69"/>
      <c r="V1021" s="69"/>
      <c r="W1021" s="69"/>
      <c r="X1021" s="69"/>
      <c r="Y1021" s="35"/>
      <c r="Z1021" s="35" t="s">
        <v>25085</v>
      </c>
      <c r="AA1021" s="36">
        <v>1</v>
      </c>
      <c r="AB1021" s="35" t="s">
        <v>27</v>
      </c>
      <c r="AC1021" s="35" t="str">
        <f>+IF(Tabla1[[#This Row],[STK]]="no","Sin STK", "STK disponible")</f>
        <v>STK disponible</v>
      </c>
      <c r="AD1021" s="35">
        <f>+I1021*J1021</f>
        <v>0</v>
      </c>
      <c r="AE1021" s="35">
        <f>+I1021*K1021</f>
        <v>0</v>
      </c>
      <c r="AF1021" s="36">
        <f>IF(Tabla1[[#This Row],[ref pack]]=1,Tabla1[[#This Row],[Pedido]],LCM(Tabla1[[#This Row],[MC VIEJO]],Tabla1[[#This Row],[Pedido]]))</f>
        <v>1</v>
      </c>
      <c r="AG1021" s="36">
        <f>+VLOOKUP(Tabla1[[#This Row],[Artículo]],'.'!$B$2:$D$11481,3,)</f>
        <v>1</v>
      </c>
      <c r="AH1021" s="37" t="str">
        <f>+IFERROR(SEARCH("pack",Tabla1[[#This Row],[PACK]]),"")</f>
        <v/>
      </c>
    </row>
    <row r="1022" spans="1:34" ht="24" customHeight="1" x14ac:dyDescent="0.2">
      <c r="A1022" s="50" t="s">
        <v>1505</v>
      </c>
      <c r="B1022" s="60" t="s">
        <v>1922</v>
      </c>
      <c r="C1022" s="61" t="s">
        <v>23776</v>
      </c>
      <c r="D1022" s="52" t="s">
        <v>9842</v>
      </c>
      <c r="E1022" s="53">
        <v>23974.16</v>
      </c>
      <c r="F1022" s="23" t="str">
        <f>+IFERROR(VLOOKUP(Tabla1[[#This Row],[Artículo]],'..'!$B$2:$D$569000,3,),"")</f>
        <v/>
      </c>
      <c r="G1022" s="24" t="str">
        <f>IF(H1022=AF1022,"", "Error MC")</f>
        <v>Error MC</v>
      </c>
      <c r="H1022" s="62"/>
      <c r="I1022" s="54">
        <f>+Tabla1[[#This Row],[MC]]*Tabla1[[#This Row],[Pedido]]*Tabla1[[#This Row],[PVC ]]</f>
        <v>0</v>
      </c>
      <c r="J1022" s="26">
        <v>0.21</v>
      </c>
      <c r="K1022" s="63"/>
      <c r="L1022" s="28" t="s">
        <v>17</v>
      </c>
      <c r="M1022" s="53">
        <v>42062.661</v>
      </c>
      <c r="N1022" s="64" t="str">
        <f>+IF(Tabla1[[#This Row],[F PMPI]]="SÍ","No","Sí")</f>
        <v>Sí</v>
      </c>
      <c r="O1022" s="65">
        <f>+Tabla1[[#This Row],[PVL]]*1.055</f>
        <v>44376.107355</v>
      </c>
      <c r="P1022" s="65">
        <f>+Tabla1[[#This Row],[PVL]]*1.43</f>
        <v>60149.605230000001</v>
      </c>
      <c r="Q1022" s="66" t="str">
        <f>+HYPERLINK(Tabla1[[#This Row],[PAG]])</f>
        <v>https://todomusica.com.ar/boquillas/1458-rrgmpctsxc7.html</v>
      </c>
      <c r="R1022" s="67"/>
      <c r="S1022" s="68"/>
      <c r="T1022" s="69"/>
      <c r="U1022" s="69"/>
      <c r="V1022" s="69"/>
      <c r="W1022" s="69"/>
      <c r="X1022" s="69"/>
      <c r="Y1022" s="35"/>
      <c r="Z1022" s="35" t="s">
        <v>25086</v>
      </c>
      <c r="AA1022" s="36">
        <v>1</v>
      </c>
      <c r="AB1022" s="35" t="s">
        <v>27</v>
      </c>
      <c r="AC1022" s="35" t="str">
        <f>+IF(Tabla1[[#This Row],[STK]]="no","Sin STK", "STK disponible")</f>
        <v>STK disponible</v>
      </c>
      <c r="AD1022" s="35">
        <f>+I1022*J1022</f>
        <v>0</v>
      </c>
      <c r="AE1022" s="35">
        <f>+I1022*K1022</f>
        <v>0</v>
      </c>
      <c r="AF1022" s="36">
        <f>IF(Tabla1[[#This Row],[ref pack]]=1,Tabla1[[#This Row],[Pedido]],LCM(Tabla1[[#This Row],[MC VIEJO]],Tabla1[[#This Row],[Pedido]]))</f>
        <v>1</v>
      </c>
      <c r="AG1022" s="36">
        <f>+VLOOKUP(Tabla1[[#This Row],[Artículo]],'.'!$B$2:$D$11481,3,)</f>
        <v>1</v>
      </c>
      <c r="AH1022" s="37" t="str">
        <f>+IFERROR(SEARCH("pack",Tabla1[[#This Row],[PACK]]),"")</f>
        <v/>
      </c>
    </row>
    <row r="1023" spans="1:34" ht="24" customHeight="1" x14ac:dyDescent="0.2">
      <c r="A1023" s="50" t="s">
        <v>1505</v>
      </c>
      <c r="B1023" s="60" t="s">
        <v>1924</v>
      </c>
      <c r="C1023" s="61" t="s">
        <v>23777</v>
      </c>
      <c r="D1023" s="52" t="s">
        <v>27</v>
      </c>
      <c r="E1023" s="53">
        <v>19994.7</v>
      </c>
      <c r="F1023" s="23" t="str">
        <f>+IFERROR(VLOOKUP(Tabla1[[#This Row],[Artículo]],'..'!$B$2:$D$569000,3,),"")</f>
        <v/>
      </c>
      <c r="G1023" s="24" t="str">
        <f>IF(H1023=AF1023,"", "Error MC")</f>
        <v>Error MC</v>
      </c>
      <c r="H1023" s="62"/>
      <c r="I1023" s="54">
        <f>+Tabla1[[#This Row],[MC]]*Tabla1[[#This Row],[Pedido]]*Tabla1[[#This Row],[PVC ]]</f>
        <v>0</v>
      </c>
      <c r="J1023" s="26">
        <v>0.21</v>
      </c>
      <c r="K1023" s="63"/>
      <c r="L1023" s="28" t="s">
        <v>17</v>
      </c>
      <c r="M1023" s="53">
        <v>35080.707000000002</v>
      </c>
      <c r="N1023" s="64" t="str">
        <f>+IF(Tabla1[[#This Row],[F PMPI]]="SÍ","No","Sí")</f>
        <v>Sí</v>
      </c>
      <c r="O1023" s="65">
        <f>+Tabla1[[#This Row],[PVL]]*1.055</f>
        <v>37010.145884999998</v>
      </c>
      <c r="P1023" s="65">
        <f>+Tabla1[[#This Row],[PVL]]*1.43</f>
        <v>50165.411010000003</v>
      </c>
      <c r="Q1023" s="66" t="str">
        <f>+HYPERLINK(Tabla1[[#This Row],[PAG]])</f>
        <v>https://todomusica.com.ar/canas/2934-rrp05asx200.html</v>
      </c>
      <c r="R1023" s="67"/>
      <c r="S1023" s="68"/>
      <c r="T1023" s="69"/>
      <c r="U1023" s="69"/>
      <c r="V1023" s="69"/>
      <c r="W1023" s="69"/>
      <c r="X1023" s="69"/>
      <c r="Y1023" s="35"/>
      <c r="Z1023" s="35" t="s">
        <v>25087</v>
      </c>
      <c r="AA1023" s="36">
        <v>1</v>
      </c>
      <c r="AB1023" s="35" t="s">
        <v>27</v>
      </c>
      <c r="AC1023" s="35" t="str">
        <f>+IF(Tabla1[[#This Row],[STK]]="no","Sin STK", "STK disponible")</f>
        <v>Sin STK</v>
      </c>
      <c r="AD1023" s="35">
        <f>+I1023*J1023</f>
        <v>0</v>
      </c>
      <c r="AE1023" s="35">
        <f>+I1023*K1023</f>
        <v>0</v>
      </c>
      <c r="AF1023" s="36">
        <f>IF(Tabla1[[#This Row],[ref pack]]=1,Tabla1[[#This Row],[Pedido]],LCM(Tabla1[[#This Row],[MC VIEJO]],Tabla1[[#This Row],[Pedido]]))</f>
        <v>1</v>
      </c>
      <c r="AG1023" s="36">
        <f>+VLOOKUP(Tabla1[[#This Row],[Artículo]],'.'!$B$2:$D$11481,3,)</f>
        <v>1</v>
      </c>
      <c r="AH1023" s="37" t="str">
        <f>+IFERROR(SEARCH("pack",Tabla1[[#This Row],[PACK]]),"")</f>
        <v/>
      </c>
    </row>
    <row r="1024" spans="1:34" ht="24" customHeight="1" x14ac:dyDescent="0.2">
      <c r="A1024" s="50" t="s">
        <v>1505</v>
      </c>
      <c r="B1024" s="60" t="s">
        <v>1926</v>
      </c>
      <c r="C1024" s="61" t="s">
        <v>23778</v>
      </c>
      <c r="D1024" s="52" t="s">
        <v>27</v>
      </c>
      <c r="E1024" s="53">
        <v>19994.7</v>
      </c>
      <c r="F1024" s="23" t="str">
        <f>+IFERROR(VLOOKUP(Tabla1[[#This Row],[Artículo]],'..'!$B$2:$D$569000,3,),"")</f>
        <v/>
      </c>
      <c r="G1024" s="24" t="str">
        <f>IF(H1024=AF1024,"", "Error MC")</f>
        <v>Error MC</v>
      </c>
      <c r="H1024" s="62"/>
      <c r="I1024" s="54">
        <f>+Tabla1[[#This Row],[MC]]*Tabla1[[#This Row],[Pedido]]*Tabla1[[#This Row],[PVC ]]</f>
        <v>0</v>
      </c>
      <c r="J1024" s="26">
        <v>0.21</v>
      </c>
      <c r="K1024" s="63"/>
      <c r="L1024" s="28" t="s">
        <v>17</v>
      </c>
      <c r="M1024" s="53">
        <v>35080.707000000002</v>
      </c>
      <c r="N1024" s="64" t="str">
        <f>+IF(Tabla1[[#This Row],[F PMPI]]="SÍ","No","Sí")</f>
        <v>Sí</v>
      </c>
      <c r="O1024" s="65">
        <f>+Tabla1[[#This Row],[PVL]]*1.055</f>
        <v>37010.145884999998</v>
      </c>
      <c r="P1024" s="65">
        <f>+Tabla1[[#This Row],[PVL]]*1.43</f>
        <v>50165.411010000003</v>
      </c>
      <c r="Q1024" s="66" t="str">
        <f>+HYPERLINK(Tabla1[[#This Row],[PAG]])</f>
        <v>https://todomusica.com.ar/canas/2729-rrp05asx250.html</v>
      </c>
      <c r="R1024" s="67"/>
      <c r="S1024" s="68"/>
      <c r="T1024" s="69"/>
      <c r="U1024" s="69"/>
      <c r="V1024" s="69"/>
      <c r="W1024" s="69"/>
      <c r="X1024" s="69"/>
      <c r="Y1024" s="35"/>
      <c r="Z1024" s="35" t="s">
        <v>25088</v>
      </c>
      <c r="AA1024" s="36">
        <v>1</v>
      </c>
      <c r="AB1024" s="35" t="s">
        <v>27</v>
      </c>
      <c r="AC1024" s="35" t="str">
        <f>+IF(Tabla1[[#This Row],[STK]]="no","Sin STK", "STK disponible")</f>
        <v>Sin STK</v>
      </c>
      <c r="AD1024" s="35">
        <f>+I1024*J1024</f>
        <v>0</v>
      </c>
      <c r="AE1024" s="35">
        <f>+I1024*K1024</f>
        <v>0</v>
      </c>
      <c r="AF1024" s="36">
        <f>IF(Tabla1[[#This Row],[ref pack]]=1,Tabla1[[#This Row],[Pedido]],LCM(Tabla1[[#This Row],[MC VIEJO]],Tabla1[[#This Row],[Pedido]]))</f>
        <v>1</v>
      </c>
      <c r="AG1024" s="36">
        <f>+VLOOKUP(Tabla1[[#This Row],[Artículo]],'.'!$B$2:$D$11481,3,)</f>
        <v>1</v>
      </c>
      <c r="AH1024" s="37" t="str">
        <f>+IFERROR(SEARCH("pack",Tabla1[[#This Row],[PACK]]),"")</f>
        <v/>
      </c>
    </row>
    <row r="1025" spans="1:34" ht="24" customHeight="1" x14ac:dyDescent="0.2">
      <c r="A1025" s="50" t="s">
        <v>1505</v>
      </c>
      <c r="B1025" s="60" t="s">
        <v>1928</v>
      </c>
      <c r="C1025" s="61" t="s">
        <v>23779</v>
      </c>
      <c r="D1025" s="52" t="s">
        <v>9841</v>
      </c>
      <c r="E1025" s="53">
        <v>19994.7</v>
      </c>
      <c r="F1025" s="23" t="str">
        <f>+IFERROR(VLOOKUP(Tabla1[[#This Row],[Artículo]],'..'!$B$2:$D$569000,3,),"")</f>
        <v/>
      </c>
      <c r="G1025" s="24" t="str">
        <f>IF(H1025=AF1025,"", "Error MC")</f>
        <v>Error MC</v>
      </c>
      <c r="H1025" s="62"/>
      <c r="I1025" s="54">
        <f>+Tabla1[[#This Row],[MC]]*Tabla1[[#This Row],[Pedido]]*Tabla1[[#This Row],[PVC ]]</f>
        <v>0</v>
      </c>
      <c r="J1025" s="26">
        <v>0.21</v>
      </c>
      <c r="K1025" s="63"/>
      <c r="L1025" s="28" t="s">
        <v>17</v>
      </c>
      <c r="M1025" s="53">
        <v>35080.707000000002</v>
      </c>
      <c r="N1025" s="64" t="str">
        <f>+IF(Tabla1[[#This Row],[F PMPI]]="SÍ","No","Sí")</f>
        <v>Sí</v>
      </c>
      <c r="O1025" s="65">
        <f>+Tabla1[[#This Row],[PVL]]*1.055</f>
        <v>37010.145884999998</v>
      </c>
      <c r="P1025" s="65">
        <f>+Tabla1[[#This Row],[PVL]]*1.43</f>
        <v>50165.411010000003</v>
      </c>
      <c r="Q1025" s="66" t="str">
        <f>+HYPERLINK(Tabla1[[#This Row],[PAG]])</f>
        <v>https://todomusica.com.ar/canas/2374-rrp05asx300.html</v>
      </c>
      <c r="R1025" s="67"/>
      <c r="S1025" s="68"/>
      <c r="T1025" s="69"/>
      <c r="U1025" s="69"/>
      <c r="V1025" s="69"/>
      <c r="W1025" s="69"/>
      <c r="X1025" s="69"/>
      <c r="Y1025" s="35"/>
      <c r="Z1025" s="35" t="s">
        <v>25089</v>
      </c>
      <c r="AA1025" s="36">
        <v>1</v>
      </c>
      <c r="AB1025" s="35" t="s">
        <v>27</v>
      </c>
      <c r="AC1025" s="35" t="str">
        <f>+IF(Tabla1[[#This Row],[STK]]="no","Sin STK", "STK disponible")</f>
        <v>STK disponible</v>
      </c>
      <c r="AD1025" s="35">
        <f>+I1025*J1025</f>
        <v>0</v>
      </c>
      <c r="AE1025" s="35">
        <f>+I1025*K1025</f>
        <v>0</v>
      </c>
      <c r="AF1025" s="36">
        <f>IF(Tabla1[[#This Row],[ref pack]]=1,Tabla1[[#This Row],[Pedido]],LCM(Tabla1[[#This Row],[MC VIEJO]],Tabla1[[#This Row],[Pedido]]))</f>
        <v>1</v>
      </c>
      <c r="AG1025" s="36">
        <f>+VLOOKUP(Tabla1[[#This Row],[Artículo]],'.'!$B$2:$D$11481,3,)</f>
        <v>1</v>
      </c>
      <c r="AH1025" s="37" t="str">
        <f>+IFERROR(SEARCH("pack",Tabla1[[#This Row],[PACK]]),"")</f>
        <v/>
      </c>
    </row>
    <row r="1026" spans="1:34" ht="24" customHeight="1" x14ac:dyDescent="0.2">
      <c r="A1026" s="50" t="s">
        <v>1505</v>
      </c>
      <c r="B1026" s="60" t="s">
        <v>1930</v>
      </c>
      <c r="C1026" s="61" t="s">
        <v>23780</v>
      </c>
      <c r="D1026" s="52" t="s">
        <v>27</v>
      </c>
      <c r="E1026" s="53">
        <v>19994.7</v>
      </c>
      <c r="F1026" s="23" t="str">
        <f>+IFERROR(VLOOKUP(Tabla1[[#This Row],[Artículo]],'..'!$B$2:$D$569000,3,),"")</f>
        <v/>
      </c>
      <c r="G1026" s="24" t="str">
        <f>IF(H1026=AF1026,"", "Error MC")</f>
        <v>Error MC</v>
      </c>
      <c r="H1026" s="62"/>
      <c r="I1026" s="54">
        <f>+Tabla1[[#This Row],[MC]]*Tabla1[[#This Row],[Pedido]]*Tabla1[[#This Row],[PVC ]]</f>
        <v>0</v>
      </c>
      <c r="J1026" s="26">
        <v>0.21</v>
      </c>
      <c r="K1026" s="63"/>
      <c r="L1026" s="28" t="s">
        <v>17</v>
      </c>
      <c r="M1026" s="53">
        <v>35080.707000000002</v>
      </c>
      <c r="N1026" s="64" t="str">
        <f>+IF(Tabla1[[#This Row],[F PMPI]]="SÍ","No","Sí")</f>
        <v>Sí</v>
      </c>
      <c r="O1026" s="65">
        <f>+Tabla1[[#This Row],[PVL]]*1.055</f>
        <v>37010.145884999998</v>
      </c>
      <c r="P1026" s="65">
        <f>+Tabla1[[#This Row],[PVL]]*1.43</f>
        <v>50165.411010000003</v>
      </c>
      <c r="Q1026" s="66" t="str">
        <f>+HYPERLINK(Tabla1[[#This Row],[PAG]])</f>
        <v>https://todomusica.com.ar/canas/2963-rrp05asx350.html</v>
      </c>
      <c r="R1026" s="67"/>
      <c r="S1026" s="68"/>
      <c r="T1026" s="69"/>
      <c r="U1026" s="69"/>
      <c r="V1026" s="69"/>
      <c r="W1026" s="69"/>
      <c r="X1026" s="69"/>
      <c r="Y1026" s="35"/>
      <c r="Z1026" s="35" t="s">
        <v>25090</v>
      </c>
      <c r="AA1026" s="36">
        <v>1</v>
      </c>
      <c r="AB1026" s="35" t="s">
        <v>27</v>
      </c>
      <c r="AC1026" s="35" t="str">
        <f>+IF(Tabla1[[#This Row],[STK]]="no","Sin STK", "STK disponible")</f>
        <v>Sin STK</v>
      </c>
      <c r="AD1026" s="35">
        <f>+I1026*J1026</f>
        <v>0</v>
      </c>
      <c r="AE1026" s="35">
        <f>+I1026*K1026</f>
        <v>0</v>
      </c>
      <c r="AF1026" s="36">
        <f>IF(Tabla1[[#This Row],[ref pack]]=1,Tabla1[[#This Row],[Pedido]],LCM(Tabla1[[#This Row],[MC VIEJO]],Tabla1[[#This Row],[Pedido]]))</f>
        <v>1</v>
      </c>
      <c r="AG1026" s="36">
        <f>+VLOOKUP(Tabla1[[#This Row],[Artículo]],'.'!$B$2:$D$11481,3,)</f>
        <v>1</v>
      </c>
      <c r="AH1026" s="37" t="str">
        <f>+IFERROR(SEARCH("pack",Tabla1[[#This Row],[PACK]]),"")</f>
        <v/>
      </c>
    </row>
    <row r="1027" spans="1:34" ht="24" customHeight="1" x14ac:dyDescent="0.2">
      <c r="A1027" s="50" t="s">
        <v>1505</v>
      </c>
      <c r="B1027" s="60" t="s">
        <v>1932</v>
      </c>
      <c r="C1027" s="61" t="s">
        <v>23781</v>
      </c>
      <c r="D1027" s="52" t="s">
        <v>27</v>
      </c>
      <c r="E1027" s="53">
        <v>16986.46</v>
      </c>
      <c r="F1027" s="23" t="str">
        <f>+IFERROR(VLOOKUP(Tabla1[[#This Row],[Artículo]],'..'!$B$2:$D$569000,3,),"")</f>
        <v/>
      </c>
      <c r="G1027" s="24" t="str">
        <f>IF(H1027=AF1027,"", "Error MC")</f>
        <v>Error MC</v>
      </c>
      <c r="H1027" s="62"/>
      <c r="I1027" s="54">
        <f>+Tabla1[[#This Row],[MC]]*Tabla1[[#This Row],[Pedido]]*Tabla1[[#This Row],[PVC ]]</f>
        <v>0</v>
      </c>
      <c r="J1027" s="26">
        <v>0.21</v>
      </c>
      <c r="K1027" s="63"/>
      <c r="L1027" s="28" t="s">
        <v>17</v>
      </c>
      <c r="M1027" s="53">
        <v>29802.748</v>
      </c>
      <c r="N1027" s="64" t="str">
        <f>+IF(Tabla1[[#This Row],[F PMPI]]="SÍ","No","Sí")</f>
        <v>Sí</v>
      </c>
      <c r="O1027" s="65">
        <f>+Tabla1[[#This Row],[PVL]]*1.055</f>
        <v>31441.899139999998</v>
      </c>
      <c r="P1027" s="65">
        <f>+Tabla1[[#This Row],[PVL]]*1.43</f>
        <v>42617.929639999995</v>
      </c>
      <c r="Q1027" s="66" t="str">
        <f>+HYPERLINK(Tabla1[[#This Row],[PAG]])</f>
        <v>https://todomusica.com.ar/canas/3104-rrp05bcl200.html</v>
      </c>
      <c r="R1027" s="67"/>
      <c r="S1027" s="68"/>
      <c r="T1027" s="69"/>
      <c r="U1027" s="69"/>
      <c r="V1027" s="69"/>
      <c r="W1027" s="69"/>
      <c r="X1027" s="69"/>
      <c r="Y1027" s="35"/>
      <c r="Z1027" s="35" t="s">
        <v>25091</v>
      </c>
      <c r="AA1027" s="36">
        <v>1</v>
      </c>
      <c r="AB1027" s="35" t="s">
        <v>27</v>
      </c>
      <c r="AC1027" s="35" t="str">
        <f>+IF(Tabla1[[#This Row],[STK]]="no","Sin STK", "STK disponible")</f>
        <v>Sin STK</v>
      </c>
      <c r="AD1027" s="35">
        <f>+I1027*J1027</f>
        <v>0</v>
      </c>
      <c r="AE1027" s="35">
        <f>+I1027*K1027</f>
        <v>0</v>
      </c>
      <c r="AF1027" s="36">
        <f>IF(Tabla1[[#This Row],[ref pack]]=1,Tabla1[[#This Row],[Pedido]],LCM(Tabla1[[#This Row],[MC VIEJO]],Tabla1[[#This Row],[Pedido]]))</f>
        <v>1</v>
      </c>
      <c r="AG1027" s="36">
        <f>+VLOOKUP(Tabla1[[#This Row],[Artículo]],'.'!$B$2:$D$11481,3,)</f>
        <v>1</v>
      </c>
      <c r="AH1027" s="37" t="str">
        <f>+IFERROR(SEARCH("pack",Tabla1[[#This Row],[PACK]]),"")</f>
        <v/>
      </c>
    </row>
    <row r="1028" spans="1:34" ht="24" customHeight="1" x14ac:dyDescent="0.2">
      <c r="A1028" s="50" t="s">
        <v>1505</v>
      </c>
      <c r="B1028" s="60" t="s">
        <v>1934</v>
      </c>
      <c r="C1028" s="61" t="s">
        <v>23782</v>
      </c>
      <c r="D1028" s="52" t="s">
        <v>27</v>
      </c>
      <c r="E1028" s="53">
        <v>16986.46</v>
      </c>
      <c r="F1028" s="23" t="str">
        <f>+IFERROR(VLOOKUP(Tabla1[[#This Row],[Artículo]],'..'!$B$2:$D$569000,3,),"")</f>
        <v/>
      </c>
      <c r="G1028" s="24" t="str">
        <f>IF(H1028=AF1028,"", "Error MC")</f>
        <v>Error MC</v>
      </c>
      <c r="H1028" s="62"/>
      <c r="I1028" s="54">
        <f>+Tabla1[[#This Row],[MC]]*Tabla1[[#This Row],[Pedido]]*Tabla1[[#This Row],[PVC ]]</f>
        <v>0</v>
      </c>
      <c r="J1028" s="26">
        <v>0.21</v>
      </c>
      <c r="K1028" s="63"/>
      <c r="L1028" s="28" t="s">
        <v>17</v>
      </c>
      <c r="M1028" s="53">
        <v>29802.748</v>
      </c>
      <c r="N1028" s="64" t="str">
        <f>+IF(Tabla1[[#This Row],[F PMPI]]="SÍ","No","Sí")</f>
        <v>Sí</v>
      </c>
      <c r="O1028" s="65">
        <f>+Tabla1[[#This Row],[PVL]]*1.055</f>
        <v>31441.899139999998</v>
      </c>
      <c r="P1028" s="65">
        <f>+Tabla1[[#This Row],[PVL]]*1.43</f>
        <v>42617.929639999995</v>
      </c>
      <c r="Q1028" s="66" t="str">
        <f>+HYPERLINK(Tabla1[[#This Row],[PAG]])</f>
        <v>https://todomusica.com.ar/canas/2352-rrp05bcl250.html</v>
      </c>
      <c r="R1028" s="67"/>
      <c r="S1028" s="68"/>
      <c r="T1028" s="69"/>
      <c r="U1028" s="69"/>
      <c r="V1028" s="69"/>
      <c r="W1028" s="69"/>
      <c r="X1028" s="69"/>
      <c r="Y1028" s="35"/>
      <c r="Z1028" s="35" t="s">
        <v>25092</v>
      </c>
      <c r="AA1028" s="36">
        <v>1</v>
      </c>
      <c r="AB1028" s="35" t="s">
        <v>27</v>
      </c>
      <c r="AC1028" s="35" t="str">
        <f>+IF(Tabla1[[#This Row],[STK]]="no","Sin STK", "STK disponible")</f>
        <v>Sin STK</v>
      </c>
      <c r="AD1028" s="35">
        <f>+I1028*J1028</f>
        <v>0</v>
      </c>
      <c r="AE1028" s="35">
        <f>+I1028*K1028</f>
        <v>0</v>
      </c>
      <c r="AF1028" s="36">
        <f>IF(Tabla1[[#This Row],[ref pack]]=1,Tabla1[[#This Row],[Pedido]],LCM(Tabla1[[#This Row],[MC VIEJO]],Tabla1[[#This Row],[Pedido]]))</f>
        <v>1</v>
      </c>
      <c r="AG1028" s="36">
        <f>+VLOOKUP(Tabla1[[#This Row],[Artículo]],'.'!$B$2:$D$11481,3,)</f>
        <v>1</v>
      </c>
      <c r="AH1028" s="37" t="str">
        <f>+IFERROR(SEARCH("pack",Tabla1[[#This Row],[PACK]]),"")</f>
        <v/>
      </c>
    </row>
    <row r="1029" spans="1:34" ht="24" customHeight="1" x14ac:dyDescent="0.2">
      <c r="A1029" s="50" t="s">
        <v>1505</v>
      </c>
      <c r="B1029" s="60" t="s">
        <v>1936</v>
      </c>
      <c r="C1029" s="61" t="s">
        <v>23783</v>
      </c>
      <c r="D1029" s="52" t="s">
        <v>27</v>
      </c>
      <c r="E1029" s="53">
        <v>16986.46</v>
      </c>
      <c r="F1029" s="23" t="str">
        <f>+IFERROR(VLOOKUP(Tabla1[[#This Row],[Artículo]],'..'!$B$2:$D$569000,3,),"")</f>
        <v/>
      </c>
      <c r="G1029" s="24" t="str">
        <f>IF(H1029=AF1029,"", "Error MC")</f>
        <v>Error MC</v>
      </c>
      <c r="H1029" s="62"/>
      <c r="I1029" s="54">
        <f>+Tabla1[[#This Row],[MC]]*Tabla1[[#This Row],[Pedido]]*Tabla1[[#This Row],[PVC ]]</f>
        <v>0</v>
      </c>
      <c r="J1029" s="26">
        <v>0.21</v>
      </c>
      <c r="K1029" s="63"/>
      <c r="L1029" s="28" t="s">
        <v>17</v>
      </c>
      <c r="M1029" s="53">
        <v>29802.748</v>
      </c>
      <c r="N1029" s="64" t="str">
        <f>+IF(Tabla1[[#This Row],[F PMPI]]="SÍ","No","Sí")</f>
        <v>Sí</v>
      </c>
      <c r="O1029" s="65">
        <f>+Tabla1[[#This Row],[PVL]]*1.055</f>
        <v>31441.899139999998</v>
      </c>
      <c r="P1029" s="65">
        <f>+Tabla1[[#This Row],[PVL]]*1.43</f>
        <v>42617.929639999995</v>
      </c>
      <c r="Q1029" s="66" t="str">
        <f>+HYPERLINK(Tabla1[[#This Row],[PAG]])</f>
        <v>https://todomusica.com.ar/canas/2840-rrp05bcl300.html</v>
      </c>
      <c r="R1029" s="67"/>
      <c r="S1029" s="68"/>
      <c r="T1029" s="69"/>
      <c r="U1029" s="69"/>
      <c r="V1029" s="69"/>
      <c r="W1029" s="69"/>
      <c r="X1029" s="69"/>
      <c r="Y1029" s="35"/>
      <c r="Z1029" s="35" t="s">
        <v>25093</v>
      </c>
      <c r="AA1029" s="36">
        <v>1</v>
      </c>
      <c r="AB1029" s="35" t="s">
        <v>27</v>
      </c>
      <c r="AC1029" s="35" t="str">
        <f>+IF(Tabla1[[#This Row],[STK]]="no","Sin STK", "STK disponible")</f>
        <v>Sin STK</v>
      </c>
      <c r="AD1029" s="35">
        <f>+I1029*J1029</f>
        <v>0</v>
      </c>
      <c r="AE1029" s="35">
        <f>+I1029*K1029</f>
        <v>0</v>
      </c>
      <c r="AF1029" s="36">
        <f>IF(Tabla1[[#This Row],[ref pack]]=1,Tabla1[[#This Row],[Pedido]],LCM(Tabla1[[#This Row],[MC VIEJO]],Tabla1[[#This Row],[Pedido]]))</f>
        <v>1</v>
      </c>
      <c r="AG1029" s="36">
        <f>+VLOOKUP(Tabla1[[#This Row],[Artículo]],'.'!$B$2:$D$11481,3,)</f>
        <v>1</v>
      </c>
      <c r="AH1029" s="37" t="str">
        <f>+IFERROR(SEARCH("pack",Tabla1[[#This Row],[PACK]]),"")</f>
        <v/>
      </c>
    </row>
    <row r="1030" spans="1:34" ht="24" customHeight="1" x14ac:dyDescent="0.2">
      <c r="A1030" s="50" t="s">
        <v>1505</v>
      </c>
      <c r="B1030" s="60" t="s">
        <v>1938</v>
      </c>
      <c r="C1030" s="61" t="s">
        <v>23784</v>
      </c>
      <c r="D1030" s="52" t="s">
        <v>9841</v>
      </c>
      <c r="E1030" s="53">
        <v>16986.46</v>
      </c>
      <c r="F1030" s="23" t="str">
        <f>+IFERROR(VLOOKUP(Tabla1[[#This Row],[Artículo]],'..'!$B$2:$D$569000,3,),"")</f>
        <v/>
      </c>
      <c r="G1030" s="24" t="str">
        <f>IF(H1030=AF1030,"", "Error MC")</f>
        <v>Error MC</v>
      </c>
      <c r="H1030" s="62"/>
      <c r="I1030" s="54">
        <f>+Tabla1[[#This Row],[MC]]*Tabla1[[#This Row],[Pedido]]*Tabla1[[#This Row],[PVC ]]</f>
        <v>0</v>
      </c>
      <c r="J1030" s="26">
        <v>0.21</v>
      </c>
      <c r="K1030" s="63"/>
      <c r="L1030" s="28" t="s">
        <v>17</v>
      </c>
      <c r="M1030" s="53">
        <v>29802.748</v>
      </c>
      <c r="N1030" s="64" t="str">
        <f>+IF(Tabla1[[#This Row],[F PMPI]]="SÍ","No","Sí")</f>
        <v>Sí</v>
      </c>
      <c r="O1030" s="65">
        <f>+Tabla1[[#This Row],[PVL]]*1.055</f>
        <v>31441.899139999998</v>
      </c>
      <c r="P1030" s="65">
        <f>+Tabla1[[#This Row],[PVL]]*1.43</f>
        <v>42617.929639999995</v>
      </c>
      <c r="Q1030" s="66" t="str">
        <f>+HYPERLINK(Tabla1[[#This Row],[PAG]])</f>
        <v>https://todomusica.com.ar/canas/2812-rrp05bcl350.html</v>
      </c>
      <c r="R1030" s="67"/>
      <c r="S1030" s="68"/>
      <c r="T1030" s="69"/>
      <c r="U1030" s="69"/>
      <c r="V1030" s="69"/>
      <c r="W1030" s="69"/>
      <c r="X1030" s="69"/>
      <c r="Y1030" s="35"/>
      <c r="Z1030" s="35" t="s">
        <v>25094</v>
      </c>
      <c r="AA1030" s="36">
        <v>1</v>
      </c>
      <c r="AB1030" s="35" t="s">
        <v>27</v>
      </c>
      <c r="AC1030" s="35" t="str">
        <f>+IF(Tabla1[[#This Row],[STK]]="no","Sin STK", "STK disponible")</f>
        <v>STK disponible</v>
      </c>
      <c r="AD1030" s="35">
        <f>+I1030*J1030</f>
        <v>0</v>
      </c>
      <c r="AE1030" s="35">
        <f>+I1030*K1030</f>
        <v>0</v>
      </c>
      <c r="AF1030" s="36">
        <f>IF(Tabla1[[#This Row],[ref pack]]=1,Tabla1[[#This Row],[Pedido]],LCM(Tabla1[[#This Row],[MC VIEJO]],Tabla1[[#This Row],[Pedido]]))</f>
        <v>1</v>
      </c>
      <c r="AG1030" s="36">
        <f>+VLOOKUP(Tabla1[[#This Row],[Artículo]],'.'!$B$2:$D$11481,3,)</f>
        <v>1</v>
      </c>
      <c r="AH1030" s="37" t="str">
        <f>+IFERROR(SEARCH("pack",Tabla1[[#This Row],[PACK]]),"")</f>
        <v/>
      </c>
    </row>
    <row r="1031" spans="1:34" ht="24" customHeight="1" x14ac:dyDescent="0.2">
      <c r="A1031" s="50" t="s">
        <v>1505</v>
      </c>
      <c r="B1031" s="60" t="s">
        <v>1940</v>
      </c>
      <c r="C1031" s="61" t="s">
        <v>23785</v>
      </c>
      <c r="D1031" s="52" t="s">
        <v>9841</v>
      </c>
      <c r="E1031" s="53">
        <v>35737.78</v>
      </c>
      <c r="F1031" s="23" t="str">
        <f>+IFERROR(VLOOKUP(Tabla1[[#This Row],[Artículo]],'..'!$B$2:$D$569000,3,),"")</f>
        <v/>
      </c>
      <c r="G1031" s="24" t="str">
        <f>IF(H1031=AF1031,"", "Error MC")</f>
        <v>Error MC</v>
      </c>
      <c r="H1031" s="62"/>
      <c r="I1031" s="54">
        <f>+Tabla1[[#This Row],[MC]]*Tabla1[[#This Row],[Pedido]]*Tabla1[[#This Row],[PVC ]]</f>
        <v>0</v>
      </c>
      <c r="J1031" s="26">
        <v>0.21</v>
      </c>
      <c r="K1031" s="63"/>
      <c r="L1031" s="28" t="s">
        <v>17</v>
      </c>
      <c r="M1031" s="53">
        <v>62701.934000000001</v>
      </c>
      <c r="N1031" s="64" t="str">
        <f>+IF(Tabla1[[#This Row],[F PMPI]]="SÍ","No","Sí")</f>
        <v>Sí</v>
      </c>
      <c r="O1031" s="65">
        <f>+Tabla1[[#This Row],[PVL]]*1.055</f>
        <v>66150.540370000002</v>
      </c>
      <c r="P1031" s="65">
        <f>+Tabla1[[#This Row],[PVL]]*1.43</f>
        <v>89663.765619999991</v>
      </c>
      <c r="Q1031" s="66" t="str">
        <f>+HYPERLINK(Tabla1[[#This Row],[PAG]])</f>
        <v>https://todomusica.com.ar/canas/8948-rrp05bsx200.html</v>
      </c>
      <c r="R1031" s="67"/>
      <c r="S1031" s="68"/>
      <c r="T1031" s="69"/>
      <c r="U1031" s="69"/>
      <c r="V1031" s="69"/>
      <c r="W1031" s="69"/>
      <c r="X1031" s="69"/>
      <c r="Y1031" s="35"/>
      <c r="Z1031" s="35" t="s">
        <v>25095</v>
      </c>
      <c r="AA1031" s="36">
        <v>1</v>
      </c>
      <c r="AB1031" s="35" t="s">
        <v>27</v>
      </c>
      <c r="AC1031" s="35" t="str">
        <f>+IF(Tabla1[[#This Row],[STK]]="no","Sin STK", "STK disponible")</f>
        <v>STK disponible</v>
      </c>
      <c r="AD1031" s="35">
        <f>+I1031*J1031</f>
        <v>0</v>
      </c>
      <c r="AE1031" s="35">
        <f>+I1031*K1031</f>
        <v>0</v>
      </c>
      <c r="AF1031" s="36">
        <f>IF(Tabla1[[#This Row],[ref pack]]=1,Tabla1[[#This Row],[Pedido]],LCM(Tabla1[[#This Row],[MC VIEJO]],Tabla1[[#This Row],[Pedido]]))</f>
        <v>1</v>
      </c>
      <c r="AG1031" s="36">
        <f>+VLOOKUP(Tabla1[[#This Row],[Artículo]],'.'!$B$2:$D$11481,3,)</f>
        <v>1</v>
      </c>
      <c r="AH1031" s="37" t="str">
        <f>+IFERROR(SEARCH("pack",Tabla1[[#This Row],[PACK]]),"")</f>
        <v/>
      </c>
    </row>
    <row r="1032" spans="1:34" ht="24" customHeight="1" x14ac:dyDescent="0.2">
      <c r="A1032" s="50" t="s">
        <v>1505</v>
      </c>
      <c r="B1032" s="60" t="s">
        <v>1942</v>
      </c>
      <c r="C1032" s="61" t="s">
        <v>23786</v>
      </c>
      <c r="D1032" s="52" t="s">
        <v>27</v>
      </c>
      <c r="E1032" s="53">
        <v>35737.78</v>
      </c>
      <c r="F1032" s="23" t="str">
        <f>+IFERROR(VLOOKUP(Tabla1[[#This Row],[Artículo]],'..'!$B$2:$D$569000,3,),"")</f>
        <v/>
      </c>
      <c r="G1032" s="24" t="str">
        <f>IF(H1032=AF1032,"", "Error MC")</f>
        <v>Error MC</v>
      </c>
      <c r="H1032" s="62"/>
      <c r="I1032" s="54">
        <f>+Tabla1[[#This Row],[MC]]*Tabla1[[#This Row],[Pedido]]*Tabla1[[#This Row],[PVC ]]</f>
        <v>0</v>
      </c>
      <c r="J1032" s="26">
        <v>0.21</v>
      </c>
      <c r="K1032" s="63"/>
      <c r="L1032" s="28" t="s">
        <v>17</v>
      </c>
      <c r="M1032" s="53">
        <v>62701.934000000001</v>
      </c>
      <c r="N1032" s="64" t="str">
        <f>+IF(Tabla1[[#This Row],[F PMPI]]="SÍ","No","Sí")</f>
        <v>Sí</v>
      </c>
      <c r="O1032" s="65">
        <f>+Tabla1[[#This Row],[PVL]]*1.055</f>
        <v>66150.540370000002</v>
      </c>
      <c r="P1032" s="65">
        <f>+Tabla1[[#This Row],[PVL]]*1.43</f>
        <v>89663.765619999991</v>
      </c>
      <c r="Q1032" s="66" t="str">
        <f>+HYPERLINK(Tabla1[[#This Row],[PAG]])</f>
        <v>https://todomusica.com.ar/canas/1199-rrp05bsx250.html</v>
      </c>
      <c r="R1032" s="67"/>
      <c r="S1032" s="68"/>
      <c r="T1032" s="69"/>
      <c r="U1032" s="69"/>
      <c r="V1032" s="69"/>
      <c r="W1032" s="69"/>
      <c r="X1032" s="69"/>
      <c r="Y1032" s="35"/>
      <c r="Z1032" s="35" t="s">
        <v>25096</v>
      </c>
      <c r="AA1032" s="36">
        <v>1</v>
      </c>
      <c r="AB1032" s="35" t="s">
        <v>27</v>
      </c>
      <c r="AC1032" s="35" t="str">
        <f>+IF(Tabla1[[#This Row],[STK]]="no","Sin STK", "STK disponible")</f>
        <v>Sin STK</v>
      </c>
      <c r="AD1032" s="35">
        <f>+I1032*J1032</f>
        <v>0</v>
      </c>
      <c r="AE1032" s="35">
        <f>+I1032*K1032</f>
        <v>0</v>
      </c>
      <c r="AF1032" s="36">
        <f>IF(Tabla1[[#This Row],[ref pack]]=1,Tabla1[[#This Row],[Pedido]],LCM(Tabla1[[#This Row],[MC VIEJO]],Tabla1[[#This Row],[Pedido]]))</f>
        <v>1</v>
      </c>
      <c r="AG1032" s="36">
        <f>+VLOOKUP(Tabla1[[#This Row],[Artículo]],'.'!$B$2:$D$11481,3,)</f>
        <v>1</v>
      </c>
      <c r="AH1032" s="37" t="str">
        <f>+IFERROR(SEARCH("pack",Tabla1[[#This Row],[PACK]]),"")</f>
        <v/>
      </c>
    </row>
    <row r="1033" spans="1:34" ht="24" customHeight="1" x14ac:dyDescent="0.2">
      <c r="A1033" s="50" t="s">
        <v>1505</v>
      </c>
      <c r="B1033" s="60" t="s">
        <v>1944</v>
      </c>
      <c r="C1033" s="61" t="s">
        <v>23787</v>
      </c>
      <c r="D1033" s="52" t="s">
        <v>9841</v>
      </c>
      <c r="E1033" s="53">
        <v>35737.78</v>
      </c>
      <c r="F1033" s="23" t="str">
        <f>+IFERROR(VLOOKUP(Tabla1[[#This Row],[Artículo]],'..'!$B$2:$D$569000,3,),"")</f>
        <v/>
      </c>
      <c r="G1033" s="24" t="str">
        <f>IF(H1033=AF1033,"", "Error MC")</f>
        <v>Error MC</v>
      </c>
      <c r="H1033" s="62"/>
      <c r="I1033" s="54">
        <f>+Tabla1[[#This Row],[MC]]*Tabla1[[#This Row],[Pedido]]*Tabla1[[#This Row],[PVC ]]</f>
        <v>0</v>
      </c>
      <c r="J1033" s="26">
        <v>0.21</v>
      </c>
      <c r="K1033" s="63"/>
      <c r="L1033" s="28" t="s">
        <v>17</v>
      </c>
      <c r="M1033" s="53">
        <v>62701.934000000001</v>
      </c>
      <c r="N1033" s="64" t="str">
        <f>+IF(Tabla1[[#This Row],[F PMPI]]="SÍ","No","Sí")</f>
        <v>Sí</v>
      </c>
      <c r="O1033" s="65">
        <f>+Tabla1[[#This Row],[PVL]]*1.055</f>
        <v>66150.540370000002</v>
      </c>
      <c r="P1033" s="65">
        <f>+Tabla1[[#This Row],[PVL]]*1.43</f>
        <v>89663.765619999991</v>
      </c>
      <c r="Q1033" s="66" t="str">
        <f>+HYPERLINK(Tabla1[[#This Row],[PAG]])</f>
        <v>https://todomusica.com.ar/canas/1200-rrp05bsx300.html</v>
      </c>
      <c r="R1033" s="67"/>
      <c r="S1033" s="68"/>
      <c r="T1033" s="69"/>
      <c r="U1033" s="69"/>
      <c r="V1033" s="69"/>
      <c r="W1033" s="69"/>
      <c r="X1033" s="69"/>
      <c r="Y1033" s="35"/>
      <c r="Z1033" s="35" t="s">
        <v>25097</v>
      </c>
      <c r="AA1033" s="36">
        <v>1</v>
      </c>
      <c r="AB1033" s="35" t="s">
        <v>27</v>
      </c>
      <c r="AC1033" s="35" t="str">
        <f>+IF(Tabla1[[#This Row],[STK]]="no","Sin STK", "STK disponible")</f>
        <v>STK disponible</v>
      </c>
      <c r="AD1033" s="35">
        <f>+I1033*J1033</f>
        <v>0</v>
      </c>
      <c r="AE1033" s="35">
        <f>+I1033*K1033</f>
        <v>0</v>
      </c>
      <c r="AF1033" s="36">
        <f>IF(Tabla1[[#This Row],[ref pack]]=1,Tabla1[[#This Row],[Pedido]],LCM(Tabla1[[#This Row],[MC VIEJO]],Tabla1[[#This Row],[Pedido]]))</f>
        <v>1</v>
      </c>
      <c r="AG1033" s="36">
        <f>+VLOOKUP(Tabla1[[#This Row],[Artículo]],'.'!$B$2:$D$11481,3,)</f>
        <v>1</v>
      </c>
      <c r="AH1033" s="37" t="str">
        <f>+IFERROR(SEARCH("pack",Tabla1[[#This Row],[PACK]]),"")</f>
        <v/>
      </c>
    </row>
    <row r="1034" spans="1:34" ht="24" customHeight="1" x14ac:dyDescent="0.2">
      <c r="A1034" s="50" t="s">
        <v>1505</v>
      </c>
      <c r="B1034" s="60" t="s">
        <v>1946</v>
      </c>
      <c r="C1034" s="61" t="s">
        <v>23788</v>
      </c>
      <c r="D1034" s="52" t="s">
        <v>9841</v>
      </c>
      <c r="E1034" s="53">
        <v>35737.78</v>
      </c>
      <c r="F1034" s="23" t="str">
        <f>+IFERROR(VLOOKUP(Tabla1[[#This Row],[Artículo]],'..'!$B$2:$D$569000,3,),"")</f>
        <v/>
      </c>
      <c r="G1034" s="24" t="str">
        <f>IF(H1034=AF1034,"", "Error MC")</f>
        <v>Error MC</v>
      </c>
      <c r="H1034" s="62"/>
      <c r="I1034" s="54">
        <f>+Tabla1[[#This Row],[MC]]*Tabla1[[#This Row],[Pedido]]*Tabla1[[#This Row],[PVC ]]</f>
        <v>0</v>
      </c>
      <c r="J1034" s="26">
        <v>0.21</v>
      </c>
      <c r="K1034" s="63"/>
      <c r="L1034" s="28" t="s">
        <v>17</v>
      </c>
      <c r="M1034" s="53">
        <v>62701.934000000001</v>
      </c>
      <c r="N1034" s="64" t="str">
        <f>+IF(Tabla1[[#This Row],[F PMPI]]="SÍ","No","Sí")</f>
        <v>Sí</v>
      </c>
      <c r="O1034" s="65">
        <f>+Tabla1[[#This Row],[PVL]]*1.055</f>
        <v>66150.540370000002</v>
      </c>
      <c r="P1034" s="65">
        <f>+Tabla1[[#This Row],[PVL]]*1.43</f>
        <v>89663.765619999991</v>
      </c>
      <c r="Q1034" s="66" t="str">
        <f>+HYPERLINK(Tabla1[[#This Row],[PAG]])</f>
        <v>https://todomusica.com.ar/canas/1869-rrp05bsx350.html</v>
      </c>
      <c r="R1034" s="67"/>
      <c r="S1034" s="68"/>
      <c r="T1034" s="69"/>
      <c r="U1034" s="69"/>
      <c r="V1034" s="69"/>
      <c r="W1034" s="69"/>
      <c r="X1034" s="69"/>
      <c r="Y1034" s="35"/>
      <c r="Z1034" s="35" t="s">
        <v>25098</v>
      </c>
      <c r="AA1034" s="36">
        <v>1</v>
      </c>
      <c r="AB1034" s="35" t="s">
        <v>27</v>
      </c>
      <c r="AC1034" s="35" t="str">
        <f>+IF(Tabla1[[#This Row],[STK]]="no","Sin STK", "STK disponible")</f>
        <v>STK disponible</v>
      </c>
      <c r="AD1034" s="35">
        <f>+I1034*J1034</f>
        <v>0</v>
      </c>
      <c r="AE1034" s="35">
        <f>+I1034*K1034</f>
        <v>0</v>
      </c>
      <c r="AF1034" s="36">
        <f>IF(Tabla1[[#This Row],[ref pack]]=1,Tabla1[[#This Row],[Pedido]],LCM(Tabla1[[#This Row],[MC VIEJO]],Tabla1[[#This Row],[Pedido]]))</f>
        <v>1</v>
      </c>
      <c r="AG1034" s="36">
        <f>+VLOOKUP(Tabla1[[#This Row],[Artículo]],'.'!$B$2:$D$11481,3,)</f>
        <v>1</v>
      </c>
      <c r="AH1034" s="37" t="str">
        <f>+IFERROR(SEARCH("pack",Tabla1[[#This Row],[PACK]]),"")</f>
        <v/>
      </c>
    </row>
    <row r="1035" spans="1:34" ht="24" customHeight="1" x14ac:dyDescent="0.2">
      <c r="A1035" s="50" t="s">
        <v>1505</v>
      </c>
      <c r="B1035" s="60" t="s">
        <v>1948</v>
      </c>
      <c r="C1035" s="61" t="s">
        <v>23789</v>
      </c>
      <c r="D1035" s="52" t="s">
        <v>9842</v>
      </c>
      <c r="E1035" s="53">
        <v>17989.21</v>
      </c>
      <c r="F1035" s="23" t="str">
        <f>+IFERROR(VLOOKUP(Tabla1[[#This Row],[Artículo]],'..'!$B$2:$D$569000,3,),"")</f>
        <v/>
      </c>
      <c r="G1035" s="24" t="str">
        <f>IF(H1035=AF1035,"", "Error MC")</f>
        <v>Error MC</v>
      </c>
      <c r="H1035" s="62"/>
      <c r="I1035" s="54">
        <f>+Tabla1[[#This Row],[MC]]*Tabla1[[#This Row],[Pedido]]*Tabla1[[#This Row],[PVC ]]</f>
        <v>0</v>
      </c>
      <c r="J1035" s="26">
        <v>0.21</v>
      </c>
      <c r="K1035" s="63"/>
      <c r="L1035" s="28" t="s">
        <v>17</v>
      </c>
      <c r="M1035" s="53">
        <v>31562.063999999998</v>
      </c>
      <c r="N1035" s="64" t="str">
        <f>+IF(Tabla1[[#This Row],[F PMPI]]="SÍ","No","Sí")</f>
        <v>Sí</v>
      </c>
      <c r="O1035" s="65">
        <f>+Tabla1[[#This Row],[PVL]]*1.055</f>
        <v>33297.977519999993</v>
      </c>
      <c r="P1035" s="65">
        <f>+Tabla1[[#This Row],[PVL]]*1.43</f>
        <v>45133.751519999998</v>
      </c>
      <c r="Q1035" s="66" t="str">
        <f>+HYPERLINK(Tabla1[[#This Row],[PAG]])</f>
        <v>https://todomusica.com.ar/canas/8949-rrp05ssx200.html</v>
      </c>
      <c r="R1035" s="67"/>
      <c r="S1035" s="68"/>
      <c r="T1035" s="69"/>
      <c r="U1035" s="69"/>
      <c r="V1035" s="69"/>
      <c r="W1035" s="69"/>
      <c r="X1035" s="69"/>
      <c r="Y1035" s="35"/>
      <c r="Z1035" s="35" t="s">
        <v>25099</v>
      </c>
      <c r="AA1035" s="36">
        <v>1</v>
      </c>
      <c r="AB1035" s="35" t="s">
        <v>27</v>
      </c>
      <c r="AC1035" s="35" t="str">
        <f>+IF(Tabla1[[#This Row],[STK]]="no","Sin STK", "STK disponible")</f>
        <v>STK disponible</v>
      </c>
      <c r="AD1035" s="35">
        <f>+I1035*J1035</f>
        <v>0</v>
      </c>
      <c r="AE1035" s="35">
        <f>+I1035*K1035</f>
        <v>0</v>
      </c>
      <c r="AF1035" s="36">
        <f>IF(Tabla1[[#This Row],[ref pack]]=1,Tabla1[[#This Row],[Pedido]],LCM(Tabla1[[#This Row],[MC VIEJO]],Tabla1[[#This Row],[Pedido]]))</f>
        <v>1</v>
      </c>
      <c r="AG1035" s="36">
        <f>+VLOOKUP(Tabla1[[#This Row],[Artículo]],'.'!$B$2:$D$11481,3,)</f>
        <v>1</v>
      </c>
      <c r="AH1035" s="37" t="str">
        <f>+IFERROR(SEARCH("pack",Tabla1[[#This Row],[PACK]]),"")</f>
        <v/>
      </c>
    </row>
    <row r="1036" spans="1:34" ht="24" customHeight="1" x14ac:dyDescent="0.2">
      <c r="A1036" s="50" t="s">
        <v>1505</v>
      </c>
      <c r="B1036" s="60" t="s">
        <v>1950</v>
      </c>
      <c r="C1036" s="61" t="s">
        <v>23790</v>
      </c>
      <c r="D1036" s="52" t="s">
        <v>27</v>
      </c>
      <c r="E1036" s="53">
        <v>17989.21</v>
      </c>
      <c r="F1036" s="23" t="str">
        <f>+IFERROR(VLOOKUP(Tabla1[[#This Row],[Artículo]],'..'!$B$2:$D$569000,3,),"")</f>
        <v/>
      </c>
      <c r="G1036" s="24" t="str">
        <f>IF(H1036=AF1036,"", "Error MC")</f>
        <v>Error MC</v>
      </c>
      <c r="H1036" s="62"/>
      <c r="I1036" s="54">
        <f>+Tabla1[[#This Row],[MC]]*Tabla1[[#This Row],[Pedido]]*Tabla1[[#This Row],[PVC ]]</f>
        <v>0</v>
      </c>
      <c r="J1036" s="26">
        <v>0.21</v>
      </c>
      <c r="K1036" s="63"/>
      <c r="L1036" s="28" t="s">
        <v>17</v>
      </c>
      <c r="M1036" s="53">
        <v>31562.063999999998</v>
      </c>
      <c r="N1036" s="64" t="str">
        <f>+IF(Tabla1[[#This Row],[F PMPI]]="SÍ","No","Sí")</f>
        <v>Sí</v>
      </c>
      <c r="O1036" s="65">
        <f>+Tabla1[[#This Row],[PVL]]*1.055</f>
        <v>33297.977519999993</v>
      </c>
      <c r="P1036" s="65">
        <f>+Tabla1[[#This Row],[PVL]]*1.43</f>
        <v>45133.751519999998</v>
      </c>
      <c r="Q1036" s="66" t="str">
        <f>+HYPERLINK(Tabla1[[#This Row],[PAG]])</f>
        <v>https://todomusica.com.ar/canas/1619-rrp05ssx250.html</v>
      </c>
      <c r="R1036" s="67"/>
      <c r="S1036" s="68"/>
      <c r="T1036" s="69"/>
      <c r="U1036" s="69"/>
      <c r="V1036" s="69"/>
      <c r="W1036" s="69"/>
      <c r="X1036" s="69"/>
      <c r="Y1036" s="35"/>
      <c r="Z1036" s="35" t="s">
        <v>25100</v>
      </c>
      <c r="AA1036" s="36">
        <v>1</v>
      </c>
      <c r="AB1036" s="35" t="s">
        <v>27</v>
      </c>
      <c r="AC1036" s="35" t="str">
        <f>+IF(Tabla1[[#This Row],[STK]]="no","Sin STK", "STK disponible")</f>
        <v>Sin STK</v>
      </c>
      <c r="AD1036" s="35">
        <f>+I1036*J1036</f>
        <v>0</v>
      </c>
      <c r="AE1036" s="35">
        <f>+I1036*K1036</f>
        <v>0</v>
      </c>
      <c r="AF1036" s="36">
        <f>IF(Tabla1[[#This Row],[ref pack]]=1,Tabla1[[#This Row],[Pedido]],LCM(Tabla1[[#This Row],[MC VIEJO]],Tabla1[[#This Row],[Pedido]]))</f>
        <v>1</v>
      </c>
      <c r="AG1036" s="36">
        <f>+VLOOKUP(Tabla1[[#This Row],[Artículo]],'.'!$B$2:$D$11481,3,)</f>
        <v>1</v>
      </c>
      <c r="AH1036" s="37" t="str">
        <f>+IFERROR(SEARCH("pack",Tabla1[[#This Row],[PACK]]),"")</f>
        <v/>
      </c>
    </row>
    <row r="1037" spans="1:34" ht="24" customHeight="1" x14ac:dyDescent="0.2">
      <c r="A1037" s="50" t="s">
        <v>1505</v>
      </c>
      <c r="B1037" s="60" t="s">
        <v>1952</v>
      </c>
      <c r="C1037" s="61" t="s">
        <v>23791</v>
      </c>
      <c r="D1037" s="52" t="s">
        <v>9842</v>
      </c>
      <c r="E1037" s="53">
        <v>17989.21</v>
      </c>
      <c r="F1037" s="23" t="str">
        <f>+IFERROR(VLOOKUP(Tabla1[[#This Row],[Artículo]],'..'!$B$2:$D$569000,3,),"")</f>
        <v/>
      </c>
      <c r="G1037" s="24" t="str">
        <f>IF(H1037=AF1037,"", "Error MC")</f>
        <v>Error MC</v>
      </c>
      <c r="H1037" s="62"/>
      <c r="I1037" s="54">
        <f>+Tabla1[[#This Row],[MC]]*Tabla1[[#This Row],[Pedido]]*Tabla1[[#This Row],[PVC ]]</f>
        <v>0</v>
      </c>
      <c r="J1037" s="26">
        <v>0.21</v>
      </c>
      <c r="K1037" s="63"/>
      <c r="L1037" s="28" t="s">
        <v>17</v>
      </c>
      <c r="M1037" s="53">
        <v>31562.063999999998</v>
      </c>
      <c r="N1037" s="64" t="str">
        <f>+IF(Tabla1[[#This Row],[F PMPI]]="SÍ","No","Sí")</f>
        <v>Sí</v>
      </c>
      <c r="O1037" s="65">
        <f>+Tabla1[[#This Row],[PVL]]*1.055</f>
        <v>33297.977519999993</v>
      </c>
      <c r="P1037" s="65">
        <f>+Tabla1[[#This Row],[PVL]]*1.43</f>
        <v>45133.751519999998</v>
      </c>
      <c r="Q1037" s="66" t="str">
        <f>+HYPERLINK(Tabla1[[#This Row],[PAG]])</f>
        <v>https://todomusica.com.ar/canas/8950-rrp05ssx300.html</v>
      </c>
      <c r="R1037" s="67"/>
      <c r="S1037" s="68"/>
      <c r="T1037" s="69"/>
      <c r="U1037" s="69"/>
      <c r="V1037" s="69"/>
      <c r="W1037" s="69"/>
      <c r="X1037" s="69"/>
      <c r="Y1037" s="35"/>
      <c r="Z1037" s="35" t="s">
        <v>25101</v>
      </c>
      <c r="AA1037" s="36">
        <v>1</v>
      </c>
      <c r="AB1037" s="35" t="s">
        <v>27</v>
      </c>
      <c r="AC1037" s="35" t="str">
        <f>+IF(Tabla1[[#This Row],[STK]]="no","Sin STK", "STK disponible")</f>
        <v>STK disponible</v>
      </c>
      <c r="AD1037" s="35">
        <f>+I1037*J1037</f>
        <v>0</v>
      </c>
      <c r="AE1037" s="35">
        <f>+I1037*K1037</f>
        <v>0</v>
      </c>
      <c r="AF1037" s="36">
        <f>IF(Tabla1[[#This Row],[ref pack]]=1,Tabla1[[#This Row],[Pedido]],LCM(Tabla1[[#This Row],[MC VIEJO]],Tabla1[[#This Row],[Pedido]]))</f>
        <v>1</v>
      </c>
      <c r="AG1037" s="36">
        <f>+VLOOKUP(Tabla1[[#This Row],[Artículo]],'.'!$B$2:$D$11481,3,)</f>
        <v>1</v>
      </c>
      <c r="AH1037" s="37" t="str">
        <f>+IFERROR(SEARCH("pack",Tabla1[[#This Row],[PACK]]),"")</f>
        <v/>
      </c>
    </row>
    <row r="1038" spans="1:34" ht="24" customHeight="1" x14ac:dyDescent="0.2">
      <c r="A1038" s="50" t="s">
        <v>1505</v>
      </c>
      <c r="B1038" s="60" t="s">
        <v>1954</v>
      </c>
      <c r="C1038" s="61" t="s">
        <v>23792</v>
      </c>
      <c r="D1038" s="52" t="s">
        <v>9841</v>
      </c>
      <c r="E1038" s="53">
        <v>17989.21</v>
      </c>
      <c r="F1038" s="23" t="str">
        <f>+IFERROR(VLOOKUP(Tabla1[[#This Row],[Artículo]],'..'!$B$2:$D$569000,3,),"")</f>
        <v/>
      </c>
      <c r="G1038" s="24" t="str">
        <f>IF(H1038=AF1038,"", "Error MC")</f>
        <v>Error MC</v>
      </c>
      <c r="H1038" s="62"/>
      <c r="I1038" s="54">
        <f>+Tabla1[[#This Row],[MC]]*Tabla1[[#This Row],[Pedido]]*Tabla1[[#This Row],[PVC ]]</f>
        <v>0</v>
      </c>
      <c r="J1038" s="26">
        <v>0.21</v>
      </c>
      <c r="K1038" s="63"/>
      <c r="L1038" s="28" t="s">
        <v>17</v>
      </c>
      <c r="M1038" s="53">
        <v>31562.063999999998</v>
      </c>
      <c r="N1038" s="64" t="str">
        <f>+IF(Tabla1[[#This Row],[F PMPI]]="SÍ","No","Sí")</f>
        <v>Sí</v>
      </c>
      <c r="O1038" s="65">
        <f>+Tabla1[[#This Row],[PVL]]*1.055</f>
        <v>33297.977519999993</v>
      </c>
      <c r="P1038" s="65">
        <f>+Tabla1[[#This Row],[PVL]]*1.43</f>
        <v>45133.751519999998</v>
      </c>
      <c r="Q1038" s="66" t="str">
        <f>+HYPERLINK(Tabla1[[#This Row],[PAG]])</f>
        <v>https://todomusica.com.ar/canas/8951-rrp05ssx350.html</v>
      </c>
      <c r="R1038" s="67"/>
      <c r="S1038" s="68"/>
      <c r="T1038" s="69"/>
      <c r="U1038" s="69"/>
      <c r="V1038" s="69"/>
      <c r="W1038" s="69"/>
      <c r="X1038" s="69"/>
      <c r="Y1038" s="35"/>
      <c r="Z1038" s="35" t="s">
        <v>25102</v>
      </c>
      <c r="AA1038" s="36">
        <v>1</v>
      </c>
      <c r="AB1038" s="35" t="s">
        <v>27</v>
      </c>
      <c r="AC1038" s="35" t="str">
        <f>+IF(Tabla1[[#This Row],[STK]]="no","Sin STK", "STK disponible")</f>
        <v>STK disponible</v>
      </c>
      <c r="AD1038" s="35">
        <f>+I1038*J1038</f>
        <v>0</v>
      </c>
      <c r="AE1038" s="35">
        <f>+I1038*K1038</f>
        <v>0</v>
      </c>
      <c r="AF1038" s="36">
        <f>IF(Tabla1[[#This Row],[ref pack]]=1,Tabla1[[#This Row],[Pedido]],LCM(Tabla1[[#This Row],[MC VIEJO]],Tabla1[[#This Row],[Pedido]]))</f>
        <v>1</v>
      </c>
      <c r="AG1038" s="36">
        <f>+VLOOKUP(Tabla1[[#This Row],[Artículo]],'.'!$B$2:$D$11481,3,)</f>
        <v>1</v>
      </c>
      <c r="AH1038" s="37" t="str">
        <f>+IFERROR(SEARCH("pack",Tabla1[[#This Row],[PACK]]),"")</f>
        <v/>
      </c>
    </row>
    <row r="1039" spans="1:34" ht="24" customHeight="1" x14ac:dyDescent="0.2">
      <c r="A1039" s="50" t="s">
        <v>1505</v>
      </c>
      <c r="B1039" s="60" t="s">
        <v>1956</v>
      </c>
      <c r="C1039" s="61" t="s">
        <v>23793</v>
      </c>
      <c r="D1039" s="52" t="s">
        <v>27</v>
      </c>
      <c r="E1039" s="53">
        <v>25449.63</v>
      </c>
      <c r="F1039" s="23" t="str">
        <f>+IFERROR(VLOOKUP(Tabla1[[#This Row],[Artículo]],'..'!$B$2:$D$569000,3,),"")</f>
        <v/>
      </c>
      <c r="G1039" s="24" t="str">
        <f>IF(H1039=AF1039,"", "Error MC")</f>
        <v>Error MC</v>
      </c>
      <c r="H1039" s="62"/>
      <c r="I1039" s="54">
        <f>+Tabla1[[#This Row],[MC]]*Tabla1[[#This Row],[Pedido]]*Tabla1[[#This Row],[PVC ]]</f>
        <v>0</v>
      </c>
      <c r="J1039" s="26">
        <v>0.21</v>
      </c>
      <c r="K1039" s="63"/>
      <c r="L1039" s="28" t="s">
        <v>17</v>
      </c>
      <c r="M1039" s="53">
        <v>44651.372000000003</v>
      </c>
      <c r="N1039" s="64" t="str">
        <f>+IF(Tabla1[[#This Row],[F PMPI]]="SÍ","No","Sí")</f>
        <v>Sí</v>
      </c>
      <c r="O1039" s="65">
        <f>+Tabla1[[#This Row],[PVL]]*1.055</f>
        <v>47107.197460000003</v>
      </c>
      <c r="P1039" s="65">
        <f>+Tabla1[[#This Row],[PVL]]*1.43</f>
        <v>63851.461960000001</v>
      </c>
      <c r="Q1039" s="66" t="str">
        <f>+HYPERLINK(Tabla1[[#This Row],[PAG]])</f>
        <v>https://todomusica.com.ar/canas/3102-rrp05tsx200.html</v>
      </c>
      <c r="R1039" s="67"/>
      <c r="S1039" s="68"/>
      <c r="T1039" s="69"/>
      <c r="U1039" s="69"/>
      <c r="V1039" s="69"/>
      <c r="W1039" s="69"/>
      <c r="X1039" s="69"/>
      <c r="Y1039" s="35"/>
      <c r="Z1039" s="35" t="s">
        <v>25103</v>
      </c>
      <c r="AA1039" s="36">
        <v>1</v>
      </c>
      <c r="AB1039" s="35" t="s">
        <v>27</v>
      </c>
      <c r="AC1039" s="35" t="str">
        <f>+IF(Tabla1[[#This Row],[STK]]="no","Sin STK", "STK disponible")</f>
        <v>Sin STK</v>
      </c>
      <c r="AD1039" s="35">
        <f>+I1039*J1039</f>
        <v>0</v>
      </c>
      <c r="AE1039" s="35">
        <f>+I1039*K1039</f>
        <v>0</v>
      </c>
      <c r="AF1039" s="36">
        <f>IF(Tabla1[[#This Row],[ref pack]]=1,Tabla1[[#This Row],[Pedido]],LCM(Tabla1[[#This Row],[MC VIEJO]],Tabla1[[#This Row],[Pedido]]))</f>
        <v>1</v>
      </c>
      <c r="AG1039" s="36">
        <f>+VLOOKUP(Tabla1[[#This Row],[Artículo]],'.'!$B$2:$D$11481,3,)</f>
        <v>1</v>
      </c>
      <c r="AH1039" s="37" t="str">
        <f>+IFERROR(SEARCH("pack",Tabla1[[#This Row],[PACK]]),"")</f>
        <v/>
      </c>
    </row>
    <row r="1040" spans="1:34" ht="24" customHeight="1" x14ac:dyDescent="0.2">
      <c r="A1040" s="50" t="s">
        <v>1505</v>
      </c>
      <c r="B1040" s="60" t="s">
        <v>1958</v>
      </c>
      <c r="C1040" s="61" t="s">
        <v>23794</v>
      </c>
      <c r="D1040" s="52" t="s">
        <v>27</v>
      </c>
      <c r="E1040" s="53">
        <v>25449.63</v>
      </c>
      <c r="F1040" s="23" t="str">
        <f>+IFERROR(VLOOKUP(Tabla1[[#This Row],[Artículo]],'..'!$B$2:$D$569000,3,),"")</f>
        <v/>
      </c>
      <c r="G1040" s="24" t="str">
        <f>IF(H1040=AF1040,"", "Error MC")</f>
        <v>Error MC</v>
      </c>
      <c r="H1040" s="62"/>
      <c r="I1040" s="54">
        <f>+Tabla1[[#This Row],[MC]]*Tabla1[[#This Row],[Pedido]]*Tabla1[[#This Row],[PVC ]]</f>
        <v>0</v>
      </c>
      <c r="J1040" s="26">
        <v>0.21</v>
      </c>
      <c r="K1040" s="63"/>
      <c r="L1040" s="28" t="s">
        <v>17</v>
      </c>
      <c r="M1040" s="53">
        <v>44651.372000000003</v>
      </c>
      <c r="N1040" s="64" t="str">
        <f>+IF(Tabla1[[#This Row],[F PMPI]]="SÍ","No","Sí")</f>
        <v>Sí</v>
      </c>
      <c r="O1040" s="65">
        <f>+Tabla1[[#This Row],[PVL]]*1.055</f>
        <v>47107.197460000003</v>
      </c>
      <c r="P1040" s="65">
        <f>+Tabla1[[#This Row],[PVL]]*1.43</f>
        <v>63851.461960000001</v>
      </c>
      <c r="Q1040" s="66" t="str">
        <f>+HYPERLINK(Tabla1[[#This Row],[PAG]])</f>
        <v>https://todomusica.com.ar/canas/3156-rrp05tsx250.html</v>
      </c>
      <c r="R1040" s="67"/>
      <c r="S1040" s="68"/>
      <c r="T1040" s="69"/>
      <c r="U1040" s="69"/>
      <c r="V1040" s="69"/>
      <c r="W1040" s="69"/>
      <c r="X1040" s="69"/>
      <c r="Y1040" s="35"/>
      <c r="Z1040" s="35" t="s">
        <v>25104</v>
      </c>
      <c r="AA1040" s="36">
        <v>1</v>
      </c>
      <c r="AB1040" s="35" t="s">
        <v>27</v>
      </c>
      <c r="AC1040" s="35" t="str">
        <f>+IF(Tabla1[[#This Row],[STK]]="no","Sin STK", "STK disponible")</f>
        <v>Sin STK</v>
      </c>
      <c r="AD1040" s="35">
        <f>+I1040*J1040</f>
        <v>0</v>
      </c>
      <c r="AE1040" s="35">
        <f>+I1040*K1040</f>
        <v>0</v>
      </c>
      <c r="AF1040" s="36">
        <f>IF(Tabla1[[#This Row],[ref pack]]=1,Tabla1[[#This Row],[Pedido]],LCM(Tabla1[[#This Row],[MC VIEJO]],Tabla1[[#This Row],[Pedido]]))</f>
        <v>1</v>
      </c>
      <c r="AG1040" s="36">
        <f>+VLOOKUP(Tabla1[[#This Row],[Artículo]],'.'!$B$2:$D$11481,3,)</f>
        <v>1</v>
      </c>
      <c r="AH1040" s="37" t="str">
        <f>+IFERROR(SEARCH("pack",Tabla1[[#This Row],[PACK]]),"")</f>
        <v/>
      </c>
    </row>
    <row r="1041" spans="1:34" ht="24" customHeight="1" x14ac:dyDescent="0.2">
      <c r="A1041" s="50" t="s">
        <v>1505</v>
      </c>
      <c r="B1041" s="60" t="s">
        <v>1960</v>
      </c>
      <c r="C1041" s="61" t="s">
        <v>23795</v>
      </c>
      <c r="D1041" s="52" t="s">
        <v>27</v>
      </c>
      <c r="E1041" s="53">
        <v>25449.63</v>
      </c>
      <c r="F1041" s="23" t="str">
        <f>+IFERROR(VLOOKUP(Tabla1[[#This Row],[Artículo]],'..'!$B$2:$D$569000,3,),"")</f>
        <v/>
      </c>
      <c r="G1041" s="24" t="str">
        <f>IF(H1041=AF1041,"", "Error MC")</f>
        <v>Error MC</v>
      </c>
      <c r="H1041" s="62"/>
      <c r="I1041" s="54">
        <f>+Tabla1[[#This Row],[MC]]*Tabla1[[#This Row],[Pedido]]*Tabla1[[#This Row],[PVC ]]</f>
        <v>0</v>
      </c>
      <c r="J1041" s="26">
        <v>0.21</v>
      </c>
      <c r="K1041" s="63"/>
      <c r="L1041" s="28" t="s">
        <v>17</v>
      </c>
      <c r="M1041" s="53">
        <v>44651.372000000003</v>
      </c>
      <c r="N1041" s="64" t="str">
        <f>+IF(Tabla1[[#This Row],[F PMPI]]="SÍ","No","Sí")</f>
        <v>Sí</v>
      </c>
      <c r="O1041" s="65">
        <f>+Tabla1[[#This Row],[PVL]]*1.055</f>
        <v>47107.197460000003</v>
      </c>
      <c r="P1041" s="65">
        <f>+Tabla1[[#This Row],[PVL]]*1.43</f>
        <v>63851.461960000001</v>
      </c>
      <c r="Q1041" s="66" t="str">
        <f>+HYPERLINK(Tabla1[[#This Row],[PAG]])</f>
        <v>https://todomusica.com.ar/canas/2836-rrp05tsx300.html</v>
      </c>
      <c r="R1041" s="67"/>
      <c r="S1041" s="68"/>
      <c r="T1041" s="69"/>
      <c r="U1041" s="69"/>
      <c r="V1041" s="69"/>
      <c r="W1041" s="69"/>
      <c r="X1041" s="69"/>
      <c r="Y1041" s="35"/>
      <c r="Z1041" s="35" t="s">
        <v>25105</v>
      </c>
      <c r="AA1041" s="36">
        <v>1</v>
      </c>
      <c r="AB1041" s="35" t="s">
        <v>27</v>
      </c>
      <c r="AC1041" s="35" t="str">
        <f>+IF(Tabla1[[#This Row],[STK]]="no","Sin STK", "STK disponible")</f>
        <v>Sin STK</v>
      </c>
      <c r="AD1041" s="35">
        <f>+I1041*J1041</f>
        <v>0</v>
      </c>
      <c r="AE1041" s="35">
        <f>+I1041*K1041</f>
        <v>0</v>
      </c>
      <c r="AF1041" s="36">
        <f>IF(Tabla1[[#This Row],[ref pack]]=1,Tabla1[[#This Row],[Pedido]],LCM(Tabla1[[#This Row],[MC VIEJO]],Tabla1[[#This Row],[Pedido]]))</f>
        <v>1</v>
      </c>
      <c r="AG1041" s="36">
        <f>+VLOOKUP(Tabla1[[#This Row],[Artículo]],'.'!$B$2:$D$11481,3,)</f>
        <v>1</v>
      </c>
      <c r="AH1041" s="37" t="str">
        <f>+IFERROR(SEARCH("pack",Tabla1[[#This Row],[PACK]]),"")</f>
        <v/>
      </c>
    </row>
    <row r="1042" spans="1:34" ht="24" customHeight="1" x14ac:dyDescent="0.2">
      <c r="A1042" s="50" t="s">
        <v>1505</v>
      </c>
      <c r="B1042" s="60" t="s">
        <v>1962</v>
      </c>
      <c r="C1042" s="61" t="s">
        <v>23796</v>
      </c>
      <c r="D1042" s="52" t="s">
        <v>9841</v>
      </c>
      <c r="E1042" s="53">
        <v>25449.63</v>
      </c>
      <c r="F1042" s="23" t="str">
        <f>+IFERROR(VLOOKUP(Tabla1[[#This Row],[Artículo]],'..'!$B$2:$D$569000,3,),"")</f>
        <v/>
      </c>
      <c r="G1042" s="24" t="str">
        <f>IF(H1042=AF1042,"", "Error MC")</f>
        <v>Error MC</v>
      </c>
      <c r="H1042" s="62"/>
      <c r="I1042" s="54">
        <f>+Tabla1[[#This Row],[MC]]*Tabla1[[#This Row],[Pedido]]*Tabla1[[#This Row],[PVC ]]</f>
        <v>0</v>
      </c>
      <c r="J1042" s="26">
        <v>0.21</v>
      </c>
      <c r="K1042" s="63"/>
      <c r="L1042" s="28" t="s">
        <v>17</v>
      </c>
      <c r="M1042" s="53">
        <v>44651.372000000003</v>
      </c>
      <c r="N1042" s="64" t="str">
        <f>+IF(Tabla1[[#This Row],[F PMPI]]="SÍ","No","Sí")</f>
        <v>Sí</v>
      </c>
      <c r="O1042" s="65">
        <f>+Tabla1[[#This Row],[PVL]]*1.055</f>
        <v>47107.197460000003</v>
      </c>
      <c r="P1042" s="65">
        <f>+Tabla1[[#This Row],[PVL]]*1.43</f>
        <v>63851.461960000001</v>
      </c>
      <c r="Q1042" s="66" t="str">
        <f>+HYPERLINK(Tabla1[[#This Row],[PAG]])</f>
        <v>https://todomusica.com.ar/canas/1620-rrp05tsx350.html</v>
      </c>
      <c r="R1042" s="67"/>
      <c r="S1042" s="68"/>
      <c r="T1042" s="69"/>
      <c r="U1042" s="69"/>
      <c r="V1042" s="69"/>
      <c r="W1042" s="69"/>
      <c r="X1042" s="69"/>
      <c r="Y1042" s="35"/>
      <c r="Z1042" s="35" t="s">
        <v>25106</v>
      </c>
      <c r="AA1042" s="36">
        <v>1</v>
      </c>
      <c r="AB1042" s="35" t="s">
        <v>27</v>
      </c>
      <c r="AC1042" s="35" t="str">
        <f>+IF(Tabla1[[#This Row],[STK]]="no","Sin STK", "STK disponible")</f>
        <v>STK disponible</v>
      </c>
      <c r="AD1042" s="35">
        <f>+I1042*J1042</f>
        <v>0</v>
      </c>
      <c r="AE1042" s="35">
        <f>+I1042*K1042</f>
        <v>0</v>
      </c>
      <c r="AF1042" s="36">
        <f>IF(Tabla1[[#This Row],[ref pack]]=1,Tabla1[[#This Row],[Pedido]],LCM(Tabla1[[#This Row],[MC VIEJO]],Tabla1[[#This Row],[Pedido]]))</f>
        <v>1</v>
      </c>
      <c r="AG1042" s="36">
        <f>+VLOOKUP(Tabla1[[#This Row],[Artículo]],'.'!$B$2:$D$11481,3,)</f>
        <v>1</v>
      </c>
      <c r="AH1042" s="37" t="str">
        <f>+IFERROR(SEARCH("pack",Tabla1[[#This Row],[PACK]]),"")</f>
        <v/>
      </c>
    </row>
    <row r="1043" spans="1:34" ht="24" customHeight="1" x14ac:dyDescent="0.2">
      <c r="A1043" s="50" t="s">
        <v>1505</v>
      </c>
      <c r="B1043" s="60" t="s">
        <v>1964</v>
      </c>
      <c r="C1043" s="61" t="s">
        <v>23797</v>
      </c>
      <c r="D1043" s="52" t="s">
        <v>27</v>
      </c>
      <c r="E1043" s="53">
        <v>70195.289999999994</v>
      </c>
      <c r="F1043" s="23" t="str">
        <f>+IFERROR(VLOOKUP(Tabla1[[#This Row],[Artículo]],'..'!$B$2:$D$569000,3,),"")</f>
        <v/>
      </c>
      <c r="G1043" s="24" t="str">
        <f>IF(H1043=AF1043,"", "Error MC")</f>
        <v>Error MC</v>
      </c>
      <c r="H1043" s="62"/>
      <c r="I1043" s="54">
        <f>+Tabla1[[#This Row],[MC]]*Tabla1[[#This Row],[Pedido]]*Tabla1[[#This Row],[PVC ]]</f>
        <v>0</v>
      </c>
      <c r="J1043" s="26">
        <v>0.21</v>
      </c>
      <c r="K1043" s="63"/>
      <c r="L1043" s="28" t="s">
        <v>17</v>
      </c>
      <c r="M1043" s="53">
        <v>123157.636</v>
      </c>
      <c r="N1043" s="64" t="str">
        <f>+IF(Tabla1[[#This Row],[F PMPI]]="SÍ","No","Sí")</f>
        <v>Sí</v>
      </c>
      <c r="O1043" s="65">
        <f>+Tabla1[[#This Row],[PVL]]*1.055</f>
        <v>129931.30597999999</v>
      </c>
      <c r="P1043" s="65">
        <f>+Tabla1[[#This Row],[PVL]]*1.43</f>
        <v>176115.41947999998</v>
      </c>
      <c r="Q1043" s="66" t="str">
        <f>+HYPERLINK(Tabla1[[#This Row],[PAG]])</f>
        <v>https://todomusica.com.ar/canas/9211-rrs01asx2h-b25.html</v>
      </c>
      <c r="R1043" s="67"/>
      <c r="S1043" s="68"/>
      <c r="T1043" s="69"/>
      <c r="U1043" s="69"/>
      <c r="V1043" s="69"/>
      <c r="W1043" s="69"/>
      <c r="X1043" s="69"/>
      <c r="Y1043" s="35"/>
      <c r="Z1043" s="35" t="s">
        <v>25107</v>
      </c>
      <c r="AA1043" s="36">
        <v>1</v>
      </c>
      <c r="AB1043" s="35" t="s">
        <v>27</v>
      </c>
      <c r="AC1043" s="35" t="str">
        <f>+IF(Tabla1[[#This Row],[STK]]="no","Sin STK", "STK disponible")</f>
        <v>Sin STK</v>
      </c>
      <c r="AD1043" s="35">
        <f>+I1043*J1043</f>
        <v>0</v>
      </c>
      <c r="AE1043" s="35">
        <f>+I1043*K1043</f>
        <v>0</v>
      </c>
      <c r="AF1043" s="36">
        <f>IF(Tabla1[[#This Row],[ref pack]]=1,Tabla1[[#This Row],[Pedido]],LCM(Tabla1[[#This Row],[MC VIEJO]],Tabla1[[#This Row],[Pedido]]))</f>
        <v>1</v>
      </c>
      <c r="AG1043" s="36">
        <f>+VLOOKUP(Tabla1[[#This Row],[Artículo]],'.'!$B$2:$D$11481,3,)</f>
        <v>1</v>
      </c>
      <c r="AH1043" s="37" t="str">
        <f>+IFERROR(SEARCH("pack",Tabla1[[#This Row],[PACK]]),"")</f>
        <v/>
      </c>
    </row>
    <row r="1044" spans="1:34" ht="24" customHeight="1" x14ac:dyDescent="0.2">
      <c r="A1044" s="50" t="s">
        <v>1505</v>
      </c>
      <c r="B1044" s="60" t="s">
        <v>1966</v>
      </c>
      <c r="C1044" s="61" t="s">
        <v>23798</v>
      </c>
      <c r="D1044" s="52" t="s">
        <v>27</v>
      </c>
      <c r="E1044" s="53">
        <v>93498.89</v>
      </c>
      <c r="F1044" s="23" t="str">
        <f>+IFERROR(VLOOKUP(Tabla1[[#This Row],[Artículo]],'..'!$B$2:$D$569000,3,),"")</f>
        <v/>
      </c>
      <c r="G1044" s="24" t="str">
        <f>IF(H1044=AF1044,"", "Error MC")</f>
        <v>Error MC</v>
      </c>
      <c r="H1044" s="62"/>
      <c r="I1044" s="54">
        <f>+Tabla1[[#This Row],[MC]]*Tabla1[[#This Row],[Pedido]]*Tabla1[[#This Row],[PVC ]]</f>
        <v>0</v>
      </c>
      <c r="J1044" s="26">
        <v>0.21</v>
      </c>
      <c r="K1044" s="63"/>
      <c r="L1044" s="28" t="s">
        <v>17</v>
      </c>
      <c r="M1044" s="53">
        <v>164043.802</v>
      </c>
      <c r="N1044" s="64" t="str">
        <f>+IF(Tabla1[[#This Row],[F PMPI]]="SÍ","No","Sí")</f>
        <v>Sí</v>
      </c>
      <c r="O1044" s="65">
        <f>+Tabla1[[#This Row],[PVL]]*1.055</f>
        <v>173066.21110999997</v>
      </c>
      <c r="P1044" s="65">
        <f>+Tabla1[[#This Row],[PVL]]*1.43</f>
        <v>234582.63685999997</v>
      </c>
      <c r="Q1044" s="66" t="str">
        <f>+HYPERLINK(Tabla1[[#This Row],[PAG]])</f>
        <v>https://todomusica.com.ar/canas/9216-rrs01tsx2h-b25.html</v>
      </c>
      <c r="R1044" s="67"/>
      <c r="S1044" s="68"/>
      <c r="T1044" s="69"/>
      <c r="U1044" s="69"/>
      <c r="V1044" s="69"/>
      <c r="W1044" s="69"/>
      <c r="X1044" s="69"/>
      <c r="Y1044" s="35"/>
      <c r="Z1044" s="35" t="s">
        <v>25108</v>
      </c>
      <c r="AA1044" s="36">
        <v>1</v>
      </c>
      <c r="AB1044" s="35" t="s">
        <v>27</v>
      </c>
      <c r="AC1044" s="35" t="str">
        <f>+IF(Tabla1[[#This Row],[STK]]="no","Sin STK", "STK disponible")</f>
        <v>Sin STK</v>
      </c>
      <c r="AD1044" s="35">
        <f>+I1044*J1044</f>
        <v>0</v>
      </c>
      <c r="AE1044" s="35">
        <f>+I1044*K1044</f>
        <v>0</v>
      </c>
      <c r="AF1044" s="36">
        <f>IF(Tabla1[[#This Row],[ref pack]]=1,Tabla1[[#This Row],[Pedido]],LCM(Tabla1[[#This Row],[MC VIEJO]],Tabla1[[#This Row],[Pedido]]))</f>
        <v>1</v>
      </c>
      <c r="AG1044" s="36">
        <f>+VLOOKUP(Tabla1[[#This Row],[Artículo]],'.'!$B$2:$D$11481,3,)</f>
        <v>1</v>
      </c>
      <c r="AH1044" s="37" t="str">
        <f>+IFERROR(SEARCH("pack",Tabla1[[#This Row],[PACK]]),"")</f>
        <v/>
      </c>
    </row>
    <row r="1045" spans="1:34" ht="24" customHeight="1" x14ac:dyDescent="0.2">
      <c r="A1045" s="50" t="s">
        <v>1505</v>
      </c>
      <c r="B1045" s="60" t="s">
        <v>1968</v>
      </c>
      <c r="C1045" s="61" t="s">
        <v>23799</v>
      </c>
      <c r="D1045" s="52" t="s">
        <v>9841</v>
      </c>
      <c r="E1045" s="53">
        <v>32730.639999999999</v>
      </c>
      <c r="F1045" s="23" t="str">
        <f>+IFERROR(VLOOKUP(Tabla1[[#This Row],[Artículo]],'..'!$B$2:$D$569000,3,),"")</f>
        <v/>
      </c>
      <c r="G1045" s="24" t="str">
        <f>IF(H1045=AF1045,"", "Error MC")</f>
        <v>Error MC</v>
      </c>
      <c r="H1045" s="62"/>
      <c r="I1045" s="54">
        <f>+Tabla1[[#This Row],[MC]]*Tabla1[[#This Row],[Pedido]]*Tabla1[[#This Row],[PVC ]]</f>
        <v>0</v>
      </c>
      <c r="J1045" s="26">
        <v>0.21</v>
      </c>
      <c r="K1045" s="63"/>
      <c r="L1045" s="28" t="s">
        <v>17</v>
      </c>
      <c r="M1045" s="53">
        <v>57425.91</v>
      </c>
      <c r="N1045" s="64" t="str">
        <f>+IF(Tabla1[[#This Row],[F PMPI]]="SÍ","No","Sí")</f>
        <v>Sí</v>
      </c>
      <c r="O1045" s="65">
        <f>+Tabla1[[#This Row],[PVL]]*1.055</f>
        <v>60584.335050000002</v>
      </c>
      <c r="P1045" s="65">
        <f>+Tabla1[[#This Row],[PVL]]*1.43</f>
        <v>82119.051300000006</v>
      </c>
      <c r="Q1045" s="66" t="str">
        <f>+HYPERLINK(Tabla1[[#This Row],[PAG]])</f>
        <v>https://todomusica.com.ar/canas/7598-rsj-bari-unf-2h-5-bx.html</v>
      </c>
      <c r="R1045" s="67"/>
      <c r="S1045" s="68"/>
      <c r="T1045" s="69"/>
      <c r="U1045" s="69"/>
      <c r="V1045" s="69"/>
      <c r="W1045" s="69"/>
      <c r="X1045" s="69"/>
      <c r="Y1045" s="35"/>
      <c r="Z1045" s="35" t="s">
        <v>25109</v>
      </c>
      <c r="AA1045" s="36">
        <v>1</v>
      </c>
      <c r="AB1045" s="35" t="s">
        <v>27</v>
      </c>
      <c r="AC1045" s="35" t="str">
        <f>+IF(Tabla1[[#This Row],[STK]]="no","Sin STK", "STK disponible")</f>
        <v>STK disponible</v>
      </c>
      <c r="AD1045" s="35">
        <f>+I1045*J1045</f>
        <v>0</v>
      </c>
      <c r="AE1045" s="35">
        <f>+I1045*K1045</f>
        <v>0</v>
      </c>
      <c r="AF1045" s="36">
        <f>IF(Tabla1[[#This Row],[ref pack]]=1,Tabla1[[#This Row],[Pedido]],LCM(Tabla1[[#This Row],[MC VIEJO]],Tabla1[[#This Row],[Pedido]]))</f>
        <v>1</v>
      </c>
      <c r="AG1045" s="36">
        <f>+VLOOKUP(Tabla1[[#This Row],[Artículo]],'.'!$B$2:$D$11481,3,)</f>
        <v>1</v>
      </c>
      <c r="AH1045" s="37" t="str">
        <f>+IFERROR(SEARCH("pack",Tabla1[[#This Row],[PACK]]),"")</f>
        <v/>
      </c>
    </row>
    <row r="1046" spans="1:34" ht="24" customHeight="1" x14ac:dyDescent="0.2">
      <c r="A1046" s="50" t="s">
        <v>1505</v>
      </c>
      <c r="B1046" s="60" t="s">
        <v>12060</v>
      </c>
      <c r="C1046" s="61" t="s">
        <v>12061</v>
      </c>
      <c r="D1046" s="52" t="s">
        <v>9841</v>
      </c>
      <c r="E1046" s="53">
        <v>32730.639999999999</v>
      </c>
      <c r="F1046" s="23" t="str">
        <f>+IFERROR(VLOOKUP(Tabla1[[#This Row],[Artículo]],'..'!$B$2:$D$569000,3,),"")</f>
        <v/>
      </c>
      <c r="G1046" s="24" t="str">
        <f>IF(H1046=AF1046,"", "Error MC")</f>
        <v>Error MC</v>
      </c>
      <c r="H1046" s="62"/>
      <c r="I1046" s="54">
        <f>+Tabla1[[#This Row],[MC]]*Tabla1[[#This Row],[Pedido]]*Tabla1[[#This Row],[PVC ]]</f>
        <v>0</v>
      </c>
      <c r="J1046" s="26">
        <v>0.21</v>
      </c>
      <c r="K1046" s="63"/>
      <c r="L1046" s="28" t="s">
        <v>17</v>
      </c>
      <c r="M1046" s="53">
        <v>57425.91</v>
      </c>
      <c r="N1046" s="64" t="str">
        <f>+IF(Tabla1[[#This Row],[F PMPI]]="SÍ","No","Sí")</f>
        <v>Sí</v>
      </c>
      <c r="O1046" s="65">
        <f>+Tabla1[[#This Row],[PVL]]*1.055</f>
        <v>60584.335050000002</v>
      </c>
      <c r="P1046" s="65">
        <f>+Tabla1[[#This Row],[PVL]]*1.43</f>
        <v>82119.051300000006</v>
      </c>
      <c r="Q1046" s="66" t="str">
        <f>+HYPERLINK(Tabla1[[#This Row],[PAG]])</f>
        <v>https://todomusica.com.ar/productos-sin-categorias-de-netsuite/7599-rsj-bari-unf-2m-5bx.html</v>
      </c>
      <c r="R1046" s="67"/>
      <c r="S1046" s="68"/>
      <c r="T1046" s="69"/>
      <c r="U1046" s="69"/>
      <c r="V1046" s="69"/>
      <c r="W1046" s="69"/>
      <c r="X1046" s="69"/>
      <c r="Y1046" s="35"/>
      <c r="Z1046" s="35" t="s">
        <v>25110</v>
      </c>
      <c r="AA1046" s="36">
        <v>1</v>
      </c>
      <c r="AB1046" s="35" t="s">
        <v>27</v>
      </c>
      <c r="AC1046" s="35" t="str">
        <f>+IF(Tabla1[[#This Row],[STK]]="no","Sin STK", "STK disponible")</f>
        <v>STK disponible</v>
      </c>
      <c r="AD1046" s="35">
        <f>+I1046*J1046</f>
        <v>0</v>
      </c>
      <c r="AE1046" s="35">
        <f>+I1046*K1046</f>
        <v>0</v>
      </c>
      <c r="AF1046" s="36">
        <f>IF(Tabla1[[#This Row],[ref pack]]=1,Tabla1[[#This Row],[Pedido]],LCM(Tabla1[[#This Row],[MC VIEJO]],Tabla1[[#This Row],[Pedido]]))</f>
        <v>1</v>
      </c>
      <c r="AG1046" s="36">
        <f>+VLOOKUP(Tabla1[[#This Row],[Artículo]],'.'!$B$2:$D$11481,3,)</f>
        <v>1</v>
      </c>
      <c r="AH1046" s="37" t="str">
        <f>+IFERROR(SEARCH("pack",Tabla1[[#This Row],[PACK]]),"")</f>
        <v/>
      </c>
    </row>
    <row r="1047" spans="1:34" ht="24" customHeight="1" x14ac:dyDescent="0.2">
      <c r="A1047" s="50" t="s">
        <v>1505</v>
      </c>
      <c r="B1047" s="60" t="s">
        <v>1970</v>
      </c>
      <c r="C1047" s="61" t="s">
        <v>23800</v>
      </c>
      <c r="D1047" s="52" t="s">
        <v>9841</v>
      </c>
      <c r="E1047" s="53">
        <v>32730.639999999999</v>
      </c>
      <c r="F1047" s="23" t="str">
        <f>+IFERROR(VLOOKUP(Tabla1[[#This Row],[Artículo]],'..'!$B$2:$D$569000,3,),"")</f>
        <v/>
      </c>
      <c r="G1047" s="24" t="str">
        <f>IF(H1047=AF1047,"", "Error MC")</f>
        <v>Error MC</v>
      </c>
      <c r="H1047" s="62"/>
      <c r="I1047" s="54">
        <f>+Tabla1[[#This Row],[MC]]*Tabla1[[#This Row],[Pedido]]*Tabla1[[#This Row],[PVC ]]</f>
        <v>0</v>
      </c>
      <c r="J1047" s="26">
        <v>0.21</v>
      </c>
      <c r="K1047" s="63"/>
      <c r="L1047" s="28" t="s">
        <v>17</v>
      </c>
      <c r="M1047" s="53">
        <v>57425.91</v>
      </c>
      <c r="N1047" s="64" t="str">
        <f>+IF(Tabla1[[#This Row],[F PMPI]]="SÍ","No","Sí")</f>
        <v>Sí</v>
      </c>
      <c r="O1047" s="65">
        <f>+Tabla1[[#This Row],[PVL]]*1.055</f>
        <v>60584.335050000002</v>
      </c>
      <c r="P1047" s="65">
        <f>+Tabla1[[#This Row],[PVL]]*1.43</f>
        <v>82119.051300000006</v>
      </c>
      <c r="Q1047" s="66" t="str">
        <f>+HYPERLINK(Tabla1[[#This Row],[PAG]])</f>
        <v>https://todomusica.com.ar/canas/7600-rsj-bari-unf-2s-5bx.html</v>
      </c>
      <c r="R1047" s="67"/>
      <c r="S1047" s="68"/>
      <c r="T1047" s="69"/>
      <c r="U1047" s="69"/>
      <c r="V1047" s="69"/>
      <c r="W1047" s="69"/>
      <c r="X1047" s="69"/>
      <c r="Y1047" s="35"/>
      <c r="Z1047" s="35" t="s">
        <v>25111</v>
      </c>
      <c r="AA1047" s="36">
        <v>1</v>
      </c>
      <c r="AB1047" s="35" t="s">
        <v>27</v>
      </c>
      <c r="AC1047" s="35" t="str">
        <f>+IF(Tabla1[[#This Row],[STK]]="no","Sin STK", "STK disponible")</f>
        <v>STK disponible</v>
      </c>
      <c r="AD1047" s="35">
        <f>+I1047*J1047</f>
        <v>0</v>
      </c>
      <c r="AE1047" s="35">
        <f>+I1047*K1047</f>
        <v>0</v>
      </c>
      <c r="AF1047" s="36">
        <f>IF(Tabla1[[#This Row],[ref pack]]=1,Tabla1[[#This Row],[Pedido]],LCM(Tabla1[[#This Row],[MC VIEJO]],Tabla1[[#This Row],[Pedido]]))</f>
        <v>1</v>
      </c>
      <c r="AG1047" s="36">
        <f>+VLOOKUP(Tabla1[[#This Row],[Artículo]],'.'!$B$2:$D$11481,3,)</f>
        <v>1</v>
      </c>
      <c r="AH1047" s="37" t="str">
        <f>+IFERROR(SEARCH("pack",Tabla1[[#This Row],[PACK]]),"")</f>
        <v/>
      </c>
    </row>
    <row r="1048" spans="1:34" ht="24" customHeight="1" x14ac:dyDescent="0.2">
      <c r="A1048" s="50" t="s">
        <v>1505</v>
      </c>
      <c r="B1048" s="60" t="s">
        <v>1972</v>
      </c>
      <c r="C1048" s="61" t="s">
        <v>23801</v>
      </c>
      <c r="D1048" s="52" t="s">
        <v>9841</v>
      </c>
      <c r="E1048" s="53">
        <v>32730.639999999999</v>
      </c>
      <c r="F1048" s="23" t="str">
        <f>+IFERROR(VLOOKUP(Tabla1[[#This Row],[Artículo]],'..'!$B$2:$D$569000,3,),"")</f>
        <v/>
      </c>
      <c r="G1048" s="24" t="str">
        <f>IF(H1048=AF1048,"", "Error MC")</f>
        <v>Error MC</v>
      </c>
      <c r="H1048" s="62"/>
      <c r="I1048" s="54">
        <f>+Tabla1[[#This Row],[MC]]*Tabla1[[#This Row],[Pedido]]*Tabla1[[#This Row],[PVC ]]</f>
        <v>0</v>
      </c>
      <c r="J1048" s="26">
        <v>0.21</v>
      </c>
      <c r="K1048" s="63"/>
      <c r="L1048" s="28" t="s">
        <v>17</v>
      </c>
      <c r="M1048" s="53">
        <v>57425.91</v>
      </c>
      <c r="N1048" s="64" t="str">
        <f>+IF(Tabla1[[#This Row],[F PMPI]]="SÍ","No","Sí")</f>
        <v>Sí</v>
      </c>
      <c r="O1048" s="65">
        <f>+Tabla1[[#This Row],[PVL]]*1.055</f>
        <v>60584.335050000002</v>
      </c>
      <c r="P1048" s="65">
        <f>+Tabla1[[#This Row],[PVL]]*1.43</f>
        <v>82119.051300000006</v>
      </c>
      <c r="Q1048" s="66" t="str">
        <f>+HYPERLINK(Tabla1[[#This Row],[PAG]])</f>
        <v>https://todomusica.com.ar/canas/7601-rsj-bari-unf-3h-5bx.html</v>
      </c>
      <c r="R1048" s="67"/>
      <c r="S1048" s="68"/>
      <c r="T1048" s="69"/>
      <c r="U1048" s="69"/>
      <c r="V1048" s="69"/>
      <c r="W1048" s="69"/>
      <c r="X1048" s="69"/>
      <c r="Y1048" s="35"/>
      <c r="Z1048" s="35" t="s">
        <v>25112</v>
      </c>
      <c r="AA1048" s="36">
        <v>1</v>
      </c>
      <c r="AB1048" s="35" t="s">
        <v>27</v>
      </c>
      <c r="AC1048" s="35" t="str">
        <f>+IF(Tabla1[[#This Row],[STK]]="no","Sin STK", "STK disponible")</f>
        <v>STK disponible</v>
      </c>
      <c r="AD1048" s="35">
        <f>+I1048*J1048</f>
        <v>0</v>
      </c>
      <c r="AE1048" s="35">
        <f>+I1048*K1048</f>
        <v>0</v>
      </c>
      <c r="AF1048" s="36">
        <f>IF(Tabla1[[#This Row],[ref pack]]=1,Tabla1[[#This Row],[Pedido]],LCM(Tabla1[[#This Row],[MC VIEJO]],Tabla1[[#This Row],[Pedido]]))</f>
        <v>1</v>
      </c>
      <c r="AG1048" s="36">
        <f>+VLOOKUP(Tabla1[[#This Row],[Artículo]],'.'!$B$2:$D$11481,3,)</f>
        <v>1</v>
      </c>
      <c r="AH1048" s="37" t="str">
        <f>+IFERROR(SEARCH("pack",Tabla1[[#This Row],[PACK]]),"")</f>
        <v/>
      </c>
    </row>
    <row r="1049" spans="1:34" ht="24" customHeight="1" x14ac:dyDescent="0.2">
      <c r="A1049" s="50" t="s">
        <v>1505</v>
      </c>
      <c r="B1049" s="60" t="s">
        <v>1974</v>
      </c>
      <c r="C1049" s="61" t="s">
        <v>23802</v>
      </c>
      <c r="D1049" s="52" t="s">
        <v>9841</v>
      </c>
      <c r="E1049" s="53">
        <v>32730.639999999999</v>
      </c>
      <c r="F1049" s="23" t="str">
        <f>+IFERROR(VLOOKUP(Tabla1[[#This Row],[Artículo]],'..'!$B$2:$D$569000,3,),"")</f>
        <v/>
      </c>
      <c r="G1049" s="24" t="str">
        <f>IF(H1049=AF1049,"", "Error MC")</f>
        <v>Error MC</v>
      </c>
      <c r="H1049" s="62"/>
      <c r="I1049" s="54">
        <f>+Tabla1[[#This Row],[MC]]*Tabla1[[#This Row],[Pedido]]*Tabla1[[#This Row],[PVC ]]</f>
        <v>0</v>
      </c>
      <c r="J1049" s="26">
        <v>0.21</v>
      </c>
      <c r="K1049" s="63"/>
      <c r="L1049" s="28" t="s">
        <v>17</v>
      </c>
      <c r="M1049" s="53">
        <v>57425.91</v>
      </c>
      <c r="N1049" s="64" t="str">
        <f>+IF(Tabla1[[#This Row],[F PMPI]]="SÍ","No","Sí")</f>
        <v>Sí</v>
      </c>
      <c r="O1049" s="65">
        <f>+Tabla1[[#This Row],[PVL]]*1.055</f>
        <v>60584.335050000002</v>
      </c>
      <c r="P1049" s="65">
        <f>+Tabla1[[#This Row],[PVL]]*1.43</f>
        <v>82119.051300000006</v>
      </c>
      <c r="Q1049" s="66" t="str">
        <f>+HYPERLINK(Tabla1[[#This Row],[PAG]])</f>
        <v>https://todomusica.com.ar/canas/7602-rsj-bari-unf-3m-5-bx.html</v>
      </c>
      <c r="R1049" s="67"/>
      <c r="S1049" s="68"/>
      <c r="T1049" s="69"/>
      <c r="U1049" s="69"/>
      <c r="V1049" s="69"/>
      <c r="W1049" s="69"/>
      <c r="X1049" s="69"/>
      <c r="Y1049" s="35"/>
      <c r="Z1049" s="35" t="s">
        <v>25113</v>
      </c>
      <c r="AA1049" s="36">
        <v>1</v>
      </c>
      <c r="AB1049" s="35" t="s">
        <v>27</v>
      </c>
      <c r="AC1049" s="35" t="str">
        <f>+IF(Tabla1[[#This Row],[STK]]="no","Sin STK", "STK disponible")</f>
        <v>STK disponible</v>
      </c>
      <c r="AD1049" s="35">
        <f>+I1049*J1049</f>
        <v>0</v>
      </c>
      <c r="AE1049" s="35">
        <f>+I1049*K1049</f>
        <v>0</v>
      </c>
      <c r="AF1049" s="36">
        <f>IF(Tabla1[[#This Row],[ref pack]]=1,Tabla1[[#This Row],[Pedido]],LCM(Tabla1[[#This Row],[MC VIEJO]],Tabla1[[#This Row],[Pedido]]))</f>
        <v>1</v>
      </c>
      <c r="AG1049" s="36">
        <f>+VLOOKUP(Tabla1[[#This Row],[Artículo]],'.'!$B$2:$D$11481,3,)</f>
        <v>1</v>
      </c>
      <c r="AH1049" s="37" t="str">
        <f>+IFERROR(SEARCH("pack",Tabla1[[#This Row],[PACK]]),"")</f>
        <v/>
      </c>
    </row>
    <row r="1050" spans="1:34" ht="24" customHeight="1" x14ac:dyDescent="0.2">
      <c r="A1050" s="50" t="s">
        <v>1505</v>
      </c>
      <c r="B1050" s="60" t="s">
        <v>1976</v>
      </c>
      <c r="C1050" s="61" t="s">
        <v>23803</v>
      </c>
      <c r="D1050" s="52" t="s">
        <v>9841</v>
      </c>
      <c r="E1050" s="53">
        <v>32730.639999999999</v>
      </c>
      <c r="F1050" s="23" t="str">
        <f>+IFERROR(VLOOKUP(Tabla1[[#This Row],[Artículo]],'..'!$B$2:$D$569000,3,),"")</f>
        <v/>
      </c>
      <c r="G1050" s="24" t="str">
        <f>IF(H1050=AF1050,"", "Error MC")</f>
        <v>Error MC</v>
      </c>
      <c r="H1050" s="62"/>
      <c r="I1050" s="54">
        <f>+Tabla1[[#This Row],[MC]]*Tabla1[[#This Row],[Pedido]]*Tabla1[[#This Row],[PVC ]]</f>
        <v>0</v>
      </c>
      <c r="J1050" s="26">
        <v>0.21</v>
      </c>
      <c r="K1050" s="63"/>
      <c r="L1050" s="28" t="s">
        <v>17</v>
      </c>
      <c r="M1050" s="53">
        <v>57425.91</v>
      </c>
      <c r="N1050" s="64" t="str">
        <f>+IF(Tabla1[[#This Row],[F PMPI]]="SÍ","No","Sí")</f>
        <v>Sí</v>
      </c>
      <c r="O1050" s="65">
        <f>+Tabla1[[#This Row],[PVL]]*1.055</f>
        <v>60584.335050000002</v>
      </c>
      <c r="P1050" s="65">
        <f>+Tabla1[[#This Row],[PVL]]*1.43</f>
        <v>82119.051300000006</v>
      </c>
      <c r="Q1050" s="66" t="str">
        <f>+HYPERLINK(Tabla1[[#This Row],[PAG]])</f>
        <v>https://todomusica.com.ar/canas/7603-rsj-bari-unf-3s-5-bx.html</v>
      </c>
      <c r="R1050" s="67"/>
      <c r="S1050" s="68"/>
      <c r="T1050" s="69"/>
      <c r="U1050" s="69"/>
      <c r="V1050" s="69"/>
      <c r="W1050" s="69"/>
      <c r="X1050" s="69"/>
      <c r="Y1050" s="35"/>
      <c r="Z1050" s="35" t="s">
        <v>25114</v>
      </c>
      <c r="AA1050" s="36">
        <v>1</v>
      </c>
      <c r="AB1050" s="35" t="s">
        <v>27</v>
      </c>
      <c r="AC1050" s="35" t="str">
        <f>+IF(Tabla1[[#This Row],[STK]]="no","Sin STK", "STK disponible")</f>
        <v>STK disponible</v>
      </c>
      <c r="AD1050" s="35">
        <f>+I1050*J1050</f>
        <v>0</v>
      </c>
      <c r="AE1050" s="35">
        <f>+I1050*K1050</f>
        <v>0</v>
      </c>
      <c r="AF1050" s="36">
        <f>IF(Tabla1[[#This Row],[ref pack]]=1,Tabla1[[#This Row],[Pedido]],LCM(Tabla1[[#This Row],[MC VIEJO]],Tabla1[[#This Row],[Pedido]]))</f>
        <v>1</v>
      </c>
      <c r="AG1050" s="36">
        <f>+VLOOKUP(Tabla1[[#This Row],[Artículo]],'.'!$B$2:$D$11481,3,)</f>
        <v>1</v>
      </c>
      <c r="AH1050" s="37" t="str">
        <f>+IFERROR(SEARCH("pack",Tabla1[[#This Row],[PACK]]),"")</f>
        <v/>
      </c>
    </row>
    <row r="1051" spans="1:34" ht="24" customHeight="1" x14ac:dyDescent="0.2">
      <c r="A1051" s="50" t="s">
        <v>1505</v>
      </c>
      <c r="B1051" s="60" t="s">
        <v>1978</v>
      </c>
      <c r="C1051" s="61" t="s">
        <v>23804</v>
      </c>
      <c r="D1051" s="52" t="s">
        <v>9841</v>
      </c>
      <c r="E1051" s="53">
        <v>32730.639999999999</v>
      </c>
      <c r="F1051" s="23" t="str">
        <f>+IFERROR(VLOOKUP(Tabla1[[#This Row],[Artículo]],'..'!$B$2:$D$569000,3,),"")</f>
        <v/>
      </c>
      <c r="G1051" s="24" t="str">
        <f>IF(H1051=AF1051,"", "Error MC")</f>
        <v>Error MC</v>
      </c>
      <c r="H1051" s="62"/>
      <c r="I1051" s="54">
        <f>+Tabla1[[#This Row],[MC]]*Tabla1[[#This Row],[Pedido]]*Tabla1[[#This Row],[PVC ]]</f>
        <v>0</v>
      </c>
      <c r="J1051" s="26">
        <v>0.21</v>
      </c>
      <c r="K1051" s="63"/>
      <c r="L1051" s="28" t="s">
        <v>17</v>
      </c>
      <c r="M1051" s="53">
        <v>57425.91</v>
      </c>
      <c r="N1051" s="64" t="str">
        <f>+IF(Tabla1[[#This Row],[F PMPI]]="SÍ","No","Sí")</f>
        <v>Sí</v>
      </c>
      <c r="O1051" s="65">
        <f>+Tabla1[[#This Row],[PVL]]*1.055</f>
        <v>60584.335050000002</v>
      </c>
      <c r="P1051" s="65">
        <f>+Tabla1[[#This Row],[PVL]]*1.43</f>
        <v>82119.051300000006</v>
      </c>
      <c r="Q1051" s="66" t="str">
        <f>+HYPERLINK(Tabla1[[#This Row],[PAG]])</f>
        <v>https://todomusica.com.ar/canas/7604-rsj-bari-unf-4h-5bx.html</v>
      </c>
      <c r="R1051" s="67"/>
      <c r="S1051" s="68"/>
      <c r="T1051" s="69"/>
      <c r="U1051" s="69"/>
      <c r="V1051" s="69"/>
      <c r="W1051" s="69"/>
      <c r="X1051" s="69"/>
      <c r="Y1051" s="35"/>
      <c r="Z1051" s="35" t="s">
        <v>25115</v>
      </c>
      <c r="AA1051" s="36">
        <v>1</v>
      </c>
      <c r="AB1051" s="35" t="s">
        <v>27</v>
      </c>
      <c r="AC1051" s="35" t="str">
        <f>+IF(Tabla1[[#This Row],[STK]]="no","Sin STK", "STK disponible")</f>
        <v>STK disponible</v>
      </c>
      <c r="AD1051" s="35">
        <f>+I1051*J1051</f>
        <v>0</v>
      </c>
      <c r="AE1051" s="35">
        <f>+I1051*K1051</f>
        <v>0</v>
      </c>
      <c r="AF1051" s="36">
        <f>IF(Tabla1[[#This Row],[ref pack]]=1,Tabla1[[#This Row],[Pedido]],LCM(Tabla1[[#This Row],[MC VIEJO]],Tabla1[[#This Row],[Pedido]]))</f>
        <v>1</v>
      </c>
      <c r="AG1051" s="36">
        <f>+VLOOKUP(Tabla1[[#This Row],[Artículo]],'.'!$B$2:$D$11481,3,)</f>
        <v>1</v>
      </c>
      <c r="AH1051" s="37" t="str">
        <f>+IFERROR(SEARCH("pack",Tabla1[[#This Row],[PACK]]),"")</f>
        <v/>
      </c>
    </row>
    <row r="1052" spans="1:34" ht="24" customHeight="1" x14ac:dyDescent="0.2">
      <c r="A1052" s="50" t="s">
        <v>1505</v>
      </c>
      <c r="B1052" s="60" t="s">
        <v>1980</v>
      </c>
      <c r="C1052" s="61" t="s">
        <v>23805</v>
      </c>
      <c r="D1052" s="52" t="s">
        <v>9841</v>
      </c>
      <c r="E1052" s="53">
        <v>32730.639999999999</v>
      </c>
      <c r="F1052" s="23" t="str">
        <f>+IFERROR(VLOOKUP(Tabla1[[#This Row],[Artículo]],'..'!$B$2:$D$569000,3,),"")</f>
        <v/>
      </c>
      <c r="G1052" s="24" t="str">
        <f>IF(H1052=AF1052,"", "Error MC")</f>
        <v>Error MC</v>
      </c>
      <c r="H1052" s="62"/>
      <c r="I1052" s="54">
        <f>+Tabla1[[#This Row],[MC]]*Tabla1[[#This Row],[Pedido]]*Tabla1[[#This Row],[PVC ]]</f>
        <v>0</v>
      </c>
      <c r="J1052" s="26">
        <v>0.21</v>
      </c>
      <c r="K1052" s="63"/>
      <c r="L1052" s="28" t="s">
        <v>17</v>
      </c>
      <c r="M1052" s="53">
        <v>57425.91</v>
      </c>
      <c r="N1052" s="64" t="str">
        <f>+IF(Tabla1[[#This Row],[F PMPI]]="SÍ","No","Sí")</f>
        <v>Sí</v>
      </c>
      <c r="O1052" s="65">
        <f>+Tabla1[[#This Row],[PVL]]*1.055</f>
        <v>60584.335050000002</v>
      </c>
      <c r="P1052" s="65">
        <f>+Tabla1[[#This Row],[PVL]]*1.43</f>
        <v>82119.051300000006</v>
      </c>
      <c r="Q1052" s="66" t="str">
        <f>+HYPERLINK(Tabla1[[#This Row],[PAG]])</f>
        <v>https://todomusica.com.ar/canas/7605-rsj-bari-unf-4m-5bx.html</v>
      </c>
      <c r="R1052" s="67"/>
      <c r="S1052" s="68"/>
      <c r="T1052" s="69"/>
      <c r="U1052" s="69"/>
      <c r="V1052" s="69"/>
      <c r="W1052" s="69"/>
      <c r="X1052" s="69"/>
      <c r="Y1052" s="35"/>
      <c r="Z1052" s="35" t="s">
        <v>25116</v>
      </c>
      <c r="AA1052" s="36">
        <v>1</v>
      </c>
      <c r="AB1052" s="35" t="s">
        <v>27</v>
      </c>
      <c r="AC1052" s="35" t="str">
        <f>+IF(Tabla1[[#This Row],[STK]]="no","Sin STK", "STK disponible")</f>
        <v>STK disponible</v>
      </c>
      <c r="AD1052" s="35">
        <f>+I1052*J1052</f>
        <v>0</v>
      </c>
      <c r="AE1052" s="35">
        <f>+I1052*K1052</f>
        <v>0</v>
      </c>
      <c r="AF1052" s="36">
        <f>IF(Tabla1[[#This Row],[ref pack]]=1,Tabla1[[#This Row],[Pedido]],LCM(Tabla1[[#This Row],[MC VIEJO]],Tabla1[[#This Row],[Pedido]]))</f>
        <v>1</v>
      </c>
      <c r="AG1052" s="36">
        <f>+VLOOKUP(Tabla1[[#This Row],[Artículo]],'.'!$B$2:$D$11481,3,)</f>
        <v>1</v>
      </c>
      <c r="AH1052" s="37" t="str">
        <f>+IFERROR(SEARCH("pack",Tabla1[[#This Row],[PACK]]),"")</f>
        <v/>
      </c>
    </row>
    <row r="1053" spans="1:34" ht="24" customHeight="1" x14ac:dyDescent="0.2">
      <c r="A1053" s="50" t="s">
        <v>1505</v>
      </c>
      <c r="B1053" s="60" t="s">
        <v>1982</v>
      </c>
      <c r="C1053" s="61" t="s">
        <v>23806</v>
      </c>
      <c r="D1053" s="52" t="s">
        <v>9841</v>
      </c>
      <c r="E1053" s="53">
        <v>32730.639999999999</v>
      </c>
      <c r="F1053" s="23" t="str">
        <f>+IFERROR(VLOOKUP(Tabla1[[#This Row],[Artículo]],'..'!$B$2:$D$569000,3,),"")</f>
        <v/>
      </c>
      <c r="G1053" s="24" t="str">
        <f>IF(H1053=AF1053,"", "Error MC")</f>
        <v>Error MC</v>
      </c>
      <c r="H1053" s="62"/>
      <c r="I1053" s="54">
        <f>+Tabla1[[#This Row],[MC]]*Tabla1[[#This Row],[Pedido]]*Tabla1[[#This Row],[PVC ]]</f>
        <v>0</v>
      </c>
      <c r="J1053" s="26">
        <v>0.21</v>
      </c>
      <c r="K1053" s="63"/>
      <c r="L1053" s="28" t="s">
        <v>17</v>
      </c>
      <c r="M1053" s="53">
        <v>57425.91</v>
      </c>
      <c r="N1053" s="64" t="str">
        <f>+IF(Tabla1[[#This Row],[F PMPI]]="SÍ","No","Sí")</f>
        <v>Sí</v>
      </c>
      <c r="O1053" s="65">
        <f>+Tabla1[[#This Row],[PVL]]*1.055</f>
        <v>60584.335050000002</v>
      </c>
      <c r="P1053" s="65">
        <f>+Tabla1[[#This Row],[PVL]]*1.43</f>
        <v>82119.051300000006</v>
      </c>
      <c r="Q1053" s="66" t="str">
        <f>+HYPERLINK(Tabla1[[#This Row],[PAG]])</f>
        <v>https://todomusica.com.ar/canas/7606-rsj-bari-unf-4s-5bx.html</v>
      </c>
      <c r="R1053" s="67"/>
      <c r="S1053" s="68"/>
      <c r="T1053" s="69"/>
      <c r="U1053" s="69"/>
      <c r="V1053" s="69"/>
      <c r="W1053" s="69"/>
      <c r="X1053" s="69"/>
      <c r="Y1053" s="35"/>
      <c r="Z1053" s="35" t="s">
        <v>25117</v>
      </c>
      <c r="AA1053" s="36">
        <v>1</v>
      </c>
      <c r="AB1053" s="35" t="s">
        <v>27</v>
      </c>
      <c r="AC1053" s="35" t="str">
        <f>+IF(Tabla1[[#This Row],[STK]]="no","Sin STK", "STK disponible")</f>
        <v>STK disponible</v>
      </c>
      <c r="AD1053" s="35">
        <f>+I1053*J1053</f>
        <v>0</v>
      </c>
      <c r="AE1053" s="35">
        <f>+I1053*K1053</f>
        <v>0</v>
      </c>
      <c r="AF1053" s="36">
        <f>IF(Tabla1[[#This Row],[ref pack]]=1,Tabla1[[#This Row],[Pedido]],LCM(Tabla1[[#This Row],[MC VIEJO]],Tabla1[[#This Row],[Pedido]]))</f>
        <v>1</v>
      </c>
      <c r="AG1053" s="36">
        <f>+VLOOKUP(Tabla1[[#This Row],[Artículo]],'.'!$B$2:$D$11481,3,)</f>
        <v>1</v>
      </c>
      <c r="AH1053" s="37" t="str">
        <f>+IFERROR(SEARCH("pack",Tabla1[[#This Row],[PACK]]),"")</f>
        <v/>
      </c>
    </row>
    <row r="1054" spans="1:34" ht="24" customHeight="1" x14ac:dyDescent="0.2">
      <c r="A1054" s="50" t="s">
        <v>1505</v>
      </c>
      <c r="B1054" s="60" t="s">
        <v>1984</v>
      </c>
      <c r="C1054" s="61" t="s">
        <v>23807</v>
      </c>
      <c r="D1054" s="52" t="s">
        <v>9841</v>
      </c>
      <c r="E1054" s="53">
        <v>20134.330000000002</v>
      </c>
      <c r="F1054" s="23" t="str">
        <f>+IFERROR(VLOOKUP(Tabla1[[#This Row],[Artículo]],'..'!$B$2:$D$569000,3,),"")</f>
        <v/>
      </c>
      <c r="G1054" s="24" t="str">
        <f>IF(H1054=AF1054,"", "Error MC")</f>
        <v>Error MC</v>
      </c>
      <c r="H1054" s="62"/>
      <c r="I1054" s="54">
        <f>+Tabla1[[#This Row],[MC]]*Tabla1[[#This Row],[Pedido]]*Tabla1[[#This Row],[PVC ]]</f>
        <v>0</v>
      </c>
      <c r="J1054" s="26">
        <v>0.21</v>
      </c>
      <c r="K1054" s="63"/>
      <c r="L1054" s="28" t="s">
        <v>17</v>
      </c>
      <c r="M1054" s="53">
        <v>35325.684000000001</v>
      </c>
      <c r="N1054" s="64" t="str">
        <f>+IF(Tabla1[[#This Row],[F PMPI]]="SÍ","No","Sí")</f>
        <v>Sí</v>
      </c>
      <c r="O1054" s="65">
        <f>+Tabla1[[#This Row],[PVL]]*1.055</f>
        <v>37268.596619999997</v>
      </c>
      <c r="P1054" s="65">
        <f>+Tabla1[[#This Row],[PVL]]*1.43</f>
        <v>50515.72812</v>
      </c>
      <c r="Q1054" s="66" t="str">
        <f>+HYPERLINK(Tabla1[[#This Row],[PAG]])</f>
        <v>https://todomusica.com.ar/canas/2517-rrs05tsx2h.html</v>
      </c>
      <c r="R1054" s="67"/>
      <c r="S1054" s="68"/>
      <c r="T1054" s="69"/>
      <c r="U1054" s="69"/>
      <c r="V1054" s="69"/>
      <c r="W1054" s="69"/>
      <c r="X1054" s="69"/>
      <c r="Y1054" s="35"/>
      <c r="Z1054" s="35" t="s">
        <v>25118</v>
      </c>
      <c r="AA1054" s="36">
        <v>1</v>
      </c>
      <c r="AB1054" s="35" t="s">
        <v>27</v>
      </c>
      <c r="AC1054" s="35" t="str">
        <f>+IF(Tabla1[[#This Row],[STK]]="no","Sin STK", "STK disponible")</f>
        <v>STK disponible</v>
      </c>
      <c r="AD1054" s="35">
        <f>+I1054*J1054</f>
        <v>0</v>
      </c>
      <c r="AE1054" s="35">
        <f>+I1054*K1054</f>
        <v>0</v>
      </c>
      <c r="AF1054" s="36">
        <f>IF(Tabla1[[#This Row],[ref pack]]=1,Tabla1[[#This Row],[Pedido]],LCM(Tabla1[[#This Row],[MC VIEJO]],Tabla1[[#This Row],[Pedido]]))</f>
        <v>1</v>
      </c>
      <c r="AG1054" s="36">
        <f>+VLOOKUP(Tabla1[[#This Row],[Artículo]],'.'!$B$2:$D$11481,3,)</f>
        <v>1</v>
      </c>
      <c r="AH1054" s="37" t="str">
        <f>+IFERROR(SEARCH("pack",Tabla1[[#This Row],[PACK]]),"")</f>
        <v/>
      </c>
    </row>
    <row r="1055" spans="1:34" ht="24" customHeight="1" x14ac:dyDescent="0.2">
      <c r="A1055" s="50" t="s">
        <v>1505</v>
      </c>
      <c r="B1055" s="60" t="s">
        <v>1986</v>
      </c>
      <c r="C1055" s="61" t="s">
        <v>23808</v>
      </c>
      <c r="D1055" s="52" t="s">
        <v>9841</v>
      </c>
      <c r="E1055" s="53">
        <v>20134.330000000002</v>
      </c>
      <c r="F1055" s="23" t="str">
        <f>+IFERROR(VLOOKUP(Tabla1[[#This Row],[Artículo]],'..'!$B$2:$D$569000,3,),"")</f>
        <v/>
      </c>
      <c r="G1055" s="24" t="str">
        <f>IF(H1055=AF1055,"", "Error MC")</f>
        <v>Error MC</v>
      </c>
      <c r="H1055" s="62"/>
      <c r="I1055" s="54">
        <f>+Tabla1[[#This Row],[MC]]*Tabla1[[#This Row],[Pedido]]*Tabla1[[#This Row],[PVC ]]</f>
        <v>0</v>
      </c>
      <c r="J1055" s="26">
        <v>0.21</v>
      </c>
      <c r="K1055" s="63"/>
      <c r="L1055" s="28" t="s">
        <v>17</v>
      </c>
      <c r="M1055" s="53">
        <v>35325.684000000001</v>
      </c>
      <c r="N1055" s="64" t="str">
        <f>+IF(Tabla1[[#This Row],[F PMPI]]="SÍ","No","Sí")</f>
        <v>Sí</v>
      </c>
      <c r="O1055" s="65">
        <f>+Tabla1[[#This Row],[PVL]]*1.055</f>
        <v>37268.596619999997</v>
      </c>
      <c r="P1055" s="65">
        <f>+Tabla1[[#This Row],[PVL]]*1.43</f>
        <v>50515.72812</v>
      </c>
      <c r="Q1055" s="66" t="str">
        <f>+HYPERLINK(Tabla1[[#This Row],[PAG]])</f>
        <v>https://todomusica.com.ar/canas/2537-rrs05tsx2m.html</v>
      </c>
      <c r="R1055" s="67"/>
      <c r="S1055" s="68"/>
      <c r="T1055" s="69"/>
      <c r="U1055" s="69"/>
      <c r="V1055" s="69"/>
      <c r="W1055" s="69"/>
      <c r="X1055" s="69"/>
      <c r="Y1055" s="35"/>
      <c r="Z1055" s="35" t="s">
        <v>25119</v>
      </c>
      <c r="AA1055" s="36">
        <v>1</v>
      </c>
      <c r="AB1055" s="35" t="s">
        <v>27</v>
      </c>
      <c r="AC1055" s="35" t="str">
        <f>+IF(Tabla1[[#This Row],[STK]]="no","Sin STK", "STK disponible")</f>
        <v>STK disponible</v>
      </c>
      <c r="AD1055" s="35">
        <f>+I1055*J1055</f>
        <v>0</v>
      </c>
      <c r="AE1055" s="35">
        <f>+I1055*K1055</f>
        <v>0</v>
      </c>
      <c r="AF1055" s="36">
        <f>IF(Tabla1[[#This Row],[ref pack]]=1,Tabla1[[#This Row],[Pedido]],LCM(Tabla1[[#This Row],[MC VIEJO]],Tabla1[[#This Row],[Pedido]]))</f>
        <v>1</v>
      </c>
      <c r="AG1055" s="36">
        <f>+VLOOKUP(Tabla1[[#This Row],[Artículo]],'.'!$B$2:$D$11481,3,)</f>
        <v>1</v>
      </c>
      <c r="AH1055" s="37" t="str">
        <f>+IFERROR(SEARCH("pack",Tabla1[[#This Row],[PACK]]),"")</f>
        <v/>
      </c>
    </row>
    <row r="1056" spans="1:34" ht="24" customHeight="1" x14ac:dyDescent="0.2">
      <c r="A1056" s="50" t="s">
        <v>1505</v>
      </c>
      <c r="B1056" s="60" t="s">
        <v>1988</v>
      </c>
      <c r="C1056" s="61" t="s">
        <v>23809</v>
      </c>
      <c r="D1056" s="52" t="s">
        <v>9841</v>
      </c>
      <c r="E1056" s="53">
        <v>20134.330000000002</v>
      </c>
      <c r="F1056" s="23" t="str">
        <f>+IFERROR(VLOOKUP(Tabla1[[#This Row],[Artículo]],'..'!$B$2:$D$569000,3,),"")</f>
        <v/>
      </c>
      <c r="G1056" s="24" t="str">
        <f>IF(H1056=AF1056,"", "Error MC")</f>
        <v>Error MC</v>
      </c>
      <c r="H1056" s="62"/>
      <c r="I1056" s="54">
        <f>+Tabla1[[#This Row],[MC]]*Tabla1[[#This Row],[Pedido]]*Tabla1[[#This Row],[PVC ]]</f>
        <v>0</v>
      </c>
      <c r="J1056" s="26">
        <v>0.21</v>
      </c>
      <c r="K1056" s="63"/>
      <c r="L1056" s="28" t="s">
        <v>17</v>
      </c>
      <c r="M1056" s="53">
        <v>35325.684000000001</v>
      </c>
      <c r="N1056" s="64" t="str">
        <f>+IF(Tabla1[[#This Row],[F PMPI]]="SÍ","No","Sí")</f>
        <v>Sí</v>
      </c>
      <c r="O1056" s="65">
        <f>+Tabla1[[#This Row],[PVL]]*1.055</f>
        <v>37268.596619999997</v>
      </c>
      <c r="P1056" s="65">
        <f>+Tabla1[[#This Row],[PVL]]*1.43</f>
        <v>50515.72812</v>
      </c>
      <c r="Q1056" s="66" t="str">
        <f>+HYPERLINK(Tabla1[[#This Row],[PAG]])</f>
        <v>https://todomusica.com.ar/canas/2295-rrs05tsx2s.html</v>
      </c>
      <c r="R1056" s="67"/>
      <c r="S1056" s="68"/>
      <c r="T1056" s="69"/>
      <c r="U1056" s="69"/>
      <c r="V1056" s="69"/>
      <c r="W1056" s="69"/>
      <c r="X1056" s="69"/>
      <c r="Y1056" s="35"/>
      <c r="Z1056" s="35" t="s">
        <v>25120</v>
      </c>
      <c r="AA1056" s="36">
        <v>1</v>
      </c>
      <c r="AB1056" s="35" t="s">
        <v>27</v>
      </c>
      <c r="AC1056" s="35" t="str">
        <f>+IF(Tabla1[[#This Row],[STK]]="no","Sin STK", "STK disponible")</f>
        <v>STK disponible</v>
      </c>
      <c r="AD1056" s="35">
        <f>+I1056*J1056</f>
        <v>0</v>
      </c>
      <c r="AE1056" s="35">
        <f>+I1056*K1056</f>
        <v>0</v>
      </c>
      <c r="AF1056" s="36">
        <f>IF(Tabla1[[#This Row],[ref pack]]=1,Tabla1[[#This Row],[Pedido]],LCM(Tabla1[[#This Row],[MC VIEJO]],Tabla1[[#This Row],[Pedido]]))</f>
        <v>1</v>
      </c>
      <c r="AG1056" s="36">
        <f>+VLOOKUP(Tabla1[[#This Row],[Artículo]],'.'!$B$2:$D$11481,3,)</f>
        <v>1</v>
      </c>
      <c r="AH1056" s="37" t="str">
        <f>+IFERROR(SEARCH("pack",Tabla1[[#This Row],[PACK]]),"")</f>
        <v/>
      </c>
    </row>
    <row r="1057" spans="1:34" ht="24" customHeight="1" x14ac:dyDescent="0.2">
      <c r="A1057" s="50" t="s">
        <v>1505</v>
      </c>
      <c r="B1057" s="60" t="s">
        <v>1990</v>
      </c>
      <c r="C1057" s="61" t="s">
        <v>23810</v>
      </c>
      <c r="D1057" s="52" t="s">
        <v>9841</v>
      </c>
      <c r="E1057" s="53">
        <v>20134.330000000002</v>
      </c>
      <c r="F1057" s="23" t="str">
        <f>+IFERROR(VLOOKUP(Tabla1[[#This Row],[Artículo]],'..'!$B$2:$D$569000,3,),"")</f>
        <v/>
      </c>
      <c r="G1057" s="24" t="str">
        <f>IF(H1057=AF1057,"", "Error MC")</f>
        <v>Error MC</v>
      </c>
      <c r="H1057" s="62"/>
      <c r="I1057" s="54">
        <f>+Tabla1[[#This Row],[MC]]*Tabla1[[#This Row],[Pedido]]*Tabla1[[#This Row],[PVC ]]</f>
        <v>0</v>
      </c>
      <c r="J1057" s="26">
        <v>0.21</v>
      </c>
      <c r="K1057" s="63"/>
      <c r="L1057" s="28" t="s">
        <v>17</v>
      </c>
      <c r="M1057" s="53">
        <v>35325.684000000001</v>
      </c>
      <c r="N1057" s="64" t="str">
        <f>+IF(Tabla1[[#This Row],[F PMPI]]="SÍ","No","Sí")</f>
        <v>Sí</v>
      </c>
      <c r="O1057" s="65">
        <f>+Tabla1[[#This Row],[PVL]]*1.055</f>
        <v>37268.596619999997</v>
      </c>
      <c r="P1057" s="65">
        <f>+Tabla1[[#This Row],[PVL]]*1.43</f>
        <v>50515.72812</v>
      </c>
      <c r="Q1057" s="66" t="str">
        <f>+HYPERLINK(Tabla1[[#This Row],[PAG]])</f>
        <v>https://todomusica.com.ar/canas/2538-rrs05tsx3h.html</v>
      </c>
      <c r="R1057" s="67"/>
      <c r="S1057" s="68"/>
      <c r="T1057" s="69"/>
      <c r="U1057" s="69"/>
      <c r="V1057" s="69"/>
      <c r="W1057" s="69"/>
      <c r="X1057" s="69"/>
      <c r="Y1057" s="35"/>
      <c r="Z1057" s="35" t="s">
        <v>25121</v>
      </c>
      <c r="AA1057" s="36">
        <v>1</v>
      </c>
      <c r="AB1057" s="35" t="s">
        <v>27</v>
      </c>
      <c r="AC1057" s="35" t="str">
        <f>+IF(Tabla1[[#This Row],[STK]]="no","Sin STK", "STK disponible")</f>
        <v>STK disponible</v>
      </c>
      <c r="AD1057" s="35">
        <f>+I1057*J1057</f>
        <v>0</v>
      </c>
      <c r="AE1057" s="35">
        <f>+I1057*K1057</f>
        <v>0</v>
      </c>
      <c r="AF1057" s="36">
        <f>IF(Tabla1[[#This Row],[ref pack]]=1,Tabla1[[#This Row],[Pedido]],LCM(Tabla1[[#This Row],[MC VIEJO]],Tabla1[[#This Row],[Pedido]]))</f>
        <v>1</v>
      </c>
      <c r="AG1057" s="36">
        <f>+VLOOKUP(Tabla1[[#This Row],[Artículo]],'.'!$B$2:$D$11481,3,)</f>
        <v>1</v>
      </c>
      <c r="AH1057" s="37" t="str">
        <f>+IFERROR(SEARCH("pack",Tabla1[[#This Row],[PACK]]),"")</f>
        <v/>
      </c>
    </row>
    <row r="1058" spans="1:34" ht="24" customHeight="1" x14ac:dyDescent="0.2">
      <c r="A1058" s="50" t="s">
        <v>1505</v>
      </c>
      <c r="B1058" s="60" t="s">
        <v>12062</v>
      </c>
      <c r="C1058" s="61" t="s">
        <v>12063</v>
      </c>
      <c r="D1058" s="52" t="s">
        <v>9841</v>
      </c>
      <c r="E1058" s="53">
        <v>20134.330000000002</v>
      </c>
      <c r="F1058" s="23" t="str">
        <f>+IFERROR(VLOOKUP(Tabla1[[#This Row],[Artículo]],'..'!$B$2:$D$569000,3,),"")</f>
        <v/>
      </c>
      <c r="G1058" s="24" t="str">
        <f>IF(H1058=AF1058,"", "Error MC")</f>
        <v>Error MC</v>
      </c>
      <c r="H1058" s="62"/>
      <c r="I1058" s="54">
        <f>+Tabla1[[#This Row],[MC]]*Tabla1[[#This Row],[Pedido]]*Tabla1[[#This Row],[PVC ]]</f>
        <v>0</v>
      </c>
      <c r="J1058" s="26">
        <v>0.21</v>
      </c>
      <c r="K1058" s="63"/>
      <c r="L1058" s="28" t="s">
        <v>17</v>
      </c>
      <c r="M1058" s="53">
        <v>35325.684000000001</v>
      </c>
      <c r="N1058" s="64" t="str">
        <f>+IF(Tabla1[[#This Row],[F PMPI]]="SÍ","No","Sí")</f>
        <v>Sí</v>
      </c>
      <c r="O1058" s="65">
        <f>+Tabla1[[#This Row],[PVL]]*1.055</f>
        <v>37268.596619999997</v>
      </c>
      <c r="P1058" s="65">
        <f>+Tabla1[[#This Row],[PVL]]*1.43</f>
        <v>50515.72812</v>
      </c>
      <c r="Q1058" s="66" t="str">
        <f>+HYPERLINK(Tabla1[[#This Row],[PAG]])</f>
        <v>https://todomusica.com.ar/productos-sin-categorias-de-netsuite/2584-rrs05tsx3m.html</v>
      </c>
      <c r="R1058" s="67"/>
      <c r="S1058" s="68"/>
      <c r="T1058" s="69"/>
      <c r="U1058" s="69"/>
      <c r="V1058" s="69"/>
      <c r="W1058" s="69"/>
      <c r="X1058" s="69"/>
      <c r="Y1058" s="35"/>
      <c r="Z1058" s="35" t="s">
        <v>25122</v>
      </c>
      <c r="AA1058" s="36">
        <v>1</v>
      </c>
      <c r="AB1058" s="35" t="s">
        <v>27</v>
      </c>
      <c r="AC1058" s="35" t="str">
        <f>+IF(Tabla1[[#This Row],[STK]]="no","Sin STK", "STK disponible")</f>
        <v>STK disponible</v>
      </c>
      <c r="AD1058" s="35">
        <f>+I1058*J1058</f>
        <v>0</v>
      </c>
      <c r="AE1058" s="35">
        <f>+I1058*K1058</f>
        <v>0</v>
      </c>
      <c r="AF1058" s="36">
        <f>IF(Tabla1[[#This Row],[ref pack]]=1,Tabla1[[#This Row],[Pedido]],LCM(Tabla1[[#This Row],[MC VIEJO]],Tabla1[[#This Row],[Pedido]]))</f>
        <v>1</v>
      </c>
      <c r="AG1058" s="36">
        <f>+VLOOKUP(Tabla1[[#This Row],[Artículo]],'.'!$B$2:$D$11481,3,)</f>
        <v>1</v>
      </c>
      <c r="AH1058" s="37" t="str">
        <f>+IFERROR(SEARCH("pack",Tabla1[[#This Row],[PACK]]),"")</f>
        <v/>
      </c>
    </row>
    <row r="1059" spans="1:34" ht="24" customHeight="1" x14ac:dyDescent="0.2">
      <c r="A1059" s="50" t="s">
        <v>1505</v>
      </c>
      <c r="B1059" s="60" t="s">
        <v>1992</v>
      </c>
      <c r="C1059" s="61" t="s">
        <v>23811</v>
      </c>
      <c r="D1059" s="52" t="s">
        <v>9841</v>
      </c>
      <c r="E1059" s="53">
        <v>20134.330000000002</v>
      </c>
      <c r="F1059" s="23" t="str">
        <f>+IFERROR(VLOOKUP(Tabla1[[#This Row],[Artículo]],'..'!$B$2:$D$569000,3,),"")</f>
        <v/>
      </c>
      <c r="G1059" s="24" t="str">
        <f>IF(H1059=AF1059,"", "Error MC")</f>
        <v>Error MC</v>
      </c>
      <c r="H1059" s="62"/>
      <c r="I1059" s="54">
        <f>+Tabla1[[#This Row],[MC]]*Tabla1[[#This Row],[Pedido]]*Tabla1[[#This Row],[PVC ]]</f>
        <v>0</v>
      </c>
      <c r="J1059" s="26">
        <v>0.21</v>
      </c>
      <c r="K1059" s="63"/>
      <c r="L1059" s="28" t="s">
        <v>17</v>
      </c>
      <c r="M1059" s="53">
        <v>35325.684000000001</v>
      </c>
      <c r="N1059" s="64" t="str">
        <f>+IF(Tabla1[[#This Row],[F PMPI]]="SÍ","No","Sí")</f>
        <v>Sí</v>
      </c>
      <c r="O1059" s="65">
        <f>+Tabla1[[#This Row],[PVL]]*1.055</f>
        <v>37268.596619999997</v>
      </c>
      <c r="P1059" s="65">
        <f>+Tabla1[[#This Row],[PVL]]*1.43</f>
        <v>50515.72812</v>
      </c>
      <c r="Q1059" s="66" t="str">
        <f>+HYPERLINK(Tabla1[[#This Row],[PAG]])</f>
        <v>https://todomusica.com.ar/canas/2690-rrs05tsx3s.html</v>
      </c>
      <c r="R1059" s="67"/>
      <c r="S1059" s="68"/>
      <c r="T1059" s="69"/>
      <c r="U1059" s="69"/>
      <c r="V1059" s="69"/>
      <c r="W1059" s="69"/>
      <c r="X1059" s="69"/>
      <c r="Y1059" s="35"/>
      <c r="Z1059" s="35" t="s">
        <v>25123</v>
      </c>
      <c r="AA1059" s="36">
        <v>1</v>
      </c>
      <c r="AB1059" s="35" t="s">
        <v>27</v>
      </c>
      <c r="AC1059" s="35" t="str">
        <f>+IF(Tabla1[[#This Row],[STK]]="no","Sin STK", "STK disponible")</f>
        <v>STK disponible</v>
      </c>
      <c r="AD1059" s="35">
        <f>+I1059*J1059</f>
        <v>0</v>
      </c>
      <c r="AE1059" s="35">
        <f>+I1059*K1059</f>
        <v>0</v>
      </c>
      <c r="AF1059" s="36">
        <f>IF(Tabla1[[#This Row],[ref pack]]=1,Tabla1[[#This Row],[Pedido]],LCM(Tabla1[[#This Row],[MC VIEJO]],Tabla1[[#This Row],[Pedido]]))</f>
        <v>1</v>
      </c>
      <c r="AG1059" s="36">
        <f>+VLOOKUP(Tabla1[[#This Row],[Artículo]],'.'!$B$2:$D$11481,3,)</f>
        <v>1</v>
      </c>
      <c r="AH1059" s="37" t="str">
        <f>+IFERROR(SEARCH("pack",Tabla1[[#This Row],[PACK]]),"")</f>
        <v/>
      </c>
    </row>
    <row r="1060" spans="1:34" ht="24" customHeight="1" x14ac:dyDescent="0.2">
      <c r="A1060" s="50" t="s">
        <v>1505</v>
      </c>
      <c r="B1060" s="60" t="s">
        <v>1994</v>
      </c>
      <c r="C1060" s="61" t="s">
        <v>23812</v>
      </c>
      <c r="D1060" s="52" t="s">
        <v>9841</v>
      </c>
      <c r="E1060" s="53">
        <v>20134.330000000002</v>
      </c>
      <c r="F1060" s="23" t="str">
        <f>+IFERROR(VLOOKUP(Tabla1[[#This Row],[Artículo]],'..'!$B$2:$D$569000,3,),"")</f>
        <v/>
      </c>
      <c r="G1060" s="24" t="str">
        <f>IF(H1060=AF1060,"", "Error MC")</f>
        <v>Error MC</v>
      </c>
      <c r="H1060" s="62"/>
      <c r="I1060" s="54">
        <f>+Tabla1[[#This Row],[MC]]*Tabla1[[#This Row],[Pedido]]*Tabla1[[#This Row],[PVC ]]</f>
        <v>0</v>
      </c>
      <c r="J1060" s="26">
        <v>0.21</v>
      </c>
      <c r="K1060" s="63"/>
      <c r="L1060" s="28" t="s">
        <v>17</v>
      </c>
      <c r="M1060" s="53">
        <v>35325.684000000001</v>
      </c>
      <c r="N1060" s="64" t="str">
        <f>+IF(Tabla1[[#This Row],[F PMPI]]="SÍ","No","Sí")</f>
        <v>Sí</v>
      </c>
      <c r="O1060" s="65">
        <f>+Tabla1[[#This Row],[PVL]]*1.055</f>
        <v>37268.596619999997</v>
      </c>
      <c r="P1060" s="65">
        <f>+Tabla1[[#This Row],[PVL]]*1.43</f>
        <v>50515.72812</v>
      </c>
      <c r="Q1060" s="66" t="str">
        <f>+HYPERLINK(Tabla1[[#This Row],[PAG]])</f>
        <v>https://todomusica.com.ar/canas/1870-rrs05tsx4h.html</v>
      </c>
      <c r="R1060" s="67"/>
      <c r="S1060" s="68"/>
      <c r="T1060" s="69"/>
      <c r="U1060" s="69"/>
      <c r="V1060" s="69"/>
      <c r="W1060" s="69"/>
      <c r="X1060" s="69"/>
      <c r="Y1060" s="35"/>
      <c r="Z1060" s="35" t="s">
        <v>25124</v>
      </c>
      <c r="AA1060" s="36">
        <v>1</v>
      </c>
      <c r="AB1060" s="35" t="s">
        <v>27</v>
      </c>
      <c r="AC1060" s="35" t="str">
        <f>+IF(Tabla1[[#This Row],[STK]]="no","Sin STK", "STK disponible")</f>
        <v>STK disponible</v>
      </c>
      <c r="AD1060" s="35">
        <f>+I1060*J1060</f>
        <v>0</v>
      </c>
      <c r="AE1060" s="35">
        <f>+I1060*K1060</f>
        <v>0</v>
      </c>
      <c r="AF1060" s="36">
        <f>IF(Tabla1[[#This Row],[ref pack]]=1,Tabla1[[#This Row],[Pedido]],LCM(Tabla1[[#This Row],[MC VIEJO]],Tabla1[[#This Row],[Pedido]]))</f>
        <v>1</v>
      </c>
      <c r="AG1060" s="36">
        <f>+VLOOKUP(Tabla1[[#This Row],[Artículo]],'.'!$B$2:$D$11481,3,)</f>
        <v>1</v>
      </c>
      <c r="AH1060" s="37" t="str">
        <f>+IFERROR(SEARCH("pack",Tabla1[[#This Row],[PACK]]),"")</f>
        <v/>
      </c>
    </row>
    <row r="1061" spans="1:34" ht="24" customHeight="1" x14ac:dyDescent="0.2">
      <c r="A1061" s="50" t="s">
        <v>1505</v>
      </c>
      <c r="B1061" s="60" t="s">
        <v>1996</v>
      </c>
      <c r="C1061" s="61" t="s">
        <v>23813</v>
      </c>
      <c r="D1061" s="52" t="s">
        <v>9841</v>
      </c>
      <c r="E1061" s="53">
        <v>20134.330000000002</v>
      </c>
      <c r="F1061" s="23" t="str">
        <f>+IFERROR(VLOOKUP(Tabla1[[#This Row],[Artículo]],'..'!$B$2:$D$569000,3,),"")</f>
        <v/>
      </c>
      <c r="G1061" s="24" t="str">
        <f>IF(H1061=AF1061,"", "Error MC")</f>
        <v>Error MC</v>
      </c>
      <c r="H1061" s="62"/>
      <c r="I1061" s="54">
        <f>+Tabla1[[#This Row],[MC]]*Tabla1[[#This Row],[Pedido]]*Tabla1[[#This Row],[PVC ]]</f>
        <v>0</v>
      </c>
      <c r="J1061" s="26">
        <v>0.21</v>
      </c>
      <c r="K1061" s="63"/>
      <c r="L1061" s="28" t="s">
        <v>17</v>
      </c>
      <c r="M1061" s="53">
        <v>35325.684000000001</v>
      </c>
      <c r="N1061" s="64" t="str">
        <f>+IF(Tabla1[[#This Row],[F PMPI]]="SÍ","No","Sí")</f>
        <v>Sí</v>
      </c>
      <c r="O1061" s="65">
        <f>+Tabla1[[#This Row],[PVL]]*1.055</f>
        <v>37268.596619999997</v>
      </c>
      <c r="P1061" s="65">
        <f>+Tabla1[[#This Row],[PVL]]*1.43</f>
        <v>50515.72812</v>
      </c>
      <c r="Q1061" s="66" t="str">
        <f>+HYPERLINK(Tabla1[[#This Row],[PAG]])</f>
        <v>https://todomusica.com.ar/canas/1871-rrs05tsx4m.html</v>
      </c>
      <c r="R1061" s="67"/>
      <c r="S1061" s="68"/>
      <c r="T1061" s="69"/>
      <c r="U1061" s="69"/>
      <c r="V1061" s="69"/>
      <c r="W1061" s="69"/>
      <c r="X1061" s="69"/>
      <c r="Y1061" s="35"/>
      <c r="Z1061" s="35" t="s">
        <v>25125</v>
      </c>
      <c r="AA1061" s="36">
        <v>1</v>
      </c>
      <c r="AB1061" s="35" t="s">
        <v>27</v>
      </c>
      <c r="AC1061" s="35" t="str">
        <f>+IF(Tabla1[[#This Row],[STK]]="no","Sin STK", "STK disponible")</f>
        <v>STK disponible</v>
      </c>
      <c r="AD1061" s="35">
        <f>+I1061*J1061</f>
        <v>0</v>
      </c>
      <c r="AE1061" s="35">
        <f>+I1061*K1061</f>
        <v>0</v>
      </c>
      <c r="AF1061" s="36">
        <f>IF(Tabla1[[#This Row],[ref pack]]=1,Tabla1[[#This Row],[Pedido]],LCM(Tabla1[[#This Row],[MC VIEJO]],Tabla1[[#This Row],[Pedido]]))</f>
        <v>1</v>
      </c>
      <c r="AG1061" s="36">
        <f>+VLOOKUP(Tabla1[[#This Row],[Artículo]],'.'!$B$2:$D$11481,3,)</f>
        <v>1</v>
      </c>
      <c r="AH1061" s="37" t="str">
        <f>+IFERROR(SEARCH("pack",Tabla1[[#This Row],[PACK]]),"")</f>
        <v/>
      </c>
    </row>
    <row r="1062" spans="1:34" ht="24" customHeight="1" x14ac:dyDescent="0.2">
      <c r="A1062" s="50" t="s">
        <v>1505</v>
      </c>
      <c r="B1062" s="60" t="s">
        <v>1998</v>
      </c>
      <c r="C1062" s="61" t="s">
        <v>23814</v>
      </c>
      <c r="D1062" s="52" t="s">
        <v>9841</v>
      </c>
      <c r="E1062" s="53">
        <v>20134.330000000002</v>
      </c>
      <c r="F1062" s="23" t="str">
        <f>+IFERROR(VLOOKUP(Tabla1[[#This Row],[Artículo]],'..'!$B$2:$D$569000,3,),"")</f>
        <v/>
      </c>
      <c r="G1062" s="24" t="str">
        <f>IF(H1062=AF1062,"", "Error MC")</f>
        <v>Error MC</v>
      </c>
      <c r="H1062" s="62"/>
      <c r="I1062" s="54">
        <f>+Tabla1[[#This Row],[MC]]*Tabla1[[#This Row],[Pedido]]*Tabla1[[#This Row],[PVC ]]</f>
        <v>0</v>
      </c>
      <c r="J1062" s="26">
        <v>0.21</v>
      </c>
      <c r="K1062" s="63"/>
      <c r="L1062" s="28" t="s">
        <v>17</v>
      </c>
      <c r="M1062" s="53">
        <v>35325.684000000001</v>
      </c>
      <c r="N1062" s="64" t="str">
        <f>+IF(Tabla1[[#This Row],[F PMPI]]="SÍ","No","Sí")</f>
        <v>Sí</v>
      </c>
      <c r="O1062" s="65">
        <f>+Tabla1[[#This Row],[PVL]]*1.055</f>
        <v>37268.596619999997</v>
      </c>
      <c r="P1062" s="65">
        <f>+Tabla1[[#This Row],[PVL]]*1.43</f>
        <v>50515.72812</v>
      </c>
      <c r="Q1062" s="66" t="str">
        <f>+HYPERLINK(Tabla1[[#This Row],[PAG]])</f>
        <v>https://todomusica.com.ar/canas/2196-rrs05tsx4s.html</v>
      </c>
      <c r="R1062" s="67"/>
      <c r="S1062" s="68"/>
      <c r="T1062" s="69"/>
      <c r="U1062" s="69"/>
      <c r="V1062" s="69"/>
      <c r="W1062" s="69"/>
      <c r="X1062" s="69"/>
      <c r="Y1062" s="35"/>
      <c r="Z1062" s="35" t="s">
        <v>25126</v>
      </c>
      <c r="AA1062" s="36">
        <v>1</v>
      </c>
      <c r="AB1062" s="35" t="s">
        <v>27</v>
      </c>
      <c r="AC1062" s="35" t="str">
        <f>+IF(Tabla1[[#This Row],[STK]]="no","Sin STK", "STK disponible")</f>
        <v>STK disponible</v>
      </c>
      <c r="AD1062" s="35">
        <f>+I1062*J1062</f>
        <v>0</v>
      </c>
      <c r="AE1062" s="35">
        <f>+I1062*K1062</f>
        <v>0</v>
      </c>
      <c r="AF1062" s="36">
        <f>IF(Tabla1[[#This Row],[ref pack]]=1,Tabla1[[#This Row],[Pedido]],LCM(Tabla1[[#This Row],[MC VIEJO]],Tabla1[[#This Row],[Pedido]]))</f>
        <v>1</v>
      </c>
      <c r="AG1062" s="36">
        <f>+VLOOKUP(Tabla1[[#This Row],[Artículo]],'.'!$B$2:$D$11481,3,)</f>
        <v>1</v>
      </c>
      <c r="AH1062" s="37" t="str">
        <f>+IFERROR(SEARCH("pack",Tabla1[[#This Row],[PACK]]),"")</f>
        <v/>
      </c>
    </row>
    <row r="1063" spans="1:34" ht="24" customHeight="1" x14ac:dyDescent="0.2">
      <c r="A1063" s="50" t="s">
        <v>1505</v>
      </c>
      <c r="B1063" s="60" t="s">
        <v>2000</v>
      </c>
      <c r="C1063" s="61" t="s">
        <v>23815</v>
      </c>
      <c r="D1063" s="52" t="s">
        <v>9841</v>
      </c>
      <c r="E1063" s="53">
        <v>26859.13</v>
      </c>
      <c r="F1063" s="23" t="str">
        <f>+IFERROR(VLOOKUP(Tabla1[[#This Row],[Artículo]],'..'!$B$2:$D$569000,3,),"")</f>
        <v/>
      </c>
      <c r="G1063" s="24" t="str">
        <f>IF(H1063=AF1063,"", "Error MC")</f>
        <v>Error MC</v>
      </c>
      <c r="H1063" s="62"/>
      <c r="I1063" s="54">
        <f>+Tabla1[[#This Row],[MC]]*Tabla1[[#This Row],[Pedido]]*Tabla1[[#This Row],[PVC ]]</f>
        <v>0</v>
      </c>
      <c r="J1063" s="26">
        <v>0.21</v>
      </c>
      <c r="K1063" s="63"/>
      <c r="L1063" s="28" t="s">
        <v>17</v>
      </c>
      <c r="M1063" s="53">
        <v>47124.345000000001</v>
      </c>
      <c r="N1063" s="64" t="str">
        <f>+IF(Tabla1[[#This Row],[F PMPI]]="SÍ","No","Sí")</f>
        <v>Sí</v>
      </c>
      <c r="O1063" s="65">
        <f>+Tabla1[[#This Row],[PVL]]*1.055</f>
        <v>49716.183975</v>
      </c>
      <c r="P1063" s="65">
        <f>+Tabla1[[#This Row],[PVL]]*1.43</f>
        <v>67387.813349999997</v>
      </c>
      <c r="Q1063" s="66" t="str">
        <f>+HYPERLINK(Tabla1[[#This Row],[PAG]])</f>
        <v>https://todomusica.com.ar/canas/2069-rrs10asx2h.html</v>
      </c>
      <c r="R1063" s="67"/>
      <c r="S1063" s="68"/>
      <c r="T1063" s="69"/>
      <c r="U1063" s="69"/>
      <c r="V1063" s="69"/>
      <c r="W1063" s="69"/>
      <c r="X1063" s="69"/>
      <c r="Y1063" s="35"/>
      <c r="Z1063" s="35" t="s">
        <v>25127</v>
      </c>
      <c r="AA1063" s="36">
        <v>1</v>
      </c>
      <c r="AB1063" s="35" t="s">
        <v>27</v>
      </c>
      <c r="AC1063" s="35" t="str">
        <f>+IF(Tabla1[[#This Row],[STK]]="no","Sin STK", "STK disponible")</f>
        <v>STK disponible</v>
      </c>
      <c r="AD1063" s="35">
        <f>+I1063*J1063</f>
        <v>0</v>
      </c>
      <c r="AE1063" s="35">
        <f>+I1063*K1063</f>
        <v>0</v>
      </c>
      <c r="AF1063" s="36">
        <f>IF(Tabla1[[#This Row],[ref pack]]=1,Tabla1[[#This Row],[Pedido]],LCM(Tabla1[[#This Row],[MC VIEJO]],Tabla1[[#This Row],[Pedido]]))</f>
        <v>1</v>
      </c>
      <c r="AG1063" s="36">
        <f>+VLOOKUP(Tabla1[[#This Row],[Artículo]],'.'!$B$2:$D$11481,3,)</f>
        <v>1</v>
      </c>
      <c r="AH1063" s="37" t="str">
        <f>+IFERROR(SEARCH("pack",Tabla1[[#This Row],[PACK]]),"")</f>
        <v/>
      </c>
    </row>
    <row r="1064" spans="1:34" ht="24" customHeight="1" x14ac:dyDescent="0.2">
      <c r="A1064" s="50" t="s">
        <v>1505</v>
      </c>
      <c r="B1064" s="60" t="s">
        <v>2002</v>
      </c>
      <c r="C1064" s="61" t="s">
        <v>23816</v>
      </c>
      <c r="D1064" s="52" t="s">
        <v>9841</v>
      </c>
      <c r="E1064" s="53">
        <v>26859.13</v>
      </c>
      <c r="F1064" s="23" t="str">
        <f>+IFERROR(VLOOKUP(Tabla1[[#This Row],[Artículo]],'..'!$B$2:$D$569000,3,),"")</f>
        <v/>
      </c>
      <c r="G1064" s="24" t="str">
        <f>IF(H1064=AF1064,"", "Error MC")</f>
        <v>Error MC</v>
      </c>
      <c r="H1064" s="62"/>
      <c r="I1064" s="54">
        <f>+Tabla1[[#This Row],[MC]]*Tabla1[[#This Row],[Pedido]]*Tabla1[[#This Row],[PVC ]]</f>
        <v>0</v>
      </c>
      <c r="J1064" s="26">
        <v>0.21</v>
      </c>
      <c r="K1064" s="63"/>
      <c r="L1064" s="28" t="s">
        <v>17</v>
      </c>
      <c r="M1064" s="53">
        <v>47124.345000000001</v>
      </c>
      <c r="N1064" s="64" t="str">
        <f>+IF(Tabla1[[#This Row],[F PMPI]]="SÍ","No","Sí")</f>
        <v>Sí</v>
      </c>
      <c r="O1064" s="65">
        <f>+Tabla1[[#This Row],[PVL]]*1.055</f>
        <v>49716.183975</v>
      </c>
      <c r="P1064" s="65">
        <f>+Tabla1[[#This Row],[PVL]]*1.43</f>
        <v>67387.813349999997</v>
      </c>
      <c r="Q1064" s="66" t="str">
        <f>+HYPERLINK(Tabla1[[#This Row],[PAG]])</f>
        <v>https://todomusica.com.ar/canas/2135-rrs10asx2m.html</v>
      </c>
      <c r="R1064" s="67"/>
      <c r="S1064" s="68"/>
      <c r="T1064" s="69"/>
      <c r="U1064" s="69"/>
      <c r="V1064" s="69"/>
      <c r="W1064" s="69"/>
      <c r="X1064" s="69"/>
      <c r="Y1064" s="35"/>
      <c r="Z1064" s="35" t="s">
        <v>25128</v>
      </c>
      <c r="AA1064" s="36">
        <v>1</v>
      </c>
      <c r="AB1064" s="35" t="s">
        <v>27</v>
      </c>
      <c r="AC1064" s="35" t="str">
        <f>+IF(Tabla1[[#This Row],[STK]]="no","Sin STK", "STK disponible")</f>
        <v>STK disponible</v>
      </c>
      <c r="AD1064" s="35">
        <f>+I1064*J1064</f>
        <v>0</v>
      </c>
      <c r="AE1064" s="35">
        <f>+I1064*K1064</f>
        <v>0</v>
      </c>
      <c r="AF1064" s="36">
        <f>IF(Tabla1[[#This Row],[ref pack]]=1,Tabla1[[#This Row],[Pedido]],LCM(Tabla1[[#This Row],[MC VIEJO]],Tabla1[[#This Row],[Pedido]]))</f>
        <v>1</v>
      </c>
      <c r="AG1064" s="36">
        <f>+VLOOKUP(Tabla1[[#This Row],[Artículo]],'.'!$B$2:$D$11481,3,)</f>
        <v>1</v>
      </c>
      <c r="AH1064" s="37" t="str">
        <f>+IFERROR(SEARCH("pack",Tabla1[[#This Row],[PACK]]),"")</f>
        <v/>
      </c>
    </row>
    <row r="1065" spans="1:34" ht="24" customHeight="1" x14ac:dyDescent="0.2">
      <c r="A1065" s="50" t="s">
        <v>1505</v>
      </c>
      <c r="B1065" s="60" t="s">
        <v>2004</v>
      </c>
      <c r="C1065" s="61" t="s">
        <v>23817</v>
      </c>
      <c r="D1065" s="52" t="s">
        <v>9841</v>
      </c>
      <c r="E1065" s="53">
        <v>26859.13</v>
      </c>
      <c r="F1065" s="23" t="str">
        <f>+IFERROR(VLOOKUP(Tabla1[[#This Row],[Artículo]],'..'!$B$2:$D$569000,3,),"")</f>
        <v/>
      </c>
      <c r="G1065" s="24" t="str">
        <f>IF(H1065=AF1065,"", "Error MC")</f>
        <v>Error MC</v>
      </c>
      <c r="H1065" s="62"/>
      <c r="I1065" s="54">
        <f>+Tabla1[[#This Row],[MC]]*Tabla1[[#This Row],[Pedido]]*Tabla1[[#This Row],[PVC ]]</f>
        <v>0</v>
      </c>
      <c r="J1065" s="26">
        <v>0.21</v>
      </c>
      <c r="K1065" s="63"/>
      <c r="L1065" s="28" t="s">
        <v>17</v>
      </c>
      <c r="M1065" s="53">
        <v>47124.345000000001</v>
      </c>
      <c r="N1065" s="64" t="str">
        <f>+IF(Tabla1[[#This Row],[F PMPI]]="SÍ","No","Sí")</f>
        <v>Sí</v>
      </c>
      <c r="O1065" s="65">
        <f>+Tabla1[[#This Row],[PVL]]*1.055</f>
        <v>49716.183975</v>
      </c>
      <c r="P1065" s="65">
        <f>+Tabla1[[#This Row],[PVL]]*1.43</f>
        <v>67387.813349999997</v>
      </c>
      <c r="Q1065" s="66" t="str">
        <f>+HYPERLINK(Tabla1[[#This Row],[PAG]])</f>
        <v>https://todomusica.com.ar/canas/2920-rrs10asx2s.html</v>
      </c>
      <c r="R1065" s="67"/>
      <c r="S1065" s="68"/>
      <c r="T1065" s="69"/>
      <c r="U1065" s="69"/>
      <c r="V1065" s="69"/>
      <c r="W1065" s="69"/>
      <c r="X1065" s="69"/>
      <c r="Y1065" s="35"/>
      <c r="Z1065" s="35" t="s">
        <v>25129</v>
      </c>
      <c r="AA1065" s="36">
        <v>1</v>
      </c>
      <c r="AB1065" s="35" t="s">
        <v>27</v>
      </c>
      <c r="AC1065" s="35" t="str">
        <f>+IF(Tabla1[[#This Row],[STK]]="no","Sin STK", "STK disponible")</f>
        <v>STK disponible</v>
      </c>
      <c r="AD1065" s="35">
        <f>+I1065*J1065</f>
        <v>0</v>
      </c>
      <c r="AE1065" s="35">
        <f>+I1065*K1065</f>
        <v>0</v>
      </c>
      <c r="AF1065" s="36">
        <f>IF(Tabla1[[#This Row],[ref pack]]=1,Tabla1[[#This Row],[Pedido]],LCM(Tabla1[[#This Row],[MC VIEJO]],Tabla1[[#This Row],[Pedido]]))</f>
        <v>1</v>
      </c>
      <c r="AG1065" s="36">
        <f>+VLOOKUP(Tabla1[[#This Row],[Artículo]],'.'!$B$2:$D$11481,3,)</f>
        <v>1</v>
      </c>
      <c r="AH1065" s="37" t="str">
        <f>+IFERROR(SEARCH("pack",Tabla1[[#This Row],[PACK]]),"")</f>
        <v/>
      </c>
    </row>
    <row r="1066" spans="1:34" ht="24" customHeight="1" x14ac:dyDescent="0.2">
      <c r="A1066" s="50" t="s">
        <v>1505</v>
      </c>
      <c r="B1066" s="60" t="s">
        <v>2006</v>
      </c>
      <c r="C1066" s="61" t="s">
        <v>23818</v>
      </c>
      <c r="D1066" s="52" t="s">
        <v>9841</v>
      </c>
      <c r="E1066" s="53">
        <v>26859.13</v>
      </c>
      <c r="F1066" s="23" t="str">
        <f>+IFERROR(VLOOKUP(Tabla1[[#This Row],[Artículo]],'..'!$B$2:$D$569000,3,),"")</f>
        <v/>
      </c>
      <c r="G1066" s="24" t="str">
        <f>IF(H1066=AF1066,"", "Error MC")</f>
        <v>Error MC</v>
      </c>
      <c r="H1066" s="62"/>
      <c r="I1066" s="54">
        <f>+Tabla1[[#This Row],[MC]]*Tabla1[[#This Row],[Pedido]]*Tabla1[[#This Row],[PVC ]]</f>
        <v>0</v>
      </c>
      <c r="J1066" s="26">
        <v>0.21</v>
      </c>
      <c r="K1066" s="63"/>
      <c r="L1066" s="28" t="s">
        <v>17</v>
      </c>
      <c r="M1066" s="53">
        <v>47124.345000000001</v>
      </c>
      <c r="N1066" s="64" t="str">
        <f>+IF(Tabla1[[#This Row],[F PMPI]]="SÍ","No","Sí")</f>
        <v>Sí</v>
      </c>
      <c r="O1066" s="65">
        <f>+Tabla1[[#This Row],[PVL]]*1.055</f>
        <v>49716.183975</v>
      </c>
      <c r="P1066" s="65">
        <f>+Tabla1[[#This Row],[PVL]]*1.43</f>
        <v>67387.813349999997</v>
      </c>
      <c r="Q1066" s="66" t="str">
        <f>+HYPERLINK(Tabla1[[#This Row],[PAG]])</f>
        <v>https://todomusica.com.ar/canas/3003-rrs10asx3h.html</v>
      </c>
      <c r="R1066" s="67"/>
      <c r="S1066" s="68"/>
      <c r="T1066" s="69"/>
      <c r="U1066" s="69"/>
      <c r="V1066" s="69"/>
      <c r="W1066" s="69"/>
      <c r="X1066" s="69"/>
      <c r="Y1066" s="35"/>
      <c r="Z1066" s="35" t="s">
        <v>25130</v>
      </c>
      <c r="AA1066" s="36">
        <v>1</v>
      </c>
      <c r="AB1066" s="35" t="s">
        <v>27</v>
      </c>
      <c r="AC1066" s="35" t="str">
        <f>+IF(Tabla1[[#This Row],[STK]]="no","Sin STK", "STK disponible")</f>
        <v>STK disponible</v>
      </c>
      <c r="AD1066" s="35">
        <f>+I1066*J1066</f>
        <v>0</v>
      </c>
      <c r="AE1066" s="35">
        <f>+I1066*K1066</f>
        <v>0</v>
      </c>
      <c r="AF1066" s="36">
        <f>IF(Tabla1[[#This Row],[ref pack]]=1,Tabla1[[#This Row],[Pedido]],LCM(Tabla1[[#This Row],[MC VIEJO]],Tabla1[[#This Row],[Pedido]]))</f>
        <v>1</v>
      </c>
      <c r="AG1066" s="36">
        <f>+VLOOKUP(Tabla1[[#This Row],[Artículo]],'.'!$B$2:$D$11481,3,)</f>
        <v>1</v>
      </c>
      <c r="AH1066" s="37" t="str">
        <f>+IFERROR(SEARCH("pack",Tabla1[[#This Row],[PACK]]),"")</f>
        <v/>
      </c>
    </row>
    <row r="1067" spans="1:34" ht="24" customHeight="1" x14ac:dyDescent="0.2">
      <c r="A1067" s="50" t="s">
        <v>1505</v>
      </c>
      <c r="B1067" s="60" t="s">
        <v>2008</v>
      </c>
      <c r="C1067" s="61" t="s">
        <v>23819</v>
      </c>
      <c r="D1067" s="52" t="s">
        <v>9841</v>
      </c>
      <c r="E1067" s="53">
        <v>26859.13</v>
      </c>
      <c r="F1067" s="23" t="str">
        <f>+IFERROR(VLOOKUP(Tabla1[[#This Row],[Artículo]],'..'!$B$2:$D$569000,3,),"")</f>
        <v/>
      </c>
      <c r="G1067" s="24" t="str">
        <f>IF(H1067=AF1067,"", "Error MC")</f>
        <v>Error MC</v>
      </c>
      <c r="H1067" s="62"/>
      <c r="I1067" s="54">
        <f>+Tabla1[[#This Row],[MC]]*Tabla1[[#This Row],[Pedido]]*Tabla1[[#This Row],[PVC ]]</f>
        <v>0</v>
      </c>
      <c r="J1067" s="26">
        <v>0.21</v>
      </c>
      <c r="K1067" s="63"/>
      <c r="L1067" s="28" t="s">
        <v>17</v>
      </c>
      <c r="M1067" s="53">
        <v>47124.345000000001</v>
      </c>
      <c r="N1067" s="64" t="str">
        <f>+IF(Tabla1[[#This Row],[F PMPI]]="SÍ","No","Sí")</f>
        <v>Sí</v>
      </c>
      <c r="O1067" s="65">
        <f>+Tabla1[[#This Row],[PVL]]*1.055</f>
        <v>49716.183975</v>
      </c>
      <c r="P1067" s="65">
        <f>+Tabla1[[#This Row],[PVL]]*1.43</f>
        <v>67387.813349999997</v>
      </c>
      <c r="Q1067" s="66" t="str">
        <f>+HYPERLINK(Tabla1[[#This Row],[PAG]])</f>
        <v>https://todomusica.com.ar/canas/2322-rrs10asx3m.html</v>
      </c>
      <c r="R1067" s="67"/>
      <c r="S1067" s="68"/>
      <c r="T1067" s="69"/>
      <c r="U1067" s="69"/>
      <c r="V1067" s="69"/>
      <c r="W1067" s="69"/>
      <c r="X1067" s="69"/>
      <c r="Y1067" s="35"/>
      <c r="Z1067" s="35" t="s">
        <v>25131</v>
      </c>
      <c r="AA1067" s="36">
        <v>1</v>
      </c>
      <c r="AB1067" s="35" t="s">
        <v>27</v>
      </c>
      <c r="AC1067" s="35" t="str">
        <f>+IF(Tabla1[[#This Row],[STK]]="no","Sin STK", "STK disponible")</f>
        <v>STK disponible</v>
      </c>
      <c r="AD1067" s="35">
        <f>+I1067*J1067</f>
        <v>0</v>
      </c>
      <c r="AE1067" s="35">
        <f>+I1067*K1067</f>
        <v>0</v>
      </c>
      <c r="AF1067" s="36">
        <f>IF(Tabla1[[#This Row],[ref pack]]=1,Tabla1[[#This Row],[Pedido]],LCM(Tabla1[[#This Row],[MC VIEJO]],Tabla1[[#This Row],[Pedido]]))</f>
        <v>1</v>
      </c>
      <c r="AG1067" s="36">
        <f>+VLOOKUP(Tabla1[[#This Row],[Artículo]],'.'!$B$2:$D$11481,3,)</f>
        <v>1</v>
      </c>
      <c r="AH1067" s="37" t="str">
        <f>+IFERROR(SEARCH("pack",Tabla1[[#This Row],[PACK]]),"")</f>
        <v/>
      </c>
    </row>
    <row r="1068" spans="1:34" ht="24" customHeight="1" x14ac:dyDescent="0.2">
      <c r="A1068" s="50" t="s">
        <v>1505</v>
      </c>
      <c r="B1068" s="60" t="s">
        <v>12064</v>
      </c>
      <c r="C1068" s="61" t="s">
        <v>12065</v>
      </c>
      <c r="D1068" s="52" t="s">
        <v>9841</v>
      </c>
      <c r="E1068" s="53">
        <v>26859.13</v>
      </c>
      <c r="F1068" s="23" t="str">
        <f>+IFERROR(VLOOKUP(Tabla1[[#This Row],[Artículo]],'..'!$B$2:$D$569000,3,),"")</f>
        <v/>
      </c>
      <c r="G1068" s="24" t="str">
        <f>IF(H1068=AF1068,"", "Error MC")</f>
        <v>Error MC</v>
      </c>
      <c r="H1068" s="62"/>
      <c r="I1068" s="54">
        <f>+Tabla1[[#This Row],[MC]]*Tabla1[[#This Row],[Pedido]]*Tabla1[[#This Row],[PVC ]]</f>
        <v>0</v>
      </c>
      <c r="J1068" s="26">
        <v>0.21</v>
      </c>
      <c r="K1068" s="63"/>
      <c r="L1068" s="28" t="s">
        <v>17</v>
      </c>
      <c r="M1068" s="53">
        <v>47124.345000000001</v>
      </c>
      <c r="N1068" s="64" t="str">
        <f>+IF(Tabla1[[#This Row],[F PMPI]]="SÍ","No","Sí")</f>
        <v>Sí</v>
      </c>
      <c r="O1068" s="65">
        <f>+Tabla1[[#This Row],[PVL]]*1.055</f>
        <v>49716.183975</v>
      </c>
      <c r="P1068" s="65">
        <f>+Tabla1[[#This Row],[PVL]]*1.43</f>
        <v>67387.813349999997</v>
      </c>
      <c r="Q1068" s="66" t="str">
        <f>+HYPERLINK(Tabla1[[#This Row],[PAG]])</f>
        <v>https://todomusica.com.ar/productos-sin-categorias-de-netsuite/4245-404.html</v>
      </c>
      <c r="R1068" s="67"/>
      <c r="S1068" s="68"/>
      <c r="T1068" s="69"/>
      <c r="U1068" s="69"/>
      <c r="V1068" s="69"/>
      <c r="W1068" s="69"/>
      <c r="X1068" s="69"/>
      <c r="Y1068" s="35"/>
      <c r="Z1068" s="35" t="s">
        <v>25132</v>
      </c>
      <c r="AA1068" s="36">
        <v>1</v>
      </c>
      <c r="AB1068" s="35" t="s">
        <v>27</v>
      </c>
      <c r="AC1068" s="35" t="str">
        <f>+IF(Tabla1[[#This Row],[STK]]="no","Sin STK", "STK disponible")</f>
        <v>STK disponible</v>
      </c>
      <c r="AD1068" s="35">
        <f>+I1068*J1068</f>
        <v>0</v>
      </c>
      <c r="AE1068" s="35">
        <f>+I1068*K1068</f>
        <v>0</v>
      </c>
      <c r="AF1068" s="36">
        <f>IF(Tabla1[[#This Row],[ref pack]]=1,Tabla1[[#This Row],[Pedido]],LCM(Tabla1[[#This Row],[MC VIEJO]],Tabla1[[#This Row],[Pedido]]))</f>
        <v>1</v>
      </c>
      <c r="AG1068" s="36">
        <f>+VLOOKUP(Tabla1[[#This Row],[Artículo]],'.'!$B$2:$D$11481,3,)</f>
        <v>1</v>
      </c>
      <c r="AH1068" s="37" t="str">
        <f>+IFERROR(SEARCH("pack",Tabla1[[#This Row],[PACK]]),"")</f>
        <v/>
      </c>
    </row>
    <row r="1069" spans="1:34" ht="24" customHeight="1" x14ac:dyDescent="0.2">
      <c r="A1069" s="50" t="s">
        <v>1505</v>
      </c>
      <c r="B1069" s="60" t="s">
        <v>2010</v>
      </c>
      <c r="C1069" s="61" t="s">
        <v>23820</v>
      </c>
      <c r="D1069" s="52" t="s">
        <v>9841</v>
      </c>
      <c r="E1069" s="53">
        <v>26859.13</v>
      </c>
      <c r="F1069" s="23" t="str">
        <f>+IFERROR(VLOOKUP(Tabla1[[#This Row],[Artículo]],'..'!$B$2:$D$569000,3,),"")</f>
        <v/>
      </c>
      <c r="G1069" s="24" t="str">
        <f>IF(H1069=AF1069,"", "Error MC")</f>
        <v>Error MC</v>
      </c>
      <c r="H1069" s="62"/>
      <c r="I1069" s="54">
        <f>+Tabla1[[#This Row],[MC]]*Tabla1[[#This Row],[Pedido]]*Tabla1[[#This Row],[PVC ]]</f>
        <v>0</v>
      </c>
      <c r="J1069" s="26">
        <v>0.21</v>
      </c>
      <c r="K1069" s="63"/>
      <c r="L1069" s="28" t="s">
        <v>17</v>
      </c>
      <c r="M1069" s="53">
        <v>47124.345000000001</v>
      </c>
      <c r="N1069" s="64" t="str">
        <f>+IF(Tabla1[[#This Row],[F PMPI]]="SÍ","No","Sí")</f>
        <v>Sí</v>
      </c>
      <c r="O1069" s="65">
        <f>+Tabla1[[#This Row],[PVL]]*1.055</f>
        <v>49716.183975</v>
      </c>
      <c r="P1069" s="65">
        <f>+Tabla1[[#This Row],[PVL]]*1.43</f>
        <v>67387.813349999997</v>
      </c>
      <c r="Q1069" s="66" t="str">
        <f>+HYPERLINK(Tabla1[[#This Row],[PAG]])</f>
        <v>https://todomusica.com.ar/canas/2783-rrs10asx4h.html</v>
      </c>
      <c r="R1069" s="67"/>
      <c r="S1069" s="68"/>
      <c r="T1069" s="69"/>
      <c r="U1069" s="69"/>
      <c r="V1069" s="69"/>
      <c r="W1069" s="69"/>
      <c r="X1069" s="69"/>
      <c r="Y1069" s="35"/>
      <c r="Z1069" s="35" t="s">
        <v>25133</v>
      </c>
      <c r="AA1069" s="36">
        <v>1</v>
      </c>
      <c r="AB1069" s="35" t="s">
        <v>27</v>
      </c>
      <c r="AC1069" s="35" t="str">
        <f>+IF(Tabla1[[#This Row],[STK]]="no","Sin STK", "STK disponible")</f>
        <v>STK disponible</v>
      </c>
      <c r="AD1069" s="35">
        <f>+I1069*J1069</f>
        <v>0</v>
      </c>
      <c r="AE1069" s="35">
        <f>+I1069*K1069</f>
        <v>0</v>
      </c>
      <c r="AF1069" s="36">
        <f>IF(Tabla1[[#This Row],[ref pack]]=1,Tabla1[[#This Row],[Pedido]],LCM(Tabla1[[#This Row],[MC VIEJO]],Tabla1[[#This Row],[Pedido]]))</f>
        <v>1</v>
      </c>
      <c r="AG1069" s="36">
        <f>+VLOOKUP(Tabla1[[#This Row],[Artículo]],'.'!$B$2:$D$11481,3,)</f>
        <v>1</v>
      </c>
      <c r="AH1069" s="37" t="str">
        <f>+IFERROR(SEARCH("pack",Tabla1[[#This Row],[PACK]]),"")</f>
        <v/>
      </c>
    </row>
    <row r="1070" spans="1:34" ht="24" customHeight="1" x14ac:dyDescent="0.2">
      <c r="A1070" s="50" t="s">
        <v>1505</v>
      </c>
      <c r="B1070" s="60" t="s">
        <v>2012</v>
      </c>
      <c r="C1070" s="61" t="s">
        <v>23821</v>
      </c>
      <c r="D1070" s="52" t="s">
        <v>9841</v>
      </c>
      <c r="E1070" s="53">
        <v>26859.13</v>
      </c>
      <c r="F1070" s="23" t="str">
        <f>+IFERROR(VLOOKUP(Tabla1[[#This Row],[Artículo]],'..'!$B$2:$D$569000,3,),"")</f>
        <v/>
      </c>
      <c r="G1070" s="24" t="str">
        <f>IF(H1070=AF1070,"", "Error MC")</f>
        <v>Error MC</v>
      </c>
      <c r="H1070" s="62"/>
      <c r="I1070" s="54">
        <f>+Tabla1[[#This Row],[MC]]*Tabla1[[#This Row],[Pedido]]*Tabla1[[#This Row],[PVC ]]</f>
        <v>0</v>
      </c>
      <c r="J1070" s="26">
        <v>0.21</v>
      </c>
      <c r="K1070" s="63"/>
      <c r="L1070" s="28" t="s">
        <v>17</v>
      </c>
      <c r="M1070" s="53">
        <v>47124.345000000001</v>
      </c>
      <c r="N1070" s="64" t="str">
        <f>+IF(Tabla1[[#This Row],[F PMPI]]="SÍ","No","Sí")</f>
        <v>Sí</v>
      </c>
      <c r="O1070" s="65">
        <f>+Tabla1[[#This Row],[PVL]]*1.055</f>
        <v>49716.183975</v>
      </c>
      <c r="P1070" s="65">
        <f>+Tabla1[[#This Row],[PVL]]*1.43</f>
        <v>67387.813349999997</v>
      </c>
      <c r="Q1070" s="66" t="str">
        <f>+HYPERLINK(Tabla1[[#This Row],[PAG]])</f>
        <v>https://todomusica.com.ar/canas/2784-rrs10asx4m.html</v>
      </c>
      <c r="R1070" s="67"/>
      <c r="S1070" s="68"/>
      <c r="T1070" s="69"/>
      <c r="U1070" s="69"/>
      <c r="V1070" s="69"/>
      <c r="W1070" s="69"/>
      <c r="X1070" s="69"/>
      <c r="Y1070" s="35"/>
      <c r="Z1070" s="35" t="s">
        <v>25134</v>
      </c>
      <c r="AA1070" s="36">
        <v>1</v>
      </c>
      <c r="AB1070" s="35" t="s">
        <v>27</v>
      </c>
      <c r="AC1070" s="35" t="str">
        <f>+IF(Tabla1[[#This Row],[STK]]="no","Sin STK", "STK disponible")</f>
        <v>STK disponible</v>
      </c>
      <c r="AD1070" s="35">
        <f>+I1070*J1070</f>
        <v>0</v>
      </c>
      <c r="AE1070" s="35">
        <f>+I1070*K1070</f>
        <v>0</v>
      </c>
      <c r="AF1070" s="36">
        <f>IF(Tabla1[[#This Row],[ref pack]]=1,Tabla1[[#This Row],[Pedido]],LCM(Tabla1[[#This Row],[MC VIEJO]],Tabla1[[#This Row],[Pedido]]))</f>
        <v>1</v>
      </c>
      <c r="AG1070" s="36">
        <f>+VLOOKUP(Tabla1[[#This Row],[Artículo]],'.'!$B$2:$D$11481,3,)</f>
        <v>1</v>
      </c>
      <c r="AH1070" s="37" t="str">
        <f>+IFERROR(SEARCH("pack",Tabla1[[#This Row],[PACK]]),"")</f>
        <v/>
      </c>
    </row>
    <row r="1071" spans="1:34" ht="24" customHeight="1" x14ac:dyDescent="0.2">
      <c r="A1071" s="50" t="s">
        <v>1505</v>
      </c>
      <c r="B1071" s="60" t="s">
        <v>2014</v>
      </c>
      <c r="C1071" s="61" t="s">
        <v>23822</v>
      </c>
      <c r="D1071" s="52" t="s">
        <v>9841</v>
      </c>
      <c r="E1071" s="53">
        <v>26859.13</v>
      </c>
      <c r="F1071" s="23" t="str">
        <f>+IFERROR(VLOOKUP(Tabla1[[#This Row],[Artículo]],'..'!$B$2:$D$569000,3,),"")</f>
        <v/>
      </c>
      <c r="G1071" s="24" t="str">
        <f>IF(H1071=AF1071,"", "Error MC")</f>
        <v>Error MC</v>
      </c>
      <c r="H1071" s="62"/>
      <c r="I1071" s="54">
        <f>+Tabla1[[#This Row],[MC]]*Tabla1[[#This Row],[Pedido]]*Tabla1[[#This Row],[PVC ]]</f>
        <v>0</v>
      </c>
      <c r="J1071" s="26">
        <v>0.21</v>
      </c>
      <c r="K1071" s="63"/>
      <c r="L1071" s="28" t="s">
        <v>17</v>
      </c>
      <c r="M1071" s="53">
        <v>47124.345000000001</v>
      </c>
      <c r="N1071" s="64" t="str">
        <f>+IF(Tabla1[[#This Row],[F PMPI]]="SÍ","No","Sí")</f>
        <v>Sí</v>
      </c>
      <c r="O1071" s="65">
        <f>+Tabla1[[#This Row],[PVL]]*1.055</f>
        <v>49716.183975</v>
      </c>
      <c r="P1071" s="65">
        <f>+Tabla1[[#This Row],[PVL]]*1.43</f>
        <v>67387.813349999997</v>
      </c>
      <c r="Q1071" s="66" t="str">
        <f>+HYPERLINK(Tabla1[[#This Row],[PAG]])</f>
        <v>https://todomusica.com.ar/canas/1201-rrs10asx4s.html</v>
      </c>
      <c r="R1071" s="67"/>
      <c r="S1071" s="68"/>
      <c r="T1071" s="69"/>
      <c r="U1071" s="69"/>
      <c r="V1071" s="69"/>
      <c r="W1071" s="69"/>
      <c r="X1071" s="69"/>
      <c r="Y1071" s="35"/>
      <c r="Z1071" s="35" t="s">
        <v>25135</v>
      </c>
      <c r="AA1071" s="36">
        <v>1</v>
      </c>
      <c r="AB1071" s="35" t="s">
        <v>27</v>
      </c>
      <c r="AC1071" s="35" t="str">
        <f>+IF(Tabla1[[#This Row],[STK]]="no","Sin STK", "STK disponible")</f>
        <v>STK disponible</v>
      </c>
      <c r="AD1071" s="35">
        <f>+I1071*J1071</f>
        <v>0</v>
      </c>
      <c r="AE1071" s="35">
        <f>+I1071*K1071</f>
        <v>0</v>
      </c>
      <c r="AF1071" s="36">
        <f>IF(Tabla1[[#This Row],[ref pack]]=1,Tabla1[[#This Row],[Pedido]],LCM(Tabla1[[#This Row],[MC VIEJO]],Tabla1[[#This Row],[Pedido]]))</f>
        <v>1</v>
      </c>
      <c r="AG1071" s="36">
        <f>+VLOOKUP(Tabla1[[#This Row],[Artículo]],'.'!$B$2:$D$11481,3,)</f>
        <v>1</v>
      </c>
      <c r="AH1071" s="37" t="str">
        <f>+IFERROR(SEARCH("pack",Tabla1[[#This Row],[PACK]]),"")</f>
        <v/>
      </c>
    </row>
    <row r="1072" spans="1:34" ht="24" customHeight="1" x14ac:dyDescent="0.2">
      <c r="A1072" s="50" t="s">
        <v>1505</v>
      </c>
      <c r="B1072" s="60" t="s">
        <v>2016</v>
      </c>
      <c r="C1072" s="61" t="s">
        <v>23823</v>
      </c>
      <c r="D1072" s="52" t="s">
        <v>9841</v>
      </c>
      <c r="E1072" s="53">
        <v>24218.07</v>
      </c>
      <c r="F1072" s="23" t="str">
        <f>+IFERROR(VLOOKUP(Tabla1[[#This Row],[Artículo]],'..'!$B$2:$D$569000,3,),"")</f>
        <v/>
      </c>
      <c r="G1072" s="24" t="str">
        <f>IF(H1072=AF1072,"", "Error MC")</f>
        <v>Error MC</v>
      </c>
      <c r="H1072" s="62"/>
      <c r="I1072" s="54">
        <f>+Tabla1[[#This Row],[MC]]*Tabla1[[#This Row],[Pedido]]*Tabla1[[#This Row],[PVC ]]</f>
        <v>0</v>
      </c>
      <c r="J1072" s="26">
        <v>0.21</v>
      </c>
      <c r="K1072" s="63"/>
      <c r="L1072" s="28" t="s">
        <v>17</v>
      </c>
      <c r="M1072" s="53">
        <v>42490.601999999999</v>
      </c>
      <c r="N1072" s="64" t="str">
        <f>+IF(Tabla1[[#This Row],[F PMPI]]="SÍ","No","Sí")</f>
        <v>Sí</v>
      </c>
      <c r="O1072" s="65">
        <f>+Tabla1[[#This Row],[PVL]]*1.055</f>
        <v>44827.585109999993</v>
      </c>
      <c r="P1072" s="65">
        <f>+Tabla1[[#This Row],[PVL]]*1.43</f>
        <v>60761.560859999998</v>
      </c>
      <c r="Q1072" s="66" t="str">
        <f>+HYPERLINK(Tabla1[[#This Row],[PAG]])</f>
        <v>https://todomusica.com.ar/canas/7591-rsj-sop-unf-2h-10-bx.html</v>
      </c>
      <c r="R1072" s="67"/>
      <c r="S1072" s="68"/>
      <c r="T1072" s="69"/>
      <c r="U1072" s="69"/>
      <c r="V1072" s="69"/>
      <c r="W1072" s="69"/>
      <c r="X1072" s="69"/>
      <c r="Y1072" s="35"/>
      <c r="Z1072" s="35" t="s">
        <v>25136</v>
      </c>
      <c r="AA1072" s="36">
        <v>1</v>
      </c>
      <c r="AB1072" s="35" t="s">
        <v>27</v>
      </c>
      <c r="AC1072" s="35" t="str">
        <f>+IF(Tabla1[[#This Row],[STK]]="no","Sin STK", "STK disponible")</f>
        <v>STK disponible</v>
      </c>
      <c r="AD1072" s="35">
        <f>+I1072*J1072</f>
        <v>0</v>
      </c>
      <c r="AE1072" s="35">
        <f>+I1072*K1072</f>
        <v>0</v>
      </c>
      <c r="AF1072" s="36">
        <f>IF(Tabla1[[#This Row],[ref pack]]=1,Tabla1[[#This Row],[Pedido]],LCM(Tabla1[[#This Row],[MC VIEJO]],Tabla1[[#This Row],[Pedido]]))</f>
        <v>1</v>
      </c>
      <c r="AG1072" s="36">
        <f>+VLOOKUP(Tabla1[[#This Row],[Artículo]],'.'!$B$2:$D$11481,3,)</f>
        <v>1</v>
      </c>
      <c r="AH1072" s="37" t="str">
        <f>+IFERROR(SEARCH("pack",Tabla1[[#This Row],[PACK]]),"")</f>
        <v/>
      </c>
    </row>
    <row r="1073" spans="1:34" ht="24" customHeight="1" x14ac:dyDescent="0.2">
      <c r="A1073" s="50" t="s">
        <v>1505</v>
      </c>
      <c r="B1073" s="60" t="s">
        <v>2018</v>
      </c>
      <c r="C1073" s="61" t="s">
        <v>23824</v>
      </c>
      <c r="D1073" s="52" t="s">
        <v>9841</v>
      </c>
      <c r="E1073" s="53">
        <v>24218.07</v>
      </c>
      <c r="F1073" s="23" t="str">
        <f>+IFERROR(VLOOKUP(Tabla1[[#This Row],[Artículo]],'..'!$B$2:$D$569000,3,),"")</f>
        <v/>
      </c>
      <c r="G1073" s="24" t="str">
        <f>IF(H1073=AF1073,"", "Error MC")</f>
        <v>Error MC</v>
      </c>
      <c r="H1073" s="62"/>
      <c r="I1073" s="54">
        <f>+Tabla1[[#This Row],[MC]]*Tabla1[[#This Row],[Pedido]]*Tabla1[[#This Row],[PVC ]]</f>
        <v>0</v>
      </c>
      <c r="J1073" s="26">
        <v>0.21</v>
      </c>
      <c r="K1073" s="63"/>
      <c r="L1073" s="28" t="s">
        <v>17</v>
      </c>
      <c r="M1073" s="53">
        <v>42490.601999999999</v>
      </c>
      <c r="N1073" s="64" t="str">
        <f>+IF(Tabla1[[#This Row],[F PMPI]]="SÍ","No","Sí")</f>
        <v>Sí</v>
      </c>
      <c r="O1073" s="65">
        <f>+Tabla1[[#This Row],[PVL]]*1.055</f>
        <v>44827.585109999993</v>
      </c>
      <c r="P1073" s="65">
        <f>+Tabla1[[#This Row],[PVL]]*1.43</f>
        <v>60761.560859999998</v>
      </c>
      <c r="Q1073" s="66" t="str">
        <f>+HYPERLINK(Tabla1[[#This Row],[PAG]])</f>
        <v>https://todomusica.com.ar/canas/2296-rrs10ssx2m.html</v>
      </c>
      <c r="R1073" s="67"/>
      <c r="S1073" s="68"/>
      <c r="T1073" s="69"/>
      <c r="U1073" s="69"/>
      <c r="V1073" s="69"/>
      <c r="W1073" s="69"/>
      <c r="X1073" s="69"/>
      <c r="Y1073" s="35"/>
      <c r="Z1073" s="35" t="s">
        <v>25137</v>
      </c>
      <c r="AA1073" s="36">
        <v>1</v>
      </c>
      <c r="AB1073" s="35" t="s">
        <v>27</v>
      </c>
      <c r="AC1073" s="35" t="str">
        <f>+IF(Tabla1[[#This Row],[STK]]="no","Sin STK", "STK disponible")</f>
        <v>STK disponible</v>
      </c>
      <c r="AD1073" s="35">
        <f>+I1073*J1073</f>
        <v>0</v>
      </c>
      <c r="AE1073" s="35">
        <f>+I1073*K1073</f>
        <v>0</v>
      </c>
      <c r="AF1073" s="36">
        <f>IF(Tabla1[[#This Row],[ref pack]]=1,Tabla1[[#This Row],[Pedido]],LCM(Tabla1[[#This Row],[MC VIEJO]],Tabla1[[#This Row],[Pedido]]))</f>
        <v>1</v>
      </c>
      <c r="AG1073" s="36">
        <f>+VLOOKUP(Tabla1[[#This Row],[Artículo]],'.'!$B$2:$D$11481,3,)</f>
        <v>1</v>
      </c>
      <c r="AH1073" s="37" t="str">
        <f>+IFERROR(SEARCH("pack",Tabla1[[#This Row],[PACK]]),"")</f>
        <v/>
      </c>
    </row>
    <row r="1074" spans="1:34" ht="24" customHeight="1" x14ac:dyDescent="0.2">
      <c r="A1074" s="50" t="s">
        <v>1505</v>
      </c>
      <c r="B1074" s="60" t="s">
        <v>2020</v>
      </c>
      <c r="C1074" s="61" t="s">
        <v>23825</v>
      </c>
      <c r="D1074" s="52" t="s">
        <v>9841</v>
      </c>
      <c r="E1074" s="53">
        <v>24218.07</v>
      </c>
      <c r="F1074" s="23" t="str">
        <f>+IFERROR(VLOOKUP(Tabla1[[#This Row],[Artículo]],'..'!$B$2:$D$569000,3,),"")</f>
        <v/>
      </c>
      <c r="G1074" s="24" t="str">
        <f>IF(H1074=AF1074,"", "Error MC")</f>
        <v>Error MC</v>
      </c>
      <c r="H1074" s="62"/>
      <c r="I1074" s="54">
        <f>+Tabla1[[#This Row],[MC]]*Tabla1[[#This Row],[Pedido]]*Tabla1[[#This Row],[PVC ]]</f>
        <v>0</v>
      </c>
      <c r="J1074" s="26">
        <v>0.21</v>
      </c>
      <c r="K1074" s="63"/>
      <c r="L1074" s="28" t="s">
        <v>17</v>
      </c>
      <c r="M1074" s="53">
        <v>42490.601999999999</v>
      </c>
      <c r="N1074" s="64" t="str">
        <f>+IF(Tabla1[[#This Row],[F PMPI]]="SÍ","No","Sí")</f>
        <v>Sí</v>
      </c>
      <c r="O1074" s="65">
        <f>+Tabla1[[#This Row],[PVL]]*1.055</f>
        <v>44827.585109999993</v>
      </c>
      <c r="P1074" s="65">
        <f>+Tabla1[[#This Row],[PVL]]*1.43</f>
        <v>60761.560859999998</v>
      </c>
      <c r="Q1074" s="66" t="str">
        <f>+HYPERLINK(Tabla1[[#This Row],[PAG]])</f>
        <v>https://todomusica.com.ar/canas/7592-rsj-sop-unf-2s-10-bx.html</v>
      </c>
      <c r="R1074" s="67"/>
      <c r="S1074" s="68"/>
      <c r="T1074" s="69"/>
      <c r="U1074" s="69"/>
      <c r="V1074" s="69"/>
      <c r="W1074" s="69"/>
      <c r="X1074" s="69"/>
      <c r="Y1074" s="35"/>
      <c r="Z1074" s="35" t="s">
        <v>25138</v>
      </c>
      <c r="AA1074" s="36">
        <v>1</v>
      </c>
      <c r="AB1074" s="35" t="s">
        <v>27</v>
      </c>
      <c r="AC1074" s="35" t="str">
        <f>+IF(Tabla1[[#This Row],[STK]]="no","Sin STK", "STK disponible")</f>
        <v>STK disponible</v>
      </c>
      <c r="AD1074" s="35">
        <f>+I1074*J1074</f>
        <v>0</v>
      </c>
      <c r="AE1074" s="35">
        <f>+I1074*K1074</f>
        <v>0</v>
      </c>
      <c r="AF1074" s="36">
        <f>IF(Tabla1[[#This Row],[ref pack]]=1,Tabla1[[#This Row],[Pedido]],LCM(Tabla1[[#This Row],[MC VIEJO]],Tabla1[[#This Row],[Pedido]]))</f>
        <v>1</v>
      </c>
      <c r="AG1074" s="36">
        <f>+VLOOKUP(Tabla1[[#This Row],[Artículo]],'.'!$B$2:$D$11481,3,)</f>
        <v>1</v>
      </c>
      <c r="AH1074" s="37" t="str">
        <f>+IFERROR(SEARCH("pack",Tabla1[[#This Row],[PACK]]),"")</f>
        <v/>
      </c>
    </row>
    <row r="1075" spans="1:34" ht="24" customHeight="1" x14ac:dyDescent="0.2">
      <c r="A1075" s="50" t="s">
        <v>1505</v>
      </c>
      <c r="B1075" s="60" t="s">
        <v>2022</v>
      </c>
      <c r="C1075" s="61" t="s">
        <v>23826</v>
      </c>
      <c r="D1075" s="52" t="s">
        <v>9841</v>
      </c>
      <c r="E1075" s="53">
        <v>24218.07</v>
      </c>
      <c r="F1075" s="23" t="str">
        <f>+IFERROR(VLOOKUP(Tabla1[[#This Row],[Artículo]],'..'!$B$2:$D$569000,3,),"")</f>
        <v/>
      </c>
      <c r="G1075" s="24" t="str">
        <f>IF(H1075=AF1075,"", "Error MC")</f>
        <v>Error MC</v>
      </c>
      <c r="H1075" s="62"/>
      <c r="I1075" s="54">
        <f>+Tabla1[[#This Row],[MC]]*Tabla1[[#This Row],[Pedido]]*Tabla1[[#This Row],[PVC ]]</f>
        <v>0</v>
      </c>
      <c r="J1075" s="26">
        <v>0.21</v>
      </c>
      <c r="K1075" s="63"/>
      <c r="L1075" s="28" t="s">
        <v>17</v>
      </c>
      <c r="M1075" s="53">
        <v>42490.601999999999</v>
      </c>
      <c r="N1075" s="64" t="str">
        <f>+IF(Tabla1[[#This Row],[F PMPI]]="SÍ","No","Sí")</f>
        <v>Sí</v>
      </c>
      <c r="O1075" s="65">
        <f>+Tabla1[[#This Row],[PVL]]*1.055</f>
        <v>44827.585109999993</v>
      </c>
      <c r="P1075" s="65">
        <f>+Tabla1[[#This Row],[PVL]]*1.43</f>
        <v>60761.560859999998</v>
      </c>
      <c r="Q1075" s="66" t="str">
        <f>+HYPERLINK(Tabla1[[#This Row],[PAG]])</f>
        <v>https://todomusica.com.ar/canas/7593-rsj-sop-unf-3h-10-bx.html</v>
      </c>
      <c r="R1075" s="67"/>
      <c r="S1075" s="68"/>
      <c r="T1075" s="69"/>
      <c r="U1075" s="69"/>
      <c r="V1075" s="69"/>
      <c r="W1075" s="69"/>
      <c r="X1075" s="69"/>
      <c r="Y1075" s="35"/>
      <c r="Z1075" s="35" t="s">
        <v>25139</v>
      </c>
      <c r="AA1075" s="36">
        <v>1</v>
      </c>
      <c r="AB1075" s="35" t="s">
        <v>27</v>
      </c>
      <c r="AC1075" s="35" t="str">
        <f>+IF(Tabla1[[#This Row],[STK]]="no","Sin STK", "STK disponible")</f>
        <v>STK disponible</v>
      </c>
      <c r="AD1075" s="35">
        <f>+I1075*J1075</f>
        <v>0</v>
      </c>
      <c r="AE1075" s="35">
        <f>+I1075*K1075</f>
        <v>0</v>
      </c>
      <c r="AF1075" s="36">
        <f>IF(Tabla1[[#This Row],[ref pack]]=1,Tabla1[[#This Row],[Pedido]],LCM(Tabla1[[#This Row],[MC VIEJO]],Tabla1[[#This Row],[Pedido]]))</f>
        <v>1</v>
      </c>
      <c r="AG1075" s="36">
        <f>+VLOOKUP(Tabla1[[#This Row],[Artículo]],'.'!$B$2:$D$11481,3,)</f>
        <v>1</v>
      </c>
      <c r="AH1075" s="37" t="str">
        <f>+IFERROR(SEARCH("pack",Tabla1[[#This Row],[PACK]]),"")</f>
        <v/>
      </c>
    </row>
    <row r="1076" spans="1:34" ht="24" customHeight="1" x14ac:dyDescent="0.2">
      <c r="A1076" s="50" t="s">
        <v>1505</v>
      </c>
      <c r="B1076" s="60" t="s">
        <v>2024</v>
      </c>
      <c r="C1076" s="61" t="s">
        <v>23827</v>
      </c>
      <c r="D1076" s="52" t="s">
        <v>9842</v>
      </c>
      <c r="E1076" s="53">
        <v>24218.07</v>
      </c>
      <c r="F1076" s="23" t="str">
        <f>+IFERROR(VLOOKUP(Tabla1[[#This Row],[Artículo]],'..'!$B$2:$D$569000,3,),"")</f>
        <v/>
      </c>
      <c r="G1076" s="24" t="str">
        <f>IF(H1076=AF1076,"", "Error MC")</f>
        <v>Error MC</v>
      </c>
      <c r="H1076" s="62"/>
      <c r="I1076" s="54">
        <f>+Tabla1[[#This Row],[MC]]*Tabla1[[#This Row],[Pedido]]*Tabla1[[#This Row],[PVC ]]</f>
        <v>0</v>
      </c>
      <c r="J1076" s="26">
        <v>0.21</v>
      </c>
      <c r="K1076" s="63"/>
      <c r="L1076" s="28" t="s">
        <v>17</v>
      </c>
      <c r="M1076" s="53">
        <v>42490.601999999999</v>
      </c>
      <c r="N1076" s="64" t="str">
        <f>+IF(Tabla1[[#This Row],[F PMPI]]="SÍ","No","Sí")</f>
        <v>Sí</v>
      </c>
      <c r="O1076" s="65">
        <f>+Tabla1[[#This Row],[PVL]]*1.055</f>
        <v>44827.585109999993</v>
      </c>
      <c r="P1076" s="65">
        <f>+Tabla1[[#This Row],[PVL]]*1.43</f>
        <v>60761.560859999998</v>
      </c>
      <c r="Q1076" s="66" t="str">
        <f>+HYPERLINK(Tabla1[[#This Row],[PAG]])</f>
        <v>https://todomusica.com.ar/canas/2070-rrs10ssx3m.html</v>
      </c>
      <c r="R1076" s="67"/>
      <c r="S1076" s="68"/>
      <c r="T1076" s="69"/>
      <c r="U1076" s="69"/>
      <c r="V1076" s="69"/>
      <c r="W1076" s="69"/>
      <c r="X1076" s="69"/>
      <c r="Y1076" s="35"/>
      <c r="Z1076" s="35" t="s">
        <v>25140</v>
      </c>
      <c r="AA1076" s="36">
        <v>1</v>
      </c>
      <c r="AB1076" s="35" t="s">
        <v>27</v>
      </c>
      <c r="AC1076" s="35" t="str">
        <f>+IF(Tabla1[[#This Row],[STK]]="no","Sin STK", "STK disponible")</f>
        <v>STK disponible</v>
      </c>
      <c r="AD1076" s="35">
        <f>+I1076*J1076</f>
        <v>0</v>
      </c>
      <c r="AE1076" s="35">
        <f>+I1076*K1076</f>
        <v>0</v>
      </c>
      <c r="AF1076" s="36">
        <f>IF(Tabla1[[#This Row],[ref pack]]=1,Tabla1[[#This Row],[Pedido]],LCM(Tabla1[[#This Row],[MC VIEJO]],Tabla1[[#This Row],[Pedido]]))</f>
        <v>1</v>
      </c>
      <c r="AG1076" s="36">
        <f>+VLOOKUP(Tabla1[[#This Row],[Artículo]],'.'!$B$2:$D$11481,3,)</f>
        <v>1</v>
      </c>
      <c r="AH1076" s="37" t="str">
        <f>+IFERROR(SEARCH("pack",Tabla1[[#This Row],[PACK]]),"")</f>
        <v/>
      </c>
    </row>
    <row r="1077" spans="1:34" ht="24" customHeight="1" x14ac:dyDescent="0.2">
      <c r="A1077" s="50" t="s">
        <v>1505</v>
      </c>
      <c r="B1077" s="60" t="s">
        <v>2026</v>
      </c>
      <c r="C1077" s="61" t="s">
        <v>23828</v>
      </c>
      <c r="D1077" s="52" t="s">
        <v>9841</v>
      </c>
      <c r="E1077" s="53">
        <v>24218.07</v>
      </c>
      <c r="F1077" s="23" t="str">
        <f>+IFERROR(VLOOKUP(Tabla1[[#This Row],[Artículo]],'..'!$B$2:$D$569000,3,),"")</f>
        <v/>
      </c>
      <c r="G1077" s="24" t="str">
        <f>IF(H1077=AF1077,"", "Error MC")</f>
        <v>Error MC</v>
      </c>
      <c r="H1077" s="62"/>
      <c r="I1077" s="54">
        <f>+Tabla1[[#This Row],[MC]]*Tabla1[[#This Row],[Pedido]]*Tabla1[[#This Row],[PVC ]]</f>
        <v>0</v>
      </c>
      <c r="J1077" s="26">
        <v>0.21</v>
      </c>
      <c r="K1077" s="63"/>
      <c r="L1077" s="28" t="s">
        <v>17</v>
      </c>
      <c r="M1077" s="53">
        <v>42490.601999999999</v>
      </c>
      <c r="N1077" s="64" t="str">
        <f>+IF(Tabla1[[#This Row],[F PMPI]]="SÍ","No","Sí")</f>
        <v>Sí</v>
      </c>
      <c r="O1077" s="65">
        <f>+Tabla1[[#This Row],[PVL]]*1.055</f>
        <v>44827.585109999993</v>
      </c>
      <c r="P1077" s="65">
        <f>+Tabla1[[#This Row],[PVL]]*1.43</f>
        <v>60761.560859999998</v>
      </c>
      <c r="Q1077" s="66" t="str">
        <f>+HYPERLINK(Tabla1[[#This Row],[PAG]])</f>
        <v>https://todomusica.com.ar/canas/7594-rsj-sop-unf-3s-10-bx.html</v>
      </c>
      <c r="R1077" s="67"/>
      <c r="S1077" s="68"/>
      <c r="T1077" s="69"/>
      <c r="U1077" s="69"/>
      <c r="V1077" s="69"/>
      <c r="W1077" s="69"/>
      <c r="X1077" s="69"/>
      <c r="Y1077" s="35"/>
      <c r="Z1077" s="35" t="s">
        <v>25141</v>
      </c>
      <c r="AA1077" s="36">
        <v>1</v>
      </c>
      <c r="AB1077" s="35" t="s">
        <v>27</v>
      </c>
      <c r="AC1077" s="35" t="str">
        <f>+IF(Tabla1[[#This Row],[STK]]="no","Sin STK", "STK disponible")</f>
        <v>STK disponible</v>
      </c>
      <c r="AD1077" s="35">
        <f>+I1077*J1077</f>
        <v>0</v>
      </c>
      <c r="AE1077" s="35">
        <f>+I1077*K1077</f>
        <v>0</v>
      </c>
      <c r="AF1077" s="36">
        <f>IF(Tabla1[[#This Row],[ref pack]]=1,Tabla1[[#This Row],[Pedido]],LCM(Tabla1[[#This Row],[MC VIEJO]],Tabla1[[#This Row],[Pedido]]))</f>
        <v>1</v>
      </c>
      <c r="AG1077" s="36">
        <f>+VLOOKUP(Tabla1[[#This Row],[Artículo]],'.'!$B$2:$D$11481,3,)</f>
        <v>1</v>
      </c>
      <c r="AH1077" s="37" t="str">
        <f>+IFERROR(SEARCH("pack",Tabla1[[#This Row],[PACK]]),"")</f>
        <v/>
      </c>
    </row>
    <row r="1078" spans="1:34" ht="24" customHeight="1" x14ac:dyDescent="0.2">
      <c r="A1078" s="50" t="s">
        <v>1505</v>
      </c>
      <c r="B1078" s="60" t="s">
        <v>2028</v>
      </c>
      <c r="C1078" s="61" t="s">
        <v>23829</v>
      </c>
      <c r="D1078" s="52" t="s">
        <v>9841</v>
      </c>
      <c r="E1078" s="53">
        <v>24218.07</v>
      </c>
      <c r="F1078" s="23" t="str">
        <f>+IFERROR(VLOOKUP(Tabla1[[#This Row],[Artículo]],'..'!$B$2:$D$569000,3,),"")</f>
        <v/>
      </c>
      <c r="G1078" s="24" t="str">
        <f>IF(H1078=AF1078,"", "Error MC")</f>
        <v>Error MC</v>
      </c>
      <c r="H1078" s="62"/>
      <c r="I1078" s="54">
        <f>+Tabla1[[#This Row],[MC]]*Tabla1[[#This Row],[Pedido]]*Tabla1[[#This Row],[PVC ]]</f>
        <v>0</v>
      </c>
      <c r="J1078" s="26">
        <v>0.21</v>
      </c>
      <c r="K1078" s="63"/>
      <c r="L1078" s="28" t="s">
        <v>17</v>
      </c>
      <c r="M1078" s="53">
        <v>42490.601999999999</v>
      </c>
      <c r="N1078" s="64" t="str">
        <f>+IF(Tabla1[[#This Row],[F PMPI]]="SÍ","No","Sí")</f>
        <v>Sí</v>
      </c>
      <c r="O1078" s="65">
        <f>+Tabla1[[#This Row],[PVL]]*1.055</f>
        <v>44827.585109999993</v>
      </c>
      <c r="P1078" s="65">
        <f>+Tabla1[[#This Row],[PVL]]*1.43</f>
        <v>60761.560859999998</v>
      </c>
      <c r="Q1078" s="66" t="str">
        <f>+HYPERLINK(Tabla1[[#This Row],[PAG]])</f>
        <v>https://todomusica.com.ar/canas/1202-rrs10ssx4h.html</v>
      </c>
      <c r="R1078" s="67"/>
      <c r="S1078" s="68"/>
      <c r="T1078" s="69"/>
      <c r="U1078" s="69"/>
      <c r="V1078" s="69"/>
      <c r="W1078" s="69"/>
      <c r="X1078" s="69"/>
      <c r="Y1078" s="35"/>
      <c r="Z1078" s="35" t="s">
        <v>25142</v>
      </c>
      <c r="AA1078" s="36">
        <v>1</v>
      </c>
      <c r="AB1078" s="35" t="s">
        <v>27</v>
      </c>
      <c r="AC1078" s="35" t="str">
        <f>+IF(Tabla1[[#This Row],[STK]]="no","Sin STK", "STK disponible")</f>
        <v>STK disponible</v>
      </c>
      <c r="AD1078" s="35">
        <f>+I1078*J1078</f>
        <v>0</v>
      </c>
      <c r="AE1078" s="35">
        <f>+I1078*K1078</f>
        <v>0</v>
      </c>
      <c r="AF1078" s="36">
        <f>IF(Tabla1[[#This Row],[ref pack]]=1,Tabla1[[#This Row],[Pedido]],LCM(Tabla1[[#This Row],[MC VIEJO]],Tabla1[[#This Row],[Pedido]]))</f>
        <v>1</v>
      </c>
      <c r="AG1078" s="36">
        <f>+VLOOKUP(Tabla1[[#This Row],[Artículo]],'.'!$B$2:$D$11481,3,)</f>
        <v>1</v>
      </c>
      <c r="AH1078" s="37" t="str">
        <f>+IFERROR(SEARCH("pack",Tabla1[[#This Row],[PACK]]),"")</f>
        <v/>
      </c>
    </row>
    <row r="1079" spans="1:34" ht="24" customHeight="1" x14ac:dyDescent="0.2">
      <c r="A1079" s="50" t="s">
        <v>1505</v>
      </c>
      <c r="B1079" s="60" t="s">
        <v>2030</v>
      </c>
      <c r="C1079" s="61" t="s">
        <v>23830</v>
      </c>
      <c r="D1079" s="52" t="s">
        <v>9841</v>
      </c>
      <c r="E1079" s="53">
        <v>24218.07</v>
      </c>
      <c r="F1079" s="23" t="str">
        <f>+IFERROR(VLOOKUP(Tabla1[[#This Row],[Artículo]],'..'!$B$2:$D$569000,3,),"")</f>
        <v/>
      </c>
      <c r="G1079" s="24" t="str">
        <f>IF(H1079=AF1079,"", "Error MC")</f>
        <v>Error MC</v>
      </c>
      <c r="H1079" s="62"/>
      <c r="I1079" s="54">
        <f>+Tabla1[[#This Row],[MC]]*Tabla1[[#This Row],[Pedido]]*Tabla1[[#This Row],[PVC ]]</f>
        <v>0</v>
      </c>
      <c r="J1079" s="26">
        <v>0.21</v>
      </c>
      <c r="K1079" s="63"/>
      <c r="L1079" s="28" t="s">
        <v>17</v>
      </c>
      <c r="M1079" s="53">
        <v>42490.601999999999</v>
      </c>
      <c r="N1079" s="64" t="str">
        <f>+IF(Tabla1[[#This Row],[F PMPI]]="SÍ","No","Sí")</f>
        <v>Sí</v>
      </c>
      <c r="O1079" s="65">
        <f>+Tabla1[[#This Row],[PVL]]*1.055</f>
        <v>44827.585109999993</v>
      </c>
      <c r="P1079" s="65">
        <f>+Tabla1[[#This Row],[PVL]]*1.43</f>
        <v>60761.560859999998</v>
      </c>
      <c r="Q1079" s="66" t="str">
        <f>+HYPERLINK(Tabla1[[#This Row],[PAG]])</f>
        <v>https://todomusica.com.ar/canas/1203-rrs10ssx4m.html</v>
      </c>
      <c r="R1079" s="67"/>
      <c r="S1079" s="68"/>
      <c r="T1079" s="69"/>
      <c r="U1079" s="69"/>
      <c r="V1079" s="69"/>
      <c r="W1079" s="69"/>
      <c r="X1079" s="69"/>
      <c r="Y1079" s="35"/>
      <c r="Z1079" s="35" t="s">
        <v>25143</v>
      </c>
      <c r="AA1079" s="36">
        <v>1</v>
      </c>
      <c r="AB1079" s="35" t="s">
        <v>27</v>
      </c>
      <c r="AC1079" s="35" t="str">
        <f>+IF(Tabla1[[#This Row],[STK]]="no","Sin STK", "STK disponible")</f>
        <v>STK disponible</v>
      </c>
      <c r="AD1079" s="35">
        <f>+I1079*J1079</f>
        <v>0</v>
      </c>
      <c r="AE1079" s="35">
        <f>+I1079*K1079</f>
        <v>0</v>
      </c>
      <c r="AF1079" s="36">
        <f>IF(Tabla1[[#This Row],[ref pack]]=1,Tabla1[[#This Row],[Pedido]],LCM(Tabla1[[#This Row],[MC VIEJO]],Tabla1[[#This Row],[Pedido]]))</f>
        <v>1</v>
      </c>
      <c r="AG1079" s="36">
        <f>+VLOOKUP(Tabla1[[#This Row],[Artículo]],'.'!$B$2:$D$11481,3,)</f>
        <v>1</v>
      </c>
      <c r="AH1079" s="37" t="str">
        <f>+IFERROR(SEARCH("pack",Tabla1[[#This Row],[PACK]]),"")</f>
        <v/>
      </c>
    </row>
    <row r="1080" spans="1:34" ht="24" customHeight="1" x14ac:dyDescent="0.2">
      <c r="A1080" s="50" t="s">
        <v>1505</v>
      </c>
      <c r="B1080" s="60" t="s">
        <v>2032</v>
      </c>
      <c r="C1080" s="61" t="s">
        <v>23831</v>
      </c>
      <c r="D1080" s="52" t="s">
        <v>9841</v>
      </c>
      <c r="E1080" s="53">
        <v>24218.07</v>
      </c>
      <c r="F1080" s="23" t="str">
        <f>+IFERROR(VLOOKUP(Tabla1[[#This Row],[Artículo]],'..'!$B$2:$D$569000,3,),"")</f>
        <v/>
      </c>
      <c r="G1080" s="24" t="str">
        <f>IF(H1080=AF1080,"", "Error MC")</f>
        <v>Error MC</v>
      </c>
      <c r="H1080" s="62"/>
      <c r="I1080" s="54">
        <f>+Tabla1[[#This Row],[MC]]*Tabla1[[#This Row],[Pedido]]*Tabla1[[#This Row],[PVC ]]</f>
        <v>0</v>
      </c>
      <c r="J1080" s="26">
        <v>0.21</v>
      </c>
      <c r="K1080" s="63"/>
      <c r="L1080" s="28" t="s">
        <v>17</v>
      </c>
      <c r="M1080" s="53">
        <v>42490.601999999999</v>
      </c>
      <c r="N1080" s="64" t="str">
        <f>+IF(Tabla1[[#This Row],[F PMPI]]="SÍ","No","Sí")</f>
        <v>Sí</v>
      </c>
      <c r="O1080" s="65">
        <f>+Tabla1[[#This Row],[PVL]]*1.055</f>
        <v>44827.585109999993</v>
      </c>
      <c r="P1080" s="65">
        <f>+Tabla1[[#This Row],[PVL]]*1.43</f>
        <v>60761.560859999998</v>
      </c>
      <c r="Q1080" s="66" t="str">
        <f>+HYPERLINK(Tabla1[[#This Row],[PAG]])</f>
        <v>https://todomusica.com.ar/canas/1204-rrs10ssx4s.html</v>
      </c>
      <c r="R1080" s="67"/>
      <c r="S1080" s="68"/>
      <c r="T1080" s="69"/>
      <c r="U1080" s="69"/>
      <c r="V1080" s="69"/>
      <c r="W1080" s="69"/>
      <c r="X1080" s="69"/>
      <c r="Y1080" s="35"/>
      <c r="Z1080" s="35" t="s">
        <v>25144</v>
      </c>
      <c r="AA1080" s="36">
        <v>1</v>
      </c>
      <c r="AB1080" s="35" t="s">
        <v>27</v>
      </c>
      <c r="AC1080" s="35" t="str">
        <f>+IF(Tabla1[[#This Row],[STK]]="no","Sin STK", "STK disponible")</f>
        <v>STK disponible</v>
      </c>
      <c r="AD1080" s="35">
        <f>+I1080*J1080</f>
        <v>0</v>
      </c>
      <c r="AE1080" s="35">
        <f>+I1080*K1080</f>
        <v>0</v>
      </c>
      <c r="AF1080" s="36">
        <f>IF(Tabla1[[#This Row],[ref pack]]=1,Tabla1[[#This Row],[Pedido]],LCM(Tabla1[[#This Row],[MC VIEJO]],Tabla1[[#This Row],[Pedido]]))</f>
        <v>1</v>
      </c>
      <c r="AG1080" s="36">
        <f>+VLOOKUP(Tabla1[[#This Row],[Artículo]],'.'!$B$2:$D$11481,3,)</f>
        <v>1</v>
      </c>
      <c r="AH1080" s="37" t="str">
        <f>+IFERROR(SEARCH("pack",Tabla1[[#This Row],[PACK]]),"")</f>
        <v/>
      </c>
    </row>
    <row r="1081" spans="1:34" ht="24" customHeight="1" x14ac:dyDescent="0.2">
      <c r="A1081" s="50" t="s">
        <v>1505</v>
      </c>
      <c r="B1081" s="60" t="s">
        <v>2034</v>
      </c>
      <c r="C1081" s="61" t="s">
        <v>23832</v>
      </c>
      <c r="D1081" s="52" t="s">
        <v>27</v>
      </c>
      <c r="E1081" s="53">
        <v>70195.289999999994</v>
      </c>
      <c r="F1081" s="23" t="str">
        <f>+IFERROR(VLOOKUP(Tabla1[[#This Row],[Artículo]],'..'!$B$2:$D$569000,3,),"")</f>
        <v/>
      </c>
      <c r="G1081" s="24" t="str">
        <f>IF(H1081=AF1081,"", "Error MC")</f>
        <v>Error MC</v>
      </c>
      <c r="H1081" s="62"/>
      <c r="I1081" s="54">
        <f>+Tabla1[[#This Row],[MC]]*Tabla1[[#This Row],[Pedido]]*Tabla1[[#This Row],[PVC ]]</f>
        <v>0</v>
      </c>
      <c r="J1081" s="26">
        <v>0.21</v>
      </c>
      <c r="K1081" s="63"/>
      <c r="L1081" s="28" t="s">
        <v>17</v>
      </c>
      <c r="M1081" s="53">
        <v>123157.636</v>
      </c>
      <c r="N1081" s="64" t="str">
        <f>+IF(Tabla1[[#This Row],[F PMPI]]="SÍ","No","Sí")</f>
        <v>Sí</v>
      </c>
      <c r="O1081" s="65">
        <f>+Tabla1[[#This Row],[PVL]]*1.055</f>
        <v>129931.30597999999</v>
      </c>
      <c r="P1081" s="65">
        <f>+Tabla1[[#This Row],[PVL]]*1.43</f>
        <v>176115.41947999998</v>
      </c>
      <c r="Q1081" s="66" t="str">
        <f>+HYPERLINK(Tabla1[[#This Row],[PAG]])</f>
        <v>https://todomusica.com.ar/canas/9210-rsf01asx3s-b25.html</v>
      </c>
      <c r="R1081" s="67"/>
      <c r="S1081" s="68"/>
      <c r="T1081" s="69"/>
      <c r="U1081" s="69"/>
      <c r="V1081" s="69"/>
      <c r="W1081" s="69"/>
      <c r="X1081" s="69"/>
      <c r="Y1081" s="35"/>
      <c r="Z1081" s="35" t="s">
        <v>25145</v>
      </c>
      <c r="AA1081" s="36">
        <v>1</v>
      </c>
      <c r="AB1081" s="35" t="s">
        <v>27</v>
      </c>
      <c r="AC1081" s="35" t="str">
        <f>+IF(Tabla1[[#This Row],[STK]]="no","Sin STK", "STK disponible")</f>
        <v>Sin STK</v>
      </c>
      <c r="AD1081" s="35">
        <f>+I1081*J1081</f>
        <v>0</v>
      </c>
      <c r="AE1081" s="35">
        <f>+I1081*K1081</f>
        <v>0</v>
      </c>
      <c r="AF1081" s="36">
        <f>IF(Tabla1[[#This Row],[ref pack]]=1,Tabla1[[#This Row],[Pedido]],LCM(Tabla1[[#This Row],[MC VIEJO]],Tabla1[[#This Row],[Pedido]]))</f>
        <v>1</v>
      </c>
      <c r="AG1081" s="36">
        <f>+VLOOKUP(Tabla1[[#This Row],[Artículo]],'.'!$B$2:$D$11481,3,)</f>
        <v>1</v>
      </c>
      <c r="AH1081" s="37" t="str">
        <f>+IFERROR(SEARCH("pack",Tabla1[[#This Row],[PACK]]),"")</f>
        <v/>
      </c>
    </row>
    <row r="1082" spans="1:34" ht="24" customHeight="1" x14ac:dyDescent="0.2">
      <c r="A1082" s="50" t="s">
        <v>1505</v>
      </c>
      <c r="B1082" s="60" t="s">
        <v>2036</v>
      </c>
      <c r="C1082" s="61" t="s">
        <v>23833</v>
      </c>
      <c r="D1082" s="52" t="s">
        <v>27</v>
      </c>
      <c r="E1082" s="53">
        <v>93498.89</v>
      </c>
      <c r="F1082" s="23" t="str">
        <f>+IFERROR(VLOOKUP(Tabla1[[#This Row],[Artículo]],'..'!$B$2:$D$569000,3,),"")</f>
        <v/>
      </c>
      <c r="G1082" s="24" t="str">
        <f>IF(H1082=AF1082,"", "Error MC")</f>
        <v>Error MC</v>
      </c>
      <c r="H1082" s="62"/>
      <c r="I1082" s="54">
        <f>+Tabla1[[#This Row],[MC]]*Tabla1[[#This Row],[Pedido]]*Tabla1[[#This Row],[PVC ]]</f>
        <v>0</v>
      </c>
      <c r="J1082" s="26">
        <v>0.21</v>
      </c>
      <c r="K1082" s="63"/>
      <c r="L1082" s="28" t="s">
        <v>17</v>
      </c>
      <c r="M1082" s="53">
        <v>164043.802</v>
      </c>
      <c r="N1082" s="64" t="str">
        <f>+IF(Tabla1[[#This Row],[F PMPI]]="SÍ","No","Sí")</f>
        <v>Sí</v>
      </c>
      <c r="O1082" s="65">
        <f>+Tabla1[[#This Row],[PVL]]*1.055</f>
        <v>173066.21110999997</v>
      </c>
      <c r="P1082" s="65">
        <f>+Tabla1[[#This Row],[PVL]]*1.43</f>
        <v>234582.63685999997</v>
      </c>
      <c r="Q1082" s="66" t="str">
        <f>+HYPERLINK(Tabla1[[#This Row],[PAG]])</f>
        <v>https://todomusica.com.ar/canas/9215-rsf01tsx3s-b25.html</v>
      </c>
      <c r="R1082" s="67"/>
      <c r="S1082" s="68"/>
      <c r="T1082" s="69"/>
      <c r="U1082" s="69"/>
      <c r="V1082" s="69"/>
      <c r="W1082" s="69"/>
      <c r="X1082" s="69"/>
      <c r="Y1082" s="35"/>
      <c r="Z1082" s="35" t="s">
        <v>25146</v>
      </c>
      <c r="AA1082" s="36">
        <v>1</v>
      </c>
      <c r="AB1082" s="35" t="s">
        <v>27</v>
      </c>
      <c r="AC1082" s="35" t="str">
        <f>+IF(Tabla1[[#This Row],[STK]]="no","Sin STK", "STK disponible")</f>
        <v>Sin STK</v>
      </c>
      <c r="AD1082" s="35">
        <f>+I1082*J1082</f>
        <v>0</v>
      </c>
      <c r="AE1082" s="35">
        <f>+I1082*K1082</f>
        <v>0</v>
      </c>
      <c r="AF1082" s="36">
        <f>IF(Tabla1[[#This Row],[ref pack]]=1,Tabla1[[#This Row],[Pedido]],LCM(Tabla1[[#This Row],[MC VIEJO]],Tabla1[[#This Row],[Pedido]]))</f>
        <v>1</v>
      </c>
      <c r="AG1082" s="36">
        <f>+VLOOKUP(Tabla1[[#This Row],[Artículo]],'.'!$B$2:$D$11481,3,)</f>
        <v>1</v>
      </c>
      <c r="AH1082" s="37" t="str">
        <f>+IFERROR(SEARCH("pack",Tabla1[[#This Row],[PACK]]),"")</f>
        <v/>
      </c>
    </row>
    <row r="1083" spans="1:34" ht="24" customHeight="1" x14ac:dyDescent="0.2">
      <c r="A1083" s="50" t="s">
        <v>1505</v>
      </c>
      <c r="B1083" s="60" t="s">
        <v>2038</v>
      </c>
      <c r="C1083" s="61" t="s">
        <v>23834</v>
      </c>
      <c r="D1083" s="52" t="s">
        <v>9841</v>
      </c>
      <c r="E1083" s="53">
        <v>32730.639999999999</v>
      </c>
      <c r="F1083" s="23" t="str">
        <f>+IFERROR(VLOOKUP(Tabla1[[#This Row],[Artículo]],'..'!$B$2:$D$569000,3,),"")</f>
        <v/>
      </c>
      <c r="G1083" s="24" t="str">
        <f>IF(H1083=AF1083,"", "Error MC")</f>
        <v>Error MC</v>
      </c>
      <c r="H1083" s="62"/>
      <c r="I1083" s="54">
        <f>+Tabla1[[#This Row],[MC]]*Tabla1[[#This Row],[Pedido]]*Tabla1[[#This Row],[PVC ]]</f>
        <v>0</v>
      </c>
      <c r="J1083" s="26">
        <v>0.21</v>
      </c>
      <c r="K1083" s="63"/>
      <c r="L1083" s="28" t="s">
        <v>17</v>
      </c>
      <c r="M1083" s="53">
        <v>57425.91</v>
      </c>
      <c r="N1083" s="64" t="str">
        <f>+IF(Tabla1[[#This Row],[F PMPI]]="SÍ","No","Sí")</f>
        <v>Sí</v>
      </c>
      <c r="O1083" s="65">
        <f>+Tabla1[[#This Row],[PVL]]*1.055</f>
        <v>60584.335050000002</v>
      </c>
      <c r="P1083" s="65">
        <f>+Tabla1[[#This Row],[PVL]]*1.43</f>
        <v>82119.051300000006</v>
      </c>
      <c r="Q1083" s="66" t="str">
        <f>+HYPERLINK(Tabla1[[#This Row],[PAG]])</f>
        <v>https://todomusica.com.ar/canas/1872-rsf05bsx2h.html</v>
      </c>
      <c r="R1083" s="67"/>
      <c r="S1083" s="68"/>
      <c r="T1083" s="69"/>
      <c r="U1083" s="69"/>
      <c r="V1083" s="69"/>
      <c r="W1083" s="69"/>
      <c r="X1083" s="69"/>
      <c r="Y1083" s="35"/>
      <c r="Z1083" s="35" t="s">
        <v>25147</v>
      </c>
      <c r="AA1083" s="36">
        <v>1</v>
      </c>
      <c r="AB1083" s="35" t="s">
        <v>27</v>
      </c>
      <c r="AC1083" s="35" t="str">
        <f>+IF(Tabla1[[#This Row],[STK]]="no","Sin STK", "STK disponible")</f>
        <v>STK disponible</v>
      </c>
      <c r="AD1083" s="35">
        <f>+I1083*J1083</f>
        <v>0</v>
      </c>
      <c r="AE1083" s="35">
        <f>+I1083*K1083</f>
        <v>0</v>
      </c>
      <c r="AF1083" s="36">
        <f>IF(Tabla1[[#This Row],[ref pack]]=1,Tabla1[[#This Row],[Pedido]],LCM(Tabla1[[#This Row],[MC VIEJO]],Tabla1[[#This Row],[Pedido]]))</f>
        <v>1</v>
      </c>
      <c r="AG1083" s="36">
        <f>+VLOOKUP(Tabla1[[#This Row],[Artículo]],'.'!$B$2:$D$11481,3,)</f>
        <v>1</v>
      </c>
      <c r="AH1083" s="37" t="str">
        <f>+IFERROR(SEARCH("pack",Tabla1[[#This Row],[PACK]]),"")</f>
        <v/>
      </c>
    </row>
    <row r="1084" spans="1:34" ht="24" customHeight="1" x14ac:dyDescent="0.2">
      <c r="A1084" s="50" t="s">
        <v>1505</v>
      </c>
      <c r="B1084" s="60" t="s">
        <v>2040</v>
      </c>
      <c r="C1084" s="61" t="s">
        <v>23835</v>
      </c>
      <c r="D1084" s="52" t="s">
        <v>9841</v>
      </c>
      <c r="E1084" s="53">
        <v>32730.639999999999</v>
      </c>
      <c r="F1084" s="23" t="str">
        <f>+IFERROR(VLOOKUP(Tabla1[[#This Row],[Artículo]],'..'!$B$2:$D$569000,3,),"")</f>
        <v/>
      </c>
      <c r="G1084" s="24" t="str">
        <f>IF(H1084=AF1084,"", "Error MC")</f>
        <v>Error MC</v>
      </c>
      <c r="H1084" s="62"/>
      <c r="I1084" s="54">
        <f>+Tabla1[[#This Row],[MC]]*Tabla1[[#This Row],[Pedido]]*Tabla1[[#This Row],[PVC ]]</f>
        <v>0</v>
      </c>
      <c r="J1084" s="26">
        <v>0.21</v>
      </c>
      <c r="K1084" s="63"/>
      <c r="L1084" s="28" t="s">
        <v>17</v>
      </c>
      <c r="M1084" s="53">
        <v>57425.91</v>
      </c>
      <c r="N1084" s="64" t="str">
        <f>+IF(Tabla1[[#This Row],[F PMPI]]="SÍ","No","Sí")</f>
        <v>Sí</v>
      </c>
      <c r="O1084" s="65">
        <f>+Tabla1[[#This Row],[PVL]]*1.055</f>
        <v>60584.335050000002</v>
      </c>
      <c r="P1084" s="65">
        <f>+Tabla1[[#This Row],[PVL]]*1.43</f>
        <v>82119.051300000006</v>
      </c>
      <c r="Q1084" s="66" t="str">
        <f>+HYPERLINK(Tabla1[[#This Row],[PAG]])</f>
        <v>https://todomusica.com.ar/canas/1873-rsf05bsx2m.html</v>
      </c>
      <c r="R1084" s="67"/>
      <c r="S1084" s="68"/>
      <c r="T1084" s="69"/>
      <c r="U1084" s="69"/>
      <c r="V1084" s="69"/>
      <c r="W1084" s="69"/>
      <c r="X1084" s="69"/>
      <c r="Y1084" s="35"/>
      <c r="Z1084" s="35" t="s">
        <v>25148</v>
      </c>
      <c r="AA1084" s="36">
        <v>1</v>
      </c>
      <c r="AB1084" s="35" t="s">
        <v>27</v>
      </c>
      <c r="AC1084" s="35" t="str">
        <f>+IF(Tabla1[[#This Row],[STK]]="no","Sin STK", "STK disponible")</f>
        <v>STK disponible</v>
      </c>
      <c r="AD1084" s="35">
        <f>+I1084*J1084</f>
        <v>0</v>
      </c>
      <c r="AE1084" s="35">
        <f>+I1084*K1084</f>
        <v>0</v>
      </c>
      <c r="AF1084" s="36">
        <f>IF(Tabla1[[#This Row],[ref pack]]=1,Tabla1[[#This Row],[Pedido]],LCM(Tabla1[[#This Row],[MC VIEJO]],Tabla1[[#This Row],[Pedido]]))</f>
        <v>1</v>
      </c>
      <c r="AG1084" s="36">
        <f>+VLOOKUP(Tabla1[[#This Row],[Artículo]],'.'!$B$2:$D$11481,3,)</f>
        <v>1</v>
      </c>
      <c r="AH1084" s="37" t="str">
        <f>+IFERROR(SEARCH("pack",Tabla1[[#This Row],[PACK]]),"")</f>
        <v/>
      </c>
    </row>
    <row r="1085" spans="1:34" ht="24" customHeight="1" x14ac:dyDescent="0.2">
      <c r="A1085" s="50" t="s">
        <v>1505</v>
      </c>
      <c r="B1085" s="60" t="s">
        <v>2042</v>
      </c>
      <c r="C1085" s="61" t="s">
        <v>23836</v>
      </c>
      <c r="D1085" s="52" t="s">
        <v>9841</v>
      </c>
      <c r="E1085" s="53">
        <v>32730.639999999999</v>
      </c>
      <c r="F1085" s="23" t="str">
        <f>+IFERROR(VLOOKUP(Tabla1[[#This Row],[Artículo]],'..'!$B$2:$D$569000,3,),"")</f>
        <v/>
      </c>
      <c r="G1085" s="24" t="str">
        <f>IF(H1085=AF1085,"", "Error MC")</f>
        <v>Error MC</v>
      </c>
      <c r="H1085" s="62"/>
      <c r="I1085" s="54">
        <f>+Tabla1[[#This Row],[MC]]*Tabla1[[#This Row],[Pedido]]*Tabla1[[#This Row],[PVC ]]</f>
        <v>0</v>
      </c>
      <c r="J1085" s="26">
        <v>0.21</v>
      </c>
      <c r="K1085" s="63"/>
      <c r="L1085" s="28" t="s">
        <v>17</v>
      </c>
      <c r="M1085" s="53">
        <v>57425.91</v>
      </c>
      <c r="N1085" s="64" t="str">
        <f>+IF(Tabla1[[#This Row],[F PMPI]]="SÍ","No","Sí")</f>
        <v>Sí</v>
      </c>
      <c r="O1085" s="65">
        <f>+Tabla1[[#This Row],[PVL]]*1.055</f>
        <v>60584.335050000002</v>
      </c>
      <c r="P1085" s="65">
        <f>+Tabla1[[#This Row],[PVL]]*1.43</f>
        <v>82119.051300000006</v>
      </c>
      <c r="Q1085" s="66" t="str">
        <f>+HYPERLINK(Tabla1[[#This Row],[PAG]])</f>
        <v>https://todomusica.com.ar/canas/1874-rsf05bsx2s.html</v>
      </c>
      <c r="R1085" s="67"/>
      <c r="S1085" s="68"/>
      <c r="T1085" s="69"/>
      <c r="U1085" s="69"/>
      <c r="V1085" s="69"/>
      <c r="W1085" s="69"/>
      <c r="X1085" s="69"/>
      <c r="Y1085" s="35"/>
      <c r="Z1085" s="35" t="s">
        <v>25149</v>
      </c>
      <c r="AA1085" s="36">
        <v>1</v>
      </c>
      <c r="AB1085" s="35" t="s">
        <v>27</v>
      </c>
      <c r="AC1085" s="35" t="str">
        <f>+IF(Tabla1[[#This Row],[STK]]="no","Sin STK", "STK disponible")</f>
        <v>STK disponible</v>
      </c>
      <c r="AD1085" s="35">
        <f>+I1085*J1085</f>
        <v>0</v>
      </c>
      <c r="AE1085" s="35">
        <f>+I1085*K1085</f>
        <v>0</v>
      </c>
      <c r="AF1085" s="36">
        <f>IF(Tabla1[[#This Row],[ref pack]]=1,Tabla1[[#This Row],[Pedido]],LCM(Tabla1[[#This Row],[MC VIEJO]],Tabla1[[#This Row],[Pedido]]))</f>
        <v>1</v>
      </c>
      <c r="AG1085" s="36">
        <f>+VLOOKUP(Tabla1[[#This Row],[Artículo]],'.'!$B$2:$D$11481,3,)</f>
        <v>1</v>
      </c>
      <c r="AH1085" s="37" t="str">
        <f>+IFERROR(SEARCH("pack",Tabla1[[#This Row],[PACK]]),"")</f>
        <v/>
      </c>
    </row>
    <row r="1086" spans="1:34" ht="24" customHeight="1" x14ac:dyDescent="0.2">
      <c r="A1086" s="50" t="s">
        <v>1505</v>
      </c>
      <c r="B1086" s="60" t="s">
        <v>12066</v>
      </c>
      <c r="C1086" s="61" t="s">
        <v>12067</v>
      </c>
      <c r="D1086" s="52" t="s">
        <v>9841</v>
      </c>
      <c r="E1086" s="53">
        <v>32730.639999999999</v>
      </c>
      <c r="F1086" s="23" t="str">
        <f>+IFERROR(VLOOKUP(Tabla1[[#This Row],[Artículo]],'..'!$B$2:$D$569000,3,),"")</f>
        <v/>
      </c>
      <c r="G1086" s="24" t="str">
        <f>IF(H1086=AF1086,"", "Error MC")</f>
        <v>Error MC</v>
      </c>
      <c r="H1086" s="62"/>
      <c r="I1086" s="54">
        <f>+Tabla1[[#This Row],[MC]]*Tabla1[[#This Row],[Pedido]]*Tabla1[[#This Row],[PVC ]]</f>
        <v>0</v>
      </c>
      <c r="J1086" s="26">
        <v>0.21</v>
      </c>
      <c r="K1086" s="63"/>
      <c r="L1086" s="28" t="s">
        <v>17</v>
      </c>
      <c r="M1086" s="53">
        <v>57425.91</v>
      </c>
      <c r="N1086" s="64" t="str">
        <f>+IF(Tabla1[[#This Row],[F PMPI]]="SÍ","No","Sí")</f>
        <v>Sí</v>
      </c>
      <c r="O1086" s="65">
        <f>+Tabla1[[#This Row],[PVL]]*1.055</f>
        <v>60584.335050000002</v>
      </c>
      <c r="P1086" s="65">
        <f>+Tabla1[[#This Row],[PVL]]*1.43</f>
        <v>82119.051300000006</v>
      </c>
      <c r="Q1086" s="66" t="str">
        <f>+HYPERLINK(Tabla1[[#This Row],[PAG]])</f>
        <v>https://todomusica.com.ar/productos-sin-categorias-de-netsuite/2197-rsf05bsx3h.html</v>
      </c>
      <c r="R1086" s="67"/>
      <c r="S1086" s="68"/>
      <c r="T1086" s="69"/>
      <c r="U1086" s="69"/>
      <c r="V1086" s="69"/>
      <c r="W1086" s="69"/>
      <c r="X1086" s="69"/>
      <c r="Y1086" s="35"/>
      <c r="Z1086" s="35" t="s">
        <v>25150</v>
      </c>
      <c r="AA1086" s="36">
        <v>1</v>
      </c>
      <c r="AB1086" s="35" t="s">
        <v>27</v>
      </c>
      <c r="AC1086" s="35" t="str">
        <f>+IF(Tabla1[[#This Row],[STK]]="no","Sin STK", "STK disponible")</f>
        <v>STK disponible</v>
      </c>
      <c r="AD1086" s="35">
        <f>+I1086*J1086</f>
        <v>0</v>
      </c>
      <c r="AE1086" s="35">
        <f>+I1086*K1086</f>
        <v>0</v>
      </c>
      <c r="AF1086" s="36">
        <f>IF(Tabla1[[#This Row],[ref pack]]=1,Tabla1[[#This Row],[Pedido]],LCM(Tabla1[[#This Row],[MC VIEJO]],Tabla1[[#This Row],[Pedido]]))</f>
        <v>1</v>
      </c>
      <c r="AG1086" s="36">
        <f>+VLOOKUP(Tabla1[[#This Row],[Artículo]],'.'!$B$2:$D$11481,3,)</f>
        <v>1</v>
      </c>
      <c r="AH1086" s="37" t="str">
        <f>+IFERROR(SEARCH("pack",Tabla1[[#This Row],[PACK]]),"")</f>
        <v/>
      </c>
    </row>
    <row r="1087" spans="1:34" ht="24" customHeight="1" x14ac:dyDescent="0.2">
      <c r="A1087" s="50" t="s">
        <v>1505</v>
      </c>
      <c r="B1087" s="60" t="s">
        <v>2044</v>
      </c>
      <c r="C1087" s="61" t="s">
        <v>23837</v>
      </c>
      <c r="D1087" s="52" t="s">
        <v>9841</v>
      </c>
      <c r="E1087" s="53">
        <v>32730.639999999999</v>
      </c>
      <c r="F1087" s="23" t="str">
        <f>+IFERROR(VLOOKUP(Tabla1[[#This Row],[Artículo]],'..'!$B$2:$D$569000,3,),"")</f>
        <v/>
      </c>
      <c r="G1087" s="24" t="str">
        <f>IF(H1087=AF1087,"", "Error MC")</f>
        <v>Error MC</v>
      </c>
      <c r="H1087" s="62"/>
      <c r="I1087" s="54">
        <f>+Tabla1[[#This Row],[MC]]*Tabla1[[#This Row],[Pedido]]*Tabla1[[#This Row],[PVC ]]</f>
        <v>0</v>
      </c>
      <c r="J1087" s="26">
        <v>0.21</v>
      </c>
      <c r="K1087" s="63"/>
      <c r="L1087" s="28" t="s">
        <v>17</v>
      </c>
      <c r="M1087" s="53">
        <v>57425.91</v>
      </c>
      <c r="N1087" s="64" t="str">
        <f>+IF(Tabla1[[#This Row],[F PMPI]]="SÍ","No","Sí")</f>
        <v>Sí</v>
      </c>
      <c r="O1087" s="65">
        <f>+Tabla1[[#This Row],[PVL]]*1.055</f>
        <v>60584.335050000002</v>
      </c>
      <c r="P1087" s="65">
        <f>+Tabla1[[#This Row],[PVL]]*1.43</f>
        <v>82119.051300000006</v>
      </c>
      <c r="Q1087" s="66" t="str">
        <f>+HYPERLINK(Tabla1[[#This Row],[PAG]])</f>
        <v>https://todomusica.com.ar/canas/2198-rsf05bsx3m.html</v>
      </c>
      <c r="R1087" s="67"/>
      <c r="S1087" s="68"/>
      <c r="T1087" s="69"/>
      <c r="U1087" s="69"/>
      <c r="V1087" s="69"/>
      <c r="W1087" s="69"/>
      <c r="X1087" s="69"/>
      <c r="Y1087" s="35"/>
      <c r="Z1087" s="35" t="s">
        <v>25151</v>
      </c>
      <c r="AA1087" s="36">
        <v>1</v>
      </c>
      <c r="AB1087" s="35" t="s">
        <v>27</v>
      </c>
      <c r="AC1087" s="35" t="str">
        <f>+IF(Tabla1[[#This Row],[STK]]="no","Sin STK", "STK disponible")</f>
        <v>STK disponible</v>
      </c>
      <c r="AD1087" s="35">
        <f>+I1087*J1087</f>
        <v>0</v>
      </c>
      <c r="AE1087" s="35">
        <f>+I1087*K1087</f>
        <v>0</v>
      </c>
      <c r="AF1087" s="36">
        <f>IF(Tabla1[[#This Row],[ref pack]]=1,Tabla1[[#This Row],[Pedido]],LCM(Tabla1[[#This Row],[MC VIEJO]],Tabla1[[#This Row],[Pedido]]))</f>
        <v>1</v>
      </c>
      <c r="AG1087" s="36">
        <f>+VLOOKUP(Tabla1[[#This Row],[Artículo]],'.'!$B$2:$D$11481,3,)</f>
        <v>1</v>
      </c>
      <c r="AH1087" s="37" t="str">
        <f>+IFERROR(SEARCH("pack",Tabla1[[#This Row],[PACK]]),"")</f>
        <v/>
      </c>
    </row>
    <row r="1088" spans="1:34" ht="24" customHeight="1" x14ac:dyDescent="0.2">
      <c r="A1088" s="50" t="s">
        <v>1505</v>
      </c>
      <c r="B1088" s="60" t="s">
        <v>2046</v>
      </c>
      <c r="C1088" s="61" t="s">
        <v>23838</v>
      </c>
      <c r="D1088" s="52" t="s">
        <v>9841</v>
      </c>
      <c r="E1088" s="53">
        <v>32730.639999999999</v>
      </c>
      <c r="F1088" s="23" t="str">
        <f>+IFERROR(VLOOKUP(Tabla1[[#This Row],[Artículo]],'..'!$B$2:$D$569000,3,),"")</f>
        <v/>
      </c>
      <c r="G1088" s="24" t="str">
        <f>IF(H1088=AF1088,"", "Error MC")</f>
        <v>Error MC</v>
      </c>
      <c r="H1088" s="62"/>
      <c r="I1088" s="54">
        <f>+Tabla1[[#This Row],[MC]]*Tabla1[[#This Row],[Pedido]]*Tabla1[[#This Row],[PVC ]]</f>
        <v>0</v>
      </c>
      <c r="J1088" s="26">
        <v>0.21</v>
      </c>
      <c r="K1088" s="63"/>
      <c r="L1088" s="28" t="s">
        <v>17</v>
      </c>
      <c r="M1088" s="53">
        <v>57425.91</v>
      </c>
      <c r="N1088" s="64" t="str">
        <f>+IF(Tabla1[[#This Row],[F PMPI]]="SÍ","No","Sí")</f>
        <v>Sí</v>
      </c>
      <c r="O1088" s="65">
        <f>+Tabla1[[#This Row],[PVL]]*1.055</f>
        <v>60584.335050000002</v>
      </c>
      <c r="P1088" s="65">
        <f>+Tabla1[[#This Row],[PVL]]*1.43</f>
        <v>82119.051300000006</v>
      </c>
      <c r="Q1088" s="66" t="str">
        <f>+HYPERLINK(Tabla1[[#This Row],[PAG]])</f>
        <v>https://todomusica.com.ar/canas/2199-rsf05bsx3s.html</v>
      </c>
      <c r="R1088" s="67"/>
      <c r="S1088" s="68"/>
      <c r="T1088" s="69"/>
      <c r="U1088" s="69"/>
      <c r="V1088" s="69"/>
      <c r="W1088" s="69"/>
      <c r="X1088" s="69"/>
      <c r="Y1088" s="35"/>
      <c r="Z1088" s="35" t="s">
        <v>25152</v>
      </c>
      <c r="AA1088" s="36">
        <v>1</v>
      </c>
      <c r="AB1088" s="35" t="s">
        <v>27</v>
      </c>
      <c r="AC1088" s="35" t="str">
        <f>+IF(Tabla1[[#This Row],[STK]]="no","Sin STK", "STK disponible")</f>
        <v>STK disponible</v>
      </c>
      <c r="AD1088" s="35">
        <f>+I1088*J1088</f>
        <v>0</v>
      </c>
      <c r="AE1088" s="35">
        <f>+I1088*K1088</f>
        <v>0</v>
      </c>
      <c r="AF1088" s="36">
        <f>IF(Tabla1[[#This Row],[ref pack]]=1,Tabla1[[#This Row],[Pedido]],LCM(Tabla1[[#This Row],[MC VIEJO]],Tabla1[[#This Row],[Pedido]]))</f>
        <v>1</v>
      </c>
      <c r="AG1088" s="36">
        <f>+VLOOKUP(Tabla1[[#This Row],[Artículo]],'.'!$B$2:$D$11481,3,)</f>
        <v>1</v>
      </c>
      <c r="AH1088" s="37" t="str">
        <f>+IFERROR(SEARCH("pack",Tabla1[[#This Row],[PACK]]),"")</f>
        <v/>
      </c>
    </row>
    <row r="1089" spans="1:34" ht="24" customHeight="1" x14ac:dyDescent="0.2">
      <c r="A1089" s="50" t="s">
        <v>1505</v>
      </c>
      <c r="B1089" s="60" t="s">
        <v>2048</v>
      </c>
      <c r="C1089" s="61" t="s">
        <v>23839</v>
      </c>
      <c r="D1089" s="52" t="s">
        <v>9841</v>
      </c>
      <c r="E1089" s="53">
        <v>32730.639999999999</v>
      </c>
      <c r="F1089" s="23" t="str">
        <f>+IFERROR(VLOOKUP(Tabla1[[#This Row],[Artículo]],'..'!$B$2:$D$569000,3,),"")</f>
        <v/>
      </c>
      <c r="G1089" s="24" t="str">
        <f>IF(H1089=AF1089,"", "Error MC")</f>
        <v>Error MC</v>
      </c>
      <c r="H1089" s="62"/>
      <c r="I1089" s="54">
        <f>+Tabla1[[#This Row],[MC]]*Tabla1[[#This Row],[Pedido]]*Tabla1[[#This Row],[PVC ]]</f>
        <v>0</v>
      </c>
      <c r="J1089" s="26">
        <v>0.21</v>
      </c>
      <c r="K1089" s="63"/>
      <c r="L1089" s="28" t="s">
        <v>17</v>
      </c>
      <c r="M1089" s="53">
        <v>57425.91</v>
      </c>
      <c r="N1089" s="64" t="str">
        <f>+IF(Tabla1[[#This Row],[F PMPI]]="SÍ","No","Sí")</f>
        <v>Sí</v>
      </c>
      <c r="O1089" s="65">
        <f>+Tabla1[[#This Row],[PVL]]*1.055</f>
        <v>60584.335050000002</v>
      </c>
      <c r="P1089" s="65">
        <f>+Tabla1[[#This Row],[PVL]]*1.43</f>
        <v>82119.051300000006</v>
      </c>
      <c r="Q1089" s="66" t="str">
        <f>+HYPERLINK(Tabla1[[#This Row],[PAG]])</f>
        <v>https://todomusica.com.ar/canas/1205-rsf05bsx4h.html</v>
      </c>
      <c r="R1089" s="67"/>
      <c r="S1089" s="68"/>
      <c r="T1089" s="69"/>
      <c r="U1089" s="69"/>
      <c r="V1089" s="69"/>
      <c r="W1089" s="69"/>
      <c r="X1089" s="69"/>
      <c r="Y1089" s="35"/>
      <c r="Z1089" s="35" t="s">
        <v>25153</v>
      </c>
      <c r="AA1089" s="36">
        <v>1</v>
      </c>
      <c r="AB1089" s="35" t="s">
        <v>27</v>
      </c>
      <c r="AC1089" s="35" t="str">
        <f>+IF(Tabla1[[#This Row],[STK]]="no","Sin STK", "STK disponible")</f>
        <v>STK disponible</v>
      </c>
      <c r="AD1089" s="35">
        <f>+I1089*J1089</f>
        <v>0</v>
      </c>
      <c r="AE1089" s="35">
        <f>+I1089*K1089</f>
        <v>0</v>
      </c>
      <c r="AF1089" s="36">
        <f>IF(Tabla1[[#This Row],[ref pack]]=1,Tabla1[[#This Row],[Pedido]],LCM(Tabla1[[#This Row],[MC VIEJO]],Tabla1[[#This Row],[Pedido]]))</f>
        <v>1</v>
      </c>
      <c r="AG1089" s="36">
        <f>+VLOOKUP(Tabla1[[#This Row],[Artículo]],'.'!$B$2:$D$11481,3,)</f>
        <v>1</v>
      </c>
      <c r="AH1089" s="37" t="str">
        <f>+IFERROR(SEARCH("pack",Tabla1[[#This Row],[PACK]]),"")</f>
        <v/>
      </c>
    </row>
    <row r="1090" spans="1:34" ht="24" customHeight="1" x14ac:dyDescent="0.2">
      <c r="A1090" s="50" t="s">
        <v>1505</v>
      </c>
      <c r="B1090" s="60" t="s">
        <v>2050</v>
      </c>
      <c r="C1090" s="61" t="s">
        <v>23840</v>
      </c>
      <c r="D1090" s="52" t="s">
        <v>9841</v>
      </c>
      <c r="E1090" s="53">
        <v>32730.639999999999</v>
      </c>
      <c r="F1090" s="23" t="str">
        <f>+IFERROR(VLOOKUP(Tabla1[[#This Row],[Artículo]],'..'!$B$2:$D$569000,3,),"")</f>
        <v/>
      </c>
      <c r="G1090" s="24" t="str">
        <f>IF(H1090=AF1090,"", "Error MC")</f>
        <v>Error MC</v>
      </c>
      <c r="H1090" s="62"/>
      <c r="I1090" s="54">
        <f>+Tabla1[[#This Row],[MC]]*Tabla1[[#This Row],[Pedido]]*Tabla1[[#This Row],[PVC ]]</f>
        <v>0</v>
      </c>
      <c r="J1090" s="26">
        <v>0.21</v>
      </c>
      <c r="K1090" s="63"/>
      <c r="L1090" s="28" t="s">
        <v>17</v>
      </c>
      <c r="M1090" s="53">
        <v>57425.91</v>
      </c>
      <c r="N1090" s="64" t="str">
        <f>+IF(Tabla1[[#This Row],[F PMPI]]="SÍ","No","Sí")</f>
        <v>Sí</v>
      </c>
      <c r="O1090" s="65">
        <f>+Tabla1[[#This Row],[PVL]]*1.055</f>
        <v>60584.335050000002</v>
      </c>
      <c r="P1090" s="65">
        <f>+Tabla1[[#This Row],[PVL]]*1.43</f>
        <v>82119.051300000006</v>
      </c>
      <c r="Q1090" s="66" t="str">
        <f>+HYPERLINK(Tabla1[[#This Row],[PAG]])</f>
        <v>https://todomusica.com.ar/canas/1206-rsf05bsx4m.html</v>
      </c>
      <c r="R1090" s="67"/>
      <c r="S1090" s="68"/>
      <c r="T1090" s="69"/>
      <c r="U1090" s="69"/>
      <c r="V1090" s="69"/>
      <c r="W1090" s="69"/>
      <c r="X1090" s="69"/>
      <c r="Y1090" s="35"/>
      <c r="Z1090" s="35" t="s">
        <v>25154</v>
      </c>
      <c r="AA1090" s="36">
        <v>1</v>
      </c>
      <c r="AB1090" s="35" t="s">
        <v>27</v>
      </c>
      <c r="AC1090" s="35" t="str">
        <f>+IF(Tabla1[[#This Row],[STK]]="no","Sin STK", "STK disponible")</f>
        <v>STK disponible</v>
      </c>
      <c r="AD1090" s="35">
        <f>+I1090*J1090</f>
        <v>0</v>
      </c>
      <c r="AE1090" s="35">
        <f>+I1090*K1090</f>
        <v>0</v>
      </c>
      <c r="AF1090" s="36">
        <f>IF(Tabla1[[#This Row],[ref pack]]=1,Tabla1[[#This Row],[Pedido]],LCM(Tabla1[[#This Row],[MC VIEJO]],Tabla1[[#This Row],[Pedido]]))</f>
        <v>1</v>
      </c>
      <c r="AG1090" s="36">
        <f>+VLOOKUP(Tabla1[[#This Row],[Artículo]],'.'!$B$2:$D$11481,3,)</f>
        <v>1</v>
      </c>
      <c r="AH1090" s="37" t="str">
        <f>+IFERROR(SEARCH("pack",Tabla1[[#This Row],[PACK]]),"")</f>
        <v/>
      </c>
    </row>
    <row r="1091" spans="1:34" ht="24" customHeight="1" x14ac:dyDescent="0.2">
      <c r="A1091" s="50" t="s">
        <v>1505</v>
      </c>
      <c r="B1091" s="60" t="s">
        <v>2052</v>
      </c>
      <c r="C1091" s="61" t="s">
        <v>23841</v>
      </c>
      <c r="D1091" s="52" t="s">
        <v>9841</v>
      </c>
      <c r="E1091" s="53">
        <v>32730.639999999999</v>
      </c>
      <c r="F1091" s="23" t="str">
        <f>+IFERROR(VLOOKUP(Tabla1[[#This Row],[Artículo]],'..'!$B$2:$D$569000,3,),"")</f>
        <v/>
      </c>
      <c r="G1091" s="24" t="str">
        <f>IF(H1091=AF1091,"", "Error MC")</f>
        <v>Error MC</v>
      </c>
      <c r="H1091" s="62"/>
      <c r="I1091" s="54">
        <f>+Tabla1[[#This Row],[MC]]*Tabla1[[#This Row],[Pedido]]*Tabla1[[#This Row],[PVC ]]</f>
        <v>0</v>
      </c>
      <c r="J1091" s="26">
        <v>0.21</v>
      </c>
      <c r="K1091" s="63"/>
      <c r="L1091" s="28" t="s">
        <v>17</v>
      </c>
      <c r="M1091" s="53">
        <v>57425.91</v>
      </c>
      <c r="N1091" s="64" t="str">
        <f>+IF(Tabla1[[#This Row],[F PMPI]]="SÍ","No","Sí")</f>
        <v>Sí</v>
      </c>
      <c r="O1091" s="65">
        <f>+Tabla1[[#This Row],[PVL]]*1.055</f>
        <v>60584.335050000002</v>
      </c>
      <c r="P1091" s="65">
        <f>+Tabla1[[#This Row],[PVL]]*1.43</f>
        <v>82119.051300000006</v>
      </c>
      <c r="Q1091" s="66" t="str">
        <f>+HYPERLINK(Tabla1[[#This Row],[PAG]])</f>
        <v>https://todomusica.com.ar/canas/1207-rsf05bsx4s.html</v>
      </c>
      <c r="R1091" s="67"/>
      <c r="S1091" s="68"/>
      <c r="T1091" s="69"/>
      <c r="U1091" s="69"/>
      <c r="V1091" s="69"/>
      <c r="W1091" s="69"/>
      <c r="X1091" s="69"/>
      <c r="Y1091" s="35"/>
      <c r="Z1091" s="35" t="s">
        <v>25155</v>
      </c>
      <c r="AA1091" s="36">
        <v>1</v>
      </c>
      <c r="AB1091" s="35" t="s">
        <v>27</v>
      </c>
      <c r="AC1091" s="35" t="str">
        <f>+IF(Tabla1[[#This Row],[STK]]="no","Sin STK", "STK disponible")</f>
        <v>STK disponible</v>
      </c>
      <c r="AD1091" s="35">
        <f>+I1091*J1091</f>
        <v>0</v>
      </c>
      <c r="AE1091" s="35">
        <f>+I1091*K1091</f>
        <v>0</v>
      </c>
      <c r="AF1091" s="36">
        <f>IF(Tabla1[[#This Row],[ref pack]]=1,Tabla1[[#This Row],[Pedido]],LCM(Tabla1[[#This Row],[MC VIEJO]],Tabla1[[#This Row],[Pedido]]))</f>
        <v>1</v>
      </c>
      <c r="AG1091" s="36">
        <f>+VLOOKUP(Tabla1[[#This Row],[Artículo]],'.'!$B$2:$D$11481,3,)</f>
        <v>1</v>
      </c>
      <c r="AH1091" s="37" t="str">
        <f>+IFERROR(SEARCH("pack",Tabla1[[#This Row],[PACK]]),"")</f>
        <v/>
      </c>
    </row>
    <row r="1092" spans="1:34" ht="24" customHeight="1" x14ac:dyDescent="0.2">
      <c r="A1092" s="50" t="s">
        <v>1505</v>
      </c>
      <c r="B1092" s="60" t="s">
        <v>2054</v>
      </c>
      <c r="C1092" s="61" t="s">
        <v>23842</v>
      </c>
      <c r="D1092" s="52" t="s">
        <v>9841</v>
      </c>
      <c r="E1092" s="53">
        <v>20134.330000000002</v>
      </c>
      <c r="F1092" s="23" t="str">
        <f>+IFERROR(VLOOKUP(Tabla1[[#This Row],[Artículo]],'..'!$B$2:$D$569000,3,),"")</f>
        <v/>
      </c>
      <c r="G1092" s="24" t="str">
        <f>IF(H1092=AF1092,"", "Error MC")</f>
        <v>Error MC</v>
      </c>
      <c r="H1092" s="62"/>
      <c r="I1092" s="54">
        <f>+Tabla1[[#This Row],[MC]]*Tabla1[[#This Row],[Pedido]]*Tabla1[[#This Row],[PVC ]]</f>
        <v>0</v>
      </c>
      <c r="J1092" s="26">
        <v>0.21</v>
      </c>
      <c r="K1092" s="63"/>
      <c r="L1092" s="28" t="s">
        <v>17</v>
      </c>
      <c r="M1092" s="53">
        <v>35325.684000000001</v>
      </c>
      <c r="N1092" s="64" t="str">
        <f>+IF(Tabla1[[#This Row],[F PMPI]]="SÍ","No","Sí")</f>
        <v>Sí</v>
      </c>
      <c r="O1092" s="65">
        <f>+Tabla1[[#This Row],[PVL]]*1.055</f>
        <v>37268.596619999997</v>
      </c>
      <c r="P1092" s="65">
        <f>+Tabla1[[#This Row],[PVL]]*1.43</f>
        <v>50515.72812</v>
      </c>
      <c r="Q1092" s="66" t="str">
        <f>+HYPERLINK(Tabla1[[#This Row],[PAG]])</f>
        <v>https://todomusica.com.ar/canas/2477-rsf05tsx2h.html</v>
      </c>
      <c r="R1092" s="67"/>
      <c r="S1092" s="68"/>
      <c r="T1092" s="69"/>
      <c r="U1092" s="69"/>
      <c r="V1092" s="69"/>
      <c r="W1092" s="69"/>
      <c r="X1092" s="69"/>
      <c r="Y1092" s="35"/>
      <c r="Z1092" s="35" t="s">
        <v>25156</v>
      </c>
      <c r="AA1092" s="36">
        <v>1</v>
      </c>
      <c r="AB1092" s="35" t="s">
        <v>27</v>
      </c>
      <c r="AC1092" s="35" t="str">
        <f>+IF(Tabla1[[#This Row],[STK]]="no","Sin STK", "STK disponible")</f>
        <v>STK disponible</v>
      </c>
      <c r="AD1092" s="35">
        <f>+I1092*J1092</f>
        <v>0</v>
      </c>
      <c r="AE1092" s="35">
        <f>+I1092*K1092</f>
        <v>0</v>
      </c>
      <c r="AF1092" s="36">
        <f>IF(Tabla1[[#This Row],[ref pack]]=1,Tabla1[[#This Row],[Pedido]],LCM(Tabla1[[#This Row],[MC VIEJO]],Tabla1[[#This Row],[Pedido]]))</f>
        <v>1</v>
      </c>
      <c r="AG1092" s="36">
        <f>+VLOOKUP(Tabla1[[#This Row],[Artículo]],'.'!$B$2:$D$11481,3,)</f>
        <v>1</v>
      </c>
      <c r="AH1092" s="37" t="str">
        <f>+IFERROR(SEARCH("pack",Tabla1[[#This Row],[PACK]]),"")</f>
        <v/>
      </c>
    </row>
    <row r="1093" spans="1:34" ht="24" customHeight="1" x14ac:dyDescent="0.2">
      <c r="A1093" s="50" t="s">
        <v>1505</v>
      </c>
      <c r="B1093" s="60" t="s">
        <v>2056</v>
      </c>
      <c r="C1093" s="61" t="s">
        <v>23843</v>
      </c>
      <c r="D1093" s="52" t="s">
        <v>9841</v>
      </c>
      <c r="E1093" s="53">
        <v>20134.330000000002</v>
      </c>
      <c r="F1093" s="23" t="str">
        <f>+IFERROR(VLOOKUP(Tabla1[[#This Row],[Artículo]],'..'!$B$2:$D$569000,3,),"")</f>
        <v/>
      </c>
      <c r="G1093" s="24" t="str">
        <f>IF(H1093=AF1093,"", "Error MC")</f>
        <v>Error MC</v>
      </c>
      <c r="H1093" s="62"/>
      <c r="I1093" s="54">
        <f>+Tabla1[[#This Row],[MC]]*Tabla1[[#This Row],[Pedido]]*Tabla1[[#This Row],[PVC ]]</f>
        <v>0</v>
      </c>
      <c r="J1093" s="26">
        <v>0.21</v>
      </c>
      <c r="K1093" s="63"/>
      <c r="L1093" s="28" t="s">
        <v>17</v>
      </c>
      <c r="M1093" s="53">
        <v>35325.684000000001</v>
      </c>
      <c r="N1093" s="64" t="str">
        <f>+IF(Tabla1[[#This Row],[F PMPI]]="SÍ","No","Sí")</f>
        <v>Sí</v>
      </c>
      <c r="O1093" s="65">
        <f>+Tabla1[[#This Row],[PVL]]*1.055</f>
        <v>37268.596619999997</v>
      </c>
      <c r="P1093" s="65">
        <f>+Tabla1[[#This Row],[PVL]]*1.43</f>
        <v>50515.72812</v>
      </c>
      <c r="Q1093" s="66" t="str">
        <f>+HYPERLINK(Tabla1[[#This Row],[PAG]])</f>
        <v>https://todomusica.com.ar/canas/2478-rsf05tsx2m.html</v>
      </c>
      <c r="R1093" s="67"/>
      <c r="S1093" s="68"/>
      <c r="T1093" s="69"/>
      <c r="U1093" s="69"/>
      <c r="V1093" s="69"/>
      <c r="W1093" s="69"/>
      <c r="X1093" s="69"/>
      <c r="Y1093" s="35"/>
      <c r="Z1093" s="35" t="s">
        <v>25157</v>
      </c>
      <c r="AA1093" s="36">
        <v>1</v>
      </c>
      <c r="AB1093" s="35" t="s">
        <v>27</v>
      </c>
      <c r="AC1093" s="35" t="str">
        <f>+IF(Tabla1[[#This Row],[STK]]="no","Sin STK", "STK disponible")</f>
        <v>STK disponible</v>
      </c>
      <c r="AD1093" s="35">
        <f>+I1093*J1093</f>
        <v>0</v>
      </c>
      <c r="AE1093" s="35">
        <f>+I1093*K1093</f>
        <v>0</v>
      </c>
      <c r="AF1093" s="36">
        <f>IF(Tabla1[[#This Row],[ref pack]]=1,Tabla1[[#This Row],[Pedido]],LCM(Tabla1[[#This Row],[MC VIEJO]],Tabla1[[#This Row],[Pedido]]))</f>
        <v>1</v>
      </c>
      <c r="AG1093" s="36">
        <f>+VLOOKUP(Tabla1[[#This Row],[Artículo]],'.'!$B$2:$D$11481,3,)</f>
        <v>1</v>
      </c>
      <c r="AH1093" s="37" t="str">
        <f>+IFERROR(SEARCH("pack",Tabla1[[#This Row],[PACK]]),"")</f>
        <v/>
      </c>
    </row>
    <row r="1094" spans="1:34" ht="24" customHeight="1" x14ac:dyDescent="0.2">
      <c r="A1094" s="50" t="s">
        <v>1505</v>
      </c>
      <c r="B1094" s="60" t="s">
        <v>2058</v>
      </c>
      <c r="C1094" s="61" t="s">
        <v>23844</v>
      </c>
      <c r="D1094" s="52" t="s">
        <v>9841</v>
      </c>
      <c r="E1094" s="53">
        <v>20134.330000000002</v>
      </c>
      <c r="F1094" s="23" t="str">
        <f>+IFERROR(VLOOKUP(Tabla1[[#This Row],[Artículo]],'..'!$B$2:$D$569000,3,),"")</f>
        <v/>
      </c>
      <c r="G1094" s="24" t="str">
        <f>IF(H1094=AF1094,"", "Error MC")</f>
        <v>Error MC</v>
      </c>
      <c r="H1094" s="62"/>
      <c r="I1094" s="54">
        <f>+Tabla1[[#This Row],[MC]]*Tabla1[[#This Row],[Pedido]]*Tabla1[[#This Row],[PVC ]]</f>
        <v>0</v>
      </c>
      <c r="J1094" s="26">
        <v>0.21</v>
      </c>
      <c r="K1094" s="63"/>
      <c r="L1094" s="28" t="s">
        <v>17</v>
      </c>
      <c r="M1094" s="53">
        <v>35325.684000000001</v>
      </c>
      <c r="N1094" s="64" t="str">
        <f>+IF(Tabla1[[#This Row],[F PMPI]]="SÍ","No","Sí")</f>
        <v>Sí</v>
      </c>
      <c r="O1094" s="65">
        <f>+Tabla1[[#This Row],[PVL]]*1.055</f>
        <v>37268.596619999997</v>
      </c>
      <c r="P1094" s="65">
        <f>+Tabla1[[#This Row],[PVL]]*1.43</f>
        <v>50515.72812</v>
      </c>
      <c r="Q1094" s="66" t="str">
        <f>+HYPERLINK(Tabla1[[#This Row],[PAG]])</f>
        <v>https://todomusica.com.ar/canas/2071-rsf05tsx2s.html</v>
      </c>
      <c r="R1094" s="67"/>
      <c r="S1094" s="68"/>
      <c r="T1094" s="69"/>
      <c r="U1094" s="69"/>
      <c r="V1094" s="69"/>
      <c r="W1094" s="69"/>
      <c r="X1094" s="69"/>
      <c r="Y1094" s="35"/>
      <c r="Z1094" s="35" t="s">
        <v>25158</v>
      </c>
      <c r="AA1094" s="36">
        <v>1</v>
      </c>
      <c r="AB1094" s="35" t="s">
        <v>27</v>
      </c>
      <c r="AC1094" s="35" t="str">
        <f>+IF(Tabla1[[#This Row],[STK]]="no","Sin STK", "STK disponible")</f>
        <v>STK disponible</v>
      </c>
      <c r="AD1094" s="35">
        <f>+I1094*J1094</f>
        <v>0</v>
      </c>
      <c r="AE1094" s="35">
        <f>+I1094*K1094</f>
        <v>0</v>
      </c>
      <c r="AF1094" s="36">
        <f>IF(Tabla1[[#This Row],[ref pack]]=1,Tabla1[[#This Row],[Pedido]],LCM(Tabla1[[#This Row],[MC VIEJO]],Tabla1[[#This Row],[Pedido]]))</f>
        <v>1</v>
      </c>
      <c r="AG1094" s="36">
        <f>+VLOOKUP(Tabla1[[#This Row],[Artículo]],'.'!$B$2:$D$11481,3,)</f>
        <v>1</v>
      </c>
      <c r="AH1094" s="37" t="str">
        <f>+IFERROR(SEARCH("pack",Tabla1[[#This Row],[PACK]]),"")</f>
        <v/>
      </c>
    </row>
    <row r="1095" spans="1:34" ht="24" customHeight="1" x14ac:dyDescent="0.2">
      <c r="A1095" s="50" t="s">
        <v>1505</v>
      </c>
      <c r="B1095" s="60" t="s">
        <v>2060</v>
      </c>
      <c r="C1095" s="61" t="s">
        <v>23845</v>
      </c>
      <c r="D1095" s="52" t="s">
        <v>9841</v>
      </c>
      <c r="E1095" s="53">
        <v>20134.330000000002</v>
      </c>
      <c r="F1095" s="23" t="str">
        <f>+IFERROR(VLOOKUP(Tabla1[[#This Row],[Artículo]],'..'!$B$2:$D$569000,3,),"")</f>
        <v/>
      </c>
      <c r="G1095" s="24" t="str">
        <f>IF(H1095=AF1095,"", "Error MC")</f>
        <v>Error MC</v>
      </c>
      <c r="H1095" s="62"/>
      <c r="I1095" s="54">
        <f>+Tabla1[[#This Row],[MC]]*Tabla1[[#This Row],[Pedido]]*Tabla1[[#This Row],[PVC ]]</f>
        <v>0</v>
      </c>
      <c r="J1095" s="26">
        <v>0.21</v>
      </c>
      <c r="K1095" s="63"/>
      <c r="L1095" s="28" t="s">
        <v>17</v>
      </c>
      <c r="M1095" s="53">
        <v>35325.684000000001</v>
      </c>
      <c r="N1095" s="64" t="str">
        <f>+IF(Tabla1[[#This Row],[F PMPI]]="SÍ","No","Sí")</f>
        <v>Sí</v>
      </c>
      <c r="O1095" s="65">
        <f>+Tabla1[[#This Row],[PVL]]*1.055</f>
        <v>37268.596619999997</v>
      </c>
      <c r="P1095" s="65">
        <f>+Tabla1[[#This Row],[PVL]]*1.43</f>
        <v>50515.72812</v>
      </c>
      <c r="Q1095" s="66" t="str">
        <f>+HYPERLINK(Tabla1[[#This Row],[PAG]])</f>
        <v>https://todomusica.com.ar/canas/2808-rsf05tsx3h.html</v>
      </c>
      <c r="R1095" s="67"/>
      <c r="S1095" s="68"/>
      <c r="T1095" s="69"/>
      <c r="U1095" s="69"/>
      <c r="V1095" s="69"/>
      <c r="W1095" s="69"/>
      <c r="X1095" s="69"/>
      <c r="Y1095" s="35"/>
      <c r="Z1095" s="35" t="s">
        <v>25159</v>
      </c>
      <c r="AA1095" s="36">
        <v>1</v>
      </c>
      <c r="AB1095" s="35" t="s">
        <v>27</v>
      </c>
      <c r="AC1095" s="35" t="str">
        <f>+IF(Tabla1[[#This Row],[STK]]="no","Sin STK", "STK disponible")</f>
        <v>STK disponible</v>
      </c>
      <c r="AD1095" s="35">
        <f>+I1095*J1095</f>
        <v>0</v>
      </c>
      <c r="AE1095" s="35">
        <f>+I1095*K1095</f>
        <v>0</v>
      </c>
      <c r="AF1095" s="36">
        <f>IF(Tabla1[[#This Row],[ref pack]]=1,Tabla1[[#This Row],[Pedido]],LCM(Tabla1[[#This Row],[MC VIEJO]],Tabla1[[#This Row],[Pedido]]))</f>
        <v>1</v>
      </c>
      <c r="AG1095" s="36">
        <f>+VLOOKUP(Tabla1[[#This Row],[Artículo]],'.'!$B$2:$D$11481,3,)</f>
        <v>1</v>
      </c>
      <c r="AH1095" s="37" t="str">
        <f>+IFERROR(SEARCH("pack",Tabla1[[#This Row],[PACK]]),"")</f>
        <v/>
      </c>
    </row>
    <row r="1096" spans="1:34" ht="24" customHeight="1" x14ac:dyDescent="0.2">
      <c r="A1096" s="50" t="s">
        <v>1505</v>
      </c>
      <c r="B1096" s="60" t="s">
        <v>2062</v>
      </c>
      <c r="C1096" s="61" t="s">
        <v>23846</v>
      </c>
      <c r="D1096" s="52" t="s">
        <v>27</v>
      </c>
      <c r="E1096" s="53">
        <v>20134.330000000002</v>
      </c>
      <c r="F1096" s="23" t="str">
        <f>+IFERROR(VLOOKUP(Tabla1[[#This Row],[Artículo]],'..'!$B$2:$D$569000,3,),"")</f>
        <v/>
      </c>
      <c r="G1096" s="24" t="str">
        <f>IF(H1096=AF1096,"", "Error MC")</f>
        <v>Error MC</v>
      </c>
      <c r="H1096" s="62"/>
      <c r="I1096" s="54">
        <f>+Tabla1[[#This Row],[MC]]*Tabla1[[#This Row],[Pedido]]*Tabla1[[#This Row],[PVC ]]</f>
        <v>0</v>
      </c>
      <c r="J1096" s="26">
        <v>0.21</v>
      </c>
      <c r="K1096" s="63"/>
      <c r="L1096" s="28" t="s">
        <v>17</v>
      </c>
      <c r="M1096" s="53">
        <v>35325.684000000001</v>
      </c>
      <c r="N1096" s="64" t="str">
        <f>+IF(Tabla1[[#This Row],[F PMPI]]="SÍ","No","Sí")</f>
        <v>Sí</v>
      </c>
      <c r="O1096" s="65">
        <f>+Tabla1[[#This Row],[PVL]]*1.055</f>
        <v>37268.596619999997</v>
      </c>
      <c r="P1096" s="65">
        <f>+Tabla1[[#This Row],[PVL]]*1.43</f>
        <v>50515.72812</v>
      </c>
      <c r="Q1096" s="66" t="str">
        <f>+HYPERLINK(Tabla1[[#This Row],[PAG]])</f>
        <v>https://todomusica.com.ar/canas/2837-rsf05tsx3m.html</v>
      </c>
      <c r="R1096" s="67"/>
      <c r="S1096" s="68"/>
      <c r="T1096" s="69"/>
      <c r="U1096" s="69"/>
      <c r="V1096" s="69"/>
      <c r="W1096" s="69"/>
      <c r="X1096" s="69"/>
      <c r="Y1096" s="35"/>
      <c r="Z1096" s="35" t="s">
        <v>25160</v>
      </c>
      <c r="AA1096" s="36">
        <v>1</v>
      </c>
      <c r="AB1096" s="35" t="s">
        <v>27</v>
      </c>
      <c r="AC1096" s="35" t="str">
        <f>+IF(Tabla1[[#This Row],[STK]]="no","Sin STK", "STK disponible")</f>
        <v>Sin STK</v>
      </c>
      <c r="AD1096" s="35">
        <f>+I1096*J1096</f>
        <v>0</v>
      </c>
      <c r="AE1096" s="35">
        <f>+I1096*K1096</f>
        <v>0</v>
      </c>
      <c r="AF1096" s="36">
        <f>IF(Tabla1[[#This Row],[ref pack]]=1,Tabla1[[#This Row],[Pedido]],LCM(Tabla1[[#This Row],[MC VIEJO]],Tabla1[[#This Row],[Pedido]]))</f>
        <v>1</v>
      </c>
      <c r="AG1096" s="36">
        <f>+VLOOKUP(Tabla1[[#This Row],[Artículo]],'.'!$B$2:$D$11481,3,)</f>
        <v>1</v>
      </c>
      <c r="AH1096" s="37" t="str">
        <f>+IFERROR(SEARCH("pack",Tabla1[[#This Row],[PACK]]),"")</f>
        <v/>
      </c>
    </row>
    <row r="1097" spans="1:34" ht="24" customHeight="1" x14ac:dyDescent="0.2">
      <c r="A1097" s="50" t="s">
        <v>1505</v>
      </c>
      <c r="B1097" s="60" t="s">
        <v>2064</v>
      </c>
      <c r="C1097" s="61" t="s">
        <v>23847</v>
      </c>
      <c r="D1097" s="52" t="s">
        <v>27</v>
      </c>
      <c r="E1097" s="53">
        <v>20134.330000000002</v>
      </c>
      <c r="F1097" s="23" t="str">
        <f>+IFERROR(VLOOKUP(Tabla1[[#This Row],[Artículo]],'..'!$B$2:$D$569000,3,),"")</f>
        <v/>
      </c>
      <c r="G1097" s="24" t="str">
        <f>IF(H1097=AF1097,"", "Error MC")</f>
        <v>Error MC</v>
      </c>
      <c r="H1097" s="62"/>
      <c r="I1097" s="54">
        <f>+Tabla1[[#This Row],[MC]]*Tabla1[[#This Row],[Pedido]]*Tabla1[[#This Row],[PVC ]]</f>
        <v>0</v>
      </c>
      <c r="J1097" s="26">
        <v>0.21</v>
      </c>
      <c r="K1097" s="63"/>
      <c r="L1097" s="28" t="s">
        <v>17</v>
      </c>
      <c r="M1097" s="53">
        <v>35325.684000000001</v>
      </c>
      <c r="N1097" s="64" t="str">
        <f>+IF(Tabla1[[#This Row],[F PMPI]]="SÍ","No","Sí")</f>
        <v>Sí</v>
      </c>
      <c r="O1097" s="65">
        <f>+Tabla1[[#This Row],[PVL]]*1.055</f>
        <v>37268.596619999997</v>
      </c>
      <c r="P1097" s="65">
        <f>+Tabla1[[#This Row],[PVL]]*1.43</f>
        <v>50515.72812</v>
      </c>
      <c r="Q1097" s="66" t="str">
        <f>+HYPERLINK(Tabla1[[#This Row],[PAG]])</f>
        <v>https://todomusica.com.ar/canas/2809-rsf05tsx3s.html</v>
      </c>
      <c r="R1097" s="67"/>
      <c r="S1097" s="68"/>
      <c r="T1097" s="69"/>
      <c r="U1097" s="69"/>
      <c r="V1097" s="69"/>
      <c r="W1097" s="69"/>
      <c r="X1097" s="69"/>
      <c r="Y1097" s="35"/>
      <c r="Z1097" s="35" t="s">
        <v>25161</v>
      </c>
      <c r="AA1097" s="36">
        <v>1</v>
      </c>
      <c r="AB1097" s="35" t="s">
        <v>27</v>
      </c>
      <c r="AC1097" s="35" t="str">
        <f>+IF(Tabla1[[#This Row],[STK]]="no","Sin STK", "STK disponible")</f>
        <v>Sin STK</v>
      </c>
      <c r="AD1097" s="35">
        <f>+I1097*J1097</f>
        <v>0</v>
      </c>
      <c r="AE1097" s="35">
        <f>+I1097*K1097</f>
        <v>0</v>
      </c>
      <c r="AF1097" s="36">
        <f>IF(Tabla1[[#This Row],[ref pack]]=1,Tabla1[[#This Row],[Pedido]],LCM(Tabla1[[#This Row],[MC VIEJO]],Tabla1[[#This Row],[Pedido]]))</f>
        <v>1</v>
      </c>
      <c r="AG1097" s="36">
        <f>+VLOOKUP(Tabla1[[#This Row],[Artículo]],'.'!$B$2:$D$11481,3,)</f>
        <v>1</v>
      </c>
      <c r="AH1097" s="37" t="str">
        <f>+IFERROR(SEARCH("pack",Tabla1[[#This Row],[PACK]]),"")</f>
        <v/>
      </c>
    </row>
    <row r="1098" spans="1:34" ht="24" customHeight="1" x14ac:dyDescent="0.2">
      <c r="A1098" s="50" t="s">
        <v>1505</v>
      </c>
      <c r="B1098" s="60" t="s">
        <v>2066</v>
      </c>
      <c r="C1098" s="61" t="s">
        <v>23848</v>
      </c>
      <c r="D1098" s="52" t="s">
        <v>9841</v>
      </c>
      <c r="E1098" s="53">
        <v>20134.330000000002</v>
      </c>
      <c r="F1098" s="23" t="str">
        <f>+IFERROR(VLOOKUP(Tabla1[[#This Row],[Artículo]],'..'!$B$2:$D$569000,3,),"")</f>
        <v/>
      </c>
      <c r="G1098" s="24" t="str">
        <f>IF(H1098=AF1098,"", "Error MC")</f>
        <v>Error MC</v>
      </c>
      <c r="H1098" s="62"/>
      <c r="I1098" s="54">
        <f>+Tabla1[[#This Row],[MC]]*Tabla1[[#This Row],[Pedido]]*Tabla1[[#This Row],[PVC ]]</f>
        <v>0</v>
      </c>
      <c r="J1098" s="26">
        <v>0.21</v>
      </c>
      <c r="K1098" s="63"/>
      <c r="L1098" s="28" t="s">
        <v>17</v>
      </c>
      <c r="M1098" s="53">
        <v>35325.684000000001</v>
      </c>
      <c r="N1098" s="64" t="str">
        <f>+IF(Tabla1[[#This Row],[F PMPI]]="SÍ","No","Sí")</f>
        <v>Sí</v>
      </c>
      <c r="O1098" s="65">
        <f>+Tabla1[[#This Row],[PVL]]*1.055</f>
        <v>37268.596619999997</v>
      </c>
      <c r="P1098" s="65">
        <f>+Tabla1[[#This Row],[PVL]]*1.43</f>
        <v>50515.72812</v>
      </c>
      <c r="Q1098" s="66" t="str">
        <f>+HYPERLINK(Tabla1[[#This Row],[PAG]])</f>
        <v>https://todomusica.com.ar/canas/2205-rsf05tsx4h.html</v>
      </c>
      <c r="R1098" s="67"/>
      <c r="S1098" s="68"/>
      <c r="T1098" s="69"/>
      <c r="U1098" s="69"/>
      <c r="V1098" s="69"/>
      <c r="W1098" s="69"/>
      <c r="X1098" s="69"/>
      <c r="Y1098" s="35"/>
      <c r="Z1098" s="35" t="s">
        <v>25162</v>
      </c>
      <c r="AA1098" s="36">
        <v>1</v>
      </c>
      <c r="AB1098" s="35" t="s">
        <v>27</v>
      </c>
      <c r="AC1098" s="35" t="str">
        <f>+IF(Tabla1[[#This Row],[STK]]="no","Sin STK", "STK disponible")</f>
        <v>STK disponible</v>
      </c>
      <c r="AD1098" s="35">
        <f>+I1098*J1098</f>
        <v>0</v>
      </c>
      <c r="AE1098" s="35">
        <f>+I1098*K1098</f>
        <v>0</v>
      </c>
      <c r="AF1098" s="36">
        <f>IF(Tabla1[[#This Row],[ref pack]]=1,Tabla1[[#This Row],[Pedido]],LCM(Tabla1[[#This Row],[MC VIEJO]],Tabla1[[#This Row],[Pedido]]))</f>
        <v>1</v>
      </c>
      <c r="AG1098" s="36">
        <f>+VLOOKUP(Tabla1[[#This Row],[Artículo]],'.'!$B$2:$D$11481,3,)</f>
        <v>1</v>
      </c>
      <c r="AH1098" s="37" t="str">
        <f>+IFERROR(SEARCH("pack",Tabla1[[#This Row],[PACK]]),"")</f>
        <v/>
      </c>
    </row>
    <row r="1099" spans="1:34" ht="24" customHeight="1" x14ac:dyDescent="0.2">
      <c r="A1099" s="50" t="s">
        <v>1505</v>
      </c>
      <c r="B1099" s="60" t="s">
        <v>2068</v>
      </c>
      <c r="C1099" s="61" t="s">
        <v>23849</v>
      </c>
      <c r="D1099" s="52" t="s">
        <v>9841</v>
      </c>
      <c r="E1099" s="53">
        <v>20134.330000000002</v>
      </c>
      <c r="F1099" s="23" t="str">
        <f>+IFERROR(VLOOKUP(Tabla1[[#This Row],[Artículo]],'..'!$B$2:$D$569000,3,),"")</f>
        <v/>
      </c>
      <c r="G1099" s="24" t="str">
        <f>IF(H1099=AF1099,"", "Error MC")</f>
        <v>Error MC</v>
      </c>
      <c r="H1099" s="62"/>
      <c r="I1099" s="54">
        <f>+Tabla1[[#This Row],[MC]]*Tabla1[[#This Row],[Pedido]]*Tabla1[[#This Row],[PVC ]]</f>
        <v>0</v>
      </c>
      <c r="J1099" s="26">
        <v>0.21</v>
      </c>
      <c r="K1099" s="63"/>
      <c r="L1099" s="28" t="s">
        <v>17</v>
      </c>
      <c r="M1099" s="53">
        <v>35325.684000000001</v>
      </c>
      <c r="N1099" s="64" t="str">
        <f>+IF(Tabla1[[#This Row],[F PMPI]]="SÍ","No","Sí")</f>
        <v>Sí</v>
      </c>
      <c r="O1099" s="65">
        <f>+Tabla1[[#This Row],[PVL]]*1.055</f>
        <v>37268.596619999997</v>
      </c>
      <c r="P1099" s="65">
        <f>+Tabla1[[#This Row],[PVL]]*1.43</f>
        <v>50515.72812</v>
      </c>
      <c r="Q1099" s="66" t="str">
        <f>+HYPERLINK(Tabla1[[#This Row],[PAG]])</f>
        <v>https://todomusica.com.ar/canas/2072-rsf05tsx4m.html</v>
      </c>
      <c r="R1099" s="67"/>
      <c r="S1099" s="68"/>
      <c r="T1099" s="69"/>
      <c r="U1099" s="69"/>
      <c r="V1099" s="69"/>
      <c r="W1099" s="69"/>
      <c r="X1099" s="69"/>
      <c r="Y1099" s="35"/>
      <c r="Z1099" s="35" t="s">
        <v>25163</v>
      </c>
      <c r="AA1099" s="36">
        <v>1</v>
      </c>
      <c r="AB1099" s="35" t="s">
        <v>27</v>
      </c>
      <c r="AC1099" s="35" t="str">
        <f>+IF(Tabla1[[#This Row],[STK]]="no","Sin STK", "STK disponible")</f>
        <v>STK disponible</v>
      </c>
      <c r="AD1099" s="35">
        <f>+I1099*J1099</f>
        <v>0</v>
      </c>
      <c r="AE1099" s="35">
        <f>+I1099*K1099</f>
        <v>0</v>
      </c>
      <c r="AF1099" s="36">
        <f>IF(Tabla1[[#This Row],[ref pack]]=1,Tabla1[[#This Row],[Pedido]],LCM(Tabla1[[#This Row],[MC VIEJO]],Tabla1[[#This Row],[Pedido]]))</f>
        <v>1</v>
      </c>
      <c r="AG1099" s="36">
        <f>+VLOOKUP(Tabla1[[#This Row],[Artículo]],'.'!$B$2:$D$11481,3,)</f>
        <v>1</v>
      </c>
      <c r="AH1099" s="37" t="str">
        <f>+IFERROR(SEARCH("pack",Tabla1[[#This Row],[PACK]]),"")</f>
        <v/>
      </c>
    </row>
    <row r="1100" spans="1:34" ht="24" customHeight="1" x14ac:dyDescent="0.2">
      <c r="A1100" s="50" t="s">
        <v>1505</v>
      </c>
      <c r="B1100" s="60" t="s">
        <v>2070</v>
      </c>
      <c r="C1100" s="61" t="s">
        <v>23850</v>
      </c>
      <c r="D1100" s="52" t="s">
        <v>9841</v>
      </c>
      <c r="E1100" s="53">
        <v>20134.330000000002</v>
      </c>
      <c r="F1100" s="23" t="str">
        <f>+IFERROR(VLOOKUP(Tabla1[[#This Row],[Artículo]],'..'!$B$2:$D$569000,3,),"")</f>
        <v/>
      </c>
      <c r="G1100" s="24" t="str">
        <f>IF(H1100=AF1100,"", "Error MC")</f>
        <v>Error MC</v>
      </c>
      <c r="H1100" s="62"/>
      <c r="I1100" s="54">
        <f>+Tabla1[[#This Row],[MC]]*Tabla1[[#This Row],[Pedido]]*Tabla1[[#This Row],[PVC ]]</f>
        <v>0</v>
      </c>
      <c r="J1100" s="26">
        <v>0.21</v>
      </c>
      <c r="K1100" s="63"/>
      <c r="L1100" s="28" t="s">
        <v>17</v>
      </c>
      <c r="M1100" s="53">
        <v>35325.684000000001</v>
      </c>
      <c r="N1100" s="64" t="str">
        <f>+IF(Tabla1[[#This Row],[F PMPI]]="SÍ","No","Sí")</f>
        <v>Sí</v>
      </c>
      <c r="O1100" s="65">
        <f>+Tabla1[[#This Row],[PVL]]*1.055</f>
        <v>37268.596619999997</v>
      </c>
      <c r="P1100" s="65">
        <f>+Tabla1[[#This Row],[PVL]]*1.43</f>
        <v>50515.72812</v>
      </c>
      <c r="Q1100" s="66" t="str">
        <f>+HYPERLINK(Tabla1[[#This Row],[PAG]])</f>
        <v>https://todomusica.com.ar/canas/2200-rsf05tsx4s.html</v>
      </c>
      <c r="R1100" s="67"/>
      <c r="S1100" s="68"/>
      <c r="T1100" s="69"/>
      <c r="U1100" s="69"/>
      <c r="V1100" s="69"/>
      <c r="W1100" s="69"/>
      <c r="X1100" s="69"/>
      <c r="Y1100" s="35"/>
      <c r="Z1100" s="35" t="s">
        <v>25164</v>
      </c>
      <c r="AA1100" s="36">
        <v>1</v>
      </c>
      <c r="AB1100" s="35" t="s">
        <v>27</v>
      </c>
      <c r="AC1100" s="35" t="str">
        <f>+IF(Tabla1[[#This Row],[STK]]="no","Sin STK", "STK disponible")</f>
        <v>STK disponible</v>
      </c>
      <c r="AD1100" s="35">
        <f>+I1100*J1100</f>
        <v>0</v>
      </c>
      <c r="AE1100" s="35">
        <f>+I1100*K1100</f>
        <v>0</v>
      </c>
      <c r="AF1100" s="36">
        <f>IF(Tabla1[[#This Row],[ref pack]]=1,Tabla1[[#This Row],[Pedido]],LCM(Tabla1[[#This Row],[MC VIEJO]],Tabla1[[#This Row],[Pedido]]))</f>
        <v>1</v>
      </c>
      <c r="AG1100" s="36">
        <f>+VLOOKUP(Tabla1[[#This Row],[Artículo]],'.'!$B$2:$D$11481,3,)</f>
        <v>1</v>
      </c>
      <c r="AH1100" s="37" t="str">
        <f>+IFERROR(SEARCH("pack",Tabla1[[#This Row],[PACK]]),"")</f>
        <v/>
      </c>
    </row>
    <row r="1101" spans="1:34" ht="24" customHeight="1" x14ac:dyDescent="0.2">
      <c r="A1101" s="50" t="s">
        <v>1505</v>
      </c>
      <c r="B1101" s="60" t="s">
        <v>2072</v>
      </c>
      <c r="C1101" s="61" t="s">
        <v>23851</v>
      </c>
      <c r="D1101" s="52" t="s">
        <v>9841</v>
      </c>
      <c r="E1101" s="53">
        <v>26859.13</v>
      </c>
      <c r="F1101" s="23" t="str">
        <f>+IFERROR(VLOOKUP(Tabla1[[#This Row],[Artículo]],'..'!$B$2:$D$569000,3,),"")</f>
        <v/>
      </c>
      <c r="G1101" s="24" t="str">
        <f>IF(H1101=AF1101,"", "Error MC")</f>
        <v>Error MC</v>
      </c>
      <c r="H1101" s="62"/>
      <c r="I1101" s="54">
        <f>+Tabla1[[#This Row],[MC]]*Tabla1[[#This Row],[Pedido]]*Tabla1[[#This Row],[PVC ]]</f>
        <v>0</v>
      </c>
      <c r="J1101" s="26">
        <v>0.21</v>
      </c>
      <c r="K1101" s="63"/>
      <c r="L1101" s="28" t="s">
        <v>17</v>
      </c>
      <c r="M1101" s="53">
        <v>47124.345000000001</v>
      </c>
      <c r="N1101" s="64" t="str">
        <f>+IF(Tabla1[[#This Row],[F PMPI]]="SÍ","No","Sí")</f>
        <v>Sí</v>
      </c>
      <c r="O1101" s="65">
        <f>+Tabla1[[#This Row],[PVL]]*1.055</f>
        <v>49716.183975</v>
      </c>
      <c r="P1101" s="65">
        <f>+Tabla1[[#This Row],[PVL]]*1.43</f>
        <v>67387.813349999997</v>
      </c>
      <c r="Q1101" s="66" t="str">
        <f>+HYPERLINK(Tabla1[[#This Row],[PAG]])</f>
        <v>https://todomusica.com.ar/canas/2539-rsf10asx2h.html</v>
      </c>
      <c r="R1101" s="67"/>
      <c r="S1101" s="68"/>
      <c r="T1101" s="69"/>
      <c r="U1101" s="69"/>
      <c r="V1101" s="69"/>
      <c r="W1101" s="69"/>
      <c r="X1101" s="69"/>
      <c r="Y1101" s="35"/>
      <c r="Z1101" s="35" t="s">
        <v>25165</v>
      </c>
      <c r="AA1101" s="36">
        <v>1</v>
      </c>
      <c r="AB1101" s="35" t="s">
        <v>27</v>
      </c>
      <c r="AC1101" s="35" t="str">
        <f>+IF(Tabla1[[#This Row],[STK]]="no","Sin STK", "STK disponible")</f>
        <v>STK disponible</v>
      </c>
      <c r="AD1101" s="35">
        <f>+I1101*J1101</f>
        <v>0</v>
      </c>
      <c r="AE1101" s="35">
        <f>+I1101*K1101</f>
        <v>0</v>
      </c>
      <c r="AF1101" s="36">
        <f>IF(Tabla1[[#This Row],[ref pack]]=1,Tabla1[[#This Row],[Pedido]],LCM(Tabla1[[#This Row],[MC VIEJO]],Tabla1[[#This Row],[Pedido]]))</f>
        <v>1</v>
      </c>
      <c r="AG1101" s="36">
        <f>+VLOOKUP(Tabla1[[#This Row],[Artículo]],'.'!$B$2:$D$11481,3,)</f>
        <v>1</v>
      </c>
      <c r="AH1101" s="37" t="str">
        <f>+IFERROR(SEARCH("pack",Tabla1[[#This Row],[PACK]]),"")</f>
        <v/>
      </c>
    </row>
    <row r="1102" spans="1:34" ht="24" customHeight="1" x14ac:dyDescent="0.2">
      <c r="A1102" s="50" t="s">
        <v>1505</v>
      </c>
      <c r="B1102" s="60" t="s">
        <v>2074</v>
      </c>
      <c r="C1102" s="61" t="s">
        <v>23852</v>
      </c>
      <c r="D1102" s="52" t="s">
        <v>9841</v>
      </c>
      <c r="E1102" s="53">
        <v>26859.13</v>
      </c>
      <c r="F1102" s="23" t="str">
        <f>+IFERROR(VLOOKUP(Tabla1[[#This Row],[Artículo]],'..'!$B$2:$D$569000,3,),"")</f>
        <v/>
      </c>
      <c r="G1102" s="24" t="str">
        <f>IF(H1102=AF1102,"", "Error MC")</f>
        <v>Error MC</v>
      </c>
      <c r="H1102" s="62"/>
      <c r="I1102" s="54">
        <f>+Tabla1[[#This Row],[MC]]*Tabla1[[#This Row],[Pedido]]*Tabla1[[#This Row],[PVC ]]</f>
        <v>0</v>
      </c>
      <c r="J1102" s="26">
        <v>0.21</v>
      </c>
      <c r="K1102" s="63"/>
      <c r="L1102" s="28" t="s">
        <v>17</v>
      </c>
      <c r="M1102" s="53">
        <v>47124.345000000001</v>
      </c>
      <c r="N1102" s="64" t="str">
        <f>+IF(Tabla1[[#This Row],[F PMPI]]="SÍ","No","Sí")</f>
        <v>Sí</v>
      </c>
      <c r="O1102" s="65">
        <f>+Tabla1[[#This Row],[PVL]]*1.055</f>
        <v>49716.183975</v>
      </c>
      <c r="P1102" s="65">
        <f>+Tabla1[[#This Row],[PVL]]*1.43</f>
        <v>67387.813349999997</v>
      </c>
      <c r="Q1102" s="66" t="str">
        <f>+HYPERLINK(Tabla1[[#This Row],[PAG]])</f>
        <v>https://todomusica.com.ar/canas/3040-rsf10asx2m.html</v>
      </c>
      <c r="R1102" s="67"/>
      <c r="S1102" s="68"/>
      <c r="T1102" s="69"/>
      <c r="U1102" s="69"/>
      <c r="V1102" s="69"/>
      <c r="W1102" s="69"/>
      <c r="X1102" s="69"/>
      <c r="Y1102" s="35"/>
      <c r="Z1102" s="35" t="s">
        <v>25166</v>
      </c>
      <c r="AA1102" s="36">
        <v>1</v>
      </c>
      <c r="AB1102" s="35" t="s">
        <v>27</v>
      </c>
      <c r="AC1102" s="35" t="str">
        <f>+IF(Tabla1[[#This Row],[STK]]="no","Sin STK", "STK disponible")</f>
        <v>STK disponible</v>
      </c>
      <c r="AD1102" s="35">
        <f>+I1102*J1102</f>
        <v>0</v>
      </c>
      <c r="AE1102" s="35">
        <f>+I1102*K1102</f>
        <v>0</v>
      </c>
      <c r="AF1102" s="36">
        <f>IF(Tabla1[[#This Row],[ref pack]]=1,Tabla1[[#This Row],[Pedido]],LCM(Tabla1[[#This Row],[MC VIEJO]],Tabla1[[#This Row],[Pedido]]))</f>
        <v>1</v>
      </c>
      <c r="AG1102" s="36">
        <f>+VLOOKUP(Tabla1[[#This Row],[Artículo]],'.'!$B$2:$D$11481,3,)</f>
        <v>1</v>
      </c>
      <c r="AH1102" s="37" t="str">
        <f>+IFERROR(SEARCH("pack",Tabla1[[#This Row],[PACK]]),"")</f>
        <v/>
      </c>
    </row>
    <row r="1103" spans="1:34" ht="24" customHeight="1" x14ac:dyDescent="0.2">
      <c r="A1103" s="50" t="s">
        <v>1505</v>
      </c>
      <c r="B1103" s="60" t="s">
        <v>2076</v>
      </c>
      <c r="C1103" s="61" t="s">
        <v>23853</v>
      </c>
      <c r="D1103" s="52" t="s">
        <v>27</v>
      </c>
      <c r="E1103" s="53">
        <v>26859.13</v>
      </c>
      <c r="F1103" s="23" t="str">
        <f>+IFERROR(VLOOKUP(Tabla1[[#This Row],[Artículo]],'..'!$B$2:$D$569000,3,),"")</f>
        <v/>
      </c>
      <c r="G1103" s="24" t="str">
        <f>IF(H1103=AF1103,"", "Error MC")</f>
        <v>Error MC</v>
      </c>
      <c r="H1103" s="62"/>
      <c r="I1103" s="54">
        <f>+Tabla1[[#This Row],[MC]]*Tabla1[[#This Row],[Pedido]]*Tabla1[[#This Row],[PVC ]]</f>
        <v>0</v>
      </c>
      <c r="J1103" s="26">
        <v>0.21</v>
      </c>
      <c r="K1103" s="63"/>
      <c r="L1103" s="28" t="s">
        <v>17</v>
      </c>
      <c r="M1103" s="53">
        <v>47124.345000000001</v>
      </c>
      <c r="N1103" s="64" t="str">
        <f>+IF(Tabla1[[#This Row],[F PMPI]]="SÍ","No","Sí")</f>
        <v>Sí</v>
      </c>
      <c r="O1103" s="65">
        <f>+Tabla1[[#This Row],[PVL]]*1.055</f>
        <v>49716.183975</v>
      </c>
      <c r="P1103" s="65">
        <f>+Tabla1[[#This Row],[PVL]]*1.43</f>
        <v>67387.813349999997</v>
      </c>
      <c r="Q1103" s="66" t="str">
        <f>+HYPERLINK(Tabla1[[#This Row],[PAG]])</f>
        <v>https://todomusica.com.ar/canas/4246-404.html</v>
      </c>
      <c r="R1103" s="67"/>
      <c r="S1103" s="68"/>
      <c r="T1103" s="69"/>
      <c r="U1103" s="69"/>
      <c r="V1103" s="69"/>
      <c r="W1103" s="69"/>
      <c r="X1103" s="69"/>
      <c r="Y1103" s="35"/>
      <c r="Z1103" s="35" t="s">
        <v>25167</v>
      </c>
      <c r="AA1103" s="36">
        <v>1</v>
      </c>
      <c r="AB1103" s="35" t="s">
        <v>27</v>
      </c>
      <c r="AC1103" s="35" t="str">
        <f>+IF(Tabla1[[#This Row],[STK]]="no","Sin STK", "STK disponible")</f>
        <v>Sin STK</v>
      </c>
      <c r="AD1103" s="35">
        <f>+I1103*J1103</f>
        <v>0</v>
      </c>
      <c r="AE1103" s="35">
        <f>+I1103*K1103</f>
        <v>0</v>
      </c>
      <c r="AF1103" s="36">
        <f>IF(Tabla1[[#This Row],[ref pack]]=1,Tabla1[[#This Row],[Pedido]],LCM(Tabla1[[#This Row],[MC VIEJO]],Tabla1[[#This Row],[Pedido]]))</f>
        <v>1</v>
      </c>
      <c r="AG1103" s="36">
        <f>+VLOOKUP(Tabla1[[#This Row],[Artículo]],'.'!$B$2:$D$11481,3,)</f>
        <v>1</v>
      </c>
      <c r="AH1103" s="37" t="str">
        <f>+IFERROR(SEARCH("pack",Tabla1[[#This Row],[PACK]]),"")</f>
        <v/>
      </c>
    </row>
    <row r="1104" spans="1:34" ht="24" customHeight="1" x14ac:dyDescent="0.2">
      <c r="A1104" s="50" t="s">
        <v>1505</v>
      </c>
      <c r="B1104" s="60" t="s">
        <v>2078</v>
      </c>
      <c r="C1104" s="61" t="s">
        <v>23854</v>
      </c>
      <c r="D1104" s="52" t="s">
        <v>9841</v>
      </c>
      <c r="E1104" s="53">
        <v>26859.13</v>
      </c>
      <c r="F1104" s="23" t="str">
        <f>+IFERROR(VLOOKUP(Tabla1[[#This Row],[Artículo]],'..'!$B$2:$D$569000,3,),"")</f>
        <v/>
      </c>
      <c r="G1104" s="24" t="str">
        <f>IF(H1104=AF1104,"", "Error MC")</f>
        <v>Error MC</v>
      </c>
      <c r="H1104" s="62"/>
      <c r="I1104" s="54">
        <f>+Tabla1[[#This Row],[MC]]*Tabla1[[#This Row],[Pedido]]*Tabla1[[#This Row],[PVC ]]</f>
        <v>0</v>
      </c>
      <c r="J1104" s="26">
        <v>0.21</v>
      </c>
      <c r="K1104" s="63"/>
      <c r="L1104" s="28" t="s">
        <v>17</v>
      </c>
      <c r="M1104" s="53">
        <v>47124.345000000001</v>
      </c>
      <c r="N1104" s="64" t="str">
        <f>+IF(Tabla1[[#This Row],[F PMPI]]="SÍ","No","Sí")</f>
        <v>Sí</v>
      </c>
      <c r="O1104" s="65">
        <f>+Tabla1[[#This Row],[PVL]]*1.055</f>
        <v>49716.183975</v>
      </c>
      <c r="P1104" s="65">
        <f>+Tabla1[[#This Row],[PVL]]*1.43</f>
        <v>67387.813349999997</v>
      </c>
      <c r="Q1104" s="66" t="str">
        <f>+HYPERLINK(Tabla1[[#This Row],[PAG]])</f>
        <v>https://todomusica.com.ar/canas/3100-rsf10asx3h.html</v>
      </c>
      <c r="R1104" s="67"/>
      <c r="S1104" s="68"/>
      <c r="T1104" s="69"/>
      <c r="U1104" s="69"/>
      <c r="V1104" s="69"/>
      <c r="W1104" s="69"/>
      <c r="X1104" s="69"/>
      <c r="Y1104" s="35"/>
      <c r="Z1104" s="35" t="s">
        <v>25168</v>
      </c>
      <c r="AA1104" s="36">
        <v>1</v>
      </c>
      <c r="AB1104" s="35" t="s">
        <v>27</v>
      </c>
      <c r="AC1104" s="35" t="str">
        <f>+IF(Tabla1[[#This Row],[STK]]="no","Sin STK", "STK disponible")</f>
        <v>STK disponible</v>
      </c>
      <c r="AD1104" s="35">
        <f>+I1104*J1104</f>
        <v>0</v>
      </c>
      <c r="AE1104" s="35">
        <f>+I1104*K1104</f>
        <v>0</v>
      </c>
      <c r="AF1104" s="36">
        <f>IF(Tabla1[[#This Row],[ref pack]]=1,Tabla1[[#This Row],[Pedido]],LCM(Tabla1[[#This Row],[MC VIEJO]],Tabla1[[#This Row],[Pedido]]))</f>
        <v>1</v>
      </c>
      <c r="AG1104" s="36">
        <f>+VLOOKUP(Tabla1[[#This Row],[Artículo]],'.'!$B$2:$D$11481,3,)</f>
        <v>1</v>
      </c>
      <c r="AH1104" s="37" t="str">
        <f>+IFERROR(SEARCH("pack",Tabla1[[#This Row],[PACK]]),"")</f>
        <v/>
      </c>
    </row>
    <row r="1105" spans="1:34" ht="24" customHeight="1" x14ac:dyDescent="0.2">
      <c r="A1105" s="50" t="s">
        <v>1505</v>
      </c>
      <c r="B1105" s="60" t="s">
        <v>2080</v>
      </c>
      <c r="C1105" s="61" t="s">
        <v>23855</v>
      </c>
      <c r="D1105" s="52" t="s">
        <v>9841</v>
      </c>
      <c r="E1105" s="53">
        <v>26859.13</v>
      </c>
      <c r="F1105" s="23" t="str">
        <f>+IFERROR(VLOOKUP(Tabla1[[#This Row],[Artículo]],'..'!$B$2:$D$569000,3,),"")</f>
        <v/>
      </c>
      <c r="G1105" s="24" t="str">
        <f>IF(H1105=AF1105,"", "Error MC")</f>
        <v>Error MC</v>
      </c>
      <c r="H1105" s="62"/>
      <c r="I1105" s="54">
        <f>+Tabla1[[#This Row],[MC]]*Tabla1[[#This Row],[Pedido]]*Tabla1[[#This Row],[PVC ]]</f>
        <v>0</v>
      </c>
      <c r="J1105" s="26">
        <v>0.21</v>
      </c>
      <c r="K1105" s="63"/>
      <c r="L1105" s="28" t="s">
        <v>17</v>
      </c>
      <c r="M1105" s="53">
        <v>47124.345000000001</v>
      </c>
      <c r="N1105" s="64" t="str">
        <f>+IF(Tabla1[[#This Row],[F PMPI]]="SÍ","No","Sí")</f>
        <v>Sí</v>
      </c>
      <c r="O1105" s="65">
        <f>+Tabla1[[#This Row],[PVL]]*1.055</f>
        <v>49716.183975</v>
      </c>
      <c r="P1105" s="65">
        <f>+Tabla1[[#This Row],[PVL]]*1.43</f>
        <v>67387.813349999997</v>
      </c>
      <c r="Q1105" s="66" t="str">
        <f>+HYPERLINK(Tabla1[[#This Row],[PAG]])</f>
        <v>https://todomusica.com.ar/canas/3076-rsf10asx3m.html</v>
      </c>
      <c r="R1105" s="67"/>
      <c r="S1105" s="68"/>
      <c r="T1105" s="69"/>
      <c r="U1105" s="69"/>
      <c r="V1105" s="69"/>
      <c r="W1105" s="69"/>
      <c r="X1105" s="69"/>
      <c r="Y1105" s="35"/>
      <c r="Z1105" s="35" t="s">
        <v>25169</v>
      </c>
      <c r="AA1105" s="36">
        <v>1</v>
      </c>
      <c r="AB1105" s="35" t="s">
        <v>27</v>
      </c>
      <c r="AC1105" s="35" t="str">
        <f>+IF(Tabla1[[#This Row],[STK]]="no","Sin STK", "STK disponible")</f>
        <v>STK disponible</v>
      </c>
      <c r="AD1105" s="35">
        <f>+I1105*J1105</f>
        <v>0</v>
      </c>
      <c r="AE1105" s="35">
        <f>+I1105*K1105</f>
        <v>0</v>
      </c>
      <c r="AF1105" s="36">
        <f>IF(Tabla1[[#This Row],[ref pack]]=1,Tabla1[[#This Row],[Pedido]],LCM(Tabla1[[#This Row],[MC VIEJO]],Tabla1[[#This Row],[Pedido]]))</f>
        <v>1</v>
      </c>
      <c r="AG1105" s="36">
        <f>+VLOOKUP(Tabla1[[#This Row],[Artículo]],'.'!$B$2:$D$11481,3,)</f>
        <v>1</v>
      </c>
      <c r="AH1105" s="37" t="str">
        <f>+IFERROR(SEARCH("pack",Tabla1[[#This Row],[PACK]]),"")</f>
        <v/>
      </c>
    </row>
    <row r="1106" spans="1:34" ht="24" customHeight="1" x14ac:dyDescent="0.2">
      <c r="A1106" s="50" t="s">
        <v>1505</v>
      </c>
      <c r="B1106" s="60" t="s">
        <v>2082</v>
      </c>
      <c r="C1106" s="61" t="s">
        <v>23856</v>
      </c>
      <c r="D1106" s="52" t="s">
        <v>9841</v>
      </c>
      <c r="E1106" s="53">
        <v>26859.13</v>
      </c>
      <c r="F1106" s="23" t="str">
        <f>+IFERROR(VLOOKUP(Tabla1[[#This Row],[Artículo]],'..'!$B$2:$D$569000,3,),"")</f>
        <v/>
      </c>
      <c r="G1106" s="24" t="str">
        <f>IF(H1106=AF1106,"", "Error MC")</f>
        <v>Error MC</v>
      </c>
      <c r="H1106" s="62"/>
      <c r="I1106" s="54">
        <f>+Tabla1[[#This Row],[MC]]*Tabla1[[#This Row],[Pedido]]*Tabla1[[#This Row],[PVC ]]</f>
        <v>0</v>
      </c>
      <c r="J1106" s="26">
        <v>0.21</v>
      </c>
      <c r="K1106" s="63"/>
      <c r="L1106" s="28" t="s">
        <v>17</v>
      </c>
      <c r="M1106" s="53">
        <v>47124.345000000001</v>
      </c>
      <c r="N1106" s="64" t="str">
        <f>+IF(Tabla1[[#This Row],[F PMPI]]="SÍ","No","Sí")</f>
        <v>Sí</v>
      </c>
      <c r="O1106" s="65">
        <f>+Tabla1[[#This Row],[PVL]]*1.055</f>
        <v>49716.183975</v>
      </c>
      <c r="P1106" s="65">
        <f>+Tabla1[[#This Row],[PVL]]*1.43</f>
        <v>67387.813349999997</v>
      </c>
      <c r="Q1106" s="66" t="str">
        <f>+HYPERLINK(Tabla1[[#This Row],[PAG]])</f>
        <v>https://todomusica.com.ar/canas/2160-rsf10asx3s.html</v>
      </c>
      <c r="R1106" s="67"/>
      <c r="S1106" s="68"/>
      <c r="T1106" s="69"/>
      <c r="U1106" s="69"/>
      <c r="V1106" s="69"/>
      <c r="W1106" s="69"/>
      <c r="X1106" s="69"/>
      <c r="Y1106" s="35"/>
      <c r="Z1106" s="35" t="s">
        <v>25170</v>
      </c>
      <c r="AA1106" s="36">
        <v>1</v>
      </c>
      <c r="AB1106" s="35" t="s">
        <v>27</v>
      </c>
      <c r="AC1106" s="35" t="str">
        <f>+IF(Tabla1[[#This Row],[STK]]="no","Sin STK", "STK disponible")</f>
        <v>STK disponible</v>
      </c>
      <c r="AD1106" s="35">
        <f>+I1106*J1106</f>
        <v>0</v>
      </c>
      <c r="AE1106" s="35">
        <f>+I1106*K1106</f>
        <v>0</v>
      </c>
      <c r="AF1106" s="36">
        <f>IF(Tabla1[[#This Row],[ref pack]]=1,Tabla1[[#This Row],[Pedido]],LCM(Tabla1[[#This Row],[MC VIEJO]],Tabla1[[#This Row],[Pedido]]))</f>
        <v>1</v>
      </c>
      <c r="AG1106" s="36">
        <f>+VLOOKUP(Tabla1[[#This Row],[Artículo]],'.'!$B$2:$D$11481,3,)</f>
        <v>1</v>
      </c>
      <c r="AH1106" s="37" t="str">
        <f>+IFERROR(SEARCH("pack",Tabla1[[#This Row],[PACK]]),"")</f>
        <v/>
      </c>
    </row>
    <row r="1107" spans="1:34" ht="24" customHeight="1" x14ac:dyDescent="0.2">
      <c r="A1107" s="50" t="s">
        <v>1505</v>
      </c>
      <c r="B1107" s="60" t="s">
        <v>2084</v>
      </c>
      <c r="C1107" s="61" t="s">
        <v>23857</v>
      </c>
      <c r="D1107" s="52" t="s">
        <v>9841</v>
      </c>
      <c r="E1107" s="53">
        <v>26859.13</v>
      </c>
      <c r="F1107" s="23" t="str">
        <f>+IFERROR(VLOOKUP(Tabla1[[#This Row],[Artículo]],'..'!$B$2:$D$569000,3,),"")</f>
        <v/>
      </c>
      <c r="G1107" s="24" t="str">
        <f>IF(H1107=AF1107,"", "Error MC")</f>
        <v>Error MC</v>
      </c>
      <c r="H1107" s="62"/>
      <c r="I1107" s="54">
        <f>+Tabla1[[#This Row],[MC]]*Tabla1[[#This Row],[Pedido]]*Tabla1[[#This Row],[PVC ]]</f>
        <v>0</v>
      </c>
      <c r="J1107" s="26">
        <v>0.21</v>
      </c>
      <c r="K1107" s="63"/>
      <c r="L1107" s="28" t="s">
        <v>17</v>
      </c>
      <c r="M1107" s="53">
        <v>47124.345000000001</v>
      </c>
      <c r="N1107" s="64" t="str">
        <f>+IF(Tabla1[[#This Row],[F PMPI]]="SÍ","No","Sí")</f>
        <v>Sí</v>
      </c>
      <c r="O1107" s="65">
        <f>+Tabla1[[#This Row],[PVL]]*1.055</f>
        <v>49716.183975</v>
      </c>
      <c r="P1107" s="65">
        <f>+Tabla1[[#This Row],[PVL]]*1.43</f>
        <v>67387.813349999997</v>
      </c>
      <c r="Q1107" s="66" t="str">
        <f>+HYPERLINK(Tabla1[[#This Row],[PAG]])</f>
        <v>https://todomusica.com.ar/canas/3077-rsf10asx4h.html</v>
      </c>
      <c r="R1107" s="67"/>
      <c r="S1107" s="68"/>
      <c r="T1107" s="69"/>
      <c r="U1107" s="69"/>
      <c r="V1107" s="69"/>
      <c r="W1107" s="69"/>
      <c r="X1107" s="69"/>
      <c r="Y1107" s="35"/>
      <c r="Z1107" s="35" t="s">
        <v>25171</v>
      </c>
      <c r="AA1107" s="36">
        <v>1</v>
      </c>
      <c r="AB1107" s="35" t="s">
        <v>27</v>
      </c>
      <c r="AC1107" s="35" t="str">
        <f>+IF(Tabla1[[#This Row],[STK]]="no","Sin STK", "STK disponible")</f>
        <v>STK disponible</v>
      </c>
      <c r="AD1107" s="35">
        <f>+I1107*J1107</f>
        <v>0</v>
      </c>
      <c r="AE1107" s="35">
        <f>+I1107*K1107</f>
        <v>0</v>
      </c>
      <c r="AF1107" s="36">
        <f>IF(Tabla1[[#This Row],[ref pack]]=1,Tabla1[[#This Row],[Pedido]],LCM(Tabla1[[#This Row],[MC VIEJO]],Tabla1[[#This Row],[Pedido]]))</f>
        <v>1</v>
      </c>
      <c r="AG1107" s="36">
        <f>+VLOOKUP(Tabla1[[#This Row],[Artículo]],'.'!$B$2:$D$11481,3,)</f>
        <v>1</v>
      </c>
      <c r="AH1107" s="37" t="str">
        <f>+IFERROR(SEARCH("pack",Tabla1[[#This Row],[PACK]]),"")</f>
        <v/>
      </c>
    </row>
    <row r="1108" spans="1:34" ht="24" customHeight="1" x14ac:dyDescent="0.2">
      <c r="A1108" s="50" t="s">
        <v>1505</v>
      </c>
      <c r="B1108" s="60" t="s">
        <v>2086</v>
      </c>
      <c r="C1108" s="61" t="s">
        <v>23858</v>
      </c>
      <c r="D1108" s="52" t="s">
        <v>9841</v>
      </c>
      <c r="E1108" s="53">
        <v>26859.13</v>
      </c>
      <c r="F1108" s="23" t="str">
        <f>+IFERROR(VLOOKUP(Tabla1[[#This Row],[Artículo]],'..'!$B$2:$D$569000,3,),"")</f>
        <v/>
      </c>
      <c r="G1108" s="24" t="str">
        <f>IF(H1108=AF1108,"", "Error MC")</f>
        <v>Error MC</v>
      </c>
      <c r="H1108" s="62"/>
      <c r="I1108" s="54">
        <f>+Tabla1[[#This Row],[MC]]*Tabla1[[#This Row],[Pedido]]*Tabla1[[#This Row],[PVC ]]</f>
        <v>0</v>
      </c>
      <c r="J1108" s="26">
        <v>0.21</v>
      </c>
      <c r="K1108" s="63"/>
      <c r="L1108" s="28" t="s">
        <v>17</v>
      </c>
      <c r="M1108" s="53">
        <v>47124.345000000001</v>
      </c>
      <c r="N1108" s="64" t="str">
        <f>+IF(Tabla1[[#This Row],[F PMPI]]="SÍ","No","Sí")</f>
        <v>Sí</v>
      </c>
      <c r="O1108" s="65">
        <f>+Tabla1[[#This Row],[PVL]]*1.055</f>
        <v>49716.183975</v>
      </c>
      <c r="P1108" s="65">
        <f>+Tabla1[[#This Row],[PVL]]*1.43</f>
        <v>67387.813349999997</v>
      </c>
      <c r="Q1108" s="66" t="str">
        <f>+HYPERLINK(Tabla1[[#This Row],[PAG]])</f>
        <v>https://todomusica.com.ar/canas/3067-rsf10asx4m.html</v>
      </c>
      <c r="R1108" s="67"/>
      <c r="S1108" s="68"/>
      <c r="T1108" s="69"/>
      <c r="U1108" s="69"/>
      <c r="V1108" s="69"/>
      <c r="W1108" s="69"/>
      <c r="X1108" s="69"/>
      <c r="Y1108" s="35"/>
      <c r="Z1108" s="35" t="s">
        <v>25172</v>
      </c>
      <c r="AA1108" s="36">
        <v>1</v>
      </c>
      <c r="AB1108" s="35" t="s">
        <v>27</v>
      </c>
      <c r="AC1108" s="35" t="str">
        <f>+IF(Tabla1[[#This Row],[STK]]="no","Sin STK", "STK disponible")</f>
        <v>STK disponible</v>
      </c>
      <c r="AD1108" s="35">
        <f>+I1108*J1108</f>
        <v>0</v>
      </c>
      <c r="AE1108" s="35">
        <f>+I1108*K1108</f>
        <v>0</v>
      </c>
      <c r="AF1108" s="36">
        <f>IF(Tabla1[[#This Row],[ref pack]]=1,Tabla1[[#This Row],[Pedido]],LCM(Tabla1[[#This Row],[MC VIEJO]],Tabla1[[#This Row],[Pedido]]))</f>
        <v>1</v>
      </c>
      <c r="AG1108" s="36">
        <f>+VLOOKUP(Tabla1[[#This Row],[Artículo]],'.'!$B$2:$D$11481,3,)</f>
        <v>1</v>
      </c>
      <c r="AH1108" s="37" t="str">
        <f>+IFERROR(SEARCH("pack",Tabla1[[#This Row],[PACK]]),"")</f>
        <v/>
      </c>
    </row>
    <row r="1109" spans="1:34" ht="24" customHeight="1" x14ac:dyDescent="0.2">
      <c r="A1109" s="50" t="s">
        <v>1505</v>
      </c>
      <c r="B1109" s="60" t="s">
        <v>2088</v>
      </c>
      <c r="C1109" s="61" t="s">
        <v>23859</v>
      </c>
      <c r="D1109" s="52" t="s">
        <v>9841</v>
      </c>
      <c r="E1109" s="53">
        <v>26859.13</v>
      </c>
      <c r="F1109" s="23" t="str">
        <f>+IFERROR(VLOOKUP(Tabla1[[#This Row],[Artículo]],'..'!$B$2:$D$569000,3,),"")</f>
        <v/>
      </c>
      <c r="G1109" s="24" t="str">
        <f>IF(H1109=AF1109,"", "Error MC")</f>
        <v>Error MC</v>
      </c>
      <c r="H1109" s="62"/>
      <c r="I1109" s="54">
        <f>+Tabla1[[#This Row],[MC]]*Tabla1[[#This Row],[Pedido]]*Tabla1[[#This Row],[PVC ]]</f>
        <v>0</v>
      </c>
      <c r="J1109" s="26">
        <v>0.21</v>
      </c>
      <c r="K1109" s="63"/>
      <c r="L1109" s="28" t="s">
        <v>17</v>
      </c>
      <c r="M1109" s="53">
        <v>47124.345000000001</v>
      </c>
      <c r="N1109" s="64" t="str">
        <f>+IF(Tabla1[[#This Row],[F PMPI]]="SÍ","No","Sí")</f>
        <v>Sí</v>
      </c>
      <c r="O1109" s="65">
        <f>+Tabla1[[#This Row],[PVL]]*1.055</f>
        <v>49716.183975</v>
      </c>
      <c r="P1109" s="65">
        <f>+Tabla1[[#This Row],[PVL]]*1.43</f>
        <v>67387.813349999997</v>
      </c>
      <c r="Q1109" s="66" t="str">
        <f>+HYPERLINK(Tabla1[[#This Row],[PAG]])</f>
        <v>https://todomusica.com.ar/canas/1208-rsf10asx4s.html</v>
      </c>
      <c r="R1109" s="67"/>
      <c r="S1109" s="68"/>
      <c r="T1109" s="69"/>
      <c r="U1109" s="69"/>
      <c r="V1109" s="69"/>
      <c r="W1109" s="69"/>
      <c r="X1109" s="69"/>
      <c r="Y1109" s="35"/>
      <c r="Z1109" s="35" t="s">
        <v>25173</v>
      </c>
      <c r="AA1109" s="36">
        <v>1</v>
      </c>
      <c r="AB1109" s="35" t="s">
        <v>27</v>
      </c>
      <c r="AC1109" s="35" t="str">
        <f>+IF(Tabla1[[#This Row],[STK]]="no","Sin STK", "STK disponible")</f>
        <v>STK disponible</v>
      </c>
      <c r="AD1109" s="35">
        <f>+I1109*J1109</f>
        <v>0</v>
      </c>
      <c r="AE1109" s="35">
        <f>+I1109*K1109</f>
        <v>0</v>
      </c>
      <c r="AF1109" s="36">
        <f>IF(Tabla1[[#This Row],[ref pack]]=1,Tabla1[[#This Row],[Pedido]],LCM(Tabla1[[#This Row],[MC VIEJO]],Tabla1[[#This Row],[Pedido]]))</f>
        <v>1</v>
      </c>
      <c r="AG1109" s="36">
        <f>+VLOOKUP(Tabla1[[#This Row],[Artículo]],'.'!$B$2:$D$11481,3,)</f>
        <v>1</v>
      </c>
      <c r="AH1109" s="37" t="str">
        <f>+IFERROR(SEARCH("pack",Tabla1[[#This Row],[PACK]]),"")</f>
        <v/>
      </c>
    </row>
    <row r="1110" spans="1:34" ht="24" customHeight="1" x14ac:dyDescent="0.2">
      <c r="A1110" s="50" t="s">
        <v>1505</v>
      </c>
      <c r="B1110" s="60" t="s">
        <v>2090</v>
      </c>
      <c r="C1110" s="61" t="s">
        <v>23860</v>
      </c>
      <c r="D1110" s="52" t="s">
        <v>9841</v>
      </c>
      <c r="E1110" s="53">
        <v>24218.07</v>
      </c>
      <c r="F1110" s="23" t="str">
        <f>+IFERROR(VLOOKUP(Tabla1[[#This Row],[Artículo]],'..'!$B$2:$D$569000,3,),"")</f>
        <v/>
      </c>
      <c r="G1110" s="24" t="str">
        <f>IF(H1110=AF1110,"", "Error MC")</f>
        <v>Error MC</v>
      </c>
      <c r="H1110" s="62"/>
      <c r="I1110" s="54">
        <f>+Tabla1[[#This Row],[MC]]*Tabla1[[#This Row],[Pedido]]*Tabla1[[#This Row],[PVC ]]</f>
        <v>0</v>
      </c>
      <c r="J1110" s="26">
        <v>0.21</v>
      </c>
      <c r="K1110" s="63"/>
      <c r="L1110" s="28" t="s">
        <v>17</v>
      </c>
      <c r="M1110" s="53">
        <v>42490.601999999999</v>
      </c>
      <c r="N1110" s="64" t="str">
        <f>+IF(Tabla1[[#This Row],[F PMPI]]="SÍ","No","Sí")</f>
        <v>Sí</v>
      </c>
      <c r="O1110" s="65">
        <f>+Tabla1[[#This Row],[PVL]]*1.055</f>
        <v>44827.585109999993</v>
      </c>
      <c r="P1110" s="65">
        <f>+Tabla1[[#This Row],[PVL]]*1.43</f>
        <v>60761.560859999998</v>
      </c>
      <c r="Q1110" s="66" t="str">
        <f>+HYPERLINK(Tabla1[[#This Row],[PAG]])</f>
        <v>https://todomusica.com.ar/canas/1621-rsf10ssx2h.html</v>
      </c>
      <c r="R1110" s="67"/>
      <c r="S1110" s="68"/>
      <c r="T1110" s="69"/>
      <c r="U1110" s="69"/>
      <c r="V1110" s="69"/>
      <c r="W1110" s="69"/>
      <c r="X1110" s="69"/>
      <c r="Y1110" s="35"/>
      <c r="Z1110" s="35" t="s">
        <v>25174</v>
      </c>
      <c r="AA1110" s="36">
        <v>1</v>
      </c>
      <c r="AB1110" s="35" t="s">
        <v>27</v>
      </c>
      <c r="AC1110" s="35" t="str">
        <f>+IF(Tabla1[[#This Row],[STK]]="no","Sin STK", "STK disponible")</f>
        <v>STK disponible</v>
      </c>
      <c r="AD1110" s="35">
        <f>+I1110*J1110</f>
        <v>0</v>
      </c>
      <c r="AE1110" s="35">
        <f>+I1110*K1110</f>
        <v>0</v>
      </c>
      <c r="AF1110" s="36">
        <f>IF(Tabla1[[#This Row],[ref pack]]=1,Tabla1[[#This Row],[Pedido]],LCM(Tabla1[[#This Row],[MC VIEJO]],Tabla1[[#This Row],[Pedido]]))</f>
        <v>1</v>
      </c>
      <c r="AG1110" s="36">
        <f>+VLOOKUP(Tabla1[[#This Row],[Artículo]],'.'!$B$2:$D$11481,3,)</f>
        <v>1</v>
      </c>
      <c r="AH1110" s="37" t="str">
        <f>+IFERROR(SEARCH("pack",Tabla1[[#This Row],[PACK]]),"")</f>
        <v/>
      </c>
    </row>
    <row r="1111" spans="1:34" ht="24" customHeight="1" x14ac:dyDescent="0.2">
      <c r="A1111" s="50" t="s">
        <v>1505</v>
      </c>
      <c r="B1111" s="60" t="s">
        <v>2092</v>
      </c>
      <c r="C1111" s="61" t="s">
        <v>23861</v>
      </c>
      <c r="D1111" s="52" t="s">
        <v>9841</v>
      </c>
      <c r="E1111" s="53">
        <v>24218.07</v>
      </c>
      <c r="F1111" s="23" t="str">
        <f>+IFERROR(VLOOKUP(Tabla1[[#This Row],[Artículo]],'..'!$B$2:$D$569000,3,),"")</f>
        <v/>
      </c>
      <c r="G1111" s="24" t="str">
        <f>IF(H1111=AF1111,"", "Error MC")</f>
        <v>Error MC</v>
      </c>
      <c r="H1111" s="62"/>
      <c r="I1111" s="54">
        <f>+Tabla1[[#This Row],[MC]]*Tabla1[[#This Row],[Pedido]]*Tabla1[[#This Row],[PVC ]]</f>
        <v>0</v>
      </c>
      <c r="J1111" s="26">
        <v>0.21</v>
      </c>
      <c r="K1111" s="63"/>
      <c r="L1111" s="28" t="s">
        <v>17</v>
      </c>
      <c r="M1111" s="53">
        <v>42490.601999999999</v>
      </c>
      <c r="N1111" s="64" t="str">
        <f>+IF(Tabla1[[#This Row],[F PMPI]]="SÍ","No","Sí")</f>
        <v>Sí</v>
      </c>
      <c r="O1111" s="65">
        <f>+Tabla1[[#This Row],[PVL]]*1.055</f>
        <v>44827.585109999993</v>
      </c>
      <c r="P1111" s="65">
        <f>+Tabla1[[#This Row],[PVL]]*1.43</f>
        <v>60761.560859999998</v>
      </c>
      <c r="Q1111" s="66" t="str">
        <f>+HYPERLINK(Tabla1[[#This Row],[PAG]])</f>
        <v>https://todomusica.com.ar/canas/3026-rsf10ssx2m.html</v>
      </c>
      <c r="R1111" s="67"/>
      <c r="S1111" s="68"/>
      <c r="T1111" s="69"/>
      <c r="U1111" s="69"/>
      <c r="V1111" s="69"/>
      <c r="W1111" s="69"/>
      <c r="X1111" s="69"/>
      <c r="Y1111" s="35"/>
      <c r="Z1111" s="35" t="s">
        <v>25175</v>
      </c>
      <c r="AA1111" s="36">
        <v>1</v>
      </c>
      <c r="AB1111" s="35" t="s">
        <v>27</v>
      </c>
      <c r="AC1111" s="35" t="str">
        <f>+IF(Tabla1[[#This Row],[STK]]="no","Sin STK", "STK disponible")</f>
        <v>STK disponible</v>
      </c>
      <c r="AD1111" s="35">
        <f>+I1111*J1111</f>
        <v>0</v>
      </c>
      <c r="AE1111" s="35">
        <f>+I1111*K1111</f>
        <v>0</v>
      </c>
      <c r="AF1111" s="36">
        <f>IF(Tabla1[[#This Row],[ref pack]]=1,Tabla1[[#This Row],[Pedido]],LCM(Tabla1[[#This Row],[MC VIEJO]],Tabla1[[#This Row],[Pedido]]))</f>
        <v>1</v>
      </c>
      <c r="AG1111" s="36">
        <f>+VLOOKUP(Tabla1[[#This Row],[Artículo]],'.'!$B$2:$D$11481,3,)</f>
        <v>1</v>
      </c>
      <c r="AH1111" s="37" t="str">
        <f>+IFERROR(SEARCH("pack",Tabla1[[#This Row],[PACK]]),"")</f>
        <v/>
      </c>
    </row>
    <row r="1112" spans="1:34" ht="24" customHeight="1" x14ac:dyDescent="0.2">
      <c r="A1112" s="50" t="s">
        <v>1505</v>
      </c>
      <c r="B1112" s="60" t="s">
        <v>2094</v>
      </c>
      <c r="C1112" s="61" t="s">
        <v>23862</v>
      </c>
      <c r="D1112" s="52" t="s">
        <v>9841</v>
      </c>
      <c r="E1112" s="53">
        <v>24218.07</v>
      </c>
      <c r="F1112" s="23" t="str">
        <f>+IFERROR(VLOOKUP(Tabla1[[#This Row],[Artículo]],'..'!$B$2:$D$569000,3,),"")</f>
        <v/>
      </c>
      <c r="G1112" s="24" t="str">
        <f>IF(H1112=AF1112,"", "Error MC")</f>
        <v>Error MC</v>
      </c>
      <c r="H1112" s="62"/>
      <c r="I1112" s="54">
        <f>+Tabla1[[#This Row],[MC]]*Tabla1[[#This Row],[Pedido]]*Tabla1[[#This Row],[PVC ]]</f>
        <v>0</v>
      </c>
      <c r="J1112" s="26">
        <v>0.21</v>
      </c>
      <c r="K1112" s="63"/>
      <c r="L1112" s="28" t="s">
        <v>17</v>
      </c>
      <c r="M1112" s="53">
        <v>42490.601999999999</v>
      </c>
      <c r="N1112" s="64" t="str">
        <f>+IF(Tabla1[[#This Row],[F PMPI]]="SÍ","No","Sí")</f>
        <v>Sí</v>
      </c>
      <c r="O1112" s="65">
        <f>+Tabla1[[#This Row],[PVL]]*1.055</f>
        <v>44827.585109999993</v>
      </c>
      <c r="P1112" s="65">
        <f>+Tabla1[[#This Row],[PVL]]*1.43</f>
        <v>60761.560859999998</v>
      </c>
      <c r="Q1112" s="66" t="str">
        <f>+HYPERLINK(Tabla1[[#This Row],[PAG]])</f>
        <v>https://todomusica.com.ar/canas/2297-rsf10ssx2s.html</v>
      </c>
      <c r="R1112" s="67"/>
      <c r="S1112" s="68"/>
      <c r="T1112" s="69"/>
      <c r="U1112" s="69"/>
      <c r="V1112" s="69"/>
      <c r="W1112" s="69"/>
      <c r="X1112" s="69"/>
      <c r="Y1112" s="35"/>
      <c r="Z1112" s="35" t="s">
        <v>25176</v>
      </c>
      <c r="AA1112" s="36">
        <v>1</v>
      </c>
      <c r="AB1112" s="35" t="s">
        <v>27</v>
      </c>
      <c r="AC1112" s="35" t="str">
        <f>+IF(Tabla1[[#This Row],[STK]]="no","Sin STK", "STK disponible")</f>
        <v>STK disponible</v>
      </c>
      <c r="AD1112" s="35">
        <f>+I1112*J1112</f>
        <v>0</v>
      </c>
      <c r="AE1112" s="35">
        <f>+I1112*K1112</f>
        <v>0</v>
      </c>
      <c r="AF1112" s="36">
        <f>IF(Tabla1[[#This Row],[ref pack]]=1,Tabla1[[#This Row],[Pedido]],LCM(Tabla1[[#This Row],[MC VIEJO]],Tabla1[[#This Row],[Pedido]]))</f>
        <v>1</v>
      </c>
      <c r="AG1112" s="36">
        <f>+VLOOKUP(Tabla1[[#This Row],[Artículo]],'.'!$B$2:$D$11481,3,)</f>
        <v>1</v>
      </c>
      <c r="AH1112" s="37" t="str">
        <f>+IFERROR(SEARCH("pack",Tabla1[[#This Row],[PACK]]),"")</f>
        <v/>
      </c>
    </row>
    <row r="1113" spans="1:34" ht="24" customHeight="1" x14ac:dyDescent="0.2">
      <c r="A1113" s="50" t="s">
        <v>1505</v>
      </c>
      <c r="B1113" s="60" t="s">
        <v>2096</v>
      </c>
      <c r="C1113" s="61" t="s">
        <v>23863</v>
      </c>
      <c r="D1113" s="52" t="s">
        <v>9841</v>
      </c>
      <c r="E1113" s="53">
        <v>24218.07</v>
      </c>
      <c r="F1113" s="23" t="str">
        <f>+IFERROR(VLOOKUP(Tabla1[[#This Row],[Artículo]],'..'!$B$2:$D$569000,3,),"")</f>
        <v/>
      </c>
      <c r="G1113" s="24" t="str">
        <f>IF(H1113=AF1113,"", "Error MC")</f>
        <v>Error MC</v>
      </c>
      <c r="H1113" s="62"/>
      <c r="I1113" s="54">
        <f>+Tabla1[[#This Row],[MC]]*Tabla1[[#This Row],[Pedido]]*Tabla1[[#This Row],[PVC ]]</f>
        <v>0</v>
      </c>
      <c r="J1113" s="26">
        <v>0.21</v>
      </c>
      <c r="K1113" s="63"/>
      <c r="L1113" s="28" t="s">
        <v>17</v>
      </c>
      <c r="M1113" s="53">
        <v>42490.601999999999</v>
      </c>
      <c r="N1113" s="64" t="str">
        <f>+IF(Tabla1[[#This Row],[F PMPI]]="SÍ","No","Sí")</f>
        <v>Sí</v>
      </c>
      <c r="O1113" s="65">
        <f>+Tabla1[[#This Row],[PVL]]*1.055</f>
        <v>44827.585109999993</v>
      </c>
      <c r="P1113" s="65">
        <f>+Tabla1[[#This Row],[PVL]]*1.43</f>
        <v>60761.560859999998</v>
      </c>
      <c r="Q1113" s="66" t="str">
        <f>+HYPERLINK(Tabla1[[#This Row],[PAG]])</f>
        <v>https://todomusica.com.ar/canas/2540-rsf10ssx3h.html</v>
      </c>
      <c r="R1113" s="67"/>
      <c r="S1113" s="68"/>
      <c r="T1113" s="69"/>
      <c r="U1113" s="69"/>
      <c r="V1113" s="69"/>
      <c r="W1113" s="69"/>
      <c r="X1113" s="69"/>
      <c r="Y1113" s="35"/>
      <c r="Z1113" s="35" t="s">
        <v>25177</v>
      </c>
      <c r="AA1113" s="36">
        <v>1</v>
      </c>
      <c r="AB1113" s="35" t="s">
        <v>27</v>
      </c>
      <c r="AC1113" s="35" t="str">
        <f>+IF(Tabla1[[#This Row],[STK]]="no","Sin STK", "STK disponible")</f>
        <v>STK disponible</v>
      </c>
      <c r="AD1113" s="35">
        <f>+I1113*J1113</f>
        <v>0</v>
      </c>
      <c r="AE1113" s="35">
        <f>+I1113*K1113</f>
        <v>0</v>
      </c>
      <c r="AF1113" s="36">
        <f>IF(Tabla1[[#This Row],[ref pack]]=1,Tabla1[[#This Row],[Pedido]],LCM(Tabla1[[#This Row],[MC VIEJO]],Tabla1[[#This Row],[Pedido]]))</f>
        <v>1</v>
      </c>
      <c r="AG1113" s="36">
        <f>+VLOOKUP(Tabla1[[#This Row],[Artículo]],'.'!$B$2:$D$11481,3,)</f>
        <v>1</v>
      </c>
      <c r="AH1113" s="37" t="str">
        <f>+IFERROR(SEARCH("pack",Tabla1[[#This Row],[PACK]]),"")</f>
        <v/>
      </c>
    </row>
    <row r="1114" spans="1:34" ht="24" customHeight="1" x14ac:dyDescent="0.2">
      <c r="A1114" s="50" t="s">
        <v>1505</v>
      </c>
      <c r="B1114" s="60" t="s">
        <v>2098</v>
      </c>
      <c r="C1114" s="61" t="s">
        <v>23864</v>
      </c>
      <c r="D1114" s="52" t="s">
        <v>9841</v>
      </c>
      <c r="E1114" s="53">
        <v>24218.07</v>
      </c>
      <c r="F1114" s="23" t="str">
        <f>+IFERROR(VLOOKUP(Tabla1[[#This Row],[Artículo]],'..'!$B$2:$D$569000,3,),"")</f>
        <v/>
      </c>
      <c r="G1114" s="24" t="str">
        <f>IF(H1114=AF1114,"", "Error MC")</f>
        <v>Error MC</v>
      </c>
      <c r="H1114" s="62"/>
      <c r="I1114" s="54">
        <f>+Tabla1[[#This Row],[MC]]*Tabla1[[#This Row],[Pedido]]*Tabla1[[#This Row],[PVC ]]</f>
        <v>0</v>
      </c>
      <c r="J1114" s="26">
        <v>0.21</v>
      </c>
      <c r="K1114" s="63"/>
      <c r="L1114" s="28" t="s">
        <v>17</v>
      </c>
      <c r="M1114" s="53">
        <v>42490.601999999999</v>
      </c>
      <c r="N1114" s="64" t="str">
        <f>+IF(Tabla1[[#This Row],[F PMPI]]="SÍ","No","Sí")</f>
        <v>Sí</v>
      </c>
      <c r="O1114" s="65">
        <f>+Tabla1[[#This Row],[PVL]]*1.055</f>
        <v>44827.585109999993</v>
      </c>
      <c r="P1114" s="65">
        <f>+Tabla1[[#This Row],[PVL]]*1.43</f>
        <v>60761.560859999998</v>
      </c>
      <c r="Q1114" s="66" t="str">
        <f>+HYPERLINK(Tabla1[[#This Row],[PAG]])</f>
        <v>https://todomusica.com.ar/canas/2073-rsf10ssx3m.html</v>
      </c>
      <c r="R1114" s="67"/>
      <c r="S1114" s="68"/>
      <c r="T1114" s="69"/>
      <c r="U1114" s="69"/>
      <c r="V1114" s="69"/>
      <c r="W1114" s="69"/>
      <c r="X1114" s="69"/>
      <c r="Y1114" s="35"/>
      <c r="Z1114" s="35" t="s">
        <v>25178</v>
      </c>
      <c r="AA1114" s="36">
        <v>1</v>
      </c>
      <c r="AB1114" s="35" t="s">
        <v>27</v>
      </c>
      <c r="AC1114" s="35" t="str">
        <f>+IF(Tabla1[[#This Row],[STK]]="no","Sin STK", "STK disponible")</f>
        <v>STK disponible</v>
      </c>
      <c r="AD1114" s="35">
        <f>+I1114*J1114</f>
        <v>0</v>
      </c>
      <c r="AE1114" s="35">
        <f>+I1114*K1114</f>
        <v>0</v>
      </c>
      <c r="AF1114" s="36">
        <f>IF(Tabla1[[#This Row],[ref pack]]=1,Tabla1[[#This Row],[Pedido]],LCM(Tabla1[[#This Row],[MC VIEJO]],Tabla1[[#This Row],[Pedido]]))</f>
        <v>1</v>
      </c>
      <c r="AG1114" s="36">
        <f>+VLOOKUP(Tabla1[[#This Row],[Artículo]],'.'!$B$2:$D$11481,3,)</f>
        <v>1</v>
      </c>
      <c r="AH1114" s="37" t="str">
        <f>+IFERROR(SEARCH("pack",Tabla1[[#This Row],[PACK]]),"")</f>
        <v/>
      </c>
    </row>
    <row r="1115" spans="1:34" ht="24" customHeight="1" x14ac:dyDescent="0.2">
      <c r="A1115" s="50" t="s">
        <v>1505</v>
      </c>
      <c r="B1115" s="60" t="s">
        <v>2100</v>
      </c>
      <c r="C1115" s="61" t="s">
        <v>23865</v>
      </c>
      <c r="D1115" s="52" t="s">
        <v>9841</v>
      </c>
      <c r="E1115" s="53">
        <v>24218.07</v>
      </c>
      <c r="F1115" s="23" t="str">
        <f>+IFERROR(VLOOKUP(Tabla1[[#This Row],[Artículo]],'..'!$B$2:$D$569000,3,),"")</f>
        <v/>
      </c>
      <c r="G1115" s="24" t="str">
        <f>IF(H1115=AF1115,"", "Error MC")</f>
        <v>Error MC</v>
      </c>
      <c r="H1115" s="62"/>
      <c r="I1115" s="54">
        <f>+Tabla1[[#This Row],[MC]]*Tabla1[[#This Row],[Pedido]]*Tabla1[[#This Row],[PVC ]]</f>
        <v>0</v>
      </c>
      <c r="J1115" s="26">
        <v>0.21</v>
      </c>
      <c r="K1115" s="63"/>
      <c r="L1115" s="28" t="s">
        <v>17</v>
      </c>
      <c r="M1115" s="53">
        <v>42490.601999999999</v>
      </c>
      <c r="N1115" s="64" t="str">
        <f>+IF(Tabla1[[#This Row],[F PMPI]]="SÍ","No","Sí")</f>
        <v>Sí</v>
      </c>
      <c r="O1115" s="65">
        <f>+Tabla1[[#This Row],[PVL]]*1.055</f>
        <v>44827.585109999993</v>
      </c>
      <c r="P1115" s="65">
        <f>+Tabla1[[#This Row],[PVL]]*1.43</f>
        <v>60761.560859999998</v>
      </c>
      <c r="Q1115" s="66" t="str">
        <f>+HYPERLINK(Tabla1[[#This Row],[PAG]])</f>
        <v>https://todomusica.com.ar/canas/2074-rsf10ssx3s.html</v>
      </c>
      <c r="R1115" s="67"/>
      <c r="S1115" s="68"/>
      <c r="T1115" s="69"/>
      <c r="U1115" s="69"/>
      <c r="V1115" s="69"/>
      <c r="W1115" s="69"/>
      <c r="X1115" s="69"/>
      <c r="Y1115" s="35"/>
      <c r="Z1115" s="35" t="s">
        <v>25179</v>
      </c>
      <c r="AA1115" s="36">
        <v>1</v>
      </c>
      <c r="AB1115" s="35" t="s">
        <v>27</v>
      </c>
      <c r="AC1115" s="35" t="str">
        <f>+IF(Tabla1[[#This Row],[STK]]="no","Sin STK", "STK disponible")</f>
        <v>STK disponible</v>
      </c>
      <c r="AD1115" s="35">
        <f>+I1115*J1115</f>
        <v>0</v>
      </c>
      <c r="AE1115" s="35">
        <f>+I1115*K1115</f>
        <v>0</v>
      </c>
      <c r="AF1115" s="36">
        <f>IF(Tabla1[[#This Row],[ref pack]]=1,Tabla1[[#This Row],[Pedido]],LCM(Tabla1[[#This Row],[MC VIEJO]],Tabla1[[#This Row],[Pedido]]))</f>
        <v>1</v>
      </c>
      <c r="AG1115" s="36">
        <f>+VLOOKUP(Tabla1[[#This Row],[Artículo]],'.'!$B$2:$D$11481,3,)</f>
        <v>1</v>
      </c>
      <c r="AH1115" s="37" t="str">
        <f>+IFERROR(SEARCH("pack",Tabla1[[#This Row],[PACK]]),"")</f>
        <v/>
      </c>
    </row>
    <row r="1116" spans="1:34" ht="24" customHeight="1" x14ac:dyDescent="0.2">
      <c r="A1116" s="50" t="s">
        <v>1505</v>
      </c>
      <c r="B1116" s="60" t="s">
        <v>2102</v>
      </c>
      <c r="C1116" s="61" t="s">
        <v>23866</v>
      </c>
      <c r="D1116" s="52" t="s">
        <v>9842</v>
      </c>
      <c r="E1116" s="53">
        <v>24218.07</v>
      </c>
      <c r="F1116" s="23" t="str">
        <f>+IFERROR(VLOOKUP(Tabla1[[#This Row],[Artículo]],'..'!$B$2:$D$569000,3,),"")</f>
        <v/>
      </c>
      <c r="G1116" s="24" t="str">
        <f>IF(H1116=AF1116,"", "Error MC")</f>
        <v>Error MC</v>
      </c>
      <c r="H1116" s="62"/>
      <c r="I1116" s="54">
        <f>+Tabla1[[#This Row],[MC]]*Tabla1[[#This Row],[Pedido]]*Tabla1[[#This Row],[PVC ]]</f>
        <v>0</v>
      </c>
      <c r="J1116" s="26">
        <v>0.21</v>
      </c>
      <c r="K1116" s="63"/>
      <c r="L1116" s="28" t="s">
        <v>17</v>
      </c>
      <c r="M1116" s="53">
        <v>42490.601999999999</v>
      </c>
      <c r="N1116" s="64" t="str">
        <f>+IF(Tabla1[[#This Row],[F PMPI]]="SÍ","No","Sí")</f>
        <v>Sí</v>
      </c>
      <c r="O1116" s="65">
        <f>+Tabla1[[#This Row],[PVL]]*1.055</f>
        <v>44827.585109999993</v>
      </c>
      <c r="P1116" s="65">
        <f>+Tabla1[[#This Row],[PVL]]*1.43</f>
        <v>60761.560859999998</v>
      </c>
      <c r="Q1116" s="66" t="str">
        <f>+HYPERLINK(Tabla1[[#This Row],[PAG]])</f>
        <v>https://todomusica.com.ar/canas/7588-rsj-sopfld4h-10bx.html</v>
      </c>
      <c r="R1116" s="67"/>
      <c r="S1116" s="68"/>
      <c r="T1116" s="69"/>
      <c r="U1116" s="69"/>
      <c r="V1116" s="69"/>
      <c r="W1116" s="69"/>
      <c r="X1116" s="69"/>
      <c r="Y1116" s="35"/>
      <c r="Z1116" s="35" t="s">
        <v>25180</v>
      </c>
      <c r="AA1116" s="36">
        <v>1</v>
      </c>
      <c r="AB1116" s="35" t="s">
        <v>27</v>
      </c>
      <c r="AC1116" s="35" t="str">
        <f>+IF(Tabla1[[#This Row],[STK]]="no","Sin STK", "STK disponible")</f>
        <v>STK disponible</v>
      </c>
      <c r="AD1116" s="35">
        <f>+I1116*J1116</f>
        <v>0</v>
      </c>
      <c r="AE1116" s="35">
        <f>+I1116*K1116</f>
        <v>0</v>
      </c>
      <c r="AF1116" s="36">
        <f>IF(Tabla1[[#This Row],[ref pack]]=1,Tabla1[[#This Row],[Pedido]],LCM(Tabla1[[#This Row],[MC VIEJO]],Tabla1[[#This Row],[Pedido]]))</f>
        <v>1</v>
      </c>
      <c r="AG1116" s="36">
        <f>+VLOOKUP(Tabla1[[#This Row],[Artículo]],'.'!$B$2:$D$11481,3,)</f>
        <v>1</v>
      </c>
      <c r="AH1116" s="37" t="str">
        <f>+IFERROR(SEARCH("pack",Tabla1[[#This Row],[PACK]]),"")</f>
        <v/>
      </c>
    </row>
    <row r="1117" spans="1:34" ht="24" customHeight="1" x14ac:dyDescent="0.2">
      <c r="A1117" s="50" t="s">
        <v>1505</v>
      </c>
      <c r="B1117" s="60" t="s">
        <v>2104</v>
      </c>
      <c r="C1117" s="61" t="s">
        <v>23867</v>
      </c>
      <c r="D1117" s="52" t="s">
        <v>9842</v>
      </c>
      <c r="E1117" s="53">
        <v>24218.07</v>
      </c>
      <c r="F1117" s="23" t="str">
        <f>+IFERROR(VLOOKUP(Tabla1[[#This Row],[Artículo]],'..'!$B$2:$D$569000,3,),"")</f>
        <v/>
      </c>
      <c r="G1117" s="24" t="str">
        <f>IF(H1117=AF1117,"", "Error MC")</f>
        <v>Error MC</v>
      </c>
      <c r="H1117" s="62"/>
      <c r="I1117" s="54">
        <f>+Tabla1[[#This Row],[MC]]*Tabla1[[#This Row],[Pedido]]*Tabla1[[#This Row],[PVC ]]</f>
        <v>0</v>
      </c>
      <c r="J1117" s="26">
        <v>0.21</v>
      </c>
      <c r="K1117" s="63"/>
      <c r="L1117" s="28" t="s">
        <v>17</v>
      </c>
      <c r="M1117" s="53">
        <v>42490.601999999999</v>
      </c>
      <c r="N1117" s="64" t="str">
        <f>+IF(Tabla1[[#This Row],[F PMPI]]="SÍ","No","Sí")</f>
        <v>Sí</v>
      </c>
      <c r="O1117" s="65">
        <f>+Tabla1[[#This Row],[PVL]]*1.055</f>
        <v>44827.585109999993</v>
      </c>
      <c r="P1117" s="65">
        <f>+Tabla1[[#This Row],[PVL]]*1.43</f>
        <v>60761.560859999998</v>
      </c>
      <c r="Q1117" s="66" t="str">
        <f>+HYPERLINK(Tabla1[[#This Row],[PAG]])</f>
        <v>https://todomusica.com.ar/canas/7589-rsj-sopfld4m-10bx.html</v>
      </c>
      <c r="R1117" s="67"/>
      <c r="S1117" s="68"/>
      <c r="T1117" s="69"/>
      <c r="U1117" s="69"/>
      <c r="V1117" s="69"/>
      <c r="W1117" s="69"/>
      <c r="X1117" s="69"/>
      <c r="Y1117" s="35"/>
      <c r="Z1117" s="35" t="s">
        <v>25181</v>
      </c>
      <c r="AA1117" s="36">
        <v>1</v>
      </c>
      <c r="AB1117" s="35" t="s">
        <v>27</v>
      </c>
      <c r="AC1117" s="35" t="str">
        <f>+IF(Tabla1[[#This Row],[STK]]="no","Sin STK", "STK disponible")</f>
        <v>STK disponible</v>
      </c>
      <c r="AD1117" s="35">
        <f>+I1117*J1117</f>
        <v>0</v>
      </c>
      <c r="AE1117" s="35">
        <f>+I1117*K1117</f>
        <v>0</v>
      </c>
      <c r="AF1117" s="36">
        <f>IF(Tabla1[[#This Row],[ref pack]]=1,Tabla1[[#This Row],[Pedido]],LCM(Tabla1[[#This Row],[MC VIEJO]],Tabla1[[#This Row],[Pedido]]))</f>
        <v>1</v>
      </c>
      <c r="AG1117" s="36">
        <f>+VLOOKUP(Tabla1[[#This Row],[Artículo]],'.'!$B$2:$D$11481,3,)</f>
        <v>1</v>
      </c>
      <c r="AH1117" s="37" t="str">
        <f>+IFERROR(SEARCH("pack",Tabla1[[#This Row],[PACK]]),"")</f>
        <v/>
      </c>
    </row>
    <row r="1118" spans="1:34" ht="24" customHeight="1" x14ac:dyDescent="0.2">
      <c r="A1118" s="50" t="s">
        <v>1505</v>
      </c>
      <c r="B1118" s="60" t="s">
        <v>2106</v>
      </c>
      <c r="C1118" s="61" t="s">
        <v>23868</v>
      </c>
      <c r="D1118" s="52" t="s">
        <v>9842</v>
      </c>
      <c r="E1118" s="53">
        <v>24218.07</v>
      </c>
      <c r="F1118" s="23" t="str">
        <f>+IFERROR(VLOOKUP(Tabla1[[#This Row],[Artículo]],'..'!$B$2:$D$569000,3,),"")</f>
        <v/>
      </c>
      <c r="G1118" s="24" t="str">
        <f>IF(H1118=AF1118,"", "Error MC")</f>
        <v>Error MC</v>
      </c>
      <c r="H1118" s="62"/>
      <c r="I1118" s="54">
        <f>+Tabla1[[#This Row],[MC]]*Tabla1[[#This Row],[Pedido]]*Tabla1[[#This Row],[PVC ]]</f>
        <v>0</v>
      </c>
      <c r="J1118" s="26">
        <v>0.21</v>
      </c>
      <c r="K1118" s="63"/>
      <c r="L1118" s="28" t="s">
        <v>17</v>
      </c>
      <c r="M1118" s="53">
        <v>42490.601999999999</v>
      </c>
      <c r="N1118" s="64" t="str">
        <f>+IF(Tabla1[[#This Row],[F PMPI]]="SÍ","No","Sí")</f>
        <v>Sí</v>
      </c>
      <c r="O1118" s="65">
        <f>+Tabla1[[#This Row],[PVL]]*1.055</f>
        <v>44827.585109999993</v>
      </c>
      <c r="P1118" s="65">
        <f>+Tabla1[[#This Row],[PVL]]*1.43</f>
        <v>60761.560859999998</v>
      </c>
      <c r="Q1118" s="66" t="str">
        <f>+HYPERLINK(Tabla1[[#This Row],[PAG]])</f>
        <v>https://todomusica.com.ar/canas/7590-rsj-sop-fld-4s-10bx.html</v>
      </c>
      <c r="R1118" s="67"/>
      <c r="S1118" s="68"/>
      <c r="T1118" s="69"/>
      <c r="U1118" s="69"/>
      <c r="V1118" s="69"/>
      <c r="W1118" s="69"/>
      <c r="X1118" s="69"/>
      <c r="Y1118" s="35"/>
      <c r="Z1118" s="35" t="s">
        <v>25182</v>
      </c>
      <c r="AA1118" s="36">
        <v>1</v>
      </c>
      <c r="AB1118" s="35" t="s">
        <v>27</v>
      </c>
      <c r="AC1118" s="35" t="str">
        <f>+IF(Tabla1[[#This Row],[STK]]="no","Sin STK", "STK disponible")</f>
        <v>STK disponible</v>
      </c>
      <c r="AD1118" s="35">
        <f>+I1118*J1118</f>
        <v>0</v>
      </c>
      <c r="AE1118" s="35">
        <f>+I1118*K1118</f>
        <v>0</v>
      </c>
      <c r="AF1118" s="36">
        <f>IF(Tabla1[[#This Row],[ref pack]]=1,Tabla1[[#This Row],[Pedido]],LCM(Tabla1[[#This Row],[MC VIEJO]],Tabla1[[#This Row],[Pedido]]))</f>
        <v>1</v>
      </c>
      <c r="AG1118" s="36">
        <f>+VLOOKUP(Tabla1[[#This Row],[Artículo]],'.'!$B$2:$D$11481,3,)</f>
        <v>1</v>
      </c>
      <c r="AH1118" s="37" t="str">
        <f>+IFERROR(SEARCH("pack",Tabla1[[#This Row],[PACK]]),"")</f>
        <v/>
      </c>
    </row>
    <row r="1119" spans="1:34" ht="24" customHeight="1" x14ac:dyDescent="0.2">
      <c r="A1119" s="50" t="s">
        <v>1505</v>
      </c>
      <c r="B1119" s="60" t="s">
        <v>2108</v>
      </c>
      <c r="C1119" s="61" t="s">
        <v>23869</v>
      </c>
      <c r="D1119" s="52" t="s">
        <v>27</v>
      </c>
      <c r="E1119" s="53">
        <v>17086.560000000001</v>
      </c>
      <c r="F1119" s="23" t="str">
        <f>+IFERROR(VLOOKUP(Tabla1[[#This Row],[Artículo]],'..'!$B$2:$D$569000,3,),"")</f>
        <v/>
      </c>
      <c r="G1119" s="24" t="str">
        <f>IF(H1119=AF1119,"", "Error MC")</f>
        <v>Error MC</v>
      </c>
      <c r="H1119" s="62"/>
      <c r="I1119" s="54">
        <f>+Tabla1[[#This Row],[MC]]*Tabla1[[#This Row],[Pedido]]*Tabla1[[#This Row],[PVC ]]</f>
        <v>0</v>
      </c>
      <c r="J1119" s="26">
        <v>0.21</v>
      </c>
      <c r="K1119" s="63"/>
      <c r="L1119" s="28" t="s">
        <v>17</v>
      </c>
      <c r="M1119" s="53">
        <v>29978.366999999998</v>
      </c>
      <c r="N1119" s="64" t="str">
        <f>+IF(Tabla1[[#This Row],[F PMPI]]="SÍ","No","Sí")</f>
        <v>Sí</v>
      </c>
      <c r="O1119" s="65">
        <f>+Tabla1[[#This Row],[PVL]]*1.055</f>
        <v>31627.177184999997</v>
      </c>
      <c r="P1119" s="65">
        <f>+Tabla1[[#This Row],[PVL]]*1.43</f>
        <v>42869.064809999996</v>
      </c>
      <c r="Q1119" s="66" t="str">
        <f>+HYPERLINK(Tabla1[[#This Row],[PAG]])</f>
        <v>https://todomusica.com.ar/accesorios-de-vientos/2585-rts1ln.html</v>
      </c>
      <c r="R1119" s="67"/>
      <c r="S1119" s="68"/>
      <c r="T1119" s="69"/>
      <c r="U1119" s="69"/>
      <c r="V1119" s="69"/>
      <c r="W1119" s="69"/>
      <c r="X1119" s="69"/>
      <c r="Y1119" s="35"/>
      <c r="Z1119" s="35" t="s">
        <v>25183</v>
      </c>
      <c r="AA1119" s="36">
        <v>1</v>
      </c>
      <c r="AB1119" s="35" t="s">
        <v>27</v>
      </c>
      <c r="AC1119" s="35" t="str">
        <f>+IF(Tabla1[[#This Row],[STK]]="no","Sin STK", "STK disponible")</f>
        <v>Sin STK</v>
      </c>
      <c r="AD1119" s="35">
        <f>+I1119*J1119</f>
        <v>0</v>
      </c>
      <c r="AE1119" s="35">
        <f>+I1119*K1119</f>
        <v>0</v>
      </c>
      <c r="AF1119" s="36">
        <f>IF(Tabla1[[#This Row],[ref pack]]=1,Tabla1[[#This Row],[Pedido]],LCM(Tabla1[[#This Row],[MC VIEJO]],Tabla1[[#This Row],[Pedido]]))</f>
        <v>1</v>
      </c>
      <c r="AG1119" s="36">
        <f>+VLOOKUP(Tabla1[[#This Row],[Artículo]],'.'!$B$2:$D$11481,3,)</f>
        <v>1</v>
      </c>
      <c r="AH1119" s="37" t="str">
        <f>+IFERROR(SEARCH("pack",Tabla1[[#This Row],[PACK]]),"")</f>
        <v/>
      </c>
    </row>
    <row r="1120" spans="1:34" ht="24" customHeight="1" x14ac:dyDescent="0.2">
      <c r="A1120" s="50" t="s">
        <v>1505</v>
      </c>
      <c r="B1120" s="60" t="s">
        <v>2110</v>
      </c>
      <c r="C1120" s="61" t="s">
        <v>23870</v>
      </c>
      <c r="D1120" s="52" t="s">
        <v>9841</v>
      </c>
      <c r="E1120" s="53">
        <v>31166.26</v>
      </c>
      <c r="F1120" s="23" t="str">
        <f>+IFERROR(VLOOKUP(Tabla1[[#This Row],[Artículo]],'..'!$B$2:$D$569000,3,),"")</f>
        <v/>
      </c>
      <c r="G1120" s="24" t="str">
        <f>IF(H1120=AF1120,"", "Error MC")</f>
        <v>Error MC</v>
      </c>
      <c r="H1120" s="62"/>
      <c r="I1120" s="54">
        <f>+Tabla1[[#This Row],[MC]]*Tabla1[[#This Row],[Pedido]]*Tabla1[[#This Row],[PVC ]]</f>
        <v>0</v>
      </c>
      <c r="J1120" s="26">
        <v>0.21</v>
      </c>
      <c r="K1120" s="63"/>
      <c r="L1120" s="28" t="s">
        <v>17</v>
      </c>
      <c r="M1120" s="53">
        <v>54681.207000000002</v>
      </c>
      <c r="N1120" s="64" t="str">
        <f>+IF(Tabla1[[#This Row],[F PMPI]]="SÍ","No","Sí")</f>
        <v>Sí</v>
      </c>
      <c r="O1120" s="65">
        <f>+Tabla1[[#This Row],[PVL]]*1.055</f>
        <v>57688.673385000002</v>
      </c>
      <c r="P1120" s="65">
        <f>+Tabla1[[#This Row],[PVL]]*1.43</f>
        <v>78194.126009999993</v>
      </c>
      <c r="Q1120" s="66" t="str">
        <f>+HYPERLINK(Tabla1[[#This Row],[PAG]])</f>
        <v>https://todomusica.com.ar/accesorios-de-vientos/740-rvcase04.html</v>
      </c>
      <c r="R1120" s="67"/>
      <c r="S1120" s="68"/>
      <c r="T1120" s="69"/>
      <c r="U1120" s="69"/>
      <c r="V1120" s="69"/>
      <c r="W1120" s="69"/>
      <c r="X1120" s="69"/>
      <c r="Y1120" s="35"/>
      <c r="Z1120" s="35" t="s">
        <v>25184</v>
      </c>
      <c r="AA1120" s="36">
        <v>1</v>
      </c>
      <c r="AB1120" s="35" t="s">
        <v>27</v>
      </c>
      <c r="AC1120" s="35" t="str">
        <f>+IF(Tabla1[[#This Row],[STK]]="no","Sin STK", "STK disponible")</f>
        <v>STK disponible</v>
      </c>
      <c r="AD1120" s="35">
        <f>+I1120*J1120</f>
        <v>0</v>
      </c>
      <c r="AE1120" s="35">
        <f>+I1120*K1120</f>
        <v>0</v>
      </c>
      <c r="AF1120" s="36">
        <f>IF(Tabla1[[#This Row],[ref pack]]=1,Tabla1[[#This Row],[Pedido]],LCM(Tabla1[[#This Row],[MC VIEJO]],Tabla1[[#This Row],[Pedido]]))</f>
        <v>1</v>
      </c>
      <c r="AG1120" s="36">
        <f>+VLOOKUP(Tabla1[[#This Row],[Artículo]],'.'!$B$2:$D$11481,3,)</f>
        <v>1</v>
      </c>
      <c r="AH1120" s="37" t="str">
        <f>+IFERROR(SEARCH("pack",Tabla1[[#This Row],[PACK]]),"")</f>
        <v/>
      </c>
    </row>
    <row r="1121" spans="1:34" ht="24" customHeight="1" x14ac:dyDescent="0.2">
      <c r="A1121" s="50" t="s">
        <v>1505</v>
      </c>
      <c r="B1121" s="60" t="s">
        <v>2112</v>
      </c>
      <c r="C1121" s="61" t="s">
        <v>23871</v>
      </c>
      <c r="D1121" s="52" t="s">
        <v>9841</v>
      </c>
      <c r="E1121" s="53">
        <v>31166.26</v>
      </c>
      <c r="F1121" s="23" t="str">
        <f>+IFERROR(VLOOKUP(Tabla1[[#This Row],[Artículo]],'..'!$B$2:$D$569000,3,),"")</f>
        <v/>
      </c>
      <c r="G1121" s="24" t="str">
        <f>IF(H1121=AF1121,"", "Error MC")</f>
        <v>Error MC</v>
      </c>
      <c r="H1121" s="62"/>
      <c r="I1121" s="54">
        <f>+Tabla1[[#This Row],[MC]]*Tabla1[[#This Row],[Pedido]]*Tabla1[[#This Row],[PVC ]]</f>
        <v>0</v>
      </c>
      <c r="J1121" s="26">
        <v>0.21</v>
      </c>
      <c r="K1121" s="63"/>
      <c r="L1121" s="28" t="s">
        <v>17</v>
      </c>
      <c r="M1121" s="53">
        <v>54681.207000000002</v>
      </c>
      <c r="N1121" s="64" t="str">
        <f>+IF(Tabla1[[#This Row],[F PMPI]]="SÍ","No","Sí")</f>
        <v>Sí</v>
      </c>
      <c r="O1121" s="65">
        <f>+Tabla1[[#This Row],[PVL]]*1.055</f>
        <v>57688.673385000002</v>
      </c>
      <c r="P1121" s="65">
        <f>+Tabla1[[#This Row],[PVL]]*1.43</f>
        <v>78194.126009999993</v>
      </c>
      <c r="Q1121" s="66" t="str">
        <f>+HYPERLINK(Tabla1[[#This Row],[PAG]])</f>
        <v>https://todomusica.com.ar/estuches/8952-rvcase05.html</v>
      </c>
      <c r="R1121" s="67"/>
      <c r="S1121" s="68"/>
      <c r="T1121" s="69"/>
      <c r="U1121" s="69"/>
      <c r="V1121" s="69"/>
      <c r="W1121" s="69"/>
      <c r="X1121" s="69"/>
      <c r="Y1121" s="35"/>
      <c r="Z1121" s="35" t="s">
        <v>25185</v>
      </c>
      <c r="AA1121" s="36">
        <v>1</v>
      </c>
      <c r="AB1121" s="35" t="s">
        <v>27</v>
      </c>
      <c r="AC1121" s="35" t="str">
        <f>+IF(Tabla1[[#This Row],[STK]]="no","Sin STK", "STK disponible")</f>
        <v>STK disponible</v>
      </c>
      <c r="AD1121" s="35">
        <f>+I1121*J1121</f>
        <v>0</v>
      </c>
      <c r="AE1121" s="35">
        <f>+I1121*K1121</f>
        <v>0</v>
      </c>
      <c r="AF1121" s="36">
        <f>IF(Tabla1[[#This Row],[ref pack]]=1,Tabla1[[#This Row],[Pedido]],LCM(Tabla1[[#This Row],[MC VIEJO]],Tabla1[[#This Row],[Pedido]]))</f>
        <v>1</v>
      </c>
      <c r="AG1121" s="36">
        <f>+VLOOKUP(Tabla1[[#This Row],[Artículo]],'.'!$B$2:$D$11481,3,)</f>
        <v>1</v>
      </c>
      <c r="AH1121" s="37" t="str">
        <f>+IFERROR(SEARCH("pack",Tabla1[[#This Row],[PACK]]),"")</f>
        <v/>
      </c>
    </row>
    <row r="1122" spans="1:34" ht="24" customHeight="1" x14ac:dyDescent="0.2">
      <c r="A1122" s="50" t="s">
        <v>1505</v>
      </c>
      <c r="B1122" s="60" t="s">
        <v>2114</v>
      </c>
      <c r="C1122" s="61" t="s">
        <v>2115</v>
      </c>
      <c r="D1122" s="52" t="s">
        <v>27</v>
      </c>
      <c r="E1122" s="53">
        <v>2539.7199999999998</v>
      </c>
      <c r="F1122" s="23" t="str">
        <f>+IFERROR(VLOOKUP(Tabla1[[#This Row],[Artículo]],'..'!$B$2:$D$569000,3,),"")</f>
        <v/>
      </c>
      <c r="G1122" s="24" t="str">
        <f>IF(H1122=AF1122,"", "Error MC")</f>
        <v>Error MC</v>
      </c>
      <c r="H1122" s="62"/>
      <c r="I1122" s="54">
        <f>+Tabla1[[#This Row],[MC]]*Tabla1[[#This Row],[Pedido]]*Tabla1[[#This Row],[PVC ]]</f>
        <v>0</v>
      </c>
      <c r="J1122" s="26">
        <v>0.21</v>
      </c>
      <c r="K1122" s="63"/>
      <c r="L1122" s="28" t="s">
        <v>17</v>
      </c>
      <c r="M1122" s="53">
        <v>4455.9340000000002</v>
      </c>
      <c r="N1122" s="64" t="str">
        <f>+IF(Tabla1[[#This Row],[F PMPI]]="SÍ","No","Sí")</f>
        <v>Sí</v>
      </c>
      <c r="O1122" s="65">
        <f>+Tabla1[[#This Row],[PVL]]*1.055</f>
        <v>4701.01037</v>
      </c>
      <c r="P1122" s="65">
        <f>+Tabla1[[#This Row],[PVL]]*1.43</f>
        <v>6371.9856200000004</v>
      </c>
      <c r="Q1122" s="66" t="str">
        <f>+HYPERLINK(Tabla1[[#This Row],[PAG]])</f>
        <v>https://todomusica.com.ar/varios/8953-rv0173.html</v>
      </c>
      <c r="R1122" s="67"/>
      <c r="S1122" s="68"/>
      <c r="T1122" s="69"/>
      <c r="U1122" s="69"/>
      <c r="V1122" s="69"/>
      <c r="W1122" s="69"/>
      <c r="X1122" s="69"/>
      <c r="Y1122" s="35"/>
      <c r="Z1122" s="35" t="s">
        <v>25186</v>
      </c>
      <c r="AA1122" s="36">
        <v>1</v>
      </c>
      <c r="AB1122" s="35" t="s">
        <v>27</v>
      </c>
      <c r="AC1122" s="35" t="str">
        <f>+IF(Tabla1[[#This Row],[STK]]="no","Sin STK", "STK disponible")</f>
        <v>Sin STK</v>
      </c>
      <c r="AD1122" s="35">
        <f>+I1122*J1122</f>
        <v>0</v>
      </c>
      <c r="AE1122" s="35">
        <f>+I1122*K1122</f>
        <v>0</v>
      </c>
      <c r="AF1122" s="36">
        <f>IF(Tabla1[[#This Row],[ref pack]]=1,Tabla1[[#This Row],[Pedido]],LCM(Tabla1[[#This Row],[MC VIEJO]],Tabla1[[#This Row],[Pedido]]))</f>
        <v>1</v>
      </c>
      <c r="AG1122" s="36">
        <f>+VLOOKUP(Tabla1[[#This Row],[Artículo]],'.'!$B$2:$D$11481,3,)</f>
        <v>1</v>
      </c>
      <c r="AH1122" s="37" t="str">
        <f>+IFERROR(SEARCH("pack",Tabla1[[#This Row],[PACK]]),"")</f>
        <v/>
      </c>
    </row>
    <row r="1123" spans="1:34" ht="24" customHeight="1" x14ac:dyDescent="0.2">
      <c r="A1123" s="50" t="s">
        <v>1505</v>
      </c>
      <c r="B1123" s="60" t="s">
        <v>2116</v>
      </c>
      <c r="C1123" s="61" t="s">
        <v>23872</v>
      </c>
      <c r="D1123" s="52" t="s">
        <v>9841</v>
      </c>
      <c r="E1123" s="53">
        <v>21659.26</v>
      </c>
      <c r="F1123" s="23" t="str">
        <f>+IFERROR(VLOOKUP(Tabla1[[#This Row],[Artículo]],'..'!$B$2:$D$569000,3,),"")</f>
        <v/>
      </c>
      <c r="G1123" s="24" t="str">
        <f>IF(H1123=AF1123,"", "Error MC")</f>
        <v>Error MC</v>
      </c>
      <c r="H1123" s="62"/>
      <c r="I1123" s="54">
        <f>+Tabla1[[#This Row],[MC]]*Tabla1[[#This Row],[Pedido]]*Tabla1[[#This Row],[PVC ]]</f>
        <v>0</v>
      </c>
      <c r="J1123" s="26">
        <v>0.21</v>
      </c>
      <c r="K1123" s="63"/>
      <c r="L1123" s="28" t="s">
        <v>17</v>
      </c>
      <c r="M1123" s="53">
        <v>38001.175000000003</v>
      </c>
      <c r="N1123" s="64" t="str">
        <f>+IF(Tabla1[[#This Row],[F PMPI]]="SÍ","No","Sí")</f>
        <v>Sí</v>
      </c>
      <c r="O1123" s="65">
        <f>+Tabla1[[#This Row],[PVL]]*1.055</f>
        <v>40091.239625000002</v>
      </c>
      <c r="P1123" s="65">
        <f>+Tabla1[[#This Row],[PVL]]*1.43</f>
        <v>54341.680250000005</v>
      </c>
      <c r="Q1123" s="66" t="str">
        <f>+HYPERLINK(Tabla1[[#This Row],[PAG]])</f>
        <v>https://todomusica.com.ar/correas/2860-sja15.html</v>
      </c>
      <c r="R1123" s="67"/>
      <c r="S1123" s="68"/>
      <c r="T1123" s="69"/>
      <c r="U1123" s="69"/>
      <c r="V1123" s="69"/>
      <c r="W1123" s="69"/>
      <c r="X1123" s="69"/>
      <c r="Y1123" s="35"/>
      <c r="Z1123" s="35" t="s">
        <v>25187</v>
      </c>
      <c r="AA1123" s="36">
        <v>1</v>
      </c>
      <c r="AB1123" s="35" t="s">
        <v>27</v>
      </c>
      <c r="AC1123" s="35" t="str">
        <f>+IF(Tabla1[[#This Row],[STK]]="no","Sin STK", "STK disponible")</f>
        <v>STK disponible</v>
      </c>
      <c r="AD1123" s="35">
        <f>+I1123*J1123</f>
        <v>0</v>
      </c>
      <c r="AE1123" s="35">
        <f>+I1123*K1123</f>
        <v>0</v>
      </c>
      <c r="AF1123" s="36">
        <f>IF(Tabla1[[#This Row],[ref pack]]=1,Tabla1[[#This Row],[Pedido]],LCM(Tabla1[[#This Row],[MC VIEJO]],Tabla1[[#This Row],[Pedido]]))</f>
        <v>1</v>
      </c>
      <c r="AG1123" s="36">
        <f>+VLOOKUP(Tabla1[[#This Row],[Artículo]],'.'!$B$2:$D$11481,3,)</f>
        <v>1</v>
      </c>
      <c r="AH1123" s="37" t="str">
        <f>+IFERROR(SEARCH("pack",Tabla1[[#This Row],[PACK]]),"")</f>
        <v/>
      </c>
    </row>
    <row r="1124" spans="1:34" ht="24" customHeight="1" x14ac:dyDescent="0.2">
      <c r="A1124" s="50" t="s">
        <v>1505</v>
      </c>
      <c r="B1124" s="60" t="s">
        <v>2118</v>
      </c>
      <c r="C1124" s="61" t="s">
        <v>23873</v>
      </c>
      <c r="D1124" s="52" t="s">
        <v>9841</v>
      </c>
      <c r="E1124" s="53">
        <v>21659.26</v>
      </c>
      <c r="F1124" s="23" t="str">
        <f>+IFERROR(VLOOKUP(Tabla1[[#This Row],[Artículo]],'..'!$B$2:$D$569000,3,),"")</f>
        <v/>
      </c>
      <c r="G1124" s="24" t="str">
        <f>IF(H1124=AF1124,"", "Error MC")</f>
        <v>Error MC</v>
      </c>
      <c r="H1124" s="62"/>
      <c r="I1124" s="54">
        <f>+Tabla1[[#This Row],[MC]]*Tabla1[[#This Row],[Pedido]]*Tabla1[[#This Row],[PVC ]]</f>
        <v>0</v>
      </c>
      <c r="J1124" s="26">
        <v>0.21</v>
      </c>
      <c r="K1124" s="63"/>
      <c r="L1124" s="28" t="s">
        <v>17</v>
      </c>
      <c r="M1124" s="53">
        <v>38001.175000000003</v>
      </c>
      <c r="N1124" s="64" t="str">
        <f>+IF(Tabla1[[#This Row],[F PMPI]]="SÍ","No","Sí")</f>
        <v>Sí</v>
      </c>
      <c r="O1124" s="65">
        <f>+Tabla1[[#This Row],[PVL]]*1.055</f>
        <v>40091.239625000002</v>
      </c>
      <c r="P1124" s="65">
        <f>+Tabla1[[#This Row],[PVL]]*1.43</f>
        <v>54341.680250000005</v>
      </c>
      <c r="Q1124" s="66" t="str">
        <f>+HYPERLINK(Tabla1[[#This Row],[PAG]])</f>
        <v>https://todomusica.com.ar/correas/2859-sja16.html</v>
      </c>
      <c r="R1124" s="67"/>
      <c r="S1124" s="68"/>
      <c r="T1124" s="69"/>
      <c r="U1124" s="69"/>
      <c r="V1124" s="69"/>
      <c r="W1124" s="69"/>
      <c r="X1124" s="69"/>
      <c r="Y1124" s="35"/>
      <c r="Z1124" s="35" t="s">
        <v>25188</v>
      </c>
      <c r="AA1124" s="36">
        <v>1</v>
      </c>
      <c r="AB1124" s="35" t="s">
        <v>27</v>
      </c>
      <c r="AC1124" s="35" t="str">
        <f>+IF(Tabla1[[#This Row],[STK]]="no","Sin STK", "STK disponible")</f>
        <v>STK disponible</v>
      </c>
      <c r="AD1124" s="35">
        <f>+I1124*J1124</f>
        <v>0</v>
      </c>
      <c r="AE1124" s="35">
        <f>+I1124*K1124</f>
        <v>0</v>
      </c>
      <c r="AF1124" s="36">
        <f>IF(Tabla1[[#This Row],[ref pack]]=1,Tabla1[[#This Row],[Pedido]],LCM(Tabla1[[#This Row],[MC VIEJO]],Tabla1[[#This Row],[Pedido]]))</f>
        <v>1</v>
      </c>
      <c r="AG1124" s="36">
        <f>+VLOOKUP(Tabla1[[#This Row],[Artículo]],'.'!$B$2:$D$11481,3,)</f>
        <v>1</v>
      </c>
      <c r="AH1124" s="37" t="str">
        <f>+IFERROR(SEARCH("pack",Tabla1[[#This Row],[PACK]]),"")</f>
        <v/>
      </c>
    </row>
    <row r="1125" spans="1:34" ht="24" customHeight="1" x14ac:dyDescent="0.2">
      <c r="A1125" s="50" t="s">
        <v>1505</v>
      </c>
      <c r="B1125" s="60" t="s">
        <v>2120</v>
      </c>
      <c r="C1125" s="61" t="s">
        <v>23874</v>
      </c>
      <c r="D1125" s="52" t="s">
        <v>9841</v>
      </c>
      <c r="E1125" s="53">
        <v>21659.26</v>
      </c>
      <c r="F1125" s="23" t="str">
        <f>+IFERROR(VLOOKUP(Tabla1[[#This Row],[Artículo]],'..'!$B$2:$D$569000,3,),"")</f>
        <v/>
      </c>
      <c r="G1125" s="24" t="str">
        <f>IF(H1125=AF1125,"", "Error MC")</f>
        <v>Error MC</v>
      </c>
      <c r="H1125" s="62"/>
      <c r="I1125" s="54">
        <f>+Tabla1[[#This Row],[MC]]*Tabla1[[#This Row],[Pedido]]*Tabla1[[#This Row],[PVC ]]</f>
        <v>0</v>
      </c>
      <c r="J1125" s="26">
        <v>0.21</v>
      </c>
      <c r="K1125" s="63"/>
      <c r="L1125" s="28" t="s">
        <v>17</v>
      </c>
      <c r="M1125" s="53">
        <v>38001.175000000003</v>
      </c>
      <c r="N1125" s="64" t="str">
        <f>+IF(Tabla1[[#This Row],[F PMPI]]="SÍ","No","Sí")</f>
        <v>Sí</v>
      </c>
      <c r="O1125" s="65">
        <f>+Tabla1[[#This Row],[PVL]]*1.055</f>
        <v>40091.239625000002</v>
      </c>
      <c r="P1125" s="65">
        <f>+Tabla1[[#This Row],[PVL]]*1.43</f>
        <v>54341.680250000005</v>
      </c>
      <c r="Q1125" s="66" t="str">
        <f>+HYPERLINK(Tabla1[[#This Row],[PAG]])</f>
        <v>https://todomusica.com.ar/correas/2865-sja17.html</v>
      </c>
      <c r="R1125" s="67"/>
      <c r="S1125" s="68"/>
      <c r="T1125" s="69"/>
      <c r="U1125" s="69"/>
      <c r="V1125" s="69"/>
      <c r="W1125" s="69"/>
      <c r="X1125" s="69"/>
      <c r="Y1125" s="35"/>
      <c r="Z1125" s="35" t="s">
        <v>25189</v>
      </c>
      <c r="AA1125" s="36">
        <v>1</v>
      </c>
      <c r="AB1125" s="35" t="s">
        <v>27</v>
      </c>
      <c r="AC1125" s="35" t="str">
        <f>+IF(Tabla1[[#This Row],[STK]]="no","Sin STK", "STK disponible")</f>
        <v>STK disponible</v>
      </c>
      <c r="AD1125" s="35">
        <f>+I1125*J1125</f>
        <v>0</v>
      </c>
      <c r="AE1125" s="35">
        <f>+I1125*K1125</f>
        <v>0</v>
      </c>
      <c r="AF1125" s="36">
        <f>IF(Tabla1[[#This Row],[ref pack]]=1,Tabla1[[#This Row],[Pedido]],LCM(Tabla1[[#This Row],[MC VIEJO]],Tabla1[[#This Row],[Pedido]]))</f>
        <v>1</v>
      </c>
      <c r="AG1125" s="36">
        <f>+VLOOKUP(Tabla1[[#This Row],[Artículo]],'.'!$B$2:$D$11481,3,)</f>
        <v>1</v>
      </c>
      <c r="AH1125" s="37" t="str">
        <f>+IFERROR(SEARCH("pack",Tabla1[[#This Row],[PACK]]),"")</f>
        <v/>
      </c>
    </row>
    <row r="1126" spans="1:34" ht="24" customHeight="1" x14ac:dyDescent="0.2">
      <c r="A1126" s="50" t="s">
        <v>1505</v>
      </c>
      <c r="B1126" s="60" t="s">
        <v>2122</v>
      </c>
      <c r="C1126" s="61" t="s">
        <v>23875</v>
      </c>
      <c r="D1126" s="52" t="s">
        <v>9841</v>
      </c>
      <c r="E1126" s="53">
        <v>21659.26</v>
      </c>
      <c r="F1126" s="23" t="str">
        <f>+IFERROR(VLOOKUP(Tabla1[[#This Row],[Artículo]],'..'!$B$2:$D$569000,3,),"")</f>
        <v/>
      </c>
      <c r="G1126" s="24" t="str">
        <f>IF(H1126=AF1126,"", "Error MC")</f>
        <v>Error MC</v>
      </c>
      <c r="H1126" s="62"/>
      <c r="I1126" s="54">
        <f>+Tabla1[[#This Row],[MC]]*Tabla1[[#This Row],[Pedido]]*Tabla1[[#This Row],[PVC ]]</f>
        <v>0</v>
      </c>
      <c r="J1126" s="26">
        <v>0.21</v>
      </c>
      <c r="K1126" s="63"/>
      <c r="L1126" s="28" t="s">
        <v>17</v>
      </c>
      <c r="M1126" s="53">
        <v>38001.175000000003</v>
      </c>
      <c r="N1126" s="64" t="str">
        <f>+IF(Tabla1[[#This Row],[F PMPI]]="SÍ","No","Sí")</f>
        <v>Sí</v>
      </c>
      <c r="O1126" s="65">
        <f>+Tabla1[[#This Row],[PVL]]*1.055</f>
        <v>40091.239625000002</v>
      </c>
      <c r="P1126" s="65">
        <f>+Tabla1[[#This Row],[PVL]]*1.43</f>
        <v>54341.680250000005</v>
      </c>
      <c r="Q1126" s="66" t="str">
        <f>+HYPERLINK(Tabla1[[#This Row],[PAG]])</f>
        <v>https://todomusica.com.ar/correas/2628-sla15.html</v>
      </c>
      <c r="R1126" s="67"/>
      <c r="S1126" s="68"/>
      <c r="T1126" s="69"/>
      <c r="U1126" s="69"/>
      <c r="V1126" s="69"/>
      <c r="W1126" s="69"/>
      <c r="X1126" s="69"/>
      <c r="Y1126" s="35"/>
      <c r="Z1126" s="35" t="s">
        <v>25190</v>
      </c>
      <c r="AA1126" s="36">
        <v>1</v>
      </c>
      <c r="AB1126" s="35" t="s">
        <v>27</v>
      </c>
      <c r="AC1126" s="35" t="str">
        <f>+IF(Tabla1[[#This Row],[STK]]="no","Sin STK", "STK disponible")</f>
        <v>STK disponible</v>
      </c>
      <c r="AD1126" s="35">
        <f>+I1126*J1126</f>
        <v>0</v>
      </c>
      <c r="AE1126" s="35">
        <f>+I1126*K1126</f>
        <v>0</v>
      </c>
      <c r="AF1126" s="36">
        <f>IF(Tabla1[[#This Row],[ref pack]]=1,Tabla1[[#This Row],[Pedido]],LCM(Tabla1[[#This Row],[MC VIEJO]],Tabla1[[#This Row],[Pedido]]))</f>
        <v>1</v>
      </c>
      <c r="AG1126" s="36">
        <f>+VLOOKUP(Tabla1[[#This Row],[Artículo]],'.'!$B$2:$D$11481,3,)</f>
        <v>1</v>
      </c>
      <c r="AH1126" s="37" t="str">
        <f>+IFERROR(SEARCH("pack",Tabla1[[#This Row],[PACK]]),"")</f>
        <v/>
      </c>
    </row>
    <row r="1127" spans="1:34" ht="24" customHeight="1" x14ac:dyDescent="0.2">
      <c r="A1127" s="50" t="s">
        <v>1505</v>
      </c>
      <c r="B1127" s="60" t="s">
        <v>2124</v>
      </c>
      <c r="C1127" s="61" t="s">
        <v>23876</v>
      </c>
      <c r="D1127" s="52" t="s">
        <v>9841</v>
      </c>
      <c r="E1127" s="53">
        <v>21659.26</v>
      </c>
      <c r="F1127" s="23" t="str">
        <f>+IFERROR(VLOOKUP(Tabla1[[#This Row],[Artículo]],'..'!$B$2:$D$569000,3,),"")</f>
        <v/>
      </c>
      <c r="G1127" s="24" t="str">
        <f>IF(H1127=AF1127,"", "Error MC")</f>
        <v>Error MC</v>
      </c>
      <c r="H1127" s="62"/>
      <c r="I1127" s="54">
        <f>+Tabla1[[#This Row],[MC]]*Tabla1[[#This Row],[Pedido]]*Tabla1[[#This Row],[PVC ]]</f>
        <v>0</v>
      </c>
      <c r="J1127" s="26">
        <v>0.21</v>
      </c>
      <c r="K1127" s="63"/>
      <c r="L1127" s="28" t="s">
        <v>17</v>
      </c>
      <c r="M1127" s="53">
        <v>38001.175000000003</v>
      </c>
      <c r="N1127" s="64" t="str">
        <f>+IF(Tabla1[[#This Row],[F PMPI]]="SÍ","No","Sí")</f>
        <v>Sí</v>
      </c>
      <c r="O1127" s="65">
        <f>+Tabla1[[#This Row],[PVL]]*1.055</f>
        <v>40091.239625000002</v>
      </c>
      <c r="P1127" s="65">
        <f>+Tabla1[[#This Row],[PVL]]*1.43</f>
        <v>54341.680250000005</v>
      </c>
      <c r="Q1127" s="66" t="str">
        <f>+HYPERLINK(Tabla1[[#This Row],[PAG]])</f>
        <v>https://todomusica.com.ar/correas/2629-sla16.html</v>
      </c>
      <c r="R1127" s="67"/>
      <c r="S1127" s="68"/>
      <c r="T1127" s="69"/>
      <c r="U1127" s="69"/>
      <c r="V1127" s="69"/>
      <c r="W1127" s="69"/>
      <c r="X1127" s="69"/>
      <c r="Y1127" s="35"/>
      <c r="Z1127" s="35" t="s">
        <v>25191</v>
      </c>
      <c r="AA1127" s="36">
        <v>1</v>
      </c>
      <c r="AB1127" s="35" t="s">
        <v>27</v>
      </c>
      <c r="AC1127" s="35" t="str">
        <f>+IF(Tabla1[[#This Row],[STK]]="no","Sin STK", "STK disponible")</f>
        <v>STK disponible</v>
      </c>
      <c r="AD1127" s="35">
        <f>+I1127*J1127</f>
        <v>0</v>
      </c>
      <c r="AE1127" s="35">
        <f>+I1127*K1127</f>
        <v>0</v>
      </c>
      <c r="AF1127" s="36">
        <f>IF(Tabla1[[#This Row],[ref pack]]=1,Tabla1[[#This Row],[Pedido]],LCM(Tabla1[[#This Row],[MC VIEJO]],Tabla1[[#This Row],[Pedido]]))</f>
        <v>1</v>
      </c>
      <c r="AG1127" s="36">
        <f>+VLOOKUP(Tabla1[[#This Row],[Artículo]],'.'!$B$2:$D$11481,3,)</f>
        <v>1</v>
      </c>
      <c r="AH1127" s="37" t="str">
        <f>+IFERROR(SEARCH("pack",Tabla1[[#This Row],[PACK]]),"")</f>
        <v/>
      </c>
    </row>
    <row r="1128" spans="1:34" ht="24" customHeight="1" x14ac:dyDescent="0.2">
      <c r="A1128" s="50" t="s">
        <v>1505</v>
      </c>
      <c r="B1128" s="60" t="s">
        <v>2126</v>
      </c>
      <c r="C1128" s="61" t="s">
        <v>23877</v>
      </c>
      <c r="D1128" s="52" t="s">
        <v>9842</v>
      </c>
      <c r="E1128" s="53">
        <v>21659.26</v>
      </c>
      <c r="F1128" s="23" t="str">
        <f>+IFERROR(VLOOKUP(Tabla1[[#This Row],[Artículo]],'..'!$B$2:$D$569000,3,),"")</f>
        <v/>
      </c>
      <c r="G1128" s="24" t="str">
        <f>IF(H1128=AF1128,"", "Error MC")</f>
        <v>Error MC</v>
      </c>
      <c r="H1128" s="62"/>
      <c r="I1128" s="54">
        <f>+Tabla1[[#This Row],[MC]]*Tabla1[[#This Row],[Pedido]]*Tabla1[[#This Row],[PVC ]]</f>
        <v>0</v>
      </c>
      <c r="J1128" s="26">
        <v>0.21</v>
      </c>
      <c r="K1128" s="63"/>
      <c r="L1128" s="28" t="s">
        <v>17</v>
      </c>
      <c r="M1128" s="53">
        <v>38001.175000000003</v>
      </c>
      <c r="N1128" s="64" t="str">
        <f>+IF(Tabla1[[#This Row],[F PMPI]]="SÍ","No","Sí")</f>
        <v>Sí</v>
      </c>
      <c r="O1128" s="65">
        <f>+Tabla1[[#This Row],[PVL]]*1.055</f>
        <v>40091.239625000002</v>
      </c>
      <c r="P1128" s="65">
        <f>+Tabla1[[#This Row],[PVL]]*1.43</f>
        <v>54341.680250000005</v>
      </c>
      <c r="Q1128" s="66" t="str">
        <f>+HYPERLINK(Tabla1[[#This Row],[PAG]])</f>
        <v>https://todomusica.com.ar/correas/2504-sla17.html</v>
      </c>
      <c r="R1128" s="67"/>
      <c r="S1128" s="68"/>
      <c r="T1128" s="69"/>
      <c r="U1128" s="69"/>
      <c r="V1128" s="69"/>
      <c r="W1128" s="69"/>
      <c r="X1128" s="69"/>
      <c r="Y1128" s="35"/>
      <c r="Z1128" s="35" t="s">
        <v>25192</v>
      </c>
      <c r="AA1128" s="36">
        <v>1</v>
      </c>
      <c r="AB1128" s="35" t="s">
        <v>27</v>
      </c>
      <c r="AC1128" s="35" t="str">
        <f>+IF(Tabla1[[#This Row],[STK]]="no","Sin STK", "STK disponible")</f>
        <v>STK disponible</v>
      </c>
      <c r="AD1128" s="35">
        <f>+I1128*J1128</f>
        <v>0</v>
      </c>
      <c r="AE1128" s="35">
        <f>+I1128*K1128</f>
        <v>0</v>
      </c>
      <c r="AF1128" s="36">
        <f>IF(Tabla1[[#This Row],[ref pack]]=1,Tabla1[[#This Row],[Pedido]],LCM(Tabla1[[#This Row],[MC VIEJO]],Tabla1[[#This Row],[Pedido]]))</f>
        <v>1</v>
      </c>
      <c r="AG1128" s="36">
        <f>+VLOOKUP(Tabla1[[#This Row],[Artículo]],'.'!$B$2:$D$11481,3,)</f>
        <v>1</v>
      </c>
      <c r="AH1128" s="37" t="str">
        <f>+IFERROR(SEARCH("pack",Tabla1[[#This Row],[PACK]]),"")</f>
        <v/>
      </c>
    </row>
    <row r="1129" spans="1:34" ht="24" customHeight="1" x14ac:dyDescent="0.2">
      <c r="A1129" s="50" t="s">
        <v>1505</v>
      </c>
      <c r="B1129" s="60" t="s">
        <v>2128</v>
      </c>
      <c r="C1129" s="61" t="s">
        <v>23878</v>
      </c>
      <c r="D1129" s="52" t="s">
        <v>9841</v>
      </c>
      <c r="E1129" s="53">
        <v>25710.33</v>
      </c>
      <c r="F1129" s="23" t="str">
        <f>+IFERROR(VLOOKUP(Tabla1[[#This Row],[Artículo]],'..'!$B$2:$D$569000,3,),"")</f>
        <v/>
      </c>
      <c r="G1129" s="24" t="str">
        <f>IF(H1129=AF1129,"", "Error MC")</f>
        <v>Error MC</v>
      </c>
      <c r="H1129" s="62"/>
      <c r="I1129" s="54">
        <f>+Tabla1[[#This Row],[MC]]*Tabla1[[#This Row],[Pedido]]*Tabla1[[#This Row],[PVC ]]</f>
        <v>0</v>
      </c>
      <c r="J1129" s="26">
        <v>0.21</v>
      </c>
      <c r="K1129" s="63"/>
      <c r="L1129" s="28" t="s">
        <v>17</v>
      </c>
      <c r="M1129" s="53">
        <v>45108.775999999998</v>
      </c>
      <c r="N1129" s="64" t="str">
        <f>+IF(Tabla1[[#This Row],[F PMPI]]="SÍ","No","Sí")</f>
        <v>Sí</v>
      </c>
      <c r="O1129" s="65">
        <f>+Tabla1[[#This Row],[PVL]]*1.055</f>
        <v>47589.758679999992</v>
      </c>
      <c r="P1129" s="65">
        <f>+Tabla1[[#This Row],[PVL]]*1.43</f>
        <v>64505.549679999996</v>
      </c>
      <c r="Q1129" s="66" t="str">
        <f>+HYPERLINK(Tabla1[[#This Row],[PAG]])</f>
        <v/>
      </c>
      <c r="R1129" s="67"/>
      <c r="S1129" s="68"/>
      <c r="T1129" s="69"/>
      <c r="U1129" s="69"/>
      <c r="V1129" s="69"/>
      <c r="W1129" s="69"/>
      <c r="X1129" s="69"/>
      <c r="Y1129" s="35"/>
      <c r="Z1129" s="35" t="s">
        <v>65</v>
      </c>
      <c r="AA1129" s="36">
        <v>1</v>
      </c>
      <c r="AB1129" s="35" t="s">
        <v>27</v>
      </c>
      <c r="AC1129" s="35" t="str">
        <f>+IF(Tabla1[[#This Row],[STK]]="no","Sin STK", "STK disponible")</f>
        <v>STK disponible</v>
      </c>
      <c r="AD1129" s="35">
        <f>+I1129*J1129</f>
        <v>0</v>
      </c>
      <c r="AE1129" s="35">
        <f>+I1129*K1129</f>
        <v>0</v>
      </c>
      <c r="AF1129" s="36">
        <f>IF(Tabla1[[#This Row],[ref pack]]=1,Tabla1[[#This Row],[Pedido]],LCM(Tabla1[[#This Row],[MC VIEJO]],Tabla1[[#This Row],[Pedido]]))</f>
        <v>1</v>
      </c>
      <c r="AG1129" s="36">
        <f>+VLOOKUP(Tabla1[[#This Row],[Artículo]],'.'!$B$2:$D$11481,3,)</f>
        <v>1</v>
      </c>
      <c r="AH1129" s="37" t="str">
        <f>+IFERROR(SEARCH("pack",Tabla1[[#This Row],[PACK]]),"")</f>
        <v/>
      </c>
    </row>
    <row r="1130" spans="1:34" ht="24" customHeight="1" x14ac:dyDescent="0.2">
      <c r="A1130" s="50" t="s">
        <v>1505</v>
      </c>
      <c r="B1130" s="60" t="s">
        <v>2130</v>
      </c>
      <c r="C1130" s="61" t="s">
        <v>23879</v>
      </c>
      <c r="D1130" s="52" t="s">
        <v>27</v>
      </c>
      <c r="E1130" s="53">
        <v>25710.33</v>
      </c>
      <c r="F1130" s="23" t="str">
        <f>+IFERROR(VLOOKUP(Tabla1[[#This Row],[Artículo]],'..'!$B$2:$D$569000,3,),"")</f>
        <v/>
      </c>
      <c r="G1130" s="24" t="str">
        <f>IF(H1130=AF1130,"", "Error MC")</f>
        <v>Error MC</v>
      </c>
      <c r="H1130" s="62"/>
      <c r="I1130" s="54">
        <f>+Tabla1[[#This Row],[MC]]*Tabla1[[#This Row],[Pedido]]*Tabla1[[#This Row],[PVC ]]</f>
        <v>0</v>
      </c>
      <c r="J1130" s="26">
        <v>0.21</v>
      </c>
      <c r="K1130" s="63"/>
      <c r="L1130" s="28" t="s">
        <v>17</v>
      </c>
      <c r="M1130" s="53">
        <v>45108.775999999998</v>
      </c>
      <c r="N1130" s="64" t="str">
        <f>+IF(Tabla1[[#This Row],[F PMPI]]="SÍ","No","Sí")</f>
        <v>Sí</v>
      </c>
      <c r="O1130" s="65">
        <f>+Tabla1[[#This Row],[PVL]]*1.055</f>
        <v>47589.758679999992</v>
      </c>
      <c r="P1130" s="65">
        <f>+Tabla1[[#This Row],[PVL]]*1.43</f>
        <v>64505.549679999996</v>
      </c>
      <c r="Q1130" s="66" t="str">
        <f>+HYPERLINK(Tabla1[[#This Row],[PAG]])</f>
        <v>https://todomusica.com.ar/varios/9854-vas0125.html</v>
      </c>
      <c r="R1130" s="67"/>
      <c r="S1130" s="68"/>
      <c r="T1130" s="69"/>
      <c r="U1130" s="69"/>
      <c r="V1130" s="69"/>
      <c r="W1130" s="69"/>
      <c r="X1130" s="69"/>
      <c r="Y1130" s="35"/>
      <c r="Z1130" s="35" t="s">
        <v>25193</v>
      </c>
      <c r="AA1130" s="36">
        <v>1</v>
      </c>
      <c r="AB1130" s="35" t="s">
        <v>27</v>
      </c>
      <c r="AC1130" s="35" t="str">
        <f>+IF(Tabla1[[#This Row],[STK]]="no","Sin STK", "STK disponible")</f>
        <v>Sin STK</v>
      </c>
      <c r="AD1130" s="35">
        <f>+I1130*J1130</f>
        <v>0</v>
      </c>
      <c r="AE1130" s="35">
        <f>+I1130*K1130</f>
        <v>0</v>
      </c>
      <c r="AF1130" s="36">
        <f>IF(Tabla1[[#This Row],[ref pack]]=1,Tabla1[[#This Row],[Pedido]],LCM(Tabla1[[#This Row],[MC VIEJO]],Tabla1[[#This Row],[Pedido]]))</f>
        <v>1</v>
      </c>
      <c r="AG1130" s="36">
        <f>+VLOOKUP(Tabla1[[#This Row],[Artículo]],'.'!$B$2:$D$11481,3,)</f>
        <v>1</v>
      </c>
      <c r="AH1130" s="37" t="str">
        <f>+IFERROR(SEARCH("pack",Tabla1[[#This Row],[PACK]]),"")</f>
        <v/>
      </c>
    </row>
    <row r="1131" spans="1:34" ht="24" customHeight="1" x14ac:dyDescent="0.2">
      <c r="A1131" s="50" t="s">
        <v>1505</v>
      </c>
      <c r="B1131" s="60" t="s">
        <v>2132</v>
      </c>
      <c r="C1131" s="61" t="s">
        <v>23880</v>
      </c>
      <c r="D1131" s="52" t="s">
        <v>9841</v>
      </c>
      <c r="E1131" s="53">
        <v>25710.33</v>
      </c>
      <c r="F1131" s="23" t="str">
        <f>+IFERROR(VLOOKUP(Tabla1[[#This Row],[Artículo]],'..'!$B$2:$D$569000,3,),"")</f>
        <v/>
      </c>
      <c r="G1131" s="24" t="str">
        <f>IF(H1131=AF1131,"", "Error MC")</f>
        <v>Error MC</v>
      </c>
      <c r="H1131" s="62"/>
      <c r="I1131" s="54">
        <f>+Tabla1[[#This Row],[MC]]*Tabla1[[#This Row],[Pedido]]*Tabla1[[#This Row],[PVC ]]</f>
        <v>0</v>
      </c>
      <c r="J1131" s="26">
        <v>0.21</v>
      </c>
      <c r="K1131" s="63"/>
      <c r="L1131" s="28" t="s">
        <v>17</v>
      </c>
      <c r="M1131" s="53">
        <v>45108.775999999998</v>
      </c>
      <c r="N1131" s="64" t="str">
        <f>+IF(Tabla1[[#This Row],[F PMPI]]="SÍ","No","Sí")</f>
        <v>Sí</v>
      </c>
      <c r="O1131" s="65">
        <f>+Tabla1[[#This Row],[PVL]]*1.055</f>
        <v>47589.758679999992</v>
      </c>
      <c r="P1131" s="65">
        <f>+Tabla1[[#This Row],[PVL]]*1.43</f>
        <v>64505.549679999996</v>
      </c>
      <c r="Q1131" s="66" t="str">
        <f>+HYPERLINK(Tabla1[[#This Row],[PAG]])</f>
        <v/>
      </c>
      <c r="R1131" s="67"/>
      <c r="S1131" s="68"/>
      <c r="T1131" s="69"/>
      <c r="U1131" s="69"/>
      <c r="V1131" s="69"/>
      <c r="W1131" s="69"/>
      <c r="X1131" s="69"/>
      <c r="Y1131" s="35"/>
      <c r="Z1131" s="35" t="s">
        <v>65</v>
      </c>
      <c r="AA1131" s="36">
        <v>1</v>
      </c>
      <c r="AB1131" s="35" t="s">
        <v>27</v>
      </c>
      <c r="AC1131" s="35" t="str">
        <f>+IF(Tabla1[[#This Row],[STK]]="no","Sin STK", "STK disponible")</f>
        <v>STK disponible</v>
      </c>
      <c r="AD1131" s="35">
        <f>+I1131*J1131</f>
        <v>0</v>
      </c>
      <c r="AE1131" s="35">
        <f>+I1131*K1131</f>
        <v>0</v>
      </c>
      <c r="AF1131" s="36">
        <f>IF(Tabla1[[#This Row],[ref pack]]=1,Tabla1[[#This Row],[Pedido]],LCM(Tabla1[[#This Row],[MC VIEJO]],Tabla1[[#This Row],[Pedido]]))</f>
        <v>1</v>
      </c>
      <c r="AG1131" s="36">
        <f>+VLOOKUP(Tabla1[[#This Row],[Artículo]],'.'!$B$2:$D$11481,3,)</f>
        <v>1</v>
      </c>
      <c r="AH1131" s="37" t="str">
        <f>+IFERROR(SEARCH("pack",Tabla1[[#This Row],[PACK]]),"")</f>
        <v/>
      </c>
    </row>
    <row r="1132" spans="1:34" ht="24" customHeight="1" x14ac:dyDescent="0.2">
      <c r="A1132" s="50" t="s">
        <v>1505</v>
      </c>
      <c r="B1132" s="60" t="s">
        <v>2134</v>
      </c>
      <c r="C1132" s="61" t="s">
        <v>23881</v>
      </c>
      <c r="D1132" s="52" t="s">
        <v>27</v>
      </c>
      <c r="E1132" s="53">
        <v>25710.33</v>
      </c>
      <c r="F1132" s="23" t="str">
        <f>+IFERROR(VLOOKUP(Tabla1[[#This Row],[Artículo]],'..'!$B$2:$D$569000,3,),"")</f>
        <v/>
      </c>
      <c r="G1132" s="24" t="str">
        <f>IF(H1132=AF1132,"", "Error MC")</f>
        <v>Error MC</v>
      </c>
      <c r="H1132" s="62"/>
      <c r="I1132" s="54">
        <f>+Tabla1[[#This Row],[MC]]*Tabla1[[#This Row],[Pedido]]*Tabla1[[#This Row],[PVC ]]</f>
        <v>0</v>
      </c>
      <c r="J1132" s="26">
        <v>0.21</v>
      </c>
      <c r="K1132" s="63"/>
      <c r="L1132" s="28" t="s">
        <v>17</v>
      </c>
      <c r="M1132" s="53">
        <v>45108.775999999998</v>
      </c>
      <c r="N1132" s="64" t="str">
        <f>+IF(Tabla1[[#This Row],[F PMPI]]="SÍ","No","Sí")</f>
        <v>Sí</v>
      </c>
      <c r="O1132" s="65">
        <f>+Tabla1[[#This Row],[PVL]]*1.055</f>
        <v>47589.758679999992</v>
      </c>
      <c r="P1132" s="65">
        <f>+Tabla1[[#This Row],[PVL]]*1.43</f>
        <v>64505.549679999996</v>
      </c>
      <c r="Q1132" s="66" t="str">
        <f>+HYPERLINK(Tabla1[[#This Row],[PAG]])</f>
        <v>https://todomusica.com.ar/varios/9855-vas0130.html</v>
      </c>
      <c r="R1132" s="67"/>
      <c r="S1132" s="68"/>
      <c r="T1132" s="69"/>
      <c r="U1132" s="69"/>
      <c r="V1132" s="69"/>
      <c r="W1132" s="69"/>
      <c r="X1132" s="69"/>
      <c r="Y1132" s="35"/>
      <c r="Z1132" s="35" t="s">
        <v>25194</v>
      </c>
      <c r="AA1132" s="36">
        <v>1</v>
      </c>
      <c r="AB1132" s="35" t="s">
        <v>27</v>
      </c>
      <c r="AC1132" s="35" t="str">
        <f>+IF(Tabla1[[#This Row],[STK]]="no","Sin STK", "STK disponible")</f>
        <v>Sin STK</v>
      </c>
      <c r="AD1132" s="35">
        <f>+I1132*J1132</f>
        <v>0</v>
      </c>
      <c r="AE1132" s="35">
        <f>+I1132*K1132</f>
        <v>0</v>
      </c>
      <c r="AF1132" s="36">
        <f>IF(Tabla1[[#This Row],[ref pack]]=1,Tabla1[[#This Row],[Pedido]],LCM(Tabla1[[#This Row],[MC VIEJO]],Tabla1[[#This Row],[Pedido]]))</f>
        <v>1</v>
      </c>
      <c r="AG1132" s="36">
        <f>+VLOOKUP(Tabla1[[#This Row],[Artículo]],'.'!$B$2:$D$11481,3,)</f>
        <v>1</v>
      </c>
      <c r="AH1132" s="37" t="str">
        <f>+IFERROR(SEARCH("pack",Tabla1[[#This Row],[PACK]]),"")</f>
        <v/>
      </c>
    </row>
    <row r="1133" spans="1:34" ht="24" customHeight="1" x14ac:dyDescent="0.2">
      <c r="A1133" s="50" t="s">
        <v>1505</v>
      </c>
      <c r="B1133" s="60" t="s">
        <v>2136</v>
      </c>
      <c r="C1133" s="61" t="s">
        <v>23882</v>
      </c>
      <c r="D1133" s="52" t="s">
        <v>9841</v>
      </c>
      <c r="E1133" s="53">
        <v>25710.33</v>
      </c>
      <c r="F1133" s="23" t="str">
        <f>+IFERROR(VLOOKUP(Tabla1[[#This Row],[Artículo]],'..'!$B$2:$D$569000,3,),"")</f>
        <v/>
      </c>
      <c r="G1133" s="24" t="str">
        <f>IF(H1133=AF1133,"", "Error MC")</f>
        <v>Error MC</v>
      </c>
      <c r="H1133" s="62"/>
      <c r="I1133" s="54">
        <f>+Tabla1[[#This Row],[MC]]*Tabla1[[#This Row],[Pedido]]*Tabla1[[#This Row],[PVC ]]</f>
        <v>0</v>
      </c>
      <c r="J1133" s="26">
        <v>0.21</v>
      </c>
      <c r="K1133" s="63"/>
      <c r="L1133" s="28" t="s">
        <v>17</v>
      </c>
      <c r="M1133" s="53">
        <v>45108.775999999998</v>
      </c>
      <c r="N1133" s="64" t="str">
        <f>+IF(Tabla1[[#This Row],[F PMPI]]="SÍ","No","Sí")</f>
        <v>Sí</v>
      </c>
      <c r="O1133" s="65">
        <f>+Tabla1[[#This Row],[PVL]]*1.055</f>
        <v>47589.758679999992</v>
      </c>
      <c r="P1133" s="65">
        <f>+Tabla1[[#This Row],[PVL]]*1.43</f>
        <v>64505.549679999996</v>
      </c>
      <c r="Q1133" s="66" t="str">
        <f>+HYPERLINK(Tabla1[[#This Row],[PAG]])</f>
        <v/>
      </c>
      <c r="R1133" s="67"/>
      <c r="S1133" s="68"/>
      <c r="T1133" s="69"/>
      <c r="U1133" s="69"/>
      <c r="V1133" s="69"/>
      <c r="W1133" s="69"/>
      <c r="X1133" s="69"/>
      <c r="Y1133" s="35"/>
      <c r="Z1133" s="35" t="s">
        <v>65</v>
      </c>
      <c r="AA1133" s="36">
        <v>1</v>
      </c>
      <c r="AB1133" s="35" t="s">
        <v>27</v>
      </c>
      <c r="AC1133" s="35" t="str">
        <f>+IF(Tabla1[[#This Row],[STK]]="no","Sin STK", "STK disponible")</f>
        <v>STK disponible</v>
      </c>
      <c r="AD1133" s="35">
        <f>+I1133*J1133</f>
        <v>0</v>
      </c>
      <c r="AE1133" s="35">
        <f>+I1133*K1133</f>
        <v>0</v>
      </c>
      <c r="AF1133" s="36">
        <f>IF(Tabla1[[#This Row],[ref pack]]=1,Tabla1[[#This Row],[Pedido]],LCM(Tabla1[[#This Row],[MC VIEJO]],Tabla1[[#This Row],[Pedido]]))</f>
        <v>1</v>
      </c>
      <c r="AG1133" s="36">
        <f>+VLOOKUP(Tabla1[[#This Row],[Artículo]],'.'!$B$2:$D$11481,3,)</f>
        <v>1</v>
      </c>
      <c r="AH1133" s="37" t="str">
        <f>+IFERROR(SEARCH("pack",Tabla1[[#This Row],[PACK]]),"")</f>
        <v/>
      </c>
    </row>
    <row r="1134" spans="1:34" ht="24" customHeight="1" x14ac:dyDescent="0.2">
      <c r="A1134" s="50" t="s">
        <v>1505</v>
      </c>
      <c r="B1134" s="60" t="s">
        <v>2138</v>
      </c>
      <c r="C1134" s="61" t="s">
        <v>23883</v>
      </c>
      <c r="D1134" s="52" t="s">
        <v>9841</v>
      </c>
      <c r="E1134" s="53">
        <v>25710.33</v>
      </c>
      <c r="F1134" s="23" t="str">
        <f>+IFERROR(VLOOKUP(Tabla1[[#This Row],[Artículo]],'..'!$B$2:$D$569000,3,),"")</f>
        <v/>
      </c>
      <c r="G1134" s="24" t="str">
        <f>IF(H1134=AF1134,"", "Error MC")</f>
        <v>Error MC</v>
      </c>
      <c r="H1134" s="62"/>
      <c r="I1134" s="54">
        <f>+Tabla1[[#This Row],[MC]]*Tabla1[[#This Row],[Pedido]]*Tabla1[[#This Row],[PVC ]]</f>
        <v>0</v>
      </c>
      <c r="J1134" s="26">
        <v>0.21</v>
      </c>
      <c r="K1134" s="63"/>
      <c r="L1134" s="28" t="s">
        <v>17</v>
      </c>
      <c r="M1134" s="53">
        <v>45108.775999999998</v>
      </c>
      <c r="N1134" s="64" t="str">
        <f>+IF(Tabla1[[#This Row],[F PMPI]]="SÍ","No","Sí")</f>
        <v>Sí</v>
      </c>
      <c r="O1134" s="65">
        <f>+Tabla1[[#This Row],[PVL]]*1.055</f>
        <v>47589.758679999992</v>
      </c>
      <c r="P1134" s="65">
        <f>+Tabla1[[#This Row],[PVL]]*1.43</f>
        <v>64505.549679999996</v>
      </c>
      <c r="Q1134" s="66" t="str">
        <f>+HYPERLINK(Tabla1[[#This Row],[PAG]])</f>
        <v/>
      </c>
      <c r="R1134" s="67"/>
      <c r="S1134" s="68"/>
      <c r="T1134" s="69"/>
      <c r="U1134" s="69"/>
      <c r="V1134" s="69"/>
      <c r="W1134" s="69"/>
      <c r="X1134" s="69"/>
      <c r="Y1134" s="35"/>
      <c r="Z1134" s="35" t="s">
        <v>65</v>
      </c>
      <c r="AA1134" s="36">
        <v>1</v>
      </c>
      <c r="AB1134" s="35" t="s">
        <v>27</v>
      </c>
      <c r="AC1134" s="35" t="str">
        <f>+IF(Tabla1[[#This Row],[STK]]="no","Sin STK", "STK disponible")</f>
        <v>STK disponible</v>
      </c>
      <c r="AD1134" s="35">
        <f>+I1134*J1134</f>
        <v>0</v>
      </c>
      <c r="AE1134" s="35">
        <f>+I1134*K1134</f>
        <v>0</v>
      </c>
      <c r="AF1134" s="36">
        <f>IF(Tabla1[[#This Row],[ref pack]]=1,Tabla1[[#This Row],[Pedido]],LCM(Tabla1[[#This Row],[MC VIEJO]],Tabla1[[#This Row],[Pedido]]))</f>
        <v>1</v>
      </c>
      <c r="AG1134" s="36">
        <f>+VLOOKUP(Tabla1[[#This Row],[Artículo]],'.'!$B$2:$D$11481,3,)</f>
        <v>1</v>
      </c>
      <c r="AH1134" s="37" t="str">
        <f>+IFERROR(SEARCH("pack",Tabla1[[#This Row],[PACK]]),"")</f>
        <v/>
      </c>
    </row>
    <row r="1135" spans="1:34" ht="24" customHeight="1" x14ac:dyDescent="0.2">
      <c r="A1135" s="50" t="s">
        <v>1505</v>
      </c>
      <c r="B1135" s="60" t="s">
        <v>2140</v>
      </c>
      <c r="C1135" s="61" t="s">
        <v>23884</v>
      </c>
      <c r="D1135" s="52" t="s">
        <v>27</v>
      </c>
      <c r="E1135" s="53">
        <v>25710.33</v>
      </c>
      <c r="F1135" s="23" t="str">
        <f>+IFERROR(VLOOKUP(Tabla1[[#This Row],[Artículo]],'..'!$B$2:$D$569000,3,),"")</f>
        <v/>
      </c>
      <c r="G1135" s="24" t="str">
        <f>IF(H1135=AF1135,"", "Error MC")</f>
        <v>Error MC</v>
      </c>
      <c r="H1135" s="62"/>
      <c r="I1135" s="54">
        <f>+Tabla1[[#This Row],[MC]]*Tabla1[[#This Row],[Pedido]]*Tabla1[[#This Row],[PVC ]]</f>
        <v>0</v>
      </c>
      <c r="J1135" s="26">
        <v>0.21</v>
      </c>
      <c r="K1135" s="63"/>
      <c r="L1135" s="28" t="s">
        <v>17</v>
      </c>
      <c r="M1135" s="53">
        <v>45108.775999999998</v>
      </c>
      <c r="N1135" s="64" t="str">
        <f>+IF(Tabla1[[#This Row],[F PMPI]]="SÍ","No","Sí")</f>
        <v>Sí</v>
      </c>
      <c r="O1135" s="65">
        <f>+Tabla1[[#This Row],[PVL]]*1.055</f>
        <v>47589.758679999992</v>
      </c>
      <c r="P1135" s="65">
        <f>+Tabla1[[#This Row],[PVL]]*1.43</f>
        <v>64505.549679999996</v>
      </c>
      <c r="Q1135" s="66" t="str">
        <f>+HYPERLINK(Tabla1[[#This Row],[PAG]])</f>
        <v>https://todomusica.com.ar/productos-sin-categorias-de-netsuite/9856-vbb0125.html</v>
      </c>
      <c r="R1135" s="67"/>
      <c r="S1135" s="68"/>
      <c r="T1135" s="69"/>
      <c r="U1135" s="69"/>
      <c r="V1135" s="69"/>
      <c r="W1135" s="69"/>
      <c r="X1135" s="69"/>
      <c r="Y1135" s="35"/>
      <c r="Z1135" s="35" t="s">
        <v>25195</v>
      </c>
      <c r="AA1135" s="36">
        <v>1</v>
      </c>
      <c r="AB1135" s="35" t="s">
        <v>27</v>
      </c>
      <c r="AC1135" s="35" t="str">
        <f>+IF(Tabla1[[#This Row],[STK]]="no","Sin STK", "STK disponible")</f>
        <v>Sin STK</v>
      </c>
      <c r="AD1135" s="35">
        <f>+I1135*J1135</f>
        <v>0</v>
      </c>
      <c r="AE1135" s="35">
        <f>+I1135*K1135</f>
        <v>0</v>
      </c>
      <c r="AF1135" s="36">
        <f>IF(Tabla1[[#This Row],[ref pack]]=1,Tabla1[[#This Row],[Pedido]],LCM(Tabla1[[#This Row],[MC VIEJO]],Tabla1[[#This Row],[Pedido]]))</f>
        <v>1</v>
      </c>
      <c r="AG1135" s="36">
        <f>+VLOOKUP(Tabla1[[#This Row],[Artículo]],'.'!$B$2:$D$11481,3,)</f>
        <v>1</v>
      </c>
      <c r="AH1135" s="37" t="str">
        <f>+IFERROR(SEARCH("pack",Tabla1[[#This Row],[PACK]]),"")</f>
        <v/>
      </c>
    </row>
    <row r="1136" spans="1:34" ht="24" customHeight="1" x14ac:dyDescent="0.2">
      <c r="A1136" s="50" t="s">
        <v>1505</v>
      </c>
      <c r="B1136" s="60" t="s">
        <v>2142</v>
      </c>
      <c r="C1136" s="61" t="s">
        <v>23885</v>
      </c>
      <c r="D1136" s="52" t="s">
        <v>9842</v>
      </c>
      <c r="E1136" s="53">
        <v>25710.33</v>
      </c>
      <c r="F1136" s="23" t="str">
        <f>+IFERROR(VLOOKUP(Tabla1[[#This Row],[Artículo]],'..'!$B$2:$D$569000,3,),"")</f>
        <v/>
      </c>
      <c r="G1136" s="24" t="str">
        <f>IF(H1136=AF1136,"", "Error MC")</f>
        <v>Error MC</v>
      </c>
      <c r="H1136" s="62"/>
      <c r="I1136" s="54">
        <f>+Tabla1[[#This Row],[MC]]*Tabla1[[#This Row],[Pedido]]*Tabla1[[#This Row],[PVC ]]</f>
        <v>0</v>
      </c>
      <c r="J1136" s="26">
        <v>0.21</v>
      </c>
      <c r="K1136" s="63"/>
      <c r="L1136" s="28" t="s">
        <v>17</v>
      </c>
      <c r="M1136" s="53">
        <v>45108.775999999998</v>
      </c>
      <c r="N1136" s="64" t="str">
        <f>+IF(Tabla1[[#This Row],[F PMPI]]="SÍ","No","Sí")</f>
        <v>Sí</v>
      </c>
      <c r="O1136" s="65">
        <f>+Tabla1[[#This Row],[PVL]]*1.055</f>
        <v>47589.758679999992</v>
      </c>
      <c r="P1136" s="65">
        <f>+Tabla1[[#This Row],[PVL]]*1.43</f>
        <v>64505.549679999996</v>
      </c>
      <c r="Q1136" s="66" t="str">
        <f>+HYPERLINK(Tabla1[[#This Row],[PAG]])</f>
        <v>https://todomusica.com.ar/productos-sin-categorias-de-netsuite/9857-vbb0130.html</v>
      </c>
      <c r="R1136" s="67"/>
      <c r="S1136" s="68"/>
      <c r="T1136" s="69"/>
      <c r="U1136" s="69"/>
      <c r="V1136" s="69"/>
      <c r="W1136" s="69"/>
      <c r="X1136" s="69"/>
      <c r="Y1136" s="35"/>
      <c r="Z1136" s="35" t="s">
        <v>25196</v>
      </c>
      <c r="AA1136" s="36">
        <v>1</v>
      </c>
      <c r="AB1136" s="35" t="s">
        <v>27</v>
      </c>
      <c r="AC1136" s="35" t="str">
        <f>+IF(Tabla1[[#This Row],[STK]]="no","Sin STK", "STK disponible")</f>
        <v>STK disponible</v>
      </c>
      <c r="AD1136" s="35">
        <f>+I1136*J1136</f>
        <v>0</v>
      </c>
      <c r="AE1136" s="35">
        <f>+I1136*K1136</f>
        <v>0</v>
      </c>
      <c r="AF1136" s="36">
        <f>IF(Tabla1[[#This Row],[ref pack]]=1,Tabla1[[#This Row],[Pedido]],LCM(Tabla1[[#This Row],[MC VIEJO]],Tabla1[[#This Row],[Pedido]]))</f>
        <v>1</v>
      </c>
      <c r="AG1136" s="36">
        <f>+VLOOKUP(Tabla1[[#This Row],[Artículo]],'.'!$B$2:$D$11481,3,)</f>
        <v>1</v>
      </c>
      <c r="AH1136" s="37" t="str">
        <f>+IFERROR(SEARCH("pack",Tabla1[[#This Row],[PACK]]),"")</f>
        <v/>
      </c>
    </row>
    <row r="1137" spans="1:34" ht="24" customHeight="1" x14ac:dyDescent="0.2">
      <c r="A1137" s="50" t="s">
        <v>1505</v>
      </c>
      <c r="B1137" s="60" t="s">
        <v>2144</v>
      </c>
      <c r="C1137" s="61" t="s">
        <v>23886</v>
      </c>
      <c r="D1137" s="52" t="s">
        <v>9841</v>
      </c>
      <c r="E1137" s="53">
        <v>27695.78</v>
      </c>
      <c r="F1137" s="23" t="str">
        <f>+IFERROR(VLOOKUP(Tabla1[[#This Row],[Artículo]],'..'!$B$2:$D$569000,3,),"")</f>
        <v/>
      </c>
      <c r="G1137" s="24" t="str">
        <f>IF(H1137=AF1137,"", "Error MC")</f>
        <v>Error MC</v>
      </c>
      <c r="H1137" s="62"/>
      <c r="I1137" s="54">
        <f>+Tabla1[[#This Row],[MC]]*Tabla1[[#This Row],[Pedido]]*Tabla1[[#This Row],[PVC ]]</f>
        <v>0</v>
      </c>
      <c r="J1137" s="26">
        <v>0.21</v>
      </c>
      <c r="K1137" s="63"/>
      <c r="L1137" s="28" t="s">
        <v>17</v>
      </c>
      <c r="M1137" s="53">
        <v>48592.245000000003</v>
      </c>
      <c r="N1137" s="64" t="str">
        <f>+IF(Tabla1[[#This Row],[F PMPI]]="SÍ","No","Sí")</f>
        <v>Sí</v>
      </c>
      <c r="O1137" s="65">
        <f>+Tabla1[[#This Row],[PVL]]*1.055</f>
        <v>51264.818475</v>
      </c>
      <c r="P1137" s="65">
        <f>+Tabla1[[#This Row],[PVL]]*1.43</f>
        <v>69486.910350000006</v>
      </c>
      <c r="Q1137" s="66" t="str">
        <f>+HYPERLINK(Tabla1[[#This Row],[PAG]])</f>
        <v/>
      </c>
      <c r="R1137" s="67"/>
      <c r="S1137" s="68"/>
      <c r="T1137" s="69"/>
      <c r="U1137" s="69"/>
      <c r="V1137" s="69"/>
      <c r="W1137" s="69"/>
      <c r="X1137" s="69"/>
      <c r="Y1137" s="35"/>
      <c r="Z1137" s="35" t="s">
        <v>65</v>
      </c>
      <c r="AA1137" s="36">
        <v>1</v>
      </c>
      <c r="AB1137" s="35" t="s">
        <v>27</v>
      </c>
      <c r="AC1137" s="35" t="str">
        <f>+IF(Tabla1[[#This Row],[STK]]="no","Sin STK", "STK disponible")</f>
        <v>STK disponible</v>
      </c>
      <c r="AD1137" s="35">
        <f>+I1137*J1137</f>
        <v>0</v>
      </c>
      <c r="AE1137" s="35">
        <f>+I1137*K1137</f>
        <v>0</v>
      </c>
      <c r="AF1137" s="36">
        <f>IF(Tabla1[[#This Row],[ref pack]]=1,Tabla1[[#This Row],[Pedido]],LCM(Tabla1[[#This Row],[MC VIEJO]],Tabla1[[#This Row],[Pedido]]))</f>
        <v>1</v>
      </c>
      <c r="AG1137" s="36">
        <f>+VLOOKUP(Tabla1[[#This Row],[Artículo]],'.'!$B$2:$D$11481,3,)</f>
        <v>1</v>
      </c>
      <c r="AH1137" s="37" t="str">
        <f>+IFERROR(SEARCH("pack",Tabla1[[#This Row],[PACK]]),"")</f>
        <v/>
      </c>
    </row>
    <row r="1138" spans="1:34" ht="24" customHeight="1" x14ac:dyDescent="0.2">
      <c r="A1138" s="50" t="s">
        <v>1505</v>
      </c>
      <c r="B1138" s="60" t="s">
        <v>2146</v>
      </c>
      <c r="C1138" s="61" t="s">
        <v>23887</v>
      </c>
      <c r="D1138" s="52" t="s">
        <v>9842</v>
      </c>
      <c r="E1138" s="53">
        <v>27695.78</v>
      </c>
      <c r="F1138" s="23" t="str">
        <f>+IFERROR(VLOOKUP(Tabla1[[#This Row],[Artículo]],'..'!$B$2:$D$569000,3,),"")</f>
        <v/>
      </c>
      <c r="G1138" s="24" t="str">
        <f>IF(H1138=AF1138,"", "Error MC")</f>
        <v>Error MC</v>
      </c>
      <c r="H1138" s="62"/>
      <c r="I1138" s="54">
        <f>+Tabla1[[#This Row],[MC]]*Tabla1[[#This Row],[Pedido]]*Tabla1[[#This Row],[PVC ]]</f>
        <v>0</v>
      </c>
      <c r="J1138" s="26">
        <v>0.21</v>
      </c>
      <c r="K1138" s="63"/>
      <c r="L1138" s="28" t="s">
        <v>17</v>
      </c>
      <c r="M1138" s="53">
        <v>48592.245000000003</v>
      </c>
      <c r="N1138" s="64" t="str">
        <f>+IF(Tabla1[[#This Row],[F PMPI]]="SÍ","No","Sí")</f>
        <v>Sí</v>
      </c>
      <c r="O1138" s="65">
        <f>+Tabla1[[#This Row],[PVL]]*1.055</f>
        <v>51264.818475</v>
      </c>
      <c r="P1138" s="65">
        <f>+Tabla1[[#This Row],[PVL]]*1.43</f>
        <v>69486.910350000006</v>
      </c>
      <c r="Q1138" s="66" t="str">
        <f>+HYPERLINK(Tabla1[[#This Row],[PAG]])</f>
        <v>https://todomusica.com.ar/varios/9858-vts0125.html</v>
      </c>
      <c r="R1138" s="67"/>
      <c r="S1138" s="68"/>
      <c r="T1138" s="69"/>
      <c r="U1138" s="69"/>
      <c r="V1138" s="69"/>
      <c r="W1138" s="69"/>
      <c r="X1138" s="69"/>
      <c r="Y1138" s="35"/>
      <c r="Z1138" s="35" t="s">
        <v>25197</v>
      </c>
      <c r="AA1138" s="36">
        <v>1</v>
      </c>
      <c r="AB1138" s="35" t="s">
        <v>27</v>
      </c>
      <c r="AC1138" s="35" t="str">
        <f>+IF(Tabla1[[#This Row],[STK]]="no","Sin STK", "STK disponible")</f>
        <v>STK disponible</v>
      </c>
      <c r="AD1138" s="35">
        <f>+I1138*J1138</f>
        <v>0</v>
      </c>
      <c r="AE1138" s="35">
        <f>+I1138*K1138</f>
        <v>0</v>
      </c>
      <c r="AF1138" s="36">
        <f>IF(Tabla1[[#This Row],[ref pack]]=1,Tabla1[[#This Row],[Pedido]],LCM(Tabla1[[#This Row],[MC VIEJO]],Tabla1[[#This Row],[Pedido]]))</f>
        <v>1</v>
      </c>
      <c r="AG1138" s="36">
        <f>+VLOOKUP(Tabla1[[#This Row],[Artículo]],'.'!$B$2:$D$11481,3,)</f>
        <v>1</v>
      </c>
      <c r="AH1138" s="37" t="str">
        <f>+IFERROR(SEARCH("pack",Tabla1[[#This Row],[PACK]]),"")</f>
        <v/>
      </c>
    </row>
    <row r="1139" spans="1:34" ht="24" customHeight="1" x14ac:dyDescent="0.2">
      <c r="A1139" s="50" t="s">
        <v>1505</v>
      </c>
      <c r="B1139" s="60" t="s">
        <v>2148</v>
      </c>
      <c r="C1139" s="61" t="s">
        <v>23888</v>
      </c>
      <c r="D1139" s="52" t="s">
        <v>9841</v>
      </c>
      <c r="E1139" s="53">
        <v>27695.78</v>
      </c>
      <c r="F1139" s="23" t="str">
        <f>+IFERROR(VLOOKUP(Tabla1[[#This Row],[Artículo]],'..'!$B$2:$D$569000,3,),"")</f>
        <v/>
      </c>
      <c r="G1139" s="24" t="str">
        <f>IF(H1139=AF1139,"", "Error MC")</f>
        <v>Error MC</v>
      </c>
      <c r="H1139" s="62"/>
      <c r="I1139" s="54">
        <f>+Tabla1[[#This Row],[MC]]*Tabla1[[#This Row],[Pedido]]*Tabla1[[#This Row],[PVC ]]</f>
        <v>0</v>
      </c>
      <c r="J1139" s="26">
        <v>0.21</v>
      </c>
      <c r="K1139" s="63"/>
      <c r="L1139" s="28" t="s">
        <v>17</v>
      </c>
      <c r="M1139" s="53">
        <v>48592.245000000003</v>
      </c>
      <c r="N1139" s="64" t="str">
        <f>+IF(Tabla1[[#This Row],[F PMPI]]="SÍ","No","Sí")</f>
        <v>Sí</v>
      </c>
      <c r="O1139" s="65">
        <f>+Tabla1[[#This Row],[PVL]]*1.055</f>
        <v>51264.818475</v>
      </c>
      <c r="P1139" s="65">
        <f>+Tabla1[[#This Row],[PVL]]*1.43</f>
        <v>69486.910350000006</v>
      </c>
      <c r="Q1139" s="66" t="str">
        <f>+HYPERLINK(Tabla1[[#This Row],[PAG]])</f>
        <v/>
      </c>
      <c r="R1139" s="67"/>
      <c r="S1139" s="68"/>
      <c r="T1139" s="69"/>
      <c r="U1139" s="69"/>
      <c r="V1139" s="69"/>
      <c r="W1139" s="69"/>
      <c r="X1139" s="69"/>
      <c r="Y1139" s="35"/>
      <c r="Z1139" s="35" t="s">
        <v>65</v>
      </c>
      <c r="AA1139" s="36">
        <v>1</v>
      </c>
      <c r="AB1139" s="35" t="s">
        <v>27</v>
      </c>
      <c r="AC1139" s="35" t="str">
        <f>+IF(Tabla1[[#This Row],[STK]]="no","Sin STK", "STK disponible")</f>
        <v>STK disponible</v>
      </c>
      <c r="AD1139" s="35">
        <f>+I1139*J1139</f>
        <v>0</v>
      </c>
      <c r="AE1139" s="35">
        <f>+I1139*K1139</f>
        <v>0</v>
      </c>
      <c r="AF1139" s="36">
        <f>IF(Tabla1[[#This Row],[ref pack]]=1,Tabla1[[#This Row],[Pedido]],LCM(Tabla1[[#This Row],[MC VIEJO]],Tabla1[[#This Row],[Pedido]]))</f>
        <v>1</v>
      </c>
      <c r="AG1139" s="36">
        <f>+VLOOKUP(Tabla1[[#This Row],[Artículo]],'.'!$B$2:$D$11481,3,)</f>
        <v>1</v>
      </c>
      <c r="AH1139" s="37" t="str">
        <f>+IFERROR(SEARCH("pack",Tabla1[[#This Row],[PACK]]),"")</f>
        <v/>
      </c>
    </row>
    <row r="1140" spans="1:34" ht="24" customHeight="1" x14ac:dyDescent="0.2">
      <c r="A1140" s="50" t="s">
        <v>1505</v>
      </c>
      <c r="B1140" s="60" t="s">
        <v>2150</v>
      </c>
      <c r="C1140" s="61" t="s">
        <v>23889</v>
      </c>
      <c r="D1140" s="52" t="s">
        <v>9841</v>
      </c>
      <c r="E1140" s="53">
        <v>27695.78</v>
      </c>
      <c r="F1140" s="23" t="str">
        <f>+IFERROR(VLOOKUP(Tabla1[[#This Row],[Artículo]],'..'!$B$2:$D$569000,3,),"")</f>
        <v/>
      </c>
      <c r="G1140" s="24" t="str">
        <f>IF(H1140=AF1140,"", "Error MC")</f>
        <v>Error MC</v>
      </c>
      <c r="H1140" s="62"/>
      <c r="I1140" s="54">
        <f>+Tabla1[[#This Row],[MC]]*Tabla1[[#This Row],[Pedido]]*Tabla1[[#This Row],[PVC ]]</f>
        <v>0</v>
      </c>
      <c r="J1140" s="26">
        <v>0.21</v>
      </c>
      <c r="K1140" s="63"/>
      <c r="L1140" s="28" t="s">
        <v>17</v>
      </c>
      <c r="M1140" s="53">
        <v>48592.245000000003</v>
      </c>
      <c r="N1140" s="64" t="str">
        <f>+IF(Tabla1[[#This Row],[F PMPI]]="SÍ","No","Sí")</f>
        <v>Sí</v>
      </c>
      <c r="O1140" s="65">
        <f>+Tabla1[[#This Row],[PVL]]*1.055</f>
        <v>51264.818475</v>
      </c>
      <c r="P1140" s="65">
        <f>+Tabla1[[#This Row],[PVL]]*1.43</f>
        <v>69486.910350000006</v>
      </c>
      <c r="Q1140" s="66" t="str">
        <f>+HYPERLINK(Tabla1[[#This Row],[PAG]])</f>
        <v/>
      </c>
      <c r="R1140" s="67"/>
      <c r="S1140" s="68"/>
      <c r="T1140" s="69"/>
      <c r="U1140" s="69"/>
      <c r="V1140" s="69"/>
      <c r="W1140" s="69"/>
      <c r="X1140" s="69"/>
      <c r="Y1140" s="35"/>
      <c r="Z1140" s="35" t="s">
        <v>65</v>
      </c>
      <c r="AA1140" s="36">
        <v>1</v>
      </c>
      <c r="AB1140" s="35" t="s">
        <v>27</v>
      </c>
      <c r="AC1140" s="35" t="str">
        <f>+IF(Tabla1[[#This Row],[STK]]="no","Sin STK", "STK disponible")</f>
        <v>STK disponible</v>
      </c>
      <c r="AD1140" s="35">
        <f>+I1140*J1140</f>
        <v>0</v>
      </c>
      <c r="AE1140" s="35">
        <f>+I1140*K1140</f>
        <v>0</v>
      </c>
      <c r="AF1140" s="36">
        <f>IF(Tabla1[[#This Row],[ref pack]]=1,Tabla1[[#This Row],[Pedido]],LCM(Tabla1[[#This Row],[MC VIEJO]],Tabla1[[#This Row],[Pedido]]))</f>
        <v>1</v>
      </c>
      <c r="AG1140" s="36">
        <f>+VLOOKUP(Tabla1[[#This Row],[Artículo]],'.'!$B$2:$D$11481,3,)</f>
        <v>1</v>
      </c>
      <c r="AH1140" s="37" t="str">
        <f>+IFERROR(SEARCH("pack",Tabla1[[#This Row],[PACK]]),"")</f>
        <v/>
      </c>
    </row>
    <row r="1141" spans="1:34" ht="24" customHeight="1" x14ac:dyDescent="0.2">
      <c r="A1141" s="50" t="s">
        <v>1505</v>
      </c>
      <c r="B1141" s="60" t="s">
        <v>2152</v>
      </c>
      <c r="C1141" s="61" t="s">
        <v>23890</v>
      </c>
      <c r="D1141" s="52" t="s">
        <v>9841</v>
      </c>
      <c r="E1141" s="53">
        <v>27695.78</v>
      </c>
      <c r="F1141" s="23" t="str">
        <f>+IFERROR(VLOOKUP(Tabla1[[#This Row],[Artículo]],'..'!$B$2:$D$569000,3,),"")</f>
        <v/>
      </c>
      <c r="G1141" s="24" t="str">
        <f>IF(H1141=AF1141,"", "Error MC")</f>
        <v>Error MC</v>
      </c>
      <c r="H1141" s="62"/>
      <c r="I1141" s="54">
        <f>+Tabla1[[#This Row],[MC]]*Tabla1[[#This Row],[Pedido]]*Tabla1[[#This Row],[PVC ]]</f>
        <v>0</v>
      </c>
      <c r="J1141" s="26">
        <v>0.21</v>
      </c>
      <c r="K1141" s="63"/>
      <c r="L1141" s="28" t="s">
        <v>17</v>
      </c>
      <c r="M1141" s="53">
        <v>48592.245000000003</v>
      </c>
      <c r="N1141" s="64" t="str">
        <f>+IF(Tabla1[[#This Row],[F PMPI]]="SÍ","No","Sí")</f>
        <v>Sí</v>
      </c>
      <c r="O1141" s="65">
        <f>+Tabla1[[#This Row],[PVL]]*1.055</f>
        <v>51264.818475</v>
      </c>
      <c r="P1141" s="65">
        <f>+Tabla1[[#This Row],[PVL]]*1.43</f>
        <v>69486.910350000006</v>
      </c>
      <c r="Q1141" s="66" t="str">
        <f>+HYPERLINK(Tabla1[[#This Row],[PAG]])</f>
        <v/>
      </c>
      <c r="R1141" s="67"/>
      <c r="S1141" s="68"/>
      <c r="T1141" s="69"/>
      <c r="U1141" s="69"/>
      <c r="V1141" s="69"/>
      <c r="W1141" s="69"/>
      <c r="X1141" s="69"/>
      <c r="Y1141" s="35"/>
      <c r="Z1141" s="35" t="s">
        <v>65</v>
      </c>
      <c r="AA1141" s="36">
        <v>1</v>
      </c>
      <c r="AB1141" s="35" t="s">
        <v>27</v>
      </c>
      <c r="AC1141" s="35" t="str">
        <f>+IF(Tabla1[[#This Row],[STK]]="no","Sin STK", "STK disponible")</f>
        <v>STK disponible</v>
      </c>
      <c r="AD1141" s="35">
        <f>+I1141*J1141</f>
        <v>0</v>
      </c>
      <c r="AE1141" s="35">
        <f>+I1141*K1141</f>
        <v>0</v>
      </c>
      <c r="AF1141" s="36">
        <f>IF(Tabla1[[#This Row],[ref pack]]=1,Tabla1[[#This Row],[Pedido]],LCM(Tabla1[[#This Row],[MC VIEJO]],Tabla1[[#This Row],[Pedido]]))</f>
        <v>1</v>
      </c>
      <c r="AG1141" s="36">
        <f>+VLOOKUP(Tabla1[[#This Row],[Artículo]],'.'!$B$2:$D$11481,3,)</f>
        <v>1</v>
      </c>
      <c r="AH1141" s="37" t="str">
        <f>+IFERROR(SEARCH("pack",Tabla1[[#This Row],[PACK]]),"")</f>
        <v/>
      </c>
    </row>
    <row r="1142" spans="1:34" ht="24" customHeight="1" x14ac:dyDescent="0.2">
      <c r="A1142" s="50" t="s">
        <v>1505</v>
      </c>
      <c r="B1142" s="60" t="s">
        <v>2154</v>
      </c>
      <c r="C1142" s="61" t="s">
        <v>2155</v>
      </c>
      <c r="D1142" s="52" t="s">
        <v>9841</v>
      </c>
      <c r="E1142" s="53">
        <v>15638.3</v>
      </c>
      <c r="F1142" s="23" t="str">
        <f>+IFERROR(VLOOKUP(Tabla1[[#This Row],[Artículo]],'..'!$B$2:$D$569000,3,),"")</f>
        <v/>
      </c>
      <c r="G1142" s="24" t="str">
        <f>IF(H1142=AF1142,"", "Error MC")</f>
        <v>Error MC</v>
      </c>
      <c r="H1142" s="62"/>
      <c r="I1142" s="54">
        <f>+Tabla1[[#This Row],[MC]]*Tabla1[[#This Row],[Pedido]]*Tabla1[[#This Row],[PVC ]]</f>
        <v>0</v>
      </c>
      <c r="J1142" s="26">
        <v>0.21</v>
      </c>
      <c r="K1142" s="63"/>
      <c r="L1142" s="28" t="s">
        <v>17</v>
      </c>
      <c r="M1142" s="53">
        <v>27437.402999999998</v>
      </c>
      <c r="N1142" s="64" t="str">
        <f>+IF(Tabla1[[#This Row],[F PMPI]]="SÍ","No","Sí")</f>
        <v>Sí</v>
      </c>
      <c r="O1142" s="65">
        <f>+Tabla1[[#This Row],[PVL]]*1.055</f>
        <v>28946.460164999997</v>
      </c>
      <c r="P1142" s="65">
        <f>+Tabla1[[#This Row],[PVL]]*1.43</f>
        <v>39235.486289999993</v>
      </c>
      <c r="Q1142" s="66" t="str">
        <f>+HYPERLINK(Tabla1[[#This Row],[PAG]])</f>
        <v>http://www.todomusica.com.ar/soportes/17628-wwda-10c.html</v>
      </c>
      <c r="R1142" s="67"/>
      <c r="S1142" s="68"/>
      <c r="T1142" s="69"/>
      <c r="U1142" s="69"/>
      <c r="V1142" s="69"/>
      <c r="W1142" s="69"/>
      <c r="X1142" s="69"/>
      <c r="Y1142" s="35"/>
      <c r="Z1142" s="35" t="s">
        <v>25198</v>
      </c>
      <c r="AA1142" s="36">
        <v>1</v>
      </c>
      <c r="AB1142" s="35" t="s">
        <v>27</v>
      </c>
      <c r="AC1142" s="35" t="str">
        <f>+IF(Tabla1[[#This Row],[STK]]="no","Sin STK", "STK disponible")</f>
        <v>STK disponible</v>
      </c>
      <c r="AD1142" s="35">
        <f>+I1142*J1142</f>
        <v>0</v>
      </c>
      <c r="AE1142" s="35">
        <f>+I1142*K1142</f>
        <v>0</v>
      </c>
      <c r="AF1142" s="36">
        <f>IF(Tabla1[[#This Row],[ref pack]]=1,Tabla1[[#This Row],[Pedido]],LCM(Tabla1[[#This Row],[MC VIEJO]],Tabla1[[#This Row],[Pedido]]))</f>
        <v>1</v>
      </c>
      <c r="AG1142" s="36">
        <f>+VLOOKUP(Tabla1[[#This Row],[Artículo]],'.'!$B$2:$D$11481,3,)</f>
        <v>1</v>
      </c>
      <c r="AH1142" s="37" t="str">
        <f>+IFERROR(SEARCH("pack",Tabla1[[#This Row],[PACK]]),"")</f>
        <v/>
      </c>
    </row>
    <row r="1143" spans="1:34" ht="24" customHeight="1" x14ac:dyDescent="0.2">
      <c r="A1143" s="50" t="s">
        <v>2156</v>
      </c>
      <c r="B1143" s="60" t="s">
        <v>2157</v>
      </c>
      <c r="C1143" s="61" t="s">
        <v>2158</v>
      </c>
      <c r="D1143" s="52" t="s">
        <v>9842</v>
      </c>
      <c r="E1143" s="53">
        <v>1169317.3899999999</v>
      </c>
      <c r="F1143" s="23" t="str">
        <f>+IFERROR(VLOOKUP(Tabla1[[#This Row],[Artículo]],'..'!$B$2:$D$569000,3,),"")</f>
        <v/>
      </c>
      <c r="G1143" s="24" t="str">
        <f>IF(H1143=AF1143,"", "Error MC")</f>
        <v>Error MC</v>
      </c>
      <c r="H1143" s="62"/>
      <c r="I1143" s="54">
        <f>+Tabla1[[#This Row],[MC]]*Tabla1[[#This Row],[Pedido]]*Tabla1[[#This Row],[PVC ]]</f>
        <v>0</v>
      </c>
      <c r="J1143" s="26">
        <v>0.105</v>
      </c>
      <c r="K1143" s="63"/>
      <c r="L1143" s="28" t="s">
        <v>17</v>
      </c>
      <c r="M1143" s="53">
        <v>1873538.7930000001</v>
      </c>
      <c r="N1143" s="64" t="str">
        <f>+IF(Tabla1[[#This Row],[F PMPI]]="SÍ","No","Sí")</f>
        <v>Sí</v>
      </c>
      <c r="O1143" s="65">
        <f>+Tabla1[[#This Row],[PVL]]*1.055</f>
        <v>1976583.426615</v>
      </c>
      <c r="P1143" s="65">
        <f>+Tabla1[[#This Row],[PVL]]*1.43</f>
        <v>2679160.4739899999</v>
      </c>
      <c r="Q1143" s="66" t="str">
        <f>+HYPERLINK(Tabla1[[#This Row],[PAG]])</f>
        <v>https://todomusica.com.ar/matrices/5730-404.html</v>
      </c>
      <c r="R1143" s="67"/>
      <c r="S1143" s="68"/>
      <c r="T1143" s="69"/>
      <c r="U1143" s="69"/>
      <c r="V1143" s="69"/>
      <c r="W1143" s="69"/>
      <c r="X1143" s="69"/>
      <c r="Y1143" s="35"/>
      <c r="Z1143" s="35" t="s">
        <v>25199</v>
      </c>
      <c r="AA1143" s="36">
        <v>1</v>
      </c>
      <c r="AB1143" s="35" t="s">
        <v>27</v>
      </c>
      <c r="AC1143" s="35" t="str">
        <f>+IF(Tabla1[[#This Row],[STK]]="no","Sin STK", "STK disponible")</f>
        <v>STK disponible</v>
      </c>
      <c r="AD1143" s="35">
        <f>+I1143*J1143</f>
        <v>0</v>
      </c>
      <c r="AE1143" s="35">
        <f>+I1143*K1143</f>
        <v>0</v>
      </c>
      <c r="AF1143" s="36">
        <f>IF(Tabla1[[#This Row],[ref pack]]=1,Tabla1[[#This Row],[Pedido]],LCM(Tabla1[[#This Row],[MC VIEJO]],Tabla1[[#This Row],[Pedido]]))</f>
        <v>1</v>
      </c>
      <c r="AG1143" s="36">
        <f>+VLOOKUP(Tabla1[[#This Row],[Artículo]],'.'!$B$2:$D$11481,3,)</f>
        <v>1</v>
      </c>
      <c r="AH1143" s="37" t="str">
        <f>+IFERROR(SEARCH("pack",Tabla1[[#This Row],[PACK]]),"")</f>
        <v/>
      </c>
    </row>
    <row r="1144" spans="1:34" ht="24" customHeight="1" x14ac:dyDescent="0.2">
      <c r="A1144" s="50" t="s">
        <v>2156</v>
      </c>
      <c r="B1144" s="60" t="s">
        <v>2159</v>
      </c>
      <c r="C1144" s="61" t="s">
        <v>2160</v>
      </c>
      <c r="D1144" s="52" t="s">
        <v>9842</v>
      </c>
      <c r="E1144" s="53">
        <v>1304721.69</v>
      </c>
      <c r="F1144" s="23" t="str">
        <f>+IFERROR(VLOOKUP(Tabla1[[#This Row],[Artículo]],'..'!$B$2:$D$569000,3,),"")</f>
        <v/>
      </c>
      <c r="G1144" s="24" t="str">
        <f>IF(H1144=AF1144,"", "Error MC")</f>
        <v>Error MC</v>
      </c>
      <c r="H1144" s="62"/>
      <c r="I1144" s="54">
        <f>+Tabla1[[#This Row],[MC]]*Tabla1[[#This Row],[Pedido]]*Tabla1[[#This Row],[PVC ]]</f>
        <v>0</v>
      </c>
      <c r="J1144" s="26">
        <v>0.21</v>
      </c>
      <c r="K1144" s="63"/>
      <c r="L1144" s="28" t="s">
        <v>24296</v>
      </c>
      <c r="M1144" s="53">
        <v>2052327.2220000001</v>
      </c>
      <c r="N1144" s="64" t="str">
        <f>+IF(Tabla1[[#This Row],[F PMPI]]="SÍ","No","Sí")</f>
        <v>Sí</v>
      </c>
      <c r="O1144" s="65">
        <f>+Tabla1[[#This Row],[PVL]]*1.055</f>
        <v>2165205.2192099998</v>
      </c>
      <c r="P1144" s="65">
        <f>+Tabla1[[#This Row],[PVL]]*1.43</f>
        <v>2934827.9274599999</v>
      </c>
      <c r="Q1144" s="66" t="str">
        <f>+HYPERLINK(Tabla1[[#This Row],[PAG]])</f>
        <v>https://todomusica.com.ar/adaptadores/8636-af-vio1.html</v>
      </c>
      <c r="R1144" s="67"/>
      <c r="S1144" s="68"/>
      <c r="T1144" s="69"/>
      <c r="U1144" s="69"/>
      <c r="V1144" s="69"/>
      <c r="W1144" s="69"/>
      <c r="X1144" s="69"/>
      <c r="Y1144" s="35"/>
      <c r="Z1144" s="35" t="s">
        <v>25200</v>
      </c>
      <c r="AA1144" s="36">
        <v>1</v>
      </c>
      <c r="AB1144" s="35" t="s">
        <v>27</v>
      </c>
      <c r="AC1144" s="35" t="str">
        <f>+IF(Tabla1[[#This Row],[STK]]="no","Sin STK", "STK disponible")</f>
        <v>STK disponible</v>
      </c>
      <c r="AD1144" s="35">
        <f>+I1144*J1144</f>
        <v>0</v>
      </c>
      <c r="AE1144" s="35">
        <f>+I1144*K1144</f>
        <v>0</v>
      </c>
      <c r="AF1144" s="36">
        <f>IF(Tabla1[[#This Row],[ref pack]]=1,Tabla1[[#This Row],[Pedido]],LCM(Tabla1[[#This Row],[MC VIEJO]],Tabla1[[#This Row],[Pedido]]))</f>
        <v>1</v>
      </c>
      <c r="AG1144" s="36">
        <f>+VLOOKUP(Tabla1[[#This Row],[Artículo]],'.'!$B$2:$D$11481,3,)</f>
        <v>1</v>
      </c>
      <c r="AH1144" s="37" t="str">
        <f>+IFERROR(SEARCH("pack",Tabla1[[#This Row],[PACK]]),"")</f>
        <v/>
      </c>
    </row>
    <row r="1145" spans="1:34" ht="24" customHeight="1" x14ac:dyDescent="0.2">
      <c r="A1145" s="50" t="s">
        <v>2156</v>
      </c>
      <c r="B1145" s="60" t="s">
        <v>2161</v>
      </c>
      <c r="C1145" s="61" t="s">
        <v>2162</v>
      </c>
      <c r="D1145" s="52" t="s">
        <v>27</v>
      </c>
      <c r="E1145" s="53">
        <v>925735.78</v>
      </c>
      <c r="F1145" s="23" t="str">
        <f>+IFERROR(VLOOKUP(Tabla1[[#This Row],[Artículo]],'..'!$B$2:$D$569000,3,),"")</f>
        <v/>
      </c>
      <c r="G1145" s="24" t="str">
        <f>IF(H1145=AF1145,"", "Error MC")</f>
        <v>Error MC</v>
      </c>
      <c r="H1145" s="62"/>
      <c r="I1145" s="54">
        <f>+Tabla1[[#This Row],[MC]]*Tabla1[[#This Row],[Pedido]]*Tabla1[[#This Row],[PVC ]]</f>
        <v>0</v>
      </c>
      <c r="J1145" s="26">
        <v>0.21</v>
      </c>
      <c r="K1145" s="63"/>
      <c r="L1145" s="28" t="s">
        <v>24296</v>
      </c>
      <c r="M1145" s="53">
        <v>1456182.3770000001</v>
      </c>
      <c r="N1145" s="64" t="str">
        <f>+IF(Tabla1[[#This Row],[F PMPI]]="SÍ","No","Sí")</f>
        <v>No</v>
      </c>
      <c r="O1145" s="65">
        <f>+Tabla1[[#This Row],[PVL]]*1.055</f>
        <v>1536272.4077349999</v>
      </c>
      <c r="P1145" s="65">
        <f>+Tabla1[[#This Row],[PVL]]*1.43</f>
        <v>2082340.79911</v>
      </c>
      <c r="Q1145" s="66" t="str">
        <f>+HYPERLINK(Tabla1[[#This Row],[PAG]])</f>
        <v>https://todomusica.com.ar/productos-sin-categorias-de-netsuite/4305-404.html</v>
      </c>
      <c r="R1145" s="67"/>
      <c r="S1145" s="68"/>
      <c r="T1145" s="69"/>
      <c r="U1145" s="69"/>
      <c r="V1145" s="69"/>
      <c r="W1145" s="69"/>
      <c r="X1145" s="69"/>
      <c r="Y1145" s="35"/>
      <c r="Z1145" s="35" t="s">
        <v>25201</v>
      </c>
      <c r="AA1145" s="36">
        <v>1</v>
      </c>
      <c r="AB1145" s="35" t="s">
        <v>9849</v>
      </c>
      <c r="AC1145" s="35" t="str">
        <f>+IF(Tabla1[[#This Row],[STK]]="no","Sin STK", "STK disponible")</f>
        <v>Sin STK</v>
      </c>
      <c r="AD1145" s="35">
        <f>+I1145*J1145</f>
        <v>0</v>
      </c>
      <c r="AE1145" s="35">
        <f>+I1145*K1145</f>
        <v>0</v>
      </c>
      <c r="AF1145" s="36">
        <f>IF(Tabla1[[#This Row],[ref pack]]=1,Tabla1[[#This Row],[Pedido]],LCM(Tabla1[[#This Row],[MC VIEJO]],Tabla1[[#This Row],[Pedido]]))</f>
        <v>1</v>
      </c>
      <c r="AG1145" s="36">
        <f>+VLOOKUP(Tabla1[[#This Row],[Artículo]],'.'!$B$2:$D$11481,3,)</f>
        <v>1</v>
      </c>
      <c r="AH1145" s="37" t="str">
        <f>+IFERROR(SEARCH("pack",Tabla1[[#This Row],[PACK]]),"")</f>
        <v/>
      </c>
    </row>
    <row r="1146" spans="1:34" ht="24" customHeight="1" x14ac:dyDescent="0.2">
      <c r="A1146" s="50" t="s">
        <v>2156</v>
      </c>
      <c r="B1146" s="60" t="s">
        <v>2167</v>
      </c>
      <c r="C1146" s="61" t="s">
        <v>2168</v>
      </c>
      <c r="D1146" s="52" t="s">
        <v>27</v>
      </c>
      <c r="E1146" s="53">
        <v>504867.77</v>
      </c>
      <c r="F1146" s="23" t="str">
        <f>+IFERROR(VLOOKUP(Tabla1[[#This Row],[Artículo]],'..'!$B$2:$D$569000,3,),"")</f>
        <v/>
      </c>
      <c r="G1146" s="24" t="str">
        <f>IF(H1146=AF1146,"", "Error MC")</f>
        <v>Error MC</v>
      </c>
      <c r="H1146" s="62"/>
      <c r="I1146" s="54">
        <f>+Tabla1[[#This Row],[MC]]*Tabla1[[#This Row],[Pedido]]*Tabla1[[#This Row],[PVC ]]</f>
        <v>0</v>
      </c>
      <c r="J1146" s="26">
        <v>0.21</v>
      </c>
      <c r="K1146" s="63"/>
      <c r="L1146" s="28" t="s">
        <v>17</v>
      </c>
      <c r="M1146" s="53">
        <v>885790.50699999998</v>
      </c>
      <c r="N1146" s="64" t="str">
        <f>+IF(Tabla1[[#This Row],[F PMPI]]="SÍ","No","Sí")</f>
        <v>Sí</v>
      </c>
      <c r="O1146" s="65">
        <f>+Tabla1[[#This Row],[PVL]]*1.055</f>
        <v>934508.98488499993</v>
      </c>
      <c r="P1146" s="65">
        <f>+Tabla1[[#This Row],[PVL]]*1.43</f>
        <v>1266680.4250099999</v>
      </c>
      <c r="Q1146" s="66" t="str">
        <f>+HYPERLINK(Tabla1[[#This Row],[PAG]])</f>
        <v>https://todomusica.com.ar/bafles-activos/7407-b-hype-10.html</v>
      </c>
      <c r="R1146" s="67"/>
      <c r="S1146" s="68"/>
      <c r="T1146" s="69"/>
      <c r="U1146" s="69"/>
      <c r="V1146" s="69"/>
      <c r="W1146" s="69"/>
      <c r="X1146" s="69"/>
      <c r="Y1146" s="35"/>
      <c r="Z1146" s="35" t="s">
        <v>25202</v>
      </c>
      <c r="AA1146" s="36">
        <v>1</v>
      </c>
      <c r="AB1146" s="35" t="s">
        <v>27</v>
      </c>
      <c r="AC1146" s="35" t="str">
        <f>+IF(Tabla1[[#This Row],[STK]]="no","Sin STK", "STK disponible")</f>
        <v>Sin STK</v>
      </c>
      <c r="AD1146" s="35">
        <f>+I1146*J1146</f>
        <v>0</v>
      </c>
      <c r="AE1146" s="35">
        <f>+I1146*K1146</f>
        <v>0</v>
      </c>
      <c r="AF1146" s="36">
        <f>IF(Tabla1[[#This Row],[ref pack]]=1,Tabla1[[#This Row],[Pedido]],LCM(Tabla1[[#This Row],[MC VIEJO]],Tabla1[[#This Row],[Pedido]]))</f>
        <v>1</v>
      </c>
      <c r="AG1146" s="36">
        <f>+VLOOKUP(Tabla1[[#This Row],[Artículo]],'.'!$B$2:$D$11481,3,)</f>
        <v>1</v>
      </c>
      <c r="AH1146" s="37" t="str">
        <f>+IFERROR(SEARCH("pack",Tabla1[[#This Row],[PACK]]),"")</f>
        <v/>
      </c>
    </row>
    <row r="1147" spans="1:34" ht="24" customHeight="1" x14ac:dyDescent="0.2">
      <c r="A1147" s="50" t="s">
        <v>2156</v>
      </c>
      <c r="B1147" s="60" t="s">
        <v>2169</v>
      </c>
      <c r="C1147" s="61" t="s">
        <v>2170</v>
      </c>
      <c r="D1147" s="52" t="s">
        <v>27</v>
      </c>
      <c r="E1147" s="53">
        <v>605840.31999999995</v>
      </c>
      <c r="F1147" s="23" t="str">
        <f>+IFERROR(VLOOKUP(Tabla1[[#This Row],[Artículo]],'..'!$B$2:$D$569000,3,),"")</f>
        <v/>
      </c>
      <c r="G1147" s="24" t="str">
        <f>IF(H1147=AF1147,"", "Error MC")</f>
        <v>Error MC</v>
      </c>
      <c r="H1147" s="62"/>
      <c r="I1147" s="54">
        <f>+Tabla1[[#This Row],[MC]]*Tabla1[[#This Row],[Pedido]]*Tabla1[[#This Row],[PVC ]]</f>
        <v>0</v>
      </c>
      <c r="J1147" s="26">
        <v>0.21</v>
      </c>
      <c r="K1147" s="63"/>
      <c r="L1147" s="28" t="s">
        <v>17</v>
      </c>
      <c r="M1147" s="53">
        <v>1062946.8370000001</v>
      </c>
      <c r="N1147" s="64" t="str">
        <f>+IF(Tabla1[[#This Row],[F PMPI]]="SÍ","No","Sí")</f>
        <v>Sí</v>
      </c>
      <c r="O1147" s="65">
        <f>+Tabla1[[#This Row],[PVL]]*1.055</f>
        <v>1121408.913035</v>
      </c>
      <c r="P1147" s="65">
        <f>+Tabla1[[#This Row],[PVL]]*1.43</f>
        <v>1520013.97691</v>
      </c>
      <c r="Q1147" s="66" t="str">
        <f>+HYPERLINK(Tabla1[[#This Row],[PAG]])</f>
        <v>https://todomusica.com.ar/bafles-activos/7408-b-hype-12.html</v>
      </c>
      <c r="R1147" s="67"/>
      <c r="S1147" s="68"/>
      <c r="T1147" s="69"/>
      <c r="U1147" s="69"/>
      <c r="V1147" s="69"/>
      <c r="W1147" s="69"/>
      <c r="X1147" s="69"/>
      <c r="Y1147" s="35"/>
      <c r="Z1147" s="35" t="s">
        <v>25203</v>
      </c>
      <c r="AA1147" s="36">
        <v>1</v>
      </c>
      <c r="AB1147" s="35" t="s">
        <v>27</v>
      </c>
      <c r="AC1147" s="35" t="str">
        <f>+IF(Tabla1[[#This Row],[STK]]="no","Sin STK", "STK disponible")</f>
        <v>Sin STK</v>
      </c>
      <c r="AD1147" s="35">
        <f>+I1147*J1147</f>
        <v>0</v>
      </c>
      <c r="AE1147" s="35">
        <f>+I1147*K1147</f>
        <v>0</v>
      </c>
      <c r="AF1147" s="36">
        <f>IF(Tabla1[[#This Row],[ref pack]]=1,Tabla1[[#This Row],[Pedido]],LCM(Tabla1[[#This Row],[MC VIEJO]],Tabla1[[#This Row],[Pedido]]))</f>
        <v>1</v>
      </c>
      <c r="AG1147" s="36">
        <f>+VLOOKUP(Tabla1[[#This Row],[Artículo]],'.'!$B$2:$D$11481,3,)</f>
        <v>1</v>
      </c>
      <c r="AH1147" s="37" t="str">
        <f>+IFERROR(SEARCH("pack",Tabla1[[#This Row],[PACK]]),"")</f>
        <v/>
      </c>
    </row>
    <row r="1148" spans="1:34" ht="24" customHeight="1" x14ac:dyDescent="0.2">
      <c r="A1148" s="50" t="s">
        <v>2156</v>
      </c>
      <c r="B1148" s="60" t="s">
        <v>2171</v>
      </c>
      <c r="C1148" s="61" t="s">
        <v>2172</v>
      </c>
      <c r="D1148" s="52" t="s">
        <v>27</v>
      </c>
      <c r="E1148" s="53">
        <v>740472.1</v>
      </c>
      <c r="F1148" s="23" t="str">
        <f>+IFERROR(VLOOKUP(Tabla1[[#This Row],[Artículo]],'..'!$B$2:$D$569000,3,),"")</f>
        <v/>
      </c>
      <c r="G1148" s="24" t="str">
        <f>IF(H1148=AF1148,"", "Error MC")</f>
        <v>Error MC</v>
      </c>
      <c r="H1148" s="62"/>
      <c r="I1148" s="54">
        <f>+Tabla1[[#This Row],[MC]]*Tabla1[[#This Row],[Pedido]]*Tabla1[[#This Row],[PVC ]]</f>
        <v>0</v>
      </c>
      <c r="J1148" s="26">
        <v>0.21</v>
      </c>
      <c r="K1148" s="63"/>
      <c r="L1148" s="28" t="s">
        <v>17</v>
      </c>
      <c r="M1148" s="53">
        <v>1299158.3060000001</v>
      </c>
      <c r="N1148" s="64" t="str">
        <f>+IF(Tabla1[[#This Row],[F PMPI]]="SÍ","No","Sí")</f>
        <v>Sí</v>
      </c>
      <c r="O1148" s="65">
        <f>+Tabla1[[#This Row],[PVL]]*1.055</f>
        <v>1370612.0128300001</v>
      </c>
      <c r="P1148" s="65">
        <f>+Tabla1[[#This Row],[PVL]]*1.43</f>
        <v>1857796.3775800001</v>
      </c>
      <c r="Q1148" s="66" t="str">
        <f>+HYPERLINK(Tabla1[[#This Row],[PAG]])</f>
        <v>https://todomusica.com.ar/bafles-activos/7409-b-hype-15.html</v>
      </c>
      <c r="R1148" s="67"/>
      <c r="S1148" s="68"/>
      <c r="T1148" s="69"/>
      <c r="U1148" s="69"/>
      <c r="V1148" s="69"/>
      <c r="W1148" s="69"/>
      <c r="X1148" s="69"/>
      <c r="Y1148" s="35"/>
      <c r="Z1148" s="35" t="s">
        <v>25204</v>
      </c>
      <c r="AA1148" s="36">
        <v>1</v>
      </c>
      <c r="AB1148" s="35" t="s">
        <v>27</v>
      </c>
      <c r="AC1148" s="35" t="str">
        <f>+IF(Tabla1[[#This Row],[STK]]="no","Sin STK", "STK disponible")</f>
        <v>Sin STK</v>
      </c>
      <c r="AD1148" s="35">
        <f>+I1148*J1148</f>
        <v>0</v>
      </c>
      <c r="AE1148" s="35">
        <f>+I1148*K1148</f>
        <v>0</v>
      </c>
      <c r="AF1148" s="36">
        <f>IF(Tabla1[[#This Row],[ref pack]]=1,Tabla1[[#This Row],[Pedido]],LCM(Tabla1[[#This Row],[MC VIEJO]],Tabla1[[#This Row],[Pedido]]))</f>
        <v>1</v>
      </c>
      <c r="AG1148" s="36">
        <f>+VLOOKUP(Tabla1[[#This Row],[Artículo]],'.'!$B$2:$D$11481,3,)</f>
        <v>1</v>
      </c>
      <c r="AH1148" s="37" t="str">
        <f>+IFERROR(SEARCH("pack",Tabla1[[#This Row],[PACK]]),"")</f>
        <v/>
      </c>
    </row>
    <row r="1149" spans="1:34" ht="24" customHeight="1" x14ac:dyDescent="0.2">
      <c r="A1149" s="50" t="s">
        <v>2156</v>
      </c>
      <c r="B1149" s="60" t="s">
        <v>2173</v>
      </c>
      <c r="C1149" s="61" t="s">
        <v>2174</v>
      </c>
      <c r="D1149" s="52" t="s">
        <v>27</v>
      </c>
      <c r="E1149" s="53">
        <v>403895.03999999998</v>
      </c>
      <c r="F1149" s="23" t="str">
        <f>+IFERROR(VLOOKUP(Tabla1[[#This Row],[Artículo]],'..'!$B$2:$D$569000,3,),"")</f>
        <v/>
      </c>
      <c r="G1149" s="24" t="str">
        <f>IF(H1149=AF1149,"", "Error MC")</f>
        <v>Error MC</v>
      </c>
      <c r="H1149" s="62"/>
      <c r="I1149" s="54">
        <f>+Tabla1[[#This Row],[MC]]*Tabla1[[#This Row],[Pedido]]*Tabla1[[#This Row],[PVC ]]</f>
        <v>0</v>
      </c>
      <c r="J1149" s="26">
        <v>0.21</v>
      </c>
      <c r="K1149" s="63"/>
      <c r="L1149" s="28" t="s">
        <v>17</v>
      </c>
      <c r="M1149" s="53">
        <v>708633.85</v>
      </c>
      <c r="N1149" s="64" t="str">
        <f>+IF(Tabla1[[#This Row],[F PMPI]]="SÍ","No","Sí")</f>
        <v>Sí</v>
      </c>
      <c r="O1149" s="65">
        <f>+Tabla1[[#This Row],[PVL]]*1.055</f>
        <v>747608.7117499999</v>
      </c>
      <c r="P1149" s="65">
        <f>+Tabla1[[#This Row],[PVL]]*1.43</f>
        <v>1013346.4054999999</v>
      </c>
      <c r="Q1149" s="66" t="str">
        <f>+HYPERLINK(Tabla1[[#This Row],[PAG]])</f>
        <v>https://todomusica.com.ar/bafles-activos/7406-b-hype-8.html</v>
      </c>
      <c r="R1149" s="67"/>
      <c r="S1149" s="68"/>
      <c r="T1149" s="69"/>
      <c r="U1149" s="69"/>
      <c r="V1149" s="69"/>
      <c r="W1149" s="69"/>
      <c r="X1149" s="69"/>
      <c r="Y1149" s="35"/>
      <c r="Z1149" s="35" t="s">
        <v>25205</v>
      </c>
      <c r="AA1149" s="36">
        <v>1</v>
      </c>
      <c r="AB1149" s="35" t="s">
        <v>27</v>
      </c>
      <c r="AC1149" s="35" t="str">
        <f>+IF(Tabla1[[#This Row],[STK]]="no","Sin STK", "STK disponible")</f>
        <v>Sin STK</v>
      </c>
      <c r="AD1149" s="35">
        <f>+I1149*J1149</f>
        <v>0</v>
      </c>
      <c r="AE1149" s="35">
        <f>+I1149*K1149</f>
        <v>0</v>
      </c>
      <c r="AF1149" s="36">
        <f>IF(Tabla1[[#This Row],[ref pack]]=1,Tabla1[[#This Row],[Pedido]],LCM(Tabla1[[#This Row],[MC VIEJO]],Tabla1[[#This Row],[Pedido]]))</f>
        <v>1</v>
      </c>
      <c r="AG1149" s="36">
        <f>+VLOOKUP(Tabla1[[#This Row],[Artículo]],'.'!$B$2:$D$11481,3,)</f>
        <v>1</v>
      </c>
      <c r="AH1149" s="37" t="str">
        <f>+IFERROR(SEARCH("pack",Tabla1[[#This Row],[PACK]]),"")</f>
        <v/>
      </c>
    </row>
    <row r="1150" spans="1:34" ht="24" customHeight="1" x14ac:dyDescent="0.2">
      <c r="A1150" s="50" t="s">
        <v>2156</v>
      </c>
      <c r="B1150" s="60" t="s">
        <v>2175</v>
      </c>
      <c r="C1150" s="61" t="s">
        <v>2176</v>
      </c>
      <c r="D1150" s="52" t="s">
        <v>9842</v>
      </c>
      <c r="E1150" s="53">
        <v>182566.98</v>
      </c>
      <c r="F1150" s="23" t="str">
        <f>+IFERROR(VLOOKUP(Tabla1[[#This Row],[Artículo]],'..'!$B$2:$D$569000,3,),"")</f>
        <v/>
      </c>
      <c r="G1150" s="24" t="str">
        <f>IF(H1150=AF1150,"", "Error MC")</f>
        <v>Error MC</v>
      </c>
      <c r="H1150" s="62"/>
      <c r="I1150" s="54">
        <f>+Tabla1[[#This Row],[MC]]*Tabla1[[#This Row],[Pedido]]*Tabla1[[#This Row],[PVC ]]</f>
        <v>0</v>
      </c>
      <c r="J1150" s="26">
        <v>0.21</v>
      </c>
      <c r="K1150" s="63"/>
      <c r="L1150" s="28" t="s">
        <v>17</v>
      </c>
      <c r="M1150" s="53">
        <v>320313.76500000001</v>
      </c>
      <c r="N1150" s="64" t="str">
        <f>+IF(Tabla1[[#This Row],[F PMPI]]="SÍ","No","Sí")</f>
        <v>Sí</v>
      </c>
      <c r="O1150" s="65">
        <f>+Tabla1[[#This Row],[PVL]]*1.055</f>
        <v>337931.02207499999</v>
      </c>
      <c r="P1150" s="65">
        <f>+Tabla1[[#This Row],[PVL]]*1.43</f>
        <v>458048.68394999998</v>
      </c>
      <c r="Q1150" s="66" t="str">
        <f>+HYPERLINK(Tabla1[[#This Row],[PAG]])</f>
        <v>https://todomusica.com.ar/soporte-de-bafles/8463-clon-drkmini.html</v>
      </c>
      <c r="R1150" s="67"/>
      <c r="S1150" s="68"/>
      <c r="T1150" s="69"/>
      <c r="U1150" s="69"/>
      <c r="V1150" s="69"/>
      <c r="W1150" s="69"/>
      <c r="X1150" s="69"/>
      <c r="Y1150" s="35"/>
      <c r="Z1150" s="35" t="s">
        <v>25206</v>
      </c>
      <c r="AA1150" s="36">
        <v>1</v>
      </c>
      <c r="AB1150" s="35" t="s">
        <v>27</v>
      </c>
      <c r="AC1150" s="35" t="str">
        <f>+IF(Tabla1[[#This Row],[STK]]="no","Sin STK", "STK disponible")</f>
        <v>STK disponible</v>
      </c>
      <c r="AD1150" s="35">
        <f>+I1150*J1150</f>
        <v>0</v>
      </c>
      <c r="AE1150" s="35">
        <f>+I1150*K1150</f>
        <v>0</v>
      </c>
      <c r="AF1150" s="36">
        <f>IF(Tabla1[[#This Row],[ref pack]]=1,Tabla1[[#This Row],[Pedido]],LCM(Tabla1[[#This Row],[MC VIEJO]],Tabla1[[#This Row],[Pedido]]))</f>
        <v>1</v>
      </c>
      <c r="AG1150" s="36">
        <f>+VLOOKUP(Tabla1[[#This Row],[Artículo]],'.'!$B$2:$D$11481,3,)</f>
        <v>1</v>
      </c>
      <c r="AH1150" s="37" t="str">
        <f>+IFERROR(SEARCH("pack",Tabla1[[#This Row],[PACK]]),"")</f>
        <v/>
      </c>
    </row>
    <row r="1151" spans="1:34" ht="24" customHeight="1" x14ac:dyDescent="0.2">
      <c r="A1151" s="50" t="s">
        <v>2156</v>
      </c>
      <c r="B1151" s="60" t="s">
        <v>2177</v>
      </c>
      <c r="C1151" s="61" t="s">
        <v>2178</v>
      </c>
      <c r="D1151" s="52" t="s">
        <v>9841</v>
      </c>
      <c r="E1151" s="53">
        <v>73025.460000000006</v>
      </c>
      <c r="F1151" s="23" t="str">
        <f>+IFERROR(VLOOKUP(Tabla1[[#This Row],[Artículo]],'..'!$B$2:$D$569000,3,),"")</f>
        <v/>
      </c>
      <c r="G1151" s="24" t="str">
        <f>IF(H1151=AF1151,"", "Error MC")</f>
        <v>Error MC</v>
      </c>
      <c r="H1151" s="62"/>
      <c r="I1151" s="54">
        <f>+Tabla1[[#This Row],[MC]]*Tabla1[[#This Row],[Pedido]]*Tabla1[[#This Row],[PVC ]]</f>
        <v>0</v>
      </c>
      <c r="J1151" s="26">
        <v>0.21</v>
      </c>
      <c r="K1151" s="63"/>
      <c r="L1151" s="28" t="s">
        <v>17</v>
      </c>
      <c r="M1151" s="53">
        <v>128123.173</v>
      </c>
      <c r="N1151" s="64" t="str">
        <f>+IF(Tabla1[[#This Row],[F PMPI]]="SÍ","No","Sí")</f>
        <v>Sí</v>
      </c>
      <c r="O1151" s="65">
        <f>+Tabla1[[#This Row],[PVL]]*1.055</f>
        <v>135169.94751499998</v>
      </c>
      <c r="P1151" s="65">
        <f>+Tabla1[[#This Row],[PVL]]*1.43</f>
        <v>183216.13738999999</v>
      </c>
      <c r="Q1151" s="66" t="str">
        <f>+HYPERLINK(Tabla1[[#This Row],[PAG]])</f>
        <v>https://todomusica.com.ar/cables-xlr/7959-xlr-xlr-audio-cable-70-cm.html</v>
      </c>
      <c r="R1151" s="67"/>
      <c r="S1151" s="68"/>
      <c r="T1151" s="69"/>
      <c r="U1151" s="69"/>
      <c r="V1151" s="69"/>
      <c r="W1151" s="69"/>
      <c r="X1151" s="69"/>
      <c r="Y1151" s="35"/>
      <c r="Z1151" s="35" t="s">
        <v>25207</v>
      </c>
      <c r="AA1151" s="36">
        <v>1</v>
      </c>
      <c r="AB1151" s="35" t="s">
        <v>27</v>
      </c>
      <c r="AC1151" s="35" t="str">
        <f>+IF(Tabla1[[#This Row],[STK]]="no","Sin STK", "STK disponible")</f>
        <v>STK disponible</v>
      </c>
      <c r="AD1151" s="35">
        <f>+I1151*J1151</f>
        <v>0</v>
      </c>
      <c r="AE1151" s="35">
        <f>+I1151*K1151</f>
        <v>0</v>
      </c>
      <c r="AF1151" s="36">
        <f>IF(Tabla1[[#This Row],[ref pack]]=1,Tabla1[[#This Row],[Pedido]],LCM(Tabla1[[#This Row],[MC VIEJO]],Tabla1[[#This Row],[Pedido]]))</f>
        <v>1</v>
      </c>
      <c r="AG1151" s="36">
        <f>+VLOOKUP(Tabla1[[#This Row],[Artículo]],'.'!$B$2:$D$11481,3,)</f>
        <v>1</v>
      </c>
      <c r="AH1151" s="37" t="str">
        <f>+IFERROR(SEARCH("pack",Tabla1[[#This Row],[PACK]]),"")</f>
        <v/>
      </c>
    </row>
    <row r="1152" spans="1:34" ht="24" customHeight="1" x14ac:dyDescent="0.2">
      <c r="A1152" s="50" t="s">
        <v>2156</v>
      </c>
      <c r="B1152" s="60" t="s">
        <v>2179</v>
      </c>
      <c r="C1152" s="61" t="s">
        <v>2180</v>
      </c>
      <c r="D1152" s="52" t="s">
        <v>9841</v>
      </c>
      <c r="E1152" s="53">
        <v>309141.2</v>
      </c>
      <c r="F1152" s="23" t="str">
        <f>+IFERROR(VLOOKUP(Tabla1[[#This Row],[Artículo]],'..'!$B$2:$D$569000,3,),"")</f>
        <v/>
      </c>
      <c r="G1152" s="24" t="str">
        <f>IF(H1152=AF1152,"", "Error MC")</f>
        <v>Error MC</v>
      </c>
      <c r="H1152" s="62"/>
      <c r="I1152" s="54">
        <f>+Tabla1[[#This Row],[MC]]*Tabla1[[#This Row],[Pedido]]*Tabla1[[#This Row],[PVC ]]</f>
        <v>0</v>
      </c>
      <c r="J1152" s="26">
        <v>0.21</v>
      </c>
      <c r="K1152" s="63"/>
      <c r="L1152" s="28" t="s">
        <v>17</v>
      </c>
      <c r="M1152" s="53">
        <v>542388.23499999999</v>
      </c>
      <c r="N1152" s="64" t="str">
        <f>+IF(Tabla1[[#This Row],[F PMPI]]="SÍ","No","Sí")</f>
        <v>Sí</v>
      </c>
      <c r="O1152" s="65">
        <f>+Tabla1[[#This Row],[PVL]]*1.055</f>
        <v>572219.587925</v>
      </c>
      <c r="P1152" s="65">
        <f>+Tabla1[[#This Row],[PVL]]*1.43</f>
        <v>775615.17604999989</v>
      </c>
      <c r="Q1152" s="66" t="str">
        <f>+HYPERLINK(Tabla1[[#This Row],[PAG]])</f>
        <v>https://todomusica.com.ar/varios/7960-cable-set-for-vio-l210-s318.html</v>
      </c>
      <c r="R1152" s="67"/>
      <c r="S1152" s="68"/>
      <c r="T1152" s="69"/>
      <c r="U1152" s="69"/>
      <c r="V1152" s="69"/>
      <c r="W1152" s="69"/>
      <c r="X1152" s="69"/>
      <c r="Y1152" s="35"/>
      <c r="Z1152" s="35" t="s">
        <v>25208</v>
      </c>
      <c r="AA1152" s="36">
        <v>1</v>
      </c>
      <c r="AB1152" s="35" t="s">
        <v>27</v>
      </c>
      <c r="AC1152" s="35" t="str">
        <f>+IF(Tabla1[[#This Row],[STK]]="no","Sin STK", "STK disponible")</f>
        <v>STK disponible</v>
      </c>
      <c r="AD1152" s="35">
        <f>+I1152*J1152</f>
        <v>0</v>
      </c>
      <c r="AE1152" s="35">
        <f>+I1152*K1152</f>
        <v>0</v>
      </c>
      <c r="AF1152" s="36">
        <f>IF(Tabla1[[#This Row],[ref pack]]=1,Tabla1[[#This Row],[Pedido]],LCM(Tabla1[[#This Row],[MC VIEJO]],Tabla1[[#This Row],[Pedido]]))</f>
        <v>1</v>
      </c>
      <c r="AG1152" s="36">
        <f>+VLOOKUP(Tabla1[[#This Row],[Artículo]],'.'!$B$2:$D$11481,3,)</f>
        <v>1</v>
      </c>
      <c r="AH1152" s="37" t="str">
        <f>+IFERROR(SEARCH("pack",Tabla1[[#This Row],[PACK]]),"")</f>
        <v/>
      </c>
    </row>
    <row r="1153" spans="1:34" ht="24" customHeight="1" x14ac:dyDescent="0.2">
      <c r="A1153" s="50" t="s">
        <v>2156</v>
      </c>
      <c r="B1153" s="60" t="s">
        <v>2181</v>
      </c>
      <c r="C1153" s="61" t="s">
        <v>2182</v>
      </c>
      <c r="D1153" s="52" t="s">
        <v>9842</v>
      </c>
      <c r="E1153" s="53">
        <v>581769.61</v>
      </c>
      <c r="F1153" s="23" t="str">
        <f>+IFERROR(VLOOKUP(Tabla1[[#This Row],[Artículo]],'..'!$B$2:$D$569000,3,),"")</f>
        <v/>
      </c>
      <c r="G1153" s="24" t="str">
        <f>IF(H1153=AF1153,"", "Error MC")</f>
        <v>Error MC</v>
      </c>
      <c r="H1153" s="62"/>
      <c r="I1153" s="54">
        <f>+Tabla1[[#This Row],[MC]]*Tabla1[[#This Row],[Pedido]]*Tabla1[[#This Row],[PVC ]]</f>
        <v>0</v>
      </c>
      <c r="J1153" s="26">
        <v>0.21</v>
      </c>
      <c r="K1153" s="63"/>
      <c r="L1153" s="28" t="s">
        <v>24296</v>
      </c>
      <c r="M1153" s="53">
        <v>915123.59299999999</v>
      </c>
      <c r="N1153" s="64" t="str">
        <f>+IF(Tabla1[[#This Row],[F PMPI]]="SÍ","No","Sí")</f>
        <v>Sí</v>
      </c>
      <c r="O1153" s="65">
        <f>+Tabla1[[#This Row],[PVL]]*1.055</f>
        <v>965455.39061499992</v>
      </c>
      <c r="P1153" s="65">
        <f>+Tabla1[[#This Row],[PVL]]*1.43</f>
        <v>1308626.7379899998</v>
      </c>
      <c r="Q1153" s="66" t="str">
        <f>+HYPERLINK(Tabla1[[#This Row],[PAG]])</f>
        <v>https://todomusica.com.ar/varios/8634-carro-de-transporte-p-3x-vio-s118-c-ruedas.html</v>
      </c>
      <c r="R1153" s="67"/>
      <c r="S1153" s="68"/>
      <c r="T1153" s="69"/>
      <c r="U1153" s="69"/>
      <c r="V1153" s="69"/>
      <c r="W1153" s="69"/>
      <c r="X1153" s="69"/>
      <c r="Y1153" s="35"/>
      <c r="Z1153" s="35" t="s">
        <v>25209</v>
      </c>
      <c r="AA1153" s="36">
        <v>1</v>
      </c>
      <c r="AB1153" s="35" t="s">
        <v>27</v>
      </c>
      <c r="AC1153" s="35" t="str">
        <f>+IF(Tabla1[[#This Row],[STK]]="no","Sin STK", "STK disponible")</f>
        <v>STK disponible</v>
      </c>
      <c r="AD1153" s="35">
        <f>+I1153*J1153</f>
        <v>0</v>
      </c>
      <c r="AE1153" s="35">
        <f>+I1153*K1153</f>
        <v>0</v>
      </c>
      <c r="AF1153" s="36">
        <f>IF(Tabla1[[#This Row],[ref pack]]=1,Tabla1[[#This Row],[Pedido]],LCM(Tabla1[[#This Row],[MC VIEJO]],Tabla1[[#This Row],[Pedido]]))</f>
        <v>1</v>
      </c>
      <c r="AG1153" s="36">
        <f>+VLOOKUP(Tabla1[[#This Row],[Artículo]],'.'!$B$2:$D$11481,3,)</f>
        <v>1</v>
      </c>
      <c r="AH1153" s="37" t="str">
        <f>+IFERROR(SEARCH("pack",Tabla1[[#This Row],[PACK]]),"")</f>
        <v/>
      </c>
    </row>
    <row r="1154" spans="1:34" ht="24" customHeight="1" x14ac:dyDescent="0.2">
      <c r="A1154" s="50" t="s">
        <v>2156</v>
      </c>
      <c r="B1154" s="60" t="s">
        <v>2183</v>
      </c>
      <c r="C1154" s="61" t="s">
        <v>2184</v>
      </c>
      <c r="D1154" s="52" t="s">
        <v>9842</v>
      </c>
      <c r="E1154" s="53">
        <v>851963.71</v>
      </c>
      <c r="F1154" s="23" t="str">
        <f>+IFERROR(VLOOKUP(Tabla1[[#This Row],[Artículo]],'..'!$B$2:$D$569000,3,),"")</f>
        <v/>
      </c>
      <c r="G1154" s="24" t="str">
        <f>IF(H1154=AF1154,"", "Error MC")</f>
        <v>Error MC</v>
      </c>
      <c r="H1154" s="62"/>
      <c r="I1154" s="54">
        <f>+Tabla1[[#This Row],[MC]]*Tabla1[[#This Row],[Pedido]]*Tabla1[[#This Row],[PVC ]]</f>
        <v>0</v>
      </c>
      <c r="J1154" s="26">
        <v>0.21</v>
      </c>
      <c r="K1154" s="63"/>
      <c r="L1154" s="28" t="s">
        <v>24296</v>
      </c>
      <c r="M1154" s="53">
        <v>1340138.912</v>
      </c>
      <c r="N1154" s="64" t="str">
        <f>+IF(Tabla1[[#This Row],[F PMPI]]="SÍ","No","Sí")</f>
        <v>Sí</v>
      </c>
      <c r="O1154" s="65">
        <f>+Tabla1[[#This Row],[PVL]]*1.055</f>
        <v>1413846.55216</v>
      </c>
      <c r="P1154" s="65">
        <f>+Tabla1[[#This Row],[PVL]]*1.43</f>
        <v>1916398.6441599999</v>
      </c>
      <c r="Q1154" s="66" t="str">
        <f>+HYPERLINK(Tabla1[[#This Row],[PAG]])</f>
        <v>https://todomusica.com.ar/varios/8635-carro-de-transporte-p-3x-vio-s318-c-ruedas.html</v>
      </c>
      <c r="R1154" s="67"/>
      <c r="S1154" s="68"/>
      <c r="T1154" s="69"/>
      <c r="U1154" s="69"/>
      <c r="V1154" s="69"/>
      <c r="W1154" s="69"/>
      <c r="X1154" s="69"/>
      <c r="Y1154" s="35"/>
      <c r="Z1154" s="35" t="s">
        <v>25210</v>
      </c>
      <c r="AA1154" s="36">
        <v>1</v>
      </c>
      <c r="AB1154" s="35" t="s">
        <v>27</v>
      </c>
      <c r="AC1154" s="35" t="str">
        <f>+IF(Tabla1[[#This Row],[STK]]="no","Sin STK", "STK disponible")</f>
        <v>STK disponible</v>
      </c>
      <c r="AD1154" s="35">
        <f>+I1154*J1154</f>
        <v>0</v>
      </c>
      <c r="AE1154" s="35">
        <f>+I1154*K1154</f>
        <v>0</v>
      </c>
      <c r="AF1154" s="36">
        <f>IF(Tabla1[[#This Row],[ref pack]]=1,Tabla1[[#This Row],[Pedido]],LCM(Tabla1[[#This Row],[MC VIEJO]],Tabla1[[#This Row],[Pedido]]))</f>
        <v>1</v>
      </c>
      <c r="AG1154" s="36">
        <f>+VLOOKUP(Tabla1[[#This Row],[Artículo]],'.'!$B$2:$D$11481,3,)</f>
        <v>1</v>
      </c>
      <c r="AH1154" s="37" t="str">
        <f>+IFERROR(SEARCH("pack",Tabla1[[#This Row],[PACK]]),"")</f>
        <v/>
      </c>
    </row>
    <row r="1155" spans="1:34" ht="24" customHeight="1" x14ac:dyDescent="0.2">
      <c r="A1155" s="50" t="s">
        <v>2156</v>
      </c>
      <c r="B1155" s="60" t="s">
        <v>2185</v>
      </c>
      <c r="C1155" s="61" t="s">
        <v>2186</v>
      </c>
      <c r="D1155" s="52" t="s">
        <v>9841</v>
      </c>
      <c r="E1155" s="53">
        <v>102579.33</v>
      </c>
      <c r="F1155" s="23" t="str">
        <f>+IFERROR(VLOOKUP(Tabla1[[#This Row],[Artículo]],'..'!$B$2:$D$569000,3,),"")</f>
        <v/>
      </c>
      <c r="G1155" s="24" t="str">
        <f>IF(H1155=AF1155,"", "Error MC")</f>
        <v>Error MC</v>
      </c>
      <c r="H1155" s="62"/>
      <c r="I1155" s="54">
        <f>+Tabla1[[#This Row],[MC]]*Tabla1[[#This Row],[Pedido]]*Tabla1[[#This Row],[PVC ]]</f>
        <v>0</v>
      </c>
      <c r="J1155" s="26">
        <v>0.21</v>
      </c>
      <c r="K1155" s="63"/>
      <c r="L1155" s="28" t="s">
        <v>17</v>
      </c>
      <c r="M1155" s="53">
        <v>179975.43599999999</v>
      </c>
      <c r="N1155" s="64" t="str">
        <f>+IF(Tabla1[[#This Row],[F PMPI]]="SÍ","No","Sí")</f>
        <v>Sí</v>
      </c>
      <c r="O1155" s="65">
        <f>+Tabla1[[#This Row],[PVL]]*1.055</f>
        <v>189874.08497999999</v>
      </c>
      <c r="P1155" s="65">
        <f>+Tabla1[[#This Row],[PVL]]*1.43</f>
        <v>257364.87347999998</v>
      </c>
      <c r="Q1155" s="66" t="str">
        <f>+HYPERLINK(Tabla1[[#This Row],[PAG]])</f>
        <v>https://todomusica.com.ar/cables-varios/7961-power-con-true-1-power-con-t.html</v>
      </c>
      <c r="R1155" s="67"/>
      <c r="S1155" s="68"/>
      <c r="T1155" s="69"/>
      <c r="U1155" s="69"/>
      <c r="V1155" s="69"/>
      <c r="W1155" s="69"/>
      <c r="X1155" s="69"/>
      <c r="Y1155" s="35"/>
      <c r="Z1155" s="35" t="s">
        <v>25211</v>
      </c>
      <c r="AA1155" s="36">
        <v>1</v>
      </c>
      <c r="AB1155" s="35" t="s">
        <v>27</v>
      </c>
      <c r="AC1155" s="35" t="str">
        <f>+IF(Tabla1[[#This Row],[STK]]="no","Sin STK", "STK disponible")</f>
        <v>STK disponible</v>
      </c>
      <c r="AD1155" s="35">
        <f>+I1155*J1155</f>
        <v>0</v>
      </c>
      <c r="AE1155" s="35">
        <f>+I1155*K1155</f>
        <v>0</v>
      </c>
      <c r="AF1155" s="36">
        <f>IF(Tabla1[[#This Row],[ref pack]]=1,Tabla1[[#This Row],[Pedido]],LCM(Tabla1[[#This Row],[MC VIEJO]],Tabla1[[#This Row],[Pedido]]))</f>
        <v>1</v>
      </c>
      <c r="AG1155" s="36">
        <f>+VLOOKUP(Tabla1[[#This Row],[Artículo]],'.'!$B$2:$D$11481,3,)</f>
        <v>1</v>
      </c>
      <c r="AH1155" s="37" t="str">
        <f>+IFERROR(SEARCH("pack",Tabla1[[#This Row],[PACK]]),"")</f>
        <v/>
      </c>
    </row>
    <row r="1156" spans="1:34" ht="24" customHeight="1" x14ac:dyDescent="0.2">
      <c r="A1156" s="50" t="s">
        <v>2156</v>
      </c>
      <c r="B1156" s="60" t="s">
        <v>2187</v>
      </c>
      <c r="C1156" s="61" t="s">
        <v>2188</v>
      </c>
      <c r="D1156" s="52" t="s">
        <v>27</v>
      </c>
      <c r="E1156" s="53">
        <v>473202.74</v>
      </c>
      <c r="F1156" s="23" t="str">
        <f>+IFERROR(VLOOKUP(Tabla1[[#This Row],[Artículo]],'..'!$B$2:$D$569000,3,),"")</f>
        <v/>
      </c>
      <c r="G1156" s="24" t="str">
        <f>IF(H1156=AF1156,"", "Error MC")</f>
        <v>Error MC</v>
      </c>
      <c r="H1156" s="62"/>
      <c r="I1156" s="54">
        <f>+Tabla1[[#This Row],[MC]]*Tabla1[[#This Row],[Pedido]]*Tabla1[[#This Row],[PVC ]]</f>
        <v>0</v>
      </c>
      <c r="J1156" s="26">
        <v>0.21</v>
      </c>
      <c r="K1156" s="63"/>
      <c r="L1156" s="28" t="s">
        <v>17</v>
      </c>
      <c r="M1156" s="53">
        <v>830234.20400000003</v>
      </c>
      <c r="N1156" s="64" t="str">
        <f>+IF(Tabla1[[#This Row],[F PMPI]]="SÍ","No","Sí")</f>
        <v>Sí</v>
      </c>
      <c r="O1156" s="65">
        <f>+Tabla1[[#This Row],[PVL]]*1.055</f>
        <v>875897.08522000001</v>
      </c>
      <c r="P1156" s="65">
        <f>+Tabla1[[#This Row],[PVL]]*1.43</f>
        <v>1187234.91172</v>
      </c>
      <c r="Q1156" s="66" t="str">
        <f>+HYPERLINK(Tabla1[[#This Row],[PAG]])</f>
        <v>https://todomusica.com.ar/soporte-de-bafles/6536-drk-ig.html</v>
      </c>
      <c r="R1156" s="67"/>
      <c r="S1156" s="68"/>
      <c r="T1156" s="69"/>
      <c r="U1156" s="69"/>
      <c r="V1156" s="69"/>
      <c r="W1156" s="69"/>
      <c r="X1156" s="69"/>
      <c r="Y1156" s="35"/>
      <c r="Z1156" s="35" t="s">
        <v>25212</v>
      </c>
      <c r="AA1156" s="36">
        <v>1</v>
      </c>
      <c r="AB1156" s="35" t="s">
        <v>27</v>
      </c>
      <c r="AC1156" s="35" t="str">
        <f>+IF(Tabla1[[#This Row],[STK]]="no","Sin STK", "STK disponible")</f>
        <v>Sin STK</v>
      </c>
      <c r="AD1156" s="35">
        <f>+I1156*J1156</f>
        <v>0</v>
      </c>
      <c r="AE1156" s="35">
        <f>+I1156*K1156</f>
        <v>0</v>
      </c>
      <c r="AF1156" s="36">
        <f>IF(Tabla1[[#This Row],[ref pack]]=1,Tabla1[[#This Row],[Pedido]],LCM(Tabla1[[#This Row],[MC VIEJO]],Tabla1[[#This Row],[Pedido]]))</f>
        <v>1</v>
      </c>
      <c r="AG1156" s="36">
        <f>+VLOOKUP(Tabla1[[#This Row],[Artículo]],'.'!$B$2:$D$11481,3,)</f>
        <v>1</v>
      </c>
      <c r="AH1156" s="37" t="str">
        <f>+IFERROR(SEARCH("pack",Tabla1[[#This Row],[PACK]]),"")</f>
        <v/>
      </c>
    </row>
    <row r="1157" spans="1:34" ht="24" customHeight="1" x14ac:dyDescent="0.2">
      <c r="A1157" s="50" t="s">
        <v>2156</v>
      </c>
      <c r="B1157" s="60" t="s">
        <v>2189</v>
      </c>
      <c r="C1157" s="61" t="s">
        <v>2190</v>
      </c>
      <c r="D1157" s="52" t="s">
        <v>9842</v>
      </c>
      <c r="E1157" s="53">
        <v>513424.99</v>
      </c>
      <c r="F1157" s="23" t="str">
        <f>+IFERROR(VLOOKUP(Tabla1[[#This Row],[Artículo]],'..'!$B$2:$D$569000,3,),"")</f>
        <v/>
      </c>
      <c r="G1157" s="24" t="str">
        <f>IF(H1157=AF1157,"", "Error MC")</f>
        <v>Error MC</v>
      </c>
      <c r="H1157" s="62"/>
      <c r="I1157" s="54">
        <f>+Tabla1[[#This Row],[MC]]*Tabla1[[#This Row],[Pedido]]*Tabla1[[#This Row],[PVC ]]</f>
        <v>0</v>
      </c>
      <c r="J1157" s="26">
        <v>0.21</v>
      </c>
      <c r="K1157" s="63"/>
      <c r="L1157" s="28" t="s">
        <v>24296</v>
      </c>
      <c r="M1157" s="53">
        <v>807617.51300000004</v>
      </c>
      <c r="N1157" s="64" t="str">
        <f>+IF(Tabla1[[#This Row],[F PMPI]]="SÍ","No","Sí")</f>
        <v>Sí</v>
      </c>
      <c r="O1157" s="65">
        <f>+Tabla1[[#This Row],[PVL]]*1.055</f>
        <v>852036.47621500003</v>
      </c>
      <c r="P1157" s="65">
        <f>+Tabla1[[#This Row],[PVL]]*1.43</f>
        <v>1154893.0435899999</v>
      </c>
      <c r="Q1157" s="66" t="str">
        <f>+HYPERLINK(Tabla1[[#This Row],[PAG]])</f>
        <v>https://todomusica.com.ar/productos-sin-categorias-de-netsuite/8630-drk-208.html</v>
      </c>
      <c r="R1157" s="67"/>
      <c r="S1157" s="68"/>
      <c r="T1157" s="69"/>
      <c r="U1157" s="69"/>
      <c r="V1157" s="69"/>
      <c r="W1157" s="69"/>
      <c r="X1157" s="69"/>
      <c r="Y1157" s="35"/>
      <c r="Z1157" s="35" t="s">
        <v>25213</v>
      </c>
      <c r="AA1157" s="36">
        <v>1</v>
      </c>
      <c r="AB1157" s="35" t="s">
        <v>27</v>
      </c>
      <c r="AC1157" s="35" t="str">
        <f>+IF(Tabla1[[#This Row],[STK]]="no","Sin STK", "STK disponible")</f>
        <v>STK disponible</v>
      </c>
      <c r="AD1157" s="35">
        <f>+I1157*J1157</f>
        <v>0</v>
      </c>
      <c r="AE1157" s="35">
        <f>+I1157*K1157</f>
        <v>0</v>
      </c>
      <c r="AF1157" s="36">
        <f>IF(Tabla1[[#This Row],[ref pack]]=1,Tabla1[[#This Row],[Pedido]],LCM(Tabla1[[#This Row],[MC VIEJO]],Tabla1[[#This Row],[Pedido]]))</f>
        <v>1</v>
      </c>
      <c r="AG1157" s="36">
        <f>+VLOOKUP(Tabla1[[#This Row],[Artículo]],'.'!$B$2:$D$11481,3,)</f>
        <v>1</v>
      </c>
      <c r="AH1157" s="37" t="str">
        <f>+IFERROR(SEARCH("pack",Tabla1[[#This Row],[PACK]]),"")</f>
        <v/>
      </c>
    </row>
    <row r="1158" spans="1:34" ht="24" customHeight="1" x14ac:dyDescent="0.2">
      <c r="A1158" s="50" t="s">
        <v>2156</v>
      </c>
      <c r="B1158" s="60" t="s">
        <v>2191</v>
      </c>
      <c r="C1158" s="61" t="s">
        <v>2192</v>
      </c>
      <c r="D1158" s="52" t="s">
        <v>27</v>
      </c>
      <c r="E1158" s="53">
        <v>1642534.09</v>
      </c>
      <c r="F1158" s="23" t="str">
        <f>+IFERROR(VLOOKUP(Tabla1[[#This Row],[Artículo]],'..'!$B$2:$D$569000,3,),"")</f>
        <v/>
      </c>
      <c r="G1158" s="24" t="str">
        <f>IF(H1158=AF1158,"", "Error MC")</f>
        <v>Error MC</v>
      </c>
      <c r="H1158" s="62"/>
      <c r="I1158" s="54">
        <f>+Tabla1[[#This Row],[MC]]*Tabla1[[#This Row],[Pedido]]*Tabla1[[#This Row],[PVC ]]</f>
        <v>0</v>
      </c>
      <c r="J1158" s="26">
        <v>0.21</v>
      </c>
      <c r="K1158" s="63"/>
      <c r="L1158" s="28" t="s">
        <v>24296</v>
      </c>
      <c r="M1158" s="53">
        <v>2583706.1269999999</v>
      </c>
      <c r="N1158" s="64" t="str">
        <f>+IF(Tabla1[[#This Row],[F PMPI]]="SÍ","No","Sí")</f>
        <v>Sí</v>
      </c>
      <c r="O1158" s="65">
        <f>+Tabla1[[#This Row],[PVL]]*1.055</f>
        <v>2725809.9639849998</v>
      </c>
      <c r="P1158" s="65">
        <f>+Tabla1[[#This Row],[PVL]]*1.43</f>
        <v>3694699.7616099995</v>
      </c>
      <c r="Q1158" s="66" t="str">
        <f>+HYPERLINK(Tabla1[[#This Row],[PAG]])</f>
        <v>https://todomusica.com.ar/soporte-de-bafles/7962-flybar-for-vio-l210.html</v>
      </c>
      <c r="R1158" s="67"/>
      <c r="S1158" s="68"/>
      <c r="T1158" s="69"/>
      <c r="U1158" s="69"/>
      <c r="V1158" s="69"/>
      <c r="W1158" s="69"/>
      <c r="X1158" s="69"/>
      <c r="Y1158" s="35"/>
      <c r="Z1158" s="35" t="s">
        <v>25214</v>
      </c>
      <c r="AA1158" s="36">
        <v>1</v>
      </c>
      <c r="AB1158" s="35" t="s">
        <v>27</v>
      </c>
      <c r="AC1158" s="35" t="str">
        <f>+IF(Tabla1[[#This Row],[STK]]="no","Sin STK", "STK disponible")</f>
        <v>Sin STK</v>
      </c>
      <c r="AD1158" s="35">
        <f>+I1158*J1158</f>
        <v>0</v>
      </c>
      <c r="AE1158" s="35">
        <f>+I1158*K1158</f>
        <v>0</v>
      </c>
      <c r="AF1158" s="36">
        <f>IF(Tabla1[[#This Row],[ref pack]]=1,Tabla1[[#This Row],[Pedido]],LCM(Tabla1[[#This Row],[MC VIEJO]],Tabla1[[#This Row],[Pedido]]))</f>
        <v>1</v>
      </c>
      <c r="AG1158" s="36">
        <f>+VLOOKUP(Tabla1[[#This Row],[Artículo]],'.'!$B$2:$D$11481,3,)</f>
        <v>1</v>
      </c>
      <c r="AH1158" s="37" t="str">
        <f>+IFERROR(SEARCH("pack",Tabla1[[#This Row],[PACK]]),"")</f>
        <v/>
      </c>
    </row>
    <row r="1159" spans="1:34" ht="24" customHeight="1" x14ac:dyDescent="0.2">
      <c r="A1159" s="50" t="s">
        <v>2156</v>
      </c>
      <c r="B1159" s="60" t="s">
        <v>2193</v>
      </c>
      <c r="C1159" s="61" t="s">
        <v>2194</v>
      </c>
      <c r="D1159" s="52" t="s">
        <v>9842</v>
      </c>
      <c r="E1159" s="53">
        <v>2569491</v>
      </c>
      <c r="F1159" s="23" t="str">
        <f>+IFERROR(VLOOKUP(Tabla1[[#This Row],[Artículo]],'..'!$B$2:$D$569000,3,),"")</f>
        <v/>
      </c>
      <c r="G1159" s="24" t="str">
        <f>IF(H1159=AF1159,"", "Error MC")</f>
        <v>Error MC</v>
      </c>
      <c r="H1159" s="62"/>
      <c r="I1159" s="54">
        <f>+Tabla1[[#This Row],[MC]]*Tabla1[[#This Row],[Pedido]]*Tabla1[[#This Row],[PVC ]]</f>
        <v>0</v>
      </c>
      <c r="J1159" s="26">
        <v>0.21</v>
      </c>
      <c r="K1159" s="63"/>
      <c r="L1159" s="28" t="s">
        <v>24296</v>
      </c>
      <c r="M1159" s="53">
        <v>4041809.3429999999</v>
      </c>
      <c r="N1159" s="64" t="str">
        <f>+IF(Tabla1[[#This Row],[F PMPI]]="SÍ","No","Sí")</f>
        <v>Sí</v>
      </c>
      <c r="O1159" s="65">
        <f>+Tabla1[[#This Row],[PVL]]*1.055</f>
        <v>4264108.856865</v>
      </c>
      <c r="P1159" s="65">
        <f>+Tabla1[[#This Row],[PVL]]*1.43</f>
        <v>5779787.3604899999</v>
      </c>
      <c r="Q1159" s="66" t="str">
        <f>+HYPERLINK(Tabla1[[#This Row],[PAG]])</f>
        <v>https://todomusica.com.ar/productos-sin-categorias-de-netsuite/8631-drk-212.html</v>
      </c>
      <c r="R1159" s="67"/>
      <c r="S1159" s="68"/>
      <c r="T1159" s="69"/>
      <c r="U1159" s="69"/>
      <c r="V1159" s="69"/>
      <c r="W1159" s="69"/>
      <c r="X1159" s="69"/>
      <c r="Y1159" s="35"/>
      <c r="Z1159" s="35" t="s">
        <v>25215</v>
      </c>
      <c r="AA1159" s="36">
        <v>1</v>
      </c>
      <c r="AB1159" s="35" t="s">
        <v>27</v>
      </c>
      <c r="AC1159" s="35" t="str">
        <f>+IF(Tabla1[[#This Row],[STK]]="no","Sin STK", "STK disponible")</f>
        <v>STK disponible</v>
      </c>
      <c r="AD1159" s="35">
        <f>+I1159*J1159</f>
        <v>0</v>
      </c>
      <c r="AE1159" s="35">
        <f>+I1159*K1159</f>
        <v>0</v>
      </c>
      <c r="AF1159" s="36">
        <f>IF(Tabla1[[#This Row],[ref pack]]=1,Tabla1[[#This Row],[Pedido]],LCM(Tabla1[[#This Row],[MC VIEJO]],Tabla1[[#This Row],[Pedido]]))</f>
        <v>1</v>
      </c>
      <c r="AG1159" s="36">
        <f>+VLOOKUP(Tabla1[[#This Row],[Artículo]],'.'!$B$2:$D$11481,3,)</f>
        <v>1</v>
      </c>
      <c r="AH1159" s="37" t="str">
        <f>+IFERROR(SEARCH("pack",Tabla1[[#This Row],[PACK]]),"")</f>
        <v/>
      </c>
    </row>
    <row r="1160" spans="1:34" ht="24" customHeight="1" x14ac:dyDescent="0.2">
      <c r="A1160" s="50" t="s">
        <v>2156</v>
      </c>
      <c r="B1160" s="60" t="s">
        <v>2195</v>
      </c>
      <c r="C1160" s="61" t="s">
        <v>2196</v>
      </c>
      <c r="D1160" s="52" t="s">
        <v>27</v>
      </c>
      <c r="E1160" s="53">
        <v>236115.76</v>
      </c>
      <c r="F1160" s="23" t="str">
        <f>+IFERROR(VLOOKUP(Tabla1[[#This Row],[Artículo]],'..'!$B$2:$D$569000,3,),"")</f>
        <v/>
      </c>
      <c r="G1160" s="24" t="str">
        <f>IF(H1160=AF1160,"", "Error MC")</f>
        <v>Error MC</v>
      </c>
      <c r="H1160" s="62"/>
      <c r="I1160" s="54">
        <f>+Tabla1[[#This Row],[MC]]*Tabla1[[#This Row],[Pedido]]*Tabla1[[#This Row],[PVC ]]</f>
        <v>0</v>
      </c>
      <c r="J1160" s="26">
        <v>0.21</v>
      </c>
      <c r="K1160" s="63"/>
      <c r="L1160" s="28" t="s">
        <v>17</v>
      </c>
      <c r="M1160" s="53">
        <v>414265.09899999999</v>
      </c>
      <c r="N1160" s="64" t="str">
        <f>+IF(Tabla1[[#This Row],[F PMPI]]="SÍ","No","Sí")</f>
        <v>Sí</v>
      </c>
      <c r="O1160" s="65">
        <f>+Tabla1[[#This Row],[PVL]]*1.055</f>
        <v>437049.67944499996</v>
      </c>
      <c r="P1160" s="65">
        <f>+Tabla1[[#This Row],[PVL]]*1.43</f>
        <v>592399.09156999993</v>
      </c>
      <c r="Q1160" s="66" t="str">
        <f>+HYPERLINK(Tabla1[[#This Row],[PAG]])</f>
        <v>https://todomusica.com.ar/soporte-de-bafles/6826-dsa-m2a.html</v>
      </c>
      <c r="R1160" s="67"/>
      <c r="S1160" s="68"/>
      <c r="T1160" s="69"/>
      <c r="U1160" s="69"/>
      <c r="V1160" s="69"/>
      <c r="W1160" s="69"/>
      <c r="X1160" s="69"/>
      <c r="Y1160" s="35"/>
      <c r="Z1160" s="35" t="s">
        <v>25216</v>
      </c>
      <c r="AA1160" s="36">
        <v>1</v>
      </c>
      <c r="AB1160" s="35" t="s">
        <v>27</v>
      </c>
      <c r="AC1160" s="35" t="str">
        <f>+IF(Tabla1[[#This Row],[STK]]="no","Sin STK", "STK disponible")</f>
        <v>Sin STK</v>
      </c>
      <c r="AD1160" s="35">
        <f>+I1160*J1160</f>
        <v>0</v>
      </c>
      <c r="AE1160" s="35">
        <f>+I1160*K1160</f>
        <v>0</v>
      </c>
      <c r="AF1160" s="36">
        <f>IF(Tabla1[[#This Row],[ref pack]]=1,Tabla1[[#This Row],[Pedido]],LCM(Tabla1[[#This Row],[MC VIEJO]],Tabla1[[#This Row],[Pedido]]))</f>
        <v>1</v>
      </c>
      <c r="AG1160" s="36">
        <f>+VLOOKUP(Tabla1[[#This Row],[Artículo]],'.'!$B$2:$D$11481,3,)</f>
        <v>1</v>
      </c>
      <c r="AH1160" s="37" t="str">
        <f>+IFERROR(SEARCH("pack",Tabla1[[#This Row],[PACK]]),"")</f>
        <v/>
      </c>
    </row>
    <row r="1161" spans="1:34" ht="24" customHeight="1" x14ac:dyDescent="0.2">
      <c r="A1161" s="50" t="s">
        <v>2156</v>
      </c>
      <c r="B1161" s="60" t="s">
        <v>2197</v>
      </c>
      <c r="C1161" s="61" t="s">
        <v>2198</v>
      </c>
      <c r="D1161" s="52" t="s">
        <v>9842</v>
      </c>
      <c r="E1161" s="53">
        <v>228813.29</v>
      </c>
      <c r="F1161" s="23" t="str">
        <f>+IFERROR(VLOOKUP(Tabla1[[#This Row],[Artículo]],'..'!$B$2:$D$569000,3,),"")</f>
        <v/>
      </c>
      <c r="G1161" s="24" t="str">
        <f>IF(H1161=AF1161,"", "Error MC")</f>
        <v>Error MC</v>
      </c>
      <c r="H1161" s="62"/>
      <c r="I1161" s="54">
        <f>+Tabla1[[#This Row],[MC]]*Tabla1[[#This Row],[Pedido]]*Tabla1[[#This Row],[PVC ]]</f>
        <v>0</v>
      </c>
      <c r="J1161" s="26">
        <v>0.21</v>
      </c>
      <c r="K1161" s="63"/>
      <c r="L1161" s="28" t="s">
        <v>17</v>
      </c>
      <c r="M1161" s="53">
        <v>401452.91700000002</v>
      </c>
      <c r="N1161" s="64" t="str">
        <f>+IF(Tabla1[[#This Row],[F PMPI]]="SÍ","No","Sí")</f>
        <v>Sí</v>
      </c>
      <c r="O1161" s="65">
        <f>+Tabla1[[#This Row],[PVL]]*1.055</f>
        <v>423532.82743499998</v>
      </c>
      <c r="P1161" s="65">
        <f>+Tabla1[[#This Row],[PVL]]*1.43</f>
        <v>574077.67131000001</v>
      </c>
      <c r="Q1161" s="66" t="str">
        <f>+HYPERLINK(Tabla1[[#This Row],[PAG]])</f>
        <v>https://todomusica.com.ar/adaptadores/6827-dsf-m2.html</v>
      </c>
      <c r="R1161" s="67"/>
      <c r="S1161" s="68"/>
      <c r="T1161" s="69"/>
      <c r="U1161" s="69"/>
      <c r="V1161" s="69"/>
      <c r="W1161" s="69"/>
      <c r="X1161" s="69"/>
      <c r="Y1161" s="35"/>
      <c r="Z1161" s="35" t="s">
        <v>25217</v>
      </c>
      <c r="AA1161" s="36">
        <v>1</v>
      </c>
      <c r="AB1161" s="35" t="s">
        <v>27</v>
      </c>
      <c r="AC1161" s="35" t="str">
        <f>+IF(Tabla1[[#This Row],[STK]]="no","Sin STK", "STK disponible")</f>
        <v>STK disponible</v>
      </c>
      <c r="AD1161" s="35">
        <f>+I1161*J1161</f>
        <v>0</v>
      </c>
      <c r="AE1161" s="35">
        <f>+I1161*K1161</f>
        <v>0</v>
      </c>
      <c r="AF1161" s="36">
        <f>IF(Tabla1[[#This Row],[ref pack]]=1,Tabla1[[#This Row],[Pedido]],LCM(Tabla1[[#This Row],[MC VIEJO]],Tabla1[[#This Row],[Pedido]]))</f>
        <v>1</v>
      </c>
      <c r="AG1161" s="36">
        <f>+VLOOKUP(Tabla1[[#This Row],[Artículo]],'.'!$B$2:$D$11481,3,)</f>
        <v>1</v>
      </c>
      <c r="AH1161" s="37" t="str">
        <f>+IFERROR(SEARCH("pack",Tabla1[[#This Row],[PACK]]),"")</f>
        <v/>
      </c>
    </row>
    <row r="1162" spans="1:34" ht="24" customHeight="1" x14ac:dyDescent="0.2">
      <c r="A1162" s="50" t="s">
        <v>2156</v>
      </c>
      <c r="B1162" s="60" t="s">
        <v>2199</v>
      </c>
      <c r="C1162" s="61" t="s">
        <v>2200</v>
      </c>
      <c r="D1162" s="52" t="s">
        <v>27</v>
      </c>
      <c r="E1162" s="53">
        <v>1436167.48</v>
      </c>
      <c r="F1162" s="23" t="str">
        <f>+IFERROR(VLOOKUP(Tabla1[[#This Row],[Artículo]],'..'!$B$2:$D$569000,3,),"")</f>
        <v/>
      </c>
      <c r="G1162" s="24" t="str">
        <f>IF(H1162=AF1162,"", "Error MC")</f>
        <v>Error MC</v>
      </c>
      <c r="H1162" s="62"/>
      <c r="I1162" s="54">
        <f>+Tabla1[[#This Row],[MC]]*Tabla1[[#This Row],[Pedido]]*Tabla1[[#This Row],[PVC ]]</f>
        <v>0</v>
      </c>
      <c r="J1162" s="26">
        <v>0.105</v>
      </c>
      <c r="K1162" s="63"/>
      <c r="L1162" s="28" t="s">
        <v>17</v>
      </c>
      <c r="M1162" s="53">
        <v>2301099.3489999999</v>
      </c>
      <c r="N1162" s="64" t="str">
        <f>+IF(Tabla1[[#This Row],[F PMPI]]="SÍ","No","Sí")</f>
        <v>No</v>
      </c>
      <c r="O1162" s="65">
        <f>+Tabla1[[#This Row],[PVL]]*1.055</f>
        <v>2427659.8131949999</v>
      </c>
      <c r="P1162" s="65">
        <f>+Tabla1[[#This Row],[PVL]]*1.43</f>
        <v>3290572.0690699997</v>
      </c>
      <c r="Q1162" s="66" t="str">
        <f>+HYPERLINK(Tabla1[[#This Row],[PAG]])</f>
        <v>https://todomusica.com.ar/productos-sin-categorias-de-netsuite/597-dsx-2040.html</v>
      </c>
      <c r="R1162" s="67"/>
      <c r="S1162" s="68"/>
      <c r="T1162" s="69"/>
      <c r="U1162" s="69"/>
      <c r="V1162" s="69"/>
      <c r="W1162" s="69"/>
      <c r="X1162" s="69"/>
      <c r="Y1162" s="35"/>
      <c r="Z1162" s="35" t="s">
        <v>25218</v>
      </c>
      <c r="AA1162" s="36">
        <v>1</v>
      </c>
      <c r="AB1162" s="35" t="s">
        <v>9849</v>
      </c>
      <c r="AC1162" s="35" t="str">
        <f>+IF(Tabla1[[#This Row],[STK]]="no","Sin STK", "STK disponible")</f>
        <v>Sin STK</v>
      </c>
      <c r="AD1162" s="35">
        <f>+I1162*J1162</f>
        <v>0</v>
      </c>
      <c r="AE1162" s="35">
        <f>+I1162*K1162</f>
        <v>0</v>
      </c>
      <c r="AF1162" s="36">
        <f>IF(Tabla1[[#This Row],[ref pack]]=1,Tabla1[[#This Row],[Pedido]],LCM(Tabla1[[#This Row],[MC VIEJO]],Tabla1[[#This Row],[Pedido]]))</f>
        <v>1</v>
      </c>
      <c r="AG1162" s="36">
        <f>+VLOOKUP(Tabla1[[#This Row],[Artículo]],'.'!$B$2:$D$11481,3,)</f>
        <v>1</v>
      </c>
      <c r="AH1162" s="37" t="str">
        <f>+IFERROR(SEARCH("pack",Tabla1[[#This Row],[PACK]]),"")</f>
        <v/>
      </c>
    </row>
    <row r="1163" spans="1:34" ht="24" customHeight="1" x14ac:dyDescent="0.2">
      <c r="A1163" s="50" t="s">
        <v>2156</v>
      </c>
      <c r="B1163" s="60" t="s">
        <v>2201</v>
      </c>
      <c r="C1163" s="61" t="s">
        <v>2202</v>
      </c>
      <c r="D1163" s="52" t="s">
        <v>27</v>
      </c>
      <c r="E1163" s="53">
        <v>58891.65</v>
      </c>
      <c r="F1163" s="23" t="str">
        <f>+IFERROR(VLOOKUP(Tabla1[[#This Row],[Artículo]],'..'!$B$2:$D$569000,3,),"")</f>
        <v/>
      </c>
      <c r="G1163" s="24" t="str">
        <f>IF(H1163=AF1163,"", "Error MC")</f>
        <v>Error MC</v>
      </c>
      <c r="H1163" s="62"/>
      <c r="I1163" s="54">
        <f>+Tabla1[[#This Row],[MC]]*Tabla1[[#This Row],[Pedido]]*Tabla1[[#This Row],[PVC ]]</f>
        <v>0</v>
      </c>
      <c r="J1163" s="26">
        <v>0.21</v>
      </c>
      <c r="K1163" s="63"/>
      <c r="L1163" s="28" t="s">
        <v>17</v>
      </c>
      <c r="M1163" s="53">
        <v>103325.397</v>
      </c>
      <c r="N1163" s="64" t="str">
        <f>+IF(Tabla1[[#This Row],[F PMPI]]="SÍ","No","Sí")</f>
        <v>Sí</v>
      </c>
      <c r="O1163" s="65">
        <f>+Tabla1[[#This Row],[PVL]]*1.055</f>
        <v>109008.29383499999</v>
      </c>
      <c r="P1163" s="65">
        <f>+Tabla1[[#This Row],[PVL]]*1.43</f>
        <v>147755.31771</v>
      </c>
      <c r="Q1163" s="66" t="str">
        <f>+HYPERLINK(Tabla1[[#This Row],[PAG]])</f>
        <v>https://todomusica.com.ar/varios/1312-ds2.html</v>
      </c>
      <c r="R1163" s="67"/>
      <c r="S1163" s="68"/>
      <c r="T1163" s="69"/>
      <c r="U1163" s="69"/>
      <c r="V1163" s="69"/>
      <c r="W1163" s="69"/>
      <c r="X1163" s="69"/>
      <c r="Y1163" s="35"/>
      <c r="Z1163" s="35" t="s">
        <v>25219</v>
      </c>
      <c r="AA1163" s="36">
        <v>1</v>
      </c>
      <c r="AB1163" s="35" t="s">
        <v>27</v>
      </c>
      <c r="AC1163" s="35" t="str">
        <f>+IF(Tabla1[[#This Row],[STK]]="no","Sin STK", "STK disponible")</f>
        <v>Sin STK</v>
      </c>
      <c r="AD1163" s="35">
        <f>+I1163*J1163</f>
        <v>0</v>
      </c>
      <c r="AE1163" s="35">
        <f>+I1163*K1163</f>
        <v>0</v>
      </c>
      <c r="AF1163" s="36">
        <f>IF(Tabla1[[#This Row],[ref pack]]=1,Tabla1[[#This Row],[Pedido]],LCM(Tabla1[[#This Row],[MC VIEJO]],Tabla1[[#This Row],[Pedido]]))</f>
        <v>1</v>
      </c>
      <c r="AG1163" s="36">
        <f>+VLOOKUP(Tabla1[[#This Row],[Artículo]],'.'!$B$2:$D$11481,3,)</f>
        <v>1</v>
      </c>
      <c r="AH1163" s="37" t="str">
        <f>+IFERROR(SEARCH("pack",Tabla1[[#This Row],[PACK]]),"")</f>
        <v/>
      </c>
    </row>
    <row r="1164" spans="1:34" ht="24" customHeight="1" x14ac:dyDescent="0.2">
      <c r="A1164" s="50" t="s">
        <v>2156</v>
      </c>
      <c r="B1164" s="60" t="s">
        <v>2203</v>
      </c>
      <c r="C1164" s="61" t="s">
        <v>2204</v>
      </c>
      <c r="D1164" s="52" t="s">
        <v>9842</v>
      </c>
      <c r="E1164" s="53">
        <v>2200473.25</v>
      </c>
      <c r="F1164" s="23" t="str">
        <f>+IFERROR(VLOOKUP(Tabla1[[#This Row],[Artículo]],'..'!$B$2:$D$569000,3,),"")</f>
        <v/>
      </c>
      <c r="G1164" s="24" t="str">
        <f>IF(H1164=AF1164,"", "Error MC")</f>
        <v>Error MC</v>
      </c>
      <c r="H1164" s="62"/>
      <c r="I1164" s="54">
        <f>+Tabla1[[#This Row],[MC]]*Tabla1[[#This Row],[Pedido]]*Tabla1[[#This Row],[PVC ]]</f>
        <v>0</v>
      </c>
      <c r="J1164" s="26">
        <v>0.21</v>
      </c>
      <c r="K1164" s="63"/>
      <c r="L1164" s="28" t="s">
        <v>24296</v>
      </c>
      <c r="M1164" s="53">
        <v>3461344.4279999998</v>
      </c>
      <c r="N1164" s="64" t="str">
        <f>+IF(Tabla1[[#This Row],[F PMPI]]="SÍ","No","Sí")</f>
        <v>Sí</v>
      </c>
      <c r="O1164" s="65">
        <f>+Tabla1[[#This Row],[PVL]]*1.055</f>
        <v>3651718.3715399997</v>
      </c>
      <c r="P1164" s="65">
        <f>+Tabla1[[#This Row],[PVL]]*1.43</f>
        <v>4949722.53204</v>
      </c>
      <c r="Q1164" s="66" t="str">
        <f>+HYPERLINK(Tabla1[[#This Row],[PAG]])</f>
        <v>https://todomusica.com.ar/varios/8632-carro-de-aluminio-p-transporte-4-xvio-208fly-bar.html</v>
      </c>
      <c r="R1164" s="67"/>
      <c r="S1164" s="68"/>
      <c r="T1164" s="69"/>
      <c r="U1164" s="69"/>
      <c r="V1164" s="69"/>
      <c r="W1164" s="69"/>
      <c r="X1164" s="69"/>
      <c r="Y1164" s="35"/>
      <c r="Z1164" s="35" t="s">
        <v>25220</v>
      </c>
      <c r="AA1164" s="36">
        <v>1</v>
      </c>
      <c r="AB1164" s="35" t="s">
        <v>27</v>
      </c>
      <c r="AC1164" s="35" t="str">
        <f>+IF(Tabla1[[#This Row],[STK]]="no","Sin STK", "STK disponible")</f>
        <v>STK disponible</v>
      </c>
      <c r="AD1164" s="35">
        <f>+I1164*J1164</f>
        <v>0</v>
      </c>
      <c r="AE1164" s="35">
        <f>+I1164*K1164</f>
        <v>0</v>
      </c>
      <c r="AF1164" s="36">
        <f>IF(Tabla1[[#This Row],[ref pack]]=1,Tabla1[[#This Row],[Pedido]],LCM(Tabla1[[#This Row],[MC VIEJO]],Tabla1[[#This Row],[Pedido]]))</f>
        <v>1</v>
      </c>
      <c r="AG1164" s="36">
        <f>+VLOOKUP(Tabla1[[#This Row],[Artículo]],'.'!$B$2:$D$11481,3,)</f>
        <v>1</v>
      </c>
      <c r="AH1164" s="37" t="str">
        <f>+IFERROR(SEARCH("pack",Tabla1[[#This Row],[PACK]]),"")</f>
        <v/>
      </c>
    </row>
    <row r="1165" spans="1:34" ht="24" customHeight="1" x14ac:dyDescent="0.2">
      <c r="A1165" s="50" t="s">
        <v>2156</v>
      </c>
      <c r="B1165" s="60" t="s">
        <v>2205</v>
      </c>
      <c r="C1165" s="61" t="s">
        <v>2206</v>
      </c>
      <c r="D1165" s="52" t="s">
        <v>27</v>
      </c>
      <c r="E1165" s="53">
        <v>3253766.41</v>
      </c>
      <c r="F1165" s="23" t="str">
        <f>+IFERROR(VLOOKUP(Tabla1[[#This Row],[Artículo]],'..'!$B$2:$D$569000,3,),"")</f>
        <v/>
      </c>
      <c r="G1165" s="24" t="str">
        <f>IF(H1165=AF1165,"", "Error MC")</f>
        <v>Error MC</v>
      </c>
      <c r="H1165" s="62"/>
      <c r="I1165" s="54">
        <f>+Tabla1[[#This Row],[MC]]*Tabla1[[#This Row],[Pedido]]*Tabla1[[#This Row],[PVC ]]</f>
        <v>0</v>
      </c>
      <c r="J1165" s="26">
        <v>0.21</v>
      </c>
      <c r="K1165" s="63"/>
      <c r="L1165" s="28" t="s">
        <v>24296</v>
      </c>
      <c r="M1165" s="53">
        <v>5118174.5590000004</v>
      </c>
      <c r="N1165" s="64" t="str">
        <f>+IF(Tabla1[[#This Row],[F PMPI]]="SÍ","No","Sí")</f>
        <v>Sí</v>
      </c>
      <c r="O1165" s="65">
        <f>+Tabla1[[#This Row],[PVL]]*1.055</f>
        <v>5399674.1597450003</v>
      </c>
      <c r="P1165" s="65">
        <f>+Tabla1[[#This Row],[PVL]]*1.43</f>
        <v>7318989.6193700004</v>
      </c>
      <c r="Q1165" s="66" t="str">
        <f>+HYPERLINK(Tabla1[[#This Row],[PAG]])</f>
        <v>https://todomusica.com.ar/varios/8633-carro-de-aluminio-p-transporte-4-xvio-212fly-bar.html</v>
      </c>
      <c r="R1165" s="67"/>
      <c r="S1165" s="68"/>
      <c r="T1165" s="69"/>
      <c r="U1165" s="69"/>
      <c r="V1165" s="69"/>
      <c r="W1165" s="69"/>
      <c r="X1165" s="69"/>
      <c r="Y1165" s="35"/>
      <c r="Z1165" s="35" t="s">
        <v>25221</v>
      </c>
      <c r="AA1165" s="36">
        <v>1</v>
      </c>
      <c r="AB1165" s="35" t="s">
        <v>27</v>
      </c>
      <c r="AC1165" s="35" t="str">
        <f>+IF(Tabla1[[#This Row],[STK]]="no","Sin STK", "STK disponible")</f>
        <v>Sin STK</v>
      </c>
      <c r="AD1165" s="35">
        <f>+I1165*J1165</f>
        <v>0</v>
      </c>
      <c r="AE1165" s="35">
        <f>+I1165*K1165</f>
        <v>0</v>
      </c>
      <c r="AF1165" s="36">
        <f>IF(Tabla1[[#This Row],[ref pack]]=1,Tabla1[[#This Row],[Pedido]],LCM(Tabla1[[#This Row],[MC VIEJO]],Tabla1[[#This Row],[Pedido]]))</f>
        <v>1</v>
      </c>
      <c r="AG1165" s="36">
        <f>+VLOOKUP(Tabla1[[#This Row],[Artículo]],'.'!$B$2:$D$11481,3,)</f>
        <v>1</v>
      </c>
      <c r="AH1165" s="37" t="str">
        <f>+IFERROR(SEARCH("pack",Tabla1[[#This Row],[PACK]]),"")</f>
        <v/>
      </c>
    </row>
    <row r="1166" spans="1:34" ht="24" customHeight="1" x14ac:dyDescent="0.2">
      <c r="A1166" s="50" t="s">
        <v>2156</v>
      </c>
      <c r="B1166" s="60" t="s">
        <v>2207</v>
      </c>
      <c r="C1166" s="61" t="s">
        <v>2208</v>
      </c>
      <c r="D1166" s="52" t="s">
        <v>27</v>
      </c>
      <c r="E1166" s="53">
        <v>2996478.17</v>
      </c>
      <c r="F1166" s="23" t="str">
        <f>+IFERROR(VLOOKUP(Tabla1[[#This Row],[Artículo]],'..'!$B$2:$D$569000,3,),"")</f>
        <v/>
      </c>
      <c r="G1166" s="24" t="str">
        <f>IF(H1166=AF1166,"", "Error MC")</f>
        <v>Error MC</v>
      </c>
      <c r="H1166" s="62"/>
      <c r="I1166" s="54">
        <f>+Tabla1[[#This Row],[MC]]*Tabla1[[#This Row],[Pedido]]*Tabla1[[#This Row],[PVC ]]</f>
        <v>0</v>
      </c>
      <c r="J1166" s="26">
        <v>0.21</v>
      </c>
      <c r="K1166" s="63"/>
      <c r="L1166" s="28" t="s">
        <v>24296</v>
      </c>
      <c r="M1166" s="53">
        <v>4713460.16</v>
      </c>
      <c r="N1166" s="64" t="str">
        <f>+IF(Tabla1[[#This Row],[F PMPI]]="SÍ","No","Sí")</f>
        <v>Sí</v>
      </c>
      <c r="O1166" s="65">
        <f>+Tabla1[[#This Row],[PVL]]*1.055</f>
        <v>4972700.4687999999</v>
      </c>
      <c r="P1166" s="65">
        <f>+Tabla1[[#This Row],[PVL]]*1.43</f>
        <v>6740248.0287999995</v>
      </c>
      <c r="Q1166" s="66" t="str">
        <f>+HYPERLINK(Tabla1[[#This Row],[PAG]])</f>
        <v>https://todomusica.com.ar/varios/7963-trolley-for-vio-l210.html</v>
      </c>
      <c r="R1166" s="67"/>
      <c r="S1166" s="68"/>
      <c r="T1166" s="69"/>
      <c r="U1166" s="69"/>
      <c r="V1166" s="69"/>
      <c r="W1166" s="69"/>
      <c r="X1166" s="69"/>
      <c r="Y1166" s="35"/>
      <c r="Z1166" s="35" t="s">
        <v>25222</v>
      </c>
      <c r="AA1166" s="36">
        <v>1</v>
      </c>
      <c r="AB1166" s="35" t="s">
        <v>27</v>
      </c>
      <c r="AC1166" s="35" t="str">
        <f>+IF(Tabla1[[#This Row],[STK]]="no","Sin STK", "STK disponible")</f>
        <v>Sin STK</v>
      </c>
      <c r="AD1166" s="35">
        <f>+I1166*J1166</f>
        <v>0</v>
      </c>
      <c r="AE1166" s="35">
        <f>+I1166*K1166</f>
        <v>0</v>
      </c>
      <c r="AF1166" s="36">
        <f>IF(Tabla1[[#This Row],[ref pack]]=1,Tabla1[[#This Row],[Pedido]],LCM(Tabla1[[#This Row],[MC VIEJO]],Tabla1[[#This Row],[Pedido]]))</f>
        <v>1</v>
      </c>
      <c r="AG1166" s="36">
        <f>+VLOOKUP(Tabla1[[#This Row],[Artículo]],'.'!$B$2:$D$11481,3,)</f>
        <v>1</v>
      </c>
      <c r="AH1166" s="37" t="str">
        <f>+IFERROR(SEARCH("pack",Tabla1[[#This Row],[PACK]]),"")</f>
        <v/>
      </c>
    </row>
    <row r="1167" spans="1:34" ht="24" customHeight="1" x14ac:dyDescent="0.2">
      <c r="A1167" s="50" t="s">
        <v>2156</v>
      </c>
      <c r="B1167" s="60" t="s">
        <v>2209</v>
      </c>
      <c r="C1167" s="61" t="s">
        <v>2210</v>
      </c>
      <c r="D1167" s="52" t="s">
        <v>9841</v>
      </c>
      <c r="E1167" s="53">
        <v>91098.27</v>
      </c>
      <c r="F1167" s="23" t="str">
        <f>+IFERROR(VLOOKUP(Tabla1[[#This Row],[Artículo]],'..'!$B$2:$D$569000,3,),"")</f>
        <v/>
      </c>
      <c r="G1167" s="24" t="str">
        <f>IF(H1167=AF1167,"", "Error MC")</f>
        <v>Error MC</v>
      </c>
      <c r="H1167" s="62"/>
      <c r="I1167" s="54">
        <f>+Tabla1[[#This Row],[MC]]*Tabla1[[#This Row],[Pedido]]*Tabla1[[#This Row],[PVC ]]</f>
        <v>0</v>
      </c>
      <c r="J1167" s="26">
        <v>0.21</v>
      </c>
      <c r="K1167" s="63"/>
      <c r="L1167" s="28" t="s">
        <v>17</v>
      </c>
      <c r="M1167" s="53">
        <v>159831.913</v>
      </c>
      <c r="N1167" s="64" t="str">
        <f>+IF(Tabla1[[#This Row],[F PMPI]]="SÍ","No","Sí")</f>
        <v>Sí</v>
      </c>
      <c r="O1167" s="65">
        <f>+Tabla1[[#This Row],[PVL]]*1.055</f>
        <v>168622.66821499998</v>
      </c>
      <c r="P1167" s="65">
        <f>+Tabla1[[#This Row],[PVL]]*1.43</f>
        <v>228559.63558999999</v>
      </c>
      <c r="Q1167" s="66" t="str">
        <f>+HYPERLINK(Tabla1[[#This Row],[PAG]])</f>
        <v>https://todomusica.com.ar/varios/1043-dva-dck-15.html</v>
      </c>
      <c r="R1167" s="67"/>
      <c r="S1167" s="68"/>
      <c r="T1167" s="69"/>
      <c r="U1167" s="69"/>
      <c r="V1167" s="69"/>
      <c r="W1167" s="69"/>
      <c r="X1167" s="69"/>
      <c r="Y1167" s="35"/>
      <c r="Z1167" s="35" t="s">
        <v>25223</v>
      </c>
      <c r="AA1167" s="36">
        <v>1</v>
      </c>
      <c r="AB1167" s="35" t="s">
        <v>27</v>
      </c>
      <c r="AC1167" s="35" t="str">
        <f>+IF(Tabla1[[#This Row],[STK]]="no","Sin STK", "STK disponible")</f>
        <v>STK disponible</v>
      </c>
      <c r="AD1167" s="35">
        <f>+I1167*J1167</f>
        <v>0</v>
      </c>
      <c r="AE1167" s="35">
        <f>+I1167*K1167</f>
        <v>0</v>
      </c>
      <c r="AF1167" s="36">
        <f>IF(Tabla1[[#This Row],[ref pack]]=1,Tabla1[[#This Row],[Pedido]],LCM(Tabla1[[#This Row],[MC VIEJO]],Tabla1[[#This Row],[Pedido]]))</f>
        <v>1</v>
      </c>
      <c r="AG1167" s="36">
        <f>+VLOOKUP(Tabla1[[#This Row],[Artículo]],'.'!$B$2:$D$11481,3,)</f>
        <v>1</v>
      </c>
      <c r="AH1167" s="37" t="str">
        <f>+IFERROR(SEARCH("pack",Tabla1[[#This Row],[PACK]]),"")</f>
        <v/>
      </c>
    </row>
    <row r="1168" spans="1:34" ht="24" customHeight="1" x14ac:dyDescent="0.2">
      <c r="A1168" s="50" t="s">
        <v>2156</v>
      </c>
      <c r="B1168" s="60" t="s">
        <v>2211</v>
      </c>
      <c r="C1168" s="61" t="s">
        <v>2212</v>
      </c>
      <c r="D1168" s="52" t="s">
        <v>9841</v>
      </c>
      <c r="E1168" s="53">
        <v>249932.85</v>
      </c>
      <c r="F1168" s="23" t="str">
        <f>+IFERROR(VLOOKUP(Tabla1[[#This Row],[Artículo]],'..'!$B$2:$D$569000,3,),"")</f>
        <v/>
      </c>
      <c r="G1168" s="24" t="str">
        <f>IF(H1168=AF1168,"", "Error MC")</f>
        <v>Error MC</v>
      </c>
      <c r="H1168" s="62"/>
      <c r="I1168" s="54">
        <f>+Tabla1[[#This Row],[MC]]*Tabla1[[#This Row],[Pedido]]*Tabla1[[#This Row],[PVC ]]</f>
        <v>0</v>
      </c>
      <c r="J1168" s="26">
        <v>0.21</v>
      </c>
      <c r="K1168" s="63"/>
      <c r="L1168" s="28" t="s">
        <v>17</v>
      </c>
      <c r="M1168" s="53">
        <v>438507.18199999997</v>
      </c>
      <c r="N1168" s="64" t="str">
        <f>+IF(Tabla1[[#This Row],[F PMPI]]="SÍ","No","Sí")</f>
        <v>Sí</v>
      </c>
      <c r="O1168" s="65">
        <f>+Tabla1[[#This Row],[PVL]]*1.055</f>
        <v>462625.07700999995</v>
      </c>
      <c r="P1168" s="65">
        <f>+Tabla1[[#This Row],[PVL]]*1.43</f>
        <v>627065.2702599999</v>
      </c>
      <c r="Q1168" s="66" t="str">
        <f>+HYPERLINK(Tabla1[[#This Row],[PAG]])</f>
        <v>https://todomusica.com.ar/varios/4565-404.html</v>
      </c>
      <c r="R1168" s="67"/>
      <c r="S1168" s="68"/>
      <c r="T1168" s="69"/>
      <c r="U1168" s="69"/>
      <c r="V1168" s="69"/>
      <c r="W1168" s="69"/>
      <c r="X1168" s="69"/>
      <c r="Y1168" s="35"/>
      <c r="Z1168" s="35" t="s">
        <v>25224</v>
      </c>
      <c r="AA1168" s="36">
        <v>1</v>
      </c>
      <c r="AB1168" s="35" t="s">
        <v>27</v>
      </c>
      <c r="AC1168" s="35" t="str">
        <f>+IF(Tabla1[[#This Row],[STK]]="no","Sin STK", "STK disponible")</f>
        <v>STK disponible</v>
      </c>
      <c r="AD1168" s="35">
        <f>+I1168*J1168</f>
        <v>0</v>
      </c>
      <c r="AE1168" s="35">
        <f>+I1168*K1168</f>
        <v>0</v>
      </c>
      <c r="AF1168" s="36">
        <f>IF(Tabla1[[#This Row],[ref pack]]=1,Tabla1[[#This Row],[Pedido]],LCM(Tabla1[[#This Row],[MC VIEJO]],Tabla1[[#This Row],[Pedido]]))</f>
        <v>1</v>
      </c>
      <c r="AG1168" s="36">
        <f>+VLOOKUP(Tabla1[[#This Row],[Artículo]],'.'!$B$2:$D$11481,3,)</f>
        <v>1</v>
      </c>
      <c r="AH1168" s="37" t="str">
        <f>+IFERROR(SEARCH("pack",Tabla1[[#This Row],[PACK]]),"")</f>
        <v/>
      </c>
    </row>
    <row r="1169" spans="1:34" ht="24" customHeight="1" x14ac:dyDescent="0.2">
      <c r="A1169" s="50" t="s">
        <v>2156</v>
      </c>
      <c r="B1169" s="60" t="s">
        <v>2213</v>
      </c>
      <c r="C1169" s="61" t="s">
        <v>2214</v>
      </c>
      <c r="D1169" s="52" t="s">
        <v>9841</v>
      </c>
      <c r="E1169" s="53">
        <v>254662.64</v>
      </c>
      <c r="F1169" s="23" t="str">
        <f>+IFERROR(VLOOKUP(Tabla1[[#This Row],[Artículo]],'..'!$B$2:$D$569000,3,),"")</f>
        <v/>
      </c>
      <c r="G1169" s="24" t="str">
        <f>IF(H1169=AF1169,"", "Error MC")</f>
        <v>Error MC</v>
      </c>
      <c r="H1169" s="62"/>
      <c r="I1169" s="54">
        <f>+Tabla1[[#This Row],[MC]]*Tabla1[[#This Row],[Pedido]]*Tabla1[[#This Row],[PVC ]]</f>
        <v>0</v>
      </c>
      <c r="J1169" s="26">
        <v>0.21</v>
      </c>
      <c r="K1169" s="63"/>
      <c r="L1169" s="28" t="s">
        <v>17</v>
      </c>
      <c r="M1169" s="53">
        <v>446805.60399999999</v>
      </c>
      <c r="N1169" s="64" t="str">
        <f>+IF(Tabla1[[#This Row],[F PMPI]]="SÍ","No","Sí")</f>
        <v>Sí</v>
      </c>
      <c r="O1169" s="65">
        <f>+Tabla1[[#This Row],[PVL]]*1.055</f>
        <v>471379.91221999994</v>
      </c>
      <c r="P1169" s="65">
        <f>+Tabla1[[#This Row],[PVL]]*1.43</f>
        <v>638932.01371999993</v>
      </c>
      <c r="Q1169" s="66" t="str">
        <f>+HYPERLINK(Tabla1[[#This Row],[PAG]])</f>
        <v>https://todomusica.com.ar/varios/2060-dva-dck-45.html</v>
      </c>
      <c r="R1169" s="67"/>
      <c r="S1169" s="68"/>
      <c r="T1169" s="69"/>
      <c r="U1169" s="69"/>
      <c r="V1169" s="69"/>
      <c r="W1169" s="69"/>
      <c r="X1169" s="69"/>
      <c r="Y1169" s="35"/>
      <c r="Z1169" s="35" t="s">
        <v>25225</v>
      </c>
      <c r="AA1169" s="36">
        <v>1</v>
      </c>
      <c r="AB1169" s="35" t="s">
        <v>27</v>
      </c>
      <c r="AC1169" s="35" t="str">
        <f>+IF(Tabla1[[#This Row],[STK]]="no","Sin STK", "STK disponible")</f>
        <v>STK disponible</v>
      </c>
      <c r="AD1169" s="35">
        <f>+I1169*J1169</f>
        <v>0</v>
      </c>
      <c r="AE1169" s="35">
        <f>+I1169*K1169</f>
        <v>0</v>
      </c>
      <c r="AF1169" s="36">
        <f>IF(Tabla1[[#This Row],[ref pack]]=1,Tabla1[[#This Row],[Pedido]],LCM(Tabla1[[#This Row],[MC VIEJO]],Tabla1[[#This Row],[Pedido]]))</f>
        <v>1</v>
      </c>
      <c r="AG1169" s="36">
        <f>+VLOOKUP(Tabla1[[#This Row],[Artículo]],'.'!$B$2:$D$11481,3,)</f>
        <v>1</v>
      </c>
      <c r="AH1169" s="37" t="str">
        <f>+IFERROR(SEARCH("pack",Tabla1[[#This Row],[PACK]]),"")</f>
        <v/>
      </c>
    </row>
    <row r="1170" spans="1:34" ht="24" customHeight="1" x14ac:dyDescent="0.2">
      <c r="A1170" s="50" t="s">
        <v>2156</v>
      </c>
      <c r="B1170" s="60" t="s">
        <v>2215</v>
      </c>
      <c r="C1170" s="61" t="s">
        <v>2216</v>
      </c>
      <c r="D1170" s="52" t="s">
        <v>9842</v>
      </c>
      <c r="E1170" s="53">
        <v>57545.32</v>
      </c>
      <c r="F1170" s="23" t="str">
        <f>+IFERROR(VLOOKUP(Tabla1[[#This Row],[Artículo]],'..'!$B$2:$D$569000,3,),"")</f>
        <v/>
      </c>
      <c r="G1170" s="24" t="str">
        <f>IF(H1170=AF1170,"", "Error MC")</f>
        <v>Error MC</v>
      </c>
      <c r="H1170" s="62"/>
      <c r="I1170" s="54">
        <f>+Tabla1[[#This Row],[MC]]*Tabla1[[#This Row],[Pedido]]*Tabla1[[#This Row],[PVC ]]</f>
        <v>0</v>
      </c>
      <c r="J1170" s="26">
        <v>0.21</v>
      </c>
      <c r="K1170" s="63"/>
      <c r="L1170" s="28" t="s">
        <v>17</v>
      </c>
      <c r="M1170" s="53">
        <v>100963.25900000001</v>
      </c>
      <c r="N1170" s="64" t="str">
        <f>+IF(Tabla1[[#This Row],[F PMPI]]="SÍ","No","Sí")</f>
        <v>Sí</v>
      </c>
      <c r="O1170" s="65">
        <f>+Tabla1[[#This Row],[PVL]]*1.055</f>
        <v>106516.238245</v>
      </c>
      <c r="P1170" s="65">
        <f>+Tabla1[[#This Row],[PVL]]*1.43</f>
        <v>144377.46037000002</v>
      </c>
      <c r="Q1170" s="66" t="str">
        <f>+HYPERLINK(Tabla1[[#This Row],[PAG]])</f>
        <v>https://todomusica.com.ar/varios/1045-dva-drk-hk.html</v>
      </c>
      <c r="R1170" s="67"/>
      <c r="S1170" s="68"/>
      <c r="T1170" s="69"/>
      <c r="U1170" s="69"/>
      <c r="V1170" s="69"/>
      <c r="W1170" s="69"/>
      <c r="X1170" s="69"/>
      <c r="Y1170" s="35"/>
      <c r="Z1170" s="35" t="s">
        <v>25226</v>
      </c>
      <c r="AA1170" s="36">
        <v>1</v>
      </c>
      <c r="AB1170" s="35" t="s">
        <v>27</v>
      </c>
      <c r="AC1170" s="35" t="str">
        <f>+IF(Tabla1[[#This Row],[STK]]="no","Sin STK", "STK disponible")</f>
        <v>STK disponible</v>
      </c>
      <c r="AD1170" s="35">
        <f>+I1170*J1170</f>
        <v>0</v>
      </c>
      <c r="AE1170" s="35">
        <f>+I1170*K1170</f>
        <v>0</v>
      </c>
      <c r="AF1170" s="36">
        <f>IF(Tabla1[[#This Row],[ref pack]]=1,Tabla1[[#This Row],[Pedido]],LCM(Tabla1[[#This Row],[MC VIEJO]],Tabla1[[#This Row],[Pedido]]))</f>
        <v>1</v>
      </c>
      <c r="AG1170" s="36">
        <f>+VLOOKUP(Tabla1[[#This Row],[Artículo]],'.'!$B$2:$D$11481,3,)</f>
        <v>1</v>
      </c>
      <c r="AH1170" s="37" t="str">
        <f>+IFERROR(SEARCH("pack",Tabla1[[#This Row],[PACK]]),"")</f>
        <v/>
      </c>
    </row>
    <row r="1171" spans="1:34" ht="24" customHeight="1" x14ac:dyDescent="0.2">
      <c r="A1171" s="50" t="s">
        <v>2156</v>
      </c>
      <c r="B1171" s="60" t="s">
        <v>2217</v>
      </c>
      <c r="C1171" s="61" t="s">
        <v>2218</v>
      </c>
      <c r="D1171" s="52" t="s">
        <v>27</v>
      </c>
      <c r="E1171" s="53">
        <v>610564.43999999994</v>
      </c>
      <c r="F1171" s="23" t="str">
        <f>+IFERROR(VLOOKUP(Tabla1[[#This Row],[Artículo]],'..'!$B$2:$D$569000,3,),"")</f>
        <v/>
      </c>
      <c r="G1171" s="24" t="str">
        <f>IF(H1171=AF1171,"", "Error MC")</f>
        <v>Error MC</v>
      </c>
      <c r="H1171" s="62"/>
      <c r="I1171" s="54">
        <f>+Tabla1[[#This Row],[MC]]*Tabla1[[#This Row],[Pedido]]*Tabla1[[#This Row],[PVC ]]</f>
        <v>0</v>
      </c>
      <c r="J1171" s="26">
        <v>0.21</v>
      </c>
      <c r="K1171" s="63"/>
      <c r="L1171" s="28" t="s">
        <v>17</v>
      </c>
      <c r="M1171" s="53">
        <v>1071235.3119999999</v>
      </c>
      <c r="N1171" s="64" t="str">
        <f>+IF(Tabla1[[#This Row],[F PMPI]]="SÍ","No","Sí")</f>
        <v>No</v>
      </c>
      <c r="O1171" s="65">
        <f>+Tabla1[[#This Row],[PVL]]*1.055</f>
        <v>1130153.2541599998</v>
      </c>
      <c r="P1171" s="65">
        <f>+Tabla1[[#This Row],[PVL]]*1.43</f>
        <v>1531866.4961599999</v>
      </c>
      <c r="Q1171" s="66" t="str">
        <f>+HYPERLINK(Tabla1[[#This Row],[PAG]])</f>
        <v>https://todomusica.com.ar/productos-sin-categorias-de-netsuite/4113-404.html</v>
      </c>
      <c r="R1171" s="67"/>
      <c r="S1171" s="68"/>
      <c r="T1171" s="69"/>
      <c r="U1171" s="69"/>
      <c r="V1171" s="69"/>
      <c r="W1171" s="69"/>
      <c r="X1171" s="69"/>
      <c r="Y1171" s="35"/>
      <c r="Z1171" s="35" t="s">
        <v>25227</v>
      </c>
      <c r="AA1171" s="36">
        <v>1</v>
      </c>
      <c r="AB1171" s="35" t="s">
        <v>9849</v>
      </c>
      <c r="AC1171" s="35" t="str">
        <f>+IF(Tabla1[[#This Row],[STK]]="no","Sin STK", "STK disponible")</f>
        <v>Sin STK</v>
      </c>
      <c r="AD1171" s="35">
        <f>+I1171*J1171</f>
        <v>0</v>
      </c>
      <c r="AE1171" s="35">
        <f>+I1171*K1171</f>
        <v>0</v>
      </c>
      <c r="AF1171" s="36">
        <f>IF(Tabla1[[#This Row],[ref pack]]=1,Tabla1[[#This Row],[Pedido]],LCM(Tabla1[[#This Row],[MC VIEJO]],Tabla1[[#This Row],[Pedido]]))</f>
        <v>1</v>
      </c>
      <c r="AG1171" s="36">
        <f>+VLOOKUP(Tabla1[[#This Row],[Artículo]],'.'!$B$2:$D$11481,3,)</f>
        <v>1</v>
      </c>
      <c r="AH1171" s="37" t="str">
        <f>+IFERROR(SEARCH("pack",Tabla1[[#This Row],[PACK]]),"")</f>
        <v/>
      </c>
    </row>
    <row r="1172" spans="1:34" ht="24" customHeight="1" x14ac:dyDescent="0.2">
      <c r="A1172" s="50" t="s">
        <v>2156</v>
      </c>
      <c r="B1172" s="60" t="s">
        <v>2219</v>
      </c>
      <c r="C1172" s="61" t="s">
        <v>2220</v>
      </c>
      <c r="D1172" s="52" t="s">
        <v>9842</v>
      </c>
      <c r="E1172" s="53">
        <v>887238.32</v>
      </c>
      <c r="F1172" s="23" t="str">
        <f>+IFERROR(VLOOKUP(Tabla1[[#This Row],[Artículo]],'..'!$B$2:$D$569000,3,),"")</f>
        <v/>
      </c>
      <c r="G1172" s="24" t="str">
        <f>IF(H1172=AF1172,"", "Error MC")</f>
        <v>Error MC</v>
      </c>
      <c r="H1172" s="62"/>
      <c r="I1172" s="54">
        <f>+Tabla1[[#This Row],[MC]]*Tabla1[[#This Row],[Pedido]]*Tabla1[[#This Row],[PVC ]]</f>
        <v>0</v>
      </c>
      <c r="J1172" s="26">
        <v>0.21</v>
      </c>
      <c r="K1172" s="63"/>
      <c r="L1172" s="28" t="s">
        <v>17</v>
      </c>
      <c r="M1172" s="53">
        <v>1556659.628</v>
      </c>
      <c r="N1172" s="64" t="str">
        <f>+IF(Tabla1[[#This Row],[F PMPI]]="SÍ","No","Sí")</f>
        <v>Sí</v>
      </c>
      <c r="O1172" s="65">
        <f>+Tabla1[[#This Row],[PVL]]*1.055</f>
        <v>1642275.90754</v>
      </c>
      <c r="P1172" s="65">
        <f>+Tabla1[[#This Row],[PVL]]*1.43</f>
        <v>2226023.26804</v>
      </c>
      <c r="Q1172" s="66" t="str">
        <f>+HYPERLINK(Tabla1[[#This Row],[PAG]])</f>
        <v>https://todomusica.com.ar/productos-sin-categorias-de-netsuite/599-dva-drk-10.html</v>
      </c>
      <c r="R1172" s="67"/>
      <c r="S1172" s="68"/>
      <c r="T1172" s="69"/>
      <c r="U1172" s="69"/>
      <c r="V1172" s="69"/>
      <c r="W1172" s="69"/>
      <c r="X1172" s="69"/>
      <c r="Y1172" s="35"/>
      <c r="Z1172" s="35" t="s">
        <v>25228</v>
      </c>
      <c r="AA1172" s="36">
        <v>1</v>
      </c>
      <c r="AB1172" s="35" t="s">
        <v>27</v>
      </c>
      <c r="AC1172" s="35" t="str">
        <f>+IF(Tabla1[[#This Row],[STK]]="no","Sin STK", "STK disponible")</f>
        <v>STK disponible</v>
      </c>
      <c r="AD1172" s="35">
        <f>+I1172*J1172</f>
        <v>0</v>
      </c>
      <c r="AE1172" s="35">
        <f>+I1172*K1172</f>
        <v>0</v>
      </c>
      <c r="AF1172" s="36">
        <f>IF(Tabla1[[#This Row],[ref pack]]=1,Tabla1[[#This Row],[Pedido]],LCM(Tabla1[[#This Row],[MC VIEJO]],Tabla1[[#This Row],[Pedido]]))</f>
        <v>1</v>
      </c>
      <c r="AG1172" s="36">
        <f>+VLOOKUP(Tabla1[[#This Row],[Artículo]],'.'!$B$2:$D$11481,3,)</f>
        <v>1</v>
      </c>
      <c r="AH1172" s="37" t="str">
        <f>+IFERROR(SEARCH("pack",Tabla1[[#This Row],[PACK]]),"")</f>
        <v/>
      </c>
    </row>
    <row r="1173" spans="1:34" ht="24" customHeight="1" x14ac:dyDescent="0.2">
      <c r="A1173" s="50" t="s">
        <v>2156</v>
      </c>
      <c r="B1173" s="60" t="s">
        <v>2221</v>
      </c>
      <c r="C1173" s="61" t="s">
        <v>2222</v>
      </c>
      <c r="D1173" s="52" t="s">
        <v>9842</v>
      </c>
      <c r="E1173" s="53">
        <v>1223718.47</v>
      </c>
      <c r="F1173" s="23" t="str">
        <f>+IFERROR(VLOOKUP(Tabla1[[#This Row],[Artículo]],'..'!$B$2:$D$569000,3,),"")</f>
        <v/>
      </c>
      <c r="G1173" s="24" t="str">
        <f>IF(H1173=AF1173,"", "Error MC")</f>
        <v>Error MC</v>
      </c>
      <c r="H1173" s="62"/>
      <c r="I1173" s="54">
        <f>+Tabla1[[#This Row],[MC]]*Tabla1[[#This Row],[Pedido]]*Tabla1[[#This Row],[PVC ]]</f>
        <v>0</v>
      </c>
      <c r="J1173" s="26">
        <v>0.21</v>
      </c>
      <c r="K1173" s="63"/>
      <c r="L1173" s="28" t="s">
        <v>24296</v>
      </c>
      <c r="M1173" s="53">
        <v>1924909.152</v>
      </c>
      <c r="N1173" s="64" t="str">
        <f>+IF(Tabla1[[#This Row],[F PMPI]]="SÍ","No","Sí")</f>
        <v>No</v>
      </c>
      <c r="O1173" s="65">
        <f>+Tabla1[[#This Row],[PVL]]*1.055</f>
        <v>2030779.15536</v>
      </c>
      <c r="P1173" s="65">
        <f>+Tabla1[[#This Row],[PVL]]*1.43</f>
        <v>2752620.0873599998</v>
      </c>
      <c r="Q1173" s="66" t="str">
        <f>+HYPERLINK(Tabla1[[#This Row],[PAG]])</f>
        <v>https://todomusica.com.ar/soporte-de-bafles/4111-404.html</v>
      </c>
      <c r="R1173" s="67"/>
      <c r="S1173" s="68"/>
      <c r="T1173" s="69"/>
      <c r="U1173" s="69"/>
      <c r="V1173" s="69"/>
      <c r="W1173" s="69"/>
      <c r="X1173" s="69"/>
      <c r="Y1173" s="35"/>
      <c r="Z1173" s="35" t="s">
        <v>25229</v>
      </c>
      <c r="AA1173" s="36">
        <v>1</v>
      </c>
      <c r="AB1173" s="35" t="s">
        <v>9849</v>
      </c>
      <c r="AC1173" s="35" t="str">
        <f>+IF(Tabla1[[#This Row],[STK]]="no","Sin STK", "STK disponible")</f>
        <v>STK disponible</v>
      </c>
      <c r="AD1173" s="35">
        <f>+I1173*J1173</f>
        <v>0</v>
      </c>
      <c r="AE1173" s="35">
        <f>+I1173*K1173</f>
        <v>0</v>
      </c>
      <c r="AF1173" s="36">
        <f>IF(Tabla1[[#This Row],[ref pack]]=1,Tabla1[[#This Row],[Pedido]],LCM(Tabla1[[#This Row],[MC VIEJO]],Tabla1[[#This Row],[Pedido]]))</f>
        <v>1</v>
      </c>
      <c r="AG1173" s="36">
        <f>+VLOOKUP(Tabla1[[#This Row],[Artículo]],'.'!$B$2:$D$11481,3,)</f>
        <v>1</v>
      </c>
      <c r="AH1173" s="37" t="str">
        <f>+IFERROR(SEARCH("pack",Tabla1[[#This Row],[PACK]]),"")</f>
        <v/>
      </c>
    </row>
    <row r="1174" spans="1:34" ht="24" customHeight="1" x14ac:dyDescent="0.2">
      <c r="A1174" s="50" t="s">
        <v>2156</v>
      </c>
      <c r="B1174" s="60" t="s">
        <v>2223</v>
      </c>
      <c r="C1174" s="61" t="s">
        <v>2224</v>
      </c>
      <c r="D1174" s="52" t="s">
        <v>9842</v>
      </c>
      <c r="E1174" s="53">
        <v>3754332.05</v>
      </c>
      <c r="F1174" s="23" t="str">
        <f>+IFERROR(VLOOKUP(Tabla1[[#This Row],[Artículo]],'..'!$B$2:$D$569000,3,),"")</f>
        <v/>
      </c>
      <c r="G1174" s="24" t="str">
        <f>IF(H1174=AF1174,"", "Error MC")</f>
        <v>Error MC</v>
      </c>
      <c r="H1174" s="62"/>
      <c r="I1174" s="54">
        <f>+Tabla1[[#This Row],[MC]]*Tabla1[[#This Row],[Pedido]]*Tabla1[[#This Row],[PVC ]]</f>
        <v>0</v>
      </c>
      <c r="J1174" s="26">
        <v>0.105</v>
      </c>
      <c r="K1174" s="63"/>
      <c r="L1174" s="28" t="s">
        <v>24296</v>
      </c>
      <c r="M1174" s="53">
        <v>5393097.9950000001</v>
      </c>
      <c r="N1174" s="64" t="str">
        <f>+IF(Tabla1[[#This Row],[F PMPI]]="SÍ","No","Sí")</f>
        <v>No</v>
      </c>
      <c r="O1174" s="65">
        <f>+Tabla1[[#This Row],[PVL]]*1.055</f>
        <v>5689718.3847249998</v>
      </c>
      <c r="P1174" s="65">
        <f>+Tabla1[[#This Row],[PVL]]*1.43</f>
        <v>7712130.1328499997</v>
      </c>
      <c r="Q1174" s="66" t="str">
        <f>+HYPERLINK(Tabla1[[#This Row],[PAG]])</f>
        <v>https://todomusica.com.ar/soporte-de-bafles/4112-404.html</v>
      </c>
      <c r="R1174" s="67"/>
      <c r="S1174" s="68"/>
      <c r="T1174" s="69"/>
      <c r="U1174" s="69"/>
      <c r="V1174" s="69"/>
      <c r="W1174" s="69"/>
      <c r="X1174" s="69"/>
      <c r="Y1174" s="35"/>
      <c r="Z1174" s="35" t="s">
        <v>25230</v>
      </c>
      <c r="AA1174" s="36">
        <v>1</v>
      </c>
      <c r="AB1174" s="35" t="s">
        <v>9849</v>
      </c>
      <c r="AC1174" s="35" t="str">
        <f>+IF(Tabla1[[#This Row],[STK]]="no","Sin STK", "STK disponible")</f>
        <v>STK disponible</v>
      </c>
      <c r="AD1174" s="35">
        <f>+I1174*J1174</f>
        <v>0</v>
      </c>
      <c r="AE1174" s="35">
        <f>+I1174*K1174</f>
        <v>0</v>
      </c>
      <c r="AF1174" s="36">
        <f>IF(Tabla1[[#This Row],[ref pack]]=1,Tabla1[[#This Row],[Pedido]],LCM(Tabla1[[#This Row],[MC VIEJO]],Tabla1[[#This Row],[Pedido]]))</f>
        <v>1</v>
      </c>
      <c r="AG1174" s="36">
        <f>+VLOOKUP(Tabla1[[#This Row],[Artículo]],'.'!$B$2:$D$11481,3,)</f>
        <v>1</v>
      </c>
      <c r="AH1174" s="37" t="str">
        <f>+IFERROR(SEARCH("pack",Tabla1[[#This Row],[PACK]]),"")</f>
        <v/>
      </c>
    </row>
    <row r="1175" spans="1:34" ht="24" customHeight="1" x14ac:dyDescent="0.2">
      <c r="A1175" s="50" t="s">
        <v>2156</v>
      </c>
      <c r="B1175" s="60" t="s">
        <v>2225</v>
      </c>
      <c r="C1175" s="61" t="s">
        <v>2226</v>
      </c>
      <c r="D1175" s="52" t="s">
        <v>27</v>
      </c>
      <c r="E1175" s="53">
        <v>424145.76</v>
      </c>
      <c r="F1175" s="23" t="str">
        <f>+IFERROR(VLOOKUP(Tabla1[[#This Row],[Artículo]],'..'!$B$2:$D$569000,3,),"")</f>
        <v/>
      </c>
      <c r="G1175" s="24" t="str">
        <f>IF(H1175=AF1175,"", "Error MC")</f>
        <v>Error MC</v>
      </c>
      <c r="H1175" s="62"/>
      <c r="I1175" s="54">
        <f>+Tabla1[[#This Row],[MC]]*Tabla1[[#This Row],[Pedido]]*Tabla1[[#This Row],[PVC ]]</f>
        <v>0</v>
      </c>
      <c r="J1175" s="26">
        <v>0.21</v>
      </c>
      <c r="K1175" s="63"/>
      <c r="L1175" s="28" t="s">
        <v>17</v>
      </c>
      <c r="M1175" s="53">
        <v>744163.73400000005</v>
      </c>
      <c r="N1175" s="64" t="str">
        <f>+IF(Tabla1[[#This Row],[F PMPI]]="SÍ","No","Sí")</f>
        <v>No</v>
      </c>
      <c r="O1175" s="65">
        <f>+Tabla1[[#This Row],[PVL]]*1.055</f>
        <v>785092.73936999997</v>
      </c>
      <c r="P1175" s="65">
        <f>+Tabla1[[#This Row],[PVL]]*1.43</f>
        <v>1064154.13962</v>
      </c>
      <c r="Q1175" s="66" t="str">
        <f>+HYPERLINK(Tabla1[[#This Row],[PAG]])</f>
        <v>https://todomusica.com.ar/varios/2034-dva-dsa-4.html</v>
      </c>
      <c r="R1175" s="67"/>
      <c r="S1175" s="68"/>
      <c r="T1175" s="69"/>
      <c r="U1175" s="69"/>
      <c r="V1175" s="69"/>
      <c r="W1175" s="69"/>
      <c r="X1175" s="69"/>
      <c r="Y1175" s="35"/>
      <c r="Z1175" s="35" t="s">
        <v>25231</v>
      </c>
      <c r="AA1175" s="36">
        <v>1</v>
      </c>
      <c r="AB1175" s="35" t="s">
        <v>9849</v>
      </c>
      <c r="AC1175" s="35" t="str">
        <f>+IF(Tabla1[[#This Row],[STK]]="no","Sin STK", "STK disponible")</f>
        <v>Sin STK</v>
      </c>
      <c r="AD1175" s="35">
        <f>+I1175*J1175</f>
        <v>0</v>
      </c>
      <c r="AE1175" s="35">
        <f>+I1175*K1175</f>
        <v>0</v>
      </c>
      <c r="AF1175" s="36">
        <f>IF(Tabla1[[#This Row],[ref pack]]=1,Tabla1[[#This Row],[Pedido]],LCM(Tabla1[[#This Row],[MC VIEJO]],Tabla1[[#This Row],[Pedido]]))</f>
        <v>1</v>
      </c>
      <c r="AG1175" s="36">
        <f>+VLOOKUP(Tabla1[[#This Row],[Artículo]],'.'!$B$2:$D$11481,3,)</f>
        <v>1</v>
      </c>
      <c r="AH1175" s="37" t="str">
        <f>+IFERROR(SEARCH("pack",Tabla1[[#This Row],[PACK]]),"")</f>
        <v/>
      </c>
    </row>
    <row r="1176" spans="1:34" ht="24" customHeight="1" x14ac:dyDescent="0.2">
      <c r="A1176" s="50" t="s">
        <v>2156</v>
      </c>
      <c r="B1176" s="60" t="s">
        <v>2227</v>
      </c>
      <c r="C1176" s="61" t="s">
        <v>2228</v>
      </c>
      <c r="D1176" s="52" t="s">
        <v>9842</v>
      </c>
      <c r="E1176" s="53">
        <v>627212.82999999996</v>
      </c>
      <c r="F1176" s="23" t="str">
        <f>+IFERROR(VLOOKUP(Tabla1[[#This Row],[Artículo]],'..'!$B$2:$D$569000,3,),"")</f>
        <v/>
      </c>
      <c r="G1176" s="24" t="str">
        <f>IF(H1176=AF1176,"", "Error MC")</f>
        <v>Error MC</v>
      </c>
      <c r="H1176" s="62"/>
      <c r="I1176" s="54">
        <f>+Tabla1[[#This Row],[MC]]*Tabla1[[#This Row],[Pedido]]*Tabla1[[#This Row],[PVC ]]</f>
        <v>0</v>
      </c>
      <c r="J1176" s="26">
        <v>0.105</v>
      </c>
      <c r="K1176" s="63"/>
      <c r="L1176" s="28" t="s">
        <v>17</v>
      </c>
      <c r="M1176" s="53">
        <v>1004951.753</v>
      </c>
      <c r="N1176" s="64" t="str">
        <f>+IF(Tabla1[[#This Row],[F PMPI]]="SÍ","No","Sí")</f>
        <v>No</v>
      </c>
      <c r="O1176" s="65">
        <f>+Tabla1[[#This Row],[PVL]]*1.055</f>
        <v>1060224.0994150001</v>
      </c>
      <c r="P1176" s="65">
        <f>+Tabla1[[#This Row],[PVL]]*1.43</f>
        <v>1437081.00679</v>
      </c>
      <c r="Q1176" s="66" t="str">
        <f>+HYPERLINK(Tabla1[[#This Row],[PAG]])</f>
        <v>https://todomusica.com.ar/varios/1046-dva-dt-6.html</v>
      </c>
      <c r="R1176" s="67"/>
      <c r="S1176" s="68"/>
      <c r="T1176" s="69"/>
      <c r="U1176" s="69"/>
      <c r="V1176" s="69"/>
      <c r="W1176" s="69"/>
      <c r="X1176" s="69"/>
      <c r="Y1176" s="35"/>
      <c r="Z1176" s="35" t="s">
        <v>25232</v>
      </c>
      <c r="AA1176" s="36">
        <v>1</v>
      </c>
      <c r="AB1176" s="35" t="s">
        <v>9849</v>
      </c>
      <c r="AC1176" s="35" t="str">
        <f>+IF(Tabla1[[#This Row],[STK]]="no","Sin STK", "STK disponible")</f>
        <v>STK disponible</v>
      </c>
      <c r="AD1176" s="35">
        <f>+I1176*J1176</f>
        <v>0</v>
      </c>
      <c r="AE1176" s="35">
        <f>+I1176*K1176</f>
        <v>0</v>
      </c>
      <c r="AF1176" s="36">
        <f>IF(Tabla1[[#This Row],[ref pack]]=1,Tabla1[[#This Row],[Pedido]],LCM(Tabla1[[#This Row],[MC VIEJO]],Tabla1[[#This Row],[Pedido]]))</f>
        <v>1</v>
      </c>
      <c r="AG1176" s="36">
        <f>+VLOOKUP(Tabla1[[#This Row],[Artículo]],'.'!$B$2:$D$11481,3,)</f>
        <v>1</v>
      </c>
      <c r="AH1176" s="37" t="str">
        <f>+IFERROR(SEARCH("pack",Tabla1[[#This Row],[PACK]]),"")</f>
        <v/>
      </c>
    </row>
    <row r="1177" spans="1:34" ht="24" customHeight="1" x14ac:dyDescent="0.2">
      <c r="A1177" s="50" t="s">
        <v>2156</v>
      </c>
      <c r="B1177" s="60" t="s">
        <v>2229</v>
      </c>
      <c r="C1177" s="61" t="s">
        <v>2230</v>
      </c>
      <c r="D1177" s="52" t="s">
        <v>9842</v>
      </c>
      <c r="E1177" s="53">
        <v>481569.37</v>
      </c>
      <c r="F1177" s="23" t="str">
        <f>+IFERROR(VLOOKUP(Tabla1[[#This Row],[Artículo]],'..'!$B$2:$D$569000,3,),"")</f>
        <v/>
      </c>
      <c r="G1177" s="24" t="str">
        <f>IF(H1177=AF1177,"", "Error MC")</f>
        <v>Error MC</v>
      </c>
      <c r="H1177" s="62"/>
      <c r="I1177" s="54">
        <f>+Tabla1[[#This Row],[MC]]*Tabla1[[#This Row],[Pedido]]*Tabla1[[#This Row],[PVC ]]</f>
        <v>0</v>
      </c>
      <c r="J1177" s="26">
        <v>0.21</v>
      </c>
      <c r="K1177" s="63"/>
      <c r="L1177" s="28" t="s">
        <v>17</v>
      </c>
      <c r="M1177" s="53">
        <v>844913.46400000004</v>
      </c>
      <c r="N1177" s="64" t="str">
        <f>+IF(Tabla1[[#This Row],[F PMPI]]="SÍ","No","Sí")</f>
        <v>No</v>
      </c>
      <c r="O1177" s="65">
        <f>+Tabla1[[#This Row],[PVL]]*1.055</f>
        <v>891383.70452000003</v>
      </c>
      <c r="P1177" s="65">
        <f>+Tabla1[[#This Row],[PVL]]*1.43</f>
        <v>1208226.25352</v>
      </c>
      <c r="Q1177" s="66" t="str">
        <f>+HYPERLINK(Tabla1[[#This Row],[PAG]])</f>
        <v>https://todomusica.com.ar/soporte-de-bafles/1047-dva-dwb3.html</v>
      </c>
      <c r="R1177" s="67"/>
      <c r="S1177" s="68"/>
      <c r="T1177" s="69"/>
      <c r="U1177" s="69"/>
      <c r="V1177" s="69"/>
      <c r="W1177" s="69"/>
      <c r="X1177" s="69"/>
      <c r="Y1177" s="35"/>
      <c r="Z1177" s="35" t="s">
        <v>25233</v>
      </c>
      <c r="AA1177" s="36">
        <v>1</v>
      </c>
      <c r="AB1177" s="35" t="s">
        <v>9849</v>
      </c>
      <c r="AC1177" s="35" t="str">
        <f>+IF(Tabla1[[#This Row],[STK]]="no","Sin STK", "STK disponible")</f>
        <v>STK disponible</v>
      </c>
      <c r="AD1177" s="35">
        <f>+I1177*J1177</f>
        <v>0</v>
      </c>
      <c r="AE1177" s="35">
        <f>+I1177*K1177</f>
        <v>0</v>
      </c>
      <c r="AF1177" s="36">
        <f>IF(Tabla1[[#This Row],[ref pack]]=1,Tabla1[[#This Row],[Pedido]],LCM(Tabla1[[#This Row],[MC VIEJO]],Tabla1[[#This Row],[Pedido]]))</f>
        <v>1</v>
      </c>
      <c r="AG1177" s="36">
        <f>+VLOOKUP(Tabla1[[#This Row],[Artículo]],'.'!$B$2:$D$11481,3,)</f>
        <v>1</v>
      </c>
      <c r="AH1177" s="37" t="str">
        <f>+IFERROR(SEARCH("pack",Tabla1[[#This Row],[PACK]]),"")</f>
        <v/>
      </c>
    </row>
    <row r="1178" spans="1:34" ht="24" customHeight="1" x14ac:dyDescent="0.2">
      <c r="A1178" s="50" t="s">
        <v>2156</v>
      </c>
      <c r="B1178" s="60" t="s">
        <v>2231</v>
      </c>
      <c r="C1178" s="61" t="s">
        <v>2232</v>
      </c>
      <c r="D1178" s="52" t="s">
        <v>27</v>
      </c>
      <c r="E1178" s="53">
        <v>2586059.81</v>
      </c>
      <c r="F1178" s="23" t="str">
        <f>+IFERROR(VLOOKUP(Tabla1[[#This Row],[Artículo]],'..'!$B$2:$D$569000,3,),"")</f>
        <v/>
      </c>
      <c r="G1178" s="24" t="str">
        <f>IF(H1178=AF1178,"", "Error MC")</f>
        <v>Error MC</v>
      </c>
      <c r="H1178" s="62"/>
      <c r="I1178" s="54">
        <f>+Tabla1[[#This Row],[MC]]*Tabla1[[#This Row],[Pedido]]*Tabla1[[#This Row],[PVC ]]</f>
        <v>0</v>
      </c>
      <c r="J1178" s="26">
        <v>0.21</v>
      </c>
      <c r="K1178" s="63"/>
      <c r="L1178" s="28" t="s">
        <v>24296</v>
      </c>
      <c r="M1178" s="53">
        <v>4067872.0780000002</v>
      </c>
      <c r="N1178" s="64" t="str">
        <f>+IF(Tabla1[[#This Row],[F PMPI]]="SÍ","No","Sí")</f>
        <v>Sí</v>
      </c>
      <c r="O1178" s="65">
        <f>+Tabla1[[#This Row],[PVL]]*1.055</f>
        <v>4291605.0422900002</v>
      </c>
      <c r="P1178" s="65">
        <f>+Tabla1[[#This Row],[PVL]]*1.43</f>
        <v>5817057.0715399999</v>
      </c>
      <c r="Q1178" s="66" t="str">
        <f>+HYPERLINK(Tabla1[[#This Row],[PAG]])</f>
        <v>https://todomusica.com.ar/bafles-activos/6538-dva-ks10.html</v>
      </c>
      <c r="R1178" s="67"/>
      <c r="S1178" s="68"/>
      <c r="T1178" s="69"/>
      <c r="U1178" s="69"/>
      <c r="V1178" s="69"/>
      <c r="W1178" s="69"/>
      <c r="X1178" s="69"/>
      <c r="Y1178" s="35"/>
      <c r="Z1178" s="35" t="s">
        <v>25234</v>
      </c>
      <c r="AA1178" s="36">
        <v>1</v>
      </c>
      <c r="AB1178" s="35" t="s">
        <v>27</v>
      </c>
      <c r="AC1178" s="35" t="str">
        <f>+IF(Tabla1[[#This Row],[STK]]="no","Sin STK", "STK disponible")</f>
        <v>Sin STK</v>
      </c>
      <c r="AD1178" s="35">
        <f>+I1178*J1178</f>
        <v>0</v>
      </c>
      <c r="AE1178" s="35">
        <f>+I1178*K1178</f>
        <v>0</v>
      </c>
      <c r="AF1178" s="36">
        <f>IF(Tabla1[[#This Row],[ref pack]]=1,Tabla1[[#This Row],[Pedido]],LCM(Tabla1[[#This Row],[MC VIEJO]],Tabla1[[#This Row],[Pedido]]))</f>
        <v>1</v>
      </c>
      <c r="AG1178" s="36">
        <f>+VLOOKUP(Tabla1[[#This Row],[Artículo]],'.'!$B$2:$D$11481,3,)</f>
        <v>1</v>
      </c>
      <c r="AH1178" s="37" t="str">
        <f>+IFERROR(SEARCH("pack",Tabla1[[#This Row],[PACK]]),"")</f>
        <v/>
      </c>
    </row>
    <row r="1179" spans="1:34" ht="24" customHeight="1" x14ac:dyDescent="0.2">
      <c r="A1179" s="50" t="s">
        <v>2156</v>
      </c>
      <c r="B1179" s="60" t="s">
        <v>2233</v>
      </c>
      <c r="C1179" s="61" t="s">
        <v>2234</v>
      </c>
      <c r="D1179" s="52" t="s">
        <v>27</v>
      </c>
      <c r="E1179" s="53">
        <v>4365576.38</v>
      </c>
      <c r="F1179" s="23" t="str">
        <f>+IFERROR(VLOOKUP(Tabla1[[#This Row],[Artículo]],'..'!$B$2:$D$569000,3,),"")</f>
        <v/>
      </c>
      <c r="G1179" s="24" t="str">
        <f>IF(H1179=AF1179,"", "Error MC")</f>
        <v>Error MC</v>
      </c>
      <c r="H1179" s="62"/>
      <c r="I1179" s="54">
        <f>+Tabla1[[#This Row],[MC]]*Tabla1[[#This Row],[Pedido]]*Tabla1[[#This Row],[PVC ]]</f>
        <v>0</v>
      </c>
      <c r="J1179" s="26">
        <v>0.21</v>
      </c>
      <c r="K1179" s="63"/>
      <c r="L1179" s="28" t="s">
        <v>24296</v>
      </c>
      <c r="M1179" s="53">
        <v>6867051.6409999998</v>
      </c>
      <c r="N1179" s="64" t="str">
        <f>+IF(Tabla1[[#This Row],[F PMPI]]="SÍ","No","Sí")</f>
        <v>Sí</v>
      </c>
      <c r="O1179" s="65">
        <f>+Tabla1[[#This Row],[PVL]]*1.055</f>
        <v>7244739.4812549995</v>
      </c>
      <c r="P1179" s="65">
        <f>+Tabla1[[#This Row],[PVL]]*1.43</f>
        <v>9819883.8466299996</v>
      </c>
      <c r="Q1179" s="66" t="str">
        <f>+HYPERLINK(Tabla1[[#This Row],[PAG]])</f>
        <v>https://todomusica.com.ar/bafles-activos/6539-dva-ks20.html</v>
      </c>
      <c r="R1179" s="67"/>
      <c r="S1179" s="68"/>
      <c r="T1179" s="69"/>
      <c r="U1179" s="69"/>
      <c r="V1179" s="69"/>
      <c r="W1179" s="69"/>
      <c r="X1179" s="69"/>
      <c r="Y1179" s="35"/>
      <c r="Z1179" s="35" t="s">
        <v>25235</v>
      </c>
      <c r="AA1179" s="36">
        <v>1</v>
      </c>
      <c r="AB1179" s="35" t="s">
        <v>27</v>
      </c>
      <c r="AC1179" s="35" t="str">
        <f>+IF(Tabla1[[#This Row],[STK]]="no","Sin STK", "STK disponible")</f>
        <v>Sin STK</v>
      </c>
      <c r="AD1179" s="35">
        <f>+I1179*J1179</f>
        <v>0</v>
      </c>
      <c r="AE1179" s="35">
        <f>+I1179*K1179</f>
        <v>0</v>
      </c>
      <c r="AF1179" s="36">
        <f>IF(Tabla1[[#This Row],[ref pack]]=1,Tabla1[[#This Row],[Pedido]],LCM(Tabla1[[#This Row],[MC VIEJO]],Tabla1[[#This Row],[Pedido]]))</f>
        <v>1</v>
      </c>
      <c r="AG1179" s="36">
        <f>+VLOOKUP(Tabla1[[#This Row],[Artículo]],'.'!$B$2:$D$11481,3,)</f>
        <v>1</v>
      </c>
      <c r="AH1179" s="37" t="str">
        <f>+IFERROR(SEARCH("pack",Tabla1[[#This Row],[PACK]]),"")</f>
        <v/>
      </c>
    </row>
    <row r="1180" spans="1:34" ht="24" customHeight="1" x14ac:dyDescent="0.2">
      <c r="A1180" s="50" t="s">
        <v>2156</v>
      </c>
      <c r="B1180" s="60" t="s">
        <v>2235</v>
      </c>
      <c r="C1180" s="61" t="s">
        <v>2236</v>
      </c>
      <c r="D1180" s="52" t="s">
        <v>27</v>
      </c>
      <c r="E1180" s="53">
        <v>2230169.54</v>
      </c>
      <c r="F1180" s="23" t="str">
        <f>+IFERROR(VLOOKUP(Tabla1[[#This Row],[Artículo]],'..'!$B$2:$D$569000,3,),"")</f>
        <v/>
      </c>
      <c r="G1180" s="24" t="str">
        <f>IF(H1180=AF1180,"", "Error MC")</f>
        <v>Error MC</v>
      </c>
      <c r="H1180" s="62"/>
      <c r="I1180" s="54">
        <f>+Tabla1[[#This Row],[MC]]*Tabla1[[#This Row],[Pedido]]*Tabla1[[#This Row],[PVC ]]</f>
        <v>0</v>
      </c>
      <c r="J1180" s="26">
        <v>0.21</v>
      </c>
      <c r="K1180" s="63"/>
      <c r="L1180" s="28" t="s">
        <v>17</v>
      </c>
      <c r="M1180" s="53">
        <v>3912832.4539999999</v>
      </c>
      <c r="N1180" s="64" t="str">
        <f>+IF(Tabla1[[#This Row],[F PMPI]]="SÍ","No","Sí")</f>
        <v>Sí</v>
      </c>
      <c r="O1180" s="65">
        <f>+Tabla1[[#This Row],[PVL]]*1.055</f>
        <v>4128038.2389699998</v>
      </c>
      <c r="P1180" s="65">
        <f>+Tabla1[[#This Row],[PVL]]*1.43</f>
        <v>5595350.4092199998</v>
      </c>
      <c r="Q1180" s="66" t="str">
        <f>+HYPERLINK(Tabla1[[#This Row],[PAG]])</f>
        <v>https://todomusica.com.ar/productos-sin-categorias-de-netsuite/6537-dva-k5.html</v>
      </c>
      <c r="R1180" s="67"/>
      <c r="S1180" s="68"/>
      <c r="T1180" s="69"/>
      <c r="U1180" s="69"/>
      <c r="V1180" s="69"/>
      <c r="W1180" s="69"/>
      <c r="X1180" s="69"/>
      <c r="Y1180" s="35"/>
      <c r="Z1180" s="35" t="s">
        <v>25236</v>
      </c>
      <c r="AA1180" s="36">
        <v>1</v>
      </c>
      <c r="AB1180" s="35" t="s">
        <v>27</v>
      </c>
      <c r="AC1180" s="35" t="str">
        <f>+IF(Tabla1[[#This Row],[STK]]="no","Sin STK", "STK disponible")</f>
        <v>Sin STK</v>
      </c>
      <c r="AD1180" s="35">
        <f>+I1180*J1180</f>
        <v>0</v>
      </c>
      <c r="AE1180" s="35">
        <f>+I1180*K1180</f>
        <v>0</v>
      </c>
      <c r="AF1180" s="36">
        <f>IF(Tabla1[[#This Row],[ref pack]]=1,Tabla1[[#This Row],[Pedido]],LCM(Tabla1[[#This Row],[MC VIEJO]],Tabla1[[#This Row],[Pedido]]))</f>
        <v>1</v>
      </c>
      <c r="AG1180" s="36">
        <f>+VLOOKUP(Tabla1[[#This Row],[Artículo]],'.'!$B$2:$D$11481,3,)</f>
        <v>1</v>
      </c>
      <c r="AH1180" s="37" t="str">
        <f>+IFERROR(SEARCH("pack",Tabla1[[#This Row],[PACK]]),"")</f>
        <v/>
      </c>
    </row>
    <row r="1181" spans="1:34" ht="24" customHeight="1" x14ac:dyDescent="0.2">
      <c r="A1181" s="50" t="s">
        <v>2156</v>
      </c>
      <c r="B1181" s="60" t="s">
        <v>2237</v>
      </c>
      <c r="C1181" s="61" t="s">
        <v>2238</v>
      </c>
      <c r="D1181" s="52" t="s">
        <v>27</v>
      </c>
      <c r="E1181" s="53">
        <v>1728307.34</v>
      </c>
      <c r="F1181" s="23" t="str">
        <f>+IFERROR(VLOOKUP(Tabla1[[#This Row],[Artículo]],'..'!$B$2:$D$569000,3,),"")</f>
        <v/>
      </c>
      <c r="G1181" s="24" t="str">
        <f>IF(H1181=AF1181,"", "Error MC")</f>
        <v>Error MC</v>
      </c>
      <c r="H1181" s="62"/>
      <c r="I1181" s="54">
        <f>+Tabla1[[#This Row],[MC]]*Tabla1[[#This Row],[Pedido]]*Tabla1[[#This Row],[PVC ]]</f>
        <v>0</v>
      </c>
      <c r="J1181" s="26">
        <v>0.21</v>
      </c>
      <c r="K1181" s="63"/>
      <c r="L1181" s="28" t="s">
        <v>24296</v>
      </c>
      <c r="M1181" s="53">
        <v>2718627.443</v>
      </c>
      <c r="N1181" s="64" t="str">
        <f>+IF(Tabla1[[#This Row],[F PMPI]]="SÍ","No","Sí")</f>
        <v>Sí</v>
      </c>
      <c r="O1181" s="65">
        <f>+Tabla1[[#This Row],[PVL]]*1.055</f>
        <v>2868151.9523649998</v>
      </c>
      <c r="P1181" s="65">
        <f>+Tabla1[[#This Row],[PVL]]*1.43</f>
        <v>3887637.2434899998</v>
      </c>
      <c r="Q1181" s="66" t="str">
        <f>+HYPERLINK(Tabla1[[#This Row],[PAG]])</f>
        <v>https://todomusica.com.ar/bafles-activos/4326-404.html</v>
      </c>
      <c r="R1181" s="67"/>
      <c r="S1181" s="68"/>
      <c r="T1181" s="69"/>
      <c r="U1181" s="69"/>
      <c r="V1181" s="69"/>
      <c r="W1181" s="69"/>
      <c r="X1181" s="69"/>
      <c r="Y1181" s="35"/>
      <c r="Z1181" s="35" t="s">
        <v>25237</v>
      </c>
      <c r="AA1181" s="36">
        <v>1</v>
      </c>
      <c r="AB1181" s="35" t="s">
        <v>27</v>
      </c>
      <c r="AC1181" s="35" t="str">
        <f>+IF(Tabla1[[#This Row],[STK]]="no","Sin STK", "STK disponible")</f>
        <v>Sin STK</v>
      </c>
      <c r="AD1181" s="35">
        <f>+I1181*J1181</f>
        <v>0</v>
      </c>
      <c r="AE1181" s="35">
        <f>+I1181*K1181</f>
        <v>0</v>
      </c>
      <c r="AF1181" s="36">
        <f>IF(Tabla1[[#This Row],[ref pack]]=1,Tabla1[[#This Row],[Pedido]],LCM(Tabla1[[#This Row],[MC VIEJO]],Tabla1[[#This Row],[Pedido]]))</f>
        <v>1</v>
      </c>
      <c r="AG1181" s="36">
        <f>+VLOOKUP(Tabla1[[#This Row],[Artículo]],'.'!$B$2:$D$11481,3,)</f>
        <v>1</v>
      </c>
      <c r="AH1181" s="37" t="str">
        <f>+IFERROR(SEARCH("pack",Tabla1[[#This Row],[PACK]]),"")</f>
        <v/>
      </c>
    </row>
    <row r="1182" spans="1:34" ht="24" customHeight="1" x14ac:dyDescent="0.2">
      <c r="A1182" s="50" t="s">
        <v>2156</v>
      </c>
      <c r="B1182" s="60" t="s">
        <v>2239</v>
      </c>
      <c r="C1182" s="61" t="s">
        <v>2240</v>
      </c>
      <c r="D1182" s="52" t="s">
        <v>27</v>
      </c>
      <c r="E1182" s="53">
        <v>3021337.32</v>
      </c>
      <c r="F1182" s="23" t="str">
        <f>+IFERROR(VLOOKUP(Tabla1[[#This Row],[Artículo]],'..'!$B$2:$D$569000,3,),"")</f>
        <v/>
      </c>
      <c r="G1182" s="24" t="str">
        <f>IF(H1182=AF1182,"", "Error MC")</f>
        <v>Error MC</v>
      </c>
      <c r="H1182" s="62"/>
      <c r="I1182" s="54">
        <f>+Tabla1[[#This Row],[MC]]*Tabla1[[#This Row],[Pedido]]*Tabla1[[#This Row],[PVC ]]</f>
        <v>0</v>
      </c>
      <c r="J1182" s="26">
        <v>0.21</v>
      </c>
      <c r="K1182" s="63"/>
      <c r="L1182" s="28" t="s">
        <v>24296</v>
      </c>
      <c r="M1182" s="53">
        <v>4752563.6090000002</v>
      </c>
      <c r="N1182" s="64" t="str">
        <f>+IF(Tabla1[[#This Row],[F PMPI]]="SÍ","No","Sí")</f>
        <v>Sí</v>
      </c>
      <c r="O1182" s="65">
        <f>+Tabla1[[#This Row],[PVL]]*1.055</f>
        <v>5013954.6074949997</v>
      </c>
      <c r="P1182" s="65">
        <f>+Tabla1[[#This Row],[PVL]]*1.43</f>
        <v>6796165.9608699996</v>
      </c>
      <c r="Q1182" s="66" t="str">
        <f>+HYPERLINK(Tabla1[[#This Row],[PAG]])</f>
        <v>https://todomusica.com.ar/productos-sin-categorias-de-netsuite/4325-404.html</v>
      </c>
      <c r="R1182" s="67"/>
      <c r="S1182" s="68"/>
      <c r="T1182" s="69"/>
      <c r="U1182" s="69"/>
      <c r="V1182" s="69"/>
      <c r="W1182" s="69"/>
      <c r="X1182" s="69"/>
      <c r="Y1182" s="35"/>
      <c r="Z1182" s="35" t="s">
        <v>25238</v>
      </c>
      <c r="AA1182" s="36">
        <v>1</v>
      </c>
      <c r="AB1182" s="35" t="s">
        <v>27</v>
      </c>
      <c r="AC1182" s="35" t="str">
        <f>+IF(Tabla1[[#This Row],[STK]]="no","Sin STK", "STK disponible")</f>
        <v>Sin STK</v>
      </c>
      <c r="AD1182" s="35">
        <f>+I1182*J1182</f>
        <v>0</v>
      </c>
      <c r="AE1182" s="35">
        <f>+I1182*K1182</f>
        <v>0</v>
      </c>
      <c r="AF1182" s="36">
        <f>IF(Tabla1[[#This Row],[ref pack]]=1,Tabla1[[#This Row],[Pedido]],LCM(Tabla1[[#This Row],[MC VIEJO]],Tabla1[[#This Row],[Pedido]]))</f>
        <v>1</v>
      </c>
      <c r="AG1182" s="36">
        <f>+VLOOKUP(Tabla1[[#This Row],[Artículo]],'.'!$B$2:$D$11481,3,)</f>
        <v>1</v>
      </c>
      <c r="AH1182" s="37" t="str">
        <f>+IFERROR(SEARCH("pack",Tabla1[[#This Row],[PACK]]),"")</f>
        <v/>
      </c>
    </row>
    <row r="1183" spans="1:34" ht="24" customHeight="1" x14ac:dyDescent="0.2">
      <c r="A1183" s="50" t="s">
        <v>2156</v>
      </c>
      <c r="B1183" s="60" t="s">
        <v>2241</v>
      </c>
      <c r="C1183" s="61" t="s">
        <v>2242</v>
      </c>
      <c r="D1183" s="52" t="s">
        <v>9842</v>
      </c>
      <c r="E1183" s="53">
        <v>2234579.15</v>
      </c>
      <c r="F1183" s="23" t="str">
        <f>+IFERROR(VLOOKUP(Tabla1[[#This Row],[Artículo]],'..'!$B$2:$D$569000,3,),"")</f>
        <v/>
      </c>
      <c r="G1183" s="24" t="str">
        <f>IF(H1183=AF1183,"", "Error MC")</f>
        <v>Error MC</v>
      </c>
      <c r="H1183" s="62"/>
      <c r="I1183" s="54">
        <f>+Tabla1[[#This Row],[MC]]*Tabla1[[#This Row],[Pedido]]*Tabla1[[#This Row],[PVC ]]</f>
        <v>0</v>
      </c>
      <c r="J1183" s="26">
        <v>0.21</v>
      </c>
      <c r="K1183" s="63"/>
      <c r="L1183" s="28" t="s">
        <v>24296</v>
      </c>
      <c r="M1183" s="53">
        <v>3514993.0090000001</v>
      </c>
      <c r="N1183" s="64" t="str">
        <f>+IF(Tabla1[[#This Row],[F PMPI]]="SÍ","No","Sí")</f>
        <v>Sí</v>
      </c>
      <c r="O1183" s="65">
        <f>+Tabla1[[#This Row],[PVL]]*1.055</f>
        <v>3708317.6244949996</v>
      </c>
      <c r="P1183" s="65">
        <f>+Tabla1[[#This Row],[PVL]]*1.43</f>
        <v>5026440.00287</v>
      </c>
      <c r="Q1183" s="66" t="str">
        <f>+HYPERLINK(Tabla1[[#This Row],[PAG]])</f>
        <v>https://todomusica.com.ar/bafles-line-array/6828-dva-m2p.html</v>
      </c>
      <c r="R1183" s="67"/>
      <c r="S1183" s="68"/>
      <c r="T1183" s="69"/>
      <c r="U1183" s="69"/>
      <c r="V1183" s="69"/>
      <c r="W1183" s="69"/>
      <c r="X1183" s="69"/>
      <c r="Y1183" s="35"/>
      <c r="Z1183" s="35" t="s">
        <v>25239</v>
      </c>
      <c r="AA1183" s="36">
        <v>1</v>
      </c>
      <c r="AB1183" s="35" t="s">
        <v>27</v>
      </c>
      <c r="AC1183" s="35" t="str">
        <f>+IF(Tabla1[[#This Row],[STK]]="no","Sin STK", "STK disponible")</f>
        <v>STK disponible</v>
      </c>
      <c r="AD1183" s="35">
        <f>+I1183*J1183</f>
        <v>0</v>
      </c>
      <c r="AE1183" s="35">
        <f>+I1183*K1183</f>
        <v>0</v>
      </c>
      <c r="AF1183" s="36">
        <f>IF(Tabla1[[#This Row],[ref pack]]=1,Tabla1[[#This Row],[Pedido]],LCM(Tabla1[[#This Row],[MC VIEJO]],Tabla1[[#This Row],[Pedido]]))</f>
        <v>1</v>
      </c>
      <c r="AG1183" s="36">
        <f>+VLOOKUP(Tabla1[[#This Row],[Artículo]],'.'!$B$2:$D$11481,3,)</f>
        <v>1</v>
      </c>
      <c r="AH1183" s="37" t="str">
        <f>+IFERROR(SEARCH("pack",Tabla1[[#This Row],[PACK]]),"")</f>
        <v/>
      </c>
    </row>
    <row r="1184" spans="1:34" ht="24" customHeight="1" x14ac:dyDescent="0.2">
      <c r="A1184" s="50" t="s">
        <v>2156</v>
      </c>
      <c r="B1184" s="60" t="s">
        <v>2243</v>
      </c>
      <c r="C1184" s="61" t="s">
        <v>2244</v>
      </c>
      <c r="D1184" s="52" t="s">
        <v>9841</v>
      </c>
      <c r="E1184" s="53">
        <v>91098.27</v>
      </c>
      <c r="F1184" s="23" t="str">
        <f>+IFERROR(VLOOKUP(Tabla1[[#This Row],[Artículo]],'..'!$B$2:$D$569000,3,),"")</f>
        <v/>
      </c>
      <c r="G1184" s="24" t="str">
        <f>IF(H1184=AF1184,"", "Error MC")</f>
        <v>Error MC</v>
      </c>
      <c r="H1184" s="62"/>
      <c r="I1184" s="54">
        <f>+Tabla1[[#This Row],[MC]]*Tabla1[[#This Row],[Pedido]]*Tabla1[[#This Row],[PVC ]]</f>
        <v>0</v>
      </c>
      <c r="J1184" s="26">
        <v>0.21</v>
      </c>
      <c r="K1184" s="63"/>
      <c r="L1184" s="28" t="s">
        <v>17</v>
      </c>
      <c r="M1184" s="53">
        <v>159831.913</v>
      </c>
      <c r="N1184" s="64" t="str">
        <f>+IF(Tabla1[[#This Row],[F PMPI]]="SÍ","No","Sí")</f>
        <v>Sí</v>
      </c>
      <c r="O1184" s="65">
        <f>+Tabla1[[#This Row],[PVL]]*1.055</f>
        <v>168622.66821499998</v>
      </c>
      <c r="P1184" s="65">
        <f>+Tabla1[[#This Row],[PVL]]*1.43</f>
        <v>228559.63558999999</v>
      </c>
      <c r="Q1184" s="66" t="str">
        <f>+HYPERLINK(Tabla1[[#This Row],[PAG]])</f>
        <v>https://todomusica.com.ar/cables-varios/1528-dva-rdc-45f.html</v>
      </c>
      <c r="R1184" s="67"/>
      <c r="S1184" s="68"/>
      <c r="T1184" s="69"/>
      <c r="U1184" s="69"/>
      <c r="V1184" s="69"/>
      <c r="W1184" s="69"/>
      <c r="X1184" s="69"/>
      <c r="Y1184" s="35"/>
      <c r="Z1184" s="35" t="s">
        <v>25240</v>
      </c>
      <c r="AA1184" s="36">
        <v>1</v>
      </c>
      <c r="AB1184" s="35" t="s">
        <v>27</v>
      </c>
      <c r="AC1184" s="35" t="str">
        <f>+IF(Tabla1[[#This Row],[STK]]="no","Sin STK", "STK disponible")</f>
        <v>STK disponible</v>
      </c>
      <c r="AD1184" s="35">
        <f>+I1184*J1184</f>
        <v>0</v>
      </c>
      <c r="AE1184" s="35">
        <f>+I1184*K1184</f>
        <v>0</v>
      </c>
      <c r="AF1184" s="36">
        <f>IF(Tabla1[[#This Row],[ref pack]]=1,Tabla1[[#This Row],[Pedido]],LCM(Tabla1[[#This Row],[MC VIEJO]],Tabla1[[#This Row],[Pedido]]))</f>
        <v>1</v>
      </c>
      <c r="AG1184" s="36">
        <f>+VLOOKUP(Tabla1[[#This Row],[Artículo]],'.'!$B$2:$D$11481,3,)</f>
        <v>1</v>
      </c>
      <c r="AH1184" s="37" t="str">
        <f>+IFERROR(SEARCH("pack",Tabla1[[#This Row],[PACK]]),"")</f>
        <v/>
      </c>
    </row>
    <row r="1185" spans="1:34" ht="24" customHeight="1" x14ac:dyDescent="0.2">
      <c r="A1185" s="50" t="s">
        <v>2156</v>
      </c>
      <c r="B1185" s="60" t="s">
        <v>2245</v>
      </c>
      <c r="C1185" s="61" t="s">
        <v>2246</v>
      </c>
      <c r="D1185" s="52" t="s">
        <v>9841</v>
      </c>
      <c r="E1185" s="53">
        <v>91098.27</v>
      </c>
      <c r="F1185" s="23" t="str">
        <f>+IFERROR(VLOOKUP(Tabla1[[#This Row],[Artículo]],'..'!$B$2:$D$569000,3,),"")</f>
        <v/>
      </c>
      <c r="G1185" s="24" t="str">
        <f>IF(H1185=AF1185,"", "Error MC")</f>
        <v>Error MC</v>
      </c>
      <c r="H1185" s="62"/>
      <c r="I1185" s="54">
        <f>+Tabla1[[#This Row],[MC]]*Tabla1[[#This Row],[Pedido]]*Tabla1[[#This Row],[PVC ]]</f>
        <v>0</v>
      </c>
      <c r="J1185" s="26">
        <v>0.21</v>
      </c>
      <c r="K1185" s="63"/>
      <c r="L1185" s="28" t="s">
        <v>17</v>
      </c>
      <c r="M1185" s="53">
        <v>159831.913</v>
      </c>
      <c r="N1185" s="64" t="str">
        <f>+IF(Tabla1[[#This Row],[F PMPI]]="SÍ","No","Sí")</f>
        <v>Sí</v>
      </c>
      <c r="O1185" s="65">
        <f>+Tabla1[[#This Row],[PVL]]*1.055</f>
        <v>168622.66821499998</v>
      </c>
      <c r="P1185" s="65">
        <f>+Tabla1[[#This Row],[PVL]]*1.43</f>
        <v>228559.63558999999</v>
      </c>
      <c r="Q1185" s="66" t="str">
        <f>+HYPERLINK(Tabla1[[#This Row],[PAG]])</f>
        <v>https://todomusica.com.ar/cables-varios/1598-dva-rdc-45m.html</v>
      </c>
      <c r="R1185" s="67"/>
      <c r="S1185" s="68"/>
      <c r="T1185" s="69"/>
      <c r="U1185" s="69"/>
      <c r="V1185" s="69"/>
      <c r="W1185" s="69"/>
      <c r="X1185" s="69"/>
      <c r="Y1185" s="35"/>
      <c r="Z1185" s="35" t="s">
        <v>25241</v>
      </c>
      <c r="AA1185" s="36">
        <v>1</v>
      </c>
      <c r="AB1185" s="35" t="s">
        <v>27</v>
      </c>
      <c r="AC1185" s="35" t="str">
        <f>+IF(Tabla1[[#This Row],[STK]]="no","Sin STK", "STK disponible")</f>
        <v>STK disponible</v>
      </c>
      <c r="AD1185" s="35">
        <f>+I1185*J1185</f>
        <v>0</v>
      </c>
      <c r="AE1185" s="35">
        <f>+I1185*K1185</f>
        <v>0</v>
      </c>
      <c r="AF1185" s="36">
        <f>IF(Tabla1[[#This Row],[ref pack]]=1,Tabla1[[#This Row],[Pedido]],LCM(Tabla1[[#This Row],[MC VIEJO]],Tabla1[[#This Row],[Pedido]]))</f>
        <v>1</v>
      </c>
      <c r="AG1185" s="36">
        <f>+VLOOKUP(Tabla1[[#This Row],[Artículo]],'.'!$B$2:$D$11481,3,)</f>
        <v>1</v>
      </c>
      <c r="AH1185" s="37" t="str">
        <f>+IFERROR(SEARCH("pack",Tabla1[[#This Row],[PACK]]),"")</f>
        <v/>
      </c>
    </row>
    <row r="1186" spans="1:34" ht="24" customHeight="1" x14ac:dyDescent="0.2">
      <c r="A1186" s="50" t="s">
        <v>2156</v>
      </c>
      <c r="B1186" s="60" t="s">
        <v>2247</v>
      </c>
      <c r="C1186" s="61" t="s">
        <v>2248</v>
      </c>
      <c r="D1186" s="52" t="s">
        <v>9842</v>
      </c>
      <c r="E1186" s="53">
        <v>236273.6</v>
      </c>
      <c r="F1186" s="23" t="str">
        <f>+IFERROR(VLOOKUP(Tabla1[[#This Row],[Artículo]],'..'!$B$2:$D$569000,3,),"")</f>
        <v/>
      </c>
      <c r="G1186" s="24" t="str">
        <f>IF(H1186=AF1186,"", "Error MC")</f>
        <v>Error MC</v>
      </c>
      <c r="H1186" s="62"/>
      <c r="I1186" s="54">
        <f>+Tabla1[[#This Row],[MC]]*Tabla1[[#This Row],[Pedido]]*Tabla1[[#This Row],[PVC ]]</f>
        <v>0</v>
      </c>
      <c r="J1186" s="26">
        <v>0.21</v>
      </c>
      <c r="K1186" s="63"/>
      <c r="L1186" s="28" t="s">
        <v>17</v>
      </c>
      <c r="M1186" s="53">
        <v>414542.03100000002</v>
      </c>
      <c r="N1186" s="64" t="str">
        <f>+IF(Tabla1[[#This Row],[F PMPI]]="SÍ","No","Sí")</f>
        <v>No</v>
      </c>
      <c r="O1186" s="65">
        <f>+Tabla1[[#This Row],[PVL]]*1.055</f>
        <v>437341.84270500002</v>
      </c>
      <c r="P1186" s="65">
        <f>+Tabla1[[#This Row],[PVL]]*1.43</f>
        <v>592795.10433</v>
      </c>
      <c r="Q1186" s="66" t="str">
        <f>+HYPERLINK(Tabla1[[#This Row],[PAG]])</f>
        <v>https://todomusica.com.ar/matrices/1048-dva-sdd.html</v>
      </c>
      <c r="R1186" s="67"/>
      <c r="S1186" s="68"/>
      <c r="T1186" s="69"/>
      <c r="U1186" s="69"/>
      <c r="V1186" s="69"/>
      <c r="W1186" s="69"/>
      <c r="X1186" s="69"/>
      <c r="Y1186" s="35"/>
      <c r="Z1186" s="35" t="s">
        <v>25242</v>
      </c>
      <c r="AA1186" s="36">
        <v>1</v>
      </c>
      <c r="AB1186" s="35" t="s">
        <v>9849</v>
      </c>
      <c r="AC1186" s="35" t="str">
        <f>+IF(Tabla1[[#This Row],[STK]]="no","Sin STK", "STK disponible")</f>
        <v>STK disponible</v>
      </c>
      <c r="AD1186" s="35">
        <f>+I1186*J1186</f>
        <v>0</v>
      </c>
      <c r="AE1186" s="35">
        <f>+I1186*K1186</f>
        <v>0</v>
      </c>
      <c r="AF1186" s="36">
        <f>IF(Tabla1[[#This Row],[ref pack]]=1,Tabla1[[#This Row],[Pedido]],LCM(Tabla1[[#This Row],[MC VIEJO]],Tabla1[[#This Row],[Pedido]]))</f>
        <v>1</v>
      </c>
      <c r="AG1186" s="36">
        <f>+VLOOKUP(Tabla1[[#This Row],[Artículo]],'.'!$B$2:$D$11481,3,)</f>
        <v>1</v>
      </c>
      <c r="AH1186" s="37" t="str">
        <f>+IFERROR(SEARCH("pack",Tabla1[[#This Row],[PACK]]),"")</f>
        <v/>
      </c>
    </row>
    <row r="1187" spans="1:34" ht="24" customHeight="1" x14ac:dyDescent="0.2">
      <c r="A1187" s="50" t="s">
        <v>2156</v>
      </c>
      <c r="B1187" s="60" t="s">
        <v>2249</v>
      </c>
      <c r="C1187" s="61" t="s">
        <v>2250</v>
      </c>
      <c r="D1187" s="52" t="s">
        <v>9842</v>
      </c>
      <c r="E1187" s="53">
        <v>429752.18</v>
      </c>
      <c r="F1187" s="23" t="str">
        <f>+IFERROR(VLOOKUP(Tabla1[[#This Row],[Artículo]],'..'!$B$2:$D$569000,3,),"")</f>
        <v/>
      </c>
      <c r="G1187" s="24" t="str">
        <f>IF(H1187=AF1187,"", "Error MC")</f>
        <v>Error MC</v>
      </c>
      <c r="H1187" s="62"/>
      <c r="I1187" s="54">
        <f>+Tabla1[[#This Row],[MC]]*Tabla1[[#This Row],[Pedido]]*Tabla1[[#This Row],[PVC ]]</f>
        <v>0</v>
      </c>
      <c r="J1187" s="26">
        <v>0.21</v>
      </c>
      <c r="K1187" s="63"/>
      <c r="L1187" s="28" t="s">
        <v>17</v>
      </c>
      <c r="M1187" s="53">
        <v>754000.19900000002</v>
      </c>
      <c r="N1187" s="64" t="str">
        <f>+IF(Tabla1[[#This Row],[F PMPI]]="SÍ","No","Sí")</f>
        <v>No</v>
      </c>
      <c r="O1187" s="65">
        <f>+Tabla1[[#This Row],[PVL]]*1.055</f>
        <v>795470.20994500001</v>
      </c>
      <c r="P1187" s="65">
        <f>+Tabla1[[#This Row],[PVL]]*1.43</f>
        <v>1078220.2845699999</v>
      </c>
      <c r="Q1187" s="66" t="str">
        <f>+HYPERLINK(Tabla1[[#This Row],[PAG]])</f>
        <v>https://todomusica.com.ar/varios/1716-dva-srk-09.html</v>
      </c>
      <c r="R1187" s="67"/>
      <c r="S1187" s="68"/>
      <c r="T1187" s="69"/>
      <c r="U1187" s="69"/>
      <c r="V1187" s="69"/>
      <c r="W1187" s="69"/>
      <c r="X1187" s="69"/>
      <c r="Y1187" s="35"/>
      <c r="Z1187" s="35" t="s">
        <v>25243</v>
      </c>
      <c r="AA1187" s="36">
        <v>1</v>
      </c>
      <c r="AB1187" s="35" t="s">
        <v>9849</v>
      </c>
      <c r="AC1187" s="35" t="str">
        <f>+IF(Tabla1[[#This Row],[STK]]="no","Sin STK", "STK disponible")</f>
        <v>STK disponible</v>
      </c>
      <c r="AD1187" s="35">
        <f>+I1187*J1187</f>
        <v>0</v>
      </c>
      <c r="AE1187" s="35">
        <f>+I1187*K1187</f>
        <v>0</v>
      </c>
      <c r="AF1187" s="36">
        <f>IF(Tabla1[[#This Row],[ref pack]]=1,Tabla1[[#This Row],[Pedido]],LCM(Tabla1[[#This Row],[MC VIEJO]],Tabla1[[#This Row],[Pedido]]))</f>
        <v>1</v>
      </c>
      <c r="AG1187" s="36">
        <f>+VLOOKUP(Tabla1[[#This Row],[Artículo]],'.'!$B$2:$D$11481,3,)</f>
        <v>1</v>
      </c>
      <c r="AH1187" s="37" t="str">
        <f>+IFERROR(SEARCH("pack",Tabla1[[#This Row],[PACK]]),"")</f>
        <v/>
      </c>
    </row>
    <row r="1188" spans="1:34" ht="24" customHeight="1" x14ac:dyDescent="0.2">
      <c r="A1188" s="50" t="s">
        <v>2156</v>
      </c>
      <c r="B1188" s="60" t="s">
        <v>2251</v>
      </c>
      <c r="C1188" s="61" t="s">
        <v>2252</v>
      </c>
      <c r="D1188" s="52" t="s">
        <v>9842</v>
      </c>
      <c r="E1188" s="53">
        <v>389966.1</v>
      </c>
      <c r="F1188" s="23" t="str">
        <f>+IFERROR(VLOOKUP(Tabla1[[#This Row],[Artículo]],'..'!$B$2:$D$569000,3,),"")</f>
        <v/>
      </c>
      <c r="G1188" s="24" t="str">
        <f>IF(H1188=AF1188,"", "Error MC")</f>
        <v>Error MC</v>
      </c>
      <c r="H1188" s="62"/>
      <c r="I1188" s="54">
        <f>+Tabla1[[#This Row],[MC]]*Tabla1[[#This Row],[Pedido]]*Tabla1[[#This Row],[PVC ]]</f>
        <v>0</v>
      </c>
      <c r="J1188" s="26">
        <v>0.21</v>
      </c>
      <c r="K1188" s="63"/>
      <c r="L1188" s="28" t="s">
        <v>17</v>
      </c>
      <c r="M1188" s="53">
        <v>684195.52899999998</v>
      </c>
      <c r="N1188" s="64" t="str">
        <f>+IF(Tabla1[[#This Row],[F PMPI]]="SÍ","No","Sí")</f>
        <v>No</v>
      </c>
      <c r="O1188" s="65">
        <f>+Tabla1[[#This Row],[PVL]]*1.055</f>
        <v>721826.28309499996</v>
      </c>
      <c r="P1188" s="65">
        <f>+Tabla1[[#This Row],[PVL]]*1.43</f>
        <v>978399.60646999988</v>
      </c>
      <c r="Q1188" s="66" t="str">
        <f>+HYPERLINK(Tabla1[[#This Row],[PAG]])</f>
        <v>https://todomusica.com.ar/varios/1664-dva-srk-10.html</v>
      </c>
      <c r="R1188" s="67"/>
      <c r="S1188" s="68"/>
      <c r="T1188" s="69"/>
      <c r="U1188" s="69"/>
      <c r="V1188" s="69"/>
      <c r="W1188" s="69"/>
      <c r="X1188" s="69"/>
      <c r="Y1188" s="35"/>
      <c r="Z1188" s="35" t="s">
        <v>25244</v>
      </c>
      <c r="AA1188" s="36">
        <v>1</v>
      </c>
      <c r="AB1188" s="35" t="s">
        <v>9849</v>
      </c>
      <c r="AC1188" s="35" t="str">
        <f>+IF(Tabla1[[#This Row],[STK]]="no","Sin STK", "STK disponible")</f>
        <v>STK disponible</v>
      </c>
      <c r="AD1188" s="35">
        <f>+I1188*J1188</f>
        <v>0</v>
      </c>
      <c r="AE1188" s="35">
        <f>+I1188*K1188</f>
        <v>0</v>
      </c>
      <c r="AF1188" s="36">
        <f>IF(Tabla1[[#This Row],[ref pack]]=1,Tabla1[[#This Row],[Pedido]],LCM(Tabla1[[#This Row],[MC VIEJO]],Tabla1[[#This Row],[Pedido]]))</f>
        <v>1</v>
      </c>
      <c r="AG1188" s="36">
        <f>+VLOOKUP(Tabla1[[#This Row],[Artículo]],'.'!$B$2:$D$11481,3,)</f>
        <v>1</v>
      </c>
      <c r="AH1188" s="37" t="str">
        <f>+IFERROR(SEARCH("pack",Tabla1[[#This Row],[PACK]]),"")</f>
        <v/>
      </c>
    </row>
    <row r="1189" spans="1:34" ht="24" customHeight="1" x14ac:dyDescent="0.2">
      <c r="A1189" s="50" t="s">
        <v>2156</v>
      </c>
      <c r="B1189" s="60" t="s">
        <v>2255</v>
      </c>
      <c r="C1189" s="61" t="s">
        <v>2256</v>
      </c>
      <c r="D1189" s="52" t="s">
        <v>9842</v>
      </c>
      <c r="E1189" s="53">
        <v>5492176.7999999998</v>
      </c>
      <c r="F1189" s="23" t="str">
        <f>+IFERROR(VLOOKUP(Tabla1[[#This Row],[Artículo]],'..'!$B$2:$D$569000,3,),"")</f>
        <v/>
      </c>
      <c r="G1189" s="24" t="str">
        <f>IF(H1189=AF1189,"", "Error MC")</f>
        <v>Error MC</v>
      </c>
      <c r="H1189" s="62"/>
      <c r="I1189" s="54">
        <f>+Tabla1[[#This Row],[MC]]*Tabla1[[#This Row],[Pedido]]*Tabla1[[#This Row],[PVC ]]</f>
        <v>0</v>
      </c>
      <c r="J1189" s="26">
        <v>0.21</v>
      </c>
      <c r="K1189" s="63"/>
      <c r="L1189" s="28" t="s">
        <v>24296</v>
      </c>
      <c r="M1189" s="53">
        <v>8639194.1060000006</v>
      </c>
      <c r="N1189" s="64" t="str">
        <f>+IF(Tabla1[[#This Row],[F PMPI]]="SÍ","No","Sí")</f>
        <v>Sí</v>
      </c>
      <c r="O1189" s="65">
        <f>+Tabla1[[#This Row],[PVL]]*1.055</f>
        <v>9114349.7818299998</v>
      </c>
      <c r="P1189" s="65">
        <f>+Tabla1[[#This Row],[PVL]]*1.43</f>
        <v>12354047.57158</v>
      </c>
      <c r="Q1189" s="66" t="str">
        <f>+HYPERLINK(Tabla1[[#This Row],[PAG]])</f>
        <v>https://todomusica.com.ar/bafles-activos/1178-dva-s2585n.html</v>
      </c>
      <c r="R1189" s="67"/>
      <c r="S1189" s="68"/>
      <c r="T1189" s="69"/>
      <c r="U1189" s="69"/>
      <c r="V1189" s="69"/>
      <c r="W1189" s="69"/>
      <c r="X1189" s="69"/>
      <c r="Y1189" s="35"/>
      <c r="Z1189" s="35" t="s">
        <v>25245</v>
      </c>
      <c r="AA1189" s="36">
        <v>1</v>
      </c>
      <c r="AB1189" s="35" t="s">
        <v>27</v>
      </c>
      <c r="AC1189" s="35" t="str">
        <f>+IF(Tabla1[[#This Row],[STK]]="no","Sin STK", "STK disponible")</f>
        <v>STK disponible</v>
      </c>
      <c r="AD1189" s="35">
        <f>+I1189*J1189</f>
        <v>0</v>
      </c>
      <c r="AE1189" s="35">
        <f>+I1189*K1189</f>
        <v>0</v>
      </c>
      <c r="AF1189" s="36">
        <f>IF(Tabla1[[#This Row],[ref pack]]=1,Tabla1[[#This Row],[Pedido]],LCM(Tabla1[[#This Row],[MC VIEJO]],Tabla1[[#This Row],[Pedido]]))</f>
        <v>1</v>
      </c>
      <c r="AG1189" s="36">
        <f>+VLOOKUP(Tabla1[[#This Row],[Artículo]],'.'!$B$2:$D$11481,3,)</f>
        <v>1</v>
      </c>
      <c r="AH1189" s="37" t="str">
        <f>+IFERROR(SEARCH("pack",Tabla1[[#This Row],[PACK]]),"")</f>
        <v/>
      </c>
    </row>
    <row r="1190" spans="1:34" ht="24" customHeight="1" x14ac:dyDescent="0.2">
      <c r="A1190" s="50" t="s">
        <v>2156</v>
      </c>
      <c r="B1190" s="60" t="s">
        <v>2257</v>
      </c>
      <c r="C1190" s="61" t="s">
        <v>2258</v>
      </c>
      <c r="D1190" s="52" t="s">
        <v>27</v>
      </c>
      <c r="E1190" s="53">
        <v>6133548.9100000001</v>
      </c>
      <c r="F1190" s="23" t="str">
        <f>+IFERROR(VLOOKUP(Tabla1[[#This Row],[Artículo]],'..'!$B$2:$D$569000,3,),"")</f>
        <v/>
      </c>
      <c r="G1190" s="24" t="str">
        <f>IF(H1190=AF1190,"", "Error MC")</f>
        <v>Error MC</v>
      </c>
      <c r="H1190" s="62"/>
      <c r="I1190" s="54">
        <f>+Tabla1[[#This Row],[MC]]*Tabla1[[#This Row],[Pedido]]*Tabla1[[#This Row],[PVC ]]</f>
        <v>0</v>
      </c>
      <c r="J1190" s="26">
        <v>0.21</v>
      </c>
      <c r="K1190" s="63"/>
      <c r="L1190" s="28" t="s">
        <v>24296</v>
      </c>
      <c r="M1190" s="53">
        <v>9648072.432</v>
      </c>
      <c r="N1190" s="64" t="str">
        <f>+IF(Tabla1[[#This Row],[F PMPI]]="SÍ","No","Sí")</f>
        <v>Sí</v>
      </c>
      <c r="O1190" s="65">
        <f>+Tabla1[[#This Row],[PVL]]*1.055</f>
        <v>10178716.415759999</v>
      </c>
      <c r="P1190" s="65">
        <f>+Tabla1[[#This Row],[PVL]]*1.43</f>
        <v>13796743.57776</v>
      </c>
      <c r="Q1190" s="66" t="str">
        <f>+HYPERLINK(Tabla1[[#This Row],[PAG]])</f>
        <v>https://todomusica.com.ar/bafles-activos/871-dva-s30n.html</v>
      </c>
      <c r="R1190" s="67"/>
      <c r="S1190" s="68"/>
      <c r="T1190" s="69"/>
      <c r="U1190" s="69"/>
      <c r="V1190" s="69"/>
      <c r="W1190" s="69"/>
      <c r="X1190" s="69"/>
      <c r="Y1190" s="35"/>
      <c r="Z1190" s="35" t="s">
        <v>25246</v>
      </c>
      <c r="AA1190" s="36">
        <v>1</v>
      </c>
      <c r="AB1190" s="35" t="s">
        <v>27</v>
      </c>
      <c r="AC1190" s="35" t="str">
        <f>+IF(Tabla1[[#This Row],[STK]]="no","Sin STK", "STK disponible")</f>
        <v>Sin STK</v>
      </c>
      <c r="AD1190" s="35">
        <f>+I1190*J1190</f>
        <v>0</v>
      </c>
      <c r="AE1190" s="35">
        <f>+I1190*K1190</f>
        <v>0</v>
      </c>
      <c r="AF1190" s="36">
        <f>IF(Tabla1[[#This Row],[ref pack]]=1,Tabla1[[#This Row],[Pedido]],LCM(Tabla1[[#This Row],[MC VIEJO]],Tabla1[[#This Row],[Pedido]]))</f>
        <v>1</v>
      </c>
      <c r="AG1190" s="36">
        <f>+VLOOKUP(Tabla1[[#This Row],[Artículo]],'.'!$B$2:$D$11481,3,)</f>
        <v>1</v>
      </c>
      <c r="AH1190" s="37" t="str">
        <f>+IFERROR(SEARCH("pack",Tabla1[[#This Row],[PACK]]),"")</f>
        <v/>
      </c>
    </row>
    <row r="1191" spans="1:34" ht="24" customHeight="1" x14ac:dyDescent="0.2">
      <c r="A1191" s="50" t="s">
        <v>2156</v>
      </c>
      <c r="B1191" s="60" t="s">
        <v>2259</v>
      </c>
      <c r="C1191" s="61" t="s">
        <v>2260</v>
      </c>
      <c r="D1191" s="52" t="s">
        <v>27</v>
      </c>
      <c r="E1191" s="53">
        <v>5166443</v>
      </c>
      <c r="F1191" s="23" t="str">
        <f>+IFERROR(VLOOKUP(Tabla1[[#This Row],[Artículo]],'..'!$B$2:$D$569000,3,),"")</f>
        <v/>
      </c>
      <c r="G1191" s="24" t="str">
        <f>IF(H1191=AF1191,"", "Error MC")</f>
        <v>Error MC</v>
      </c>
      <c r="H1191" s="62"/>
      <c r="I1191" s="54">
        <f>+Tabla1[[#This Row],[MC]]*Tabla1[[#This Row],[Pedido]]*Tabla1[[#This Row],[PVC ]]</f>
        <v>0</v>
      </c>
      <c r="J1191" s="26">
        <v>0.21</v>
      </c>
      <c r="K1191" s="63"/>
      <c r="L1191" s="28" t="s">
        <v>24296</v>
      </c>
      <c r="M1191" s="53">
        <v>8126814.8389999997</v>
      </c>
      <c r="N1191" s="64" t="str">
        <f>+IF(Tabla1[[#This Row],[F PMPI]]="SÍ","No","Sí")</f>
        <v>Sí</v>
      </c>
      <c r="O1191" s="65">
        <f>+Tabla1[[#This Row],[PVL]]*1.055</f>
        <v>8573789.6551449988</v>
      </c>
      <c r="P1191" s="65">
        <f>+Tabla1[[#This Row],[PVL]]*1.43</f>
        <v>11621345.219769999</v>
      </c>
      <c r="Q1191" s="66" t="str">
        <f>+HYPERLINK(Tabla1[[#This Row],[PAG]])</f>
        <v>https://todomusica.com.ar/bafles-line-array/1599-dva-t12.html</v>
      </c>
      <c r="R1191" s="67"/>
      <c r="S1191" s="68"/>
      <c r="T1191" s="69"/>
      <c r="U1191" s="69"/>
      <c r="V1191" s="69"/>
      <c r="W1191" s="69"/>
      <c r="X1191" s="69"/>
      <c r="Y1191" s="35"/>
      <c r="Z1191" s="35" t="s">
        <v>25247</v>
      </c>
      <c r="AA1191" s="36">
        <v>1</v>
      </c>
      <c r="AB1191" s="35" t="s">
        <v>27</v>
      </c>
      <c r="AC1191" s="35" t="str">
        <f>+IF(Tabla1[[#This Row],[STK]]="no","Sin STK", "STK disponible")</f>
        <v>Sin STK</v>
      </c>
      <c r="AD1191" s="35">
        <f>+I1191*J1191</f>
        <v>0</v>
      </c>
      <c r="AE1191" s="35">
        <f>+I1191*K1191</f>
        <v>0</v>
      </c>
      <c r="AF1191" s="36">
        <f>IF(Tabla1[[#This Row],[ref pack]]=1,Tabla1[[#This Row],[Pedido]],LCM(Tabla1[[#This Row],[MC VIEJO]],Tabla1[[#This Row],[Pedido]]))</f>
        <v>1</v>
      </c>
      <c r="AG1191" s="36">
        <f>+VLOOKUP(Tabla1[[#This Row],[Artículo]],'.'!$B$2:$D$11481,3,)</f>
        <v>1</v>
      </c>
      <c r="AH1191" s="37" t="str">
        <f>+IFERROR(SEARCH("pack",Tabla1[[#This Row],[PACK]]),"")</f>
        <v/>
      </c>
    </row>
    <row r="1192" spans="1:34" ht="24" customHeight="1" x14ac:dyDescent="0.2">
      <c r="A1192" s="50" t="s">
        <v>2156</v>
      </c>
      <c r="B1192" s="60" t="s">
        <v>2261</v>
      </c>
      <c r="C1192" s="61" t="s">
        <v>2262</v>
      </c>
      <c r="D1192" s="52" t="s">
        <v>27</v>
      </c>
      <c r="E1192" s="53">
        <v>2803441.99</v>
      </c>
      <c r="F1192" s="23" t="str">
        <f>+IFERROR(VLOOKUP(Tabla1[[#This Row],[Artículo]],'..'!$B$2:$D$569000,3,),"")</f>
        <v/>
      </c>
      <c r="G1192" s="24" t="str">
        <f>IF(H1192=AF1192,"", "Error MC")</f>
        <v>Error MC</v>
      </c>
      <c r="H1192" s="62"/>
      <c r="I1192" s="54">
        <f>+Tabla1[[#This Row],[MC]]*Tabla1[[#This Row],[Pedido]]*Tabla1[[#This Row],[PVC ]]</f>
        <v>0</v>
      </c>
      <c r="J1192" s="26">
        <v>0.21</v>
      </c>
      <c r="K1192" s="63"/>
      <c r="L1192" s="28" t="s">
        <v>24296</v>
      </c>
      <c r="M1192" s="53">
        <v>4409814.2539999997</v>
      </c>
      <c r="N1192" s="64" t="str">
        <f>+IF(Tabla1[[#This Row],[F PMPI]]="SÍ","No","Sí")</f>
        <v>Sí</v>
      </c>
      <c r="O1192" s="65">
        <f>+Tabla1[[#This Row],[PVL]]*1.055</f>
        <v>4652354.037969999</v>
      </c>
      <c r="P1192" s="65">
        <f>+Tabla1[[#This Row],[PVL]]*1.43</f>
        <v>6306034.3832199993</v>
      </c>
      <c r="Q1192" s="66" t="str">
        <f>+HYPERLINK(Tabla1[[#This Row],[PAG]])</f>
        <v>https://todomusica.com.ar/bafles-line-array/1825-dva-t8.html</v>
      </c>
      <c r="R1192" s="67"/>
      <c r="S1192" s="68"/>
      <c r="T1192" s="69"/>
      <c r="U1192" s="69"/>
      <c r="V1192" s="69"/>
      <c r="W1192" s="69"/>
      <c r="X1192" s="69"/>
      <c r="Y1192" s="35"/>
      <c r="Z1192" s="35" t="s">
        <v>25248</v>
      </c>
      <c r="AA1192" s="36">
        <v>1</v>
      </c>
      <c r="AB1192" s="35" t="s">
        <v>27</v>
      </c>
      <c r="AC1192" s="35" t="str">
        <f>+IF(Tabla1[[#This Row],[STK]]="no","Sin STK", "STK disponible")</f>
        <v>Sin STK</v>
      </c>
      <c r="AD1192" s="35">
        <f>+I1192*J1192</f>
        <v>0</v>
      </c>
      <c r="AE1192" s="35">
        <f>+I1192*K1192</f>
        <v>0</v>
      </c>
      <c r="AF1192" s="36">
        <f>IF(Tabla1[[#This Row],[ref pack]]=1,Tabla1[[#This Row],[Pedido]],LCM(Tabla1[[#This Row],[MC VIEJO]],Tabla1[[#This Row],[Pedido]]))</f>
        <v>1</v>
      </c>
      <c r="AG1192" s="36">
        <f>+VLOOKUP(Tabla1[[#This Row],[Artículo]],'.'!$B$2:$D$11481,3,)</f>
        <v>1</v>
      </c>
      <c r="AH1192" s="37" t="str">
        <f>+IFERROR(SEARCH("pack",Tabla1[[#This Row],[PACK]]),"")</f>
        <v/>
      </c>
    </row>
    <row r="1193" spans="1:34" ht="24" customHeight="1" x14ac:dyDescent="0.2">
      <c r="A1193" s="50" t="s">
        <v>2156</v>
      </c>
      <c r="B1193" s="60" t="s">
        <v>2263</v>
      </c>
      <c r="C1193" s="61" t="s">
        <v>2264</v>
      </c>
      <c r="D1193" s="52" t="s">
        <v>27</v>
      </c>
      <c r="E1193" s="53">
        <v>1578086.1</v>
      </c>
      <c r="F1193" s="23" t="str">
        <f>+IFERROR(VLOOKUP(Tabla1[[#This Row],[Artículo]],'..'!$B$2:$D$569000,3,),"")</f>
        <v/>
      </c>
      <c r="G1193" s="24" t="str">
        <f>IF(H1193=AF1193,"", "Error MC")</f>
        <v>Error MC</v>
      </c>
      <c r="H1193" s="62"/>
      <c r="I1193" s="54">
        <f>+Tabla1[[#This Row],[MC]]*Tabla1[[#This Row],[Pedido]]*Tabla1[[#This Row],[PVC ]]</f>
        <v>0</v>
      </c>
      <c r="J1193" s="26">
        <v>0.21</v>
      </c>
      <c r="K1193" s="63"/>
      <c r="L1193" s="28" t="s">
        <v>17</v>
      </c>
      <c r="M1193" s="53">
        <v>2768752.0690000001</v>
      </c>
      <c r="N1193" s="64" t="str">
        <f>+IF(Tabla1[[#This Row],[F PMPI]]="SÍ","No","Sí")</f>
        <v>Sí</v>
      </c>
      <c r="O1193" s="65">
        <f>+Tabla1[[#This Row],[PVL]]*1.055</f>
        <v>2921033.4327949998</v>
      </c>
      <c r="P1193" s="65">
        <f>+Tabla1[[#This Row],[PVL]]*1.43</f>
        <v>3959315.4586700001</v>
      </c>
      <c r="Q1193" s="66" t="str">
        <f>+HYPERLINK(Tabla1[[#This Row],[PAG]])</f>
        <v>https://todomusica.com.ar/bafles-activos/1314-dvx-dm12.html</v>
      </c>
      <c r="R1193" s="67"/>
      <c r="S1193" s="68"/>
      <c r="T1193" s="69"/>
      <c r="U1193" s="69"/>
      <c r="V1193" s="69"/>
      <c r="W1193" s="69"/>
      <c r="X1193" s="69"/>
      <c r="Y1193" s="35"/>
      <c r="Z1193" s="35" t="s">
        <v>25249</v>
      </c>
      <c r="AA1193" s="36">
        <v>1</v>
      </c>
      <c r="AB1193" s="35" t="s">
        <v>27</v>
      </c>
      <c r="AC1193" s="35" t="str">
        <f>+IF(Tabla1[[#This Row],[STK]]="no","Sin STK", "STK disponible")</f>
        <v>Sin STK</v>
      </c>
      <c r="AD1193" s="35">
        <f>+I1193*J1193</f>
        <v>0</v>
      </c>
      <c r="AE1193" s="35">
        <f>+I1193*K1193</f>
        <v>0</v>
      </c>
      <c r="AF1193" s="36">
        <f>IF(Tabla1[[#This Row],[ref pack]]=1,Tabla1[[#This Row],[Pedido]],LCM(Tabla1[[#This Row],[MC VIEJO]],Tabla1[[#This Row],[Pedido]]))</f>
        <v>1</v>
      </c>
      <c r="AG1193" s="36">
        <f>+VLOOKUP(Tabla1[[#This Row],[Artículo]],'.'!$B$2:$D$11481,3,)</f>
        <v>1</v>
      </c>
      <c r="AH1193" s="37" t="str">
        <f>+IFERROR(SEARCH("pack",Tabla1[[#This Row],[PACK]]),"")</f>
        <v/>
      </c>
    </row>
    <row r="1194" spans="1:34" ht="24" customHeight="1" x14ac:dyDescent="0.2">
      <c r="A1194" s="50" t="s">
        <v>2156</v>
      </c>
      <c r="B1194" s="60" t="s">
        <v>2265</v>
      </c>
      <c r="C1194" s="61" t="s">
        <v>2266</v>
      </c>
      <c r="D1194" s="52" t="s">
        <v>27</v>
      </c>
      <c r="E1194" s="53">
        <v>2787621.32</v>
      </c>
      <c r="F1194" s="23" t="str">
        <f>+IFERROR(VLOOKUP(Tabla1[[#This Row],[Artículo]],'..'!$B$2:$D$569000,3,),"")</f>
        <v/>
      </c>
      <c r="G1194" s="24" t="str">
        <f>IF(H1194=AF1194,"", "Error MC")</f>
        <v>Error MC</v>
      </c>
      <c r="H1194" s="62"/>
      <c r="I1194" s="54">
        <f>+Tabla1[[#This Row],[MC]]*Tabla1[[#This Row],[Pedido]]*Tabla1[[#This Row],[PVC ]]</f>
        <v>0</v>
      </c>
      <c r="J1194" s="26">
        <v>0.21</v>
      </c>
      <c r="K1194" s="63"/>
      <c r="L1194" s="28" t="s">
        <v>24296</v>
      </c>
      <c r="M1194" s="53">
        <v>4384928.341</v>
      </c>
      <c r="N1194" s="64" t="str">
        <f>+IF(Tabla1[[#This Row],[F PMPI]]="SÍ","No","Sí")</f>
        <v>Sí</v>
      </c>
      <c r="O1194" s="65">
        <f>+Tabla1[[#This Row],[PVL]]*1.055</f>
        <v>4626099.3997550001</v>
      </c>
      <c r="P1194" s="65">
        <f>+Tabla1[[#This Row],[PVL]]*1.43</f>
        <v>6270447.5276299994</v>
      </c>
      <c r="Q1194" s="66" t="str">
        <f>+HYPERLINK(Tabla1[[#This Row],[PAG]])</f>
        <v>https://todomusica.com.ar/bafles-activos/4332-404.html</v>
      </c>
      <c r="R1194" s="67"/>
      <c r="S1194" s="68"/>
      <c r="T1194" s="69"/>
      <c r="U1194" s="69"/>
      <c r="V1194" s="69"/>
      <c r="W1194" s="69"/>
      <c r="X1194" s="69"/>
      <c r="Y1194" s="35"/>
      <c r="Z1194" s="35" t="s">
        <v>25250</v>
      </c>
      <c r="AA1194" s="36">
        <v>1</v>
      </c>
      <c r="AB1194" s="35" t="s">
        <v>27</v>
      </c>
      <c r="AC1194" s="35" t="str">
        <f>+IF(Tabla1[[#This Row],[STK]]="no","Sin STK", "STK disponible")</f>
        <v>Sin STK</v>
      </c>
      <c r="AD1194" s="35">
        <f>+I1194*J1194</f>
        <v>0</v>
      </c>
      <c r="AE1194" s="35">
        <f>+I1194*K1194</f>
        <v>0</v>
      </c>
      <c r="AF1194" s="36">
        <f>IF(Tabla1[[#This Row],[ref pack]]=1,Tabla1[[#This Row],[Pedido]],LCM(Tabla1[[#This Row],[MC VIEJO]],Tabla1[[#This Row],[Pedido]]))</f>
        <v>1</v>
      </c>
      <c r="AG1194" s="36">
        <f>+VLOOKUP(Tabla1[[#This Row],[Artículo]],'.'!$B$2:$D$11481,3,)</f>
        <v>1</v>
      </c>
      <c r="AH1194" s="37" t="str">
        <f>+IFERROR(SEARCH("pack",Tabla1[[#This Row],[PACK]]),"")</f>
        <v/>
      </c>
    </row>
    <row r="1195" spans="1:34" ht="24" customHeight="1" x14ac:dyDescent="0.2">
      <c r="A1195" s="50" t="s">
        <v>2156</v>
      </c>
      <c r="B1195" s="60" t="s">
        <v>2267</v>
      </c>
      <c r="C1195" s="61" t="s">
        <v>2268</v>
      </c>
      <c r="D1195" s="52" t="s">
        <v>27</v>
      </c>
      <c r="E1195" s="53">
        <v>2604793.7200000002</v>
      </c>
      <c r="F1195" s="23" t="str">
        <f>+IFERROR(VLOOKUP(Tabla1[[#This Row],[Artículo]],'..'!$B$2:$D$569000,3,),"")</f>
        <v/>
      </c>
      <c r="G1195" s="24" t="str">
        <f>IF(H1195=AF1195,"", "Error MC")</f>
        <v>Error MC</v>
      </c>
      <c r="H1195" s="62"/>
      <c r="I1195" s="54">
        <f>+Tabla1[[#This Row],[MC]]*Tabla1[[#This Row],[Pedido]]*Tabla1[[#This Row],[PVC ]]</f>
        <v>0</v>
      </c>
      <c r="J1195" s="26">
        <v>0.21</v>
      </c>
      <c r="K1195" s="63"/>
      <c r="L1195" s="28" t="s">
        <v>24296</v>
      </c>
      <c r="M1195" s="53">
        <v>4097340.5260000001</v>
      </c>
      <c r="N1195" s="64" t="str">
        <f>+IF(Tabla1[[#This Row],[F PMPI]]="SÍ","No","Sí")</f>
        <v>Sí</v>
      </c>
      <c r="O1195" s="65">
        <f>+Tabla1[[#This Row],[PVL]]*1.055</f>
        <v>4322694.2549299998</v>
      </c>
      <c r="P1195" s="65">
        <f>+Tabla1[[#This Row],[PVL]]*1.43</f>
        <v>5859196.95218</v>
      </c>
      <c r="Q1195" s="66" t="str">
        <f>+HYPERLINK(Tabla1[[#This Row],[PAG]])</f>
        <v>https://todomusica.com.ar/bafles-activos/1717-dvx-dm15.html</v>
      </c>
      <c r="R1195" s="67"/>
      <c r="S1195" s="68"/>
      <c r="T1195" s="69"/>
      <c r="U1195" s="69"/>
      <c r="V1195" s="69"/>
      <c r="W1195" s="69"/>
      <c r="X1195" s="69"/>
      <c r="Y1195" s="35"/>
      <c r="Z1195" s="35" t="s">
        <v>25251</v>
      </c>
      <c r="AA1195" s="36">
        <v>1</v>
      </c>
      <c r="AB1195" s="35" t="s">
        <v>27</v>
      </c>
      <c r="AC1195" s="35" t="str">
        <f>+IF(Tabla1[[#This Row],[STK]]="no","Sin STK", "STK disponible")</f>
        <v>Sin STK</v>
      </c>
      <c r="AD1195" s="35">
        <f>+I1195*J1195</f>
        <v>0</v>
      </c>
      <c r="AE1195" s="35">
        <f>+I1195*K1195</f>
        <v>0</v>
      </c>
      <c r="AF1195" s="36">
        <f>IF(Tabla1[[#This Row],[ref pack]]=1,Tabla1[[#This Row],[Pedido]],LCM(Tabla1[[#This Row],[MC VIEJO]],Tabla1[[#This Row],[Pedido]]))</f>
        <v>1</v>
      </c>
      <c r="AG1195" s="36">
        <f>+VLOOKUP(Tabla1[[#This Row],[Artículo]],'.'!$B$2:$D$11481,3,)</f>
        <v>1</v>
      </c>
      <c r="AH1195" s="37" t="str">
        <f>+IFERROR(SEARCH("pack",Tabla1[[#This Row],[PACK]]),"")</f>
        <v/>
      </c>
    </row>
    <row r="1196" spans="1:34" ht="24" customHeight="1" x14ac:dyDescent="0.2">
      <c r="A1196" s="50" t="s">
        <v>2156</v>
      </c>
      <c r="B1196" s="60" t="s">
        <v>2269</v>
      </c>
      <c r="C1196" s="61" t="s">
        <v>2270</v>
      </c>
      <c r="D1196" s="52" t="s">
        <v>27</v>
      </c>
      <c r="E1196" s="53">
        <v>2959125.19</v>
      </c>
      <c r="F1196" s="23" t="str">
        <f>+IFERROR(VLOOKUP(Tabla1[[#This Row],[Artículo]],'..'!$B$2:$D$569000,3,),"")</f>
        <v/>
      </c>
      <c r="G1196" s="24" t="str">
        <f>IF(H1196=AF1196,"", "Error MC")</f>
        <v>Error MC</v>
      </c>
      <c r="H1196" s="62"/>
      <c r="I1196" s="54">
        <f>+Tabla1[[#This Row],[MC]]*Tabla1[[#This Row],[Pedido]]*Tabla1[[#This Row],[PVC ]]</f>
        <v>0</v>
      </c>
      <c r="J1196" s="26">
        <v>0.21</v>
      </c>
      <c r="K1196" s="63"/>
      <c r="L1196" s="28" t="s">
        <v>24296</v>
      </c>
      <c r="M1196" s="53">
        <v>4654703.9280000003</v>
      </c>
      <c r="N1196" s="64" t="str">
        <f>+IF(Tabla1[[#This Row],[F PMPI]]="SÍ","No","Sí")</f>
        <v>Sí</v>
      </c>
      <c r="O1196" s="65">
        <f>+Tabla1[[#This Row],[PVL]]*1.055</f>
        <v>4910712.6440399997</v>
      </c>
      <c r="P1196" s="65">
        <f>+Tabla1[[#This Row],[PVL]]*1.43</f>
        <v>6656226.6170399999</v>
      </c>
      <c r="Q1196" s="66" t="str">
        <f>+HYPERLINK(Tabla1[[#This Row],[PAG]])</f>
        <v>https://todomusica.com.ar/bafles-activos/4333-404.html</v>
      </c>
      <c r="R1196" s="67"/>
      <c r="S1196" s="68"/>
      <c r="T1196" s="69"/>
      <c r="U1196" s="69"/>
      <c r="V1196" s="69"/>
      <c r="W1196" s="69"/>
      <c r="X1196" s="69"/>
      <c r="Y1196" s="35"/>
      <c r="Z1196" s="35" t="s">
        <v>25252</v>
      </c>
      <c r="AA1196" s="36">
        <v>1</v>
      </c>
      <c r="AB1196" s="35" t="s">
        <v>27</v>
      </c>
      <c r="AC1196" s="35" t="str">
        <f>+IF(Tabla1[[#This Row],[STK]]="no","Sin STK", "STK disponible")</f>
        <v>Sin STK</v>
      </c>
      <c r="AD1196" s="35">
        <f>+I1196*J1196</f>
        <v>0</v>
      </c>
      <c r="AE1196" s="35">
        <f>+I1196*K1196</f>
        <v>0</v>
      </c>
      <c r="AF1196" s="36">
        <f>IF(Tabla1[[#This Row],[ref pack]]=1,Tabla1[[#This Row],[Pedido]],LCM(Tabla1[[#This Row],[MC VIEJO]],Tabla1[[#This Row],[Pedido]]))</f>
        <v>1</v>
      </c>
      <c r="AG1196" s="36">
        <f>+VLOOKUP(Tabla1[[#This Row],[Artículo]],'.'!$B$2:$D$11481,3,)</f>
        <v>1</v>
      </c>
      <c r="AH1196" s="37" t="str">
        <f>+IFERROR(SEARCH("pack",Tabla1[[#This Row],[PACK]]),"")</f>
        <v/>
      </c>
    </row>
    <row r="1197" spans="1:34" ht="24" customHeight="1" x14ac:dyDescent="0.2">
      <c r="A1197" s="50" t="s">
        <v>2156</v>
      </c>
      <c r="B1197" s="60" t="s">
        <v>2271</v>
      </c>
      <c r="C1197" s="61" t="s">
        <v>2272</v>
      </c>
      <c r="D1197" s="52" t="s">
        <v>27</v>
      </c>
      <c r="E1197" s="53">
        <v>1704296.06</v>
      </c>
      <c r="F1197" s="23" t="str">
        <f>+IFERROR(VLOOKUP(Tabla1[[#This Row],[Artículo]],'..'!$B$2:$D$569000,3,),"")</f>
        <v/>
      </c>
      <c r="G1197" s="24" t="str">
        <f>IF(H1197=AF1197,"", "Error MC")</f>
        <v>Error MC</v>
      </c>
      <c r="H1197" s="62"/>
      <c r="I1197" s="54">
        <f>+Tabla1[[#This Row],[MC]]*Tabla1[[#This Row],[Pedido]]*Tabla1[[#This Row],[PVC ]]</f>
        <v>0</v>
      </c>
      <c r="J1197" s="26">
        <v>0.21</v>
      </c>
      <c r="K1197" s="63"/>
      <c r="L1197" s="28" t="s">
        <v>24296</v>
      </c>
      <c r="M1197" s="53">
        <v>2680857.7050000001</v>
      </c>
      <c r="N1197" s="64" t="str">
        <f>+IF(Tabla1[[#This Row],[F PMPI]]="SÍ","No","Sí")</f>
        <v>Sí</v>
      </c>
      <c r="O1197" s="65">
        <f>+Tabla1[[#This Row],[PVL]]*1.055</f>
        <v>2828304.8787750001</v>
      </c>
      <c r="P1197" s="65">
        <f>+Tabla1[[#This Row],[PVL]]*1.43</f>
        <v>3833626.5181499999</v>
      </c>
      <c r="Q1197" s="66" t="str">
        <f>+HYPERLINK(Tabla1[[#This Row],[PAG]])</f>
        <v>https://todomusica.com.ar/productos-sin-categorias-de-netsuite/1315-dvx-dm28.html</v>
      </c>
      <c r="R1197" s="67"/>
      <c r="S1197" s="68"/>
      <c r="T1197" s="69"/>
      <c r="U1197" s="69"/>
      <c r="V1197" s="69"/>
      <c r="W1197" s="69"/>
      <c r="X1197" s="69"/>
      <c r="Y1197" s="35"/>
      <c r="Z1197" s="35" t="s">
        <v>25253</v>
      </c>
      <c r="AA1197" s="36">
        <v>1</v>
      </c>
      <c r="AB1197" s="35" t="s">
        <v>27</v>
      </c>
      <c r="AC1197" s="35" t="str">
        <f>+IF(Tabla1[[#This Row],[STK]]="no","Sin STK", "STK disponible")</f>
        <v>Sin STK</v>
      </c>
      <c r="AD1197" s="35">
        <f>+I1197*J1197</f>
        <v>0</v>
      </c>
      <c r="AE1197" s="35">
        <f>+I1197*K1197</f>
        <v>0</v>
      </c>
      <c r="AF1197" s="36">
        <f>IF(Tabla1[[#This Row],[ref pack]]=1,Tabla1[[#This Row],[Pedido]],LCM(Tabla1[[#This Row],[MC VIEJO]],Tabla1[[#This Row],[Pedido]]))</f>
        <v>1</v>
      </c>
      <c r="AG1197" s="36">
        <f>+VLOOKUP(Tabla1[[#This Row],[Artículo]],'.'!$B$2:$D$11481,3,)</f>
        <v>1</v>
      </c>
      <c r="AH1197" s="37" t="str">
        <f>+IFERROR(SEARCH("pack",Tabla1[[#This Row],[PACK]]),"")</f>
        <v/>
      </c>
    </row>
    <row r="1198" spans="1:34" ht="24" customHeight="1" x14ac:dyDescent="0.2">
      <c r="A1198" s="50" t="s">
        <v>2156</v>
      </c>
      <c r="B1198" s="60" t="s">
        <v>2273</v>
      </c>
      <c r="C1198" s="61" t="s">
        <v>2274</v>
      </c>
      <c r="D1198" s="52" t="s">
        <v>9842</v>
      </c>
      <c r="E1198" s="53">
        <v>1630356.08</v>
      </c>
      <c r="F1198" s="23" t="str">
        <f>+IFERROR(VLOOKUP(Tabla1[[#This Row],[Artículo]],'..'!$B$2:$D$569000,3,),"")</f>
        <v/>
      </c>
      <c r="G1198" s="24" t="str">
        <f>IF(H1198=AF1198,"", "Error MC")</f>
        <v>Error MC</v>
      </c>
      <c r="H1198" s="62"/>
      <c r="I1198" s="54">
        <f>+Tabla1[[#This Row],[MC]]*Tabla1[[#This Row],[Pedido]]*Tabla1[[#This Row],[PVC ]]</f>
        <v>0</v>
      </c>
      <c r="J1198" s="26">
        <v>0.21</v>
      </c>
      <c r="K1198" s="63"/>
      <c r="L1198" s="28" t="s">
        <v>24296</v>
      </c>
      <c r="M1198" s="53">
        <v>2564550.1090000002</v>
      </c>
      <c r="N1198" s="64" t="str">
        <f>+IF(Tabla1[[#This Row],[F PMPI]]="SÍ","No","Sí")</f>
        <v>Sí</v>
      </c>
      <c r="O1198" s="65">
        <f>+Tabla1[[#This Row],[PVL]]*1.055</f>
        <v>2705600.364995</v>
      </c>
      <c r="P1198" s="65">
        <f>+Tabla1[[#This Row],[PVL]]*1.43</f>
        <v>3667306.6558699999</v>
      </c>
      <c r="Q1198" s="66" t="str">
        <f>+HYPERLINK(Tabla1[[#This Row],[PAG]])</f>
        <v>https://todomusica.com.ar/bafles-activos/1529-dvx-d12.html</v>
      </c>
      <c r="R1198" s="67"/>
      <c r="S1198" s="68"/>
      <c r="T1198" s="69"/>
      <c r="U1198" s="69"/>
      <c r="V1198" s="69"/>
      <c r="W1198" s="69"/>
      <c r="X1198" s="69"/>
      <c r="Y1198" s="35"/>
      <c r="Z1198" s="35" t="s">
        <v>25254</v>
      </c>
      <c r="AA1198" s="36">
        <v>1</v>
      </c>
      <c r="AB1198" s="35" t="s">
        <v>27</v>
      </c>
      <c r="AC1198" s="35" t="str">
        <f>+IF(Tabla1[[#This Row],[STK]]="no","Sin STK", "STK disponible")</f>
        <v>STK disponible</v>
      </c>
      <c r="AD1198" s="35">
        <f>+I1198*J1198</f>
        <v>0</v>
      </c>
      <c r="AE1198" s="35">
        <f>+I1198*K1198</f>
        <v>0</v>
      </c>
      <c r="AF1198" s="36">
        <f>IF(Tabla1[[#This Row],[ref pack]]=1,Tabla1[[#This Row],[Pedido]],LCM(Tabla1[[#This Row],[MC VIEJO]],Tabla1[[#This Row],[Pedido]]))</f>
        <v>1</v>
      </c>
      <c r="AG1198" s="36">
        <f>+VLOOKUP(Tabla1[[#This Row],[Artículo]],'.'!$B$2:$D$11481,3,)</f>
        <v>1</v>
      </c>
      <c r="AH1198" s="37" t="str">
        <f>+IFERROR(SEARCH("pack",Tabla1[[#This Row],[PACK]]),"")</f>
        <v/>
      </c>
    </row>
    <row r="1199" spans="1:34" ht="24" customHeight="1" x14ac:dyDescent="0.2">
      <c r="A1199" s="50" t="s">
        <v>2156</v>
      </c>
      <c r="B1199" s="60" t="s">
        <v>2275</v>
      </c>
      <c r="C1199" s="61" t="s">
        <v>2276</v>
      </c>
      <c r="D1199" s="52" t="s">
        <v>9842</v>
      </c>
      <c r="E1199" s="53">
        <v>2202493.54</v>
      </c>
      <c r="F1199" s="23" t="str">
        <f>+IFERROR(VLOOKUP(Tabla1[[#This Row],[Artículo]],'..'!$B$2:$D$569000,3,),"")</f>
        <v/>
      </c>
      <c r="G1199" s="24" t="str">
        <f>IF(H1199=AF1199,"", "Error MC")</f>
        <v>Error MC</v>
      </c>
      <c r="H1199" s="62"/>
      <c r="I1199" s="54">
        <f>+Tabla1[[#This Row],[MC]]*Tabla1[[#This Row],[Pedido]]*Tabla1[[#This Row],[PVC ]]</f>
        <v>0</v>
      </c>
      <c r="J1199" s="26">
        <v>0.21</v>
      </c>
      <c r="K1199" s="63"/>
      <c r="L1199" s="28" t="s">
        <v>24296</v>
      </c>
      <c r="M1199" s="53">
        <v>3464522.3360000001</v>
      </c>
      <c r="N1199" s="64" t="str">
        <f>+IF(Tabla1[[#This Row],[F PMPI]]="SÍ","No","Sí")</f>
        <v>Sí</v>
      </c>
      <c r="O1199" s="65">
        <f>+Tabla1[[#This Row],[PVL]]*1.055</f>
        <v>3655071.0644799997</v>
      </c>
      <c r="P1199" s="65">
        <f>+Tabla1[[#This Row],[PVL]]*1.43</f>
        <v>4954266.9404800003</v>
      </c>
      <c r="Q1199" s="66" t="str">
        <f>+HYPERLINK(Tabla1[[#This Row],[PAG]])</f>
        <v>https://todomusica.com.ar/bafles-activos/4330-404.html</v>
      </c>
      <c r="R1199" s="67"/>
      <c r="S1199" s="68"/>
      <c r="T1199" s="69"/>
      <c r="U1199" s="69"/>
      <c r="V1199" s="69"/>
      <c r="W1199" s="69"/>
      <c r="X1199" s="69"/>
      <c r="Y1199" s="35"/>
      <c r="Z1199" s="35" t="s">
        <v>25255</v>
      </c>
      <c r="AA1199" s="36">
        <v>1</v>
      </c>
      <c r="AB1199" s="35" t="s">
        <v>27</v>
      </c>
      <c r="AC1199" s="35" t="str">
        <f>+IF(Tabla1[[#This Row],[STK]]="no","Sin STK", "STK disponible")</f>
        <v>STK disponible</v>
      </c>
      <c r="AD1199" s="35">
        <f>+I1199*J1199</f>
        <v>0</v>
      </c>
      <c r="AE1199" s="35">
        <f>+I1199*K1199</f>
        <v>0</v>
      </c>
      <c r="AF1199" s="36">
        <f>IF(Tabla1[[#This Row],[ref pack]]=1,Tabla1[[#This Row],[Pedido]],LCM(Tabla1[[#This Row],[MC VIEJO]],Tabla1[[#This Row],[Pedido]]))</f>
        <v>1</v>
      </c>
      <c r="AG1199" s="36">
        <f>+VLOOKUP(Tabla1[[#This Row],[Artículo]],'.'!$B$2:$D$11481,3,)</f>
        <v>1</v>
      </c>
      <c r="AH1199" s="37" t="str">
        <f>+IFERROR(SEARCH("pack",Tabla1[[#This Row],[PACK]]),"")</f>
        <v/>
      </c>
    </row>
    <row r="1200" spans="1:34" ht="24" customHeight="1" x14ac:dyDescent="0.2">
      <c r="A1200" s="50" t="s">
        <v>2156</v>
      </c>
      <c r="B1200" s="60" t="s">
        <v>2277</v>
      </c>
      <c r="C1200" s="61" t="s">
        <v>2278</v>
      </c>
      <c r="D1200" s="52" t="s">
        <v>27</v>
      </c>
      <c r="E1200" s="53">
        <v>1906603.55</v>
      </c>
      <c r="F1200" s="23" t="str">
        <f>+IFERROR(VLOOKUP(Tabla1[[#This Row],[Artículo]],'..'!$B$2:$D$569000,3,),"")</f>
        <v/>
      </c>
      <c r="G1200" s="24" t="str">
        <f>IF(H1200=AF1200,"", "Error MC")</f>
        <v>Error MC</v>
      </c>
      <c r="H1200" s="62"/>
      <c r="I1200" s="54">
        <f>+Tabla1[[#This Row],[MC]]*Tabla1[[#This Row],[Pedido]]*Tabla1[[#This Row],[PVC ]]</f>
        <v>0</v>
      </c>
      <c r="J1200" s="26">
        <v>0.21</v>
      </c>
      <c r="K1200" s="63"/>
      <c r="L1200" s="28" t="s">
        <v>24296</v>
      </c>
      <c r="M1200" s="53">
        <v>2999087.39</v>
      </c>
      <c r="N1200" s="64" t="str">
        <f>+IF(Tabla1[[#This Row],[F PMPI]]="SÍ","No","Sí")</f>
        <v>No</v>
      </c>
      <c r="O1200" s="65">
        <f>+Tabla1[[#This Row],[PVL]]*1.055</f>
        <v>3164037.1964500002</v>
      </c>
      <c r="P1200" s="65">
        <f>+Tabla1[[#This Row],[PVL]]*1.43</f>
        <v>4288694.9676999999</v>
      </c>
      <c r="Q1200" s="66" t="str">
        <f>+HYPERLINK(Tabla1[[#This Row],[PAG]])</f>
        <v>https://todomusica.com.ar/productos-sin-categorias-de-netsuite/600-dvx-d15.html</v>
      </c>
      <c r="R1200" s="67"/>
      <c r="S1200" s="68"/>
      <c r="T1200" s="69"/>
      <c r="U1200" s="69"/>
      <c r="V1200" s="69"/>
      <c r="W1200" s="69"/>
      <c r="X1200" s="69"/>
      <c r="Y1200" s="35"/>
      <c r="Z1200" s="35" t="s">
        <v>25256</v>
      </c>
      <c r="AA1200" s="36">
        <v>1</v>
      </c>
      <c r="AB1200" s="35" t="s">
        <v>9849</v>
      </c>
      <c r="AC1200" s="35" t="str">
        <f>+IF(Tabla1[[#This Row],[STK]]="no","Sin STK", "STK disponible")</f>
        <v>Sin STK</v>
      </c>
      <c r="AD1200" s="35">
        <f>+I1200*J1200</f>
        <v>0</v>
      </c>
      <c r="AE1200" s="35">
        <f>+I1200*K1200</f>
        <v>0</v>
      </c>
      <c r="AF1200" s="36">
        <f>IF(Tabla1[[#This Row],[ref pack]]=1,Tabla1[[#This Row],[Pedido]],LCM(Tabla1[[#This Row],[MC VIEJO]],Tabla1[[#This Row],[Pedido]]))</f>
        <v>1</v>
      </c>
      <c r="AG1200" s="36">
        <f>+VLOOKUP(Tabla1[[#This Row],[Artículo]],'.'!$B$2:$D$11481,3,)</f>
        <v>1</v>
      </c>
      <c r="AH1200" s="37" t="str">
        <f>+IFERROR(SEARCH("pack",Tabla1[[#This Row],[PACK]]),"")</f>
        <v/>
      </c>
    </row>
    <row r="1201" spans="1:34" ht="24" customHeight="1" x14ac:dyDescent="0.2">
      <c r="A1201" s="50" t="s">
        <v>2156</v>
      </c>
      <c r="B1201" s="60" t="s">
        <v>2279</v>
      </c>
      <c r="C1201" s="61" t="s">
        <v>2280</v>
      </c>
      <c r="D1201" s="52" t="s">
        <v>9842</v>
      </c>
      <c r="E1201" s="53">
        <v>2042353.43</v>
      </c>
      <c r="F1201" s="23" t="str">
        <f>+IFERROR(VLOOKUP(Tabla1[[#This Row],[Artículo]],'..'!$B$2:$D$569000,3,),"")</f>
        <v/>
      </c>
      <c r="G1201" s="24" t="str">
        <f>IF(H1201=AF1201,"", "Error MC")</f>
        <v>Error MC</v>
      </c>
      <c r="H1201" s="62"/>
      <c r="I1201" s="54">
        <f>+Tabla1[[#This Row],[MC]]*Tabla1[[#This Row],[Pedido]]*Tabla1[[#This Row],[PVC ]]</f>
        <v>0</v>
      </c>
      <c r="J1201" s="26">
        <v>0.21</v>
      </c>
      <c r="K1201" s="63"/>
      <c r="L1201" s="28" t="s">
        <v>24296</v>
      </c>
      <c r="M1201" s="53">
        <v>3212621.9470000002</v>
      </c>
      <c r="N1201" s="64" t="str">
        <f>+IF(Tabla1[[#This Row],[F PMPI]]="SÍ","No","Sí")</f>
        <v>Sí</v>
      </c>
      <c r="O1201" s="65">
        <f>+Tabla1[[#This Row],[PVL]]*1.055</f>
        <v>3389316.154085</v>
      </c>
      <c r="P1201" s="65">
        <f>+Tabla1[[#This Row],[PVL]]*1.43</f>
        <v>4594049.3842099998</v>
      </c>
      <c r="Q1201" s="66" t="str">
        <f>+HYPERLINK(Tabla1[[#This Row],[PAG]])</f>
        <v>https://todomusica.com.ar/bafles-activos/4331-404.html</v>
      </c>
      <c r="R1201" s="67"/>
      <c r="S1201" s="68"/>
      <c r="T1201" s="69"/>
      <c r="U1201" s="69"/>
      <c r="V1201" s="69"/>
      <c r="W1201" s="69"/>
      <c r="X1201" s="69"/>
      <c r="Y1201" s="35"/>
      <c r="Z1201" s="35" t="s">
        <v>25257</v>
      </c>
      <c r="AA1201" s="36">
        <v>1</v>
      </c>
      <c r="AB1201" s="35" t="s">
        <v>27</v>
      </c>
      <c r="AC1201" s="35" t="str">
        <f>+IF(Tabla1[[#This Row],[STK]]="no","Sin STK", "STK disponible")</f>
        <v>STK disponible</v>
      </c>
      <c r="AD1201" s="35">
        <f>+I1201*J1201</f>
        <v>0</v>
      </c>
      <c r="AE1201" s="35">
        <f>+I1201*K1201</f>
        <v>0</v>
      </c>
      <c r="AF1201" s="36">
        <f>IF(Tabla1[[#This Row],[ref pack]]=1,Tabla1[[#This Row],[Pedido]],LCM(Tabla1[[#This Row],[MC VIEJO]],Tabla1[[#This Row],[Pedido]]))</f>
        <v>1</v>
      </c>
      <c r="AG1201" s="36">
        <f>+VLOOKUP(Tabla1[[#This Row],[Artículo]],'.'!$B$2:$D$11481,3,)</f>
        <v>1</v>
      </c>
      <c r="AH1201" s="37" t="str">
        <f>+IFERROR(SEARCH("pack",Tabla1[[#This Row],[PACK]]),"")</f>
        <v/>
      </c>
    </row>
    <row r="1202" spans="1:34" ht="24" customHeight="1" x14ac:dyDescent="0.2">
      <c r="A1202" s="50" t="s">
        <v>2156</v>
      </c>
      <c r="B1202" s="60" t="s">
        <v>2281</v>
      </c>
      <c r="C1202" s="61" t="s">
        <v>2282</v>
      </c>
      <c r="D1202" s="52" t="s">
        <v>27</v>
      </c>
      <c r="E1202" s="53">
        <v>3534073.95</v>
      </c>
      <c r="F1202" s="23" t="str">
        <f>+IFERROR(VLOOKUP(Tabla1[[#This Row],[Artículo]],'..'!$B$2:$D$569000,3,),"")</f>
        <v/>
      </c>
      <c r="G1202" s="24" t="str">
        <f>IF(H1202=AF1202,"", "Error MC")</f>
        <v>Error MC</v>
      </c>
      <c r="H1202" s="62"/>
      <c r="I1202" s="54">
        <f>+Tabla1[[#This Row],[MC]]*Tabla1[[#This Row],[Pedido]]*Tabla1[[#This Row],[PVC ]]</f>
        <v>0</v>
      </c>
      <c r="J1202" s="26">
        <v>0.21</v>
      </c>
      <c r="K1202" s="63"/>
      <c r="L1202" s="28" t="s">
        <v>24296</v>
      </c>
      <c r="M1202" s="53">
        <v>5559098.3289999999</v>
      </c>
      <c r="N1202" s="64" t="str">
        <f>+IF(Tabla1[[#This Row],[F PMPI]]="SÍ","No","Sí")</f>
        <v>Sí</v>
      </c>
      <c r="O1202" s="65">
        <f>+Tabla1[[#This Row],[PVL]]*1.055</f>
        <v>5864848.7370949993</v>
      </c>
      <c r="P1202" s="65">
        <f>+Tabla1[[#This Row],[PVL]]*1.43</f>
        <v>7949510.6104699997</v>
      </c>
      <c r="Q1202" s="66" t="str">
        <f>+HYPERLINK(Tabla1[[#This Row],[PAG]])</f>
        <v>https://todomusica.com.ar/sistemas-portatiles/8410-es-1002.html</v>
      </c>
      <c r="R1202" s="67"/>
      <c r="S1202" s="68"/>
      <c r="T1202" s="69"/>
      <c r="U1202" s="69"/>
      <c r="V1202" s="69"/>
      <c r="W1202" s="69"/>
      <c r="X1202" s="69"/>
      <c r="Y1202" s="35"/>
      <c r="Z1202" s="35" t="s">
        <v>25258</v>
      </c>
      <c r="AA1202" s="36">
        <v>1</v>
      </c>
      <c r="AB1202" s="35" t="s">
        <v>27</v>
      </c>
      <c r="AC1202" s="35" t="str">
        <f>+IF(Tabla1[[#This Row],[STK]]="no","Sin STK", "STK disponible")</f>
        <v>Sin STK</v>
      </c>
      <c r="AD1202" s="35">
        <f>+I1202*J1202</f>
        <v>0</v>
      </c>
      <c r="AE1202" s="35">
        <f>+I1202*K1202</f>
        <v>0</v>
      </c>
      <c r="AF1202" s="36">
        <f>IF(Tabla1[[#This Row],[ref pack]]=1,Tabla1[[#This Row],[Pedido]],LCM(Tabla1[[#This Row],[MC VIEJO]],Tabla1[[#This Row],[Pedido]]))</f>
        <v>1</v>
      </c>
      <c r="AG1202" s="36">
        <f>+VLOOKUP(Tabla1[[#This Row],[Artículo]],'.'!$B$2:$D$11481,3,)</f>
        <v>1</v>
      </c>
      <c r="AH1202" s="37" t="str">
        <f>+IFERROR(SEARCH("pack",Tabla1[[#This Row],[PACK]]),"")</f>
        <v/>
      </c>
    </row>
    <row r="1203" spans="1:34" ht="24" customHeight="1" x14ac:dyDescent="0.2">
      <c r="A1203" s="50" t="s">
        <v>2156</v>
      </c>
      <c r="B1203" s="60" t="s">
        <v>2283</v>
      </c>
      <c r="C1203" s="61" t="s">
        <v>2284</v>
      </c>
      <c r="D1203" s="52" t="s">
        <v>27</v>
      </c>
      <c r="E1203" s="53">
        <v>4611127.43</v>
      </c>
      <c r="F1203" s="23" t="str">
        <f>+IFERROR(VLOOKUP(Tabla1[[#This Row],[Artículo]],'..'!$B$2:$D$569000,3,),"")</f>
        <v/>
      </c>
      <c r="G1203" s="24" t="str">
        <f>IF(H1203=AF1203,"", "Error MC")</f>
        <v>Error MC</v>
      </c>
      <c r="H1203" s="62"/>
      <c r="I1203" s="54">
        <f>+Tabla1[[#This Row],[MC]]*Tabla1[[#This Row],[Pedido]]*Tabla1[[#This Row],[PVC ]]</f>
        <v>0</v>
      </c>
      <c r="J1203" s="26">
        <v>0.21</v>
      </c>
      <c r="K1203" s="63"/>
      <c r="L1203" s="28" t="s">
        <v>24296</v>
      </c>
      <c r="M1203" s="53">
        <v>7253303.449</v>
      </c>
      <c r="N1203" s="64" t="str">
        <f>+IF(Tabla1[[#This Row],[F PMPI]]="SÍ","No","Sí")</f>
        <v>Sí</v>
      </c>
      <c r="O1203" s="65">
        <f>+Tabla1[[#This Row],[PVL]]*1.055</f>
        <v>7652235.1386949997</v>
      </c>
      <c r="P1203" s="65">
        <f>+Tabla1[[#This Row],[PVL]]*1.43</f>
        <v>10372223.93207</v>
      </c>
      <c r="Q1203" s="66" t="str">
        <f>+HYPERLINK(Tabla1[[#This Row],[PAG]])</f>
        <v>https://todomusica.com.ar/sistemas-portatiles/7977-es-1203.html</v>
      </c>
      <c r="R1203" s="67"/>
      <c r="S1203" s="68"/>
      <c r="T1203" s="69"/>
      <c r="U1203" s="69"/>
      <c r="V1203" s="69"/>
      <c r="W1203" s="69"/>
      <c r="X1203" s="69"/>
      <c r="Y1203" s="35"/>
      <c r="Z1203" s="35" t="s">
        <v>25259</v>
      </c>
      <c r="AA1203" s="36">
        <v>1</v>
      </c>
      <c r="AB1203" s="35" t="s">
        <v>27</v>
      </c>
      <c r="AC1203" s="35" t="str">
        <f>+IF(Tabla1[[#This Row],[STK]]="no","Sin STK", "STK disponible")</f>
        <v>Sin STK</v>
      </c>
      <c r="AD1203" s="35">
        <f>+I1203*J1203</f>
        <v>0</v>
      </c>
      <c r="AE1203" s="35">
        <f>+I1203*K1203</f>
        <v>0</v>
      </c>
      <c r="AF1203" s="36">
        <f>IF(Tabla1[[#This Row],[ref pack]]=1,Tabla1[[#This Row],[Pedido]],LCM(Tabla1[[#This Row],[MC VIEJO]],Tabla1[[#This Row],[Pedido]]))</f>
        <v>1</v>
      </c>
      <c r="AG1203" s="36">
        <f>+VLOOKUP(Tabla1[[#This Row],[Artículo]],'.'!$B$2:$D$11481,3,)</f>
        <v>1</v>
      </c>
      <c r="AH1203" s="37" t="str">
        <f>+IFERROR(SEARCH("pack",Tabla1[[#This Row],[PACK]]),"")</f>
        <v/>
      </c>
    </row>
    <row r="1204" spans="1:34" ht="24" customHeight="1" x14ac:dyDescent="0.2">
      <c r="A1204" s="50" t="s">
        <v>2156</v>
      </c>
      <c r="B1204" s="60" t="s">
        <v>2285</v>
      </c>
      <c r="C1204" s="61" t="s">
        <v>2286</v>
      </c>
      <c r="D1204" s="52" t="s">
        <v>27</v>
      </c>
      <c r="E1204" s="53">
        <v>1985811.78</v>
      </c>
      <c r="F1204" s="23" t="str">
        <f>+IFERROR(VLOOKUP(Tabla1[[#This Row],[Artículo]],'..'!$B$2:$D$569000,3,),"")</f>
        <v/>
      </c>
      <c r="G1204" s="24" t="str">
        <f>IF(H1204=AF1204,"", "Error MC")</f>
        <v>Error MC</v>
      </c>
      <c r="H1204" s="62"/>
      <c r="I1204" s="54">
        <f>+Tabla1[[#This Row],[MC]]*Tabla1[[#This Row],[Pedido]]*Tabla1[[#This Row],[PVC ]]</f>
        <v>0</v>
      </c>
      <c r="J1204" s="26">
        <v>0.21</v>
      </c>
      <c r="K1204" s="63"/>
      <c r="L1204" s="28" t="s">
        <v>17</v>
      </c>
      <c r="M1204" s="53">
        <v>3484106.767</v>
      </c>
      <c r="N1204" s="64" t="str">
        <f>+IF(Tabla1[[#This Row],[F PMPI]]="SÍ","No","Sí")</f>
        <v>Sí</v>
      </c>
      <c r="O1204" s="65">
        <f>+Tabla1[[#This Row],[PVL]]*1.055</f>
        <v>3675732.6391849997</v>
      </c>
      <c r="P1204" s="65">
        <f>+Tabla1[[#This Row],[PVL]]*1.43</f>
        <v>4982272.6768100001</v>
      </c>
      <c r="Q1204" s="66" t="str">
        <f>+HYPERLINK(Tabla1[[#This Row],[PAG]])</f>
        <v>https://todomusica.com.ar/sistemas-portatiles/6197-es-503.html</v>
      </c>
      <c r="R1204" s="67"/>
      <c r="S1204" s="68"/>
      <c r="T1204" s="69"/>
      <c r="U1204" s="69"/>
      <c r="V1204" s="69"/>
      <c r="W1204" s="69"/>
      <c r="X1204" s="69"/>
      <c r="Y1204" s="35"/>
      <c r="Z1204" s="35" t="s">
        <v>25260</v>
      </c>
      <c r="AA1204" s="36">
        <v>1</v>
      </c>
      <c r="AB1204" s="35" t="s">
        <v>27</v>
      </c>
      <c r="AC1204" s="35" t="str">
        <f>+IF(Tabla1[[#This Row],[STK]]="no","Sin STK", "STK disponible")</f>
        <v>Sin STK</v>
      </c>
      <c r="AD1204" s="35">
        <f>+I1204*J1204</f>
        <v>0</v>
      </c>
      <c r="AE1204" s="35">
        <f>+I1204*K1204</f>
        <v>0</v>
      </c>
      <c r="AF1204" s="36">
        <f>IF(Tabla1[[#This Row],[ref pack]]=1,Tabla1[[#This Row],[Pedido]],LCM(Tabla1[[#This Row],[MC VIEJO]],Tabla1[[#This Row],[Pedido]]))</f>
        <v>1</v>
      </c>
      <c r="AG1204" s="36">
        <f>+VLOOKUP(Tabla1[[#This Row],[Artículo]],'.'!$B$2:$D$11481,3,)</f>
        <v>1</v>
      </c>
      <c r="AH1204" s="37" t="str">
        <f>+IFERROR(SEARCH("pack",Tabla1[[#This Row],[PACK]]),"")</f>
        <v/>
      </c>
    </row>
    <row r="1205" spans="1:34" ht="24" customHeight="1" x14ac:dyDescent="0.2">
      <c r="A1205" s="50" t="s">
        <v>2156</v>
      </c>
      <c r="B1205" s="60" t="s">
        <v>2287</v>
      </c>
      <c r="C1205" s="61" t="s">
        <v>2288</v>
      </c>
      <c r="D1205" s="52" t="s">
        <v>27</v>
      </c>
      <c r="E1205" s="53">
        <v>1682893.78</v>
      </c>
      <c r="F1205" s="23" t="str">
        <f>+IFERROR(VLOOKUP(Tabla1[[#This Row],[Artículo]],'..'!$B$2:$D$569000,3,),"")</f>
        <v/>
      </c>
      <c r="G1205" s="24" t="str">
        <f>IF(H1205=AF1205,"", "Error MC")</f>
        <v>Error MC</v>
      </c>
      <c r="H1205" s="62"/>
      <c r="I1205" s="54">
        <f>+Tabla1[[#This Row],[MC]]*Tabla1[[#This Row],[Pedido]]*Tabla1[[#This Row],[PVC ]]</f>
        <v>0</v>
      </c>
      <c r="J1205" s="26">
        <v>0.21</v>
      </c>
      <c r="K1205" s="63"/>
      <c r="L1205" s="28" t="s">
        <v>17</v>
      </c>
      <c r="M1205" s="53">
        <v>2952637.1359999999</v>
      </c>
      <c r="N1205" s="64" t="str">
        <f>+IF(Tabla1[[#This Row],[F PMPI]]="SÍ","No","Sí")</f>
        <v>Sí</v>
      </c>
      <c r="O1205" s="65">
        <f>+Tabla1[[#This Row],[PVL]]*1.055</f>
        <v>3115032.1784799998</v>
      </c>
      <c r="P1205" s="65">
        <f>+Tabla1[[#This Row],[PVL]]*1.43</f>
        <v>4222271.1044799993</v>
      </c>
      <c r="Q1205" s="66" t="str">
        <f>+HYPERLINK(Tabla1[[#This Row],[PAG]])</f>
        <v>https://todomusica.com.ar/sistemas-portatiles/6549-es-802.html</v>
      </c>
      <c r="R1205" s="67"/>
      <c r="S1205" s="68"/>
      <c r="T1205" s="69"/>
      <c r="U1205" s="69"/>
      <c r="V1205" s="69"/>
      <c r="W1205" s="69"/>
      <c r="X1205" s="69"/>
      <c r="Y1205" s="35"/>
      <c r="Z1205" s="35" t="s">
        <v>25261</v>
      </c>
      <c r="AA1205" s="36">
        <v>1</v>
      </c>
      <c r="AB1205" s="35" t="s">
        <v>27</v>
      </c>
      <c r="AC1205" s="35" t="str">
        <f>+IF(Tabla1[[#This Row],[STK]]="no","Sin STK", "STK disponible")</f>
        <v>Sin STK</v>
      </c>
      <c r="AD1205" s="35">
        <f>+I1205*J1205</f>
        <v>0</v>
      </c>
      <c r="AE1205" s="35">
        <f>+I1205*K1205</f>
        <v>0</v>
      </c>
      <c r="AF1205" s="36">
        <f>IF(Tabla1[[#This Row],[ref pack]]=1,Tabla1[[#This Row],[Pedido]],LCM(Tabla1[[#This Row],[MC VIEJO]],Tabla1[[#This Row],[Pedido]]))</f>
        <v>1</v>
      </c>
      <c r="AG1205" s="36">
        <f>+VLOOKUP(Tabla1[[#This Row],[Artículo]],'.'!$B$2:$D$11481,3,)</f>
        <v>1</v>
      </c>
      <c r="AH1205" s="37" t="str">
        <f>+IFERROR(SEARCH("pack",Tabla1[[#This Row],[PACK]]),"")</f>
        <v/>
      </c>
    </row>
    <row r="1206" spans="1:34" ht="24" customHeight="1" x14ac:dyDescent="0.2">
      <c r="A1206" s="50" t="s">
        <v>2156</v>
      </c>
      <c r="B1206" s="60" t="s">
        <v>2289</v>
      </c>
      <c r="C1206" s="61" t="s">
        <v>2290</v>
      </c>
      <c r="D1206" s="52" t="s">
        <v>9842</v>
      </c>
      <c r="E1206" s="53">
        <v>654794.94999999995</v>
      </c>
      <c r="F1206" s="23" t="str">
        <f>+IFERROR(VLOOKUP(Tabla1[[#This Row],[Artículo]],'..'!$B$2:$D$569000,3,),"")</f>
        <v/>
      </c>
      <c r="G1206" s="24" t="str">
        <f>IF(H1206=AF1206,"", "Error MC")</f>
        <v>Error MC</v>
      </c>
      <c r="H1206" s="62"/>
      <c r="I1206" s="54">
        <f>+Tabla1[[#This Row],[MC]]*Tabla1[[#This Row],[Pedido]]*Tabla1[[#This Row],[PVC ]]</f>
        <v>0</v>
      </c>
      <c r="J1206" s="26">
        <v>0.21</v>
      </c>
      <c r="K1206" s="63"/>
      <c r="L1206" s="28" t="s">
        <v>24296</v>
      </c>
      <c r="M1206" s="53">
        <v>1029992.4620000001</v>
      </c>
      <c r="N1206" s="64" t="str">
        <f>+IF(Tabla1[[#This Row],[F PMPI]]="SÍ","No","Sí")</f>
        <v>Sí</v>
      </c>
      <c r="O1206" s="65">
        <f>+Tabla1[[#This Row],[PVL]]*1.055</f>
        <v>1086642.0474099999</v>
      </c>
      <c r="P1206" s="65">
        <f>+Tabla1[[#This Row],[PVL]]*1.43</f>
        <v>1472889.2206600001</v>
      </c>
      <c r="Q1206" s="66" t="str">
        <f>+HYPERLINK(Tabla1[[#This Row],[PAG]])</f>
        <v>https://todomusica.com.ar/fundas/8637-fc-vios2.html</v>
      </c>
      <c r="R1206" s="67"/>
      <c r="S1206" s="68"/>
      <c r="T1206" s="69"/>
      <c r="U1206" s="69"/>
      <c r="V1206" s="69"/>
      <c r="W1206" s="69"/>
      <c r="X1206" s="69"/>
      <c r="Y1206" s="35"/>
      <c r="Z1206" s="35" t="s">
        <v>25262</v>
      </c>
      <c r="AA1206" s="36">
        <v>1</v>
      </c>
      <c r="AB1206" s="35" t="s">
        <v>27</v>
      </c>
      <c r="AC1206" s="35" t="str">
        <f>+IF(Tabla1[[#This Row],[STK]]="no","Sin STK", "STK disponible")</f>
        <v>STK disponible</v>
      </c>
      <c r="AD1206" s="35">
        <f>+I1206*J1206</f>
        <v>0</v>
      </c>
      <c r="AE1206" s="35">
        <f>+I1206*K1206</f>
        <v>0</v>
      </c>
      <c r="AF1206" s="36">
        <f>IF(Tabla1[[#This Row],[ref pack]]=1,Tabla1[[#This Row],[Pedido]],LCM(Tabla1[[#This Row],[MC VIEJO]],Tabla1[[#This Row],[Pedido]]))</f>
        <v>1</v>
      </c>
      <c r="AG1206" s="36">
        <f>+VLOOKUP(Tabla1[[#This Row],[Artículo]],'.'!$B$2:$D$11481,3,)</f>
        <v>1</v>
      </c>
      <c r="AH1206" s="37" t="str">
        <f>+IFERROR(SEARCH("pack",Tabla1[[#This Row],[PACK]]),"")</f>
        <v/>
      </c>
    </row>
    <row r="1207" spans="1:34" ht="24" customHeight="1" x14ac:dyDescent="0.2">
      <c r="A1207" s="50" t="s">
        <v>2156</v>
      </c>
      <c r="B1207" s="60" t="s">
        <v>2291</v>
      </c>
      <c r="C1207" s="61" t="s">
        <v>2292</v>
      </c>
      <c r="D1207" s="52" t="s">
        <v>27</v>
      </c>
      <c r="E1207" s="53">
        <v>797213.81</v>
      </c>
      <c r="F1207" s="23" t="str">
        <f>+IFERROR(VLOOKUP(Tabla1[[#This Row],[Artículo]],'..'!$B$2:$D$569000,3,),"")</f>
        <v/>
      </c>
      <c r="G1207" s="24" t="str">
        <f>IF(H1207=AF1207,"", "Error MC")</f>
        <v>Error MC</v>
      </c>
      <c r="H1207" s="62"/>
      <c r="I1207" s="54">
        <f>+Tabla1[[#This Row],[MC]]*Tabla1[[#This Row],[Pedido]]*Tabla1[[#This Row],[PVC ]]</f>
        <v>0</v>
      </c>
      <c r="J1207" s="26">
        <v>0.21</v>
      </c>
      <c r="K1207" s="63"/>
      <c r="L1207" s="28" t="s">
        <v>17</v>
      </c>
      <c r="M1207" s="53">
        <v>1398711.6240000001</v>
      </c>
      <c r="N1207" s="64" t="str">
        <f>+IF(Tabla1[[#This Row],[F PMPI]]="SÍ","No","Sí")</f>
        <v>Sí</v>
      </c>
      <c r="O1207" s="65">
        <f>+Tabla1[[#This Row],[PVL]]*1.055</f>
        <v>1475640.7633199999</v>
      </c>
      <c r="P1207" s="65">
        <f>+Tabla1[[#This Row],[PVL]]*1.43</f>
        <v>2000157.6223200001</v>
      </c>
      <c r="Q1207" s="66" t="str">
        <f>+HYPERLINK(Tabla1[[#This Row],[PAG]])</f>
        <v>https://todomusica.com.ar/bafles-activos/3473-flexsys-fm12.html</v>
      </c>
      <c r="R1207" s="67"/>
      <c r="S1207" s="68"/>
      <c r="T1207" s="69"/>
      <c r="U1207" s="69"/>
      <c r="V1207" s="69"/>
      <c r="W1207" s="69"/>
      <c r="X1207" s="69"/>
      <c r="Y1207" s="35"/>
      <c r="Z1207" s="35" t="s">
        <v>25263</v>
      </c>
      <c r="AA1207" s="36">
        <v>1</v>
      </c>
      <c r="AB1207" s="35" t="s">
        <v>27</v>
      </c>
      <c r="AC1207" s="35" t="str">
        <f>+IF(Tabla1[[#This Row],[STK]]="no","Sin STK", "STK disponible")</f>
        <v>Sin STK</v>
      </c>
      <c r="AD1207" s="35">
        <f>+I1207*J1207</f>
        <v>0</v>
      </c>
      <c r="AE1207" s="35">
        <f>+I1207*K1207</f>
        <v>0</v>
      </c>
      <c r="AF1207" s="36">
        <f>IF(Tabla1[[#This Row],[ref pack]]=1,Tabla1[[#This Row],[Pedido]],LCM(Tabla1[[#This Row],[MC VIEJO]],Tabla1[[#This Row],[Pedido]]))</f>
        <v>1</v>
      </c>
      <c r="AG1207" s="36">
        <f>+VLOOKUP(Tabla1[[#This Row],[Artículo]],'.'!$B$2:$D$11481,3,)</f>
        <v>1</v>
      </c>
      <c r="AH1207" s="37" t="str">
        <f>+IFERROR(SEARCH("pack",Tabla1[[#This Row],[PACK]]),"")</f>
        <v/>
      </c>
    </row>
    <row r="1208" spans="1:34" ht="24" customHeight="1" x14ac:dyDescent="0.2">
      <c r="A1208" s="50" t="s">
        <v>2156</v>
      </c>
      <c r="B1208" s="60" t="s">
        <v>2293</v>
      </c>
      <c r="C1208" s="61" t="s">
        <v>2294</v>
      </c>
      <c r="D1208" s="52" t="s">
        <v>27</v>
      </c>
      <c r="E1208" s="53">
        <v>522978.84</v>
      </c>
      <c r="F1208" s="23" t="str">
        <f>+IFERROR(VLOOKUP(Tabla1[[#This Row],[Artículo]],'..'!$B$2:$D$569000,3,),"")</f>
        <v/>
      </c>
      <c r="G1208" s="24" t="str">
        <f>IF(H1208=AF1208,"", "Error MC")</f>
        <v>Error MC</v>
      </c>
      <c r="H1208" s="62"/>
      <c r="I1208" s="54">
        <f>+Tabla1[[#This Row],[MC]]*Tabla1[[#This Row],[Pedido]]*Tabla1[[#This Row],[PVC ]]</f>
        <v>0</v>
      </c>
      <c r="J1208" s="26">
        <v>0.21</v>
      </c>
      <c r="K1208" s="63"/>
      <c r="L1208" s="28" t="s">
        <v>17</v>
      </c>
      <c r="M1208" s="53">
        <v>917566.37699999998</v>
      </c>
      <c r="N1208" s="64" t="str">
        <f>+IF(Tabla1[[#This Row],[F PMPI]]="SÍ","No","Sí")</f>
        <v>Sí</v>
      </c>
      <c r="O1208" s="65">
        <f>+Tabla1[[#This Row],[PVL]]*1.055</f>
        <v>968032.52773499989</v>
      </c>
      <c r="P1208" s="65">
        <f>+Tabla1[[#This Row],[PVL]]*1.43</f>
        <v>1312119.9191099999</v>
      </c>
      <c r="Q1208" s="66" t="str">
        <f>+HYPERLINK(Tabla1[[#This Row],[PAG]])</f>
        <v>https://todomusica.com.ar/bafles-activos/3474-flexsys-fm8.html</v>
      </c>
      <c r="R1208" s="67"/>
      <c r="S1208" s="68"/>
      <c r="T1208" s="69"/>
      <c r="U1208" s="69"/>
      <c r="V1208" s="69"/>
      <c r="W1208" s="69"/>
      <c r="X1208" s="69"/>
      <c r="Y1208" s="35"/>
      <c r="Z1208" s="35" t="s">
        <v>25264</v>
      </c>
      <c r="AA1208" s="36">
        <v>1</v>
      </c>
      <c r="AB1208" s="35" t="s">
        <v>27</v>
      </c>
      <c r="AC1208" s="35" t="str">
        <f>+IF(Tabla1[[#This Row],[STK]]="no","Sin STK", "STK disponible")</f>
        <v>Sin STK</v>
      </c>
      <c r="AD1208" s="35">
        <f>+I1208*J1208</f>
        <v>0</v>
      </c>
      <c r="AE1208" s="35">
        <f>+I1208*K1208</f>
        <v>0</v>
      </c>
      <c r="AF1208" s="36">
        <f>IF(Tabla1[[#This Row],[ref pack]]=1,Tabla1[[#This Row],[Pedido]],LCM(Tabla1[[#This Row],[MC VIEJO]],Tabla1[[#This Row],[Pedido]]))</f>
        <v>1</v>
      </c>
      <c r="AG1208" s="36">
        <f>+VLOOKUP(Tabla1[[#This Row],[Artículo]],'.'!$B$2:$D$11481,3,)</f>
        <v>1</v>
      </c>
      <c r="AH1208" s="37" t="str">
        <f>+IFERROR(SEARCH("pack",Tabla1[[#This Row],[PACK]]),"")</f>
        <v/>
      </c>
    </row>
    <row r="1209" spans="1:34" ht="24" customHeight="1" x14ac:dyDescent="0.2">
      <c r="A1209" s="50" t="s">
        <v>2156</v>
      </c>
      <c r="B1209" s="60" t="s">
        <v>2295</v>
      </c>
      <c r="C1209" s="61" t="s">
        <v>2296</v>
      </c>
      <c r="D1209" s="52" t="s">
        <v>27</v>
      </c>
      <c r="E1209" s="53">
        <v>637078.07999999996</v>
      </c>
      <c r="F1209" s="23" t="str">
        <f>+IFERROR(VLOOKUP(Tabla1[[#This Row],[Artículo]],'..'!$B$2:$D$569000,3,),"")</f>
        <v/>
      </c>
      <c r="G1209" s="24" t="str">
        <f>IF(H1209=AF1209,"", "Error MC")</f>
        <v>Error MC</v>
      </c>
      <c r="H1209" s="62"/>
      <c r="I1209" s="54">
        <f>+Tabla1[[#This Row],[MC]]*Tabla1[[#This Row],[Pedido]]*Tabla1[[#This Row],[PVC ]]</f>
        <v>0</v>
      </c>
      <c r="J1209" s="26">
        <v>0.21</v>
      </c>
      <c r="K1209" s="63"/>
      <c r="L1209" s="28" t="s">
        <v>17</v>
      </c>
      <c r="M1209" s="53">
        <v>1117753.496</v>
      </c>
      <c r="N1209" s="64" t="str">
        <f>+IF(Tabla1[[#This Row],[F PMPI]]="SÍ","No","Sí")</f>
        <v>No</v>
      </c>
      <c r="O1209" s="65">
        <f>+Tabla1[[#This Row],[PVL]]*1.055</f>
        <v>1179229.9382799999</v>
      </c>
      <c r="P1209" s="65">
        <f>+Tabla1[[#This Row],[PVL]]*1.43</f>
        <v>1598387.4992800001</v>
      </c>
      <c r="Q1209" s="66" t="str">
        <f>+HYPERLINK(Tabla1[[#This Row],[PAG]])</f>
        <v>https://todomusica.com.ar/productos-sin-categorias-de-netsuite/1374-flexsys-f10.html</v>
      </c>
      <c r="R1209" s="67"/>
      <c r="S1209" s="68"/>
      <c r="T1209" s="69"/>
      <c r="U1209" s="69"/>
      <c r="V1209" s="69"/>
      <c r="W1209" s="69"/>
      <c r="X1209" s="69"/>
      <c r="Y1209" s="35"/>
      <c r="Z1209" s="35" t="s">
        <v>25265</v>
      </c>
      <c r="AA1209" s="36">
        <v>1</v>
      </c>
      <c r="AB1209" s="35" t="s">
        <v>9849</v>
      </c>
      <c r="AC1209" s="35" t="str">
        <f>+IF(Tabla1[[#This Row],[STK]]="no","Sin STK", "STK disponible")</f>
        <v>Sin STK</v>
      </c>
      <c r="AD1209" s="35">
        <f>+I1209*J1209</f>
        <v>0</v>
      </c>
      <c r="AE1209" s="35">
        <f>+I1209*K1209</f>
        <v>0</v>
      </c>
      <c r="AF1209" s="36">
        <f>IF(Tabla1[[#This Row],[ref pack]]=1,Tabla1[[#This Row],[Pedido]],LCM(Tabla1[[#This Row],[MC VIEJO]],Tabla1[[#This Row],[Pedido]]))</f>
        <v>1</v>
      </c>
      <c r="AG1209" s="36">
        <f>+VLOOKUP(Tabla1[[#This Row],[Artículo]],'.'!$B$2:$D$11481,3,)</f>
        <v>1</v>
      </c>
      <c r="AH1209" s="37" t="str">
        <f>+IFERROR(SEARCH("pack",Tabla1[[#This Row],[PACK]]),"")</f>
        <v/>
      </c>
    </row>
    <row r="1210" spans="1:34" ht="24" customHeight="1" x14ac:dyDescent="0.2">
      <c r="A1210" s="50" t="s">
        <v>2156</v>
      </c>
      <c r="B1210" s="60" t="s">
        <v>2297</v>
      </c>
      <c r="C1210" s="61" t="s">
        <v>2298</v>
      </c>
      <c r="D1210" s="52" t="s">
        <v>9842</v>
      </c>
      <c r="E1210" s="53">
        <v>377298.22</v>
      </c>
      <c r="F1210" s="23" t="str">
        <f>+IFERROR(VLOOKUP(Tabla1[[#This Row],[Artículo]],'..'!$B$2:$D$569000,3,),"")</f>
        <v/>
      </c>
      <c r="G1210" s="24" t="str">
        <f>IF(H1210=AF1210,"", "Error MC")</f>
        <v>Error MC</v>
      </c>
      <c r="H1210" s="62"/>
      <c r="I1210" s="54">
        <f>+Tabla1[[#This Row],[MC]]*Tabla1[[#This Row],[Pedido]]*Tabla1[[#This Row],[PVC ]]</f>
        <v>0</v>
      </c>
      <c r="J1210" s="26">
        <v>0.21</v>
      </c>
      <c r="K1210" s="63"/>
      <c r="L1210" s="28" t="s">
        <v>17</v>
      </c>
      <c r="M1210" s="53">
        <v>661969.728</v>
      </c>
      <c r="N1210" s="64" t="str">
        <f>+IF(Tabla1[[#This Row],[F PMPI]]="SÍ","No","Sí")</f>
        <v>Sí</v>
      </c>
      <c r="O1210" s="65">
        <f>+Tabla1[[#This Row],[PVL]]*1.055</f>
        <v>698378.06303999992</v>
      </c>
      <c r="P1210" s="65">
        <f>+Tabla1[[#This Row],[PVL]]*1.43</f>
        <v>946616.71103999997</v>
      </c>
      <c r="Q1210" s="66" t="str">
        <f>+HYPERLINK(Tabla1[[#This Row],[PAG]])</f>
        <v>https://todomusica.com.ar/adaptadores/8090-flow-adapter-fsa-viol210.html</v>
      </c>
      <c r="R1210" s="67"/>
      <c r="S1210" s="68"/>
      <c r="T1210" s="69"/>
      <c r="U1210" s="69"/>
      <c r="V1210" s="69"/>
      <c r="W1210" s="69"/>
      <c r="X1210" s="69"/>
      <c r="Y1210" s="35"/>
      <c r="Z1210" s="35" t="s">
        <v>25266</v>
      </c>
      <c r="AA1210" s="36">
        <v>1</v>
      </c>
      <c r="AB1210" s="35" t="s">
        <v>27</v>
      </c>
      <c r="AC1210" s="35" t="str">
        <f>+IF(Tabla1[[#This Row],[STK]]="no","Sin STK", "STK disponible")</f>
        <v>STK disponible</v>
      </c>
      <c r="AD1210" s="35">
        <f>+I1210*J1210</f>
        <v>0</v>
      </c>
      <c r="AE1210" s="35">
        <f>+I1210*K1210</f>
        <v>0</v>
      </c>
      <c r="AF1210" s="36">
        <f>IF(Tabla1[[#This Row],[ref pack]]=1,Tabla1[[#This Row],[Pedido]],LCM(Tabla1[[#This Row],[MC VIEJO]],Tabla1[[#This Row],[Pedido]]))</f>
        <v>1</v>
      </c>
      <c r="AG1210" s="36">
        <f>+VLOOKUP(Tabla1[[#This Row],[Artículo]],'.'!$B$2:$D$11481,3,)</f>
        <v>1</v>
      </c>
      <c r="AH1210" s="37" t="str">
        <f>+IFERROR(SEARCH("pack",Tabla1[[#This Row],[PACK]]),"")</f>
        <v/>
      </c>
    </row>
    <row r="1211" spans="1:34" ht="24" customHeight="1" x14ac:dyDescent="0.2">
      <c r="A1211" s="50" t="s">
        <v>2156</v>
      </c>
      <c r="B1211" s="60" t="s">
        <v>2299</v>
      </c>
      <c r="C1211" s="61" t="s">
        <v>2300</v>
      </c>
      <c r="D1211" s="52" t="s">
        <v>9841</v>
      </c>
      <c r="E1211" s="53">
        <v>348088.02</v>
      </c>
      <c r="F1211" s="23" t="str">
        <f>+IFERROR(VLOOKUP(Tabla1[[#This Row],[Artículo]],'..'!$B$2:$D$569000,3,),"")</f>
        <v/>
      </c>
      <c r="G1211" s="24" t="str">
        <f>IF(H1211=AF1211,"", "Error MC")</f>
        <v>Error MC</v>
      </c>
      <c r="H1211" s="62"/>
      <c r="I1211" s="54">
        <f>+Tabla1[[#This Row],[MC]]*Tabla1[[#This Row],[Pedido]]*Tabla1[[#This Row],[PVC ]]</f>
        <v>0</v>
      </c>
      <c r="J1211" s="26">
        <v>0.21</v>
      </c>
      <c r="K1211" s="63"/>
      <c r="L1211" s="28" t="s">
        <v>17</v>
      </c>
      <c r="M1211" s="53">
        <v>610720.43200000003</v>
      </c>
      <c r="N1211" s="64" t="str">
        <f>+IF(Tabla1[[#This Row],[F PMPI]]="SÍ","No","Sí")</f>
        <v>Sí</v>
      </c>
      <c r="O1211" s="65">
        <f>+Tabla1[[#This Row],[PVL]]*1.055</f>
        <v>644310.05576000002</v>
      </c>
      <c r="P1211" s="65">
        <f>+Tabla1[[#This Row],[PVL]]*1.43</f>
        <v>873330.21776000003</v>
      </c>
      <c r="Q1211" s="66" t="str">
        <f>+HYPERLINK(Tabla1[[#This Row],[PAG]])</f>
        <v>https://todomusica.com.ar/adaptadores/6588-gsa-ig.html</v>
      </c>
      <c r="R1211" s="67"/>
      <c r="S1211" s="68"/>
      <c r="T1211" s="69"/>
      <c r="U1211" s="69"/>
      <c r="V1211" s="69"/>
      <c r="W1211" s="69"/>
      <c r="X1211" s="69"/>
      <c r="Y1211" s="35"/>
      <c r="Z1211" s="35" t="s">
        <v>25267</v>
      </c>
      <c r="AA1211" s="36">
        <v>1</v>
      </c>
      <c r="AB1211" s="35" t="s">
        <v>27</v>
      </c>
      <c r="AC1211" s="35" t="str">
        <f>+IF(Tabla1[[#This Row],[STK]]="no","Sin STK", "STK disponible")</f>
        <v>STK disponible</v>
      </c>
      <c r="AD1211" s="35">
        <f>+I1211*J1211</f>
        <v>0</v>
      </c>
      <c r="AE1211" s="35">
        <f>+I1211*K1211</f>
        <v>0</v>
      </c>
      <c r="AF1211" s="36">
        <f>IF(Tabla1[[#This Row],[ref pack]]=1,Tabla1[[#This Row],[Pedido]],LCM(Tabla1[[#This Row],[MC VIEJO]],Tabla1[[#This Row],[Pedido]]))</f>
        <v>1</v>
      </c>
      <c r="AG1211" s="36">
        <f>+VLOOKUP(Tabla1[[#This Row],[Artículo]],'.'!$B$2:$D$11481,3,)</f>
        <v>1</v>
      </c>
      <c r="AH1211" s="37" t="str">
        <f>+IFERROR(SEARCH("pack",Tabla1[[#This Row],[PACK]]),"")</f>
        <v/>
      </c>
    </row>
    <row r="1212" spans="1:34" ht="24" customHeight="1" x14ac:dyDescent="0.2">
      <c r="A1212" s="50" t="s">
        <v>2156</v>
      </c>
      <c r="B1212" s="60" t="s">
        <v>2301</v>
      </c>
      <c r="C1212" s="61" t="s">
        <v>2302</v>
      </c>
      <c r="D1212" s="52" t="s">
        <v>9842</v>
      </c>
      <c r="E1212" s="53">
        <v>455192.11</v>
      </c>
      <c r="F1212" s="23" t="str">
        <f>+IFERROR(VLOOKUP(Tabla1[[#This Row],[Artículo]],'..'!$B$2:$D$569000,3,),"")</f>
        <v/>
      </c>
      <c r="G1212" s="24" t="str">
        <f>IF(H1212=AF1212,"", "Error MC")</f>
        <v>Error MC</v>
      </c>
      <c r="H1212" s="62"/>
      <c r="I1212" s="54">
        <f>+Tabla1[[#This Row],[MC]]*Tabla1[[#This Row],[Pedido]]*Tabla1[[#This Row],[PVC ]]</f>
        <v>0</v>
      </c>
      <c r="J1212" s="26">
        <v>0.21</v>
      </c>
      <c r="K1212" s="63"/>
      <c r="L1212" s="28" t="s">
        <v>17</v>
      </c>
      <c r="M1212" s="53">
        <v>798634.55799999996</v>
      </c>
      <c r="N1212" s="64" t="str">
        <f>+IF(Tabla1[[#This Row],[F PMPI]]="SÍ","No","Sí")</f>
        <v>Sí</v>
      </c>
      <c r="O1212" s="65">
        <f>+Tabla1[[#This Row],[PVL]]*1.055</f>
        <v>842559.45868999988</v>
      </c>
      <c r="P1212" s="65">
        <f>+Tabla1[[#This Row],[PVL]]*1.43</f>
        <v>1142047.4179399998</v>
      </c>
      <c r="Q1212" s="66" t="str">
        <f>+HYPERLINK(Tabla1[[#This Row],[PAG]])</f>
        <v>https://todomusica.com.ar/adaptadores/8091-ground-adapter-fsa-viol210.html</v>
      </c>
      <c r="R1212" s="67"/>
      <c r="S1212" s="68"/>
      <c r="T1212" s="69"/>
      <c r="U1212" s="69"/>
      <c r="V1212" s="69"/>
      <c r="W1212" s="69"/>
      <c r="X1212" s="69"/>
      <c r="Y1212" s="35"/>
      <c r="Z1212" s="35" t="s">
        <v>25268</v>
      </c>
      <c r="AA1212" s="36">
        <v>1</v>
      </c>
      <c r="AB1212" s="35" t="s">
        <v>27</v>
      </c>
      <c r="AC1212" s="35" t="str">
        <f>+IF(Tabla1[[#This Row],[STK]]="no","Sin STK", "STK disponible")</f>
        <v>STK disponible</v>
      </c>
      <c r="AD1212" s="35">
        <f>+I1212*J1212</f>
        <v>0</v>
      </c>
      <c r="AE1212" s="35">
        <f>+I1212*K1212</f>
        <v>0</v>
      </c>
      <c r="AF1212" s="36">
        <f>IF(Tabla1[[#This Row],[ref pack]]=1,Tabla1[[#This Row],[Pedido]],LCM(Tabla1[[#This Row],[MC VIEJO]],Tabla1[[#This Row],[Pedido]]))</f>
        <v>1</v>
      </c>
      <c r="AG1212" s="36">
        <f>+VLOOKUP(Tabla1[[#This Row],[Artículo]],'.'!$B$2:$D$11481,3,)</f>
        <v>1</v>
      </c>
      <c r="AH1212" s="37" t="str">
        <f>+IFERROR(SEARCH("pack",Tabla1[[#This Row],[PACK]]),"")</f>
        <v/>
      </c>
    </row>
    <row r="1213" spans="1:34" ht="24" customHeight="1" x14ac:dyDescent="0.2">
      <c r="A1213" s="50" t="s">
        <v>2156</v>
      </c>
      <c r="B1213" s="60" t="s">
        <v>2303</v>
      </c>
      <c r="C1213" s="61" t="s">
        <v>2304</v>
      </c>
      <c r="D1213" s="52" t="s">
        <v>9842</v>
      </c>
      <c r="E1213" s="53">
        <v>1638965.38</v>
      </c>
      <c r="F1213" s="23" t="str">
        <f>+IFERROR(VLOOKUP(Tabla1[[#This Row],[Artículo]],'..'!$B$2:$D$569000,3,),"")</f>
        <v/>
      </c>
      <c r="G1213" s="24" t="str">
        <f>IF(H1213=AF1213,"", "Error MC")</f>
        <v>Error MC</v>
      </c>
      <c r="H1213" s="62"/>
      <c r="I1213" s="54">
        <f>+Tabla1[[#This Row],[MC]]*Tabla1[[#This Row],[Pedido]]*Tabla1[[#This Row],[PVC ]]</f>
        <v>0</v>
      </c>
      <c r="J1213" s="26">
        <v>0.21</v>
      </c>
      <c r="K1213" s="63"/>
      <c r="L1213" s="28" t="s">
        <v>24296</v>
      </c>
      <c r="M1213" s="53">
        <v>2578092.5380000002</v>
      </c>
      <c r="N1213" s="64" t="str">
        <f>+IF(Tabla1[[#This Row],[F PMPI]]="SÍ","No","Sí")</f>
        <v>Sí</v>
      </c>
      <c r="O1213" s="65">
        <f>+Tabla1[[#This Row],[PVL]]*1.055</f>
        <v>2719887.6275900002</v>
      </c>
      <c r="P1213" s="65">
        <f>+Tabla1[[#This Row],[PVL]]*1.43</f>
        <v>3686672.3293400002</v>
      </c>
      <c r="Q1213" s="66" t="str">
        <f>+HYPERLINK(Tabla1[[#This Row],[PAG]])</f>
        <v>https://todomusica.com.ar/bafles-activos/8089-loudspeaker.html</v>
      </c>
      <c r="R1213" s="67"/>
      <c r="S1213" s="68"/>
      <c r="T1213" s="69"/>
      <c r="U1213" s="69"/>
      <c r="V1213" s="69"/>
      <c r="W1213" s="69"/>
      <c r="X1213" s="69"/>
      <c r="Y1213" s="35"/>
      <c r="Z1213" s="35" t="s">
        <v>25269</v>
      </c>
      <c r="AA1213" s="36">
        <v>1</v>
      </c>
      <c r="AB1213" s="35" t="s">
        <v>27</v>
      </c>
      <c r="AC1213" s="35" t="str">
        <f>+IF(Tabla1[[#This Row],[STK]]="no","Sin STK", "STK disponible")</f>
        <v>STK disponible</v>
      </c>
      <c r="AD1213" s="35">
        <f>+I1213*J1213</f>
        <v>0</v>
      </c>
      <c r="AE1213" s="35">
        <f>+I1213*K1213</f>
        <v>0</v>
      </c>
      <c r="AF1213" s="36">
        <f>IF(Tabla1[[#This Row],[ref pack]]=1,Tabla1[[#This Row],[Pedido]],LCM(Tabla1[[#This Row],[MC VIEJO]],Tabla1[[#This Row],[Pedido]]))</f>
        <v>1</v>
      </c>
      <c r="AG1213" s="36">
        <f>+VLOOKUP(Tabla1[[#This Row],[Artículo]],'.'!$B$2:$D$11481,3,)</f>
        <v>1</v>
      </c>
      <c r="AH1213" s="37" t="str">
        <f>+IFERROR(SEARCH("pack",Tabla1[[#This Row],[PACK]]),"")</f>
        <v/>
      </c>
    </row>
    <row r="1214" spans="1:34" ht="24" customHeight="1" x14ac:dyDescent="0.2">
      <c r="A1214" s="50" t="s">
        <v>2156</v>
      </c>
      <c r="B1214" s="60" t="s">
        <v>2305</v>
      </c>
      <c r="C1214" s="61" t="s">
        <v>2306</v>
      </c>
      <c r="D1214" s="52" t="s">
        <v>9842</v>
      </c>
      <c r="E1214" s="53">
        <v>1873103.3</v>
      </c>
      <c r="F1214" s="23" t="str">
        <f>+IFERROR(VLOOKUP(Tabla1[[#This Row],[Artículo]],'..'!$B$2:$D$569000,3,),"")</f>
        <v/>
      </c>
      <c r="G1214" s="24" t="str">
        <f>IF(H1214=AF1214,"", "Error MC")</f>
        <v>Error MC</v>
      </c>
      <c r="H1214" s="62"/>
      <c r="I1214" s="54">
        <f>+Tabla1[[#This Row],[MC]]*Tabla1[[#This Row],[Pedido]]*Tabla1[[#This Row],[PVC ]]</f>
        <v>0</v>
      </c>
      <c r="J1214" s="26">
        <v>0.21</v>
      </c>
      <c r="K1214" s="63"/>
      <c r="L1214" s="28" t="s">
        <v>24296</v>
      </c>
      <c r="M1214" s="53">
        <v>2946391.4909999999</v>
      </c>
      <c r="N1214" s="64" t="str">
        <f>+IF(Tabla1[[#This Row],[F PMPI]]="SÍ","No","Sí")</f>
        <v>Sí</v>
      </c>
      <c r="O1214" s="65">
        <f>+Tabla1[[#This Row],[PVL]]*1.055</f>
        <v>3108443.0230049998</v>
      </c>
      <c r="P1214" s="65">
        <f>+Tabla1[[#This Row],[PVL]]*1.43</f>
        <v>4213339.83213</v>
      </c>
      <c r="Q1214" s="66" t="str">
        <f>+HYPERLINK(Tabla1[[#This Row],[PAG]])</f>
        <v>https://todomusica.com.ar/bafles-activos/6600-ingenia-ig2t.html</v>
      </c>
      <c r="R1214" s="67"/>
      <c r="S1214" s="68"/>
      <c r="T1214" s="69"/>
      <c r="U1214" s="69"/>
      <c r="V1214" s="69"/>
      <c r="W1214" s="69"/>
      <c r="X1214" s="69"/>
      <c r="Y1214" s="35"/>
      <c r="Z1214" s="35" t="s">
        <v>25270</v>
      </c>
      <c r="AA1214" s="36">
        <v>1</v>
      </c>
      <c r="AB1214" s="35" t="s">
        <v>27</v>
      </c>
      <c r="AC1214" s="35" t="str">
        <f>+IF(Tabla1[[#This Row],[STK]]="no","Sin STK", "STK disponible")</f>
        <v>STK disponible</v>
      </c>
      <c r="AD1214" s="35">
        <f>+I1214*J1214</f>
        <v>0</v>
      </c>
      <c r="AE1214" s="35">
        <f>+I1214*K1214</f>
        <v>0</v>
      </c>
      <c r="AF1214" s="36">
        <f>IF(Tabla1[[#This Row],[ref pack]]=1,Tabla1[[#This Row],[Pedido]],LCM(Tabla1[[#This Row],[MC VIEJO]],Tabla1[[#This Row],[Pedido]]))</f>
        <v>1</v>
      </c>
      <c r="AG1214" s="36">
        <f>+VLOOKUP(Tabla1[[#This Row],[Artículo]],'.'!$B$2:$D$11481,3,)</f>
        <v>1</v>
      </c>
      <c r="AH1214" s="37" t="str">
        <f>+IFERROR(SEARCH("pack",Tabla1[[#This Row],[PACK]]),"")</f>
        <v/>
      </c>
    </row>
    <row r="1215" spans="1:34" ht="24" customHeight="1" x14ac:dyDescent="0.2">
      <c r="A1215" s="50" t="s">
        <v>2156</v>
      </c>
      <c r="B1215" s="60" t="s">
        <v>2307</v>
      </c>
      <c r="C1215" s="61" t="s">
        <v>2308</v>
      </c>
      <c r="D1215" s="52" t="s">
        <v>27</v>
      </c>
      <c r="E1215" s="53">
        <v>2523486.2400000002</v>
      </c>
      <c r="F1215" s="23" t="str">
        <f>+IFERROR(VLOOKUP(Tabla1[[#This Row],[Artículo]],'..'!$B$2:$D$569000,3,),"")</f>
        <v/>
      </c>
      <c r="G1215" s="24" t="str">
        <f>IF(H1215=AF1215,"", "Error MC")</f>
        <v>Error MC</v>
      </c>
      <c r="H1215" s="62"/>
      <c r="I1215" s="54">
        <f>+Tabla1[[#This Row],[MC]]*Tabla1[[#This Row],[Pedido]]*Tabla1[[#This Row],[PVC ]]</f>
        <v>0</v>
      </c>
      <c r="J1215" s="26">
        <v>0.21</v>
      </c>
      <c r="K1215" s="63"/>
      <c r="L1215" s="28" t="s">
        <v>24296</v>
      </c>
      <c r="M1215" s="53">
        <v>3969443.8530000001</v>
      </c>
      <c r="N1215" s="64" t="str">
        <f>+IF(Tabla1[[#This Row],[F PMPI]]="SÍ","No","Sí")</f>
        <v>Sí</v>
      </c>
      <c r="O1215" s="65">
        <f>+Tabla1[[#This Row],[PVL]]*1.055</f>
        <v>4187763.2649149997</v>
      </c>
      <c r="P1215" s="65">
        <f>+Tabla1[[#This Row],[PVL]]*1.43</f>
        <v>5676304.7097899998</v>
      </c>
      <c r="Q1215" s="66" t="str">
        <f>+HYPERLINK(Tabla1[[#This Row],[PAG]])</f>
        <v>https://todomusica.com.ar/bafles-activos/6601-ingenia-ig3t.html</v>
      </c>
      <c r="R1215" s="67"/>
      <c r="S1215" s="68"/>
      <c r="T1215" s="69"/>
      <c r="U1215" s="69"/>
      <c r="V1215" s="69"/>
      <c r="W1215" s="69"/>
      <c r="X1215" s="69"/>
      <c r="Y1215" s="35"/>
      <c r="Z1215" s="35" t="s">
        <v>25271</v>
      </c>
      <c r="AA1215" s="36">
        <v>1</v>
      </c>
      <c r="AB1215" s="35" t="s">
        <v>27</v>
      </c>
      <c r="AC1215" s="35" t="str">
        <f>+IF(Tabla1[[#This Row],[STK]]="no","Sin STK", "STK disponible")</f>
        <v>Sin STK</v>
      </c>
      <c r="AD1215" s="35">
        <f>+I1215*J1215</f>
        <v>0</v>
      </c>
      <c r="AE1215" s="35">
        <f>+I1215*K1215</f>
        <v>0</v>
      </c>
      <c r="AF1215" s="36">
        <f>IF(Tabla1[[#This Row],[ref pack]]=1,Tabla1[[#This Row],[Pedido]],LCM(Tabla1[[#This Row],[MC VIEJO]],Tabla1[[#This Row],[Pedido]]))</f>
        <v>1</v>
      </c>
      <c r="AG1215" s="36">
        <f>+VLOOKUP(Tabla1[[#This Row],[Artículo]],'.'!$B$2:$D$11481,3,)</f>
        <v>1</v>
      </c>
      <c r="AH1215" s="37" t="str">
        <f>+IFERROR(SEARCH("pack",Tabla1[[#This Row],[PACK]]),"")</f>
        <v/>
      </c>
    </row>
    <row r="1216" spans="1:34" ht="24" customHeight="1" x14ac:dyDescent="0.2">
      <c r="A1216" s="50" t="s">
        <v>2156</v>
      </c>
      <c r="B1216" s="60" t="s">
        <v>2309</v>
      </c>
      <c r="C1216" s="61" t="s">
        <v>2310</v>
      </c>
      <c r="D1216" s="52" t="s">
        <v>27</v>
      </c>
      <c r="E1216" s="53">
        <v>2679578.17</v>
      </c>
      <c r="F1216" s="23" t="str">
        <f>+IFERROR(VLOOKUP(Tabla1[[#This Row],[Artículo]],'..'!$B$2:$D$569000,3,),"")</f>
        <v/>
      </c>
      <c r="G1216" s="24" t="str">
        <f>IF(H1216=AF1216,"", "Error MC")</f>
        <v>Error MC</v>
      </c>
      <c r="H1216" s="62"/>
      <c r="I1216" s="54">
        <f>+Tabla1[[#This Row],[MC]]*Tabla1[[#This Row],[Pedido]]*Tabla1[[#This Row],[PVC ]]</f>
        <v>0</v>
      </c>
      <c r="J1216" s="26">
        <v>0.21</v>
      </c>
      <c r="K1216" s="63"/>
      <c r="L1216" s="28" t="s">
        <v>24296</v>
      </c>
      <c r="M1216" s="53">
        <v>4214976.46</v>
      </c>
      <c r="N1216" s="64" t="str">
        <f>+IF(Tabla1[[#This Row],[F PMPI]]="SÍ","No","Sí")</f>
        <v>Sí</v>
      </c>
      <c r="O1216" s="65">
        <f>+Tabla1[[#This Row],[PVL]]*1.055</f>
        <v>4446800.1652999995</v>
      </c>
      <c r="P1216" s="65">
        <f>+Tabla1[[#This Row],[PVL]]*1.43</f>
        <v>6027416.3377999999</v>
      </c>
      <c r="Q1216" s="66" t="str">
        <f>+HYPERLINK(Tabla1[[#This Row],[PAG]])</f>
        <v>https://todomusica.com.ar/bafles-activos/6846-ingenia-ig4t.html</v>
      </c>
      <c r="R1216" s="67"/>
      <c r="S1216" s="68"/>
      <c r="T1216" s="69"/>
      <c r="U1216" s="69"/>
      <c r="V1216" s="69"/>
      <c r="W1216" s="69"/>
      <c r="X1216" s="69"/>
      <c r="Y1216" s="35"/>
      <c r="Z1216" s="35" t="s">
        <v>25272</v>
      </c>
      <c r="AA1216" s="36">
        <v>1</v>
      </c>
      <c r="AB1216" s="35" t="s">
        <v>27</v>
      </c>
      <c r="AC1216" s="35" t="str">
        <f>+IF(Tabla1[[#This Row],[STK]]="no","Sin STK", "STK disponible")</f>
        <v>Sin STK</v>
      </c>
      <c r="AD1216" s="35">
        <f>+I1216*J1216</f>
        <v>0</v>
      </c>
      <c r="AE1216" s="35">
        <f>+I1216*K1216</f>
        <v>0</v>
      </c>
      <c r="AF1216" s="36">
        <f>IF(Tabla1[[#This Row],[ref pack]]=1,Tabla1[[#This Row],[Pedido]],LCM(Tabla1[[#This Row],[MC VIEJO]],Tabla1[[#This Row],[Pedido]]))</f>
        <v>1</v>
      </c>
      <c r="AG1216" s="36">
        <f>+VLOOKUP(Tabla1[[#This Row],[Artículo]],'.'!$B$2:$D$11481,3,)</f>
        <v>1</v>
      </c>
      <c r="AH1216" s="37" t="str">
        <f>+IFERROR(SEARCH("pack",Tabla1[[#This Row],[PACK]]),"")</f>
        <v/>
      </c>
    </row>
    <row r="1217" spans="1:34" ht="24" customHeight="1" x14ac:dyDescent="0.2">
      <c r="A1217" s="50" t="s">
        <v>2156</v>
      </c>
      <c r="B1217" s="60" t="s">
        <v>2311</v>
      </c>
      <c r="C1217" s="61" t="s">
        <v>2312</v>
      </c>
      <c r="D1217" s="52" t="s">
        <v>27</v>
      </c>
      <c r="E1217" s="53">
        <v>2679578.17</v>
      </c>
      <c r="F1217" s="23" t="str">
        <f>+IFERROR(VLOOKUP(Tabla1[[#This Row],[Artículo]],'..'!$B$2:$D$569000,3,),"")</f>
        <v/>
      </c>
      <c r="G1217" s="24" t="str">
        <f>IF(H1217=AF1217,"", "Error MC")</f>
        <v>Error MC</v>
      </c>
      <c r="H1217" s="62"/>
      <c r="I1217" s="54">
        <f>+Tabla1[[#This Row],[MC]]*Tabla1[[#This Row],[Pedido]]*Tabla1[[#This Row],[PVC ]]</f>
        <v>0</v>
      </c>
      <c r="J1217" s="26">
        <v>0.21</v>
      </c>
      <c r="K1217" s="63"/>
      <c r="L1217" s="28" t="s">
        <v>24296</v>
      </c>
      <c r="M1217" s="53">
        <v>4214976.46</v>
      </c>
      <c r="N1217" s="64" t="str">
        <f>+IF(Tabla1[[#This Row],[F PMPI]]="SÍ","No","Sí")</f>
        <v>No</v>
      </c>
      <c r="O1217" s="65">
        <f>+Tabla1[[#This Row],[PVL]]*1.055</f>
        <v>4446800.1652999995</v>
      </c>
      <c r="P1217" s="65">
        <f>+Tabla1[[#This Row],[PVL]]*1.43</f>
        <v>6027416.3377999999</v>
      </c>
      <c r="Q1217" s="66" t="str">
        <f>+HYPERLINK(Tabla1[[#This Row],[PAG]])</f>
        <v/>
      </c>
      <c r="R1217" s="67"/>
      <c r="S1217" s="68"/>
      <c r="T1217" s="69"/>
      <c r="U1217" s="69"/>
      <c r="V1217" s="69"/>
      <c r="W1217" s="69"/>
      <c r="X1217" s="69"/>
      <c r="Y1217" s="35"/>
      <c r="Z1217" s="35" t="s">
        <v>65</v>
      </c>
      <c r="AA1217" s="36">
        <v>1</v>
      </c>
      <c r="AB1217" s="35" t="s">
        <v>9849</v>
      </c>
      <c r="AC1217" s="35" t="str">
        <f>+IF(Tabla1[[#This Row],[STK]]="no","Sin STK", "STK disponible")</f>
        <v>Sin STK</v>
      </c>
      <c r="AD1217" s="35">
        <f>+I1217*J1217</f>
        <v>0</v>
      </c>
      <c r="AE1217" s="35">
        <f>+I1217*K1217</f>
        <v>0</v>
      </c>
      <c r="AF1217" s="36">
        <f>IF(Tabla1[[#This Row],[ref pack]]=1,Tabla1[[#This Row],[Pedido]],LCM(Tabla1[[#This Row],[MC VIEJO]],Tabla1[[#This Row],[Pedido]]))</f>
        <v>1</v>
      </c>
      <c r="AG1217" s="36">
        <f>+VLOOKUP(Tabla1[[#This Row],[Artículo]],'.'!$B$2:$D$11481,3,)</f>
        <v>1</v>
      </c>
      <c r="AH1217" s="37" t="str">
        <f>+IFERROR(SEARCH("pack",Tabla1[[#This Row],[PACK]]),"")</f>
        <v/>
      </c>
    </row>
    <row r="1218" spans="1:34" ht="24" customHeight="1" x14ac:dyDescent="0.2">
      <c r="A1218" s="50" t="s">
        <v>2156</v>
      </c>
      <c r="B1218" s="60" t="s">
        <v>2313</v>
      </c>
      <c r="C1218" s="61" t="s">
        <v>2314</v>
      </c>
      <c r="D1218" s="52" t="s">
        <v>27</v>
      </c>
      <c r="E1218" s="53">
        <v>320399.18</v>
      </c>
      <c r="F1218" s="23" t="str">
        <f>+IFERROR(VLOOKUP(Tabla1[[#This Row],[Artículo]],'..'!$B$2:$D$569000,3,),"")</f>
        <v/>
      </c>
      <c r="G1218" s="24" t="str">
        <f>IF(H1218=AF1218,"", "Error MC")</f>
        <v>Error MC</v>
      </c>
      <c r="H1218" s="62"/>
      <c r="I1218" s="54">
        <f>+Tabla1[[#This Row],[MC]]*Tabla1[[#This Row],[Pedido]]*Tabla1[[#This Row],[PVC ]]</f>
        <v>0</v>
      </c>
      <c r="J1218" s="26">
        <v>0.21</v>
      </c>
      <c r="K1218" s="63"/>
      <c r="L1218" s="28" t="s">
        <v>17</v>
      </c>
      <c r="M1218" s="53">
        <v>562140.36</v>
      </c>
      <c r="N1218" s="64" t="str">
        <f>+IF(Tabla1[[#This Row],[F PMPI]]="SÍ","No","Sí")</f>
        <v>Sí</v>
      </c>
      <c r="O1218" s="65">
        <f>+Tabla1[[#This Row],[PVL]]*1.055</f>
        <v>593058.07979999995</v>
      </c>
      <c r="P1218" s="65">
        <f>+Tabla1[[#This Row],[PVL]]*1.43</f>
        <v>803860.71479999996</v>
      </c>
      <c r="Q1218" s="66" t="str">
        <f>+HYPERLINK(Tabla1[[#This Row],[PAG]])</f>
        <v>https://todomusica.com.ar/bafles-de-instalacion/1718-k-162.html</v>
      </c>
      <c r="R1218" s="67"/>
      <c r="S1218" s="68"/>
      <c r="T1218" s="69"/>
      <c r="U1218" s="69"/>
      <c r="V1218" s="69"/>
      <c r="W1218" s="69"/>
      <c r="X1218" s="69"/>
      <c r="Y1218" s="35"/>
      <c r="Z1218" s="35" t="s">
        <v>25273</v>
      </c>
      <c r="AA1218" s="36">
        <v>1</v>
      </c>
      <c r="AB1218" s="35" t="s">
        <v>27</v>
      </c>
      <c r="AC1218" s="35" t="str">
        <f>+IF(Tabla1[[#This Row],[STK]]="no","Sin STK", "STK disponible")</f>
        <v>Sin STK</v>
      </c>
      <c r="AD1218" s="35">
        <f>+I1218*J1218</f>
        <v>0</v>
      </c>
      <c r="AE1218" s="35">
        <f>+I1218*K1218</f>
        <v>0</v>
      </c>
      <c r="AF1218" s="36">
        <f>IF(Tabla1[[#This Row],[ref pack]]=1,Tabla1[[#This Row],[Pedido]],LCM(Tabla1[[#This Row],[MC VIEJO]],Tabla1[[#This Row],[Pedido]]))</f>
        <v>1</v>
      </c>
      <c r="AG1218" s="36">
        <f>+VLOOKUP(Tabla1[[#This Row],[Artículo]],'.'!$B$2:$D$11481,3,)</f>
        <v>1</v>
      </c>
      <c r="AH1218" s="37" t="str">
        <f>+IFERROR(SEARCH("pack",Tabla1[[#This Row],[PACK]]),"")</f>
        <v/>
      </c>
    </row>
    <row r="1219" spans="1:34" ht="24" customHeight="1" x14ac:dyDescent="0.2">
      <c r="A1219" s="50" t="s">
        <v>2156</v>
      </c>
      <c r="B1219" s="60" t="s">
        <v>2315</v>
      </c>
      <c r="C1219" s="61" t="s">
        <v>2316</v>
      </c>
      <c r="D1219" s="52" t="s">
        <v>27</v>
      </c>
      <c r="E1219" s="53">
        <v>271107.11</v>
      </c>
      <c r="F1219" s="23" t="str">
        <f>+IFERROR(VLOOKUP(Tabla1[[#This Row],[Artículo]],'..'!$B$2:$D$569000,3,),"")</f>
        <v/>
      </c>
      <c r="G1219" s="24" t="str">
        <f>IF(H1219=AF1219,"", "Error MC")</f>
        <v>Error MC</v>
      </c>
      <c r="H1219" s="62"/>
      <c r="I1219" s="54">
        <f>+Tabla1[[#This Row],[MC]]*Tabla1[[#This Row],[Pedido]]*Tabla1[[#This Row],[PVC ]]</f>
        <v>0</v>
      </c>
      <c r="J1219" s="26">
        <v>0.21</v>
      </c>
      <c r="K1219" s="63"/>
      <c r="L1219" s="28" t="s">
        <v>17</v>
      </c>
      <c r="M1219" s="53">
        <v>475657.42499999999</v>
      </c>
      <c r="N1219" s="64" t="str">
        <f>+IF(Tabla1[[#This Row],[F PMPI]]="SÍ","No","Sí")</f>
        <v>Sí</v>
      </c>
      <c r="O1219" s="65">
        <f>+Tabla1[[#This Row],[PVL]]*1.055</f>
        <v>501818.58337499993</v>
      </c>
      <c r="P1219" s="65">
        <f>+Tabla1[[#This Row],[PVL]]*1.43</f>
        <v>680190.11774999998</v>
      </c>
      <c r="Q1219" s="66" t="str">
        <f>+HYPERLINK(Tabla1[[#This Row],[PAG]])</f>
        <v>https://todomusica.com.ar/bafles-de-instalacion/2344-k-70.html</v>
      </c>
      <c r="R1219" s="67"/>
      <c r="S1219" s="68"/>
      <c r="T1219" s="69"/>
      <c r="U1219" s="69"/>
      <c r="V1219" s="69"/>
      <c r="W1219" s="69"/>
      <c r="X1219" s="69"/>
      <c r="Y1219" s="35"/>
      <c r="Z1219" s="35" t="s">
        <v>25274</v>
      </c>
      <c r="AA1219" s="36">
        <v>1</v>
      </c>
      <c r="AB1219" s="35" t="s">
        <v>27</v>
      </c>
      <c r="AC1219" s="35" t="str">
        <f>+IF(Tabla1[[#This Row],[STK]]="no","Sin STK", "STK disponible")</f>
        <v>Sin STK</v>
      </c>
      <c r="AD1219" s="35">
        <f>+I1219*J1219</f>
        <v>0</v>
      </c>
      <c r="AE1219" s="35">
        <f>+I1219*K1219</f>
        <v>0</v>
      </c>
      <c r="AF1219" s="36">
        <f>IF(Tabla1[[#This Row],[ref pack]]=1,Tabla1[[#This Row],[Pedido]],LCM(Tabla1[[#This Row],[MC VIEJO]],Tabla1[[#This Row],[Pedido]]))</f>
        <v>1</v>
      </c>
      <c r="AG1219" s="36">
        <f>+VLOOKUP(Tabla1[[#This Row],[Artículo]],'.'!$B$2:$D$11481,3,)</f>
        <v>1</v>
      </c>
      <c r="AH1219" s="37" t="str">
        <f>+IFERROR(SEARCH("pack",Tabla1[[#This Row],[PACK]]),"")</f>
        <v/>
      </c>
    </row>
    <row r="1220" spans="1:34" ht="24" customHeight="1" x14ac:dyDescent="0.2">
      <c r="A1220" s="50" t="s">
        <v>2156</v>
      </c>
      <c r="B1220" s="60" t="s">
        <v>2317</v>
      </c>
      <c r="C1220" s="61" t="s">
        <v>2318</v>
      </c>
      <c r="D1220" s="52" t="s">
        <v>27</v>
      </c>
      <c r="E1220" s="53">
        <v>576461.17000000004</v>
      </c>
      <c r="F1220" s="23" t="str">
        <f>+IFERROR(VLOOKUP(Tabla1[[#This Row],[Artículo]],'..'!$B$2:$D$569000,3,),"")</f>
        <v/>
      </c>
      <c r="G1220" s="24" t="str">
        <f>IF(H1220=AF1220,"", "Error MC")</f>
        <v>Error MC</v>
      </c>
      <c r="H1220" s="62"/>
      <c r="I1220" s="54">
        <f>+Tabla1[[#This Row],[MC]]*Tabla1[[#This Row],[Pedido]]*Tabla1[[#This Row],[PVC ]]</f>
        <v>0</v>
      </c>
      <c r="J1220" s="26">
        <v>0.21</v>
      </c>
      <c r="K1220" s="63"/>
      <c r="L1220" s="28" t="s">
        <v>17</v>
      </c>
      <c r="M1220" s="53">
        <v>1011401.127</v>
      </c>
      <c r="N1220" s="64" t="str">
        <f>+IF(Tabla1[[#This Row],[F PMPI]]="SÍ","No","Sí")</f>
        <v>Sí</v>
      </c>
      <c r="O1220" s="65">
        <f>+Tabla1[[#This Row],[PVL]]*1.055</f>
        <v>1067028.1889849999</v>
      </c>
      <c r="P1220" s="65">
        <f>+Tabla1[[#This Row],[PVL]]*1.43</f>
        <v>1446303.61161</v>
      </c>
      <c r="Q1220" s="66" t="str">
        <f>+HYPERLINK(Tabla1[[#This Row],[PAG]])</f>
        <v/>
      </c>
      <c r="R1220" s="67"/>
      <c r="S1220" s="68"/>
      <c r="T1220" s="69"/>
      <c r="U1220" s="69"/>
      <c r="V1220" s="69"/>
      <c r="W1220" s="69"/>
      <c r="X1220" s="69"/>
      <c r="Y1220" s="35"/>
      <c r="Z1220" s="35" t="s">
        <v>65</v>
      </c>
      <c r="AA1220" s="36">
        <v>1</v>
      </c>
      <c r="AB1220" s="35" t="s">
        <v>27</v>
      </c>
      <c r="AC1220" s="35" t="str">
        <f>+IF(Tabla1[[#This Row],[STK]]="no","Sin STK", "STK disponible")</f>
        <v>Sin STK</v>
      </c>
      <c r="AD1220" s="35">
        <f>+I1220*J1220</f>
        <v>0</v>
      </c>
      <c r="AE1220" s="35">
        <f>+I1220*K1220</f>
        <v>0</v>
      </c>
      <c r="AF1220" s="36">
        <f>IF(Tabla1[[#This Row],[ref pack]]=1,Tabla1[[#This Row],[Pedido]],LCM(Tabla1[[#This Row],[MC VIEJO]],Tabla1[[#This Row],[Pedido]]))</f>
        <v>1</v>
      </c>
      <c r="AG1220" s="36">
        <f>+VLOOKUP(Tabla1[[#This Row],[Artículo]],'.'!$B$2:$D$11481,3,)</f>
        <v>1</v>
      </c>
      <c r="AH1220" s="37" t="str">
        <f>+IFERROR(SEARCH("pack",Tabla1[[#This Row],[PACK]]),"")</f>
        <v/>
      </c>
    </row>
    <row r="1221" spans="1:34" ht="24" customHeight="1" x14ac:dyDescent="0.2">
      <c r="A1221" s="50" t="s">
        <v>2156</v>
      </c>
      <c r="B1221" s="60" t="s">
        <v>2319</v>
      </c>
      <c r="C1221" s="61" t="s">
        <v>2320</v>
      </c>
      <c r="D1221" s="52" t="s">
        <v>27</v>
      </c>
      <c r="E1221" s="53">
        <v>625637.9</v>
      </c>
      <c r="F1221" s="23" t="str">
        <f>+IFERROR(VLOOKUP(Tabla1[[#This Row],[Artículo]],'..'!$B$2:$D$569000,3,),"")</f>
        <v/>
      </c>
      <c r="G1221" s="24" t="str">
        <f>IF(H1221=AF1221,"", "Error MC")</f>
        <v>Error MC</v>
      </c>
      <c r="H1221" s="62"/>
      <c r="I1221" s="54">
        <f>+Tabla1[[#This Row],[MC]]*Tabla1[[#This Row],[Pedido]]*Tabla1[[#This Row],[PVC ]]</f>
        <v>0</v>
      </c>
      <c r="J1221" s="26">
        <v>0.21</v>
      </c>
      <c r="K1221" s="63"/>
      <c r="L1221" s="28" t="s">
        <v>17</v>
      </c>
      <c r="M1221" s="53">
        <v>1097681.702</v>
      </c>
      <c r="N1221" s="64" t="str">
        <f>+IF(Tabla1[[#This Row],[F PMPI]]="SÍ","No","Sí")</f>
        <v>Sí</v>
      </c>
      <c r="O1221" s="65">
        <f>+Tabla1[[#This Row],[PVL]]*1.055</f>
        <v>1158054.1956100001</v>
      </c>
      <c r="P1221" s="65">
        <f>+Tabla1[[#This Row],[PVL]]*1.43</f>
        <v>1569684.8338599999</v>
      </c>
      <c r="Q1221" s="66" t="str">
        <f>+HYPERLINK(Tabla1[[#This Row],[PAG]])</f>
        <v/>
      </c>
      <c r="R1221" s="67"/>
      <c r="S1221" s="68"/>
      <c r="T1221" s="69"/>
      <c r="U1221" s="69"/>
      <c r="V1221" s="69"/>
      <c r="W1221" s="69"/>
      <c r="X1221" s="69"/>
      <c r="Y1221" s="35"/>
      <c r="Z1221" s="35" t="s">
        <v>65</v>
      </c>
      <c r="AA1221" s="36">
        <v>1</v>
      </c>
      <c r="AB1221" s="35" t="s">
        <v>27</v>
      </c>
      <c r="AC1221" s="35" t="str">
        <f>+IF(Tabla1[[#This Row],[STK]]="no","Sin STK", "STK disponible")</f>
        <v>Sin STK</v>
      </c>
      <c r="AD1221" s="35">
        <f>+I1221*J1221</f>
        <v>0</v>
      </c>
      <c r="AE1221" s="35">
        <f>+I1221*K1221</f>
        <v>0</v>
      </c>
      <c r="AF1221" s="36">
        <f>IF(Tabla1[[#This Row],[ref pack]]=1,Tabla1[[#This Row],[Pedido]],LCM(Tabla1[[#This Row],[MC VIEJO]],Tabla1[[#This Row],[Pedido]]))</f>
        <v>1</v>
      </c>
      <c r="AG1221" s="36">
        <f>+VLOOKUP(Tabla1[[#This Row],[Artículo]],'.'!$B$2:$D$11481,3,)</f>
        <v>1</v>
      </c>
      <c r="AH1221" s="37" t="str">
        <f>+IFERROR(SEARCH("pack",Tabla1[[#This Row],[PACK]]),"")</f>
        <v/>
      </c>
    </row>
    <row r="1222" spans="1:34" ht="24" customHeight="1" x14ac:dyDescent="0.2">
      <c r="A1222" s="50" t="s">
        <v>2156</v>
      </c>
      <c r="B1222" s="60" t="s">
        <v>2321</v>
      </c>
      <c r="C1222" s="61" t="s">
        <v>2322</v>
      </c>
      <c r="D1222" s="52" t="s">
        <v>27</v>
      </c>
      <c r="E1222" s="53">
        <v>718527.38</v>
      </c>
      <c r="F1222" s="23" t="str">
        <f>+IFERROR(VLOOKUP(Tabla1[[#This Row],[Artículo]],'..'!$B$2:$D$569000,3,),"")</f>
        <v/>
      </c>
      <c r="G1222" s="24" t="str">
        <f>IF(H1222=AF1222,"", "Error MC")</f>
        <v>Error MC</v>
      </c>
      <c r="H1222" s="62"/>
      <c r="I1222" s="54">
        <f>+Tabla1[[#This Row],[MC]]*Tabla1[[#This Row],[Pedido]]*Tabla1[[#This Row],[PVC ]]</f>
        <v>0</v>
      </c>
      <c r="J1222" s="26">
        <v>0.21</v>
      </c>
      <c r="K1222" s="63"/>
      <c r="L1222" s="28" t="s">
        <v>17</v>
      </c>
      <c r="M1222" s="53">
        <v>1260656.287</v>
      </c>
      <c r="N1222" s="64" t="str">
        <f>+IF(Tabla1[[#This Row],[F PMPI]]="SÍ","No","Sí")</f>
        <v>Sí</v>
      </c>
      <c r="O1222" s="65">
        <f>+Tabla1[[#This Row],[PVL]]*1.055</f>
        <v>1329992.3827849999</v>
      </c>
      <c r="P1222" s="65">
        <f>+Tabla1[[#This Row],[PVL]]*1.43</f>
        <v>1802738.4904099999</v>
      </c>
      <c r="Q1222" s="66" t="str">
        <f>+HYPERLINK(Tabla1[[#This Row],[PAG]])</f>
        <v/>
      </c>
      <c r="R1222" s="67"/>
      <c r="S1222" s="68"/>
      <c r="T1222" s="69"/>
      <c r="U1222" s="69"/>
      <c r="V1222" s="69"/>
      <c r="W1222" s="69"/>
      <c r="X1222" s="69"/>
      <c r="Y1222" s="35"/>
      <c r="Z1222" s="35" t="s">
        <v>65</v>
      </c>
      <c r="AA1222" s="36">
        <v>1</v>
      </c>
      <c r="AB1222" s="35" t="s">
        <v>27</v>
      </c>
      <c r="AC1222" s="35" t="str">
        <f>+IF(Tabla1[[#This Row],[STK]]="no","Sin STK", "STK disponible")</f>
        <v>Sin STK</v>
      </c>
      <c r="AD1222" s="35">
        <f>+I1222*J1222</f>
        <v>0</v>
      </c>
      <c r="AE1222" s="35">
        <f>+I1222*K1222</f>
        <v>0</v>
      </c>
      <c r="AF1222" s="36">
        <f>IF(Tabla1[[#This Row],[ref pack]]=1,Tabla1[[#This Row],[Pedido]],LCM(Tabla1[[#This Row],[MC VIEJO]],Tabla1[[#This Row],[Pedido]]))</f>
        <v>1</v>
      </c>
      <c r="AG1222" s="36">
        <f>+VLOOKUP(Tabla1[[#This Row],[Artículo]],'.'!$B$2:$D$11481,3,)</f>
        <v>1</v>
      </c>
      <c r="AH1222" s="37" t="str">
        <f>+IFERROR(SEARCH("pack",Tabla1[[#This Row],[PACK]]),"")</f>
        <v/>
      </c>
    </row>
    <row r="1223" spans="1:34" ht="24" customHeight="1" x14ac:dyDescent="0.2">
      <c r="A1223" s="50" t="s">
        <v>2156</v>
      </c>
      <c r="B1223" s="60" t="s">
        <v>2323</v>
      </c>
      <c r="C1223" s="61" t="s">
        <v>2324</v>
      </c>
      <c r="D1223" s="52" t="s">
        <v>9842</v>
      </c>
      <c r="E1223" s="53">
        <v>65434.05</v>
      </c>
      <c r="F1223" s="23" t="str">
        <f>+IFERROR(VLOOKUP(Tabla1[[#This Row],[Artículo]],'..'!$B$2:$D$569000,3,),"")</f>
        <v/>
      </c>
      <c r="G1223" s="24" t="str">
        <f>IF(H1223=AF1223,"", "Error MC")</f>
        <v>Error MC</v>
      </c>
      <c r="H1223" s="62"/>
      <c r="I1223" s="54">
        <f>+Tabla1[[#This Row],[MC]]*Tabla1[[#This Row],[Pedido]]*Tabla1[[#This Row],[PVC ]]</f>
        <v>0</v>
      </c>
      <c r="J1223" s="26">
        <v>0.21</v>
      </c>
      <c r="K1223" s="63"/>
      <c r="L1223" s="28" t="s">
        <v>17</v>
      </c>
      <c r="M1223" s="53">
        <v>114804.038</v>
      </c>
      <c r="N1223" s="64" t="str">
        <f>+IF(Tabla1[[#This Row],[F PMPI]]="SÍ","No","Sí")</f>
        <v>Sí</v>
      </c>
      <c r="O1223" s="65">
        <f>+Tabla1[[#This Row],[PVL]]*1.055</f>
        <v>121118.26009</v>
      </c>
      <c r="P1223" s="65">
        <f>+Tabla1[[#This Row],[PVL]]*1.43</f>
        <v>164169.77434</v>
      </c>
      <c r="Q1223" s="66" t="str">
        <f>+HYPERLINK(Tabla1[[#This Row],[PAG]])</f>
        <v>https://todomusica.com.ar/varios/6452-lp-ig.html</v>
      </c>
      <c r="R1223" s="67"/>
      <c r="S1223" s="68"/>
      <c r="T1223" s="69"/>
      <c r="U1223" s="69"/>
      <c r="V1223" s="69"/>
      <c r="W1223" s="69"/>
      <c r="X1223" s="69"/>
      <c r="Y1223" s="35"/>
      <c r="Z1223" s="35" t="s">
        <v>25275</v>
      </c>
      <c r="AA1223" s="36">
        <v>1</v>
      </c>
      <c r="AB1223" s="35" t="s">
        <v>27</v>
      </c>
      <c r="AC1223" s="35" t="str">
        <f>+IF(Tabla1[[#This Row],[STK]]="no","Sin STK", "STK disponible")</f>
        <v>STK disponible</v>
      </c>
      <c r="AD1223" s="35">
        <f>+I1223*J1223</f>
        <v>0</v>
      </c>
      <c r="AE1223" s="35">
        <f>+I1223*K1223</f>
        <v>0</v>
      </c>
      <c r="AF1223" s="36">
        <f>IF(Tabla1[[#This Row],[ref pack]]=1,Tabla1[[#This Row],[Pedido]],LCM(Tabla1[[#This Row],[MC VIEJO]],Tabla1[[#This Row],[Pedido]]))</f>
        <v>1</v>
      </c>
      <c r="AG1223" s="36">
        <f>+VLOOKUP(Tabla1[[#This Row],[Artículo]],'.'!$B$2:$D$11481,3,)</f>
        <v>1</v>
      </c>
      <c r="AH1223" s="37" t="str">
        <f>+IFERROR(SEARCH("pack",Tabla1[[#This Row],[PACK]]),"")</f>
        <v/>
      </c>
    </row>
    <row r="1224" spans="1:34" ht="24" customHeight="1" x14ac:dyDescent="0.2">
      <c r="A1224" s="50" t="s">
        <v>2156</v>
      </c>
      <c r="B1224" s="60" t="s">
        <v>2325</v>
      </c>
      <c r="C1224" s="61" t="s">
        <v>2326</v>
      </c>
      <c r="D1224" s="52" t="s">
        <v>27</v>
      </c>
      <c r="E1224" s="53">
        <v>1126680.42</v>
      </c>
      <c r="F1224" s="23" t="str">
        <f>+IFERROR(VLOOKUP(Tabla1[[#This Row],[Artículo]],'..'!$B$2:$D$569000,3,),"")</f>
        <v/>
      </c>
      <c r="G1224" s="24" t="str">
        <f>IF(H1224=AF1224,"", "Error MC")</f>
        <v>Error MC</v>
      </c>
      <c r="H1224" s="62"/>
      <c r="I1224" s="54">
        <f>+Tabla1[[#This Row],[MC]]*Tabla1[[#This Row],[Pedido]]*Tabla1[[#This Row],[PVC ]]</f>
        <v>0</v>
      </c>
      <c r="J1224" s="26">
        <v>0.21</v>
      </c>
      <c r="K1224" s="63"/>
      <c r="L1224" s="28" t="s">
        <v>24296</v>
      </c>
      <c r="M1224" s="53">
        <v>1772268.3060000001</v>
      </c>
      <c r="N1224" s="64" t="str">
        <f>+IF(Tabla1[[#This Row],[F PMPI]]="SÍ","No","Sí")</f>
        <v>Sí</v>
      </c>
      <c r="O1224" s="65">
        <f>+Tabla1[[#This Row],[PVL]]*1.055</f>
        <v>1869743.06283</v>
      </c>
      <c r="P1224" s="65">
        <f>+Tabla1[[#This Row],[PVL]]*1.43</f>
        <v>2534343.6775799999</v>
      </c>
      <c r="Q1224" s="66" t="str">
        <f>+HYPERLINK(Tabla1[[#This Row],[PAG]])</f>
        <v>https://todomusica.com.ar/bafles-activos/6859-lvx-xm12.html</v>
      </c>
      <c r="R1224" s="67"/>
      <c r="S1224" s="68"/>
      <c r="T1224" s="69"/>
      <c r="U1224" s="69"/>
      <c r="V1224" s="69"/>
      <c r="W1224" s="69"/>
      <c r="X1224" s="69"/>
      <c r="Y1224" s="35"/>
      <c r="Z1224" s="35" t="s">
        <v>25276</v>
      </c>
      <c r="AA1224" s="36">
        <v>1</v>
      </c>
      <c r="AB1224" s="35" t="s">
        <v>27</v>
      </c>
      <c r="AC1224" s="35" t="str">
        <f>+IF(Tabla1[[#This Row],[STK]]="no","Sin STK", "STK disponible")</f>
        <v>Sin STK</v>
      </c>
      <c r="AD1224" s="35">
        <f>+I1224*J1224</f>
        <v>0</v>
      </c>
      <c r="AE1224" s="35">
        <f>+I1224*K1224</f>
        <v>0</v>
      </c>
      <c r="AF1224" s="36">
        <f>IF(Tabla1[[#This Row],[ref pack]]=1,Tabla1[[#This Row],[Pedido]],LCM(Tabla1[[#This Row],[MC VIEJO]],Tabla1[[#This Row],[Pedido]]))</f>
        <v>1</v>
      </c>
      <c r="AG1224" s="36">
        <f>+VLOOKUP(Tabla1[[#This Row],[Artículo]],'.'!$B$2:$D$11481,3,)</f>
        <v>1</v>
      </c>
      <c r="AH1224" s="37" t="str">
        <f>+IFERROR(SEARCH("pack",Tabla1[[#This Row],[PACK]]),"")</f>
        <v/>
      </c>
    </row>
    <row r="1225" spans="1:34" ht="24" customHeight="1" x14ac:dyDescent="0.2">
      <c r="A1225" s="50" t="s">
        <v>2156</v>
      </c>
      <c r="B1225" s="60" t="s">
        <v>2327</v>
      </c>
      <c r="C1225" s="61" t="s">
        <v>2328</v>
      </c>
      <c r="D1225" s="52" t="s">
        <v>27</v>
      </c>
      <c r="E1225" s="53">
        <v>1245486.8600000001</v>
      </c>
      <c r="F1225" s="23" t="str">
        <f>+IFERROR(VLOOKUP(Tabla1[[#This Row],[Artículo]],'..'!$B$2:$D$569000,3,),"")</f>
        <v/>
      </c>
      <c r="G1225" s="24" t="str">
        <f>IF(H1225=AF1225,"", "Error MC")</f>
        <v>Error MC</v>
      </c>
      <c r="H1225" s="62"/>
      <c r="I1225" s="54">
        <f>+Tabla1[[#This Row],[MC]]*Tabla1[[#This Row],[Pedido]]*Tabla1[[#This Row],[PVC ]]</f>
        <v>0</v>
      </c>
      <c r="J1225" s="26">
        <v>0.21</v>
      </c>
      <c r="K1225" s="63"/>
      <c r="L1225" s="28" t="s">
        <v>24296</v>
      </c>
      <c r="M1225" s="53">
        <v>1959150.8330000001</v>
      </c>
      <c r="N1225" s="64" t="str">
        <f>+IF(Tabla1[[#This Row],[F PMPI]]="SÍ","No","Sí")</f>
        <v>Sí</v>
      </c>
      <c r="O1225" s="65">
        <f>+Tabla1[[#This Row],[PVL]]*1.055</f>
        <v>2066904.1288149999</v>
      </c>
      <c r="P1225" s="65">
        <f>+Tabla1[[#This Row],[PVL]]*1.43</f>
        <v>2801585.6911900002</v>
      </c>
      <c r="Q1225" s="66" t="str">
        <f>+HYPERLINK(Tabla1[[#This Row],[PAG]])</f>
        <v>https://todomusica.com.ar/bafles-activos/6860-lvx-xm15.html</v>
      </c>
      <c r="R1225" s="67"/>
      <c r="S1225" s="68"/>
      <c r="T1225" s="69"/>
      <c r="U1225" s="69"/>
      <c r="V1225" s="69"/>
      <c r="W1225" s="69"/>
      <c r="X1225" s="69"/>
      <c r="Y1225" s="35"/>
      <c r="Z1225" s="35" t="s">
        <v>25277</v>
      </c>
      <c r="AA1225" s="36">
        <v>1</v>
      </c>
      <c r="AB1225" s="35" t="s">
        <v>27</v>
      </c>
      <c r="AC1225" s="35" t="str">
        <f>+IF(Tabla1[[#This Row],[STK]]="no","Sin STK", "STK disponible")</f>
        <v>Sin STK</v>
      </c>
      <c r="AD1225" s="35">
        <f>+I1225*J1225</f>
        <v>0</v>
      </c>
      <c r="AE1225" s="35">
        <f>+I1225*K1225</f>
        <v>0</v>
      </c>
      <c r="AF1225" s="36">
        <f>IF(Tabla1[[#This Row],[ref pack]]=1,Tabla1[[#This Row],[Pedido]],LCM(Tabla1[[#This Row],[MC VIEJO]],Tabla1[[#This Row],[Pedido]]))</f>
        <v>1</v>
      </c>
      <c r="AG1225" s="36">
        <f>+VLOOKUP(Tabla1[[#This Row],[Artículo]],'.'!$B$2:$D$11481,3,)</f>
        <v>1</v>
      </c>
      <c r="AH1225" s="37" t="str">
        <f>+IFERROR(SEARCH("pack",Tabla1[[#This Row],[PACK]]),"")</f>
        <v/>
      </c>
    </row>
    <row r="1226" spans="1:34" ht="24" customHeight="1" x14ac:dyDescent="0.2">
      <c r="A1226" s="50" t="s">
        <v>2156</v>
      </c>
      <c r="B1226" s="60" t="s">
        <v>2329</v>
      </c>
      <c r="C1226" s="61" t="s">
        <v>2330</v>
      </c>
      <c r="D1226" s="52" t="s">
        <v>27</v>
      </c>
      <c r="E1226" s="53">
        <v>904158.32</v>
      </c>
      <c r="F1226" s="23" t="str">
        <f>+IFERROR(VLOOKUP(Tabla1[[#This Row],[Artículo]],'..'!$B$2:$D$569000,3,),"")</f>
        <v/>
      </c>
      <c r="G1226" s="24" t="str">
        <f>IF(H1226=AF1226,"", "Error MC")</f>
        <v>Error MC</v>
      </c>
      <c r="H1226" s="62"/>
      <c r="I1226" s="54">
        <f>+Tabla1[[#This Row],[MC]]*Tabla1[[#This Row],[Pedido]]*Tabla1[[#This Row],[PVC ]]</f>
        <v>0</v>
      </c>
      <c r="J1226" s="26">
        <v>0.21</v>
      </c>
      <c r="K1226" s="63"/>
      <c r="L1226" s="28" t="s">
        <v>17</v>
      </c>
      <c r="M1226" s="53">
        <v>1586345.7679999999</v>
      </c>
      <c r="N1226" s="64" t="str">
        <f>+IF(Tabla1[[#This Row],[F PMPI]]="SÍ","No","Sí")</f>
        <v>Sí</v>
      </c>
      <c r="O1226" s="65">
        <f>+Tabla1[[#This Row],[PVL]]*1.055</f>
        <v>1673594.7852399999</v>
      </c>
      <c r="P1226" s="65">
        <f>+Tabla1[[#This Row],[PVL]]*1.43</f>
        <v>2268474.4482399998</v>
      </c>
      <c r="Q1226" s="66" t="str">
        <f>+HYPERLINK(Tabla1[[#This Row],[PAG]])</f>
        <v>https://todomusica.com.ar/bafles-activos/6247-lvx-10.html</v>
      </c>
      <c r="R1226" s="67"/>
      <c r="S1226" s="68"/>
      <c r="T1226" s="69"/>
      <c r="U1226" s="69"/>
      <c r="V1226" s="69"/>
      <c r="W1226" s="69"/>
      <c r="X1226" s="69"/>
      <c r="Y1226" s="35"/>
      <c r="Z1226" s="35" t="s">
        <v>25278</v>
      </c>
      <c r="AA1226" s="36">
        <v>1</v>
      </c>
      <c r="AB1226" s="35" t="s">
        <v>27</v>
      </c>
      <c r="AC1226" s="35" t="str">
        <f>+IF(Tabla1[[#This Row],[STK]]="no","Sin STK", "STK disponible")</f>
        <v>Sin STK</v>
      </c>
      <c r="AD1226" s="35">
        <f>+I1226*J1226</f>
        <v>0</v>
      </c>
      <c r="AE1226" s="35">
        <f>+I1226*K1226</f>
        <v>0</v>
      </c>
      <c r="AF1226" s="36">
        <f>IF(Tabla1[[#This Row],[ref pack]]=1,Tabla1[[#This Row],[Pedido]],LCM(Tabla1[[#This Row],[MC VIEJO]],Tabla1[[#This Row],[Pedido]]))</f>
        <v>1</v>
      </c>
      <c r="AG1226" s="36">
        <f>+VLOOKUP(Tabla1[[#This Row],[Artículo]],'.'!$B$2:$D$11481,3,)</f>
        <v>1</v>
      </c>
      <c r="AH1226" s="37" t="str">
        <f>+IFERROR(SEARCH("pack",Tabla1[[#This Row],[PACK]]),"")</f>
        <v/>
      </c>
    </row>
    <row r="1227" spans="1:34" ht="24" customHeight="1" x14ac:dyDescent="0.2">
      <c r="A1227" s="50" t="s">
        <v>2156</v>
      </c>
      <c r="B1227" s="60" t="s">
        <v>2331</v>
      </c>
      <c r="C1227" s="61" t="s">
        <v>2332</v>
      </c>
      <c r="D1227" s="52" t="s">
        <v>27</v>
      </c>
      <c r="E1227" s="53">
        <v>1259689.1599999999</v>
      </c>
      <c r="F1227" s="23" t="str">
        <f>+IFERROR(VLOOKUP(Tabla1[[#This Row],[Artículo]],'..'!$B$2:$D$569000,3,),"")</f>
        <v/>
      </c>
      <c r="G1227" s="24" t="str">
        <f>IF(H1227=AF1227,"", "Error MC")</f>
        <v>Error MC</v>
      </c>
      <c r="H1227" s="62"/>
      <c r="I1227" s="54">
        <f>+Tabla1[[#This Row],[MC]]*Tabla1[[#This Row],[Pedido]]*Tabla1[[#This Row],[PVC ]]</f>
        <v>0</v>
      </c>
      <c r="J1227" s="26">
        <v>0.21</v>
      </c>
      <c r="K1227" s="63"/>
      <c r="L1227" s="28" t="s">
        <v>24296</v>
      </c>
      <c r="M1227" s="53">
        <v>1981491.051</v>
      </c>
      <c r="N1227" s="64" t="str">
        <f>+IF(Tabla1[[#This Row],[F PMPI]]="SÍ","No","Sí")</f>
        <v>Sí</v>
      </c>
      <c r="O1227" s="65">
        <f>+Tabla1[[#This Row],[PVL]]*1.055</f>
        <v>2090473.0588049998</v>
      </c>
      <c r="P1227" s="65">
        <f>+Tabla1[[#This Row],[PVL]]*1.43</f>
        <v>2833532.2029299997</v>
      </c>
      <c r="Q1227" s="66" t="str">
        <f>+HYPERLINK(Tabla1[[#This Row],[PAG]])</f>
        <v>https://todomusica.com.ar/bafles-activos/6248-lvx-12.html</v>
      </c>
      <c r="R1227" s="67"/>
      <c r="S1227" s="68"/>
      <c r="T1227" s="69"/>
      <c r="U1227" s="69"/>
      <c r="V1227" s="69"/>
      <c r="W1227" s="69"/>
      <c r="X1227" s="69"/>
      <c r="Y1227" s="35"/>
      <c r="Z1227" s="35" t="s">
        <v>25279</v>
      </c>
      <c r="AA1227" s="36">
        <v>1</v>
      </c>
      <c r="AB1227" s="35" t="s">
        <v>27</v>
      </c>
      <c r="AC1227" s="35" t="str">
        <f>+IF(Tabla1[[#This Row],[STK]]="no","Sin STK", "STK disponible")</f>
        <v>Sin STK</v>
      </c>
      <c r="AD1227" s="35">
        <f>+I1227*J1227</f>
        <v>0</v>
      </c>
      <c r="AE1227" s="35">
        <f>+I1227*K1227</f>
        <v>0</v>
      </c>
      <c r="AF1227" s="36">
        <f>IF(Tabla1[[#This Row],[ref pack]]=1,Tabla1[[#This Row],[Pedido]],LCM(Tabla1[[#This Row],[MC VIEJO]],Tabla1[[#This Row],[Pedido]]))</f>
        <v>1</v>
      </c>
      <c r="AG1227" s="36">
        <f>+VLOOKUP(Tabla1[[#This Row],[Artículo]],'.'!$B$2:$D$11481,3,)</f>
        <v>1</v>
      </c>
      <c r="AH1227" s="37" t="str">
        <f>+IFERROR(SEARCH("pack",Tabla1[[#This Row],[PACK]]),"")</f>
        <v/>
      </c>
    </row>
    <row r="1228" spans="1:34" ht="24" customHeight="1" x14ac:dyDescent="0.2">
      <c r="A1228" s="50" t="s">
        <v>2156</v>
      </c>
      <c r="B1228" s="60" t="s">
        <v>2333</v>
      </c>
      <c r="C1228" s="61" t="s">
        <v>2334</v>
      </c>
      <c r="D1228" s="52" t="s">
        <v>27</v>
      </c>
      <c r="E1228" s="53">
        <v>1489485.32</v>
      </c>
      <c r="F1228" s="23" t="str">
        <f>+IFERROR(VLOOKUP(Tabla1[[#This Row],[Artículo]],'..'!$B$2:$D$569000,3,),"")</f>
        <v/>
      </c>
      <c r="G1228" s="24" t="str">
        <f>IF(H1228=AF1228,"", "Error MC")</f>
        <v>Error MC</v>
      </c>
      <c r="H1228" s="62"/>
      <c r="I1228" s="54">
        <f>+Tabla1[[#This Row],[MC]]*Tabla1[[#This Row],[Pedido]]*Tabla1[[#This Row],[PVC ]]</f>
        <v>0</v>
      </c>
      <c r="J1228" s="26">
        <v>0.21</v>
      </c>
      <c r="K1228" s="63"/>
      <c r="L1228" s="28" t="s">
        <v>24296</v>
      </c>
      <c r="M1228" s="53">
        <v>2342960.4130000002</v>
      </c>
      <c r="N1228" s="64" t="str">
        <f>+IF(Tabla1[[#This Row],[F PMPI]]="SÍ","No","Sí")</f>
        <v>Sí</v>
      </c>
      <c r="O1228" s="65">
        <f>+Tabla1[[#This Row],[PVL]]*1.055</f>
        <v>2471823.235715</v>
      </c>
      <c r="P1228" s="65">
        <f>+Tabla1[[#This Row],[PVL]]*1.43</f>
        <v>3350433.39059</v>
      </c>
      <c r="Q1228" s="66" t="str">
        <f>+HYPERLINK(Tabla1[[#This Row],[PAG]])</f>
        <v>https://todomusica.com.ar/bafles-activos/6249-lvx-15.html</v>
      </c>
      <c r="R1228" s="67"/>
      <c r="S1228" s="68"/>
      <c r="T1228" s="69"/>
      <c r="U1228" s="69"/>
      <c r="V1228" s="69"/>
      <c r="W1228" s="69"/>
      <c r="X1228" s="69"/>
      <c r="Y1228" s="35"/>
      <c r="Z1228" s="35" t="s">
        <v>25280</v>
      </c>
      <c r="AA1228" s="36">
        <v>1</v>
      </c>
      <c r="AB1228" s="35" t="s">
        <v>27</v>
      </c>
      <c r="AC1228" s="35" t="str">
        <f>+IF(Tabla1[[#This Row],[STK]]="no","Sin STK", "STK disponible")</f>
        <v>Sin STK</v>
      </c>
      <c r="AD1228" s="35">
        <f>+I1228*J1228</f>
        <v>0</v>
      </c>
      <c r="AE1228" s="35">
        <f>+I1228*K1228</f>
        <v>0</v>
      </c>
      <c r="AF1228" s="36">
        <f>IF(Tabla1[[#This Row],[ref pack]]=1,Tabla1[[#This Row],[Pedido]],LCM(Tabla1[[#This Row],[MC VIEJO]],Tabla1[[#This Row],[Pedido]]))</f>
        <v>1</v>
      </c>
      <c r="AG1228" s="36">
        <f>+VLOOKUP(Tabla1[[#This Row],[Artículo]],'.'!$B$2:$D$11481,3,)</f>
        <v>1</v>
      </c>
      <c r="AH1228" s="37" t="str">
        <f>+IFERROR(SEARCH("pack",Tabla1[[#This Row],[PACK]]),"")</f>
        <v/>
      </c>
    </row>
    <row r="1229" spans="1:34" ht="24" customHeight="1" x14ac:dyDescent="0.2">
      <c r="A1229" s="50" t="s">
        <v>2156</v>
      </c>
      <c r="B1229" s="60" t="s">
        <v>2335</v>
      </c>
      <c r="C1229" s="61" t="s">
        <v>2336</v>
      </c>
      <c r="D1229" s="52" t="s">
        <v>27</v>
      </c>
      <c r="E1229" s="53">
        <v>825044.18</v>
      </c>
      <c r="F1229" s="23" t="str">
        <f>+IFERROR(VLOOKUP(Tabla1[[#This Row],[Artículo]],'..'!$B$2:$D$569000,3,),"")</f>
        <v/>
      </c>
      <c r="G1229" s="24" t="str">
        <f>IF(H1229=AF1229,"", "Error MC")</f>
        <v>Error MC</v>
      </c>
      <c r="H1229" s="62"/>
      <c r="I1229" s="54">
        <f>+Tabla1[[#This Row],[MC]]*Tabla1[[#This Row],[Pedido]]*Tabla1[[#This Row],[PVC ]]</f>
        <v>0</v>
      </c>
      <c r="J1229" s="26">
        <v>0.21</v>
      </c>
      <c r="K1229" s="63"/>
      <c r="L1229" s="28" t="s">
        <v>17</v>
      </c>
      <c r="M1229" s="53">
        <v>1447540.013</v>
      </c>
      <c r="N1229" s="64" t="str">
        <f>+IF(Tabla1[[#This Row],[F PMPI]]="SÍ","No","Sí")</f>
        <v>Sí</v>
      </c>
      <c r="O1229" s="65">
        <f>+Tabla1[[#This Row],[PVL]]*1.055</f>
        <v>1527154.7137149998</v>
      </c>
      <c r="P1229" s="65">
        <f>+Tabla1[[#This Row],[PVL]]*1.43</f>
        <v>2069982.2185899999</v>
      </c>
      <c r="Q1229" s="66" t="str">
        <f>+HYPERLINK(Tabla1[[#This Row],[PAG]])</f>
        <v>https://todomusica.com.ar/bafles-activos/6389-lvx-8.html</v>
      </c>
      <c r="R1229" s="67"/>
      <c r="S1229" s="68"/>
      <c r="T1229" s="69"/>
      <c r="U1229" s="69"/>
      <c r="V1229" s="69"/>
      <c r="W1229" s="69"/>
      <c r="X1229" s="69"/>
      <c r="Y1229" s="35"/>
      <c r="Z1229" s="35" t="s">
        <v>25281</v>
      </c>
      <c r="AA1229" s="36">
        <v>1</v>
      </c>
      <c r="AB1229" s="35" t="s">
        <v>27</v>
      </c>
      <c r="AC1229" s="35" t="str">
        <f>+IF(Tabla1[[#This Row],[STK]]="no","Sin STK", "STK disponible")</f>
        <v>Sin STK</v>
      </c>
      <c r="AD1229" s="35">
        <f>+I1229*J1229</f>
        <v>0</v>
      </c>
      <c r="AE1229" s="35">
        <f>+I1229*K1229</f>
        <v>0</v>
      </c>
      <c r="AF1229" s="36">
        <f>IF(Tabla1[[#This Row],[ref pack]]=1,Tabla1[[#This Row],[Pedido]],LCM(Tabla1[[#This Row],[MC VIEJO]],Tabla1[[#This Row],[Pedido]]))</f>
        <v>1</v>
      </c>
      <c r="AG1229" s="36">
        <f>+VLOOKUP(Tabla1[[#This Row],[Artículo]],'.'!$B$2:$D$11481,3,)</f>
        <v>1</v>
      </c>
      <c r="AH1229" s="37" t="str">
        <f>+IFERROR(SEARCH("pack",Tabla1[[#This Row],[PACK]]),"")</f>
        <v/>
      </c>
    </row>
    <row r="1230" spans="1:34" ht="24" customHeight="1" x14ac:dyDescent="0.2">
      <c r="A1230" s="50" t="s">
        <v>2156</v>
      </c>
      <c r="B1230" s="60" t="s">
        <v>2337</v>
      </c>
      <c r="C1230" s="61" t="s">
        <v>2338</v>
      </c>
      <c r="D1230" s="52" t="s">
        <v>27</v>
      </c>
      <c r="E1230" s="53">
        <v>333221.84999999998</v>
      </c>
      <c r="F1230" s="23" t="str">
        <f>+IFERROR(VLOOKUP(Tabla1[[#This Row],[Artículo]],'..'!$B$2:$D$569000,3,),"")</f>
        <v/>
      </c>
      <c r="G1230" s="24" t="str">
        <f>IF(H1230=AF1230,"", "Error MC")</f>
        <v>Error MC</v>
      </c>
      <c r="H1230" s="62"/>
      <c r="I1230" s="54">
        <f>+Tabla1[[#This Row],[MC]]*Tabla1[[#This Row],[Pedido]]*Tabla1[[#This Row],[PVC ]]</f>
        <v>0</v>
      </c>
      <c r="J1230" s="26">
        <v>0.21</v>
      </c>
      <c r="K1230" s="63"/>
      <c r="L1230" s="28" t="s">
        <v>17</v>
      </c>
      <c r="M1230" s="53">
        <v>584637.73300000001</v>
      </c>
      <c r="N1230" s="64" t="str">
        <f>+IF(Tabla1[[#This Row],[F PMPI]]="SÍ","No","Sí")</f>
        <v>Sí</v>
      </c>
      <c r="O1230" s="65">
        <f>+Tabla1[[#This Row],[PVL]]*1.055</f>
        <v>616792.80831499991</v>
      </c>
      <c r="P1230" s="65">
        <f>+Tabla1[[#This Row],[PVL]]*1.43</f>
        <v>836031.95818999992</v>
      </c>
      <c r="Q1230" s="66" t="str">
        <f>+HYPERLINK(Tabla1[[#This Row],[PAG]])</f>
        <v>https://todomusica.com.ar/bafles-de-instalacion/9034-loudspeaker.html</v>
      </c>
      <c r="R1230" s="67"/>
      <c r="S1230" s="68"/>
      <c r="T1230" s="69"/>
      <c r="U1230" s="69"/>
      <c r="V1230" s="69"/>
      <c r="W1230" s="69"/>
      <c r="X1230" s="69"/>
      <c r="Y1230" s="35"/>
      <c r="Z1230" s="35" t="s">
        <v>25282</v>
      </c>
      <c r="AA1230" s="36">
        <v>1</v>
      </c>
      <c r="AB1230" s="35" t="s">
        <v>27</v>
      </c>
      <c r="AC1230" s="35" t="str">
        <f>+IF(Tabla1[[#This Row],[STK]]="no","Sin STK", "STK disponible")</f>
        <v>Sin STK</v>
      </c>
      <c r="AD1230" s="35">
        <f>+I1230*J1230</f>
        <v>0</v>
      </c>
      <c r="AE1230" s="35">
        <f>+I1230*K1230</f>
        <v>0</v>
      </c>
      <c r="AF1230" s="36">
        <f>IF(Tabla1[[#This Row],[ref pack]]=1,Tabla1[[#This Row],[Pedido]],LCM(Tabla1[[#This Row],[MC VIEJO]],Tabla1[[#This Row],[Pedido]]))</f>
        <v>1</v>
      </c>
      <c r="AG1230" s="36">
        <f>+VLOOKUP(Tabla1[[#This Row],[Artículo]],'.'!$B$2:$D$11481,3,)</f>
        <v>1</v>
      </c>
      <c r="AH1230" s="37" t="str">
        <f>+IFERROR(SEARCH("pack",Tabla1[[#This Row],[PACK]]),"")</f>
        <v/>
      </c>
    </row>
    <row r="1231" spans="1:34" ht="24" customHeight="1" x14ac:dyDescent="0.2">
      <c r="A1231" s="50" t="s">
        <v>2156</v>
      </c>
      <c r="B1231" s="60" t="s">
        <v>2339</v>
      </c>
      <c r="C1231" s="61" t="s">
        <v>2340</v>
      </c>
      <c r="D1231" s="52" t="s">
        <v>27</v>
      </c>
      <c r="E1231" s="53">
        <v>291569.25</v>
      </c>
      <c r="F1231" s="23" t="str">
        <f>+IFERROR(VLOOKUP(Tabla1[[#This Row],[Artículo]],'..'!$B$2:$D$569000,3,),"")</f>
        <v/>
      </c>
      <c r="G1231" s="24" t="str">
        <f>IF(H1231=AF1231,"", "Error MC")</f>
        <v>Error MC</v>
      </c>
      <c r="H1231" s="62"/>
      <c r="I1231" s="54">
        <f>+Tabla1[[#This Row],[MC]]*Tabla1[[#This Row],[Pedido]]*Tabla1[[#This Row],[PVC ]]</f>
        <v>0</v>
      </c>
      <c r="J1231" s="26">
        <v>0.21</v>
      </c>
      <c r="K1231" s="63"/>
      <c r="L1231" s="28" t="s">
        <v>17</v>
      </c>
      <c r="M1231" s="53">
        <v>511558.24599999998</v>
      </c>
      <c r="N1231" s="64" t="str">
        <f>+IF(Tabla1[[#This Row],[F PMPI]]="SÍ","No","Sí")</f>
        <v>Sí</v>
      </c>
      <c r="O1231" s="65">
        <f>+Tabla1[[#This Row],[PVL]]*1.055</f>
        <v>539693.94952999998</v>
      </c>
      <c r="P1231" s="65">
        <f>+Tabla1[[#This Row],[PVL]]*1.43</f>
        <v>731528.29177999997</v>
      </c>
      <c r="Q1231" s="66" t="str">
        <f>+HYPERLINK(Tabla1[[#This Row],[PAG]])</f>
        <v>https://todomusica.com.ar/bafles-de-instalacion/9035-loudspeaker.html</v>
      </c>
      <c r="R1231" s="67"/>
      <c r="S1231" s="68"/>
      <c r="T1231" s="69"/>
      <c r="U1231" s="69"/>
      <c r="V1231" s="69"/>
      <c r="W1231" s="69"/>
      <c r="X1231" s="69"/>
      <c r="Y1231" s="35"/>
      <c r="Z1231" s="35" t="s">
        <v>25283</v>
      </c>
      <c r="AA1231" s="36">
        <v>1</v>
      </c>
      <c r="AB1231" s="35" t="s">
        <v>27</v>
      </c>
      <c r="AC1231" s="35" t="str">
        <f>+IF(Tabla1[[#This Row],[STK]]="no","Sin STK", "STK disponible")</f>
        <v>Sin STK</v>
      </c>
      <c r="AD1231" s="35">
        <f>+I1231*J1231</f>
        <v>0</v>
      </c>
      <c r="AE1231" s="35">
        <f>+I1231*K1231</f>
        <v>0</v>
      </c>
      <c r="AF1231" s="36">
        <f>IF(Tabla1[[#This Row],[ref pack]]=1,Tabla1[[#This Row],[Pedido]],LCM(Tabla1[[#This Row],[MC VIEJO]],Tabla1[[#This Row],[Pedido]]))</f>
        <v>1</v>
      </c>
      <c r="AG1231" s="36">
        <f>+VLOOKUP(Tabla1[[#This Row],[Artículo]],'.'!$B$2:$D$11481,3,)</f>
        <v>1</v>
      </c>
      <c r="AH1231" s="37" t="str">
        <f>+IFERROR(SEARCH("pack",Tabla1[[#This Row],[PACK]]),"")</f>
        <v/>
      </c>
    </row>
    <row r="1232" spans="1:34" ht="24" customHeight="1" x14ac:dyDescent="0.2">
      <c r="A1232" s="50" t="s">
        <v>2156</v>
      </c>
      <c r="B1232" s="60" t="s">
        <v>2341</v>
      </c>
      <c r="C1232" s="61" t="s">
        <v>2342</v>
      </c>
      <c r="D1232" s="52" t="s">
        <v>9841</v>
      </c>
      <c r="E1232" s="53">
        <v>82830.53</v>
      </c>
      <c r="F1232" s="23" t="str">
        <f>+IFERROR(VLOOKUP(Tabla1[[#This Row],[Artículo]],'..'!$B$2:$D$569000,3,),"")</f>
        <v/>
      </c>
      <c r="G1232" s="24" t="str">
        <f>IF(H1232=AF1232,"", "Error MC")</f>
        <v>Error MC</v>
      </c>
      <c r="H1232" s="62"/>
      <c r="I1232" s="54">
        <f>+Tabla1[[#This Row],[MC]]*Tabla1[[#This Row],[Pedido]]*Tabla1[[#This Row],[PVC ]]</f>
        <v>0</v>
      </c>
      <c r="J1232" s="26">
        <v>0.21</v>
      </c>
      <c r="K1232" s="63"/>
      <c r="L1232" s="28" t="s">
        <v>17</v>
      </c>
      <c r="M1232" s="53">
        <v>145326.16699999999</v>
      </c>
      <c r="N1232" s="64" t="str">
        <f>+IF(Tabla1[[#This Row],[F PMPI]]="SÍ","No","Sí")</f>
        <v>No</v>
      </c>
      <c r="O1232" s="65">
        <f>+Tabla1[[#This Row],[PVL]]*1.055</f>
        <v>153319.10618499998</v>
      </c>
      <c r="P1232" s="65">
        <f>+Tabla1[[#This Row],[PVL]]*1.43</f>
        <v>207816.41880999997</v>
      </c>
      <c r="Q1232" s="66" t="str">
        <f>+HYPERLINK(Tabla1[[#This Row],[PAG]])</f>
        <v>https://todomusica.com.ar/baterias-recargables/6250-mbt-1.html</v>
      </c>
      <c r="R1232" s="67"/>
      <c r="S1232" s="68"/>
      <c r="T1232" s="69"/>
      <c r="U1232" s="69"/>
      <c r="V1232" s="69"/>
      <c r="W1232" s="69"/>
      <c r="X1232" s="69"/>
      <c r="Y1232" s="35"/>
      <c r="Z1232" s="35" t="s">
        <v>25284</v>
      </c>
      <c r="AA1232" s="36">
        <v>1</v>
      </c>
      <c r="AB1232" s="35" t="s">
        <v>9849</v>
      </c>
      <c r="AC1232" s="35" t="str">
        <f>+IF(Tabla1[[#This Row],[STK]]="no","Sin STK", "STK disponible")</f>
        <v>STK disponible</v>
      </c>
      <c r="AD1232" s="35">
        <f>+I1232*J1232</f>
        <v>0</v>
      </c>
      <c r="AE1232" s="35">
        <f>+I1232*K1232</f>
        <v>0</v>
      </c>
      <c r="AF1232" s="36">
        <f>IF(Tabla1[[#This Row],[ref pack]]=1,Tabla1[[#This Row],[Pedido]],LCM(Tabla1[[#This Row],[MC VIEJO]],Tabla1[[#This Row],[Pedido]]))</f>
        <v>1</v>
      </c>
      <c r="AG1232" s="36">
        <f>+VLOOKUP(Tabla1[[#This Row],[Artículo]],'.'!$B$2:$D$11481,3,)</f>
        <v>1</v>
      </c>
      <c r="AH1232" s="37" t="str">
        <f>+IFERROR(SEARCH("pack",Tabla1[[#This Row],[PACK]]),"")</f>
        <v/>
      </c>
    </row>
    <row r="1233" spans="1:34" ht="24" customHeight="1" x14ac:dyDescent="0.2">
      <c r="A1233" s="50" t="s">
        <v>2156</v>
      </c>
      <c r="B1233" s="60" t="s">
        <v>2343</v>
      </c>
      <c r="C1233" s="61" t="s">
        <v>2344</v>
      </c>
      <c r="D1233" s="52" t="s">
        <v>27</v>
      </c>
      <c r="E1233" s="53">
        <v>841444.7</v>
      </c>
      <c r="F1233" s="23" t="str">
        <f>+IFERROR(VLOOKUP(Tabla1[[#This Row],[Artículo]],'..'!$B$2:$D$569000,3,),"")</f>
        <v/>
      </c>
      <c r="G1233" s="24" t="str">
        <f>IF(H1233=AF1233,"", "Error MC")</f>
        <v>Error MC</v>
      </c>
      <c r="H1233" s="62"/>
      <c r="I1233" s="54">
        <f>+Tabla1[[#This Row],[MC]]*Tabla1[[#This Row],[Pedido]]*Tabla1[[#This Row],[PVC ]]</f>
        <v>0</v>
      </c>
      <c r="J1233" s="26">
        <v>0.21</v>
      </c>
      <c r="K1233" s="63"/>
      <c r="L1233" s="28" t="s">
        <v>17</v>
      </c>
      <c r="M1233" s="53">
        <v>1476314.7320000001</v>
      </c>
      <c r="N1233" s="64" t="str">
        <f>+IF(Tabla1[[#This Row],[F PMPI]]="SÍ","No","Sí")</f>
        <v>Sí</v>
      </c>
      <c r="O1233" s="65">
        <f>+Tabla1[[#This Row],[PVL]]*1.055</f>
        <v>1557512.04226</v>
      </c>
      <c r="P1233" s="65">
        <f>+Tabla1[[#This Row],[PVL]]*1.43</f>
        <v>2111130.0667599998</v>
      </c>
      <c r="Q1233" s="66" t="str">
        <f>+HYPERLINK(Tabla1[[#This Row],[PAG]])</f>
        <v>https://todomusica.com.ar/bafles-activos/7133-opera-10.html</v>
      </c>
      <c r="R1233" s="67"/>
      <c r="S1233" s="68"/>
      <c r="T1233" s="69"/>
      <c r="U1233" s="69"/>
      <c r="V1233" s="69"/>
      <c r="W1233" s="69"/>
      <c r="X1233" s="69"/>
      <c r="Y1233" s="35"/>
      <c r="Z1233" s="35" t="s">
        <v>25285</v>
      </c>
      <c r="AA1233" s="36">
        <v>1</v>
      </c>
      <c r="AB1233" s="35" t="s">
        <v>27</v>
      </c>
      <c r="AC1233" s="35" t="str">
        <f>+IF(Tabla1[[#This Row],[STK]]="no","Sin STK", "STK disponible")</f>
        <v>Sin STK</v>
      </c>
      <c r="AD1233" s="35">
        <f>+I1233*J1233</f>
        <v>0</v>
      </c>
      <c r="AE1233" s="35">
        <f>+I1233*K1233</f>
        <v>0</v>
      </c>
      <c r="AF1233" s="36">
        <f>IF(Tabla1[[#This Row],[ref pack]]=1,Tabla1[[#This Row],[Pedido]],LCM(Tabla1[[#This Row],[MC VIEJO]],Tabla1[[#This Row],[Pedido]]))</f>
        <v>1</v>
      </c>
      <c r="AG1233" s="36">
        <f>+VLOOKUP(Tabla1[[#This Row],[Artículo]],'.'!$B$2:$D$11481,3,)</f>
        <v>1</v>
      </c>
      <c r="AH1233" s="37" t="str">
        <f>+IFERROR(SEARCH("pack",Tabla1[[#This Row],[PACK]]),"")</f>
        <v/>
      </c>
    </row>
    <row r="1234" spans="1:34" ht="24" customHeight="1" x14ac:dyDescent="0.2">
      <c r="A1234" s="50" t="s">
        <v>2156</v>
      </c>
      <c r="B1234" s="60" t="s">
        <v>2345</v>
      </c>
      <c r="C1234" s="61" t="s">
        <v>2346</v>
      </c>
      <c r="D1234" s="52" t="s">
        <v>27</v>
      </c>
      <c r="E1234" s="53">
        <v>908762.75</v>
      </c>
      <c r="F1234" s="23" t="str">
        <f>+IFERROR(VLOOKUP(Tabla1[[#This Row],[Artículo]],'..'!$B$2:$D$569000,3,),"")</f>
        <v/>
      </c>
      <c r="G1234" s="24" t="str">
        <f>IF(H1234=AF1234,"", "Error MC")</f>
        <v>Error MC</v>
      </c>
      <c r="H1234" s="62"/>
      <c r="I1234" s="54">
        <f>+Tabla1[[#This Row],[MC]]*Tabla1[[#This Row],[Pedido]]*Tabla1[[#This Row],[PVC ]]</f>
        <v>0</v>
      </c>
      <c r="J1234" s="26">
        <v>0.21</v>
      </c>
      <c r="K1234" s="63"/>
      <c r="L1234" s="28" t="s">
        <v>17</v>
      </c>
      <c r="M1234" s="53">
        <v>1594424.2479999999</v>
      </c>
      <c r="N1234" s="64" t="str">
        <f>+IF(Tabla1[[#This Row],[F PMPI]]="SÍ","No","Sí")</f>
        <v>Sí</v>
      </c>
      <c r="O1234" s="65">
        <f>+Tabla1[[#This Row],[PVL]]*1.055</f>
        <v>1682117.5816399998</v>
      </c>
      <c r="P1234" s="65">
        <f>+Tabla1[[#This Row],[PVL]]*1.43</f>
        <v>2280026.6746399999</v>
      </c>
      <c r="Q1234" s="66" t="str">
        <f>+HYPERLINK(Tabla1[[#This Row],[PAG]])</f>
        <v>https://todomusica.com.ar/bafles-activos/7134-opera-12.html</v>
      </c>
      <c r="R1234" s="67"/>
      <c r="S1234" s="68"/>
      <c r="T1234" s="69"/>
      <c r="U1234" s="69"/>
      <c r="V1234" s="69"/>
      <c r="W1234" s="69"/>
      <c r="X1234" s="69"/>
      <c r="Y1234" s="35"/>
      <c r="Z1234" s="35" t="s">
        <v>25286</v>
      </c>
      <c r="AA1234" s="36">
        <v>1</v>
      </c>
      <c r="AB1234" s="35" t="s">
        <v>27</v>
      </c>
      <c r="AC1234" s="35" t="str">
        <f>+IF(Tabla1[[#This Row],[STK]]="no","Sin STK", "STK disponible")</f>
        <v>Sin STK</v>
      </c>
      <c r="AD1234" s="35">
        <f>+I1234*J1234</f>
        <v>0</v>
      </c>
      <c r="AE1234" s="35">
        <f>+I1234*K1234</f>
        <v>0</v>
      </c>
      <c r="AF1234" s="36">
        <f>IF(Tabla1[[#This Row],[ref pack]]=1,Tabla1[[#This Row],[Pedido]],LCM(Tabla1[[#This Row],[MC VIEJO]],Tabla1[[#This Row],[Pedido]]))</f>
        <v>1</v>
      </c>
      <c r="AG1234" s="36">
        <f>+VLOOKUP(Tabla1[[#This Row],[Artículo]],'.'!$B$2:$D$11481,3,)</f>
        <v>1</v>
      </c>
      <c r="AH1234" s="37" t="str">
        <f>+IFERROR(SEARCH("pack",Tabla1[[#This Row],[PACK]]),"")</f>
        <v/>
      </c>
    </row>
    <row r="1235" spans="1:34" ht="24" customHeight="1" x14ac:dyDescent="0.2">
      <c r="A1235" s="50" t="s">
        <v>2156</v>
      </c>
      <c r="B1235" s="60" t="s">
        <v>2347</v>
      </c>
      <c r="C1235" s="61" t="s">
        <v>2348</v>
      </c>
      <c r="D1235" s="52" t="s">
        <v>27</v>
      </c>
      <c r="E1235" s="53">
        <v>1009735.39</v>
      </c>
      <c r="F1235" s="23" t="str">
        <f>+IFERROR(VLOOKUP(Tabla1[[#This Row],[Artículo]],'..'!$B$2:$D$569000,3,),"")</f>
        <v/>
      </c>
      <c r="G1235" s="24" t="str">
        <f>IF(H1235=AF1235,"", "Error MC")</f>
        <v>Error MC</v>
      </c>
      <c r="H1235" s="62"/>
      <c r="I1235" s="54">
        <f>+Tabla1[[#This Row],[MC]]*Tabla1[[#This Row],[Pedido]]*Tabla1[[#This Row],[PVC ]]</f>
        <v>0</v>
      </c>
      <c r="J1235" s="26">
        <v>0.21</v>
      </c>
      <c r="K1235" s="63"/>
      <c r="L1235" s="28" t="s">
        <v>17</v>
      </c>
      <c r="M1235" s="53">
        <v>1771580.747</v>
      </c>
      <c r="N1235" s="64" t="str">
        <f>+IF(Tabla1[[#This Row],[F PMPI]]="SÍ","No","Sí")</f>
        <v>Sí</v>
      </c>
      <c r="O1235" s="65">
        <f>+Tabla1[[#This Row],[PVL]]*1.055</f>
        <v>1869017.6880849998</v>
      </c>
      <c r="P1235" s="65">
        <f>+Tabla1[[#This Row],[PVL]]*1.43</f>
        <v>2533360.4682100001</v>
      </c>
      <c r="Q1235" s="66" t="str">
        <f>+HYPERLINK(Tabla1[[#This Row],[PAG]])</f>
        <v>https://todomusica.com.ar/bafles-activos/7135-opera-15.html</v>
      </c>
      <c r="R1235" s="67"/>
      <c r="S1235" s="68"/>
      <c r="T1235" s="69"/>
      <c r="U1235" s="69"/>
      <c r="V1235" s="69"/>
      <c r="W1235" s="69"/>
      <c r="X1235" s="69"/>
      <c r="Y1235" s="35"/>
      <c r="Z1235" s="35" t="s">
        <v>25287</v>
      </c>
      <c r="AA1235" s="36">
        <v>1</v>
      </c>
      <c r="AB1235" s="35" t="s">
        <v>27</v>
      </c>
      <c r="AC1235" s="35" t="str">
        <f>+IF(Tabla1[[#This Row],[STK]]="no","Sin STK", "STK disponible")</f>
        <v>Sin STK</v>
      </c>
      <c r="AD1235" s="35">
        <f>+I1235*J1235</f>
        <v>0</v>
      </c>
      <c r="AE1235" s="35">
        <f>+I1235*K1235</f>
        <v>0</v>
      </c>
      <c r="AF1235" s="36">
        <f>IF(Tabla1[[#This Row],[ref pack]]=1,Tabla1[[#This Row],[Pedido]],LCM(Tabla1[[#This Row],[MC VIEJO]],Tabla1[[#This Row],[Pedido]]))</f>
        <v>1</v>
      </c>
      <c r="AG1235" s="36">
        <f>+VLOOKUP(Tabla1[[#This Row],[Artículo]],'.'!$B$2:$D$11481,3,)</f>
        <v>1</v>
      </c>
      <c r="AH1235" s="37" t="str">
        <f>+IFERROR(SEARCH("pack",Tabla1[[#This Row],[PACK]]),"")</f>
        <v/>
      </c>
    </row>
    <row r="1236" spans="1:34" ht="24" customHeight="1" x14ac:dyDescent="0.2">
      <c r="A1236" s="50" t="s">
        <v>2156</v>
      </c>
      <c r="B1236" s="60" t="s">
        <v>2349</v>
      </c>
      <c r="C1236" s="61" t="s">
        <v>2350</v>
      </c>
      <c r="D1236" s="52" t="s">
        <v>27</v>
      </c>
      <c r="E1236" s="53">
        <v>574520.27</v>
      </c>
      <c r="F1236" s="23" t="str">
        <f>+IFERROR(VLOOKUP(Tabla1[[#This Row],[Artículo]],'..'!$B$2:$D$569000,3,),"")</f>
        <v/>
      </c>
      <c r="G1236" s="24" t="str">
        <f>IF(H1236=AF1236,"", "Error MC")</f>
        <v>Error MC</v>
      </c>
      <c r="H1236" s="62"/>
      <c r="I1236" s="54">
        <f>+Tabla1[[#This Row],[MC]]*Tabla1[[#This Row],[Pedido]]*Tabla1[[#This Row],[PVC ]]</f>
        <v>0</v>
      </c>
      <c r="J1236" s="26">
        <v>0.21</v>
      </c>
      <c r="K1236" s="63"/>
      <c r="L1236" s="28" t="s">
        <v>17</v>
      </c>
      <c r="M1236" s="53">
        <v>1007995.812</v>
      </c>
      <c r="N1236" s="64" t="str">
        <f>+IF(Tabla1[[#This Row],[F PMPI]]="SÍ","No","Sí")</f>
        <v>No</v>
      </c>
      <c r="O1236" s="65">
        <f>+Tabla1[[#This Row],[PVL]]*1.055</f>
        <v>1063435.5816599999</v>
      </c>
      <c r="P1236" s="65">
        <f>+Tabla1[[#This Row],[PVL]]*1.43</f>
        <v>1441434.01116</v>
      </c>
      <c r="Q1236" s="66" t="str">
        <f>+HYPERLINK(Tabla1[[#This Row],[PAG]])</f>
        <v>https://todomusica.com.ar/productos-sin-categorias-de-netsuite/4347-404.html</v>
      </c>
      <c r="R1236" s="67"/>
      <c r="S1236" s="68"/>
      <c r="T1236" s="69"/>
      <c r="U1236" s="69"/>
      <c r="V1236" s="69"/>
      <c r="W1236" s="69"/>
      <c r="X1236" s="69"/>
      <c r="Y1236" s="35"/>
      <c r="Z1236" s="35" t="s">
        <v>25288</v>
      </c>
      <c r="AA1236" s="36">
        <v>1</v>
      </c>
      <c r="AB1236" s="35" t="s">
        <v>9849</v>
      </c>
      <c r="AC1236" s="35" t="str">
        <f>+IF(Tabla1[[#This Row],[STK]]="no","Sin STK", "STK disponible")</f>
        <v>Sin STK</v>
      </c>
      <c r="AD1236" s="35">
        <f>+I1236*J1236</f>
        <v>0</v>
      </c>
      <c r="AE1236" s="35">
        <f>+I1236*K1236</f>
        <v>0</v>
      </c>
      <c r="AF1236" s="36">
        <f>IF(Tabla1[[#This Row],[ref pack]]=1,Tabla1[[#This Row],[Pedido]],LCM(Tabla1[[#This Row],[MC VIEJO]],Tabla1[[#This Row],[Pedido]]))</f>
        <v>1</v>
      </c>
      <c r="AG1236" s="36">
        <f>+VLOOKUP(Tabla1[[#This Row],[Artículo]],'.'!$B$2:$D$11481,3,)</f>
        <v>1</v>
      </c>
      <c r="AH1236" s="37" t="str">
        <f>+IFERROR(SEARCH("pack",Tabla1[[#This Row],[PACK]]),"")</f>
        <v/>
      </c>
    </row>
    <row r="1237" spans="1:34" ht="24" customHeight="1" x14ac:dyDescent="0.2">
      <c r="A1237" s="50" t="s">
        <v>2156</v>
      </c>
      <c r="B1237" s="60" t="s">
        <v>23891</v>
      </c>
      <c r="C1237" s="61" t="s">
        <v>23892</v>
      </c>
      <c r="D1237" s="52" t="s">
        <v>9842</v>
      </c>
      <c r="E1237" s="53">
        <v>191131.63</v>
      </c>
      <c r="F1237" s="23" t="str">
        <f>+IFERROR(VLOOKUP(Tabla1[[#This Row],[Artículo]],'..'!$B$2:$D$569000,3,),"")</f>
        <v/>
      </c>
      <c r="G1237" s="24" t="e">
        <f>IF(H1237=AF1237,"", "Error MC")</f>
        <v>#N/A</v>
      </c>
      <c r="H1237" s="62"/>
      <c r="I1237" s="54">
        <f>+Tabla1[[#This Row],[MC]]*Tabla1[[#This Row],[Pedido]]*Tabla1[[#This Row],[PVC ]]</f>
        <v>0</v>
      </c>
      <c r="J1237" s="26">
        <v>0.21</v>
      </c>
      <c r="K1237" s="63"/>
      <c r="L1237" s="28" t="s">
        <v>17</v>
      </c>
      <c r="M1237" s="53">
        <v>335340.44099999999</v>
      </c>
      <c r="N1237" s="64" t="str">
        <f>+IF(Tabla1[[#This Row],[F PMPI]]="SÍ","No","Sí")</f>
        <v>Sí</v>
      </c>
      <c r="O1237" s="65">
        <f>+Tabla1[[#This Row],[PVL]]*1.055</f>
        <v>353784.16525499994</v>
      </c>
      <c r="P1237" s="65">
        <f>+Tabla1[[#This Row],[PVL]]*1.43</f>
        <v>479536.83062999998</v>
      </c>
      <c r="Q1237" s="66" t="str">
        <f>+HYPERLINK(Tabla1[[#This Row],[PAG]])</f>
        <v>https://todomusica.com.ar/productos-sin-categorias-de-netsuite/872-pu-860-h-u-uk.html</v>
      </c>
      <c r="R1237" s="67"/>
      <c r="S1237" s="68"/>
      <c r="T1237" s="69"/>
      <c r="U1237" s="69"/>
      <c r="V1237" s="69"/>
      <c r="W1237" s="69"/>
      <c r="X1237" s="69"/>
      <c r="Y1237" s="35"/>
      <c r="Z1237" s="35" t="s">
        <v>25289</v>
      </c>
      <c r="AA1237" s="36">
        <v>1</v>
      </c>
      <c r="AB1237" s="35" t="s">
        <v>27</v>
      </c>
      <c r="AC1237" s="35" t="str">
        <f>+IF(Tabla1[[#This Row],[STK]]="no","Sin STK", "STK disponible")</f>
        <v>STK disponible</v>
      </c>
      <c r="AD1237" s="35">
        <f>+I1237*J1237</f>
        <v>0</v>
      </c>
      <c r="AE1237" s="35">
        <f>+I1237*K1237</f>
        <v>0</v>
      </c>
      <c r="AF1237" s="36" t="e">
        <f>IF(Tabla1[[#This Row],[ref pack]]=1,Tabla1[[#This Row],[Pedido]],LCM(Tabla1[[#This Row],[MC VIEJO]],Tabla1[[#This Row],[Pedido]]))</f>
        <v>#N/A</v>
      </c>
      <c r="AG1237" s="36" t="e">
        <f>+VLOOKUP(Tabla1[[#This Row],[Artículo]],'.'!$B$2:$D$11481,3,)</f>
        <v>#N/A</v>
      </c>
      <c r="AH1237" s="37" t="str">
        <f>+IFERROR(SEARCH("pack",Tabla1[[#This Row],[PACK]]),"")</f>
        <v/>
      </c>
    </row>
    <row r="1238" spans="1:34" ht="24" customHeight="1" x14ac:dyDescent="0.2">
      <c r="A1238" s="50" t="s">
        <v>2156</v>
      </c>
      <c r="B1238" s="60" t="s">
        <v>23893</v>
      </c>
      <c r="C1238" s="61" t="s">
        <v>23894</v>
      </c>
      <c r="D1238" s="52" t="s">
        <v>9842</v>
      </c>
      <c r="E1238" s="53">
        <v>228808.57</v>
      </c>
      <c r="F1238" s="23" t="str">
        <f>+IFERROR(VLOOKUP(Tabla1[[#This Row],[Artículo]],'..'!$B$2:$D$569000,3,),"")</f>
        <v/>
      </c>
      <c r="G1238" s="24" t="e">
        <f>IF(H1238=AF1238,"", "Error MC")</f>
        <v>#N/A</v>
      </c>
      <c r="H1238" s="62"/>
      <c r="I1238" s="54">
        <f>+Tabla1[[#This Row],[MC]]*Tabla1[[#This Row],[Pedido]]*Tabla1[[#This Row],[PVC ]]</f>
        <v>0</v>
      </c>
      <c r="J1238" s="26">
        <v>0.21</v>
      </c>
      <c r="K1238" s="63"/>
      <c r="L1238" s="28" t="s">
        <v>17</v>
      </c>
      <c r="M1238" s="53">
        <v>401444.64</v>
      </c>
      <c r="N1238" s="64" t="str">
        <f>+IF(Tabla1[[#This Row],[F PMPI]]="SÍ","No","Sí")</f>
        <v>No</v>
      </c>
      <c r="O1238" s="65">
        <f>+Tabla1[[#This Row],[PVL]]*1.055</f>
        <v>423524.09519999998</v>
      </c>
      <c r="P1238" s="65">
        <f>+Tabla1[[#This Row],[PVL]]*1.43</f>
        <v>574065.83519999997</v>
      </c>
      <c r="Q1238" s="66" t="str">
        <f>+HYPERLINK(Tabla1[[#This Row],[PAG]])</f>
        <v>https://todomusica.com.ar/productos-sin-categorias-de-netsuite/31-pu-860-l-un.html</v>
      </c>
      <c r="R1238" s="67"/>
      <c r="S1238" s="68"/>
      <c r="T1238" s="69"/>
      <c r="U1238" s="69"/>
      <c r="V1238" s="69"/>
      <c r="W1238" s="69"/>
      <c r="X1238" s="69"/>
      <c r="Y1238" s="35"/>
      <c r="Z1238" s="35" t="s">
        <v>25290</v>
      </c>
      <c r="AA1238" s="36">
        <v>1</v>
      </c>
      <c r="AB1238" s="35" t="s">
        <v>9849</v>
      </c>
      <c r="AC1238" s="35" t="str">
        <f>+IF(Tabla1[[#This Row],[STK]]="no","Sin STK", "STK disponible")</f>
        <v>STK disponible</v>
      </c>
      <c r="AD1238" s="35">
        <f>+I1238*J1238</f>
        <v>0</v>
      </c>
      <c r="AE1238" s="35">
        <f>+I1238*K1238</f>
        <v>0</v>
      </c>
      <c r="AF1238" s="36" t="e">
        <f>IF(Tabla1[[#This Row],[ref pack]]=1,Tabla1[[#This Row],[Pedido]],LCM(Tabla1[[#This Row],[MC VIEJO]],Tabla1[[#This Row],[Pedido]]))</f>
        <v>#N/A</v>
      </c>
      <c r="AG1238" s="36" t="e">
        <f>+VLOOKUP(Tabla1[[#This Row],[Artículo]],'.'!$B$2:$D$11481,3,)</f>
        <v>#N/A</v>
      </c>
      <c r="AH1238" s="37" t="str">
        <f>+IFERROR(SEARCH("pack",Tabla1[[#This Row],[PACK]]),"")</f>
        <v/>
      </c>
    </row>
    <row r="1239" spans="1:34" ht="24" customHeight="1" x14ac:dyDescent="0.2">
      <c r="A1239" s="50" t="s">
        <v>2156</v>
      </c>
      <c r="B1239" s="60" t="s">
        <v>23895</v>
      </c>
      <c r="C1239" s="61" t="s">
        <v>23896</v>
      </c>
      <c r="D1239" s="52" t="s">
        <v>27</v>
      </c>
      <c r="E1239" s="53">
        <v>35125.919999999998</v>
      </c>
      <c r="F1239" s="23" t="str">
        <f>+IFERROR(VLOOKUP(Tabla1[[#This Row],[Artículo]],'..'!$B$2:$D$569000,3,),"")</f>
        <v/>
      </c>
      <c r="G1239" s="24" t="e">
        <f>IF(H1239=AF1239,"", "Error MC")</f>
        <v>#N/A</v>
      </c>
      <c r="H1239" s="62"/>
      <c r="I1239" s="54">
        <f>+Tabla1[[#This Row],[MC]]*Tabla1[[#This Row],[Pedido]]*Tabla1[[#This Row],[PVC ]]</f>
        <v>0</v>
      </c>
      <c r="J1239" s="26">
        <v>0.21</v>
      </c>
      <c r="K1239" s="63"/>
      <c r="L1239" s="28" t="s">
        <v>17</v>
      </c>
      <c r="M1239" s="53">
        <v>61628.421999999999</v>
      </c>
      <c r="N1239" s="64" t="str">
        <f>+IF(Tabla1[[#This Row],[F PMPI]]="SÍ","No","Sí")</f>
        <v>Sí</v>
      </c>
      <c r="O1239" s="65">
        <f>+Tabla1[[#This Row],[PVL]]*1.055</f>
        <v>65017.985209999992</v>
      </c>
      <c r="P1239" s="65">
        <f>+Tabla1[[#This Row],[PVL]]*1.43</f>
        <v>88128.643459999992</v>
      </c>
      <c r="Q1239" s="66" t="str">
        <f>+HYPERLINK(Tabla1[[#This Row],[PAG]])</f>
        <v/>
      </c>
      <c r="R1239" s="67"/>
      <c r="S1239" s="68"/>
      <c r="T1239" s="69"/>
      <c r="U1239" s="69"/>
      <c r="V1239" s="69"/>
      <c r="W1239" s="69"/>
      <c r="X1239" s="69"/>
      <c r="Y1239" s="35"/>
      <c r="Z1239" s="35" t="s">
        <v>65</v>
      </c>
      <c r="AA1239" s="36">
        <v>1</v>
      </c>
      <c r="AB1239" s="35" t="s">
        <v>27</v>
      </c>
      <c r="AC1239" s="35" t="str">
        <f>+IF(Tabla1[[#This Row],[STK]]="no","Sin STK", "STK disponible")</f>
        <v>Sin STK</v>
      </c>
      <c r="AD1239" s="35">
        <f>+I1239*J1239</f>
        <v>0</v>
      </c>
      <c r="AE1239" s="35">
        <f>+I1239*K1239</f>
        <v>0</v>
      </c>
      <c r="AF1239" s="36" t="e">
        <f>IF(Tabla1[[#This Row],[ref pack]]=1,Tabla1[[#This Row],[Pedido]],LCM(Tabla1[[#This Row],[MC VIEJO]],Tabla1[[#This Row],[Pedido]]))</f>
        <v>#N/A</v>
      </c>
      <c r="AG1239" s="36" t="e">
        <f>+VLOOKUP(Tabla1[[#This Row],[Artículo]],'.'!$B$2:$D$11481,3,)</f>
        <v>#N/A</v>
      </c>
      <c r="AH1239" s="37" t="str">
        <f>+IFERROR(SEARCH("pack",Tabla1[[#This Row],[PACK]]),"")</f>
        <v/>
      </c>
    </row>
    <row r="1240" spans="1:34" ht="24" customHeight="1" x14ac:dyDescent="0.2">
      <c r="A1240" s="50" t="s">
        <v>2156</v>
      </c>
      <c r="B1240" s="60" t="s">
        <v>2351</v>
      </c>
      <c r="C1240" s="61" t="s">
        <v>2352</v>
      </c>
      <c r="D1240" s="52" t="s">
        <v>9842</v>
      </c>
      <c r="E1240" s="53">
        <v>152515.20000000001</v>
      </c>
      <c r="F1240" s="23" t="str">
        <f>+IFERROR(VLOOKUP(Tabla1[[#This Row],[Artículo]],'..'!$B$2:$D$569000,3,),"")</f>
        <v/>
      </c>
      <c r="G1240" s="24" t="str">
        <f>IF(H1240=AF1240,"", "Error MC")</f>
        <v>Error MC</v>
      </c>
      <c r="H1240" s="62"/>
      <c r="I1240" s="54">
        <f>+Tabla1[[#This Row],[MC]]*Tabla1[[#This Row],[Pedido]]*Tabla1[[#This Row],[PVC ]]</f>
        <v>0</v>
      </c>
      <c r="J1240" s="26">
        <v>0.21</v>
      </c>
      <c r="K1240" s="63"/>
      <c r="L1240" s="28" t="s">
        <v>24296</v>
      </c>
      <c r="M1240" s="53">
        <v>239906.41</v>
      </c>
      <c r="N1240" s="64" t="str">
        <f>+IF(Tabla1[[#This Row],[F PMPI]]="SÍ","No","Sí")</f>
        <v>Sí</v>
      </c>
      <c r="O1240" s="65">
        <f>+Tabla1[[#This Row],[PVL]]*1.055</f>
        <v>253101.26254999998</v>
      </c>
      <c r="P1240" s="65">
        <f>+Tabla1[[#This Row],[PVL]]*1.43</f>
        <v>343066.16629999998</v>
      </c>
      <c r="Q1240" s="66" t="str">
        <f>+HYPERLINK(Tabla1[[#This Row],[PAG]])</f>
        <v>https://todomusica.com.ar/fundas/8276-funca-magnetica-covertorar-para-la-linea-ig.html</v>
      </c>
      <c r="R1240" s="67"/>
      <c r="S1240" s="68"/>
      <c r="T1240" s="69"/>
      <c r="U1240" s="69"/>
      <c r="V1240" s="69"/>
      <c r="W1240" s="69"/>
      <c r="X1240" s="69"/>
      <c r="Y1240" s="35"/>
      <c r="Z1240" s="35" t="s">
        <v>25291</v>
      </c>
      <c r="AA1240" s="36">
        <v>1</v>
      </c>
      <c r="AB1240" s="35" t="s">
        <v>27</v>
      </c>
      <c r="AC1240" s="35" t="str">
        <f>+IF(Tabla1[[#This Row],[STK]]="no","Sin STK", "STK disponible")</f>
        <v>STK disponible</v>
      </c>
      <c r="AD1240" s="35">
        <f>+I1240*J1240</f>
        <v>0</v>
      </c>
      <c r="AE1240" s="35">
        <f>+I1240*K1240</f>
        <v>0</v>
      </c>
      <c r="AF1240" s="36">
        <f>IF(Tabla1[[#This Row],[ref pack]]=1,Tabla1[[#This Row],[Pedido]],LCM(Tabla1[[#This Row],[MC VIEJO]],Tabla1[[#This Row],[Pedido]]))</f>
        <v>1</v>
      </c>
      <c r="AG1240" s="36">
        <f>+VLOOKUP(Tabla1[[#This Row],[Artículo]],'.'!$B$2:$D$11481,3,)</f>
        <v>1</v>
      </c>
      <c r="AH1240" s="37" t="str">
        <f>+IFERROR(SEARCH("pack",Tabla1[[#This Row],[PACK]]),"")</f>
        <v/>
      </c>
    </row>
    <row r="1241" spans="1:34" ht="24" customHeight="1" x14ac:dyDescent="0.2">
      <c r="A1241" s="50" t="s">
        <v>2156</v>
      </c>
      <c r="B1241" s="60" t="s">
        <v>2353</v>
      </c>
      <c r="C1241" s="61" t="s">
        <v>2354</v>
      </c>
      <c r="D1241" s="52" t="s">
        <v>9842</v>
      </c>
      <c r="E1241" s="53">
        <v>2784689.11</v>
      </c>
      <c r="F1241" s="23" t="str">
        <f>+IFERROR(VLOOKUP(Tabla1[[#This Row],[Artículo]],'..'!$B$2:$D$569000,3,),"")</f>
        <v/>
      </c>
      <c r="G1241" s="24" t="str">
        <f>IF(H1241=AF1241,"", "Error MC")</f>
        <v>Error MC</v>
      </c>
      <c r="H1241" s="62"/>
      <c r="I1241" s="54">
        <f>+Tabla1[[#This Row],[MC]]*Tabla1[[#This Row],[Pedido]]*Tabla1[[#This Row],[PVC ]]</f>
        <v>0</v>
      </c>
      <c r="J1241" s="26">
        <v>0.21</v>
      </c>
      <c r="K1241" s="63"/>
      <c r="L1241" s="28" t="s">
        <v>24296</v>
      </c>
      <c r="M1241" s="53">
        <v>4380315.966</v>
      </c>
      <c r="N1241" s="64" t="str">
        <f>+IF(Tabla1[[#This Row],[F PMPI]]="SÍ","No","Sí")</f>
        <v>Sí</v>
      </c>
      <c r="O1241" s="65">
        <f>+Tabla1[[#This Row],[PVL]]*1.055</f>
        <v>4621233.3441300001</v>
      </c>
      <c r="P1241" s="65">
        <f>+Tabla1[[#This Row],[PVL]]*1.43</f>
        <v>6263851.8313799994</v>
      </c>
      <c r="Q1241" s="66" t="str">
        <f>+HYPERLINK(Tabla1[[#This Row],[PAG]])</f>
        <v>https://todomusica.com.ar/matrices/873-rd-net.html</v>
      </c>
      <c r="R1241" s="67"/>
      <c r="S1241" s="68"/>
      <c r="T1241" s="69"/>
      <c r="U1241" s="69"/>
      <c r="V1241" s="69"/>
      <c r="W1241" s="69"/>
      <c r="X1241" s="69"/>
      <c r="Y1241" s="35"/>
      <c r="Z1241" s="35" t="s">
        <v>25292</v>
      </c>
      <c r="AA1241" s="36">
        <v>1</v>
      </c>
      <c r="AB1241" s="35" t="s">
        <v>27</v>
      </c>
      <c r="AC1241" s="35" t="str">
        <f>+IF(Tabla1[[#This Row],[STK]]="no","Sin STK", "STK disponible")</f>
        <v>STK disponible</v>
      </c>
      <c r="AD1241" s="35">
        <f>+I1241*J1241</f>
        <v>0</v>
      </c>
      <c r="AE1241" s="35">
        <f>+I1241*K1241</f>
        <v>0</v>
      </c>
      <c r="AF1241" s="36">
        <f>IF(Tabla1[[#This Row],[ref pack]]=1,Tabla1[[#This Row],[Pedido]],LCM(Tabla1[[#This Row],[MC VIEJO]],Tabla1[[#This Row],[Pedido]]))</f>
        <v>1</v>
      </c>
      <c r="AG1241" s="36">
        <f>+VLOOKUP(Tabla1[[#This Row],[Artículo]],'.'!$B$2:$D$11481,3,)</f>
        <v>1</v>
      </c>
      <c r="AH1241" s="37" t="str">
        <f>+IFERROR(SEARCH("pack",Tabla1[[#This Row],[PACK]]),"")</f>
        <v/>
      </c>
    </row>
    <row r="1242" spans="1:34" ht="24" customHeight="1" x14ac:dyDescent="0.2">
      <c r="A1242" s="50" t="s">
        <v>2156</v>
      </c>
      <c r="B1242" s="60" t="s">
        <v>2355</v>
      </c>
      <c r="C1242" s="61" t="s">
        <v>2354</v>
      </c>
      <c r="D1242" s="52" t="s">
        <v>9842</v>
      </c>
      <c r="E1242" s="53">
        <v>268678.69</v>
      </c>
      <c r="F1242" s="23" t="str">
        <f>+IFERROR(VLOOKUP(Tabla1[[#This Row],[Artículo]],'..'!$B$2:$D$569000,3,),"")</f>
        <v/>
      </c>
      <c r="G1242" s="24" t="str">
        <f>IF(H1242=AF1242,"", "Error MC")</f>
        <v>Error MC</v>
      </c>
      <c r="H1242" s="62"/>
      <c r="I1242" s="54">
        <f>+Tabla1[[#This Row],[MC]]*Tabla1[[#This Row],[Pedido]]*Tabla1[[#This Row],[PVC ]]</f>
        <v>0</v>
      </c>
      <c r="J1242" s="26">
        <v>0.21</v>
      </c>
      <c r="K1242" s="63"/>
      <c r="L1242" s="28" t="s">
        <v>17</v>
      </c>
      <c r="M1242" s="53">
        <v>471396.761</v>
      </c>
      <c r="N1242" s="64" t="str">
        <f>+IF(Tabla1[[#This Row],[F PMPI]]="SÍ","No","Sí")</f>
        <v>Sí</v>
      </c>
      <c r="O1242" s="65">
        <f>+Tabla1[[#This Row],[PVL]]*1.055</f>
        <v>497323.58285499999</v>
      </c>
      <c r="P1242" s="65">
        <f>+Tabla1[[#This Row],[PVL]]*1.43</f>
        <v>674097.36823000002</v>
      </c>
      <c r="Q1242" s="66" t="str">
        <f>+HYPERLINK(Tabla1[[#This Row],[PAG]])</f>
        <v>https://todomusica.com.ar/matrices/601-rdnet-control-2.html</v>
      </c>
      <c r="R1242" s="67"/>
      <c r="S1242" s="68"/>
      <c r="T1242" s="69"/>
      <c r="U1242" s="69"/>
      <c r="V1242" s="69"/>
      <c r="W1242" s="69"/>
      <c r="X1242" s="69"/>
      <c r="Y1242" s="35"/>
      <c r="Z1242" s="35" t="s">
        <v>25293</v>
      </c>
      <c r="AA1242" s="36">
        <v>1</v>
      </c>
      <c r="AB1242" s="35" t="s">
        <v>27</v>
      </c>
      <c r="AC1242" s="35" t="str">
        <f>+IF(Tabla1[[#This Row],[STK]]="no","Sin STK", "STK disponible")</f>
        <v>STK disponible</v>
      </c>
      <c r="AD1242" s="35">
        <f>+I1242*J1242</f>
        <v>0</v>
      </c>
      <c r="AE1242" s="35">
        <f>+I1242*K1242</f>
        <v>0</v>
      </c>
      <c r="AF1242" s="36">
        <f>IF(Tabla1[[#This Row],[ref pack]]=1,Tabla1[[#This Row],[Pedido]],LCM(Tabla1[[#This Row],[MC VIEJO]],Tabla1[[#This Row],[Pedido]]))</f>
        <v>1</v>
      </c>
      <c r="AG1242" s="36">
        <f>+VLOOKUP(Tabla1[[#This Row],[Artículo]],'.'!$B$2:$D$11481,3,)</f>
        <v>1</v>
      </c>
      <c r="AH1242" s="37" t="str">
        <f>+IFERROR(SEARCH("pack",Tabla1[[#This Row],[PACK]]),"")</f>
        <v/>
      </c>
    </row>
    <row r="1243" spans="1:34" ht="24" customHeight="1" x14ac:dyDescent="0.2">
      <c r="A1243" s="50" t="s">
        <v>2156</v>
      </c>
      <c r="B1243" s="60" t="s">
        <v>2356</v>
      </c>
      <c r="C1243" s="61" t="s">
        <v>2357</v>
      </c>
      <c r="D1243" s="52" t="s">
        <v>9842</v>
      </c>
      <c r="E1243" s="53">
        <v>2327686.75</v>
      </c>
      <c r="F1243" s="23" t="str">
        <f>+IFERROR(VLOOKUP(Tabla1[[#This Row],[Artículo]],'..'!$B$2:$D$569000,3,),"")</f>
        <v/>
      </c>
      <c r="G1243" s="24" t="str">
        <f>IF(H1243=AF1243,"", "Error MC")</f>
        <v>Error MC</v>
      </c>
      <c r="H1243" s="62"/>
      <c r="I1243" s="54">
        <f>+Tabla1[[#This Row],[MC]]*Tabla1[[#This Row],[Pedido]]*Tabla1[[#This Row],[PVC ]]</f>
        <v>0</v>
      </c>
      <c r="J1243" s="26">
        <v>0.21</v>
      </c>
      <c r="K1243" s="63"/>
      <c r="L1243" s="28" t="s">
        <v>17</v>
      </c>
      <c r="M1243" s="53">
        <v>4083926.406</v>
      </c>
      <c r="N1243" s="64" t="str">
        <f>+IF(Tabla1[[#This Row],[F PMPI]]="SÍ","No","Sí")</f>
        <v>Sí</v>
      </c>
      <c r="O1243" s="65">
        <f>+Tabla1[[#This Row],[PVL]]*1.055</f>
        <v>4308542.3583299993</v>
      </c>
      <c r="P1243" s="65">
        <f>+Tabla1[[#This Row],[PVL]]*1.43</f>
        <v>5840014.7605799995</v>
      </c>
      <c r="Q1243" s="66" t="str">
        <f>+HYPERLINK(Tabla1[[#This Row],[PAG]])</f>
        <v>https://todomusica.com.ar/varios/8639-rdnet-control-8.html</v>
      </c>
      <c r="R1243" s="67"/>
      <c r="S1243" s="68"/>
      <c r="T1243" s="69"/>
      <c r="U1243" s="69"/>
      <c r="V1243" s="69"/>
      <c r="W1243" s="69"/>
      <c r="X1243" s="69"/>
      <c r="Y1243" s="35"/>
      <c r="Z1243" s="35" t="s">
        <v>25294</v>
      </c>
      <c r="AA1243" s="36">
        <v>1</v>
      </c>
      <c r="AB1243" s="35" t="s">
        <v>27</v>
      </c>
      <c r="AC1243" s="35" t="str">
        <f>+IF(Tabla1[[#This Row],[STK]]="no","Sin STK", "STK disponible")</f>
        <v>STK disponible</v>
      </c>
      <c r="AD1243" s="35">
        <f>+I1243*J1243</f>
        <v>0</v>
      </c>
      <c r="AE1243" s="35">
        <f>+I1243*K1243</f>
        <v>0</v>
      </c>
      <c r="AF1243" s="36">
        <f>IF(Tabla1[[#This Row],[ref pack]]=1,Tabla1[[#This Row],[Pedido]],LCM(Tabla1[[#This Row],[MC VIEJO]],Tabla1[[#This Row],[Pedido]]))</f>
        <v>1</v>
      </c>
      <c r="AG1243" s="36">
        <f>+VLOOKUP(Tabla1[[#This Row],[Artículo]],'.'!$B$2:$D$11481,3,)</f>
        <v>1</v>
      </c>
      <c r="AH1243" s="37" t="str">
        <f>+IFERROR(SEARCH("pack",Tabla1[[#This Row],[PACK]]),"")</f>
        <v/>
      </c>
    </row>
    <row r="1244" spans="1:34" ht="24" customHeight="1" x14ac:dyDescent="0.2">
      <c r="A1244" s="50" t="s">
        <v>2156</v>
      </c>
      <c r="B1244" s="60" t="s">
        <v>2358</v>
      </c>
      <c r="C1244" s="61" t="s">
        <v>2359</v>
      </c>
      <c r="D1244" s="52" t="s">
        <v>9842</v>
      </c>
      <c r="E1244" s="53">
        <v>150614.93</v>
      </c>
      <c r="F1244" s="23" t="str">
        <f>+IFERROR(VLOOKUP(Tabla1[[#This Row],[Artículo]],'..'!$B$2:$D$569000,3,),"")</f>
        <v/>
      </c>
      <c r="G1244" s="24" t="str">
        <f>IF(H1244=AF1244,"", "Error MC")</f>
        <v>Error MC</v>
      </c>
      <c r="H1244" s="62"/>
      <c r="I1244" s="54">
        <f>+Tabla1[[#This Row],[MC]]*Tabla1[[#This Row],[Pedido]]*Tabla1[[#This Row],[PVC ]]</f>
        <v>0</v>
      </c>
      <c r="J1244" s="26">
        <v>0.21</v>
      </c>
      <c r="K1244" s="63"/>
      <c r="L1244" s="28" t="s">
        <v>17</v>
      </c>
      <c r="M1244" s="53">
        <v>264253.897</v>
      </c>
      <c r="N1244" s="64" t="str">
        <f>+IF(Tabla1[[#This Row],[F PMPI]]="SÍ","No","Sí")</f>
        <v>Sí</v>
      </c>
      <c r="O1244" s="65">
        <f>+Tabla1[[#This Row],[PVL]]*1.055</f>
        <v>278787.86133499997</v>
      </c>
      <c r="P1244" s="65">
        <f>+Tabla1[[#This Row],[PVL]]*1.43</f>
        <v>377883.07270999998</v>
      </c>
      <c r="Q1244" s="66" t="str">
        <f>+HYPERLINK(Tabla1[[#This Row],[PAG]])</f>
        <v>https://todomusica.com.ar/varios/8703-rdnet-eh.html</v>
      </c>
      <c r="R1244" s="67"/>
      <c r="S1244" s="68"/>
      <c r="T1244" s="69"/>
      <c r="U1244" s="69"/>
      <c r="V1244" s="69"/>
      <c r="W1244" s="69"/>
      <c r="X1244" s="69"/>
      <c r="Y1244" s="35"/>
      <c r="Z1244" s="35" t="s">
        <v>25295</v>
      </c>
      <c r="AA1244" s="36">
        <v>1</v>
      </c>
      <c r="AB1244" s="35" t="s">
        <v>27</v>
      </c>
      <c r="AC1244" s="35" t="str">
        <f>+IF(Tabla1[[#This Row],[STK]]="no","Sin STK", "STK disponible")</f>
        <v>STK disponible</v>
      </c>
      <c r="AD1244" s="35">
        <f>+I1244*J1244</f>
        <v>0</v>
      </c>
      <c r="AE1244" s="35">
        <f>+I1244*K1244</f>
        <v>0</v>
      </c>
      <c r="AF1244" s="36">
        <f>IF(Tabla1[[#This Row],[ref pack]]=1,Tabla1[[#This Row],[Pedido]],LCM(Tabla1[[#This Row],[MC VIEJO]],Tabla1[[#This Row],[Pedido]]))</f>
        <v>1</v>
      </c>
      <c r="AG1244" s="36">
        <f>+VLOOKUP(Tabla1[[#This Row],[Artículo]],'.'!$B$2:$D$11481,3,)</f>
        <v>1</v>
      </c>
      <c r="AH1244" s="37" t="str">
        <f>+IFERROR(SEARCH("pack",Tabla1[[#This Row],[PACK]]),"")</f>
        <v/>
      </c>
    </row>
    <row r="1245" spans="1:34" ht="24" customHeight="1" x14ac:dyDescent="0.2">
      <c r="A1245" s="50" t="s">
        <v>2156</v>
      </c>
      <c r="B1245" s="60" t="s">
        <v>2360</v>
      </c>
      <c r="C1245" s="61" t="s">
        <v>2361</v>
      </c>
      <c r="D1245" s="52" t="s">
        <v>27</v>
      </c>
      <c r="E1245" s="53">
        <v>1745765</v>
      </c>
      <c r="F1245" s="23" t="str">
        <f>+IFERROR(VLOOKUP(Tabla1[[#This Row],[Artículo]],'..'!$B$2:$D$569000,3,),"")</f>
        <v/>
      </c>
      <c r="G1245" s="24" t="str">
        <f>IF(H1245=AF1245,"", "Error MC")</f>
        <v>Error MC</v>
      </c>
      <c r="H1245" s="62"/>
      <c r="I1245" s="54">
        <f>+Tabla1[[#This Row],[MC]]*Tabla1[[#This Row],[Pedido]]*Tabla1[[#This Row],[PVC ]]</f>
        <v>0</v>
      </c>
      <c r="J1245" s="26">
        <v>0.21</v>
      </c>
      <c r="K1245" s="63"/>
      <c r="L1245" s="28" t="s">
        <v>24296</v>
      </c>
      <c r="M1245" s="53">
        <v>2746088.3450000002</v>
      </c>
      <c r="N1245" s="64" t="str">
        <f>+IF(Tabla1[[#This Row],[F PMPI]]="SÍ","No","Sí")</f>
        <v>Sí</v>
      </c>
      <c r="O1245" s="65">
        <f>+Tabla1[[#This Row],[PVL]]*1.055</f>
        <v>2897123.203975</v>
      </c>
      <c r="P1245" s="65">
        <f>+Tabla1[[#This Row],[PVL]]*1.43</f>
        <v>3926906.33335</v>
      </c>
      <c r="Q1245" s="66" t="str">
        <f>+HYPERLINK(Tabla1[[#This Row],[PAG]])</f>
        <v>https://todomusica.com.ar/bafles-activos/1826-sigma-s115.html</v>
      </c>
      <c r="R1245" s="67"/>
      <c r="S1245" s="68"/>
      <c r="T1245" s="69"/>
      <c r="U1245" s="69"/>
      <c r="V1245" s="69"/>
      <c r="W1245" s="69"/>
      <c r="X1245" s="69"/>
      <c r="Y1245" s="35"/>
      <c r="Z1245" s="35" t="s">
        <v>25296</v>
      </c>
      <c r="AA1245" s="36">
        <v>1</v>
      </c>
      <c r="AB1245" s="35" t="s">
        <v>27</v>
      </c>
      <c r="AC1245" s="35" t="str">
        <f>+IF(Tabla1[[#This Row],[STK]]="no","Sin STK", "STK disponible")</f>
        <v>Sin STK</v>
      </c>
      <c r="AD1245" s="35">
        <f>+I1245*J1245</f>
        <v>0</v>
      </c>
      <c r="AE1245" s="35">
        <f>+I1245*K1245</f>
        <v>0</v>
      </c>
      <c r="AF1245" s="36">
        <f>IF(Tabla1[[#This Row],[ref pack]]=1,Tabla1[[#This Row],[Pedido]],LCM(Tabla1[[#This Row],[MC VIEJO]],Tabla1[[#This Row],[Pedido]]))</f>
        <v>1</v>
      </c>
      <c r="AG1245" s="36">
        <f>+VLOOKUP(Tabla1[[#This Row],[Artículo]],'.'!$B$2:$D$11481,3,)</f>
        <v>1</v>
      </c>
      <c r="AH1245" s="37" t="str">
        <f>+IFERROR(SEARCH("pack",Tabla1[[#This Row],[PACK]]),"")</f>
        <v/>
      </c>
    </row>
    <row r="1246" spans="1:34" ht="24" customHeight="1" x14ac:dyDescent="0.2">
      <c r="A1246" s="50" t="s">
        <v>2156</v>
      </c>
      <c r="B1246" s="60" t="s">
        <v>2362</v>
      </c>
      <c r="C1246" s="61" t="s">
        <v>2363</v>
      </c>
      <c r="D1246" s="52" t="s">
        <v>27</v>
      </c>
      <c r="E1246" s="53">
        <v>2001792.74</v>
      </c>
      <c r="F1246" s="23" t="str">
        <f>+IFERROR(VLOOKUP(Tabla1[[#This Row],[Artículo]],'..'!$B$2:$D$569000,3,),"")</f>
        <v/>
      </c>
      <c r="G1246" s="24" t="str">
        <f>IF(H1246=AF1246,"", "Error MC")</f>
        <v>Error MC</v>
      </c>
      <c r="H1246" s="62"/>
      <c r="I1246" s="54">
        <f>+Tabla1[[#This Row],[MC]]*Tabla1[[#This Row],[Pedido]]*Tabla1[[#This Row],[PVC ]]</f>
        <v>0</v>
      </c>
      <c r="J1246" s="26">
        <v>0.21</v>
      </c>
      <c r="K1246" s="63"/>
      <c r="L1246" s="28" t="s">
        <v>24296</v>
      </c>
      <c r="M1246" s="53">
        <v>3148819.9780000001</v>
      </c>
      <c r="N1246" s="64" t="str">
        <f>+IF(Tabla1[[#This Row],[F PMPI]]="SÍ","No","Sí")</f>
        <v>Sí</v>
      </c>
      <c r="O1246" s="65">
        <f>+Tabla1[[#This Row],[PVL]]*1.055</f>
        <v>3322005.0767899998</v>
      </c>
      <c r="P1246" s="65">
        <f>+Tabla1[[#This Row],[PVL]]*1.43</f>
        <v>4502812.5685400004</v>
      </c>
      <c r="Q1246" s="66" t="str">
        <f>+HYPERLINK(Tabla1[[#This Row],[PAG]])</f>
        <v>https://todomusica.com.ar/bafles-activos/33-sigma-s118.html</v>
      </c>
      <c r="R1246" s="67"/>
      <c r="S1246" s="68"/>
      <c r="T1246" s="69"/>
      <c r="U1246" s="69"/>
      <c r="V1246" s="69"/>
      <c r="W1246" s="69"/>
      <c r="X1246" s="69"/>
      <c r="Y1246" s="35"/>
      <c r="Z1246" s="35" t="s">
        <v>25297</v>
      </c>
      <c r="AA1246" s="36">
        <v>1</v>
      </c>
      <c r="AB1246" s="35" t="s">
        <v>27</v>
      </c>
      <c r="AC1246" s="35" t="str">
        <f>+IF(Tabla1[[#This Row],[STK]]="no","Sin STK", "STK disponible")</f>
        <v>Sin STK</v>
      </c>
      <c r="AD1246" s="35">
        <f>+I1246*J1246</f>
        <v>0</v>
      </c>
      <c r="AE1246" s="35">
        <f>+I1246*K1246</f>
        <v>0</v>
      </c>
      <c r="AF1246" s="36">
        <f>IF(Tabla1[[#This Row],[ref pack]]=1,Tabla1[[#This Row],[Pedido]],LCM(Tabla1[[#This Row],[MC VIEJO]],Tabla1[[#This Row],[Pedido]]))</f>
        <v>1</v>
      </c>
      <c r="AG1246" s="36">
        <f>+VLOOKUP(Tabla1[[#This Row],[Artículo]],'.'!$B$2:$D$11481,3,)</f>
        <v>1</v>
      </c>
      <c r="AH1246" s="37" t="str">
        <f>+IFERROR(SEARCH("pack",Tabla1[[#This Row],[PACK]]),"")</f>
        <v/>
      </c>
    </row>
    <row r="1247" spans="1:34" ht="24" customHeight="1" x14ac:dyDescent="0.2">
      <c r="A1247" s="50" t="s">
        <v>2156</v>
      </c>
      <c r="B1247" s="60" t="s">
        <v>2366</v>
      </c>
      <c r="C1247" s="61" t="s">
        <v>2367</v>
      </c>
      <c r="D1247" s="52" t="s">
        <v>9842</v>
      </c>
      <c r="E1247" s="53">
        <v>109509.8</v>
      </c>
      <c r="F1247" s="23" t="str">
        <f>+IFERROR(VLOOKUP(Tabla1[[#This Row],[Artículo]],'..'!$B$2:$D$569000,3,),"")</f>
        <v/>
      </c>
      <c r="G1247" s="24" t="str">
        <f>IF(H1247=AF1247,"", "Error MC")</f>
        <v>Error MC</v>
      </c>
      <c r="H1247" s="62"/>
      <c r="I1247" s="54">
        <f>+Tabla1[[#This Row],[MC]]*Tabla1[[#This Row],[Pedido]]*Tabla1[[#This Row],[PVC ]]</f>
        <v>0</v>
      </c>
      <c r="J1247" s="26">
        <v>0.21</v>
      </c>
      <c r="K1247" s="63"/>
      <c r="L1247" s="28" t="s">
        <v>17</v>
      </c>
      <c r="M1247" s="53">
        <v>192134.94399999999</v>
      </c>
      <c r="N1247" s="64" t="str">
        <f>+IF(Tabla1[[#This Row],[F PMPI]]="SÍ","No","Sí")</f>
        <v>Sí</v>
      </c>
      <c r="O1247" s="65">
        <f>+Tabla1[[#This Row],[PVL]]*1.055</f>
        <v>202702.36591999998</v>
      </c>
      <c r="P1247" s="65">
        <f>+Tabla1[[#This Row],[PVL]]*1.43</f>
        <v>274752.96991999994</v>
      </c>
      <c r="Q1247" s="66" t="str">
        <f>+HYPERLINK(Tabla1[[#This Row],[PAG]])</f>
        <v>https://todomusica.com.ar/soporte-de-bafles/6457-sk-25-tt.html</v>
      </c>
      <c r="R1247" s="67"/>
      <c r="S1247" s="68"/>
      <c r="T1247" s="69"/>
      <c r="U1247" s="69"/>
      <c r="V1247" s="69"/>
      <c r="W1247" s="69"/>
      <c r="X1247" s="69"/>
      <c r="Y1247" s="35"/>
      <c r="Z1247" s="35" t="s">
        <v>25298</v>
      </c>
      <c r="AA1247" s="36">
        <v>1</v>
      </c>
      <c r="AB1247" s="35" t="s">
        <v>27</v>
      </c>
      <c r="AC1247" s="35" t="str">
        <f>+IF(Tabla1[[#This Row],[STK]]="no","Sin STK", "STK disponible")</f>
        <v>STK disponible</v>
      </c>
      <c r="AD1247" s="35">
        <f>+I1247*J1247</f>
        <v>0</v>
      </c>
      <c r="AE1247" s="35">
        <f>+I1247*K1247</f>
        <v>0</v>
      </c>
      <c r="AF1247" s="36">
        <f>IF(Tabla1[[#This Row],[ref pack]]=1,Tabla1[[#This Row],[Pedido]],LCM(Tabla1[[#This Row],[MC VIEJO]],Tabla1[[#This Row],[Pedido]]))</f>
        <v>1</v>
      </c>
      <c r="AG1247" s="36">
        <f>+VLOOKUP(Tabla1[[#This Row],[Artículo]],'.'!$B$2:$D$11481,3,)</f>
        <v>1</v>
      </c>
      <c r="AH1247" s="37" t="str">
        <f>+IFERROR(SEARCH("pack",Tabla1[[#This Row],[PACK]]),"")</f>
        <v/>
      </c>
    </row>
    <row r="1248" spans="1:34" ht="24" customHeight="1" x14ac:dyDescent="0.2">
      <c r="A1248" s="50" t="s">
        <v>2156</v>
      </c>
      <c r="B1248" s="60" t="s">
        <v>2370</v>
      </c>
      <c r="C1248" s="61" t="s">
        <v>2371</v>
      </c>
      <c r="D1248" s="52" t="s">
        <v>27</v>
      </c>
      <c r="E1248" s="53">
        <v>911905.6</v>
      </c>
      <c r="F1248" s="23" t="str">
        <f>+IFERROR(VLOOKUP(Tabla1[[#This Row],[Artículo]],'..'!$B$2:$D$569000,3,),"")</f>
        <v/>
      </c>
      <c r="G1248" s="24" t="str">
        <f>IF(H1248=AF1248,"", "Error MC")</f>
        <v>Error MC</v>
      </c>
      <c r="H1248" s="62"/>
      <c r="I1248" s="54">
        <f>+Tabla1[[#This Row],[MC]]*Tabla1[[#This Row],[Pedido]]*Tabla1[[#This Row],[PVC ]]</f>
        <v>0</v>
      </c>
      <c r="J1248" s="26">
        <v>0.21</v>
      </c>
      <c r="K1248" s="63"/>
      <c r="L1248" s="28" t="s">
        <v>24296</v>
      </c>
      <c r="M1248" s="53">
        <v>1434427.5090000001</v>
      </c>
      <c r="N1248" s="64" t="str">
        <f>+IF(Tabla1[[#This Row],[F PMPI]]="SÍ","No","Sí")</f>
        <v>Sí</v>
      </c>
      <c r="O1248" s="65">
        <f>+Tabla1[[#This Row],[PVL]]*1.055</f>
        <v>1513321.0219950001</v>
      </c>
      <c r="P1248" s="65">
        <f>+Tabla1[[#This Row],[PVL]]*1.43</f>
        <v>2051231.3378699999</v>
      </c>
      <c r="Q1248" s="66" t="str">
        <f>+HYPERLINK(Tabla1[[#This Row],[PAG]])</f>
        <v>https://todomusica.com.ar/bafles-activos/7978-sub-615.html</v>
      </c>
      <c r="R1248" s="67"/>
      <c r="S1248" s="68"/>
      <c r="T1248" s="69"/>
      <c r="U1248" s="69"/>
      <c r="V1248" s="69"/>
      <c r="W1248" s="69"/>
      <c r="X1248" s="69"/>
      <c r="Y1248" s="35"/>
      <c r="Z1248" s="35" t="s">
        <v>25299</v>
      </c>
      <c r="AA1248" s="36">
        <v>1</v>
      </c>
      <c r="AB1248" s="35" t="s">
        <v>27</v>
      </c>
      <c r="AC1248" s="35" t="str">
        <f>+IF(Tabla1[[#This Row],[STK]]="no","Sin STK", "STK disponible")</f>
        <v>Sin STK</v>
      </c>
      <c r="AD1248" s="35">
        <f>+I1248*J1248</f>
        <v>0</v>
      </c>
      <c r="AE1248" s="35">
        <f>+I1248*K1248</f>
        <v>0</v>
      </c>
      <c r="AF1248" s="36">
        <f>IF(Tabla1[[#This Row],[ref pack]]=1,Tabla1[[#This Row],[Pedido]],LCM(Tabla1[[#This Row],[MC VIEJO]],Tabla1[[#This Row],[Pedido]]))</f>
        <v>1</v>
      </c>
      <c r="AG1248" s="36">
        <f>+VLOOKUP(Tabla1[[#This Row],[Artículo]],'.'!$B$2:$D$11481,3,)</f>
        <v>1</v>
      </c>
      <c r="AH1248" s="37" t="str">
        <f>+IFERROR(SEARCH("pack",Tabla1[[#This Row],[PACK]]),"")</f>
        <v/>
      </c>
    </row>
    <row r="1249" spans="1:34" ht="24" customHeight="1" x14ac:dyDescent="0.2">
      <c r="A1249" s="50" t="s">
        <v>2156</v>
      </c>
      <c r="B1249" s="60" t="s">
        <v>2372</v>
      </c>
      <c r="C1249" s="61" t="s">
        <v>2373</v>
      </c>
      <c r="D1249" s="52" t="s">
        <v>27</v>
      </c>
      <c r="E1249" s="53">
        <v>1232304.8799999999</v>
      </c>
      <c r="F1249" s="23" t="str">
        <f>+IFERROR(VLOOKUP(Tabla1[[#This Row],[Artículo]],'..'!$B$2:$D$569000,3,),"")</f>
        <v/>
      </c>
      <c r="G1249" s="24" t="str">
        <f>IF(H1249=AF1249,"", "Error MC")</f>
        <v>Error MC</v>
      </c>
      <c r="H1249" s="62"/>
      <c r="I1249" s="54">
        <f>+Tabla1[[#This Row],[MC]]*Tabla1[[#This Row],[Pedido]]*Tabla1[[#This Row],[PVC ]]</f>
        <v>0</v>
      </c>
      <c r="J1249" s="26">
        <v>0.21</v>
      </c>
      <c r="K1249" s="63"/>
      <c r="L1249" s="28" t="s">
        <v>24296</v>
      </c>
      <c r="M1249" s="53">
        <v>1938415.571</v>
      </c>
      <c r="N1249" s="64" t="str">
        <f>+IF(Tabla1[[#This Row],[F PMPI]]="SÍ","No","Sí")</f>
        <v>Sí</v>
      </c>
      <c r="O1249" s="65">
        <f>+Tabla1[[#This Row],[PVL]]*1.055</f>
        <v>2045028.427405</v>
      </c>
      <c r="P1249" s="65">
        <f>+Tabla1[[#This Row],[PVL]]*1.43</f>
        <v>2771934.2665299997</v>
      </c>
      <c r="Q1249" s="66" t="str">
        <f>+HYPERLINK(Tabla1[[#This Row],[PAG]])</f>
        <v>https://todomusica.com.ar/bafles-activos/7979-sub-618.html</v>
      </c>
      <c r="R1249" s="67"/>
      <c r="S1249" s="68"/>
      <c r="T1249" s="69"/>
      <c r="U1249" s="69"/>
      <c r="V1249" s="69"/>
      <c r="W1249" s="69"/>
      <c r="X1249" s="69"/>
      <c r="Y1249" s="35"/>
      <c r="Z1249" s="35" t="s">
        <v>25300</v>
      </c>
      <c r="AA1249" s="36">
        <v>1</v>
      </c>
      <c r="AB1249" s="35" t="s">
        <v>27</v>
      </c>
      <c r="AC1249" s="35" t="str">
        <f>+IF(Tabla1[[#This Row],[STK]]="no","Sin STK", "STK disponible")</f>
        <v>Sin STK</v>
      </c>
      <c r="AD1249" s="35">
        <f>+I1249*J1249</f>
        <v>0</v>
      </c>
      <c r="AE1249" s="35">
        <f>+I1249*K1249</f>
        <v>0</v>
      </c>
      <c r="AF1249" s="36">
        <f>IF(Tabla1[[#This Row],[ref pack]]=1,Tabla1[[#This Row],[Pedido]],LCM(Tabla1[[#This Row],[MC VIEJO]],Tabla1[[#This Row],[Pedido]]))</f>
        <v>1</v>
      </c>
      <c r="AG1249" s="36">
        <f>+VLOOKUP(Tabla1[[#This Row],[Artículo]],'.'!$B$2:$D$11481,3,)</f>
        <v>1</v>
      </c>
      <c r="AH1249" s="37" t="str">
        <f>+IFERROR(SEARCH("pack",Tabla1[[#This Row],[PACK]]),"")</f>
        <v/>
      </c>
    </row>
    <row r="1250" spans="1:34" ht="24" customHeight="1" x14ac:dyDescent="0.2">
      <c r="A1250" s="50" t="s">
        <v>2156</v>
      </c>
      <c r="B1250" s="60" t="s">
        <v>2374</v>
      </c>
      <c r="C1250" s="61" t="s">
        <v>2375</v>
      </c>
      <c r="D1250" s="52" t="s">
        <v>9842</v>
      </c>
      <c r="E1250" s="53">
        <v>146050.94</v>
      </c>
      <c r="F1250" s="23" t="str">
        <f>+IFERROR(VLOOKUP(Tabla1[[#This Row],[Artículo]],'..'!$B$2:$D$569000,3,),"")</f>
        <v/>
      </c>
      <c r="G1250" s="24" t="str">
        <f>IF(H1250=AF1250,"", "Error MC")</f>
        <v>Error MC</v>
      </c>
      <c r="H1250" s="62"/>
      <c r="I1250" s="54">
        <f>+Tabla1[[#This Row],[MC]]*Tabla1[[#This Row],[Pedido]]*Tabla1[[#This Row],[PVC ]]</f>
        <v>0</v>
      </c>
      <c r="J1250" s="26">
        <v>0.21</v>
      </c>
      <c r="K1250" s="63"/>
      <c r="L1250" s="28" t="s">
        <v>17</v>
      </c>
      <c r="M1250" s="53">
        <v>256246.37100000001</v>
      </c>
      <c r="N1250" s="64" t="str">
        <f>+IF(Tabla1[[#This Row],[F PMPI]]="SÍ","No","Sí")</f>
        <v>Sí</v>
      </c>
      <c r="O1250" s="65">
        <f>+Tabla1[[#This Row],[PVL]]*1.055</f>
        <v>270339.92140499997</v>
      </c>
      <c r="P1250" s="65">
        <f>+Tabla1[[#This Row],[PVL]]*1.43</f>
        <v>366432.31053000002</v>
      </c>
      <c r="Q1250" s="66" t="str">
        <f>+HYPERLINK(Tabla1[[#This Row],[PAG]])</f>
        <v>https://todomusica.com.ar/adaptadores/6957-ta-ig.html</v>
      </c>
      <c r="R1250" s="67"/>
      <c r="S1250" s="68"/>
      <c r="T1250" s="69"/>
      <c r="U1250" s="69"/>
      <c r="V1250" s="69"/>
      <c r="W1250" s="69"/>
      <c r="X1250" s="69"/>
      <c r="Y1250" s="35"/>
      <c r="Z1250" s="35" t="s">
        <v>25301</v>
      </c>
      <c r="AA1250" s="36">
        <v>1</v>
      </c>
      <c r="AB1250" s="35" t="s">
        <v>27</v>
      </c>
      <c r="AC1250" s="35" t="str">
        <f>+IF(Tabla1[[#This Row],[STK]]="no","Sin STK", "STK disponible")</f>
        <v>STK disponible</v>
      </c>
      <c r="AD1250" s="35">
        <f>+I1250*J1250</f>
        <v>0</v>
      </c>
      <c r="AE1250" s="35">
        <f>+I1250*K1250</f>
        <v>0</v>
      </c>
      <c r="AF1250" s="36">
        <f>IF(Tabla1[[#This Row],[ref pack]]=1,Tabla1[[#This Row],[Pedido]],LCM(Tabla1[[#This Row],[MC VIEJO]],Tabla1[[#This Row],[Pedido]]))</f>
        <v>1</v>
      </c>
      <c r="AG1250" s="36">
        <f>+VLOOKUP(Tabla1[[#This Row],[Artículo]],'.'!$B$2:$D$11481,3,)</f>
        <v>1</v>
      </c>
      <c r="AH1250" s="37" t="str">
        <f>+IFERROR(SEARCH("pack",Tabla1[[#This Row],[PACK]]),"")</f>
        <v/>
      </c>
    </row>
    <row r="1251" spans="1:34" ht="24" customHeight="1" x14ac:dyDescent="0.2">
      <c r="A1251" s="50" t="s">
        <v>2156</v>
      </c>
      <c r="B1251" s="60" t="s">
        <v>2376</v>
      </c>
      <c r="C1251" s="61" t="s">
        <v>2377</v>
      </c>
      <c r="D1251" s="52" t="s">
        <v>9842</v>
      </c>
      <c r="E1251" s="53">
        <v>106987.79</v>
      </c>
      <c r="F1251" s="23" t="str">
        <f>+IFERROR(VLOOKUP(Tabla1[[#This Row],[Artículo]],'..'!$B$2:$D$569000,3,),"")</f>
        <v/>
      </c>
      <c r="G1251" s="24" t="str">
        <f>IF(H1251=AF1251,"", "Error MC")</f>
        <v>Error MC</v>
      </c>
      <c r="H1251" s="62"/>
      <c r="I1251" s="54">
        <f>+Tabla1[[#This Row],[MC]]*Tabla1[[#This Row],[Pedido]]*Tabla1[[#This Row],[PVC ]]</f>
        <v>0</v>
      </c>
      <c r="J1251" s="26">
        <v>0.21</v>
      </c>
      <c r="K1251" s="63"/>
      <c r="L1251" s="28" t="s">
        <v>24296</v>
      </c>
      <c r="M1251" s="53">
        <v>168291.79699999999</v>
      </c>
      <c r="N1251" s="64" t="str">
        <f>+IF(Tabla1[[#This Row],[F PMPI]]="SÍ","No","Sí")</f>
        <v>Sí</v>
      </c>
      <c r="O1251" s="65">
        <f>+Tabla1[[#This Row],[PVL]]*1.055</f>
        <v>177547.84583499999</v>
      </c>
      <c r="P1251" s="65">
        <f>+Tabla1[[#This Row],[PVL]]*1.43</f>
        <v>240657.26970999996</v>
      </c>
      <c r="Q1251" s="66" t="str">
        <f>+HYPERLINK(Tabla1[[#This Row],[PAG]])</f>
        <v>https://todomusica.com.ar/fundas/8275-funda-para-parlantes-ig3t.html</v>
      </c>
      <c r="R1251" s="67"/>
      <c r="S1251" s="68"/>
      <c r="T1251" s="69"/>
      <c r="U1251" s="69"/>
      <c r="V1251" s="69"/>
      <c r="W1251" s="69"/>
      <c r="X1251" s="69"/>
      <c r="Y1251" s="35"/>
      <c r="Z1251" s="35" t="s">
        <v>25302</v>
      </c>
      <c r="AA1251" s="36">
        <v>1</v>
      </c>
      <c r="AB1251" s="35" t="s">
        <v>27</v>
      </c>
      <c r="AC1251" s="35" t="str">
        <f>+IF(Tabla1[[#This Row],[STK]]="no","Sin STK", "STK disponible")</f>
        <v>STK disponible</v>
      </c>
      <c r="AD1251" s="35">
        <f>+I1251*J1251</f>
        <v>0</v>
      </c>
      <c r="AE1251" s="35">
        <f>+I1251*K1251</f>
        <v>0</v>
      </c>
      <c r="AF1251" s="36">
        <f>IF(Tabla1[[#This Row],[ref pack]]=1,Tabla1[[#This Row],[Pedido]],LCM(Tabla1[[#This Row],[MC VIEJO]],Tabla1[[#This Row],[Pedido]]))</f>
        <v>1</v>
      </c>
      <c r="AG1251" s="36">
        <f>+VLOOKUP(Tabla1[[#This Row],[Artículo]],'.'!$B$2:$D$11481,3,)</f>
        <v>1</v>
      </c>
      <c r="AH1251" s="37" t="str">
        <f>+IFERROR(SEARCH("pack",Tabla1[[#This Row],[PACK]]),"")</f>
        <v/>
      </c>
    </row>
    <row r="1252" spans="1:34" ht="24" customHeight="1" x14ac:dyDescent="0.2">
      <c r="A1252" s="50" t="s">
        <v>2156</v>
      </c>
      <c r="B1252" s="60" t="s">
        <v>2378</v>
      </c>
      <c r="C1252" s="61" t="s">
        <v>2379</v>
      </c>
      <c r="D1252" s="52" t="s">
        <v>9842</v>
      </c>
      <c r="E1252" s="53">
        <v>63288.79</v>
      </c>
      <c r="F1252" s="23" t="str">
        <f>+IFERROR(VLOOKUP(Tabla1[[#This Row],[Artículo]],'..'!$B$2:$D$569000,3,),"")</f>
        <v/>
      </c>
      <c r="G1252" s="24" t="str">
        <f>IF(H1252=AF1252,"", "Error MC")</f>
        <v>Error MC</v>
      </c>
      <c r="H1252" s="62"/>
      <c r="I1252" s="54">
        <f>+Tabla1[[#This Row],[MC]]*Tabla1[[#This Row],[Pedido]]*Tabla1[[#This Row],[PVC ]]</f>
        <v>0</v>
      </c>
      <c r="J1252" s="26">
        <v>0.21</v>
      </c>
      <c r="K1252" s="63"/>
      <c r="L1252" s="28" t="s">
        <v>24296</v>
      </c>
      <c r="M1252" s="53">
        <v>99553.27</v>
      </c>
      <c r="N1252" s="64" t="str">
        <f>+IF(Tabla1[[#This Row],[F PMPI]]="SÍ","No","Sí")</f>
        <v>Sí</v>
      </c>
      <c r="O1252" s="65">
        <f>+Tabla1[[#This Row],[PVL]]*1.055</f>
        <v>105028.69985</v>
      </c>
      <c r="P1252" s="65">
        <f>+Tabla1[[#This Row],[PVL]]*1.43</f>
        <v>142361.17610000001</v>
      </c>
      <c r="Q1252" s="66" t="str">
        <f>+HYPERLINK(Tabla1[[#This Row],[PAG]])</f>
        <v>https://todomusica.com.ar/fundas/8277-funda-para-parlantes-s18h.html</v>
      </c>
      <c r="R1252" s="67"/>
      <c r="S1252" s="68"/>
      <c r="T1252" s="69"/>
      <c r="U1252" s="69"/>
      <c r="V1252" s="69"/>
      <c r="W1252" s="69"/>
      <c r="X1252" s="69"/>
      <c r="Y1252" s="35"/>
      <c r="Z1252" s="35" t="s">
        <v>25303</v>
      </c>
      <c r="AA1252" s="36">
        <v>1</v>
      </c>
      <c r="AB1252" s="35" t="s">
        <v>27</v>
      </c>
      <c r="AC1252" s="35" t="str">
        <f>+IF(Tabla1[[#This Row],[STK]]="no","Sin STK", "STK disponible")</f>
        <v>STK disponible</v>
      </c>
      <c r="AD1252" s="35">
        <f>+I1252*J1252</f>
        <v>0</v>
      </c>
      <c r="AE1252" s="35">
        <f>+I1252*K1252</f>
        <v>0</v>
      </c>
      <c r="AF1252" s="36">
        <f>IF(Tabla1[[#This Row],[ref pack]]=1,Tabla1[[#This Row],[Pedido]],LCM(Tabla1[[#This Row],[MC VIEJO]],Tabla1[[#This Row],[Pedido]]))</f>
        <v>1</v>
      </c>
      <c r="AG1252" s="36">
        <f>+VLOOKUP(Tabla1[[#This Row],[Artículo]],'.'!$B$2:$D$11481,3,)</f>
        <v>1</v>
      </c>
      <c r="AH1252" s="37" t="str">
        <f>+IFERROR(SEARCH("pack",Tabla1[[#This Row],[PACK]]),"")</f>
        <v/>
      </c>
    </row>
    <row r="1253" spans="1:34" ht="24" customHeight="1" x14ac:dyDescent="0.2">
      <c r="A1253" s="50" t="s">
        <v>2156</v>
      </c>
      <c r="B1253" s="60" t="s">
        <v>2380</v>
      </c>
      <c r="C1253" s="61" t="s">
        <v>2381</v>
      </c>
      <c r="D1253" s="52" t="s">
        <v>27</v>
      </c>
      <c r="E1253" s="53">
        <v>1013789.6</v>
      </c>
      <c r="F1253" s="23" t="str">
        <f>+IFERROR(VLOOKUP(Tabla1[[#This Row],[Artículo]],'..'!$B$2:$D$569000,3,),"")</f>
        <v/>
      </c>
      <c r="G1253" s="24" t="str">
        <f>IF(H1253=AF1253,"", "Error MC")</f>
        <v>Error MC</v>
      </c>
      <c r="H1253" s="62"/>
      <c r="I1253" s="54">
        <f>+Tabla1[[#This Row],[MC]]*Tabla1[[#This Row],[Pedido]]*Tabla1[[#This Row],[PVC ]]</f>
        <v>0</v>
      </c>
      <c r="J1253" s="26">
        <v>0.21</v>
      </c>
      <c r="K1253" s="63"/>
      <c r="L1253" s="28" t="s">
        <v>17</v>
      </c>
      <c r="M1253" s="53">
        <v>1778693.8529999999</v>
      </c>
      <c r="N1253" s="64" t="str">
        <f>+IF(Tabla1[[#This Row],[F PMPI]]="SÍ","No","Sí")</f>
        <v>Sí</v>
      </c>
      <c r="O1253" s="65">
        <f>+Tabla1[[#This Row],[PVL]]*1.055</f>
        <v>1876522.0149149997</v>
      </c>
      <c r="P1253" s="65">
        <f>+Tabla1[[#This Row],[PVL]]*1.43</f>
        <v>2543532.2097899998</v>
      </c>
      <c r="Q1253" s="66" t="str">
        <f>+HYPERLINK(Tabla1[[#This Row],[PAG]])</f>
        <v/>
      </c>
      <c r="R1253" s="67"/>
      <c r="S1253" s="68"/>
      <c r="T1253" s="69"/>
      <c r="U1253" s="69"/>
      <c r="V1253" s="69"/>
      <c r="W1253" s="69"/>
      <c r="X1253" s="69"/>
      <c r="Y1253" s="35"/>
      <c r="Z1253" s="35" t="s">
        <v>65</v>
      </c>
      <c r="AA1253" s="36">
        <v>1</v>
      </c>
      <c r="AB1253" s="35" t="s">
        <v>27</v>
      </c>
      <c r="AC1253" s="35" t="str">
        <f>+IF(Tabla1[[#This Row],[STK]]="no","Sin STK", "STK disponible")</f>
        <v>Sin STK</v>
      </c>
      <c r="AD1253" s="35">
        <f>+I1253*J1253</f>
        <v>0</v>
      </c>
      <c r="AE1253" s="35">
        <f>+I1253*K1253</f>
        <v>0</v>
      </c>
      <c r="AF1253" s="36">
        <f>IF(Tabla1[[#This Row],[ref pack]]=1,Tabla1[[#This Row],[Pedido]],LCM(Tabla1[[#This Row],[MC VIEJO]],Tabla1[[#This Row],[Pedido]]))</f>
        <v>1</v>
      </c>
      <c r="AG1253" s="36">
        <f>+VLOOKUP(Tabla1[[#This Row],[Artículo]],'.'!$B$2:$D$11481,3,)</f>
        <v>1</v>
      </c>
      <c r="AH1253" s="37" t="str">
        <f>+IFERROR(SEARCH("pack",Tabla1[[#This Row],[PACK]]),"")</f>
        <v/>
      </c>
    </row>
    <row r="1254" spans="1:34" ht="24" customHeight="1" x14ac:dyDescent="0.2">
      <c r="A1254" s="50" t="s">
        <v>2156</v>
      </c>
      <c r="B1254" s="60" t="s">
        <v>2382</v>
      </c>
      <c r="C1254" s="61" t="s">
        <v>2383</v>
      </c>
      <c r="D1254" s="52" t="s">
        <v>9842</v>
      </c>
      <c r="E1254" s="53">
        <v>4351496.8499999996</v>
      </c>
      <c r="F1254" s="23" t="str">
        <f>+IFERROR(VLOOKUP(Tabla1[[#This Row],[Artículo]],'..'!$B$2:$D$569000,3,),"")</f>
        <v/>
      </c>
      <c r="G1254" s="24" t="str">
        <f>IF(H1254=AF1254,"", "Error MC")</f>
        <v>Error MC</v>
      </c>
      <c r="H1254" s="62"/>
      <c r="I1254" s="54">
        <f>+Tabla1[[#This Row],[MC]]*Tabla1[[#This Row],[Pedido]]*Tabla1[[#This Row],[PVC ]]</f>
        <v>0</v>
      </c>
      <c r="J1254" s="26">
        <v>0.21</v>
      </c>
      <c r="K1254" s="63"/>
      <c r="L1254" s="28" t="s">
        <v>24296</v>
      </c>
      <c r="M1254" s="53">
        <v>6844904.551</v>
      </c>
      <c r="N1254" s="64" t="str">
        <f>+IF(Tabla1[[#This Row],[F PMPI]]="SÍ","No","Sí")</f>
        <v>Sí</v>
      </c>
      <c r="O1254" s="65">
        <f>+Tabla1[[#This Row],[PVL]]*1.055</f>
        <v>7221374.3013049997</v>
      </c>
      <c r="P1254" s="65">
        <f>+Tabla1[[#This Row],[PVL]]*1.43</f>
        <v>9788213.5079299994</v>
      </c>
      <c r="Q1254" s="66" t="str">
        <f>+HYPERLINK(Tabla1[[#This Row],[PAG]])</f>
        <v>https://todomusica.com.ar/bafles-line-array/8627-vio-l208.html</v>
      </c>
      <c r="R1254" s="67"/>
      <c r="S1254" s="68"/>
      <c r="T1254" s="69"/>
      <c r="U1254" s="69"/>
      <c r="V1254" s="69"/>
      <c r="W1254" s="69"/>
      <c r="X1254" s="69"/>
      <c r="Y1254" s="35"/>
      <c r="Z1254" s="35" t="s">
        <v>25304</v>
      </c>
      <c r="AA1254" s="36">
        <v>1</v>
      </c>
      <c r="AB1254" s="35" t="s">
        <v>27</v>
      </c>
      <c r="AC1254" s="35" t="str">
        <f>+IF(Tabla1[[#This Row],[STK]]="no","Sin STK", "STK disponible")</f>
        <v>STK disponible</v>
      </c>
      <c r="AD1254" s="35">
        <f>+I1254*J1254</f>
        <v>0</v>
      </c>
      <c r="AE1254" s="35">
        <f>+I1254*K1254</f>
        <v>0</v>
      </c>
      <c r="AF1254" s="36">
        <f>IF(Tabla1[[#This Row],[ref pack]]=1,Tabla1[[#This Row],[Pedido]],LCM(Tabla1[[#This Row],[MC VIEJO]],Tabla1[[#This Row],[Pedido]]))</f>
        <v>1</v>
      </c>
      <c r="AG1254" s="36">
        <f>+VLOOKUP(Tabla1[[#This Row],[Artículo]],'.'!$B$2:$D$11481,3,)</f>
        <v>1</v>
      </c>
      <c r="AH1254" s="37" t="str">
        <f>+IFERROR(SEARCH("pack",Tabla1[[#This Row],[PACK]]),"")</f>
        <v/>
      </c>
    </row>
    <row r="1255" spans="1:34" ht="24" customHeight="1" x14ac:dyDescent="0.2">
      <c r="A1255" s="50" t="s">
        <v>2156</v>
      </c>
      <c r="B1255" s="60" t="s">
        <v>2384</v>
      </c>
      <c r="C1255" s="61" t="s">
        <v>2385</v>
      </c>
      <c r="D1255" s="52" t="s">
        <v>27</v>
      </c>
      <c r="E1255" s="53">
        <v>5509555.8799999999</v>
      </c>
      <c r="F1255" s="23" t="str">
        <f>+IFERROR(VLOOKUP(Tabla1[[#This Row],[Artículo]],'..'!$B$2:$D$569000,3,),"")</f>
        <v/>
      </c>
      <c r="G1255" s="24" t="str">
        <f>IF(H1255=AF1255,"", "Error MC")</f>
        <v>Error MC</v>
      </c>
      <c r="H1255" s="62"/>
      <c r="I1255" s="54">
        <f>+Tabla1[[#This Row],[MC]]*Tabla1[[#This Row],[Pedido]]*Tabla1[[#This Row],[PVC ]]</f>
        <v>0</v>
      </c>
      <c r="J1255" s="26">
        <v>0.21</v>
      </c>
      <c r="K1255" s="63"/>
      <c r="L1255" s="28" t="s">
        <v>24296</v>
      </c>
      <c r="M1255" s="53">
        <v>8666531.3939999994</v>
      </c>
      <c r="N1255" s="64" t="str">
        <f>+IF(Tabla1[[#This Row],[F PMPI]]="SÍ","No","Sí")</f>
        <v>Sí</v>
      </c>
      <c r="O1255" s="65">
        <f>+Tabla1[[#This Row],[PVL]]*1.055</f>
        <v>9143190.6206699982</v>
      </c>
      <c r="P1255" s="65">
        <f>+Tabla1[[#This Row],[PVL]]*1.43</f>
        <v>12393139.893419998</v>
      </c>
      <c r="Q1255" s="66" t="str">
        <f>+HYPERLINK(Tabla1[[#This Row],[PAG]])</f>
        <v>https://todomusica.com.ar/bafles-line-array/6959-vio-l210.html</v>
      </c>
      <c r="R1255" s="67"/>
      <c r="S1255" s="68"/>
      <c r="T1255" s="69"/>
      <c r="U1255" s="69"/>
      <c r="V1255" s="69"/>
      <c r="W1255" s="69"/>
      <c r="X1255" s="69"/>
      <c r="Y1255" s="35"/>
      <c r="Z1255" s="35" t="s">
        <v>25305</v>
      </c>
      <c r="AA1255" s="36">
        <v>1</v>
      </c>
      <c r="AB1255" s="35" t="s">
        <v>27</v>
      </c>
      <c r="AC1255" s="35" t="str">
        <f>+IF(Tabla1[[#This Row],[STK]]="no","Sin STK", "STK disponible")</f>
        <v>Sin STK</v>
      </c>
      <c r="AD1255" s="35">
        <f>+I1255*J1255</f>
        <v>0</v>
      </c>
      <c r="AE1255" s="35">
        <f>+I1255*K1255</f>
        <v>0</v>
      </c>
      <c r="AF1255" s="36">
        <f>IF(Tabla1[[#This Row],[ref pack]]=1,Tabla1[[#This Row],[Pedido]],LCM(Tabla1[[#This Row],[MC VIEJO]],Tabla1[[#This Row],[Pedido]]))</f>
        <v>1</v>
      </c>
      <c r="AG1255" s="36">
        <f>+VLOOKUP(Tabla1[[#This Row],[Artículo]],'.'!$B$2:$D$11481,3,)</f>
        <v>1</v>
      </c>
      <c r="AH1255" s="37" t="str">
        <f>+IFERROR(SEARCH("pack",Tabla1[[#This Row],[PACK]]),"")</f>
        <v/>
      </c>
    </row>
    <row r="1256" spans="1:34" ht="24" customHeight="1" x14ac:dyDescent="0.2">
      <c r="A1256" s="50" t="s">
        <v>2156</v>
      </c>
      <c r="B1256" s="60" t="s">
        <v>2386</v>
      </c>
      <c r="C1256" s="61" t="s">
        <v>2387</v>
      </c>
      <c r="D1256" s="52" t="s">
        <v>27</v>
      </c>
      <c r="E1256" s="53">
        <v>8683743.8200000003</v>
      </c>
      <c r="F1256" s="23" t="str">
        <f>+IFERROR(VLOOKUP(Tabla1[[#This Row],[Artículo]],'..'!$B$2:$D$569000,3,),"")</f>
        <v/>
      </c>
      <c r="G1256" s="24" t="str">
        <f>IF(H1256=AF1256,"", "Error MC")</f>
        <v>Error MC</v>
      </c>
      <c r="H1256" s="62"/>
      <c r="I1256" s="54">
        <f>+Tabla1[[#This Row],[MC]]*Tabla1[[#This Row],[Pedido]]*Tabla1[[#This Row],[PVC ]]</f>
        <v>0</v>
      </c>
      <c r="J1256" s="26">
        <v>0.21</v>
      </c>
      <c r="K1256" s="63"/>
      <c r="L1256" s="28" t="s">
        <v>24296</v>
      </c>
      <c r="M1256" s="53">
        <v>13659529.034</v>
      </c>
      <c r="N1256" s="64" t="str">
        <f>+IF(Tabla1[[#This Row],[F PMPI]]="SÍ","No","Sí")</f>
        <v>Sí</v>
      </c>
      <c r="O1256" s="65">
        <f>+Tabla1[[#This Row],[PVL]]*1.055</f>
        <v>14410803.13087</v>
      </c>
      <c r="P1256" s="65">
        <f>+Tabla1[[#This Row],[PVL]]*1.43</f>
        <v>19533126.518619999</v>
      </c>
      <c r="Q1256" s="66" t="str">
        <f>+HYPERLINK(Tabla1[[#This Row],[PAG]])</f>
        <v>https://todomusica.com.ar/productos-sin-categorias-de-netsuite/8629-vio-l212.html</v>
      </c>
      <c r="R1256" s="67"/>
      <c r="S1256" s="68"/>
      <c r="T1256" s="69"/>
      <c r="U1256" s="69"/>
      <c r="V1256" s="69"/>
      <c r="W1256" s="69"/>
      <c r="X1256" s="69"/>
      <c r="Y1256" s="35"/>
      <c r="Z1256" s="35" t="s">
        <v>25306</v>
      </c>
      <c r="AA1256" s="36">
        <v>1</v>
      </c>
      <c r="AB1256" s="35" t="s">
        <v>27</v>
      </c>
      <c r="AC1256" s="35" t="str">
        <f>+IF(Tabla1[[#This Row],[STK]]="no","Sin STK", "STK disponible")</f>
        <v>Sin STK</v>
      </c>
      <c r="AD1256" s="35">
        <f>+I1256*J1256</f>
        <v>0</v>
      </c>
      <c r="AE1256" s="35">
        <f>+I1256*K1256</f>
        <v>0</v>
      </c>
      <c r="AF1256" s="36">
        <f>IF(Tabla1[[#This Row],[ref pack]]=1,Tabla1[[#This Row],[Pedido]],LCM(Tabla1[[#This Row],[MC VIEJO]],Tabla1[[#This Row],[Pedido]]))</f>
        <v>1</v>
      </c>
      <c r="AG1256" s="36">
        <f>+VLOOKUP(Tabla1[[#This Row],[Artículo]],'.'!$B$2:$D$11481,3,)</f>
        <v>1</v>
      </c>
      <c r="AH1256" s="37" t="str">
        <f>+IFERROR(SEARCH("pack",Tabla1[[#This Row],[PACK]]),"")</f>
        <v/>
      </c>
    </row>
    <row r="1257" spans="1:34" ht="24" customHeight="1" x14ac:dyDescent="0.2">
      <c r="A1257" s="50" t="s">
        <v>2156</v>
      </c>
      <c r="B1257" s="60" t="s">
        <v>2388</v>
      </c>
      <c r="C1257" s="61" t="s">
        <v>2389</v>
      </c>
      <c r="D1257" s="52" t="s">
        <v>27</v>
      </c>
      <c r="E1257" s="53">
        <v>5193205.92</v>
      </c>
      <c r="F1257" s="23" t="str">
        <f>+IFERROR(VLOOKUP(Tabla1[[#This Row],[Artículo]],'..'!$B$2:$D$569000,3,),"")</f>
        <v/>
      </c>
      <c r="G1257" s="24" t="str">
        <f>IF(H1257=AF1257,"", "Error MC")</f>
        <v>Error MC</v>
      </c>
      <c r="H1257" s="62"/>
      <c r="I1257" s="54">
        <f>+Tabla1[[#This Row],[MC]]*Tabla1[[#This Row],[Pedido]]*Tabla1[[#This Row],[PVC ]]</f>
        <v>0</v>
      </c>
      <c r="J1257" s="26">
        <v>0.21</v>
      </c>
      <c r="K1257" s="63"/>
      <c r="L1257" s="28" t="s">
        <v>24296</v>
      </c>
      <c r="M1257" s="53">
        <v>8168912.9170000004</v>
      </c>
      <c r="N1257" s="64" t="str">
        <f>+IF(Tabla1[[#This Row],[F PMPI]]="SÍ","No","Sí")</f>
        <v>Sí</v>
      </c>
      <c r="O1257" s="65">
        <f>+Tabla1[[#This Row],[PVL]]*1.055</f>
        <v>8618203.1274350006</v>
      </c>
      <c r="P1257" s="65">
        <f>+Tabla1[[#This Row],[PVL]]*1.43</f>
        <v>11681545.471310001</v>
      </c>
      <c r="Q1257" s="66" t="str">
        <f>+HYPERLINK(Tabla1[[#This Row],[PAG]])</f>
        <v>https://todomusica.com.ar/bafles-activos/7958-active-bass-reflex-semi-horn-load.html</v>
      </c>
      <c r="R1257" s="67"/>
      <c r="S1257" s="68"/>
      <c r="T1257" s="69"/>
      <c r="U1257" s="69"/>
      <c r="V1257" s="69"/>
      <c r="W1257" s="69"/>
      <c r="X1257" s="69"/>
      <c r="Y1257" s="35"/>
      <c r="Z1257" s="35" t="s">
        <v>25307</v>
      </c>
      <c r="AA1257" s="36">
        <v>1</v>
      </c>
      <c r="AB1257" s="35" t="s">
        <v>27</v>
      </c>
      <c r="AC1257" s="35" t="str">
        <f>+IF(Tabla1[[#This Row],[STK]]="no","Sin STK", "STK disponible")</f>
        <v>Sin STK</v>
      </c>
      <c r="AD1257" s="35">
        <f>+I1257*J1257</f>
        <v>0</v>
      </c>
      <c r="AE1257" s="35">
        <f>+I1257*K1257</f>
        <v>0</v>
      </c>
      <c r="AF1257" s="36">
        <f>IF(Tabla1[[#This Row],[ref pack]]=1,Tabla1[[#This Row],[Pedido]],LCM(Tabla1[[#This Row],[MC VIEJO]],Tabla1[[#This Row],[Pedido]]))</f>
        <v>1</v>
      </c>
      <c r="AG1257" s="36">
        <f>+VLOOKUP(Tabla1[[#This Row],[Artículo]],'.'!$B$2:$D$11481,3,)</f>
        <v>1</v>
      </c>
      <c r="AH1257" s="37" t="str">
        <f>+IFERROR(SEARCH("pack",Tabla1[[#This Row],[PACK]]),"")</f>
        <v/>
      </c>
    </row>
    <row r="1258" spans="1:34" ht="24" customHeight="1" x14ac:dyDescent="0.2">
      <c r="A1258" s="50" t="s">
        <v>2156</v>
      </c>
      <c r="B1258" s="60" t="s">
        <v>2390</v>
      </c>
      <c r="C1258" s="61" t="s">
        <v>2391</v>
      </c>
      <c r="D1258" s="52" t="s">
        <v>9842</v>
      </c>
      <c r="E1258" s="53">
        <v>4687139.4400000004</v>
      </c>
      <c r="F1258" s="23" t="str">
        <f>+IFERROR(VLOOKUP(Tabla1[[#This Row],[Artículo]],'..'!$B$2:$D$569000,3,),"")</f>
        <v/>
      </c>
      <c r="G1258" s="24" t="str">
        <f>IF(H1258=AF1258,"", "Error MC")</f>
        <v>Error MC</v>
      </c>
      <c r="H1258" s="62"/>
      <c r="I1258" s="54">
        <f>+Tabla1[[#This Row],[MC]]*Tabla1[[#This Row],[Pedido]]*Tabla1[[#This Row],[PVC ]]</f>
        <v>0</v>
      </c>
      <c r="J1258" s="26">
        <v>0.21</v>
      </c>
      <c r="K1258" s="63"/>
      <c r="L1258" s="28" t="s">
        <v>24296</v>
      </c>
      <c r="M1258" s="53">
        <v>7372870.3370000003</v>
      </c>
      <c r="N1258" s="64" t="str">
        <f>+IF(Tabla1[[#This Row],[F PMPI]]="SÍ","No","Sí")</f>
        <v>Sí</v>
      </c>
      <c r="O1258" s="65">
        <f>+Tabla1[[#This Row],[PVL]]*1.055</f>
        <v>7778378.2055350002</v>
      </c>
      <c r="P1258" s="65">
        <f>+Tabla1[[#This Row],[PVL]]*1.43</f>
        <v>10543204.581909999</v>
      </c>
      <c r="Q1258" s="66" t="str">
        <f>+HYPERLINK(Tabla1[[#This Row],[PAG]])</f>
        <v>https://todomusica.com.ar/bafles-activos/8628-vio-s118r.html</v>
      </c>
      <c r="R1258" s="67"/>
      <c r="S1258" s="68"/>
      <c r="T1258" s="69"/>
      <c r="U1258" s="69"/>
      <c r="V1258" s="69"/>
      <c r="W1258" s="69"/>
      <c r="X1258" s="69"/>
      <c r="Y1258" s="35"/>
      <c r="Z1258" s="35" t="s">
        <v>25308</v>
      </c>
      <c r="AA1258" s="36">
        <v>1</v>
      </c>
      <c r="AB1258" s="35" t="s">
        <v>27</v>
      </c>
      <c r="AC1258" s="35" t="str">
        <f>+IF(Tabla1[[#This Row],[STK]]="no","Sin STK", "STK disponible")</f>
        <v>STK disponible</v>
      </c>
      <c r="AD1258" s="35">
        <f>+I1258*J1258</f>
        <v>0</v>
      </c>
      <c r="AE1258" s="35">
        <f>+I1258*K1258</f>
        <v>0</v>
      </c>
      <c r="AF1258" s="36">
        <f>IF(Tabla1[[#This Row],[ref pack]]=1,Tabla1[[#This Row],[Pedido]],LCM(Tabla1[[#This Row],[MC VIEJO]],Tabla1[[#This Row],[Pedido]]))</f>
        <v>1</v>
      </c>
      <c r="AG1258" s="36">
        <f>+VLOOKUP(Tabla1[[#This Row],[Artículo]],'.'!$B$2:$D$11481,3,)</f>
        <v>1</v>
      </c>
      <c r="AH1258" s="37" t="str">
        <f>+IFERROR(SEARCH("pack",Tabla1[[#This Row],[PACK]]),"")</f>
        <v/>
      </c>
    </row>
    <row r="1259" spans="1:34" ht="24" customHeight="1" x14ac:dyDescent="0.2">
      <c r="A1259" s="50" t="s">
        <v>2156</v>
      </c>
      <c r="B1259" s="60" t="s">
        <v>2392</v>
      </c>
      <c r="C1259" s="61" t="s">
        <v>2393</v>
      </c>
      <c r="D1259" s="52" t="s">
        <v>9842</v>
      </c>
      <c r="E1259" s="53">
        <v>8945363.0099999998</v>
      </c>
      <c r="F1259" s="23" t="str">
        <f>+IFERROR(VLOOKUP(Tabla1[[#This Row],[Artículo]],'..'!$B$2:$D$569000,3,),"")</f>
        <v/>
      </c>
      <c r="G1259" s="24" t="str">
        <f>IF(H1259=AF1259,"", "Error MC")</f>
        <v>Error MC</v>
      </c>
      <c r="H1259" s="62"/>
      <c r="I1259" s="54">
        <f>+Tabla1[[#This Row],[MC]]*Tabla1[[#This Row],[Pedido]]*Tabla1[[#This Row],[PVC ]]</f>
        <v>0</v>
      </c>
      <c r="J1259" s="26">
        <v>0.21</v>
      </c>
      <c r="K1259" s="63"/>
      <c r="L1259" s="28" t="s">
        <v>24296</v>
      </c>
      <c r="M1259" s="53">
        <v>14071056.011</v>
      </c>
      <c r="N1259" s="64" t="str">
        <f>+IF(Tabla1[[#This Row],[F PMPI]]="SÍ","No","Sí")</f>
        <v>Sí</v>
      </c>
      <c r="O1259" s="65">
        <f>+Tabla1[[#This Row],[PVL]]*1.055</f>
        <v>14844964.091604998</v>
      </c>
      <c r="P1259" s="65">
        <f>+Tabla1[[#This Row],[PVL]]*1.43</f>
        <v>20121610.095729999</v>
      </c>
      <c r="Q1259" s="66" t="str">
        <f>+HYPERLINK(Tabla1[[#This Row],[PAG]])</f>
        <v>http://www.todomusica.com.ar/bafles-activos-y-pasivos/28020-vio-s218.html</v>
      </c>
      <c r="R1259" s="67"/>
      <c r="S1259" s="68"/>
      <c r="T1259" s="69"/>
      <c r="U1259" s="69"/>
      <c r="V1259" s="69"/>
      <c r="W1259" s="69"/>
      <c r="X1259" s="69"/>
      <c r="Y1259" s="35"/>
      <c r="Z1259" s="35" t="s">
        <v>25309</v>
      </c>
      <c r="AA1259" s="36">
        <v>1</v>
      </c>
      <c r="AB1259" s="35" t="s">
        <v>27</v>
      </c>
      <c r="AC1259" s="35" t="str">
        <f>+IF(Tabla1[[#This Row],[STK]]="no","Sin STK", "STK disponible")</f>
        <v>STK disponible</v>
      </c>
      <c r="AD1259" s="35">
        <f>+I1259*J1259</f>
        <v>0</v>
      </c>
      <c r="AE1259" s="35">
        <f>+I1259*K1259</f>
        <v>0</v>
      </c>
      <c r="AF1259" s="36">
        <f>IF(Tabla1[[#This Row],[ref pack]]=1,Tabla1[[#This Row],[Pedido]],LCM(Tabla1[[#This Row],[MC VIEJO]],Tabla1[[#This Row],[Pedido]]))</f>
        <v>1</v>
      </c>
      <c r="AG1259" s="36">
        <f>+VLOOKUP(Tabla1[[#This Row],[Artículo]],'.'!$B$2:$D$11481,3,)</f>
        <v>1</v>
      </c>
      <c r="AH1259" s="37" t="str">
        <f>+IFERROR(SEARCH("pack",Tabla1[[#This Row],[PACK]]),"")</f>
        <v/>
      </c>
    </row>
    <row r="1260" spans="1:34" ht="24" customHeight="1" x14ac:dyDescent="0.2">
      <c r="A1260" s="50" t="s">
        <v>2156</v>
      </c>
      <c r="B1260" s="60" t="s">
        <v>2394</v>
      </c>
      <c r="C1260" s="61" t="s">
        <v>2395</v>
      </c>
      <c r="D1260" s="52" t="s">
        <v>27</v>
      </c>
      <c r="E1260" s="53">
        <v>7590997.1500000004</v>
      </c>
      <c r="F1260" s="23" t="str">
        <f>+IFERROR(VLOOKUP(Tabla1[[#This Row],[Artículo]],'..'!$B$2:$D$569000,3,),"")</f>
        <v/>
      </c>
      <c r="G1260" s="24" t="str">
        <f>IF(H1260=AF1260,"", "Error MC")</f>
        <v>Error MC</v>
      </c>
      <c r="H1260" s="62"/>
      <c r="I1260" s="54">
        <f>+Tabla1[[#This Row],[MC]]*Tabla1[[#This Row],[Pedido]]*Tabla1[[#This Row],[PVC ]]</f>
        <v>0</v>
      </c>
      <c r="J1260" s="26">
        <v>0.21</v>
      </c>
      <c r="K1260" s="63"/>
      <c r="L1260" s="28" t="s">
        <v>24296</v>
      </c>
      <c r="M1260" s="53">
        <v>11940638.523</v>
      </c>
      <c r="N1260" s="64" t="str">
        <f>+IF(Tabla1[[#This Row],[F PMPI]]="SÍ","No","Sí")</f>
        <v>Sí</v>
      </c>
      <c r="O1260" s="65">
        <f>+Tabla1[[#This Row],[PVL]]*1.055</f>
        <v>12597373.641764998</v>
      </c>
      <c r="P1260" s="65">
        <f>+Tabla1[[#This Row],[PVL]]*1.43</f>
        <v>17075113.087889999</v>
      </c>
      <c r="Q1260" s="66" t="str">
        <f>+HYPERLINK(Tabla1[[#This Row],[PAG]])</f>
        <v>https://todomusica.com.ar/bafles-activos/7174-vio-s318.html</v>
      </c>
      <c r="R1260" s="67"/>
      <c r="S1260" s="68"/>
      <c r="T1260" s="69"/>
      <c r="U1260" s="69"/>
      <c r="V1260" s="69"/>
      <c r="W1260" s="69"/>
      <c r="X1260" s="69"/>
      <c r="Y1260" s="35"/>
      <c r="Z1260" s="35" t="s">
        <v>25310</v>
      </c>
      <c r="AA1260" s="36">
        <v>1</v>
      </c>
      <c r="AB1260" s="35" t="s">
        <v>27</v>
      </c>
      <c r="AC1260" s="35" t="str">
        <f>+IF(Tabla1[[#This Row],[STK]]="no","Sin STK", "STK disponible")</f>
        <v>Sin STK</v>
      </c>
      <c r="AD1260" s="35">
        <f>+I1260*J1260</f>
        <v>0</v>
      </c>
      <c r="AE1260" s="35">
        <f>+I1260*K1260</f>
        <v>0</v>
      </c>
      <c r="AF1260" s="36">
        <f>IF(Tabla1[[#This Row],[ref pack]]=1,Tabla1[[#This Row],[Pedido]],LCM(Tabla1[[#This Row],[MC VIEJO]],Tabla1[[#This Row],[Pedido]]))</f>
        <v>1</v>
      </c>
      <c r="AG1260" s="36">
        <f>+VLOOKUP(Tabla1[[#This Row],[Artículo]],'.'!$B$2:$D$11481,3,)</f>
        <v>1</v>
      </c>
      <c r="AH1260" s="37" t="str">
        <f>+IFERROR(SEARCH("pack",Tabla1[[#This Row],[PACK]]),"")</f>
        <v/>
      </c>
    </row>
    <row r="1261" spans="1:34" ht="24" customHeight="1" x14ac:dyDescent="0.2">
      <c r="A1261" s="50" t="s">
        <v>2156</v>
      </c>
      <c r="B1261" s="60" t="s">
        <v>2396</v>
      </c>
      <c r="C1261" s="61" t="s">
        <v>2397</v>
      </c>
      <c r="D1261" s="52" t="s">
        <v>27</v>
      </c>
      <c r="E1261" s="53">
        <v>1962998.77</v>
      </c>
      <c r="F1261" s="23" t="str">
        <f>+IFERROR(VLOOKUP(Tabla1[[#This Row],[Artículo]],'..'!$B$2:$D$569000,3,),"")</f>
        <v/>
      </c>
      <c r="G1261" s="24" t="str">
        <f>IF(H1261=AF1261,"", "Error MC")</f>
        <v>Error MC</v>
      </c>
      <c r="H1261" s="62"/>
      <c r="I1261" s="54">
        <f>+Tabla1[[#This Row],[MC]]*Tabla1[[#This Row],[Pedido]]*Tabla1[[#This Row],[PVC ]]</f>
        <v>0</v>
      </c>
      <c r="J1261" s="26">
        <v>0.21</v>
      </c>
      <c r="K1261" s="63"/>
      <c r="L1261" s="28" t="s">
        <v>17</v>
      </c>
      <c r="M1261" s="53">
        <v>3444081.3459999999</v>
      </c>
      <c r="N1261" s="64" t="str">
        <f>+IF(Tabla1[[#This Row],[F PMPI]]="SÍ","No","Sí")</f>
        <v>Sí</v>
      </c>
      <c r="O1261" s="65">
        <f>+Tabla1[[#This Row],[PVL]]*1.055</f>
        <v>3633505.8200299996</v>
      </c>
      <c r="P1261" s="65">
        <f>+Tabla1[[#This Row],[PVL]]*1.43</f>
        <v>4925036.3247799994</v>
      </c>
      <c r="Q1261" s="66" t="str">
        <f>+HYPERLINK(Tabla1[[#This Row],[PAG]])</f>
        <v/>
      </c>
      <c r="R1261" s="67"/>
      <c r="S1261" s="68"/>
      <c r="T1261" s="69"/>
      <c r="U1261" s="69"/>
      <c r="V1261" s="69"/>
      <c r="W1261" s="69"/>
      <c r="X1261" s="69"/>
      <c r="Y1261" s="35"/>
      <c r="Z1261" s="35" t="s">
        <v>65</v>
      </c>
      <c r="AA1261" s="36">
        <v>1</v>
      </c>
      <c r="AB1261" s="35" t="s">
        <v>27</v>
      </c>
      <c r="AC1261" s="35" t="str">
        <f>+IF(Tabla1[[#This Row],[STK]]="no","Sin STK", "STK disponible")</f>
        <v>Sin STK</v>
      </c>
      <c r="AD1261" s="35">
        <f>+I1261*J1261</f>
        <v>0</v>
      </c>
      <c r="AE1261" s="35">
        <f>+I1261*K1261</f>
        <v>0</v>
      </c>
      <c r="AF1261" s="36">
        <f>IF(Tabla1[[#This Row],[ref pack]]=1,Tabla1[[#This Row],[Pedido]],LCM(Tabla1[[#This Row],[MC VIEJO]],Tabla1[[#This Row],[Pedido]]))</f>
        <v>1</v>
      </c>
      <c r="AG1261" s="36">
        <f>+VLOOKUP(Tabla1[[#This Row],[Artículo]],'.'!$B$2:$D$11481,3,)</f>
        <v>1</v>
      </c>
      <c r="AH1261" s="37" t="str">
        <f>+IFERROR(SEARCH("pack",Tabla1[[#This Row],[PACK]]),"")</f>
        <v/>
      </c>
    </row>
    <row r="1262" spans="1:34" ht="24" customHeight="1" x14ac:dyDescent="0.2">
      <c r="A1262" s="50" t="s">
        <v>2156</v>
      </c>
      <c r="B1262" s="60" t="s">
        <v>2398</v>
      </c>
      <c r="C1262" s="61" t="s">
        <v>2399</v>
      </c>
      <c r="D1262" s="52" t="s">
        <v>27</v>
      </c>
      <c r="E1262" s="53">
        <v>5162467.5999999996</v>
      </c>
      <c r="F1262" s="23" t="str">
        <f>+IFERROR(VLOOKUP(Tabla1[[#This Row],[Artículo]],'..'!$B$2:$D$569000,3,),"")</f>
        <v/>
      </c>
      <c r="G1262" s="24" t="str">
        <f>IF(H1262=AF1262,"", "Error MC")</f>
        <v>Error MC</v>
      </c>
      <c r="H1262" s="62"/>
      <c r="I1262" s="54">
        <f>+Tabla1[[#This Row],[MC]]*Tabla1[[#This Row],[Pedido]]*Tabla1[[#This Row],[PVC ]]</f>
        <v>0</v>
      </c>
      <c r="J1262" s="26">
        <v>0.21</v>
      </c>
      <c r="K1262" s="63"/>
      <c r="L1262" s="28" t="s">
        <v>17</v>
      </c>
      <c r="M1262" s="53">
        <v>9057549.4039999992</v>
      </c>
      <c r="N1262" s="64" t="str">
        <f>+IF(Tabla1[[#This Row],[F PMPI]]="SÍ","No","Sí")</f>
        <v>Sí</v>
      </c>
      <c r="O1262" s="65">
        <f>+Tabla1[[#This Row],[PVL]]*1.055</f>
        <v>9555714.6212199982</v>
      </c>
      <c r="P1262" s="65">
        <f>+Tabla1[[#This Row],[PVL]]*1.43</f>
        <v>12952295.647719998</v>
      </c>
      <c r="Q1262" s="66" t="str">
        <f>+HYPERLINK(Tabla1[[#This Row],[PAG]])</f>
        <v/>
      </c>
      <c r="R1262" s="67"/>
      <c r="S1262" s="68"/>
      <c r="T1262" s="69"/>
      <c r="U1262" s="69"/>
      <c r="V1262" s="69"/>
      <c r="W1262" s="69"/>
      <c r="X1262" s="69"/>
      <c r="Y1262" s="35"/>
      <c r="Z1262" s="35" t="s">
        <v>65</v>
      </c>
      <c r="AA1262" s="36">
        <v>1</v>
      </c>
      <c r="AB1262" s="35" t="s">
        <v>27</v>
      </c>
      <c r="AC1262" s="35" t="str">
        <f>+IF(Tabla1[[#This Row],[STK]]="no","Sin STK", "STK disponible")</f>
        <v>Sin STK</v>
      </c>
      <c r="AD1262" s="35">
        <f>+I1262*J1262</f>
        <v>0</v>
      </c>
      <c r="AE1262" s="35">
        <f>+I1262*K1262</f>
        <v>0</v>
      </c>
      <c r="AF1262" s="36">
        <f>IF(Tabla1[[#This Row],[ref pack]]=1,Tabla1[[#This Row],[Pedido]],LCM(Tabla1[[#This Row],[MC VIEJO]],Tabla1[[#This Row],[Pedido]]))</f>
        <v>1</v>
      </c>
      <c r="AG1262" s="36">
        <f>+VLOOKUP(Tabla1[[#This Row],[Artículo]],'.'!$B$2:$D$11481,3,)</f>
        <v>1</v>
      </c>
      <c r="AH1262" s="37" t="str">
        <f>+IFERROR(SEARCH("pack",Tabla1[[#This Row],[PACK]]),"")</f>
        <v/>
      </c>
    </row>
    <row r="1263" spans="1:34" ht="24" customHeight="1" x14ac:dyDescent="0.2">
      <c r="A1263" s="50" t="s">
        <v>2156</v>
      </c>
      <c r="B1263" s="60" t="s">
        <v>2400</v>
      </c>
      <c r="C1263" s="61" t="s">
        <v>2401</v>
      </c>
      <c r="D1263" s="52" t="s">
        <v>27</v>
      </c>
      <c r="E1263" s="53">
        <v>235184.69</v>
      </c>
      <c r="F1263" s="23" t="str">
        <f>+IFERROR(VLOOKUP(Tabla1[[#This Row],[Artículo]],'..'!$B$2:$D$569000,3,),"")</f>
        <v/>
      </c>
      <c r="G1263" s="24" t="str">
        <f>IF(H1263=AF1263,"", "Error MC")</f>
        <v>Error MC</v>
      </c>
      <c r="H1263" s="62"/>
      <c r="I1263" s="54">
        <f>+Tabla1[[#This Row],[MC]]*Tabla1[[#This Row],[Pedido]]*Tabla1[[#This Row],[PVC ]]</f>
        <v>0</v>
      </c>
      <c r="J1263" s="26">
        <v>0.21</v>
      </c>
      <c r="K1263" s="63"/>
      <c r="L1263" s="28" t="s">
        <v>17</v>
      </c>
      <c r="M1263" s="53">
        <v>412631.538</v>
      </c>
      <c r="N1263" s="64" t="str">
        <f>+IF(Tabla1[[#This Row],[F PMPI]]="SÍ","No","Sí")</f>
        <v>Sí</v>
      </c>
      <c r="O1263" s="65">
        <f>+Tabla1[[#This Row],[PVL]]*1.055</f>
        <v>435326.27258999995</v>
      </c>
      <c r="P1263" s="65">
        <f>+Tabla1[[#This Row],[PVL]]*1.43</f>
        <v>590063.09933999996</v>
      </c>
      <c r="Q1263" s="66" t="str">
        <f>+HYPERLINK(Tabla1[[#This Row],[PAG]])</f>
        <v/>
      </c>
      <c r="R1263" s="67"/>
      <c r="S1263" s="68"/>
      <c r="T1263" s="69"/>
      <c r="U1263" s="69"/>
      <c r="V1263" s="69"/>
      <c r="W1263" s="69"/>
      <c r="X1263" s="69"/>
      <c r="Y1263" s="35"/>
      <c r="Z1263" s="35" t="s">
        <v>65</v>
      </c>
      <c r="AA1263" s="36">
        <v>1</v>
      </c>
      <c r="AB1263" s="35" t="s">
        <v>27</v>
      </c>
      <c r="AC1263" s="35" t="str">
        <f>+IF(Tabla1[[#This Row],[STK]]="no","Sin STK", "STK disponible")</f>
        <v>Sin STK</v>
      </c>
      <c r="AD1263" s="35">
        <f>+I1263*J1263</f>
        <v>0</v>
      </c>
      <c r="AE1263" s="35">
        <f>+I1263*K1263</f>
        <v>0</v>
      </c>
      <c r="AF1263" s="36">
        <f>IF(Tabla1[[#This Row],[ref pack]]=1,Tabla1[[#This Row],[Pedido]],LCM(Tabla1[[#This Row],[MC VIEJO]],Tabla1[[#This Row],[Pedido]]))</f>
        <v>1</v>
      </c>
      <c r="AG1263" s="36">
        <f>+VLOOKUP(Tabla1[[#This Row],[Artículo]],'.'!$B$2:$D$11481,3,)</f>
        <v>1</v>
      </c>
      <c r="AH1263" s="37" t="str">
        <f>+IFERROR(SEARCH("pack",Tabla1[[#This Row],[PACK]]),"")</f>
        <v/>
      </c>
    </row>
    <row r="1264" spans="1:34" ht="24" customHeight="1" x14ac:dyDescent="0.2">
      <c r="A1264" s="50" t="s">
        <v>2156</v>
      </c>
      <c r="B1264" s="60" t="s">
        <v>9891</v>
      </c>
      <c r="C1264" s="61" t="s">
        <v>2402</v>
      </c>
      <c r="D1264" s="52" t="s">
        <v>27</v>
      </c>
      <c r="E1264" s="53">
        <v>996129.7</v>
      </c>
      <c r="F1264" s="23" t="str">
        <f>+IFERROR(VLOOKUP(Tabla1[[#This Row],[Artículo]],'..'!$B$2:$D$569000,3,),"")</f>
        <v/>
      </c>
      <c r="G1264" s="24" t="str">
        <f>IF(H1264=AF1264,"", "Error MC")</f>
        <v>Error MC</v>
      </c>
      <c r="H1264" s="62"/>
      <c r="I1264" s="54">
        <f>+Tabla1[[#This Row],[MC]]*Tabla1[[#This Row],[Pedido]]*Tabla1[[#This Row],[PVC ]]</f>
        <v>0</v>
      </c>
      <c r="J1264" s="26">
        <v>0.21</v>
      </c>
      <c r="K1264" s="63"/>
      <c r="L1264" s="28" t="s">
        <v>24296</v>
      </c>
      <c r="M1264" s="53">
        <v>1566912.0179999999</v>
      </c>
      <c r="N1264" s="64" t="str">
        <f>+IF(Tabla1[[#This Row],[F PMPI]]="SÍ","No","Sí")</f>
        <v>No</v>
      </c>
      <c r="O1264" s="65">
        <f>+Tabla1[[#This Row],[PVL]]*1.055</f>
        <v>1653092.1789899999</v>
      </c>
      <c r="P1264" s="65">
        <f>+Tabla1[[#This Row],[PVL]]*1.43</f>
        <v>2240684.1857399996</v>
      </c>
      <c r="Q1264" s="66" t="str">
        <f>+HYPERLINK(Tabla1[[#This Row],[PAG]])</f>
        <v>http://www.todomusica.com.ar/alta-de-nuevos-productos-desde-netsuit/31017-207911212s1.html</v>
      </c>
      <c r="R1264" s="67"/>
      <c r="S1264" s="68"/>
      <c r="T1264" s="69"/>
      <c r="U1264" s="69"/>
      <c r="V1264" s="69"/>
      <c r="W1264" s="69"/>
      <c r="X1264" s="69"/>
      <c r="Y1264" s="35"/>
      <c r="Z1264" s="35" t="s">
        <v>25311</v>
      </c>
      <c r="AA1264" s="36">
        <v>1</v>
      </c>
      <c r="AB1264" s="35" t="s">
        <v>9849</v>
      </c>
      <c r="AC1264" s="35" t="str">
        <f>+IF(Tabla1[[#This Row],[STK]]="no","Sin STK", "STK disponible")</f>
        <v>Sin STK</v>
      </c>
      <c r="AD1264" s="35">
        <f>+I1264*J1264</f>
        <v>0</v>
      </c>
      <c r="AE1264" s="35">
        <f>+I1264*K1264</f>
        <v>0</v>
      </c>
      <c r="AF1264" s="36">
        <f>IF(Tabla1[[#This Row],[ref pack]]=1,Tabla1[[#This Row],[Pedido]],LCM(Tabla1[[#This Row],[MC VIEJO]],Tabla1[[#This Row],[Pedido]]))</f>
        <v>1</v>
      </c>
      <c r="AG1264" s="36">
        <f>+VLOOKUP(Tabla1[[#This Row],[Artículo]],'.'!$B$2:$D$11481,3,)</f>
        <v>1</v>
      </c>
      <c r="AH1264" s="37" t="str">
        <f>+IFERROR(SEARCH("pack",Tabla1[[#This Row],[PACK]]),"")</f>
        <v/>
      </c>
    </row>
    <row r="1265" spans="1:34" ht="24" customHeight="1" x14ac:dyDescent="0.2">
      <c r="A1265" s="50" t="s">
        <v>2156</v>
      </c>
      <c r="B1265" s="60" t="s">
        <v>2403</v>
      </c>
      <c r="C1265" s="61" t="s">
        <v>2404</v>
      </c>
      <c r="D1265" s="52" t="s">
        <v>27</v>
      </c>
      <c r="E1265" s="53">
        <v>119160.24</v>
      </c>
      <c r="F1265" s="23" t="str">
        <f>+IFERROR(VLOOKUP(Tabla1[[#This Row],[Artículo]],'..'!$B$2:$D$569000,3,),"")</f>
        <v/>
      </c>
      <c r="G1265" s="24" t="str">
        <f>IF(H1265=AF1265,"", "Error MC")</f>
        <v>Error MC</v>
      </c>
      <c r="H1265" s="62"/>
      <c r="I1265" s="54">
        <f>+Tabla1[[#This Row],[MC]]*Tabla1[[#This Row],[Pedido]]*Tabla1[[#This Row],[PVC ]]</f>
        <v>0</v>
      </c>
      <c r="J1265" s="26">
        <v>0.21</v>
      </c>
      <c r="K1265" s="63"/>
      <c r="L1265" s="28" t="s">
        <v>17</v>
      </c>
      <c r="M1265" s="53">
        <v>209066.644</v>
      </c>
      <c r="N1265" s="64" t="str">
        <f>+IF(Tabla1[[#This Row],[F PMPI]]="SÍ","No","Sí")</f>
        <v>Sí</v>
      </c>
      <c r="O1265" s="65">
        <f>+Tabla1[[#This Row],[PVL]]*1.055</f>
        <v>220565.30941999998</v>
      </c>
      <c r="P1265" s="65">
        <f>+Tabla1[[#This Row],[PVL]]*1.43</f>
        <v>298965.30092000001</v>
      </c>
      <c r="Q1265" s="66" t="str">
        <f>+HYPERLINK(Tabla1[[#This Row],[PAG]])</f>
        <v/>
      </c>
      <c r="R1265" s="67"/>
      <c r="S1265" s="68"/>
      <c r="T1265" s="69"/>
      <c r="U1265" s="69"/>
      <c r="V1265" s="69"/>
      <c r="W1265" s="69"/>
      <c r="X1265" s="69"/>
      <c r="Y1265" s="35"/>
      <c r="Z1265" s="35" t="s">
        <v>65</v>
      </c>
      <c r="AA1265" s="36">
        <v>1</v>
      </c>
      <c r="AB1265" s="35" t="s">
        <v>27</v>
      </c>
      <c r="AC1265" s="35" t="str">
        <f>+IF(Tabla1[[#This Row],[STK]]="no","Sin STK", "STK disponible")</f>
        <v>Sin STK</v>
      </c>
      <c r="AD1265" s="35">
        <f>+I1265*J1265</f>
        <v>0</v>
      </c>
      <c r="AE1265" s="35">
        <f>+I1265*K1265</f>
        <v>0</v>
      </c>
      <c r="AF1265" s="36">
        <f>IF(Tabla1[[#This Row],[ref pack]]=1,Tabla1[[#This Row],[Pedido]],LCM(Tabla1[[#This Row],[MC VIEJO]],Tabla1[[#This Row],[Pedido]]))</f>
        <v>1</v>
      </c>
      <c r="AG1265" s="36">
        <f>+VLOOKUP(Tabla1[[#This Row],[Artículo]],'.'!$B$2:$D$11481,3,)</f>
        <v>1</v>
      </c>
      <c r="AH1265" s="37" t="str">
        <f>+IFERROR(SEARCH("pack",Tabla1[[#This Row],[PACK]]),"")</f>
        <v/>
      </c>
    </row>
    <row r="1266" spans="1:34" ht="24" customHeight="1" x14ac:dyDescent="0.2">
      <c r="A1266" s="50" t="s">
        <v>2156</v>
      </c>
      <c r="B1266" s="60" t="s">
        <v>12360</v>
      </c>
      <c r="C1266" s="61" t="s">
        <v>23897</v>
      </c>
      <c r="D1266" s="52" t="s">
        <v>9842</v>
      </c>
      <c r="E1266" s="53">
        <v>478170.45</v>
      </c>
      <c r="F1266" s="23" t="str">
        <f>+IFERROR(VLOOKUP(Tabla1[[#This Row],[Artículo]],'..'!$B$2:$D$569000,3,),"")</f>
        <v/>
      </c>
      <c r="G1266" s="24" t="str">
        <f>IF(H1266=AF1266,"", "Error MC")</f>
        <v>Error MC</v>
      </c>
      <c r="H1266" s="62"/>
      <c r="I1266" s="54">
        <f>+Tabla1[[#This Row],[MC]]*Tabla1[[#This Row],[Pedido]]*Tabla1[[#This Row],[PVC ]]</f>
        <v>0</v>
      </c>
      <c r="J1266" s="26">
        <v>0.21</v>
      </c>
      <c r="K1266" s="63"/>
      <c r="L1266" s="28" t="s">
        <v>17</v>
      </c>
      <c r="M1266" s="53">
        <v>838950.05200000003</v>
      </c>
      <c r="N1266" s="64" t="str">
        <f>+IF(Tabla1[[#This Row],[F PMPI]]="SÍ","No","Sí")</f>
        <v>No</v>
      </c>
      <c r="O1266" s="65">
        <f>+Tabla1[[#This Row],[PVL]]*1.055</f>
        <v>885092.30485999992</v>
      </c>
      <c r="P1266" s="65">
        <f>+Tabla1[[#This Row],[PVL]]*1.43</f>
        <v>1199698.57436</v>
      </c>
      <c r="Q1266" s="66" t="str">
        <f>+HYPERLINK(Tabla1[[#This Row],[PAG]])</f>
        <v>http://www.todomusica.com.ar/repuestos-varios/2543-401020122.html</v>
      </c>
      <c r="R1266" s="67"/>
      <c r="S1266" s="68"/>
      <c r="T1266" s="69"/>
      <c r="U1266" s="69"/>
      <c r="V1266" s="69"/>
      <c r="W1266" s="69"/>
      <c r="X1266" s="69"/>
      <c r="Y1266" s="35"/>
      <c r="Z1266" s="35" t="s">
        <v>25312</v>
      </c>
      <c r="AA1266" s="36">
        <v>1</v>
      </c>
      <c r="AB1266" s="35" t="s">
        <v>9849</v>
      </c>
      <c r="AC1266" s="35" t="str">
        <f>+IF(Tabla1[[#This Row],[STK]]="no","Sin STK", "STK disponible")</f>
        <v>STK disponible</v>
      </c>
      <c r="AD1266" s="35">
        <f>+I1266*J1266</f>
        <v>0</v>
      </c>
      <c r="AE1266" s="35">
        <f>+I1266*K1266</f>
        <v>0</v>
      </c>
      <c r="AF1266" s="36">
        <f>IF(Tabla1[[#This Row],[ref pack]]=1,Tabla1[[#This Row],[Pedido]],LCM(Tabla1[[#This Row],[MC VIEJO]],Tabla1[[#This Row],[Pedido]]))</f>
        <v>1</v>
      </c>
      <c r="AG1266" s="36">
        <f>+VLOOKUP(Tabla1[[#This Row],[Artículo]],'.'!$B$2:$D$11481,3,)</f>
        <v>1</v>
      </c>
      <c r="AH1266" s="37" t="str">
        <f>+IFERROR(SEARCH("pack",Tabla1[[#This Row],[PACK]]),"")</f>
        <v/>
      </c>
    </row>
    <row r="1267" spans="1:34" ht="24" customHeight="1" x14ac:dyDescent="0.2">
      <c r="A1267" s="50" t="s">
        <v>2156</v>
      </c>
      <c r="B1267" s="60" t="s">
        <v>2405</v>
      </c>
      <c r="C1267" s="61" t="s">
        <v>2406</v>
      </c>
      <c r="D1267" s="52" t="s">
        <v>9842</v>
      </c>
      <c r="E1267" s="53">
        <v>290583.7</v>
      </c>
      <c r="F1267" s="23" t="str">
        <f>+IFERROR(VLOOKUP(Tabla1[[#This Row],[Artículo]],'..'!$B$2:$D$569000,3,),"")</f>
        <v/>
      </c>
      <c r="G1267" s="24" t="str">
        <f>IF(H1267=AF1267,"", "Error MC")</f>
        <v>Error MC</v>
      </c>
      <c r="H1267" s="62"/>
      <c r="I1267" s="54">
        <f>+Tabla1[[#This Row],[MC]]*Tabla1[[#This Row],[Pedido]]*Tabla1[[#This Row],[PVC ]]</f>
        <v>0</v>
      </c>
      <c r="J1267" s="26">
        <v>0.21</v>
      </c>
      <c r="K1267" s="63"/>
      <c r="L1267" s="28" t="s">
        <v>17</v>
      </c>
      <c r="M1267" s="53">
        <v>509829.10800000001</v>
      </c>
      <c r="N1267" s="64" t="str">
        <f>+IF(Tabla1[[#This Row],[F PMPI]]="SÍ","No","Sí")</f>
        <v>Sí</v>
      </c>
      <c r="O1267" s="65">
        <f>+Tabla1[[#This Row],[PVL]]*1.055</f>
        <v>537869.70893999992</v>
      </c>
      <c r="P1267" s="65">
        <f>+Tabla1[[#This Row],[PVL]]*1.43</f>
        <v>729055.62443999993</v>
      </c>
      <c r="Q1267" s="66" t="str">
        <f>+HYPERLINK(Tabla1[[#This Row],[PAG]])</f>
        <v>http://www.todomusica.com.ar/repuestos-varios/24807-butt-for-driver-401200011.html</v>
      </c>
      <c r="R1267" s="67"/>
      <c r="S1267" s="68"/>
      <c r="T1267" s="69"/>
      <c r="U1267" s="69"/>
      <c r="V1267" s="69"/>
      <c r="W1267" s="69"/>
      <c r="X1267" s="69"/>
      <c r="Y1267" s="35"/>
      <c r="Z1267" s="35" t="s">
        <v>25313</v>
      </c>
      <c r="AA1267" s="36">
        <v>1</v>
      </c>
      <c r="AB1267" s="35" t="s">
        <v>27</v>
      </c>
      <c r="AC1267" s="35" t="str">
        <f>+IF(Tabla1[[#This Row],[STK]]="no","Sin STK", "STK disponible")</f>
        <v>STK disponible</v>
      </c>
      <c r="AD1267" s="35">
        <f>+I1267*J1267</f>
        <v>0</v>
      </c>
      <c r="AE1267" s="35">
        <f>+I1267*K1267</f>
        <v>0</v>
      </c>
      <c r="AF1267" s="36">
        <f>IF(Tabla1[[#This Row],[ref pack]]=1,Tabla1[[#This Row],[Pedido]],LCM(Tabla1[[#This Row],[MC VIEJO]],Tabla1[[#This Row],[Pedido]]))</f>
        <v>1</v>
      </c>
      <c r="AG1267" s="36">
        <f>+VLOOKUP(Tabla1[[#This Row],[Artículo]],'.'!$B$2:$D$11481,3,)</f>
        <v>1</v>
      </c>
      <c r="AH1267" s="37" t="str">
        <f>+IFERROR(SEARCH("pack",Tabla1[[#This Row],[PACK]]),"")</f>
        <v/>
      </c>
    </row>
    <row r="1268" spans="1:34" ht="24" customHeight="1" x14ac:dyDescent="0.2">
      <c r="A1268" s="50" t="s">
        <v>2156</v>
      </c>
      <c r="B1268" s="60" t="s">
        <v>2407</v>
      </c>
      <c r="C1268" s="61" t="s">
        <v>2408</v>
      </c>
      <c r="D1268" s="52" t="s">
        <v>9841</v>
      </c>
      <c r="E1268" s="53">
        <v>133793.98000000001</v>
      </c>
      <c r="F1268" s="23" t="str">
        <f>+IFERROR(VLOOKUP(Tabla1[[#This Row],[Artículo]],'..'!$B$2:$D$569000,3,),"")</f>
        <v/>
      </c>
      <c r="G1268" s="24" t="str">
        <f>IF(H1268=AF1268,"", "Error MC")</f>
        <v>Error MC</v>
      </c>
      <c r="H1268" s="62"/>
      <c r="I1268" s="54">
        <f>+Tabla1[[#This Row],[MC]]*Tabla1[[#This Row],[Pedido]]*Tabla1[[#This Row],[PVC ]]</f>
        <v>0</v>
      </c>
      <c r="J1268" s="26">
        <v>0.21</v>
      </c>
      <c r="K1268" s="63"/>
      <c r="L1268" s="28" t="s">
        <v>17</v>
      </c>
      <c r="M1268" s="53">
        <v>234741.53700000001</v>
      </c>
      <c r="N1268" s="64" t="str">
        <f>+IF(Tabla1[[#This Row],[F PMPI]]="SÍ","No","Sí")</f>
        <v>Sí</v>
      </c>
      <c r="O1268" s="65">
        <f>+Tabla1[[#This Row],[PVL]]*1.055</f>
        <v>247652.321535</v>
      </c>
      <c r="P1268" s="65">
        <f>+Tabla1[[#This Row],[PVL]]*1.43</f>
        <v>335680.39791</v>
      </c>
      <c r="Q1268" s="66" t="str">
        <f>+HYPERLINK(Tabla1[[#This Row],[PAG]])</f>
        <v>http://www.todomusica.com.ar/repuestos-varios/24807-butt-for-driver-401200011.html</v>
      </c>
      <c r="R1268" s="67"/>
      <c r="S1268" s="68"/>
      <c r="T1268" s="69"/>
      <c r="U1268" s="69"/>
      <c r="V1268" s="69"/>
      <c r="W1268" s="69"/>
      <c r="X1268" s="69"/>
      <c r="Y1268" s="35"/>
      <c r="Z1268" s="35" t="s">
        <v>25313</v>
      </c>
      <c r="AA1268" s="36">
        <v>1</v>
      </c>
      <c r="AB1268" s="35" t="s">
        <v>27</v>
      </c>
      <c r="AC1268" s="35" t="str">
        <f>+IF(Tabla1[[#This Row],[STK]]="no","Sin STK", "STK disponible")</f>
        <v>STK disponible</v>
      </c>
      <c r="AD1268" s="35">
        <f>+I1268*J1268</f>
        <v>0</v>
      </c>
      <c r="AE1268" s="35">
        <f>+I1268*K1268</f>
        <v>0</v>
      </c>
      <c r="AF1268" s="36">
        <f>IF(Tabla1[[#This Row],[ref pack]]=1,Tabla1[[#This Row],[Pedido]],LCM(Tabla1[[#This Row],[MC VIEJO]],Tabla1[[#This Row],[Pedido]]))</f>
        <v>1</v>
      </c>
      <c r="AG1268" s="36">
        <f>+VLOOKUP(Tabla1[[#This Row],[Artículo]],'.'!$B$2:$D$11481,3,)</f>
        <v>1</v>
      </c>
      <c r="AH1268" s="37" t="str">
        <f>+IFERROR(SEARCH("pack",Tabla1[[#This Row],[PACK]]),"")</f>
        <v/>
      </c>
    </row>
    <row r="1269" spans="1:34" ht="24" customHeight="1" x14ac:dyDescent="0.2">
      <c r="A1269" s="50" t="s">
        <v>2156</v>
      </c>
      <c r="B1269" s="60" t="s">
        <v>2409</v>
      </c>
      <c r="C1269" s="61" t="s">
        <v>2410</v>
      </c>
      <c r="D1269" s="52" t="s">
        <v>9842</v>
      </c>
      <c r="E1269" s="53">
        <v>87045.78</v>
      </c>
      <c r="F1269" s="23" t="str">
        <f>+IFERROR(VLOOKUP(Tabla1[[#This Row],[Artículo]],'..'!$B$2:$D$569000,3,),"")</f>
        <v/>
      </c>
      <c r="G1269" s="24" t="str">
        <f>IF(H1269=AF1269,"", "Error MC")</f>
        <v>Error MC</v>
      </c>
      <c r="H1269" s="62"/>
      <c r="I1269" s="54">
        <f>+Tabla1[[#This Row],[MC]]*Tabla1[[#This Row],[Pedido]]*Tabla1[[#This Row],[PVC ]]</f>
        <v>0</v>
      </c>
      <c r="J1269" s="26">
        <v>0.21</v>
      </c>
      <c r="K1269" s="63"/>
      <c r="L1269" s="28" t="s">
        <v>17</v>
      </c>
      <c r="M1269" s="53">
        <v>152721.82</v>
      </c>
      <c r="N1269" s="64" t="str">
        <f>+IF(Tabla1[[#This Row],[F PMPI]]="SÍ","No","Sí")</f>
        <v>No</v>
      </c>
      <c r="O1269" s="65">
        <f>+Tabla1[[#This Row],[PVL]]*1.055</f>
        <v>161121.52009999999</v>
      </c>
      <c r="P1269" s="65">
        <f>+Tabla1[[#This Row],[PVL]]*1.43</f>
        <v>218392.20259999999</v>
      </c>
      <c r="Q1269" s="66" t="str">
        <f>+HYPERLINK(Tabla1[[#This Row],[PAG]])</f>
        <v>http://www.todomusica.com.ar/repuestos-varios/14915-401050046.html</v>
      </c>
      <c r="R1269" s="67"/>
      <c r="S1269" s="68"/>
      <c r="T1269" s="69"/>
      <c r="U1269" s="69"/>
      <c r="V1269" s="69"/>
      <c r="W1269" s="69"/>
      <c r="X1269" s="69"/>
      <c r="Y1269" s="35"/>
      <c r="Z1269" s="35" t="s">
        <v>25314</v>
      </c>
      <c r="AA1269" s="36">
        <v>1</v>
      </c>
      <c r="AB1269" s="35" t="s">
        <v>9849</v>
      </c>
      <c r="AC1269" s="35" t="str">
        <f>+IF(Tabla1[[#This Row],[STK]]="no","Sin STK", "STK disponible")</f>
        <v>STK disponible</v>
      </c>
      <c r="AD1269" s="35">
        <f>+I1269*J1269</f>
        <v>0</v>
      </c>
      <c r="AE1269" s="35">
        <f>+I1269*K1269</f>
        <v>0</v>
      </c>
      <c r="AF1269" s="36">
        <f>IF(Tabla1[[#This Row],[ref pack]]=1,Tabla1[[#This Row],[Pedido]],LCM(Tabla1[[#This Row],[MC VIEJO]],Tabla1[[#This Row],[Pedido]]))</f>
        <v>1</v>
      </c>
      <c r="AG1269" s="36">
        <f>+VLOOKUP(Tabla1[[#This Row],[Artículo]],'.'!$B$2:$D$11481,3,)</f>
        <v>1</v>
      </c>
      <c r="AH1269" s="37" t="str">
        <f>+IFERROR(SEARCH("pack",Tabla1[[#This Row],[PACK]]),"")</f>
        <v/>
      </c>
    </row>
    <row r="1270" spans="1:34" ht="24" customHeight="1" x14ac:dyDescent="0.2">
      <c r="A1270" s="50" t="s">
        <v>2156</v>
      </c>
      <c r="B1270" s="60" t="s">
        <v>2411</v>
      </c>
      <c r="C1270" s="61" t="s">
        <v>2412</v>
      </c>
      <c r="D1270" s="52" t="s">
        <v>27</v>
      </c>
      <c r="E1270" s="53">
        <v>180602.73</v>
      </c>
      <c r="F1270" s="23" t="str">
        <f>+IFERROR(VLOOKUP(Tabla1[[#This Row],[Artículo]],'..'!$B$2:$D$569000,3,),"")</f>
        <v/>
      </c>
      <c r="G1270" s="24" t="str">
        <f>IF(H1270=AF1270,"", "Error MC")</f>
        <v>Error MC</v>
      </c>
      <c r="H1270" s="62"/>
      <c r="I1270" s="54">
        <f>+Tabla1[[#This Row],[MC]]*Tabla1[[#This Row],[Pedido]]*Tabla1[[#This Row],[PVC ]]</f>
        <v>0</v>
      </c>
      <c r="J1270" s="26">
        <v>0.21</v>
      </c>
      <c r="K1270" s="63"/>
      <c r="L1270" s="28" t="s">
        <v>17</v>
      </c>
      <c r="M1270" s="53">
        <v>316867.49200000003</v>
      </c>
      <c r="N1270" s="64" t="str">
        <f>+IF(Tabla1[[#This Row],[F PMPI]]="SÍ","No","Sí")</f>
        <v>Sí</v>
      </c>
      <c r="O1270" s="65">
        <f>+Tabla1[[#This Row],[PVL]]*1.055</f>
        <v>334295.20406000002</v>
      </c>
      <c r="P1270" s="65">
        <f>+Tabla1[[#This Row],[PVL]]*1.43</f>
        <v>453120.51355999999</v>
      </c>
      <c r="Q1270" s="66" t="str">
        <f>+HYPERLINK(Tabla1[[#This Row],[PAG]])</f>
        <v>http://www.todomusica.com.ar/repuestos-varios/24807-butt-for-driver-401200011.html</v>
      </c>
      <c r="R1270" s="67"/>
      <c r="S1270" s="68"/>
      <c r="T1270" s="69"/>
      <c r="U1270" s="69"/>
      <c r="V1270" s="69"/>
      <c r="W1270" s="69"/>
      <c r="X1270" s="69"/>
      <c r="Y1270" s="35"/>
      <c r="Z1270" s="35" t="s">
        <v>25313</v>
      </c>
      <c r="AA1270" s="36">
        <v>1</v>
      </c>
      <c r="AB1270" s="35" t="s">
        <v>27</v>
      </c>
      <c r="AC1270" s="35" t="str">
        <f>+IF(Tabla1[[#This Row],[STK]]="no","Sin STK", "STK disponible")</f>
        <v>Sin STK</v>
      </c>
      <c r="AD1270" s="35">
        <f>+I1270*J1270</f>
        <v>0</v>
      </c>
      <c r="AE1270" s="35">
        <f>+I1270*K1270</f>
        <v>0</v>
      </c>
      <c r="AF1270" s="36">
        <f>IF(Tabla1[[#This Row],[ref pack]]=1,Tabla1[[#This Row],[Pedido]],LCM(Tabla1[[#This Row],[MC VIEJO]],Tabla1[[#This Row],[Pedido]]))</f>
        <v>1</v>
      </c>
      <c r="AG1270" s="36">
        <f>+VLOOKUP(Tabla1[[#This Row],[Artículo]],'.'!$B$2:$D$11481,3,)</f>
        <v>1</v>
      </c>
      <c r="AH1270" s="37" t="str">
        <f>+IFERROR(SEARCH("pack",Tabla1[[#This Row],[PACK]]),"")</f>
        <v/>
      </c>
    </row>
    <row r="1271" spans="1:34" ht="24" customHeight="1" x14ac:dyDescent="0.2">
      <c r="A1271" s="50" t="s">
        <v>2156</v>
      </c>
      <c r="B1271" s="60" t="s">
        <v>2413</v>
      </c>
      <c r="C1271" s="61" t="s">
        <v>2414</v>
      </c>
      <c r="D1271" s="52" t="s">
        <v>27</v>
      </c>
      <c r="E1271" s="53">
        <v>13269.18</v>
      </c>
      <c r="F1271" s="23" t="str">
        <f>+IFERROR(VLOOKUP(Tabla1[[#This Row],[Artículo]],'..'!$B$2:$D$569000,3,),"")</f>
        <v/>
      </c>
      <c r="G1271" s="24" t="str">
        <f>IF(H1271=AF1271,"", "Error MC")</f>
        <v>Error MC</v>
      </c>
      <c r="H1271" s="62"/>
      <c r="I1271" s="54">
        <f>+Tabla1[[#This Row],[MC]]*Tabla1[[#This Row],[Pedido]]*Tabla1[[#This Row],[PVC ]]</f>
        <v>0</v>
      </c>
      <c r="J1271" s="26">
        <v>0.21</v>
      </c>
      <c r="K1271" s="63"/>
      <c r="L1271" s="28" t="s">
        <v>17</v>
      </c>
      <c r="M1271" s="53">
        <v>23280.775000000001</v>
      </c>
      <c r="N1271" s="64" t="str">
        <f>+IF(Tabla1[[#This Row],[F PMPI]]="SÍ","No","Sí")</f>
        <v>Sí</v>
      </c>
      <c r="O1271" s="65">
        <f>+Tabla1[[#This Row],[PVL]]*1.055</f>
        <v>24561.217625000001</v>
      </c>
      <c r="P1271" s="65">
        <f>+Tabla1[[#This Row],[PVL]]*1.43</f>
        <v>33291.508249999999</v>
      </c>
      <c r="Q1271" s="66" t="str">
        <f>+HYPERLINK(Tabla1[[#This Row],[PAG]])</f>
        <v>https://todomusica.com.ar/varios/5949-428040023b.html</v>
      </c>
      <c r="R1271" s="67"/>
      <c r="S1271" s="68"/>
      <c r="T1271" s="69"/>
      <c r="U1271" s="69"/>
      <c r="V1271" s="69"/>
      <c r="W1271" s="69"/>
      <c r="X1271" s="69"/>
      <c r="Y1271" s="35"/>
      <c r="Z1271" s="35" t="s">
        <v>25315</v>
      </c>
      <c r="AA1271" s="36">
        <v>1</v>
      </c>
      <c r="AB1271" s="35" t="s">
        <v>27</v>
      </c>
      <c r="AC1271" s="35" t="str">
        <f>+IF(Tabla1[[#This Row],[STK]]="no","Sin STK", "STK disponible")</f>
        <v>Sin STK</v>
      </c>
      <c r="AD1271" s="35">
        <f>+I1271*J1271</f>
        <v>0</v>
      </c>
      <c r="AE1271" s="35">
        <f>+I1271*K1271</f>
        <v>0</v>
      </c>
      <c r="AF1271" s="36">
        <f>IF(Tabla1[[#This Row],[ref pack]]=1,Tabla1[[#This Row],[Pedido]],LCM(Tabla1[[#This Row],[MC VIEJO]],Tabla1[[#This Row],[Pedido]]))</f>
        <v>1</v>
      </c>
      <c r="AG1271" s="36">
        <f>+VLOOKUP(Tabla1[[#This Row],[Artículo]],'.'!$B$2:$D$11481,3,)</f>
        <v>1</v>
      </c>
      <c r="AH1271" s="37" t="str">
        <f>+IFERROR(SEARCH("pack",Tabla1[[#This Row],[PACK]]),"")</f>
        <v/>
      </c>
    </row>
    <row r="1272" spans="1:34" ht="24" customHeight="1" x14ac:dyDescent="0.2">
      <c r="A1272" s="50" t="s">
        <v>2415</v>
      </c>
      <c r="B1272" s="60" t="s">
        <v>2416</v>
      </c>
      <c r="C1272" s="61" t="s">
        <v>23898</v>
      </c>
      <c r="D1272" s="52" t="s">
        <v>27</v>
      </c>
      <c r="E1272" s="53">
        <v>3002512.1</v>
      </c>
      <c r="F1272" s="23" t="str">
        <f>+IFERROR(VLOOKUP(Tabla1[[#This Row],[Artículo]],'..'!$B$2:$D$569000,3,),"")</f>
        <v/>
      </c>
      <c r="G1272" s="24" t="str">
        <f>IF(H1272=AF1272,"", "Error MC")</f>
        <v>Error MC</v>
      </c>
      <c r="H1272" s="62"/>
      <c r="I1272" s="54">
        <f>+Tabla1[[#This Row],[MC]]*Tabla1[[#This Row],[Pedido]]*Tabla1[[#This Row],[PVC ]]</f>
        <v>0</v>
      </c>
      <c r="J1272" s="26">
        <v>0.21</v>
      </c>
      <c r="K1272" s="63"/>
      <c r="L1272" s="28" t="s">
        <v>24296</v>
      </c>
      <c r="M1272" s="53">
        <v>4722951.5329999998</v>
      </c>
      <c r="N1272" s="64" t="str">
        <f>+IF(Tabla1[[#This Row],[F PMPI]]="SÍ","No","Sí")</f>
        <v>No</v>
      </c>
      <c r="O1272" s="65">
        <f>+Tabla1[[#This Row],[PVL]]*1.055</f>
        <v>4982713.8673149999</v>
      </c>
      <c r="P1272" s="65">
        <f>+Tabla1[[#This Row],[PVL]]*1.43</f>
        <v>6753820.6921899999</v>
      </c>
      <c r="Q1272" s="66" t="str">
        <f>+HYPERLINK(Tabla1[[#This Row],[PAG]])</f>
        <v>https://todomusica.com.ar/matrices/6012-dbx4820.html</v>
      </c>
      <c r="R1272" s="67"/>
      <c r="S1272" s="68"/>
      <c r="T1272" s="69"/>
      <c r="U1272" s="69"/>
      <c r="V1272" s="69"/>
      <c r="W1272" s="69"/>
      <c r="X1272" s="69"/>
      <c r="Y1272" s="35"/>
      <c r="Z1272" s="35" t="s">
        <v>25316</v>
      </c>
      <c r="AA1272" s="36">
        <v>1</v>
      </c>
      <c r="AB1272" s="35" t="s">
        <v>9849</v>
      </c>
      <c r="AC1272" s="35" t="str">
        <f>+IF(Tabla1[[#This Row],[STK]]="no","Sin STK", "STK disponible")</f>
        <v>Sin STK</v>
      </c>
      <c r="AD1272" s="35">
        <f>+I1272*J1272</f>
        <v>0</v>
      </c>
      <c r="AE1272" s="35">
        <f>+I1272*K1272</f>
        <v>0</v>
      </c>
      <c r="AF1272" s="36">
        <f>IF(Tabla1[[#This Row],[ref pack]]=1,Tabla1[[#This Row],[Pedido]],LCM(Tabla1[[#This Row],[MC VIEJO]],Tabla1[[#This Row],[Pedido]]))</f>
        <v>1</v>
      </c>
      <c r="AG1272" s="36">
        <f>+VLOOKUP(Tabla1[[#This Row],[Artículo]],'.'!$B$2:$D$11481,3,)</f>
        <v>1</v>
      </c>
      <c r="AH1272" s="37" t="str">
        <f>+IFERROR(SEARCH("pack",Tabla1[[#This Row],[PACK]]),"")</f>
        <v/>
      </c>
    </row>
    <row r="1273" spans="1:34" ht="24" customHeight="1" x14ac:dyDescent="0.2">
      <c r="A1273" s="50" t="s">
        <v>2415</v>
      </c>
      <c r="B1273" s="60" t="s">
        <v>2418</v>
      </c>
      <c r="C1273" s="61" t="s">
        <v>2419</v>
      </c>
      <c r="D1273" s="52" t="s">
        <v>9842</v>
      </c>
      <c r="E1273" s="53">
        <v>512490.25</v>
      </c>
      <c r="F1273" s="23" t="str">
        <f>+IFERROR(VLOOKUP(Tabla1[[#This Row],[Artículo]],'..'!$B$2:$D$569000,3,),"")</f>
        <v/>
      </c>
      <c r="G1273" s="24" t="str">
        <f>IF(H1273=AF1273,"", "Error MC")</f>
        <v>Error MC</v>
      </c>
      <c r="H1273" s="62"/>
      <c r="I1273" s="54">
        <f>+Tabla1[[#This Row],[MC]]*Tabla1[[#This Row],[Pedido]]*Tabla1[[#This Row],[PVC ]]</f>
        <v>0</v>
      </c>
      <c r="J1273" s="26">
        <v>0.105</v>
      </c>
      <c r="K1273" s="63"/>
      <c r="L1273" s="28" t="s">
        <v>24296</v>
      </c>
      <c r="M1273" s="53">
        <v>736192.25</v>
      </c>
      <c r="N1273" s="64" t="str">
        <f>+IF(Tabla1[[#This Row],[F PMPI]]="SÍ","No","Sí")</f>
        <v>No</v>
      </c>
      <c r="O1273" s="65">
        <f>+Tabla1[[#This Row],[PVL]]*1.055</f>
        <v>776682.82374999998</v>
      </c>
      <c r="P1273" s="65">
        <f>+Tabla1[[#This Row],[PVL]]*1.43</f>
        <v>1052754.9175</v>
      </c>
      <c r="Q1273" s="66" t="str">
        <f>+HYPERLINK(Tabla1[[#This Row],[PAG]])</f>
        <v>https://todomusica.com.ar/varios/6685-pmc16.html</v>
      </c>
      <c r="R1273" s="67"/>
      <c r="S1273" s="68"/>
      <c r="T1273" s="69"/>
      <c r="U1273" s="69"/>
      <c r="V1273" s="69"/>
      <c r="W1273" s="69"/>
      <c r="X1273" s="69"/>
      <c r="Y1273" s="35"/>
      <c r="Z1273" s="35" t="s">
        <v>25317</v>
      </c>
      <c r="AA1273" s="36">
        <v>1</v>
      </c>
      <c r="AB1273" s="35" t="s">
        <v>9849</v>
      </c>
      <c r="AC1273" s="35" t="str">
        <f>+IF(Tabla1[[#This Row],[STK]]="no","Sin STK", "STK disponible")</f>
        <v>STK disponible</v>
      </c>
      <c r="AD1273" s="35">
        <f>+I1273*J1273</f>
        <v>0</v>
      </c>
      <c r="AE1273" s="35">
        <f>+I1273*K1273</f>
        <v>0</v>
      </c>
      <c r="AF1273" s="36">
        <f>IF(Tabla1[[#This Row],[ref pack]]=1,Tabla1[[#This Row],[Pedido]],LCM(Tabla1[[#This Row],[MC VIEJO]],Tabla1[[#This Row],[Pedido]]))</f>
        <v>1</v>
      </c>
      <c r="AG1273" s="36">
        <f>+VLOOKUP(Tabla1[[#This Row],[Artículo]],'.'!$B$2:$D$11481,3,)</f>
        <v>1</v>
      </c>
      <c r="AH1273" s="37" t="str">
        <f>+IFERROR(SEARCH("pack",Tabla1[[#This Row],[PACK]]),"")</f>
        <v/>
      </c>
    </row>
    <row r="1274" spans="1:34" ht="24" customHeight="1" x14ac:dyDescent="0.2">
      <c r="A1274" s="50" t="s">
        <v>2415</v>
      </c>
      <c r="B1274" s="60" t="s">
        <v>2420</v>
      </c>
      <c r="C1274" s="61" t="s">
        <v>2421</v>
      </c>
      <c r="D1274" s="52" t="s">
        <v>9842</v>
      </c>
      <c r="E1274" s="53">
        <v>62199.61</v>
      </c>
      <c r="F1274" s="23" t="str">
        <f>+IFERROR(VLOOKUP(Tabla1[[#This Row],[Artículo]],'..'!$B$2:$D$569000,3,),"")</f>
        <v/>
      </c>
      <c r="G1274" s="24" t="str">
        <f>IF(H1274=AF1274,"", "Error MC")</f>
        <v>Error MC</v>
      </c>
      <c r="H1274" s="62"/>
      <c r="I1274" s="54">
        <f>+Tabla1[[#This Row],[MC]]*Tabla1[[#This Row],[Pedido]]*Tabla1[[#This Row],[PVC ]]</f>
        <v>0</v>
      </c>
      <c r="J1274" s="26">
        <v>0.21</v>
      </c>
      <c r="K1274" s="63"/>
      <c r="L1274" s="28" t="s">
        <v>24296</v>
      </c>
      <c r="M1274" s="53">
        <v>97839.982999999993</v>
      </c>
      <c r="N1274" s="64" t="str">
        <f>+IF(Tabla1[[#This Row],[F PMPI]]="SÍ","No","Sí")</f>
        <v>No</v>
      </c>
      <c r="O1274" s="65">
        <f>+Tabla1[[#This Row],[PVL]]*1.055</f>
        <v>103221.18206499999</v>
      </c>
      <c r="P1274" s="65">
        <f>+Tabla1[[#This Row],[PVL]]*1.43</f>
        <v>139911.17568999997</v>
      </c>
      <c r="Q1274" s="66" t="str">
        <f>+HYPERLINK(Tabla1[[#This Row],[PAG]])</f>
        <v>https://todomusica.com.ar/accesorios-de-instalacion/1049-zc2v-eu.html</v>
      </c>
      <c r="R1274" s="67"/>
      <c r="S1274" s="68"/>
      <c r="T1274" s="69"/>
      <c r="U1274" s="69"/>
      <c r="V1274" s="69"/>
      <c r="W1274" s="69"/>
      <c r="X1274" s="69"/>
      <c r="Y1274" s="35"/>
      <c r="Z1274" s="35" t="s">
        <v>25318</v>
      </c>
      <c r="AA1274" s="36">
        <v>1</v>
      </c>
      <c r="AB1274" s="35" t="s">
        <v>9849</v>
      </c>
      <c r="AC1274" s="35" t="str">
        <f>+IF(Tabla1[[#This Row],[STK]]="no","Sin STK", "STK disponible")</f>
        <v>STK disponible</v>
      </c>
      <c r="AD1274" s="35">
        <f>+I1274*J1274</f>
        <v>0</v>
      </c>
      <c r="AE1274" s="35">
        <f>+I1274*K1274</f>
        <v>0</v>
      </c>
      <c r="AF1274" s="36">
        <f>IF(Tabla1[[#This Row],[ref pack]]=1,Tabla1[[#This Row],[Pedido]],LCM(Tabla1[[#This Row],[MC VIEJO]],Tabla1[[#This Row],[Pedido]]))</f>
        <v>1</v>
      </c>
      <c r="AG1274" s="36">
        <f>+VLOOKUP(Tabla1[[#This Row],[Artículo]],'.'!$B$2:$D$11481,3,)</f>
        <v>1</v>
      </c>
      <c r="AH1274" s="37" t="str">
        <f>+IFERROR(SEARCH("pack",Tabla1[[#This Row],[PACK]]),"")</f>
        <v/>
      </c>
    </row>
    <row r="1275" spans="1:34" ht="24" customHeight="1" x14ac:dyDescent="0.2">
      <c r="A1275" s="50" t="s">
        <v>2415</v>
      </c>
      <c r="B1275" s="60" t="s">
        <v>2422</v>
      </c>
      <c r="C1275" s="61" t="s">
        <v>2423</v>
      </c>
      <c r="D1275" s="52" t="s">
        <v>9842</v>
      </c>
      <c r="E1275" s="53">
        <v>69098.63</v>
      </c>
      <c r="F1275" s="23" t="str">
        <f>+IFERROR(VLOOKUP(Tabla1[[#This Row],[Artículo]],'..'!$B$2:$D$569000,3,),"")</f>
        <v/>
      </c>
      <c r="G1275" s="24" t="str">
        <f>IF(H1275=AF1275,"", "Error MC")</f>
        <v>Error MC</v>
      </c>
      <c r="H1275" s="62"/>
      <c r="I1275" s="54">
        <f>+Tabla1[[#This Row],[MC]]*Tabla1[[#This Row],[Pedido]]*Tabla1[[#This Row],[PVC ]]</f>
        <v>0</v>
      </c>
      <c r="J1275" s="26">
        <v>0.21</v>
      </c>
      <c r="K1275" s="63"/>
      <c r="L1275" s="28" t="s">
        <v>24296</v>
      </c>
      <c r="M1275" s="53">
        <v>108692.14599999999</v>
      </c>
      <c r="N1275" s="64" t="str">
        <f>+IF(Tabla1[[#This Row],[F PMPI]]="SÍ","No","Sí")</f>
        <v>No</v>
      </c>
      <c r="O1275" s="65">
        <f>+Tabla1[[#This Row],[PVL]]*1.055</f>
        <v>114670.21402999999</v>
      </c>
      <c r="P1275" s="65">
        <f>+Tabla1[[#This Row],[PVL]]*1.43</f>
        <v>155429.76877999998</v>
      </c>
      <c r="Q1275" s="66" t="str">
        <f>+HYPERLINK(Tabla1[[#This Row],[PAG]])</f>
        <v>https://todomusica.com.ar/accesorios-de-instalacion/1050-zc3v-eu.html</v>
      </c>
      <c r="R1275" s="67"/>
      <c r="S1275" s="68"/>
      <c r="T1275" s="69"/>
      <c r="U1275" s="69"/>
      <c r="V1275" s="69"/>
      <c r="W1275" s="69"/>
      <c r="X1275" s="69"/>
      <c r="Y1275" s="35"/>
      <c r="Z1275" s="35" t="s">
        <v>25319</v>
      </c>
      <c r="AA1275" s="36">
        <v>1</v>
      </c>
      <c r="AB1275" s="35" t="s">
        <v>9849</v>
      </c>
      <c r="AC1275" s="35" t="str">
        <f>+IF(Tabla1[[#This Row],[STK]]="no","Sin STK", "STK disponible")</f>
        <v>STK disponible</v>
      </c>
      <c r="AD1275" s="35">
        <f>+I1275*J1275</f>
        <v>0</v>
      </c>
      <c r="AE1275" s="35">
        <f>+I1275*K1275</f>
        <v>0</v>
      </c>
      <c r="AF1275" s="36">
        <f>IF(Tabla1[[#This Row],[ref pack]]=1,Tabla1[[#This Row],[Pedido]],LCM(Tabla1[[#This Row],[MC VIEJO]],Tabla1[[#This Row],[Pedido]]))</f>
        <v>1</v>
      </c>
      <c r="AG1275" s="36">
        <f>+VLOOKUP(Tabla1[[#This Row],[Artículo]],'.'!$B$2:$D$11481,3,)</f>
        <v>1</v>
      </c>
      <c r="AH1275" s="37" t="str">
        <f>+IFERROR(SEARCH("pack",Tabla1[[#This Row],[PACK]]),"")</f>
        <v/>
      </c>
    </row>
    <row r="1276" spans="1:34" ht="24" customHeight="1" x14ac:dyDescent="0.2">
      <c r="A1276" s="50" t="s">
        <v>2415</v>
      </c>
      <c r="B1276" s="60" t="s">
        <v>2424</v>
      </c>
      <c r="C1276" s="61" t="s">
        <v>2425</v>
      </c>
      <c r="D1276" s="52" t="s">
        <v>9842</v>
      </c>
      <c r="E1276" s="53">
        <v>69098.63</v>
      </c>
      <c r="F1276" s="23" t="str">
        <f>+IFERROR(VLOOKUP(Tabla1[[#This Row],[Artículo]],'..'!$B$2:$D$569000,3,),"")</f>
        <v/>
      </c>
      <c r="G1276" s="24" t="str">
        <f>IF(H1276=AF1276,"", "Error MC")</f>
        <v>Error MC</v>
      </c>
      <c r="H1276" s="62"/>
      <c r="I1276" s="54">
        <f>+Tabla1[[#This Row],[MC]]*Tabla1[[#This Row],[Pedido]]*Tabla1[[#This Row],[PVC ]]</f>
        <v>0</v>
      </c>
      <c r="J1276" s="26">
        <v>0.21</v>
      </c>
      <c r="K1276" s="63"/>
      <c r="L1276" s="28" t="s">
        <v>24296</v>
      </c>
      <c r="M1276" s="53">
        <v>108692.14599999999</v>
      </c>
      <c r="N1276" s="64" t="str">
        <f>+IF(Tabla1[[#This Row],[F PMPI]]="SÍ","No","Sí")</f>
        <v>No</v>
      </c>
      <c r="O1276" s="65">
        <f>+Tabla1[[#This Row],[PVL]]*1.055</f>
        <v>114670.21402999999</v>
      </c>
      <c r="P1276" s="65">
        <f>+Tabla1[[#This Row],[PVL]]*1.43</f>
        <v>155429.76877999998</v>
      </c>
      <c r="Q1276" s="66" t="str">
        <f>+HYPERLINK(Tabla1[[#This Row],[PAG]])</f>
        <v>https://todomusica.com.ar/accesorios-de-instalacion/1051-zc8v-eu.html</v>
      </c>
      <c r="R1276" s="67"/>
      <c r="S1276" s="68"/>
      <c r="T1276" s="69"/>
      <c r="U1276" s="69"/>
      <c r="V1276" s="69"/>
      <c r="W1276" s="69"/>
      <c r="X1276" s="69"/>
      <c r="Y1276" s="35"/>
      <c r="Z1276" s="35" t="s">
        <v>25320</v>
      </c>
      <c r="AA1276" s="36">
        <v>1</v>
      </c>
      <c r="AB1276" s="35" t="s">
        <v>9849</v>
      </c>
      <c r="AC1276" s="35" t="str">
        <f>+IF(Tabla1[[#This Row],[STK]]="no","Sin STK", "STK disponible")</f>
        <v>STK disponible</v>
      </c>
      <c r="AD1276" s="35">
        <f>+I1276*J1276</f>
        <v>0</v>
      </c>
      <c r="AE1276" s="35">
        <f>+I1276*K1276</f>
        <v>0</v>
      </c>
      <c r="AF1276" s="36">
        <f>IF(Tabla1[[#This Row],[ref pack]]=1,Tabla1[[#This Row],[Pedido]],LCM(Tabla1[[#This Row],[MC VIEJO]],Tabla1[[#This Row],[Pedido]]))</f>
        <v>1</v>
      </c>
      <c r="AG1276" s="36">
        <f>+VLOOKUP(Tabla1[[#This Row],[Artículo]],'.'!$B$2:$D$11481,3,)</f>
        <v>1</v>
      </c>
      <c r="AH1276" s="37" t="str">
        <f>+IFERROR(SEARCH("pack",Tabla1[[#This Row],[PACK]]),"")</f>
        <v/>
      </c>
    </row>
    <row r="1277" spans="1:34" ht="24" customHeight="1" x14ac:dyDescent="0.2">
      <c r="A1277" s="50" t="s">
        <v>2415</v>
      </c>
      <c r="B1277" s="60" t="s">
        <v>2426</v>
      </c>
      <c r="C1277" s="61" t="s">
        <v>2427</v>
      </c>
      <c r="D1277" s="52" t="s">
        <v>27</v>
      </c>
      <c r="E1277" s="53">
        <v>166084.23000000001</v>
      </c>
      <c r="F1277" s="23" t="str">
        <f>+IFERROR(VLOOKUP(Tabla1[[#This Row],[Artículo]],'..'!$B$2:$D$569000,3,),"")</f>
        <v/>
      </c>
      <c r="G1277" s="24" t="str">
        <f>IF(H1277=AF1277,"", "Error MC")</f>
        <v>Error MC</v>
      </c>
      <c r="H1277" s="62"/>
      <c r="I1277" s="54">
        <f>+Tabla1[[#This Row],[MC]]*Tabla1[[#This Row],[Pedido]]*Tabla1[[#This Row],[PVC ]]</f>
        <v>0</v>
      </c>
      <c r="J1277" s="26">
        <v>0.105</v>
      </c>
      <c r="K1277" s="63"/>
      <c r="L1277" s="28" t="s">
        <v>24296</v>
      </c>
      <c r="M1277" s="53">
        <v>238579.99799999999</v>
      </c>
      <c r="N1277" s="64" t="str">
        <f>+IF(Tabla1[[#This Row],[F PMPI]]="SÍ","No","Sí")</f>
        <v>No</v>
      </c>
      <c r="O1277" s="65">
        <f>+Tabla1[[#This Row],[PVL]]*1.055</f>
        <v>251701.89788999996</v>
      </c>
      <c r="P1277" s="65">
        <f>+Tabla1[[#This Row],[PVL]]*1.43</f>
        <v>341169.39713999996</v>
      </c>
      <c r="Q1277" s="66" t="str">
        <f>+HYPERLINK(Tabla1[[#This Row],[PAG]])</f>
        <v>https://todomusica.com.ar/varios/1604-215sv.html</v>
      </c>
      <c r="R1277" s="67"/>
      <c r="S1277" s="68"/>
      <c r="T1277" s="69"/>
      <c r="U1277" s="69"/>
      <c r="V1277" s="69"/>
      <c r="W1277" s="69"/>
      <c r="X1277" s="69"/>
      <c r="Y1277" s="35"/>
      <c r="Z1277" s="35" t="s">
        <v>25321</v>
      </c>
      <c r="AA1277" s="36">
        <v>1</v>
      </c>
      <c r="AB1277" s="35" t="s">
        <v>9849</v>
      </c>
      <c r="AC1277" s="35" t="str">
        <f>+IF(Tabla1[[#This Row],[STK]]="no","Sin STK", "STK disponible")</f>
        <v>Sin STK</v>
      </c>
      <c r="AD1277" s="35">
        <f>+I1277*J1277</f>
        <v>0</v>
      </c>
      <c r="AE1277" s="35">
        <f>+I1277*K1277</f>
        <v>0</v>
      </c>
      <c r="AF1277" s="36">
        <f>IF(Tabla1[[#This Row],[ref pack]]=1,Tabla1[[#This Row],[Pedido]],LCM(Tabla1[[#This Row],[MC VIEJO]],Tabla1[[#This Row],[Pedido]]))</f>
        <v>1</v>
      </c>
      <c r="AG1277" s="36">
        <f>+VLOOKUP(Tabla1[[#This Row],[Artículo]],'.'!$B$2:$D$11481,3,)</f>
        <v>1</v>
      </c>
      <c r="AH1277" s="37" t="str">
        <f>+IFERROR(SEARCH("pack",Tabla1[[#This Row],[PACK]]),"")</f>
        <v/>
      </c>
    </row>
    <row r="1278" spans="1:34" ht="24" customHeight="1" x14ac:dyDescent="0.2">
      <c r="A1278" s="50" t="s">
        <v>15976</v>
      </c>
      <c r="B1278" s="60" t="s">
        <v>15979</v>
      </c>
      <c r="C1278" s="61" t="s">
        <v>15980</v>
      </c>
      <c r="D1278" s="52" t="s">
        <v>9842</v>
      </c>
      <c r="E1278" s="53">
        <v>1382496.06</v>
      </c>
      <c r="F1278" s="23" t="str">
        <f>+IFERROR(VLOOKUP(Tabla1[[#This Row],[Artículo]],'..'!$B$2:$D$569000,3,),"")</f>
        <v/>
      </c>
      <c r="G1278" s="24" t="str">
        <f>IF(H1278=AF1278,"", "Error MC")</f>
        <v>Error MC</v>
      </c>
      <c r="H1278" s="62"/>
      <c r="I1278" s="54">
        <f>+Tabla1[[#This Row],[MC]]*Tabla1[[#This Row],[Pedido]]*Tabla1[[#This Row],[PVC ]]</f>
        <v>0</v>
      </c>
      <c r="J1278" s="26">
        <v>0.21</v>
      </c>
      <c r="K1278" s="63"/>
      <c r="L1278" s="28" t="s">
        <v>24296</v>
      </c>
      <c r="M1278" s="53">
        <v>2174666.3050000002</v>
      </c>
      <c r="N1278" s="64" t="str">
        <f>+IF(Tabla1[[#This Row],[F PMPI]]="SÍ","No","Sí")</f>
        <v>No</v>
      </c>
      <c r="O1278" s="65">
        <f>+Tabla1[[#This Row],[PVL]]*1.055</f>
        <v>2294272.951775</v>
      </c>
      <c r="P1278" s="65">
        <f>+Tabla1[[#This Row],[PVL]]*1.43</f>
        <v>3109772.8161500003</v>
      </c>
      <c r="Q1278" s="66" t="str">
        <f>+HYPERLINK(Tabla1[[#This Row],[PAG]])</f>
        <v>https://todomusica.com.ar/accesorios-de-iluminacion/7069-b190-e.html</v>
      </c>
      <c r="R1278" s="67"/>
      <c r="S1278" s="68"/>
      <c r="T1278" s="69"/>
      <c r="U1278" s="69"/>
      <c r="V1278" s="69"/>
      <c r="W1278" s="69"/>
      <c r="X1278" s="69"/>
      <c r="Y1278" s="35"/>
      <c r="Z1278" s="35" t="s">
        <v>25322</v>
      </c>
      <c r="AA1278" s="36">
        <v>1</v>
      </c>
      <c r="AB1278" s="35" t="s">
        <v>9849</v>
      </c>
      <c r="AC1278" s="35" t="str">
        <f>+IF(Tabla1[[#This Row],[STK]]="no","Sin STK", "STK disponible")</f>
        <v>STK disponible</v>
      </c>
      <c r="AD1278" s="35">
        <f>+I1278*J1278</f>
        <v>0</v>
      </c>
      <c r="AE1278" s="35">
        <f>+I1278*K1278</f>
        <v>0</v>
      </c>
      <c r="AF1278" s="36">
        <f>IF(Tabla1[[#This Row],[ref pack]]=1,Tabla1[[#This Row],[Pedido]],LCM(Tabla1[[#This Row],[MC VIEJO]],Tabla1[[#This Row],[Pedido]]))</f>
        <v>1</v>
      </c>
      <c r="AG1278" s="36">
        <f>+VLOOKUP(Tabla1[[#This Row],[Artículo]],'.'!$B$2:$D$11481,3,)</f>
        <v>1</v>
      </c>
      <c r="AH1278" s="37" t="str">
        <f>+IFERROR(SEARCH("pack",Tabla1[[#This Row],[PACK]]),"")</f>
        <v/>
      </c>
    </row>
    <row r="1279" spans="1:34" ht="24" customHeight="1" x14ac:dyDescent="0.2">
      <c r="A1279" s="50" t="s">
        <v>15976</v>
      </c>
      <c r="B1279" s="60" t="s">
        <v>15981</v>
      </c>
      <c r="C1279" s="61" t="s">
        <v>15982</v>
      </c>
      <c r="D1279" s="52" t="s">
        <v>9842</v>
      </c>
      <c r="E1279" s="53">
        <v>2764992.19</v>
      </c>
      <c r="F1279" s="23" t="str">
        <f>+IFERROR(VLOOKUP(Tabla1[[#This Row],[Artículo]],'..'!$B$2:$D$569000,3,),"")</f>
        <v/>
      </c>
      <c r="G1279" s="24" t="str">
        <f>IF(H1279=AF1279,"", "Error MC")</f>
        <v>Error MC</v>
      </c>
      <c r="H1279" s="62"/>
      <c r="I1279" s="54">
        <f>+Tabla1[[#This Row],[MC]]*Tabla1[[#This Row],[Pedido]]*Tabla1[[#This Row],[PVC ]]</f>
        <v>0</v>
      </c>
      <c r="J1279" s="26">
        <v>0.21</v>
      </c>
      <c r="K1279" s="63"/>
      <c r="L1279" s="28" t="s">
        <v>24296</v>
      </c>
      <c r="M1279" s="53">
        <v>4349332.7189999996</v>
      </c>
      <c r="N1279" s="64" t="str">
        <f>+IF(Tabla1[[#This Row],[F PMPI]]="SÍ","No","Sí")</f>
        <v>No</v>
      </c>
      <c r="O1279" s="65">
        <f>+Tabla1[[#This Row],[PVL]]*1.055</f>
        <v>4588546.018544999</v>
      </c>
      <c r="P1279" s="65">
        <f>+Tabla1[[#This Row],[PVL]]*1.43</f>
        <v>6219545.7881699987</v>
      </c>
      <c r="Q1279" s="66" t="str">
        <f>+HYPERLINK(Tabla1[[#This Row],[PAG]])</f>
        <v>https://todomusica.com.ar/accesorios-de-iluminacion/7070-b330.html</v>
      </c>
      <c r="R1279" s="67"/>
      <c r="S1279" s="68"/>
      <c r="T1279" s="69"/>
      <c r="U1279" s="69"/>
      <c r="V1279" s="69"/>
      <c r="W1279" s="69"/>
      <c r="X1279" s="69"/>
      <c r="Y1279" s="35"/>
      <c r="Z1279" s="35" t="s">
        <v>25323</v>
      </c>
      <c r="AA1279" s="36">
        <v>1</v>
      </c>
      <c r="AB1279" s="35" t="s">
        <v>9849</v>
      </c>
      <c r="AC1279" s="35" t="str">
        <f>+IF(Tabla1[[#This Row],[STK]]="no","Sin STK", "STK disponible")</f>
        <v>STK disponible</v>
      </c>
      <c r="AD1279" s="35">
        <f>+I1279*J1279</f>
        <v>0</v>
      </c>
      <c r="AE1279" s="35">
        <f>+I1279*K1279</f>
        <v>0</v>
      </c>
      <c r="AF1279" s="36">
        <f>IF(Tabla1[[#This Row],[ref pack]]=1,Tabla1[[#This Row],[Pedido]],LCM(Tabla1[[#This Row],[MC VIEJO]],Tabla1[[#This Row],[Pedido]]))</f>
        <v>1</v>
      </c>
      <c r="AG1279" s="36">
        <f>+VLOOKUP(Tabla1[[#This Row],[Artículo]],'.'!$B$2:$D$11481,3,)</f>
        <v>1</v>
      </c>
      <c r="AH1279" s="37" t="str">
        <f>+IFERROR(SEARCH("pack",Tabla1[[#This Row],[PACK]]),"")</f>
        <v/>
      </c>
    </row>
    <row r="1280" spans="1:34" ht="24" customHeight="1" x14ac:dyDescent="0.2">
      <c r="A1280" s="50" t="s">
        <v>15976</v>
      </c>
      <c r="B1280" s="60" t="s">
        <v>15983</v>
      </c>
      <c r="C1280" s="61" t="s">
        <v>15984</v>
      </c>
      <c r="D1280" s="52" t="s">
        <v>9842</v>
      </c>
      <c r="E1280" s="53">
        <v>1734404.52</v>
      </c>
      <c r="F1280" s="23" t="str">
        <f>+IFERROR(VLOOKUP(Tabla1[[#This Row],[Artículo]],'..'!$B$2:$D$569000,3,),"")</f>
        <v/>
      </c>
      <c r="G1280" s="24" t="str">
        <f>IF(H1280=AF1280,"", "Error MC")</f>
        <v>Error MC</v>
      </c>
      <c r="H1280" s="62"/>
      <c r="I1280" s="54">
        <f>+Tabla1[[#This Row],[MC]]*Tabla1[[#This Row],[Pedido]]*Tabla1[[#This Row],[PVC ]]</f>
        <v>0</v>
      </c>
      <c r="J1280" s="26">
        <v>0.21</v>
      </c>
      <c r="K1280" s="63"/>
      <c r="L1280" s="28" t="s">
        <v>24296</v>
      </c>
      <c r="M1280" s="53">
        <v>2728218.3149999999</v>
      </c>
      <c r="N1280" s="64" t="str">
        <f>+IF(Tabla1[[#This Row],[F PMPI]]="SÍ","No","Sí")</f>
        <v>No</v>
      </c>
      <c r="O1280" s="65">
        <f>+Tabla1[[#This Row],[PVL]]*1.055</f>
        <v>2878270.3223249996</v>
      </c>
      <c r="P1280" s="65">
        <f>+Tabla1[[#This Row],[PVL]]*1.43</f>
        <v>3901352.1904499996</v>
      </c>
      <c r="Q1280" s="66" t="str">
        <f>+HYPERLINK(Tabla1[[#This Row],[PAG]])</f>
        <v>https://todomusica.com.ar/accesorios-de-iluminacion/7071-b330-e.html</v>
      </c>
      <c r="R1280" s="67"/>
      <c r="S1280" s="68"/>
      <c r="T1280" s="69"/>
      <c r="U1280" s="69"/>
      <c r="V1280" s="69"/>
      <c r="W1280" s="69"/>
      <c r="X1280" s="69"/>
      <c r="Y1280" s="35"/>
      <c r="Z1280" s="35" t="s">
        <v>25324</v>
      </c>
      <c r="AA1280" s="36">
        <v>1</v>
      </c>
      <c r="AB1280" s="35" t="s">
        <v>9849</v>
      </c>
      <c r="AC1280" s="35" t="str">
        <f>+IF(Tabla1[[#This Row],[STK]]="no","Sin STK", "STK disponible")</f>
        <v>STK disponible</v>
      </c>
      <c r="AD1280" s="35">
        <f>+I1280*J1280</f>
        <v>0</v>
      </c>
      <c r="AE1280" s="35">
        <f>+I1280*K1280</f>
        <v>0</v>
      </c>
      <c r="AF1280" s="36">
        <f>IF(Tabla1[[#This Row],[ref pack]]=1,Tabla1[[#This Row],[Pedido]],LCM(Tabla1[[#This Row],[MC VIEJO]],Tabla1[[#This Row],[Pedido]]))</f>
        <v>1</v>
      </c>
      <c r="AG1280" s="36">
        <f>+VLOOKUP(Tabla1[[#This Row],[Artículo]],'.'!$B$2:$D$11481,3,)</f>
        <v>1</v>
      </c>
      <c r="AH1280" s="37" t="str">
        <f>+IFERROR(SEARCH("pack",Tabla1[[#This Row],[PACK]]),"")</f>
        <v/>
      </c>
    </row>
    <row r="1281" spans="1:34" ht="24" customHeight="1" x14ac:dyDescent="0.2">
      <c r="A1281" s="50" t="s">
        <v>15976</v>
      </c>
      <c r="B1281" s="60" t="s">
        <v>15985</v>
      </c>
      <c r="C1281" s="61" t="s">
        <v>15986</v>
      </c>
      <c r="D1281" s="52" t="s">
        <v>9842</v>
      </c>
      <c r="E1281" s="53">
        <v>3041676.34</v>
      </c>
      <c r="F1281" s="23" t="str">
        <f>+IFERROR(VLOOKUP(Tabla1[[#This Row],[Artículo]],'..'!$B$2:$D$569000,3,),"")</f>
        <v/>
      </c>
      <c r="G1281" s="24" t="str">
        <f>IF(H1281=AF1281,"", "Error MC")</f>
        <v>Error MC</v>
      </c>
      <c r="H1281" s="62"/>
      <c r="I1281" s="54">
        <f>+Tabla1[[#This Row],[MC]]*Tabla1[[#This Row],[Pedido]]*Tabla1[[#This Row],[PVC ]]</f>
        <v>0</v>
      </c>
      <c r="J1281" s="26">
        <v>0.21</v>
      </c>
      <c r="K1281" s="63"/>
      <c r="L1281" s="28" t="s">
        <v>24296</v>
      </c>
      <c r="M1281" s="53">
        <v>4784556.88</v>
      </c>
      <c r="N1281" s="64" t="str">
        <f>+IF(Tabla1[[#This Row],[F PMPI]]="SÍ","No","Sí")</f>
        <v>No</v>
      </c>
      <c r="O1281" s="65">
        <f>+Tabla1[[#This Row],[PVL]]*1.055</f>
        <v>5047707.5083999997</v>
      </c>
      <c r="P1281" s="65">
        <f>+Tabla1[[#This Row],[PVL]]*1.43</f>
        <v>6841916.3383999998</v>
      </c>
      <c r="Q1281" s="66" t="str">
        <f>+HYPERLINK(Tabla1[[#This Row],[PAG]])</f>
        <v>https://todomusica.com.ar/accesorios-de-iluminacion/7881-osram-sirius-440w-moving-head-with-flight-case.html</v>
      </c>
      <c r="R1281" s="67"/>
      <c r="S1281" s="68"/>
      <c r="T1281" s="69"/>
      <c r="U1281" s="69"/>
      <c r="V1281" s="69"/>
      <c r="W1281" s="69"/>
      <c r="X1281" s="69"/>
      <c r="Y1281" s="35"/>
      <c r="Z1281" s="35" t="s">
        <v>25325</v>
      </c>
      <c r="AA1281" s="36">
        <v>1</v>
      </c>
      <c r="AB1281" s="35" t="s">
        <v>9849</v>
      </c>
      <c r="AC1281" s="35" t="str">
        <f>+IF(Tabla1[[#This Row],[STK]]="no","Sin STK", "STK disponible")</f>
        <v>STK disponible</v>
      </c>
      <c r="AD1281" s="35">
        <f>+I1281*J1281</f>
        <v>0</v>
      </c>
      <c r="AE1281" s="35">
        <f>+I1281*K1281</f>
        <v>0</v>
      </c>
      <c r="AF1281" s="36">
        <f>IF(Tabla1[[#This Row],[ref pack]]=1,Tabla1[[#This Row],[Pedido]],LCM(Tabla1[[#This Row],[MC VIEJO]],Tabla1[[#This Row],[Pedido]]))</f>
        <v>1</v>
      </c>
      <c r="AG1281" s="36">
        <f>+VLOOKUP(Tabla1[[#This Row],[Artículo]],'.'!$B$2:$D$11481,3,)</f>
        <v>1</v>
      </c>
      <c r="AH1281" s="37" t="str">
        <f>+IFERROR(SEARCH("pack",Tabla1[[#This Row],[PACK]]),"")</f>
        <v/>
      </c>
    </row>
    <row r="1282" spans="1:34" ht="24" customHeight="1" x14ac:dyDescent="0.2">
      <c r="A1282" s="50" t="s">
        <v>15976</v>
      </c>
      <c r="B1282" s="60" t="s">
        <v>16000</v>
      </c>
      <c r="C1282" s="61" t="s">
        <v>16001</v>
      </c>
      <c r="D1282" s="52" t="s">
        <v>27</v>
      </c>
      <c r="E1282" s="53">
        <v>443802.44</v>
      </c>
      <c r="F1282" s="23" t="str">
        <f>+IFERROR(VLOOKUP(Tabla1[[#This Row],[Artículo]],'..'!$B$2:$D$569000,3,),"")</f>
        <v/>
      </c>
      <c r="G1282" s="24" t="str">
        <f>IF(H1282=AF1282,"", "Error MC")</f>
        <v>Error MC</v>
      </c>
      <c r="H1282" s="62"/>
      <c r="I1282" s="54">
        <f>+Tabla1[[#This Row],[MC]]*Tabla1[[#This Row],[Pedido]]*Tabla1[[#This Row],[PVC ]]</f>
        <v>0</v>
      </c>
      <c r="J1282" s="26">
        <v>0.21</v>
      </c>
      <c r="K1282" s="63"/>
      <c r="L1282" s="28" t="s">
        <v>24296</v>
      </c>
      <c r="M1282" s="53">
        <v>698101.23600000003</v>
      </c>
      <c r="N1282" s="64" t="str">
        <f>+IF(Tabla1[[#This Row],[F PMPI]]="SÍ","No","Sí")</f>
        <v>No</v>
      </c>
      <c r="O1282" s="65">
        <f>+Tabla1[[#This Row],[PVL]]*1.055</f>
        <v>736496.80397999997</v>
      </c>
      <c r="P1282" s="65">
        <f>+Tabla1[[#This Row],[PVL]]*1.43</f>
        <v>998284.76748000004</v>
      </c>
      <c r="Q1282" s="66" t="str">
        <f>+HYPERLINK(Tabla1[[#This Row],[PAG]])</f>
        <v>https://todomusica.com.ar/accesorios-de-iluminacion/9423-jnr-8220l.html</v>
      </c>
      <c r="R1282" s="67"/>
      <c r="S1282" s="68"/>
      <c r="T1282" s="69"/>
      <c r="U1282" s="69"/>
      <c r="V1282" s="69"/>
      <c r="W1282" s="69"/>
      <c r="X1282" s="69"/>
      <c r="Y1282" s="35"/>
      <c r="Z1282" s="35" t="s">
        <v>25326</v>
      </c>
      <c r="AA1282" s="36">
        <v>1</v>
      </c>
      <c r="AB1282" s="35" t="s">
        <v>9849</v>
      </c>
      <c r="AC1282" s="35" t="str">
        <f>+IF(Tabla1[[#This Row],[STK]]="no","Sin STK", "STK disponible")</f>
        <v>Sin STK</v>
      </c>
      <c r="AD1282" s="35">
        <f>+I1282*J1282</f>
        <v>0</v>
      </c>
      <c r="AE1282" s="35">
        <f>+I1282*K1282</f>
        <v>0</v>
      </c>
      <c r="AF1282" s="36">
        <f>IF(Tabla1[[#This Row],[ref pack]]=1,Tabla1[[#This Row],[Pedido]],LCM(Tabla1[[#This Row],[MC VIEJO]],Tabla1[[#This Row],[Pedido]]))</f>
        <v>1</v>
      </c>
      <c r="AG1282" s="36">
        <f>+VLOOKUP(Tabla1[[#This Row],[Artículo]],'.'!$B$2:$D$11481,3,)</f>
        <v>1</v>
      </c>
      <c r="AH1282" s="37" t="str">
        <f>+IFERROR(SEARCH("pack",Tabla1[[#This Row],[PACK]]),"")</f>
        <v/>
      </c>
    </row>
    <row r="1283" spans="1:34" ht="24" customHeight="1" x14ac:dyDescent="0.2">
      <c r="A1283" s="50" t="s">
        <v>15976</v>
      </c>
      <c r="B1283" s="60" t="s">
        <v>16014</v>
      </c>
      <c r="C1283" s="61" t="s">
        <v>16015</v>
      </c>
      <c r="D1283" s="52" t="s">
        <v>9842</v>
      </c>
      <c r="E1283" s="53">
        <v>1633858.8</v>
      </c>
      <c r="F1283" s="23" t="str">
        <f>+IFERROR(VLOOKUP(Tabla1[[#This Row],[Artículo]],'..'!$B$2:$D$569000,3,),"")</f>
        <v/>
      </c>
      <c r="G1283" s="24" t="str">
        <f>IF(H1283=AF1283,"", "Error MC")</f>
        <v>Error MC</v>
      </c>
      <c r="H1283" s="62"/>
      <c r="I1283" s="54">
        <f>+Tabla1[[#This Row],[MC]]*Tabla1[[#This Row],[Pedido]]*Tabla1[[#This Row],[PVC ]]</f>
        <v>0</v>
      </c>
      <c r="J1283" s="26">
        <v>0.21</v>
      </c>
      <c r="K1283" s="63"/>
      <c r="L1283" s="28" t="s">
        <v>24296</v>
      </c>
      <c r="M1283" s="53">
        <v>2570059.892</v>
      </c>
      <c r="N1283" s="64" t="str">
        <f>+IF(Tabla1[[#This Row],[F PMPI]]="SÍ","No","Sí")</f>
        <v>No</v>
      </c>
      <c r="O1283" s="65">
        <f>+Tabla1[[#This Row],[PVL]]*1.055</f>
        <v>2711413.1860599997</v>
      </c>
      <c r="P1283" s="65">
        <f>+Tabla1[[#This Row],[PVL]]*1.43</f>
        <v>3675185.6455599996</v>
      </c>
      <c r="Q1283" s="66" t="str">
        <f>+HYPERLINK(Tabla1[[#This Row],[PAG]])</f>
        <v>https://todomusica.com.ar/accesorios-de-iluminacion/7114-lwz1815.html</v>
      </c>
      <c r="R1283" s="67"/>
      <c r="S1283" s="68"/>
      <c r="T1283" s="69"/>
      <c r="U1283" s="69"/>
      <c r="V1283" s="69"/>
      <c r="W1283" s="69"/>
      <c r="X1283" s="69"/>
      <c r="Y1283" s="35"/>
      <c r="Z1283" s="35" t="s">
        <v>25327</v>
      </c>
      <c r="AA1283" s="36">
        <v>1</v>
      </c>
      <c r="AB1283" s="35" t="s">
        <v>9849</v>
      </c>
      <c r="AC1283" s="35" t="str">
        <f>+IF(Tabla1[[#This Row],[STK]]="no","Sin STK", "STK disponible")</f>
        <v>STK disponible</v>
      </c>
      <c r="AD1283" s="35">
        <f>+I1283*J1283</f>
        <v>0</v>
      </c>
      <c r="AE1283" s="35">
        <f>+I1283*K1283</f>
        <v>0</v>
      </c>
      <c r="AF1283" s="36">
        <f>IF(Tabla1[[#This Row],[ref pack]]=1,Tabla1[[#This Row],[Pedido]],LCM(Tabla1[[#This Row],[MC VIEJO]],Tabla1[[#This Row],[Pedido]]))</f>
        <v>1</v>
      </c>
      <c r="AG1283" s="36">
        <f>+VLOOKUP(Tabla1[[#This Row],[Artículo]],'.'!$B$2:$D$11481,3,)</f>
        <v>1</v>
      </c>
      <c r="AH1283" s="37" t="str">
        <f>+IFERROR(SEARCH("pack",Tabla1[[#This Row],[PACK]]),"")</f>
        <v/>
      </c>
    </row>
    <row r="1284" spans="1:34" ht="24" customHeight="1" x14ac:dyDescent="0.2">
      <c r="A1284" s="50" t="s">
        <v>15976</v>
      </c>
      <c r="B1284" s="60" t="s">
        <v>16025</v>
      </c>
      <c r="C1284" s="61" t="s">
        <v>16026</v>
      </c>
      <c r="D1284" s="52" t="s">
        <v>27</v>
      </c>
      <c r="E1284" s="53">
        <v>3620493.68</v>
      </c>
      <c r="F1284" s="23" t="str">
        <f>+IFERROR(VLOOKUP(Tabla1[[#This Row],[Artículo]],'..'!$B$2:$D$569000,3,),"")</f>
        <v/>
      </c>
      <c r="G1284" s="24" t="str">
        <f>IF(H1284=AF1284,"", "Error MC")</f>
        <v>Error MC</v>
      </c>
      <c r="H1284" s="62"/>
      <c r="I1284" s="54">
        <f>+Tabla1[[#This Row],[MC]]*Tabla1[[#This Row],[Pedido]]*Tabla1[[#This Row],[PVC ]]</f>
        <v>0</v>
      </c>
      <c r="J1284" s="26">
        <v>0.21</v>
      </c>
      <c r="K1284" s="63"/>
      <c r="L1284" s="28" t="s">
        <v>24296</v>
      </c>
      <c r="M1284" s="53">
        <v>5695036.5539999995</v>
      </c>
      <c r="N1284" s="64" t="str">
        <f>+IF(Tabla1[[#This Row],[F PMPI]]="SÍ","No","Sí")</f>
        <v>No</v>
      </c>
      <c r="O1284" s="65">
        <f>+Tabla1[[#This Row],[PVL]]*1.055</f>
        <v>6008263.5644699987</v>
      </c>
      <c r="P1284" s="65">
        <f>+Tabla1[[#This Row],[PVL]]*1.43</f>
        <v>8143902.2722199988</v>
      </c>
      <c r="Q1284" s="66" t="str">
        <f>+HYPERLINK(Tabla1[[#This Row],[PAG]])</f>
        <v>https://todomusica.com.ar/accesorios-de-iluminacion/9422-pr-2368a.html</v>
      </c>
      <c r="R1284" s="67"/>
      <c r="S1284" s="68"/>
      <c r="T1284" s="69"/>
      <c r="U1284" s="69"/>
      <c r="V1284" s="69"/>
      <c r="W1284" s="69"/>
      <c r="X1284" s="69"/>
      <c r="Y1284" s="35"/>
      <c r="Z1284" s="35" t="s">
        <v>25328</v>
      </c>
      <c r="AA1284" s="36">
        <v>1</v>
      </c>
      <c r="AB1284" s="35" t="s">
        <v>9849</v>
      </c>
      <c r="AC1284" s="35" t="str">
        <f>+IF(Tabla1[[#This Row],[STK]]="no","Sin STK", "STK disponible")</f>
        <v>Sin STK</v>
      </c>
      <c r="AD1284" s="35">
        <f>+I1284*J1284</f>
        <v>0</v>
      </c>
      <c r="AE1284" s="35">
        <f>+I1284*K1284</f>
        <v>0</v>
      </c>
      <c r="AF1284" s="36">
        <f>IF(Tabla1[[#This Row],[ref pack]]=1,Tabla1[[#This Row],[Pedido]],LCM(Tabla1[[#This Row],[MC VIEJO]],Tabla1[[#This Row],[Pedido]]))</f>
        <v>1</v>
      </c>
      <c r="AG1284" s="36">
        <f>+VLOOKUP(Tabla1[[#This Row],[Artículo]],'.'!$B$2:$D$11481,3,)</f>
        <v>1</v>
      </c>
      <c r="AH1284" s="37" t="str">
        <f>+IFERROR(SEARCH("pack",Tabla1[[#This Row],[PACK]]),"")</f>
        <v/>
      </c>
    </row>
    <row r="1285" spans="1:34" ht="24" customHeight="1" x14ac:dyDescent="0.2">
      <c r="A1285" s="50" t="s">
        <v>15976</v>
      </c>
      <c r="B1285" s="60" t="s">
        <v>16027</v>
      </c>
      <c r="C1285" s="61" t="s">
        <v>16028</v>
      </c>
      <c r="D1285" s="52" t="s">
        <v>27</v>
      </c>
      <c r="E1285" s="53">
        <v>1862712.89</v>
      </c>
      <c r="F1285" s="23" t="str">
        <f>+IFERROR(VLOOKUP(Tabla1[[#This Row],[Artículo]],'..'!$B$2:$D$569000,3,),"")</f>
        <v/>
      </c>
      <c r="G1285" s="24" t="str">
        <f>IF(H1285=AF1285,"", "Error MC")</f>
        <v>Error MC</v>
      </c>
      <c r="H1285" s="62"/>
      <c r="I1285" s="54">
        <f>+Tabla1[[#This Row],[MC]]*Tabla1[[#This Row],[Pedido]]*Tabla1[[#This Row],[PVC ]]</f>
        <v>0</v>
      </c>
      <c r="J1285" s="26">
        <v>0.21</v>
      </c>
      <c r="K1285" s="63"/>
      <c r="L1285" s="28" t="s">
        <v>24296</v>
      </c>
      <c r="M1285" s="53">
        <v>2930047.38</v>
      </c>
      <c r="N1285" s="64" t="str">
        <f>+IF(Tabla1[[#This Row],[F PMPI]]="SÍ","No","Sí")</f>
        <v>No</v>
      </c>
      <c r="O1285" s="65">
        <f>+Tabla1[[#This Row],[PVL]]*1.055</f>
        <v>3091199.9858999997</v>
      </c>
      <c r="P1285" s="65">
        <f>+Tabla1[[#This Row],[PVL]]*1.43</f>
        <v>4189967.7533999998</v>
      </c>
      <c r="Q1285" s="66" t="str">
        <f>+HYPERLINK(Tabla1[[#This Row],[PAG]])</f>
        <v>https://todomusica.com.ar/accesorios-de-iluminacion/7146-pw19.html</v>
      </c>
      <c r="R1285" s="67"/>
      <c r="S1285" s="68"/>
      <c r="T1285" s="69"/>
      <c r="U1285" s="69"/>
      <c r="V1285" s="69"/>
      <c r="W1285" s="69"/>
      <c r="X1285" s="69"/>
      <c r="Y1285" s="35"/>
      <c r="Z1285" s="35" t="s">
        <v>25329</v>
      </c>
      <c r="AA1285" s="36">
        <v>1</v>
      </c>
      <c r="AB1285" s="35" t="s">
        <v>9849</v>
      </c>
      <c r="AC1285" s="35" t="str">
        <f>+IF(Tabla1[[#This Row],[STK]]="no","Sin STK", "STK disponible")</f>
        <v>Sin STK</v>
      </c>
      <c r="AD1285" s="35">
        <f>+I1285*J1285</f>
        <v>0</v>
      </c>
      <c r="AE1285" s="35">
        <f>+I1285*K1285</f>
        <v>0</v>
      </c>
      <c r="AF1285" s="36">
        <f>IF(Tabla1[[#This Row],[ref pack]]=1,Tabla1[[#This Row],[Pedido]],LCM(Tabla1[[#This Row],[MC VIEJO]],Tabla1[[#This Row],[Pedido]]))</f>
        <v>1</v>
      </c>
      <c r="AG1285" s="36">
        <f>+VLOOKUP(Tabla1[[#This Row],[Artículo]],'.'!$B$2:$D$11481,3,)</f>
        <v>1</v>
      </c>
      <c r="AH1285" s="37" t="str">
        <f>+IFERROR(SEARCH("pack",Tabla1[[#This Row],[PACK]]),"")</f>
        <v/>
      </c>
    </row>
    <row r="1286" spans="1:34" ht="24" customHeight="1" x14ac:dyDescent="0.2">
      <c r="A1286" s="50" t="s">
        <v>15976</v>
      </c>
      <c r="B1286" s="60" t="s">
        <v>16029</v>
      </c>
      <c r="C1286" s="61" t="s">
        <v>16030</v>
      </c>
      <c r="D1286" s="52" t="s">
        <v>9842</v>
      </c>
      <c r="E1286" s="53">
        <v>3795812</v>
      </c>
      <c r="F1286" s="23" t="str">
        <f>+IFERROR(VLOOKUP(Tabla1[[#This Row],[Artículo]],'..'!$B$2:$D$569000,3,),"")</f>
        <v/>
      </c>
      <c r="G1286" s="24" t="str">
        <f>IF(H1286=AF1286,"", "Error MC")</f>
        <v>Error MC</v>
      </c>
      <c r="H1286" s="62"/>
      <c r="I1286" s="54">
        <f>+Tabla1[[#This Row],[MC]]*Tabla1[[#This Row],[Pedido]]*Tabla1[[#This Row],[PVC ]]</f>
        <v>0</v>
      </c>
      <c r="J1286" s="26">
        <v>0.21</v>
      </c>
      <c r="K1286" s="63"/>
      <c r="L1286" s="28" t="s">
        <v>24296</v>
      </c>
      <c r="M1286" s="53">
        <v>5970812.2759999996</v>
      </c>
      <c r="N1286" s="64" t="str">
        <f>+IF(Tabla1[[#This Row],[F PMPI]]="SÍ","No","Sí")</f>
        <v>No</v>
      </c>
      <c r="O1286" s="65">
        <f>+Tabla1[[#This Row],[PVL]]*1.055</f>
        <v>6299206.9511799989</v>
      </c>
      <c r="P1286" s="65">
        <f>+Tabla1[[#This Row],[PVL]]*1.43</f>
        <v>8538261.5546799991</v>
      </c>
      <c r="Q1286" s="66" t="str">
        <f>+HYPERLINK(Tabla1[[#This Row],[PAG]])</f>
        <v>https://todomusica.com.ar/accesorios-de-iluminacion/7147-pw37.html</v>
      </c>
      <c r="R1286" s="67"/>
      <c r="S1286" s="68"/>
      <c r="T1286" s="69"/>
      <c r="U1286" s="69"/>
      <c r="V1286" s="69"/>
      <c r="W1286" s="69"/>
      <c r="X1286" s="69"/>
      <c r="Y1286" s="35"/>
      <c r="Z1286" s="35" t="s">
        <v>25330</v>
      </c>
      <c r="AA1286" s="36">
        <v>1</v>
      </c>
      <c r="AB1286" s="35" t="s">
        <v>9849</v>
      </c>
      <c r="AC1286" s="35" t="str">
        <f>+IF(Tabla1[[#This Row],[STK]]="no","Sin STK", "STK disponible")</f>
        <v>STK disponible</v>
      </c>
      <c r="AD1286" s="35">
        <f>+I1286*J1286</f>
        <v>0</v>
      </c>
      <c r="AE1286" s="35">
        <f>+I1286*K1286</f>
        <v>0</v>
      </c>
      <c r="AF1286" s="36">
        <f>IF(Tabla1[[#This Row],[ref pack]]=1,Tabla1[[#This Row],[Pedido]],LCM(Tabla1[[#This Row],[MC VIEJO]],Tabla1[[#This Row],[Pedido]]))</f>
        <v>1</v>
      </c>
      <c r="AG1286" s="36">
        <f>+VLOOKUP(Tabla1[[#This Row],[Artículo]],'.'!$B$2:$D$11481,3,)</f>
        <v>1</v>
      </c>
      <c r="AH1286" s="37" t="str">
        <f>+IFERROR(SEARCH("pack",Tabla1[[#This Row],[PACK]]),"")</f>
        <v/>
      </c>
    </row>
    <row r="1287" spans="1:34" ht="24" customHeight="1" x14ac:dyDescent="0.2">
      <c r="A1287" s="50" t="s">
        <v>15976</v>
      </c>
      <c r="B1287" s="60" t="s">
        <v>16063</v>
      </c>
      <c r="C1287" s="61" t="s">
        <v>16064</v>
      </c>
      <c r="D1287" s="52" t="s">
        <v>27</v>
      </c>
      <c r="E1287" s="53">
        <v>1016074</v>
      </c>
      <c r="F1287" s="23" t="str">
        <f>+IFERROR(VLOOKUP(Tabla1[[#This Row],[Artículo]],'..'!$B$2:$D$569000,3,),"")</f>
        <v/>
      </c>
      <c r="G1287" s="24" t="str">
        <f>IF(H1287=AF1287,"", "Error MC")</f>
        <v>Error MC</v>
      </c>
      <c r="H1287" s="62"/>
      <c r="I1287" s="54">
        <f>+Tabla1[[#This Row],[MC]]*Tabla1[[#This Row],[Pedido]]*Tabla1[[#This Row],[PVC ]]</f>
        <v>0</v>
      </c>
      <c r="J1287" s="26">
        <v>0.21</v>
      </c>
      <c r="K1287" s="63"/>
      <c r="L1287" s="28" t="s">
        <v>24296</v>
      </c>
      <c r="M1287" s="53">
        <v>1598284.402</v>
      </c>
      <c r="N1287" s="64" t="str">
        <f>+IF(Tabla1[[#This Row],[F PMPI]]="SÍ","No","Sí")</f>
        <v>No</v>
      </c>
      <c r="O1287" s="65">
        <f>+Tabla1[[#This Row],[PVL]]*1.055</f>
        <v>1686190.0441099999</v>
      </c>
      <c r="P1287" s="65">
        <f>+Tabla1[[#This Row],[PVL]]*1.43</f>
        <v>2285546.6948599997</v>
      </c>
      <c r="Q1287" s="66" t="str">
        <f>+HYPERLINK(Tabla1[[#This Row],[PAG]])</f>
        <v>https://todomusica.com.ar/accesorios-de-iluminacion/9424-theatre-spot-3in1.html</v>
      </c>
      <c r="R1287" s="67"/>
      <c r="S1287" s="68"/>
      <c r="T1287" s="69"/>
      <c r="U1287" s="69"/>
      <c r="V1287" s="69"/>
      <c r="W1287" s="69"/>
      <c r="X1287" s="69"/>
      <c r="Y1287" s="35"/>
      <c r="Z1287" s="35" t="s">
        <v>25331</v>
      </c>
      <c r="AA1287" s="36">
        <v>1</v>
      </c>
      <c r="AB1287" s="35" t="s">
        <v>9849</v>
      </c>
      <c r="AC1287" s="35" t="str">
        <f>+IF(Tabla1[[#This Row],[STK]]="no","Sin STK", "STK disponible")</f>
        <v>Sin STK</v>
      </c>
      <c r="AD1287" s="35">
        <f>+I1287*J1287</f>
        <v>0</v>
      </c>
      <c r="AE1287" s="35">
        <f>+I1287*K1287</f>
        <v>0</v>
      </c>
      <c r="AF1287" s="36">
        <f>IF(Tabla1[[#This Row],[ref pack]]=1,Tabla1[[#This Row],[Pedido]],LCM(Tabla1[[#This Row],[MC VIEJO]],Tabla1[[#This Row],[Pedido]]))</f>
        <v>1</v>
      </c>
      <c r="AG1287" s="36">
        <f>+VLOOKUP(Tabla1[[#This Row],[Artículo]],'.'!$B$2:$D$11481,3,)</f>
        <v>1</v>
      </c>
      <c r="AH1287" s="37" t="str">
        <f>+IFERROR(SEARCH("pack",Tabla1[[#This Row],[PACK]]),"")</f>
        <v/>
      </c>
    </row>
    <row r="1288" spans="1:34" ht="24" customHeight="1" x14ac:dyDescent="0.2">
      <c r="A1288" s="50" t="s">
        <v>15976</v>
      </c>
      <c r="B1288" s="60" t="s">
        <v>16067</v>
      </c>
      <c r="C1288" s="61" t="s">
        <v>16068</v>
      </c>
      <c r="D1288" s="52" t="s">
        <v>9842</v>
      </c>
      <c r="E1288" s="53">
        <v>2134201.1800000002</v>
      </c>
      <c r="F1288" s="23" t="str">
        <f>+IFERROR(VLOOKUP(Tabla1[[#This Row],[Artículo]],'..'!$B$2:$D$569000,3,),"")</f>
        <v/>
      </c>
      <c r="G1288" s="24" t="str">
        <f>IF(H1288=AF1288,"", "Error MC")</f>
        <v>Error MC</v>
      </c>
      <c r="H1288" s="62"/>
      <c r="I1288" s="54">
        <f>+Tabla1[[#This Row],[MC]]*Tabla1[[#This Row],[Pedido]]*Tabla1[[#This Row],[PVC ]]</f>
        <v>0</v>
      </c>
      <c r="J1288" s="26">
        <v>0.21</v>
      </c>
      <c r="K1288" s="63"/>
      <c r="L1288" s="28" t="s">
        <v>24296</v>
      </c>
      <c r="M1288" s="53">
        <v>3357098.4509999999</v>
      </c>
      <c r="N1288" s="64" t="str">
        <f>+IF(Tabla1[[#This Row],[F PMPI]]="SÍ","No","Sí")</f>
        <v>No</v>
      </c>
      <c r="O1288" s="65">
        <f>+Tabla1[[#This Row],[PVL]]*1.055</f>
        <v>3541738.8658049996</v>
      </c>
      <c r="P1288" s="65">
        <f>+Tabla1[[#This Row],[PVL]]*1.43</f>
        <v>4800650.7849300001</v>
      </c>
      <c r="Q1288" s="66" t="str">
        <f>+HYPERLINK(Tabla1[[#This Row],[PAG]])</f>
        <v>https://todomusica.com.ar/accesorios-de-iluminacion/7166-t280.html</v>
      </c>
      <c r="R1288" s="67"/>
      <c r="S1288" s="68"/>
      <c r="T1288" s="69"/>
      <c r="U1288" s="69"/>
      <c r="V1288" s="69"/>
      <c r="W1288" s="69"/>
      <c r="X1288" s="69"/>
      <c r="Y1288" s="35"/>
      <c r="Z1288" s="35" t="s">
        <v>25332</v>
      </c>
      <c r="AA1288" s="36">
        <v>1</v>
      </c>
      <c r="AB1288" s="35" t="s">
        <v>9849</v>
      </c>
      <c r="AC1288" s="35" t="str">
        <f>+IF(Tabla1[[#This Row],[STK]]="no","Sin STK", "STK disponible")</f>
        <v>STK disponible</v>
      </c>
      <c r="AD1288" s="35">
        <f>+I1288*J1288</f>
        <v>0</v>
      </c>
      <c r="AE1288" s="35">
        <f>+I1288*K1288</f>
        <v>0</v>
      </c>
      <c r="AF1288" s="36">
        <f>IF(Tabla1[[#This Row],[ref pack]]=1,Tabla1[[#This Row],[Pedido]],LCM(Tabla1[[#This Row],[MC VIEJO]],Tabla1[[#This Row],[Pedido]]))</f>
        <v>1</v>
      </c>
      <c r="AG1288" s="36">
        <f>+VLOOKUP(Tabla1[[#This Row],[Artículo]],'.'!$B$2:$D$11481,3,)</f>
        <v>1</v>
      </c>
      <c r="AH1288" s="37" t="str">
        <f>+IFERROR(SEARCH("pack",Tabla1[[#This Row],[PACK]]),"")</f>
        <v/>
      </c>
    </row>
    <row r="1289" spans="1:34" ht="24" customHeight="1" x14ac:dyDescent="0.2">
      <c r="A1289" s="50" t="s">
        <v>15976</v>
      </c>
      <c r="B1289" s="60" t="s">
        <v>16069</v>
      </c>
      <c r="C1289" s="61" t="s">
        <v>16070</v>
      </c>
      <c r="D1289" s="52" t="s">
        <v>9842</v>
      </c>
      <c r="E1289" s="53">
        <v>3921501.75</v>
      </c>
      <c r="F1289" s="23" t="str">
        <f>+IFERROR(VLOOKUP(Tabla1[[#This Row],[Artículo]],'..'!$B$2:$D$569000,3,),"")</f>
        <v/>
      </c>
      <c r="G1289" s="24" t="str">
        <f>IF(H1289=AF1289,"", "Error MC")</f>
        <v>Error MC</v>
      </c>
      <c r="H1289" s="62"/>
      <c r="I1289" s="54">
        <f>+Tabla1[[#This Row],[MC]]*Tabla1[[#This Row],[Pedido]]*Tabla1[[#This Row],[PVC ]]</f>
        <v>0</v>
      </c>
      <c r="J1289" s="26">
        <v>0.21</v>
      </c>
      <c r="K1289" s="63"/>
      <c r="L1289" s="28" t="s">
        <v>24296</v>
      </c>
      <c r="M1289" s="53">
        <v>6168522.2589999996</v>
      </c>
      <c r="N1289" s="64" t="str">
        <f>+IF(Tabla1[[#This Row],[F PMPI]]="SÍ","No","Sí")</f>
        <v>No</v>
      </c>
      <c r="O1289" s="65">
        <f>+Tabla1[[#This Row],[PVL]]*1.055</f>
        <v>6507790.9832449993</v>
      </c>
      <c r="P1289" s="65">
        <f>+Tabla1[[#This Row],[PVL]]*1.43</f>
        <v>8820986.8303699996</v>
      </c>
      <c r="Q1289" s="66" t="str">
        <f>+HYPERLINK(Tabla1[[#This Row],[PAG]])</f>
        <v>https://todomusica.com.ar/accesorios-de-iluminacion/7167-t440.html</v>
      </c>
      <c r="R1289" s="67"/>
      <c r="S1289" s="68"/>
      <c r="T1289" s="69"/>
      <c r="U1289" s="69"/>
      <c r="V1289" s="69"/>
      <c r="W1289" s="69"/>
      <c r="X1289" s="69"/>
      <c r="Y1289" s="35"/>
      <c r="Z1289" s="35" t="s">
        <v>25333</v>
      </c>
      <c r="AA1289" s="36">
        <v>1</v>
      </c>
      <c r="AB1289" s="35" t="s">
        <v>9849</v>
      </c>
      <c r="AC1289" s="35" t="str">
        <f>+IF(Tabla1[[#This Row],[STK]]="no","Sin STK", "STK disponible")</f>
        <v>STK disponible</v>
      </c>
      <c r="AD1289" s="35">
        <f>+I1289*J1289</f>
        <v>0</v>
      </c>
      <c r="AE1289" s="35">
        <f>+I1289*K1289</f>
        <v>0</v>
      </c>
      <c r="AF1289" s="36">
        <f>IF(Tabla1[[#This Row],[ref pack]]=1,Tabla1[[#This Row],[Pedido]],LCM(Tabla1[[#This Row],[MC VIEJO]],Tabla1[[#This Row],[Pedido]]))</f>
        <v>1</v>
      </c>
      <c r="AG1289" s="36">
        <f>+VLOOKUP(Tabla1[[#This Row],[Artículo]],'.'!$B$2:$D$11481,3,)</f>
        <v>1</v>
      </c>
      <c r="AH1289" s="37" t="str">
        <f>+IFERROR(SEARCH("pack",Tabla1[[#This Row],[PACK]]),"")</f>
        <v/>
      </c>
    </row>
    <row r="1290" spans="1:34" ht="24" customHeight="1" x14ac:dyDescent="0.2">
      <c r="A1290" s="50" t="s">
        <v>16303</v>
      </c>
      <c r="B1290" s="60" t="s">
        <v>16304</v>
      </c>
      <c r="C1290" s="61" t="s">
        <v>16305</v>
      </c>
      <c r="D1290" s="52" t="s">
        <v>9842</v>
      </c>
      <c r="E1290" s="53">
        <v>3042981.57</v>
      </c>
      <c r="F1290" s="23" t="str">
        <f>+IFERROR(VLOOKUP(Tabla1[[#This Row],[Artículo]],'..'!$B$2:$D$569000,3,),"")</f>
        <v/>
      </c>
      <c r="G1290" s="24" t="str">
        <f>IF(H1290=AF1290,"", "Error MC")</f>
        <v>Error MC</v>
      </c>
      <c r="H1290" s="62"/>
      <c r="I1290" s="54">
        <f>+Tabla1[[#This Row],[MC]]*Tabla1[[#This Row],[Pedido]]*Tabla1[[#This Row],[PVC ]]</f>
        <v>0</v>
      </c>
      <c r="J1290" s="26">
        <v>0.21</v>
      </c>
      <c r="K1290" s="63"/>
      <c r="L1290" s="28" t="s">
        <v>24296</v>
      </c>
      <c r="M1290" s="53">
        <v>4786610.0080000004</v>
      </c>
      <c r="N1290" s="64" t="str">
        <f>+IF(Tabla1[[#This Row],[F PMPI]]="SÍ","No","Sí")</f>
        <v>No</v>
      </c>
      <c r="O1290" s="65">
        <f>+Tabla1[[#This Row],[PVL]]*1.055</f>
        <v>5049873.5584399998</v>
      </c>
      <c r="P1290" s="65">
        <f>+Tabla1[[#This Row],[PVL]]*1.43</f>
        <v>6844852.3114400003</v>
      </c>
      <c r="Q1290" s="66" t="str">
        <f>+HYPERLINK(Tabla1[[#This Row],[PAG]])</f>
        <v>https://todomusica.com.ar/moviles/5301-404.html</v>
      </c>
      <c r="R1290" s="67"/>
      <c r="S1290" s="68"/>
      <c r="T1290" s="69"/>
      <c r="U1290" s="69"/>
      <c r="V1290" s="69"/>
      <c r="W1290" s="69"/>
      <c r="X1290" s="69"/>
      <c r="Y1290" s="35"/>
      <c r="Z1290" s="35" t="s">
        <v>25334</v>
      </c>
      <c r="AA1290" s="36">
        <v>1</v>
      </c>
      <c r="AB1290" s="35" t="s">
        <v>9849</v>
      </c>
      <c r="AC1290" s="35" t="str">
        <f>+IF(Tabla1[[#This Row],[STK]]="no","Sin STK", "STK disponible")</f>
        <v>STK disponible</v>
      </c>
      <c r="AD1290" s="35">
        <f>+I1290*J1290</f>
        <v>0</v>
      </c>
      <c r="AE1290" s="35">
        <f>+I1290*K1290</f>
        <v>0</v>
      </c>
      <c r="AF1290" s="36">
        <f>IF(Tabla1[[#This Row],[ref pack]]=1,Tabla1[[#This Row],[Pedido]],LCM(Tabla1[[#This Row],[MC VIEJO]],Tabla1[[#This Row],[Pedido]]))</f>
        <v>1</v>
      </c>
      <c r="AG1290" s="36">
        <f>+VLOOKUP(Tabla1[[#This Row],[Artículo]],'.'!$B$2:$D$11481,3,)</f>
        <v>1</v>
      </c>
      <c r="AH1290" s="37" t="str">
        <f>+IFERROR(SEARCH("pack",Tabla1[[#This Row],[PACK]]),"")</f>
        <v/>
      </c>
    </row>
    <row r="1291" spans="1:34" ht="24" customHeight="1" x14ac:dyDescent="0.2">
      <c r="A1291" s="50" t="s">
        <v>16303</v>
      </c>
      <c r="B1291" s="60" t="s">
        <v>16306</v>
      </c>
      <c r="C1291" s="61" t="s">
        <v>16307</v>
      </c>
      <c r="D1291" s="52" t="s">
        <v>9842</v>
      </c>
      <c r="E1291" s="53">
        <v>831482.14</v>
      </c>
      <c r="F1291" s="23" t="str">
        <f>+IFERROR(VLOOKUP(Tabla1[[#This Row],[Artículo]],'..'!$B$2:$D$569000,3,),"")</f>
        <v/>
      </c>
      <c r="G1291" s="24" t="str">
        <f>IF(H1291=AF1291,"", "Error MC")</f>
        <v>Error MC</v>
      </c>
      <c r="H1291" s="62"/>
      <c r="I1291" s="54">
        <f>+Tabla1[[#This Row],[MC]]*Tabla1[[#This Row],[Pedido]]*Tabla1[[#This Row],[PVC ]]</f>
        <v>0</v>
      </c>
      <c r="J1291" s="26">
        <v>0.21</v>
      </c>
      <c r="K1291" s="63"/>
      <c r="L1291" s="28" t="s">
        <v>24296</v>
      </c>
      <c r="M1291" s="53">
        <v>1307921.4040000001</v>
      </c>
      <c r="N1291" s="64" t="str">
        <f>+IF(Tabla1[[#This Row],[F PMPI]]="SÍ","No","Sí")</f>
        <v>No</v>
      </c>
      <c r="O1291" s="65">
        <f>+Tabla1[[#This Row],[PVL]]*1.055</f>
        <v>1379857.0812200001</v>
      </c>
      <c r="P1291" s="65">
        <f>+Tabla1[[#This Row],[PVL]]*1.43</f>
        <v>1870327.60772</v>
      </c>
      <c r="Q1291" s="66" t="str">
        <f>+HYPERLINK(Tabla1[[#This Row],[PAG]])</f>
        <v>https://todomusica.com.ar/moviles/7883-gtd-lmz1512.html</v>
      </c>
      <c r="R1291" s="67"/>
      <c r="S1291" s="68"/>
      <c r="T1291" s="69"/>
      <c r="U1291" s="69"/>
      <c r="V1291" s="69"/>
      <c r="W1291" s="69"/>
      <c r="X1291" s="69"/>
      <c r="Y1291" s="35"/>
      <c r="Z1291" s="35" t="s">
        <v>25335</v>
      </c>
      <c r="AA1291" s="36">
        <v>2</v>
      </c>
      <c r="AB1291" s="35" t="s">
        <v>9849</v>
      </c>
      <c r="AC1291" s="35" t="str">
        <f>+IF(Tabla1[[#This Row],[STK]]="no","Sin STK", "STK disponible")</f>
        <v>STK disponible</v>
      </c>
      <c r="AD1291" s="35">
        <f>+I1291*J1291</f>
        <v>0</v>
      </c>
      <c r="AE1291" s="35">
        <f>+I1291*K1291</f>
        <v>0</v>
      </c>
      <c r="AF1291" s="36">
        <f>IF(Tabla1[[#This Row],[ref pack]]=1,Tabla1[[#This Row],[Pedido]],LCM(Tabla1[[#This Row],[MC VIEJO]],Tabla1[[#This Row],[Pedido]]))</f>
        <v>2</v>
      </c>
      <c r="AG1291" s="36">
        <f>+VLOOKUP(Tabla1[[#This Row],[Artículo]],'.'!$B$2:$D$11481,3,)</f>
        <v>2</v>
      </c>
      <c r="AH1291" s="37" t="str">
        <f>+IFERROR(SEARCH("pack",Tabla1[[#This Row],[PACK]]),"")</f>
        <v/>
      </c>
    </row>
    <row r="1292" spans="1:34" ht="24" customHeight="1" x14ac:dyDescent="0.2">
      <c r="A1292" s="50" t="s">
        <v>16303</v>
      </c>
      <c r="B1292" s="60" t="s">
        <v>16308</v>
      </c>
      <c r="C1292" s="61" t="s">
        <v>16309</v>
      </c>
      <c r="D1292" s="52" t="s">
        <v>9842</v>
      </c>
      <c r="E1292" s="53">
        <v>903895.08499999996</v>
      </c>
      <c r="F1292" s="23" t="str">
        <f>+IFERROR(VLOOKUP(Tabla1[[#This Row],[Artículo]],'..'!$B$2:$D$569000,3,),"")</f>
        <v/>
      </c>
      <c r="G1292" s="24" t="str">
        <f>IF(H1292=AF1292,"", "Error MC")</f>
        <v>Error MC</v>
      </c>
      <c r="H1292" s="62"/>
      <c r="I1292" s="54">
        <f>+Tabla1[[#This Row],[MC]]*Tabla1[[#This Row],[Pedido]]*Tabla1[[#This Row],[PVC ]]</f>
        <v>0</v>
      </c>
      <c r="J1292" s="26">
        <v>0.21</v>
      </c>
      <c r="K1292" s="63"/>
      <c r="L1292" s="28" t="s">
        <v>24296</v>
      </c>
      <c r="M1292" s="53">
        <v>1421826.9680000001</v>
      </c>
      <c r="N1292" s="64" t="str">
        <f>+IF(Tabla1[[#This Row],[F PMPI]]="SÍ","No","Sí")</f>
        <v>No</v>
      </c>
      <c r="O1292" s="65">
        <f>+Tabla1[[#This Row],[PVL]]*1.055</f>
        <v>1500027.4512400001</v>
      </c>
      <c r="P1292" s="65">
        <f>+Tabla1[[#This Row],[PVL]]*1.43</f>
        <v>2033212.56424</v>
      </c>
      <c r="Q1292" s="66" t="str">
        <f>+HYPERLINK(Tabla1[[#This Row],[PAG]])</f>
        <v>https://todomusica.com.ar/moviles/6597-gtd-lmz1512-c.html</v>
      </c>
      <c r="R1292" s="67"/>
      <c r="S1292" s="68"/>
      <c r="T1292" s="69"/>
      <c r="U1292" s="69"/>
      <c r="V1292" s="69"/>
      <c r="W1292" s="69"/>
      <c r="X1292" s="69"/>
      <c r="Y1292" s="35"/>
      <c r="Z1292" s="35" t="s">
        <v>25336</v>
      </c>
      <c r="AA1292" s="36">
        <v>6</v>
      </c>
      <c r="AB1292" s="35" t="s">
        <v>9849</v>
      </c>
      <c r="AC1292" s="35" t="str">
        <f>+IF(Tabla1[[#This Row],[STK]]="no","Sin STK", "STK disponible")</f>
        <v>STK disponible</v>
      </c>
      <c r="AD1292" s="35">
        <f>+I1292*J1292</f>
        <v>0</v>
      </c>
      <c r="AE1292" s="35">
        <f>+I1292*K1292</f>
        <v>0</v>
      </c>
      <c r="AF1292" s="36">
        <f>IF(Tabla1[[#This Row],[ref pack]]=1,Tabla1[[#This Row],[Pedido]],LCM(Tabla1[[#This Row],[MC VIEJO]],Tabla1[[#This Row],[Pedido]]))</f>
        <v>6</v>
      </c>
      <c r="AG1292" s="36">
        <f>+VLOOKUP(Tabla1[[#This Row],[Artículo]],'.'!$B$2:$D$11481,3,)</f>
        <v>6</v>
      </c>
      <c r="AH1292" s="37" t="str">
        <f>+IFERROR(SEARCH("pack",Tabla1[[#This Row],[PACK]]),"")</f>
        <v/>
      </c>
    </row>
    <row r="1293" spans="1:34" ht="24" customHeight="1" x14ac:dyDescent="0.2">
      <c r="A1293" s="50" t="s">
        <v>16303</v>
      </c>
      <c r="B1293" s="60" t="s">
        <v>16312</v>
      </c>
      <c r="C1293" s="61" t="s">
        <v>16313</v>
      </c>
      <c r="D1293" s="52" t="s">
        <v>9842</v>
      </c>
      <c r="E1293" s="53">
        <v>2799983.5249999999</v>
      </c>
      <c r="F1293" s="23" t="str">
        <f>+IFERROR(VLOOKUP(Tabla1[[#This Row],[Artículo]],'..'!$B$2:$D$569000,3,),"")</f>
        <v/>
      </c>
      <c r="G1293" s="24" t="str">
        <f>IF(H1293=AF1293,"", "Error MC")</f>
        <v>Error MC</v>
      </c>
      <c r="H1293" s="62"/>
      <c r="I1293" s="54">
        <f>+Tabla1[[#This Row],[MC]]*Tabla1[[#This Row],[Pedido]]*Tabla1[[#This Row],[PVC ]]</f>
        <v>0</v>
      </c>
      <c r="J1293" s="26">
        <v>0.21</v>
      </c>
      <c r="K1293" s="63"/>
      <c r="L1293" s="28" t="s">
        <v>24296</v>
      </c>
      <c r="M1293" s="53">
        <v>4404374.0880000005</v>
      </c>
      <c r="N1293" s="64" t="str">
        <f>+IF(Tabla1[[#This Row],[F PMPI]]="SÍ","No","Sí")</f>
        <v>No</v>
      </c>
      <c r="O1293" s="65">
        <f>+Tabla1[[#This Row],[PVL]]*1.055</f>
        <v>4646614.6628400004</v>
      </c>
      <c r="P1293" s="65">
        <f>+Tabla1[[#This Row],[PVL]]*1.43</f>
        <v>6298254.9458400002</v>
      </c>
      <c r="Q1293" s="66" t="str">
        <f>+HYPERLINK(Tabla1[[#This Row],[PAG]])</f>
        <v>https://todomusica.com.ar/moviles/6598-gtd-lmz1537-c.html</v>
      </c>
      <c r="R1293" s="67"/>
      <c r="S1293" s="68"/>
      <c r="T1293" s="69"/>
      <c r="U1293" s="69"/>
      <c r="V1293" s="69"/>
      <c r="W1293" s="69"/>
      <c r="X1293" s="69"/>
      <c r="Y1293" s="35"/>
      <c r="Z1293" s="35" t="s">
        <v>25337</v>
      </c>
      <c r="AA1293" s="36">
        <v>2</v>
      </c>
      <c r="AB1293" s="35" t="s">
        <v>9849</v>
      </c>
      <c r="AC1293" s="35" t="str">
        <f>+IF(Tabla1[[#This Row],[STK]]="no","Sin STK", "STK disponible")</f>
        <v>STK disponible</v>
      </c>
      <c r="AD1293" s="35">
        <f>+I1293*J1293</f>
        <v>0</v>
      </c>
      <c r="AE1293" s="35">
        <f>+I1293*K1293</f>
        <v>0</v>
      </c>
      <c r="AF1293" s="36">
        <f>IF(Tabla1[[#This Row],[ref pack]]=1,Tabla1[[#This Row],[Pedido]],LCM(Tabla1[[#This Row],[MC VIEJO]],Tabla1[[#This Row],[Pedido]]))</f>
        <v>2</v>
      </c>
      <c r="AG1293" s="36">
        <f>+VLOOKUP(Tabla1[[#This Row],[Artículo]],'.'!$B$2:$D$11481,3,)</f>
        <v>2</v>
      </c>
      <c r="AH1293" s="37" t="str">
        <f>+IFERROR(SEARCH("pack",Tabla1[[#This Row],[PACK]]),"")</f>
        <v/>
      </c>
    </row>
    <row r="1294" spans="1:34" ht="24" customHeight="1" x14ac:dyDescent="0.2">
      <c r="A1294" s="50" t="s">
        <v>16303</v>
      </c>
      <c r="B1294" s="60" t="s">
        <v>16314</v>
      </c>
      <c r="C1294" s="61" t="s">
        <v>16315</v>
      </c>
      <c r="D1294" s="52" t="s">
        <v>9842</v>
      </c>
      <c r="E1294" s="53">
        <v>1039060.25</v>
      </c>
      <c r="F1294" s="23" t="str">
        <f>+IFERROR(VLOOKUP(Tabla1[[#This Row],[Artículo]],'..'!$B$2:$D$569000,3,),"")</f>
        <v/>
      </c>
      <c r="G1294" s="24" t="str">
        <f>IF(H1294=AF1294,"", "Error MC")</f>
        <v>Error MC</v>
      </c>
      <c r="H1294" s="62"/>
      <c r="I1294" s="54">
        <f>+Tabla1[[#This Row],[MC]]*Tabla1[[#This Row],[Pedido]]*Tabla1[[#This Row],[PVC ]]</f>
        <v>0</v>
      </c>
      <c r="J1294" s="26">
        <v>0.21</v>
      </c>
      <c r="K1294" s="63"/>
      <c r="L1294" s="28" t="s">
        <v>24296</v>
      </c>
      <c r="M1294" s="53">
        <v>1634441.773</v>
      </c>
      <c r="N1294" s="64" t="str">
        <f>+IF(Tabla1[[#This Row],[F PMPI]]="SÍ","No","Sí")</f>
        <v>No</v>
      </c>
      <c r="O1294" s="65">
        <f>+Tabla1[[#This Row],[PVL]]*1.055</f>
        <v>1724336.070515</v>
      </c>
      <c r="P1294" s="65">
        <f>+Tabla1[[#This Row],[PVL]]*1.43</f>
        <v>2337251.73539</v>
      </c>
      <c r="Q1294" s="66" t="str">
        <f>+HYPERLINK(Tabla1[[#This Row],[PAG]])</f>
        <v>https://todomusica.com.ar/moviles/5294-404.html</v>
      </c>
      <c r="R1294" s="67"/>
      <c r="S1294" s="68"/>
      <c r="T1294" s="69"/>
      <c r="U1294" s="69"/>
      <c r="V1294" s="69"/>
      <c r="W1294" s="69"/>
      <c r="X1294" s="69"/>
      <c r="Y1294" s="35"/>
      <c r="Z1294" s="35" t="s">
        <v>25338</v>
      </c>
      <c r="AA1294" s="36">
        <v>2</v>
      </c>
      <c r="AB1294" s="35" t="s">
        <v>9849</v>
      </c>
      <c r="AC1294" s="35" t="str">
        <f>+IF(Tabla1[[#This Row],[STK]]="no","Sin STK", "STK disponible")</f>
        <v>STK disponible</v>
      </c>
      <c r="AD1294" s="35">
        <f>+I1294*J1294</f>
        <v>0</v>
      </c>
      <c r="AE1294" s="35">
        <f>+I1294*K1294</f>
        <v>0</v>
      </c>
      <c r="AF1294" s="36">
        <f>IF(Tabla1[[#This Row],[ref pack]]=1,Tabla1[[#This Row],[Pedido]],LCM(Tabla1[[#This Row],[MC VIEJO]],Tabla1[[#This Row],[Pedido]]))</f>
        <v>2</v>
      </c>
      <c r="AG1294" s="36">
        <f>+VLOOKUP(Tabla1[[#This Row],[Artículo]],'.'!$B$2:$D$11481,3,)</f>
        <v>2</v>
      </c>
      <c r="AH1294" s="37" t="str">
        <f>+IFERROR(SEARCH("pack",Tabla1[[#This Row],[PACK]]),"")</f>
        <v/>
      </c>
    </row>
    <row r="1295" spans="1:34" ht="24" customHeight="1" x14ac:dyDescent="0.2">
      <c r="A1295" s="50" t="s">
        <v>16303</v>
      </c>
      <c r="B1295" s="60" t="s">
        <v>16316</v>
      </c>
      <c r="C1295" s="61" t="s">
        <v>16317</v>
      </c>
      <c r="D1295" s="52" t="s">
        <v>9841</v>
      </c>
      <c r="E1295" s="53">
        <v>2226584.56</v>
      </c>
      <c r="F1295" s="23" t="str">
        <f>+IFERROR(VLOOKUP(Tabla1[[#This Row],[Artículo]],'..'!$B$2:$D$569000,3,),"")</f>
        <v/>
      </c>
      <c r="G1295" s="24" t="str">
        <f>IF(H1295=AF1295,"", "Error MC")</f>
        <v>Error MC</v>
      </c>
      <c r="H1295" s="62"/>
      <c r="I1295" s="54">
        <f>+Tabla1[[#This Row],[MC]]*Tabla1[[#This Row],[Pedido]]*Tabla1[[#This Row],[PVC ]]</f>
        <v>0</v>
      </c>
      <c r="J1295" s="26">
        <v>0.21</v>
      </c>
      <c r="K1295" s="63"/>
      <c r="L1295" s="28" t="s">
        <v>24296</v>
      </c>
      <c r="M1295" s="53">
        <v>3502417.5150000001</v>
      </c>
      <c r="N1295" s="64" t="str">
        <f>+IF(Tabla1[[#This Row],[F PMPI]]="SÍ","No","Sí")</f>
        <v>No</v>
      </c>
      <c r="O1295" s="65">
        <f>+Tabla1[[#This Row],[PVL]]*1.055</f>
        <v>3695050.478325</v>
      </c>
      <c r="P1295" s="65">
        <f>+Tabla1[[#This Row],[PVL]]*1.43</f>
        <v>5008457.0464500003</v>
      </c>
      <c r="Q1295" s="66" t="str">
        <f>+HYPERLINK(Tabla1[[#This Row],[PAG]])</f>
        <v>https://todomusica.com.ar/moviles/5295-404.html</v>
      </c>
      <c r="R1295" s="67"/>
      <c r="S1295" s="68"/>
      <c r="T1295" s="69"/>
      <c r="U1295" s="69"/>
      <c r="V1295" s="69"/>
      <c r="W1295" s="69"/>
      <c r="X1295" s="69"/>
      <c r="Y1295" s="35"/>
      <c r="Z1295" s="35" t="s">
        <v>25339</v>
      </c>
      <c r="AA1295" s="36">
        <v>1</v>
      </c>
      <c r="AB1295" s="35" t="s">
        <v>9849</v>
      </c>
      <c r="AC1295" s="35" t="str">
        <f>+IF(Tabla1[[#This Row],[STK]]="no","Sin STK", "STK disponible")</f>
        <v>STK disponible</v>
      </c>
      <c r="AD1295" s="35">
        <f>+I1295*J1295</f>
        <v>0</v>
      </c>
      <c r="AE1295" s="35">
        <f>+I1295*K1295</f>
        <v>0</v>
      </c>
      <c r="AF1295" s="36">
        <f>IF(Tabla1[[#This Row],[ref pack]]=1,Tabla1[[#This Row],[Pedido]],LCM(Tabla1[[#This Row],[MC VIEJO]],Tabla1[[#This Row],[Pedido]]))</f>
        <v>1</v>
      </c>
      <c r="AG1295" s="36">
        <f>+VLOOKUP(Tabla1[[#This Row],[Artículo]],'.'!$B$2:$D$11481,3,)</f>
        <v>1</v>
      </c>
      <c r="AH1295" s="37" t="str">
        <f>+IFERROR(SEARCH("pack",Tabla1[[#This Row],[PACK]]),"")</f>
        <v/>
      </c>
    </row>
    <row r="1296" spans="1:34" ht="24" customHeight="1" x14ac:dyDescent="0.2">
      <c r="A1296" s="50" t="s">
        <v>16303</v>
      </c>
      <c r="B1296" s="60" t="s">
        <v>16318</v>
      </c>
      <c r="C1296" s="61" t="s">
        <v>16319</v>
      </c>
      <c r="D1296" s="52" t="s">
        <v>27</v>
      </c>
      <c r="E1296" s="53">
        <v>2355043.16</v>
      </c>
      <c r="F1296" s="23" t="str">
        <f>+IFERROR(VLOOKUP(Tabla1[[#This Row],[Artículo]],'..'!$B$2:$D$569000,3,),"")</f>
        <v/>
      </c>
      <c r="G1296" s="24" t="str">
        <f>IF(H1296=AF1296,"", "Error MC")</f>
        <v>Error MC</v>
      </c>
      <c r="H1296" s="62"/>
      <c r="I1296" s="54">
        <f>+Tabla1[[#This Row],[MC]]*Tabla1[[#This Row],[Pedido]]*Tabla1[[#This Row],[PVC ]]</f>
        <v>0</v>
      </c>
      <c r="J1296" s="26">
        <v>0.21</v>
      </c>
      <c r="K1296" s="63"/>
      <c r="L1296" s="28" t="s">
        <v>24296</v>
      </c>
      <c r="M1296" s="53">
        <v>3704482.8930000002</v>
      </c>
      <c r="N1296" s="64" t="str">
        <f>+IF(Tabla1[[#This Row],[F PMPI]]="SÍ","No","Sí")</f>
        <v>Sí</v>
      </c>
      <c r="O1296" s="65">
        <f>+Tabla1[[#This Row],[PVL]]*1.055</f>
        <v>3908229.4521149998</v>
      </c>
      <c r="P1296" s="65">
        <f>+Tabla1[[#This Row],[PVL]]*1.43</f>
        <v>5297410.5369899999</v>
      </c>
      <c r="Q1296" s="66" t="str">
        <f>+HYPERLINK(Tabla1[[#This Row],[PAG]])</f>
        <v>https://todomusica.com.ar/productos-sin-categorias-de-netsuite/5297-404.html</v>
      </c>
      <c r="R1296" s="67"/>
      <c r="S1296" s="68"/>
      <c r="T1296" s="69"/>
      <c r="U1296" s="69"/>
      <c r="V1296" s="69"/>
      <c r="W1296" s="69"/>
      <c r="X1296" s="69"/>
      <c r="Y1296" s="35"/>
      <c r="Z1296" s="35" t="s">
        <v>25340</v>
      </c>
      <c r="AA1296" s="36">
        <v>1</v>
      </c>
      <c r="AB1296" s="35" t="s">
        <v>27</v>
      </c>
      <c r="AC1296" s="35" t="str">
        <f>+IF(Tabla1[[#This Row],[STK]]="no","Sin STK", "STK disponible")</f>
        <v>Sin STK</v>
      </c>
      <c r="AD1296" s="35">
        <f>+I1296*J1296</f>
        <v>0</v>
      </c>
      <c r="AE1296" s="35">
        <f>+I1296*K1296</f>
        <v>0</v>
      </c>
      <c r="AF1296" s="36">
        <f>IF(Tabla1[[#This Row],[ref pack]]=1,Tabla1[[#This Row],[Pedido]],LCM(Tabla1[[#This Row],[MC VIEJO]],Tabla1[[#This Row],[Pedido]]))</f>
        <v>1</v>
      </c>
      <c r="AG1296" s="36">
        <f>+VLOOKUP(Tabla1[[#This Row],[Artículo]],'.'!$B$2:$D$11481,3,)</f>
        <v>1</v>
      </c>
      <c r="AH1296" s="37" t="str">
        <f>+IFERROR(SEARCH("pack",Tabla1[[#This Row],[PACK]]),"")</f>
        <v/>
      </c>
    </row>
    <row r="1297" spans="1:34" ht="24" customHeight="1" x14ac:dyDescent="0.2">
      <c r="A1297" s="50" t="s">
        <v>16303</v>
      </c>
      <c r="B1297" s="60" t="s">
        <v>16320</v>
      </c>
      <c r="C1297" s="61" t="s">
        <v>16321</v>
      </c>
      <c r="D1297" s="52" t="s">
        <v>27</v>
      </c>
      <c r="E1297" s="53">
        <v>1039352.38</v>
      </c>
      <c r="F1297" s="23" t="str">
        <f>+IFERROR(VLOOKUP(Tabla1[[#This Row],[Artículo]],'..'!$B$2:$D$569000,3,),"")</f>
        <v/>
      </c>
      <c r="G1297" s="24" t="str">
        <f>IF(H1297=AF1297,"", "Error MC")</f>
        <v>Error MC</v>
      </c>
      <c r="H1297" s="62"/>
      <c r="I1297" s="54">
        <f>+Tabla1[[#This Row],[MC]]*Tabla1[[#This Row],[Pedido]]*Tabla1[[#This Row],[PVC ]]</f>
        <v>0</v>
      </c>
      <c r="J1297" s="26">
        <v>0.21</v>
      </c>
      <c r="K1297" s="63"/>
      <c r="L1297" s="28" t="s">
        <v>24296</v>
      </c>
      <c r="M1297" s="53">
        <v>1634901.2890000001</v>
      </c>
      <c r="N1297" s="64" t="str">
        <f>+IF(Tabla1[[#This Row],[F PMPI]]="SÍ","No","Sí")</f>
        <v>No</v>
      </c>
      <c r="O1297" s="65">
        <f>+Tabla1[[#This Row],[PVL]]*1.055</f>
        <v>1724820.859895</v>
      </c>
      <c r="P1297" s="65">
        <f>+Tabla1[[#This Row],[PVL]]*1.43</f>
        <v>2337908.8432700001</v>
      </c>
      <c r="Q1297" s="66" t="str">
        <f>+HYPERLINK(Tabla1[[#This Row],[PAG]])</f>
        <v>https://todomusica.com.ar/moviles/7887-gtd-lm1506.html</v>
      </c>
      <c r="R1297" s="67"/>
      <c r="S1297" s="68"/>
      <c r="T1297" s="69"/>
      <c r="U1297" s="69"/>
      <c r="V1297" s="69"/>
      <c r="W1297" s="69"/>
      <c r="X1297" s="69"/>
      <c r="Y1297" s="35"/>
      <c r="Z1297" s="35" t="s">
        <v>25341</v>
      </c>
      <c r="AA1297" s="36">
        <v>1</v>
      </c>
      <c r="AB1297" s="35" t="s">
        <v>9849</v>
      </c>
      <c r="AC1297" s="35" t="str">
        <f>+IF(Tabla1[[#This Row],[STK]]="no","Sin STK", "STK disponible")</f>
        <v>Sin STK</v>
      </c>
      <c r="AD1297" s="35">
        <f>+I1297*J1297</f>
        <v>0</v>
      </c>
      <c r="AE1297" s="35">
        <f>+I1297*K1297</f>
        <v>0</v>
      </c>
      <c r="AF1297" s="36">
        <f>IF(Tabla1[[#This Row],[ref pack]]=1,Tabla1[[#This Row],[Pedido]],LCM(Tabla1[[#This Row],[MC VIEJO]],Tabla1[[#This Row],[Pedido]]))</f>
        <v>1</v>
      </c>
      <c r="AG1297" s="36">
        <f>+VLOOKUP(Tabla1[[#This Row],[Artículo]],'.'!$B$2:$D$11481,3,)</f>
        <v>1</v>
      </c>
      <c r="AH1297" s="37" t="str">
        <f>+IFERROR(SEARCH("pack",Tabla1[[#This Row],[PACK]]),"")</f>
        <v/>
      </c>
    </row>
    <row r="1298" spans="1:34" ht="24" customHeight="1" x14ac:dyDescent="0.2">
      <c r="A1298" s="50" t="s">
        <v>16303</v>
      </c>
      <c r="B1298" s="60" t="s">
        <v>16322</v>
      </c>
      <c r="C1298" s="61" t="s">
        <v>16323</v>
      </c>
      <c r="D1298" s="52" t="s">
        <v>9841</v>
      </c>
      <c r="E1298" s="53">
        <v>2730274.375</v>
      </c>
      <c r="F1298" s="23" t="str">
        <f>+IFERROR(VLOOKUP(Tabla1[[#This Row],[Artículo]],'..'!$B$2:$D$569000,3,),"")</f>
        <v/>
      </c>
      <c r="G1298" s="24" t="str">
        <f>IF(H1298=AF1298,"", "Error MC")</f>
        <v>Error MC</v>
      </c>
      <c r="H1298" s="62"/>
      <c r="I1298" s="54">
        <f>+Tabla1[[#This Row],[MC]]*Tabla1[[#This Row],[Pedido]]*Tabla1[[#This Row],[PVC ]]</f>
        <v>0</v>
      </c>
      <c r="J1298" s="26">
        <v>0.21</v>
      </c>
      <c r="K1298" s="63"/>
      <c r="L1298" s="28" t="s">
        <v>24296</v>
      </c>
      <c r="M1298" s="53">
        <v>4294721.5949999997</v>
      </c>
      <c r="N1298" s="64" t="str">
        <f>+IF(Tabla1[[#This Row],[F PMPI]]="SÍ","No","Sí")</f>
        <v>No</v>
      </c>
      <c r="O1298" s="65">
        <f>+Tabla1[[#This Row],[PVL]]*1.055</f>
        <v>4530931.2827249998</v>
      </c>
      <c r="P1298" s="65">
        <f>+Tabla1[[#This Row],[PVL]]*1.43</f>
        <v>6141451.8808499994</v>
      </c>
      <c r="Q1298" s="66" t="str">
        <f>+HYPERLINK(Tabla1[[#This Row],[PAG]])</f>
        <v>https://todomusica.com.ar/moviles/6594-gtd-lm180spot-c.html</v>
      </c>
      <c r="R1298" s="67"/>
      <c r="S1298" s="68"/>
      <c r="T1298" s="69"/>
      <c r="U1298" s="69"/>
      <c r="V1298" s="69"/>
      <c r="W1298" s="69"/>
      <c r="X1298" s="69"/>
      <c r="Y1298" s="35"/>
      <c r="Z1298" s="35" t="s">
        <v>25342</v>
      </c>
      <c r="AA1298" s="36">
        <v>2</v>
      </c>
      <c r="AB1298" s="35" t="s">
        <v>9849</v>
      </c>
      <c r="AC1298" s="35" t="str">
        <f>+IF(Tabla1[[#This Row],[STK]]="no","Sin STK", "STK disponible")</f>
        <v>STK disponible</v>
      </c>
      <c r="AD1298" s="35">
        <f>+I1298*J1298</f>
        <v>0</v>
      </c>
      <c r="AE1298" s="35">
        <f>+I1298*K1298</f>
        <v>0</v>
      </c>
      <c r="AF1298" s="36">
        <f>IF(Tabla1[[#This Row],[ref pack]]=1,Tabla1[[#This Row],[Pedido]],LCM(Tabla1[[#This Row],[MC VIEJO]],Tabla1[[#This Row],[Pedido]]))</f>
        <v>2</v>
      </c>
      <c r="AG1298" s="36">
        <f>+VLOOKUP(Tabla1[[#This Row],[Artículo]],'.'!$B$2:$D$11481,3,)</f>
        <v>2</v>
      </c>
      <c r="AH1298" s="37" t="str">
        <f>+IFERROR(SEARCH("pack",Tabla1[[#This Row],[PACK]]),"")</f>
        <v/>
      </c>
    </row>
    <row r="1299" spans="1:34" ht="24" customHeight="1" x14ac:dyDescent="0.2">
      <c r="A1299" s="50" t="s">
        <v>16303</v>
      </c>
      <c r="B1299" s="60" t="s">
        <v>16324</v>
      </c>
      <c r="C1299" s="61" t="s">
        <v>16325</v>
      </c>
      <c r="D1299" s="52" t="s">
        <v>9841</v>
      </c>
      <c r="E1299" s="53">
        <v>766800.69499999995</v>
      </c>
      <c r="F1299" s="23" t="str">
        <f>+IFERROR(VLOOKUP(Tabla1[[#This Row],[Artículo]],'..'!$B$2:$D$569000,3,),"")</f>
        <v/>
      </c>
      <c r="G1299" s="24" t="str">
        <f>IF(H1299=AF1299,"", "Error MC")</f>
        <v>Error MC</v>
      </c>
      <c r="H1299" s="62"/>
      <c r="I1299" s="54">
        <f>+Tabla1[[#This Row],[MC]]*Tabla1[[#This Row],[Pedido]]*Tabla1[[#This Row],[PVC ]]</f>
        <v>0</v>
      </c>
      <c r="J1299" s="26">
        <v>0.21</v>
      </c>
      <c r="K1299" s="63"/>
      <c r="L1299" s="28" t="s">
        <v>24296</v>
      </c>
      <c r="M1299" s="53">
        <v>1206177.4950000001</v>
      </c>
      <c r="N1299" s="64" t="str">
        <f>+IF(Tabla1[[#This Row],[F PMPI]]="SÍ","No","Sí")</f>
        <v>No</v>
      </c>
      <c r="O1299" s="65">
        <f>+Tabla1[[#This Row],[PVL]]*1.055</f>
        <v>1272517.2572250001</v>
      </c>
      <c r="P1299" s="65">
        <f>+Tabla1[[#This Row],[PVL]]*1.43</f>
        <v>1724833.81785</v>
      </c>
      <c r="Q1299" s="66" t="str">
        <f>+HYPERLINK(Tabla1[[#This Row],[PAG]])</f>
        <v>https://todomusica.com.ar/moviles/6595-gtd-lm60.html</v>
      </c>
      <c r="R1299" s="67"/>
      <c r="S1299" s="68"/>
      <c r="T1299" s="69"/>
      <c r="U1299" s="69"/>
      <c r="V1299" s="69"/>
      <c r="W1299" s="69"/>
      <c r="X1299" s="69"/>
      <c r="Y1299" s="35"/>
      <c r="Z1299" s="35" t="s">
        <v>25343</v>
      </c>
      <c r="AA1299" s="36">
        <v>2</v>
      </c>
      <c r="AB1299" s="35" t="s">
        <v>9849</v>
      </c>
      <c r="AC1299" s="35" t="str">
        <f>+IF(Tabla1[[#This Row],[STK]]="no","Sin STK", "STK disponible")</f>
        <v>STK disponible</v>
      </c>
      <c r="AD1299" s="35">
        <f>+I1299*J1299</f>
        <v>0</v>
      </c>
      <c r="AE1299" s="35">
        <f>+I1299*K1299</f>
        <v>0</v>
      </c>
      <c r="AF1299" s="36">
        <f>IF(Tabla1[[#This Row],[ref pack]]=1,Tabla1[[#This Row],[Pedido]],LCM(Tabla1[[#This Row],[MC VIEJO]],Tabla1[[#This Row],[Pedido]]))</f>
        <v>2</v>
      </c>
      <c r="AG1299" s="36">
        <f>+VLOOKUP(Tabla1[[#This Row],[Artículo]],'.'!$B$2:$D$11481,3,)</f>
        <v>2</v>
      </c>
      <c r="AH1299" s="37" t="str">
        <f>+IFERROR(SEARCH("pack",Tabla1[[#This Row],[PACK]]),"")</f>
        <v/>
      </c>
    </row>
    <row r="1300" spans="1:34" ht="24" customHeight="1" x14ac:dyDescent="0.2">
      <c r="A1300" s="50" t="s">
        <v>16303</v>
      </c>
      <c r="B1300" s="60" t="s">
        <v>16326</v>
      </c>
      <c r="C1300" s="61" t="s">
        <v>16327</v>
      </c>
      <c r="D1300" s="52" t="s">
        <v>27</v>
      </c>
      <c r="E1300" s="53">
        <v>8423186.6699999999</v>
      </c>
      <c r="F1300" s="23" t="str">
        <f>+IFERROR(VLOOKUP(Tabla1[[#This Row],[Artículo]],'..'!$B$2:$D$569000,3,),"")</f>
        <v/>
      </c>
      <c r="G1300" s="24" t="str">
        <f>IF(H1300=AF1300,"", "Error MC")</f>
        <v>Error MC</v>
      </c>
      <c r="H1300" s="62"/>
      <c r="I1300" s="54">
        <f>+Tabla1[[#This Row],[MC]]*Tabla1[[#This Row],[Pedido]]*Tabla1[[#This Row],[PVC ]]</f>
        <v>0</v>
      </c>
      <c r="J1300" s="26">
        <v>0.21</v>
      </c>
      <c r="K1300" s="63"/>
      <c r="L1300" s="28" t="s">
        <v>24296</v>
      </c>
      <c r="M1300" s="53">
        <v>13249672.630999999</v>
      </c>
      <c r="N1300" s="64" t="str">
        <f>+IF(Tabla1[[#This Row],[F PMPI]]="SÍ","No","Sí")</f>
        <v>No</v>
      </c>
      <c r="O1300" s="65">
        <f>+Tabla1[[#This Row],[PVL]]*1.055</f>
        <v>13978404.625704998</v>
      </c>
      <c r="P1300" s="65">
        <f>+Tabla1[[#This Row],[PVL]]*1.43</f>
        <v>18947031.862329997</v>
      </c>
      <c r="Q1300" s="66" t="str">
        <f>+HYPERLINK(Tabla1[[#This Row],[PAG]])</f>
        <v>http://www.todomusica.com.ar/iluminacion/18696-gtd-lm600iip-c.html</v>
      </c>
      <c r="R1300" s="67"/>
      <c r="S1300" s="68"/>
      <c r="T1300" s="69"/>
      <c r="U1300" s="69"/>
      <c r="V1300" s="69"/>
      <c r="W1300" s="69"/>
      <c r="X1300" s="69"/>
      <c r="Y1300" s="35"/>
      <c r="Z1300" s="35" t="s">
        <v>25344</v>
      </c>
      <c r="AA1300" s="36">
        <v>1</v>
      </c>
      <c r="AB1300" s="35" t="s">
        <v>9849</v>
      </c>
      <c r="AC1300" s="35" t="str">
        <f>+IF(Tabla1[[#This Row],[STK]]="no","Sin STK", "STK disponible")</f>
        <v>Sin STK</v>
      </c>
      <c r="AD1300" s="35">
        <f>+I1300*J1300</f>
        <v>0</v>
      </c>
      <c r="AE1300" s="35">
        <f>+I1300*K1300</f>
        <v>0</v>
      </c>
      <c r="AF1300" s="36">
        <f>IF(Tabla1[[#This Row],[ref pack]]=1,Tabla1[[#This Row],[Pedido]],LCM(Tabla1[[#This Row],[MC VIEJO]],Tabla1[[#This Row],[Pedido]]))</f>
        <v>1</v>
      </c>
      <c r="AG1300" s="36">
        <f>+VLOOKUP(Tabla1[[#This Row],[Artículo]],'.'!$B$2:$D$11481,3,)</f>
        <v>1</v>
      </c>
      <c r="AH1300" s="37" t="str">
        <f>+IFERROR(SEARCH("pack",Tabla1[[#This Row],[PACK]]),"")</f>
        <v/>
      </c>
    </row>
    <row r="1301" spans="1:34" ht="24" customHeight="1" x14ac:dyDescent="0.2">
      <c r="A1301" s="50" t="s">
        <v>16303</v>
      </c>
      <c r="B1301" s="60" t="s">
        <v>16328</v>
      </c>
      <c r="C1301" s="61" t="s">
        <v>16329</v>
      </c>
      <c r="D1301" s="52" t="s">
        <v>9841</v>
      </c>
      <c r="E1301" s="53">
        <v>927741.46499999997</v>
      </c>
      <c r="F1301" s="23" t="str">
        <f>+IFERROR(VLOOKUP(Tabla1[[#This Row],[Artículo]],'..'!$B$2:$D$569000,3,),"")</f>
        <v/>
      </c>
      <c r="G1301" s="24" t="str">
        <f>IF(H1301=AF1301,"", "Error MC")</f>
        <v>Error MC</v>
      </c>
      <c r="H1301" s="62"/>
      <c r="I1301" s="54">
        <f>+Tabla1[[#This Row],[MC]]*Tabla1[[#This Row],[Pedido]]*Tabla1[[#This Row],[PVC ]]</f>
        <v>0</v>
      </c>
      <c r="J1301" s="26">
        <v>0.21</v>
      </c>
      <c r="K1301" s="63"/>
      <c r="L1301" s="28" t="s">
        <v>24296</v>
      </c>
      <c r="M1301" s="53">
        <v>1459337.325</v>
      </c>
      <c r="N1301" s="64" t="str">
        <f>+IF(Tabla1[[#This Row],[F PMPI]]="SÍ","No","Sí")</f>
        <v>No</v>
      </c>
      <c r="O1301" s="65">
        <f>+Tabla1[[#This Row],[PVL]]*1.055</f>
        <v>1539600.8778749998</v>
      </c>
      <c r="P1301" s="65">
        <f>+Tabla1[[#This Row],[PVL]]*1.43</f>
        <v>2086852.37475</v>
      </c>
      <c r="Q1301" s="66" t="str">
        <f>+HYPERLINK(Tabla1[[#This Row],[PAG]])</f>
        <v>https://todomusica.com.ar/moviles/5298-404.html</v>
      </c>
      <c r="R1301" s="67"/>
      <c r="S1301" s="68"/>
      <c r="T1301" s="69"/>
      <c r="U1301" s="69"/>
      <c r="V1301" s="69"/>
      <c r="W1301" s="69"/>
      <c r="X1301" s="69"/>
      <c r="Y1301" s="35"/>
      <c r="Z1301" s="35" t="s">
        <v>25345</v>
      </c>
      <c r="AA1301" s="36">
        <v>2</v>
      </c>
      <c r="AB1301" s="35" t="s">
        <v>9849</v>
      </c>
      <c r="AC1301" s="35" t="str">
        <f>+IF(Tabla1[[#This Row],[STK]]="no","Sin STK", "STK disponible")</f>
        <v>STK disponible</v>
      </c>
      <c r="AD1301" s="35">
        <f>+I1301*J1301</f>
        <v>0</v>
      </c>
      <c r="AE1301" s="35">
        <f>+I1301*K1301</f>
        <v>0</v>
      </c>
      <c r="AF1301" s="36">
        <f>IF(Tabla1[[#This Row],[ref pack]]=1,Tabla1[[#This Row],[Pedido]],LCM(Tabla1[[#This Row],[MC VIEJO]],Tabla1[[#This Row],[Pedido]]))</f>
        <v>2</v>
      </c>
      <c r="AG1301" s="36">
        <f>+VLOOKUP(Tabla1[[#This Row],[Artículo]],'.'!$B$2:$D$11481,3,)</f>
        <v>2</v>
      </c>
      <c r="AH1301" s="37" t="str">
        <f>+IFERROR(SEARCH("pack",Tabla1[[#This Row],[PACK]]),"")</f>
        <v/>
      </c>
    </row>
    <row r="1302" spans="1:34" ht="24" customHeight="1" x14ac:dyDescent="0.2">
      <c r="A1302" s="50" t="s">
        <v>16303</v>
      </c>
      <c r="B1302" s="60" t="s">
        <v>16332</v>
      </c>
      <c r="C1302" s="61" t="s">
        <v>16333</v>
      </c>
      <c r="D1302" s="52" t="s">
        <v>9841</v>
      </c>
      <c r="E1302" s="53">
        <v>1966801.24</v>
      </c>
      <c r="F1302" s="23" t="str">
        <f>+IFERROR(VLOOKUP(Tabla1[[#This Row],[Artículo]],'..'!$B$2:$D$569000,3,),"")</f>
        <v/>
      </c>
      <c r="G1302" s="24" t="str">
        <f>IF(H1302=AF1302,"", "Error MC")</f>
        <v>Error MC</v>
      </c>
      <c r="H1302" s="62"/>
      <c r="I1302" s="54">
        <f>+Tabla1[[#This Row],[MC]]*Tabla1[[#This Row],[Pedido]]*Tabla1[[#This Row],[PVC ]]</f>
        <v>0</v>
      </c>
      <c r="J1302" s="26">
        <v>0.21</v>
      </c>
      <c r="K1302" s="63"/>
      <c r="L1302" s="28" t="s">
        <v>24296</v>
      </c>
      <c r="M1302" s="53">
        <v>3093778.3480000002</v>
      </c>
      <c r="N1302" s="64" t="str">
        <f>+IF(Tabla1[[#This Row],[F PMPI]]="SÍ","No","Sí")</f>
        <v>No</v>
      </c>
      <c r="O1302" s="65">
        <f>+Tabla1[[#This Row],[PVL]]*1.055</f>
        <v>3263936.1571400003</v>
      </c>
      <c r="P1302" s="65">
        <f>+Tabla1[[#This Row],[PVL]]*1.43</f>
        <v>4424103.0376399998</v>
      </c>
      <c r="Q1302" s="66" t="str">
        <f>+HYPERLINK(Tabla1[[#This Row],[PAG]])</f>
        <v>https://todomusica.com.ar/moviles/5300-404.html</v>
      </c>
      <c r="R1302" s="67"/>
      <c r="S1302" s="68"/>
      <c r="T1302" s="69"/>
      <c r="U1302" s="69"/>
      <c r="V1302" s="69"/>
      <c r="W1302" s="69"/>
      <c r="X1302" s="69"/>
      <c r="Y1302" s="35"/>
      <c r="Z1302" s="35" t="s">
        <v>25346</v>
      </c>
      <c r="AA1302" s="36">
        <v>1</v>
      </c>
      <c r="AB1302" s="35" t="s">
        <v>9849</v>
      </c>
      <c r="AC1302" s="35" t="str">
        <f>+IF(Tabla1[[#This Row],[STK]]="no","Sin STK", "STK disponible")</f>
        <v>STK disponible</v>
      </c>
      <c r="AD1302" s="35">
        <f>+I1302*J1302</f>
        <v>0</v>
      </c>
      <c r="AE1302" s="35">
        <f>+I1302*K1302</f>
        <v>0</v>
      </c>
      <c r="AF1302" s="36">
        <f>IF(Tabla1[[#This Row],[ref pack]]=1,Tabla1[[#This Row],[Pedido]],LCM(Tabla1[[#This Row],[MC VIEJO]],Tabla1[[#This Row],[Pedido]]))</f>
        <v>1</v>
      </c>
      <c r="AG1302" s="36">
        <f>+VLOOKUP(Tabla1[[#This Row],[Artículo]],'.'!$B$2:$D$11481,3,)</f>
        <v>1</v>
      </c>
      <c r="AH1302" s="37" t="str">
        <f>+IFERROR(SEARCH("pack",Tabla1[[#This Row],[PACK]]),"")</f>
        <v/>
      </c>
    </row>
    <row r="1303" spans="1:34" ht="24" customHeight="1" x14ac:dyDescent="0.2">
      <c r="A1303" s="50" t="s">
        <v>16303</v>
      </c>
      <c r="B1303" s="60" t="s">
        <v>16334</v>
      </c>
      <c r="C1303" s="61" t="s">
        <v>16335</v>
      </c>
      <c r="D1303" s="52" t="s">
        <v>9842</v>
      </c>
      <c r="E1303" s="53">
        <v>1177932.95</v>
      </c>
      <c r="F1303" s="23" t="str">
        <f>+IFERROR(VLOOKUP(Tabla1[[#This Row],[Artículo]],'..'!$B$2:$D$569000,3,),"")</f>
        <v/>
      </c>
      <c r="G1303" s="24" t="str">
        <f>IF(H1303=AF1303,"", "Error MC")</f>
        <v>Error MC</v>
      </c>
      <c r="H1303" s="62"/>
      <c r="I1303" s="54">
        <f>+Tabla1[[#This Row],[MC]]*Tabla1[[#This Row],[Pedido]]*Tabla1[[#This Row],[PVC ]]</f>
        <v>0</v>
      </c>
      <c r="J1303" s="26">
        <v>0.21</v>
      </c>
      <c r="K1303" s="63"/>
      <c r="L1303" s="28" t="s">
        <v>24296</v>
      </c>
      <c r="M1303" s="53">
        <v>1852888.5360000001</v>
      </c>
      <c r="N1303" s="64" t="str">
        <f>+IF(Tabla1[[#This Row],[F PMPI]]="SÍ","No","Sí")</f>
        <v>No</v>
      </c>
      <c r="O1303" s="65">
        <f>+Tabla1[[#This Row],[PVL]]*1.055</f>
        <v>1954797.40548</v>
      </c>
      <c r="P1303" s="65">
        <f>+Tabla1[[#This Row],[PVL]]*1.43</f>
        <v>2649630.6064800001</v>
      </c>
      <c r="Q1303" s="66" t="str">
        <f>+HYPERLINK(Tabla1[[#This Row],[PAG]])</f>
        <v>https://todomusica.com.ar/lamparas/7885-gtd-lys200ww.html</v>
      </c>
      <c r="R1303" s="67"/>
      <c r="S1303" s="68"/>
      <c r="T1303" s="69"/>
      <c r="U1303" s="69"/>
      <c r="V1303" s="69"/>
      <c r="W1303" s="69"/>
      <c r="X1303" s="69"/>
      <c r="Y1303" s="35"/>
      <c r="Z1303" s="35" t="s">
        <v>25347</v>
      </c>
      <c r="AA1303" s="36">
        <v>1</v>
      </c>
      <c r="AB1303" s="35" t="s">
        <v>9849</v>
      </c>
      <c r="AC1303" s="35" t="str">
        <f>+IF(Tabla1[[#This Row],[STK]]="no","Sin STK", "STK disponible")</f>
        <v>STK disponible</v>
      </c>
      <c r="AD1303" s="35">
        <f>+I1303*J1303</f>
        <v>0</v>
      </c>
      <c r="AE1303" s="35">
        <f>+I1303*K1303</f>
        <v>0</v>
      </c>
      <c r="AF1303" s="36">
        <f>IF(Tabla1[[#This Row],[ref pack]]=1,Tabla1[[#This Row],[Pedido]],LCM(Tabla1[[#This Row],[MC VIEJO]],Tabla1[[#This Row],[Pedido]]))</f>
        <v>1</v>
      </c>
      <c r="AG1303" s="36">
        <f>+VLOOKUP(Tabla1[[#This Row],[Artículo]],'.'!$B$2:$D$11481,3,)</f>
        <v>1</v>
      </c>
      <c r="AH1303" s="37" t="str">
        <f>+IFERROR(SEARCH("pack",Tabla1[[#This Row],[PACK]]),"")</f>
        <v/>
      </c>
    </row>
    <row r="1304" spans="1:34" ht="24" customHeight="1" x14ac:dyDescent="0.2">
      <c r="A1304" s="50" t="s">
        <v>16303</v>
      </c>
      <c r="B1304" s="60" t="s">
        <v>16341</v>
      </c>
      <c r="C1304" s="61" t="s">
        <v>16342</v>
      </c>
      <c r="D1304" s="52" t="s">
        <v>9841</v>
      </c>
      <c r="E1304" s="53">
        <v>1026293.24</v>
      </c>
      <c r="F1304" s="23" t="str">
        <f>+IFERROR(VLOOKUP(Tabla1[[#This Row],[Artículo]],'..'!$B$2:$D$569000,3,),"")</f>
        <v/>
      </c>
      <c r="G1304" s="24" t="str">
        <f>IF(H1304=AF1304,"", "Error MC")</f>
        <v>Error MC</v>
      </c>
      <c r="H1304" s="62"/>
      <c r="I1304" s="54">
        <f>+Tabla1[[#This Row],[MC]]*Tabla1[[#This Row],[Pedido]]*Tabla1[[#This Row],[PVC ]]</f>
        <v>0</v>
      </c>
      <c r="J1304" s="26">
        <v>0.21</v>
      </c>
      <c r="K1304" s="63"/>
      <c r="L1304" s="28" t="s">
        <v>17</v>
      </c>
      <c r="M1304" s="53">
        <v>1800631.4920000001</v>
      </c>
      <c r="N1304" s="64" t="str">
        <f>+IF(Tabla1[[#This Row],[F PMPI]]="SÍ","No","Sí")</f>
        <v>No</v>
      </c>
      <c r="O1304" s="65">
        <f>+Tabla1[[#This Row],[PVL]]*1.055</f>
        <v>1899666.2240599999</v>
      </c>
      <c r="P1304" s="65">
        <f>+Tabla1[[#This Row],[PVL]]*1.43</f>
        <v>2574903.0335599999</v>
      </c>
      <c r="Q1304" s="66" t="str">
        <f>+HYPERLINK(Tabla1[[#This Row],[PAG]])</f>
        <v>https://todomusica.com.ar/par-leds/6022-gtd-l1511p.html</v>
      </c>
      <c r="R1304" s="67"/>
      <c r="S1304" s="68"/>
      <c r="T1304" s="69"/>
      <c r="U1304" s="69"/>
      <c r="V1304" s="69"/>
      <c r="W1304" s="69"/>
      <c r="X1304" s="69"/>
      <c r="Y1304" s="35"/>
      <c r="Z1304" s="35" t="s">
        <v>25348</v>
      </c>
      <c r="AA1304" s="36">
        <v>1</v>
      </c>
      <c r="AB1304" s="35" t="s">
        <v>9849</v>
      </c>
      <c r="AC1304" s="35" t="str">
        <f>+IF(Tabla1[[#This Row],[STK]]="no","Sin STK", "STK disponible")</f>
        <v>STK disponible</v>
      </c>
      <c r="AD1304" s="35">
        <f>+I1304*J1304</f>
        <v>0</v>
      </c>
      <c r="AE1304" s="35">
        <f>+I1304*K1304</f>
        <v>0</v>
      </c>
      <c r="AF1304" s="36">
        <f>IF(Tabla1[[#This Row],[ref pack]]=1,Tabla1[[#This Row],[Pedido]],LCM(Tabla1[[#This Row],[MC VIEJO]],Tabla1[[#This Row],[Pedido]]))</f>
        <v>1</v>
      </c>
      <c r="AG1304" s="36">
        <f>+VLOOKUP(Tabla1[[#This Row],[Artículo]],'.'!$B$2:$D$11481,3,)</f>
        <v>1</v>
      </c>
      <c r="AH1304" s="37" t="str">
        <f>+IFERROR(SEARCH("pack",Tabla1[[#This Row],[PACK]]),"")</f>
        <v/>
      </c>
    </row>
    <row r="1305" spans="1:34" ht="24" customHeight="1" x14ac:dyDescent="0.2">
      <c r="A1305" s="50" t="s">
        <v>16303</v>
      </c>
      <c r="B1305" s="60" t="s">
        <v>16343</v>
      </c>
      <c r="C1305" s="61" t="s">
        <v>16344</v>
      </c>
      <c r="D1305" s="52" t="s">
        <v>27</v>
      </c>
      <c r="E1305" s="53">
        <v>19211.46</v>
      </c>
      <c r="F1305" s="23" t="str">
        <f>+IFERROR(VLOOKUP(Tabla1[[#This Row],[Artículo]],'..'!$B$2:$D$569000,3,),"")</f>
        <v/>
      </c>
      <c r="G1305" s="24" t="str">
        <f>IF(H1305=AF1305,"", "Error MC")</f>
        <v>Error MC</v>
      </c>
      <c r="H1305" s="62"/>
      <c r="I1305" s="54">
        <f>+Tabla1[[#This Row],[MC]]*Tabla1[[#This Row],[Pedido]]*Tabla1[[#This Row],[PVC ]]</f>
        <v>0</v>
      </c>
      <c r="J1305" s="26">
        <v>0.21</v>
      </c>
      <c r="K1305" s="63"/>
      <c r="L1305" s="28" t="s">
        <v>24296</v>
      </c>
      <c r="M1305" s="53">
        <v>30219.629000000001</v>
      </c>
      <c r="N1305" s="64" t="str">
        <f>+IF(Tabla1[[#This Row],[F PMPI]]="SÍ","No","Sí")</f>
        <v>No</v>
      </c>
      <c r="O1305" s="65">
        <f>+Tabla1[[#This Row],[PVL]]*1.055</f>
        <v>31881.708595</v>
      </c>
      <c r="P1305" s="65">
        <f>+Tabla1[[#This Row],[PVL]]*1.43</f>
        <v>43214.069470000002</v>
      </c>
      <c r="Q1305" s="66" t="str">
        <f>+HYPERLINK(Tabla1[[#This Row],[PAG]])</f>
        <v>http://www.todomusica.com.ar/iluminacion/25933-25-lens-p-n-no-130102001ba.html</v>
      </c>
      <c r="R1305" s="67"/>
      <c r="S1305" s="68"/>
      <c r="T1305" s="69"/>
      <c r="U1305" s="69"/>
      <c r="V1305" s="69"/>
      <c r="W1305" s="69"/>
      <c r="X1305" s="69"/>
      <c r="Y1305" s="35"/>
      <c r="Z1305" s="35" t="s">
        <v>25349</v>
      </c>
      <c r="AA1305" s="36">
        <v>1</v>
      </c>
      <c r="AB1305" s="35" t="s">
        <v>9849</v>
      </c>
      <c r="AC1305" s="35" t="str">
        <f>+IF(Tabla1[[#This Row],[STK]]="no","Sin STK", "STK disponible")</f>
        <v>Sin STK</v>
      </c>
      <c r="AD1305" s="35">
        <f>+I1305*J1305</f>
        <v>0</v>
      </c>
      <c r="AE1305" s="35">
        <f>+I1305*K1305</f>
        <v>0</v>
      </c>
      <c r="AF1305" s="36">
        <f>IF(Tabla1[[#This Row],[ref pack]]=1,Tabla1[[#This Row],[Pedido]],LCM(Tabla1[[#This Row],[MC VIEJO]],Tabla1[[#This Row],[Pedido]]))</f>
        <v>1</v>
      </c>
      <c r="AG1305" s="36">
        <f>+VLOOKUP(Tabla1[[#This Row],[Artículo]],'.'!$B$2:$D$11481,3,)</f>
        <v>1</v>
      </c>
      <c r="AH1305" s="37" t="str">
        <f>+IFERROR(SEARCH("pack",Tabla1[[#This Row],[PACK]]),"")</f>
        <v/>
      </c>
    </row>
    <row r="1306" spans="1:34" ht="24" customHeight="1" x14ac:dyDescent="0.2">
      <c r="A1306" s="50" t="s">
        <v>16303</v>
      </c>
      <c r="B1306" s="60" t="s">
        <v>16345</v>
      </c>
      <c r="C1306" s="61" t="s">
        <v>16346</v>
      </c>
      <c r="D1306" s="52" t="s">
        <v>9842</v>
      </c>
      <c r="E1306" s="53">
        <v>975927.86300000001</v>
      </c>
      <c r="F1306" s="23" t="str">
        <f>+IFERROR(VLOOKUP(Tabla1[[#This Row],[Artículo]],'..'!$B$2:$D$569000,3,),"")</f>
        <v/>
      </c>
      <c r="G1306" s="24" t="str">
        <f>IF(H1306=AF1306,"", "Error MC")</f>
        <v>Error MC</v>
      </c>
      <c r="H1306" s="62"/>
      <c r="I1306" s="54">
        <f>+Tabla1[[#This Row],[MC]]*Tabla1[[#This Row],[Pedido]]*Tabla1[[#This Row],[PVC ]]</f>
        <v>0</v>
      </c>
      <c r="J1306" s="26">
        <v>0.21</v>
      </c>
      <c r="K1306" s="63"/>
      <c r="L1306" s="28" t="s">
        <v>17</v>
      </c>
      <c r="M1306" s="53">
        <v>1712265.436</v>
      </c>
      <c r="N1306" s="64" t="str">
        <f>+IF(Tabla1[[#This Row],[F PMPI]]="SÍ","No","Sí")</f>
        <v>No</v>
      </c>
      <c r="O1306" s="65">
        <f>+Tabla1[[#This Row],[PVL]]*1.055</f>
        <v>1806440.0349799998</v>
      </c>
      <c r="P1306" s="65">
        <f>+Tabla1[[#This Row],[PVL]]*1.43</f>
        <v>2448539.5734799998</v>
      </c>
      <c r="Q1306" s="66" t="str">
        <f>+HYPERLINK(Tabla1[[#This Row],[PAG]])</f>
        <v>https://todomusica.com.ar/par-leds/6593-gtd-l1511p-c.html</v>
      </c>
      <c r="R1306" s="67"/>
      <c r="S1306" s="68"/>
      <c r="T1306" s="69"/>
      <c r="U1306" s="69"/>
      <c r="V1306" s="69"/>
      <c r="W1306" s="69"/>
      <c r="X1306" s="69"/>
      <c r="Y1306" s="35"/>
      <c r="Z1306" s="35" t="s">
        <v>25350</v>
      </c>
      <c r="AA1306" s="36">
        <v>6</v>
      </c>
      <c r="AB1306" s="35" t="s">
        <v>9849</v>
      </c>
      <c r="AC1306" s="35" t="str">
        <f>+IF(Tabla1[[#This Row],[STK]]="no","Sin STK", "STK disponible")</f>
        <v>STK disponible</v>
      </c>
      <c r="AD1306" s="35">
        <f>+I1306*J1306</f>
        <v>0</v>
      </c>
      <c r="AE1306" s="35">
        <f>+I1306*K1306</f>
        <v>0</v>
      </c>
      <c r="AF1306" s="36">
        <f>IF(Tabla1[[#This Row],[ref pack]]=1,Tabla1[[#This Row],[Pedido]],LCM(Tabla1[[#This Row],[MC VIEJO]],Tabla1[[#This Row],[Pedido]]))</f>
        <v>6</v>
      </c>
      <c r="AG1306" s="36">
        <f>+VLOOKUP(Tabla1[[#This Row],[Artículo]],'.'!$B$2:$D$11481,3,)</f>
        <v>6</v>
      </c>
      <c r="AH1306" s="37" t="str">
        <f>+IFERROR(SEARCH("pack",Tabla1[[#This Row],[PACK]]),"")</f>
        <v/>
      </c>
    </row>
    <row r="1307" spans="1:34" ht="24" customHeight="1" x14ac:dyDescent="0.2">
      <c r="A1307" s="50" t="s">
        <v>16303</v>
      </c>
      <c r="B1307" s="60" t="s">
        <v>16347</v>
      </c>
      <c r="C1307" s="61" t="s">
        <v>16348</v>
      </c>
      <c r="D1307" s="52" t="s">
        <v>9842</v>
      </c>
      <c r="E1307" s="53">
        <v>1766899.45</v>
      </c>
      <c r="F1307" s="23" t="str">
        <f>+IFERROR(VLOOKUP(Tabla1[[#This Row],[Artículo]],'..'!$B$2:$D$569000,3,),"")</f>
        <v/>
      </c>
      <c r="G1307" s="24" t="str">
        <f>IF(H1307=AF1307,"", "Error MC")</f>
        <v>Error MC</v>
      </c>
      <c r="H1307" s="62"/>
      <c r="I1307" s="54">
        <f>+Tabla1[[#This Row],[MC]]*Tabla1[[#This Row],[Pedido]]*Tabla1[[#This Row],[PVC ]]</f>
        <v>0</v>
      </c>
      <c r="J1307" s="26">
        <v>0.21</v>
      </c>
      <c r="K1307" s="63"/>
      <c r="L1307" s="28" t="s">
        <v>24296</v>
      </c>
      <c r="M1307" s="53">
        <v>2779332.841</v>
      </c>
      <c r="N1307" s="64" t="str">
        <f>+IF(Tabla1[[#This Row],[F PMPI]]="SÍ","No","Sí")</f>
        <v>No</v>
      </c>
      <c r="O1307" s="65">
        <f>+Tabla1[[#This Row],[PVL]]*1.055</f>
        <v>2932196.1472549997</v>
      </c>
      <c r="P1307" s="65">
        <f>+Tabla1[[#This Row],[PVL]]*1.43</f>
        <v>3974445.96263</v>
      </c>
      <c r="Q1307" s="66" t="str">
        <f>+HYPERLINK(Tabla1[[#This Row],[PAG]])</f>
        <v>https://todomusica.com.ar/moviles/7888-gtd-l3200.html</v>
      </c>
      <c r="R1307" s="67"/>
      <c r="S1307" s="68"/>
      <c r="T1307" s="69"/>
      <c r="U1307" s="69"/>
      <c r="V1307" s="69"/>
      <c r="W1307" s="69"/>
      <c r="X1307" s="69"/>
      <c r="Y1307" s="35"/>
      <c r="Z1307" s="35" t="s">
        <v>25351</v>
      </c>
      <c r="AA1307" s="36">
        <v>1</v>
      </c>
      <c r="AB1307" s="35" t="s">
        <v>9849</v>
      </c>
      <c r="AC1307" s="35" t="str">
        <f>+IF(Tabla1[[#This Row],[STK]]="no","Sin STK", "STK disponible")</f>
        <v>STK disponible</v>
      </c>
      <c r="AD1307" s="35">
        <f>+I1307*J1307</f>
        <v>0</v>
      </c>
      <c r="AE1307" s="35">
        <f>+I1307*K1307</f>
        <v>0</v>
      </c>
      <c r="AF1307" s="36">
        <f>IF(Tabla1[[#This Row],[ref pack]]=1,Tabla1[[#This Row],[Pedido]],LCM(Tabla1[[#This Row],[MC VIEJO]],Tabla1[[#This Row],[Pedido]]))</f>
        <v>1</v>
      </c>
      <c r="AG1307" s="36">
        <f>+VLOOKUP(Tabla1[[#This Row],[Artículo]],'.'!$B$2:$D$11481,3,)</f>
        <v>1</v>
      </c>
      <c r="AH1307" s="37" t="str">
        <f>+IFERROR(SEARCH("pack",Tabla1[[#This Row],[PACK]]),"")</f>
        <v/>
      </c>
    </row>
    <row r="1308" spans="1:34" ht="24" customHeight="1" x14ac:dyDescent="0.2">
      <c r="A1308" s="50" t="s">
        <v>16303</v>
      </c>
      <c r="B1308" s="60" t="s">
        <v>16349</v>
      </c>
      <c r="C1308" s="61" t="s">
        <v>16350</v>
      </c>
      <c r="D1308" s="52" t="s">
        <v>27</v>
      </c>
      <c r="E1308" s="53">
        <v>669207.65</v>
      </c>
      <c r="F1308" s="23" t="str">
        <f>+IFERROR(VLOOKUP(Tabla1[[#This Row],[Artículo]],'..'!$B$2:$D$569000,3,),"")</f>
        <v/>
      </c>
      <c r="G1308" s="24" t="str">
        <f>IF(H1308=AF1308,"", "Error MC")</f>
        <v>Error MC</v>
      </c>
      <c r="H1308" s="62"/>
      <c r="I1308" s="54">
        <f>+Tabla1[[#This Row],[MC]]*Tabla1[[#This Row],[Pedido]]*Tabla1[[#This Row],[PVC ]]</f>
        <v>0</v>
      </c>
      <c r="J1308" s="26">
        <v>0.21</v>
      </c>
      <c r="K1308" s="63"/>
      <c r="L1308" s="28" t="s">
        <v>24296</v>
      </c>
      <c r="M1308" s="53">
        <v>1052663.6329999999</v>
      </c>
      <c r="N1308" s="64" t="str">
        <f>+IF(Tabla1[[#This Row],[F PMPI]]="SÍ","No","Sí")</f>
        <v>No</v>
      </c>
      <c r="O1308" s="65">
        <f>+Tabla1[[#This Row],[PVL]]*1.055</f>
        <v>1110560.1328149999</v>
      </c>
      <c r="P1308" s="65">
        <f>+Tabla1[[#This Row],[PVL]]*1.43</f>
        <v>1505308.9951899997</v>
      </c>
      <c r="Q1308" s="66" t="str">
        <f>+HYPERLINK(Tabla1[[#This Row],[PAG]])</f>
        <v>https://todomusica.com.ar/barras-de-led/6023-gtd-l336p-c.html</v>
      </c>
      <c r="R1308" s="67"/>
      <c r="S1308" s="68"/>
      <c r="T1308" s="69"/>
      <c r="U1308" s="69"/>
      <c r="V1308" s="69"/>
      <c r="W1308" s="69"/>
      <c r="X1308" s="69"/>
      <c r="Y1308" s="35"/>
      <c r="Z1308" s="35" t="s">
        <v>25352</v>
      </c>
      <c r="AA1308" s="36">
        <v>8</v>
      </c>
      <c r="AB1308" s="35" t="s">
        <v>9849</v>
      </c>
      <c r="AC1308" s="35" t="str">
        <f>+IF(Tabla1[[#This Row],[STK]]="no","Sin STK", "STK disponible")</f>
        <v>Sin STK</v>
      </c>
      <c r="AD1308" s="35">
        <f>+I1308*J1308</f>
        <v>0</v>
      </c>
      <c r="AE1308" s="35">
        <f>+I1308*K1308</f>
        <v>0</v>
      </c>
      <c r="AF1308" s="36">
        <f>IF(Tabla1[[#This Row],[ref pack]]=1,Tabla1[[#This Row],[Pedido]],LCM(Tabla1[[#This Row],[MC VIEJO]],Tabla1[[#This Row],[Pedido]]))</f>
        <v>8</v>
      </c>
      <c r="AG1308" s="36">
        <f>+VLOOKUP(Tabla1[[#This Row],[Artículo]],'.'!$B$2:$D$11481,3,)</f>
        <v>8</v>
      </c>
      <c r="AH1308" s="37" t="str">
        <f>+IFERROR(SEARCH("pack",Tabla1[[#This Row],[PACK]]),"")</f>
        <v/>
      </c>
    </row>
    <row r="1309" spans="1:34" ht="24" customHeight="1" x14ac:dyDescent="0.2">
      <c r="A1309" s="50" t="s">
        <v>16303</v>
      </c>
      <c r="B1309" s="60" t="s">
        <v>16351</v>
      </c>
      <c r="C1309" s="61" t="s">
        <v>16352</v>
      </c>
      <c r="D1309" s="52" t="s">
        <v>9842</v>
      </c>
      <c r="E1309" s="53">
        <v>474022.40000000002</v>
      </c>
      <c r="F1309" s="23" t="str">
        <f>+IFERROR(VLOOKUP(Tabla1[[#This Row],[Artículo]],'..'!$B$2:$D$569000,3,),"")</f>
        <v/>
      </c>
      <c r="G1309" s="24" t="str">
        <f>IF(H1309=AF1309,"", "Error MC")</f>
        <v>Error MC</v>
      </c>
      <c r="H1309" s="62"/>
      <c r="I1309" s="54">
        <f>+Tabla1[[#This Row],[MC]]*Tabla1[[#This Row],[Pedido]]*Tabla1[[#This Row],[PVC ]]</f>
        <v>0</v>
      </c>
      <c r="J1309" s="26">
        <v>0.21</v>
      </c>
      <c r="K1309" s="63"/>
      <c r="L1309" s="28" t="s">
        <v>17</v>
      </c>
      <c r="M1309" s="53">
        <v>831672.30099999998</v>
      </c>
      <c r="N1309" s="64" t="str">
        <f>+IF(Tabla1[[#This Row],[F PMPI]]="SÍ","No","Sí")</f>
        <v>No</v>
      </c>
      <c r="O1309" s="65">
        <f>+Tabla1[[#This Row],[PVL]]*1.055</f>
        <v>877414.27755499992</v>
      </c>
      <c r="P1309" s="65">
        <f>+Tabla1[[#This Row],[PVL]]*1.43</f>
        <v>1189291.3904299999</v>
      </c>
      <c r="Q1309" s="66" t="str">
        <f>+HYPERLINK(Tabla1[[#This Row],[PAG]])</f>
        <v>https://todomusica.com.ar/par-leds/8749-gtd-l348.html</v>
      </c>
      <c r="R1309" s="67"/>
      <c r="S1309" s="68"/>
      <c r="T1309" s="69"/>
      <c r="U1309" s="69"/>
      <c r="V1309" s="69"/>
      <c r="W1309" s="69"/>
      <c r="X1309" s="69"/>
      <c r="Y1309" s="35"/>
      <c r="Z1309" s="35" t="s">
        <v>25353</v>
      </c>
      <c r="AA1309" s="36">
        <v>1</v>
      </c>
      <c r="AB1309" s="35" t="s">
        <v>9849</v>
      </c>
      <c r="AC1309" s="35" t="str">
        <f>+IF(Tabla1[[#This Row],[STK]]="no","Sin STK", "STK disponible")</f>
        <v>STK disponible</v>
      </c>
      <c r="AD1309" s="35">
        <f>+I1309*J1309</f>
        <v>0</v>
      </c>
      <c r="AE1309" s="35">
        <f>+I1309*K1309</f>
        <v>0</v>
      </c>
      <c r="AF1309" s="36">
        <f>IF(Tabla1[[#This Row],[ref pack]]=1,Tabla1[[#This Row],[Pedido]],LCM(Tabla1[[#This Row],[MC VIEJO]],Tabla1[[#This Row],[Pedido]]))</f>
        <v>1</v>
      </c>
      <c r="AG1309" s="36">
        <f>+VLOOKUP(Tabla1[[#This Row],[Artículo]],'.'!$B$2:$D$11481,3,)</f>
        <v>1</v>
      </c>
      <c r="AH1309" s="37" t="str">
        <f>+IFERROR(SEARCH("pack",Tabla1[[#This Row],[PACK]]),"")</f>
        <v/>
      </c>
    </row>
    <row r="1310" spans="1:34" ht="24" customHeight="1" x14ac:dyDescent="0.2">
      <c r="A1310" s="50" t="s">
        <v>16303</v>
      </c>
      <c r="B1310" s="60" t="s">
        <v>16353</v>
      </c>
      <c r="C1310" s="61" t="s">
        <v>16354</v>
      </c>
      <c r="D1310" s="52" t="s">
        <v>9842</v>
      </c>
      <c r="E1310" s="53">
        <v>474022.05300000001</v>
      </c>
      <c r="F1310" s="23" t="str">
        <f>+IFERROR(VLOOKUP(Tabla1[[#This Row],[Artículo]],'..'!$B$2:$D$569000,3,),"")</f>
        <v/>
      </c>
      <c r="G1310" s="24" t="str">
        <f>IF(H1310=AF1310,"", "Error MC")</f>
        <v>Error MC</v>
      </c>
      <c r="H1310" s="62"/>
      <c r="I1310" s="54">
        <f>+Tabla1[[#This Row],[MC]]*Tabla1[[#This Row],[Pedido]]*Tabla1[[#This Row],[PVC ]]</f>
        <v>0</v>
      </c>
      <c r="J1310" s="26">
        <v>0.21</v>
      </c>
      <c r="K1310" s="63"/>
      <c r="L1310" s="28" t="s">
        <v>17</v>
      </c>
      <c r="M1310" s="53">
        <v>831671.69200000004</v>
      </c>
      <c r="N1310" s="64" t="str">
        <f>+IF(Tabla1[[#This Row],[F PMPI]]="SÍ","No","Sí")</f>
        <v>No</v>
      </c>
      <c r="O1310" s="65">
        <f>+Tabla1[[#This Row],[PVL]]*1.055</f>
        <v>877413.63506</v>
      </c>
      <c r="P1310" s="65">
        <f>+Tabla1[[#This Row],[PVL]]*1.43</f>
        <v>1189290.5195599999</v>
      </c>
      <c r="Q1310" s="66" t="str">
        <f>+HYPERLINK(Tabla1[[#This Row],[PAG]])</f>
        <v>https://todomusica.com.ar/par-leds/6024-gtd-l348-c.html</v>
      </c>
      <c r="R1310" s="67"/>
      <c r="S1310" s="68"/>
      <c r="T1310" s="69"/>
      <c r="U1310" s="69"/>
      <c r="V1310" s="69"/>
      <c r="W1310" s="69"/>
      <c r="X1310" s="69"/>
      <c r="Y1310" s="35"/>
      <c r="Z1310" s="35" t="s">
        <v>25354</v>
      </c>
      <c r="AA1310" s="36">
        <v>6</v>
      </c>
      <c r="AB1310" s="35" t="s">
        <v>9849</v>
      </c>
      <c r="AC1310" s="35" t="str">
        <f>+IF(Tabla1[[#This Row],[STK]]="no","Sin STK", "STK disponible")</f>
        <v>STK disponible</v>
      </c>
      <c r="AD1310" s="35">
        <f>+I1310*J1310</f>
        <v>0</v>
      </c>
      <c r="AE1310" s="35">
        <f>+I1310*K1310</f>
        <v>0</v>
      </c>
      <c r="AF1310" s="36">
        <f>IF(Tabla1[[#This Row],[ref pack]]=1,Tabla1[[#This Row],[Pedido]],LCM(Tabla1[[#This Row],[MC VIEJO]],Tabla1[[#This Row],[Pedido]]))</f>
        <v>6</v>
      </c>
      <c r="AG1310" s="36">
        <f>+VLOOKUP(Tabla1[[#This Row],[Artículo]],'.'!$B$2:$D$11481,3,)</f>
        <v>6</v>
      </c>
      <c r="AH1310" s="37" t="str">
        <f>+IFERROR(SEARCH("pack",Tabla1[[#This Row],[PACK]]),"")</f>
        <v/>
      </c>
    </row>
    <row r="1311" spans="1:34" ht="24" customHeight="1" x14ac:dyDescent="0.2">
      <c r="A1311" s="50" t="s">
        <v>16303</v>
      </c>
      <c r="B1311" s="60" t="s">
        <v>16355</v>
      </c>
      <c r="C1311" s="61" t="s">
        <v>16356</v>
      </c>
      <c r="D1311" s="52" t="s">
        <v>27</v>
      </c>
      <c r="E1311" s="53">
        <v>595159.05200000003</v>
      </c>
      <c r="F1311" s="23" t="str">
        <f>+IFERROR(VLOOKUP(Tabla1[[#This Row],[Artículo]],'..'!$B$2:$D$569000,3,),"")</f>
        <v/>
      </c>
      <c r="G1311" s="24" t="str">
        <f>IF(H1311=AF1311,"", "Error MC")</f>
        <v>Error MC</v>
      </c>
      <c r="H1311" s="62"/>
      <c r="I1311" s="54">
        <f>+Tabla1[[#This Row],[MC]]*Tabla1[[#This Row],[Pedido]]*Tabla1[[#This Row],[PVC ]]</f>
        <v>0</v>
      </c>
      <c r="J1311" s="26">
        <v>0.21</v>
      </c>
      <c r="K1311" s="63"/>
      <c r="L1311" s="28" t="s">
        <v>24296</v>
      </c>
      <c r="M1311" s="53">
        <v>936185.18799999997</v>
      </c>
      <c r="N1311" s="64" t="str">
        <f>+IF(Tabla1[[#This Row],[F PMPI]]="SÍ","No","Sí")</f>
        <v>No</v>
      </c>
      <c r="O1311" s="65">
        <f>+Tabla1[[#This Row],[PVL]]*1.055</f>
        <v>987675.37333999993</v>
      </c>
      <c r="P1311" s="65">
        <f>+Tabla1[[#This Row],[PVL]]*1.43</f>
        <v>1338744.8188399998</v>
      </c>
      <c r="Q1311" s="66" t="str">
        <f>+HYPERLINK(Tabla1[[#This Row],[PAG]])</f>
        <v>https://todomusica.com.ar/productos-sin-categorias-de-netsuite/6026-gtd-l354ap-c.html</v>
      </c>
      <c r="R1311" s="67"/>
      <c r="S1311" s="68"/>
      <c r="T1311" s="69"/>
      <c r="U1311" s="69"/>
      <c r="V1311" s="69"/>
      <c r="W1311" s="69"/>
      <c r="X1311" s="69"/>
      <c r="Y1311" s="35"/>
      <c r="Z1311" s="35" t="s">
        <v>25355</v>
      </c>
      <c r="AA1311" s="36">
        <v>6</v>
      </c>
      <c r="AB1311" s="35" t="s">
        <v>9849</v>
      </c>
      <c r="AC1311" s="35" t="str">
        <f>+IF(Tabla1[[#This Row],[STK]]="no","Sin STK", "STK disponible")</f>
        <v>Sin STK</v>
      </c>
      <c r="AD1311" s="35">
        <f>+I1311*J1311</f>
        <v>0</v>
      </c>
      <c r="AE1311" s="35">
        <f>+I1311*K1311</f>
        <v>0</v>
      </c>
      <c r="AF1311" s="36">
        <f>IF(Tabla1[[#This Row],[ref pack]]=1,Tabla1[[#This Row],[Pedido]],LCM(Tabla1[[#This Row],[MC VIEJO]],Tabla1[[#This Row],[Pedido]]))</f>
        <v>6</v>
      </c>
      <c r="AG1311" s="36">
        <f>+VLOOKUP(Tabla1[[#This Row],[Artículo]],'.'!$B$2:$D$11481,3,)</f>
        <v>6</v>
      </c>
      <c r="AH1311" s="37" t="str">
        <f>+IFERROR(SEARCH("pack",Tabla1[[#This Row],[PACK]]),"")</f>
        <v/>
      </c>
    </row>
    <row r="1312" spans="1:34" ht="24" customHeight="1" x14ac:dyDescent="0.2">
      <c r="A1312" s="50" t="s">
        <v>16303</v>
      </c>
      <c r="B1312" s="60" t="s">
        <v>16357</v>
      </c>
      <c r="C1312" s="61" t="s">
        <v>16358</v>
      </c>
      <c r="D1312" s="52" t="s">
        <v>9842</v>
      </c>
      <c r="E1312" s="53">
        <v>501905.79800000001</v>
      </c>
      <c r="F1312" s="23" t="str">
        <f>+IFERROR(VLOOKUP(Tabla1[[#This Row],[Artículo]],'..'!$B$2:$D$569000,3,),"")</f>
        <v/>
      </c>
      <c r="G1312" s="24" t="str">
        <f>IF(H1312=AF1312,"", "Error MC")</f>
        <v>Error MC</v>
      </c>
      <c r="H1312" s="62"/>
      <c r="I1312" s="54">
        <f>+Tabla1[[#This Row],[MC]]*Tabla1[[#This Row],[Pedido]]*Tabla1[[#This Row],[PVC ]]</f>
        <v>0</v>
      </c>
      <c r="J1312" s="26">
        <v>0.21</v>
      </c>
      <c r="K1312" s="63"/>
      <c r="L1312" s="28" t="s">
        <v>24296</v>
      </c>
      <c r="M1312" s="53">
        <v>789497.821</v>
      </c>
      <c r="N1312" s="64" t="str">
        <f>+IF(Tabla1[[#This Row],[F PMPI]]="SÍ","No","Sí")</f>
        <v>No</v>
      </c>
      <c r="O1312" s="65">
        <f>+Tabla1[[#This Row],[PVL]]*1.055</f>
        <v>832920.2011549999</v>
      </c>
      <c r="P1312" s="65">
        <f>+Tabla1[[#This Row],[PVL]]*1.43</f>
        <v>1128981.8840299998</v>
      </c>
      <c r="Q1312" s="66" t="str">
        <f>+HYPERLINK(Tabla1[[#This Row],[PAG]])</f>
        <v>https://todomusica.com.ar/par-leds/6025-gtd-l354-c.html</v>
      </c>
      <c r="R1312" s="67"/>
      <c r="S1312" s="68"/>
      <c r="T1312" s="69"/>
      <c r="U1312" s="69"/>
      <c r="V1312" s="69"/>
      <c r="W1312" s="69"/>
      <c r="X1312" s="69"/>
      <c r="Y1312" s="35"/>
      <c r="Z1312" s="35" t="s">
        <v>25356</v>
      </c>
      <c r="AA1312" s="36">
        <v>6</v>
      </c>
      <c r="AB1312" s="35" t="s">
        <v>9849</v>
      </c>
      <c r="AC1312" s="35" t="str">
        <f>+IF(Tabla1[[#This Row],[STK]]="no","Sin STK", "STK disponible")</f>
        <v>STK disponible</v>
      </c>
      <c r="AD1312" s="35">
        <f>+I1312*J1312</f>
        <v>0</v>
      </c>
      <c r="AE1312" s="35">
        <f>+I1312*K1312</f>
        <v>0</v>
      </c>
      <c r="AF1312" s="36">
        <f>IF(Tabla1[[#This Row],[ref pack]]=1,Tabla1[[#This Row],[Pedido]],LCM(Tabla1[[#This Row],[MC VIEJO]],Tabla1[[#This Row],[Pedido]]))</f>
        <v>6</v>
      </c>
      <c r="AG1312" s="36">
        <f>+VLOOKUP(Tabla1[[#This Row],[Artículo]],'.'!$B$2:$D$11481,3,)</f>
        <v>6</v>
      </c>
      <c r="AH1312" s="37" t="str">
        <f>+IFERROR(SEARCH("pack",Tabla1[[#This Row],[PACK]]),"")</f>
        <v/>
      </c>
    </row>
    <row r="1313" spans="1:34" ht="24" customHeight="1" x14ac:dyDescent="0.2">
      <c r="A1313" s="50" t="s">
        <v>16303</v>
      </c>
      <c r="B1313" s="60" t="s">
        <v>16359</v>
      </c>
      <c r="C1313" s="61" t="s">
        <v>16360</v>
      </c>
      <c r="D1313" s="52" t="s">
        <v>27</v>
      </c>
      <c r="E1313" s="53">
        <v>556639.93000000005</v>
      </c>
      <c r="F1313" s="23" t="str">
        <f>+IFERROR(VLOOKUP(Tabla1[[#This Row],[Artículo]],'..'!$B$2:$D$569000,3,),"")</f>
        <v/>
      </c>
      <c r="G1313" s="24" t="str">
        <f>IF(H1313=AF1313,"", "Error MC")</f>
        <v>Error MC</v>
      </c>
      <c r="H1313" s="62"/>
      <c r="I1313" s="54">
        <f>+Tabla1[[#This Row],[MC]]*Tabla1[[#This Row],[Pedido]]*Tabla1[[#This Row],[PVC ]]</f>
        <v>0</v>
      </c>
      <c r="J1313" s="26">
        <v>0.21</v>
      </c>
      <c r="K1313" s="63"/>
      <c r="L1313" s="28" t="s">
        <v>24296</v>
      </c>
      <c r="M1313" s="53">
        <v>875594.61100000003</v>
      </c>
      <c r="N1313" s="64" t="str">
        <f>+IF(Tabla1[[#This Row],[F PMPI]]="SÍ","No","Sí")</f>
        <v>No</v>
      </c>
      <c r="O1313" s="65">
        <f>+Tabla1[[#This Row],[PVL]]*1.055</f>
        <v>923752.31460499996</v>
      </c>
      <c r="P1313" s="65">
        <f>+Tabla1[[#This Row],[PVL]]*1.43</f>
        <v>1252100.29373</v>
      </c>
      <c r="Q1313" s="66" t="str">
        <f>+HYPERLINK(Tabla1[[#This Row],[PAG]])</f>
        <v>https://todomusica.com.ar/productos-sin-categorias-de-netsuite/5292-404.html</v>
      </c>
      <c r="R1313" s="67"/>
      <c r="S1313" s="68"/>
      <c r="T1313" s="69"/>
      <c r="U1313" s="69"/>
      <c r="V1313" s="69"/>
      <c r="W1313" s="69"/>
      <c r="X1313" s="69"/>
      <c r="Y1313" s="35"/>
      <c r="Z1313" s="35" t="s">
        <v>25357</v>
      </c>
      <c r="AA1313" s="36">
        <v>1</v>
      </c>
      <c r="AB1313" s="35" t="s">
        <v>9849</v>
      </c>
      <c r="AC1313" s="35" t="str">
        <f>+IF(Tabla1[[#This Row],[STK]]="no","Sin STK", "STK disponible")</f>
        <v>Sin STK</v>
      </c>
      <c r="AD1313" s="35">
        <f>+I1313*J1313</f>
        <v>0</v>
      </c>
      <c r="AE1313" s="35">
        <f>+I1313*K1313</f>
        <v>0</v>
      </c>
      <c r="AF1313" s="36">
        <f>IF(Tabla1[[#This Row],[ref pack]]=1,Tabla1[[#This Row],[Pedido]],LCM(Tabla1[[#This Row],[MC VIEJO]],Tabla1[[#This Row],[Pedido]]))</f>
        <v>1</v>
      </c>
      <c r="AG1313" s="36">
        <f>+VLOOKUP(Tabla1[[#This Row],[Artículo]],'.'!$B$2:$D$11481,3,)</f>
        <v>1</v>
      </c>
      <c r="AH1313" s="37" t="str">
        <f>+IFERROR(SEARCH("pack",Tabla1[[#This Row],[PACK]]),"")</f>
        <v/>
      </c>
    </row>
    <row r="1314" spans="1:34" ht="24" customHeight="1" x14ac:dyDescent="0.2">
      <c r="A1314" s="50" t="s">
        <v>16303</v>
      </c>
      <c r="B1314" s="60" t="s">
        <v>16361</v>
      </c>
      <c r="C1314" s="61" t="s">
        <v>16362</v>
      </c>
      <c r="D1314" s="52" t="s">
        <v>27</v>
      </c>
      <c r="E1314" s="53">
        <v>595159.45200000005</v>
      </c>
      <c r="F1314" s="23" t="str">
        <f>+IFERROR(VLOOKUP(Tabla1[[#This Row],[Artículo]],'..'!$B$2:$D$569000,3,),"")</f>
        <v/>
      </c>
      <c r="G1314" s="24" t="str">
        <f>IF(H1314=AF1314,"", "Error MC")</f>
        <v>Error MC</v>
      </c>
      <c r="H1314" s="62"/>
      <c r="I1314" s="54">
        <f>+Tabla1[[#This Row],[MC]]*Tabla1[[#This Row],[Pedido]]*Tabla1[[#This Row],[PVC ]]</f>
        <v>0</v>
      </c>
      <c r="J1314" s="26">
        <v>0.21</v>
      </c>
      <c r="K1314" s="63"/>
      <c r="L1314" s="28" t="s">
        <v>24296</v>
      </c>
      <c r="M1314" s="53">
        <v>936185.81700000004</v>
      </c>
      <c r="N1314" s="64" t="str">
        <f>+IF(Tabla1[[#This Row],[F PMPI]]="SÍ","No","Sí")</f>
        <v>No</v>
      </c>
      <c r="O1314" s="65">
        <f>+Tabla1[[#This Row],[PVL]]*1.055</f>
        <v>987676.03693499998</v>
      </c>
      <c r="P1314" s="65">
        <f>+Tabla1[[#This Row],[PVL]]*1.43</f>
        <v>1338745.7183099999</v>
      </c>
      <c r="Q1314" s="66" t="str">
        <f>+HYPERLINK(Tabla1[[#This Row],[PAG]])</f>
        <v>https://todomusica.com.ar/par-leds/6027-gtd-l354wp-c.html</v>
      </c>
      <c r="R1314" s="67"/>
      <c r="S1314" s="68"/>
      <c r="T1314" s="69"/>
      <c r="U1314" s="69"/>
      <c r="V1314" s="69"/>
      <c r="W1314" s="69"/>
      <c r="X1314" s="69"/>
      <c r="Y1314" s="35"/>
      <c r="Z1314" s="35" t="s">
        <v>25358</v>
      </c>
      <c r="AA1314" s="36">
        <v>6</v>
      </c>
      <c r="AB1314" s="35" t="s">
        <v>9849</v>
      </c>
      <c r="AC1314" s="35" t="str">
        <f>+IF(Tabla1[[#This Row],[STK]]="no","Sin STK", "STK disponible")</f>
        <v>Sin STK</v>
      </c>
      <c r="AD1314" s="35">
        <f>+I1314*J1314</f>
        <v>0</v>
      </c>
      <c r="AE1314" s="35">
        <f>+I1314*K1314</f>
        <v>0</v>
      </c>
      <c r="AF1314" s="36">
        <f>IF(Tabla1[[#This Row],[ref pack]]=1,Tabla1[[#This Row],[Pedido]],LCM(Tabla1[[#This Row],[MC VIEJO]],Tabla1[[#This Row],[Pedido]]))</f>
        <v>6</v>
      </c>
      <c r="AG1314" s="36">
        <f>+VLOOKUP(Tabla1[[#This Row],[Artículo]],'.'!$B$2:$D$11481,3,)</f>
        <v>6</v>
      </c>
      <c r="AH1314" s="37" t="str">
        <f>+IFERROR(SEARCH("pack",Tabla1[[#This Row],[PACK]]),"")</f>
        <v/>
      </c>
    </row>
    <row r="1315" spans="1:34" ht="24" customHeight="1" x14ac:dyDescent="0.2">
      <c r="A1315" s="50" t="s">
        <v>16303</v>
      </c>
      <c r="B1315" s="60" t="s">
        <v>16363</v>
      </c>
      <c r="C1315" s="61" t="s">
        <v>16364</v>
      </c>
      <c r="D1315" s="52" t="s">
        <v>9842</v>
      </c>
      <c r="E1315" s="53">
        <v>1029051.31</v>
      </c>
      <c r="F1315" s="23" t="str">
        <f>+IFERROR(VLOOKUP(Tabla1[[#This Row],[Artículo]],'..'!$B$2:$D$569000,3,),"")</f>
        <v/>
      </c>
      <c r="G1315" s="24" t="str">
        <f>IF(H1315=AF1315,"", "Error MC")</f>
        <v>Error MC</v>
      </c>
      <c r="H1315" s="62"/>
      <c r="I1315" s="54">
        <f>+Tabla1[[#This Row],[MC]]*Tabla1[[#This Row],[Pedido]]*Tabla1[[#This Row],[PVC ]]</f>
        <v>0</v>
      </c>
      <c r="J1315" s="26">
        <v>0.21</v>
      </c>
      <c r="K1315" s="63"/>
      <c r="L1315" s="28" t="s">
        <v>17</v>
      </c>
      <c r="M1315" s="53">
        <v>1805470.524</v>
      </c>
      <c r="N1315" s="64" t="str">
        <f>+IF(Tabla1[[#This Row],[F PMPI]]="SÍ","No","Sí")</f>
        <v>No</v>
      </c>
      <c r="O1315" s="65">
        <f>+Tabla1[[#This Row],[PVL]]*1.055</f>
        <v>1904771.40282</v>
      </c>
      <c r="P1315" s="65">
        <f>+Tabla1[[#This Row],[PVL]]*1.43</f>
        <v>2581822.84932</v>
      </c>
      <c r="Q1315" s="66" t="str">
        <f>+HYPERLINK(Tabla1[[#This Row],[PAG]])</f>
        <v>https://todomusica.com.ar/barras-de-led/7884-gtd-l372p.html</v>
      </c>
      <c r="R1315" s="67"/>
      <c r="S1315" s="68"/>
      <c r="T1315" s="69"/>
      <c r="U1315" s="69"/>
      <c r="V1315" s="69"/>
      <c r="W1315" s="69"/>
      <c r="X1315" s="69"/>
      <c r="Y1315" s="35"/>
      <c r="Z1315" s="35" t="s">
        <v>25359</v>
      </c>
      <c r="AA1315" s="36">
        <v>1</v>
      </c>
      <c r="AB1315" s="35" t="s">
        <v>9849</v>
      </c>
      <c r="AC1315" s="35" t="str">
        <f>+IF(Tabla1[[#This Row],[STK]]="no","Sin STK", "STK disponible")</f>
        <v>STK disponible</v>
      </c>
      <c r="AD1315" s="35">
        <f>+I1315*J1315</f>
        <v>0</v>
      </c>
      <c r="AE1315" s="35">
        <f>+I1315*K1315</f>
        <v>0</v>
      </c>
      <c r="AF1315" s="36">
        <f>IF(Tabla1[[#This Row],[ref pack]]=1,Tabla1[[#This Row],[Pedido]],LCM(Tabla1[[#This Row],[MC VIEJO]],Tabla1[[#This Row],[Pedido]]))</f>
        <v>1</v>
      </c>
      <c r="AG1315" s="36">
        <f>+VLOOKUP(Tabla1[[#This Row],[Artículo]],'.'!$B$2:$D$11481,3,)</f>
        <v>1</v>
      </c>
      <c r="AH1315" s="37" t="str">
        <f>+IFERROR(SEARCH("pack",Tabla1[[#This Row],[PACK]]),"")</f>
        <v/>
      </c>
    </row>
    <row r="1316" spans="1:34" ht="24" customHeight="1" x14ac:dyDescent="0.2">
      <c r="A1316" s="50" t="s">
        <v>16303</v>
      </c>
      <c r="B1316" s="60" t="s">
        <v>16365</v>
      </c>
      <c r="C1316" s="61" t="s">
        <v>16366</v>
      </c>
      <c r="D1316" s="52" t="s">
        <v>9842</v>
      </c>
      <c r="E1316" s="53">
        <v>1094735.4550000001</v>
      </c>
      <c r="F1316" s="23" t="str">
        <f>+IFERROR(VLOOKUP(Tabla1[[#This Row],[Artículo]],'..'!$B$2:$D$569000,3,),"")</f>
        <v/>
      </c>
      <c r="G1316" s="24" t="str">
        <f>IF(H1316=AF1316,"", "Error MC")</f>
        <v>Error MC</v>
      </c>
      <c r="H1316" s="62"/>
      <c r="I1316" s="54">
        <f>+Tabla1[[#This Row],[MC]]*Tabla1[[#This Row],[Pedido]]*Tabla1[[#This Row],[PVC ]]</f>
        <v>0</v>
      </c>
      <c r="J1316" s="26">
        <v>0.21</v>
      </c>
      <c r="K1316" s="63"/>
      <c r="L1316" s="28" t="s">
        <v>17</v>
      </c>
      <c r="M1316" s="53">
        <v>1920713.3559999999</v>
      </c>
      <c r="N1316" s="64" t="str">
        <f>+IF(Tabla1[[#This Row],[F PMPI]]="SÍ","No","Sí")</f>
        <v>No</v>
      </c>
      <c r="O1316" s="65">
        <f>+Tabla1[[#This Row],[PVL]]*1.055</f>
        <v>2026352.5905799998</v>
      </c>
      <c r="P1316" s="65">
        <f>+Tabla1[[#This Row],[PVL]]*1.43</f>
        <v>2746620.0990799996</v>
      </c>
      <c r="Q1316" s="66" t="str">
        <f>+HYPERLINK(Tabla1[[#This Row],[PAG]])</f>
        <v>https://todomusica.com.ar/barras-de-led/6028-gtd-l372p-c.html</v>
      </c>
      <c r="R1316" s="67"/>
      <c r="S1316" s="68"/>
      <c r="T1316" s="69"/>
      <c r="U1316" s="69"/>
      <c r="V1316" s="69"/>
      <c r="W1316" s="69"/>
      <c r="X1316" s="69"/>
      <c r="Y1316" s="35"/>
      <c r="Z1316" s="35" t="s">
        <v>25360</v>
      </c>
      <c r="AA1316" s="36">
        <v>6</v>
      </c>
      <c r="AB1316" s="35" t="s">
        <v>9849</v>
      </c>
      <c r="AC1316" s="35" t="str">
        <f>+IF(Tabla1[[#This Row],[STK]]="no","Sin STK", "STK disponible")</f>
        <v>STK disponible</v>
      </c>
      <c r="AD1316" s="35">
        <f>+I1316*J1316</f>
        <v>0</v>
      </c>
      <c r="AE1316" s="35">
        <f>+I1316*K1316</f>
        <v>0</v>
      </c>
      <c r="AF1316" s="36">
        <f>IF(Tabla1[[#This Row],[ref pack]]=1,Tabla1[[#This Row],[Pedido]],LCM(Tabla1[[#This Row],[MC VIEJO]],Tabla1[[#This Row],[Pedido]]))</f>
        <v>6</v>
      </c>
      <c r="AG1316" s="36">
        <f>+VLOOKUP(Tabla1[[#This Row],[Artículo]],'.'!$B$2:$D$11481,3,)</f>
        <v>6</v>
      </c>
      <c r="AH1316" s="37" t="str">
        <f>+IFERROR(SEARCH("pack",Tabla1[[#This Row],[PACK]]),"")</f>
        <v/>
      </c>
    </row>
    <row r="1317" spans="1:34" ht="24" customHeight="1" x14ac:dyDescent="0.2">
      <c r="A1317" s="50" t="s">
        <v>16303</v>
      </c>
      <c r="B1317" s="60" t="s">
        <v>16367</v>
      </c>
      <c r="C1317" s="61" t="s">
        <v>16368</v>
      </c>
      <c r="D1317" s="52" t="s">
        <v>9842</v>
      </c>
      <c r="E1317" s="53">
        <v>1679990.55</v>
      </c>
      <c r="F1317" s="23" t="str">
        <f>+IFERROR(VLOOKUP(Tabla1[[#This Row],[Artículo]],'..'!$B$2:$D$569000,3,),"")</f>
        <v/>
      </c>
      <c r="G1317" s="24" t="str">
        <f>IF(H1317=AF1317,"", "Error MC")</f>
        <v>Error MC</v>
      </c>
      <c r="H1317" s="62"/>
      <c r="I1317" s="54">
        <f>+Tabla1[[#This Row],[MC]]*Tabla1[[#This Row],[Pedido]]*Tabla1[[#This Row],[PVC ]]</f>
        <v>0</v>
      </c>
      <c r="J1317" s="26">
        <v>0.21</v>
      </c>
      <c r="K1317" s="63"/>
      <c r="L1317" s="28" t="s">
        <v>24296</v>
      </c>
      <c r="M1317" s="53">
        <v>2642625.1409999998</v>
      </c>
      <c r="N1317" s="64" t="str">
        <f>+IF(Tabla1[[#This Row],[F PMPI]]="SÍ","No","Sí")</f>
        <v>No</v>
      </c>
      <c r="O1317" s="65">
        <f>+Tabla1[[#This Row],[PVL]]*1.055</f>
        <v>2787969.5237549995</v>
      </c>
      <c r="P1317" s="65">
        <f>+Tabla1[[#This Row],[PVL]]*1.43</f>
        <v>3778953.9516299996</v>
      </c>
      <c r="Q1317" s="66" t="str">
        <f>+HYPERLINK(Tabla1[[#This Row],[PAG]])</f>
        <v>https://todomusica.com.ar/moviles/6029-gtd-l488.html</v>
      </c>
      <c r="R1317" s="67"/>
      <c r="S1317" s="68"/>
      <c r="T1317" s="69"/>
      <c r="U1317" s="69"/>
      <c r="V1317" s="69"/>
      <c r="W1317" s="69"/>
      <c r="X1317" s="69"/>
      <c r="Y1317" s="35"/>
      <c r="Z1317" s="35" t="s">
        <v>25361</v>
      </c>
      <c r="AA1317" s="36">
        <v>1</v>
      </c>
      <c r="AB1317" s="35" t="s">
        <v>9849</v>
      </c>
      <c r="AC1317" s="35" t="str">
        <f>+IF(Tabla1[[#This Row],[STK]]="no","Sin STK", "STK disponible")</f>
        <v>STK disponible</v>
      </c>
      <c r="AD1317" s="35">
        <f>+I1317*J1317</f>
        <v>0</v>
      </c>
      <c r="AE1317" s="35">
        <f>+I1317*K1317</f>
        <v>0</v>
      </c>
      <c r="AF1317" s="36">
        <f>IF(Tabla1[[#This Row],[ref pack]]=1,Tabla1[[#This Row],[Pedido]],LCM(Tabla1[[#This Row],[MC VIEJO]],Tabla1[[#This Row],[Pedido]]))</f>
        <v>1</v>
      </c>
      <c r="AG1317" s="36">
        <f>+VLOOKUP(Tabla1[[#This Row],[Artículo]],'.'!$B$2:$D$11481,3,)</f>
        <v>1</v>
      </c>
      <c r="AH1317" s="37" t="str">
        <f>+IFERROR(SEARCH("pack",Tabla1[[#This Row],[PACK]]),"")</f>
        <v/>
      </c>
    </row>
    <row r="1318" spans="1:34" ht="24" customHeight="1" x14ac:dyDescent="0.2">
      <c r="A1318" s="50" t="s">
        <v>16303</v>
      </c>
      <c r="B1318" s="60" t="s">
        <v>16369</v>
      </c>
      <c r="C1318" s="61" t="s">
        <v>16370</v>
      </c>
      <c r="D1318" s="52" t="s">
        <v>27</v>
      </c>
      <c r="E1318" s="53">
        <v>667982.54</v>
      </c>
      <c r="F1318" s="23" t="str">
        <f>+IFERROR(VLOOKUP(Tabla1[[#This Row],[Artículo]],'..'!$B$2:$D$569000,3,),"")</f>
        <v/>
      </c>
      <c r="G1318" s="24" t="str">
        <f>IF(H1318=AF1318,"", "Error MC")</f>
        <v>Error MC</v>
      </c>
      <c r="H1318" s="62"/>
      <c r="I1318" s="54">
        <f>+Tabla1[[#This Row],[MC]]*Tabla1[[#This Row],[Pedido]]*Tabla1[[#This Row],[PVC ]]</f>
        <v>0</v>
      </c>
      <c r="J1318" s="26">
        <v>0.21</v>
      </c>
      <c r="K1318" s="63"/>
      <c r="L1318" s="28" t="s">
        <v>24296</v>
      </c>
      <c r="M1318" s="53">
        <v>1050736.5330000001</v>
      </c>
      <c r="N1318" s="64" t="str">
        <f>+IF(Tabla1[[#This Row],[F PMPI]]="SÍ","No","Sí")</f>
        <v>No</v>
      </c>
      <c r="O1318" s="65">
        <f>+Tabla1[[#This Row],[PVL]]*1.055</f>
        <v>1108527.042315</v>
      </c>
      <c r="P1318" s="65">
        <f>+Tabla1[[#This Row],[PVL]]*1.43</f>
        <v>1502553.2421899999</v>
      </c>
      <c r="Q1318" s="66" t="str">
        <f>+HYPERLINK(Tabla1[[#This Row],[PAG]])</f>
        <v>https://todomusica.com.ar/productos-sin-categorias-de-netsuite/5293-404.html</v>
      </c>
      <c r="R1318" s="67"/>
      <c r="S1318" s="68"/>
      <c r="T1318" s="69"/>
      <c r="U1318" s="69"/>
      <c r="V1318" s="69"/>
      <c r="W1318" s="69"/>
      <c r="X1318" s="69"/>
      <c r="Y1318" s="35"/>
      <c r="Z1318" s="35" t="s">
        <v>25362</v>
      </c>
      <c r="AA1318" s="36">
        <v>1</v>
      </c>
      <c r="AB1318" s="35" t="s">
        <v>9849</v>
      </c>
      <c r="AC1318" s="35" t="str">
        <f>+IF(Tabla1[[#This Row],[STK]]="no","Sin STK", "STK disponible")</f>
        <v>Sin STK</v>
      </c>
      <c r="AD1318" s="35">
        <f>+I1318*J1318</f>
        <v>0</v>
      </c>
      <c r="AE1318" s="35">
        <f>+I1318*K1318</f>
        <v>0</v>
      </c>
      <c r="AF1318" s="36">
        <f>IF(Tabla1[[#This Row],[ref pack]]=1,Tabla1[[#This Row],[Pedido]],LCM(Tabla1[[#This Row],[MC VIEJO]],Tabla1[[#This Row],[Pedido]]))</f>
        <v>1</v>
      </c>
      <c r="AG1318" s="36">
        <f>+VLOOKUP(Tabla1[[#This Row],[Artículo]],'.'!$B$2:$D$11481,3,)</f>
        <v>1</v>
      </c>
      <c r="AH1318" s="37" t="str">
        <f>+IFERROR(SEARCH("pack",Tabla1[[#This Row],[PACK]]),"")</f>
        <v/>
      </c>
    </row>
    <row r="1319" spans="1:34" ht="24" customHeight="1" x14ac:dyDescent="0.2">
      <c r="A1319" s="50" t="s">
        <v>16303</v>
      </c>
      <c r="B1319" s="60" t="s">
        <v>16371</v>
      </c>
      <c r="C1319" s="61" t="s">
        <v>16372</v>
      </c>
      <c r="D1319" s="52" t="s">
        <v>9842</v>
      </c>
      <c r="E1319" s="53">
        <v>658257</v>
      </c>
      <c r="F1319" s="23" t="str">
        <f>+IFERROR(VLOOKUP(Tabla1[[#This Row],[Artículo]],'..'!$B$2:$D$569000,3,),"")</f>
        <v/>
      </c>
      <c r="G1319" s="24" t="str">
        <f>IF(H1319=AF1319,"", "Error MC")</f>
        <v>Error MC</v>
      </c>
      <c r="H1319" s="62"/>
      <c r="I1319" s="54">
        <f>+Tabla1[[#This Row],[MC]]*Tabla1[[#This Row],[Pedido]]*Tabla1[[#This Row],[PVC ]]</f>
        <v>0</v>
      </c>
      <c r="J1319" s="26">
        <v>0.21</v>
      </c>
      <c r="K1319" s="63"/>
      <c r="L1319" s="28" t="s">
        <v>24296</v>
      </c>
      <c r="M1319" s="53">
        <v>1035438.2610000001</v>
      </c>
      <c r="N1319" s="64" t="str">
        <f>+IF(Tabla1[[#This Row],[F PMPI]]="SÍ","No","Sí")</f>
        <v>No</v>
      </c>
      <c r="O1319" s="65">
        <f>+Tabla1[[#This Row],[PVL]]*1.055</f>
        <v>1092387.3653549999</v>
      </c>
      <c r="P1319" s="65">
        <f>+Tabla1[[#This Row],[PVL]]*1.43</f>
        <v>1480676.7132300001</v>
      </c>
      <c r="Q1319" s="66" t="str">
        <f>+HYPERLINK(Tabla1[[#This Row],[PAG]])</f>
        <v>https://todomusica.com.ar/productos-sin-categorias-de-netsuite/7882-gtd-l654p-ii.html</v>
      </c>
      <c r="R1319" s="67"/>
      <c r="S1319" s="68"/>
      <c r="T1319" s="69"/>
      <c r="U1319" s="69"/>
      <c r="V1319" s="69"/>
      <c r="W1319" s="69"/>
      <c r="X1319" s="69"/>
      <c r="Y1319" s="35"/>
      <c r="Z1319" s="35" t="s">
        <v>25363</v>
      </c>
      <c r="AA1319" s="36">
        <v>1</v>
      </c>
      <c r="AB1319" s="35" t="s">
        <v>9849</v>
      </c>
      <c r="AC1319" s="35" t="str">
        <f>+IF(Tabla1[[#This Row],[STK]]="no","Sin STK", "STK disponible")</f>
        <v>STK disponible</v>
      </c>
      <c r="AD1319" s="35">
        <f>+I1319*J1319</f>
        <v>0</v>
      </c>
      <c r="AE1319" s="35">
        <f>+I1319*K1319</f>
        <v>0</v>
      </c>
      <c r="AF1319" s="36">
        <f>IF(Tabla1[[#This Row],[ref pack]]=1,Tabla1[[#This Row],[Pedido]],LCM(Tabla1[[#This Row],[MC VIEJO]],Tabla1[[#This Row],[Pedido]]))</f>
        <v>1</v>
      </c>
      <c r="AG1319" s="36">
        <f>+VLOOKUP(Tabla1[[#This Row],[Artículo]],'.'!$B$2:$D$11481,3,)</f>
        <v>1</v>
      </c>
      <c r="AH1319" s="37" t="str">
        <f>+IFERROR(SEARCH("pack",Tabla1[[#This Row],[PACK]]),"")</f>
        <v/>
      </c>
    </row>
    <row r="1320" spans="1:34" ht="24" customHeight="1" x14ac:dyDescent="0.2">
      <c r="A1320" s="50" t="s">
        <v>16303</v>
      </c>
      <c r="B1320" s="60" t="s">
        <v>16373</v>
      </c>
      <c r="C1320" s="61" t="s">
        <v>16374</v>
      </c>
      <c r="D1320" s="52" t="s">
        <v>9841</v>
      </c>
      <c r="E1320" s="53">
        <v>1482481.03</v>
      </c>
      <c r="F1320" s="23" t="str">
        <f>+IFERROR(VLOOKUP(Tabla1[[#This Row],[Artículo]],'..'!$B$2:$D$569000,3,),"")</f>
        <v/>
      </c>
      <c r="G1320" s="24" t="str">
        <f>IF(H1320=AF1320,"", "Error MC")</f>
        <v>Error MC</v>
      </c>
      <c r="H1320" s="62"/>
      <c r="I1320" s="54">
        <f>+Tabla1[[#This Row],[MC]]*Tabla1[[#This Row],[Pedido]]*Tabla1[[#This Row],[PVC ]]</f>
        <v>0</v>
      </c>
      <c r="J1320" s="26">
        <v>0.21</v>
      </c>
      <c r="K1320" s="63"/>
      <c r="L1320" s="28" t="s">
        <v>24296</v>
      </c>
      <c r="M1320" s="53">
        <v>2331942.6609999998</v>
      </c>
      <c r="N1320" s="64" t="str">
        <f>+IF(Tabla1[[#This Row],[F PMPI]]="SÍ","No","Sí")</f>
        <v>No</v>
      </c>
      <c r="O1320" s="65">
        <f>+Tabla1[[#This Row],[PVL]]*1.055</f>
        <v>2460199.5073549999</v>
      </c>
      <c r="P1320" s="65">
        <f>+Tabla1[[#This Row],[PVL]]*1.43</f>
        <v>3334678.0052299998</v>
      </c>
      <c r="Q1320" s="66" t="str">
        <f>+HYPERLINK(Tabla1[[#This Row],[PAG]])</f>
        <v>https://todomusica.com.ar/accesorios-de-iluminacion/6030-gtd-l825.html</v>
      </c>
      <c r="R1320" s="67"/>
      <c r="S1320" s="68"/>
      <c r="T1320" s="69"/>
      <c r="U1320" s="69"/>
      <c r="V1320" s="69"/>
      <c r="W1320" s="69"/>
      <c r="X1320" s="69"/>
      <c r="Y1320" s="35"/>
      <c r="Z1320" s="35" t="s">
        <v>25364</v>
      </c>
      <c r="AA1320" s="36">
        <v>1</v>
      </c>
      <c r="AB1320" s="35" t="s">
        <v>9849</v>
      </c>
      <c r="AC1320" s="35" t="str">
        <f>+IF(Tabla1[[#This Row],[STK]]="no","Sin STK", "STK disponible")</f>
        <v>STK disponible</v>
      </c>
      <c r="AD1320" s="35">
        <f>+I1320*J1320</f>
        <v>0</v>
      </c>
      <c r="AE1320" s="35">
        <f>+I1320*K1320</f>
        <v>0</v>
      </c>
      <c r="AF1320" s="36">
        <f>IF(Tabla1[[#This Row],[ref pack]]=1,Tabla1[[#This Row],[Pedido]],LCM(Tabla1[[#This Row],[MC VIEJO]],Tabla1[[#This Row],[Pedido]]))</f>
        <v>1</v>
      </c>
      <c r="AG1320" s="36">
        <f>+VLOOKUP(Tabla1[[#This Row],[Artículo]],'.'!$B$2:$D$11481,3,)</f>
        <v>1</v>
      </c>
      <c r="AH1320" s="37" t="str">
        <f>+IFERROR(SEARCH("pack",Tabla1[[#This Row],[PACK]]),"")</f>
        <v/>
      </c>
    </row>
    <row r="1321" spans="1:34" ht="24" customHeight="1" x14ac:dyDescent="0.2">
      <c r="A1321" s="50" t="s">
        <v>16303</v>
      </c>
      <c r="B1321" s="60" t="s">
        <v>16375</v>
      </c>
      <c r="C1321" s="61" t="s">
        <v>16376</v>
      </c>
      <c r="D1321" s="52" t="s">
        <v>9842</v>
      </c>
      <c r="E1321" s="53">
        <v>2126073.6</v>
      </c>
      <c r="F1321" s="23" t="str">
        <f>+IFERROR(VLOOKUP(Tabla1[[#This Row],[Artículo]],'..'!$B$2:$D$569000,3,),"")</f>
        <v/>
      </c>
      <c r="G1321" s="24" t="str">
        <f>IF(H1321=AF1321,"", "Error MC")</f>
        <v>Error MC</v>
      </c>
      <c r="H1321" s="62"/>
      <c r="I1321" s="54">
        <f>+Tabla1[[#This Row],[MC]]*Tabla1[[#This Row],[Pedido]]*Tabla1[[#This Row],[PVC ]]</f>
        <v>0</v>
      </c>
      <c r="J1321" s="26">
        <v>0.21</v>
      </c>
      <c r="K1321" s="63"/>
      <c r="L1321" s="28" t="s">
        <v>24296</v>
      </c>
      <c r="M1321" s="53">
        <v>3344313.773</v>
      </c>
      <c r="N1321" s="64" t="str">
        <f>+IF(Tabla1[[#This Row],[F PMPI]]="SÍ","No","Sí")</f>
        <v>No</v>
      </c>
      <c r="O1321" s="65">
        <f>+Tabla1[[#This Row],[PVL]]*1.055</f>
        <v>3528251.0305149998</v>
      </c>
      <c r="P1321" s="65">
        <f>+Tabla1[[#This Row],[PVL]]*1.43</f>
        <v>4782368.69539</v>
      </c>
      <c r="Q1321" s="66" t="str">
        <f>+HYPERLINK(Tabla1[[#This Row],[PAG]])</f>
        <v>https://todomusica.com.ar/moviles/5289-404.html</v>
      </c>
      <c r="R1321" s="67"/>
      <c r="S1321" s="68"/>
      <c r="T1321" s="69"/>
      <c r="U1321" s="69"/>
      <c r="V1321" s="69"/>
      <c r="W1321" s="69"/>
      <c r="X1321" s="69"/>
      <c r="Y1321" s="35"/>
      <c r="Z1321" s="35" t="s">
        <v>25365</v>
      </c>
      <c r="AA1321" s="36">
        <v>1</v>
      </c>
      <c r="AB1321" s="35" t="s">
        <v>9849</v>
      </c>
      <c r="AC1321" s="35" t="str">
        <f>+IF(Tabla1[[#This Row],[STK]]="no","Sin STK", "STK disponible")</f>
        <v>STK disponible</v>
      </c>
      <c r="AD1321" s="35">
        <f>+I1321*J1321</f>
        <v>0</v>
      </c>
      <c r="AE1321" s="35">
        <f>+I1321*K1321</f>
        <v>0</v>
      </c>
      <c r="AF1321" s="36">
        <f>IF(Tabla1[[#This Row],[ref pack]]=1,Tabla1[[#This Row],[Pedido]],LCM(Tabla1[[#This Row],[MC VIEJO]],Tabla1[[#This Row],[Pedido]]))</f>
        <v>1</v>
      </c>
      <c r="AG1321" s="36">
        <f>+VLOOKUP(Tabla1[[#This Row],[Artículo]],'.'!$B$2:$D$11481,3,)</f>
        <v>1</v>
      </c>
      <c r="AH1321" s="37" t="str">
        <f>+IFERROR(SEARCH("pack",Tabla1[[#This Row],[PACK]]),"")</f>
        <v/>
      </c>
    </row>
    <row r="1322" spans="1:34" ht="24" customHeight="1" x14ac:dyDescent="0.2">
      <c r="A1322" s="50" t="s">
        <v>16303</v>
      </c>
      <c r="B1322" s="60" t="s">
        <v>16377</v>
      </c>
      <c r="C1322" s="61" t="s">
        <v>16378</v>
      </c>
      <c r="D1322" s="52" t="s">
        <v>9842</v>
      </c>
      <c r="E1322" s="53">
        <v>7421930.9199999999</v>
      </c>
      <c r="F1322" s="23" t="str">
        <f>+IFERROR(VLOOKUP(Tabla1[[#This Row],[Artículo]],'..'!$B$2:$D$569000,3,),"")</f>
        <v/>
      </c>
      <c r="G1322" s="24" t="str">
        <f>IF(H1322=AF1322,"", "Error MC")</f>
        <v>Error MC</v>
      </c>
      <c r="H1322" s="62"/>
      <c r="I1322" s="54">
        <f>+Tabla1[[#This Row],[MC]]*Tabla1[[#This Row],[Pedido]]*Tabla1[[#This Row],[PVC ]]</f>
        <v>0</v>
      </c>
      <c r="J1322" s="26">
        <v>0.21</v>
      </c>
      <c r="K1322" s="63"/>
      <c r="L1322" s="28" t="s">
        <v>24296</v>
      </c>
      <c r="M1322" s="53">
        <v>11674697.342</v>
      </c>
      <c r="N1322" s="64" t="str">
        <f>+IF(Tabla1[[#This Row],[F PMPI]]="SÍ","No","Sí")</f>
        <v>No</v>
      </c>
      <c r="O1322" s="65">
        <f>+Tabla1[[#This Row],[PVL]]*1.055</f>
        <v>12316805.695809999</v>
      </c>
      <c r="P1322" s="65">
        <f>+Tabla1[[#This Row],[PVL]]*1.43</f>
        <v>16694817.199059999</v>
      </c>
      <c r="Q1322" s="66" t="str">
        <f>+HYPERLINK(Tabla1[[#This Row],[PAG]])</f>
        <v>https://todomusica.com.ar/moviles/5290-404.html</v>
      </c>
      <c r="R1322" s="67"/>
      <c r="S1322" s="68"/>
      <c r="T1322" s="69"/>
      <c r="U1322" s="69"/>
      <c r="V1322" s="69"/>
      <c r="W1322" s="69"/>
      <c r="X1322" s="69"/>
      <c r="Y1322" s="35"/>
      <c r="Z1322" s="35" t="s">
        <v>25366</v>
      </c>
      <c r="AA1322" s="36">
        <v>1</v>
      </c>
      <c r="AB1322" s="35" t="s">
        <v>9849</v>
      </c>
      <c r="AC1322" s="35" t="str">
        <f>+IF(Tabla1[[#This Row],[STK]]="no","Sin STK", "STK disponible")</f>
        <v>STK disponible</v>
      </c>
      <c r="AD1322" s="35">
        <f>+I1322*J1322</f>
        <v>0</v>
      </c>
      <c r="AE1322" s="35">
        <f>+I1322*K1322</f>
        <v>0</v>
      </c>
      <c r="AF1322" s="36">
        <f>IF(Tabla1[[#This Row],[ref pack]]=1,Tabla1[[#This Row],[Pedido]],LCM(Tabla1[[#This Row],[MC VIEJO]],Tabla1[[#This Row],[Pedido]]))</f>
        <v>1</v>
      </c>
      <c r="AG1322" s="36">
        <f>+VLOOKUP(Tabla1[[#This Row],[Artículo]],'.'!$B$2:$D$11481,3,)</f>
        <v>1</v>
      </c>
      <c r="AH1322" s="37" t="str">
        <f>+IFERROR(SEARCH("pack",Tabla1[[#This Row],[PACK]]),"")</f>
        <v/>
      </c>
    </row>
    <row r="1323" spans="1:34" ht="24" customHeight="1" x14ac:dyDescent="0.2">
      <c r="A1323" s="50" t="s">
        <v>16303</v>
      </c>
      <c r="B1323" s="60" t="s">
        <v>16379</v>
      </c>
      <c r="C1323" s="61" t="s">
        <v>16380</v>
      </c>
      <c r="D1323" s="52" t="s">
        <v>9842</v>
      </c>
      <c r="E1323" s="53">
        <v>2115241.2200000002</v>
      </c>
      <c r="F1323" s="23" t="str">
        <f>+IFERROR(VLOOKUP(Tabla1[[#This Row],[Artículo]],'..'!$B$2:$D$569000,3,),"")</f>
        <v/>
      </c>
      <c r="G1323" s="24" t="str">
        <f>IF(H1323=AF1323,"", "Error MC")</f>
        <v>Error MC</v>
      </c>
      <c r="H1323" s="62"/>
      <c r="I1323" s="54">
        <f>+Tabla1[[#This Row],[MC]]*Tabla1[[#This Row],[Pedido]]*Tabla1[[#This Row],[PVC ]]</f>
        <v>0</v>
      </c>
      <c r="J1323" s="26">
        <v>0.21</v>
      </c>
      <c r="K1323" s="63"/>
      <c r="L1323" s="28" t="s">
        <v>24296</v>
      </c>
      <c r="M1323" s="53">
        <v>3327274.4440000001</v>
      </c>
      <c r="N1323" s="64" t="str">
        <f>+IF(Tabla1[[#This Row],[F PMPI]]="SÍ","No","Sí")</f>
        <v>No</v>
      </c>
      <c r="O1323" s="65">
        <f>+Tabla1[[#This Row],[PVL]]*1.055</f>
        <v>3510274.5384200001</v>
      </c>
      <c r="P1323" s="65">
        <f>+Tabla1[[#This Row],[PVL]]*1.43</f>
        <v>4758002.4549200004</v>
      </c>
      <c r="Q1323" s="66" t="str">
        <f>+HYPERLINK(Tabla1[[#This Row],[PAG]])</f>
        <v>https://todomusica.com.ar/moviles/5291-404.html</v>
      </c>
      <c r="R1323" s="67"/>
      <c r="S1323" s="68"/>
      <c r="T1323" s="69"/>
      <c r="U1323" s="69"/>
      <c r="V1323" s="69"/>
      <c r="W1323" s="69"/>
      <c r="X1323" s="69"/>
      <c r="Y1323" s="35"/>
      <c r="Z1323" s="35" t="s">
        <v>25367</v>
      </c>
      <c r="AA1323" s="36">
        <v>1</v>
      </c>
      <c r="AB1323" s="35" t="s">
        <v>9849</v>
      </c>
      <c r="AC1323" s="35" t="str">
        <f>+IF(Tabla1[[#This Row],[STK]]="no","Sin STK", "STK disponible")</f>
        <v>STK disponible</v>
      </c>
      <c r="AD1323" s="35">
        <f>+I1323*J1323</f>
        <v>0</v>
      </c>
      <c r="AE1323" s="35">
        <f>+I1323*K1323</f>
        <v>0</v>
      </c>
      <c r="AF1323" s="36">
        <f>IF(Tabla1[[#This Row],[ref pack]]=1,Tabla1[[#This Row],[Pedido]],LCM(Tabla1[[#This Row],[MC VIEJO]],Tabla1[[#This Row],[Pedido]]))</f>
        <v>1</v>
      </c>
      <c r="AG1323" s="36">
        <f>+VLOOKUP(Tabla1[[#This Row],[Artículo]],'.'!$B$2:$D$11481,3,)</f>
        <v>1</v>
      </c>
      <c r="AH1323" s="37" t="str">
        <f>+IFERROR(SEARCH("pack",Tabla1[[#This Row],[PACK]]),"")</f>
        <v/>
      </c>
    </row>
    <row r="1324" spans="1:34" ht="24" customHeight="1" x14ac:dyDescent="0.2">
      <c r="A1324" s="50" t="s">
        <v>16303</v>
      </c>
      <c r="B1324" s="60" t="s">
        <v>16381</v>
      </c>
      <c r="C1324" s="61" t="s">
        <v>16382</v>
      </c>
      <c r="D1324" s="52" t="s">
        <v>9842</v>
      </c>
      <c r="E1324" s="53">
        <v>2100568.46</v>
      </c>
      <c r="F1324" s="23" t="str">
        <f>+IFERROR(VLOOKUP(Tabla1[[#This Row],[Artículo]],'..'!$B$2:$D$569000,3,),"")</f>
        <v/>
      </c>
      <c r="G1324" s="24" t="str">
        <f>IF(H1324=AF1324,"", "Error MC")</f>
        <v>Error MC</v>
      </c>
      <c r="H1324" s="62"/>
      <c r="I1324" s="54">
        <f>+Tabla1[[#This Row],[MC]]*Tabla1[[#This Row],[Pedido]]*Tabla1[[#This Row],[PVC ]]</f>
        <v>0</v>
      </c>
      <c r="J1324" s="26">
        <v>0.21</v>
      </c>
      <c r="K1324" s="63"/>
      <c r="L1324" s="28" t="s">
        <v>24296</v>
      </c>
      <c r="M1324" s="53">
        <v>3304194.19</v>
      </c>
      <c r="N1324" s="64" t="str">
        <f>+IF(Tabla1[[#This Row],[F PMPI]]="SÍ","No","Sí")</f>
        <v>No</v>
      </c>
      <c r="O1324" s="65">
        <f>+Tabla1[[#This Row],[PVL]]*1.055</f>
        <v>3485924.8704499998</v>
      </c>
      <c r="P1324" s="65">
        <f>+Tabla1[[#This Row],[PVL]]*1.43</f>
        <v>4724997.6916999994</v>
      </c>
      <c r="Q1324" s="66" t="str">
        <f>+HYPERLINK(Tabla1[[#This Row],[PAG]])</f>
        <v>https://todomusica.com.ar/lamparas/6589-gtd-330bsw-c.html</v>
      </c>
      <c r="R1324" s="67"/>
      <c r="S1324" s="68"/>
      <c r="T1324" s="69"/>
      <c r="U1324" s="69"/>
      <c r="V1324" s="69"/>
      <c r="W1324" s="69"/>
      <c r="X1324" s="69"/>
      <c r="Y1324" s="35"/>
      <c r="Z1324" s="35" t="s">
        <v>25368</v>
      </c>
      <c r="AA1324" s="36">
        <v>2</v>
      </c>
      <c r="AB1324" s="35" t="s">
        <v>9849</v>
      </c>
      <c r="AC1324" s="35" t="str">
        <f>+IF(Tabla1[[#This Row],[STK]]="no","Sin STK", "STK disponible")</f>
        <v>STK disponible</v>
      </c>
      <c r="AD1324" s="35">
        <f>+I1324*J1324</f>
        <v>0</v>
      </c>
      <c r="AE1324" s="35">
        <f>+I1324*K1324</f>
        <v>0</v>
      </c>
      <c r="AF1324" s="36">
        <f>IF(Tabla1[[#This Row],[ref pack]]=1,Tabla1[[#This Row],[Pedido]],LCM(Tabla1[[#This Row],[MC VIEJO]],Tabla1[[#This Row],[Pedido]]))</f>
        <v>2</v>
      </c>
      <c r="AG1324" s="36">
        <f>+VLOOKUP(Tabla1[[#This Row],[Artículo]],'.'!$B$2:$D$11481,3,)</f>
        <v>2</v>
      </c>
      <c r="AH1324" s="37" t="str">
        <f>+IFERROR(SEARCH("pack",Tabla1[[#This Row],[PACK]]),"")</f>
        <v/>
      </c>
    </row>
    <row r="1325" spans="1:34" ht="24" customHeight="1" x14ac:dyDescent="0.2">
      <c r="A1325" s="50" t="s">
        <v>16303</v>
      </c>
      <c r="B1325" s="60" t="s">
        <v>16383</v>
      </c>
      <c r="C1325" s="61" t="s">
        <v>16384</v>
      </c>
      <c r="D1325" s="52" t="s">
        <v>27</v>
      </c>
      <c r="E1325" s="53">
        <v>3492427.18</v>
      </c>
      <c r="F1325" s="23" t="str">
        <f>+IFERROR(VLOOKUP(Tabla1[[#This Row],[Artículo]],'..'!$B$2:$D$569000,3,),"")</f>
        <v/>
      </c>
      <c r="G1325" s="24" t="str">
        <f>IF(H1325=AF1325,"", "Error MC")</f>
        <v>Error MC</v>
      </c>
      <c r="H1325" s="62"/>
      <c r="I1325" s="54">
        <f>+Tabla1[[#This Row],[MC]]*Tabla1[[#This Row],[Pedido]]*Tabla1[[#This Row],[PVC ]]</f>
        <v>0</v>
      </c>
      <c r="J1325" s="26">
        <v>0.21</v>
      </c>
      <c r="K1325" s="63"/>
      <c r="L1325" s="28" t="s">
        <v>24296</v>
      </c>
      <c r="M1325" s="53">
        <v>5493587.949</v>
      </c>
      <c r="N1325" s="64" t="str">
        <f>+IF(Tabla1[[#This Row],[F PMPI]]="SÍ","No","Sí")</f>
        <v>No</v>
      </c>
      <c r="O1325" s="65">
        <f>+Tabla1[[#This Row],[PVL]]*1.055</f>
        <v>5795735.2861949997</v>
      </c>
      <c r="P1325" s="65">
        <f>+Tabla1[[#This Row],[PVL]]*1.43</f>
        <v>7855830.7670700001</v>
      </c>
      <c r="Q1325" s="66" t="str">
        <f>+HYPERLINK(Tabla1[[#This Row],[PAG]])</f>
        <v>https://todomusica.com.ar/productos-sin-categorias-de-netsuite/6021-gtd-330fs-c.html</v>
      </c>
      <c r="R1325" s="67"/>
      <c r="S1325" s="68"/>
      <c r="T1325" s="69"/>
      <c r="U1325" s="69"/>
      <c r="V1325" s="69"/>
      <c r="W1325" s="69"/>
      <c r="X1325" s="69"/>
      <c r="Y1325" s="35"/>
      <c r="Z1325" s="35" t="s">
        <v>25369</v>
      </c>
      <c r="AA1325" s="36">
        <v>1</v>
      </c>
      <c r="AB1325" s="35" t="s">
        <v>9849</v>
      </c>
      <c r="AC1325" s="35" t="str">
        <f>+IF(Tabla1[[#This Row],[STK]]="no","Sin STK", "STK disponible")</f>
        <v>Sin STK</v>
      </c>
      <c r="AD1325" s="35">
        <f>+I1325*J1325</f>
        <v>0</v>
      </c>
      <c r="AE1325" s="35">
        <f>+I1325*K1325</f>
        <v>0</v>
      </c>
      <c r="AF1325" s="36">
        <f>IF(Tabla1[[#This Row],[ref pack]]=1,Tabla1[[#This Row],[Pedido]],LCM(Tabla1[[#This Row],[MC VIEJO]],Tabla1[[#This Row],[Pedido]]))</f>
        <v>1</v>
      </c>
      <c r="AG1325" s="36">
        <f>+VLOOKUP(Tabla1[[#This Row],[Artículo]],'.'!$B$2:$D$11481,3,)</f>
        <v>1</v>
      </c>
      <c r="AH1325" s="37" t="str">
        <f>+IFERROR(SEARCH("pack",Tabla1[[#This Row],[PACK]]),"")</f>
        <v/>
      </c>
    </row>
    <row r="1326" spans="1:34" ht="24" customHeight="1" x14ac:dyDescent="0.2">
      <c r="A1326" s="50" t="s">
        <v>16303</v>
      </c>
      <c r="B1326" s="60" t="s">
        <v>16385</v>
      </c>
      <c r="C1326" s="61" t="s">
        <v>16386</v>
      </c>
      <c r="D1326" s="52" t="s">
        <v>9842</v>
      </c>
      <c r="E1326" s="53">
        <v>3002139.94</v>
      </c>
      <c r="F1326" s="23" t="str">
        <f>+IFERROR(VLOOKUP(Tabla1[[#This Row],[Artículo]],'..'!$B$2:$D$569000,3,),"")</f>
        <v/>
      </c>
      <c r="G1326" s="24" t="str">
        <f>IF(H1326=AF1326,"", "Error MC")</f>
        <v>Error MC</v>
      </c>
      <c r="H1326" s="62"/>
      <c r="I1326" s="54">
        <f>+Tabla1[[#This Row],[MC]]*Tabla1[[#This Row],[Pedido]]*Tabla1[[#This Row],[PVC ]]</f>
        <v>0</v>
      </c>
      <c r="J1326" s="26">
        <v>0.21</v>
      </c>
      <c r="K1326" s="63"/>
      <c r="L1326" s="28" t="s">
        <v>24296</v>
      </c>
      <c r="M1326" s="53">
        <v>4722366.1229999997</v>
      </c>
      <c r="N1326" s="64" t="str">
        <f>+IF(Tabla1[[#This Row],[F PMPI]]="SÍ","No","Sí")</f>
        <v>No</v>
      </c>
      <c r="O1326" s="65">
        <f>+Tabla1[[#This Row],[PVL]]*1.055</f>
        <v>4982096.2597649992</v>
      </c>
      <c r="P1326" s="65">
        <f>+Tabla1[[#This Row],[PVL]]*1.43</f>
        <v>6752983.5558899995</v>
      </c>
      <c r="Q1326" s="66" t="str">
        <f>+HYPERLINK(Tabla1[[#This Row],[PAG]])</f>
        <v>https://todomusica.com.ar/lamparas/6590-gtd-330iibeam-c.html</v>
      </c>
      <c r="R1326" s="67"/>
      <c r="S1326" s="68"/>
      <c r="T1326" s="69"/>
      <c r="U1326" s="69"/>
      <c r="V1326" s="69"/>
      <c r="W1326" s="69"/>
      <c r="X1326" s="69"/>
      <c r="Y1326" s="35"/>
      <c r="Z1326" s="35" t="s">
        <v>25370</v>
      </c>
      <c r="AA1326" s="36">
        <v>2</v>
      </c>
      <c r="AB1326" s="35" t="s">
        <v>9849</v>
      </c>
      <c r="AC1326" s="35" t="str">
        <f>+IF(Tabla1[[#This Row],[STK]]="no","Sin STK", "STK disponible")</f>
        <v>STK disponible</v>
      </c>
      <c r="AD1326" s="35">
        <f>+I1326*J1326</f>
        <v>0</v>
      </c>
      <c r="AE1326" s="35">
        <f>+I1326*K1326</f>
        <v>0</v>
      </c>
      <c r="AF1326" s="36">
        <f>IF(Tabla1[[#This Row],[ref pack]]=1,Tabla1[[#This Row],[Pedido]],LCM(Tabla1[[#This Row],[MC VIEJO]],Tabla1[[#This Row],[Pedido]]))</f>
        <v>2</v>
      </c>
      <c r="AG1326" s="36">
        <f>+VLOOKUP(Tabla1[[#This Row],[Artículo]],'.'!$B$2:$D$11481,3,)</f>
        <v>2</v>
      </c>
      <c r="AH1326" s="37" t="str">
        <f>+IFERROR(SEARCH("pack",Tabla1[[#This Row],[PACK]]),"")</f>
        <v/>
      </c>
    </row>
    <row r="1327" spans="1:34" ht="24" customHeight="1" x14ac:dyDescent="0.2">
      <c r="A1327" s="50" t="s">
        <v>16303</v>
      </c>
      <c r="B1327" s="60" t="s">
        <v>16387</v>
      </c>
      <c r="C1327" s="61" t="s">
        <v>16387</v>
      </c>
      <c r="D1327" s="52" t="s">
        <v>9842</v>
      </c>
      <c r="E1327" s="53">
        <v>2420537.0499999998</v>
      </c>
      <c r="F1327" s="23" t="str">
        <f>+IFERROR(VLOOKUP(Tabla1[[#This Row],[Artículo]],'..'!$B$2:$D$569000,3,),"")</f>
        <v/>
      </c>
      <c r="G1327" s="24" t="str">
        <f>IF(H1327=AF1327,"", "Error MC")</f>
        <v>Error MC</v>
      </c>
      <c r="H1327" s="62"/>
      <c r="I1327" s="54">
        <f>+Tabla1[[#This Row],[MC]]*Tabla1[[#This Row],[Pedido]]*Tabla1[[#This Row],[PVC ]]</f>
        <v>0</v>
      </c>
      <c r="J1327" s="26">
        <v>0.21</v>
      </c>
      <c r="K1327" s="63"/>
      <c r="L1327" s="28" t="s">
        <v>24296</v>
      </c>
      <c r="M1327" s="53">
        <v>3807504.7859999998</v>
      </c>
      <c r="N1327" s="64" t="str">
        <f>+IF(Tabla1[[#This Row],[F PMPI]]="SÍ","No","Sí")</f>
        <v>No</v>
      </c>
      <c r="O1327" s="65">
        <f>+Tabla1[[#This Row],[PVL]]*1.055</f>
        <v>4016917.5492299995</v>
      </c>
      <c r="P1327" s="65">
        <f>+Tabla1[[#This Row],[PVL]]*1.43</f>
        <v>5444731.8439799994</v>
      </c>
      <c r="Q1327" s="66" t="str">
        <f>+HYPERLINK(Tabla1[[#This Row],[PAG]])</f>
        <v>https://todomusica.com.ar/moviles/7889-gtd-330n-bsw.html</v>
      </c>
      <c r="R1327" s="67"/>
      <c r="S1327" s="68"/>
      <c r="T1327" s="69"/>
      <c r="U1327" s="69"/>
      <c r="V1327" s="69"/>
      <c r="W1327" s="69"/>
      <c r="X1327" s="69"/>
      <c r="Y1327" s="35"/>
      <c r="Z1327" s="35" t="s">
        <v>25371</v>
      </c>
      <c r="AA1327" s="36">
        <v>1</v>
      </c>
      <c r="AB1327" s="35" t="s">
        <v>9849</v>
      </c>
      <c r="AC1327" s="35" t="str">
        <f>+IF(Tabla1[[#This Row],[STK]]="no","Sin STK", "STK disponible")</f>
        <v>STK disponible</v>
      </c>
      <c r="AD1327" s="35">
        <f>+I1327*J1327</f>
        <v>0</v>
      </c>
      <c r="AE1327" s="35">
        <f>+I1327*K1327</f>
        <v>0</v>
      </c>
      <c r="AF1327" s="36">
        <f>IF(Tabla1[[#This Row],[ref pack]]=1,Tabla1[[#This Row],[Pedido]],LCM(Tabla1[[#This Row],[MC VIEJO]],Tabla1[[#This Row],[Pedido]]))</f>
        <v>1</v>
      </c>
      <c r="AG1327" s="36">
        <f>+VLOOKUP(Tabla1[[#This Row],[Artículo]],'.'!$B$2:$D$11481,3,)</f>
        <v>1</v>
      </c>
      <c r="AH1327" s="37" t="str">
        <f>+IFERROR(SEARCH("pack",Tabla1[[#This Row],[PACK]]),"")</f>
        <v/>
      </c>
    </row>
    <row r="1328" spans="1:34" ht="24" customHeight="1" x14ac:dyDescent="0.2">
      <c r="A1328" s="50" t="s">
        <v>16303</v>
      </c>
      <c r="B1328" s="60" t="s">
        <v>16388</v>
      </c>
      <c r="C1328" s="61" t="s">
        <v>16389</v>
      </c>
      <c r="D1328" s="52" t="s">
        <v>9842</v>
      </c>
      <c r="E1328" s="53">
        <v>3752674.44</v>
      </c>
      <c r="F1328" s="23" t="str">
        <f>+IFERROR(VLOOKUP(Tabla1[[#This Row],[Artículo]],'..'!$B$2:$D$569000,3,),"")</f>
        <v/>
      </c>
      <c r="G1328" s="24" t="str">
        <f>IF(H1328=AF1328,"", "Error MC")</f>
        <v>Error MC</v>
      </c>
      <c r="H1328" s="62"/>
      <c r="I1328" s="54">
        <f>+Tabla1[[#This Row],[MC]]*Tabla1[[#This Row],[Pedido]]*Tabla1[[#This Row],[PVC ]]</f>
        <v>0</v>
      </c>
      <c r="J1328" s="26">
        <v>0.21</v>
      </c>
      <c r="K1328" s="63"/>
      <c r="L1328" s="28" t="s">
        <v>24296</v>
      </c>
      <c r="M1328" s="53">
        <v>5902956.892</v>
      </c>
      <c r="N1328" s="64" t="str">
        <f>+IF(Tabla1[[#This Row],[F PMPI]]="SÍ","No","Sí")</f>
        <v>No</v>
      </c>
      <c r="O1328" s="65">
        <f>+Tabla1[[#This Row],[PVL]]*1.055</f>
        <v>6227619.5210599992</v>
      </c>
      <c r="P1328" s="65">
        <f>+Tabla1[[#This Row],[PVL]]*1.43</f>
        <v>8441228.3555599991</v>
      </c>
      <c r="Q1328" s="66" t="str">
        <f>+HYPERLINK(Tabla1[[#This Row],[PAG]])</f>
        <v>https://todomusica.com.ar/lamparas/6591-gtd-440iibeam-c.html</v>
      </c>
      <c r="R1328" s="67"/>
      <c r="S1328" s="68"/>
      <c r="T1328" s="69"/>
      <c r="U1328" s="69"/>
      <c r="V1328" s="69"/>
      <c r="W1328" s="69"/>
      <c r="X1328" s="69"/>
      <c r="Y1328" s="35"/>
      <c r="Z1328" s="35" t="s">
        <v>25372</v>
      </c>
      <c r="AA1328" s="36">
        <v>2</v>
      </c>
      <c r="AB1328" s="35" t="s">
        <v>9849</v>
      </c>
      <c r="AC1328" s="35" t="str">
        <f>+IF(Tabla1[[#This Row],[STK]]="no","Sin STK", "STK disponible")</f>
        <v>STK disponible</v>
      </c>
      <c r="AD1328" s="35">
        <f>+I1328*J1328</f>
        <v>0</v>
      </c>
      <c r="AE1328" s="35">
        <f>+I1328*K1328</f>
        <v>0</v>
      </c>
      <c r="AF1328" s="36">
        <f>IF(Tabla1[[#This Row],[ref pack]]=1,Tabla1[[#This Row],[Pedido]],LCM(Tabla1[[#This Row],[MC VIEJO]],Tabla1[[#This Row],[Pedido]]))</f>
        <v>2</v>
      </c>
      <c r="AG1328" s="36">
        <f>+VLOOKUP(Tabla1[[#This Row],[Artículo]],'.'!$B$2:$D$11481,3,)</f>
        <v>2</v>
      </c>
      <c r="AH1328" s="37" t="str">
        <f>+IFERROR(SEARCH("pack",Tabla1[[#This Row],[PACK]]),"")</f>
        <v/>
      </c>
    </row>
    <row r="1329" spans="1:34" ht="24" customHeight="1" x14ac:dyDescent="0.2">
      <c r="A1329" s="50" t="s">
        <v>16303</v>
      </c>
      <c r="B1329" s="60" t="s">
        <v>16390</v>
      </c>
      <c r="C1329" s="61" t="s">
        <v>16391</v>
      </c>
      <c r="D1329" s="52" t="s">
        <v>9842</v>
      </c>
      <c r="E1329" s="53">
        <v>3608340.7949999999</v>
      </c>
      <c r="F1329" s="23" t="str">
        <f>+IFERROR(VLOOKUP(Tabla1[[#This Row],[Artículo]],'..'!$B$2:$D$569000,3,),"")</f>
        <v/>
      </c>
      <c r="G1329" s="24" t="str">
        <f>IF(H1329=AF1329,"", "Error MC")</f>
        <v>Error MC</v>
      </c>
      <c r="H1329" s="62"/>
      <c r="I1329" s="54">
        <f>+Tabla1[[#This Row],[MC]]*Tabla1[[#This Row],[Pedido]]*Tabla1[[#This Row],[PVC ]]</f>
        <v>0</v>
      </c>
      <c r="J1329" s="26">
        <v>0.21</v>
      </c>
      <c r="K1329" s="63"/>
      <c r="L1329" s="28" t="s">
        <v>24296</v>
      </c>
      <c r="M1329" s="53">
        <v>5675920.0719999997</v>
      </c>
      <c r="N1329" s="64" t="str">
        <f>+IF(Tabla1[[#This Row],[F PMPI]]="SÍ","No","Sí")</f>
        <v>No</v>
      </c>
      <c r="O1329" s="65">
        <f>+Tabla1[[#This Row],[PVL]]*1.055</f>
        <v>5988095.6759599997</v>
      </c>
      <c r="P1329" s="65">
        <f>+Tabla1[[#This Row],[PVL]]*1.43</f>
        <v>8116565.7029599994</v>
      </c>
      <c r="Q1329" s="66" t="str">
        <f>+HYPERLINK(Tabla1[[#This Row],[PAG]])</f>
        <v>https://todomusica.com.ar/productos-sin-categorias-de-netsuite/6592-gtd-440iibsw-c.html</v>
      </c>
      <c r="R1329" s="67"/>
      <c r="S1329" s="68"/>
      <c r="T1329" s="69"/>
      <c r="U1329" s="69"/>
      <c r="V1329" s="69"/>
      <c r="W1329" s="69"/>
      <c r="X1329" s="69"/>
      <c r="Y1329" s="35"/>
      <c r="Z1329" s="35" t="s">
        <v>25373</v>
      </c>
      <c r="AA1329" s="36">
        <v>2</v>
      </c>
      <c r="AB1329" s="35" t="s">
        <v>9849</v>
      </c>
      <c r="AC1329" s="35" t="str">
        <f>+IF(Tabla1[[#This Row],[STK]]="no","Sin STK", "STK disponible")</f>
        <v>STK disponible</v>
      </c>
      <c r="AD1329" s="35">
        <f>+I1329*J1329</f>
        <v>0</v>
      </c>
      <c r="AE1329" s="35">
        <f>+I1329*K1329</f>
        <v>0</v>
      </c>
      <c r="AF1329" s="36">
        <f>IF(Tabla1[[#This Row],[ref pack]]=1,Tabla1[[#This Row],[Pedido]],LCM(Tabla1[[#This Row],[MC VIEJO]],Tabla1[[#This Row],[Pedido]]))</f>
        <v>2</v>
      </c>
      <c r="AG1329" s="36">
        <f>+VLOOKUP(Tabla1[[#This Row],[Artículo]],'.'!$B$2:$D$11481,3,)</f>
        <v>2</v>
      </c>
      <c r="AH1329" s="37" t="str">
        <f>+IFERROR(SEARCH("pack",Tabla1[[#This Row],[PACK]]),"")</f>
        <v/>
      </c>
    </row>
    <row r="1330" spans="1:34" ht="24" customHeight="1" x14ac:dyDescent="0.2">
      <c r="A1330" s="50" t="s">
        <v>2428</v>
      </c>
      <c r="B1330" s="60" t="s">
        <v>2429</v>
      </c>
      <c r="C1330" s="61" t="s">
        <v>2430</v>
      </c>
      <c r="D1330" s="52" t="s">
        <v>9841</v>
      </c>
      <c r="E1330" s="53">
        <v>459880.01</v>
      </c>
      <c r="F1330" s="23" t="str">
        <f>+IFERROR(VLOOKUP(Tabla1[[#This Row],[Artículo]],'..'!$B$2:$D$569000,3,),"")</f>
        <v/>
      </c>
      <c r="G1330" s="24" t="str">
        <f>IF(H1330=AF1330,"", "Error MC")</f>
        <v>Error MC</v>
      </c>
      <c r="H1330" s="62"/>
      <c r="I1330" s="54">
        <f>+Tabla1[[#This Row],[MC]]*Tabla1[[#This Row],[Pedido]]*Tabla1[[#This Row],[PVC ]]</f>
        <v>0</v>
      </c>
      <c r="J1330" s="26">
        <v>0.21</v>
      </c>
      <c r="K1330" s="63"/>
      <c r="L1330" s="28" t="s">
        <v>17</v>
      </c>
      <c r="M1330" s="53">
        <v>806859.47199999995</v>
      </c>
      <c r="N1330" s="64" t="str">
        <f>+IF(Tabla1[[#This Row],[F PMPI]]="SÍ","No","Sí")</f>
        <v>Sí</v>
      </c>
      <c r="O1330" s="65">
        <f>+Tabla1[[#This Row],[PVL]]*1.055</f>
        <v>851236.74295999995</v>
      </c>
      <c r="P1330" s="65">
        <f>+Tabla1[[#This Row],[PVL]]*1.43</f>
        <v>1153809.0449599999</v>
      </c>
      <c r="Q1330" s="66" t="str">
        <f>+HYPERLINK(Tabla1[[#This Row],[PAG]])</f>
        <v>https://todomusica.com.ar/cabezales-de-bajo/2169-ha2500.html</v>
      </c>
      <c r="R1330" s="67"/>
      <c r="S1330" s="68"/>
      <c r="T1330" s="69"/>
      <c r="U1330" s="69"/>
      <c r="V1330" s="69"/>
      <c r="W1330" s="69"/>
      <c r="X1330" s="69"/>
      <c r="Y1330" s="35"/>
      <c r="Z1330" s="35" t="s">
        <v>25374</v>
      </c>
      <c r="AA1330" s="36">
        <v>1</v>
      </c>
      <c r="AB1330" s="35" t="s">
        <v>27</v>
      </c>
      <c r="AC1330" s="35" t="str">
        <f>+IF(Tabla1[[#This Row],[STK]]="no","Sin STK", "STK disponible")</f>
        <v>STK disponible</v>
      </c>
      <c r="AD1330" s="35">
        <f>+I1330*J1330</f>
        <v>0</v>
      </c>
      <c r="AE1330" s="35">
        <f>+I1330*K1330</f>
        <v>0</v>
      </c>
      <c r="AF1330" s="36">
        <f>IF(Tabla1[[#This Row],[ref pack]]=1,Tabla1[[#This Row],[Pedido]],LCM(Tabla1[[#This Row],[MC VIEJO]],Tabla1[[#This Row],[Pedido]]))</f>
        <v>1</v>
      </c>
      <c r="AG1330" s="36">
        <f>+VLOOKUP(Tabla1[[#This Row],[Artículo]],'.'!$B$2:$D$11481,3,)</f>
        <v>1</v>
      </c>
      <c r="AH1330" s="37" t="str">
        <f>+IFERROR(SEARCH("pack",Tabla1[[#This Row],[PACK]]),"")</f>
        <v/>
      </c>
    </row>
    <row r="1331" spans="1:34" ht="24" customHeight="1" x14ac:dyDescent="0.2">
      <c r="A1331" s="50" t="s">
        <v>2428</v>
      </c>
      <c r="B1331" s="60" t="s">
        <v>2431</v>
      </c>
      <c r="C1331" s="61" t="s">
        <v>2432</v>
      </c>
      <c r="D1331" s="52" t="s">
        <v>9842</v>
      </c>
      <c r="E1331" s="53">
        <v>659803.43000000005</v>
      </c>
      <c r="F1331" s="23" t="str">
        <f>+IFERROR(VLOOKUP(Tabla1[[#This Row],[Artículo]],'..'!$B$2:$D$569000,3,),"")</f>
        <v/>
      </c>
      <c r="G1331" s="24" t="str">
        <f>IF(H1331=AF1331,"", "Error MC")</f>
        <v>Error MC</v>
      </c>
      <c r="H1331" s="62"/>
      <c r="I1331" s="54">
        <f>+Tabla1[[#This Row],[MC]]*Tabla1[[#This Row],[Pedido]]*Tabla1[[#This Row],[PVC ]]</f>
        <v>0</v>
      </c>
      <c r="J1331" s="26">
        <v>0.21</v>
      </c>
      <c r="K1331" s="63"/>
      <c r="L1331" s="28" t="s">
        <v>17</v>
      </c>
      <c r="M1331" s="53">
        <v>1157625.1140000001</v>
      </c>
      <c r="N1331" s="64" t="str">
        <f>+IF(Tabla1[[#This Row],[F PMPI]]="SÍ","No","Sí")</f>
        <v>Sí</v>
      </c>
      <c r="O1331" s="65">
        <f>+Tabla1[[#This Row],[PVL]]*1.055</f>
        <v>1221294.4952700001</v>
      </c>
      <c r="P1331" s="65">
        <f>+Tabla1[[#This Row],[PVL]]*1.43</f>
        <v>1655403.9130200001</v>
      </c>
      <c r="Q1331" s="66" t="str">
        <f>+HYPERLINK(Tabla1[[#This Row],[PAG]])</f>
        <v>https://todomusica.com.ar/cabezales-de-bajo/226-ha3500.html</v>
      </c>
      <c r="R1331" s="67"/>
      <c r="S1331" s="68"/>
      <c r="T1331" s="69"/>
      <c r="U1331" s="69"/>
      <c r="V1331" s="69"/>
      <c r="W1331" s="69"/>
      <c r="X1331" s="69"/>
      <c r="Y1331" s="35"/>
      <c r="Z1331" s="35" t="s">
        <v>25375</v>
      </c>
      <c r="AA1331" s="36">
        <v>1</v>
      </c>
      <c r="AB1331" s="35" t="s">
        <v>27</v>
      </c>
      <c r="AC1331" s="35" t="str">
        <f>+IF(Tabla1[[#This Row],[STK]]="no","Sin STK", "STK disponible")</f>
        <v>STK disponible</v>
      </c>
      <c r="AD1331" s="35">
        <f>+I1331*J1331</f>
        <v>0</v>
      </c>
      <c r="AE1331" s="35">
        <f>+I1331*K1331</f>
        <v>0</v>
      </c>
      <c r="AF1331" s="36">
        <f>IF(Tabla1[[#This Row],[ref pack]]=1,Tabla1[[#This Row],[Pedido]],LCM(Tabla1[[#This Row],[MC VIEJO]],Tabla1[[#This Row],[Pedido]]))</f>
        <v>1</v>
      </c>
      <c r="AG1331" s="36">
        <f>+VLOOKUP(Tabla1[[#This Row],[Artículo]],'.'!$B$2:$D$11481,3,)</f>
        <v>1</v>
      </c>
      <c r="AH1331" s="37" t="str">
        <f>+IFERROR(SEARCH("pack",Tabla1[[#This Row],[PACK]]),"")</f>
        <v/>
      </c>
    </row>
    <row r="1332" spans="1:34" ht="24" customHeight="1" x14ac:dyDescent="0.2">
      <c r="A1332" s="50" t="s">
        <v>2428</v>
      </c>
      <c r="B1332" s="60" t="s">
        <v>2433</v>
      </c>
      <c r="C1332" s="61" t="s">
        <v>2434</v>
      </c>
      <c r="D1332" s="52" t="s">
        <v>27</v>
      </c>
      <c r="E1332" s="53">
        <v>37186.519999999997</v>
      </c>
      <c r="F1332" s="23" t="str">
        <f>+IFERROR(VLOOKUP(Tabla1[[#This Row],[Artículo]],'..'!$B$2:$D$569000,3,),"")</f>
        <v/>
      </c>
      <c r="G1332" s="24" t="str">
        <f>IF(H1332=AF1332,"", "Error MC")</f>
        <v>Error MC</v>
      </c>
      <c r="H1332" s="62"/>
      <c r="I1332" s="54">
        <f>+Tabla1[[#This Row],[MC]]*Tabla1[[#This Row],[Pedido]]*Tabla1[[#This Row],[PVC ]]</f>
        <v>0</v>
      </c>
      <c r="J1332" s="26">
        <v>0.105</v>
      </c>
      <c r="K1332" s="63"/>
      <c r="L1332" s="28" t="s">
        <v>17</v>
      </c>
      <c r="M1332" s="53">
        <v>59582.097000000002</v>
      </c>
      <c r="N1332" s="64" t="str">
        <f>+IF(Tabla1[[#This Row],[F PMPI]]="SÍ","No","Sí")</f>
        <v>No</v>
      </c>
      <c r="O1332" s="65">
        <f>+Tabla1[[#This Row],[PVL]]*1.055</f>
        <v>62859.112334999998</v>
      </c>
      <c r="P1332" s="65">
        <f>+Tabla1[[#This Row],[PVL]]*1.43</f>
        <v>85202.398709999994</v>
      </c>
      <c r="Q1332" s="66" t="str">
        <f>+HYPERLINK(Tabla1[[#This Row],[PAG]])</f>
        <v>https://todomusica.com.ar/pedales/7224-hartke-bass-chorus-hc33.html</v>
      </c>
      <c r="R1332" s="67"/>
      <c r="S1332" s="68"/>
      <c r="T1332" s="69"/>
      <c r="U1332" s="69"/>
      <c r="V1332" s="69"/>
      <c r="W1332" s="69"/>
      <c r="X1332" s="69"/>
      <c r="Y1332" s="35"/>
      <c r="Z1332" s="35" t="s">
        <v>25376</v>
      </c>
      <c r="AA1332" s="36">
        <v>1</v>
      </c>
      <c r="AB1332" s="35" t="s">
        <v>9849</v>
      </c>
      <c r="AC1332" s="35" t="str">
        <f>+IF(Tabla1[[#This Row],[STK]]="no","Sin STK", "STK disponible")</f>
        <v>Sin STK</v>
      </c>
      <c r="AD1332" s="35">
        <f>+I1332*J1332</f>
        <v>0</v>
      </c>
      <c r="AE1332" s="35">
        <f>+I1332*K1332</f>
        <v>0</v>
      </c>
      <c r="AF1332" s="36">
        <f>IF(Tabla1[[#This Row],[ref pack]]=1,Tabla1[[#This Row],[Pedido]],LCM(Tabla1[[#This Row],[MC VIEJO]],Tabla1[[#This Row],[Pedido]]))</f>
        <v>1</v>
      </c>
      <c r="AG1332" s="36">
        <f>+VLOOKUP(Tabla1[[#This Row],[Artículo]],'.'!$B$2:$D$11481,3,)</f>
        <v>1</v>
      </c>
      <c r="AH1332" s="37" t="str">
        <f>+IFERROR(SEARCH("pack",Tabla1[[#This Row],[PACK]]),"")</f>
        <v/>
      </c>
    </row>
    <row r="1333" spans="1:34" ht="24" customHeight="1" x14ac:dyDescent="0.2">
      <c r="A1333" s="50" t="s">
        <v>2428</v>
      </c>
      <c r="B1333" s="60" t="s">
        <v>2435</v>
      </c>
      <c r="C1333" s="61" t="s">
        <v>2436</v>
      </c>
      <c r="D1333" s="52" t="s">
        <v>27</v>
      </c>
      <c r="E1333" s="53">
        <v>149689.88</v>
      </c>
      <c r="F1333" s="23" t="str">
        <f>+IFERROR(VLOOKUP(Tabla1[[#This Row],[Artículo]],'..'!$B$2:$D$569000,3,),"")</f>
        <v/>
      </c>
      <c r="G1333" s="24" t="str">
        <f>IF(H1333=AF1333,"", "Error MC")</f>
        <v>Error MC</v>
      </c>
      <c r="H1333" s="62"/>
      <c r="I1333" s="54">
        <f>+Tabla1[[#This Row],[MC]]*Tabla1[[#This Row],[Pedido]]*Tabla1[[#This Row],[PVC ]]</f>
        <v>0</v>
      </c>
      <c r="J1333" s="26">
        <v>0.21</v>
      </c>
      <c r="K1333" s="63"/>
      <c r="L1333" s="28" t="s">
        <v>17</v>
      </c>
      <c r="M1333" s="53">
        <v>262630.89899999998</v>
      </c>
      <c r="N1333" s="64" t="str">
        <f>+IF(Tabla1[[#This Row],[F PMPI]]="SÍ","No","Sí")</f>
        <v>Sí</v>
      </c>
      <c r="O1333" s="65">
        <f>+Tabla1[[#This Row],[PVL]]*1.055</f>
        <v>277075.59844499995</v>
      </c>
      <c r="P1333" s="65">
        <f>+Tabla1[[#This Row],[PVL]]*1.43</f>
        <v>375562.18556999997</v>
      </c>
      <c r="Q1333" s="66" t="str">
        <f>+HYPERLINK(Tabla1[[#This Row],[PAG]])</f>
        <v>https://todomusica.com.ar/amplificadores-de-bajo/4292-404.html</v>
      </c>
      <c r="R1333" s="67"/>
      <c r="S1333" s="68"/>
      <c r="T1333" s="69"/>
      <c r="U1333" s="69"/>
      <c r="V1333" s="69"/>
      <c r="W1333" s="69"/>
      <c r="X1333" s="69"/>
      <c r="Y1333" s="35"/>
      <c r="Z1333" s="35" t="s">
        <v>25377</v>
      </c>
      <c r="AA1333" s="36">
        <v>1</v>
      </c>
      <c r="AB1333" s="35" t="s">
        <v>27</v>
      </c>
      <c r="AC1333" s="35" t="str">
        <f>+IF(Tabla1[[#This Row],[STK]]="no","Sin STK", "STK disponible")</f>
        <v>Sin STK</v>
      </c>
      <c r="AD1333" s="35">
        <f>+I1333*J1333</f>
        <v>0</v>
      </c>
      <c r="AE1333" s="35">
        <f>+I1333*K1333</f>
        <v>0</v>
      </c>
      <c r="AF1333" s="36">
        <f>IF(Tabla1[[#This Row],[ref pack]]=1,Tabla1[[#This Row],[Pedido]],LCM(Tabla1[[#This Row],[MC VIEJO]],Tabla1[[#This Row],[Pedido]]))</f>
        <v>1</v>
      </c>
      <c r="AG1333" s="36">
        <f>+VLOOKUP(Tabla1[[#This Row],[Artículo]],'.'!$B$2:$D$11481,3,)</f>
        <v>1</v>
      </c>
      <c r="AH1333" s="37" t="str">
        <f>+IFERROR(SEARCH("pack",Tabla1[[#This Row],[PACK]]),"")</f>
        <v/>
      </c>
    </row>
    <row r="1334" spans="1:34" ht="24" customHeight="1" x14ac:dyDescent="0.2">
      <c r="A1334" s="50" t="s">
        <v>2428</v>
      </c>
      <c r="B1334" s="60" t="s">
        <v>2437</v>
      </c>
      <c r="C1334" s="61" t="s">
        <v>2438</v>
      </c>
      <c r="D1334" s="52" t="s">
        <v>9841</v>
      </c>
      <c r="E1334" s="53">
        <v>628593.03</v>
      </c>
      <c r="F1334" s="23" t="str">
        <f>+IFERROR(VLOOKUP(Tabla1[[#This Row],[Artículo]],'..'!$B$2:$D$569000,3,),"")</f>
        <v/>
      </c>
      <c r="G1334" s="24" t="str">
        <f>IF(H1334=AF1334,"", "Error MC")</f>
        <v>Error MC</v>
      </c>
      <c r="H1334" s="62"/>
      <c r="I1334" s="54">
        <f>+Tabla1[[#This Row],[MC]]*Tabla1[[#This Row],[Pedido]]*Tabla1[[#This Row],[PVC ]]</f>
        <v>0</v>
      </c>
      <c r="J1334" s="26">
        <v>0.21</v>
      </c>
      <c r="K1334" s="63"/>
      <c r="L1334" s="28" t="s">
        <v>17</v>
      </c>
      <c r="M1334" s="53">
        <v>1102866.4669999999</v>
      </c>
      <c r="N1334" s="64" t="str">
        <f>+IF(Tabla1[[#This Row],[F PMPI]]="SÍ","No","Sí")</f>
        <v>Sí</v>
      </c>
      <c r="O1334" s="65">
        <f>+Tabla1[[#This Row],[PVL]]*1.055</f>
        <v>1163524.1226849998</v>
      </c>
      <c r="P1334" s="65">
        <f>+Tabla1[[#This Row],[PVL]]*1.43</f>
        <v>1577099.0478099999</v>
      </c>
      <c r="Q1334" s="66" t="str">
        <f>+HYPERLINK(Tabla1[[#This Row],[PAG]])</f>
        <v>https://todomusica.com.ar/amplificadores-de-bajo/4293-404.html</v>
      </c>
      <c r="R1334" s="67"/>
      <c r="S1334" s="68"/>
      <c r="T1334" s="69"/>
      <c r="U1334" s="69"/>
      <c r="V1334" s="69"/>
      <c r="W1334" s="69"/>
      <c r="X1334" s="69"/>
      <c r="Y1334" s="35"/>
      <c r="Z1334" s="35" t="s">
        <v>25378</v>
      </c>
      <c r="AA1334" s="36">
        <v>1</v>
      </c>
      <c r="AB1334" s="35" t="s">
        <v>27</v>
      </c>
      <c r="AC1334" s="35" t="str">
        <f>+IF(Tabla1[[#This Row],[STK]]="no","Sin STK", "STK disponible")</f>
        <v>STK disponible</v>
      </c>
      <c r="AD1334" s="35">
        <f>+I1334*J1334</f>
        <v>0</v>
      </c>
      <c r="AE1334" s="35">
        <f>+I1334*K1334</f>
        <v>0</v>
      </c>
      <c r="AF1334" s="36">
        <f>IF(Tabla1[[#This Row],[ref pack]]=1,Tabla1[[#This Row],[Pedido]],LCM(Tabla1[[#This Row],[MC VIEJO]],Tabla1[[#This Row],[Pedido]]))</f>
        <v>1</v>
      </c>
      <c r="AG1334" s="36">
        <f>+VLOOKUP(Tabla1[[#This Row],[Artículo]],'.'!$B$2:$D$11481,3,)</f>
        <v>1</v>
      </c>
      <c r="AH1334" s="37" t="str">
        <f>+IFERROR(SEARCH("pack",Tabla1[[#This Row],[PACK]]),"")</f>
        <v/>
      </c>
    </row>
    <row r="1335" spans="1:34" ht="24" customHeight="1" x14ac:dyDescent="0.2">
      <c r="A1335" s="50" t="s">
        <v>2428</v>
      </c>
      <c r="B1335" s="60" t="s">
        <v>2439</v>
      </c>
      <c r="C1335" s="61" t="s">
        <v>2440</v>
      </c>
      <c r="D1335" s="52" t="s">
        <v>27</v>
      </c>
      <c r="E1335" s="53">
        <v>216207.19</v>
      </c>
      <c r="F1335" s="23" t="str">
        <f>+IFERROR(VLOOKUP(Tabla1[[#This Row],[Artículo]],'..'!$B$2:$D$569000,3,),"")</f>
        <v/>
      </c>
      <c r="G1335" s="24" t="str">
        <f>IF(H1335=AF1335,"", "Error MC")</f>
        <v>Error MC</v>
      </c>
      <c r="H1335" s="62"/>
      <c r="I1335" s="54">
        <f>+Tabla1[[#This Row],[MC]]*Tabla1[[#This Row],[Pedido]]*Tabla1[[#This Row],[PVC ]]</f>
        <v>0</v>
      </c>
      <c r="J1335" s="26">
        <v>0.21</v>
      </c>
      <c r="K1335" s="63"/>
      <c r="L1335" s="28" t="s">
        <v>17</v>
      </c>
      <c r="M1335" s="53">
        <v>379335.52</v>
      </c>
      <c r="N1335" s="64" t="str">
        <f>+IF(Tabla1[[#This Row],[F PMPI]]="SÍ","No","Sí")</f>
        <v>Sí</v>
      </c>
      <c r="O1335" s="65">
        <f>+Tabla1[[#This Row],[PVL]]*1.055</f>
        <v>400198.97359999997</v>
      </c>
      <c r="P1335" s="65">
        <f>+Tabla1[[#This Row],[PVL]]*1.43</f>
        <v>542449.79359999998</v>
      </c>
      <c r="Q1335" s="66" t="str">
        <f>+HYPERLINK(Tabla1[[#This Row],[PAG]])</f>
        <v>https://todomusica.com.ar/amplificadores-de-bajo/4040-ha-b60.html</v>
      </c>
      <c r="R1335" s="67"/>
      <c r="S1335" s="68"/>
      <c r="T1335" s="69"/>
      <c r="U1335" s="69"/>
      <c r="V1335" s="69"/>
      <c r="W1335" s="69"/>
      <c r="X1335" s="69"/>
      <c r="Y1335" s="35"/>
      <c r="Z1335" s="35" t="s">
        <v>25379</v>
      </c>
      <c r="AA1335" s="36">
        <v>1</v>
      </c>
      <c r="AB1335" s="35" t="s">
        <v>27</v>
      </c>
      <c r="AC1335" s="35" t="str">
        <f>+IF(Tabla1[[#This Row],[STK]]="no","Sin STK", "STK disponible")</f>
        <v>Sin STK</v>
      </c>
      <c r="AD1335" s="35">
        <f>+I1335*J1335</f>
        <v>0</v>
      </c>
      <c r="AE1335" s="35">
        <f>+I1335*K1335</f>
        <v>0</v>
      </c>
      <c r="AF1335" s="36">
        <f>IF(Tabla1[[#This Row],[ref pack]]=1,Tabla1[[#This Row],[Pedido]],LCM(Tabla1[[#This Row],[MC VIEJO]],Tabla1[[#This Row],[Pedido]]))</f>
        <v>1</v>
      </c>
      <c r="AG1335" s="36">
        <f>+VLOOKUP(Tabla1[[#This Row],[Artículo]],'.'!$B$2:$D$11481,3,)</f>
        <v>1</v>
      </c>
      <c r="AH1335" s="37" t="str">
        <f>+IFERROR(SEARCH("pack",Tabla1[[#This Row],[PACK]]),"")</f>
        <v/>
      </c>
    </row>
    <row r="1336" spans="1:34" ht="24" customHeight="1" x14ac:dyDescent="0.2">
      <c r="A1336" s="50" t="s">
        <v>2428</v>
      </c>
      <c r="B1336" s="60" t="s">
        <v>2441</v>
      </c>
      <c r="C1336" s="61" t="s">
        <v>2442</v>
      </c>
      <c r="D1336" s="52" t="s">
        <v>27</v>
      </c>
      <c r="E1336" s="53">
        <v>319303.65999999997</v>
      </c>
      <c r="F1336" s="23" t="str">
        <f>+IFERROR(VLOOKUP(Tabla1[[#This Row],[Artículo]],'..'!$B$2:$D$569000,3,),"")</f>
        <v/>
      </c>
      <c r="G1336" s="24" t="str">
        <f>IF(H1336=AF1336,"", "Error MC")</f>
        <v>Error MC</v>
      </c>
      <c r="H1336" s="62"/>
      <c r="I1336" s="54">
        <f>+Tabla1[[#This Row],[MC]]*Tabla1[[#This Row],[Pedido]]*Tabla1[[#This Row],[PVC ]]</f>
        <v>0</v>
      </c>
      <c r="J1336" s="26">
        <v>0.21</v>
      </c>
      <c r="K1336" s="63"/>
      <c r="L1336" s="28" t="s">
        <v>17</v>
      </c>
      <c r="M1336" s="53">
        <v>560218.27500000002</v>
      </c>
      <c r="N1336" s="64" t="str">
        <f>+IF(Tabla1[[#This Row],[F PMPI]]="SÍ","No","Sí")</f>
        <v>Sí</v>
      </c>
      <c r="O1336" s="65">
        <f>+Tabla1[[#This Row],[PVL]]*1.055</f>
        <v>591030.28012499993</v>
      </c>
      <c r="P1336" s="65">
        <f>+Tabla1[[#This Row],[PVL]]*1.43</f>
        <v>801112.13324999996</v>
      </c>
      <c r="Q1336" s="66" t="str">
        <f>+HYPERLINK(Tabla1[[#This Row],[PAG]])</f>
        <v>https://todomusica.com.ar/amplificadores-de-bajo/4041-ha-b60.html</v>
      </c>
      <c r="R1336" s="67"/>
      <c r="S1336" s="68"/>
      <c r="T1336" s="69"/>
      <c r="U1336" s="69"/>
      <c r="V1336" s="69"/>
      <c r="W1336" s="69"/>
      <c r="X1336" s="69"/>
      <c r="Y1336" s="35"/>
      <c r="Z1336" s="35" t="s">
        <v>25380</v>
      </c>
      <c r="AA1336" s="36">
        <v>1</v>
      </c>
      <c r="AB1336" s="35" t="s">
        <v>27</v>
      </c>
      <c r="AC1336" s="35" t="str">
        <f>+IF(Tabla1[[#This Row],[STK]]="no","Sin STK", "STK disponible")</f>
        <v>Sin STK</v>
      </c>
      <c r="AD1336" s="35">
        <f>+I1336*J1336</f>
        <v>0</v>
      </c>
      <c r="AE1336" s="35">
        <f>+I1336*K1336</f>
        <v>0</v>
      </c>
      <c r="AF1336" s="36">
        <f>IF(Tabla1[[#This Row],[ref pack]]=1,Tabla1[[#This Row],[Pedido]],LCM(Tabla1[[#This Row],[MC VIEJO]],Tabla1[[#This Row],[Pedido]]))</f>
        <v>1</v>
      </c>
      <c r="AG1336" s="36">
        <f>+VLOOKUP(Tabla1[[#This Row],[Artículo]],'.'!$B$2:$D$11481,3,)</f>
        <v>1</v>
      </c>
      <c r="AH1336" s="37" t="str">
        <f>+IFERROR(SEARCH("pack",Tabla1[[#This Row],[PACK]]),"")</f>
        <v/>
      </c>
    </row>
    <row r="1337" spans="1:34" ht="24" customHeight="1" x14ac:dyDescent="0.2">
      <c r="A1337" s="50" t="s">
        <v>2428</v>
      </c>
      <c r="B1337" s="60" t="s">
        <v>2443</v>
      </c>
      <c r="C1337" s="61" t="s">
        <v>2444</v>
      </c>
      <c r="D1337" s="52" t="s">
        <v>9841</v>
      </c>
      <c r="E1337" s="53">
        <v>888386.8</v>
      </c>
      <c r="F1337" s="23" t="str">
        <f>+IFERROR(VLOOKUP(Tabla1[[#This Row],[Artículo]],'..'!$B$2:$D$569000,3,),"")</f>
        <v/>
      </c>
      <c r="G1337" s="24" t="str">
        <f>IF(H1337=AF1337,"", "Error MC")</f>
        <v>Error MC</v>
      </c>
      <c r="H1337" s="62"/>
      <c r="I1337" s="54">
        <f>+Tabla1[[#This Row],[MC]]*Tabla1[[#This Row],[Pedido]]*Tabla1[[#This Row],[PVC ]]</f>
        <v>0</v>
      </c>
      <c r="J1337" s="26">
        <v>0.21</v>
      </c>
      <c r="K1337" s="63"/>
      <c r="L1337" s="28" t="s">
        <v>17</v>
      </c>
      <c r="M1337" s="53">
        <v>1558674.6410000001</v>
      </c>
      <c r="N1337" s="64" t="str">
        <f>+IF(Tabla1[[#This Row],[F PMPI]]="SÍ","No","Sí")</f>
        <v>Sí</v>
      </c>
      <c r="O1337" s="65">
        <f>+Tabla1[[#This Row],[PVL]]*1.055</f>
        <v>1644401.7462549999</v>
      </c>
      <c r="P1337" s="65">
        <f>+Tabla1[[#This Row],[PVL]]*1.43</f>
        <v>2228904.7366300002</v>
      </c>
      <c r="Q1337" s="66" t="str">
        <f>+HYPERLINK(Tabla1[[#This Row],[PAG]])</f>
        <v>https://todomusica.com.ar/amplificadores-de-bajo/7658-hartke-hd500-combo.html</v>
      </c>
      <c r="R1337" s="67"/>
      <c r="S1337" s="68"/>
      <c r="T1337" s="69"/>
      <c r="U1337" s="69"/>
      <c r="V1337" s="69"/>
      <c r="W1337" s="69"/>
      <c r="X1337" s="69"/>
      <c r="Y1337" s="35"/>
      <c r="Z1337" s="35" t="s">
        <v>25381</v>
      </c>
      <c r="AA1337" s="36">
        <v>1</v>
      </c>
      <c r="AB1337" s="35" t="s">
        <v>27</v>
      </c>
      <c r="AC1337" s="35" t="str">
        <f>+IF(Tabla1[[#This Row],[STK]]="no","Sin STK", "STK disponible")</f>
        <v>STK disponible</v>
      </c>
      <c r="AD1337" s="35">
        <f>+I1337*J1337</f>
        <v>0</v>
      </c>
      <c r="AE1337" s="35">
        <f>+I1337*K1337</f>
        <v>0</v>
      </c>
      <c r="AF1337" s="36">
        <f>IF(Tabla1[[#This Row],[ref pack]]=1,Tabla1[[#This Row],[Pedido]],LCM(Tabla1[[#This Row],[MC VIEJO]],Tabla1[[#This Row],[Pedido]]))</f>
        <v>1</v>
      </c>
      <c r="AG1337" s="36">
        <f>+VLOOKUP(Tabla1[[#This Row],[Artículo]],'.'!$B$2:$D$11481,3,)</f>
        <v>1</v>
      </c>
      <c r="AH1337" s="37" t="str">
        <f>+IFERROR(SEARCH("pack",Tabla1[[#This Row],[PACK]]),"")</f>
        <v/>
      </c>
    </row>
    <row r="1338" spans="1:34" ht="24" customHeight="1" x14ac:dyDescent="0.2">
      <c r="A1338" s="50" t="s">
        <v>2428</v>
      </c>
      <c r="B1338" s="60" t="s">
        <v>2445</v>
      </c>
      <c r="C1338" s="61" t="s">
        <v>2446</v>
      </c>
      <c r="D1338" s="52" t="s">
        <v>9841</v>
      </c>
      <c r="E1338" s="53">
        <v>422347.76</v>
      </c>
      <c r="F1338" s="23" t="str">
        <f>+IFERROR(VLOOKUP(Tabla1[[#This Row],[Artículo]],'..'!$B$2:$D$569000,3,),"")</f>
        <v/>
      </c>
      <c r="G1338" s="24" t="str">
        <f>IF(H1338=AF1338,"", "Error MC")</f>
        <v>Error MC</v>
      </c>
      <c r="H1338" s="62"/>
      <c r="I1338" s="54">
        <f>+Tabla1[[#This Row],[MC]]*Tabla1[[#This Row],[Pedido]]*Tabla1[[#This Row],[PVC ]]</f>
        <v>0</v>
      </c>
      <c r="J1338" s="26">
        <v>0.21</v>
      </c>
      <c r="K1338" s="63"/>
      <c r="L1338" s="28" t="s">
        <v>17</v>
      </c>
      <c r="M1338" s="53">
        <v>741009.14300000004</v>
      </c>
      <c r="N1338" s="64" t="str">
        <f>+IF(Tabla1[[#This Row],[F PMPI]]="SÍ","No","Sí")</f>
        <v>Sí</v>
      </c>
      <c r="O1338" s="65">
        <f>+Tabla1[[#This Row],[PVL]]*1.055</f>
        <v>781764.64586499997</v>
      </c>
      <c r="P1338" s="65">
        <f>+Tabla1[[#This Row],[PVL]]*1.43</f>
        <v>1059643.07449</v>
      </c>
      <c r="Q1338" s="66" t="str">
        <f>+HYPERLINK(Tabla1[[#This Row],[PAG]])</f>
        <v>https://todomusica.com.ar/amplificadores-de-bajo/4042-ha-b60.html</v>
      </c>
      <c r="R1338" s="67"/>
      <c r="S1338" s="68"/>
      <c r="T1338" s="69"/>
      <c r="U1338" s="69"/>
      <c r="V1338" s="69"/>
      <c r="W1338" s="69"/>
      <c r="X1338" s="69"/>
      <c r="Y1338" s="35"/>
      <c r="Z1338" s="35" t="s">
        <v>25382</v>
      </c>
      <c r="AA1338" s="36">
        <v>1</v>
      </c>
      <c r="AB1338" s="35" t="s">
        <v>27</v>
      </c>
      <c r="AC1338" s="35" t="str">
        <f>+IF(Tabla1[[#This Row],[STK]]="no","Sin STK", "STK disponible")</f>
        <v>STK disponible</v>
      </c>
      <c r="AD1338" s="35">
        <f>+I1338*J1338</f>
        <v>0</v>
      </c>
      <c r="AE1338" s="35">
        <f>+I1338*K1338</f>
        <v>0</v>
      </c>
      <c r="AF1338" s="36">
        <f>IF(Tabla1[[#This Row],[ref pack]]=1,Tabla1[[#This Row],[Pedido]],LCM(Tabla1[[#This Row],[MC VIEJO]],Tabla1[[#This Row],[Pedido]]))</f>
        <v>1</v>
      </c>
      <c r="AG1338" s="36">
        <f>+VLOOKUP(Tabla1[[#This Row],[Artículo]],'.'!$B$2:$D$11481,3,)</f>
        <v>1</v>
      </c>
      <c r="AH1338" s="37" t="str">
        <f>+IFERROR(SEARCH("pack",Tabla1[[#This Row],[PACK]]),"")</f>
        <v/>
      </c>
    </row>
    <row r="1339" spans="1:34" ht="24" customHeight="1" x14ac:dyDescent="0.2">
      <c r="A1339" s="50" t="s">
        <v>2428</v>
      </c>
      <c r="B1339" s="60" t="s">
        <v>2447</v>
      </c>
      <c r="C1339" s="61" t="s">
        <v>2448</v>
      </c>
      <c r="D1339" s="52" t="s">
        <v>27</v>
      </c>
      <c r="E1339" s="53">
        <v>65283.12</v>
      </c>
      <c r="F1339" s="23" t="str">
        <f>+IFERROR(VLOOKUP(Tabla1[[#This Row],[Artículo]],'..'!$B$2:$D$569000,3,),"")</f>
        <v/>
      </c>
      <c r="G1339" s="24" t="str">
        <f>IF(H1339=AF1339,"", "Error MC")</f>
        <v>Error MC</v>
      </c>
      <c r="H1339" s="62"/>
      <c r="I1339" s="54">
        <f>+Tabla1[[#This Row],[MC]]*Tabla1[[#This Row],[Pedido]]*Tabla1[[#This Row],[PVC ]]</f>
        <v>0</v>
      </c>
      <c r="J1339" s="26">
        <v>0.105</v>
      </c>
      <c r="K1339" s="63"/>
      <c r="L1339" s="28" t="s">
        <v>17</v>
      </c>
      <c r="M1339" s="53">
        <v>104599.875</v>
      </c>
      <c r="N1339" s="64" t="str">
        <f>+IF(Tabla1[[#This Row],[F PMPI]]="SÍ","No","Sí")</f>
        <v>No</v>
      </c>
      <c r="O1339" s="65">
        <f>+Tabla1[[#This Row],[PVL]]*1.055</f>
        <v>110352.86812499999</v>
      </c>
      <c r="P1339" s="65">
        <f>+Tabla1[[#This Row],[PVL]]*1.43</f>
        <v>149577.82124999998</v>
      </c>
      <c r="Q1339" s="66" t="str">
        <f>+HYPERLINK(Tabla1[[#This Row],[PAG]])</f>
        <v>https://todomusica.com.ar/pedales/7223-hartke-bass-fuzz-hf44.html</v>
      </c>
      <c r="R1339" s="67"/>
      <c r="S1339" s="68"/>
      <c r="T1339" s="69"/>
      <c r="U1339" s="69"/>
      <c r="V1339" s="69"/>
      <c r="W1339" s="69"/>
      <c r="X1339" s="69"/>
      <c r="Y1339" s="35"/>
      <c r="Z1339" s="35" t="s">
        <v>25383</v>
      </c>
      <c r="AA1339" s="36">
        <v>1</v>
      </c>
      <c r="AB1339" s="35" t="s">
        <v>9849</v>
      </c>
      <c r="AC1339" s="35" t="str">
        <f>+IF(Tabla1[[#This Row],[STK]]="no","Sin STK", "STK disponible")</f>
        <v>Sin STK</v>
      </c>
      <c r="AD1339" s="35">
        <f>+I1339*J1339</f>
        <v>0</v>
      </c>
      <c r="AE1339" s="35">
        <f>+I1339*K1339</f>
        <v>0</v>
      </c>
      <c r="AF1339" s="36">
        <f>IF(Tabla1[[#This Row],[ref pack]]=1,Tabla1[[#This Row],[Pedido]],LCM(Tabla1[[#This Row],[MC VIEJO]],Tabla1[[#This Row],[Pedido]]))</f>
        <v>1</v>
      </c>
      <c r="AG1339" s="36">
        <f>+VLOOKUP(Tabla1[[#This Row],[Artículo]],'.'!$B$2:$D$11481,3,)</f>
        <v>1</v>
      </c>
      <c r="AH1339" s="37" t="str">
        <f>+IFERROR(SEARCH("pack",Tabla1[[#This Row],[PACK]]),"")</f>
        <v/>
      </c>
    </row>
    <row r="1340" spans="1:34" ht="24" customHeight="1" x14ac:dyDescent="0.2">
      <c r="A1340" s="50" t="s">
        <v>2428</v>
      </c>
      <c r="B1340" s="60" t="s">
        <v>2449</v>
      </c>
      <c r="C1340" s="61" t="s">
        <v>2450</v>
      </c>
      <c r="D1340" s="52" t="s">
        <v>9841</v>
      </c>
      <c r="E1340" s="53">
        <v>123177.43</v>
      </c>
      <c r="F1340" s="23" t="str">
        <f>+IFERROR(VLOOKUP(Tabla1[[#This Row],[Artículo]],'..'!$B$2:$D$569000,3,),"")</f>
        <v/>
      </c>
      <c r="G1340" s="24" t="str">
        <f>IF(H1340=AF1340,"", "Error MC")</f>
        <v>Error MC</v>
      </c>
      <c r="H1340" s="62"/>
      <c r="I1340" s="54">
        <f>+Tabla1[[#This Row],[MC]]*Tabla1[[#This Row],[Pedido]]*Tabla1[[#This Row],[PVC ]]</f>
        <v>0</v>
      </c>
      <c r="J1340" s="26">
        <v>0.105</v>
      </c>
      <c r="K1340" s="63"/>
      <c r="L1340" s="28" t="s">
        <v>17</v>
      </c>
      <c r="M1340" s="53">
        <v>197361.033</v>
      </c>
      <c r="N1340" s="64" t="str">
        <f>+IF(Tabla1[[#This Row],[F PMPI]]="SÍ","No","Sí")</f>
        <v>No</v>
      </c>
      <c r="O1340" s="65">
        <f>+Tabla1[[#This Row],[PVL]]*1.055</f>
        <v>208215.88981499997</v>
      </c>
      <c r="P1340" s="65">
        <f>+Tabla1[[#This Row],[PVL]]*1.43</f>
        <v>282226.27718999999</v>
      </c>
      <c r="Q1340" s="66" t="str">
        <f>+HYPERLINK(Tabla1[[#This Row],[PAG]])</f>
        <v>https://todomusica.com.ar/pedales/7222-hartke-bass-looper-hl77.html</v>
      </c>
      <c r="R1340" s="67"/>
      <c r="S1340" s="68"/>
      <c r="T1340" s="69"/>
      <c r="U1340" s="69"/>
      <c r="V1340" s="69"/>
      <c r="W1340" s="69"/>
      <c r="X1340" s="69"/>
      <c r="Y1340" s="35"/>
      <c r="Z1340" s="35" t="s">
        <v>25384</v>
      </c>
      <c r="AA1340" s="36">
        <v>1</v>
      </c>
      <c r="AB1340" s="35" t="s">
        <v>9849</v>
      </c>
      <c r="AC1340" s="35" t="str">
        <f>+IF(Tabla1[[#This Row],[STK]]="no","Sin STK", "STK disponible")</f>
        <v>STK disponible</v>
      </c>
      <c r="AD1340" s="35">
        <f>+I1340*J1340</f>
        <v>0</v>
      </c>
      <c r="AE1340" s="35">
        <f>+I1340*K1340</f>
        <v>0</v>
      </c>
      <c r="AF1340" s="36">
        <f>IF(Tabla1[[#This Row],[ref pack]]=1,Tabla1[[#This Row],[Pedido]],LCM(Tabla1[[#This Row],[MC VIEJO]],Tabla1[[#This Row],[Pedido]]))</f>
        <v>1</v>
      </c>
      <c r="AG1340" s="36">
        <f>+VLOOKUP(Tabla1[[#This Row],[Artículo]],'.'!$B$2:$D$11481,3,)</f>
        <v>1</v>
      </c>
      <c r="AH1340" s="37" t="str">
        <f>+IFERROR(SEARCH("pack",Tabla1[[#This Row],[PACK]]),"")</f>
        <v/>
      </c>
    </row>
    <row r="1341" spans="1:34" ht="24" customHeight="1" x14ac:dyDescent="0.2">
      <c r="A1341" s="50" t="s">
        <v>2428</v>
      </c>
      <c r="B1341" s="60" t="s">
        <v>2453</v>
      </c>
      <c r="C1341" s="61" t="s">
        <v>23899</v>
      </c>
      <c r="D1341" s="52" t="s">
        <v>27</v>
      </c>
      <c r="E1341" s="53">
        <v>668861.17000000004</v>
      </c>
      <c r="F1341" s="23" t="str">
        <f>+IFERROR(VLOOKUP(Tabla1[[#This Row],[Artículo]],'..'!$B$2:$D$569000,3,),"")</f>
        <v/>
      </c>
      <c r="G1341" s="24" t="str">
        <f>IF(H1341=AF1341,"", "Error MC")</f>
        <v>Error MC</v>
      </c>
      <c r="H1341" s="62"/>
      <c r="I1341" s="54">
        <f>+Tabla1[[#This Row],[MC]]*Tabla1[[#This Row],[Pedido]]*Tabla1[[#This Row],[PVC ]]</f>
        <v>0</v>
      </c>
      <c r="J1341" s="26">
        <v>0.21</v>
      </c>
      <c r="K1341" s="63"/>
      <c r="L1341" s="28" t="s">
        <v>17</v>
      </c>
      <c r="M1341" s="53">
        <v>1173516.9269999999</v>
      </c>
      <c r="N1341" s="64" t="str">
        <f>+IF(Tabla1[[#This Row],[F PMPI]]="SÍ","No","Sí")</f>
        <v>No</v>
      </c>
      <c r="O1341" s="65">
        <f>+Tabla1[[#This Row],[PVL]]*1.055</f>
        <v>1238060.3579849999</v>
      </c>
      <c r="P1341" s="65">
        <f>+Tabla1[[#This Row],[PVL]]*1.43</f>
        <v>1678129.2056099998</v>
      </c>
      <c r="Q1341" s="66" t="str">
        <f>+HYPERLINK(Tabla1[[#This Row],[PAG]])</f>
        <v>https://todomusica.com.ar/bafles-de-bajo/4043-hx810.html</v>
      </c>
      <c r="R1341" s="67"/>
      <c r="S1341" s="68"/>
      <c r="T1341" s="69"/>
      <c r="U1341" s="69"/>
      <c r="V1341" s="69"/>
      <c r="W1341" s="69"/>
      <c r="X1341" s="69"/>
      <c r="Y1341" s="35"/>
      <c r="Z1341" s="35" t="s">
        <v>25385</v>
      </c>
      <c r="AA1341" s="36">
        <v>1</v>
      </c>
      <c r="AB1341" s="35" t="s">
        <v>9849</v>
      </c>
      <c r="AC1341" s="35" t="str">
        <f>+IF(Tabla1[[#This Row],[STK]]="no","Sin STK", "STK disponible")</f>
        <v>Sin STK</v>
      </c>
      <c r="AD1341" s="35">
        <f>+I1341*J1341</f>
        <v>0</v>
      </c>
      <c r="AE1341" s="35">
        <f>+I1341*K1341</f>
        <v>0</v>
      </c>
      <c r="AF1341" s="36">
        <f>IF(Tabla1[[#This Row],[ref pack]]=1,Tabla1[[#This Row],[Pedido]],LCM(Tabla1[[#This Row],[MC VIEJO]],Tabla1[[#This Row],[Pedido]]))</f>
        <v>1</v>
      </c>
      <c r="AG1341" s="36">
        <f>+VLOOKUP(Tabla1[[#This Row],[Artículo]],'.'!$B$2:$D$11481,3,)</f>
        <v>1</v>
      </c>
      <c r="AH1341" s="37" t="str">
        <f>+IFERROR(SEARCH("pack",Tabla1[[#This Row],[PACK]]),"")</f>
        <v/>
      </c>
    </row>
    <row r="1342" spans="1:34" ht="24" customHeight="1" x14ac:dyDescent="0.2">
      <c r="A1342" s="50" t="s">
        <v>2428</v>
      </c>
      <c r="B1342" s="60" t="s">
        <v>2455</v>
      </c>
      <c r="C1342" s="61" t="s">
        <v>23900</v>
      </c>
      <c r="D1342" s="52" t="s">
        <v>9842</v>
      </c>
      <c r="E1342" s="53">
        <v>880637.81</v>
      </c>
      <c r="F1342" s="23" t="str">
        <f>+IFERROR(VLOOKUP(Tabla1[[#This Row],[Artículo]],'..'!$B$2:$D$569000,3,),"")</f>
        <v/>
      </c>
      <c r="G1342" s="24" t="str">
        <f>IF(H1342=AF1342,"", "Error MC")</f>
        <v>Error MC</v>
      </c>
      <c r="H1342" s="62"/>
      <c r="I1342" s="54">
        <f>+Tabla1[[#This Row],[MC]]*Tabla1[[#This Row],[Pedido]]*Tabla1[[#This Row],[PVC ]]</f>
        <v>0</v>
      </c>
      <c r="J1342" s="26">
        <v>0.21</v>
      </c>
      <c r="K1342" s="63"/>
      <c r="L1342" s="28" t="s">
        <v>17</v>
      </c>
      <c r="M1342" s="53">
        <v>1545079.0319999999</v>
      </c>
      <c r="N1342" s="64" t="str">
        <f>+IF(Tabla1[[#This Row],[F PMPI]]="SÍ","No","Sí")</f>
        <v>Sí</v>
      </c>
      <c r="O1342" s="65">
        <f>+Tabla1[[#This Row],[PVL]]*1.055</f>
        <v>1630058.3787599998</v>
      </c>
      <c r="P1342" s="65">
        <f>+Tabla1[[#This Row],[PVL]]*1.43</f>
        <v>2209463.0157599999</v>
      </c>
      <c r="Q1342" s="66" t="str">
        <f>+HYPERLINK(Tabla1[[#This Row],[PAG]])</f>
        <v>https://todomusica.com.ar/bafles-de-bajo/4044-hx810.html</v>
      </c>
      <c r="R1342" s="67"/>
      <c r="S1342" s="68"/>
      <c r="T1342" s="69"/>
      <c r="U1342" s="69"/>
      <c r="V1342" s="69"/>
      <c r="W1342" s="69"/>
      <c r="X1342" s="69"/>
      <c r="Y1342" s="35"/>
      <c r="Z1342" s="35" t="s">
        <v>25386</v>
      </c>
      <c r="AA1342" s="36">
        <v>1</v>
      </c>
      <c r="AB1342" s="35" t="s">
        <v>27</v>
      </c>
      <c r="AC1342" s="35" t="str">
        <f>+IF(Tabla1[[#This Row],[STK]]="no","Sin STK", "STK disponible")</f>
        <v>STK disponible</v>
      </c>
      <c r="AD1342" s="35">
        <f>+I1342*J1342</f>
        <v>0</v>
      </c>
      <c r="AE1342" s="35">
        <f>+I1342*K1342</f>
        <v>0</v>
      </c>
      <c r="AF1342" s="36">
        <f>IF(Tabla1[[#This Row],[ref pack]]=1,Tabla1[[#This Row],[Pedido]],LCM(Tabla1[[#This Row],[MC VIEJO]],Tabla1[[#This Row],[Pedido]]))</f>
        <v>1</v>
      </c>
      <c r="AG1342" s="36">
        <f>+VLOOKUP(Tabla1[[#This Row],[Artículo]],'.'!$B$2:$D$11481,3,)</f>
        <v>1</v>
      </c>
      <c r="AH1342" s="37" t="str">
        <f>+IFERROR(SEARCH("pack",Tabla1[[#This Row],[PACK]]),"")</f>
        <v/>
      </c>
    </row>
    <row r="1343" spans="1:34" ht="24" customHeight="1" x14ac:dyDescent="0.2">
      <c r="A1343" s="50" t="s">
        <v>2428</v>
      </c>
      <c r="B1343" s="60" t="s">
        <v>2457</v>
      </c>
      <c r="C1343" s="61" t="s">
        <v>23901</v>
      </c>
      <c r="D1343" s="52" t="s">
        <v>9842</v>
      </c>
      <c r="E1343" s="53">
        <v>697098.06</v>
      </c>
      <c r="F1343" s="23" t="str">
        <f>+IFERROR(VLOOKUP(Tabla1[[#This Row],[Artículo]],'..'!$B$2:$D$569000,3,),"")</f>
        <v/>
      </c>
      <c r="G1343" s="24" t="str">
        <f>IF(H1343=AF1343,"", "Error MC")</f>
        <v>Error MC</v>
      </c>
      <c r="H1343" s="62"/>
      <c r="I1343" s="54">
        <f>+Tabla1[[#This Row],[MC]]*Tabla1[[#This Row],[Pedido]]*Tabla1[[#This Row],[PVC ]]</f>
        <v>0</v>
      </c>
      <c r="J1343" s="26">
        <v>0.21</v>
      </c>
      <c r="K1343" s="63"/>
      <c r="L1343" s="28" t="s">
        <v>17</v>
      </c>
      <c r="M1343" s="53">
        <v>1223058.55</v>
      </c>
      <c r="N1343" s="64" t="str">
        <f>+IF(Tabla1[[#This Row],[F PMPI]]="SÍ","No","Sí")</f>
        <v>Sí</v>
      </c>
      <c r="O1343" s="65">
        <f>+Tabla1[[#This Row],[PVL]]*1.055</f>
        <v>1290326.7702500001</v>
      </c>
      <c r="P1343" s="65">
        <f>+Tabla1[[#This Row],[PVL]]*1.43</f>
        <v>1748973.7265000001</v>
      </c>
      <c r="Q1343" s="66" t="str">
        <f>+HYPERLINK(Tabla1[[#This Row],[PAG]])</f>
        <v>https://todomusica.com.ar/bafles-de-bajo/6216-hydrive210.html</v>
      </c>
      <c r="R1343" s="67"/>
      <c r="S1343" s="68"/>
      <c r="T1343" s="69"/>
      <c r="U1343" s="69"/>
      <c r="V1343" s="69"/>
      <c r="W1343" s="69"/>
      <c r="X1343" s="69"/>
      <c r="Y1343" s="35"/>
      <c r="Z1343" s="35" t="s">
        <v>25387</v>
      </c>
      <c r="AA1343" s="36">
        <v>1</v>
      </c>
      <c r="AB1343" s="35" t="s">
        <v>27</v>
      </c>
      <c r="AC1343" s="35" t="str">
        <f>+IF(Tabla1[[#This Row],[STK]]="no","Sin STK", "STK disponible")</f>
        <v>STK disponible</v>
      </c>
      <c r="AD1343" s="35">
        <f>+I1343*J1343</f>
        <v>0</v>
      </c>
      <c r="AE1343" s="35">
        <f>+I1343*K1343</f>
        <v>0</v>
      </c>
      <c r="AF1343" s="36">
        <f>IF(Tabla1[[#This Row],[ref pack]]=1,Tabla1[[#This Row],[Pedido]],LCM(Tabla1[[#This Row],[MC VIEJO]],Tabla1[[#This Row],[Pedido]]))</f>
        <v>1</v>
      </c>
      <c r="AG1343" s="36">
        <f>+VLOOKUP(Tabla1[[#This Row],[Artículo]],'.'!$B$2:$D$11481,3,)</f>
        <v>1</v>
      </c>
      <c r="AH1343" s="37" t="str">
        <f>+IFERROR(SEARCH("pack",Tabla1[[#This Row],[PACK]]),"")</f>
        <v/>
      </c>
    </row>
    <row r="1344" spans="1:34" ht="24" customHeight="1" x14ac:dyDescent="0.2">
      <c r="A1344" s="50" t="s">
        <v>2428</v>
      </c>
      <c r="B1344" s="60" t="s">
        <v>2459</v>
      </c>
      <c r="C1344" s="61" t="s">
        <v>23902</v>
      </c>
      <c r="D1344" s="52" t="s">
        <v>9842</v>
      </c>
      <c r="E1344" s="53">
        <v>1191243.52</v>
      </c>
      <c r="F1344" s="23" t="str">
        <f>+IFERROR(VLOOKUP(Tabla1[[#This Row],[Artículo]],'..'!$B$2:$D$569000,3,),"")</f>
        <v/>
      </c>
      <c r="G1344" s="24" t="str">
        <f>IF(H1344=AF1344,"", "Error MC")</f>
        <v>Error MC</v>
      </c>
      <c r="H1344" s="62"/>
      <c r="I1344" s="54">
        <f>+Tabla1[[#This Row],[MC]]*Tabla1[[#This Row],[Pedido]]*Tabla1[[#This Row],[PVC ]]</f>
        <v>0</v>
      </c>
      <c r="J1344" s="26">
        <v>0.21</v>
      </c>
      <c r="K1344" s="63"/>
      <c r="L1344" s="28" t="s">
        <v>17</v>
      </c>
      <c r="M1344" s="53">
        <v>2090036.7509999999</v>
      </c>
      <c r="N1344" s="64" t="str">
        <f>+IF(Tabla1[[#This Row],[F PMPI]]="SÍ","No","Sí")</f>
        <v>Sí</v>
      </c>
      <c r="O1344" s="65">
        <f>+Tabla1[[#This Row],[PVL]]*1.055</f>
        <v>2204988.7723049996</v>
      </c>
      <c r="P1344" s="65">
        <f>+Tabla1[[#This Row],[PVL]]*1.43</f>
        <v>2988752.5539299999</v>
      </c>
      <c r="Q1344" s="66" t="str">
        <f>+HYPERLINK(Tabla1[[#This Row],[PAG]])</f>
        <v>https://todomusica.com.ar/bafles-de-bajo/4045-hx810.html</v>
      </c>
      <c r="R1344" s="67"/>
      <c r="S1344" s="68"/>
      <c r="T1344" s="69"/>
      <c r="U1344" s="69"/>
      <c r="V1344" s="69"/>
      <c r="W1344" s="69"/>
      <c r="X1344" s="69"/>
      <c r="Y1344" s="35"/>
      <c r="Z1344" s="35" t="s">
        <v>25388</v>
      </c>
      <c r="AA1344" s="36">
        <v>1</v>
      </c>
      <c r="AB1344" s="35" t="s">
        <v>27</v>
      </c>
      <c r="AC1344" s="35" t="str">
        <f>+IF(Tabla1[[#This Row],[STK]]="no","Sin STK", "STK disponible")</f>
        <v>STK disponible</v>
      </c>
      <c r="AD1344" s="35">
        <f>+I1344*J1344</f>
        <v>0</v>
      </c>
      <c r="AE1344" s="35">
        <f>+I1344*K1344</f>
        <v>0</v>
      </c>
      <c r="AF1344" s="36">
        <f>IF(Tabla1[[#This Row],[ref pack]]=1,Tabla1[[#This Row],[Pedido]],LCM(Tabla1[[#This Row],[MC VIEJO]],Tabla1[[#This Row],[Pedido]]))</f>
        <v>1</v>
      </c>
      <c r="AG1344" s="36">
        <f>+VLOOKUP(Tabla1[[#This Row],[Artículo]],'.'!$B$2:$D$11481,3,)</f>
        <v>1</v>
      </c>
      <c r="AH1344" s="37" t="str">
        <f>+IFERROR(SEARCH("pack",Tabla1[[#This Row],[PACK]]),"")</f>
        <v/>
      </c>
    </row>
    <row r="1345" spans="1:34" ht="24" customHeight="1" x14ac:dyDescent="0.2">
      <c r="A1345" s="50" t="s">
        <v>2428</v>
      </c>
      <c r="B1345" s="60" t="s">
        <v>2461</v>
      </c>
      <c r="C1345" s="61" t="s">
        <v>2462</v>
      </c>
      <c r="D1345" s="52" t="s">
        <v>9842</v>
      </c>
      <c r="E1345" s="53">
        <v>681226.35</v>
      </c>
      <c r="F1345" s="23" t="str">
        <f>+IFERROR(VLOOKUP(Tabla1[[#This Row],[Artículo]],'..'!$B$2:$D$569000,3,),"")</f>
        <v/>
      </c>
      <c r="G1345" s="24" t="str">
        <f>IF(H1345=AF1345,"", "Error MC")</f>
        <v>Error MC</v>
      </c>
      <c r="H1345" s="62"/>
      <c r="I1345" s="54">
        <f>+Tabla1[[#This Row],[MC]]*Tabla1[[#This Row],[Pedido]]*Tabla1[[#This Row],[PVC ]]</f>
        <v>0</v>
      </c>
      <c r="J1345" s="26">
        <v>0.21</v>
      </c>
      <c r="K1345" s="63"/>
      <c r="L1345" s="28" t="s">
        <v>17</v>
      </c>
      <c r="M1345" s="53">
        <v>1195211.6340000001</v>
      </c>
      <c r="N1345" s="64" t="str">
        <f>+IF(Tabla1[[#This Row],[F PMPI]]="SÍ","No","Sí")</f>
        <v>Sí</v>
      </c>
      <c r="O1345" s="65">
        <f>+Tabla1[[#This Row],[PVL]]*1.055</f>
        <v>1260948.2738699999</v>
      </c>
      <c r="P1345" s="65">
        <f>+Tabla1[[#This Row],[PVL]]*1.43</f>
        <v>1709152.63662</v>
      </c>
      <c r="Q1345" s="66" t="str">
        <f>+HYPERLINK(Tabla1[[#This Row],[PAG]])</f>
        <v>https://todomusica.com.ar/amplificadores-de-bajo/7110-kb12.html</v>
      </c>
      <c r="R1345" s="67"/>
      <c r="S1345" s="68"/>
      <c r="T1345" s="69"/>
      <c r="U1345" s="69"/>
      <c r="V1345" s="69"/>
      <c r="W1345" s="69"/>
      <c r="X1345" s="69"/>
      <c r="Y1345" s="35"/>
      <c r="Z1345" s="35" t="s">
        <v>25389</v>
      </c>
      <c r="AA1345" s="36">
        <v>1</v>
      </c>
      <c r="AB1345" s="35" t="s">
        <v>27</v>
      </c>
      <c r="AC1345" s="35" t="str">
        <f>+IF(Tabla1[[#This Row],[STK]]="no","Sin STK", "STK disponible")</f>
        <v>STK disponible</v>
      </c>
      <c r="AD1345" s="35">
        <f>+I1345*J1345</f>
        <v>0</v>
      </c>
      <c r="AE1345" s="35">
        <f>+I1345*K1345</f>
        <v>0</v>
      </c>
      <c r="AF1345" s="36">
        <f>IF(Tabla1[[#This Row],[ref pack]]=1,Tabla1[[#This Row],[Pedido]],LCM(Tabla1[[#This Row],[MC VIEJO]],Tabla1[[#This Row],[Pedido]]))</f>
        <v>1</v>
      </c>
      <c r="AG1345" s="36">
        <f>+VLOOKUP(Tabla1[[#This Row],[Artículo]],'.'!$B$2:$D$11481,3,)</f>
        <v>1</v>
      </c>
      <c r="AH1345" s="37" t="str">
        <f>+IFERROR(SEARCH("pack",Tabla1[[#This Row],[PACK]]),"")</f>
        <v/>
      </c>
    </row>
    <row r="1346" spans="1:34" ht="24" customHeight="1" x14ac:dyDescent="0.2">
      <c r="A1346" s="50" t="s">
        <v>2428</v>
      </c>
      <c r="B1346" s="60" t="s">
        <v>2463</v>
      </c>
      <c r="C1346" s="61" t="s">
        <v>2464</v>
      </c>
      <c r="D1346" s="52" t="s">
        <v>9841</v>
      </c>
      <c r="E1346" s="53">
        <v>796899.41</v>
      </c>
      <c r="F1346" s="23" t="str">
        <f>+IFERROR(VLOOKUP(Tabla1[[#This Row],[Artículo]],'..'!$B$2:$D$569000,3,),"")</f>
        <v/>
      </c>
      <c r="G1346" s="24" t="str">
        <f>IF(H1346=AF1346,"", "Error MC")</f>
        <v>Error MC</v>
      </c>
      <c r="H1346" s="62"/>
      <c r="I1346" s="54">
        <f>+Tabla1[[#This Row],[MC]]*Tabla1[[#This Row],[Pedido]]*Tabla1[[#This Row],[PVC ]]</f>
        <v>0</v>
      </c>
      <c r="J1346" s="26">
        <v>0.21</v>
      </c>
      <c r="K1346" s="63"/>
      <c r="L1346" s="28" t="s">
        <v>17</v>
      </c>
      <c r="M1346" s="53">
        <v>1398160.0090000001</v>
      </c>
      <c r="N1346" s="64" t="str">
        <f>+IF(Tabla1[[#This Row],[F PMPI]]="SÍ","No","Sí")</f>
        <v>Sí</v>
      </c>
      <c r="O1346" s="65">
        <f>+Tabla1[[#This Row],[PVL]]*1.055</f>
        <v>1475058.8094949999</v>
      </c>
      <c r="P1346" s="65">
        <f>+Tabla1[[#This Row],[PVL]]*1.43</f>
        <v>1999368.81287</v>
      </c>
      <c r="Q1346" s="66" t="str">
        <f>+HYPERLINK(Tabla1[[#This Row],[PAG]])</f>
        <v>https://todomusica.com.ar/amplificadores-de-bajo/7111-kb15.html</v>
      </c>
      <c r="R1346" s="67"/>
      <c r="S1346" s="68"/>
      <c r="T1346" s="69"/>
      <c r="U1346" s="69"/>
      <c r="V1346" s="69"/>
      <c r="W1346" s="69"/>
      <c r="X1346" s="69"/>
      <c r="Y1346" s="35"/>
      <c r="Z1346" s="35" t="s">
        <v>25390</v>
      </c>
      <c r="AA1346" s="36">
        <v>1</v>
      </c>
      <c r="AB1346" s="35" t="s">
        <v>27</v>
      </c>
      <c r="AC1346" s="35" t="str">
        <f>+IF(Tabla1[[#This Row],[STK]]="no","Sin STK", "STK disponible")</f>
        <v>STK disponible</v>
      </c>
      <c r="AD1346" s="35">
        <f>+I1346*J1346</f>
        <v>0</v>
      </c>
      <c r="AE1346" s="35">
        <f>+I1346*K1346</f>
        <v>0</v>
      </c>
      <c r="AF1346" s="36">
        <f>IF(Tabla1[[#This Row],[ref pack]]=1,Tabla1[[#This Row],[Pedido]],LCM(Tabla1[[#This Row],[MC VIEJO]],Tabla1[[#This Row],[Pedido]]))</f>
        <v>1</v>
      </c>
      <c r="AG1346" s="36">
        <f>+VLOOKUP(Tabla1[[#This Row],[Artículo]],'.'!$B$2:$D$11481,3,)</f>
        <v>1</v>
      </c>
      <c r="AH1346" s="37" t="str">
        <f>+IFERROR(SEARCH("pack",Tabla1[[#This Row],[PACK]]),"")</f>
        <v/>
      </c>
    </row>
    <row r="1347" spans="1:34" ht="24" customHeight="1" x14ac:dyDescent="0.2">
      <c r="A1347" s="50" t="s">
        <v>2428</v>
      </c>
      <c r="B1347" s="60" t="s">
        <v>2465</v>
      </c>
      <c r="C1347" s="61" t="s">
        <v>2466</v>
      </c>
      <c r="D1347" s="52" t="s">
        <v>9842</v>
      </c>
      <c r="E1347" s="53">
        <v>925407.63</v>
      </c>
      <c r="F1347" s="23" t="str">
        <f>+IFERROR(VLOOKUP(Tabla1[[#This Row],[Artículo]],'..'!$B$2:$D$569000,3,),"")</f>
        <v/>
      </c>
      <c r="G1347" s="24" t="str">
        <f>IF(H1347=AF1347,"", "Error MC")</f>
        <v>Error MC</v>
      </c>
      <c r="H1347" s="62"/>
      <c r="I1347" s="54">
        <f>+Tabla1[[#This Row],[MC]]*Tabla1[[#This Row],[Pedido]]*Tabla1[[#This Row],[PVC ]]</f>
        <v>0</v>
      </c>
      <c r="J1347" s="26">
        <v>0.21</v>
      </c>
      <c r="K1347" s="63"/>
      <c r="L1347" s="28" t="s">
        <v>17</v>
      </c>
      <c r="M1347" s="53">
        <v>1623627.683</v>
      </c>
      <c r="N1347" s="64" t="str">
        <f>+IF(Tabla1[[#This Row],[F PMPI]]="SÍ","No","Sí")</f>
        <v>Sí</v>
      </c>
      <c r="O1347" s="65">
        <f>+Tabla1[[#This Row],[PVL]]*1.055</f>
        <v>1712927.205565</v>
      </c>
      <c r="P1347" s="65">
        <f>+Tabla1[[#This Row],[PVL]]*1.43</f>
        <v>2321787.5866899998</v>
      </c>
      <c r="Q1347" s="66" t="str">
        <f>+HYPERLINK(Tabla1[[#This Row],[PAG]])</f>
        <v>https://todomusica.com.ar/cabezales-de-bajo/1456-lh1000.html</v>
      </c>
      <c r="R1347" s="67"/>
      <c r="S1347" s="68"/>
      <c r="T1347" s="69"/>
      <c r="U1347" s="69"/>
      <c r="V1347" s="69"/>
      <c r="W1347" s="69"/>
      <c r="X1347" s="69"/>
      <c r="Y1347" s="35"/>
      <c r="Z1347" s="35" t="s">
        <v>25391</v>
      </c>
      <c r="AA1347" s="36">
        <v>1</v>
      </c>
      <c r="AB1347" s="35" t="s">
        <v>27</v>
      </c>
      <c r="AC1347" s="35" t="str">
        <f>+IF(Tabla1[[#This Row],[STK]]="no","Sin STK", "STK disponible")</f>
        <v>STK disponible</v>
      </c>
      <c r="AD1347" s="35">
        <f>+I1347*J1347</f>
        <v>0</v>
      </c>
      <c r="AE1347" s="35">
        <f>+I1347*K1347</f>
        <v>0</v>
      </c>
      <c r="AF1347" s="36">
        <f>IF(Tabla1[[#This Row],[ref pack]]=1,Tabla1[[#This Row],[Pedido]],LCM(Tabla1[[#This Row],[MC VIEJO]],Tabla1[[#This Row],[Pedido]]))</f>
        <v>1</v>
      </c>
      <c r="AG1347" s="36">
        <f>+VLOOKUP(Tabla1[[#This Row],[Artículo]],'.'!$B$2:$D$11481,3,)</f>
        <v>1</v>
      </c>
      <c r="AH1347" s="37" t="str">
        <f>+IFERROR(SEARCH("pack",Tabla1[[#This Row],[PACK]]),"")</f>
        <v/>
      </c>
    </row>
    <row r="1348" spans="1:34" ht="24" customHeight="1" x14ac:dyDescent="0.2">
      <c r="A1348" s="50" t="s">
        <v>2428</v>
      </c>
      <c r="B1348" s="60" t="s">
        <v>2467</v>
      </c>
      <c r="C1348" s="61" t="s">
        <v>2468</v>
      </c>
      <c r="D1348" s="52" t="s">
        <v>9842</v>
      </c>
      <c r="E1348" s="53">
        <v>551265.64</v>
      </c>
      <c r="F1348" s="23" t="str">
        <f>+IFERROR(VLOOKUP(Tabla1[[#This Row],[Artículo]],'..'!$B$2:$D$569000,3,),"")</f>
        <v/>
      </c>
      <c r="G1348" s="24" t="str">
        <f>IF(H1348=AF1348,"", "Error MC")</f>
        <v>Error MC</v>
      </c>
      <c r="H1348" s="62"/>
      <c r="I1348" s="54">
        <f>+Tabla1[[#This Row],[MC]]*Tabla1[[#This Row],[Pedido]]*Tabla1[[#This Row],[PVC ]]</f>
        <v>0</v>
      </c>
      <c r="J1348" s="26">
        <v>0.21</v>
      </c>
      <c r="K1348" s="63"/>
      <c r="L1348" s="28" t="s">
        <v>17</v>
      </c>
      <c r="M1348" s="53">
        <v>967195.56799999997</v>
      </c>
      <c r="N1348" s="64" t="str">
        <f>+IF(Tabla1[[#This Row],[F PMPI]]="SÍ","No","Sí")</f>
        <v>Sí</v>
      </c>
      <c r="O1348" s="65">
        <f>+Tabla1[[#This Row],[PVL]]*1.055</f>
        <v>1020391.3242399999</v>
      </c>
      <c r="P1348" s="65">
        <f>+Tabla1[[#This Row],[PVL]]*1.43</f>
        <v>1383089.66224</v>
      </c>
      <c r="Q1348" s="66" t="str">
        <f>+HYPERLINK(Tabla1[[#This Row],[PAG]])</f>
        <v>https://todomusica.com.ar/cabezales-de-bajo/3350-lh500.html</v>
      </c>
      <c r="R1348" s="67"/>
      <c r="S1348" s="68"/>
      <c r="T1348" s="69"/>
      <c r="U1348" s="69"/>
      <c r="V1348" s="69"/>
      <c r="W1348" s="69"/>
      <c r="X1348" s="69"/>
      <c r="Y1348" s="35"/>
      <c r="Z1348" s="35" t="s">
        <v>25392</v>
      </c>
      <c r="AA1348" s="36">
        <v>1</v>
      </c>
      <c r="AB1348" s="35" t="s">
        <v>27</v>
      </c>
      <c r="AC1348" s="35" t="str">
        <f>+IF(Tabla1[[#This Row],[STK]]="no","Sin STK", "STK disponible")</f>
        <v>STK disponible</v>
      </c>
      <c r="AD1348" s="35">
        <f>+I1348*J1348</f>
        <v>0</v>
      </c>
      <c r="AE1348" s="35">
        <f>+I1348*K1348</f>
        <v>0</v>
      </c>
      <c r="AF1348" s="36">
        <f>IF(Tabla1[[#This Row],[ref pack]]=1,Tabla1[[#This Row],[Pedido]],LCM(Tabla1[[#This Row],[MC VIEJO]],Tabla1[[#This Row],[Pedido]]))</f>
        <v>1</v>
      </c>
      <c r="AG1348" s="36">
        <f>+VLOOKUP(Tabla1[[#This Row],[Artículo]],'.'!$B$2:$D$11481,3,)</f>
        <v>1</v>
      </c>
      <c r="AH1348" s="37" t="str">
        <f>+IFERROR(SEARCH("pack",Tabla1[[#This Row],[PACK]]),"")</f>
        <v/>
      </c>
    </row>
    <row r="1349" spans="1:34" ht="24" customHeight="1" x14ac:dyDescent="0.2">
      <c r="A1349" s="50" t="s">
        <v>2428</v>
      </c>
      <c r="B1349" s="60" t="s">
        <v>2469</v>
      </c>
      <c r="C1349" s="61" t="s">
        <v>2470</v>
      </c>
      <c r="D1349" s="52" t="s">
        <v>9842</v>
      </c>
      <c r="E1349" s="53">
        <v>596958.4</v>
      </c>
      <c r="F1349" s="23" t="str">
        <f>+IFERROR(VLOOKUP(Tabla1[[#This Row],[Artículo]],'..'!$B$2:$D$569000,3,),"")</f>
        <v/>
      </c>
      <c r="G1349" s="24" t="str">
        <f>IF(H1349=AF1349,"", "Error MC")</f>
        <v>Error MC</v>
      </c>
      <c r="H1349" s="62"/>
      <c r="I1349" s="54">
        <f>+Tabla1[[#This Row],[MC]]*Tabla1[[#This Row],[Pedido]]*Tabla1[[#This Row],[PVC ]]</f>
        <v>0</v>
      </c>
      <c r="J1349" s="26">
        <v>0.21</v>
      </c>
      <c r="K1349" s="63"/>
      <c r="L1349" s="28" t="s">
        <v>17</v>
      </c>
      <c r="M1349" s="53">
        <v>1047363.513</v>
      </c>
      <c r="N1349" s="64" t="str">
        <f>+IF(Tabla1[[#This Row],[F PMPI]]="SÍ","No","Sí")</f>
        <v>No</v>
      </c>
      <c r="O1349" s="65">
        <f>+Tabla1[[#This Row],[PVL]]*1.055</f>
        <v>1104968.5062150001</v>
      </c>
      <c r="P1349" s="65">
        <f>+Tabla1[[#This Row],[PVL]]*1.43</f>
        <v>1497729.8235899999</v>
      </c>
      <c r="Q1349" s="66" t="str">
        <f>+HYPERLINK(Tabla1[[#This Row],[PAG]])</f>
        <v>https://todomusica.com.ar/cabezales-de-bajo/7171-tx600.html</v>
      </c>
      <c r="R1349" s="67"/>
      <c r="S1349" s="68"/>
      <c r="T1349" s="69"/>
      <c r="U1349" s="69"/>
      <c r="V1349" s="69"/>
      <c r="W1349" s="69"/>
      <c r="X1349" s="69"/>
      <c r="Y1349" s="35"/>
      <c r="Z1349" s="35" t="s">
        <v>25393</v>
      </c>
      <c r="AA1349" s="36">
        <v>1</v>
      </c>
      <c r="AB1349" s="35" t="s">
        <v>9849</v>
      </c>
      <c r="AC1349" s="35" t="str">
        <f>+IF(Tabla1[[#This Row],[STK]]="no","Sin STK", "STK disponible")</f>
        <v>STK disponible</v>
      </c>
      <c r="AD1349" s="35">
        <f>+I1349*J1349</f>
        <v>0</v>
      </c>
      <c r="AE1349" s="35">
        <f>+I1349*K1349</f>
        <v>0</v>
      </c>
      <c r="AF1349" s="36">
        <f>IF(Tabla1[[#This Row],[ref pack]]=1,Tabla1[[#This Row],[Pedido]],LCM(Tabla1[[#This Row],[MC VIEJO]],Tabla1[[#This Row],[Pedido]]))</f>
        <v>1</v>
      </c>
      <c r="AG1349" s="36">
        <f>+VLOOKUP(Tabla1[[#This Row],[Artículo]],'.'!$B$2:$D$11481,3,)</f>
        <v>1</v>
      </c>
      <c r="AH1349" s="37" t="str">
        <f>+IFERROR(SEARCH("pack",Tabla1[[#This Row],[PACK]]),"")</f>
        <v/>
      </c>
    </row>
    <row r="1350" spans="1:34" ht="24" customHeight="1" x14ac:dyDescent="0.2">
      <c r="A1350" s="50" t="s">
        <v>2428</v>
      </c>
      <c r="B1350" s="60" t="s">
        <v>2471</v>
      </c>
      <c r="C1350" s="61" t="s">
        <v>2472</v>
      </c>
      <c r="D1350" s="52" t="s">
        <v>9842</v>
      </c>
      <c r="E1350" s="53">
        <v>430171.29</v>
      </c>
      <c r="F1350" s="23" t="str">
        <f>+IFERROR(VLOOKUP(Tabla1[[#This Row],[Artículo]],'..'!$B$2:$D$569000,3,),"")</f>
        <v/>
      </c>
      <c r="G1350" s="24" t="str">
        <f>IF(H1350=AF1350,"", "Error MC")</f>
        <v>Error MC</v>
      </c>
      <c r="H1350" s="62"/>
      <c r="I1350" s="54">
        <f>+Tabla1[[#This Row],[MC]]*Tabla1[[#This Row],[Pedido]]*Tabla1[[#This Row],[PVC ]]</f>
        <v>0</v>
      </c>
      <c r="J1350" s="26">
        <v>0.21</v>
      </c>
      <c r="K1350" s="63"/>
      <c r="L1350" s="28" t="s">
        <v>17</v>
      </c>
      <c r="M1350" s="53">
        <v>754735.52800000005</v>
      </c>
      <c r="N1350" s="64" t="str">
        <f>+IF(Tabla1[[#This Row],[F PMPI]]="SÍ","No","Sí")</f>
        <v>Sí</v>
      </c>
      <c r="O1350" s="65">
        <f>+Tabla1[[#This Row],[PVL]]*1.055</f>
        <v>796245.98204000003</v>
      </c>
      <c r="P1350" s="65">
        <f>+Tabla1[[#This Row],[PVL]]*1.43</f>
        <v>1079271.80504</v>
      </c>
      <c r="Q1350" s="66" t="str">
        <f>+HYPERLINK(Tabla1[[#This Row],[PAG]])</f>
        <v>https://todomusica.com.ar/bafles-de-bajo/227-vx-115.html</v>
      </c>
      <c r="R1350" s="67"/>
      <c r="S1350" s="68"/>
      <c r="T1350" s="69"/>
      <c r="U1350" s="69"/>
      <c r="V1350" s="69"/>
      <c r="W1350" s="69"/>
      <c r="X1350" s="69"/>
      <c r="Y1350" s="35"/>
      <c r="Z1350" s="35" t="s">
        <v>25394</v>
      </c>
      <c r="AA1350" s="36">
        <v>1</v>
      </c>
      <c r="AB1350" s="35" t="s">
        <v>27</v>
      </c>
      <c r="AC1350" s="35" t="str">
        <f>+IF(Tabla1[[#This Row],[STK]]="no","Sin STK", "STK disponible")</f>
        <v>STK disponible</v>
      </c>
      <c r="AD1350" s="35">
        <f>+I1350*J1350</f>
        <v>0</v>
      </c>
      <c r="AE1350" s="35">
        <f>+I1350*K1350</f>
        <v>0</v>
      </c>
      <c r="AF1350" s="36">
        <f>IF(Tabla1[[#This Row],[ref pack]]=1,Tabla1[[#This Row],[Pedido]],LCM(Tabla1[[#This Row],[MC VIEJO]],Tabla1[[#This Row],[Pedido]]))</f>
        <v>1</v>
      </c>
      <c r="AG1350" s="36">
        <f>+VLOOKUP(Tabla1[[#This Row],[Artículo]],'.'!$B$2:$D$11481,3,)</f>
        <v>1</v>
      </c>
      <c r="AH1350" s="37" t="str">
        <f>+IFERROR(SEARCH("pack",Tabla1[[#This Row],[PACK]]),"")</f>
        <v/>
      </c>
    </row>
    <row r="1351" spans="1:34" ht="24" customHeight="1" x14ac:dyDescent="0.2">
      <c r="A1351" s="50" t="s">
        <v>2428</v>
      </c>
      <c r="B1351" s="60" t="s">
        <v>2473</v>
      </c>
      <c r="C1351" s="61" t="s">
        <v>2474</v>
      </c>
      <c r="D1351" s="52" t="s">
        <v>9842</v>
      </c>
      <c r="E1351" s="53">
        <v>513478.89</v>
      </c>
      <c r="F1351" s="23" t="str">
        <f>+IFERROR(VLOOKUP(Tabla1[[#This Row],[Artículo]],'..'!$B$2:$D$569000,3,),"")</f>
        <v/>
      </c>
      <c r="G1351" s="24" t="str">
        <f>IF(H1351=AF1351,"", "Error MC")</f>
        <v>Error MC</v>
      </c>
      <c r="H1351" s="62"/>
      <c r="I1351" s="54">
        <f>+Tabla1[[#This Row],[MC]]*Tabla1[[#This Row],[Pedido]]*Tabla1[[#This Row],[PVC ]]</f>
        <v>0</v>
      </c>
      <c r="J1351" s="26">
        <v>0.21</v>
      </c>
      <c r="K1351" s="63"/>
      <c r="L1351" s="28" t="s">
        <v>17</v>
      </c>
      <c r="M1351" s="53">
        <v>900898.71200000006</v>
      </c>
      <c r="N1351" s="64" t="str">
        <f>+IF(Tabla1[[#This Row],[F PMPI]]="SÍ","No","Sí")</f>
        <v>Sí</v>
      </c>
      <c r="O1351" s="65">
        <f>+Tabla1[[#This Row],[PVL]]*1.055</f>
        <v>950448.14116</v>
      </c>
      <c r="P1351" s="65">
        <f>+Tabla1[[#This Row],[PVL]]*1.43</f>
        <v>1288285.1581600001</v>
      </c>
      <c r="Q1351" s="66" t="str">
        <f>+HYPERLINK(Tabla1[[#This Row],[PAG]])</f>
        <v>https://todomusica.com.ar/bafles-de-bajo/3548-vx-410.html</v>
      </c>
      <c r="R1351" s="67"/>
      <c r="S1351" s="68"/>
      <c r="T1351" s="69"/>
      <c r="U1351" s="69"/>
      <c r="V1351" s="69"/>
      <c r="W1351" s="69"/>
      <c r="X1351" s="69"/>
      <c r="Y1351" s="35"/>
      <c r="Z1351" s="35" t="s">
        <v>25395</v>
      </c>
      <c r="AA1351" s="36">
        <v>1</v>
      </c>
      <c r="AB1351" s="35" t="s">
        <v>27</v>
      </c>
      <c r="AC1351" s="35" t="str">
        <f>+IF(Tabla1[[#This Row],[STK]]="no","Sin STK", "STK disponible")</f>
        <v>STK disponible</v>
      </c>
      <c r="AD1351" s="35">
        <f>+I1351*J1351</f>
        <v>0</v>
      </c>
      <c r="AE1351" s="35">
        <f>+I1351*K1351</f>
        <v>0</v>
      </c>
      <c r="AF1351" s="36">
        <f>IF(Tabla1[[#This Row],[ref pack]]=1,Tabla1[[#This Row],[Pedido]],LCM(Tabla1[[#This Row],[MC VIEJO]],Tabla1[[#This Row],[Pedido]]))</f>
        <v>1</v>
      </c>
      <c r="AG1351" s="36">
        <f>+VLOOKUP(Tabla1[[#This Row],[Artículo]],'.'!$B$2:$D$11481,3,)</f>
        <v>1</v>
      </c>
      <c r="AH1351" s="37" t="str">
        <f>+IFERROR(SEARCH("pack",Tabla1[[#This Row],[PACK]]),"")</f>
        <v/>
      </c>
    </row>
    <row r="1352" spans="1:34" ht="24" customHeight="1" x14ac:dyDescent="0.2">
      <c r="A1352" s="50" t="s">
        <v>2428</v>
      </c>
      <c r="B1352" s="60" t="s">
        <v>2475</v>
      </c>
      <c r="C1352" s="61" t="s">
        <v>2476</v>
      </c>
      <c r="D1352" s="52" t="s">
        <v>9842</v>
      </c>
      <c r="E1352" s="53">
        <v>506083.86</v>
      </c>
      <c r="F1352" s="23" t="str">
        <f>+IFERROR(VLOOKUP(Tabla1[[#This Row],[Artículo]],'..'!$B$2:$D$569000,3,),"")</f>
        <v/>
      </c>
      <c r="G1352" s="24" t="str">
        <f>IF(H1352=AF1352,"", "Error MC")</f>
        <v>Error MC</v>
      </c>
      <c r="H1352" s="62"/>
      <c r="I1352" s="54">
        <f>+Tabla1[[#This Row],[MC]]*Tabla1[[#This Row],[Pedido]]*Tabla1[[#This Row],[PVC ]]</f>
        <v>0</v>
      </c>
      <c r="J1352" s="26">
        <v>0.21</v>
      </c>
      <c r="K1352" s="63"/>
      <c r="L1352" s="28" t="s">
        <v>17</v>
      </c>
      <c r="M1352" s="53">
        <v>887924.13600000006</v>
      </c>
      <c r="N1352" s="64" t="str">
        <f>+IF(Tabla1[[#This Row],[F PMPI]]="SÍ","No","Sí")</f>
        <v>Sí</v>
      </c>
      <c r="O1352" s="65">
        <f>+Tabla1[[#This Row],[PVL]]*1.055</f>
        <v>936759.96348000003</v>
      </c>
      <c r="P1352" s="65">
        <f>+Tabla1[[#This Row],[PVL]]*1.43</f>
        <v>1269731.5144800001</v>
      </c>
      <c r="Q1352" s="66" t="str">
        <f>+HYPERLINK(Tabla1[[#This Row],[PAG]])</f>
        <v>https://todomusica.com.ar/bafles-de-bajo/3461-115bxl.html</v>
      </c>
      <c r="R1352" s="67"/>
      <c r="S1352" s="68"/>
      <c r="T1352" s="69"/>
      <c r="U1352" s="69"/>
      <c r="V1352" s="69"/>
      <c r="W1352" s="69"/>
      <c r="X1352" s="69"/>
      <c r="Y1352" s="35"/>
      <c r="Z1352" s="35" t="s">
        <v>25396</v>
      </c>
      <c r="AA1352" s="36">
        <v>1</v>
      </c>
      <c r="AB1352" s="35" t="s">
        <v>27</v>
      </c>
      <c r="AC1352" s="35" t="str">
        <f>+IF(Tabla1[[#This Row],[STK]]="no","Sin STK", "STK disponible")</f>
        <v>STK disponible</v>
      </c>
      <c r="AD1352" s="35">
        <f>+I1352*J1352</f>
        <v>0</v>
      </c>
      <c r="AE1352" s="35">
        <f>+I1352*K1352</f>
        <v>0</v>
      </c>
      <c r="AF1352" s="36">
        <f>IF(Tabla1[[#This Row],[ref pack]]=1,Tabla1[[#This Row],[Pedido]],LCM(Tabla1[[#This Row],[MC VIEJO]],Tabla1[[#This Row],[Pedido]]))</f>
        <v>1</v>
      </c>
      <c r="AG1352" s="36">
        <f>+VLOOKUP(Tabla1[[#This Row],[Artículo]],'.'!$B$2:$D$11481,3,)</f>
        <v>1</v>
      </c>
      <c r="AH1352" s="37" t="str">
        <f>+IFERROR(SEARCH("pack",Tabla1[[#This Row],[PACK]]),"")</f>
        <v/>
      </c>
    </row>
    <row r="1353" spans="1:34" ht="24" customHeight="1" x14ac:dyDescent="0.2">
      <c r="A1353" s="50" t="s">
        <v>2428</v>
      </c>
      <c r="B1353" s="60" t="s">
        <v>2477</v>
      </c>
      <c r="C1353" s="61" t="s">
        <v>2478</v>
      </c>
      <c r="D1353" s="52" t="s">
        <v>27</v>
      </c>
      <c r="E1353" s="53">
        <v>433799.51</v>
      </c>
      <c r="F1353" s="23" t="str">
        <f>+IFERROR(VLOOKUP(Tabla1[[#This Row],[Artículo]],'..'!$B$2:$D$569000,3,),"")</f>
        <v/>
      </c>
      <c r="G1353" s="24" t="str">
        <f>IF(H1353=AF1353,"", "Error MC")</f>
        <v>Error MC</v>
      </c>
      <c r="H1353" s="62"/>
      <c r="I1353" s="54">
        <f>+Tabla1[[#This Row],[MC]]*Tabla1[[#This Row],[Pedido]]*Tabla1[[#This Row],[PVC ]]</f>
        <v>0</v>
      </c>
      <c r="J1353" s="26">
        <v>0.21</v>
      </c>
      <c r="K1353" s="63"/>
      <c r="L1353" s="28" t="s">
        <v>17</v>
      </c>
      <c r="M1353" s="53">
        <v>761101.24100000004</v>
      </c>
      <c r="N1353" s="64" t="str">
        <f>+IF(Tabla1[[#This Row],[F PMPI]]="SÍ","No","Sí")</f>
        <v>Sí</v>
      </c>
      <c r="O1353" s="65">
        <f>+Tabla1[[#This Row],[PVL]]*1.055</f>
        <v>802961.80925499997</v>
      </c>
      <c r="P1353" s="65">
        <f>+Tabla1[[#This Row],[PVL]]*1.43</f>
        <v>1088374.7746300001</v>
      </c>
      <c r="Q1353" s="66" t="str">
        <f>+HYPERLINK(Tabla1[[#This Row],[PAG]])</f>
        <v>https://todomusica.com.ar/bafles-de-bajo/3462-210xl.html</v>
      </c>
      <c r="R1353" s="67"/>
      <c r="S1353" s="68"/>
      <c r="T1353" s="69"/>
      <c r="U1353" s="69"/>
      <c r="V1353" s="69"/>
      <c r="W1353" s="69"/>
      <c r="X1353" s="69"/>
      <c r="Y1353" s="35"/>
      <c r="Z1353" s="35" t="s">
        <v>25397</v>
      </c>
      <c r="AA1353" s="36">
        <v>1</v>
      </c>
      <c r="AB1353" s="35" t="s">
        <v>27</v>
      </c>
      <c r="AC1353" s="35" t="str">
        <f>+IF(Tabla1[[#This Row],[STK]]="no","Sin STK", "STK disponible")</f>
        <v>Sin STK</v>
      </c>
      <c r="AD1353" s="35">
        <f>+I1353*J1353</f>
        <v>0</v>
      </c>
      <c r="AE1353" s="35">
        <f>+I1353*K1353</f>
        <v>0</v>
      </c>
      <c r="AF1353" s="36">
        <f>IF(Tabla1[[#This Row],[ref pack]]=1,Tabla1[[#This Row],[Pedido]],LCM(Tabla1[[#This Row],[MC VIEJO]],Tabla1[[#This Row],[Pedido]]))</f>
        <v>1</v>
      </c>
      <c r="AG1353" s="36">
        <f>+VLOOKUP(Tabla1[[#This Row],[Artículo]],'.'!$B$2:$D$11481,3,)</f>
        <v>1</v>
      </c>
      <c r="AH1353" s="37" t="str">
        <f>+IFERROR(SEARCH("pack",Tabla1[[#This Row],[PACK]]),"")</f>
        <v/>
      </c>
    </row>
    <row r="1354" spans="1:34" ht="24" customHeight="1" x14ac:dyDescent="0.2">
      <c r="A1354" s="50" t="s">
        <v>2428</v>
      </c>
      <c r="B1354" s="60" t="s">
        <v>2479</v>
      </c>
      <c r="C1354" s="61" t="s">
        <v>2480</v>
      </c>
      <c r="D1354" s="52" t="s">
        <v>9842</v>
      </c>
      <c r="E1354" s="53">
        <v>604092.82999999996</v>
      </c>
      <c r="F1354" s="23" t="str">
        <f>+IFERROR(VLOOKUP(Tabla1[[#This Row],[Artículo]],'..'!$B$2:$D$569000,3,),"")</f>
        <v/>
      </c>
      <c r="G1354" s="24" t="str">
        <f>IF(H1354=AF1354,"", "Error MC")</f>
        <v>Error MC</v>
      </c>
      <c r="H1354" s="62"/>
      <c r="I1354" s="54">
        <f>+Tabla1[[#This Row],[MC]]*Tabla1[[#This Row],[Pedido]]*Tabla1[[#This Row],[PVC ]]</f>
        <v>0</v>
      </c>
      <c r="J1354" s="26">
        <v>0.21</v>
      </c>
      <c r="K1354" s="63"/>
      <c r="L1354" s="28" t="s">
        <v>17</v>
      </c>
      <c r="M1354" s="53">
        <v>1059880.8659999999</v>
      </c>
      <c r="N1354" s="64" t="str">
        <f>+IF(Tabla1[[#This Row],[F PMPI]]="SÍ","No","Sí")</f>
        <v>Sí</v>
      </c>
      <c r="O1354" s="65">
        <f>+Tabla1[[#This Row],[PVL]]*1.055</f>
        <v>1118174.3136299998</v>
      </c>
      <c r="P1354" s="65">
        <f>+Tabla1[[#This Row],[PVL]]*1.43</f>
        <v>1515629.6383799999</v>
      </c>
      <c r="Q1354" s="66" t="str">
        <f>+HYPERLINK(Tabla1[[#This Row],[PAG]])</f>
        <v>https://todomusica.com.ar/bafles-de-bajo/3466-410xl.html</v>
      </c>
      <c r="R1354" s="67"/>
      <c r="S1354" s="68"/>
      <c r="T1354" s="69"/>
      <c r="U1354" s="69"/>
      <c r="V1354" s="69"/>
      <c r="W1354" s="69"/>
      <c r="X1354" s="69"/>
      <c r="Y1354" s="35"/>
      <c r="Z1354" s="35" t="s">
        <v>25398</v>
      </c>
      <c r="AA1354" s="36">
        <v>1</v>
      </c>
      <c r="AB1354" s="35" t="s">
        <v>27</v>
      </c>
      <c r="AC1354" s="35" t="str">
        <f>+IF(Tabla1[[#This Row],[STK]]="no","Sin STK", "STK disponible")</f>
        <v>STK disponible</v>
      </c>
      <c r="AD1354" s="35">
        <f>+I1354*J1354</f>
        <v>0</v>
      </c>
      <c r="AE1354" s="35">
        <f>+I1354*K1354</f>
        <v>0</v>
      </c>
      <c r="AF1354" s="36">
        <f>IF(Tabla1[[#This Row],[ref pack]]=1,Tabla1[[#This Row],[Pedido]],LCM(Tabla1[[#This Row],[MC VIEJO]],Tabla1[[#This Row],[Pedido]]))</f>
        <v>1</v>
      </c>
      <c r="AG1354" s="36">
        <f>+VLOOKUP(Tabla1[[#This Row],[Artículo]],'.'!$B$2:$D$11481,3,)</f>
        <v>1</v>
      </c>
      <c r="AH1354" s="37" t="str">
        <f>+IFERROR(SEARCH("pack",Tabla1[[#This Row],[PACK]]),"")</f>
        <v/>
      </c>
    </row>
    <row r="1355" spans="1:34" ht="24" customHeight="1" x14ac:dyDescent="0.2">
      <c r="A1355" s="50" t="s">
        <v>2428</v>
      </c>
      <c r="B1355" s="60" t="s">
        <v>2481</v>
      </c>
      <c r="C1355" s="61" t="s">
        <v>2482</v>
      </c>
      <c r="D1355" s="52" t="s">
        <v>9842</v>
      </c>
      <c r="E1355" s="53">
        <v>658713.55000000005</v>
      </c>
      <c r="F1355" s="23" t="str">
        <f>+IFERROR(VLOOKUP(Tabla1[[#This Row],[Artículo]],'..'!$B$2:$D$569000,3,),"")</f>
        <v/>
      </c>
      <c r="G1355" s="24" t="str">
        <f>IF(H1355=AF1355,"", "Error MC")</f>
        <v>Error MC</v>
      </c>
      <c r="H1355" s="62"/>
      <c r="I1355" s="54">
        <f>+Tabla1[[#This Row],[MC]]*Tabla1[[#This Row],[Pedido]]*Tabla1[[#This Row],[PVC ]]</f>
        <v>0</v>
      </c>
      <c r="J1355" s="26">
        <v>0.21</v>
      </c>
      <c r="K1355" s="63"/>
      <c r="L1355" s="28" t="s">
        <v>17</v>
      </c>
      <c r="M1355" s="53">
        <v>1155712.9269999999</v>
      </c>
      <c r="N1355" s="64" t="str">
        <f>+IF(Tabla1[[#This Row],[F PMPI]]="SÍ","No","Sí")</f>
        <v>Sí</v>
      </c>
      <c r="O1355" s="65">
        <f>+Tabla1[[#This Row],[PVL]]*1.055</f>
        <v>1219277.1379849999</v>
      </c>
      <c r="P1355" s="65">
        <f>+Tabla1[[#This Row],[PVL]]*1.43</f>
        <v>1652669.4856099999</v>
      </c>
      <c r="Q1355" s="66" t="str">
        <f>+HYPERLINK(Tabla1[[#This Row],[PAG]])</f>
        <v>https://todomusica.com.ar/bafles-de-bajo/3465-bafle-para-bajo-de-4x10-1x5-400-8-99db-cono-alumini.html</v>
      </c>
      <c r="R1355" s="67"/>
      <c r="S1355" s="68"/>
      <c r="T1355" s="69"/>
      <c r="U1355" s="69"/>
      <c r="V1355" s="69"/>
      <c r="W1355" s="69"/>
      <c r="X1355" s="69"/>
      <c r="Y1355" s="35"/>
      <c r="Z1355" s="35" t="s">
        <v>25399</v>
      </c>
      <c r="AA1355" s="36">
        <v>1</v>
      </c>
      <c r="AB1355" s="35" t="s">
        <v>27</v>
      </c>
      <c r="AC1355" s="35" t="str">
        <f>+IF(Tabla1[[#This Row],[STK]]="no","Sin STK", "STK disponible")</f>
        <v>STK disponible</v>
      </c>
      <c r="AD1355" s="35">
        <f>+I1355*J1355</f>
        <v>0</v>
      </c>
      <c r="AE1355" s="35">
        <f>+I1355*K1355</f>
        <v>0</v>
      </c>
      <c r="AF1355" s="36">
        <f>IF(Tabla1[[#This Row],[ref pack]]=1,Tabla1[[#This Row],[Pedido]],LCM(Tabla1[[#This Row],[MC VIEJO]],Tabla1[[#This Row],[Pedido]]))</f>
        <v>1</v>
      </c>
      <c r="AG1355" s="36">
        <f>+VLOOKUP(Tabla1[[#This Row],[Artículo]],'.'!$B$2:$D$11481,3,)</f>
        <v>1</v>
      </c>
      <c r="AH1355" s="37" t="str">
        <f>+IFERROR(SEARCH("pack",Tabla1[[#This Row],[PACK]]),"")</f>
        <v/>
      </c>
    </row>
    <row r="1356" spans="1:34" ht="24" customHeight="1" x14ac:dyDescent="0.2">
      <c r="A1356" s="50" t="s">
        <v>16508</v>
      </c>
      <c r="B1356" s="60" t="s">
        <v>23903</v>
      </c>
      <c r="C1356" s="61" t="s">
        <v>23904</v>
      </c>
      <c r="D1356" s="52" t="s">
        <v>27</v>
      </c>
      <c r="E1356" s="53">
        <v>24238.18</v>
      </c>
      <c r="F1356" s="23" t="str">
        <f>+IFERROR(VLOOKUP(Tabla1[[#This Row],[Artículo]],'..'!$B$2:$D$569000,3,),"")</f>
        <v/>
      </c>
      <c r="G1356" s="24" t="e">
        <f>IF(H1356=AF1356,"", "Error MC")</f>
        <v>#N/A</v>
      </c>
      <c r="H1356" s="62"/>
      <c r="I1356" s="54">
        <f>+Tabla1[[#This Row],[MC]]*Tabla1[[#This Row],[Pedido]]*Tabla1[[#This Row],[PVC ]]</f>
        <v>0</v>
      </c>
      <c r="J1356" s="26">
        <v>0.21</v>
      </c>
      <c r="K1356" s="63"/>
      <c r="L1356" s="28" t="s">
        <v>17</v>
      </c>
      <c r="M1356" s="53">
        <v>42525.885999999999</v>
      </c>
      <c r="N1356" s="64" t="str">
        <f>+IF(Tabla1[[#This Row],[F PMPI]]="SÍ","No","Sí")</f>
        <v>Sí</v>
      </c>
      <c r="O1356" s="65">
        <f>+Tabla1[[#This Row],[PVL]]*1.055</f>
        <v>44864.809729999994</v>
      </c>
      <c r="P1356" s="65">
        <f>+Tabla1[[#This Row],[PVL]]*1.43</f>
        <v>60812.016979999993</v>
      </c>
      <c r="Q1356" s="66" t="str">
        <f>+HYPERLINK(Tabla1[[#This Row],[PAG]])</f>
        <v/>
      </c>
      <c r="R1356" s="67"/>
      <c r="S1356" s="68"/>
      <c r="T1356" s="69"/>
      <c r="U1356" s="69"/>
      <c r="V1356" s="69"/>
      <c r="W1356" s="69"/>
      <c r="X1356" s="69"/>
      <c r="Y1356" s="35"/>
      <c r="Z1356" s="35" t="s">
        <v>65</v>
      </c>
      <c r="AA1356" s="36">
        <v>1</v>
      </c>
      <c r="AB1356" s="35" t="s">
        <v>27</v>
      </c>
      <c r="AC1356" s="35" t="str">
        <f>+IF(Tabla1[[#This Row],[STK]]="no","Sin STK", "STK disponible")</f>
        <v>Sin STK</v>
      </c>
      <c r="AD1356" s="35">
        <f>+I1356*J1356</f>
        <v>0</v>
      </c>
      <c r="AE1356" s="35">
        <f>+I1356*K1356</f>
        <v>0</v>
      </c>
      <c r="AF1356" s="36" t="e">
        <f>IF(Tabla1[[#This Row],[ref pack]]=1,Tabla1[[#This Row],[Pedido]],LCM(Tabla1[[#This Row],[MC VIEJO]],Tabla1[[#This Row],[Pedido]]))</f>
        <v>#N/A</v>
      </c>
      <c r="AG1356" s="36" t="e">
        <f>+VLOOKUP(Tabla1[[#This Row],[Artículo]],'.'!$B$2:$D$11481,3,)</f>
        <v>#N/A</v>
      </c>
      <c r="AH1356" s="37" t="str">
        <f>+IFERROR(SEARCH("pack",Tabla1[[#This Row],[PACK]]),"")</f>
        <v/>
      </c>
    </row>
    <row r="1357" spans="1:34" ht="24" customHeight="1" x14ac:dyDescent="0.2">
      <c r="A1357" s="50" t="s">
        <v>2483</v>
      </c>
      <c r="B1357" s="60" t="s">
        <v>2484</v>
      </c>
      <c r="C1357" s="61" t="s">
        <v>2485</v>
      </c>
      <c r="D1357" s="52" t="s">
        <v>27</v>
      </c>
      <c r="E1357" s="53">
        <v>20039.12</v>
      </c>
      <c r="F1357" s="23" t="str">
        <f>+IFERROR(VLOOKUP(Tabla1[[#This Row],[Artículo]],'..'!$B$2:$D$569000,3,),"")</f>
        <v/>
      </c>
      <c r="G1357" s="24" t="str">
        <f>IF(H1357=AF1357,"", "Error MC")</f>
        <v>Error MC</v>
      </c>
      <c r="H1357" s="62"/>
      <c r="I1357" s="54">
        <f>+Tabla1[[#This Row],[MC]]*Tabla1[[#This Row],[Pedido]]*Tabla1[[#This Row],[PVC ]]</f>
        <v>0</v>
      </c>
      <c r="J1357" s="26">
        <v>0.21</v>
      </c>
      <c r="K1357" s="63"/>
      <c r="L1357" s="28" t="s">
        <v>17</v>
      </c>
      <c r="M1357" s="53">
        <v>35158.631000000001</v>
      </c>
      <c r="N1357" s="64" t="str">
        <f>+IF(Tabla1[[#This Row],[F PMPI]]="SÍ","No","Sí")</f>
        <v>No</v>
      </c>
      <c r="O1357" s="65">
        <f>+Tabla1[[#This Row],[PVL]]*1.055</f>
        <v>37092.355705000002</v>
      </c>
      <c r="P1357" s="65">
        <f>+Tabla1[[#This Row],[PVL]]*1.43</f>
        <v>50276.842329999999</v>
      </c>
      <c r="Q1357" s="66" t="str">
        <f>+HYPERLINK(Tabla1[[#This Row],[PAG]])</f>
        <v>https://todomusica.com.ar/atriles/2050-bs050b.html</v>
      </c>
      <c r="R1357" s="67"/>
      <c r="S1357" s="68"/>
      <c r="T1357" s="69"/>
      <c r="U1357" s="69"/>
      <c r="V1357" s="69"/>
      <c r="W1357" s="69"/>
      <c r="X1357" s="69"/>
      <c r="Y1357" s="35"/>
      <c r="Z1357" s="35" t="s">
        <v>25400</v>
      </c>
      <c r="AA1357" s="36">
        <v>1</v>
      </c>
      <c r="AB1357" s="35" t="s">
        <v>9849</v>
      </c>
      <c r="AC1357" s="35" t="str">
        <f>+IF(Tabla1[[#This Row],[STK]]="no","Sin STK", "STK disponible")</f>
        <v>Sin STK</v>
      </c>
      <c r="AD1357" s="35">
        <f>+I1357*J1357</f>
        <v>0</v>
      </c>
      <c r="AE1357" s="35">
        <f>+I1357*K1357</f>
        <v>0</v>
      </c>
      <c r="AF1357" s="36">
        <f>IF(Tabla1[[#This Row],[ref pack]]=1,Tabla1[[#This Row],[Pedido]],LCM(Tabla1[[#This Row],[MC VIEJO]],Tabla1[[#This Row],[Pedido]]))</f>
        <v>1</v>
      </c>
      <c r="AG1357" s="36">
        <f>+VLOOKUP(Tabla1[[#This Row],[Artículo]],'.'!$B$2:$D$11481,3,)</f>
        <v>1</v>
      </c>
      <c r="AH1357" s="37" t="str">
        <f>+IFERROR(SEARCH("pack",Tabla1[[#This Row],[PACK]]),"")</f>
        <v/>
      </c>
    </row>
    <row r="1358" spans="1:34" ht="24" customHeight="1" x14ac:dyDescent="0.2">
      <c r="A1358" s="50" t="s">
        <v>2483</v>
      </c>
      <c r="B1358" s="60" t="s">
        <v>2486</v>
      </c>
      <c r="C1358" s="61" t="s">
        <v>2487</v>
      </c>
      <c r="D1358" s="52" t="s">
        <v>27</v>
      </c>
      <c r="E1358" s="53">
        <v>25691.33</v>
      </c>
      <c r="F1358" s="23" t="str">
        <f>+IFERROR(VLOOKUP(Tabla1[[#This Row],[Artículo]],'..'!$B$2:$D$569000,3,),"")</f>
        <v/>
      </c>
      <c r="G1358" s="24" t="str">
        <f>IF(H1358=AF1358,"", "Error MC")</f>
        <v>Error MC</v>
      </c>
      <c r="H1358" s="62"/>
      <c r="I1358" s="54">
        <f>+Tabla1[[#This Row],[MC]]*Tabla1[[#This Row],[Pedido]]*Tabla1[[#This Row],[PVC ]]</f>
        <v>0</v>
      </c>
      <c r="J1358" s="26">
        <v>0.21</v>
      </c>
      <c r="K1358" s="63"/>
      <c r="L1358" s="28" t="s">
        <v>17</v>
      </c>
      <c r="M1358" s="53">
        <v>45075.44</v>
      </c>
      <c r="N1358" s="64" t="str">
        <f>+IF(Tabla1[[#This Row],[F PMPI]]="SÍ","No","Sí")</f>
        <v>No</v>
      </c>
      <c r="O1358" s="65">
        <f>+Tabla1[[#This Row],[PVL]]*1.055</f>
        <v>47554.589200000002</v>
      </c>
      <c r="P1358" s="65">
        <f>+Tabla1[[#This Row],[PVL]]*1.43</f>
        <v>64457.879200000003</v>
      </c>
      <c r="Q1358" s="66" t="str">
        <f>+HYPERLINK(Tabla1[[#This Row],[PAG]])</f>
        <v>https://todomusica.com.ar/atriles/4295-404.html</v>
      </c>
      <c r="R1358" s="67"/>
      <c r="S1358" s="68"/>
      <c r="T1358" s="69"/>
      <c r="U1358" s="69"/>
      <c r="V1358" s="69"/>
      <c r="W1358" s="69"/>
      <c r="X1358" s="69"/>
      <c r="Y1358" s="35"/>
      <c r="Z1358" s="35" t="s">
        <v>25401</v>
      </c>
      <c r="AA1358" s="36">
        <v>1</v>
      </c>
      <c r="AB1358" s="35" t="s">
        <v>9849</v>
      </c>
      <c r="AC1358" s="35" t="str">
        <f>+IF(Tabla1[[#This Row],[STK]]="no","Sin STK", "STK disponible")</f>
        <v>Sin STK</v>
      </c>
      <c r="AD1358" s="35">
        <f>+I1358*J1358</f>
        <v>0</v>
      </c>
      <c r="AE1358" s="35">
        <f>+I1358*K1358</f>
        <v>0</v>
      </c>
      <c r="AF1358" s="36">
        <f>IF(Tabla1[[#This Row],[ref pack]]=1,Tabla1[[#This Row],[Pedido]],LCM(Tabla1[[#This Row],[MC VIEJO]],Tabla1[[#This Row],[Pedido]]))</f>
        <v>1</v>
      </c>
      <c r="AG1358" s="36">
        <f>+VLOOKUP(Tabla1[[#This Row],[Artículo]],'.'!$B$2:$D$11481,3,)</f>
        <v>1</v>
      </c>
      <c r="AH1358" s="37" t="str">
        <f>+IFERROR(SEARCH("pack",Tabla1[[#This Row],[PACK]]),"")</f>
        <v/>
      </c>
    </row>
    <row r="1359" spans="1:34" ht="24" customHeight="1" x14ac:dyDescent="0.2">
      <c r="A1359" s="50" t="s">
        <v>2483</v>
      </c>
      <c r="B1359" s="60" t="s">
        <v>2488</v>
      </c>
      <c r="C1359" s="61" t="s">
        <v>2489</v>
      </c>
      <c r="D1359" s="52" t="s">
        <v>27</v>
      </c>
      <c r="E1359" s="53">
        <v>30829.57</v>
      </c>
      <c r="F1359" s="23" t="str">
        <f>+IFERROR(VLOOKUP(Tabla1[[#This Row],[Artículo]],'..'!$B$2:$D$569000,3,),"")</f>
        <v/>
      </c>
      <c r="G1359" s="24" t="str">
        <f>IF(H1359=AF1359,"", "Error MC")</f>
        <v>Error MC</v>
      </c>
      <c r="H1359" s="62"/>
      <c r="I1359" s="54">
        <f>+Tabla1[[#This Row],[MC]]*Tabla1[[#This Row],[Pedido]]*Tabla1[[#This Row],[PVC ]]</f>
        <v>0</v>
      </c>
      <c r="J1359" s="26">
        <v>0.21</v>
      </c>
      <c r="K1359" s="63"/>
      <c r="L1359" s="28" t="s">
        <v>17</v>
      </c>
      <c r="M1359" s="53">
        <v>54090.485000000001</v>
      </c>
      <c r="N1359" s="64" t="str">
        <f>+IF(Tabla1[[#This Row],[F PMPI]]="SÍ","No","Sí")</f>
        <v>No</v>
      </c>
      <c r="O1359" s="65">
        <f>+Tabla1[[#This Row],[PVL]]*1.055</f>
        <v>57065.461674999999</v>
      </c>
      <c r="P1359" s="65">
        <f>+Tabla1[[#This Row],[PVL]]*1.43</f>
        <v>77349.393549999993</v>
      </c>
      <c r="Q1359" s="66" t="str">
        <f>+HYPERLINK(Tabla1[[#This Row],[PAG]])</f>
        <v>https://todomusica.com.ar/atriles/4011-bs118bb.html</v>
      </c>
      <c r="R1359" s="67"/>
      <c r="S1359" s="68"/>
      <c r="T1359" s="69"/>
      <c r="U1359" s="69"/>
      <c r="V1359" s="69"/>
      <c r="W1359" s="69"/>
      <c r="X1359" s="69"/>
      <c r="Y1359" s="35"/>
      <c r="Z1359" s="35" t="s">
        <v>25402</v>
      </c>
      <c r="AA1359" s="36">
        <v>1</v>
      </c>
      <c r="AB1359" s="35" t="s">
        <v>9849</v>
      </c>
      <c r="AC1359" s="35" t="str">
        <f>+IF(Tabla1[[#This Row],[STK]]="no","Sin STK", "STK disponible")</f>
        <v>Sin STK</v>
      </c>
      <c r="AD1359" s="35">
        <f>+I1359*J1359</f>
        <v>0</v>
      </c>
      <c r="AE1359" s="35">
        <f>+I1359*K1359</f>
        <v>0</v>
      </c>
      <c r="AF1359" s="36">
        <f>IF(Tabla1[[#This Row],[ref pack]]=1,Tabla1[[#This Row],[Pedido]],LCM(Tabla1[[#This Row],[MC VIEJO]],Tabla1[[#This Row],[Pedido]]))</f>
        <v>1</v>
      </c>
      <c r="AG1359" s="36">
        <f>+VLOOKUP(Tabla1[[#This Row],[Artículo]],'.'!$B$2:$D$11481,3,)</f>
        <v>1</v>
      </c>
      <c r="AH1359" s="37" t="str">
        <f>+IFERROR(SEARCH("pack",Tabla1[[#This Row],[PACK]]),"")</f>
        <v/>
      </c>
    </row>
    <row r="1360" spans="1:34" ht="24" customHeight="1" x14ac:dyDescent="0.2">
      <c r="A1360" s="50" t="s">
        <v>2483</v>
      </c>
      <c r="B1360" s="60" t="s">
        <v>2490</v>
      </c>
      <c r="C1360" s="61" t="s">
        <v>2491</v>
      </c>
      <c r="D1360" s="52" t="s">
        <v>27</v>
      </c>
      <c r="E1360" s="53">
        <v>35967.83</v>
      </c>
      <c r="F1360" s="23" t="str">
        <f>+IFERROR(VLOOKUP(Tabla1[[#This Row],[Artículo]],'..'!$B$2:$D$569000,3,),"")</f>
        <v/>
      </c>
      <c r="G1360" s="24" t="str">
        <f>IF(H1360=AF1360,"", "Error MC")</f>
        <v>Error MC</v>
      </c>
      <c r="H1360" s="62"/>
      <c r="I1360" s="54">
        <f>+Tabla1[[#This Row],[MC]]*Tabla1[[#This Row],[Pedido]]*Tabla1[[#This Row],[PVC ]]</f>
        <v>0</v>
      </c>
      <c r="J1360" s="26">
        <v>0.21</v>
      </c>
      <c r="K1360" s="63"/>
      <c r="L1360" s="28" t="s">
        <v>17</v>
      </c>
      <c r="M1360" s="53">
        <v>63105.553999999996</v>
      </c>
      <c r="N1360" s="64" t="str">
        <f>+IF(Tabla1[[#This Row],[F PMPI]]="SÍ","No","Sí")</f>
        <v>No</v>
      </c>
      <c r="O1360" s="65">
        <f>+Tabla1[[#This Row],[PVL]]*1.055</f>
        <v>66576.359469999996</v>
      </c>
      <c r="P1360" s="65">
        <f>+Tabla1[[#This Row],[PVL]]*1.43</f>
        <v>90240.942219999997</v>
      </c>
      <c r="Q1360" s="66" t="str">
        <f>+HYPERLINK(Tabla1[[#This Row],[PAG]])</f>
        <v>https://todomusica.com.ar/atriles/9671-symphony-music-stand-w-ez-grip.html</v>
      </c>
      <c r="R1360" s="67"/>
      <c r="S1360" s="68"/>
      <c r="T1360" s="69"/>
      <c r="U1360" s="69"/>
      <c r="V1360" s="69"/>
      <c r="W1360" s="69"/>
      <c r="X1360" s="69"/>
      <c r="Y1360" s="35"/>
      <c r="Z1360" s="35" t="s">
        <v>25403</v>
      </c>
      <c r="AA1360" s="36">
        <v>1</v>
      </c>
      <c r="AB1360" s="35" t="s">
        <v>9849</v>
      </c>
      <c r="AC1360" s="35" t="str">
        <f>+IF(Tabla1[[#This Row],[STK]]="no","Sin STK", "STK disponible")</f>
        <v>Sin STK</v>
      </c>
      <c r="AD1360" s="35">
        <f>+I1360*J1360</f>
        <v>0</v>
      </c>
      <c r="AE1360" s="35">
        <f>+I1360*K1360</f>
        <v>0</v>
      </c>
      <c r="AF1360" s="36">
        <f>IF(Tabla1[[#This Row],[ref pack]]=1,Tabla1[[#This Row],[Pedido]],LCM(Tabla1[[#This Row],[MC VIEJO]],Tabla1[[#This Row],[Pedido]]))</f>
        <v>1</v>
      </c>
      <c r="AG1360" s="36">
        <f>+VLOOKUP(Tabla1[[#This Row],[Artículo]],'.'!$B$2:$D$11481,3,)</f>
        <v>1</v>
      </c>
      <c r="AH1360" s="37" t="str">
        <f>+IFERROR(SEARCH("pack",Tabla1[[#This Row],[PACK]]),"")</f>
        <v/>
      </c>
    </row>
    <row r="1361" spans="1:34" ht="24" customHeight="1" x14ac:dyDescent="0.2">
      <c r="A1361" s="50" t="s">
        <v>2483</v>
      </c>
      <c r="B1361" s="60" t="s">
        <v>2492</v>
      </c>
      <c r="C1361" s="61" t="s">
        <v>2493</v>
      </c>
      <c r="D1361" s="52" t="s">
        <v>27</v>
      </c>
      <c r="E1361" s="53">
        <v>66283.350000000006</v>
      </c>
      <c r="F1361" s="23" t="str">
        <f>+IFERROR(VLOOKUP(Tabla1[[#This Row],[Artículo]],'..'!$B$2:$D$569000,3,),"")</f>
        <v/>
      </c>
      <c r="G1361" s="24" t="str">
        <f>IF(H1361=AF1361,"", "Error MC")</f>
        <v>Error MC</v>
      </c>
      <c r="H1361" s="62"/>
      <c r="I1361" s="54">
        <f>+Tabla1[[#This Row],[MC]]*Tabla1[[#This Row],[Pedido]]*Tabla1[[#This Row],[PVC ]]</f>
        <v>0</v>
      </c>
      <c r="J1361" s="26">
        <v>0.21</v>
      </c>
      <c r="K1361" s="63"/>
      <c r="L1361" s="28" t="s">
        <v>17</v>
      </c>
      <c r="M1361" s="53">
        <v>116294.141</v>
      </c>
      <c r="N1361" s="64" t="str">
        <f>+IF(Tabla1[[#This Row],[F PMPI]]="SÍ","No","Sí")</f>
        <v>No</v>
      </c>
      <c r="O1361" s="65">
        <f>+Tabla1[[#This Row],[PVL]]*1.055</f>
        <v>122690.318755</v>
      </c>
      <c r="P1361" s="65">
        <f>+Tabla1[[#This Row],[PVL]]*1.43</f>
        <v>166300.62163000001</v>
      </c>
      <c r="Q1361" s="66" t="str">
        <f>+HYPERLINK(Tabla1[[#This Row],[PAG]])</f>
        <v>https://todomusica.com.ar/atriles/2927-bs118bb.html</v>
      </c>
      <c r="R1361" s="67"/>
      <c r="S1361" s="68"/>
      <c r="T1361" s="69"/>
      <c r="U1361" s="69"/>
      <c r="V1361" s="69"/>
      <c r="W1361" s="69"/>
      <c r="X1361" s="69"/>
      <c r="Y1361" s="35"/>
      <c r="Z1361" s="35" t="s">
        <v>25404</v>
      </c>
      <c r="AA1361" s="36">
        <v>1</v>
      </c>
      <c r="AB1361" s="35" t="s">
        <v>9849</v>
      </c>
      <c r="AC1361" s="35" t="str">
        <f>+IF(Tabla1[[#This Row],[STK]]="no","Sin STK", "STK disponible")</f>
        <v>Sin STK</v>
      </c>
      <c r="AD1361" s="35">
        <f>+I1361*J1361</f>
        <v>0</v>
      </c>
      <c r="AE1361" s="35">
        <f>+I1361*K1361</f>
        <v>0</v>
      </c>
      <c r="AF1361" s="36">
        <f>IF(Tabla1[[#This Row],[ref pack]]=1,Tabla1[[#This Row],[Pedido]],LCM(Tabla1[[#This Row],[MC VIEJO]],Tabla1[[#This Row],[Pedido]]))</f>
        <v>1</v>
      </c>
      <c r="AG1361" s="36">
        <f>+VLOOKUP(Tabla1[[#This Row],[Artículo]],'.'!$B$2:$D$11481,3,)</f>
        <v>1</v>
      </c>
      <c r="AH1361" s="37" t="str">
        <f>+IFERROR(SEARCH("pack",Tabla1[[#This Row],[PACK]]),"")</f>
        <v/>
      </c>
    </row>
    <row r="1362" spans="1:34" ht="24" customHeight="1" x14ac:dyDescent="0.2">
      <c r="A1362" s="50" t="s">
        <v>2483</v>
      </c>
      <c r="B1362" s="60" t="s">
        <v>2494</v>
      </c>
      <c r="C1362" s="61" t="s">
        <v>2495</v>
      </c>
      <c r="D1362" s="52" t="s">
        <v>27</v>
      </c>
      <c r="E1362" s="53">
        <v>15928.75</v>
      </c>
      <c r="F1362" s="23" t="str">
        <f>+IFERROR(VLOOKUP(Tabla1[[#This Row],[Artículo]],'..'!$B$2:$D$569000,3,),"")</f>
        <v/>
      </c>
      <c r="G1362" s="24" t="str">
        <f>IF(H1362=AF1362,"", "Error MC")</f>
        <v>Error MC</v>
      </c>
      <c r="H1362" s="62"/>
      <c r="I1362" s="54">
        <f>+Tabla1[[#This Row],[MC]]*Tabla1[[#This Row],[Pedido]]*Tabla1[[#This Row],[PVC ]]</f>
        <v>0</v>
      </c>
      <c r="J1362" s="26">
        <v>0.21</v>
      </c>
      <c r="K1362" s="63"/>
      <c r="L1362" s="28" t="s">
        <v>17</v>
      </c>
      <c r="M1362" s="53">
        <v>27946.994999999999</v>
      </c>
      <c r="N1362" s="64" t="str">
        <f>+IF(Tabla1[[#This Row],[F PMPI]]="SÍ","No","Sí")</f>
        <v>No</v>
      </c>
      <c r="O1362" s="65">
        <f>+Tabla1[[#This Row],[PVL]]*1.055</f>
        <v>29484.079724999996</v>
      </c>
      <c r="P1362" s="65">
        <f>+Tabla1[[#This Row],[PVL]]*1.43</f>
        <v>39964.202849999994</v>
      </c>
      <c r="Q1362" s="66" t="str">
        <f>+HYPERLINK(Tabla1[[#This Row],[PAG]])</f>
        <v>https://todomusica.com.ar/soportes/1167-ds410b.html</v>
      </c>
      <c r="R1362" s="67"/>
      <c r="S1362" s="68"/>
      <c r="T1362" s="69"/>
      <c r="U1362" s="69"/>
      <c r="V1362" s="69"/>
      <c r="W1362" s="69"/>
      <c r="X1362" s="69"/>
      <c r="Y1362" s="35"/>
      <c r="Z1362" s="35" t="s">
        <v>25405</v>
      </c>
      <c r="AA1362" s="36">
        <v>1</v>
      </c>
      <c r="AB1362" s="35" t="s">
        <v>9849</v>
      </c>
      <c r="AC1362" s="35" t="str">
        <f>+IF(Tabla1[[#This Row],[STK]]="no","Sin STK", "STK disponible")</f>
        <v>Sin STK</v>
      </c>
      <c r="AD1362" s="35">
        <f>+I1362*J1362</f>
        <v>0</v>
      </c>
      <c r="AE1362" s="35">
        <f>+I1362*K1362</f>
        <v>0</v>
      </c>
      <c r="AF1362" s="36">
        <f>IF(Tabla1[[#This Row],[ref pack]]=1,Tabla1[[#This Row],[Pedido]],LCM(Tabla1[[#This Row],[MC VIEJO]],Tabla1[[#This Row],[Pedido]]))</f>
        <v>1</v>
      </c>
      <c r="AG1362" s="36">
        <f>+VLOOKUP(Tabla1[[#This Row],[Artículo]],'.'!$B$2:$D$11481,3,)</f>
        <v>1</v>
      </c>
      <c r="AH1362" s="37" t="str">
        <f>+IFERROR(SEARCH("pack",Tabla1[[#This Row],[PACK]]),"")</f>
        <v/>
      </c>
    </row>
    <row r="1363" spans="1:34" ht="24" customHeight="1" x14ac:dyDescent="0.2">
      <c r="A1363" s="50" t="s">
        <v>2483</v>
      </c>
      <c r="B1363" s="60" t="s">
        <v>2496</v>
      </c>
      <c r="C1363" s="61" t="s">
        <v>2497</v>
      </c>
      <c r="D1363" s="52" t="s">
        <v>27</v>
      </c>
      <c r="E1363" s="53">
        <v>42647.44</v>
      </c>
      <c r="F1363" s="23" t="str">
        <f>+IFERROR(VLOOKUP(Tabla1[[#This Row],[Artículo]],'..'!$B$2:$D$569000,3,),"")</f>
        <v/>
      </c>
      <c r="G1363" s="24" t="str">
        <f>IF(H1363=AF1363,"", "Error MC")</f>
        <v>Error MC</v>
      </c>
      <c r="H1363" s="62"/>
      <c r="I1363" s="54">
        <f>+Tabla1[[#This Row],[MC]]*Tabla1[[#This Row],[Pedido]]*Tabla1[[#This Row],[PVC ]]</f>
        <v>0</v>
      </c>
      <c r="J1363" s="26">
        <v>0.21</v>
      </c>
      <c r="K1363" s="63"/>
      <c r="L1363" s="28" t="s">
        <v>17</v>
      </c>
      <c r="M1363" s="53">
        <v>74824.936000000002</v>
      </c>
      <c r="N1363" s="64" t="str">
        <f>+IF(Tabla1[[#This Row],[F PMPI]]="SÍ","No","Sí")</f>
        <v>No</v>
      </c>
      <c r="O1363" s="65">
        <f>+Tabla1[[#This Row],[PVL]]*1.055</f>
        <v>78940.307480000003</v>
      </c>
      <c r="P1363" s="65">
        <f>+Tabla1[[#This Row],[PVL]]*1.43</f>
        <v>106999.65848</v>
      </c>
      <c r="Q1363" s="66" t="str">
        <f>+HYPERLINK(Tabla1[[#This Row],[PAG]])</f>
        <v>https://todomusica.com.ar/soportes/3830-ds420b.html</v>
      </c>
      <c r="R1363" s="67"/>
      <c r="S1363" s="68"/>
      <c r="T1363" s="69"/>
      <c r="U1363" s="69"/>
      <c r="V1363" s="69"/>
      <c r="W1363" s="69"/>
      <c r="X1363" s="69"/>
      <c r="Y1363" s="35"/>
      <c r="Z1363" s="35" t="s">
        <v>25406</v>
      </c>
      <c r="AA1363" s="36">
        <v>1</v>
      </c>
      <c r="AB1363" s="35" t="s">
        <v>9849</v>
      </c>
      <c r="AC1363" s="35" t="str">
        <f>+IF(Tabla1[[#This Row],[STK]]="no","Sin STK", "STK disponible")</f>
        <v>Sin STK</v>
      </c>
      <c r="AD1363" s="35">
        <f>+I1363*J1363</f>
        <v>0</v>
      </c>
      <c r="AE1363" s="35">
        <f>+I1363*K1363</f>
        <v>0</v>
      </c>
      <c r="AF1363" s="36">
        <f>IF(Tabla1[[#This Row],[ref pack]]=1,Tabla1[[#This Row],[Pedido]],LCM(Tabla1[[#This Row],[MC VIEJO]],Tabla1[[#This Row],[Pedido]]))</f>
        <v>1</v>
      </c>
      <c r="AG1363" s="36">
        <f>+VLOOKUP(Tabla1[[#This Row],[Artículo]],'.'!$B$2:$D$11481,3,)</f>
        <v>1</v>
      </c>
      <c r="AH1363" s="37" t="str">
        <f>+IFERROR(SEARCH("pack",Tabla1[[#This Row],[PACK]]),"")</f>
        <v/>
      </c>
    </row>
    <row r="1364" spans="1:34" ht="24" customHeight="1" x14ac:dyDescent="0.2">
      <c r="A1364" s="50" t="s">
        <v>2483</v>
      </c>
      <c r="B1364" s="60" t="s">
        <v>2498</v>
      </c>
      <c r="C1364" s="61" t="s">
        <v>2499</v>
      </c>
      <c r="D1364" s="52" t="s">
        <v>9841</v>
      </c>
      <c r="E1364" s="53">
        <v>31857.1</v>
      </c>
      <c r="F1364" s="23" t="str">
        <f>+IFERROR(VLOOKUP(Tabla1[[#This Row],[Artículo]],'..'!$B$2:$D$569000,3,),"")</f>
        <v/>
      </c>
      <c r="G1364" s="24" t="str">
        <f>IF(H1364=AF1364,"", "Error MC")</f>
        <v>Error MC</v>
      </c>
      <c r="H1364" s="62"/>
      <c r="I1364" s="54">
        <f>+Tabla1[[#This Row],[MC]]*Tabla1[[#This Row],[Pedido]]*Tabla1[[#This Row],[PVC ]]</f>
        <v>0</v>
      </c>
      <c r="J1364" s="26">
        <v>0.21</v>
      </c>
      <c r="K1364" s="63"/>
      <c r="L1364" s="28" t="s">
        <v>17</v>
      </c>
      <c r="M1364" s="53">
        <v>55893.288</v>
      </c>
      <c r="N1364" s="64" t="str">
        <f>+IF(Tabla1[[#This Row],[F PMPI]]="SÍ","No","Sí")</f>
        <v>No</v>
      </c>
      <c r="O1364" s="65">
        <f>+Tabla1[[#This Row],[PVL]]*1.055</f>
        <v>58967.418839999998</v>
      </c>
      <c r="P1364" s="65">
        <f>+Tabla1[[#This Row],[PVL]]*1.43</f>
        <v>79927.401839999991</v>
      </c>
      <c r="Q1364" s="66" t="str">
        <f>+HYPERLINK(Tabla1[[#This Row],[PAG]])</f>
        <v>https://todomusica.com.ar/soportes/512-ds431b.html</v>
      </c>
      <c r="R1364" s="67"/>
      <c r="S1364" s="68"/>
      <c r="T1364" s="69"/>
      <c r="U1364" s="69"/>
      <c r="V1364" s="69"/>
      <c r="W1364" s="69"/>
      <c r="X1364" s="69"/>
      <c r="Y1364" s="35"/>
      <c r="Z1364" s="35" t="s">
        <v>25407</v>
      </c>
      <c r="AA1364" s="36">
        <v>1</v>
      </c>
      <c r="AB1364" s="35" t="s">
        <v>9849</v>
      </c>
      <c r="AC1364" s="35" t="str">
        <f>+IF(Tabla1[[#This Row],[STK]]="no","Sin STK", "STK disponible")</f>
        <v>STK disponible</v>
      </c>
      <c r="AD1364" s="35">
        <f>+I1364*J1364</f>
        <v>0</v>
      </c>
      <c r="AE1364" s="35">
        <f>+I1364*K1364</f>
        <v>0</v>
      </c>
      <c r="AF1364" s="36">
        <f>IF(Tabla1[[#This Row],[ref pack]]=1,Tabla1[[#This Row],[Pedido]],LCM(Tabla1[[#This Row],[MC VIEJO]],Tabla1[[#This Row],[Pedido]]))</f>
        <v>1</v>
      </c>
      <c r="AG1364" s="36">
        <f>+VLOOKUP(Tabla1[[#This Row],[Artículo]],'.'!$B$2:$D$11481,3,)</f>
        <v>1</v>
      </c>
      <c r="AH1364" s="37" t="str">
        <f>+IFERROR(SEARCH("pack",Tabla1[[#This Row],[PACK]]),"")</f>
        <v/>
      </c>
    </row>
    <row r="1365" spans="1:34" ht="24" customHeight="1" x14ac:dyDescent="0.2">
      <c r="A1365" s="50" t="s">
        <v>2483</v>
      </c>
      <c r="B1365" s="60" t="s">
        <v>2500</v>
      </c>
      <c r="C1365" s="61" t="s">
        <v>2501</v>
      </c>
      <c r="D1365" s="52" t="s">
        <v>27</v>
      </c>
      <c r="E1365" s="53">
        <v>31857.1</v>
      </c>
      <c r="F1365" s="23" t="str">
        <f>+IFERROR(VLOOKUP(Tabla1[[#This Row],[Artículo]],'..'!$B$2:$D$569000,3,),"")</f>
        <v/>
      </c>
      <c r="G1365" s="24" t="str">
        <f>IF(H1365=AF1365,"", "Error MC")</f>
        <v>Error MC</v>
      </c>
      <c r="H1365" s="62"/>
      <c r="I1365" s="54">
        <f>+Tabla1[[#This Row],[MC]]*Tabla1[[#This Row],[Pedido]]*Tabla1[[#This Row],[PVC ]]</f>
        <v>0</v>
      </c>
      <c r="J1365" s="26">
        <v>0.21</v>
      </c>
      <c r="K1365" s="63"/>
      <c r="L1365" s="28" t="s">
        <v>17</v>
      </c>
      <c r="M1365" s="53">
        <v>55893.288</v>
      </c>
      <c r="N1365" s="64" t="str">
        <f>+IF(Tabla1[[#This Row],[F PMPI]]="SÍ","No","Sí")</f>
        <v>No</v>
      </c>
      <c r="O1365" s="65">
        <f>+Tabla1[[#This Row],[PVL]]*1.055</f>
        <v>58967.418839999998</v>
      </c>
      <c r="P1365" s="65">
        <f>+Tabla1[[#This Row],[PVL]]*1.43</f>
        <v>79927.401839999991</v>
      </c>
      <c r="Q1365" s="66" t="str">
        <f>+HYPERLINK(Tabla1[[#This Row],[PAG]])</f>
        <v>https://todomusica.com.ar/soportes/4012-ds431b.html</v>
      </c>
      <c r="R1365" s="67"/>
      <c r="S1365" s="68"/>
      <c r="T1365" s="69"/>
      <c r="U1365" s="69"/>
      <c r="V1365" s="69"/>
      <c r="W1365" s="69"/>
      <c r="X1365" s="69"/>
      <c r="Y1365" s="35"/>
      <c r="Z1365" s="35" t="s">
        <v>25408</v>
      </c>
      <c r="AA1365" s="36">
        <v>1</v>
      </c>
      <c r="AB1365" s="35" t="s">
        <v>9849</v>
      </c>
      <c r="AC1365" s="35" t="str">
        <f>+IF(Tabla1[[#This Row],[STK]]="no","Sin STK", "STK disponible")</f>
        <v>Sin STK</v>
      </c>
      <c r="AD1365" s="35">
        <f>+I1365*J1365</f>
        <v>0</v>
      </c>
      <c r="AE1365" s="35">
        <f>+I1365*K1365</f>
        <v>0</v>
      </c>
      <c r="AF1365" s="36">
        <f>IF(Tabla1[[#This Row],[ref pack]]=1,Tabla1[[#This Row],[Pedido]],LCM(Tabla1[[#This Row],[MC VIEJO]],Tabla1[[#This Row],[Pedido]]))</f>
        <v>1</v>
      </c>
      <c r="AG1365" s="36">
        <f>+VLOOKUP(Tabla1[[#This Row],[Artículo]],'.'!$B$2:$D$11481,3,)</f>
        <v>1</v>
      </c>
      <c r="AH1365" s="37" t="str">
        <f>+IFERROR(SEARCH("pack",Tabla1[[#This Row],[PACK]]),"")</f>
        <v/>
      </c>
    </row>
    <row r="1366" spans="1:34" ht="24" customHeight="1" x14ac:dyDescent="0.2">
      <c r="A1366" s="50" t="s">
        <v>2483</v>
      </c>
      <c r="B1366" s="60" t="s">
        <v>2502</v>
      </c>
      <c r="C1366" s="61" t="s">
        <v>2503</v>
      </c>
      <c r="D1366" s="52" t="s">
        <v>27</v>
      </c>
      <c r="E1366" s="53">
        <v>17578.099999999999</v>
      </c>
      <c r="F1366" s="23" t="str">
        <f>+IFERROR(VLOOKUP(Tabla1[[#This Row],[Artículo]],'..'!$B$2:$D$569000,3,),"")</f>
        <v/>
      </c>
      <c r="G1366" s="24" t="str">
        <f>IF(H1366=AF1366,"", "Error MC")</f>
        <v>Error MC</v>
      </c>
      <c r="H1366" s="62"/>
      <c r="I1366" s="54">
        <f>+Tabla1[[#This Row],[MC]]*Tabla1[[#This Row],[Pedido]]*Tabla1[[#This Row],[PVC ]]</f>
        <v>0</v>
      </c>
      <c r="J1366" s="26">
        <v>0.21</v>
      </c>
      <c r="K1366" s="63"/>
      <c r="L1366" s="28" t="s">
        <v>17</v>
      </c>
      <c r="M1366" s="53">
        <v>30840.782999999999</v>
      </c>
      <c r="N1366" s="64" t="str">
        <f>+IF(Tabla1[[#This Row],[F PMPI]]="SÍ","No","Sí")</f>
        <v>No</v>
      </c>
      <c r="O1366" s="65">
        <f>+Tabla1[[#This Row],[PVL]]*1.055</f>
        <v>32537.026064999998</v>
      </c>
      <c r="P1366" s="65">
        <f>+Tabla1[[#This Row],[PVL]]*1.43</f>
        <v>44102.319689999997</v>
      </c>
      <c r="Q1366" s="66" t="str">
        <f>+HYPERLINK(Tabla1[[#This Row],[PAG]])</f>
        <v>https://todomusica.com.ar/soportes/4014-ds431b.html</v>
      </c>
      <c r="R1366" s="67"/>
      <c r="S1366" s="68"/>
      <c r="T1366" s="69"/>
      <c r="U1366" s="69"/>
      <c r="V1366" s="69"/>
      <c r="W1366" s="69"/>
      <c r="X1366" s="69"/>
      <c r="Y1366" s="35"/>
      <c r="Z1366" s="35" t="s">
        <v>25409</v>
      </c>
      <c r="AA1366" s="36">
        <v>1</v>
      </c>
      <c r="AB1366" s="35" t="s">
        <v>9849</v>
      </c>
      <c r="AC1366" s="35" t="str">
        <f>+IF(Tabla1[[#This Row],[STK]]="no","Sin STK", "STK disponible")</f>
        <v>Sin STK</v>
      </c>
      <c r="AD1366" s="35">
        <f>+I1366*J1366</f>
        <v>0</v>
      </c>
      <c r="AE1366" s="35">
        <f>+I1366*K1366</f>
        <v>0</v>
      </c>
      <c r="AF1366" s="36">
        <f>IF(Tabla1[[#This Row],[ref pack]]=1,Tabla1[[#This Row],[Pedido]],LCM(Tabla1[[#This Row],[MC VIEJO]],Tabla1[[#This Row],[Pedido]]))</f>
        <v>1</v>
      </c>
      <c r="AG1366" s="36">
        <f>+VLOOKUP(Tabla1[[#This Row],[Artículo]],'.'!$B$2:$D$11481,3,)</f>
        <v>1</v>
      </c>
      <c r="AH1366" s="37" t="str">
        <f>+IFERROR(SEARCH("pack",Tabla1[[#This Row],[PACK]]),"")</f>
        <v/>
      </c>
    </row>
    <row r="1367" spans="1:34" ht="24" customHeight="1" x14ac:dyDescent="0.2">
      <c r="A1367" s="50" t="s">
        <v>2483</v>
      </c>
      <c r="B1367" s="60" t="s">
        <v>2504</v>
      </c>
      <c r="C1367" s="61" t="s">
        <v>2505</v>
      </c>
      <c r="D1367" s="52" t="s">
        <v>27</v>
      </c>
      <c r="E1367" s="53">
        <v>18497.53</v>
      </c>
      <c r="F1367" s="23" t="str">
        <f>+IFERROR(VLOOKUP(Tabla1[[#This Row],[Artículo]],'..'!$B$2:$D$569000,3,),"")</f>
        <v/>
      </c>
      <c r="G1367" s="24" t="str">
        <f>IF(H1367=AF1367,"", "Error MC")</f>
        <v>Error MC</v>
      </c>
      <c r="H1367" s="62"/>
      <c r="I1367" s="54">
        <f>+Tabla1[[#This Row],[MC]]*Tabla1[[#This Row],[Pedido]]*Tabla1[[#This Row],[PVC ]]</f>
        <v>0</v>
      </c>
      <c r="J1367" s="26">
        <v>0.21</v>
      </c>
      <c r="K1367" s="63"/>
      <c r="L1367" s="28" t="s">
        <v>17</v>
      </c>
      <c r="M1367" s="53">
        <v>32453.918000000001</v>
      </c>
      <c r="N1367" s="64" t="str">
        <f>+IF(Tabla1[[#This Row],[F PMPI]]="SÍ","No","Sí")</f>
        <v>No</v>
      </c>
      <c r="O1367" s="65">
        <f>+Tabla1[[#This Row],[PVL]]*1.055</f>
        <v>34238.88349</v>
      </c>
      <c r="P1367" s="65">
        <f>+Tabla1[[#This Row],[PVL]]*1.43</f>
        <v>46409.102740000002</v>
      </c>
      <c r="Q1367" s="66" t="str">
        <f>+HYPERLINK(Tabla1[[#This Row],[PAG]])</f>
        <v>https://todomusica.com.ar/soportes/228-ds510bb.html</v>
      </c>
      <c r="R1367" s="67"/>
      <c r="S1367" s="68"/>
      <c r="T1367" s="69"/>
      <c r="U1367" s="69"/>
      <c r="V1367" s="69"/>
      <c r="W1367" s="69"/>
      <c r="X1367" s="69"/>
      <c r="Y1367" s="35"/>
      <c r="Z1367" s="35" t="s">
        <v>25410</v>
      </c>
      <c r="AA1367" s="36">
        <v>1</v>
      </c>
      <c r="AB1367" s="35" t="s">
        <v>9849</v>
      </c>
      <c r="AC1367" s="35" t="str">
        <f>+IF(Tabla1[[#This Row],[STK]]="no","Sin STK", "STK disponible")</f>
        <v>Sin STK</v>
      </c>
      <c r="AD1367" s="35">
        <f>+I1367*J1367</f>
        <v>0</v>
      </c>
      <c r="AE1367" s="35">
        <f>+I1367*K1367</f>
        <v>0</v>
      </c>
      <c r="AF1367" s="36">
        <f>IF(Tabla1[[#This Row],[ref pack]]=1,Tabla1[[#This Row],[Pedido]],LCM(Tabla1[[#This Row],[MC VIEJO]],Tabla1[[#This Row],[Pedido]]))</f>
        <v>1</v>
      </c>
      <c r="AG1367" s="36">
        <f>+VLOOKUP(Tabla1[[#This Row],[Artículo]],'.'!$B$2:$D$11481,3,)</f>
        <v>1</v>
      </c>
      <c r="AH1367" s="37" t="str">
        <f>+IFERROR(SEARCH("pack",Tabla1[[#This Row],[PACK]]),"")</f>
        <v/>
      </c>
    </row>
    <row r="1368" spans="1:34" ht="24" customHeight="1" x14ac:dyDescent="0.2">
      <c r="A1368" s="50" t="s">
        <v>2483</v>
      </c>
      <c r="B1368" s="60" t="s">
        <v>2506</v>
      </c>
      <c r="C1368" s="61" t="s">
        <v>2507</v>
      </c>
      <c r="D1368" s="52" t="s">
        <v>27</v>
      </c>
      <c r="E1368" s="53">
        <v>21580.63</v>
      </c>
      <c r="F1368" s="23" t="str">
        <f>+IFERROR(VLOOKUP(Tabla1[[#This Row],[Artículo]],'..'!$B$2:$D$569000,3,),"")</f>
        <v/>
      </c>
      <c r="G1368" s="24" t="str">
        <f>IF(H1368=AF1368,"", "Error MC")</f>
        <v>Error MC</v>
      </c>
      <c r="H1368" s="62"/>
      <c r="I1368" s="54">
        <f>+Tabla1[[#This Row],[MC]]*Tabla1[[#This Row],[Pedido]]*Tabla1[[#This Row],[PVC ]]</f>
        <v>0</v>
      </c>
      <c r="J1368" s="26">
        <v>0.21</v>
      </c>
      <c r="K1368" s="63"/>
      <c r="L1368" s="28" t="s">
        <v>17</v>
      </c>
      <c r="M1368" s="53">
        <v>37863.211000000003</v>
      </c>
      <c r="N1368" s="64" t="str">
        <f>+IF(Tabla1[[#This Row],[F PMPI]]="SÍ","No","Sí")</f>
        <v>No</v>
      </c>
      <c r="O1368" s="65">
        <f>+Tabla1[[#This Row],[PVL]]*1.055</f>
        <v>39945.687604999999</v>
      </c>
      <c r="P1368" s="65">
        <f>+Tabla1[[#This Row],[PVL]]*1.43</f>
        <v>54144.391730000003</v>
      </c>
      <c r="Q1368" s="66" t="str">
        <f>+HYPERLINK(Tabla1[[#This Row],[PAG]])</f>
        <v>https://todomusica.com.ar/soportes/3833-ds530bb.html</v>
      </c>
      <c r="R1368" s="67"/>
      <c r="S1368" s="68"/>
      <c r="T1368" s="69"/>
      <c r="U1368" s="69"/>
      <c r="V1368" s="69"/>
      <c r="W1368" s="69"/>
      <c r="X1368" s="69"/>
      <c r="Y1368" s="35"/>
      <c r="Z1368" s="35" t="s">
        <v>25411</v>
      </c>
      <c r="AA1368" s="36">
        <v>1</v>
      </c>
      <c r="AB1368" s="35" t="s">
        <v>9849</v>
      </c>
      <c r="AC1368" s="35" t="str">
        <f>+IF(Tabla1[[#This Row],[STK]]="no","Sin STK", "STK disponible")</f>
        <v>Sin STK</v>
      </c>
      <c r="AD1368" s="35">
        <f>+I1368*J1368</f>
        <v>0</v>
      </c>
      <c r="AE1368" s="35">
        <f>+I1368*K1368</f>
        <v>0</v>
      </c>
      <c r="AF1368" s="36">
        <f>IF(Tabla1[[#This Row],[ref pack]]=1,Tabla1[[#This Row],[Pedido]],LCM(Tabla1[[#This Row],[MC VIEJO]],Tabla1[[#This Row],[Pedido]]))</f>
        <v>1</v>
      </c>
      <c r="AG1368" s="36">
        <f>+VLOOKUP(Tabla1[[#This Row],[Artículo]],'.'!$B$2:$D$11481,3,)</f>
        <v>1</v>
      </c>
      <c r="AH1368" s="37" t="str">
        <f>+IFERROR(SEARCH("pack",Tabla1[[#This Row],[PACK]]),"")</f>
        <v/>
      </c>
    </row>
    <row r="1369" spans="1:34" ht="24" customHeight="1" x14ac:dyDescent="0.2">
      <c r="A1369" s="50" t="s">
        <v>2483</v>
      </c>
      <c r="B1369" s="60" t="s">
        <v>2508</v>
      </c>
      <c r="C1369" s="61" t="s">
        <v>2509</v>
      </c>
      <c r="D1369" s="52" t="s">
        <v>9842</v>
      </c>
      <c r="E1369" s="53">
        <v>47271.65</v>
      </c>
      <c r="F1369" s="23" t="str">
        <f>+IFERROR(VLOOKUP(Tabla1[[#This Row],[Artículo]],'..'!$B$2:$D$569000,3,),"")</f>
        <v/>
      </c>
      <c r="G1369" s="24" t="str">
        <f>IF(H1369=AF1369,"", "Error MC")</f>
        <v>Error MC</v>
      </c>
      <c r="H1369" s="62"/>
      <c r="I1369" s="54">
        <f>+Tabla1[[#This Row],[MC]]*Tabla1[[#This Row],[Pedido]]*Tabla1[[#This Row],[PVC ]]</f>
        <v>0</v>
      </c>
      <c r="J1369" s="26">
        <v>0.21</v>
      </c>
      <c r="K1369" s="63"/>
      <c r="L1369" s="28" t="s">
        <v>17</v>
      </c>
      <c r="M1369" s="53">
        <v>82938.107000000004</v>
      </c>
      <c r="N1369" s="64" t="str">
        <f>+IF(Tabla1[[#This Row],[F PMPI]]="SÍ","No","Sí")</f>
        <v>No</v>
      </c>
      <c r="O1369" s="65">
        <f>+Tabla1[[#This Row],[PVL]]*1.055</f>
        <v>87499.702884999992</v>
      </c>
      <c r="P1369" s="65">
        <f>+Tabla1[[#This Row],[PVL]]*1.43</f>
        <v>118601.49301000001</v>
      </c>
      <c r="Q1369" s="66" t="str">
        <f>+HYPERLINK(Tabla1[[#This Row],[PAG]])</f>
        <v>https://todomusica.com.ar/soportes/4020-ds530bb.html</v>
      </c>
      <c r="R1369" s="67"/>
      <c r="S1369" s="68"/>
      <c r="T1369" s="69"/>
      <c r="U1369" s="69"/>
      <c r="V1369" s="69"/>
      <c r="W1369" s="69"/>
      <c r="X1369" s="69"/>
      <c r="Y1369" s="35"/>
      <c r="Z1369" s="35" t="s">
        <v>25412</v>
      </c>
      <c r="AA1369" s="36">
        <v>1</v>
      </c>
      <c r="AB1369" s="35" t="s">
        <v>9849</v>
      </c>
      <c r="AC1369" s="35" t="str">
        <f>+IF(Tabla1[[#This Row],[STK]]="no","Sin STK", "STK disponible")</f>
        <v>STK disponible</v>
      </c>
      <c r="AD1369" s="35">
        <f>+I1369*J1369</f>
        <v>0</v>
      </c>
      <c r="AE1369" s="35">
        <f>+I1369*K1369</f>
        <v>0</v>
      </c>
      <c r="AF1369" s="36">
        <f>IF(Tabla1[[#This Row],[ref pack]]=1,Tabla1[[#This Row],[Pedido]],LCM(Tabla1[[#This Row],[MC VIEJO]],Tabla1[[#This Row],[Pedido]]))</f>
        <v>1</v>
      </c>
      <c r="AG1369" s="36">
        <f>+VLOOKUP(Tabla1[[#This Row],[Artículo]],'.'!$B$2:$D$11481,3,)</f>
        <v>1</v>
      </c>
      <c r="AH1369" s="37" t="str">
        <f>+IFERROR(SEARCH("pack",Tabla1[[#This Row],[PACK]]),"")</f>
        <v/>
      </c>
    </row>
    <row r="1370" spans="1:34" ht="24" customHeight="1" x14ac:dyDescent="0.2">
      <c r="A1370" s="50" t="s">
        <v>2483</v>
      </c>
      <c r="B1370" s="60" t="s">
        <v>2510</v>
      </c>
      <c r="C1370" s="61" t="s">
        <v>2511</v>
      </c>
      <c r="D1370" s="52" t="s">
        <v>9842</v>
      </c>
      <c r="E1370" s="53">
        <v>59455.31</v>
      </c>
      <c r="F1370" s="23" t="str">
        <f>+IFERROR(VLOOKUP(Tabla1[[#This Row],[Artículo]],'..'!$B$2:$D$569000,3,),"")</f>
        <v/>
      </c>
      <c r="G1370" s="24" t="str">
        <f>IF(H1370=AF1370,"", "Error MC")</f>
        <v>Error MC</v>
      </c>
      <c r="H1370" s="62"/>
      <c r="I1370" s="54">
        <f>+Tabla1[[#This Row],[MC]]*Tabla1[[#This Row],[Pedido]]*Tabla1[[#This Row],[PVC ]]</f>
        <v>0</v>
      </c>
      <c r="J1370" s="26">
        <v>0.21</v>
      </c>
      <c r="K1370" s="63"/>
      <c r="L1370" s="28" t="s">
        <v>17</v>
      </c>
      <c r="M1370" s="53">
        <v>104314.342</v>
      </c>
      <c r="N1370" s="64" t="str">
        <f>+IF(Tabla1[[#This Row],[F PMPI]]="SÍ","No","Sí")</f>
        <v>No</v>
      </c>
      <c r="O1370" s="65">
        <f>+Tabla1[[#This Row],[PVL]]*1.055</f>
        <v>110051.63081</v>
      </c>
      <c r="P1370" s="65">
        <f>+Tabla1[[#This Row],[PVL]]*1.43</f>
        <v>149169.50906000001</v>
      </c>
      <c r="Q1370" s="66" t="str">
        <f>+HYPERLINK(Tabla1[[#This Row],[PAG]])</f>
        <v>https://todomusica.com.ar/soportes/5789-404.html</v>
      </c>
      <c r="R1370" s="67"/>
      <c r="S1370" s="68"/>
      <c r="T1370" s="69"/>
      <c r="U1370" s="69"/>
      <c r="V1370" s="69"/>
      <c r="W1370" s="69"/>
      <c r="X1370" s="69"/>
      <c r="Y1370" s="35"/>
      <c r="Z1370" s="35" t="s">
        <v>25413</v>
      </c>
      <c r="AA1370" s="36">
        <v>1</v>
      </c>
      <c r="AB1370" s="35" t="s">
        <v>9849</v>
      </c>
      <c r="AC1370" s="35" t="str">
        <f>+IF(Tabla1[[#This Row],[STK]]="no","Sin STK", "STK disponible")</f>
        <v>STK disponible</v>
      </c>
      <c r="AD1370" s="35">
        <f>+I1370*J1370</f>
        <v>0</v>
      </c>
      <c r="AE1370" s="35">
        <f>+I1370*K1370</f>
        <v>0</v>
      </c>
      <c r="AF1370" s="36">
        <f>IF(Tabla1[[#This Row],[ref pack]]=1,Tabla1[[#This Row],[Pedido]],LCM(Tabla1[[#This Row],[MC VIEJO]],Tabla1[[#This Row],[Pedido]]))</f>
        <v>1</v>
      </c>
      <c r="AG1370" s="36">
        <f>+VLOOKUP(Tabla1[[#This Row],[Artículo]],'.'!$B$2:$D$11481,3,)</f>
        <v>1</v>
      </c>
      <c r="AH1370" s="37" t="str">
        <f>+IFERROR(SEARCH("pack",Tabla1[[#This Row],[PACK]]),"")</f>
        <v/>
      </c>
    </row>
    <row r="1371" spans="1:34" ht="24" customHeight="1" x14ac:dyDescent="0.2">
      <c r="A1371" s="50" t="s">
        <v>2483</v>
      </c>
      <c r="B1371" s="60" t="s">
        <v>2514</v>
      </c>
      <c r="C1371" s="61" t="s">
        <v>2515</v>
      </c>
      <c r="D1371" s="52" t="s">
        <v>27</v>
      </c>
      <c r="E1371" s="53">
        <v>12331.73</v>
      </c>
      <c r="F1371" s="23" t="str">
        <f>+IFERROR(VLOOKUP(Tabla1[[#This Row],[Artículo]],'..'!$B$2:$D$569000,3,),"")</f>
        <v/>
      </c>
      <c r="G1371" s="24" t="str">
        <f>IF(H1371=AF1371,"", "Error MC")</f>
        <v>Error MC</v>
      </c>
      <c r="H1371" s="62"/>
      <c r="I1371" s="54">
        <f>+Tabla1[[#This Row],[MC]]*Tabla1[[#This Row],[Pedido]]*Tabla1[[#This Row],[PVC ]]</f>
        <v>0</v>
      </c>
      <c r="J1371" s="26">
        <v>0.21</v>
      </c>
      <c r="K1371" s="63"/>
      <c r="L1371" s="28" t="s">
        <v>17</v>
      </c>
      <c r="M1371" s="53">
        <v>21636.022000000001</v>
      </c>
      <c r="N1371" s="64" t="str">
        <f>+IF(Tabla1[[#This Row],[F PMPI]]="SÍ","No","Sí")</f>
        <v>No</v>
      </c>
      <c r="O1371" s="65">
        <f>+Tabla1[[#This Row],[PVL]]*1.055</f>
        <v>22826.003209999999</v>
      </c>
      <c r="P1371" s="65">
        <f>+Tabla1[[#This Row],[PVL]]*1.43</f>
        <v>30939.511460000002</v>
      </c>
      <c r="Q1371" s="66" t="str">
        <f>+HYPERLINK(Tabla1[[#This Row],[PAG]])</f>
        <v>https://todomusica.com.ar/productos-sin-categorias-de-netsuite/1140-gsp38wb.html</v>
      </c>
      <c r="R1371" s="67"/>
      <c r="S1371" s="68"/>
      <c r="T1371" s="69"/>
      <c r="U1371" s="69"/>
      <c r="V1371" s="69"/>
      <c r="W1371" s="69"/>
      <c r="X1371" s="69"/>
      <c r="Y1371" s="35"/>
      <c r="Z1371" s="35" t="s">
        <v>25414</v>
      </c>
      <c r="AA1371" s="36">
        <v>1</v>
      </c>
      <c r="AB1371" s="35" t="s">
        <v>9849</v>
      </c>
      <c r="AC1371" s="35" t="str">
        <f>+IF(Tabla1[[#This Row],[STK]]="no","Sin STK", "STK disponible")</f>
        <v>Sin STK</v>
      </c>
      <c r="AD1371" s="35">
        <f>+I1371*J1371</f>
        <v>0</v>
      </c>
      <c r="AE1371" s="35">
        <f>+I1371*K1371</f>
        <v>0</v>
      </c>
      <c r="AF1371" s="36">
        <f>IF(Tabla1[[#This Row],[ref pack]]=1,Tabla1[[#This Row],[Pedido]],LCM(Tabla1[[#This Row],[MC VIEJO]],Tabla1[[#This Row],[Pedido]]))</f>
        <v>1</v>
      </c>
      <c r="AG1371" s="36">
        <f>+VLOOKUP(Tabla1[[#This Row],[Artículo]],'.'!$B$2:$D$11481,3,)</f>
        <v>1</v>
      </c>
      <c r="AH1371" s="37" t="str">
        <f>+IFERROR(SEARCH("pack",Tabla1[[#This Row],[PACK]]),"")</f>
        <v/>
      </c>
    </row>
    <row r="1372" spans="1:34" ht="24" customHeight="1" x14ac:dyDescent="0.2">
      <c r="A1372" s="50" t="s">
        <v>2483</v>
      </c>
      <c r="B1372" s="60" t="s">
        <v>2516</v>
      </c>
      <c r="C1372" s="61" t="s">
        <v>2517</v>
      </c>
      <c r="D1372" s="52" t="s">
        <v>27</v>
      </c>
      <c r="E1372" s="53">
        <v>13359.51</v>
      </c>
      <c r="F1372" s="23" t="str">
        <f>+IFERROR(VLOOKUP(Tabla1[[#This Row],[Artículo]],'..'!$B$2:$D$569000,3,),"")</f>
        <v/>
      </c>
      <c r="G1372" s="24" t="str">
        <f>IF(H1372=AF1372,"", "Error MC")</f>
        <v>Error MC</v>
      </c>
      <c r="H1372" s="62"/>
      <c r="I1372" s="54">
        <f>+Tabla1[[#This Row],[MC]]*Tabla1[[#This Row],[Pedido]]*Tabla1[[#This Row],[PVC ]]</f>
        <v>0</v>
      </c>
      <c r="J1372" s="26">
        <v>0.21</v>
      </c>
      <c r="K1372" s="63"/>
      <c r="L1372" s="28" t="s">
        <v>17</v>
      </c>
      <c r="M1372" s="53">
        <v>23439.260999999999</v>
      </c>
      <c r="N1372" s="64" t="str">
        <f>+IF(Tabla1[[#This Row],[F PMPI]]="SÍ","No","Sí")</f>
        <v>No</v>
      </c>
      <c r="O1372" s="65">
        <f>+Tabla1[[#This Row],[PVL]]*1.055</f>
        <v>24728.420354999998</v>
      </c>
      <c r="P1372" s="65">
        <f>+Tabla1[[#This Row],[PVL]]*1.43</f>
        <v>33518.143229999994</v>
      </c>
      <c r="Q1372" s="66" t="str">
        <f>+HYPERLINK(Tabla1[[#This Row],[PAG]])</f>
        <v>https://todomusica.com.ar/productos-sin-categorias-de-netsuite/9264-gsp38wb-plus.html</v>
      </c>
      <c r="R1372" s="67"/>
      <c r="S1372" s="68"/>
      <c r="T1372" s="69"/>
      <c r="U1372" s="69"/>
      <c r="V1372" s="69"/>
      <c r="W1372" s="69"/>
      <c r="X1372" s="69"/>
      <c r="Y1372" s="35"/>
      <c r="Z1372" s="35" t="s">
        <v>25415</v>
      </c>
      <c r="AA1372" s="36">
        <v>1</v>
      </c>
      <c r="AB1372" s="35" t="s">
        <v>9849</v>
      </c>
      <c r="AC1372" s="35" t="str">
        <f>+IF(Tabla1[[#This Row],[STK]]="no","Sin STK", "STK disponible")</f>
        <v>Sin STK</v>
      </c>
      <c r="AD1372" s="35">
        <f>+I1372*J1372</f>
        <v>0</v>
      </c>
      <c r="AE1372" s="35">
        <f>+I1372*K1372</f>
        <v>0</v>
      </c>
      <c r="AF1372" s="36">
        <f>IF(Tabla1[[#This Row],[ref pack]]=1,Tabla1[[#This Row],[Pedido]],LCM(Tabla1[[#This Row],[MC VIEJO]],Tabla1[[#This Row],[Pedido]]))</f>
        <v>1</v>
      </c>
      <c r="AG1372" s="36">
        <f>+VLOOKUP(Tabla1[[#This Row],[Artículo]],'.'!$B$2:$D$11481,3,)</f>
        <v>1</v>
      </c>
      <c r="AH1372" s="37" t="str">
        <f>+IFERROR(SEARCH("pack",Tabla1[[#This Row],[PACK]]),"")</f>
        <v/>
      </c>
    </row>
    <row r="1373" spans="1:34" ht="24" customHeight="1" x14ac:dyDescent="0.2">
      <c r="A1373" s="50" t="s">
        <v>2483</v>
      </c>
      <c r="B1373" s="60" t="s">
        <v>2518</v>
      </c>
      <c r="C1373" s="61" t="s">
        <v>2519</v>
      </c>
      <c r="D1373" s="52" t="s">
        <v>27</v>
      </c>
      <c r="E1373" s="53">
        <v>12331.73</v>
      </c>
      <c r="F1373" s="23" t="str">
        <f>+IFERROR(VLOOKUP(Tabla1[[#This Row],[Artículo]],'..'!$B$2:$D$569000,3,),"")</f>
        <v/>
      </c>
      <c r="G1373" s="24" t="str">
        <f>IF(H1373=AF1373,"", "Error MC")</f>
        <v>Error MC</v>
      </c>
      <c r="H1373" s="62"/>
      <c r="I1373" s="54">
        <f>+Tabla1[[#This Row],[MC]]*Tabla1[[#This Row],[Pedido]]*Tabla1[[#This Row],[PVC ]]</f>
        <v>0</v>
      </c>
      <c r="J1373" s="26">
        <v>0.21</v>
      </c>
      <c r="K1373" s="63"/>
      <c r="L1373" s="28" t="s">
        <v>17</v>
      </c>
      <c r="M1373" s="53">
        <v>21636.022000000001</v>
      </c>
      <c r="N1373" s="64" t="str">
        <f>+IF(Tabla1[[#This Row],[F PMPI]]="SÍ","No","Sí")</f>
        <v>No</v>
      </c>
      <c r="O1373" s="65">
        <f>+Tabla1[[#This Row],[PVL]]*1.055</f>
        <v>22826.003209999999</v>
      </c>
      <c r="P1373" s="65">
        <f>+Tabla1[[#This Row],[PVL]]*1.43</f>
        <v>30939.511460000002</v>
      </c>
      <c r="Q1373" s="66" t="str">
        <f>+HYPERLINK(Tabla1[[#This Row],[PAG]])</f>
        <v>https://todomusica.com.ar/productos-sin-categorias-de-netsuite/2965-gsp39sb.html</v>
      </c>
      <c r="R1373" s="67"/>
      <c r="S1373" s="68"/>
      <c r="T1373" s="69"/>
      <c r="U1373" s="69"/>
      <c r="V1373" s="69"/>
      <c r="W1373" s="69"/>
      <c r="X1373" s="69"/>
      <c r="Y1373" s="35"/>
      <c r="Z1373" s="35" t="s">
        <v>25416</v>
      </c>
      <c r="AA1373" s="36">
        <v>1</v>
      </c>
      <c r="AB1373" s="35" t="s">
        <v>9849</v>
      </c>
      <c r="AC1373" s="35" t="str">
        <f>+IF(Tabla1[[#This Row],[STK]]="no","Sin STK", "STK disponible")</f>
        <v>Sin STK</v>
      </c>
      <c r="AD1373" s="35">
        <f>+I1373*J1373</f>
        <v>0</v>
      </c>
      <c r="AE1373" s="35">
        <f>+I1373*K1373</f>
        <v>0</v>
      </c>
      <c r="AF1373" s="36">
        <f>IF(Tabla1[[#This Row],[ref pack]]=1,Tabla1[[#This Row],[Pedido]],LCM(Tabla1[[#This Row],[MC VIEJO]],Tabla1[[#This Row],[Pedido]]))</f>
        <v>1</v>
      </c>
      <c r="AG1373" s="36">
        <f>+VLOOKUP(Tabla1[[#This Row],[Artículo]],'.'!$B$2:$D$11481,3,)</f>
        <v>1</v>
      </c>
      <c r="AH1373" s="37" t="str">
        <f>+IFERROR(SEARCH("pack",Tabla1[[#This Row],[PACK]]),"")</f>
        <v/>
      </c>
    </row>
    <row r="1374" spans="1:34" ht="24" customHeight="1" x14ac:dyDescent="0.2">
      <c r="A1374" s="50" t="s">
        <v>2483</v>
      </c>
      <c r="B1374" s="60" t="s">
        <v>2520</v>
      </c>
      <c r="C1374" s="61" t="s">
        <v>2521</v>
      </c>
      <c r="D1374" s="52" t="s">
        <v>27</v>
      </c>
      <c r="E1374" s="53">
        <v>12331.73</v>
      </c>
      <c r="F1374" s="23" t="str">
        <f>+IFERROR(VLOOKUP(Tabla1[[#This Row],[Artículo]],'..'!$B$2:$D$569000,3,),"")</f>
        <v/>
      </c>
      <c r="G1374" s="24" t="str">
        <f>IF(H1374=AF1374,"", "Error MC")</f>
        <v>Error MC</v>
      </c>
      <c r="H1374" s="62"/>
      <c r="I1374" s="54">
        <f>+Tabla1[[#This Row],[MC]]*Tabla1[[#This Row],[Pedido]]*Tabla1[[#This Row],[PVC ]]</f>
        <v>0</v>
      </c>
      <c r="J1374" s="26">
        <v>0.21</v>
      </c>
      <c r="K1374" s="63"/>
      <c r="L1374" s="28" t="s">
        <v>17</v>
      </c>
      <c r="M1374" s="53">
        <v>21636.022000000001</v>
      </c>
      <c r="N1374" s="64" t="str">
        <f>+IF(Tabla1[[#This Row],[F PMPI]]="SÍ","No","Sí")</f>
        <v>No</v>
      </c>
      <c r="O1374" s="65">
        <f>+Tabla1[[#This Row],[PVL]]*1.055</f>
        <v>22826.003209999999</v>
      </c>
      <c r="P1374" s="65">
        <f>+Tabla1[[#This Row],[PVL]]*1.43</f>
        <v>30939.511460000002</v>
      </c>
      <c r="Q1374" s="66" t="str">
        <f>+HYPERLINK(Tabla1[[#This Row],[PAG]])</f>
        <v>https://todomusica.com.ar/soportes/2991-gsp40sb.html</v>
      </c>
      <c r="R1374" s="67"/>
      <c r="S1374" s="68"/>
      <c r="T1374" s="69"/>
      <c r="U1374" s="69"/>
      <c r="V1374" s="69"/>
      <c r="W1374" s="69"/>
      <c r="X1374" s="69"/>
      <c r="Y1374" s="35"/>
      <c r="Z1374" s="35" t="s">
        <v>25417</v>
      </c>
      <c r="AA1374" s="36">
        <v>1</v>
      </c>
      <c r="AB1374" s="35" t="s">
        <v>9849</v>
      </c>
      <c r="AC1374" s="35" t="str">
        <f>+IF(Tabla1[[#This Row],[STK]]="no","Sin STK", "STK disponible")</f>
        <v>Sin STK</v>
      </c>
      <c r="AD1374" s="35">
        <f>+I1374*J1374</f>
        <v>0</v>
      </c>
      <c r="AE1374" s="35">
        <f>+I1374*K1374</f>
        <v>0</v>
      </c>
      <c r="AF1374" s="36">
        <f>IF(Tabla1[[#This Row],[ref pack]]=1,Tabla1[[#This Row],[Pedido]],LCM(Tabla1[[#This Row],[MC VIEJO]],Tabla1[[#This Row],[Pedido]]))</f>
        <v>1</v>
      </c>
      <c r="AG1374" s="36">
        <f>+VLOOKUP(Tabla1[[#This Row],[Artículo]],'.'!$B$2:$D$11481,3,)</f>
        <v>1</v>
      </c>
      <c r="AH1374" s="37" t="str">
        <f>+IFERROR(SEARCH("pack",Tabla1[[#This Row],[PACK]]),"")</f>
        <v/>
      </c>
    </row>
    <row r="1375" spans="1:34" ht="24" customHeight="1" x14ac:dyDescent="0.2">
      <c r="A1375" s="50" t="s">
        <v>2483</v>
      </c>
      <c r="B1375" s="60" t="s">
        <v>2522</v>
      </c>
      <c r="C1375" s="61" t="s">
        <v>2523</v>
      </c>
      <c r="D1375" s="52" t="s">
        <v>27</v>
      </c>
      <c r="E1375" s="53">
        <v>21066.82</v>
      </c>
      <c r="F1375" s="23" t="str">
        <f>+IFERROR(VLOOKUP(Tabla1[[#This Row],[Artículo]],'..'!$B$2:$D$569000,3,),"")</f>
        <v/>
      </c>
      <c r="G1375" s="24" t="str">
        <f>IF(H1375=AF1375,"", "Error MC")</f>
        <v>Error MC</v>
      </c>
      <c r="H1375" s="62"/>
      <c r="I1375" s="54">
        <f>+Tabla1[[#This Row],[MC]]*Tabla1[[#This Row],[Pedido]]*Tabla1[[#This Row],[PVC ]]</f>
        <v>0</v>
      </c>
      <c r="J1375" s="26">
        <v>0.21</v>
      </c>
      <c r="K1375" s="63"/>
      <c r="L1375" s="28" t="s">
        <v>17</v>
      </c>
      <c r="M1375" s="53">
        <v>36961.737000000001</v>
      </c>
      <c r="N1375" s="64" t="str">
        <f>+IF(Tabla1[[#This Row],[F PMPI]]="SÍ","No","Sí")</f>
        <v>No</v>
      </c>
      <c r="O1375" s="65">
        <f>+Tabla1[[#This Row],[PVL]]*1.055</f>
        <v>38994.632534999997</v>
      </c>
      <c r="P1375" s="65">
        <f>+Tabla1[[#This Row],[PVL]]*1.43</f>
        <v>52855.283909999998</v>
      </c>
      <c r="Q1375" s="66" t="str">
        <f>+HYPERLINK(Tabla1[[#This Row],[PAG]])</f>
        <v>https://todomusica.com.ar/productos-sin-categorias-de-netsuite/5793-404.html</v>
      </c>
      <c r="R1375" s="67"/>
      <c r="S1375" s="68"/>
      <c r="T1375" s="69"/>
      <c r="U1375" s="69"/>
      <c r="V1375" s="69"/>
      <c r="W1375" s="69"/>
      <c r="X1375" s="69"/>
      <c r="Y1375" s="35"/>
      <c r="Z1375" s="35" t="s">
        <v>25418</v>
      </c>
      <c r="AA1375" s="36">
        <v>1</v>
      </c>
      <c r="AB1375" s="35" t="s">
        <v>9849</v>
      </c>
      <c r="AC1375" s="35" t="str">
        <f>+IF(Tabla1[[#This Row],[STK]]="no","Sin STK", "STK disponible")</f>
        <v>Sin STK</v>
      </c>
      <c r="AD1375" s="35">
        <f>+I1375*J1375</f>
        <v>0</v>
      </c>
      <c r="AE1375" s="35">
        <f>+I1375*K1375</f>
        <v>0</v>
      </c>
      <c r="AF1375" s="36">
        <f>IF(Tabla1[[#This Row],[ref pack]]=1,Tabla1[[#This Row],[Pedido]],LCM(Tabla1[[#This Row],[MC VIEJO]],Tabla1[[#This Row],[Pedido]]))</f>
        <v>1</v>
      </c>
      <c r="AG1375" s="36">
        <f>+VLOOKUP(Tabla1[[#This Row],[Artículo]],'.'!$B$2:$D$11481,3,)</f>
        <v>1</v>
      </c>
      <c r="AH1375" s="37" t="str">
        <f>+IFERROR(SEARCH("pack",Tabla1[[#This Row],[PACK]]),"")</f>
        <v/>
      </c>
    </row>
    <row r="1376" spans="1:34" ht="24" customHeight="1" x14ac:dyDescent="0.2">
      <c r="A1376" s="50" t="s">
        <v>2483</v>
      </c>
      <c r="B1376" s="60" t="s">
        <v>2524</v>
      </c>
      <c r="C1376" s="61" t="s">
        <v>2525</v>
      </c>
      <c r="D1376" s="52" t="s">
        <v>27</v>
      </c>
      <c r="E1376" s="53">
        <v>16956.07</v>
      </c>
      <c r="F1376" s="23" t="str">
        <f>+IFERROR(VLOOKUP(Tabla1[[#This Row],[Artículo]],'..'!$B$2:$D$569000,3,),"")</f>
        <v/>
      </c>
      <c r="G1376" s="24" t="str">
        <f>IF(H1376=AF1376,"", "Error MC")</f>
        <v>Error MC</v>
      </c>
      <c r="H1376" s="62"/>
      <c r="I1376" s="54">
        <f>+Tabla1[[#This Row],[MC]]*Tabla1[[#This Row],[Pedido]]*Tabla1[[#This Row],[PVC ]]</f>
        <v>0</v>
      </c>
      <c r="J1376" s="26">
        <v>0.21</v>
      </c>
      <c r="K1376" s="63"/>
      <c r="L1376" s="28" t="s">
        <v>17</v>
      </c>
      <c r="M1376" s="53">
        <v>29749.422999999999</v>
      </c>
      <c r="N1376" s="64" t="str">
        <f>+IF(Tabla1[[#This Row],[F PMPI]]="SÍ","No","Sí")</f>
        <v>No</v>
      </c>
      <c r="O1376" s="65">
        <f>+Tabla1[[#This Row],[PVL]]*1.055</f>
        <v>31385.641264999998</v>
      </c>
      <c r="P1376" s="65">
        <f>+Tabla1[[#This Row],[PVL]]*1.43</f>
        <v>42541.674889999995</v>
      </c>
      <c r="Q1376" s="66" t="str">
        <f>+HYPERLINK(Tabla1[[#This Row],[PAG]])</f>
        <v>https://todomusica.com.ar/productos-sin-categorias-de-netsuite/3068-gs301b.html</v>
      </c>
      <c r="R1376" s="67"/>
      <c r="S1376" s="68"/>
      <c r="T1376" s="69"/>
      <c r="U1376" s="69"/>
      <c r="V1376" s="69"/>
      <c r="W1376" s="69"/>
      <c r="X1376" s="69"/>
      <c r="Y1376" s="35"/>
      <c r="Z1376" s="35" t="s">
        <v>25419</v>
      </c>
      <c r="AA1376" s="36">
        <v>1</v>
      </c>
      <c r="AB1376" s="35" t="s">
        <v>9849</v>
      </c>
      <c r="AC1376" s="35" t="str">
        <f>+IF(Tabla1[[#This Row],[STK]]="no","Sin STK", "STK disponible")</f>
        <v>Sin STK</v>
      </c>
      <c r="AD1376" s="35">
        <f>+I1376*J1376</f>
        <v>0</v>
      </c>
      <c r="AE1376" s="35">
        <f>+I1376*K1376</f>
        <v>0</v>
      </c>
      <c r="AF1376" s="36">
        <f>IF(Tabla1[[#This Row],[ref pack]]=1,Tabla1[[#This Row],[Pedido]],LCM(Tabla1[[#This Row],[MC VIEJO]],Tabla1[[#This Row],[Pedido]]))</f>
        <v>1</v>
      </c>
      <c r="AG1376" s="36">
        <f>+VLOOKUP(Tabla1[[#This Row],[Artículo]],'.'!$B$2:$D$11481,3,)</f>
        <v>1</v>
      </c>
      <c r="AH1376" s="37" t="str">
        <f>+IFERROR(SEARCH("pack",Tabla1[[#This Row],[PACK]]),"")</f>
        <v/>
      </c>
    </row>
    <row r="1377" spans="1:34" ht="24" customHeight="1" x14ac:dyDescent="0.2">
      <c r="A1377" s="50" t="s">
        <v>2483</v>
      </c>
      <c r="B1377" s="60" t="s">
        <v>2526</v>
      </c>
      <c r="C1377" s="61" t="s">
        <v>2527</v>
      </c>
      <c r="D1377" s="52" t="s">
        <v>27</v>
      </c>
      <c r="E1377" s="53">
        <v>16956.07</v>
      </c>
      <c r="F1377" s="23" t="str">
        <f>+IFERROR(VLOOKUP(Tabla1[[#This Row],[Artículo]],'..'!$B$2:$D$569000,3,),"")</f>
        <v/>
      </c>
      <c r="G1377" s="24" t="str">
        <f>IF(H1377=AF1377,"", "Error MC")</f>
        <v>Error MC</v>
      </c>
      <c r="H1377" s="62"/>
      <c r="I1377" s="54">
        <f>+Tabla1[[#This Row],[MC]]*Tabla1[[#This Row],[Pedido]]*Tabla1[[#This Row],[PVC ]]</f>
        <v>0</v>
      </c>
      <c r="J1377" s="26">
        <v>0.21</v>
      </c>
      <c r="K1377" s="63"/>
      <c r="L1377" s="28" t="s">
        <v>17</v>
      </c>
      <c r="M1377" s="53">
        <v>29749.422999999999</v>
      </c>
      <c r="N1377" s="64" t="str">
        <f>+IF(Tabla1[[#This Row],[F PMPI]]="SÍ","No","Sí")</f>
        <v>No</v>
      </c>
      <c r="O1377" s="65">
        <f>+Tabla1[[#This Row],[PVL]]*1.055</f>
        <v>31385.641264999998</v>
      </c>
      <c r="P1377" s="65">
        <f>+Tabla1[[#This Row],[PVL]]*1.43</f>
        <v>42541.674889999995</v>
      </c>
      <c r="Q1377" s="66" t="str">
        <f>+HYPERLINK(Tabla1[[#This Row],[PAG]])</f>
        <v>https://todomusica.com.ar/productos-sin-categorias-de-netsuite/2591-gs302b.html</v>
      </c>
      <c r="R1377" s="67"/>
      <c r="S1377" s="68"/>
      <c r="T1377" s="69"/>
      <c r="U1377" s="69"/>
      <c r="V1377" s="69"/>
      <c r="W1377" s="69"/>
      <c r="X1377" s="69"/>
      <c r="Y1377" s="35"/>
      <c r="Z1377" s="35" t="s">
        <v>25420</v>
      </c>
      <c r="AA1377" s="36">
        <v>1</v>
      </c>
      <c r="AB1377" s="35" t="s">
        <v>9849</v>
      </c>
      <c r="AC1377" s="35" t="str">
        <f>+IF(Tabla1[[#This Row],[STK]]="no","Sin STK", "STK disponible")</f>
        <v>Sin STK</v>
      </c>
      <c r="AD1377" s="35">
        <f>+I1377*J1377</f>
        <v>0</v>
      </c>
      <c r="AE1377" s="35">
        <f>+I1377*K1377</f>
        <v>0</v>
      </c>
      <c r="AF1377" s="36">
        <f>IF(Tabla1[[#This Row],[ref pack]]=1,Tabla1[[#This Row],[Pedido]],LCM(Tabla1[[#This Row],[MC VIEJO]],Tabla1[[#This Row],[Pedido]]))</f>
        <v>1</v>
      </c>
      <c r="AG1377" s="36">
        <f>+VLOOKUP(Tabla1[[#This Row],[Artículo]],'.'!$B$2:$D$11481,3,)</f>
        <v>1</v>
      </c>
      <c r="AH1377" s="37" t="str">
        <f>+IFERROR(SEARCH("pack",Tabla1[[#This Row],[PACK]]),"")</f>
        <v/>
      </c>
    </row>
    <row r="1378" spans="1:34" ht="24" customHeight="1" x14ac:dyDescent="0.2">
      <c r="A1378" s="50" t="s">
        <v>2483</v>
      </c>
      <c r="B1378" s="60" t="s">
        <v>2528</v>
      </c>
      <c r="C1378" s="61" t="s">
        <v>2529</v>
      </c>
      <c r="D1378" s="52" t="s">
        <v>27</v>
      </c>
      <c r="E1378" s="53">
        <v>22094.52</v>
      </c>
      <c r="F1378" s="23" t="str">
        <f>+IFERROR(VLOOKUP(Tabla1[[#This Row],[Artículo]],'..'!$B$2:$D$569000,3,),"")</f>
        <v/>
      </c>
      <c r="G1378" s="24" t="str">
        <f>IF(H1378=AF1378,"", "Error MC")</f>
        <v>Error MC</v>
      </c>
      <c r="H1378" s="62"/>
      <c r="I1378" s="54">
        <f>+Tabla1[[#This Row],[MC]]*Tabla1[[#This Row],[Pedido]]*Tabla1[[#This Row],[PVC ]]</f>
        <v>0</v>
      </c>
      <c r="J1378" s="26">
        <v>0.21</v>
      </c>
      <c r="K1378" s="63"/>
      <c r="L1378" s="28" t="s">
        <v>17</v>
      </c>
      <c r="M1378" s="53">
        <v>38764.830999999998</v>
      </c>
      <c r="N1378" s="64" t="str">
        <f>+IF(Tabla1[[#This Row],[F PMPI]]="SÍ","No","Sí")</f>
        <v>No</v>
      </c>
      <c r="O1378" s="65">
        <f>+Tabla1[[#This Row],[PVL]]*1.055</f>
        <v>40896.896704999999</v>
      </c>
      <c r="P1378" s="65">
        <f>+Tabla1[[#This Row],[PVL]]*1.43</f>
        <v>55433.708329999994</v>
      </c>
      <c r="Q1378" s="66" t="str">
        <f>+HYPERLINK(Tabla1[[#This Row],[PAG]])</f>
        <v>https://todomusica.com.ar/productos-sin-categorias-de-netsuite/424-gs401bb.html</v>
      </c>
      <c r="R1378" s="67"/>
      <c r="S1378" s="68"/>
      <c r="T1378" s="69"/>
      <c r="U1378" s="69"/>
      <c r="V1378" s="69"/>
      <c r="W1378" s="69"/>
      <c r="X1378" s="69"/>
      <c r="Y1378" s="35"/>
      <c r="Z1378" s="35" t="s">
        <v>25421</v>
      </c>
      <c r="AA1378" s="36">
        <v>1</v>
      </c>
      <c r="AB1378" s="35" t="s">
        <v>9849</v>
      </c>
      <c r="AC1378" s="35" t="str">
        <f>+IF(Tabla1[[#This Row],[STK]]="no","Sin STK", "STK disponible")</f>
        <v>Sin STK</v>
      </c>
      <c r="AD1378" s="35">
        <f>+I1378*J1378</f>
        <v>0</v>
      </c>
      <c r="AE1378" s="35">
        <f>+I1378*K1378</f>
        <v>0</v>
      </c>
      <c r="AF1378" s="36">
        <f>IF(Tabla1[[#This Row],[ref pack]]=1,Tabla1[[#This Row],[Pedido]],LCM(Tabla1[[#This Row],[MC VIEJO]],Tabla1[[#This Row],[Pedido]]))</f>
        <v>1</v>
      </c>
      <c r="AG1378" s="36">
        <f>+VLOOKUP(Tabla1[[#This Row],[Artículo]],'.'!$B$2:$D$11481,3,)</f>
        <v>1</v>
      </c>
      <c r="AH1378" s="37" t="str">
        <f>+IFERROR(SEARCH("pack",Tabla1[[#This Row],[PACK]]),"")</f>
        <v/>
      </c>
    </row>
    <row r="1379" spans="1:34" ht="24" customHeight="1" x14ac:dyDescent="0.2">
      <c r="A1379" s="50" t="s">
        <v>2483</v>
      </c>
      <c r="B1379" s="60" t="s">
        <v>2530</v>
      </c>
      <c r="C1379" s="61" t="s">
        <v>2531</v>
      </c>
      <c r="D1379" s="52" t="s">
        <v>27</v>
      </c>
      <c r="E1379" s="53">
        <v>22094.52</v>
      </c>
      <c r="F1379" s="23" t="str">
        <f>+IFERROR(VLOOKUP(Tabla1[[#This Row],[Artículo]],'..'!$B$2:$D$569000,3,),"")</f>
        <v/>
      </c>
      <c r="G1379" s="24" t="str">
        <f>IF(H1379=AF1379,"", "Error MC")</f>
        <v>Error MC</v>
      </c>
      <c r="H1379" s="62"/>
      <c r="I1379" s="54">
        <f>+Tabla1[[#This Row],[MC]]*Tabla1[[#This Row],[Pedido]]*Tabla1[[#This Row],[PVC ]]</f>
        <v>0</v>
      </c>
      <c r="J1379" s="26">
        <v>0.21</v>
      </c>
      <c r="K1379" s="63"/>
      <c r="L1379" s="28" t="s">
        <v>17</v>
      </c>
      <c r="M1379" s="53">
        <v>38764.830999999998</v>
      </c>
      <c r="N1379" s="64" t="str">
        <f>+IF(Tabla1[[#This Row],[F PMPI]]="SÍ","No","Sí")</f>
        <v>No</v>
      </c>
      <c r="O1379" s="65">
        <f>+Tabla1[[#This Row],[PVL]]*1.055</f>
        <v>40896.896704999999</v>
      </c>
      <c r="P1379" s="65">
        <f>+Tabla1[[#This Row],[PVL]]*1.43</f>
        <v>55433.708329999994</v>
      </c>
      <c r="Q1379" s="66" t="str">
        <f>+HYPERLINK(Tabla1[[#This Row],[PAG]])</f>
        <v>https://todomusica.com.ar/productos-sin-categorias-de-netsuite/5796-404.html</v>
      </c>
      <c r="R1379" s="67"/>
      <c r="S1379" s="68"/>
      <c r="T1379" s="69"/>
      <c r="U1379" s="69"/>
      <c r="V1379" s="69"/>
      <c r="W1379" s="69"/>
      <c r="X1379" s="69"/>
      <c r="Y1379" s="35"/>
      <c r="Z1379" s="35" t="s">
        <v>25422</v>
      </c>
      <c r="AA1379" s="36">
        <v>1</v>
      </c>
      <c r="AB1379" s="35" t="s">
        <v>9849</v>
      </c>
      <c r="AC1379" s="35" t="str">
        <f>+IF(Tabla1[[#This Row],[STK]]="no","Sin STK", "STK disponible")</f>
        <v>Sin STK</v>
      </c>
      <c r="AD1379" s="35">
        <f>+I1379*J1379</f>
        <v>0</v>
      </c>
      <c r="AE1379" s="35">
        <f>+I1379*K1379</f>
        <v>0</v>
      </c>
      <c r="AF1379" s="36">
        <f>IF(Tabla1[[#This Row],[ref pack]]=1,Tabla1[[#This Row],[Pedido]],LCM(Tabla1[[#This Row],[MC VIEJO]],Tabla1[[#This Row],[Pedido]]))</f>
        <v>1</v>
      </c>
      <c r="AG1379" s="36">
        <f>+VLOOKUP(Tabla1[[#This Row],[Artículo]],'.'!$B$2:$D$11481,3,)</f>
        <v>1</v>
      </c>
      <c r="AH1379" s="37" t="str">
        <f>+IFERROR(SEARCH("pack",Tabla1[[#This Row],[PACK]]),"")</f>
        <v/>
      </c>
    </row>
    <row r="1380" spans="1:34" ht="24" customHeight="1" x14ac:dyDescent="0.2">
      <c r="A1380" s="50" t="s">
        <v>2483</v>
      </c>
      <c r="B1380" s="60" t="s">
        <v>2532</v>
      </c>
      <c r="C1380" s="61" t="s">
        <v>2533</v>
      </c>
      <c r="D1380" s="52" t="s">
        <v>27</v>
      </c>
      <c r="E1380" s="53">
        <v>34122.17</v>
      </c>
      <c r="F1380" s="23" t="str">
        <f>+IFERROR(VLOOKUP(Tabla1[[#This Row],[Artículo]],'..'!$B$2:$D$569000,3,),"")</f>
        <v/>
      </c>
      <c r="G1380" s="24" t="str">
        <f>IF(H1380=AF1380,"", "Error MC")</f>
        <v>Error MC</v>
      </c>
      <c r="H1380" s="62"/>
      <c r="I1380" s="54">
        <f>+Tabla1[[#This Row],[MC]]*Tabla1[[#This Row],[Pedido]]*Tabla1[[#This Row],[PVC ]]</f>
        <v>0</v>
      </c>
      <c r="J1380" s="26">
        <v>0.21</v>
      </c>
      <c r="K1380" s="63"/>
      <c r="L1380" s="28" t="s">
        <v>17</v>
      </c>
      <c r="M1380" s="53">
        <v>59867.351999999999</v>
      </c>
      <c r="N1380" s="64" t="str">
        <f>+IF(Tabla1[[#This Row],[F PMPI]]="SÍ","No","Sí")</f>
        <v>No</v>
      </c>
      <c r="O1380" s="65">
        <f>+Tabla1[[#This Row],[PVL]]*1.055</f>
        <v>63160.056359999995</v>
      </c>
      <c r="P1380" s="65">
        <f>+Tabla1[[#This Row],[PVL]]*1.43</f>
        <v>85610.31336</v>
      </c>
      <c r="Q1380" s="66" t="str">
        <f>+HYPERLINK(Tabla1[[#This Row],[PAG]])</f>
        <v>https://todomusica.com.ar/soportes/5802-404.html</v>
      </c>
      <c r="R1380" s="67"/>
      <c r="S1380" s="68"/>
      <c r="T1380" s="69"/>
      <c r="U1380" s="69"/>
      <c r="V1380" s="69"/>
      <c r="W1380" s="69"/>
      <c r="X1380" s="69"/>
      <c r="Y1380" s="35"/>
      <c r="Z1380" s="35" t="s">
        <v>25423</v>
      </c>
      <c r="AA1380" s="36">
        <v>1</v>
      </c>
      <c r="AB1380" s="35" t="s">
        <v>9849</v>
      </c>
      <c r="AC1380" s="35" t="str">
        <f>+IF(Tabla1[[#This Row],[STK]]="no","Sin STK", "STK disponible")</f>
        <v>Sin STK</v>
      </c>
      <c r="AD1380" s="35">
        <f>+I1380*J1380</f>
        <v>0</v>
      </c>
      <c r="AE1380" s="35">
        <f>+I1380*K1380</f>
        <v>0</v>
      </c>
      <c r="AF1380" s="36">
        <f>IF(Tabla1[[#This Row],[ref pack]]=1,Tabla1[[#This Row],[Pedido]],LCM(Tabla1[[#This Row],[MC VIEJO]],Tabla1[[#This Row],[Pedido]]))</f>
        <v>1</v>
      </c>
      <c r="AG1380" s="36">
        <f>+VLOOKUP(Tabla1[[#This Row],[Artículo]],'.'!$B$2:$D$11481,3,)</f>
        <v>1</v>
      </c>
      <c r="AH1380" s="37" t="str">
        <f>+IFERROR(SEARCH("pack",Tabla1[[#This Row],[PACK]]),"")</f>
        <v/>
      </c>
    </row>
    <row r="1381" spans="1:34" ht="24" customHeight="1" x14ac:dyDescent="0.2">
      <c r="A1381" s="50" t="s">
        <v>2483</v>
      </c>
      <c r="B1381" s="60" t="s">
        <v>2534</v>
      </c>
      <c r="C1381" s="61" t="s">
        <v>2535</v>
      </c>
      <c r="D1381" s="52" t="s">
        <v>27</v>
      </c>
      <c r="E1381" s="53">
        <v>80135.34</v>
      </c>
      <c r="F1381" s="23" t="str">
        <f>+IFERROR(VLOOKUP(Tabla1[[#This Row],[Artículo]],'..'!$B$2:$D$569000,3,),"")</f>
        <v/>
      </c>
      <c r="G1381" s="24" t="str">
        <f>IF(H1381=AF1381,"", "Error MC")</f>
        <v>Error MC</v>
      </c>
      <c r="H1381" s="62"/>
      <c r="I1381" s="54">
        <f>+Tabla1[[#This Row],[MC]]*Tabla1[[#This Row],[Pedido]]*Tabla1[[#This Row],[PVC ]]</f>
        <v>0</v>
      </c>
      <c r="J1381" s="26">
        <v>0.21</v>
      </c>
      <c r="K1381" s="63"/>
      <c r="L1381" s="28" t="s">
        <v>17</v>
      </c>
      <c r="M1381" s="53">
        <v>140597.45000000001</v>
      </c>
      <c r="N1381" s="64" t="str">
        <f>+IF(Tabla1[[#This Row],[F PMPI]]="SÍ","No","Sí")</f>
        <v>No</v>
      </c>
      <c r="O1381" s="65">
        <f>+Tabla1[[#This Row],[PVL]]*1.055</f>
        <v>148330.30975000001</v>
      </c>
      <c r="P1381" s="65">
        <f>+Tabla1[[#This Row],[PVL]]*1.43</f>
        <v>201054.3535</v>
      </c>
      <c r="Q1381" s="66" t="str">
        <f>+HYPERLINK(Tabla1[[#This Row],[PAG]])</f>
        <v>https://todomusica.com.ar/productos-sin-categorias-de-netsuite/5803-404.html</v>
      </c>
      <c r="R1381" s="67"/>
      <c r="S1381" s="68"/>
      <c r="T1381" s="69"/>
      <c r="U1381" s="69"/>
      <c r="V1381" s="69"/>
      <c r="W1381" s="69"/>
      <c r="X1381" s="69"/>
      <c r="Y1381" s="35"/>
      <c r="Z1381" s="35" t="s">
        <v>25424</v>
      </c>
      <c r="AA1381" s="36">
        <v>1</v>
      </c>
      <c r="AB1381" s="35" t="s">
        <v>9849</v>
      </c>
      <c r="AC1381" s="35" t="str">
        <f>+IF(Tabla1[[#This Row],[STK]]="no","Sin STK", "STK disponible")</f>
        <v>Sin STK</v>
      </c>
      <c r="AD1381" s="35">
        <f>+I1381*J1381</f>
        <v>0</v>
      </c>
      <c r="AE1381" s="35">
        <f>+I1381*K1381</f>
        <v>0</v>
      </c>
      <c r="AF1381" s="36">
        <f>IF(Tabla1[[#This Row],[ref pack]]=1,Tabla1[[#This Row],[Pedido]],LCM(Tabla1[[#This Row],[MC VIEJO]],Tabla1[[#This Row],[Pedido]]))</f>
        <v>1</v>
      </c>
      <c r="AG1381" s="36">
        <f>+VLOOKUP(Tabla1[[#This Row],[Artículo]],'.'!$B$2:$D$11481,3,)</f>
        <v>1</v>
      </c>
      <c r="AH1381" s="37" t="str">
        <f>+IFERROR(SEARCH("pack",Tabla1[[#This Row],[PACK]]),"")</f>
        <v/>
      </c>
    </row>
    <row r="1382" spans="1:34" ht="24" customHeight="1" x14ac:dyDescent="0.2">
      <c r="A1382" s="50" t="s">
        <v>2483</v>
      </c>
      <c r="B1382" s="60" t="s">
        <v>2536</v>
      </c>
      <c r="C1382" s="61" t="s">
        <v>2537</v>
      </c>
      <c r="D1382" s="52" t="s">
        <v>27</v>
      </c>
      <c r="E1382" s="53">
        <v>103400.48</v>
      </c>
      <c r="F1382" s="23" t="str">
        <f>+IFERROR(VLOOKUP(Tabla1[[#This Row],[Artículo]],'..'!$B$2:$D$569000,3,),"")</f>
        <v/>
      </c>
      <c r="G1382" s="24" t="str">
        <f>IF(H1382=AF1382,"", "Error MC")</f>
        <v>Error MC</v>
      </c>
      <c r="H1382" s="62"/>
      <c r="I1382" s="54">
        <f>+Tabla1[[#This Row],[MC]]*Tabla1[[#This Row],[Pedido]]*Tabla1[[#This Row],[PVC ]]</f>
        <v>0</v>
      </c>
      <c r="J1382" s="26">
        <v>0.21</v>
      </c>
      <c r="K1382" s="63"/>
      <c r="L1382" s="28" t="s">
        <v>17</v>
      </c>
      <c r="M1382" s="53">
        <v>181416.147</v>
      </c>
      <c r="N1382" s="64" t="str">
        <f>+IF(Tabla1[[#This Row],[F PMPI]]="SÍ","No","Sí")</f>
        <v>No</v>
      </c>
      <c r="O1382" s="65">
        <f>+Tabla1[[#This Row],[PVL]]*1.055</f>
        <v>191394.03508499998</v>
      </c>
      <c r="P1382" s="65">
        <f>+Tabla1[[#This Row],[PVL]]*1.43</f>
        <v>259425.09020999999</v>
      </c>
      <c r="Q1382" s="66" t="str">
        <f>+HYPERLINK(Tabla1[[#This Row],[PAG]])</f>
        <v>https://todomusica.com.ar/soportes/425-gs526b.html</v>
      </c>
      <c r="R1382" s="67"/>
      <c r="S1382" s="68"/>
      <c r="T1382" s="69"/>
      <c r="U1382" s="69"/>
      <c r="V1382" s="69"/>
      <c r="W1382" s="69"/>
      <c r="X1382" s="69"/>
      <c r="Y1382" s="35"/>
      <c r="Z1382" s="35" t="s">
        <v>25425</v>
      </c>
      <c r="AA1382" s="36">
        <v>1</v>
      </c>
      <c r="AB1382" s="35" t="s">
        <v>9849</v>
      </c>
      <c r="AC1382" s="35" t="str">
        <f>+IF(Tabla1[[#This Row],[STK]]="no","Sin STK", "STK disponible")</f>
        <v>Sin STK</v>
      </c>
      <c r="AD1382" s="35">
        <f>+I1382*J1382</f>
        <v>0</v>
      </c>
      <c r="AE1382" s="35">
        <f>+I1382*K1382</f>
        <v>0</v>
      </c>
      <c r="AF1382" s="36">
        <f>IF(Tabla1[[#This Row],[ref pack]]=1,Tabla1[[#This Row],[Pedido]],LCM(Tabla1[[#This Row],[MC VIEJO]],Tabla1[[#This Row],[Pedido]]))</f>
        <v>1</v>
      </c>
      <c r="AG1382" s="36">
        <f>+VLOOKUP(Tabla1[[#This Row],[Artículo]],'.'!$B$2:$D$11481,3,)</f>
        <v>1</v>
      </c>
      <c r="AH1382" s="37" t="str">
        <f>+IFERROR(SEARCH("pack",Tabla1[[#This Row],[PACK]]),"")</f>
        <v/>
      </c>
    </row>
    <row r="1383" spans="1:34" ht="24" customHeight="1" x14ac:dyDescent="0.2">
      <c r="A1383" s="50" t="s">
        <v>2483</v>
      </c>
      <c r="B1383" s="60" t="s">
        <v>2538</v>
      </c>
      <c r="C1383" s="61" t="s">
        <v>2539</v>
      </c>
      <c r="D1383" s="52" t="s">
        <v>27</v>
      </c>
      <c r="E1383" s="53">
        <v>39564.58</v>
      </c>
      <c r="F1383" s="23" t="str">
        <f>+IFERROR(VLOOKUP(Tabla1[[#This Row],[Artículo]],'..'!$B$2:$D$569000,3,),"")</f>
        <v/>
      </c>
      <c r="G1383" s="24" t="str">
        <f>IF(H1383=AF1383,"", "Error MC")</f>
        <v>Error MC</v>
      </c>
      <c r="H1383" s="62"/>
      <c r="I1383" s="54">
        <f>+Tabla1[[#This Row],[MC]]*Tabla1[[#This Row],[Pedido]]*Tabla1[[#This Row],[PVC ]]</f>
        <v>0</v>
      </c>
      <c r="J1383" s="26">
        <v>0.21</v>
      </c>
      <c r="K1383" s="63"/>
      <c r="L1383" s="28" t="s">
        <v>17</v>
      </c>
      <c r="M1383" s="53">
        <v>69416.054000000004</v>
      </c>
      <c r="N1383" s="64" t="str">
        <f>+IF(Tabla1[[#This Row],[F PMPI]]="SÍ","No","Sí")</f>
        <v>No</v>
      </c>
      <c r="O1383" s="65">
        <f>+Tabla1[[#This Row],[PVL]]*1.055</f>
        <v>73233.936969999995</v>
      </c>
      <c r="P1383" s="65">
        <f>+Tabla1[[#This Row],[PVL]]*1.43</f>
        <v>99264.957219999997</v>
      </c>
      <c r="Q1383" s="66" t="str">
        <f>+HYPERLINK(Tabla1[[#This Row],[PAG]])</f>
        <v>https://todomusica.com.ar/soportes/2889-ks110b.html</v>
      </c>
      <c r="R1383" s="67"/>
      <c r="S1383" s="68"/>
      <c r="T1383" s="69"/>
      <c r="U1383" s="69"/>
      <c r="V1383" s="69"/>
      <c r="W1383" s="69"/>
      <c r="X1383" s="69"/>
      <c r="Y1383" s="35"/>
      <c r="Z1383" s="35" t="s">
        <v>25426</v>
      </c>
      <c r="AA1383" s="36">
        <v>1</v>
      </c>
      <c r="AB1383" s="35" t="s">
        <v>9849</v>
      </c>
      <c r="AC1383" s="35" t="str">
        <f>+IF(Tabla1[[#This Row],[STK]]="no","Sin STK", "STK disponible")</f>
        <v>Sin STK</v>
      </c>
      <c r="AD1383" s="35">
        <f>+I1383*J1383</f>
        <v>0</v>
      </c>
      <c r="AE1383" s="35">
        <f>+I1383*K1383</f>
        <v>0</v>
      </c>
      <c r="AF1383" s="36">
        <f>IF(Tabla1[[#This Row],[ref pack]]=1,Tabla1[[#This Row],[Pedido]],LCM(Tabla1[[#This Row],[MC VIEJO]],Tabla1[[#This Row],[Pedido]]))</f>
        <v>1</v>
      </c>
      <c r="AG1383" s="36">
        <f>+VLOOKUP(Tabla1[[#This Row],[Artículo]],'.'!$B$2:$D$11481,3,)</f>
        <v>1</v>
      </c>
      <c r="AH1383" s="37" t="str">
        <f>+IFERROR(SEARCH("pack",Tabla1[[#This Row],[PACK]]),"")</f>
        <v/>
      </c>
    </row>
    <row r="1384" spans="1:34" ht="24" customHeight="1" x14ac:dyDescent="0.2">
      <c r="A1384" s="50" t="s">
        <v>2483</v>
      </c>
      <c r="B1384" s="60" t="s">
        <v>2540</v>
      </c>
      <c r="C1384" s="61" t="s">
        <v>2541</v>
      </c>
      <c r="D1384" s="52" t="s">
        <v>27</v>
      </c>
      <c r="E1384" s="53">
        <v>47785.54</v>
      </c>
      <c r="F1384" s="23" t="str">
        <f>+IFERROR(VLOOKUP(Tabla1[[#This Row],[Artículo]],'..'!$B$2:$D$569000,3,),"")</f>
        <v/>
      </c>
      <c r="G1384" s="24" t="str">
        <f>IF(H1384=AF1384,"", "Error MC")</f>
        <v>Error MC</v>
      </c>
      <c r="H1384" s="62"/>
      <c r="I1384" s="54">
        <f>+Tabla1[[#This Row],[MC]]*Tabla1[[#This Row],[Pedido]]*Tabla1[[#This Row],[PVC ]]</f>
        <v>0</v>
      </c>
      <c r="J1384" s="26">
        <v>0.21</v>
      </c>
      <c r="K1384" s="63"/>
      <c r="L1384" s="28" t="s">
        <v>17</v>
      </c>
      <c r="M1384" s="53">
        <v>83839.725999999995</v>
      </c>
      <c r="N1384" s="64" t="str">
        <f>+IF(Tabla1[[#This Row],[F PMPI]]="SÍ","No","Sí")</f>
        <v>No</v>
      </c>
      <c r="O1384" s="65">
        <f>+Tabla1[[#This Row],[PVL]]*1.055</f>
        <v>88450.910929999984</v>
      </c>
      <c r="P1384" s="65">
        <f>+Tabla1[[#This Row],[PVL]]*1.43</f>
        <v>119890.80817999999</v>
      </c>
      <c r="Q1384" s="66" t="str">
        <f>+HYPERLINK(Tabla1[[#This Row],[PAG]])</f>
        <v>https://todomusica.com.ar/soportes/2778-ks120b.html</v>
      </c>
      <c r="R1384" s="67"/>
      <c r="S1384" s="68"/>
      <c r="T1384" s="69"/>
      <c r="U1384" s="69"/>
      <c r="V1384" s="69"/>
      <c r="W1384" s="69"/>
      <c r="X1384" s="69"/>
      <c r="Y1384" s="35"/>
      <c r="Z1384" s="35" t="s">
        <v>25427</v>
      </c>
      <c r="AA1384" s="36">
        <v>1</v>
      </c>
      <c r="AB1384" s="35" t="s">
        <v>9849</v>
      </c>
      <c r="AC1384" s="35" t="str">
        <f>+IF(Tabla1[[#This Row],[STK]]="no","Sin STK", "STK disponible")</f>
        <v>Sin STK</v>
      </c>
      <c r="AD1384" s="35">
        <f>+I1384*J1384</f>
        <v>0</v>
      </c>
      <c r="AE1384" s="35">
        <f>+I1384*K1384</f>
        <v>0</v>
      </c>
      <c r="AF1384" s="36">
        <f>IF(Tabla1[[#This Row],[ref pack]]=1,Tabla1[[#This Row],[Pedido]],LCM(Tabla1[[#This Row],[MC VIEJO]],Tabla1[[#This Row],[Pedido]]))</f>
        <v>1</v>
      </c>
      <c r="AG1384" s="36">
        <f>+VLOOKUP(Tabla1[[#This Row],[Artículo]],'.'!$B$2:$D$11481,3,)</f>
        <v>1</v>
      </c>
      <c r="AH1384" s="37" t="str">
        <f>+IFERROR(SEARCH("pack",Tabla1[[#This Row],[PACK]]),"")</f>
        <v/>
      </c>
    </row>
    <row r="1385" spans="1:34" ht="24" customHeight="1" x14ac:dyDescent="0.2">
      <c r="A1385" s="50" t="s">
        <v>2483</v>
      </c>
      <c r="B1385" s="60" t="s">
        <v>2542</v>
      </c>
      <c r="C1385" s="61" t="s">
        <v>2543</v>
      </c>
      <c r="D1385" s="52" t="s">
        <v>27</v>
      </c>
      <c r="E1385" s="53">
        <v>78816.17</v>
      </c>
      <c r="F1385" s="23" t="str">
        <f>+IFERROR(VLOOKUP(Tabla1[[#This Row],[Artículo]],'..'!$B$2:$D$569000,3,),"")</f>
        <v/>
      </c>
      <c r="G1385" s="24" t="str">
        <f>IF(H1385=AF1385,"", "Error MC")</f>
        <v>Error MC</v>
      </c>
      <c r="H1385" s="62"/>
      <c r="I1385" s="54">
        <f>+Tabla1[[#This Row],[MC]]*Tabla1[[#This Row],[Pedido]]*Tabla1[[#This Row],[PVC ]]</f>
        <v>0</v>
      </c>
      <c r="J1385" s="26">
        <v>0.21</v>
      </c>
      <c r="K1385" s="63"/>
      <c r="L1385" s="28" t="s">
        <v>17</v>
      </c>
      <c r="M1385" s="53">
        <v>138282.97500000001</v>
      </c>
      <c r="N1385" s="64" t="str">
        <f>+IF(Tabla1[[#This Row],[F PMPI]]="SÍ","No","Sí")</f>
        <v>No</v>
      </c>
      <c r="O1385" s="65">
        <f>+Tabla1[[#This Row],[PVL]]*1.055</f>
        <v>145888.53862499999</v>
      </c>
      <c r="P1385" s="65">
        <f>+Tabla1[[#This Row],[PVL]]*1.43</f>
        <v>197744.65424999999</v>
      </c>
      <c r="Q1385" s="66" t="str">
        <f>+HYPERLINK(Tabla1[[#This Row],[PAG]])</f>
        <v>https://todomusica.com.ar/soportes/4008-ks110b.html</v>
      </c>
      <c r="R1385" s="67"/>
      <c r="S1385" s="68"/>
      <c r="T1385" s="69"/>
      <c r="U1385" s="69"/>
      <c r="V1385" s="69"/>
      <c r="W1385" s="69"/>
      <c r="X1385" s="69"/>
      <c r="Y1385" s="35"/>
      <c r="Z1385" s="35" t="s">
        <v>25428</v>
      </c>
      <c r="AA1385" s="36">
        <v>1</v>
      </c>
      <c r="AB1385" s="35" t="s">
        <v>9849</v>
      </c>
      <c r="AC1385" s="35" t="str">
        <f>+IF(Tabla1[[#This Row],[STK]]="no","Sin STK", "STK disponible")</f>
        <v>Sin STK</v>
      </c>
      <c r="AD1385" s="35">
        <f>+I1385*J1385</f>
        <v>0</v>
      </c>
      <c r="AE1385" s="35">
        <f>+I1385*K1385</f>
        <v>0</v>
      </c>
      <c r="AF1385" s="36">
        <f>IF(Tabla1[[#This Row],[ref pack]]=1,Tabla1[[#This Row],[Pedido]],LCM(Tabla1[[#This Row],[MC VIEJO]],Tabla1[[#This Row],[Pedido]]))</f>
        <v>1</v>
      </c>
      <c r="AG1385" s="36">
        <f>+VLOOKUP(Tabla1[[#This Row],[Artículo]],'.'!$B$2:$D$11481,3,)</f>
        <v>1</v>
      </c>
      <c r="AH1385" s="37" t="str">
        <f>+IFERROR(SEARCH("pack",Tabla1[[#This Row],[PACK]]),"")</f>
        <v/>
      </c>
    </row>
    <row r="1386" spans="1:34" ht="24" customHeight="1" x14ac:dyDescent="0.2">
      <c r="A1386" s="50" t="s">
        <v>2483</v>
      </c>
      <c r="B1386" s="60" t="s">
        <v>2544</v>
      </c>
      <c r="C1386" s="61" t="s">
        <v>2545</v>
      </c>
      <c r="D1386" s="52" t="s">
        <v>27</v>
      </c>
      <c r="E1386" s="53">
        <v>95077.71</v>
      </c>
      <c r="F1386" s="23" t="str">
        <f>+IFERROR(VLOOKUP(Tabla1[[#This Row],[Artículo]],'..'!$B$2:$D$569000,3,),"")</f>
        <v/>
      </c>
      <c r="G1386" s="24" t="str">
        <f>IF(H1386=AF1386,"", "Error MC")</f>
        <v>Error MC</v>
      </c>
      <c r="H1386" s="62"/>
      <c r="I1386" s="54">
        <f>+Tabla1[[#This Row],[MC]]*Tabla1[[#This Row],[Pedido]]*Tabla1[[#This Row],[PVC ]]</f>
        <v>0</v>
      </c>
      <c r="J1386" s="26">
        <v>0.21</v>
      </c>
      <c r="K1386" s="63"/>
      <c r="L1386" s="28" t="s">
        <v>17</v>
      </c>
      <c r="M1386" s="53">
        <v>166813.84299999999</v>
      </c>
      <c r="N1386" s="64" t="str">
        <f>+IF(Tabla1[[#This Row],[F PMPI]]="SÍ","No","Sí")</f>
        <v>No</v>
      </c>
      <c r="O1386" s="65">
        <f>+Tabla1[[#This Row],[PVL]]*1.055</f>
        <v>175988.60436499998</v>
      </c>
      <c r="P1386" s="65">
        <f>+Tabla1[[#This Row],[PVL]]*1.43</f>
        <v>238543.79548999999</v>
      </c>
      <c r="Q1386" s="66" t="str">
        <f>+HYPERLINK(Tabla1[[#This Row],[PAG]])</f>
        <v>https://todomusica.com.ar/soportes/4009-ks110b.html</v>
      </c>
      <c r="R1386" s="67"/>
      <c r="S1386" s="68"/>
      <c r="T1386" s="69"/>
      <c r="U1386" s="69"/>
      <c r="V1386" s="69"/>
      <c r="W1386" s="69"/>
      <c r="X1386" s="69"/>
      <c r="Y1386" s="35"/>
      <c r="Z1386" s="35" t="s">
        <v>25429</v>
      </c>
      <c r="AA1386" s="36">
        <v>1</v>
      </c>
      <c r="AB1386" s="35" t="s">
        <v>9849</v>
      </c>
      <c r="AC1386" s="35" t="str">
        <f>+IF(Tabla1[[#This Row],[STK]]="no","Sin STK", "STK disponible")</f>
        <v>Sin STK</v>
      </c>
      <c r="AD1386" s="35">
        <f>+I1386*J1386</f>
        <v>0</v>
      </c>
      <c r="AE1386" s="35">
        <f>+I1386*K1386</f>
        <v>0</v>
      </c>
      <c r="AF1386" s="36">
        <f>IF(Tabla1[[#This Row],[ref pack]]=1,Tabla1[[#This Row],[Pedido]],LCM(Tabla1[[#This Row],[MC VIEJO]],Tabla1[[#This Row],[Pedido]]))</f>
        <v>1</v>
      </c>
      <c r="AG1386" s="36">
        <f>+VLOOKUP(Tabla1[[#This Row],[Artículo]],'.'!$B$2:$D$11481,3,)</f>
        <v>1</v>
      </c>
      <c r="AH1386" s="37" t="str">
        <f>+IFERROR(SEARCH("pack",Tabla1[[#This Row],[PACK]]),"")</f>
        <v/>
      </c>
    </row>
    <row r="1387" spans="1:34" ht="24" customHeight="1" x14ac:dyDescent="0.2">
      <c r="A1387" s="50" t="s">
        <v>2483</v>
      </c>
      <c r="B1387" s="60" t="s">
        <v>2546</v>
      </c>
      <c r="C1387" s="61" t="s">
        <v>2547</v>
      </c>
      <c r="D1387" s="52" t="s">
        <v>9841</v>
      </c>
      <c r="E1387" s="53">
        <v>27746.74</v>
      </c>
      <c r="F1387" s="23" t="str">
        <f>+IFERROR(VLOOKUP(Tabla1[[#This Row],[Artículo]],'..'!$B$2:$D$569000,3,),"")</f>
        <v/>
      </c>
      <c r="G1387" s="24" t="str">
        <f>IF(H1387=AF1387,"", "Error MC")</f>
        <v>Error MC</v>
      </c>
      <c r="H1387" s="62"/>
      <c r="I1387" s="54">
        <f>+Tabla1[[#This Row],[MC]]*Tabla1[[#This Row],[Pedido]]*Tabla1[[#This Row],[PVC ]]</f>
        <v>0</v>
      </c>
      <c r="J1387" s="26">
        <v>0.21</v>
      </c>
      <c r="K1387" s="63"/>
      <c r="L1387" s="28" t="s">
        <v>17</v>
      </c>
      <c r="M1387" s="53">
        <v>48681.652000000002</v>
      </c>
      <c r="N1387" s="64" t="str">
        <f>+IF(Tabla1[[#This Row],[F PMPI]]="SÍ","No","Sí")</f>
        <v>No</v>
      </c>
      <c r="O1387" s="65">
        <f>+Tabla1[[#This Row],[PVL]]*1.055</f>
        <v>51359.14286</v>
      </c>
      <c r="P1387" s="65">
        <f>+Tabla1[[#This Row],[PVL]]*1.43</f>
        <v>69614.762359999993</v>
      </c>
      <c r="Q1387" s="66" t="str">
        <f>+HYPERLINK(Tabla1[[#This Row],[PAG]])</f>
        <v>https://todomusica.com.ar/soportes/9265-uks100b.html</v>
      </c>
      <c r="R1387" s="67"/>
      <c r="S1387" s="68"/>
      <c r="T1387" s="69"/>
      <c r="U1387" s="69"/>
      <c r="V1387" s="69"/>
      <c r="W1387" s="69"/>
      <c r="X1387" s="69"/>
      <c r="Y1387" s="35"/>
      <c r="Z1387" s="35" t="s">
        <v>25430</v>
      </c>
      <c r="AA1387" s="36">
        <v>1</v>
      </c>
      <c r="AB1387" s="35" t="s">
        <v>9849</v>
      </c>
      <c r="AC1387" s="35" t="str">
        <f>+IF(Tabla1[[#This Row],[STK]]="no","Sin STK", "STK disponible")</f>
        <v>STK disponible</v>
      </c>
      <c r="AD1387" s="35">
        <f>+I1387*J1387</f>
        <v>0</v>
      </c>
      <c r="AE1387" s="35">
        <f>+I1387*K1387</f>
        <v>0</v>
      </c>
      <c r="AF1387" s="36">
        <f>IF(Tabla1[[#This Row],[ref pack]]=1,Tabla1[[#This Row],[Pedido]],LCM(Tabla1[[#This Row],[MC VIEJO]],Tabla1[[#This Row],[Pedido]]))</f>
        <v>1</v>
      </c>
      <c r="AG1387" s="36">
        <f>+VLOOKUP(Tabla1[[#This Row],[Artículo]],'.'!$B$2:$D$11481,3,)</f>
        <v>1</v>
      </c>
      <c r="AH1387" s="37" t="str">
        <f>+IFERROR(SEARCH("pack",Tabla1[[#This Row],[PACK]]),"")</f>
        <v/>
      </c>
    </row>
    <row r="1388" spans="1:34" ht="24" customHeight="1" x14ac:dyDescent="0.2">
      <c r="A1388" s="50" t="s">
        <v>2483</v>
      </c>
      <c r="B1388" s="60" t="s">
        <v>2548</v>
      </c>
      <c r="C1388" s="61" t="s">
        <v>2549</v>
      </c>
      <c r="D1388" s="52" t="s">
        <v>27</v>
      </c>
      <c r="E1388" s="53">
        <v>11818.35</v>
      </c>
      <c r="F1388" s="23" t="str">
        <f>+IFERROR(VLOOKUP(Tabla1[[#This Row],[Artículo]],'..'!$B$2:$D$569000,3,),"")</f>
        <v/>
      </c>
      <c r="G1388" s="24" t="str">
        <f>IF(H1388=AF1388,"", "Error MC")</f>
        <v>Error MC</v>
      </c>
      <c r="H1388" s="62"/>
      <c r="I1388" s="54">
        <f>+Tabla1[[#This Row],[MC]]*Tabla1[[#This Row],[Pedido]]*Tabla1[[#This Row],[PVC ]]</f>
        <v>0</v>
      </c>
      <c r="J1388" s="26">
        <v>0.21</v>
      </c>
      <c r="K1388" s="63"/>
      <c r="L1388" s="28" t="s">
        <v>17</v>
      </c>
      <c r="M1388" s="53">
        <v>20735.297999999999</v>
      </c>
      <c r="N1388" s="64" t="str">
        <f>+IF(Tabla1[[#This Row],[F PMPI]]="SÍ","No","Sí")</f>
        <v>No</v>
      </c>
      <c r="O1388" s="65">
        <f>+Tabla1[[#This Row],[PVL]]*1.055</f>
        <v>21875.739389999999</v>
      </c>
      <c r="P1388" s="65">
        <f>+Tabla1[[#This Row],[PVL]]*1.43</f>
        <v>29651.476139999999</v>
      </c>
      <c r="Q1388" s="66" t="str">
        <f>+HYPERLINK(Tabla1[[#This Row],[PAG]])</f>
        <v>https://todomusica.com.ar/soportes/9268-usp10sb.html</v>
      </c>
      <c r="R1388" s="67"/>
      <c r="S1388" s="68"/>
      <c r="T1388" s="69"/>
      <c r="U1388" s="69"/>
      <c r="V1388" s="69"/>
      <c r="W1388" s="69"/>
      <c r="X1388" s="69"/>
      <c r="Y1388" s="35"/>
      <c r="Z1388" s="35" t="s">
        <v>25431</v>
      </c>
      <c r="AA1388" s="36">
        <v>1</v>
      </c>
      <c r="AB1388" s="35" t="s">
        <v>9849</v>
      </c>
      <c r="AC1388" s="35" t="str">
        <f>+IF(Tabla1[[#This Row],[STK]]="no","Sin STK", "STK disponible")</f>
        <v>Sin STK</v>
      </c>
      <c r="AD1388" s="35">
        <f>+I1388*J1388</f>
        <v>0</v>
      </c>
      <c r="AE1388" s="35">
        <f>+I1388*K1388</f>
        <v>0</v>
      </c>
      <c r="AF1388" s="36">
        <f>IF(Tabla1[[#This Row],[ref pack]]=1,Tabla1[[#This Row],[Pedido]],LCM(Tabla1[[#This Row],[MC VIEJO]],Tabla1[[#This Row],[Pedido]]))</f>
        <v>1</v>
      </c>
      <c r="AG1388" s="36">
        <f>+VLOOKUP(Tabla1[[#This Row],[Artículo]],'.'!$B$2:$D$11481,3,)</f>
        <v>1</v>
      </c>
      <c r="AH1388" s="37" t="str">
        <f>+IFERROR(SEARCH("pack",Tabla1[[#This Row],[PACK]]),"")</f>
        <v/>
      </c>
    </row>
    <row r="1389" spans="1:34" ht="24" customHeight="1" x14ac:dyDescent="0.2">
      <c r="A1389" s="50" t="s">
        <v>2483</v>
      </c>
      <c r="B1389" s="60" t="s">
        <v>2550</v>
      </c>
      <c r="C1389" s="61" t="s">
        <v>2551</v>
      </c>
      <c r="D1389" s="52" t="s">
        <v>9841</v>
      </c>
      <c r="E1389" s="53">
        <v>22094.52</v>
      </c>
      <c r="F1389" s="23" t="str">
        <f>+IFERROR(VLOOKUP(Tabla1[[#This Row],[Artículo]],'..'!$B$2:$D$569000,3,),"")</f>
        <v/>
      </c>
      <c r="G1389" s="24" t="str">
        <f>IF(H1389=AF1389,"", "Error MC")</f>
        <v>Error MC</v>
      </c>
      <c r="H1389" s="62"/>
      <c r="I1389" s="54">
        <f>+Tabla1[[#This Row],[MC]]*Tabla1[[#This Row],[Pedido]]*Tabla1[[#This Row],[PVC ]]</f>
        <v>0</v>
      </c>
      <c r="J1389" s="26">
        <v>0.21</v>
      </c>
      <c r="K1389" s="63"/>
      <c r="L1389" s="28" t="s">
        <v>17</v>
      </c>
      <c r="M1389" s="53">
        <v>38764.830999999998</v>
      </c>
      <c r="N1389" s="64" t="str">
        <f>+IF(Tabla1[[#This Row],[F PMPI]]="SÍ","No","Sí")</f>
        <v>No</v>
      </c>
      <c r="O1389" s="65">
        <f>+Tabla1[[#This Row],[PVL]]*1.055</f>
        <v>40896.896704999999</v>
      </c>
      <c r="P1389" s="65">
        <f>+Tabla1[[#This Row],[PVL]]*1.43</f>
        <v>55433.708329999994</v>
      </c>
      <c r="Q1389" s="66" t="str">
        <f>+HYPERLINK(Tabla1[[#This Row],[PAG]])</f>
        <v>https://todomusica.com.ar/soportes/9266-usp20cb.html</v>
      </c>
      <c r="R1389" s="67"/>
      <c r="S1389" s="68"/>
      <c r="T1389" s="69"/>
      <c r="U1389" s="69"/>
      <c r="V1389" s="69"/>
      <c r="W1389" s="69"/>
      <c r="X1389" s="69"/>
      <c r="Y1389" s="35"/>
      <c r="Z1389" s="35" t="s">
        <v>25432</v>
      </c>
      <c r="AA1389" s="36">
        <v>1</v>
      </c>
      <c r="AB1389" s="35" t="s">
        <v>9849</v>
      </c>
      <c r="AC1389" s="35" t="str">
        <f>+IF(Tabla1[[#This Row],[STK]]="no","Sin STK", "STK disponible")</f>
        <v>STK disponible</v>
      </c>
      <c r="AD1389" s="35">
        <f>+I1389*J1389</f>
        <v>0</v>
      </c>
      <c r="AE1389" s="35">
        <f>+I1389*K1389</f>
        <v>0</v>
      </c>
      <c r="AF1389" s="36">
        <f>IF(Tabla1[[#This Row],[ref pack]]=1,Tabla1[[#This Row],[Pedido]],LCM(Tabla1[[#This Row],[MC VIEJO]],Tabla1[[#This Row],[Pedido]]))</f>
        <v>1</v>
      </c>
      <c r="AG1389" s="36">
        <f>+VLOOKUP(Tabla1[[#This Row],[Artículo]],'.'!$B$2:$D$11481,3,)</f>
        <v>1</v>
      </c>
      <c r="AH1389" s="37" t="str">
        <f>+IFERROR(SEARCH("pack",Tabla1[[#This Row],[PACK]]),"")</f>
        <v/>
      </c>
    </row>
    <row r="1390" spans="1:34" ht="24" customHeight="1" x14ac:dyDescent="0.2">
      <c r="A1390" s="50" t="s">
        <v>2552</v>
      </c>
      <c r="B1390" s="60" t="s">
        <v>2553</v>
      </c>
      <c r="C1390" s="61" t="s">
        <v>2554</v>
      </c>
      <c r="D1390" s="52" t="s">
        <v>27</v>
      </c>
      <c r="E1390" s="53">
        <v>35156.07</v>
      </c>
      <c r="F1390" s="23" t="str">
        <f>+IFERROR(VLOOKUP(Tabla1[[#This Row],[Artículo]],'..'!$B$2:$D$569000,3,),"")</f>
        <v/>
      </c>
      <c r="G1390" s="24" t="str">
        <f>IF(H1390=AF1390,"", "Error MC")</f>
        <v>Error MC</v>
      </c>
      <c r="H1390" s="62"/>
      <c r="I1390" s="54">
        <f>+Tabla1[[#This Row],[MC]]*Tabla1[[#This Row],[Pedido]]*Tabla1[[#This Row],[PVC ]]</f>
        <v>0</v>
      </c>
      <c r="J1390" s="26">
        <v>0.21</v>
      </c>
      <c r="K1390" s="63"/>
      <c r="L1390" s="28" t="s">
        <v>17</v>
      </c>
      <c r="M1390" s="53">
        <v>61681.322999999997</v>
      </c>
      <c r="N1390" s="64" t="str">
        <f>+IF(Tabla1[[#This Row],[F PMPI]]="SÍ","No","Sí")</f>
        <v>No</v>
      </c>
      <c r="O1390" s="65">
        <f>+Tabla1[[#This Row],[PVL]]*1.055</f>
        <v>65073.795764999995</v>
      </c>
      <c r="P1390" s="65">
        <f>+Tabla1[[#This Row],[PVL]]*1.43</f>
        <v>88204.291889999993</v>
      </c>
      <c r="Q1390" s="66" t="str">
        <f>+HYPERLINK(Tabla1[[#This Row],[PAG]])</f>
        <v>https://todomusica.com.ar/soporte-de-microfonos/6193-dg300b.html</v>
      </c>
      <c r="R1390" s="67"/>
      <c r="S1390" s="68"/>
      <c r="T1390" s="69"/>
      <c r="U1390" s="69"/>
      <c r="V1390" s="69"/>
      <c r="W1390" s="69"/>
      <c r="X1390" s="69"/>
      <c r="Y1390" s="35"/>
      <c r="Z1390" s="35" t="s">
        <v>25433</v>
      </c>
      <c r="AA1390" s="36">
        <v>1</v>
      </c>
      <c r="AB1390" s="35" t="s">
        <v>9849</v>
      </c>
      <c r="AC1390" s="35" t="str">
        <f>+IF(Tabla1[[#This Row],[STK]]="no","Sin STK", "STK disponible")</f>
        <v>Sin STK</v>
      </c>
      <c r="AD1390" s="35">
        <f>+I1390*J1390</f>
        <v>0</v>
      </c>
      <c r="AE1390" s="35">
        <f>+I1390*K1390</f>
        <v>0</v>
      </c>
      <c r="AF1390" s="36">
        <f>IF(Tabla1[[#This Row],[ref pack]]=1,Tabla1[[#This Row],[Pedido]],LCM(Tabla1[[#This Row],[MC VIEJO]],Tabla1[[#This Row],[Pedido]]))</f>
        <v>1</v>
      </c>
      <c r="AG1390" s="36">
        <f>+VLOOKUP(Tabla1[[#This Row],[Artículo]],'.'!$B$2:$D$11481,3,)</f>
        <v>1</v>
      </c>
      <c r="AH1390" s="37" t="str">
        <f>+IFERROR(SEARCH("pack",Tabla1[[#This Row],[PACK]]),"")</f>
        <v/>
      </c>
    </row>
    <row r="1391" spans="1:34" ht="24" customHeight="1" x14ac:dyDescent="0.2">
      <c r="A1391" s="50" t="s">
        <v>2552</v>
      </c>
      <c r="B1391" s="60" t="s">
        <v>2555</v>
      </c>
      <c r="C1391" s="61" t="s">
        <v>2556</v>
      </c>
      <c r="D1391" s="52" t="s">
        <v>27</v>
      </c>
      <c r="E1391" s="53">
        <v>37741.07</v>
      </c>
      <c r="F1391" s="23" t="str">
        <f>+IFERROR(VLOOKUP(Tabla1[[#This Row],[Artículo]],'..'!$B$2:$D$569000,3,),"")</f>
        <v/>
      </c>
      <c r="G1391" s="24" t="str">
        <f>IF(H1391=AF1391,"", "Error MC")</f>
        <v>Error MC</v>
      </c>
      <c r="H1391" s="62"/>
      <c r="I1391" s="54">
        <f>+Tabla1[[#This Row],[MC]]*Tabla1[[#This Row],[Pedido]]*Tabla1[[#This Row],[PVC ]]</f>
        <v>0</v>
      </c>
      <c r="J1391" s="26">
        <v>0.21</v>
      </c>
      <c r="K1391" s="63"/>
      <c r="L1391" s="28" t="s">
        <v>17</v>
      </c>
      <c r="M1391" s="53">
        <v>66216.706000000006</v>
      </c>
      <c r="N1391" s="64" t="str">
        <f>+IF(Tabla1[[#This Row],[F PMPI]]="SÍ","No","Sí")</f>
        <v>No</v>
      </c>
      <c r="O1391" s="65">
        <f>+Tabla1[[#This Row],[PVL]]*1.055</f>
        <v>69858.624830000001</v>
      </c>
      <c r="P1391" s="65">
        <f>+Tabla1[[#This Row],[PVL]]*1.43</f>
        <v>94689.889580000003</v>
      </c>
      <c r="Q1391" s="66" t="str">
        <f>+HYPERLINK(Tabla1[[#This Row],[PAG]])</f>
        <v>https://todomusica.com.ar/soporte-de-microfonos/10426-dg305.html</v>
      </c>
      <c r="R1391" s="67"/>
      <c r="S1391" s="68"/>
      <c r="T1391" s="69"/>
      <c r="U1391" s="69"/>
      <c r="V1391" s="69"/>
      <c r="W1391" s="69"/>
      <c r="X1391" s="69"/>
      <c r="Y1391" s="35"/>
      <c r="Z1391" s="35" t="s">
        <v>25434</v>
      </c>
      <c r="AA1391" s="36">
        <v>1</v>
      </c>
      <c r="AB1391" s="35" t="s">
        <v>9849</v>
      </c>
      <c r="AC1391" s="35" t="str">
        <f>+IF(Tabla1[[#This Row],[STK]]="no","Sin STK", "STK disponible")</f>
        <v>Sin STK</v>
      </c>
      <c r="AD1391" s="35">
        <f>+I1391*J1391</f>
        <v>0</v>
      </c>
      <c r="AE1391" s="35">
        <f>+I1391*K1391</f>
        <v>0</v>
      </c>
      <c r="AF1391" s="36">
        <f>IF(Tabla1[[#This Row],[ref pack]]=1,Tabla1[[#This Row],[Pedido]],LCM(Tabla1[[#This Row],[MC VIEJO]],Tabla1[[#This Row],[Pedido]]))</f>
        <v>1</v>
      </c>
      <c r="AG1391" s="36">
        <f>+VLOOKUP(Tabla1[[#This Row],[Artículo]],'.'!$B$2:$D$11481,3,)</f>
        <v>1</v>
      </c>
      <c r="AH1391" s="37" t="str">
        <f>+IFERROR(SEARCH("pack",Tabla1[[#This Row],[PACK]]),"")</f>
        <v/>
      </c>
    </row>
    <row r="1392" spans="1:34" ht="24" customHeight="1" x14ac:dyDescent="0.2">
      <c r="A1392" s="50" t="s">
        <v>2552</v>
      </c>
      <c r="B1392" s="60" t="s">
        <v>2557</v>
      </c>
      <c r="C1392" s="61" t="s">
        <v>2558</v>
      </c>
      <c r="D1392" s="52" t="s">
        <v>27</v>
      </c>
      <c r="E1392" s="53">
        <v>199221.03</v>
      </c>
      <c r="F1392" s="23" t="str">
        <f>+IFERROR(VLOOKUP(Tabla1[[#This Row],[Artículo]],'..'!$B$2:$D$569000,3,),"")</f>
        <v/>
      </c>
      <c r="G1392" s="24" t="str">
        <f>IF(H1392=AF1392,"", "Error MC")</f>
        <v>Error MC</v>
      </c>
      <c r="H1392" s="62"/>
      <c r="I1392" s="54">
        <f>+Tabla1[[#This Row],[MC]]*Tabla1[[#This Row],[Pedido]]*Tabla1[[#This Row],[PVC ]]</f>
        <v>0</v>
      </c>
      <c r="J1392" s="26">
        <v>0.21</v>
      </c>
      <c r="K1392" s="63"/>
      <c r="L1392" s="28" t="s">
        <v>17</v>
      </c>
      <c r="M1392" s="53">
        <v>349533.29300000001</v>
      </c>
      <c r="N1392" s="64" t="str">
        <f>+IF(Tabla1[[#This Row],[F PMPI]]="SÍ","No","Sí")</f>
        <v>No</v>
      </c>
      <c r="O1392" s="65">
        <f>+Tabla1[[#This Row],[PVL]]*1.055</f>
        <v>368757.62411499996</v>
      </c>
      <c r="P1392" s="65">
        <f>+Tabla1[[#This Row],[PVL]]*1.43</f>
        <v>499832.60898999998</v>
      </c>
      <c r="Q1392" s="66" t="str">
        <f>+HYPERLINK(Tabla1[[#This Row],[PAG]])</f>
        <v>https://todomusica.com.ar/accesorios-de-iluminacion/4114-404.html</v>
      </c>
      <c r="R1392" s="67"/>
      <c r="S1392" s="68"/>
      <c r="T1392" s="69"/>
      <c r="U1392" s="69"/>
      <c r="V1392" s="69"/>
      <c r="W1392" s="69"/>
      <c r="X1392" s="69"/>
      <c r="Y1392" s="35"/>
      <c r="Z1392" s="35" t="s">
        <v>25435</v>
      </c>
      <c r="AA1392" s="36">
        <v>1</v>
      </c>
      <c r="AB1392" s="35" t="s">
        <v>9849</v>
      </c>
      <c r="AC1392" s="35" t="str">
        <f>+IF(Tabla1[[#This Row],[STK]]="no","Sin STK", "STK disponible")</f>
        <v>Sin STK</v>
      </c>
      <c r="AD1392" s="35">
        <f>+I1392*J1392</f>
        <v>0</v>
      </c>
      <c r="AE1392" s="35">
        <f>+I1392*K1392</f>
        <v>0</v>
      </c>
      <c r="AF1392" s="36">
        <f>IF(Tabla1[[#This Row],[ref pack]]=1,Tabla1[[#This Row],[Pedido]],LCM(Tabla1[[#This Row],[MC VIEJO]],Tabla1[[#This Row],[Pedido]]))</f>
        <v>1</v>
      </c>
      <c r="AG1392" s="36">
        <f>+VLOOKUP(Tabla1[[#This Row],[Artículo]],'.'!$B$2:$D$11481,3,)</f>
        <v>1</v>
      </c>
      <c r="AH1392" s="37" t="str">
        <f>+IFERROR(SEARCH("pack",Tabla1[[#This Row],[PACK]]),"")</f>
        <v/>
      </c>
    </row>
    <row r="1393" spans="1:34" ht="24" customHeight="1" x14ac:dyDescent="0.2">
      <c r="A1393" s="50" t="s">
        <v>2552</v>
      </c>
      <c r="B1393" s="60" t="s">
        <v>2559</v>
      </c>
      <c r="C1393" s="61" t="s">
        <v>2560</v>
      </c>
      <c r="D1393" s="52" t="s">
        <v>9841</v>
      </c>
      <c r="E1393" s="53">
        <v>5686.82</v>
      </c>
      <c r="F1393" s="23" t="str">
        <f>+IFERROR(VLOOKUP(Tabla1[[#This Row],[Artículo]],'..'!$B$2:$D$569000,3,),"")</f>
        <v/>
      </c>
      <c r="G1393" s="24" t="str">
        <f>IF(H1393=AF1393,"", "Error MC")</f>
        <v>Error MC</v>
      </c>
      <c r="H1393" s="62"/>
      <c r="I1393" s="54">
        <f>+Tabla1[[#This Row],[MC]]*Tabla1[[#This Row],[Pedido]]*Tabla1[[#This Row],[PVC ]]</f>
        <v>0</v>
      </c>
      <c r="J1393" s="26">
        <v>0.21</v>
      </c>
      <c r="K1393" s="63"/>
      <c r="L1393" s="28" t="s">
        <v>17</v>
      </c>
      <c r="M1393" s="53">
        <v>9977.527</v>
      </c>
      <c r="N1393" s="64" t="str">
        <f>+IF(Tabla1[[#This Row],[F PMPI]]="SÍ","No","Sí")</f>
        <v>No</v>
      </c>
      <c r="O1393" s="65">
        <f>+Tabla1[[#This Row],[PVL]]*1.055</f>
        <v>10526.290985</v>
      </c>
      <c r="P1393" s="65">
        <f>+Tabla1[[#This Row],[PVL]]*1.43</f>
        <v>14267.86361</v>
      </c>
      <c r="Q1393" s="66" t="str">
        <f>+HYPERLINK(Tabla1[[#This Row],[PAG]])</f>
        <v>https://todomusica.com.ar/varios/4117-404.html</v>
      </c>
      <c r="R1393" s="67"/>
      <c r="S1393" s="68"/>
      <c r="T1393" s="69"/>
      <c r="U1393" s="69"/>
      <c r="V1393" s="69"/>
      <c r="W1393" s="69"/>
      <c r="X1393" s="69"/>
      <c r="Y1393" s="35"/>
      <c r="Z1393" s="35" t="s">
        <v>25436</v>
      </c>
      <c r="AA1393" s="36">
        <v>1</v>
      </c>
      <c r="AB1393" s="35" t="s">
        <v>9849</v>
      </c>
      <c r="AC1393" s="35" t="str">
        <f>+IF(Tabla1[[#This Row],[STK]]="no","Sin STK", "STK disponible")</f>
        <v>STK disponible</v>
      </c>
      <c r="AD1393" s="35">
        <f>+I1393*J1393</f>
        <v>0</v>
      </c>
      <c r="AE1393" s="35">
        <f>+I1393*K1393</f>
        <v>0</v>
      </c>
      <c r="AF1393" s="36">
        <f>IF(Tabla1[[#This Row],[ref pack]]=1,Tabla1[[#This Row],[Pedido]],LCM(Tabla1[[#This Row],[MC VIEJO]],Tabla1[[#This Row],[Pedido]]))</f>
        <v>1</v>
      </c>
      <c r="AG1393" s="36">
        <f>+VLOOKUP(Tabla1[[#This Row],[Artículo]],'.'!$B$2:$D$11481,3,)</f>
        <v>1</v>
      </c>
      <c r="AH1393" s="37" t="str">
        <f>+IFERROR(SEARCH("pack",Tabla1[[#This Row],[PACK]]),"")</f>
        <v/>
      </c>
    </row>
    <row r="1394" spans="1:34" ht="24" customHeight="1" x14ac:dyDescent="0.2">
      <c r="A1394" s="50" t="s">
        <v>2552</v>
      </c>
      <c r="B1394" s="60" t="s">
        <v>2561</v>
      </c>
      <c r="C1394" s="61" t="s">
        <v>2562</v>
      </c>
      <c r="D1394" s="52" t="s">
        <v>27</v>
      </c>
      <c r="E1394" s="53">
        <v>20680.18</v>
      </c>
      <c r="F1394" s="23" t="str">
        <f>+IFERROR(VLOOKUP(Tabla1[[#This Row],[Artículo]],'..'!$B$2:$D$569000,3,),"")</f>
        <v/>
      </c>
      <c r="G1394" s="24" t="str">
        <f>IF(H1394=AF1394,"", "Error MC")</f>
        <v>Error MC</v>
      </c>
      <c r="H1394" s="62"/>
      <c r="I1394" s="54">
        <f>+Tabla1[[#This Row],[MC]]*Tabla1[[#This Row],[Pedido]]*Tabla1[[#This Row],[PVC ]]</f>
        <v>0</v>
      </c>
      <c r="J1394" s="26">
        <v>0.21</v>
      </c>
      <c r="K1394" s="63"/>
      <c r="L1394" s="28" t="s">
        <v>17</v>
      </c>
      <c r="M1394" s="53">
        <v>36283.375</v>
      </c>
      <c r="N1394" s="64" t="str">
        <f>+IF(Tabla1[[#This Row],[F PMPI]]="SÍ","No","Sí")</f>
        <v>No</v>
      </c>
      <c r="O1394" s="65">
        <f>+Tabla1[[#This Row],[PVL]]*1.055</f>
        <v>38278.960625</v>
      </c>
      <c r="P1394" s="65">
        <f>+Tabla1[[#This Row],[PVL]]*1.43</f>
        <v>51885.22625</v>
      </c>
      <c r="Q1394" s="66" t="str">
        <f>+HYPERLINK(Tabla1[[#This Row],[PAG]])</f>
        <v>https://todomusica.com.ar/soporte-de-microfonos/514-ms100b.html</v>
      </c>
      <c r="R1394" s="67"/>
      <c r="S1394" s="68"/>
      <c r="T1394" s="69"/>
      <c r="U1394" s="69"/>
      <c r="V1394" s="69"/>
      <c r="W1394" s="69"/>
      <c r="X1394" s="69"/>
      <c r="Y1394" s="35"/>
      <c r="Z1394" s="35" t="s">
        <v>25437</v>
      </c>
      <c r="AA1394" s="36">
        <v>1</v>
      </c>
      <c r="AB1394" s="35" t="s">
        <v>9849</v>
      </c>
      <c r="AC1394" s="35" t="str">
        <f>+IF(Tabla1[[#This Row],[STK]]="no","Sin STK", "STK disponible")</f>
        <v>Sin STK</v>
      </c>
      <c r="AD1394" s="35">
        <f>+I1394*J1394</f>
        <v>0</v>
      </c>
      <c r="AE1394" s="35">
        <f>+I1394*K1394</f>
        <v>0</v>
      </c>
      <c r="AF1394" s="36">
        <f>IF(Tabla1[[#This Row],[ref pack]]=1,Tabla1[[#This Row],[Pedido]],LCM(Tabla1[[#This Row],[MC VIEJO]],Tabla1[[#This Row],[Pedido]]))</f>
        <v>1</v>
      </c>
      <c r="AG1394" s="36">
        <f>+VLOOKUP(Tabla1[[#This Row],[Artículo]],'.'!$B$2:$D$11481,3,)</f>
        <v>1</v>
      </c>
      <c r="AH1394" s="37" t="str">
        <f>+IFERROR(SEARCH("pack",Tabla1[[#This Row],[PACK]]),"")</f>
        <v/>
      </c>
    </row>
    <row r="1395" spans="1:34" ht="24" customHeight="1" x14ac:dyDescent="0.2">
      <c r="A1395" s="50" t="s">
        <v>2552</v>
      </c>
      <c r="B1395" s="60" t="s">
        <v>2563</v>
      </c>
      <c r="C1395" s="61" t="s">
        <v>2564</v>
      </c>
      <c r="D1395" s="52" t="s">
        <v>27</v>
      </c>
      <c r="E1395" s="53">
        <v>28874.12</v>
      </c>
      <c r="F1395" s="23" t="str">
        <f>+IFERROR(VLOOKUP(Tabla1[[#This Row],[Artículo]],'..'!$B$2:$D$569000,3,),"")</f>
        <v/>
      </c>
      <c r="G1395" s="24" t="str">
        <f>IF(H1395=AF1395,"", "Error MC")</f>
        <v>Error MC</v>
      </c>
      <c r="H1395" s="62"/>
      <c r="I1395" s="54">
        <f>+Tabla1[[#This Row],[MC]]*Tabla1[[#This Row],[Pedido]]*Tabla1[[#This Row],[PVC ]]</f>
        <v>0</v>
      </c>
      <c r="J1395" s="26">
        <v>0.21</v>
      </c>
      <c r="K1395" s="63"/>
      <c r="L1395" s="28" t="s">
        <v>17</v>
      </c>
      <c r="M1395" s="53">
        <v>50659.639000000003</v>
      </c>
      <c r="N1395" s="64" t="str">
        <f>+IF(Tabla1[[#This Row],[F PMPI]]="SÍ","No","Sí")</f>
        <v>No</v>
      </c>
      <c r="O1395" s="65">
        <f>+Tabla1[[#This Row],[PVL]]*1.055</f>
        <v>53445.919145</v>
      </c>
      <c r="P1395" s="65">
        <f>+Tabla1[[#This Row],[PVL]]*1.43</f>
        <v>72443.283769999995</v>
      </c>
      <c r="Q1395" s="66" t="str">
        <f>+HYPERLINK(Tabla1[[#This Row],[PAG]])</f>
        <v>https://todomusica.com.ar/soporte-de-microfonos/230-ms120b.html</v>
      </c>
      <c r="R1395" s="67"/>
      <c r="S1395" s="68"/>
      <c r="T1395" s="69"/>
      <c r="U1395" s="69"/>
      <c r="V1395" s="69"/>
      <c r="W1395" s="69"/>
      <c r="X1395" s="69"/>
      <c r="Y1395" s="35"/>
      <c r="Z1395" s="35" t="s">
        <v>25438</v>
      </c>
      <c r="AA1395" s="36">
        <v>1</v>
      </c>
      <c r="AB1395" s="35" t="s">
        <v>9849</v>
      </c>
      <c r="AC1395" s="35" t="str">
        <f>+IF(Tabla1[[#This Row],[STK]]="no","Sin STK", "STK disponible")</f>
        <v>Sin STK</v>
      </c>
      <c r="AD1395" s="35">
        <f>+I1395*J1395</f>
        <v>0</v>
      </c>
      <c r="AE1395" s="35">
        <f>+I1395*K1395</f>
        <v>0</v>
      </c>
      <c r="AF1395" s="36">
        <f>IF(Tabla1[[#This Row],[ref pack]]=1,Tabla1[[#This Row],[Pedido]],LCM(Tabla1[[#This Row],[MC VIEJO]],Tabla1[[#This Row],[Pedido]]))</f>
        <v>1</v>
      </c>
      <c r="AG1395" s="36">
        <f>+VLOOKUP(Tabla1[[#This Row],[Artículo]],'.'!$B$2:$D$11481,3,)</f>
        <v>1</v>
      </c>
      <c r="AH1395" s="37" t="str">
        <f>+IFERROR(SEARCH("pack",Tabla1[[#This Row],[PACK]]),"")</f>
        <v/>
      </c>
    </row>
    <row r="1396" spans="1:34" ht="24" customHeight="1" x14ac:dyDescent="0.2">
      <c r="A1396" s="50" t="s">
        <v>2552</v>
      </c>
      <c r="B1396" s="60" t="s">
        <v>2565</v>
      </c>
      <c r="C1396" s="61" t="s">
        <v>2566</v>
      </c>
      <c r="D1396" s="52" t="s">
        <v>9841</v>
      </c>
      <c r="E1396" s="53">
        <v>46530.1</v>
      </c>
      <c r="F1396" s="23" t="str">
        <f>+IFERROR(VLOOKUP(Tabla1[[#This Row],[Artículo]],'..'!$B$2:$D$569000,3,),"")</f>
        <v/>
      </c>
      <c r="G1396" s="24" t="str">
        <f>IF(H1396=AF1396,"", "Error MC")</f>
        <v>Error MC</v>
      </c>
      <c r="H1396" s="62"/>
      <c r="I1396" s="54">
        <f>+Tabla1[[#This Row],[MC]]*Tabla1[[#This Row],[Pedido]]*Tabla1[[#This Row],[PVC ]]</f>
        <v>0</v>
      </c>
      <c r="J1396" s="26">
        <v>0.21</v>
      </c>
      <c r="K1396" s="63"/>
      <c r="L1396" s="28" t="s">
        <v>17</v>
      </c>
      <c r="M1396" s="53">
        <v>81637.066999999995</v>
      </c>
      <c r="N1396" s="64" t="str">
        <f>+IF(Tabla1[[#This Row],[F PMPI]]="SÍ","No","Sí")</f>
        <v>No</v>
      </c>
      <c r="O1396" s="65">
        <f>+Tabla1[[#This Row],[PVL]]*1.055</f>
        <v>86127.105684999988</v>
      </c>
      <c r="P1396" s="65">
        <f>+Tabla1[[#This Row],[PVL]]*1.43</f>
        <v>116741.00580999999</v>
      </c>
      <c r="Q1396" s="66" t="str">
        <f>+HYPERLINK(Tabla1[[#This Row],[PAG]])</f>
        <v>https://todomusica.com.ar/soporte-de-microfonos/4123-404.html</v>
      </c>
      <c r="R1396" s="67"/>
      <c r="S1396" s="68"/>
      <c r="T1396" s="69"/>
      <c r="U1396" s="69"/>
      <c r="V1396" s="69"/>
      <c r="W1396" s="69"/>
      <c r="X1396" s="69"/>
      <c r="Y1396" s="35"/>
      <c r="Z1396" s="35" t="s">
        <v>25439</v>
      </c>
      <c r="AA1396" s="36">
        <v>1</v>
      </c>
      <c r="AB1396" s="35" t="s">
        <v>9849</v>
      </c>
      <c r="AC1396" s="35" t="str">
        <f>+IF(Tabla1[[#This Row],[STK]]="no","Sin STK", "STK disponible")</f>
        <v>STK disponible</v>
      </c>
      <c r="AD1396" s="35">
        <f>+I1396*J1396</f>
        <v>0</v>
      </c>
      <c r="AE1396" s="35">
        <f>+I1396*K1396</f>
        <v>0</v>
      </c>
      <c r="AF1396" s="36">
        <f>IF(Tabla1[[#This Row],[ref pack]]=1,Tabla1[[#This Row],[Pedido]],LCM(Tabla1[[#This Row],[MC VIEJO]],Tabla1[[#This Row],[Pedido]]))</f>
        <v>1</v>
      </c>
      <c r="AG1396" s="36">
        <f>+VLOOKUP(Tabla1[[#This Row],[Artículo]],'.'!$B$2:$D$11481,3,)</f>
        <v>1</v>
      </c>
      <c r="AH1396" s="37" t="str">
        <f>+IFERROR(SEARCH("pack",Tabla1[[#This Row],[PACK]]),"")</f>
        <v/>
      </c>
    </row>
    <row r="1397" spans="1:34" ht="24" customHeight="1" x14ac:dyDescent="0.2">
      <c r="A1397" s="50" t="s">
        <v>2552</v>
      </c>
      <c r="B1397" s="60" t="s">
        <v>2567</v>
      </c>
      <c r="C1397" s="61" t="s">
        <v>2568</v>
      </c>
      <c r="D1397" s="52" t="s">
        <v>27</v>
      </c>
      <c r="E1397" s="53">
        <v>49114.98</v>
      </c>
      <c r="F1397" s="23" t="str">
        <f>+IFERROR(VLOOKUP(Tabla1[[#This Row],[Artículo]],'..'!$B$2:$D$569000,3,),"")</f>
        <v/>
      </c>
      <c r="G1397" s="24" t="str">
        <f>IF(H1397=AF1397,"", "Error MC")</f>
        <v>Error MC</v>
      </c>
      <c r="H1397" s="62"/>
      <c r="I1397" s="54">
        <f>+Tabla1[[#This Row],[MC]]*Tabla1[[#This Row],[Pedido]]*Tabla1[[#This Row],[PVC ]]</f>
        <v>0</v>
      </c>
      <c r="J1397" s="26">
        <v>0.21</v>
      </c>
      <c r="K1397" s="63"/>
      <c r="L1397" s="28" t="s">
        <v>17</v>
      </c>
      <c r="M1397" s="53">
        <v>86172.231</v>
      </c>
      <c r="N1397" s="64" t="str">
        <f>+IF(Tabla1[[#This Row],[F PMPI]]="SÍ","No","Sí")</f>
        <v>No</v>
      </c>
      <c r="O1397" s="65">
        <f>+Tabla1[[#This Row],[PVL]]*1.055</f>
        <v>90911.703704999993</v>
      </c>
      <c r="P1397" s="65">
        <f>+Tabla1[[#This Row],[PVL]]*1.43</f>
        <v>123226.29032999999</v>
      </c>
      <c r="Q1397" s="66" t="str">
        <f>+HYPERLINK(Tabla1[[#This Row],[PAG]])</f>
        <v>https://todomusica.com.ar/soporte-de-microfonos/1641-ms531b.html</v>
      </c>
      <c r="R1397" s="67"/>
      <c r="S1397" s="68"/>
      <c r="T1397" s="69"/>
      <c r="U1397" s="69"/>
      <c r="V1397" s="69"/>
      <c r="W1397" s="69"/>
      <c r="X1397" s="69"/>
      <c r="Y1397" s="35"/>
      <c r="Z1397" s="35" t="s">
        <v>25440</v>
      </c>
      <c r="AA1397" s="36">
        <v>1</v>
      </c>
      <c r="AB1397" s="35" t="s">
        <v>9849</v>
      </c>
      <c r="AC1397" s="35" t="str">
        <f>+IF(Tabla1[[#This Row],[STK]]="no","Sin STK", "STK disponible")</f>
        <v>Sin STK</v>
      </c>
      <c r="AD1397" s="35">
        <f>+I1397*J1397</f>
        <v>0</v>
      </c>
      <c r="AE1397" s="35">
        <f>+I1397*K1397</f>
        <v>0</v>
      </c>
      <c r="AF1397" s="36">
        <f>IF(Tabla1[[#This Row],[ref pack]]=1,Tabla1[[#This Row],[Pedido]],LCM(Tabla1[[#This Row],[MC VIEJO]],Tabla1[[#This Row],[Pedido]]))</f>
        <v>1</v>
      </c>
      <c r="AG1397" s="36">
        <f>+VLOOKUP(Tabla1[[#This Row],[Artículo]],'.'!$B$2:$D$11481,3,)</f>
        <v>1</v>
      </c>
      <c r="AH1397" s="37" t="str">
        <f>+IFERROR(SEARCH("pack",Tabla1[[#This Row],[PACK]]),"")</f>
        <v/>
      </c>
    </row>
    <row r="1398" spans="1:34" ht="24" customHeight="1" x14ac:dyDescent="0.2">
      <c r="A1398" s="50" t="s">
        <v>2552</v>
      </c>
      <c r="B1398" s="60" t="s">
        <v>2569</v>
      </c>
      <c r="C1398" s="61" t="s">
        <v>2570</v>
      </c>
      <c r="D1398" s="52" t="s">
        <v>9841</v>
      </c>
      <c r="E1398" s="53">
        <v>54285.120000000003</v>
      </c>
      <c r="F1398" s="23" t="str">
        <f>+IFERROR(VLOOKUP(Tabla1[[#This Row],[Artículo]],'..'!$B$2:$D$569000,3,),"")</f>
        <v/>
      </c>
      <c r="G1398" s="24" t="str">
        <f>IF(H1398=AF1398,"", "Error MC")</f>
        <v>Error MC</v>
      </c>
      <c r="H1398" s="62"/>
      <c r="I1398" s="54">
        <f>+Tabla1[[#This Row],[MC]]*Tabla1[[#This Row],[Pedido]]*Tabla1[[#This Row],[PVC ]]</f>
        <v>0</v>
      </c>
      <c r="J1398" s="26">
        <v>0.21</v>
      </c>
      <c r="K1398" s="63"/>
      <c r="L1398" s="28" t="s">
        <v>17</v>
      </c>
      <c r="M1398" s="53">
        <v>95243.237999999998</v>
      </c>
      <c r="N1398" s="64" t="str">
        <f>+IF(Tabla1[[#This Row],[F PMPI]]="SÍ","No","Sí")</f>
        <v>No</v>
      </c>
      <c r="O1398" s="65">
        <f>+Tabla1[[#This Row],[PVL]]*1.055</f>
        <v>100481.61609</v>
      </c>
      <c r="P1398" s="65">
        <f>+Tabla1[[#This Row],[PVL]]*1.43</f>
        <v>136197.83033999999</v>
      </c>
      <c r="Q1398" s="66" t="str">
        <f>+HYPERLINK(Tabla1[[#This Row],[PAG]])</f>
        <v>https://todomusica.com.ar/soporte-de-microfonos/4124-404.html</v>
      </c>
      <c r="R1398" s="67"/>
      <c r="S1398" s="68"/>
      <c r="T1398" s="69"/>
      <c r="U1398" s="69"/>
      <c r="V1398" s="69"/>
      <c r="W1398" s="69"/>
      <c r="X1398" s="69"/>
      <c r="Y1398" s="35"/>
      <c r="Z1398" s="35" t="s">
        <v>25441</v>
      </c>
      <c r="AA1398" s="36">
        <v>1</v>
      </c>
      <c r="AB1398" s="35" t="s">
        <v>9849</v>
      </c>
      <c r="AC1398" s="35" t="str">
        <f>+IF(Tabla1[[#This Row],[STK]]="no","Sin STK", "STK disponible")</f>
        <v>STK disponible</v>
      </c>
      <c r="AD1398" s="35">
        <f>+I1398*J1398</f>
        <v>0</v>
      </c>
      <c r="AE1398" s="35">
        <f>+I1398*K1398</f>
        <v>0</v>
      </c>
      <c r="AF1398" s="36">
        <f>IF(Tabla1[[#This Row],[ref pack]]=1,Tabla1[[#This Row],[Pedido]],LCM(Tabla1[[#This Row],[MC VIEJO]],Tabla1[[#This Row],[Pedido]]))</f>
        <v>1</v>
      </c>
      <c r="AG1398" s="36">
        <f>+VLOOKUP(Tabla1[[#This Row],[Artículo]],'.'!$B$2:$D$11481,3,)</f>
        <v>1</v>
      </c>
      <c r="AH1398" s="37" t="str">
        <f>+IFERROR(SEARCH("pack",Tabla1[[#This Row],[PACK]]),"")</f>
        <v/>
      </c>
    </row>
    <row r="1399" spans="1:34" ht="24" customHeight="1" x14ac:dyDescent="0.2">
      <c r="A1399" s="50" t="s">
        <v>2552</v>
      </c>
      <c r="B1399" s="60" t="s">
        <v>2571</v>
      </c>
      <c r="C1399" s="61" t="s">
        <v>2572</v>
      </c>
      <c r="D1399" s="52" t="s">
        <v>27</v>
      </c>
      <c r="E1399" s="53">
        <v>34122.17</v>
      </c>
      <c r="F1399" s="23" t="str">
        <f>+IFERROR(VLOOKUP(Tabla1[[#This Row],[Artículo]],'..'!$B$2:$D$569000,3,),"")</f>
        <v/>
      </c>
      <c r="G1399" s="24" t="str">
        <f>IF(H1399=AF1399,"", "Error MC")</f>
        <v>Error MC</v>
      </c>
      <c r="H1399" s="62"/>
      <c r="I1399" s="54">
        <f>+Tabla1[[#This Row],[MC]]*Tabla1[[#This Row],[Pedido]]*Tabla1[[#This Row],[PVC ]]</f>
        <v>0</v>
      </c>
      <c r="J1399" s="26">
        <v>0.21</v>
      </c>
      <c r="K1399" s="63"/>
      <c r="L1399" s="28" t="s">
        <v>17</v>
      </c>
      <c r="M1399" s="53">
        <v>59867.351999999999</v>
      </c>
      <c r="N1399" s="64" t="str">
        <f>+IF(Tabla1[[#This Row],[F PMPI]]="SÍ","No","Sí")</f>
        <v>No</v>
      </c>
      <c r="O1399" s="65">
        <f>+Tabla1[[#This Row],[PVL]]*1.055</f>
        <v>63160.056359999995</v>
      </c>
      <c r="P1399" s="65">
        <f>+Tabla1[[#This Row],[PVL]]*1.43</f>
        <v>85610.31336</v>
      </c>
      <c r="Q1399" s="66" t="str">
        <f>+HYPERLINK(Tabla1[[#This Row],[PAG]])</f>
        <v>https://todomusica.com.ar/soporte-de-microfonos/4125-404.html</v>
      </c>
      <c r="R1399" s="67"/>
      <c r="S1399" s="68"/>
      <c r="T1399" s="69"/>
      <c r="U1399" s="69"/>
      <c r="V1399" s="69"/>
      <c r="W1399" s="69"/>
      <c r="X1399" s="69"/>
      <c r="Y1399" s="35"/>
      <c r="Z1399" s="35" t="s">
        <v>25442</v>
      </c>
      <c r="AA1399" s="36">
        <v>1</v>
      </c>
      <c r="AB1399" s="35" t="s">
        <v>9849</v>
      </c>
      <c r="AC1399" s="35" t="str">
        <f>+IF(Tabla1[[#This Row],[STK]]="no","Sin STK", "STK disponible")</f>
        <v>Sin STK</v>
      </c>
      <c r="AD1399" s="35">
        <f>+I1399*J1399</f>
        <v>0</v>
      </c>
      <c r="AE1399" s="35">
        <f>+I1399*K1399</f>
        <v>0</v>
      </c>
      <c r="AF1399" s="36">
        <f>IF(Tabla1[[#This Row],[ref pack]]=1,Tabla1[[#This Row],[Pedido]],LCM(Tabla1[[#This Row],[MC VIEJO]],Tabla1[[#This Row],[Pedido]]))</f>
        <v>1</v>
      </c>
      <c r="AG1399" s="36">
        <f>+VLOOKUP(Tabla1[[#This Row],[Artículo]],'.'!$B$2:$D$11481,3,)</f>
        <v>1</v>
      </c>
      <c r="AH1399" s="37" t="str">
        <f>+IFERROR(SEARCH("pack",Tabla1[[#This Row],[PACK]]),"")</f>
        <v/>
      </c>
    </row>
    <row r="1400" spans="1:34" ht="24" customHeight="1" x14ac:dyDescent="0.2">
      <c r="A1400" s="50" t="s">
        <v>2552</v>
      </c>
      <c r="B1400" s="60" t="s">
        <v>2573</v>
      </c>
      <c r="C1400" s="61" t="s">
        <v>2574</v>
      </c>
      <c r="D1400" s="52" t="s">
        <v>27</v>
      </c>
      <c r="E1400" s="53">
        <v>51700.06</v>
      </c>
      <c r="F1400" s="23" t="str">
        <f>+IFERROR(VLOOKUP(Tabla1[[#This Row],[Artículo]],'..'!$B$2:$D$569000,3,),"")</f>
        <v/>
      </c>
      <c r="G1400" s="24" t="str">
        <f>IF(H1400=AF1400,"", "Error MC")</f>
        <v>Error MC</v>
      </c>
      <c r="H1400" s="62"/>
      <c r="I1400" s="54">
        <f>+Tabla1[[#This Row],[MC]]*Tabla1[[#This Row],[Pedido]]*Tabla1[[#This Row],[PVC ]]</f>
        <v>0</v>
      </c>
      <c r="J1400" s="26">
        <v>0.21</v>
      </c>
      <c r="K1400" s="63"/>
      <c r="L1400" s="28" t="s">
        <v>17</v>
      </c>
      <c r="M1400" s="53">
        <v>90707.759000000005</v>
      </c>
      <c r="N1400" s="64" t="str">
        <f>+IF(Tabla1[[#This Row],[F PMPI]]="SÍ","No","Sí")</f>
        <v>No</v>
      </c>
      <c r="O1400" s="65">
        <f>+Tabla1[[#This Row],[PVL]]*1.055</f>
        <v>95696.685744999995</v>
      </c>
      <c r="P1400" s="65">
        <f>+Tabla1[[#This Row],[PVL]]*1.43</f>
        <v>129712.09537</v>
      </c>
      <c r="Q1400" s="66" t="str">
        <f>+HYPERLINK(Tabla1[[#This Row],[PAG]])</f>
        <v>https://todomusica.com.ar/soporte-de-microfonos/515-ms631b.html</v>
      </c>
      <c r="R1400" s="67"/>
      <c r="S1400" s="68"/>
      <c r="T1400" s="69"/>
      <c r="U1400" s="69"/>
      <c r="V1400" s="69"/>
      <c r="W1400" s="69"/>
      <c r="X1400" s="69"/>
      <c r="Y1400" s="35"/>
      <c r="Z1400" s="35" t="s">
        <v>25443</v>
      </c>
      <c r="AA1400" s="36">
        <v>1</v>
      </c>
      <c r="AB1400" s="35" t="s">
        <v>9849</v>
      </c>
      <c r="AC1400" s="35" t="str">
        <f>+IF(Tabla1[[#This Row],[STK]]="no","Sin STK", "STK disponible")</f>
        <v>Sin STK</v>
      </c>
      <c r="AD1400" s="35">
        <f>+I1400*J1400</f>
        <v>0</v>
      </c>
      <c r="AE1400" s="35">
        <f>+I1400*K1400</f>
        <v>0</v>
      </c>
      <c r="AF1400" s="36">
        <f>IF(Tabla1[[#This Row],[ref pack]]=1,Tabla1[[#This Row],[Pedido]],LCM(Tabla1[[#This Row],[MC VIEJO]],Tabla1[[#This Row],[Pedido]]))</f>
        <v>1</v>
      </c>
      <c r="AG1400" s="36">
        <f>+VLOOKUP(Tabla1[[#This Row],[Artículo]],'.'!$B$2:$D$11481,3,)</f>
        <v>1</v>
      </c>
      <c r="AH1400" s="37" t="str">
        <f>+IFERROR(SEARCH("pack",Tabla1[[#This Row],[PACK]]),"")</f>
        <v/>
      </c>
    </row>
    <row r="1401" spans="1:34" ht="24" customHeight="1" x14ac:dyDescent="0.2">
      <c r="A1401" s="50" t="s">
        <v>2552</v>
      </c>
      <c r="B1401" s="60" t="s">
        <v>2575</v>
      </c>
      <c r="C1401" s="61" t="s">
        <v>2576</v>
      </c>
      <c r="D1401" s="52" t="s">
        <v>9842</v>
      </c>
      <c r="E1401" s="53">
        <v>69795.42</v>
      </c>
      <c r="F1401" s="23" t="str">
        <f>+IFERROR(VLOOKUP(Tabla1[[#This Row],[Artículo]],'..'!$B$2:$D$569000,3,),"")</f>
        <v/>
      </c>
      <c r="G1401" s="24" t="str">
        <f>IF(H1401=AF1401,"", "Error MC")</f>
        <v>Error MC</v>
      </c>
      <c r="H1401" s="62"/>
      <c r="I1401" s="54">
        <f>+Tabla1[[#This Row],[MC]]*Tabla1[[#This Row],[Pedido]]*Tabla1[[#This Row],[PVC ]]</f>
        <v>0</v>
      </c>
      <c r="J1401" s="26">
        <v>0.21</v>
      </c>
      <c r="K1401" s="63"/>
      <c r="L1401" s="28" t="s">
        <v>17</v>
      </c>
      <c r="M1401" s="53">
        <v>122456.06600000001</v>
      </c>
      <c r="N1401" s="64" t="str">
        <f>+IF(Tabla1[[#This Row],[F PMPI]]="SÍ","No","Sí")</f>
        <v>No</v>
      </c>
      <c r="O1401" s="65">
        <f>+Tabla1[[#This Row],[PVL]]*1.055</f>
        <v>129191.14963</v>
      </c>
      <c r="P1401" s="65">
        <f>+Tabla1[[#This Row],[PVL]]*1.43</f>
        <v>175112.17438000001</v>
      </c>
      <c r="Q1401" s="66" t="str">
        <f>+HYPERLINK(Tabla1[[#This Row],[PAG]])</f>
        <v>https://todomusica.com.ar/soporte-de-bafles/4142-404.html</v>
      </c>
      <c r="R1401" s="67"/>
      <c r="S1401" s="68"/>
      <c r="T1401" s="69"/>
      <c r="U1401" s="69"/>
      <c r="V1401" s="69"/>
      <c r="W1401" s="69"/>
      <c r="X1401" s="69"/>
      <c r="Y1401" s="35"/>
      <c r="Z1401" s="35" t="s">
        <v>25444</v>
      </c>
      <c r="AA1401" s="36">
        <v>1</v>
      </c>
      <c r="AB1401" s="35" t="s">
        <v>9849</v>
      </c>
      <c r="AC1401" s="35" t="str">
        <f>+IF(Tabla1[[#This Row],[STK]]="no","Sin STK", "STK disponible")</f>
        <v>STK disponible</v>
      </c>
      <c r="AD1401" s="35">
        <f>+I1401*J1401</f>
        <v>0</v>
      </c>
      <c r="AE1401" s="35">
        <f>+I1401*K1401</f>
        <v>0</v>
      </c>
      <c r="AF1401" s="36">
        <f>IF(Tabla1[[#This Row],[ref pack]]=1,Tabla1[[#This Row],[Pedido]],LCM(Tabla1[[#This Row],[MC VIEJO]],Tabla1[[#This Row],[Pedido]]))</f>
        <v>1</v>
      </c>
      <c r="AG1401" s="36">
        <f>+VLOOKUP(Tabla1[[#This Row],[Artículo]],'.'!$B$2:$D$11481,3,)</f>
        <v>1</v>
      </c>
      <c r="AH1401" s="37" t="str">
        <f>+IFERROR(SEARCH("pack",Tabla1[[#This Row],[PACK]]),"")</f>
        <v/>
      </c>
    </row>
    <row r="1402" spans="1:34" ht="24" customHeight="1" x14ac:dyDescent="0.2">
      <c r="A1402" s="50" t="s">
        <v>2552</v>
      </c>
      <c r="B1402" s="60" t="s">
        <v>2577</v>
      </c>
      <c r="C1402" s="61" t="s">
        <v>2578</v>
      </c>
      <c r="D1402" s="52" t="s">
        <v>9841</v>
      </c>
      <c r="E1402" s="53">
        <v>80135.34</v>
      </c>
      <c r="F1402" s="23" t="str">
        <f>+IFERROR(VLOOKUP(Tabla1[[#This Row],[Artículo]],'..'!$B$2:$D$569000,3,),"")</f>
        <v/>
      </c>
      <c r="G1402" s="24" t="str">
        <f>IF(H1402=AF1402,"", "Error MC")</f>
        <v>Error MC</v>
      </c>
      <c r="H1402" s="62"/>
      <c r="I1402" s="54">
        <f>+Tabla1[[#This Row],[MC]]*Tabla1[[#This Row],[Pedido]]*Tabla1[[#This Row],[PVC ]]</f>
        <v>0</v>
      </c>
      <c r="J1402" s="26">
        <v>0.21</v>
      </c>
      <c r="K1402" s="63"/>
      <c r="L1402" s="28" t="s">
        <v>17</v>
      </c>
      <c r="M1402" s="53">
        <v>140597.45000000001</v>
      </c>
      <c r="N1402" s="64" t="str">
        <f>+IF(Tabla1[[#This Row],[F PMPI]]="SÍ","No","Sí")</f>
        <v>No</v>
      </c>
      <c r="O1402" s="65">
        <f>+Tabla1[[#This Row],[PVL]]*1.055</f>
        <v>148330.30975000001</v>
      </c>
      <c r="P1402" s="65">
        <f>+Tabla1[[#This Row],[PVL]]*1.43</f>
        <v>201054.3535</v>
      </c>
      <c r="Q1402" s="66" t="str">
        <f>+HYPERLINK(Tabla1[[#This Row],[PAG]])</f>
        <v>https://todomusica.com.ar/soporte-de-bafles/4143-404.html</v>
      </c>
      <c r="R1402" s="67"/>
      <c r="S1402" s="68"/>
      <c r="T1402" s="69"/>
      <c r="U1402" s="69"/>
      <c r="V1402" s="69"/>
      <c r="W1402" s="69"/>
      <c r="X1402" s="69"/>
      <c r="Y1402" s="35"/>
      <c r="Z1402" s="35" t="s">
        <v>25445</v>
      </c>
      <c r="AA1402" s="36">
        <v>1</v>
      </c>
      <c r="AB1402" s="35" t="s">
        <v>9849</v>
      </c>
      <c r="AC1402" s="35" t="str">
        <f>+IF(Tabla1[[#This Row],[STK]]="no","Sin STK", "STK disponible")</f>
        <v>STK disponible</v>
      </c>
      <c r="AD1402" s="35">
        <f>+I1402*J1402</f>
        <v>0</v>
      </c>
      <c r="AE1402" s="35">
        <f>+I1402*K1402</f>
        <v>0</v>
      </c>
      <c r="AF1402" s="36">
        <f>IF(Tabla1[[#This Row],[ref pack]]=1,Tabla1[[#This Row],[Pedido]],LCM(Tabla1[[#This Row],[MC VIEJO]],Tabla1[[#This Row],[Pedido]]))</f>
        <v>1</v>
      </c>
      <c r="AG1402" s="36">
        <f>+VLOOKUP(Tabla1[[#This Row],[Artículo]],'.'!$B$2:$D$11481,3,)</f>
        <v>1</v>
      </c>
      <c r="AH1402" s="37" t="str">
        <f>+IFERROR(SEARCH("pack",Tabla1[[#This Row],[PACK]]),"")</f>
        <v/>
      </c>
    </row>
    <row r="1403" spans="1:34" ht="24" customHeight="1" x14ac:dyDescent="0.2">
      <c r="A1403" s="50" t="s">
        <v>2552</v>
      </c>
      <c r="B1403" s="60" t="s">
        <v>2579</v>
      </c>
      <c r="C1403" s="61" t="s">
        <v>2580</v>
      </c>
      <c r="D1403" s="52" t="s">
        <v>27</v>
      </c>
      <c r="E1403" s="53">
        <v>149182.79999999999</v>
      </c>
      <c r="F1403" s="23" t="str">
        <f>+IFERROR(VLOOKUP(Tabla1[[#This Row],[Artículo]],'..'!$B$2:$D$569000,3,),"")</f>
        <v/>
      </c>
      <c r="G1403" s="24" t="str">
        <f>IF(H1403=AF1403,"", "Error MC")</f>
        <v>Error MC</v>
      </c>
      <c r="H1403" s="62"/>
      <c r="I1403" s="54">
        <f>+Tabla1[[#This Row],[MC]]*Tabla1[[#This Row],[Pedido]]*Tabla1[[#This Row],[PVC ]]</f>
        <v>0</v>
      </c>
      <c r="J1403" s="26">
        <v>0.21</v>
      </c>
      <c r="K1403" s="63"/>
      <c r="L1403" s="28" t="s">
        <v>17</v>
      </c>
      <c r="M1403" s="53">
        <v>261741.223</v>
      </c>
      <c r="N1403" s="64" t="str">
        <f>+IF(Tabla1[[#This Row],[F PMPI]]="SÍ","No","Sí")</f>
        <v>No</v>
      </c>
      <c r="O1403" s="65">
        <f>+Tabla1[[#This Row],[PVL]]*1.055</f>
        <v>276136.99026499997</v>
      </c>
      <c r="P1403" s="65">
        <f>+Tabla1[[#This Row],[PVL]]*1.43</f>
        <v>374289.94889</v>
      </c>
      <c r="Q1403" s="66" t="str">
        <f>+HYPERLINK(Tabla1[[#This Row],[PAG]])</f>
        <v>https://todomusica.com.ar/soporte-de-bafles/848-ss700b.html</v>
      </c>
      <c r="R1403" s="67"/>
      <c r="S1403" s="68"/>
      <c r="T1403" s="69"/>
      <c r="U1403" s="69"/>
      <c r="V1403" s="69"/>
      <c r="W1403" s="69"/>
      <c r="X1403" s="69"/>
      <c r="Y1403" s="35"/>
      <c r="Z1403" s="35" t="s">
        <v>25446</v>
      </c>
      <c r="AA1403" s="36">
        <v>1</v>
      </c>
      <c r="AB1403" s="35" t="s">
        <v>9849</v>
      </c>
      <c r="AC1403" s="35" t="str">
        <f>+IF(Tabla1[[#This Row],[STK]]="no","Sin STK", "STK disponible")</f>
        <v>Sin STK</v>
      </c>
      <c r="AD1403" s="35">
        <f>+I1403*J1403</f>
        <v>0</v>
      </c>
      <c r="AE1403" s="35">
        <f>+I1403*K1403</f>
        <v>0</v>
      </c>
      <c r="AF1403" s="36">
        <f>IF(Tabla1[[#This Row],[ref pack]]=1,Tabla1[[#This Row],[Pedido]],LCM(Tabla1[[#This Row],[MC VIEJO]],Tabla1[[#This Row],[Pedido]]))</f>
        <v>1</v>
      </c>
      <c r="AG1403" s="36">
        <f>+VLOOKUP(Tabla1[[#This Row],[Artículo]],'.'!$B$2:$D$11481,3,)</f>
        <v>1</v>
      </c>
      <c r="AH1403" s="37" t="str">
        <f>+IFERROR(SEARCH("pack",Tabla1[[#This Row],[PACK]]),"")</f>
        <v/>
      </c>
    </row>
    <row r="1404" spans="1:34" ht="24" customHeight="1" x14ac:dyDescent="0.2">
      <c r="A1404" s="50" t="s">
        <v>2552</v>
      </c>
      <c r="B1404" s="60" t="s">
        <v>2581</v>
      </c>
      <c r="C1404" s="61" t="s">
        <v>2582</v>
      </c>
      <c r="D1404" s="52" t="s">
        <v>9841</v>
      </c>
      <c r="E1404" s="53">
        <v>156529.19</v>
      </c>
      <c r="F1404" s="23" t="str">
        <f>+IFERROR(VLOOKUP(Tabla1[[#This Row],[Artículo]],'..'!$B$2:$D$569000,3,),"")</f>
        <v/>
      </c>
      <c r="G1404" s="24" t="str">
        <f>IF(H1404=AF1404,"", "Error MC")</f>
        <v>Error MC</v>
      </c>
      <c r="H1404" s="62"/>
      <c r="I1404" s="54">
        <f>+Tabla1[[#This Row],[MC]]*Tabla1[[#This Row],[Pedido]]*Tabla1[[#This Row],[PVC ]]</f>
        <v>0</v>
      </c>
      <c r="J1404" s="26">
        <v>0.21</v>
      </c>
      <c r="K1404" s="63"/>
      <c r="L1404" s="28" t="s">
        <v>17</v>
      </c>
      <c r="M1404" s="53">
        <v>274630.46899999998</v>
      </c>
      <c r="N1404" s="64" t="str">
        <f>+IF(Tabla1[[#This Row],[F PMPI]]="SÍ","No","Sí")</f>
        <v>No</v>
      </c>
      <c r="O1404" s="65">
        <f>+Tabla1[[#This Row],[PVL]]*1.055</f>
        <v>289735.14479499997</v>
      </c>
      <c r="P1404" s="65">
        <f>+Tabla1[[#This Row],[PVL]]*1.43</f>
        <v>392721.57066999999</v>
      </c>
      <c r="Q1404" s="66" t="str">
        <f>+HYPERLINK(Tabla1[[#This Row],[PAG]])</f>
        <v>https://todomusica.com.ar/accesorios-de-iluminacion/4144-404.html</v>
      </c>
      <c r="R1404" s="67"/>
      <c r="S1404" s="68"/>
      <c r="T1404" s="69"/>
      <c r="U1404" s="69"/>
      <c r="V1404" s="69"/>
      <c r="W1404" s="69"/>
      <c r="X1404" s="69"/>
      <c r="Y1404" s="35"/>
      <c r="Z1404" s="35" t="s">
        <v>25447</v>
      </c>
      <c r="AA1404" s="36">
        <v>1</v>
      </c>
      <c r="AB1404" s="35" t="s">
        <v>9849</v>
      </c>
      <c r="AC1404" s="35" t="str">
        <f>+IF(Tabla1[[#This Row],[STK]]="no","Sin STK", "STK disponible")</f>
        <v>STK disponible</v>
      </c>
      <c r="AD1404" s="35">
        <f>+I1404*J1404</f>
        <v>0</v>
      </c>
      <c r="AE1404" s="35">
        <f>+I1404*K1404</f>
        <v>0</v>
      </c>
      <c r="AF1404" s="36">
        <f>IF(Tabla1[[#This Row],[ref pack]]=1,Tabla1[[#This Row],[Pedido]],LCM(Tabla1[[#This Row],[MC VIEJO]],Tabla1[[#This Row],[Pedido]]))</f>
        <v>1</v>
      </c>
      <c r="AG1404" s="36">
        <f>+VLOOKUP(Tabla1[[#This Row],[Artículo]],'.'!$B$2:$D$11481,3,)</f>
        <v>1</v>
      </c>
      <c r="AH1404" s="37" t="str">
        <f>+IFERROR(SEARCH("pack",Tabla1[[#This Row],[PACK]]),"")</f>
        <v/>
      </c>
    </row>
    <row r="1405" spans="1:34" ht="24" customHeight="1" x14ac:dyDescent="0.2">
      <c r="A1405" s="50" t="s">
        <v>2583</v>
      </c>
      <c r="B1405" s="60" t="s">
        <v>23905</v>
      </c>
      <c r="C1405" s="61" t="s">
        <v>23906</v>
      </c>
      <c r="D1405" s="52" t="s">
        <v>27</v>
      </c>
      <c r="E1405" s="53">
        <v>7167.42</v>
      </c>
      <c r="F1405" s="23" t="str">
        <f>+IFERROR(VLOOKUP(Tabla1[[#This Row],[Artículo]],'..'!$B$2:$D$569000,3,),"")</f>
        <v/>
      </c>
      <c r="G1405" s="24" t="e">
        <f>IF(H1405=AF1405,"", "Error MC")</f>
        <v>#N/A</v>
      </c>
      <c r="H1405" s="62"/>
      <c r="I1405" s="54">
        <f>+Tabla1[[#This Row],[MC]]*Tabla1[[#This Row],[Pedido]]*Tabla1[[#This Row],[PVC ]]</f>
        <v>0</v>
      </c>
      <c r="J1405" s="26">
        <v>0.21</v>
      </c>
      <c r="K1405" s="63"/>
      <c r="L1405" s="28" t="s">
        <v>17</v>
      </c>
      <c r="M1405" s="53">
        <v>12575.24</v>
      </c>
      <c r="N1405" s="64" t="str">
        <f>+IF(Tabla1[[#This Row],[F PMPI]]="SÍ","No","Sí")</f>
        <v>No</v>
      </c>
      <c r="O1405" s="65">
        <f>+Tabla1[[#This Row],[PVL]]*1.055</f>
        <v>13266.878199999999</v>
      </c>
      <c r="P1405" s="65">
        <f>+Tabla1[[#This Row],[PVL]]*1.43</f>
        <v>17982.593199999999</v>
      </c>
      <c r="Q1405" s="66" t="str">
        <f>+HYPERLINK(Tabla1[[#This Row],[PAG]])</f>
        <v/>
      </c>
      <c r="R1405" s="67"/>
      <c r="S1405" s="68"/>
      <c r="T1405" s="69"/>
      <c r="U1405" s="69"/>
      <c r="V1405" s="69"/>
      <c r="W1405" s="69"/>
      <c r="X1405" s="69"/>
      <c r="Y1405" s="35"/>
      <c r="Z1405" s="35" t="s">
        <v>65</v>
      </c>
      <c r="AA1405" s="36">
        <v>1</v>
      </c>
      <c r="AB1405" s="35" t="s">
        <v>9849</v>
      </c>
      <c r="AC1405" s="35" t="str">
        <f>+IF(Tabla1[[#This Row],[STK]]="no","Sin STK", "STK disponible")</f>
        <v>Sin STK</v>
      </c>
      <c r="AD1405" s="35">
        <f>+I1405*J1405</f>
        <v>0</v>
      </c>
      <c r="AE1405" s="35">
        <f>+I1405*K1405</f>
        <v>0</v>
      </c>
      <c r="AF1405" s="36" t="e">
        <f>IF(Tabla1[[#This Row],[ref pack]]=1,Tabla1[[#This Row],[Pedido]],LCM(Tabla1[[#This Row],[MC VIEJO]],Tabla1[[#This Row],[Pedido]]))</f>
        <v>#N/A</v>
      </c>
      <c r="AG1405" s="36" t="e">
        <f>+VLOOKUP(Tabla1[[#This Row],[Artículo]],'.'!$B$2:$D$11481,3,)</f>
        <v>#N/A</v>
      </c>
      <c r="AH1405" s="37" t="str">
        <f>+IFERROR(SEARCH("pack",Tabla1[[#This Row],[PACK]]),"")</f>
        <v/>
      </c>
    </row>
    <row r="1406" spans="1:34" ht="24" customHeight="1" x14ac:dyDescent="0.2">
      <c r="A1406" s="50" t="s">
        <v>2583</v>
      </c>
      <c r="B1406" s="60" t="s">
        <v>2584</v>
      </c>
      <c r="C1406" s="61" t="s">
        <v>23305</v>
      </c>
      <c r="D1406" s="52" t="s">
        <v>9841</v>
      </c>
      <c r="E1406" s="53">
        <v>144107.81</v>
      </c>
      <c r="F1406" s="23" t="str">
        <f>+IFERROR(VLOOKUP(Tabla1[[#This Row],[Artículo]],'..'!$B$2:$D$569000,3,),"")</f>
        <v>Pack x 2</v>
      </c>
      <c r="G1406" s="24" t="str">
        <f>IF(H1406=AF1406,"", "Error MC")</f>
        <v/>
      </c>
      <c r="H1406" s="62"/>
      <c r="I1406" s="54">
        <f>+Tabla1[[#This Row],[MC]]*Tabla1[[#This Row],[Pedido]]*Tabla1[[#This Row],[PVC ]]</f>
        <v>0</v>
      </c>
      <c r="J1406" s="26">
        <v>0.21</v>
      </c>
      <c r="K1406" s="63"/>
      <c r="L1406" s="28" t="s">
        <v>17</v>
      </c>
      <c r="M1406" s="53">
        <v>252837.147</v>
      </c>
      <c r="N1406" s="64" t="str">
        <f>+IF(Tabla1[[#This Row],[F PMPI]]="SÍ","No","Sí")</f>
        <v>No</v>
      </c>
      <c r="O1406" s="65">
        <f>+Tabla1[[#This Row],[PVL]]*1.055</f>
        <v>266743.19008500001</v>
      </c>
      <c r="P1406" s="65">
        <f>+Tabla1[[#This Row],[PVL]]*1.43</f>
        <v>361557.12020999996</v>
      </c>
      <c r="Q1406" s="66" t="str">
        <f>+HYPERLINK(Tabla1[[#This Row],[PAG]])</f>
        <v>https://todomusica.com.ar/guitarras-acusticas/2635-h-008.html</v>
      </c>
      <c r="R1406" s="67"/>
      <c r="S1406" s="68"/>
      <c r="T1406" s="69"/>
      <c r="U1406" s="69"/>
      <c r="V1406" s="69"/>
      <c r="W1406" s="69"/>
      <c r="X1406" s="69"/>
      <c r="Y1406" s="35"/>
      <c r="Z1406" s="35" t="s">
        <v>25448</v>
      </c>
      <c r="AA1406" s="36">
        <v>1</v>
      </c>
      <c r="AB1406" s="35" t="s">
        <v>9849</v>
      </c>
      <c r="AC1406" s="35" t="str">
        <f>+IF(Tabla1[[#This Row],[STK]]="no","Sin STK", "STK disponible")</f>
        <v>STK disponible</v>
      </c>
      <c r="AD1406" s="35">
        <f>+I1406*J1406</f>
        <v>0</v>
      </c>
      <c r="AE1406" s="35">
        <f>+I1406*K1406</f>
        <v>0</v>
      </c>
      <c r="AF1406" s="36">
        <f>IF(Tabla1[[#This Row],[ref pack]]=1,Tabla1[[#This Row],[Pedido]],LCM(Tabla1[[#This Row],[MC VIEJO]],Tabla1[[#This Row],[Pedido]]))</f>
        <v>0</v>
      </c>
      <c r="AG1406" s="36">
        <f>+VLOOKUP(Tabla1[[#This Row],[Artículo]],'.'!$B$2:$D$11481,3,)</f>
        <v>2</v>
      </c>
      <c r="AH1406" s="37">
        <f>+IFERROR(SEARCH("pack",Tabla1[[#This Row],[PACK]]),"")</f>
        <v>1</v>
      </c>
    </row>
    <row r="1407" spans="1:34" ht="24" customHeight="1" x14ac:dyDescent="0.2">
      <c r="A1407" s="50" t="s">
        <v>2583</v>
      </c>
      <c r="B1407" s="60" t="s">
        <v>2586</v>
      </c>
      <c r="C1407" s="61" t="s">
        <v>23306</v>
      </c>
      <c r="D1407" s="52" t="s">
        <v>9841</v>
      </c>
      <c r="E1407" s="53">
        <v>144107.81</v>
      </c>
      <c r="F1407" s="23" t="str">
        <f>+IFERROR(VLOOKUP(Tabla1[[#This Row],[Artículo]],'..'!$B$2:$D$569000,3,),"")</f>
        <v>Pack x 2</v>
      </c>
      <c r="G1407" s="24" t="str">
        <f>IF(H1407=AF1407,"", "Error MC")</f>
        <v/>
      </c>
      <c r="H1407" s="62"/>
      <c r="I1407" s="54">
        <f>+Tabla1[[#This Row],[MC]]*Tabla1[[#This Row],[Pedido]]*Tabla1[[#This Row],[PVC ]]</f>
        <v>0</v>
      </c>
      <c r="J1407" s="26">
        <v>0.21</v>
      </c>
      <c r="K1407" s="63"/>
      <c r="L1407" s="28" t="s">
        <v>17</v>
      </c>
      <c r="M1407" s="53">
        <v>252837.147</v>
      </c>
      <c r="N1407" s="64" t="str">
        <f>+IF(Tabla1[[#This Row],[F PMPI]]="SÍ","No","Sí")</f>
        <v>No</v>
      </c>
      <c r="O1407" s="65">
        <f>+Tabla1[[#This Row],[PVL]]*1.055</f>
        <v>266743.19008500001</v>
      </c>
      <c r="P1407" s="65">
        <f>+Tabla1[[#This Row],[PVL]]*1.43</f>
        <v>361557.12020999996</v>
      </c>
      <c r="Q1407" s="66" t="str">
        <f>+HYPERLINK(Tabla1[[#This Row],[PAG]])</f>
        <v>https://todomusica.com.ar/guitarras-acusticas/4892-404.html</v>
      </c>
      <c r="R1407" s="67"/>
      <c r="S1407" s="68"/>
      <c r="T1407" s="69"/>
      <c r="U1407" s="69"/>
      <c r="V1407" s="69"/>
      <c r="W1407" s="69"/>
      <c r="X1407" s="69"/>
      <c r="Y1407" s="35"/>
      <c r="Z1407" s="35" t="s">
        <v>25449</v>
      </c>
      <c r="AA1407" s="36">
        <v>1</v>
      </c>
      <c r="AB1407" s="35" t="s">
        <v>9849</v>
      </c>
      <c r="AC1407" s="35" t="str">
        <f>+IF(Tabla1[[#This Row],[STK]]="no","Sin STK", "STK disponible")</f>
        <v>STK disponible</v>
      </c>
      <c r="AD1407" s="35">
        <f>+I1407*J1407</f>
        <v>0</v>
      </c>
      <c r="AE1407" s="35">
        <f>+I1407*K1407</f>
        <v>0</v>
      </c>
      <c r="AF1407" s="36">
        <f>IF(Tabla1[[#This Row],[ref pack]]=1,Tabla1[[#This Row],[Pedido]],LCM(Tabla1[[#This Row],[MC VIEJO]],Tabla1[[#This Row],[Pedido]]))</f>
        <v>0</v>
      </c>
      <c r="AG1407" s="36">
        <f>+VLOOKUP(Tabla1[[#This Row],[Artículo]],'.'!$B$2:$D$11481,3,)</f>
        <v>2</v>
      </c>
      <c r="AH1407" s="37">
        <f>+IFERROR(SEARCH("pack",Tabla1[[#This Row],[PACK]]),"")</f>
        <v>1</v>
      </c>
    </row>
    <row r="1408" spans="1:34" ht="24" customHeight="1" x14ac:dyDescent="0.2">
      <c r="A1408" s="50" t="s">
        <v>2583</v>
      </c>
      <c r="B1408" s="60" t="s">
        <v>2588</v>
      </c>
      <c r="C1408" s="61" t="s">
        <v>23307</v>
      </c>
      <c r="D1408" s="52" t="s">
        <v>9841</v>
      </c>
      <c r="E1408" s="53">
        <v>144107.81</v>
      </c>
      <c r="F1408" s="23" t="str">
        <f>+IFERROR(VLOOKUP(Tabla1[[#This Row],[Artículo]],'..'!$B$2:$D$569000,3,),"")</f>
        <v>Pack x 2</v>
      </c>
      <c r="G1408" s="24" t="str">
        <f>IF(H1408=AF1408,"", "Error MC")</f>
        <v/>
      </c>
      <c r="H1408" s="62"/>
      <c r="I1408" s="54">
        <f>+Tabla1[[#This Row],[MC]]*Tabla1[[#This Row],[Pedido]]*Tabla1[[#This Row],[PVC ]]</f>
        <v>0</v>
      </c>
      <c r="J1408" s="26">
        <v>0.21</v>
      </c>
      <c r="K1408" s="63"/>
      <c r="L1408" s="28" t="s">
        <v>17</v>
      </c>
      <c r="M1408" s="53">
        <v>252837.147</v>
      </c>
      <c r="N1408" s="64" t="str">
        <f>+IF(Tabla1[[#This Row],[F PMPI]]="SÍ","No","Sí")</f>
        <v>No</v>
      </c>
      <c r="O1408" s="65">
        <f>+Tabla1[[#This Row],[PVL]]*1.055</f>
        <v>266743.19008500001</v>
      </c>
      <c r="P1408" s="65">
        <f>+Tabla1[[#This Row],[PVL]]*1.43</f>
        <v>361557.12020999996</v>
      </c>
      <c r="Q1408" s="66" t="str">
        <f>+HYPERLINK(Tabla1[[#This Row],[PAG]])</f>
        <v>https://todomusica.com.ar/guitarras-acusticas/4893-404.html</v>
      </c>
      <c r="R1408" s="67"/>
      <c r="S1408" s="68"/>
      <c r="T1408" s="69"/>
      <c r="U1408" s="69"/>
      <c r="V1408" s="69"/>
      <c r="W1408" s="69"/>
      <c r="X1408" s="69"/>
      <c r="Y1408" s="35"/>
      <c r="Z1408" s="35" t="s">
        <v>25450</v>
      </c>
      <c r="AA1408" s="36">
        <v>1</v>
      </c>
      <c r="AB1408" s="35" t="s">
        <v>9849</v>
      </c>
      <c r="AC1408" s="35" t="str">
        <f>+IF(Tabla1[[#This Row],[STK]]="no","Sin STK", "STK disponible")</f>
        <v>STK disponible</v>
      </c>
      <c r="AD1408" s="35">
        <f>+I1408*J1408</f>
        <v>0</v>
      </c>
      <c r="AE1408" s="35">
        <f>+I1408*K1408</f>
        <v>0</v>
      </c>
      <c r="AF1408" s="36">
        <f>IF(Tabla1[[#This Row],[ref pack]]=1,Tabla1[[#This Row],[Pedido]],LCM(Tabla1[[#This Row],[MC VIEJO]],Tabla1[[#This Row],[Pedido]]))</f>
        <v>0</v>
      </c>
      <c r="AG1408" s="36">
        <f>+VLOOKUP(Tabla1[[#This Row],[Artículo]],'.'!$B$2:$D$11481,3,)</f>
        <v>2</v>
      </c>
      <c r="AH1408" s="37">
        <f>+IFERROR(SEARCH("pack",Tabla1[[#This Row],[PACK]]),"")</f>
        <v>1</v>
      </c>
    </row>
    <row r="1409" spans="1:34" ht="24" customHeight="1" x14ac:dyDescent="0.2">
      <c r="A1409" s="50" t="s">
        <v>2583</v>
      </c>
      <c r="B1409" s="60" t="s">
        <v>2590</v>
      </c>
      <c r="C1409" s="61" t="s">
        <v>23308</v>
      </c>
      <c r="D1409" s="52" t="s">
        <v>9841</v>
      </c>
      <c r="E1409" s="53">
        <v>144107.81</v>
      </c>
      <c r="F1409" s="23" t="str">
        <f>+IFERROR(VLOOKUP(Tabla1[[#This Row],[Artículo]],'..'!$B$2:$D$569000,3,),"")</f>
        <v>Pack x 2</v>
      </c>
      <c r="G1409" s="24" t="str">
        <f>IF(H1409=AF1409,"", "Error MC")</f>
        <v/>
      </c>
      <c r="H1409" s="62"/>
      <c r="I1409" s="54">
        <f>+Tabla1[[#This Row],[MC]]*Tabla1[[#This Row],[Pedido]]*Tabla1[[#This Row],[PVC ]]</f>
        <v>0</v>
      </c>
      <c r="J1409" s="26">
        <v>0.21</v>
      </c>
      <c r="K1409" s="63"/>
      <c r="L1409" s="28" t="s">
        <v>17</v>
      </c>
      <c r="M1409" s="53">
        <v>252837.147</v>
      </c>
      <c r="N1409" s="64" t="str">
        <f>+IF(Tabla1[[#This Row],[F PMPI]]="SÍ","No","Sí")</f>
        <v>No</v>
      </c>
      <c r="O1409" s="65">
        <f>+Tabla1[[#This Row],[PVL]]*1.055</f>
        <v>266743.19008500001</v>
      </c>
      <c r="P1409" s="65">
        <f>+Tabla1[[#This Row],[PVL]]*1.43</f>
        <v>361557.12020999996</v>
      </c>
      <c r="Q1409" s="66" t="str">
        <f>+HYPERLINK(Tabla1[[#This Row],[PAG]])</f>
        <v>https://todomusica.com.ar/guitarras-acusticas/10256-h-008gr.html</v>
      </c>
      <c r="R1409" s="67"/>
      <c r="S1409" s="68"/>
      <c r="T1409" s="69"/>
      <c r="U1409" s="69"/>
      <c r="V1409" s="69"/>
      <c r="W1409" s="69"/>
      <c r="X1409" s="69"/>
      <c r="Y1409" s="35"/>
      <c r="Z1409" s="35" t="s">
        <v>25451</v>
      </c>
      <c r="AA1409" s="36">
        <v>1</v>
      </c>
      <c r="AB1409" s="35" t="s">
        <v>9849</v>
      </c>
      <c r="AC1409" s="35" t="str">
        <f>+IF(Tabla1[[#This Row],[STK]]="no","Sin STK", "STK disponible")</f>
        <v>STK disponible</v>
      </c>
      <c r="AD1409" s="35">
        <f>+I1409*J1409</f>
        <v>0</v>
      </c>
      <c r="AE1409" s="35">
        <f>+I1409*K1409</f>
        <v>0</v>
      </c>
      <c r="AF1409" s="36">
        <f>IF(Tabla1[[#This Row],[ref pack]]=1,Tabla1[[#This Row],[Pedido]],LCM(Tabla1[[#This Row],[MC VIEJO]],Tabla1[[#This Row],[Pedido]]))</f>
        <v>0</v>
      </c>
      <c r="AG1409" s="36">
        <f>+VLOOKUP(Tabla1[[#This Row],[Artículo]],'.'!$B$2:$D$11481,3,)</f>
        <v>2</v>
      </c>
      <c r="AH1409" s="37">
        <f>+IFERROR(SEARCH("pack",Tabla1[[#This Row],[PACK]]),"")</f>
        <v>1</v>
      </c>
    </row>
    <row r="1410" spans="1:34" ht="24" customHeight="1" x14ac:dyDescent="0.2">
      <c r="A1410" s="50" t="s">
        <v>2583</v>
      </c>
      <c r="B1410" s="60" t="s">
        <v>2592</v>
      </c>
      <c r="C1410" s="61" t="s">
        <v>23309</v>
      </c>
      <c r="D1410" s="52" t="s">
        <v>9842</v>
      </c>
      <c r="E1410" s="53">
        <v>144107.81</v>
      </c>
      <c r="F1410" s="23" t="str">
        <f>+IFERROR(VLOOKUP(Tabla1[[#This Row],[Artículo]],'..'!$B$2:$D$569000,3,),"")</f>
        <v>Pack x 2</v>
      </c>
      <c r="G1410" s="24" t="str">
        <f>IF(H1410=AF1410,"", "Error MC")</f>
        <v/>
      </c>
      <c r="H1410" s="62"/>
      <c r="I1410" s="54">
        <f>+Tabla1[[#This Row],[MC]]*Tabla1[[#This Row],[Pedido]]*Tabla1[[#This Row],[PVC ]]</f>
        <v>0</v>
      </c>
      <c r="J1410" s="26">
        <v>0.21</v>
      </c>
      <c r="K1410" s="63"/>
      <c r="L1410" s="28" t="s">
        <v>17</v>
      </c>
      <c r="M1410" s="53">
        <v>252837.147</v>
      </c>
      <c r="N1410" s="64" t="str">
        <f>+IF(Tabla1[[#This Row],[F PMPI]]="SÍ","No","Sí")</f>
        <v>No</v>
      </c>
      <c r="O1410" s="65">
        <f>+Tabla1[[#This Row],[PVL]]*1.055</f>
        <v>266743.19008500001</v>
      </c>
      <c r="P1410" s="65">
        <f>+Tabla1[[#This Row],[PVL]]*1.43</f>
        <v>361557.12020999996</v>
      </c>
      <c r="Q1410" s="66" t="str">
        <f>+HYPERLINK(Tabla1[[#This Row],[PAG]])</f>
        <v>https://todomusica.com.ar/guitarras-acusticas/10294-h-008lil.html</v>
      </c>
      <c r="R1410" s="67"/>
      <c r="S1410" s="68"/>
      <c r="T1410" s="69"/>
      <c r="U1410" s="69"/>
      <c r="V1410" s="69"/>
      <c r="W1410" s="69"/>
      <c r="X1410" s="69"/>
      <c r="Y1410" s="35"/>
      <c r="Z1410" s="35" t="s">
        <v>25452</v>
      </c>
      <c r="AA1410" s="36">
        <v>1</v>
      </c>
      <c r="AB1410" s="35" t="s">
        <v>9849</v>
      </c>
      <c r="AC1410" s="35" t="str">
        <f>+IF(Tabla1[[#This Row],[STK]]="no","Sin STK", "STK disponible")</f>
        <v>STK disponible</v>
      </c>
      <c r="AD1410" s="35">
        <f>+I1410*J1410</f>
        <v>0</v>
      </c>
      <c r="AE1410" s="35">
        <f>+I1410*K1410</f>
        <v>0</v>
      </c>
      <c r="AF1410" s="36">
        <f>IF(Tabla1[[#This Row],[ref pack]]=1,Tabla1[[#This Row],[Pedido]],LCM(Tabla1[[#This Row],[MC VIEJO]],Tabla1[[#This Row],[Pedido]]))</f>
        <v>0</v>
      </c>
      <c r="AG1410" s="36">
        <f>+VLOOKUP(Tabla1[[#This Row],[Artículo]],'.'!$B$2:$D$11481,3,)</f>
        <v>2</v>
      </c>
      <c r="AH1410" s="37">
        <f>+IFERROR(SEARCH("pack",Tabla1[[#This Row],[PACK]]),"")</f>
        <v>1</v>
      </c>
    </row>
    <row r="1411" spans="1:34" ht="24" customHeight="1" x14ac:dyDescent="0.2">
      <c r="A1411" s="50" t="s">
        <v>2583</v>
      </c>
      <c r="B1411" s="60" t="s">
        <v>2594</v>
      </c>
      <c r="C1411" s="61" t="s">
        <v>23310</v>
      </c>
      <c r="D1411" s="52" t="s">
        <v>9842</v>
      </c>
      <c r="E1411" s="53">
        <v>144107.81</v>
      </c>
      <c r="F1411" s="23" t="str">
        <f>+IFERROR(VLOOKUP(Tabla1[[#This Row],[Artículo]],'..'!$B$2:$D$569000,3,),"")</f>
        <v>Pack x 2</v>
      </c>
      <c r="G1411" s="24" t="str">
        <f>IF(H1411=AF1411,"", "Error MC")</f>
        <v/>
      </c>
      <c r="H1411" s="62"/>
      <c r="I1411" s="54">
        <f>+Tabla1[[#This Row],[MC]]*Tabla1[[#This Row],[Pedido]]*Tabla1[[#This Row],[PVC ]]</f>
        <v>0</v>
      </c>
      <c r="J1411" s="26">
        <v>0.21</v>
      </c>
      <c r="K1411" s="63"/>
      <c r="L1411" s="28" t="s">
        <v>17</v>
      </c>
      <c r="M1411" s="53">
        <v>252837.147</v>
      </c>
      <c r="N1411" s="64" t="str">
        <f>+IF(Tabla1[[#This Row],[F PMPI]]="SÍ","No","Sí")</f>
        <v>No</v>
      </c>
      <c r="O1411" s="65">
        <f>+Tabla1[[#This Row],[PVL]]*1.055</f>
        <v>266743.19008500001</v>
      </c>
      <c r="P1411" s="65">
        <f>+Tabla1[[#This Row],[PVL]]*1.43</f>
        <v>361557.12020999996</v>
      </c>
      <c r="Q1411" s="66" t="str">
        <f>+HYPERLINK(Tabla1[[#This Row],[PAG]])</f>
        <v>https://todomusica.com.ar/guitarras-acusticas/10261-h-008pk.html</v>
      </c>
      <c r="R1411" s="67"/>
      <c r="S1411" s="68"/>
      <c r="T1411" s="69"/>
      <c r="U1411" s="69"/>
      <c r="V1411" s="69"/>
      <c r="W1411" s="69"/>
      <c r="X1411" s="69"/>
      <c r="Y1411" s="35"/>
      <c r="Z1411" s="35" t="s">
        <v>25453</v>
      </c>
      <c r="AA1411" s="36">
        <v>1</v>
      </c>
      <c r="AB1411" s="35" t="s">
        <v>9849</v>
      </c>
      <c r="AC1411" s="35" t="str">
        <f>+IF(Tabla1[[#This Row],[STK]]="no","Sin STK", "STK disponible")</f>
        <v>STK disponible</v>
      </c>
      <c r="AD1411" s="35">
        <f>+I1411*J1411</f>
        <v>0</v>
      </c>
      <c r="AE1411" s="35">
        <f>+I1411*K1411</f>
        <v>0</v>
      </c>
      <c r="AF1411" s="36">
        <f>IF(Tabla1[[#This Row],[ref pack]]=1,Tabla1[[#This Row],[Pedido]],LCM(Tabla1[[#This Row],[MC VIEJO]],Tabla1[[#This Row],[Pedido]]))</f>
        <v>0</v>
      </c>
      <c r="AG1411" s="36">
        <f>+VLOOKUP(Tabla1[[#This Row],[Artículo]],'.'!$B$2:$D$11481,3,)</f>
        <v>2</v>
      </c>
      <c r="AH1411" s="37">
        <f>+IFERROR(SEARCH("pack",Tabla1[[#This Row],[PACK]]),"")</f>
        <v>1</v>
      </c>
    </row>
    <row r="1412" spans="1:34" ht="24" customHeight="1" x14ac:dyDescent="0.2">
      <c r="A1412" s="50" t="s">
        <v>2583</v>
      </c>
      <c r="B1412" s="60" t="s">
        <v>2596</v>
      </c>
      <c r="C1412" s="61" t="s">
        <v>23311</v>
      </c>
      <c r="D1412" s="52" t="s">
        <v>9841</v>
      </c>
      <c r="E1412" s="53">
        <v>144107.81</v>
      </c>
      <c r="F1412" s="23" t="str">
        <f>+IFERROR(VLOOKUP(Tabla1[[#This Row],[Artículo]],'..'!$B$2:$D$569000,3,),"")</f>
        <v>Pack x 2</v>
      </c>
      <c r="G1412" s="24" t="str">
        <f>IF(H1412=AF1412,"", "Error MC")</f>
        <v/>
      </c>
      <c r="H1412" s="62"/>
      <c r="I1412" s="54">
        <f>+Tabla1[[#This Row],[MC]]*Tabla1[[#This Row],[Pedido]]*Tabla1[[#This Row],[PVC ]]</f>
        <v>0</v>
      </c>
      <c r="J1412" s="26">
        <v>0.21</v>
      </c>
      <c r="K1412" s="63"/>
      <c r="L1412" s="28" t="s">
        <v>17</v>
      </c>
      <c r="M1412" s="53">
        <v>252837.147</v>
      </c>
      <c r="N1412" s="64" t="str">
        <f>+IF(Tabla1[[#This Row],[F PMPI]]="SÍ","No","Sí")</f>
        <v>No</v>
      </c>
      <c r="O1412" s="65">
        <f>+Tabla1[[#This Row],[PVL]]*1.055</f>
        <v>266743.19008500001</v>
      </c>
      <c r="P1412" s="65">
        <f>+Tabla1[[#This Row],[PVL]]*1.43</f>
        <v>361557.12020999996</v>
      </c>
      <c r="Q1412" s="66" t="str">
        <f>+HYPERLINK(Tabla1[[#This Row],[PAG]])</f>
        <v>https://todomusica.com.ar/guitarras-acusticas/10257-h-008rd.html</v>
      </c>
      <c r="R1412" s="67"/>
      <c r="S1412" s="68"/>
      <c r="T1412" s="69"/>
      <c r="U1412" s="69"/>
      <c r="V1412" s="69"/>
      <c r="W1412" s="69"/>
      <c r="X1412" s="69"/>
      <c r="Y1412" s="35"/>
      <c r="Z1412" s="35" t="s">
        <v>25454</v>
      </c>
      <c r="AA1412" s="36">
        <v>1</v>
      </c>
      <c r="AB1412" s="35" t="s">
        <v>9849</v>
      </c>
      <c r="AC1412" s="35" t="str">
        <f>+IF(Tabla1[[#This Row],[STK]]="no","Sin STK", "STK disponible")</f>
        <v>STK disponible</v>
      </c>
      <c r="AD1412" s="35">
        <f>+I1412*J1412</f>
        <v>0</v>
      </c>
      <c r="AE1412" s="35">
        <f>+I1412*K1412</f>
        <v>0</v>
      </c>
      <c r="AF1412" s="36">
        <f>IF(Tabla1[[#This Row],[ref pack]]=1,Tabla1[[#This Row],[Pedido]],LCM(Tabla1[[#This Row],[MC VIEJO]],Tabla1[[#This Row],[Pedido]]))</f>
        <v>0</v>
      </c>
      <c r="AG1412" s="36">
        <f>+VLOOKUP(Tabla1[[#This Row],[Artículo]],'.'!$B$2:$D$11481,3,)</f>
        <v>2</v>
      </c>
      <c r="AH1412" s="37">
        <f>+IFERROR(SEARCH("pack",Tabla1[[#This Row],[PACK]]),"")</f>
        <v>1</v>
      </c>
    </row>
    <row r="1413" spans="1:34" ht="24" customHeight="1" x14ac:dyDescent="0.2">
      <c r="A1413" s="50" t="s">
        <v>2583</v>
      </c>
      <c r="B1413" s="60" t="s">
        <v>2598</v>
      </c>
      <c r="C1413" s="61" t="s">
        <v>23312</v>
      </c>
      <c r="D1413" s="52" t="s">
        <v>9841</v>
      </c>
      <c r="E1413" s="53">
        <v>144107.81</v>
      </c>
      <c r="F1413" s="23" t="str">
        <f>+IFERROR(VLOOKUP(Tabla1[[#This Row],[Artículo]],'..'!$B$2:$D$569000,3,),"")</f>
        <v>Pack x 2</v>
      </c>
      <c r="G1413" s="24" t="str">
        <f>IF(H1413=AF1413,"", "Error MC")</f>
        <v/>
      </c>
      <c r="H1413" s="62"/>
      <c r="I1413" s="54">
        <f>+Tabla1[[#This Row],[MC]]*Tabla1[[#This Row],[Pedido]]*Tabla1[[#This Row],[PVC ]]</f>
        <v>0</v>
      </c>
      <c r="J1413" s="26">
        <v>0.21</v>
      </c>
      <c r="K1413" s="63"/>
      <c r="L1413" s="28" t="s">
        <v>17</v>
      </c>
      <c r="M1413" s="53">
        <v>252837.147</v>
      </c>
      <c r="N1413" s="64" t="str">
        <f>+IF(Tabla1[[#This Row],[F PMPI]]="SÍ","No","Sí")</f>
        <v>No</v>
      </c>
      <c r="O1413" s="65">
        <f>+Tabla1[[#This Row],[PVL]]*1.055</f>
        <v>266743.19008500001</v>
      </c>
      <c r="P1413" s="65">
        <f>+Tabla1[[#This Row],[PVL]]*1.43</f>
        <v>361557.12020999996</v>
      </c>
      <c r="Q1413" s="66" t="str">
        <f>+HYPERLINK(Tabla1[[#This Row],[PAG]])</f>
        <v>https://todomusica.com.ar/guitarras-acusticas/4894-404.html</v>
      </c>
      <c r="R1413" s="67"/>
      <c r="S1413" s="68"/>
      <c r="T1413" s="69"/>
      <c r="U1413" s="69"/>
      <c r="V1413" s="69"/>
      <c r="W1413" s="69"/>
      <c r="X1413" s="69"/>
      <c r="Y1413" s="35"/>
      <c r="Z1413" s="35" t="s">
        <v>25455</v>
      </c>
      <c r="AA1413" s="36">
        <v>1</v>
      </c>
      <c r="AB1413" s="35" t="s">
        <v>9849</v>
      </c>
      <c r="AC1413" s="35" t="str">
        <f>+IF(Tabla1[[#This Row],[STK]]="no","Sin STK", "STK disponible")</f>
        <v>STK disponible</v>
      </c>
      <c r="AD1413" s="35">
        <f>+I1413*J1413</f>
        <v>0</v>
      </c>
      <c r="AE1413" s="35">
        <f>+I1413*K1413</f>
        <v>0</v>
      </c>
      <c r="AF1413" s="36">
        <f>IF(Tabla1[[#This Row],[ref pack]]=1,Tabla1[[#This Row],[Pedido]],LCM(Tabla1[[#This Row],[MC VIEJO]],Tabla1[[#This Row],[Pedido]]))</f>
        <v>0</v>
      </c>
      <c r="AG1413" s="36">
        <f>+VLOOKUP(Tabla1[[#This Row],[Artículo]],'.'!$B$2:$D$11481,3,)</f>
        <v>2</v>
      </c>
      <c r="AH1413" s="37">
        <f>+IFERROR(SEARCH("pack",Tabla1[[#This Row],[PACK]]),"")</f>
        <v>1</v>
      </c>
    </row>
    <row r="1414" spans="1:34" ht="24" customHeight="1" x14ac:dyDescent="0.2">
      <c r="A1414" s="50" t="s">
        <v>2600</v>
      </c>
      <c r="B1414" s="60" t="s">
        <v>23907</v>
      </c>
      <c r="C1414" s="61" t="s">
        <v>23908</v>
      </c>
      <c r="D1414" s="52" t="s">
        <v>27</v>
      </c>
      <c r="E1414" s="53">
        <v>93998.36</v>
      </c>
      <c r="F1414" s="23" t="str">
        <f>+IFERROR(VLOOKUP(Tabla1[[#This Row],[Artículo]],'..'!$B$2:$D$569000,3,),"")</f>
        <v/>
      </c>
      <c r="G1414" s="24" t="e">
        <f>IF(H1414=AF1414,"", "Error MC")</f>
        <v>#N/A</v>
      </c>
      <c r="H1414" s="62"/>
      <c r="I1414" s="54">
        <f>+Tabla1[[#This Row],[MC]]*Tabla1[[#This Row],[Pedido]]*Tabla1[[#This Row],[PVC ]]</f>
        <v>0</v>
      </c>
      <c r="J1414" s="26">
        <v>0.21</v>
      </c>
      <c r="K1414" s="63"/>
      <c r="L1414" s="28" t="s">
        <v>24296</v>
      </c>
      <c r="M1414" s="53">
        <v>147859.42300000001</v>
      </c>
      <c r="N1414" s="64" t="str">
        <f>+IF(Tabla1[[#This Row],[F PMPI]]="SÍ","No","Sí")</f>
        <v>Sí</v>
      </c>
      <c r="O1414" s="65">
        <f>+Tabla1[[#This Row],[PVL]]*1.055</f>
        <v>155991.691265</v>
      </c>
      <c r="P1414" s="65">
        <f>+Tabla1[[#This Row],[PVL]]*1.43</f>
        <v>211438.97489000001</v>
      </c>
      <c r="Q1414" s="66" t="str">
        <f>+HYPERLINK(Tabla1[[#This Row],[PAG]])</f>
        <v/>
      </c>
      <c r="R1414" s="67"/>
      <c r="S1414" s="68"/>
      <c r="T1414" s="69"/>
      <c r="U1414" s="69"/>
      <c r="V1414" s="69"/>
      <c r="W1414" s="69"/>
      <c r="X1414" s="69"/>
      <c r="Y1414" s="35"/>
      <c r="Z1414" s="35" t="s">
        <v>65</v>
      </c>
      <c r="AA1414" s="36">
        <v>1</v>
      </c>
      <c r="AB1414" s="35" t="s">
        <v>27</v>
      </c>
      <c r="AC1414" s="35" t="str">
        <f>+IF(Tabla1[[#This Row],[STK]]="no","Sin STK", "STK disponible")</f>
        <v>Sin STK</v>
      </c>
      <c r="AD1414" s="35">
        <f>+I1414*J1414</f>
        <v>0</v>
      </c>
      <c r="AE1414" s="35">
        <f>+I1414*K1414</f>
        <v>0</v>
      </c>
      <c r="AF1414" s="36" t="e">
        <f>IF(Tabla1[[#This Row],[ref pack]]=1,Tabla1[[#This Row],[Pedido]],LCM(Tabla1[[#This Row],[MC VIEJO]],Tabla1[[#This Row],[Pedido]]))</f>
        <v>#N/A</v>
      </c>
      <c r="AG1414" s="36" t="e">
        <f>+VLOOKUP(Tabla1[[#This Row],[Artículo]],'.'!$B$2:$D$11481,3,)</f>
        <v>#N/A</v>
      </c>
      <c r="AH1414" s="37" t="str">
        <f>+IFERROR(SEARCH("pack",Tabla1[[#This Row],[PACK]]),"")</f>
        <v/>
      </c>
    </row>
    <row r="1415" spans="1:34" ht="24" customHeight="1" x14ac:dyDescent="0.2">
      <c r="A1415" s="50" t="s">
        <v>2600</v>
      </c>
      <c r="B1415" s="60" t="s">
        <v>2601</v>
      </c>
      <c r="C1415" s="61" t="s">
        <v>2602</v>
      </c>
      <c r="D1415" s="52" t="s">
        <v>9842</v>
      </c>
      <c r="E1415" s="53">
        <v>1138782.96</v>
      </c>
      <c r="F1415" s="23" t="str">
        <f>+IFERROR(VLOOKUP(Tabla1[[#This Row],[Artículo]],'..'!$B$2:$D$569000,3,),"")</f>
        <v/>
      </c>
      <c r="G1415" s="24" t="str">
        <f>IF(H1415=AF1415,"", "Error MC")</f>
        <v>Error MC</v>
      </c>
      <c r="H1415" s="62"/>
      <c r="I1415" s="54">
        <f>+Tabla1[[#This Row],[MC]]*Tabla1[[#This Row],[Pedido]]*Tabla1[[#This Row],[PVC ]]</f>
        <v>0</v>
      </c>
      <c r="J1415" s="26">
        <v>0.21</v>
      </c>
      <c r="K1415" s="63"/>
      <c r="L1415" s="28" t="s">
        <v>24296</v>
      </c>
      <c r="M1415" s="53">
        <v>1791305.5989999999</v>
      </c>
      <c r="N1415" s="64" t="str">
        <f>+IF(Tabla1[[#This Row],[F PMPI]]="SÍ","No","Sí")</f>
        <v>No</v>
      </c>
      <c r="O1415" s="65">
        <f>+Tabla1[[#This Row],[PVL]]*1.055</f>
        <v>1889827.4069449997</v>
      </c>
      <c r="P1415" s="65">
        <f>+Tabla1[[#This Row],[PVL]]*1.43</f>
        <v>2561567.0065699997</v>
      </c>
      <c r="Q1415" s="66" t="str">
        <f>+HYPERLINK(Tabla1[[#This Row],[PAG]])</f>
        <v>https://todomusica.com.ar/bafles-de-instalacion/9668-bafle-compacto-para-intemperie-fibra-de-vidrio-de-2-vias.html</v>
      </c>
      <c r="R1415" s="67"/>
      <c r="S1415" s="68"/>
      <c r="T1415" s="69"/>
      <c r="U1415" s="69"/>
      <c r="V1415" s="69"/>
      <c r="W1415" s="69"/>
      <c r="X1415" s="69"/>
      <c r="Y1415" s="35"/>
      <c r="Z1415" s="35" t="s">
        <v>25456</v>
      </c>
      <c r="AA1415" s="36">
        <v>1</v>
      </c>
      <c r="AB1415" s="35" t="s">
        <v>9849</v>
      </c>
      <c r="AC1415" s="35" t="str">
        <f>+IF(Tabla1[[#This Row],[STK]]="no","Sin STK", "STK disponible")</f>
        <v>STK disponible</v>
      </c>
      <c r="AD1415" s="35">
        <f>+I1415*J1415</f>
        <v>0</v>
      </c>
      <c r="AE1415" s="35">
        <f>+I1415*K1415</f>
        <v>0</v>
      </c>
      <c r="AF1415" s="36">
        <f>IF(Tabla1[[#This Row],[ref pack]]=1,Tabla1[[#This Row],[Pedido]],LCM(Tabla1[[#This Row],[MC VIEJO]],Tabla1[[#This Row],[Pedido]]))</f>
        <v>1</v>
      </c>
      <c r="AG1415" s="36">
        <f>+VLOOKUP(Tabla1[[#This Row],[Artículo]],'.'!$B$2:$D$11481,3,)</f>
        <v>1</v>
      </c>
      <c r="AH1415" s="37" t="str">
        <f>+IFERROR(SEARCH("pack",Tabla1[[#This Row],[PACK]]),"")</f>
        <v/>
      </c>
    </row>
    <row r="1416" spans="1:34" ht="24" customHeight="1" x14ac:dyDescent="0.2">
      <c r="A1416" s="50" t="s">
        <v>2600</v>
      </c>
      <c r="B1416" s="60" t="s">
        <v>2603</v>
      </c>
      <c r="C1416" s="61" t="s">
        <v>2604</v>
      </c>
      <c r="D1416" s="52" t="s">
        <v>9841</v>
      </c>
      <c r="E1416" s="53">
        <v>1325565.27</v>
      </c>
      <c r="F1416" s="23" t="str">
        <f>+IFERROR(VLOOKUP(Tabla1[[#This Row],[Artículo]],'..'!$B$2:$D$569000,3,),"")</f>
        <v/>
      </c>
      <c r="G1416" s="24" t="str">
        <f>IF(H1416=AF1416,"", "Error MC")</f>
        <v>Error MC</v>
      </c>
      <c r="H1416" s="62"/>
      <c r="I1416" s="54">
        <f>+Tabla1[[#This Row],[MC]]*Tabla1[[#This Row],[Pedido]]*Tabla1[[#This Row],[PVC ]]</f>
        <v>0</v>
      </c>
      <c r="J1416" s="26">
        <v>0.21</v>
      </c>
      <c r="K1416" s="63"/>
      <c r="L1416" s="28" t="s">
        <v>24296</v>
      </c>
      <c r="M1416" s="53">
        <v>2085114.169</v>
      </c>
      <c r="N1416" s="64" t="str">
        <f>+IF(Tabla1[[#This Row],[F PMPI]]="SÍ","No","Sí")</f>
        <v>No</v>
      </c>
      <c r="O1416" s="65">
        <f>+Tabla1[[#This Row],[PVL]]*1.055</f>
        <v>2199795.448295</v>
      </c>
      <c r="P1416" s="65">
        <f>+Tabla1[[#This Row],[PVL]]*1.43</f>
        <v>2981713.2616699999</v>
      </c>
      <c r="Q1416" s="66" t="str">
        <f>+HYPERLINK(Tabla1[[#This Row],[PAG]])</f>
        <v>https://todomusica.com.ar/productos-sin-categorias-de-netsuite/9669-bafle-subwoofer-compacto-para-intemperie-fibra-de-vidrio.html</v>
      </c>
      <c r="R1416" s="67"/>
      <c r="S1416" s="68"/>
      <c r="T1416" s="69"/>
      <c r="U1416" s="69"/>
      <c r="V1416" s="69"/>
      <c r="W1416" s="69"/>
      <c r="X1416" s="69"/>
      <c r="Y1416" s="35"/>
      <c r="Z1416" s="35" t="s">
        <v>25457</v>
      </c>
      <c r="AA1416" s="36">
        <v>1</v>
      </c>
      <c r="AB1416" s="35" t="s">
        <v>9849</v>
      </c>
      <c r="AC1416" s="35" t="str">
        <f>+IF(Tabla1[[#This Row],[STK]]="no","Sin STK", "STK disponible")</f>
        <v>STK disponible</v>
      </c>
      <c r="AD1416" s="35">
        <f>+I1416*J1416</f>
        <v>0</v>
      </c>
      <c r="AE1416" s="35">
        <f>+I1416*K1416</f>
        <v>0</v>
      </c>
      <c r="AF1416" s="36">
        <f>IF(Tabla1[[#This Row],[ref pack]]=1,Tabla1[[#This Row],[Pedido]],LCM(Tabla1[[#This Row],[MC VIEJO]],Tabla1[[#This Row],[Pedido]]))</f>
        <v>1</v>
      </c>
      <c r="AG1416" s="36">
        <f>+VLOOKUP(Tabla1[[#This Row],[Artículo]],'.'!$B$2:$D$11481,3,)</f>
        <v>1</v>
      </c>
      <c r="AH1416" s="37" t="str">
        <f>+IFERROR(SEARCH("pack",Tabla1[[#This Row],[PACK]]),"")</f>
        <v/>
      </c>
    </row>
    <row r="1417" spans="1:34" ht="24" customHeight="1" x14ac:dyDescent="0.2">
      <c r="A1417" s="50" t="s">
        <v>2600</v>
      </c>
      <c r="B1417" s="60" t="s">
        <v>2605</v>
      </c>
      <c r="C1417" s="61" t="s">
        <v>2606</v>
      </c>
      <c r="D1417" s="52" t="s">
        <v>9842</v>
      </c>
      <c r="E1417" s="53">
        <v>608557.94999999995</v>
      </c>
      <c r="F1417" s="23" t="str">
        <f>+IFERROR(VLOOKUP(Tabla1[[#This Row],[Artículo]],'..'!$B$2:$D$569000,3,),"")</f>
        <v/>
      </c>
      <c r="G1417" s="24" t="str">
        <f>IF(H1417=AF1417,"", "Error MC")</f>
        <v>Error MC</v>
      </c>
      <c r="H1417" s="62"/>
      <c r="I1417" s="54">
        <f>+Tabla1[[#This Row],[MC]]*Tabla1[[#This Row],[Pedido]]*Tabla1[[#This Row],[PVC ]]</f>
        <v>0</v>
      </c>
      <c r="J1417" s="26">
        <v>0.21</v>
      </c>
      <c r="K1417" s="63"/>
      <c r="L1417" s="28" t="s">
        <v>24296</v>
      </c>
      <c r="M1417" s="53">
        <v>957261.66099999996</v>
      </c>
      <c r="N1417" s="64" t="str">
        <f>+IF(Tabla1[[#This Row],[F PMPI]]="SÍ","No","Sí")</f>
        <v>No</v>
      </c>
      <c r="O1417" s="65">
        <f>+Tabla1[[#This Row],[PVL]]*1.055</f>
        <v>1009911.0523549999</v>
      </c>
      <c r="P1417" s="65">
        <f>+Tabla1[[#This Row],[PVL]]*1.43</f>
        <v>1368884.1752299999</v>
      </c>
      <c r="Q1417" s="66" t="str">
        <f>+HYPERLINK(Tabla1[[#This Row],[PAG]])</f>
        <v>https://todomusica.com.ar/bafles-de-instalacion/9667-bafle-compacto-para-intemperie-fibra-de-vidrio-de-2-vias.html</v>
      </c>
      <c r="R1417" s="67"/>
      <c r="S1417" s="68"/>
      <c r="T1417" s="69"/>
      <c r="U1417" s="69"/>
      <c r="V1417" s="69"/>
      <c r="W1417" s="69"/>
      <c r="X1417" s="69"/>
      <c r="Y1417" s="35"/>
      <c r="Z1417" s="35" t="s">
        <v>25458</v>
      </c>
      <c r="AA1417" s="36">
        <v>1</v>
      </c>
      <c r="AB1417" s="35" t="s">
        <v>9849</v>
      </c>
      <c r="AC1417" s="35" t="str">
        <f>+IF(Tabla1[[#This Row],[STK]]="no","Sin STK", "STK disponible")</f>
        <v>STK disponible</v>
      </c>
      <c r="AD1417" s="35">
        <f>+I1417*J1417</f>
        <v>0</v>
      </c>
      <c r="AE1417" s="35">
        <f>+I1417*K1417</f>
        <v>0</v>
      </c>
      <c r="AF1417" s="36">
        <f>IF(Tabla1[[#This Row],[ref pack]]=1,Tabla1[[#This Row],[Pedido]],LCM(Tabla1[[#This Row],[MC VIEJO]],Tabla1[[#This Row],[Pedido]]))</f>
        <v>1</v>
      </c>
      <c r="AG1417" s="36">
        <f>+VLOOKUP(Tabla1[[#This Row],[Artículo]],'.'!$B$2:$D$11481,3,)</f>
        <v>1</v>
      </c>
      <c r="AH1417" s="37" t="str">
        <f>+IFERROR(SEARCH("pack",Tabla1[[#This Row],[PACK]]),"")</f>
        <v/>
      </c>
    </row>
    <row r="1418" spans="1:34" ht="24" customHeight="1" x14ac:dyDescent="0.2">
      <c r="A1418" s="50" t="s">
        <v>2600</v>
      </c>
      <c r="B1418" s="60" t="s">
        <v>2607</v>
      </c>
      <c r="C1418" s="61" t="s">
        <v>2608</v>
      </c>
      <c r="D1418" s="52" t="s">
        <v>9842</v>
      </c>
      <c r="E1418" s="53">
        <v>4000372.92</v>
      </c>
      <c r="F1418" s="23" t="str">
        <f>+IFERROR(VLOOKUP(Tabla1[[#This Row],[Artículo]],'..'!$B$2:$D$569000,3,),"")</f>
        <v/>
      </c>
      <c r="G1418" s="24" t="str">
        <f>IF(H1418=AF1418,"", "Error MC")</f>
        <v>Error MC</v>
      </c>
      <c r="H1418" s="62"/>
      <c r="I1418" s="54">
        <f>+Tabla1[[#This Row],[MC]]*Tabla1[[#This Row],[Pedido]]*Tabla1[[#This Row],[PVC ]]</f>
        <v>0</v>
      </c>
      <c r="J1418" s="26">
        <v>0.21</v>
      </c>
      <c r="K1418" s="63"/>
      <c r="L1418" s="28" t="s">
        <v>24296</v>
      </c>
      <c r="M1418" s="53">
        <v>6292586.608</v>
      </c>
      <c r="N1418" s="64" t="str">
        <f>+IF(Tabla1[[#This Row],[F PMPI]]="SÍ","No","Sí")</f>
        <v>No</v>
      </c>
      <c r="O1418" s="65">
        <f>+Tabla1[[#This Row],[PVL]]*1.055</f>
        <v>6638678.8714399999</v>
      </c>
      <c r="P1418" s="65">
        <f>+Tabla1[[#This Row],[PVL]]*1.43</f>
        <v>8998398.8494399991</v>
      </c>
      <c r="Q1418" s="66" t="str">
        <f>+HYPERLINK(Tabla1[[#This Row],[PAG]])</f>
        <v>https://todomusica.com.ar/bafles-de-instalacion/9666-bafle-para-intemperie-fibra-de-vidrio-de-2-vias-12-1.html</v>
      </c>
      <c r="R1418" s="67"/>
      <c r="S1418" s="68"/>
      <c r="T1418" s="69"/>
      <c r="U1418" s="69"/>
      <c r="V1418" s="69"/>
      <c r="W1418" s="69"/>
      <c r="X1418" s="69"/>
      <c r="Y1418" s="35"/>
      <c r="Z1418" s="35" t="s">
        <v>25459</v>
      </c>
      <c r="AA1418" s="36">
        <v>1</v>
      </c>
      <c r="AB1418" s="35" t="s">
        <v>9849</v>
      </c>
      <c r="AC1418" s="35" t="str">
        <f>+IF(Tabla1[[#This Row],[STK]]="no","Sin STK", "STK disponible")</f>
        <v>STK disponible</v>
      </c>
      <c r="AD1418" s="35">
        <f>+I1418*J1418</f>
        <v>0</v>
      </c>
      <c r="AE1418" s="35">
        <f>+I1418*K1418</f>
        <v>0</v>
      </c>
      <c r="AF1418" s="36">
        <f>IF(Tabla1[[#This Row],[ref pack]]=1,Tabla1[[#This Row],[Pedido]],LCM(Tabla1[[#This Row],[MC VIEJO]],Tabla1[[#This Row],[Pedido]]))</f>
        <v>1</v>
      </c>
      <c r="AG1418" s="36">
        <f>+VLOOKUP(Tabla1[[#This Row],[Artículo]],'.'!$B$2:$D$11481,3,)</f>
        <v>1</v>
      </c>
      <c r="AH1418" s="37" t="str">
        <f>+IFERROR(SEARCH("pack",Tabla1[[#This Row],[PACK]]),"")</f>
        <v/>
      </c>
    </row>
    <row r="1419" spans="1:34" ht="24" customHeight="1" x14ac:dyDescent="0.2">
      <c r="A1419" s="50" t="s">
        <v>2600</v>
      </c>
      <c r="B1419" s="60" t="s">
        <v>2609</v>
      </c>
      <c r="C1419" s="61" t="s">
        <v>2610</v>
      </c>
      <c r="D1419" s="52" t="s">
        <v>9842</v>
      </c>
      <c r="E1419" s="53">
        <v>4326455.05</v>
      </c>
      <c r="F1419" s="23" t="str">
        <f>+IFERROR(VLOOKUP(Tabla1[[#This Row],[Artículo]],'..'!$B$2:$D$569000,3,),"")</f>
        <v/>
      </c>
      <c r="G1419" s="24" t="str">
        <f>IF(H1419=AF1419,"", "Error MC")</f>
        <v>Error MC</v>
      </c>
      <c r="H1419" s="62"/>
      <c r="I1419" s="54">
        <f>+Tabla1[[#This Row],[MC]]*Tabla1[[#This Row],[Pedido]]*Tabla1[[#This Row],[PVC ]]</f>
        <v>0</v>
      </c>
      <c r="J1419" s="26">
        <v>0.21</v>
      </c>
      <c r="K1419" s="63"/>
      <c r="L1419" s="28" t="s">
        <v>24296</v>
      </c>
      <c r="M1419" s="53">
        <v>6805513.7999999998</v>
      </c>
      <c r="N1419" s="64" t="str">
        <f>+IF(Tabla1[[#This Row],[F PMPI]]="SÍ","No","Sí")</f>
        <v>No</v>
      </c>
      <c r="O1419" s="65">
        <f>+Tabla1[[#This Row],[PVL]]*1.055</f>
        <v>7179817.0589999994</v>
      </c>
      <c r="P1419" s="65">
        <f>+Tabla1[[#This Row],[PVL]]*1.43</f>
        <v>9731884.7339999992</v>
      </c>
      <c r="Q1419" s="66" t="str">
        <f>+HYPERLINK(Tabla1[[#This Row],[PAG]])</f>
        <v>https://todomusica.com.ar/bafles-de-instalacion/9665-bafle-para-intemperie-fibra-de-vidrio-de-2-vias-15-1.html</v>
      </c>
      <c r="R1419" s="67"/>
      <c r="S1419" s="68"/>
      <c r="T1419" s="69"/>
      <c r="U1419" s="69"/>
      <c r="V1419" s="69"/>
      <c r="W1419" s="69"/>
      <c r="X1419" s="69"/>
      <c r="Y1419" s="35"/>
      <c r="Z1419" s="35" t="s">
        <v>25460</v>
      </c>
      <c r="AA1419" s="36">
        <v>1</v>
      </c>
      <c r="AB1419" s="35" t="s">
        <v>9849</v>
      </c>
      <c r="AC1419" s="35" t="str">
        <f>+IF(Tabla1[[#This Row],[STK]]="no","Sin STK", "STK disponible")</f>
        <v>STK disponible</v>
      </c>
      <c r="AD1419" s="35">
        <f>+I1419*J1419</f>
        <v>0</v>
      </c>
      <c r="AE1419" s="35">
        <f>+I1419*K1419</f>
        <v>0</v>
      </c>
      <c r="AF1419" s="36">
        <f>IF(Tabla1[[#This Row],[ref pack]]=1,Tabla1[[#This Row],[Pedido]],LCM(Tabla1[[#This Row],[MC VIEJO]],Tabla1[[#This Row],[Pedido]]))</f>
        <v>1</v>
      </c>
      <c r="AG1419" s="36">
        <f>+VLOOKUP(Tabla1[[#This Row],[Artículo]],'.'!$B$2:$D$11481,3,)</f>
        <v>1</v>
      </c>
      <c r="AH1419" s="37" t="str">
        <f>+IFERROR(SEARCH("pack",Tabla1[[#This Row],[PACK]]),"")</f>
        <v/>
      </c>
    </row>
    <row r="1420" spans="1:34" ht="24" customHeight="1" x14ac:dyDescent="0.2">
      <c r="A1420" s="50" t="s">
        <v>2600</v>
      </c>
      <c r="B1420" s="60" t="s">
        <v>2611</v>
      </c>
      <c r="C1420" s="61" t="s">
        <v>2612</v>
      </c>
      <c r="D1420" s="52" t="s">
        <v>9842</v>
      </c>
      <c r="E1420" s="53">
        <v>4326455.05</v>
      </c>
      <c r="F1420" s="23" t="str">
        <f>+IFERROR(VLOOKUP(Tabla1[[#This Row],[Artículo]],'..'!$B$2:$D$569000,3,),"")</f>
        <v/>
      </c>
      <c r="G1420" s="24" t="str">
        <f>IF(H1420=AF1420,"", "Error MC")</f>
        <v>Error MC</v>
      </c>
      <c r="H1420" s="62"/>
      <c r="I1420" s="54">
        <f>+Tabla1[[#This Row],[MC]]*Tabla1[[#This Row],[Pedido]]*Tabla1[[#This Row],[PVC ]]</f>
        <v>0</v>
      </c>
      <c r="J1420" s="26">
        <v>0.21</v>
      </c>
      <c r="K1420" s="63"/>
      <c r="L1420" s="28" t="s">
        <v>24296</v>
      </c>
      <c r="M1420" s="53">
        <v>6805513.7999999998</v>
      </c>
      <c r="N1420" s="64" t="str">
        <f>+IF(Tabla1[[#This Row],[F PMPI]]="SÍ","No","Sí")</f>
        <v>No</v>
      </c>
      <c r="O1420" s="65">
        <f>+Tabla1[[#This Row],[PVL]]*1.055</f>
        <v>7179817.0589999994</v>
      </c>
      <c r="P1420" s="65">
        <f>+Tabla1[[#This Row],[PVL]]*1.43</f>
        <v>9731884.7339999992</v>
      </c>
      <c r="Q1420" s="66" t="str">
        <f>+HYPERLINK(Tabla1[[#This Row],[PAG]])</f>
        <v>https://todomusica.com.ar/bafles-de-instalacion/9664-bafle-para-intemperie-fibra-de-vidrio-de-2-vias-15-1.html</v>
      </c>
      <c r="R1420" s="67"/>
      <c r="S1420" s="68"/>
      <c r="T1420" s="69"/>
      <c r="U1420" s="69"/>
      <c r="V1420" s="69"/>
      <c r="W1420" s="69"/>
      <c r="X1420" s="69"/>
      <c r="Y1420" s="35"/>
      <c r="Z1420" s="35" t="s">
        <v>25461</v>
      </c>
      <c r="AA1420" s="36">
        <v>1</v>
      </c>
      <c r="AB1420" s="35" t="s">
        <v>9849</v>
      </c>
      <c r="AC1420" s="35" t="str">
        <f>+IF(Tabla1[[#This Row],[STK]]="no","Sin STK", "STK disponible")</f>
        <v>STK disponible</v>
      </c>
      <c r="AD1420" s="35">
        <f>+I1420*J1420</f>
        <v>0</v>
      </c>
      <c r="AE1420" s="35">
        <f>+I1420*K1420</f>
        <v>0</v>
      </c>
      <c r="AF1420" s="36">
        <f>IF(Tabla1[[#This Row],[ref pack]]=1,Tabla1[[#This Row],[Pedido]],LCM(Tabla1[[#This Row],[MC VIEJO]],Tabla1[[#This Row],[Pedido]]))</f>
        <v>1</v>
      </c>
      <c r="AG1420" s="36">
        <f>+VLOOKUP(Tabla1[[#This Row],[Artículo]],'.'!$B$2:$D$11481,3,)</f>
        <v>1</v>
      </c>
      <c r="AH1420" s="37" t="str">
        <f>+IFERROR(SEARCH("pack",Tabla1[[#This Row],[PACK]]),"")</f>
        <v/>
      </c>
    </row>
    <row r="1421" spans="1:34" ht="24" customHeight="1" x14ac:dyDescent="0.2">
      <c r="A1421" s="50" t="s">
        <v>2600</v>
      </c>
      <c r="B1421" s="60" t="s">
        <v>2613</v>
      </c>
      <c r="C1421" s="61" t="s">
        <v>2614</v>
      </c>
      <c r="D1421" s="52" t="s">
        <v>27</v>
      </c>
      <c r="E1421" s="53">
        <v>4326455.05</v>
      </c>
      <c r="F1421" s="23" t="str">
        <f>+IFERROR(VLOOKUP(Tabla1[[#This Row],[Artículo]],'..'!$B$2:$D$569000,3,),"")</f>
        <v/>
      </c>
      <c r="G1421" s="24" t="str">
        <f>IF(H1421=AF1421,"", "Error MC")</f>
        <v>Error MC</v>
      </c>
      <c r="H1421" s="62"/>
      <c r="I1421" s="54">
        <f>+Tabla1[[#This Row],[MC]]*Tabla1[[#This Row],[Pedido]]*Tabla1[[#This Row],[PVC ]]</f>
        <v>0</v>
      </c>
      <c r="J1421" s="26">
        <v>0.21</v>
      </c>
      <c r="K1421" s="63"/>
      <c r="L1421" s="28" t="s">
        <v>24296</v>
      </c>
      <c r="M1421" s="53">
        <v>6805513.7999999998</v>
      </c>
      <c r="N1421" s="64" t="str">
        <f>+IF(Tabla1[[#This Row],[F PMPI]]="SÍ","No","Sí")</f>
        <v>Sí</v>
      </c>
      <c r="O1421" s="65">
        <f>+Tabla1[[#This Row],[PVL]]*1.055</f>
        <v>7179817.0589999994</v>
      </c>
      <c r="P1421" s="65">
        <f>+Tabla1[[#This Row],[PVL]]*1.43</f>
        <v>9731884.7339999992</v>
      </c>
      <c r="Q1421" s="66" t="str">
        <f>+HYPERLINK(Tabla1[[#This Row],[PAG]])</f>
        <v/>
      </c>
      <c r="R1421" s="67"/>
      <c r="S1421" s="68"/>
      <c r="T1421" s="69"/>
      <c r="U1421" s="69"/>
      <c r="V1421" s="69"/>
      <c r="W1421" s="69"/>
      <c r="X1421" s="69"/>
      <c r="Y1421" s="35"/>
      <c r="Z1421" s="35" t="s">
        <v>65</v>
      </c>
      <c r="AA1421" s="36">
        <v>1</v>
      </c>
      <c r="AB1421" s="35" t="s">
        <v>27</v>
      </c>
      <c r="AC1421" s="35" t="str">
        <f>+IF(Tabla1[[#This Row],[STK]]="no","Sin STK", "STK disponible")</f>
        <v>Sin STK</v>
      </c>
      <c r="AD1421" s="35">
        <f>+I1421*J1421</f>
        <v>0</v>
      </c>
      <c r="AE1421" s="35">
        <f>+I1421*K1421</f>
        <v>0</v>
      </c>
      <c r="AF1421" s="36">
        <f>IF(Tabla1[[#This Row],[ref pack]]=1,Tabla1[[#This Row],[Pedido]],LCM(Tabla1[[#This Row],[MC VIEJO]],Tabla1[[#This Row],[Pedido]]))</f>
        <v>1</v>
      </c>
      <c r="AG1421" s="36">
        <f>+VLOOKUP(Tabla1[[#This Row],[Artículo]],'.'!$B$2:$D$11481,3,)</f>
        <v>1</v>
      </c>
      <c r="AH1421" s="37" t="str">
        <f>+IFERROR(SEARCH("pack",Tabla1[[#This Row],[PACK]]),"")</f>
        <v/>
      </c>
    </row>
    <row r="1422" spans="1:34" ht="24" customHeight="1" x14ac:dyDescent="0.2">
      <c r="A1422" s="50" t="s">
        <v>2600</v>
      </c>
      <c r="B1422" s="60" t="s">
        <v>2615</v>
      </c>
      <c r="C1422" s="61" t="s">
        <v>2616</v>
      </c>
      <c r="D1422" s="52" t="s">
        <v>27</v>
      </c>
      <c r="E1422" s="53">
        <v>282394.05</v>
      </c>
      <c r="F1422" s="23" t="str">
        <f>+IFERROR(VLOOKUP(Tabla1[[#This Row],[Artículo]],'..'!$B$2:$D$569000,3,),"")</f>
        <v/>
      </c>
      <c r="G1422" s="24" t="str">
        <f>IF(H1422=AF1422,"", "Error MC")</f>
        <v>Error MC</v>
      </c>
      <c r="H1422" s="62"/>
      <c r="I1422" s="54">
        <f>+Tabla1[[#This Row],[MC]]*Tabla1[[#This Row],[Pedido]]*Tabla1[[#This Row],[PVC ]]</f>
        <v>0</v>
      </c>
      <c r="J1422" s="26">
        <v>0.21</v>
      </c>
      <c r="K1422" s="63"/>
      <c r="L1422" s="28" t="s">
        <v>24296</v>
      </c>
      <c r="M1422" s="53">
        <v>444205.84700000001</v>
      </c>
      <c r="N1422" s="64" t="str">
        <f>+IF(Tabla1[[#This Row],[F PMPI]]="SÍ","No","Sí")</f>
        <v>No</v>
      </c>
      <c r="O1422" s="65">
        <f>+Tabla1[[#This Row],[PVL]]*1.055</f>
        <v>468637.16858499998</v>
      </c>
      <c r="P1422" s="65">
        <f>+Tabla1[[#This Row],[PVL]]*1.43</f>
        <v>635214.36121</v>
      </c>
      <c r="Q1422" s="66" t="str">
        <f>+HYPERLINK(Tabla1[[#This Row],[PAG]])</f>
        <v>https://todomusica.com.ar/soporte-de-bafles/8598-bumper-vl6a.html</v>
      </c>
      <c r="R1422" s="67"/>
      <c r="S1422" s="68"/>
      <c r="T1422" s="69"/>
      <c r="U1422" s="69"/>
      <c r="V1422" s="69"/>
      <c r="W1422" s="69"/>
      <c r="X1422" s="69"/>
      <c r="Y1422" s="35"/>
      <c r="Z1422" s="35" t="s">
        <v>25462</v>
      </c>
      <c r="AA1422" s="36">
        <v>1</v>
      </c>
      <c r="AB1422" s="35" t="s">
        <v>9849</v>
      </c>
      <c r="AC1422" s="35" t="str">
        <f>+IF(Tabla1[[#This Row],[STK]]="no","Sin STK", "STK disponible")</f>
        <v>Sin STK</v>
      </c>
      <c r="AD1422" s="35">
        <f>+I1422*J1422</f>
        <v>0</v>
      </c>
      <c r="AE1422" s="35">
        <f>+I1422*K1422</f>
        <v>0</v>
      </c>
      <c r="AF1422" s="36">
        <f>IF(Tabla1[[#This Row],[ref pack]]=1,Tabla1[[#This Row],[Pedido]],LCM(Tabla1[[#This Row],[MC VIEJO]],Tabla1[[#This Row],[Pedido]]))</f>
        <v>1</v>
      </c>
      <c r="AG1422" s="36">
        <f>+VLOOKUP(Tabla1[[#This Row],[Artículo]],'.'!$B$2:$D$11481,3,)</f>
        <v>1</v>
      </c>
      <c r="AH1422" s="37" t="str">
        <f>+IFERROR(SEARCH("pack",Tabla1[[#This Row],[PACK]]),"")</f>
        <v/>
      </c>
    </row>
    <row r="1423" spans="1:34" ht="24" customHeight="1" x14ac:dyDescent="0.2">
      <c r="A1423" s="50" t="s">
        <v>2600</v>
      </c>
      <c r="B1423" s="60" t="s">
        <v>2617</v>
      </c>
      <c r="C1423" s="61" t="s">
        <v>2618</v>
      </c>
      <c r="D1423" s="52" t="s">
        <v>27</v>
      </c>
      <c r="E1423" s="53">
        <v>282394.05</v>
      </c>
      <c r="F1423" s="23" t="str">
        <f>+IFERROR(VLOOKUP(Tabla1[[#This Row],[Artículo]],'..'!$B$2:$D$569000,3,),"")</f>
        <v/>
      </c>
      <c r="G1423" s="24" t="str">
        <f>IF(H1423=AF1423,"", "Error MC")</f>
        <v>Error MC</v>
      </c>
      <c r="H1423" s="62"/>
      <c r="I1423" s="54">
        <f>+Tabla1[[#This Row],[MC]]*Tabla1[[#This Row],[Pedido]]*Tabla1[[#This Row],[PVC ]]</f>
        <v>0</v>
      </c>
      <c r="J1423" s="26">
        <v>0.21</v>
      </c>
      <c r="K1423" s="63"/>
      <c r="L1423" s="28" t="s">
        <v>24296</v>
      </c>
      <c r="M1423" s="53">
        <v>444205.84700000001</v>
      </c>
      <c r="N1423" s="64" t="str">
        <f>+IF(Tabla1[[#This Row],[F PMPI]]="SÍ","No","Sí")</f>
        <v>No</v>
      </c>
      <c r="O1423" s="65">
        <f>+Tabla1[[#This Row],[PVL]]*1.055</f>
        <v>468637.16858499998</v>
      </c>
      <c r="P1423" s="65">
        <f>+Tabla1[[#This Row],[PVL]]*1.43</f>
        <v>635214.36121</v>
      </c>
      <c r="Q1423" s="66" t="str">
        <f>+HYPERLINK(Tabla1[[#This Row],[PAG]])</f>
        <v>https://todomusica.com.ar/soporte-de-bafles/8599-bumper-vl8a.html</v>
      </c>
      <c r="R1423" s="67"/>
      <c r="S1423" s="68"/>
      <c r="T1423" s="69"/>
      <c r="U1423" s="69"/>
      <c r="V1423" s="69"/>
      <c r="W1423" s="69"/>
      <c r="X1423" s="69"/>
      <c r="Y1423" s="35"/>
      <c r="Z1423" s="35" t="s">
        <v>25463</v>
      </c>
      <c r="AA1423" s="36">
        <v>1</v>
      </c>
      <c r="AB1423" s="35" t="s">
        <v>9849</v>
      </c>
      <c r="AC1423" s="35" t="str">
        <f>+IF(Tabla1[[#This Row],[STK]]="no","Sin STK", "STK disponible")</f>
        <v>Sin STK</v>
      </c>
      <c r="AD1423" s="35">
        <f>+I1423*J1423</f>
        <v>0</v>
      </c>
      <c r="AE1423" s="35">
        <f>+I1423*K1423</f>
        <v>0</v>
      </c>
      <c r="AF1423" s="36">
        <f>IF(Tabla1[[#This Row],[ref pack]]=1,Tabla1[[#This Row],[Pedido]],LCM(Tabla1[[#This Row],[MC VIEJO]],Tabla1[[#This Row],[Pedido]]))</f>
        <v>1</v>
      </c>
      <c r="AG1423" s="36">
        <f>+VLOOKUP(Tabla1[[#This Row],[Artículo]],'.'!$B$2:$D$11481,3,)</f>
        <v>1</v>
      </c>
      <c r="AH1423" s="37" t="str">
        <f>+IFERROR(SEARCH("pack",Tabla1[[#This Row],[PACK]]),"")</f>
        <v/>
      </c>
    </row>
    <row r="1424" spans="1:34" ht="24" customHeight="1" x14ac:dyDescent="0.2">
      <c r="A1424" s="50" t="s">
        <v>2600</v>
      </c>
      <c r="B1424" s="60" t="s">
        <v>2619</v>
      </c>
      <c r="C1424" s="61" t="s">
        <v>2620</v>
      </c>
      <c r="D1424" s="52" t="s">
        <v>9841</v>
      </c>
      <c r="E1424" s="53">
        <v>1108679.7</v>
      </c>
      <c r="F1424" s="23" t="str">
        <f>+IFERROR(VLOOKUP(Tabla1[[#This Row],[Artículo]],'..'!$B$2:$D$569000,3,),"")</f>
        <v/>
      </c>
      <c r="G1424" s="24" t="str">
        <f>IF(H1424=AF1424,"", "Error MC")</f>
        <v>Error MC</v>
      </c>
      <c r="H1424" s="62"/>
      <c r="I1424" s="54">
        <f>+Tabla1[[#This Row],[MC]]*Tabla1[[#This Row],[Pedido]]*Tabla1[[#This Row],[PVC ]]</f>
        <v>0</v>
      </c>
      <c r="J1424" s="26">
        <v>0.21</v>
      </c>
      <c r="K1424" s="63"/>
      <c r="L1424" s="28" t="s">
        <v>24296</v>
      </c>
      <c r="M1424" s="53">
        <v>1743953.1680000001</v>
      </c>
      <c r="N1424" s="64" t="str">
        <f>+IF(Tabla1[[#This Row],[F PMPI]]="SÍ","No","Sí")</f>
        <v>No</v>
      </c>
      <c r="O1424" s="65">
        <f>+Tabla1[[#This Row],[PVL]]*1.055</f>
        <v>1839870.5922399999</v>
      </c>
      <c r="P1424" s="65">
        <f>+Tabla1[[#This Row],[PVL]]*1.43</f>
        <v>2493853.0302399998</v>
      </c>
      <c r="Q1424" s="66" t="str">
        <f>+HYPERLINK(Tabla1[[#This Row],[PAG]])</f>
        <v>https://todomusica.com.ar/bafles-de-instalacion/4309-404.html</v>
      </c>
      <c r="R1424" s="67"/>
      <c r="S1424" s="68"/>
      <c r="T1424" s="69"/>
      <c r="U1424" s="69"/>
      <c r="V1424" s="69"/>
      <c r="W1424" s="69"/>
      <c r="X1424" s="69"/>
      <c r="Y1424" s="35"/>
      <c r="Z1424" s="35" t="s">
        <v>25464</v>
      </c>
      <c r="AA1424" s="36">
        <v>1</v>
      </c>
      <c r="AB1424" s="35" t="s">
        <v>9849</v>
      </c>
      <c r="AC1424" s="35" t="str">
        <f>+IF(Tabla1[[#This Row],[STK]]="no","Sin STK", "STK disponible")</f>
        <v>STK disponible</v>
      </c>
      <c r="AD1424" s="35">
        <f>+I1424*J1424</f>
        <v>0</v>
      </c>
      <c r="AE1424" s="35">
        <f>+I1424*K1424</f>
        <v>0</v>
      </c>
      <c r="AF1424" s="36">
        <f>IF(Tabla1[[#This Row],[ref pack]]=1,Tabla1[[#This Row],[Pedido]],LCM(Tabla1[[#This Row],[MC VIEJO]],Tabla1[[#This Row],[Pedido]]))</f>
        <v>1</v>
      </c>
      <c r="AG1424" s="36">
        <f>+VLOOKUP(Tabla1[[#This Row],[Artículo]],'.'!$B$2:$D$11481,3,)</f>
        <v>1</v>
      </c>
      <c r="AH1424" s="37" t="str">
        <f>+IFERROR(SEARCH("pack",Tabla1[[#This Row],[PACK]]),"")</f>
        <v/>
      </c>
    </row>
    <row r="1425" spans="1:34" ht="24" customHeight="1" x14ac:dyDescent="0.2">
      <c r="A1425" s="50" t="s">
        <v>2600</v>
      </c>
      <c r="B1425" s="60" t="s">
        <v>2621</v>
      </c>
      <c r="C1425" s="61" t="s">
        <v>2622</v>
      </c>
      <c r="D1425" s="52" t="s">
        <v>9842</v>
      </c>
      <c r="E1425" s="53">
        <v>1108679.7</v>
      </c>
      <c r="F1425" s="23" t="str">
        <f>+IFERROR(VLOOKUP(Tabla1[[#This Row],[Artículo]],'..'!$B$2:$D$569000,3,),"")</f>
        <v/>
      </c>
      <c r="G1425" s="24" t="str">
        <f>IF(H1425=AF1425,"", "Error MC")</f>
        <v>Error MC</v>
      </c>
      <c r="H1425" s="62"/>
      <c r="I1425" s="54">
        <f>+Tabla1[[#This Row],[MC]]*Tabla1[[#This Row],[Pedido]]*Tabla1[[#This Row],[PVC ]]</f>
        <v>0</v>
      </c>
      <c r="J1425" s="26">
        <v>0.21</v>
      </c>
      <c r="K1425" s="63"/>
      <c r="L1425" s="28" t="s">
        <v>24296</v>
      </c>
      <c r="M1425" s="53">
        <v>1743953.1680000001</v>
      </c>
      <c r="N1425" s="64" t="str">
        <f>+IF(Tabla1[[#This Row],[F PMPI]]="SÍ","No","Sí")</f>
        <v>No</v>
      </c>
      <c r="O1425" s="65">
        <f>+Tabla1[[#This Row],[PVL]]*1.055</f>
        <v>1839870.5922399999</v>
      </c>
      <c r="P1425" s="65">
        <f>+Tabla1[[#This Row],[PVL]]*1.43</f>
        <v>2493853.0302399998</v>
      </c>
      <c r="Q1425" s="66" t="str">
        <f>+HYPERLINK(Tabla1[[#This Row],[PAG]])</f>
        <v>https://todomusica.com.ar/bafles-de-instalacion/4310-404.html</v>
      </c>
      <c r="R1425" s="67"/>
      <c r="S1425" s="68"/>
      <c r="T1425" s="69"/>
      <c r="U1425" s="69"/>
      <c r="V1425" s="69"/>
      <c r="W1425" s="69"/>
      <c r="X1425" s="69"/>
      <c r="Y1425" s="35"/>
      <c r="Z1425" s="35" t="s">
        <v>25465</v>
      </c>
      <c r="AA1425" s="36">
        <v>1</v>
      </c>
      <c r="AB1425" s="35" t="s">
        <v>9849</v>
      </c>
      <c r="AC1425" s="35" t="str">
        <f>+IF(Tabla1[[#This Row],[STK]]="no","Sin STK", "STK disponible")</f>
        <v>STK disponible</v>
      </c>
      <c r="AD1425" s="35">
        <f>+I1425*J1425</f>
        <v>0</v>
      </c>
      <c r="AE1425" s="35">
        <f>+I1425*K1425</f>
        <v>0</v>
      </c>
      <c r="AF1425" s="36">
        <f>IF(Tabla1[[#This Row],[ref pack]]=1,Tabla1[[#This Row],[Pedido]],LCM(Tabla1[[#This Row],[MC VIEJO]],Tabla1[[#This Row],[Pedido]]))</f>
        <v>1</v>
      </c>
      <c r="AG1425" s="36">
        <f>+VLOOKUP(Tabla1[[#This Row],[Artículo]],'.'!$B$2:$D$11481,3,)</f>
        <v>1</v>
      </c>
      <c r="AH1425" s="37" t="str">
        <f>+IFERROR(SEARCH("pack",Tabla1[[#This Row],[PACK]]),"")</f>
        <v/>
      </c>
    </row>
    <row r="1426" spans="1:34" ht="24" customHeight="1" x14ac:dyDescent="0.2">
      <c r="A1426" s="50" t="s">
        <v>2600</v>
      </c>
      <c r="B1426" s="60" t="s">
        <v>2623</v>
      </c>
      <c r="C1426" s="61" t="s">
        <v>2624</v>
      </c>
      <c r="D1426" s="52" t="s">
        <v>9842</v>
      </c>
      <c r="E1426" s="53">
        <v>733287.82</v>
      </c>
      <c r="F1426" s="23" t="str">
        <f>+IFERROR(VLOOKUP(Tabla1[[#This Row],[Artículo]],'..'!$B$2:$D$569000,3,),"")</f>
        <v/>
      </c>
      <c r="G1426" s="24" t="str">
        <f>IF(H1426=AF1426,"", "Error MC")</f>
        <v>Error MC</v>
      </c>
      <c r="H1426" s="62"/>
      <c r="I1426" s="54">
        <f>+Tabla1[[#This Row],[MC]]*Tabla1[[#This Row],[Pedido]]*Tabla1[[#This Row],[PVC ]]</f>
        <v>0</v>
      </c>
      <c r="J1426" s="26">
        <v>0.21</v>
      </c>
      <c r="K1426" s="63"/>
      <c r="L1426" s="28" t="s">
        <v>24296</v>
      </c>
      <c r="M1426" s="53">
        <v>1153461.746</v>
      </c>
      <c r="N1426" s="64" t="str">
        <f>+IF(Tabla1[[#This Row],[F PMPI]]="SÍ","No","Sí")</f>
        <v>No</v>
      </c>
      <c r="O1426" s="65">
        <f>+Tabla1[[#This Row],[PVL]]*1.055</f>
        <v>1216902.14203</v>
      </c>
      <c r="P1426" s="65">
        <f>+Tabla1[[#This Row],[PVL]]*1.43</f>
        <v>1649450.29678</v>
      </c>
      <c r="Q1426" s="66" t="str">
        <f>+HYPERLINK(Tabla1[[#This Row],[PAG]])</f>
        <v>https://todomusica.com.ar/bafles-de-instalacion/7235-50cm-tall-column-spkr-en54-1-per-carton-1-per-masterpack.html</v>
      </c>
      <c r="R1426" s="67"/>
      <c r="S1426" s="68"/>
      <c r="T1426" s="69"/>
      <c r="U1426" s="69"/>
      <c r="V1426" s="69"/>
      <c r="W1426" s="69"/>
      <c r="X1426" s="69"/>
      <c r="Y1426" s="35"/>
      <c r="Z1426" s="35" t="s">
        <v>25466</v>
      </c>
      <c r="AA1426" s="36">
        <v>1</v>
      </c>
      <c r="AB1426" s="35" t="s">
        <v>9849</v>
      </c>
      <c r="AC1426" s="35" t="str">
        <f>+IF(Tabla1[[#This Row],[STK]]="no","Sin STK", "STK disponible")</f>
        <v>STK disponible</v>
      </c>
      <c r="AD1426" s="35">
        <f>+I1426*J1426</f>
        <v>0</v>
      </c>
      <c r="AE1426" s="35">
        <f>+I1426*K1426</f>
        <v>0</v>
      </c>
      <c r="AF1426" s="36">
        <f>IF(Tabla1[[#This Row],[ref pack]]=1,Tabla1[[#This Row],[Pedido]],LCM(Tabla1[[#This Row],[MC VIEJO]],Tabla1[[#This Row],[Pedido]]))</f>
        <v>1</v>
      </c>
      <c r="AG1426" s="36">
        <f>+VLOOKUP(Tabla1[[#This Row],[Artículo]],'.'!$B$2:$D$11481,3,)</f>
        <v>1</v>
      </c>
      <c r="AH1426" s="37" t="str">
        <f>+IFERROR(SEARCH("pack",Tabla1[[#This Row],[PACK]]),"")</f>
        <v/>
      </c>
    </row>
    <row r="1427" spans="1:34" ht="24" customHeight="1" x14ac:dyDescent="0.2">
      <c r="A1427" s="50" t="s">
        <v>2600</v>
      </c>
      <c r="B1427" s="60" t="s">
        <v>2625</v>
      </c>
      <c r="C1427" s="61" t="s">
        <v>2626</v>
      </c>
      <c r="D1427" s="52" t="s">
        <v>9842</v>
      </c>
      <c r="E1427" s="53">
        <v>679454.78</v>
      </c>
      <c r="F1427" s="23" t="str">
        <f>+IFERROR(VLOOKUP(Tabla1[[#This Row],[Artículo]],'..'!$B$2:$D$569000,3,),"")</f>
        <v/>
      </c>
      <c r="G1427" s="24" t="str">
        <f>IF(H1427=AF1427,"", "Error MC")</f>
        <v>Error MC</v>
      </c>
      <c r="H1427" s="62"/>
      <c r="I1427" s="54">
        <f>+Tabla1[[#This Row],[MC]]*Tabla1[[#This Row],[Pedido]]*Tabla1[[#This Row],[PVC ]]</f>
        <v>0</v>
      </c>
      <c r="J1427" s="26">
        <v>0.21</v>
      </c>
      <c r="K1427" s="63"/>
      <c r="L1427" s="28" t="s">
        <v>24296</v>
      </c>
      <c r="M1427" s="53">
        <v>1068782.3640000001</v>
      </c>
      <c r="N1427" s="64" t="str">
        <f>+IF(Tabla1[[#This Row],[F PMPI]]="SÍ","No","Sí")</f>
        <v>No</v>
      </c>
      <c r="O1427" s="65">
        <f>+Tabla1[[#This Row],[PVL]]*1.055</f>
        <v>1127565.39402</v>
      </c>
      <c r="P1427" s="65">
        <f>+Tabla1[[#This Row],[PVL]]*1.43</f>
        <v>1528358.78052</v>
      </c>
      <c r="Q1427" s="66" t="str">
        <f>+HYPERLINK(Tabla1[[#This Row],[PAG]])</f>
        <v>https://todomusica.com.ar/bafles-de-instalacion/4311-404.html</v>
      </c>
      <c r="R1427" s="67"/>
      <c r="S1427" s="68"/>
      <c r="T1427" s="69"/>
      <c r="U1427" s="69"/>
      <c r="V1427" s="69"/>
      <c r="W1427" s="69"/>
      <c r="X1427" s="69"/>
      <c r="Y1427" s="35"/>
      <c r="Z1427" s="35" t="s">
        <v>25467</v>
      </c>
      <c r="AA1427" s="36">
        <v>1</v>
      </c>
      <c r="AB1427" s="35" t="s">
        <v>9849</v>
      </c>
      <c r="AC1427" s="35" t="str">
        <f>+IF(Tabla1[[#This Row],[STK]]="no","Sin STK", "STK disponible")</f>
        <v>STK disponible</v>
      </c>
      <c r="AD1427" s="35">
        <f>+I1427*J1427</f>
        <v>0</v>
      </c>
      <c r="AE1427" s="35">
        <f>+I1427*K1427</f>
        <v>0</v>
      </c>
      <c r="AF1427" s="36">
        <f>IF(Tabla1[[#This Row],[ref pack]]=1,Tabla1[[#This Row],[Pedido]],LCM(Tabla1[[#This Row],[MC VIEJO]],Tabla1[[#This Row],[Pedido]]))</f>
        <v>1</v>
      </c>
      <c r="AG1427" s="36">
        <f>+VLOOKUP(Tabla1[[#This Row],[Artículo]],'.'!$B$2:$D$11481,3,)</f>
        <v>1</v>
      </c>
      <c r="AH1427" s="37" t="str">
        <f>+IFERROR(SEARCH("pack",Tabla1[[#This Row],[PACK]]),"")</f>
        <v/>
      </c>
    </row>
    <row r="1428" spans="1:34" ht="24" customHeight="1" x14ac:dyDescent="0.2">
      <c r="A1428" s="50" t="s">
        <v>2600</v>
      </c>
      <c r="B1428" s="60" t="s">
        <v>2627</v>
      </c>
      <c r="C1428" s="61" t="s">
        <v>2628</v>
      </c>
      <c r="D1428" s="52" t="s">
        <v>9842</v>
      </c>
      <c r="E1428" s="53">
        <v>608557.94999999995</v>
      </c>
      <c r="F1428" s="23" t="str">
        <f>+IFERROR(VLOOKUP(Tabla1[[#This Row],[Artículo]],'..'!$B$2:$D$569000,3,),"")</f>
        <v/>
      </c>
      <c r="G1428" s="24" t="str">
        <f>IF(H1428=AF1428,"", "Error MC")</f>
        <v>Error MC</v>
      </c>
      <c r="H1428" s="62"/>
      <c r="I1428" s="54">
        <f>+Tabla1[[#This Row],[MC]]*Tabla1[[#This Row],[Pedido]]*Tabla1[[#This Row],[PVC ]]</f>
        <v>0</v>
      </c>
      <c r="J1428" s="26">
        <v>0.21</v>
      </c>
      <c r="K1428" s="63"/>
      <c r="L1428" s="28" t="s">
        <v>24296</v>
      </c>
      <c r="M1428" s="53">
        <v>957261.66099999996</v>
      </c>
      <c r="N1428" s="64" t="str">
        <f>+IF(Tabla1[[#This Row],[F PMPI]]="SÍ","No","Sí")</f>
        <v>No</v>
      </c>
      <c r="O1428" s="65">
        <f>+Tabla1[[#This Row],[PVL]]*1.055</f>
        <v>1009911.0523549999</v>
      </c>
      <c r="P1428" s="65">
        <f>+Tabla1[[#This Row],[PVL]]*1.43</f>
        <v>1368884.1752299999</v>
      </c>
      <c r="Q1428" s="66" t="str">
        <f>+HYPERLINK(Tabla1[[#This Row],[PAG]])</f>
        <v>https://todomusica.com.ar/bafles-de-instalacion/4312-404.html</v>
      </c>
      <c r="R1428" s="67"/>
      <c r="S1428" s="68"/>
      <c r="T1428" s="69"/>
      <c r="U1428" s="69"/>
      <c r="V1428" s="69"/>
      <c r="W1428" s="69"/>
      <c r="X1428" s="69"/>
      <c r="Y1428" s="35"/>
      <c r="Z1428" s="35" t="s">
        <v>25468</v>
      </c>
      <c r="AA1428" s="36">
        <v>1</v>
      </c>
      <c r="AB1428" s="35" t="s">
        <v>9849</v>
      </c>
      <c r="AC1428" s="35" t="str">
        <f>+IF(Tabla1[[#This Row],[STK]]="no","Sin STK", "STK disponible")</f>
        <v>STK disponible</v>
      </c>
      <c r="AD1428" s="35">
        <f>+I1428*J1428</f>
        <v>0</v>
      </c>
      <c r="AE1428" s="35">
        <f>+I1428*K1428</f>
        <v>0</v>
      </c>
      <c r="AF1428" s="36">
        <f>IF(Tabla1[[#This Row],[ref pack]]=1,Tabla1[[#This Row],[Pedido]],LCM(Tabla1[[#This Row],[MC VIEJO]],Tabla1[[#This Row],[Pedido]]))</f>
        <v>1</v>
      </c>
      <c r="AG1428" s="36">
        <f>+VLOOKUP(Tabla1[[#This Row],[Artículo]],'.'!$B$2:$D$11481,3,)</f>
        <v>1</v>
      </c>
      <c r="AH1428" s="37" t="str">
        <f>+IFERROR(SEARCH("pack",Tabla1[[#This Row],[PACK]]),"")</f>
        <v/>
      </c>
    </row>
    <row r="1429" spans="1:34" ht="24" customHeight="1" x14ac:dyDescent="0.2">
      <c r="A1429" s="50" t="s">
        <v>2600</v>
      </c>
      <c r="B1429" s="60" t="s">
        <v>2629</v>
      </c>
      <c r="C1429" s="61" t="s">
        <v>2630</v>
      </c>
      <c r="D1429" s="52" t="s">
        <v>27</v>
      </c>
      <c r="E1429" s="53">
        <v>1562593.23</v>
      </c>
      <c r="F1429" s="23" t="str">
        <f>+IFERROR(VLOOKUP(Tabla1[[#This Row],[Artículo]],'..'!$B$2:$D$569000,3,),"")</f>
        <v/>
      </c>
      <c r="G1429" s="24" t="str">
        <f>IF(H1429=AF1429,"", "Error MC")</f>
        <v>Error MC</v>
      </c>
      <c r="H1429" s="62"/>
      <c r="I1429" s="54">
        <f>+Tabla1[[#This Row],[MC]]*Tabla1[[#This Row],[Pedido]]*Tabla1[[#This Row],[PVC ]]</f>
        <v>0</v>
      </c>
      <c r="J1429" s="26">
        <v>0.21</v>
      </c>
      <c r="K1429" s="63"/>
      <c r="L1429" s="28" t="s">
        <v>24296</v>
      </c>
      <c r="M1429" s="53">
        <v>2457959.1519999998</v>
      </c>
      <c r="N1429" s="64" t="str">
        <f>+IF(Tabla1[[#This Row],[F PMPI]]="SÍ","No","Sí")</f>
        <v>No</v>
      </c>
      <c r="O1429" s="65">
        <f>+Tabla1[[#This Row],[PVL]]*1.055</f>
        <v>2593146.9053599997</v>
      </c>
      <c r="P1429" s="65">
        <f>+Tabla1[[#This Row],[PVL]]*1.43</f>
        <v>3514881.5873599993</v>
      </c>
      <c r="Q1429" s="66" t="str">
        <f>+HYPERLINK(Tabla1[[#This Row],[PAG]])</f>
        <v>https://todomusica.com.ar/bafles-de-instalacion/6002-cbt-70j-1.html</v>
      </c>
      <c r="R1429" s="67"/>
      <c r="S1429" s="68"/>
      <c r="T1429" s="69"/>
      <c r="U1429" s="69"/>
      <c r="V1429" s="69"/>
      <c r="W1429" s="69"/>
      <c r="X1429" s="69"/>
      <c r="Y1429" s="35"/>
      <c r="Z1429" s="35" t="s">
        <v>25469</v>
      </c>
      <c r="AA1429" s="36">
        <v>1</v>
      </c>
      <c r="AB1429" s="35" t="s">
        <v>9849</v>
      </c>
      <c r="AC1429" s="35" t="str">
        <f>+IF(Tabla1[[#This Row],[STK]]="no","Sin STK", "STK disponible")</f>
        <v>Sin STK</v>
      </c>
      <c r="AD1429" s="35">
        <f>+I1429*J1429</f>
        <v>0</v>
      </c>
      <c r="AE1429" s="35">
        <f>+I1429*K1429</f>
        <v>0</v>
      </c>
      <c r="AF1429" s="36">
        <f>IF(Tabla1[[#This Row],[ref pack]]=1,Tabla1[[#This Row],[Pedido]],LCM(Tabla1[[#This Row],[MC VIEJO]],Tabla1[[#This Row],[Pedido]]))</f>
        <v>1</v>
      </c>
      <c r="AG1429" s="36">
        <f>+VLOOKUP(Tabla1[[#This Row],[Artículo]],'.'!$B$2:$D$11481,3,)</f>
        <v>1</v>
      </c>
      <c r="AH1429" s="37" t="str">
        <f>+IFERROR(SEARCH("pack",Tabla1[[#This Row],[PACK]]),"")</f>
        <v/>
      </c>
    </row>
    <row r="1430" spans="1:34" ht="24" customHeight="1" x14ac:dyDescent="0.2">
      <c r="A1430" s="50" t="s">
        <v>2600</v>
      </c>
      <c r="B1430" s="60" t="s">
        <v>2631</v>
      </c>
      <c r="C1430" s="61" t="s">
        <v>2632</v>
      </c>
      <c r="D1430" s="52" t="s">
        <v>27</v>
      </c>
      <c r="E1430" s="53">
        <v>1562602.48</v>
      </c>
      <c r="F1430" s="23" t="str">
        <f>+IFERROR(VLOOKUP(Tabla1[[#This Row],[Artículo]],'..'!$B$2:$D$569000,3,),"")</f>
        <v/>
      </c>
      <c r="G1430" s="24" t="str">
        <f>IF(H1430=AF1430,"", "Error MC")</f>
        <v>Error MC</v>
      </c>
      <c r="H1430" s="62"/>
      <c r="I1430" s="54">
        <f>+Tabla1[[#This Row],[MC]]*Tabla1[[#This Row],[Pedido]]*Tabla1[[#This Row],[PVC ]]</f>
        <v>0</v>
      </c>
      <c r="J1430" s="26">
        <v>0.21</v>
      </c>
      <c r="K1430" s="63"/>
      <c r="L1430" s="28" t="s">
        <v>24296</v>
      </c>
      <c r="M1430" s="53">
        <v>2457973.696</v>
      </c>
      <c r="N1430" s="64" t="str">
        <f>+IF(Tabla1[[#This Row],[F PMPI]]="SÍ","No","Sí")</f>
        <v>No</v>
      </c>
      <c r="O1430" s="65">
        <f>+Tabla1[[#This Row],[PVL]]*1.055</f>
        <v>2593162.2492799996</v>
      </c>
      <c r="P1430" s="65">
        <f>+Tabla1[[#This Row],[PVL]]*1.43</f>
        <v>3514902.38528</v>
      </c>
      <c r="Q1430" s="66" t="str">
        <f>+HYPERLINK(Tabla1[[#This Row],[PAG]])</f>
        <v>https://todomusica.com.ar/productos-sin-categorias-de-netsuite/1540-cbt70j.html</v>
      </c>
      <c r="R1430" s="67"/>
      <c r="S1430" s="68"/>
      <c r="T1430" s="69"/>
      <c r="U1430" s="69"/>
      <c r="V1430" s="69"/>
      <c r="W1430" s="69"/>
      <c r="X1430" s="69"/>
      <c r="Y1430" s="35"/>
      <c r="Z1430" s="35" t="s">
        <v>25470</v>
      </c>
      <c r="AA1430" s="36">
        <v>1</v>
      </c>
      <c r="AB1430" s="35" t="s">
        <v>9849</v>
      </c>
      <c r="AC1430" s="35" t="str">
        <f>+IF(Tabla1[[#This Row],[STK]]="no","Sin STK", "STK disponible")</f>
        <v>Sin STK</v>
      </c>
      <c r="AD1430" s="35">
        <f>+I1430*J1430</f>
        <v>0</v>
      </c>
      <c r="AE1430" s="35">
        <f>+I1430*K1430</f>
        <v>0</v>
      </c>
      <c r="AF1430" s="36">
        <f>IF(Tabla1[[#This Row],[ref pack]]=1,Tabla1[[#This Row],[Pedido]],LCM(Tabla1[[#This Row],[MC VIEJO]],Tabla1[[#This Row],[Pedido]]))</f>
        <v>1</v>
      </c>
      <c r="AG1430" s="36">
        <f>+VLOOKUP(Tabla1[[#This Row],[Artículo]],'.'!$B$2:$D$11481,3,)</f>
        <v>1</v>
      </c>
      <c r="AH1430" s="37" t="str">
        <f>+IFERROR(SEARCH("pack",Tabla1[[#This Row],[PACK]]),"")</f>
        <v/>
      </c>
    </row>
    <row r="1431" spans="1:34" ht="24" customHeight="1" x14ac:dyDescent="0.2">
      <c r="A1431" s="50" t="s">
        <v>2600</v>
      </c>
      <c r="B1431" s="60" t="s">
        <v>2633</v>
      </c>
      <c r="C1431" s="61" t="s">
        <v>23909</v>
      </c>
      <c r="D1431" s="52" t="s">
        <v>9842</v>
      </c>
      <c r="E1431" s="53">
        <v>885075.38</v>
      </c>
      <c r="F1431" s="23" t="str">
        <f>+IFERROR(VLOOKUP(Tabla1[[#This Row],[Artículo]],'..'!$B$2:$D$569000,3,),"")</f>
        <v/>
      </c>
      <c r="G1431" s="24" t="str">
        <f>IF(H1431=AF1431,"", "Error MC")</f>
        <v>Error MC</v>
      </c>
      <c r="H1431" s="62"/>
      <c r="I1431" s="54">
        <f>+Tabla1[[#This Row],[MC]]*Tabla1[[#This Row],[Pedido]]*Tabla1[[#This Row],[PVC ]]</f>
        <v>0</v>
      </c>
      <c r="J1431" s="26">
        <v>0.21</v>
      </c>
      <c r="K1431" s="63"/>
      <c r="L1431" s="28" t="s">
        <v>24296</v>
      </c>
      <c r="M1431" s="53">
        <v>1392223.568</v>
      </c>
      <c r="N1431" s="64" t="str">
        <f>+IF(Tabla1[[#This Row],[F PMPI]]="SÍ","No","Sí")</f>
        <v>No</v>
      </c>
      <c r="O1431" s="65">
        <f>+Tabla1[[#This Row],[PVL]]*1.055</f>
        <v>1468795.8642399998</v>
      </c>
      <c r="P1431" s="65">
        <f>+Tabla1[[#This Row],[PVL]]*1.43</f>
        <v>1990879.7022399998</v>
      </c>
      <c r="Q1431" s="66" t="str">
        <f>+HYPERLINK(Tabla1[[#This Row],[PAG]])</f>
        <v>https://todomusica.com.ar/bafles-de-instalacion/3478-cbt70je.html</v>
      </c>
      <c r="R1431" s="67"/>
      <c r="S1431" s="68"/>
      <c r="T1431" s="69"/>
      <c r="U1431" s="69"/>
      <c r="V1431" s="69"/>
      <c r="W1431" s="69"/>
      <c r="X1431" s="69"/>
      <c r="Y1431" s="35"/>
      <c r="Z1431" s="35" t="s">
        <v>25471</v>
      </c>
      <c r="AA1431" s="36">
        <v>1</v>
      </c>
      <c r="AB1431" s="35" t="s">
        <v>9849</v>
      </c>
      <c r="AC1431" s="35" t="str">
        <f>+IF(Tabla1[[#This Row],[STK]]="no","Sin STK", "STK disponible")</f>
        <v>STK disponible</v>
      </c>
      <c r="AD1431" s="35">
        <f>+I1431*J1431</f>
        <v>0</v>
      </c>
      <c r="AE1431" s="35">
        <f>+I1431*K1431</f>
        <v>0</v>
      </c>
      <c r="AF1431" s="36">
        <f>IF(Tabla1[[#This Row],[ref pack]]=1,Tabla1[[#This Row],[Pedido]],LCM(Tabla1[[#This Row],[MC VIEJO]],Tabla1[[#This Row],[Pedido]]))</f>
        <v>1</v>
      </c>
      <c r="AG1431" s="36">
        <f>+VLOOKUP(Tabla1[[#This Row],[Artículo]],'.'!$B$2:$D$11481,3,)</f>
        <v>1</v>
      </c>
      <c r="AH1431" s="37" t="str">
        <f>+IFERROR(SEARCH("pack",Tabla1[[#This Row],[PACK]]),"")</f>
        <v/>
      </c>
    </row>
    <row r="1432" spans="1:34" ht="24" customHeight="1" x14ac:dyDescent="0.2">
      <c r="A1432" s="50" t="s">
        <v>2600</v>
      </c>
      <c r="B1432" s="60" t="s">
        <v>2635</v>
      </c>
      <c r="C1432" s="61" t="s">
        <v>23910</v>
      </c>
      <c r="D1432" s="52" t="s">
        <v>9842</v>
      </c>
      <c r="E1432" s="53">
        <v>885730.62</v>
      </c>
      <c r="F1432" s="23" t="str">
        <f>+IFERROR(VLOOKUP(Tabla1[[#This Row],[Artículo]],'..'!$B$2:$D$569000,3,),"")</f>
        <v/>
      </c>
      <c r="G1432" s="24" t="str">
        <f>IF(H1432=AF1432,"", "Error MC")</f>
        <v>Error MC</v>
      </c>
      <c r="H1432" s="62"/>
      <c r="I1432" s="54">
        <f>+Tabla1[[#This Row],[MC]]*Tabla1[[#This Row],[Pedido]]*Tabla1[[#This Row],[PVC ]]</f>
        <v>0</v>
      </c>
      <c r="J1432" s="26">
        <v>0.21</v>
      </c>
      <c r="K1432" s="63"/>
      <c r="L1432" s="28" t="s">
        <v>24296</v>
      </c>
      <c r="M1432" s="53">
        <v>1393254.27</v>
      </c>
      <c r="N1432" s="64" t="str">
        <f>+IF(Tabla1[[#This Row],[F PMPI]]="SÍ","No","Sí")</f>
        <v>No</v>
      </c>
      <c r="O1432" s="65">
        <f>+Tabla1[[#This Row],[PVL]]*1.055</f>
        <v>1469883.2548499999</v>
      </c>
      <c r="P1432" s="65">
        <f>+Tabla1[[#This Row],[PVL]]*1.43</f>
        <v>1992353.6061</v>
      </c>
      <c r="Q1432" s="66" t="str">
        <f>+HYPERLINK(Tabla1[[#This Row],[PAG]])</f>
        <v>https://todomusica.com.ar/bafles-de-instalacion/7234-70-cm-extension-for-cbt-70j-1-line-array-4-x-5-drivers.html</v>
      </c>
      <c r="R1432" s="67"/>
      <c r="S1432" s="68"/>
      <c r="T1432" s="69"/>
      <c r="U1432" s="69"/>
      <c r="V1432" s="69"/>
      <c r="W1432" s="69"/>
      <c r="X1432" s="69"/>
      <c r="Y1432" s="35"/>
      <c r="Z1432" s="35" t="s">
        <v>25472</v>
      </c>
      <c r="AA1432" s="36">
        <v>1</v>
      </c>
      <c r="AB1432" s="35" t="s">
        <v>9849</v>
      </c>
      <c r="AC1432" s="35" t="str">
        <f>+IF(Tabla1[[#This Row],[STK]]="no","Sin STK", "STK disponible")</f>
        <v>STK disponible</v>
      </c>
      <c r="AD1432" s="35">
        <f>+I1432*J1432</f>
        <v>0</v>
      </c>
      <c r="AE1432" s="35">
        <f>+I1432*K1432</f>
        <v>0</v>
      </c>
      <c r="AF1432" s="36">
        <f>IF(Tabla1[[#This Row],[ref pack]]=1,Tabla1[[#This Row],[Pedido]],LCM(Tabla1[[#This Row],[MC VIEJO]],Tabla1[[#This Row],[Pedido]]))</f>
        <v>1</v>
      </c>
      <c r="AG1432" s="36">
        <f>+VLOOKUP(Tabla1[[#This Row],[Artículo]],'.'!$B$2:$D$11481,3,)</f>
        <v>1</v>
      </c>
      <c r="AH1432" s="37" t="str">
        <f>+IFERROR(SEARCH("pack",Tabla1[[#This Row],[PACK]]),"")</f>
        <v/>
      </c>
    </row>
    <row r="1433" spans="1:34" ht="24" customHeight="1" x14ac:dyDescent="0.2">
      <c r="A1433" s="50" t="s">
        <v>2600</v>
      </c>
      <c r="B1433" s="60" t="s">
        <v>2637</v>
      </c>
      <c r="C1433" s="61" t="s">
        <v>2638</v>
      </c>
      <c r="D1433" s="52" t="s">
        <v>27</v>
      </c>
      <c r="E1433" s="53">
        <v>1744683.36</v>
      </c>
      <c r="F1433" s="23" t="str">
        <f>+IFERROR(VLOOKUP(Tabla1[[#This Row],[Artículo]],'..'!$B$2:$D$569000,3,),"")</f>
        <v/>
      </c>
      <c r="G1433" s="24" t="str">
        <f>IF(H1433=AF1433,"", "Error MC")</f>
        <v>Error MC</v>
      </c>
      <c r="H1433" s="62"/>
      <c r="I1433" s="54">
        <f>+Tabla1[[#This Row],[MC]]*Tabla1[[#This Row],[Pedido]]*Tabla1[[#This Row],[PVC ]]</f>
        <v>0</v>
      </c>
      <c r="J1433" s="26">
        <v>0.21</v>
      </c>
      <c r="K1433" s="63"/>
      <c r="L1433" s="28" t="s">
        <v>24296</v>
      </c>
      <c r="M1433" s="53">
        <v>2744386.9279999998</v>
      </c>
      <c r="N1433" s="64" t="str">
        <f>+IF(Tabla1[[#This Row],[F PMPI]]="SÍ","No","Sí")</f>
        <v>No</v>
      </c>
      <c r="O1433" s="65">
        <f>+Tabla1[[#This Row],[PVL]]*1.055</f>
        <v>2895328.2090399996</v>
      </c>
      <c r="P1433" s="65">
        <f>+Tabla1[[#This Row],[PVL]]*1.43</f>
        <v>3924473.3070399994</v>
      </c>
      <c r="Q1433" s="66" t="str">
        <f>+HYPERLINK(Tabla1[[#This Row],[PAG]])</f>
        <v>https://todomusica.com.ar/bafles-de-instalacion/7233-70-cm-j-shaped-coaxial-line-array-with-16-x-1-and-4-x-5-dr.html</v>
      </c>
      <c r="R1433" s="67"/>
      <c r="S1433" s="68"/>
      <c r="T1433" s="69"/>
      <c r="U1433" s="69"/>
      <c r="V1433" s="69"/>
      <c r="W1433" s="69"/>
      <c r="X1433" s="69"/>
      <c r="Y1433" s="35"/>
      <c r="Z1433" s="35" t="s">
        <v>25473</v>
      </c>
      <c r="AA1433" s="36">
        <v>1</v>
      </c>
      <c r="AB1433" s="35" t="s">
        <v>9849</v>
      </c>
      <c r="AC1433" s="35" t="str">
        <f>+IF(Tabla1[[#This Row],[STK]]="no","Sin STK", "STK disponible")</f>
        <v>Sin STK</v>
      </c>
      <c r="AD1433" s="35">
        <f>+I1433*J1433</f>
        <v>0</v>
      </c>
      <c r="AE1433" s="35">
        <f>+I1433*K1433</f>
        <v>0</v>
      </c>
      <c r="AF1433" s="36">
        <f>IF(Tabla1[[#This Row],[ref pack]]=1,Tabla1[[#This Row],[Pedido]],LCM(Tabla1[[#This Row],[MC VIEJO]],Tabla1[[#This Row],[Pedido]]))</f>
        <v>1</v>
      </c>
      <c r="AG1433" s="36">
        <f>+VLOOKUP(Tabla1[[#This Row],[Artículo]],'.'!$B$2:$D$11481,3,)</f>
        <v>1</v>
      </c>
      <c r="AH1433" s="37" t="str">
        <f>+IFERROR(SEARCH("pack",Tabla1[[#This Row],[PACK]]),"")</f>
        <v/>
      </c>
    </row>
    <row r="1434" spans="1:34" ht="24" customHeight="1" x14ac:dyDescent="0.2">
      <c r="A1434" s="50" t="s">
        <v>2600</v>
      </c>
      <c r="B1434" s="60" t="s">
        <v>2639</v>
      </c>
      <c r="C1434" s="61" t="s">
        <v>2640</v>
      </c>
      <c r="D1434" s="52" t="s">
        <v>27</v>
      </c>
      <c r="E1434" s="53">
        <v>282394.05</v>
      </c>
      <c r="F1434" s="23" t="str">
        <f>+IFERROR(VLOOKUP(Tabla1[[#This Row],[Artículo]],'..'!$B$2:$D$569000,3,),"")</f>
        <v/>
      </c>
      <c r="G1434" s="24" t="str">
        <f>IF(H1434=AF1434,"", "Error MC")</f>
        <v>Error MC</v>
      </c>
      <c r="H1434" s="62"/>
      <c r="I1434" s="54">
        <f>+Tabla1[[#This Row],[MC]]*Tabla1[[#This Row],[Pedido]]*Tabla1[[#This Row],[PVC ]]</f>
        <v>0</v>
      </c>
      <c r="J1434" s="26">
        <v>0.21</v>
      </c>
      <c r="K1434" s="63"/>
      <c r="L1434" s="28" t="s">
        <v>24296</v>
      </c>
      <c r="M1434" s="53">
        <v>444205.84700000001</v>
      </c>
      <c r="N1434" s="64" t="str">
        <f>+IF(Tabla1[[#This Row],[F PMPI]]="SÍ","No","Sí")</f>
        <v>No</v>
      </c>
      <c r="O1434" s="65">
        <f>+Tabla1[[#This Row],[PVL]]*1.055</f>
        <v>468637.16858499998</v>
      </c>
      <c r="P1434" s="65">
        <f>+Tabla1[[#This Row],[PVL]]*1.43</f>
        <v>635214.36121</v>
      </c>
      <c r="Q1434" s="66" t="str">
        <f>+HYPERLINK(Tabla1[[#This Row],[PAG]])</f>
        <v>https://todomusica.com.ar/soporte-de-bafles/8700-cl-bumpvl6.html</v>
      </c>
      <c r="R1434" s="67"/>
      <c r="S1434" s="68"/>
      <c r="T1434" s="69"/>
      <c r="U1434" s="69"/>
      <c r="V1434" s="69"/>
      <c r="W1434" s="69"/>
      <c r="X1434" s="69"/>
      <c r="Y1434" s="35"/>
      <c r="Z1434" s="35" t="s">
        <v>25474</v>
      </c>
      <c r="AA1434" s="36">
        <v>1</v>
      </c>
      <c r="AB1434" s="35" t="s">
        <v>9849</v>
      </c>
      <c r="AC1434" s="35" t="str">
        <f>+IF(Tabla1[[#This Row],[STK]]="no","Sin STK", "STK disponible")</f>
        <v>Sin STK</v>
      </c>
      <c r="AD1434" s="35">
        <f>+I1434*J1434</f>
        <v>0</v>
      </c>
      <c r="AE1434" s="35">
        <f>+I1434*K1434</f>
        <v>0</v>
      </c>
      <c r="AF1434" s="36">
        <f>IF(Tabla1[[#This Row],[ref pack]]=1,Tabla1[[#This Row],[Pedido]],LCM(Tabla1[[#This Row],[MC VIEJO]],Tabla1[[#This Row],[Pedido]]))</f>
        <v>1</v>
      </c>
      <c r="AG1434" s="36">
        <f>+VLOOKUP(Tabla1[[#This Row],[Artículo]],'.'!$B$2:$D$11481,3,)</f>
        <v>1</v>
      </c>
      <c r="AH1434" s="37" t="str">
        <f>+IFERROR(SEARCH("pack",Tabla1[[#This Row],[PACK]]),"")</f>
        <v/>
      </c>
    </row>
    <row r="1435" spans="1:34" ht="24" customHeight="1" x14ac:dyDescent="0.2">
      <c r="A1435" s="50" t="s">
        <v>2600</v>
      </c>
      <c r="B1435" s="60" t="s">
        <v>2641</v>
      </c>
      <c r="C1435" s="61" t="s">
        <v>2642</v>
      </c>
      <c r="D1435" s="52" t="s">
        <v>27</v>
      </c>
      <c r="E1435" s="53">
        <v>282394.05</v>
      </c>
      <c r="F1435" s="23" t="str">
        <f>+IFERROR(VLOOKUP(Tabla1[[#This Row],[Artículo]],'..'!$B$2:$D$569000,3,),"")</f>
        <v/>
      </c>
      <c r="G1435" s="24" t="str">
        <f>IF(H1435=AF1435,"", "Error MC")</f>
        <v>Error MC</v>
      </c>
      <c r="H1435" s="62"/>
      <c r="I1435" s="54">
        <f>+Tabla1[[#This Row],[MC]]*Tabla1[[#This Row],[Pedido]]*Tabla1[[#This Row],[PVC ]]</f>
        <v>0</v>
      </c>
      <c r="J1435" s="26">
        <v>0.21</v>
      </c>
      <c r="K1435" s="63"/>
      <c r="L1435" s="28" t="s">
        <v>24296</v>
      </c>
      <c r="M1435" s="53">
        <v>444205.84700000001</v>
      </c>
      <c r="N1435" s="64" t="str">
        <f>+IF(Tabla1[[#This Row],[F PMPI]]="SÍ","No","Sí")</f>
        <v>No</v>
      </c>
      <c r="O1435" s="65">
        <f>+Tabla1[[#This Row],[PVL]]*1.055</f>
        <v>468637.16858499998</v>
      </c>
      <c r="P1435" s="65">
        <f>+Tabla1[[#This Row],[PVL]]*1.43</f>
        <v>635214.36121</v>
      </c>
      <c r="Q1435" s="66" t="str">
        <f>+HYPERLINK(Tabla1[[#This Row],[PAG]])</f>
        <v>https://todomusica.com.ar/soporte-de-bafles/8701-cl-bumpvl8.html</v>
      </c>
      <c r="R1435" s="67"/>
      <c r="S1435" s="68"/>
      <c r="T1435" s="69"/>
      <c r="U1435" s="69"/>
      <c r="V1435" s="69"/>
      <c r="W1435" s="69"/>
      <c r="X1435" s="69"/>
      <c r="Y1435" s="35"/>
      <c r="Z1435" s="35" t="s">
        <v>25475</v>
      </c>
      <c r="AA1435" s="36">
        <v>1</v>
      </c>
      <c r="AB1435" s="35" t="s">
        <v>9849</v>
      </c>
      <c r="AC1435" s="35" t="str">
        <f>+IF(Tabla1[[#This Row],[STK]]="no","Sin STK", "STK disponible")</f>
        <v>Sin STK</v>
      </c>
      <c r="AD1435" s="35">
        <f>+I1435*J1435</f>
        <v>0</v>
      </c>
      <c r="AE1435" s="35">
        <f>+I1435*K1435</f>
        <v>0</v>
      </c>
      <c r="AF1435" s="36">
        <f>IF(Tabla1[[#This Row],[ref pack]]=1,Tabla1[[#This Row],[Pedido]],LCM(Tabla1[[#This Row],[MC VIEJO]],Tabla1[[#This Row],[Pedido]]))</f>
        <v>1</v>
      </c>
      <c r="AG1435" s="36">
        <f>+VLOOKUP(Tabla1[[#This Row],[Artículo]],'.'!$B$2:$D$11481,3,)</f>
        <v>1</v>
      </c>
      <c r="AH1435" s="37" t="str">
        <f>+IFERROR(SEARCH("pack",Tabla1[[#This Row],[PACK]]),"")</f>
        <v/>
      </c>
    </row>
    <row r="1436" spans="1:34" ht="24" customHeight="1" x14ac:dyDescent="0.2">
      <c r="A1436" s="50" t="s">
        <v>2600</v>
      </c>
      <c r="B1436" s="60" t="s">
        <v>2643</v>
      </c>
      <c r="C1436" s="61" t="s">
        <v>2644</v>
      </c>
      <c r="D1436" s="52" t="s">
        <v>9842</v>
      </c>
      <c r="E1436" s="53">
        <v>446694.83</v>
      </c>
      <c r="F1436" s="23" t="str">
        <f>+IFERROR(VLOOKUP(Tabla1[[#This Row],[Artículo]],'..'!$B$2:$D$569000,3,),"")</f>
        <v/>
      </c>
      <c r="G1436" s="24" t="str">
        <f>IF(H1436=AF1436,"", "Error MC")</f>
        <v>Error MC</v>
      </c>
      <c r="H1436" s="62"/>
      <c r="I1436" s="54">
        <f>+Tabla1[[#This Row],[MC]]*Tabla1[[#This Row],[Pedido]]*Tabla1[[#This Row],[PVC ]]</f>
        <v>0</v>
      </c>
      <c r="J1436" s="26">
        <v>0.21</v>
      </c>
      <c r="K1436" s="63"/>
      <c r="L1436" s="28" t="s">
        <v>24296</v>
      </c>
      <c r="M1436" s="53">
        <v>702650.96900000004</v>
      </c>
      <c r="N1436" s="64" t="str">
        <f>+IF(Tabla1[[#This Row],[F PMPI]]="SÍ","No","Sí")</f>
        <v>No</v>
      </c>
      <c r="O1436" s="65">
        <f>+Tabla1[[#This Row],[PVL]]*1.055</f>
        <v>741296.77229500003</v>
      </c>
      <c r="P1436" s="65">
        <f>+Tabla1[[#This Row],[PVL]]*1.43</f>
        <v>1004790.88567</v>
      </c>
      <c r="Q1436" s="66" t="str">
        <f>+HYPERLINK(Tabla1[[#This Row],[PAG]])</f>
        <v>https://todomusica.com.ar/bafles-de-instalacion/6819-control-hst.html</v>
      </c>
      <c r="R1436" s="67"/>
      <c r="S1436" s="68"/>
      <c r="T1436" s="69"/>
      <c r="U1436" s="69"/>
      <c r="V1436" s="69"/>
      <c r="W1436" s="69"/>
      <c r="X1436" s="69"/>
      <c r="Y1436" s="35"/>
      <c r="Z1436" s="35" t="s">
        <v>25476</v>
      </c>
      <c r="AA1436" s="36">
        <v>1</v>
      </c>
      <c r="AB1436" s="35" t="s">
        <v>9849</v>
      </c>
      <c r="AC1436" s="35" t="str">
        <f>+IF(Tabla1[[#This Row],[STK]]="no","Sin STK", "STK disponible")</f>
        <v>STK disponible</v>
      </c>
      <c r="AD1436" s="35">
        <f>+I1436*J1436</f>
        <v>0</v>
      </c>
      <c r="AE1436" s="35">
        <f>+I1436*K1436</f>
        <v>0</v>
      </c>
      <c r="AF1436" s="36">
        <f>IF(Tabla1[[#This Row],[ref pack]]=1,Tabla1[[#This Row],[Pedido]],LCM(Tabla1[[#This Row],[MC VIEJO]],Tabla1[[#This Row],[Pedido]]))</f>
        <v>1</v>
      </c>
      <c r="AG1436" s="36">
        <f>+VLOOKUP(Tabla1[[#This Row],[Artículo]],'.'!$B$2:$D$11481,3,)</f>
        <v>1</v>
      </c>
      <c r="AH1436" s="37" t="str">
        <f>+IFERROR(SEARCH("pack",Tabla1[[#This Row],[PACK]]),"")</f>
        <v/>
      </c>
    </row>
    <row r="1437" spans="1:34" ht="24" customHeight="1" x14ac:dyDescent="0.2">
      <c r="A1437" s="50" t="s">
        <v>2600</v>
      </c>
      <c r="B1437" s="60" t="s">
        <v>2645</v>
      </c>
      <c r="C1437" s="61" t="s">
        <v>2644</v>
      </c>
      <c r="D1437" s="52" t="s">
        <v>27</v>
      </c>
      <c r="E1437" s="53">
        <v>446694.83</v>
      </c>
      <c r="F1437" s="23" t="str">
        <f>+IFERROR(VLOOKUP(Tabla1[[#This Row],[Artículo]],'..'!$B$2:$D$569000,3,),"")</f>
        <v/>
      </c>
      <c r="G1437" s="24" t="str">
        <f>IF(H1437=AF1437,"", "Error MC")</f>
        <v>Error MC</v>
      </c>
      <c r="H1437" s="62"/>
      <c r="I1437" s="54">
        <f>+Tabla1[[#This Row],[MC]]*Tabla1[[#This Row],[Pedido]]*Tabla1[[#This Row],[PVC ]]</f>
        <v>0</v>
      </c>
      <c r="J1437" s="26">
        <v>0.21</v>
      </c>
      <c r="K1437" s="63"/>
      <c r="L1437" s="28" t="s">
        <v>24296</v>
      </c>
      <c r="M1437" s="53">
        <v>702650.96900000004</v>
      </c>
      <c r="N1437" s="64" t="str">
        <f>+IF(Tabla1[[#This Row],[F PMPI]]="SÍ","No","Sí")</f>
        <v>No</v>
      </c>
      <c r="O1437" s="65">
        <f>+Tabla1[[#This Row],[PVL]]*1.055</f>
        <v>741296.77229500003</v>
      </c>
      <c r="P1437" s="65">
        <f>+Tabla1[[#This Row],[PVL]]*1.43</f>
        <v>1004790.88567</v>
      </c>
      <c r="Q1437" s="66" t="str">
        <f>+HYPERLINK(Tabla1[[#This Row],[PAG]])</f>
        <v>https://todomusica.com.ar/bafles-de-instalacion/6820-control-hst-wh.html</v>
      </c>
      <c r="R1437" s="67"/>
      <c r="S1437" s="68"/>
      <c r="T1437" s="69"/>
      <c r="U1437" s="69"/>
      <c r="V1437" s="69"/>
      <c r="W1437" s="69"/>
      <c r="X1437" s="69"/>
      <c r="Y1437" s="35"/>
      <c r="Z1437" s="35" t="s">
        <v>25477</v>
      </c>
      <c r="AA1437" s="36">
        <v>1</v>
      </c>
      <c r="AB1437" s="35" t="s">
        <v>9849</v>
      </c>
      <c r="AC1437" s="35" t="str">
        <f>+IF(Tabla1[[#This Row],[STK]]="no","Sin STK", "STK disponible")</f>
        <v>Sin STK</v>
      </c>
      <c r="AD1437" s="35">
        <f>+I1437*J1437</f>
        <v>0</v>
      </c>
      <c r="AE1437" s="35">
        <f>+I1437*K1437</f>
        <v>0</v>
      </c>
      <c r="AF1437" s="36">
        <f>IF(Tabla1[[#This Row],[ref pack]]=1,Tabla1[[#This Row],[Pedido]],LCM(Tabla1[[#This Row],[MC VIEJO]],Tabla1[[#This Row],[Pedido]]))</f>
        <v>1</v>
      </c>
      <c r="AG1437" s="36">
        <f>+VLOOKUP(Tabla1[[#This Row],[Artículo]],'.'!$B$2:$D$11481,3,)</f>
        <v>1</v>
      </c>
      <c r="AH1437" s="37" t="str">
        <f>+IFERROR(SEARCH("pack",Tabla1[[#This Row],[PACK]]),"")</f>
        <v/>
      </c>
    </row>
    <row r="1438" spans="1:34" ht="24" customHeight="1" x14ac:dyDescent="0.2">
      <c r="A1438" s="50" t="s">
        <v>2600</v>
      </c>
      <c r="B1438" s="60" t="s">
        <v>2646</v>
      </c>
      <c r="C1438" s="61" t="s">
        <v>2647</v>
      </c>
      <c r="D1438" s="52" t="s">
        <v>27</v>
      </c>
      <c r="E1438" s="53">
        <v>455289.49</v>
      </c>
      <c r="F1438" s="23" t="str">
        <f>+IFERROR(VLOOKUP(Tabla1[[#This Row],[Artículo]],'..'!$B$2:$D$569000,3,),"")</f>
        <v/>
      </c>
      <c r="G1438" s="24" t="str">
        <f>IF(H1438=AF1438,"", "Error MC")</f>
        <v>Error MC</v>
      </c>
      <c r="H1438" s="62"/>
      <c r="I1438" s="54">
        <f>+Tabla1[[#This Row],[MC]]*Tabla1[[#This Row],[Pedido]]*Tabla1[[#This Row],[PVC ]]</f>
        <v>0</v>
      </c>
      <c r="J1438" s="26">
        <v>0.21</v>
      </c>
      <c r="K1438" s="63"/>
      <c r="L1438" s="28" t="s">
        <v>24296</v>
      </c>
      <c r="M1438" s="53">
        <v>716170.37100000004</v>
      </c>
      <c r="N1438" s="64" t="str">
        <f>+IF(Tabla1[[#This Row],[F PMPI]]="SÍ","No","Sí")</f>
        <v>No</v>
      </c>
      <c r="O1438" s="65">
        <f>+Tabla1[[#This Row],[PVL]]*1.055</f>
        <v>755559.74140499998</v>
      </c>
      <c r="P1438" s="65">
        <f>+Tabla1[[#This Row],[PVL]]*1.43</f>
        <v>1024123.63053</v>
      </c>
      <c r="Q1438" s="66" t="str">
        <f>+HYPERLINK(Tabla1[[#This Row],[PAG]])</f>
        <v>https://todomusica.com.ar/bafles-de-instalacion/1788-control-sb-2.html</v>
      </c>
      <c r="R1438" s="67"/>
      <c r="S1438" s="68"/>
      <c r="T1438" s="69"/>
      <c r="U1438" s="69"/>
      <c r="V1438" s="69"/>
      <c r="W1438" s="69"/>
      <c r="X1438" s="69"/>
      <c r="Y1438" s="35"/>
      <c r="Z1438" s="35" t="s">
        <v>25478</v>
      </c>
      <c r="AA1438" s="36">
        <v>1</v>
      </c>
      <c r="AB1438" s="35" t="s">
        <v>9849</v>
      </c>
      <c r="AC1438" s="35" t="str">
        <f>+IF(Tabla1[[#This Row],[STK]]="no","Sin STK", "STK disponible")</f>
        <v>Sin STK</v>
      </c>
      <c r="AD1438" s="35">
        <f>+I1438*J1438</f>
        <v>0</v>
      </c>
      <c r="AE1438" s="35">
        <f>+I1438*K1438</f>
        <v>0</v>
      </c>
      <c r="AF1438" s="36">
        <f>IF(Tabla1[[#This Row],[ref pack]]=1,Tabla1[[#This Row],[Pedido]],LCM(Tabla1[[#This Row],[MC VIEJO]],Tabla1[[#This Row],[Pedido]]))</f>
        <v>1</v>
      </c>
      <c r="AG1438" s="36">
        <f>+VLOOKUP(Tabla1[[#This Row],[Artículo]],'.'!$B$2:$D$11481,3,)</f>
        <v>1</v>
      </c>
      <c r="AH1438" s="37" t="str">
        <f>+IFERROR(SEARCH("pack",Tabla1[[#This Row],[PACK]]),"")</f>
        <v/>
      </c>
    </row>
    <row r="1439" spans="1:34" ht="24" customHeight="1" x14ac:dyDescent="0.2">
      <c r="A1439" s="50" t="s">
        <v>2600</v>
      </c>
      <c r="B1439" s="60" t="s">
        <v>2648</v>
      </c>
      <c r="C1439" s="61" t="s">
        <v>2649</v>
      </c>
      <c r="D1439" s="52" t="s">
        <v>9842</v>
      </c>
      <c r="E1439" s="53">
        <v>840947.48</v>
      </c>
      <c r="F1439" s="23" t="str">
        <f>+IFERROR(VLOOKUP(Tabla1[[#This Row],[Artículo]],'..'!$B$2:$D$569000,3,),"")</f>
        <v/>
      </c>
      <c r="G1439" s="24" t="str">
        <f>IF(H1439=AF1439,"", "Error MC")</f>
        <v>Error MC</v>
      </c>
      <c r="H1439" s="62"/>
      <c r="I1439" s="54">
        <f>+Tabla1[[#This Row],[MC]]*Tabla1[[#This Row],[Pedido]]*Tabla1[[#This Row],[PVC ]]</f>
        <v>0</v>
      </c>
      <c r="J1439" s="26">
        <v>0.21</v>
      </c>
      <c r="K1439" s="63"/>
      <c r="L1439" s="28" t="s">
        <v>24296</v>
      </c>
      <c r="M1439" s="53">
        <v>1322810.3810000001</v>
      </c>
      <c r="N1439" s="64" t="str">
        <f>+IF(Tabla1[[#This Row],[F PMPI]]="SÍ","No","Sí")</f>
        <v>No</v>
      </c>
      <c r="O1439" s="65">
        <f>+Tabla1[[#This Row],[PVL]]*1.055</f>
        <v>1395564.9519549999</v>
      </c>
      <c r="P1439" s="65">
        <f>+Tabla1[[#This Row],[PVL]]*1.43</f>
        <v>1891618.8448300001</v>
      </c>
      <c r="Q1439" s="66" t="str">
        <f>+HYPERLINK(Tabla1[[#This Row],[PAG]])</f>
        <v>https://todomusica.com.ar/bafles-de-instalacion/7736-bafle-sub-pasivo-2x10-400w-rms-8-ohms-38hz-500hz-outd.html</v>
      </c>
      <c r="R1439" s="67"/>
      <c r="S1439" s="68"/>
      <c r="T1439" s="69"/>
      <c r="U1439" s="69"/>
      <c r="V1439" s="69"/>
      <c r="W1439" s="69"/>
      <c r="X1439" s="69"/>
      <c r="Y1439" s="35"/>
      <c r="Z1439" s="35" t="s">
        <v>25479</v>
      </c>
      <c r="AA1439" s="36">
        <v>1</v>
      </c>
      <c r="AB1439" s="35" t="s">
        <v>9849</v>
      </c>
      <c r="AC1439" s="35" t="str">
        <f>+IF(Tabla1[[#This Row],[STK]]="no","Sin STK", "STK disponible")</f>
        <v>STK disponible</v>
      </c>
      <c r="AD1439" s="35">
        <f>+I1439*J1439</f>
        <v>0</v>
      </c>
      <c r="AE1439" s="35">
        <f>+I1439*K1439</f>
        <v>0</v>
      </c>
      <c r="AF1439" s="36">
        <f>IF(Tabla1[[#This Row],[ref pack]]=1,Tabla1[[#This Row],[Pedido]],LCM(Tabla1[[#This Row],[MC VIEJO]],Tabla1[[#This Row],[Pedido]]))</f>
        <v>1</v>
      </c>
      <c r="AG1439" s="36">
        <f>+VLOOKUP(Tabla1[[#This Row],[Artículo]],'.'!$B$2:$D$11481,3,)</f>
        <v>1</v>
      </c>
      <c r="AH1439" s="37" t="str">
        <f>+IFERROR(SEARCH("pack",Tabla1[[#This Row],[PACK]]),"")</f>
        <v/>
      </c>
    </row>
    <row r="1440" spans="1:34" ht="24" customHeight="1" x14ac:dyDescent="0.2">
      <c r="A1440" s="50" t="s">
        <v>2600</v>
      </c>
      <c r="B1440" s="60" t="s">
        <v>2650</v>
      </c>
      <c r="C1440" s="61" t="s">
        <v>2651</v>
      </c>
      <c r="D1440" s="52" t="s">
        <v>9842</v>
      </c>
      <c r="E1440" s="53">
        <v>933930.64</v>
      </c>
      <c r="F1440" s="23" t="str">
        <f>+IFERROR(VLOOKUP(Tabla1[[#This Row],[Artículo]],'..'!$B$2:$D$569000,3,),"")</f>
        <v/>
      </c>
      <c r="G1440" s="24" t="str">
        <f>IF(H1440=AF1440,"", "Error MC")</f>
        <v>Error MC</v>
      </c>
      <c r="H1440" s="62"/>
      <c r="I1440" s="54">
        <f>+Tabla1[[#This Row],[MC]]*Tabla1[[#This Row],[Pedido]]*Tabla1[[#This Row],[PVC ]]</f>
        <v>0</v>
      </c>
      <c r="J1440" s="26">
        <v>0.21</v>
      </c>
      <c r="K1440" s="63"/>
      <c r="L1440" s="28" t="s">
        <v>24296</v>
      </c>
      <c r="M1440" s="53">
        <v>1469072.8940000001</v>
      </c>
      <c r="N1440" s="64" t="str">
        <f>+IF(Tabla1[[#This Row],[F PMPI]]="SÍ","No","Sí")</f>
        <v>No</v>
      </c>
      <c r="O1440" s="65">
        <f>+Tabla1[[#This Row],[PVL]]*1.055</f>
        <v>1549871.9031700001</v>
      </c>
      <c r="P1440" s="65">
        <f>+Tabla1[[#This Row],[PVL]]*1.43</f>
        <v>2100774.2384199998</v>
      </c>
      <c r="Q1440" s="66" t="str">
        <f>+HYPERLINK(Tabla1[[#This Row],[PAG]])</f>
        <v>https://todomusica.com.ar/bafles-de-instalacion/9471-control-sb2210.html</v>
      </c>
      <c r="R1440" s="67"/>
      <c r="S1440" s="68"/>
      <c r="T1440" s="69"/>
      <c r="U1440" s="69"/>
      <c r="V1440" s="69"/>
      <c r="W1440" s="69"/>
      <c r="X1440" s="69"/>
      <c r="Y1440" s="35"/>
      <c r="Z1440" s="35" t="s">
        <v>25480</v>
      </c>
      <c r="AA1440" s="36">
        <v>1</v>
      </c>
      <c r="AB1440" s="35" t="s">
        <v>9849</v>
      </c>
      <c r="AC1440" s="35" t="str">
        <f>+IF(Tabla1[[#This Row],[STK]]="no","Sin STK", "STK disponible")</f>
        <v>STK disponible</v>
      </c>
      <c r="AD1440" s="35">
        <f>+I1440*J1440</f>
        <v>0</v>
      </c>
      <c r="AE1440" s="35">
        <f>+I1440*K1440</f>
        <v>0</v>
      </c>
      <c r="AF1440" s="36">
        <f>IF(Tabla1[[#This Row],[ref pack]]=1,Tabla1[[#This Row],[Pedido]],LCM(Tabla1[[#This Row],[MC VIEJO]],Tabla1[[#This Row],[Pedido]]))</f>
        <v>1</v>
      </c>
      <c r="AG1440" s="36">
        <f>+VLOOKUP(Tabla1[[#This Row],[Artículo]],'.'!$B$2:$D$11481,3,)</f>
        <v>1</v>
      </c>
      <c r="AH1440" s="37" t="str">
        <f>+IFERROR(SEARCH("pack",Tabla1[[#This Row],[PACK]]),"")</f>
        <v/>
      </c>
    </row>
    <row r="1441" spans="1:34" ht="24" customHeight="1" x14ac:dyDescent="0.2">
      <c r="A1441" s="50" t="s">
        <v>2600</v>
      </c>
      <c r="B1441" s="60" t="s">
        <v>2652</v>
      </c>
      <c r="C1441" s="61" t="s">
        <v>2653</v>
      </c>
      <c r="D1441" s="52" t="s">
        <v>27</v>
      </c>
      <c r="E1441" s="53">
        <v>96824.85</v>
      </c>
      <c r="F1441" s="23" t="str">
        <f>+IFERROR(VLOOKUP(Tabla1[[#This Row],[Artículo]],'..'!$B$2:$D$569000,3,),"")</f>
        <v/>
      </c>
      <c r="G1441" s="24" t="str">
        <f>IF(H1441=AF1441,"", "Error MC")</f>
        <v>Error MC</v>
      </c>
      <c r="H1441" s="62"/>
      <c r="I1441" s="54">
        <f>+Tabla1[[#This Row],[MC]]*Tabla1[[#This Row],[Pedido]]*Tabla1[[#This Row],[PVC ]]</f>
        <v>0</v>
      </c>
      <c r="J1441" s="26">
        <v>0.21</v>
      </c>
      <c r="K1441" s="63"/>
      <c r="L1441" s="28" t="s">
        <v>24296</v>
      </c>
      <c r="M1441" s="53">
        <v>152305.489</v>
      </c>
      <c r="N1441" s="64" t="str">
        <f>+IF(Tabla1[[#This Row],[F PMPI]]="SÍ","No","Sí")</f>
        <v>No</v>
      </c>
      <c r="O1441" s="65">
        <f>+Tabla1[[#This Row],[PVL]]*1.055</f>
        <v>160682.29089499998</v>
      </c>
      <c r="P1441" s="65">
        <f>+Tabla1[[#This Row],[PVL]]*1.43</f>
        <v>217796.84927000001</v>
      </c>
      <c r="Q1441" s="66" t="str">
        <f>+HYPERLINK(Tabla1[[#This Row],[PAG]])</f>
        <v>https://todomusica.com.ar/bafles-de-instalacion/2712-control-1pro.html</v>
      </c>
      <c r="R1441" s="67"/>
      <c r="S1441" s="68"/>
      <c r="T1441" s="69"/>
      <c r="U1441" s="69"/>
      <c r="V1441" s="69"/>
      <c r="W1441" s="69"/>
      <c r="X1441" s="69"/>
      <c r="Y1441" s="35"/>
      <c r="Z1441" s="35" t="s">
        <v>25481</v>
      </c>
      <c r="AA1441" s="36">
        <v>2</v>
      </c>
      <c r="AB1441" s="35" t="s">
        <v>9849</v>
      </c>
      <c r="AC1441" s="35" t="str">
        <f>+IF(Tabla1[[#This Row],[STK]]="no","Sin STK", "STK disponible")</f>
        <v>Sin STK</v>
      </c>
      <c r="AD1441" s="35">
        <f>+I1441*J1441</f>
        <v>0</v>
      </c>
      <c r="AE1441" s="35">
        <f>+I1441*K1441</f>
        <v>0</v>
      </c>
      <c r="AF1441" s="36">
        <f>IF(Tabla1[[#This Row],[ref pack]]=1,Tabla1[[#This Row],[Pedido]],LCM(Tabla1[[#This Row],[MC VIEJO]],Tabla1[[#This Row],[Pedido]]))</f>
        <v>2</v>
      </c>
      <c r="AG1441" s="36">
        <f>+VLOOKUP(Tabla1[[#This Row],[Artículo]],'.'!$B$2:$D$11481,3,)</f>
        <v>2</v>
      </c>
      <c r="AH1441" s="37" t="str">
        <f>+IFERROR(SEARCH("pack",Tabla1[[#This Row],[PACK]]),"")</f>
        <v/>
      </c>
    </row>
    <row r="1442" spans="1:34" ht="24" customHeight="1" x14ac:dyDescent="0.2">
      <c r="A1442" s="50" t="s">
        <v>2600</v>
      </c>
      <c r="B1442" s="60" t="s">
        <v>2654</v>
      </c>
      <c r="C1442" s="61" t="s">
        <v>2655</v>
      </c>
      <c r="D1442" s="52" t="s">
        <v>9842</v>
      </c>
      <c r="E1442" s="53">
        <v>96824.85</v>
      </c>
      <c r="F1442" s="23" t="str">
        <f>+IFERROR(VLOOKUP(Tabla1[[#This Row],[Artículo]],'..'!$B$2:$D$569000,3,),"")</f>
        <v/>
      </c>
      <c r="G1442" s="24" t="str">
        <f>IF(H1442=AF1442,"", "Error MC")</f>
        <v>Error MC</v>
      </c>
      <c r="H1442" s="62"/>
      <c r="I1442" s="54">
        <f>+Tabla1[[#This Row],[MC]]*Tabla1[[#This Row],[Pedido]]*Tabla1[[#This Row],[PVC ]]</f>
        <v>0</v>
      </c>
      <c r="J1442" s="26">
        <v>0.21</v>
      </c>
      <c r="K1442" s="63"/>
      <c r="L1442" s="28" t="s">
        <v>24296</v>
      </c>
      <c r="M1442" s="53">
        <v>152305.489</v>
      </c>
      <c r="N1442" s="64" t="str">
        <f>+IF(Tabla1[[#This Row],[F PMPI]]="SÍ","No","Sí")</f>
        <v>No</v>
      </c>
      <c r="O1442" s="65">
        <f>+Tabla1[[#This Row],[PVL]]*1.055</f>
        <v>160682.29089499998</v>
      </c>
      <c r="P1442" s="65">
        <f>+Tabla1[[#This Row],[PVL]]*1.43</f>
        <v>217796.84927000001</v>
      </c>
      <c r="Q1442" s="66" t="str">
        <f>+HYPERLINK(Tabla1[[#This Row],[PAG]])</f>
        <v>https://todomusica.com.ar/productos-sin-categorias-de-netsuite/2613-control-1pro-wh.html</v>
      </c>
      <c r="R1442" s="67"/>
      <c r="S1442" s="68"/>
      <c r="T1442" s="69"/>
      <c r="U1442" s="69"/>
      <c r="V1442" s="69"/>
      <c r="W1442" s="69"/>
      <c r="X1442" s="69"/>
      <c r="Y1442" s="35"/>
      <c r="Z1442" s="35" t="s">
        <v>25482</v>
      </c>
      <c r="AA1442" s="36">
        <v>2</v>
      </c>
      <c r="AB1442" s="35" t="s">
        <v>9849</v>
      </c>
      <c r="AC1442" s="35" t="str">
        <f>+IF(Tabla1[[#This Row],[STK]]="no","Sin STK", "STK disponible")</f>
        <v>STK disponible</v>
      </c>
      <c r="AD1442" s="35">
        <f>+I1442*J1442</f>
        <v>0</v>
      </c>
      <c r="AE1442" s="35">
        <f>+I1442*K1442</f>
        <v>0</v>
      </c>
      <c r="AF1442" s="36">
        <f>IF(Tabla1[[#This Row],[ref pack]]=1,Tabla1[[#This Row],[Pedido]],LCM(Tabla1[[#This Row],[MC VIEJO]],Tabla1[[#This Row],[Pedido]]))</f>
        <v>2</v>
      </c>
      <c r="AG1442" s="36">
        <f>+VLOOKUP(Tabla1[[#This Row],[Artículo]],'.'!$B$2:$D$11481,3,)</f>
        <v>2</v>
      </c>
      <c r="AH1442" s="37" t="str">
        <f>+IFERROR(SEARCH("pack",Tabla1[[#This Row],[PACK]]),"")</f>
        <v/>
      </c>
    </row>
    <row r="1443" spans="1:34" ht="24" customHeight="1" x14ac:dyDescent="0.2">
      <c r="A1443" s="50" t="s">
        <v>2600</v>
      </c>
      <c r="B1443" s="60" t="s">
        <v>2656</v>
      </c>
      <c r="C1443" s="61" t="s">
        <v>2657</v>
      </c>
      <c r="D1443" s="52" t="s">
        <v>9841</v>
      </c>
      <c r="E1443" s="53">
        <v>227178.93</v>
      </c>
      <c r="F1443" s="23" t="str">
        <f>+IFERROR(VLOOKUP(Tabla1[[#This Row],[Artículo]],'..'!$B$2:$D$569000,3,),"")</f>
        <v/>
      </c>
      <c r="G1443" s="24" t="str">
        <f>IF(H1443=AF1443,"", "Error MC")</f>
        <v>Error MC</v>
      </c>
      <c r="H1443" s="62"/>
      <c r="I1443" s="54">
        <f>+Tabla1[[#This Row],[MC]]*Tabla1[[#This Row],[Pedido]]*Tabla1[[#This Row],[PVC ]]</f>
        <v>0</v>
      </c>
      <c r="J1443" s="26">
        <v>0.21</v>
      </c>
      <c r="K1443" s="63"/>
      <c r="L1443" s="28" t="s">
        <v>24296</v>
      </c>
      <c r="M1443" s="53">
        <v>357352.45799999998</v>
      </c>
      <c r="N1443" s="64" t="str">
        <f>+IF(Tabla1[[#This Row],[F PMPI]]="SÍ","No","Sí")</f>
        <v>No</v>
      </c>
      <c r="O1443" s="65">
        <f>+Tabla1[[#This Row],[PVL]]*1.055</f>
        <v>377006.84318999999</v>
      </c>
      <c r="P1443" s="65">
        <f>+Tabla1[[#This Row],[PVL]]*1.43</f>
        <v>511014.01493999996</v>
      </c>
      <c r="Q1443" s="66" t="str">
        <f>+HYPERLINK(Tabla1[[#This Row],[PAG]])</f>
        <v>https://todomusica.com.ar/parlantes-de-instalacion/1977-control-126wt.html</v>
      </c>
      <c r="R1443" s="67"/>
      <c r="S1443" s="68"/>
      <c r="T1443" s="69"/>
      <c r="U1443" s="69"/>
      <c r="V1443" s="69"/>
      <c r="W1443" s="69"/>
      <c r="X1443" s="69"/>
      <c r="Y1443" s="35"/>
      <c r="Z1443" s="35" t="s">
        <v>25483</v>
      </c>
      <c r="AA1443" s="36">
        <v>2</v>
      </c>
      <c r="AB1443" s="35" t="s">
        <v>9849</v>
      </c>
      <c r="AC1443" s="35" t="str">
        <f>+IF(Tabla1[[#This Row],[STK]]="no","Sin STK", "STK disponible")</f>
        <v>STK disponible</v>
      </c>
      <c r="AD1443" s="35">
        <f>+I1443*J1443</f>
        <v>0</v>
      </c>
      <c r="AE1443" s="35">
        <f>+I1443*K1443</f>
        <v>0</v>
      </c>
      <c r="AF1443" s="36">
        <f>IF(Tabla1[[#This Row],[ref pack]]=1,Tabla1[[#This Row],[Pedido]],LCM(Tabla1[[#This Row],[MC VIEJO]],Tabla1[[#This Row],[Pedido]]))</f>
        <v>2</v>
      </c>
      <c r="AG1443" s="36">
        <f>+VLOOKUP(Tabla1[[#This Row],[Artículo]],'.'!$B$2:$D$11481,3,)</f>
        <v>2</v>
      </c>
      <c r="AH1443" s="37" t="str">
        <f>+IFERROR(SEARCH("pack",Tabla1[[#This Row],[PACK]]),"")</f>
        <v/>
      </c>
    </row>
    <row r="1444" spans="1:34" ht="24" customHeight="1" x14ac:dyDescent="0.2">
      <c r="A1444" s="50" t="s">
        <v>2600</v>
      </c>
      <c r="B1444" s="60" t="s">
        <v>2658</v>
      </c>
      <c r="C1444" s="61" t="s">
        <v>2659</v>
      </c>
      <c r="D1444" s="52" t="s">
        <v>27</v>
      </c>
      <c r="E1444" s="53">
        <v>279969.46000000002</v>
      </c>
      <c r="F1444" s="23" t="str">
        <f>+IFERROR(VLOOKUP(Tabla1[[#This Row],[Artículo]],'..'!$B$2:$D$569000,3,),"")</f>
        <v/>
      </c>
      <c r="G1444" s="24" t="str">
        <f>IF(H1444=AF1444,"", "Error MC")</f>
        <v>Error MC</v>
      </c>
      <c r="H1444" s="62"/>
      <c r="I1444" s="54">
        <f>+Tabla1[[#This Row],[MC]]*Tabla1[[#This Row],[Pedido]]*Tabla1[[#This Row],[PVC ]]</f>
        <v>0</v>
      </c>
      <c r="J1444" s="26">
        <v>0.21</v>
      </c>
      <c r="K1444" s="63"/>
      <c r="L1444" s="28" t="s">
        <v>24296</v>
      </c>
      <c r="M1444" s="53">
        <v>440391.96299999999</v>
      </c>
      <c r="N1444" s="64" t="str">
        <f>+IF(Tabla1[[#This Row],[F PMPI]]="SÍ","No","Sí")</f>
        <v>No</v>
      </c>
      <c r="O1444" s="65">
        <f>+Tabla1[[#This Row],[PVL]]*1.055</f>
        <v>464613.52096499997</v>
      </c>
      <c r="P1444" s="65">
        <f>+Tabla1[[#This Row],[PVL]]*1.43</f>
        <v>629760.50708999997</v>
      </c>
      <c r="Q1444" s="66" t="str">
        <f>+HYPERLINK(Tabla1[[#This Row],[PAG]])</f>
        <v>https://todomusica.com.ar/productos-sin-categorias-de-netsuite/2145-control-128wt.html</v>
      </c>
      <c r="R1444" s="67"/>
      <c r="S1444" s="68"/>
      <c r="T1444" s="69"/>
      <c r="U1444" s="69"/>
      <c r="V1444" s="69"/>
      <c r="W1444" s="69"/>
      <c r="X1444" s="69"/>
      <c r="Y1444" s="35"/>
      <c r="Z1444" s="35" t="s">
        <v>25484</v>
      </c>
      <c r="AA1444" s="36">
        <v>2</v>
      </c>
      <c r="AB1444" s="35" t="s">
        <v>9849</v>
      </c>
      <c r="AC1444" s="35" t="str">
        <f>+IF(Tabla1[[#This Row],[STK]]="no","Sin STK", "STK disponible")</f>
        <v>Sin STK</v>
      </c>
      <c r="AD1444" s="35">
        <f>+I1444*J1444</f>
        <v>0</v>
      </c>
      <c r="AE1444" s="35">
        <f>+I1444*K1444</f>
        <v>0</v>
      </c>
      <c r="AF1444" s="36">
        <f>IF(Tabla1[[#This Row],[ref pack]]=1,Tabla1[[#This Row],[Pedido]],LCM(Tabla1[[#This Row],[MC VIEJO]],Tabla1[[#This Row],[Pedido]]))</f>
        <v>2</v>
      </c>
      <c r="AG1444" s="36">
        <f>+VLOOKUP(Tabla1[[#This Row],[Artículo]],'.'!$B$2:$D$11481,3,)</f>
        <v>2</v>
      </c>
      <c r="AH1444" s="37" t="str">
        <f>+IFERROR(SEARCH("pack",Tabla1[[#This Row],[PACK]]),"")</f>
        <v/>
      </c>
    </row>
    <row r="1445" spans="1:34" ht="24" customHeight="1" x14ac:dyDescent="0.2">
      <c r="A1445" s="50" t="s">
        <v>2600</v>
      </c>
      <c r="B1445" s="60" t="s">
        <v>2660</v>
      </c>
      <c r="C1445" s="61" t="s">
        <v>2661</v>
      </c>
      <c r="D1445" s="52" t="s">
        <v>27</v>
      </c>
      <c r="E1445" s="53">
        <v>257253.42499999999</v>
      </c>
      <c r="F1445" s="23" t="str">
        <f>+IFERROR(VLOOKUP(Tabla1[[#This Row],[Artículo]],'..'!$B$2:$D$569000,3,),"")</f>
        <v/>
      </c>
      <c r="G1445" s="24" t="str">
        <f>IF(H1445=AF1445,"", "Error MC")</f>
        <v>Error MC</v>
      </c>
      <c r="H1445" s="62"/>
      <c r="I1445" s="54">
        <f>+Tabla1[[#This Row],[MC]]*Tabla1[[#This Row],[Pedido]]*Tabla1[[#This Row],[PVC ]]</f>
        <v>0</v>
      </c>
      <c r="J1445" s="26">
        <v>0.21</v>
      </c>
      <c r="K1445" s="63"/>
      <c r="L1445" s="28" t="s">
        <v>24296</v>
      </c>
      <c r="M1445" s="53">
        <v>404659.641</v>
      </c>
      <c r="N1445" s="64" t="str">
        <f>+IF(Tabla1[[#This Row],[F PMPI]]="SÍ","No","Sí")</f>
        <v>No</v>
      </c>
      <c r="O1445" s="65">
        <f>+Tabla1[[#This Row],[PVL]]*1.055</f>
        <v>426915.92125499999</v>
      </c>
      <c r="P1445" s="65">
        <f>+Tabla1[[#This Row],[PVL]]*1.43</f>
        <v>578663.28662999999</v>
      </c>
      <c r="Q1445" s="66" t="str">
        <f>+HYPERLINK(Tabla1[[#This Row],[PAG]])</f>
        <v>https://todomusica.com.ar/productos-sin-categorias-de-netsuite/2821-control-25av.html</v>
      </c>
      <c r="R1445" s="67"/>
      <c r="S1445" s="68"/>
      <c r="T1445" s="69"/>
      <c r="U1445" s="69"/>
      <c r="V1445" s="69"/>
      <c r="W1445" s="69"/>
      <c r="X1445" s="69"/>
      <c r="Y1445" s="35"/>
      <c r="Z1445" s="35" t="s">
        <v>25485</v>
      </c>
      <c r="AA1445" s="36">
        <v>2</v>
      </c>
      <c r="AB1445" s="35" t="s">
        <v>9849</v>
      </c>
      <c r="AC1445" s="35" t="str">
        <f>+IF(Tabla1[[#This Row],[STK]]="no","Sin STK", "STK disponible")</f>
        <v>Sin STK</v>
      </c>
      <c r="AD1445" s="35">
        <f>+I1445*J1445</f>
        <v>0</v>
      </c>
      <c r="AE1445" s="35">
        <f>+I1445*K1445</f>
        <v>0</v>
      </c>
      <c r="AF1445" s="36">
        <f>IF(Tabla1[[#This Row],[ref pack]]=1,Tabla1[[#This Row],[Pedido]],LCM(Tabla1[[#This Row],[MC VIEJO]],Tabla1[[#This Row],[Pedido]]))</f>
        <v>2</v>
      </c>
      <c r="AG1445" s="36">
        <f>+VLOOKUP(Tabla1[[#This Row],[Artículo]],'.'!$B$2:$D$11481,3,)</f>
        <v>2</v>
      </c>
      <c r="AH1445" s="37" t="str">
        <f>+IFERROR(SEARCH("pack",Tabla1[[#This Row],[PACK]]),"")</f>
        <v/>
      </c>
    </row>
    <row r="1446" spans="1:34" ht="24" customHeight="1" x14ac:dyDescent="0.2">
      <c r="A1446" s="50" t="s">
        <v>2600</v>
      </c>
      <c r="B1446" s="60" t="s">
        <v>2662</v>
      </c>
      <c r="C1446" s="61" t="s">
        <v>2663</v>
      </c>
      <c r="D1446" s="52" t="s">
        <v>27</v>
      </c>
      <c r="E1446" s="53">
        <v>257253.42499999999</v>
      </c>
      <c r="F1446" s="23" t="str">
        <f>+IFERROR(VLOOKUP(Tabla1[[#This Row],[Artículo]],'..'!$B$2:$D$569000,3,),"")</f>
        <v/>
      </c>
      <c r="G1446" s="24" t="str">
        <f>IF(H1446=AF1446,"", "Error MC")</f>
        <v>Error MC</v>
      </c>
      <c r="H1446" s="62"/>
      <c r="I1446" s="54">
        <f>+Tabla1[[#This Row],[MC]]*Tabla1[[#This Row],[Pedido]]*Tabla1[[#This Row],[PVC ]]</f>
        <v>0</v>
      </c>
      <c r="J1446" s="26">
        <v>0.21</v>
      </c>
      <c r="K1446" s="63"/>
      <c r="L1446" s="28" t="s">
        <v>24296</v>
      </c>
      <c r="M1446" s="53">
        <v>404659.641</v>
      </c>
      <c r="N1446" s="64" t="str">
        <f>+IF(Tabla1[[#This Row],[F PMPI]]="SÍ","No","Sí")</f>
        <v>No</v>
      </c>
      <c r="O1446" s="65">
        <f>+Tabla1[[#This Row],[PVL]]*1.055</f>
        <v>426915.92125499999</v>
      </c>
      <c r="P1446" s="65">
        <f>+Tabla1[[#This Row],[PVL]]*1.43</f>
        <v>578663.28662999999</v>
      </c>
      <c r="Q1446" s="66" t="str">
        <f>+HYPERLINK(Tabla1[[#This Row],[PAG]])</f>
        <v>https://todomusica.com.ar/productos-sin-categorias-de-netsuite/7236-premium-monitor-speaker-525-two-way-vented-system.html</v>
      </c>
      <c r="R1446" s="67"/>
      <c r="S1446" s="68"/>
      <c r="T1446" s="69"/>
      <c r="U1446" s="69"/>
      <c r="V1446" s="69"/>
      <c r="W1446" s="69"/>
      <c r="X1446" s="69"/>
      <c r="Y1446" s="35"/>
      <c r="Z1446" s="35" t="s">
        <v>25486</v>
      </c>
      <c r="AA1446" s="36">
        <v>2</v>
      </c>
      <c r="AB1446" s="35" t="s">
        <v>9849</v>
      </c>
      <c r="AC1446" s="35" t="str">
        <f>+IF(Tabla1[[#This Row],[STK]]="no","Sin STK", "STK disponible")</f>
        <v>Sin STK</v>
      </c>
      <c r="AD1446" s="35">
        <f>+I1446*J1446</f>
        <v>0</v>
      </c>
      <c r="AE1446" s="35">
        <f>+I1446*K1446</f>
        <v>0</v>
      </c>
      <c r="AF1446" s="36">
        <f>IF(Tabla1[[#This Row],[ref pack]]=1,Tabla1[[#This Row],[Pedido]],LCM(Tabla1[[#This Row],[MC VIEJO]],Tabla1[[#This Row],[Pedido]]))</f>
        <v>2</v>
      </c>
      <c r="AG1446" s="36">
        <f>+VLOOKUP(Tabla1[[#This Row],[Artículo]],'.'!$B$2:$D$11481,3,)</f>
        <v>2</v>
      </c>
      <c r="AH1446" s="37" t="str">
        <f>+IFERROR(SEARCH("pack",Tabla1[[#This Row],[PACK]]),"")</f>
        <v/>
      </c>
    </row>
    <row r="1447" spans="1:34" ht="24" customHeight="1" x14ac:dyDescent="0.2">
      <c r="A1447" s="50" t="s">
        <v>2600</v>
      </c>
      <c r="B1447" s="60" t="s">
        <v>2664</v>
      </c>
      <c r="C1447" s="61" t="s">
        <v>2665</v>
      </c>
      <c r="D1447" s="52" t="s">
        <v>27</v>
      </c>
      <c r="E1447" s="53">
        <v>225098.94</v>
      </c>
      <c r="F1447" s="23" t="str">
        <f>+IFERROR(VLOOKUP(Tabla1[[#This Row],[Artículo]],'..'!$B$2:$D$569000,3,),"")</f>
        <v/>
      </c>
      <c r="G1447" s="24" t="str">
        <f>IF(H1447=AF1447,"", "Error MC")</f>
        <v>Error MC</v>
      </c>
      <c r="H1447" s="62"/>
      <c r="I1447" s="54">
        <f>+Tabla1[[#This Row],[MC]]*Tabla1[[#This Row],[Pedido]]*Tabla1[[#This Row],[PVC ]]</f>
        <v>0</v>
      </c>
      <c r="J1447" s="26">
        <v>0.21</v>
      </c>
      <c r="K1447" s="63"/>
      <c r="L1447" s="28" t="s">
        <v>24296</v>
      </c>
      <c r="M1447" s="53">
        <v>354080.63</v>
      </c>
      <c r="N1447" s="64" t="str">
        <f>+IF(Tabla1[[#This Row],[F PMPI]]="SÍ","No","Sí")</f>
        <v>No</v>
      </c>
      <c r="O1447" s="65">
        <f>+Tabla1[[#This Row],[PVL]]*1.055</f>
        <v>373555.06464999996</v>
      </c>
      <c r="P1447" s="65">
        <f>+Tabla1[[#This Row],[PVL]]*1.43</f>
        <v>506335.30089999997</v>
      </c>
      <c r="Q1447" s="66" t="str">
        <f>+HYPERLINK(Tabla1[[#This Row],[PAG]])</f>
        <v>https://todomusica.com.ar/bafles-de-instalacion/7969-control-26ct.html</v>
      </c>
      <c r="R1447" s="67"/>
      <c r="S1447" s="68"/>
      <c r="T1447" s="69"/>
      <c r="U1447" s="69"/>
      <c r="V1447" s="69"/>
      <c r="W1447" s="69"/>
      <c r="X1447" s="69"/>
      <c r="Y1447" s="35"/>
      <c r="Z1447" s="35" t="s">
        <v>25487</v>
      </c>
      <c r="AA1447" s="36">
        <v>2</v>
      </c>
      <c r="AB1447" s="35" t="s">
        <v>9849</v>
      </c>
      <c r="AC1447" s="35" t="str">
        <f>+IF(Tabla1[[#This Row],[STK]]="no","Sin STK", "STK disponible")</f>
        <v>Sin STK</v>
      </c>
      <c r="AD1447" s="35">
        <f>+I1447*J1447</f>
        <v>0</v>
      </c>
      <c r="AE1447" s="35">
        <f>+I1447*K1447</f>
        <v>0</v>
      </c>
      <c r="AF1447" s="36">
        <f>IF(Tabla1[[#This Row],[ref pack]]=1,Tabla1[[#This Row],[Pedido]],LCM(Tabla1[[#This Row],[MC VIEJO]],Tabla1[[#This Row],[Pedido]]))</f>
        <v>2</v>
      </c>
      <c r="AG1447" s="36">
        <f>+VLOOKUP(Tabla1[[#This Row],[Artículo]],'.'!$B$2:$D$11481,3,)</f>
        <v>2</v>
      </c>
      <c r="AH1447" s="37" t="str">
        <f>+IFERROR(SEARCH("pack",Tabla1[[#This Row],[PACK]]),"")</f>
        <v/>
      </c>
    </row>
    <row r="1448" spans="1:34" ht="24" customHeight="1" x14ac:dyDescent="0.2">
      <c r="A1448" s="50" t="s">
        <v>2600</v>
      </c>
      <c r="B1448" s="60" t="s">
        <v>2666</v>
      </c>
      <c r="C1448" s="61" t="s">
        <v>23911</v>
      </c>
      <c r="D1448" s="52" t="s">
        <v>9842</v>
      </c>
      <c r="E1448" s="53">
        <v>131269.10999999999</v>
      </c>
      <c r="F1448" s="23" t="str">
        <f>+IFERROR(VLOOKUP(Tabla1[[#This Row],[Artículo]],'..'!$B$2:$D$569000,3,),"")</f>
        <v/>
      </c>
      <c r="G1448" s="24" t="str">
        <f>IF(H1448=AF1448,"", "Error MC")</f>
        <v>Error MC</v>
      </c>
      <c r="H1448" s="62"/>
      <c r="I1448" s="54">
        <f>+Tabla1[[#This Row],[MC]]*Tabla1[[#This Row],[Pedido]]*Tabla1[[#This Row],[PVC ]]</f>
        <v>0</v>
      </c>
      <c r="J1448" s="26">
        <v>0.21</v>
      </c>
      <c r="K1448" s="63"/>
      <c r="L1448" s="28" t="s">
        <v>24296</v>
      </c>
      <c r="M1448" s="53">
        <v>206486.31200000001</v>
      </c>
      <c r="N1448" s="64" t="str">
        <f>+IF(Tabla1[[#This Row],[F PMPI]]="SÍ","No","Sí")</f>
        <v>No</v>
      </c>
      <c r="O1448" s="65">
        <f>+Tabla1[[#This Row],[PVL]]*1.055</f>
        <v>217843.05916</v>
      </c>
      <c r="P1448" s="65">
        <f>+Tabla1[[#This Row],[PVL]]*1.43</f>
        <v>295275.42615999997</v>
      </c>
      <c r="Q1448" s="66" t="str">
        <f>+HYPERLINK(Tabla1[[#This Row],[PAG]])</f>
        <v>https://todomusica.com.ar/parlantes-de-instalacion/9859-control-26-dt.html</v>
      </c>
      <c r="R1448" s="67"/>
      <c r="S1448" s="68"/>
      <c r="T1448" s="69"/>
      <c r="U1448" s="69"/>
      <c r="V1448" s="69"/>
      <c r="W1448" s="69"/>
      <c r="X1448" s="69"/>
      <c r="Y1448" s="35"/>
      <c r="Z1448" s="35" t="s">
        <v>25488</v>
      </c>
      <c r="AA1448" s="36">
        <v>2</v>
      </c>
      <c r="AB1448" s="35" t="s">
        <v>9849</v>
      </c>
      <c r="AC1448" s="35" t="str">
        <f>+IF(Tabla1[[#This Row],[STK]]="no","Sin STK", "STK disponible")</f>
        <v>STK disponible</v>
      </c>
      <c r="AD1448" s="35">
        <f>+I1448*J1448</f>
        <v>0</v>
      </c>
      <c r="AE1448" s="35">
        <f>+I1448*K1448</f>
        <v>0</v>
      </c>
      <c r="AF1448" s="36">
        <f>IF(Tabla1[[#This Row],[ref pack]]=1,Tabla1[[#This Row],[Pedido]],LCM(Tabla1[[#This Row],[MC VIEJO]],Tabla1[[#This Row],[Pedido]]))</f>
        <v>2</v>
      </c>
      <c r="AG1448" s="36">
        <f>+VLOOKUP(Tabla1[[#This Row],[Artículo]],'.'!$B$2:$D$11481,3,)</f>
        <v>2</v>
      </c>
      <c r="AH1448" s="37" t="str">
        <f>+IFERROR(SEARCH("pack",Tabla1[[#This Row],[PACK]]),"")</f>
        <v/>
      </c>
    </row>
    <row r="1449" spans="1:34" ht="24" customHeight="1" x14ac:dyDescent="0.2">
      <c r="A1449" s="50" t="s">
        <v>2600</v>
      </c>
      <c r="B1449" s="60" t="s">
        <v>2668</v>
      </c>
      <c r="C1449" s="61" t="s">
        <v>23912</v>
      </c>
      <c r="D1449" s="52" t="s">
        <v>9841</v>
      </c>
      <c r="E1449" s="53">
        <v>131261.82500000001</v>
      </c>
      <c r="F1449" s="23" t="str">
        <f>+IFERROR(VLOOKUP(Tabla1[[#This Row],[Artículo]],'..'!$B$2:$D$569000,3,),"")</f>
        <v/>
      </c>
      <c r="G1449" s="24" t="str">
        <f>IF(H1449=AF1449,"", "Error MC")</f>
        <v>Error MC</v>
      </c>
      <c r="H1449" s="62"/>
      <c r="I1449" s="54">
        <f>+Tabla1[[#This Row],[MC]]*Tabla1[[#This Row],[Pedido]]*Tabla1[[#This Row],[PVC ]]</f>
        <v>0</v>
      </c>
      <c r="J1449" s="26">
        <v>0.21</v>
      </c>
      <c r="K1449" s="63"/>
      <c r="L1449" s="28" t="s">
        <v>24296</v>
      </c>
      <c r="M1449" s="53">
        <v>206474.85399999999</v>
      </c>
      <c r="N1449" s="64" t="str">
        <f>+IF(Tabla1[[#This Row],[F PMPI]]="SÍ","No","Sí")</f>
        <v>No</v>
      </c>
      <c r="O1449" s="65">
        <f>+Tabla1[[#This Row],[PVL]]*1.055</f>
        <v>217830.97096999997</v>
      </c>
      <c r="P1449" s="65">
        <f>+Tabla1[[#This Row],[PVL]]*1.43</f>
        <v>295259.04121999996</v>
      </c>
      <c r="Q1449" s="66" t="str">
        <f>+HYPERLINK(Tabla1[[#This Row],[PAG]])</f>
        <v>https://todomusica.com.ar/parlantes-de-instalacion/7574-ceiling-spkr-xfrmr-no-backcan-2ea-carton.html</v>
      </c>
      <c r="R1449" s="67"/>
      <c r="S1449" s="68"/>
      <c r="T1449" s="69"/>
      <c r="U1449" s="69"/>
      <c r="V1449" s="69"/>
      <c r="W1449" s="69"/>
      <c r="X1449" s="69"/>
      <c r="Y1449" s="35"/>
      <c r="Z1449" s="35" t="s">
        <v>25489</v>
      </c>
      <c r="AA1449" s="36">
        <v>2</v>
      </c>
      <c r="AB1449" s="35" t="s">
        <v>9849</v>
      </c>
      <c r="AC1449" s="35" t="str">
        <f>+IF(Tabla1[[#This Row],[STK]]="no","Sin STK", "STK disponible")</f>
        <v>STK disponible</v>
      </c>
      <c r="AD1449" s="35">
        <f>+I1449*J1449</f>
        <v>0</v>
      </c>
      <c r="AE1449" s="35">
        <f>+I1449*K1449</f>
        <v>0</v>
      </c>
      <c r="AF1449" s="36">
        <f>IF(Tabla1[[#This Row],[ref pack]]=1,Tabla1[[#This Row],[Pedido]],LCM(Tabla1[[#This Row],[MC VIEJO]],Tabla1[[#This Row],[Pedido]]))</f>
        <v>2</v>
      </c>
      <c r="AG1449" s="36">
        <f>+VLOOKUP(Tabla1[[#This Row],[Artículo]],'.'!$B$2:$D$11481,3,)</f>
        <v>2</v>
      </c>
      <c r="AH1449" s="37" t="str">
        <f>+IFERROR(SEARCH("pack",Tabla1[[#This Row],[PACK]]),"")</f>
        <v/>
      </c>
    </row>
    <row r="1450" spans="1:34" ht="24" customHeight="1" x14ac:dyDescent="0.2">
      <c r="A1450" s="50" t="s">
        <v>2600</v>
      </c>
      <c r="B1450" s="60" t="s">
        <v>2670</v>
      </c>
      <c r="C1450" s="61" t="s">
        <v>2671</v>
      </c>
      <c r="D1450" s="52" t="s">
        <v>9842</v>
      </c>
      <c r="E1450" s="53">
        <v>958847.78</v>
      </c>
      <c r="F1450" s="23" t="str">
        <f>+IFERROR(VLOOKUP(Tabla1[[#This Row],[Artículo]],'..'!$B$2:$D$569000,3,),"")</f>
        <v/>
      </c>
      <c r="G1450" s="24" t="str">
        <f>IF(H1450=AF1450,"", "Error MC")</f>
        <v>Error MC</v>
      </c>
      <c r="H1450" s="62"/>
      <c r="I1450" s="54">
        <f>+Tabla1[[#This Row],[MC]]*Tabla1[[#This Row],[Pedido]]*Tabla1[[#This Row],[PVC ]]</f>
        <v>0</v>
      </c>
      <c r="J1450" s="26">
        <v>0.21</v>
      </c>
      <c r="K1450" s="63"/>
      <c r="L1450" s="28" t="s">
        <v>24296</v>
      </c>
      <c r="M1450" s="53">
        <v>1508267.5530000001</v>
      </c>
      <c r="N1450" s="64" t="str">
        <f>+IF(Tabla1[[#This Row],[F PMPI]]="SÍ","No","Sí")</f>
        <v>No</v>
      </c>
      <c r="O1450" s="65">
        <f>+Tabla1[[#This Row],[PVL]]*1.055</f>
        <v>1591222.2684150001</v>
      </c>
      <c r="P1450" s="65">
        <f>+Tabla1[[#This Row],[PVL]]*1.43</f>
        <v>2156822.6007900001</v>
      </c>
      <c r="Q1450" s="66" t="str">
        <f>+HYPERLINK(Tabla1[[#This Row],[PAG]])</f>
        <v>https://todomusica.com.ar/bafles-de-instalacion/7237-high-output-indoor-outdoor-3-way-monitor-loudspeaker-with-26.html</v>
      </c>
      <c r="R1450" s="67"/>
      <c r="S1450" s="68"/>
      <c r="T1450" s="69"/>
      <c r="U1450" s="69"/>
      <c r="V1450" s="69"/>
      <c r="W1450" s="69"/>
      <c r="X1450" s="69"/>
      <c r="Y1450" s="35"/>
      <c r="Z1450" s="35" t="s">
        <v>25490</v>
      </c>
      <c r="AA1450" s="36">
        <v>1</v>
      </c>
      <c r="AB1450" s="35" t="s">
        <v>9849</v>
      </c>
      <c r="AC1450" s="35" t="str">
        <f>+IF(Tabla1[[#This Row],[STK]]="no","Sin STK", "STK disponible")</f>
        <v>STK disponible</v>
      </c>
      <c r="AD1450" s="35">
        <f>+I1450*J1450</f>
        <v>0</v>
      </c>
      <c r="AE1450" s="35">
        <f>+I1450*K1450</f>
        <v>0</v>
      </c>
      <c r="AF1450" s="36">
        <f>IF(Tabla1[[#This Row],[ref pack]]=1,Tabla1[[#This Row],[Pedido]],LCM(Tabla1[[#This Row],[MC VIEJO]],Tabla1[[#This Row],[Pedido]]))</f>
        <v>1</v>
      </c>
      <c r="AG1450" s="36">
        <f>+VLOOKUP(Tabla1[[#This Row],[Artículo]],'.'!$B$2:$D$11481,3,)</f>
        <v>1</v>
      </c>
      <c r="AH1450" s="37" t="str">
        <f>+IFERROR(SEARCH("pack",Tabla1[[#This Row],[PACK]]),"")</f>
        <v/>
      </c>
    </row>
    <row r="1451" spans="1:34" ht="24" customHeight="1" x14ac:dyDescent="0.2">
      <c r="A1451" s="50" t="s">
        <v>2600</v>
      </c>
      <c r="B1451" s="60" t="s">
        <v>2672</v>
      </c>
      <c r="C1451" s="61" t="s">
        <v>2673</v>
      </c>
      <c r="D1451" s="52" t="s">
        <v>9842</v>
      </c>
      <c r="E1451" s="53">
        <v>958847.78</v>
      </c>
      <c r="F1451" s="23" t="str">
        <f>+IFERROR(VLOOKUP(Tabla1[[#This Row],[Artículo]],'..'!$B$2:$D$569000,3,),"")</f>
        <v/>
      </c>
      <c r="G1451" s="24" t="str">
        <f>IF(H1451=AF1451,"", "Error MC")</f>
        <v>Error MC</v>
      </c>
      <c r="H1451" s="62"/>
      <c r="I1451" s="54">
        <f>+Tabla1[[#This Row],[MC]]*Tabla1[[#This Row],[Pedido]]*Tabla1[[#This Row],[PVC ]]</f>
        <v>0</v>
      </c>
      <c r="J1451" s="26">
        <v>0.21</v>
      </c>
      <c r="K1451" s="63"/>
      <c r="L1451" s="28" t="s">
        <v>24296</v>
      </c>
      <c r="M1451" s="53">
        <v>1508267.5530000001</v>
      </c>
      <c r="N1451" s="64" t="str">
        <f>+IF(Tabla1[[#This Row],[F PMPI]]="SÍ","No","Sí")</f>
        <v>No</v>
      </c>
      <c r="O1451" s="65">
        <f>+Tabla1[[#This Row],[PVL]]*1.055</f>
        <v>1591222.2684150001</v>
      </c>
      <c r="P1451" s="65">
        <f>+Tabla1[[#This Row],[PVL]]*1.43</f>
        <v>2156822.6007900001</v>
      </c>
      <c r="Q1451" s="66" t="str">
        <f>+HYPERLINK(Tabla1[[#This Row],[PAG]])</f>
        <v>https://todomusica.com.ar/bafles-de-instalacion/7238-high-output-indoor-outdoor-3-way-monitor-loudspeaker-with-26.html</v>
      </c>
      <c r="R1451" s="67"/>
      <c r="S1451" s="68"/>
      <c r="T1451" s="69"/>
      <c r="U1451" s="69"/>
      <c r="V1451" s="69"/>
      <c r="W1451" s="69"/>
      <c r="X1451" s="69"/>
      <c r="Y1451" s="35"/>
      <c r="Z1451" s="35" t="s">
        <v>25491</v>
      </c>
      <c r="AA1451" s="36">
        <v>1</v>
      </c>
      <c r="AB1451" s="35" t="s">
        <v>9849</v>
      </c>
      <c r="AC1451" s="35" t="str">
        <f>+IF(Tabla1[[#This Row],[STK]]="no","Sin STK", "STK disponible")</f>
        <v>STK disponible</v>
      </c>
      <c r="AD1451" s="35">
        <f>+I1451*J1451</f>
        <v>0</v>
      </c>
      <c r="AE1451" s="35">
        <f>+I1451*K1451</f>
        <v>0</v>
      </c>
      <c r="AF1451" s="36">
        <f>IF(Tabla1[[#This Row],[ref pack]]=1,Tabla1[[#This Row],[Pedido]],LCM(Tabla1[[#This Row],[MC VIEJO]],Tabla1[[#This Row],[Pedido]]))</f>
        <v>1</v>
      </c>
      <c r="AG1451" s="36">
        <f>+VLOOKUP(Tabla1[[#This Row],[Artículo]],'.'!$B$2:$D$11481,3,)</f>
        <v>1</v>
      </c>
      <c r="AH1451" s="37" t="str">
        <f>+IFERROR(SEARCH("pack",Tabla1[[#This Row],[PACK]]),"")</f>
        <v/>
      </c>
    </row>
    <row r="1452" spans="1:34" ht="24" customHeight="1" x14ac:dyDescent="0.2">
      <c r="A1452" s="50" t="s">
        <v>2600</v>
      </c>
      <c r="B1452" s="60" t="s">
        <v>2674</v>
      </c>
      <c r="C1452" s="61" t="s">
        <v>2675</v>
      </c>
      <c r="D1452" s="52" t="s">
        <v>9842</v>
      </c>
      <c r="E1452" s="53">
        <v>332793.26</v>
      </c>
      <c r="F1452" s="23" t="str">
        <f>+IFERROR(VLOOKUP(Tabla1[[#This Row],[Artículo]],'..'!$B$2:$D$569000,3,),"")</f>
        <v/>
      </c>
      <c r="G1452" s="24" t="str">
        <f>IF(H1452=AF1452,"", "Error MC")</f>
        <v>Error MC</v>
      </c>
      <c r="H1452" s="62"/>
      <c r="I1452" s="54">
        <f>+Tabla1[[#This Row],[MC]]*Tabla1[[#This Row],[Pedido]]*Tabla1[[#This Row],[PVC ]]</f>
        <v>0</v>
      </c>
      <c r="J1452" s="26">
        <v>0.21</v>
      </c>
      <c r="K1452" s="63"/>
      <c r="L1452" s="28" t="s">
        <v>24296</v>
      </c>
      <c r="M1452" s="53">
        <v>523483.8</v>
      </c>
      <c r="N1452" s="64" t="str">
        <f>+IF(Tabla1[[#This Row],[F PMPI]]="SÍ","No","Sí")</f>
        <v>No</v>
      </c>
      <c r="O1452" s="65">
        <f>+Tabla1[[#This Row],[PVL]]*1.055</f>
        <v>552275.40899999999</v>
      </c>
      <c r="P1452" s="65">
        <f>+Tabla1[[#This Row],[PVL]]*1.43</f>
        <v>748581.83399999992</v>
      </c>
      <c r="Q1452" s="66" t="str">
        <f>+HYPERLINK(Tabla1[[#This Row],[PAG]])</f>
        <v>https://todomusica.com.ar/parlantes-de-instalacion/2120-control-47c-t.html</v>
      </c>
      <c r="R1452" s="67"/>
      <c r="S1452" s="68"/>
      <c r="T1452" s="69"/>
      <c r="U1452" s="69"/>
      <c r="V1452" s="69"/>
      <c r="W1452" s="69"/>
      <c r="X1452" s="69"/>
      <c r="Y1452" s="35"/>
      <c r="Z1452" s="35" t="s">
        <v>25492</v>
      </c>
      <c r="AA1452" s="36">
        <v>2</v>
      </c>
      <c r="AB1452" s="35" t="s">
        <v>9849</v>
      </c>
      <c r="AC1452" s="35" t="str">
        <f>+IF(Tabla1[[#This Row],[STK]]="no","Sin STK", "STK disponible")</f>
        <v>STK disponible</v>
      </c>
      <c r="AD1452" s="35">
        <f>+I1452*J1452</f>
        <v>0</v>
      </c>
      <c r="AE1452" s="35">
        <f>+I1452*K1452</f>
        <v>0</v>
      </c>
      <c r="AF1452" s="36">
        <f>IF(Tabla1[[#This Row],[ref pack]]=1,Tabla1[[#This Row],[Pedido]],LCM(Tabla1[[#This Row],[MC VIEJO]],Tabla1[[#This Row],[Pedido]]))</f>
        <v>2</v>
      </c>
      <c r="AG1452" s="36">
        <f>+VLOOKUP(Tabla1[[#This Row],[Artículo]],'.'!$B$2:$D$11481,3,)</f>
        <v>2</v>
      </c>
      <c r="AH1452" s="37" t="str">
        <f>+IFERROR(SEARCH("pack",Tabla1[[#This Row],[PACK]]),"")</f>
        <v/>
      </c>
    </row>
    <row r="1453" spans="1:34" ht="24" customHeight="1" x14ac:dyDescent="0.2">
      <c r="A1453" s="50" t="s">
        <v>2600</v>
      </c>
      <c r="B1453" s="60" t="s">
        <v>2676</v>
      </c>
      <c r="C1453" s="61" t="s">
        <v>2677</v>
      </c>
      <c r="D1453" s="52" t="s">
        <v>9842</v>
      </c>
      <c r="E1453" s="53">
        <v>359919.78</v>
      </c>
      <c r="F1453" s="23" t="str">
        <f>+IFERROR(VLOOKUP(Tabla1[[#This Row],[Artículo]],'..'!$B$2:$D$569000,3,),"")</f>
        <v/>
      </c>
      <c r="G1453" s="24" t="str">
        <f>IF(H1453=AF1453,"", "Error MC")</f>
        <v>Error MC</v>
      </c>
      <c r="H1453" s="62"/>
      <c r="I1453" s="54">
        <f>+Tabla1[[#This Row],[MC]]*Tabla1[[#This Row],[Pedido]]*Tabla1[[#This Row],[PVC ]]</f>
        <v>0</v>
      </c>
      <c r="J1453" s="26">
        <v>0.21</v>
      </c>
      <c r="K1453" s="63"/>
      <c r="L1453" s="28" t="s">
        <v>24296</v>
      </c>
      <c r="M1453" s="53">
        <v>566153.81499999994</v>
      </c>
      <c r="N1453" s="64" t="str">
        <f>+IF(Tabla1[[#This Row],[F PMPI]]="SÍ","No","Sí")</f>
        <v>Sí</v>
      </c>
      <c r="O1453" s="65">
        <f>+Tabla1[[#This Row],[PVL]]*1.055</f>
        <v>597292.27482499985</v>
      </c>
      <c r="P1453" s="65">
        <f>+Tabla1[[#This Row],[PVL]]*1.43</f>
        <v>809599.95544999989</v>
      </c>
      <c r="Q1453" s="66" t="str">
        <f>+HYPERLINK(Tabla1[[#This Row],[PAG]])</f>
        <v/>
      </c>
      <c r="R1453" s="67"/>
      <c r="S1453" s="68"/>
      <c r="T1453" s="69"/>
      <c r="U1453" s="69"/>
      <c r="V1453" s="69"/>
      <c r="W1453" s="69"/>
      <c r="X1453" s="69"/>
      <c r="Y1453" s="35"/>
      <c r="Z1453" s="35" t="s">
        <v>65</v>
      </c>
      <c r="AA1453" s="36">
        <v>2</v>
      </c>
      <c r="AB1453" s="35" t="s">
        <v>27</v>
      </c>
      <c r="AC1453" s="35" t="str">
        <f>+IF(Tabla1[[#This Row],[STK]]="no","Sin STK", "STK disponible")</f>
        <v>STK disponible</v>
      </c>
      <c r="AD1453" s="35">
        <f>+I1453*J1453</f>
        <v>0</v>
      </c>
      <c r="AE1453" s="35">
        <f>+I1453*K1453</f>
        <v>0</v>
      </c>
      <c r="AF1453" s="36">
        <f>IF(Tabla1[[#This Row],[ref pack]]=1,Tabla1[[#This Row],[Pedido]],LCM(Tabla1[[#This Row],[MC VIEJO]],Tabla1[[#This Row],[Pedido]]))</f>
        <v>2</v>
      </c>
      <c r="AG1453" s="36">
        <f>+VLOOKUP(Tabla1[[#This Row],[Artículo]],'.'!$B$2:$D$11481,3,)</f>
        <v>2</v>
      </c>
      <c r="AH1453" s="37" t="str">
        <f>+IFERROR(SEARCH("pack",Tabla1[[#This Row],[PACK]]),"")</f>
        <v/>
      </c>
    </row>
    <row r="1454" spans="1:34" ht="24" customHeight="1" x14ac:dyDescent="0.2">
      <c r="A1454" s="50" t="s">
        <v>2600</v>
      </c>
      <c r="B1454" s="60" t="s">
        <v>2678</v>
      </c>
      <c r="C1454" s="61" t="s">
        <v>2679</v>
      </c>
      <c r="D1454" s="52" t="s">
        <v>27</v>
      </c>
      <c r="E1454" s="53">
        <v>286319.17</v>
      </c>
      <c r="F1454" s="23" t="str">
        <f>+IFERROR(VLOOKUP(Tabla1[[#This Row],[Artículo]],'..'!$B$2:$D$569000,3,),"")</f>
        <v/>
      </c>
      <c r="G1454" s="24" t="str">
        <f>IF(H1454=AF1454,"", "Error MC")</f>
        <v>Error MC</v>
      </c>
      <c r="H1454" s="62"/>
      <c r="I1454" s="54">
        <f>+Tabla1[[#This Row],[MC]]*Tabla1[[#This Row],[Pedido]]*Tabla1[[#This Row],[PVC ]]</f>
        <v>0</v>
      </c>
      <c r="J1454" s="26">
        <v>0.21</v>
      </c>
      <c r="K1454" s="63"/>
      <c r="L1454" s="28" t="s">
        <v>24296</v>
      </c>
      <c r="M1454" s="53">
        <v>450380.05300000001</v>
      </c>
      <c r="N1454" s="64" t="str">
        <f>+IF(Tabla1[[#This Row],[F PMPI]]="SÍ","No","Sí")</f>
        <v>No</v>
      </c>
      <c r="O1454" s="65">
        <f>+Tabla1[[#This Row],[PVL]]*1.055</f>
        <v>475150.955915</v>
      </c>
      <c r="P1454" s="65">
        <f>+Tabla1[[#This Row],[PVL]]*1.43</f>
        <v>644043.47578999994</v>
      </c>
      <c r="Q1454" s="66" t="str">
        <f>+HYPERLINK(Tabla1[[#This Row],[PAG]])</f>
        <v>https://todomusica.com.ar/parlantes-de-instalacion/1475-control-47lp.html</v>
      </c>
      <c r="R1454" s="67"/>
      <c r="S1454" s="68"/>
      <c r="T1454" s="69"/>
      <c r="U1454" s="69"/>
      <c r="V1454" s="69"/>
      <c r="W1454" s="69"/>
      <c r="X1454" s="69"/>
      <c r="Y1454" s="35"/>
      <c r="Z1454" s="35" t="s">
        <v>25493</v>
      </c>
      <c r="AA1454" s="36">
        <v>2</v>
      </c>
      <c r="AB1454" s="35" t="s">
        <v>9849</v>
      </c>
      <c r="AC1454" s="35" t="str">
        <f>+IF(Tabla1[[#This Row],[STK]]="no","Sin STK", "STK disponible")</f>
        <v>Sin STK</v>
      </c>
      <c r="AD1454" s="35">
        <f>+I1454*J1454</f>
        <v>0</v>
      </c>
      <c r="AE1454" s="35">
        <f>+I1454*K1454</f>
        <v>0</v>
      </c>
      <c r="AF1454" s="36">
        <f>IF(Tabla1[[#This Row],[ref pack]]=1,Tabla1[[#This Row],[Pedido]],LCM(Tabla1[[#This Row],[MC VIEJO]],Tabla1[[#This Row],[Pedido]]))</f>
        <v>2</v>
      </c>
      <c r="AG1454" s="36">
        <f>+VLOOKUP(Tabla1[[#This Row],[Artículo]],'.'!$B$2:$D$11481,3,)</f>
        <v>2</v>
      </c>
      <c r="AH1454" s="37" t="str">
        <f>+IFERROR(SEARCH("pack",Tabla1[[#This Row],[PACK]]),"")</f>
        <v/>
      </c>
    </row>
    <row r="1455" spans="1:34" ht="24" customHeight="1" x14ac:dyDescent="0.2">
      <c r="A1455" s="50" t="s">
        <v>2600</v>
      </c>
      <c r="B1455" s="60" t="s">
        <v>2680</v>
      </c>
      <c r="C1455" s="61" t="s">
        <v>2681</v>
      </c>
      <c r="D1455" s="52" t="s">
        <v>9842</v>
      </c>
      <c r="E1455" s="53">
        <v>336412.05</v>
      </c>
      <c r="F1455" s="23" t="str">
        <f>+IFERROR(VLOOKUP(Tabla1[[#This Row],[Artículo]],'..'!$B$2:$D$569000,3,),"")</f>
        <v/>
      </c>
      <c r="G1455" s="24" t="str">
        <f>IF(H1455=AF1455,"", "Error MC")</f>
        <v>Error MC</v>
      </c>
      <c r="H1455" s="62"/>
      <c r="I1455" s="54">
        <f>+Tabla1[[#This Row],[MC]]*Tabla1[[#This Row],[Pedido]]*Tabla1[[#This Row],[PVC ]]</f>
        <v>0</v>
      </c>
      <c r="J1455" s="26">
        <v>0.21</v>
      </c>
      <c r="K1455" s="63"/>
      <c r="L1455" s="28" t="s">
        <v>24296</v>
      </c>
      <c r="M1455" s="53">
        <v>529176.16099999996</v>
      </c>
      <c r="N1455" s="64" t="str">
        <f>+IF(Tabla1[[#This Row],[F PMPI]]="SÍ","No","Sí")</f>
        <v>No</v>
      </c>
      <c r="O1455" s="65">
        <f>+Tabla1[[#This Row],[PVL]]*1.055</f>
        <v>558280.84985499992</v>
      </c>
      <c r="P1455" s="65">
        <f>+Tabla1[[#This Row],[PVL]]*1.43</f>
        <v>756721.91022999992</v>
      </c>
      <c r="Q1455" s="66" t="str">
        <f>+HYPERLINK(Tabla1[[#This Row],[PAG]])</f>
        <v>https://todomusica.com.ar/bafles-de-instalacion/6817-control-85m.html</v>
      </c>
      <c r="R1455" s="67"/>
      <c r="S1455" s="68"/>
      <c r="T1455" s="69"/>
      <c r="U1455" s="69"/>
      <c r="V1455" s="69"/>
      <c r="W1455" s="69"/>
      <c r="X1455" s="69"/>
      <c r="Y1455" s="35"/>
      <c r="Z1455" s="35" t="s">
        <v>25494</v>
      </c>
      <c r="AA1455" s="36">
        <v>1</v>
      </c>
      <c r="AB1455" s="35" t="s">
        <v>9849</v>
      </c>
      <c r="AC1455" s="35" t="str">
        <f>+IF(Tabla1[[#This Row],[STK]]="no","Sin STK", "STK disponible")</f>
        <v>STK disponible</v>
      </c>
      <c r="AD1455" s="35">
        <f>+I1455*J1455</f>
        <v>0</v>
      </c>
      <c r="AE1455" s="35">
        <f>+I1455*K1455</f>
        <v>0</v>
      </c>
      <c r="AF1455" s="36">
        <f>IF(Tabla1[[#This Row],[ref pack]]=1,Tabla1[[#This Row],[Pedido]],LCM(Tabla1[[#This Row],[MC VIEJO]],Tabla1[[#This Row],[Pedido]]))</f>
        <v>1</v>
      </c>
      <c r="AG1455" s="36">
        <f>+VLOOKUP(Tabla1[[#This Row],[Artículo]],'.'!$B$2:$D$11481,3,)</f>
        <v>1</v>
      </c>
      <c r="AH1455" s="37" t="str">
        <f>+IFERROR(SEARCH("pack",Tabla1[[#This Row],[PACK]]),"")</f>
        <v/>
      </c>
    </row>
    <row r="1456" spans="1:34" ht="24" customHeight="1" x14ac:dyDescent="0.2">
      <c r="A1456" s="50" t="s">
        <v>2600</v>
      </c>
      <c r="B1456" s="60" t="s">
        <v>2682</v>
      </c>
      <c r="C1456" s="61" t="s">
        <v>2683</v>
      </c>
      <c r="D1456" s="52" t="s">
        <v>9842</v>
      </c>
      <c r="E1456" s="53">
        <v>504567.25</v>
      </c>
      <c r="F1456" s="23" t="str">
        <f>+IFERROR(VLOOKUP(Tabla1[[#This Row],[Artículo]],'..'!$B$2:$D$569000,3,),"")</f>
        <v/>
      </c>
      <c r="G1456" s="24" t="str">
        <f>IF(H1456=AF1456,"", "Error MC")</f>
        <v>Error MC</v>
      </c>
      <c r="H1456" s="62"/>
      <c r="I1456" s="54">
        <f>+Tabla1[[#This Row],[MC]]*Tabla1[[#This Row],[Pedido]]*Tabla1[[#This Row],[PVC ]]</f>
        <v>0</v>
      </c>
      <c r="J1456" s="26">
        <v>0.21</v>
      </c>
      <c r="K1456" s="63"/>
      <c r="L1456" s="28" t="s">
        <v>24296</v>
      </c>
      <c r="M1456" s="53">
        <v>793684.29</v>
      </c>
      <c r="N1456" s="64" t="str">
        <f>+IF(Tabla1[[#This Row],[F PMPI]]="SÍ","No","Sí")</f>
        <v>No</v>
      </c>
      <c r="O1456" s="65">
        <f>+Tabla1[[#This Row],[PVL]]*1.055</f>
        <v>837336.92594999995</v>
      </c>
      <c r="P1456" s="65">
        <f>+Tabla1[[#This Row],[PVL]]*1.43</f>
        <v>1134968.5347</v>
      </c>
      <c r="Q1456" s="66" t="str">
        <f>+HYPERLINK(Tabla1[[#This Row],[PAG]])</f>
        <v>https://todomusica.com.ar/productos-sin-categorias-de-netsuite/6818-control-88m.html</v>
      </c>
      <c r="R1456" s="67"/>
      <c r="S1456" s="68"/>
      <c r="T1456" s="69"/>
      <c r="U1456" s="69"/>
      <c r="V1456" s="69"/>
      <c r="W1456" s="69"/>
      <c r="X1456" s="69"/>
      <c r="Y1456" s="35"/>
      <c r="Z1456" s="35" t="s">
        <v>25495</v>
      </c>
      <c r="AA1456" s="36">
        <v>1</v>
      </c>
      <c r="AB1456" s="35" t="s">
        <v>9849</v>
      </c>
      <c r="AC1456" s="35" t="str">
        <f>+IF(Tabla1[[#This Row],[STK]]="no","Sin STK", "STK disponible")</f>
        <v>STK disponible</v>
      </c>
      <c r="AD1456" s="35">
        <f>+I1456*J1456</f>
        <v>0</v>
      </c>
      <c r="AE1456" s="35">
        <f>+I1456*K1456</f>
        <v>0</v>
      </c>
      <c r="AF1456" s="36">
        <f>IF(Tabla1[[#This Row],[ref pack]]=1,Tabla1[[#This Row],[Pedido]],LCM(Tabla1[[#This Row],[MC VIEJO]],Tabla1[[#This Row],[Pedido]]))</f>
        <v>1</v>
      </c>
      <c r="AG1456" s="36">
        <f>+VLOOKUP(Tabla1[[#This Row],[Artículo]],'.'!$B$2:$D$11481,3,)</f>
        <v>1</v>
      </c>
      <c r="AH1456" s="37" t="str">
        <f>+IFERROR(SEARCH("pack",Tabla1[[#This Row],[PACK]]),"")</f>
        <v/>
      </c>
    </row>
    <row r="1457" spans="1:34" ht="24" customHeight="1" x14ac:dyDescent="0.2">
      <c r="A1457" s="50" t="s">
        <v>2600</v>
      </c>
      <c r="B1457" s="60" t="s">
        <v>2684</v>
      </c>
      <c r="C1457" s="61" t="s">
        <v>2685</v>
      </c>
      <c r="D1457" s="52" t="s">
        <v>9842</v>
      </c>
      <c r="E1457" s="53">
        <v>351782.02</v>
      </c>
      <c r="F1457" s="23" t="str">
        <f>+IFERROR(VLOOKUP(Tabla1[[#This Row],[Artículo]],'..'!$B$2:$D$569000,3,),"")</f>
        <v/>
      </c>
      <c r="G1457" s="24" t="str">
        <f>IF(H1457=AF1457,"", "Error MC")</f>
        <v>Error MC</v>
      </c>
      <c r="H1457" s="62"/>
      <c r="I1457" s="54">
        <f>+Tabla1[[#This Row],[MC]]*Tabla1[[#This Row],[Pedido]]*Tabla1[[#This Row],[PVC ]]</f>
        <v>0</v>
      </c>
      <c r="J1457" s="26">
        <v>0.21</v>
      </c>
      <c r="K1457" s="63"/>
      <c r="L1457" s="28" t="s">
        <v>24296</v>
      </c>
      <c r="M1457" s="53">
        <v>553353.12199999997</v>
      </c>
      <c r="N1457" s="64" t="str">
        <f>+IF(Tabla1[[#This Row],[F PMPI]]="SÍ","No","Sí")</f>
        <v>No</v>
      </c>
      <c r="O1457" s="65">
        <f>+Tabla1[[#This Row],[PVL]]*1.055</f>
        <v>583787.54370999988</v>
      </c>
      <c r="P1457" s="65">
        <f>+Tabla1[[#This Row],[PVL]]*1.43</f>
        <v>791294.96445999993</v>
      </c>
      <c r="Q1457" s="66" t="str">
        <f>+HYPERLINK(Tabla1[[#This Row],[PAG]])</f>
        <v>https://todomusica.com.ar/bafles-de-instalacion/2345-controlcrv.html</v>
      </c>
      <c r="R1457" s="67"/>
      <c r="S1457" s="68"/>
      <c r="T1457" s="69"/>
      <c r="U1457" s="69"/>
      <c r="V1457" s="69"/>
      <c r="W1457" s="69"/>
      <c r="X1457" s="69"/>
      <c r="Y1457" s="35"/>
      <c r="Z1457" s="35" t="s">
        <v>25496</v>
      </c>
      <c r="AA1457" s="36">
        <v>1</v>
      </c>
      <c r="AB1457" s="35" t="s">
        <v>9849</v>
      </c>
      <c r="AC1457" s="35" t="str">
        <f>+IF(Tabla1[[#This Row],[STK]]="no","Sin STK", "STK disponible")</f>
        <v>STK disponible</v>
      </c>
      <c r="AD1457" s="35">
        <f>+I1457*J1457</f>
        <v>0</v>
      </c>
      <c r="AE1457" s="35">
        <f>+I1457*K1457</f>
        <v>0</v>
      </c>
      <c r="AF1457" s="36">
        <f>IF(Tabla1[[#This Row],[ref pack]]=1,Tabla1[[#This Row],[Pedido]],LCM(Tabla1[[#This Row],[MC VIEJO]],Tabla1[[#This Row],[Pedido]]))</f>
        <v>1</v>
      </c>
      <c r="AG1457" s="36">
        <f>+VLOOKUP(Tabla1[[#This Row],[Artículo]],'.'!$B$2:$D$11481,3,)</f>
        <v>1</v>
      </c>
      <c r="AH1457" s="37" t="str">
        <f>+IFERROR(SEARCH("pack",Tabla1[[#This Row],[PACK]]),"")</f>
        <v/>
      </c>
    </row>
    <row r="1458" spans="1:34" ht="24" customHeight="1" x14ac:dyDescent="0.2">
      <c r="A1458" s="50" t="s">
        <v>2600</v>
      </c>
      <c r="B1458" s="60" t="s">
        <v>2686</v>
      </c>
      <c r="C1458" s="61" t="s">
        <v>2687</v>
      </c>
      <c r="D1458" s="52" t="s">
        <v>9842</v>
      </c>
      <c r="E1458" s="53">
        <v>351782.02</v>
      </c>
      <c r="F1458" s="23" t="str">
        <f>+IFERROR(VLOOKUP(Tabla1[[#This Row],[Artículo]],'..'!$B$2:$D$569000,3,),"")</f>
        <v/>
      </c>
      <c r="G1458" s="24" t="str">
        <f>IF(H1458=AF1458,"", "Error MC")</f>
        <v>Error MC</v>
      </c>
      <c r="H1458" s="62"/>
      <c r="I1458" s="54">
        <f>+Tabla1[[#This Row],[MC]]*Tabla1[[#This Row],[Pedido]]*Tabla1[[#This Row],[PVC ]]</f>
        <v>0</v>
      </c>
      <c r="J1458" s="26">
        <v>0.21</v>
      </c>
      <c r="K1458" s="63"/>
      <c r="L1458" s="28" t="s">
        <v>24296</v>
      </c>
      <c r="M1458" s="53">
        <v>553353.12199999997</v>
      </c>
      <c r="N1458" s="64" t="str">
        <f>+IF(Tabla1[[#This Row],[F PMPI]]="SÍ","No","Sí")</f>
        <v>No</v>
      </c>
      <c r="O1458" s="65">
        <f>+Tabla1[[#This Row],[PVL]]*1.055</f>
        <v>583787.54370999988</v>
      </c>
      <c r="P1458" s="65">
        <f>+Tabla1[[#This Row],[PVL]]*1.43</f>
        <v>791294.96445999993</v>
      </c>
      <c r="Q1458" s="66" t="str">
        <f>+HYPERLINK(Tabla1[[#This Row],[PAG]])</f>
        <v>https://todomusica.com.ar/bafles-de-instalacion/1413-controlcrv-wh.html</v>
      </c>
      <c r="R1458" s="67"/>
      <c r="S1458" s="68"/>
      <c r="T1458" s="69"/>
      <c r="U1458" s="69"/>
      <c r="V1458" s="69"/>
      <c r="W1458" s="69"/>
      <c r="X1458" s="69"/>
      <c r="Y1458" s="35"/>
      <c r="Z1458" s="35" t="s">
        <v>25497</v>
      </c>
      <c r="AA1458" s="36">
        <v>1</v>
      </c>
      <c r="AB1458" s="35" t="s">
        <v>9849</v>
      </c>
      <c r="AC1458" s="35" t="str">
        <f>+IF(Tabla1[[#This Row],[STK]]="no","Sin STK", "STK disponible")</f>
        <v>STK disponible</v>
      </c>
      <c r="AD1458" s="35">
        <f>+I1458*J1458</f>
        <v>0</v>
      </c>
      <c r="AE1458" s="35">
        <f>+I1458*K1458</f>
        <v>0</v>
      </c>
      <c r="AF1458" s="36">
        <f>IF(Tabla1[[#This Row],[ref pack]]=1,Tabla1[[#This Row],[Pedido]],LCM(Tabla1[[#This Row],[MC VIEJO]],Tabla1[[#This Row],[Pedido]]))</f>
        <v>1</v>
      </c>
      <c r="AG1458" s="36">
        <f>+VLOOKUP(Tabla1[[#This Row],[Artículo]],'.'!$B$2:$D$11481,3,)</f>
        <v>1</v>
      </c>
      <c r="AH1458" s="37" t="str">
        <f>+IFERROR(SEARCH("pack",Tabla1[[#This Row],[PACK]]),"")</f>
        <v/>
      </c>
    </row>
    <row r="1459" spans="1:34" ht="24" customHeight="1" x14ac:dyDescent="0.2">
      <c r="A1459" s="50" t="s">
        <v>2600</v>
      </c>
      <c r="B1459" s="60" t="s">
        <v>2688</v>
      </c>
      <c r="C1459" s="61" t="s">
        <v>2689</v>
      </c>
      <c r="D1459" s="52" t="s">
        <v>9842</v>
      </c>
      <c r="E1459" s="53">
        <v>164702.97500000001</v>
      </c>
      <c r="F1459" s="23" t="str">
        <f>+IFERROR(VLOOKUP(Tabla1[[#This Row],[Artículo]],'..'!$B$2:$D$569000,3,),"")</f>
        <v/>
      </c>
      <c r="G1459" s="24" t="str">
        <f>IF(H1459=AF1459,"", "Error MC")</f>
        <v>Error MC</v>
      </c>
      <c r="H1459" s="62"/>
      <c r="I1459" s="54">
        <f>+Tabla1[[#This Row],[MC]]*Tabla1[[#This Row],[Pedido]]*Tabla1[[#This Row],[PVC ]]</f>
        <v>0</v>
      </c>
      <c r="J1459" s="26">
        <v>0.21</v>
      </c>
      <c r="K1459" s="63"/>
      <c r="L1459" s="28" t="s">
        <v>24296</v>
      </c>
      <c r="M1459" s="53">
        <v>259077.783</v>
      </c>
      <c r="N1459" s="64" t="str">
        <f>+IF(Tabla1[[#This Row],[F PMPI]]="SÍ","No","Sí")</f>
        <v>No</v>
      </c>
      <c r="O1459" s="65">
        <f>+Tabla1[[#This Row],[PVL]]*1.055</f>
        <v>273327.06106499996</v>
      </c>
      <c r="P1459" s="65">
        <f>+Tabla1[[#This Row],[PVL]]*1.43</f>
        <v>370481.22968999995</v>
      </c>
      <c r="Q1459" s="66" t="str">
        <f>+HYPERLINK(Tabla1[[#This Row],[PAG]])</f>
        <v>https://todomusica.com.ar/parlantes-de-instalacion/1610-control19cst.html</v>
      </c>
      <c r="R1459" s="67"/>
      <c r="S1459" s="68"/>
      <c r="T1459" s="69"/>
      <c r="U1459" s="69"/>
      <c r="V1459" s="69"/>
      <c r="W1459" s="69"/>
      <c r="X1459" s="69"/>
      <c r="Y1459" s="35"/>
      <c r="Z1459" s="35" t="s">
        <v>25498</v>
      </c>
      <c r="AA1459" s="36">
        <v>2</v>
      </c>
      <c r="AB1459" s="35" t="s">
        <v>9849</v>
      </c>
      <c r="AC1459" s="35" t="str">
        <f>+IF(Tabla1[[#This Row],[STK]]="no","Sin STK", "STK disponible")</f>
        <v>STK disponible</v>
      </c>
      <c r="AD1459" s="35">
        <f>+I1459*J1459</f>
        <v>0</v>
      </c>
      <c r="AE1459" s="35">
        <f>+I1459*K1459</f>
        <v>0</v>
      </c>
      <c r="AF1459" s="36">
        <f>IF(Tabla1[[#This Row],[ref pack]]=1,Tabla1[[#This Row],[Pedido]],LCM(Tabla1[[#This Row],[MC VIEJO]],Tabla1[[#This Row],[Pedido]]))</f>
        <v>2</v>
      </c>
      <c r="AG1459" s="36">
        <f>+VLOOKUP(Tabla1[[#This Row],[Artículo]],'.'!$B$2:$D$11481,3,)</f>
        <v>2</v>
      </c>
      <c r="AH1459" s="37" t="str">
        <f>+IFERROR(SEARCH("pack",Tabla1[[#This Row],[PACK]]),"")</f>
        <v/>
      </c>
    </row>
    <row r="1460" spans="1:34" ht="24" customHeight="1" x14ac:dyDescent="0.2">
      <c r="A1460" s="50" t="s">
        <v>2600</v>
      </c>
      <c r="B1460" s="60" t="s">
        <v>2690</v>
      </c>
      <c r="C1460" s="61" t="s">
        <v>2691</v>
      </c>
      <c r="D1460" s="52" t="s">
        <v>27</v>
      </c>
      <c r="E1460" s="53">
        <v>177428.33</v>
      </c>
      <c r="F1460" s="23" t="str">
        <f>+IFERROR(VLOOKUP(Tabla1[[#This Row],[Artículo]],'..'!$B$2:$D$569000,3,),"")</f>
        <v/>
      </c>
      <c r="G1460" s="24" t="str">
        <f>IF(H1460=AF1460,"", "Error MC")</f>
        <v>Error MC</v>
      </c>
      <c r="H1460" s="62"/>
      <c r="I1460" s="54">
        <f>+Tabla1[[#This Row],[MC]]*Tabla1[[#This Row],[Pedido]]*Tabla1[[#This Row],[PVC ]]</f>
        <v>0</v>
      </c>
      <c r="J1460" s="26">
        <v>0.21</v>
      </c>
      <c r="K1460" s="63"/>
      <c r="L1460" s="28" t="s">
        <v>24296</v>
      </c>
      <c r="M1460" s="53">
        <v>279094.76400000002</v>
      </c>
      <c r="N1460" s="64" t="str">
        <f>+IF(Tabla1[[#This Row],[F PMPI]]="SÍ","No","Sí")</f>
        <v>No</v>
      </c>
      <c r="O1460" s="65">
        <f>+Tabla1[[#This Row],[PVL]]*1.055</f>
        <v>294444.97602</v>
      </c>
      <c r="P1460" s="65">
        <f>+Tabla1[[#This Row],[PVL]]*1.43</f>
        <v>399105.51251999999</v>
      </c>
      <c r="Q1460" s="66" t="str">
        <f>+HYPERLINK(Tabla1[[#This Row],[PAG]])</f>
        <v>https://todomusica.com.ar/bafles-de-instalacion/6503-control23-1.html</v>
      </c>
      <c r="R1460" s="67"/>
      <c r="S1460" s="68"/>
      <c r="T1460" s="69"/>
      <c r="U1460" s="69"/>
      <c r="V1460" s="69"/>
      <c r="W1460" s="69"/>
      <c r="X1460" s="69"/>
      <c r="Y1460" s="35"/>
      <c r="Z1460" s="35" t="s">
        <v>25499</v>
      </c>
      <c r="AA1460" s="36">
        <v>2</v>
      </c>
      <c r="AB1460" s="35" t="s">
        <v>9849</v>
      </c>
      <c r="AC1460" s="35" t="str">
        <f>+IF(Tabla1[[#This Row],[STK]]="no","Sin STK", "STK disponible")</f>
        <v>Sin STK</v>
      </c>
      <c r="AD1460" s="35">
        <f>+I1460*J1460</f>
        <v>0</v>
      </c>
      <c r="AE1460" s="35">
        <f>+I1460*K1460</f>
        <v>0</v>
      </c>
      <c r="AF1460" s="36">
        <f>IF(Tabla1[[#This Row],[ref pack]]=1,Tabla1[[#This Row],[Pedido]],LCM(Tabla1[[#This Row],[MC VIEJO]],Tabla1[[#This Row],[Pedido]]))</f>
        <v>2</v>
      </c>
      <c r="AG1460" s="36">
        <f>+VLOOKUP(Tabla1[[#This Row],[Artículo]],'.'!$B$2:$D$11481,3,)</f>
        <v>2</v>
      </c>
      <c r="AH1460" s="37" t="str">
        <f>+IFERROR(SEARCH("pack",Tabla1[[#This Row],[PACK]]),"")</f>
        <v/>
      </c>
    </row>
    <row r="1461" spans="1:34" ht="24" customHeight="1" x14ac:dyDescent="0.2">
      <c r="A1461" s="50" t="s">
        <v>2600</v>
      </c>
      <c r="B1461" s="60" t="s">
        <v>2692</v>
      </c>
      <c r="C1461" s="61" t="s">
        <v>2693</v>
      </c>
      <c r="D1461" s="52" t="s">
        <v>27</v>
      </c>
      <c r="E1461" s="53">
        <v>184636.28</v>
      </c>
      <c r="F1461" s="23" t="str">
        <f>+IFERROR(VLOOKUP(Tabla1[[#This Row],[Artículo]],'..'!$B$2:$D$569000,3,),"")</f>
        <v/>
      </c>
      <c r="G1461" s="24" t="str">
        <f>IF(H1461=AF1461,"", "Error MC")</f>
        <v>Error MC</v>
      </c>
      <c r="H1461" s="62"/>
      <c r="I1461" s="54">
        <f>+Tabla1[[#This Row],[MC]]*Tabla1[[#This Row],[Pedido]]*Tabla1[[#This Row],[PVC ]]</f>
        <v>0</v>
      </c>
      <c r="J1461" s="26">
        <v>0.21</v>
      </c>
      <c r="K1461" s="63"/>
      <c r="L1461" s="28" t="s">
        <v>24296</v>
      </c>
      <c r="M1461" s="53">
        <v>290432.87</v>
      </c>
      <c r="N1461" s="64" t="str">
        <f>+IF(Tabla1[[#This Row],[F PMPI]]="SÍ","No","Sí")</f>
        <v>No</v>
      </c>
      <c r="O1461" s="65">
        <f>+Tabla1[[#This Row],[PVL]]*1.055</f>
        <v>306406.67784999998</v>
      </c>
      <c r="P1461" s="65">
        <f>+Tabla1[[#This Row],[PVL]]*1.43</f>
        <v>415319.00409999996</v>
      </c>
      <c r="Q1461" s="66" t="str">
        <f>+HYPERLINK(Tabla1[[#This Row],[PAG]])</f>
        <v>https://todomusica.com.ar/bafles-de-instalacion/6504-control23-1-wh.html</v>
      </c>
      <c r="R1461" s="67"/>
      <c r="S1461" s="68"/>
      <c r="T1461" s="69"/>
      <c r="U1461" s="69"/>
      <c r="V1461" s="69"/>
      <c r="W1461" s="69"/>
      <c r="X1461" s="69"/>
      <c r="Y1461" s="35"/>
      <c r="Z1461" s="35" t="s">
        <v>25500</v>
      </c>
      <c r="AA1461" s="36">
        <v>2</v>
      </c>
      <c r="AB1461" s="35" t="s">
        <v>9849</v>
      </c>
      <c r="AC1461" s="35" t="str">
        <f>+IF(Tabla1[[#This Row],[STK]]="no","Sin STK", "STK disponible")</f>
        <v>Sin STK</v>
      </c>
      <c r="AD1461" s="35">
        <f>+I1461*J1461</f>
        <v>0</v>
      </c>
      <c r="AE1461" s="35">
        <f>+I1461*K1461</f>
        <v>0</v>
      </c>
      <c r="AF1461" s="36">
        <f>IF(Tabla1[[#This Row],[ref pack]]=1,Tabla1[[#This Row],[Pedido]],LCM(Tabla1[[#This Row],[MC VIEJO]],Tabla1[[#This Row],[Pedido]]))</f>
        <v>2</v>
      </c>
      <c r="AG1461" s="36">
        <f>+VLOOKUP(Tabla1[[#This Row],[Artículo]],'.'!$B$2:$D$11481,3,)</f>
        <v>2</v>
      </c>
      <c r="AH1461" s="37" t="str">
        <f>+IFERROR(SEARCH("pack",Tabla1[[#This Row],[PACK]]),"")</f>
        <v/>
      </c>
    </row>
    <row r="1462" spans="1:34" ht="24" customHeight="1" x14ac:dyDescent="0.2">
      <c r="A1462" s="50" t="s">
        <v>2600</v>
      </c>
      <c r="B1462" s="60" t="s">
        <v>2694</v>
      </c>
      <c r="C1462" s="61" t="s">
        <v>2695</v>
      </c>
      <c r="D1462" s="52" t="s">
        <v>27</v>
      </c>
      <c r="E1462" s="53">
        <v>90328.755000000005</v>
      </c>
      <c r="F1462" s="23" t="str">
        <f>+IFERROR(VLOOKUP(Tabla1[[#This Row],[Artículo]],'..'!$B$2:$D$569000,3,),"")</f>
        <v/>
      </c>
      <c r="G1462" s="24" t="str">
        <f>IF(H1462=AF1462,"", "Error MC")</f>
        <v>Error MC</v>
      </c>
      <c r="H1462" s="62"/>
      <c r="I1462" s="54">
        <f>+Tabla1[[#This Row],[MC]]*Tabla1[[#This Row],[Pedido]]*Tabla1[[#This Row],[PVC ]]</f>
        <v>0</v>
      </c>
      <c r="J1462" s="26">
        <v>0.21</v>
      </c>
      <c r="K1462" s="63"/>
      <c r="L1462" s="28" t="s">
        <v>24296</v>
      </c>
      <c r="M1462" s="53">
        <v>142087.13</v>
      </c>
      <c r="N1462" s="64" t="str">
        <f>+IF(Tabla1[[#This Row],[F PMPI]]="SÍ","No","Sí")</f>
        <v>No</v>
      </c>
      <c r="O1462" s="65">
        <f>+Tabla1[[#This Row],[PVL]]*1.055</f>
        <v>149901.92215</v>
      </c>
      <c r="P1462" s="65">
        <f>+Tabla1[[#This Row],[PVL]]*1.43</f>
        <v>203184.59589999999</v>
      </c>
      <c r="Q1462" s="66" t="str">
        <f>+HYPERLINK(Tabla1[[#This Row],[PAG]])</f>
        <v>https://todomusica.com.ar/parlantes-de-instalacion/4313-404.html</v>
      </c>
      <c r="R1462" s="67"/>
      <c r="S1462" s="68"/>
      <c r="T1462" s="69"/>
      <c r="U1462" s="69"/>
      <c r="V1462" s="69"/>
      <c r="W1462" s="69"/>
      <c r="X1462" s="69"/>
      <c r="Y1462" s="35"/>
      <c r="Z1462" s="35" t="s">
        <v>25501</v>
      </c>
      <c r="AA1462" s="36">
        <v>2</v>
      </c>
      <c r="AB1462" s="35" t="s">
        <v>9849</v>
      </c>
      <c r="AC1462" s="35" t="str">
        <f>+IF(Tabla1[[#This Row],[STK]]="no","Sin STK", "STK disponible")</f>
        <v>Sin STK</v>
      </c>
      <c r="AD1462" s="35">
        <f>+I1462*J1462</f>
        <v>0</v>
      </c>
      <c r="AE1462" s="35">
        <f>+I1462*K1462</f>
        <v>0</v>
      </c>
      <c r="AF1462" s="36">
        <f>IF(Tabla1[[#This Row],[ref pack]]=1,Tabla1[[#This Row],[Pedido]],LCM(Tabla1[[#This Row],[MC VIEJO]],Tabla1[[#This Row],[Pedido]]))</f>
        <v>2</v>
      </c>
      <c r="AG1462" s="36">
        <f>+VLOOKUP(Tabla1[[#This Row],[Artículo]],'.'!$B$2:$D$11481,3,)</f>
        <v>2</v>
      </c>
      <c r="AH1462" s="37" t="str">
        <f>+IFERROR(SEARCH("pack",Tabla1[[#This Row],[PACK]]),"")</f>
        <v/>
      </c>
    </row>
    <row r="1463" spans="1:34" ht="24" customHeight="1" x14ac:dyDescent="0.2">
      <c r="A1463" s="50" t="s">
        <v>2600</v>
      </c>
      <c r="B1463" s="60" t="s">
        <v>2696</v>
      </c>
      <c r="C1463" s="61" t="s">
        <v>2697</v>
      </c>
      <c r="D1463" s="52" t="s">
        <v>9842</v>
      </c>
      <c r="E1463" s="53">
        <v>155139.70000000001</v>
      </c>
      <c r="F1463" s="23" t="str">
        <f>+IFERROR(VLOOKUP(Tabla1[[#This Row],[Artículo]],'..'!$B$2:$D$569000,3,),"")</f>
        <v/>
      </c>
      <c r="G1463" s="24" t="str">
        <f>IF(H1463=AF1463,"", "Error MC")</f>
        <v>Error MC</v>
      </c>
      <c r="H1463" s="62"/>
      <c r="I1463" s="54">
        <f>+Tabla1[[#This Row],[MC]]*Tabla1[[#This Row],[Pedido]]*Tabla1[[#This Row],[PVC ]]</f>
        <v>0</v>
      </c>
      <c r="J1463" s="26">
        <v>0.21</v>
      </c>
      <c r="K1463" s="63"/>
      <c r="L1463" s="28" t="s">
        <v>24296</v>
      </c>
      <c r="M1463" s="53">
        <v>244034.74799999999</v>
      </c>
      <c r="N1463" s="64" t="str">
        <f>+IF(Tabla1[[#This Row],[F PMPI]]="SÍ","No","Sí")</f>
        <v>No</v>
      </c>
      <c r="O1463" s="65">
        <f>+Tabla1[[#This Row],[PVL]]*1.055</f>
        <v>257456.65913999997</v>
      </c>
      <c r="P1463" s="65">
        <f>+Tabla1[[#This Row],[PVL]]*1.43</f>
        <v>348969.68964</v>
      </c>
      <c r="Q1463" s="66" t="str">
        <f>+HYPERLINK(Tabla1[[#This Row],[PAG]])</f>
        <v>https://todomusica.com.ar/parlantes-de-instalacion/4314-404.html</v>
      </c>
      <c r="R1463" s="67"/>
      <c r="S1463" s="68"/>
      <c r="T1463" s="69"/>
      <c r="U1463" s="69"/>
      <c r="V1463" s="69"/>
      <c r="W1463" s="69"/>
      <c r="X1463" s="69"/>
      <c r="Y1463" s="35"/>
      <c r="Z1463" s="35" t="s">
        <v>25502</v>
      </c>
      <c r="AA1463" s="36">
        <v>2</v>
      </c>
      <c r="AB1463" s="35" t="s">
        <v>9849</v>
      </c>
      <c r="AC1463" s="35" t="str">
        <f>+IF(Tabla1[[#This Row],[STK]]="no","Sin STK", "STK disponible")</f>
        <v>STK disponible</v>
      </c>
      <c r="AD1463" s="35">
        <f>+I1463*J1463</f>
        <v>0</v>
      </c>
      <c r="AE1463" s="35">
        <f>+I1463*K1463</f>
        <v>0</v>
      </c>
      <c r="AF1463" s="36">
        <f>IF(Tabla1[[#This Row],[ref pack]]=1,Tabla1[[#This Row],[Pedido]],LCM(Tabla1[[#This Row],[MC VIEJO]],Tabla1[[#This Row],[Pedido]]))</f>
        <v>2</v>
      </c>
      <c r="AG1463" s="36">
        <f>+VLOOKUP(Tabla1[[#This Row],[Artículo]],'.'!$B$2:$D$11481,3,)</f>
        <v>2</v>
      </c>
      <c r="AH1463" s="37" t="str">
        <f>+IFERROR(SEARCH("pack",Tabla1[[#This Row],[PACK]]),"")</f>
        <v/>
      </c>
    </row>
    <row r="1464" spans="1:34" ht="24" customHeight="1" x14ac:dyDescent="0.2">
      <c r="A1464" s="50" t="s">
        <v>2600</v>
      </c>
      <c r="B1464" s="60" t="s">
        <v>2698</v>
      </c>
      <c r="C1464" s="61" t="s">
        <v>2699</v>
      </c>
      <c r="D1464" s="52" t="s">
        <v>9842</v>
      </c>
      <c r="E1464" s="53">
        <v>101095.22</v>
      </c>
      <c r="F1464" s="23" t="str">
        <f>+IFERROR(VLOOKUP(Tabla1[[#This Row],[Artículo]],'..'!$B$2:$D$569000,3,),"")</f>
        <v/>
      </c>
      <c r="G1464" s="24" t="str">
        <f>IF(H1464=AF1464,"", "Error MC")</f>
        <v>Error MC</v>
      </c>
      <c r="H1464" s="62"/>
      <c r="I1464" s="54">
        <f>+Tabla1[[#This Row],[MC]]*Tabla1[[#This Row],[Pedido]]*Tabla1[[#This Row],[PVC ]]</f>
        <v>0</v>
      </c>
      <c r="J1464" s="26">
        <v>0.21</v>
      </c>
      <c r="K1464" s="63"/>
      <c r="L1464" s="28" t="s">
        <v>24296</v>
      </c>
      <c r="M1464" s="53">
        <v>159022.78</v>
      </c>
      <c r="N1464" s="64" t="str">
        <f>+IF(Tabla1[[#This Row],[F PMPI]]="SÍ","No","Sí")</f>
        <v>No</v>
      </c>
      <c r="O1464" s="65">
        <f>+Tabla1[[#This Row],[PVL]]*1.055</f>
        <v>167769.03289999999</v>
      </c>
      <c r="P1464" s="65">
        <f>+Tabla1[[#This Row],[PVL]]*1.43</f>
        <v>227402.5754</v>
      </c>
      <c r="Q1464" s="66" t="str">
        <f>+HYPERLINK(Tabla1[[#This Row],[PAG]])</f>
        <v>https://todomusica.com.ar/parlantes-de-instalacion/6007-control24ctmicr.html</v>
      </c>
      <c r="R1464" s="67"/>
      <c r="S1464" s="68"/>
      <c r="T1464" s="69"/>
      <c r="U1464" s="69"/>
      <c r="V1464" s="69"/>
      <c r="W1464" s="69"/>
      <c r="X1464" s="69"/>
      <c r="Y1464" s="35"/>
      <c r="Z1464" s="35" t="s">
        <v>25503</v>
      </c>
      <c r="AA1464" s="36">
        <v>2</v>
      </c>
      <c r="AB1464" s="35" t="s">
        <v>9849</v>
      </c>
      <c r="AC1464" s="35" t="str">
        <f>+IF(Tabla1[[#This Row],[STK]]="no","Sin STK", "STK disponible")</f>
        <v>STK disponible</v>
      </c>
      <c r="AD1464" s="35">
        <f>+I1464*J1464</f>
        <v>0</v>
      </c>
      <c r="AE1464" s="35">
        <f>+I1464*K1464</f>
        <v>0</v>
      </c>
      <c r="AF1464" s="36">
        <f>IF(Tabla1[[#This Row],[ref pack]]=1,Tabla1[[#This Row],[Pedido]],LCM(Tabla1[[#This Row],[MC VIEJO]],Tabla1[[#This Row],[Pedido]]))</f>
        <v>2</v>
      </c>
      <c r="AG1464" s="36">
        <f>+VLOOKUP(Tabla1[[#This Row],[Artículo]],'.'!$B$2:$D$11481,3,)</f>
        <v>2</v>
      </c>
      <c r="AH1464" s="37" t="str">
        <f>+IFERROR(SEARCH("pack",Tabla1[[#This Row],[PACK]]),"")</f>
        <v/>
      </c>
    </row>
    <row r="1465" spans="1:34" ht="24" customHeight="1" x14ac:dyDescent="0.2">
      <c r="A1465" s="50" t="s">
        <v>2600</v>
      </c>
      <c r="B1465" s="60" t="s">
        <v>2700</v>
      </c>
      <c r="C1465" s="61" t="s">
        <v>2701</v>
      </c>
      <c r="D1465" s="52" t="s">
        <v>27</v>
      </c>
      <c r="E1465" s="53">
        <v>97897.52</v>
      </c>
      <c r="F1465" s="23" t="str">
        <f>+IFERROR(VLOOKUP(Tabla1[[#This Row],[Artículo]],'..'!$B$2:$D$569000,3,),"")</f>
        <v/>
      </c>
      <c r="G1465" s="24" t="str">
        <f>IF(H1465=AF1465,"", "Error MC")</f>
        <v>Error MC</v>
      </c>
      <c r="H1465" s="62"/>
      <c r="I1465" s="54">
        <f>+Tabla1[[#This Row],[MC]]*Tabla1[[#This Row],[Pedido]]*Tabla1[[#This Row],[PVC ]]</f>
        <v>0</v>
      </c>
      <c r="J1465" s="26">
        <v>0.21</v>
      </c>
      <c r="K1465" s="63"/>
      <c r="L1465" s="28" t="s">
        <v>24296</v>
      </c>
      <c r="M1465" s="53">
        <v>153992.79800000001</v>
      </c>
      <c r="N1465" s="64" t="str">
        <f>+IF(Tabla1[[#This Row],[F PMPI]]="SÍ","No","Sí")</f>
        <v>No</v>
      </c>
      <c r="O1465" s="65">
        <f>+Tabla1[[#This Row],[PVL]]*1.055</f>
        <v>162462.40189000001</v>
      </c>
      <c r="P1465" s="65">
        <f>+Tabla1[[#This Row],[PVL]]*1.43</f>
        <v>220209.70113999999</v>
      </c>
      <c r="Q1465" s="66" t="str">
        <f>+HYPERLINK(Tabla1[[#This Row],[PAG]])</f>
        <v>https://todomusica.com.ar/parlantes-de-instalacion/6007-control24ctmicr.html</v>
      </c>
      <c r="R1465" s="67"/>
      <c r="S1465" s="68"/>
      <c r="T1465" s="69"/>
      <c r="U1465" s="69"/>
      <c r="V1465" s="69"/>
      <c r="W1465" s="69"/>
      <c r="X1465" s="69"/>
      <c r="Y1465" s="35"/>
      <c r="Z1465" s="35" t="s">
        <v>25503</v>
      </c>
      <c r="AA1465" s="36">
        <v>2</v>
      </c>
      <c r="AB1465" s="35" t="s">
        <v>9849</v>
      </c>
      <c r="AC1465" s="35" t="str">
        <f>+IF(Tabla1[[#This Row],[STK]]="no","Sin STK", "STK disponible")</f>
        <v>Sin STK</v>
      </c>
      <c r="AD1465" s="35">
        <f>+I1465*J1465</f>
        <v>0</v>
      </c>
      <c r="AE1465" s="35">
        <f>+I1465*K1465</f>
        <v>0</v>
      </c>
      <c r="AF1465" s="36">
        <f>IF(Tabla1[[#This Row],[ref pack]]=1,Tabla1[[#This Row],[Pedido]],LCM(Tabla1[[#This Row],[MC VIEJO]],Tabla1[[#This Row],[Pedido]]))</f>
        <v>2</v>
      </c>
      <c r="AG1465" s="36">
        <f>+VLOOKUP(Tabla1[[#This Row],[Artículo]],'.'!$B$2:$D$11481,3,)</f>
        <v>2</v>
      </c>
      <c r="AH1465" s="37" t="str">
        <f>+IFERROR(SEARCH("pack",Tabla1[[#This Row],[PACK]]),"")</f>
        <v/>
      </c>
    </row>
    <row r="1466" spans="1:34" ht="24" customHeight="1" x14ac:dyDescent="0.2">
      <c r="A1466" s="50" t="s">
        <v>2600</v>
      </c>
      <c r="B1466" s="60" t="s">
        <v>2702</v>
      </c>
      <c r="C1466" s="61" t="s">
        <v>2703</v>
      </c>
      <c r="D1466" s="52" t="s">
        <v>27</v>
      </c>
      <c r="E1466" s="53">
        <v>234998.57500000001</v>
      </c>
      <c r="F1466" s="23" t="str">
        <f>+IFERROR(VLOOKUP(Tabla1[[#This Row],[Artículo]],'..'!$B$2:$D$569000,3,),"")</f>
        <v/>
      </c>
      <c r="G1466" s="24" t="str">
        <f>IF(H1466=AF1466,"", "Error MC")</f>
        <v>Error MC</v>
      </c>
      <c r="H1466" s="62"/>
      <c r="I1466" s="54">
        <f>+Tabla1[[#This Row],[MC]]*Tabla1[[#This Row],[Pedido]]*Tabla1[[#This Row],[PVC ]]</f>
        <v>0</v>
      </c>
      <c r="J1466" s="26">
        <v>0.21</v>
      </c>
      <c r="K1466" s="63"/>
      <c r="L1466" s="28" t="s">
        <v>24296</v>
      </c>
      <c r="M1466" s="53">
        <v>369652.76199999999</v>
      </c>
      <c r="N1466" s="64" t="str">
        <f>+IF(Tabla1[[#This Row],[F PMPI]]="SÍ","No","Sí")</f>
        <v>No</v>
      </c>
      <c r="O1466" s="65">
        <f>+Tabla1[[#This Row],[PVL]]*1.055</f>
        <v>389983.66390999994</v>
      </c>
      <c r="P1466" s="65">
        <f>+Tabla1[[#This Row],[PVL]]*1.43</f>
        <v>528603.44965999993</v>
      </c>
      <c r="Q1466" s="66" t="str">
        <f>+HYPERLINK(Tabla1[[#This Row],[PAG]])</f>
        <v>https://todomusica.com.ar/bafles-de-instalacion/6505-control25-1.html</v>
      </c>
      <c r="R1466" s="67"/>
      <c r="S1466" s="68"/>
      <c r="T1466" s="69"/>
      <c r="U1466" s="69"/>
      <c r="V1466" s="69"/>
      <c r="W1466" s="69"/>
      <c r="X1466" s="69"/>
      <c r="Y1466" s="35"/>
      <c r="Z1466" s="35" t="s">
        <v>25504</v>
      </c>
      <c r="AA1466" s="36">
        <v>2</v>
      </c>
      <c r="AB1466" s="35" t="s">
        <v>9849</v>
      </c>
      <c r="AC1466" s="35" t="str">
        <f>+IF(Tabla1[[#This Row],[STK]]="no","Sin STK", "STK disponible")</f>
        <v>Sin STK</v>
      </c>
      <c r="AD1466" s="35">
        <f>+I1466*J1466</f>
        <v>0</v>
      </c>
      <c r="AE1466" s="35">
        <f>+I1466*K1466</f>
        <v>0</v>
      </c>
      <c r="AF1466" s="36">
        <f>IF(Tabla1[[#This Row],[ref pack]]=1,Tabla1[[#This Row],[Pedido]],LCM(Tabla1[[#This Row],[MC VIEJO]],Tabla1[[#This Row],[Pedido]]))</f>
        <v>2</v>
      </c>
      <c r="AG1466" s="36">
        <f>+VLOOKUP(Tabla1[[#This Row],[Artículo]],'.'!$B$2:$D$11481,3,)</f>
        <v>2</v>
      </c>
      <c r="AH1466" s="37" t="str">
        <f>+IFERROR(SEARCH("pack",Tabla1[[#This Row],[PACK]]),"")</f>
        <v/>
      </c>
    </row>
    <row r="1467" spans="1:34" ht="24" customHeight="1" x14ac:dyDescent="0.2">
      <c r="A1467" s="50" t="s">
        <v>2600</v>
      </c>
      <c r="B1467" s="60" t="s">
        <v>2704</v>
      </c>
      <c r="C1467" s="61" t="s">
        <v>2705</v>
      </c>
      <c r="D1467" s="52" t="s">
        <v>27</v>
      </c>
      <c r="E1467" s="53">
        <v>220881.45</v>
      </c>
      <c r="F1467" s="23" t="str">
        <f>+IFERROR(VLOOKUP(Tabla1[[#This Row],[Artículo]],'..'!$B$2:$D$569000,3,),"")</f>
        <v/>
      </c>
      <c r="G1467" s="24" t="str">
        <f>IF(H1467=AF1467,"", "Error MC")</f>
        <v>Error MC</v>
      </c>
      <c r="H1467" s="62"/>
      <c r="I1467" s="54">
        <f>+Tabla1[[#This Row],[MC]]*Tabla1[[#This Row],[Pedido]]*Tabla1[[#This Row],[PVC ]]</f>
        <v>0</v>
      </c>
      <c r="J1467" s="26">
        <v>0.21</v>
      </c>
      <c r="K1467" s="63"/>
      <c r="L1467" s="28" t="s">
        <v>24296</v>
      </c>
      <c r="M1467" s="53">
        <v>347446.52100000001</v>
      </c>
      <c r="N1467" s="64" t="str">
        <f>+IF(Tabla1[[#This Row],[F PMPI]]="SÍ","No","Sí")</f>
        <v>No</v>
      </c>
      <c r="O1467" s="65">
        <f>+Tabla1[[#This Row],[PVL]]*1.055</f>
        <v>366556.07965500001</v>
      </c>
      <c r="P1467" s="65">
        <f>+Tabla1[[#This Row],[PVL]]*1.43</f>
        <v>496848.52502999996</v>
      </c>
      <c r="Q1467" s="66" t="str">
        <f>+HYPERLINK(Tabla1[[#This Row],[PAG]])</f>
        <v>https://todomusica.com.ar/bafles-de-instalacion/9504-control25-1l.html</v>
      </c>
      <c r="R1467" s="67"/>
      <c r="S1467" s="68"/>
      <c r="T1467" s="69"/>
      <c r="U1467" s="69"/>
      <c r="V1467" s="69"/>
      <c r="W1467" s="69"/>
      <c r="X1467" s="69"/>
      <c r="Y1467" s="35"/>
      <c r="Z1467" s="35" t="s">
        <v>25505</v>
      </c>
      <c r="AA1467" s="36">
        <v>2</v>
      </c>
      <c r="AB1467" s="35" t="s">
        <v>9849</v>
      </c>
      <c r="AC1467" s="35" t="str">
        <f>+IF(Tabla1[[#This Row],[STK]]="no","Sin STK", "STK disponible")</f>
        <v>Sin STK</v>
      </c>
      <c r="AD1467" s="35">
        <f>+I1467*J1467</f>
        <v>0</v>
      </c>
      <c r="AE1467" s="35">
        <f>+I1467*K1467</f>
        <v>0</v>
      </c>
      <c r="AF1467" s="36">
        <f>IF(Tabla1[[#This Row],[ref pack]]=1,Tabla1[[#This Row],[Pedido]],LCM(Tabla1[[#This Row],[MC VIEJO]],Tabla1[[#This Row],[Pedido]]))</f>
        <v>2</v>
      </c>
      <c r="AG1467" s="36">
        <f>+VLOOKUP(Tabla1[[#This Row],[Artículo]],'.'!$B$2:$D$11481,3,)</f>
        <v>2</v>
      </c>
      <c r="AH1467" s="37" t="str">
        <f>+IFERROR(SEARCH("pack",Tabla1[[#This Row],[PACK]]),"")</f>
        <v/>
      </c>
    </row>
    <row r="1468" spans="1:34" ht="24" customHeight="1" x14ac:dyDescent="0.2">
      <c r="A1468" s="50" t="s">
        <v>2600</v>
      </c>
      <c r="B1468" s="60" t="s">
        <v>2706</v>
      </c>
      <c r="C1468" s="61" t="s">
        <v>2707</v>
      </c>
      <c r="D1468" s="52" t="s">
        <v>9842</v>
      </c>
      <c r="E1468" s="53">
        <v>208899.95</v>
      </c>
      <c r="F1468" s="23" t="str">
        <f>+IFERROR(VLOOKUP(Tabla1[[#This Row],[Artículo]],'..'!$B$2:$D$569000,3,),"")</f>
        <v/>
      </c>
      <c r="G1468" s="24" t="str">
        <f>IF(H1468=AF1468,"", "Error MC")</f>
        <v>Error MC</v>
      </c>
      <c r="H1468" s="62"/>
      <c r="I1468" s="54">
        <f>+Tabla1[[#This Row],[MC]]*Tabla1[[#This Row],[Pedido]]*Tabla1[[#This Row],[PVC ]]</f>
        <v>0</v>
      </c>
      <c r="J1468" s="26">
        <v>0.21</v>
      </c>
      <c r="K1468" s="63"/>
      <c r="L1468" s="28" t="s">
        <v>24296</v>
      </c>
      <c r="M1468" s="53">
        <v>328599.62099999998</v>
      </c>
      <c r="N1468" s="64" t="str">
        <f>+IF(Tabla1[[#This Row],[F PMPI]]="SÍ","No","Sí")</f>
        <v>No</v>
      </c>
      <c r="O1468" s="65">
        <f>+Tabla1[[#This Row],[PVL]]*1.055</f>
        <v>346672.60015499993</v>
      </c>
      <c r="P1468" s="65">
        <f>+Tabla1[[#This Row],[PVL]]*1.43</f>
        <v>469897.45802999998</v>
      </c>
      <c r="Q1468" s="66" t="str">
        <f>+HYPERLINK(Tabla1[[#This Row],[PAG]])</f>
        <v>https://todomusica.com.ar/bafles-de-instalacion/9505-control25-1l-wh.html</v>
      </c>
      <c r="R1468" s="67"/>
      <c r="S1468" s="68"/>
      <c r="T1468" s="69"/>
      <c r="U1468" s="69"/>
      <c r="V1468" s="69"/>
      <c r="W1468" s="69"/>
      <c r="X1468" s="69"/>
      <c r="Y1468" s="35"/>
      <c r="Z1468" s="35" t="s">
        <v>25506</v>
      </c>
      <c r="AA1468" s="36">
        <v>2</v>
      </c>
      <c r="AB1468" s="35" t="s">
        <v>9849</v>
      </c>
      <c r="AC1468" s="35" t="str">
        <f>+IF(Tabla1[[#This Row],[STK]]="no","Sin STK", "STK disponible")</f>
        <v>STK disponible</v>
      </c>
      <c r="AD1468" s="35">
        <f>+I1468*J1468</f>
        <v>0</v>
      </c>
      <c r="AE1468" s="35">
        <f>+I1468*K1468</f>
        <v>0</v>
      </c>
      <c r="AF1468" s="36">
        <f>IF(Tabla1[[#This Row],[ref pack]]=1,Tabla1[[#This Row],[Pedido]],LCM(Tabla1[[#This Row],[MC VIEJO]],Tabla1[[#This Row],[Pedido]]))</f>
        <v>2</v>
      </c>
      <c r="AG1468" s="36">
        <f>+VLOOKUP(Tabla1[[#This Row],[Artículo]],'.'!$B$2:$D$11481,3,)</f>
        <v>2</v>
      </c>
      <c r="AH1468" s="37" t="str">
        <f>+IFERROR(SEARCH("pack",Tabla1[[#This Row],[PACK]]),"")</f>
        <v/>
      </c>
    </row>
    <row r="1469" spans="1:34" ht="24" customHeight="1" x14ac:dyDescent="0.2">
      <c r="A1469" s="50" t="s">
        <v>2600</v>
      </c>
      <c r="B1469" s="60" t="s">
        <v>2708</v>
      </c>
      <c r="C1469" s="61" t="s">
        <v>2709</v>
      </c>
      <c r="D1469" s="52" t="s">
        <v>9842</v>
      </c>
      <c r="E1469" s="53">
        <v>248481.71</v>
      </c>
      <c r="F1469" s="23" t="str">
        <f>+IFERROR(VLOOKUP(Tabla1[[#This Row],[Artículo]],'..'!$B$2:$D$569000,3,),"")</f>
        <v/>
      </c>
      <c r="G1469" s="24" t="str">
        <f>IF(H1469=AF1469,"", "Error MC")</f>
        <v>Error MC</v>
      </c>
      <c r="H1469" s="62"/>
      <c r="I1469" s="54">
        <f>+Tabla1[[#This Row],[MC]]*Tabla1[[#This Row],[Pedido]]*Tabla1[[#This Row],[PVC ]]</f>
        <v>0</v>
      </c>
      <c r="J1469" s="26">
        <v>0.21</v>
      </c>
      <c r="K1469" s="63"/>
      <c r="L1469" s="28" t="s">
        <v>24296</v>
      </c>
      <c r="M1469" s="53">
        <v>390861.73200000002</v>
      </c>
      <c r="N1469" s="64" t="str">
        <f>+IF(Tabla1[[#This Row],[F PMPI]]="SÍ","No","Sí")</f>
        <v>No</v>
      </c>
      <c r="O1469" s="65">
        <f>+Tabla1[[#This Row],[PVL]]*1.055</f>
        <v>412359.12725999998</v>
      </c>
      <c r="P1469" s="65">
        <f>+Tabla1[[#This Row],[PVL]]*1.43</f>
        <v>558932.27676000004</v>
      </c>
      <c r="Q1469" s="66" t="str">
        <f>+HYPERLINK(Tabla1[[#This Row],[PAG]])</f>
        <v>https://todomusica.com.ar/bafles-de-instalacion/6506-control25-1-wh.html</v>
      </c>
      <c r="R1469" s="67"/>
      <c r="S1469" s="68"/>
      <c r="T1469" s="69"/>
      <c r="U1469" s="69"/>
      <c r="V1469" s="69"/>
      <c r="W1469" s="69"/>
      <c r="X1469" s="69"/>
      <c r="Y1469" s="35"/>
      <c r="Z1469" s="35" t="s">
        <v>25507</v>
      </c>
      <c r="AA1469" s="36">
        <v>2</v>
      </c>
      <c r="AB1469" s="35" t="s">
        <v>9849</v>
      </c>
      <c r="AC1469" s="35" t="str">
        <f>+IF(Tabla1[[#This Row],[STK]]="no","Sin STK", "STK disponible")</f>
        <v>STK disponible</v>
      </c>
      <c r="AD1469" s="35">
        <f>+I1469*J1469</f>
        <v>0</v>
      </c>
      <c r="AE1469" s="35">
        <f>+I1469*K1469</f>
        <v>0</v>
      </c>
      <c r="AF1469" s="36">
        <f>IF(Tabla1[[#This Row],[ref pack]]=1,Tabla1[[#This Row],[Pedido]],LCM(Tabla1[[#This Row],[MC VIEJO]],Tabla1[[#This Row],[Pedido]]))</f>
        <v>2</v>
      </c>
      <c r="AG1469" s="36">
        <f>+VLOOKUP(Tabla1[[#This Row],[Artículo]],'.'!$B$2:$D$11481,3,)</f>
        <v>2</v>
      </c>
      <c r="AH1469" s="37" t="str">
        <f>+IFERROR(SEARCH("pack",Tabla1[[#This Row],[PACK]]),"")</f>
        <v/>
      </c>
    </row>
    <row r="1470" spans="1:34" ht="24" customHeight="1" x14ac:dyDescent="0.2">
      <c r="A1470" s="50" t="s">
        <v>2600</v>
      </c>
      <c r="B1470" s="60" t="s">
        <v>2710</v>
      </c>
      <c r="C1470" s="61" t="s">
        <v>2711</v>
      </c>
      <c r="D1470" s="52" t="s">
        <v>27</v>
      </c>
      <c r="E1470" s="53">
        <v>292559.8</v>
      </c>
      <c r="F1470" s="23" t="str">
        <f>+IFERROR(VLOOKUP(Tabla1[[#This Row],[Artículo]],'..'!$B$2:$D$569000,3,),"")</f>
        <v/>
      </c>
      <c r="G1470" s="24" t="str">
        <f>IF(H1470=AF1470,"", "Error MC")</f>
        <v>Error MC</v>
      </c>
      <c r="H1470" s="62"/>
      <c r="I1470" s="54">
        <f>+Tabla1[[#This Row],[MC]]*Tabla1[[#This Row],[Pedido]]*Tabla1[[#This Row],[PVC ]]</f>
        <v>0</v>
      </c>
      <c r="J1470" s="26">
        <v>0.21</v>
      </c>
      <c r="K1470" s="63"/>
      <c r="L1470" s="28" t="s">
        <v>24296</v>
      </c>
      <c r="M1470" s="53">
        <v>460196.565</v>
      </c>
      <c r="N1470" s="64" t="str">
        <f>+IF(Tabla1[[#This Row],[F PMPI]]="SÍ","No","Sí")</f>
        <v>No</v>
      </c>
      <c r="O1470" s="65">
        <f>+Tabla1[[#This Row],[PVL]]*1.055</f>
        <v>485507.37607499998</v>
      </c>
      <c r="P1470" s="65">
        <f>+Tabla1[[#This Row],[PVL]]*1.43</f>
        <v>658081.08794999996</v>
      </c>
      <c r="Q1470" s="66" t="str">
        <f>+HYPERLINK(Tabla1[[#This Row],[PAG]])</f>
        <v>https://todomusica.com.ar/bafles-de-instalacion/4315-404.html</v>
      </c>
      <c r="R1470" s="67"/>
      <c r="S1470" s="68"/>
      <c r="T1470" s="69"/>
      <c r="U1470" s="69"/>
      <c r="V1470" s="69"/>
      <c r="W1470" s="69"/>
      <c r="X1470" s="69"/>
      <c r="Y1470" s="35"/>
      <c r="Z1470" s="35" t="s">
        <v>25508</v>
      </c>
      <c r="AA1470" s="36">
        <v>2</v>
      </c>
      <c r="AB1470" s="35" t="s">
        <v>9849</v>
      </c>
      <c r="AC1470" s="35" t="str">
        <f>+IF(Tabla1[[#This Row],[STK]]="no","Sin STK", "STK disponible")</f>
        <v>Sin STK</v>
      </c>
      <c r="AD1470" s="35">
        <f>+I1470*J1470</f>
        <v>0</v>
      </c>
      <c r="AE1470" s="35">
        <f>+I1470*K1470</f>
        <v>0</v>
      </c>
      <c r="AF1470" s="36">
        <f>IF(Tabla1[[#This Row],[ref pack]]=1,Tabla1[[#This Row],[Pedido]],LCM(Tabla1[[#This Row],[MC VIEJO]],Tabla1[[#This Row],[Pedido]]))</f>
        <v>2</v>
      </c>
      <c r="AG1470" s="36">
        <f>+VLOOKUP(Tabla1[[#This Row],[Artículo]],'.'!$B$2:$D$11481,3,)</f>
        <v>2</v>
      </c>
      <c r="AH1470" s="37" t="str">
        <f>+IFERROR(SEARCH("pack",Tabla1[[#This Row],[PACK]]),"")</f>
        <v/>
      </c>
    </row>
    <row r="1471" spans="1:34" ht="24" customHeight="1" x14ac:dyDescent="0.2">
      <c r="A1471" s="50" t="s">
        <v>2600</v>
      </c>
      <c r="B1471" s="60" t="s">
        <v>2712</v>
      </c>
      <c r="C1471" s="61" t="s">
        <v>2713</v>
      </c>
      <c r="D1471" s="52" t="s">
        <v>27</v>
      </c>
      <c r="E1471" s="53">
        <v>292559.63500000001</v>
      </c>
      <c r="F1471" s="23" t="str">
        <f>+IFERROR(VLOOKUP(Tabla1[[#This Row],[Artículo]],'..'!$B$2:$D$569000,3,),"")</f>
        <v/>
      </c>
      <c r="G1471" s="24" t="str">
        <f>IF(H1471=AF1471,"", "Error MC")</f>
        <v>Error MC</v>
      </c>
      <c r="H1471" s="62"/>
      <c r="I1471" s="54">
        <f>+Tabla1[[#This Row],[MC]]*Tabla1[[#This Row],[Pedido]]*Tabla1[[#This Row],[PVC ]]</f>
        <v>0</v>
      </c>
      <c r="J1471" s="26">
        <v>0.21</v>
      </c>
      <c r="K1471" s="63"/>
      <c r="L1471" s="28" t="s">
        <v>24296</v>
      </c>
      <c r="M1471" s="53">
        <v>460196.30499999999</v>
      </c>
      <c r="N1471" s="64" t="str">
        <f>+IF(Tabla1[[#This Row],[F PMPI]]="SÍ","No","Sí")</f>
        <v>No</v>
      </c>
      <c r="O1471" s="65">
        <f>+Tabla1[[#This Row],[PVL]]*1.055</f>
        <v>485507.10177499999</v>
      </c>
      <c r="P1471" s="65">
        <f>+Tabla1[[#This Row],[PVL]]*1.43</f>
        <v>658080.71614999999</v>
      </c>
      <c r="Q1471" s="66" t="str">
        <f>+HYPERLINK(Tabla1[[#This Row],[PAG]])</f>
        <v>https://todomusica.com.ar/bafles-de-instalacion/4316-404.html</v>
      </c>
      <c r="R1471" s="67"/>
      <c r="S1471" s="68"/>
      <c r="T1471" s="69"/>
      <c r="U1471" s="69"/>
      <c r="V1471" s="69"/>
      <c r="W1471" s="69"/>
      <c r="X1471" s="69"/>
      <c r="Y1471" s="35"/>
      <c r="Z1471" s="35" t="s">
        <v>25509</v>
      </c>
      <c r="AA1471" s="36">
        <v>2</v>
      </c>
      <c r="AB1471" s="35" t="s">
        <v>9849</v>
      </c>
      <c r="AC1471" s="35" t="str">
        <f>+IF(Tabla1[[#This Row],[STK]]="no","Sin STK", "STK disponible")</f>
        <v>Sin STK</v>
      </c>
      <c r="AD1471" s="35">
        <f>+I1471*J1471</f>
        <v>0</v>
      </c>
      <c r="AE1471" s="35">
        <f>+I1471*K1471</f>
        <v>0</v>
      </c>
      <c r="AF1471" s="36">
        <f>IF(Tabla1[[#This Row],[ref pack]]=1,Tabla1[[#This Row],[Pedido]],LCM(Tabla1[[#This Row],[MC VIEJO]],Tabla1[[#This Row],[Pedido]]))</f>
        <v>2</v>
      </c>
      <c r="AG1471" s="36">
        <f>+VLOOKUP(Tabla1[[#This Row],[Artículo]],'.'!$B$2:$D$11481,3,)</f>
        <v>2</v>
      </c>
      <c r="AH1471" s="37" t="str">
        <f>+IFERROR(SEARCH("pack",Tabla1[[#This Row],[PACK]]),"")</f>
        <v/>
      </c>
    </row>
    <row r="1472" spans="1:34" ht="24" customHeight="1" x14ac:dyDescent="0.2">
      <c r="A1472" s="50" t="s">
        <v>2600</v>
      </c>
      <c r="B1472" s="60" t="s">
        <v>2714</v>
      </c>
      <c r="C1472" s="61" t="s">
        <v>2715</v>
      </c>
      <c r="D1472" s="52" t="s">
        <v>27</v>
      </c>
      <c r="E1472" s="53">
        <v>423804.995</v>
      </c>
      <c r="F1472" s="23" t="str">
        <f>+IFERROR(VLOOKUP(Tabla1[[#This Row],[Artículo]],'..'!$B$2:$D$569000,3,),"")</f>
        <v/>
      </c>
      <c r="G1472" s="24" t="str">
        <f>IF(H1472=AF1472,"", "Error MC")</f>
        <v>Error MC</v>
      </c>
      <c r="H1472" s="62"/>
      <c r="I1472" s="54">
        <f>+Tabla1[[#This Row],[MC]]*Tabla1[[#This Row],[Pedido]]*Tabla1[[#This Row],[PVC ]]</f>
        <v>0</v>
      </c>
      <c r="J1472" s="26">
        <v>0.21</v>
      </c>
      <c r="K1472" s="63"/>
      <c r="L1472" s="28" t="s">
        <v>24296</v>
      </c>
      <c r="M1472" s="53">
        <v>666645.25899999996</v>
      </c>
      <c r="N1472" s="64" t="str">
        <f>+IF(Tabla1[[#This Row],[F PMPI]]="SÍ","No","Sí")</f>
        <v>No</v>
      </c>
      <c r="O1472" s="65">
        <f>+Tabla1[[#This Row],[PVL]]*1.055</f>
        <v>703310.74824499991</v>
      </c>
      <c r="P1472" s="65">
        <f>+Tabla1[[#This Row],[PVL]]*1.43</f>
        <v>953302.72036999988</v>
      </c>
      <c r="Q1472" s="66" t="str">
        <f>+HYPERLINK(Tabla1[[#This Row],[PAG]])</f>
        <v>https://todomusica.com.ar/bafles-de-instalacion/6507-control28-1.html</v>
      </c>
      <c r="R1472" s="67"/>
      <c r="S1472" s="68"/>
      <c r="T1472" s="69"/>
      <c r="U1472" s="69"/>
      <c r="V1472" s="69"/>
      <c r="W1472" s="69"/>
      <c r="X1472" s="69"/>
      <c r="Y1472" s="35"/>
      <c r="Z1472" s="35" t="s">
        <v>25510</v>
      </c>
      <c r="AA1472" s="36">
        <v>2</v>
      </c>
      <c r="AB1472" s="35" t="s">
        <v>9849</v>
      </c>
      <c r="AC1472" s="35" t="str">
        <f>+IF(Tabla1[[#This Row],[STK]]="no","Sin STK", "STK disponible")</f>
        <v>Sin STK</v>
      </c>
      <c r="AD1472" s="35">
        <f>+I1472*J1472</f>
        <v>0</v>
      </c>
      <c r="AE1472" s="35">
        <f>+I1472*K1472</f>
        <v>0</v>
      </c>
      <c r="AF1472" s="36">
        <f>IF(Tabla1[[#This Row],[ref pack]]=1,Tabla1[[#This Row],[Pedido]],LCM(Tabla1[[#This Row],[MC VIEJO]],Tabla1[[#This Row],[Pedido]]))</f>
        <v>2</v>
      </c>
      <c r="AG1472" s="36">
        <f>+VLOOKUP(Tabla1[[#This Row],[Artículo]],'.'!$B$2:$D$11481,3,)</f>
        <v>2</v>
      </c>
      <c r="AH1472" s="37" t="str">
        <f>+IFERROR(SEARCH("pack",Tabla1[[#This Row],[PACK]]),"")</f>
        <v/>
      </c>
    </row>
    <row r="1473" spans="1:34" ht="24" customHeight="1" x14ac:dyDescent="0.2">
      <c r="A1473" s="50" t="s">
        <v>2600</v>
      </c>
      <c r="B1473" s="60" t="s">
        <v>2716</v>
      </c>
      <c r="C1473" s="61" t="s">
        <v>2717</v>
      </c>
      <c r="D1473" s="52" t="s">
        <v>27</v>
      </c>
      <c r="E1473" s="53">
        <v>423830.4</v>
      </c>
      <c r="F1473" s="23" t="str">
        <f>+IFERROR(VLOOKUP(Tabla1[[#This Row],[Artículo]],'..'!$B$2:$D$569000,3,),"")</f>
        <v/>
      </c>
      <c r="G1473" s="24" t="str">
        <f>IF(H1473=AF1473,"", "Error MC")</f>
        <v>Error MC</v>
      </c>
      <c r="H1473" s="62"/>
      <c r="I1473" s="54">
        <f>+Tabla1[[#This Row],[MC]]*Tabla1[[#This Row],[Pedido]]*Tabla1[[#This Row],[PVC ]]</f>
        <v>0</v>
      </c>
      <c r="J1473" s="26">
        <v>0.21</v>
      </c>
      <c r="K1473" s="63"/>
      <c r="L1473" s="28" t="s">
        <v>24296</v>
      </c>
      <c r="M1473" s="53">
        <v>666685.21900000004</v>
      </c>
      <c r="N1473" s="64" t="str">
        <f>+IF(Tabla1[[#This Row],[F PMPI]]="SÍ","No","Sí")</f>
        <v>No</v>
      </c>
      <c r="O1473" s="65">
        <f>+Tabla1[[#This Row],[PVL]]*1.055</f>
        <v>703352.90604499995</v>
      </c>
      <c r="P1473" s="65">
        <f>+Tabla1[[#This Row],[PVL]]*1.43</f>
        <v>953359.86317000003</v>
      </c>
      <c r="Q1473" s="66" t="str">
        <f>+HYPERLINK(Tabla1[[#This Row],[PAG]])</f>
        <v>https://todomusica.com.ar/bafles-de-instalacion/6508-control28-1-wh.html</v>
      </c>
      <c r="R1473" s="67"/>
      <c r="S1473" s="68"/>
      <c r="T1473" s="69"/>
      <c r="U1473" s="69"/>
      <c r="V1473" s="69"/>
      <c r="W1473" s="69"/>
      <c r="X1473" s="69"/>
      <c r="Y1473" s="35"/>
      <c r="Z1473" s="35" t="s">
        <v>25511</v>
      </c>
      <c r="AA1473" s="36">
        <v>2</v>
      </c>
      <c r="AB1473" s="35" t="s">
        <v>9849</v>
      </c>
      <c r="AC1473" s="35" t="str">
        <f>+IF(Tabla1[[#This Row],[STK]]="no","Sin STK", "STK disponible")</f>
        <v>Sin STK</v>
      </c>
      <c r="AD1473" s="35">
        <f>+I1473*J1473</f>
        <v>0</v>
      </c>
      <c r="AE1473" s="35">
        <f>+I1473*K1473</f>
        <v>0</v>
      </c>
      <c r="AF1473" s="36">
        <f>IF(Tabla1[[#This Row],[ref pack]]=1,Tabla1[[#This Row],[Pedido]],LCM(Tabla1[[#This Row],[MC VIEJO]],Tabla1[[#This Row],[Pedido]]))</f>
        <v>2</v>
      </c>
      <c r="AG1473" s="36">
        <f>+VLOOKUP(Tabla1[[#This Row],[Artículo]],'.'!$B$2:$D$11481,3,)</f>
        <v>2</v>
      </c>
      <c r="AH1473" s="37" t="str">
        <f>+IFERROR(SEARCH("pack",Tabla1[[#This Row],[PACK]]),"")</f>
        <v/>
      </c>
    </row>
    <row r="1474" spans="1:34" ht="24" customHeight="1" x14ac:dyDescent="0.2">
      <c r="A1474" s="50" t="s">
        <v>2600</v>
      </c>
      <c r="B1474" s="60" t="s">
        <v>2718</v>
      </c>
      <c r="C1474" s="61" t="s">
        <v>2719</v>
      </c>
      <c r="D1474" s="52" t="s">
        <v>27</v>
      </c>
      <c r="E1474" s="53">
        <v>564196.67000000004</v>
      </c>
      <c r="F1474" s="23" t="str">
        <f>+IFERROR(VLOOKUP(Tabla1[[#This Row],[Artículo]],'..'!$B$2:$D$569000,3,),"")</f>
        <v/>
      </c>
      <c r="G1474" s="24" t="str">
        <f>IF(H1474=AF1474,"", "Error MC")</f>
        <v>Error MC</v>
      </c>
      <c r="H1474" s="62"/>
      <c r="I1474" s="54">
        <f>+Tabla1[[#This Row],[MC]]*Tabla1[[#This Row],[Pedido]]*Tabla1[[#This Row],[PVC ]]</f>
        <v>0</v>
      </c>
      <c r="J1474" s="26">
        <v>0.21</v>
      </c>
      <c r="K1474" s="63"/>
      <c r="L1474" s="28" t="s">
        <v>24296</v>
      </c>
      <c r="M1474" s="53">
        <v>887481.36100000003</v>
      </c>
      <c r="N1474" s="64" t="str">
        <f>+IF(Tabla1[[#This Row],[F PMPI]]="SÍ","No","Sí")</f>
        <v>No</v>
      </c>
      <c r="O1474" s="65">
        <f>+Tabla1[[#This Row],[PVL]]*1.055</f>
        <v>936292.83585499995</v>
      </c>
      <c r="P1474" s="65">
        <f>+Tabla1[[#This Row],[PVL]]*1.43</f>
        <v>1269098.34623</v>
      </c>
      <c r="Q1474" s="66" t="str">
        <f>+HYPERLINK(Tabla1[[#This Row],[PAG]])</f>
        <v>https://todomusica.com.ar/bafles-de-instalacion/1914-control29av.html</v>
      </c>
      <c r="R1474" s="67"/>
      <c r="S1474" s="68"/>
      <c r="T1474" s="69"/>
      <c r="U1474" s="69"/>
      <c r="V1474" s="69"/>
      <c r="W1474" s="69"/>
      <c r="X1474" s="69"/>
      <c r="Y1474" s="35"/>
      <c r="Z1474" s="35" t="s">
        <v>25512</v>
      </c>
      <c r="AA1474" s="36">
        <v>1</v>
      </c>
      <c r="AB1474" s="35" t="s">
        <v>9849</v>
      </c>
      <c r="AC1474" s="35" t="str">
        <f>+IF(Tabla1[[#This Row],[STK]]="no","Sin STK", "STK disponible")</f>
        <v>Sin STK</v>
      </c>
      <c r="AD1474" s="35">
        <f>+I1474*J1474</f>
        <v>0</v>
      </c>
      <c r="AE1474" s="35">
        <f>+I1474*K1474</f>
        <v>0</v>
      </c>
      <c r="AF1474" s="36">
        <f>IF(Tabla1[[#This Row],[ref pack]]=1,Tabla1[[#This Row],[Pedido]],LCM(Tabla1[[#This Row],[MC VIEJO]],Tabla1[[#This Row],[Pedido]]))</f>
        <v>1</v>
      </c>
      <c r="AG1474" s="36">
        <f>+VLOOKUP(Tabla1[[#This Row],[Artículo]],'.'!$B$2:$D$11481,3,)</f>
        <v>1</v>
      </c>
      <c r="AH1474" s="37" t="str">
        <f>+IFERROR(SEARCH("pack",Tabla1[[#This Row],[PACK]]),"")</f>
        <v/>
      </c>
    </row>
    <row r="1475" spans="1:34" ht="24" customHeight="1" x14ac:dyDescent="0.2">
      <c r="A1475" s="50" t="s">
        <v>2600</v>
      </c>
      <c r="B1475" s="60" t="s">
        <v>2720</v>
      </c>
      <c r="C1475" s="61" t="s">
        <v>2721</v>
      </c>
      <c r="D1475" s="52" t="s">
        <v>27</v>
      </c>
      <c r="E1475" s="53">
        <v>280369.28499999997</v>
      </c>
      <c r="F1475" s="23" t="str">
        <f>+IFERROR(VLOOKUP(Tabla1[[#This Row],[Artículo]],'..'!$B$2:$D$569000,3,),"")</f>
        <v/>
      </c>
      <c r="G1475" s="24" t="str">
        <f>IF(H1475=AF1475,"", "Error MC")</f>
        <v>Error MC</v>
      </c>
      <c r="H1475" s="62"/>
      <c r="I1475" s="54">
        <f>+Tabla1[[#This Row],[MC]]*Tabla1[[#This Row],[Pedido]]*Tabla1[[#This Row],[PVC ]]</f>
        <v>0</v>
      </c>
      <c r="J1475" s="26">
        <v>0.21</v>
      </c>
      <c r="K1475" s="63"/>
      <c r="L1475" s="28" t="s">
        <v>24296</v>
      </c>
      <c r="M1475" s="53">
        <v>441020.88500000001</v>
      </c>
      <c r="N1475" s="64" t="str">
        <f>+IF(Tabla1[[#This Row],[F PMPI]]="SÍ","No","Sí")</f>
        <v>No</v>
      </c>
      <c r="O1475" s="65">
        <f>+Tabla1[[#This Row],[PVL]]*1.055</f>
        <v>465277.03367499996</v>
      </c>
      <c r="P1475" s="65">
        <f>+Tabla1[[#This Row],[PVL]]*1.43</f>
        <v>630659.86554999999</v>
      </c>
      <c r="Q1475" s="66" t="str">
        <f>+HYPERLINK(Tabla1[[#This Row],[PAG]])</f>
        <v>https://todomusica.com.ar/bafles-activos/4317-404.html</v>
      </c>
      <c r="R1475" s="67"/>
      <c r="S1475" s="68"/>
      <c r="T1475" s="69"/>
      <c r="U1475" s="69"/>
      <c r="V1475" s="69"/>
      <c r="W1475" s="69"/>
      <c r="X1475" s="69"/>
      <c r="Y1475" s="35"/>
      <c r="Z1475" s="35" t="s">
        <v>25513</v>
      </c>
      <c r="AA1475" s="36">
        <v>2</v>
      </c>
      <c r="AB1475" s="35" t="s">
        <v>9849</v>
      </c>
      <c r="AC1475" s="35" t="str">
        <f>+IF(Tabla1[[#This Row],[STK]]="no","Sin STK", "STK disponible")</f>
        <v>Sin STK</v>
      </c>
      <c r="AD1475" s="35">
        <f>+I1475*J1475</f>
        <v>0</v>
      </c>
      <c r="AE1475" s="35">
        <f>+I1475*K1475</f>
        <v>0</v>
      </c>
      <c r="AF1475" s="36">
        <f>IF(Tabla1[[#This Row],[ref pack]]=1,Tabla1[[#This Row],[Pedido]],LCM(Tabla1[[#This Row],[MC VIEJO]],Tabla1[[#This Row],[Pedido]]))</f>
        <v>2</v>
      </c>
      <c r="AG1475" s="36">
        <f>+VLOOKUP(Tabla1[[#This Row],[Artículo]],'.'!$B$2:$D$11481,3,)</f>
        <v>2</v>
      </c>
      <c r="AH1475" s="37" t="str">
        <f>+IFERROR(SEARCH("pack",Tabla1[[#This Row],[PACK]]),"")</f>
        <v/>
      </c>
    </row>
    <row r="1476" spans="1:34" ht="24" customHeight="1" x14ac:dyDescent="0.2">
      <c r="A1476" s="50" t="s">
        <v>2600</v>
      </c>
      <c r="B1476" s="60" t="s">
        <v>2724</v>
      </c>
      <c r="C1476" s="61" t="s">
        <v>2725</v>
      </c>
      <c r="D1476" s="52" t="s">
        <v>27</v>
      </c>
      <c r="E1476" s="53">
        <v>789577.03</v>
      </c>
      <c r="F1476" s="23" t="str">
        <f>+IFERROR(VLOOKUP(Tabla1[[#This Row],[Artículo]],'..'!$B$2:$D$569000,3,),"")</f>
        <v/>
      </c>
      <c r="G1476" s="24" t="str">
        <f>IF(H1476=AF1476,"", "Error MC")</f>
        <v>Error MC</v>
      </c>
      <c r="H1476" s="62"/>
      <c r="I1476" s="54">
        <f>+Tabla1[[#This Row],[MC]]*Tabla1[[#This Row],[Pedido]]*Tabla1[[#This Row],[PVC ]]</f>
        <v>0</v>
      </c>
      <c r="J1476" s="26">
        <v>0.21</v>
      </c>
      <c r="K1476" s="63"/>
      <c r="L1476" s="28" t="s">
        <v>24296</v>
      </c>
      <c r="M1476" s="53">
        <v>1242004.669</v>
      </c>
      <c r="N1476" s="64" t="str">
        <f>+IF(Tabla1[[#This Row],[F PMPI]]="SÍ","No","Sí")</f>
        <v>No</v>
      </c>
      <c r="O1476" s="65">
        <f>+Tabla1[[#This Row],[PVL]]*1.055</f>
        <v>1310314.9257949998</v>
      </c>
      <c r="P1476" s="65">
        <f>+Tabla1[[#This Row],[PVL]]*1.43</f>
        <v>1776066.67667</v>
      </c>
      <c r="Q1476" s="66" t="str">
        <f>+HYPERLINK(Tabla1[[#This Row],[PAG]])</f>
        <v>https://todomusica.com.ar/productos-sin-categorias-de-netsuite/1066-csa2120.html</v>
      </c>
      <c r="R1476" s="67"/>
      <c r="S1476" s="68"/>
      <c r="T1476" s="69"/>
      <c r="U1476" s="69"/>
      <c r="V1476" s="69"/>
      <c r="W1476" s="69"/>
      <c r="X1476" s="69"/>
      <c r="Y1476" s="35"/>
      <c r="Z1476" s="35" t="s">
        <v>25514</v>
      </c>
      <c r="AA1476" s="36">
        <v>1</v>
      </c>
      <c r="AB1476" s="35" t="s">
        <v>9849</v>
      </c>
      <c r="AC1476" s="35" t="str">
        <f>+IF(Tabla1[[#This Row],[STK]]="no","Sin STK", "STK disponible")</f>
        <v>Sin STK</v>
      </c>
      <c r="AD1476" s="35">
        <f>+I1476*J1476</f>
        <v>0</v>
      </c>
      <c r="AE1476" s="35">
        <f>+I1476*K1476</f>
        <v>0</v>
      </c>
      <c r="AF1476" s="36">
        <f>IF(Tabla1[[#This Row],[ref pack]]=1,Tabla1[[#This Row],[Pedido]],LCM(Tabla1[[#This Row],[MC VIEJO]],Tabla1[[#This Row],[Pedido]]))</f>
        <v>1</v>
      </c>
      <c r="AG1476" s="36">
        <f>+VLOOKUP(Tabla1[[#This Row],[Artículo]],'.'!$B$2:$D$11481,3,)</f>
        <v>1</v>
      </c>
      <c r="AH1476" s="37" t="str">
        <f>+IFERROR(SEARCH("pack",Tabla1[[#This Row],[PACK]]),"")</f>
        <v/>
      </c>
    </row>
    <row r="1477" spans="1:34" ht="24" customHeight="1" x14ac:dyDescent="0.2">
      <c r="A1477" s="50" t="s">
        <v>2600</v>
      </c>
      <c r="B1477" s="60" t="s">
        <v>2726</v>
      </c>
      <c r="C1477" s="61" t="s">
        <v>2727</v>
      </c>
      <c r="D1477" s="52" t="s">
        <v>27</v>
      </c>
      <c r="E1477" s="53">
        <v>552567.93999999994</v>
      </c>
      <c r="F1477" s="23" t="str">
        <f>+IFERROR(VLOOKUP(Tabla1[[#This Row],[Artículo]],'..'!$B$2:$D$569000,3,),"")</f>
        <v/>
      </c>
      <c r="G1477" s="24" t="str">
        <f>IF(H1477=AF1477,"", "Error MC")</f>
        <v>Error MC</v>
      </c>
      <c r="H1477" s="62"/>
      <c r="I1477" s="54">
        <f>+Tabla1[[#This Row],[MC]]*Tabla1[[#This Row],[Pedido]]*Tabla1[[#This Row],[PVC ]]</f>
        <v>0</v>
      </c>
      <c r="J1477" s="26">
        <v>0.21</v>
      </c>
      <c r="K1477" s="63"/>
      <c r="L1477" s="28" t="s">
        <v>24296</v>
      </c>
      <c r="M1477" s="53">
        <v>869189.36699999997</v>
      </c>
      <c r="N1477" s="64" t="str">
        <f>+IF(Tabla1[[#This Row],[F PMPI]]="SÍ","No","Sí")</f>
        <v>No</v>
      </c>
      <c r="O1477" s="65">
        <f>+Tabla1[[#This Row],[PVL]]*1.055</f>
        <v>916994.7821849999</v>
      </c>
      <c r="P1477" s="65">
        <f>+Tabla1[[#This Row],[PVL]]*1.43</f>
        <v>1242940.7948099999</v>
      </c>
      <c r="Q1477" s="66" t="str">
        <f>+HYPERLINK(Tabla1[[#This Row],[PAG]])</f>
        <v>https://todomusica.com.ar/productos-sin-categorias-de-netsuite/9217-csa2120r.html</v>
      </c>
      <c r="R1477" s="67"/>
      <c r="S1477" s="68"/>
      <c r="T1477" s="69"/>
      <c r="U1477" s="69"/>
      <c r="V1477" s="69"/>
      <c r="W1477" s="69"/>
      <c r="X1477" s="69"/>
      <c r="Y1477" s="35"/>
      <c r="Z1477" s="35" t="s">
        <v>25515</v>
      </c>
      <c r="AA1477" s="36">
        <v>1</v>
      </c>
      <c r="AB1477" s="35" t="s">
        <v>9849</v>
      </c>
      <c r="AC1477" s="35" t="str">
        <f>+IF(Tabla1[[#This Row],[STK]]="no","Sin STK", "STK disponible")</f>
        <v>Sin STK</v>
      </c>
      <c r="AD1477" s="35">
        <f>+I1477*J1477</f>
        <v>0</v>
      </c>
      <c r="AE1477" s="35">
        <f>+I1477*K1477</f>
        <v>0</v>
      </c>
      <c r="AF1477" s="36">
        <f>IF(Tabla1[[#This Row],[ref pack]]=1,Tabla1[[#This Row],[Pedido]],LCM(Tabla1[[#This Row],[MC VIEJO]],Tabla1[[#This Row],[Pedido]]))</f>
        <v>1</v>
      </c>
      <c r="AG1477" s="36">
        <f>+VLOOKUP(Tabla1[[#This Row],[Artículo]],'.'!$B$2:$D$11481,3,)</f>
        <v>1</v>
      </c>
      <c r="AH1477" s="37" t="str">
        <f>+IFERROR(SEARCH("pack",Tabla1[[#This Row],[PACK]]),"")</f>
        <v/>
      </c>
    </row>
    <row r="1478" spans="1:34" ht="24" customHeight="1" x14ac:dyDescent="0.2">
      <c r="A1478" s="50" t="s">
        <v>2600</v>
      </c>
      <c r="B1478" s="60" t="s">
        <v>2728</v>
      </c>
      <c r="C1478" s="61" t="s">
        <v>9909</v>
      </c>
      <c r="D1478" s="52" t="s">
        <v>9842</v>
      </c>
      <c r="E1478" s="53">
        <v>528031.49</v>
      </c>
      <c r="F1478" s="23" t="str">
        <f>+IFERROR(VLOOKUP(Tabla1[[#This Row],[Artículo]],'..'!$B$2:$D$569000,3,),"")</f>
        <v/>
      </c>
      <c r="G1478" s="24" t="str">
        <f>IF(H1478=AF1478,"", "Error MC")</f>
        <v>Error MC</v>
      </c>
      <c r="H1478" s="62"/>
      <c r="I1478" s="54">
        <f>+Tabla1[[#This Row],[MC]]*Tabla1[[#This Row],[Pedido]]*Tabla1[[#This Row],[PVC ]]</f>
        <v>0</v>
      </c>
      <c r="J1478" s="26">
        <v>0.21</v>
      </c>
      <c r="K1478" s="63"/>
      <c r="L1478" s="28" t="s">
        <v>24296</v>
      </c>
      <c r="M1478" s="53">
        <v>830593.53700000001</v>
      </c>
      <c r="N1478" s="64" t="str">
        <f>+IF(Tabla1[[#This Row],[F PMPI]]="SÍ","No","Sí")</f>
        <v>No</v>
      </c>
      <c r="O1478" s="65">
        <f>+Tabla1[[#This Row],[PVL]]*1.055</f>
        <v>876276.18153499998</v>
      </c>
      <c r="P1478" s="65">
        <f>+Tabla1[[#This Row],[PVL]]*1.43</f>
        <v>1187748.7579099999</v>
      </c>
      <c r="Q1478" s="66" t="str">
        <f>+HYPERLINK(Tabla1[[#This Row],[PAG]])</f>
        <v>https://todomusica.com.ar/mixers-de-instalacion/1670-csm21.html</v>
      </c>
      <c r="R1478" s="67"/>
      <c r="S1478" s="68"/>
      <c r="T1478" s="69"/>
      <c r="U1478" s="69"/>
      <c r="V1478" s="69"/>
      <c r="W1478" s="69"/>
      <c r="X1478" s="69"/>
      <c r="Y1478" s="35"/>
      <c r="Z1478" s="35" t="s">
        <v>25516</v>
      </c>
      <c r="AA1478" s="36">
        <v>1</v>
      </c>
      <c r="AB1478" s="35" t="s">
        <v>9849</v>
      </c>
      <c r="AC1478" s="35" t="str">
        <f>+IF(Tabla1[[#This Row],[STK]]="no","Sin STK", "STK disponible")</f>
        <v>STK disponible</v>
      </c>
      <c r="AD1478" s="35">
        <f>+I1478*J1478</f>
        <v>0</v>
      </c>
      <c r="AE1478" s="35">
        <f>+I1478*K1478</f>
        <v>0</v>
      </c>
      <c r="AF1478" s="36">
        <f>IF(Tabla1[[#This Row],[ref pack]]=1,Tabla1[[#This Row],[Pedido]],LCM(Tabla1[[#This Row],[MC VIEJO]],Tabla1[[#This Row],[Pedido]]))</f>
        <v>1</v>
      </c>
      <c r="AG1478" s="36">
        <f>+VLOOKUP(Tabla1[[#This Row],[Artículo]],'.'!$B$2:$D$11481,3,)</f>
        <v>1</v>
      </c>
      <c r="AH1478" s="37" t="str">
        <f>+IFERROR(SEARCH("pack",Tabla1[[#This Row],[PACK]]),"")</f>
        <v/>
      </c>
    </row>
    <row r="1479" spans="1:34" ht="24" customHeight="1" x14ac:dyDescent="0.2">
      <c r="A1479" s="50" t="s">
        <v>2600</v>
      </c>
      <c r="B1479" s="60" t="s">
        <v>2729</v>
      </c>
      <c r="C1479" s="61" t="s">
        <v>9910</v>
      </c>
      <c r="D1479" s="52" t="s">
        <v>9842</v>
      </c>
      <c r="E1479" s="53">
        <v>633940.56999999995</v>
      </c>
      <c r="F1479" s="23" t="str">
        <f>+IFERROR(VLOOKUP(Tabla1[[#This Row],[Artículo]],'..'!$B$2:$D$569000,3,),"")</f>
        <v/>
      </c>
      <c r="G1479" s="24" t="str">
        <f>IF(H1479=AF1479,"", "Error MC")</f>
        <v>Error MC</v>
      </c>
      <c r="H1479" s="62"/>
      <c r="I1479" s="54">
        <f>+Tabla1[[#This Row],[MC]]*Tabla1[[#This Row],[Pedido]]*Tabla1[[#This Row],[PVC ]]</f>
        <v>0</v>
      </c>
      <c r="J1479" s="26">
        <v>0.21</v>
      </c>
      <c r="K1479" s="63"/>
      <c r="L1479" s="28" t="s">
        <v>24296</v>
      </c>
      <c r="M1479" s="53">
        <v>997188.51500000001</v>
      </c>
      <c r="N1479" s="64" t="str">
        <f>+IF(Tabla1[[#This Row],[F PMPI]]="SÍ","No","Sí")</f>
        <v>No</v>
      </c>
      <c r="O1479" s="65">
        <f>+Tabla1[[#This Row],[PVL]]*1.055</f>
        <v>1052033.8833250001</v>
      </c>
      <c r="P1479" s="65">
        <f>+Tabla1[[#This Row],[PVL]]*1.43</f>
        <v>1425979.5764500001</v>
      </c>
      <c r="Q1479" s="66" t="str">
        <f>+HYPERLINK(Tabla1[[#This Row],[PAG]])</f>
        <v>https://todomusica.com.ar/mixers-de-instalacion/1727-csm32.html</v>
      </c>
      <c r="R1479" s="67"/>
      <c r="S1479" s="68"/>
      <c r="T1479" s="69"/>
      <c r="U1479" s="69"/>
      <c r="V1479" s="69"/>
      <c r="W1479" s="69"/>
      <c r="X1479" s="69"/>
      <c r="Y1479" s="35"/>
      <c r="Z1479" s="35" t="s">
        <v>25517</v>
      </c>
      <c r="AA1479" s="36">
        <v>1</v>
      </c>
      <c r="AB1479" s="35" t="s">
        <v>9849</v>
      </c>
      <c r="AC1479" s="35" t="str">
        <f>+IF(Tabla1[[#This Row],[STK]]="no","Sin STK", "STK disponible")</f>
        <v>STK disponible</v>
      </c>
      <c r="AD1479" s="35">
        <f>+I1479*J1479</f>
        <v>0</v>
      </c>
      <c r="AE1479" s="35">
        <f>+I1479*K1479</f>
        <v>0</v>
      </c>
      <c r="AF1479" s="36">
        <f>IF(Tabla1[[#This Row],[ref pack]]=1,Tabla1[[#This Row],[Pedido]],LCM(Tabla1[[#This Row],[MC VIEJO]],Tabla1[[#This Row],[Pedido]]))</f>
        <v>1</v>
      </c>
      <c r="AG1479" s="36">
        <f>+VLOOKUP(Tabla1[[#This Row],[Artículo]],'.'!$B$2:$D$11481,3,)</f>
        <v>1</v>
      </c>
      <c r="AH1479" s="37" t="str">
        <f>+IFERROR(SEARCH("pack",Tabla1[[#This Row],[PACK]]),"")</f>
        <v/>
      </c>
    </row>
    <row r="1480" spans="1:34" ht="24" customHeight="1" x14ac:dyDescent="0.2">
      <c r="A1480" s="50" t="s">
        <v>2600</v>
      </c>
      <c r="B1480" s="60" t="s">
        <v>2730</v>
      </c>
      <c r="C1480" s="61" t="s">
        <v>2731</v>
      </c>
      <c r="D1480" s="52" t="s">
        <v>27</v>
      </c>
      <c r="E1480" s="53">
        <v>71119.06</v>
      </c>
      <c r="F1480" s="23" t="str">
        <f>+IFERROR(VLOOKUP(Tabla1[[#This Row],[Artículo]],'..'!$B$2:$D$569000,3,),"")</f>
        <v/>
      </c>
      <c r="G1480" s="24" t="str">
        <f>IF(H1480=AF1480,"", "Error MC")</f>
        <v>Error MC</v>
      </c>
      <c r="H1480" s="62"/>
      <c r="I1480" s="54">
        <f>+Tabla1[[#This Row],[MC]]*Tabla1[[#This Row],[Pedido]]*Tabla1[[#This Row],[PVC ]]</f>
        <v>0</v>
      </c>
      <c r="J1480" s="26">
        <v>0.21</v>
      </c>
      <c r="K1480" s="63"/>
      <c r="L1480" s="28" t="s">
        <v>24296</v>
      </c>
      <c r="M1480" s="53">
        <v>111870.284</v>
      </c>
      <c r="N1480" s="64" t="str">
        <f>+IF(Tabla1[[#This Row],[F PMPI]]="SÍ","No","Sí")</f>
        <v>No</v>
      </c>
      <c r="O1480" s="65">
        <f>+Tabla1[[#This Row],[PVL]]*1.055</f>
        <v>118023.14962</v>
      </c>
      <c r="P1480" s="65">
        <f>+Tabla1[[#This Row],[PVL]]*1.43</f>
        <v>159974.50612000001</v>
      </c>
      <c r="Q1480" s="66" t="str">
        <f>+HYPERLINK(Tabla1[[#This Row],[PAG]])</f>
        <v>https://todomusica.com.ar/productos-sin-categorias-de-netsuite/9425-csr-v-blk.html</v>
      </c>
      <c r="R1480" s="67"/>
      <c r="S1480" s="68"/>
      <c r="T1480" s="69"/>
      <c r="U1480" s="69"/>
      <c r="V1480" s="69"/>
      <c r="W1480" s="69"/>
      <c r="X1480" s="69"/>
      <c r="Y1480" s="35"/>
      <c r="Z1480" s="35" t="s">
        <v>25518</v>
      </c>
      <c r="AA1480" s="36">
        <v>1</v>
      </c>
      <c r="AB1480" s="35" t="s">
        <v>9849</v>
      </c>
      <c r="AC1480" s="35" t="str">
        <f>+IF(Tabla1[[#This Row],[STK]]="no","Sin STK", "STK disponible")</f>
        <v>Sin STK</v>
      </c>
      <c r="AD1480" s="35">
        <f>+I1480*J1480</f>
        <v>0</v>
      </c>
      <c r="AE1480" s="35">
        <f>+I1480*K1480</f>
        <v>0</v>
      </c>
      <c r="AF1480" s="36">
        <f>IF(Tabla1[[#This Row],[ref pack]]=1,Tabla1[[#This Row],[Pedido]],LCM(Tabla1[[#This Row],[MC VIEJO]],Tabla1[[#This Row],[Pedido]]))</f>
        <v>1</v>
      </c>
      <c r="AG1480" s="36">
        <f>+VLOOKUP(Tabla1[[#This Row],[Artículo]],'.'!$B$2:$D$11481,3,)</f>
        <v>1</v>
      </c>
      <c r="AH1480" s="37" t="str">
        <f>+IFERROR(SEARCH("pack",Tabla1[[#This Row],[PACK]]),"")</f>
        <v/>
      </c>
    </row>
    <row r="1481" spans="1:34" ht="24" customHeight="1" x14ac:dyDescent="0.2">
      <c r="A1481" s="50" t="s">
        <v>2600</v>
      </c>
      <c r="B1481" s="60" t="s">
        <v>2732</v>
      </c>
      <c r="C1481" s="61" t="s">
        <v>2733</v>
      </c>
      <c r="D1481" s="52" t="s">
        <v>9842</v>
      </c>
      <c r="E1481" s="53">
        <v>71119.06</v>
      </c>
      <c r="F1481" s="23" t="str">
        <f>+IFERROR(VLOOKUP(Tabla1[[#This Row],[Artículo]],'..'!$B$2:$D$569000,3,),"")</f>
        <v/>
      </c>
      <c r="G1481" s="24" t="str">
        <f>IF(H1481=AF1481,"", "Error MC")</f>
        <v>Error MC</v>
      </c>
      <c r="H1481" s="62"/>
      <c r="I1481" s="54">
        <f>+Tabla1[[#This Row],[MC]]*Tabla1[[#This Row],[Pedido]]*Tabla1[[#This Row],[PVC ]]</f>
        <v>0</v>
      </c>
      <c r="J1481" s="26">
        <v>0.21</v>
      </c>
      <c r="K1481" s="63"/>
      <c r="L1481" s="28" t="s">
        <v>24296</v>
      </c>
      <c r="M1481" s="53">
        <v>111870.284</v>
      </c>
      <c r="N1481" s="64" t="str">
        <f>+IF(Tabla1[[#This Row],[F PMPI]]="SÍ","No","Sí")</f>
        <v>No</v>
      </c>
      <c r="O1481" s="65">
        <f>+Tabla1[[#This Row],[PVL]]*1.055</f>
        <v>118023.14962</v>
      </c>
      <c r="P1481" s="65">
        <f>+Tabla1[[#This Row],[PVL]]*1.43</f>
        <v>159974.50612000001</v>
      </c>
      <c r="Q1481" s="66" t="str">
        <f>+HYPERLINK(Tabla1[[#This Row],[PAG]])</f>
        <v>https://todomusica.com.ar/accesorios-de-instalacion/1728-csr-v-wt.html</v>
      </c>
      <c r="R1481" s="67"/>
      <c r="S1481" s="68"/>
      <c r="T1481" s="69"/>
      <c r="U1481" s="69"/>
      <c r="V1481" s="69"/>
      <c r="W1481" s="69"/>
      <c r="X1481" s="69"/>
      <c r="Y1481" s="35"/>
      <c r="Z1481" s="35" t="s">
        <v>25519</v>
      </c>
      <c r="AA1481" s="36">
        <v>1</v>
      </c>
      <c r="AB1481" s="35" t="s">
        <v>9849</v>
      </c>
      <c r="AC1481" s="35" t="str">
        <f>+IF(Tabla1[[#This Row],[STK]]="no","Sin STK", "STK disponible")</f>
        <v>STK disponible</v>
      </c>
      <c r="AD1481" s="35">
        <f>+I1481*J1481</f>
        <v>0</v>
      </c>
      <c r="AE1481" s="35">
        <f>+I1481*K1481</f>
        <v>0</v>
      </c>
      <c r="AF1481" s="36">
        <f>IF(Tabla1[[#This Row],[ref pack]]=1,Tabla1[[#This Row],[Pedido]],LCM(Tabla1[[#This Row],[MC VIEJO]],Tabla1[[#This Row],[Pedido]]))</f>
        <v>1</v>
      </c>
      <c r="AG1481" s="36">
        <f>+VLOOKUP(Tabla1[[#This Row],[Artículo]],'.'!$B$2:$D$11481,3,)</f>
        <v>1</v>
      </c>
      <c r="AH1481" s="37" t="str">
        <f>+IFERROR(SEARCH("pack",Tabla1[[#This Row],[PACK]]),"")</f>
        <v/>
      </c>
    </row>
    <row r="1482" spans="1:34" ht="24" customHeight="1" x14ac:dyDescent="0.2">
      <c r="A1482" s="50" t="s">
        <v>2600</v>
      </c>
      <c r="B1482" s="60" t="s">
        <v>2734</v>
      </c>
      <c r="C1482" s="61" t="s">
        <v>2735</v>
      </c>
      <c r="D1482" s="52" t="s">
        <v>27</v>
      </c>
      <c r="E1482" s="53">
        <v>71046.36</v>
      </c>
      <c r="F1482" s="23" t="str">
        <f>+IFERROR(VLOOKUP(Tabla1[[#This Row],[Artículo]],'..'!$B$2:$D$569000,3,),"")</f>
        <v/>
      </c>
      <c r="G1482" s="24" t="str">
        <f>IF(H1482=AF1482,"", "Error MC")</f>
        <v>Error MC</v>
      </c>
      <c r="H1482" s="62"/>
      <c r="I1482" s="54">
        <f>+Tabla1[[#This Row],[MC]]*Tabla1[[#This Row],[Pedido]]*Tabla1[[#This Row],[PVC ]]</f>
        <v>0</v>
      </c>
      <c r="J1482" s="26">
        <v>0.21</v>
      </c>
      <c r="K1482" s="63"/>
      <c r="L1482" s="28" t="s">
        <v>24296</v>
      </c>
      <c r="M1482" s="53">
        <v>111755.927</v>
      </c>
      <c r="N1482" s="64" t="str">
        <f>+IF(Tabla1[[#This Row],[F PMPI]]="SÍ","No","Sí")</f>
        <v>No</v>
      </c>
      <c r="O1482" s="65">
        <f>+Tabla1[[#This Row],[PVL]]*1.055</f>
        <v>117902.50298499998</v>
      </c>
      <c r="P1482" s="65">
        <f>+Tabla1[[#This Row],[PVL]]*1.43</f>
        <v>159810.97560999999</v>
      </c>
      <c r="Q1482" s="66" t="str">
        <f>+HYPERLINK(Tabla1[[#This Row],[PAG]])</f>
        <v>https://todomusica.com.ar/accesorios-de-instalacion/1915-csr-2sv-wht.html</v>
      </c>
      <c r="R1482" s="67"/>
      <c r="S1482" s="68"/>
      <c r="T1482" s="69"/>
      <c r="U1482" s="69"/>
      <c r="V1482" s="69"/>
      <c r="W1482" s="69"/>
      <c r="X1482" s="69"/>
      <c r="Y1482" s="35"/>
      <c r="Z1482" s="35" t="s">
        <v>25520</v>
      </c>
      <c r="AA1482" s="36">
        <v>1</v>
      </c>
      <c r="AB1482" s="35" t="s">
        <v>9849</v>
      </c>
      <c r="AC1482" s="35" t="str">
        <f>+IF(Tabla1[[#This Row],[STK]]="no","Sin STK", "STK disponible")</f>
        <v>Sin STK</v>
      </c>
      <c r="AD1482" s="35">
        <f>+I1482*J1482</f>
        <v>0</v>
      </c>
      <c r="AE1482" s="35">
        <f>+I1482*K1482</f>
        <v>0</v>
      </c>
      <c r="AF1482" s="36">
        <f>IF(Tabla1[[#This Row],[ref pack]]=1,Tabla1[[#This Row],[Pedido]],LCM(Tabla1[[#This Row],[MC VIEJO]],Tabla1[[#This Row],[Pedido]]))</f>
        <v>1</v>
      </c>
      <c r="AG1482" s="36">
        <f>+VLOOKUP(Tabla1[[#This Row],[Artículo]],'.'!$B$2:$D$11481,3,)</f>
        <v>1</v>
      </c>
      <c r="AH1482" s="37" t="str">
        <f>+IFERROR(SEARCH("pack",Tabla1[[#This Row],[PACK]]),"")</f>
        <v/>
      </c>
    </row>
    <row r="1483" spans="1:34" ht="24" customHeight="1" x14ac:dyDescent="0.2">
      <c r="A1483" s="50" t="s">
        <v>2600</v>
      </c>
      <c r="B1483" s="60" t="s">
        <v>2736</v>
      </c>
      <c r="C1483" s="61" t="s">
        <v>2735</v>
      </c>
      <c r="D1483" s="52" t="s">
        <v>27</v>
      </c>
      <c r="E1483" s="53">
        <v>71046.36</v>
      </c>
      <c r="F1483" s="23" t="str">
        <f>+IFERROR(VLOOKUP(Tabla1[[#This Row],[Artículo]],'..'!$B$2:$D$569000,3,),"")</f>
        <v/>
      </c>
      <c r="G1483" s="24" t="str">
        <f>IF(H1483=AF1483,"", "Error MC")</f>
        <v>Error MC</v>
      </c>
      <c r="H1483" s="62"/>
      <c r="I1483" s="54">
        <f>+Tabla1[[#This Row],[MC]]*Tabla1[[#This Row],[Pedido]]*Tabla1[[#This Row],[PVC ]]</f>
        <v>0</v>
      </c>
      <c r="J1483" s="26">
        <v>0.21</v>
      </c>
      <c r="K1483" s="63"/>
      <c r="L1483" s="28" t="s">
        <v>24296</v>
      </c>
      <c r="M1483" s="53">
        <v>111755.927</v>
      </c>
      <c r="N1483" s="64" t="str">
        <f>+IF(Tabla1[[#This Row],[F PMPI]]="SÍ","No","Sí")</f>
        <v>No</v>
      </c>
      <c r="O1483" s="65">
        <f>+Tabla1[[#This Row],[PVL]]*1.055</f>
        <v>117902.50298499998</v>
      </c>
      <c r="P1483" s="65">
        <f>+Tabla1[[#This Row],[PVL]]*1.43</f>
        <v>159810.97560999999</v>
      </c>
      <c r="Q1483" s="66" t="str">
        <f>+HYPERLINK(Tabla1[[#This Row],[PAG]])</f>
        <v>https://todomusica.com.ar/accesorios-de-instalacion/1067-csr-2sv-wt.html</v>
      </c>
      <c r="R1483" s="67"/>
      <c r="S1483" s="68"/>
      <c r="T1483" s="69"/>
      <c r="U1483" s="69"/>
      <c r="V1483" s="69"/>
      <c r="W1483" s="69"/>
      <c r="X1483" s="69"/>
      <c r="Y1483" s="35"/>
      <c r="Z1483" s="35" t="s">
        <v>25521</v>
      </c>
      <c r="AA1483" s="36">
        <v>1</v>
      </c>
      <c r="AB1483" s="35" t="s">
        <v>9849</v>
      </c>
      <c r="AC1483" s="35" t="str">
        <f>+IF(Tabla1[[#This Row],[STK]]="no","Sin STK", "STK disponible")</f>
        <v>Sin STK</v>
      </c>
      <c r="AD1483" s="35">
        <f>+I1483*J1483</f>
        <v>0</v>
      </c>
      <c r="AE1483" s="35">
        <f>+I1483*K1483</f>
        <v>0</v>
      </c>
      <c r="AF1483" s="36">
        <f>IF(Tabla1[[#This Row],[ref pack]]=1,Tabla1[[#This Row],[Pedido]],LCM(Tabla1[[#This Row],[MC VIEJO]],Tabla1[[#This Row],[Pedido]]))</f>
        <v>1</v>
      </c>
      <c r="AG1483" s="36">
        <f>+VLOOKUP(Tabla1[[#This Row],[Artículo]],'.'!$B$2:$D$11481,3,)</f>
        <v>1</v>
      </c>
      <c r="AH1483" s="37" t="str">
        <f>+IFERROR(SEARCH("pack",Tabla1[[#This Row],[PACK]]),"")</f>
        <v/>
      </c>
    </row>
    <row r="1484" spans="1:34" ht="24" customHeight="1" x14ac:dyDescent="0.2">
      <c r="A1484" s="50" t="s">
        <v>2600</v>
      </c>
      <c r="B1484" s="60" t="s">
        <v>2737</v>
      </c>
      <c r="C1484" s="61" t="s">
        <v>2738</v>
      </c>
      <c r="D1484" s="52" t="s">
        <v>27</v>
      </c>
      <c r="E1484" s="53">
        <v>71046.36</v>
      </c>
      <c r="F1484" s="23" t="str">
        <f>+IFERROR(VLOOKUP(Tabla1[[#This Row],[Artículo]],'..'!$B$2:$D$569000,3,),"")</f>
        <v/>
      </c>
      <c r="G1484" s="24" t="str">
        <f>IF(H1484=AF1484,"", "Error MC")</f>
        <v>Error MC</v>
      </c>
      <c r="H1484" s="62"/>
      <c r="I1484" s="54">
        <f>+Tabla1[[#This Row],[MC]]*Tabla1[[#This Row],[Pedido]]*Tabla1[[#This Row],[PVC ]]</f>
        <v>0</v>
      </c>
      <c r="J1484" s="26">
        <v>0.21</v>
      </c>
      <c r="K1484" s="63"/>
      <c r="L1484" s="28" t="s">
        <v>24296</v>
      </c>
      <c r="M1484" s="53">
        <v>111755.927</v>
      </c>
      <c r="N1484" s="64" t="str">
        <f>+IF(Tabla1[[#This Row],[F PMPI]]="SÍ","No","Sí")</f>
        <v>No</v>
      </c>
      <c r="O1484" s="65">
        <f>+Tabla1[[#This Row],[PVL]]*1.055</f>
        <v>117902.50298499998</v>
      </c>
      <c r="P1484" s="65">
        <f>+Tabla1[[#This Row],[PVL]]*1.43</f>
        <v>159810.97560999999</v>
      </c>
      <c r="Q1484" s="66" t="str">
        <f>+HYPERLINK(Tabla1[[#This Row],[PAG]])</f>
        <v>https://todomusica.com.ar/accesorios-de-instalacion/1068-csr-3sv-wh.html</v>
      </c>
      <c r="R1484" s="67"/>
      <c r="S1484" s="68"/>
      <c r="T1484" s="69"/>
      <c r="U1484" s="69"/>
      <c r="V1484" s="69"/>
      <c r="W1484" s="69"/>
      <c r="X1484" s="69"/>
      <c r="Y1484" s="35"/>
      <c r="Z1484" s="35" t="s">
        <v>25522</v>
      </c>
      <c r="AA1484" s="36">
        <v>1</v>
      </c>
      <c r="AB1484" s="35" t="s">
        <v>9849</v>
      </c>
      <c r="AC1484" s="35" t="str">
        <f>+IF(Tabla1[[#This Row],[STK]]="no","Sin STK", "STK disponible")</f>
        <v>Sin STK</v>
      </c>
      <c r="AD1484" s="35">
        <f>+I1484*J1484</f>
        <v>0</v>
      </c>
      <c r="AE1484" s="35">
        <f>+I1484*K1484</f>
        <v>0</v>
      </c>
      <c r="AF1484" s="36">
        <f>IF(Tabla1[[#This Row],[ref pack]]=1,Tabla1[[#This Row],[Pedido]],LCM(Tabla1[[#This Row],[MC VIEJO]],Tabla1[[#This Row],[Pedido]]))</f>
        <v>1</v>
      </c>
      <c r="AG1484" s="36">
        <f>+VLOOKUP(Tabla1[[#This Row],[Artículo]],'.'!$B$2:$D$11481,3,)</f>
        <v>1</v>
      </c>
      <c r="AH1484" s="37" t="str">
        <f>+IFERROR(SEARCH("pack",Tabla1[[#This Row],[PACK]]),"")</f>
        <v/>
      </c>
    </row>
    <row r="1485" spans="1:34" ht="24" customHeight="1" x14ac:dyDescent="0.2">
      <c r="A1485" s="50" t="s">
        <v>2600</v>
      </c>
      <c r="B1485" s="60" t="s">
        <v>2739</v>
      </c>
      <c r="C1485" s="61" t="s">
        <v>2740</v>
      </c>
      <c r="D1485" s="52" t="s">
        <v>9841</v>
      </c>
      <c r="E1485" s="53">
        <v>56082.17</v>
      </c>
      <c r="F1485" s="23" t="str">
        <f>+IFERROR(VLOOKUP(Tabla1[[#This Row],[Artículo]],'..'!$B$2:$D$569000,3,),"")</f>
        <v/>
      </c>
      <c r="G1485" s="24" t="str">
        <f>IF(H1485=AF1485,"", "Error MC")</f>
        <v>Error MC</v>
      </c>
      <c r="H1485" s="62"/>
      <c r="I1485" s="54">
        <f>+Tabla1[[#This Row],[MC]]*Tabla1[[#This Row],[Pedido]]*Tabla1[[#This Row],[PVC ]]</f>
        <v>0</v>
      </c>
      <c r="J1485" s="26">
        <v>0.21</v>
      </c>
      <c r="K1485" s="63"/>
      <c r="L1485" s="28" t="s">
        <v>24296</v>
      </c>
      <c r="M1485" s="53">
        <v>88217.251999999993</v>
      </c>
      <c r="N1485" s="64" t="str">
        <f>+IF(Tabla1[[#This Row],[F PMPI]]="SÍ","No","Sí")</f>
        <v>No</v>
      </c>
      <c r="O1485" s="65">
        <f>+Tabla1[[#This Row],[PVL]]*1.055</f>
        <v>93069.200859999983</v>
      </c>
      <c r="P1485" s="65">
        <f>+Tabla1[[#This Row],[PVL]]*1.43</f>
        <v>126150.67035999999</v>
      </c>
      <c r="Q1485" s="66" t="str">
        <f>+HYPERLINK(Tabla1[[#This Row],[PAG]])</f>
        <v>https://todomusica.com.ar/varios/6509-css-bb4x6.html</v>
      </c>
      <c r="R1485" s="67"/>
      <c r="S1485" s="68"/>
      <c r="T1485" s="69"/>
      <c r="U1485" s="69"/>
      <c r="V1485" s="69"/>
      <c r="W1485" s="69"/>
      <c r="X1485" s="69"/>
      <c r="Y1485" s="35"/>
      <c r="Z1485" s="35" t="s">
        <v>25523</v>
      </c>
      <c r="AA1485" s="36">
        <v>1</v>
      </c>
      <c r="AB1485" s="35" t="s">
        <v>9849</v>
      </c>
      <c r="AC1485" s="35" t="str">
        <f>+IF(Tabla1[[#This Row],[STK]]="no","Sin STK", "STK disponible")</f>
        <v>STK disponible</v>
      </c>
      <c r="AD1485" s="35">
        <f>+I1485*J1485</f>
        <v>0</v>
      </c>
      <c r="AE1485" s="35">
        <f>+I1485*K1485</f>
        <v>0</v>
      </c>
      <c r="AF1485" s="36">
        <f>IF(Tabla1[[#This Row],[ref pack]]=1,Tabla1[[#This Row],[Pedido]],LCM(Tabla1[[#This Row],[MC VIEJO]],Tabla1[[#This Row],[Pedido]]))</f>
        <v>1</v>
      </c>
      <c r="AG1485" s="36">
        <f>+VLOOKUP(Tabla1[[#This Row],[Artículo]],'.'!$B$2:$D$11481,3,)</f>
        <v>1</v>
      </c>
      <c r="AH1485" s="37" t="str">
        <f>+IFERROR(SEARCH("pack",Tabla1[[#This Row],[PACK]]),"")</f>
        <v/>
      </c>
    </row>
    <row r="1486" spans="1:34" ht="24" customHeight="1" x14ac:dyDescent="0.2">
      <c r="A1486" s="50" t="s">
        <v>2600</v>
      </c>
      <c r="B1486" s="60" t="s">
        <v>2741</v>
      </c>
      <c r="C1486" s="61" t="s">
        <v>2742</v>
      </c>
      <c r="D1486" s="52" t="s">
        <v>9841</v>
      </c>
      <c r="E1486" s="53">
        <v>99343.86</v>
      </c>
      <c r="F1486" s="23" t="str">
        <f>+IFERROR(VLOOKUP(Tabla1[[#This Row],[Artículo]],'..'!$B$2:$D$569000,3,),"")</f>
        <v/>
      </c>
      <c r="G1486" s="24" t="str">
        <f>IF(H1486=AF1486,"", "Error MC")</f>
        <v>Error MC</v>
      </c>
      <c r="H1486" s="62"/>
      <c r="I1486" s="54">
        <f>+Tabla1[[#This Row],[MC]]*Tabla1[[#This Row],[Pedido]]*Tabla1[[#This Row],[PVC ]]</f>
        <v>0</v>
      </c>
      <c r="J1486" s="26">
        <v>0.21</v>
      </c>
      <c r="K1486" s="63"/>
      <c r="L1486" s="28" t="s">
        <v>24296</v>
      </c>
      <c r="M1486" s="53">
        <v>156267.894</v>
      </c>
      <c r="N1486" s="64" t="str">
        <f>+IF(Tabla1[[#This Row],[F PMPI]]="SÍ","No","Sí")</f>
        <v>No</v>
      </c>
      <c r="O1486" s="65">
        <f>+Tabla1[[#This Row],[PVL]]*1.055</f>
        <v>164862.62816999998</v>
      </c>
      <c r="P1486" s="65">
        <f>+Tabla1[[#This Row],[PVL]]*1.43</f>
        <v>223463.08841999999</v>
      </c>
      <c r="Q1486" s="66" t="str">
        <f>+HYPERLINK(Tabla1[[#This Row],[PAG]])</f>
        <v>https://todomusica.com.ar/varios/6510-css-bb8x6.html</v>
      </c>
      <c r="R1486" s="67"/>
      <c r="S1486" s="68"/>
      <c r="T1486" s="69"/>
      <c r="U1486" s="69"/>
      <c r="V1486" s="69"/>
      <c r="W1486" s="69"/>
      <c r="X1486" s="69"/>
      <c r="Y1486" s="35"/>
      <c r="Z1486" s="35" t="s">
        <v>25524</v>
      </c>
      <c r="AA1486" s="36">
        <v>1</v>
      </c>
      <c r="AB1486" s="35" t="s">
        <v>9849</v>
      </c>
      <c r="AC1486" s="35" t="str">
        <f>+IF(Tabla1[[#This Row],[STK]]="no","Sin STK", "STK disponible")</f>
        <v>STK disponible</v>
      </c>
      <c r="AD1486" s="35">
        <f>+I1486*J1486</f>
        <v>0</v>
      </c>
      <c r="AE1486" s="35">
        <f>+I1486*K1486</f>
        <v>0</v>
      </c>
      <c r="AF1486" s="36">
        <f>IF(Tabla1[[#This Row],[ref pack]]=1,Tabla1[[#This Row],[Pedido]],LCM(Tabla1[[#This Row],[MC VIEJO]],Tabla1[[#This Row],[Pedido]]))</f>
        <v>1</v>
      </c>
      <c r="AG1486" s="36">
        <f>+VLOOKUP(Tabla1[[#This Row],[Artículo]],'.'!$B$2:$D$11481,3,)</f>
        <v>1</v>
      </c>
      <c r="AH1486" s="37" t="str">
        <f>+IFERROR(SEARCH("pack",Tabla1[[#This Row],[PACK]]),"")</f>
        <v/>
      </c>
    </row>
    <row r="1487" spans="1:34" ht="24" customHeight="1" x14ac:dyDescent="0.2">
      <c r="A1487" s="50" t="s">
        <v>2600</v>
      </c>
      <c r="B1487" s="60" t="s">
        <v>2743</v>
      </c>
      <c r="C1487" s="61" t="s">
        <v>2744</v>
      </c>
      <c r="D1487" s="52" t="s">
        <v>9841</v>
      </c>
      <c r="E1487" s="53">
        <v>118713.11</v>
      </c>
      <c r="F1487" s="23" t="str">
        <f>+IFERROR(VLOOKUP(Tabla1[[#This Row],[Artículo]],'..'!$B$2:$D$569000,3,),"")</f>
        <v/>
      </c>
      <c r="G1487" s="24" t="str">
        <f>IF(H1487=AF1487,"", "Error MC")</f>
        <v>Error MC</v>
      </c>
      <c r="H1487" s="62"/>
      <c r="I1487" s="54">
        <f>+Tabla1[[#This Row],[MC]]*Tabla1[[#This Row],[Pedido]]*Tabla1[[#This Row],[PVC ]]</f>
        <v>0</v>
      </c>
      <c r="J1487" s="26">
        <v>0.21</v>
      </c>
      <c r="K1487" s="63"/>
      <c r="L1487" s="28" t="s">
        <v>24296</v>
      </c>
      <c r="M1487" s="53">
        <v>186735.71799999999</v>
      </c>
      <c r="N1487" s="64" t="str">
        <f>+IF(Tabla1[[#This Row],[F PMPI]]="SÍ","No","Sí")</f>
        <v>No</v>
      </c>
      <c r="O1487" s="65">
        <f>+Tabla1[[#This Row],[PVL]]*1.055</f>
        <v>197006.18248999998</v>
      </c>
      <c r="P1487" s="65">
        <f>+Tabla1[[#This Row],[PVL]]*1.43</f>
        <v>267032.07673999999</v>
      </c>
      <c r="Q1487" s="66" t="str">
        <f>+HYPERLINK(Tabla1[[#This Row],[PAG]])</f>
        <v>https://todomusica.com.ar/bafles-de-instalacion/6009-css-h15.html</v>
      </c>
      <c r="R1487" s="67"/>
      <c r="S1487" s="68"/>
      <c r="T1487" s="69"/>
      <c r="U1487" s="69"/>
      <c r="V1487" s="69"/>
      <c r="W1487" s="69"/>
      <c r="X1487" s="69"/>
      <c r="Y1487" s="35"/>
      <c r="Z1487" s="35" t="s">
        <v>25525</v>
      </c>
      <c r="AA1487" s="36">
        <v>1</v>
      </c>
      <c r="AB1487" s="35" t="s">
        <v>9849</v>
      </c>
      <c r="AC1487" s="35" t="str">
        <f>+IF(Tabla1[[#This Row],[STK]]="no","Sin STK", "STK disponible")</f>
        <v>STK disponible</v>
      </c>
      <c r="AD1487" s="35">
        <f>+I1487*J1487</f>
        <v>0</v>
      </c>
      <c r="AE1487" s="35">
        <f>+I1487*K1487</f>
        <v>0</v>
      </c>
      <c r="AF1487" s="36">
        <f>IF(Tabla1[[#This Row],[ref pack]]=1,Tabla1[[#This Row],[Pedido]],LCM(Tabla1[[#This Row],[MC VIEJO]],Tabla1[[#This Row],[Pedido]]))</f>
        <v>1</v>
      </c>
      <c r="AG1487" s="36">
        <f>+VLOOKUP(Tabla1[[#This Row],[Artículo]],'.'!$B$2:$D$11481,3,)</f>
        <v>1</v>
      </c>
      <c r="AH1487" s="37" t="str">
        <f>+IFERROR(SEARCH("pack",Tabla1[[#This Row],[PACK]]),"")</f>
        <v/>
      </c>
    </row>
    <row r="1488" spans="1:34" ht="24" customHeight="1" x14ac:dyDescent="0.2">
      <c r="A1488" s="50" t="s">
        <v>2600</v>
      </c>
      <c r="B1488" s="60" t="s">
        <v>2745</v>
      </c>
      <c r="C1488" s="61" t="s">
        <v>2746</v>
      </c>
      <c r="D1488" s="52" t="s">
        <v>9842</v>
      </c>
      <c r="E1488" s="53">
        <v>162459.03</v>
      </c>
      <c r="F1488" s="23" t="str">
        <f>+IFERROR(VLOOKUP(Tabla1[[#This Row],[Artículo]],'..'!$B$2:$D$569000,3,),"")</f>
        <v/>
      </c>
      <c r="G1488" s="24" t="str">
        <f>IF(H1488=AF1488,"", "Error MC")</f>
        <v>Error MC</v>
      </c>
      <c r="H1488" s="62"/>
      <c r="I1488" s="54">
        <f>+Tabla1[[#This Row],[MC]]*Tabla1[[#This Row],[Pedido]]*Tabla1[[#This Row],[PVC ]]</f>
        <v>0</v>
      </c>
      <c r="J1488" s="26">
        <v>0.21</v>
      </c>
      <c r="K1488" s="63"/>
      <c r="L1488" s="28" t="s">
        <v>24296</v>
      </c>
      <c r="M1488" s="53">
        <v>255548.05499999999</v>
      </c>
      <c r="N1488" s="64" t="str">
        <f>+IF(Tabla1[[#This Row],[F PMPI]]="SÍ","No","Sí")</f>
        <v>No</v>
      </c>
      <c r="O1488" s="65">
        <f>+Tabla1[[#This Row],[PVL]]*1.055</f>
        <v>269603.19802499999</v>
      </c>
      <c r="P1488" s="65">
        <f>+Tabla1[[#This Row],[PVL]]*1.43</f>
        <v>365433.71865</v>
      </c>
      <c r="Q1488" s="66" t="str">
        <f>+HYPERLINK(Tabla1[[#This Row],[PAG]])</f>
        <v>https://todomusica.com.ar/bafles-de-instalacion/6010-css-h30.html</v>
      </c>
      <c r="R1488" s="67"/>
      <c r="S1488" s="68"/>
      <c r="T1488" s="69"/>
      <c r="U1488" s="69"/>
      <c r="V1488" s="69"/>
      <c r="W1488" s="69"/>
      <c r="X1488" s="69"/>
      <c r="Y1488" s="35"/>
      <c r="Z1488" s="35" t="s">
        <v>25526</v>
      </c>
      <c r="AA1488" s="36">
        <v>1</v>
      </c>
      <c r="AB1488" s="35" t="s">
        <v>9849</v>
      </c>
      <c r="AC1488" s="35" t="str">
        <f>+IF(Tabla1[[#This Row],[STK]]="no","Sin STK", "STK disponible")</f>
        <v>STK disponible</v>
      </c>
      <c r="AD1488" s="35">
        <f>+I1488*J1488</f>
        <v>0</v>
      </c>
      <c r="AE1488" s="35">
        <f>+I1488*K1488</f>
        <v>0</v>
      </c>
      <c r="AF1488" s="36">
        <f>IF(Tabla1[[#This Row],[ref pack]]=1,Tabla1[[#This Row],[Pedido]],LCM(Tabla1[[#This Row],[MC VIEJO]],Tabla1[[#This Row],[Pedido]]))</f>
        <v>1</v>
      </c>
      <c r="AG1488" s="36">
        <f>+VLOOKUP(Tabla1[[#This Row],[Artículo]],'.'!$B$2:$D$11481,3,)</f>
        <v>1</v>
      </c>
      <c r="AH1488" s="37" t="str">
        <f>+IFERROR(SEARCH("pack",Tabla1[[#This Row],[PACK]]),"")</f>
        <v/>
      </c>
    </row>
    <row r="1489" spans="1:34" ht="24" customHeight="1" x14ac:dyDescent="0.2">
      <c r="A1489" s="50" t="s">
        <v>2600</v>
      </c>
      <c r="B1489" s="60" t="s">
        <v>2747</v>
      </c>
      <c r="C1489" s="61" t="s">
        <v>2748</v>
      </c>
      <c r="D1489" s="52" t="s">
        <v>9842</v>
      </c>
      <c r="E1489" s="53">
        <v>164125.96</v>
      </c>
      <c r="F1489" s="23" t="str">
        <f>+IFERROR(VLOOKUP(Tabla1[[#This Row],[Artículo]],'..'!$B$2:$D$569000,3,),"")</f>
        <v/>
      </c>
      <c r="G1489" s="24" t="str">
        <f>IF(H1489=AF1489,"", "Error MC")</f>
        <v>Error MC</v>
      </c>
      <c r="H1489" s="62"/>
      <c r="I1489" s="54">
        <f>+Tabla1[[#This Row],[MC]]*Tabla1[[#This Row],[Pedido]]*Tabla1[[#This Row],[PVC ]]</f>
        <v>0</v>
      </c>
      <c r="J1489" s="26">
        <v>0.21</v>
      </c>
      <c r="K1489" s="63"/>
      <c r="L1489" s="28" t="s">
        <v>24296</v>
      </c>
      <c r="M1489" s="53">
        <v>258170.13800000001</v>
      </c>
      <c r="N1489" s="64" t="str">
        <f>+IF(Tabla1[[#This Row],[F PMPI]]="SÍ","No","Sí")</f>
        <v>No</v>
      </c>
      <c r="O1489" s="65">
        <f>+Tabla1[[#This Row],[PVL]]*1.055</f>
        <v>272369.49559000001</v>
      </c>
      <c r="P1489" s="65">
        <f>+Tabla1[[#This Row],[PVL]]*1.43</f>
        <v>369183.29733999999</v>
      </c>
      <c r="Q1489" s="66" t="str">
        <f>+HYPERLINK(Tabla1[[#This Row],[PAG]])</f>
        <v>https://todomusica.com.ar/parlantes-de-instalacion/4319-404.html</v>
      </c>
      <c r="R1489" s="67"/>
      <c r="S1489" s="68"/>
      <c r="T1489" s="69"/>
      <c r="U1489" s="69"/>
      <c r="V1489" s="69"/>
      <c r="W1489" s="69"/>
      <c r="X1489" s="69"/>
      <c r="Y1489" s="35"/>
      <c r="Z1489" s="35" t="s">
        <v>25527</v>
      </c>
      <c r="AA1489" s="36">
        <v>2</v>
      </c>
      <c r="AB1489" s="35" t="s">
        <v>9849</v>
      </c>
      <c r="AC1489" s="35" t="str">
        <f>+IF(Tabla1[[#This Row],[STK]]="no","Sin STK", "STK disponible")</f>
        <v>STK disponible</v>
      </c>
      <c r="AD1489" s="35">
        <f>+I1489*J1489</f>
        <v>0</v>
      </c>
      <c r="AE1489" s="35">
        <f>+I1489*K1489</f>
        <v>0</v>
      </c>
      <c r="AF1489" s="36">
        <f>IF(Tabla1[[#This Row],[ref pack]]=1,Tabla1[[#This Row],[Pedido]],LCM(Tabla1[[#This Row],[MC VIEJO]],Tabla1[[#This Row],[Pedido]]))</f>
        <v>2</v>
      </c>
      <c r="AG1489" s="36">
        <f>+VLOOKUP(Tabla1[[#This Row],[Artículo]],'.'!$B$2:$D$11481,3,)</f>
        <v>2</v>
      </c>
      <c r="AH1489" s="37" t="str">
        <f>+IFERROR(SEARCH("pack",Tabla1[[#This Row],[PACK]]),"")</f>
        <v/>
      </c>
    </row>
    <row r="1490" spans="1:34" ht="24" customHeight="1" x14ac:dyDescent="0.2">
      <c r="A1490" s="50" t="s">
        <v>2600</v>
      </c>
      <c r="B1490" s="60" t="s">
        <v>2749</v>
      </c>
      <c r="C1490" s="61" t="s">
        <v>2750</v>
      </c>
      <c r="D1490" s="52" t="s">
        <v>9842</v>
      </c>
      <c r="E1490" s="53">
        <v>21124.63</v>
      </c>
      <c r="F1490" s="23" t="str">
        <f>+IFERROR(VLOOKUP(Tabla1[[#This Row],[Artículo]],'..'!$B$2:$D$569000,3,),"")</f>
        <v/>
      </c>
      <c r="G1490" s="24" t="str">
        <f>IF(H1490=AF1490,"", "Error MC")</f>
        <v>Error MC</v>
      </c>
      <c r="H1490" s="62"/>
      <c r="I1490" s="54">
        <f>+Tabla1[[#This Row],[MC]]*Tabla1[[#This Row],[Pedido]]*Tabla1[[#This Row],[PVC ]]</f>
        <v>0</v>
      </c>
      <c r="J1490" s="26">
        <v>0.21</v>
      </c>
      <c r="K1490" s="63"/>
      <c r="L1490" s="28" t="s">
        <v>24296</v>
      </c>
      <c r="M1490" s="53">
        <v>33229.044000000002</v>
      </c>
      <c r="N1490" s="64" t="str">
        <f>+IF(Tabla1[[#This Row],[F PMPI]]="SÍ","No","Sí")</f>
        <v>No</v>
      </c>
      <c r="O1490" s="65">
        <f>+Tabla1[[#This Row],[PVL]]*1.055</f>
        <v>35056.64142</v>
      </c>
      <c r="P1490" s="65">
        <f>+Tabla1[[#This Row],[PVL]]*1.43</f>
        <v>47517.532919999998</v>
      </c>
      <c r="Q1490" s="66" t="str">
        <f>+HYPERLINK(Tabla1[[#This Row],[PAG]])</f>
        <v>https://todomusica.com.ar/parlantes-de-instalacion/4320-404.html</v>
      </c>
      <c r="R1490" s="67"/>
      <c r="S1490" s="68"/>
      <c r="T1490" s="69"/>
      <c r="U1490" s="69"/>
      <c r="V1490" s="69"/>
      <c r="W1490" s="69"/>
      <c r="X1490" s="69"/>
      <c r="Y1490" s="35"/>
      <c r="Z1490" s="35" t="s">
        <v>25528</v>
      </c>
      <c r="AA1490" s="36">
        <v>1</v>
      </c>
      <c r="AB1490" s="35" t="s">
        <v>9849</v>
      </c>
      <c r="AC1490" s="35" t="str">
        <f>+IF(Tabla1[[#This Row],[STK]]="no","Sin STK", "STK disponible")</f>
        <v>STK disponible</v>
      </c>
      <c r="AD1490" s="35">
        <f>+I1490*J1490</f>
        <v>0</v>
      </c>
      <c r="AE1490" s="35">
        <f>+I1490*K1490</f>
        <v>0</v>
      </c>
      <c r="AF1490" s="36">
        <f>IF(Tabla1[[#This Row],[ref pack]]=1,Tabla1[[#This Row],[Pedido]],LCM(Tabla1[[#This Row],[MC VIEJO]],Tabla1[[#This Row],[Pedido]]))</f>
        <v>1</v>
      </c>
      <c r="AG1490" s="36">
        <f>+VLOOKUP(Tabla1[[#This Row],[Artículo]],'.'!$B$2:$D$11481,3,)</f>
        <v>1</v>
      </c>
      <c r="AH1490" s="37" t="str">
        <f>+IFERROR(SEARCH("pack",Tabla1[[#This Row],[PACK]]),"")</f>
        <v/>
      </c>
    </row>
    <row r="1491" spans="1:34" ht="24" customHeight="1" x14ac:dyDescent="0.2">
      <c r="A1491" s="50" t="s">
        <v>2600</v>
      </c>
      <c r="B1491" s="60" t="s">
        <v>2751</v>
      </c>
      <c r="C1491" s="61" t="s">
        <v>23913</v>
      </c>
      <c r="D1491" s="52" t="s">
        <v>9842</v>
      </c>
      <c r="E1491" s="53">
        <v>30937.56</v>
      </c>
      <c r="F1491" s="23" t="str">
        <f>+IFERROR(VLOOKUP(Tabla1[[#This Row],[Artículo]],'..'!$B$2:$D$569000,3,),"")</f>
        <v/>
      </c>
      <c r="G1491" s="24" t="str">
        <f>IF(H1491=AF1491,"", "Error MC")</f>
        <v>Error MC</v>
      </c>
      <c r="H1491" s="62"/>
      <c r="I1491" s="54">
        <f>+Tabla1[[#This Row],[MC]]*Tabla1[[#This Row],[Pedido]]*Tabla1[[#This Row],[PVC ]]</f>
        <v>0</v>
      </c>
      <c r="J1491" s="26">
        <v>0.21</v>
      </c>
      <c r="K1491" s="63"/>
      <c r="L1491" s="28" t="s">
        <v>24296</v>
      </c>
      <c r="M1491" s="53">
        <v>48664.784</v>
      </c>
      <c r="N1491" s="64" t="str">
        <f>+IF(Tabla1[[#This Row],[F PMPI]]="SÍ","No","Sí")</f>
        <v>No</v>
      </c>
      <c r="O1491" s="65">
        <f>+Tabla1[[#This Row],[PVL]]*1.055</f>
        <v>51341.347119999999</v>
      </c>
      <c r="P1491" s="65">
        <f>+Tabla1[[#This Row],[PVL]]*1.43</f>
        <v>69590.64112</v>
      </c>
      <c r="Q1491" s="66" t="str">
        <f>+HYPERLINK(Tabla1[[#This Row],[PAG]])</f>
        <v>https://todomusica.com.ar/productos-sin-categorias-de-netsuite/4321-404.html</v>
      </c>
      <c r="R1491" s="67"/>
      <c r="S1491" s="68"/>
      <c r="T1491" s="69"/>
      <c r="U1491" s="69"/>
      <c r="V1491" s="69"/>
      <c r="W1491" s="69"/>
      <c r="X1491" s="69"/>
      <c r="Y1491" s="35"/>
      <c r="Z1491" s="35" t="s">
        <v>25529</v>
      </c>
      <c r="AA1491" s="36">
        <v>1</v>
      </c>
      <c r="AB1491" s="35" t="s">
        <v>9849</v>
      </c>
      <c r="AC1491" s="35" t="str">
        <f>+IF(Tabla1[[#This Row],[STK]]="no","Sin STK", "STK disponible")</f>
        <v>STK disponible</v>
      </c>
      <c r="AD1491" s="35">
        <f>+I1491*J1491</f>
        <v>0</v>
      </c>
      <c r="AE1491" s="35">
        <f>+I1491*K1491</f>
        <v>0</v>
      </c>
      <c r="AF1491" s="36">
        <f>IF(Tabla1[[#This Row],[ref pack]]=1,Tabla1[[#This Row],[Pedido]],LCM(Tabla1[[#This Row],[MC VIEJO]],Tabla1[[#This Row],[Pedido]]))</f>
        <v>1</v>
      </c>
      <c r="AG1491" s="36">
        <f>+VLOOKUP(Tabla1[[#This Row],[Artículo]],'.'!$B$2:$D$11481,3,)</f>
        <v>1</v>
      </c>
      <c r="AH1491" s="37" t="str">
        <f>+IFERROR(SEARCH("pack",Tabla1[[#This Row],[PACK]]),"")</f>
        <v/>
      </c>
    </row>
    <row r="1492" spans="1:34" ht="24" customHeight="1" x14ac:dyDescent="0.2">
      <c r="A1492" s="50" t="s">
        <v>2600</v>
      </c>
      <c r="B1492" s="60" t="s">
        <v>2753</v>
      </c>
      <c r="C1492" s="61" t="s">
        <v>2754</v>
      </c>
      <c r="D1492" s="52" t="s">
        <v>27</v>
      </c>
      <c r="E1492" s="53">
        <v>42183.46</v>
      </c>
      <c r="F1492" s="23" t="str">
        <f>+IFERROR(VLOOKUP(Tabla1[[#This Row],[Artículo]],'..'!$B$2:$D$569000,3,),"")</f>
        <v/>
      </c>
      <c r="G1492" s="24" t="str">
        <f>IF(H1492=AF1492,"", "Error MC")</f>
        <v>Error MC</v>
      </c>
      <c r="H1492" s="62"/>
      <c r="I1492" s="54">
        <f>+Tabla1[[#This Row],[MC]]*Tabla1[[#This Row],[Pedido]]*Tabla1[[#This Row],[PVC ]]</f>
        <v>0</v>
      </c>
      <c r="J1492" s="26">
        <v>0.21</v>
      </c>
      <c r="K1492" s="63"/>
      <c r="L1492" s="28" t="s">
        <v>24296</v>
      </c>
      <c r="M1492" s="53">
        <v>66354.585000000006</v>
      </c>
      <c r="N1492" s="64" t="str">
        <f>+IF(Tabla1[[#This Row],[F PMPI]]="SÍ","No","Sí")</f>
        <v>No</v>
      </c>
      <c r="O1492" s="65">
        <f>+Tabla1[[#This Row],[PVL]]*1.055</f>
        <v>70004.087175000008</v>
      </c>
      <c r="P1492" s="65">
        <f>+Tabla1[[#This Row],[PVL]]*1.43</f>
        <v>94887.056550000008</v>
      </c>
      <c r="Q1492" s="66" t="str">
        <f>+HYPERLINK(Tabla1[[#This Row],[PAG]])</f>
        <v>https://todomusica.com.ar/parlantes-de-instalacion/2608-css8018.html</v>
      </c>
      <c r="R1492" s="67"/>
      <c r="S1492" s="68"/>
      <c r="T1492" s="69"/>
      <c r="U1492" s="69"/>
      <c r="V1492" s="69"/>
      <c r="W1492" s="69"/>
      <c r="X1492" s="69"/>
      <c r="Y1492" s="35"/>
      <c r="Z1492" s="35" t="s">
        <v>25530</v>
      </c>
      <c r="AA1492" s="36">
        <v>1</v>
      </c>
      <c r="AB1492" s="35" t="s">
        <v>9849</v>
      </c>
      <c r="AC1492" s="35" t="str">
        <f>+IF(Tabla1[[#This Row],[STK]]="no","Sin STK", "STK disponible")</f>
        <v>Sin STK</v>
      </c>
      <c r="AD1492" s="35">
        <f>+I1492*J1492</f>
        <v>0</v>
      </c>
      <c r="AE1492" s="35">
        <f>+I1492*K1492</f>
        <v>0</v>
      </c>
      <c r="AF1492" s="36">
        <f>IF(Tabla1[[#This Row],[ref pack]]=1,Tabla1[[#This Row],[Pedido]],LCM(Tabla1[[#This Row],[MC VIEJO]],Tabla1[[#This Row],[Pedido]]))</f>
        <v>1</v>
      </c>
      <c r="AG1492" s="36">
        <f>+VLOOKUP(Tabla1[[#This Row],[Artículo]],'.'!$B$2:$D$11481,3,)</f>
        <v>1</v>
      </c>
      <c r="AH1492" s="37" t="str">
        <f>+IFERROR(SEARCH("pack",Tabla1[[#This Row],[PACK]]),"")</f>
        <v/>
      </c>
    </row>
    <row r="1493" spans="1:34" ht="24" customHeight="1" x14ac:dyDescent="0.2">
      <c r="A1493" s="50" t="s">
        <v>2600</v>
      </c>
      <c r="B1493" s="60" t="s">
        <v>2755</v>
      </c>
      <c r="C1493" s="61" t="s">
        <v>2756</v>
      </c>
      <c r="D1493" s="52" t="s">
        <v>9842</v>
      </c>
      <c r="E1493" s="53">
        <v>239148.59</v>
      </c>
      <c r="F1493" s="23" t="str">
        <f>+IFERROR(VLOOKUP(Tabla1[[#This Row],[Artículo]],'..'!$B$2:$D$569000,3,),"")</f>
        <v/>
      </c>
      <c r="G1493" s="24" t="str">
        <f>IF(H1493=AF1493,"", "Error MC")</f>
        <v>Error MC</v>
      </c>
      <c r="H1493" s="62"/>
      <c r="I1493" s="54">
        <f>+Tabla1[[#This Row],[MC]]*Tabla1[[#This Row],[Pedido]]*Tabla1[[#This Row],[PVC ]]</f>
        <v>0</v>
      </c>
      <c r="J1493" s="26">
        <v>0.21</v>
      </c>
      <c r="K1493" s="63"/>
      <c r="L1493" s="28" t="s">
        <v>24296</v>
      </c>
      <c r="M1493" s="53">
        <v>376180.73599999998</v>
      </c>
      <c r="N1493" s="64" t="str">
        <f>+IF(Tabla1[[#This Row],[F PMPI]]="SÍ","No","Sí")</f>
        <v>No</v>
      </c>
      <c r="O1493" s="65">
        <f>+Tabla1[[#This Row],[PVL]]*1.055</f>
        <v>396870.67647999997</v>
      </c>
      <c r="P1493" s="65">
        <f>+Tabla1[[#This Row],[PVL]]*1.43</f>
        <v>537938.45247999998</v>
      </c>
      <c r="Q1493" s="66" t="str">
        <f>+HYPERLINK(Tabla1[[#This Row],[PAG]])</f>
        <v>https://todomusica.com.ar/monitores-de-estudio/8452-control-2p-mastered-power.html</v>
      </c>
      <c r="R1493" s="67"/>
      <c r="S1493" s="68"/>
      <c r="T1493" s="69"/>
      <c r="U1493" s="69"/>
      <c r="V1493" s="69"/>
      <c r="W1493" s="69"/>
      <c r="X1493" s="69"/>
      <c r="Y1493" s="35"/>
      <c r="Z1493" s="35" t="s">
        <v>25531</v>
      </c>
      <c r="AA1493" s="36">
        <v>1</v>
      </c>
      <c r="AB1493" s="35" t="s">
        <v>9849</v>
      </c>
      <c r="AC1493" s="35" t="str">
        <f>+IF(Tabla1[[#This Row],[STK]]="no","Sin STK", "STK disponible")</f>
        <v>STK disponible</v>
      </c>
      <c r="AD1493" s="35">
        <f>+I1493*J1493</f>
        <v>0</v>
      </c>
      <c r="AE1493" s="35">
        <f>+I1493*K1493</f>
        <v>0</v>
      </c>
      <c r="AF1493" s="36">
        <f>IF(Tabla1[[#This Row],[ref pack]]=1,Tabla1[[#This Row],[Pedido]],LCM(Tabla1[[#This Row],[MC VIEJO]],Tabla1[[#This Row],[Pedido]]))</f>
        <v>1</v>
      </c>
      <c r="AG1493" s="36">
        <f>+VLOOKUP(Tabla1[[#This Row],[Artículo]],'.'!$B$2:$D$11481,3,)</f>
        <v>1</v>
      </c>
      <c r="AH1493" s="37" t="str">
        <f>+IFERROR(SEARCH("pack",Tabla1[[#This Row],[PACK]]),"")</f>
        <v/>
      </c>
    </row>
    <row r="1494" spans="1:34" ht="24" customHeight="1" x14ac:dyDescent="0.2">
      <c r="A1494" s="50" t="s">
        <v>2600</v>
      </c>
      <c r="B1494" s="60" t="s">
        <v>2757</v>
      </c>
      <c r="C1494" s="61" t="s">
        <v>2758</v>
      </c>
      <c r="D1494" s="52" t="s">
        <v>9842</v>
      </c>
      <c r="E1494" s="53">
        <v>315073.18</v>
      </c>
      <c r="F1494" s="23" t="str">
        <f>+IFERROR(VLOOKUP(Tabla1[[#This Row],[Artículo]],'..'!$B$2:$D$569000,3,),"")</f>
        <v/>
      </c>
      <c r="G1494" s="24" t="str">
        <f>IF(H1494=AF1494,"", "Error MC")</f>
        <v>Error MC</v>
      </c>
      <c r="H1494" s="62"/>
      <c r="I1494" s="54">
        <f>+Tabla1[[#This Row],[MC]]*Tabla1[[#This Row],[Pedido]]*Tabla1[[#This Row],[PVC ]]</f>
        <v>0</v>
      </c>
      <c r="J1494" s="26">
        <v>0.21</v>
      </c>
      <c r="K1494" s="63"/>
      <c r="L1494" s="28" t="s">
        <v>24296</v>
      </c>
      <c r="M1494" s="53">
        <v>495610.10700000002</v>
      </c>
      <c r="N1494" s="64" t="str">
        <f>+IF(Tabla1[[#This Row],[F PMPI]]="SÍ","No","Sí")</f>
        <v>No</v>
      </c>
      <c r="O1494" s="65">
        <f>+Tabla1[[#This Row],[PVL]]*1.055</f>
        <v>522868.662885</v>
      </c>
      <c r="P1494" s="65">
        <f>+Tabla1[[#This Row],[PVL]]*1.43</f>
        <v>708722.45300999994</v>
      </c>
      <c r="Q1494" s="66" t="str">
        <f>+HYPERLINK(Tabla1[[#This Row],[PAG]])</f>
        <v>https://todomusica.com.ar/bafles-de-instalacion/1572-c2ps-230.html</v>
      </c>
      <c r="R1494" s="67"/>
      <c r="S1494" s="68"/>
      <c r="T1494" s="69"/>
      <c r="U1494" s="69"/>
      <c r="V1494" s="69"/>
      <c r="W1494" s="69"/>
      <c r="X1494" s="69"/>
      <c r="Y1494" s="35"/>
      <c r="Z1494" s="35" t="s">
        <v>25532</v>
      </c>
      <c r="AA1494" s="36">
        <v>1</v>
      </c>
      <c r="AB1494" s="35" t="s">
        <v>9849</v>
      </c>
      <c r="AC1494" s="35" t="str">
        <f>+IF(Tabla1[[#This Row],[STK]]="no","Sin STK", "STK disponible")</f>
        <v>STK disponible</v>
      </c>
      <c r="AD1494" s="35">
        <f>+I1494*J1494</f>
        <v>0</v>
      </c>
      <c r="AE1494" s="35">
        <f>+I1494*K1494</f>
        <v>0</v>
      </c>
      <c r="AF1494" s="36">
        <f>IF(Tabla1[[#This Row],[ref pack]]=1,Tabla1[[#This Row],[Pedido]],LCM(Tabla1[[#This Row],[MC VIEJO]],Tabla1[[#This Row],[Pedido]]))</f>
        <v>1</v>
      </c>
      <c r="AG1494" s="36">
        <f>+VLOOKUP(Tabla1[[#This Row],[Artículo]],'.'!$B$2:$D$11481,3,)</f>
        <v>1</v>
      </c>
      <c r="AH1494" s="37" t="str">
        <f>+IFERROR(SEARCH("pack",Tabla1[[#This Row],[PACK]]),"")</f>
        <v/>
      </c>
    </row>
    <row r="1495" spans="1:34" ht="24" customHeight="1" x14ac:dyDescent="0.2">
      <c r="A1495" s="50" t="s">
        <v>2600</v>
      </c>
      <c r="B1495" s="60" t="s">
        <v>16925</v>
      </c>
      <c r="C1495" s="61" t="s">
        <v>23914</v>
      </c>
      <c r="D1495" s="52" t="s">
        <v>9842</v>
      </c>
      <c r="E1495" s="53">
        <v>159091.29500000001</v>
      </c>
      <c r="F1495" s="23" t="str">
        <f>+IFERROR(VLOOKUP(Tabla1[[#This Row],[Artículo]],'..'!$B$2:$D$569000,3,),"")</f>
        <v/>
      </c>
      <c r="G1495" s="24" t="str">
        <f>IF(H1495=AF1495,"", "Error MC")</f>
        <v>Error MC</v>
      </c>
      <c r="H1495" s="62"/>
      <c r="I1495" s="54">
        <f>+Tabla1[[#This Row],[MC]]*Tabla1[[#This Row],[Pedido]]*Tabla1[[#This Row],[PVC ]]</f>
        <v>0</v>
      </c>
      <c r="J1495" s="26">
        <v>0.21</v>
      </c>
      <c r="K1495" s="63"/>
      <c r="L1495" s="28" t="s">
        <v>24296</v>
      </c>
      <c r="M1495" s="53">
        <v>250250.609</v>
      </c>
      <c r="N1495" s="64" t="str">
        <f>+IF(Tabla1[[#This Row],[F PMPI]]="SÍ","No","Sí")</f>
        <v>Sí</v>
      </c>
      <c r="O1495" s="65">
        <f>+Tabla1[[#This Row],[PVL]]*1.055</f>
        <v>264014.39249499998</v>
      </c>
      <c r="P1495" s="65">
        <f>+Tabla1[[#This Row],[PVL]]*1.43</f>
        <v>357858.37086999998</v>
      </c>
      <c r="Q1495" s="66" t="str">
        <f>+HYPERLINK(Tabla1[[#This Row],[PAG]])</f>
        <v/>
      </c>
      <c r="R1495" s="67"/>
      <c r="S1495" s="68"/>
      <c r="T1495" s="69"/>
      <c r="U1495" s="69"/>
      <c r="V1495" s="69"/>
      <c r="W1495" s="69"/>
      <c r="X1495" s="69"/>
      <c r="Y1495" s="35"/>
      <c r="Z1495" s="35" t="s">
        <v>65</v>
      </c>
      <c r="AA1495" s="36">
        <v>2</v>
      </c>
      <c r="AB1495" s="35" t="s">
        <v>27</v>
      </c>
      <c r="AC1495" s="35" t="str">
        <f>+IF(Tabla1[[#This Row],[STK]]="no","Sin STK", "STK disponible")</f>
        <v>STK disponible</v>
      </c>
      <c r="AD1495" s="35">
        <f>+I1495*J1495</f>
        <v>0</v>
      </c>
      <c r="AE1495" s="35">
        <f>+I1495*K1495</f>
        <v>0</v>
      </c>
      <c r="AF1495" s="36">
        <f>IF(Tabla1[[#This Row],[ref pack]]=1,Tabla1[[#This Row],[Pedido]],LCM(Tabla1[[#This Row],[MC VIEJO]],Tabla1[[#This Row],[Pedido]]))</f>
        <v>2</v>
      </c>
      <c r="AG1495" s="36">
        <f>+VLOOKUP(Tabla1[[#This Row],[Artículo]],'.'!$B$2:$D$11481,3,)</f>
        <v>2</v>
      </c>
      <c r="AH1495" s="37" t="str">
        <f>+IFERROR(SEARCH("pack",Tabla1[[#This Row],[PACK]]),"")</f>
        <v/>
      </c>
    </row>
    <row r="1496" spans="1:34" ht="24" customHeight="1" x14ac:dyDescent="0.2">
      <c r="A1496" s="50" t="s">
        <v>2600</v>
      </c>
      <c r="B1496" s="60" t="s">
        <v>2759</v>
      </c>
      <c r="C1496" s="61" t="s">
        <v>2760</v>
      </c>
      <c r="D1496" s="52" t="s">
        <v>9842</v>
      </c>
      <c r="E1496" s="53">
        <v>564196.67000000004</v>
      </c>
      <c r="F1496" s="23" t="str">
        <f>+IFERROR(VLOOKUP(Tabla1[[#This Row],[Artículo]],'..'!$B$2:$D$569000,3,),"")</f>
        <v/>
      </c>
      <c r="G1496" s="24" t="str">
        <f>IF(H1496=AF1496,"", "Error MC")</f>
        <v>Error MC</v>
      </c>
      <c r="H1496" s="62"/>
      <c r="I1496" s="54">
        <f>+Tabla1[[#This Row],[MC]]*Tabla1[[#This Row],[Pedido]]*Tabla1[[#This Row],[PVC ]]</f>
        <v>0</v>
      </c>
      <c r="J1496" s="26">
        <v>0.21</v>
      </c>
      <c r="K1496" s="63"/>
      <c r="L1496" s="28" t="s">
        <v>24296</v>
      </c>
      <c r="M1496" s="53">
        <v>887481.36100000003</v>
      </c>
      <c r="N1496" s="64" t="str">
        <f>+IF(Tabla1[[#This Row],[F PMPI]]="SÍ","No","Sí")</f>
        <v>No</v>
      </c>
      <c r="O1496" s="65">
        <f>+Tabla1[[#This Row],[PVL]]*1.055</f>
        <v>936292.83585499995</v>
      </c>
      <c r="P1496" s="65">
        <f>+Tabla1[[#This Row],[PVL]]*1.43</f>
        <v>1269098.34623</v>
      </c>
      <c r="Q1496" s="66" t="str">
        <f>+HYPERLINK(Tabla1[[#This Row],[PAG]])</f>
        <v>https://todomusica.com.ar/bafles-de-instalacion/2061-c29av-1.html</v>
      </c>
      <c r="R1496" s="67"/>
      <c r="S1496" s="68"/>
      <c r="T1496" s="69"/>
      <c r="U1496" s="69"/>
      <c r="V1496" s="69"/>
      <c r="W1496" s="69"/>
      <c r="X1496" s="69"/>
      <c r="Y1496" s="35"/>
      <c r="Z1496" s="35" t="s">
        <v>25533</v>
      </c>
      <c r="AA1496" s="36">
        <v>1</v>
      </c>
      <c r="AB1496" s="35" t="s">
        <v>9849</v>
      </c>
      <c r="AC1496" s="35" t="str">
        <f>+IF(Tabla1[[#This Row],[STK]]="no","Sin STK", "STK disponible")</f>
        <v>STK disponible</v>
      </c>
      <c r="AD1496" s="35">
        <f>+I1496*J1496</f>
        <v>0</v>
      </c>
      <c r="AE1496" s="35">
        <f>+I1496*K1496</f>
        <v>0</v>
      </c>
      <c r="AF1496" s="36">
        <f>IF(Tabla1[[#This Row],[ref pack]]=1,Tabla1[[#This Row],[Pedido]],LCM(Tabla1[[#This Row],[MC VIEJO]],Tabla1[[#This Row],[Pedido]]))</f>
        <v>1</v>
      </c>
      <c r="AG1496" s="36">
        <f>+VLOOKUP(Tabla1[[#This Row],[Artículo]],'.'!$B$2:$D$11481,3,)</f>
        <v>1</v>
      </c>
      <c r="AH1496" s="37" t="str">
        <f>+IFERROR(SEARCH("pack",Tabla1[[#This Row],[PACK]]),"")</f>
        <v/>
      </c>
    </row>
    <row r="1497" spans="1:34" ht="24" customHeight="1" x14ac:dyDescent="0.2">
      <c r="A1497" s="50" t="s">
        <v>2600</v>
      </c>
      <c r="B1497" s="60" t="s">
        <v>2761</v>
      </c>
      <c r="C1497" s="61" t="s">
        <v>2762</v>
      </c>
      <c r="D1497" s="52" t="s">
        <v>9842</v>
      </c>
      <c r="E1497" s="53">
        <v>771846.31</v>
      </c>
      <c r="F1497" s="23" t="str">
        <f>+IFERROR(VLOOKUP(Tabla1[[#This Row],[Artículo]],'..'!$B$2:$D$569000,3,),"")</f>
        <v/>
      </c>
      <c r="G1497" s="24" t="str">
        <f>IF(H1497=AF1497,"", "Error MC")</f>
        <v>Error MC</v>
      </c>
      <c r="H1497" s="62"/>
      <c r="I1497" s="54">
        <f>+Tabla1[[#This Row],[MC]]*Tabla1[[#This Row],[Pedido]]*Tabla1[[#This Row],[PVC ]]</f>
        <v>0</v>
      </c>
      <c r="J1497" s="26">
        <v>0.21</v>
      </c>
      <c r="K1497" s="63"/>
      <c r="L1497" s="28" t="s">
        <v>24296</v>
      </c>
      <c r="M1497" s="53">
        <v>1214114.2420000001</v>
      </c>
      <c r="N1497" s="64" t="str">
        <f>+IF(Tabla1[[#This Row],[F PMPI]]="SÍ","No","Sí")</f>
        <v>No</v>
      </c>
      <c r="O1497" s="65">
        <f>+Tabla1[[#This Row],[PVL]]*1.055</f>
        <v>1280890.5253099999</v>
      </c>
      <c r="P1497" s="65">
        <f>+Tabla1[[#This Row],[PVL]]*1.43</f>
        <v>1736183.3660600001</v>
      </c>
      <c r="Q1497" s="66" t="str">
        <f>+HYPERLINK(Tabla1[[#This Row],[PAG]])</f>
        <v>https://todomusica.com.ar/bafles-de-instalacion/1474-c50pack.html</v>
      </c>
      <c r="R1497" s="67"/>
      <c r="S1497" s="68"/>
      <c r="T1497" s="69"/>
      <c r="U1497" s="69"/>
      <c r="V1497" s="69"/>
      <c r="W1497" s="69"/>
      <c r="X1497" s="69"/>
      <c r="Y1497" s="35"/>
      <c r="Z1497" s="35" t="s">
        <v>25534</v>
      </c>
      <c r="AA1497" s="36">
        <v>1</v>
      </c>
      <c r="AB1497" s="35" t="s">
        <v>9849</v>
      </c>
      <c r="AC1497" s="35" t="str">
        <f>+IF(Tabla1[[#This Row],[STK]]="no","Sin STK", "STK disponible")</f>
        <v>STK disponible</v>
      </c>
      <c r="AD1497" s="35">
        <f>+I1497*J1497</f>
        <v>0</v>
      </c>
      <c r="AE1497" s="35">
        <f>+I1497*K1497</f>
        <v>0</v>
      </c>
      <c r="AF1497" s="36">
        <f>IF(Tabla1[[#This Row],[ref pack]]=1,Tabla1[[#This Row],[Pedido]],LCM(Tabla1[[#This Row],[MC VIEJO]],Tabla1[[#This Row],[Pedido]]))</f>
        <v>1</v>
      </c>
      <c r="AG1497" s="36">
        <f>+VLOOKUP(Tabla1[[#This Row],[Artículo]],'.'!$B$2:$D$11481,3,)</f>
        <v>1</v>
      </c>
      <c r="AH1497" s="37" t="str">
        <f>+IFERROR(SEARCH("pack",Tabla1[[#This Row],[PACK]]),"")</f>
        <v/>
      </c>
    </row>
    <row r="1498" spans="1:34" ht="24" customHeight="1" x14ac:dyDescent="0.2">
      <c r="A1498" s="50" t="s">
        <v>2600</v>
      </c>
      <c r="B1498" s="60" t="s">
        <v>2763</v>
      </c>
      <c r="C1498" s="61" t="s">
        <v>2764</v>
      </c>
      <c r="D1498" s="52" t="s">
        <v>9842</v>
      </c>
      <c r="E1498" s="53">
        <v>771846.31</v>
      </c>
      <c r="F1498" s="23" t="str">
        <f>+IFERROR(VLOOKUP(Tabla1[[#This Row],[Artículo]],'..'!$B$2:$D$569000,3,),"")</f>
        <v/>
      </c>
      <c r="G1498" s="24" t="str">
        <f>IF(H1498=AF1498,"", "Error MC")</f>
        <v>Error MC</v>
      </c>
      <c r="H1498" s="62"/>
      <c r="I1498" s="54">
        <f>+Tabla1[[#This Row],[MC]]*Tabla1[[#This Row],[Pedido]]*Tabla1[[#This Row],[PVC ]]</f>
        <v>0</v>
      </c>
      <c r="J1498" s="26">
        <v>0.21</v>
      </c>
      <c r="K1498" s="63"/>
      <c r="L1498" s="28" t="s">
        <v>24296</v>
      </c>
      <c r="M1498" s="53">
        <v>1214114.2420000001</v>
      </c>
      <c r="N1498" s="64" t="str">
        <f>+IF(Tabla1[[#This Row],[F PMPI]]="SÍ","No","Sí")</f>
        <v>No</v>
      </c>
      <c r="O1498" s="65">
        <f>+Tabla1[[#This Row],[PVL]]*1.055</f>
        <v>1280890.5253099999</v>
      </c>
      <c r="P1498" s="65">
        <f>+Tabla1[[#This Row],[PVL]]*1.43</f>
        <v>1736183.3660600001</v>
      </c>
      <c r="Q1498" s="66" t="str">
        <f>+HYPERLINK(Tabla1[[#This Row],[PAG]])</f>
        <v>https://todomusica.com.ar/bafles-de-instalacion/7232-bafles-p-inst-pack-5u4-ctrol52-satel-60w-1-c50s-blan.html</v>
      </c>
      <c r="R1498" s="67"/>
      <c r="S1498" s="68"/>
      <c r="T1498" s="69"/>
      <c r="U1498" s="69"/>
      <c r="V1498" s="69"/>
      <c r="W1498" s="69"/>
      <c r="X1498" s="69"/>
      <c r="Y1498" s="35"/>
      <c r="Z1498" s="35" t="s">
        <v>25535</v>
      </c>
      <c r="AA1498" s="36">
        <v>1</v>
      </c>
      <c r="AB1498" s="35" t="s">
        <v>9849</v>
      </c>
      <c r="AC1498" s="35" t="str">
        <f>+IF(Tabla1[[#This Row],[STK]]="no","Sin STK", "STK disponible")</f>
        <v>STK disponible</v>
      </c>
      <c r="AD1498" s="35">
        <f>+I1498*J1498</f>
        <v>0</v>
      </c>
      <c r="AE1498" s="35">
        <f>+I1498*K1498</f>
        <v>0</v>
      </c>
      <c r="AF1498" s="36">
        <f>IF(Tabla1[[#This Row],[ref pack]]=1,Tabla1[[#This Row],[Pedido]],LCM(Tabla1[[#This Row],[MC VIEJO]],Tabla1[[#This Row],[Pedido]]))</f>
        <v>1</v>
      </c>
      <c r="AG1498" s="36">
        <f>+VLOOKUP(Tabla1[[#This Row],[Artículo]],'.'!$B$2:$D$11481,3,)</f>
        <v>1</v>
      </c>
      <c r="AH1498" s="37" t="str">
        <f>+IFERROR(SEARCH("pack",Tabla1[[#This Row],[PACK]]),"")</f>
        <v/>
      </c>
    </row>
    <row r="1499" spans="1:34" ht="24" customHeight="1" x14ac:dyDescent="0.2">
      <c r="A1499" s="50" t="s">
        <v>2600</v>
      </c>
      <c r="B1499" s="60" t="s">
        <v>2765</v>
      </c>
      <c r="C1499" s="61" t="s">
        <v>2766</v>
      </c>
      <c r="D1499" s="52" t="s">
        <v>27</v>
      </c>
      <c r="E1499" s="53">
        <v>283185.21000000002</v>
      </c>
      <c r="F1499" s="23" t="str">
        <f>+IFERROR(VLOOKUP(Tabla1[[#This Row],[Artículo]],'..'!$B$2:$D$569000,3,),"")</f>
        <v/>
      </c>
      <c r="G1499" s="24" t="str">
        <f>IF(H1499=AF1499,"", "Error MC")</f>
        <v>Error MC</v>
      </c>
      <c r="H1499" s="62"/>
      <c r="I1499" s="54">
        <f>+Tabla1[[#This Row],[MC]]*Tabla1[[#This Row],[Pedido]]*Tabla1[[#This Row],[PVC ]]</f>
        <v>0</v>
      </c>
      <c r="J1499" s="26">
        <v>0.21</v>
      </c>
      <c r="K1499" s="63"/>
      <c r="L1499" s="28" t="s">
        <v>24296</v>
      </c>
      <c r="M1499" s="53">
        <v>445450.33799999999</v>
      </c>
      <c r="N1499" s="64" t="str">
        <f>+IF(Tabla1[[#This Row],[F PMPI]]="SÍ","No","Sí")</f>
        <v>No</v>
      </c>
      <c r="O1499" s="65">
        <f>+Tabla1[[#This Row],[PVL]]*1.055</f>
        <v>469950.10658999998</v>
      </c>
      <c r="P1499" s="65">
        <f>+Tabla1[[#This Row],[PVL]]*1.43</f>
        <v>636993.98333999992</v>
      </c>
      <c r="Q1499" s="66" t="str">
        <f>+HYPERLINK(Tabla1[[#This Row],[PAG]])</f>
        <v>https://todomusica.com.ar/bafles-de-instalacion/1609-c65p-t.html</v>
      </c>
      <c r="R1499" s="67"/>
      <c r="S1499" s="68"/>
      <c r="T1499" s="69"/>
      <c r="U1499" s="69"/>
      <c r="V1499" s="69"/>
      <c r="W1499" s="69"/>
      <c r="X1499" s="69"/>
      <c r="Y1499" s="35"/>
      <c r="Z1499" s="35" t="s">
        <v>25536</v>
      </c>
      <c r="AA1499" s="36">
        <v>2</v>
      </c>
      <c r="AB1499" s="35" t="s">
        <v>9849</v>
      </c>
      <c r="AC1499" s="35" t="str">
        <f>+IF(Tabla1[[#This Row],[STK]]="no","Sin STK", "STK disponible")</f>
        <v>Sin STK</v>
      </c>
      <c r="AD1499" s="35">
        <f>+I1499*J1499</f>
        <v>0</v>
      </c>
      <c r="AE1499" s="35">
        <f>+I1499*K1499</f>
        <v>0</v>
      </c>
      <c r="AF1499" s="36">
        <f>IF(Tabla1[[#This Row],[ref pack]]=1,Tabla1[[#This Row],[Pedido]],LCM(Tabla1[[#This Row],[MC VIEJO]],Tabla1[[#This Row],[Pedido]]))</f>
        <v>2</v>
      </c>
      <c r="AG1499" s="36">
        <f>+VLOOKUP(Tabla1[[#This Row],[Artículo]],'.'!$B$2:$D$11481,3,)</f>
        <v>2</v>
      </c>
      <c r="AH1499" s="37" t="str">
        <f>+IFERROR(SEARCH("pack",Tabla1[[#This Row],[PACK]]),"")</f>
        <v/>
      </c>
    </row>
    <row r="1500" spans="1:34" ht="24" customHeight="1" x14ac:dyDescent="0.2">
      <c r="A1500" s="50" t="s">
        <v>2600</v>
      </c>
      <c r="B1500" s="60" t="s">
        <v>2767</v>
      </c>
      <c r="C1500" s="61" t="s">
        <v>2768</v>
      </c>
      <c r="D1500" s="52" t="s">
        <v>27</v>
      </c>
      <c r="E1500" s="53">
        <v>316189.71999999997</v>
      </c>
      <c r="F1500" s="23" t="str">
        <f>+IFERROR(VLOOKUP(Tabla1[[#This Row],[Artículo]],'..'!$B$2:$D$569000,3,),"")</f>
        <v/>
      </c>
      <c r="G1500" s="24" t="str">
        <f>IF(H1500=AF1500,"", "Error MC")</f>
        <v>Error MC</v>
      </c>
      <c r="H1500" s="62"/>
      <c r="I1500" s="54">
        <f>+Tabla1[[#This Row],[MC]]*Tabla1[[#This Row],[Pedido]]*Tabla1[[#This Row],[PVC ]]</f>
        <v>0</v>
      </c>
      <c r="J1500" s="26">
        <v>0.21</v>
      </c>
      <c r="K1500" s="63"/>
      <c r="L1500" s="28" t="s">
        <v>24296</v>
      </c>
      <c r="M1500" s="53">
        <v>497366.42800000001</v>
      </c>
      <c r="N1500" s="64" t="str">
        <f>+IF(Tabla1[[#This Row],[F PMPI]]="SÍ","No","Sí")</f>
        <v>No</v>
      </c>
      <c r="O1500" s="65">
        <f>+Tabla1[[#This Row],[PVL]]*1.055</f>
        <v>524721.58153999993</v>
      </c>
      <c r="P1500" s="65">
        <f>+Tabla1[[#This Row],[PVL]]*1.43</f>
        <v>711233.99204000004</v>
      </c>
      <c r="Q1500" s="66" t="str">
        <f>+HYPERLINK(Tabla1[[#This Row],[PAG]])</f>
        <v>https://todomusica.com.ar/bafles-de-instalacion/6001-c65p-t-wh.html</v>
      </c>
      <c r="R1500" s="67"/>
      <c r="S1500" s="68"/>
      <c r="T1500" s="69"/>
      <c r="U1500" s="69"/>
      <c r="V1500" s="69"/>
      <c r="W1500" s="69"/>
      <c r="X1500" s="69"/>
      <c r="Y1500" s="35"/>
      <c r="Z1500" s="35" t="s">
        <v>25537</v>
      </c>
      <c r="AA1500" s="36">
        <v>2</v>
      </c>
      <c r="AB1500" s="35" t="s">
        <v>9849</v>
      </c>
      <c r="AC1500" s="35" t="str">
        <f>+IF(Tabla1[[#This Row],[STK]]="no","Sin STK", "STK disponible")</f>
        <v>Sin STK</v>
      </c>
      <c r="AD1500" s="35">
        <f>+I1500*J1500</f>
        <v>0</v>
      </c>
      <c r="AE1500" s="35">
        <f>+I1500*K1500</f>
        <v>0</v>
      </c>
      <c r="AF1500" s="36">
        <f>IF(Tabla1[[#This Row],[ref pack]]=1,Tabla1[[#This Row],[Pedido]],LCM(Tabla1[[#This Row],[MC VIEJO]],Tabla1[[#This Row],[Pedido]]))</f>
        <v>2</v>
      </c>
      <c r="AG1500" s="36">
        <f>+VLOOKUP(Tabla1[[#This Row],[Artículo]],'.'!$B$2:$D$11481,3,)</f>
        <v>2</v>
      </c>
      <c r="AH1500" s="37" t="str">
        <f>+IFERROR(SEARCH("pack",Tabla1[[#This Row],[PACK]]),"")</f>
        <v/>
      </c>
    </row>
    <row r="1501" spans="1:34" ht="24" customHeight="1" x14ac:dyDescent="0.2">
      <c r="A1501" s="50" t="s">
        <v>2600</v>
      </c>
      <c r="B1501" s="60" t="s">
        <v>2769</v>
      </c>
      <c r="C1501" s="61" t="s">
        <v>2770</v>
      </c>
      <c r="D1501" s="52" t="s">
        <v>27</v>
      </c>
      <c r="E1501" s="53">
        <v>1794000.23</v>
      </c>
      <c r="F1501" s="23" t="str">
        <f>+IFERROR(VLOOKUP(Tabla1[[#This Row],[Artículo]],'..'!$B$2:$D$569000,3,),"")</f>
        <v/>
      </c>
      <c r="G1501" s="24" t="str">
        <f>IF(H1501=AF1501,"", "Error MC")</f>
        <v>Error MC</v>
      </c>
      <c r="H1501" s="62"/>
      <c r="I1501" s="54">
        <f>+Tabla1[[#This Row],[MC]]*Tabla1[[#This Row],[Pedido]]*Tabla1[[#This Row],[PVC ]]</f>
        <v>0</v>
      </c>
      <c r="J1501" s="26">
        <v>0.21</v>
      </c>
      <c r="K1501" s="63"/>
      <c r="L1501" s="28" t="s">
        <v>24296</v>
      </c>
      <c r="M1501" s="53">
        <v>2821962.3629999999</v>
      </c>
      <c r="N1501" s="64" t="str">
        <f>+IF(Tabla1[[#This Row],[F PMPI]]="SÍ","No","Sí")</f>
        <v>No</v>
      </c>
      <c r="O1501" s="65">
        <f>+Tabla1[[#This Row],[PVL]]*1.055</f>
        <v>2977170.2929649996</v>
      </c>
      <c r="P1501" s="65">
        <f>+Tabla1[[#This Row],[PVL]]*1.43</f>
        <v>4035406.1790899998</v>
      </c>
      <c r="Q1501" s="66" t="str">
        <f>+HYPERLINK(Tabla1[[#This Row],[PAG]])</f>
        <v>https://todomusica.com.ar/sistemas-portatiles/9031-eon-one-pro.html</v>
      </c>
      <c r="R1501" s="67"/>
      <c r="S1501" s="68"/>
      <c r="T1501" s="69"/>
      <c r="U1501" s="69"/>
      <c r="V1501" s="69"/>
      <c r="W1501" s="69"/>
      <c r="X1501" s="69"/>
      <c r="Y1501" s="35"/>
      <c r="Z1501" s="35" t="s">
        <v>25538</v>
      </c>
      <c r="AA1501" s="36">
        <v>1</v>
      </c>
      <c r="AB1501" s="35" t="s">
        <v>9849</v>
      </c>
      <c r="AC1501" s="35" t="str">
        <f>+IF(Tabla1[[#This Row],[STK]]="no","Sin STK", "STK disponible")</f>
        <v>Sin STK</v>
      </c>
      <c r="AD1501" s="35">
        <f>+I1501*J1501</f>
        <v>0</v>
      </c>
      <c r="AE1501" s="35">
        <f>+I1501*K1501</f>
        <v>0</v>
      </c>
      <c r="AF1501" s="36">
        <f>IF(Tabla1[[#This Row],[ref pack]]=1,Tabla1[[#This Row],[Pedido]],LCM(Tabla1[[#This Row],[MC VIEJO]],Tabla1[[#This Row],[Pedido]]))</f>
        <v>1</v>
      </c>
      <c r="AG1501" s="36">
        <f>+VLOOKUP(Tabla1[[#This Row],[Artículo]],'.'!$B$2:$D$11481,3,)</f>
        <v>1</v>
      </c>
      <c r="AH1501" s="37" t="str">
        <f>+IFERROR(SEARCH("pack",Tabla1[[#This Row],[PACK]]),"")</f>
        <v/>
      </c>
    </row>
    <row r="1502" spans="1:34" ht="24" customHeight="1" x14ac:dyDescent="0.2">
      <c r="A1502" s="50" t="s">
        <v>2600</v>
      </c>
      <c r="B1502" s="60" t="s">
        <v>2771</v>
      </c>
      <c r="C1502" s="61" t="s">
        <v>2772</v>
      </c>
      <c r="D1502" s="52" t="s">
        <v>27</v>
      </c>
      <c r="E1502" s="53">
        <v>566115.42000000004</v>
      </c>
      <c r="F1502" s="23" t="str">
        <f>+IFERROR(VLOOKUP(Tabla1[[#This Row],[Artículo]],'..'!$B$2:$D$569000,3,),"")</f>
        <v/>
      </c>
      <c r="G1502" s="24" t="str">
        <f>IF(H1502=AF1502,"", "Error MC")</f>
        <v>Error MC</v>
      </c>
      <c r="H1502" s="62"/>
      <c r="I1502" s="54">
        <f>+Tabla1[[#This Row],[MC]]*Tabla1[[#This Row],[Pedido]]*Tabla1[[#This Row],[PVC ]]</f>
        <v>0</v>
      </c>
      <c r="J1502" s="26">
        <v>0.21</v>
      </c>
      <c r="K1502" s="63"/>
      <c r="L1502" s="28" t="s">
        <v>24296</v>
      </c>
      <c r="M1502" s="53">
        <v>890499.56099999999</v>
      </c>
      <c r="N1502" s="64" t="str">
        <f>+IF(Tabla1[[#This Row],[F PMPI]]="SÍ","No","Sí")</f>
        <v>No</v>
      </c>
      <c r="O1502" s="65">
        <f>+Tabla1[[#This Row],[PVL]]*1.055</f>
        <v>939477.03685499995</v>
      </c>
      <c r="P1502" s="65">
        <f>+Tabla1[[#This Row],[PVL]]*1.43</f>
        <v>1273414.3722299999</v>
      </c>
      <c r="Q1502" s="66" t="str">
        <f>+HYPERLINK(Tabla1[[#This Row],[PAG]])</f>
        <v>https://todomusica.com.ar/productos-sin-categorias-de-netsuite/7806-powered-15-two-way-system-with-bt.html</v>
      </c>
      <c r="R1502" s="67"/>
      <c r="S1502" s="68"/>
      <c r="T1502" s="69"/>
      <c r="U1502" s="69"/>
      <c r="V1502" s="69"/>
      <c r="W1502" s="69"/>
      <c r="X1502" s="69"/>
      <c r="Y1502" s="35"/>
      <c r="Z1502" s="35" t="s">
        <v>25539</v>
      </c>
      <c r="AA1502" s="36">
        <v>1</v>
      </c>
      <c r="AB1502" s="35" t="s">
        <v>9849</v>
      </c>
      <c r="AC1502" s="35" t="str">
        <f>+IF(Tabla1[[#This Row],[STK]]="no","Sin STK", "STK disponible")</f>
        <v>Sin STK</v>
      </c>
      <c r="AD1502" s="35">
        <f>+I1502*J1502</f>
        <v>0</v>
      </c>
      <c r="AE1502" s="35">
        <f>+I1502*K1502</f>
        <v>0</v>
      </c>
      <c r="AF1502" s="36">
        <f>IF(Tabla1[[#This Row],[ref pack]]=1,Tabla1[[#This Row],[Pedido]],LCM(Tabla1[[#This Row],[MC VIEJO]],Tabla1[[#This Row],[Pedido]]))</f>
        <v>1</v>
      </c>
      <c r="AG1502" s="36">
        <f>+VLOOKUP(Tabla1[[#This Row],[Artículo]],'.'!$B$2:$D$11481,3,)</f>
        <v>1</v>
      </c>
      <c r="AH1502" s="37" t="str">
        <f>+IFERROR(SEARCH("pack",Tabla1[[#This Row],[PACK]]),"")</f>
        <v/>
      </c>
    </row>
    <row r="1503" spans="1:34" ht="24" customHeight="1" x14ac:dyDescent="0.2">
      <c r="A1503" s="50" t="s">
        <v>2600</v>
      </c>
      <c r="B1503" s="60" t="s">
        <v>2773</v>
      </c>
      <c r="C1503" s="61" t="s">
        <v>2774</v>
      </c>
      <c r="D1503" s="52" t="s">
        <v>27</v>
      </c>
      <c r="E1503" s="53">
        <v>878842.81</v>
      </c>
      <c r="F1503" s="23" t="str">
        <f>+IFERROR(VLOOKUP(Tabla1[[#This Row],[Artículo]],'..'!$B$2:$D$569000,3,),"")</f>
        <v/>
      </c>
      <c r="G1503" s="24" t="str">
        <f>IF(H1503=AF1503,"", "Error MC")</f>
        <v>Error MC</v>
      </c>
      <c r="H1503" s="62"/>
      <c r="I1503" s="54">
        <f>+Tabla1[[#This Row],[MC]]*Tabla1[[#This Row],[Pedido]]*Tabla1[[#This Row],[PVC ]]</f>
        <v>0</v>
      </c>
      <c r="J1503" s="26">
        <v>0.21</v>
      </c>
      <c r="K1503" s="63"/>
      <c r="L1503" s="28" t="s">
        <v>24296</v>
      </c>
      <c r="M1503" s="53">
        <v>1382419.737</v>
      </c>
      <c r="N1503" s="64" t="str">
        <f>+IF(Tabla1[[#This Row],[F PMPI]]="SÍ","No","Sí")</f>
        <v>No</v>
      </c>
      <c r="O1503" s="65">
        <f>+Tabla1[[#This Row],[PVL]]*1.055</f>
        <v>1458452.8225349998</v>
      </c>
      <c r="P1503" s="65">
        <f>+Tabla1[[#This Row],[PVL]]*1.43</f>
        <v>1976860.2239099999</v>
      </c>
      <c r="Q1503" s="66" t="str">
        <f>+HYPERLINK(Tabla1[[#This Row],[PAG]])</f>
        <v>https://todomusica.com.ar/bafles-activos/6830-eon618s-230.html</v>
      </c>
      <c r="R1503" s="67"/>
      <c r="S1503" s="68"/>
      <c r="T1503" s="69"/>
      <c r="U1503" s="69"/>
      <c r="V1503" s="69"/>
      <c r="W1503" s="69"/>
      <c r="X1503" s="69"/>
      <c r="Y1503" s="35"/>
      <c r="Z1503" s="35" t="s">
        <v>25540</v>
      </c>
      <c r="AA1503" s="36">
        <v>1</v>
      </c>
      <c r="AB1503" s="35" t="s">
        <v>9849</v>
      </c>
      <c r="AC1503" s="35" t="str">
        <f>+IF(Tabla1[[#This Row],[STK]]="no","Sin STK", "STK disponible")</f>
        <v>Sin STK</v>
      </c>
      <c r="AD1503" s="35">
        <f>+I1503*J1503</f>
        <v>0</v>
      </c>
      <c r="AE1503" s="35">
        <f>+I1503*K1503</f>
        <v>0</v>
      </c>
      <c r="AF1503" s="36">
        <f>IF(Tabla1[[#This Row],[ref pack]]=1,Tabla1[[#This Row],[Pedido]],LCM(Tabla1[[#This Row],[MC VIEJO]],Tabla1[[#This Row],[Pedido]]))</f>
        <v>1</v>
      </c>
      <c r="AG1503" s="36">
        <f>+VLOOKUP(Tabla1[[#This Row],[Artículo]],'.'!$B$2:$D$11481,3,)</f>
        <v>1</v>
      </c>
      <c r="AH1503" s="37" t="str">
        <f>+IFERROR(SEARCH("pack",Tabla1[[#This Row],[PACK]]),"")</f>
        <v/>
      </c>
    </row>
    <row r="1504" spans="1:34" ht="24" customHeight="1" x14ac:dyDescent="0.2">
      <c r="A1504" s="50" t="s">
        <v>2600</v>
      </c>
      <c r="B1504" s="60" t="s">
        <v>2775</v>
      </c>
      <c r="C1504" s="61" t="s">
        <v>2776</v>
      </c>
      <c r="D1504" s="52" t="s">
        <v>9842</v>
      </c>
      <c r="E1504" s="53">
        <v>173958</v>
      </c>
      <c r="F1504" s="23" t="str">
        <f>+IFERROR(VLOOKUP(Tabla1[[#This Row],[Artículo]],'..'!$B$2:$D$569000,3,),"")</f>
        <v/>
      </c>
      <c r="G1504" s="24" t="str">
        <f>IF(H1504=AF1504,"", "Error MC")</f>
        <v>Error MC</v>
      </c>
      <c r="H1504" s="62"/>
      <c r="I1504" s="54">
        <f>+Tabla1[[#This Row],[MC]]*Tabla1[[#This Row],[Pedido]]*Tabla1[[#This Row],[PVC ]]</f>
        <v>0</v>
      </c>
      <c r="J1504" s="26">
        <v>0.105</v>
      </c>
      <c r="K1504" s="63"/>
      <c r="L1504" s="28" t="s">
        <v>24296</v>
      </c>
      <c r="M1504" s="53">
        <v>249890.66699999999</v>
      </c>
      <c r="N1504" s="64" t="str">
        <f>+IF(Tabla1[[#This Row],[F PMPI]]="SÍ","No","Sí")</f>
        <v>No</v>
      </c>
      <c r="O1504" s="65">
        <f>+Tabla1[[#This Row],[PVL]]*1.055</f>
        <v>263634.65368499997</v>
      </c>
      <c r="P1504" s="65">
        <f>+Tabla1[[#This Row],[PVL]]*1.43</f>
        <v>357343.65380999999</v>
      </c>
      <c r="Q1504" s="66" t="str">
        <f>+HYPERLINK(Tabla1[[#This Row],[PAG]])</f>
        <v>https://todomusica.com.ar/accesorios-de-instalacion/4339-404.html</v>
      </c>
      <c r="R1504" s="67"/>
      <c r="S1504" s="68"/>
      <c r="T1504" s="69"/>
      <c r="U1504" s="69"/>
      <c r="V1504" s="69"/>
      <c r="W1504" s="69"/>
      <c r="X1504" s="69"/>
      <c r="Y1504" s="35"/>
      <c r="Z1504" s="35" t="s">
        <v>25541</v>
      </c>
      <c r="AA1504" s="36">
        <v>1</v>
      </c>
      <c r="AB1504" s="35" t="s">
        <v>9849</v>
      </c>
      <c r="AC1504" s="35" t="str">
        <f>+IF(Tabla1[[#This Row],[STK]]="no","Sin STK", "STK disponible")</f>
        <v>STK disponible</v>
      </c>
      <c r="AD1504" s="35">
        <f>+I1504*J1504</f>
        <v>0</v>
      </c>
      <c r="AE1504" s="35">
        <f>+I1504*K1504</f>
        <v>0</v>
      </c>
      <c r="AF1504" s="36">
        <f>IF(Tabla1[[#This Row],[ref pack]]=1,Tabla1[[#This Row],[Pedido]],LCM(Tabla1[[#This Row],[MC VIEJO]],Tabla1[[#This Row],[Pedido]]))</f>
        <v>1</v>
      </c>
      <c r="AG1504" s="36">
        <f>+VLOOKUP(Tabla1[[#This Row],[Artículo]],'.'!$B$2:$D$11481,3,)</f>
        <v>1</v>
      </c>
      <c r="AH1504" s="37" t="str">
        <f>+IFERROR(SEARCH("pack",Tabla1[[#This Row],[PACK]]),"")</f>
        <v/>
      </c>
    </row>
    <row r="1505" spans="1:34" ht="24" customHeight="1" x14ac:dyDescent="0.2">
      <c r="A1505" s="50" t="s">
        <v>2600</v>
      </c>
      <c r="B1505" s="60" t="s">
        <v>2777</v>
      </c>
      <c r="C1505" s="61" t="s">
        <v>2778</v>
      </c>
      <c r="D1505" s="52" t="s">
        <v>9842</v>
      </c>
      <c r="E1505" s="53">
        <v>7177272.25</v>
      </c>
      <c r="F1505" s="23" t="str">
        <f>+IFERROR(VLOOKUP(Tabla1[[#This Row],[Artículo]],'..'!$B$2:$D$569000,3,),"")</f>
        <v/>
      </c>
      <c r="G1505" s="24" t="str">
        <f>IF(H1505=AF1505,"", "Error MC")</f>
        <v>Error MC</v>
      </c>
      <c r="H1505" s="62"/>
      <c r="I1505" s="54">
        <f>+Tabla1[[#This Row],[MC]]*Tabla1[[#This Row],[Pedido]]*Tabla1[[#This Row],[PVC ]]</f>
        <v>0</v>
      </c>
      <c r="J1505" s="26">
        <v>0.21</v>
      </c>
      <c r="K1505" s="63"/>
      <c r="L1505" s="28" t="s">
        <v>24296</v>
      </c>
      <c r="M1505" s="53">
        <v>11289849.255000001</v>
      </c>
      <c r="N1505" s="64" t="str">
        <f>+IF(Tabla1[[#This Row],[F PMPI]]="SÍ","No","Sí")</f>
        <v>No</v>
      </c>
      <c r="O1505" s="65">
        <f>+Tabla1[[#This Row],[PVL]]*1.055</f>
        <v>11910790.964025</v>
      </c>
      <c r="P1505" s="65">
        <f>+Tabla1[[#This Row],[PVL]]*1.43</f>
        <v>16144484.43465</v>
      </c>
      <c r="Q1505" s="66" t="str">
        <f>+HYPERLINK(Tabla1[[#This Row],[PAG]])</f>
        <v>https://todomusica.com.ar/bafles-de-instalacion/4340-404.html</v>
      </c>
      <c r="R1505" s="67"/>
      <c r="S1505" s="68"/>
      <c r="T1505" s="69"/>
      <c r="U1505" s="69"/>
      <c r="V1505" s="69"/>
      <c r="W1505" s="69"/>
      <c r="X1505" s="69"/>
      <c r="Y1505" s="35"/>
      <c r="Z1505" s="35" t="s">
        <v>25542</v>
      </c>
      <c r="AA1505" s="36">
        <v>1</v>
      </c>
      <c r="AB1505" s="35" t="s">
        <v>9849</v>
      </c>
      <c r="AC1505" s="35" t="str">
        <f>+IF(Tabla1[[#This Row],[STK]]="no","Sin STK", "STK disponible")</f>
        <v>STK disponible</v>
      </c>
      <c r="AD1505" s="35">
        <f>+I1505*J1505</f>
        <v>0</v>
      </c>
      <c r="AE1505" s="35">
        <f>+I1505*K1505</f>
        <v>0</v>
      </c>
      <c r="AF1505" s="36">
        <f>IF(Tabla1[[#This Row],[ref pack]]=1,Tabla1[[#This Row],[Pedido]],LCM(Tabla1[[#This Row],[MC VIEJO]],Tabla1[[#This Row],[Pedido]]))</f>
        <v>1</v>
      </c>
      <c r="AG1505" s="36">
        <f>+VLOOKUP(Tabla1[[#This Row],[Artículo]],'.'!$B$2:$D$11481,3,)</f>
        <v>1</v>
      </c>
      <c r="AH1505" s="37" t="str">
        <f>+IFERROR(SEARCH("pack",Tabla1[[#This Row],[PACK]]),"")</f>
        <v/>
      </c>
    </row>
    <row r="1506" spans="1:34" ht="24" customHeight="1" x14ac:dyDescent="0.2">
      <c r="A1506" s="50" t="s">
        <v>2600</v>
      </c>
      <c r="B1506" s="60" t="s">
        <v>2779</v>
      </c>
      <c r="C1506" s="61" t="s">
        <v>2780</v>
      </c>
      <c r="D1506" s="52" t="s">
        <v>9842</v>
      </c>
      <c r="E1506" s="53">
        <v>9936124.9700000007</v>
      </c>
      <c r="F1506" s="23" t="str">
        <f>+IFERROR(VLOOKUP(Tabla1[[#This Row],[Artículo]],'..'!$B$2:$D$569000,3,),"")</f>
        <v/>
      </c>
      <c r="G1506" s="24" t="str">
        <f>IF(H1506=AF1506,"", "Error MC")</f>
        <v>Error MC</v>
      </c>
      <c r="H1506" s="62"/>
      <c r="I1506" s="54">
        <f>+Tabla1[[#This Row],[MC]]*Tabla1[[#This Row],[Pedido]]*Tabla1[[#This Row],[PVC ]]</f>
        <v>0</v>
      </c>
      <c r="J1506" s="26">
        <v>0.21</v>
      </c>
      <c r="K1506" s="63"/>
      <c r="L1506" s="28" t="s">
        <v>24296</v>
      </c>
      <c r="M1506" s="53">
        <v>15629524.577</v>
      </c>
      <c r="N1506" s="64" t="str">
        <f>+IF(Tabla1[[#This Row],[F PMPI]]="SÍ","No","Sí")</f>
        <v>No</v>
      </c>
      <c r="O1506" s="65">
        <f>+Tabla1[[#This Row],[PVL]]*1.055</f>
        <v>16489148.428734999</v>
      </c>
      <c r="P1506" s="65">
        <f>+Tabla1[[#This Row],[PVL]]*1.43</f>
        <v>22350220.14511</v>
      </c>
      <c r="Q1506" s="66" t="str">
        <f>+HYPERLINK(Tabla1[[#This Row],[PAG]])</f>
        <v>https://todomusica.com.ar/bafles-de-instalacion/4341-404.html</v>
      </c>
      <c r="R1506" s="67"/>
      <c r="S1506" s="68"/>
      <c r="T1506" s="69"/>
      <c r="U1506" s="69"/>
      <c r="V1506" s="69"/>
      <c r="W1506" s="69"/>
      <c r="X1506" s="69"/>
      <c r="Y1506" s="35"/>
      <c r="Z1506" s="35" t="s">
        <v>25543</v>
      </c>
      <c r="AA1506" s="36">
        <v>1</v>
      </c>
      <c r="AB1506" s="35" t="s">
        <v>9849</v>
      </c>
      <c r="AC1506" s="35" t="str">
        <f>+IF(Tabla1[[#This Row],[STK]]="no","Sin STK", "STK disponible")</f>
        <v>STK disponible</v>
      </c>
      <c r="AD1506" s="35">
        <f>+I1506*J1506</f>
        <v>0</v>
      </c>
      <c r="AE1506" s="35">
        <f>+I1506*K1506</f>
        <v>0</v>
      </c>
      <c r="AF1506" s="36">
        <f>IF(Tabla1[[#This Row],[ref pack]]=1,Tabla1[[#This Row],[Pedido]],LCM(Tabla1[[#This Row],[MC VIEJO]],Tabla1[[#This Row],[Pedido]]))</f>
        <v>1</v>
      </c>
      <c r="AG1506" s="36">
        <f>+VLOOKUP(Tabla1[[#This Row],[Artículo]],'.'!$B$2:$D$11481,3,)</f>
        <v>1</v>
      </c>
      <c r="AH1506" s="37" t="str">
        <f>+IFERROR(SEARCH("pack",Tabla1[[#This Row],[PACK]]),"")</f>
        <v/>
      </c>
    </row>
    <row r="1507" spans="1:34" ht="24" customHeight="1" x14ac:dyDescent="0.2">
      <c r="A1507" s="50" t="s">
        <v>2600</v>
      </c>
      <c r="B1507" s="60" t="s">
        <v>2781</v>
      </c>
      <c r="C1507" s="61" t="s">
        <v>2782</v>
      </c>
      <c r="D1507" s="52" t="s">
        <v>9842</v>
      </c>
      <c r="E1507" s="53">
        <v>74517.119999999995</v>
      </c>
      <c r="F1507" s="23" t="str">
        <f>+IFERROR(VLOOKUP(Tabla1[[#This Row],[Artículo]],'..'!$B$2:$D$569000,3,),"")</f>
        <v/>
      </c>
      <c r="G1507" s="24" t="str">
        <f>IF(H1507=AF1507,"", "Error MC")</f>
        <v>Error MC</v>
      </c>
      <c r="H1507" s="62"/>
      <c r="I1507" s="54">
        <f>+Tabla1[[#This Row],[MC]]*Tabla1[[#This Row],[Pedido]]*Tabla1[[#This Row],[PVC ]]</f>
        <v>0</v>
      </c>
      <c r="J1507" s="26">
        <v>0.21</v>
      </c>
      <c r="K1507" s="63"/>
      <c r="L1507" s="28" t="s">
        <v>24296</v>
      </c>
      <c r="M1507" s="53">
        <v>117215.435</v>
      </c>
      <c r="N1507" s="64" t="str">
        <f>+IF(Tabla1[[#This Row],[F PMPI]]="SÍ","No","Sí")</f>
        <v>No</v>
      </c>
      <c r="O1507" s="65">
        <f>+Tabla1[[#This Row],[PVL]]*1.055</f>
        <v>123662.283925</v>
      </c>
      <c r="P1507" s="65">
        <f>+Tabla1[[#This Row],[PVL]]*1.43</f>
        <v>167618.07204999999</v>
      </c>
      <c r="Q1507" s="66" t="str">
        <f>+HYPERLINK(Tabla1[[#This Row],[PAG]])</f>
        <v>https://todomusica.com.ar/soporte-de-microfonos/4342-404.html</v>
      </c>
      <c r="R1507" s="67"/>
      <c r="S1507" s="68"/>
      <c r="T1507" s="69"/>
      <c r="U1507" s="69"/>
      <c r="V1507" s="69"/>
      <c r="W1507" s="69"/>
      <c r="X1507" s="69"/>
      <c r="Y1507" s="35"/>
      <c r="Z1507" s="35" t="s">
        <v>25544</v>
      </c>
      <c r="AA1507" s="36">
        <v>1</v>
      </c>
      <c r="AB1507" s="35" t="s">
        <v>9849</v>
      </c>
      <c r="AC1507" s="35" t="str">
        <f>+IF(Tabla1[[#This Row],[STK]]="no","Sin STK", "STK disponible")</f>
        <v>STK disponible</v>
      </c>
      <c r="AD1507" s="35">
        <f>+I1507*J1507</f>
        <v>0</v>
      </c>
      <c r="AE1507" s="35">
        <f>+I1507*K1507</f>
        <v>0</v>
      </c>
      <c r="AF1507" s="36">
        <f>IF(Tabla1[[#This Row],[ref pack]]=1,Tabla1[[#This Row],[Pedido]],LCM(Tabla1[[#This Row],[MC VIEJO]],Tabla1[[#This Row],[Pedido]]))</f>
        <v>1</v>
      </c>
      <c r="AG1507" s="36">
        <f>+VLOOKUP(Tabla1[[#This Row],[Artículo]],'.'!$B$2:$D$11481,3,)</f>
        <v>1</v>
      </c>
      <c r="AH1507" s="37" t="str">
        <f>+IFERROR(SEARCH("pack",Tabla1[[#This Row],[PACK]]),"")</f>
        <v/>
      </c>
    </row>
    <row r="1508" spans="1:34" ht="24" customHeight="1" x14ac:dyDescent="0.2">
      <c r="A1508" s="50" t="s">
        <v>2600</v>
      </c>
      <c r="B1508" s="60" t="s">
        <v>2783</v>
      </c>
      <c r="C1508" s="61" t="s">
        <v>2784</v>
      </c>
      <c r="D1508" s="52" t="s">
        <v>9842</v>
      </c>
      <c r="E1508" s="53">
        <v>155064.97</v>
      </c>
      <c r="F1508" s="23" t="str">
        <f>+IFERROR(VLOOKUP(Tabla1[[#This Row],[Artículo]],'..'!$B$2:$D$569000,3,),"")</f>
        <v/>
      </c>
      <c r="G1508" s="24" t="str">
        <f>IF(H1508=AF1508,"", "Error MC")</f>
        <v>Error MC</v>
      </c>
      <c r="H1508" s="62"/>
      <c r="I1508" s="54">
        <f>+Tabla1[[#This Row],[MC]]*Tabla1[[#This Row],[Pedido]]*Tabla1[[#This Row],[PVC ]]</f>
        <v>0</v>
      </c>
      <c r="J1508" s="26">
        <v>0.21</v>
      </c>
      <c r="K1508" s="63"/>
      <c r="L1508" s="28" t="s">
        <v>24296</v>
      </c>
      <c r="M1508" s="53">
        <v>243917.19699999999</v>
      </c>
      <c r="N1508" s="64" t="str">
        <f>+IF(Tabla1[[#This Row],[F PMPI]]="SÍ","No","Sí")</f>
        <v>No</v>
      </c>
      <c r="O1508" s="65">
        <f>+Tabla1[[#This Row],[PVL]]*1.055</f>
        <v>257332.64283499998</v>
      </c>
      <c r="P1508" s="65">
        <f>+Tabla1[[#This Row],[PVL]]*1.43</f>
        <v>348801.59170999995</v>
      </c>
      <c r="Q1508" s="66" t="str">
        <f>+HYPERLINK(Tabla1[[#This Row],[PAG]])</f>
        <v>https://todomusica.com.ar/soporte-de-bafles/7970-sop-p-bafle-sub-pole-c-gas-p-prx400-700srx-vrx-eon.html</v>
      </c>
      <c r="R1508" s="67"/>
      <c r="S1508" s="68"/>
      <c r="T1508" s="69"/>
      <c r="U1508" s="69"/>
      <c r="V1508" s="69"/>
      <c r="W1508" s="69"/>
      <c r="X1508" s="69"/>
      <c r="Y1508" s="35"/>
      <c r="Z1508" s="35" t="s">
        <v>25545</v>
      </c>
      <c r="AA1508" s="36">
        <v>1</v>
      </c>
      <c r="AB1508" s="35" t="s">
        <v>9849</v>
      </c>
      <c r="AC1508" s="35" t="str">
        <f>+IF(Tabla1[[#This Row],[STK]]="no","Sin STK", "STK disponible")</f>
        <v>STK disponible</v>
      </c>
      <c r="AD1508" s="35">
        <f>+I1508*J1508</f>
        <v>0</v>
      </c>
      <c r="AE1508" s="35">
        <f>+I1508*K1508</f>
        <v>0</v>
      </c>
      <c r="AF1508" s="36">
        <f>IF(Tabla1[[#This Row],[ref pack]]=1,Tabla1[[#This Row],[Pedido]],LCM(Tabla1[[#This Row],[MC VIEJO]],Tabla1[[#This Row],[Pedido]]))</f>
        <v>1</v>
      </c>
      <c r="AG1508" s="36">
        <f>+VLOOKUP(Tabla1[[#This Row],[Artículo]],'.'!$B$2:$D$11481,3,)</f>
        <v>1</v>
      </c>
      <c r="AH1508" s="37" t="str">
        <f>+IFERROR(SEARCH("pack",Tabla1[[#This Row],[PACK]]),"")</f>
        <v/>
      </c>
    </row>
    <row r="1509" spans="1:34" ht="24" customHeight="1" x14ac:dyDescent="0.2">
      <c r="A1509" s="50" t="s">
        <v>2600</v>
      </c>
      <c r="B1509" s="60" t="s">
        <v>2785</v>
      </c>
      <c r="C1509" s="61" t="s">
        <v>2786</v>
      </c>
      <c r="D1509" s="52" t="s">
        <v>9841</v>
      </c>
      <c r="E1509" s="53">
        <v>98700.36</v>
      </c>
      <c r="F1509" s="23" t="str">
        <f>+IFERROR(VLOOKUP(Tabla1[[#This Row],[Artículo]],'..'!$B$2:$D$569000,3,),"")</f>
        <v/>
      </c>
      <c r="G1509" s="24" t="str">
        <f>IF(H1509=AF1509,"", "Error MC")</f>
        <v>Error MC</v>
      </c>
      <c r="H1509" s="62"/>
      <c r="I1509" s="54">
        <f>+Tabla1[[#This Row],[MC]]*Tabla1[[#This Row],[Pedido]]*Tabla1[[#This Row],[PVC ]]</f>
        <v>0</v>
      </c>
      <c r="J1509" s="26">
        <v>0.21</v>
      </c>
      <c r="K1509" s="63"/>
      <c r="L1509" s="28" t="s">
        <v>24296</v>
      </c>
      <c r="M1509" s="53">
        <v>155255.66899999999</v>
      </c>
      <c r="N1509" s="64" t="str">
        <f>+IF(Tabla1[[#This Row],[F PMPI]]="SÍ","No","Sí")</f>
        <v>No</v>
      </c>
      <c r="O1509" s="65">
        <f>+Tabla1[[#This Row],[PVL]]*1.055</f>
        <v>163794.73079499998</v>
      </c>
      <c r="P1509" s="65">
        <f>+Tabla1[[#This Row],[PVL]]*1.43</f>
        <v>222015.60666999998</v>
      </c>
      <c r="Q1509" s="66" t="str">
        <f>+HYPERLINK(Tabla1[[#This Row],[PAG]])</f>
        <v>https://todomusica.com.ar/soporte-de-bafles/7971-jbpole-ma.html</v>
      </c>
      <c r="R1509" s="67"/>
      <c r="S1509" s="68"/>
      <c r="T1509" s="69"/>
      <c r="U1509" s="69"/>
      <c r="V1509" s="69"/>
      <c r="W1509" s="69"/>
      <c r="X1509" s="69"/>
      <c r="Y1509" s="35"/>
      <c r="Z1509" s="35" t="s">
        <v>25546</v>
      </c>
      <c r="AA1509" s="36">
        <v>1</v>
      </c>
      <c r="AB1509" s="35" t="s">
        <v>9849</v>
      </c>
      <c r="AC1509" s="35" t="str">
        <f>+IF(Tabla1[[#This Row],[STK]]="no","Sin STK", "STK disponible")</f>
        <v>STK disponible</v>
      </c>
      <c r="AD1509" s="35">
        <f>+I1509*J1509</f>
        <v>0</v>
      </c>
      <c r="AE1509" s="35">
        <f>+I1509*K1509</f>
        <v>0</v>
      </c>
      <c r="AF1509" s="36">
        <f>IF(Tabla1[[#This Row],[ref pack]]=1,Tabla1[[#This Row],[Pedido]],LCM(Tabla1[[#This Row],[MC VIEJO]],Tabla1[[#This Row],[Pedido]]))</f>
        <v>1</v>
      </c>
      <c r="AG1509" s="36">
        <f>+VLOOKUP(Tabla1[[#This Row],[Artículo]],'.'!$B$2:$D$11481,3,)</f>
        <v>1</v>
      </c>
      <c r="AH1509" s="37" t="str">
        <f>+IFERROR(SEARCH("pack",Tabla1[[#This Row],[PACK]]),"")</f>
        <v/>
      </c>
    </row>
    <row r="1510" spans="1:34" ht="24" customHeight="1" x14ac:dyDescent="0.2">
      <c r="A1510" s="50" t="s">
        <v>2600</v>
      </c>
      <c r="B1510" s="60" t="s">
        <v>2787</v>
      </c>
      <c r="C1510" s="61" t="s">
        <v>2788</v>
      </c>
      <c r="D1510" s="52" t="s">
        <v>9842</v>
      </c>
      <c r="E1510" s="53">
        <v>147351.45000000001</v>
      </c>
      <c r="F1510" s="23" t="str">
        <f>+IFERROR(VLOOKUP(Tabla1[[#This Row],[Artículo]],'..'!$B$2:$D$569000,3,),"")</f>
        <v/>
      </c>
      <c r="G1510" s="24" t="str">
        <f>IF(H1510=AF1510,"", "Error MC")</f>
        <v>Error MC</v>
      </c>
      <c r="H1510" s="62"/>
      <c r="I1510" s="54">
        <f>+Tabla1[[#This Row],[MC]]*Tabla1[[#This Row],[Pedido]]*Tabla1[[#This Row],[PVC ]]</f>
        <v>0</v>
      </c>
      <c r="J1510" s="26">
        <v>0.21</v>
      </c>
      <c r="K1510" s="63"/>
      <c r="L1510" s="28" t="s">
        <v>24296</v>
      </c>
      <c r="M1510" s="53">
        <v>231783.837</v>
      </c>
      <c r="N1510" s="64" t="str">
        <f>+IF(Tabla1[[#This Row],[F PMPI]]="SÍ","No","Sí")</f>
        <v>No</v>
      </c>
      <c r="O1510" s="65">
        <f>+Tabla1[[#This Row],[PVL]]*1.055</f>
        <v>244531.94803499998</v>
      </c>
      <c r="P1510" s="65">
        <f>+Tabla1[[#This Row],[PVL]]*1.43</f>
        <v>331450.88691</v>
      </c>
      <c r="Q1510" s="66" t="str">
        <f>+HYPERLINK(Tabla1[[#This Row],[PAG]])</f>
        <v>https://todomusica.com.ar/parlantes-de-instalacion/9219-parlante-p-techo-t-loseta-66x66cm-4-esp-8-96db.html</v>
      </c>
      <c r="R1510" s="67"/>
      <c r="S1510" s="68"/>
      <c r="T1510" s="69"/>
      <c r="U1510" s="69"/>
      <c r="V1510" s="69"/>
      <c r="W1510" s="69"/>
      <c r="X1510" s="69"/>
      <c r="Y1510" s="35"/>
      <c r="Z1510" s="35" t="s">
        <v>25547</v>
      </c>
      <c r="AA1510" s="36">
        <v>1</v>
      </c>
      <c r="AB1510" s="35" t="s">
        <v>9849</v>
      </c>
      <c r="AC1510" s="35" t="str">
        <f>+IF(Tabla1[[#This Row],[STK]]="no","Sin STK", "STK disponible")</f>
        <v>STK disponible</v>
      </c>
      <c r="AD1510" s="35">
        <f>+I1510*J1510</f>
        <v>0</v>
      </c>
      <c r="AE1510" s="35">
        <f>+I1510*K1510</f>
        <v>0</v>
      </c>
      <c r="AF1510" s="36">
        <f>IF(Tabla1[[#This Row],[ref pack]]=1,Tabla1[[#This Row],[Pedido]],LCM(Tabla1[[#This Row],[MC VIEJO]],Tabla1[[#This Row],[Pedido]]))</f>
        <v>1</v>
      </c>
      <c r="AG1510" s="36">
        <f>+VLOOKUP(Tabla1[[#This Row],[Artículo]],'.'!$B$2:$D$11481,3,)</f>
        <v>1</v>
      </c>
      <c r="AH1510" s="37" t="str">
        <f>+IFERROR(SEARCH("pack",Tabla1[[#This Row],[PACK]]),"")</f>
        <v/>
      </c>
    </row>
    <row r="1511" spans="1:34" ht="24" customHeight="1" x14ac:dyDescent="0.2">
      <c r="A1511" s="50" t="s">
        <v>2600</v>
      </c>
      <c r="B1511" s="60" t="s">
        <v>2789</v>
      </c>
      <c r="C1511" s="61" t="s">
        <v>2790</v>
      </c>
      <c r="D1511" s="52" t="s">
        <v>9842</v>
      </c>
      <c r="E1511" s="53">
        <v>28134.51</v>
      </c>
      <c r="F1511" s="23" t="str">
        <f>+IFERROR(VLOOKUP(Tabla1[[#This Row],[Artículo]],'..'!$B$2:$D$569000,3,),"")</f>
        <v/>
      </c>
      <c r="G1511" s="24" t="str">
        <f>IF(H1511=AF1511,"", "Error MC")</f>
        <v>Error MC</v>
      </c>
      <c r="H1511" s="62"/>
      <c r="I1511" s="54">
        <f>+Tabla1[[#This Row],[MC]]*Tabla1[[#This Row],[Pedido]]*Tabla1[[#This Row],[PVC ]]</f>
        <v>0</v>
      </c>
      <c r="J1511" s="26">
        <v>0.21</v>
      </c>
      <c r="K1511" s="63"/>
      <c r="L1511" s="28" t="s">
        <v>24296</v>
      </c>
      <c r="M1511" s="53">
        <v>44255.580999999998</v>
      </c>
      <c r="N1511" s="64" t="str">
        <f>+IF(Tabla1[[#This Row],[F PMPI]]="SÍ","No","Sí")</f>
        <v>No</v>
      </c>
      <c r="O1511" s="65">
        <f>+Tabla1[[#This Row],[PVL]]*1.055</f>
        <v>46689.637954999998</v>
      </c>
      <c r="P1511" s="65">
        <f>+Tabla1[[#This Row],[PVL]]*1.43</f>
        <v>63285.480829999993</v>
      </c>
      <c r="Q1511" s="66" t="str">
        <f>+HYPERLINK(Tabla1[[#This Row],[PAG]])</f>
        <v>https://todomusica.com.ar/soporte-de-bafles/4127-404.html</v>
      </c>
      <c r="R1511" s="67"/>
      <c r="S1511" s="68"/>
      <c r="T1511" s="69"/>
      <c r="U1511" s="69"/>
      <c r="V1511" s="69"/>
      <c r="W1511" s="69"/>
      <c r="X1511" s="69"/>
      <c r="Y1511" s="35"/>
      <c r="Z1511" s="35" t="s">
        <v>25548</v>
      </c>
      <c r="AA1511" s="36">
        <v>1</v>
      </c>
      <c r="AB1511" s="35" t="s">
        <v>9849</v>
      </c>
      <c r="AC1511" s="35" t="str">
        <f>+IF(Tabla1[[#This Row],[STK]]="no","Sin STK", "STK disponible")</f>
        <v>STK disponible</v>
      </c>
      <c r="AD1511" s="35">
        <f>+I1511*J1511</f>
        <v>0</v>
      </c>
      <c r="AE1511" s="35">
        <f>+I1511*K1511</f>
        <v>0</v>
      </c>
      <c r="AF1511" s="36">
        <f>IF(Tabla1[[#This Row],[ref pack]]=1,Tabla1[[#This Row],[Pedido]],LCM(Tabla1[[#This Row],[MC VIEJO]],Tabla1[[#This Row],[Pedido]]))</f>
        <v>1</v>
      </c>
      <c r="AG1511" s="36">
        <f>+VLOOKUP(Tabla1[[#This Row],[Artículo]],'.'!$B$2:$D$11481,3,)</f>
        <v>1</v>
      </c>
      <c r="AH1511" s="37" t="str">
        <f>+IFERROR(SEARCH("pack",Tabla1[[#This Row],[PACK]]),"")</f>
        <v/>
      </c>
    </row>
    <row r="1512" spans="1:34" ht="24" customHeight="1" x14ac:dyDescent="0.2">
      <c r="A1512" s="50" t="s">
        <v>2600</v>
      </c>
      <c r="B1512" s="60" t="s">
        <v>2791</v>
      </c>
      <c r="C1512" s="61" t="s">
        <v>2792</v>
      </c>
      <c r="D1512" s="52" t="s">
        <v>9842</v>
      </c>
      <c r="E1512" s="53">
        <v>34440.038</v>
      </c>
      <c r="F1512" s="23" t="str">
        <f>+IFERROR(VLOOKUP(Tabla1[[#This Row],[Artículo]],'..'!$B$2:$D$569000,3,),"")</f>
        <v/>
      </c>
      <c r="G1512" s="24" t="str">
        <f>IF(H1512=AF1512,"", "Error MC")</f>
        <v>Error MC</v>
      </c>
      <c r="H1512" s="62"/>
      <c r="I1512" s="54">
        <f>+Tabla1[[#This Row],[MC]]*Tabla1[[#This Row],[Pedido]]*Tabla1[[#This Row],[PVC ]]</f>
        <v>0</v>
      </c>
      <c r="J1512" s="26">
        <v>0.21</v>
      </c>
      <c r="K1512" s="63"/>
      <c r="L1512" s="28" t="s">
        <v>24296</v>
      </c>
      <c r="M1512" s="53">
        <v>54174.180999999997</v>
      </c>
      <c r="N1512" s="64" t="str">
        <f>+IF(Tabla1[[#This Row],[F PMPI]]="SÍ","No","Sí")</f>
        <v>No</v>
      </c>
      <c r="O1512" s="65">
        <f>+Tabla1[[#This Row],[PVL]]*1.055</f>
        <v>57153.760954999991</v>
      </c>
      <c r="P1512" s="65">
        <f>+Tabla1[[#This Row],[PVL]]*1.43</f>
        <v>77469.078829999999</v>
      </c>
      <c r="Q1512" s="66" t="str">
        <f>+HYPERLINK(Tabla1[[#This Row],[PAG]])</f>
        <v>https://todomusica.com.ar/accesorios-de-instalacion/2170-mtc-81bb8.html</v>
      </c>
      <c r="R1512" s="67"/>
      <c r="S1512" s="68"/>
      <c r="T1512" s="69"/>
      <c r="U1512" s="69"/>
      <c r="V1512" s="69"/>
      <c r="W1512" s="69"/>
      <c r="X1512" s="69"/>
      <c r="Y1512" s="35"/>
      <c r="Z1512" s="35" t="s">
        <v>25549</v>
      </c>
      <c r="AA1512" s="36">
        <v>4</v>
      </c>
      <c r="AB1512" s="35" t="s">
        <v>9849</v>
      </c>
      <c r="AC1512" s="35" t="str">
        <f>+IF(Tabla1[[#This Row],[STK]]="no","Sin STK", "STK disponible")</f>
        <v>STK disponible</v>
      </c>
      <c r="AD1512" s="35">
        <f>+I1512*J1512</f>
        <v>0</v>
      </c>
      <c r="AE1512" s="35">
        <f>+I1512*K1512</f>
        <v>0</v>
      </c>
      <c r="AF1512" s="36">
        <f>IF(Tabla1[[#This Row],[ref pack]]=1,Tabla1[[#This Row],[Pedido]],LCM(Tabla1[[#This Row],[MC VIEJO]],Tabla1[[#This Row],[Pedido]]))</f>
        <v>4</v>
      </c>
      <c r="AG1512" s="36">
        <f>+VLOOKUP(Tabla1[[#This Row],[Artículo]],'.'!$B$2:$D$11481,3,)</f>
        <v>4</v>
      </c>
      <c r="AH1512" s="37" t="str">
        <f>+IFERROR(SEARCH("pack",Tabla1[[#This Row],[PACK]]),"")</f>
        <v/>
      </c>
    </row>
    <row r="1513" spans="1:34" ht="24" customHeight="1" x14ac:dyDescent="0.2">
      <c r="A1513" s="50" t="s">
        <v>2600</v>
      </c>
      <c r="B1513" s="60" t="s">
        <v>2793</v>
      </c>
      <c r="C1513" s="61" t="s">
        <v>2794</v>
      </c>
      <c r="D1513" s="52" t="s">
        <v>9841</v>
      </c>
      <c r="E1513" s="53">
        <v>14468.62</v>
      </c>
      <c r="F1513" s="23" t="str">
        <f>+IFERROR(VLOOKUP(Tabla1[[#This Row],[Artículo]],'..'!$B$2:$D$569000,3,),"")</f>
        <v/>
      </c>
      <c r="G1513" s="24" t="str">
        <f>IF(H1513=AF1513,"", "Error MC")</f>
        <v>Error MC</v>
      </c>
      <c r="H1513" s="62"/>
      <c r="I1513" s="54">
        <f>+Tabla1[[#This Row],[MC]]*Tabla1[[#This Row],[Pedido]]*Tabla1[[#This Row],[PVC ]]</f>
        <v>0</v>
      </c>
      <c r="J1513" s="26">
        <v>0.21</v>
      </c>
      <c r="K1513" s="63"/>
      <c r="L1513" s="28" t="s">
        <v>24296</v>
      </c>
      <c r="M1513" s="53">
        <v>22759.144</v>
      </c>
      <c r="N1513" s="64" t="str">
        <f>+IF(Tabla1[[#This Row],[F PMPI]]="SÍ","No","Sí")</f>
        <v>No</v>
      </c>
      <c r="O1513" s="65">
        <f>+Tabla1[[#This Row],[PVL]]*1.055</f>
        <v>24010.896919999999</v>
      </c>
      <c r="P1513" s="65">
        <f>+Tabla1[[#This Row],[PVL]]*1.43</f>
        <v>32545.575919999999</v>
      </c>
      <c r="Q1513" s="66" t="str">
        <f>+HYPERLINK(Tabla1[[#This Row],[PAG]])</f>
        <v>https://todomusica.com.ar/varios/2826-mtc-8124c.html</v>
      </c>
      <c r="R1513" s="67"/>
      <c r="S1513" s="68"/>
      <c r="T1513" s="69"/>
      <c r="U1513" s="69"/>
      <c r="V1513" s="69"/>
      <c r="W1513" s="69"/>
      <c r="X1513" s="69"/>
      <c r="Y1513" s="35"/>
      <c r="Z1513" s="35" t="s">
        <v>25550</v>
      </c>
      <c r="AA1513" s="36">
        <v>1</v>
      </c>
      <c r="AB1513" s="35" t="s">
        <v>9849</v>
      </c>
      <c r="AC1513" s="35" t="str">
        <f>+IF(Tabla1[[#This Row],[STK]]="no","Sin STK", "STK disponible")</f>
        <v>STK disponible</v>
      </c>
      <c r="AD1513" s="35">
        <f>+I1513*J1513</f>
        <v>0</v>
      </c>
      <c r="AE1513" s="35">
        <f>+I1513*K1513</f>
        <v>0</v>
      </c>
      <c r="AF1513" s="36">
        <f>IF(Tabla1[[#This Row],[ref pack]]=1,Tabla1[[#This Row],[Pedido]],LCM(Tabla1[[#This Row],[MC VIEJO]],Tabla1[[#This Row],[Pedido]]))</f>
        <v>1</v>
      </c>
      <c r="AG1513" s="36">
        <f>+VLOOKUP(Tabla1[[#This Row],[Artículo]],'.'!$B$2:$D$11481,3,)</f>
        <v>1</v>
      </c>
      <c r="AH1513" s="37" t="str">
        <f>+IFERROR(SEARCH("pack",Tabla1[[#This Row],[PACK]]),"")</f>
        <v/>
      </c>
    </row>
    <row r="1514" spans="1:34" ht="24" customHeight="1" x14ac:dyDescent="0.2">
      <c r="A1514" s="50" t="s">
        <v>2600</v>
      </c>
      <c r="B1514" s="60" t="s">
        <v>2795</v>
      </c>
      <c r="C1514" s="61" t="s">
        <v>2796</v>
      </c>
      <c r="D1514" s="52" t="s">
        <v>9841</v>
      </c>
      <c r="E1514" s="53">
        <v>17278.45</v>
      </c>
      <c r="F1514" s="23" t="str">
        <f>+IFERROR(VLOOKUP(Tabla1[[#This Row],[Artículo]],'..'!$B$2:$D$569000,3,),"")</f>
        <v/>
      </c>
      <c r="G1514" s="24" t="str">
        <f>IF(H1514=AF1514,"", "Error MC")</f>
        <v>Error MC</v>
      </c>
      <c r="H1514" s="62"/>
      <c r="I1514" s="54">
        <f>+Tabla1[[#This Row],[MC]]*Tabla1[[#This Row],[Pedido]]*Tabla1[[#This Row],[PVC ]]</f>
        <v>0</v>
      </c>
      <c r="J1514" s="26">
        <v>0.21</v>
      </c>
      <c r="K1514" s="63"/>
      <c r="L1514" s="28" t="s">
        <v>24296</v>
      </c>
      <c r="M1514" s="53">
        <v>27179.008000000002</v>
      </c>
      <c r="N1514" s="64" t="str">
        <f>+IF(Tabla1[[#This Row],[F PMPI]]="SÍ","No","Sí")</f>
        <v>No</v>
      </c>
      <c r="O1514" s="65">
        <f>+Tabla1[[#This Row],[PVL]]*1.055</f>
        <v>28673.853439999999</v>
      </c>
      <c r="P1514" s="65">
        <f>+Tabla1[[#This Row],[PVL]]*1.43</f>
        <v>38865.981440000003</v>
      </c>
      <c r="Q1514" s="66" t="str">
        <f>+HYPERLINK(Tabla1[[#This Row],[PAG]])</f>
        <v>https://todomusica.com.ar/varios/2832-mtc-8128c.html</v>
      </c>
      <c r="R1514" s="67"/>
      <c r="S1514" s="68"/>
      <c r="T1514" s="69"/>
      <c r="U1514" s="69"/>
      <c r="V1514" s="69"/>
      <c r="W1514" s="69"/>
      <c r="X1514" s="69"/>
      <c r="Y1514" s="35"/>
      <c r="Z1514" s="35" t="s">
        <v>25551</v>
      </c>
      <c r="AA1514" s="36">
        <v>1</v>
      </c>
      <c r="AB1514" s="35" t="s">
        <v>9849</v>
      </c>
      <c r="AC1514" s="35" t="str">
        <f>+IF(Tabla1[[#This Row],[STK]]="no","Sin STK", "STK disponible")</f>
        <v>STK disponible</v>
      </c>
      <c r="AD1514" s="35">
        <f>+I1514*J1514</f>
        <v>0</v>
      </c>
      <c r="AE1514" s="35">
        <f>+I1514*K1514</f>
        <v>0</v>
      </c>
      <c r="AF1514" s="36">
        <f>IF(Tabla1[[#This Row],[ref pack]]=1,Tabla1[[#This Row],[Pedido]],LCM(Tabla1[[#This Row],[MC VIEJO]],Tabla1[[#This Row],[Pedido]]))</f>
        <v>1</v>
      </c>
      <c r="AG1514" s="36">
        <f>+VLOOKUP(Tabla1[[#This Row],[Artículo]],'.'!$B$2:$D$11481,3,)</f>
        <v>1</v>
      </c>
      <c r="AH1514" s="37" t="str">
        <f>+IFERROR(SEARCH("pack",Tabla1[[#This Row],[PACK]]),"")</f>
        <v/>
      </c>
    </row>
    <row r="1515" spans="1:34" ht="24" customHeight="1" x14ac:dyDescent="0.2">
      <c r="A1515" s="50" t="s">
        <v>2600</v>
      </c>
      <c r="B1515" s="60" t="s">
        <v>2797</v>
      </c>
      <c r="C1515" s="61" t="s">
        <v>2798</v>
      </c>
      <c r="D1515" s="52" t="s">
        <v>27</v>
      </c>
      <c r="E1515" s="53">
        <v>290659.45</v>
      </c>
      <c r="F1515" s="23" t="str">
        <f>+IFERROR(VLOOKUP(Tabla1[[#This Row],[Artículo]],'..'!$B$2:$D$569000,3,),"")</f>
        <v/>
      </c>
      <c r="G1515" s="24" t="str">
        <f>IF(H1515=AF1515,"", "Error MC")</f>
        <v>Error MC</v>
      </c>
      <c r="H1515" s="62"/>
      <c r="I1515" s="54">
        <f>+Tabla1[[#This Row],[MC]]*Tabla1[[#This Row],[Pedido]]*Tabla1[[#This Row],[PVC ]]</f>
        <v>0</v>
      </c>
      <c r="J1515" s="26">
        <v>0.21</v>
      </c>
      <c r="K1515" s="63"/>
      <c r="L1515" s="28" t="s">
        <v>24296</v>
      </c>
      <c r="M1515" s="53">
        <v>457207.321</v>
      </c>
      <c r="N1515" s="64" t="str">
        <f>+IF(Tabla1[[#This Row],[F PMPI]]="SÍ","No","Sí")</f>
        <v>No</v>
      </c>
      <c r="O1515" s="65">
        <f>+Tabla1[[#This Row],[PVL]]*1.055</f>
        <v>482353.72365499998</v>
      </c>
      <c r="P1515" s="65">
        <f>+Tabla1[[#This Row],[PVL]]*1.43</f>
        <v>653806.46902999992</v>
      </c>
      <c r="Q1515" s="66" t="str">
        <f>+HYPERLINK(Tabla1[[#This Row],[PAG]])</f>
        <v>https://todomusica.com.ar/mixers-de-instalacion/4641-404.html</v>
      </c>
      <c r="R1515" s="67"/>
      <c r="S1515" s="68"/>
      <c r="T1515" s="69"/>
      <c r="U1515" s="69"/>
      <c r="V1515" s="69"/>
      <c r="W1515" s="69"/>
      <c r="X1515" s="69"/>
      <c r="Y1515" s="35"/>
      <c r="Z1515" s="35" t="s">
        <v>25552</v>
      </c>
      <c r="AA1515" s="36">
        <v>1</v>
      </c>
      <c r="AB1515" s="35" t="s">
        <v>9849</v>
      </c>
      <c r="AC1515" s="35" t="str">
        <f>+IF(Tabla1[[#This Row],[STK]]="no","Sin STK", "STK disponible")</f>
        <v>Sin STK</v>
      </c>
      <c r="AD1515" s="35">
        <f>+I1515*J1515</f>
        <v>0</v>
      </c>
      <c r="AE1515" s="35">
        <f>+I1515*K1515</f>
        <v>0</v>
      </c>
      <c r="AF1515" s="36">
        <f>IF(Tabla1[[#This Row],[ref pack]]=1,Tabla1[[#This Row],[Pedido]],LCM(Tabla1[[#This Row],[MC VIEJO]],Tabla1[[#This Row],[Pedido]]))</f>
        <v>1</v>
      </c>
      <c r="AG1515" s="36">
        <f>+VLOOKUP(Tabla1[[#This Row],[Artículo]],'.'!$B$2:$D$11481,3,)</f>
        <v>1</v>
      </c>
      <c r="AH1515" s="37" t="str">
        <f>+IFERROR(SEARCH("pack",Tabla1[[#This Row],[PACK]]),"")</f>
        <v/>
      </c>
    </row>
    <row r="1516" spans="1:34" ht="24" customHeight="1" x14ac:dyDescent="0.2">
      <c r="A1516" s="50" t="s">
        <v>2600</v>
      </c>
      <c r="B1516" s="60" t="s">
        <v>2799</v>
      </c>
      <c r="C1516" s="61" t="s">
        <v>23915</v>
      </c>
      <c r="D1516" s="52" t="s">
        <v>27</v>
      </c>
      <c r="E1516" s="53">
        <v>506816.84</v>
      </c>
      <c r="F1516" s="23" t="str">
        <f>+IFERROR(VLOOKUP(Tabla1[[#This Row],[Artículo]],'..'!$B$2:$D$569000,3,),"")</f>
        <v/>
      </c>
      <c r="G1516" s="24" t="str">
        <f>IF(H1516=AF1516,"", "Error MC")</f>
        <v>Error MC</v>
      </c>
      <c r="H1516" s="62"/>
      <c r="I1516" s="54">
        <f>+Tabla1[[#This Row],[MC]]*Tabla1[[#This Row],[Pedido]]*Tabla1[[#This Row],[PVC ]]</f>
        <v>0</v>
      </c>
      <c r="J1516" s="26">
        <v>0.21</v>
      </c>
      <c r="K1516" s="63"/>
      <c r="L1516" s="28" t="s">
        <v>24296</v>
      </c>
      <c r="M1516" s="53">
        <v>797222.88699999999</v>
      </c>
      <c r="N1516" s="64" t="str">
        <f>+IF(Tabla1[[#This Row],[F PMPI]]="SÍ","No","Sí")</f>
        <v>No</v>
      </c>
      <c r="O1516" s="65">
        <f>+Tabla1[[#This Row],[PVL]]*1.055</f>
        <v>841070.14578499994</v>
      </c>
      <c r="P1516" s="65">
        <f>+Tabla1[[#This Row],[PVL]]*1.43</f>
        <v>1140028.72841</v>
      </c>
      <c r="Q1516" s="66" t="str">
        <f>+HYPERLINK(Tabla1[[#This Row],[PAG]])</f>
        <v>https://todomusica.com.ar/mixers-de-instalacion/4642-404.html</v>
      </c>
      <c r="R1516" s="67"/>
      <c r="S1516" s="68"/>
      <c r="T1516" s="69"/>
      <c r="U1516" s="69"/>
      <c r="V1516" s="69"/>
      <c r="W1516" s="69"/>
      <c r="X1516" s="69"/>
      <c r="Y1516" s="35"/>
      <c r="Z1516" s="35" t="s">
        <v>25553</v>
      </c>
      <c r="AA1516" s="36">
        <v>1</v>
      </c>
      <c r="AB1516" s="35" t="s">
        <v>9849</v>
      </c>
      <c r="AC1516" s="35" t="str">
        <f>+IF(Tabla1[[#This Row],[STK]]="no","Sin STK", "STK disponible")</f>
        <v>Sin STK</v>
      </c>
      <c r="AD1516" s="35">
        <f>+I1516*J1516</f>
        <v>0</v>
      </c>
      <c r="AE1516" s="35">
        <f>+I1516*K1516</f>
        <v>0</v>
      </c>
      <c r="AF1516" s="36">
        <f>IF(Tabla1[[#This Row],[ref pack]]=1,Tabla1[[#This Row],[Pedido]],LCM(Tabla1[[#This Row],[MC VIEJO]],Tabla1[[#This Row],[Pedido]]))</f>
        <v>1</v>
      </c>
      <c r="AG1516" s="36">
        <f>+VLOOKUP(Tabla1[[#This Row],[Artículo]],'.'!$B$2:$D$11481,3,)</f>
        <v>1</v>
      </c>
      <c r="AH1516" s="37" t="str">
        <f>+IFERROR(SEARCH("pack",Tabla1[[#This Row],[PACK]]),"")</f>
        <v/>
      </c>
    </row>
    <row r="1517" spans="1:34" ht="24" customHeight="1" x14ac:dyDescent="0.2">
      <c r="A1517" s="50" t="s">
        <v>2600</v>
      </c>
      <c r="B1517" s="60" t="s">
        <v>2801</v>
      </c>
      <c r="C1517" s="61" t="s">
        <v>2802</v>
      </c>
      <c r="D1517" s="52" t="s">
        <v>27</v>
      </c>
      <c r="E1517" s="53">
        <v>789577.03</v>
      </c>
      <c r="F1517" s="23" t="str">
        <f>+IFERROR(VLOOKUP(Tabla1[[#This Row],[Artículo]],'..'!$B$2:$D$569000,3,),"")</f>
        <v/>
      </c>
      <c r="G1517" s="24" t="str">
        <f>IF(H1517=AF1517,"", "Error MC")</f>
        <v>Error MC</v>
      </c>
      <c r="H1517" s="62"/>
      <c r="I1517" s="54">
        <f>+Tabla1[[#This Row],[MC]]*Tabla1[[#This Row],[Pedido]]*Tabla1[[#This Row],[PVC ]]</f>
        <v>0</v>
      </c>
      <c r="J1517" s="26">
        <v>0.21</v>
      </c>
      <c r="K1517" s="63"/>
      <c r="L1517" s="28" t="s">
        <v>24296</v>
      </c>
      <c r="M1517" s="53">
        <v>1242004.669</v>
      </c>
      <c r="N1517" s="64" t="str">
        <f>+IF(Tabla1[[#This Row],[F PMPI]]="SÍ","No","Sí")</f>
        <v>No</v>
      </c>
      <c r="O1517" s="65">
        <f>+Tabla1[[#This Row],[PVL]]*1.055</f>
        <v>1310314.9257949998</v>
      </c>
      <c r="P1517" s="65">
        <f>+Tabla1[[#This Row],[PVL]]*1.43</f>
        <v>1776066.67667</v>
      </c>
      <c r="Q1517" s="66" t="str">
        <f>+HYPERLINK(Tabla1[[#This Row],[PAG]])</f>
        <v>https://todomusica.com.ar/productos-sin-categorias-de-netsuite/4643-404.html</v>
      </c>
      <c r="R1517" s="67"/>
      <c r="S1517" s="68"/>
      <c r="T1517" s="69"/>
      <c r="U1517" s="69"/>
      <c r="V1517" s="69"/>
      <c r="W1517" s="69"/>
      <c r="X1517" s="69"/>
      <c r="Y1517" s="35"/>
      <c r="Z1517" s="35" t="s">
        <v>25554</v>
      </c>
      <c r="AA1517" s="36">
        <v>1</v>
      </c>
      <c r="AB1517" s="35" t="s">
        <v>9849</v>
      </c>
      <c r="AC1517" s="35" t="str">
        <f>+IF(Tabla1[[#This Row],[STK]]="no","Sin STK", "STK disponible")</f>
        <v>Sin STK</v>
      </c>
      <c r="AD1517" s="35">
        <f>+I1517*J1517</f>
        <v>0</v>
      </c>
      <c r="AE1517" s="35">
        <f>+I1517*K1517</f>
        <v>0</v>
      </c>
      <c r="AF1517" s="36">
        <f>IF(Tabla1[[#This Row],[ref pack]]=1,Tabla1[[#This Row],[Pedido]],LCM(Tabla1[[#This Row],[MC VIEJO]],Tabla1[[#This Row],[Pedido]]))</f>
        <v>1</v>
      </c>
      <c r="AG1517" s="36">
        <f>+VLOOKUP(Tabla1[[#This Row],[Artículo]],'.'!$B$2:$D$11481,3,)</f>
        <v>1</v>
      </c>
      <c r="AH1517" s="37" t="str">
        <f>+IFERROR(SEARCH("pack",Tabla1[[#This Row],[PACK]]),"")</f>
        <v/>
      </c>
    </row>
    <row r="1518" spans="1:34" ht="24" customHeight="1" x14ac:dyDescent="0.2">
      <c r="A1518" s="50" t="s">
        <v>2600</v>
      </c>
      <c r="B1518" s="60" t="s">
        <v>2803</v>
      </c>
      <c r="C1518" s="61" t="s">
        <v>2804</v>
      </c>
      <c r="D1518" s="52" t="s">
        <v>27</v>
      </c>
      <c r="E1518" s="53">
        <v>491405.74</v>
      </c>
      <c r="F1518" s="23" t="str">
        <f>+IFERROR(VLOOKUP(Tabla1[[#This Row],[Artículo]],'..'!$B$2:$D$569000,3,),"")</f>
        <v/>
      </c>
      <c r="G1518" s="24" t="str">
        <f>IF(H1518=AF1518,"", "Error MC")</f>
        <v>Error MC</v>
      </c>
      <c r="H1518" s="62"/>
      <c r="I1518" s="54">
        <f>+Tabla1[[#This Row],[MC]]*Tabla1[[#This Row],[Pedido]]*Tabla1[[#This Row],[PVC ]]</f>
        <v>0</v>
      </c>
      <c r="J1518" s="26">
        <v>0.21</v>
      </c>
      <c r="K1518" s="63"/>
      <c r="L1518" s="28" t="s">
        <v>24296</v>
      </c>
      <c r="M1518" s="53">
        <v>772981.22699999996</v>
      </c>
      <c r="N1518" s="64" t="str">
        <f>+IF(Tabla1[[#This Row],[F PMPI]]="SÍ","No","Sí")</f>
        <v>No</v>
      </c>
      <c r="O1518" s="65">
        <f>+Tabla1[[#This Row],[PVL]]*1.055</f>
        <v>815495.19448499987</v>
      </c>
      <c r="P1518" s="65">
        <f>+Tabla1[[#This Row],[PVL]]*1.43</f>
        <v>1105363.1546099999</v>
      </c>
      <c r="Q1518" s="66" t="str">
        <f>+HYPERLINK(Tabla1[[#This Row],[PAG]])</f>
        <v>https://todomusica.com.ar/productos-sin-categorias-de-netsuite/4644-404.html</v>
      </c>
      <c r="R1518" s="67"/>
      <c r="S1518" s="68"/>
      <c r="T1518" s="69"/>
      <c r="U1518" s="69"/>
      <c r="V1518" s="69"/>
      <c r="W1518" s="69"/>
      <c r="X1518" s="69"/>
      <c r="Y1518" s="35"/>
      <c r="Z1518" s="35" t="s">
        <v>25555</v>
      </c>
      <c r="AA1518" s="36">
        <v>1</v>
      </c>
      <c r="AB1518" s="35" t="s">
        <v>9849</v>
      </c>
      <c r="AC1518" s="35" t="str">
        <f>+IF(Tabla1[[#This Row],[STK]]="no","Sin STK", "STK disponible")</f>
        <v>Sin STK</v>
      </c>
      <c r="AD1518" s="35">
        <f>+I1518*J1518</f>
        <v>0</v>
      </c>
      <c r="AE1518" s="35">
        <f>+I1518*K1518</f>
        <v>0</v>
      </c>
      <c r="AF1518" s="36">
        <f>IF(Tabla1[[#This Row],[ref pack]]=1,Tabla1[[#This Row],[Pedido]],LCM(Tabla1[[#This Row],[MC VIEJO]],Tabla1[[#This Row],[Pedido]]))</f>
        <v>1</v>
      </c>
      <c r="AG1518" s="36">
        <f>+VLOOKUP(Tabla1[[#This Row],[Artículo]],'.'!$B$2:$D$11481,3,)</f>
        <v>1</v>
      </c>
      <c r="AH1518" s="37" t="str">
        <f>+IFERROR(SEARCH("pack",Tabla1[[#This Row],[PACK]]),"")</f>
        <v/>
      </c>
    </row>
    <row r="1519" spans="1:34" ht="24" customHeight="1" x14ac:dyDescent="0.2">
      <c r="A1519" s="50" t="s">
        <v>2600</v>
      </c>
      <c r="B1519" s="60" t="s">
        <v>2805</v>
      </c>
      <c r="C1519" s="61" t="s">
        <v>2806</v>
      </c>
      <c r="D1519" s="52" t="s">
        <v>27</v>
      </c>
      <c r="E1519" s="53">
        <v>498418.56</v>
      </c>
      <c r="F1519" s="23" t="str">
        <f>+IFERROR(VLOOKUP(Tabla1[[#This Row],[Artículo]],'..'!$B$2:$D$569000,3,),"")</f>
        <v/>
      </c>
      <c r="G1519" s="24" t="str">
        <f>IF(H1519=AF1519,"", "Error MC")</f>
        <v>Error MC</v>
      </c>
      <c r="H1519" s="62"/>
      <c r="I1519" s="54">
        <f>+Tabla1[[#This Row],[MC]]*Tabla1[[#This Row],[Pedido]]*Tabla1[[#This Row],[PVC ]]</f>
        <v>0</v>
      </c>
      <c r="J1519" s="26">
        <v>0.21</v>
      </c>
      <c r="K1519" s="63"/>
      <c r="L1519" s="28" t="s">
        <v>24296</v>
      </c>
      <c r="M1519" s="53">
        <v>784012.397</v>
      </c>
      <c r="N1519" s="64" t="str">
        <f>+IF(Tabla1[[#This Row],[F PMPI]]="SÍ","No","Sí")</f>
        <v>No</v>
      </c>
      <c r="O1519" s="65">
        <f>+Tabla1[[#This Row],[PVL]]*1.055</f>
        <v>827133.07883499993</v>
      </c>
      <c r="P1519" s="65">
        <f>+Tabla1[[#This Row],[PVL]]*1.43</f>
        <v>1121137.72771</v>
      </c>
      <c r="Q1519" s="66" t="str">
        <f>+HYPERLINK(Tabla1[[#This Row],[PAG]])</f>
        <v>https://todomusica.com.ar/productos-sin-categorias-de-netsuite/4645-404.html</v>
      </c>
      <c r="R1519" s="67"/>
      <c r="S1519" s="68"/>
      <c r="T1519" s="69"/>
      <c r="U1519" s="69"/>
      <c r="V1519" s="69"/>
      <c r="W1519" s="69"/>
      <c r="X1519" s="69"/>
      <c r="Y1519" s="35"/>
      <c r="Z1519" s="35" t="s">
        <v>25556</v>
      </c>
      <c r="AA1519" s="36">
        <v>1</v>
      </c>
      <c r="AB1519" s="35" t="s">
        <v>9849</v>
      </c>
      <c r="AC1519" s="35" t="str">
        <f>+IF(Tabla1[[#This Row],[STK]]="no","Sin STK", "STK disponible")</f>
        <v>Sin STK</v>
      </c>
      <c r="AD1519" s="35">
        <f>+I1519*J1519</f>
        <v>0</v>
      </c>
      <c r="AE1519" s="35">
        <f>+I1519*K1519</f>
        <v>0</v>
      </c>
      <c r="AF1519" s="36">
        <f>IF(Tabla1[[#This Row],[ref pack]]=1,Tabla1[[#This Row],[Pedido]],LCM(Tabla1[[#This Row],[MC VIEJO]],Tabla1[[#This Row],[Pedido]]))</f>
        <v>1</v>
      </c>
      <c r="AG1519" s="36">
        <f>+VLOOKUP(Tabla1[[#This Row],[Artículo]],'.'!$B$2:$D$11481,3,)</f>
        <v>1</v>
      </c>
      <c r="AH1519" s="37" t="str">
        <f>+IFERROR(SEARCH("pack",Tabla1[[#This Row],[PACK]]),"")</f>
        <v/>
      </c>
    </row>
    <row r="1520" spans="1:34" ht="24" customHeight="1" x14ac:dyDescent="0.2">
      <c r="A1520" s="50" t="s">
        <v>2600</v>
      </c>
      <c r="B1520" s="60" t="s">
        <v>2807</v>
      </c>
      <c r="C1520" s="61" t="s">
        <v>9911</v>
      </c>
      <c r="D1520" s="52" t="s">
        <v>27</v>
      </c>
      <c r="E1520" s="53">
        <v>875451.38</v>
      </c>
      <c r="F1520" s="23" t="str">
        <f>+IFERROR(VLOOKUP(Tabla1[[#This Row],[Artículo]],'..'!$B$2:$D$569000,3,),"")</f>
        <v/>
      </c>
      <c r="G1520" s="24" t="str">
        <f>IF(H1520=AF1520,"", "Error MC")</f>
        <v>Error MC</v>
      </c>
      <c r="H1520" s="62"/>
      <c r="I1520" s="54">
        <f>+Tabla1[[#This Row],[MC]]*Tabla1[[#This Row],[Pedido]]*Tabla1[[#This Row],[PVC ]]</f>
        <v>0</v>
      </c>
      <c r="J1520" s="26">
        <v>0.105</v>
      </c>
      <c r="K1520" s="63"/>
      <c r="L1520" s="28" t="s">
        <v>24296</v>
      </c>
      <c r="M1520" s="53">
        <v>1257585.9029999999</v>
      </c>
      <c r="N1520" s="64" t="str">
        <f>+IF(Tabla1[[#This Row],[F PMPI]]="SÍ","No","Sí")</f>
        <v>No</v>
      </c>
      <c r="O1520" s="65">
        <f>+Tabla1[[#This Row],[PVL]]*1.055</f>
        <v>1326753.1276649998</v>
      </c>
      <c r="P1520" s="65">
        <f>+Tabla1[[#This Row],[PVL]]*1.43</f>
        <v>1798347.8412899999</v>
      </c>
      <c r="Q1520" s="66" t="str">
        <f>+HYPERLINK(Tabla1[[#This Row],[PAG]])</f>
        <v>https://todomusica.com.ar/mixers-de-instalacion/6042-ncsma1120.html</v>
      </c>
      <c r="R1520" s="67"/>
      <c r="S1520" s="68"/>
      <c r="T1520" s="69"/>
      <c r="U1520" s="69"/>
      <c r="V1520" s="69"/>
      <c r="W1520" s="69"/>
      <c r="X1520" s="69"/>
      <c r="Y1520" s="35"/>
      <c r="Z1520" s="35" t="s">
        <v>25557</v>
      </c>
      <c r="AA1520" s="36">
        <v>1</v>
      </c>
      <c r="AB1520" s="35" t="s">
        <v>9849</v>
      </c>
      <c r="AC1520" s="35" t="str">
        <f>+IF(Tabla1[[#This Row],[STK]]="no","Sin STK", "STK disponible")</f>
        <v>Sin STK</v>
      </c>
      <c r="AD1520" s="35">
        <f>+I1520*J1520</f>
        <v>0</v>
      </c>
      <c r="AE1520" s="35">
        <f>+I1520*K1520</f>
        <v>0</v>
      </c>
      <c r="AF1520" s="36">
        <f>IF(Tabla1[[#This Row],[ref pack]]=1,Tabla1[[#This Row],[Pedido]],LCM(Tabla1[[#This Row],[MC VIEJO]],Tabla1[[#This Row],[Pedido]]))</f>
        <v>1</v>
      </c>
      <c r="AG1520" s="36">
        <f>+VLOOKUP(Tabla1[[#This Row],[Artículo]],'.'!$B$2:$D$11481,3,)</f>
        <v>1</v>
      </c>
      <c r="AH1520" s="37" t="str">
        <f>+IFERROR(SEARCH("pack",Tabla1[[#This Row],[PACK]]),"")</f>
        <v/>
      </c>
    </row>
    <row r="1521" spans="1:34" ht="24" customHeight="1" x14ac:dyDescent="0.2">
      <c r="A1521" s="50" t="s">
        <v>2600</v>
      </c>
      <c r="B1521" s="60" t="s">
        <v>2808</v>
      </c>
      <c r="C1521" s="61" t="s">
        <v>2809</v>
      </c>
      <c r="D1521" s="52" t="s">
        <v>27</v>
      </c>
      <c r="E1521" s="53">
        <v>654380.68999999994</v>
      </c>
      <c r="F1521" s="23" t="str">
        <f>+IFERROR(VLOOKUP(Tabla1[[#This Row],[Artículo]],'..'!$B$2:$D$569000,3,),"")</f>
        <v/>
      </c>
      <c r="G1521" s="24" t="str">
        <f>IF(H1521=AF1521,"", "Error MC")</f>
        <v>Error MC</v>
      </c>
      <c r="H1521" s="62"/>
      <c r="I1521" s="54">
        <f>+Tabla1[[#This Row],[MC]]*Tabla1[[#This Row],[Pedido]]*Tabla1[[#This Row],[PVC ]]</f>
        <v>0</v>
      </c>
      <c r="J1521" s="26">
        <v>0.21</v>
      </c>
      <c r="K1521" s="63"/>
      <c r="L1521" s="28" t="s">
        <v>24296</v>
      </c>
      <c r="M1521" s="53">
        <v>1029340.829</v>
      </c>
      <c r="N1521" s="64" t="str">
        <f>+IF(Tabla1[[#This Row],[F PMPI]]="SÍ","No","Sí")</f>
        <v>No</v>
      </c>
      <c r="O1521" s="65">
        <f>+Tabla1[[#This Row],[PVL]]*1.055</f>
        <v>1085954.5745949999</v>
      </c>
      <c r="P1521" s="65">
        <f>+Tabla1[[#This Row],[PVL]]*1.43</f>
        <v>1471957.3854699999</v>
      </c>
      <c r="Q1521" s="66" t="str">
        <f>+HYPERLINK(Tabla1[[#This Row],[PAG]])</f>
        <v>https://todomusica.com.ar/mixers-de-instalacion/6043-ncsma180.html</v>
      </c>
      <c r="R1521" s="67"/>
      <c r="S1521" s="68"/>
      <c r="T1521" s="69"/>
      <c r="U1521" s="69"/>
      <c r="V1521" s="69"/>
      <c r="W1521" s="69"/>
      <c r="X1521" s="69"/>
      <c r="Y1521" s="35"/>
      <c r="Z1521" s="35" t="s">
        <v>25558</v>
      </c>
      <c r="AA1521" s="36">
        <v>1</v>
      </c>
      <c r="AB1521" s="35" t="s">
        <v>9849</v>
      </c>
      <c r="AC1521" s="35" t="str">
        <f>+IF(Tabla1[[#This Row],[STK]]="no","Sin STK", "STK disponible")</f>
        <v>Sin STK</v>
      </c>
      <c r="AD1521" s="35">
        <f>+I1521*J1521</f>
        <v>0</v>
      </c>
      <c r="AE1521" s="35">
        <f>+I1521*K1521</f>
        <v>0</v>
      </c>
      <c r="AF1521" s="36">
        <f>IF(Tabla1[[#This Row],[ref pack]]=1,Tabla1[[#This Row],[Pedido]],LCM(Tabla1[[#This Row],[MC VIEJO]],Tabla1[[#This Row],[Pedido]]))</f>
        <v>1</v>
      </c>
      <c r="AG1521" s="36">
        <f>+VLOOKUP(Tabla1[[#This Row],[Artículo]],'.'!$B$2:$D$11481,3,)</f>
        <v>1</v>
      </c>
      <c r="AH1521" s="37" t="str">
        <f>+IFERROR(SEARCH("pack",Tabla1[[#This Row],[PACK]]),"")</f>
        <v/>
      </c>
    </row>
    <row r="1522" spans="1:34" ht="24" customHeight="1" x14ac:dyDescent="0.2">
      <c r="A1522" s="50" t="s">
        <v>2600</v>
      </c>
      <c r="B1522" s="60" t="s">
        <v>2810</v>
      </c>
      <c r="C1522" s="61" t="s">
        <v>2811</v>
      </c>
      <c r="D1522" s="52" t="s">
        <v>27</v>
      </c>
      <c r="E1522" s="53">
        <v>798036.06</v>
      </c>
      <c r="F1522" s="23" t="str">
        <f>+IFERROR(VLOOKUP(Tabla1[[#This Row],[Artículo]],'..'!$B$2:$D$569000,3,),"")</f>
        <v/>
      </c>
      <c r="G1522" s="24" t="str">
        <f>IF(H1522=AF1522,"", "Error MC")</f>
        <v>Error MC</v>
      </c>
      <c r="H1522" s="62"/>
      <c r="I1522" s="54">
        <f>+Tabla1[[#This Row],[MC]]*Tabla1[[#This Row],[Pedido]]*Tabla1[[#This Row],[PVC ]]</f>
        <v>0</v>
      </c>
      <c r="J1522" s="26">
        <v>0.105</v>
      </c>
      <c r="K1522" s="63"/>
      <c r="L1522" s="28" t="s">
        <v>24296</v>
      </c>
      <c r="M1522" s="53">
        <v>1146378.8019999999</v>
      </c>
      <c r="N1522" s="64" t="str">
        <f>+IF(Tabla1[[#This Row],[F PMPI]]="SÍ","No","Sí")</f>
        <v>No</v>
      </c>
      <c r="O1522" s="65">
        <f>+Tabla1[[#This Row],[PVL]]*1.055</f>
        <v>1209429.6361099998</v>
      </c>
      <c r="P1522" s="65">
        <f>+Tabla1[[#This Row],[PVL]]*1.43</f>
        <v>1639321.6868599998</v>
      </c>
      <c r="Q1522" s="66" t="str">
        <f>+HYPERLINK(Tabla1[[#This Row],[PAG]])</f>
        <v>https://todomusica.com.ar/mixers-de-instalacion/6044-ncsma2120.html</v>
      </c>
      <c r="R1522" s="67"/>
      <c r="S1522" s="68"/>
      <c r="T1522" s="69"/>
      <c r="U1522" s="69"/>
      <c r="V1522" s="69"/>
      <c r="W1522" s="69"/>
      <c r="X1522" s="69"/>
      <c r="Y1522" s="35"/>
      <c r="Z1522" s="35" t="s">
        <v>25559</v>
      </c>
      <c r="AA1522" s="36">
        <v>1</v>
      </c>
      <c r="AB1522" s="35" t="s">
        <v>9849</v>
      </c>
      <c r="AC1522" s="35" t="str">
        <f>+IF(Tabla1[[#This Row],[STK]]="no","Sin STK", "STK disponible")</f>
        <v>Sin STK</v>
      </c>
      <c r="AD1522" s="35">
        <f>+I1522*J1522</f>
        <v>0</v>
      </c>
      <c r="AE1522" s="35">
        <f>+I1522*K1522</f>
        <v>0</v>
      </c>
      <c r="AF1522" s="36">
        <f>IF(Tabla1[[#This Row],[ref pack]]=1,Tabla1[[#This Row],[Pedido]],LCM(Tabla1[[#This Row],[MC VIEJO]],Tabla1[[#This Row],[Pedido]]))</f>
        <v>1</v>
      </c>
      <c r="AG1522" s="36">
        <f>+VLOOKUP(Tabla1[[#This Row],[Artículo]],'.'!$B$2:$D$11481,3,)</f>
        <v>1</v>
      </c>
      <c r="AH1522" s="37" t="str">
        <f>+IFERROR(SEARCH("pack",Tabla1[[#This Row],[PACK]]),"")</f>
        <v/>
      </c>
    </row>
    <row r="1523" spans="1:34" ht="24" customHeight="1" x14ac:dyDescent="0.2">
      <c r="A1523" s="50" t="s">
        <v>2600</v>
      </c>
      <c r="B1523" s="60" t="s">
        <v>2812</v>
      </c>
      <c r="C1523" s="61" t="s">
        <v>9912</v>
      </c>
      <c r="D1523" s="52" t="s">
        <v>9842</v>
      </c>
      <c r="E1523" s="53">
        <v>763634.89</v>
      </c>
      <c r="F1523" s="23" t="str">
        <f>+IFERROR(VLOOKUP(Tabla1[[#This Row],[Artículo]],'..'!$B$2:$D$569000,3,),"")</f>
        <v/>
      </c>
      <c r="G1523" s="24" t="str">
        <f>IF(H1523=AF1523,"", "Error MC")</f>
        <v>Error MC</v>
      </c>
      <c r="H1523" s="62"/>
      <c r="I1523" s="54">
        <f>+Tabla1[[#This Row],[MC]]*Tabla1[[#This Row],[Pedido]]*Tabla1[[#This Row],[PVC ]]</f>
        <v>0</v>
      </c>
      <c r="J1523" s="26">
        <v>0.105</v>
      </c>
      <c r="K1523" s="63"/>
      <c r="L1523" s="28" t="s">
        <v>24296</v>
      </c>
      <c r="M1523" s="53">
        <v>1096961.523</v>
      </c>
      <c r="N1523" s="64" t="str">
        <f>+IF(Tabla1[[#This Row],[F PMPI]]="SÍ","No","Sí")</f>
        <v>No</v>
      </c>
      <c r="O1523" s="65">
        <f>+Tabla1[[#This Row],[PVL]]*1.055</f>
        <v>1157294.406765</v>
      </c>
      <c r="P1523" s="65">
        <f>+Tabla1[[#This Row],[PVL]]*1.43</f>
        <v>1568654.97789</v>
      </c>
      <c r="Q1523" s="66" t="str">
        <f>+HYPERLINK(Tabla1[[#This Row],[PAG]])</f>
        <v>https://todomusica.com.ar/mixers-de-instalacion/6045-ncsma240.html</v>
      </c>
      <c r="R1523" s="67"/>
      <c r="S1523" s="68"/>
      <c r="T1523" s="69"/>
      <c r="U1523" s="69"/>
      <c r="V1523" s="69"/>
      <c r="W1523" s="69"/>
      <c r="X1523" s="69"/>
      <c r="Y1523" s="35"/>
      <c r="Z1523" s="35" t="s">
        <v>25560</v>
      </c>
      <c r="AA1523" s="36">
        <v>1</v>
      </c>
      <c r="AB1523" s="35" t="s">
        <v>9849</v>
      </c>
      <c r="AC1523" s="35" t="str">
        <f>+IF(Tabla1[[#This Row],[STK]]="no","Sin STK", "STK disponible")</f>
        <v>STK disponible</v>
      </c>
      <c r="AD1523" s="35">
        <f>+I1523*J1523</f>
        <v>0</v>
      </c>
      <c r="AE1523" s="35">
        <f>+I1523*K1523</f>
        <v>0</v>
      </c>
      <c r="AF1523" s="36">
        <f>IF(Tabla1[[#This Row],[ref pack]]=1,Tabla1[[#This Row],[Pedido]],LCM(Tabla1[[#This Row],[MC VIEJO]],Tabla1[[#This Row],[Pedido]]))</f>
        <v>1</v>
      </c>
      <c r="AG1523" s="36">
        <f>+VLOOKUP(Tabla1[[#This Row],[Artículo]],'.'!$B$2:$D$11481,3,)</f>
        <v>1</v>
      </c>
      <c r="AH1523" s="37" t="str">
        <f>+IFERROR(SEARCH("pack",Tabla1[[#This Row],[PACK]]),"")</f>
        <v/>
      </c>
    </row>
    <row r="1524" spans="1:34" ht="24" customHeight="1" x14ac:dyDescent="0.2">
      <c r="A1524" s="50" t="s">
        <v>2600</v>
      </c>
      <c r="B1524" s="60" t="s">
        <v>2813</v>
      </c>
      <c r="C1524" s="61" t="s">
        <v>23916</v>
      </c>
      <c r="D1524" s="52" t="s">
        <v>9842</v>
      </c>
      <c r="E1524" s="53">
        <v>954527.65</v>
      </c>
      <c r="F1524" s="23" t="str">
        <f>+IFERROR(VLOOKUP(Tabla1[[#This Row],[Artículo]],'..'!$B$2:$D$569000,3,),"")</f>
        <v/>
      </c>
      <c r="G1524" s="24" t="str">
        <f>IF(H1524=AF1524,"", "Error MC")</f>
        <v>Error MC</v>
      </c>
      <c r="H1524" s="62"/>
      <c r="I1524" s="54">
        <f>+Tabla1[[#This Row],[MC]]*Tabla1[[#This Row],[Pedido]]*Tabla1[[#This Row],[PVC ]]</f>
        <v>0</v>
      </c>
      <c r="J1524" s="26">
        <v>0.21</v>
      </c>
      <c r="K1524" s="63"/>
      <c r="L1524" s="28" t="s">
        <v>24296</v>
      </c>
      <c r="M1524" s="53">
        <v>1501472</v>
      </c>
      <c r="N1524" s="64" t="str">
        <f>+IF(Tabla1[[#This Row],[F PMPI]]="SÍ","No","Sí")</f>
        <v>No</v>
      </c>
      <c r="O1524" s="65">
        <f>+Tabla1[[#This Row],[PVL]]*1.055</f>
        <v>1584052.96</v>
      </c>
      <c r="P1524" s="65">
        <f>+Tabla1[[#This Row],[PVL]]*1.43</f>
        <v>2147104.96</v>
      </c>
      <c r="Q1524" s="66" t="str">
        <f>+HYPERLINK(Tabla1[[#This Row],[PAG]])</f>
        <v>https://todomusica.com.ar/mixers-de-instalacion/6046-ncsma280.html</v>
      </c>
      <c r="R1524" s="67"/>
      <c r="S1524" s="68"/>
      <c r="T1524" s="69"/>
      <c r="U1524" s="69"/>
      <c r="V1524" s="69"/>
      <c r="W1524" s="69"/>
      <c r="X1524" s="69"/>
      <c r="Y1524" s="35"/>
      <c r="Z1524" s="35" t="s">
        <v>25561</v>
      </c>
      <c r="AA1524" s="36">
        <v>1</v>
      </c>
      <c r="AB1524" s="35" t="s">
        <v>9849</v>
      </c>
      <c r="AC1524" s="35" t="str">
        <f>+IF(Tabla1[[#This Row],[STK]]="no","Sin STK", "STK disponible")</f>
        <v>STK disponible</v>
      </c>
      <c r="AD1524" s="35">
        <f>+I1524*J1524</f>
        <v>0</v>
      </c>
      <c r="AE1524" s="35">
        <f>+I1524*K1524</f>
        <v>0</v>
      </c>
      <c r="AF1524" s="36">
        <f>IF(Tabla1[[#This Row],[ref pack]]=1,Tabla1[[#This Row],[Pedido]],LCM(Tabla1[[#This Row],[MC VIEJO]],Tabla1[[#This Row],[Pedido]]))</f>
        <v>1</v>
      </c>
      <c r="AG1524" s="36">
        <f>+VLOOKUP(Tabla1[[#This Row],[Artículo]],'.'!$B$2:$D$11481,3,)</f>
        <v>1</v>
      </c>
      <c r="AH1524" s="37" t="str">
        <f>+IFERROR(SEARCH("pack",Tabla1[[#This Row],[PACK]]),"")</f>
        <v/>
      </c>
    </row>
    <row r="1525" spans="1:34" ht="24" customHeight="1" x14ac:dyDescent="0.2">
      <c r="A1525" s="50" t="s">
        <v>2600</v>
      </c>
      <c r="B1525" s="60" t="s">
        <v>2815</v>
      </c>
      <c r="C1525" s="61" t="s">
        <v>2816</v>
      </c>
      <c r="D1525" s="52" t="s">
        <v>9841</v>
      </c>
      <c r="E1525" s="53">
        <v>947758.2</v>
      </c>
      <c r="F1525" s="23" t="str">
        <f>+IFERROR(VLOOKUP(Tabla1[[#This Row],[Artículo]],'..'!$B$2:$D$569000,3,),"")</f>
        <v/>
      </c>
      <c r="G1525" s="24" t="str">
        <f>IF(H1525=AF1525,"", "Error MC")</f>
        <v>Error MC</v>
      </c>
      <c r="H1525" s="62"/>
      <c r="I1525" s="54">
        <f>+Tabla1[[#This Row],[MC]]*Tabla1[[#This Row],[Pedido]]*Tabla1[[#This Row],[PVC ]]</f>
        <v>0</v>
      </c>
      <c r="J1525" s="26">
        <v>0.21</v>
      </c>
      <c r="K1525" s="63"/>
      <c r="L1525" s="28" t="s">
        <v>24296</v>
      </c>
      <c r="M1525" s="53">
        <v>1490823.649</v>
      </c>
      <c r="N1525" s="64" t="str">
        <f>+IF(Tabla1[[#This Row],[F PMPI]]="SÍ","No","Sí")</f>
        <v>No</v>
      </c>
      <c r="O1525" s="65">
        <f>+Tabla1[[#This Row],[PVL]]*1.055</f>
        <v>1572818.949695</v>
      </c>
      <c r="P1525" s="65">
        <f>+Tabla1[[#This Row],[PVL]]*1.43</f>
        <v>2131877.81807</v>
      </c>
      <c r="Q1525" s="66" t="str">
        <f>+HYPERLINK(Tabla1[[#This Row],[PAG]])</f>
        <v>https://todomusica.com.ar/bafles-pasivos/4352-404.html</v>
      </c>
      <c r="R1525" s="67"/>
      <c r="S1525" s="68"/>
      <c r="T1525" s="69"/>
      <c r="U1525" s="69"/>
      <c r="V1525" s="69"/>
      <c r="W1525" s="69"/>
      <c r="X1525" s="69"/>
      <c r="Y1525" s="35"/>
      <c r="Z1525" s="35" t="s">
        <v>25562</v>
      </c>
      <c r="AA1525" s="36">
        <v>1</v>
      </c>
      <c r="AB1525" s="35" t="s">
        <v>9849</v>
      </c>
      <c r="AC1525" s="35" t="str">
        <f>+IF(Tabla1[[#This Row],[STK]]="no","Sin STK", "STK disponible")</f>
        <v>STK disponible</v>
      </c>
      <c r="AD1525" s="35">
        <f>+I1525*J1525</f>
        <v>0</v>
      </c>
      <c r="AE1525" s="35">
        <f>+I1525*K1525</f>
        <v>0</v>
      </c>
      <c r="AF1525" s="36">
        <f>IF(Tabla1[[#This Row],[ref pack]]=1,Tabla1[[#This Row],[Pedido]],LCM(Tabla1[[#This Row],[MC VIEJO]],Tabla1[[#This Row],[Pedido]]))</f>
        <v>1</v>
      </c>
      <c r="AG1525" s="36">
        <f>+VLOOKUP(Tabla1[[#This Row],[Artículo]],'.'!$B$2:$D$11481,3,)</f>
        <v>1</v>
      </c>
      <c r="AH1525" s="37" t="str">
        <f>+IFERROR(SEARCH("pack",Tabla1[[#This Row],[PACK]]),"")</f>
        <v/>
      </c>
    </row>
    <row r="1526" spans="1:34" ht="24" customHeight="1" x14ac:dyDescent="0.2">
      <c r="A1526" s="50" t="s">
        <v>2600</v>
      </c>
      <c r="B1526" s="60" t="s">
        <v>2817</v>
      </c>
      <c r="C1526" s="61" t="s">
        <v>2818</v>
      </c>
      <c r="D1526" s="52" t="s">
        <v>9841</v>
      </c>
      <c r="E1526" s="53">
        <v>1052212.19</v>
      </c>
      <c r="F1526" s="23" t="str">
        <f>+IFERROR(VLOOKUP(Tabla1[[#This Row],[Artículo]],'..'!$B$2:$D$569000,3,),"")</f>
        <v/>
      </c>
      <c r="G1526" s="24" t="str">
        <f>IF(H1526=AF1526,"", "Error MC")</f>
        <v>Error MC</v>
      </c>
      <c r="H1526" s="62"/>
      <c r="I1526" s="54">
        <f>+Tabla1[[#This Row],[MC]]*Tabla1[[#This Row],[Pedido]]*Tabla1[[#This Row],[PVC ]]</f>
        <v>0</v>
      </c>
      <c r="J1526" s="26">
        <v>0.21</v>
      </c>
      <c r="K1526" s="63"/>
      <c r="L1526" s="28" t="s">
        <v>24296</v>
      </c>
      <c r="M1526" s="53">
        <v>1655129.7790000001</v>
      </c>
      <c r="N1526" s="64" t="str">
        <f>+IF(Tabla1[[#This Row],[F PMPI]]="SÍ","No","Sí")</f>
        <v>No</v>
      </c>
      <c r="O1526" s="65">
        <f>+Tabla1[[#This Row],[PVL]]*1.055</f>
        <v>1746161.9168449999</v>
      </c>
      <c r="P1526" s="65">
        <f>+Tabla1[[#This Row],[PVL]]*1.43</f>
        <v>2366835.58397</v>
      </c>
      <c r="Q1526" s="66" t="str">
        <f>+HYPERLINK(Tabla1[[#This Row],[PAG]])</f>
        <v>https://todomusica.com.ar/bafles-pasivos/4353-404.html</v>
      </c>
      <c r="R1526" s="67"/>
      <c r="S1526" s="68"/>
      <c r="T1526" s="69"/>
      <c r="U1526" s="69"/>
      <c r="V1526" s="69"/>
      <c r="W1526" s="69"/>
      <c r="X1526" s="69"/>
      <c r="Y1526" s="35"/>
      <c r="Z1526" s="35" t="s">
        <v>25563</v>
      </c>
      <c r="AA1526" s="36">
        <v>1</v>
      </c>
      <c r="AB1526" s="35" t="s">
        <v>9849</v>
      </c>
      <c r="AC1526" s="35" t="str">
        <f>+IF(Tabla1[[#This Row],[STK]]="no","Sin STK", "STK disponible")</f>
        <v>STK disponible</v>
      </c>
      <c r="AD1526" s="35">
        <f>+I1526*J1526</f>
        <v>0</v>
      </c>
      <c r="AE1526" s="35">
        <f>+I1526*K1526</f>
        <v>0</v>
      </c>
      <c r="AF1526" s="36">
        <f>IF(Tabla1[[#This Row],[ref pack]]=1,Tabla1[[#This Row],[Pedido]],LCM(Tabla1[[#This Row],[MC VIEJO]],Tabla1[[#This Row],[Pedido]]))</f>
        <v>1</v>
      </c>
      <c r="AG1526" s="36">
        <f>+VLOOKUP(Tabla1[[#This Row],[Artículo]],'.'!$B$2:$D$11481,3,)</f>
        <v>1</v>
      </c>
      <c r="AH1526" s="37" t="str">
        <f>+IFERROR(SEARCH("pack",Tabla1[[#This Row],[PACK]]),"")</f>
        <v/>
      </c>
    </row>
    <row r="1527" spans="1:34" ht="24" customHeight="1" x14ac:dyDescent="0.2">
      <c r="A1527" s="50" t="s">
        <v>2600</v>
      </c>
      <c r="B1527" s="60" t="s">
        <v>2819</v>
      </c>
      <c r="C1527" s="61" t="s">
        <v>2820</v>
      </c>
      <c r="D1527" s="52" t="s">
        <v>9842</v>
      </c>
      <c r="E1527" s="53">
        <v>291205.51</v>
      </c>
      <c r="F1527" s="23" t="str">
        <f>+IFERROR(VLOOKUP(Tabla1[[#This Row],[Artículo]],'..'!$B$2:$D$569000,3,),"")</f>
        <v/>
      </c>
      <c r="G1527" s="24" t="str">
        <f>IF(H1527=AF1527,"", "Error MC")</f>
        <v>Error MC</v>
      </c>
      <c r="H1527" s="62"/>
      <c r="I1527" s="54">
        <f>+Tabla1[[#This Row],[MC]]*Tabla1[[#This Row],[Pedido]]*Tabla1[[#This Row],[PVC ]]</f>
        <v>0</v>
      </c>
      <c r="J1527" s="26">
        <v>0.21</v>
      </c>
      <c r="K1527" s="63"/>
      <c r="L1527" s="28" t="s">
        <v>24296</v>
      </c>
      <c r="M1527" s="53">
        <v>458066.26400000002</v>
      </c>
      <c r="N1527" s="64" t="str">
        <f>+IF(Tabla1[[#This Row],[F PMPI]]="SÍ","No","Sí")</f>
        <v>No</v>
      </c>
      <c r="O1527" s="65">
        <f>+Tabla1[[#This Row],[PVL]]*1.055</f>
        <v>483259.90852</v>
      </c>
      <c r="P1527" s="65">
        <f>+Tabla1[[#This Row],[PVL]]*1.43</f>
        <v>655034.75751999998</v>
      </c>
      <c r="Q1527" s="66" t="str">
        <f>+HYPERLINK(Tabla1[[#This Row],[PAG]])</f>
        <v>https://todomusica.com.ar/parlantes-de-instalacion/9218-parlante-soundbar-activo-2x754x2-40w-90db.html</v>
      </c>
      <c r="R1527" s="67"/>
      <c r="S1527" s="68"/>
      <c r="T1527" s="69"/>
      <c r="U1527" s="69"/>
      <c r="V1527" s="69"/>
      <c r="W1527" s="69"/>
      <c r="X1527" s="69"/>
      <c r="Y1527" s="35"/>
      <c r="Z1527" s="35" t="s">
        <v>25564</v>
      </c>
      <c r="AA1527" s="36">
        <v>1</v>
      </c>
      <c r="AB1527" s="35" t="s">
        <v>9849</v>
      </c>
      <c r="AC1527" s="35" t="str">
        <f>+IF(Tabla1[[#This Row],[STK]]="no","Sin STK", "STK disponible")</f>
        <v>STK disponible</v>
      </c>
      <c r="AD1527" s="35">
        <f>+I1527*J1527</f>
        <v>0</v>
      </c>
      <c r="AE1527" s="35">
        <f>+I1527*K1527</f>
        <v>0</v>
      </c>
      <c r="AF1527" s="36">
        <f>IF(Tabla1[[#This Row],[ref pack]]=1,Tabla1[[#This Row],[Pedido]],LCM(Tabla1[[#This Row],[MC VIEJO]],Tabla1[[#This Row],[Pedido]]))</f>
        <v>1</v>
      </c>
      <c r="AG1527" s="36">
        <f>+VLOOKUP(Tabla1[[#This Row],[Artículo]],'.'!$B$2:$D$11481,3,)</f>
        <v>1</v>
      </c>
      <c r="AH1527" s="37" t="str">
        <f>+IFERROR(SEARCH("pack",Tabla1[[#This Row],[PACK]]),"")</f>
        <v/>
      </c>
    </row>
    <row r="1528" spans="1:34" ht="24" customHeight="1" x14ac:dyDescent="0.2">
      <c r="A1528" s="50" t="s">
        <v>2600</v>
      </c>
      <c r="B1528" s="60" t="s">
        <v>23917</v>
      </c>
      <c r="C1528" s="61" t="s">
        <v>23918</v>
      </c>
      <c r="D1528" s="52" t="s">
        <v>27</v>
      </c>
      <c r="E1528" s="53">
        <v>507248.86</v>
      </c>
      <c r="F1528" s="23" t="str">
        <f>+IFERROR(VLOOKUP(Tabla1[[#This Row],[Artículo]],'..'!$B$2:$D$569000,3,),"")</f>
        <v/>
      </c>
      <c r="G1528" s="24" t="e">
        <f>IF(H1528=AF1528,"", "Error MC")</f>
        <v>#N/A</v>
      </c>
      <c r="H1528" s="62"/>
      <c r="I1528" s="54">
        <f>+Tabla1[[#This Row],[MC]]*Tabla1[[#This Row],[Pedido]]*Tabla1[[#This Row],[PVC ]]</f>
        <v>0</v>
      </c>
      <c r="J1528" s="26">
        <v>0.21</v>
      </c>
      <c r="K1528" s="63"/>
      <c r="L1528" s="28" t="s">
        <v>17</v>
      </c>
      <c r="M1528" s="53">
        <v>889968.12899999996</v>
      </c>
      <c r="N1528" s="64" t="str">
        <f>+IF(Tabla1[[#This Row],[F PMPI]]="SÍ","No","Sí")</f>
        <v>Sí</v>
      </c>
      <c r="O1528" s="65">
        <f>+Tabla1[[#This Row],[PVL]]*1.055</f>
        <v>938916.37609499996</v>
      </c>
      <c r="P1528" s="65">
        <f>+Tabla1[[#This Row],[PVL]]*1.43</f>
        <v>1272654.42447</v>
      </c>
      <c r="Q1528" s="66" t="str">
        <f>+HYPERLINK(Tabla1[[#This Row],[PAG]])</f>
        <v/>
      </c>
      <c r="R1528" s="67"/>
      <c r="S1528" s="68"/>
      <c r="T1528" s="69"/>
      <c r="U1528" s="69"/>
      <c r="V1528" s="69"/>
      <c r="W1528" s="69"/>
      <c r="X1528" s="69"/>
      <c r="Y1528" s="35"/>
      <c r="Z1528" s="35" t="s">
        <v>65</v>
      </c>
      <c r="AA1528" s="36">
        <v>1</v>
      </c>
      <c r="AB1528" s="35" t="s">
        <v>27</v>
      </c>
      <c r="AC1528" s="35" t="str">
        <f>+IF(Tabla1[[#This Row],[STK]]="no","Sin STK", "STK disponible")</f>
        <v>Sin STK</v>
      </c>
      <c r="AD1528" s="35">
        <f>+I1528*J1528</f>
        <v>0</v>
      </c>
      <c r="AE1528" s="35">
        <f>+I1528*K1528</f>
        <v>0</v>
      </c>
      <c r="AF1528" s="36" t="e">
        <f>IF(Tabla1[[#This Row],[ref pack]]=1,Tabla1[[#This Row],[Pedido]],LCM(Tabla1[[#This Row],[MC VIEJO]],Tabla1[[#This Row],[Pedido]]))</f>
        <v>#N/A</v>
      </c>
      <c r="AG1528" s="36" t="e">
        <f>+VLOOKUP(Tabla1[[#This Row],[Artículo]],'.'!$B$2:$D$11481,3,)</f>
        <v>#N/A</v>
      </c>
      <c r="AH1528" s="37" t="str">
        <f>+IFERROR(SEARCH("pack",Tabla1[[#This Row],[PACK]]),"")</f>
        <v/>
      </c>
    </row>
    <row r="1529" spans="1:34" ht="24" customHeight="1" x14ac:dyDescent="0.2">
      <c r="A1529" s="50" t="s">
        <v>2600</v>
      </c>
      <c r="B1529" s="60" t="s">
        <v>2821</v>
      </c>
      <c r="C1529" s="61" t="s">
        <v>2822</v>
      </c>
      <c r="D1529" s="52" t="s">
        <v>9842</v>
      </c>
      <c r="E1529" s="53">
        <v>1291134.94</v>
      </c>
      <c r="F1529" s="23" t="str">
        <f>+IFERROR(VLOOKUP(Tabla1[[#This Row],[Artículo]],'..'!$B$2:$D$569000,3,),"")</f>
        <v/>
      </c>
      <c r="G1529" s="24" t="str">
        <f>IF(H1529=AF1529,"", "Error MC")</f>
        <v>Error MC</v>
      </c>
      <c r="H1529" s="62"/>
      <c r="I1529" s="54">
        <f>+Tabla1[[#This Row],[MC]]*Tabla1[[#This Row],[Pedido]]*Tabla1[[#This Row],[PVC ]]</f>
        <v>0</v>
      </c>
      <c r="J1529" s="26">
        <v>0.21</v>
      </c>
      <c r="K1529" s="63"/>
      <c r="L1529" s="28" t="s">
        <v>24296</v>
      </c>
      <c r="M1529" s="53">
        <v>2030955.2579999999</v>
      </c>
      <c r="N1529" s="64" t="str">
        <f>+IF(Tabla1[[#This Row],[F PMPI]]="SÍ","No","Sí")</f>
        <v>No</v>
      </c>
      <c r="O1529" s="65">
        <f>+Tabla1[[#This Row],[PVL]]*1.055</f>
        <v>2142657.7971899998</v>
      </c>
      <c r="P1529" s="65">
        <f>+Tabla1[[#This Row],[PVL]]*1.43</f>
        <v>2904266.0189399999</v>
      </c>
      <c r="Q1529" s="66" t="str">
        <f>+HYPERLINK(Tabla1[[#This Row],[PAG]])</f>
        <v>https://todomusica.com.ar/bafles-pasivos/8003-loudspeaker.html</v>
      </c>
      <c r="R1529" s="67"/>
      <c r="S1529" s="68"/>
      <c r="T1529" s="69"/>
      <c r="U1529" s="69"/>
      <c r="V1529" s="69"/>
      <c r="W1529" s="69"/>
      <c r="X1529" s="69"/>
      <c r="Y1529" s="35"/>
      <c r="Z1529" s="35" t="s">
        <v>25565</v>
      </c>
      <c r="AA1529" s="36">
        <v>1</v>
      </c>
      <c r="AB1529" s="35" t="s">
        <v>9849</v>
      </c>
      <c r="AC1529" s="35" t="str">
        <f>+IF(Tabla1[[#This Row],[STK]]="no","Sin STK", "STK disponible")</f>
        <v>STK disponible</v>
      </c>
      <c r="AD1529" s="35">
        <f>+I1529*J1529</f>
        <v>0</v>
      </c>
      <c r="AE1529" s="35">
        <f>+I1529*K1529</f>
        <v>0</v>
      </c>
      <c r="AF1529" s="36">
        <f>IF(Tabla1[[#This Row],[ref pack]]=1,Tabla1[[#This Row],[Pedido]],LCM(Tabla1[[#This Row],[MC VIEJO]],Tabla1[[#This Row],[Pedido]]))</f>
        <v>1</v>
      </c>
      <c r="AG1529" s="36">
        <f>+VLOOKUP(Tabla1[[#This Row],[Artículo]],'.'!$B$2:$D$11481,3,)</f>
        <v>1</v>
      </c>
      <c r="AH1529" s="37" t="str">
        <f>+IFERROR(SEARCH("pack",Tabla1[[#This Row],[PACK]]),"")</f>
        <v/>
      </c>
    </row>
    <row r="1530" spans="1:34" ht="24" customHeight="1" x14ac:dyDescent="0.2">
      <c r="A1530" s="50" t="s">
        <v>2600</v>
      </c>
      <c r="B1530" s="60" t="s">
        <v>2823</v>
      </c>
      <c r="C1530" s="61" t="s">
        <v>2824</v>
      </c>
      <c r="D1530" s="52" t="s">
        <v>9842</v>
      </c>
      <c r="E1530" s="53">
        <v>1988218.55</v>
      </c>
      <c r="F1530" s="23" t="str">
        <f>+IFERROR(VLOOKUP(Tabla1[[#This Row],[Artículo]],'..'!$B$2:$D$569000,3,),"")</f>
        <v/>
      </c>
      <c r="G1530" s="24" t="str">
        <f>IF(H1530=AF1530,"", "Error MC")</f>
        <v>Error MC</v>
      </c>
      <c r="H1530" s="62"/>
      <c r="I1530" s="54">
        <f>+Tabla1[[#This Row],[MC]]*Tabla1[[#This Row],[Pedido]]*Tabla1[[#This Row],[PVC ]]</f>
        <v>0</v>
      </c>
      <c r="J1530" s="26">
        <v>0.21</v>
      </c>
      <c r="K1530" s="63"/>
      <c r="L1530" s="28" t="s">
        <v>24296</v>
      </c>
      <c r="M1530" s="53">
        <v>3127467.7850000001</v>
      </c>
      <c r="N1530" s="64" t="str">
        <f>+IF(Tabla1[[#This Row],[F PMPI]]="SÍ","No","Sí")</f>
        <v>No</v>
      </c>
      <c r="O1530" s="65">
        <f>+Tabla1[[#This Row],[PVL]]*1.055</f>
        <v>3299478.513175</v>
      </c>
      <c r="P1530" s="65">
        <f>+Tabla1[[#This Row],[PVL]]*1.43</f>
        <v>4472278.93255</v>
      </c>
      <c r="Q1530" s="66" t="str">
        <f>+HYPERLINK(Tabla1[[#This Row],[PAG]])</f>
        <v>https://todomusica.com.ar/bafles-pasivos/9616-bafle-activo-de-2-vias-12-1-1000w-rms-136db.html</v>
      </c>
      <c r="R1530" s="67"/>
      <c r="S1530" s="68"/>
      <c r="T1530" s="69"/>
      <c r="U1530" s="69"/>
      <c r="V1530" s="69"/>
      <c r="W1530" s="69"/>
      <c r="X1530" s="69"/>
      <c r="Y1530" s="35"/>
      <c r="Z1530" s="35" t="s">
        <v>25566</v>
      </c>
      <c r="AA1530" s="36">
        <v>1</v>
      </c>
      <c r="AB1530" s="35" t="s">
        <v>9849</v>
      </c>
      <c r="AC1530" s="35" t="str">
        <f>+IF(Tabla1[[#This Row],[STK]]="no","Sin STK", "STK disponible")</f>
        <v>STK disponible</v>
      </c>
      <c r="AD1530" s="35">
        <f>+I1530*J1530</f>
        <v>0</v>
      </c>
      <c r="AE1530" s="35">
        <f>+I1530*K1530</f>
        <v>0</v>
      </c>
      <c r="AF1530" s="36">
        <f>IF(Tabla1[[#This Row],[ref pack]]=1,Tabla1[[#This Row],[Pedido]],LCM(Tabla1[[#This Row],[MC VIEJO]],Tabla1[[#This Row],[Pedido]]))</f>
        <v>1</v>
      </c>
      <c r="AG1530" s="36">
        <f>+VLOOKUP(Tabla1[[#This Row],[Artículo]],'.'!$B$2:$D$11481,3,)</f>
        <v>1</v>
      </c>
      <c r="AH1530" s="37" t="str">
        <f>+IFERROR(SEARCH("pack",Tabla1[[#This Row],[PACK]]),"")</f>
        <v/>
      </c>
    </row>
    <row r="1531" spans="1:34" ht="24" customHeight="1" x14ac:dyDescent="0.2">
      <c r="A1531" s="50" t="s">
        <v>2600</v>
      </c>
      <c r="B1531" s="60" t="s">
        <v>2825</v>
      </c>
      <c r="C1531" s="61" t="s">
        <v>2826</v>
      </c>
      <c r="D1531" s="52" t="s">
        <v>9842</v>
      </c>
      <c r="E1531" s="53">
        <v>1434581.9</v>
      </c>
      <c r="F1531" s="23" t="str">
        <f>+IFERROR(VLOOKUP(Tabla1[[#This Row],[Artículo]],'..'!$B$2:$D$569000,3,),"")</f>
        <v/>
      </c>
      <c r="G1531" s="24" t="str">
        <f>IF(H1531=AF1531,"", "Error MC")</f>
        <v>Error MC</v>
      </c>
      <c r="H1531" s="62"/>
      <c r="I1531" s="54">
        <f>+Tabla1[[#This Row],[MC]]*Tabla1[[#This Row],[Pedido]]*Tabla1[[#This Row],[PVC ]]</f>
        <v>0</v>
      </c>
      <c r="J1531" s="26">
        <v>0.21</v>
      </c>
      <c r="K1531" s="63"/>
      <c r="L1531" s="28" t="s">
        <v>24296</v>
      </c>
      <c r="M1531" s="53">
        <v>2256597.3289999999</v>
      </c>
      <c r="N1531" s="64" t="str">
        <f>+IF(Tabla1[[#This Row],[F PMPI]]="SÍ","No","Sí")</f>
        <v>No</v>
      </c>
      <c r="O1531" s="65">
        <f>+Tabla1[[#This Row],[PVL]]*1.055</f>
        <v>2380710.1820949996</v>
      </c>
      <c r="P1531" s="65">
        <f>+Tabla1[[#This Row],[PVL]]*1.43</f>
        <v>3226934.1804699996</v>
      </c>
      <c r="Q1531" s="66" t="str">
        <f>+HYPERLINK(Tabla1[[#This Row],[PAG]])</f>
        <v>https://todomusica.com.ar/bafles-pasivos/8004-bafle-pasivo-1515-800w-fullrange-biamp136db-rig.html</v>
      </c>
      <c r="R1531" s="67"/>
      <c r="S1531" s="68"/>
      <c r="T1531" s="69"/>
      <c r="U1531" s="69"/>
      <c r="V1531" s="69"/>
      <c r="W1531" s="69"/>
      <c r="X1531" s="69"/>
      <c r="Y1531" s="35"/>
      <c r="Z1531" s="35" t="s">
        <v>25567</v>
      </c>
      <c r="AA1531" s="36">
        <v>1</v>
      </c>
      <c r="AB1531" s="35" t="s">
        <v>9849</v>
      </c>
      <c r="AC1531" s="35" t="str">
        <f>+IF(Tabla1[[#This Row],[STK]]="no","Sin STK", "STK disponible")</f>
        <v>STK disponible</v>
      </c>
      <c r="AD1531" s="35">
        <f>+I1531*J1531</f>
        <v>0</v>
      </c>
      <c r="AE1531" s="35">
        <f>+I1531*K1531</f>
        <v>0</v>
      </c>
      <c r="AF1531" s="36">
        <f>IF(Tabla1[[#This Row],[ref pack]]=1,Tabla1[[#This Row],[Pedido]],LCM(Tabla1[[#This Row],[MC VIEJO]],Tabla1[[#This Row],[Pedido]]))</f>
        <v>1</v>
      </c>
      <c r="AG1531" s="36">
        <f>+VLOOKUP(Tabla1[[#This Row],[Artículo]],'.'!$B$2:$D$11481,3,)</f>
        <v>1</v>
      </c>
      <c r="AH1531" s="37" t="str">
        <f>+IFERROR(SEARCH("pack",Tabla1[[#This Row],[PACK]]),"")</f>
        <v/>
      </c>
    </row>
    <row r="1532" spans="1:34" ht="24" customHeight="1" x14ac:dyDescent="0.2">
      <c r="A1532" s="50" t="s">
        <v>2600</v>
      </c>
      <c r="B1532" s="60" t="s">
        <v>2827</v>
      </c>
      <c r="C1532" s="61" t="s">
        <v>2828</v>
      </c>
      <c r="D1532" s="52" t="s">
        <v>27</v>
      </c>
      <c r="E1532" s="53">
        <v>2007024.03</v>
      </c>
      <c r="F1532" s="23" t="str">
        <f>+IFERROR(VLOOKUP(Tabla1[[#This Row],[Artículo]],'..'!$B$2:$D$569000,3,),"")</f>
        <v/>
      </c>
      <c r="G1532" s="24" t="str">
        <f>IF(H1532=AF1532,"", "Error MC")</f>
        <v>Error MC</v>
      </c>
      <c r="H1532" s="62"/>
      <c r="I1532" s="54">
        <f>+Tabla1[[#This Row],[MC]]*Tabla1[[#This Row],[Pedido]]*Tabla1[[#This Row],[PVC ]]</f>
        <v>0</v>
      </c>
      <c r="J1532" s="26">
        <v>0.21</v>
      </c>
      <c r="K1532" s="63"/>
      <c r="L1532" s="28" t="s">
        <v>24296</v>
      </c>
      <c r="M1532" s="53">
        <v>3157048.8</v>
      </c>
      <c r="N1532" s="64" t="str">
        <f>+IF(Tabla1[[#This Row],[F PMPI]]="SÍ","No","Sí")</f>
        <v>No</v>
      </c>
      <c r="O1532" s="65">
        <f>+Tabla1[[#This Row],[PVL]]*1.055</f>
        <v>3330686.4839999997</v>
      </c>
      <c r="P1532" s="65">
        <f>+Tabla1[[#This Row],[PVL]]*1.43</f>
        <v>4514579.784</v>
      </c>
      <c r="Q1532" s="66" t="str">
        <f>+HYPERLINK(Tabla1[[#This Row],[PAG]])</f>
        <v>https://todomusica.com.ar/bafles-activos/9617-bafle-activo-de-2-vias-15-1-1000w-rms-137db.html</v>
      </c>
      <c r="R1532" s="67"/>
      <c r="S1532" s="68"/>
      <c r="T1532" s="69"/>
      <c r="U1532" s="69"/>
      <c r="V1532" s="69"/>
      <c r="W1532" s="69"/>
      <c r="X1532" s="69"/>
      <c r="Y1532" s="35"/>
      <c r="Z1532" s="35" t="s">
        <v>25568</v>
      </c>
      <c r="AA1532" s="36">
        <v>1</v>
      </c>
      <c r="AB1532" s="35" t="s">
        <v>9849</v>
      </c>
      <c r="AC1532" s="35" t="str">
        <f>+IF(Tabla1[[#This Row],[STK]]="no","Sin STK", "STK disponible")</f>
        <v>Sin STK</v>
      </c>
      <c r="AD1532" s="35">
        <f>+I1532*J1532</f>
        <v>0</v>
      </c>
      <c r="AE1532" s="35">
        <f>+I1532*K1532</f>
        <v>0</v>
      </c>
      <c r="AF1532" s="36">
        <f>IF(Tabla1[[#This Row],[ref pack]]=1,Tabla1[[#This Row],[Pedido]],LCM(Tabla1[[#This Row],[MC VIEJO]],Tabla1[[#This Row],[Pedido]]))</f>
        <v>1</v>
      </c>
      <c r="AG1532" s="36">
        <f>+VLOOKUP(Tabla1[[#This Row],[Artículo]],'.'!$B$2:$D$11481,3,)</f>
        <v>1</v>
      </c>
      <c r="AH1532" s="37" t="str">
        <f>+IFERROR(SEARCH("pack",Tabla1[[#This Row],[PACK]]),"")</f>
        <v/>
      </c>
    </row>
    <row r="1533" spans="1:34" ht="24" customHeight="1" x14ac:dyDescent="0.2">
      <c r="A1533" s="50" t="s">
        <v>2600</v>
      </c>
      <c r="B1533" s="60" t="s">
        <v>2829</v>
      </c>
      <c r="C1533" s="61" t="s">
        <v>2830</v>
      </c>
      <c r="D1533" s="52" t="s">
        <v>27</v>
      </c>
      <c r="E1533" s="53">
        <v>1721498.27</v>
      </c>
      <c r="F1533" s="23" t="str">
        <f>+IFERROR(VLOOKUP(Tabla1[[#This Row],[Artículo]],'..'!$B$2:$D$569000,3,),"")</f>
        <v/>
      </c>
      <c r="G1533" s="24" t="str">
        <f>IF(H1533=AF1533,"", "Error MC")</f>
        <v>Error MC</v>
      </c>
      <c r="H1533" s="62"/>
      <c r="I1533" s="54">
        <f>+Tabla1[[#This Row],[MC]]*Tabla1[[#This Row],[Pedido]]*Tabla1[[#This Row],[PVC ]]</f>
        <v>0</v>
      </c>
      <c r="J1533" s="26">
        <v>0.21</v>
      </c>
      <c r="K1533" s="63"/>
      <c r="L1533" s="28" t="s">
        <v>24296</v>
      </c>
      <c r="M1533" s="53">
        <v>2707916.7779999999</v>
      </c>
      <c r="N1533" s="64" t="str">
        <f>+IF(Tabla1[[#This Row],[F PMPI]]="SÍ","No","Sí")</f>
        <v>No</v>
      </c>
      <c r="O1533" s="65">
        <f>+Tabla1[[#This Row],[PVL]]*1.055</f>
        <v>2856852.2007899997</v>
      </c>
      <c r="P1533" s="65">
        <f>+Tabla1[[#This Row],[PVL]]*1.43</f>
        <v>3872320.9925399995</v>
      </c>
      <c r="Q1533" s="66" t="str">
        <f>+HYPERLINK(Tabla1[[#This Row],[PAG]])</f>
        <v>https://todomusica.com.ar/bafles-pasivos/8006-loudspeaker.html</v>
      </c>
      <c r="R1533" s="67"/>
      <c r="S1533" s="68"/>
      <c r="T1533" s="69"/>
      <c r="U1533" s="69"/>
      <c r="V1533" s="69"/>
      <c r="W1533" s="69"/>
      <c r="X1533" s="69"/>
      <c r="Y1533" s="35"/>
      <c r="Z1533" s="35" t="s">
        <v>25569</v>
      </c>
      <c r="AA1533" s="36">
        <v>1</v>
      </c>
      <c r="AB1533" s="35" t="s">
        <v>9849</v>
      </c>
      <c r="AC1533" s="35" t="str">
        <f>+IF(Tabla1[[#This Row],[STK]]="no","Sin STK", "STK disponible")</f>
        <v>Sin STK</v>
      </c>
      <c r="AD1533" s="35">
        <f>+I1533*J1533</f>
        <v>0</v>
      </c>
      <c r="AE1533" s="35">
        <f>+I1533*K1533</f>
        <v>0</v>
      </c>
      <c r="AF1533" s="36">
        <f>IF(Tabla1[[#This Row],[ref pack]]=1,Tabla1[[#This Row],[Pedido]],LCM(Tabla1[[#This Row],[MC VIEJO]],Tabla1[[#This Row],[Pedido]]))</f>
        <v>1</v>
      </c>
      <c r="AG1533" s="36">
        <f>+VLOOKUP(Tabla1[[#This Row],[Artículo]],'.'!$B$2:$D$11481,3,)</f>
        <v>1</v>
      </c>
      <c r="AH1533" s="37" t="str">
        <f>+IFERROR(SEARCH("pack",Tabla1[[#This Row],[PACK]]),"")</f>
        <v/>
      </c>
    </row>
    <row r="1534" spans="1:34" ht="24" customHeight="1" x14ac:dyDescent="0.2">
      <c r="A1534" s="50" t="s">
        <v>2600</v>
      </c>
      <c r="B1534" s="60" t="s">
        <v>2831</v>
      </c>
      <c r="C1534" s="61" t="s">
        <v>2832</v>
      </c>
      <c r="D1534" s="52" t="s">
        <v>27</v>
      </c>
      <c r="E1534" s="53">
        <v>2293956.86</v>
      </c>
      <c r="F1534" s="23" t="str">
        <f>+IFERROR(VLOOKUP(Tabla1[[#This Row],[Artículo]],'..'!$B$2:$D$569000,3,),"")</f>
        <v/>
      </c>
      <c r="G1534" s="24" t="str">
        <f>IF(H1534=AF1534,"", "Error MC")</f>
        <v>Error MC</v>
      </c>
      <c r="H1534" s="62"/>
      <c r="I1534" s="54">
        <f>+Tabla1[[#This Row],[MC]]*Tabla1[[#This Row],[Pedido]]*Tabla1[[#This Row],[PVC ]]</f>
        <v>0</v>
      </c>
      <c r="J1534" s="26">
        <v>0.21</v>
      </c>
      <c r="K1534" s="63"/>
      <c r="L1534" s="28" t="s">
        <v>24296</v>
      </c>
      <c r="M1534" s="53">
        <v>3608394.1430000002</v>
      </c>
      <c r="N1534" s="64" t="str">
        <f>+IF(Tabla1[[#This Row],[F PMPI]]="SÍ","No","Sí")</f>
        <v>No</v>
      </c>
      <c r="O1534" s="65">
        <f>+Tabla1[[#This Row],[PVL]]*1.055</f>
        <v>3806855.8208650001</v>
      </c>
      <c r="P1534" s="65">
        <f>+Tabla1[[#This Row],[PVL]]*1.43</f>
        <v>5160003.6244900003</v>
      </c>
      <c r="Q1534" s="66" t="str">
        <f>+HYPERLINK(Tabla1[[#This Row],[PAG]])</f>
        <v>https://todomusica.com.ar/bafles-activos/9615-bafle-subwoofer-activo-18-800w-rms-135db.html</v>
      </c>
      <c r="R1534" s="67"/>
      <c r="S1534" s="68"/>
      <c r="T1534" s="69"/>
      <c r="U1534" s="69"/>
      <c r="V1534" s="69"/>
      <c r="W1534" s="69"/>
      <c r="X1534" s="69"/>
      <c r="Y1534" s="35"/>
      <c r="Z1534" s="35" t="s">
        <v>25570</v>
      </c>
      <c r="AA1534" s="36">
        <v>1</v>
      </c>
      <c r="AB1534" s="35" t="s">
        <v>9849</v>
      </c>
      <c r="AC1534" s="35" t="str">
        <f>+IF(Tabla1[[#This Row],[STK]]="no","Sin STK", "STK disponible")</f>
        <v>Sin STK</v>
      </c>
      <c r="AD1534" s="35">
        <f>+I1534*J1534</f>
        <v>0</v>
      </c>
      <c r="AE1534" s="35">
        <f>+I1534*K1534</f>
        <v>0</v>
      </c>
      <c r="AF1534" s="36">
        <f>IF(Tabla1[[#This Row],[ref pack]]=1,Tabla1[[#This Row],[Pedido]],LCM(Tabla1[[#This Row],[MC VIEJO]],Tabla1[[#This Row],[Pedido]]))</f>
        <v>1</v>
      </c>
      <c r="AG1534" s="36">
        <f>+VLOOKUP(Tabla1[[#This Row],[Artículo]],'.'!$B$2:$D$11481,3,)</f>
        <v>1</v>
      </c>
      <c r="AH1534" s="37" t="str">
        <f>+IFERROR(SEARCH("pack",Tabla1[[#This Row],[PACK]]),"")</f>
        <v/>
      </c>
    </row>
    <row r="1535" spans="1:34" ht="24" customHeight="1" x14ac:dyDescent="0.2">
      <c r="A1535" s="50" t="s">
        <v>2600</v>
      </c>
      <c r="B1535" s="60" t="s">
        <v>2833</v>
      </c>
      <c r="C1535" s="61" t="s">
        <v>2834</v>
      </c>
      <c r="D1535" s="52" t="s">
        <v>9842</v>
      </c>
      <c r="E1535" s="53">
        <v>2295353.5</v>
      </c>
      <c r="F1535" s="23" t="str">
        <f>+IFERROR(VLOOKUP(Tabla1[[#This Row],[Artículo]],'..'!$B$2:$D$569000,3,),"")</f>
        <v/>
      </c>
      <c r="G1535" s="24" t="str">
        <f>IF(H1535=AF1535,"", "Error MC")</f>
        <v>Error MC</v>
      </c>
      <c r="H1535" s="62"/>
      <c r="I1535" s="54">
        <f>+Tabla1[[#This Row],[MC]]*Tabla1[[#This Row],[Pedido]]*Tabla1[[#This Row],[PVC ]]</f>
        <v>0</v>
      </c>
      <c r="J1535" s="26">
        <v>0.21</v>
      </c>
      <c r="K1535" s="63"/>
      <c r="L1535" s="28" t="s">
        <v>24296</v>
      </c>
      <c r="M1535" s="53">
        <v>3610591.0559999999</v>
      </c>
      <c r="N1535" s="64" t="str">
        <f>+IF(Tabla1[[#This Row],[F PMPI]]="SÍ","No","Sí")</f>
        <v>No</v>
      </c>
      <c r="O1535" s="65">
        <f>+Tabla1[[#This Row],[PVL]]*1.055</f>
        <v>3809173.5640799995</v>
      </c>
      <c r="P1535" s="65">
        <f>+Tabla1[[#This Row],[PVL]]*1.43</f>
        <v>5163145.2100799996</v>
      </c>
      <c r="Q1535" s="66" t="str">
        <f>+HYPERLINK(Tabla1[[#This Row],[PAG]])</f>
        <v>https://todomusica.com.ar/bafles-pasivos/8007-loudspeaker.html</v>
      </c>
      <c r="R1535" s="67"/>
      <c r="S1535" s="68"/>
      <c r="T1535" s="69"/>
      <c r="U1535" s="69"/>
      <c r="V1535" s="69"/>
      <c r="W1535" s="69"/>
      <c r="X1535" s="69"/>
      <c r="Y1535" s="35"/>
      <c r="Z1535" s="35" t="s">
        <v>25571</v>
      </c>
      <c r="AA1535" s="36">
        <v>1</v>
      </c>
      <c r="AB1535" s="35" t="s">
        <v>9849</v>
      </c>
      <c r="AC1535" s="35" t="str">
        <f>+IF(Tabla1[[#This Row],[STK]]="no","Sin STK", "STK disponible")</f>
        <v>STK disponible</v>
      </c>
      <c r="AD1535" s="35">
        <f>+I1535*J1535</f>
        <v>0</v>
      </c>
      <c r="AE1535" s="35">
        <f>+I1535*K1535</f>
        <v>0</v>
      </c>
      <c r="AF1535" s="36">
        <f>IF(Tabla1[[#This Row],[ref pack]]=1,Tabla1[[#This Row],[Pedido]],LCM(Tabla1[[#This Row],[MC VIEJO]],Tabla1[[#This Row],[Pedido]]))</f>
        <v>1</v>
      </c>
      <c r="AG1535" s="36">
        <f>+VLOOKUP(Tabla1[[#This Row],[Artículo]],'.'!$B$2:$D$11481,3,)</f>
        <v>1</v>
      </c>
      <c r="AH1535" s="37" t="str">
        <f>+IFERROR(SEARCH("pack",Tabla1[[#This Row],[PACK]]),"")</f>
        <v/>
      </c>
    </row>
    <row r="1536" spans="1:34" ht="24" customHeight="1" x14ac:dyDescent="0.2">
      <c r="A1536" s="50" t="s">
        <v>2600</v>
      </c>
      <c r="B1536" s="60" t="s">
        <v>2835</v>
      </c>
      <c r="C1536" s="61" t="s">
        <v>2836</v>
      </c>
      <c r="D1536" s="52" t="s">
        <v>27</v>
      </c>
      <c r="E1536" s="53">
        <v>2867789.6</v>
      </c>
      <c r="F1536" s="23" t="str">
        <f>+IFERROR(VLOOKUP(Tabla1[[#This Row],[Artículo]],'..'!$B$2:$D$569000,3,),"")</f>
        <v/>
      </c>
      <c r="G1536" s="24" t="str">
        <f>IF(H1536=AF1536,"", "Error MC")</f>
        <v>Error MC</v>
      </c>
      <c r="H1536" s="62"/>
      <c r="I1536" s="54">
        <f>+Tabla1[[#This Row],[MC]]*Tabla1[[#This Row],[Pedido]]*Tabla1[[#This Row],[PVC ]]</f>
        <v>0</v>
      </c>
      <c r="J1536" s="26">
        <v>0.21</v>
      </c>
      <c r="K1536" s="63"/>
      <c r="L1536" s="28" t="s">
        <v>24296</v>
      </c>
      <c r="M1536" s="53">
        <v>4511033.0410000002</v>
      </c>
      <c r="N1536" s="64" t="str">
        <f>+IF(Tabla1[[#This Row],[F PMPI]]="SÍ","No","Sí")</f>
        <v>No</v>
      </c>
      <c r="O1536" s="65">
        <f>+Tabla1[[#This Row],[PVL]]*1.055</f>
        <v>4759139.8582549999</v>
      </c>
      <c r="P1536" s="65">
        <f>+Tabla1[[#This Row],[PVL]]*1.43</f>
        <v>6450777.2486300003</v>
      </c>
      <c r="Q1536" s="66" t="str">
        <f>+HYPERLINK(Tabla1[[#This Row],[PAG]])</f>
        <v>https://todomusica.com.ar/bafles-activos/9619-bafle-subwoofer-activo-doble-18-1000w-rms-141db.html</v>
      </c>
      <c r="R1536" s="67"/>
      <c r="S1536" s="68"/>
      <c r="T1536" s="69"/>
      <c r="U1536" s="69"/>
      <c r="V1536" s="69"/>
      <c r="W1536" s="69"/>
      <c r="X1536" s="69"/>
      <c r="Y1536" s="35"/>
      <c r="Z1536" s="35" t="s">
        <v>25572</v>
      </c>
      <c r="AA1536" s="36">
        <v>1</v>
      </c>
      <c r="AB1536" s="35" t="s">
        <v>9849</v>
      </c>
      <c r="AC1536" s="35" t="str">
        <f>+IF(Tabla1[[#This Row],[STK]]="no","Sin STK", "STK disponible")</f>
        <v>Sin STK</v>
      </c>
      <c r="AD1536" s="35">
        <f>+I1536*J1536</f>
        <v>0</v>
      </c>
      <c r="AE1536" s="35">
        <f>+I1536*K1536</f>
        <v>0</v>
      </c>
      <c r="AF1536" s="36">
        <f>IF(Tabla1[[#This Row],[ref pack]]=1,Tabla1[[#This Row],[Pedido]],LCM(Tabla1[[#This Row],[MC VIEJO]],Tabla1[[#This Row],[Pedido]]))</f>
        <v>1</v>
      </c>
      <c r="AG1536" s="36">
        <f>+VLOOKUP(Tabla1[[#This Row],[Artículo]],'.'!$B$2:$D$11481,3,)</f>
        <v>1</v>
      </c>
      <c r="AH1536" s="37" t="str">
        <f>+IFERROR(SEARCH("pack",Tabla1[[#This Row],[PACK]]),"")</f>
        <v/>
      </c>
    </row>
    <row r="1537" spans="1:34" ht="24" customHeight="1" x14ac:dyDescent="0.2">
      <c r="A1537" s="50" t="s">
        <v>2600</v>
      </c>
      <c r="B1537" s="60" t="s">
        <v>2837</v>
      </c>
      <c r="C1537" s="61" t="s">
        <v>2838</v>
      </c>
      <c r="D1537" s="52" t="s">
        <v>9842</v>
      </c>
      <c r="E1537" s="53">
        <v>1887493.83</v>
      </c>
      <c r="F1537" s="23" t="str">
        <f>+IFERROR(VLOOKUP(Tabla1[[#This Row],[Artículo]],'..'!$B$2:$D$569000,3,),"")</f>
        <v/>
      </c>
      <c r="G1537" s="24" t="str">
        <f>IF(H1537=AF1537,"", "Error MC")</f>
        <v>Error MC</v>
      </c>
      <c r="H1537" s="62"/>
      <c r="I1537" s="54">
        <f>+Tabla1[[#This Row],[MC]]*Tabla1[[#This Row],[Pedido]]*Tabla1[[#This Row],[PVC ]]</f>
        <v>0</v>
      </c>
      <c r="J1537" s="26">
        <v>0.21</v>
      </c>
      <c r="K1537" s="63"/>
      <c r="L1537" s="28" t="s">
        <v>24296</v>
      </c>
      <c r="M1537" s="53">
        <v>2969027.7960000001</v>
      </c>
      <c r="N1537" s="64" t="str">
        <f>+IF(Tabla1[[#This Row],[F PMPI]]="SÍ","No","Sí")</f>
        <v>No</v>
      </c>
      <c r="O1537" s="65">
        <f>+Tabla1[[#This Row],[PVL]]*1.055</f>
        <v>3132324.3247799999</v>
      </c>
      <c r="P1537" s="65">
        <f>+Tabla1[[#This Row],[PVL]]*1.43</f>
        <v>4245709.7482799999</v>
      </c>
      <c r="Q1537" s="66" t="str">
        <f>+HYPERLINK(Tabla1[[#This Row],[PAG]])</f>
        <v>https://todomusica.com.ar/bafles-activos/8005-bafle-3-vias-1581-800w-137db.html</v>
      </c>
      <c r="R1537" s="67"/>
      <c r="S1537" s="68"/>
      <c r="T1537" s="69"/>
      <c r="U1537" s="69"/>
      <c r="V1537" s="69"/>
      <c r="W1537" s="69"/>
      <c r="X1537" s="69"/>
      <c r="Y1537" s="35"/>
      <c r="Z1537" s="35" t="s">
        <v>25573</v>
      </c>
      <c r="AA1537" s="36">
        <v>1</v>
      </c>
      <c r="AB1537" s="35" t="s">
        <v>9849</v>
      </c>
      <c r="AC1537" s="35" t="str">
        <f>+IF(Tabla1[[#This Row],[STK]]="no","Sin STK", "STK disponible")</f>
        <v>STK disponible</v>
      </c>
      <c r="AD1537" s="35">
        <f>+I1537*J1537</f>
        <v>0</v>
      </c>
      <c r="AE1537" s="35">
        <f>+I1537*K1537</f>
        <v>0</v>
      </c>
      <c r="AF1537" s="36">
        <f>IF(Tabla1[[#This Row],[ref pack]]=1,Tabla1[[#This Row],[Pedido]],LCM(Tabla1[[#This Row],[MC VIEJO]],Tabla1[[#This Row],[Pedido]]))</f>
        <v>1</v>
      </c>
      <c r="AG1537" s="36">
        <f>+VLOOKUP(Tabla1[[#This Row],[Artículo]],'.'!$B$2:$D$11481,3,)</f>
        <v>1</v>
      </c>
      <c r="AH1537" s="37" t="str">
        <f>+IFERROR(SEARCH("pack",Tabla1[[#This Row],[PACK]]),"")</f>
        <v/>
      </c>
    </row>
    <row r="1538" spans="1:34" ht="24" customHeight="1" x14ac:dyDescent="0.2">
      <c r="A1538" s="50" t="s">
        <v>2600</v>
      </c>
      <c r="B1538" s="60" t="s">
        <v>2839</v>
      </c>
      <c r="C1538" s="61" t="s">
        <v>2840</v>
      </c>
      <c r="D1538" s="52" t="s">
        <v>27</v>
      </c>
      <c r="E1538" s="53">
        <v>2293956.86</v>
      </c>
      <c r="F1538" s="23" t="str">
        <f>+IFERROR(VLOOKUP(Tabla1[[#This Row],[Artículo]],'..'!$B$2:$D$569000,3,),"")</f>
        <v/>
      </c>
      <c r="G1538" s="24" t="str">
        <f>IF(H1538=AF1538,"", "Error MC")</f>
        <v>Error MC</v>
      </c>
      <c r="H1538" s="62"/>
      <c r="I1538" s="54">
        <f>+Tabla1[[#This Row],[MC]]*Tabla1[[#This Row],[Pedido]]*Tabla1[[#This Row],[PVC ]]</f>
        <v>0</v>
      </c>
      <c r="J1538" s="26">
        <v>0.21</v>
      </c>
      <c r="K1538" s="63"/>
      <c r="L1538" s="28" t="s">
        <v>24296</v>
      </c>
      <c r="M1538" s="53">
        <v>3608394.1430000002</v>
      </c>
      <c r="N1538" s="64" t="str">
        <f>+IF(Tabla1[[#This Row],[F PMPI]]="SÍ","No","Sí")</f>
        <v>No</v>
      </c>
      <c r="O1538" s="65">
        <f>+Tabla1[[#This Row],[PVL]]*1.055</f>
        <v>3806855.8208650001</v>
      </c>
      <c r="P1538" s="65">
        <f>+Tabla1[[#This Row],[PVL]]*1.43</f>
        <v>5160003.6244900003</v>
      </c>
      <c r="Q1538" s="66" t="str">
        <f>+HYPERLINK(Tabla1[[#This Row],[PAG]])</f>
        <v>https://todomusica.com.ar/bafles-activos/9618-bafle-activo-de-3-vias-15-8-1-1000w-rms-137db.html</v>
      </c>
      <c r="R1538" s="67"/>
      <c r="S1538" s="68"/>
      <c r="T1538" s="69"/>
      <c r="U1538" s="69"/>
      <c r="V1538" s="69"/>
      <c r="W1538" s="69"/>
      <c r="X1538" s="69"/>
      <c r="Y1538" s="35"/>
      <c r="Z1538" s="35" t="s">
        <v>25574</v>
      </c>
      <c r="AA1538" s="36">
        <v>1</v>
      </c>
      <c r="AB1538" s="35" t="s">
        <v>9849</v>
      </c>
      <c r="AC1538" s="35" t="str">
        <f>+IF(Tabla1[[#This Row],[STK]]="no","Sin STK", "STK disponible")</f>
        <v>Sin STK</v>
      </c>
      <c r="AD1538" s="35">
        <f>+I1538*J1538</f>
        <v>0</v>
      </c>
      <c r="AE1538" s="35">
        <f>+I1538*K1538</f>
        <v>0</v>
      </c>
      <c r="AF1538" s="36">
        <f>IF(Tabla1[[#This Row],[ref pack]]=1,Tabla1[[#This Row],[Pedido]],LCM(Tabla1[[#This Row],[MC VIEJO]],Tabla1[[#This Row],[Pedido]]))</f>
        <v>1</v>
      </c>
      <c r="AG1538" s="36">
        <f>+VLOOKUP(Tabla1[[#This Row],[Artículo]],'.'!$B$2:$D$11481,3,)</f>
        <v>1</v>
      </c>
      <c r="AH1538" s="37" t="str">
        <f>+IFERROR(SEARCH("pack",Tabla1[[#This Row],[PACK]]),"")</f>
        <v/>
      </c>
    </row>
    <row r="1539" spans="1:34" ht="24" customHeight="1" x14ac:dyDescent="0.2">
      <c r="A1539" s="50" t="s">
        <v>2600</v>
      </c>
      <c r="B1539" s="60" t="s">
        <v>16955</v>
      </c>
      <c r="C1539" s="61" t="s">
        <v>23919</v>
      </c>
      <c r="D1539" s="52" t="s">
        <v>27</v>
      </c>
      <c r="E1539" s="53">
        <v>54197.18</v>
      </c>
      <c r="F1539" s="23" t="str">
        <f>+IFERROR(VLOOKUP(Tabla1[[#This Row],[Artículo]],'..'!$B$2:$D$569000,3,),"")</f>
        <v/>
      </c>
      <c r="G1539" s="24" t="str">
        <f>IF(H1539=AF1539,"", "Error MC")</f>
        <v>Error MC</v>
      </c>
      <c r="H1539" s="62"/>
      <c r="I1539" s="54">
        <f>+Tabla1[[#This Row],[MC]]*Tabla1[[#This Row],[Pedido]]*Tabla1[[#This Row],[PVC ]]</f>
        <v>0</v>
      </c>
      <c r="J1539" s="26">
        <v>0.21</v>
      </c>
      <c r="K1539" s="63"/>
      <c r="L1539" s="28" t="s">
        <v>24296</v>
      </c>
      <c r="M1539" s="53">
        <v>85252.159</v>
      </c>
      <c r="N1539" s="64" t="str">
        <f>+IF(Tabla1[[#This Row],[F PMPI]]="SÍ","No","Sí")</f>
        <v>Sí</v>
      </c>
      <c r="O1539" s="65">
        <f>+Tabla1[[#This Row],[PVL]]*1.055</f>
        <v>89941.027744999999</v>
      </c>
      <c r="P1539" s="65">
        <f>+Tabla1[[#This Row],[PVL]]*1.43</f>
        <v>121910.58736999999</v>
      </c>
      <c r="Q1539" s="66" t="str">
        <f>+HYPERLINK(Tabla1[[#This Row],[PAG]])</f>
        <v/>
      </c>
      <c r="R1539" s="67"/>
      <c r="S1539" s="68"/>
      <c r="T1539" s="69"/>
      <c r="U1539" s="69"/>
      <c r="V1539" s="69"/>
      <c r="W1539" s="69"/>
      <c r="X1539" s="69"/>
      <c r="Y1539" s="35"/>
      <c r="Z1539" s="35" t="s">
        <v>65</v>
      </c>
      <c r="AA1539" s="36">
        <v>1</v>
      </c>
      <c r="AB1539" s="35" t="s">
        <v>27</v>
      </c>
      <c r="AC1539" s="35" t="str">
        <f>+IF(Tabla1[[#This Row],[STK]]="no","Sin STK", "STK disponible")</f>
        <v>Sin STK</v>
      </c>
      <c r="AD1539" s="35">
        <f>+I1539*J1539</f>
        <v>0</v>
      </c>
      <c r="AE1539" s="35">
        <f>+I1539*K1539</f>
        <v>0</v>
      </c>
      <c r="AF1539" s="36">
        <f>IF(Tabla1[[#This Row],[ref pack]]=1,Tabla1[[#This Row],[Pedido]],LCM(Tabla1[[#This Row],[MC VIEJO]],Tabla1[[#This Row],[Pedido]]))</f>
        <v>1</v>
      </c>
      <c r="AG1539" s="36">
        <f>+VLOOKUP(Tabla1[[#This Row],[Artículo]],'.'!$B$2:$D$11481,3,)</f>
        <v>1</v>
      </c>
      <c r="AH1539" s="37" t="str">
        <f>+IFERROR(SEARCH("pack",Tabla1[[#This Row],[PACK]]),"")</f>
        <v/>
      </c>
    </row>
    <row r="1540" spans="1:34" ht="24" customHeight="1" x14ac:dyDescent="0.2">
      <c r="A1540" s="50" t="s">
        <v>2600</v>
      </c>
      <c r="B1540" s="60" t="s">
        <v>16956</v>
      </c>
      <c r="C1540" s="61" t="s">
        <v>23920</v>
      </c>
      <c r="D1540" s="52" t="s">
        <v>27</v>
      </c>
      <c r="E1540" s="53">
        <v>135492.94</v>
      </c>
      <c r="F1540" s="23" t="str">
        <f>+IFERROR(VLOOKUP(Tabla1[[#This Row],[Artículo]],'..'!$B$2:$D$569000,3,),"")</f>
        <v/>
      </c>
      <c r="G1540" s="24" t="str">
        <f>IF(H1540=AF1540,"", "Error MC")</f>
        <v>Error MC</v>
      </c>
      <c r="H1540" s="62"/>
      <c r="I1540" s="54">
        <f>+Tabla1[[#This Row],[MC]]*Tabla1[[#This Row],[Pedido]]*Tabla1[[#This Row],[PVC ]]</f>
        <v>0</v>
      </c>
      <c r="J1540" s="26">
        <v>0.21</v>
      </c>
      <c r="K1540" s="63"/>
      <c r="L1540" s="28" t="s">
        <v>24296</v>
      </c>
      <c r="M1540" s="53">
        <v>213130.39199999999</v>
      </c>
      <c r="N1540" s="64" t="str">
        <f>+IF(Tabla1[[#This Row],[F PMPI]]="SÍ","No","Sí")</f>
        <v>Sí</v>
      </c>
      <c r="O1540" s="65">
        <f>+Tabla1[[#This Row],[PVL]]*1.055</f>
        <v>224852.56355999998</v>
      </c>
      <c r="P1540" s="65">
        <f>+Tabla1[[#This Row],[PVL]]*1.43</f>
        <v>304776.46055999998</v>
      </c>
      <c r="Q1540" s="66" t="str">
        <f>+HYPERLINK(Tabla1[[#This Row],[PAG]])</f>
        <v/>
      </c>
      <c r="R1540" s="67"/>
      <c r="S1540" s="68"/>
      <c r="T1540" s="69"/>
      <c r="U1540" s="69"/>
      <c r="V1540" s="69"/>
      <c r="W1540" s="69"/>
      <c r="X1540" s="69"/>
      <c r="Y1540" s="35"/>
      <c r="Z1540" s="35" t="s">
        <v>65</v>
      </c>
      <c r="AA1540" s="36">
        <v>1</v>
      </c>
      <c r="AB1540" s="35" t="s">
        <v>27</v>
      </c>
      <c r="AC1540" s="35" t="str">
        <f>+IF(Tabla1[[#This Row],[STK]]="no","Sin STK", "STK disponible")</f>
        <v>Sin STK</v>
      </c>
      <c r="AD1540" s="35">
        <f>+I1540*J1540</f>
        <v>0</v>
      </c>
      <c r="AE1540" s="35">
        <f>+I1540*K1540</f>
        <v>0</v>
      </c>
      <c r="AF1540" s="36">
        <f>IF(Tabla1[[#This Row],[ref pack]]=1,Tabla1[[#This Row],[Pedido]],LCM(Tabla1[[#This Row],[MC VIEJO]],Tabla1[[#This Row],[Pedido]]))</f>
        <v>1</v>
      </c>
      <c r="AG1540" s="36">
        <f>+VLOOKUP(Tabla1[[#This Row],[Artículo]],'.'!$B$2:$D$11481,3,)</f>
        <v>1</v>
      </c>
      <c r="AH1540" s="37" t="str">
        <f>+IFERROR(SEARCH("pack",Tabla1[[#This Row],[PACK]]),"")</f>
        <v/>
      </c>
    </row>
    <row r="1541" spans="1:34" ht="24" customHeight="1" x14ac:dyDescent="0.2">
      <c r="A1541" s="50" t="s">
        <v>2600</v>
      </c>
      <c r="B1541" s="60" t="s">
        <v>23921</v>
      </c>
      <c r="C1541" s="61" t="s">
        <v>23922</v>
      </c>
      <c r="D1541" s="52" t="s">
        <v>27</v>
      </c>
      <c r="E1541" s="53">
        <v>3383940.54</v>
      </c>
      <c r="F1541" s="23" t="str">
        <f>+IFERROR(VLOOKUP(Tabla1[[#This Row],[Artículo]],'..'!$B$2:$D$569000,3,),"")</f>
        <v/>
      </c>
      <c r="G1541" s="24" t="e">
        <f>IF(H1541=AF1541,"", "Error MC")</f>
        <v>#N/A</v>
      </c>
      <c r="H1541" s="62"/>
      <c r="I1541" s="54">
        <f>+Tabla1[[#This Row],[MC]]*Tabla1[[#This Row],[Pedido]]*Tabla1[[#This Row],[PVC ]]</f>
        <v>0</v>
      </c>
      <c r="J1541" s="26">
        <v>0.21</v>
      </c>
      <c r="K1541" s="63"/>
      <c r="L1541" s="28" t="s">
        <v>24296</v>
      </c>
      <c r="M1541" s="53">
        <v>5322938.4670000002</v>
      </c>
      <c r="N1541" s="64" t="str">
        <f>+IF(Tabla1[[#This Row],[F PMPI]]="SÍ","No","Sí")</f>
        <v>Sí</v>
      </c>
      <c r="O1541" s="65">
        <f>+Tabla1[[#This Row],[PVL]]*1.055</f>
        <v>5615700.0826850003</v>
      </c>
      <c r="P1541" s="65">
        <f>+Tabla1[[#This Row],[PVL]]*1.43</f>
        <v>7611802.0078100003</v>
      </c>
      <c r="Q1541" s="66" t="str">
        <f>+HYPERLINK(Tabla1[[#This Row],[PAG]])</f>
        <v/>
      </c>
      <c r="R1541" s="67"/>
      <c r="S1541" s="68"/>
      <c r="T1541" s="69"/>
      <c r="U1541" s="69"/>
      <c r="V1541" s="69"/>
      <c r="W1541" s="69"/>
      <c r="X1541" s="69"/>
      <c r="Y1541" s="35"/>
      <c r="Z1541" s="35" t="s">
        <v>65</v>
      </c>
      <c r="AA1541" s="36">
        <v>1</v>
      </c>
      <c r="AB1541" s="35" t="s">
        <v>27</v>
      </c>
      <c r="AC1541" s="35" t="str">
        <f>+IF(Tabla1[[#This Row],[STK]]="no","Sin STK", "STK disponible")</f>
        <v>Sin STK</v>
      </c>
      <c r="AD1541" s="35">
        <f>+I1541*J1541</f>
        <v>0</v>
      </c>
      <c r="AE1541" s="35">
        <f>+I1541*K1541</f>
        <v>0</v>
      </c>
      <c r="AF1541" s="36" t="e">
        <f>IF(Tabla1[[#This Row],[ref pack]]=1,Tabla1[[#This Row],[Pedido]],LCM(Tabla1[[#This Row],[MC VIEJO]],Tabla1[[#This Row],[Pedido]]))</f>
        <v>#N/A</v>
      </c>
      <c r="AG1541" s="36" t="e">
        <f>+VLOOKUP(Tabla1[[#This Row],[Artículo]],'.'!$B$2:$D$11481,3,)</f>
        <v>#N/A</v>
      </c>
      <c r="AH1541" s="37" t="str">
        <f>+IFERROR(SEARCH("pack",Tabla1[[#This Row],[PACK]]),"")</f>
        <v/>
      </c>
    </row>
    <row r="1542" spans="1:34" ht="24" customHeight="1" x14ac:dyDescent="0.2">
      <c r="A1542" s="50" t="s">
        <v>2600</v>
      </c>
      <c r="B1542" s="60" t="s">
        <v>16957</v>
      </c>
      <c r="C1542" s="61" t="s">
        <v>23923</v>
      </c>
      <c r="D1542" s="52" t="s">
        <v>27</v>
      </c>
      <c r="E1542" s="53">
        <v>5385844.54</v>
      </c>
      <c r="F1542" s="23" t="str">
        <f>+IFERROR(VLOOKUP(Tabla1[[#This Row],[Artículo]],'..'!$B$2:$D$569000,3,),"")</f>
        <v/>
      </c>
      <c r="G1542" s="24" t="str">
        <f>IF(H1542=AF1542,"", "Error MC")</f>
        <v>Error MC</v>
      </c>
      <c r="H1542" s="62"/>
      <c r="I1542" s="54">
        <f>+Tabla1[[#This Row],[MC]]*Tabla1[[#This Row],[Pedido]]*Tabla1[[#This Row],[PVC ]]</f>
        <v>0</v>
      </c>
      <c r="J1542" s="26">
        <v>0.21</v>
      </c>
      <c r="K1542" s="63"/>
      <c r="L1542" s="28" t="s">
        <v>24296</v>
      </c>
      <c r="M1542" s="53">
        <v>8471933.4590000007</v>
      </c>
      <c r="N1542" s="64" t="str">
        <f>+IF(Tabla1[[#This Row],[F PMPI]]="SÍ","No","Sí")</f>
        <v>Sí</v>
      </c>
      <c r="O1542" s="65">
        <f>+Tabla1[[#This Row],[PVL]]*1.055</f>
        <v>8937889.7992449999</v>
      </c>
      <c r="P1542" s="65">
        <f>+Tabla1[[#This Row],[PVL]]*1.43</f>
        <v>12114864.84637</v>
      </c>
      <c r="Q1542" s="66" t="str">
        <f>+HYPERLINK(Tabla1[[#This Row],[PAG]])</f>
        <v/>
      </c>
      <c r="R1542" s="67"/>
      <c r="S1542" s="68"/>
      <c r="T1542" s="69"/>
      <c r="U1542" s="69"/>
      <c r="V1542" s="69"/>
      <c r="W1542" s="69"/>
      <c r="X1542" s="69"/>
      <c r="Y1542" s="35"/>
      <c r="Z1542" s="35" t="s">
        <v>65</v>
      </c>
      <c r="AA1542" s="36">
        <v>1</v>
      </c>
      <c r="AB1542" s="35" t="s">
        <v>27</v>
      </c>
      <c r="AC1542" s="35" t="str">
        <f>+IF(Tabla1[[#This Row],[STK]]="no","Sin STK", "STK disponible")</f>
        <v>Sin STK</v>
      </c>
      <c r="AD1542" s="35">
        <f>+I1542*J1542</f>
        <v>0</v>
      </c>
      <c r="AE1542" s="35">
        <f>+I1542*K1542</f>
        <v>0</v>
      </c>
      <c r="AF1542" s="36">
        <f>IF(Tabla1[[#This Row],[ref pack]]=1,Tabla1[[#This Row],[Pedido]],LCM(Tabla1[[#This Row],[MC VIEJO]],Tabla1[[#This Row],[Pedido]]))</f>
        <v>1</v>
      </c>
      <c r="AG1542" s="36">
        <f>+VLOOKUP(Tabla1[[#This Row],[Artículo]],'.'!$B$2:$D$11481,3,)</f>
        <v>1</v>
      </c>
      <c r="AH1542" s="37" t="str">
        <f>+IFERROR(SEARCH("pack",Tabla1[[#This Row],[PACK]]),"")</f>
        <v/>
      </c>
    </row>
    <row r="1543" spans="1:34" ht="24" customHeight="1" x14ac:dyDescent="0.2">
      <c r="A1543" s="50" t="s">
        <v>2600</v>
      </c>
      <c r="B1543" s="60" t="s">
        <v>16958</v>
      </c>
      <c r="C1543" s="61" t="s">
        <v>23924</v>
      </c>
      <c r="D1543" s="52" t="s">
        <v>27</v>
      </c>
      <c r="E1543" s="53">
        <v>1445258.08</v>
      </c>
      <c r="F1543" s="23" t="str">
        <f>+IFERROR(VLOOKUP(Tabla1[[#This Row],[Artículo]],'..'!$B$2:$D$569000,3,),"")</f>
        <v/>
      </c>
      <c r="G1543" s="24" t="str">
        <f>IF(H1543=AF1543,"", "Error MC")</f>
        <v>Error MC</v>
      </c>
      <c r="H1543" s="62"/>
      <c r="I1543" s="54">
        <f>+Tabla1[[#This Row],[MC]]*Tabla1[[#This Row],[Pedido]]*Tabla1[[#This Row],[PVC ]]</f>
        <v>0</v>
      </c>
      <c r="J1543" s="26">
        <v>0.21</v>
      </c>
      <c r="K1543" s="63"/>
      <c r="L1543" s="28" t="s">
        <v>24296</v>
      </c>
      <c r="M1543" s="53">
        <v>2273390.9550000001</v>
      </c>
      <c r="N1543" s="64" t="str">
        <f>+IF(Tabla1[[#This Row],[F PMPI]]="SÍ","No","Sí")</f>
        <v>Sí</v>
      </c>
      <c r="O1543" s="65">
        <f>+Tabla1[[#This Row],[PVL]]*1.055</f>
        <v>2398427.457525</v>
      </c>
      <c r="P1543" s="65">
        <f>+Tabla1[[#This Row],[PVL]]*1.43</f>
        <v>3250949.0656499998</v>
      </c>
      <c r="Q1543" s="66" t="str">
        <f>+HYPERLINK(Tabla1[[#This Row],[PAG]])</f>
        <v/>
      </c>
      <c r="R1543" s="67"/>
      <c r="S1543" s="68"/>
      <c r="T1543" s="69"/>
      <c r="U1543" s="69"/>
      <c r="V1543" s="69"/>
      <c r="W1543" s="69"/>
      <c r="X1543" s="69"/>
      <c r="Y1543" s="35"/>
      <c r="Z1543" s="35" t="s">
        <v>65</v>
      </c>
      <c r="AA1543" s="36">
        <v>1</v>
      </c>
      <c r="AB1543" s="35" t="s">
        <v>27</v>
      </c>
      <c r="AC1543" s="35" t="str">
        <f>+IF(Tabla1[[#This Row],[STK]]="no","Sin STK", "STK disponible")</f>
        <v>Sin STK</v>
      </c>
      <c r="AD1543" s="35">
        <f>+I1543*J1543</f>
        <v>0</v>
      </c>
      <c r="AE1543" s="35">
        <f>+I1543*K1543</f>
        <v>0</v>
      </c>
      <c r="AF1543" s="36">
        <f>IF(Tabla1[[#This Row],[ref pack]]=1,Tabla1[[#This Row],[Pedido]],LCM(Tabla1[[#This Row],[MC VIEJO]],Tabla1[[#This Row],[Pedido]]))</f>
        <v>1</v>
      </c>
      <c r="AG1543" s="36">
        <f>+VLOOKUP(Tabla1[[#This Row],[Artículo]],'.'!$B$2:$D$11481,3,)</f>
        <v>1</v>
      </c>
      <c r="AH1543" s="37" t="str">
        <f>+IFERROR(SEARCH("pack",Tabla1[[#This Row],[PACK]]),"")</f>
        <v/>
      </c>
    </row>
    <row r="1544" spans="1:34" ht="24" customHeight="1" x14ac:dyDescent="0.2">
      <c r="A1544" s="50" t="s">
        <v>2600</v>
      </c>
      <c r="B1544" s="60" t="s">
        <v>23925</v>
      </c>
      <c r="C1544" s="61" t="s">
        <v>23926</v>
      </c>
      <c r="D1544" s="52" t="s">
        <v>27</v>
      </c>
      <c r="E1544" s="53">
        <v>1174272.18</v>
      </c>
      <c r="F1544" s="23" t="str">
        <f>+IFERROR(VLOOKUP(Tabla1[[#This Row],[Artículo]],'..'!$B$2:$D$569000,3,),"")</f>
        <v/>
      </c>
      <c r="G1544" s="24" t="e">
        <f>IF(H1544=AF1544,"", "Error MC")</f>
        <v>#N/A</v>
      </c>
      <c r="H1544" s="62"/>
      <c r="I1544" s="54">
        <f>+Tabla1[[#This Row],[MC]]*Tabla1[[#This Row],[Pedido]]*Tabla1[[#This Row],[PVC ]]</f>
        <v>0</v>
      </c>
      <c r="J1544" s="26">
        <v>0.21</v>
      </c>
      <c r="K1544" s="63"/>
      <c r="L1544" s="28" t="s">
        <v>24296</v>
      </c>
      <c r="M1544" s="53">
        <v>1847130.1340000001</v>
      </c>
      <c r="N1544" s="64" t="str">
        <f>+IF(Tabla1[[#This Row],[F PMPI]]="SÍ","No","Sí")</f>
        <v>Sí</v>
      </c>
      <c r="O1544" s="65">
        <f>+Tabla1[[#This Row],[PVL]]*1.055</f>
        <v>1948722.29137</v>
      </c>
      <c r="P1544" s="65">
        <f>+Tabla1[[#This Row],[PVL]]*1.43</f>
        <v>2641396.0916200001</v>
      </c>
      <c r="Q1544" s="66" t="str">
        <f>+HYPERLINK(Tabla1[[#This Row],[PAG]])</f>
        <v/>
      </c>
      <c r="R1544" s="67"/>
      <c r="S1544" s="68"/>
      <c r="T1544" s="69"/>
      <c r="U1544" s="69"/>
      <c r="V1544" s="69"/>
      <c r="W1544" s="69"/>
      <c r="X1544" s="69"/>
      <c r="Y1544" s="35"/>
      <c r="Z1544" s="35" t="s">
        <v>65</v>
      </c>
      <c r="AA1544" s="36">
        <v>1</v>
      </c>
      <c r="AB1544" s="35" t="s">
        <v>27</v>
      </c>
      <c r="AC1544" s="35" t="str">
        <f>+IF(Tabla1[[#This Row],[STK]]="no","Sin STK", "STK disponible")</f>
        <v>Sin STK</v>
      </c>
      <c r="AD1544" s="35">
        <f>+I1544*J1544</f>
        <v>0</v>
      </c>
      <c r="AE1544" s="35">
        <f>+I1544*K1544</f>
        <v>0</v>
      </c>
      <c r="AF1544" s="36" t="e">
        <f>IF(Tabla1[[#This Row],[ref pack]]=1,Tabla1[[#This Row],[Pedido]],LCM(Tabla1[[#This Row],[MC VIEJO]],Tabla1[[#This Row],[Pedido]]))</f>
        <v>#N/A</v>
      </c>
      <c r="AG1544" s="36" t="e">
        <f>+VLOOKUP(Tabla1[[#This Row],[Artículo]],'.'!$B$2:$D$11481,3,)</f>
        <v>#N/A</v>
      </c>
      <c r="AH1544" s="37" t="str">
        <f>+IFERROR(SEARCH("pack",Tabla1[[#This Row],[PACK]]),"")</f>
        <v/>
      </c>
    </row>
    <row r="1545" spans="1:34" ht="24" customHeight="1" x14ac:dyDescent="0.2">
      <c r="A1545" s="50" t="s">
        <v>2600</v>
      </c>
      <c r="B1545" s="60" t="s">
        <v>23927</v>
      </c>
      <c r="C1545" s="61" t="s">
        <v>23928</v>
      </c>
      <c r="D1545" s="52" t="s">
        <v>27</v>
      </c>
      <c r="E1545" s="53">
        <v>375993.4</v>
      </c>
      <c r="F1545" s="23" t="str">
        <f>+IFERROR(VLOOKUP(Tabla1[[#This Row],[Artículo]],'..'!$B$2:$D$569000,3,),"")</f>
        <v/>
      </c>
      <c r="G1545" s="24" t="e">
        <f>IF(H1545=AF1545,"", "Error MC")</f>
        <v>#N/A</v>
      </c>
      <c r="H1545" s="62"/>
      <c r="I1545" s="54">
        <f>+Tabla1[[#This Row],[MC]]*Tabla1[[#This Row],[Pedido]]*Tabla1[[#This Row],[PVC ]]</f>
        <v>0</v>
      </c>
      <c r="J1545" s="26">
        <v>0.21</v>
      </c>
      <c r="K1545" s="63"/>
      <c r="L1545" s="28" t="s">
        <v>24296</v>
      </c>
      <c r="M1545" s="53">
        <v>591437.61800000002</v>
      </c>
      <c r="N1545" s="64" t="str">
        <f>+IF(Tabla1[[#This Row],[F PMPI]]="SÍ","No","Sí")</f>
        <v>Sí</v>
      </c>
      <c r="O1545" s="65">
        <f>+Tabla1[[#This Row],[PVL]]*1.055</f>
        <v>623966.68698999996</v>
      </c>
      <c r="P1545" s="65">
        <f>+Tabla1[[#This Row],[PVL]]*1.43</f>
        <v>845755.79373999999</v>
      </c>
      <c r="Q1545" s="66" t="str">
        <f>+HYPERLINK(Tabla1[[#This Row],[PAG]])</f>
        <v/>
      </c>
      <c r="R1545" s="67"/>
      <c r="S1545" s="68"/>
      <c r="T1545" s="69"/>
      <c r="U1545" s="69"/>
      <c r="V1545" s="69"/>
      <c r="W1545" s="69"/>
      <c r="X1545" s="69"/>
      <c r="Y1545" s="35"/>
      <c r="Z1545" s="35" t="s">
        <v>65</v>
      </c>
      <c r="AA1545" s="36">
        <v>1</v>
      </c>
      <c r="AB1545" s="35" t="s">
        <v>27</v>
      </c>
      <c r="AC1545" s="35" t="str">
        <f>+IF(Tabla1[[#This Row],[STK]]="no","Sin STK", "STK disponible")</f>
        <v>Sin STK</v>
      </c>
      <c r="AD1545" s="35">
        <f>+I1545*J1545</f>
        <v>0</v>
      </c>
      <c r="AE1545" s="35">
        <f>+I1545*K1545</f>
        <v>0</v>
      </c>
      <c r="AF1545" s="36" t="e">
        <f>IF(Tabla1[[#This Row],[ref pack]]=1,Tabla1[[#This Row],[Pedido]],LCM(Tabla1[[#This Row],[MC VIEJO]],Tabla1[[#This Row],[Pedido]]))</f>
        <v>#N/A</v>
      </c>
      <c r="AG1545" s="36" t="e">
        <f>+VLOOKUP(Tabla1[[#This Row],[Artículo]],'.'!$B$2:$D$11481,3,)</f>
        <v>#N/A</v>
      </c>
      <c r="AH1545" s="37" t="str">
        <f>+IFERROR(SEARCH("pack",Tabla1[[#This Row],[PACK]]),"")</f>
        <v/>
      </c>
    </row>
    <row r="1546" spans="1:34" ht="24" customHeight="1" x14ac:dyDescent="0.2">
      <c r="A1546" s="50" t="s">
        <v>2600</v>
      </c>
      <c r="B1546" s="60" t="s">
        <v>23929</v>
      </c>
      <c r="C1546" s="61" t="s">
        <v>23930</v>
      </c>
      <c r="D1546" s="52" t="s">
        <v>27</v>
      </c>
      <c r="E1546" s="53">
        <v>3489688.66</v>
      </c>
      <c r="F1546" s="23" t="str">
        <f>+IFERROR(VLOOKUP(Tabla1[[#This Row],[Artículo]],'..'!$B$2:$D$569000,3,),"")</f>
        <v/>
      </c>
      <c r="G1546" s="24" t="e">
        <f>IF(H1546=AF1546,"", "Error MC")</f>
        <v>#N/A</v>
      </c>
      <c r="H1546" s="62"/>
      <c r="I1546" s="54">
        <f>+Tabla1[[#This Row],[MC]]*Tabla1[[#This Row],[Pedido]]*Tabla1[[#This Row],[PVC ]]</f>
        <v>0</v>
      </c>
      <c r="J1546" s="26">
        <v>0.21</v>
      </c>
      <c r="K1546" s="63"/>
      <c r="L1546" s="28" t="s">
        <v>24296</v>
      </c>
      <c r="M1546" s="53">
        <v>5489280.2649999997</v>
      </c>
      <c r="N1546" s="64" t="str">
        <f>+IF(Tabla1[[#This Row],[F PMPI]]="SÍ","No","Sí")</f>
        <v>Sí</v>
      </c>
      <c r="O1546" s="65">
        <f>+Tabla1[[#This Row],[PVL]]*1.055</f>
        <v>5791190.679574999</v>
      </c>
      <c r="P1546" s="65">
        <f>+Tabla1[[#This Row],[PVL]]*1.43</f>
        <v>7849670.7789499993</v>
      </c>
      <c r="Q1546" s="66" t="str">
        <f>+HYPERLINK(Tabla1[[#This Row],[PAG]])</f>
        <v/>
      </c>
      <c r="R1546" s="67"/>
      <c r="S1546" s="68"/>
      <c r="T1546" s="69"/>
      <c r="U1546" s="69"/>
      <c r="V1546" s="69"/>
      <c r="W1546" s="69"/>
      <c r="X1546" s="69"/>
      <c r="Y1546" s="35"/>
      <c r="Z1546" s="35" t="s">
        <v>65</v>
      </c>
      <c r="AA1546" s="36">
        <v>1</v>
      </c>
      <c r="AB1546" s="35" t="s">
        <v>27</v>
      </c>
      <c r="AC1546" s="35" t="str">
        <f>+IF(Tabla1[[#This Row],[STK]]="no","Sin STK", "STK disponible")</f>
        <v>Sin STK</v>
      </c>
      <c r="AD1546" s="35">
        <f>+I1546*J1546</f>
        <v>0</v>
      </c>
      <c r="AE1546" s="35">
        <f>+I1546*K1546</f>
        <v>0</v>
      </c>
      <c r="AF1546" s="36" t="e">
        <f>IF(Tabla1[[#This Row],[ref pack]]=1,Tabla1[[#This Row],[Pedido]],LCM(Tabla1[[#This Row],[MC VIEJO]],Tabla1[[#This Row],[Pedido]]))</f>
        <v>#N/A</v>
      </c>
      <c r="AG1546" s="36" t="e">
        <f>+VLOOKUP(Tabla1[[#This Row],[Artículo]],'.'!$B$2:$D$11481,3,)</f>
        <v>#N/A</v>
      </c>
      <c r="AH1546" s="37" t="str">
        <f>+IFERROR(SEARCH("pack",Tabla1[[#This Row],[PACK]]),"")</f>
        <v/>
      </c>
    </row>
    <row r="1547" spans="1:34" ht="24" customHeight="1" x14ac:dyDescent="0.2">
      <c r="A1547" s="50" t="s">
        <v>2600</v>
      </c>
      <c r="B1547" s="60" t="s">
        <v>23931</v>
      </c>
      <c r="C1547" s="61" t="s">
        <v>23932</v>
      </c>
      <c r="D1547" s="52" t="s">
        <v>27</v>
      </c>
      <c r="E1547" s="53">
        <v>6239140.3700000001</v>
      </c>
      <c r="F1547" s="23" t="str">
        <f>+IFERROR(VLOOKUP(Tabla1[[#This Row],[Artículo]],'..'!$B$2:$D$569000,3,),"")</f>
        <v/>
      </c>
      <c r="G1547" s="24" t="e">
        <f>IF(H1547=AF1547,"", "Error MC")</f>
        <v>#N/A</v>
      </c>
      <c r="H1547" s="62"/>
      <c r="I1547" s="54">
        <f>+Tabla1[[#This Row],[MC]]*Tabla1[[#This Row],[Pedido]]*Tabla1[[#This Row],[PVC ]]</f>
        <v>0</v>
      </c>
      <c r="J1547" s="26">
        <v>0.21</v>
      </c>
      <c r="K1547" s="63"/>
      <c r="L1547" s="28" t="s">
        <v>24296</v>
      </c>
      <c r="M1547" s="53">
        <v>9814167.8010000009</v>
      </c>
      <c r="N1547" s="64" t="str">
        <f>+IF(Tabla1[[#This Row],[F PMPI]]="SÍ","No","Sí")</f>
        <v>Sí</v>
      </c>
      <c r="O1547" s="65">
        <f>+Tabla1[[#This Row],[PVL]]*1.055</f>
        <v>10353947.030055</v>
      </c>
      <c r="P1547" s="65">
        <f>+Tabla1[[#This Row],[PVL]]*1.43</f>
        <v>14034259.955430001</v>
      </c>
      <c r="Q1547" s="66" t="str">
        <f>+HYPERLINK(Tabla1[[#This Row],[PAG]])</f>
        <v/>
      </c>
      <c r="R1547" s="67"/>
      <c r="S1547" s="68"/>
      <c r="T1547" s="69"/>
      <c r="U1547" s="69"/>
      <c r="V1547" s="69"/>
      <c r="W1547" s="69"/>
      <c r="X1547" s="69"/>
      <c r="Y1547" s="35"/>
      <c r="Z1547" s="35" t="s">
        <v>65</v>
      </c>
      <c r="AA1547" s="36">
        <v>1</v>
      </c>
      <c r="AB1547" s="35" t="s">
        <v>27</v>
      </c>
      <c r="AC1547" s="35" t="str">
        <f>+IF(Tabla1[[#This Row],[STK]]="no","Sin STK", "STK disponible")</f>
        <v>Sin STK</v>
      </c>
      <c r="AD1547" s="35">
        <f>+I1547*J1547</f>
        <v>0</v>
      </c>
      <c r="AE1547" s="35">
        <f>+I1547*K1547</f>
        <v>0</v>
      </c>
      <c r="AF1547" s="36" t="e">
        <f>IF(Tabla1[[#This Row],[ref pack]]=1,Tabla1[[#This Row],[Pedido]],LCM(Tabla1[[#This Row],[MC VIEJO]],Tabla1[[#This Row],[Pedido]]))</f>
        <v>#N/A</v>
      </c>
      <c r="AG1547" s="36" t="e">
        <f>+VLOOKUP(Tabla1[[#This Row],[Artículo]],'.'!$B$2:$D$11481,3,)</f>
        <v>#N/A</v>
      </c>
      <c r="AH1547" s="37" t="str">
        <f>+IFERROR(SEARCH("pack",Tabla1[[#This Row],[PACK]]),"")</f>
        <v/>
      </c>
    </row>
    <row r="1548" spans="1:34" ht="24" customHeight="1" x14ac:dyDescent="0.2">
      <c r="A1548" s="50" t="s">
        <v>2600</v>
      </c>
      <c r="B1548" s="60" t="s">
        <v>16959</v>
      </c>
      <c r="C1548" s="61" t="s">
        <v>23933</v>
      </c>
      <c r="D1548" s="52" t="s">
        <v>27</v>
      </c>
      <c r="E1548" s="53">
        <v>316150.21000000002</v>
      </c>
      <c r="F1548" s="23" t="str">
        <f>+IFERROR(VLOOKUP(Tabla1[[#This Row],[Artículo]],'..'!$B$2:$D$569000,3,),"")</f>
        <v/>
      </c>
      <c r="G1548" s="24" t="str">
        <f>IF(H1548=AF1548,"", "Error MC")</f>
        <v>Error MC</v>
      </c>
      <c r="H1548" s="62"/>
      <c r="I1548" s="54">
        <f>+Tabla1[[#This Row],[MC]]*Tabla1[[#This Row],[Pedido]]*Tabla1[[#This Row],[PVC ]]</f>
        <v>0</v>
      </c>
      <c r="J1548" s="26">
        <v>0.21</v>
      </c>
      <c r="K1548" s="63"/>
      <c r="L1548" s="28" t="s">
        <v>24296</v>
      </c>
      <c r="M1548" s="53">
        <v>497304.277</v>
      </c>
      <c r="N1548" s="64" t="str">
        <f>+IF(Tabla1[[#This Row],[F PMPI]]="SÍ","No","Sí")</f>
        <v>Sí</v>
      </c>
      <c r="O1548" s="65">
        <f>+Tabla1[[#This Row],[PVL]]*1.055</f>
        <v>524656.01223499991</v>
      </c>
      <c r="P1548" s="65">
        <f>+Tabla1[[#This Row],[PVL]]*1.43</f>
        <v>711145.11610999994</v>
      </c>
      <c r="Q1548" s="66" t="str">
        <f>+HYPERLINK(Tabla1[[#This Row],[PAG]])</f>
        <v/>
      </c>
      <c r="R1548" s="67"/>
      <c r="S1548" s="68"/>
      <c r="T1548" s="69"/>
      <c r="U1548" s="69"/>
      <c r="V1548" s="69"/>
      <c r="W1548" s="69"/>
      <c r="X1548" s="69"/>
      <c r="Y1548" s="35"/>
      <c r="Z1548" s="35" t="s">
        <v>65</v>
      </c>
      <c r="AA1548" s="36">
        <v>1</v>
      </c>
      <c r="AB1548" s="35" t="s">
        <v>27</v>
      </c>
      <c r="AC1548" s="35" t="str">
        <f>+IF(Tabla1[[#This Row],[STK]]="no","Sin STK", "STK disponible")</f>
        <v>Sin STK</v>
      </c>
      <c r="AD1548" s="35">
        <f>+I1548*J1548</f>
        <v>0</v>
      </c>
      <c r="AE1548" s="35">
        <f>+I1548*K1548</f>
        <v>0</v>
      </c>
      <c r="AF1548" s="36">
        <f>IF(Tabla1[[#This Row],[ref pack]]=1,Tabla1[[#This Row],[Pedido]],LCM(Tabla1[[#This Row],[MC VIEJO]],Tabla1[[#This Row],[Pedido]]))</f>
        <v>1</v>
      </c>
      <c r="AG1548" s="36">
        <f>+VLOOKUP(Tabla1[[#This Row],[Artículo]],'.'!$B$2:$D$11481,3,)</f>
        <v>1</v>
      </c>
      <c r="AH1548" s="37" t="str">
        <f>+IFERROR(SEARCH("pack",Tabla1[[#This Row],[PACK]]),"")</f>
        <v/>
      </c>
    </row>
    <row r="1549" spans="1:34" ht="24" customHeight="1" x14ac:dyDescent="0.2">
      <c r="A1549" s="50" t="s">
        <v>2600</v>
      </c>
      <c r="B1549" s="60" t="s">
        <v>2841</v>
      </c>
      <c r="C1549" s="61" t="s">
        <v>2842</v>
      </c>
      <c r="D1549" s="52" t="s">
        <v>27</v>
      </c>
      <c r="E1549" s="53">
        <v>1136658.8799999999</v>
      </c>
      <c r="F1549" s="23" t="str">
        <f>+IFERROR(VLOOKUP(Tabla1[[#This Row],[Artículo]],'..'!$B$2:$D$569000,3,),"")</f>
        <v/>
      </c>
      <c r="G1549" s="24" t="str">
        <f>IF(H1549=AF1549,"", "Error MC")</f>
        <v>Error MC</v>
      </c>
      <c r="H1549" s="62"/>
      <c r="I1549" s="54">
        <f>+Tabla1[[#This Row],[MC]]*Tabla1[[#This Row],[Pedido]]*Tabla1[[#This Row],[PVC ]]</f>
        <v>0</v>
      </c>
      <c r="J1549" s="26">
        <v>0.21</v>
      </c>
      <c r="K1549" s="63"/>
      <c r="L1549" s="28" t="s">
        <v>24296</v>
      </c>
      <c r="M1549" s="53">
        <v>1787964.4129999999</v>
      </c>
      <c r="N1549" s="64" t="str">
        <f>+IF(Tabla1[[#This Row],[F PMPI]]="SÍ","No","Sí")</f>
        <v>No</v>
      </c>
      <c r="O1549" s="65">
        <f>+Tabla1[[#This Row],[PVL]]*1.055</f>
        <v>1886302.4557149999</v>
      </c>
      <c r="P1549" s="65">
        <f>+Tabla1[[#This Row],[PVL]]*1.43</f>
        <v>2556789.1105899997</v>
      </c>
      <c r="Q1549" s="66" t="str">
        <f>+HYPERLINK(Tabla1[[#This Row],[PAG]])</f>
        <v>https://todomusica.com.ar/bafles-line-array/8146-line-array-item-nro-58077021-dcre-2017-04500-9.html</v>
      </c>
      <c r="R1549" s="67"/>
      <c r="S1549" s="68"/>
      <c r="T1549" s="69"/>
      <c r="U1549" s="69"/>
      <c r="V1549" s="69"/>
      <c r="W1549" s="69"/>
      <c r="X1549" s="69"/>
      <c r="Y1549" s="35"/>
      <c r="Z1549" s="35" t="s">
        <v>25575</v>
      </c>
      <c r="AA1549" s="36">
        <v>1</v>
      </c>
      <c r="AB1549" s="35" t="s">
        <v>9849</v>
      </c>
      <c r="AC1549" s="35" t="str">
        <f>+IF(Tabla1[[#This Row],[STK]]="no","Sin STK", "STK disponible")</f>
        <v>Sin STK</v>
      </c>
      <c r="AD1549" s="35">
        <f>+I1549*J1549</f>
        <v>0</v>
      </c>
      <c r="AE1549" s="35">
        <f>+I1549*K1549</f>
        <v>0</v>
      </c>
      <c r="AF1549" s="36">
        <f>IF(Tabla1[[#This Row],[ref pack]]=1,Tabla1[[#This Row],[Pedido]],LCM(Tabla1[[#This Row],[MC VIEJO]],Tabla1[[#This Row],[Pedido]]))</f>
        <v>1</v>
      </c>
      <c r="AG1549" s="36">
        <f>+VLOOKUP(Tabla1[[#This Row],[Artículo]],'.'!$B$2:$D$11481,3,)</f>
        <v>1</v>
      </c>
      <c r="AH1549" s="37" t="str">
        <f>+IFERROR(SEARCH("pack",Tabla1[[#This Row],[PACK]]),"")</f>
        <v/>
      </c>
    </row>
    <row r="1550" spans="1:34" ht="24" customHeight="1" x14ac:dyDescent="0.2">
      <c r="A1550" s="50" t="s">
        <v>2600</v>
      </c>
      <c r="B1550" s="60" t="s">
        <v>2843</v>
      </c>
      <c r="C1550" s="61" t="s">
        <v>2844</v>
      </c>
      <c r="D1550" s="52" t="s">
        <v>9842</v>
      </c>
      <c r="E1550" s="53">
        <v>1785653.05</v>
      </c>
      <c r="F1550" s="23" t="str">
        <f>+IFERROR(VLOOKUP(Tabla1[[#This Row],[Artículo]],'..'!$B$2:$D$569000,3,),"")</f>
        <v/>
      </c>
      <c r="G1550" s="24" t="str">
        <f>IF(H1550=AF1550,"", "Error MC")</f>
        <v>Error MC</v>
      </c>
      <c r="H1550" s="62"/>
      <c r="I1550" s="54">
        <f>+Tabla1[[#This Row],[MC]]*Tabla1[[#This Row],[Pedido]]*Tabla1[[#This Row],[PVC ]]</f>
        <v>0</v>
      </c>
      <c r="J1550" s="26">
        <v>0.21</v>
      </c>
      <c r="K1550" s="63"/>
      <c r="L1550" s="28" t="s">
        <v>24296</v>
      </c>
      <c r="M1550" s="53">
        <v>2808832.2540000002</v>
      </c>
      <c r="N1550" s="64" t="str">
        <f>+IF(Tabla1[[#This Row],[F PMPI]]="SÍ","No","Sí")</f>
        <v>No</v>
      </c>
      <c r="O1550" s="65">
        <f>+Tabla1[[#This Row],[PVL]]*1.055</f>
        <v>2963318.0279700002</v>
      </c>
      <c r="P1550" s="65">
        <f>+Tabla1[[#This Row],[PVL]]*1.43</f>
        <v>4016630.12322</v>
      </c>
      <c r="Q1550" s="66" t="str">
        <f>+HYPERLINK(Tabla1[[#This Row],[PAG]])</f>
        <v>https://todomusica.com.ar/varios/8429-vl8a-dual-8-in-2-vias-potenciado.html</v>
      </c>
      <c r="R1550" s="67"/>
      <c r="S1550" s="68"/>
      <c r="T1550" s="69"/>
      <c r="U1550" s="69"/>
      <c r="V1550" s="69"/>
      <c r="W1550" s="69"/>
      <c r="X1550" s="69"/>
      <c r="Y1550" s="35"/>
      <c r="Z1550" s="35" t="s">
        <v>25576</v>
      </c>
      <c r="AA1550" s="36">
        <v>1</v>
      </c>
      <c r="AB1550" s="35" t="s">
        <v>9849</v>
      </c>
      <c r="AC1550" s="35" t="str">
        <f>+IF(Tabla1[[#This Row],[STK]]="no","Sin STK", "STK disponible")</f>
        <v>STK disponible</v>
      </c>
      <c r="AD1550" s="35">
        <f>+I1550*J1550</f>
        <v>0</v>
      </c>
      <c r="AE1550" s="35">
        <f>+I1550*K1550</f>
        <v>0</v>
      </c>
      <c r="AF1550" s="36">
        <f>IF(Tabla1[[#This Row],[ref pack]]=1,Tabla1[[#This Row],[Pedido]],LCM(Tabla1[[#This Row],[MC VIEJO]],Tabla1[[#This Row],[Pedido]]))</f>
        <v>1</v>
      </c>
      <c r="AG1550" s="36">
        <f>+VLOOKUP(Tabla1[[#This Row],[Artículo]],'.'!$B$2:$D$11481,3,)</f>
        <v>1</v>
      </c>
      <c r="AH1550" s="37" t="str">
        <f>+IFERROR(SEARCH("pack",Tabla1[[#This Row],[PACK]]),"")</f>
        <v/>
      </c>
    </row>
    <row r="1551" spans="1:34" ht="24" customHeight="1" x14ac:dyDescent="0.2">
      <c r="A1551" s="50" t="s">
        <v>2600</v>
      </c>
      <c r="B1551" s="60" t="s">
        <v>2845</v>
      </c>
      <c r="C1551" s="61" t="s">
        <v>23934</v>
      </c>
      <c r="D1551" s="52" t="s">
        <v>27</v>
      </c>
      <c r="E1551" s="53">
        <v>513837.9</v>
      </c>
      <c r="F1551" s="23" t="str">
        <f>+IFERROR(VLOOKUP(Tabla1[[#This Row],[Artículo]],'..'!$B$2:$D$569000,3,),"")</f>
        <v/>
      </c>
      <c r="G1551" s="24" t="str">
        <f>IF(H1551=AF1551,"", "Error MC")</f>
        <v>Error MC</v>
      </c>
      <c r="H1551" s="62"/>
      <c r="I1551" s="54">
        <f>+Tabla1[[#This Row],[MC]]*Tabla1[[#This Row],[Pedido]]*Tabla1[[#This Row],[PVC ]]</f>
        <v>0</v>
      </c>
      <c r="J1551" s="26">
        <v>0.21</v>
      </c>
      <c r="K1551" s="63"/>
      <c r="L1551" s="28" t="s">
        <v>24296</v>
      </c>
      <c r="M1551" s="53">
        <v>808267.01699999999</v>
      </c>
      <c r="N1551" s="64" t="str">
        <f>+IF(Tabla1[[#This Row],[F PMPI]]="SÍ","No","Sí")</f>
        <v>No</v>
      </c>
      <c r="O1551" s="65">
        <f>+Tabla1[[#This Row],[PVL]]*1.055</f>
        <v>852721.70293499995</v>
      </c>
      <c r="P1551" s="65">
        <f>+Tabla1[[#This Row],[PVL]]*1.43</f>
        <v>1155821.8343099998</v>
      </c>
      <c r="Q1551" s="66" t="str">
        <f>+HYPERLINK(Tabla1[[#This Row],[PAG]])</f>
        <v>https://todomusica.com.ar/potencias-de-instalacion/8845-pot-mix-instal-com-120w-bluetooth-enabled-5-1.html</v>
      </c>
      <c r="R1551" s="67"/>
      <c r="S1551" s="68"/>
      <c r="T1551" s="69"/>
      <c r="U1551" s="69"/>
      <c r="V1551" s="69"/>
      <c r="W1551" s="69"/>
      <c r="X1551" s="69"/>
      <c r="Y1551" s="35"/>
      <c r="Z1551" s="35" t="s">
        <v>25577</v>
      </c>
      <c r="AA1551" s="36">
        <v>1</v>
      </c>
      <c r="AB1551" s="35" t="s">
        <v>9849</v>
      </c>
      <c r="AC1551" s="35" t="str">
        <f>+IF(Tabla1[[#This Row],[STK]]="no","Sin STK", "STK disponible")</f>
        <v>Sin STK</v>
      </c>
      <c r="AD1551" s="35">
        <f>+I1551*J1551</f>
        <v>0</v>
      </c>
      <c r="AE1551" s="35">
        <f>+I1551*K1551</f>
        <v>0</v>
      </c>
      <c r="AF1551" s="36">
        <f>IF(Tabla1[[#This Row],[ref pack]]=1,Tabla1[[#This Row],[Pedido]],LCM(Tabla1[[#This Row],[MC VIEJO]],Tabla1[[#This Row],[Pedido]]))</f>
        <v>1</v>
      </c>
      <c r="AG1551" s="36">
        <f>+VLOOKUP(Tabla1[[#This Row],[Artículo]],'.'!$B$2:$D$11481,3,)</f>
        <v>1</v>
      </c>
      <c r="AH1551" s="37" t="str">
        <f>+IFERROR(SEARCH("pack",Tabla1[[#This Row],[PACK]]),"")</f>
        <v/>
      </c>
    </row>
    <row r="1552" spans="1:34" ht="24" customHeight="1" x14ac:dyDescent="0.2">
      <c r="A1552" s="50" t="s">
        <v>2600</v>
      </c>
      <c r="B1552" s="60" t="s">
        <v>2847</v>
      </c>
      <c r="C1552" s="61" t="s">
        <v>23935</v>
      </c>
      <c r="D1552" s="52" t="s">
        <v>27</v>
      </c>
      <c r="E1552" s="53">
        <v>625127.42000000004</v>
      </c>
      <c r="F1552" s="23" t="str">
        <f>+IFERROR(VLOOKUP(Tabla1[[#This Row],[Artículo]],'..'!$B$2:$D$569000,3,),"")</f>
        <v/>
      </c>
      <c r="G1552" s="24" t="str">
        <f>IF(H1552=AF1552,"", "Error MC")</f>
        <v>Error MC</v>
      </c>
      <c r="H1552" s="62"/>
      <c r="I1552" s="54">
        <f>+Tabla1[[#This Row],[MC]]*Tabla1[[#This Row],[Pedido]]*Tabla1[[#This Row],[PVC ]]</f>
        <v>0</v>
      </c>
      <c r="J1552" s="26">
        <v>0.21</v>
      </c>
      <c r="K1552" s="63"/>
      <c r="L1552" s="28" t="s">
        <v>24296</v>
      </c>
      <c r="M1552" s="53">
        <v>983325.43700000003</v>
      </c>
      <c r="N1552" s="64" t="str">
        <f>+IF(Tabla1[[#This Row],[F PMPI]]="SÍ","No","Sí")</f>
        <v>No</v>
      </c>
      <c r="O1552" s="65">
        <f>+Tabla1[[#This Row],[PVL]]*1.055</f>
        <v>1037408.3360349999</v>
      </c>
      <c r="P1552" s="65">
        <f>+Tabla1[[#This Row],[PVL]]*1.43</f>
        <v>1406155.37491</v>
      </c>
      <c r="Q1552" s="66" t="str">
        <f>+HYPERLINK(Tabla1[[#This Row],[PAG]])</f>
        <v>https://todomusica.com.ar/productos-sin-categorias-de-netsuite/8846-vma1240.html</v>
      </c>
      <c r="R1552" s="67"/>
      <c r="S1552" s="68"/>
      <c r="T1552" s="69"/>
      <c r="U1552" s="69"/>
      <c r="V1552" s="69"/>
      <c r="W1552" s="69"/>
      <c r="X1552" s="69"/>
      <c r="Y1552" s="35"/>
      <c r="Z1552" s="35" t="s">
        <v>25578</v>
      </c>
      <c r="AA1552" s="36">
        <v>1</v>
      </c>
      <c r="AB1552" s="35" t="s">
        <v>9849</v>
      </c>
      <c r="AC1552" s="35" t="str">
        <f>+IF(Tabla1[[#This Row],[STK]]="no","Sin STK", "STK disponible")</f>
        <v>Sin STK</v>
      </c>
      <c r="AD1552" s="35">
        <f>+I1552*J1552</f>
        <v>0</v>
      </c>
      <c r="AE1552" s="35">
        <f>+I1552*K1552</f>
        <v>0</v>
      </c>
      <c r="AF1552" s="36">
        <f>IF(Tabla1[[#This Row],[ref pack]]=1,Tabla1[[#This Row],[Pedido]],LCM(Tabla1[[#This Row],[MC VIEJO]],Tabla1[[#This Row],[Pedido]]))</f>
        <v>1</v>
      </c>
      <c r="AG1552" s="36">
        <f>+VLOOKUP(Tabla1[[#This Row],[Artículo]],'.'!$B$2:$D$11481,3,)</f>
        <v>1</v>
      </c>
      <c r="AH1552" s="37" t="str">
        <f>+IFERROR(SEARCH("pack",Tabla1[[#This Row],[PACK]]),"")</f>
        <v/>
      </c>
    </row>
    <row r="1553" spans="1:34" ht="24" customHeight="1" x14ac:dyDescent="0.2">
      <c r="A1553" s="50" t="s">
        <v>2600</v>
      </c>
      <c r="B1553" s="60" t="s">
        <v>2849</v>
      </c>
      <c r="C1553" s="61" t="s">
        <v>23936</v>
      </c>
      <c r="D1553" s="52" t="s">
        <v>27</v>
      </c>
      <c r="E1553" s="53">
        <v>401467.23</v>
      </c>
      <c r="F1553" s="23" t="str">
        <f>+IFERROR(VLOOKUP(Tabla1[[#This Row],[Artículo]],'..'!$B$2:$D$569000,3,),"")</f>
        <v/>
      </c>
      <c r="G1553" s="24" t="str">
        <f>IF(H1553=AF1553,"", "Error MC")</f>
        <v>Error MC</v>
      </c>
      <c r="H1553" s="62"/>
      <c r="I1553" s="54">
        <f>+Tabla1[[#This Row],[MC]]*Tabla1[[#This Row],[Pedido]]*Tabla1[[#This Row],[PVC ]]</f>
        <v>0</v>
      </c>
      <c r="J1553" s="26">
        <v>0.21</v>
      </c>
      <c r="K1553" s="63"/>
      <c r="L1553" s="28" t="s">
        <v>24296</v>
      </c>
      <c r="M1553" s="53">
        <v>631507.95400000003</v>
      </c>
      <c r="N1553" s="64" t="str">
        <f>+IF(Tabla1[[#This Row],[F PMPI]]="SÍ","No","Sí")</f>
        <v>No</v>
      </c>
      <c r="O1553" s="65">
        <f>+Tabla1[[#This Row],[PVL]]*1.055</f>
        <v>666240.89147000003</v>
      </c>
      <c r="P1553" s="65">
        <f>+Tabla1[[#This Row],[PVL]]*1.43</f>
        <v>903056.37422</v>
      </c>
      <c r="Q1553" s="66" t="str">
        <f>+HYPERLINK(Tabla1[[#This Row],[PAG]])</f>
        <v>https://todomusica.com.ar/potencias-de-instalacion/8844-vma160.html</v>
      </c>
      <c r="R1553" s="67"/>
      <c r="S1553" s="68"/>
      <c r="T1553" s="69"/>
      <c r="U1553" s="69"/>
      <c r="V1553" s="69"/>
      <c r="W1553" s="69"/>
      <c r="X1553" s="69"/>
      <c r="Y1553" s="35"/>
      <c r="Z1553" s="35" t="s">
        <v>25579</v>
      </c>
      <c r="AA1553" s="36">
        <v>1</v>
      </c>
      <c r="AB1553" s="35" t="s">
        <v>9849</v>
      </c>
      <c r="AC1553" s="35" t="str">
        <f>+IF(Tabla1[[#This Row],[STK]]="no","Sin STK", "STK disponible")</f>
        <v>Sin STK</v>
      </c>
      <c r="AD1553" s="35">
        <f>+I1553*J1553</f>
        <v>0</v>
      </c>
      <c r="AE1553" s="35">
        <f>+I1553*K1553</f>
        <v>0</v>
      </c>
      <c r="AF1553" s="36">
        <f>IF(Tabla1[[#This Row],[ref pack]]=1,Tabla1[[#This Row],[Pedido]],LCM(Tabla1[[#This Row],[MC VIEJO]],Tabla1[[#This Row],[Pedido]]))</f>
        <v>1</v>
      </c>
      <c r="AG1553" s="36">
        <f>+VLOOKUP(Tabla1[[#This Row],[Artículo]],'.'!$B$2:$D$11481,3,)</f>
        <v>1</v>
      </c>
      <c r="AH1553" s="37" t="str">
        <f>+IFERROR(SEARCH("pack",Tabla1[[#This Row],[PACK]]),"")</f>
        <v/>
      </c>
    </row>
    <row r="1554" spans="1:34" ht="24" customHeight="1" x14ac:dyDescent="0.2">
      <c r="A1554" s="50" t="s">
        <v>2600</v>
      </c>
      <c r="B1554" s="60" t="s">
        <v>2851</v>
      </c>
      <c r="C1554" s="61" t="s">
        <v>23937</v>
      </c>
      <c r="D1554" s="52" t="s">
        <v>27</v>
      </c>
      <c r="E1554" s="53">
        <v>752505.23</v>
      </c>
      <c r="F1554" s="23" t="str">
        <f>+IFERROR(VLOOKUP(Tabla1[[#This Row],[Artículo]],'..'!$B$2:$D$569000,3,),"")</f>
        <v/>
      </c>
      <c r="G1554" s="24" t="str">
        <f>IF(H1554=AF1554,"", "Error MC")</f>
        <v>Error MC</v>
      </c>
      <c r="H1554" s="62"/>
      <c r="I1554" s="54">
        <f>+Tabla1[[#This Row],[MC]]*Tabla1[[#This Row],[Pedido]]*Tabla1[[#This Row],[PVC ]]</f>
        <v>0</v>
      </c>
      <c r="J1554" s="26">
        <v>0.21</v>
      </c>
      <c r="K1554" s="63"/>
      <c r="L1554" s="28" t="s">
        <v>24296</v>
      </c>
      <c r="M1554" s="53">
        <v>1183690.7279999999</v>
      </c>
      <c r="N1554" s="64" t="str">
        <f>+IF(Tabla1[[#This Row],[F PMPI]]="SÍ","No","Sí")</f>
        <v>No</v>
      </c>
      <c r="O1554" s="65">
        <f>+Tabla1[[#This Row],[PVL]]*1.055</f>
        <v>1248793.7180399997</v>
      </c>
      <c r="P1554" s="65">
        <f>+Tabla1[[#This Row],[PVL]]*1.43</f>
        <v>1692677.7410399998</v>
      </c>
      <c r="Q1554" s="66" t="str">
        <f>+HYPERLINK(Tabla1[[#This Row],[PAG]])</f>
        <v>https://todomusica.com.ar/mixers-de-instalacion/8848-vma2120.html</v>
      </c>
      <c r="R1554" s="67"/>
      <c r="S1554" s="68"/>
      <c r="T1554" s="69"/>
      <c r="U1554" s="69"/>
      <c r="V1554" s="69"/>
      <c r="W1554" s="69"/>
      <c r="X1554" s="69"/>
      <c r="Y1554" s="35"/>
      <c r="Z1554" s="35" t="s">
        <v>25580</v>
      </c>
      <c r="AA1554" s="36">
        <v>1</v>
      </c>
      <c r="AB1554" s="35" t="s">
        <v>9849</v>
      </c>
      <c r="AC1554" s="35" t="str">
        <f>+IF(Tabla1[[#This Row],[STK]]="no","Sin STK", "STK disponible")</f>
        <v>Sin STK</v>
      </c>
      <c r="AD1554" s="35">
        <f>+I1554*J1554</f>
        <v>0</v>
      </c>
      <c r="AE1554" s="35">
        <f>+I1554*K1554</f>
        <v>0</v>
      </c>
      <c r="AF1554" s="36">
        <f>IF(Tabla1[[#This Row],[ref pack]]=1,Tabla1[[#This Row],[Pedido]],LCM(Tabla1[[#This Row],[MC VIEJO]],Tabla1[[#This Row],[Pedido]]))</f>
        <v>1</v>
      </c>
      <c r="AG1554" s="36">
        <f>+VLOOKUP(Tabla1[[#This Row],[Artículo]],'.'!$B$2:$D$11481,3,)</f>
        <v>1</v>
      </c>
      <c r="AH1554" s="37" t="str">
        <f>+IFERROR(SEARCH("pack",Tabla1[[#This Row],[PACK]]),"")</f>
        <v/>
      </c>
    </row>
    <row r="1555" spans="1:34" ht="24" customHeight="1" x14ac:dyDescent="0.2">
      <c r="A1555" s="50" t="s">
        <v>2600</v>
      </c>
      <c r="B1555" s="60" t="s">
        <v>2853</v>
      </c>
      <c r="C1555" s="61" t="s">
        <v>23938</v>
      </c>
      <c r="D1555" s="52" t="s">
        <v>27</v>
      </c>
      <c r="E1555" s="53">
        <v>629477.64</v>
      </c>
      <c r="F1555" s="23" t="str">
        <f>+IFERROR(VLOOKUP(Tabla1[[#This Row],[Artículo]],'..'!$B$2:$D$569000,3,),"")</f>
        <v/>
      </c>
      <c r="G1555" s="24" t="str">
        <f>IF(H1555=AF1555,"", "Error MC")</f>
        <v>Error MC</v>
      </c>
      <c r="H1555" s="62"/>
      <c r="I1555" s="54">
        <f>+Tabla1[[#This Row],[MC]]*Tabla1[[#This Row],[Pedido]]*Tabla1[[#This Row],[PVC ]]</f>
        <v>0</v>
      </c>
      <c r="J1555" s="26">
        <v>0.21</v>
      </c>
      <c r="K1555" s="63"/>
      <c r="L1555" s="28" t="s">
        <v>24296</v>
      </c>
      <c r="M1555" s="53">
        <v>990168.32499999995</v>
      </c>
      <c r="N1555" s="64" t="str">
        <f>+IF(Tabla1[[#This Row],[F PMPI]]="SÍ","No","Sí")</f>
        <v>No</v>
      </c>
      <c r="O1555" s="65">
        <f>+Tabla1[[#This Row],[PVL]]*1.055</f>
        <v>1044627.5828749998</v>
      </c>
      <c r="P1555" s="65">
        <f>+Tabla1[[#This Row],[PVL]]*1.43</f>
        <v>1415940.7047499998</v>
      </c>
      <c r="Q1555" s="66" t="str">
        <f>+HYPERLINK(Tabla1[[#This Row],[PAG]])</f>
        <v>https://todomusica.com.ar/mixers-de-instalacion/8847-vma260.html</v>
      </c>
      <c r="R1555" s="67"/>
      <c r="S1555" s="68"/>
      <c r="T1555" s="69"/>
      <c r="U1555" s="69"/>
      <c r="V1555" s="69"/>
      <c r="W1555" s="69"/>
      <c r="X1555" s="69"/>
      <c r="Y1555" s="35"/>
      <c r="Z1555" s="35" t="s">
        <v>25581</v>
      </c>
      <c r="AA1555" s="36">
        <v>1</v>
      </c>
      <c r="AB1555" s="35" t="s">
        <v>9849</v>
      </c>
      <c r="AC1555" s="35" t="str">
        <f>+IF(Tabla1[[#This Row],[STK]]="no","Sin STK", "STK disponible")</f>
        <v>Sin STK</v>
      </c>
      <c r="AD1555" s="35">
        <f>+I1555*J1555</f>
        <v>0</v>
      </c>
      <c r="AE1555" s="35">
        <f>+I1555*K1555</f>
        <v>0</v>
      </c>
      <c r="AF1555" s="36">
        <f>IF(Tabla1[[#This Row],[ref pack]]=1,Tabla1[[#This Row],[Pedido]],LCM(Tabla1[[#This Row],[MC VIEJO]],Tabla1[[#This Row],[Pedido]]))</f>
        <v>1</v>
      </c>
      <c r="AG1555" s="36">
        <f>+VLOOKUP(Tabla1[[#This Row],[Artículo]],'.'!$B$2:$D$11481,3,)</f>
        <v>1</v>
      </c>
      <c r="AH1555" s="37" t="str">
        <f>+IFERROR(SEARCH("pack",Tabla1[[#This Row],[PACK]]),"")</f>
        <v/>
      </c>
    </row>
    <row r="1556" spans="1:34" ht="24" customHeight="1" x14ac:dyDescent="0.2">
      <c r="A1556" s="50" t="s">
        <v>2600</v>
      </c>
      <c r="B1556" s="60" t="s">
        <v>2855</v>
      </c>
      <c r="C1556" s="61" t="s">
        <v>2856</v>
      </c>
      <c r="D1556" s="52" t="s">
        <v>9842</v>
      </c>
      <c r="E1556" s="53">
        <v>890217.8</v>
      </c>
      <c r="F1556" s="23" t="str">
        <f>+IFERROR(VLOOKUP(Tabla1[[#This Row],[Artículo]],'..'!$B$2:$D$569000,3,),"")</f>
        <v/>
      </c>
      <c r="G1556" s="24" t="str">
        <f>IF(H1556=AF1556,"", "Error MC")</f>
        <v>Error MC</v>
      </c>
      <c r="H1556" s="62"/>
      <c r="I1556" s="54">
        <f>+Tabla1[[#This Row],[MC]]*Tabla1[[#This Row],[Pedido]]*Tabla1[[#This Row],[PVC ]]</f>
        <v>0</v>
      </c>
      <c r="J1556" s="26">
        <v>0.21</v>
      </c>
      <c r="K1556" s="63"/>
      <c r="L1556" s="28" t="s">
        <v>24296</v>
      </c>
      <c r="M1556" s="53">
        <v>1400312.5989999999</v>
      </c>
      <c r="N1556" s="64" t="str">
        <f>+IF(Tabla1[[#This Row],[F PMPI]]="SÍ","No","Sí")</f>
        <v>No</v>
      </c>
      <c r="O1556" s="65">
        <f>+Tabla1[[#This Row],[PVL]]*1.055</f>
        <v>1477329.7919449999</v>
      </c>
      <c r="P1556" s="65">
        <f>+Tabla1[[#This Row],[PVL]]*1.43</f>
        <v>2002447.0165699997</v>
      </c>
      <c r="Q1556" s="66" t="str">
        <f>+HYPERLINK(Tabla1[[#This Row],[PAG]])</f>
        <v>https://todomusica.com.ar/soporte-de-bafles/6755-vrx-af.html</v>
      </c>
      <c r="R1556" s="67"/>
      <c r="S1556" s="68"/>
      <c r="T1556" s="69"/>
      <c r="U1556" s="69"/>
      <c r="V1556" s="69"/>
      <c r="W1556" s="69"/>
      <c r="X1556" s="69"/>
      <c r="Y1556" s="35"/>
      <c r="Z1556" s="35" t="s">
        <v>25582</v>
      </c>
      <c r="AA1556" s="36">
        <v>1</v>
      </c>
      <c r="AB1556" s="35" t="s">
        <v>9849</v>
      </c>
      <c r="AC1556" s="35" t="str">
        <f>+IF(Tabla1[[#This Row],[STK]]="no","Sin STK", "STK disponible")</f>
        <v>STK disponible</v>
      </c>
      <c r="AD1556" s="35">
        <f>+I1556*J1556</f>
        <v>0</v>
      </c>
      <c r="AE1556" s="35">
        <f>+I1556*K1556</f>
        <v>0</v>
      </c>
      <c r="AF1556" s="36">
        <f>IF(Tabla1[[#This Row],[ref pack]]=1,Tabla1[[#This Row],[Pedido]],LCM(Tabla1[[#This Row],[MC VIEJO]],Tabla1[[#This Row],[Pedido]]))</f>
        <v>1</v>
      </c>
      <c r="AG1556" s="36">
        <f>+VLOOKUP(Tabla1[[#This Row],[Artículo]],'.'!$B$2:$D$11481,3,)</f>
        <v>1</v>
      </c>
      <c r="AH1556" s="37" t="str">
        <f>+IFERROR(SEARCH("pack",Tabla1[[#This Row],[PACK]]),"")</f>
        <v/>
      </c>
    </row>
    <row r="1557" spans="1:34" ht="24" customHeight="1" x14ac:dyDescent="0.2">
      <c r="A1557" s="50" t="s">
        <v>2600</v>
      </c>
      <c r="B1557" s="60" t="s">
        <v>2857</v>
      </c>
      <c r="C1557" s="61" t="s">
        <v>2858</v>
      </c>
      <c r="D1557" s="52" t="s">
        <v>9842</v>
      </c>
      <c r="E1557" s="53">
        <v>890214.04</v>
      </c>
      <c r="F1557" s="23" t="str">
        <f>+IFERROR(VLOOKUP(Tabla1[[#This Row],[Artículo]],'..'!$B$2:$D$569000,3,),"")</f>
        <v/>
      </c>
      <c r="G1557" s="24" t="str">
        <f>IF(H1557=AF1557,"", "Error MC")</f>
        <v>Error MC</v>
      </c>
      <c r="H1557" s="62"/>
      <c r="I1557" s="54">
        <f>+Tabla1[[#This Row],[MC]]*Tabla1[[#This Row],[Pedido]]*Tabla1[[#This Row],[PVC ]]</f>
        <v>0</v>
      </c>
      <c r="J1557" s="26">
        <v>0.21</v>
      </c>
      <c r="K1557" s="63"/>
      <c r="L1557" s="28" t="s">
        <v>24296</v>
      </c>
      <c r="M1557" s="53">
        <v>1400306.683</v>
      </c>
      <c r="N1557" s="64" t="str">
        <f>+IF(Tabla1[[#This Row],[F PMPI]]="SÍ","No","Sí")</f>
        <v>Sí</v>
      </c>
      <c r="O1557" s="65">
        <f>+Tabla1[[#This Row],[PVL]]*1.055</f>
        <v>1477323.5505649999</v>
      </c>
      <c r="P1557" s="65">
        <f>+Tabla1[[#This Row],[PVL]]*1.43</f>
        <v>2002438.5566899998</v>
      </c>
      <c r="Q1557" s="66" t="str">
        <f>+HYPERLINK(Tabla1[[#This Row],[PAG]])</f>
        <v/>
      </c>
      <c r="R1557" s="67"/>
      <c r="S1557" s="68"/>
      <c r="T1557" s="69"/>
      <c r="U1557" s="69"/>
      <c r="V1557" s="69"/>
      <c r="W1557" s="69"/>
      <c r="X1557" s="69"/>
      <c r="Y1557" s="35"/>
      <c r="Z1557" s="35" t="s">
        <v>65</v>
      </c>
      <c r="AA1557" s="36">
        <v>1</v>
      </c>
      <c r="AB1557" s="35" t="s">
        <v>27</v>
      </c>
      <c r="AC1557" s="35" t="str">
        <f>+IF(Tabla1[[#This Row],[STK]]="no","Sin STK", "STK disponible")</f>
        <v>STK disponible</v>
      </c>
      <c r="AD1557" s="35">
        <f>+I1557*J1557</f>
        <v>0</v>
      </c>
      <c r="AE1557" s="35">
        <f>+I1557*K1557</f>
        <v>0</v>
      </c>
      <c r="AF1557" s="36">
        <f>IF(Tabla1[[#This Row],[ref pack]]=1,Tabla1[[#This Row],[Pedido]],LCM(Tabla1[[#This Row],[MC VIEJO]],Tabla1[[#This Row],[Pedido]]))</f>
        <v>1</v>
      </c>
      <c r="AG1557" s="36">
        <f>+VLOOKUP(Tabla1[[#This Row],[Artículo]],'.'!$B$2:$D$11481,3,)</f>
        <v>1</v>
      </c>
      <c r="AH1557" s="37" t="str">
        <f>+IFERROR(SEARCH("pack",Tabla1[[#This Row],[PACK]]),"")</f>
        <v/>
      </c>
    </row>
    <row r="1558" spans="1:34" ht="24" customHeight="1" x14ac:dyDescent="0.2">
      <c r="A1558" s="50" t="s">
        <v>2600</v>
      </c>
      <c r="B1558" s="60" t="s">
        <v>2859</v>
      </c>
      <c r="C1558" s="61" t="s">
        <v>2860</v>
      </c>
      <c r="D1558" s="52" t="s">
        <v>9842</v>
      </c>
      <c r="E1558" s="53">
        <v>549101.66</v>
      </c>
      <c r="F1558" s="23" t="str">
        <f>+IFERROR(VLOOKUP(Tabla1[[#This Row],[Artículo]],'..'!$B$2:$D$569000,3,),"")</f>
        <v/>
      </c>
      <c r="G1558" s="24" t="str">
        <f>IF(H1558=AF1558,"", "Error MC")</f>
        <v>Error MC</v>
      </c>
      <c r="H1558" s="62"/>
      <c r="I1558" s="54">
        <f>+Tabla1[[#This Row],[MC]]*Tabla1[[#This Row],[Pedido]]*Tabla1[[#This Row],[PVC ]]</f>
        <v>0</v>
      </c>
      <c r="J1558" s="26">
        <v>0.21</v>
      </c>
      <c r="K1558" s="63"/>
      <c r="L1558" s="28" t="s">
        <v>24296</v>
      </c>
      <c r="M1558" s="53">
        <v>863736.91399999999</v>
      </c>
      <c r="N1558" s="64" t="str">
        <f>+IF(Tabla1[[#This Row],[F PMPI]]="SÍ","No","Sí")</f>
        <v>No</v>
      </c>
      <c r="O1558" s="65">
        <f>+Tabla1[[#This Row],[PVL]]*1.055</f>
        <v>911242.44426999998</v>
      </c>
      <c r="P1558" s="65">
        <f>+Tabla1[[#This Row],[PVL]]*1.43</f>
        <v>1235143.7870199999</v>
      </c>
      <c r="Q1558" s="66" t="str">
        <f>+HYPERLINK(Tabla1[[#This Row],[PAG]])</f>
        <v>https://todomusica.com.ar/soporte-de-bafles/6756-vrx-smaf.html</v>
      </c>
      <c r="R1558" s="67"/>
      <c r="S1558" s="68"/>
      <c r="T1558" s="69"/>
      <c r="U1558" s="69"/>
      <c r="V1558" s="69"/>
      <c r="W1558" s="69"/>
      <c r="X1558" s="69"/>
      <c r="Y1558" s="35"/>
      <c r="Z1558" s="35" t="s">
        <v>25583</v>
      </c>
      <c r="AA1558" s="36">
        <v>1</v>
      </c>
      <c r="AB1558" s="35" t="s">
        <v>9849</v>
      </c>
      <c r="AC1558" s="35" t="str">
        <f>+IF(Tabla1[[#This Row],[STK]]="no","Sin STK", "STK disponible")</f>
        <v>STK disponible</v>
      </c>
      <c r="AD1558" s="35">
        <f>+I1558*J1558</f>
        <v>0</v>
      </c>
      <c r="AE1558" s="35">
        <f>+I1558*K1558</f>
        <v>0</v>
      </c>
      <c r="AF1558" s="36">
        <f>IF(Tabla1[[#This Row],[ref pack]]=1,Tabla1[[#This Row],[Pedido]],LCM(Tabla1[[#This Row],[MC VIEJO]],Tabla1[[#This Row],[Pedido]]))</f>
        <v>1</v>
      </c>
      <c r="AG1558" s="36">
        <f>+VLOOKUP(Tabla1[[#This Row],[Artículo]],'.'!$B$2:$D$11481,3,)</f>
        <v>1</v>
      </c>
      <c r="AH1558" s="37" t="str">
        <f>+IFERROR(SEARCH("pack",Tabla1[[#This Row],[PACK]]),"")</f>
        <v/>
      </c>
    </row>
    <row r="1559" spans="1:34" ht="24" customHeight="1" x14ac:dyDescent="0.2">
      <c r="A1559" s="50" t="s">
        <v>2600</v>
      </c>
      <c r="B1559" s="60" t="s">
        <v>2861</v>
      </c>
      <c r="C1559" s="61" t="s">
        <v>2862</v>
      </c>
      <c r="D1559" s="52" t="s">
        <v>9842</v>
      </c>
      <c r="E1559" s="53">
        <v>2022183.28</v>
      </c>
      <c r="F1559" s="23" t="str">
        <f>+IFERROR(VLOOKUP(Tabla1[[#This Row],[Artículo]],'..'!$B$2:$D$569000,3,),"")</f>
        <v/>
      </c>
      <c r="G1559" s="24" t="str">
        <f>IF(H1559=AF1559,"", "Error MC")</f>
        <v>Error MC</v>
      </c>
      <c r="H1559" s="62"/>
      <c r="I1559" s="54">
        <f>+Tabla1[[#This Row],[MC]]*Tabla1[[#This Row],[Pedido]]*Tabla1[[#This Row],[PVC ]]</f>
        <v>0</v>
      </c>
      <c r="J1559" s="26">
        <v>0.21</v>
      </c>
      <c r="K1559" s="63"/>
      <c r="L1559" s="28" t="s">
        <v>24296</v>
      </c>
      <c r="M1559" s="53">
        <v>3180894.2949999999</v>
      </c>
      <c r="N1559" s="64" t="str">
        <f>+IF(Tabla1[[#This Row],[F PMPI]]="SÍ","No","Sí")</f>
        <v>No</v>
      </c>
      <c r="O1559" s="65">
        <f>+Tabla1[[#This Row],[PVL]]*1.055</f>
        <v>3355843.4812249998</v>
      </c>
      <c r="P1559" s="65">
        <f>+Tabla1[[#This Row],[PVL]]*1.43</f>
        <v>4548678.8418499995</v>
      </c>
      <c r="Q1559" s="66" t="str">
        <f>+HYPERLINK(Tabla1[[#This Row],[PAG]])</f>
        <v>https://todomusica.com.ar/bafles-activos/9612-monitor-escenario-1515-1600w127db-fullr-biamp-madera.html</v>
      </c>
      <c r="R1559" s="67"/>
      <c r="S1559" s="68"/>
      <c r="T1559" s="69"/>
      <c r="U1559" s="69"/>
      <c r="V1559" s="69"/>
      <c r="W1559" s="69"/>
      <c r="X1559" s="69"/>
      <c r="Y1559" s="35"/>
      <c r="Z1559" s="35" t="s">
        <v>25584</v>
      </c>
      <c r="AA1559" s="36">
        <v>1</v>
      </c>
      <c r="AB1559" s="35" t="s">
        <v>9849</v>
      </c>
      <c r="AC1559" s="35" t="str">
        <f>+IF(Tabla1[[#This Row],[STK]]="no","Sin STK", "STK disponible")</f>
        <v>STK disponible</v>
      </c>
      <c r="AD1559" s="35">
        <f>+I1559*J1559</f>
        <v>0</v>
      </c>
      <c r="AE1559" s="35">
        <f>+I1559*K1559</f>
        <v>0</v>
      </c>
      <c r="AF1559" s="36">
        <f>IF(Tabla1[[#This Row],[ref pack]]=1,Tabla1[[#This Row],[Pedido]],LCM(Tabla1[[#This Row],[MC VIEJO]],Tabla1[[#This Row],[Pedido]]))</f>
        <v>1</v>
      </c>
      <c r="AG1559" s="36">
        <f>+VLOOKUP(Tabla1[[#This Row],[Artículo]],'.'!$B$2:$D$11481,3,)</f>
        <v>1</v>
      </c>
      <c r="AH1559" s="37" t="str">
        <f>+IFERROR(SEARCH("pack",Tabla1[[#This Row],[PACK]]),"")</f>
        <v/>
      </c>
    </row>
    <row r="1560" spans="1:34" ht="24" customHeight="1" x14ac:dyDescent="0.2">
      <c r="A1560" s="50" t="s">
        <v>2600</v>
      </c>
      <c r="B1560" s="60" t="s">
        <v>2863</v>
      </c>
      <c r="C1560" s="61" t="s">
        <v>2864</v>
      </c>
      <c r="D1560" s="52" t="s">
        <v>27</v>
      </c>
      <c r="E1560" s="53">
        <v>2358105.42</v>
      </c>
      <c r="F1560" s="23" t="str">
        <f>+IFERROR(VLOOKUP(Tabla1[[#This Row],[Artículo]],'..'!$B$2:$D$569000,3,),"")</f>
        <v/>
      </c>
      <c r="G1560" s="24" t="str">
        <f>IF(H1560=AF1560,"", "Error MC")</f>
        <v>Error MC</v>
      </c>
      <c r="H1560" s="62"/>
      <c r="I1560" s="54">
        <f>+Tabla1[[#This Row],[MC]]*Tabla1[[#This Row],[Pedido]]*Tabla1[[#This Row],[PVC ]]</f>
        <v>0</v>
      </c>
      <c r="J1560" s="26">
        <v>0.21</v>
      </c>
      <c r="K1560" s="63"/>
      <c r="L1560" s="28" t="s">
        <v>24296</v>
      </c>
      <c r="M1560" s="53">
        <v>3709299.8309999998</v>
      </c>
      <c r="N1560" s="64" t="str">
        <f>+IF(Tabla1[[#This Row],[F PMPI]]="SÍ","No","Sí")</f>
        <v>No</v>
      </c>
      <c r="O1560" s="65">
        <f>+Tabla1[[#This Row],[PVL]]*1.055</f>
        <v>3913311.3217049995</v>
      </c>
      <c r="P1560" s="65">
        <f>+Tabla1[[#This Row],[PVL]]*1.43</f>
        <v>5304298.7583299996</v>
      </c>
      <c r="Q1560" s="66" t="str">
        <f>+HYPERLINK(Tabla1[[#This Row],[PAG]])</f>
        <v>https://todomusica.com.ar/bafles-activos/6961-vrx918sp-230.html</v>
      </c>
      <c r="R1560" s="67"/>
      <c r="S1560" s="68"/>
      <c r="T1560" s="69"/>
      <c r="U1560" s="69"/>
      <c r="V1560" s="69"/>
      <c r="W1560" s="69"/>
      <c r="X1560" s="69"/>
      <c r="Y1560" s="35"/>
      <c r="Z1560" s="35" t="s">
        <v>25585</v>
      </c>
      <c r="AA1560" s="36">
        <v>1</v>
      </c>
      <c r="AB1560" s="35" t="s">
        <v>9849</v>
      </c>
      <c r="AC1560" s="35" t="str">
        <f>+IF(Tabla1[[#This Row],[STK]]="no","Sin STK", "STK disponible")</f>
        <v>Sin STK</v>
      </c>
      <c r="AD1560" s="35">
        <f>+I1560*J1560</f>
        <v>0</v>
      </c>
      <c r="AE1560" s="35">
        <f>+I1560*K1560</f>
        <v>0</v>
      </c>
      <c r="AF1560" s="36">
        <f>IF(Tabla1[[#This Row],[ref pack]]=1,Tabla1[[#This Row],[Pedido]],LCM(Tabla1[[#This Row],[MC VIEJO]],Tabla1[[#This Row],[Pedido]]))</f>
        <v>1</v>
      </c>
      <c r="AG1560" s="36">
        <f>+VLOOKUP(Tabla1[[#This Row],[Artículo]],'.'!$B$2:$D$11481,3,)</f>
        <v>1</v>
      </c>
      <c r="AH1560" s="37" t="str">
        <f>+IFERROR(SEARCH("pack",Tabla1[[#This Row],[PACK]]),"")</f>
        <v/>
      </c>
    </row>
    <row r="1561" spans="1:34" ht="24" customHeight="1" x14ac:dyDescent="0.2">
      <c r="A1561" s="50" t="s">
        <v>2600</v>
      </c>
      <c r="B1561" s="60" t="s">
        <v>2865</v>
      </c>
      <c r="C1561" s="61" t="s">
        <v>2866</v>
      </c>
      <c r="D1561" s="52" t="s">
        <v>27</v>
      </c>
      <c r="E1561" s="53">
        <v>1665014.02</v>
      </c>
      <c r="F1561" s="23" t="str">
        <f>+IFERROR(VLOOKUP(Tabla1[[#This Row],[Artículo]],'..'!$B$2:$D$569000,3,),"")</f>
        <v/>
      </c>
      <c r="G1561" s="24" t="str">
        <f>IF(H1561=AF1561,"", "Error MC")</f>
        <v>Error MC</v>
      </c>
      <c r="H1561" s="62"/>
      <c r="I1561" s="54">
        <f>+Tabla1[[#This Row],[MC]]*Tabla1[[#This Row],[Pedido]]*Tabla1[[#This Row],[PVC ]]</f>
        <v>0</v>
      </c>
      <c r="J1561" s="26">
        <v>0.21</v>
      </c>
      <c r="K1561" s="63"/>
      <c r="L1561" s="28" t="s">
        <v>24296</v>
      </c>
      <c r="M1561" s="53">
        <v>2619067.0580000002</v>
      </c>
      <c r="N1561" s="64" t="str">
        <f>+IF(Tabla1[[#This Row],[F PMPI]]="SÍ","No","Sí")</f>
        <v>No</v>
      </c>
      <c r="O1561" s="65">
        <f>+Tabla1[[#This Row],[PVL]]*1.055</f>
        <v>2763115.7461899999</v>
      </c>
      <c r="P1561" s="65">
        <f>+Tabla1[[#This Row],[PVL]]*1.43</f>
        <v>3745265.8929400002</v>
      </c>
      <c r="Q1561" s="66" t="str">
        <f>+HYPERLINK(Tabla1[[#This Row],[PAG]])</f>
        <v>https://todomusica.com.ar/bafles-line-array/8626-bafle-activo-line-array-8dr-400w-100-x-15-ang-fijo.html</v>
      </c>
      <c r="R1561" s="67"/>
      <c r="S1561" s="68"/>
      <c r="T1561" s="69"/>
      <c r="U1561" s="69"/>
      <c r="V1561" s="69"/>
      <c r="W1561" s="69"/>
      <c r="X1561" s="69"/>
      <c r="Y1561" s="35"/>
      <c r="Z1561" s="35" t="s">
        <v>25586</v>
      </c>
      <c r="AA1561" s="36">
        <v>1</v>
      </c>
      <c r="AB1561" s="35" t="s">
        <v>9849</v>
      </c>
      <c r="AC1561" s="35" t="str">
        <f>+IF(Tabla1[[#This Row],[STK]]="no","Sin STK", "STK disponible")</f>
        <v>Sin STK</v>
      </c>
      <c r="AD1561" s="35">
        <f>+I1561*J1561</f>
        <v>0</v>
      </c>
      <c r="AE1561" s="35">
        <f>+I1561*K1561</f>
        <v>0</v>
      </c>
      <c r="AF1561" s="36">
        <f>IF(Tabla1[[#This Row],[ref pack]]=1,Tabla1[[#This Row],[Pedido]],LCM(Tabla1[[#This Row],[MC VIEJO]],Tabla1[[#This Row],[Pedido]]))</f>
        <v>1</v>
      </c>
      <c r="AG1561" s="36">
        <f>+VLOOKUP(Tabla1[[#This Row],[Artículo]],'.'!$B$2:$D$11481,3,)</f>
        <v>1</v>
      </c>
      <c r="AH1561" s="37" t="str">
        <f>+IFERROR(SEARCH("pack",Tabla1[[#This Row],[PACK]]),"")</f>
        <v/>
      </c>
    </row>
    <row r="1562" spans="1:34" ht="24" customHeight="1" x14ac:dyDescent="0.2">
      <c r="A1562" s="50" t="s">
        <v>2600</v>
      </c>
      <c r="B1562" s="60" t="s">
        <v>2867</v>
      </c>
      <c r="C1562" s="61" t="s">
        <v>2868</v>
      </c>
      <c r="D1562" s="52" t="s">
        <v>9842</v>
      </c>
      <c r="E1562" s="53">
        <v>4005509.07</v>
      </c>
      <c r="F1562" s="23" t="str">
        <f>+IFERROR(VLOOKUP(Tabla1[[#This Row],[Artículo]],'..'!$B$2:$D$569000,3,),"")</f>
        <v/>
      </c>
      <c r="G1562" s="24" t="str">
        <f>IF(H1562=AF1562,"", "Error MC")</f>
        <v>Error MC</v>
      </c>
      <c r="H1562" s="62"/>
      <c r="I1562" s="54">
        <f>+Tabla1[[#This Row],[MC]]*Tabla1[[#This Row],[Pedido]]*Tabla1[[#This Row],[PVC ]]</f>
        <v>0</v>
      </c>
      <c r="J1562" s="26">
        <v>0.21</v>
      </c>
      <c r="K1562" s="63"/>
      <c r="L1562" s="28" t="s">
        <v>24296</v>
      </c>
      <c r="M1562" s="53">
        <v>6300665.7659999998</v>
      </c>
      <c r="N1562" s="64" t="str">
        <f>+IF(Tabla1[[#This Row],[F PMPI]]="SÍ","No","Sí")</f>
        <v>No</v>
      </c>
      <c r="O1562" s="65">
        <f>+Tabla1[[#This Row],[PVL]]*1.055</f>
        <v>6647202.383129999</v>
      </c>
      <c r="P1562" s="65">
        <f>+Tabla1[[#This Row],[PVL]]*1.43</f>
        <v>9009952.04538</v>
      </c>
      <c r="Q1562" s="66" t="str">
        <f>+HYPERLINK(Tabla1[[#This Row],[PAG]])</f>
        <v>https://todomusica.com.ar/bafles-line-array/7807-sales-model-vrx932lap.html</v>
      </c>
      <c r="R1562" s="67"/>
      <c r="S1562" s="68"/>
      <c r="T1562" s="69"/>
      <c r="U1562" s="69"/>
      <c r="V1562" s="69"/>
      <c r="W1562" s="69"/>
      <c r="X1562" s="69"/>
      <c r="Y1562" s="35"/>
      <c r="Z1562" s="35" t="s">
        <v>25587</v>
      </c>
      <c r="AA1562" s="36">
        <v>1</v>
      </c>
      <c r="AB1562" s="35" t="s">
        <v>9849</v>
      </c>
      <c r="AC1562" s="35" t="str">
        <f>+IF(Tabla1[[#This Row],[STK]]="no","Sin STK", "STK disponible")</f>
        <v>STK disponible</v>
      </c>
      <c r="AD1562" s="35">
        <f>+I1562*J1562</f>
        <v>0</v>
      </c>
      <c r="AE1562" s="35">
        <f>+I1562*K1562</f>
        <v>0</v>
      </c>
      <c r="AF1562" s="36">
        <f>IF(Tabla1[[#This Row],[ref pack]]=1,Tabla1[[#This Row],[Pedido]],LCM(Tabla1[[#This Row],[MC VIEJO]],Tabla1[[#This Row],[Pedido]]))</f>
        <v>1</v>
      </c>
      <c r="AG1562" s="36">
        <f>+VLOOKUP(Tabla1[[#This Row],[Artículo]],'.'!$B$2:$D$11481,3,)</f>
        <v>1</v>
      </c>
      <c r="AH1562" s="37" t="str">
        <f>+IFERROR(SEARCH("pack",Tabla1[[#This Row],[PACK]]),"")</f>
        <v/>
      </c>
    </row>
    <row r="1563" spans="1:34" ht="24" customHeight="1" x14ac:dyDescent="0.2">
      <c r="A1563" s="50" t="s">
        <v>2600</v>
      </c>
      <c r="B1563" s="60" t="s">
        <v>2869</v>
      </c>
      <c r="C1563" s="61" t="s">
        <v>2870</v>
      </c>
      <c r="D1563" s="52" t="s">
        <v>27</v>
      </c>
      <c r="E1563" s="53">
        <v>14320527.68</v>
      </c>
      <c r="F1563" s="23" t="str">
        <f>+IFERROR(VLOOKUP(Tabla1[[#This Row],[Artículo]],'..'!$B$2:$D$569000,3,),"")</f>
        <v/>
      </c>
      <c r="G1563" s="24" t="str">
        <f>IF(H1563=AF1563,"", "Error MC")</f>
        <v>Error MC</v>
      </c>
      <c r="H1563" s="62"/>
      <c r="I1563" s="54">
        <f>+Tabla1[[#This Row],[MC]]*Tabla1[[#This Row],[Pedido]]*Tabla1[[#This Row],[PVC ]]</f>
        <v>0</v>
      </c>
      <c r="J1563" s="26">
        <v>0.21</v>
      </c>
      <c r="K1563" s="63"/>
      <c r="L1563" s="28" t="s">
        <v>24296</v>
      </c>
      <c r="M1563" s="53">
        <v>22526190.035999998</v>
      </c>
      <c r="N1563" s="64" t="str">
        <f>+IF(Tabla1[[#This Row],[F PMPI]]="SÍ","No","Sí")</f>
        <v>No</v>
      </c>
      <c r="O1563" s="65">
        <f>+Tabla1[[#This Row],[PVL]]*1.055</f>
        <v>23765130.487979997</v>
      </c>
      <c r="P1563" s="65">
        <f>+Tabla1[[#This Row],[PVL]]*1.43</f>
        <v>32212451.751479998</v>
      </c>
      <c r="Q1563" s="66" t="str">
        <f>+HYPERLINK(Tabla1[[#This Row],[PAG]])</f>
        <v>https://todomusica.com.ar/bafles-line-array/7972-vtx-a12.html</v>
      </c>
      <c r="R1563" s="67"/>
      <c r="S1563" s="68"/>
      <c r="T1563" s="69"/>
      <c r="U1563" s="69"/>
      <c r="V1563" s="69"/>
      <c r="W1563" s="69"/>
      <c r="X1563" s="69"/>
      <c r="Y1563" s="35"/>
      <c r="Z1563" s="35" t="s">
        <v>25588</v>
      </c>
      <c r="AA1563" s="36">
        <v>1</v>
      </c>
      <c r="AB1563" s="35" t="s">
        <v>9849</v>
      </c>
      <c r="AC1563" s="35" t="str">
        <f>+IF(Tabla1[[#This Row],[STK]]="no","Sin STK", "STK disponible")</f>
        <v>Sin STK</v>
      </c>
      <c r="AD1563" s="35">
        <f>+I1563*J1563</f>
        <v>0</v>
      </c>
      <c r="AE1563" s="35">
        <f>+I1563*K1563</f>
        <v>0</v>
      </c>
      <c r="AF1563" s="36">
        <f>IF(Tabla1[[#This Row],[ref pack]]=1,Tabla1[[#This Row],[Pedido]],LCM(Tabla1[[#This Row],[MC VIEJO]],Tabla1[[#This Row],[Pedido]]))</f>
        <v>1</v>
      </c>
      <c r="AG1563" s="36">
        <f>+VLOOKUP(Tabla1[[#This Row],[Artículo]],'.'!$B$2:$D$11481,3,)</f>
        <v>1</v>
      </c>
      <c r="AH1563" s="37" t="str">
        <f>+IFERROR(SEARCH("pack",Tabla1[[#This Row],[PACK]]),"")</f>
        <v/>
      </c>
    </row>
    <row r="1564" spans="1:34" ht="24" customHeight="1" x14ac:dyDescent="0.2">
      <c r="A1564" s="50" t="s">
        <v>2600</v>
      </c>
      <c r="B1564" s="60" t="s">
        <v>2871</v>
      </c>
      <c r="C1564" s="61" t="s">
        <v>2872</v>
      </c>
      <c r="D1564" s="52" t="s">
        <v>27</v>
      </c>
      <c r="E1564" s="53">
        <v>4752293.66</v>
      </c>
      <c r="F1564" s="23" t="str">
        <f>+IFERROR(VLOOKUP(Tabla1[[#This Row],[Artículo]],'..'!$B$2:$D$569000,3,),"")</f>
        <v/>
      </c>
      <c r="G1564" s="24" t="str">
        <f>IF(H1564=AF1564,"", "Error MC")</f>
        <v>Error MC</v>
      </c>
      <c r="H1564" s="62"/>
      <c r="I1564" s="54">
        <f>+Tabla1[[#This Row],[MC]]*Tabla1[[#This Row],[Pedido]]*Tabla1[[#This Row],[PVC ]]</f>
        <v>0</v>
      </c>
      <c r="J1564" s="26">
        <v>0.21</v>
      </c>
      <c r="K1564" s="63"/>
      <c r="L1564" s="28" t="s">
        <v>24296</v>
      </c>
      <c r="M1564" s="53">
        <v>7475357.9299999997</v>
      </c>
      <c r="N1564" s="64" t="str">
        <f>+IF(Tabla1[[#This Row],[F PMPI]]="SÍ","No","Sí")</f>
        <v>No</v>
      </c>
      <c r="O1564" s="65">
        <f>+Tabla1[[#This Row],[PVL]]*1.055</f>
        <v>7886502.6161499992</v>
      </c>
      <c r="P1564" s="65">
        <f>+Tabla1[[#This Row],[PVL]]*1.43</f>
        <v>10689761.8399</v>
      </c>
      <c r="Q1564" s="66" t="str">
        <f>+HYPERLINK(Tabla1[[#This Row],[PAG]])</f>
        <v>https://todomusica.com.ar/soporte-de-bafles/7973-vtx-a12-af.html</v>
      </c>
      <c r="R1564" s="67"/>
      <c r="S1564" s="68"/>
      <c r="T1564" s="69"/>
      <c r="U1564" s="69"/>
      <c r="V1564" s="69"/>
      <c r="W1564" s="69"/>
      <c r="X1564" s="69"/>
      <c r="Y1564" s="35"/>
      <c r="Z1564" s="35" t="s">
        <v>25589</v>
      </c>
      <c r="AA1564" s="36">
        <v>1</v>
      </c>
      <c r="AB1564" s="35" t="s">
        <v>9849</v>
      </c>
      <c r="AC1564" s="35" t="str">
        <f>+IF(Tabla1[[#This Row],[STK]]="no","Sin STK", "STK disponible")</f>
        <v>Sin STK</v>
      </c>
      <c r="AD1564" s="35">
        <f>+I1564*J1564</f>
        <v>0</v>
      </c>
      <c r="AE1564" s="35">
        <f>+I1564*K1564</f>
        <v>0</v>
      </c>
      <c r="AF1564" s="36">
        <f>IF(Tabla1[[#This Row],[ref pack]]=1,Tabla1[[#This Row],[Pedido]],LCM(Tabla1[[#This Row],[MC VIEJO]],Tabla1[[#This Row],[Pedido]]))</f>
        <v>1</v>
      </c>
      <c r="AG1564" s="36">
        <f>+VLOOKUP(Tabla1[[#This Row],[Artículo]],'.'!$B$2:$D$11481,3,)</f>
        <v>1</v>
      </c>
      <c r="AH1564" s="37" t="str">
        <f>+IFERROR(SEARCH("pack",Tabla1[[#This Row],[PACK]]),"")</f>
        <v/>
      </c>
    </row>
    <row r="1565" spans="1:34" ht="24" customHeight="1" x14ac:dyDescent="0.2">
      <c r="A1565" s="50" t="s">
        <v>2600</v>
      </c>
      <c r="B1565" s="60" t="s">
        <v>2873</v>
      </c>
      <c r="C1565" s="61" t="s">
        <v>2874</v>
      </c>
      <c r="D1565" s="52" t="s">
        <v>27</v>
      </c>
      <c r="E1565" s="53">
        <v>1951834.9</v>
      </c>
      <c r="F1565" s="23" t="str">
        <f>+IFERROR(VLOOKUP(Tabla1[[#This Row],[Artículo]],'..'!$B$2:$D$569000,3,),"")</f>
        <v/>
      </c>
      <c r="G1565" s="24" t="str">
        <f>IF(H1565=AF1565,"", "Error MC")</f>
        <v>Error MC</v>
      </c>
      <c r="H1565" s="62"/>
      <c r="I1565" s="54">
        <f>+Tabla1[[#This Row],[MC]]*Tabla1[[#This Row],[Pedido]]*Tabla1[[#This Row],[PVC ]]</f>
        <v>0</v>
      </c>
      <c r="J1565" s="26">
        <v>0.105</v>
      </c>
      <c r="K1565" s="63"/>
      <c r="L1565" s="28" t="s">
        <v>24296</v>
      </c>
      <c r="M1565" s="53">
        <v>2803810.8339999998</v>
      </c>
      <c r="N1565" s="64" t="str">
        <f>+IF(Tabla1[[#This Row],[F PMPI]]="SÍ","No","Sí")</f>
        <v>No</v>
      </c>
      <c r="O1565" s="65">
        <f>+Tabla1[[#This Row],[PVL]]*1.055</f>
        <v>2958020.4298699996</v>
      </c>
      <c r="P1565" s="65">
        <f>+Tabla1[[#This Row],[PVL]]*1.43</f>
        <v>4009449.4926199997</v>
      </c>
      <c r="Q1565" s="66" t="str">
        <f>+HYPERLINK(Tabla1[[#This Row],[PAG]])</f>
        <v>https://todomusica.com.ar/varios/7974-vtx-a12-vt.html</v>
      </c>
      <c r="R1565" s="67"/>
      <c r="S1565" s="68"/>
      <c r="T1565" s="69"/>
      <c r="U1565" s="69"/>
      <c r="V1565" s="69"/>
      <c r="W1565" s="69"/>
      <c r="X1565" s="69"/>
      <c r="Y1565" s="35"/>
      <c r="Z1565" s="35" t="s">
        <v>25590</v>
      </c>
      <c r="AA1565" s="36">
        <v>1</v>
      </c>
      <c r="AB1565" s="35" t="s">
        <v>9849</v>
      </c>
      <c r="AC1565" s="35" t="str">
        <f>+IF(Tabla1[[#This Row],[STK]]="no","Sin STK", "STK disponible")</f>
        <v>Sin STK</v>
      </c>
      <c r="AD1565" s="35">
        <f>+I1565*J1565</f>
        <v>0</v>
      </c>
      <c r="AE1565" s="35">
        <f>+I1565*K1565</f>
        <v>0</v>
      </c>
      <c r="AF1565" s="36">
        <f>IF(Tabla1[[#This Row],[ref pack]]=1,Tabla1[[#This Row],[Pedido]],LCM(Tabla1[[#This Row],[MC VIEJO]],Tabla1[[#This Row],[Pedido]]))</f>
        <v>1</v>
      </c>
      <c r="AG1565" s="36">
        <f>+VLOOKUP(Tabla1[[#This Row],[Artículo]],'.'!$B$2:$D$11481,3,)</f>
        <v>1</v>
      </c>
      <c r="AH1565" s="37" t="str">
        <f>+IFERROR(SEARCH("pack",Tabla1[[#This Row],[PACK]]),"")</f>
        <v/>
      </c>
    </row>
    <row r="1566" spans="1:34" ht="24" customHeight="1" x14ac:dyDescent="0.2">
      <c r="A1566" s="50" t="s">
        <v>2600</v>
      </c>
      <c r="B1566" s="60" t="s">
        <v>23939</v>
      </c>
      <c r="C1566" s="61" t="s">
        <v>23940</v>
      </c>
      <c r="D1566" s="52" t="s">
        <v>27</v>
      </c>
      <c r="E1566" s="53">
        <v>8274977.1299999999</v>
      </c>
      <c r="F1566" s="23" t="str">
        <f>+IFERROR(VLOOKUP(Tabla1[[#This Row],[Artículo]],'..'!$B$2:$D$569000,3,),"")</f>
        <v/>
      </c>
      <c r="G1566" s="24" t="e">
        <f>IF(H1566=AF1566,"", "Error MC")</f>
        <v>#N/A</v>
      </c>
      <c r="H1566" s="62"/>
      <c r="I1566" s="54">
        <f>+Tabla1[[#This Row],[MC]]*Tabla1[[#This Row],[Pedido]]*Tabla1[[#This Row],[PVC ]]</f>
        <v>0</v>
      </c>
      <c r="J1566" s="26">
        <v>0.21</v>
      </c>
      <c r="K1566" s="63"/>
      <c r="L1566" s="28" t="s">
        <v>24296</v>
      </c>
      <c r="M1566" s="53">
        <v>13016539.027000001</v>
      </c>
      <c r="N1566" s="64" t="str">
        <f>+IF(Tabla1[[#This Row],[F PMPI]]="SÍ","No","Sí")</f>
        <v>No</v>
      </c>
      <c r="O1566" s="65">
        <f>+Tabla1[[#This Row],[PVL]]*1.055</f>
        <v>13732448.673485</v>
      </c>
      <c r="P1566" s="65">
        <f>+Tabla1[[#This Row],[PVL]]*1.43</f>
        <v>18613650.80861</v>
      </c>
      <c r="Q1566" s="66" t="str">
        <f>+HYPERLINK(Tabla1[[#This Row],[PAG]])</f>
        <v/>
      </c>
      <c r="R1566" s="67"/>
      <c r="S1566" s="68"/>
      <c r="T1566" s="69"/>
      <c r="U1566" s="69"/>
      <c r="V1566" s="69"/>
      <c r="W1566" s="69"/>
      <c r="X1566" s="69"/>
      <c r="Y1566" s="35"/>
      <c r="Z1566" s="35" t="s">
        <v>65</v>
      </c>
      <c r="AA1566" s="36">
        <v>1</v>
      </c>
      <c r="AB1566" s="35" t="s">
        <v>9849</v>
      </c>
      <c r="AC1566" s="35" t="str">
        <f>+IF(Tabla1[[#This Row],[STK]]="no","Sin STK", "STK disponible")</f>
        <v>Sin STK</v>
      </c>
      <c r="AD1566" s="35">
        <f>+I1566*J1566</f>
        <v>0</v>
      </c>
      <c r="AE1566" s="35">
        <f>+I1566*K1566</f>
        <v>0</v>
      </c>
      <c r="AF1566" s="36" t="e">
        <f>IF(Tabla1[[#This Row],[ref pack]]=1,Tabla1[[#This Row],[Pedido]],LCM(Tabla1[[#This Row],[MC VIEJO]],Tabla1[[#This Row],[Pedido]]))</f>
        <v>#N/A</v>
      </c>
      <c r="AG1566" s="36" t="e">
        <f>+VLOOKUP(Tabla1[[#This Row],[Artículo]],'.'!$B$2:$D$11481,3,)</f>
        <v>#N/A</v>
      </c>
      <c r="AH1566" s="37" t="str">
        <f>+IFERROR(SEARCH("pack",Tabla1[[#This Row],[PACK]]),"")</f>
        <v/>
      </c>
    </row>
    <row r="1567" spans="1:34" ht="24" customHeight="1" x14ac:dyDescent="0.2">
      <c r="A1567" s="50" t="s">
        <v>2600</v>
      </c>
      <c r="B1567" s="60" t="s">
        <v>2875</v>
      </c>
      <c r="C1567" s="61" t="s">
        <v>2876</v>
      </c>
      <c r="D1567" s="52" t="s">
        <v>27</v>
      </c>
      <c r="E1567" s="53">
        <v>6444237.4699999997</v>
      </c>
      <c r="F1567" s="23" t="str">
        <f>+IFERROR(VLOOKUP(Tabla1[[#This Row],[Artículo]],'..'!$B$2:$D$569000,3,),"")</f>
        <v/>
      </c>
      <c r="G1567" s="24" t="str">
        <f>IF(H1567=AF1567,"", "Error MC")</f>
        <v>Error MC</v>
      </c>
      <c r="H1567" s="62"/>
      <c r="I1567" s="54">
        <f>+Tabla1[[#This Row],[MC]]*Tabla1[[#This Row],[Pedido]]*Tabla1[[#This Row],[PVC ]]</f>
        <v>0</v>
      </c>
      <c r="J1567" s="26">
        <v>0.21</v>
      </c>
      <c r="K1567" s="63"/>
      <c r="L1567" s="28" t="s">
        <v>24296</v>
      </c>
      <c r="M1567" s="53">
        <v>10136785.539000001</v>
      </c>
      <c r="N1567" s="64" t="str">
        <f>+IF(Tabla1[[#This Row],[F PMPI]]="SÍ","No","Sí")</f>
        <v>No</v>
      </c>
      <c r="O1567" s="65">
        <f>+Tabla1[[#This Row],[PVL]]*1.055</f>
        <v>10694308.743644999</v>
      </c>
      <c r="P1567" s="65">
        <f>+Tabla1[[#This Row],[PVL]]*1.43</f>
        <v>14495603.320770001</v>
      </c>
      <c r="Q1567" s="66" t="str">
        <f>+HYPERLINK(Tabla1[[#This Row],[PAG]])</f>
        <v>http://www.todomusica.com.ar/bafles-activos-y-pasivos/30624-vtx-a8.html</v>
      </c>
      <c r="R1567" s="67"/>
      <c r="S1567" s="68"/>
      <c r="T1567" s="69"/>
      <c r="U1567" s="69"/>
      <c r="V1567" s="69"/>
      <c r="W1567" s="69"/>
      <c r="X1567" s="69"/>
      <c r="Y1567" s="35"/>
      <c r="Z1567" s="35" t="s">
        <v>25591</v>
      </c>
      <c r="AA1567" s="36">
        <v>1</v>
      </c>
      <c r="AB1567" s="35" t="s">
        <v>9849</v>
      </c>
      <c r="AC1567" s="35" t="str">
        <f>+IF(Tabla1[[#This Row],[STK]]="no","Sin STK", "STK disponible")</f>
        <v>Sin STK</v>
      </c>
      <c r="AD1567" s="35">
        <f>+I1567*J1567</f>
        <v>0</v>
      </c>
      <c r="AE1567" s="35">
        <f>+I1567*K1567</f>
        <v>0</v>
      </c>
      <c r="AF1567" s="36">
        <f>IF(Tabla1[[#This Row],[ref pack]]=1,Tabla1[[#This Row],[Pedido]],LCM(Tabla1[[#This Row],[MC VIEJO]],Tabla1[[#This Row],[Pedido]]))</f>
        <v>1</v>
      </c>
      <c r="AG1567" s="36">
        <f>+VLOOKUP(Tabla1[[#This Row],[Artículo]],'.'!$B$2:$D$11481,3,)</f>
        <v>1</v>
      </c>
      <c r="AH1567" s="37" t="str">
        <f>+IFERROR(SEARCH("pack",Tabla1[[#This Row],[PACK]]),"")</f>
        <v/>
      </c>
    </row>
    <row r="1568" spans="1:34" ht="24" customHeight="1" x14ac:dyDescent="0.2">
      <c r="A1568" s="50" t="s">
        <v>2600</v>
      </c>
      <c r="B1568" s="60" t="s">
        <v>2877</v>
      </c>
      <c r="C1568" s="61" t="s">
        <v>2878</v>
      </c>
      <c r="D1568" s="52" t="s">
        <v>27</v>
      </c>
      <c r="E1568" s="53">
        <v>2630733.9700000002</v>
      </c>
      <c r="F1568" s="23" t="str">
        <f>+IFERROR(VLOOKUP(Tabla1[[#This Row],[Artículo]],'..'!$B$2:$D$569000,3,),"")</f>
        <v/>
      </c>
      <c r="G1568" s="24" t="str">
        <f>IF(H1568=AF1568,"", "Error MC")</f>
        <v>Error MC</v>
      </c>
      <c r="H1568" s="62"/>
      <c r="I1568" s="54">
        <f>+Tabla1[[#This Row],[MC]]*Tabla1[[#This Row],[Pedido]]*Tabla1[[#This Row],[PVC ]]</f>
        <v>0</v>
      </c>
      <c r="J1568" s="26">
        <v>0.21</v>
      </c>
      <c r="K1568" s="63"/>
      <c r="L1568" s="28" t="s">
        <v>24296</v>
      </c>
      <c r="M1568" s="53">
        <v>4138144.534</v>
      </c>
      <c r="N1568" s="64" t="str">
        <f>+IF(Tabla1[[#This Row],[F PMPI]]="SÍ","No","Sí")</f>
        <v>No</v>
      </c>
      <c r="O1568" s="65">
        <f>+Tabla1[[#This Row],[PVL]]*1.055</f>
        <v>4365742.4833699996</v>
      </c>
      <c r="P1568" s="65">
        <f>+Tabla1[[#This Row],[PVL]]*1.43</f>
        <v>5917546.6836199993</v>
      </c>
      <c r="Q1568" s="66" t="str">
        <f>+HYPERLINK(Tabla1[[#This Row],[PAG]])</f>
        <v>http://www.todomusica.com.ar/bafles-activos-y-pasivos/30625-vtx-a8-af.html</v>
      </c>
      <c r="R1568" s="67"/>
      <c r="S1568" s="68"/>
      <c r="T1568" s="69"/>
      <c r="U1568" s="69"/>
      <c r="V1568" s="69"/>
      <c r="W1568" s="69"/>
      <c r="X1568" s="69"/>
      <c r="Y1568" s="35"/>
      <c r="Z1568" s="35" t="s">
        <v>25592</v>
      </c>
      <c r="AA1568" s="36">
        <v>1</v>
      </c>
      <c r="AB1568" s="35" t="s">
        <v>9849</v>
      </c>
      <c r="AC1568" s="35" t="str">
        <f>+IF(Tabla1[[#This Row],[STK]]="no","Sin STK", "STK disponible")</f>
        <v>Sin STK</v>
      </c>
      <c r="AD1568" s="35">
        <f>+I1568*J1568</f>
        <v>0</v>
      </c>
      <c r="AE1568" s="35">
        <f>+I1568*K1568</f>
        <v>0</v>
      </c>
      <c r="AF1568" s="36">
        <f>IF(Tabla1[[#This Row],[ref pack]]=1,Tabla1[[#This Row],[Pedido]],LCM(Tabla1[[#This Row],[MC VIEJO]],Tabla1[[#This Row],[Pedido]]))</f>
        <v>1</v>
      </c>
      <c r="AG1568" s="36">
        <f>+VLOOKUP(Tabla1[[#This Row],[Artículo]],'.'!$B$2:$D$11481,3,)</f>
        <v>1</v>
      </c>
      <c r="AH1568" s="37" t="str">
        <f>+IFERROR(SEARCH("pack",Tabla1[[#This Row],[PACK]]),"")</f>
        <v/>
      </c>
    </row>
    <row r="1569" spans="1:34" ht="24" customHeight="1" x14ac:dyDescent="0.2">
      <c r="A1569" s="50" t="s">
        <v>2600</v>
      </c>
      <c r="B1569" s="60" t="s">
        <v>16960</v>
      </c>
      <c r="C1569" s="61" t="s">
        <v>23941</v>
      </c>
      <c r="D1569" s="52" t="s">
        <v>27</v>
      </c>
      <c r="E1569" s="53">
        <v>1368614.23</v>
      </c>
      <c r="F1569" s="23" t="str">
        <f>+IFERROR(VLOOKUP(Tabla1[[#This Row],[Artículo]],'..'!$B$2:$D$569000,3,),"")</f>
        <v/>
      </c>
      <c r="G1569" s="24" t="str">
        <f>IF(H1569=AF1569,"", "Error MC")</f>
        <v>Error MC</v>
      </c>
      <c r="H1569" s="62"/>
      <c r="I1569" s="54">
        <f>+Tabla1[[#This Row],[MC]]*Tabla1[[#This Row],[Pedido]]*Tabla1[[#This Row],[PVC ]]</f>
        <v>0</v>
      </c>
      <c r="J1569" s="26">
        <v>0.21</v>
      </c>
      <c r="K1569" s="63"/>
      <c r="L1569" s="28" t="s">
        <v>24296</v>
      </c>
      <c r="M1569" s="53">
        <v>2152830.1850000001</v>
      </c>
      <c r="N1569" s="64" t="str">
        <f>+IF(Tabla1[[#This Row],[F PMPI]]="SÍ","No","Sí")</f>
        <v>Sí</v>
      </c>
      <c r="O1569" s="65">
        <f>+Tabla1[[#This Row],[PVL]]*1.055</f>
        <v>2271235.8451749999</v>
      </c>
      <c r="P1569" s="65">
        <f>+Tabla1[[#This Row],[PVL]]*1.43</f>
        <v>3078547.1645499999</v>
      </c>
      <c r="Q1569" s="66" t="str">
        <f>+HYPERLINK(Tabla1[[#This Row],[PAG]])</f>
        <v/>
      </c>
      <c r="R1569" s="67"/>
      <c r="S1569" s="68"/>
      <c r="T1569" s="69"/>
      <c r="U1569" s="69"/>
      <c r="V1569" s="69"/>
      <c r="W1569" s="69"/>
      <c r="X1569" s="69"/>
      <c r="Y1569" s="35"/>
      <c r="Z1569" s="35" t="s">
        <v>65</v>
      </c>
      <c r="AA1569" s="36">
        <v>1</v>
      </c>
      <c r="AB1569" s="35" t="s">
        <v>27</v>
      </c>
      <c r="AC1569" s="35" t="str">
        <f>+IF(Tabla1[[#This Row],[STK]]="no","Sin STK", "STK disponible")</f>
        <v>Sin STK</v>
      </c>
      <c r="AD1569" s="35">
        <f>+I1569*J1569</f>
        <v>0</v>
      </c>
      <c r="AE1569" s="35">
        <f>+I1569*K1569</f>
        <v>0</v>
      </c>
      <c r="AF1569" s="36">
        <f>IF(Tabla1[[#This Row],[ref pack]]=1,Tabla1[[#This Row],[Pedido]],LCM(Tabla1[[#This Row],[MC VIEJO]],Tabla1[[#This Row],[Pedido]]))</f>
        <v>1</v>
      </c>
      <c r="AG1569" s="36">
        <f>+VLOOKUP(Tabla1[[#This Row],[Artículo]],'.'!$B$2:$D$11481,3,)</f>
        <v>1</v>
      </c>
      <c r="AH1569" s="37" t="str">
        <f>+IFERROR(SEARCH("pack",Tabla1[[#This Row],[PACK]]),"")</f>
        <v/>
      </c>
    </row>
    <row r="1570" spans="1:34" ht="24" customHeight="1" x14ac:dyDescent="0.2">
      <c r="A1570" s="50" t="s">
        <v>2600</v>
      </c>
      <c r="B1570" s="60" t="s">
        <v>2879</v>
      </c>
      <c r="C1570" s="61" t="s">
        <v>2880</v>
      </c>
      <c r="D1570" s="52" t="s">
        <v>27</v>
      </c>
      <c r="E1570" s="53">
        <v>1823385.42</v>
      </c>
      <c r="F1570" s="23" t="str">
        <f>+IFERROR(VLOOKUP(Tabla1[[#This Row],[Artículo]],'..'!$B$2:$D$569000,3,),"")</f>
        <v/>
      </c>
      <c r="G1570" s="24" t="str">
        <f>IF(H1570=AF1570,"", "Error MC")</f>
        <v>Error MC</v>
      </c>
      <c r="H1570" s="62"/>
      <c r="I1570" s="54">
        <f>+Tabla1[[#This Row],[MC]]*Tabla1[[#This Row],[Pedido]]*Tabla1[[#This Row],[PVC ]]</f>
        <v>0</v>
      </c>
      <c r="J1570" s="26">
        <v>0.105</v>
      </c>
      <c r="K1570" s="63"/>
      <c r="L1570" s="28" t="s">
        <v>24296</v>
      </c>
      <c r="M1570" s="53">
        <v>2619293.16</v>
      </c>
      <c r="N1570" s="64" t="str">
        <f>+IF(Tabla1[[#This Row],[F PMPI]]="SÍ","No","Sí")</f>
        <v>No</v>
      </c>
      <c r="O1570" s="65">
        <f>+Tabla1[[#This Row],[PVL]]*1.055</f>
        <v>2763354.2837999999</v>
      </c>
      <c r="P1570" s="65">
        <f>+Tabla1[[#This Row],[PVL]]*1.43</f>
        <v>3745589.2187999999</v>
      </c>
      <c r="Q1570" s="66" t="str">
        <f>+HYPERLINK(Tabla1[[#This Row],[PAG]])</f>
        <v>http://www.todomusica.com.ar/bafles-activos-y-pasivos/30626-vtx-a8-vt.html</v>
      </c>
      <c r="R1570" s="67"/>
      <c r="S1570" s="68"/>
      <c r="T1570" s="69"/>
      <c r="U1570" s="69"/>
      <c r="V1570" s="69"/>
      <c r="W1570" s="69"/>
      <c r="X1570" s="69"/>
      <c r="Y1570" s="35"/>
      <c r="Z1570" s="35" t="s">
        <v>25593</v>
      </c>
      <c r="AA1570" s="36">
        <v>1</v>
      </c>
      <c r="AB1570" s="35" t="s">
        <v>9849</v>
      </c>
      <c r="AC1570" s="35" t="str">
        <f>+IF(Tabla1[[#This Row],[STK]]="no","Sin STK", "STK disponible")</f>
        <v>Sin STK</v>
      </c>
      <c r="AD1570" s="35">
        <f>+I1570*J1570</f>
        <v>0</v>
      </c>
      <c r="AE1570" s="35">
        <f>+I1570*K1570</f>
        <v>0</v>
      </c>
      <c r="AF1570" s="36">
        <f>IF(Tabla1[[#This Row],[ref pack]]=1,Tabla1[[#This Row],[Pedido]],LCM(Tabla1[[#This Row],[MC VIEJO]],Tabla1[[#This Row],[Pedido]]))</f>
        <v>1</v>
      </c>
      <c r="AG1570" s="36">
        <f>+VLOOKUP(Tabla1[[#This Row],[Artículo]],'.'!$B$2:$D$11481,3,)</f>
        <v>1</v>
      </c>
      <c r="AH1570" s="37" t="str">
        <f>+IFERROR(SEARCH("pack",Tabla1[[#This Row],[PACK]]),"")</f>
        <v/>
      </c>
    </row>
    <row r="1571" spans="1:34" ht="24" customHeight="1" x14ac:dyDescent="0.2">
      <c r="A1571" s="50" t="s">
        <v>2600</v>
      </c>
      <c r="B1571" s="60" t="s">
        <v>2881</v>
      </c>
      <c r="C1571" s="61" t="s">
        <v>2882</v>
      </c>
      <c r="D1571" s="52" t="s">
        <v>27</v>
      </c>
      <c r="E1571" s="53">
        <v>405196.79999999999</v>
      </c>
      <c r="F1571" s="23" t="str">
        <f>+IFERROR(VLOOKUP(Tabla1[[#This Row],[Artículo]],'..'!$B$2:$D$569000,3,),"")</f>
        <v/>
      </c>
      <c r="G1571" s="24" t="str">
        <f>IF(H1571=AF1571,"", "Error MC")</f>
        <v>Error MC</v>
      </c>
      <c r="H1571" s="62"/>
      <c r="I1571" s="54">
        <f>+Tabla1[[#This Row],[MC]]*Tabla1[[#This Row],[Pedido]]*Tabla1[[#This Row],[PVC ]]</f>
        <v>0</v>
      </c>
      <c r="J1571" s="26">
        <v>0.21</v>
      </c>
      <c r="K1571" s="63"/>
      <c r="L1571" s="28" t="s">
        <v>24296</v>
      </c>
      <c r="M1571" s="53">
        <v>637374.56599999999</v>
      </c>
      <c r="N1571" s="64" t="str">
        <f>+IF(Tabla1[[#This Row],[F PMPI]]="SÍ","No","Sí")</f>
        <v>No</v>
      </c>
      <c r="O1571" s="65">
        <f>+Tabla1[[#This Row],[PVL]]*1.055</f>
        <v>672430.16712999996</v>
      </c>
      <c r="P1571" s="65">
        <f>+Tabla1[[#This Row],[PVL]]*1.43</f>
        <v>911445.62937999994</v>
      </c>
      <c r="Q1571" s="66" t="str">
        <f>+HYPERLINK(Tabla1[[#This Row],[PAG]])</f>
        <v>http://www.todomusica.com.ar/bafles-activos-y-pasivos/30627-vtx-a8-vt-cvr.html</v>
      </c>
      <c r="R1571" s="67"/>
      <c r="S1571" s="68"/>
      <c r="T1571" s="69"/>
      <c r="U1571" s="69"/>
      <c r="V1571" s="69"/>
      <c r="W1571" s="69"/>
      <c r="X1571" s="69"/>
      <c r="Y1571" s="35"/>
      <c r="Z1571" s="35" t="s">
        <v>25594</v>
      </c>
      <c r="AA1571" s="36">
        <v>1</v>
      </c>
      <c r="AB1571" s="35" t="s">
        <v>9849</v>
      </c>
      <c r="AC1571" s="35" t="str">
        <f>+IF(Tabla1[[#This Row],[STK]]="no","Sin STK", "STK disponible")</f>
        <v>Sin STK</v>
      </c>
      <c r="AD1571" s="35">
        <f>+I1571*J1571</f>
        <v>0</v>
      </c>
      <c r="AE1571" s="35">
        <f>+I1571*K1571</f>
        <v>0</v>
      </c>
      <c r="AF1571" s="36">
        <f>IF(Tabla1[[#This Row],[ref pack]]=1,Tabla1[[#This Row],[Pedido]],LCM(Tabla1[[#This Row],[MC VIEJO]],Tabla1[[#This Row],[Pedido]]))</f>
        <v>1</v>
      </c>
      <c r="AG1571" s="36">
        <f>+VLOOKUP(Tabla1[[#This Row],[Artículo]],'.'!$B$2:$D$11481,3,)</f>
        <v>1</v>
      </c>
      <c r="AH1571" s="37" t="str">
        <f>+IFERROR(SEARCH("pack",Tabla1[[#This Row],[PACK]]),"")</f>
        <v/>
      </c>
    </row>
    <row r="1572" spans="1:34" ht="24" customHeight="1" x14ac:dyDescent="0.2">
      <c r="A1572" s="50" t="s">
        <v>2600</v>
      </c>
      <c r="B1572" s="60" t="s">
        <v>2883</v>
      </c>
      <c r="C1572" s="61" t="s">
        <v>2884</v>
      </c>
      <c r="D1572" s="52" t="s">
        <v>27</v>
      </c>
      <c r="E1572" s="53">
        <v>1873884.85</v>
      </c>
      <c r="F1572" s="23" t="str">
        <f>+IFERROR(VLOOKUP(Tabla1[[#This Row],[Artículo]],'..'!$B$2:$D$569000,3,),"")</f>
        <v/>
      </c>
      <c r="G1572" s="24" t="str">
        <f>IF(H1572=AF1572,"", "Error MC")</f>
        <v>Error MC</v>
      </c>
      <c r="H1572" s="62"/>
      <c r="I1572" s="54">
        <f>+Tabla1[[#This Row],[MC]]*Tabla1[[#This Row],[Pedido]]*Tabla1[[#This Row],[PVC ]]</f>
        <v>0</v>
      </c>
      <c r="J1572" s="26">
        <v>0.21</v>
      </c>
      <c r="K1572" s="63"/>
      <c r="L1572" s="28" t="s">
        <v>24296</v>
      </c>
      <c r="M1572" s="53">
        <v>2947620.875</v>
      </c>
      <c r="N1572" s="64" t="str">
        <f>+IF(Tabla1[[#This Row],[F PMPI]]="SÍ","No","Sí")</f>
        <v>Sí</v>
      </c>
      <c r="O1572" s="65">
        <f>+Tabla1[[#This Row],[PVL]]*1.055</f>
        <v>3109740.0231249998</v>
      </c>
      <c r="P1572" s="65">
        <f>+Tabla1[[#This Row],[PVL]]*1.43</f>
        <v>4215097.8512499994</v>
      </c>
      <c r="Q1572" s="66" t="str">
        <f>+HYPERLINK(Tabla1[[#This Row],[PAG]])</f>
        <v>https://todomusica.com.ar/productos-sin-categorias-de-netsuite/6096-vtx-f12.html</v>
      </c>
      <c r="R1572" s="67"/>
      <c r="S1572" s="68"/>
      <c r="T1572" s="69"/>
      <c r="U1572" s="69"/>
      <c r="V1572" s="69"/>
      <c r="W1572" s="69"/>
      <c r="X1572" s="69"/>
      <c r="Y1572" s="35"/>
      <c r="Z1572" s="35" t="s">
        <v>25595</v>
      </c>
      <c r="AA1572" s="36">
        <v>1</v>
      </c>
      <c r="AB1572" s="35" t="s">
        <v>27</v>
      </c>
      <c r="AC1572" s="35" t="str">
        <f>+IF(Tabla1[[#This Row],[STK]]="no","Sin STK", "STK disponible")</f>
        <v>Sin STK</v>
      </c>
      <c r="AD1572" s="35">
        <f>+I1572*J1572</f>
        <v>0</v>
      </c>
      <c r="AE1572" s="35">
        <f>+I1572*K1572</f>
        <v>0</v>
      </c>
      <c r="AF1572" s="36">
        <f>IF(Tabla1[[#This Row],[ref pack]]=1,Tabla1[[#This Row],[Pedido]],LCM(Tabla1[[#This Row],[MC VIEJO]],Tabla1[[#This Row],[Pedido]]))</f>
        <v>1</v>
      </c>
      <c r="AG1572" s="36">
        <f>+VLOOKUP(Tabla1[[#This Row],[Artículo]],'.'!$B$2:$D$11481,3,)</f>
        <v>1</v>
      </c>
      <c r="AH1572" s="37" t="str">
        <f>+IFERROR(SEARCH("pack",Tabla1[[#This Row],[PACK]]),"")</f>
        <v/>
      </c>
    </row>
    <row r="1573" spans="1:34" ht="24" customHeight="1" x14ac:dyDescent="0.2">
      <c r="A1573" s="50" t="s">
        <v>2600</v>
      </c>
      <c r="B1573" s="60" t="s">
        <v>2885</v>
      </c>
      <c r="C1573" s="61" t="s">
        <v>2886</v>
      </c>
      <c r="D1573" s="52" t="s">
        <v>27</v>
      </c>
      <c r="E1573" s="53">
        <v>2273499.4700000002</v>
      </c>
      <c r="F1573" s="23" t="str">
        <f>+IFERROR(VLOOKUP(Tabla1[[#This Row],[Artículo]],'..'!$B$2:$D$569000,3,),"")</f>
        <v/>
      </c>
      <c r="G1573" s="24" t="str">
        <f>IF(H1573=AF1573,"", "Error MC")</f>
        <v>Error MC</v>
      </c>
      <c r="H1573" s="62"/>
      <c r="I1573" s="54">
        <f>+Tabla1[[#This Row],[MC]]*Tabla1[[#This Row],[Pedido]]*Tabla1[[#This Row],[PVC ]]</f>
        <v>0</v>
      </c>
      <c r="J1573" s="26">
        <v>0.21</v>
      </c>
      <c r="K1573" s="63"/>
      <c r="L1573" s="28" t="s">
        <v>24296</v>
      </c>
      <c r="M1573" s="53">
        <v>3576214.665</v>
      </c>
      <c r="N1573" s="64" t="str">
        <f>+IF(Tabla1[[#This Row],[F PMPI]]="SÍ","No","Sí")</f>
        <v>Sí</v>
      </c>
      <c r="O1573" s="65">
        <f>+Tabla1[[#This Row],[PVL]]*1.055</f>
        <v>3772906.4715749999</v>
      </c>
      <c r="P1573" s="65">
        <f>+Tabla1[[#This Row],[PVL]]*1.43</f>
        <v>5113986.97095</v>
      </c>
      <c r="Q1573" s="66" t="str">
        <f>+HYPERLINK(Tabla1[[#This Row],[PAG]])</f>
        <v>https://todomusica.com.ar/productos-sin-categorias-de-netsuite/6097-vtx-f15.html</v>
      </c>
      <c r="R1573" s="67"/>
      <c r="S1573" s="68"/>
      <c r="T1573" s="69"/>
      <c r="U1573" s="69"/>
      <c r="V1573" s="69"/>
      <c r="W1573" s="69"/>
      <c r="X1573" s="69"/>
      <c r="Y1573" s="35"/>
      <c r="Z1573" s="35" t="s">
        <v>25596</v>
      </c>
      <c r="AA1573" s="36">
        <v>1</v>
      </c>
      <c r="AB1573" s="35" t="s">
        <v>27</v>
      </c>
      <c r="AC1573" s="35" t="str">
        <f>+IF(Tabla1[[#This Row],[STK]]="no","Sin STK", "STK disponible")</f>
        <v>Sin STK</v>
      </c>
      <c r="AD1573" s="35">
        <f>+I1573*J1573</f>
        <v>0</v>
      </c>
      <c r="AE1573" s="35">
        <f>+I1573*K1573</f>
        <v>0</v>
      </c>
      <c r="AF1573" s="36">
        <f>IF(Tabla1[[#This Row],[ref pack]]=1,Tabla1[[#This Row],[Pedido]],LCM(Tabla1[[#This Row],[MC VIEJO]],Tabla1[[#This Row],[Pedido]]))</f>
        <v>1</v>
      </c>
      <c r="AG1573" s="36">
        <f>+VLOOKUP(Tabla1[[#This Row],[Artículo]],'.'!$B$2:$D$11481,3,)</f>
        <v>1</v>
      </c>
      <c r="AH1573" s="37" t="str">
        <f>+IFERROR(SEARCH("pack",Tabla1[[#This Row],[PACK]]),"")</f>
        <v/>
      </c>
    </row>
    <row r="1574" spans="1:34" ht="24" customHeight="1" x14ac:dyDescent="0.2">
      <c r="A1574" s="50" t="s">
        <v>2600</v>
      </c>
      <c r="B1574" s="60" t="s">
        <v>2887</v>
      </c>
      <c r="C1574" s="61" t="s">
        <v>2888</v>
      </c>
      <c r="D1574" s="52" t="s">
        <v>27</v>
      </c>
      <c r="E1574" s="53">
        <v>3105886.39</v>
      </c>
      <c r="F1574" s="23" t="str">
        <f>+IFERROR(VLOOKUP(Tabla1[[#This Row],[Artículo]],'..'!$B$2:$D$569000,3,),"")</f>
        <v/>
      </c>
      <c r="G1574" s="24" t="str">
        <f>IF(H1574=AF1574,"", "Error MC")</f>
        <v>Error MC</v>
      </c>
      <c r="H1574" s="62"/>
      <c r="I1574" s="54">
        <f>+Tabla1[[#This Row],[MC]]*Tabla1[[#This Row],[Pedido]]*Tabla1[[#This Row],[PVC ]]</f>
        <v>0</v>
      </c>
      <c r="J1574" s="26">
        <v>0.21</v>
      </c>
      <c r="K1574" s="63"/>
      <c r="L1574" s="28" t="s">
        <v>24296</v>
      </c>
      <c r="M1574" s="53">
        <v>4885559.2949999999</v>
      </c>
      <c r="N1574" s="64" t="str">
        <f>+IF(Tabla1[[#This Row],[F PMPI]]="SÍ","No","Sí")</f>
        <v>No</v>
      </c>
      <c r="O1574" s="65">
        <f>+Tabla1[[#This Row],[PVL]]*1.055</f>
        <v>5154265.0562249999</v>
      </c>
      <c r="P1574" s="65">
        <f>+Tabla1[[#This Row],[PVL]]*1.43</f>
        <v>6986349.7918499997</v>
      </c>
      <c r="Q1574" s="66" t="str">
        <f>+HYPERLINK(Tabla1[[#This Row],[PAG]])</f>
        <v>http://www.todomusica.com.ar/bafles-activos-y-pasivos/31019-vtx-f18s.html</v>
      </c>
      <c r="R1574" s="67"/>
      <c r="S1574" s="68"/>
      <c r="T1574" s="69"/>
      <c r="U1574" s="69"/>
      <c r="V1574" s="69"/>
      <c r="W1574" s="69"/>
      <c r="X1574" s="69"/>
      <c r="Y1574" s="35"/>
      <c r="Z1574" s="35" t="s">
        <v>25597</v>
      </c>
      <c r="AA1574" s="36">
        <v>1</v>
      </c>
      <c r="AB1574" s="35" t="s">
        <v>9849</v>
      </c>
      <c r="AC1574" s="35" t="str">
        <f>+IF(Tabla1[[#This Row],[STK]]="no","Sin STK", "STK disponible")</f>
        <v>Sin STK</v>
      </c>
      <c r="AD1574" s="35">
        <f>+I1574*J1574</f>
        <v>0</v>
      </c>
      <c r="AE1574" s="35">
        <f>+I1574*K1574</f>
        <v>0</v>
      </c>
      <c r="AF1574" s="36">
        <f>IF(Tabla1[[#This Row],[ref pack]]=1,Tabla1[[#This Row],[Pedido]],LCM(Tabla1[[#This Row],[MC VIEJO]],Tabla1[[#This Row],[Pedido]]))</f>
        <v>1</v>
      </c>
      <c r="AG1574" s="36">
        <f>+VLOOKUP(Tabla1[[#This Row],[Artículo]],'.'!$B$2:$D$11481,3,)</f>
        <v>1</v>
      </c>
      <c r="AH1574" s="37" t="str">
        <f>+IFERROR(SEARCH("pack",Tabla1[[#This Row],[PACK]]),"")</f>
        <v/>
      </c>
    </row>
    <row r="1575" spans="1:34" ht="24" customHeight="1" x14ac:dyDescent="0.2">
      <c r="A1575" s="50" t="s">
        <v>2600</v>
      </c>
      <c r="B1575" s="60" t="s">
        <v>2889</v>
      </c>
      <c r="C1575" s="61" t="s">
        <v>2890</v>
      </c>
      <c r="D1575" s="52" t="s">
        <v>27</v>
      </c>
      <c r="E1575" s="53">
        <v>7924025.2400000002</v>
      </c>
      <c r="F1575" s="23" t="str">
        <f>+IFERROR(VLOOKUP(Tabla1[[#This Row],[Artículo]],'..'!$B$2:$D$569000,3,),"")</f>
        <v/>
      </c>
      <c r="G1575" s="24" t="str">
        <f>IF(H1575=AF1575,"", "Error MC")</f>
        <v>Error MC</v>
      </c>
      <c r="H1575" s="62"/>
      <c r="I1575" s="54">
        <f>+Tabla1[[#This Row],[MC]]*Tabla1[[#This Row],[Pedido]]*Tabla1[[#This Row],[PVC ]]</f>
        <v>0</v>
      </c>
      <c r="J1575" s="26">
        <v>0.21</v>
      </c>
      <c r="K1575" s="63"/>
      <c r="L1575" s="28" t="s">
        <v>24296</v>
      </c>
      <c r="M1575" s="53">
        <v>12464491.699999999</v>
      </c>
      <c r="N1575" s="64" t="str">
        <f>+IF(Tabla1[[#This Row],[F PMPI]]="SÍ","No","Sí")</f>
        <v>No</v>
      </c>
      <c r="O1575" s="65">
        <f>+Tabla1[[#This Row],[PVL]]*1.055</f>
        <v>13150038.743499998</v>
      </c>
      <c r="P1575" s="65">
        <f>+Tabla1[[#This Row],[PVL]]*1.43</f>
        <v>17824223.130999997</v>
      </c>
      <c r="Q1575" s="66" t="str">
        <f>+HYPERLINK(Tabla1[[#This Row],[PAG]])</f>
        <v>https://todomusica.com.ar/bafles-activos/6098-vtx-g28.html</v>
      </c>
      <c r="R1575" s="67"/>
      <c r="S1575" s="68"/>
      <c r="T1575" s="69"/>
      <c r="U1575" s="69"/>
      <c r="V1575" s="69"/>
      <c r="W1575" s="69"/>
      <c r="X1575" s="69"/>
      <c r="Y1575" s="35"/>
      <c r="Z1575" s="35" t="s">
        <v>25598</v>
      </c>
      <c r="AA1575" s="36">
        <v>1</v>
      </c>
      <c r="AB1575" s="35" t="s">
        <v>9849</v>
      </c>
      <c r="AC1575" s="35" t="str">
        <f>+IF(Tabla1[[#This Row],[STK]]="no","Sin STK", "STK disponible")</f>
        <v>Sin STK</v>
      </c>
      <c r="AD1575" s="35">
        <f>+I1575*J1575</f>
        <v>0</v>
      </c>
      <c r="AE1575" s="35">
        <f>+I1575*K1575</f>
        <v>0</v>
      </c>
      <c r="AF1575" s="36">
        <f>IF(Tabla1[[#This Row],[ref pack]]=1,Tabla1[[#This Row],[Pedido]],LCM(Tabla1[[#This Row],[MC VIEJO]],Tabla1[[#This Row],[Pedido]]))</f>
        <v>1</v>
      </c>
      <c r="AG1575" s="36">
        <f>+VLOOKUP(Tabla1[[#This Row],[Artículo]],'.'!$B$2:$D$11481,3,)</f>
        <v>1</v>
      </c>
      <c r="AH1575" s="37" t="str">
        <f>+IFERROR(SEARCH("pack",Tabla1[[#This Row],[PACK]]),"")</f>
        <v/>
      </c>
    </row>
    <row r="1576" spans="1:34" ht="24" customHeight="1" x14ac:dyDescent="0.2">
      <c r="A1576" s="50" t="s">
        <v>2600</v>
      </c>
      <c r="B1576" s="60" t="s">
        <v>2891</v>
      </c>
      <c r="C1576" s="61" t="s">
        <v>2892</v>
      </c>
      <c r="D1576" s="52" t="s">
        <v>27</v>
      </c>
      <c r="E1576" s="53">
        <v>1654816.55</v>
      </c>
      <c r="F1576" s="23" t="str">
        <f>+IFERROR(VLOOKUP(Tabla1[[#This Row],[Artículo]],'..'!$B$2:$D$569000,3,),"")</f>
        <v/>
      </c>
      <c r="G1576" s="24" t="str">
        <f>IF(H1576=AF1576,"", "Error MC")</f>
        <v>Error MC</v>
      </c>
      <c r="H1576" s="62"/>
      <c r="I1576" s="54">
        <f>+Tabla1[[#This Row],[MC]]*Tabla1[[#This Row],[Pedido]]*Tabla1[[#This Row],[PVC ]]</f>
        <v>0</v>
      </c>
      <c r="J1576" s="26">
        <v>0.105</v>
      </c>
      <c r="K1576" s="63"/>
      <c r="L1576" s="28" t="s">
        <v>24296</v>
      </c>
      <c r="M1576" s="53">
        <v>2377143.98</v>
      </c>
      <c r="N1576" s="64" t="str">
        <f>+IF(Tabla1[[#This Row],[F PMPI]]="SÍ","No","Sí")</f>
        <v>No</v>
      </c>
      <c r="O1576" s="65">
        <f>+Tabla1[[#This Row],[PVL]]*1.055</f>
        <v>2507886.8988999999</v>
      </c>
      <c r="P1576" s="65">
        <f>+Tabla1[[#This Row],[PVL]]*1.43</f>
        <v>3399315.8913999996</v>
      </c>
      <c r="Q1576" s="66" t="str">
        <f>+HYPERLINK(Tabla1[[#This Row],[PAG]])</f>
        <v>https://todomusica.com.ar/productos-sin-categorias-de-netsuite/6099-vtx-g28-acc.html</v>
      </c>
      <c r="R1576" s="67"/>
      <c r="S1576" s="68"/>
      <c r="T1576" s="69"/>
      <c r="U1576" s="69"/>
      <c r="V1576" s="69"/>
      <c r="W1576" s="69"/>
      <c r="X1576" s="69"/>
      <c r="Y1576" s="35"/>
      <c r="Z1576" s="35" t="s">
        <v>25599</v>
      </c>
      <c r="AA1576" s="36">
        <v>1</v>
      </c>
      <c r="AB1576" s="35" t="s">
        <v>9849</v>
      </c>
      <c r="AC1576" s="35" t="str">
        <f>+IF(Tabla1[[#This Row],[STK]]="no","Sin STK", "STK disponible")</f>
        <v>Sin STK</v>
      </c>
      <c r="AD1576" s="35">
        <f>+I1576*J1576</f>
        <v>0</v>
      </c>
      <c r="AE1576" s="35">
        <f>+I1576*K1576</f>
        <v>0</v>
      </c>
      <c r="AF1576" s="36">
        <f>IF(Tabla1[[#This Row],[ref pack]]=1,Tabla1[[#This Row],[Pedido]],LCM(Tabla1[[#This Row],[MC VIEJO]],Tabla1[[#This Row],[Pedido]]))</f>
        <v>1</v>
      </c>
      <c r="AG1576" s="36">
        <f>+VLOOKUP(Tabla1[[#This Row],[Artículo]],'.'!$B$2:$D$11481,3,)</f>
        <v>1</v>
      </c>
      <c r="AH1576" s="37" t="str">
        <f>+IFERROR(SEARCH("pack",Tabla1[[#This Row],[PACK]]),"")</f>
        <v/>
      </c>
    </row>
    <row r="1577" spans="1:34" ht="24" customHeight="1" x14ac:dyDescent="0.2">
      <c r="A1577" s="50" t="s">
        <v>2600</v>
      </c>
      <c r="B1577" s="60" t="s">
        <v>2893</v>
      </c>
      <c r="C1577" s="61" t="s">
        <v>2894</v>
      </c>
      <c r="D1577" s="52" t="s">
        <v>9842</v>
      </c>
      <c r="E1577" s="53">
        <v>119138.67</v>
      </c>
      <c r="F1577" s="23" t="str">
        <f>+IFERROR(VLOOKUP(Tabla1[[#This Row],[Artículo]],'..'!$B$2:$D$569000,3,),"")</f>
        <v/>
      </c>
      <c r="G1577" s="24" t="str">
        <f>IF(H1577=AF1577,"", "Error MC")</f>
        <v>Error MC</v>
      </c>
      <c r="H1577" s="62"/>
      <c r="I1577" s="54">
        <f>+Tabla1[[#This Row],[MC]]*Tabla1[[#This Row],[Pedido]]*Tabla1[[#This Row],[PVC ]]</f>
        <v>0</v>
      </c>
      <c r="J1577" s="26">
        <v>0.21</v>
      </c>
      <c r="K1577" s="63"/>
      <c r="L1577" s="28" t="s">
        <v>24296</v>
      </c>
      <c r="M1577" s="53">
        <v>187405.12700000001</v>
      </c>
      <c r="N1577" s="64" t="str">
        <f>+IF(Tabla1[[#This Row],[F PMPI]]="SÍ","No","Sí")</f>
        <v>No</v>
      </c>
      <c r="O1577" s="65">
        <f>+Tabla1[[#This Row],[PVL]]*1.055</f>
        <v>197712.40898499999</v>
      </c>
      <c r="P1577" s="65">
        <f>+Tabla1[[#This Row],[PVL]]*1.43</f>
        <v>267989.33160999999</v>
      </c>
      <c r="Q1577" s="66" t="str">
        <f>+HYPERLINK(Tabla1[[#This Row],[PAG]])</f>
        <v>https://todomusica.com.ar/soporte-de-bafles/9278-soporte-para-fijar-unidad-de-laser-vtx-lz-al-modulo-vtx-v20.html</v>
      </c>
      <c r="R1577" s="67"/>
      <c r="S1577" s="68"/>
      <c r="T1577" s="69"/>
      <c r="U1577" s="69"/>
      <c r="V1577" s="69"/>
      <c r="W1577" s="69"/>
      <c r="X1577" s="69"/>
      <c r="Y1577" s="35"/>
      <c r="Z1577" s="35" t="s">
        <v>25600</v>
      </c>
      <c r="AA1577" s="36">
        <v>1</v>
      </c>
      <c r="AB1577" s="35" t="s">
        <v>9849</v>
      </c>
      <c r="AC1577" s="35" t="str">
        <f>+IF(Tabla1[[#This Row],[STK]]="no","Sin STK", "STK disponible")</f>
        <v>STK disponible</v>
      </c>
      <c r="AD1577" s="35">
        <f>+I1577*J1577</f>
        <v>0</v>
      </c>
      <c r="AE1577" s="35">
        <f>+I1577*K1577</f>
        <v>0</v>
      </c>
      <c r="AF1577" s="36">
        <f>IF(Tabla1[[#This Row],[ref pack]]=1,Tabla1[[#This Row],[Pedido]],LCM(Tabla1[[#This Row],[MC VIEJO]],Tabla1[[#This Row],[Pedido]]))</f>
        <v>1</v>
      </c>
      <c r="AG1577" s="36">
        <f>+VLOOKUP(Tabla1[[#This Row],[Artículo]],'.'!$B$2:$D$11481,3,)</f>
        <v>1</v>
      </c>
      <c r="AH1577" s="37" t="str">
        <f>+IFERROR(SEARCH("pack",Tabla1[[#This Row],[PACK]]),"")</f>
        <v/>
      </c>
    </row>
    <row r="1578" spans="1:34" ht="24" customHeight="1" x14ac:dyDescent="0.2">
      <c r="A1578" s="50" t="s">
        <v>2600</v>
      </c>
      <c r="B1578" s="60" t="s">
        <v>2895</v>
      </c>
      <c r="C1578" s="61" t="s">
        <v>2896</v>
      </c>
      <c r="D1578" s="52" t="s">
        <v>27</v>
      </c>
      <c r="E1578" s="53">
        <v>3484661.72</v>
      </c>
      <c r="F1578" s="23" t="str">
        <f>+IFERROR(VLOOKUP(Tabla1[[#This Row],[Artículo]],'..'!$B$2:$D$569000,3,),"")</f>
        <v/>
      </c>
      <c r="G1578" s="24" t="str">
        <f>IF(H1578=AF1578,"", "Error MC")</f>
        <v>Error MC</v>
      </c>
      <c r="H1578" s="62"/>
      <c r="I1578" s="54">
        <f>+Tabla1[[#This Row],[MC]]*Tabla1[[#This Row],[Pedido]]*Tabla1[[#This Row],[PVC ]]</f>
        <v>0</v>
      </c>
      <c r="J1578" s="26">
        <v>0.21</v>
      </c>
      <c r="K1578" s="63"/>
      <c r="L1578" s="28" t="s">
        <v>24296</v>
      </c>
      <c r="M1578" s="53">
        <v>5481372.8899999997</v>
      </c>
      <c r="N1578" s="64" t="str">
        <f>+IF(Tabla1[[#This Row],[F PMPI]]="SÍ","No","Sí")</f>
        <v>No</v>
      </c>
      <c r="O1578" s="65">
        <f>+Tabla1[[#This Row],[PVL]]*1.055</f>
        <v>5782848.3989499994</v>
      </c>
      <c r="P1578" s="65">
        <f>+Tabla1[[#This Row],[PVL]]*1.43</f>
        <v>7838363.2326999996</v>
      </c>
      <c r="Q1578" s="66" t="str">
        <f>+HYPERLINK(Tabla1[[#This Row],[PAG]])</f>
        <v>https://todomusica.com.ar/productos-sin-categorias-de-netsuite/9614-monit-de-escenario-2x10-dual-driver-1250w-60x60136db.html</v>
      </c>
      <c r="R1578" s="67"/>
      <c r="S1578" s="68"/>
      <c r="T1578" s="69"/>
      <c r="U1578" s="69"/>
      <c r="V1578" s="69"/>
      <c r="W1578" s="69"/>
      <c r="X1578" s="69"/>
      <c r="Y1578" s="35"/>
      <c r="Z1578" s="35" t="s">
        <v>25601</v>
      </c>
      <c r="AA1578" s="36">
        <v>1</v>
      </c>
      <c r="AB1578" s="35" t="s">
        <v>9849</v>
      </c>
      <c r="AC1578" s="35" t="str">
        <f>+IF(Tabla1[[#This Row],[STK]]="no","Sin STK", "STK disponible")</f>
        <v>Sin STK</v>
      </c>
      <c r="AD1578" s="35">
        <f>+I1578*J1578</f>
        <v>0</v>
      </c>
      <c r="AE1578" s="35">
        <f>+I1578*K1578</f>
        <v>0</v>
      </c>
      <c r="AF1578" s="36">
        <f>IF(Tabla1[[#This Row],[ref pack]]=1,Tabla1[[#This Row],[Pedido]],LCM(Tabla1[[#This Row],[MC VIEJO]],Tabla1[[#This Row],[Pedido]]))</f>
        <v>1</v>
      </c>
      <c r="AG1578" s="36">
        <f>+VLOOKUP(Tabla1[[#This Row],[Artículo]],'.'!$B$2:$D$11481,3,)</f>
        <v>1</v>
      </c>
      <c r="AH1578" s="37" t="str">
        <f>+IFERROR(SEARCH("pack",Tabla1[[#This Row],[PACK]]),"")</f>
        <v/>
      </c>
    </row>
    <row r="1579" spans="1:34" ht="24" customHeight="1" x14ac:dyDescent="0.2">
      <c r="A1579" s="50" t="s">
        <v>2600</v>
      </c>
      <c r="B1579" s="60" t="s">
        <v>2897</v>
      </c>
      <c r="C1579" s="61" t="s">
        <v>2898</v>
      </c>
      <c r="D1579" s="52" t="s">
        <v>9842</v>
      </c>
      <c r="E1579" s="53">
        <v>4041840.22</v>
      </c>
      <c r="F1579" s="23" t="str">
        <f>+IFERROR(VLOOKUP(Tabla1[[#This Row],[Artículo]],'..'!$B$2:$D$569000,3,),"")</f>
        <v/>
      </c>
      <c r="G1579" s="24" t="str">
        <f>IF(H1579=AF1579,"", "Error MC")</f>
        <v>Error MC</v>
      </c>
      <c r="H1579" s="62"/>
      <c r="I1579" s="54">
        <f>+Tabla1[[#This Row],[MC]]*Tabla1[[#This Row],[Pedido]]*Tabla1[[#This Row],[PVC ]]</f>
        <v>0</v>
      </c>
      <c r="J1579" s="26">
        <v>0.21</v>
      </c>
      <c r="K1579" s="63"/>
      <c r="L1579" s="28" t="s">
        <v>24296</v>
      </c>
      <c r="M1579" s="53">
        <v>6357814.6710000001</v>
      </c>
      <c r="N1579" s="64" t="str">
        <f>+IF(Tabla1[[#This Row],[F PMPI]]="SÍ","No","Sí")</f>
        <v>No</v>
      </c>
      <c r="O1579" s="65">
        <f>+Tabla1[[#This Row],[PVL]]*1.055</f>
        <v>6707494.4779049996</v>
      </c>
      <c r="P1579" s="65">
        <f>+Tabla1[[#This Row],[PVL]]*1.43</f>
        <v>9091674.9795299992</v>
      </c>
      <c r="Q1579" s="66" t="str">
        <f>+HYPERLINK(Tabla1[[#This Row],[PAG]])</f>
        <v>https://todomusica.com.ar/bafles-activos/9613-monit-de-escenario-2x12-dual-driver1500w-60x60138db.html</v>
      </c>
      <c r="R1579" s="67"/>
      <c r="S1579" s="68"/>
      <c r="T1579" s="69"/>
      <c r="U1579" s="69"/>
      <c r="V1579" s="69"/>
      <c r="W1579" s="69"/>
      <c r="X1579" s="69"/>
      <c r="Y1579" s="35"/>
      <c r="Z1579" s="35" t="s">
        <v>25602</v>
      </c>
      <c r="AA1579" s="36">
        <v>1</v>
      </c>
      <c r="AB1579" s="35" t="s">
        <v>9849</v>
      </c>
      <c r="AC1579" s="35" t="str">
        <f>+IF(Tabla1[[#This Row],[STK]]="no","Sin STK", "STK disponible")</f>
        <v>STK disponible</v>
      </c>
      <c r="AD1579" s="35">
        <f>+I1579*J1579</f>
        <v>0</v>
      </c>
      <c r="AE1579" s="35">
        <f>+I1579*K1579</f>
        <v>0</v>
      </c>
      <c r="AF1579" s="36">
        <f>IF(Tabla1[[#This Row],[ref pack]]=1,Tabla1[[#This Row],[Pedido]],LCM(Tabla1[[#This Row],[MC VIEJO]],Tabla1[[#This Row],[Pedido]]))</f>
        <v>1</v>
      </c>
      <c r="AG1579" s="36">
        <f>+VLOOKUP(Tabla1[[#This Row],[Artículo]],'.'!$B$2:$D$11481,3,)</f>
        <v>1</v>
      </c>
      <c r="AH1579" s="37" t="str">
        <f>+IFERROR(SEARCH("pack",Tabla1[[#This Row],[PACK]]),"")</f>
        <v/>
      </c>
    </row>
    <row r="1580" spans="1:34" ht="24" customHeight="1" x14ac:dyDescent="0.2">
      <c r="A1580" s="50" t="s">
        <v>2600</v>
      </c>
      <c r="B1580" s="60" t="s">
        <v>2899</v>
      </c>
      <c r="C1580" s="61" t="s">
        <v>2900</v>
      </c>
      <c r="D1580" s="52" t="s">
        <v>27</v>
      </c>
      <c r="E1580" s="53">
        <v>8114965.7400000002</v>
      </c>
      <c r="F1580" s="23" t="str">
        <f>+IFERROR(VLOOKUP(Tabla1[[#This Row],[Artículo]],'..'!$B$2:$D$569000,3,),"")</f>
        <v/>
      </c>
      <c r="G1580" s="24" t="str">
        <f>IF(H1580=AF1580,"", "Error MC")</f>
        <v>Error MC</v>
      </c>
      <c r="H1580" s="62"/>
      <c r="I1580" s="54">
        <f>+Tabla1[[#This Row],[MC]]*Tabla1[[#This Row],[Pedido]]*Tabla1[[#This Row],[PVC ]]</f>
        <v>0</v>
      </c>
      <c r="J1580" s="26">
        <v>0.21</v>
      </c>
      <c r="K1580" s="63"/>
      <c r="L1580" s="28" t="s">
        <v>24296</v>
      </c>
      <c r="M1580" s="53">
        <v>12764841.107000001</v>
      </c>
      <c r="N1580" s="64" t="str">
        <f>+IF(Tabla1[[#This Row],[F PMPI]]="SÍ","No","Sí")</f>
        <v>No</v>
      </c>
      <c r="O1580" s="65">
        <f>+Tabla1[[#This Row],[PVL]]*1.055</f>
        <v>13466907.367884999</v>
      </c>
      <c r="P1580" s="65">
        <f>+Tabla1[[#This Row],[PVL]]*1.43</f>
        <v>18253722.783009999</v>
      </c>
      <c r="Q1580" s="66" t="str">
        <f>+HYPERLINK(Tabla1[[#This Row],[PAG]])</f>
        <v>https://todomusica.com.ar/productos-sin-categorias-de-netsuite/6962-vtx-s25.html</v>
      </c>
      <c r="R1580" s="67"/>
      <c r="S1580" s="68"/>
      <c r="T1580" s="69"/>
      <c r="U1580" s="69"/>
      <c r="V1580" s="69"/>
      <c r="W1580" s="69"/>
      <c r="X1580" s="69"/>
      <c r="Y1580" s="35"/>
      <c r="Z1580" s="35" t="s">
        <v>25603</v>
      </c>
      <c r="AA1580" s="36">
        <v>1</v>
      </c>
      <c r="AB1580" s="35" t="s">
        <v>9849</v>
      </c>
      <c r="AC1580" s="35" t="str">
        <f>+IF(Tabla1[[#This Row],[STK]]="no","Sin STK", "STK disponible")</f>
        <v>Sin STK</v>
      </c>
      <c r="AD1580" s="35">
        <f>+I1580*J1580</f>
        <v>0</v>
      </c>
      <c r="AE1580" s="35">
        <f>+I1580*K1580</f>
        <v>0</v>
      </c>
      <c r="AF1580" s="36">
        <f>IF(Tabla1[[#This Row],[ref pack]]=1,Tabla1[[#This Row],[Pedido]],LCM(Tabla1[[#This Row],[MC VIEJO]],Tabla1[[#This Row],[Pedido]]))</f>
        <v>1</v>
      </c>
      <c r="AG1580" s="36">
        <f>+VLOOKUP(Tabla1[[#This Row],[Artículo]],'.'!$B$2:$D$11481,3,)</f>
        <v>1</v>
      </c>
      <c r="AH1580" s="37" t="str">
        <f>+IFERROR(SEARCH("pack",Tabla1[[#This Row],[PACK]]),"")</f>
        <v/>
      </c>
    </row>
    <row r="1581" spans="1:34" ht="24" customHeight="1" x14ac:dyDescent="0.2">
      <c r="A1581" s="50" t="s">
        <v>2600</v>
      </c>
      <c r="B1581" s="60" t="s">
        <v>2901</v>
      </c>
      <c r="C1581" s="61" t="s">
        <v>2902</v>
      </c>
      <c r="D1581" s="52" t="s">
        <v>27</v>
      </c>
      <c r="E1581" s="53">
        <v>848623.8</v>
      </c>
      <c r="F1581" s="23" t="str">
        <f>+IFERROR(VLOOKUP(Tabla1[[#This Row],[Artículo]],'..'!$B$2:$D$569000,3,),"")</f>
        <v/>
      </c>
      <c r="G1581" s="24" t="str">
        <f>IF(H1581=AF1581,"", "Error MC")</f>
        <v>Error MC</v>
      </c>
      <c r="H1581" s="62"/>
      <c r="I1581" s="54">
        <f>+Tabla1[[#This Row],[MC]]*Tabla1[[#This Row],[Pedido]]*Tabla1[[#This Row],[PVC ]]</f>
        <v>0</v>
      </c>
      <c r="J1581" s="26">
        <v>0.105</v>
      </c>
      <c r="K1581" s="63"/>
      <c r="L1581" s="28" t="s">
        <v>24296</v>
      </c>
      <c r="M1581" s="53">
        <v>1219048.0889999999</v>
      </c>
      <c r="N1581" s="64" t="str">
        <f>+IF(Tabla1[[#This Row],[F PMPI]]="SÍ","No","Sí")</f>
        <v>No</v>
      </c>
      <c r="O1581" s="65">
        <f>+Tabla1[[#This Row],[PVL]]*1.055</f>
        <v>1286095.7338949998</v>
      </c>
      <c r="P1581" s="65">
        <f>+Tabla1[[#This Row],[PVL]]*1.43</f>
        <v>1743238.7672699997</v>
      </c>
      <c r="Q1581" s="66" t="str">
        <f>+HYPERLINK(Tabla1[[#This Row],[PAG]])</f>
        <v>https://todomusica.com.ar/productos-sin-categorias-de-netsuite/6963-vtx-s25-vt.html</v>
      </c>
      <c r="R1581" s="67"/>
      <c r="S1581" s="68"/>
      <c r="T1581" s="69"/>
      <c r="U1581" s="69"/>
      <c r="V1581" s="69"/>
      <c r="W1581" s="69"/>
      <c r="X1581" s="69"/>
      <c r="Y1581" s="35"/>
      <c r="Z1581" s="35" t="s">
        <v>25604</v>
      </c>
      <c r="AA1581" s="36">
        <v>1</v>
      </c>
      <c r="AB1581" s="35" t="s">
        <v>9849</v>
      </c>
      <c r="AC1581" s="35" t="str">
        <f>+IF(Tabla1[[#This Row],[STK]]="no","Sin STK", "STK disponible")</f>
        <v>Sin STK</v>
      </c>
      <c r="AD1581" s="35">
        <f>+I1581*J1581</f>
        <v>0</v>
      </c>
      <c r="AE1581" s="35">
        <f>+I1581*K1581</f>
        <v>0</v>
      </c>
      <c r="AF1581" s="36">
        <f>IF(Tabla1[[#This Row],[ref pack]]=1,Tabla1[[#This Row],[Pedido]],LCM(Tabla1[[#This Row],[MC VIEJO]],Tabla1[[#This Row],[Pedido]]))</f>
        <v>1</v>
      </c>
      <c r="AG1581" s="36">
        <f>+VLOOKUP(Tabla1[[#This Row],[Artículo]],'.'!$B$2:$D$11481,3,)</f>
        <v>1</v>
      </c>
      <c r="AH1581" s="37" t="str">
        <f>+IFERROR(SEARCH("pack",Tabla1[[#This Row],[PACK]]),"")</f>
        <v/>
      </c>
    </row>
    <row r="1582" spans="1:34" ht="24" customHeight="1" x14ac:dyDescent="0.2">
      <c r="A1582" s="50" t="s">
        <v>2600</v>
      </c>
      <c r="B1582" s="60" t="s">
        <v>2903</v>
      </c>
      <c r="C1582" s="61" t="s">
        <v>2904</v>
      </c>
      <c r="D1582" s="52" t="s">
        <v>27</v>
      </c>
      <c r="E1582" s="53">
        <v>1042256.91</v>
      </c>
      <c r="F1582" s="23" t="str">
        <f>+IFERROR(VLOOKUP(Tabla1[[#This Row],[Artículo]],'..'!$B$2:$D$569000,3,),"")</f>
        <v/>
      </c>
      <c r="G1582" s="24" t="str">
        <f>IF(H1582=AF1582,"", "Error MC")</f>
        <v>Error MC</v>
      </c>
      <c r="H1582" s="62"/>
      <c r="I1582" s="54">
        <f>+Tabla1[[#This Row],[MC]]*Tabla1[[#This Row],[Pedido]]*Tabla1[[#This Row],[PVC ]]</f>
        <v>0</v>
      </c>
      <c r="J1582" s="26">
        <v>0.21</v>
      </c>
      <c r="K1582" s="63"/>
      <c r="L1582" s="28" t="s">
        <v>24296</v>
      </c>
      <c r="M1582" s="53">
        <v>1639470.1159999999</v>
      </c>
      <c r="N1582" s="64" t="str">
        <f>+IF(Tabla1[[#This Row],[F PMPI]]="SÍ","No","Sí")</f>
        <v>No</v>
      </c>
      <c r="O1582" s="65">
        <f>+Tabla1[[#This Row],[PVL]]*1.055</f>
        <v>1729640.9723799997</v>
      </c>
      <c r="P1582" s="65">
        <f>+Tabla1[[#This Row],[PVL]]*1.43</f>
        <v>2344442.2658799998</v>
      </c>
      <c r="Q1582" s="66" t="str">
        <f>+HYPERLINK(Tabla1[[#This Row],[PAG]])</f>
        <v>https://todomusica.com.ar/productos-sin-categorias-de-netsuite/6964-vtx-s25-vt-cvr.html</v>
      </c>
      <c r="R1582" s="67"/>
      <c r="S1582" s="68"/>
      <c r="T1582" s="69"/>
      <c r="U1582" s="69"/>
      <c r="V1582" s="69"/>
      <c r="W1582" s="69"/>
      <c r="X1582" s="69"/>
      <c r="Y1582" s="35"/>
      <c r="Z1582" s="35" t="s">
        <v>25605</v>
      </c>
      <c r="AA1582" s="36">
        <v>1</v>
      </c>
      <c r="AB1582" s="35" t="s">
        <v>9849</v>
      </c>
      <c r="AC1582" s="35" t="str">
        <f>+IF(Tabla1[[#This Row],[STK]]="no","Sin STK", "STK disponible")</f>
        <v>Sin STK</v>
      </c>
      <c r="AD1582" s="35">
        <f>+I1582*J1582</f>
        <v>0</v>
      </c>
      <c r="AE1582" s="35">
        <f>+I1582*K1582</f>
        <v>0</v>
      </c>
      <c r="AF1582" s="36">
        <f>IF(Tabla1[[#This Row],[ref pack]]=1,Tabla1[[#This Row],[Pedido]],LCM(Tabla1[[#This Row],[MC VIEJO]],Tabla1[[#This Row],[Pedido]]))</f>
        <v>1</v>
      </c>
      <c r="AG1582" s="36">
        <f>+VLOOKUP(Tabla1[[#This Row],[Artículo]],'.'!$B$2:$D$11481,3,)</f>
        <v>1</v>
      </c>
      <c r="AH1582" s="37" t="str">
        <f>+IFERROR(SEARCH("pack",Tabla1[[#This Row],[PACK]]),"")</f>
        <v/>
      </c>
    </row>
    <row r="1583" spans="1:34" ht="24" customHeight="1" x14ac:dyDescent="0.2">
      <c r="A1583" s="50" t="s">
        <v>2600</v>
      </c>
      <c r="B1583" s="60" t="s">
        <v>2905</v>
      </c>
      <c r="C1583" s="61" t="s">
        <v>2906</v>
      </c>
      <c r="D1583" s="52" t="s">
        <v>27</v>
      </c>
      <c r="E1583" s="53">
        <v>10067210.460000001</v>
      </c>
      <c r="F1583" s="23" t="str">
        <f>+IFERROR(VLOOKUP(Tabla1[[#This Row],[Artículo]],'..'!$B$2:$D$569000,3,),"")</f>
        <v/>
      </c>
      <c r="G1583" s="24" t="str">
        <f>IF(H1583=AF1583,"", "Error MC")</f>
        <v>Error MC</v>
      </c>
      <c r="H1583" s="62"/>
      <c r="I1583" s="54">
        <f>+Tabla1[[#This Row],[MC]]*Tabla1[[#This Row],[Pedido]]*Tabla1[[#This Row],[PVC ]]</f>
        <v>0</v>
      </c>
      <c r="J1583" s="26">
        <v>0.21</v>
      </c>
      <c r="K1583" s="63"/>
      <c r="L1583" s="28" t="s">
        <v>24296</v>
      </c>
      <c r="M1583" s="53">
        <v>15835722.056</v>
      </c>
      <c r="N1583" s="64" t="str">
        <f>+IF(Tabla1[[#This Row],[F PMPI]]="SÍ","No","Sí")</f>
        <v>No</v>
      </c>
      <c r="O1583" s="65">
        <f>+Tabla1[[#This Row],[PVL]]*1.055</f>
        <v>16706686.769079998</v>
      </c>
      <c r="P1583" s="65">
        <f>+Tabla1[[#This Row],[PVL]]*1.43</f>
        <v>22645082.54008</v>
      </c>
      <c r="Q1583" s="66" t="str">
        <f>+HYPERLINK(Tabla1[[#This Row],[PAG]])</f>
        <v>http://www.todomusica.com.ar/bafles-activos-y-pasivos/25556-vtx-s28.html</v>
      </c>
      <c r="R1583" s="67"/>
      <c r="S1583" s="68"/>
      <c r="T1583" s="69"/>
      <c r="U1583" s="69"/>
      <c r="V1583" s="69"/>
      <c r="W1583" s="69"/>
      <c r="X1583" s="69"/>
      <c r="Y1583" s="35"/>
      <c r="Z1583" s="35" t="s">
        <v>25606</v>
      </c>
      <c r="AA1583" s="36">
        <v>1</v>
      </c>
      <c r="AB1583" s="35" t="s">
        <v>9849</v>
      </c>
      <c r="AC1583" s="35" t="str">
        <f>+IF(Tabla1[[#This Row],[STK]]="no","Sin STK", "STK disponible")</f>
        <v>Sin STK</v>
      </c>
      <c r="AD1583" s="35">
        <f>+I1583*J1583</f>
        <v>0</v>
      </c>
      <c r="AE1583" s="35">
        <f>+I1583*K1583</f>
        <v>0</v>
      </c>
      <c r="AF1583" s="36">
        <f>IF(Tabla1[[#This Row],[ref pack]]=1,Tabla1[[#This Row],[Pedido]],LCM(Tabla1[[#This Row],[MC VIEJO]],Tabla1[[#This Row],[Pedido]]))</f>
        <v>1</v>
      </c>
      <c r="AG1583" s="36">
        <f>+VLOOKUP(Tabla1[[#This Row],[Artículo]],'.'!$B$2:$D$11481,3,)</f>
        <v>1</v>
      </c>
      <c r="AH1583" s="37" t="str">
        <f>+IFERROR(SEARCH("pack",Tabla1[[#This Row],[PACK]]),"")</f>
        <v/>
      </c>
    </row>
    <row r="1584" spans="1:34" ht="24" customHeight="1" x14ac:dyDescent="0.2">
      <c r="A1584" s="50" t="s">
        <v>2600</v>
      </c>
      <c r="B1584" s="60" t="s">
        <v>2907</v>
      </c>
      <c r="C1584" s="61" t="s">
        <v>23942</v>
      </c>
      <c r="D1584" s="52" t="s">
        <v>27</v>
      </c>
      <c r="E1584" s="53">
        <v>1680275.25</v>
      </c>
      <c r="F1584" s="23" t="str">
        <f>+IFERROR(VLOOKUP(Tabla1[[#This Row],[Artículo]],'..'!$B$2:$D$569000,3,),"")</f>
        <v/>
      </c>
      <c r="G1584" s="24" t="str">
        <f>IF(H1584=AF1584,"", "Error MC")</f>
        <v>Error MC</v>
      </c>
      <c r="H1584" s="62"/>
      <c r="I1584" s="54">
        <f>+Tabla1[[#This Row],[MC]]*Tabla1[[#This Row],[Pedido]]*Tabla1[[#This Row],[PVC ]]</f>
        <v>0</v>
      </c>
      <c r="J1584" s="26">
        <v>0.105</v>
      </c>
      <c r="K1584" s="63"/>
      <c r="L1584" s="28" t="s">
        <v>24296</v>
      </c>
      <c r="M1584" s="53">
        <v>2413715.4019999998</v>
      </c>
      <c r="N1584" s="64" t="str">
        <f>+IF(Tabla1[[#This Row],[F PMPI]]="SÍ","No","Sí")</f>
        <v>Sí</v>
      </c>
      <c r="O1584" s="65">
        <f>+Tabla1[[#This Row],[PVL]]*1.055</f>
        <v>2546469.7491099997</v>
      </c>
      <c r="P1584" s="65">
        <f>+Tabla1[[#This Row],[PVL]]*1.43</f>
        <v>3451613.0248599993</v>
      </c>
      <c r="Q1584" s="66" t="str">
        <f>+HYPERLINK(Tabla1[[#This Row],[PAG]])</f>
        <v>http://www.todomusica.com.ar/accesorios-p-sonido-rackeras-pie-de-mics-etc/28684-vtx-s28-vtc.html</v>
      </c>
      <c r="R1584" s="67"/>
      <c r="S1584" s="68"/>
      <c r="T1584" s="69"/>
      <c r="U1584" s="69"/>
      <c r="V1584" s="69"/>
      <c r="W1584" s="69"/>
      <c r="X1584" s="69"/>
      <c r="Y1584" s="35"/>
      <c r="Z1584" s="35" t="s">
        <v>25607</v>
      </c>
      <c r="AA1584" s="36">
        <v>1</v>
      </c>
      <c r="AB1584" s="35" t="s">
        <v>27</v>
      </c>
      <c r="AC1584" s="35" t="str">
        <f>+IF(Tabla1[[#This Row],[STK]]="no","Sin STK", "STK disponible")</f>
        <v>Sin STK</v>
      </c>
      <c r="AD1584" s="35">
        <f>+I1584*J1584</f>
        <v>0</v>
      </c>
      <c r="AE1584" s="35">
        <f>+I1584*K1584</f>
        <v>0</v>
      </c>
      <c r="AF1584" s="36">
        <f>IF(Tabla1[[#This Row],[ref pack]]=1,Tabla1[[#This Row],[Pedido]],LCM(Tabla1[[#This Row],[MC VIEJO]],Tabla1[[#This Row],[Pedido]]))</f>
        <v>1</v>
      </c>
      <c r="AG1584" s="36">
        <f>+VLOOKUP(Tabla1[[#This Row],[Artículo]],'.'!$B$2:$D$11481,3,)</f>
        <v>1</v>
      </c>
      <c r="AH1584" s="37" t="str">
        <f>+IFERROR(SEARCH("pack",Tabla1[[#This Row],[PACK]]),"")</f>
        <v/>
      </c>
    </row>
    <row r="1585" spans="1:34" ht="24" customHeight="1" x14ac:dyDescent="0.2">
      <c r="A1585" s="50" t="s">
        <v>2600</v>
      </c>
      <c r="B1585" s="60" t="s">
        <v>2908</v>
      </c>
      <c r="C1585" s="61" t="s">
        <v>2909</v>
      </c>
      <c r="D1585" s="52" t="s">
        <v>27</v>
      </c>
      <c r="E1585" s="53">
        <v>11170011.67</v>
      </c>
      <c r="F1585" s="23" t="str">
        <f>+IFERROR(VLOOKUP(Tabla1[[#This Row],[Artículo]],'..'!$B$2:$D$569000,3,),"")</f>
        <v/>
      </c>
      <c r="G1585" s="24" t="str">
        <f>IF(H1585=AF1585,"", "Error MC")</f>
        <v>Error MC</v>
      </c>
      <c r="H1585" s="62"/>
      <c r="I1585" s="54">
        <f>+Tabla1[[#This Row],[MC]]*Tabla1[[#This Row],[Pedido]]*Tabla1[[#This Row],[PVC ]]</f>
        <v>0</v>
      </c>
      <c r="J1585" s="26">
        <v>0.21</v>
      </c>
      <c r="K1585" s="63"/>
      <c r="L1585" s="28" t="s">
        <v>24296</v>
      </c>
      <c r="M1585" s="53">
        <v>17570428.355999999</v>
      </c>
      <c r="N1585" s="64" t="str">
        <f>+IF(Tabla1[[#This Row],[F PMPI]]="SÍ","No","Sí")</f>
        <v>No</v>
      </c>
      <c r="O1585" s="65">
        <f>+Tabla1[[#This Row],[PVL]]*1.055</f>
        <v>18536801.915579997</v>
      </c>
      <c r="P1585" s="65">
        <f>+Tabla1[[#This Row],[PVL]]*1.43</f>
        <v>25125712.549079996</v>
      </c>
      <c r="Q1585" s="66" t="str">
        <f>+HYPERLINK(Tabla1[[#This Row],[PAG]])</f>
        <v>https://todomusica.com.ar/productos-sin-categorias-de-netsuite/6965-vtx-v20.html</v>
      </c>
      <c r="R1585" s="67"/>
      <c r="S1585" s="68"/>
      <c r="T1585" s="69"/>
      <c r="U1585" s="69"/>
      <c r="V1585" s="69"/>
      <c r="W1585" s="69"/>
      <c r="X1585" s="69"/>
      <c r="Y1585" s="35"/>
      <c r="Z1585" s="35" t="s">
        <v>25608</v>
      </c>
      <c r="AA1585" s="36">
        <v>1</v>
      </c>
      <c r="AB1585" s="35" t="s">
        <v>9849</v>
      </c>
      <c r="AC1585" s="35" t="str">
        <f>+IF(Tabla1[[#This Row],[STK]]="no","Sin STK", "STK disponible")</f>
        <v>Sin STK</v>
      </c>
      <c r="AD1585" s="35">
        <f>+I1585*J1585</f>
        <v>0</v>
      </c>
      <c r="AE1585" s="35">
        <f>+I1585*K1585</f>
        <v>0</v>
      </c>
      <c r="AF1585" s="36">
        <f>IF(Tabla1[[#This Row],[ref pack]]=1,Tabla1[[#This Row],[Pedido]],LCM(Tabla1[[#This Row],[MC VIEJO]],Tabla1[[#This Row],[Pedido]]))</f>
        <v>1</v>
      </c>
      <c r="AG1585" s="36">
        <f>+VLOOKUP(Tabla1[[#This Row],[Artículo]],'.'!$B$2:$D$11481,3,)</f>
        <v>1</v>
      </c>
      <c r="AH1585" s="37" t="str">
        <f>+IFERROR(SEARCH("pack",Tabla1[[#This Row],[PACK]]),"")</f>
        <v/>
      </c>
    </row>
    <row r="1586" spans="1:34" ht="24" customHeight="1" x14ac:dyDescent="0.2">
      <c r="A1586" s="50" t="s">
        <v>2600</v>
      </c>
      <c r="B1586" s="60" t="s">
        <v>2910</v>
      </c>
      <c r="C1586" s="61" t="s">
        <v>2911</v>
      </c>
      <c r="D1586" s="52" t="s">
        <v>27</v>
      </c>
      <c r="E1586" s="53">
        <v>4418157.63</v>
      </c>
      <c r="F1586" s="23" t="str">
        <f>+IFERROR(VLOOKUP(Tabla1[[#This Row],[Artículo]],'..'!$B$2:$D$569000,3,),"")</f>
        <v/>
      </c>
      <c r="G1586" s="24" t="str">
        <f>IF(H1586=AF1586,"", "Error MC")</f>
        <v>Error MC</v>
      </c>
      <c r="H1586" s="62"/>
      <c r="I1586" s="54">
        <f>+Tabla1[[#This Row],[MC]]*Tabla1[[#This Row],[Pedido]]*Tabla1[[#This Row],[PVC ]]</f>
        <v>0</v>
      </c>
      <c r="J1586" s="26">
        <v>0.21</v>
      </c>
      <c r="K1586" s="63"/>
      <c r="L1586" s="28" t="s">
        <v>24296</v>
      </c>
      <c r="M1586" s="53">
        <v>6949761.9529999997</v>
      </c>
      <c r="N1586" s="64" t="str">
        <f>+IF(Tabla1[[#This Row],[F PMPI]]="SÍ","No","Sí")</f>
        <v>No</v>
      </c>
      <c r="O1586" s="65">
        <f>+Tabla1[[#This Row],[PVL]]*1.055</f>
        <v>7331998.8604149995</v>
      </c>
      <c r="P1586" s="65">
        <f>+Tabla1[[#This Row],[PVL]]*1.43</f>
        <v>9938159.5927899983</v>
      </c>
      <c r="Q1586" s="66" t="str">
        <f>+HYPERLINK(Tabla1[[#This Row],[PAG]])</f>
        <v>https://todomusica.com.ar/productos-sin-categorias-de-netsuite/6966-vtx-v20-af.html</v>
      </c>
      <c r="R1586" s="67"/>
      <c r="S1586" s="68"/>
      <c r="T1586" s="69"/>
      <c r="U1586" s="69"/>
      <c r="V1586" s="69"/>
      <c r="W1586" s="69"/>
      <c r="X1586" s="69"/>
      <c r="Y1586" s="35"/>
      <c r="Z1586" s="35" t="s">
        <v>25609</v>
      </c>
      <c r="AA1586" s="36">
        <v>1</v>
      </c>
      <c r="AB1586" s="35" t="s">
        <v>9849</v>
      </c>
      <c r="AC1586" s="35" t="str">
        <f>+IF(Tabla1[[#This Row],[STK]]="no","Sin STK", "STK disponible")</f>
        <v>Sin STK</v>
      </c>
      <c r="AD1586" s="35">
        <f>+I1586*J1586</f>
        <v>0</v>
      </c>
      <c r="AE1586" s="35">
        <f>+I1586*K1586</f>
        <v>0</v>
      </c>
      <c r="AF1586" s="36">
        <f>IF(Tabla1[[#This Row],[ref pack]]=1,Tabla1[[#This Row],[Pedido]],LCM(Tabla1[[#This Row],[MC VIEJO]],Tabla1[[#This Row],[Pedido]]))</f>
        <v>1</v>
      </c>
      <c r="AG1586" s="36">
        <f>+VLOOKUP(Tabla1[[#This Row],[Artículo]],'.'!$B$2:$D$11481,3,)</f>
        <v>1</v>
      </c>
      <c r="AH1586" s="37" t="str">
        <f>+IFERROR(SEARCH("pack",Tabla1[[#This Row],[PACK]]),"")</f>
        <v/>
      </c>
    </row>
    <row r="1587" spans="1:34" ht="24" customHeight="1" x14ac:dyDescent="0.2">
      <c r="A1587" s="50" t="s">
        <v>2600</v>
      </c>
      <c r="B1587" s="60" t="s">
        <v>2912</v>
      </c>
      <c r="C1587" s="61" t="s">
        <v>2913</v>
      </c>
      <c r="D1587" s="52" t="s">
        <v>9842</v>
      </c>
      <c r="E1587" s="53">
        <v>1287576.46</v>
      </c>
      <c r="F1587" s="23" t="str">
        <f>+IFERROR(VLOOKUP(Tabla1[[#This Row],[Artículo]],'..'!$B$2:$D$569000,3,),"")</f>
        <v/>
      </c>
      <c r="G1587" s="24" t="str">
        <f>IF(H1587=AF1587,"", "Error MC")</f>
        <v>Error MC</v>
      </c>
      <c r="H1587" s="62"/>
      <c r="I1587" s="54">
        <f>+Tabla1[[#This Row],[MC]]*Tabla1[[#This Row],[Pedido]]*Tabla1[[#This Row],[PVC ]]</f>
        <v>0</v>
      </c>
      <c r="J1587" s="26">
        <v>0.21</v>
      </c>
      <c r="K1587" s="63"/>
      <c r="L1587" s="28" t="s">
        <v>24296</v>
      </c>
      <c r="M1587" s="53">
        <v>2025357.774</v>
      </c>
      <c r="N1587" s="64" t="str">
        <f>+IF(Tabla1[[#This Row],[F PMPI]]="SÍ","No","Sí")</f>
        <v>No</v>
      </c>
      <c r="O1587" s="65">
        <f>+Tabla1[[#This Row],[PVL]]*1.055</f>
        <v>2136752.45157</v>
      </c>
      <c r="P1587" s="65">
        <f>+Tabla1[[#This Row],[PVL]]*1.43</f>
        <v>2896261.6168199996</v>
      </c>
      <c r="Q1587" s="66" t="str">
        <f>+HYPERLINK(Tabla1[[#This Row],[PAG]])</f>
        <v>https://todomusica.com.ar/varios/6967-vtx-v20-af-eb.html</v>
      </c>
      <c r="R1587" s="67"/>
      <c r="S1587" s="68"/>
      <c r="T1587" s="69"/>
      <c r="U1587" s="69"/>
      <c r="V1587" s="69"/>
      <c r="W1587" s="69"/>
      <c r="X1587" s="69"/>
      <c r="Y1587" s="35"/>
      <c r="Z1587" s="35" t="s">
        <v>25610</v>
      </c>
      <c r="AA1587" s="36">
        <v>1</v>
      </c>
      <c r="AB1587" s="35" t="s">
        <v>9849</v>
      </c>
      <c r="AC1587" s="35" t="str">
        <f>+IF(Tabla1[[#This Row],[STK]]="no","Sin STK", "STK disponible")</f>
        <v>STK disponible</v>
      </c>
      <c r="AD1587" s="35">
        <f>+I1587*J1587</f>
        <v>0</v>
      </c>
      <c r="AE1587" s="35">
        <f>+I1587*K1587</f>
        <v>0</v>
      </c>
      <c r="AF1587" s="36">
        <f>IF(Tabla1[[#This Row],[ref pack]]=1,Tabla1[[#This Row],[Pedido]],LCM(Tabla1[[#This Row],[MC VIEJO]],Tabla1[[#This Row],[Pedido]]))</f>
        <v>1</v>
      </c>
      <c r="AG1587" s="36">
        <f>+VLOOKUP(Tabla1[[#This Row],[Artículo]],'.'!$B$2:$D$11481,3,)</f>
        <v>1</v>
      </c>
      <c r="AH1587" s="37" t="str">
        <f>+IFERROR(SEARCH("pack",Tabla1[[#This Row],[PACK]]),"")</f>
        <v/>
      </c>
    </row>
    <row r="1588" spans="1:34" ht="24" customHeight="1" x14ac:dyDescent="0.2">
      <c r="A1588" s="50" t="s">
        <v>2600</v>
      </c>
      <c r="B1588" s="60" t="s">
        <v>2914</v>
      </c>
      <c r="C1588" s="61" t="s">
        <v>2915</v>
      </c>
      <c r="D1588" s="52" t="s">
        <v>9842</v>
      </c>
      <c r="E1588" s="53">
        <v>4007626.26</v>
      </c>
      <c r="F1588" s="23" t="str">
        <f>+IFERROR(VLOOKUP(Tabla1[[#This Row],[Artículo]],'..'!$B$2:$D$569000,3,),"")</f>
        <v/>
      </c>
      <c r="G1588" s="24" t="str">
        <f>IF(H1588=AF1588,"", "Error MC")</f>
        <v>Error MC</v>
      </c>
      <c r="H1588" s="62"/>
      <c r="I1588" s="54">
        <f>+Tabla1[[#This Row],[MC]]*Tabla1[[#This Row],[Pedido]]*Tabla1[[#This Row],[PVC ]]</f>
        <v>0</v>
      </c>
      <c r="J1588" s="26">
        <v>0.21</v>
      </c>
      <c r="K1588" s="63"/>
      <c r="L1588" s="28" t="s">
        <v>24296</v>
      </c>
      <c r="M1588" s="53">
        <v>6303996.1090000002</v>
      </c>
      <c r="N1588" s="64" t="str">
        <f>+IF(Tabla1[[#This Row],[F PMPI]]="SÍ","No","Sí")</f>
        <v>No</v>
      </c>
      <c r="O1588" s="65">
        <f>+Tabla1[[#This Row],[PVL]]*1.055</f>
        <v>6650715.8949950002</v>
      </c>
      <c r="P1588" s="65">
        <f>+Tabla1[[#This Row],[PVL]]*1.43</f>
        <v>9014714.4358699992</v>
      </c>
      <c r="Q1588" s="66" t="str">
        <f>+HYPERLINK(Tabla1[[#This Row],[PAG]])</f>
        <v>https://todomusica.com.ar/adaptadores/9277-adaptador-p-usar-hasta-6-vtx-v20-como-downfill-de-vtx-v25.html</v>
      </c>
      <c r="R1588" s="67"/>
      <c r="S1588" s="68"/>
      <c r="T1588" s="69"/>
      <c r="U1588" s="69"/>
      <c r="V1588" s="69"/>
      <c r="W1588" s="69"/>
      <c r="X1588" s="69"/>
      <c r="Y1588" s="35"/>
      <c r="Z1588" s="35" t="s">
        <v>25611</v>
      </c>
      <c r="AA1588" s="36">
        <v>1</v>
      </c>
      <c r="AB1588" s="35" t="s">
        <v>9849</v>
      </c>
      <c r="AC1588" s="35" t="str">
        <f>+IF(Tabla1[[#This Row],[STK]]="no","Sin STK", "STK disponible")</f>
        <v>STK disponible</v>
      </c>
      <c r="AD1588" s="35">
        <f>+I1588*J1588</f>
        <v>0</v>
      </c>
      <c r="AE1588" s="35">
        <f>+I1588*K1588</f>
        <v>0</v>
      </c>
      <c r="AF1588" s="36">
        <f>IF(Tabla1[[#This Row],[ref pack]]=1,Tabla1[[#This Row],[Pedido]],LCM(Tabla1[[#This Row],[MC VIEJO]],Tabla1[[#This Row],[Pedido]]))</f>
        <v>1</v>
      </c>
      <c r="AG1588" s="36">
        <f>+VLOOKUP(Tabla1[[#This Row],[Artículo]],'.'!$B$2:$D$11481,3,)</f>
        <v>1</v>
      </c>
      <c r="AH1588" s="37" t="str">
        <f>+IFERROR(SEARCH("pack",Tabla1[[#This Row],[PACK]]),"")</f>
        <v/>
      </c>
    </row>
    <row r="1589" spans="1:34" ht="24" customHeight="1" x14ac:dyDescent="0.2">
      <c r="A1589" s="50" t="s">
        <v>2600</v>
      </c>
      <c r="B1589" s="60" t="s">
        <v>2916</v>
      </c>
      <c r="C1589" s="61" t="s">
        <v>2917</v>
      </c>
      <c r="D1589" s="52" t="s">
        <v>9842</v>
      </c>
      <c r="E1589" s="53">
        <v>648318.06999999995</v>
      </c>
      <c r="F1589" s="23" t="str">
        <f>+IFERROR(VLOOKUP(Tabla1[[#This Row],[Artículo]],'..'!$B$2:$D$569000,3,),"")</f>
        <v/>
      </c>
      <c r="G1589" s="24" t="str">
        <f>IF(H1589=AF1589,"", "Error MC")</f>
        <v>Error MC</v>
      </c>
      <c r="H1589" s="62"/>
      <c r="I1589" s="54">
        <f>+Tabla1[[#This Row],[MC]]*Tabla1[[#This Row],[Pedido]]*Tabla1[[#This Row],[PVC ]]</f>
        <v>0</v>
      </c>
      <c r="J1589" s="26">
        <v>0.21</v>
      </c>
      <c r="K1589" s="63"/>
      <c r="L1589" s="28" t="s">
        <v>24296</v>
      </c>
      <c r="M1589" s="53">
        <v>1019804.323</v>
      </c>
      <c r="N1589" s="64" t="str">
        <f>+IF(Tabla1[[#This Row],[F PMPI]]="SÍ","No","Sí")</f>
        <v>No</v>
      </c>
      <c r="O1589" s="65">
        <f>+Tabla1[[#This Row],[PVL]]*1.055</f>
        <v>1075893.5607649998</v>
      </c>
      <c r="P1589" s="65">
        <f>+Tabla1[[#This Row],[PVL]]*1.43</f>
        <v>1458320.1818899999</v>
      </c>
      <c r="Q1589" s="66" t="str">
        <f>+HYPERLINK(Tabla1[[#This Row],[PAG]])</f>
        <v>https://todomusica.com.ar/varios/9279-malacate-cm-p-compresion-de-hasta-20-gabinetes-vtx-v20.html</v>
      </c>
      <c r="R1589" s="67"/>
      <c r="S1589" s="68"/>
      <c r="T1589" s="69"/>
      <c r="U1589" s="69"/>
      <c r="V1589" s="69"/>
      <c r="W1589" s="69"/>
      <c r="X1589" s="69"/>
      <c r="Y1589" s="35"/>
      <c r="Z1589" s="35" t="s">
        <v>25612</v>
      </c>
      <c r="AA1589" s="36">
        <v>1</v>
      </c>
      <c r="AB1589" s="35" t="s">
        <v>9849</v>
      </c>
      <c r="AC1589" s="35" t="str">
        <f>+IF(Tabla1[[#This Row],[STK]]="no","Sin STK", "STK disponible")</f>
        <v>STK disponible</v>
      </c>
      <c r="AD1589" s="35">
        <f>+I1589*J1589</f>
        <v>0</v>
      </c>
      <c r="AE1589" s="35">
        <f>+I1589*K1589</f>
        <v>0</v>
      </c>
      <c r="AF1589" s="36">
        <f>IF(Tabla1[[#This Row],[ref pack]]=1,Tabla1[[#This Row],[Pedido]],LCM(Tabla1[[#This Row],[MC VIEJO]],Tabla1[[#This Row],[Pedido]]))</f>
        <v>1</v>
      </c>
      <c r="AG1589" s="36">
        <f>+VLOOKUP(Tabla1[[#This Row],[Artículo]],'.'!$B$2:$D$11481,3,)</f>
        <v>1</v>
      </c>
      <c r="AH1589" s="37" t="str">
        <f>+IFERROR(SEARCH("pack",Tabla1[[#This Row],[PACK]]),"")</f>
        <v/>
      </c>
    </row>
    <row r="1590" spans="1:34" ht="24" customHeight="1" x14ac:dyDescent="0.2">
      <c r="A1590" s="50" t="s">
        <v>2600</v>
      </c>
      <c r="B1590" s="60" t="s">
        <v>2918</v>
      </c>
      <c r="C1590" s="61" t="s">
        <v>2919</v>
      </c>
      <c r="D1590" s="52" t="s">
        <v>9842</v>
      </c>
      <c r="E1590" s="53">
        <v>1175076.49</v>
      </c>
      <c r="F1590" s="23" t="str">
        <f>+IFERROR(VLOOKUP(Tabla1[[#This Row],[Artículo]],'..'!$B$2:$D$569000,3,),"")</f>
        <v/>
      </c>
      <c r="G1590" s="24" t="str">
        <f>IF(H1590=AF1590,"", "Error MC")</f>
        <v>Error MC</v>
      </c>
      <c r="H1590" s="62"/>
      <c r="I1590" s="54">
        <f>+Tabla1[[#This Row],[MC]]*Tabla1[[#This Row],[Pedido]]*Tabla1[[#This Row],[PVC ]]</f>
        <v>0</v>
      </c>
      <c r="J1590" s="26">
        <v>0.21</v>
      </c>
      <c r="K1590" s="63"/>
      <c r="L1590" s="28" t="s">
        <v>24296</v>
      </c>
      <c r="M1590" s="53">
        <v>1848395.3219999999</v>
      </c>
      <c r="N1590" s="64" t="str">
        <f>+IF(Tabla1[[#This Row],[F PMPI]]="SÍ","No","Sí")</f>
        <v>No</v>
      </c>
      <c r="O1590" s="65">
        <f>+Tabla1[[#This Row],[PVL]]*1.055</f>
        <v>1950057.0647099998</v>
      </c>
      <c r="P1590" s="65">
        <f>+Tabla1[[#This Row],[PVL]]*1.43</f>
        <v>2643205.3104599998</v>
      </c>
      <c r="Q1590" s="66" t="str">
        <f>+HYPERLINK(Tabla1[[#This Row],[PAG]])</f>
        <v>https://todomusica.com.ar/varios/6968-vtx-v20-pb.html</v>
      </c>
      <c r="R1590" s="67"/>
      <c r="S1590" s="68"/>
      <c r="T1590" s="69"/>
      <c r="U1590" s="69"/>
      <c r="V1590" s="69"/>
      <c r="W1590" s="69"/>
      <c r="X1590" s="69"/>
      <c r="Y1590" s="35"/>
      <c r="Z1590" s="35" t="s">
        <v>25613</v>
      </c>
      <c r="AA1590" s="36">
        <v>1</v>
      </c>
      <c r="AB1590" s="35" t="s">
        <v>9849</v>
      </c>
      <c r="AC1590" s="35" t="str">
        <f>+IF(Tabla1[[#This Row],[STK]]="no","Sin STK", "STK disponible")</f>
        <v>STK disponible</v>
      </c>
      <c r="AD1590" s="35">
        <f>+I1590*J1590</f>
        <v>0</v>
      </c>
      <c r="AE1590" s="35">
        <f>+I1590*K1590</f>
        <v>0</v>
      </c>
      <c r="AF1590" s="36">
        <f>IF(Tabla1[[#This Row],[ref pack]]=1,Tabla1[[#This Row],[Pedido]],LCM(Tabla1[[#This Row],[MC VIEJO]],Tabla1[[#This Row],[Pedido]]))</f>
        <v>1</v>
      </c>
      <c r="AG1590" s="36">
        <f>+VLOOKUP(Tabla1[[#This Row],[Artículo]],'.'!$B$2:$D$11481,3,)</f>
        <v>1</v>
      </c>
      <c r="AH1590" s="37" t="str">
        <f>+IFERROR(SEARCH("pack",Tabla1[[#This Row],[PACK]]),"")</f>
        <v/>
      </c>
    </row>
    <row r="1591" spans="1:34" ht="24" customHeight="1" x14ac:dyDescent="0.2">
      <c r="A1591" s="50" t="s">
        <v>2600</v>
      </c>
      <c r="B1591" s="60" t="s">
        <v>2920</v>
      </c>
      <c r="C1591" s="61" t="s">
        <v>2921</v>
      </c>
      <c r="D1591" s="52" t="s">
        <v>9842</v>
      </c>
      <c r="E1591" s="53">
        <v>1103211.07</v>
      </c>
      <c r="F1591" s="23" t="str">
        <f>+IFERROR(VLOOKUP(Tabla1[[#This Row],[Artículo]],'..'!$B$2:$D$569000,3,),"")</f>
        <v/>
      </c>
      <c r="G1591" s="24" t="str">
        <f>IF(H1591=AF1591,"", "Error MC")</f>
        <v>Error MC</v>
      </c>
      <c r="H1591" s="62"/>
      <c r="I1591" s="54">
        <f>+Tabla1[[#This Row],[MC]]*Tabla1[[#This Row],[Pedido]]*Tabla1[[#This Row],[PVC ]]</f>
        <v>0</v>
      </c>
      <c r="J1591" s="26">
        <v>0.105</v>
      </c>
      <c r="K1591" s="63"/>
      <c r="L1591" s="28" t="s">
        <v>24296</v>
      </c>
      <c r="M1591" s="53">
        <v>1584762.7009999999</v>
      </c>
      <c r="N1591" s="64" t="str">
        <f>+IF(Tabla1[[#This Row],[F PMPI]]="SÍ","No","Sí")</f>
        <v>No</v>
      </c>
      <c r="O1591" s="65">
        <f>+Tabla1[[#This Row],[PVL]]*1.055</f>
        <v>1671924.6495549998</v>
      </c>
      <c r="P1591" s="65">
        <f>+Tabla1[[#This Row],[PVL]]*1.43</f>
        <v>2266210.6624299996</v>
      </c>
      <c r="Q1591" s="66" t="str">
        <f>+HYPERLINK(Tabla1[[#This Row],[PAG]])</f>
        <v>https://todomusica.com.ar/varios/6969-vtx-v20-vt.html</v>
      </c>
      <c r="R1591" s="67"/>
      <c r="S1591" s="68"/>
      <c r="T1591" s="69"/>
      <c r="U1591" s="69"/>
      <c r="V1591" s="69"/>
      <c r="W1591" s="69"/>
      <c r="X1591" s="69"/>
      <c r="Y1591" s="35"/>
      <c r="Z1591" s="35" t="s">
        <v>25614</v>
      </c>
      <c r="AA1591" s="36">
        <v>1</v>
      </c>
      <c r="AB1591" s="35" t="s">
        <v>9849</v>
      </c>
      <c r="AC1591" s="35" t="str">
        <f>+IF(Tabla1[[#This Row],[STK]]="no","Sin STK", "STK disponible")</f>
        <v>STK disponible</v>
      </c>
      <c r="AD1591" s="35">
        <f>+I1591*J1591</f>
        <v>0</v>
      </c>
      <c r="AE1591" s="35">
        <f>+I1591*K1591</f>
        <v>0</v>
      </c>
      <c r="AF1591" s="36">
        <f>IF(Tabla1[[#This Row],[ref pack]]=1,Tabla1[[#This Row],[Pedido]],LCM(Tabla1[[#This Row],[MC VIEJO]],Tabla1[[#This Row],[Pedido]]))</f>
        <v>1</v>
      </c>
      <c r="AG1591" s="36">
        <f>+VLOOKUP(Tabla1[[#This Row],[Artículo]],'.'!$B$2:$D$11481,3,)</f>
        <v>1</v>
      </c>
      <c r="AH1591" s="37" t="str">
        <f>+IFERROR(SEARCH("pack",Tabla1[[#This Row],[PACK]]),"")</f>
        <v/>
      </c>
    </row>
    <row r="1592" spans="1:34" ht="24" customHeight="1" x14ac:dyDescent="0.2">
      <c r="A1592" s="50" t="s">
        <v>2600</v>
      </c>
      <c r="B1592" s="60" t="s">
        <v>2922</v>
      </c>
      <c r="C1592" s="61" t="s">
        <v>2923</v>
      </c>
      <c r="D1592" s="52" t="s">
        <v>27</v>
      </c>
      <c r="E1592" s="53">
        <v>763761.55</v>
      </c>
      <c r="F1592" s="23" t="str">
        <f>+IFERROR(VLOOKUP(Tabla1[[#This Row],[Artículo]],'..'!$B$2:$D$569000,3,),"")</f>
        <v/>
      </c>
      <c r="G1592" s="24" t="str">
        <f>IF(H1592=AF1592,"", "Error MC")</f>
        <v>Error MC</v>
      </c>
      <c r="H1592" s="62"/>
      <c r="I1592" s="54">
        <f>+Tabla1[[#This Row],[MC]]*Tabla1[[#This Row],[Pedido]]*Tabla1[[#This Row],[PVC ]]</f>
        <v>0</v>
      </c>
      <c r="J1592" s="26">
        <v>0.21</v>
      </c>
      <c r="K1592" s="63"/>
      <c r="L1592" s="28" t="s">
        <v>24296</v>
      </c>
      <c r="M1592" s="53">
        <v>1201396.9240000001</v>
      </c>
      <c r="N1592" s="64" t="str">
        <f>+IF(Tabla1[[#This Row],[F PMPI]]="SÍ","No","Sí")</f>
        <v>No</v>
      </c>
      <c r="O1592" s="65">
        <f>+Tabla1[[#This Row],[PVL]]*1.055</f>
        <v>1267473.7548200001</v>
      </c>
      <c r="P1592" s="65">
        <f>+Tabla1[[#This Row],[PVL]]*1.43</f>
        <v>1717997.6013200001</v>
      </c>
      <c r="Q1592" s="66" t="str">
        <f>+HYPERLINK(Tabla1[[#This Row],[PAG]])</f>
        <v>https://todomusica.com.ar/fundas/6970-vtx-v20-vt-cvr.html</v>
      </c>
      <c r="R1592" s="67"/>
      <c r="S1592" s="68"/>
      <c r="T1592" s="69"/>
      <c r="U1592" s="69"/>
      <c r="V1592" s="69"/>
      <c r="W1592" s="69"/>
      <c r="X1592" s="69"/>
      <c r="Y1592" s="35"/>
      <c r="Z1592" s="35" t="s">
        <v>25615</v>
      </c>
      <c r="AA1592" s="36">
        <v>1</v>
      </c>
      <c r="AB1592" s="35" t="s">
        <v>9849</v>
      </c>
      <c r="AC1592" s="35" t="str">
        <f>+IF(Tabla1[[#This Row],[STK]]="no","Sin STK", "STK disponible")</f>
        <v>Sin STK</v>
      </c>
      <c r="AD1592" s="35">
        <f>+I1592*J1592</f>
        <v>0</v>
      </c>
      <c r="AE1592" s="35">
        <f>+I1592*K1592</f>
        <v>0</v>
      </c>
      <c r="AF1592" s="36">
        <f>IF(Tabla1[[#This Row],[ref pack]]=1,Tabla1[[#This Row],[Pedido]],LCM(Tabla1[[#This Row],[MC VIEJO]],Tabla1[[#This Row],[Pedido]]))</f>
        <v>1</v>
      </c>
      <c r="AG1592" s="36">
        <f>+VLOOKUP(Tabla1[[#This Row],[Artículo]],'.'!$B$2:$D$11481,3,)</f>
        <v>1</v>
      </c>
      <c r="AH1592" s="37" t="str">
        <f>+IFERROR(SEARCH("pack",Tabla1[[#This Row],[PACK]]),"")</f>
        <v/>
      </c>
    </row>
    <row r="1593" spans="1:34" ht="24" customHeight="1" x14ac:dyDescent="0.2">
      <c r="A1593" s="50" t="s">
        <v>2600</v>
      </c>
      <c r="B1593" s="60" t="s">
        <v>2924</v>
      </c>
      <c r="C1593" s="61" t="s">
        <v>2925</v>
      </c>
      <c r="D1593" s="52" t="s">
        <v>27</v>
      </c>
      <c r="E1593" s="53">
        <v>5346330.4800000004</v>
      </c>
      <c r="F1593" s="23" t="str">
        <f>+IFERROR(VLOOKUP(Tabla1[[#This Row],[Artículo]],'..'!$B$2:$D$569000,3,),"")</f>
        <v/>
      </c>
      <c r="G1593" s="24" t="str">
        <f>IF(H1593=AF1593,"", "Error MC")</f>
        <v>Error MC</v>
      </c>
      <c r="H1593" s="62"/>
      <c r="I1593" s="54">
        <f>+Tabla1[[#This Row],[MC]]*Tabla1[[#This Row],[Pedido]]*Tabla1[[#This Row],[PVC ]]</f>
        <v>0</v>
      </c>
      <c r="J1593" s="26">
        <v>0.21</v>
      </c>
      <c r="K1593" s="63"/>
      <c r="L1593" s="28" t="s">
        <v>24296</v>
      </c>
      <c r="M1593" s="53">
        <v>8409777.8399999999</v>
      </c>
      <c r="N1593" s="64" t="str">
        <f>+IF(Tabla1[[#This Row],[F PMPI]]="SÍ","No","Sí")</f>
        <v>No</v>
      </c>
      <c r="O1593" s="65">
        <f>+Tabla1[[#This Row],[PVL]]*1.055</f>
        <v>8872315.621199999</v>
      </c>
      <c r="P1593" s="65">
        <f>+Tabla1[[#This Row],[PVL]]*1.43</f>
        <v>12025982.311199998</v>
      </c>
      <c r="Q1593" s="66" t="str">
        <f>+HYPERLINK(Tabla1[[#This Row],[PAG]])</f>
        <v>https://todomusica.com.ar/soporte-de-bafles/6100-vtx-v25-af.html</v>
      </c>
      <c r="R1593" s="67"/>
      <c r="S1593" s="68"/>
      <c r="T1593" s="69"/>
      <c r="U1593" s="69"/>
      <c r="V1593" s="69"/>
      <c r="W1593" s="69"/>
      <c r="X1593" s="69"/>
      <c r="Y1593" s="35"/>
      <c r="Z1593" s="35" t="s">
        <v>25616</v>
      </c>
      <c r="AA1593" s="36">
        <v>1</v>
      </c>
      <c r="AB1593" s="35" t="s">
        <v>9849</v>
      </c>
      <c r="AC1593" s="35" t="str">
        <f>+IF(Tabla1[[#This Row],[STK]]="no","Sin STK", "STK disponible")</f>
        <v>Sin STK</v>
      </c>
      <c r="AD1593" s="35">
        <f>+I1593*J1593</f>
        <v>0</v>
      </c>
      <c r="AE1593" s="35">
        <f>+I1593*K1593</f>
        <v>0</v>
      </c>
      <c r="AF1593" s="36">
        <f>IF(Tabla1[[#This Row],[ref pack]]=1,Tabla1[[#This Row],[Pedido]],LCM(Tabla1[[#This Row],[MC VIEJO]],Tabla1[[#This Row],[Pedido]]))</f>
        <v>1</v>
      </c>
      <c r="AG1593" s="36">
        <f>+VLOOKUP(Tabla1[[#This Row],[Artículo]],'.'!$B$2:$D$11481,3,)</f>
        <v>1</v>
      </c>
      <c r="AH1593" s="37" t="str">
        <f>+IFERROR(SEARCH("pack",Tabla1[[#This Row],[PACK]]),"")</f>
        <v/>
      </c>
    </row>
    <row r="1594" spans="1:34" ht="24" customHeight="1" x14ac:dyDescent="0.2">
      <c r="A1594" s="50" t="s">
        <v>2600</v>
      </c>
      <c r="B1594" s="60" t="s">
        <v>2926</v>
      </c>
      <c r="C1594" s="61" t="s">
        <v>2927</v>
      </c>
      <c r="D1594" s="52" t="s">
        <v>27</v>
      </c>
      <c r="E1594" s="53">
        <v>1654816.55</v>
      </c>
      <c r="F1594" s="23" t="str">
        <f>+IFERROR(VLOOKUP(Tabla1[[#This Row],[Artículo]],'..'!$B$2:$D$569000,3,),"")</f>
        <v/>
      </c>
      <c r="G1594" s="24" t="str">
        <f>IF(H1594=AF1594,"", "Error MC")</f>
        <v>Error MC</v>
      </c>
      <c r="H1594" s="62"/>
      <c r="I1594" s="54">
        <f>+Tabla1[[#This Row],[MC]]*Tabla1[[#This Row],[Pedido]]*Tabla1[[#This Row],[PVC ]]</f>
        <v>0</v>
      </c>
      <c r="J1594" s="26">
        <v>0.21</v>
      </c>
      <c r="K1594" s="63"/>
      <c r="L1594" s="28" t="s">
        <v>24296</v>
      </c>
      <c r="M1594" s="53">
        <v>2603026.4389999998</v>
      </c>
      <c r="N1594" s="64" t="str">
        <f>+IF(Tabla1[[#This Row],[F PMPI]]="SÍ","No","Sí")</f>
        <v>No</v>
      </c>
      <c r="O1594" s="65">
        <f>+Tabla1[[#This Row],[PVL]]*1.055</f>
        <v>2746192.8931449996</v>
      </c>
      <c r="P1594" s="65">
        <f>+Tabla1[[#This Row],[PVL]]*1.43</f>
        <v>3722327.8077699994</v>
      </c>
      <c r="Q1594" s="66" t="str">
        <f>+HYPERLINK(Tabla1[[#This Row],[PAG]])</f>
        <v>https://todomusica.com.ar/varios/6101-vtx-v25-af-eb.html</v>
      </c>
      <c r="R1594" s="67"/>
      <c r="S1594" s="68"/>
      <c r="T1594" s="69"/>
      <c r="U1594" s="69"/>
      <c r="V1594" s="69"/>
      <c r="W1594" s="69"/>
      <c r="X1594" s="69"/>
      <c r="Y1594" s="35"/>
      <c r="Z1594" s="35" t="s">
        <v>25617</v>
      </c>
      <c r="AA1594" s="36">
        <v>1</v>
      </c>
      <c r="AB1594" s="35" t="s">
        <v>9849</v>
      </c>
      <c r="AC1594" s="35" t="str">
        <f>+IF(Tabla1[[#This Row],[STK]]="no","Sin STK", "STK disponible")</f>
        <v>Sin STK</v>
      </c>
      <c r="AD1594" s="35">
        <f>+I1594*J1594</f>
        <v>0</v>
      </c>
      <c r="AE1594" s="35">
        <f>+I1594*K1594</f>
        <v>0</v>
      </c>
      <c r="AF1594" s="36">
        <f>IF(Tabla1[[#This Row],[ref pack]]=1,Tabla1[[#This Row],[Pedido]],LCM(Tabla1[[#This Row],[MC VIEJO]],Tabla1[[#This Row],[Pedido]]))</f>
        <v>1</v>
      </c>
      <c r="AG1594" s="36">
        <f>+VLOOKUP(Tabla1[[#This Row],[Artículo]],'.'!$B$2:$D$11481,3,)</f>
        <v>1</v>
      </c>
      <c r="AH1594" s="37" t="str">
        <f>+IFERROR(SEARCH("pack",Tabla1[[#This Row],[PACK]]),"")</f>
        <v/>
      </c>
    </row>
    <row r="1595" spans="1:34" ht="24" customHeight="1" x14ac:dyDescent="0.2">
      <c r="A1595" s="50" t="s">
        <v>2600</v>
      </c>
      <c r="B1595" s="60" t="s">
        <v>2928</v>
      </c>
      <c r="C1595" s="61" t="s">
        <v>2929</v>
      </c>
      <c r="D1595" s="52" t="s">
        <v>27</v>
      </c>
      <c r="E1595" s="53">
        <v>18735378.629999999</v>
      </c>
      <c r="F1595" s="23" t="str">
        <f>+IFERROR(VLOOKUP(Tabla1[[#This Row],[Artículo]],'..'!$B$2:$D$569000,3,),"")</f>
        <v/>
      </c>
      <c r="G1595" s="24" t="str">
        <f>IF(H1595=AF1595,"", "Error MC")</f>
        <v>Error MC</v>
      </c>
      <c r="H1595" s="62"/>
      <c r="I1595" s="54">
        <f>+Tabla1[[#This Row],[MC]]*Tabla1[[#This Row],[Pedido]]*Tabla1[[#This Row],[PVC ]]</f>
        <v>0</v>
      </c>
      <c r="J1595" s="26">
        <v>0.21</v>
      </c>
      <c r="K1595" s="63"/>
      <c r="L1595" s="28" t="s">
        <v>24296</v>
      </c>
      <c r="M1595" s="53">
        <v>29470750.585999999</v>
      </c>
      <c r="N1595" s="64" t="str">
        <f>+IF(Tabla1[[#This Row],[F PMPI]]="SÍ","No","Sí")</f>
        <v>No</v>
      </c>
      <c r="O1595" s="65">
        <f>+Tabla1[[#This Row],[PVL]]*1.055</f>
        <v>31091641.868229996</v>
      </c>
      <c r="P1595" s="65">
        <f>+Tabla1[[#This Row],[PVL]]*1.43</f>
        <v>42143173.337979995</v>
      </c>
      <c r="Q1595" s="66" t="str">
        <f>+HYPERLINK(Tabla1[[#This Row],[PAG]])</f>
        <v>https://todomusica.com.ar/productos-sin-categorias-de-netsuite/6102-vtx-v25-ii-cs.html</v>
      </c>
      <c r="R1595" s="67"/>
      <c r="S1595" s="68"/>
      <c r="T1595" s="69"/>
      <c r="U1595" s="69"/>
      <c r="V1595" s="69"/>
      <c r="W1595" s="69"/>
      <c r="X1595" s="69"/>
      <c r="Y1595" s="35"/>
      <c r="Z1595" s="35" t="s">
        <v>25618</v>
      </c>
      <c r="AA1595" s="36">
        <v>1</v>
      </c>
      <c r="AB1595" s="35" t="s">
        <v>9849</v>
      </c>
      <c r="AC1595" s="35" t="str">
        <f>+IF(Tabla1[[#This Row],[STK]]="no","Sin STK", "STK disponible")</f>
        <v>Sin STK</v>
      </c>
      <c r="AD1595" s="35">
        <f>+I1595*J1595</f>
        <v>0</v>
      </c>
      <c r="AE1595" s="35">
        <f>+I1595*K1595</f>
        <v>0</v>
      </c>
      <c r="AF1595" s="36">
        <f>IF(Tabla1[[#This Row],[ref pack]]=1,Tabla1[[#This Row],[Pedido]],LCM(Tabla1[[#This Row],[MC VIEJO]],Tabla1[[#This Row],[Pedido]]))</f>
        <v>1</v>
      </c>
      <c r="AG1595" s="36">
        <f>+VLOOKUP(Tabla1[[#This Row],[Artículo]],'.'!$B$2:$D$11481,3,)</f>
        <v>1</v>
      </c>
      <c r="AH1595" s="37" t="str">
        <f>+IFERROR(SEARCH("pack",Tabla1[[#This Row],[PACK]]),"")</f>
        <v/>
      </c>
    </row>
    <row r="1596" spans="1:34" ht="24" customHeight="1" x14ac:dyDescent="0.2">
      <c r="A1596" s="50" t="s">
        <v>2600</v>
      </c>
      <c r="B1596" s="60" t="s">
        <v>2930</v>
      </c>
      <c r="C1596" s="61" t="s">
        <v>2931</v>
      </c>
      <c r="D1596" s="52" t="s">
        <v>27</v>
      </c>
      <c r="E1596" s="53">
        <v>975917.47</v>
      </c>
      <c r="F1596" s="23" t="str">
        <f>+IFERROR(VLOOKUP(Tabla1[[#This Row],[Artículo]],'..'!$B$2:$D$569000,3,),"")</f>
        <v/>
      </c>
      <c r="G1596" s="24" t="str">
        <f>IF(H1596=AF1596,"", "Error MC")</f>
        <v>Error MC</v>
      </c>
      <c r="H1596" s="62"/>
      <c r="I1596" s="54">
        <f>+Tabla1[[#This Row],[MC]]*Tabla1[[#This Row],[Pedido]]*Tabla1[[#This Row],[PVC ]]</f>
        <v>0</v>
      </c>
      <c r="J1596" s="26">
        <v>0.21</v>
      </c>
      <c r="K1596" s="63"/>
      <c r="L1596" s="28" t="s">
        <v>24296</v>
      </c>
      <c r="M1596" s="53">
        <v>1535118.179</v>
      </c>
      <c r="N1596" s="64" t="str">
        <f>+IF(Tabla1[[#This Row],[F PMPI]]="SÍ","No","Sí")</f>
        <v>No</v>
      </c>
      <c r="O1596" s="65">
        <f>+Tabla1[[#This Row],[PVL]]*1.055</f>
        <v>1619549.678845</v>
      </c>
      <c r="P1596" s="65">
        <f>+Tabla1[[#This Row],[PVL]]*1.43</f>
        <v>2195218.99597</v>
      </c>
      <c r="Q1596" s="66" t="str">
        <f>+HYPERLINK(Tabla1[[#This Row],[PAG]])</f>
        <v>https://todomusica.com.ar/varios/6103-vtx-v25-lh.html</v>
      </c>
      <c r="R1596" s="67"/>
      <c r="S1596" s="68"/>
      <c r="T1596" s="69"/>
      <c r="U1596" s="69"/>
      <c r="V1596" s="69"/>
      <c r="W1596" s="69"/>
      <c r="X1596" s="69"/>
      <c r="Y1596" s="35"/>
      <c r="Z1596" s="35" t="s">
        <v>25619</v>
      </c>
      <c r="AA1596" s="36">
        <v>1</v>
      </c>
      <c r="AB1596" s="35" t="s">
        <v>9849</v>
      </c>
      <c r="AC1596" s="35" t="str">
        <f>+IF(Tabla1[[#This Row],[STK]]="no","Sin STK", "STK disponible")</f>
        <v>Sin STK</v>
      </c>
      <c r="AD1596" s="35">
        <f>+I1596*J1596</f>
        <v>0</v>
      </c>
      <c r="AE1596" s="35">
        <f>+I1596*K1596</f>
        <v>0</v>
      </c>
      <c r="AF1596" s="36">
        <f>IF(Tabla1[[#This Row],[ref pack]]=1,Tabla1[[#This Row],[Pedido]],LCM(Tabla1[[#This Row],[MC VIEJO]],Tabla1[[#This Row],[Pedido]]))</f>
        <v>1</v>
      </c>
      <c r="AG1596" s="36">
        <f>+VLOOKUP(Tabla1[[#This Row],[Artículo]],'.'!$B$2:$D$11481,3,)</f>
        <v>1</v>
      </c>
      <c r="AH1596" s="37" t="str">
        <f>+IFERROR(SEARCH("pack",Tabla1[[#This Row],[PACK]]),"")</f>
        <v/>
      </c>
    </row>
    <row r="1597" spans="1:34" ht="24" customHeight="1" x14ac:dyDescent="0.2">
      <c r="A1597" s="50" t="s">
        <v>2600</v>
      </c>
      <c r="B1597" s="60" t="s">
        <v>2932</v>
      </c>
      <c r="C1597" s="61" t="s">
        <v>2933</v>
      </c>
      <c r="D1597" s="52" t="s">
        <v>9842</v>
      </c>
      <c r="E1597" s="53">
        <v>1332339.47</v>
      </c>
      <c r="F1597" s="23" t="str">
        <f>+IFERROR(VLOOKUP(Tabla1[[#This Row],[Artículo]],'..'!$B$2:$D$569000,3,),"")</f>
        <v/>
      </c>
      <c r="G1597" s="24" t="str">
        <f>IF(H1597=AF1597,"", "Error MC")</f>
        <v>Error MC</v>
      </c>
      <c r="H1597" s="62"/>
      <c r="I1597" s="54">
        <f>+Tabla1[[#This Row],[MC]]*Tabla1[[#This Row],[Pedido]]*Tabla1[[#This Row],[PVC ]]</f>
        <v>0</v>
      </c>
      <c r="J1597" s="26">
        <v>0.21</v>
      </c>
      <c r="K1597" s="63"/>
      <c r="L1597" s="28" t="s">
        <v>24296</v>
      </c>
      <c r="M1597" s="53">
        <v>2095769.9850000001</v>
      </c>
      <c r="N1597" s="64" t="str">
        <f>+IF(Tabla1[[#This Row],[F PMPI]]="SÍ","No","Sí")</f>
        <v>No</v>
      </c>
      <c r="O1597" s="65">
        <f>+Tabla1[[#This Row],[PVL]]*1.055</f>
        <v>2211037.334175</v>
      </c>
      <c r="P1597" s="65">
        <f>+Tabla1[[#This Row],[PVL]]*1.43</f>
        <v>2996951.0785500002</v>
      </c>
      <c r="Q1597" s="66" t="str">
        <f>+HYPERLINK(Tabla1[[#This Row],[PAG]])</f>
        <v>https://todomusica.com.ar/varios/6104-vtx-v25-pb.html</v>
      </c>
      <c r="R1597" s="67"/>
      <c r="S1597" s="68"/>
      <c r="T1597" s="69"/>
      <c r="U1597" s="69"/>
      <c r="V1597" s="69"/>
      <c r="W1597" s="69"/>
      <c r="X1597" s="69"/>
      <c r="Y1597" s="35"/>
      <c r="Z1597" s="35" t="s">
        <v>25620</v>
      </c>
      <c r="AA1597" s="36">
        <v>1</v>
      </c>
      <c r="AB1597" s="35" t="s">
        <v>9849</v>
      </c>
      <c r="AC1597" s="35" t="str">
        <f>+IF(Tabla1[[#This Row],[STK]]="no","Sin STK", "STK disponible")</f>
        <v>STK disponible</v>
      </c>
      <c r="AD1597" s="35">
        <f>+I1597*J1597</f>
        <v>0</v>
      </c>
      <c r="AE1597" s="35">
        <f>+I1597*K1597</f>
        <v>0</v>
      </c>
      <c r="AF1597" s="36">
        <f>IF(Tabla1[[#This Row],[ref pack]]=1,Tabla1[[#This Row],[Pedido]],LCM(Tabla1[[#This Row],[MC VIEJO]],Tabla1[[#This Row],[Pedido]]))</f>
        <v>1</v>
      </c>
      <c r="AG1597" s="36">
        <f>+VLOOKUP(Tabla1[[#This Row],[Artículo]],'.'!$B$2:$D$11481,3,)</f>
        <v>1</v>
      </c>
      <c r="AH1597" s="37" t="str">
        <f>+IFERROR(SEARCH("pack",Tabla1[[#This Row],[PACK]]),"")</f>
        <v/>
      </c>
    </row>
    <row r="1598" spans="1:34" ht="24" customHeight="1" x14ac:dyDescent="0.2">
      <c r="A1598" s="50" t="s">
        <v>2600</v>
      </c>
      <c r="B1598" s="60" t="s">
        <v>2934</v>
      </c>
      <c r="C1598" s="61" t="s">
        <v>2935</v>
      </c>
      <c r="D1598" s="52" t="s">
        <v>9842</v>
      </c>
      <c r="E1598" s="53">
        <v>1502064.25</v>
      </c>
      <c r="F1598" s="23" t="str">
        <f>+IFERROR(VLOOKUP(Tabla1[[#This Row],[Artículo]],'..'!$B$2:$D$569000,3,),"")</f>
        <v/>
      </c>
      <c r="G1598" s="24" t="str">
        <f>IF(H1598=AF1598,"", "Error MC")</f>
        <v>Error MC</v>
      </c>
      <c r="H1598" s="62"/>
      <c r="I1598" s="54">
        <f>+Tabla1[[#This Row],[MC]]*Tabla1[[#This Row],[Pedido]]*Tabla1[[#This Row],[PVC ]]</f>
        <v>0</v>
      </c>
      <c r="J1598" s="26">
        <v>0.105</v>
      </c>
      <c r="K1598" s="63"/>
      <c r="L1598" s="28" t="s">
        <v>24296</v>
      </c>
      <c r="M1598" s="53">
        <v>2157715.301</v>
      </c>
      <c r="N1598" s="64" t="str">
        <f>+IF(Tabla1[[#This Row],[F PMPI]]="SÍ","No","Sí")</f>
        <v>No</v>
      </c>
      <c r="O1598" s="65">
        <f>+Tabla1[[#This Row],[PVL]]*1.055</f>
        <v>2276389.6425549998</v>
      </c>
      <c r="P1598" s="65">
        <f>+Tabla1[[#This Row],[PVL]]*1.43</f>
        <v>3085532.8804299999</v>
      </c>
      <c r="Q1598" s="66" t="str">
        <f>+HYPERLINK(Tabla1[[#This Row],[PAG]])</f>
        <v>https://todomusica.com.ar/varios/6106-vtx-v25-vtc.html</v>
      </c>
      <c r="R1598" s="67"/>
      <c r="S1598" s="68"/>
      <c r="T1598" s="69"/>
      <c r="U1598" s="69"/>
      <c r="V1598" s="69"/>
      <c r="W1598" s="69"/>
      <c r="X1598" s="69"/>
      <c r="Y1598" s="35"/>
      <c r="Z1598" s="35" t="s">
        <v>25621</v>
      </c>
      <c r="AA1598" s="36">
        <v>1</v>
      </c>
      <c r="AB1598" s="35" t="s">
        <v>9849</v>
      </c>
      <c r="AC1598" s="35" t="str">
        <f>+IF(Tabla1[[#This Row],[STK]]="no","Sin STK", "STK disponible")</f>
        <v>STK disponible</v>
      </c>
      <c r="AD1598" s="35">
        <f>+I1598*J1598</f>
        <v>0</v>
      </c>
      <c r="AE1598" s="35">
        <f>+I1598*K1598</f>
        <v>0</v>
      </c>
      <c r="AF1598" s="36">
        <f>IF(Tabla1[[#This Row],[ref pack]]=1,Tabla1[[#This Row],[Pedido]],LCM(Tabla1[[#This Row],[MC VIEJO]],Tabla1[[#This Row],[Pedido]]))</f>
        <v>1</v>
      </c>
      <c r="AG1598" s="36">
        <f>+VLOOKUP(Tabla1[[#This Row],[Artículo]],'.'!$B$2:$D$11481,3,)</f>
        <v>1</v>
      </c>
      <c r="AH1598" s="37" t="str">
        <f>+IFERROR(SEARCH("pack",Tabla1[[#This Row],[PACK]]),"")</f>
        <v/>
      </c>
    </row>
    <row r="1599" spans="1:34" ht="24" customHeight="1" x14ac:dyDescent="0.2">
      <c r="A1599" s="50" t="s">
        <v>2600</v>
      </c>
      <c r="B1599" s="60" t="s">
        <v>2936</v>
      </c>
      <c r="C1599" s="61" t="s">
        <v>2937</v>
      </c>
      <c r="D1599" s="52" t="s">
        <v>27</v>
      </c>
      <c r="E1599" s="53">
        <v>1060779.78</v>
      </c>
      <c r="F1599" s="23" t="str">
        <f>+IFERROR(VLOOKUP(Tabla1[[#This Row],[Artículo]],'..'!$B$2:$D$569000,3,),"")</f>
        <v/>
      </c>
      <c r="G1599" s="24" t="str">
        <f>IF(H1599=AF1599,"", "Error MC")</f>
        <v>Error MC</v>
      </c>
      <c r="H1599" s="62"/>
      <c r="I1599" s="54">
        <f>+Tabla1[[#This Row],[MC]]*Tabla1[[#This Row],[Pedido]]*Tabla1[[#This Row],[PVC ]]</f>
        <v>0</v>
      </c>
      <c r="J1599" s="26">
        <v>0.21</v>
      </c>
      <c r="K1599" s="63"/>
      <c r="L1599" s="28" t="s">
        <v>24296</v>
      </c>
      <c r="M1599" s="53">
        <v>1668606.5889999999</v>
      </c>
      <c r="N1599" s="64" t="str">
        <f>+IF(Tabla1[[#This Row],[F PMPI]]="SÍ","No","Sí")</f>
        <v>No</v>
      </c>
      <c r="O1599" s="65">
        <f>+Tabla1[[#This Row],[PVL]]*1.055</f>
        <v>1760379.9513949999</v>
      </c>
      <c r="P1599" s="65">
        <f>+Tabla1[[#This Row],[PVL]]*1.43</f>
        <v>2386107.42227</v>
      </c>
      <c r="Q1599" s="66" t="str">
        <f>+HYPERLINK(Tabla1[[#This Row],[PAG]])</f>
        <v>https://todomusica.com.ar/fundas/6105-vtx-v25-vt-cvr.html</v>
      </c>
      <c r="R1599" s="67"/>
      <c r="S1599" s="68"/>
      <c r="T1599" s="69"/>
      <c r="U1599" s="69"/>
      <c r="V1599" s="69"/>
      <c r="W1599" s="69"/>
      <c r="X1599" s="69"/>
      <c r="Y1599" s="35"/>
      <c r="Z1599" s="35" t="s">
        <v>25622</v>
      </c>
      <c r="AA1599" s="36">
        <v>1</v>
      </c>
      <c r="AB1599" s="35" t="s">
        <v>9849</v>
      </c>
      <c r="AC1599" s="35" t="str">
        <f>+IF(Tabla1[[#This Row],[STK]]="no","Sin STK", "STK disponible")</f>
        <v>Sin STK</v>
      </c>
      <c r="AD1599" s="35">
        <f>+I1599*J1599</f>
        <v>0</v>
      </c>
      <c r="AE1599" s="35">
        <f>+I1599*K1599</f>
        <v>0</v>
      </c>
      <c r="AF1599" s="36">
        <f>IF(Tabla1[[#This Row],[ref pack]]=1,Tabla1[[#This Row],[Pedido]],LCM(Tabla1[[#This Row],[MC VIEJO]],Tabla1[[#This Row],[Pedido]]))</f>
        <v>1</v>
      </c>
      <c r="AG1599" s="36">
        <f>+VLOOKUP(Tabla1[[#This Row],[Artículo]],'.'!$B$2:$D$11481,3,)</f>
        <v>1</v>
      </c>
      <c r="AH1599" s="37" t="str">
        <f>+IFERROR(SEARCH("pack",Tabla1[[#This Row],[PACK]]),"")</f>
        <v/>
      </c>
    </row>
    <row r="1600" spans="1:34" ht="24" customHeight="1" x14ac:dyDescent="0.2">
      <c r="A1600" s="50" t="s">
        <v>2600</v>
      </c>
      <c r="B1600" s="60" t="s">
        <v>2938</v>
      </c>
      <c r="C1600" s="61" t="s">
        <v>23943</v>
      </c>
      <c r="D1600" s="52" t="s">
        <v>9842</v>
      </c>
      <c r="E1600" s="53">
        <v>4830791.41</v>
      </c>
      <c r="F1600" s="23" t="str">
        <f>+IFERROR(VLOOKUP(Tabla1[[#This Row],[Artículo]],'..'!$B$2:$D$569000,3,),"")</f>
        <v/>
      </c>
      <c r="G1600" s="24" t="str">
        <f>IF(H1600=AF1600,"", "Error MC")</f>
        <v>Error MC</v>
      </c>
      <c r="H1600" s="62"/>
      <c r="I1600" s="54">
        <f>+Tabla1[[#This Row],[MC]]*Tabla1[[#This Row],[Pedido]]*Tabla1[[#This Row],[PVC ]]</f>
        <v>0</v>
      </c>
      <c r="J1600" s="26">
        <v>0.21</v>
      </c>
      <c r="K1600" s="63"/>
      <c r="L1600" s="28" t="s">
        <v>24296</v>
      </c>
      <c r="M1600" s="53">
        <v>7598834.8839999996</v>
      </c>
      <c r="N1600" s="64" t="str">
        <f>+IF(Tabla1[[#This Row],[F PMPI]]="SÍ","No","Sí")</f>
        <v>No</v>
      </c>
      <c r="O1600" s="65">
        <f>+Tabla1[[#This Row],[PVL]]*1.055</f>
        <v>8016770.8026199993</v>
      </c>
      <c r="P1600" s="65">
        <f>+Tabla1[[#This Row],[PVL]]*1.43</f>
        <v>10866333.884119999</v>
      </c>
      <c r="Q1600" s="66" t="str">
        <f>+HYPERLINK(Tabla1[[#This Row],[PAG]])</f>
        <v>http://www.todomusica.com.ar/bafles-activos-y-pasivos/25553-vt4883.html</v>
      </c>
      <c r="R1600" s="67"/>
      <c r="S1600" s="68"/>
      <c r="T1600" s="69"/>
      <c r="U1600" s="69"/>
      <c r="V1600" s="69"/>
      <c r="W1600" s="69"/>
      <c r="X1600" s="69"/>
      <c r="Y1600" s="35"/>
      <c r="Z1600" s="35" t="s">
        <v>25623</v>
      </c>
      <c r="AA1600" s="36">
        <v>1</v>
      </c>
      <c r="AB1600" s="35" t="s">
        <v>9849</v>
      </c>
      <c r="AC1600" s="35" t="str">
        <f>+IF(Tabla1[[#This Row],[STK]]="no","Sin STK", "STK disponible")</f>
        <v>STK disponible</v>
      </c>
      <c r="AD1600" s="35">
        <f>+I1600*J1600</f>
        <v>0</v>
      </c>
      <c r="AE1600" s="35">
        <f>+I1600*K1600</f>
        <v>0</v>
      </c>
      <c r="AF1600" s="36">
        <f>IF(Tabla1[[#This Row],[ref pack]]=1,Tabla1[[#This Row],[Pedido]],LCM(Tabla1[[#This Row],[MC VIEJO]],Tabla1[[#This Row],[Pedido]]))</f>
        <v>1</v>
      </c>
      <c r="AG1600" s="36">
        <f>+VLOOKUP(Tabla1[[#This Row],[Artículo]],'.'!$B$2:$D$11481,3,)</f>
        <v>1</v>
      </c>
      <c r="AH1600" s="37" t="str">
        <f>+IFERROR(SEARCH("pack",Tabla1[[#This Row],[PACK]]),"")</f>
        <v/>
      </c>
    </row>
    <row r="1601" spans="1:34" ht="24" customHeight="1" x14ac:dyDescent="0.2">
      <c r="A1601" s="50" t="s">
        <v>2600</v>
      </c>
      <c r="B1601" s="60" t="s">
        <v>2940</v>
      </c>
      <c r="C1601" s="61" t="s">
        <v>2941</v>
      </c>
      <c r="D1601" s="52" t="s">
        <v>9842</v>
      </c>
      <c r="E1601" s="53">
        <v>4658945.05</v>
      </c>
      <c r="F1601" s="23" t="str">
        <f>+IFERROR(VLOOKUP(Tabla1[[#This Row],[Artículo]],'..'!$B$2:$D$569000,3,),"")</f>
        <v/>
      </c>
      <c r="G1601" s="24" t="str">
        <f>IF(H1601=AF1601,"", "Error MC")</f>
        <v>Error MC</v>
      </c>
      <c r="H1601" s="62"/>
      <c r="I1601" s="54">
        <f>+Tabla1[[#This Row],[MC]]*Tabla1[[#This Row],[Pedido]]*Tabla1[[#This Row],[PVC ]]</f>
        <v>0</v>
      </c>
      <c r="J1601" s="26">
        <v>0.21</v>
      </c>
      <c r="K1601" s="63"/>
      <c r="L1601" s="28" t="s">
        <v>24296</v>
      </c>
      <c r="M1601" s="53">
        <v>7328520.5700000003</v>
      </c>
      <c r="N1601" s="64" t="str">
        <f>+IF(Tabla1[[#This Row],[F PMPI]]="SÍ","No","Sí")</f>
        <v>No</v>
      </c>
      <c r="O1601" s="65">
        <f>+Tabla1[[#This Row],[PVL]]*1.055</f>
        <v>7731589.2013499998</v>
      </c>
      <c r="P1601" s="65">
        <f>+Tabla1[[#This Row],[PVL]]*1.43</f>
        <v>10479784.415100001</v>
      </c>
      <c r="Q1601" s="66" t="str">
        <f>+HYPERLINK(Tabla1[[#This Row],[PAG]])</f>
        <v>http://www.todomusica.com.ar/bafles-activos-y-pasivos/25554-vt4886.html</v>
      </c>
      <c r="R1601" s="67"/>
      <c r="S1601" s="68"/>
      <c r="T1601" s="69"/>
      <c r="U1601" s="69"/>
      <c r="V1601" s="69"/>
      <c r="W1601" s="69"/>
      <c r="X1601" s="69"/>
      <c r="Y1601" s="35"/>
      <c r="Z1601" s="35" t="s">
        <v>25624</v>
      </c>
      <c r="AA1601" s="36">
        <v>1</v>
      </c>
      <c r="AB1601" s="35" t="s">
        <v>9849</v>
      </c>
      <c r="AC1601" s="35" t="str">
        <f>+IF(Tabla1[[#This Row],[STK]]="no","Sin STK", "STK disponible")</f>
        <v>STK disponible</v>
      </c>
      <c r="AD1601" s="35">
        <f>+I1601*J1601</f>
        <v>0</v>
      </c>
      <c r="AE1601" s="35">
        <f>+I1601*K1601</f>
        <v>0</v>
      </c>
      <c r="AF1601" s="36">
        <f>IF(Tabla1[[#This Row],[ref pack]]=1,Tabla1[[#This Row],[Pedido]],LCM(Tabla1[[#This Row],[MC VIEJO]],Tabla1[[#This Row],[Pedido]]))</f>
        <v>1</v>
      </c>
      <c r="AG1601" s="36">
        <f>+VLOOKUP(Tabla1[[#This Row],[Artículo]],'.'!$B$2:$D$11481,3,)</f>
        <v>1</v>
      </c>
      <c r="AH1601" s="37" t="str">
        <f>+IFERROR(SEARCH("pack",Tabla1[[#This Row],[PACK]]),"")</f>
        <v/>
      </c>
    </row>
    <row r="1602" spans="1:34" ht="24" customHeight="1" x14ac:dyDescent="0.2">
      <c r="A1602" s="50" t="s">
        <v>2600</v>
      </c>
      <c r="B1602" s="60" t="s">
        <v>2942</v>
      </c>
      <c r="C1602" s="61" t="s">
        <v>2943</v>
      </c>
      <c r="D1602" s="52" t="s">
        <v>9842</v>
      </c>
      <c r="E1602" s="53">
        <v>2531804.36</v>
      </c>
      <c r="F1602" s="23" t="str">
        <f>+IFERROR(VLOOKUP(Tabla1[[#This Row],[Artículo]],'..'!$B$2:$D$569000,3,),"")</f>
        <v/>
      </c>
      <c r="G1602" s="24" t="str">
        <f>IF(H1602=AF1602,"", "Error MC")</f>
        <v>Error MC</v>
      </c>
      <c r="H1602" s="62"/>
      <c r="I1602" s="54">
        <f>+Tabla1[[#This Row],[MC]]*Tabla1[[#This Row],[Pedido]]*Tabla1[[#This Row],[PVC ]]</f>
        <v>0</v>
      </c>
      <c r="J1602" s="26">
        <v>0.21</v>
      </c>
      <c r="K1602" s="63"/>
      <c r="L1602" s="28" t="s">
        <v>24296</v>
      </c>
      <c r="M1602" s="53">
        <v>3982528.2609999999</v>
      </c>
      <c r="N1602" s="64" t="str">
        <f>+IF(Tabla1[[#This Row],[F PMPI]]="SÍ","No","Sí")</f>
        <v>No</v>
      </c>
      <c r="O1602" s="65">
        <f>+Tabla1[[#This Row],[PVL]]*1.055</f>
        <v>4201567.3153550001</v>
      </c>
      <c r="P1602" s="65">
        <f>+Tabla1[[#This Row],[PVL]]*1.43</f>
        <v>5695015.4132300001</v>
      </c>
      <c r="Q1602" s="66" t="str">
        <f>+HYPERLINK(Tabla1[[#This Row],[PAG]])</f>
        <v>https://todomusica.com.ar/soporte-de-bafles/7968-vt4886-af.html</v>
      </c>
      <c r="R1602" s="67"/>
      <c r="S1602" s="68"/>
      <c r="T1602" s="69"/>
      <c r="U1602" s="69"/>
      <c r="V1602" s="69"/>
      <c r="W1602" s="69"/>
      <c r="X1602" s="69"/>
      <c r="Y1602" s="35"/>
      <c r="Z1602" s="35" t="s">
        <v>25625</v>
      </c>
      <c r="AA1602" s="36">
        <v>1</v>
      </c>
      <c r="AB1602" s="35" t="s">
        <v>9849</v>
      </c>
      <c r="AC1602" s="35" t="str">
        <f>+IF(Tabla1[[#This Row],[STK]]="no","Sin STK", "STK disponible")</f>
        <v>STK disponible</v>
      </c>
      <c r="AD1602" s="35">
        <f>+I1602*J1602</f>
        <v>0</v>
      </c>
      <c r="AE1602" s="35">
        <f>+I1602*K1602</f>
        <v>0</v>
      </c>
      <c r="AF1602" s="36">
        <f>IF(Tabla1[[#This Row],[ref pack]]=1,Tabla1[[#This Row],[Pedido]],LCM(Tabla1[[#This Row],[MC VIEJO]],Tabla1[[#This Row],[Pedido]]))</f>
        <v>1</v>
      </c>
      <c r="AG1602" s="36">
        <f>+VLOOKUP(Tabla1[[#This Row],[Artículo]],'.'!$B$2:$D$11481,3,)</f>
        <v>1</v>
      </c>
      <c r="AH1602" s="37" t="str">
        <f>+IFERROR(SEARCH("pack",Tabla1[[#This Row],[PACK]]),"")</f>
        <v/>
      </c>
    </row>
    <row r="1603" spans="1:34" ht="24" customHeight="1" x14ac:dyDescent="0.2">
      <c r="A1603" s="50" t="s">
        <v>2600</v>
      </c>
      <c r="B1603" s="60" t="s">
        <v>2944</v>
      </c>
      <c r="C1603" s="61" t="s">
        <v>2945</v>
      </c>
      <c r="D1603" s="52" t="s">
        <v>27</v>
      </c>
      <c r="E1603" s="53">
        <v>1018348.66</v>
      </c>
      <c r="F1603" s="23" t="str">
        <f>+IFERROR(VLOOKUP(Tabla1[[#This Row],[Artículo]],'..'!$B$2:$D$569000,3,),"")</f>
        <v/>
      </c>
      <c r="G1603" s="24" t="str">
        <f>IF(H1603=AF1603,"", "Error MC")</f>
        <v>Error MC</v>
      </c>
      <c r="H1603" s="62"/>
      <c r="I1603" s="54">
        <f>+Tabla1[[#This Row],[MC]]*Tabla1[[#This Row],[Pedido]]*Tabla1[[#This Row],[PVC ]]</f>
        <v>0</v>
      </c>
      <c r="J1603" s="26">
        <v>0.21</v>
      </c>
      <c r="K1603" s="63"/>
      <c r="L1603" s="28" t="s">
        <v>24296</v>
      </c>
      <c r="M1603" s="53">
        <v>1601862.4450000001</v>
      </c>
      <c r="N1603" s="64" t="str">
        <f>+IF(Tabla1[[#This Row],[F PMPI]]="SÍ","No","Sí")</f>
        <v>No</v>
      </c>
      <c r="O1603" s="65">
        <f>+Tabla1[[#This Row],[PVL]]*1.055</f>
        <v>1689964.8794750001</v>
      </c>
      <c r="P1603" s="65">
        <f>+Tabla1[[#This Row],[PVL]]*1.43</f>
        <v>2290663.29635</v>
      </c>
      <c r="Q1603" s="66" t="str">
        <f>+HYPERLINK(Tabla1[[#This Row],[PAG]])</f>
        <v>https://todomusica.com.ar/fundas/7975-vxt-a12-vt-cvr.html</v>
      </c>
      <c r="R1603" s="67"/>
      <c r="S1603" s="68"/>
      <c r="T1603" s="69"/>
      <c r="U1603" s="69"/>
      <c r="V1603" s="69"/>
      <c r="W1603" s="69"/>
      <c r="X1603" s="69"/>
      <c r="Y1603" s="35"/>
      <c r="Z1603" s="35" t="s">
        <v>25626</v>
      </c>
      <c r="AA1603" s="36">
        <v>1</v>
      </c>
      <c r="AB1603" s="35" t="s">
        <v>9849</v>
      </c>
      <c r="AC1603" s="35" t="str">
        <f>+IF(Tabla1[[#This Row],[STK]]="no","Sin STK", "STK disponible")</f>
        <v>Sin STK</v>
      </c>
      <c r="AD1603" s="35">
        <f>+I1603*J1603</f>
        <v>0</v>
      </c>
      <c r="AE1603" s="35">
        <f>+I1603*K1603</f>
        <v>0</v>
      </c>
      <c r="AF1603" s="36">
        <f>IF(Tabla1[[#This Row],[ref pack]]=1,Tabla1[[#This Row],[Pedido]],LCM(Tabla1[[#This Row],[MC VIEJO]],Tabla1[[#This Row],[Pedido]]))</f>
        <v>1</v>
      </c>
      <c r="AG1603" s="36">
        <f>+VLOOKUP(Tabla1[[#This Row],[Artículo]],'.'!$B$2:$D$11481,3,)</f>
        <v>1</v>
      </c>
      <c r="AH1603" s="37" t="str">
        <f>+IFERROR(SEARCH("pack",Tabla1[[#This Row],[PACK]]),"")</f>
        <v/>
      </c>
    </row>
    <row r="1604" spans="1:34" ht="24" customHeight="1" x14ac:dyDescent="0.2">
      <c r="A1604" s="50" t="s">
        <v>2600</v>
      </c>
      <c r="B1604" s="60" t="s">
        <v>2946</v>
      </c>
      <c r="C1604" s="61" t="s">
        <v>2947</v>
      </c>
      <c r="D1604" s="52" t="s">
        <v>9842</v>
      </c>
      <c r="E1604" s="53">
        <v>241644.85</v>
      </c>
      <c r="F1604" s="23" t="str">
        <f>+IFERROR(VLOOKUP(Tabla1[[#This Row],[Artículo]],'..'!$B$2:$D$569000,3,),"")</f>
        <v/>
      </c>
      <c r="G1604" s="24" t="str">
        <f>IF(H1604=AF1604,"", "Error MC")</f>
        <v>Error MC</v>
      </c>
      <c r="H1604" s="62"/>
      <c r="I1604" s="54">
        <f>+Tabla1[[#This Row],[MC]]*Tabla1[[#This Row],[Pedido]]*Tabla1[[#This Row],[PVC ]]</f>
        <v>0</v>
      </c>
      <c r="J1604" s="26">
        <v>0.21</v>
      </c>
      <c r="K1604" s="63"/>
      <c r="L1604" s="28" t="s">
        <v>24296</v>
      </c>
      <c r="M1604" s="53">
        <v>380107.35499999998</v>
      </c>
      <c r="N1604" s="64" t="str">
        <f>+IF(Tabla1[[#This Row],[F PMPI]]="SÍ","No","Sí")</f>
        <v>No</v>
      </c>
      <c r="O1604" s="65">
        <f>+Tabla1[[#This Row],[PVL]]*1.055</f>
        <v>401013.25952499994</v>
      </c>
      <c r="P1604" s="65">
        <f>+Tabla1[[#This Row],[PVL]]*1.43</f>
        <v>543553.51764999994</v>
      </c>
      <c r="Q1604" s="66" t="str">
        <f>+HYPERLINK(Tabla1[[#This Row],[PAG]])</f>
        <v>https://todomusica.com.ar/monitores-de-estudio/9927-104set-bt.html</v>
      </c>
      <c r="R1604" s="67"/>
      <c r="S1604" s="68"/>
      <c r="T1604" s="69"/>
      <c r="U1604" s="69"/>
      <c r="V1604" s="69"/>
      <c r="W1604" s="69"/>
      <c r="X1604" s="69"/>
      <c r="Y1604" s="35"/>
      <c r="Z1604" s="35" t="s">
        <v>25627</v>
      </c>
      <c r="AA1604" s="36">
        <v>1</v>
      </c>
      <c r="AB1604" s="35" t="s">
        <v>9849</v>
      </c>
      <c r="AC1604" s="35" t="str">
        <f>+IF(Tabla1[[#This Row],[STK]]="no","Sin STK", "STK disponible")</f>
        <v>STK disponible</v>
      </c>
      <c r="AD1604" s="35">
        <f>+I1604*J1604</f>
        <v>0</v>
      </c>
      <c r="AE1604" s="35">
        <f>+I1604*K1604</f>
        <v>0</v>
      </c>
      <c r="AF1604" s="36">
        <f>IF(Tabla1[[#This Row],[ref pack]]=1,Tabla1[[#This Row],[Pedido]],LCM(Tabla1[[#This Row],[MC VIEJO]],Tabla1[[#This Row],[Pedido]]))</f>
        <v>1</v>
      </c>
      <c r="AG1604" s="36">
        <f>+VLOOKUP(Tabla1[[#This Row],[Artículo]],'.'!$B$2:$D$11481,3,)</f>
        <v>1</v>
      </c>
      <c r="AH1604" s="37" t="str">
        <f>+IFERROR(SEARCH("pack",Tabla1[[#This Row],[PACK]]),"")</f>
        <v/>
      </c>
    </row>
    <row r="1605" spans="1:34" ht="24" customHeight="1" x14ac:dyDescent="0.2">
      <c r="A1605" s="50" t="s">
        <v>2600</v>
      </c>
      <c r="B1605" s="60" t="s">
        <v>2948</v>
      </c>
      <c r="C1605" s="61" t="s">
        <v>23944</v>
      </c>
      <c r="D1605" s="52" t="s">
        <v>9842</v>
      </c>
      <c r="E1605" s="53">
        <v>241644.85</v>
      </c>
      <c r="F1605" s="23" t="str">
        <f>+IFERROR(VLOOKUP(Tabla1[[#This Row],[Artículo]],'..'!$B$2:$D$569000,3,),"")</f>
        <v/>
      </c>
      <c r="G1605" s="24" t="str">
        <f>IF(H1605=AF1605,"", "Error MC")</f>
        <v>Error MC</v>
      </c>
      <c r="H1605" s="62"/>
      <c r="I1605" s="54">
        <f>+Tabla1[[#This Row],[MC]]*Tabla1[[#This Row],[Pedido]]*Tabla1[[#This Row],[PVC ]]</f>
        <v>0</v>
      </c>
      <c r="J1605" s="26">
        <v>0.21</v>
      </c>
      <c r="K1605" s="63"/>
      <c r="L1605" s="28" t="s">
        <v>24296</v>
      </c>
      <c r="M1605" s="53">
        <v>380107.35499999998</v>
      </c>
      <c r="N1605" s="64" t="str">
        <f>+IF(Tabla1[[#This Row],[F PMPI]]="SÍ","No","Sí")</f>
        <v>Sí</v>
      </c>
      <c r="O1605" s="65">
        <f>+Tabla1[[#This Row],[PVL]]*1.055</f>
        <v>401013.25952499994</v>
      </c>
      <c r="P1605" s="65">
        <f>+Tabla1[[#This Row],[PVL]]*1.43</f>
        <v>543553.51764999994</v>
      </c>
      <c r="Q1605" s="66" t="str">
        <f>+HYPERLINK(Tabla1[[#This Row],[PAG]])</f>
        <v>https://todomusica.com.ar/monitores-de-estudio/9936-104set-btw.html</v>
      </c>
      <c r="R1605" s="67"/>
      <c r="S1605" s="68"/>
      <c r="T1605" s="69"/>
      <c r="U1605" s="69"/>
      <c r="V1605" s="69"/>
      <c r="W1605" s="69"/>
      <c r="X1605" s="69"/>
      <c r="Y1605" s="35"/>
      <c r="Z1605" s="35" t="s">
        <v>25628</v>
      </c>
      <c r="AA1605" s="36">
        <v>1</v>
      </c>
      <c r="AB1605" s="35" t="s">
        <v>27</v>
      </c>
      <c r="AC1605" s="35" t="str">
        <f>+IF(Tabla1[[#This Row],[STK]]="no","Sin STK", "STK disponible")</f>
        <v>STK disponible</v>
      </c>
      <c r="AD1605" s="35">
        <f>+I1605*J1605</f>
        <v>0</v>
      </c>
      <c r="AE1605" s="35">
        <f>+I1605*K1605</f>
        <v>0</v>
      </c>
      <c r="AF1605" s="36">
        <f>IF(Tabla1[[#This Row],[ref pack]]=1,Tabla1[[#This Row],[Pedido]],LCM(Tabla1[[#This Row],[MC VIEJO]],Tabla1[[#This Row],[Pedido]]))</f>
        <v>1</v>
      </c>
      <c r="AG1605" s="36">
        <f>+VLOOKUP(Tabla1[[#This Row],[Artículo]],'.'!$B$2:$D$11481,3,)</f>
        <v>1</v>
      </c>
      <c r="AH1605" s="37" t="str">
        <f>+IFERROR(SEARCH("pack",Tabla1[[#This Row],[PACK]]),"")</f>
        <v/>
      </c>
    </row>
    <row r="1606" spans="1:34" ht="24" customHeight="1" x14ac:dyDescent="0.2">
      <c r="A1606" s="50" t="s">
        <v>2600</v>
      </c>
      <c r="B1606" s="60" t="s">
        <v>2950</v>
      </c>
      <c r="C1606" s="61" t="s">
        <v>23945</v>
      </c>
      <c r="D1606" s="52" t="s">
        <v>9841</v>
      </c>
      <c r="E1606" s="53">
        <v>240460.84</v>
      </c>
      <c r="F1606" s="23" t="str">
        <f>+IFERROR(VLOOKUP(Tabla1[[#This Row],[Artículo]],'..'!$B$2:$D$569000,3,),"")</f>
        <v/>
      </c>
      <c r="G1606" s="24" t="str">
        <f>IF(H1606=AF1606,"", "Error MC")</f>
        <v>Error MC</v>
      </c>
      <c r="H1606" s="62"/>
      <c r="I1606" s="54">
        <f>+Tabla1[[#This Row],[MC]]*Tabla1[[#This Row],[Pedido]]*Tabla1[[#This Row],[PVC ]]</f>
        <v>0</v>
      </c>
      <c r="J1606" s="26">
        <v>0.21</v>
      </c>
      <c r="K1606" s="63"/>
      <c r="L1606" s="28" t="s">
        <v>24296</v>
      </c>
      <c r="M1606" s="53">
        <v>378244.89899999998</v>
      </c>
      <c r="N1606" s="64" t="str">
        <f>+IF(Tabla1[[#This Row],[F PMPI]]="SÍ","No","Sí")</f>
        <v>No</v>
      </c>
      <c r="O1606" s="65">
        <f>+Tabla1[[#This Row],[PVL]]*1.055</f>
        <v>399048.36844499997</v>
      </c>
      <c r="P1606" s="65">
        <f>+Tabla1[[#This Row],[PVL]]*1.43</f>
        <v>540890.20556999999</v>
      </c>
      <c r="Q1606" s="66" t="str">
        <f>+HYPERLINK(Tabla1[[#This Row],[PAG]])</f>
        <v/>
      </c>
      <c r="R1606" s="67"/>
      <c r="S1606" s="68"/>
      <c r="T1606" s="69"/>
      <c r="U1606" s="69"/>
      <c r="V1606" s="69"/>
      <c r="W1606" s="69"/>
      <c r="X1606" s="69"/>
      <c r="Y1606" s="35"/>
      <c r="Z1606" s="35" t="s">
        <v>65</v>
      </c>
      <c r="AA1606" s="36">
        <v>1</v>
      </c>
      <c r="AB1606" s="35" t="s">
        <v>9849</v>
      </c>
      <c r="AC1606" s="35" t="str">
        <f>+IF(Tabla1[[#This Row],[STK]]="no","Sin STK", "STK disponible")</f>
        <v>STK disponible</v>
      </c>
      <c r="AD1606" s="35">
        <f>+I1606*J1606</f>
        <v>0</v>
      </c>
      <c r="AE1606" s="35">
        <f>+I1606*K1606</f>
        <v>0</v>
      </c>
      <c r="AF1606" s="36">
        <f>IF(Tabla1[[#This Row],[ref pack]]=1,Tabla1[[#This Row],[Pedido]],LCM(Tabla1[[#This Row],[MC VIEJO]],Tabla1[[#This Row],[Pedido]]))</f>
        <v>1</v>
      </c>
      <c r="AG1606" s="36">
        <f>+VLOOKUP(Tabla1[[#This Row],[Artículo]],'.'!$B$2:$D$11481,3,)</f>
        <v>1</v>
      </c>
      <c r="AH1606" s="37" t="str">
        <f>+IFERROR(SEARCH("pack",Tabla1[[#This Row],[PACK]]),"")</f>
        <v/>
      </c>
    </row>
    <row r="1607" spans="1:34" ht="24" customHeight="1" x14ac:dyDescent="0.2">
      <c r="A1607" s="50" t="s">
        <v>2600</v>
      </c>
      <c r="B1607" s="60" t="s">
        <v>2952</v>
      </c>
      <c r="C1607" s="61" t="s">
        <v>23946</v>
      </c>
      <c r="D1607" s="52" t="s">
        <v>9841</v>
      </c>
      <c r="E1607" s="53">
        <v>321123.78000000003</v>
      </c>
      <c r="F1607" s="23" t="str">
        <f>+IFERROR(VLOOKUP(Tabla1[[#This Row],[Artículo]],'..'!$B$2:$D$569000,3,),"")</f>
        <v/>
      </c>
      <c r="G1607" s="24" t="str">
        <f>IF(H1607=AF1607,"", "Error MC")</f>
        <v>Error MC</v>
      </c>
      <c r="H1607" s="62"/>
      <c r="I1607" s="54">
        <f>+Tabla1[[#This Row],[MC]]*Tabla1[[#This Row],[Pedido]]*Tabla1[[#This Row],[PVC ]]</f>
        <v>0</v>
      </c>
      <c r="J1607" s="26">
        <v>0.21</v>
      </c>
      <c r="K1607" s="63"/>
      <c r="L1607" s="28" t="s">
        <v>24296</v>
      </c>
      <c r="M1607" s="53">
        <v>505127.701</v>
      </c>
      <c r="N1607" s="64" t="str">
        <f>+IF(Tabla1[[#This Row],[F PMPI]]="SÍ","No","Sí")</f>
        <v>No</v>
      </c>
      <c r="O1607" s="65">
        <f>+Tabla1[[#This Row],[PVL]]*1.055</f>
        <v>532909.72455499996</v>
      </c>
      <c r="P1607" s="65">
        <f>+Tabla1[[#This Row],[PVL]]*1.43</f>
        <v>722332.61242999998</v>
      </c>
      <c r="Q1607" s="66" t="str">
        <f>+HYPERLINK(Tabla1[[#This Row],[PAG]])</f>
        <v/>
      </c>
      <c r="R1607" s="67"/>
      <c r="S1607" s="68"/>
      <c r="T1607" s="69"/>
      <c r="U1607" s="69"/>
      <c r="V1607" s="69"/>
      <c r="W1607" s="69"/>
      <c r="X1607" s="69"/>
      <c r="Y1607" s="35"/>
      <c r="Z1607" s="35" t="s">
        <v>65</v>
      </c>
      <c r="AA1607" s="36">
        <v>1</v>
      </c>
      <c r="AB1607" s="35" t="s">
        <v>9849</v>
      </c>
      <c r="AC1607" s="35" t="str">
        <f>+IF(Tabla1[[#This Row],[STK]]="no","Sin STK", "STK disponible")</f>
        <v>STK disponible</v>
      </c>
      <c r="AD1607" s="35">
        <f>+I1607*J1607</f>
        <v>0</v>
      </c>
      <c r="AE1607" s="35">
        <f>+I1607*K1607</f>
        <v>0</v>
      </c>
      <c r="AF1607" s="36">
        <f>IF(Tabla1[[#This Row],[ref pack]]=1,Tabla1[[#This Row],[Pedido]],LCM(Tabla1[[#This Row],[MC VIEJO]],Tabla1[[#This Row],[Pedido]]))</f>
        <v>1</v>
      </c>
      <c r="AG1607" s="36">
        <f>+VLOOKUP(Tabla1[[#This Row],[Artículo]],'.'!$B$2:$D$11481,3,)</f>
        <v>1</v>
      </c>
      <c r="AH1607" s="37" t="str">
        <f>+IFERROR(SEARCH("pack",Tabla1[[#This Row],[PACK]]),"")</f>
        <v/>
      </c>
    </row>
    <row r="1608" spans="1:34" ht="24" customHeight="1" x14ac:dyDescent="0.2">
      <c r="A1608" s="50" t="s">
        <v>2600</v>
      </c>
      <c r="B1608" s="60" t="s">
        <v>2954</v>
      </c>
      <c r="C1608" s="61" t="s">
        <v>23947</v>
      </c>
      <c r="D1608" s="52" t="s">
        <v>27</v>
      </c>
      <c r="E1608" s="53">
        <v>399300.87</v>
      </c>
      <c r="F1608" s="23" t="str">
        <f>+IFERROR(VLOOKUP(Tabla1[[#This Row],[Artículo]],'..'!$B$2:$D$569000,3,),"")</f>
        <v/>
      </c>
      <c r="G1608" s="24" t="str">
        <f>IF(H1608=AF1608,"", "Error MC")</f>
        <v>Error MC</v>
      </c>
      <c r="H1608" s="62"/>
      <c r="I1608" s="54">
        <f>+Tabla1[[#This Row],[MC]]*Tabla1[[#This Row],[Pedido]]*Tabla1[[#This Row],[PVC ]]</f>
        <v>0</v>
      </c>
      <c r="J1608" s="26">
        <v>0.21</v>
      </c>
      <c r="K1608" s="63"/>
      <c r="L1608" s="28" t="s">
        <v>24296</v>
      </c>
      <c r="M1608" s="53">
        <v>628100.26699999999</v>
      </c>
      <c r="N1608" s="64" t="str">
        <f>+IF(Tabla1[[#This Row],[F PMPI]]="SÍ","No","Sí")</f>
        <v>No</v>
      </c>
      <c r="O1608" s="65">
        <f>+Tabla1[[#This Row],[PVL]]*1.055</f>
        <v>662645.78168499994</v>
      </c>
      <c r="P1608" s="65">
        <f>+Tabla1[[#This Row],[PVL]]*1.43</f>
        <v>898183.38180999993</v>
      </c>
      <c r="Q1608" s="66" t="str">
        <f>+HYPERLINK(Tabla1[[#This Row],[PAG]])</f>
        <v>https://todomusica.com.ar/monitores-de-estudio/9926-308pmkii.html</v>
      </c>
      <c r="R1608" s="67"/>
      <c r="S1608" s="68"/>
      <c r="T1608" s="69"/>
      <c r="U1608" s="69"/>
      <c r="V1608" s="69"/>
      <c r="W1608" s="69"/>
      <c r="X1608" s="69"/>
      <c r="Y1608" s="35"/>
      <c r="Z1608" s="35" t="s">
        <v>25629</v>
      </c>
      <c r="AA1608" s="36">
        <v>1</v>
      </c>
      <c r="AB1608" s="35" t="s">
        <v>9849</v>
      </c>
      <c r="AC1608" s="35" t="str">
        <f>+IF(Tabla1[[#This Row],[STK]]="no","Sin STK", "STK disponible")</f>
        <v>Sin STK</v>
      </c>
      <c r="AD1608" s="35">
        <f>+I1608*J1608</f>
        <v>0</v>
      </c>
      <c r="AE1608" s="35">
        <f>+I1608*K1608</f>
        <v>0</v>
      </c>
      <c r="AF1608" s="36">
        <f>IF(Tabla1[[#This Row],[ref pack]]=1,Tabla1[[#This Row],[Pedido]],LCM(Tabla1[[#This Row],[MC VIEJO]],Tabla1[[#This Row],[Pedido]]))</f>
        <v>1</v>
      </c>
      <c r="AG1608" s="36">
        <f>+VLOOKUP(Tabla1[[#This Row],[Artículo]],'.'!$B$2:$D$11481,3,)</f>
        <v>1</v>
      </c>
      <c r="AH1608" s="37" t="str">
        <f>+IFERROR(SEARCH("pack",Tabla1[[#This Row],[PACK]]),"")</f>
        <v/>
      </c>
    </row>
    <row r="1609" spans="1:34" ht="24" customHeight="1" x14ac:dyDescent="0.2">
      <c r="A1609" s="50" t="s">
        <v>2600</v>
      </c>
      <c r="B1609" s="60" t="s">
        <v>2956</v>
      </c>
      <c r="C1609" s="61" t="s">
        <v>2957</v>
      </c>
      <c r="D1609" s="52" t="s">
        <v>27</v>
      </c>
      <c r="E1609" s="53">
        <v>38735.987999999998</v>
      </c>
      <c r="F1609" s="23" t="str">
        <f>+IFERROR(VLOOKUP(Tabla1[[#This Row],[Artículo]],'..'!$B$2:$D$569000,3,),"")</f>
        <v/>
      </c>
      <c r="G1609" s="24" t="str">
        <f>IF(H1609=AF1609,"", "Error MC")</f>
        <v>Error MC</v>
      </c>
      <c r="H1609" s="62"/>
      <c r="I1609" s="54">
        <f>+Tabla1[[#This Row],[MC]]*Tabla1[[#This Row],[Pedido]]*Tabla1[[#This Row],[PVC ]]</f>
        <v>0</v>
      </c>
      <c r="J1609" s="26">
        <v>0.21</v>
      </c>
      <c r="K1609" s="63"/>
      <c r="L1609" s="28" t="s">
        <v>24296</v>
      </c>
      <c r="M1609" s="53">
        <v>60931.71</v>
      </c>
      <c r="N1609" s="64" t="str">
        <f>+IF(Tabla1[[#This Row],[F PMPI]]="SÍ","No","Sí")</f>
        <v>No</v>
      </c>
      <c r="O1609" s="65">
        <f>+Tabla1[[#This Row],[PVL]]*1.055</f>
        <v>64282.954049999993</v>
      </c>
      <c r="P1609" s="65">
        <f>+Tabla1[[#This Row],[PVL]]*1.43</f>
        <v>87132.345300000001</v>
      </c>
      <c r="Q1609" s="66" t="str">
        <f>+HYPERLINK(Tabla1[[#This Row],[PAG]])</f>
        <v>https://todomusica.com.ar/parlantes-de-instalacion/2895-8124.html</v>
      </c>
      <c r="R1609" s="67"/>
      <c r="S1609" s="68"/>
      <c r="T1609" s="69"/>
      <c r="U1609" s="69"/>
      <c r="V1609" s="69"/>
      <c r="W1609" s="69"/>
      <c r="X1609" s="69"/>
      <c r="Y1609" s="35"/>
      <c r="Z1609" s="35" t="s">
        <v>25630</v>
      </c>
      <c r="AA1609" s="36">
        <v>4</v>
      </c>
      <c r="AB1609" s="35" t="s">
        <v>9849</v>
      </c>
      <c r="AC1609" s="35" t="str">
        <f>+IF(Tabla1[[#This Row],[STK]]="no","Sin STK", "STK disponible")</f>
        <v>Sin STK</v>
      </c>
      <c r="AD1609" s="35">
        <f>+I1609*J1609</f>
        <v>0</v>
      </c>
      <c r="AE1609" s="35">
        <f>+I1609*K1609</f>
        <v>0</v>
      </c>
      <c r="AF1609" s="36">
        <f>IF(Tabla1[[#This Row],[ref pack]]=1,Tabla1[[#This Row],[Pedido]],LCM(Tabla1[[#This Row],[MC VIEJO]],Tabla1[[#This Row],[Pedido]]))</f>
        <v>4</v>
      </c>
      <c r="AG1609" s="36">
        <f>+VLOOKUP(Tabla1[[#This Row],[Artículo]],'.'!$B$2:$D$11481,3,)</f>
        <v>4</v>
      </c>
      <c r="AH1609" s="37" t="str">
        <f>+IFERROR(SEARCH("pack",Tabla1[[#This Row],[PACK]]),"")</f>
        <v/>
      </c>
    </row>
    <row r="1610" spans="1:34" ht="24" customHeight="1" x14ac:dyDescent="0.2">
      <c r="A1610" s="50" t="s">
        <v>2600</v>
      </c>
      <c r="B1610" s="60" t="s">
        <v>2958</v>
      </c>
      <c r="C1610" s="61" t="s">
        <v>2959</v>
      </c>
      <c r="D1610" s="52" t="s">
        <v>27</v>
      </c>
      <c r="E1610" s="53">
        <v>57223.184999999998</v>
      </c>
      <c r="F1610" s="23" t="str">
        <f>+IFERROR(VLOOKUP(Tabla1[[#This Row],[Artículo]],'..'!$B$2:$D$569000,3,),"")</f>
        <v/>
      </c>
      <c r="G1610" s="24" t="str">
        <f>IF(H1610=AF1610,"", "Error MC")</f>
        <v>Error MC</v>
      </c>
      <c r="H1610" s="62"/>
      <c r="I1610" s="54">
        <f>+Tabla1[[#This Row],[MC]]*Tabla1[[#This Row],[Pedido]]*Tabla1[[#This Row],[PVC ]]</f>
        <v>0</v>
      </c>
      <c r="J1610" s="26">
        <v>0.21</v>
      </c>
      <c r="K1610" s="63"/>
      <c r="L1610" s="28" t="s">
        <v>24296</v>
      </c>
      <c r="M1610" s="53">
        <v>90012.069000000003</v>
      </c>
      <c r="N1610" s="64" t="str">
        <f>+IF(Tabla1[[#This Row],[F PMPI]]="SÍ","No","Sí")</f>
        <v>No</v>
      </c>
      <c r="O1610" s="65">
        <f>+Tabla1[[#This Row],[PVL]]*1.055</f>
        <v>94962.732795000004</v>
      </c>
      <c r="P1610" s="65">
        <f>+Tabla1[[#This Row],[PVL]]*1.43</f>
        <v>128717.25867</v>
      </c>
      <c r="Q1610" s="66" t="str">
        <f>+HYPERLINK(Tabla1[[#This Row],[PAG]])</f>
        <v>https://todomusica.com.ar/parlantes-de-instalacion/2627-8128.html</v>
      </c>
      <c r="R1610" s="67"/>
      <c r="S1610" s="68"/>
      <c r="T1610" s="69"/>
      <c r="U1610" s="69"/>
      <c r="V1610" s="69"/>
      <c r="W1610" s="69"/>
      <c r="X1610" s="69"/>
      <c r="Y1610" s="35"/>
      <c r="Z1610" s="35" t="s">
        <v>25631</v>
      </c>
      <c r="AA1610" s="36">
        <v>4</v>
      </c>
      <c r="AB1610" s="35" t="s">
        <v>9849</v>
      </c>
      <c r="AC1610" s="35" t="str">
        <f>+IF(Tabla1[[#This Row],[STK]]="no","Sin STK", "STK disponible")</f>
        <v>Sin STK</v>
      </c>
      <c r="AD1610" s="35">
        <f>+I1610*J1610</f>
        <v>0</v>
      </c>
      <c r="AE1610" s="35">
        <f>+I1610*K1610</f>
        <v>0</v>
      </c>
      <c r="AF1610" s="36">
        <f>IF(Tabla1[[#This Row],[ref pack]]=1,Tabla1[[#This Row],[Pedido]],LCM(Tabla1[[#This Row],[MC VIEJO]],Tabla1[[#This Row],[Pedido]]))</f>
        <v>4</v>
      </c>
      <c r="AG1610" s="36">
        <f>+VLOOKUP(Tabla1[[#This Row],[Artículo]],'.'!$B$2:$D$11481,3,)</f>
        <v>4</v>
      </c>
      <c r="AH1610" s="37" t="str">
        <f>+IFERROR(SEARCH("pack",Tabla1[[#This Row],[PACK]]),"")</f>
        <v/>
      </c>
    </row>
    <row r="1611" spans="1:34" ht="24" customHeight="1" x14ac:dyDescent="0.2">
      <c r="A1611" s="50" t="s">
        <v>2960</v>
      </c>
      <c r="B1611" s="60" t="s">
        <v>2961</v>
      </c>
      <c r="C1611" s="61" t="s">
        <v>2962</v>
      </c>
      <c r="D1611" s="52" t="s">
        <v>9842</v>
      </c>
      <c r="E1611" s="53">
        <v>758751.36</v>
      </c>
      <c r="F1611" s="23" t="str">
        <f>+IFERROR(VLOOKUP(Tabla1[[#This Row],[Artículo]],'..'!$B$2:$D$569000,3,),"")</f>
        <v/>
      </c>
      <c r="G1611" s="24" t="str">
        <f>IF(H1611=AF1611,"", "Error MC")</f>
        <v>Error MC</v>
      </c>
      <c r="H1611" s="62"/>
      <c r="I1611" s="54">
        <f>+Tabla1[[#This Row],[MC]]*Tabla1[[#This Row],[Pedido]]*Tabla1[[#This Row],[PVC ]]</f>
        <v>0</v>
      </c>
      <c r="J1611" s="26">
        <v>0.21</v>
      </c>
      <c r="K1611" s="63"/>
      <c r="L1611" s="28" t="s">
        <v>17</v>
      </c>
      <c r="M1611" s="53">
        <v>1331229.2590000001</v>
      </c>
      <c r="N1611" s="64" t="str">
        <f>+IF(Tabla1[[#This Row],[F PMPI]]="SÍ","No","Sí")</f>
        <v>No</v>
      </c>
      <c r="O1611" s="65">
        <f>+Tabla1[[#This Row],[PVL]]*1.055</f>
        <v>1404446.868245</v>
      </c>
      <c r="P1611" s="65">
        <f>+Tabla1[[#This Row],[PVL]]*1.43</f>
        <v>1903657.8403700001</v>
      </c>
      <c r="Q1611" s="66" t="str">
        <f>+HYPERLINK(Tabla1[[#This Row],[PAG]])</f>
        <v>https://todomusica.com.ar/productos-sin-categorias-de-netsuite/7980-tom-14x12-de-marcha-con-carrier-c-remo-c-wh.html</v>
      </c>
      <c r="R1611" s="67"/>
      <c r="S1611" s="68"/>
      <c r="T1611" s="69"/>
      <c r="U1611" s="69"/>
      <c r="V1611" s="69"/>
      <c r="W1611" s="69"/>
      <c r="X1611" s="69"/>
      <c r="Y1611" s="35"/>
      <c r="Z1611" s="35" t="s">
        <v>25632</v>
      </c>
      <c r="AA1611" s="36">
        <v>1</v>
      </c>
      <c r="AB1611" s="35" t="s">
        <v>9849</v>
      </c>
      <c r="AC1611" s="35" t="str">
        <f>+IF(Tabla1[[#This Row],[STK]]="no","Sin STK", "STK disponible")</f>
        <v>STK disponible</v>
      </c>
      <c r="AD1611" s="35">
        <f>+I1611*J1611</f>
        <v>0</v>
      </c>
      <c r="AE1611" s="35">
        <f>+I1611*K1611</f>
        <v>0</v>
      </c>
      <c r="AF1611" s="36">
        <f>IF(Tabla1[[#This Row],[ref pack]]=1,Tabla1[[#This Row],[Pedido]],LCM(Tabla1[[#This Row],[MC VIEJO]],Tabla1[[#This Row],[Pedido]]))</f>
        <v>1</v>
      </c>
      <c r="AG1611" s="36">
        <f>+VLOOKUP(Tabla1[[#This Row],[Artículo]],'.'!$B$2:$D$11481,3,)</f>
        <v>1</v>
      </c>
      <c r="AH1611" s="37" t="str">
        <f>+IFERROR(SEARCH("pack",Tabla1[[#This Row],[PACK]]),"")</f>
        <v/>
      </c>
    </row>
    <row r="1612" spans="1:34" ht="24" customHeight="1" x14ac:dyDescent="0.2">
      <c r="A1612" s="50" t="s">
        <v>2963</v>
      </c>
      <c r="B1612" s="60" t="s">
        <v>2968</v>
      </c>
      <c r="C1612" s="61" t="s">
        <v>2969</v>
      </c>
      <c r="D1612" s="52" t="s">
        <v>27</v>
      </c>
      <c r="E1612" s="53">
        <v>1186724.55</v>
      </c>
      <c r="F1612" s="23" t="str">
        <f>+IFERROR(VLOOKUP(Tabla1[[#This Row],[Artículo]],'..'!$B$2:$D$569000,3,),"")</f>
        <v/>
      </c>
      <c r="G1612" s="24" t="str">
        <f>IF(H1612=AF1612,"", "Error MC")</f>
        <v>Error MC</v>
      </c>
      <c r="H1612" s="62"/>
      <c r="I1612" s="54">
        <f>+Tabla1[[#This Row],[MC]]*Tabla1[[#This Row],[Pedido]]*Tabla1[[#This Row],[PVC ]]</f>
        <v>0</v>
      </c>
      <c r="J1612" s="26">
        <v>0.21</v>
      </c>
      <c r="K1612" s="63"/>
      <c r="L1612" s="28" t="s">
        <v>17</v>
      </c>
      <c r="M1612" s="53">
        <v>2082108.226</v>
      </c>
      <c r="N1612" s="64" t="str">
        <f>+IF(Tabla1[[#This Row],[F PMPI]]="SÍ","No","Sí")</f>
        <v>No</v>
      </c>
      <c r="O1612" s="65">
        <f>+Tabla1[[#This Row],[PVL]]*1.055</f>
        <v>2196624.1784299999</v>
      </c>
      <c r="P1612" s="65">
        <f>+Tabla1[[#This Row],[PVL]]*1.43</f>
        <v>2977414.7631799998</v>
      </c>
      <c r="Q1612" s="66" t="str">
        <f>+HYPERLINK(Tabla1[[#This Row],[PAG]])</f>
        <v>https://todomusica.com.ar/clarinetes/7730-jupiter-1100-series-bb-boehm-system.html</v>
      </c>
      <c r="R1612" s="67"/>
      <c r="S1612" s="68"/>
      <c r="T1612" s="69"/>
      <c r="U1612" s="69"/>
      <c r="V1612" s="69"/>
      <c r="W1612" s="69"/>
      <c r="X1612" s="69"/>
      <c r="Y1612" s="35"/>
      <c r="Z1612" s="35" t="s">
        <v>25633</v>
      </c>
      <c r="AA1612" s="36">
        <v>1</v>
      </c>
      <c r="AB1612" s="35" t="s">
        <v>9849</v>
      </c>
      <c r="AC1612" s="35" t="str">
        <f>+IF(Tabla1[[#This Row],[STK]]="no","Sin STK", "STK disponible")</f>
        <v>Sin STK</v>
      </c>
      <c r="AD1612" s="35">
        <f>+I1612*J1612</f>
        <v>0</v>
      </c>
      <c r="AE1612" s="35">
        <f>+I1612*K1612</f>
        <v>0</v>
      </c>
      <c r="AF1612" s="36">
        <f>IF(Tabla1[[#This Row],[ref pack]]=1,Tabla1[[#This Row],[Pedido]],LCM(Tabla1[[#This Row],[MC VIEJO]],Tabla1[[#This Row],[Pedido]]))</f>
        <v>1</v>
      </c>
      <c r="AG1612" s="36">
        <f>+VLOOKUP(Tabla1[[#This Row],[Artículo]],'.'!$B$2:$D$11481,3,)</f>
        <v>1</v>
      </c>
      <c r="AH1612" s="37" t="str">
        <f>+IFERROR(SEARCH("pack",Tabla1[[#This Row],[PACK]]),"")</f>
        <v/>
      </c>
    </row>
    <row r="1613" spans="1:34" ht="24" customHeight="1" x14ac:dyDescent="0.2">
      <c r="A1613" s="50" t="s">
        <v>2963</v>
      </c>
      <c r="B1613" s="60" t="s">
        <v>2970</v>
      </c>
      <c r="C1613" s="61" t="s">
        <v>2971</v>
      </c>
      <c r="D1613" s="52" t="s">
        <v>9842</v>
      </c>
      <c r="E1613" s="53">
        <v>553508.78</v>
      </c>
      <c r="F1613" s="23" t="str">
        <f>+IFERROR(VLOOKUP(Tabla1[[#This Row],[Artículo]],'..'!$B$2:$D$569000,3,),"")</f>
        <v/>
      </c>
      <c r="G1613" s="24" t="str">
        <f>IF(H1613=AF1613,"", "Error MC")</f>
        <v>Error MC</v>
      </c>
      <c r="H1613" s="62"/>
      <c r="I1613" s="54">
        <f>+Tabla1[[#This Row],[MC]]*Tabla1[[#This Row],[Pedido]]*Tabla1[[#This Row],[PVC ]]</f>
        <v>0</v>
      </c>
      <c r="J1613" s="26">
        <v>0.21</v>
      </c>
      <c r="K1613" s="63"/>
      <c r="L1613" s="28" t="s">
        <v>17</v>
      </c>
      <c r="M1613" s="53">
        <v>971131.15300000005</v>
      </c>
      <c r="N1613" s="64" t="str">
        <f>+IF(Tabla1[[#This Row],[F PMPI]]="SÍ","No","Sí")</f>
        <v>No</v>
      </c>
      <c r="O1613" s="65">
        <f>+Tabla1[[#This Row],[PVL]]*1.055</f>
        <v>1024543.3664149999</v>
      </c>
      <c r="P1613" s="65">
        <f>+Tabla1[[#This Row],[PVL]]*1.43</f>
        <v>1388717.5487899999</v>
      </c>
      <c r="Q1613" s="66" t="str">
        <f>+HYPERLINK(Tabla1[[#This Row],[PAG]])</f>
        <v>https://todomusica.com.ar/flautas/5310-404.html</v>
      </c>
      <c r="R1613" s="67"/>
      <c r="S1613" s="68"/>
      <c r="T1613" s="69"/>
      <c r="U1613" s="69"/>
      <c r="V1613" s="69"/>
      <c r="W1613" s="69"/>
      <c r="X1613" s="69"/>
      <c r="Y1613" s="35"/>
      <c r="Z1613" s="35" t="s">
        <v>25634</v>
      </c>
      <c r="AA1613" s="36">
        <v>1</v>
      </c>
      <c r="AB1613" s="35" t="s">
        <v>9849</v>
      </c>
      <c r="AC1613" s="35" t="str">
        <f>+IF(Tabla1[[#This Row],[STK]]="no","Sin STK", "STK disponible")</f>
        <v>STK disponible</v>
      </c>
      <c r="AD1613" s="35">
        <f>+I1613*J1613</f>
        <v>0</v>
      </c>
      <c r="AE1613" s="35">
        <f>+I1613*K1613</f>
        <v>0</v>
      </c>
      <c r="AF1613" s="36">
        <f>IF(Tabla1[[#This Row],[ref pack]]=1,Tabla1[[#This Row],[Pedido]],LCM(Tabla1[[#This Row],[MC VIEJO]],Tabla1[[#This Row],[Pedido]]))</f>
        <v>1</v>
      </c>
      <c r="AG1613" s="36">
        <f>+VLOOKUP(Tabla1[[#This Row],[Artículo]],'.'!$B$2:$D$11481,3,)</f>
        <v>1</v>
      </c>
      <c r="AH1613" s="37" t="str">
        <f>+IFERROR(SEARCH("pack",Tabla1[[#This Row],[PACK]]),"")</f>
        <v/>
      </c>
    </row>
    <row r="1614" spans="1:34" ht="24" customHeight="1" x14ac:dyDescent="0.2">
      <c r="A1614" s="50" t="s">
        <v>2963</v>
      </c>
      <c r="B1614" s="60" t="s">
        <v>2972</v>
      </c>
      <c r="C1614" s="61" t="s">
        <v>2973</v>
      </c>
      <c r="D1614" s="52" t="s">
        <v>27</v>
      </c>
      <c r="E1614" s="53">
        <v>474160.95</v>
      </c>
      <c r="F1614" s="23" t="str">
        <f>+IFERROR(VLOOKUP(Tabla1[[#This Row],[Artículo]],'..'!$B$2:$D$569000,3,),"")</f>
        <v/>
      </c>
      <c r="G1614" s="24" t="str">
        <f>IF(H1614=AF1614,"", "Error MC")</f>
        <v>Error MC</v>
      </c>
      <c r="H1614" s="62"/>
      <c r="I1614" s="54">
        <f>+Tabla1[[#This Row],[MC]]*Tabla1[[#This Row],[Pedido]]*Tabla1[[#This Row],[PVC ]]</f>
        <v>0</v>
      </c>
      <c r="J1614" s="26">
        <v>0.21</v>
      </c>
      <c r="K1614" s="63"/>
      <c r="L1614" s="28" t="s">
        <v>17</v>
      </c>
      <c r="M1614" s="53">
        <v>831915.39</v>
      </c>
      <c r="N1614" s="64" t="str">
        <f>+IF(Tabla1[[#This Row],[F PMPI]]="SÍ","No","Sí")</f>
        <v>No</v>
      </c>
      <c r="O1614" s="65">
        <f>+Tabla1[[#This Row],[PVL]]*1.055</f>
        <v>877670.73644999997</v>
      </c>
      <c r="P1614" s="65">
        <f>+Tabla1[[#This Row],[PVL]]*1.43</f>
        <v>1189639.0077</v>
      </c>
      <c r="Q1614" s="66" t="str">
        <f>+HYPERLINK(Tabla1[[#This Row],[PAG]])</f>
        <v>https://todomusica.com.ar/flautas/2578-jfl-511s-ab.html</v>
      </c>
      <c r="R1614" s="67"/>
      <c r="S1614" s="68"/>
      <c r="T1614" s="69"/>
      <c r="U1614" s="69"/>
      <c r="V1614" s="69"/>
      <c r="W1614" s="69"/>
      <c r="X1614" s="69"/>
      <c r="Y1614" s="35"/>
      <c r="Z1614" s="35" t="s">
        <v>25635</v>
      </c>
      <c r="AA1614" s="36">
        <v>1</v>
      </c>
      <c r="AB1614" s="35" t="s">
        <v>9849</v>
      </c>
      <c r="AC1614" s="35" t="str">
        <f>+IF(Tabla1[[#This Row],[STK]]="no","Sin STK", "STK disponible")</f>
        <v>Sin STK</v>
      </c>
      <c r="AD1614" s="35">
        <f>+I1614*J1614</f>
        <v>0</v>
      </c>
      <c r="AE1614" s="35">
        <f>+I1614*K1614</f>
        <v>0</v>
      </c>
      <c r="AF1614" s="36">
        <f>IF(Tabla1[[#This Row],[ref pack]]=1,Tabla1[[#This Row],[Pedido]],LCM(Tabla1[[#This Row],[MC VIEJO]],Tabla1[[#This Row],[Pedido]]))</f>
        <v>1</v>
      </c>
      <c r="AG1614" s="36">
        <f>+VLOOKUP(Tabla1[[#This Row],[Artículo]],'.'!$B$2:$D$11481,3,)</f>
        <v>1</v>
      </c>
      <c r="AH1614" s="37" t="str">
        <f>+IFERROR(SEARCH("pack",Tabla1[[#This Row],[PACK]]),"")</f>
        <v/>
      </c>
    </row>
    <row r="1615" spans="1:34" ht="24" customHeight="1" x14ac:dyDescent="0.2">
      <c r="A1615" s="50" t="s">
        <v>2963</v>
      </c>
      <c r="B1615" s="60" t="s">
        <v>2974</v>
      </c>
      <c r="C1615" s="61" t="s">
        <v>2975</v>
      </c>
      <c r="D1615" s="52" t="s">
        <v>9842</v>
      </c>
      <c r="E1615" s="53">
        <v>531446.52</v>
      </c>
      <c r="F1615" s="23" t="str">
        <f>+IFERROR(VLOOKUP(Tabla1[[#This Row],[Artículo]],'..'!$B$2:$D$569000,3,),"")</f>
        <v/>
      </c>
      <c r="G1615" s="24" t="str">
        <f>IF(H1615=AF1615,"", "Error MC")</f>
        <v>Error MC</v>
      </c>
      <c r="H1615" s="62"/>
      <c r="I1615" s="54">
        <f>+Tabla1[[#This Row],[MC]]*Tabla1[[#This Row],[Pedido]]*Tabla1[[#This Row],[PVC ]]</f>
        <v>0</v>
      </c>
      <c r="J1615" s="26">
        <v>0.21</v>
      </c>
      <c r="K1615" s="63"/>
      <c r="L1615" s="28" t="s">
        <v>17</v>
      </c>
      <c r="M1615" s="53">
        <v>932422.91500000004</v>
      </c>
      <c r="N1615" s="64" t="str">
        <f>+IF(Tabla1[[#This Row],[F PMPI]]="SÍ","No","Sí")</f>
        <v>No</v>
      </c>
      <c r="O1615" s="65">
        <f>+Tabla1[[#This Row],[PVL]]*1.055</f>
        <v>983706.17532499996</v>
      </c>
      <c r="P1615" s="65">
        <f>+Tabla1[[#This Row],[PVL]]*1.43</f>
        <v>1333364.7684500001</v>
      </c>
      <c r="Q1615" s="66" t="str">
        <f>+HYPERLINK(Tabla1[[#This Row],[PAG]])</f>
        <v>https://todomusica.com.ar/flautas/7732-jupiter-700-series-c-flute.html</v>
      </c>
      <c r="R1615" s="67"/>
      <c r="S1615" s="68"/>
      <c r="T1615" s="69"/>
      <c r="U1615" s="69"/>
      <c r="V1615" s="69"/>
      <c r="W1615" s="69"/>
      <c r="X1615" s="69"/>
      <c r="Y1615" s="35"/>
      <c r="Z1615" s="35" t="s">
        <v>25636</v>
      </c>
      <c r="AA1615" s="36">
        <v>1</v>
      </c>
      <c r="AB1615" s="35" t="s">
        <v>9849</v>
      </c>
      <c r="AC1615" s="35" t="str">
        <f>+IF(Tabla1[[#This Row],[STK]]="no","Sin STK", "STK disponible")</f>
        <v>STK disponible</v>
      </c>
      <c r="AD1615" s="35">
        <f>+I1615*J1615</f>
        <v>0</v>
      </c>
      <c r="AE1615" s="35">
        <f>+I1615*K1615</f>
        <v>0</v>
      </c>
      <c r="AF1615" s="36">
        <f>IF(Tabla1[[#This Row],[ref pack]]=1,Tabla1[[#This Row],[Pedido]],LCM(Tabla1[[#This Row],[MC VIEJO]],Tabla1[[#This Row],[Pedido]]))</f>
        <v>1</v>
      </c>
      <c r="AG1615" s="36">
        <f>+VLOOKUP(Tabla1[[#This Row],[Artículo]],'.'!$B$2:$D$11481,3,)</f>
        <v>1</v>
      </c>
      <c r="AH1615" s="37" t="str">
        <f>+IFERROR(SEARCH("pack",Tabla1[[#This Row],[PACK]]),"")</f>
        <v/>
      </c>
    </row>
    <row r="1616" spans="1:34" ht="24" customHeight="1" x14ac:dyDescent="0.2">
      <c r="A1616" s="50" t="s">
        <v>2963</v>
      </c>
      <c r="B1616" s="60" t="s">
        <v>2976</v>
      </c>
      <c r="C1616" s="61" t="s">
        <v>2977</v>
      </c>
      <c r="D1616" s="52" t="s">
        <v>9842</v>
      </c>
      <c r="E1616" s="53">
        <v>1634897.89</v>
      </c>
      <c r="F1616" s="23" t="str">
        <f>+IFERROR(VLOOKUP(Tabla1[[#This Row],[Artículo]],'..'!$B$2:$D$569000,3,),"")</f>
        <v/>
      </c>
      <c r="G1616" s="24" t="str">
        <f>IF(H1616=AF1616,"", "Error MC")</f>
        <v>Error MC</v>
      </c>
      <c r="H1616" s="62"/>
      <c r="I1616" s="54">
        <f>+Tabla1[[#This Row],[MC]]*Tabla1[[#This Row],[Pedido]]*Tabla1[[#This Row],[PVC ]]</f>
        <v>0</v>
      </c>
      <c r="J1616" s="26">
        <v>0.21</v>
      </c>
      <c r="K1616" s="63"/>
      <c r="L1616" s="28" t="s">
        <v>17</v>
      </c>
      <c r="M1616" s="53">
        <v>2868428.3470000001</v>
      </c>
      <c r="N1616" s="64" t="str">
        <f>+IF(Tabla1[[#This Row],[F PMPI]]="SÍ","No","Sí")</f>
        <v>No</v>
      </c>
      <c r="O1616" s="65">
        <f>+Tabla1[[#This Row],[PVL]]*1.055</f>
        <v>3026191.9060849999</v>
      </c>
      <c r="P1616" s="65">
        <f>+Tabla1[[#This Row],[PVL]]*1.43</f>
        <v>4101852.53621</v>
      </c>
      <c r="Q1616" s="66" t="str">
        <f>+HYPERLINK(Tabla1[[#This Row],[PAG]])</f>
        <v>https://todomusica.com.ar/varios/1414-jhr-754l.html</v>
      </c>
      <c r="R1616" s="67"/>
      <c r="S1616" s="68"/>
      <c r="T1616" s="69"/>
      <c r="U1616" s="69"/>
      <c r="V1616" s="69"/>
      <c r="W1616" s="69"/>
      <c r="X1616" s="69"/>
      <c r="Y1616" s="35"/>
      <c r="Z1616" s="35" t="s">
        <v>25637</v>
      </c>
      <c r="AA1616" s="36">
        <v>1</v>
      </c>
      <c r="AB1616" s="35" t="s">
        <v>9849</v>
      </c>
      <c r="AC1616" s="35" t="str">
        <f>+IF(Tabla1[[#This Row],[STK]]="no","Sin STK", "STK disponible")</f>
        <v>STK disponible</v>
      </c>
      <c r="AD1616" s="35">
        <f>+I1616*J1616</f>
        <v>0</v>
      </c>
      <c r="AE1616" s="35">
        <f>+I1616*K1616</f>
        <v>0</v>
      </c>
      <c r="AF1616" s="36">
        <f>IF(Tabla1[[#This Row],[ref pack]]=1,Tabla1[[#This Row],[Pedido]],LCM(Tabla1[[#This Row],[MC VIEJO]],Tabla1[[#This Row],[Pedido]]))</f>
        <v>1</v>
      </c>
      <c r="AG1616" s="36">
        <f>+VLOOKUP(Tabla1[[#This Row],[Artículo]],'.'!$B$2:$D$11481,3,)</f>
        <v>1</v>
      </c>
      <c r="AH1616" s="37" t="str">
        <f>+IFERROR(SEARCH("pack",Tabla1[[#This Row],[PACK]]),"")</f>
        <v/>
      </c>
    </row>
    <row r="1617" spans="1:34" ht="24" customHeight="1" x14ac:dyDescent="0.2">
      <c r="A1617" s="50" t="s">
        <v>2963</v>
      </c>
      <c r="B1617" s="60" t="s">
        <v>2978</v>
      </c>
      <c r="C1617" s="61" t="s">
        <v>2979</v>
      </c>
      <c r="D1617" s="52" t="s">
        <v>9842</v>
      </c>
      <c r="E1617" s="53">
        <v>719410.37</v>
      </c>
      <c r="F1617" s="23" t="str">
        <f>+IFERROR(VLOOKUP(Tabla1[[#This Row],[Artículo]],'..'!$B$2:$D$569000,3,),"")</f>
        <v/>
      </c>
      <c r="G1617" s="24" t="str">
        <f>IF(H1617=AF1617,"", "Error MC")</f>
        <v>Error MC</v>
      </c>
      <c r="H1617" s="62"/>
      <c r="I1617" s="54">
        <f>+Tabla1[[#This Row],[MC]]*Tabla1[[#This Row],[Pedido]]*Tabla1[[#This Row],[PVC ]]</f>
        <v>0</v>
      </c>
      <c r="J1617" s="26">
        <v>0.21</v>
      </c>
      <c r="K1617" s="63"/>
      <c r="L1617" s="28" t="s">
        <v>17</v>
      </c>
      <c r="M1617" s="53">
        <v>1262205.4979999999</v>
      </c>
      <c r="N1617" s="64" t="str">
        <f>+IF(Tabla1[[#This Row],[F PMPI]]="SÍ","No","Sí")</f>
        <v>No</v>
      </c>
      <c r="O1617" s="65">
        <f>+Tabla1[[#This Row],[PVL]]*1.055</f>
        <v>1331626.8003899998</v>
      </c>
      <c r="P1617" s="65">
        <f>+Tabla1[[#This Row],[PVL]]*1.43</f>
        <v>1804953.8621399999</v>
      </c>
      <c r="Q1617" s="66" t="str">
        <f>+HYPERLINK(Tabla1[[#This Row],[PAG]])</f>
        <v>https://todomusica.com.ar/flautas/7716-jupiter-seroes-1000-series-piccolo.html</v>
      </c>
      <c r="R1617" s="67"/>
      <c r="S1617" s="68"/>
      <c r="T1617" s="69"/>
      <c r="U1617" s="69"/>
      <c r="V1617" s="69"/>
      <c r="W1617" s="69"/>
      <c r="X1617" s="69"/>
      <c r="Y1617" s="35"/>
      <c r="Z1617" s="35" t="s">
        <v>25638</v>
      </c>
      <c r="AA1617" s="36">
        <v>1</v>
      </c>
      <c r="AB1617" s="35" t="s">
        <v>9849</v>
      </c>
      <c r="AC1617" s="35" t="str">
        <f>+IF(Tabla1[[#This Row],[STK]]="no","Sin STK", "STK disponible")</f>
        <v>STK disponible</v>
      </c>
      <c r="AD1617" s="35">
        <f>+I1617*J1617</f>
        <v>0</v>
      </c>
      <c r="AE1617" s="35">
        <f>+I1617*K1617</f>
        <v>0</v>
      </c>
      <c r="AF1617" s="36">
        <f>IF(Tabla1[[#This Row],[ref pack]]=1,Tabla1[[#This Row],[Pedido]],LCM(Tabla1[[#This Row],[MC VIEJO]],Tabla1[[#This Row],[Pedido]]))</f>
        <v>1</v>
      </c>
      <c r="AG1617" s="36">
        <f>+VLOOKUP(Tabla1[[#This Row],[Artículo]],'.'!$B$2:$D$11481,3,)</f>
        <v>1</v>
      </c>
      <c r="AH1617" s="37" t="str">
        <f>+IFERROR(SEARCH("pack",Tabla1[[#This Row],[PACK]]),"")</f>
        <v/>
      </c>
    </row>
    <row r="1618" spans="1:34" ht="24" customHeight="1" x14ac:dyDescent="0.2">
      <c r="A1618" s="50" t="s">
        <v>2963</v>
      </c>
      <c r="B1618" s="60" t="s">
        <v>2980</v>
      </c>
      <c r="C1618" s="61" t="s">
        <v>2981</v>
      </c>
      <c r="D1618" s="52" t="s">
        <v>27</v>
      </c>
      <c r="E1618" s="53">
        <v>452566.17</v>
      </c>
      <c r="F1618" s="23" t="str">
        <f>+IFERROR(VLOOKUP(Tabla1[[#This Row],[Artículo]],'..'!$B$2:$D$569000,3,),"")</f>
        <v/>
      </c>
      <c r="G1618" s="24" t="str">
        <f>IF(H1618=AF1618,"", "Error MC")</f>
        <v>Error MC</v>
      </c>
      <c r="H1618" s="62"/>
      <c r="I1618" s="54">
        <f>+Tabla1[[#This Row],[MC]]*Tabla1[[#This Row],[Pedido]]*Tabla1[[#This Row],[PVC ]]</f>
        <v>0</v>
      </c>
      <c r="J1618" s="26">
        <v>0.21</v>
      </c>
      <c r="K1618" s="63"/>
      <c r="L1618" s="28" t="s">
        <v>17</v>
      </c>
      <c r="M1618" s="53">
        <v>794027.35</v>
      </c>
      <c r="N1618" s="64" t="str">
        <f>+IF(Tabla1[[#This Row],[F PMPI]]="SÍ","No","Sí")</f>
        <v>No</v>
      </c>
      <c r="O1618" s="65">
        <f>+Tabla1[[#This Row],[PVL]]*1.055</f>
        <v>837698.85424999997</v>
      </c>
      <c r="P1618" s="65">
        <f>+Tabla1[[#This Row],[PVL]]*1.43</f>
        <v>1135459.1105</v>
      </c>
      <c r="Q1618" s="66" t="str">
        <f>+HYPERLINK(Tabla1[[#This Row],[PAG]])</f>
        <v>https://todomusica.com.ar/trombones/887-jsl-232l.html</v>
      </c>
      <c r="R1618" s="67"/>
      <c r="S1618" s="68"/>
      <c r="T1618" s="69"/>
      <c r="U1618" s="69"/>
      <c r="V1618" s="69"/>
      <c r="W1618" s="69"/>
      <c r="X1618" s="69"/>
      <c r="Y1618" s="35"/>
      <c r="Z1618" s="35" t="s">
        <v>25639</v>
      </c>
      <c r="AA1618" s="36">
        <v>1</v>
      </c>
      <c r="AB1618" s="35" t="s">
        <v>9849</v>
      </c>
      <c r="AC1618" s="35" t="str">
        <f>+IF(Tabla1[[#This Row],[STK]]="no","Sin STK", "STK disponible")</f>
        <v>Sin STK</v>
      </c>
      <c r="AD1618" s="35">
        <f>+I1618*J1618</f>
        <v>0</v>
      </c>
      <c r="AE1618" s="35">
        <f>+I1618*K1618</f>
        <v>0</v>
      </c>
      <c r="AF1618" s="36">
        <f>IF(Tabla1[[#This Row],[ref pack]]=1,Tabla1[[#This Row],[Pedido]],LCM(Tabla1[[#This Row],[MC VIEJO]],Tabla1[[#This Row],[Pedido]]))</f>
        <v>1</v>
      </c>
      <c r="AG1618" s="36">
        <f>+VLOOKUP(Tabla1[[#This Row],[Artículo]],'.'!$B$2:$D$11481,3,)</f>
        <v>1</v>
      </c>
      <c r="AH1618" s="37" t="str">
        <f>+IFERROR(SEARCH("pack",Tabla1[[#This Row],[PACK]]),"")</f>
        <v/>
      </c>
    </row>
    <row r="1619" spans="1:34" ht="24" customHeight="1" x14ac:dyDescent="0.2">
      <c r="A1619" s="50" t="s">
        <v>2963</v>
      </c>
      <c r="B1619" s="60" t="s">
        <v>2982</v>
      </c>
      <c r="C1619" s="61" t="s">
        <v>2983</v>
      </c>
      <c r="D1619" s="52" t="s">
        <v>9842</v>
      </c>
      <c r="E1619" s="53">
        <v>411758.99</v>
      </c>
      <c r="F1619" s="23" t="str">
        <f>+IFERROR(VLOOKUP(Tabla1[[#This Row],[Artículo]],'..'!$B$2:$D$569000,3,),"")</f>
        <v/>
      </c>
      <c r="G1619" s="24" t="str">
        <f>IF(H1619=AF1619,"", "Error MC")</f>
        <v>Error MC</v>
      </c>
      <c r="H1619" s="62"/>
      <c r="I1619" s="54">
        <f>+Tabla1[[#This Row],[MC]]*Tabla1[[#This Row],[Pedido]]*Tabla1[[#This Row],[PVC ]]</f>
        <v>0</v>
      </c>
      <c r="J1619" s="26">
        <v>0.21</v>
      </c>
      <c r="K1619" s="63"/>
      <c r="L1619" s="28" t="s">
        <v>17</v>
      </c>
      <c r="M1619" s="53">
        <v>722431.15300000005</v>
      </c>
      <c r="N1619" s="64" t="str">
        <f>+IF(Tabla1[[#This Row],[F PMPI]]="SÍ","No","Sí")</f>
        <v>No</v>
      </c>
      <c r="O1619" s="65">
        <f>+Tabla1[[#This Row],[PVL]]*1.055</f>
        <v>762164.86641500005</v>
      </c>
      <c r="P1619" s="65">
        <f>+Tabla1[[#This Row],[PVL]]*1.43</f>
        <v>1033076.54879</v>
      </c>
      <c r="Q1619" s="66" t="str">
        <f>+HYPERLINK(Tabla1[[#This Row],[PAG]])</f>
        <v>https://todomusica.com.ar/trompetas/5312-404.html</v>
      </c>
      <c r="R1619" s="67"/>
      <c r="S1619" s="68"/>
      <c r="T1619" s="69"/>
      <c r="U1619" s="69"/>
      <c r="V1619" s="69"/>
      <c r="W1619" s="69"/>
      <c r="X1619" s="69"/>
      <c r="Y1619" s="35"/>
      <c r="Z1619" s="35" t="s">
        <v>25640</v>
      </c>
      <c r="AA1619" s="36">
        <v>1</v>
      </c>
      <c r="AB1619" s="35" t="s">
        <v>9849</v>
      </c>
      <c r="AC1619" s="35" t="str">
        <f>+IF(Tabla1[[#This Row],[STK]]="no","Sin STK", "STK disponible")</f>
        <v>STK disponible</v>
      </c>
      <c r="AD1619" s="35">
        <f>+I1619*J1619</f>
        <v>0</v>
      </c>
      <c r="AE1619" s="35">
        <f>+I1619*K1619</f>
        <v>0</v>
      </c>
      <c r="AF1619" s="36">
        <f>IF(Tabla1[[#This Row],[ref pack]]=1,Tabla1[[#This Row],[Pedido]],LCM(Tabla1[[#This Row],[MC VIEJO]],Tabla1[[#This Row],[Pedido]]))</f>
        <v>1</v>
      </c>
      <c r="AG1619" s="36">
        <f>+VLOOKUP(Tabla1[[#This Row],[Artículo]],'.'!$B$2:$D$11481,3,)</f>
        <v>1</v>
      </c>
      <c r="AH1619" s="37" t="str">
        <f>+IFERROR(SEARCH("pack",Tabla1[[#This Row],[PACK]]),"")</f>
        <v/>
      </c>
    </row>
    <row r="1620" spans="1:34" ht="24" customHeight="1" x14ac:dyDescent="0.2">
      <c r="A1620" s="50" t="s">
        <v>2963</v>
      </c>
      <c r="B1620" s="60" t="s">
        <v>2986</v>
      </c>
      <c r="C1620" s="61" t="s">
        <v>2987</v>
      </c>
      <c r="D1620" s="52" t="s">
        <v>9842</v>
      </c>
      <c r="E1620" s="53">
        <v>1141152.44</v>
      </c>
      <c r="F1620" s="23" t="str">
        <f>+IFERROR(VLOOKUP(Tabla1[[#This Row],[Artículo]],'..'!$B$2:$D$569000,3,),"")</f>
        <v/>
      </c>
      <c r="G1620" s="24" t="str">
        <f>IF(H1620=AF1620,"", "Error MC")</f>
        <v>Error MC</v>
      </c>
      <c r="H1620" s="62"/>
      <c r="I1620" s="54">
        <f>+Tabla1[[#This Row],[MC]]*Tabla1[[#This Row],[Pedido]]*Tabla1[[#This Row],[PVC ]]</f>
        <v>0</v>
      </c>
      <c r="J1620" s="26">
        <v>0.21</v>
      </c>
      <c r="K1620" s="63"/>
      <c r="L1620" s="28" t="s">
        <v>17</v>
      </c>
      <c r="M1620" s="53">
        <v>2002151.9580000001</v>
      </c>
      <c r="N1620" s="64" t="str">
        <f>+IF(Tabla1[[#This Row],[F PMPI]]="SÍ","No","Sí")</f>
        <v>No</v>
      </c>
      <c r="O1620" s="65">
        <f>+Tabla1[[#This Row],[PVL]]*1.055</f>
        <v>2112270.3156900001</v>
      </c>
      <c r="P1620" s="65">
        <f>+Tabla1[[#This Row],[PVL]]*1.43</f>
        <v>2863077.2999399998</v>
      </c>
      <c r="Q1620" s="66" t="str">
        <f>+HYPERLINK(Tabla1[[#This Row],[PAG]])</f>
        <v>https://todomusica.com.ar/saxos/7733-jupiter-500-series-tenor-saxophone.html</v>
      </c>
      <c r="R1620" s="67"/>
      <c r="S1620" s="68"/>
      <c r="T1620" s="69"/>
      <c r="U1620" s="69"/>
      <c r="V1620" s="69"/>
      <c r="W1620" s="69"/>
      <c r="X1620" s="69"/>
      <c r="Y1620" s="35"/>
      <c r="Z1620" s="35" t="s">
        <v>25641</v>
      </c>
      <c r="AA1620" s="36">
        <v>1</v>
      </c>
      <c r="AB1620" s="35" t="s">
        <v>9849</v>
      </c>
      <c r="AC1620" s="35" t="str">
        <f>+IF(Tabla1[[#This Row],[STK]]="no","Sin STK", "STK disponible")</f>
        <v>STK disponible</v>
      </c>
      <c r="AD1620" s="35">
        <f>+I1620*J1620</f>
        <v>0</v>
      </c>
      <c r="AE1620" s="35">
        <f>+I1620*K1620</f>
        <v>0</v>
      </c>
      <c r="AF1620" s="36">
        <f>IF(Tabla1[[#This Row],[ref pack]]=1,Tabla1[[#This Row],[Pedido]],LCM(Tabla1[[#This Row],[MC VIEJO]],Tabla1[[#This Row],[Pedido]]))</f>
        <v>1</v>
      </c>
      <c r="AG1620" s="36">
        <f>+VLOOKUP(Tabla1[[#This Row],[Artículo]],'.'!$B$2:$D$11481,3,)</f>
        <v>1</v>
      </c>
      <c r="AH1620" s="37" t="str">
        <f>+IFERROR(SEARCH("pack",Tabla1[[#This Row],[PACK]]),"")</f>
        <v/>
      </c>
    </row>
    <row r="1621" spans="1:34" ht="24" customHeight="1" x14ac:dyDescent="0.2">
      <c r="A1621" s="50" t="s">
        <v>2988</v>
      </c>
      <c r="B1621" s="60" t="s">
        <v>2989</v>
      </c>
      <c r="C1621" s="61" t="s">
        <v>2990</v>
      </c>
      <c r="D1621" s="52" t="s">
        <v>27</v>
      </c>
      <c r="E1621" s="53">
        <v>67459.289999999994</v>
      </c>
      <c r="F1621" s="23" t="str">
        <f>+IFERROR(VLOOKUP(Tabla1[[#This Row],[Artículo]],'..'!$B$2:$D$569000,3,),"")</f>
        <v/>
      </c>
      <c r="G1621" s="24" t="str">
        <f>IF(H1621=AF1621,"", "Error MC")</f>
        <v>Error MC</v>
      </c>
      <c r="H1621" s="62"/>
      <c r="I1621" s="54">
        <f>+Tabla1[[#This Row],[MC]]*Tabla1[[#This Row],[Pedido]]*Tabla1[[#This Row],[PVC ]]</f>
        <v>0</v>
      </c>
      <c r="J1621" s="26">
        <v>0.21</v>
      </c>
      <c r="K1621" s="63"/>
      <c r="L1621" s="28" t="s">
        <v>17</v>
      </c>
      <c r="M1621" s="53">
        <v>118357.32399999999</v>
      </c>
      <c r="N1621" s="64" t="str">
        <f>+IF(Tabla1[[#This Row],[F PMPI]]="SÍ","No","Sí")</f>
        <v>No</v>
      </c>
      <c r="O1621" s="65">
        <f>+Tabla1[[#This Row],[PVL]]*1.055</f>
        <v>124866.97681999998</v>
      </c>
      <c r="P1621" s="65">
        <f>+Tabla1[[#This Row],[PVL]]*1.43</f>
        <v>169250.97331999999</v>
      </c>
      <c r="Q1621" s="66" t="str">
        <f>+HYPERLINK(Tabla1[[#This Row],[PAG]])</f>
        <v>https://todomusica.com.ar/productos-sin-categorias-de-netsuite/6130-eg-junior-b-kns.html</v>
      </c>
      <c r="R1621" s="67"/>
      <c r="S1621" s="68"/>
      <c r="T1621" s="69"/>
      <c r="U1621" s="69"/>
      <c r="V1621" s="69"/>
      <c r="W1621" s="69"/>
      <c r="X1621" s="69"/>
      <c r="Y1621" s="35"/>
      <c r="Z1621" s="35" t="s">
        <v>25642</v>
      </c>
      <c r="AA1621" s="36">
        <v>1</v>
      </c>
      <c r="AB1621" s="35" t="s">
        <v>9849</v>
      </c>
      <c r="AC1621" s="35" t="str">
        <f>+IF(Tabla1[[#This Row],[STK]]="no","Sin STK", "STK disponible")</f>
        <v>Sin STK</v>
      </c>
      <c r="AD1621" s="35">
        <f>+I1621*J1621</f>
        <v>0</v>
      </c>
      <c r="AE1621" s="35">
        <f>+I1621*K1621</f>
        <v>0</v>
      </c>
      <c r="AF1621" s="36">
        <f>IF(Tabla1[[#This Row],[ref pack]]=1,Tabla1[[#This Row],[Pedido]],LCM(Tabla1[[#This Row],[MC VIEJO]],Tabla1[[#This Row],[Pedido]]))</f>
        <v>1</v>
      </c>
      <c r="AG1621" s="36">
        <f>+VLOOKUP(Tabla1[[#This Row],[Artículo]],'.'!$B$2:$D$11481,3,)</f>
        <v>1</v>
      </c>
      <c r="AH1621" s="37" t="str">
        <f>+IFERROR(SEARCH("pack",Tabla1[[#This Row],[PACK]]),"")</f>
        <v/>
      </c>
    </row>
    <row r="1622" spans="1:34" ht="24" customHeight="1" x14ac:dyDescent="0.2">
      <c r="A1622" s="50" t="s">
        <v>2988</v>
      </c>
      <c r="B1622" s="60" t="s">
        <v>2991</v>
      </c>
      <c r="C1622" s="61" t="s">
        <v>2992</v>
      </c>
      <c r="D1622" s="52" t="s">
        <v>27</v>
      </c>
      <c r="E1622" s="53">
        <v>67459.289999999994</v>
      </c>
      <c r="F1622" s="23" t="str">
        <f>+IFERROR(VLOOKUP(Tabla1[[#This Row],[Artículo]],'..'!$B$2:$D$569000,3,),"")</f>
        <v/>
      </c>
      <c r="G1622" s="24" t="str">
        <f>IF(H1622=AF1622,"", "Error MC")</f>
        <v>Error MC</v>
      </c>
      <c r="H1622" s="62"/>
      <c r="I1622" s="54">
        <f>+Tabla1[[#This Row],[MC]]*Tabla1[[#This Row],[Pedido]]*Tabla1[[#This Row],[PVC ]]</f>
        <v>0</v>
      </c>
      <c r="J1622" s="26">
        <v>0.21</v>
      </c>
      <c r="K1622" s="63"/>
      <c r="L1622" s="28" t="s">
        <v>17</v>
      </c>
      <c r="M1622" s="53">
        <v>118357.32399999999</v>
      </c>
      <c r="N1622" s="64" t="str">
        <f>+IF(Tabla1[[#This Row],[F PMPI]]="SÍ","No","Sí")</f>
        <v>No</v>
      </c>
      <c r="O1622" s="65">
        <f>+Tabla1[[#This Row],[PVL]]*1.055</f>
        <v>124866.97681999998</v>
      </c>
      <c r="P1622" s="65">
        <f>+Tabla1[[#This Row],[PVL]]*1.43</f>
        <v>169250.97331999999</v>
      </c>
      <c r="Q1622" s="66" t="str">
        <f>+HYPERLINK(Tabla1[[#This Row],[PAG]])</f>
        <v>https://todomusica.com.ar/productos-sin-categorias-de-netsuite/6131-eg-kid-s-kns.html</v>
      </c>
      <c r="R1622" s="67"/>
      <c r="S1622" s="68"/>
      <c r="T1622" s="69"/>
      <c r="U1622" s="69"/>
      <c r="V1622" s="69"/>
      <c r="W1622" s="69"/>
      <c r="X1622" s="69"/>
      <c r="Y1622" s="35"/>
      <c r="Z1622" s="35" t="s">
        <v>25643</v>
      </c>
      <c r="AA1622" s="36">
        <v>1</v>
      </c>
      <c r="AB1622" s="35" t="s">
        <v>9849</v>
      </c>
      <c r="AC1622" s="35" t="str">
        <f>+IF(Tabla1[[#This Row],[STK]]="no","Sin STK", "STK disponible")</f>
        <v>Sin STK</v>
      </c>
      <c r="AD1622" s="35">
        <f>+I1622*J1622</f>
        <v>0</v>
      </c>
      <c r="AE1622" s="35">
        <f>+I1622*K1622</f>
        <v>0</v>
      </c>
      <c r="AF1622" s="36">
        <f>IF(Tabla1[[#This Row],[ref pack]]=1,Tabla1[[#This Row],[Pedido]],LCM(Tabla1[[#This Row],[MC VIEJO]],Tabla1[[#This Row],[Pedido]]))</f>
        <v>1</v>
      </c>
      <c r="AG1622" s="36">
        <f>+VLOOKUP(Tabla1[[#This Row],[Artículo]],'.'!$B$2:$D$11481,3,)</f>
        <v>1</v>
      </c>
      <c r="AH1622" s="37" t="str">
        <f>+IFERROR(SEARCH("pack",Tabla1[[#This Row],[PACK]]),"")</f>
        <v/>
      </c>
    </row>
    <row r="1623" spans="1:34" ht="24" customHeight="1" x14ac:dyDescent="0.2">
      <c r="A1623" s="50" t="s">
        <v>2988</v>
      </c>
      <c r="B1623" s="60" t="s">
        <v>2993</v>
      </c>
      <c r="C1623" s="61" t="s">
        <v>2994</v>
      </c>
      <c r="D1623" s="52" t="s">
        <v>27</v>
      </c>
      <c r="E1623" s="53">
        <v>154420.46</v>
      </c>
      <c r="F1623" s="23" t="str">
        <f>+IFERROR(VLOOKUP(Tabla1[[#This Row],[Artículo]],'..'!$B$2:$D$569000,3,),"")</f>
        <v/>
      </c>
      <c r="G1623" s="24" t="str">
        <f>IF(H1623=AF1623,"", "Error MC")</f>
        <v>Error MC</v>
      </c>
      <c r="H1623" s="62"/>
      <c r="I1623" s="54">
        <f>+Tabla1[[#This Row],[MC]]*Tabla1[[#This Row],[Pedido]]*Tabla1[[#This Row],[PVC ]]</f>
        <v>0</v>
      </c>
      <c r="J1623" s="26">
        <v>0.21</v>
      </c>
      <c r="K1623" s="63"/>
      <c r="L1623" s="28" t="s">
        <v>17</v>
      </c>
      <c r="M1623" s="53">
        <v>270930.701</v>
      </c>
      <c r="N1623" s="64" t="str">
        <f>+IF(Tabla1[[#This Row],[F PMPI]]="SÍ","No","Sí")</f>
        <v>No</v>
      </c>
      <c r="O1623" s="65">
        <f>+Tabla1[[#This Row],[PVL]]*1.055</f>
        <v>285831.889555</v>
      </c>
      <c r="P1623" s="65">
        <f>+Tabla1[[#This Row],[PVL]]*1.43</f>
        <v>387430.90242999996</v>
      </c>
      <c r="Q1623" s="66" t="str">
        <f>+HYPERLINK(Tabla1[[#This Row],[PAG]])</f>
        <v>https://todomusica.com.ar/packs/5287-404.html</v>
      </c>
      <c r="R1623" s="67"/>
      <c r="S1623" s="68"/>
      <c r="T1623" s="69"/>
      <c r="U1623" s="69"/>
      <c r="V1623" s="69"/>
      <c r="W1623" s="69"/>
      <c r="X1623" s="69"/>
      <c r="Y1623" s="35"/>
      <c r="Z1623" s="35" t="s">
        <v>25644</v>
      </c>
      <c r="AA1623" s="36">
        <v>1</v>
      </c>
      <c r="AB1623" s="35" t="s">
        <v>9849</v>
      </c>
      <c r="AC1623" s="35" t="str">
        <f>+IF(Tabla1[[#This Row],[STK]]="no","Sin STK", "STK disponible")</f>
        <v>Sin STK</v>
      </c>
      <c r="AD1623" s="35">
        <f>+I1623*J1623</f>
        <v>0</v>
      </c>
      <c r="AE1623" s="35">
        <f>+I1623*K1623</f>
        <v>0</v>
      </c>
      <c r="AF1623" s="36">
        <f>IF(Tabla1[[#This Row],[ref pack]]=1,Tabla1[[#This Row],[Pedido]],LCM(Tabla1[[#This Row],[MC VIEJO]],Tabla1[[#This Row],[Pedido]]))</f>
        <v>1</v>
      </c>
      <c r="AG1623" s="36">
        <f>+VLOOKUP(Tabla1[[#This Row],[Artículo]],'.'!$B$2:$D$11481,3,)</f>
        <v>1</v>
      </c>
      <c r="AH1623" s="37" t="str">
        <f>+IFERROR(SEARCH("pack",Tabla1[[#This Row],[PACK]]),"")</f>
        <v/>
      </c>
    </row>
    <row r="1624" spans="1:34" ht="24" customHeight="1" x14ac:dyDescent="0.2">
      <c r="A1624" s="50" t="s">
        <v>2988</v>
      </c>
      <c r="B1624" s="60" t="s">
        <v>2995</v>
      </c>
      <c r="C1624" s="61" t="s">
        <v>2996</v>
      </c>
      <c r="D1624" s="52" t="s">
        <v>27</v>
      </c>
      <c r="E1624" s="53">
        <v>154420.46</v>
      </c>
      <c r="F1624" s="23" t="str">
        <f>+IFERROR(VLOOKUP(Tabla1[[#This Row],[Artículo]],'..'!$B$2:$D$569000,3,),"")</f>
        <v/>
      </c>
      <c r="G1624" s="24" t="str">
        <f>IF(H1624=AF1624,"", "Error MC")</f>
        <v>Error MC</v>
      </c>
      <c r="H1624" s="62"/>
      <c r="I1624" s="54">
        <f>+Tabla1[[#This Row],[MC]]*Tabla1[[#This Row],[Pedido]]*Tabla1[[#This Row],[PVC ]]</f>
        <v>0</v>
      </c>
      <c r="J1624" s="26">
        <v>0.21</v>
      </c>
      <c r="K1624" s="63"/>
      <c r="L1624" s="28" t="s">
        <v>17</v>
      </c>
      <c r="M1624" s="53">
        <v>270930.701</v>
      </c>
      <c r="N1624" s="64" t="str">
        <f>+IF(Tabla1[[#This Row],[F PMPI]]="SÍ","No","Sí")</f>
        <v>No</v>
      </c>
      <c r="O1624" s="65">
        <f>+Tabla1[[#This Row],[PVL]]*1.055</f>
        <v>285831.889555</v>
      </c>
      <c r="P1624" s="65">
        <f>+Tabla1[[#This Row],[PVL]]*1.43</f>
        <v>387430.90242999996</v>
      </c>
      <c r="Q1624" s="66" t="str">
        <f>+HYPERLINK(Tabla1[[#This Row],[PAG]])</f>
        <v>https://todomusica.com.ar/packs/7413-kansas-pack-guit-blue-burstguitarra-ampl10w-afinad-lcd.html</v>
      </c>
      <c r="R1624" s="67"/>
      <c r="S1624" s="68"/>
      <c r="T1624" s="69"/>
      <c r="U1624" s="69"/>
      <c r="V1624" s="69"/>
      <c r="W1624" s="69"/>
      <c r="X1624" s="69"/>
      <c r="Y1624" s="35"/>
      <c r="Z1624" s="35" t="s">
        <v>25645</v>
      </c>
      <c r="AA1624" s="36">
        <v>1</v>
      </c>
      <c r="AB1624" s="35" t="s">
        <v>9849</v>
      </c>
      <c r="AC1624" s="35" t="str">
        <f>+IF(Tabla1[[#This Row],[STK]]="no","Sin STK", "STK disponible")</f>
        <v>Sin STK</v>
      </c>
      <c r="AD1624" s="35">
        <f>+I1624*J1624</f>
        <v>0</v>
      </c>
      <c r="AE1624" s="35">
        <f>+I1624*K1624</f>
        <v>0</v>
      </c>
      <c r="AF1624" s="36">
        <f>IF(Tabla1[[#This Row],[ref pack]]=1,Tabla1[[#This Row],[Pedido]],LCM(Tabla1[[#This Row],[MC VIEJO]],Tabla1[[#This Row],[Pedido]]))</f>
        <v>1</v>
      </c>
      <c r="AG1624" s="36">
        <f>+VLOOKUP(Tabla1[[#This Row],[Artículo]],'.'!$B$2:$D$11481,3,)</f>
        <v>1</v>
      </c>
      <c r="AH1624" s="37" t="str">
        <f>+IFERROR(SEARCH("pack",Tabla1[[#This Row],[PACK]]),"")</f>
        <v/>
      </c>
    </row>
    <row r="1625" spans="1:34" ht="24" customHeight="1" x14ac:dyDescent="0.2">
      <c r="A1625" s="50" t="s">
        <v>2988</v>
      </c>
      <c r="B1625" s="60" t="s">
        <v>2997</v>
      </c>
      <c r="C1625" s="61" t="s">
        <v>2998</v>
      </c>
      <c r="D1625" s="52" t="s">
        <v>27</v>
      </c>
      <c r="E1625" s="53">
        <v>154420.46</v>
      </c>
      <c r="F1625" s="23" t="str">
        <f>+IFERROR(VLOOKUP(Tabla1[[#This Row],[Artículo]],'..'!$B$2:$D$569000,3,),"")</f>
        <v/>
      </c>
      <c r="G1625" s="24" t="str">
        <f>IF(H1625=AF1625,"", "Error MC")</f>
        <v>Error MC</v>
      </c>
      <c r="H1625" s="62"/>
      <c r="I1625" s="54">
        <f>+Tabla1[[#This Row],[MC]]*Tabla1[[#This Row],[Pedido]]*Tabla1[[#This Row],[PVC ]]</f>
        <v>0</v>
      </c>
      <c r="J1625" s="26">
        <v>0.21</v>
      </c>
      <c r="K1625" s="63"/>
      <c r="L1625" s="28" t="s">
        <v>17</v>
      </c>
      <c r="M1625" s="53">
        <v>270930.701</v>
      </c>
      <c r="N1625" s="64" t="str">
        <f>+IF(Tabla1[[#This Row],[F PMPI]]="SÍ","No","Sí")</f>
        <v>No</v>
      </c>
      <c r="O1625" s="65">
        <f>+Tabla1[[#This Row],[PVL]]*1.055</f>
        <v>285831.889555</v>
      </c>
      <c r="P1625" s="65">
        <f>+Tabla1[[#This Row],[PVL]]*1.43</f>
        <v>387430.90242999996</v>
      </c>
      <c r="Q1625" s="66" t="str">
        <f>+HYPERLINK(Tabla1[[#This Row],[PAG]])</f>
        <v>https://todomusica.com.ar/packs/5288-404.html</v>
      </c>
      <c r="R1625" s="67"/>
      <c r="S1625" s="68"/>
      <c r="T1625" s="69"/>
      <c r="U1625" s="69"/>
      <c r="V1625" s="69"/>
      <c r="W1625" s="69"/>
      <c r="X1625" s="69"/>
      <c r="Y1625" s="35"/>
      <c r="Z1625" s="35" t="s">
        <v>25646</v>
      </c>
      <c r="AA1625" s="36">
        <v>1</v>
      </c>
      <c r="AB1625" s="35" t="s">
        <v>9849</v>
      </c>
      <c r="AC1625" s="35" t="str">
        <f>+IF(Tabla1[[#This Row],[STK]]="no","Sin STK", "STK disponible")</f>
        <v>Sin STK</v>
      </c>
      <c r="AD1625" s="35">
        <f>+I1625*J1625</f>
        <v>0</v>
      </c>
      <c r="AE1625" s="35">
        <f>+I1625*K1625</f>
        <v>0</v>
      </c>
      <c r="AF1625" s="36">
        <f>IF(Tabla1[[#This Row],[ref pack]]=1,Tabla1[[#This Row],[Pedido]],LCM(Tabla1[[#This Row],[MC VIEJO]],Tabla1[[#This Row],[Pedido]]))</f>
        <v>1</v>
      </c>
      <c r="AG1625" s="36">
        <f>+VLOOKUP(Tabla1[[#This Row],[Artículo]],'.'!$B$2:$D$11481,3,)</f>
        <v>1</v>
      </c>
      <c r="AH1625" s="37" t="str">
        <f>+IFERROR(SEARCH("pack",Tabla1[[#This Row],[PACK]]),"")</f>
        <v/>
      </c>
    </row>
    <row r="1626" spans="1:34" ht="24" customHeight="1" x14ac:dyDescent="0.2">
      <c r="A1626" s="50" t="s">
        <v>2988</v>
      </c>
      <c r="B1626" s="60" t="s">
        <v>2999</v>
      </c>
      <c r="C1626" s="61" t="s">
        <v>3000</v>
      </c>
      <c r="D1626" s="52" t="s">
        <v>27</v>
      </c>
      <c r="E1626" s="53">
        <v>154420.46</v>
      </c>
      <c r="F1626" s="23" t="str">
        <f>+IFERROR(VLOOKUP(Tabla1[[#This Row],[Artículo]],'..'!$B$2:$D$569000,3,),"")</f>
        <v/>
      </c>
      <c r="G1626" s="24" t="str">
        <f>IF(H1626=AF1626,"", "Error MC")</f>
        <v>Error MC</v>
      </c>
      <c r="H1626" s="62"/>
      <c r="I1626" s="54">
        <f>+Tabla1[[#This Row],[MC]]*Tabla1[[#This Row],[Pedido]]*Tabla1[[#This Row],[PVC ]]</f>
        <v>0</v>
      </c>
      <c r="J1626" s="26">
        <v>0.21</v>
      </c>
      <c r="K1626" s="63"/>
      <c r="L1626" s="28" t="s">
        <v>17</v>
      </c>
      <c r="M1626" s="53">
        <v>270930.701</v>
      </c>
      <c r="N1626" s="64" t="str">
        <f>+IF(Tabla1[[#This Row],[F PMPI]]="SÍ","No","Sí")</f>
        <v>No</v>
      </c>
      <c r="O1626" s="65">
        <f>+Tabla1[[#This Row],[PVL]]*1.055</f>
        <v>285831.889555</v>
      </c>
      <c r="P1626" s="65">
        <f>+Tabla1[[#This Row],[PVL]]*1.43</f>
        <v>387430.90242999996</v>
      </c>
      <c r="Q1626" s="66" t="str">
        <f>+HYPERLINK(Tabla1[[#This Row],[PAG]])</f>
        <v>https://todomusica.com.ar/packs/7414-kansas-pack-guit-wine-red-guitarra-ampl10w-afinad-lcd-f.html</v>
      </c>
      <c r="R1626" s="67"/>
      <c r="S1626" s="68"/>
      <c r="T1626" s="69"/>
      <c r="U1626" s="69"/>
      <c r="V1626" s="69"/>
      <c r="W1626" s="69"/>
      <c r="X1626" s="69"/>
      <c r="Y1626" s="35"/>
      <c r="Z1626" s="35" t="s">
        <v>25647</v>
      </c>
      <c r="AA1626" s="36">
        <v>1</v>
      </c>
      <c r="AB1626" s="35" t="s">
        <v>9849</v>
      </c>
      <c r="AC1626" s="35" t="str">
        <f>+IF(Tabla1[[#This Row],[STK]]="no","Sin STK", "STK disponible")</f>
        <v>Sin STK</v>
      </c>
      <c r="AD1626" s="35">
        <f>+I1626*J1626</f>
        <v>0</v>
      </c>
      <c r="AE1626" s="35">
        <f>+I1626*K1626</f>
        <v>0</v>
      </c>
      <c r="AF1626" s="36">
        <f>IF(Tabla1[[#This Row],[ref pack]]=1,Tabla1[[#This Row],[Pedido]],LCM(Tabla1[[#This Row],[MC VIEJO]],Tabla1[[#This Row],[Pedido]]))</f>
        <v>1</v>
      </c>
      <c r="AG1626" s="36">
        <f>+VLOOKUP(Tabla1[[#This Row],[Artículo]],'.'!$B$2:$D$11481,3,)</f>
        <v>1</v>
      </c>
      <c r="AH1626" s="37" t="str">
        <f>+IFERROR(SEARCH("pack",Tabla1[[#This Row],[PACK]]),"")</f>
        <v/>
      </c>
    </row>
    <row r="1627" spans="1:34" ht="24" customHeight="1" x14ac:dyDescent="0.2">
      <c r="A1627" s="50" t="s">
        <v>2988</v>
      </c>
      <c r="B1627" s="60" t="s">
        <v>3001</v>
      </c>
      <c r="C1627" s="61" t="s">
        <v>3002</v>
      </c>
      <c r="D1627" s="52" t="s">
        <v>27</v>
      </c>
      <c r="E1627" s="53">
        <v>109698.64</v>
      </c>
      <c r="F1627" s="23" t="str">
        <f>+IFERROR(VLOOKUP(Tabla1[[#This Row],[Artículo]],'..'!$B$2:$D$569000,3,),"")</f>
        <v/>
      </c>
      <c r="G1627" s="24" t="str">
        <f>IF(H1627=AF1627,"", "Error MC")</f>
        <v>Error MC</v>
      </c>
      <c r="H1627" s="62"/>
      <c r="I1627" s="54">
        <f>+Tabla1[[#This Row],[MC]]*Tabla1[[#This Row],[Pedido]]*Tabla1[[#This Row],[PVC ]]</f>
        <v>0</v>
      </c>
      <c r="J1627" s="26">
        <v>0.21</v>
      </c>
      <c r="K1627" s="63"/>
      <c r="L1627" s="28" t="s">
        <v>17</v>
      </c>
      <c r="M1627" s="53">
        <v>192466.266</v>
      </c>
      <c r="N1627" s="64" t="str">
        <f>+IF(Tabla1[[#This Row],[F PMPI]]="SÍ","No","Sí")</f>
        <v>Sí</v>
      </c>
      <c r="O1627" s="65">
        <f>+Tabla1[[#This Row],[PVL]]*1.055</f>
        <v>203051.91063</v>
      </c>
      <c r="P1627" s="65">
        <f>+Tabla1[[#This Row],[PVL]]*1.43</f>
        <v>275226.76037999999</v>
      </c>
      <c r="Q1627" s="66" t="str">
        <f>+HYPERLINK(Tabla1[[#This Row],[PAG]])</f>
        <v/>
      </c>
      <c r="R1627" s="67"/>
      <c r="S1627" s="68"/>
      <c r="T1627" s="69"/>
      <c r="U1627" s="69"/>
      <c r="V1627" s="69"/>
      <c r="W1627" s="69"/>
      <c r="X1627" s="69"/>
      <c r="Y1627" s="35"/>
      <c r="Z1627" s="35" t="s">
        <v>65</v>
      </c>
      <c r="AA1627" s="36">
        <v>1</v>
      </c>
      <c r="AB1627" s="35" t="s">
        <v>27</v>
      </c>
      <c r="AC1627" s="35" t="str">
        <f>+IF(Tabla1[[#This Row],[STK]]="no","Sin STK", "STK disponible")</f>
        <v>Sin STK</v>
      </c>
      <c r="AD1627" s="35">
        <f>+I1627*J1627</f>
        <v>0</v>
      </c>
      <c r="AE1627" s="35">
        <f>+I1627*K1627</f>
        <v>0</v>
      </c>
      <c r="AF1627" s="36">
        <f>IF(Tabla1[[#This Row],[ref pack]]=1,Tabla1[[#This Row],[Pedido]],LCM(Tabla1[[#This Row],[MC VIEJO]],Tabla1[[#This Row],[Pedido]]))</f>
        <v>1</v>
      </c>
      <c r="AG1627" s="36">
        <f>+VLOOKUP(Tabla1[[#This Row],[Artículo]],'.'!$B$2:$D$11481,3,)</f>
        <v>1</v>
      </c>
      <c r="AH1627" s="37" t="str">
        <f>+IFERROR(SEARCH("pack",Tabla1[[#This Row],[PACK]]),"")</f>
        <v/>
      </c>
    </row>
    <row r="1628" spans="1:34" ht="24" customHeight="1" x14ac:dyDescent="0.2">
      <c r="A1628" s="50" t="s">
        <v>2988</v>
      </c>
      <c r="B1628" s="60" t="s">
        <v>3003</v>
      </c>
      <c r="C1628" s="61" t="s">
        <v>3004</v>
      </c>
      <c r="D1628" s="52" t="s">
        <v>9841</v>
      </c>
      <c r="E1628" s="53">
        <v>109698.64</v>
      </c>
      <c r="F1628" s="23" t="str">
        <f>+IFERROR(VLOOKUP(Tabla1[[#This Row],[Artículo]],'..'!$B$2:$D$569000,3,),"")</f>
        <v/>
      </c>
      <c r="G1628" s="24" t="str">
        <f>IF(H1628=AF1628,"", "Error MC")</f>
        <v>Error MC</v>
      </c>
      <c r="H1628" s="62"/>
      <c r="I1628" s="54">
        <f>+Tabla1[[#This Row],[MC]]*Tabla1[[#This Row],[Pedido]]*Tabla1[[#This Row],[PVC ]]</f>
        <v>0</v>
      </c>
      <c r="J1628" s="26">
        <v>0.21</v>
      </c>
      <c r="K1628" s="63"/>
      <c r="L1628" s="28" t="s">
        <v>17</v>
      </c>
      <c r="M1628" s="53">
        <v>192466.266</v>
      </c>
      <c r="N1628" s="64" t="str">
        <f>+IF(Tabla1[[#This Row],[F PMPI]]="SÍ","No","Sí")</f>
        <v>Sí</v>
      </c>
      <c r="O1628" s="65">
        <f>+Tabla1[[#This Row],[PVL]]*1.055</f>
        <v>203051.91063</v>
      </c>
      <c r="P1628" s="65">
        <f>+Tabla1[[#This Row],[PVL]]*1.43</f>
        <v>275226.76037999999</v>
      </c>
      <c r="Q1628" s="66" t="str">
        <f>+HYPERLINK(Tabla1[[#This Row],[PAG]])</f>
        <v/>
      </c>
      <c r="R1628" s="67"/>
      <c r="S1628" s="68"/>
      <c r="T1628" s="69"/>
      <c r="U1628" s="69"/>
      <c r="V1628" s="69"/>
      <c r="W1628" s="69"/>
      <c r="X1628" s="69"/>
      <c r="Y1628" s="35"/>
      <c r="Z1628" s="35" t="s">
        <v>65</v>
      </c>
      <c r="AA1628" s="36">
        <v>1</v>
      </c>
      <c r="AB1628" s="35" t="s">
        <v>27</v>
      </c>
      <c r="AC1628" s="35" t="str">
        <f>+IF(Tabla1[[#This Row],[STK]]="no","Sin STK", "STK disponible")</f>
        <v>STK disponible</v>
      </c>
      <c r="AD1628" s="35">
        <f>+I1628*J1628</f>
        <v>0</v>
      </c>
      <c r="AE1628" s="35">
        <f>+I1628*K1628</f>
        <v>0</v>
      </c>
      <c r="AF1628" s="36">
        <f>IF(Tabla1[[#This Row],[ref pack]]=1,Tabla1[[#This Row],[Pedido]],LCM(Tabla1[[#This Row],[MC VIEJO]],Tabla1[[#This Row],[Pedido]]))</f>
        <v>1</v>
      </c>
      <c r="AG1628" s="36">
        <f>+VLOOKUP(Tabla1[[#This Row],[Artículo]],'.'!$B$2:$D$11481,3,)</f>
        <v>1</v>
      </c>
      <c r="AH1628" s="37" t="str">
        <f>+IFERROR(SEARCH("pack",Tabla1[[#This Row],[PACK]]),"")</f>
        <v/>
      </c>
    </row>
    <row r="1629" spans="1:34" ht="24" customHeight="1" x14ac:dyDescent="0.2">
      <c r="A1629" s="50" t="s">
        <v>2988</v>
      </c>
      <c r="B1629" s="60" t="s">
        <v>3005</v>
      </c>
      <c r="C1629" s="61" t="s">
        <v>3006</v>
      </c>
      <c r="D1629" s="52" t="s">
        <v>27</v>
      </c>
      <c r="E1629" s="53">
        <v>109698.64</v>
      </c>
      <c r="F1629" s="23" t="str">
        <f>+IFERROR(VLOOKUP(Tabla1[[#This Row],[Artículo]],'..'!$B$2:$D$569000,3,),"")</f>
        <v/>
      </c>
      <c r="G1629" s="24" t="str">
        <f>IF(H1629=AF1629,"", "Error MC")</f>
        <v>Error MC</v>
      </c>
      <c r="H1629" s="62"/>
      <c r="I1629" s="54">
        <f>+Tabla1[[#This Row],[MC]]*Tabla1[[#This Row],[Pedido]]*Tabla1[[#This Row],[PVC ]]</f>
        <v>0</v>
      </c>
      <c r="J1629" s="26">
        <v>0.21</v>
      </c>
      <c r="K1629" s="63"/>
      <c r="L1629" s="28" t="s">
        <v>17</v>
      </c>
      <c r="M1629" s="53">
        <v>192466.266</v>
      </c>
      <c r="N1629" s="64" t="str">
        <f>+IF(Tabla1[[#This Row],[F PMPI]]="SÍ","No","Sí")</f>
        <v>Sí</v>
      </c>
      <c r="O1629" s="65">
        <f>+Tabla1[[#This Row],[PVL]]*1.055</f>
        <v>203051.91063</v>
      </c>
      <c r="P1629" s="65">
        <f>+Tabla1[[#This Row],[PVL]]*1.43</f>
        <v>275226.76037999999</v>
      </c>
      <c r="Q1629" s="66" t="str">
        <f>+HYPERLINK(Tabla1[[#This Row],[PAG]])</f>
        <v/>
      </c>
      <c r="R1629" s="67"/>
      <c r="S1629" s="68"/>
      <c r="T1629" s="69"/>
      <c r="U1629" s="69"/>
      <c r="V1629" s="69"/>
      <c r="W1629" s="69"/>
      <c r="X1629" s="69"/>
      <c r="Y1629" s="35"/>
      <c r="Z1629" s="35" t="s">
        <v>65</v>
      </c>
      <c r="AA1629" s="36">
        <v>1</v>
      </c>
      <c r="AB1629" s="35" t="s">
        <v>27</v>
      </c>
      <c r="AC1629" s="35" t="str">
        <f>+IF(Tabla1[[#This Row],[STK]]="no","Sin STK", "STK disponible")</f>
        <v>Sin STK</v>
      </c>
      <c r="AD1629" s="35">
        <f>+I1629*J1629</f>
        <v>0</v>
      </c>
      <c r="AE1629" s="35">
        <f>+I1629*K1629</f>
        <v>0</v>
      </c>
      <c r="AF1629" s="36">
        <f>IF(Tabla1[[#This Row],[ref pack]]=1,Tabla1[[#This Row],[Pedido]],LCM(Tabla1[[#This Row],[MC VIEJO]],Tabla1[[#This Row],[Pedido]]))</f>
        <v>1</v>
      </c>
      <c r="AG1629" s="36">
        <f>+VLOOKUP(Tabla1[[#This Row],[Artículo]],'.'!$B$2:$D$11481,3,)</f>
        <v>1</v>
      </c>
      <c r="AH1629" s="37" t="str">
        <f>+IFERROR(SEARCH("pack",Tabla1[[#This Row],[PACK]]),"")</f>
        <v/>
      </c>
    </row>
    <row r="1630" spans="1:34" ht="24" customHeight="1" x14ac:dyDescent="0.2">
      <c r="A1630" s="50" t="s">
        <v>2988</v>
      </c>
      <c r="B1630" s="60" t="s">
        <v>3007</v>
      </c>
      <c r="C1630" s="61" t="s">
        <v>3008</v>
      </c>
      <c r="D1630" s="52" t="s">
        <v>27</v>
      </c>
      <c r="E1630" s="53">
        <v>109698.64</v>
      </c>
      <c r="F1630" s="23" t="str">
        <f>+IFERROR(VLOOKUP(Tabla1[[#This Row],[Artículo]],'..'!$B$2:$D$569000,3,),"")</f>
        <v/>
      </c>
      <c r="G1630" s="24" t="str">
        <f>IF(H1630=AF1630,"", "Error MC")</f>
        <v>Error MC</v>
      </c>
      <c r="H1630" s="62"/>
      <c r="I1630" s="54">
        <f>+Tabla1[[#This Row],[MC]]*Tabla1[[#This Row],[Pedido]]*Tabla1[[#This Row],[PVC ]]</f>
        <v>0</v>
      </c>
      <c r="J1630" s="26">
        <v>0.21</v>
      </c>
      <c r="K1630" s="63"/>
      <c r="L1630" s="28" t="s">
        <v>17</v>
      </c>
      <c r="M1630" s="53">
        <v>192466.266</v>
      </c>
      <c r="N1630" s="64" t="str">
        <f>+IF(Tabla1[[#This Row],[F PMPI]]="SÍ","No","Sí")</f>
        <v>Sí</v>
      </c>
      <c r="O1630" s="65">
        <f>+Tabla1[[#This Row],[PVL]]*1.055</f>
        <v>203051.91063</v>
      </c>
      <c r="P1630" s="65">
        <f>+Tabla1[[#This Row],[PVL]]*1.43</f>
        <v>275226.76037999999</v>
      </c>
      <c r="Q1630" s="66" t="str">
        <f>+HYPERLINK(Tabla1[[#This Row],[PAG]])</f>
        <v/>
      </c>
      <c r="R1630" s="67"/>
      <c r="S1630" s="68"/>
      <c r="T1630" s="69"/>
      <c r="U1630" s="69"/>
      <c r="V1630" s="69"/>
      <c r="W1630" s="69"/>
      <c r="X1630" s="69"/>
      <c r="Y1630" s="35"/>
      <c r="Z1630" s="35" t="s">
        <v>65</v>
      </c>
      <c r="AA1630" s="36">
        <v>1</v>
      </c>
      <c r="AB1630" s="35" t="s">
        <v>27</v>
      </c>
      <c r="AC1630" s="35" t="str">
        <f>+IF(Tabla1[[#This Row],[STK]]="no","Sin STK", "STK disponible")</f>
        <v>Sin STK</v>
      </c>
      <c r="AD1630" s="35">
        <f>+I1630*J1630</f>
        <v>0</v>
      </c>
      <c r="AE1630" s="35">
        <f>+I1630*K1630</f>
        <v>0</v>
      </c>
      <c r="AF1630" s="36">
        <f>IF(Tabla1[[#This Row],[ref pack]]=1,Tabla1[[#This Row],[Pedido]],LCM(Tabla1[[#This Row],[MC VIEJO]],Tabla1[[#This Row],[Pedido]]))</f>
        <v>1</v>
      </c>
      <c r="AG1630" s="36">
        <f>+VLOOKUP(Tabla1[[#This Row],[Artículo]],'.'!$B$2:$D$11481,3,)</f>
        <v>1</v>
      </c>
      <c r="AH1630" s="37" t="str">
        <f>+IFERROR(SEARCH("pack",Tabla1[[#This Row],[PACK]]),"")</f>
        <v/>
      </c>
    </row>
    <row r="1631" spans="1:34" ht="24" customHeight="1" x14ac:dyDescent="0.2">
      <c r="A1631" s="50" t="s">
        <v>2988</v>
      </c>
      <c r="B1631" s="60" t="s">
        <v>3009</v>
      </c>
      <c r="C1631" s="61" t="s">
        <v>3010</v>
      </c>
      <c r="D1631" s="52" t="s">
        <v>27</v>
      </c>
      <c r="E1631" s="53">
        <v>109698.64</v>
      </c>
      <c r="F1631" s="23" t="str">
        <f>+IFERROR(VLOOKUP(Tabla1[[#This Row],[Artículo]],'..'!$B$2:$D$569000,3,),"")</f>
        <v/>
      </c>
      <c r="G1631" s="24" t="str">
        <f>IF(H1631=AF1631,"", "Error MC")</f>
        <v>Error MC</v>
      </c>
      <c r="H1631" s="62"/>
      <c r="I1631" s="54">
        <f>+Tabla1[[#This Row],[MC]]*Tabla1[[#This Row],[Pedido]]*Tabla1[[#This Row],[PVC ]]</f>
        <v>0</v>
      </c>
      <c r="J1631" s="26">
        <v>0.21</v>
      </c>
      <c r="K1631" s="63"/>
      <c r="L1631" s="28" t="s">
        <v>17</v>
      </c>
      <c r="M1631" s="53">
        <v>192466.266</v>
      </c>
      <c r="N1631" s="64" t="str">
        <f>+IF(Tabla1[[#This Row],[F PMPI]]="SÍ","No","Sí")</f>
        <v>Sí</v>
      </c>
      <c r="O1631" s="65">
        <f>+Tabla1[[#This Row],[PVL]]*1.055</f>
        <v>203051.91063</v>
      </c>
      <c r="P1631" s="65">
        <f>+Tabla1[[#This Row],[PVL]]*1.43</f>
        <v>275226.76037999999</v>
      </c>
      <c r="Q1631" s="66" t="str">
        <f>+HYPERLINK(Tabla1[[#This Row],[PAG]])</f>
        <v/>
      </c>
      <c r="R1631" s="67"/>
      <c r="S1631" s="68"/>
      <c r="T1631" s="69"/>
      <c r="U1631" s="69"/>
      <c r="V1631" s="69"/>
      <c r="W1631" s="69"/>
      <c r="X1631" s="69"/>
      <c r="Y1631" s="35"/>
      <c r="Z1631" s="35" t="s">
        <v>65</v>
      </c>
      <c r="AA1631" s="36">
        <v>1</v>
      </c>
      <c r="AB1631" s="35" t="s">
        <v>27</v>
      </c>
      <c r="AC1631" s="35" t="str">
        <f>+IF(Tabla1[[#This Row],[STK]]="no","Sin STK", "STK disponible")</f>
        <v>Sin STK</v>
      </c>
      <c r="AD1631" s="35">
        <f>+I1631*J1631</f>
        <v>0</v>
      </c>
      <c r="AE1631" s="35">
        <f>+I1631*K1631</f>
        <v>0</v>
      </c>
      <c r="AF1631" s="36">
        <f>IF(Tabla1[[#This Row],[ref pack]]=1,Tabla1[[#This Row],[Pedido]],LCM(Tabla1[[#This Row],[MC VIEJO]],Tabla1[[#This Row],[Pedido]]))</f>
        <v>1</v>
      </c>
      <c r="AG1631" s="36">
        <f>+VLOOKUP(Tabla1[[#This Row],[Artículo]],'.'!$B$2:$D$11481,3,)</f>
        <v>1</v>
      </c>
      <c r="AH1631" s="37" t="str">
        <f>+IFERROR(SEARCH("pack",Tabla1[[#This Row],[PACK]]),"")</f>
        <v/>
      </c>
    </row>
    <row r="1632" spans="1:34" ht="24" customHeight="1" x14ac:dyDescent="0.2">
      <c r="A1632" s="50" t="s">
        <v>2988</v>
      </c>
      <c r="B1632" s="60" t="s">
        <v>3011</v>
      </c>
      <c r="C1632" s="61" t="s">
        <v>3012</v>
      </c>
      <c r="D1632" s="52" t="s">
        <v>9841</v>
      </c>
      <c r="E1632" s="53">
        <v>109698.64</v>
      </c>
      <c r="F1632" s="23" t="str">
        <f>+IFERROR(VLOOKUP(Tabla1[[#This Row],[Artículo]],'..'!$B$2:$D$569000,3,),"")</f>
        <v/>
      </c>
      <c r="G1632" s="24" t="str">
        <f>IF(H1632=AF1632,"", "Error MC")</f>
        <v>Error MC</v>
      </c>
      <c r="H1632" s="62"/>
      <c r="I1632" s="54">
        <f>+Tabla1[[#This Row],[MC]]*Tabla1[[#This Row],[Pedido]]*Tabla1[[#This Row],[PVC ]]</f>
        <v>0</v>
      </c>
      <c r="J1632" s="26">
        <v>0.21</v>
      </c>
      <c r="K1632" s="63"/>
      <c r="L1632" s="28" t="s">
        <v>17</v>
      </c>
      <c r="M1632" s="53">
        <v>192466.266</v>
      </c>
      <c r="N1632" s="64" t="str">
        <f>+IF(Tabla1[[#This Row],[F PMPI]]="SÍ","No","Sí")</f>
        <v>Sí</v>
      </c>
      <c r="O1632" s="65">
        <f>+Tabla1[[#This Row],[PVL]]*1.055</f>
        <v>203051.91063</v>
      </c>
      <c r="P1632" s="65">
        <f>+Tabla1[[#This Row],[PVL]]*1.43</f>
        <v>275226.76037999999</v>
      </c>
      <c r="Q1632" s="66" t="str">
        <f>+HYPERLINK(Tabla1[[#This Row],[PAG]])</f>
        <v/>
      </c>
      <c r="R1632" s="67"/>
      <c r="S1632" s="68"/>
      <c r="T1632" s="69"/>
      <c r="U1632" s="69"/>
      <c r="V1632" s="69"/>
      <c r="W1632" s="69"/>
      <c r="X1632" s="69"/>
      <c r="Y1632" s="35"/>
      <c r="Z1632" s="35" t="s">
        <v>65</v>
      </c>
      <c r="AA1632" s="36">
        <v>1</v>
      </c>
      <c r="AB1632" s="35" t="s">
        <v>27</v>
      </c>
      <c r="AC1632" s="35" t="str">
        <f>+IF(Tabla1[[#This Row],[STK]]="no","Sin STK", "STK disponible")</f>
        <v>STK disponible</v>
      </c>
      <c r="AD1632" s="35">
        <f>+I1632*J1632</f>
        <v>0</v>
      </c>
      <c r="AE1632" s="35">
        <f>+I1632*K1632</f>
        <v>0</v>
      </c>
      <c r="AF1632" s="36">
        <f>IF(Tabla1[[#This Row],[ref pack]]=1,Tabla1[[#This Row],[Pedido]],LCM(Tabla1[[#This Row],[MC VIEJO]],Tabla1[[#This Row],[Pedido]]))</f>
        <v>1</v>
      </c>
      <c r="AG1632" s="36">
        <f>+VLOOKUP(Tabla1[[#This Row],[Artículo]],'.'!$B$2:$D$11481,3,)</f>
        <v>1</v>
      </c>
      <c r="AH1632" s="37" t="str">
        <f>+IFERROR(SEARCH("pack",Tabla1[[#This Row],[PACK]]),"")</f>
        <v/>
      </c>
    </row>
    <row r="1633" spans="1:34" ht="24" customHeight="1" x14ac:dyDescent="0.2">
      <c r="A1633" s="50" t="s">
        <v>2988</v>
      </c>
      <c r="B1633" s="60" t="s">
        <v>3013</v>
      </c>
      <c r="C1633" s="61" t="s">
        <v>3014</v>
      </c>
      <c r="D1633" s="52" t="s">
        <v>27</v>
      </c>
      <c r="E1633" s="53">
        <v>109698.64</v>
      </c>
      <c r="F1633" s="23" t="str">
        <f>+IFERROR(VLOOKUP(Tabla1[[#This Row],[Artículo]],'..'!$B$2:$D$569000,3,),"")</f>
        <v/>
      </c>
      <c r="G1633" s="24" t="str">
        <f>IF(H1633=AF1633,"", "Error MC")</f>
        <v>Error MC</v>
      </c>
      <c r="H1633" s="62"/>
      <c r="I1633" s="54">
        <f>+Tabla1[[#This Row],[MC]]*Tabla1[[#This Row],[Pedido]]*Tabla1[[#This Row],[PVC ]]</f>
        <v>0</v>
      </c>
      <c r="J1633" s="26">
        <v>0.21</v>
      </c>
      <c r="K1633" s="63"/>
      <c r="L1633" s="28" t="s">
        <v>17</v>
      </c>
      <c r="M1633" s="53">
        <v>192466.266</v>
      </c>
      <c r="N1633" s="64" t="str">
        <f>+IF(Tabla1[[#This Row],[F PMPI]]="SÍ","No","Sí")</f>
        <v>Sí</v>
      </c>
      <c r="O1633" s="65">
        <f>+Tabla1[[#This Row],[PVL]]*1.055</f>
        <v>203051.91063</v>
      </c>
      <c r="P1633" s="65">
        <f>+Tabla1[[#This Row],[PVL]]*1.43</f>
        <v>275226.76037999999</v>
      </c>
      <c r="Q1633" s="66" t="str">
        <f>+HYPERLINK(Tabla1[[#This Row],[PAG]])</f>
        <v/>
      </c>
      <c r="R1633" s="67"/>
      <c r="S1633" s="68"/>
      <c r="T1633" s="69"/>
      <c r="U1633" s="69"/>
      <c r="V1633" s="69"/>
      <c r="W1633" s="69"/>
      <c r="X1633" s="69"/>
      <c r="Y1633" s="35"/>
      <c r="Z1633" s="35" t="s">
        <v>65</v>
      </c>
      <c r="AA1633" s="36">
        <v>1</v>
      </c>
      <c r="AB1633" s="35" t="s">
        <v>27</v>
      </c>
      <c r="AC1633" s="35" t="str">
        <f>+IF(Tabla1[[#This Row],[STK]]="no","Sin STK", "STK disponible")</f>
        <v>Sin STK</v>
      </c>
      <c r="AD1633" s="35">
        <f>+I1633*J1633</f>
        <v>0</v>
      </c>
      <c r="AE1633" s="35">
        <f>+I1633*K1633</f>
        <v>0</v>
      </c>
      <c r="AF1633" s="36">
        <f>IF(Tabla1[[#This Row],[ref pack]]=1,Tabla1[[#This Row],[Pedido]],LCM(Tabla1[[#This Row],[MC VIEJO]],Tabla1[[#This Row],[Pedido]]))</f>
        <v>1</v>
      </c>
      <c r="AG1633" s="36">
        <f>+VLOOKUP(Tabla1[[#This Row],[Artículo]],'.'!$B$2:$D$11481,3,)</f>
        <v>1</v>
      </c>
      <c r="AH1633" s="37" t="str">
        <f>+IFERROR(SEARCH("pack",Tabla1[[#This Row],[PACK]]),"")</f>
        <v/>
      </c>
    </row>
    <row r="1634" spans="1:34" ht="24" customHeight="1" x14ac:dyDescent="0.2">
      <c r="A1634" s="50" t="s">
        <v>2988</v>
      </c>
      <c r="B1634" s="60" t="s">
        <v>3015</v>
      </c>
      <c r="C1634" s="61" t="s">
        <v>3004</v>
      </c>
      <c r="D1634" s="52" t="s">
        <v>9841</v>
      </c>
      <c r="E1634" s="53">
        <v>114246.53</v>
      </c>
      <c r="F1634" s="23" t="str">
        <f>+IFERROR(VLOOKUP(Tabla1[[#This Row],[Artículo]],'..'!$B$2:$D$569000,3,),"")</f>
        <v/>
      </c>
      <c r="G1634" s="24" t="str">
        <f>IF(H1634=AF1634,"", "Error MC")</f>
        <v>Error MC</v>
      </c>
      <c r="H1634" s="62"/>
      <c r="I1634" s="54">
        <f>+Tabla1[[#This Row],[MC]]*Tabla1[[#This Row],[Pedido]]*Tabla1[[#This Row],[PVC ]]</f>
        <v>0</v>
      </c>
      <c r="J1634" s="26">
        <v>0.21</v>
      </c>
      <c r="K1634" s="63"/>
      <c r="L1634" s="28" t="s">
        <v>17</v>
      </c>
      <c r="M1634" s="53">
        <v>200445.53899999999</v>
      </c>
      <c r="N1634" s="64" t="str">
        <f>+IF(Tabla1[[#This Row],[F PMPI]]="SÍ","No","Sí")</f>
        <v>Sí</v>
      </c>
      <c r="O1634" s="65">
        <f>+Tabla1[[#This Row],[PVL]]*1.055</f>
        <v>211470.04364499997</v>
      </c>
      <c r="P1634" s="65">
        <f>+Tabla1[[#This Row],[PVL]]*1.43</f>
        <v>286637.12076999998</v>
      </c>
      <c r="Q1634" s="66" t="str">
        <f>+HYPERLINK(Tabla1[[#This Row],[PAG]])</f>
        <v>http://www.todomusica.com.ar/guitarras-electricas/1037-eg-p15wb-kns.html</v>
      </c>
      <c r="R1634" s="67"/>
      <c r="S1634" s="68"/>
      <c r="T1634" s="69"/>
      <c r="U1634" s="69"/>
      <c r="V1634" s="69"/>
      <c r="W1634" s="69"/>
      <c r="X1634" s="69"/>
      <c r="Y1634" s="35"/>
      <c r="Z1634" s="35" t="s">
        <v>25648</v>
      </c>
      <c r="AA1634" s="36">
        <v>1</v>
      </c>
      <c r="AB1634" s="35" t="s">
        <v>27</v>
      </c>
      <c r="AC1634" s="35" t="str">
        <f>+IF(Tabla1[[#This Row],[STK]]="no","Sin STK", "STK disponible")</f>
        <v>STK disponible</v>
      </c>
      <c r="AD1634" s="35">
        <f>+I1634*J1634</f>
        <v>0</v>
      </c>
      <c r="AE1634" s="35">
        <f>+I1634*K1634</f>
        <v>0</v>
      </c>
      <c r="AF1634" s="36">
        <f>IF(Tabla1[[#This Row],[ref pack]]=1,Tabla1[[#This Row],[Pedido]],LCM(Tabla1[[#This Row],[MC VIEJO]],Tabla1[[#This Row],[Pedido]]))</f>
        <v>1</v>
      </c>
      <c r="AG1634" s="36">
        <f>+VLOOKUP(Tabla1[[#This Row],[Artículo]],'.'!$B$2:$D$11481,3,)</f>
        <v>1</v>
      </c>
      <c r="AH1634" s="37" t="str">
        <f>+IFERROR(SEARCH("pack",Tabla1[[#This Row],[PACK]]),"")</f>
        <v/>
      </c>
    </row>
    <row r="1635" spans="1:34" ht="24" customHeight="1" x14ac:dyDescent="0.2">
      <c r="A1635" s="50" t="s">
        <v>2988</v>
      </c>
      <c r="B1635" s="60" t="s">
        <v>3016</v>
      </c>
      <c r="C1635" s="61" t="s">
        <v>3017</v>
      </c>
      <c r="D1635" s="52" t="s">
        <v>27</v>
      </c>
      <c r="E1635" s="53">
        <v>114246.53</v>
      </c>
      <c r="F1635" s="23" t="str">
        <f>+IFERROR(VLOOKUP(Tabla1[[#This Row],[Artículo]],'..'!$B$2:$D$569000,3,),"")</f>
        <v/>
      </c>
      <c r="G1635" s="24" t="str">
        <f>IF(H1635=AF1635,"", "Error MC")</f>
        <v>Error MC</v>
      </c>
      <c r="H1635" s="62"/>
      <c r="I1635" s="54">
        <f>+Tabla1[[#This Row],[MC]]*Tabla1[[#This Row],[Pedido]]*Tabla1[[#This Row],[PVC ]]</f>
        <v>0</v>
      </c>
      <c r="J1635" s="26">
        <v>0.21</v>
      </c>
      <c r="K1635" s="63"/>
      <c r="L1635" s="28" t="s">
        <v>17</v>
      </c>
      <c r="M1635" s="53">
        <v>200445.53899999999</v>
      </c>
      <c r="N1635" s="64" t="str">
        <f>+IF(Tabla1[[#This Row],[F PMPI]]="SÍ","No","Sí")</f>
        <v>Sí</v>
      </c>
      <c r="O1635" s="65">
        <f>+Tabla1[[#This Row],[PVL]]*1.055</f>
        <v>211470.04364499997</v>
      </c>
      <c r="P1635" s="65">
        <f>+Tabla1[[#This Row],[PVL]]*1.43</f>
        <v>286637.12076999998</v>
      </c>
      <c r="Q1635" s="66" t="str">
        <f>+HYPERLINK(Tabla1[[#This Row],[PAG]])</f>
        <v>http://www.todomusica.com.ar/guitarras-electricas/1037-eg-p15wb-kns.html</v>
      </c>
      <c r="R1635" s="67"/>
      <c r="S1635" s="68"/>
      <c r="T1635" s="69"/>
      <c r="U1635" s="69"/>
      <c r="V1635" s="69"/>
      <c r="W1635" s="69"/>
      <c r="X1635" s="69"/>
      <c r="Y1635" s="35"/>
      <c r="Z1635" s="35" t="s">
        <v>25648</v>
      </c>
      <c r="AA1635" s="36">
        <v>1</v>
      </c>
      <c r="AB1635" s="35" t="s">
        <v>27</v>
      </c>
      <c r="AC1635" s="35" t="str">
        <f>+IF(Tabla1[[#This Row],[STK]]="no","Sin STK", "STK disponible")</f>
        <v>Sin STK</v>
      </c>
      <c r="AD1635" s="35">
        <f>+I1635*J1635</f>
        <v>0</v>
      </c>
      <c r="AE1635" s="35">
        <f>+I1635*K1635</f>
        <v>0</v>
      </c>
      <c r="AF1635" s="36">
        <f>IF(Tabla1[[#This Row],[ref pack]]=1,Tabla1[[#This Row],[Pedido]],LCM(Tabla1[[#This Row],[MC VIEJO]],Tabla1[[#This Row],[Pedido]]))</f>
        <v>1</v>
      </c>
      <c r="AG1635" s="36">
        <f>+VLOOKUP(Tabla1[[#This Row],[Artículo]],'.'!$B$2:$D$11481,3,)</f>
        <v>1</v>
      </c>
      <c r="AH1635" s="37" t="str">
        <f>+IFERROR(SEARCH("pack",Tabla1[[#This Row],[PACK]]),"")</f>
        <v/>
      </c>
    </row>
    <row r="1636" spans="1:34" ht="24" customHeight="1" x14ac:dyDescent="0.2">
      <c r="A1636" s="50" t="s">
        <v>2988</v>
      </c>
      <c r="B1636" s="60" t="s">
        <v>3018</v>
      </c>
      <c r="C1636" s="61" t="s">
        <v>3019</v>
      </c>
      <c r="D1636" s="52" t="s">
        <v>27</v>
      </c>
      <c r="E1636" s="53">
        <v>114246.53</v>
      </c>
      <c r="F1636" s="23" t="str">
        <f>+IFERROR(VLOOKUP(Tabla1[[#This Row],[Artículo]],'..'!$B$2:$D$569000,3,),"")</f>
        <v/>
      </c>
      <c r="G1636" s="24" t="str">
        <f>IF(H1636=AF1636,"", "Error MC")</f>
        <v>Error MC</v>
      </c>
      <c r="H1636" s="62"/>
      <c r="I1636" s="54">
        <f>+Tabla1[[#This Row],[MC]]*Tabla1[[#This Row],[Pedido]]*Tabla1[[#This Row],[PVC ]]</f>
        <v>0</v>
      </c>
      <c r="J1636" s="26">
        <v>0.21</v>
      </c>
      <c r="K1636" s="63"/>
      <c r="L1636" s="28" t="s">
        <v>17</v>
      </c>
      <c r="M1636" s="53">
        <v>200445.53899999999</v>
      </c>
      <c r="N1636" s="64" t="str">
        <f>+IF(Tabla1[[#This Row],[F PMPI]]="SÍ","No","Sí")</f>
        <v>Sí</v>
      </c>
      <c r="O1636" s="65">
        <f>+Tabla1[[#This Row],[PVL]]*1.055</f>
        <v>211470.04364499997</v>
      </c>
      <c r="P1636" s="65">
        <f>+Tabla1[[#This Row],[PVL]]*1.43</f>
        <v>286637.12076999998</v>
      </c>
      <c r="Q1636" s="66" t="str">
        <f>+HYPERLINK(Tabla1[[#This Row],[PAG]])</f>
        <v>http://www.todomusica.com.ar/guitarras-electricas/1037-eg-p15wb-kns.html</v>
      </c>
      <c r="R1636" s="67"/>
      <c r="S1636" s="68"/>
      <c r="T1636" s="69"/>
      <c r="U1636" s="69"/>
      <c r="V1636" s="69"/>
      <c r="W1636" s="69"/>
      <c r="X1636" s="69"/>
      <c r="Y1636" s="35"/>
      <c r="Z1636" s="35" t="s">
        <v>25648</v>
      </c>
      <c r="AA1636" s="36">
        <v>1</v>
      </c>
      <c r="AB1636" s="35" t="s">
        <v>27</v>
      </c>
      <c r="AC1636" s="35" t="str">
        <f>+IF(Tabla1[[#This Row],[STK]]="no","Sin STK", "STK disponible")</f>
        <v>Sin STK</v>
      </c>
      <c r="AD1636" s="35">
        <f>+I1636*J1636</f>
        <v>0</v>
      </c>
      <c r="AE1636" s="35">
        <f>+I1636*K1636</f>
        <v>0</v>
      </c>
      <c r="AF1636" s="36">
        <f>IF(Tabla1[[#This Row],[ref pack]]=1,Tabla1[[#This Row],[Pedido]],LCM(Tabla1[[#This Row],[MC VIEJO]],Tabla1[[#This Row],[Pedido]]))</f>
        <v>1</v>
      </c>
      <c r="AG1636" s="36">
        <f>+VLOOKUP(Tabla1[[#This Row],[Artículo]],'.'!$B$2:$D$11481,3,)</f>
        <v>1</v>
      </c>
      <c r="AH1636" s="37" t="str">
        <f>+IFERROR(SEARCH("pack",Tabla1[[#This Row],[PACK]]),"")</f>
        <v/>
      </c>
    </row>
    <row r="1637" spans="1:34" ht="24" customHeight="1" x14ac:dyDescent="0.2">
      <c r="A1637" s="50" t="s">
        <v>2988</v>
      </c>
      <c r="B1637" s="60" t="s">
        <v>3020</v>
      </c>
      <c r="C1637" s="61" t="s">
        <v>3021</v>
      </c>
      <c r="D1637" s="52" t="s">
        <v>27</v>
      </c>
      <c r="E1637" s="53">
        <v>114246.53</v>
      </c>
      <c r="F1637" s="23" t="str">
        <f>+IFERROR(VLOOKUP(Tabla1[[#This Row],[Artículo]],'..'!$B$2:$D$569000,3,),"")</f>
        <v/>
      </c>
      <c r="G1637" s="24" t="str">
        <f>IF(H1637=AF1637,"", "Error MC")</f>
        <v>Error MC</v>
      </c>
      <c r="H1637" s="62"/>
      <c r="I1637" s="54">
        <f>+Tabla1[[#This Row],[MC]]*Tabla1[[#This Row],[Pedido]]*Tabla1[[#This Row],[PVC ]]</f>
        <v>0</v>
      </c>
      <c r="J1637" s="26">
        <v>0.21</v>
      </c>
      <c r="K1637" s="63"/>
      <c r="L1637" s="28" t="s">
        <v>17</v>
      </c>
      <c r="M1637" s="53">
        <v>200445.53899999999</v>
      </c>
      <c r="N1637" s="64" t="str">
        <f>+IF(Tabla1[[#This Row],[F PMPI]]="SÍ","No","Sí")</f>
        <v>Sí</v>
      </c>
      <c r="O1637" s="65">
        <f>+Tabla1[[#This Row],[PVL]]*1.055</f>
        <v>211470.04364499997</v>
      </c>
      <c r="P1637" s="65">
        <f>+Tabla1[[#This Row],[PVL]]*1.43</f>
        <v>286637.12076999998</v>
      </c>
      <c r="Q1637" s="66" t="str">
        <f>+HYPERLINK(Tabla1[[#This Row],[PAG]])</f>
        <v>http://www.todomusica.com.ar/guitarras-electricas/1037-eg-p15wb-kns.html</v>
      </c>
      <c r="R1637" s="67"/>
      <c r="S1637" s="68"/>
      <c r="T1637" s="69"/>
      <c r="U1637" s="69"/>
      <c r="V1637" s="69"/>
      <c r="W1637" s="69"/>
      <c r="X1637" s="69"/>
      <c r="Y1637" s="35"/>
      <c r="Z1637" s="35" t="s">
        <v>25648</v>
      </c>
      <c r="AA1637" s="36">
        <v>1</v>
      </c>
      <c r="AB1637" s="35" t="s">
        <v>27</v>
      </c>
      <c r="AC1637" s="35" t="str">
        <f>+IF(Tabla1[[#This Row],[STK]]="no","Sin STK", "STK disponible")</f>
        <v>Sin STK</v>
      </c>
      <c r="AD1637" s="35">
        <f>+I1637*J1637</f>
        <v>0</v>
      </c>
      <c r="AE1637" s="35">
        <f>+I1637*K1637</f>
        <v>0</v>
      </c>
      <c r="AF1637" s="36">
        <f>IF(Tabla1[[#This Row],[ref pack]]=1,Tabla1[[#This Row],[Pedido]],LCM(Tabla1[[#This Row],[MC VIEJO]],Tabla1[[#This Row],[Pedido]]))</f>
        <v>1</v>
      </c>
      <c r="AG1637" s="36">
        <f>+VLOOKUP(Tabla1[[#This Row],[Artículo]],'.'!$B$2:$D$11481,3,)</f>
        <v>1</v>
      </c>
      <c r="AH1637" s="37" t="str">
        <f>+IFERROR(SEARCH("pack",Tabla1[[#This Row],[PACK]]),"")</f>
        <v/>
      </c>
    </row>
    <row r="1638" spans="1:34" ht="24" customHeight="1" x14ac:dyDescent="0.2">
      <c r="A1638" s="50" t="s">
        <v>2988</v>
      </c>
      <c r="B1638" s="60" t="s">
        <v>3022</v>
      </c>
      <c r="C1638" s="61" t="s">
        <v>3023</v>
      </c>
      <c r="D1638" s="52" t="s">
        <v>27</v>
      </c>
      <c r="E1638" s="53">
        <v>114246.53</v>
      </c>
      <c r="F1638" s="23" t="str">
        <f>+IFERROR(VLOOKUP(Tabla1[[#This Row],[Artículo]],'..'!$B$2:$D$569000,3,),"")</f>
        <v/>
      </c>
      <c r="G1638" s="24" t="str">
        <f>IF(H1638=AF1638,"", "Error MC")</f>
        <v>Error MC</v>
      </c>
      <c r="H1638" s="62"/>
      <c r="I1638" s="54">
        <f>+Tabla1[[#This Row],[MC]]*Tabla1[[#This Row],[Pedido]]*Tabla1[[#This Row],[PVC ]]</f>
        <v>0</v>
      </c>
      <c r="J1638" s="26">
        <v>0.21</v>
      </c>
      <c r="K1638" s="63"/>
      <c r="L1638" s="28" t="s">
        <v>17</v>
      </c>
      <c r="M1638" s="53">
        <v>200445.53899999999</v>
      </c>
      <c r="N1638" s="64" t="str">
        <f>+IF(Tabla1[[#This Row],[F PMPI]]="SÍ","No","Sí")</f>
        <v>Sí</v>
      </c>
      <c r="O1638" s="65">
        <f>+Tabla1[[#This Row],[PVL]]*1.055</f>
        <v>211470.04364499997</v>
      </c>
      <c r="P1638" s="65">
        <f>+Tabla1[[#This Row],[PVL]]*1.43</f>
        <v>286637.12076999998</v>
      </c>
      <c r="Q1638" s="66" t="str">
        <f>+HYPERLINK(Tabla1[[#This Row],[PAG]])</f>
        <v>http://www.todomusica.com.ar/guitarras-electricas/1037-eg-p15wb-kns.html</v>
      </c>
      <c r="R1638" s="67"/>
      <c r="S1638" s="68"/>
      <c r="T1638" s="69"/>
      <c r="U1638" s="69"/>
      <c r="V1638" s="69"/>
      <c r="W1638" s="69"/>
      <c r="X1638" s="69"/>
      <c r="Y1638" s="35"/>
      <c r="Z1638" s="35" t="s">
        <v>25648</v>
      </c>
      <c r="AA1638" s="36">
        <v>1</v>
      </c>
      <c r="AB1638" s="35" t="s">
        <v>27</v>
      </c>
      <c r="AC1638" s="35" t="str">
        <f>+IF(Tabla1[[#This Row],[STK]]="no","Sin STK", "STK disponible")</f>
        <v>Sin STK</v>
      </c>
      <c r="AD1638" s="35">
        <f>+I1638*J1638</f>
        <v>0</v>
      </c>
      <c r="AE1638" s="35">
        <f>+I1638*K1638</f>
        <v>0</v>
      </c>
      <c r="AF1638" s="36">
        <f>IF(Tabla1[[#This Row],[ref pack]]=1,Tabla1[[#This Row],[Pedido]],LCM(Tabla1[[#This Row],[MC VIEJO]],Tabla1[[#This Row],[Pedido]]))</f>
        <v>1</v>
      </c>
      <c r="AG1638" s="36">
        <f>+VLOOKUP(Tabla1[[#This Row],[Artículo]],'.'!$B$2:$D$11481,3,)</f>
        <v>1</v>
      </c>
      <c r="AH1638" s="37" t="str">
        <f>+IFERROR(SEARCH("pack",Tabla1[[#This Row],[PACK]]),"")</f>
        <v/>
      </c>
    </row>
    <row r="1639" spans="1:34" ht="24" customHeight="1" x14ac:dyDescent="0.2">
      <c r="A1639" s="50" t="s">
        <v>2988</v>
      </c>
      <c r="B1639" s="60" t="s">
        <v>3024</v>
      </c>
      <c r="C1639" s="61" t="s">
        <v>3025</v>
      </c>
      <c r="D1639" s="52" t="s">
        <v>9841</v>
      </c>
      <c r="E1639" s="53">
        <v>114246.53</v>
      </c>
      <c r="F1639" s="23" t="str">
        <f>+IFERROR(VLOOKUP(Tabla1[[#This Row],[Artículo]],'..'!$B$2:$D$569000,3,),"")</f>
        <v/>
      </c>
      <c r="G1639" s="24" t="str">
        <f>IF(H1639=AF1639,"", "Error MC")</f>
        <v>Error MC</v>
      </c>
      <c r="H1639" s="62"/>
      <c r="I1639" s="54">
        <f>+Tabla1[[#This Row],[MC]]*Tabla1[[#This Row],[Pedido]]*Tabla1[[#This Row],[PVC ]]</f>
        <v>0</v>
      </c>
      <c r="J1639" s="26">
        <v>0.21</v>
      </c>
      <c r="K1639" s="63"/>
      <c r="L1639" s="28" t="s">
        <v>17</v>
      </c>
      <c r="M1639" s="53">
        <v>200445.53899999999</v>
      </c>
      <c r="N1639" s="64" t="str">
        <f>+IF(Tabla1[[#This Row],[F PMPI]]="SÍ","No","Sí")</f>
        <v>Sí</v>
      </c>
      <c r="O1639" s="65">
        <f>+Tabla1[[#This Row],[PVL]]*1.055</f>
        <v>211470.04364499997</v>
      </c>
      <c r="P1639" s="65">
        <f>+Tabla1[[#This Row],[PVL]]*1.43</f>
        <v>286637.12076999998</v>
      </c>
      <c r="Q1639" s="66" t="str">
        <f>+HYPERLINK(Tabla1[[#This Row],[PAG]])</f>
        <v>http://www.todomusica.com.ar/guitarras-electricas/1037-eg-p15wb-kns.html</v>
      </c>
      <c r="R1639" s="67"/>
      <c r="S1639" s="68"/>
      <c r="T1639" s="69"/>
      <c r="U1639" s="69"/>
      <c r="V1639" s="69"/>
      <c r="W1639" s="69"/>
      <c r="X1639" s="69"/>
      <c r="Y1639" s="35"/>
      <c r="Z1639" s="35" t="s">
        <v>25648</v>
      </c>
      <c r="AA1639" s="36">
        <v>1</v>
      </c>
      <c r="AB1639" s="35" t="s">
        <v>27</v>
      </c>
      <c r="AC1639" s="35" t="str">
        <f>+IF(Tabla1[[#This Row],[STK]]="no","Sin STK", "STK disponible")</f>
        <v>STK disponible</v>
      </c>
      <c r="AD1639" s="35">
        <f>+I1639*J1639</f>
        <v>0</v>
      </c>
      <c r="AE1639" s="35">
        <f>+I1639*K1639</f>
        <v>0</v>
      </c>
      <c r="AF1639" s="36">
        <f>IF(Tabla1[[#This Row],[ref pack]]=1,Tabla1[[#This Row],[Pedido]],LCM(Tabla1[[#This Row],[MC VIEJO]],Tabla1[[#This Row],[Pedido]]))</f>
        <v>1</v>
      </c>
      <c r="AG1639" s="36">
        <f>+VLOOKUP(Tabla1[[#This Row],[Artículo]],'.'!$B$2:$D$11481,3,)</f>
        <v>1</v>
      </c>
      <c r="AH1639" s="37" t="str">
        <f>+IFERROR(SEARCH("pack",Tabla1[[#This Row],[PACK]]),"")</f>
        <v/>
      </c>
    </row>
    <row r="1640" spans="1:34" ht="24" customHeight="1" x14ac:dyDescent="0.2">
      <c r="A1640" s="50" t="s">
        <v>3026</v>
      </c>
      <c r="B1640" s="60" t="s">
        <v>3027</v>
      </c>
      <c r="C1640" s="61" t="s">
        <v>3028</v>
      </c>
      <c r="D1640" s="52" t="s">
        <v>9841</v>
      </c>
      <c r="E1640" s="53">
        <v>11621.26</v>
      </c>
      <c r="F1640" s="23" t="str">
        <f>+IFERROR(VLOOKUP(Tabla1[[#This Row],[Artículo]],'..'!$B$2:$D$569000,3,),"")</f>
        <v/>
      </c>
      <c r="G1640" s="24" t="str">
        <f>IF(H1640=AF1640,"", "Error MC")</f>
        <v>Error MC</v>
      </c>
      <c r="H1640" s="62"/>
      <c r="I1640" s="54">
        <f>+Tabla1[[#This Row],[MC]]*Tabla1[[#This Row],[Pedido]]*Tabla1[[#This Row],[PVC ]]</f>
        <v>0</v>
      </c>
      <c r="J1640" s="26">
        <v>0.21</v>
      </c>
      <c r="K1640" s="63"/>
      <c r="L1640" s="28" t="s">
        <v>17</v>
      </c>
      <c r="M1640" s="53">
        <v>20389.504000000001</v>
      </c>
      <c r="N1640" s="64" t="str">
        <f>+IF(Tabla1[[#This Row],[F PMPI]]="SÍ","No","Sí")</f>
        <v>No</v>
      </c>
      <c r="O1640" s="65">
        <f>+Tabla1[[#This Row],[PVL]]*1.055</f>
        <v>21510.926719999999</v>
      </c>
      <c r="P1640" s="65">
        <f>+Tabla1[[#This Row],[PVL]]*1.43</f>
        <v>29156.990720000002</v>
      </c>
      <c r="Q1640" s="66" t="str">
        <f>+HYPERLINK(Tabla1[[#This Row],[PAG]])</f>
        <v>https://todomusica.com.ar/palillos/6185-ab1.html</v>
      </c>
      <c r="R1640" s="67"/>
      <c r="S1640" s="68"/>
      <c r="T1640" s="69"/>
      <c r="U1640" s="69"/>
      <c r="V1640" s="69"/>
      <c r="W1640" s="69"/>
      <c r="X1640" s="69"/>
      <c r="Y1640" s="35"/>
      <c r="Z1640" s="35" t="s">
        <v>25649</v>
      </c>
      <c r="AA1640" s="36">
        <v>1</v>
      </c>
      <c r="AB1640" s="35" t="s">
        <v>9849</v>
      </c>
      <c r="AC1640" s="35" t="str">
        <f>+IF(Tabla1[[#This Row],[STK]]="no","Sin STK", "STK disponible")</f>
        <v>STK disponible</v>
      </c>
      <c r="AD1640" s="35">
        <f>+I1640*J1640</f>
        <v>0</v>
      </c>
      <c r="AE1640" s="35">
        <f>+I1640*K1640</f>
        <v>0</v>
      </c>
      <c r="AF1640" s="36">
        <f>IF(Tabla1[[#This Row],[ref pack]]=1,Tabla1[[#This Row],[Pedido]],LCM(Tabla1[[#This Row],[MC VIEJO]],Tabla1[[#This Row],[Pedido]]))</f>
        <v>1</v>
      </c>
      <c r="AG1640" s="36">
        <f>+VLOOKUP(Tabla1[[#This Row],[Artículo]],'.'!$B$2:$D$11481,3,)</f>
        <v>1</v>
      </c>
      <c r="AH1640" s="37" t="str">
        <f>+IFERROR(SEARCH("pack",Tabla1[[#This Row],[PACK]]),"")</f>
        <v/>
      </c>
    </row>
    <row r="1641" spans="1:34" ht="24" customHeight="1" x14ac:dyDescent="0.2">
      <c r="A1641" s="50" t="s">
        <v>3026</v>
      </c>
      <c r="B1641" s="60" t="s">
        <v>3029</v>
      </c>
      <c r="C1641" s="61" t="s">
        <v>3030</v>
      </c>
      <c r="D1641" s="52" t="s">
        <v>27</v>
      </c>
      <c r="E1641" s="53">
        <v>49257.56</v>
      </c>
      <c r="F1641" s="23" t="str">
        <f>+IFERROR(VLOOKUP(Tabla1[[#This Row],[Artículo]],'..'!$B$2:$D$569000,3,),"")</f>
        <v/>
      </c>
      <c r="G1641" s="24" t="str">
        <f>IF(H1641=AF1641,"", "Error MC")</f>
        <v>Error MC</v>
      </c>
      <c r="H1641" s="62"/>
      <c r="I1641" s="54">
        <f>+Tabla1[[#This Row],[MC]]*Tabla1[[#This Row],[Pedido]]*Tabla1[[#This Row],[PVC ]]</f>
        <v>0</v>
      </c>
      <c r="J1641" s="26">
        <v>0.21</v>
      </c>
      <c r="K1641" s="63"/>
      <c r="L1641" s="28" t="s">
        <v>17</v>
      </c>
      <c r="M1641" s="53">
        <v>86422.387000000002</v>
      </c>
      <c r="N1641" s="64" t="str">
        <f>+IF(Tabla1[[#This Row],[F PMPI]]="SÍ","No","Sí")</f>
        <v>No</v>
      </c>
      <c r="O1641" s="65">
        <f>+Tabla1[[#This Row],[PVL]]*1.055</f>
        <v>91175.618285000004</v>
      </c>
      <c r="P1641" s="65">
        <f>+Tabla1[[#This Row],[PVL]]*1.43</f>
        <v>123584.01341</v>
      </c>
      <c r="Q1641" s="66" t="str">
        <f>+HYPERLINK(Tabla1[[#This Row],[PAG]])</f>
        <v>https://todomusica.com.ar/hardware-para-baterias/5779-404.html</v>
      </c>
      <c r="R1641" s="67"/>
      <c r="S1641" s="68"/>
      <c r="T1641" s="69"/>
      <c r="U1641" s="69"/>
      <c r="V1641" s="69"/>
      <c r="W1641" s="69"/>
      <c r="X1641" s="69"/>
      <c r="Y1641" s="35"/>
      <c r="Z1641" s="35" t="s">
        <v>25650</v>
      </c>
      <c r="AA1641" s="36">
        <v>1</v>
      </c>
      <c r="AB1641" s="35" t="s">
        <v>9849</v>
      </c>
      <c r="AC1641" s="35" t="str">
        <f>+IF(Tabla1[[#This Row],[STK]]="no","Sin STK", "STK disponible")</f>
        <v>Sin STK</v>
      </c>
      <c r="AD1641" s="35">
        <f>+I1641*J1641</f>
        <v>0</v>
      </c>
      <c r="AE1641" s="35">
        <f>+I1641*K1641</f>
        <v>0</v>
      </c>
      <c r="AF1641" s="36">
        <f>IF(Tabla1[[#This Row],[ref pack]]=1,Tabla1[[#This Row],[Pedido]],LCM(Tabla1[[#This Row],[MC VIEJO]],Tabla1[[#This Row],[Pedido]]))</f>
        <v>1</v>
      </c>
      <c r="AG1641" s="36">
        <f>+VLOOKUP(Tabla1[[#This Row],[Artículo]],'.'!$B$2:$D$11481,3,)</f>
        <v>1</v>
      </c>
      <c r="AH1641" s="37" t="str">
        <f>+IFERROR(SEARCH("pack",Tabla1[[#This Row],[PACK]]),"")</f>
        <v/>
      </c>
    </row>
    <row r="1642" spans="1:34" ht="24" customHeight="1" x14ac:dyDescent="0.2">
      <c r="A1642" s="50" t="s">
        <v>3026</v>
      </c>
      <c r="B1642" s="60" t="s">
        <v>3031</v>
      </c>
      <c r="C1642" s="61" t="s">
        <v>3032</v>
      </c>
      <c r="D1642" s="52" t="s">
        <v>27</v>
      </c>
      <c r="E1642" s="53">
        <v>283332.83</v>
      </c>
      <c r="F1642" s="23" t="str">
        <f>+IFERROR(VLOOKUP(Tabla1[[#This Row],[Artículo]],'..'!$B$2:$D$569000,3,),"")</f>
        <v/>
      </c>
      <c r="G1642" s="24" t="str">
        <f>IF(H1642=AF1642,"", "Error MC")</f>
        <v>Error MC</v>
      </c>
      <c r="H1642" s="62"/>
      <c r="I1642" s="54">
        <f>+Tabla1[[#This Row],[MC]]*Tabla1[[#This Row],[Pedido]]*Tabla1[[#This Row],[PVC ]]</f>
        <v>0</v>
      </c>
      <c r="J1642" s="26">
        <v>0.21</v>
      </c>
      <c r="K1642" s="63"/>
      <c r="L1642" s="28" t="s">
        <v>17</v>
      </c>
      <c r="M1642" s="53">
        <v>497107.446</v>
      </c>
      <c r="N1642" s="64" t="str">
        <f>+IF(Tabla1[[#This Row],[F PMPI]]="SÍ","No","Sí")</f>
        <v>Sí</v>
      </c>
      <c r="O1642" s="65">
        <f>+Tabla1[[#This Row],[PVL]]*1.055</f>
        <v>524448.35552999994</v>
      </c>
      <c r="P1642" s="65">
        <f>+Tabla1[[#This Row],[PVL]]*1.43</f>
        <v>710863.64778</v>
      </c>
      <c r="Q1642" s="66" t="str">
        <f>+HYPERLINK(Tabla1[[#This Row],[PAG]])</f>
        <v>https://todomusica.com.ar/varios/5305-404.html</v>
      </c>
      <c r="R1642" s="67"/>
      <c r="S1642" s="68"/>
      <c r="T1642" s="69"/>
      <c r="U1642" s="69"/>
      <c r="V1642" s="69"/>
      <c r="W1642" s="69"/>
      <c r="X1642" s="69"/>
      <c r="Y1642" s="35"/>
      <c r="Z1642" s="35" t="s">
        <v>25651</v>
      </c>
      <c r="AA1642" s="36">
        <v>1</v>
      </c>
      <c r="AB1642" s="35" t="s">
        <v>27</v>
      </c>
      <c r="AC1642" s="35" t="str">
        <f>+IF(Tabla1[[#This Row],[STK]]="no","Sin STK", "STK disponible")</f>
        <v>Sin STK</v>
      </c>
      <c r="AD1642" s="35">
        <f>+I1642*J1642</f>
        <v>0</v>
      </c>
      <c r="AE1642" s="35">
        <f>+I1642*K1642</f>
        <v>0</v>
      </c>
      <c r="AF1642" s="36">
        <f>IF(Tabla1[[#This Row],[ref pack]]=1,Tabla1[[#This Row],[Pedido]],LCM(Tabla1[[#This Row],[MC VIEJO]],Tabla1[[#This Row],[Pedido]]))</f>
        <v>1</v>
      </c>
      <c r="AG1642" s="36">
        <f>+VLOOKUP(Tabla1[[#This Row],[Artículo]],'.'!$B$2:$D$11481,3,)</f>
        <v>1</v>
      </c>
      <c r="AH1642" s="37" t="str">
        <f>+IFERROR(SEARCH("pack",Tabla1[[#This Row],[PACK]]),"")</f>
        <v/>
      </c>
    </row>
    <row r="1643" spans="1:34" ht="24" customHeight="1" x14ac:dyDescent="0.2">
      <c r="A1643" s="50" t="s">
        <v>3026</v>
      </c>
      <c r="B1643" s="60" t="s">
        <v>3033</v>
      </c>
      <c r="C1643" s="61" t="s">
        <v>3034</v>
      </c>
      <c r="D1643" s="52" t="s">
        <v>9841</v>
      </c>
      <c r="E1643" s="53">
        <v>428910.99</v>
      </c>
      <c r="F1643" s="23" t="str">
        <f>+IFERROR(VLOOKUP(Tabla1[[#This Row],[Artículo]],'..'!$B$2:$D$569000,3,),"")</f>
        <v/>
      </c>
      <c r="G1643" s="24" t="str">
        <f>IF(H1643=AF1643,"", "Error MC")</f>
        <v>Error MC</v>
      </c>
      <c r="H1643" s="62"/>
      <c r="I1643" s="54">
        <f>+Tabla1[[#This Row],[MC]]*Tabla1[[#This Row],[Pedido]]*Tabla1[[#This Row],[PVC ]]</f>
        <v>0</v>
      </c>
      <c r="J1643" s="26">
        <v>0.21</v>
      </c>
      <c r="K1643" s="63"/>
      <c r="L1643" s="28" t="s">
        <v>17</v>
      </c>
      <c r="M1643" s="53">
        <v>752524.33700000006</v>
      </c>
      <c r="N1643" s="64" t="str">
        <f>+IF(Tabla1[[#This Row],[F PMPI]]="SÍ","No","Sí")</f>
        <v>Sí</v>
      </c>
      <c r="O1643" s="65">
        <f>+Tabla1[[#This Row],[PVL]]*1.055</f>
        <v>793913.17553500005</v>
      </c>
      <c r="P1643" s="65">
        <f>+Tabla1[[#This Row],[PVL]]*1.43</f>
        <v>1076109.8019099999</v>
      </c>
      <c r="Q1643" s="66" t="str">
        <f>+HYPERLINK(Tabla1[[#This Row],[PAG]])</f>
        <v>https://todomusica.com.ar/saxos/3695-jbas-200.html</v>
      </c>
      <c r="R1643" s="67"/>
      <c r="S1643" s="68"/>
      <c r="T1643" s="69"/>
      <c r="U1643" s="69"/>
      <c r="V1643" s="69"/>
      <c r="W1643" s="69"/>
      <c r="X1643" s="69"/>
      <c r="Y1643" s="35"/>
      <c r="Z1643" s="35" t="s">
        <v>25652</v>
      </c>
      <c r="AA1643" s="36">
        <v>1</v>
      </c>
      <c r="AB1643" s="35" t="s">
        <v>27</v>
      </c>
      <c r="AC1643" s="35" t="str">
        <f>+IF(Tabla1[[#This Row],[STK]]="no","Sin STK", "STK disponible")</f>
        <v>STK disponible</v>
      </c>
      <c r="AD1643" s="35">
        <f>+I1643*J1643</f>
        <v>0</v>
      </c>
      <c r="AE1643" s="35">
        <f>+I1643*K1643</f>
        <v>0</v>
      </c>
      <c r="AF1643" s="36">
        <f>IF(Tabla1[[#This Row],[ref pack]]=1,Tabla1[[#This Row],[Pedido]],LCM(Tabla1[[#This Row],[MC VIEJO]],Tabla1[[#This Row],[Pedido]]))</f>
        <v>1</v>
      </c>
      <c r="AG1643" s="36">
        <f>+VLOOKUP(Tabla1[[#This Row],[Artículo]],'.'!$B$2:$D$11481,3,)</f>
        <v>1</v>
      </c>
      <c r="AH1643" s="37" t="str">
        <f>+IFERROR(SEARCH("pack",Tabla1[[#This Row],[PACK]]),"")</f>
        <v/>
      </c>
    </row>
    <row r="1644" spans="1:34" ht="24" customHeight="1" x14ac:dyDescent="0.2">
      <c r="A1644" s="50" t="s">
        <v>3026</v>
      </c>
      <c r="B1644" s="60" t="s">
        <v>3035</v>
      </c>
      <c r="C1644" s="61" t="s">
        <v>3036</v>
      </c>
      <c r="D1644" s="52" t="s">
        <v>9841</v>
      </c>
      <c r="E1644" s="53">
        <v>453280.94</v>
      </c>
      <c r="F1644" s="23" t="str">
        <f>+IFERROR(VLOOKUP(Tabla1[[#This Row],[Artículo]],'..'!$B$2:$D$569000,3,),"")</f>
        <v/>
      </c>
      <c r="G1644" s="24" t="str">
        <f>IF(H1644=AF1644,"", "Error MC")</f>
        <v>Error MC</v>
      </c>
      <c r="H1644" s="62"/>
      <c r="I1644" s="54">
        <f>+Tabla1[[#This Row],[MC]]*Tabla1[[#This Row],[Pedido]]*Tabla1[[#This Row],[PVC ]]</f>
        <v>0</v>
      </c>
      <c r="J1644" s="26">
        <v>0.21</v>
      </c>
      <c r="K1644" s="63"/>
      <c r="L1644" s="28" t="s">
        <v>17</v>
      </c>
      <c r="M1644" s="53">
        <v>795281.40599999996</v>
      </c>
      <c r="N1644" s="64" t="str">
        <f>+IF(Tabla1[[#This Row],[F PMPI]]="SÍ","No","Sí")</f>
        <v>Sí</v>
      </c>
      <c r="O1644" s="65">
        <f>+Tabla1[[#This Row],[PVL]]*1.055</f>
        <v>839021.88332999987</v>
      </c>
      <c r="P1644" s="65">
        <f>+Tabla1[[#This Row],[PVL]]*1.43</f>
        <v>1137252.4105799999</v>
      </c>
      <c r="Q1644" s="66" t="str">
        <f>+HYPERLINK(Tabla1[[#This Row],[PAG]])</f>
        <v>https://todomusica.com.ar/productos-sin-categorias-de-netsuite/7384-alto-saxophone-with-soft-case.html</v>
      </c>
      <c r="R1644" s="67"/>
      <c r="S1644" s="68"/>
      <c r="T1644" s="69"/>
      <c r="U1644" s="69"/>
      <c r="V1644" s="69"/>
      <c r="W1644" s="69"/>
      <c r="X1644" s="69"/>
      <c r="Y1644" s="35"/>
      <c r="Z1644" s="35" t="s">
        <v>25653</v>
      </c>
      <c r="AA1644" s="36">
        <v>1</v>
      </c>
      <c r="AB1644" s="35" t="s">
        <v>27</v>
      </c>
      <c r="AC1644" s="35" t="str">
        <f>+IF(Tabla1[[#This Row],[STK]]="no","Sin STK", "STK disponible")</f>
        <v>STK disponible</v>
      </c>
      <c r="AD1644" s="35">
        <f>+I1644*J1644</f>
        <v>0</v>
      </c>
      <c r="AE1644" s="35">
        <f>+I1644*K1644</f>
        <v>0</v>
      </c>
      <c r="AF1644" s="36">
        <f>IF(Tabla1[[#This Row],[ref pack]]=1,Tabla1[[#This Row],[Pedido]],LCM(Tabla1[[#This Row],[MC VIEJO]],Tabla1[[#This Row],[Pedido]]))</f>
        <v>1</v>
      </c>
      <c r="AG1644" s="36">
        <f>+VLOOKUP(Tabla1[[#This Row],[Artículo]],'.'!$B$2:$D$11481,3,)</f>
        <v>1</v>
      </c>
      <c r="AH1644" s="37" t="str">
        <f>+IFERROR(SEARCH("pack",Tabla1[[#This Row],[PACK]]),"")</f>
        <v/>
      </c>
    </row>
    <row r="1645" spans="1:34" ht="24" customHeight="1" x14ac:dyDescent="0.2">
      <c r="A1645" s="50" t="s">
        <v>3026</v>
      </c>
      <c r="B1645" s="60" t="s">
        <v>3037</v>
      </c>
      <c r="C1645" s="61" t="s">
        <v>3038</v>
      </c>
      <c r="D1645" s="52" t="s">
        <v>27</v>
      </c>
      <c r="E1645" s="53">
        <v>479240.3</v>
      </c>
      <c r="F1645" s="23" t="str">
        <f>+IFERROR(VLOOKUP(Tabla1[[#This Row],[Artículo]],'..'!$B$2:$D$569000,3,),"")</f>
        <v/>
      </c>
      <c r="G1645" s="24" t="str">
        <f>IF(H1645=AF1645,"", "Error MC")</f>
        <v>Error MC</v>
      </c>
      <c r="H1645" s="62"/>
      <c r="I1645" s="54">
        <f>+Tabla1[[#This Row],[MC]]*Tabla1[[#This Row],[Pedido]]*Tabla1[[#This Row],[PVC ]]</f>
        <v>0</v>
      </c>
      <c r="J1645" s="26">
        <v>0.21</v>
      </c>
      <c r="K1645" s="63"/>
      <c r="L1645" s="28" t="s">
        <v>17</v>
      </c>
      <c r="M1645" s="53">
        <v>840827.11199999996</v>
      </c>
      <c r="N1645" s="64" t="str">
        <f>+IF(Tabla1[[#This Row],[F PMPI]]="SÍ","No","Sí")</f>
        <v>Sí</v>
      </c>
      <c r="O1645" s="65">
        <f>+Tabla1[[#This Row],[PVL]]*1.055</f>
        <v>887072.60315999994</v>
      </c>
      <c r="P1645" s="65">
        <f>+Tabla1[[#This Row],[PVL]]*1.43</f>
        <v>1202382.7701599998</v>
      </c>
      <c r="Q1645" s="66" t="str">
        <f>+HYPERLINK(Tabla1[[#This Row],[PAG]])</f>
        <v>https://todomusica.com.ar/saxos/3696-jbas-260.html</v>
      </c>
      <c r="R1645" s="67"/>
      <c r="S1645" s="68"/>
      <c r="T1645" s="69"/>
      <c r="U1645" s="69"/>
      <c r="V1645" s="69"/>
      <c r="W1645" s="69"/>
      <c r="X1645" s="69"/>
      <c r="Y1645" s="35"/>
      <c r="Z1645" s="35" t="s">
        <v>25654</v>
      </c>
      <c r="AA1645" s="36">
        <v>1</v>
      </c>
      <c r="AB1645" s="35" t="s">
        <v>27</v>
      </c>
      <c r="AC1645" s="35" t="str">
        <f>+IF(Tabla1[[#This Row],[STK]]="no","Sin STK", "STK disponible")</f>
        <v>Sin STK</v>
      </c>
      <c r="AD1645" s="35">
        <f>+I1645*J1645</f>
        <v>0</v>
      </c>
      <c r="AE1645" s="35">
        <f>+I1645*K1645</f>
        <v>0</v>
      </c>
      <c r="AF1645" s="36">
        <f>IF(Tabla1[[#This Row],[ref pack]]=1,Tabla1[[#This Row],[Pedido]],LCM(Tabla1[[#This Row],[MC VIEJO]],Tabla1[[#This Row],[Pedido]]))</f>
        <v>1</v>
      </c>
      <c r="AG1645" s="36">
        <f>+VLOOKUP(Tabla1[[#This Row],[Artículo]],'.'!$B$2:$D$11481,3,)</f>
        <v>1</v>
      </c>
      <c r="AH1645" s="37" t="str">
        <f>+IFERROR(SEARCH("pack",Tabla1[[#This Row],[PACK]]),"")</f>
        <v/>
      </c>
    </row>
    <row r="1646" spans="1:34" ht="24" customHeight="1" x14ac:dyDescent="0.2">
      <c r="A1646" s="50" t="s">
        <v>3026</v>
      </c>
      <c r="B1646" s="60" t="s">
        <v>3039</v>
      </c>
      <c r="C1646" s="61" t="s">
        <v>3040</v>
      </c>
      <c r="D1646" s="52" t="s">
        <v>27</v>
      </c>
      <c r="E1646" s="53">
        <v>383339.17</v>
      </c>
      <c r="F1646" s="23" t="str">
        <f>+IFERROR(VLOOKUP(Tabla1[[#This Row],[Artículo]],'..'!$B$2:$D$569000,3,),"")</f>
        <v/>
      </c>
      <c r="G1646" s="24" t="str">
        <f>IF(H1646=AF1646,"", "Error MC")</f>
        <v>Error MC</v>
      </c>
      <c r="H1646" s="62"/>
      <c r="I1646" s="54">
        <f>+Tabla1[[#This Row],[MC]]*Tabla1[[#This Row],[Pedido]]*Tabla1[[#This Row],[PVC ]]</f>
        <v>0</v>
      </c>
      <c r="J1646" s="26">
        <v>0.21</v>
      </c>
      <c r="K1646" s="63"/>
      <c r="L1646" s="28" t="s">
        <v>17</v>
      </c>
      <c r="M1646" s="53">
        <v>672568.57799999998</v>
      </c>
      <c r="N1646" s="64" t="str">
        <f>+IF(Tabla1[[#This Row],[F PMPI]]="SÍ","No","Sí")</f>
        <v>Sí</v>
      </c>
      <c r="O1646" s="65">
        <f>+Tabla1[[#This Row],[PVL]]*1.055</f>
        <v>709559.84978999989</v>
      </c>
      <c r="P1646" s="65">
        <f>+Tabla1[[#This Row],[PVL]]*1.43</f>
        <v>961773.06653999991</v>
      </c>
      <c r="Q1646" s="66" t="str">
        <f>+HYPERLINK(Tabla1[[#This Row],[PAG]])</f>
        <v>https://todomusica.com.ar/productos-sin-categorias-de-netsuite/3697-jbbr-1220.html</v>
      </c>
      <c r="R1646" s="67"/>
      <c r="S1646" s="68"/>
      <c r="T1646" s="69"/>
      <c r="U1646" s="69"/>
      <c r="V1646" s="69"/>
      <c r="W1646" s="69"/>
      <c r="X1646" s="69"/>
      <c r="Y1646" s="35"/>
      <c r="Z1646" s="35" t="s">
        <v>25655</v>
      </c>
      <c r="AA1646" s="36">
        <v>1</v>
      </c>
      <c r="AB1646" s="35" t="s">
        <v>27</v>
      </c>
      <c r="AC1646" s="35" t="str">
        <f>+IF(Tabla1[[#This Row],[STK]]="no","Sin STK", "STK disponible")</f>
        <v>Sin STK</v>
      </c>
      <c r="AD1646" s="35">
        <f>+I1646*J1646</f>
        <v>0</v>
      </c>
      <c r="AE1646" s="35">
        <f>+I1646*K1646</f>
        <v>0</v>
      </c>
      <c r="AF1646" s="36">
        <f>IF(Tabla1[[#This Row],[ref pack]]=1,Tabla1[[#This Row],[Pedido]],LCM(Tabla1[[#This Row],[MC VIEJO]],Tabla1[[#This Row],[Pedido]]))</f>
        <v>1</v>
      </c>
      <c r="AG1646" s="36">
        <f>+VLOOKUP(Tabla1[[#This Row],[Artículo]],'.'!$B$2:$D$11481,3,)</f>
        <v>1</v>
      </c>
      <c r="AH1646" s="37" t="str">
        <f>+IFERROR(SEARCH("pack",Tabla1[[#This Row],[PACK]]),"")</f>
        <v/>
      </c>
    </row>
    <row r="1647" spans="1:34" ht="24" customHeight="1" x14ac:dyDescent="0.2">
      <c r="A1647" s="50" t="s">
        <v>3026</v>
      </c>
      <c r="B1647" s="60" t="s">
        <v>3041</v>
      </c>
      <c r="C1647" s="61" t="s">
        <v>3042</v>
      </c>
      <c r="D1647" s="52" t="s">
        <v>27</v>
      </c>
      <c r="E1647" s="53">
        <v>2120023.94</v>
      </c>
      <c r="F1647" s="23" t="str">
        <f>+IFERROR(VLOOKUP(Tabla1[[#This Row],[Artículo]],'..'!$B$2:$D$569000,3,),"")</f>
        <v/>
      </c>
      <c r="G1647" s="24" t="str">
        <f>IF(H1647=AF1647,"", "Error MC")</f>
        <v>Error MC</v>
      </c>
      <c r="H1647" s="62"/>
      <c r="I1647" s="54">
        <f>+Tabla1[[#This Row],[MC]]*Tabla1[[#This Row],[Pedido]]*Tabla1[[#This Row],[PVC ]]</f>
        <v>0</v>
      </c>
      <c r="J1647" s="26">
        <v>0.21</v>
      </c>
      <c r="K1647" s="63"/>
      <c r="L1647" s="28" t="s">
        <v>17</v>
      </c>
      <c r="M1647" s="53">
        <v>3719581.9989999998</v>
      </c>
      <c r="N1647" s="64" t="str">
        <f>+IF(Tabla1[[#This Row],[F PMPI]]="SÍ","No","Sí")</f>
        <v>Sí</v>
      </c>
      <c r="O1647" s="65">
        <f>+Tabla1[[#This Row],[PVL]]*1.055</f>
        <v>3924159.0089449994</v>
      </c>
      <c r="P1647" s="65">
        <f>+Tabla1[[#This Row],[PVL]]*1.43</f>
        <v>5319002.2585699996</v>
      </c>
      <c r="Q1647" s="66" t="str">
        <f>+HYPERLINK(Tabla1[[#This Row],[PAG]])</f>
        <v>http://www.todomusica.com.ar/de-viento/16228-jbbs-110.html</v>
      </c>
      <c r="R1647" s="67"/>
      <c r="S1647" s="68"/>
      <c r="T1647" s="69"/>
      <c r="U1647" s="69"/>
      <c r="V1647" s="69"/>
      <c r="W1647" s="69"/>
      <c r="X1647" s="69"/>
      <c r="Y1647" s="35"/>
      <c r="Z1647" s="35" t="s">
        <v>25656</v>
      </c>
      <c r="AA1647" s="36">
        <v>1</v>
      </c>
      <c r="AB1647" s="35" t="s">
        <v>27</v>
      </c>
      <c r="AC1647" s="35" t="str">
        <f>+IF(Tabla1[[#This Row],[STK]]="no","Sin STK", "STK disponible")</f>
        <v>Sin STK</v>
      </c>
      <c r="AD1647" s="35">
        <f>+I1647*J1647</f>
        <v>0</v>
      </c>
      <c r="AE1647" s="35">
        <f>+I1647*K1647</f>
        <v>0</v>
      </c>
      <c r="AF1647" s="36">
        <f>IF(Tabla1[[#This Row],[ref pack]]=1,Tabla1[[#This Row],[Pedido]],LCM(Tabla1[[#This Row],[MC VIEJO]],Tabla1[[#This Row],[Pedido]]))</f>
        <v>1</v>
      </c>
      <c r="AG1647" s="36">
        <f>+VLOOKUP(Tabla1[[#This Row],[Artículo]],'.'!$B$2:$D$11481,3,)</f>
        <v>1</v>
      </c>
      <c r="AH1647" s="37" t="str">
        <f>+IFERROR(SEARCH("pack",Tabla1[[#This Row],[PACK]]),"")</f>
        <v/>
      </c>
    </row>
    <row r="1648" spans="1:34" ht="24" customHeight="1" x14ac:dyDescent="0.2">
      <c r="A1648" s="50" t="s">
        <v>3026</v>
      </c>
      <c r="B1648" s="60" t="s">
        <v>3043</v>
      </c>
      <c r="C1648" s="61" t="s">
        <v>3044</v>
      </c>
      <c r="D1648" s="52" t="s">
        <v>27</v>
      </c>
      <c r="E1648" s="53">
        <v>7909.37</v>
      </c>
      <c r="F1648" s="23" t="str">
        <f>+IFERROR(VLOOKUP(Tabla1[[#This Row],[Artículo]],'..'!$B$2:$D$569000,3,),"")</f>
        <v/>
      </c>
      <c r="G1648" s="24" t="str">
        <f>IF(H1648=AF1648,"", "Error MC")</f>
        <v>Error MC</v>
      </c>
      <c r="H1648" s="62"/>
      <c r="I1648" s="54">
        <f>+Tabla1[[#This Row],[MC]]*Tabla1[[#This Row],[Pedido]]*Tabla1[[#This Row],[PVC ]]</f>
        <v>0</v>
      </c>
      <c r="J1648" s="26">
        <v>0.21</v>
      </c>
      <c r="K1648" s="63"/>
      <c r="L1648" s="28" t="s">
        <v>17</v>
      </c>
      <c r="M1648" s="53">
        <v>13876.994000000001</v>
      </c>
      <c r="N1648" s="64" t="str">
        <f>+IF(Tabla1[[#This Row],[F PMPI]]="SÍ","No","Sí")</f>
        <v>Sí</v>
      </c>
      <c r="O1648" s="65">
        <f>+Tabla1[[#This Row],[PVL]]*1.055</f>
        <v>14640.22867</v>
      </c>
      <c r="P1648" s="65">
        <f>+Tabla1[[#This Row],[PVL]]*1.43</f>
        <v>19844.101419999999</v>
      </c>
      <c r="Q1648" s="66" t="str">
        <f>+HYPERLINK(Tabla1[[#This Row],[PAG]])</f>
        <v/>
      </c>
      <c r="R1648" s="67"/>
      <c r="S1648" s="68"/>
      <c r="T1648" s="69"/>
      <c r="U1648" s="69"/>
      <c r="V1648" s="69"/>
      <c r="W1648" s="69"/>
      <c r="X1648" s="69"/>
      <c r="Y1648" s="35"/>
      <c r="Z1648" s="35" t="s">
        <v>65</v>
      </c>
      <c r="AA1648" s="36">
        <v>1</v>
      </c>
      <c r="AB1648" s="35" t="s">
        <v>27</v>
      </c>
      <c r="AC1648" s="35" t="str">
        <f>+IF(Tabla1[[#This Row],[STK]]="no","Sin STK", "STK disponible")</f>
        <v>Sin STK</v>
      </c>
      <c r="AD1648" s="35">
        <f>+I1648*J1648</f>
        <v>0</v>
      </c>
      <c r="AE1648" s="35">
        <f>+I1648*K1648</f>
        <v>0</v>
      </c>
      <c r="AF1648" s="36">
        <f>IF(Tabla1[[#This Row],[ref pack]]=1,Tabla1[[#This Row],[Pedido]],LCM(Tabla1[[#This Row],[MC VIEJO]],Tabla1[[#This Row],[Pedido]]))</f>
        <v>1</v>
      </c>
      <c r="AG1648" s="36">
        <f>+VLOOKUP(Tabla1[[#This Row],[Artículo]],'.'!$B$2:$D$11481,3,)</f>
        <v>1</v>
      </c>
      <c r="AH1648" s="37" t="str">
        <f>+IFERROR(SEARCH("pack",Tabla1[[#This Row],[PACK]]),"")</f>
        <v/>
      </c>
    </row>
    <row r="1649" spans="1:34" ht="24" customHeight="1" x14ac:dyDescent="0.2">
      <c r="A1649" s="50" t="s">
        <v>3026</v>
      </c>
      <c r="B1649" s="60" t="s">
        <v>3045</v>
      </c>
      <c r="C1649" s="61" t="s">
        <v>3046</v>
      </c>
      <c r="D1649" s="52" t="s">
        <v>27</v>
      </c>
      <c r="E1649" s="53">
        <v>142992.29999999999</v>
      </c>
      <c r="F1649" s="23" t="str">
        <f>+IFERROR(VLOOKUP(Tabla1[[#This Row],[Artículo]],'..'!$B$2:$D$569000,3,),"")</f>
        <v/>
      </c>
      <c r="G1649" s="24" t="str">
        <f>IF(H1649=AF1649,"", "Error MC")</f>
        <v>Error MC</v>
      </c>
      <c r="H1649" s="62"/>
      <c r="I1649" s="54">
        <f>+Tabla1[[#This Row],[MC]]*Tabla1[[#This Row],[Pedido]]*Tabla1[[#This Row],[PVC ]]</f>
        <v>0</v>
      </c>
      <c r="J1649" s="26">
        <v>0.21</v>
      </c>
      <c r="K1649" s="63"/>
      <c r="L1649" s="28" t="s">
        <v>17</v>
      </c>
      <c r="M1649" s="53">
        <v>250879.99600000001</v>
      </c>
      <c r="N1649" s="64" t="str">
        <f>+IF(Tabla1[[#This Row],[F PMPI]]="SÍ","No","Sí")</f>
        <v>Sí</v>
      </c>
      <c r="O1649" s="65">
        <f>+Tabla1[[#This Row],[PVL]]*1.055</f>
        <v>264678.39578000002</v>
      </c>
      <c r="P1649" s="65">
        <f>+Tabla1[[#This Row],[PVL]]*1.43</f>
        <v>358758.39428000001</v>
      </c>
      <c r="Q1649" s="66" t="str">
        <f>+HYPERLINK(Tabla1[[#This Row],[PAG]])</f>
        <v>https://todomusica.com.ar/clarinetes/516-jbcl-510.html</v>
      </c>
      <c r="R1649" s="67"/>
      <c r="S1649" s="68"/>
      <c r="T1649" s="69"/>
      <c r="U1649" s="69"/>
      <c r="V1649" s="69"/>
      <c r="W1649" s="69"/>
      <c r="X1649" s="69"/>
      <c r="Y1649" s="35"/>
      <c r="Z1649" s="35" t="s">
        <v>25657</v>
      </c>
      <c r="AA1649" s="36">
        <v>1</v>
      </c>
      <c r="AB1649" s="35" t="s">
        <v>27</v>
      </c>
      <c r="AC1649" s="35" t="str">
        <f>+IF(Tabla1[[#This Row],[STK]]="no","Sin STK", "STK disponible")</f>
        <v>Sin STK</v>
      </c>
      <c r="AD1649" s="35">
        <f>+I1649*J1649</f>
        <v>0</v>
      </c>
      <c r="AE1649" s="35">
        <f>+I1649*K1649</f>
        <v>0</v>
      </c>
      <c r="AF1649" s="36">
        <f>IF(Tabla1[[#This Row],[ref pack]]=1,Tabla1[[#This Row],[Pedido]],LCM(Tabla1[[#This Row],[MC VIEJO]],Tabla1[[#This Row],[Pedido]]))</f>
        <v>1</v>
      </c>
      <c r="AG1649" s="36">
        <f>+VLOOKUP(Tabla1[[#This Row],[Artículo]],'.'!$B$2:$D$11481,3,)</f>
        <v>1</v>
      </c>
      <c r="AH1649" s="37" t="str">
        <f>+IFERROR(SEARCH("pack",Tabla1[[#This Row],[PACK]]),"")</f>
        <v/>
      </c>
    </row>
    <row r="1650" spans="1:34" ht="24" customHeight="1" x14ac:dyDescent="0.2">
      <c r="A1650" s="50" t="s">
        <v>3026</v>
      </c>
      <c r="B1650" s="60" t="s">
        <v>3047</v>
      </c>
      <c r="C1650" s="61" t="s">
        <v>3048</v>
      </c>
      <c r="D1650" s="52" t="s">
        <v>27</v>
      </c>
      <c r="E1650" s="53">
        <v>112898.18</v>
      </c>
      <c r="F1650" s="23" t="str">
        <f>+IFERROR(VLOOKUP(Tabla1[[#This Row],[Artículo]],'..'!$B$2:$D$569000,3,),"")</f>
        <v/>
      </c>
      <c r="G1650" s="24" t="str">
        <f>IF(H1650=AF1650,"", "Error MC")</f>
        <v>Error MC</v>
      </c>
      <c r="H1650" s="62"/>
      <c r="I1650" s="54">
        <f>+Tabla1[[#This Row],[MC]]*Tabla1[[#This Row],[Pedido]]*Tabla1[[#This Row],[PVC ]]</f>
        <v>0</v>
      </c>
      <c r="J1650" s="26">
        <v>0.21</v>
      </c>
      <c r="K1650" s="63"/>
      <c r="L1650" s="28" t="s">
        <v>17</v>
      </c>
      <c r="M1650" s="53">
        <v>198079.856</v>
      </c>
      <c r="N1650" s="64" t="str">
        <f>+IF(Tabla1[[#This Row],[F PMPI]]="SÍ","No","Sí")</f>
        <v>Sí</v>
      </c>
      <c r="O1650" s="65">
        <f>+Tabla1[[#This Row],[PVL]]*1.055</f>
        <v>208974.24807999999</v>
      </c>
      <c r="P1650" s="65">
        <f>+Tabla1[[#This Row],[PVL]]*1.43</f>
        <v>283254.19407999999</v>
      </c>
      <c r="Q1650" s="66" t="str">
        <f>+HYPERLINK(Tabla1[[#This Row],[PAG]])</f>
        <v>https://todomusica.com.ar/clarinetes/7382-clarinet.html</v>
      </c>
      <c r="R1650" s="67"/>
      <c r="S1650" s="68"/>
      <c r="T1650" s="69"/>
      <c r="U1650" s="69"/>
      <c r="V1650" s="69"/>
      <c r="W1650" s="69"/>
      <c r="X1650" s="69"/>
      <c r="Y1650" s="35"/>
      <c r="Z1650" s="35" t="s">
        <v>25658</v>
      </c>
      <c r="AA1650" s="36">
        <v>1</v>
      </c>
      <c r="AB1650" s="35" t="s">
        <v>27</v>
      </c>
      <c r="AC1650" s="35" t="str">
        <f>+IF(Tabla1[[#This Row],[STK]]="no","Sin STK", "STK disponible")</f>
        <v>Sin STK</v>
      </c>
      <c r="AD1650" s="35">
        <f>+I1650*J1650</f>
        <v>0</v>
      </c>
      <c r="AE1650" s="35">
        <f>+I1650*K1650</f>
        <v>0</v>
      </c>
      <c r="AF1650" s="36">
        <f>IF(Tabla1[[#This Row],[ref pack]]=1,Tabla1[[#This Row],[Pedido]],LCM(Tabla1[[#This Row],[MC VIEJO]],Tabla1[[#This Row],[Pedido]]))</f>
        <v>1</v>
      </c>
      <c r="AG1650" s="36">
        <f>+VLOOKUP(Tabla1[[#This Row],[Artículo]],'.'!$B$2:$D$11481,3,)</f>
        <v>1</v>
      </c>
      <c r="AH1650" s="37" t="str">
        <f>+IFERROR(SEARCH("pack",Tabla1[[#This Row],[PACK]]),"")</f>
        <v/>
      </c>
    </row>
    <row r="1651" spans="1:34" ht="24" customHeight="1" x14ac:dyDescent="0.2">
      <c r="A1651" s="50" t="s">
        <v>3026</v>
      </c>
      <c r="B1651" s="60" t="s">
        <v>3049</v>
      </c>
      <c r="C1651" s="61" t="s">
        <v>3050</v>
      </c>
      <c r="D1651" s="52" t="s">
        <v>9841</v>
      </c>
      <c r="E1651" s="53">
        <v>172360.76</v>
      </c>
      <c r="F1651" s="23" t="str">
        <f>+IFERROR(VLOOKUP(Tabla1[[#This Row],[Artículo]],'..'!$B$2:$D$569000,3,),"")</f>
        <v/>
      </c>
      <c r="G1651" s="24" t="str">
        <f>IF(H1651=AF1651,"", "Error MC")</f>
        <v>Error MC</v>
      </c>
      <c r="H1651" s="62"/>
      <c r="I1651" s="54">
        <f>+Tabla1[[#This Row],[MC]]*Tabla1[[#This Row],[Pedido]]*Tabla1[[#This Row],[PVC ]]</f>
        <v>0</v>
      </c>
      <c r="J1651" s="26">
        <v>0.21</v>
      </c>
      <c r="K1651" s="63"/>
      <c r="L1651" s="28" t="s">
        <v>17</v>
      </c>
      <c r="M1651" s="53">
        <v>302406.951</v>
      </c>
      <c r="N1651" s="64" t="str">
        <f>+IF(Tabla1[[#This Row],[F PMPI]]="SÍ","No","Sí")</f>
        <v>Sí</v>
      </c>
      <c r="O1651" s="65">
        <f>+Tabla1[[#This Row],[PVL]]*1.055</f>
        <v>319039.33330499998</v>
      </c>
      <c r="P1651" s="65">
        <f>+Tabla1[[#This Row],[PVL]]*1.43</f>
        <v>432441.93992999999</v>
      </c>
      <c r="Q1651" s="66" t="str">
        <f>+HYPERLINK(Tabla1[[#This Row],[PAG]])</f>
        <v>https://todomusica.com.ar/trompetas/802-jbcr-900.html</v>
      </c>
      <c r="R1651" s="67"/>
      <c r="S1651" s="68"/>
      <c r="T1651" s="69"/>
      <c r="U1651" s="69"/>
      <c r="V1651" s="69"/>
      <c r="W1651" s="69"/>
      <c r="X1651" s="69"/>
      <c r="Y1651" s="35"/>
      <c r="Z1651" s="35" t="s">
        <v>25659</v>
      </c>
      <c r="AA1651" s="36">
        <v>1</v>
      </c>
      <c r="AB1651" s="35" t="s">
        <v>27</v>
      </c>
      <c r="AC1651" s="35" t="str">
        <f>+IF(Tabla1[[#This Row],[STK]]="no","Sin STK", "STK disponible")</f>
        <v>STK disponible</v>
      </c>
      <c r="AD1651" s="35">
        <f>+I1651*J1651</f>
        <v>0</v>
      </c>
      <c r="AE1651" s="35">
        <f>+I1651*K1651</f>
        <v>0</v>
      </c>
      <c r="AF1651" s="36">
        <f>IF(Tabla1[[#This Row],[ref pack]]=1,Tabla1[[#This Row],[Pedido]],LCM(Tabla1[[#This Row],[MC VIEJO]],Tabla1[[#This Row],[Pedido]]))</f>
        <v>1</v>
      </c>
      <c r="AG1651" s="36">
        <f>+VLOOKUP(Tabla1[[#This Row],[Artículo]],'.'!$B$2:$D$11481,3,)</f>
        <v>1</v>
      </c>
      <c r="AH1651" s="37" t="str">
        <f>+IFERROR(SEARCH("pack",Tabla1[[#This Row],[PACK]]),"")</f>
        <v/>
      </c>
    </row>
    <row r="1652" spans="1:34" ht="24" customHeight="1" x14ac:dyDescent="0.2">
      <c r="A1652" s="50" t="s">
        <v>3026</v>
      </c>
      <c r="B1652" s="60" t="s">
        <v>3051</v>
      </c>
      <c r="C1652" s="61" t="s">
        <v>3052</v>
      </c>
      <c r="D1652" s="52" t="s">
        <v>27</v>
      </c>
      <c r="E1652" s="53">
        <v>621920.94999999995</v>
      </c>
      <c r="F1652" s="23" t="str">
        <f>+IFERROR(VLOOKUP(Tabla1[[#This Row],[Artículo]],'..'!$B$2:$D$569000,3,),"")</f>
        <v/>
      </c>
      <c r="G1652" s="24" t="str">
        <f>IF(H1652=AF1652,"", "Error MC")</f>
        <v>Error MC</v>
      </c>
      <c r="H1652" s="62"/>
      <c r="I1652" s="54">
        <f>+Tabla1[[#This Row],[MC]]*Tabla1[[#This Row],[Pedido]]*Tabla1[[#This Row],[PVC ]]</f>
        <v>0</v>
      </c>
      <c r="J1652" s="26">
        <v>0.21</v>
      </c>
      <c r="K1652" s="63"/>
      <c r="L1652" s="28" t="s">
        <v>17</v>
      </c>
      <c r="M1652" s="53">
        <v>1091160.31</v>
      </c>
      <c r="N1652" s="64" t="str">
        <f>+IF(Tabla1[[#This Row],[F PMPI]]="SÍ","No","Sí")</f>
        <v>Sí</v>
      </c>
      <c r="O1652" s="65">
        <f>+Tabla1[[#This Row],[PVL]]*1.055</f>
        <v>1151174.12705</v>
      </c>
      <c r="P1652" s="65">
        <f>+Tabla1[[#This Row],[PVL]]*1.43</f>
        <v>1560359.2433</v>
      </c>
      <c r="Q1652" s="66" t="str">
        <f>+HYPERLINK(Tabla1[[#This Row],[PAG]])</f>
        <v>https://todomusica.com.ar/productos-sin-categorias-de-netsuite/3698-jbep-1140.html</v>
      </c>
      <c r="R1652" s="67"/>
      <c r="S1652" s="68"/>
      <c r="T1652" s="69"/>
      <c r="U1652" s="69"/>
      <c r="V1652" s="69"/>
      <c r="W1652" s="69"/>
      <c r="X1652" s="69"/>
      <c r="Y1652" s="35"/>
      <c r="Z1652" s="35" t="s">
        <v>25660</v>
      </c>
      <c r="AA1652" s="36">
        <v>1</v>
      </c>
      <c r="AB1652" s="35" t="s">
        <v>27</v>
      </c>
      <c r="AC1652" s="35" t="str">
        <f>+IF(Tabla1[[#This Row],[STK]]="no","Sin STK", "STK disponible")</f>
        <v>Sin STK</v>
      </c>
      <c r="AD1652" s="35">
        <f>+I1652*J1652</f>
        <v>0</v>
      </c>
      <c r="AE1652" s="35">
        <f>+I1652*K1652</f>
        <v>0</v>
      </c>
      <c r="AF1652" s="36">
        <f>IF(Tabla1[[#This Row],[ref pack]]=1,Tabla1[[#This Row],[Pedido]],LCM(Tabla1[[#This Row],[MC VIEJO]],Tabla1[[#This Row],[Pedido]]))</f>
        <v>1</v>
      </c>
      <c r="AG1652" s="36">
        <f>+VLOOKUP(Tabla1[[#This Row],[Artículo]],'.'!$B$2:$D$11481,3,)</f>
        <v>1</v>
      </c>
      <c r="AH1652" s="37" t="str">
        <f>+IFERROR(SEARCH("pack",Tabla1[[#This Row],[PACK]]),"")</f>
        <v/>
      </c>
    </row>
    <row r="1653" spans="1:34" ht="24" customHeight="1" x14ac:dyDescent="0.2">
      <c r="A1653" s="50" t="s">
        <v>3026</v>
      </c>
      <c r="B1653" s="60" t="s">
        <v>3053</v>
      </c>
      <c r="C1653" s="61" t="s">
        <v>3054</v>
      </c>
      <c r="D1653" s="52" t="s">
        <v>27</v>
      </c>
      <c r="E1653" s="53">
        <v>243699.43</v>
      </c>
      <c r="F1653" s="23" t="str">
        <f>+IFERROR(VLOOKUP(Tabla1[[#This Row],[Artículo]],'..'!$B$2:$D$569000,3,),"")</f>
        <v/>
      </c>
      <c r="G1653" s="24" t="str">
        <f>IF(H1653=AF1653,"", "Error MC")</f>
        <v>Error MC</v>
      </c>
      <c r="H1653" s="62"/>
      <c r="I1653" s="54">
        <f>+Tabla1[[#This Row],[MC]]*Tabla1[[#This Row],[Pedido]]*Tabla1[[#This Row],[PVC ]]</f>
        <v>0</v>
      </c>
      <c r="J1653" s="26">
        <v>0.21</v>
      </c>
      <c r="K1653" s="63"/>
      <c r="L1653" s="28" t="s">
        <v>17</v>
      </c>
      <c r="M1653" s="53">
        <v>427570.64600000001</v>
      </c>
      <c r="N1653" s="64" t="str">
        <f>+IF(Tabla1[[#This Row],[F PMPI]]="SÍ","No","Sí")</f>
        <v>Sí</v>
      </c>
      <c r="O1653" s="65">
        <f>+Tabla1[[#This Row],[PVL]]*1.055</f>
        <v>451087.03152999998</v>
      </c>
      <c r="P1653" s="65">
        <f>+Tabla1[[#This Row],[PVL]]*1.43</f>
        <v>611426.02377999993</v>
      </c>
      <c r="Q1653" s="66" t="str">
        <f>+HYPERLINK(Tabla1[[#This Row],[PAG]])</f>
        <v>https://todomusica.com.ar/varios/3699-jbfh-1100.html</v>
      </c>
      <c r="R1653" s="67"/>
      <c r="S1653" s="68"/>
      <c r="T1653" s="69"/>
      <c r="U1653" s="69"/>
      <c r="V1653" s="69"/>
      <c r="W1653" s="69"/>
      <c r="X1653" s="69"/>
      <c r="Y1653" s="35"/>
      <c r="Z1653" s="35" t="s">
        <v>25661</v>
      </c>
      <c r="AA1653" s="36">
        <v>1</v>
      </c>
      <c r="AB1653" s="35" t="s">
        <v>27</v>
      </c>
      <c r="AC1653" s="35" t="str">
        <f>+IF(Tabla1[[#This Row],[STK]]="no","Sin STK", "STK disponible")</f>
        <v>Sin STK</v>
      </c>
      <c r="AD1653" s="35">
        <f>+I1653*J1653</f>
        <v>0</v>
      </c>
      <c r="AE1653" s="35">
        <f>+I1653*K1653</f>
        <v>0</v>
      </c>
      <c r="AF1653" s="36">
        <f>IF(Tabla1[[#This Row],[ref pack]]=1,Tabla1[[#This Row],[Pedido]],LCM(Tabla1[[#This Row],[MC VIEJO]],Tabla1[[#This Row],[Pedido]]))</f>
        <v>1</v>
      </c>
      <c r="AG1653" s="36">
        <f>+VLOOKUP(Tabla1[[#This Row],[Artículo]],'.'!$B$2:$D$11481,3,)</f>
        <v>1</v>
      </c>
      <c r="AH1653" s="37" t="str">
        <f>+IFERROR(SEARCH("pack",Tabla1[[#This Row],[PACK]]),"")</f>
        <v/>
      </c>
    </row>
    <row r="1654" spans="1:34" ht="24" customHeight="1" x14ac:dyDescent="0.2">
      <c r="A1654" s="50" t="s">
        <v>3026</v>
      </c>
      <c r="B1654" s="60" t="s">
        <v>3055</v>
      </c>
      <c r="C1654" s="61" t="s">
        <v>3056</v>
      </c>
      <c r="D1654" s="52" t="s">
        <v>27</v>
      </c>
      <c r="E1654" s="53">
        <v>344721.53</v>
      </c>
      <c r="F1654" s="23" t="str">
        <f>+IFERROR(VLOOKUP(Tabla1[[#This Row],[Artículo]],'..'!$B$2:$D$569000,3,),"")</f>
        <v/>
      </c>
      <c r="G1654" s="24" t="str">
        <f>IF(H1654=AF1654,"", "Error MC")</f>
        <v>Error MC</v>
      </c>
      <c r="H1654" s="62"/>
      <c r="I1654" s="54">
        <f>+Tabla1[[#This Row],[MC]]*Tabla1[[#This Row],[Pedido]]*Tabla1[[#This Row],[PVC ]]</f>
        <v>0</v>
      </c>
      <c r="J1654" s="26">
        <v>0.21</v>
      </c>
      <c r="K1654" s="63"/>
      <c r="L1654" s="28" t="s">
        <v>17</v>
      </c>
      <c r="M1654" s="53">
        <v>604813.92599999998</v>
      </c>
      <c r="N1654" s="64" t="str">
        <f>+IF(Tabla1[[#This Row],[F PMPI]]="SÍ","No","Sí")</f>
        <v>Sí</v>
      </c>
      <c r="O1654" s="65">
        <f>+Tabla1[[#This Row],[PVL]]*1.055</f>
        <v>638078.69192999997</v>
      </c>
      <c r="P1654" s="65">
        <f>+Tabla1[[#This Row],[PVL]]*1.43</f>
        <v>864883.91417999996</v>
      </c>
      <c r="Q1654" s="66" t="str">
        <f>+HYPERLINK(Tabla1[[#This Row],[PAG]])</f>
        <v>https://todomusica.com.ar/varios/1979-jbfh-701.html</v>
      </c>
      <c r="R1654" s="67"/>
      <c r="S1654" s="68"/>
      <c r="T1654" s="69"/>
      <c r="U1654" s="69"/>
      <c r="V1654" s="69"/>
      <c r="W1654" s="69"/>
      <c r="X1654" s="69"/>
      <c r="Y1654" s="35"/>
      <c r="Z1654" s="35" t="s">
        <v>25662</v>
      </c>
      <c r="AA1654" s="36">
        <v>1</v>
      </c>
      <c r="AB1654" s="35" t="s">
        <v>27</v>
      </c>
      <c r="AC1654" s="35" t="str">
        <f>+IF(Tabla1[[#This Row],[STK]]="no","Sin STK", "STK disponible")</f>
        <v>Sin STK</v>
      </c>
      <c r="AD1654" s="35">
        <f>+I1654*J1654</f>
        <v>0</v>
      </c>
      <c r="AE1654" s="35">
        <f>+I1654*K1654</f>
        <v>0</v>
      </c>
      <c r="AF1654" s="36">
        <f>IF(Tabla1[[#This Row],[ref pack]]=1,Tabla1[[#This Row],[Pedido]],LCM(Tabla1[[#This Row],[MC VIEJO]],Tabla1[[#This Row],[Pedido]]))</f>
        <v>1</v>
      </c>
      <c r="AG1654" s="36">
        <f>+VLOOKUP(Tabla1[[#This Row],[Artículo]],'.'!$B$2:$D$11481,3,)</f>
        <v>1</v>
      </c>
      <c r="AH1654" s="37" t="str">
        <f>+IFERROR(SEARCH("pack",Tabla1[[#This Row],[PACK]]),"")</f>
        <v/>
      </c>
    </row>
    <row r="1655" spans="1:34" ht="24" customHeight="1" x14ac:dyDescent="0.2">
      <c r="A1655" s="50" t="s">
        <v>3026</v>
      </c>
      <c r="B1655" s="60" t="s">
        <v>3057</v>
      </c>
      <c r="C1655" s="61" t="s">
        <v>3058</v>
      </c>
      <c r="D1655" s="52" t="s">
        <v>27</v>
      </c>
      <c r="E1655" s="53">
        <v>133766.39000000001</v>
      </c>
      <c r="F1655" s="23" t="str">
        <f>+IFERROR(VLOOKUP(Tabla1[[#This Row],[Artículo]],'..'!$B$2:$D$569000,3,),"")</f>
        <v/>
      </c>
      <c r="G1655" s="24" t="str">
        <f>IF(H1655=AF1655,"", "Error MC")</f>
        <v>Error MC</v>
      </c>
      <c r="H1655" s="62"/>
      <c r="I1655" s="54">
        <f>+Tabla1[[#This Row],[MC]]*Tabla1[[#This Row],[Pedido]]*Tabla1[[#This Row],[PVC ]]</f>
        <v>0</v>
      </c>
      <c r="J1655" s="26">
        <v>0.21</v>
      </c>
      <c r="K1655" s="63"/>
      <c r="L1655" s="28" t="s">
        <v>17</v>
      </c>
      <c r="M1655" s="53">
        <v>234693.13699999999</v>
      </c>
      <c r="N1655" s="64" t="str">
        <f>+IF(Tabla1[[#This Row],[F PMPI]]="SÍ","No","Sí")</f>
        <v>Sí</v>
      </c>
      <c r="O1655" s="65">
        <f>+Tabla1[[#This Row],[PVL]]*1.055</f>
        <v>247601.25953499996</v>
      </c>
      <c r="P1655" s="65">
        <f>+Tabla1[[#This Row],[PVL]]*1.43</f>
        <v>335611.18590999994</v>
      </c>
      <c r="Q1655" s="66" t="str">
        <f>+HYPERLINK(Tabla1[[#This Row],[PAG]])</f>
        <v>https://todomusica.com.ar/flautas/3700-jbfl-6248s.html</v>
      </c>
      <c r="R1655" s="67"/>
      <c r="S1655" s="68"/>
      <c r="T1655" s="69"/>
      <c r="U1655" s="69"/>
      <c r="V1655" s="69"/>
      <c r="W1655" s="69"/>
      <c r="X1655" s="69"/>
      <c r="Y1655" s="35"/>
      <c r="Z1655" s="35" t="s">
        <v>25663</v>
      </c>
      <c r="AA1655" s="36">
        <v>1</v>
      </c>
      <c r="AB1655" s="35" t="s">
        <v>27</v>
      </c>
      <c r="AC1655" s="35" t="str">
        <f>+IF(Tabla1[[#This Row],[STK]]="no","Sin STK", "STK disponible")</f>
        <v>Sin STK</v>
      </c>
      <c r="AD1655" s="35">
        <f>+I1655*J1655</f>
        <v>0</v>
      </c>
      <c r="AE1655" s="35">
        <f>+I1655*K1655</f>
        <v>0</v>
      </c>
      <c r="AF1655" s="36">
        <f>IF(Tabla1[[#This Row],[ref pack]]=1,Tabla1[[#This Row],[Pedido]],LCM(Tabla1[[#This Row],[MC VIEJO]],Tabla1[[#This Row],[Pedido]]))</f>
        <v>1</v>
      </c>
      <c r="AG1655" s="36">
        <f>+VLOOKUP(Tabla1[[#This Row],[Artículo]],'.'!$B$2:$D$11481,3,)</f>
        <v>1</v>
      </c>
      <c r="AH1655" s="37" t="str">
        <f>+IFERROR(SEARCH("pack",Tabla1[[#This Row],[PACK]]),"")</f>
        <v/>
      </c>
    </row>
    <row r="1656" spans="1:34" ht="24" customHeight="1" x14ac:dyDescent="0.2">
      <c r="A1656" s="50" t="s">
        <v>3026</v>
      </c>
      <c r="B1656" s="60" t="s">
        <v>3059</v>
      </c>
      <c r="C1656" s="61" t="s">
        <v>3060</v>
      </c>
      <c r="D1656" s="52" t="s">
        <v>27</v>
      </c>
      <c r="E1656" s="53">
        <v>166055.32</v>
      </c>
      <c r="F1656" s="23" t="str">
        <f>+IFERROR(VLOOKUP(Tabla1[[#This Row],[Artículo]],'..'!$B$2:$D$569000,3,),"")</f>
        <v/>
      </c>
      <c r="G1656" s="24" t="str">
        <f>IF(H1656=AF1656,"", "Error MC")</f>
        <v>Error MC</v>
      </c>
      <c r="H1656" s="62"/>
      <c r="I1656" s="54">
        <f>+Tabla1[[#This Row],[MC]]*Tabla1[[#This Row],[Pedido]]*Tabla1[[#This Row],[PVC ]]</f>
        <v>0</v>
      </c>
      <c r="J1656" s="26">
        <v>0.21</v>
      </c>
      <c r="K1656" s="63"/>
      <c r="L1656" s="28" t="s">
        <v>17</v>
      </c>
      <c r="M1656" s="53">
        <v>291344.054</v>
      </c>
      <c r="N1656" s="64" t="str">
        <f>+IF(Tabla1[[#This Row],[F PMPI]]="SÍ","No","Sí")</f>
        <v>Sí</v>
      </c>
      <c r="O1656" s="65">
        <f>+Tabla1[[#This Row],[PVL]]*1.055</f>
        <v>307367.97696999996</v>
      </c>
      <c r="P1656" s="65">
        <f>+Tabla1[[#This Row],[PVL]]*1.43</f>
        <v>416621.99721999996</v>
      </c>
      <c r="Q1656" s="66" t="str">
        <f>+HYPERLINK(Tabla1[[#This Row],[PAG]])</f>
        <v>https://todomusica.com.ar/trombones/850-jbsl-700.html</v>
      </c>
      <c r="R1656" s="67"/>
      <c r="S1656" s="68"/>
      <c r="T1656" s="69"/>
      <c r="U1656" s="69"/>
      <c r="V1656" s="69"/>
      <c r="W1656" s="69"/>
      <c r="X1656" s="69"/>
      <c r="Y1656" s="35"/>
      <c r="Z1656" s="35" t="s">
        <v>25664</v>
      </c>
      <c r="AA1656" s="36">
        <v>1</v>
      </c>
      <c r="AB1656" s="35" t="s">
        <v>27</v>
      </c>
      <c r="AC1656" s="35" t="str">
        <f>+IF(Tabla1[[#This Row],[STK]]="no","Sin STK", "STK disponible")</f>
        <v>Sin STK</v>
      </c>
      <c r="AD1656" s="35">
        <f>+I1656*J1656</f>
        <v>0</v>
      </c>
      <c r="AE1656" s="35">
        <f>+I1656*K1656</f>
        <v>0</v>
      </c>
      <c r="AF1656" s="36">
        <f>IF(Tabla1[[#This Row],[ref pack]]=1,Tabla1[[#This Row],[Pedido]],LCM(Tabla1[[#This Row],[MC VIEJO]],Tabla1[[#This Row],[Pedido]]))</f>
        <v>1</v>
      </c>
      <c r="AG1656" s="36">
        <f>+VLOOKUP(Tabla1[[#This Row],[Artículo]],'.'!$B$2:$D$11481,3,)</f>
        <v>1</v>
      </c>
      <c r="AH1656" s="37" t="str">
        <f>+IFERROR(SEARCH("pack",Tabla1[[#This Row],[PACK]]),"")</f>
        <v/>
      </c>
    </row>
    <row r="1657" spans="1:34" ht="24" customHeight="1" x14ac:dyDescent="0.2">
      <c r="A1657" s="50" t="s">
        <v>3026</v>
      </c>
      <c r="B1657" s="60" t="s">
        <v>3061</v>
      </c>
      <c r="C1657" s="61" t="s">
        <v>3062</v>
      </c>
      <c r="D1657" s="52" t="s">
        <v>27</v>
      </c>
      <c r="E1657" s="53">
        <v>441287.88</v>
      </c>
      <c r="F1657" s="23" t="str">
        <f>+IFERROR(VLOOKUP(Tabla1[[#This Row],[Artículo]],'..'!$B$2:$D$569000,3,),"")</f>
        <v/>
      </c>
      <c r="G1657" s="24" t="str">
        <f>IF(H1657=AF1657,"", "Error MC")</f>
        <v>Error MC</v>
      </c>
      <c r="H1657" s="62"/>
      <c r="I1657" s="54">
        <f>+Tabla1[[#This Row],[MC]]*Tabla1[[#This Row],[Pedido]]*Tabla1[[#This Row],[PVC ]]</f>
        <v>0</v>
      </c>
      <c r="J1657" s="26">
        <v>0.21</v>
      </c>
      <c r="K1657" s="63"/>
      <c r="L1657" s="28" t="s">
        <v>17</v>
      </c>
      <c r="M1657" s="53">
        <v>774239.59</v>
      </c>
      <c r="N1657" s="64" t="str">
        <f>+IF(Tabla1[[#This Row],[F PMPI]]="SÍ","No","Sí")</f>
        <v>Sí</v>
      </c>
      <c r="O1657" s="65">
        <f>+Tabla1[[#This Row],[PVL]]*1.055</f>
        <v>816822.76744999993</v>
      </c>
      <c r="P1657" s="65">
        <f>+Tabla1[[#This Row],[PVL]]*1.43</f>
        <v>1107162.6136999999</v>
      </c>
      <c r="Q1657" s="66" t="str">
        <f>+HYPERLINK(Tabla1[[#This Row],[PAG]])</f>
        <v>https://todomusica.com.ar/trombones/5307-404.html</v>
      </c>
      <c r="R1657" s="67"/>
      <c r="S1657" s="68"/>
      <c r="T1657" s="69"/>
      <c r="U1657" s="69"/>
      <c r="V1657" s="69"/>
      <c r="W1657" s="69"/>
      <c r="X1657" s="69"/>
      <c r="Y1657" s="35"/>
      <c r="Z1657" s="35" t="s">
        <v>25665</v>
      </c>
      <c r="AA1657" s="36">
        <v>1</v>
      </c>
      <c r="AB1657" s="35" t="s">
        <v>27</v>
      </c>
      <c r="AC1657" s="35" t="str">
        <f>+IF(Tabla1[[#This Row],[STK]]="no","Sin STK", "STK disponible")</f>
        <v>Sin STK</v>
      </c>
      <c r="AD1657" s="35">
        <f>+I1657*J1657</f>
        <v>0</v>
      </c>
      <c r="AE1657" s="35">
        <f>+I1657*K1657</f>
        <v>0</v>
      </c>
      <c r="AF1657" s="36">
        <f>IF(Tabla1[[#This Row],[ref pack]]=1,Tabla1[[#This Row],[Pedido]],LCM(Tabla1[[#This Row],[MC VIEJO]],Tabla1[[#This Row],[Pedido]]))</f>
        <v>1</v>
      </c>
      <c r="AG1657" s="36">
        <f>+VLOOKUP(Tabla1[[#This Row],[Artículo]],'.'!$B$2:$D$11481,3,)</f>
        <v>1</v>
      </c>
      <c r="AH1657" s="37" t="str">
        <f>+IFERROR(SEARCH("pack",Tabla1[[#This Row],[PACK]]),"")</f>
        <v/>
      </c>
    </row>
    <row r="1658" spans="1:34" ht="24" customHeight="1" x14ac:dyDescent="0.2">
      <c r="A1658" s="50" t="s">
        <v>3026</v>
      </c>
      <c r="B1658" s="60" t="s">
        <v>3063</v>
      </c>
      <c r="C1658" s="61" t="s">
        <v>3064</v>
      </c>
      <c r="D1658" s="52" t="s">
        <v>27</v>
      </c>
      <c r="E1658" s="53">
        <v>354476.9</v>
      </c>
      <c r="F1658" s="23" t="str">
        <f>+IFERROR(VLOOKUP(Tabla1[[#This Row],[Artículo]],'..'!$B$2:$D$569000,3,),"")</f>
        <v/>
      </c>
      <c r="G1658" s="24" t="str">
        <f>IF(H1658=AF1658,"", "Error MC")</f>
        <v>Error MC</v>
      </c>
      <c r="H1658" s="62"/>
      <c r="I1658" s="54">
        <f>+Tabla1[[#This Row],[MC]]*Tabla1[[#This Row],[Pedido]]*Tabla1[[#This Row],[PVC ]]</f>
        <v>0</v>
      </c>
      <c r="J1658" s="26">
        <v>0.21</v>
      </c>
      <c r="K1658" s="63"/>
      <c r="L1658" s="28" t="s">
        <v>17</v>
      </c>
      <c r="M1658" s="53">
        <v>621929.72699999996</v>
      </c>
      <c r="N1658" s="64" t="str">
        <f>+IF(Tabla1[[#This Row],[F PMPI]]="SÍ","No","Sí")</f>
        <v>Sí</v>
      </c>
      <c r="O1658" s="65">
        <f>+Tabla1[[#This Row],[PVL]]*1.055</f>
        <v>656135.86198499997</v>
      </c>
      <c r="P1658" s="65">
        <f>+Tabla1[[#This Row],[PVL]]*1.43</f>
        <v>889359.50960999995</v>
      </c>
      <c r="Q1658" s="66" t="str">
        <f>+HYPERLINK(Tabla1[[#This Row],[PAG]])</f>
        <v>https://todomusica.com.ar/trombones/3701-jbsl-900.html</v>
      </c>
      <c r="R1658" s="67"/>
      <c r="S1658" s="68"/>
      <c r="T1658" s="69"/>
      <c r="U1658" s="69"/>
      <c r="V1658" s="69"/>
      <c r="W1658" s="69"/>
      <c r="X1658" s="69"/>
      <c r="Y1658" s="35"/>
      <c r="Z1658" s="35" t="s">
        <v>25666</v>
      </c>
      <c r="AA1658" s="36">
        <v>1</v>
      </c>
      <c r="AB1658" s="35" t="s">
        <v>27</v>
      </c>
      <c r="AC1658" s="35" t="str">
        <f>+IF(Tabla1[[#This Row],[STK]]="no","Sin STK", "STK disponible")</f>
        <v>Sin STK</v>
      </c>
      <c r="AD1658" s="35">
        <f>+I1658*J1658</f>
        <v>0</v>
      </c>
      <c r="AE1658" s="35">
        <f>+I1658*K1658</f>
        <v>0</v>
      </c>
      <c r="AF1658" s="36">
        <f>IF(Tabla1[[#This Row],[ref pack]]=1,Tabla1[[#This Row],[Pedido]],LCM(Tabla1[[#This Row],[MC VIEJO]],Tabla1[[#This Row],[Pedido]]))</f>
        <v>1</v>
      </c>
      <c r="AG1658" s="36">
        <f>+VLOOKUP(Tabla1[[#This Row],[Artículo]],'.'!$B$2:$D$11481,3,)</f>
        <v>1</v>
      </c>
      <c r="AH1658" s="37" t="str">
        <f>+IFERROR(SEARCH("pack",Tabla1[[#This Row],[PACK]]),"")</f>
        <v/>
      </c>
    </row>
    <row r="1659" spans="1:34" ht="24" customHeight="1" x14ac:dyDescent="0.2">
      <c r="A1659" s="50" t="s">
        <v>3026</v>
      </c>
      <c r="B1659" s="60" t="s">
        <v>3065</v>
      </c>
      <c r="C1659" s="61" t="s">
        <v>3066</v>
      </c>
      <c r="D1659" s="52" t="s">
        <v>27</v>
      </c>
      <c r="E1659" s="53">
        <v>431347.96</v>
      </c>
      <c r="F1659" s="23" t="str">
        <f>+IFERROR(VLOOKUP(Tabla1[[#This Row],[Artículo]],'..'!$B$2:$D$569000,3,),"")</f>
        <v/>
      </c>
      <c r="G1659" s="24" t="str">
        <f>IF(H1659=AF1659,"", "Error MC")</f>
        <v>Error MC</v>
      </c>
      <c r="H1659" s="62"/>
      <c r="I1659" s="54">
        <f>+Tabla1[[#This Row],[MC]]*Tabla1[[#This Row],[Pedido]]*Tabla1[[#This Row],[PVC ]]</f>
        <v>0</v>
      </c>
      <c r="J1659" s="26">
        <v>0.21</v>
      </c>
      <c r="K1659" s="63"/>
      <c r="L1659" s="28" t="s">
        <v>17</v>
      </c>
      <c r="M1659" s="53">
        <v>756799.99300000002</v>
      </c>
      <c r="N1659" s="64" t="str">
        <f>+IF(Tabla1[[#This Row],[F PMPI]]="SÍ","No","Sí")</f>
        <v>Sí</v>
      </c>
      <c r="O1659" s="65">
        <f>+Tabla1[[#This Row],[PVL]]*1.055</f>
        <v>798423.992615</v>
      </c>
      <c r="P1659" s="65">
        <f>+Tabla1[[#This Row],[PVL]]*1.43</f>
        <v>1082223.9899899999</v>
      </c>
      <c r="Q1659" s="66" t="str">
        <f>+HYPERLINK(Tabla1[[#This Row],[PAG]])</f>
        <v>https://todomusica.com.ar/saxos/3702-jbsst-400.html</v>
      </c>
      <c r="R1659" s="67"/>
      <c r="S1659" s="68"/>
      <c r="T1659" s="69"/>
      <c r="U1659" s="69"/>
      <c r="V1659" s="69"/>
      <c r="W1659" s="69"/>
      <c r="X1659" s="69"/>
      <c r="Y1659" s="35"/>
      <c r="Z1659" s="35" t="s">
        <v>25667</v>
      </c>
      <c r="AA1659" s="36">
        <v>1</v>
      </c>
      <c r="AB1659" s="35" t="s">
        <v>27</v>
      </c>
      <c r="AC1659" s="35" t="str">
        <f>+IF(Tabla1[[#This Row],[STK]]="no","Sin STK", "STK disponible")</f>
        <v>Sin STK</v>
      </c>
      <c r="AD1659" s="35">
        <f>+I1659*J1659</f>
        <v>0</v>
      </c>
      <c r="AE1659" s="35">
        <f>+I1659*K1659</f>
        <v>0</v>
      </c>
      <c r="AF1659" s="36">
        <f>IF(Tabla1[[#This Row],[ref pack]]=1,Tabla1[[#This Row],[Pedido]],LCM(Tabla1[[#This Row],[MC VIEJO]],Tabla1[[#This Row],[Pedido]]))</f>
        <v>1</v>
      </c>
      <c r="AG1659" s="36">
        <f>+VLOOKUP(Tabla1[[#This Row],[Artículo]],'.'!$B$2:$D$11481,3,)</f>
        <v>1</v>
      </c>
      <c r="AH1659" s="37" t="str">
        <f>+IFERROR(SEARCH("pack",Tabla1[[#This Row],[PACK]]),"")</f>
        <v/>
      </c>
    </row>
    <row r="1660" spans="1:34" ht="24" customHeight="1" x14ac:dyDescent="0.2">
      <c r="A1660" s="50" t="s">
        <v>3026</v>
      </c>
      <c r="B1660" s="60" t="s">
        <v>3067</v>
      </c>
      <c r="C1660" s="61" t="s">
        <v>3068</v>
      </c>
      <c r="D1660" s="52" t="s">
        <v>9841</v>
      </c>
      <c r="E1660" s="53">
        <v>485772.36</v>
      </c>
      <c r="F1660" s="23" t="str">
        <f>+IFERROR(VLOOKUP(Tabla1[[#This Row],[Artículo]],'..'!$B$2:$D$569000,3,),"")</f>
        <v/>
      </c>
      <c r="G1660" s="24" t="str">
        <f>IF(H1660=AF1660,"", "Error MC")</f>
        <v>Error MC</v>
      </c>
      <c r="H1660" s="62"/>
      <c r="I1660" s="54">
        <f>+Tabla1[[#This Row],[MC]]*Tabla1[[#This Row],[Pedido]]*Tabla1[[#This Row],[PVC ]]</f>
        <v>0</v>
      </c>
      <c r="J1660" s="26">
        <v>0.21</v>
      </c>
      <c r="K1660" s="63"/>
      <c r="L1660" s="28" t="s">
        <v>17</v>
      </c>
      <c r="M1660" s="53">
        <v>852287.603</v>
      </c>
      <c r="N1660" s="64" t="str">
        <f>+IF(Tabla1[[#This Row],[F PMPI]]="SÍ","No","Sí")</f>
        <v>Sí</v>
      </c>
      <c r="O1660" s="65">
        <f>+Tabla1[[#This Row],[PVL]]*1.055</f>
        <v>899163.42116499995</v>
      </c>
      <c r="P1660" s="65">
        <f>+Tabla1[[#This Row],[PVL]]*1.43</f>
        <v>1218771.27229</v>
      </c>
      <c r="Q1660" s="66" t="str">
        <f>+HYPERLINK(Tabla1[[#This Row],[PAG]])</f>
        <v>https://todomusica.com.ar/saxos/1151-jbsst-420.html</v>
      </c>
      <c r="R1660" s="67"/>
      <c r="S1660" s="68"/>
      <c r="T1660" s="69"/>
      <c r="U1660" s="69"/>
      <c r="V1660" s="69"/>
      <c r="W1660" s="69"/>
      <c r="X1660" s="69"/>
      <c r="Y1660" s="35"/>
      <c r="Z1660" s="35" t="s">
        <v>25668</v>
      </c>
      <c r="AA1660" s="36">
        <v>1</v>
      </c>
      <c r="AB1660" s="35" t="s">
        <v>27</v>
      </c>
      <c r="AC1660" s="35" t="str">
        <f>+IF(Tabla1[[#This Row],[STK]]="no","Sin STK", "STK disponible")</f>
        <v>STK disponible</v>
      </c>
      <c r="AD1660" s="35">
        <f>+I1660*J1660</f>
        <v>0</v>
      </c>
      <c r="AE1660" s="35">
        <f>+I1660*K1660</f>
        <v>0</v>
      </c>
      <c r="AF1660" s="36">
        <f>IF(Tabla1[[#This Row],[ref pack]]=1,Tabla1[[#This Row],[Pedido]],LCM(Tabla1[[#This Row],[MC VIEJO]],Tabla1[[#This Row],[Pedido]]))</f>
        <v>1</v>
      </c>
      <c r="AG1660" s="36">
        <f>+VLOOKUP(Tabla1[[#This Row],[Artículo]],'.'!$B$2:$D$11481,3,)</f>
        <v>1</v>
      </c>
      <c r="AH1660" s="37" t="str">
        <f>+IFERROR(SEARCH("pack",Tabla1[[#This Row],[PACK]]),"")</f>
        <v/>
      </c>
    </row>
    <row r="1661" spans="1:34" ht="24" customHeight="1" x14ac:dyDescent="0.2">
      <c r="A1661" s="50" t="s">
        <v>3026</v>
      </c>
      <c r="B1661" s="60" t="s">
        <v>3069</v>
      </c>
      <c r="C1661" s="61" t="s">
        <v>3070</v>
      </c>
      <c r="D1661" s="52" t="s">
        <v>27</v>
      </c>
      <c r="E1661" s="53">
        <v>146219.68</v>
      </c>
      <c r="F1661" s="23" t="str">
        <f>+IFERROR(VLOOKUP(Tabla1[[#This Row],[Artículo]],'..'!$B$2:$D$569000,3,),"")</f>
        <v/>
      </c>
      <c r="G1661" s="24" t="str">
        <f>IF(H1661=AF1661,"", "Error MC")</f>
        <v>Error MC</v>
      </c>
      <c r="H1661" s="62"/>
      <c r="I1661" s="54">
        <f>+Tabla1[[#This Row],[MC]]*Tabla1[[#This Row],[Pedido]]*Tabla1[[#This Row],[PVC ]]</f>
        <v>0</v>
      </c>
      <c r="J1661" s="26">
        <v>0.21</v>
      </c>
      <c r="K1661" s="63"/>
      <c r="L1661" s="28" t="s">
        <v>17</v>
      </c>
      <c r="M1661" s="53">
        <v>256542.43299999999</v>
      </c>
      <c r="N1661" s="64" t="str">
        <f>+IF(Tabla1[[#This Row],[F PMPI]]="SÍ","No","Sí")</f>
        <v>Sí</v>
      </c>
      <c r="O1661" s="65">
        <f>+Tabla1[[#This Row],[PVL]]*1.055</f>
        <v>270652.26681499998</v>
      </c>
      <c r="P1661" s="65">
        <f>+Tabla1[[#This Row],[PVL]]*1.43</f>
        <v>366855.67919</v>
      </c>
      <c r="Q1661" s="66" t="str">
        <f>+HYPERLINK(Tabla1[[#This Row],[PAG]])</f>
        <v>https://todomusica.com.ar/trompetas/3703-jbtr-300.html</v>
      </c>
      <c r="R1661" s="67"/>
      <c r="S1661" s="68"/>
      <c r="T1661" s="69"/>
      <c r="U1661" s="69"/>
      <c r="V1661" s="69"/>
      <c r="W1661" s="69"/>
      <c r="X1661" s="69"/>
      <c r="Y1661" s="35"/>
      <c r="Z1661" s="35" t="s">
        <v>25669</v>
      </c>
      <c r="AA1661" s="36">
        <v>1</v>
      </c>
      <c r="AB1661" s="35" t="s">
        <v>27</v>
      </c>
      <c r="AC1661" s="35" t="str">
        <f>+IF(Tabla1[[#This Row],[STK]]="no","Sin STK", "STK disponible")</f>
        <v>Sin STK</v>
      </c>
      <c r="AD1661" s="35">
        <f>+I1661*J1661</f>
        <v>0</v>
      </c>
      <c r="AE1661" s="35">
        <f>+I1661*K1661</f>
        <v>0</v>
      </c>
      <c r="AF1661" s="36">
        <f>IF(Tabla1[[#This Row],[ref pack]]=1,Tabla1[[#This Row],[Pedido]],LCM(Tabla1[[#This Row],[MC VIEJO]],Tabla1[[#This Row],[Pedido]]))</f>
        <v>1</v>
      </c>
      <c r="AG1661" s="36">
        <f>+VLOOKUP(Tabla1[[#This Row],[Artículo]],'.'!$B$2:$D$11481,3,)</f>
        <v>1</v>
      </c>
      <c r="AH1661" s="37" t="str">
        <f>+IFERROR(SEARCH("pack",Tabla1[[#This Row],[PACK]]),"")</f>
        <v/>
      </c>
    </row>
    <row r="1662" spans="1:34" ht="24" customHeight="1" x14ac:dyDescent="0.2">
      <c r="A1662" s="50" t="s">
        <v>3026</v>
      </c>
      <c r="B1662" s="60" t="s">
        <v>3071</v>
      </c>
      <c r="C1662" s="61" t="s">
        <v>3072</v>
      </c>
      <c r="D1662" s="52" t="s">
        <v>27</v>
      </c>
      <c r="E1662" s="53">
        <v>168195.28</v>
      </c>
      <c r="F1662" s="23" t="str">
        <f>+IFERROR(VLOOKUP(Tabla1[[#This Row],[Artículo]],'..'!$B$2:$D$569000,3,),"")</f>
        <v/>
      </c>
      <c r="G1662" s="24" t="str">
        <f>IF(H1662=AF1662,"", "Error MC")</f>
        <v>Error MC</v>
      </c>
      <c r="H1662" s="62"/>
      <c r="I1662" s="54">
        <f>+Tabla1[[#This Row],[MC]]*Tabla1[[#This Row],[Pedido]]*Tabla1[[#This Row],[PVC ]]</f>
        <v>0</v>
      </c>
      <c r="J1662" s="26">
        <v>0.21</v>
      </c>
      <c r="K1662" s="63"/>
      <c r="L1662" s="28" t="s">
        <v>17</v>
      </c>
      <c r="M1662" s="53">
        <v>295098.62400000001</v>
      </c>
      <c r="N1662" s="64" t="str">
        <f>+IF(Tabla1[[#This Row],[F PMPI]]="SÍ","No","Sí")</f>
        <v>Sí</v>
      </c>
      <c r="O1662" s="65">
        <f>+Tabla1[[#This Row],[PVL]]*1.055</f>
        <v>311329.04832</v>
      </c>
      <c r="P1662" s="65">
        <f>+Tabla1[[#This Row],[PVL]]*1.43</f>
        <v>421991.03232</v>
      </c>
      <c r="Q1662" s="66" t="str">
        <f>+HYPERLINK(Tabla1[[#This Row],[PAG]])</f>
        <v>https://todomusica.com.ar/trompetas/7381-trumpet-lacquer-with-soft-case.html</v>
      </c>
      <c r="R1662" s="67"/>
      <c r="S1662" s="68"/>
      <c r="T1662" s="69"/>
      <c r="U1662" s="69"/>
      <c r="V1662" s="69"/>
      <c r="W1662" s="69"/>
      <c r="X1662" s="69"/>
      <c r="Y1662" s="35"/>
      <c r="Z1662" s="35" t="s">
        <v>25670</v>
      </c>
      <c r="AA1662" s="36">
        <v>1</v>
      </c>
      <c r="AB1662" s="35" t="s">
        <v>27</v>
      </c>
      <c r="AC1662" s="35" t="str">
        <f>+IF(Tabla1[[#This Row],[STK]]="no","Sin STK", "STK disponible")</f>
        <v>Sin STK</v>
      </c>
      <c r="AD1662" s="35">
        <f>+I1662*J1662</f>
        <v>0</v>
      </c>
      <c r="AE1662" s="35">
        <f>+I1662*K1662</f>
        <v>0</v>
      </c>
      <c r="AF1662" s="36">
        <f>IF(Tabla1[[#This Row],[ref pack]]=1,Tabla1[[#This Row],[Pedido]],LCM(Tabla1[[#This Row],[MC VIEJO]],Tabla1[[#This Row],[Pedido]]))</f>
        <v>1</v>
      </c>
      <c r="AG1662" s="36">
        <f>+VLOOKUP(Tabla1[[#This Row],[Artículo]],'.'!$B$2:$D$11481,3,)</f>
        <v>1</v>
      </c>
      <c r="AH1662" s="37" t="str">
        <f>+IFERROR(SEARCH("pack",Tabla1[[#This Row],[PACK]]),"")</f>
        <v/>
      </c>
    </row>
    <row r="1663" spans="1:34" ht="24" customHeight="1" x14ac:dyDescent="0.2">
      <c r="A1663" s="50" t="s">
        <v>3026</v>
      </c>
      <c r="B1663" s="60" t="s">
        <v>3073</v>
      </c>
      <c r="C1663" s="61" t="s">
        <v>3074</v>
      </c>
      <c r="D1663" s="52" t="s">
        <v>27</v>
      </c>
      <c r="E1663" s="53">
        <v>178444.3</v>
      </c>
      <c r="F1663" s="23" t="str">
        <f>+IFERROR(VLOOKUP(Tabla1[[#This Row],[Artículo]],'..'!$B$2:$D$569000,3,),"")</f>
        <v/>
      </c>
      <c r="G1663" s="24" t="str">
        <f>IF(H1663=AF1663,"", "Error MC")</f>
        <v>Error MC</v>
      </c>
      <c r="H1663" s="62"/>
      <c r="I1663" s="54">
        <f>+Tabla1[[#This Row],[MC]]*Tabla1[[#This Row],[Pedido]]*Tabla1[[#This Row],[PVC ]]</f>
        <v>0</v>
      </c>
      <c r="J1663" s="26">
        <v>0.21</v>
      </c>
      <c r="K1663" s="63"/>
      <c r="L1663" s="28" t="s">
        <v>17</v>
      </c>
      <c r="M1663" s="53">
        <v>313080.53000000003</v>
      </c>
      <c r="N1663" s="64" t="str">
        <f>+IF(Tabla1[[#This Row],[F PMPI]]="SÍ","No","Sí")</f>
        <v>Sí</v>
      </c>
      <c r="O1663" s="65">
        <f>+Tabla1[[#This Row],[PVL]]*1.055</f>
        <v>330299.95915000001</v>
      </c>
      <c r="P1663" s="65">
        <f>+Tabla1[[#This Row],[PVL]]*1.43</f>
        <v>447705.15790000005</v>
      </c>
      <c r="Q1663" s="66" t="str">
        <f>+HYPERLINK(Tabla1[[#This Row],[PAG]])</f>
        <v>https://todomusica.com.ar/trompetas/233-jbtr-700l.html</v>
      </c>
      <c r="R1663" s="67"/>
      <c r="S1663" s="68"/>
      <c r="T1663" s="69"/>
      <c r="U1663" s="69"/>
      <c r="V1663" s="69"/>
      <c r="W1663" s="69"/>
      <c r="X1663" s="69"/>
      <c r="Y1663" s="35"/>
      <c r="Z1663" s="35" t="s">
        <v>25671</v>
      </c>
      <c r="AA1663" s="36">
        <v>1</v>
      </c>
      <c r="AB1663" s="35" t="s">
        <v>27</v>
      </c>
      <c r="AC1663" s="35" t="str">
        <f>+IF(Tabla1[[#This Row],[STK]]="no","Sin STK", "STK disponible")</f>
        <v>Sin STK</v>
      </c>
      <c r="AD1663" s="35">
        <f>+I1663*J1663</f>
        <v>0</v>
      </c>
      <c r="AE1663" s="35">
        <f>+I1663*K1663</f>
        <v>0</v>
      </c>
      <c r="AF1663" s="36">
        <f>IF(Tabla1[[#This Row],[ref pack]]=1,Tabla1[[#This Row],[Pedido]],LCM(Tabla1[[#This Row],[MC VIEJO]],Tabla1[[#This Row],[Pedido]]))</f>
        <v>1</v>
      </c>
      <c r="AG1663" s="36">
        <f>+VLOOKUP(Tabla1[[#This Row],[Artículo]],'.'!$B$2:$D$11481,3,)</f>
        <v>1</v>
      </c>
      <c r="AH1663" s="37" t="str">
        <f>+IFERROR(SEARCH("pack",Tabla1[[#This Row],[PACK]]),"")</f>
        <v/>
      </c>
    </row>
    <row r="1664" spans="1:34" ht="24" customHeight="1" x14ac:dyDescent="0.2">
      <c r="A1664" s="50" t="s">
        <v>3026</v>
      </c>
      <c r="B1664" s="60" t="s">
        <v>3075</v>
      </c>
      <c r="C1664" s="61" t="s">
        <v>3076</v>
      </c>
      <c r="D1664" s="52" t="s">
        <v>9842</v>
      </c>
      <c r="E1664" s="53">
        <v>597063.6</v>
      </c>
      <c r="F1664" s="23" t="str">
        <f>+IFERROR(VLOOKUP(Tabla1[[#This Row],[Artículo]],'..'!$B$2:$D$569000,3,),"")</f>
        <v/>
      </c>
      <c r="G1664" s="24" t="str">
        <f>IF(H1664=AF1664,"", "Error MC")</f>
        <v>Error MC</v>
      </c>
      <c r="H1664" s="62"/>
      <c r="I1664" s="54">
        <f>+Tabla1[[#This Row],[MC]]*Tabla1[[#This Row],[Pedido]]*Tabla1[[#This Row],[PVC ]]</f>
        <v>0</v>
      </c>
      <c r="J1664" s="26">
        <v>0.21</v>
      </c>
      <c r="K1664" s="63"/>
      <c r="L1664" s="28" t="s">
        <v>17</v>
      </c>
      <c r="M1664" s="53">
        <v>1047548.086</v>
      </c>
      <c r="N1664" s="64" t="str">
        <f>+IF(Tabla1[[#This Row],[F PMPI]]="SÍ","No","Sí")</f>
        <v>Sí</v>
      </c>
      <c r="O1664" s="65">
        <f>+Tabla1[[#This Row],[PVL]]*1.055</f>
        <v>1105163.23073</v>
      </c>
      <c r="P1664" s="65">
        <f>+Tabla1[[#This Row],[PVL]]*1.43</f>
        <v>1497993.7629799999</v>
      </c>
      <c r="Q1664" s="66" t="str">
        <f>+HYPERLINK(Tabla1[[#This Row],[PAG]])</f>
        <v>https://todomusica.com.ar/saxos/2047-jbts-100.html</v>
      </c>
      <c r="R1664" s="67"/>
      <c r="S1664" s="68"/>
      <c r="T1664" s="69"/>
      <c r="U1664" s="69"/>
      <c r="V1664" s="69"/>
      <c r="W1664" s="69"/>
      <c r="X1664" s="69"/>
      <c r="Y1664" s="35"/>
      <c r="Z1664" s="35" t="s">
        <v>25672</v>
      </c>
      <c r="AA1664" s="36">
        <v>1</v>
      </c>
      <c r="AB1664" s="35" t="s">
        <v>27</v>
      </c>
      <c r="AC1664" s="35" t="str">
        <f>+IF(Tabla1[[#This Row],[STK]]="no","Sin STK", "STK disponible")</f>
        <v>STK disponible</v>
      </c>
      <c r="AD1664" s="35">
        <f>+I1664*J1664</f>
        <v>0</v>
      </c>
      <c r="AE1664" s="35">
        <f>+I1664*K1664</f>
        <v>0</v>
      </c>
      <c r="AF1664" s="36">
        <f>IF(Tabla1[[#This Row],[ref pack]]=1,Tabla1[[#This Row],[Pedido]],LCM(Tabla1[[#This Row],[MC VIEJO]],Tabla1[[#This Row],[Pedido]]))</f>
        <v>1</v>
      </c>
      <c r="AG1664" s="36">
        <f>+VLOOKUP(Tabla1[[#This Row],[Artículo]],'.'!$B$2:$D$11481,3,)</f>
        <v>1</v>
      </c>
      <c r="AH1664" s="37" t="str">
        <f>+IFERROR(SEARCH("pack",Tabla1[[#This Row],[PACK]]),"")</f>
        <v/>
      </c>
    </row>
    <row r="1665" spans="1:34" ht="24" customHeight="1" x14ac:dyDescent="0.2">
      <c r="A1665" s="50" t="s">
        <v>3026</v>
      </c>
      <c r="B1665" s="60" t="s">
        <v>3077</v>
      </c>
      <c r="C1665" s="61" t="s">
        <v>3078</v>
      </c>
      <c r="D1665" s="52" t="s">
        <v>27</v>
      </c>
      <c r="E1665" s="53">
        <v>10370.700000000001</v>
      </c>
      <c r="F1665" s="23" t="str">
        <f>+IFERROR(VLOOKUP(Tabla1[[#This Row],[Artículo]],'..'!$B$2:$D$569000,3,),"")</f>
        <v/>
      </c>
      <c r="G1665" s="24" t="str">
        <f>IF(H1665=AF1665,"", "Error MC")</f>
        <v>Error MC</v>
      </c>
      <c r="H1665" s="62"/>
      <c r="I1665" s="54">
        <f>+Tabla1[[#This Row],[MC]]*Tabla1[[#This Row],[Pedido]]*Tabla1[[#This Row],[PVC ]]</f>
        <v>0</v>
      </c>
      <c r="J1665" s="26">
        <v>0.21</v>
      </c>
      <c r="K1665" s="63"/>
      <c r="L1665" s="28" t="s">
        <v>17</v>
      </c>
      <c r="M1665" s="53">
        <v>18195.399000000001</v>
      </c>
      <c r="N1665" s="64" t="str">
        <f>+IF(Tabla1[[#This Row],[F PMPI]]="SÍ","No","Sí")</f>
        <v>No</v>
      </c>
      <c r="O1665" s="65">
        <f>+Tabla1[[#This Row],[PVL]]*1.055</f>
        <v>19196.145945</v>
      </c>
      <c r="P1665" s="65">
        <f>+Tabla1[[#This Row],[PVL]]*1.43</f>
        <v>26019.420570000002</v>
      </c>
      <c r="Q1665" s="66" t="str">
        <f>+HYPERLINK(Tabla1[[#This Row],[PAG]])</f>
        <v>https://todomusica.com.ar/efectos-de-percusion/6217-jb016.html</v>
      </c>
      <c r="R1665" s="67"/>
      <c r="S1665" s="68"/>
      <c r="T1665" s="69"/>
      <c r="U1665" s="69"/>
      <c r="V1665" s="69"/>
      <c r="W1665" s="69"/>
      <c r="X1665" s="69"/>
      <c r="Y1665" s="35"/>
      <c r="Z1665" s="35" t="s">
        <v>25673</v>
      </c>
      <c r="AA1665" s="36">
        <v>1</v>
      </c>
      <c r="AB1665" s="35" t="s">
        <v>9849</v>
      </c>
      <c r="AC1665" s="35" t="str">
        <f>+IF(Tabla1[[#This Row],[STK]]="no","Sin STK", "STK disponible")</f>
        <v>Sin STK</v>
      </c>
      <c r="AD1665" s="35">
        <f>+I1665*J1665</f>
        <v>0</v>
      </c>
      <c r="AE1665" s="35">
        <f>+I1665*K1665</f>
        <v>0</v>
      </c>
      <c r="AF1665" s="36">
        <f>IF(Tabla1[[#This Row],[ref pack]]=1,Tabla1[[#This Row],[Pedido]],LCM(Tabla1[[#This Row],[MC VIEJO]],Tabla1[[#This Row],[Pedido]]))</f>
        <v>1</v>
      </c>
      <c r="AG1665" s="36">
        <f>+VLOOKUP(Tabla1[[#This Row],[Artículo]],'.'!$B$2:$D$11481,3,)</f>
        <v>1</v>
      </c>
      <c r="AH1665" s="37" t="str">
        <f>+IFERROR(SEARCH("pack",Tabla1[[#This Row],[PACK]]),"")</f>
        <v/>
      </c>
    </row>
    <row r="1666" spans="1:34" ht="24" customHeight="1" x14ac:dyDescent="0.2">
      <c r="A1666" s="50" t="s">
        <v>3026</v>
      </c>
      <c r="B1666" s="60" t="s">
        <v>3079</v>
      </c>
      <c r="C1666" s="61" t="s">
        <v>3080</v>
      </c>
      <c r="D1666" s="52" t="s">
        <v>9841</v>
      </c>
      <c r="E1666" s="53">
        <v>53762.07</v>
      </c>
      <c r="F1666" s="23" t="str">
        <f>+IFERROR(VLOOKUP(Tabla1[[#This Row],[Artículo]],'..'!$B$2:$D$569000,3,),"")</f>
        <v/>
      </c>
      <c r="G1666" s="24" t="str">
        <f>IF(H1666=AF1666,"", "Error MC")</f>
        <v>Error MC</v>
      </c>
      <c r="H1666" s="62"/>
      <c r="I1666" s="54">
        <f>+Tabla1[[#This Row],[MC]]*Tabla1[[#This Row],[Pedido]]*Tabla1[[#This Row],[PVC ]]</f>
        <v>0</v>
      </c>
      <c r="J1666" s="26">
        <v>0.21</v>
      </c>
      <c r="K1666" s="63"/>
      <c r="L1666" s="28" t="s">
        <v>17</v>
      </c>
      <c r="M1666" s="53">
        <v>94325.55</v>
      </c>
      <c r="N1666" s="64" t="str">
        <f>+IF(Tabla1[[#This Row],[F PMPI]]="SÍ","No","Sí")</f>
        <v>No</v>
      </c>
      <c r="O1666" s="65">
        <f>+Tabla1[[#This Row],[PVL]]*1.055</f>
        <v>99513.455249999999</v>
      </c>
      <c r="P1666" s="65">
        <f>+Tabla1[[#This Row],[PVL]]*1.43</f>
        <v>134885.53649999999</v>
      </c>
      <c r="Q1666" s="66" t="str">
        <f>+HYPERLINK(Tabla1[[#This Row],[PAG]])</f>
        <v>https://todomusica.com.ar/efectos-de-percusion/6218-jb1002.html</v>
      </c>
      <c r="R1666" s="67"/>
      <c r="S1666" s="68"/>
      <c r="T1666" s="69"/>
      <c r="U1666" s="69"/>
      <c r="V1666" s="69"/>
      <c r="W1666" s="69"/>
      <c r="X1666" s="69"/>
      <c r="Y1666" s="35"/>
      <c r="Z1666" s="35" t="s">
        <v>25674</v>
      </c>
      <c r="AA1666" s="36">
        <v>1</v>
      </c>
      <c r="AB1666" s="35" t="s">
        <v>9849</v>
      </c>
      <c r="AC1666" s="35" t="str">
        <f>+IF(Tabla1[[#This Row],[STK]]="no","Sin STK", "STK disponible")</f>
        <v>STK disponible</v>
      </c>
      <c r="AD1666" s="35">
        <f>+I1666*J1666</f>
        <v>0</v>
      </c>
      <c r="AE1666" s="35">
        <f>+I1666*K1666</f>
        <v>0</v>
      </c>
      <c r="AF1666" s="36">
        <f>IF(Tabla1[[#This Row],[ref pack]]=1,Tabla1[[#This Row],[Pedido]],LCM(Tabla1[[#This Row],[MC VIEJO]],Tabla1[[#This Row],[Pedido]]))</f>
        <v>1</v>
      </c>
      <c r="AG1666" s="36">
        <f>+VLOOKUP(Tabla1[[#This Row],[Artículo]],'.'!$B$2:$D$11481,3,)</f>
        <v>1</v>
      </c>
      <c r="AH1666" s="37" t="str">
        <f>+IFERROR(SEARCH("pack",Tabla1[[#This Row],[PACK]]),"")</f>
        <v/>
      </c>
    </row>
    <row r="1667" spans="1:34" ht="24" customHeight="1" x14ac:dyDescent="0.2">
      <c r="A1667" s="50" t="s">
        <v>3026</v>
      </c>
      <c r="B1667" s="60" t="s">
        <v>3081</v>
      </c>
      <c r="C1667" s="61" t="s">
        <v>3082</v>
      </c>
      <c r="D1667" s="52" t="s">
        <v>27</v>
      </c>
      <c r="E1667" s="53">
        <v>4425.3900000000003</v>
      </c>
      <c r="F1667" s="23" t="str">
        <f>+IFERROR(VLOOKUP(Tabla1[[#This Row],[Artículo]],'..'!$B$2:$D$569000,3,),"")</f>
        <v/>
      </c>
      <c r="G1667" s="24" t="str">
        <f>IF(H1667=AF1667,"", "Error MC")</f>
        <v>Error MC</v>
      </c>
      <c r="H1667" s="62"/>
      <c r="I1667" s="54">
        <f>+Tabla1[[#This Row],[MC]]*Tabla1[[#This Row],[Pedido]]*Tabla1[[#This Row],[PVC ]]</f>
        <v>0</v>
      </c>
      <c r="J1667" s="26">
        <v>0.21</v>
      </c>
      <c r="K1667" s="63"/>
      <c r="L1667" s="28" t="s">
        <v>17</v>
      </c>
      <c r="M1667" s="53">
        <v>7764.3519999999999</v>
      </c>
      <c r="N1667" s="64" t="str">
        <f>+IF(Tabla1[[#This Row],[F PMPI]]="SÍ","No","Sí")</f>
        <v>No</v>
      </c>
      <c r="O1667" s="65">
        <f>+Tabla1[[#This Row],[PVL]]*1.055</f>
        <v>8191.3913599999996</v>
      </c>
      <c r="P1667" s="65">
        <f>+Tabla1[[#This Row],[PVL]]*1.43</f>
        <v>11103.023359999999</v>
      </c>
      <c r="Q1667" s="66" t="str">
        <f>+HYPERLINK(Tabla1[[#This Row],[PAG]])</f>
        <v>https://todomusica.com.ar/varios/6219-jb13a-1.html</v>
      </c>
      <c r="R1667" s="67"/>
      <c r="S1667" s="68"/>
      <c r="T1667" s="69"/>
      <c r="U1667" s="69"/>
      <c r="V1667" s="69"/>
      <c r="W1667" s="69"/>
      <c r="X1667" s="69"/>
      <c r="Y1667" s="35"/>
      <c r="Z1667" s="35" t="s">
        <v>3083</v>
      </c>
      <c r="AA1667" s="36">
        <v>1</v>
      </c>
      <c r="AB1667" s="35" t="s">
        <v>9849</v>
      </c>
      <c r="AC1667" s="35" t="str">
        <f>+IF(Tabla1[[#This Row],[STK]]="no","Sin STK", "STK disponible")</f>
        <v>Sin STK</v>
      </c>
      <c r="AD1667" s="35">
        <f>+I1667*J1667</f>
        <v>0</v>
      </c>
      <c r="AE1667" s="35">
        <f>+I1667*K1667</f>
        <v>0</v>
      </c>
      <c r="AF1667" s="36">
        <f>IF(Tabla1[[#This Row],[ref pack]]=1,Tabla1[[#This Row],[Pedido]],LCM(Tabla1[[#This Row],[MC VIEJO]],Tabla1[[#This Row],[Pedido]]))</f>
        <v>1</v>
      </c>
      <c r="AG1667" s="36">
        <f>+VLOOKUP(Tabla1[[#This Row],[Artículo]],'.'!$B$2:$D$11481,3,)</f>
        <v>1</v>
      </c>
      <c r="AH1667" s="37" t="str">
        <f>+IFERROR(SEARCH("pack",Tabla1[[#This Row],[PACK]]),"")</f>
        <v/>
      </c>
    </row>
    <row r="1668" spans="1:34" ht="24" customHeight="1" x14ac:dyDescent="0.2">
      <c r="A1668" s="50" t="s">
        <v>3026</v>
      </c>
      <c r="B1668" s="60" t="s">
        <v>3084</v>
      </c>
      <c r="C1668" s="61" t="s">
        <v>3085</v>
      </c>
      <c r="D1668" s="52" t="s">
        <v>27</v>
      </c>
      <c r="E1668" s="53">
        <v>15060.68</v>
      </c>
      <c r="F1668" s="23" t="str">
        <f>+IFERROR(VLOOKUP(Tabla1[[#This Row],[Artículo]],'..'!$B$2:$D$569000,3,),"")</f>
        <v/>
      </c>
      <c r="G1668" s="24" t="str">
        <f>IF(H1668=AF1668,"", "Error MC")</f>
        <v>Error MC</v>
      </c>
      <c r="H1668" s="62"/>
      <c r="I1668" s="54">
        <f>+Tabla1[[#This Row],[MC]]*Tabla1[[#This Row],[Pedido]]*Tabla1[[#This Row],[PVC ]]</f>
        <v>0</v>
      </c>
      <c r="J1668" s="26">
        <v>0.21</v>
      </c>
      <c r="K1668" s="63"/>
      <c r="L1668" s="28" t="s">
        <v>17</v>
      </c>
      <c r="M1668" s="53">
        <v>26423.968000000001</v>
      </c>
      <c r="N1668" s="64" t="str">
        <f>+IF(Tabla1[[#This Row],[F PMPI]]="SÍ","No","Sí")</f>
        <v>No</v>
      </c>
      <c r="O1668" s="65">
        <f>+Tabla1[[#This Row],[PVL]]*1.055</f>
        <v>27877.286239999998</v>
      </c>
      <c r="P1668" s="65">
        <f>+Tabla1[[#This Row],[PVL]]*1.43</f>
        <v>37786.274239999999</v>
      </c>
      <c r="Q1668" s="66" t="str">
        <f>+HYPERLINK(Tabla1[[#This Row],[PAG]])</f>
        <v>https://todomusica.com.ar/productos-sin-categorias-de-netsuite/6220-jb2015-2.html</v>
      </c>
      <c r="R1668" s="67"/>
      <c r="S1668" s="68"/>
      <c r="T1668" s="69"/>
      <c r="U1668" s="69"/>
      <c r="V1668" s="69"/>
      <c r="W1668" s="69"/>
      <c r="X1668" s="69"/>
      <c r="Y1668" s="35"/>
      <c r="Z1668" s="35" t="s">
        <v>25675</v>
      </c>
      <c r="AA1668" s="36">
        <v>1</v>
      </c>
      <c r="AB1668" s="35" t="s">
        <v>9849</v>
      </c>
      <c r="AC1668" s="35" t="str">
        <f>+IF(Tabla1[[#This Row],[STK]]="no","Sin STK", "STK disponible")</f>
        <v>Sin STK</v>
      </c>
      <c r="AD1668" s="35">
        <f>+I1668*J1668</f>
        <v>0</v>
      </c>
      <c r="AE1668" s="35">
        <f>+I1668*K1668</f>
        <v>0</v>
      </c>
      <c r="AF1668" s="36">
        <f>IF(Tabla1[[#This Row],[ref pack]]=1,Tabla1[[#This Row],[Pedido]],LCM(Tabla1[[#This Row],[MC VIEJO]],Tabla1[[#This Row],[Pedido]]))</f>
        <v>1</v>
      </c>
      <c r="AG1668" s="36">
        <f>+VLOOKUP(Tabla1[[#This Row],[Artículo]],'.'!$B$2:$D$11481,3,)</f>
        <v>1</v>
      </c>
      <c r="AH1668" s="37" t="str">
        <f>+IFERROR(SEARCH("pack",Tabla1[[#This Row],[PACK]]),"")</f>
        <v/>
      </c>
    </row>
    <row r="1669" spans="1:34" ht="24" customHeight="1" x14ac:dyDescent="0.2">
      <c r="A1669" s="50" t="s">
        <v>3026</v>
      </c>
      <c r="B1669" s="60" t="s">
        <v>3086</v>
      </c>
      <c r="C1669" s="61" t="s">
        <v>3087</v>
      </c>
      <c r="D1669" s="52" t="s">
        <v>9841</v>
      </c>
      <c r="E1669" s="53">
        <v>17675.740000000002</v>
      </c>
      <c r="F1669" s="23" t="str">
        <f>+IFERROR(VLOOKUP(Tabla1[[#This Row],[Artículo]],'..'!$B$2:$D$569000,3,),"")</f>
        <v/>
      </c>
      <c r="G1669" s="24" t="str">
        <f>IF(H1669=AF1669,"", "Error MC")</f>
        <v>Error MC</v>
      </c>
      <c r="H1669" s="62"/>
      <c r="I1669" s="54">
        <f>+Tabla1[[#This Row],[MC]]*Tabla1[[#This Row],[Pedido]]*Tabla1[[#This Row],[PVC ]]</f>
        <v>0</v>
      </c>
      <c r="J1669" s="26">
        <v>0.21</v>
      </c>
      <c r="K1669" s="63"/>
      <c r="L1669" s="28" t="s">
        <v>17</v>
      </c>
      <c r="M1669" s="53">
        <v>31012.081999999999</v>
      </c>
      <c r="N1669" s="64" t="str">
        <f>+IF(Tabla1[[#This Row],[F PMPI]]="SÍ","No","Sí")</f>
        <v>No</v>
      </c>
      <c r="O1669" s="65">
        <f>+Tabla1[[#This Row],[PVL]]*1.055</f>
        <v>32717.746509999997</v>
      </c>
      <c r="P1669" s="65">
        <f>+Tabla1[[#This Row],[PVL]]*1.43</f>
        <v>44347.277259999995</v>
      </c>
      <c r="Q1669" s="66" t="str">
        <f>+HYPERLINK(Tabla1[[#This Row],[PAG]])</f>
        <v>https://todomusica.com.ar/varios/6221-jb25a-1.html</v>
      </c>
      <c r="R1669" s="67"/>
      <c r="S1669" s="68"/>
      <c r="T1669" s="69"/>
      <c r="U1669" s="69"/>
      <c r="V1669" s="69"/>
      <c r="W1669" s="69"/>
      <c r="X1669" s="69"/>
      <c r="Y1669" s="35"/>
      <c r="Z1669" s="35" t="s">
        <v>3088</v>
      </c>
      <c r="AA1669" s="36">
        <v>1</v>
      </c>
      <c r="AB1669" s="35" t="s">
        <v>9849</v>
      </c>
      <c r="AC1669" s="35" t="str">
        <f>+IF(Tabla1[[#This Row],[STK]]="no","Sin STK", "STK disponible")</f>
        <v>STK disponible</v>
      </c>
      <c r="AD1669" s="35">
        <f>+I1669*J1669</f>
        <v>0</v>
      </c>
      <c r="AE1669" s="35">
        <f>+I1669*K1669</f>
        <v>0</v>
      </c>
      <c r="AF1669" s="36">
        <f>IF(Tabla1[[#This Row],[ref pack]]=1,Tabla1[[#This Row],[Pedido]],LCM(Tabla1[[#This Row],[MC VIEJO]],Tabla1[[#This Row],[Pedido]]))</f>
        <v>1</v>
      </c>
      <c r="AG1669" s="36">
        <f>+VLOOKUP(Tabla1[[#This Row],[Artículo]],'.'!$B$2:$D$11481,3,)</f>
        <v>1</v>
      </c>
      <c r="AH1669" s="37" t="str">
        <f>+IFERROR(SEARCH("pack",Tabla1[[#This Row],[PACK]]),"")</f>
        <v/>
      </c>
    </row>
    <row r="1670" spans="1:34" ht="24" customHeight="1" x14ac:dyDescent="0.2">
      <c r="A1670" s="50" t="s">
        <v>3026</v>
      </c>
      <c r="B1670" s="60" t="s">
        <v>3089</v>
      </c>
      <c r="C1670" s="61" t="s">
        <v>3090</v>
      </c>
      <c r="D1670" s="52" t="s">
        <v>27</v>
      </c>
      <c r="E1670" s="53">
        <v>7672.6</v>
      </c>
      <c r="F1670" s="23" t="str">
        <f>+IFERROR(VLOOKUP(Tabla1[[#This Row],[Artículo]],'..'!$B$2:$D$569000,3,),"")</f>
        <v/>
      </c>
      <c r="G1670" s="24" t="str">
        <f>IF(H1670=AF1670,"", "Error MC")</f>
        <v>Error MC</v>
      </c>
      <c r="H1670" s="62"/>
      <c r="I1670" s="54">
        <f>+Tabla1[[#This Row],[MC]]*Tabla1[[#This Row],[Pedido]]*Tabla1[[#This Row],[PVC ]]</f>
        <v>0</v>
      </c>
      <c r="J1670" s="26">
        <v>0.21</v>
      </c>
      <c r="K1670" s="63"/>
      <c r="L1670" s="28" t="s">
        <v>17</v>
      </c>
      <c r="M1670" s="53">
        <v>13461.576999999999</v>
      </c>
      <c r="N1670" s="64" t="str">
        <f>+IF(Tabla1[[#This Row],[F PMPI]]="SÍ","No","Sí")</f>
        <v>No</v>
      </c>
      <c r="O1670" s="65">
        <f>+Tabla1[[#This Row],[PVL]]*1.055</f>
        <v>14201.963734999998</v>
      </c>
      <c r="P1670" s="65">
        <f>+Tabla1[[#This Row],[PVL]]*1.43</f>
        <v>19250.055109999998</v>
      </c>
      <c r="Q1670" s="66" t="str">
        <f>+HYPERLINK(Tabla1[[#This Row],[PAG]])</f>
        <v>https://todomusica.com.ar/varios/6222-jb27a-1.html</v>
      </c>
      <c r="R1670" s="67"/>
      <c r="S1670" s="68"/>
      <c r="T1670" s="69"/>
      <c r="U1670" s="69"/>
      <c r="V1670" s="69"/>
      <c r="W1670" s="69"/>
      <c r="X1670" s="69"/>
      <c r="Y1670" s="35"/>
      <c r="Z1670" s="35" t="s">
        <v>3091</v>
      </c>
      <c r="AA1670" s="36">
        <v>1</v>
      </c>
      <c r="AB1670" s="35" t="s">
        <v>9849</v>
      </c>
      <c r="AC1670" s="35" t="str">
        <f>+IF(Tabla1[[#This Row],[STK]]="no","Sin STK", "STK disponible")</f>
        <v>Sin STK</v>
      </c>
      <c r="AD1670" s="35">
        <f>+I1670*J1670</f>
        <v>0</v>
      </c>
      <c r="AE1670" s="35">
        <f>+I1670*K1670</f>
        <v>0</v>
      </c>
      <c r="AF1670" s="36">
        <f>IF(Tabla1[[#This Row],[ref pack]]=1,Tabla1[[#This Row],[Pedido]],LCM(Tabla1[[#This Row],[MC VIEJO]],Tabla1[[#This Row],[Pedido]]))</f>
        <v>1</v>
      </c>
      <c r="AG1670" s="36">
        <f>+VLOOKUP(Tabla1[[#This Row],[Artículo]],'.'!$B$2:$D$11481,3,)</f>
        <v>1</v>
      </c>
      <c r="AH1670" s="37" t="str">
        <f>+IFERROR(SEARCH("pack",Tabla1[[#This Row],[PACK]]),"")</f>
        <v/>
      </c>
    </row>
    <row r="1671" spans="1:34" ht="24" customHeight="1" x14ac:dyDescent="0.2">
      <c r="A1671" s="50" t="s">
        <v>3026</v>
      </c>
      <c r="B1671" s="60" t="s">
        <v>3092</v>
      </c>
      <c r="C1671" s="61" t="s">
        <v>3093</v>
      </c>
      <c r="D1671" s="52" t="s">
        <v>9841</v>
      </c>
      <c r="E1671" s="53">
        <v>19979.830000000002</v>
      </c>
      <c r="F1671" s="23" t="str">
        <f>+IFERROR(VLOOKUP(Tabla1[[#This Row],[Artículo]],'..'!$B$2:$D$569000,3,),"")</f>
        <v/>
      </c>
      <c r="G1671" s="24" t="str">
        <f>IF(H1671=AF1671,"", "Error MC")</f>
        <v>Error MC</v>
      </c>
      <c r="H1671" s="62"/>
      <c r="I1671" s="54">
        <f>+Tabla1[[#This Row],[MC]]*Tabla1[[#This Row],[Pedido]]*Tabla1[[#This Row],[PVC ]]</f>
        <v>0</v>
      </c>
      <c r="J1671" s="26">
        <v>0.21</v>
      </c>
      <c r="K1671" s="63"/>
      <c r="L1671" s="28" t="s">
        <v>17</v>
      </c>
      <c r="M1671" s="53">
        <v>35054.608</v>
      </c>
      <c r="N1671" s="64" t="str">
        <f>+IF(Tabla1[[#This Row],[F PMPI]]="SÍ","No","Sí")</f>
        <v>No</v>
      </c>
      <c r="O1671" s="65">
        <f>+Tabla1[[#This Row],[PVL]]*1.055</f>
        <v>36982.611440000001</v>
      </c>
      <c r="P1671" s="65">
        <f>+Tabla1[[#This Row],[PVL]]*1.43</f>
        <v>50128.089439999996</v>
      </c>
      <c r="Q1671" s="66" t="str">
        <f>+HYPERLINK(Tabla1[[#This Row],[PAG]])</f>
        <v>https://todomusica.com.ar/varios/6223-jb32a-2.html</v>
      </c>
      <c r="R1671" s="67"/>
      <c r="S1671" s="68"/>
      <c r="T1671" s="69"/>
      <c r="U1671" s="69"/>
      <c r="V1671" s="69"/>
      <c r="W1671" s="69"/>
      <c r="X1671" s="69"/>
      <c r="Y1671" s="35"/>
      <c r="Z1671" s="35" t="s">
        <v>3094</v>
      </c>
      <c r="AA1671" s="36">
        <v>1</v>
      </c>
      <c r="AB1671" s="35" t="s">
        <v>9849</v>
      </c>
      <c r="AC1671" s="35" t="str">
        <f>+IF(Tabla1[[#This Row],[STK]]="no","Sin STK", "STK disponible")</f>
        <v>STK disponible</v>
      </c>
      <c r="AD1671" s="35">
        <f>+I1671*J1671</f>
        <v>0</v>
      </c>
      <c r="AE1671" s="35">
        <f>+I1671*K1671</f>
        <v>0</v>
      </c>
      <c r="AF1671" s="36">
        <f>IF(Tabla1[[#This Row],[ref pack]]=1,Tabla1[[#This Row],[Pedido]],LCM(Tabla1[[#This Row],[MC VIEJO]],Tabla1[[#This Row],[Pedido]]))</f>
        <v>1</v>
      </c>
      <c r="AG1671" s="36">
        <f>+VLOOKUP(Tabla1[[#This Row],[Artículo]],'.'!$B$2:$D$11481,3,)</f>
        <v>1</v>
      </c>
      <c r="AH1671" s="37" t="str">
        <f>+IFERROR(SEARCH("pack",Tabla1[[#This Row],[PACK]]),"")</f>
        <v/>
      </c>
    </row>
    <row r="1672" spans="1:34" ht="24" customHeight="1" x14ac:dyDescent="0.2">
      <c r="A1672" s="50" t="s">
        <v>3026</v>
      </c>
      <c r="B1672" s="60" t="s">
        <v>3095</v>
      </c>
      <c r="C1672" s="61" t="s">
        <v>3096</v>
      </c>
      <c r="D1672" s="52" t="s">
        <v>27</v>
      </c>
      <c r="E1672" s="53">
        <v>24589.02</v>
      </c>
      <c r="F1672" s="23" t="str">
        <f>+IFERROR(VLOOKUP(Tabla1[[#This Row],[Artículo]],'..'!$B$2:$D$569000,3,),"")</f>
        <v/>
      </c>
      <c r="G1672" s="24" t="str">
        <f>IF(H1672=AF1672,"", "Error MC")</f>
        <v>Error MC</v>
      </c>
      <c r="H1672" s="62"/>
      <c r="I1672" s="54">
        <f>+Tabla1[[#This Row],[MC]]*Tabla1[[#This Row],[Pedido]]*Tabla1[[#This Row],[PVC ]]</f>
        <v>0</v>
      </c>
      <c r="J1672" s="26">
        <v>0.21</v>
      </c>
      <c r="K1672" s="63"/>
      <c r="L1672" s="28" t="s">
        <v>17</v>
      </c>
      <c r="M1672" s="53">
        <v>43141.436999999998</v>
      </c>
      <c r="N1672" s="64" t="str">
        <f>+IF(Tabla1[[#This Row],[F PMPI]]="SÍ","No","Sí")</f>
        <v>No</v>
      </c>
      <c r="O1672" s="65">
        <f>+Tabla1[[#This Row],[PVL]]*1.055</f>
        <v>45514.216034999998</v>
      </c>
      <c r="P1672" s="65">
        <f>+Tabla1[[#This Row],[PVL]]*1.43</f>
        <v>61692.254909999996</v>
      </c>
      <c r="Q1672" s="66" t="str">
        <f>+HYPERLINK(Tabla1[[#This Row],[PAG]])</f>
        <v>https://todomusica.com.ar/varios/6224-jb37a-2.html</v>
      </c>
      <c r="R1672" s="67"/>
      <c r="S1672" s="68"/>
      <c r="T1672" s="69"/>
      <c r="U1672" s="69"/>
      <c r="V1672" s="69"/>
      <c r="W1672" s="69"/>
      <c r="X1672" s="69"/>
      <c r="Y1672" s="35"/>
      <c r="Z1672" s="35" t="s">
        <v>3097</v>
      </c>
      <c r="AA1672" s="36">
        <v>1</v>
      </c>
      <c r="AB1672" s="35" t="s">
        <v>9849</v>
      </c>
      <c r="AC1672" s="35" t="str">
        <f>+IF(Tabla1[[#This Row],[STK]]="no","Sin STK", "STK disponible")</f>
        <v>Sin STK</v>
      </c>
      <c r="AD1672" s="35">
        <f>+I1672*J1672</f>
        <v>0</v>
      </c>
      <c r="AE1672" s="35">
        <f>+I1672*K1672</f>
        <v>0</v>
      </c>
      <c r="AF1672" s="36">
        <f>IF(Tabla1[[#This Row],[ref pack]]=1,Tabla1[[#This Row],[Pedido]],LCM(Tabla1[[#This Row],[MC VIEJO]],Tabla1[[#This Row],[Pedido]]))</f>
        <v>1</v>
      </c>
      <c r="AG1672" s="36">
        <f>+VLOOKUP(Tabla1[[#This Row],[Artículo]],'.'!$B$2:$D$11481,3,)</f>
        <v>1</v>
      </c>
      <c r="AH1672" s="37" t="str">
        <f>+IFERROR(SEARCH("pack",Tabla1[[#This Row],[PACK]]),"")</f>
        <v/>
      </c>
    </row>
    <row r="1673" spans="1:34" ht="24" customHeight="1" x14ac:dyDescent="0.2">
      <c r="A1673" s="50" t="s">
        <v>3026</v>
      </c>
      <c r="B1673" s="60" t="s">
        <v>3098</v>
      </c>
      <c r="C1673" s="61" t="s">
        <v>3099</v>
      </c>
      <c r="D1673" s="52" t="s">
        <v>9841</v>
      </c>
      <c r="E1673" s="53">
        <v>42403.69</v>
      </c>
      <c r="F1673" s="23" t="str">
        <f>+IFERROR(VLOOKUP(Tabla1[[#This Row],[Artículo]],'..'!$B$2:$D$569000,3,),"")</f>
        <v/>
      </c>
      <c r="G1673" s="24" t="str">
        <f>IF(H1673=AF1673,"", "Error MC")</f>
        <v>Error MC</v>
      </c>
      <c r="H1673" s="62"/>
      <c r="I1673" s="54">
        <f>+Tabla1[[#This Row],[MC]]*Tabla1[[#This Row],[Pedido]]*Tabla1[[#This Row],[PVC ]]</f>
        <v>0</v>
      </c>
      <c r="J1673" s="26">
        <v>0.21</v>
      </c>
      <c r="K1673" s="63"/>
      <c r="L1673" s="28" t="s">
        <v>17</v>
      </c>
      <c r="M1673" s="53">
        <v>74397.274000000005</v>
      </c>
      <c r="N1673" s="64" t="str">
        <f>+IF(Tabla1[[#This Row],[F PMPI]]="SÍ","No","Sí")</f>
        <v>No</v>
      </c>
      <c r="O1673" s="65">
        <f>+Tabla1[[#This Row],[PVL]]*1.055</f>
        <v>78489.124070000005</v>
      </c>
      <c r="P1673" s="65">
        <f>+Tabla1[[#This Row],[PVL]]*1.43</f>
        <v>106388.10182</v>
      </c>
      <c r="Q1673" s="66" t="str">
        <f>+HYPERLINK(Tabla1[[#This Row],[PAG]])</f>
        <v>https://todomusica.com.ar/efectos-de-percusion/6225-jb550.html</v>
      </c>
      <c r="R1673" s="67"/>
      <c r="S1673" s="68"/>
      <c r="T1673" s="69"/>
      <c r="U1673" s="69"/>
      <c r="V1673" s="69"/>
      <c r="W1673" s="69"/>
      <c r="X1673" s="69"/>
      <c r="Y1673" s="35"/>
      <c r="Z1673" s="35" t="s">
        <v>25676</v>
      </c>
      <c r="AA1673" s="36">
        <v>1</v>
      </c>
      <c r="AB1673" s="35" t="s">
        <v>9849</v>
      </c>
      <c r="AC1673" s="35" t="str">
        <f>+IF(Tabla1[[#This Row],[STK]]="no","Sin STK", "STK disponible")</f>
        <v>STK disponible</v>
      </c>
      <c r="AD1673" s="35">
        <f>+I1673*J1673</f>
        <v>0</v>
      </c>
      <c r="AE1673" s="35">
        <f>+I1673*K1673</f>
        <v>0</v>
      </c>
      <c r="AF1673" s="36">
        <f>IF(Tabla1[[#This Row],[ref pack]]=1,Tabla1[[#This Row],[Pedido]],LCM(Tabla1[[#This Row],[MC VIEJO]],Tabla1[[#This Row],[Pedido]]))</f>
        <v>1</v>
      </c>
      <c r="AG1673" s="36">
        <f>+VLOOKUP(Tabla1[[#This Row],[Artículo]],'.'!$B$2:$D$11481,3,)</f>
        <v>1</v>
      </c>
      <c r="AH1673" s="37" t="str">
        <f>+IFERROR(SEARCH("pack",Tabla1[[#This Row],[PACK]]),"")</f>
        <v/>
      </c>
    </row>
    <row r="1674" spans="1:34" ht="24" customHeight="1" x14ac:dyDescent="0.2">
      <c r="A1674" s="50" t="s">
        <v>3026</v>
      </c>
      <c r="B1674" s="60" t="s">
        <v>3100</v>
      </c>
      <c r="C1674" s="61" t="s">
        <v>3101</v>
      </c>
      <c r="D1674" s="52" t="s">
        <v>9841</v>
      </c>
      <c r="E1674" s="53">
        <v>26806.92</v>
      </c>
      <c r="F1674" s="23" t="str">
        <f>+IFERROR(VLOOKUP(Tabla1[[#This Row],[Artículo]],'..'!$B$2:$D$569000,3,),"")</f>
        <v/>
      </c>
      <c r="G1674" s="24" t="str">
        <f>IF(H1674=AF1674,"", "Error MC")</f>
        <v>Error MC</v>
      </c>
      <c r="H1674" s="62"/>
      <c r="I1674" s="54">
        <f>+Tabla1[[#This Row],[MC]]*Tabla1[[#This Row],[Pedido]]*Tabla1[[#This Row],[PVC ]]</f>
        <v>0</v>
      </c>
      <c r="J1674" s="26">
        <v>0.21</v>
      </c>
      <c r="K1674" s="63"/>
      <c r="L1674" s="28" t="s">
        <v>17</v>
      </c>
      <c r="M1674" s="53">
        <v>47032.735999999997</v>
      </c>
      <c r="N1674" s="64" t="str">
        <f>+IF(Tabla1[[#This Row],[F PMPI]]="SÍ","No","Sí")</f>
        <v>No</v>
      </c>
      <c r="O1674" s="65">
        <f>+Tabla1[[#This Row],[PVL]]*1.055</f>
        <v>49619.536479999995</v>
      </c>
      <c r="P1674" s="65">
        <f>+Tabla1[[#This Row],[PVL]]*1.43</f>
        <v>67256.812479999993</v>
      </c>
      <c r="Q1674" s="66" t="str">
        <f>+HYPERLINK(Tabla1[[#This Row],[PAG]])</f>
        <v>https://todomusica.com.ar/efectos-de-percusion/6226-jb565.html</v>
      </c>
      <c r="R1674" s="67"/>
      <c r="S1674" s="68"/>
      <c r="T1674" s="69"/>
      <c r="U1674" s="69"/>
      <c r="V1674" s="69"/>
      <c r="W1674" s="69"/>
      <c r="X1674" s="69"/>
      <c r="Y1674" s="35"/>
      <c r="Z1674" s="35" t="s">
        <v>25677</v>
      </c>
      <c r="AA1674" s="36">
        <v>1</v>
      </c>
      <c r="AB1674" s="35" t="s">
        <v>9849</v>
      </c>
      <c r="AC1674" s="35" t="str">
        <f>+IF(Tabla1[[#This Row],[STK]]="no","Sin STK", "STK disponible")</f>
        <v>STK disponible</v>
      </c>
      <c r="AD1674" s="35">
        <f>+I1674*J1674</f>
        <v>0</v>
      </c>
      <c r="AE1674" s="35">
        <f>+I1674*K1674</f>
        <v>0</v>
      </c>
      <c r="AF1674" s="36">
        <f>IF(Tabla1[[#This Row],[ref pack]]=1,Tabla1[[#This Row],[Pedido]],LCM(Tabla1[[#This Row],[MC VIEJO]],Tabla1[[#This Row],[Pedido]]))</f>
        <v>1</v>
      </c>
      <c r="AG1674" s="36">
        <f>+VLOOKUP(Tabla1[[#This Row],[Artículo]],'.'!$B$2:$D$11481,3,)</f>
        <v>1</v>
      </c>
      <c r="AH1674" s="37" t="str">
        <f>+IFERROR(SEARCH("pack",Tabla1[[#This Row],[PACK]]),"")</f>
        <v/>
      </c>
    </row>
    <row r="1675" spans="1:34" ht="24" customHeight="1" x14ac:dyDescent="0.2">
      <c r="A1675" s="50" t="s">
        <v>3026</v>
      </c>
      <c r="B1675" s="60" t="s">
        <v>3102</v>
      </c>
      <c r="C1675" s="61" t="s">
        <v>3103</v>
      </c>
      <c r="D1675" s="52" t="s">
        <v>27</v>
      </c>
      <c r="E1675" s="53">
        <v>6969.82</v>
      </c>
      <c r="F1675" s="23" t="str">
        <f>+IFERROR(VLOOKUP(Tabla1[[#This Row],[Artículo]],'..'!$B$2:$D$569000,3,),"")</f>
        <v/>
      </c>
      <c r="G1675" s="24" t="str">
        <f>IF(H1675=AF1675,"", "Error MC")</f>
        <v>Error MC</v>
      </c>
      <c r="H1675" s="62"/>
      <c r="I1675" s="54">
        <f>+Tabla1[[#This Row],[MC]]*Tabla1[[#This Row],[Pedido]]*Tabla1[[#This Row],[PVC ]]</f>
        <v>0</v>
      </c>
      <c r="J1675" s="26">
        <v>0.21</v>
      </c>
      <c r="K1675" s="63"/>
      <c r="L1675" s="28" t="s">
        <v>17</v>
      </c>
      <c r="M1675" s="53">
        <v>12228.55</v>
      </c>
      <c r="N1675" s="64" t="str">
        <f>+IF(Tabla1[[#This Row],[F PMPI]]="SÍ","No","Sí")</f>
        <v>No</v>
      </c>
      <c r="O1675" s="65">
        <f>+Tabla1[[#This Row],[PVL]]*1.055</f>
        <v>12901.120249999998</v>
      </c>
      <c r="P1675" s="65">
        <f>+Tabla1[[#This Row],[PVL]]*1.43</f>
        <v>17486.826499999999</v>
      </c>
      <c r="Q1675" s="66" t="str">
        <f>+HYPERLINK(Tabla1[[#This Row],[PAG]])</f>
        <v>https://todomusica.com.ar/panderetas/6227-jb900bk.html</v>
      </c>
      <c r="R1675" s="67"/>
      <c r="S1675" s="68"/>
      <c r="T1675" s="69"/>
      <c r="U1675" s="69"/>
      <c r="V1675" s="69"/>
      <c r="W1675" s="69"/>
      <c r="X1675" s="69"/>
      <c r="Y1675" s="35"/>
      <c r="Z1675" s="35" t="s">
        <v>3104</v>
      </c>
      <c r="AA1675" s="36">
        <v>1</v>
      </c>
      <c r="AB1675" s="35" t="s">
        <v>9849</v>
      </c>
      <c r="AC1675" s="35" t="str">
        <f>+IF(Tabla1[[#This Row],[STK]]="no","Sin STK", "STK disponible")</f>
        <v>Sin STK</v>
      </c>
      <c r="AD1675" s="35">
        <f>+I1675*J1675</f>
        <v>0</v>
      </c>
      <c r="AE1675" s="35">
        <f>+I1675*K1675</f>
        <v>0</v>
      </c>
      <c r="AF1675" s="36">
        <f>IF(Tabla1[[#This Row],[ref pack]]=1,Tabla1[[#This Row],[Pedido]],LCM(Tabla1[[#This Row],[MC VIEJO]],Tabla1[[#This Row],[Pedido]]))</f>
        <v>1</v>
      </c>
      <c r="AG1675" s="36">
        <f>+VLOOKUP(Tabla1[[#This Row],[Artículo]],'.'!$B$2:$D$11481,3,)</f>
        <v>1</v>
      </c>
      <c r="AH1675" s="37" t="str">
        <f>+IFERROR(SEARCH("pack",Tabla1[[#This Row],[PACK]]),"")</f>
        <v/>
      </c>
    </row>
    <row r="1676" spans="1:34" ht="24" customHeight="1" x14ac:dyDescent="0.2">
      <c r="A1676" s="50" t="s">
        <v>3026</v>
      </c>
      <c r="B1676" s="60" t="s">
        <v>3105</v>
      </c>
      <c r="C1676" s="61" t="s">
        <v>3106</v>
      </c>
      <c r="D1676" s="52" t="s">
        <v>27</v>
      </c>
      <c r="E1676" s="53">
        <v>6969.82</v>
      </c>
      <c r="F1676" s="23" t="str">
        <f>+IFERROR(VLOOKUP(Tabla1[[#This Row],[Artículo]],'..'!$B$2:$D$569000,3,),"")</f>
        <v/>
      </c>
      <c r="G1676" s="24" t="str">
        <f>IF(H1676=AF1676,"", "Error MC")</f>
        <v>Error MC</v>
      </c>
      <c r="H1676" s="62"/>
      <c r="I1676" s="54">
        <f>+Tabla1[[#This Row],[MC]]*Tabla1[[#This Row],[Pedido]]*Tabla1[[#This Row],[PVC ]]</f>
        <v>0</v>
      </c>
      <c r="J1676" s="26">
        <v>0.21</v>
      </c>
      <c r="K1676" s="63"/>
      <c r="L1676" s="28" t="s">
        <v>17</v>
      </c>
      <c r="M1676" s="53">
        <v>12228.55</v>
      </c>
      <c r="N1676" s="64" t="str">
        <f>+IF(Tabla1[[#This Row],[F PMPI]]="SÍ","No","Sí")</f>
        <v>No</v>
      </c>
      <c r="O1676" s="65">
        <f>+Tabla1[[#This Row],[PVL]]*1.055</f>
        <v>12901.120249999998</v>
      </c>
      <c r="P1676" s="65">
        <f>+Tabla1[[#This Row],[PVL]]*1.43</f>
        <v>17486.826499999999</v>
      </c>
      <c r="Q1676" s="66" t="str">
        <f>+HYPERLINK(Tabla1[[#This Row],[PAG]])</f>
        <v>http://www.todomusica.com.ar/bombos-bongoe-tumbadiras-/18708-jb900bl.html</v>
      </c>
      <c r="R1676" s="67"/>
      <c r="S1676" s="68"/>
      <c r="T1676" s="69"/>
      <c r="U1676" s="69"/>
      <c r="V1676" s="69"/>
      <c r="W1676" s="69"/>
      <c r="X1676" s="69"/>
      <c r="Y1676" s="35"/>
      <c r="Z1676" s="35" t="s">
        <v>25678</v>
      </c>
      <c r="AA1676" s="36">
        <v>1</v>
      </c>
      <c r="AB1676" s="35" t="s">
        <v>9849</v>
      </c>
      <c r="AC1676" s="35" t="str">
        <f>+IF(Tabla1[[#This Row],[STK]]="no","Sin STK", "STK disponible")</f>
        <v>Sin STK</v>
      </c>
      <c r="AD1676" s="35">
        <f>+I1676*J1676</f>
        <v>0</v>
      </c>
      <c r="AE1676" s="35">
        <f>+I1676*K1676</f>
        <v>0</v>
      </c>
      <c r="AF1676" s="36">
        <f>IF(Tabla1[[#This Row],[ref pack]]=1,Tabla1[[#This Row],[Pedido]],LCM(Tabla1[[#This Row],[MC VIEJO]],Tabla1[[#This Row],[Pedido]]))</f>
        <v>1</v>
      </c>
      <c r="AG1676" s="36">
        <f>+VLOOKUP(Tabla1[[#This Row],[Artículo]],'.'!$B$2:$D$11481,3,)</f>
        <v>1</v>
      </c>
      <c r="AH1676" s="37" t="str">
        <f>+IFERROR(SEARCH("pack",Tabla1[[#This Row],[PACK]]),"")</f>
        <v/>
      </c>
    </row>
    <row r="1677" spans="1:34" ht="24" customHeight="1" x14ac:dyDescent="0.2">
      <c r="A1677" s="50" t="s">
        <v>3026</v>
      </c>
      <c r="B1677" s="60" t="s">
        <v>3107</v>
      </c>
      <c r="C1677" s="61" t="s">
        <v>3108</v>
      </c>
      <c r="D1677" s="52" t="s">
        <v>27</v>
      </c>
      <c r="E1677" s="53">
        <v>6969.82</v>
      </c>
      <c r="F1677" s="23" t="str">
        <f>+IFERROR(VLOOKUP(Tabla1[[#This Row],[Artículo]],'..'!$B$2:$D$569000,3,),"")</f>
        <v/>
      </c>
      <c r="G1677" s="24" t="str">
        <f>IF(H1677=AF1677,"", "Error MC")</f>
        <v>Error MC</v>
      </c>
      <c r="H1677" s="62"/>
      <c r="I1677" s="54">
        <f>+Tabla1[[#This Row],[MC]]*Tabla1[[#This Row],[Pedido]]*Tabla1[[#This Row],[PVC ]]</f>
        <v>0</v>
      </c>
      <c r="J1677" s="26">
        <v>0.21</v>
      </c>
      <c r="K1677" s="63"/>
      <c r="L1677" s="28" t="s">
        <v>17</v>
      </c>
      <c r="M1677" s="53">
        <v>12228.55</v>
      </c>
      <c r="N1677" s="64" t="str">
        <f>+IF(Tabla1[[#This Row],[F PMPI]]="SÍ","No","Sí")</f>
        <v>No</v>
      </c>
      <c r="O1677" s="65">
        <f>+Tabla1[[#This Row],[PVL]]*1.055</f>
        <v>12901.120249999998</v>
      </c>
      <c r="P1677" s="65">
        <f>+Tabla1[[#This Row],[PVL]]*1.43</f>
        <v>17486.826499999999</v>
      </c>
      <c r="Q1677" s="66" t="str">
        <f>+HYPERLINK(Tabla1[[#This Row],[PAG]])</f>
        <v>http://www.todomusica.com.ar/bombos-bongoe-tumbadiras-/18709-jb900gr.html</v>
      </c>
      <c r="R1677" s="67"/>
      <c r="S1677" s="68"/>
      <c r="T1677" s="69"/>
      <c r="U1677" s="69"/>
      <c r="V1677" s="69"/>
      <c r="W1677" s="69"/>
      <c r="X1677" s="69"/>
      <c r="Y1677" s="35"/>
      <c r="Z1677" s="35" t="s">
        <v>25679</v>
      </c>
      <c r="AA1677" s="36">
        <v>1</v>
      </c>
      <c r="AB1677" s="35" t="s">
        <v>9849</v>
      </c>
      <c r="AC1677" s="35" t="str">
        <f>+IF(Tabla1[[#This Row],[STK]]="no","Sin STK", "STK disponible")</f>
        <v>Sin STK</v>
      </c>
      <c r="AD1677" s="35">
        <f>+I1677*J1677</f>
        <v>0</v>
      </c>
      <c r="AE1677" s="35">
        <f>+I1677*K1677</f>
        <v>0</v>
      </c>
      <c r="AF1677" s="36">
        <f>IF(Tabla1[[#This Row],[ref pack]]=1,Tabla1[[#This Row],[Pedido]],LCM(Tabla1[[#This Row],[MC VIEJO]],Tabla1[[#This Row],[Pedido]]))</f>
        <v>1</v>
      </c>
      <c r="AG1677" s="36">
        <f>+VLOOKUP(Tabla1[[#This Row],[Artículo]],'.'!$B$2:$D$11481,3,)</f>
        <v>1</v>
      </c>
      <c r="AH1677" s="37" t="str">
        <f>+IFERROR(SEARCH("pack",Tabla1[[#This Row],[PACK]]),"")</f>
        <v/>
      </c>
    </row>
    <row r="1678" spans="1:34" ht="24" customHeight="1" x14ac:dyDescent="0.2">
      <c r="A1678" s="50" t="s">
        <v>3026</v>
      </c>
      <c r="B1678" s="60" t="s">
        <v>3109</v>
      </c>
      <c r="C1678" s="61" t="s">
        <v>3110</v>
      </c>
      <c r="D1678" s="52" t="s">
        <v>27</v>
      </c>
      <c r="E1678" s="53">
        <v>6969.82</v>
      </c>
      <c r="F1678" s="23" t="str">
        <f>+IFERROR(VLOOKUP(Tabla1[[#This Row],[Artículo]],'..'!$B$2:$D$569000,3,),"")</f>
        <v/>
      </c>
      <c r="G1678" s="24" t="str">
        <f>IF(H1678=AF1678,"", "Error MC")</f>
        <v>Error MC</v>
      </c>
      <c r="H1678" s="62"/>
      <c r="I1678" s="54">
        <f>+Tabla1[[#This Row],[MC]]*Tabla1[[#This Row],[Pedido]]*Tabla1[[#This Row],[PVC ]]</f>
        <v>0</v>
      </c>
      <c r="J1678" s="26">
        <v>0.21</v>
      </c>
      <c r="K1678" s="63"/>
      <c r="L1678" s="28" t="s">
        <v>17</v>
      </c>
      <c r="M1678" s="53">
        <v>12228.55</v>
      </c>
      <c r="N1678" s="64" t="str">
        <f>+IF(Tabla1[[#This Row],[F PMPI]]="SÍ","No","Sí")</f>
        <v>No</v>
      </c>
      <c r="O1678" s="65">
        <f>+Tabla1[[#This Row],[PVL]]*1.055</f>
        <v>12901.120249999998</v>
      </c>
      <c r="P1678" s="65">
        <f>+Tabla1[[#This Row],[PVL]]*1.43</f>
        <v>17486.826499999999</v>
      </c>
      <c r="Q1678" s="66" t="str">
        <f>+HYPERLINK(Tabla1[[#This Row],[PAG]])</f>
        <v>http://www.todomusica.com.ar/bombos-bongoe-tumbadiras-/18710-jb900rd.html</v>
      </c>
      <c r="R1678" s="67"/>
      <c r="S1678" s="68"/>
      <c r="T1678" s="69"/>
      <c r="U1678" s="69"/>
      <c r="V1678" s="69"/>
      <c r="W1678" s="69"/>
      <c r="X1678" s="69"/>
      <c r="Y1678" s="35"/>
      <c r="Z1678" s="35" t="s">
        <v>25680</v>
      </c>
      <c r="AA1678" s="36">
        <v>1</v>
      </c>
      <c r="AB1678" s="35" t="s">
        <v>9849</v>
      </c>
      <c r="AC1678" s="35" t="str">
        <f>+IF(Tabla1[[#This Row],[STK]]="no","Sin STK", "STK disponible")</f>
        <v>Sin STK</v>
      </c>
      <c r="AD1678" s="35">
        <f>+I1678*J1678</f>
        <v>0</v>
      </c>
      <c r="AE1678" s="35">
        <f>+I1678*K1678</f>
        <v>0</v>
      </c>
      <c r="AF1678" s="36">
        <f>IF(Tabla1[[#This Row],[ref pack]]=1,Tabla1[[#This Row],[Pedido]],LCM(Tabla1[[#This Row],[MC VIEJO]],Tabla1[[#This Row],[Pedido]]))</f>
        <v>1</v>
      </c>
      <c r="AG1678" s="36">
        <f>+VLOOKUP(Tabla1[[#This Row],[Artículo]],'.'!$B$2:$D$11481,3,)</f>
        <v>1</v>
      </c>
      <c r="AH1678" s="37" t="str">
        <f>+IFERROR(SEARCH("pack",Tabla1[[#This Row],[PACK]]),"")</f>
        <v/>
      </c>
    </row>
    <row r="1679" spans="1:34" ht="24" customHeight="1" x14ac:dyDescent="0.2">
      <c r="A1679" s="50" t="s">
        <v>3026</v>
      </c>
      <c r="B1679" s="60" t="s">
        <v>3111</v>
      </c>
      <c r="C1679" s="61" t="s">
        <v>3112</v>
      </c>
      <c r="D1679" s="52" t="s">
        <v>27</v>
      </c>
      <c r="E1679" s="53">
        <v>6969.82</v>
      </c>
      <c r="F1679" s="23" t="str">
        <f>+IFERROR(VLOOKUP(Tabla1[[#This Row],[Artículo]],'..'!$B$2:$D$569000,3,),"")</f>
        <v/>
      </c>
      <c r="G1679" s="24" t="str">
        <f>IF(H1679=AF1679,"", "Error MC")</f>
        <v>Error MC</v>
      </c>
      <c r="H1679" s="62"/>
      <c r="I1679" s="54">
        <f>+Tabla1[[#This Row],[MC]]*Tabla1[[#This Row],[Pedido]]*Tabla1[[#This Row],[PVC ]]</f>
        <v>0</v>
      </c>
      <c r="J1679" s="26">
        <v>0.21</v>
      </c>
      <c r="K1679" s="63"/>
      <c r="L1679" s="28" t="s">
        <v>17</v>
      </c>
      <c r="M1679" s="53">
        <v>12228.55</v>
      </c>
      <c r="N1679" s="64" t="str">
        <f>+IF(Tabla1[[#This Row],[F PMPI]]="SÍ","No","Sí")</f>
        <v>No</v>
      </c>
      <c r="O1679" s="65">
        <f>+Tabla1[[#This Row],[PVL]]*1.055</f>
        <v>12901.120249999998</v>
      </c>
      <c r="P1679" s="65">
        <f>+Tabla1[[#This Row],[PVL]]*1.43</f>
        <v>17486.826499999999</v>
      </c>
      <c r="Q1679" s="66" t="str">
        <f>+HYPERLINK(Tabla1[[#This Row],[PAG]])</f>
        <v>http://www.todomusica.com.ar/bombos-bongoe-tumbadiras-/18711-jb900yl.html</v>
      </c>
      <c r="R1679" s="67"/>
      <c r="S1679" s="68"/>
      <c r="T1679" s="69"/>
      <c r="U1679" s="69"/>
      <c r="V1679" s="69"/>
      <c r="W1679" s="69"/>
      <c r="X1679" s="69"/>
      <c r="Y1679" s="35"/>
      <c r="Z1679" s="35" t="s">
        <v>25681</v>
      </c>
      <c r="AA1679" s="36">
        <v>1</v>
      </c>
      <c r="AB1679" s="35" t="s">
        <v>9849</v>
      </c>
      <c r="AC1679" s="35" t="str">
        <f>+IF(Tabla1[[#This Row],[STK]]="no","Sin STK", "STK disponible")</f>
        <v>Sin STK</v>
      </c>
      <c r="AD1679" s="35">
        <f>+I1679*J1679</f>
        <v>0</v>
      </c>
      <c r="AE1679" s="35">
        <f>+I1679*K1679</f>
        <v>0</v>
      </c>
      <c r="AF1679" s="36">
        <f>IF(Tabla1[[#This Row],[ref pack]]=1,Tabla1[[#This Row],[Pedido]],LCM(Tabla1[[#This Row],[MC VIEJO]],Tabla1[[#This Row],[Pedido]]))</f>
        <v>1</v>
      </c>
      <c r="AG1679" s="36">
        <f>+VLOOKUP(Tabla1[[#This Row],[Artículo]],'.'!$B$2:$D$11481,3,)</f>
        <v>1</v>
      </c>
      <c r="AH1679" s="37" t="str">
        <f>+IFERROR(SEARCH("pack",Tabla1[[#This Row],[PACK]]),"")</f>
        <v/>
      </c>
    </row>
    <row r="1680" spans="1:34" ht="24" customHeight="1" x14ac:dyDescent="0.2">
      <c r="A1680" s="50" t="s">
        <v>3026</v>
      </c>
      <c r="B1680" s="60" t="s">
        <v>3113</v>
      </c>
      <c r="C1680" s="61" t="s">
        <v>3114</v>
      </c>
      <c r="D1680" s="52" t="s">
        <v>27</v>
      </c>
      <c r="E1680" s="53">
        <v>2680.71</v>
      </c>
      <c r="F1680" s="23" t="str">
        <f>+IFERROR(VLOOKUP(Tabla1[[#This Row],[Artículo]],'..'!$B$2:$D$569000,3,),"")</f>
        <v/>
      </c>
      <c r="G1680" s="24" t="str">
        <f>IF(H1680=AF1680,"", "Error MC")</f>
        <v>Error MC</v>
      </c>
      <c r="H1680" s="62"/>
      <c r="I1680" s="54">
        <f>+Tabla1[[#This Row],[MC]]*Tabla1[[#This Row],[Pedido]]*Tabla1[[#This Row],[PVC ]]</f>
        <v>0</v>
      </c>
      <c r="J1680" s="26">
        <v>0.21</v>
      </c>
      <c r="K1680" s="63"/>
      <c r="L1680" s="28" t="s">
        <v>17</v>
      </c>
      <c r="M1680" s="53">
        <v>4703.3059999999996</v>
      </c>
      <c r="N1680" s="64" t="str">
        <f>+IF(Tabla1[[#This Row],[F PMPI]]="SÍ","No","Sí")</f>
        <v>No</v>
      </c>
      <c r="O1680" s="65">
        <f>+Tabla1[[#This Row],[PVL]]*1.055</f>
        <v>4961.9878299999991</v>
      </c>
      <c r="P1680" s="65">
        <f>+Tabla1[[#This Row],[PVL]]*1.43</f>
        <v>6725.7275799999989</v>
      </c>
      <c r="Q1680" s="66" t="str">
        <f>+HYPERLINK(Tabla1[[#This Row],[PAG]])</f>
        <v>https://todomusica.com.ar/panderetas/8243-jb904.html</v>
      </c>
      <c r="R1680" s="67"/>
      <c r="S1680" s="68"/>
      <c r="T1680" s="69"/>
      <c r="U1680" s="69"/>
      <c r="V1680" s="69"/>
      <c r="W1680" s="69"/>
      <c r="X1680" s="69"/>
      <c r="Y1680" s="35"/>
      <c r="Z1680" s="35" t="s">
        <v>25682</v>
      </c>
      <c r="AA1680" s="36">
        <v>1</v>
      </c>
      <c r="AB1680" s="35" t="s">
        <v>9849</v>
      </c>
      <c r="AC1680" s="35" t="str">
        <f>+IF(Tabla1[[#This Row],[STK]]="no","Sin STK", "STK disponible")</f>
        <v>Sin STK</v>
      </c>
      <c r="AD1680" s="35">
        <f>+I1680*J1680</f>
        <v>0</v>
      </c>
      <c r="AE1680" s="35">
        <f>+I1680*K1680</f>
        <v>0</v>
      </c>
      <c r="AF1680" s="36">
        <f>IF(Tabla1[[#This Row],[ref pack]]=1,Tabla1[[#This Row],[Pedido]],LCM(Tabla1[[#This Row],[MC VIEJO]],Tabla1[[#This Row],[Pedido]]))</f>
        <v>1</v>
      </c>
      <c r="AG1680" s="36">
        <f>+VLOOKUP(Tabla1[[#This Row],[Artículo]],'.'!$B$2:$D$11481,3,)</f>
        <v>1</v>
      </c>
      <c r="AH1680" s="37" t="str">
        <f>+IFERROR(SEARCH("pack",Tabla1[[#This Row],[PACK]]),"")</f>
        <v/>
      </c>
    </row>
    <row r="1681" spans="1:34" ht="24" customHeight="1" x14ac:dyDescent="0.2">
      <c r="A1681" s="50" t="s">
        <v>3026</v>
      </c>
      <c r="B1681" s="60" t="s">
        <v>3115</v>
      </c>
      <c r="C1681" s="61" t="s">
        <v>3116</v>
      </c>
      <c r="D1681" s="52" t="s">
        <v>27</v>
      </c>
      <c r="E1681" s="53">
        <v>2583.2399999999998</v>
      </c>
      <c r="F1681" s="23" t="str">
        <f>+IFERROR(VLOOKUP(Tabla1[[#This Row],[Artículo]],'..'!$B$2:$D$569000,3,),"")</f>
        <v/>
      </c>
      <c r="G1681" s="24" t="str">
        <f>IF(H1681=AF1681,"", "Error MC")</f>
        <v>Error MC</v>
      </c>
      <c r="H1681" s="62"/>
      <c r="I1681" s="54">
        <f>+Tabla1[[#This Row],[MC]]*Tabla1[[#This Row],[Pedido]]*Tabla1[[#This Row],[PVC ]]</f>
        <v>0</v>
      </c>
      <c r="J1681" s="26">
        <v>0.21</v>
      </c>
      <c r="K1681" s="63"/>
      <c r="L1681" s="28" t="s">
        <v>17</v>
      </c>
      <c r="M1681" s="53">
        <v>4532.2969999999996</v>
      </c>
      <c r="N1681" s="64" t="str">
        <f>+IF(Tabla1[[#This Row],[F PMPI]]="SÍ","No","Sí")</f>
        <v>No</v>
      </c>
      <c r="O1681" s="65">
        <f>+Tabla1[[#This Row],[PVL]]*1.055</f>
        <v>4781.5733349999991</v>
      </c>
      <c r="P1681" s="65">
        <f>+Tabla1[[#This Row],[PVL]]*1.43</f>
        <v>6481.1847099999995</v>
      </c>
      <c r="Q1681" s="66" t="str">
        <f>+HYPERLINK(Tabla1[[#This Row],[PAG]])</f>
        <v>https://todomusica.com.ar/panderetas/6228-jb904h.html</v>
      </c>
      <c r="R1681" s="67"/>
      <c r="S1681" s="68"/>
      <c r="T1681" s="69"/>
      <c r="U1681" s="69"/>
      <c r="V1681" s="69"/>
      <c r="W1681" s="69"/>
      <c r="X1681" s="69"/>
      <c r="Y1681" s="35"/>
      <c r="Z1681" s="35" t="s">
        <v>3117</v>
      </c>
      <c r="AA1681" s="36">
        <v>1</v>
      </c>
      <c r="AB1681" s="35" t="s">
        <v>9849</v>
      </c>
      <c r="AC1681" s="35" t="str">
        <f>+IF(Tabla1[[#This Row],[STK]]="no","Sin STK", "STK disponible")</f>
        <v>Sin STK</v>
      </c>
      <c r="AD1681" s="35">
        <f>+I1681*J1681</f>
        <v>0</v>
      </c>
      <c r="AE1681" s="35">
        <f>+I1681*K1681</f>
        <v>0</v>
      </c>
      <c r="AF1681" s="36">
        <f>IF(Tabla1[[#This Row],[ref pack]]=1,Tabla1[[#This Row],[Pedido]],LCM(Tabla1[[#This Row],[MC VIEJO]],Tabla1[[#This Row],[Pedido]]))</f>
        <v>1</v>
      </c>
      <c r="AG1681" s="36">
        <f>+VLOOKUP(Tabla1[[#This Row],[Artículo]],'.'!$B$2:$D$11481,3,)</f>
        <v>1</v>
      </c>
      <c r="AH1681" s="37" t="str">
        <f>+IFERROR(SEARCH("pack",Tabla1[[#This Row],[PACK]]),"")</f>
        <v/>
      </c>
    </row>
    <row r="1682" spans="1:34" ht="24" customHeight="1" x14ac:dyDescent="0.2">
      <c r="A1682" s="50" t="s">
        <v>3026</v>
      </c>
      <c r="B1682" s="60" t="s">
        <v>3118</v>
      </c>
      <c r="C1682" s="61" t="s">
        <v>3119</v>
      </c>
      <c r="D1682" s="52" t="s">
        <v>27</v>
      </c>
      <c r="E1682" s="53">
        <v>3363.1</v>
      </c>
      <c r="F1682" s="23" t="str">
        <f>+IFERROR(VLOOKUP(Tabla1[[#This Row],[Artículo]],'..'!$B$2:$D$569000,3,),"")</f>
        <v/>
      </c>
      <c r="G1682" s="24" t="str">
        <f>IF(H1682=AF1682,"", "Error MC")</f>
        <v>Error MC</v>
      </c>
      <c r="H1682" s="62"/>
      <c r="I1682" s="54">
        <f>+Tabla1[[#This Row],[MC]]*Tabla1[[#This Row],[Pedido]]*Tabla1[[#This Row],[PVC ]]</f>
        <v>0</v>
      </c>
      <c r="J1682" s="26">
        <v>0.21</v>
      </c>
      <c r="K1682" s="63"/>
      <c r="L1682" s="28" t="s">
        <v>17</v>
      </c>
      <c r="M1682" s="53">
        <v>5900.5649999999996</v>
      </c>
      <c r="N1682" s="64" t="str">
        <f>+IF(Tabla1[[#This Row],[F PMPI]]="SÍ","No","Sí")</f>
        <v>No</v>
      </c>
      <c r="O1682" s="65">
        <f>+Tabla1[[#This Row],[PVL]]*1.055</f>
        <v>6225.0960749999995</v>
      </c>
      <c r="P1682" s="65">
        <f>+Tabla1[[#This Row],[PVL]]*1.43</f>
        <v>8437.8079499999985</v>
      </c>
      <c r="Q1682" s="66" t="str">
        <f>+HYPERLINK(Tabla1[[#This Row],[PAG]])</f>
        <v>https://todomusica.com.ar/panderetas/8244-jb906.html</v>
      </c>
      <c r="R1682" s="67"/>
      <c r="S1682" s="68"/>
      <c r="T1682" s="69"/>
      <c r="U1682" s="69"/>
      <c r="V1682" s="69"/>
      <c r="W1682" s="69"/>
      <c r="X1682" s="69"/>
      <c r="Y1682" s="35"/>
      <c r="Z1682" s="35" t="s">
        <v>3120</v>
      </c>
      <c r="AA1682" s="36">
        <v>1</v>
      </c>
      <c r="AB1682" s="35" t="s">
        <v>9849</v>
      </c>
      <c r="AC1682" s="35" t="str">
        <f>+IF(Tabla1[[#This Row],[STK]]="no","Sin STK", "STK disponible")</f>
        <v>Sin STK</v>
      </c>
      <c r="AD1682" s="35">
        <f>+I1682*J1682</f>
        <v>0</v>
      </c>
      <c r="AE1682" s="35">
        <f>+I1682*K1682</f>
        <v>0</v>
      </c>
      <c r="AF1682" s="36">
        <f>IF(Tabla1[[#This Row],[ref pack]]=1,Tabla1[[#This Row],[Pedido]],LCM(Tabla1[[#This Row],[MC VIEJO]],Tabla1[[#This Row],[Pedido]]))</f>
        <v>1</v>
      </c>
      <c r="AG1682" s="36">
        <f>+VLOOKUP(Tabla1[[#This Row],[Artículo]],'.'!$B$2:$D$11481,3,)</f>
        <v>1</v>
      </c>
      <c r="AH1682" s="37" t="str">
        <f>+IFERROR(SEARCH("pack",Tabla1[[#This Row],[PACK]]),"")</f>
        <v/>
      </c>
    </row>
    <row r="1683" spans="1:34" ht="24" customHeight="1" x14ac:dyDescent="0.2">
      <c r="A1683" s="50" t="s">
        <v>3026</v>
      </c>
      <c r="B1683" s="60" t="s">
        <v>3121</v>
      </c>
      <c r="C1683" s="61" t="s">
        <v>3122</v>
      </c>
      <c r="D1683" s="52" t="s">
        <v>27</v>
      </c>
      <c r="E1683" s="53">
        <v>3484.89</v>
      </c>
      <c r="F1683" s="23" t="str">
        <f>+IFERROR(VLOOKUP(Tabla1[[#This Row],[Artículo]],'..'!$B$2:$D$569000,3,),"")</f>
        <v/>
      </c>
      <c r="G1683" s="24" t="str">
        <f>IF(H1683=AF1683,"", "Error MC")</f>
        <v>Error MC</v>
      </c>
      <c r="H1683" s="62"/>
      <c r="I1683" s="54">
        <f>+Tabla1[[#This Row],[MC]]*Tabla1[[#This Row],[Pedido]]*Tabla1[[#This Row],[PVC ]]</f>
        <v>0</v>
      </c>
      <c r="J1683" s="26">
        <v>0.21</v>
      </c>
      <c r="K1683" s="63"/>
      <c r="L1683" s="28" t="s">
        <v>17</v>
      </c>
      <c r="M1683" s="53">
        <v>6114.2389999999996</v>
      </c>
      <c r="N1683" s="64" t="str">
        <f>+IF(Tabla1[[#This Row],[F PMPI]]="SÍ","No","Sí")</f>
        <v>No</v>
      </c>
      <c r="O1683" s="65">
        <f>+Tabla1[[#This Row],[PVL]]*1.055</f>
        <v>6450.522144999999</v>
      </c>
      <c r="P1683" s="65">
        <f>+Tabla1[[#This Row],[PVL]]*1.43</f>
        <v>8743.3617699999995</v>
      </c>
      <c r="Q1683" s="66" t="str">
        <f>+HYPERLINK(Tabla1[[#This Row],[PAG]])</f>
        <v>https://todomusica.com.ar/panderetas/6229-jb906h.html</v>
      </c>
      <c r="R1683" s="67"/>
      <c r="S1683" s="68"/>
      <c r="T1683" s="69"/>
      <c r="U1683" s="69"/>
      <c r="V1683" s="69"/>
      <c r="W1683" s="69"/>
      <c r="X1683" s="69"/>
      <c r="Y1683" s="35"/>
      <c r="Z1683" s="35" t="s">
        <v>25683</v>
      </c>
      <c r="AA1683" s="36">
        <v>1</v>
      </c>
      <c r="AB1683" s="35" t="s">
        <v>9849</v>
      </c>
      <c r="AC1683" s="35" t="str">
        <f>+IF(Tabla1[[#This Row],[STK]]="no","Sin STK", "STK disponible")</f>
        <v>Sin STK</v>
      </c>
      <c r="AD1683" s="35">
        <f>+I1683*J1683</f>
        <v>0</v>
      </c>
      <c r="AE1683" s="35">
        <f>+I1683*K1683</f>
        <v>0</v>
      </c>
      <c r="AF1683" s="36">
        <f>IF(Tabla1[[#This Row],[ref pack]]=1,Tabla1[[#This Row],[Pedido]],LCM(Tabla1[[#This Row],[MC VIEJO]],Tabla1[[#This Row],[Pedido]]))</f>
        <v>1</v>
      </c>
      <c r="AG1683" s="36">
        <f>+VLOOKUP(Tabla1[[#This Row],[Artículo]],'.'!$B$2:$D$11481,3,)</f>
        <v>1</v>
      </c>
      <c r="AH1683" s="37" t="str">
        <f>+IFERROR(SEARCH("pack",Tabla1[[#This Row],[PACK]]),"")</f>
        <v/>
      </c>
    </row>
    <row r="1684" spans="1:34" ht="24" customHeight="1" x14ac:dyDescent="0.2">
      <c r="A1684" s="50" t="s">
        <v>3026</v>
      </c>
      <c r="B1684" s="60" t="s">
        <v>3123</v>
      </c>
      <c r="C1684" s="61" t="s">
        <v>3124</v>
      </c>
      <c r="D1684" s="52" t="s">
        <v>27</v>
      </c>
      <c r="E1684" s="53">
        <v>3947.96</v>
      </c>
      <c r="F1684" s="23" t="str">
        <f>+IFERROR(VLOOKUP(Tabla1[[#This Row],[Artículo]],'..'!$B$2:$D$569000,3,),"")</f>
        <v/>
      </c>
      <c r="G1684" s="24" t="str">
        <f>IF(H1684=AF1684,"", "Error MC")</f>
        <v>Error MC</v>
      </c>
      <c r="H1684" s="62"/>
      <c r="I1684" s="54">
        <f>+Tabla1[[#This Row],[MC]]*Tabla1[[#This Row],[Pedido]]*Tabla1[[#This Row],[PVC ]]</f>
        <v>0</v>
      </c>
      <c r="J1684" s="26">
        <v>0.21</v>
      </c>
      <c r="K1684" s="63"/>
      <c r="L1684" s="28" t="s">
        <v>17</v>
      </c>
      <c r="M1684" s="53">
        <v>6926.6930000000002</v>
      </c>
      <c r="N1684" s="64" t="str">
        <f>+IF(Tabla1[[#This Row],[F PMPI]]="SÍ","No","Sí")</f>
        <v>No</v>
      </c>
      <c r="O1684" s="65">
        <f>+Tabla1[[#This Row],[PVL]]*1.055</f>
        <v>7307.6611149999999</v>
      </c>
      <c r="P1684" s="65">
        <f>+Tabla1[[#This Row],[PVL]]*1.43</f>
        <v>9905.1709900000005</v>
      </c>
      <c r="Q1684" s="66" t="str">
        <f>+HYPERLINK(Tabla1[[#This Row],[PAG]])</f>
        <v>https://todomusica.com.ar/panderetas/8242-jb906p.html</v>
      </c>
      <c r="R1684" s="67"/>
      <c r="S1684" s="68"/>
      <c r="T1684" s="69"/>
      <c r="U1684" s="69"/>
      <c r="V1684" s="69"/>
      <c r="W1684" s="69"/>
      <c r="X1684" s="69"/>
      <c r="Y1684" s="35"/>
      <c r="Z1684" s="35" t="s">
        <v>25684</v>
      </c>
      <c r="AA1684" s="36">
        <v>1</v>
      </c>
      <c r="AB1684" s="35" t="s">
        <v>9849</v>
      </c>
      <c r="AC1684" s="35" t="str">
        <f>+IF(Tabla1[[#This Row],[STK]]="no","Sin STK", "STK disponible")</f>
        <v>Sin STK</v>
      </c>
      <c r="AD1684" s="35">
        <f>+I1684*J1684</f>
        <v>0</v>
      </c>
      <c r="AE1684" s="35">
        <f>+I1684*K1684</f>
        <v>0</v>
      </c>
      <c r="AF1684" s="36">
        <f>IF(Tabla1[[#This Row],[ref pack]]=1,Tabla1[[#This Row],[Pedido]],LCM(Tabla1[[#This Row],[MC VIEJO]],Tabla1[[#This Row],[Pedido]]))</f>
        <v>1</v>
      </c>
      <c r="AG1684" s="36">
        <f>+VLOOKUP(Tabla1[[#This Row],[Artículo]],'.'!$B$2:$D$11481,3,)</f>
        <v>1</v>
      </c>
      <c r="AH1684" s="37" t="str">
        <f>+IFERROR(SEARCH("pack",Tabla1[[#This Row],[PACK]]),"")</f>
        <v/>
      </c>
    </row>
    <row r="1685" spans="1:34" ht="24" customHeight="1" x14ac:dyDescent="0.2">
      <c r="A1685" s="50" t="s">
        <v>3026</v>
      </c>
      <c r="B1685" s="60" t="s">
        <v>3125</v>
      </c>
      <c r="C1685" s="61" t="s">
        <v>3126</v>
      </c>
      <c r="D1685" s="52" t="s">
        <v>27</v>
      </c>
      <c r="E1685" s="53">
        <v>3679.83</v>
      </c>
      <c r="F1685" s="23" t="str">
        <f>+IFERROR(VLOOKUP(Tabla1[[#This Row],[Artículo]],'..'!$B$2:$D$569000,3,),"")</f>
        <v/>
      </c>
      <c r="G1685" s="24" t="str">
        <f>IF(H1685=AF1685,"", "Error MC")</f>
        <v>Error MC</v>
      </c>
      <c r="H1685" s="62"/>
      <c r="I1685" s="54">
        <f>+Tabla1[[#This Row],[MC]]*Tabla1[[#This Row],[Pedido]]*Tabla1[[#This Row],[PVC ]]</f>
        <v>0</v>
      </c>
      <c r="J1685" s="26">
        <v>0.21</v>
      </c>
      <c r="K1685" s="63"/>
      <c r="L1685" s="28" t="s">
        <v>17</v>
      </c>
      <c r="M1685" s="53">
        <v>6456.2579999999998</v>
      </c>
      <c r="N1685" s="64" t="str">
        <f>+IF(Tabla1[[#This Row],[F PMPI]]="SÍ","No","Sí")</f>
        <v>No</v>
      </c>
      <c r="O1685" s="65">
        <f>+Tabla1[[#This Row],[PVL]]*1.055</f>
        <v>6811.3521899999996</v>
      </c>
      <c r="P1685" s="65">
        <f>+Tabla1[[#This Row],[PVL]]*1.43</f>
        <v>9232.4489400000002</v>
      </c>
      <c r="Q1685" s="66" t="str">
        <f>+HYPERLINK(Tabla1[[#This Row],[PAG]])</f>
        <v>https://todomusica.com.ar/panderetas/8241-jb908.html</v>
      </c>
      <c r="R1685" s="67"/>
      <c r="S1685" s="68"/>
      <c r="T1685" s="69"/>
      <c r="U1685" s="69"/>
      <c r="V1685" s="69"/>
      <c r="W1685" s="69"/>
      <c r="X1685" s="69"/>
      <c r="Y1685" s="35"/>
      <c r="Z1685" s="35" t="s">
        <v>3127</v>
      </c>
      <c r="AA1685" s="36">
        <v>1</v>
      </c>
      <c r="AB1685" s="35" t="s">
        <v>9849</v>
      </c>
      <c r="AC1685" s="35" t="str">
        <f>+IF(Tabla1[[#This Row],[STK]]="no","Sin STK", "STK disponible")</f>
        <v>Sin STK</v>
      </c>
      <c r="AD1685" s="35">
        <f>+I1685*J1685</f>
        <v>0</v>
      </c>
      <c r="AE1685" s="35">
        <f>+I1685*K1685</f>
        <v>0</v>
      </c>
      <c r="AF1685" s="36">
        <f>IF(Tabla1[[#This Row],[ref pack]]=1,Tabla1[[#This Row],[Pedido]],LCM(Tabla1[[#This Row],[MC VIEJO]],Tabla1[[#This Row],[Pedido]]))</f>
        <v>1</v>
      </c>
      <c r="AG1685" s="36">
        <f>+VLOOKUP(Tabla1[[#This Row],[Artículo]],'.'!$B$2:$D$11481,3,)</f>
        <v>1</v>
      </c>
      <c r="AH1685" s="37" t="str">
        <f>+IFERROR(SEARCH("pack",Tabla1[[#This Row],[PACK]]),"")</f>
        <v/>
      </c>
    </row>
    <row r="1686" spans="1:34" ht="24" customHeight="1" x14ac:dyDescent="0.2">
      <c r="A1686" s="50" t="s">
        <v>3026</v>
      </c>
      <c r="B1686" s="60" t="s">
        <v>3128</v>
      </c>
      <c r="C1686" s="61" t="s">
        <v>3129</v>
      </c>
      <c r="D1686" s="52" t="s">
        <v>27</v>
      </c>
      <c r="E1686" s="53">
        <v>4703.42</v>
      </c>
      <c r="F1686" s="23" t="str">
        <f>+IFERROR(VLOOKUP(Tabla1[[#This Row],[Artículo]],'..'!$B$2:$D$569000,3,),"")</f>
        <v/>
      </c>
      <c r="G1686" s="24" t="str">
        <f>IF(H1686=AF1686,"", "Error MC")</f>
        <v>Error MC</v>
      </c>
      <c r="H1686" s="62"/>
      <c r="I1686" s="54">
        <f>+Tabla1[[#This Row],[MC]]*Tabla1[[#This Row],[Pedido]]*Tabla1[[#This Row],[PVC ]]</f>
        <v>0</v>
      </c>
      <c r="J1686" s="26">
        <v>0.21</v>
      </c>
      <c r="K1686" s="63"/>
      <c r="L1686" s="28" t="s">
        <v>17</v>
      </c>
      <c r="M1686" s="53">
        <v>8252.152</v>
      </c>
      <c r="N1686" s="64" t="str">
        <f>+IF(Tabla1[[#This Row],[F PMPI]]="SÍ","No","Sí")</f>
        <v>No</v>
      </c>
      <c r="O1686" s="65">
        <f>+Tabla1[[#This Row],[PVL]]*1.055</f>
        <v>8706.0203600000004</v>
      </c>
      <c r="P1686" s="65">
        <f>+Tabla1[[#This Row],[PVL]]*1.43</f>
        <v>11800.577359999999</v>
      </c>
      <c r="Q1686" s="66" t="str">
        <f>+HYPERLINK(Tabla1[[#This Row],[PAG]])</f>
        <v>https://todomusica.com.ar/panderetas/10381-jb908p.html</v>
      </c>
      <c r="R1686" s="67"/>
      <c r="S1686" s="68"/>
      <c r="T1686" s="69"/>
      <c r="U1686" s="69"/>
      <c r="V1686" s="69"/>
      <c r="W1686" s="69"/>
      <c r="X1686" s="69"/>
      <c r="Y1686" s="35"/>
      <c r="Z1686" s="35" t="s">
        <v>25685</v>
      </c>
      <c r="AA1686" s="36">
        <v>1</v>
      </c>
      <c r="AB1686" s="35" t="s">
        <v>9849</v>
      </c>
      <c r="AC1686" s="35" t="str">
        <f>+IF(Tabla1[[#This Row],[STK]]="no","Sin STK", "STK disponible")</f>
        <v>Sin STK</v>
      </c>
      <c r="AD1686" s="35">
        <f>+I1686*J1686</f>
        <v>0</v>
      </c>
      <c r="AE1686" s="35">
        <f>+I1686*K1686</f>
        <v>0</v>
      </c>
      <c r="AF1686" s="36">
        <f>IF(Tabla1[[#This Row],[ref pack]]=1,Tabla1[[#This Row],[Pedido]],LCM(Tabla1[[#This Row],[MC VIEJO]],Tabla1[[#This Row],[Pedido]]))</f>
        <v>1</v>
      </c>
      <c r="AG1686" s="36">
        <f>+VLOOKUP(Tabla1[[#This Row],[Artículo]],'.'!$B$2:$D$11481,3,)</f>
        <v>1</v>
      </c>
      <c r="AH1686" s="37" t="str">
        <f>+IFERROR(SEARCH("pack",Tabla1[[#This Row],[PACK]]),"")</f>
        <v/>
      </c>
    </row>
    <row r="1687" spans="1:34" ht="24" customHeight="1" x14ac:dyDescent="0.2">
      <c r="A1687" s="50" t="s">
        <v>3026</v>
      </c>
      <c r="B1687" s="60" t="s">
        <v>3130</v>
      </c>
      <c r="C1687" s="61" t="s">
        <v>3131</v>
      </c>
      <c r="D1687" s="52" t="s">
        <v>27</v>
      </c>
      <c r="E1687" s="53">
        <v>5142.0600000000004</v>
      </c>
      <c r="F1687" s="23" t="str">
        <f>+IFERROR(VLOOKUP(Tabla1[[#This Row],[Artículo]],'..'!$B$2:$D$569000,3,),"")</f>
        <v/>
      </c>
      <c r="G1687" s="24" t="str">
        <f>IF(H1687=AF1687,"", "Error MC")</f>
        <v>Error MC</v>
      </c>
      <c r="H1687" s="62"/>
      <c r="I1687" s="54">
        <f>+Tabla1[[#This Row],[MC]]*Tabla1[[#This Row],[Pedido]]*Tabla1[[#This Row],[PVC ]]</f>
        <v>0</v>
      </c>
      <c r="J1687" s="26">
        <v>0.21</v>
      </c>
      <c r="K1687" s="63"/>
      <c r="L1687" s="28" t="s">
        <v>17</v>
      </c>
      <c r="M1687" s="53">
        <v>9021.7479999999996</v>
      </c>
      <c r="N1687" s="64" t="str">
        <f>+IF(Tabla1[[#This Row],[F PMPI]]="SÍ","No","Sí")</f>
        <v>No</v>
      </c>
      <c r="O1687" s="65">
        <f>+Tabla1[[#This Row],[PVL]]*1.055</f>
        <v>9517.9441399999996</v>
      </c>
      <c r="P1687" s="65">
        <f>+Tabla1[[#This Row],[PVL]]*1.43</f>
        <v>12901.099639999999</v>
      </c>
      <c r="Q1687" s="66" t="str">
        <f>+HYPERLINK(Tabla1[[#This Row],[PAG]])</f>
        <v>https://todomusica.com.ar/panderetas/8245-jb910.html</v>
      </c>
      <c r="R1687" s="67"/>
      <c r="S1687" s="68"/>
      <c r="T1687" s="69"/>
      <c r="U1687" s="69"/>
      <c r="V1687" s="69"/>
      <c r="W1687" s="69"/>
      <c r="X1687" s="69"/>
      <c r="Y1687" s="35"/>
      <c r="Z1687" s="35" t="s">
        <v>25686</v>
      </c>
      <c r="AA1687" s="36">
        <v>1</v>
      </c>
      <c r="AB1687" s="35" t="s">
        <v>9849</v>
      </c>
      <c r="AC1687" s="35" t="str">
        <f>+IF(Tabla1[[#This Row],[STK]]="no","Sin STK", "STK disponible")</f>
        <v>Sin STK</v>
      </c>
      <c r="AD1687" s="35">
        <f>+I1687*J1687</f>
        <v>0</v>
      </c>
      <c r="AE1687" s="35">
        <f>+I1687*K1687</f>
        <v>0</v>
      </c>
      <c r="AF1687" s="36">
        <f>IF(Tabla1[[#This Row],[ref pack]]=1,Tabla1[[#This Row],[Pedido]],LCM(Tabla1[[#This Row],[MC VIEJO]],Tabla1[[#This Row],[Pedido]]))</f>
        <v>1</v>
      </c>
      <c r="AG1687" s="36">
        <f>+VLOOKUP(Tabla1[[#This Row],[Artículo]],'.'!$B$2:$D$11481,3,)</f>
        <v>1</v>
      </c>
      <c r="AH1687" s="37" t="str">
        <f>+IFERROR(SEARCH("pack",Tabla1[[#This Row],[PACK]]),"")</f>
        <v/>
      </c>
    </row>
    <row r="1688" spans="1:34" ht="24" customHeight="1" x14ac:dyDescent="0.2">
      <c r="A1688" s="50" t="s">
        <v>3026</v>
      </c>
      <c r="B1688" s="60" t="s">
        <v>3132</v>
      </c>
      <c r="C1688" s="61" t="s">
        <v>3133</v>
      </c>
      <c r="D1688" s="52" t="s">
        <v>27</v>
      </c>
      <c r="E1688" s="53">
        <v>5578.17</v>
      </c>
      <c r="F1688" s="23" t="str">
        <f>+IFERROR(VLOOKUP(Tabla1[[#This Row],[Artículo]],'..'!$B$2:$D$569000,3,),"")</f>
        <v/>
      </c>
      <c r="G1688" s="24" t="str">
        <f>IF(H1688=AF1688,"", "Error MC")</f>
        <v>Error MC</v>
      </c>
      <c r="H1688" s="62"/>
      <c r="I1688" s="54">
        <f>+Tabla1[[#This Row],[MC]]*Tabla1[[#This Row],[Pedido]]*Tabla1[[#This Row],[PVC ]]</f>
        <v>0</v>
      </c>
      <c r="J1688" s="26">
        <v>0.21</v>
      </c>
      <c r="K1688" s="63"/>
      <c r="L1688" s="28" t="s">
        <v>17</v>
      </c>
      <c r="M1688" s="53">
        <v>9786.9040000000005</v>
      </c>
      <c r="N1688" s="64" t="str">
        <f>+IF(Tabla1[[#This Row],[F PMPI]]="SÍ","No","Sí")</f>
        <v>No</v>
      </c>
      <c r="O1688" s="65">
        <f>+Tabla1[[#This Row],[PVL]]*1.055</f>
        <v>10325.183719999999</v>
      </c>
      <c r="P1688" s="65">
        <f>+Tabla1[[#This Row],[PVL]]*1.43</f>
        <v>13995.272720000001</v>
      </c>
      <c r="Q1688" s="66" t="str">
        <f>+HYPERLINK(Tabla1[[#This Row],[PAG]])</f>
        <v>https://todomusica.com.ar/panderetas/6230-jb910h.html</v>
      </c>
      <c r="R1688" s="67"/>
      <c r="S1688" s="68"/>
      <c r="T1688" s="69"/>
      <c r="U1688" s="69"/>
      <c r="V1688" s="69"/>
      <c r="W1688" s="69"/>
      <c r="X1688" s="69"/>
      <c r="Y1688" s="35"/>
      <c r="Z1688" s="35" t="s">
        <v>3134</v>
      </c>
      <c r="AA1688" s="36">
        <v>1</v>
      </c>
      <c r="AB1688" s="35" t="s">
        <v>9849</v>
      </c>
      <c r="AC1688" s="35" t="str">
        <f>+IF(Tabla1[[#This Row],[STK]]="no","Sin STK", "STK disponible")</f>
        <v>Sin STK</v>
      </c>
      <c r="AD1688" s="35">
        <f>+I1688*J1688</f>
        <v>0</v>
      </c>
      <c r="AE1688" s="35">
        <f>+I1688*K1688</f>
        <v>0</v>
      </c>
      <c r="AF1688" s="36">
        <f>IF(Tabla1[[#This Row],[ref pack]]=1,Tabla1[[#This Row],[Pedido]],LCM(Tabla1[[#This Row],[MC VIEJO]],Tabla1[[#This Row],[Pedido]]))</f>
        <v>1</v>
      </c>
      <c r="AG1688" s="36">
        <f>+VLOOKUP(Tabla1[[#This Row],[Artículo]],'.'!$B$2:$D$11481,3,)</f>
        <v>1</v>
      </c>
      <c r="AH1688" s="37" t="str">
        <f>+IFERROR(SEARCH("pack",Tabla1[[#This Row],[PACK]]),"")</f>
        <v/>
      </c>
    </row>
    <row r="1689" spans="1:34" ht="24" customHeight="1" x14ac:dyDescent="0.2">
      <c r="A1689" s="50" t="s">
        <v>3026</v>
      </c>
      <c r="B1689" s="60" t="s">
        <v>3135</v>
      </c>
      <c r="C1689" s="61" t="s">
        <v>3136</v>
      </c>
      <c r="D1689" s="52" t="s">
        <v>27</v>
      </c>
      <c r="E1689" s="53">
        <v>6042.63</v>
      </c>
      <c r="F1689" s="23" t="str">
        <f>+IFERROR(VLOOKUP(Tabla1[[#This Row],[Artículo]],'..'!$B$2:$D$569000,3,),"")</f>
        <v/>
      </c>
      <c r="G1689" s="24" t="str">
        <f>IF(H1689=AF1689,"", "Error MC")</f>
        <v>Error MC</v>
      </c>
      <c r="H1689" s="62"/>
      <c r="I1689" s="54">
        <f>+Tabla1[[#This Row],[MC]]*Tabla1[[#This Row],[Pedido]]*Tabla1[[#This Row],[PVC ]]</f>
        <v>0</v>
      </c>
      <c r="J1689" s="26">
        <v>0.21</v>
      </c>
      <c r="K1689" s="63"/>
      <c r="L1689" s="28" t="s">
        <v>17</v>
      </c>
      <c r="M1689" s="53">
        <v>10601.79</v>
      </c>
      <c r="N1689" s="64" t="str">
        <f>+IF(Tabla1[[#This Row],[F PMPI]]="SÍ","No","Sí")</f>
        <v>No</v>
      </c>
      <c r="O1689" s="65">
        <f>+Tabla1[[#This Row],[PVL]]*1.055</f>
        <v>11184.88845</v>
      </c>
      <c r="P1689" s="65">
        <f>+Tabla1[[#This Row],[PVL]]*1.43</f>
        <v>15160.5597</v>
      </c>
      <c r="Q1689" s="66" t="str">
        <f>+HYPERLINK(Tabla1[[#This Row],[PAG]])</f>
        <v>https://todomusica.com.ar/panderetas/9550-jb910p.html</v>
      </c>
      <c r="R1689" s="67"/>
      <c r="S1689" s="68"/>
      <c r="T1689" s="69"/>
      <c r="U1689" s="69"/>
      <c r="V1689" s="69"/>
      <c r="W1689" s="69"/>
      <c r="X1689" s="69"/>
      <c r="Y1689" s="35"/>
      <c r="Z1689" s="35" t="s">
        <v>3137</v>
      </c>
      <c r="AA1689" s="36">
        <v>1</v>
      </c>
      <c r="AB1689" s="35" t="s">
        <v>9849</v>
      </c>
      <c r="AC1689" s="35" t="str">
        <f>+IF(Tabla1[[#This Row],[STK]]="no","Sin STK", "STK disponible")</f>
        <v>Sin STK</v>
      </c>
      <c r="AD1689" s="35">
        <f>+I1689*J1689</f>
        <v>0</v>
      </c>
      <c r="AE1689" s="35">
        <f>+I1689*K1689</f>
        <v>0</v>
      </c>
      <c r="AF1689" s="36">
        <f>IF(Tabla1[[#This Row],[ref pack]]=1,Tabla1[[#This Row],[Pedido]],LCM(Tabla1[[#This Row],[MC VIEJO]],Tabla1[[#This Row],[Pedido]]))</f>
        <v>1</v>
      </c>
      <c r="AG1689" s="36">
        <f>+VLOOKUP(Tabla1[[#This Row],[Artículo]],'.'!$B$2:$D$11481,3,)</f>
        <v>1</v>
      </c>
      <c r="AH1689" s="37" t="str">
        <f>+IFERROR(SEARCH("pack",Tabla1[[#This Row],[PACK]]),"")</f>
        <v/>
      </c>
    </row>
    <row r="1690" spans="1:34" ht="24" customHeight="1" x14ac:dyDescent="0.2">
      <c r="A1690" s="50" t="s">
        <v>3026</v>
      </c>
      <c r="B1690" s="60" t="s">
        <v>3138</v>
      </c>
      <c r="C1690" s="61" t="s">
        <v>3139</v>
      </c>
      <c r="D1690" s="52" t="s">
        <v>27</v>
      </c>
      <c r="E1690" s="53">
        <v>7205.36</v>
      </c>
      <c r="F1690" s="23" t="str">
        <f>+IFERROR(VLOOKUP(Tabla1[[#This Row],[Artículo]],'..'!$B$2:$D$569000,3,),"")</f>
        <v/>
      </c>
      <c r="G1690" s="24" t="str">
        <f>IF(H1690=AF1690,"", "Error MC")</f>
        <v>Error MC</v>
      </c>
      <c r="H1690" s="62"/>
      <c r="I1690" s="54">
        <f>+Tabla1[[#This Row],[MC]]*Tabla1[[#This Row],[Pedido]]*Tabla1[[#This Row],[PVC ]]</f>
        <v>0</v>
      </c>
      <c r="J1690" s="26">
        <v>0.21</v>
      </c>
      <c r="K1690" s="63"/>
      <c r="L1690" s="28" t="s">
        <v>17</v>
      </c>
      <c r="M1690" s="53">
        <v>12641.802</v>
      </c>
      <c r="N1690" s="64" t="str">
        <f>+IF(Tabla1[[#This Row],[F PMPI]]="SÍ","No","Sí")</f>
        <v>No</v>
      </c>
      <c r="O1690" s="65">
        <f>+Tabla1[[#This Row],[PVL]]*1.055</f>
        <v>13337.10111</v>
      </c>
      <c r="P1690" s="65">
        <f>+Tabla1[[#This Row],[PVL]]*1.43</f>
        <v>18077.776859999998</v>
      </c>
      <c r="Q1690" s="66" t="str">
        <f>+HYPERLINK(Tabla1[[#This Row],[PAG]])</f>
        <v>https://todomusica.com.ar/panderetas/6231-jb912h.html</v>
      </c>
      <c r="R1690" s="67"/>
      <c r="S1690" s="68"/>
      <c r="T1690" s="69"/>
      <c r="U1690" s="69"/>
      <c r="V1690" s="69"/>
      <c r="W1690" s="69"/>
      <c r="X1690" s="69"/>
      <c r="Y1690" s="35"/>
      <c r="Z1690" s="35" t="s">
        <v>3140</v>
      </c>
      <c r="AA1690" s="36">
        <v>1</v>
      </c>
      <c r="AB1690" s="35" t="s">
        <v>9849</v>
      </c>
      <c r="AC1690" s="35" t="str">
        <f>+IF(Tabla1[[#This Row],[STK]]="no","Sin STK", "STK disponible")</f>
        <v>Sin STK</v>
      </c>
      <c r="AD1690" s="35">
        <f>+I1690*J1690</f>
        <v>0</v>
      </c>
      <c r="AE1690" s="35">
        <f>+I1690*K1690</f>
        <v>0</v>
      </c>
      <c r="AF1690" s="36">
        <f>IF(Tabla1[[#This Row],[ref pack]]=1,Tabla1[[#This Row],[Pedido]],LCM(Tabla1[[#This Row],[MC VIEJO]],Tabla1[[#This Row],[Pedido]]))</f>
        <v>1</v>
      </c>
      <c r="AG1690" s="36">
        <f>+VLOOKUP(Tabla1[[#This Row],[Artículo]],'.'!$B$2:$D$11481,3,)</f>
        <v>1</v>
      </c>
      <c r="AH1690" s="37" t="str">
        <f>+IFERROR(SEARCH("pack",Tabla1[[#This Row],[PACK]]),"")</f>
        <v/>
      </c>
    </row>
    <row r="1691" spans="1:34" ht="24" customHeight="1" x14ac:dyDescent="0.2">
      <c r="A1691" s="50" t="s">
        <v>3026</v>
      </c>
      <c r="B1691" s="60" t="s">
        <v>3141</v>
      </c>
      <c r="C1691" s="61" t="s">
        <v>3142</v>
      </c>
      <c r="D1691" s="52" t="s">
        <v>27</v>
      </c>
      <c r="E1691" s="53">
        <v>7367.84</v>
      </c>
      <c r="F1691" s="23" t="str">
        <f>+IFERROR(VLOOKUP(Tabla1[[#This Row],[Artículo]],'..'!$B$2:$D$569000,3,),"")</f>
        <v/>
      </c>
      <c r="G1691" s="24" t="str">
        <f>IF(H1691=AF1691,"", "Error MC")</f>
        <v>Error MC</v>
      </c>
      <c r="H1691" s="62"/>
      <c r="I1691" s="54">
        <f>+Tabla1[[#This Row],[MC]]*Tabla1[[#This Row],[Pedido]]*Tabla1[[#This Row],[PVC ]]</f>
        <v>0</v>
      </c>
      <c r="J1691" s="26">
        <v>0.21</v>
      </c>
      <c r="K1691" s="63"/>
      <c r="L1691" s="28" t="s">
        <v>17</v>
      </c>
      <c r="M1691" s="53">
        <v>12926.878000000001</v>
      </c>
      <c r="N1691" s="64" t="str">
        <f>+IF(Tabla1[[#This Row],[F PMPI]]="SÍ","No","Sí")</f>
        <v>No</v>
      </c>
      <c r="O1691" s="65">
        <f>+Tabla1[[#This Row],[PVL]]*1.055</f>
        <v>13637.85629</v>
      </c>
      <c r="P1691" s="65">
        <f>+Tabla1[[#This Row],[PVL]]*1.43</f>
        <v>18485.435539999999</v>
      </c>
      <c r="Q1691" s="66" t="str">
        <f>+HYPERLINK(Tabla1[[#This Row],[PAG]])</f>
        <v>https://todomusica.com.ar/panderetas/6232-jb917.html</v>
      </c>
      <c r="R1691" s="67"/>
      <c r="S1691" s="68"/>
      <c r="T1691" s="69"/>
      <c r="U1691" s="69"/>
      <c r="V1691" s="69"/>
      <c r="W1691" s="69"/>
      <c r="X1691" s="69"/>
      <c r="Y1691" s="35"/>
      <c r="Z1691" s="35" t="s">
        <v>25687</v>
      </c>
      <c r="AA1691" s="36">
        <v>1</v>
      </c>
      <c r="AB1691" s="35" t="s">
        <v>9849</v>
      </c>
      <c r="AC1691" s="35" t="str">
        <f>+IF(Tabla1[[#This Row],[STK]]="no","Sin STK", "STK disponible")</f>
        <v>Sin STK</v>
      </c>
      <c r="AD1691" s="35">
        <f>+I1691*J1691</f>
        <v>0</v>
      </c>
      <c r="AE1691" s="35">
        <f>+I1691*K1691</f>
        <v>0</v>
      </c>
      <c r="AF1691" s="36">
        <f>IF(Tabla1[[#This Row],[ref pack]]=1,Tabla1[[#This Row],[Pedido]],LCM(Tabla1[[#This Row],[MC VIEJO]],Tabla1[[#This Row],[Pedido]]))</f>
        <v>1</v>
      </c>
      <c r="AG1691" s="36">
        <f>+VLOOKUP(Tabla1[[#This Row],[Artículo]],'.'!$B$2:$D$11481,3,)</f>
        <v>1</v>
      </c>
      <c r="AH1691" s="37" t="str">
        <f>+IFERROR(SEARCH("pack",Tabla1[[#This Row],[PACK]]),"")</f>
        <v/>
      </c>
    </row>
    <row r="1692" spans="1:34" ht="24" customHeight="1" x14ac:dyDescent="0.2">
      <c r="A1692" s="50" t="s">
        <v>3026</v>
      </c>
      <c r="B1692" s="60" t="s">
        <v>3143</v>
      </c>
      <c r="C1692" s="61" t="s">
        <v>3144</v>
      </c>
      <c r="D1692" s="52" t="s">
        <v>27</v>
      </c>
      <c r="E1692" s="53">
        <v>8188.32</v>
      </c>
      <c r="F1692" s="23" t="str">
        <f>+IFERROR(VLOOKUP(Tabla1[[#This Row],[Artículo]],'..'!$B$2:$D$569000,3,),"")</f>
        <v/>
      </c>
      <c r="G1692" s="24" t="str">
        <f>IF(H1692=AF1692,"", "Error MC")</f>
        <v>Error MC</v>
      </c>
      <c r="H1692" s="62"/>
      <c r="I1692" s="54">
        <f>+Tabla1[[#This Row],[MC]]*Tabla1[[#This Row],[Pedido]]*Tabla1[[#This Row],[PVC ]]</f>
        <v>0</v>
      </c>
      <c r="J1692" s="26">
        <v>0.21</v>
      </c>
      <c r="K1692" s="63"/>
      <c r="L1692" s="28" t="s">
        <v>17</v>
      </c>
      <c r="M1692" s="53">
        <v>14366.403</v>
      </c>
      <c r="N1692" s="64" t="str">
        <f>+IF(Tabla1[[#This Row],[F PMPI]]="SÍ","No","Sí")</f>
        <v>No</v>
      </c>
      <c r="O1692" s="65">
        <f>+Tabla1[[#This Row],[PVL]]*1.055</f>
        <v>15156.555165</v>
      </c>
      <c r="P1692" s="65">
        <f>+Tabla1[[#This Row],[PVL]]*1.43</f>
        <v>20543.956289999998</v>
      </c>
      <c r="Q1692" s="66" t="str">
        <f>+HYPERLINK(Tabla1[[#This Row],[PAG]])</f>
        <v>https://todomusica.com.ar/panderetas/6604-jb917bk.html</v>
      </c>
      <c r="R1692" s="67"/>
      <c r="S1692" s="68"/>
      <c r="T1692" s="69"/>
      <c r="U1692" s="69"/>
      <c r="V1692" s="69"/>
      <c r="W1692" s="69"/>
      <c r="X1692" s="69"/>
      <c r="Y1692" s="35"/>
      <c r="Z1692" s="35" t="s">
        <v>25688</v>
      </c>
      <c r="AA1692" s="36">
        <v>1</v>
      </c>
      <c r="AB1692" s="35" t="s">
        <v>9849</v>
      </c>
      <c r="AC1692" s="35" t="str">
        <f>+IF(Tabla1[[#This Row],[STK]]="no","Sin STK", "STK disponible")</f>
        <v>Sin STK</v>
      </c>
      <c r="AD1692" s="35">
        <f>+I1692*J1692</f>
        <v>0</v>
      </c>
      <c r="AE1692" s="35">
        <f>+I1692*K1692</f>
        <v>0</v>
      </c>
      <c r="AF1692" s="36">
        <f>IF(Tabla1[[#This Row],[ref pack]]=1,Tabla1[[#This Row],[Pedido]],LCM(Tabla1[[#This Row],[MC VIEJO]],Tabla1[[#This Row],[Pedido]]))</f>
        <v>1</v>
      </c>
      <c r="AG1692" s="36">
        <f>+VLOOKUP(Tabla1[[#This Row],[Artículo]],'.'!$B$2:$D$11481,3,)</f>
        <v>1</v>
      </c>
      <c r="AH1692" s="37" t="str">
        <f>+IFERROR(SEARCH("pack",Tabla1[[#This Row],[PACK]]),"")</f>
        <v/>
      </c>
    </row>
    <row r="1693" spans="1:34" ht="24" customHeight="1" x14ac:dyDescent="0.2">
      <c r="A1693" s="50" t="s">
        <v>3026</v>
      </c>
      <c r="B1693" s="60" t="s">
        <v>3145</v>
      </c>
      <c r="C1693" s="61" t="s">
        <v>3146</v>
      </c>
      <c r="D1693" s="52" t="s">
        <v>27</v>
      </c>
      <c r="E1693" s="53">
        <v>8188.32</v>
      </c>
      <c r="F1693" s="23" t="str">
        <f>+IFERROR(VLOOKUP(Tabla1[[#This Row],[Artículo]],'..'!$B$2:$D$569000,3,),"")</f>
        <v/>
      </c>
      <c r="G1693" s="24" t="str">
        <f>IF(H1693=AF1693,"", "Error MC")</f>
        <v>Error MC</v>
      </c>
      <c r="H1693" s="62"/>
      <c r="I1693" s="54">
        <f>+Tabla1[[#This Row],[MC]]*Tabla1[[#This Row],[Pedido]]*Tabla1[[#This Row],[PVC ]]</f>
        <v>0</v>
      </c>
      <c r="J1693" s="26">
        <v>0.21</v>
      </c>
      <c r="K1693" s="63"/>
      <c r="L1693" s="28" t="s">
        <v>17</v>
      </c>
      <c r="M1693" s="53">
        <v>14366.403</v>
      </c>
      <c r="N1693" s="64" t="str">
        <f>+IF(Tabla1[[#This Row],[F PMPI]]="SÍ","No","Sí")</f>
        <v>No</v>
      </c>
      <c r="O1693" s="65">
        <f>+Tabla1[[#This Row],[PVL]]*1.055</f>
        <v>15156.555165</v>
      </c>
      <c r="P1693" s="65">
        <f>+Tabla1[[#This Row],[PVL]]*1.43</f>
        <v>20543.956289999998</v>
      </c>
      <c r="Q1693" s="66" t="str">
        <f>+HYPERLINK(Tabla1[[#This Row],[PAG]])</f>
        <v>https://todomusica.com.ar/panderetas/6605-jb917bl.html</v>
      </c>
      <c r="R1693" s="67"/>
      <c r="S1693" s="68"/>
      <c r="T1693" s="69"/>
      <c r="U1693" s="69"/>
      <c r="V1693" s="69"/>
      <c r="W1693" s="69"/>
      <c r="X1693" s="69"/>
      <c r="Y1693" s="35"/>
      <c r="Z1693" s="35" t="s">
        <v>25689</v>
      </c>
      <c r="AA1693" s="36">
        <v>1</v>
      </c>
      <c r="AB1693" s="35" t="s">
        <v>9849</v>
      </c>
      <c r="AC1693" s="35" t="str">
        <f>+IF(Tabla1[[#This Row],[STK]]="no","Sin STK", "STK disponible")</f>
        <v>Sin STK</v>
      </c>
      <c r="AD1693" s="35">
        <f>+I1693*J1693</f>
        <v>0</v>
      </c>
      <c r="AE1693" s="35">
        <f>+I1693*K1693</f>
        <v>0</v>
      </c>
      <c r="AF1693" s="36">
        <f>IF(Tabla1[[#This Row],[ref pack]]=1,Tabla1[[#This Row],[Pedido]],LCM(Tabla1[[#This Row],[MC VIEJO]],Tabla1[[#This Row],[Pedido]]))</f>
        <v>1</v>
      </c>
      <c r="AG1693" s="36">
        <f>+VLOOKUP(Tabla1[[#This Row],[Artículo]],'.'!$B$2:$D$11481,3,)</f>
        <v>1</v>
      </c>
      <c r="AH1693" s="37" t="str">
        <f>+IFERROR(SEARCH("pack",Tabla1[[#This Row],[PACK]]),"")</f>
        <v/>
      </c>
    </row>
    <row r="1694" spans="1:34" ht="24" customHeight="1" x14ac:dyDescent="0.2">
      <c r="A1694" s="50" t="s">
        <v>3026</v>
      </c>
      <c r="B1694" s="60" t="s">
        <v>3147</v>
      </c>
      <c r="C1694" s="61" t="s">
        <v>3148</v>
      </c>
      <c r="D1694" s="52" t="s">
        <v>27</v>
      </c>
      <c r="E1694" s="53">
        <v>8188.32</v>
      </c>
      <c r="F1694" s="23" t="str">
        <f>+IFERROR(VLOOKUP(Tabla1[[#This Row],[Artículo]],'..'!$B$2:$D$569000,3,),"")</f>
        <v/>
      </c>
      <c r="G1694" s="24" t="str">
        <f>IF(H1694=AF1694,"", "Error MC")</f>
        <v>Error MC</v>
      </c>
      <c r="H1694" s="62"/>
      <c r="I1694" s="54">
        <f>+Tabla1[[#This Row],[MC]]*Tabla1[[#This Row],[Pedido]]*Tabla1[[#This Row],[PVC ]]</f>
        <v>0</v>
      </c>
      <c r="J1694" s="26">
        <v>0.21</v>
      </c>
      <c r="K1694" s="63"/>
      <c r="L1694" s="28" t="s">
        <v>17</v>
      </c>
      <c r="M1694" s="53">
        <v>14366.403</v>
      </c>
      <c r="N1694" s="64" t="str">
        <f>+IF(Tabla1[[#This Row],[F PMPI]]="SÍ","No","Sí")</f>
        <v>No</v>
      </c>
      <c r="O1694" s="65">
        <f>+Tabla1[[#This Row],[PVL]]*1.055</f>
        <v>15156.555165</v>
      </c>
      <c r="P1694" s="65">
        <f>+Tabla1[[#This Row],[PVL]]*1.43</f>
        <v>20543.956289999998</v>
      </c>
      <c r="Q1694" s="66" t="str">
        <f>+HYPERLINK(Tabla1[[#This Row],[PAG]])</f>
        <v>https://todomusica.com.ar/panderetas/6606-jb917gr.html</v>
      </c>
      <c r="R1694" s="67"/>
      <c r="S1694" s="68"/>
      <c r="T1694" s="69"/>
      <c r="U1694" s="69"/>
      <c r="V1694" s="69"/>
      <c r="W1694" s="69"/>
      <c r="X1694" s="69"/>
      <c r="Y1694" s="35"/>
      <c r="Z1694" s="35" t="s">
        <v>25690</v>
      </c>
      <c r="AA1694" s="36">
        <v>1</v>
      </c>
      <c r="AB1694" s="35" t="s">
        <v>9849</v>
      </c>
      <c r="AC1694" s="35" t="str">
        <f>+IF(Tabla1[[#This Row],[STK]]="no","Sin STK", "STK disponible")</f>
        <v>Sin STK</v>
      </c>
      <c r="AD1694" s="35">
        <f>+I1694*J1694</f>
        <v>0</v>
      </c>
      <c r="AE1694" s="35">
        <f>+I1694*K1694</f>
        <v>0</v>
      </c>
      <c r="AF1694" s="36">
        <f>IF(Tabla1[[#This Row],[ref pack]]=1,Tabla1[[#This Row],[Pedido]],LCM(Tabla1[[#This Row],[MC VIEJO]],Tabla1[[#This Row],[Pedido]]))</f>
        <v>1</v>
      </c>
      <c r="AG1694" s="36">
        <f>+VLOOKUP(Tabla1[[#This Row],[Artículo]],'.'!$B$2:$D$11481,3,)</f>
        <v>1</v>
      </c>
      <c r="AH1694" s="37" t="str">
        <f>+IFERROR(SEARCH("pack",Tabla1[[#This Row],[PACK]]),"")</f>
        <v/>
      </c>
    </row>
    <row r="1695" spans="1:34" ht="24" customHeight="1" x14ac:dyDescent="0.2">
      <c r="A1695" s="50" t="s">
        <v>3026</v>
      </c>
      <c r="B1695" s="60" t="s">
        <v>3149</v>
      </c>
      <c r="C1695" s="61" t="s">
        <v>3150</v>
      </c>
      <c r="D1695" s="52" t="s">
        <v>27</v>
      </c>
      <c r="E1695" s="53">
        <v>8188.32</v>
      </c>
      <c r="F1695" s="23" t="str">
        <f>+IFERROR(VLOOKUP(Tabla1[[#This Row],[Artículo]],'..'!$B$2:$D$569000,3,),"")</f>
        <v/>
      </c>
      <c r="G1695" s="24" t="str">
        <f>IF(H1695=AF1695,"", "Error MC")</f>
        <v>Error MC</v>
      </c>
      <c r="H1695" s="62"/>
      <c r="I1695" s="54">
        <f>+Tabla1[[#This Row],[MC]]*Tabla1[[#This Row],[Pedido]]*Tabla1[[#This Row],[PVC ]]</f>
        <v>0</v>
      </c>
      <c r="J1695" s="26">
        <v>0.21</v>
      </c>
      <c r="K1695" s="63"/>
      <c r="L1695" s="28" t="s">
        <v>17</v>
      </c>
      <c r="M1695" s="53">
        <v>14366.403</v>
      </c>
      <c r="N1695" s="64" t="str">
        <f>+IF(Tabla1[[#This Row],[F PMPI]]="SÍ","No","Sí")</f>
        <v>No</v>
      </c>
      <c r="O1695" s="65">
        <f>+Tabla1[[#This Row],[PVL]]*1.055</f>
        <v>15156.555165</v>
      </c>
      <c r="P1695" s="65">
        <f>+Tabla1[[#This Row],[PVL]]*1.43</f>
        <v>20543.956289999998</v>
      </c>
      <c r="Q1695" s="66" t="str">
        <f>+HYPERLINK(Tabla1[[#This Row],[PAG]])</f>
        <v>https://todomusica.com.ar/panderetas/6607-jb917rd.html</v>
      </c>
      <c r="R1695" s="67"/>
      <c r="S1695" s="68"/>
      <c r="T1695" s="69"/>
      <c r="U1695" s="69"/>
      <c r="V1695" s="69"/>
      <c r="W1695" s="69"/>
      <c r="X1695" s="69"/>
      <c r="Y1695" s="35"/>
      <c r="Z1695" s="35" t="s">
        <v>25691</v>
      </c>
      <c r="AA1695" s="36">
        <v>1</v>
      </c>
      <c r="AB1695" s="35" t="s">
        <v>9849</v>
      </c>
      <c r="AC1695" s="35" t="str">
        <f>+IF(Tabla1[[#This Row],[STK]]="no","Sin STK", "STK disponible")</f>
        <v>Sin STK</v>
      </c>
      <c r="AD1695" s="35">
        <f>+I1695*J1695</f>
        <v>0</v>
      </c>
      <c r="AE1695" s="35">
        <f>+I1695*K1695</f>
        <v>0</v>
      </c>
      <c r="AF1695" s="36">
        <f>IF(Tabla1[[#This Row],[ref pack]]=1,Tabla1[[#This Row],[Pedido]],LCM(Tabla1[[#This Row],[MC VIEJO]],Tabla1[[#This Row],[Pedido]]))</f>
        <v>1</v>
      </c>
      <c r="AG1695" s="36">
        <f>+VLOOKUP(Tabla1[[#This Row],[Artículo]],'.'!$B$2:$D$11481,3,)</f>
        <v>1</v>
      </c>
      <c r="AH1695" s="37" t="str">
        <f>+IFERROR(SEARCH("pack",Tabla1[[#This Row],[PACK]]),"")</f>
        <v/>
      </c>
    </row>
    <row r="1696" spans="1:34" ht="24" customHeight="1" x14ac:dyDescent="0.2">
      <c r="A1696" s="50" t="s">
        <v>3026</v>
      </c>
      <c r="B1696" s="60" t="s">
        <v>3151</v>
      </c>
      <c r="C1696" s="61" t="s">
        <v>3152</v>
      </c>
      <c r="D1696" s="52" t="s">
        <v>27</v>
      </c>
      <c r="E1696" s="53">
        <v>8188.32</v>
      </c>
      <c r="F1696" s="23" t="str">
        <f>+IFERROR(VLOOKUP(Tabla1[[#This Row],[Artículo]],'..'!$B$2:$D$569000,3,),"")</f>
        <v/>
      </c>
      <c r="G1696" s="24" t="str">
        <f>IF(H1696=AF1696,"", "Error MC")</f>
        <v>Error MC</v>
      </c>
      <c r="H1696" s="62"/>
      <c r="I1696" s="54">
        <f>+Tabla1[[#This Row],[MC]]*Tabla1[[#This Row],[Pedido]]*Tabla1[[#This Row],[PVC ]]</f>
        <v>0</v>
      </c>
      <c r="J1696" s="26">
        <v>0.21</v>
      </c>
      <c r="K1696" s="63"/>
      <c r="L1696" s="28" t="s">
        <v>17</v>
      </c>
      <c r="M1696" s="53">
        <v>14366.403</v>
      </c>
      <c r="N1696" s="64" t="str">
        <f>+IF(Tabla1[[#This Row],[F PMPI]]="SÍ","No","Sí")</f>
        <v>No</v>
      </c>
      <c r="O1696" s="65">
        <f>+Tabla1[[#This Row],[PVL]]*1.055</f>
        <v>15156.555165</v>
      </c>
      <c r="P1696" s="65">
        <f>+Tabla1[[#This Row],[PVL]]*1.43</f>
        <v>20543.956289999998</v>
      </c>
      <c r="Q1696" s="66" t="str">
        <f>+HYPERLINK(Tabla1[[#This Row],[PAG]])</f>
        <v>https://todomusica.com.ar/panderetas/9292-pandereta-media-luna-20-sonajas-75-x-85-color-blanco.html</v>
      </c>
      <c r="R1696" s="67"/>
      <c r="S1696" s="68"/>
      <c r="T1696" s="69"/>
      <c r="U1696" s="69"/>
      <c r="V1696" s="69"/>
      <c r="W1696" s="69"/>
      <c r="X1696" s="69"/>
      <c r="Y1696" s="35"/>
      <c r="Z1696" s="35" t="s">
        <v>25692</v>
      </c>
      <c r="AA1696" s="36">
        <v>1</v>
      </c>
      <c r="AB1696" s="35" t="s">
        <v>9849</v>
      </c>
      <c r="AC1696" s="35" t="str">
        <f>+IF(Tabla1[[#This Row],[STK]]="no","Sin STK", "STK disponible")</f>
        <v>Sin STK</v>
      </c>
      <c r="AD1696" s="35">
        <f>+I1696*J1696</f>
        <v>0</v>
      </c>
      <c r="AE1696" s="35">
        <f>+I1696*K1696</f>
        <v>0</v>
      </c>
      <c r="AF1696" s="36">
        <f>IF(Tabla1[[#This Row],[ref pack]]=1,Tabla1[[#This Row],[Pedido]],LCM(Tabla1[[#This Row],[MC VIEJO]],Tabla1[[#This Row],[Pedido]]))</f>
        <v>1</v>
      </c>
      <c r="AG1696" s="36">
        <f>+VLOOKUP(Tabla1[[#This Row],[Artículo]],'.'!$B$2:$D$11481,3,)</f>
        <v>1</v>
      </c>
      <c r="AH1696" s="37" t="str">
        <f>+IFERROR(SEARCH("pack",Tabla1[[#This Row],[PACK]]),"")</f>
        <v/>
      </c>
    </row>
    <row r="1697" spans="1:34" ht="24" customHeight="1" x14ac:dyDescent="0.2">
      <c r="A1697" s="50" t="s">
        <v>3026</v>
      </c>
      <c r="B1697" s="60" t="s">
        <v>3153</v>
      </c>
      <c r="C1697" s="61" t="s">
        <v>3154</v>
      </c>
      <c r="D1697" s="52" t="s">
        <v>27</v>
      </c>
      <c r="E1697" s="53">
        <v>8188.32</v>
      </c>
      <c r="F1697" s="23" t="str">
        <f>+IFERROR(VLOOKUP(Tabla1[[#This Row],[Artículo]],'..'!$B$2:$D$569000,3,),"")</f>
        <v/>
      </c>
      <c r="G1697" s="24" t="str">
        <f>IF(H1697=AF1697,"", "Error MC")</f>
        <v>Error MC</v>
      </c>
      <c r="H1697" s="62"/>
      <c r="I1697" s="54">
        <f>+Tabla1[[#This Row],[MC]]*Tabla1[[#This Row],[Pedido]]*Tabla1[[#This Row],[PVC ]]</f>
        <v>0</v>
      </c>
      <c r="J1697" s="26">
        <v>0.21</v>
      </c>
      <c r="K1697" s="63"/>
      <c r="L1697" s="28" t="s">
        <v>17</v>
      </c>
      <c r="M1697" s="53">
        <v>14366.403</v>
      </c>
      <c r="N1697" s="64" t="str">
        <f>+IF(Tabla1[[#This Row],[F PMPI]]="SÍ","No","Sí")</f>
        <v>No</v>
      </c>
      <c r="O1697" s="65">
        <f>+Tabla1[[#This Row],[PVL]]*1.055</f>
        <v>15156.555165</v>
      </c>
      <c r="P1697" s="65">
        <f>+Tabla1[[#This Row],[PVL]]*1.43</f>
        <v>20543.956289999998</v>
      </c>
      <c r="Q1697" s="66" t="str">
        <f>+HYPERLINK(Tabla1[[#This Row],[PAG]])</f>
        <v>https://todomusica.com.ar/panderetas/6608-jb917yl.html</v>
      </c>
      <c r="R1697" s="67"/>
      <c r="S1697" s="68"/>
      <c r="T1697" s="69"/>
      <c r="U1697" s="69"/>
      <c r="V1697" s="69"/>
      <c r="W1697" s="69"/>
      <c r="X1697" s="69"/>
      <c r="Y1697" s="35"/>
      <c r="Z1697" s="35" t="s">
        <v>25693</v>
      </c>
      <c r="AA1697" s="36">
        <v>1</v>
      </c>
      <c r="AB1697" s="35" t="s">
        <v>9849</v>
      </c>
      <c r="AC1697" s="35" t="str">
        <f>+IF(Tabla1[[#This Row],[STK]]="no","Sin STK", "STK disponible")</f>
        <v>Sin STK</v>
      </c>
      <c r="AD1697" s="35">
        <f>+I1697*J1697</f>
        <v>0</v>
      </c>
      <c r="AE1697" s="35">
        <f>+I1697*K1697</f>
        <v>0</v>
      </c>
      <c r="AF1697" s="36">
        <f>IF(Tabla1[[#This Row],[ref pack]]=1,Tabla1[[#This Row],[Pedido]],LCM(Tabla1[[#This Row],[MC VIEJO]],Tabla1[[#This Row],[Pedido]]))</f>
        <v>1</v>
      </c>
      <c r="AG1697" s="36">
        <f>+VLOOKUP(Tabla1[[#This Row],[Artículo]],'.'!$B$2:$D$11481,3,)</f>
        <v>1</v>
      </c>
      <c r="AH1697" s="37" t="str">
        <f>+IFERROR(SEARCH("pack",Tabla1[[#This Row],[PACK]]),"")</f>
        <v/>
      </c>
    </row>
    <row r="1698" spans="1:34" ht="24" customHeight="1" x14ac:dyDescent="0.2">
      <c r="A1698" s="50" t="s">
        <v>3026</v>
      </c>
      <c r="B1698" s="60" t="s">
        <v>3155</v>
      </c>
      <c r="C1698" s="61" t="s">
        <v>3156</v>
      </c>
      <c r="D1698" s="52" t="s">
        <v>27</v>
      </c>
      <c r="E1698" s="53">
        <v>1803.41</v>
      </c>
      <c r="F1698" s="23" t="str">
        <f>+IFERROR(VLOOKUP(Tabla1[[#This Row],[Artículo]],'..'!$B$2:$D$569000,3,),"")</f>
        <v/>
      </c>
      <c r="G1698" s="24" t="str">
        <f>IF(H1698=AF1698,"", "Error MC")</f>
        <v>Error MC</v>
      </c>
      <c r="H1698" s="62"/>
      <c r="I1698" s="54">
        <f>+Tabla1[[#This Row],[MC]]*Tabla1[[#This Row],[Pedido]]*Tabla1[[#This Row],[PVC ]]</f>
        <v>0</v>
      </c>
      <c r="J1698" s="26">
        <v>0.21</v>
      </c>
      <c r="K1698" s="63"/>
      <c r="L1698" s="28" t="s">
        <v>17</v>
      </c>
      <c r="M1698" s="53">
        <v>3164.0770000000002</v>
      </c>
      <c r="N1698" s="64" t="str">
        <f>+IF(Tabla1[[#This Row],[F PMPI]]="SÍ","No","Sí")</f>
        <v>No</v>
      </c>
      <c r="O1698" s="65">
        <f>+Tabla1[[#This Row],[PVL]]*1.055</f>
        <v>3338.1012350000001</v>
      </c>
      <c r="P1698" s="65">
        <f>+Tabla1[[#This Row],[PVL]]*1.43</f>
        <v>4524.6301100000001</v>
      </c>
      <c r="Q1698" s="66" t="str">
        <f>+HYPERLINK(Tabla1[[#This Row],[PAG]])</f>
        <v>https://todomusica.com.ar/panderetas/6233-jb918-bk.html</v>
      </c>
      <c r="R1698" s="67"/>
      <c r="S1698" s="68"/>
      <c r="T1698" s="69"/>
      <c r="U1698" s="69"/>
      <c r="V1698" s="69"/>
      <c r="W1698" s="69"/>
      <c r="X1698" s="69"/>
      <c r="Y1698" s="35"/>
      <c r="Z1698" s="35" t="s">
        <v>25694</v>
      </c>
      <c r="AA1698" s="36">
        <v>1</v>
      </c>
      <c r="AB1698" s="35" t="s">
        <v>9849</v>
      </c>
      <c r="AC1698" s="35" t="str">
        <f>+IF(Tabla1[[#This Row],[STK]]="no","Sin STK", "STK disponible")</f>
        <v>Sin STK</v>
      </c>
      <c r="AD1698" s="35">
        <f>+I1698*J1698</f>
        <v>0</v>
      </c>
      <c r="AE1698" s="35">
        <f>+I1698*K1698</f>
        <v>0</v>
      </c>
      <c r="AF1698" s="36">
        <f>IF(Tabla1[[#This Row],[ref pack]]=1,Tabla1[[#This Row],[Pedido]],LCM(Tabla1[[#This Row],[MC VIEJO]],Tabla1[[#This Row],[Pedido]]))</f>
        <v>1</v>
      </c>
      <c r="AG1698" s="36">
        <f>+VLOOKUP(Tabla1[[#This Row],[Artículo]],'.'!$B$2:$D$11481,3,)</f>
        <v>1</v>
      </c>
      <c r="AH1698" s="37" t="str">
        <f>+IFERROR(SEARCH("pack",Tabla1[[#This Row],[PACK]]),"")</f>
        <v/>
      </c>
    </row>
    <row r="1699" spans="1:34" ht="24" customHeight="1" x14ac:dyDescent="0.2">
      <c r="A1699" s="50" t="s">
        <v>3026</v>
      </c>
      <c r="B1699" s="60" t="s">
        <v>3157</v>
      </c>
      <c r="C1699" s="61" t="s">
        <v>3158</v>
      </c>
      <c r="D1699" s="52" t="s">
        <v>27</v>
      </c>
      <c r="E1699" s="53">
        <v>1803.41</v>
      </c>
      <c r="F1699" s="23" t="str">
        <f>+IFERROR(VLOOKUP(Tabla1[[#This Row],[Artículo]],'..'!$B$2:$D$569000,3,),"")</f>
        <v/>
      </c>
      <c r="G1699" s="24" t="str">
        <f>IF(H1699=AF1699,"", "Error MC")</f>
        <v>Error MC</v>
      </c>
      <c r="H1699" s="62"/>
      <c r="I1699" s="54">
        <f>+Tabla1[[#This Row],[MC]]*Tabla1[[#This Row],[Pedido]]*Tabla1[[#This Row],[PVC ]]</f>
        <v>0</v>
      </c>
      <c r="J1699" s="26">
        <v>0.21</v>
      </c>
      <c r="K1699" s="63"/>
      <c r="L1699" s="28" t="s">
        <v>17</v>
      </c>
      <c r="M1699" s="53">
        <v>3164.0770000000002</v>
      </c>
      <c r="N1699" s="64" t="str">
        <f>+IF(Tabla1[[#This Row],[F PMPI]]="SÍ","No","Sí")</f>
        <v>No</v>
      </c>
      <c r="O1699" s="65">
        <f>+Tabla1[[#This Row],[PVL]]*1.055</f>
        <v>3338.1012350000001</v>
      </c>
      <c r="P1699" s="65">
        <f>+Tabla1[[#This Row],[PVL]]*1.43</f>
        <v>4524.6301100000001</v>
      </c>
      <c r="Q1699" s="66" t="str">
        <f>+HYPERLINK(Tabla1[[#This Row],[PAG]])</f>
        <v>https://todomusica.com.ar/panderetas/6234-jb918-bl.html</v>
      </c>
      <c r="R1699" s="67"/>
      <c r="S1699" s="68"/>
      <c r="T1699" s="69"/>
      <c r="U1699" s="69"/>
      <c r="V1699" s="69"/>
      <c r="W1699" s="69"/>
      <c r="X1699" s="69"/>
      <c r="Y1699" s="35"/>
      <c r="Z1699" s="35" t="s">
        <v>25695</v>
      </c>
      <c r="AA1699" s="36">
        <v>1</v>
      </c>
      <c r="AB1699" s="35" t="s">
        <v>9849</v>
      </c>
      <c r="AC1699" s="35" t="str">
        <f>+IF(Tabla1[[#This Row],[STK]]="no","Sin STK", "STK disponible")</f>
        <v>Sin STK</v>
      </c>
      <c r="AD1699" s="35">
        <f>+I1699*J1699</f>
        <v>0</v>
      </c>
      <c r="AE1699" s="35">
        <f>+I1699*K1699</f>
        <v>0</v>
      </c>
      <c r="AF1699" s="36">
        <f>IF(Tabla1[[#This Row],[ref pack]]=1,Tabla1[[#This Row],[Pedido]],LCM(Tabla1[[#This Row],[MC VIEJO]],Tabla1[[#This Row],[Pedido]]))</f>
        <v>1</v>
      </c>
      <c r="AG1699" s="36">
        <f>+VLOOKUP(Tabla1[[#This Row],[Artículo]],'.'!$B$2:$D$11481,3,)</f>
        <v>1</v>
      </c>
      <c r="AH1699" s="37" t="str">
        <f>+IFERROR(SEARCH("pack",Tabla1[[#This Row],[PACK]]),"")</f>
        <v/>
      </c>
    </row>
    <row r="1700" spans="1:34" ht="24" customHeight="1" x14ac:dyDescent="0.2">
      <c r="A1700" s="50" t="s">
        <v>3026</v>
      </c>
      <c r="B1700" s="60" t="s">
        <v>3159</v>
      </c>
      <c r="C1700" s="61" t="s">
        <v>3160</v>
      </c>
      <c r="D1700" s="52" t="s">
        <v>27</v>
      </c>
      <c r="E1700" s="53">
        <v>1803.41</v>
      </c>
      <c r="F1700" s="23" t="str">
        <f>+IFERROR(VLOOKUP(Tabla1[[#This Row],[Artículo]],'..'!$B$2:$D$569000,3,),"")</f>
        <v/>
      </c>
      <c r="G1700" s="24" t="str">
        <f>IF(H1700=AF1700,"", "Error MC")</f>
        <v>Error MC</v>
      </c>
      <c r="H1700" s="62"/>
      <c r="I1700" s="54">
        <f>+Tabla1[[#This Row],[MC]]*Tabla1[[#This Row],[Pedido]]*Tabla1[[#This Row],[PVC ]]</f>
        <v>0</v>
      </c>
      <c r="J1700" s="26">
        <v>0.21</v>
      </c>
      <c r="K1700" s="63"/>
      <c r="L1700" s="28" t="s">
        <v>17</v>
      </c>
      <c r="M1700" s="53">
        <v>3164.0770000000002</v>
      </c>
      <c r="N1700" s="64" t="str">
        <f>+IF(Tabla1[[#This Row],[F PMPI]]="SÍ","No","Sí")</f>
        <v>No</v>
      </c>
      <c r="O1700" s="65">
        <f>+Tabla1[[#This Row],[PVL]]*1.055</f>
        <v>3338.1012350000001</v>
      </c>
      <c r="P1700" s="65">
        <f>+Tabla1[[#This Row],[PVL]]*1.43</f>
        <v>4524.6301100000001</v>
      </c>
      <c r="Q1700" s="66" t="str">
        <f>+HYPERLINK(Tabla1[[#This Row],[PAG]])</f>
        <v>https://todomusica.com.ar/panderetas/6235-jb918-gr.html</v>
      </c>
      <c r="R1700" s="67"/>
      <c r="S1700" s="68"/>
      <c r="T1700" s="69"/>
      <c r="U1700" s="69"/>
      <c r="V1700" s="69"/>
      <c r="W1700" s="69"/>
      <c r="X1700" s="69"/>
      <c r="Y1700" s="35"/>
      <c r="Z1700" s="35" t="s">
        <v>25696</v>
      </c>
      <c r="AA1700" s="36">
        <v>1</v>
      </c>
      <c r="AB1700" s="35" t="s">
        <v>9849</v>
      </c>
      <c r="AC1700" s="35" t="str">
        <f>+IF(Tabla1[[#This Row],[STK]]="no","Sin STK", "STK disponible")</f>
        <v>Sin STK</v>
      </c>
      <c r="AD1700" s="35">
        <f>+I1700*J1700</f>
        <v>0</v>
      </c>
      <c r="AE1700" s="35">
        <f>+I1700*K1700</f>
        <v>0</v>
      </c>
      <c r="AF1700" s="36">
        <f>IF(Tabla1[[#This Row],[ref pack]]=1,Tabla1[[#This Row],[Pedido]],LCM(Tabla1[[#This Row],[MC VIEJO]],Tabla1[[#This Row],[Pedido]]))</f>
        <v>1</v>
      </c>
      <c r="AG1700" s="36">
        <f>+VLOOKUP(Tabla1[[#This Row],[Artículo]],'.'!$B$2:$D$11481,3,)</f>
        <v>1</v>
      </c>
      <c r="AH1700" s="37" t="str">
        <f>+IFERROR(SEARCH("pack",Tabla1[[#This Row],[PACK]]),"")</f>
        <v/>
      </c>
    </row>
    <row r="1701" spans="1:34" ht="24" customHeight="1" x14ac:dyDescent="0.2">
      <c r="A1701" s="50" t="s">
        <v>3026</v>
      </c>
      <c r="B1701" s="60" t="s">
        <v>3161</v>
      </c>
      <c r="C1701" s="61" t="s">
        <v>3162</v>
      </c>
      <c r="D1701" s="52" t="s">
        <v>27</v>
      </c>
      <c r="E1701" s="53">
        <v>1803.41</v>
      </c>
      <c r="F1701" s="23" t="str">
        <f>+IFERROR(VLOOKUP(Tabla1[[#This Row],[Artículo]],'..'!$B$2:$D$569000,3,),"")</f>
        <v/>
      </c>
      <c r="G1701" s="24" t="str">
        <f>IF(H1701=AF1701,"", "Error MC")</f>
        <v>Error MC</v>
      </c>
      <c r="H1701" s="62"/>
      <c r="I1701" s="54">
        <f>+Tabla1[[#This Row],[MC]]*Tabla1[[#This Row],[Pedido]]*Tabla1[[#This Row],[PVC ]]</f>
        <v>0</v>
      </c>
      <c r="J1701" s="26">
        <v>0.21</v>
      </c>
      <c r="K1701" s="63"/>
      <c r="L1701" s="28" t="s">
        <v>17</v>
      </c>
      <c r="M1701" s="53">
        <v>3164.0770000000002</v>
      </c>
      <c r="N1701" s="64" t="str">
        <f>+IF(Tabla1[[#This Row],[F PMPI]]="SÍ","No","Sí")</f>
        <v>No</v>
      </c>
      <c r="O1701" s="65">
        <f>+Tabla1[[#This Row],[PVL]]*1.055</f>
        <v>3338.1012350000001</v>
      </c>
      <c r="P1701" s="65">
        <f>+Tabla1[[#This Row],[PVL]]*1.43</f>
        <v>4524.6301100000001</v>
      </c>
      <c r="Q1701" s="66" t="str">
        <f>+HYPERLINK(Tabla1[[#This Row],[PAG]])</f>
        <v>https://todomusica.com.ar/panderetas/6236-jb918-rd.html</v>
      </c>
      <c r="R1701" s="67"/>
      <c r="S1701" s="68"/>
      <c r="T1701" s="69"/>
      <c r="U1701" s="69"/>
      <c r="V1701" s="69"/>
      <c r="W1701" s="69"/>
      <c r="X1701" s="69"/>
      <c r="Y1701" s="35"/>
      <c r="Z1701" s="35" t="s">
        <v>25697</v>
      </c>
      <c r="AA1701" s="36">
        <v>1</v>
      </c>
      <c r="AB1701" s="35" t="s">
        <v>9849</v>
      </c>
      <c r="AC1701" s="35" t="str">
        <f>+IF(Tabla1[[#This Row],[STK]]="no","Sin STK", "STK disponible")</f>
        <v>Sin STK</v>
      </c>
      <c r="AD1701" s="35">
        <f>+I1701*J1701</f>
        <v>0</v>
      </c>
      <c r="AE1701" s="35">
        <f>+I1701*K1701</f>
        <v>0</v>
      </c>
      <c r="AF1701" s="36">
        <f>IF(Tabla1[[#This Row],[ref pack]]=1,Tabla1[[#This Row],[Pedido]],LCM(Tabla1[[#This Row],[MC VIEJO]],Tabla1[[#This Row],[Pedido]]))</f>
        <v>1</v>
      </c>
      <c r="AG1701" s="36">
        <f>+VLOOKUP(Tabla1[[#This Row],[Artículo]],'.'!$B$2:$D$11481,3,)</f>
        <v>1</v>
      </c>
      <c r="AH1701" s="37" t="str">
        <f>+IFERROR(SEARCH("pack",Tabla1[[#This Row],[PACK]]),"")</f>
        <v/>
      </c>
    </row>
    <row r="1702" spans="1:34" ht="24" customHeight="1" x14ac:dyDescent="0.2">
      <c r="A1702" s="50" t="s">
        <v>3026</v>
      </c>
      <c r="B1702" s="60" t="s">
        <v>3163</v>
      </c>
      <c r="C1702" s="61" t="s">
        <v>3164</v>
      </c>
      <c r="D1702" s="52" t="s">
        <v>27</v>
      </c>
      <c r="E1702" s="53">
        <v>1720</v>
      </c>
      <c r="F1702" s="23" t="str">
        <f>+IFERROR(VLOOKUP(Tabla1[[#This Row],[Artículo]],'..'!$B$2:$D$569000,3,),"")</f>
        <v/>
      </c>
      <c r="G1702" s="24" t="str">
        <f>IF(H1702=AF1702,"", "Error MC")</f>
        <v>Error MC</v>
      </c>
      <c r="H1702" s="62"/>
      <c r="I1702" s="54">
        <f>+Tabla1[[#This Row],[MC]]*Tabla1[[#This Row],[Pedido]]*Tabla1[[#This Row],[PVC ]]</f>
        <v>0</v>
      </c>
      <c r="J1702" s="26">
        <v>0.21</v>
      </c>
      <c r="K1702" s="63"/>
      <c r="L1702" s="28" t="s">
        <v>17</v>
      </c>
      <c r="M1702" s="53">
        <v>3017.74</v>
      </c>
      <c r="N1702" s="64" t="str">
        <f>+IF(Tabla1[[#This Row],[F PMPI]]="SÍ","No","Sí")</f>
        <v>No</v>
      </c>
      <c r="O1702" s="65">
        <f>+Tabla1[[#This Row],[PVL]]*1.055</f>
        <v>3183.7156999999997</v>
      </c>
      <c r="P1702" s="65">
        <f>+Tabla1[[#This Row],[PVL]]*1.43</f>
        <v>4315.3681999999999</v>
      </c>
      <c r="Q1702" s="66" t="str">
        <f>+HYPERLINK(Tabla1[[#This Row],[PAG]])</f>
        <v>https://todomusica.com.ar/panderetas/6237-jb918-wh.html</v>
      </c>
      <c r="R1702" s="67"/>
      <c r="S1702" s="68"/>
      <c r="T1702" s="69"/>
      <c r="U1702" s="69"/>
      <c r="V1702" s="69"/>
      <c r="W1702" s="69"/>
      <c r="X1702" s="69"/>
      <c r="Y1702" s="35"/>
      <c r="Z1702" s="35" t="s">
        <v>25698</v>
      </c>
      <c r="AA1702" s="36">
        <v>1</v>
      </c>
      <c r="AB1702" s="35" t="s">
        <v>9849</v>
      </c>
      <c r="AC1702" s="35" t="str">
        <f>+IF(Tabla1[[#This Row],[STK]]="no","Sin STK", "STK disponible")</f>
        <v>Sin STK</v>
      </c>
      <c r="AD1702" s="35">
        <f>+I1702*J1702</f>
        <v>0</v>
      </c>
      <c r="AE1702" s="35">
        <f>+I1702*K1702</f>
        <v>0</v>
      </c>
      <c r="AF1702" s="36">
        <f>IF(Tabla1[[#This Row],[ref pack]]=1,Tabla1[[#This Row],[Pedido]],LCM(Tabla1[[#This Row],[MC VIEJO]],Tabla1[[#This Row],[Pedido]]))</f>
        <v>1</v>
      </c>
      <c r="AG1702" s="36">
        <f>+VLOOKUP(Tabla1[[#This Row],[Artículo]],'.'!$B$2:$D$11481,3,)</f>
        <v>1</v>
      </c>
      <c r="AH1702" s="37" t="str">
        <f>+IFERROR(SEARCH("pack",Tabla1[[#This Row],[PACK]]),"")</f>
        <v/>
      </c>
    </row>
    <row r="1703" spans="1:34" ht="24" customHeight="1" x14ac:dyDescent="0.2">
      <c r="A1703" s="50" t="s">
        <v>3026</v>
      </c>
      <c r="B1703" s="60" t="s">
        <v>3165</v>
      </c>
      <c r="C1703" s="61" t="s">
        <v>3166</v>
      </c>
      <c r="D1703" s="52" t="s">
        <v>27</v>
      </c>
      <c r="E1703" s="53">
        <v>1803.41</v>
      </c>
      <c r="F1703" s="23" t="str">
        <f>+IFERROR(VLOOKUP(Tabla1[[#This Row],[Artículo]],'..'!$B$2:$D$569000,3,),"")</f>
        <v/>
      </c>
      <c r="G1703" s="24" t="str">
        <f>IF(H1703=AF1703,"", "Error MC")</f>
        <v>Error MC</v>
      </c>
      <c r="H1703" s="62"/>
      <c r="I1703" s="54">
        <f>+Tabla1[[#This Row],[MC]]*Tabla1[[#This Row],[Pedido]]*Tabla1[[#This Row],[PVC ]]</f>
        <v>0</v>
      </c>
      <c r="J1703" s="26">
        <v>0.21</v>
      </c>
      <c r="K1703" s="63"/>
      <c r="L1703" s="28" t="s">
        <v>17</v>
      </c>
      <c r="M1703" s="53">
        <v>3164.0770000000002</v>
      </c>
      <c r="N1703" s="64" t="str">
        <f>+IF(Tabla1[[#This Row],[F PMPI]]="SÍ","No","Sí")</f>
        <v>No</v>
      </c>
      <c r="O1703" s="65">
        <f>+Tabla1[[#This Row],[PVL]]*1.055</f>
        <v>3338.1012350000001</v>
      </c>
      <c r="P1703" s="65">
        <f>+Tabla1[[#This Row],[PVL]]*1.43</f>
        <v>4524.6301100000001</v>
      </c>
      <c r="Q1703" s="66" t="str">
        <f>+HYPERLINK(Tabla1[[#This Row],[PAG]])</f>
        <v>https://todomusica.com.ar/panderetas/6238-jb918-yl.html</v>
      </c>
      <c r="R1703" s="67"/>
      <c r="S1703" s="68"/>
      <c r="T1703" s="69"/>
      <c r="U1703" s="69"/>
      <c r="V1703" s="69"/>
      <c r="W1703" s="69"/>
      <c r="X1703" s="69"/>
      <c r="Y1703" s="35"/>
      <c r="Z1703" s="35" t="s">
        <v>25699</v>
      </c>
      <c r="AA1703" s="36">
        <v>1</v>
      </c>
      <c r="AB1703" s="35" t="s">
        <v>9849</v>
      </c>
      <c r="AC1703" s="35" t="str">
        <f>+IF(Tabla1[[#This Row],[STK]]="no","Sin STK", "STK disponible")</f>
        <v>Sin STK</v>
      </c>
      <c r="AD1703" s="35">
        <f>+I1703*J1703</f>
        <v>0</v>
      </c>
      <c r="AE1703" s="35">
        <f>+I1703*K1703</f>
        <v>0</v>
      </c>
      <c r="AF1703" s="36">
        <f>IF(Tabla1[[#This Row],[ref pack]]=1,Tabla1[[#This Row],[Pedido]],LCM(Tabla1[[#This Row],[MC VIEJO]],Tabla1[[#This Row],[Pedido]]))</f>
        <v>1</v>
      </c>
      <c r="AG1703" s="36">
        <f>+VLOOKUP(Tabla1[[#This Row],[Artículo]],'.'!$B$2:$D$11481,3,)</f>
        <v>1</v>
      </c>
      <c r="AH1703" s="37" t="str">
        <f>+IFERROR(SEARCH("pack",Tabla1[[#This Row],[PACK]]),"")</f>
        <v/>
      </c>
    </row>
    <row r="1704" spans="1:34" ht="24" customHeight="1" x14ac:dyDescent="0.2">
      <c r="A1704" s="50" t="s">
        <v>3026</v>
      </c>
      <c r="B1704" s="60" t="s">
        <v>3167</v>
      </c>
      <c r="C1704" s="61" t="s">
        <v>3168</v>
      </c>
      <c r="D1704" s="52" t="s">
        <v>9841</v>
      </c>
      <c r="E1704" s="53">
        <v>54153.56</v>
      </c>
      <c r="F1704" s="23" t="str">
        <f>+IFERROR(VLOOKUP(Tabla1[[#This Row],[Artículo]],'..'!$B$2:$D$569000,3,),"")</f>
        <v/>
      </c>
      <c r="G1704" s="24" t="str">
        <f>IF(H1704=AF1704,"", "Error MC")</f>
        <v>Error MC</v>
      </c>
      <c r="H1704" s="62"/>
      <c r="I1704" s="54">
        <f>+Tabla1[[#This Row],[MC]]*Tabla1[[#This Row],[Pedido]]*Tabla1[[#This Row],[PVC ]]</f>
        <v>0</v>
      </c>
      <c r="J1704" s="26">
        <v>0.21</v>
      </c>
      <c r="K1704" s="63"/>
      <c r="L1704" s="28" t="s">
        <v>17</v>
      </c>
      <c r="M1704" s="53">
        <v>95012.418999999994</v>
      </c>
      <c r="N1704" s="64" t="str">
        <f>+IF(Tabla1[[#This Row],[F PMPI]]="SÍ","No","Sí")</f>
        <v>No</v>
      </c>
      <c r="O1704" s="65">
        <f>+Tabla1[[#This Row],[PVL]]*1.055</f>
        <v>100238.10204499999</v>
      </c>
      <c r="P1704" s="65">
        <f>+Tabla1[[#This Row],[PVL]]*1.43</f>
        <v>135867.75916999998</v>
      </c>
      <c r="Q1704" s="66" t="str">
        <f>+HYPERLINK(Tabla1[[#This Row],[PAG]])</f>
        <v>https://todomusica.com.ar/efectos-de-percusion/6242-lb17.html</v>
      </c>
      <c r="R1704" s="67"/>
      <c r="S1704" s="68"/>
      <c r="T1704" s="69"/>
      <c r="U1704" s="69"/>
      <c r="V1704" s="69"/>
      <c r="W1704" s="69"/>
      <c r="X1704" s="69"/>
      <c r="Y1704" s="35"/>
      <c r="Z1704" s="35" t="s">
        <v>25700</v>
      </c>
      <c r="AA1704" s="36">
        <v>1</v>
      </c>
      <c r="AB1704" s="35" t="s">
        <v>9849</v>
      </c>
      <c r="AC1704" s="35" t="str">
        <f>+IF(Tabla1[[#This Row],[STK]]="no","Sin STK", "STK disponible")</f>
        <v>STK disponible</v>
      </c>
      <c r="AD1704" s="35">
        <f>+I1704*J1704</f>
        <v>0</v>
      </c>
      <c r="AE1704" s="35">
        <f>+I1704*K1704</f>
        <v>0</v>
      </c>
      <c r="AF1704" s="36">
        <f>IF(Tabla1[[#This Row],[ref pack]]=1,Tabla1[[#This Row],[Pedido]],LCM(Tabla1[[#This Row],[MC VIEJO]],Tabla1[[#This Row],[Pedido]]))</f>
        <v>1</v>
      </c>
      <c r="AG1704" s="36">
        <f>+VLOOKUP(Tabla1[[#This Row],[Artículo]],'.'!$B$2:$D$11481,3,)</f>
        <v>1</v>
      </c>
      <c r="AH1704" s="37" t="str">
        <f>+IFERROR(SEARCH("pack",Tabla1[[#This Row],[PACK]]),"")</f>
        <v/>
      </c>
    </row>
    <row r="1705" spans="1:34" ht="24" customHeight="1" x14ac:dyDescent="0.2">
      <c r="A1705" s="50" t="s">
        <v>3026</v>
      </c>
      <c r="B1705" s="60" t="s">
        <v>3169</v>
      </c>
      <c r="C1705" s="61" t="s">
        <v>3170</v>
      </c>
      <c r="D1705" s="52" t="s">
        <v>9841</v>
      </c>
      <c r="E1705" s="53">
        <v>45695.44</v>
      </c>
      <c r="F1705" s="23" t="str">
        <f>+IFERROR(VLOOKUP(Tabla1[[#This Row],[Artículo]],'..'!$B$2:$D$569000,3,),"")</f>
        <v/>
      </c>
      <c r="G1705" s="24" t="str">
        <f>IF(H1705=AF1705,"", "Error MC")</f>
        <v>Error MC</v>
      </c>
      <c r="H1705" s="62"/>
      <c r="I1705" s="54">
        <f>+Tabla1[[#This Row],[MC]]*Tabla1[[#This Row],[Pedido]]*Tabla1[[#This Row],[PVC ]]</f>
        <v>0</v>
      </c>
      <c r="J1705" s="26">
        <v>0.21</v>
      </c>
      <c r="K1705" s="63"/>
      <c r="L1705" s="28" t="s">
        <v>17</v>
      </c>
      <c r="M1705" s="53">
        <v>80172.652000000002</v>
      </c>
      <c r="N1705" s="64" t="str">
        <f>+IF(Tabla1[[#This Row],[F PMPI]]="SÍ","No","Sí")</f>
        <v>No</v>
      </c>
      <c r="O1705" s="65">
        <f>+Tabla1[[#This Row],[PVL]]*1.055</f>
        <v>84582.147859999997</v>
      </c>
      <c r="P1705" s="65">
        <f>+Tabla1[[#This Row],[PVL]]*1.43</f>
        <v>114646.89236</v>
      </c>
      <c r="Q1705" s="66" t="str">
        <f>+HYPERLINK(Tabla1[[#This Row],[PAG]])</f>
        <v>https://todomusica.com.ar/efectos-de-percusion/6257-mu-01.html</v>
      </c>
      <c r="R1705" s="67"/>
      <c r="S1705" s="68"/>
      <c r="T1705" s="69"/>
      <c r="U1705" s="69"/>
      <c r="V1705" s="69"/>
      <c r="W1705" s="69"/>
      <c r="X1705" s="69"/>
      <c r="Y1705" s="35"/>
      <c r="Z1705" s="35" t="s">
        <v>25701</v>
      </c>
      <c r="AA1705" s="36">
        <v>1</v>
      </c>
      <c r="AB1705" s="35" t="s">
        <v>9849</v>
      </c>
      <c r="AC1705" s="35" t="str">
        <f>+IF(Tabla1[[#This Row],[STK]]="no","Sin STK", "STK disponible")</f>
        <v>STK disponible</v>
      </c>
      <c r="AD1705" s="35">
        <f>+I1705*J1705</f>
        <v>0</v>
      </c>
      <c r="AE1705" s="35">
        <f>+I1705*K1705</f>
        <v>0</v>
      </c>
      <c r="AF1705" s="36">
        <f>IF(Tabla1[[#This Row],[ref pack]]=1,Tabla1[[#This Row],[Pedido]],LCM(Tabla1[[#This Row],[MC VIEJO]],Tabla1[[#This Row],[Pedido]]))</f>
        <v>1</v>
      </c>
      <c r="AG1705" s="36">
        <f>+VLOOKUP(Tabla1[[#This Row],[Artículo]],'.'!$B$2:$D$11481,3,)</f>
        <v>1</v>
      </c>
      <c r="AH1705" s="37" t="str">
        <f>+IFERROR(SEARCH("pack",Tabla1[[#This Row],[PACK]]),"")</f>
        <v/>
      </c>
    </row>
    <row r="1706" spans="1:34" ht="24" customHeight="1" x14ac:dyDescent="0.2">
      <c r="A1706" s="50" t="s">
        <v>3026</v>
      </c>
      <c r="B1706" s="60" t="s">
        <v>3171</v>
      </c>
      <c r="C1706" s="61" t="s">
        <v>3172</v>
      </c>
      <c r="D1706" s="52" t="s">
        <v>27</v>
      </c>
      <c r="E1706" s="53">
        <v>9762.0400000000009</v>
      </c>
      <c r="F1706" s="23" t="str">
        <f>+IFERROR(VLOOKUP(Tabla1[[#This Row],[Artículo]],'..'!$B$2:$D$569000,3,),"")</f>
        <v/>
      </c>
      <c r="G1706" s="24" t="str">
        <f>IF(H1706=AF1706,"", "Error MC")</f>
        <v>Error MC</v>
      </c>
      <c r="H1706" s="62"/>
      <c r="I1706" s="54">
        <f>+Tabla1[[#This Row],[MC]]*Tabla1[[#This Row],[Pedido]]*Tabla1[[#This Row],[PVC ]]</f>
        <v>0</v>
      </c>
      <c r="J1706" s="26">
        <v>0.21</v>
      </c>
      <c r="K1706" s="63"/>
      <c r="L1706" s="28" t="s">
        <v>17</v>
      </c>
      <c r="M1706" s="53">
        <v>17127.502</v>
      </c>
      <c r="N1706" s="64" t="str">
        <f>+IF(Tabla1[[#This Row],[F PMPI]]="SÍ","No","Sí")</f>
        <v>No</v>
      </c>
      <c r="O1706" s="65">
        <f>+Tabla1[[#This Row],[PVL]]*1.055</f>
        <v>18069.514609999998</v>
      </c>
      <c r="P1706" s="65">
        <f>+Tabla1[[#This Row],[PVL]]*1.43</f>
        <v>24492.327860000001</v>
      </c>
      <c r="Q1706" s="66" t="str">
        <f>+HYPERLINK(Tabla1[[#This Row],[PAG]])</f>
        <v>https://todomusica.com.ar/efectos-de-percusion/6281-th8c.html</v>
      </c>
      <c r="R1706" s="67"/>
      <c r="S1706" s="68"/>
      <c r="T1706" s="69"/>
      <c r="U1706" s="69"/>
      <c r="V1706" s="69"/>
      <c r="W1706" s="69"/>
      <c r="X1706" s="69"/>
      <c r="Y1706" s="35"/>
      <c r="Z1706" s="35" t="s">
        <v>25702</v>
      </c>
      <c r="AA1706" s="36">
        <v>1</v>
      </c>
      <c r="AB1706" s="35" t="s">
        <v>9849</v>
      </c>
      <c r="AC1706" s="35" t="str">
        <f>+IF(Tabla1[[#This Row],[STK]]="no","Sin STK", "STK disponible")</f>
        <v>Sin STK</v>
      </c>
      <c r="AD1706" s="35">
        <f>+I1706*J1706</f>
        <v>0</v>
      </c>
      <c r="AE1706" s="35">
        <f>+I1706*K1706</f>
        <v>0</v>
      </c>
      <c r="AF1706" s="36">
        <f>IF(Tabla1[[#This Row],[ref pack]]=1,Tabla1[[#This Row],[Pedido]],LCM(Tabla1[[#This Row],[MC VIEJO]],Tabla1[[#This Row],[Pedido]]))</f>
        <v>1</v>
      </c>
      <c r="AG1706" s="36">
        <f>+VLOOKUP(Tabla1[[#This Row],[Artículo]],'.'!$B$2:$D$11481,3,)</f>
        <v>1</v>
      </c>
      <c r="AH1706" s="37" t="str">
        <f>+IFERROR(SEARCH("pack",Tabla1[[#This Row],[PACK]]),"")</f>
        <v/>
      </c>
    </row>
    <row r="1707" spans="1:34" ht="24" customHeight="1" x14ac:dyDescent="0.2">
      <c r="A1707" s="50" t="s">
        <v>3026</v>
      </c>
      <c r="B1707" s="60" t="s">
        <v>3173</v>
      </c>
      <c r="C1707" s="61" t="s">
        <v>3174</v>
      </c>
      <c r="D1707" s="52" t="s">
        <v>27</v>
      </c>
      <c r="E1707" s="53">
        <v>25588.48</v>
      </c>
      <c r="F1707" s="23" t="str">
        <f>+IFERROR(VLOOKUP(Tabla1[[#This Row],[Artículo]],'..'!$B$2:$D$569000,3,),"")</f>
        <v/>
      </c>
      <c r="G1707" s="24" t="str">
        <f>IF(H1707=AF1707,"", "Error MC")</f>
        <v>Error MC</v>
      </c>
      <c r="H1707" s="62"/>
      <c r="I1707" s="54">
        <f>+Tabla1[[#This Row],[MC]]*Tabla1[[#This Row],[Pedido]]*Tabla1[[#This Row],[PVC ]]</f>
        <v>0</v>
      </c>
      <c r="J1707" s="26">
        <v>0.21</v>
      </c>
      <c r="K1707" s="63"/>
      <c r="L1707" s="28" t="s">
        <v>17</v>
      </c>
      <c r="M1707" s="53">
        <v>44894.993000000002</v>
      </c>
      <c r="N1707" s="64" t="str">
        <f>+IF(Tabla1[[#This Row],[F PMPI]]="SÍ","No","Sí")</f>
        <v>No</v>
      </c>
      <c r="O1707" s="65">
        <f>+Tabla1[[#This Row],[PVL]]*1.055</f>
        <v>47364.217615000001</v>
      </c>
      <c r="P1707" s="65">
        <f>+Tabla1[[#This Row],[PVL]]*1.43</f>
        <v>64199.83999</v>
      </c>
      <c r="Q1707" s="66" t="str">
        <f>+HYPERLINK(Tabla1[[#This Row],[PAG]])</f>
        <v>https://todomusica.com.ar/efectos-de-percusion/6282-tl25s.html</v>
      </c>
      <c r="R1707" s="67"/>
      <c r="S1707" s="68"/>
      <c r="T1707" s="69"/>
      <c r="U1707" s="69"/>
      <c r="V1707" s="69"/>
      <c r="W1707" s="69"/>
      <c r="X1707" s="69"/>
      <c r="Y1707" s="35"/>
      <c r="Z1707" s="35" t="s">
        <v>25703</v>
      </c>
      <c r="AA1707" s="36">
        <v>1</v>
      </c>
      <c r="AB1707" s="35" t="s">
        <v>9849</v>
      </c>
      <c r="AC1707" s="35" t="str">
        <f>+IF(Tabla1[[#This Row],[STK]]="no","Sin STK", "STK disponible")</f>
        <v>Sin STK</v>
      </c>
      <c r="AD1707" s="35">
        <f>+I1707*J1707</f>
        <v>0</v>
      </c>
      <c r="AE1707" s="35">
        <f>+I1707*K1707</f>
        <v>0</v>
      </c>
      <c r="AF1707" s="36">
        <f>IF(Tabla1[[#This Row],[ref pack]]=1,Tabla1[[#This Row],[Pedido]],LCM(Tabla1[[#This Row],[MC VIEJO]],Tabla1[[#This Row],[Pedido]]))</f>
        <v>1</v>
      </c>
      <c r="AG1707" s="36">
        <f>+VLOOKUP(Tabla1[[#This Row],[Artículo]],'.'!$B$2:$D$11481,3,)</f>
        <v>1</v>
      </c>
      <c r="AH1707" s="37" t="str">
        <f>+IFERROR(SEARCH("pack",Tabla1[[#This Row],[PACK]]),"")</f>
        <v/>
      </c>
    </row>
    <row r="1708" spans="1:34" ht="24" customHeight="1" x14ac:dyDescent="0.2">
      <c r="A1708" s="50" t="s">
        <v>3026</v>
      </c>
      <c r="B1708" s="60" t="s">
        <v>3175</v>
      </c>
      <c r="C1708" s="61" t="s">
        <v>3176</v>
      </c>
      <c r="D1708" s="52" t="s">
        <v>27</v>
      </c>
      <c r="E1708" s="53">
        <v>7902.46</v>
      </c>
      <c r="F1708" s="23" t="str">
        <f>+IFERROR(VLOOKUP(Tabla1[[#This Row],[Artículo]],'..'!$B$2:$D$569000,3,),"")</f>
        <v/>
      </c>
      <c r="G1708" s="24" t="str">
        <f>IF(H1708=AF1708,"", "Error MC")</f>
        <v>Error MC</v>
      </c>
      <c r="H1708" s="62"/>
      <c r="I1708" s="54">
        <f>+Tabla1[[#This Row],[MC]]*Tabla1[[#This Row],[Pedido]]*Tabla1[[#This Row],[PVC ]]</f>
        <v>0</v>
      </c>
      <c r="J1708" s="26">
        <v>0.21</v>
      </c>
      <c r="K1708" s="63"/>
      <c r="L1708" s="28" t="s">
        <v>17</v>
      </c>
      <c r="M1708" s="53">
        <v>13864.87</v>
      </c>
      <c r="N1708" s="64" t="str">
        <f>+IF(Tabla1[[#This Row],[F PMPI]]="SÍ","No","Sí")</f>
        <v>No</v>
      </c>
      <c r="O1708" s="65">
        <f>+Tabla1[[#This Row],[PVL]]*1.055</f>
        <v>14627.43785</v>
      </c>
      <c r="P1708" s="65">
        <f>+Tabla1[[#This Row],[PVL]]*1.43</f>
        <v>19826.7641</v>
      </c>
      <c r="Q1708" s="66" t="str">
        <f>+HYPERLINK(Tabla1[[#This Row],[PAG]])</f>
        <v>https://todomusica.com.ar/productos-sin-categorias-de-netsuite/6284-tw-16a.html</v>
      </c>
      <c r="R1708" s="67"/>
      <c r="S1708" s="68"/>
      <c r="T1708" s="69"/>
      <c r="U1708" s="69"/>
      <c r="V1708" s="69"/>
      <c r="W1708" s="69"/>
      <c r="X1708" s="69"/>
      <c r="Y1708" s="35"/>
      <c r="Z1708" s="35" t="s">
        <v>3177</v>
      </c>
      <c r="AA1708" s="36">
        <v>1</v>
      </c>
      <c r="AB1708" s="35" t="s">
        <v>9849</v>
      </c>
      <c r="AC1708" s="35" t="str">
        <f>+IF(Tabla1[[#This Row],[STK]]="no","Sin STK", "STK disponible")</f>
        <v>Sin STK</v>
      </c>
      <c r="AD1708" s="35">
        <f>+I1708*J1708</f>
        <v>0</v>
      </c>
      <c r="AE1708" s="35">
        <f>+I1708*K1708</f>
        <v>0</v>
      </c>
      <c r="AF1708" s="36">
        <f>IF(Tabla1[[#This Row],[ref pack]]=1,Tabla1[[#This Row],[Pedido]],LCM(Tabla1[[#This Row],[MC VIEJO]],Tabla1[[#This Row],[Pedido]]))</f>
        <v>1</v>
      </c>
      <c r="AG1708" s="36">
        <f>+VLOOKUP(Tabla1[[#This Row],[Artículo]],'.'!$B$2:$D$11481,3,)</f>
        <v>1</v>
      </c>
      <c r="AH1708" s="37" t="str">
        <f>+IFERROR(SEARCH("pack",Tabla1[[#This Row],[PACK]]),"")</f>
        <v/>
      </c>
    </row>
    <row r="1709" spans="1:34" ht="24" customHeight="1" x14ac:dyDescent="0.2">
      <c r="A1709" s="50" t="s">
        <v>3178</v>
      </c>
      <c r="B1709" s="60" t="s">
        <v>3179</v>
      </c>
      <c r="C1709" s="61" t="s">
        <v>3180</v>
      </c>
      <c r="D1709" s="52" t="s">
        <v>27</v>
      </c>
      <c r="E1709" s="53">
        <v>51077.03</v>
      </c>
      <c r="F1709" s="23" t="str">
        <f>+IFERROR(VLOOKUP(Tabla1[[#This Row],[Artículo]],'..'!$B$2:$D$569000,3,),"")</f>
        <v/>
      </c>
      <c r="G1709" s="24" t="str">
        <f>IF(H1709=AF1709,"", "Error MC")</f>
        <v>Error MC</v>
      </c>
      <c r="H1709" s="62"/>
      <c r="I1709" s="54">
        <f>+Tabla1[[#This Row],[MC]]*Tabla1[[#This Row],[Pedido]]*Tabla1[[#This Row],[PVC ]]</f>
        <v>0</v>
      </c>
      <c r="J1709" s="26">
        <v>0.21</v>
      </c>
      <c r="K1709" s="63"/>
      <c r="L1709" s="28" t="s">
        <v>17</v>
      </c>
      <c r="M1709" s="53">
        <v>89614.645000000004</v>
      </c>
      <c r="N1709" s="64" t="str">
        <f>+IF(Tabla1[[#This Row],[F PMPI]]="SÍ","No","Sí")</f>
        <v>No</v>
      </c>
      <c r="O1709" s="65">
        <f>+Tabla1[[#This Row],[PVL]]*1.055</f>
        <v>94543.450475000005</v>
      </c>
      <c r="P1709" s="65">
        <f>+Tabla1[[#This Row],[PVL]]*1.43</f>
        <v>128148.94235</v>
      </c>
      <c r="Q1709" s="66" t="str">
        <f>+HYPERLINK(Tabla1[[#This Row],[PAG]])</f>
        <v>https://todomusica.com.ar/panderetas/1401-lp150.html</v>
      </c>
      <c r="R1709" s="67"/>
      <c r="S1709" s="68"/>
      <c r="T1709" s="69"/>
      <c r="U1709" s="69"/>
      <c r="V1709" s="69"/>
      <c r="W1709" s="69"/>
      <c r="X1709" s="69"/>
      <c r="Y1709" s="35"/>
      <c r="Z1709" s="35" t="s">
        <v>25704</v>
      </c>
      <c r="AA1709" s="36">
        <v>1</v>
      </c>
      <c r="AB1709" s="35" t="s">
        <v>9849</v>
      </c>
      <c r="AC1709" s="35" t="str">
        <f>+IF(Tabla1[[#This Row],[STK]]="no","Sin STK", "STK disponible")</f>
        <v>Sin STK</v>
      </c>
      <c r="AD1709" s="35">
        <f>+I1709*J1709</f>
        <v>0</v>
      </c>
      <c r="AE1709" s="35">
        <f>+I1709*K1709</f>
        <v>0</v>
      </c>
      <c r="AF1709" s="36">
        <f>IF(Tabla1[[#This Row],[ref pack]]=1,Tabla1[[#This Row],[Pedido]],LCM(Tabla1[[#This Row],[MC VIEJO]],Tabla1[[#This Row],[Pedido]]))</f>
        <v>1</v>
      </c>
      <c r="AG1709" s="36">
        <f>+VLOOKUP(Tabla1[[#This Row],[Artículo]],'.'!$B$2:$D$11481,3,)</f>
        <v>1</v>
      </c>
      <c r="AH1709" s="37" t="str">
        <f>+IFERROR(SEARCH("pack",Tabla1[[#This Row],[PACK]]),"")</f>
        <v/>
      </c>
    </row>
    <row r="1710" spans="1:34" ht="24" customHeight="1" x14ac:dyDescent="0.2">
      <c r="A1710" s="50" t="s">
        <v>3178</v>
      </c>
      <c r="B1710" s="60" t="s">
        <v>3181</v>
      </c>
      <c r="C1710" s="61" t="s">
        <v>3182</v>
      </c>
      <c r="D1710" s="52" t="s">
        <v>27</v>
      </c>
      <c r="E1710" s="53">
        <v>727005.96</v>
      </c>
      <c r="F1710" s="23" t="str">
        <f>+IFERROR(VLOOKUP(Tabla1[[#This Row],[Artículo]],'..'!$B$2:$D$569000,3,),"")</f>
        <v/>
      </c>
      <c r="G1710" s="24" t="str">
        <f>IF(H1710=AF1710,"", "Error MC")</f>
        <v>Error MC</v>
      </c>
      <c r="H1710" s="62"/>
      <c r="I1710" s="54">
        <f>+Tabla1[[#This Row],[MC]]*Tabla1[[#This Row],[Pedido]]*Tabla1[[#This Row],[PVC ]]</f>
        <v>0</v>
      </c>
      <c r="J1710" s="26">
        <v>0.21</v>
      </c>
      <c r="K1710" s="63"/>
      <c r="L1710" s="28" t="s">
        <v>17</v>
      </c>
      <c r="M1710" s="53">
        <v>1275531.9539999999</v>
      </c>
      <c r="N1710" s="64" t="str">
        <f>+IF(Tabla1[[#This Row],[F PMPI]]="SÍ","No","Sí")</f>
        <v>No</v>
      </c>
      <c r="O1710" s="65">
        <f>+Tabla1[[#This Row],[PVL]]*1.055</f>
        <v>1345686.2114699997</v>
      </c>
      <c r="P1710" s="65">
        <f>+Tabla1[[#This Row],[PVL]]*1.43</f>
        <v>1824010.6942199997</v>
      </c>
      <c r="Q1710" s="66" t="str">
        <f>+HYPERLINK(Tabla1[[#This Row],[PAG]])</f>
        <v>https://todomusica.com.ar/timbales-timbaletas/999-lp257b.html</v>
      </c>
      <c r="R1710" s="67"/>
      <c r="S1710" s="68"/>
      <c r="T1710" s="69"/>
      <c r="U1710" s="69"/>
      <c r="V1710" s="69"/>
      <c r="W1710" s="69"/>
      <c r="X1710" s="69"/>
      <c r="Y1710" s="35"/>
      <c r="Z1710" s="35" t="s">
        <v>25705</v>
      </c>
      <c r="AA1710" s="36">
        <v>1</v>
      </c>
      <c r="AB1710" s="35" t="s">
        <v>9849</v>
      </c>
      <c r="AC1710" s="35" t="str">
        <f>+IF(Tabla1[[#This Row],[STK]]="no","Sin STK", "STK disponible")</f>
        <v>Sin STK</v>
      </c>
      <c r="AD1710" s="35">
        <f>+I1710*J1710</f>
        <v>0</v>
      </c>
      <c r="AE1710" s="35">
        <f>+I1710*K1710</f>
        <v>0</v>
      </c>
      <c r="AF1710" s="36">
        <f>IF(Tabla1[[#This Row],[ref pack]]=1,Tabla1[[#This Row],[Pedido]],LCM(Tabla1[[#This Row],[MC VIEJO]],Tabla1[[#This Row],[Pedido]]))</f>
        <v>1</v>
      </c>
      <c r="AG1710" s="36">
        <f>+VLOOKUP(Tabla1[[#This Row],[Artículo]],'.'!$B$2:$D$11481,3,)</f>
        <v>1</v>
      </c>
      <c r="AH1710" s="37" t="str">
        <f>+IFERROR(SEARCH("pack",Tabla1[[#This Row],[PACK]]),"")</f>
        <v/>
      </c>
    </row>
    <row r="1711" spans="1:34" ht="24" customHeight="1" x14ac:dyDescent="0.2">
      <c r="A1711" s="50" t="s">
        <v>3183</v>
      </c>
      <c r="B1711" s="60" t="s">
        <v>3184</v>
      </c>
      <c r="C1711" s="61" t="s">
        <v>3185</v>
      </c>
      <c r="D1711" s="52" t="s">
        <v>27</v>
      </c>
      <c r="E1711" s="53">
        <v>298259.92</v>
      </c>
      <c r="F1711" s="23" t="str">
        <f>+IFERROR(VLOOKUP(Tabla1[[#This Row],[Artículo]],'..'!$B$2:$D$569000,3,),"")</f>
        <v/>
      </c>
      <c r="G1711" s="24" t="str">
        <f>IF(H1711=AF1711,"", "Error MC")</f>
        <v>Error MC</v>
      </c>
      <c r="H1711" s="62"/>
      <c r="I1711" s="54">
        <f>+Tabla1[[#This Row],[MC]]*Tabla1[[#This Row],[Pedido]]*Tabla1[[#This Row],[PVC ]]</f>
        <v>0</v>
      </c>
      <c r="J1711" s="26">
        <v>0.21</v>
      </c>
      <c r="K1711" s="63"/>
      <c r="L1711" s="28" t="s">
        <v>31</v>
      </c>
      <c r="M1711" s="53">
        <v>505252.30699999997</v>
      </c>
      <c r="N1711" s="64" t="str">
        <f>+IF(Tabla1[[#This Row],[F PMPI]]="SÍ","No","Sí")</f>
        <v>No</v>
      </c>
      <c r="O1711" s="65">
        <f>+Tabla1[[#This Row],[PVL]]*1.055</f>
        <v>533041.18388499995</v>
      </c>
      <c r="P1711" s="65">
        <f>+Tabla1[[#This Row],[PVL]]*1.43</f>
        <v>722510.79900999996</v>
      </c>
      <c r="Q1711" s="66" t="str">
        <f>+HYPERLINK(Tabla1[[#This Row],[PAG]])</f>
        <v>https://todomusica.com.ar/productos-sin-categorias-de-netsuite/7402-bluetooth-monitor-220-240v-ar-pair.html</v>
      </c>
      <c r="R1711" s="67"/>
      <c r="S1711" s="68"/>
      <c r="T1711" s="69"/>
      <c r="U1711" s="69"/>
      <c r="V1711" s="69"/>
      <c r="W1711" s="69"/>
      <c r="X1711" s="69"/>
      <c r="Y1711" s="35"/>
      <c r="Z1711" s="35" t="s">
        <v>25706</v>
      </c>
      <c r="AA1711" s="36">
        <v>1</v>
      </c>
      <c r="AB1711" s="35" t="s">
        <v>9849</v>
      </c>
      <c r="AC1711" s="35" t="str">
        <f>+IF(Tabla1[[#This Row],[STK]]="no","Sin STK", "STK disponible")</f>
        <v>Sin STK</v>
      </c>
      <c r="AD1711" s="35">
        <f>+I1711*J1711</f>
        <v>0</v>
      </c>
      <c r="AE1711" s="35">
        <f>+I1711*K1711</f>
        <v>0</v>
      </c>
      <c r="AF1711" s="36">
        <f>IF(Tabla1[[#This Row],[ref pack]]=1,Tabla1[[#This Row],[Pedido]],LCM(Tabla1[[#This Row],[MC VIEJO]],Tabla1[[#This Row],[Pedido]]))</f>
        <v>1</v>
      </c>
      <c r="AG1711" s="36">
        <f>+VLOOKUP(Tabla1[[#This Row],[Artículo]],'.'!$B$2:$D$11481,3,)</f>
        <v>1</v>
      </c>
      <c r="AH1711" s="37" t="str">
        <f>+IFERROR(SEARCH("pack",Tabla1[[#This Row],[PACK]]),"")</f>
        <v/>
      </c>
    </row>
    <row r="1712" spans="1:34" ht="24" customHeight="1" x14ac:dyDescent="0.2">
      <c r="A1712" s="50" t="s">
        <v>3183</v>
      </c>
      <c r="B1712" s="60" t="s">
        <v>3188</v>
      </c>
      <c r="C1712" s="61" t="s">
        <v>3189</v>
      </c>
      <c r="D1712" s="52" t="s">
        <v>9841</v>
      </c>
      <c r="E1712" s="53">
        <v>39043.85</v>
      </c>
      <c r="F1712" s="23" t="str">
        <f>+IFERROR(VLOOKUP(Tabla1[[#This Row],[Artículo]],'..'!$B$2:$D$569000,3,),"")</f>
        <v/>
      </c>
      <c r="G1712" s="24" t="str">
        <f>IF(H1712=AF1712,"", "Error MC")</f>
        <v>Error MC</v>
      </c>
      <c r="H1712" s="62"/>
      <c r="I1712" s="54">
        <f>+Tabla1[[#This Row],[MC]]*Tabla1[[#This Row],[Pedido]]*Tabla1[[#This Row],[PVC ]]</f>
        <v>0</v>
      </c>
      <c r="J1712" s="26">
        <v>0.21</v>
      </c>
      <c r="K1712" s="63"/>
      <c r="L1712" s="28" t="s">
        <v>31</v>
      </c>
      <c r="M1712" s="53">
        <v>66140.282000000007</v>
      </c>
      <c r="N1712" s="64" t="str">
        <f>+IF(Tabla1[[#This Row],[F PMPI]]="SÍ","No","Sí")</f>
        <v>No</v>
      </c>
      <c r="O1712" s="65">
        <f>+Tabla1[[#This Row],[PVL]]*1.055</f>
        <v>69777.997510000001</v>
      </c>
      <c r="P1712" s="65">
        <f>+Tabla1[[#This Row],[PVL]]*1.43</f>
        <v>94580.603260000004</v>
      </c>
      <c r="Q1712" s="66" t="str">
        <f>+HYPERLINK(Tabla1[[#This Row],[PAG]])</f>
        <v>https://todomusica.com.ar/varios/4633-404.html</v>
      </c>
      <c r="R1712" s="67"/>
      <c r="S1712" s="68"/>
      <c r="T1712" s="69"/>
      <c r="U1712" s="69"/>
      <c r="V1712" s="69"/>
      <c r="W1712" s="69"/>
      <c r="X1712" s="69"/>
      <c r="Y1712" s="35"/>
      <c r="Z1712" s="35" t="s">
        <v>25707</v>
      </c>
      <c r="AA1712" s="36">
        <v>1</v>
      </c>
      <c r="AB1712" s="35" t="s">
        <v>9849</v>
      </c>
      <c r="AC1712" s="35" t="str">
        <f>+IF(Tabla1[[#This Row],[STK]]="no","Sin STK", "STK disponible")</f>
        <v>STK disponible</v>
      </c>
      <c r="AD1712" s="35">
        <f>+I1712*J1712</f>
        <v>0</v>
      </c>
      <c r="AE1712" s="35">
        <f>+I1712*K1712</f>
        <v>0</v>
      </c>
      <c r="AF1712" s="36">
        <f>IF(Tabla1[[#This Row],[ref pack]]=1,Tabla1[[#This Row],[Pedido]],LCM(Tabla1[[#This Row],[MC VIEJO]],Tabla1[[#This Row],[Pedido]]))</f>
        <v>1</v>
      </c>
      <c r="AG1712" s="36">
        <f>+VLOOKUP(Tabla1[[#This Row],[Artículo]],'.'!$B$2:$D$11481,3,)</f>
        <v>1</v>
      </c>
      <c r="AH1712" s="37" t="str">
        <f>+IFERROR(SEARCH("pack",Tabla1[[#This Row],[PACK]]),"")</f>
        <v/>
      </c>
    </row>
    <row r="1713" spans="1:34" ht="24" customHeight="1" x14ac:dyDescent="0.2">
      <c r="A1713" s="50" t="s">
        <v>3183</v>
      </c>
      <c r="B1713" s="60" t="s">
        <v>3190</v>
      </c>
      <c r="C1713" s="61" t="s">
        <v>3191</v>
      </c>
      <c r="D1713" s="52" t="s">
        <v>27</v>
      </c>
      <c r="E1713" s="53">
        <v>1239916.24</v>
      </c>
      <c r="F1713" s="23" t="str">
        <f>+IFERROR(VLOOKUP(Tabla1[[#This Row],[Artículo]],'..'!$B$2:$D$569000,3,),"")</f>
        <v/>
      </c>
      <c r="G1713" s="24" t="str">
        <f>IF(H1713=AF1713,"", "Error MC")</f>
        <v>Error MC</v>
      </c>
      <c r="H1713" s="62"/>
      <c r="I1713" s="54">
        <f>+Tabla1[[#This Row],[MC]]*Tabla1[[#This Row],[Pedido]]*Tabla1[[#This Row],[PVC ]]</f>
        <v>0</v>
      </c>
      <c r="J1713" s="26">
        <v>0.21</v>
      </c>
      <c r="K1713" s="63"/>
      <c r="L1713" s="28" t="s">
        <v>31</v>
      </c>
      <c r="M1713" s="53">
        <v>2100418.1150000002</v>
      </c>
      <c r="N1713" s="64" t="str">
        <f>+IF(Tabla1[[#This Row],[F PMPI]]="SÍ","No","Sí")</f>
        <v>No</v>
      </c>
      <c r="O1713" s="65">
        <f>+Tabla1[[#This Row],[PVL]]*1.055</f>
        <v>2215941.1113249999</v>
      </c>
      <c r="P1713" s="65">
        <f>+Tabla1[[#This Row],[PVL]]*1.43</f>
        <v>3003597.9044500003</v>
      </c>
      <c r="Q1713" s="66" t="str">
        <f>+HYPERLINK(Tabla1[[#This Row],[PAG]])</f>
        <v>https://todomusica.com.ar/bafles-activos/10311-dlm12s.html</v>
      </c>
      <c r="R1713" s="67"/>
      <c r="S1713" s="68"/>
      <c r="T1713" s="69"/>
      <c r="U1713" s="69"/>
      <c r="V1713" s="69"/>
      <c r="W1713" s="69"/>
      <c r="X1713" s="69"/>
      <c r="Y1713" s="35"/>
      <c r="Z1713" s="35" t="s">
        <v>25708</v>
      </c>
      <c r="AA1713" s="36">
        <v>1</v>
      </c>
      <c r="AB1713" s="35" t="s">
        <v>9849</v>
      </c>
      <c r="AC1713" s="35" t="str">
        <f>+IF(Tabla1[[#This Row],[STK]]="no","Sin STK", "STK disponible")</f>
        <v>Sin STK</v>
      </c>
      <c r="AD1713" s="35">
        <f>+I1713*J1713</f>
        <v>0</v>
      </c>
      <c r="AE1713" s="35">
        <f>+I1713*K1713</f>
        <v>0</v>
      </c>
      <c r="AF1713" s="36">
        <f>IF(Tabla1[[#This Row],[ref pack]]=1,Tabla1[[#This Row],[Pedido]],LCM(Tabla1[[#This Row],[MC VIEJO]],Tabla1[[#This Row],[Pedido]]))</f>
        <v>1</v>
      </c>
      <c r="AG1713" s="36">
        <f>+VLOOKUP(Tabla1[[#This Row],[Artículo]],'.'!$B$2:$D$11481,3,)</f>
        <v>1</v>
      </c>
      <c r="AH1713" s="37" t="str">
        <f>+IFERROR(SEARCH("pack",Tabla1[[#This Row],[PACK]]),"")</f>
        <v/>
      </c>
    </row>
    <row r="1714" spans="1:34" ht="24" customHeight="1" x14ac:dyDescent="0.2">
      <c r="A1714" s="50" t="s">
        <v>3183</v>
      </c>
      <c r="B1714" s="60" t="s">
        <v>3192</v>
      </c>
      <c r="C1714" s="61" t="s">
        <v>3193</v>
      </c>
      <c r="D1714" s="52" t="s">
        <v>27</v>
      </c>
      <c r="E1714" s="53">
        <v>1859793.72</v>
      </c>
      <c r="F1714" s="23" t="str">
        <f>+IFERROR(VLOOKUP(Tabla1[[#This Row],[Artículo]],'..'!$B$2:$D$569000,3,),"")</f>
        <v/>
      </c>
      <c r="G1714" s="24" t="str">
        <f>IF(H1714=AF1714,"", "Error MC")</f>
        <v>Error MC</v>
      </c>
      <c r="H1714" s="62"/>
      <c r="I1714" s="54">
        <f>+Tabla1[[#This Row],[MC]]*Tabla1[[#This Row],[Pedido]]*Tabla1[[#This Row],[PVC ]]</f>
        <v>0</v>
      </c>
      <c r="J1714" s="26">
        <v>0.105</v>
      </c>
      <c r="K1714" s="63"/>
      <c r="L1714" s="28" t="s">
        <v>31</v>
      </c>
      <c r="M1714" s="53">
        <v>2877100.8870000001</v>
      </c>
      <c r="N1714" s="64" t="str">
        <f>+IF(Tabla1[[#This Row],[F PMPI]]="SÍ","No","Sí")</f>
        <v>No</v>
      </c>
      <c r="O1714" s="65">
        <f>+Tabla1[[#This Row],[PVL]]*1.055</f>
        <v>3035341.4357849997</v>
      </c>
      <c r="P1714" s="65">
        <f>+Tabla1[[#This Row],[PVL]]*1.43</f>
        <v>4114254.26841</v>
      </c>
      <c r="Q1714" s="66" t="str">
        <f>+HYPERLINK(Tabla1[[#This Row],[PAG]])</f>
        <v>https://todomusica.com.ar/productos-sin-categorias-de-netsuite/4047-dl806.html</v>
      </c>
      <c r="R1714" s="67"/>
      <c r="S1714" s="68"/>
      <c r="T1714" s="69"/>
      <c r="U1714" s="69"/>
      <c r="V1714" s="69"/>
      <c r="W1714" s="69"/>
      <c r="X1714" s="69"/>
      <c r="Y1714" s="35"/>
      <c r="Z1714" s="35" t="s">
        <v>25709</v>
      </c>
      <c r="AA1714" s="36">
        <v>1</v>
      </c>
      <c r="AB1714" s="35" t="s">
        <v>9849</v>
      </c>
      <c r="AC1714" s="35" t="str">
        <f>+IF(Tabla1[[#This Row],[STK]]="no","Sin STK", "STK disponible")</f>
        <v>Sin STK</v>
      </c>
      <c r="AD1714" s="35">
        <f>+I1714*J1714</f>
        <v>0</v>
      </c>
      <c r="AE1714" s="35">
        <f>+I1714*K1714</f>
        <v>0</v>
      </c>
      <c r="AF1714" s="36">
        <f>IF(Tabla1[[#This Row],[ref pack]]=1,Tabla1[[#This Row],[Pedido]],LCM(Tabla1[[#This Row],[MC VIEJO]],Tabla1[[#This Row],[Pedido]]))</f>
        <v>1</v>
      </c>
      <c r="AG1714" s="36">
        <f>+VLOOKUP(Tabla1[[#This Row],[Artículo]],'.'!$B$2:$D$11481,3,)</f>
        <v>1</v>
      </c>
      <c r="AH1714" s="37" t="str">
        <f>+IFERROR(SEARCH("pack",Tabla1[[#This Row],[PACK]]),"")</f>
        <v/>
      </c>
    </row>
    <row r="1715" spans="1:34" ht="24" customHeight="1" x14ac:dyDescent="0.2">
      <c r="A1715" s="50" t="s">
        <v>3183</v>
      </c>
      <c r="B1715" s="60" t="s">
        <v>3194</v>
      </c>
      <c r="C1715" s="61" t="s">
        <v>3195</v>
      </c>
      <c r="D1715" s="52" t="s">
        <v>27</v>
      </c>
      <c r="E1715" s="53">
        <v>2233599.71</v>
      </c>
      <c r="F1715" s="23" t="str">
        <f>+IFERROR(VLOOKUP(Tabla1[[#This Row],[Artículo]],'..'!$B$2:$D$569000,3,),"")</f>
        <v/>
      </c>
      <c r="G1715" s="24" t="str">
        <f>IF(H1715=AF1715,"", "Error MC")</f>
        <v>Error MC</v>
      </c>
      <c r="H1715" s="62"/>
      <c r="I1715" s="54">
        <f>+Tabla1[[#This Row],[MC]]*Tabla1[[#This Row],[Pedido]]*Tabla1[[#This Row],[PVC ]]</f>
        <v>0</v>
      </c>
      <c r="J1715" s="26">
        <v>0.21</v>
      </c>
      <c r="K1715" s="63"/>
      <c r="L1715" s="28" t="s">
        <v>31</v>
      </c>
      <c r="M1715" s="53">
        <v>3783717.9040000001</v>
      </c>
      <c r="N1715" s="64" t="str">
        <f>+IF(Tabla1[[#This Row],[F PMPI]]="SÍ","No","Sí")</f>
        <v>No</v>
      </c>
      <c r="O1715" s="65">
        <f>+Tabla1[[#This Row],[PVL]]*1.055</f>
        <v>3991822.3887199997</v>
      </c>
      <c r="P1715" s="65">
        <f>+Tabla1[[#This Row],[PVL]]*1.43</f>
        <v>5410716.6027199998</v>
      </c>
      <c r="Q1715" s="66" t="str">
        <f>+HYPERLINK(Tabla1[[#This Row],[PAG]])</f>
        <v>https://todomusica.com.ar/bafles-line-array/2146-hda.html</v>
      </c>
      <c r="R1715" s="67"/>
      <c r="S1715" s="68"/>
      <c r="T1715" s="69"/>
      <c r="U1715" s="69"/>
      <c r="V1715" s="69"/>
      <c r="W1715" s="69"/>
      <c r="X1715" s="69"/>
      <c r="Y1715" s="35"/>
      <c r="Z1715" s="35" t="s">
        <v>25710</v>
      </c>
      <c r="AA1715" s="36">
        <v>1</v>
      </c>
      <c r="AB1715" s="35" t="s">
        <v>9849</v>
      </c>
      <c r="AC1715" s="35" t="str">
        <f>+IF(Tabla1[[#This Row],[STK]]="no","Sin STK", "STK disponible")</f>
        <v>Sin STK</v>
      </c>
      <c r="AD1715" s="35">
        <f>+I1715*J1715</f>
        <v>0</v>
      </c>
      <c r="AE1715" s="35">
        <f>+I1715*K1715</f>
        <v>0</v>
      </c>
      <c r="AF1715" s="36">
        <f>IF(Tabla1[[#This Row],[ref pack]]=1,Tabla1[[#This Row],[Pedido]],LCM(Tabla1[[#This Row],[MC VIEJO]],Tabla1[[#This Row],[Pedido]]))</f>
        <v>1</v>
      </c>
      <c r="AG1715" s="36">
        <f>+VLOOKUP(Tabla1[[#This Row],[Artículo]],'.'!$B$2:$D$11481,3,)</f>
        <v>1</v>
      </c>
      <c r="AH1715" s="37" t="str">
        <f>+IFERROR(SEARCH("pack",Tabla1[[#This Row],[PACK]]),"")</f>
        <v/>
      </c>
    </row>
    <row r="1716" spans="1:34" ht="24" customHeight="1" x14ac:dyDescent="0.2">
      <c r="A1716" s="50" t="s">
        <v>3183</v>
      </c>
      <c r="B1716" s="60" t="s">
        <v>3196</v>
      </c>
      <c r="C1716" s="61" t="s">
        <v>3197</v>
      </c>
      <c r="D1716" s="52" t="s">
        <v>9842</v>
      </c>
      <c r="E1716" s="53">
        <v>192595.79</v>
      </c>
      <c r="F1716" s="23" t="str">
        <f>+IFERROR(VLOOKUP(Tabla1[[#This Row],[Artículo]],'..'!$B$2:$D$569000,3,),"")</f>
        <v/>
      </c>
      <c r="G1716" s="24" t="str">
        <f>IF(H1716=AF1716,"", "Error MC")</f>
        <v>Error MC</v>
      </c>
      <c r="H1716" s="62"/>
      <c r="I1716" s="54">
        <f>+Tabla1[[#This Row],[MC]]*Tabla1[[#This Row],[Pedido]]*Tabla1[[#This Row],[PVC ]]</f>
        <v>0</v>
      </c>
      <c r="J1716" s="26">
        <v>0.21</v>
      </c>
      <c r="K1716" s="63"/>
      <c r="L1716" s="28" t="s">
        <v>31</v>
      </c>
      <c r="M1716" s="53">
        <v>326257.27299999999</v>
      </c>
      <c r="N1716" s="64" t="str">
        <f>+IF(Tabla1[[#This Row],[F PMPI]]="SÍ","No","Sí")</f>
        <v>No</v>
      </c>
      <c r="O1716" s="65">
        <f>+Tabla1[[#This Row],[PVL]]*1.055</f>
        <v>344201.42301499995</v>
      </c>
      <c r="P1716" s="65">
        <f>+Tabla1[[#This Row],[PVL]]*1.43</f>
        <v>466547.90038999997</v>
      </c>
      <c r="Q1716" s="66" t="str">
        <f>+HYPERLINK(Tabla1[[#This Row],[PAG]])</f>
        <v>https://todomusica.com.ar/cajas-directas/8533-stereo-direct-box.html</v>
      </c>
      <c r="R1716" s="67"/>
      <c r="S1716" s="68"/>
      <c r="T1716" s="69"/>
      <c r="U1716" s="69"/>
      <c r="V1716" s="69"/>
      <c r="W1716" s="69"/>
      <c r="X1716" s="69"/>
      <c r="Y1716" s="35"/>
      <c r="Z1716" s="35" t="s">
        <v>25711</v>
      </c>
      <c r="AA1716" s="36">
        <v>1</v>
      </c>
      <c r="AB1716" s="35" t="s">
        <v>9849</v>
      </c>
      <c r="AC1716" s="35" t="str">
        <f>+IF(Tabla1[[#This Row],[STK]]="no","Sin STK", "STK disponible")</f>
        <v>STK disponible</v>
      </c>
      <c r="AD1716" s="35">
        <f>+I1716*J1716</f>
        <v>0</v>
      </c>
      <c r="AE1716" s="35">
        <f>+I1716*K1716</f>
        <v>0</v>
      </c>
      <c r="AF1716" s="36">
        <f>IF(Tabla1[[#This Row],[ref pack]]=1,Tabla1[[#This Row],[Pedido]],LCM(Tabla1[[#This Row],[MC VIEJO]],Tabla1[[#This Row],[Pedido]]))</f>
        <v>1</v>
      </c>
      <c r="AG1716" s="36">
        <f>+VLOOKUP(Tabla1[[#This Row],[Artículo]],'.'!$B$2:$D$11481,3,)</f>
        <v>1</v>
      </c>
      <c r="AH1716" s="37" t="str">
        <f>+IFERROR(SEARCH("pack",Tabla1[[#This Row],[PACK]]),"")</f>
        <v/>
      </c>
    </row>
    <row r="1717" spans="1:34" ht="24" customHeight="1" x14ac:dyDescent="0.2">
      <c r="A1717" s="50" t="s">
        <v>3183</v>
      </c>
      <c r="B1717" s="60" t="s">
        <v>23948</v>
      </c>
      <c r="C1717" s="61" t="s">
        <v>3201</v>
      </c>
      <c r="D1717" s="52" t="s">
        <v>27</v>
      </c>
      <c r="E1717" s="53">
        <v>94301.11</v>
      </c>
      <c r="F1717" s="23" t="str">
        <f>+IFERROR(VLOOKUP(Tabla1[[#This Row],[Artículo]],'..'!$B$2:$D$569000,3,),"")</f>
        <v/>
      </c>
      <c r="G1717" s="24" t="str">
        <f>IF(H1717=AF1717,"", "Error MC")</f>
        <v>Error MC</v>
      </c>
      <c r="H1717" s="62"/>
      <c r="I1717" s="54">
        <f>+Tabla1[[#This Row],[MC]]*Tabla1[[#This Row],[Pedido]]*Tabla1[[#This Row],[PVC ]]</f>
        <v>0</v>
      </c>
      <c r="J1717" s="26">
        <v>0.105</v>
      </c>
      <c r="K1717" s="63"/>
      <c r="L1717" s="28" t="s">
        <v>31</v>
      </c>
      <c r="M1717" s="53">
        <v>145883.81299999999</v>
      </c>
      <c r="N1717" s="64" t="str">
        <f>+IF(Tabla1[[#This Row],[F PMPI]]="SÍ","No","Sí")</f>
        <v>No</v>
      </c>
      <c r="O1717" s="65">
        <f>+Tabla1[[#This Row],[PVL]]*1.055</f>
        <v>153907.42271499999</v>
      </c>
      <c r="P1717" s="65">
        <f>+Tabla1[[#This Row],[PVL]]*1.43</f>
        <v>208613.85258999999</v>
      </c>
      <c r="Q1717" s="66" t="str">
        <f>+HYPERLINK(Tabla1[[#This Row],[PAG]])</f>
        <v>https://todomusica.com.ar/productos-sin-categorias-de-netsuite/6041-mix8.html</v>
      </c>
      <c r="R1717" s="67"/>
      <c r="S1717" s="68"/>
      <c r="T1717" s="69"/>
      <c r="U1717" s="69"/>
      <c r="V1717" s="69"/>
      <c r="W1717" s="69"/>
      <c r="X1717" s="69"/>
      <c r="Y1717" s="35"/>
      <c r="Z1717" s="35" t="s">
        <v>25712</v>
      </c>
      <c r="AA1717" s="36">
        <v>1</v>
      </c>
      <c r="AB1717" s="35" t="s">
        <v>9849</v>
      </c>
      <c r="AC1717" s="35" t="str">
        <f>+IF(Tabla1[[#This Row],[STK]]="no","Sin STK", "STK disponible")</f>
        <v>Sin STK</v>
      </c>
      <c r="AD1717" s="35">
        <f>+I1717*J1717</f>
        <v>0</v>
      </c>
      <c r="AE1717" s="35">
        <f>+I1717*K1717</f>
        <v>0</v>
      </c>
      <c r="AF1717" s="36">
        <f>IF(Tabla1[[#This Row],[ref pack]]=1,Tabla1[[#This Row],[Pedido]],LCM(Tabla1[[#This Row],[MC VIEJO]],Tabla1[[#This Row],[Pedido]]))</f>
        <v>1</v>
      </c>
      <c r="AG1717" s="36">
        <f>+VLOOKUP(Tabla1[[#This Row],[Artículo]],'.'!$B$2:$D$11481,3,)</f>
        <v>1</v>
      </c>
      <c r="AH1717" s="37" t="str">
        <f>+IFERROR(SEARCH("pack",Tabla1[[#This Row],[PACK]]),"")</f>
        <v/>
      </c>
    </row>
    <row r="1718" spans="1:34" ht="24" customHeight="1" x14ac:dyDescent="0.2">
      <c r="A1718" s="50" t="s">
        <v>3183</v>
      </c>
      <c r="B1718" s="60" t="s">
        <v>3202</v>
      </c>
      <c r="C1718" s="61" t="s">
        <v>3203</v>
      </c>
      <c r="D1718" s="52" t="s">
        <v>27</v>
      </c>
      <c r="E1718" s="53">
        <v>289683.37</v>
      </c>
      <c r="F1718" s="23" t="str">
        <f>+IFERROR(VLOOKUP(Tabla1[[#This Row],[Artículo]],'..'!$B$2:$D$569000,3,),"")</f>
        <v/>
      </c>
      <c r="G1718" s="24" t="str">
        <f>IF(H1718=AF1718,"", "Error MC")</f>
        <v>Error MC</v>
      </c>
      <c r="H1718" s="62"/>
      <c r="I1718" s="54">
        <f>+Tabla1[[#This Row],[MC]]*Tabla1[[#This Row],[Pedido]]*Tabla1[[#This Row],[PVC ]]</f>
        <v>0</v>
      </c>
      <c r="J1718" s="26">
        <v>0.21</v>
      </c>
      <c r="K1718" s="63"/>
      <c r="L1718" s="28" t="s">
        <v>31</v>
      </c>
      <c r="M1718" s="53">
        <v>490723.63099999999</v>
      </c>
      <c r="N1718" s="64" t="str">
        <f>+IF(Tabla1[[#This Row],[F PMPI]]="SÍ","No","Sí")</f>
        <v>No</v>
      </c>
      <c r="O1718" s="65">
        <f>+Tabla1[[#This Row],[PVL]]*1.055</f>
        <v>517713.43070499995</v>
      </c>
      <c r="P1718" s="65">
        <f>+Tabla1[[#This Row],[PVL]]*1.43</f>
        <v>701734.79232999997</v>
      </c>
      <c r="Q1718" s="66" t="str">
        <f>+HYPERLINK(Tabla1[[#This Row],[PAG]])</f>
        <v>https://todomusica.com.ar/productos-sin-categorias-de-netsuite/2560-mr8mk3.html</v>
      </c>
      <c r="R1718" s="67"/>
      <c r="S1718" s="68"/>
      <c r="T1718" s="69"/>
      <c r="U1718" s="69"/>
      <c r="V1718" s="69"/>
      <c r="W1718" s="69"/>
      <c r="X1718" s="69"/>
      <c r="Y1718" s="35"/>
      <c r="Z1718" s="35" t="s">
        <v>25713</v>
      </c>
      <c r="AA1718" s="36">
        <v>2</v>
      </c>
      <c r="AB1718" s="35" t="s">
        <v>9849</v>
      </c>
      <c r="AC1718" s="35" t="str">
        <f>+IF(Tabla1[[#This Row],[STK]]="no","Sin STK", "STK disponible")</f>
        <v>Sin STK</v>
      </c>
      <c r="AD1718" s="35">
        <f>+I1718*J1718</f>
        <v>0</v>
      </c>
      <c r="AE1718" s="35">
        <f>+I1718*K1718</f>
        <v>0</v>
      </c>
      <c r="AF1718" s="36">
        <f>IF(Tabla1[[#This Row],[ref pack]]=1,Tabla1[[#This Row],[Pedido]],LCM(Tabla1[[#This Row],[MC VIEJO]],Tabla1[[#This Row],[Pedido]]))</f>
        <v>2</v>
      </c>
      <c r="AG1718" s="36">
        <f>+VLOOKUP(Tabla1[[#This Row],[Artículo]],'.'!$B$2:$D$11481,3,)</f>
        <v>2</v>
      </c>
      <c r="AH1718" s="37" t="str">
        <f>+IFERROR(SEARCH("pack",Tabla1[[#This Row],[PACK]]),"")</f>
        <v/>
      </c>
    </row>
    <row r="1719" spans="1:34" ht="24" customHeight="1" x14ac:dyDescent="0.2">
      <c r="A1719" s="50" t="s">
        <v>3183</v>
      </c>
      <c r="B1719" s="60" t="s">
        <v>3204</v>
      </c>
      <c r="C1719" s="61" t="s">
        <v>3205</v>
      </c>
      <c r="D1719" s="52" t="s">
        <v>27</v>
      </c>
      <c r="E1719" s="53">
        <v>127408.56</v>
      </c>
      <c r="F1719" s="23" t="str">
        <f>+IFERROR(VLOOKUP(Tabla1[[#This Row],[Artículo]],'..'!$B$2:$D$569000,3,),"")</f>
        <v/>
      </c>
      <c r="G1719" s="24" t="str">
        <f>IF(H1719=AF1719,"", "Error MC")</f>
        <v>Error MC</v>
      </c>
      <c r="H1719" s="62"/>
      <c r="I1719" s="54">
        <f>+Tabla1[[#This Row],[MC]]*Tabla1[[#This Row],[Pedido]]*Tabla1[[#This Row],[PVC ]]</f>
        <v>0</v>
      </c>
      <c r="J1719" s="26">
        <v>0.105</v>
      </c>
      <c r="K1719" s="63"/>
      <c r="L1719" s="28" t="s">
        <v>31</v>
      </c>
      <c r="M1719" s="53">
        <v>197101.038</v>
      </c>
      <c r="N1719" s="64" t="str">
        <f>+IF(Tabla1[[#This Row],[F PMPI]]="SÍ","No","Sí")</f>
        <v>No</v>
      </c>
      <c r="O1719" s="65">
        <f>+Tabla1[[#This Row],[PVL]]*1.055</f>
        <v>207941.59508999999</v>
      </c>
      <c r="P1719" s="65">
        <f>+Tabla1[[#This Row],[PVL]]*1.43</f>
        <v>281854.48433999997</v>
      </c>
      <c r="Q1719" s="66" t="str">
        <f>+HYPERLINK(Tabla1[[#This Row],[PAG]])</f>
        <v>https://todomusica.com.ar/productos-sin-categorias-de-netsuite/2885-onyx-blackjack.html</v>
      </c>
      <c r="R1719" s="67"/>
      <c r="S1719" s="68"/>
      <c r="T1719" s="69"/>
      <c r="U1719" s="69"/>
      <c r="V1719" s="69"/>
      <c r="W1719" s="69"/>
      <c r="X1719" s="69"/>
      <c r="Y1719" s="35"/>
      <c r="Z1719" s="35" t="s">
        <v>25714</v>
      </c>
      <c r="AA1719" s="36">
        <v>1</v>
      </c>
      <c r="AB1719" s="35" t="s">
        <v>9849</v>
      </c>
      <c r="AC1719" s="35" t="str">
        <f>+IF(Tabla1[[#This Row],[STK]]="no","Sin STK", "STK disponible")</f>
        <v>Sin STK</v>
      </c>
      <c r="AD1719" s="35">
        <f>+I1719*J1719</f>
        <v>0</v>
      </c>
      <c r="AE1719" s="35">
        <f>+I1719*K1719</f>
        <v>0</v>
      </c>
      <c r="AF1719" s="36">
        <f>IF(Tabla1[[#This Row],[ref pack]]=1,Tabla1[[#This Row],[Pedido]],LCM(Tabla1[[#This Row],[MC VIEJO]],Tabla1[[#This Row],[Pedido]]))</f>
        <v>1</v>
      </c>
      <c r="AG1719" s="36">
        <f>+VLOOKUP(Tabla1[[#This Row],[Artículo]],'.'!$B$2:$D$11481,3,)</f>
        <v>1</v>
      </c>
      <c r="AH1719" s="37" t="str">
        <f>+IFERROR(SEARCH("pack",Tabla1[[#This Row],[PACK]]),"")</f>
        <v/>
      </c>
    </row>
    <row r="1720" spans="1:34" ht="24" customHeight="1" x14ac:dyDescent="0.2">
      <c r="A1720" s="50" t="s">
        <v>3183</v>
      </c>
      <c r="B1720" s="60" t="s">
        <v>3206</v>
      </c>
      <c r="C1720" s="61" t="s">
        <v>3207</v>
      </c>
      <c r="D1720" s="52" t="s">
        <v>27</v>
      </c>
      <c r="E1720" s="53">
        <v>1220737.69</v>
      </c>
      <c r="F1720" s="23" t="str">
        <f>+IFERROR(VLOOKUP(Tabla1[[#This Row],[Artículo]],'..'!$B$2:$D$569000,3,),"")</f>
        <v/>
      </c>
      <c r="G1720" s="24" t="str">
        <f>IF(H1720=AF1720,"", "Error MC")</f>
        <v>Error MC</v>
      </c>
      <c r="H1720" s="62"/>
      <c r="I1720" s="54">
        <f>+Tabla1[[#This Row],[MC]]*Tabla1[[#This Row],[Pedido]]*Tabla1[[#This Row],[PVC ]]</f>
        <v>0</v>
      </c>
      <c r="J1720" s="26">
        <v>0.105</v>
      </c>
      <c r="K1720" s="63"/>
      <c r="L1720" s="28" t="s">
        <v>31</v>
      </c>
      <c r="M1720" s="53">
        <v>1888481.2109999999</v>
      </c>
      <c r="N1720" s="64" t="str">
        <f>+IF(Tabla1[[#This Row],[F PMPI]]="SÍ","No","Sí")</f>
        <v>No</v>
      </c>
      <c r="O1720" s="65">
        <f>+Tabla1[[#This Row],[PVL]]*1.055</f>
        <v>1992347.6776049999</v>
      </c>
      <c r="P1720" s="65">
        <f>+Tabla1[[#This Row],[PVL]]*1.43</f>
        <v>2700528.1317299996</v>
      </c>
      <c r="Q1720" s="66" t="str">
        <f>+HYPERLINK(Tabla1[[#This Row],[PAG]])</f>
        <v>https://todomusica.com.ar/productos-sin-categorias-de-netsuite/3519-ppm1012.html</v>
      </c>
      <c r="R1720" s="67"/>
      <c r="S1720" s="68"/>
      <c r="T1720" s="69"/>
      <c r="U1720" s="69"/>
      <c r="V1720" s="69"/>
      <c r="W1720" s="69"/>
      <c r="X1720" s="69"/>
      <c r="Y1720" s="35"/>
      <c r="Z1720" s="35" t="s">
        <v>25715</v>
      </c>
      <c r="AA1720" s="36">
        <v>1</v>
      </c>
      <c r="AB1720" s="35" t="s">
        <v>9849</v>
      </c>
      <c r="AC1720" s="35" t="str">
        <f>+IF(Tabla1[[#This Row],[STK]]="no","Sin STK", "STK disponible")</f>
        <v>Sin STK</v>
      </c>
      <c r="AD1720" s="35">
        <f>+I1720*J1720</f>
        <v>0</v>
      </c>
      <c r="AE1720" s="35">
        <f>+I1720*K1720</f>
        <v>0</v>
      </c>
      <c r="AF1720" s="36">
        <f>IF(Tabla1[[#This Row],[ref pack]]=1,Tabla1[[#This Row],[Pedido]],LCM(Tabla1[[#This Row],[MC VIEJO]],Tabla1[[#This Row],[Pedido]]))</f>
        <v>1</v>
      </c>
      <c r="AG1720" s="36">
        <f>+VLOOKUP(Tabla1[[#This Row],[Artículo]],'.'!$B$2:$D$11481,3,)</f>
        <v>1</v>
      </c>
      <c r="AH1720" s="37" t="str">
        <f>+IFERROR(SEARCH("pack",Tabla1[[#This Row],[PACK]]),"")</f>
        <v/>
      </c>
    </row>
    <row r="1721" spans="1:34" ht="24" customHeight="1" x14ac:dyDescent="0.2">
      <c r="A1721" s="50" t="s">
        <v>3183</v>
      </c>
      <c r="B1721" s="60" t="s">
        <v>3208</v>
      </c>
      <c r="C1721" s="61" t="s">
        <v>3209</v>
      </c>
      <c r="D1721" s="52" t="s">
        <v>27</v>
      </c>
      <c r="E1721" s="53">
        <v>314141.74</v>
      </c>
      <c r="F1721" s="23" t="str">
        <f>+IFERROR(VLOOKUP(Tabla1[[#This Row],[Artículo]],'..'!$B$2:$D$569000,3,),"")</f>
        <v/>
      </c>
      <c r="G1721" s="24" t="str">
        <f>IF(H1721=AF1721,"", "Error MC")</f>
        <v>Error MC</v>
      </c>
      <c r="H1721" s="62"/>
      <c r="I1721" s="54">
        <f>+Tabla1[[#This Row],[MC]]*Tabla1[[#This Row],[Pedido]]*Tabla1[[#This Row],[PVC ]]</f>
        <v>0</v>
      </c>
      <c r="J1721" s="26">
        <v>0.105</v>
      </c>
      <c r="K1721" s="63"/>
      <c r="L1721" s="28" t="s">
        <v>31</v>
      </c>
      <c r="M1721" s="53">
        <v>485977.27600000001</v>
      </c>
      <c r="N1721" s="64" t="str">
        <f>+IF(Tabla1[[#This Row],[F PMPI]]="SÍ","No","Sí")</f>
        <v>No</v>
      </c>
      <c r="O1721" s="65">
        <f>+Tabla1[[#This Row],[PVL]]*1.055</f>
        <v>512706.02617999999</v>
      </c>
      <c r="P1721" s="65">
        <f>+Tabla1[[#This Row],[PVL]]*1.43</f>
        <v>694947.50468000001</v>
      </c>
      <c r="Q1721" s="66" t="str">
        <f>+HYPERLINK(Tabla1[[#This Row],[PAG]])</f>
        <v>https://todomusica.com.ar/productos-sin-categorias-de-netsuite/6069-profx12v2.html</v>
      </c>
      <c r="R1721" s="67"/>
      <c r="S1721" s="68"/>
      <c r="T1721" s="69"/>
      <c r="U1721" s="69"/>
      <c r="V1721" s="69"/>
      <c r="W1721" s="69"/>
      <c r="X1721" s="69"/>
      <c r="Y1721" s="35"/>
      <c r="Z1721" s="35" t="s">
        <v>25716</v>
      </c>
      <c r="AA1721" s="36">
        <v>1</v>
      </c>
      <c r="AB1721" s="35" t="s">
        <v>9849</v>
      </c>
      <c r="AC1721" s="35" t="str">
        <f>+IF(Tabla1[[#This Row],[STK]]="no","Sin STK", "STK disponible")</f>
        <v>Sin STK</v>
      </c>
      <c r="AD1721" s="35">
        <f>+I1721*J1721</f>
        <v>0</v>
      </c>
      <c r="AE1721" s="35">
        <f>+I1721*K1721</f>
        <v>0</v>
      </c>
      <c r="AF1721" s="36">
        <f>IF(Tabla1[[#This Row],[ref pack]]=1,Tabla1[[#This Row],[Pedido]],LCM(Tabla1[[#This Row],[MC VIEJO]],Tabla1[[#This Row],[Pedido]]))</f>
        <v>1</v>
      </c>
      <c r="AG1721" s="36">
        <f>+VLOOKUP(Tabla1[[#This Row],[Artículo]],'.'!$B$2:$D$11481,3,)</f>
        <v>1</v>
      </c>
      <c r="AH1721" s="37" t="str">
        <f>+IFERROR(SEARCH("pack",Tabla1[[#This Row],[PACK]]),"")</f>
        <v/>
      </c>
    </row>
    <row r="1722" spans="1:34" ht="24" customHeight="1" x14ac:dyDescent="0.2">
      <c r="A1722" s="50" t="s">
        <v>3183</v>
      </c>
      <c r="B1722" s="60" t="s">
        <v>3216</v>
      </c>
      <c r="C1722" s="61" t="s">
        <v>3217</v>
      </c>
      <c r="D1722" s="52" t="s">
        <v>9842</v>
      </c>
      <c r="E1722" s="53">
        <v>730859.26</v>
      </c>
      <c r="F1722" s="23" t="str">
        <f>+IFERROR(VLOOKUP(Tabla1[[#This Row],[Artículo]],'..'!$B$2:$D$569000,3,),"")</f>
        <v/>
      </c>
      <c r="G1722" s="24" t="str">
        <f>IF(H1722=AF1722,"", "Error MC")</f>
        <v>Error MC</v>
      </c>
      <c r="H1722" s="62"/>
      <c r="I1722" s="54">
        <f>+Tabla1[[#This Row],[MC]]*Tabla1[[#This Row],[Pedido]]*Tabla1[[#This Row],[PVC ]]</f>
        <v>0</v>
      </c>
      <c r="J1722" s="26">
        <v>0.21</v>
      </c>
      <c r="K1722" s="63"/>
      <c r="L1722" s="28" t="s">
        <v>31</v>
      </c>
      <c r="M1722" s="53">
        <v>1238075.5819999999</v>
      </c>
      <c r="N1722" s="64" t="str">
        <f>+IF(Tabla1[[#This Row],[F PMPI]]="SÍ","No","Sí")</f>
        <v>No</v>
      </c>
      <c r="O1722" s="65">
        <f>+Tabla1[[#This Row],[PVL]]*1.055</f>
        <v>1306169.7390099999</v>
      </c>
      <c r="P1722" s="65">
        <f>+Tabla1[[#This Row],[PVL]]*1.43</f>
        <v>1770448.0822599998</v>
      </c>
      <c r="Q1722" s="66" t="str">
        <f>+HYPERLINK(Tabla1[[#This Row],[PAG]])</f>
        <v>https://todomusica.com.ar/varios/6092-u-100.html</v>
      </c>
      <c r="R1722" s="67"/>
      <c r="S1722" s="68"/>
      <c r="T1722" s="69"/>
      <c r="U1722" s="69"/>
      <c r="V1722" s="69"/>
      <c r="W1722" s="69"/>
      <c r="X1722" s="69"/>
      <c r="Y1722" s="35"/>
      <c r="Z1722" s="35" t="s">
        <v>25717</v>
      </c>
      <c r="AA1722" s="36">
        <v>1</v>
      </c>
      <c r="AB1722" s="35" t="s">
        <v>9849</v>
      </c>
      <c r="AC1722" s="35" t="str">
        <f>+IF(Tabla1[[#This Row],[STK]]="no","Sin STK", "STK disponible")</f>
        <v>STK disponible</v>
      </c>
      <c r="AD1722" s="35">
        <f>+I1722*J1722</f>
        <v>0</v>
      </c>
      <c r="AE1722" s="35">
        <f>+I1722*K1722</f>
        <v>0</v>
      </c>
      <c r="AF1722" s="36">
        <f>IF(Tabla1[[#This Row],[ref pack]]=1,Tabla1[[#This Row],[Pedido]],LCM(Tabla1[[#This Row],[MC VIEJO]],Tabla1[[#This Row],[Pedido]]))</f>
        <v>1</v>
      </c>
      <c r="AG1722" s="36">
        <f>+VLOOKUP(Tabla1[[#This Row],[Artículo]],'.'!$B$2:$D$11481,3,)</f>
        <v>1</v>
      </c>
      <c r="AH1722" s="37" t="str">
        <f>+IFERROR(SEARCH("pack",Tabla1[[#This Row],[PACK]]),"")</f>
        <v/>
      </c>
    </row>
    <row r="1723" spans="1:34" ht="24" customHeight="1" x14ac:dyDescent="0.2">
      <c r="A1723" s="50" t="s">
        <v>3183</v>
      </c>
      <c r="B1723" s="60" t="s">
        <v>3218</v>
      </c>
      <c r="C1723" s="61" t="s">
        <v>3219</v>
      </c>
      <c r="D1723" s="52" t="s">
        <v>27</v>
      </c>
      <c r="E1723" s="53">
        <v>462229.14</v>
      </c>
      <c r="F1723" s="23" t="str">
        <f>+IFERROR(VLOOKUP(Tabla1[[#This Row],[Artículo]],'..'!$B$2:$D$569000,3,),"")</f>
        <v/>
      </c>
      <c r="G1723" s="24" t="str">
        <f>IF(H1723=AF1723,"", "Error MC")</f>
        <v>Error MC</v>
      </c>
      <c r="H1723" s="62"/>
      <c r="I1723" s="54">
        <f>+Tabla1[[#This Row],[MC]]*Tabla1[[#This Row],[Pedido]]*Tabla1[[#This Row],[PVC ]]</f>
        <v>0</v>
      </c>
      <c r="J1723" s="26">
        <v>0.105</v>
      </c>
      <c r="K1723" s="63"/>
      <c r="L1723" s="28" t="s">
        <v>31</v>
      </c>
      <c r="M1723" s="53">
        <v>715068.48400000005</v>
      </c>
      <c r="N1723" s="64" t="str">
        <f>+IF(Tabla1[[#This Row],[F PMPI]]="SÍ","No","Sí")</f>
        <v>No</v>
      </c>
      <c r="O1723" s="65">
        <f>+Tabla1[[#This Row],[PVL]]*1.055</f>
        <v>754397.25062000006</v>
      </c>
      <c r="P1723" s="65">
        <f>+Tabla1[[#This Row],[PVL]]*1.43</f>
        <v>1022547.93212</v>
      </c>
      <c r="Q1723" s="66" t="str">
        <f>+HYPERLINK(Tabla1[[#This Row],[PAG]])</f>
        <v>https://todomusica.com.ar/productos-sin-categorias-de-netsuite/5871-402-vlz4.html</v>
      </c>
      <c r="R1723" s="67"/>
      <c r="S1723" s="68"/>
      <c r="T1723" s="69"/>
      <c r="U1723" s="69"/>
      <c r="V1723" s="69"/>
      <c r="W1723" s="69"/>
      <c r="X1723" s="69"/>
      <c r="Y1723" s="35"/>
      <c r="Z1723" s="35" t="s">
        <v>25718</v>
      </c>
      <c r="AA1723" s="36">
        <v>1</v>
      </c>
      <c r="AB1723" s="35" t="s">
        <v>9849</v>
      </c>
      <c r="AC1723" s="35" t="str">
        <f>+IF(Tabla1[[#This Row],[STK]]="no","Sin STK", "STK disponible")</f>
        <v>Sin STK</v>
      </c>
      <c r="AD1723" s="35">
        <f>+I1723*J1723</f>
        <v>0</v>
      </c>
      <c r="AE1723" s="35">
        <f>+I1723*K1723</f>
        <v>0</v>
      </c>
      <c r="AF1723" s="36">
        <f>IF(Tabla1[[#This Row],[ref pack]]=1,Tabla1[[#This Row],[Pedido]],LCM(Tabla1[[#This Row],[MC VIEJO]],Tabla1[[#This Row],[Pedido]]))</f>
        <v>1</v>
      </c>
      <c r="AG1723" s="36">
        <f>+VLOOKUP(Tabla1[[#This Row],[Artículo]],'.'!$B$2:$D$11481,3,)</f>
        <v>1</v>
      </c>
      <c r="AH1723" s="37" t="str">
        <f>+IFERROR(SEARCH("pack",Tabla1[[#This Row],[PACK]]),"")</f>
        <v/>
      </c>
    </row>
    <row r="1724" spans="1:34" ht="24" customHeight="1" x14ac:dyDescent="0.2">
      <c r="A1724" s="50" t="s">
        <v>3183</v>
      </c>
      <c r="B1724" s="60" t="s">
        <v>3222</v>
      </c>
      <c r="C1724" s="61" t="s">
        <v>3223</v>
      </c>
      <c r="D1724" s="52" t="s">
        <v>9842</v>
      </c>
      <c r="E1724" s="53">
        <v>30738.25</v>
      </c>
      <c r="F1724" s="23" t="str">
        <f>+IFERROR(VLOOKUP(Tabla1[[#This Row],[Artículo]],'..'!$B$2:$D$569000,3,),"")</f>
        <v/>
      </c>
      <c r="G1724" s="24" t="str">
        <f>IF(H1724=AF1724,"", "Error MC")</f>
        <v>Error MC</v>
      </c>
      <c r="H1724" s="62"/>
      <c r="I1724" s="54">
        <f>+Tabla1[[#This Row],[MC]]*Tabla1[[#This Row],[Pedido]]*Tabla1[[#This Row],[PVC ]]</f>
        <v>0</v>
      </c>
      <c r="J1724" s="26">
        <v>0.21</v>
      </c>
      <c r="K1724" s="63"/>
      <c r="L1724" s="28" t="s">
        <v>31</v>
      </c>
      <c r="M1724" s="53">
        <v>52070.595999999998</v>
      </c>
      <c r="N1724" s="64" t="str">
        <f>+IF(Tabla1[[#This Row],[F PMPI]]="SÍ","No","Sí")</f>
        <v>No</v>
      </c>
      <c r="O1724" s="65">
        <f>+Tabla1[[#This Row],[PVL]]*1.055</f>
        <v>54934.478779999998</v>
      </c>
      <c r="P1724" s="65">
        <f>+Tabla1[[#This Row],[PVL]]*1.43</f>
        <v>74460.952279999998</v>
      </c>
      <c r="Q1724" s="66" t="str">
        <f>+HYPERLINK(Tabla1[[#This Row],[PAG]])</f>
        <v>https://todomusica.com.ar/adaptadores/7403-freeplay-personal-pa-kickstand-pole-mount.html</v>
      </c>
      <c r="R1724" s="67"/>
      <c r="S1724" s="68"/>
      <c r="T1724" s="69"/>
      <c r="U1724" s="69"/>
      <c r="V1724" s="69"/>
      <c r="W1724" s="69"/>
      <c r="X1724" s="69"/>
      <c r="Y1724" s="35"/>
      <c r="Z1724" s="35" t="s">
        <v>25719</v>
      </c>
      <c r="AA1724" s="36">
        <v>1</v>
      </c>
      <c r="AB1724" s="35" t="s">
        <v>9849</v>
      </c>
      <c r="AC1724" s="35" t="str">
        <f>+IF(Tabla1[[#This Row],[STK]]="no","Sin STK", "STK disponible")</f>
        <v>STK disponible</v>
      </c>
      <c r="AD1724" s="35">
        <f>+I1724*J1724</f>
        <v>0</v>
      </c>
      <c r="AE1724" s="35">
        <f>+I1724*K1724</f>
        <v>0</v>
      </c>
      <c r="AF1724" s="36">
        <f>IF(Tabla1[[#This Row],[ref pack]]=1,Tabla1[[#This Row],[Pedido]],LCM(Tabla1[[#This Row],[MC VIEJO]],Tabla1[[#This Row],[Pedido]]))</f>
        <v>1</v>
      </c>
      <c r="AG1724" s="36">
        <f>+VLOOKUP(Tabla1[[#This Row],[Artículo]],'.'!$B$2:$D$11481,3,)</f>
        <v>1</v>
      </c>
      <c r="AH1724" s="37" t="str">
        <f>+IFERROR(SEARCH("pack",Tabla1[[#This Row],[PACK]]),"")</f>
        <v/>
      </c>
    </row>
    <row r="1725" spans="1:34" ht="24" customHeight="1" x14ac:dyDescent="0.2">
      <c r="A1725" s="50" t="s">
        <v>3226</v>
      </c>
      <c r="B1725" s="60" t="s">
        <v>3227</v>
      </c>
      <c r="C1725" s="61" t="s">
        <v>3228</v>
      </c>
      <c r="D1725" s="52" t="s">
        <v>9841</v>
      </c>
      <c r="E1725" s="53">
        <v>29106.799999999999</v>
      </c>
      <c r="F1725" s="23" t="str">
        <f>+IFERROR(VLOOKUP(Tabla1[[#This Row],[Artículo]],'..'!$B$2:$D$569000,3,),"")</f>
        <v/>
      </c>
      <c r="G1725" s="24" t="str">
        <f>IF(H1725=AF1725,"", "Error MC")</f>
        <v>Error MC</v>
      </c>
      <c r="H1725" s="62"/>
      <c r="I1725" s="54">
        <f>+Tabla1[[#This Row],[MC]]*Tabla1[[#This Row],[Pedido]]*Tabla1[[#This Row],[PVC ]]</f>
        <v>0</v>
      </c>
      <c r="J1725" s="26">
        <v>0.21</v>
      </c>
      <c r="K1725" s="63"/>
      <c r="L1725" s="28" t="s">
        <v>17</v>
      </c>
      <c r="M1725" s="53">
        <v>51067.881000000001</v>
      </c>
      <c r="N1725" s="64" t="str">
        <f>+IF(Tabla1[[#This Row],[F PMPI]]="SÍ","No","Sí")</f>
        <v>No</v>
      </c>
      <c r="O1725" s="65">
        <f>+Tabla1[[#This Row],[PVL]]*1.055</f>
        <v>53876.614454999995</v>
      </c>
      <c r="P1725" s="65">
        <f>+Tabla1[[#This Row],[PVL]]*1.43</f>
        <v>73027.069829999993</v>
      </c>
      <c r="Q1725" s="66" t="str">
        <f>+HYPERLINK(Tabla1[[#This Row],[PAG]])</f>
        <v>https://todomusica.com.ar/ukeleles/7894-mahalo-soprano-ukulele-dalmatian-white.html</v>
      </c>
      <c r="R1725" s="67"/>
      <c r="S1725" s="68"/>
      <c r="T1725" s="69"/>
      <c r="U1725" s="69"/>
      <c r="V1725" s="69"/>
      <c r="W1725" s="69"/>
      <c r="X1725" s="69"/>
      <c r="Y1725" s="35"/>
      <c r="Z1725" s="35" t="s">
        <v>3229</v>
      </c>
      <c r="AA1725" s="36">
        <v>1</v>
      </c>
      <c r="AB1725" s="35" t="s">
        <v>9849</v>
      </c>
      <c r="AC1725" s="35" t="str">
        <f>+IF(Tabla1[[#This Row],[STK]]="no","Sin STK", "STK disponible")</f>
        <v>STK disponible</v>
      </c>
      <c r="AD1725" s="35">
        <f>+I1725*J1725</f>
        <v>0</v>
      </c>
      <c r="AE1725" s="35">
        <f>+I1725*K1725</f>
        <v>0</v>
      </c>
      <c r="AF1725" s="36">
        <f>IF(Tabla1[[#This Row],[ref pack]]=1,Tabla1[[#This Row],[Pedido]],LCM(Tabla1[[#This Row],[MC VIEJO]],Tabla1[[#This Row],[Pedido]]))</f>
        <v>1</v>
      </c>
      <c r="AG1725" s="36">
        <f>+VLOOKUP(Tabla1[[#This Row],[Artículo]],'.'!$B$2:$D$11481,3,)</f>
        <v>1</v>
      </c>
      <c r="AH1725" s="37" t="str">
        <f>+IFERROR(SEARCH("pack",Tabla1[[#This Row],[PACK]]),"")</f>
        <v/>
      </c>
    </row>
    <row r="1726" spans="1:34" ht="24" customHeight="1" x14ac:dyDescent="0.2">
      <c r="A1726" s="50" t="s">
        <v>3226</v>
      </c>
      <c r="B1726" s="60" t="s">
        <v>3232</v>
      </c>
      <c r="C1726" s="61" t="s">
        <v>3233</v>
      </c>
      <c r="D1726" s="52" t="s">
        <v>9841</v>
      </c>
      <c r="E1726" s="53">
        <v>40130.82</v>
      </c>
      <c r="F1726" s="23" t="str">
        <f>+IFERROR(VLOOKUP(Tabla1[[#This Row],[Artículo]],'..'!$B$2:$D$569000,3,),"")</f>
        <v/>
      </c>
      <c r="G1726" s="24" t="str">
        <f>IF(H1726=AF1726,"", "Error MC")</f>
        <v>Error MC</v>
      </c>
      <c r="H1726" s="62"/>
      <c r="I1726" s="54">
        <f>+Tabla1[[#This Row],[MC]]*Tabla1[[#This Row],[Pedido]]*Tabla1[[#This Row],[PVC ]]</f>
        <v>0</v>
      </c>
      <c r="J1726" s="26">
        <v>0.21</v>
      </c>
      <c r="K1726" s="63"/>
      <c r="L1726" s="28" t="s">
        <v>17</v>
      </c>
      <c r="M1726" s="53">
        <v>70409.524999999994</v>
      </c>
      <c r="N1726" s="64" t="str">
        <f>+IF(Tabla1[[#This Row],[F PMPI]]="SÍ","No","Sí")</f>
        <v>No</v>
      </c>
      <c r="O1726" s="65">
        <f>+Tabla1[[#This Row],[PVL]]*1.055</f>
        <v>74282.048874999993</v>
      </c>
      <c r="P1726" s="65">
        <f>+Tabla1[[#This Row],[PVL]]*1.43</f>
        <v>100685.62074999999</v>
      </c>
      <c r="Q1726" s="66" t="str">
        <f>+HYPERLINK(Tabla1[[#This Row],[PAG]])</f>
        <v>https://todomusica.com.ar/ukeleles/7311-alien-glow-green.html</v>
      </c>
      <c r="R1726" s="67"/>
      <c r="S1726" s="68"/>
      <c r="T1726" s="69"/>
      <c r="U1726" s="69"/>
      <c r="V1726" s="69"/>
      <c r="W1726" s="69"/>
      <c r="X1726" s="69"/>
      <c r="Y1726" s="35"/>
      <c r="Z1726" s="35" t="s">
        <v>3234</v>
      </c>
      <c r="AA1726" s="36">
        <v>1</v>
      </c>
      <c r="AB1726" s="35" t="s">
        <v>9849</v>
      </c>
      <c r="AC1726" s="35" t="str">
        <f>+IF(Tabla1[[#This Row],[STK]]="no","Sin STK", "STK disponible")</f>
        <v>STK disponible</v>
      </c>
      <c r="AD1726" s="35">
        <f>+I1726*J1726</f>
        <v>0</v>
      </c>
      <c r="AE1726" s="35">
        <f>+I1726*K1726</f>
        <v>0</v>
      </c>
      <c r="AF1726" s="36">
        <f>IF(Tabla1[[#This Row],[ref pack]]=1,Tabla1[[#This Row],[Pedido]],LCM(Tabla1[[#This Row],[MC VIEJO]],Tabla1[[#This Row],[Pedido]]))</f>
        <v>1</v>
      </c>
      <c r="AG1726" s="36">
        <f>+VLOOKUP(Tabla1[[#This Row],[Artículo]],'.'!$B$2:$D$11481,3,)</f>
        <v>1</v>
      </c>
      <c r="AH1726" s="37" t="str">
        <f>+IFERROR(SEARCH("pack",Tabla1[[#This Row],[PACK]]),"")</f>
        <v/>
      </c>
    </row>
    <row r="1727" spans="1:34" ht="24" customHeight="1" x14ac:dyDescent="0.2">
      <c r="A1727" s="50" t="s">
        <v>3226</v>
      </c>
      <c r="B1727" s="60" t="s">
        <v>3235</v>
      </c>
      <c r="C1727" s="61" t="s">
        <v>3236</v>
      </c>
      <c r="D1727" s="52" t="s">
        <v>9841</v>
      </c>
      <c r="E1727" s="53">
        <v>40130.82</v>
      </c>
      <c r="F1727" s="23" t="str">
        <f>+IFERROR(VLOOKUP(Tabla1[[#This Row],[Artículo]],'..'!$B$2:$D$569000,3,),"")</f>
        <v/>
      </c>
      <c r="G1727" s="24" t="str">
        <f>IF(H1727=AF1727,"", "Error MC")</f>
        <v>Error MC</v>
      </c>
      <c r="H1727" s="62"/>
      <c r="I1727" s="54">
        <f>+Tabla1[[#This Row],[MC]]*Tabla1[[#This Row],[Pedido]]*Tabla1[[#This Row],[PVC ]]</f>
        <v>0</v>
      </c>
      <c r="J1727" s="26">
        <v>0.21</v>
      </c>
      <c r="K1727" s="63"/>
      <c r="L1727" s="28" t="s">
        <v>17</v>
      </c>
      <c r="M1727" s="53">
        <v>70409.524999999994</v>
      </c>
      <c r="N1727" s="64" t="str">
        <f>+IF(Tabla1[[#This Row],[F PMPI]]="SÍ","No","Sí")</f>
        <v>No</v>
      </c>
      <c r="O1727" s="65">
        <f>+Tabla1[[#This Row],[PVL]]*1.055</f>
        <v>74282.048874999993</v>
      </c>
      <c r="P1727" s="65">
        <f>+Tabla1[[#This Row],[PVL]]*1.43</f>
        <v>100685.62074999999</v>
      </c>
      <c r="Q1727" s="66" t="str">
        <f>+HYPERLINK(Tabla1[[#This Row],[PAG]])</f>
        <v>https://todomusica.com.ar/ukeleles/7313-alien-metalic-blue.html</v>
      </c>
      <c r="R1727" s="67"/>
      <c r="S1727" s="68"/>
      <c r="T1727" s="69"/>
      <c r="U1727" s="69"/>
      <c r="V1727" s="69"/>
      <c r="W1727" s="69"/>
      <c r="X1727" s="69"/>
      <c r="Y1727" s="35"/>
      <c r="Z1727" s="35" t="s">
        <v>3237</v>
      </c>
      <c r="AA1727" s="36">
        <v>1</v>
      </c>
      <c r="AB1727" s="35" t="s">
        <v>9849</v>
      </c>
      <c r="AC1727" s="35" t="str">
        <f>+IF(Tabla1[[#This Row],[STK]]="no","Sin STK", "STK disponible")</f>
        <v>STK disponible</v>
      </c>
      <c r="AD1727" s="35">
        <f>+I1727*J1727</f>
        <v>0</v>
      </c>
      <c r="AE1727" s="35">
        <f>+I1727*K1727</f>
        <v>0</v>
      </c>
      <c r="AF1727" s="36">
        <f>IF(Tabla1[[#This Row],[ref pack]]=1,Tabla1[[#This Row],[Pedido]],LCM(Tabla1[[#This Row],[MC VIEJO]],Tabla1[[#This Row],[Pedido]]))</f>
        <v>1</v>
      </c>
      <c r="AG1727" s="36">
        <f>+VLOOKUP(Tabla1[[#This Row],[Artículo]],'.'!$B$2:$D$11481,3,)</f>
        <v>1</v>
      </c>
      <c r="AH1727" s="37" t="str">
        <f>+IFERROR(SEARCH("pack",Tabla1[[#This Row],[PACK]]),"")</f>
        <v/>
      </c>
    </row>
    <row r="1728" spans="1:34" ht="24" customHeight="1" x14ac:dyDescent="0.2">
      <c r="A1728" s="50" t="s">
        <v>3226</v>
      </c>
      <c r="B1728" s="60" t="s">
        <v>3238</v>
      </c>
      <c r="C1728" s="61" t="s">
        <v>3239</v>
      </c>
      <c r="D1728" s="52" t="s">
        <v>9841</v>
      </c>
      <c r="E1728" s="53">
        <v>40130.82</v>
      </c>
      <c r="F1728" s="23" t="str">
        <f>+IFERROR(VLOOKUP(Tabla1[[#This Row],[Artículo]],'..'!$B$2:$D$569000,3,),"")</f>
        <v/>
      </c>
      <c r="G1728" s="24" t="str">
        <f>IF(H1728=AF1728,"", "Error MC")</f>
        <v>Error MC</v>
      </c>
      <c r="H1728" s="62"/>
      <c r="I1728" s="54">
        <f>+Tabla1[[#This Row],[MC]]*Tabla1[[#This Row],[Pedido]]*Tabla1[[#This Row],[PVC ]]</f>
        <v>0</v>
      </c>
      <c r="J1728" s="26">
        <v>0.21</v>
      </c>
      <c r="K1728" s="63"/>
      <c r="L1728" s="28" t="s">
        <v>17</v>
      </c>
      <c r="M1728" s="53">
        <v>70409.524999999994</v>
      </c>
      <c r="N1728" s="64" t="str">
        <f>+IF(Tabla1[[#This Row],[F PMPI]]="SÍ","No","Sí")</f>
        <v>No</v>
      </c>
      <c r="O1728" s="65">
        <f>+Tabla1[[#This Row],[PVL]]*1.055</f>
        <v>74282.048874999993</v>
      </c>
      <c r="P1728" s="65">
        <f>+Tabla1[[#This Row],[PVL]]*1.43</f>
        <v>100685.62074999999</v>
      </c>
      <c r="Q1728" s="66" t="str">
        <f>+HYPERLINK(Tabla1[[#This Row],[PAG]])</f>
        <v>https://todomusica.com.ar/ukeleles/7314-alien-metalic-silver.html</v>
      </c>
      <c r="R1728" s="67"/>
      <c r="S1728" s="68"/>
      <c r="T1728" s="69"/>
      <c r="U1728" s="69"/>
      <c r="V1728" s="69"/>
      <c r="W1728" s="69"/>
      <c r="X1728" s="69"/>
      <c r="Y1728" s="35"/>
      <c r="Z1728" s="35" t="s">
        <v>3240</v>
      </c>
      <c r="AA1728" s="36">
        <v>1</v>
      </c>
      <c r="AB1728" s="35" t="s">
        <v>9849</v>
      </c>
      <c r="AC1728" s="35" t="str">
        <f>+IF(Tabla1[[#This Row],[STK]]="no","Sin STK", "STK disponible")</f>
        <v>STK disponible</v>
      </c>
      <c r="AD1728" s="35">
        <f>+I1728*J1728</f>
        <v>0</v>
      </c>
      <c r="AE1728" s="35">
        <f>+I1728*K1728</f>
        <v>0</v>
      </c>
      <c r="AF1728" s="36">
        <f>IF(Tabla1[[#This Row],[ref pack]]=1,Tabla1[[#This Row],[Pedido]],LCM(Tabla1[[#This Row],[MC VIEJO]],Tabla1[[#This Row],[Pedido]]))</f>
        <v>1</v>
      </c>
      <c r="AG1728" s="36">
        <f>+VLOOKUP(Tabla1[[#This Row],[Artículo]],'.'!$B$2:$D$11481,3,)</f>
        <v>1</v>
      </c>
      <c r="AH1728" s="37" t="str">
        <f>+IFERROR(SEARCH("pack",Tabla1[[#This Row],[PACK]]),"")</f>
        <v/>
      </c>
    </row>
    <row r="1729" spans="1:34" ht="24" customHeight="1" x14ac:dyDescent="0.2">
      <c r="A1729" s="50" t="s">
        <v>3226</v>
      </c>
      <c r="B1729" s="60" t="s">
        <v>3241</v>
      </c>
      <c r="C1729" s="61" t="s">
        <v>3242</v>
      </c>
      <c r="D1729" s="52" t="s">
        <v>9841</v>
      </c>
      <c r="E1729" s="53">
        <v>40130.82</v>
      </c>
      <c r="F1729" s="23" t="str">
        <f>+IFERROR(VLOOKUP(Tabla1[[#This Row],[Artículo]],'..'!$B$2:$D$569000,3,),"")</f>
        <v/>
      </c>
      <c r="G1729" s="24" t="str">
        <f>IF(H1729=AF1729,"", "Error MC")</f>
        <v>Error MC</v>
      </c>
      <c r="H1729" s="62"/>
      <c r="I1729" s="54">
        <f>+Tabla1[[#This Row],[MC]]*Tabla1[[#This Row],[Pedido]]*Tabla1[[#This Row],[PVC ]]</f>
        <v>0</v>
      </c>
      <c r="J1729" s="26">
        <v>0.21</v>
      </c>
      <c r="K1729" s="63"/>
      <c r="L1729" s="28" t="s">
        <v>17</v>
      </c>
      <c r="M1729" s="53">
        <v>70409.524999999994</v>
      </c>
      <c r="N1729" s="64" t="str">
        <f>+IF(Tabla1[[#This Row],[F PMPI]]="SÍ","No","Sí")</f>
        <v>No</v>
      </c>
      <c r="O1729" s="65">
        <f>+Tabla1[[#This Row],[PVL]]*1.055</f>
        <v>74282.048874999993</v>
      </c>
      <c r="P1729" s="65">
        <f>+Tabla1[[#This Row],[PVL]]*1.43</f>
        <v>100685.62074999999</v>
      </c>
      <c r="Q1729" s="66" t="str">
        <f>+HYPERLINK(Tabla1[[#This Row],[PAG]])</f>
        <v>https://todomusica.com.ar/ukeleles/7312-alien-neon-green.html</v>
      </c>
      <c r="R1729" s="67"/>
      <c r="S1729" s="68"/>
      <c r="T1729" s="69"/>
      <c r="U1729" s="69"/>
      <c r="V1729" s="69"/>
      <c r="W1729" s="69"/>
      <c r="X1729" s="69"/>
      <c r="Y1729" s="35"/>
      <c r="Z1729" s="35" t="s">
        <v>3243</v>
      </c>
      <c r="AA1729" s="36">
        <v>1</v>
      </c>
      <c r="AB1729" s="35" t="s">
        <v>9849</v>
      </c>
      <c r="AC1729" s="35" t="str">
        <f>+IF(Tabla1[[#This Row],[STK]]="no","Sin STK", "STK disponible")</f>
        <v>STK disponible</v>
      </c>
      <c r="AD1729" s="35">
        <f>+I1729*J1729</f>
        <v>0</v>
      </c>
      <c r="AE1729" s="35">
        <f>+I1729*K1729</f>
        <v>0</v>
      </c>
      <c r="AF1729" s="36">
        <f>IF(Tabla1[[#This Row],[ref pack]]=1,Tabla1[[#This Row],[Pedido]],LCM(Tabla1[[#This Row],[MC VIEJO]],Tabla1[[#This Row],[Pedido]]))</f>
        <v>1</v>
      </c>
      <c r="AG1729" s="36">
        <f>+VLOOKUP(Tabla1[[#This Row],[Artículo]],'.'!$B$2:$D$11481,3,)</f>
        <v>1</v>
      </c>
      <c r="AH1729" s="37" t="str">
        <f>+IFERROR(SEARCH("pack",Tabla1[[#This Row],[PACK]]),"")</f>
        <v/>
      </c>
    </row>
    <row r="1730" spans="1:34" ht="24" customHeight="1" x14ac:dyDescent="0.2">
      <c r="A1730" s="50" t="s">
        <v>3226</v>
      </c>
      <c r="B1730" s="60" t="s">
        <v>3244</v>
      </c>
      <c r="C1730" s="61" t="s">
        <v>3245</v>
      </c>
      <c r="D1730" s="52" t="s">
        <v>9841</v>
      </c>
      <c r="E1730" s="53">
        <v>65213.38</v>
      </c>
      <c r="F1730" s="23" t="str">
        <f>+IFERROR(VLOOKUP(Tabla1[[#This Row],[Artículo]],'..'!$B$2:$D$569000,3,),"")</f>
        <v/>
      </c>
      <c r="G1730" s="24" t="str">
        <f>IF(H1730=AF1730,"", "Error MC")</f>
        <v>Error MC</v>
      </c>
      <c r="H1730" s="62"/>
      <c r="I1730" s="54">
        <f>+Tabla1[[#This Row],[MC]]*Tabla1[[#This Row],[Pedido]]*Tabla1[[#This Row],[PVC ]]</f>
        <v>0</v>
      </c>
      <c r="J1730" s="26">
        <v>0.21</v>
      </c>
      <c r="K1730" s="63"/>
      <c r="L1730" s="28" t="s">
        <v>17</v>
      </c>
      <c r="M1730" s="53">
        <v>114416.874</v>
      </c>
      <c r="N1730" s="64" t="str">
        <f>+IF(Tabla1[[#This Row],[F PMPI]]="SÍ","No","Sí")</f>
        <v>No</v>
      </c>
      <c r="O1730" s="65">
        <f>+Tabla1[[#This Row],[PVL]]*1.055</f>
        <v>120709.80206999999</v>
      </c>
      <c r="P1730" s="65">
        <f>+Tabla1[[#This Row],[PVL]]*1.43</f>
        <v>163616.12982</v>
      </c>
      <c r="Q1730" s="66" t="str">
        <f>+HYPERLINK(Tabla1[[#This Row],[PAG]])</f>
        <v>https://todomusica.com.ar/ukeleles/7316-alien-1v1tmvt2-glow-green.html</v>
      </c>
      <c r="R1730" s="67"/>
      <c r="S1730" s="68"/>
      <c r="T1730" s="69"/>
      <c r="U1730" s="69"/>
      <c r="V1730" s="69"/>
      <c r="W1730" s="69"/>
      <c r="X1730" s="69"/>
      <c r="Y1730" s="35"/>
      <c r="Z1730" s="35" t="s">
        <v>3246</v>
      </c>
      <c r="AA1730" s="36">
        <v>1</v>
      </c>
      <c r="AB1730" s="35" t="s">
        <v>9849</v>
      </c>
      <c r="AC1730" s="35" t="str">
        <f>+IF(Tabla1[[#This Row],[STK]]="no","Sin STK", "STK disponible")</f>
        <v>STK disponible</v>
      </c>
      <c r="AD1730" s="35">
        <f>+I1730*J1730</f>
        <v>0</v>
      </c>
      <c r="AE1730" s="35">
        <f>+I1730*K1730</f>
        <v>0</v>
      </c>
      <c r="AF1730" s="36">
        <f>IF(Tabla1[[#This Row],[ref pack]]=1,Tabla1[[#This Row],[Pedido]],LCM(Tabla1[[#This Row],[MC VIEJO]],Tabla1[[#This Row],[Pedido]]))</f>
        <v>1</v>
      </c>
      <c r="AG1730" s="36">
        <f>+VLOOKUP(Tabla1[[#This Row],[Artículo]],'.'!$B$2:$D$11481,3,)</f>
        <v>1</v>
      </c>
      <c r="AH1730" s="37" t="str">
        <f>+IFERROR(SEARCH("pack",Tabla1[[#This Row],[PACK]]),"")</f>
        <v/>
      </c>
    </row>
    <row r="1731" spans="1:34" ht="24" customHeight="1" x14ac:dyDescent="0.2">
      <c r="A1731" s="50" t="s">
        <v>3226</v>
      </c>
      <c r="B1731" s="60" t="s">
        <v>3247</v>
      </c>
      <c r="C1731" s="61" t="s">
        <v>3248</v>
      </c>
      <c r="D1731" s="52" t="s">
        <v>9841</v>
      </c>
      <c r="E1731" s="53">
        <v>65213.38</v>
      </c>
      <c r="F1731" s="23" t="str">
        <f>+IFERROR(VLOOKUP(Tabla1[[#This Row],[Artículo]],'..'!$B$2:$D$569000,3,),"")</f>
        <v/>
      </c>
      <c r="G1731" s="24" t="str">
        <f>IF(H1731=AF1731,"", "Error MC")</f>
        <v>Error MC</v>
      </c>
      <c r="H1731" s="62"/>
      <c r="I1731" s="54">
        <f>+Tabla1[[#This Row],[MC]]*Tabla1[[#This Row],[Pedido]]*Tabla1[[#This Row],[PVC ]]</f>
        <v>0</v>
      </c>
      <c r="J1731" s="26">
        <v>0.21</v>
      </c>
      <c r="K1731" s="63"/>
      <c r="L1731" s="28" t="s">
        <v>17</v>
      </c>
      <c r="M1731" s="53">
        <v>114416.874</v>
      </c>
      <c r="N1731" s="64" t="str">
        <f>+IF(Tabla1[[#This Row],[F PMPI]]="SÍ","No","Sí")</f>
        <v>No</v>
      </c>
      <c r="O1731" s="65">
        <f>+Tabla1[[#This Row],[PVL]]*1.055</f>
        <v>120709.80206999999</v>
      </c>
      <c r="P1731" s="65">
        <f>+Tabla1[[#This Row],[PVL]]*1.43</f>
        <v>163616.12982</v>
      </c>
      <c r="Q1731" s="66" t="str">
        <f>+HYPERLINK(Tabla1[[#This Row],[PAG]])</f>
        <v>https://todomusica.com.ar/ukeleles/7315-alien-1v1tmvt2-metalic-blue.html</v>
      </c>
      <c r="R1731" s="67"/>
      <c r="S1731" s="68"/>
      <c r="T1731" s="69"/>
      <c r="U1731" s="69"/>
      <c r="V1731" s="69"/>
      <c r="W1731" s="69"/>
      <c r="X1731" s="69"/>
      <c r="Y1731" s="35"/>
      <c r="Z1731" s="35" t="s">
        <v>3249</v>
      </c>
      <c r="AA1731" s="36">
        <v>1</v>
      </c>
      <c r="AB1731" s="35" t="s">
        <v>9849</v>
      </c>
      <c r="AC1731" s="35" t="str">
        <f>+IF(Tabla1[[#This Row],[STK]]="no","Sin STK", "STK disponible")</f>
        <v>STK disponible</v>
      </c>
      <c r="AD1731" s="35">
        <f>+I1731*J1731</f>
        <v>0</v>
      </c>
      <c r="AE1731" s="35">
        <f>+I1731*K1731</f>
        <v>0</v>
      </c>
      <c r="AF1731" s="36">
        <f>IF(Tabla1[[#This Row],[ref pack]]=1,Tabla1[[#This Row],[Pedido]],LCM(Tabla1[[#This Row],[MC VIEJO]],Tabla1[[#This Row],[Pedido]]))</f>
        <v>1</v>
      </c>
      <c r="AG1731" s="36">
        <f>+VLOOKUP(Tabla1[[#This Row],[Artículo]],'.'!$B$2:$D$11481,3,)</f>
        <v>1</v>
      </c>
      <c r="AH1731" s="37" t="str">
        <f>+IFERROR(SEARCH("pack",Tabla1[[#This Row],[PACK]]),"")</f>
        <v/>
      </c>
    </row>
    <row r="1732" spans="1:34" ht="24" customHeight="1" x14ac:dyDescent="0.2">
      <c r="A1732" s="50" t="s">
        <v>3226</v>
      </c>
      <c r="B1732" s="60" t="s">
        <v>3250</v>
      </c>
      <c r="C1732" s="61" t="s">
        <v>3251</v>
      </c>
      <c r="D1732" s="52" t="s">
        <v>27</v>
      </c>
      <c r="E1732" s="53">
        <v>29106.799999999999</v>
      </c>
      <c r="F1732" s="23" t="str">
        <f>+IFERROR(VLOOKUP(Tabla1[[#This Row],[Artículo]],'..'!$B$2:$D$569000,3,),"")</f>
        <v/>
      </c>
      <c r="G1732" s="24" t="str">
        <f>IF(H1732=AF1732,"", "Error MC")</f>
        <v>Error MC</v>
      </c>
      <c r="H1732" s="62"/>
      <c r="I1732" s="54">
        <f>+Tabla1[[#This Row],[MC]]*Tabla1[[#This Row],[Pedido]]*Tabla1[[#This Row],[PVC ]]</f>
        <v>0</v>
      </c>
      <c r="J1732" s="26">
        <v>0.21</v>
      </c>
      <c r="K1732" s="63"/>
      <c r="L1732" s="28" t="s">
        <v>17</v>
      </c>
      <c r="M1732" s="53">
        <v>51067.881000000001</v>
      </c>
      <c r="N1732" s="64" t="str">
        <f>+IF(Tabla1[[#This Row],[F PMPI]]="SÍ","No","Sí")</f>
        <v>No</v>
      </c>
      <c r="O1732" s="65">
        <f>+Tabla1[[#This Row],[PVL]]*1.055</f>
        <v>53876.614454999995</v>
      </c>
      <c r="P1732" s="65">
        <f>+Tabla1[[#This Row],[PVL]]*1.43</f>
        <v>73027.069829999993</v>
      </c>
      <c r="Q1732" s="66" t="str">
        <f>+HYPERLINK(Tabla1[[#This Row],[PAG]])</f>
        <v>https://todomusica.com.ar/ukeleles/7347-hawaii-blue-burst.html</v>
      </c>
      <c r="R1732" s="67"/>
      <c r="S1732" s="68"/>
      <c r="T1732" s="69"/>
      <c r="U1732" s="69"/>
      <c r="V1732" s="69"/>
      <c r="W1732" s="69"/>
      <c r="X1732" s="69"/>
      <c r="Y1732" s="35"/>
      <c r="Z1732" s="35" t="s">
        <v>3252</v>
      </c>
      <c r="AA1732" s="36">
        <v>1</v>
      </c>
      <c r="AB1732" s="35" t="s">
        <v>9849</v>
      </c>
      <c r="AC1732" s="35" t="str">
        <f>+IF(Tabla1[[#This Row],[STK]]="no","Sin STK", "STK disponible")</f>
        <v>Sin STK</v>
      </c>
      <c r="AD1732" s="35">
        <f>+I1732*J1732</f>
        <v>0</v>
      </c>
      <c r="AE1732" s="35">
        <f>+I1732*K1732</f>
        <v>0</v>
      </c>
      <c r="AF1732" s="36">
        <f>IF(Tabla1[[#This Row],[ref pack]]=1,Tabla1[[#This Row],[Pedido]],LCM(Tabla1[[#This Row],[MC VIEJO]],Tabla1[[#This Row],[Pedido]]))</f>
        <v>1</v>
      </c>
      <c r="AG1732" s="36">
        <f>+VLOOKUP(Tabla1[[#This Row],[Artículo]],'.'!$B$2:$D$11481,3,)</f>
        <v>1</v>
      </c>
      <c r="AH1732" s="37" t="str">
        <f>+IFERROR(SEARCH("pack",Tabla1[[#This Row],[PACK]]),"")</f>
        <v/>
      </c>
    </row>
    <row r="1733" spans="1:34" ht="24" customHeight="1" x14ac:dyDescent="0.2">
      <c r="A1733" s="50" t="s">
        <v>3226</v>
      </c>
      <c r="B1733" s="60" t="s">
        <v>3253</v>
      </c>
      <c r="C1733" s="61" t="s">
        <v>3254</v>
      </c>
      <c r="D1733" s="52" t="s">
        <v>27</v>
      </c>
      <c r="E1733" s="53">
        <v>29106.799999999999</v>
      </c>
      <c r="F1733" s="23" t="str">
        <f>+IFERROR(VLOOKUP(Tabla1[[#This Row],[Artículo]],'..'!$B$2:$D$569000,3,),"")</f>
        <v/>
      </c>
      <c r="G1733" s="24" t="str">
        <f>IF(H1733=AF1733,"", "Error MC")</f>
        <v>Error MC</v>
      </c>
      <c r="H1733" s="62"/>
      <c r="I1733" s="54">
        <f>+Tabla1[[#This Row],[MC]]*Tabla1[[#This Row],[Pedido]]*Tabla1[[#This Row],[PVC ]]</f>
        <v>0</v>
      </c>
      <c r="J1733" s="26">
        <v>0.21</v>
      </c>
      <c r="K1733" s="63"/>
      <c r="L1733" s="28" t="s">
        <v>17</v>
      </c>
      <c r="M1733" s="53">
        <v>51067.881000000001</v>
      </c>
      <c r="N1733" s="64" t="str">
        <f>+IF(Tabla1[[#This Row],[F PMPI]]="SÍ","No","Sí")</f>
        <v>No</v>
      </c>
      <c r="O1733" s="65">
        <f>+Tabla1[[#This Row],[PVL]]*1.055</f>
        <v>53876.614454999995</v>
      </c>
      <c r="P1733" s="65">
        <f>+Tabla1[[#This Row],[PVL]]*1.43</f>
        <v>73027.069829999993</v>
      </c>
      <c r="Q1733" s="66" t="str">
        <f>+HYPERLINK(Tabla1[[#This Row],[PAG]])</f>
        <v>https://todomusica.com.ar/ukeleles/7350-hawaii-green-burst.html</v>
      </c>
      <c r="R1733" s="67"/>
      <c r="S1733" s="68"/>
      <c r="T1733" s="69"/>
      <c r="U1733" s="69"/>
      <c r="V1733" s="69"/>
      <c r="W1733" s="69"/>
      <c r="X1733" s="69"/>
      <c r="Y1733" s="35"/>
      <c r="Z1733" s="35" t="s">
        <v>3255</v>
      </c>
      <c r="AA1733" s="36">
        <v>1</v>
      </c>
      <c r="AB1733" s="35" t="s">
        <v>9849</v>
      </c>
      <c r="AC1733" s="35" t="str">
        <f>+IF(Tabla1[[#This Row],[STK]]="no","Sin STK", "STK disponible")</f>
        <v>Sin STK</v>
      </c>
      <c r="AD1733" s="35">
        <f>+I1733*J1733</f>
        <v>0</v>
      </c>
      <c r="AE1733" s="35">
        <f>+I1733*K1733</f>
        <v>0</v>
      </c>
      <c r="AF1733" s="36">
        <f>IF(Tabla1[[#This Row],[ref pack]]=1,Tabla1[[#This Row],[Pedido]],LCM(Tabla1[[#This Row],[MC VIEJO]],Tabla1[[#This Row],[Pedido]]))</f>
        <v>1</v>
      </c>
      <c r="AG1733" s="36">
        <f>+VLOOKUP(Tabla1[[#This Row],[Artículo]],'.'!$B$2:$D$11481,3,)</f>
        <v>1</v>
      </c>
      <c r="AH1733" s="37" t="str">
        <f>+IFERROR(SEARCH("pack",Tabla1[[#This Row],[PACK]]),"")</f>
        <v/>
      </c>
    </row>
    <row r="1734" spans="1:34" ht="24" customHeight="1" x14ac:dyDescent="0.2">
      <c r="A1734" s="50" t="s">
        <v>3226</v>
      </c>
      <c r="B1734" s="60" t="s">
        <v>3256</v>
      </c>
      <c r="C1734" s="61" t="s">
        <v>3257</v>
      </c>
      <c r="D1734" s="52" t="s">
        <v>27</v>
      </c>
      <c r="E1734" s="53">
        <v>29106.799999999999</v>
      </c>
      <c r="F1734" s="23" t="str">
        <f>+IFERROR(VLOOKUP(Tabla1[[#This Row],[Artículo]],'..'!$B$2:$D$569000,3,),"")</f>
        <v/>
      </c>
      <c r="G1734" s="24" t="str">
        <f>IF(H1734=AF1734,"", "Error MC")</f>
        <v>Error MC</v>
      </c>
      <c r="H1734" s="62"/>
      <c r="I1734" s="54">
        <f>+Tabla1[[#This Row],[MC]]*Tabla1[[#This Row],[Pedido]]*Tabla1[[#This Row],[PVC ]]</f>
        <v>0</v>
      </c>
      <c r="J1734" s="26">
        <v>0.21</v>
      </c>
      <c r="K1734" s="63"/>
      <c r="L1734" s="28" t="s">
        <v>17</v>
      </c>
      <c r="M1734" s="53">
        <v>51067.881000000001</v>
      </c>
      <c r="N1734" s="64" t="str">
        <f>+IF(Tabla1[[#This Row],[F PMPI]]="SÍ","No","Sí")</f>
        <v>No</v>
      </c>
      <c r="O1734" s="65">
        <f>+Tabla1[[#This Row],[PVL]]*1.055</f>
        <v>53876.614454999995</v>
      </c>
      <c r="P1734" s="65">
        <f>+Tabla1[[#This Row],[PVL]]*1.43</f>
        <v>73027.069829999993</v>
      </c>
      <c r="Q1734" s="66" t="str">
        <f>+HYPERLINK(Tabla1[[#This Row],[PAG]])</f>
        <v>https://todomusica.com.ar/ukeleles/7348-hawaii-orange-burst.html</v>
      </c>
      <c r="R1734" s="67"/>
      <c r="S1734" s="68"/>
      <c r="T1734" s="69"/>
      <c r="U1734" s="69"/>
      <c r="V1734" s="69"/>
      <c r="W1734" s="69"/>
      <c r="X1734" s="69"/>
      <c r="Y1734" s="35"/>
      <c r="Z1734" s="35" t="s">
        <v>3258</v>
      </c>
      <c r="AA1734" s="36">
        <v>1</v>
      </c>
      <c r="AB1734" s="35" t="s">
        <v>9849</v>
      </c>
      <c r="AC1734" s="35" t="str">
        <f>+IF(Tabla1[[#This Row],[STK]]="no","Sin STK", "STK disponible")</f>
        <v>Sin STK</v>
      </c>
      <c r="AD1734" s="35">
        <f>+I1734*J1734</f>
        <v>0</v>
      </c>
      <c r="AE1734" s="35">
        <f>+I1734*K1734</f>
        <v>0</v>
      </c>
      <c r="AF1734" s="36">
        <f>IF(Tabla1[[#This Row],[ref pack]]=1,Tabla1[[#This Row],[Pedido]],LCM(Tabla1[[#This Row],[MC VIEJO]],Tabla1[[#This Row],[Pedido]]))</f>
        <v>1</v>
      </c>
      <c r="AG1734" s="36">
        <f>+VLOOKUP(Tabla1[[#This Row],[Artículo]],'.'!$B$2:$D$11481,3,)</f>
        <v>1</v>
      </c>
      <c r="AH1734" s="37" t="str">
        <f>+IFERROR(SEARCH("pack",Tabla1[[#This Row],[PACK]]),"")</f>
        <v/>
      </c>
    </row>
    <row r="1735" spans="1:34" ht="24" customHeight="1" x14ac:dyDescent="0.2">
      <c r="A1735" s="50" t="s">
        <v>3226</v>
      </c>
      <c r="B1735" s="60" t="s">
        <v>3259</v>
      </c>
      <c r="C1735" s="61" t="s">
        <v>3260</v>
      </c>
      <c r="D1735" s="52" t="s">
        <v>27</v>
      </c>
      <c r="E1735" s="53">
        <v>29106.799999999999</v>
      </c>
      <c r="F1735" s="23" t="str">
        <f>+IFERROR(VLOOKUP(Tabla1[[#This Row],[Artículo]],'..'!$B$2:$D$569000,3,),"")</f>
        <v/>
      </c>
      <c r="G1735" s="24" t="str">
        <f>IF(H1735=AF1735,"", "Error MC")</f>
        <v>Error MC</v>
      </c>
      <c r="H1735" s="62"/>
      <c r="I1735" s="54">
        <f>+Tabla1[[#This Row],[MC]]*Tabla1[[#This Row],[Pedido]]*Tabla1[[#This Row],[PVC ]]</f>
        <v>0</v>
      </c>
      <c r="J1735" s="26">
        <v>0.21</v>
      </c>
      <c r="K1735" s="63"/>
      <c r="L1735" s="28" t="s">
        <v>17</v>
      </c>
      <c r="M1735" s="53">
        <v>51067.881000000001</v>
      </c>
      <c r="N1735" s="64" t="str">
        <f>+IF(Tabla1[[#This Row],[F PMPI]]="SÍ","No","Sí")</f>
        <v>No</v>
      </c>
      <c r="O1735" s="65">
        <f>+Tabla1[[#This Row],[PVL]]*1.055</f>
        <v>53876.614454999995</v>
      </c>
      <c r="P1735" s="65">
        <f>+Tabla1[[#This Row],[PVL]]*1.43</f>
        <v>73027.069829999993</v>
      </c>
      <c r="Q1735" s="66" t="str">
        <f>+HYPERLINK(Tabla1[[#This Row],[PAG]])</f>
        <v>https://todomusica.com.ar/ukeleles/7349-hawaii-purple-burst.html</v>
      </c>
      <c r="R1735" s="67"/>
      <c r="S1735" s="68"/>
      <c r="T1735" s="69"/>
      <c r="U1735" s="69"/>
      <c r="V1735" s="69"/>
      <c r="W1735" s="69"/>
      <c r="X1735" s="69"/>
      <c r="Y1735" s="35"/>
      <c r="Z1735" s="35" t="s">
        <v>3261</v>
      </c>
      <c r="AA1735" s="36">
        <v>1</v>
      </c>
      <c r="AB1735" s="35" t="s">
        <v>9849</v>
      </c>
      <c r="AC1735" s="35" t="str">
        <f>+IF(Tabla1[[#This Row],[STK]]="no","Sin STK", "STK disponible")</f>
        <v>Sin STK</v>
      </c>
      <c r="AD1735" s="35">
        <f>+I1735*J1735</f>
        <v>0</v>
      </c>
      <c r="AE1735" s="35">
        <f>+I1735*K1735</f>
        <v>0</v>
      </c>
      <c r="AF1735" s="36">
        <f>IF(Tabla1[[#This Row],[ref pack]]=1,Tabla1[[#This Row],[Pedido]],LCM(Tabla1[[#This Row],[MC VIEJO]],Tabla1[[#This Row],[Pedido]]))</f>
        <v>1</v>
      </c>
      <c r="AG1735" s="36">
        <f>+VLOOKUP(Tabla1[[#This Row],[Artículo]],'.'!$B$2:$D$11481,3,)</f>
        <v>1</v>
      </c>
      <c r="AH1735" s="37" t="str">
        <f>+IFERROR(SEARCH("pack",Tabla1[[#This Row],[PACK]]),"")</f>
        <v/>
      </c>
    </row>
    <row r="1736" spans="1:34" ht="24" customHeight="1" x14ac:dyDescent="0.2">
      <c r="A1736" s="50" t="s">
        <v>3226</v>
      </c>
      <c r="B1736" s="60" t="s">
        <v>3262</v>
      </c>
      <c r="C1736" s="61" t="s">
        <v>3263</v>
      </c>
      <c r="D1736" s="52" t="s">
        <v>27</v>
      </c>
      <c r="E1736" s="53">
        <v>29106.799999999999</v>
      </c>
      <c r="F1736" s="23" t="str">
        <f>+IFERROR(VLOOKUP(Tabla1[[#This Row],[Artículo]],'..'!$B$2:$D$569000,3,),"")</f>
        <v/>
      </c>
      <c r="G1736" s="24" t="str">
        <f>IF(H1736=AF1736,"", "Error MC")</f>
        <v>Error MC</v>
      </c>
      <c r="H1736" s="62"/>
      <c r="I1736" s="54">
        <f>+Tabla1[[#This Row],[MC]]*Tabla1[[#This Row],[Pedido]]*Tabla1[[#This Row],[PVC ]]</f>
        <v>0</v>
      </c>
      <c r="J1736" s="26">
        <v>0.21</v>
      </c>
      <c r="K1736" s="63"/>
      <c r="L1736" s="28" t="s">
        <v>17</v>
      </c>
      <c r="M1736" s="53">
        <v>51067.881000000001</v>
      </c>
      <c r="N1736" s="64" t="str">
        <f>+IF(Tabla1[[#This Row],[F PMPI]]="SÍ","No","Sí")</f>
        <v>No</v>
      </c>
      <c r="O1736" s="65">
        <f>+Tabla1[[#This Row],[PVL]]*1.055</f>
        <v>53876.614454999995</v>
      </c>
      <c r="P1736" s="65">
        <f>+Tabla1[[#This Row],[PVL]]*1.43</f>
        <v>73027.069829999993</v>
      </c>
      <c r="Q1736" s="66" t="str">
        <f>+HYPERLINK(Tabla1[[#This Row],[PAG]])</f>
        <v>https://todomusica.com.ar/ukeleles/7351-hisbiscus-blue-burst.html</v>
      </c>
      <c r="R1736" s="67"/>
      <c r="S1736" s="68"/>
      <c r="T1736" s="69"/>
      <c r="U1736" s="69"/>
      <c r="V1736" s="69"/>
      <c r="W1736" s="69"/>
      <c r="X1736" s="69"/>
      <c r="Y1736" s="35"/>
      <c r="Z1736" s="35" t="s">
        <v>25720</v>
      </c>
      <c r="AA1736" s="36">
        <v>1</v>
      </c>
      <c r="AB1736" s="35" t="s">
        <v>9849</v>
      </c>
      <c r="AC1736" s="35" t="str">
        <f>+IF(Tabla1[[#This Row],[STK]]="no","Sin STK", "STK disponible")</f>
        <v>Sin STK</v>
      </c>
      <c r="AD1736" s="35">
        <f>+I1736*J1736</f>
        <v>0</v>
      </c>
      <c r="AE1736" s="35">
        <f>+I1736*K1736</f>
        <v>0</v>
      </c>
      <c r="AF1736" s="36">
        <f>IF(Tabla1[[#This Row],[ref pack]]=1,Tabla1[[#This Row],[Pedido]],LCM(Tabla1[[#This Row],[MC VIEJO]],Tabla1[[#This Row],[Pedido]]))</f>
        <v>1</v>
      </c>
      <c r="AG1736" s="36">
        <f>+VLOOKUP(Tabla1[[#This Row],[Artículo]],'.'!$B$2:$D$11481,3,)</f>
        <v>1</v>
      </c>
      <c r="AH1736" s="37" t="str">
        <f>+IFERROR(SEARCH("pack",Tabla1[[#This Row],[PACK]]),"")</f>
        <v/>
      </c>
    </row>
    <row r="1737" spans="1:34" ht="24" customHeight="1" x14ac:dyDescent="0.2">
      <c r="A1737" s="50" t="s">
        <v>3226</v>
      </c>
      <c r="B1737" s="60" t="s">
        <v>3264</v>
      </c>
      <c r="C1737" s="61" t="s">
        <v>3265</v>
      </c>
      <c r="D1737" s="52" t="s">
        <v>9841</v>
      </c>
      <c r="E1737" s="53">
        <v>29106.799999999999</v>
      </c>
      <c r="F1737" s="23" t="str">
        <f>+IFERROR(VLOOKUP(Tabla1[[#This Row],[Artículo]],'..'!$B$2:$D$569000,3,),"")</f>
        <v/>
      </c>
      <c r="G1737" s="24" t="str">
        <f>IF(H1737=AF1737,"", "Error MC")</f>
        <v>Error MC</v>
      </c>
      <c r="H1737" s="62"/>
      <c r="I1737" s="54">
        <f>+Tabla1[[#This Row],[MC]]*Tabla1[[#This Row],[Pedido]]*Tabla1[[#This Row],[PVC ]]</f>
        <v>0</v>
      </c>
      <c r="J1737" s="26">
        <v>0.21</v>
      </c>
      <c r="K1737" s="63"/>
      <c r="L1737" s="28" t="s">
        <v>17</v>
      </c>
      <c r="M1737" s="53">
        <v>51067.881000000001</v>
      </c>
      <c r="N1737" s="64" t="str">
        <f>+IF(Tabla1[[#This Row],[F PMPI]]="SÍ","No","Sí")</f>
        <v>No</v>
      </c>
      <c r="O1737" s="65">
        <f>+Tabla1[[#This Row],[PVL]]*1.055</f>
        <v>53876.614454999995</v>
      </c>
      <c r="P1737" s="65">
        <f>+Tabla1[[#This Row],[PVL]]*1.43</f>
        <v>73027.069829999993</v>
      </c>
      <c r="Q1737" s="66" t="str">
        <f>+HYPERLINK(Tabla1[[#This Row],[PAG]])</f>
        <v>https://todomusica.com.ar/ukeleles/7354-hisbiscus-orange-burst.html</v>
      </c>
      <c r="R1737" s="67"/>
      <c r="S1737" s="68"/>
      <c r="T1737" s="69"/>
      <c r="U1737" s="69"/>
      <c r="V1737" s="69"/>
      <c r="W1737" s="69"/>
      <c r="X1737" s="69"/>
      <c r="Y1737" s="35"/>
      <c r="Z1737" s="35" t="s">
        <v>25721</v>
      </c>
      <c r="AA1737" s="36">
        <v>1</v>
      </c>
      <c r="AB1737" s="35" t="s">
        <v>9849</v>
      </c>
      <c r="AC1737" s="35" t="str">
        <f>+IF(Tabla1[[#This Row],[STK]]="no","Sin STK", "STK disponible")</f>
        <v>STK disponible</v>
      </c>
      <c r="AD1737" s="35">
        <f>+I1737*J1737</f>
        <v>0</v>
      </c>
      <c r="AE1737" s="35">
        <f>+I1737*K1737</f>
        <v>0</v>
      </c>
      <c r="AF1737" s="36">
        <f>IF(Tabla1[[#This Row],[ref pack]]=1,Tabla1[[#This Row],[Pedido]],LCM(Tabla1[[#This Row],[MC VIEJO]],Tabla1[[#This Row],[Pedido]]))</f>
        <v>1</v>
      </c>
      <c r="AG1737" s="36">
        <f>+VLOOKUP(Tabla1[[#This Row],[Artículo]],'.'!$B$2:$D$11481,3,)</f>
        <v>1</v>
      </c>
      <c r="AH1737" s="37" t="str">
        <f>+IFERROR(SEARCH("pack",Tabla1[[#This Row],[PACK]]),"")</f>
        <v/>
      </c>
    </row>
    <row r="1738" spans="1:34" ht="24" customHeight="1" x14ac:dyDescent="0.2">
      <c r="A1738" s="50" t="s">
        <v>3226</v>
      </c>
      <c r="B1738" s="60" t="s">
        <v>3266</v>
      </c>
      <c r="C1738" s="61" t="s">
        <v>3267</v>
      </c>
      <c r="D1738" s="52" t="s">
        <v>27</v>
      </c>
      <c r="E1738" s="53">
        <v>29106.799999999999</v>
      </c>
      <c r="F1738" s="23" t="str">
        <f>+IFERROR(VLOOKUP(Tabla1[[#This Row],[Artículo]],'..'!$B$2:$D$569000,3,),"")</f>
        <v/>
      </c>
      <c r="G1738" s="24" t="str">
        <f>IF(H1738=AF1738,"", "Error MC")</f>
        <v>Error MC</v>
      </c>
      <c r="H1738" s="62"/>
      <c r="I1738" s="54">
        <f>+Tabla1[[#This Row],[MC]]*Tabla1[[#This Row],[Pedido]]*Tabla1[[#This Row],[PVC ]]</f>
        <v>0</v>
      </c>
      <c r="J1738" s="26">
        <v>0.21</v>
      </c>
      <c r="K1738" s="63"/>
      <c r="L1738" s="28" t="s">
        <v>17</v>
      </c>
      <c r="M1738" s="53">
        <v>51067.881000000001</v>
      </c>
      <c r="N1738" s="64" t="str">
        <f>+IF(Tabla1[[#This Row],[F PMPI]]="SÍ","No","Sí")</f>
        <v>No</v>
      </c>
      <c r="O1738" s="65">
        <f>+Tabla1[[#This Row],[PVL]]*1.055</f>
        <v>53876.614454999995</v>
      </c>
      <c r="P1738" s="65">
        <f>+Tabla1[[#This Row],[PVL]]*1.43</f>
        <v>73027.069829999993</v>
      </c>
      <c r="Q1738" s="66" t="str">
        <f>+HYPERLINK(Tabla1[[#This Row],[PAG]])</f>
        <v>https://todomusica.com.ar/ukeleles/7353-hisbiscus-purple-burst.html</v>
      </c>
      <c r="R1738" s="67"/>
      <c r="S1738" s="68"/>
      <c r="T1738" s="69"/>
      <c r="U1738" s="69"/>
      <c r="V1738" s="69"/>
      <c r="W1738" s="69"/>
      <c r="X1738" s="69"/>
      <c r="Y1738" s="35"/>
      <c r="Z1738" s="35" t="s">
        <v>25722</v>
      </c>
      <c r="AA1738" s="36">
        <v>1</v>
      </c>
      <c r="AB1738" s="35" t="s">
        <v>9849</v>
      </c>
      <c r="AC1738" s="35" t="str">
        <f>+IF(Tabla1[[#This Row],[STK]]="no","Sin STK", "STK disponible")</f>
        <v>Sin STK</v>
      </c>
      <c r="AD1738" s="35">
        <f>+I1738*J1738</f>
        <v>0</v>
      </c>
      <c r="AE1738" s="35">
        <f>+I1738*K1738</f>
        <v>0</v>
      </c>
      <c r="AF1738" s="36">
        <f>IF(Tabla1[[#This Row],[ref pack]]=1,Tabla1[[#This Row],[Pedido]],LCM(Tabla1[[#This Row],[MC VIEJO]],Tabla1[[#This Row],[Pedido]]))</f>
        <v>1</v>
      </c>
      <c r="AG1738" s="36">
        <f>+VLOOKUP(Tabla1[[#This Row],[Artículo]],'.'!$B$2:$D$11481,3,)</f>
        <v>1</v>
      </c>
      <c r="AH1738" s="37" t="str">
        <f>+IFERROR(SEARCH("pack",Tabla1[[#This Row],[PACK]]),"")</f>
        <v/>
      </c>
    </row>
    <row r="1739" spans="1:34" ht="24" customHeight="1" x14ac:dyDescent="0.2">
      <c r="A1739" s="50" t="s">
        <v>3226</v>
      </c>
      <c r="B1739" s="60" t="s">
        <v>3268</v>
      </c>
      <c r="C1739" s="61" t="s">
        <v>3269</v>
      </c>
      <c r="D1739" s="52" t="s">
        <v>27</v>
      </c>
      <c r="E1739" s="53">
        <v>29106.799999999999</v>
      </c>
      <c r="F1739" s="23" t="str">
        <f>+IFERROR(VLOOKUP(Tabla1[[#This Row],[Artículo]],'..'!$B$2:$D$569000,3,),"")</f>
        <v/>
      </c>
      <c r="G1739" s="24" t="str">
        <f>IF(H1739=AF1739,"", "Error MC")</f>
        <v>Error MC</v>
      </c>
      <c r="H1739" s="62"/>
      <c r="I1739" s="54">
        <f>+Tabla1[[#This Row],[MC]]*Tabla1[[#This Row],[Pedido]]*Tabla1[[#This Row],[PVC ]]</f>
        <v>0</v>
      </c>
      <c r="J1739" s="26">
        <v>0.21</v>
      </c>
      <c r="K1739" s="63"/>
      <c r="L1739" s="28" t="s">
        <v>17</v>
      </c>
      <c r="M1739" s="53">
        <v>51067.881000000001</v>
      </c>
      <c r="N1739" s="64" t="str">
        <f>+IF(Tabla1[[#This Row],[F PMPI]]="SÍ","No","Sí")</f>
        <v>No</v>
      </c>
      <c r="O1739" s="65">
        <f>+Tabla1[[#This Row],[PVL]]*1.055</f>
        <v>53876.614454999995</v>
      </c>
      <c r="P1739" s="65">
        <f>+Tabla1[[#This Row],[PVL]]*1.43</f>
        <v>73027.069829999993</v>
      </c>
      <c r="Q1739" s="66" t="str">
        <f>+HYPERLINK(Tabla1[[#This Row],[PAG]])</f>
        <v>https://todomusica.com.ar/ukeleles/7352-hisbiscus-red-burst.html</v>
      </c>
      <c r="R1739" s="67"/>
      <c r="S1739" s="68"/>
      <c r="T1739" s="69"/>
      <c r="U1739" s="69"/>
      <c r="V1739" s="69"/>
      <c r="W1739" s="69"/>
      <c r="X1739" s="69"/>
      <c r="Y1739" s="35"/>
      <c r="Z1739" s="35" t="s">
        <v>25723</v>
      </c>
      <c r="AA1739" s="36">
        <v>1</v>
      </c>
      <c r="AB1739" s="35" t="s">
        <v>9849</v>
      </c>
      <c r="AC1739" s="35" t="str">
        <f>+IF(Tabla1[[#This Row],[STK]]="no","Sin STK", "STK disponible")</f>
        <v>Sin STK</v>
      </c>
      <c r="AD1739" s="35">
        <f>+I1739*J1739</f>
        <v>0</v>
      </c>
      <c r="AE1739" s="35">
        <f>+I1739*K1739</f>
        <v>0</v>
      </c>
      <c r="AF1739" s="36">
        <f>IF(Tabla1[[#This Row],[ref pack]]=1,Tabla1[[#This Row],[Pedido]],LCM(Tabla1[[#This Row],[MC VIEJO]],Tabla1[[#This Row],[Pedido]]))</f>
        <v>1</v>
      </c>
      <c r="AG1739" s="36">
        <f>+VLOOKUP(Tabla1[[#This Row],[Artículo]],'.'!$B$2:$D$11481,3,)</f>
        <v>1</v>
      </c>
      <c r="AH1739" s="37" t="str">
        <f>+IFERROR(SEARCH("pack",Tabla1[[#This Row],[PACK]]),"")</f>
        <v/>
      </c>
    </row>
    <row r="1740" spans="1:34" ht="24" customHeight="1" x14ac:dyDescent="0.2">
      <c r="A1740" s="50" t="s">
        <v>3226</v>
      </c>
      <c r="B1740" s="60" t="s">
        <v>3270</v>
      </c>
      <c r="C1740" s="61" t="s">
        <v>3271</v>
      </c>
      <c r="D1740" s="52" t="s">
        <v>9841</v>
      </c>
      <c r="E1740" s="53">
        <v>29106.799999999999</v>
      </c>
      <c r="F1740" s="23" t="str">
        <f>+IFERROR(VLOOKUP(Tabla1[[#This Row],[Artículo]],'..'!$B$2:$D$569000,3,),"")</f>
        <v/>
      </c>
      <c r="G1740" s="24" t="str">
        <f>IF(H1740=AF1740,"", "Error MC")</f>
        <v>Error MC</v>
      </c>
      <c r="H1740" s="62"/>
      <c r="I1740" s="54">
        <f>+Tabla1[[#This Row],[MC]]*Tabla1[[#This Row],[Pedido]]*Tabla1[[#This Row],[PVC ]]</f>
        <v>0</v>
      </c>
      <c r="J1740" s="26">
        <v>0.21</v>
      </c>
      <c r="K1740" s="63"/>
      <c r="L1740" s="28" t="s">
        <v>17</v>
      </c>
      <c r="M1740" s="53">
        <v>51067.881000000001</v>
      </c>
      <c r="N1740" s="64" t="str">
        <f>+IF(Tabla1[[#This Row],[F PMPI]]="SÍ","No","Sí")</f>
        <v>No</v>
      </c>
      <c r="O1740" s="65">
        <f>+Tabla1[[#This Row],[PVL]]*1.055</f>
        <v>53876.614454999995</v>
      </c>
      <c r="P1740" s="65">
        <f>+Tabla1[[#This Row],[PVL]]*1.43</f>
        <v>73027.069829999993</v>
      </c>
      <c r="Q1740" s="66" t="str">
        <f>+HYPERLINK(Tabla1[[#This Row],[PAG]])</f>
        <v>https://todomusica.com.ar/ukeleles/7344-target-army-green.html</v>
      </c>
      <c r="R1740" s="67"/>
      <c r="S1740" s="68"/>
      <c r="T1740" s="69"/>
      <c r="U1740" s="69"/>
      <c r="V1740" s="69"/>
      <c r="W1740" s="69"/>
      <c r="X1740" s="69"/>
      <c r="Y1740" s="35"/>
      <c r="Z1740" s="35" t="s">
        <v>25724</v>
      </c>
      <c r="AA1740" s="36">
        <v>1</v>
      </c>
      <c r="AB1740" s="35" t="s">
        <v>9849</v>
      </c>
      <c r="AC1740" s="35" t="str">
        <f>+IF(Tabla1[[#This Row],[STK]]="no","Sin STK", "STK disponible")</f>
        <v>STK disponible</v>
      </c>
      <c r="AD1740" s="35">
        <f>+I1740*J1740</f>
        <v>0</v>
      </c>
      <c r="AE1740" s="35">
        <f>+I1740*K1740</f>
        <v>0</v>
      </c>
      <c r="AF1740" s="36">
        <f>IF(Tabla1[[#This Row],[ref pack]]=1,Tabla1[[#This Row],[Pedido]],LCM(Tabla1[[#This Row],[MC VIEJO]],Tabla1[[#This Row],[Pedido]]))</f>
        <v>1</v>
      </c>
      <c r="AG1740" s="36">
        <f>+VLOOKUP(Tabla1[[#This Row],[Artículo]],'.'!$B$2:$D$11481,3,)</f>
        <v>1</v>
      </c>
      <c r="AH1740" s="37" t="str">
        <f>+IFERROR(SEARCH("pack",Tabla1[[#This Row],[PACK]]),"")</f>
        <v/>
      </c>
    </row>
    <row r="1741" spans="1:34" ht="24" customHeight="1" x14ac:dyDescent="0.2">
      <c r="A1741" s="50" t="s">
        <v>3226</v>
      </c>
      <c r="B1741" s="60" t="s">
        <v>3272</v>
      </c>
      <c r="C1741" s="61" t="s">
        <v>3273</v>
      </c>
      <c r="D1741" s="52" t="s">
        <v>9842</v>
      </c>
      <c r="E1741" s="53">
        <v>29106.799999999999</v>
      </c>
      <c r="F1741" s="23" t="str">
        <f>+IFERROR(VLOOKUP(Tabla1[[#This Row],[Artículo]],'..'!$B$2:$D$569000,3,),"")</f>
        <v/>
      </c>
      <c r="G1741" s="24" t="str">
        <f>IF(H1741=AF1741,"", "Error MC")</f>
        <v>Error MC</v>
      </c>
      <c r="H1741" s="62"/>
      <c r="I1741" s="54">
        <f>+Tabla1[[#This Row],[MC]]*Tabla1[[#This Row],[Pedido]]*Tabla1[[#This Row],[PVC ]]</f>
        <v>0</v>
      </c>
      <c r="J1741" s="26">
        <v>0.21</v>
      </c>
      <c r="K1741" s="63"/>
      <c r="L1741" s="28" t="s">
        <v>17</v>
      </c>
      <c r="M1741" s="53">
        <v>51067.881000000001</v>
      </c>
      <c r="N1741" s="64" t="str">
        <f>+IF(Tabla1[[#This Row],[F PMPI]]="SÍ","No","Sí")</f>
        <v>No</v>
      </c>
      <c r="O1741" s="65">
        <f>+Tabla1[[#This Row],[PVL]]*1.055</f>
        <v>53876.614454999995</v>
      </c>
      <c r="P1741" s="65">
        <f>+Tabla1[[#This Row],[PVL]]*1.43</f>
        <v>73027.069829999993</v>
      </c>
      <c r="Q1741" s="66" t="str">
        <f>+HYPERLINK(Tabla1[[#This Row],[PAG]])</f>
        <v>https://todomusica.com.ar/ukeleles/7345-target-black.html</v>
      </c>
      <c r="R1741" s="67"/>
      <c r="S1741" s="68"/>
      <c r="T1741" s="69"/>
      <c r="U1741" s="69"/>
      <c r="V1741" s="69"/>
      <c r="W1741" s="69"/>
      <c r="X1741" s="69"/>
      <c r="Y1741" s="35"/>
      <c r="Z1741" s="35" t="s">
        <v>25725</v>
      </c>
      <c r="AA1741" s="36">
        <v>1</v>
      </c>
      <c r="AB1741" s="35" t="s">
        <v>9849</v>
      </c>
      <c r="AC1741" s="35" t="str">
        <f>+IF(Tabla1[[#This Row],[STK]]="no","Sin STK", "STK disponible")</f>
        <v>STK disponible</v>
      </c>
      <c r="AD1741" s="35">
        <f>+I1741*J1741</f>
        <v>0</v>
      </c>
      <c r="AE1741" s="35">
        <f>+I1741*K1741</f>
        <v>0</v>
      </c>
      <c r="AF1741" s="36">
        <f>IF(Tabla1[[#This Row],[ref pack]]=1,Tabla1[[#This Row],[Pedido]],LCM(Tabla1[[#This Row],[MC VIEJO]],Tabla1[[#This Row],[Pedido]]))</f>
        <v>1</v>
      </c>
      <c r="AG1741" s="36">
        <f>+VLOOKUP(Tabla1[[#This Row],[Artículo]],'.'!$B$2:$D$11481,3,)</f>
        <v>1</v>
      </c>
      <c r="AH1741" s="37" t="str">
        <f>+IFERROR(SEARCH("pack",Tabla1[[#This Row],[PACK]]),"")</f>
        <v/>
      </c>
    </row>
    <row r="1742" spans="1:34" ht="24" customHeight="1" x14ac:dyDescent="0.2">
      <c r="A1742" s="50" t="s">
        <v>3226</v>
      </c>
      <c r="B1742" s="60" t="s">
        <v>3274</v>
      </c>
      <c r="C1742" s="61" t="s">
        <v>3275</v>
      </c>
      <c r="D1742" s="52" t="s">
        <v>9841</v>
      </c>
      <c r="E1742" s="53">
        <v>29106.799999999999</v>
      </c>
      <c r="F1742" s="23" t="str">
        <f>+IFERROR(VLOOKUP(Tabla1[[#This Row],[Artículo]],'..'!$B$2:$D$569000,3,),"")</f>
        <v/>
      </c>
      <c r="G1742" s="24" t="str">
        <f>IF(H1742=AF1742,"", "Error MC")</f>
        <v>Error MC</v>
      </c>
      <c r="H1742" s="62"/>
      <c r="I1742" s="54">
        <f>+Tabla1[[#This Row],[MC]]*Tabla1[[#This Row],[Pedido]]*Tabla1[[#This Row],[PVC ]]</f>
        <v>0</v>
      </c>
      <c r="J1742" s="26">
        <v>0.21</v>
      </c>
      <c r="K1742" s="63"/>
      <c r="L1742" s="28" t="s">
        <v>17</v>
      </c>
      <c r="M1742" s="53">
        <v>51067.881000000001</v>
      </c>
      <c r="N1742" s="64" t="str">
        <f>+IF(Tabla1[[#This Row],[F PMPI]]="SÍ","No","Sí")</f>
        <v>No</v>
      </c>
      <c r="O1742" s="65">
        <f>+Tabla1[[#This Row],[PVL]]*1.055</f>
        <v>53876.614454999995</v>
      </c>
      <c r="P1742" s="65">
        <f>+Tabla1[[#This Row],[PVL]]*1.43</f>
        <v>73027.069829999993</v>
      </c>
      <c r="Q1742" s="66" t="str">
        <f>+HYPERLINK(Tabla1[[#This Row],[PAG]])</f>
        <v>https://todomusica.com.ar/ukeleles/7346-target-red.html</v>
      </c>
      <c r="R1742" s="67"/>
      <c r="S1742" s="68"/>
      <c r="T1742" s="69"/>
      <c r="U1742" s="69"/>
      <c r="V1742" s="69"/>
      <c r="W1742" s="69"/>
      <c r="X1742" s="69"/>
      <c r="Y1742" s="35"/>
      <c r="Z1742" s="35" t="s">
        <v>25726</v>
      </c>
      <c r="AA1742" s="36">
        <v>1</v>
      </c>
      <c r="AB1742" s="35" t="s">
        <v>9849</v>
      </c>
      <c r="AC1742" s="35" t="str">
        <f>+IF(Tabla1[[#This Row],[STK]]="no","Sin STK", "STK disponible")</f>
        <v>STK disponible</v>
      </c>
      <c r="AD1742" s="35">
        <f>+I1742*J1742</f>
        <v>0</v>
      </c>
      <c r="AE1742" s="35">
        <f>+I1742*K1742</f>
        <v>0</v>
      </c>
      <c r="AF1742" s="36">
        <f>IF(Tabla1[[#This Row],[ref pack]]=1,Tabla1[[#This Row],[Pedido]],LCM(Tabla1[[#This Row],[MC VIEJO]],Tabla1[[#This Row],[Pedido]]))</f>
        <v>1</v>
      </c>
      <c r="AG1742" s="36">
        <f>+VLOOKUP(Tabla1[[#This Row],[Artículo]],'.'!$B$2:$D$11481,3,)</f>
        <v>1</v>
      </c>
      <c r="AH1742" s="37" t="str">
        <f>+IFERROR(SEARCH("pack",Tabla1[[#This Row],[PACK]]),"")</f>
        <v/>
      </c>
    </row>
    <row r="1743" spans="1:34" ht="24" customHeight="1" x14ac:dyDescent="0.2">
      <c r="A1743" s="50" t="s">
        <v>3226</v>
      </c>
      <c r="B1743" s="60" t="s">
        <v>3276</v>
      </c>
      <c r="C1743" s="61" t="s">
        <v>3277</v>
      </c>
      <c r="D1743" s="52" t="s">
        <v>9841</v>
      </c>
      <c r="E1743" s="53">
        <v>125383.2</v>
      </c>
      <c r="F1743" s="23" t="str">
        <f>+IFERROR(VLOOKUP(Tabla1[[#This Row],[Artículo]],'..'!$B$2:$D$569000,3,),"")</f>
        <v/>
      </c>
      <c r="G1743" s="24" t="str">
        <f>IF(H1743=AF1743,"", "Error MC")</f>
        <v>Error MC</v>
      </c>
      <c r="H1743" s="62"/>
      <c r="I1743" s="54">
        <f>+Tabla1[[#This Row],[MC]]*Tabla1[[#This Row],[Pedido]]*Tabla1[[#This Row],[PVC ]]</f>
        <v>0</v>
      </c>
      <c r="J1743" s="26">
        <v>0.21</v>
      </c>
      <c r="K1743" s="63"/>
      <c r="L1743" s="28" t="s">
        <v>17</v>
      </c>
      <c r="M1743" s="53">
        <v>219984.82399999999</v>
      </c>
      <c r="N1743" s="64" t="str">
        <f>+IF(Tabla1[[#This Row],[F PMPI]]="SÍ","No","Sí")</f>
        <v>No</v>
      </c>
      <c r="O1743" s="65">
        <f>+Tabla1[[#This Row],[PVL]]*1.055</f>
        <v>232083.98931999999</v>
      </c>
      <c r="P1743" s="65">
        <f>+Tabla1[[#This Row],[PVL]]*1.43</f>
        <v>314578.29832</v>
      </c>
      <c r="Q1743" s="66" t="str">
        <f>+HYPERLINK(Tabla1[[#This Row],[PAG]])</f>
        <v>https://todomusica.com.ar/ukeleles/6651-mh2cetbk.html</v>
      </c>
      <c r="R1743" s="67"/>
      <c r="S1743" s="68"/>
      <c r="T1743" s="69"/>
      <c r="U1743" s="69"/>
      <c r="V1743" s="69"/>
      <c r="W1743" s="69"/>
      <c r="X1743" s="69"/>
      <c r="Y1743" s="35"/>
      <c r="Z1743" s="35" t="s">
        <v>25727</v>
      </c>
      <c r="AA1743" s="36">
        <v>1</v>
      </c>
      <c r="AB1743" s="35" t="s">
        <v>9849</v>
      </c>
      <c r="AC1743" s="35" t="str">
        <f>+IF(Tabla1[[#This Row],[STK]]="no","Sin STK", "STK disponible")</f>
        <v>STK disponible</v>
      </c>
      <c r="AD1743" s="35">
        <f>+I1743*J1743</f>
        <v>0</v>
      </c>
      <c r="AE1743" s="35">
        <f>+I1743*K1743</f>
        <v>0</v>
      </c>
      <c r="AF1743" s="36">
        <f>IF(Tabla1[[#This Row],[ref pack]]=1,Tabla1[[#This Row],[Pedido]],LCM(Tabla1[[#This Row],[MC VIEJO]],Tabla1[[#This Row],[Pedido]]))</f>
        <v>1</v>
      </c>
      <c r="AG1743" s="36">
        <f>+VLOOKUP(Tabla1[[#This Row],[Artículo]],'.'!$B$2:$D$11481,3,)</f>
        <v>1</v>
      </c>
      <c r="AH1743" s="37" t="str">
        <f>+IFERROR(SEARCH("pack",Tabla1[[#This Row],[PACK]]),"")</f>
        <v/>
      </c>
    </row>
    <row r="1744" spans="1:34" ht="24" customHeight="1" x14ac:dyDescent="0.2">
      <c r="A1744" s="50" t="s">
        <v>3226</v>
      </c>
      <c r="B1744" s="60" t="s">
        <v>3278</v>
      </c>
      <c r="C1744" s="61" t="s">
        <v>3279</v>
      </c>
      <c r="D1744" s="52" t="s">
        <v>9841</v>
      </c>
      <c r="E1744" s="53">
        <v>125383.2</v>
      </c>
      <c r="F1744" s="23" t="str">
        <f>+IFERROR(VLOOKUP(Tabla1[[#This Row],[Artículo]],'..'!$B$2:$D$569000,3,),"")</f>
        <v/>
      </c>
      <c r="G1744" s="24" t="str">
        <f>IF(H1744=AF1744,"", "Error MC")</f>
        <v>Error MC</v>
      </c>
      <c r="H1744" s="62"/>
      <c r="I1744" s="54">
        <f>+Tabla1[[#This Row],[MC]]*Tabla1[[#This Row],[Pedido]]*Tabla1[[#This Row],[PVC ]]</f>
        <v>0</v>
      </c>
      <c r="J1744" s="26">
        <v>0.21</v>
      </c>
      <c r="K1744" s="63"/>
      <c r="L1744" s="28" t="s">
        <v>17</v>
      </c>
      <c r="M1744" s="53">
        <v>219984.82399999999</v>
      </c>
      <c r="N1744" s="64" t="str">
        <f>+IF(Tabla1[[#This Row],[F PMPI]]="SÍ","No","Sí")</f>
        <v>No</v>
      </c>
      <c r="O1744" s="65">
        <f>+Tabla1[[#This Row],[PVL]]*1.055</f>
        <v>232083.98931999999</v>
      </c>
      <c r="P1744" s="65">
        <f>+Tabla1[[#This Row],[PVL]]*1.43</f>
        <v>314578.29832</v>
      </c>
      <c r="Q1744" s="66" t="str">
        <f>+HYPERLINK(Tabla1[[#This Row],[PAG]])</f>
        <v>https://todomusica.com.ar/ukeleles/6652-mh2cevna.html</v>
      </c>
      <c r="R1744" s="67"/>
      <c r="S1744" s="68"/>
      <c r="T1744" s="69"/>
      <c r="U1744" s="69"/>
      <c r="V1744" s="69"/>
      <c r="W1744" s="69"/>
      <c r="X1744" s="69"/>
      <c r="Y1744" s="35"/>
      <c r="Z1744" s="35" t="s">
        <v>25728</v>
      </c>
      <c r="AA1744" s="36">
        <v>1</v>
      </c>
      <c r="AB1744" s="35" t="s">
        <v>9849</v>
      </c>
      <c r="AC1744" s="35" t="str">
        <f>+IF(Tabla1[[#This Row],[STK]]="no","Sin STK", "STK disponible")</f>
        <v>STK disponible</v>
      </c>
      <c r="AD1744" s="35">
        <f>+I1744*J1744</f>
        <v>0</v>
      </c>
      <c r="AE1744" s="35">
        <f>+I1744*K1744</f>
        <v>0</v>
      </c>
      <c r="AF1744" s="36">
        <f>IF(Tabla1[[#This Row],[ref pack]]=1,Tabla1[[#This Row],[Pedido]],LCM(Tabla1[[#This Row],[MC VIEJO]],Tabla1[[#This Row],[Pedido]]))</f>
        <v>1</v>
      </c>
      <c r="AG1744" s="36">
        <f>+VLOOKUP(Tabla1[[#This Row],[Artículo]],'.'!$B$2:$D$11481,3,)</f>
        <v>1</v>
      </c>
      <c r="AH1744" s="37" t="str">
        <f>+IFERROR(SEARCH("pack",Tabla1[[#This Row],[PACK]]),"")</f>
        <v/>
      </c>
    </row>
    <row r="1745" spans="1:34" ht="24" customHeight="1" x14ac:dyDescent="0.2">
      <c r="A1745" s="50" t="s">
        <v>3226</v>
      </c>
      <c r="B1745" s="60" t="s">
        <v>3280</v>
      </c>
      <c r="C1745" s="61" t="s">
        <v>3281</v>
      </c>
      <c r="D1745" s="52" t="s">
        <v>9841</v>
      </c>
      <c r="E1745" s="53">
        <v>40301.800000000003</v>
      </c>
      <c r="F1745" s="23" t="str">
        <f>+IFERROR(VLOOKUP(Tabla1[[#This Row],[Artículo]],'..'!$B$2:$D$569000,3,),"")</f>
        <v/>
      </c>
      <c r="G1745" s="24" t="str">
        <f>IF(H1745=AF1745,"", "Error MC")</f>
        <v>Error MC</v>
      </c>
      <c r="H1745" s="62"/>
      <c r="I1745" s="54">
        <f>+Tabla1[[#This Row],[MC]]*Tabla1[[#This Row],[Pedido]]*Tabla1[[#This Row],[PVC ]]</f>
        <v>0</v>
      </c>
      <c r="J1745" s="26">
        <v>0.21</v>
      </c>
      <c r="K1745" s="63"/>
      <c r="L1745" s="28" t="s">
        <v>17</v>
      </c>
      <c r="M1745" s="53">
        <v>70709.508000000002</v>
      </c>
      <c r="N1745" s="64" t="str">
        <f>+IF(Tabla1[[#This Row],[F PMPI]]="SÍ","No","Sí")</f>
        <v>No</v>
      </c>
      <c r="O1745" s="65">
        <f>+Tabla1[[#This Row],[PVL]]*1.055</f>
        <v>74598.530939999997</v>
      </c>
      <c r="P1745" s="65">
        <f>+Tabla1[[#This Row],[PVL]]*1.43</f>
        <v>101114.59643999999</v>
      </c>
      <c r="Q1745" s="66" t="str">
        <f>+HYPERLINK(Tabla1[[#This Row],[PAG]])</f>
        <v>https://todomusica.com.ar/ukeleles/7317-left-handed-transparent-black.html</v>
      </c>
      <c r="R1745" s="67"/>
      <c r="S1745" s="68"/>
      <c r="T1745" s="69"/>
      <c r="U1745" s="69"/>
      <c r="V1745" s="69"/>
      <c r="W1745" s="69"/>
      <c r="X1745" s="69"/>
      <c r="Y1745" s="35"/>
      <c r="Z1745" s="35" t="s">
        <v>25729</v>
      </c>
      <c r="AA1745" s="36">
        <v>1</v>
      </c>
      <c r="AB1745" s="35" t="s">
        <v>9849</v>
      </c>
      <c r="AC1745" s="35" t="str">
        <f>+IF(Tabla1[[#This Row],[STK]]="no","Sin STK", "STK disponible")</f>
        <v>STK disponible</v>
      </c>
      <c r="AD1745" s="35">
        <f>+I1745*J1745</f>
        <v>0</v>
      </c>
      <c r="AE1745" s="35">
        <f>+I1745*K1745</f>
        <v>0</v>
      </c>
      <c r="AF1745" s="36">
        <f>IF(Tabla1[[#This Row],[ref pack]]=1,Tabla1[[#This Row],[Pedido]],LCM(Tabla1[[#This Row],[MC VIEJO]],Tabla1[[#This Row],[Pedido]]))</f>
        <v>1</v>
      </c>
      <c r="AG1745" s="36">
        <f>+VLOOKUP(Tabla1[[#This Row],[Artículo]],'.'!$B$2:$D$11481,3,)</f>
        <v>1</v>
      </c>
      <c r="AH1745" s="37" t="str">
        <f>+IFERROR(SEARCH("pack",Tabla1[[#This Row],[PACK]]),"")</f>
        <v/>
      </c>
    </row>
    <row r="1746" spans="1:34" ht="24" customHeight="1" x14ac:dyDescent="0.2">
      <c r="A1746" s="50" t="s">
        <v>3226</v>
      </c>
      <c r="B1746" s="60" t="s">
        <v>3282</v>
      </c>
      <c r="C1746" s="61" t="s">
        <v>3283</v>
      </c>
      <c r="D1746" s="52" t="s">
        <v>9841</v>
      </c>
      <c r="E1746" s="53">
        <v>40301.800000000003</v>
      </c>
      <c r="F1746" s="23" t="str">
        <f>+IFERROR(VLOOKUP(Tabla1[[#This Row],[Artículo]],'..'!$B$2:$D$569000,3,),"")</f>
        <v/>
      </c>
      <c r="G1746" s="24" t="str">
        <f>IF(H1746=AF1746,"", "Error MC")</f>
        <v>Error MC</v>
      </c>
      <c r="H1746" s="62"/>
      <c r="I1746" s="54">
        <f>+Tabla1[[#This Row],[MC]]*Tabla1[[#This Row],[Pedido]]*Tabla1[[#This Row],[PVC ]]</f>
        <v>0</v>
      </c>
      <c r="J1746" s="26">
        <v>0.21</v>
      </c>
      <c r="K1746" s="63"/>
      <c r="L1746" s="28" t="s">
        <v>17</v>
      </c>
      <c r="M1746" s="53">
        <v>70709.508000000002</v>
      </c>
      <c r="N1746" s="64" t="str">
        <f>+IF(Tabla1[[#This Row],[F PMPI]]="SÍ","No","Sí")</f>
        <v>No</v>
      </c>
      <c r="O1746" s="65">
        <f>+Tabla1[[#This Row],[PVL]]*1.055</f>
        <v>74598.530939999997</v>
      </c>
      <c r="P1746" s="65">
        <f>+Tabla1[[#This Row],[PVL]]*1.43</f>
        <v>101114.59643999999</v>
      </c>
      <c r="Q1746" s="66" t="str">
        <f>+HYPERLINK(Tabla1[[#This Row],[PAG]])</f>
        <v>https://todomusica.com.ar/ukeleles/7318-left-handed-transparent-wine-red.html</v>
      </c>
      <c r="R1746" s="67"/>
      <c r="S1746" s="68"/>
      <c r="T1746" s="69"/>
      <c r="U1746" s="69"/>
      <c r="V1746" s="69"/>
      <c r="W1746" s="69"/>
      <c r="X1746" s="69"/>
      <c r="Y1746" s="35"/>
      <c r="Z1746" s="35" t="s">
        <v>25730</v>
      </c>
      <c r="AA1746" s="36">
        <v>1</v>
      </c>
      <c r="AB1746" s="35" t="s">
        <v>9849</v>
      </c>
      <c r="AC1746" s="35" t="str">
        <f>+IF(Tabla1[[#This Row],[STK]]="no","Sin STK", "STK disponible")</f>
        <v>STK disponible</v>
      </c>
      <c r="AD1746" s="35">
        <f>+I1746*J1746</f>
        <v>0</v>
      </c>
      <c r="AE1746" s="35">
        <f>+I1746*K1746</f>
        <v>0</v>
      </c>
      <c r="AF1746" s="36">
        <f>IF(Tabla1[[#This Row],[ref pack]]=1,Tabla1[[#This Row],[Pedido]],LCM(Tabla1[[#This Row],[MC VIEJO]],Tabla1[[#This Row],[Pedido]]))</f>
        <v>1</v>
      </c>
      <c r="AG1746" s="36">
        <f>+VLOOKUP(Tabla1[[#This Row],[Artículo]],'.'!$B$2:$D$11481,3,)</f>
        <v>1</v>
      </c>
      <c r="AH1746" s="37" t="str">
        <f>+IFERROR(SEARCH("pack",Tabla1[[#This Row],[PACK]]),"")</f>
        <v/>
      </c>
    </row>
    <row r="1747" spans="1:34" ht="24" customHeight="1" x14ac:dyDescent="0.2">
      <c r="A1747" s="50" t="s">
        <v>3226</v>
      </c>
      <c r="B1747" s="60" t="s">
        <v>3284</v>
      </c>
      <c r="C1747" s="61" t="s">
        <v>3285</v>
      </c>
      <c r="D1747" s="52" t="s">
        <v>9841</v>
      </c>
      <c r="E1747" s="53">
        <v>40301.800000000003</v>
      </c>
      <c r="F1747" s="23" t="str">
        <f>+IFERROR(VLOOKUP(Tabla1[[#This Row],[Artículo]],'..'!$B$2:$D$569000,3,),"")</f>
        <v/>
      </c>
      <c r="G1747" s="24" t="str">
        <f>IF(H1747=AF1747,"", "Error MC")</f>
        <v>Error MC</v>
      </c>
      <c r="H1747" s="62"/>
      <c r="I1747" s="54">
        <f>+Tabla1[[#This Row],[MC]]*Tabla1[[#This Row],[Pedido]]*Tabla1[[#This Row],[PVC ]]</f>
        <v>0</v>
      </c>
      <c r="J1747" s="26">
        <v>0.21</v>
      </c>
      <c r="K1747" s="63"/>
      <c r="L1747" s="28" t="s">
        <v>17</v>
      </c>
      <c r="M1747" s="53">
        <v>70709.508000000002</v>
      </c>
      <c r="N1747" s="64" t="str">
        <f>+IF(Tabla1[[#This Row],[F PMPI]]="SÍ","No","Sí")</f>
        <v>No</v>
      </c>
      <c r="O1747" s="65">
        <f>+Tabla1[[#This Row],[PVL]]*1.055</f>
        <v>74598.530939999997</v>
      </c>
      <c r="P1747" s="65">
        <f>+Tabla1[[#This Row],[PVL]]*1.43</f>
        <v>101114.59643999999</v>
      </c>
      <c r="Q1747" s="66" t="str">
        <f>+HYPERLINK(Tabla1[[#This Row],[PAG]])</f>
        <v>https://todomusica.com.ar/ukeleles/6653-mh2tbk.html</v>
      </c>
      <c r="R1747" s="67"/>
      <c r="S1747" s="68"/>
      <c r="T1747" s="69"/>
      <c r="U1747" s="69"/>
      <c r="V1747" s="69"/>
      <c r="W1747" s="69"/>
      <c r="X1747" s="69"/>
      <c r="Y1747" s="35"/>
      <c r="Z1747" s="35" t="s">
        <v>25731</v>
      </c>
      <c r="AA1747" s="36">
        <v>1</v>
      </c>
      <c r="AB1747" s="35" t="s">
        <v>9849</v>
      </c>
      <c r="AC1747" s="35" t="str">
        <f>+IF(Tabla1[[#This Row],[STK]]="no","Sin STK", "STK disponible")</f>
        <v>STK disponible</v>
      </c>
      <c r="AD1747" s="35">
        <f>+I1747*J1747</f>
        <v>0</v>
      </c>
      <c r="AE1747" s="35">
        <f>+I1747*K1747</f>
        <v>0</v>
      </c>
      <c r="AF1747" s="36">
        <f>IF(Tabla1[[#This Row],[ref pack]]=1,Tabla1[[#This Row],[Pedido]],LCM(Tabla1[[#This Row],[MC VIEJO]],Tabla1[[#This Row],[Pedido]]))</f>
        <v>1</v>
      </c>
      <c r="AG1747" s="36">
        <f>+VLOOKUP(Tabla1[[#This Row],[Artículo]],'.'!$B$2:$D$11481,3,)</f>
        <v>1</v>
      </c>
      <c r="AH1747" s="37" t="str">
        <f>+IFERROR(SEARCH("pack",Tabla1[[#This Row],[PACK]]),"")</f>
        <v/>
      </c>
    </row>
    <row r="1748" spans="1:34" ht="24" customHeight="1" x14ac:dyDescent="0.2">
      <c r="A1748" s="50" t="s">
        <v>3226</v>
      </c>
      <c r="B1748" s="60" t="s">
        <v>3286</v>
      </c>
      <c r="C1748" s="61" t="s">
        <v>3287</v>
      </c>
      <c r="D1748" s="52" t="s">
        <v>9841</v>
      </c>
      <c r="E1748" s="53">
        <v>40301.800000000003</v>
      </c>
      <c r="F1748" s="23" t="str">
        <f>+IFERROR(VLOOKUP(Tabla1[[#This Row],[Artículo]],'..'!$B$2:$D$569000,3,),"")</f>
        <v/>
      </c>
      <c r="G1748" s="24" t="str">
        <f>IF(H1748=AF1748,"", "Error MC")</f>
        <v>Error MC</v>
      </c>
      <c r="H1748" s="62"/>
      <c r="I1748" s="54">
        <f>+Tabla1[[#This Row],[MC]]*Tabla1[[#This Row],[Pedido]]*Tabla1[[#This Row],[PVC ]]</f>
        <v>0</v>
      </c>
      <c r="J1748" s="26">
        <v>0.21</v>
      </c>
      <c r="K1748" s="63"/>
      <c r="L1748" s="28" t="s">
        <v>17</v>
      </c>
      <c r="M1748" s="53">
        <v>70709.508000000002</v>
      </c>
      <c r="N1748" s="64" t="str">
        <f>+IF(Tabla1[[#This Row],[F PMPI]]="SÍ","No","Sí")</f>
        <v>No</v>
      </c>
      <c r="O1748" s="65">
        <f>+Tabla1[[#This Row],[PVL]]*1.055</f>
        <v>74598.530939999997</v>
      </c>
      <c r="P1748" s="65">
        <f>+Tabla1[[#This Row],[PVL]]*1.43</f>
        <v>101114.59643999999</v>
      </c>
      <c r="Q1748" s="66" t="str">
        <f>+HYPERLINK(Tabla1[[#This Row],[PAG]])</f>
        <v>https://todomusica.com.ar/ukeleles/6654-mh2tbu.html</v>
      </c>
      <c r="R1748" s="67"/>
      <c r="S1748" s="68"/>
      <c r="T1748" s="69"/>
      <c r="U1748" s="69"/>
      <c r="V1748" s="69"/>
      <c r="W1748" s="69"/>
      <c r="X1748" s="69"/>
      <c r="Y1748" s="35"/>
      <c r="Z1748" s="35" t="s">
        <v>25732</v>
      </c>
      <c r="AA1748" s="36">
        <v>1</v>
      </c>
      <c r="AB1748" s="35" t="s">
        <v>9849</v>
      </c>
      <c r="AC1748" s="35" t="str">
        <f>+IF(Tabla1[[#This Row],[STK]]="no","Sin STK", "STK disponible")</f>
        <v>STK disponible</v>
      </c>
      <c r="AD1748" s="35">
        <f>+I1748*J1748</f>
        <v>0</v>
      </c>
      <c r="AE1748" s="35">
        <f>+I1748*K1748</f>
        <v>0</v>
      </c>
      <c r="AF1748" s="36">
        <f>IF(Tabla1[[#This Row],[ref pack]]=1,Tabla1[[#This Row],[Pedido]],LCM(Tabla1[[#This Row],[MC VIEJO]],Tabla1[[#This Row],[Pedido]]))</f>
        <v>1</v>
      </c>
      <c r="AG1748" s="36">
        <f>+VLOOKUP(Tabla1[[#This Row],[Artículo]],'.'!$B$2:$D$11481,3,)</f>
        <v>1</v>
      </c>
      <c r="AH1748" s="37" t="str">
        <f>+IFERROR(SEARCH("pack",Tabla1[[#This Row],[PACK]]),"")</f>
        <v/>
      </c>
    </row>
    <row r="1749" spans="1:34" ht="24" customHeight="1" x14ac:dyDescent="0.2">
      <c r="A1749" s="50" t="s">
        <v>3226</v>
      </c>
      <c r="B1749" s="60" t="s">
        <v>3288</v>
      </c>
      <c r="C1749" s="61" t="s">
        <v>3289</v>
      </c>
      <c r="D1749" s="52" t="s">
        <v>9841</v>
      </c>
      <c r="E1749" s="53">
        <v>40301.800000000003</v>
      </c>
      <c r="F1749" s="23" t="str">
        <f>+IFERROR(VLOOKUP(Tabla1[[#This Row],[Artículo]],'..'!$B$2:$D$569000,3,),"")</f>
        <v/>
      </c>
      <c r="G1749" s="24" t="str">
        <f>IF(H1749=AF1749,"", "Error MC")</f>
        <v>Error MC</v>
      </c>
      <c r="H1749" s="62"/>
      <c r="I1749" s="54">
        <f>+Tabla1[[#This Row],[MC]]*Tabla1[[#This Row],[Pedido]]*Tabla1[[#This Row],[PVC ]]</f>
        <v>0</v>
      </c>
      <c r="J1749" s="26">
        <v>0.21</v>
      </c>
      <c r="K1749" s="63"/>
      <c r="L1749" s="28" t="s">
        <v>17</v>
      </c>
      <c r="M1749" s="53">
        <v>70709.508000000002</v>
      </c>
      <c r="N1749" s="64" t="str">
        <f>+IF(Tabla1[[#This Row],[F PMPI]]="SÍ","No","Sí")</f>
        <v>No</v>
      </c>
      <c r="O1749" s="65">
        <f>+Tabla1[[#This Row],[PVL]]*1.055</f>
        <v>74598.530939999997</v>
      </c>
      <c r="P1749" s="65">
        <f>+Tabla1[[#This Row],[PVL]]*1.43</f>
        <v>101114.59643999999</v>
      </c>
      <c r="Q1749" s="66" t="str">
        <f>+HYPERLINK(Tabla1[[#This Row],[PAG]])</f>
        <v>https://todomusica.com.ar/ukeleles/6655-mh2twr.html</v>
      </c>
      <c r="R1749" s="67"/>
      <c r="S1749" s="68"/>
      <c r="T1749" s="69"/>
      <c r="U1749" s="69"/>
      <c r="V1749" s="69"/>
      <c r="W1749" s="69"/>
      <c r="X1749" s="69"/>
      <c r="Y1749" s="35"/>
      <c r="Z1749" s="35" t="s">
        <v>25733</v>
      </c>
      <c r="AA1749" s="36">
        <v>1</v>
      </c>
      <c r="AB1749" s="35" t="s">
        <v>9849</v>
      </c>
      <c r="AC1749" s="35" t="str">
        <f>+IF(Tabla1[[#This Row],[STK]]="no","Sin STK", "STK disponible")</f>
        <v>STK disponible</v>
      </c>
      <c r="AD1749" s="35">
        <f>+I1749*J1749</f>
        <v>0</v>
      </c>
      <c r="AE1749" s="35">
        <f>+I1749*K1749</f>
        <v>0</v>
      </c>
      <c r="AF1749" s="36">
        <f>IF(Tabla1[[#This Row],[ref pack]]=1,Tabla1[[#This Row],[Pedido]],LCM(Tabla1[[#This Row],[MC VIEJO]],Tabla1[[#This Row],[Pedido]]))</f>
        <v>1</v>
      </c>
      <c r="AG1749" s="36">
        <f>+VLOOKUP(Tabla1[[#This Row],[Artículo]],'.'!$B$2:$D$11481,3,)</f>
        <v>1</v>
      </c>
      <c r="AH1749" s="37" t="str">
        <f>+IFERROR(SEARCH("pack",Tabla1[[#This Row],[PACK]]),"")</f>
        <v/>
      </c>
    </row>
    <row r="1750" spans="1:34" ht="24" customHeight="1" x14ac:dyDescent="0.2">
      <c r="A1750" s="50" t="s">
        <v>3226</v>
      </c>
      <c r="B1750" s="60" t="s">
        <v>3290</v>
      </c>
      <c r="C1750" s="61" t="s">
        <v>3291</v>
      </c>
      <c r="D1750" s="52" t="s">
        <v>27</v>
      </c>
      <c r="E1750" s="53">
        <v>36307.910000000003</v>
      </c>
      <c r="F1750" s="23" t="str">
        <f>+IFERROR(VLOOKUP(Tabla1[[#This Row],[Artículo]],'..'!$B$2:$D$569000,3,),"")</f>
        <v/>
      </c>
      <c r="G1750" s="24" t="str">
        <f>IF(H1750=AF1750,"", "Error MC")</f>
        <v>Error MC</v>
      </c>
      <c r="H1750" s="62"/>
      <c r="I1750" s="54">
        <f>+Tabla1[[#This Row],[MC]]*Tabla1[[#This Row],[Pedido]]*Tabla1[[#This Row],[PVC ]]</f>
        <v>0</v>
      </c>
      <c r="J1750" s="26">
        <v>0.21</v>
      </c>
      <c r="K1750" s="63"/>
      <c r="L1750" s="28" t="s">
        <v>17</v>
      </c>
      <c r="M1750" s="53">
        <v>63702.228999999999</v>
      </c>
      <c r="N1750" s="64" t="str">
        <f>+IF(Tabla1[[#This Row],[F PMPI]]="SÍ","No","Sí")</f>
        <v>No</v>
      </c>
      <c r="O1750" s="65">
        <f>+Tabla1[[#This Row],[PVL]]*1.055</f>
        <v>67205.851595</v>
      </c>
      <c r="P1750" s="65">
        <f>+Tabla1[[#This Row],[PVL]]*1.43</f>
        <v>91094.18746999999</v>
      </c>
      <c r="Q1750" s="66" t="str">
        <f>+HYPERLINK(Tabla1[[#This Row],[PAG]])</f>
        <v>https://todomusica.com.ar/ukeleles/6656-mh2vna.html</v>
      </c>
      <c r="R1750" s="67"/>
      <c r="S1750" s="68"/>
      <c r="T1750" s="69"/>
      <c r="U1750" s="69"/>
      <c r="V1750" s="69"/>
      <c r="W1750" s="69"/>
      <c r="X1750" s="69"/>
      <c r="Y1750" s="35"/>
      <c r="Z1750" s="35" t="s">
        <v>25734</v>
      </c>
      <c r="AA1750" s="36">
        <v>1</v>
      </c>
      <c r="AB1750" s="35" t="s">
        <v>9849</v>
      </c>
      <c r="AC1750" s="35" t="str">
        <f>+IF(Tabla1[[#This Row],[STK]]="no","Sin STK", "STK disponible")</f>
        <v>Sin STK</v>
      </c>
      <c r="AD1750" s="35">
        <f>+I1750*J1750</f>
        <v>0</v>
      </c>
      <c r="AE1750" s="35">
        <f>+I1750*K1750</f>
        <v>0</v>
      </c>
      <c r="AF1750" s="36">
        <f>IF(Tabla1[[#This Row],[ref pack]]=1,Tabla1[[#This Row],[Pedido]],LCM(Tabla1[[#This Row],[MC VIEJO]],Tabla1[[#This Row],[Pedido]]))</f>
        <v>1</v>
      </c>
      <c r="AG1750" s="36">
        <f>+VLOOKUP(Tabla1[[#This Row],[Artículo]],'.'!$B$2:$D$11481,3,)</f>
        <v>1</v>
      </c>
      <c r="AH1750" s="37" t="str">
        <f>+IFERROR(SEARCH("pack",Tabla1[[#This Row],[PACK]]),"")</f>
        <v/>
      </c>
    </row>
    <row r="1751" spans="1:34" ht="24" customHeight="1" x14ac:dyDescent="0.2">
      <c r="A1751" s="50" t="s">
        <v>3226</v>
      </c>
      <c r="B1751" s="60" t="s">
        <v>3292</v>
      </c>
      <c r="C1751" s="61" t="s">
        <v>3293</v>
      </c>
      <c r="D1751" s="52" t="s">
        <v>9841</v>
      </c>
      <c r="E1751" s="53">
        <v>62691.53</v>
      </c>
      <c r="F1751" s="23" t="str">
        <f>+IFERROR(VLOOKUP(Tabla1[[#This Row],[Artículo]],'..'!$B$2:$D$569000,3,),"")</f>
        <v/>
      </c>
      <c r="G1751" s="24" t="str">
        <f>IF(H1751=AF1751,"", "Error MC")</f>
        <v>Error MC</v>
      </c>
      <c r="H1751" s="62"/>
      <c r="I1751" s="54">
        <f>+Tabla1[[#This Row],[MC]]*Tabla1[[#This Row],[Pedido]]*Tabla1[[#This Row],[PVC ]]</f>
        <v>0</v>
      </c>
      <c r="J1751" s="26">
        <v>0.21</v>
      </c>
      <c r="K1751" s="63"/>
      <c r="L1751" s="28" t="s">
        <v>17</v>
      </c>
      <c r="M1751" s="53">
        <v>109992.291</v>
      </c>
      <c r="N1751" s="64" t="str">
        <f>+IF(Tabla1[[#This Row],[F PMPI]]="SÍ","No","Sí")</f>
        <v>No</v>
      </c>
      <c r="O1751" s="65">
        <f>+Tabla1[[#This Row],[PVL]]*1.055</f>
        <v>116041.86700499999</v>
      </c>
      <c r="P1751" s="65">
        <f>+Tabla1[[#This Row],[PVL]]*1.43</f>
        <v>157288.97613</v>
      </c>
      <c r="Q1751" s="66" t="str">
        <f>+HYPERLINK(Tabla1[[#This Row],[PAG]])</f>
        <v>https://todomusica.com.ar/ukeleles/7323-1v1t-mvt2-vintage-natural.html</v>
      </c>
      <c r="R1751" s="67"/>
      <c r="S1751" s="68"/>
      <c r="T1751" s="69"/>
      <c r="U1751" s="69"/>
      <c r="V1751" s="69"/>
      <c r="W1751" s="69"/>
      <c r="X1751" s="69"/>
      <c r="Y1751" s="35"/>
      <c r="Z1751" s="35" t="s">
        <v>25735</v>
      </c>
      <c r="AA1751" s="36">
        <v>1</v>
      </c>
      <c r="AB1751" s="35" t="s">
        <v>9849</v>
      </c>
      <c r="AC1751" s="35" t="str">
        <f>+IF(Tabla1[[#This Row],[STK]]="no","Sin STK", "STK disponible")</f>
        <v>STK disponible</v>
      </c>
      <c r="AD1751" s="35">
        <f>+I1751*J1751</f>
        <v>0</v>
      </c>
      <c r="AE1751" s="35">
        <f>+I1751*K1751</f>
        <v>0</v>
      </c>
      <c r="AF1751" s="36">
        <f>IF(Tabla1[[#This Row],[ref pack]]=1,Tabla1[[#This Row],[Pedido]],LCM(Tabla1[[#This Row],[MC VIEJO]],Tabla1[[#This Row],[Pedido]]))</f>
        <v>1</v>
      </c>
      <c r="AG1751" s="36">
        <f>+VLOOKUP(Tabla1[[#This Row],[Artículo]],'.'!$B$2:$D$11481,3,)</f>
        <v>1</v>
      </c>
      <c r="AH1751" s="37" t="str">
        <f>+IFERROR(SEARCH("pack",Tabla1[[#This Row],[PACK]]),"")</f>
        <v/>
      </c>
    </row>
    <row r="1752" spans="1:34" ht="24" customHeight="1" x14ac:dyDescent="0.2">
      <c r="A1752" s="50" t="s">
        <v>3226</v>
      </c>
      <c r="B1752" s="60" t="s">
        <v>3294</v>
      </c>
      <c r="C1752" s="61" t="s">
        <v>3295</v>
      </c>
      <c r="D1752" s="52" t="s">
        <v>9841</v>
      </c>
      <c r="E1752" s="53">
        <v>62691.53</v>
      </c>
      <c r="F1752" s="23" t="str">
        <f>+IFERROR(VLOOKUP(Tabla1[[#This Row],[Artículo]],'..'!$B$2:$D$569000,3,),"")</f>
        <v/>
      </c>
      <c r="G1752" s="24" t="str">
        <f>IF(H1752=AF1752,"", "Error MC")</f>
        <v>Error MC</v>
      </c>
      <c r="H1752" s="62"/>
      <c r="I1752" s="54">
        <f>+Tabla1[[#This Row],[MC]]*Tabla1[[#This Row],[Pedido]]*Tabla1[[#This Row],[PVC ]]</f>
        <v>0</v>
      </c>
      <c r="J1752" s="26">
        <v>0.21</v>
      </c>
      <c r="K1752" s="63"/>
      <c r="L1752" s="28" t="s">
        <v>17</v>
      </c>
      <c r="M1752" s="53">
        <v>109992.291</v>
      </c>
      <c r="N1752" s="64" t="str">
        <f>+IF(Tabla1[[#This Row],[F PMPI]]="SÍ","No","Sí")</f>
        <v>No</v>
      </c>
      <c r="O1752" s="65">
        <f>+Tabla1[[#This Row],[PVL]]*1.055</f>
        <v>116041.86700499999</v>
      </c>
      <c r="P1752" s="65">
        <f>+Tabla1[[#This Row],[PVL]]*1.43</f>
        <v>157288.97613</v>
      </c>
      <c r="Q1752" s="66" t="str">
        <f>+HYPERLINK(Tabla1[[#This Row],[PAG]])</f>
        <v>https://todomusica.com.ar/ukeleles/7322-1v1t-mvt2-3-tone-sunburst.html</v>
      </c>
      <c r="R1752" s="67"/>
      <c r="S1752" s="68"/>
      <c r="T1752" s="69"/>
      <c r="U1752" s="69"/>
      <c r="V1752" s="69"/>
      <c r="W1752" s="69"/>
      <c r="X1752" s="69"/>
      <c r="Y1752" s="35"/>
      <c r="Z1752" s="35" t="s">
        <v>25736</v>
      </c>
      <c r="AA1752" s="36">
        <v>1</v>
      </c>
      <c r="AB1752" s="35" t="s">
        <v>9849</v>
      </c>
      <c r="AC1752" s="35" t="str">
        <f>+IF(Tabla1[[#This Row],[STK]]="no","Sin STK", "STK disponible")</f>
        <v>STK disponible</v>
      </c>
      <c r="AD1752" s="35">
        <f>+I1752*J1752</f>
        <v>0</v>
      </c>
      <c r="AE1752" s="35">
        <f>+I1752*K1752</f>
        <v>0</v>
      </c>
      <c r="AF1752" s="36">
        <f>IF(Tabla1[[#This Row],[ref pack]]=1,Tabla1[[#This Row],[Pedido]],LCM(Tabla1[[#This Row],[MC VIEJO]],Tabla1[[#This Row],[Pedido]]))</f>
        <v>1</v>
      </c>
      <c r="AG1752" s="36">
        <f>+VLOOKUP(Tabla1[[#This Row],[Artículo]],'.'!$B$2:$D$11481,3,)</f>
        <v>1</v>
      </c>
      <c r="AH1752" s="37" t="str">
        <f>+IFERROR(SEARCH("pack",Tabla1[[#This Row],[PACK]]),"")</f>
        <v/>
      </c>
    </row>
    <row r="1753" spans="1:34" ht="24" customHeight="1" x14ac:dyDescent="0.2">
      <c r="A1753" s="50" t="s">
        <v>3226</v>
      </c>
      <c r="B1753" s="60" t="s">
        <v>3296</v>
      </c>
      <c r="C1753" s="61" t="s">
        <v>3297</v>
      </c>
      <c r="D1753" s="52" t="s">
        <v>9841</v>
      </c>
      <c r="E1753" s="53">
        <v>41421.370000000003</v>
      </c>
      <c r="F1753" s="23" t="str">
        <f>+IFERROR(VLOOKUP(Tabla1[[#This Row],[Artículo]],'..'!$B$2:$D$569000,3,),"")</f>
        <v/>
      </c>
      <c r="G1753" s="24" t="str">
        <f>IF(H1753=AF1753,"", "Error MC")</f>
        <v>Error MC</v>
      </c>
      <c r="H1753" s="62"/>
      <c r="I1753" s="54">
        <f>+Tabla1[[#This Row],[MC]]*Tabla1[[#This Row],[Pedido]]*Tabla1[[#This Row],[PVC ]]</f>
        <v>0</v>
      </c>
      <c r="J1753" s="26">
        <v>0.21</v>
      </c>
      <c r="K1753" s="63"/>
      <c r="L1753" s="28" t="s">
        <v>17</v>
      </c>
      <c r="M1753" s="53">
        <v>72673.797999999995</v>
      </c>
      <c r="N1753" s="64" t="str">
        <f>+IF(Tabla1[[#This Row],[F PMPI]]="SÍ","No","Sí")</f>
        <v>No</v>
      </c>
      <c r="O1753" s="65">
        <f>+Tabla1[[#This Row],[PVL]]*1.055</f>
        <v>76670.856889999995</v>
      </c>
      <c r="P1753" s="65">
        <f>+Tabla1[[#This Row],[PVL]]*1.43</f>
        <v>103923.53113999999</v>
      </c>
      <c r="Q1753" s="66" t="str">
        <f>+HYPERLINK(Tabla1[[#This Row],[PAG]])</f>
        <v>https://todomusica.com.ar/ukeleles/7321-3-tone-sunburst.html</v>
      </c>
      <c r="R1753" s="67"/>
      <c r="S1753" s="68"/>
      <c r="T1753" s="69"/>
      <c r="U1753" s="69"/>
      <c r="V1753" s="69"/>
      <c r="W1753" s="69"/>
      <c r="X1753" s="69"/>
      <c r="Y1753" s="35"/>
      <c r="Z1753" s="35" t="s">
        <v>25737</v>
      </c>
      <c r="AA1753" s="36">
        <v>1</v>
      </c>
      <c r="AB1753" s="35" t="s">
        <v>9849</v>
      </c>
      <c r="AC1753" s="35" t="str">
        <f>+IF(Tabla1[[#This Row],[STK]]="no","Sin STK", "STK disponible")</f>
        <v>STK disponible</v>
      </c>
      <c r="AD1753" s="35">
        <f>+I1753*J1753</f>
        <v>0</v>
      </c>
      <c r="AE1753" s="35">
        <f>+I1753*K1753</f>
        <v>0</v>
      </c>
      <c r="AF1753" s="36">
        <f>IF(Tabla1[[#This Row],[ref pack]]=1,Tabla1[[#This Row],[Pedido]],LCM(Tabla1[[#This Row],[MC VIEJO]],Tabla1[[#This Row],[Pedido]]))</f>
        <v>1</v>
      </c>
      <c r="AG1753" s="36">
        <f>+VLOOKUP(Tabla1[[#This Row],[Artículo]],'.'!$B$2:$D$11481,3,)</f>
        <v>1</v>
      </c>
      <c r="AH1753" s="37" t="str">
        <f>+IFERROR(SEARCH("pack",Tabla1[[#This Row],[PACK]]),"")</f>
        <v/>
      </c>
    </row>
    <row r="1754" spans="1:34" ht="24" customHeight="1" x14ac:dyDescent="0.2">
      <c r="A1754" s="50" t="s">
        <v>3226</v>
      </c>
      <c r="B1754" s="60" t="s">
        <v>3298</v>
      </c>
      <c r="C1754" s="61" t="s">
        <v>3299</v>
      </c>
      <c r="D1754" s="52" t="s">
        <v>27</v>
      </c>
      <c r="E1754" s="53">
        <v>32115.31</v>
      </c>
      <c r="F1754" s="23" t="str">
        <f>+IFERROR(VLOOKUP(Tabla1[[#This Row],[Artículo]],'..'!$B$2:$D$569000,3,),"")</f>
        <v/>
      </c>
      <c r="G1754" s="24" t="str">
        <f>IF(H1754=AF1754,"", "Error MC")</f>
        <v>Error MC</v>
      </c>
      <c r="H1754" s="62"/>
      <c r="I1754" s="54">
        <f>+Tabla1[[#This Row],[MC]]*Tabla1[[#This Row],[Pedido]]*Tabla1[[#This Row],[PVC ]]</f>
        <v>0</v>
      </c>
      <c r="J1754" s="26">
        <v>0.21</v>
      </c>
      <c r="K1754" s="63"/>
      <c r="L1754" s="28" t="s">
        <v>17</v>
      </c>
      <c r="M1754" s="53">
        <v>56346.311999999998</v>
      </c>
      <c r="N1754" s="64" t="str">
        <f>+IF(Tabla1[[#This Row],[F PMPI]]="SÍ","No","Sí")</f>
        <v>No</v>
      </c>
      <c r="O1754" s="65">
        <f>+Tabla1[[#This Row],[PVL]]*1.055</f>
        <v>59445.359159999993</v>
      </c>
      <c r="P1754" s="65">
        <f>+Tabla1[[#This Row],[PVL]]*1.43</f>
        <v>80575.226159999991</v>
      </c>
      <c r="Q1754" s="66" t="str">
        <f>+HYPERLINK(Tabla1[[#This Row],[PAG]])</f>
        <v>https://todomusica.com.ar/ukeleles/4897-404.html</v>
      </c>
      <c r="R1754" s="67"/>
      <c r="S1754" s="68"/>
      <c r="T1754" s="69"/>
      <c r="U1754" s="69"/>
      <c r="V1754" s="69"/>
      <c r="W1754" s="69"/>
      <c r="X1754" s="69"/>
      <c r="Y1754" s="35"/>
      <c r="Z1754" s="35" t="s">
        <v>25738</v>
      </c>
      <c r="AA1754" s="36">
        <v>1</v>
      </c>
      <c r="AB1754" s="35" t="s">
        <v>9849</v>
      </c>
      <c r="AC1754" s="35" t="str">
        <f>+IF(Tabla1[[#This Row],[STK]]="no","Sin STK", "STK disponible")</f>
        <v>Sin STK</v>
      </c>
      <c r="AD1754" s="35">
        <f>+I1754*J1754</f>
        <v>0</v>
      </c>
      <c r="AE1754" s="35">
        <f>+I1754*K1754</f>
        <v>0</v>
      </c>
      <c r="AF1754" s="36">
        <f>IF(Tabla1[[#This Row],[ref pack]]=1,Tabla1[[#This Row],[Pedido]],LCM(Tabla1[[#This Row],[MC VIEJO]],Tabla1[[#This Row],[Pedido]]))</f>
        <v>1</v>
      </c>
      <c r="AG1754" s="36">
        <f>+VLOOKUP(Tabla1[[#This Row],[Artículo]],'.'!$B$2:$D$11481,3,)</f>
        <v>1</v>
      </c>
      <c r="AH1754" s="37" t="str">
        <f>+IFERROR(SEARCH("pack",Tabla1[[#This Row],[PACK]]),"")</f>
        <v/>
      </c>
    </row>
    <row r="1755" spans="1:34" ht="24" customHeight="1" x14ac:dyDescent="0.2">
      <c r="A1755" s="50" t="s">
        <v>3226</v>
      </c>
      <c r="B1755" s="60" t="s">
        <v>3300</v>
      </c>
      <c r="C1755" s="61" t="s">
        <v>3301</v>
      </c>
      <c r="D1755" s="52" t="s">
        <v>27</v>
      </c>
      <c r="E1755" s="53">
        <v>32115.31</v>
      </c>
      <c r="F1755" s="23" t="str">
        <f>+IFERROR(VLOOKUP(Tabla1[[#This Row],[Artículo]],'..'!$B$2:$D$569000,3,),"")</f>
        <v/>
      </c>
      <c r="G1755" s="24" t="str">
        <f>IF(H1755=AF1755,"", "Error MC")</f>
        <v>Error MC</v>
      </c>
      <c r="H1755" s="62"/>
      <c r="I1755" s="54">
        <f>+Tabla1[[#This Row],[MC]]*Tabla1[[#This Row],[Pedido]]*Tabla1[[#This Row],[PVC ]]</f>
        <v>0</v>
      </c>
      <c r="J1755" s="26">
        <v>0.21</v>
      </c>
      <c r="K1755" s="63"/>
      <c r="L1755" s="28" t="s">
        <v>17</v>
      </c>
      <c r="M1755" s="53">
        <v>56346.311999999998</v>
      </c>
      <c r="N1755" s="64" t="str">
        <f>+IF(Tabla1[[#This Row],[F PMPI]]="SÍ","No","Sí")</f>
        <v>No</v>
      </c>
      <c r="O1755" s="65">
        <f>+Tabla1[[#This Row],[PVL]]*1.055</f>
        <v>59445.359159999993</v>
      </c>
      <c r="P1755" s="65">
        <f>+Tabla1[[#This Row],[PVL]]*1.43</f>
        <v>80575.226159999991</v>
      </c>
      <c r="Q1755" s="66" t="str">
        <f>+HYPERLINK(Tabla1[[#This Row],[PAG]])</f>
        <v>https://todomusica.com.ar/ukeleles/4898-404.html</v>
      </c>
      <c r="R1755" s="67"/>
      <c r="S1755" s="68"/>
      <c r="T1755" s="69"/>
      <c r="U1755" s="69"/>
      <c r="V1755" s="69"/>
      <c r="W1755" s="69"/>
      <c r="X1755" s="69"/>
      <c r="Y1755" s="35"/>
      <c r="Z1755" s="35" t="s">
        <v>25739</v>
      </c>
      <c r="AA1755" s="36">
        <v>1</v>
      </c>
      <c r="AB1755" s="35" t="s">
        <v>9849</v>
      </c>
      <c r="AC1755" s="35" t="str">
        <f>+IF(Tabla1[[#This Row],[STK]]="no","Sin STK", "STK disponible")</f>
        <v>Sin STK</v>
      </c>
      <c r="AD1755" s="35">
        <f>+I1755*J1755</f>
        <v>0</v>
      </c>
      <c r="AE1755" s="35">
        <f>+I1755*K1755</f>
        <v>0</v>
      </c>
      <c r="AF1755" s="36">
        <f>IF(Tabla1[[#This Row],[ref pack]]=1,Tabla1[[#This Row],[Pedido]],LCM(Tabla1[[#This Row],[MC VIEJO]],Tabla1[[#This Row],[Pedido]]))</f>
        <v>1</v>
      </c>
      <c r="AG1755" s="36">
        <f>+VLOOKUP(Tabla1[[#This Row],[Artículo]],'.'!$B$2:$D$11481,3,)</f>
        <v>1</v>
      </c>
      <c r="AH1755" s="37" t="str">
        <f>+IFERROR(SEARCH("pack",Tabla1[[#This Row],[PACK]]),"")</f>
        <v/>
      </c>
    </row>
    <row r="1756" spans="1:34" ht="24" customHeight="1" x14ac:dyDescent="0.2">
      <c r="A1756" s="50" t="s">
        <v>3226</v>
      </c>
      <c r="B1756" s="60" t="s">
        <v>3302</v>
      </c>
      <c r="C1756" s="61" t="s">
        <v>3303</v>
      </c>
      <c r="D1756" s="52" t="s">
        <v>9841</v>
      </c>
      <c r="E1756" s="53">
        <v>57094.17</v>
      </c>
      <c r="F1756" s="23" t="str">
        <f>+IFERROR(VLOOKUP(Tabla1[[#This Row],[Artículo]],'..'!$B$2:$D$569000,3,),"")</f>
        <v/>
      </c>
      <c r="G1756" s="24" t="str">
        <f>IF(H1756=AF1756,"", "Error MC")</f>
        <v>Error MC</v>
      </c>
      <c r="H1756" s="62"/>
      <c r="I1756" s="54">
        <f>+Tabla1[[#This Row],[MC]]*Tabla1[[#This Row],[Pedido]]*Tabla1[[#This Row],[PVC ]]</f>
        <v>0</v>
      </c>
      <c r="J1756" s="26">
        <v>0.21</v>
      </c>
      <c r="K1756" s="63"/>
      <c r="L1756" s="28" t="s">
        <v>17</v>
      </c>
      <c r="M1756" s="53">
        <v>100171.726</v>
      </c>
      <c r="N1756" s="64" t="str">
        <f>+IF(Tabla1[[#This Row],[F PMPI]]="SÍ","No","Sí")</f>
        <v>No</v>
      </c>
      <c r="O1756" s="65">
        <f>+Tabla1[[#This Row],[PVL]]*1.055</f>
        <v>105681.17092999999</v>
      </c>
      <c r="P1756" s="65">
        <f>+Tabla1[[#This Row],[PVL]]*1.43</f>
        <v>143245.56817999997</v>
      </c>
      <c r="Q1756" s="66" t="str">
        <f>+HYPERLINK(Tabla1[[#This Row],[PAG]])</f>
        <v>https://todomusica.com.ar/ukeleles/7335-1v1t-mvt2-trans-brown.html</v>
      </c>
      <c r="R1756" s="67"/>
      <c r="S1756" s="68"/>
      <c r="T1756" s="69"/>
      <c r="U1756" s="69"/>
      <c r="V1756" s="69"/>
      <c r="W1756" s="69"/>
      <c r="X1756" s="69"/>
      <c r="Y1756" s="35"/>
      <c r="Z1756" s="35" t="s">
        <v>25740</v>
      </c>
      <c r="AA1756" s="36">
        <v>1</v>
      </c>
      <c r="AB1756" s="35" t="s">
        <v>9849</v>
      </c>
      <c r="AC1756" s="35" t="str">
        <f>+IF(Tabla1[[#This Row],[STK]]="no","Sin STK", "STK disponible")</f>
        <v>STK disponible</v>
      </c>
      <c r="AD1756" s="35">
        <f>+I1756*J1756</f>
        <v>0</v>
      </c>
      <c r="AE1756" s="35">
        <f>+I1756*K1756</f>
        <v>0</v>
      </c>
      <c r="AF1756" s="36">
        <f>IF(Tabla1[[#This Row],[ref pack]]=1,Tabla1[[#This Row],[Pedido]],LCM(Tabla1[[#This Row],[MC VIEJO]],Tabla1[[#This Row],[Pedido]]))</f>
        <v>1</v>
      </c>
      <c r="AG1756" s="36">
        <f>+VLOOKUP(Tabla1[[#This Row],[Artículo]],'.'!$B$2:$D$11481,3,)</f>
        <v>1</v>
      </c>
      <c r="AH1756" s="37" t="str">
        <f>+IFERROR(SEARCH("pack",Tabla1[[#This Row],[PACK]]),"")</f>
        <v/>
      </c>
    </row>
    <row r="1757" spans="1:34" ht="24" customHeight="1" x14ac:dyDescent="0.2">
      <c r="A1757" s="50" t="s">
        <v>3226</v>
      </c>
      <c r="B1757" s="60" t="s">
        <v>3304</v>
      </c>
      <c r="C1757" s="61" t="s">
        <v>3305</v>
      </c>
      <c r="D1757" s="52" t="s">
        <v>9841</v>
      </c>
      <c r="E1757" s="53">
        <v>57094.17</v>
      </c>
      <c r="F1757" s="23" t="str">
        <f>+IFERROR(VLOOKUP(Tabla1[[#This Row],[Artículo]],'..'!$B$2:$D$569000,3,),"")</f>
        <v/>
      </c>
      <c r="G1757" s="24" t="str">
        <f>IF(H1757=AF1757,"", "Error MC")</f>
        <v>Error MC</v>
      </c>
      <c r="H1757" s="62"/>
      <c r="I1757" s="54">
        <f>+Tabla1[[#This Row],[MC]]*Tabla1[[#This Row],[Pedido]]*Tabla1[[#This Row],[PVC ]]</f>
        <v>0</v>
      </c>
      <c r="J1757" s="26">
        <v>0.21</v>
      </c>
      <c r="K1757" s="63"/>
      <c r="L1757" s="28" t="s">
        <v>17</v>
      </c>
      <c r="M1757" s="53">
        <v>100171.726</v>
      </c>
      <c r="N1757" s="64" t="str">
        <f>+IF(Tabla1[[#This Row],[F PMPI]]="SÍ","No","Sí")</f>
        <v>No</v>
      </c>
      <c r="O1757" s="65">
        <f>+Tabla1[[#This Row],[PVL]]*1.055</f>
        <v>105681.17092999999</v>
      </c>
      <c r="P1757" s="65">
        <f>+Tabla1[[#This Row],[PVL]]*1.43</f>
        <v>143245.56817999997</v>
      </c>
      <c r="Q1757" s="66" t="str">
        <f>+HYPERLINK(Tabla1[[#This Row],[PAG]])</f>
        <v>https://todomusica.com.ar/ukeleles/7334-1v1t-mvt2-3-tone-sunburst.html</v>
      </c>
      <c r="R1757" s="67"/>
      <c r="S1757" s="68"/>
      <c r="T1757" s="69"/>
      <c r="U1757" s="69"/>
      <c r="V1757" s="69"/>
      <c r="W1757" s="69"/>
      <c r="X1757" s="69"/>
      <c r="Y1757" s="35"/>
      <c r="Z1757" s="35" t="s">
        <v>25741</v>
      </c>
      <c r="AA1757" s="36">
        <v>1</v>
      </c>
      <c r="AB1757" s="35" t="s">
        <v>9849</v>
      </c>
      <c r="AC1757" s="35" t="str">
        <f>+IF(Tabla1[[#This Row],[STK]]="no","Sin STK", "STK disponible")</f>
        <v>STK disponible</v>
      </c>
      <c r="AD1757" s="35">
        <f>+I1757*J1757</f>
        <v>0</v>
      </c>
      <c r="AE1757" s="35">
        <f>+I1757*K1757</f>
        <v>0</v>
      </c>
      <c r="AF1757" s="36">
        <f>IF(Tabla1[[#This Row],[ref pack]]=1,Tabla1[[#This Row],[Pedido]],LCM(Tabla1[[#This Row],[MC VIEJO]],Tabla1[[#This Row],[Pedido]]))</f>
        <v>1</v>
      </c>
      <c r="AG1757" s="36">
        <f>+VLOOKUP(Tabla1[[#This Row],[Artículo]],'.'!$B$2:$D$11481,3,)</f>
        <v>1</v>
      </c>
      <c r="AH1757" s="37" t="str">
        <f>+IFERROR(SEARCH("pack",Tabla1[[#This Row],[PACK]]),"")</f>
        <v/>
      </c>
    </row>
    <row r="1758" spans="1:34" ht="24" customHeight="1" x14ac:dyDescent="0.2">
      <c r="A1758" s="50" t="s">
        <v>3226</v>
      </c>
      <c r="B1758" s="60" t="s">
        <v>3306</v>
      </c>
      <c r="C1758" s="61" t="s">
        <v>3307</v>
      </c>
      <c r="D1758" s="52" t="s">
        <v>9841</v>
      </c>
      <c r="E1758" s="53">
        <v>32115.31</v>
      </c>
      <c r="F1758" s="23" t="str">
        <f>+IFERROR(VLOOKUP(Tabla1[[#This Row],[Artículo]],'..'!$B$2:$D$569000,3,),"")</f>
        <v/>
      </c>
      <c r="G1758" s="24" t="str">
        <f>IF(H1758=AF1758,"", "Error MC")</f>
        <v>Error MC</v>
      </c>
      <c r="H1758" s="62"/>
      <c r="I1758" s="54">
        <f>+Tabla1[[#This Row],[MC]]*Tabla1[[#This Row],[Pedido]]*Tabla1[[#This Row],[PVC ]]</f>
        <v>0</v>
      </c>
      <c r="J1758" s="26">
        <v>0.21</v>
      </c>
      <c r="K1758" s="63"/>
      <c r="L1758" s="28" t="s">
        <v>17</v>
      </c>
      <c r="M1758" s="53">
        <v>56346.311999999998</v>
      </c>
      <c r="N1758" s="64" t="str">
        <f>+IF(Tabla1[[#This Row],[F PMPI]]="SÍ","No","Sí")</f>
        <v>No</v>
      </c>
      <c r="O1758" s="65">
        <f>+Tabla1[[#This Row],[PVL]]*1.055</f>
        <v>59445.359159999993</v>
      </c>
      <c r="P1758" s="65">
        <f>+Tabla1[[#This Row],[PVL]]*1.43</f>
        <v>80575.226159999991</v>
      </c>
      <c r="Q1758" s="66" t="str">
        <f>+HYPERLINK(Tabla1[[#This Row],[PAG]])</f>
        <v>https://todomusica.com.ar/ukeleles/4896-404.html</v>
      </c>
      <c r="R1758" s="67"/>
      <c r="S1758" s="68"/>
      <c r="T1758" s="69"/>
      <c r="U1758" s="69"/>
      <c r="V1758" s="69"/>
      <c r="W1758" s="69"/>
      <c r="X1758" s="69"/>
      <c r="Y1758" s="35"/>
      <c r="Z1758" s="35" t="s">
        <v>25742</v>
      </c>
      <c r="AA1758" s="36">
        <v>1</v>
      </c>
      <c r="AB1758" s="35" t="s">
        <v>9849</v>
      </c>
      <c r="AC1758" s="35" t="str">
        <f>+IF(Tabla1[[#This Row],[STK]]="no","Sin STK", "STK disponible")</f>
        <v>STK disponible</v>
      </c>
      <c r="AD1758" s="35">
        <f>+I1758*J1758</f>
        <v>0</v>
      </c>
      <c r="AE1758" s="35">
        <f>+I1758*K1758</f>
        <v>0</v>
      </c>
      <c r="AF1758" s="36">
        <f>IF(Tabla1[[#This Row],[ref pack]]=1,Tabla1[[#This Row],[Pedido]],LCM(Tabla1[[#This Row],[MC VIEJO]],Tabla1[[#This Row],[Pedido]]))</f>
        <v>1</v>
      </c>
      <c r="AG1758" s="36">
        <f>+VLOOKUP(Tabla1[[#This Row],[Artículo]],'.'!$B$2:$D$11481,3,)</f>
        <v>1</v>
      </c>
      <c r="AH1758" s="37" t="str">
        <f>+IFERROR(SEARCH("pack",Tabla1[[#This Row],[PACK]]),"")</f>
        <v/>
      </c>
    </row>
    <row r="1759" spans="1:34" ht="24" customHeight="1" x14ac:dyDescent="0.2">
      <c r="A1759" s="50" t="s">
        <v>3226</v>
      </c>
      <c r="B1759" s="60" t="s">
        <v>3308</v>
      </c>
      <c r="C1759" s="61" t="s">
        <v>3309</v>
      </c>
      <c r="D1759" s="52" t="s">
        <v>9841</v>
      </c>
      <c r="E1759" s="53">
        <v>63810.9</v>
      </c>
      <c r="F1759" s="23" t="str">
        <f>+IFERROR(VLOOKUP(Tabla1[[#This Row],[Artículo]],'..'!$B$2:$D$569000,3,),"")</f>
        <v/>
      </c>
      <c r="G1759" s="24" t="str">
        <f>IF(H1759=AF1759,"", "Error MC")</f>
        <v>Error MC</v>
      </c>
      <c r="H1759" s="62"/>
      <c r="I1759" s="54">
        <f>+Tabla1[[#This Row],[MC]]*Tabla1[[#This Row],[Pedido]]*Tabla1[[#This Row],[PVC ]]</f>
        <v>0</v>
      </c>
      <c r="J1759" s="26">
        <v>0.21</v>
      </c>
      <c r="K1759" s="63"/>
      <c r="L1759" s="28" t="s">
        <v>17</v>
      </c>
      <c r="M1759" s="53">
        <v>111956.23</v>
      </c>
      <c r="N1759" s="64" t="str">
        <f>+IF(Tabla1[[#This Row],[F PMPI]]="SÍ","No","Sí")</f>
        <v>No</v>
      </c>
      <c r="O1759" s="65">
        <f>+Tabla1[[#This Row],[PVL]]*1.055</f>
        <v>118113.82264999999</v>
      </c>
      <c r="P1759" s="65">
        <f>+Tabla1[[#This Row],[PVL]]*1.43</f>
        <v>160097.40889999998</v>
      </c>
      <c r="Q1759" s="66" t="str">
        <f>+HYPERLINK(Tabla1[[#This Row],[PAG]])</f>
        <v>https://todomusica.com.ar/ukeleles/7337-1v1t-mvt2-trans-brown.html</v>
      </c>
      <c r="R1759" s="67"/>
      <c r="S1759" s="68"/>
      <c r="T1759" s="69"/>
      <c r="U1759" s="69"/>
      <c r="V1759" s="69"/>
      <c r="W1759" s="69"/>
      <c r="X1759" s="69"/>
      <c r="Y1759" s="35"/>
      <c r="Z1759" s="35" t="s">
        <v>25743</v>
      </c>
      <c r="AA1759" s="36">
        <v>1</v>
      </c>
      <c r="AB1759" s="35" t="s">
        <v>9849</v>
      </c>
      <c r="AC1759" s="35" t="str">
        <f>+IF(Tabla1[[#This Row],[STK]]="no","Sin STK", "STK disponible")</f>
        <v>STK disponible</v>
      </c>
      <c r="AD1759" s="35">
        <f>+I1759*J1759</f>
        <v>0</v>
      </c>
      <c r="AE1759" s="35">
        <f>+I1759*K1759</f>
        <v>0</v>
      </c>
      <c r="AF1759" s="36">
        <f>IF(Tabla1[[#This Row],[ref pack]]=1,Tabla1[[#This Row],[Pedido]],LCM(Tabla1[[#This Row],[MC VIEJO]],Tabla1[[#This Row],[Pedido]]))</f>
        <v>1</v>
      </c>
      <c r="AG1759" s="36">
        <f>+VLOOKUP(Tabla1[[#This Row],[Artículo]],'.'!$B$2:$D$11481,3,)</f>
        <v>1</v>
      </c>
      <c r="AH1759" s="37" t="str">
        <f>+IFERROR(SEARCH("pack",Tabla1[[#This Row],[PACK]]),"")</f>
        <v/>
      </c>
    </row>
    <row r="1760" spans="1:34" ht="24" customHeight="1" x14ac:dyDescent="0.2">
      <c r="A1760" s="50" t="s">
        <v>3226</v>
      </c>
      <c r="B1760" s="60" t="s">
        <v>3310</v>
      </c>
      <c r="C1760" s="61" t="s">
        <v>3311</v>
      </c>
      <c r="D1760" s="52" t="s">
        <v>9841</v>
      </c>
      <c r="E1760" s="53">
        <v>63810.9</v>
      </c>
      <c r="F1760" s="23" t="str">
        <f>+IFERROR(VLOOKUP(Tabla1[[#This Row],[Artículo]],'..'!$B$2:$D$569000,3,),"")</f>
        <v/>
      </c>
      <c r="G1760" s="24" t="str">
        <f>IF(H1760=AF1760,"", "Error MC")</f>
        <v>Error MC</v>
      </c>
      <c r="H1760" s="62"/>
      <c r="I1760" s="54">
        <f>+Tabla1[[#This Row],[MC]]*Tabla1[[#This Row],[Pedido]]*Tabla1[[#This Row],[PVC ]]</f>
        <v>0</v>
      </c>
      <c r="J1760" s="26">
        <v>0.21</v>
      </c>
      <c r="K1760" s="63"/>
      <c r="L1760" s="28" t="s">
        <v>17</v>
      </c>
      <c r="M1760" s="53">
        <v>111956.23</v>
      </c>
      <c r="N1760" s="64" t="str">
        <f>+IF(Tabla1[[#This Row],[F PMPI]]="SÍ","No","Sí")</f>
        <v>No</v>
      </c>
      <c r="O1760" s="65">
        <f>+Tabla1[[#This Row],[PVL]]*1.055</f>
        <v>118113.82264999999</v>
      </c>
      <c r="P1760" s="65">
        <f>+Tabla1[[#This Row],[PVL]]*1.43</f>
        <v>160097.40889999998</v>
      </c>
      <c r="Q1760" s="66" t="str">
        <f>+HYPERLINK(Tabla1[[#This Row],[PAG]])</f>
        <v>https://todomusica.com.ar/ukeleles/7336-1v1t-mvt2-3-tone-sunburst.html</v>
      </c>
      <c r="R1760" s="67"/>
      <c r="S1760" s="68"/>
      <c r="T1760" s="69"/>
      <c r="U1760" s="69"/>
      <c r="V1760" s="69"/>
      <c r="W1760" s="69"/>
      <c r="X1760" s="69"/>
      <c r="Y1760" s="35"/>
      <c r="Z1760" s="35" t="s">
        <v>25744</v>
      </c>
      <c r="AA1760" s="36">
        <v>1</v>
      </c>
      <c r="AB1760" s="35" t="s">
        <v>9849</v>
      </c>
      <c r="AC1760" s="35" t="str">
        <f>+IF(Tabla1[[#This Row],[STK]]="no","Sin STK", "STK disponible")</f>
        <v>STK disponible</v>
      </c>
      <c r="AD1760" s="35">
        <f>+I1760*J1760</f>
        <v>0</v>
      </c>
      <c r="AE1760" s="35">
        <f>+I1760*K1760</f>
        <v>0</v>
      </c>
      <c r="AF1760" s="36">
        <f>IF(Tabla1[[#This Row],[ref pack]]=1,Tabla1[[#This Row],[Pedido]],LCM(Tabla1[[#This Row],[MC VIEJO]],Tabla1[[#This Row],[Pedido]]))</f>
        <v>1</v>
      </c>
      <c r="AG1760" s="36">
        <f>+VLOOKUP(Tabla1[[#This Row],[Artículo]],'.'!$B$2:$D$11481,3,)</f>
        <v>1</v>
      </c>
      <c r="AH1760" s="37" t="str">
        <f>+IFERROR(SEARCH("pack",Tabla1[[#This Row],[PACK]]),"")</f>
        <v/>
      </c>
    </row>
    <row r="1761" spans="1:34" ht="24" customHeight="1" x14ac:dyDescent="0.2">
      <c r="A1761" s="50" t="s">
        <v>3226</v>
      </c>
      <c r="B1761" s="60" t="s">
        <v>3312</v>
      </c>
      <c r="C1761" s="61" t="s">
        <v>3313</v>
      </c>
      <c r="D1761" s="52" t="s">
        <v>9841</v>
      </c>
      <c r="E1761" s="53">
        <v>41421.370000000003</v>
      </c>
      <c r="F1761" s="23" t="str">
        <f>+IFERROR(VLOOKUP(Tabla1[[#This Row],[Artículo]],'..'!$B$2:$D$569000,3,),"")</f>
        <v/>
      </c>
      <c r="G1761" s="24" t="str">
        <f>IF(H1761=AF1761,"", "Error MC")</f>
        <v>Error MC</v>
      </c>
      <c r="H1761" s="62"/>
      <c r="I1761" s="54">
        <f>+Tabla1[[#This Row],[MC]]*Tabla1[[#This Row],[Pedido]]*Tabla1[[#This Row],[PVC ]]</f>
        <v>0</v>
      </c>
      <c r="J1761" s="26">
        <v>0.21</v>
      </c>
      <c r="K1761" s="63"/>
      <c r="L1761" s="28" t="s">
        <v>17</v>
      </c>
      <c r="M1761" s="53">
        <v>72673.797999999995</v>
      </c>
      <c r="N1761" s="64" t="str">
        <f>+IF(Tabla1[[#This Row],[F PMPI]]="SÍ","No","Sí")</f>
        <v>No</v>
      </c>
      <c r="O1761" s="65">
        <f>+Tabla1[[#This Row],[PVL]]*1.055</f>
        <v>76670.856889999995</v>
      </c>
      <c r="P1761" s="65">
        <f>+Tabla1[[#This Row],[PVL]]*1.43</f>
        <v>103923.53113999999</v>
      </c>
      <c r="Q1761" s="66" t="str">
        <f>+HYPERLINK(Tabla1[[#This Row],[PAG]])</f>
        <v>https://todomusica.com.ar/ukeleles/6657-mj23ts.html</v>
      </c>
      <c r="R1761" s="67"/>
      <c r="S1761" s="68"/>
      <c r="T1761" s="69"/>
      <c r="U1761" s="69"/>
      <c r="V1761" s="69"/>
      <c r="W1761" s="69"/>
      <c r="X1761" s="69"/>
      <c r="Y1761" s="35"/>
      <c r="Z1761" s="35" t="s">
        <v>25745</v>
      </c>
      <c r="AA1761" s="36">
        <v>1</v>
      </c>
      <c r="AB1761" s="35" t="s">
        <v>9849</v>
      </c>
      <c r="AC1761" s="35" t="str">
        <f>+IF(Tabla1[[#This Row],[STK]]="no","Sin STK", "STK disponible")</f>
        <v>STK disponible</v>
      </c>
      <c r="AD1761" s="35">
        <f>+I1761*J1761</f>
        <v>0</v>
      </c>
      <c r="AE1761" s="35">
        <f>+I1761*K1761</f>
        <v>0</v>
      </c>
      <c r="AF1761" s="36">
        <f>IF(Tabla1[[#This Row],[ref pack]]=1,Tabla1[[#This Row],[Pedido]],LCM(Tabla1[[#This Row],[MC VIEJO]],Tabla1[[#This Row],[Pedido]]))</f>
        <v>1</v>
      </c>
      <c r="AG1761" s="36">
        <f>+VLOOKUP(Tabla1[[#This Row],[Artículo]],'.'!$B$2:$D$11481,3,)</f>
        <v>1</v>
      </c>
      <c r="AH1761" s="37" t="str">
        <f>+IFERROR(SEARCH("pack",Tabla1[[#This Row],[PACK]]),"")</f>
        <v/>
      </c>
    </row>
    <row r="1762" spans="1:34" ht="24" customHeight="1" x14ac:dyDescent="0.2">
      <c r="A1762" s="50" t="s">
        <v>3226</v>
      </c>
      <c r="B1762" s="60" t="s">
        <v>3314</v>
      </c>
      <c r="C1762" s="61" t="s">
        <v>3315</v>
      </c>
      <c r="D1762" s="52" t="s">
        <v>27</v>
      </c>
      <c r="E1762" s="53">
        <v>108590.49</v>
      </c>
      <c r="F1762" s="23" t="str">
        <f>+IFERROR(VLOOKUP(Tabla1[[#This Row],[Artículo]],'..'!$B$2:$D$569000,3,),"")</f>
        <v/>
      </c>
      <c r="G1762" s="24" t="str">
        <f>IF(H1762=AF1762,"", "Error MC")</f>
        <v>Error MC</v>
      </c>
      <c r="H1762" s="62"/>
      <c r="I1762" s="54">
        <f>+Tabla1[[#This Row],[MC]]*Tabla1[[#This Row],[Pedido]]*Tabla1[[#This Row],[PVC ]]</f>
        <v>0</v>
      </c>
      <c r="J1762" s="26">
        <v>0.21</v>
      </c>
      <c r="K1762" s="63"/>
      <c r="L1762" s="28" t="s">
        <v>17</v>
      </c>
      <c r="M1762" s="53">
        <v>190522.014</v>
      </c>
      <c r="N1762" s="64" t="str">
        <f>+IF(Tabla1[[#This Row],[F PMPI]]="SÍ","No","Sí")</f>
        <v>No</v>
      </c>
      <c r="O1762" s="65">
        <f>+Tabla1[[#This Row],[PVL]]*1.055</f>
        <v>201000.72476999997</v>
      </c>
      <c r="P1762" s="65">
        <f>+Tabla1[[#This Row],[PVL]]*1.43</f>
        <v>272446.48001999996</v>
      </c>
      <c r="Q1762" s="66" t="str">
        <f>+HYPERLINK(Tabla1[[#This Row],[PAG]])</f>
        <v>https://todomusica.com.ar/ukeleles/7341-4-band-eq-vintage-natural.html</v>
      </c>
      <c r="R1762" s="67"/>
      <c r="S1762" s="68"/>
      <c r="T1762" s="69"/>
      <c r="U1762" s="69"/>
      <c r="V1762" s="69"/>
      <c r="W1762" s="69"/>
      <c r="X1762" s="69"/>
      <c r="Y1762" s="35"/>
      <c r="Z1762" s="35" t="s">
        <v>25746</v>
      </c>
      <c r="AA1762" s="36">
        <v>1</v>
      </c>
      <c r="AB1762" s="35" t="s">
        <v>9849</v>
      </c>
      <c r="AC1762" s="35" t="str">
        <f>+IF(Tabla1[[#This Row],[STK]]="no","Sin STK", "STK disponible")</f>
        <v>Sin STK</v>
      </c>
      <c r="AD1762" s="35">
        <f>+I1762*J1762</f>
        <v>0</v>
      </c>
      <c r="AE1762" s="35">
        <f>+I1762*K1762</f>
        <v>0</v>
      </c>
      <c r="AF1762" s="36">
        <f>IF(Tabla1[[#This Row],[ref pack]]=1,Tabla1[[#This Row],[Pedido]],LCM(Tabla1[[#This Row],[MC VIEJO]],Tabla1[[#This Row],[Pedido]]))</f>
        <v>1</v>
      </c>
      <c r="AG1762" s="36">
        <f>+VLOOKUP(Tabla1[[#This Row],[Artículo]],'.'!$B$2:$D$11481,3,)</f>
        <v>1</v>
      </c>
      <c r="AH1762" s="37" t="str">
        <f>+IFERROR(SEARCH("pack",Tabla1[[#This Row],[PACK]]),"")</f>
        <v/>
      </c>
    </row>
    <row r="1763" spans="1:34" ht="24" customHeight="1" x14ac:dyDescent="0.2">
      <c r="A1763" s="50" t="s">
        <v>3226</v>
      </c>
      <c r="B1763" s="60" t="s">
        <v>3316</v>
      </c>
      <c r="C1763" s="61" t="s">
        <v>3317</v>
      </c>
      <c r="D1763" s="52" t="s">
        <v>27</v>
      </c>
      <c r="E1763" s="53">
        <v>108590.49</v>
      </c>
      <c r="F1763" s="23" t="str">
        <f>+IFERROR(VLOOKUP(Tabla1[[#This Row],[Artículo]],'..'!$B$2:$D$569000,3,),"")</f>
        <v/>
      </c>
      <c r="G1763" s="24" t="str">
        <f>IF(H1763=AF1763,"", "Error MC")</f>
        <v>Error MC</v>
      </c>
      <c r="H1763" s="62"/>
      <c r="I1763" s="54">
        <f>+Tabla1[[#This Row],[MC]]*Tabla1[[#This Row],[Pedido]]*Tabla1[[#This Row],[PVC ]]</f>
        <v>0</v>
      </c>
      <c r="J1763" s="26">
        <v>0.21</v>
      </c>
      <c r="K1763" s="63"/>
      <c r="L1763" s="28" t="s">
        <v>17</v>
      </c>
      <c r="M1763" s="53">
        <v>190522.014</v>
      </c>
      <c r="N1763" s="64" t="str">
        <f>+IF(Tabla1[[#This Row],[F PMPI]]="SÍ","No","Sí")</f>
        <v>No</v>
      </c>
      <c r="O1763" s="65">
        <f>+Tabla1[[#This Row],[PVL]]*1.055</f>
        <v>201000.72476999997</v>
      </c>
      <c r="P1763" s="65">
        <f>+Tabla1[[#This Row],[PVL]]*1.43</f>
        <v>272446.48001999996</v>
      </c>
      <c r="Q1763" s="66" t="str">
        <f>+HYPERLINK(Tabla1[[#This Row],[PAG]])</f>
        <v>https://todomusica.com.ar/ukeleles/7340-4-band-eq3-tone-sunburst.html</v>
      </c>
      <c r="R1763" s="67"/>
      <c r="S1763" s="68"/>
      <c r="T1763" s="69"/>
      <c r="U1763" s="69"/>
      <c r="V1763" s="69"/>
      <c r="W1763" s="69"/>
      <c r="X1763" s="69"/>
      <c r="Y1763" s="35"/>
      <c r="Z1763" s="35" t="s">
        <v>25747</v>
      </c>
      <c r="AA1763" s="36">
        <v>1</v>
      </c>
      <c r="AB1763" s="35" t="s">
        <v>9849</v>
      </c>
      <c r="AC1763" s="35" t="str">
        <f>+IF(Tabla1[[#This Row],[STK]]="no","Sin STK", "STK disponible")</f>
        <v>Sin STK</v>
      </c>
      <c r="AD1763" s="35">
        <f>+I1763*J1763</f>
        <v>0</v>
      </c>
      <c r="AE1763" s="35">
        <f>+I1763*K1763</f>
        <v>0</v>
      </c>
      <c r="AF1763" s="36">
        <f>IF(Tabla1[[#This Row],[ref pack]]=1,Tabla1[[#This Row],[Pedido]],LCM(Tabla1[[#This Row],[MC VIEJO]],Tabla1[[#This Row],[Pedido]]))</f>
        <v>1</v>
      </c>
      <c r="AG1763" s="36">
        <f>+VLOOKUP(Tabla1[[#This Row],[Artículo]],'.'!$B$2:$D$11481,3,)</f>
        <v>1</v>
      </c>
      <c r="AH1763" s="37" t="str">
        <f>+IFERROR(SEARCH("pack",Tabla1[[#This Row],[PACK]]),"")</f>
        <v/>
      </c>
    </row>
    <row r="1764" spans="1:34" ht="24" customHeight="1" x14ac:dyDescent="0.2">
      <c r="A1764" s="50" t="s">
        <v>3226</v>
      </c>
      <c r="B1764" s="60" t="s">
        <v>3318</v>
      </c>
      <c r="C1764" s="61" t="s">
        <v>3319</v>
      </c>
      <c r="D1764" s="52" t="s">
        <v>27</v>
      </c>
      <c r="E1764" s="53">
        <v>70528.03</v>
      </c>
      <c r="F1764" s="23" t="str">
        <f>+IFERROR(VLOOKUP(Tabla1[[#This Row],[Artículo]],'..'!$B$2:$D$569000,3,),"")</f>
        <v/>
      </c>
      <c r="G1764" s="24" t="str">
        <f>IF(H1764=AF1764,"", "Error MC")</f>
        <v>Error MC</v>
      </c>
      <c r="H1764" s="62"/>
      <c r="I1764" s="54">
        <f>+Tabla1[[#This Row],[MC]]*Tabla1[[#This Row],[Pedido]]*Tabla1[[#This Row],[PVC ]]</f>
        <v>0</v>
      </c>
      <c r="J1764" s="26">
        <v>0.21</v>
      </c>
      <c r="K1764" s="63"/>
      <c r="L1764" s="28" t="s">
        <v>17</v>
      </c>
      <c r="M1764" s="53">
        <v>123741.424</v>
      </c>
      <c r="N1764" s="64" t="str">
        <f>+IF(Tabla1[[#This Row],[F PMPI]]="SÍ","No","Sí")</f>
        <v>No</v>
      </c>
      <c r="O1764" s="65">
        <f>+Tabla1[[#This Row],[PVL]]*1.055</f>
        <v>130547.20232</v>
      </c>
      <c r="P1764" s="65">
        <f>+Tabla1[[#This Row],[PVL]]*1.43</f>
        <v>176950.23632</v>
      </c>
      <c r="Q1764" s="66" t="str">
        <f>+HYPERLINK(Tabla1[[#This Row],[PAG]])</f>
        <v>https://todomusica.com.ar/ukeleles/7342-1v1t-mvt2-3-tone-sunburst.html</v>
      </c>
      <c r="R1764" s="67"/>
      <c r="S1764" s="68"/>
      <c r="T1764" s="69"/>
      <c r="U1764" s="69"/>
      <c r="V1764" s="69"/>
      <c r="W1764" s="69"/>
      <c r="X1764" s="69"/>
      <c r="Y1764" s="35"/>
      <c r="Z1764" s="35" t="s">
        <v>25748</v>
      </c>
      <c r="AA1764" s="36">
        <v>1</v>
      </c>
      <c r="AB1764" s="35" t="s">
        <v>9849</v>
      </c>
      <c r="AC1764" s="35" t="str">
        <f>+IF(Tabla1[[#This Row],[STK]]="no","Sin STK", "STK disponible")</f>
        <v>Sin STK</v>
      </c>
      <c r="AD1764" s="35">
        <f>+I1764*J1764</f>
        <v>0</v>
      </c>
      <c r="AE1764" s="35">
        <f>+I1764*K1764</f>
        <v>0</v>
      </c>
      <c r="AF1764" s="36">
        <f>IF(Tabla1[[#This Row],[ref pack]]=1,Tabla1[[#This Row],[Pedido]],LCM(Tabla1[[#This Row],[MC VIEJO]],Tabla1[[#This Row],[Pedido]]))</f>
        <v>1</v>
      </c>
      <c r="AG1764" s="36">
        <f>+VLOOKUP(Tabla1[[#This Row],[Artículo]],'.'!$B$2:$D$11481,3,)</f>
        <v>1</v>
      </c>
      <c r="AH1764" s="37" t="str">
        <f>+IFERROR(SEARCH("pack",Tabla1[[#This Row],[PACK]]),"")</f>
        <v/>
      </c>
    </row>
    <row r="1765" spans="1:34" ht="24" customHeight="1" x14ac:dyDescent="0.2">
      <c r="A1765" s="50" t="s">
        <v>3226</v>
      </c>
      <c r="B1765" s="60" t="s">
        <v>3320</v>
      </c>
      <c r="C1765" s="61" t="s">
        <v>3321</v>
      </c>
      <c r="D1765" s="52" t="s">
        <v>27</v>
      </c>
      <c r="E1765" s="53">
        <v>48138.02</v>
      </c>
      <c r="F1765" s="23" t="str">
        <f>+IFERROR(VLOOKUP(Tabla1[[#This Row],[Artículo]],'..'!$B$2:$D$569000,3,),"")</f>
        <v/>
      </c>
      <c r="G1765" s="24" t="str">
        <f>IF(H1765=AF1765,"", "Error MC")</f>
        <v>Error MC</v>
      </c>
      <c r="H1765" s="62"/>
      <c r="I1765" s="54">
        <f>+Tabla1[[#This Row],[MC]]*Tabla1[[#This Row],[Pedido]]*Tabla1[[#This Row],[PVC ]]</f>
        <v>0</v>
      </c>
      <c r="J1765" s="26">
        <v>0.21</v>
      </c>
      <c r="K1765" s="63"/>
      <c r="L1765" s="28" t="s">
        <v>17</v>
      </c>
      <c r="M1765" s="53">
        <v>84458.157000000007</v>
      </c>
      <c r="N1765" s="64" t="str">
        <f>+IF(Tabla1[[#This Row],[F PMPI]]="SÍ","No","Sí")</f>
        <v>No</v>
      </c>
      <c r="O1765" s="65">
        <f>+Tabla1[[#This Row],[PVL]]*1.055</f>
        <v>89103.355635</v>
      </c>
      <c r="P1765" s="65">
        <f>+Tabla1[[#This Row],[PVL]]*1.43</f>
        <v>120775.16451</v>
      </c>
      <c r="Q1765" s="66" t="str">
        <f>+HYPERLINK(Tabla1[[#This Row],[PAG]])</f>
        <v>https://todomusica.com.ar/ukeleles/7338-3-tone-sunburst.html</v>
      </c>
      <c r="R1765" s="67"/>
      <c r="S1765" s="68"/>
      <c r="T1765" s="69"/>
      <c r="U1765" s="69"/>
      <c r="V1765" s="69"/>
      <c r="W1765" s="69"/>
      <c r="X1765" s="69"/>
      <c r="Y1765" s="35"/>
      <c r="Z1765" s="35" t="s">
        <v>25749</v>
      </c>
      <c r="AA1765" s="36">
        <v>1</v>
      </c>
      <c r="AB1765" s="35" t="s">
        <v>9849</v>
      </c>
      <c r="AC1765" s="35" t="str">
        <f>+IF(Tabla1[[#This Row],[STK]]="no","Sin STK", "STK disponible")</f>
        <v>Sin STK</v>
      </c>
      <c r="AD1765" s="35">
        <f>+I1765*J1765</f>
        <v>0</v>
      </c>
      <c r="AE1765" s="35">
        <f>+I1765*K1765</f>
        <v>0</v>
      </c>
      <c r="AF1765" s="36">
        <f>IF(Tabla1[[#This Row],[ref pack]]=1,Tabla1[[#This Row],[Pedido]],LCM(Tabla1[[#This Row],[MC VIEJO]],Tabla1[[#This Row],[Pedido]]))</f>
        <v>1</v>
      </c>
      <c r="AG1765" s="36">
        <f>+VLOOKUP(Tabla1[[#This Row],[Artículo]],'.'!$B$2:$D$11481,3,)</f>
        <v>1</v>
      </c>
      <c r="AH1765" s="37" t="str">
        <f>+IFERROR(SEARCH("pack",Tabla1[[#This Row],[PACK]]),"")</f>
        <v/>
      </c>
    </row>
    <row r="1766" spans="1:34" ht="24" customHeight="1" x14ac:dyDescent="0.2">
      <c r="A1766" s="50" t="s">
        <v>3226</v>
      </c>
      <c r="B1766" s="60" t="s">
        <v>3322</v>
      </c>
      <c r="C1766" s="61" t="s">
        <v>3323</v>
      </c>
      <c r="D1766" s="52" t="s">
        <v>27</v>
      </c>
      <c r="E1766" s="53">
        <v>15689.89</v>
      </c>
      <c r="F1766" s="23" t="str">
        <f>+IFERROR(VLOOKUP(Tabla1[[#This Row],[Artículo]],'..'!$B$2:$D$569000,3,),"")</f>
        <v/>
      </c>
      <c r="G1766" s="24" t="str">
        <f>IF(H1766=AF1766,"", "Error MC")</f>
        <v>Error MC</v>
      </c>
      <c r="H1766" s="62"/>
      <c r="I1766" s="54">
        <f>+Tabla1[[#This Row],[MC]]*Tabla1[[#This Row],[Pedido]]*Tabla1[[#This Row],[PVC ]]</f>
        <v>0</v>
      </c>
      <c r="J1766" s="26">
        <v>0.21</v>
      </c>
      <c r="K1766" s="63"/>
      <c r="L1766" s="28" t="s">
        <v>17</v>
      </c>
      <c r="M1766" s="53">
        <v>27527.911</v>
      </c>
      <c r="N1766" s="64" t="str">
        <f>+IF(Tabla1[[#This Row],[F PMPI]]="SÍ","No","Sí")</f>
        <v>No</v>
      </c>
      <c r="O1766" s="65">
        <f>+Tabla1[[#This Row],[PVL]]*1.055</f>
        <v>29041.946104999999</v>
      </c>
      <c r="P1766" s="65">
        <f>+Tabla1[[#This Row],[PVL]]*1.43</f>
        <v>39364.912729999996</v>
      </c>
      <c r="Q1766" s="66" t="str">
        <f>+HYPERLINK(Tabla1[[#This Row],[PAG]])</f>
        <v>https://todomusica.com.ar/ukeleles/4903-404.html</v>
      </c>
      <c r="R1766" s="67"/>
      <c r="S1766" s="68"/>
      <c r="T1766" s="69"/>
      <c r="U1766" s="69"/>
      <c r="V1766" s="69"/>
      <c r="W1766" s="69"/>
      <c r="X1766" s="69"/>
      <c r="Y1766" s="35"/>
      <c r="Z1766" s="35" t="s">
        <v>25750</v>
      </c>
      <c r="AA1766" s="36">
        <v>1</v>
      </c>
      <c r="AB1766" s="35" t="s">
        <v>9849</v>
      </c>
      <c r="AC1766" s="35" t="str">
        <f>+IF(Tabla1[[#This Row],[STK]]="no","Sin STK", "STK disponible")</f>
        <v>Sin STK</v>
      </c>
      <c r="AD1766" s="35">
        <f>+I1766*J1766</f>
        <v>0</v>
      </c>
      <c r="AE1766" s="35">
        <f>+I1766*K1766</f>
        <v>0</v>
      </c>
      <c r="AF1766" s="36">
        <f>IF(Tabla1[[#This Row],[ref pack]]=1,Tabla1[[#This Row],[Pedido]],LCM(Tabla1[[#This Row],[MC VIEJO]],Tabla1[[#This Row],[Pedido]]))</f>
        <v>1</v>
      </c>
      <c r="AG1766" s="36">
        <f>+VLOOKUP(Tabla1[[#This Row],[Artículo]],'.'!$B$2:$D$11481,3,)</f>
        <v>1</v>
      </c>
      <c r="AH1766" s="37" t="str">
        <f>+IFERROR(SEARCH("pack",Tabla1[[#This Row],[PACK]]),"")</f>
        <v/>
      </c>
    </row>
    <row r="1767" spans="1:34" ht="24" customHeight="1" x14ac:dyDescent="0.2">
      <c r="A1767" s="50" t="s">
        <v>3226</v>
      </c>
      <c r="B1767" s="60" t="s">
        <v>3324</v>
      </c>
      <c r="C1767" s="61" t="s">
        <v>3325</v>
      </c>
      <c r="D1767" s="52" t="s">
        <v>27</v>
      </c>
      <c r="E1767" s="53">
        <v>25208.52</v>
      </c>
      <c r="F1767" s="23" t="str">
        <f>+IFERROR(VLOOKUP(Tabla1[[#This Row],[Artículo]],'..'!$B$2:$D$569000,3,),"")</f>
        <v/>
      </c>
      <c r="G1767" s="24" t="str">
        <f>IF(H1767=AF1767,"", "Error MC")</f>
        <v>Error MC</v>
      </c>
      <c r="H1767" s="62"/>
      <c r="I1767" s="54">
        <f>+Tabla1[[#This Row],[MC]]*Tabla1[[#This Row],[Pedido]]*Tabla1[[#This Row],[PVC ]]</f>
        <v>0</v>
      </c>
      <c r="J1767" s="26">
        <v>0.21</v>
      </c>
      <c r="K1767" s="63"/>
      <c r="L1767" s="28" t="s">
        <v>17</v>
      </c>
      <c r="M1767" s="53">
        <v>44228.343999999997</v>
      </c>
      <c r="N1767" s="64" t="str">
        <f>+IF(Tabla1[[#This Row],[F PMPI]]="SÍ","No","Sí")</f>
        <v>No</v>
      </c>
      <c r="O1767" s="65">
        <f>+Tabla1[[#This Row],[PVL]]*1.055</f>
        <v>46660.902919999993</v>
      </c>
      <c r="P1767" s="65">
        <f>+Tabla1[[#This Row],[PVL]]*1.43</f>
        <v>63246.531919999994</v>
      </c>
      <c r="Q1767" s="66" t="str">
        <f>+HYPERLINK(Tabla1[[#This Row],[PAG]])</f>
        <v>https://todomusica.com.ar/ukeleles/8717-mk1tbrk.html</v>
      </c>
      <c r="R1767" s="67"/>
      <c r="S1767" s="68"/>
      <c r="T1767" s="69"/>
      <c r="U1767" s="69"/>
      <c r="V1767" s="69"/>
      <c r="W1767" s="69"/>
      <c r="X1767" s="69"/>
      <c r="Y1767" s="35"/>
      <c r="Z1767" s="35" t="s">
        <v>25751</v>
      </c>
      <c r="AA1767" s="36">
        <v>1</v>
      </c>
      <c r="AB1767" s="35" t="s">
        <v>9849</v>
      </c>
      <c r="AC1767" s="35" t="str">
        <f>+IF(Tabla1[[#This Row],[STK]]="no","Sin STK", "STK disponible")</f>
        <v>Sin STK</v>
      </c>
      <c r="AD1767" s="35">
        <f>+I1767*J1767</f>
        <v>0</v>
      </c>
      <c r="AE1767" s="35">
        <f>+I1767*K1767</f>
        <v>0</v>
      </c>
      <c r="AF1767" s="36">
        <f>IF(Tabla1[[#This Row],[ref pack]]=1,Tabla1[[#This Row],[Pedido]],LCM(Tabla1[[#This Row],[MC VIEJO]],Tabla1[[#This Row],[Pedido]]))</f>
        <v>1</v>
      </c>
      <c r="AG1767" s="36">
        <f>+VLOOKUP(Tabla1[[#This Row],[Artículo]],'.'!$B$2:$D$11481,3,)</f>
        <v>1</v>
      </c>
      <c r="AH1767" s="37" t="str">
        <f>+IFERROR(SEARCH("pack",Tabla1[[#This Row],[PACK]]),"")</f>
        <v/>
      </c>
    </row>
    <row r="1768" spans="1:34" ht="24" customHeight="1" x14ac:dyDescent="0.2">
      <c r="A1768" s="50" t="s">
        <v>3226</v>
      </c>
      <c r="B1768" s="60" t="s">
        <v>3326</v>
      </c>
      <c r="C1768" s="61" t="s">
        <v>3327</v>
      </c>
      <c r="D1768" s="52" t="s">
        <v>27</v>
      </c>
      <c r="E1768" s="53">
        <v>15689.89</v>
      </c>
      <c r="F1768" s="23" t="str">
        <f>+IFERROR(VLOOKUP(Tabla1[[#This Row],[Artículo]],'..'!$B$2:$D$569000,3,),"")</f>
        <v/>
      </c>
      <c r="G1768" s="24" t="str">
        <f>IF(H1768=AF1768,"", "Error MC")</f>
        <v>Error MC</v>
      </c>
      <c r="H1768" s="62"/>
      <c r="I1768" s="54">
        <f>+Tabla1[[#This Row],[MC]]*Tabla1[[#This Row],[Pedido]]*Tabla1[[#This Row],[PVC ]]</f>
        <v>0</v>
      </c>
      <c r="J1768" s="26">
        <v>0.21</v>
      </c>
      <c r="K1768" s="63"/>
      <c r="L1768" s="28" t="s">
        <v>17</v>
      </c>
      <c r="M1768" s="53">
        <v>27527.911</v>
      </c>
      <c r="N1768" s="64" t="str">
        <f>+IF(Tabla1[[#This Row],[F PMPI]]="SÍ","No","Sí")</f>
        <v>No</v>
      </c>
      <c r="O1768" s="65">
        <f>+Tabla1[[#This Row],[PVL]]*1.055</f>
        <v>29041.946104999999</v>
      </c>
      <c r="P1768" s="65">
        <f>+Tabla1[[#This Row],[PVL]]*1.43</f>
        <v>39364.912729999996</v>
      </c>
      <c r="Q1768" s="66" t="str">
        <f>+HYPERLINK(Tabla1[[#This Row],[PAG]])</f>
        <v>https://todomusica.com.ar/ukeleles/4904-404.html</v>
      </c>
      <c r="R1768" s="67"/>
      <c r="S1768" s="68"/>
      <c r="T1768" s="69"/>
      <c r="U1768" s="69"/>
      <c r="V1768" s="69"/>
      <c r="W1768" s="69"/>
      <c r="X1768" s="69"/>
      <c r="Y1768" s="35"/>
      <c r="Z1768" s="35" t="s">
        <v>25752</v>
      </c>
      <c r="AA1768" s="36">
        <v>1</v>
      </c>
      <c r="AB1768" s="35" t="s">
        <v>9849</v>
      </c>
      <c r="AC1768" s="35" t="str">
        <f>+IF(Tabla1[[#This Row],[STK]]="no","Sin STK", "STK disponible")</f>
        <v>Sin STK</v>
      </c>
      <c r="AD1768" s="35">
        <f>+I1768*J1768</f>
        <v>0</v>
      </c>
      <c r="AE1768" s="35">
        <f>+I1768*K1768</f>
        <v>0</v>
      </c>
      <c r="AF1768" s="36">
        <f>IF(Tabla1[[#This Row],[ref pack]]=1,Tabla1[[#This Row],[Pedido]],LCM(Tabla1[[#This Row],[MC VIEJO]],Tabla1[[#This Row],[Pedido]]))</f>
        <v>1</v>
      </c>
      <c r="AG1768" s="36">
        <f>+VLOOKUP(Tabla1[[#This Row],[Artículo]],'.'!$B$2:$D$11481,3,)</f>
        <v>1</v>
      </c>
      <c r="AH1768" s="37" t="str">
        <f>+IFERROR(SEARCH("pack",Tabla1[[#This Row],[PACK]]),"")</f>
        <v/>
      </c>
    </row>
    <row r="1769" spans="1:34" ht="24" customHeight="1" x14ac:dyDescent="0.2">
      <c r="A1769" s="50" t="s">
        <v>3226</v>
      </c>
      <c r="B1769" s="60" t="s">
        <v>3328</v>
      </c>
      <c r="C1769" s="61" t="s">
        <v>3329</v>
      </c>
      <c r="D1769" s="52" t="s">
        <v>27</v>
      </c>
      <c r="E1769" s="53">
        <v>22221.8</v>
      </c>
      <c r="F1769" s="23" t="str">
        <f>+IFERROR(VLOOKUP(Tabla1[[#This Row],[Artículo]],'..'!$B$2:$D$569000,3,),"")</f>
        <v/>
      </c>
      <c r="G1769" s="24" t="str">
        <f>IF(H1769=AF1769,"", "Error MC")</f>
        <v>Error MC</v>
      </c>
      <c r="H1769" s="62"/>
      <c r="I1769" s="54">
        <f>+Tabla1[[#This Row],[MC]]*Tabla1[[#This Row],[Pedido]]*Tabla1[[#This Row],[PVC ]]</f>
        <v>0</v>
      </c>
      <c r="J1769" s="26">
        <v>0.21</v>
      </c>
      <c r="K1769" s="63"/>
      <c r="L1769" s="28" t="s">
        <v>17</v>
      </c>
      <c r="M1769" s="53">
        <v>38988.148000000001</v>
      </c>
      <c r="N1769" s="64" t="str">
        <f>+IF(Tabla1[[#This Row],[F PMPI]]="SÍ","No","Sí")</f>
        <v>No</v>
      </c>
      <c r="O1769" s="65">
        <f>+Tabla1[[#This Row],[PVL]]*1.055</f>
        <v>41132.496139999996</v>
      </c>
      <c r="P1769" s="65">
        <f>+Tabla1[[#This Row],[PVL]]*1.43</f>
        <v>55753.051639999998</v>
      </c>
      <c r="Q1769" s="66" t="str">
        <f>+HYPERLINK(Tabla1[[#This Row],[PAG]])</f>
        <v>https://todomusica.com.ar/ukeleles/4907-404.html</v>
      </c>
      <c r="R1769" s="67"/>
      <c r="S1769" s="68"/>
      <c r="T1769" s="69"/>
      <c r="U1769" s="69"/>
      <c r="V1769" s="69"/>
      <c r="W1769" s="69"/>
      <c r="X1769" s="69"/>
      <c r="Y1769" s="35"/>
      <c r="Z1769" s="35" t="s">
        <v>25753</v>
      </c>
      <c r="AA1769" s="36">
        <v>1</v>
      </c>
      <c r="AB1769" s="35" t="s">
        <v>9849</v>
      </c>
      <c r="AC1769" s="35" t="str">
        <f>+IF(Tabla1[[#This Row],[STK]]="no","Sin STK", "STK disponible")</f>
        <v>Sin STK</v>
      </c>
      <c r="AD1769" s="35">
        <f>+I1769*J1769</f>
        <v>0</v>
      </c>
      <c r="AE1769" s="35">
        <f>+I1769*K1769</f>
        <v>0</v>
      </c>
      <c r="AF1769" s="36">
        <f>IF(Tabla1[[#This Row],[ref pack]]=1,Tabla1[[#This Row],[Pedido]],LCM(Tabla1[[#This Row],[MC VIEJO]],Tabla1[[#This Row],[Pedido]]))</f>
        <v>1</v>
      </c>
      <c r="AG1769" s="36">
        <f>+VLOOKUP(Tabla1[[#This Row],[Artículo]],'.'!$B$2:$D$11481,3,)</f>
        <v>1</v>
      </c>
      <c r="AH1769" s="37" t="str">
        <f>+IFERROR(SEARCH("pack",Tabla1[[#This Row],[PACK]]),"")</f>
        <v/>
      </c>
    </row>
    <row r="1770" spans="1:34" ht="24" customHeight="1" x14ac:dyDescent="0.2">
      <c r="A1770" s="50" t="s">
        <v>3226</v>
      </c>
      <c r="B1770" s="60" t="s">
        <v>3330</v>
      </c>
      <c r="C1770" s="61" t="s">
        <v>3331</v>
      </c>
      <c r="D1770" s="52" t="s">
        <v>27</v>
      </c>
      <c r="E1770" s="53">
        <v>22221.8</v>
      </c>
      <c r="F1770" s="23" t="str">
        <f>+IFERROR(VLOOKUP(Tabla1[[#This Row],[Artículo]],'..'!$B$2:$D$569000,3,),"")</f>
        <v/>
      </c>
      <c r="G1770" s="24" t="str">
        <f>IF(H1770=AF1770,"", "Error MC")</f>
        <v>Error MC</v>
      </c>
      <c r="H1770" s="62"/>
      <c r="I1770" s="54">
        <f>+Tabla1[[#This Row],[MC]]*Tabla1[[#This Row],[Pedido]]*Tabla1[[#This Row],[PVC ]]</f>
        <v>0</v>
      </c>
      <c r="J1770" s="26">
        <v>0.21</v>
      </c>
      <c r="K1770" s="63"/>
      <c r="L1770" s="28" t="s">
        <v>17</v>
      </c>
      <c r="M1770" s="53">
        <v>38988.148000000001</v>
      </c>
      <c r="N1770" s="64" t="str">
        <f>+IF(Tabla1[[#This Row],[F PMPI]]="SÍ","No","Sí")</f>
        <v>No</v>
      </c>
      <c r="O1770" s="65">
        <f>+Tabla1[[#This Row],[PVL]]*1.055</f>
        <v>41132.496139999996</v>
      </c>
      <c r="P1770" s="65">
        <f>+Tabla1[[#This Row],[PVL]]*1.43</f>
        <v>55753.051639999998</v>
      </c>
      <c r="Q1770" s="66" t="str">
        <f>+HYPERLINK(Tabla1[[#This Row],[PAG]])</f>
        <v>https://todomusica.com.ar/ukeleles/4908-404.html</v>
      </c>
      <c r="R1770" s="67"/>
      <c r="S1770" s="68"/>
      <c r="T1770" s="69"/>
      <c r="U1770" s="69"/>
      <c r="V1770" s="69"/>
      <c r="W1770" s="69"/>
      <c r="X1770" s="69"/>
      <c r="Y1770" s="35"/>
      <c r="Z1770" s="35" t="s">
        <v>25754</v>
      </c>
      <c r="AA1770" s="36">
        <v>1</v>
      </c>
      <c r="AB1770" s="35" t="s">
        <v>9849</v>
      </c>
      <c r="AC1770" s="35" t="str">
        <f>+IF(Tabla1[[#This Row],[STK]]="no","Sin STK", "STK disponible")</f>
        <v>Sin STK</v>
      </c>
      <c r="AD1770" s="35">
        <f>+I1770*J1770</f>
        <v>0</v>
      </c>
      <c r="AE1770" s="35">
        <f>+I1770*K1770</f>
        <v>0</v>
      </c>
      <c r="AF1770" s="36">
        <f>IF(Tabla1[[#This Row],[ref pack]]=1,Tabla1[[#This Row],[Pedido]],LCM(Tabla1[[#This Row],[MC VIEJO]],Tabla1[[#This Row],[Pedido]]))</f>
        <v>1</v>
      </c>
      <c r="AG1770" s="36">
        <f>+VLOOKUP(Tabla1[[#This Row],[Artículo]],'.'!$B$2:$D$11481,3,)</f>
        <v>1</v>
      </c>
      <c r="AH1770" s="37" t="str">
        <f>+IFERROR(SEARCH("pack",Tabla1[[#This Row],[PACK]]),"")</f>
        <v/>
      </c>
    </row>
    <row r="1771" spans="1:34" ht="24" customHeight="1" x14ac:dyDescent="0.2">
      <c r="A1771" s="50" t="s">
        <v>3226</v>
      </c>
      <c r="B1771" s="60" t="s">
        <v>3332</v>
      </c>
      <c r="C1771" s="61" t="s">
        <v>3333</v>
      </c>
      <c r="D1771" s="52" t="s">
        <v>27</v>
      </c>
      <c r="E1771" s="53">
        <v>22221.8</v>
      </c>
      <c r="F1771" s="23" t="str">
        <f>+IFERROR(VLOOKUP(Tabla1[[#This Row],[Artículo]],'..'!$B$2:$D$569000,3,),"")</f>
        <v/>
      </c>
      <c r="G1771" s="24" t="str">
        <f>IF(H1771=AF1771,"", "Error MC")</f>
        <v>Error MC</v>
      </c>
      <c r="H1771" s="62"/>
      <c r="I1771" s="54">
        <f>+Tabla1[[#This Row],[MC]]*Tabla1[[#This Row],[Pedido]]*Tabla1[[#This Row],[PVC ]]</f>
        <v>0</v>
      </c>
      <c r="J1771" s="26">
        <v>0.21</v>
      </c>
      <c r="K1771" s="63"/>
      <c r="L1771" s="28" t="s">
        <v>17</v>
      </c>
      <c r="M1771" s="53">
        <v>38988.148000000001</v>
      </c>
      <c r="N1771" s="64" t="str">
        <f>+IF(Tabla1[[#This Row],[F PMPI]]="SÍ","No","Sí")</f>
        <v>No</v>
      </c>
      <c r="O1771" s="65">
        <f>+Tabla1[[#This Row],[PVL]]*1.055</f>
        <v>41132.496139999996</v>
      </c>
      <c r="P1771" s="65">
        <f>+Tabla1[[#This Row],[PVL]]*1.43</f>
        <v>55753.051639999998</v>
      </c>
      <c r="Q1771" s="66" t="str">
        <f>+HYPERLINK(Tabla1[[#This Row],[PAG]])</f>
        <v>https://todomusica.com.ar/ukeleles/4909-404.html</v>
      </c>
      <c r="R1771" s="67"/>
      <c r="S1771" s="68"/>
      <c r="T1771" s="69"/>
      <c r="U1771" s="69"/>
      <c r="V1771" s="69"/>
      <c r="W1771" s="69"/>
      <c r="X1771" s="69"/>
      <c r="Y1771" s="35"/>
      <c r="Z1771" s="35" t="s">
        <v>25755</v>
      </c>
      <c r="AA1771" s="36">
        <v>1</v>
      </c>
      <c r="AB1771" s="35" t="s">
        <v>9849</v>
      </c>
      <c r="AC1771" s="35" t="str">
        <f>+IF(Tabla1[[#This Row],[STK]]="no","Sin STK", "STK disponible")</f>
        <v>Sin STK</v>
      </c>
      <c r="AD1771" s="35">
        <f>+I1771*J1771</f>
        <v>0</v>
      </c>
      <c r="AE1771" s="35">
        <f>+I1771*K1771</f>
        <v>0</v>
      </c>
      <c r="AF1771" s="36">
        <f>IF(Tabla1[[#This Row],[ref pack]]=1,Tabla1[[#This Row],[Pedido]],LCM(Tabla1[[#This Row],[MC VIEJO]],Tabla1[[#This Row],[Pedido]]))</f>
        <v>1</v>
      </c>
      <c r="AG1771" s="36">
        <f>+VLOOKUP(Tabla1[[#This Row],[Artículo]],'.'!$B$2:$D$11481,3,)</f>
        <v>1</v>
      </c>
      <c r="AH1771" s="37" t="str">
        <f>+IFERROR(SEARCH("pack",Tabla1[[#This Row],[PACK]]),"")</f>
        <v/>
      </c>
    </row>
    <row r="1772" spans="1:34" ht="24" customHeight="1" x14ac:dyDescent="0.2">
      <c r="A1772" s="50" t="s">
        <v>3226</v>
      </c>
      <c r="B1772" s="60" t="s">
        <v>3334</v>
      </c>
      <c r="C1772" s="61" t="s">
        <v>3335</v>
      </c>
      <c r="D1772" s="52" t="s">
        <v>27</v>
      </c>
      <c r="E1772" s="53">
        <v>22221.8</v>
      </c>
      <c r="F1772" s="23" t="str">
        <f>+IFERROR(VLOOKUP(Tabla1[[#This Row],[Artículo]],'..'!$B$2:$D$569000,3,),"")</f>
        <v/>
      </c>
      <c r="G1772" s="24" t="str">
        <f>IF(H1772=AF1772,"", "Error MC")</f>
        <v>Error MC</v>
      </c>
      <c r="H1772" s="62"/>
      <c r="I1772" s="54">
        <f>+Tabla1[[#This Row],[MC]]*Tabla1[[#This Row],[Pedido]]*Tabla1[[#This Row],[PVC ]]</f>
        <v>0</v>
      </c>
      <c r="J1772" s="26">
        <v>0.21</v>
      </c>
      <c r="K1772" s="63"/>
      <c r="L1772" s="28" t="s">
        <v>17</v>
      </c>
      <c r="M1772" s="53">
        <v>38988.148000000001</v>
      </c>
      <c r="N1772" s="64" t="str">
        <f>+IF(Tabla1[[#This Row],[F PMPI]]="SÍ","No","Sí")</f>
        <v>No</v>
      </c>
      <c r="O1772" s="65">
        <f>+Tabla1[[#This Row],[PVL]]*1.055</f>
        <v>41132.496139999996</v>
      </c>
      <c r="P1772" s="65">
        <f>+Tabla1[[#This Row],[PVL]]*1.43</f>
        <v>55753.051639999998</v>
      </c>
      <c r="Q1772" s="66" t="str">
        <f>+HYPERLINK(Tabla1[[#This Row],[PAG]])</f>
        <v>https://todomusica.com.ar/ukeleles/4910-404.html</v>
      </c>
      <c r="R1772" s="67"/>
      <c r="S1772" s="68"/>
      <c r="T1772" s="69"/>
      <c r="U1772" s="69"/>
      <c r="V1772" s="69"/>
      <c r="W1772" s="69"/>
      <c r="X1772" s="69"/>
      <c r="Y1772" s="35"/>
      <c r="Z1772" s="35" t="s">
        <v>25756</v>
      </c>
      <c r="AA1772" s="36">
        <v>1</v>
      </c>
      <c r="AB1772" s="35" t="s">
        <v>9849</v>
      </c>
      <c r="AC1772" s="35" t="str">
        <f>+IF(Tabla1[[#This Row],[STK]]="no","Sin STK", "STK disponible")</f>
        <v>Sin STK</v>
      </c>
      <c r="AD1772" s="35">
        <f>+I1772*J1772</f>
        <v>0</v>
      </c>
      <c r="AE1772" s="35">
        <f>+I1772*K1772</f>
        <v>0</v>
      </c>
      <c r="AF1772" s="36">
        <f>IF(Tabla1[[#This Row],[ref pack]]=1,Tabla1[[#This Row],[Pedido]],LCM(Tabla1[[#This Row],[MC VIEJO]],Tabla1[[#This Row],[Pedido]]))</f>
        <v>1</v>
      </c>
      <c r="AG1772" s="36">
        <f>+VLOOKUP(Tabla1[[#This Row],[Artículo]],'.'!$B$2:$D$11481,3,)</f>
        <v>1</v>
      </c>
      <c r="AH1772" s="37" t="str">
        <f>+IFERROR(SEARCH("pack",Tabla1[[#This Row],[PACK]]),"")</f>
        <v/>
      </c>
    </row>
    <row r="1773" spans="1:34" ht="24" customHeight="1" x14ac:dyDescent="0.2">
      <c r="A1773" s="50" t="s">
        <v>3226</v>
      </c>
      <c r="B1773" s="60" t="s">
        <v>3336</v>
      </c>
      <c r="C1773" s="61" t="s">
        <v>3337</v>
      </c>
      <c r="D1773" s="52" t="s">
        <v>27</v>
      </c>
      <c r="E1773" s="53">
        <v>22221.8</v>
      </c>
      <c r="F1773" s="23" t="str">
        <f>+IFERROR(VLOOKUP(Tabla1[[#This Row],[Artículo]],'..'!$B$2:$D$569000,3,),"")</f>
        <v/>
      </c>
      <c r="G1773" s="24" t="str">
        <f>IF(H1773=AF1773,"", "Error MC")</f>
        <v>Error MC</v>
      </c>
      <c r="H1773" s="62"/>
      <c r="I1773" s="54">
        <f>+Tabla1[[#This Row],[MC]]*Tabla1[[#This Row],[Pedido]]*Tabla1[[#This Row],[PVC ]]</f>
        <v>0</v>
      </c>
      <c r="J1773" s="26">
        <v>0.21</v>
      </c>
      <c r="K1773" s="63"/>
      <c r="L1773" s="28" t="s">
        <v>17</v>
      </c>
      <c r="M1773" s="53">
        <v>38988.148000000001</v>
      </c>
      <c r="N1773" s="64" t="str">
        <f>+IF(Tabla1[[#This Row],[F PMPI]]="SÍ","No","Sí")</f>
        <v>No</v>
      </c>
      <c r="O1773" s="65">
        <f>+Tabla1[[#This Row],[PVL]]*1.055</f>
        <v>41132.496139999996</v>
      </c>
      <c r="P1773" s="65">
        <f>+Tabla1[[#This Row],[PVL]]*1.43</f>
        <v>55753.051639999998</v>
      </c>
      <c r="Q1773" s="66" t="str">
        <f>+HYPERLINK(Tabla1[[#This Row],[PAG]])</f>
        <v>https://todomusica.com.ar/ukeleles/4911-404.html</v>
      </c>
      <c r="R1773" s="67"/>
      <c r="S1773" s="68"/>
      <c r="T1773" s="69"/>
      <c r="U1773" s="69"/>
      <c r="V1773" s="69"/>
      <c r="W1773" s="69"/>
      <c r="X1773" s="69"/>
      <c r="Y1773" s="35"/>
      <c r="Z1773" s="35" t="s">
        <v>25757</v>
      </c>
      <c r="AA1773" s="36">
        <v>1</v>
      </c>
      <c r="AB1773" s="35" t="s">
        <v>9849</v>
      </c>
      <c r="AC1773" s="35" t="str">
        <f>+IF(Tabla1[[#This Row],[STK]]="no","Sin STK", "STK disponible")</f>
        <v>Sin STK</v>
      </c>
      <c r="AD1773" s="35">
        <f>+I1773*J1773</f>
        <v>0</v>
      </c>
      <c r="AE1773" s="35">
        <f>+I1773*K1773</f>
        <v>0</v>
      </c>
      <c r="AF1773" s="36">
        <f>IF(Tabla1[[#This Row],[ref pack]]=1,Tabla1[[#This Row],[Pedido]],LCM(Tabla1[[#This Row],[MC VIEJO]],Tabla1[[#This Row],[Pedido]]))</f>
        <v>1</v>
      </c>
      <c r="AG1773" s="36">
        <f>+VLOOKUP(Tabla1[[#This Row],[Artículo]],'.'!$B$2:$D$11481,3,)</f>
        <v>1</v>
      </c>
      <c r="AH1773" s="37" t="str">
        <f>+IFERROR(SEARCH("pack",Tabla1[[#This Row],[PACK]]),"")</f>
        <v/>
      </c>
    </row>
    <row r="1774" spans="1:34" ht="24" customHeight="1" x14ac:dyDescent="0.2">
      <c r="A1774" s="50" t="s">
        <v>3226</v>
      </c>
      <c r="B1774" s="60" t="s">
        <v>3338</v>
      </c>
      <c r="C1774" s="61" t="s">
        <v>3339</v>
      </c>
      <c r="D1774" s="52" t="s">
        <v>27</v>
      </c>
      <c r="E1774" s="53">
        <v>22221.8</v>
      </c>
      <c r="F1774" s="23" t="str">
        <f>+IFERROR(VLOOKUP(Tabla1[[#This Row],[Artículo]],'..'!$B$2:$D$569000,3,),"")</f>
        <v/>
      </c>
      <c r="G1774" s="24" t="str">
        <f>IF(H1774=AF1774,"", "Error MC")</f>
        <v>Error MC</v>
      </c>
      <c r="H1774" s="62"/>
      <c r="I1774" s="54">
        <f>+Tabla1[[#This Row],[MC]]*Tabla1[[#This Row],[Pedido]]*Tabla1[[#This Row],[PVC ]]</f>
        <v>0</v>
      </c>
      <c r="J1774" s="26">
        <v>0.21</v>
      </c>
      <c r="K1774" s="63"/>
      <c r="L1774" s="28" t="s">
        <v>17</v>
      </c>
      <c r="M1774" s="53">
        <v>38988.148000000001</v>
      </c>
      <c r="N1774" s="64" t="str">
        <f>+IF(Tabla1[[#This Row],[F PMPI]]="SÍ","No","Sí")</f>
        <v>No</v>
      </c>
      <c r="O1774" s="65">
        <f>+Tabla1[[#This Row],[PVL]]*1.055</f>
        <v>41132.496139999996</v>
      </c>
      <c r="P1774" s="65">
        <f>+Tabla1[[#This Row],[PVL]]*1.43</f>
        <v>55753.051639999998</v>
      </c>
      <c r="Q1774" s="66" t="str">
        <f>+HYPERLINK(Tabla1[[#This Row],[PAG]])</f>
        <v>https://todomusica.com.ar/ukeleles/4912-404.html</v>
      </c>
      <c r="R1774" s="67"/>
      <c r="S1774" s="68"/>
      <c r="T1774" s="69"/>
      <c r="U1774" s="69"/>
      <c r="V1774" s="69"/>
      <c r="W1774" s="69"/>
      <c r="X1774" s="69"/>
      <c r="Y1774" s="35"/>
      <c r="Z1774" s="35" t="s">
        <v>25758</v>
      </c>
      <c r="AA1774" s="36">
        <v>1</v>
      </c>
      <c r="AB1774" s="35" t="s">
        <v>9849</v>
      </c>
      <c r="AC1774" s="35" t="str">
        <f>+IF(Tabla1[[#This Row],[STK]]="no","Sin STK", "STK disponible")</f>
        <v>Sin STK</v>
      </c>
      <c r="AD1774" s="35">
        <f>+I1774*J1774</f>
        <v>0</v>
      </c>
      <c r="AE1774" s="35">
        <f>+I1774*K1774</f>
        <v>0</v>
      </c>
      <c r="AF1774" s="36">
        <f>IF(Tabla1[[#This Row],[ref pack]]=1,Tabla1[[#This Row],[Pedido]],LCM(Tabla1[[#This Row],[MC VIEJO]],Tabla1[[#This Row],[Pedido]]))</f>
        <v>1</v>
      </c>
      <c r="AG1774" s="36">
        <f>+VLOOKUP(Tabla1[[#This Row],[Artículo]],'.'!$B$2:$D$11481,3,)</f>
        <v>1</v>
      </c>
      <c r="AH1774" s="37" t="str">
        <f>+IFERROR(SEARCH("pack",Tabla1[[#This Row],[PACK]]),"")</f>
        <v/>
      </c>
    </row>
    <row r="1775" spans="1:34" ht="24" customHeight="1" x14ac:dyDescent="0.2">
      <c r="A1775" s="50" t="s">
        <v>3226</v>
      </c>
      <c r="B1775" s="60" t="s">
        <v>3340</v>
      </c>
      <c r="C1775" s="61" t="s">
        <v>3341</v>
      </c>
      <c r="D1775" s="52" t="s">
        <v>27</v>
      </c>
      <c r="E1775" s="53">
        <v>22221.8</v>
      </c>
      <c r="F1775" s="23" t="str">
        <f>+IFERROR(VLOOKUP(Tabla1[[#This Row],[Artículo]],'..'!$B$2:$D$569000,3,),"")</f>
        <v/>
      </c>
      <c r="G1775" s="24" t="str">
        <f>IF(H1775=AF1775,"", "Error MC")</f>
        <v>Error MC</v>
      </c>
      <c r="H1775" s="62"/>
      <c r="I1775" s="54">
        <f>+Tabla1[[#This Row],[MC]]*Tabla1[[#This Row],[Pedido]]*Tabla1[[#This Row],[PVC ]]</f>
        <v>0</v>
      </c>
      <c r="J1775" s="26">
        <v>0.21</v>
      </c>
      <c r="K1775" s="63"/>
      <c r="L1775" s="28" t="s">
        <v>17</v>
      </c>
      <c r="M1775" s="53">
        <v>38988.148000000001</v>
      </c>
      <c r="N1775" s="64" t="str">
        <f>+IF(Tabla1[[#This Row],[F PMPI]]="SÍ","No","Sí")</f>
        <v>No</v>
      </c>
      <c r="O1775" s="65">
        <f>+Tabla1[[#This Row],[PVL]]*1.055</f>
        <v>41132.496139999996</v>
      </c>
      <c r="P1775" s="65">
        <f>+Tabla1[[#This Row],[PVL]]*1.43</f>
        <v>55753.051639999998</v>
      </c>
      <c r="Q1775" s="66" t="str">
        <f>+HYPERLINK(Tabla1[[#This Row],[PAG]])</f>
        <v>https://todomusica.com.ar/ukeleles/4913-404.html</v>
      </c>
      <c r="R1775" s="67"/>
      <c r="S1775" s="68"/>
      <c r="T1775" s="69"/>
      <c r="U1775" s="69"/>
      <c r="V1775" s="69"/>
      <c r="W1775" s="69"/>
      <c r="X1775" s="69"/>
      <c r="Y1775" s="35"/>
      <c r="Z1775" s="35" t="s">
        <v>25759</v>
      </c>
      <c r="AA1775" s="36">
        <v>1</v>
      </c>
      <c r="AB1775" s="35" t="s">
        <v>9849</v>
      </c>
      <c r="AC1775" s="35" t="str">
        <f>+IF(Tabla1[[#This Row],[STK]]="no","Sin STK", "STK disponible")</f>
        <v>Sin STK</v>
      </c>
      <c r="AD1775" s="35">
        <f>+I1775*J1775</f>
        <v>0</v>
      </c>
      <c r="AE1775" s="35">
        <f>+I1775*K1775</f>
        <v>0</v>
      </c>
      <c r="AF1775" s="36">
        <f>IF(Tabla1[[#This Row],[ref pack]]=1,Tabla1[[#This Row],[Pedido]],LCM(Tabla1[[#This Row],[MC VIEJO]],Tabla1[[#This Row],[Pedido]]))</f>
        <v>1</v>
      </c>
      <c r="AG1775" s="36">
        <f>+VLOOKUP(Tabla1[[#This Row],[Artículo]],'.'!$B$2:$D$11481,3,)</f>
        <v>1</v>
      </c>
      <c r="AH1775" s="37" t="str">
        <f>+IFERROR(SEARCH("pack",Tabla1[[#This Row],[PACK]]),"")</f>
        <v/>
      </c>
    </row>
    <row r="1776" spans="1:34" ht="24" customHeight="1" x14ac:dyDescent="0.2">
      <c r="A1776" s="50" t="s">
        <v>3226</v>
      </c>
      <c r="B1776" s="60" t="s">
        <v>3342</v>
      </c>
      <c r="C1776" s="61" t="s">
        <v>3343</v>
      </c>
      <c r="D1776" s="52" t="s">
        <v>27</v>
      </c>
      <c r="E1776" s="53">
        <v>22221.8</v>
      </c>
      <c r="F1776" s="23" t="str">
        <f>+IFERROR(VLOOKUP(Tabla1[[#This Row],[Artículo]],'..'!$B$2:$D$569000,3,),"")</f>
        <v/>
      </c>
      <c r="G1776" s="24" t="str">
        <f>IF(H1776=AF1776,"", "Error MC")</f>
        <v>Error MC</v>
      </c>
      <c r="H1776" s="62"/>
      <c r="I1776" s="54">
        <f>+Tabla1[[#This Row],[MC]]*Tabla1[[#This Row],[Pedido]]*Tabla1[[#This Row],[PVC ]]</f>
        <v>0</v>
      </c>
      <c r="J1776" s="26">
        <v>0.21</v>
      </c>
      <c r="K1776" s="63"/>
      <c r="L1776" s="28" t="s">
        <v>17</v>
      </c>
      <c r="M1776" s="53">
        <v>38988.148000000001</v>
      </c>
      <c r="N1776" s="64" t="str">
        <f>+IF(Tabla1[[#This Row],[F PMPI]]="SÍ","No","Sí")</f>
        <v>No</v>
      </c>
      <c r="O1776" s="65">
        <f>+Tabla1[[#This Row],[PVL]]*1.055</f>
        <v>41132.496139999996</v>
      </c>
      <c r="P1776" s="65">
        <f>+Tabla1[[#This Row],[PVL]]*1.43</f>
        <v>55753.051639999998</v>
      </c>
      <c r="Q1776" s="66" t="str">
        <f>+HYPERLINK(Tabla1[[#This Row],[PAG]])</f>
        <v>https://todomusica.com.ar/ukeleles/4914-404.html</v>
      </c>
      <c r="R1776" s="67"/>
      <c r="S1776" s="68"/>
      <c r="T1776" s="69"/>
      <c r="U1776" s="69"/>
      <c r="V1776" s="69"/>
      <c r="W1776" s="69"/>
      <c r="X1776" s="69"/>
      <c r="Y1776" s="35"/>
      <c r="Z1776" s="35" t="s">
        <v>25760</v>
      </c>
      <c r="AA1776" s="36">
        <v>1</v>
      </c>
      <c r="AB1776" s="35" t="s">
        <v>9849</v>
      </c>
      <c r="AC1776" s="35" t="str">
        <f>+IF(Tabla1[[#This Row],[STK]]="no","Sin STK", "STK disponible")</f>
        <v>Sin STK</v>
      </c>
      <c r="AD1776" s="35">
        <f>+I1776*J1776</f>
        <v>0</v>
      </c>
      <c r="AE1776" s="35">
        <f>+I1776*K1776</f>
        <v>0</v>
      </c>
      <c r="AF1776" s="36">
        <f>IF(Tabla1[[#This Row],[ref pack]]=1,Tabla1[[#This Row],[Pedido]],LCM(Tabla1[[#This Row],[MC VIEJO]],Tabla1[[#This Row],[Pedido]]))</f>
        <v>1</v>
      </c>
      <c r="AG1776" s="36">
        <f>+VLOOKUP(Tabla1[[#This Row],[Artículo]],'.'!$B$2:$D$11481,3,)</f>
        <v>1</v>
      </c>
      <c r="AH1776" s="37" t="str">
        <f>+IFERROR(SEARCH("pack",Tabla1[[#This Row],[PACK]]),"")</f>
        <v/>
      </c>
    </row>
    <row r="1777" spans="1:34" ht="24" customHeight="1" x14ac:dyDescent="0.2">
      <c r="A1777" s="50" t="s">
        <v>3226</v>
      </c>
      <c r="B1777" s="60" t="s">
        <v>3344</v>
      </c>
      <c r="C1777" s="61" t="s">
        <v>3345</v>
      </c>
      <c r="D1777" s="52" t="s">
        <v>9841</v>
      </c>
      <c r="E1777" s="53">
        <v>26599.1</v>
      </c>
      <c r="F1777" s="23" t="str">
        <f>+IFERROR(VLOOKUP(Tabla1[[#This Row],[Artículo]],'..'!$B$2:$D$569000,3,),"")</f>
        <v/>
      </c>
      <c r="G1777" s="24" t="str">
        <f>IF(H1777=AF1777,"", "Error MC")</f>
        <v>Error MC</v>
      </c>
      <c r="H1777" s="62"/>
      <c r="I1777" s="54">
        <f>+Tabla1[[#This Row],[MC]]*Tabla1[[#This Row],[Pedido]]*Tabla1[[#This Row],[PVC ]]</f>
        <v>0</v>
      </c>
      <c r="J1777" s="26">
        <v>0.21</v>
      </c>
      <c r="K1777" s="63"/>
      <c r="L1777" s="28" t="s">
        <v>17</v>
      </c>
      <c r="M1777" s="53">
        <v>46668.127</v>
      </c>
      <c r="N1777" s="64" t="str">
        <f>+IF(Tabla1[[#This Row],[F PMPI]]="SÍ","No","Sí")</f>
        <v>No</v>
      </c>
      <c r="O1777" s="65">
        <f>+Tabla1[[#This Row],[PVL]]*1.055</f>
        <v>49234.873984999998</v>
      </c>
      <c r="P1777" s="65">
        <f>+Tabla1[[#This Row],[PVL]]*1.43</f>
        <v>66735.421610000005</v>
      </c>
      <c r="Q1777" s="66" t="str">
        <f>+HYPERLINK(Tabla1[[#This Row],[PAG]])</f>
        <v>https://todomusica.com.ar/ukeleles/7319-transparent-brown-package.html</v>
      </c>
      <c r="R1777" s="67"/>
      <c r="S1777" s="68"/>
      <c r="T1777" s="69"/>
      <c r="U1777" s="69"/>
      <c r="V1777" s="69"/>
      <c r="W1777" s="69"/>
      <c r="X1777" s="69"/>
      <c r="Y1777" s="35"/>
      <c r="Z1777" s="35" t="s">
        <v>25761</v>
      </c>
      <c r="AA1777" s="36">
        <v>1</v>
      </c>
      <c r="AB1777" s="35" t="s">
        <v>9849</v>
      </c>
      <c r="AC1777" s="35" t="str">
        <f>+IF(Tabla1[[#This Row],[STK]]="no","Sin STK", "STK disponible")</f>
        <v>STK disponible</v>
      </c>
      <c r="AD1777" s="35">
        <f>+I1777*J1777</f>
        <v>0</v>
      </c>
      <c r="AE1777" s="35">
        <f>+I1777*K1777</f>
        <v>0</v>
      </c>
      <c r="AF1777" s="36">
        <f>IF(Tabla1[[#This Row],[ref pack]]=1,Tabla1[[#This Row],[Pedido]],LCM(Tabla1[[#This Row],[MC VIEJO]],Tabla1[[#This Row],[Pedido]]))</f>
        <v>1</v>
      </c>
      <c r="AG1777" s="36">
        <f>+VLOOKUP(Tabla1[[#This Row],[Artículo]],'.'!$B$2:$D$11481,3,)</f>
        <v>1</v>
      </c>
      <c r="AH1777" s="37" t="str">
        <f>+IFERROR(SEARCH("pack",Tabla1[[#This Row],[PACK]]),"")</f>
        <v/>
      </c>
    </row>
    <row r="1778" spans="1:34" ht="24" customHeight="1" x14ac:dyDescent="0.2">
      <c r="A1778" s="50" t="s">
        <v>3226</v>
      </c>
      <c r="B1778" s="60" t="s">
        <v>3346</v>
      </c>
      <c r="C1778" s="61" t="s">
        <v>3347</v>
      </c>
      <c r="D1778" s="52" t="s">
        <v>27</v>
      </c>
      <c r="E1778" s="53">
        <v>22221.8</v>
      </c>
      <c r="F1778" s="23" t="str">
        <f>+IFERROR(VLOOKUP(Tabla1[[#This Row],[Artículo]],'..'!$B$2:$D$569000,3,),"")</f>
        <v/>
      </c>
      <c r="G1778" s="24" t="str">
        <f>IF(H1778=AF1778,"", "Error MC")</f>
        <v>Error MC</v>
      </c>
      <c r="H1778" s="62"/>
      <c r="I1778" s="54">
        <f>+Tabla1[[#This Row],[MC]]*Tabla1[[#This Row],[Pedido]]*Tabla1[[#This Row],[PVC ]]</f>
        <v>0</v>
      </c>
      <c r="J1778" s="26">
        <v>0.21</v>
      </c>
      <c r="K1778" s="63"/>
      <c r="L1778" s="28" t="s">
        <v>17</v>
      </c>
      <c r="M1778" s="53">
        <v>38988.148000000001</v>
      </c>
      <c r="N1778" s="64" t="str">
        <f>+IF(Tabla1[[#This Row],[F PMPI]]="SÍ","No","Sí")</f>
        <v>No</v>
      </c>
      <c r="O1778" s="65">
        <f>+Tabla1[[#This Row],[PVL]]*1.055</f>
        <v>41132.496139999996</v>
      </c>
      <c r="P1778" s="65">
        <f>+Tabla1[[#This Row],[PVL]]*1.43</f>
        <v>55753.051639999998</v>
      </c>
      <c r="Q1778" s="66" t="str">
        <f>+HYPERLINK(Tabla1[[#This Row],[PAG]])</f>
        <v>https://todomusica.com.ar/ukeleles/4916-404.html</v>
      </c>
      <c r="R1778" s="67"/>
      <c r="S1778" s="68"/>
      <c r="T1778" s="69"/>
      <c r="U1778" s="69"/>
      <c r="V1778" s="69"/>
      <c r="W1778" s="69"/>
      <c r="X1778" s="69"/>
      <c r="Y1778" s="35"/>
      <c r="Z1778" s="35" t="s">
        <v>25762</v>
      </c>
      <c r="AA1778" s="36">
        <v>1</v>
      </c>
      <c r="AB1778" s="35" t="s">
        <v>9849</v>
      </c>
      <c r="AC1778" s="35" t="str">
        <f>+IF(Tabla1[[#This Row],[STK]]="no","Sin STK", "STK disponible")</f>
        <v>Sin STK</v>
      </c>
      <c r="AD1778" s="35">
        <f>+I1778*J1778</f>
        <v>0</v>
      </c>
      <c r="AE1778" s="35">
        <f>+I1778*K1778</f>
        <v>0</v>
      </c>
      <c r="AF1778" s="36">
        <f>IF(Tabla1[[#This Row],[ref pack]]=1,Tabla1[[#This Row],[Pedido]],LCM(Tabla1[[#This Row],[MC VIEJO]],Tabla1[[#This Row],[Pedido]]))</f>
        <v>1</v>
      </c>
      <c r="AG1778" s="36">
        <f>+VLOOKUP(Tabla1[[#This Row],[Artículo]],'.'!$B$2:$D$11481,3,)</f>
        <v>1</v>
      </c>
      <c r="AH1778" s="37" t="str">
        <f>+IFERROR(SEARCH("pack",Tabla1[[#This Row],[PACK]]),"")</f>
        <v/>
      </c>
    </row>
    <row r="1779" spans="1:34" ht="24" customHeight="1" x14ac:dyDescent="0.2">
      <c r="A1779" s="50" t="s">
        <v>3226</v>
      </c>
      <c r="B1779" s="60" t="s">
        <v>3348</v>
      </c>
      <c r="C1779" s="61" t="s">
        <v>3349</v>
      </c>
      <c r="D1779" s="52" t="s">
        <v>9841</v>
      </c>
      <c r="E1779" s="53">
        <v>8033.08</v>
      </c>
      <c r="F1779" s="23" t="str">
        <f>+IFERROR(VLOOKUP(Tabla1[[#This Row],[Artículo]],'..'!$B$2:$D$569000,3,),"")</f>
        <v/>
      </c>
      <c r="G1779" s="24" t="str">
        <f>IF(H1779=AF1779,"", "Error MC")</f>
        <v>Error MC</v>
      </c>
      <c r="H1779" s="62"/>
      <c r="I1779" s="54">
        <f>+Tabla1[[#This Row],[MC]]*Tabla1[[#This Row],[Pedido]]*Tabla1[[#This Row],[PVC ]]</f>
        <v>0</v>
      </c>
      <c r="J1779" s="26">
        <v>0.21</v>
      </c>
      <c r="K1779" s="63"/>
      <c r="L1779" s="28" t="s">
        <v>17</v>
      </c>
      <c r="M1779" s="53">
        <v>14094.044</v>
      </c>
      <c r="N1779" s="64" t="str">
        <f>+IF(Tabla1[[#This Row],[F PMPI]]="SÍ","No","Sí")</f>
        <v>No</v>
      </c>
      <c r="O1779" s="65">
        <f>+Tabla1[[#This Row],[PVL]]*1.055</f>
        <v>14869.216419999999</v>
      </c>
      <c r="P1779" s="65">
        <f>+Tabla1[[#This Row],[PVL]]*1.43</f>
        <v>20154.482919999999</v>
      </c>
      <c r="Q1779" s="66" t="str">
        <f>+HYPERLINK(Tabla1[[#This Row],[PAG]])</f>
        <v>https://todomusica.com.ar/ukeleles/9069-mzk1.html</v>
      </c>
      <c r="R1779" s="67"/>
      <c r="S1779" s="68"/>
      <c r="T1779" s="69"/>
      <c r="U1779" s="69"/>
      <c r="V1779" s="69"/>
      <c r="W1779" s="69"/>
      <c r="X1779" s="69"/>
      <c r="Y1779" s="35"/>
      <c r="Z1779" s="35" t="s">
        <v>25763</v>
      </c>
      <c r="AA1779" s="36">
        <v>1</v>
      </c>
      <c r="AB1779" s="35" t="s">
        <v>9849</v>
      </c>
      <c r="AC1779" s="35" t="str">
        <f>+IF(Tabla1[[#This Row],[STK]]="no","Sin STK", "STK disponible")</f>
        <v>STK disponible</v>
      </c>
      <c r="AD1779" s="35">
        <f>+I1779*J1779</f>
        <v>0</v>
      </c>
      <c r="AE1779" s="35">
        <f>+I1779*K1779</f>
        <v>0</v>
      </c>
      <c r="AF1779" s="36">
        <f>IF(Tabla1[[#This Row],[ref pack]]=1,Tabla1[[#This Row],[Pedido]],LCM(Tabla1[[#This Row],[MC VIEJO]],Tabla1[[#This Row],[Pedido]]))</f>
        <v>1</v>
      </c>
      <c r="AG1779" s="36">
        <f>+VLOOKUP(Tabla1[[#This Row],[Artículo]],'.'!$B$2:$D$11481,3,)</f>
        <v>1</v>
      </c>
      <c r="AH1779" s="37" t="str">
        <f>+IFERROR(SEARCH("pack",Tabla1[[#This Row],[PACK]]),"")</f>
        <v/>
      </c>
    </row>
    <row r="1780" spans="1:34" ht="24" customHeight="1" x14ac:dyDescent="0.2">
      <c r="A1780" s="50" t="s">
        <v>3226</v>
      </c>
      <c r="B1780" s="60" t="s">
        <v>3350</v>
      </c>
      <c r="C1780" s="61" t="s">
        <v>3351</v>
      </c>
      <c r="D1780" s="52" t="s">
        <v>9841</v>
      </c>
      <c r="E1780" s="53">
        <v>29106.799999999999</v>
      </c>
      <c r="F1780" s="23" t="str">
        <f>+IFERROR(VLOOKUP(Tabla1[[#This Row],[Artículo]],'..'!$B$2:$D$569000,3,),"")</f>
        <v/>
      </c>
      <c r="G1780" s="24" t="str">
        <f>IF(H1780=AF1780,"", "Error MC")</f>
        <v>Error MC</v>
      </c>
      <c r="H1780" s="62"/>
      <c r="I1780" s="54">
        <f>+Tabla1[[#This Row],[MC]]*Tabla1[[#This Row],[Pedido]]*Tabla1[[#This Row],[PVC ]]</f>
        <v>0</v>
      </c>
      <c r="J1780" s="26">
        <v>0.21</v>
      </c>
      <c r="K1780" s="63"/>
      <c r="L1780" s="28" t="s">
        <v>17</v>
      </c>
      <c r="M1780" s="53">
        <v>51067.881000000001</v>
      </c>
      <c r="N1780" s="64" t="str">
        <f>+IF(Tabla1[[#This Row],[F PMPI]]="SÍ","No","Sí")</f>
        <v>No</v>
      </c>
      <c r="O1780" s="65">
        <f>+Tabla1[[#This Row],[PVL]]*1.055</f>
        <v>53876.614454999995</v>
      </c>
      <c r="P1780" s="65">
        <f>+Tabla1[[#This Row],[PVL]]*1.43</f>
        <v>73027.069829999993</v>
      </c>
      <c r="Q1780" s="66" t="str">
        <f>+HYPERLINK(Tabla1[[#This Row],[PAG]])</f>
        <v>https://todomusica.com.ar/ukeleles/7320-frog.html</v>
      </c>
      <c r="R1780" s="67"/>
      <c r="S1780" s="68"/>
      <c r="T1780" s="69"/>
      <c r="U1780" s="69"/>
      <c r="V1780" s="69"/>
      <c r="W1780" s="69"/>
      <c r="X1780" s="69"/>
      <c r="Y1780" s="35"/>
      <c r="Z1780" s="35" t="s">
        <v>25764</v>
      </c>
      <c r="AA1780" s="36">
        <v>1</v>
      </c>
      <c r="AB1780" s="35" t="s">
        <v>9849</v>
      </c>
      <c r="AC1780" s="35" t="str">
        <f>+IF(Tabla1[[#This Row],[STK]]="no","Sin STK", "STK disponible")</f>
        <v>STK disponible</v>
      </c>
      <c r="AD1780" s="35">
        <f>+I1780*J1780</f>
        <v>0</v>
      </c>
      <c r="AE1780" s="35">
        <f>+I1780*K1780</f>
        <v>0</v>
      </c>
      <c r="AF1780" s="36">
        <f>IF(Tabla1[[#This Row],[ref pack]]=1,Tabla1[[#This Row],[Pedido]],LCM(Tabla1[[#This Row],[MC VIEJO]],Tabla1[[#This Row],[Pedido]]))</f>
        <v>1</v>
      </c>
      <c r="AG1780" s="36">
        <f>+VLOOKUP(Tabla1[[#This Row],[Artículo]],'.'!$B$2:$D$11481,3,)</f>
        <v>1</v>
      </c>
      <c r="AH1780" s="37" t="str">
        <f>+IFERROR(SEARCH("pack",Tabla1[[#This Row],[PACK]]),"")</f>
        <v/>
      </c>
    </row>
    <row r="1781" spans="1:34" ht="24" customHeight="1" x14ac:dyDescent="0.2">
      <c r="A1781" s="50" t="s">
        <v>3226</v>
      </c>
      <c r="B1781" s="60" t="s">
        <v>3352</v>
      </c>
      <c r="C1781" s="61" t="s">
        <v>3353</v>
      </c>
      <c r="D1781" s="52" t="s">
        <v>9841</v>
      </c>
      <c r="E1781" s="53">
        <v>32606.959999999999</v>
      </c>
      <c r="F1781" s="23" t="str">
        <f>+IFERROR(VLOOKUP(Tabla1[[#This Row],[Artículo]],'..'!$B$2:$D$569000,3,),"")</f>
        <v/>
      </c>
      <c r="G1781" s="24" t="str">
        <f>IF(H1781=AF1781,"", "Error MC")</f>
        <v>Error MC</v>
      </c>
      <c r="H1781" s="62"/>
      <c r="I1781" s="54">
        <f>+Tabla1[[#This Row],[MC]]*Tabla1[[#This Row],[Pedido]]*Tabla1[[#This Row],[PVC ]]</f>
        <v>0</v>
      </c>
      <c r="J1781" s="26">
        <v>0.21</v>
      </c>
      <c r="K1781" s="63"/>
      <c r="L1781" s="28" t="s">
        <v>17</v>
      </c>
      <c r="M1781" s="53">
        <v>57208.909</v>
      </c>
      <c r="N1781" s="64" t="str">
        <f>+IF(Tabla1[[#This Row],[F PMPI]]="SÍ","No","Sí")</f>
        <v>No</v>
      </c>
      <c r="O1781" s="65">
        <f>+Tabla1[[#This Row],[PVL]]*1.055</f>
        <v>60355.398994999996</v>
      </c>
      <c r="P1781" s="65">
        <f>+Tabla1[[#This Row],[PVL]]*1.43</f>
        <v>81808.73986999999</v>
      </c>
      <c r="Q1781" s="66" t="str">
        <f>+HYPERLINK(Tabla1[[#This Row],[PAG]])</f>
        <v>https://todomusica.com.ar/ukeleles/7328-green.html</v>
      </c>
      <c r="R1781" s="67"/>
      <c r="S1781" s="68"/>
      <c r="T1781" s="69"/>
      <c r="U1781" s="69"/>
      <c r="V1781" s="69"/>
      <c r="W1781" s="69"/>
      <c r="X1781" s="69"/>
      <c r="Y1781" s="35"/>
      <c r="Z1781" s="35" t="s">
        <v>25765</v>
      </c>
      <c r="AA1781" s="36">
        <v>1</v>
      </c>
      <c r="AB1781" s="35" t="s">
        <v>9849</v>
      </c>
      <c r="AC1781" s="35" t="str">
        <f>+IF(Tabla1[[#This Row],[STK]]="no","Sin STK", "STK disponible")</f>
        <v>STK disponible</v>
      </c>
      <c r="AD1781" s="35">
        <f>+I1781*J1781</f>
        <v>0</v>
      </c>
      <c r="AE1781" s="35">
        <f>+I1781*K1781</f>
        <v>0</v>
      </c>
      <c r="AF1781" s="36">
        <f>IF(Tabla1[[#This Row],[ref pack]]=1,Tabla1[[#This Row],[Pedido]],LCM(Tabla1[[#This Row],[MC VIEJO]],Tabla1[[#This Row],[Pedido]]))</f>
        <v>1</v>
      </c>
      <c r="AG1781" s="36">
        <f>+VLOOKUP(Tabla1[[#This Row],[Artículo]],'.'!$B$2:$D$11481,3,)</f>
        <v>1</v>
      </c>
      <c r="AH1781" s="37" t="str">
        <f>+IFERROR(SEARCH("pack",Tabla1[[#This Row],[PACK]]),"")</f>
        <v/>
      </c>
    </row>
    <row r="1782" spans="1:34" ht="24" customHeight="1" x14ac:dyDescent="0.2">
      <c r="A1782" s="50" t="s">
        <v>3226</v>
      </c>
      <c r="B1782" s="60" t="s">
        <v>3354</v>
      </c>
      <c r="C1782" s="61" t="s">
        <v>3355</v>
      </c>
      <c r="D1782" s="52" t="s">
        <v>9841</v>
      </c>
      <c r="E1782" s="53">
        <v>32606.959999999999</v>
      </c>
      <c r="F1782" s="23" t="str">
        <f>+IFERROR(VLOOKUP(Tabla1[[#This Row],[Artículo]],'..'!$B$2:$D$569000,3,),"")</f>
        <v/>
      </c>
      <c r="G1782" s="24" t="str">
        <f>IF(H1782=AF1782,"", "Error MC")</f>
        <v>Error MC</v>
      </c>
      <c r="H1782" s="62"/>
      <c r="I1782" s="54">
        <f>+Tabla1[[#This Row],[MC]]*Tabla1[[#This Row],[Pedido]]*Tabla1[[#This Row],[PVC ]]</f>
        <v>0</v>
      </c>
      <c r="J1782" s="26">
        <v>0.21</v>
      </c>
      <c r="K1782" s="63"/>
      <c r="L1782" s="28" t="s">
        <v>17</v>
      </c>
      <c r="M1782" s="53">
        <v>57208.909</v>
      </c>
      <c r="N1782" s="64" t="str">
        <f>+IF(Tabla1[[#This Row],[F PMPI]]="SÍ","No","Sí")</f>
        <v>No</v>
      </c>
      <c r="O1782" s="65">
        <f>+Tabla1[[#This Row],[PVL]]*1.055</f>
        <v>60355.398994999996</v>
      </c>
      <c r="P1782" s="65">
        <f>+Tabla1[[#This Row],[PVL]]*1.43</f>
        <v>81808.73986999999</v>
      </c>
      <c r="Q1782" s="66" t="str">
        <f>+HYPERLINK(Tabla1[[#This Row],[PAG]])</f>
        <v>https://todomusica.com.ar/ukeleles/7329-light-blue.html</v>
      </c>
      <c r="R1782" s="67"/>
      <c r="S1782" s="68"/>
      <c r="T1782" s="69"/>
      <c r="U1782" s="69"/>
      <c r="V1782" s="69"/>
      <c r="W1782" s="69"/>
      <c r="X1782" s="69"/>
      <c r="Y1782" s="35"/>
      <c r="Z1782" s="35" t="s">
        <v>25766</v>
      </c>
      <c r="AA1782" s="36">
        <v>1</v>
      </c>
      <c r="AB1782" s="35" t="s">
        <v>9849</v>
      </c>
      <c r="AC1782" s="35" t="str">
        <f>+IF(Tabla1[[#This Row],[STK]]="no","Sin STK", "STK disponible")</f>
        <v>STK disponible</v>
      </c>
      <c r="AD1782" s="35">
        <f>+I1782*J1782</f>
        <v>0</v>
      </c>
      <c r="AE1782" s="35">
        <f>+I1782*K1782</f>
        <v>0</v>
      </c>
      <c r="AF1782" s="36">
        <f>IF(Tabla1[[#This Row],[ref pack]]=1,Tabla1[[#This Row],[Pedido]],LCM(Tabla1[[#This Row],[MC VIEJO]],Tabla1[[#This Row],[Pedido]]))</f>
        <v>1</v>
      </c>
      <c r="AG1782" s="36">
        <f>+VLOOKUP(Tabla1[[#This Row],[Artículo]],'.'!$B$2:$D$11481,3,)</f>
        <v>1</v>
      </c>
      <c r="AH1782" s="37" t="str">
        <f>+IFERROR(SEARCH("pack",Tabla1[[#This Row],[PACK]]),"")</f>
        <v/>
      </c>
    </row>
    <row r="1783" spans="1:34" ht="24" customHeight="1" x14ac:dyDescent="0.2">
      <c r="A1783" s="50" t="s">
        <v>3226</v>
      </c>
      <c r="B1783" s="60" t="s">
        <v>3356</v>
      </c>
      <c r="C1783" s="61" t="s">
        <v>3357</v>
      </c>
      <c r="D1783" s="52" t="s">
        <v>9841</v>
      </c>
      <c r="E1783" s="53">
        <v>32606.959999999999</v>
      </c>
      <c r="F1783" s="23" t="str">
        <f>+IFERROR(VLOOKUP(Tabla1[[#This Row],[Artículo]],'..'!$B$2:$D$569000,3,),"")</f>
        <v/>
      </c>
      <c r="G1783" s="24" t="str">
        <f>IF(H1783=AF1783,"", "Error MC")</f>
        <v>Error MC</v>
      </c>
      <c r="H1783" s="62"/>
      <c r="I1783" s="54">
        <f>+Tabla1[[#This Row],[MC]]*Tabla1[[#This Row],[Pedido]]*Tabla1[[#This Row],[PVC ]]</f>
        <v>0</v>
      </c>
      <c r="J1783" s="26">
        <v>0.21</v>
      </c>
      <c r="K1783" s="63"/>
      <c r="L1783" s="28" t="s">
        <v>17</v>
      </c>
      <c r="M1783" s="53">
        <v>57208.909</v>
      </c>
      <c r="N1783" s="64" t="str">
        <f>+IF(Tabla1[[#This Row],[F PMPI]]="SÍ","No","Sí")</f>
        <v>No</v>
      </c>
      <c r="O1783" s="65">
        <f>+Tabla1[[#This Row],[PVL]]*1.055</f>
        <v>60355.398994999996</v>
      </c>
      <c r="P1783" s="65">
        <f>+Tabla1[[#This Row],[PVL]]*1.43</f>
        <v>81808.73986999999</v>
      </c>
      <c r="Q1783" s="66" t="str">
        <f>+HYPERLINK(Tabla1[[#This Row],[PAG]])</f>
        <v>https://todomusica.com.ar/ukeleles/7332-orange.html</v>
      </c>
      <c r="R1783" s="67"/>
      <c r="S1783" s="68"/>
      <c r="T1783" s="69"/>
      <c r="U1783" s="69"/>
      <c r="V1783" s="69"/>
      <c r="W1783" s="69"/>
      <c r="X1783" s="69"/>
      <c r="Y1783" s="35"/>
      <c r="Z1783" s="35" t="s">
        <v>25767</v>
      </c>
      <c r="AA1783" s="36">
        <v>1</v>
      </c>
      <c r="AB1783" s="35" t="s">
        <v>9849</v>
      </c>
      <c r="AC1783" s="35" t="str">
        <f>+IF(Tabla1[[#This Row],[STK]]="no","Sin STK", "STK disponible")</f>
        <v>STK disponible</v>
      </c>
      <c r="AD1783" s="35">
        <f>+I1783*J1783</f>
        <v>0</v>
      </c>
      <c r="AE1783" s="35">
        <f>+I1783*K1783</f>
        <v>0</v>
      </c>
      <c r="AF1783" s="36">
        <f>IF(Tabla1[[#This Row],[ref pack]]=1,Tabla1[[#This Row],[Pedido]],LCM(Tabla1[[#This Row],[MC VIEJO]],Tabla1[[#This Row],[Pedido]]))</f>
        <v>1</v>
      </c>
      <c r="AG1783" s="36">
        <f>+VLOOKUP(Tabla1[[#This Row],[Artículo]],'.'!$B$2:$D$11481,3,)</f>
        <v>1</v>
      </c>
      <c r="AH1783" s="37" t="str">
        <f>+IFERROR(SEARCH("pack",Tabla1[[#This Row],[PACK]]),"")</f>
        <v/>
      </c>
    </row>
    <row r="1784" spans="1:34" ht="24" customHeight="1" x14ac:dyDescent="0.2">
      <c r="A1784" s="50" t="s">
        <v>3226</v>
      </c>
      <c r="B1784" s="60" t="s">
        <v>3358</v>
      </c>
      <c r="C1784" s="61" t="s">
        <v>3359</v>
      </c>
      <c r="D1784" s="52" t="s">
        <v>9841</v>
      </c>
      <c r="E1784" s="53">
        <v>32606.959999999999</v>
      </c>
      <c r="F1784" s="23" t="str">
        <f>+IFERROR(VLOOKUP(Tabla1[[#This Row],[Artículo]],'..'!$B$2:$D$569000,3,),"")</f>
        <v/>
      </c>
      <c r="G1784" s="24" t="str">
        <f>IF(H1784=AF1784,"", "Error MC")</f>
        <v>Error MC</v>
      </c>
      <c r="H1784" s="62"/>
      <c r="I1784" s="54">
        <f>+Tabla1[[#This Row],[MC]]*Tabla1[[#This Row],[Pedido]]*Tabla1[[#This Row],[PVC ]]</f>
        <v>0</v>
      </c>
      <c r="J1784" s="26">
        <v>0.21</v>
      </c>
      <c r="K1784" s="63"/>
      <c r="L1784" s="28" t="s">
        <v>17</v>
      </c>
      <c r="M1784" s="53">
        <v>57208.909</v>
      </c>
      <c r="N1784" s="64" t="str">
        <f>+IF(Tabla1[[#This Row],[F PMPI]]="SÍ","No","Sí")</f>
        <v>No</v>
      </c>
      <c r="O1784" s="65">
        <f>+Tabla1[[#This Row],[PVL]]*1.055</f>
        <v>60355.398994999996</v>
      </c>
      <c r="P1784" s="65">
        <f>+Tabla1[[#This Row],[PVL]]*1.43</f>
        <v>81808.73986999999</v>
      </c>
      <c r="Q1784" s="66" t="str">
        <f>+HYPERLINK(Tabla1[[#This Row],[PAG]])</f>
        <v>https://todomusica.com.ar/ukeleles/7331-purple.html</v>
      </c>
      <c r="R1784" s="67"/>
      <c r="S1784" s="68"/>
      <c r="T1784" s="69"/>
      <c r="U1784" s="69"/>
      <c r="V1784" s="69"/>
      <c r="W1784" s="69"/>
      <c r="X1784" s="69"/>
      <c r="Y1784" s="35"/>
      <c r="Z1784" s="35" t="s">
        <v>25768</v>
      </c>
      <c r="AA1784" s="36">
        <v>1</v>
      </c>
      <c r="AB1784" s="35" t="s">
        <v>9849</v>
      </c>
      <c r="AC1784" s="35" t="str">
        <f>+IF(Tabla1[[#This Row],[STK]]="no","Sin STK", "STK disponible")</f>
        <v>STK disponible</v>
      </c>
      <c r="AD1784" s="35">
        <f>+I1784*J1784</f>
        <v>0</v>
      </c>
      <c r="AE1784" s="35">
        <f>+I1784*K1784</f>
        <v>0</v>
      </c>
      <c r="AF1784" s="36">
        <f>IF(Tabla1[[#This Row],[ref pack]]=1,Tabla1[[#This Row],[Pedido]],LCM(Tabla1[[#This Row],[MC VIEJO]],Tabla1[[#This Row],[Pedido]]))</f>
        <v>1</v>
      </c>
      <c r="AG1784" s="36">
        <f>+VLOOKUP(Tabla1[[#This Row],[Artículo]],'.'!$B$2:$D$11481,3,)</f>
        <v>1</v>
      </c>
      <c r="AH1784" s="37" t="str">
        <f>+IFERROR(SEARCH("pack",Tabla1[[#This Row],[PACK]]),"")</f>
        <v/>
      </c>
    </row>
    <row r="1785" spans="1:34" ht="24" customHeight="1" x14ac:dyDescent="0.2">
      <c r="A1785" s="50" t="s">
        <v>3226</v>
      </c>
      <c r="B1785" s="60" t="s">
        <v>3360</v>
      </c>
      <c r="C1785" s="61" t="s">
        <v>3361</v>
      </c>
      <c r="D1785" s="52" t="s">
        <v>9841</v>
      </c>
      <c r="E1785" s="53">
        <v>32606.959999999999</v>
      </c>
      <c r="F1785" s="23" t="str">
        <f>+IFERROR(VLOOKUP(Tabla1[[#This Row],[Artículo]],'..'!$B$2:$D$569000,3,),"")</f>
        <v/>
      </c>
      <c r="G1785" s="24" t="str">
        <f>IF(H1785=AF1785,"", "Error MC")</f>
        <v>Error MC</v>
      </c>
      <c r="H1785" s="62"/>
      <c r="I1785" s="54">
        <f>+Tabla1[[#This Row],[MC]]*Tabla1[[#This Row],[Pedido]]*Tabla1[[#This Row],[PVC ]]</f>
        <v>0</v>
      </c>
      <c r="J1785" s="26">
        <v>0.21</v>
      </c>
      <c r="K1785" s="63"/>
      <c r="L1785" s="28" t="s">
        <v>17</v>
      </c>
      <c r="M1785" s="53">
        <v>57208.909</v>
      </c>
      <c r="N1785" s="64" t="str">
        <f>+IF(Tabla1[[#This Row],[F PMPI]]="SÍ","No","Sí")</f>
        <v>No</v>
      </c>
      <c r="O1785" s="65">
        <f>+Tabla1[[#This Row],[PVL]]*1.055</f>
        <v>60355.398994999996</v>
      </c>
      <c r="P1785" s="65">
        <f>+Tabla1[[#This Row],[PVL]]*1.43</f>
        <v>81808.73986999999</v>
      </c>
      <c r="Q1785" s="66" t="str">
        <f>+HYPERLINK(Tabla1[[#This Row],[PAG]])</f>
        <v>https://todomusica.com.ar/ukeleles/7333-yellow.html</v>
      </c>
      <c r="R1785" s="67"/>
      <c r="S1785" s="68"/>
      <c r="T1785" s="69"/>
      <c r="U1785" s="69"/>
      <c r="V1785" s="69"/>
      <c r="W1785" s="69"/>
      <c r="X1785" s="69"/>
      <c r="Y1785" s="35"/>
      <c r="Z1785" s="35" t="s">
        <v>25769</v>
      </c>
      <c r="AA1785" s="36">
        <v>1</v>
      </c>
      <c r="AB1785" s="35" t="s">
        <v>9849</v>
      </c>
      <c r="AC1785" s="35" t="str">
        <f>+IF(Tabla1[[#This Row],[STK]]="no","Sin STK", "STK disponible")</f>
        <v>STK disponible</v>
      </c>
      <c r="AD1785" s="35">
        <f>+I1785*J1785</f>
        <v>0</v>
      </c>
      <c r="AE1785" s="35">
        <f>+I1785*K1785</f>
        <v>0</v>
      </c>
      <c r="AF1785" s="36">
        <f>IF(Tabla1[[#This Row],[ref pack]]=1,Tabla1[[#This Row],[Pedido]],LCM(Tabla1[[#This Row],[MC VIEJO]],Tabla1[[#This Row],[Pedido]]))</f>
        <v>1</v>
      </c>
      <c r="AG1785" s="36">
        <f>+VLOOKUP(Tabla1[[#This Row],[Artículo]],'.'!$B$2:$D$11481,3,)</f>
        <v>1</v>
      </c>
      <c r="AH1785" s="37" t="str">
        <f>+IFERROR(SEARCH("pack",Tabla1[[#This Row],[PACK]]),"")</f>
        <v/>
      </c>
    </row>
    <row r="1786" spans="1:34" ht="24" customHeight="1" x14ac:dyDescent="0.2">
      <c r="A1786" s="50" t="s">
        <v>17791</v>
      </c>
      <c r="B1786" s="60" t="s">
        <v>23949</v>
      </c>
      <c r="C1786" s="61" t="s">
        <v>23950</v>
      </c>
      <c r="D1786" s="52" t="s">
        <v>9842</v>
      </c>
      <c r="E1786" s="53">
        <v>1096.8</v>
      </c>
      <c r="F1786" s="23" t="str">
        <f>+IFERROR(VLOOKUP(Tabla1[[#This Row],[Artículo]],'..'!$B$2:$D$569000,3,),"")</f>
        <v/>
      </c>
      <c r="G1786" s="24" t="e">
        <f>IF(H1786=AF1786,"", "Error MC")</f>
        <v>#N/A</v>
      </c>
      <c r="H1786" s="62"/>
      <c r="I1786" s="54">
        <f>+Tabla1[[#This Row],[MC]]*Tabla1[[#This Row],[Pedido]]*Tabla1[[#This Row],[PVC ]]</f>
        <v>0</v>
      </c>
      <c r="J1786" s="26">
        <v>0.21</v>
      </c>
      <c r="K1786" s="63"/>
      <c r="L1786" s="28" t="s">
        <v>17</v>
      </c>
      <c r="M1786" s="53">
        <v>1924.336</v>
      </c>
      <c r="N1786" s="64" t="str">
        <f>+IF(Tabla1[[#This Row],[F PMPI]]="SÍ","No","Sí")</f>
        <v>No</v>
      </c>
      <c r="O1786" s="65">
        <f>+Tabla1[[#This Row],[PVL]]*1.055</f>
        <v>2030.1744799999999</v>
      </c>
      <c r="P1786" s="65">
        <f>+Tabla1[[#This Row],[PVL]]*1.43</f>
        <v>2751.8004799999999</v>
      </c>
      <c r="Q1786" s="66" t="str">
        <f>+HYPERLINK(Tabla1[[#This Row],[PAG]])</f>
        <v/>
      </c>
      <c r="R1786" s="67"/>
      <c r="S1786" s="68"/>
      <c r="T1786" s="69"/>
      <c r="U1786" s="69"/>
      <c r="V1786" s="69"/>
      <c r="W1786" s="69"/>
      <c r="X1786" s="69"/>
      <c r="Y1786" s="35"/>
      <c r="Z1786" s="35" t="s">
        <v>65</v>
      </c>
      <c r="AA1786" s="36">
        <v>1</v>
      </c>
      <c r="AB1786" s="35" t="s">
        <v>9849</v>
      </c>
      <c r="AC1786" s="35" t="str">
        <f>+IF(Tabla1[[#This Row],[STK]]="no","Sin STK", "STK disponible")</f>
        <v>STK disponible</v>
      </c>
      <c r="AD1786" s="35">
        <f>+I1786*J1786</f>
        <v>0</v>
      </c>
      <c r="AE1786" s="35">
        <f>+I1786*K1786</f>
        <v>0</v>
      </c>
      <c r="AF1786" s="36" t="e">
        <f>IF(Tabla1[[#This Row],[ref pack]]=1,Tabla1[[#This Row],[Pedido]],LCM(Tabla1[[#This Row],[MC VIEJO]],Tabla1[[#This Row],[Pedido]]))</f>
        <v>#N/A</v>
      </c>
      <c r="AG1786" s="36" t="e">
        <f>+VLOOKUP(Tabla1[[#This Row],[Artículo]],'.'!$B$2:$D$11481,3,)</f>
        <v>#N/A</v>
      </c>
      <c r="AH1786" s="37" t="str">
        <f>+IFERROR(SEARCH("pack",Tabla1[[#This Row],[PACK]]),"")</f>
        <v/>
      </c>
    </row>
    <row r="1787" spans="1:34" ht="24" customHeight="1" x14ac:dyDescent="0.2">
      <c r="A1787" s="50" t="s">
        <v>17791</v>
      </c>
      <c r="B1787" s="60" t="s">
        <v>23951</v>
      </c>
      <c r="C1787" s="61" t="s">
        <v>23952</v>
      </c>
      <c r="D1787" s="52" t="s">
        <v>9842</v>
      </c>
      <c r="E1787" s="53">
        <v>446.74799999999999</v>
      </c>
      <c r="F1787" s="23" t="str">
        <f>+IFERROR(VLOOKUP(Tabla1[[#This Row],[Artículo]],'..'!$B$2:$D$569000,3,),"")</f>
        <v/>
      </c>
      <c r="G1787" s="24" t="e">
        <f>IF(H1787=AF1787,"", "Error MC")</f>
        <v>#N/A</v>
      </c>
      <c r="H1787" s="62"/>
      <c r="I1787" s="54">
        <f>+Tabla1[[#This Row],[MC]]*Tabla1[[#This Row],[Pedido]]*Tabla1[[#This Row],[PVC ]]</f>
        <v>0</v>
      </c>
      <c r="J1787" s="26">
        <v>0.21</v>
      </c>
      <c r="K1787" s="63"/>
      <c r="L1787" s="28" t="s">
        <v>17</v>
      </c>
      <c r="M1787" s="53">
        <v>783.81899999999996</v>
      </c>
      <c r="N1787" s="64" t="str">
        <f>+IF(Tabla1[[#This Row],[F PMPI]]="SÍ","No","Sí")</f>
        <v>No</v>
      </c>
      <c r="O1787" s="65">
        <f>+Tabla1[[#This Row],[PVL]]*1.055</f>
        <v>826.92904499999986</v>
      </c>
      <c r="P1787" s="65">
        <f>+Tabla1[[#This Row],[PVL]]*1.43</f>
        <v>1120.8611699999999</v>
      </c>
      <c r="Q1787" s="66" t="str">
        <f>+HYPERLINK(Tabla1[[#This Row],[PAG]])</f>
        <v/>
      </c>
      <c r="R1787" s="67"/>
      <c r="S1787" s="68"/>
      <c r="T1787" s="69"/>
      <c r="U1787" s="69"/>
      <c r="V1787" s="69"/>
      <c r="W1787" s="69"/>
      <c r="X1787" s="69"/>
      <c r="Y1787" s="35"/>
      <c r="Z1787" s="35" t="s">
        <v>65</v>
      </c>
      <c r="AA1787" s="36">
        <v>12</v>
      </c>
      <c r="AB1787" s="35" t="s">
        <v>9849</v>
      </c>
      <c r="AC1787" s="35" t="str">
        <f>+IF(Tabla1[[#This Row],[STK]]="no","Sin STK", "STK disponible")</f>
        <v>STK disponible</v>
      </c>
      <c r="AD1787" s="35">
        <f>+I1787*J1787</f>
        <v>0</v>
      </c>
      <c r="AE1787" s="35">
        <f>+I1787*K1787</f>
        <v>0</v>
      </c>
      <c r="AF1787" s="36" t="e">
        <f>IF(Tabla1[[#This Row],[ref pack]]=1,Tabla1[[#This Row],[Pedido]],LCM(Tabla1[[#This Row],[MC VIEJO]],Tabla1[[#This Row],[Pedido]]))</f>
        <v>#N/A</v>
      </c>
      <c r="AG1787" s="36" t="e">
        <f>+VLOOKUP(Tabla1[[#This Row],[Artículo]],'.'!$B$2:$D$11481,3,)</f>
        <v>#N/A</v>
      </c>
      <c r="AH1787" s="37" t="str">
        <f>+IFERROR(SEARCH("pack",Tabla1[[#This Row],[PACK]]),"")</f>
        <v/>
      </c>
    </row>
    <row r="1788" spans="1:34" ht="24" customHeight="1" x14ac:dyDescent="0.2">
      <c r="A1788" s="50" t="s">
        <v>17791</v>
      </c>
      <c r="B1788" s="60" t="s">
        <v>23953</v>
      </c>
      <c r="C1788" s="61" t="s">
        <v>23954</v>
      </c>
      <c r="D1788" s="52" t="s">
        <v>9842</v>
      </c>
      <c r="E1788" s="53">
        <v>4062.52</v>
      </c>
      <c r="F1788" s="23" t="str">
        <f>+IFERROR(VLOOKUP(Tabla1[[#This Row],[Artículo]],'..'!$B$2:$D$569000,3,),"")</f>
        <v/>
      </c>
      <c r="G1788" s="24" t="e">
        <f>IF(H1788=AF1788,"", "Error MC")</f>
        <v>#N/A</v>
      </c>
      <c r="H1788" s="62"/>
      <c r="I1788" s="54">
        <f>+Tabla1[[#This Row],[MC]]*Tabla1[[#This Row],[Pedido]]*Tabla1[[#This Row],[PVC ]]</f>
        <v>0</v>
      </c>
      <c r="J1788" s="26">
        <v>0.21</v>
      </c>
      <c r="K1788" s="63"/>
      <c r="L1788" s="28" t="s">
        <v>17</v>
      </c>
      <c r="M1788" s="53">
        <v>7127.6909999999998</v>
      </c>
      <c r="N1788" s="64" t="str">
        <f>+IF(Tabla1[[#This Row],[F PMPI]]="SÍ","No","Sí")</f>
        <v>No</v>
      </c>
      <c r="O1788" s="65">
        <f>+Tabla1[[#This Row],[PVL]]*1.055</f>
        <v>7519.7140049999989</v>
      </c>
      <c r="P1788" s="65">
        <f>+Tabla1[[#This Row],[PVL]]*1.43</f>
        <v>10192.598129999998</v>
      </c>
      <c r="Q1788" s="66" t="str">
        <f>+HYPERLINK(Tabla1[[#This Row],[PAG]])</f>
        <v>http://www.todomusica.com.ar/correas-y-colgantes/5105-mstbbarbedg.html</v>
      </c>
      <c r="R1788" s="67"/>
      <c r="S1788" s="68"/>
      <c r="T1788" s="69"/>
      <c r="U1788" s="69"/>
      <c r="V1788" s="69"/>
      <c r="W1788" s="69"/>
      <c r="X1788" s="69"/>
      <c r="Y1788" s="35"/>
      <c r="Z1788" s="35" t="s">
        <v>25770</v>
      </c>
      <c r="AA1788" s="36">
        <v>3</v>
      </c>
      <c r="AB1788" s="35" t="s">
        <v>9849</v>
      </c>
      <c r="AC1788" s="35" t="str">
        <f>+IF(Tabla1[[#This Row],[STK]]="no","Sin STK", "STK disponible")</f>
        <v>STK disponible</v>
      </c>
      <c r="AD1788" s="35">
        <f>+I1788*J1788</f>
        <v>0</v>
      </c>
      <c r="AE1788" s="35">
        <f>+I1788*K1788</f>
        <v>0</v>
      </c>
      <c r="AF1788" s="36" t="e">
        <f>IF(Tabla1[[#This Row],[ref pack]]=1,Tabla1[[#This Row],[Pedido]],LCM(Tabla1[[#This Row],[MC VIEJO]],Tabla1[[#This Row],[Pedido]]))</f>
        <v>#N/A</v>
      </c>
      <c r="AG1788" s="36" t="e">
        <f>+VLOOKUP(Tabla1[[#This Row],[Artículo]],'.'!$B$2:$D$11481,3,)</f>
        <v>#N/A</v>
      </c>
      <c r="AH1788" s="37" t="str">
        <f>+IFERROR(SEARCH("pack",Tabla1[[#This Row],[PACK]]),"")</f>
        <v/>
      </c>
    </row>
    <row r="1789" spans="1:34" ht="24" customHeight="1" x14ac:dyDescent="0.2">
      <c r="A1789" s="50" t="s">
        <v>17791</v>
      </c>
      <c r="B1789" s="60" t="s">
        <v>23955</v>
      </c>
      <c r="C1789" s="61" t="s">
        <v>23956</v>
      </c>
      <c r="D1789" s="52" t="s">
        <v>9842</v>
      </c>
      <c r="E1789" s="53">
        <v>5228.7700000000004</v>
      </c>
      <c r="F1789" s="23" t="str">
        <f>+IFERROR(VLOOKUP(Tabla1[[#This Row],[Artículo]],'..'!$B$2:$D$569000,3,),"")</f>
        <v/>
      </c>
      <c r="G1789" s="24" t="e">
        <f>IF(H1789=AF1789,"", "Error MC")</f>
        <v>#N/A</v>
      </c>
      <c r="H1789" s="62"/>
      <c r="I1789" s="54">
        <f>+Tabla1[[#This Row],[MC]]*Tabla1[[#This Row],[Pedido]]*Tabla1[[#This Row],[PVC ]]</f>
        <v>0</v>
      </c>
      <c r="J1789" s="26">
        <v>0.21</v>
      </c>
      <c r="K1789" s="63"/>
      <c r="L1789" s="28" t="s">
        <v>17</v>
      </c>
      <c r="M1789" s="53">
        <v>9173.8770000000004</v>
      </c>
      <c r="N1789" s="64" t="str">
        <f>+IF(Tabla1[[#This Row],[F PMPI]]="SÍ","No","Sí")</f>
        <v>No</v>
      </c>
      <c r="O1789" s="65">
        <f>+Tabla1[[#This Row],[PVL]]*1.055</f>
        <v>9678.440235</v>
      </c>
      <c r="P1789" s="65">
        <f>+Tabla1[[#This Row],[PVL]]*1.43</f>
        <v>13118.644109999999</v>
      </c>
      <c r="Q1789" s="66" t="str">
        <f>+HYPERLINK(Tabla1[[#This Row],[PAG]])</f>
        <v>http://www.todomusica.com.ar/correas-y-colgantes/5207-mstbspiderwb.html</v>
      </c>
      <c r="R1789" s="67"/>
      <c r="S1789" s="68"/>
      <c r="T1789" s="69"/>
      <c r="U1789" s="69"/>
      <c r="V1789" s="69"/>
      <c r="W1789" s="69"/>
      <c r="X1789" s="69"/>
      <c r="Y1789" s="35"/>
      <c r="Z1789" s="35" t="s">
        <v>25771</v>
      </c>
      <c r="AA1789" s="36">
        <v>3</v>
      </c>
      <c r="AB1789" s="35" t="s">
        <v>9849</v>
      </c>
      <c r="AC1789" s="35" t="str">
        <f>+IF(Tabla1[[#This Row],[STK]]="no","Sin STK", "STK disponible")</f>
        <v>STK disponible</v>
      </c>
      <c r="AD1789" s="35">
        <f>+I1789*J1789</f>
        <v>0</v>
      </c>
      <c r="AE1789" s="35">
        <f>+I1789*K1789</f>
        <v>0</v>
      </c>
      <c r="AF1789" s="36" t="e">
        <f>IF(Tabla1[[#This Row],[ref pack]]=1,Tabla1[[#This Row],[Pedido]],LCM(Tabla1[[#This Row],[MC VIEJO]],Tabla1[[#This Row],[Pedido]]))</f>
        <v>#N/A</v>
      </c>
      <c r="AG1789" s="36" t="e">
        <f>+VLOOKUP(Tabla1[[#This Row],[Artículo]],'.'!$B$2:$D$11481,3,)</f>
        <v>#N/A</v>
      </c>
      <c r="AH1789" s="37" t="str">
        <f>+IFERROR(SEARCH("pack",Tabla1[[#This Row],[PACK]]),"")</f>
        <v/>
      </c>
    </row>
    <row r="1790" spans="1:34" ht="24" customHeight="1" x14ac:dyDescent="0.2">
      <c r="A1790" s="50" t="s">
        <v>3362</v>
      </c>
      <c r="B1790" s="60" t="s">
        <v>3365</v>
      </c>
      <c r="C1790" s="61" t="s">
        <v>3366</v>
      </c>
      <c r="D1790" s="52" t="s">
        <v>9842</v>
      </c>
      <c r="E1790" s="53">
        <v>9445.18</v>
      </c>
      <c r="F1790" s="23" t="str">
        <f>+IFERROR(VLOOKUP(Tabla1[[#This Row],[Artículo]],'..'!$B$2:$D$569000,3,),"")</f>
        <v/>
      </c>
      <c r="G1790" s="24" t="str">
        <f>IF(H1790=AF1790,"", "Error MC")</f>
        <v>Error MC</v>
      </c>
      <c r="H1790" s="62"/>
      <c r="I1790" s="54">
        <f>+Tabla1[[#This Row],[MC]]*Tabla1[[#This Row],[Pedido]]*Tabla1[[#This Row],[PVC ]]</f>
        <v>0</v>
      </c>
      <c r="J1790" s="26">
        <v>0.21</v>
      </c>
      <c r="K1790" s="63"/>
      <c r="L1790" s="28" t="s">
        <v>17</v>
      </c>
      <c r="M1790" s="53">
        <v>16571.566999999999</v>
      </c>
      <c r="N1790" s="64" t="str">
        <f>+IF(Tabla1[[#This Row],[F PMPI]]="SÍ","No","Sí")</f>
        <v>Sí</v>
      </c>
      <c r="O1790" s="65">
        <f>+Tabla1[[#This Row],[PVL]]*1.055</f>
        <v>17483.003184999998</v>
      </c>
      <c r="P1790" s="65">
        <f>+Tabla1[[#This Row],[PVL]]*1.43</f>
        <v>23697.340809999998</v>
      </c>
      <c r="Q1790" s="66" t="str">
        <f>+HYPERLINK(Tabla1[[#This Row],[PAG]])</f>
        <v/>
      </c>
      <c r="R1790" s="67"/>
      <c r="S1790" s="68"/>
      <c r="T1790" s="69"/>
      <c r="U1790" s="69"/>
      <c r="V1790" s="69"/>
      <c r="W1790" s="69"/>
      <c r="X1790" s="69"/>
      <c r="Y1790" s="35"/>
      <c r="Z1790" s="35" t="s">
        <v>65</v>
      </c>
      <c r="AA1790" s="36">
        <v>1</v>
      </c>
      <c r="AB1790" s="35" t="s">
        <v>27</v>
      </c>
      <c r="AC1790" s="35" t="str">
        <f>+IF(Tabla1[[#This Row],[STK]]="no","Sin STK", "STK disponible")</f>
        <v>STK disponible</v>
      </c>
      <c r="AD1790" s="35">
        <f>+I1790*J1790</f>
        <v>0</v>
      </c>
      <c r="AE1790" s="35">
        <f>+I1790*K1790</f>
        <v>0</v>
      </c>
      <c r="AF1790" s="36">
        <f>IF(Tabla1[[#This Row],[ref pack]]=1,Tabla1[[#This Row],[Pedido]],LCM(Tabla1[[#This Row],[MC VIEJO]],Tabla1[[#This Row],[Pedido]]))</f>
        <v>1</v>
      </c>
      <c r="AG1790" s="36">
        <f>+VLOOKUP(Tabla1[[#This Row],[Artículo]],'.'!$B$2:$D$11481,3,)</f>
        <v>1</v>
      </c>
      <c r="AH1790" s="37" t="str">
        <f>+IFERROR(SEARCH("pack",Tabla1[[#This Row],[PACK]]),"")</f>
        <v/>
      </c>
    </row>
    <row r="1791" spans="1:34" ht="24" customHeight="1" x14ac:dyDescent="0.2">
      <c r="A1791" s="50" t="s">
        <v>3362</v>
      </c>
      <c r="B1791" s="60" t="s">
        <v>3367</v>
      </c>
      <c r="C1791" s="61" t="s">
        <v>3368</v>
      </c>
      <c r="D1791" s="52" t="s">
        <v>9841</v>
      </c>
      <c r="E1791" s="53">
        <v>238169.34</v>
      </c>
      <c r="F1791" s="23" t="str">
        <f>+IFERROR(VLOOKUP(Tabla1[[#This Row],[Artículo]],'..'!$B$2:$D$569000,3,),"")</f>
        <v/>
      </c>
      <c r="G1791" s="24" t="str">
        <f>IF(H1791=AF1791,"", "Error MC")</f>
        <v>Error MC</v>
      </c>
      <c r="H1791" s="62"/>
      <c r="I1791" s="54">
        <f>+Tabla1[[#This Row],[MC]]*Tabla1[[#This Row],[Pedido]]*Tabla1[[#This Row],[PVC ]]</f>
        <v>0</v>
      </c>
      <c r="J1791" s="26">
        <v>0.105</v>
      </c>
      <c r="K1791" s="63"/>
      <c r="L1791" s="28" t="s">
        <v>17</v>
      </c>
      <c r="M1791" s="53">
        <v>381606.82199999999</v>
      </c>
      <c r="N1791" s="64" t="str">
        <f>+IF(Tabla1[[#This Row],[F PMPI]]="SÍ","No","Sí")</f>
        <v>Sí</v>
      </c>
      <c r="O1791" s="65">
        <f>+Tabla1[[#This Row],[PVL]]*1.055</f>
        <v>402595.19720999995</v>
      </c>
      <c r="P1791" s="65">
        <f>+Tabla1[[#This Row],[PVL]]*1.43</f>
        <v>545697.7554599999</v>
      </c>
      <c r="Q1791" s="66" t="str">
        <f>+HYPERLINK(Tabla1[[#This Row],[PAG]])</f>
        <v/>
      </c>
      <c r="R1791" s="67"/>
      <c r="S1791" s="68"/>
      <c r="T1791" s="69"/>
      <c r="U1791" s="69"/>
      <c r="V1791" s="69"/>
      <c r="W1791" s="69"/>
      <c r="X1791" s="69"/>
      <c r="Y1791" s="35"/>
      <c r="Z1791" s="35" t="s">
        <v>65</v>
      </c>
      <c r="AA1791" s="36">
        <v>1</v>
      </c>
      <c r="AB1791" s="35" t="s">
        <v>27</v>
      </c>
      <c r="AC1791" s="35" t="str">
        <f>+IF(Tabla1[[#This Row],[STK]]="no","Sin STK", "STK disponible")</f>
        <v>STK disponible</v>
      </c>
      <c r="AD1791" s="35">
        <f>+I1791*J1791</f>
        <v>0</v>
      </c>
      <c r="AE1791" s="35">
        <f>+I1791*K1791</f>
        <v>0</v>
      </c>
      <c r="AF1791" s="36">
        <f>IF(Tabla1[[#This Row],[ref pack]]=1,Tabla1[[#This Row],[Pedido]],LCM(Tabla1[[#This Row],[MC VIEJO]],Tabla1[[#This Row],[Pedido]]))</f>
        <v>1</v>
      </c>
      <c r="AG1791" s="36">
        <f>+VLOOKUP(Tabla1[[#This Row],[Artículo]],'.'!$B$2:$D$11481,3,)</f>
        <v>1</v>
      </c>
      <c r="AH1791" s="37" t="str">
        <f>+IFERROR(SEARCH("pack",Tabla1[[#This Row],[PACK]]),"")</f>
        <v/>
      </c>
    </row>
    <row r="1792" spans="1:34" ht="24" customHeight="1" x14ac:dyDescent="0.2">
      <c r="A1792" s="50" t="s">
        <v>3362</v>
      </c>
      <c r="B1792" s="60" t="s">
        <v>3369</v>
      </c>
      <c r="C1792" s="61" t="s">
        <v>3370</v>
      </c>
      <c r="D1792" s="52" t="s">
        <v>27</v>
      </c>
      <c r="E1792" s="53">
        <v>90650.29</v>
      </c>
      <c r="F1792" s="23" t="str">
        <f>+IFERROR(VLOOKUP(Tabla1[[#This Row],[Artículo]],'..'!$B$2:$D$569000,3,),"")</f>
        <v/>
      </c>
      <c r="G1792" s="24" t="str">
        <f>IF(H1792=AF1792,"", "Error MC")</f>
        <v>Error MC</v>
      </c>
      <c r="H1792" s="62"/>
      <c r="I1792" s="54">
        <f>+Tabla1[[#This Row],[MC]]*Tabla1[[#This Row],[Pedido]]*Tabla1[[#This Row],[PVC ]]</f>
        <v>0</v>
      </c>
      <c r="J1792" s="26">
        <v>0.105</v>
      </c>
      <c r="K1792" s="63"/>
      <c r="L1792" s="28" t="s">
        <v>17</v>
      </c>
      <c r="M1792" s="53">
        <v>145244.427</v>
      </c>
      <c r="N1792" s="64" t="str">
        <f>+IF(Tabla1[[#This Row],[F PMPI]]="SÍ","No","Sí")</f>
        <v>Sí</v>
      </c>
      <c r="O1792" s="65">
        <f>+Tabla1[[#This Row],[PVL]]*1.055</f>
        <v>153232.87048499999</v>
      </c>
      <c r="P1792" s="65">
        <f>+Tabla1[[#This Row],[PVL]]*1.43</f>
        <v>207699.53060999999</v>
      </c>
      <c r="Q1792" s="66" t="str">
        <f>+HYPERLINK(Tabla1[[#This Row],[PAG]])</f>
        <v/>
      </c>
      <c r="R1792" s="67"/>
      <c r="S1792" s="68"/>
      <c r="T1792" s="69"/>
      <c r="U1792" s="69"/>
      <c r="V1792" s="69"/>
      <c r="W1792" s="69"/>
      <c r="X1792" s="69"/>
      <c r="Y1792" s="35"/>
      <c r="Z1792" s="35" t="s">
        <v>65</v>
      </c>
      <c r="AA1792" s="36">
        <v>1</v>
      </c>
      <c r="AB1792" s="35" t="s">
        <v>27</v>
      </c>
      <c r="AC1792" s="35" t="str">
        <f>+IF(Tabla1[[#This Row],[STK]]="no","Sin STK", "STK disponible")</f>
        <v>Sin STK</v>
      </c>
      <c r="AD1792" s="35">
        <f>+I1792*J1792</f>
        <v>0</v>
      </c>
      <c r="AE1792" s="35">
        <f>+I1792*K1792</f>
        <v>0</v>
      </c>
      <c r="AF1792" s="36">
        <f>IF(Tabla1[[#This Row],[ref pack]]=1,Tabla1[[#This Row],[Pedido]],LCM(Tabla1[[#This Row],[MC VIEJO]],Tabla1[[#This Row],[Pedido]]))</f>
        <v>1</v>
      </c>
      <c r="AG1792" s="36">
        <f>+VLOOKUP(Tabla1[[#This Row],[Artículo]],'.'!$B$2:$D$11481,3,)</f>
        <v>1</v>
      </c>
      <c r="AH1792" s="37" t="str">
        <f>+IFERROR(SEARCH("pack",Tabla1[[#This Row],[PACK]]),"")</f>
        <v/>
      </c>
    </row>
    <row r="1793" spans="1:34" ht="24" customHeight="1" x14ac:dyDescent="0.2">
      <c r="A1793" s="50" t="s">
        <v>3362</v>
      </c>
      <c r="B1793" s="60" t="s">
        <v>3371</v>
      </c>
      <c r="C1793" s="61" t="s">
        <v>3372</v>
      </c>
      <c r="D1793" s="52" t="s">
        <v>27</v>
      </c>
      <c r="E1793" s="53">
        <v>113009.03</v>
      </c>
      <c r="F1793" s="23" t="str">
        <f>+IFERROR(VLOOKUP(Tabla1[[#This Row],[Artículo]],'..'!$B$2:$D$569000,3,),"")</f>
        <v/>
      </c>
      <c r="G1793" s="24" t="str">
        <f>IF(H1793=AF1793,"", "Error MC")</f>
        <v>Error MC</v>
      </c>
      <c r="H1793" s="62"/>
      <c r="I1793" s="54">
        <f>+Tabla1[[#This Row],[MC]]*Tabla1[[#This Row],[Pedido]]*Tabla1[[#This Row],[PVC ]]</f>
        <v>0</v>
      </c>
      <c r="J1793" s="26">
        <v>0.105</v>
      </c>
      <c r="K1793" s="63"/>
      <c r="L1793" s="28" t="s">
        <v>17</v>
      </c>
      <c r="M1793" s="53">
        <v>181068.71400000001</v>
      </c>
      <c r="N1793" s="64" t="str">
        <f>+IF(Tabla1[[#This Row],[F PMPI]]="SÍ","No","Sí")</f>
        <v>Sí</v>
      </c>
      <c r="O1793" s="65">
        <f>+Tabla1[[#This Row],[PVL]]*1.055</f>
        <v>191027.49327000001</v>
      </c>
      <c r="P1793" s="65">
        <f>+Tabla1[[#This Row],[PVL]]*1.43</f>
        <v>258928.26102000001</v>
      </c>
      <c r="Q1793" s="66" t="str">
        <f>+HYPERLINK(Tabla1[[#This Row],[PAG]])</f>
        <v/>
      </c>
      <c r="R1793" s="67"/>
      <c r="S1793" s="68"/>
      <c r="T1793" s="69"/>
      <c r="U1793" s="69"/>
      <c r="V1793" s="69"/>
      <c r="W1793" s="69"/>
      <c r="X1793" s="69"/>
      <c r="Y1793" s="35"/>
      <c r="Z1793" s="35" t="s">
        <v>65</v>
      </c>
      <c r="AA1793" s="36">
        <v>1</v>
      </c>
      <c r="AB1793" s="35" t="s">
        <v>27</v>
      </c>
      <c r="AC1793" s="35" t="str">
        <f>+IF(Tabla1[[#This Row],[STK]]="no","Sin STK", "STK disponible")</f>
        <v>Sin STK</v>
      </c>
      <c r="AD1793" s="35">
        <f>+I1793*J1793</f>
        <v>0</v>
      </c>
      <c r="AE1793" s="35">
        <f>+I1793*K1793</f>
        <v>0</v>
      </c>
      <c r="AF1793" s="36">
        <f>IF(Tabla1[[#This Row],[ref pack]]=1,Tabla1[[#This Row],[Pedido]],LCM(Tabla1[[#This Row],[MC VIEJO]],Tabla1[[#This Row],[Pedido]]))</f>
        <v>1</v>
      </c>
      <c r="AG1793" s="36">
        <f>+VLOOKUP(Tabla1[[#This Row],[Artículo]],'.'!$B$2:$D$11481,3,)</f>
        <v>1</v>
      </c>
      <c r="AH1793" s="37" t="str">
        <f>+IFERROR(SEARCH("pack",Tabla1[[#This Row],[PACK]]),"")</f>
        <v/>
      </c>
    </row>
    <row r="1794" spans="1:34" ht="24" customHeight="1" x14ac:dyDescent="0.2">
      <c r="A1794" s="50" t="s">
        <v>3362</v>
      </c>
      <c r="B1794" s="60" t="s">
        <v>3373</v>
      </c>
      <c r="C1794" s="61" t="s">
        <v>3374</v>
      </c>
      <c r="D1794" s="52" t="s">
        <v>27</v>
      </c>
      <c r="E1794" s="53">
        <v>31581.81</v>
      </c>
      <c r="F1794" s="23" t="str">
        <f>+IFERROR(VLOOKUP(Tabla1[[#This Row],[Artículo]],'..'!$B$2:$D$569000,3,),"")</f>
        <v/>
      </c>
      <c r="G1794" s="24" t="str">
        <f>IF(H1794=AF1794,"", "Error MC")</f>
        <v>Error MC</v>
      </c>
      <c r="H1794" s="62"/>
      <c r="I1794" s="54">
        <f>+Tabla1[[#This Row],[MC]]*Tabla1[[#This Row],[Pedido]]*Tabla1[[#This Row],[PVC ]]</f>
        <v>0</v>
      </c>
      <c r="J1794" s="26">
        <v>0.21</v>
      </c>
      <c r="K1794" s="63"/>
      <c r="L1794" s="28" t="s">
        <v>17</v>
      </c>
      <c r="M1794" s="53">
        <v>55410.28</v>
      </c>
      <c r="N1794" s="64" t="str">
        <f>+IF(Tabla1[[#This Row],[F PMPI]]="SÍ","No","Sí")</f>
        <v>Sí</v>
      </c>
      <c r="O1794" s="65">
        <f>+Tabla1[[#This Row],[PVL]]*1.055</f>
        <v>58457.845399999998</v>
      </c>
      <c r="P1794" s="65">
        <f>+Tabla1[[#This Row],[PVL]]*1.43</f>
        <v>79236.700400000002</v>
      </c>
      <c r="Q1794" s="66" t="str">
        <f>+HYPERLINK(Tabla1[[#This Row],[PAG]])</f>
        <v/>
      </c>
      <c r="R1794" s="67"/>
      <c r="S1794" s="68"/>
      <c r="T1794" s="69"/>
      <c r="U1794" s="69"/>
      <c r="V1794" s="69"/>
      <c r="W1794" s="69"/>
      <c r="X1794" s="69"/>
      <c r="Y1794" s="35"/>
      <c r="Z1794" s="35" t="s">
        <v>65</v>
      </c>
      <c r="AA1794" s="36">
        <v>1</v>
      </c>
      <c r="AB1794" s="35" t="s">
        <v>27</v>
      </c>
      <c r="AC1794" s="35" t="str">
        <f>+IF(Tabla1[[#This Row],[STK]]="no","Sin STK", "STK disponible")</f>
        <v>Sin STK</v>
      </c>
      <c r="AD1794" s="35">
        <f>+I1794*J1794</f>
        <v>0</v>
      </c>
      <c r="AE1794" s="35">
        <f>+I1794*K1794</f>
        <v>0</v>
      </c>
      <c r="AF1794" s="36">
        <f>IF(Tabla1[[#This Row],[ref pack]]=1,Tabla1[[#This Row],[Pedido]],LCM(Tabla1[[#This Row],[MC VIEJO]],Tabla1[[#This Row],[Pedido]]))</f>
        <v>1</v>
      </c>
      <c r="AG1794" s="36">
        <f>+VLOOKUP(Tabla1[[#This Row],[Artículo]],'.'!$B$2:$D$11481,3,)</f>
        <v>1</v>
      </c>
      <c r="AH1794" s="37" t="str">
        <f>+IFERROR(SEARCH("pack",Tabla1[[#This Row],[PACK]]),"")</f>
        <v/>
      </c>
    </row>
    <row r="1795" spans="1:34" ht="24" customHeight="1" x14ac:dyDescent="0.2">
      <c r="A1795" s="50" t="s">
        <v>3362</v>
      </c>
      <c r="B1795" s="60" t="s">
        <v>3375</v>
      </c>
      <c r="C1795" s="61" t="s">
        <v>3376</v>
      </c>
      <c r="D1795" s="52" t="s">
        <v>27</v>
      </c>
      <c r="E1795" s="53">
        <v>5483.51</v>
      </c>
      <c r="F1795" s="23" t="str">
        <f>+IFERROR(VLOOKUP(Tabla1[[#This Row],[Artículo]],'..'!$B$2:$D$569000,3,),"")</f>
        <v/>
      </c>
      <c r="G1795" s="24" t="str">
        <f>IF(H1795=AF1795,"", "Error MC")</f>
        <v>Error MC</v>
      </c>
      <c r="H1795" s="62"/>
      <c r="I1795" s="54">
        <f>+Tabla1[[#This Row],[MC]]*Tabla1[[#This Row],[Pedido]]*Tabla1[[#This Row],[PVC ]]</f>
        <v>0</v>
      </c>
      <c r="J1795" s="26">
        <v>0.21</v>
      </c>
      <c r="K1795" s="63"/>
      <c r="L1795" s="28" t="s">
        <v>17</v>
      </c>
      <c r="M1795" s="53">
        <v>9620.8189999999995</v>
      </c>
      <c r="N1795" s="64" t="str">
        <f>+IF(Tabla1[[#This Row],[F PMPI]]="SÍ","No","Sí")</f>
        <v>Sí</v>
      </c>
      <c r="O1795" s="65">
        <f>+Tabla1[[#This Row],[PVL]]*1.055</f>
        <v>10149.964044999999</v>
      </c>
      <c r="P1795" s="65">
        <f>+Tabla1[[#This Row],[PVL]]*1.43</f>
        <v>13757.771169999998</v>
      </c>
      <c r="Q1795" s="66" t="str">
        <f>+HYPERLINK(Tabla1[[#This Row],[PAG]])</f>
        <v/>
      </c>
      <c r="R1795" s="67"/>
      <c r="S1795" s="68"/>
      <c r="T1795" s="69"/>
      <c r="U1795" s="69"/>
      <c r="V1795" s="69"/>
      <c r="W1795" s="69"/>
      <c r="X1795" s="69"/>
      <c r="Y1795" s="35"/>
      <c r="Z1795" s="35" t="s">
        <v>65</v>
      </c>
      <c r="AA1795" s="36">
        <v>1</v>
      </c>
      <c r="AB1795" s="35" t="s">
        <v>27</v>
      </c>
      <c r="AC1795" s="35" t="str">
        <f>+IF(Tabla1[[#This Row],[STK]]="no","Sin STK", "STK disponible")</f>
        <v>Sin STK</v>
      </c>
      <c r="AD1795" s="35">
        <f>+I1795*J1795</f>
        <v>0</v>
      </c>
      <c r="AE1795" s="35">
        <f>+I1795*K1795</f>
        <v>0</v>
      </c>
      <c r="AF1795" s="36">
        <f>IF(Tabla1[[#This Row],[ref pack]]=1,Tabla1[[#This Row],[Pedido]],LCM(Tabla1[[#This Row],[MC VIEJO]],Tabla1[[#This Row],[Pedido]]))</f>
        <v>1</v>
      </c>
      <c r="AG1795" s="36">
        <f>+VLOOKUP(Tabla1[[#This Row],[Artículo]],'.'!$B$2:$D$11481,3,)</f>
        <v>1</v>
      </c>
      <c r="AH1795" s="37" t="str">
        <f>+IFERROR(SEARCH("pack",Tabla1[[#This Row],[PACK]]),"")</f>
        <v/>
      </c>
    </row>
    <row r="1796" spans="1:34" ht="24" customHeight="1" x14ac:dyDescent="0.2">
      <c r="A1796" s="50" t="s">
        <v>3362</v>
      </c>
      <c r="B1796" s="60" t="s">
        <v>3377</v>
      </c>
      <c r="C1796" s="61" t="s">
        <v>3378</v>
      </c>
      <c r="D1796" s="52" t="s">
        <v>27</v>
      </c>
      <c r="E1796" s="53">
        <v>7676.97</v>
      </c>
      <c r="F1796" s="23" t="str">
        <f>+IFERROR(VLOOKUP(Tabla1[[#This Row],[Artículo]],'..'!$B$2:$D$569000,3,),"")</f>
        <v/>
      </c>
      <c r="G1796" s="24" t="str">
        <f>IF(H1796=AF1796,"", "Error MC")</f>
        <v>Error MC</v>
      </c>
      <c r="H1796" s="62"/>
      <c r="I1796" s="54">
        <f>+Tabla1[[#This Row],[MC]]*Tabla1[[#This Row],[Pedido]]*Tabla1[[#This Row],[PVC ]]</f>
        <v>0</v>
      </c>
      <c r="J1796" s="26">
        <v>0.21</v>
      </c>
      <c r="K1796" s="63"/>
      <c r="L1796" s="28" t="s">
        <v>17</v>
      </c>
      <c r="M1796" s="53">
        <v>13469.248</v>
      </c>
      <c r="N1796" s="64" t="str">
        <f>+IF(Tabla1[[#This Row],[F PMPI]]="SÍ","No","Sí")</f>
        <v>Sí</v>
      </c>
      <c r="O1796" s="65">
        <f>+Tabla1[[#This Row],[PVL]]*1.055</f>
        <v>14210.056639999999</v>
      </c>
      <c r="P1796" s="65">
        <f>+Tabla1[[#This Row],[PVL]]*1.43</f>
        <v>19261.02464</v>
      </c>
      <c r="Q1796" s="66" t="str">
        <f>+HYPERLINK(Tabla1[[#This Row],[PAG]])</f>
        <v/>
      </c>
      <c r="R1796" s="67"/>
      <c r="S1796" s="68"/>
      <c r="T1796" s="69"/>
      <c r="U1796" s="69"/>
      <c r="V1796" s="69"/>
      <c r="W1796" s="69"/>
      <c r="X1796" s="69"/>
      <c r="Y1796" s="35"/>
      <c r="Z1796" s="35" t="s">
        <v>65</v>
      </c>
      <c r="AA1796" s="36">
        <v>1</v>
      </c>
      <c r="AB1796" s="35" t="s">
        <v>27</v>
      </c>
      <c r="AC1796" s="35" t="str">
        <f>+IF(Tabla1[[#This Row],[STK]]="no","Sin STK", "STK disponible")</f>
        <v>Sin STK</v>
      </c>
      <c r="AD1796" s="35">
        <f>+I1796*J1796</f>
        <v>0</v>
      </c>
      <c r="AE1796" s="35">
        <f>+I1796*K1796</f>
        <v>0</v>
      </c>
      <c r="AF1796" s="36">
        <f>IF(Tabla1[[#This Row],[ref pack]]=1,Tabla1[[#This Row],[Pedido]],LCM(Tabla1[[#This Row],[MC VIEJO]],Tabla1[[#This Row],[Pedido]]))</f>
        <v>1</v>
      </c>
      <c r="AG1796" s="36">
        <f>+VLOOKUP(Tabla1[[#This Row],[Artículo]],'.'!$B$2:$D$11481,3,)</f>
        <v>1</v>
      </c>
      <c r="AH1796" s="37" t="str">
        <f>+IFERROR(SEARCH("pack",Tabla1[[#This Row],[PACK]]),"")</f>
        <v/>
      </c>
    </row>
    <row r="1797" spans="1:34" ht="24" customHeight="1" x14ac:dyDescent="0.2">
      <c r="A1797" s="50" t="s">
        <v>3362</v>
      </c>
      <c r="B1797" s="60" t="s">
        <v>3379</v>
      </c>
      <c r="C1797" s="61" t="s">
        <v>3380</v>
      </c>
      <c r="D1797" s="52" t="s">
        <v>27</v>
      </c>
      <c r="E1797" s="53">
        <v>57028.71</v>
      </c>
      <c r="F1797" s="23" t="str">
        <f>+IFERROR(VLOOKUP(Tabla1[[#This Row],[Artículo]],'..'!$B$2:$D$569000,3,),"")</f>
        <v/>
      </c>
      <c r="G1797" s="24" t="str">
        <f>IF(H1797=AF1797,"", "Error MC")</f>
        <v>Error MC</v>
      </c>
      <c r="H1797" s="62"/>
      <c r="I1797" s="54">
        <f>+Tabla1[[#This Row],[MC]]*Tabla1[[#This Row],[Pedido]]*Tabla1[[#This Row],[PVC ]]</f>
        <v>0</v>
      </c>
      <c r="J1797" s="26">
        <v>0.21</v>
      </c>
      <c r="K1797" s="63"/>
      <c r="L1797" s="28" t="s">
        <v>17</v>
      </c>
      <c r="M1797" s="53">
        <v>100056.872</v>
      </c>
      <c r="N1797" s="64" t="str">
        <f>+IF(Tabla1[[#This Row],[F PMPI]]="SÍ","No","Sí")</f>
        <v>Sí</v>
      </c>
      <c r="O1797" s="65">
        <f>+Tabla1[[#This Row],[PVL]]*1.055</f>
        <v>105559.99996</v>
      </c>
      <c r="P1797" s="65">
        <f>+Tabla1[[#This Row],[PVL]]*1.43</f>
        <v>143081.32696000001</v>
      </c>
      <c r="Q1797" s="66" t="str">
        <f>+HYPERLINK(Tabla1[[#This Row],[PAG]])</f>
        <v/>
      </c>
      <c r="R1797" s="67"/>
      <c r="S1797" s="68"/>
      <c r="T1797" s="69"/>
      <c r="U1797" s="69"/>
      <c r="V1797" s="69"/>
      <c r="W1797" s="69"/>
      <c r="X1797" s="69"/>
      <c r="Y1797" s="35"/>
      <c r="Z1797" s="35" t="s">
        <v>65</v>
      </c>
      <c r="AA1797" s="36">
        <v>1</v>
      </c>
      <c r="AB1797" s="35" t="s">
        <v>27</v>
      </c>
      <c r="AC1797" s="35" t="str">
        <f>+IF(Tabla1[[#This Row],[STK]]="no","Sin STK", "STK disponible")</f>
        <v>Sin STK</v>
      </c>
      <c r="AD1797" s="35">
        <f>+I1797*J1797</f>
        <v>0</v>
      </c>
      <c r="AE1797" s="35">
        <f>+I1797*K1797</f>
        <v>0</v>
      </c>
      <c r="AF1797" s="36">
        <f>IF(Tabla1[[#This Row],[ref pack]]=1,Tabla1[[#This Row],[Pedido]],LCM(Tabla1[[#This Row],[MC VIEJO]],Tabla1[[#This Row],[Pedido]]))</f>
        <v>1</v>
      </c>
      <c r="AG1797" s="36">
        <f>+VLOOKUP(Tabla1[[#This Row],[Artículo]],'.'!$B$2:$D$11481,3,)</f>
        <v>1</v>
      </c>
      <c r="AH1797" s="37" t="str">
        <f>+IFERROR(SEARCH("pack",Tabla1[[#This Row],[PACK]]),"")</f>
        <v/>
      </c>
    </row>
    <row r="1798" spans="1:34" ht="24" customHeight="1" x14ac:dyDescent="0.2">
      <c r="A1798" s="50" t="s">
        <v>3362</v>
      </c>
      <c r="B1798" s="60" t="s">
        <v>3381</v>
      </c>
      <c r="C1798" s="61" t="s">
        <v>3382</v>
      </c>
      <c r="D1798" s="52" t="s">
        <v>9841</v>
      </c>
      <c r="E1798" s="53">
        <v>35094.61</v>
      </c>
      <c r="F1798" s="23" t="str">
        <f>+IFERROR(VLOOKUP(Tabla1[[#This Row],[Artículo]],'..'!$B$2:$D$569000,3,),"")</f>
        <v/>
      </c>
      <c r="G1798" s="24" t="str">
        <f>IF(H1798=AF1798,"", "Error MC")</f>
        <v>Error MC</v>
      </c>
      <c r="H1798" s="62"/>
      <c r="I1798" s="54">
        <f>+Tabla1[[#This Row],[MC]]*Tabla1[[#This Row],[Pedido]]*Tabla1[[#This Row],[PVC ]]</f>
        <v>0</v>
      </c>
      <c r="J1798" s="26">
        <v>0.21</v>
      </c>
      <c r="K1798" s="63"/>
      <c r="L1798" s="28" t="s">
        <v>17</v>
      </c>
      <c r="M1798" s="53">
        <v>61573.487999999998</v>
      </c>
      <c r="N1798" s="64" t="str">
        <f>+IF(Tabla1[[#This Row],[F PMPI]]="SÍ","No","Sí")</f>
        <v>Sí</v>
      </c>
      <c r="O1798" s="65">
        <f>+Tabla1[[#This Row],[PVL]]*1.055</f>
        <v>64960.029839999996</v>
      </c>
      <c r="P1798" s="65">
        <f>+Tabla1[[#This Row],[PVL]]*1.43</f>
        <v>88050.087839999993</v>
      </c>
      <c r="Q1798" s="66" t="str">
        <f>+HYPERLINK(Tabla1[[#This Row],[PAG]])</f>
        <v/>
      </c>
      <c r="R1798" s="67"/>
      <c r="S1798" s="68"/>
      <c r="T1798" s="69"/>
      <c r="U1798" s="69"/>
      <c r="V1798" s="69"/>
      <c r="W1798" s="69"/>
      <c r="X1798" s="69"/>
      <c r="Y1798" s="35"/>
      <c r="Z1798" s="35" t="s">
        <v>65</v>
      </c>
      <c r="AA1798" s="36">
        <v>1</v>
      </c>
      <c r="AB1798" s="35" t="s">
        <v>27</v>
      </c>
      <c r="AC1798" s="35" t="str">
        <f>+IF(Tabla1[[#This Row],[STK]]="no","Sin STK", "STK disponible")</f>
        <v>STK disponible</v>
      </c>
      <c r="AD1798" s="35">
        <f>+I1798*J1798</f>
        <v>0</v>
      </c>
      <c r="AE1798" s="35">
        <f>+I1798*K1798</f>
        <v>0</v>
      </c>
      <c r="AF1798" s="36">
        <f>IF(Tabla1[[#This Row],[ref pack]]=1,Tabla1[[#This Row],[Pedido]],LCM(Tabla1[[#This Row],[MC VIEJO]],Tabla1[[#This Row],[Pedido]]))</f>
        <v>1</v>
      </c>
      <c r="AG1798" s="36">
        <f>+VLOOKUP(Tabla1[[#This Row],[Artículo]],'.'!$B$2:$D$11481,3,)</f>
        <v>1</v>
      </c>
      <c r="AH1798" s="37" t="str">
        <f>+IFERROR(SEARCH("pack",Tabla1[[#This Row],[PACK]]),"")</f>
        <v/>
      </c>
    </row>
    <row r="1799" spans="1:34" ht="24" customHeight="1" x14ac:dyDescent="0.2">
      <c r="A1799" s="50" t="s">
        <v>3362</v>
      </c>
      <c r="B1799" s="60" t="s">
        <v>3383</v>
      </c>
      <c r="C1799" s="61" t="s">
        <v>3384</v>
      </c>
      <c r="D1799" s="52" t="s">
        <v>9842</v>
      </c>
      <c r="E1799" s="53">
        <v>68873.149999999994</v>
      </c>
      <c r="F1799" s="23" t="str">
        <f>+IFERROR(VLOOKUP(Tabla1[[#This Row],[Artículo]],'..'!$B$2:$D$569000,3,),"")</f>
        <v/>
      </c>
      <c r="G1799" s="24" t="str">
        <f>IF(H1799=AF1799,"", "Error MC")</f>
        <v>Error MC</v>
      </c>
      <c r="H1799" s="62"/>
      <c r="I1799" s="54">
        <f>+Tabla1[[#This Row],[MC]]*Tabla1[[#This Row],[Pedido]]*Tabla1[[#This Row],[PVC ]]</f>
        <v>0</v>
      </c>
      <c r="J1799" s="26">
        <v>0.21</v>
      </c>
      <c r="K1799" s="63"/>
      <c r="L1799" s="28" t="s">
        <v>17</v>
      </c>
      <c r="M1799" s="53">
        <v>120837.94500000001</v>
      </c>
      <c r="N1799" s="64" t="str">
        <f>+IF(Tabla1[[#This Row],[F PMPI]]="SÍ","No","Sí")</f>
        <v>Sí</v>
      </c>
      <c r="O1799" s="65">
        <f>+Tabla1[[#This Row],[PVL]]*1.055</f>
        <v>127484.03197500001</v>
      </c>
      <c r="P1799" s="65">
        <f>+Tabla1[[#This Row],[PVL]]*1.43</f>
        <v>172798.26135000002</v>
      </c>
      <c r="Q1799" s="66" t="str">
        <f>+HYPERLINK(Tabla1[[#This Row],[PAG]])</f>
        <v/>
      </c>
      <c r="R1799" s="67"/>
      <c r="S1799" s="68"/>
      <c r="T1799" s="69"/>
      <c r="U1799" s="69"/>
      <c r="V1799" s="69"/>
      <c r="W1799" s="69"/>
      <c r="X1799" s="69"/>
      <c r="Y1799" s="35"/>
      <c r="Z1799" s="35" t="s">
        <v>65</v>
      </c>
      <c r="AA1799" s="36">
        <v>1</v>
      </c>
      <c r="AB1799" s="35" t="s">
        <v>27</v>
      </c>
      <c r="AC1799" s="35" t="str">
        <f>+IF(Tabla1[[#This Row],[STK]]="no","Sin STK", "STK disponible")</f>
        <v>STK disponible</v>
      </c>
      <c r="AD1799" s="35">
        <f>+I1799*J1799</f>
        <v>0</v>
      </c>
      <c r="AE1799" s="35">
        <f>+I1799*K1799</f>
        <v>0</v>
      </c>
      <c r="AF1799" s="36">
        <f>IF(Tabla1[[#This Row],[ref pack]]=1,Tabla1[[#This Row],[Pedido]],LCM(Tabla1[[#This Row],[MC VIEJO]],Tabla1[[#This Row],[Pedido]]))</f>
        <v>1</v>
      </c>
      <c r="AG1799" s="36">
        <f>+VLOOKUP(Tabla1[[#This Row],[Artículo]],'.'!$B$2:$D$11481,3,)</f>
        <v>1</v>
      </c>
      <c r="AH1799" s="37" t="str">
        <f>+IFERROR(SEARCH("pack",Tabla1[[#This Row],[PACK]]),"")</f>
        <v/>
      </c>
    </row>
    <row r="1800" spans="1:34" ht="24" customHeight="1" x14ac:dyDescent="0.2">
      <c r="A1800" s="50" t="s">
        <v>3362</v>
      </c>
      <c r="B1800" s="60" t="s">
        <v>3385</v>
      </c>
      <c r="C1800" s="61" t="s">
        <v>3386</v>
      </c>
      <c r="D1800" s="52" t="s">
        <v>9841</v>
      </c>
      <c r="E1800" s="53">
        <v>49351.73</v>
      </c>
      <c r="F1800" s="23" t="str">
        <f>+IFERROR(VLOOKUP(Tabla1[[#This Row],[Artículo]],'..'!$B$2:$D$569000,3,),"")</f>
        <v/>
      </c>
      <c r="G1800" s="24" t="str">
        <f>IF(H1800=AF1800,"", "Error MC")</f>
        <v>Error MC</v>
      </c>
      <c r="H1800" s="62"/>
      <c r="I1800" s="54">
        <f>+Tabla1[[#This Row],[MC]]*Tabla1[[#This Row],[Pedido]]*Tabla1[[#This Row],[PVC ]]</f>
        <v>0</v>
      </c>
      <c r="J1800" s="26">
        <v>0.21</v>
      </c>
      <c r="K1800" s="63"/>
      <c r="L1800" s="28" t="s">
        <v>17</v>
      </c>
      <c r="M1800" s="53">
        <v>86587.611999999994</v>
      </c>
      <c r="N1800" s="64" t="str">
        <f>+IF(Tabla1[[#This Row],[F PMPI]]="SÍ","No","Sí")</f>
        <v>Sí</v>
      </c>
      <c r="O1800" s="65">
        <f>+Tabla1[[#This Row],[PVL]]*1.055</f>
        <v>91349.930659999984</v>
      </c>
      <c r="P1800" s="65">
        <f>+Tabla1[[#This Row],[PVL]]*1.43</f>
        <v>123820.28515999998</v>
      </c>
      <c r="Q1800" s="66" t="str">
        <f>+HYPERLINK(Tabla1[[#This Row],[PAG]])</f>
        <v/>
      </c>
      <c r="R1800" s="67"/>
      <c r="S1800" s="68"/>
      <c r="T1800" s="69"/>
      <c r="U1800" s="69"/>
      <c r="V1800" s="69"/>
      <c r="W1800" s="69"/>
      <c r="X1800" s="69"/>
      <c r="Y1800" s="35"/>
      <c r="Z1800" s="35" t="s">
        <v>65</v>
      </c>
      <c r="AA1800" s="36">
        <v>1</v>
      </c>
      <c r="AB1800" s="35" t="s">
        <v>27</v>
      </c>
      <c r="AC1800" s="35" t="str">
        <f>+IF(Tabla1[[#This Row],[STK]]="no","Sin STK", "STK disponible")</f>
        <v>STK disponible</v>
      </c>
      <c r="AD1800" s="35">
        <f>+I1800*J1800</f>
        <v>0</v>
      </c>
      <c r="AE1800" s="35">
        <f>+I1800*K1800</f>
        <v>0</v>
      </c>
      <c r="AF1800" s="36">
        <f>IF(Tabla1[[#This Row],[ref pack]]=1,Tabla1[[#This Row],[Pedido]],LCM(Tabla1[[#This Row],[MC VIEJO]],Tabla1[[#This Row],[Pedido]]))</f>
        <v>1</v>
      </c>
      <c r="AG1800" s="36">
        <f>+VLOOKUP(Tabla1[[#This Row],[Artículo]],'.'!$B$2:$D$11481,3,)</f>
        <v>1</v>
      </c>
      <c r="AH1800" s="37" t="str">
        <f>+IFERROR(SEARCH("pack",Tabla1[[#This Row],[PACK]]),"")</f>
        <v/>
      </c>
    </row>
    <row r="1801" spans="1:34" ht="24" customHeight="1" x14ac:dyDescent="0.2">
      <c r="A1801" s="50" t="s">
        <v>3362</v>
      </c>
      <c r="B1801" s="60" t="s">
        <v>3387</v>
      </c>
      <c r="C1801" s="61" t="s">
        <v>3386</v>
      </c>
      <c r="D1801" s="52" t="s">
        <v>27</v>
      </c>
      <c r="E1801" s="53">
        <v>49351.73</v>
      </c>
      <c r="F1801" s="23" t="str">
        <f>+IFERROR(VLOOKUP(Tabla1[[#This Row],[Artículo]],'..'!$B$2:$D$569000,3,),"")</f>
        <v/>
      </c>
      <c r="G1801" s="24" t="str">
        <f>IF(H1801=AF1801,"", "Error MC")</f>
        <v>Error MC</v>
      </c>
      <c r="H1801" s="62"/>
      <c r="I1801" s="54">
        <f>+Tabla1[[#This Row],[MC]]*Tabla1[[#This Row],[Pedido]]*Tabla1[[#This Row],[PVC ]]</f>
        <v>0</v>
      </c>
      <c r="J1801" s="26">
        <v>0.21</v>
      </c>
      <c r="K1801" s="63"/>
      <c r="L1801" s="28" t="s">
        <v>17</v>
      </c>
      <c r="M1801" s="53">
        <v>86587.611999999994</v>
      </c>
      <c r="N1801" s="64" t="str">
        <f>+IF(Tabla1[[#This Row],[F PMPI]]="SÍ","No","Sí")</f>
        <v>Sí</v>
      </c>
      <c r="O1801" s="65">
        <f>+Tabla1[[#This Row],[PVL]]*1.055</f>
        <v>91349.930659999984</v>
      </c>
      <c r="P1801" s="65">
        <f>+Tabla1[[#This Row],[PVL]]*1.43</f>
        <v>123820.28515999998</v>
      </c>
      <c r="Q1801" s="66" t="str">
        <f>+HYPERLINK(Tabla1[[#This Row],[PAG]])</f>
        <v/>
      </c>
      <c r="R1801" s="67"/>
      <c r="S1801" s="68"/>
      <c r="T1801" s="69"/>
      <c r="U1801" s="69"/>
      <c r="V1801" s="69"/>
      <c r="W1801" s="69"/>
      <c r="X1801" s="69"/>
      <c r="Y1801" s="35"/>
      <c r="Z1801" s="35" t="s">
        <v>65</v>
      </c>
      <c r="AA1801" s="36">
        <v>1</v>
      </c>
      <c r="AB1801" s="35" t="s">
        <v>27</v>
      </c>
      <c r="AC1801" s="35" t="str">
        <f>+IF(Tabla1[[#This Row],[STK]]="no","Sin STK", "STK disponible")</f>
        <v>Sin STK</v>
      </c>
      <c r="AD1801" s="35">
        <f>+I1801*J1801</f>
        <v>0</v>
      </c>
      <c r="AE1801" s="35">
        <f>+I1801*K1801</f>
        <v>0</v>
      </c>
      <c r="AF1801" s="36">
        <f>IF(Tabla1[[#This Row],[ref pack]]=1,Tabla1[[#This Row],[Pedido]],LCM(Tabla1[[#This Row],[MC VIEJO]],Tabla1[[#This Row],[Pedido]]))</f>
        <v>1</v>
      </c>
      <c r="AG1801" s="36">
        <f>+VLOOKUP(Tabla1[[#This Row],[Artículo]],'.'!$B$2:$D$11481,3,)</f>
        <v>1</v>
      </c>
      <c r="AH1801" s="37" t="str">
        <f>+IFERROR(SEARCH("pack",Tabla1[[#This Row],[PACK]]),"")</f>
        <v/>
      </c>
    </row>
    <row r="1802" spans="1:34" ht="24" customHeight="1" x14ac:dyDescent="0.2">
      <c r="A1802" s="50" t="s">
        <v>3362</v>
      </c>
      <c r="B1802" s="60" t="s">
        <v>3388</v>
      </c>
      <c r="C1802" s="61" t="s">
        <v>3389</v>
      </c>
      <c r="D1802" s="52" t="s">
        <v>9841</v>
      </c>
      <c r="E1802" s="53">
        <v>5483.51</v>
      </c>
      <c r="F1802" s="23" t="str">
        <f>+IFERROR(VLOOKUP(Tabla1[[#This Row],[Artículo]],'..'!$B$2:$D$569000,3,),"")</f>
        <v/>
      </c>
      <c r="G1802" s="24" t="str">
        <f>IF(H1802=AF1802,"", "Error MC")</f>
        <v>Error MC</v>
      </c>
      <c r="H1802" s="62"/>
      <c r="I1802" s="54">
        <f>+Tabla1[[#This Row],[MC]]*Tabla1[[#This Row],[Pedido]]*Tabla1[[#This Row],[PVC ]]</f>
        <v>0</v>
      </c>
      <c r="J1802" s="26">
        <v>0.21</v>
      </c>
      <c r="K1802" s="63"/>
      <c r="L1802" s="28" t="s">
        <v>17</v>
      </c>
      <c r="M1802" s="53">
        <v>9620.8189999999995</v>
      </c>
      <c r="N1802" s="64" t="str">
        <f>+IF(Tabla1[[#This Row],[F PMPI]]="SÍ","No","Sí")</f>
        <v>Sí</v>
      </c>
      <c r="O1802" s="65">
        <f>+Tabla1[[#This Row],[PVL]]*1.055</f>
        <v>10149.964044999999</v>
      </c>
      <c r="P1802" s="65">
        <f>+Tabla1[[#This Row],[PVL]]*1.43</f>
        <v>13757.771169999998</v>
      </c>
      <c r="Q1802" s="66" t="str">
        <f>+HYPERLINK(Tabla1[[#This Row],[PAG]])</f>
        <v/>
      </c>
      <c r="R1802" s="67"/>
      <c r="S1802" s="68"/>
      <c r="T1802" s="69"/>
      <c r="U1802" s="69"/>
      <c r="V1802" s="69"/>
      <c r="W1802" s="69"/>
      <c r="X1802" s="69"/>
      <c r="Y1802" s="35"/>
      <c r="Z1802" s="35" t="s">
        <v>65</v>
      </c>
      <c r="AA1802" s="36">
        <v>1</v>
      </c>
      <c r="AB1802" s="35" t="s">
        <v>27</v>
      </c>
      <c r="AC1802" s="35" t="str">
        <f>+IF(Tabla1[[#This Row],[STK]]="no","Sin STK", "STK disponible")</f>
        <v>STK disponible</v>
      </c>
      <c r="AD1802" s="35">
        <f>+I1802*J1802</f>
        <v>0</v>
      </c>
      <c r="AE1802" s="35">
        <f>+I1802*K1802</f>
        <v>0</v>
      </c>
      <c r="AF1802" s="36">
        <f>IF(Tabla1[[#This Row],[ref pack]]=1,Tabla1[[#This Row],[Pedido]],LCM(Tabla1[[#This Row],[MC VIEJO]],Tabla1[[#This Row],[Pedido]]))</f>
        <v>1</v>
      </c>
      <c r="AG1802" s="36">
        <f>+VLOOKUP(Tabla1[[#This Row],[Artículo]],'.'!$B$2:$D$11481,3,)</f>
        <v>1</v>
      </c>
      <c r="AH1802" s="37" t="str">
        <f>+IFERROR(SEARCH("pack",Tabla1[[#This Row],[PACK]]),"")</f>
        <v/>
      </c>
    </row>
    <row r="1803" spans="1:34" ht="24" customHeight="1" x14ac:dyDescent="0.2">
      <c r="A1803" s="50" t="s">
        <v>3362</v>
      </c>
      <c r="B1803" s="60" t="s">
        <v>3390</v>
      </c>
      <c r="C1803" s="61" t="s">
        <v>3391</v>
      </c>
      <c r="D1803" s="52" t="s">
        <v>27</v>
      </c>
      <c r="E1803" s="53">
        <v>64927.09</v>
      </c>
      <c r="F1803" s="23" t="str">
        <f>+IFERROR(VLOOKUP(Tabla1[[#This Row],[Artículo]],'..'!$B$2:$D$569000,3,),"")</f>
        <v/>
      </c>
      <c r="G1803" s="24" t="str">
        <f>IF(H1803=AF1803,"", "Error MC")</f>
        <v>Error MC</v>
      </c>
      <c r="H1803" s="62"/>
      <c r="I1803" s="54">
        <f>+Tabla1[[#This Row],[MC]]*Tabla1[[#This Row],[Pedido]]*Tabla1[[#This Row],[PVC ]]</f>
        <v>0</v>
      </c>
      <c r="J1803" s="26">
        <v>0.21</v>
      </c>
      <c r="K1803" s="63"/>
      <c r="L1803" s="28" t="s">
        <v>17</v>
      </c>
      <c r="M1803" s="53">
        <v>113914.579</v>
      </c>
      <c r="N1803" s="64" t="str">
        <f>+IF(Tabla1[[#This Row],[F PMPI]]="SÍ","No","Sí")</f>
        <v>Sí</v>
      </c>
      <c r="O1803" s="65">
        <f>+Tabla1[[#This Row],[PVL]]*1.055</f>
        <v>120179.88084499999</v>
      </c>
      <c r="P1803" s="65">
        <f>+Tabla1[[#This Row],[PVL]]*1.43</f>
        <v>162897.84797</v>
      </c>
      <c r="Q1803" s="66" t="str">
        <f>+HYPERLINK(Tabla1[[#This Row],[PAG]])</f>
        <v/>
      </c>
      <c r="R1803" s="67"/>
      <c r="S1803" s="68"/>
      <c r="T1803" s="69"/>
      <c r="U1803" s="69"/>
      <c r="V1803" s="69"/>
      <c r="W1803" s="69"/>
      <c r="X1803" s="69"/>
      <c r="Y1803" s="35"/>
      <c r="Z1803" s="35" t="s">
        <v>65</v>
      </c>
      <c r="AA1803" s="36">
        <v>1</v>
      </c>
      <c r="AB1803" s="35" t="s">
        <v>27</v>
      </c>
      <c r="AC1803" s="35" t="str">
        <f>+IF(Tabla1[[#This Row],[STK]]="no","Sin STK", "STK disponible")</f>
        <v>Sin STK</v>
      </c>
      <c r="AD1803" s="35">
        <f>+I1803*J1803</f>
        <v>0</v>
      </c>
      <c r="AE1803" s="35">
        <f>+I1803*K1803</f>
        <v>0</v>
      </c>
      <c r="AF1803" s="36">
        <f>IF(Tabla1[[#This Row],[ref pack]]=1,Tabla1[[#This Row],[Pedido]],LCM(Tabla1[[#This Row],[MC VIEJO]],Tabla1[[#This Row],[Pedido]]))</f>
        <v>1</v>
      </c>
      <c r="AG1803" s="36">
        <f>+VLOOKUP(Tabla1[[#This Row],[Artículo]],'.'!$B$2:$D$11481,3,)</f>
        <v>1</v>
      </c>
      <c r="AH1803" s="37" t="str">
        <f>+IFERROR(SEARCH("pack",Tabla1[[#This Row],[PACK]]),"")</f>
        <v/>
      </c>
    </row>
    <row r="1804" spans="1:34" ht="24" customHeight="1" x14ac:dyDescent="0.2">
      <c r="A1804" s="50" t="s">
        <v>3362</v>
      </c>
      <c r="B1804" s="60" t="s">
        <v>3392</v>
      </c>
      <c r="C1804" s="61" t="s">
        <v>3393</v>
      </c>
      <c r="D1804" s="52" t="s">
        <v>27</v>
      </c>
      <c r="E1804" s="53">
        <v>23030.91</v>
      </c>
      <c r="F1804" s="23" t="str">
        <f>+IFERROR(VLOOKUP(Tabla1[[#This Row],[Artículo]],'..'!$B$2:$D$569000,3,),"")</f>
        <v/>
      </c>
      <c r="G1804" s="24" t="str">
        <f>IF(H1804=AF1804,"", "Error MC")</f>
        <v>Error MC</v>
      </c>
      <c r="H1804" s="62"/>
      <c r="I1804" s="54">
        <f>+Tabla1[[#This Row],[MC]]*Tabla1[[#This Row],[Pedido]]*Tabla1[[#This Row],[PVC ]]</f>
        <v>0</v>
      </c>
      <c r="J1804" s="26">
        <v>0.21</v>
      </c>
      <c r="K1804" s="63"/>
      <c r="L1804" s="28" t="s">
        <v>17</v>
      </c>
      <c r="M1804" s="53">
        <v>40407.732000000004</v>
      </c>
      <c r="N1804" s="64" t="str">
        <f>+IF(Tabla1[[#This Row],[F PMPI]]="SÍ","No","Sí")</f>
        <v>Sí</v>
      </c>
      <c r="O1804" s="65">
        <f>+Tabla1[[#This Row],[PVL]]*1.055</f>
        <v>42630.15726</v>
      </c>
      <c r="P1804" s="65">
        <f>+Tabla1[[#This Row],[PVL]]*1.43</f>
        <v>57783.056759999999</v>
      </c>
      <c r="Q1804" s="66" t="str">
        <f>+HYPERLINK(Tabla1[[#This Row],[PAG]])</f>
        <v/>
      </c>
      <c r="R1804" s="67"/>
      <c r="S1804" s="68"/>
      <c r="T1804" s="69"/>
      <c r="U1804" s="69"/>
      <c r="V1804" s="69"/>
      <c r="W1804" s="69"/>
      <c r="X1804" s="69"/>
      <c r="Y1804" s="35"/>
      <c r="Z1804" s="35" t="s">
        <v>65</v>
      </c>
      <c r="AA1804" s="36">
        <v>1</v>
      </c>
      <c r="AB1804" s="35" t="s">
        <v>27</v>
      </c>
      <c r="AC1804" s="35" t="str">
        <f>+IF(Tabla1[[#This Row],[STK]]="no","Sin STK", "STK disponible")</f>
        <v>Sin STK</v>
      </c>
      <c r="AD1804" s="35">
        <f>+I1804*J1804</f>
        <v>0</v>
      </c>
      <c r="AE1804" s="35">
        <f>+I1804*K1804</f>
        <v>0</v>
      </c>
      <c r="AF1804" s="36">
        <f>IF(Tabla1[[#This Row],[ref pack]]=1,Tabla1[[#This Row],[Pedido]],LCM(Tabla1[[#This Row],[MC VIEJO]],Tabla1[[#This Row],[Pedido]]))</f>
        <v>1</v>
      </c>
      <c r="AG1804" s="36">
        <f>+VLOOKUP(Tabla1[[#This Row],[Artículo]],'.'!$B$2:$D$11481,3,)</f>
        <v>1</v>
      </c>
      <c r="AH1804" s="37" t="str">
        <f>+IFERROR(SEARCH("pack",Tabla1[[#This Row],[PACK]]),"")</f>
        <v/>
      </c>
    </row>
    <row r="1805" spans="1:34" ht="24" customHeight="1" x14ac:dyDescent="0.2">
      <c r="A1805" s="50" t="s">
        <v>3362</v>
      </c>
      <c r="B1805" s="60" t="s">
        <v>3394</v>
      </c>
      <c r="C1805" s="61" t="s">
        <v>3395</v>
      </c>
      <c r="D1805" s="52" t="s">
        <v>9842</v>
      </c>
      <c r="E1805" s="53">
        <v>71285.94</v>
      </c>
      <c r="F1805" s="23" t="str">
        <f>+IFERROR(VLOOKUP(Tabla1[[#This Row],[Artículo]],'..'!$B$2:$D$569000,3,),"")</f>
        <v/>
      </c>
      <c r="G1805" s="24" t="str">
        <f>IF(H1805=AF1805,"", "Error MC")</f>
        <v>Error MC</v>
      </c>
      <c r="H1805" s="62"/>
      <c r="I1805" s="54">
        <f>+Tabla1[[#This Row],[MC]]*Tabla1[[#This Row],[Pedido]]*Tabla1[[#This Row],[PVC ]]</f>
        <v>0</v>
      </c>
      <c r="J1805" s="26">
        <v>0.21</v>
      </c>
      <c r="K1805" s="63"/>
      <c r="L1805" s="28" t="s">
        <v>17</v>
      </c>
      <c r="M1805" s="53">
        <v>125071.178</v>
      </c>
      <c r="N1805" s="64" t="str">
        <f>+IF(Tabla1[[#This Row],[F PMPI]]="SÍ","No","Sí")</f>
        <v>Sí</v>
      </c>
      <c r="O1805" s="65">
        <f>+Tabla1[[#This Row],[PVL]]*1.055</f>
        <v>131950.09279</v>
      </c>
      <c r="P1805" s="65">
        <f>+Tabla1[[#This Row],[PVL]]*1.43</f>
        <v>178851.78453999999</v>
      </c>
      <c r="Q1805" s="66" t="str">
        <f>+HYPERLINK(Tabla1[[#This Row],[PAG]])</f>
        <v/>
      </c>
      <c r="R1805" s="67"/>
      <c r="S1805" s="68"/>
      <c r="T1805" s="69"/>
      <c r="U1805" s="69"/>
      <c r="V1805" s="69"/>
      <c r="W1805" s="69"/>
      <c r="X1805" s="69"/>
      <c r="Y1805" s="35"/>
      <c r="Z1805" s="35" t="s">
        <v>65</v>
      </c>
      <c r="AA1805" s="36">
        <v>1</v>
      </c>
      <c r="AB1805" s="35" t="s">
        <v>27</v>
      </c>
      <c r="AC1805" s="35" t="str">
        <f>+IF(Tabla1[[#This Row],[STK]]="no","Sin STK", "STK disponible")</f>
        <v>STK disponible</v>
      </c>
      <c r="AD1805" s="35">
        <f>+I1805*J1805</f>
        <v>0</v>
      </c>
      <c r="AE1805" s="35">
        <f>+I1805*K1805</f>
        <v>0</v>
      </c>
      <c r="AF1805" s="36">
        <f>IF(Tabla1[[#This Row],[ref pack]]=1,Tabla1[[#This Row],[Pedido]],LCM(Tabla1[[#This Row],[MC VIEJO]],Tabla1[[#This Row],[Pedido]]))</f>
        <v>1</v>
      </c>
      <c r="AG1805" s="36">
        <f>+VLOOKUP(Tabla1[[#This Row],[Artículo]],'.'!$B$2:$D$11481,3,)</f>
        <v>1</v>
      </c>
      <c r="AH1805" s="37" t="str">
        <f>+IFERROR(SEARCH("pack",Tabla1[[#This Row],[PACK]]),"")</f>
        <v/>
      </c>
    </row>
    <row r="1806" spans="1:34" ht="24" customHeight="1" x14ac:dyDescent="0.2">
      <c r="A1806" s="50" t="s">
        <v>3362</v>
      </c>
      <c r="B1806" s="60" t="s">
        <v>3396</v>
      </c>
      <c r="C1806" s="61" t="s">
        <v>3397</v>
      </c>
      <c r="D1806" s="52" t="s">
        <v>9841</v>
      </c>
      <c r="E1806" s="53">
        <v>29611.01</v>
      </c>
      <c r="F1806" s="23" t="str">
        <f>+IFERROR(VLOOKUP(Tabla1[[#This Row],[Artículo]],'..'!$B$2:$D$569000,3,),"")</f>
        <v/>
      </c>
      <c r="G1806" s="24" t="str">
        <f>IF(H1806=AF1806,"", "Error MC")</f>
        <v>Error MC</v>
      </c>
      <c r="H1806" s="62"/>
      <c r="I1806" s="54">
        <f>+Tabla1[[#This Row],[MC]]*Tabla1[[#This Row],[Pedido]]*Tabla1[[#This Row],[PVC ]]</f>
        <v>0</v>
      </c>
      <c r="J1806" s="26">
        <v>0.21</v>
      </c>
      <c r="K1806" s="63"/>
      <c r="L1806" s="28" t="s">
        <v>17</v>
      </c>
      <c r="M1806" s="53">
        <v>51952.512000000002</v>
      </c>
      <c r="N1806" s="64" t="str">
        <f>+IF(Tabla1[[#This Row],[F PMPI]]="SÍ","No","Sí")</f>
        <v>Sí</v>
      </c>
      <c r="O1806" s="65">
        <f>+Tabla1[[#This Row],[PVL]]*1.055</f>
        <v>54809.900159999997</v>
      </c>
      <c r="P1806" s="65">
        <f>+Tabla1[[#This Row],[PVL]]*1.43</f>
        <v>74292.09216</v>
      </c>
      <c r="Q1806" s="66" t="str">
        <f>+HYPERLINK(Tabla1[[#This Row],[PAG]])</f>
        <v/>
      </c>
      <c r="R1806" s="67"/>
      <c r="S1806" s="68"/>
      <c r="T1806" s="69"/>
      <c r="U1806" s="69"/>
      <c r="V1806" s="69"/>
      <c r="W1806" s="69"/>
      <c r="X1806" s="69"/>
      <c r="Y1806" s="35"/>
      <c r="Z1806" s="35" t="s">
        <v>65</v>
      </c>
      <c r="AA1806" s="36">
        <v>1</v>
      </c>
      <c r="AB1806" s="35" t="s">
        <v>27</v>
      </c>
      <c r="AC1806" s="35" t="str">
        <f>+IF(Tabla1[[#This Row],[STK]]="no","Sin STK", "STK disponible")</f>
        <v>STK disponible</v>
      </c>
      <c r="AD1806" s="35">
        <f>+I1806*J1806</f>
        <v>0</v>
      </c>
      <c r="AE1806" s="35">
        <f>+I1806*K1806</f>
        <v>0</v>
      </c>
      <c r="AF1806" s="36">
        <f>IF(Tabla1[[#This Row],[ref pack]]=1,Tabla1[[#This Row],[Pedido]],LCM(Tabla1[[#This Row],[MC VIEJO]],Tabla1[[#This Row],[Pedido]]))</f>
        <v>1</v>
      </c>
      <c r="AG1806" s="36">
        <f>+VLOOKUP(Tabla1[[#This Row],[Artículo]],'.'!$B$2:$D$11481,3,)</f>
        <v>1</v>
      </c>
      <c r="AH1806" s="37" t="str">
        <f>+IFERROR(SEARCH("pack",Tabla1[[#This Row],[PACK]]),"")</f>
        <v/>
      </c>
    </row>
    <row r="1807" spans="1:34" ht="24" customHeight="1" x14ac:dyDescent="0.2">
      <c r="A1807" s="50" t="s">
        <v>3362</v>
      </c>
      <c r="B1807" s="60" t="s">
        <v>3398</v>
      </c>
      <c r="C1807" s="61" t="s">
        <v>3399</v>
      </c>
      <c r="D1807" s="52" t="s">
        <v>9841</v>
      </c>
      <c r="E1807" s="53">
        <v>105064.51</v>
      </c>
      <c r="F1807" s="23" t="str">
        <f>+IFERROR(VLOOKUP(Tabla1[[#This Row],[Artículo]],'..'!$B$2:$D$569000,3,),"")</f>
        <v/>
      </c>
      <c r="G1807" s="24" t="str">
        <f>IF(H1807=AF1807,"", "Error MC")</f>
        <v>Error MC</v>
      </c>
      <c r="H1807" s="62"/>
      <c r="I1807" s="54">
        <f>+Tabla1[[#This Row],[MC]]*Tabla1[[#This Row],[Pedido]]*Tabla1[[#This Row],[PVC ]]</f>
        <v>0</v>
      </c>
      <c r="J1807" s="26">
        <v>0.21</v>
      </c>
      <c r="K1807" s="63"/>
      <c r="L1807" s="28" t="s">
        <v>17</v>
      </c>
      <c r="M1807" s="53">
        <v>184335.68299999999</v>
      </c>
      <c r="N1807" s="64" t="str">
        <f>+IF(Tabla1[[#This Row],[F PMPI]]="SÍ","No","Sí")</f>
        <v>Sí</v>
      </c>
      <c r="O1807" s="65">
        <f>+Tabla1[[#This Row],[PVL]]*1.055</f>
        <v>194474.14556499998</v>
      </c>
      <c r="P1807" s="65">
        <f>+Tabla1[[#This Row],[PVL]]*1.43</f>
        <v>263600.02668999997</v>
      </c>
      <c r="Q1807" s="66" t="str">
        <f>+HYPERLINK(Tabla1[[#This Row],[PAG]])</f>
        <v/>
      </c>
      <c r="R1807" s="67"/>
      <c r="S1807" s="68"/>
      <c r="T1807" s="69"/>
      <c r="U1807" s="69"/>
      <c r="V1807" s="69"/>
      <c r="W1807" s="69"/>
      <c r="X1807" s="69"/>
      <c r="Y1807" s="35"/>
      <c r="Z1807" s="35" t="s">
        <v>65</v>
      </c>
      <c r="AA1807" s="36">
        <v>1</v>
      </c>
      <c r="AB1807" s="35" t="s">
        <v>27</v>
      </c>
      <c r="AC1807" s="35" t="str">
        <f>+IF(Tabla1[[#This Row],[STK]]="no","Sin STK", "STK disponible")</f>
        <v>STK disponible</v>
      </c>
      <c r="AD1807" s="35">
        <f>+I1807*J1807</f>
        <v>0</v>
      </c>
      <c r="AE1807" s="35">
        <f>+I1807*K1807</f>
        <v>0</v>
      </c>
      <c r="AF1807" s="36">
        <f>IF(Tabla1[[#This Row],[ref pack]]=1,Tabla1[[#This Row],[Pedido]],LCM(Tabla1[[#This Row],[MC VIEJO]],Tabla1[[#This Row],[Pedido]]))</f>
        <v>1</v>
      </c>
      <c r="AG1807" s="36">
        <f>+VLOOKUP(Tabla1[[#This Row],[Artículo]],'.'!$B$2:$D$11481,3,)</f>
        <v>1</v>
      </c>
      <c r="AH1807" s="37" t="str">
        <f>+IFERROR(SEARCH("pack",Tabla1[[#This Row],[PACK]]),"")</f>
        <v/>
      </c>
    </row>
    <row r="1808" spans="1:34" ht="24" customHeight="1" x14ac:dyDescent="0.2">
      <c r="A1808" s="50" t="s">
        <v>3362</v>
      </c>
      <c r="B1808" s="60" t="s">
        <v>3400</v>
      </c>
      <c r="C1808" s="61" t="s">
        <v>3401</v>
      </c>
      <c r="D1808" s="52" t="s">
        <v>9841</v>
      </c>
      <c r="E1808" s="53">
        <v>18424.7</v>
      </c>
      <c r="F1808" s="23" t="str">
        <f>+IFERROR(VLOOKUP(Tabla1[[#This Row],[Artículo]],'..'!$B$2:$D$569000,3,),"")</f>
        <v/>
      </c>
      <c r="G1808" s="24" t="str">
        <f>IF(H1808=AF1808,"", "Error MC")</f>
        <v>Error MC</v>
      </c>
      <c r="H1808" s="62"/>
      <c r="I1808" s="54">
        <f>+Tabla1[[#This Row],[MC]]*Tabla1[[#This Row],[Pedido]]*Tabla1[[#This Row],[PVC ]]</f>
        <v>0</v>
      </c>
      <c r="J1808" s="26">
        <v>0.21</v>
      </c>
      <c r="K1808" s="63"/>
      <c r="L1808" s="28" t="s">
        <v>17</v>
      </c>
      <c r="M1808" s="53">
        <v>32326.142</v>
      </c>
      <c r="N1808" s="64" t="str">
        <f>+IF(Tabla1[[#This Row],[F PMPI]]="SÍ","No","Sí")</f>
        <v>Sí</v>
      </c>
      <c r="O1808" s="65">
        <f>+Tabla1[[#This Row],[PVL]]*1.055</f>
        <v>34104.079809999996</v>
      </c>
      <c r="P1808" s="65">
        <f>+Tabla1[[#This Row],[PVL]]*1.43</f>
        <v>46226.38306</v>
      </c>
      <c r="Q1808" s="66" t="str">
        <f>+HYPERLINK(Tabla1[[#This Row],[PAG]])</f>
        <v/>
      </c>
      <c r="R1808" s="67"/>
      <c r="S1808" s="68"/>
      <c r="T1808" s="69"/>
      <c r="U1808" s="69"/>
      <c r="V1808" s="69"/>
      <c r="W1808" s="69"/>
      <c r="X1808" s="69"/>
      <c r="Y1808" s="35"/>
      <c r="Z1808" s="35" t="s">
        <v>65</v>
      </c>
      <c r="AA1808" s="36">
        <v>1</v>
      </c>
      <c r="AB1808" s="35" t="s">
        <v>27</v>
      </c>
      <c r="AC1808" s="35" t="str">
        <f>+IF(Tabla1[[#This Row],[STK]]="no","Sin STK", "STK disponible")</f>
        <v>STK disponible</v>
      </c>
      <c r="AD1808" s="35">
        <f>+I1808*J1808</f>
        <v>0</v>
      </c>
      <c r="AE1808" s="35">
        <f>+I1808*K1808</f>
        <v>0</v>
      </c>
      <c r="AF1808" s="36">
        <f>IF(Tabla1[[#This Row],[ref pack]]=1,Tabla1[[#This Row],[Pedido]],LCM(Tabla1[[#This Row],[MC VIEJO]],Tabla1[[#This Row],[Pedido]]))</f>
        <v>1</v>
      </c>
      <c r="AG1808" s="36">
        <f>+VLOOKUP(Tabla1[[#This Row],[Artículo]],'.'!$B$2:$D$11481,3,)</f>
        <v>1</v>
      </c>
      <c r="AH1808" s="37" t="str">
        <f>+IFERROR(SEARCH("pack",Tabla1[[#This Row],[PACK]]),"")</f>
        <v/>
      </c>
    </row>
    <row r="1809" spans="1:34" ht="24" customHeight="1" x14ac:dyDescent="0.2">
      <c r="A1809" s="50" t="s">
        <v>3362</v>
      </c>
      <c r="B1809" s="60" t="s">
        <v>3402</v>
      </c>
      <c r="C1809" s="61" t="s">
        <v>3403</v>
      </c>
      <c r="D1809" s="52" t="s">
        <v>9841</v>
      </c>
      <c r="E1809" s="53">
        <v>148055.34</v>
      </c>
      <c r="F1809" s="23" t="str">
        <f>+IFERROR(VLOOKUP(Tabla1[[#This Row],[Artículo]],'..'!$B$2:$D$569000,3,),"")</f>
        <v/>
      </c>
      <c r="G1809" s="24" t="str">
        <f>IF(H1809=AF1809,"", "Error MC")</f>
        <v>Error MC</v>
      </c>
      <c r="H1809" s="62"/>
      <c r="I1809" s="54">
        <f>+Tabla1[[#This Row],[MC]]*Tabla1[[#This Row],[Pedido]]*Tabla1[[#This Row],[PVC ]]</f>
        <v>0</v>
      </c>
      <c r="J1809" s="26">
        <v>0.21</v>
      </c>
      <c r="K1809" s="63"/>
      <c r="L1809" s="28" t="s">
        <v>17</v>
      </c>
      <c r="M1809" s="53">
        <v>259763.09</v>
      </c>
      <c r="N1809" s="64" t="str">
        <f>+IF(Tabla1[[#This Row],[F PMPI]]="SÍ","No","Sí")</f>
        <v>Sí</v>
      </c>
      <c r="O1809" s="65">
        <f>+Tabla1[[#This Row],[PVL]]*1.055</f>
        <v>274050.05994999997</v>
      </c>
      <c r="P1809" s="65">
        <f>+Tabla1[[#This Row],[PVL]]*1.43</f>
        <v>371461.21869999997</v>
      </c>
      <c r="Q1809" s="66" t="str">
        <f>+HYPERLINK(Tabla1[[#This Row],[PAG]])</f>
        <v/>
      </c>
      <c r="R1809" s="67"/>
      <c r="S1809" s="68"/>
      <c r="T1809" s="69"/>
      <c r="U1809" s="69"/>
      <c r="V1809" s="69"/>
      <c r="W1809" s="69"/>
      <c r="X1809" s="69"/>
      <c r="Y1809" s="35"/>
      <c r="Z1809" s="35" t="s">
        <v>65</v>
      </c>
      <c r="AA1809" s="36">
        <v>1</v>
      </c>
      <c r="AB1809" s="35" t="s">
        <v>27</v>
      </c>
      <c r="AC1809" s="35" t="str">
        <f>+IF(Tabla1[[#This Row],[STK]]="no","Sin STK", "STK disponible")</f>
        <v>STK disponible</v>
      </c>
      <c r="AD1809" s="35">
        <f>+I1809*J1809</f>
        <v>0</v>
      </c>
      <c r="AE1809" s="35">
        <f>+I1809*K1809</f>
        <v>0</v>
      </c>
      <c r="AF1809" s="36">
        <f>IF(Tabla1[[#This Row],[ref pack]]=1,Tabla1[[#This Row],[Pedido]],LCM(Tabla1[[#This Row],[MC VIEJO]],Tabla1[[#This Row],[Pedido]]))</f>
        <v>1</v>
      </c>
      <c r="AG1809" s="36">
        <f>+VLOOKUP(Tabla1[[#This Row],[Artículo]],'.'!$B$2:$D$11481,3,)</f>
        <v>1</v>
      </c>
      <c r="AH1809" s="37" t="str">
        <f>+IFERROR(SEARCH("pack",Tabla1[[#This Row],[PACK]]),"")</f>
        <v/>
      </c>
    </row>
    <row r="1810" spans="1:34" ht="24" customHeight="1" x14ac:dyDescent="0.2">
      <c r="A1810" s="50" t="s">
        <v>3362</v>
      </c>
      <c r="B1810" s="60" t="s">
        <v>3404</v>
      </c>
      <c r="C1810" s="61" t="s">
        <v>3405</v>
      </c>
      <c r="D1810" s="52" t="s">
        <v>27</v>
      </c>
      <c r="E1810" s="53">
        <v>102404.9</v>
      </c>
      <c r="F1810" s="23" t="str">
        <f>+IFERROR(VLOOKUP(Tabla1[[#This Row],[Artículo]],'..'!$B$2:$D$569000,3,),"")</f>
        <v/>
      </c>
      <c r="G1810" s="24" t="str">
        <f>IF(H1810=AF1810,"", "Error MC")</f>
        <v>Error MC</v>
      </c>
      <c r="H1810" s="62"/>
      <c r="I1810" s="54">
        <f>+Tabla1[[#This Row],[MC]]*Tabla1[[#This Row],[Pedido]]*Tabla1[[#This Row],[PVC ]]</f>
        <v>0</v>
      </c>
      <c r="J1810" s="26">
        <v>0.21</v>
      </c>
      <c r="K1810" s="63"/>
      <c r="L1810" s="28" t="s">
        <v>17</v>
      </c>
      <c r="M1810" s="53">
        <v>179669.40299999999</v>
      </c>
      <c r="N1810" s="64" t="str">
        <f>+IF(Tabla1[[#This Row],[F PMPI]]="SÍ","No","Sí")</f>
        <v>Sí</v>
      </c>
      <c r="O1810" s="65">
        <f>+Tabla1[[#This Row],[PVL]]*1.055</f>
        <v>189551.22016499998</v>
      </c>
      <c r="P1810" s="65">
        <f>+Tabla1[[#This Row],[PVL]]*1.43</f>
        <v>256927.24628999998</v>
      </c>
      <c r="Q1810" s="66" t="str">
        <f>+HYPERLINK(Tabla1[[#This Row],[PAG]])</f>
        <v/>
      </c>
      <c r="R1810" s="67"/>
      <c r="S1810" s="68"/>
      <c r="T1810" s="69"/>
      <c r="U1810" s="69"/>
      <c r="V1810" s="69"/>
      <c r="W1810" s="69"/>
      <c r="X1810" s="69"/>
      <c r="Y1810" s="35"/>
      <c r="Z1810" s="35" t="s">
        <v>65</v>
      </c>
      <c r="AA1810" s="36">
        <v>1</v>
      </c>
      <c r="AB1810" s="35" t="s">
        <v>27</v>
      </c>
      <c r="AC1810" s="35" t="str">
        <f>+IF(Tabla1[[#This Row],[STK]]="no","Sin STK", "STK disponible")</f>
        <v>Sin STK</v>
      </c>
      <c r="AD1810" s="35">
        <f>+I1810*J1810</f>
        <v>0</v>
      </c>
      <c r="AE1810" s="35">
        <f>+I1810*K1810</f>
        <v>0</v>
      </c>
      <c r="AF1810" s="36">
        <f>IF(Tabla1[[#This Row],[ref pack]]=1,Tabla1[[#This Row],[Pedido]],LCM(Tabla1[[#This Row],[MC VIEJO]],Tabla1[[#This Row],[Pedido]]))</f>
        <v>1</v>
      </c>
      <c r="AG1810" s="36">
        <f>+VLOOKUP(Tabla1[[#This Row],[Artículo]],'.'!$B$2:$D$11481,3,)</f>
        <v>1</v>
      </c>
      <c r="AH1810" s="37" t="str">
        <f>+IFERROR(SEARCH("pack",Tabla1[[#This Row],[PACK]]),"")</f>
        <v/>
      </c>
    </row>
    <row r="1811" spans="1:34" ht="24" customHeight="1" x14ac:dyDescent="0.2">
      <c r="A1811" s="50" t="s">
        <v>3362</v>
      </c>
      <c r="B1811" s="60" t="s">
        <v>3406</v>
      </c>
      <c r="C1811" s="61" t="s">
        <v>3407</v>
      </c>
      <c r="D1811" s="52" t="s">
        <v>9841</v>
      </c>
      <c r="E1811" s="53">
        <v>14983.3</v>
      </c>
      <c r="F1811" s="23" t="str">
        <f>+IFERROR(VLOOKUP(Tabla1[[#This Row],[Artículo]],'..'!$B$2:$D$569000,3,),"")</f>
        <v/>
      </c>
      <c r="G1811" s="24" t="str">
        <f>IF(H1811=AF1811,"", "Error MC")</f>
        <v>Error MC</v>
      </c>
      <c r="H1811" s="62"/>
      <c r="I1811" s="54">
        <f>+Tabla1[[#This Row],[MC]]*Tabla1[[#This Row],[Pedido]]*Tabla1[[#This Row],[PVC ]]</f>
        <v>0</v>
      </c>
      <c r="J1811" s="26">
        <v>0.21</v>
      </c>
      <c r="K1811" s="63"/>
      <c r="L1811" s="28" t="s">
        <v>17</v>
      </c>
      <c r="M1811" s="53">
        <v>26288.205999999998</v>
      </c>
      <c r="N1811" s="64" t="str">
        <f>+IF(Tabla1[[#This Row],[F PMPI]]="SÍ","No","Sí")</f>
        <v>Sí</v>
      </c>
      <c r="O1811" s="65">
        <f>+Tabla1[[#This Row],[PVL]]*1.055</f>
        <v>27734.057329999996</v>
      </c>
      <c r="P1811" s="65">
        <f>+Tabla1[[#This Row],[PVL]]*1.43</f>
        <v>37592.134579999998</v>
      </c>
      <c r="Q1811" s="66" t="str">
        <f>+HYPERLINK(Tabla1[[#This Row],[PAG]])</f>
        <v/>
      </c>
      <c r="R1811" s="67"/>
      <c r="S1811" s="68"/>
      <c r="T1811" s="69"/>
      <c r="U1811" s="69"/>
      <c r="V1811" s="69"/>
      <c r="W1811" s="69"/>
      <c r="X1811" s="69"/>
      <c r="Y1811" s="35"/>
      <c r="Z1811" s="35" t="s">
        <v>65</v>
      </c>
      <c r="AA1811" s="36">
        <v>1</v>
      </c>
      <c r="AB1811" s="35" t="s">
        <v>27</v>
      </c>
      <c r="AC1811" s="35" t="str">
        <f>+IF(Tabla1[[#This Row],[STK]]="no","Sin STK", "STK disponible")</f>
        <v>STK disponible</v>
      </c>
      <c r="AD1811" s="35">
        <f>+I1811*J1811</f>
        <v>0</v>
      </c>
      <c r="AE1811" s="35">
        <f>+I1811*K1811</f>
        <v>0</v>
      </c>
      <c r="AF1811" s="36">
        <f>IF(Tabla1[[#This Row],[ref pack]]=1,Tabla1[[#This Row],[Pedido]],LCM(Tabla1[[#This Row],[MC VIEJO]],Tabla1[[#This Row],[Pedido]]))</f>
        <v>1</v>
      </c>
      <c r="AG1811" s="36">
        <f>+VLOOKUP(Tabla1[[#This Row],[Artículo]],'.'!$B$2:$D$11481,3,)</f>
        <v>1</v>
      </c>
      <c r="AH1811" s="37" t="str">
        <f>+IFERROR(SEARCH("pack",Tabla1[[#This Row],[PACK]]),"")</f>
        <v/>
      </c>
    </row>
    <row r="1812" spans="1:34" ht="24" customHeight="1" x14ac:dyDescent="0.2">
      <c r="A1812" s="50" t="s">
        <v>3362</v>
      </c>
      <c r="B1812" s="60" t="s">
        <v>3408</v>
      </c>
      <c r="C1812" s="61" t="s">
        <v>3409</v>
      </c>
      <c r="D1812" s="52" t="s">
        <v>9841</v>
      </c>
      <c r="E1812" s="53">
        <v>26101.63</v>
      </c>
      <c r="F1812" s="23" t="str">
        <f>+IFERROR(VLOOKUP(Tabla1[[#This Row],[Artículo]],'..'!$B$2:$D$569000,3,),"")</f>
        <v/>
      </c>
      <c r="G1812" s="24" t="str">
        <f>IF(H1812=AF1812,"", "Error MC")</f>
        <v>Error MC</v>
      </c>
      <c r="H1812" s="62"/>
      <c r="I1812" s="54">
        <f>+Tabla1[[#This Row],[MC]]*Tabla1[[#This Row],[Pedido]]*Tabla1[[#This Row],[PVC ]]</f>
        <v>0</v>
      </c>
      <c r="J1812" s="26">
        <v>0.21</v>
      </c>
      <c r="K1812" s="63"/>
      <c r="L1812" s="28" t="s">
        <v>17</v>
      </c>
      <c r="M1812" s="53">
        <v>45795.305999999997</v>
      </c>
      <c r="N1812" s="64" t="str">
        <f>+IF(Tabla1[[#This Row],[F PMPI]]="SÍ","No","Sí")</f>
        <v>Sí</v>
      </c>
      <c r="O1812" s="65">
        <f>+Tabla1[[#This Row],[PVL]]*1.055</f>
        <v>48314.047829999996</v>
      </c>
      <c r="P1812" s="65">
        <f>+Tabla1[[#This Row],[PVL]]*1.43</f>
        <v>65487.287579999989</v>
      </c>
      <c r="Q1812" s="66" t="str">
        <f>+HYPERLINK(Tabla1[[#This Row],[PAG]])</f>
        <v/>
      </c>
      <c r="R1812" s="67"/>
      <c r="S1812" s="68"/>
      <c r="T1812" s="69"/>
      <c r="U1812" s="69"/>
      <c r="V1812" s="69"/>
      <c r="W1812" s="69"/>
      <c r="X1812" s="69"/>
      <c r="Y1812" s="35"/>
      <c r="Z1812" s="35" t="s">
        <v>65</v>
      </c>
      <c r="AA1812" s="36">
        <v>1</v>
      </c>
      <c r="AB1812" s="35" t="s">
        <v>27</v>
      </c>
      <c r="AC1812" s="35" t="str">
        <f>+IF(Tabla1[[#This Row],[STK]]="no","Sin STK", "STK disponible")</f>
        <v>STK disponible</v>
      </c>
      <c r="AD1812" s="35">
        <f>+I1812*J1812</f>
        <v>0</v>
      </c>
      <c r="AE1812" s="35">
        <f>+I1812*K1812</f>
        <v>0</v>
      </c>
      <c r="AF1812" s="36">
        <f>IF(Tabla1[[#This Row],[ref pack]]=1,Tabla1[[#This Row],[Pedido]],LCM(Tabla1[[#This Row],[MC VIEJO]],Tabla1[[#This Row],[Pedido]]))</f>
        <v>1</v>
      </c>
      <c r="AG1812" s="36">
        <f>+VLOOKUP(Tabla1[[#This Row],[Artículo]],'.'!$B$2:$D$11481,3,)</f>
        <v>1</v>
      </c>
      <c r="AH1812" s="37" t="str">
        <f>+IFERROR(SEARCH("pack",Tabla1[[#This Row],[PACK]]),"")</f>
        <v/>
      </c>
    </row>
    <row r="1813" spans="1:34" ht="24" customHeight="1" x14ac:dyDescent="0.2">
      <c r="A1813" s="50" t="s">
        <v>3362</v>
      </c>
      <c r="B1813" s="60" t="s">
        <v>3410</v>
      </c>
      <c r="C1813" s="61" t="s">
        <v>3411</v>
      </c>
      <c r="D1813" s="52" t="s">
        <v>27</v>
      </c>
      <c r="E1813" s="53">
        <v>6558.2</v>
      </c>
      <c r="F1813" s="23" t="str">
        <f>+IFERROR(VLOOKUP(Tabla1[[#This Row],[Artículo]],'..'!$B$2:$D$569000,3,),"")</f>
        <v/>
      </c>
      <c r="G1813" s="24" t="str">
        <f>IF(H1813=AF1813,"", "Error MC")</f>
        <v>Error MC</v>
      </c>
      <c r="H1813" s="62"/>
      <c r="I1813" s="54">
        <f>+Tabla1[[#This Row],[MC]]*Tabla1[[#This Row],[Pedido]]*Tabla1[[#This Row],[PVC ]]</f>
        <v>0</v>
      </c>
      <c r="J1813" s="26">
        <v>0.21</v>
      </c>
      <c r="K1813" s="63"/>
      <c r="L1813" s="28" t="s">
        <v>17</v>
      </c>
      <c r="M1813" s="53">
        <v>11506.361999999999</v>
      </c>
      <c r="N1813" s="64" t="str">
        <f>+IF(Tabla1[[#This Row],[F PMPI]]="SÍ","No","Sí")</f>
        <v>Sí</v>
      </c>
      <c r="O1813" s="65">
        <f>+Tabla1[[#This Row],[PVL]]*1.055</f>
        <v>12139.211909999998</v>
      </c>
      <c r="P1813" s="65">
        <f>+Tabla1[[#This Row],[PVL]]*1.43</f>
        <v>16454.097659999999</v>
      </c>
      <c r="Q1813" s="66" t="str">
        <f>+HYPERLINK(Tabla1[[#This Row],[PAG]])</f>
        <v/>
      </c>
      <c r="R1813" s="67"/>
      <c r="S1813" s="68"/>
      <c r="T1813" s="69"/>
      <c r="U1813" s="69"/>
      <c r="V1813" s="69"/>
      <c r="W1813" s="69"/>
      <c r="X1813" s="69"/>
      <c r="Y1813" s="35"/>
      <c r="Z1813" s="35" t="s">
        <v>65</v>
      </c>
      <c r="AA1813" s="36">
        <v>1</v>
      </c>
      <c r="AB1813" s="35" t="s">
        <v>27</v>
      </c>
      <c r="AC1813" s="35" t="str">
        <f>+IF(Tabla1[[#This Row],[STK]]="no","Sin STK", "STK disponible")</f>
        <v>Sin STK</v>
      </c>
      <c r="AD1813" s="35">
        <f>+I1813*J1813</f>
        <v>0</v>
      </c>
      <c r="AE1813" s="35">
        <f>+I1813*K1813</f>
        <v>0</v>
      </c>
      <c r="AF1813" s="36">
        <f>IF(Tabla1[[#This Row],[ref pack]]=1,Tabla1[[#This Row],[Pedido]],LCM(Tabla1[[#This Row],[MC VIEJO]],Tabla1[[#This Row],[Pedido]]))</f>
        <v>1</v>
      </c>
      <c r="AG1813" s="36">
        <f>+VLOOKUP(Tabla1[[#This Row],[Artículo]],'.'!$B$2:$D$11481,3,)</f>
        <v>1</v>
      </c>
      <c r="AH1813" s="37" t="str">
        <f>+IFERROR(SEARCH("pack",Tabla1[[#This Row],[PACK]]),"")</f>
        <v/>
      </c>
    </row>
    <row r="1814" spans="1:34" ht="24" customHeight="1" x14ac:dyDescent="0.2">
      <c r="A1814" s="50" t="s">
        <v>3362</v>
      </c>
      <c r="B1814" s="60" t="s">
        <v>3412</v>
      </c>
      <c r="C1814" s="61" t="s">
        <v>3413</v>
      </c>
      <c r="D1814" s="52" t="s">
        <v>9841</v>
      </c>
      <c r="E1814" s="53">
        <v>65955.88</v>
      </c>
      <c r="F1814" s="23" t="str">
        <f>+IFERROR(VLOOKUP(Tabla1[[#This Row],[Artículo]],'..'!$B$2:$D$569000,3,),"")</f>
        <v/>
      </c>
      <c r="G1814" s="24" t="str">
        <f>IF(H1814=AF1814,"", "Error MC")</f>
        <v>Error MC</v>
      </c>
      <c r="H1814" s="62"/>
      <c r="I1814" s="54">
        <f>+Tabla1[[#This Row],[MC]]*Tabla1[[#This Row],[Pedido]]*Tabla1[[#This Row],[PVC ]]</f>
        <v>0</v>
      </c>
      <c r="J1814" s="26">
        <v>0.21</v>
      </c>
      <c r="K1814" s="63"/>
      <c r="L1814" s="28" t="s">
        <v>17</v>
      </c>
      <c r="M1814" s="53">
        <v>115719.59600000001</v>
      </c>
      <c r="N1814" s="64" t="str">
        <f>+IF(Tabla1[[#This Row],[F PMPI]]="SÍ","No","Sí")</f>
        <v>Sí</v>
      </c>
      <c r="O1814" s="65">
        <f>+Tabla1[[#This Row],[PVL]]*1.055</f>
        <v>122084.17378</v>
      </c>
      <c r="P1814" s="65">
        <f>+Tabla1[[#This Row],[PVL]]*1.43</f>
        <v>165479.02228</v>
      </c>
      <c r="Q1814" s="66" t="str">
        <f>+HYPERLINK(Tabla1[[#This Row],[PAG]])</f>
        <v/>
      </c>
      <c r="R1814" s="67"/>
      <c r="S1814" s="68"/>
      <c r="T1814" s="69"/>
      <c r="U1814" s="69"/>
      <c r="V1814" s="69"/>
      <c r="W1814" s="69"/>
      <c r="X1814" s="69"/>
      <c r="Y1814" s="35"/>
      <c r="Z1814" s="35" t="s">
        <v>65</v>
      </c>
      <c r="AA1814" s="36">
        <v>1</v>
      </c>
      <c r="AB1814" s="35" t="s">
        <v>27</v>
      </c>
      <c r="AC1814" s="35" t="str">
        <f>+IF(Tabla1[[#This Row],[STK]]="no","Sin STK", "STK disponible")</f>
        <v>STK disponible</v>
      </c>
      <c r="AD1814" s="35">
        <f>+I1814*J1814</f>
        <v>0</v>
      </c>
      <c r="AE1814" s="35">
        <f>+I1814*K1814</f>
        <v>0</v>
      </c>
      <c r="AF1814" s="36">
        <f>IF(Tabla1[[#This Row],[ref pack]]=1,Tabla1[[#This Row],[Pedido]],LCM(Tabla1[[#This Row],[MC VIEJO]],Tabla1[[#This Row],[Pedido]]))</f>
        <v>1</v>
      </c>
      <c r="AG1814" s="36">
        <f>+VLOOKUP(Tabla1[[#This Row],[Artículo]],'.'!$B$2:$D$11481,3,)</f>
        <v>1</v>
      </c>
      <c r="AH1814" s="37" t="str">
        <f>+IFERROR(SEARCH("pack",Tabla1[[#This Row],[PACK]]),"")</f>
        <v/>
      </c>
    </row>
    <row r="1815" spans="1:34" ht="24" customHeight="1" x14ac:dyDescent="0.2">
      <c r="A1815" s="50" t="s">
        <v>3414</v>
      </c>
      <c r="B1815" s="60" t="s">
        <v>3415</v>
      </c>
      <c r="C1815" s="61" t="s">
        <v>3416</v>
      </c>
      <c r="D1815" s="52" t="s">
        <v>27</v>
      </c>
      <c r="E1815" s="53">
        <v>2604232.4300000002</v>
      </c>
      <c r="F1815" s="23" t="str">
        <f>+IFERROR(VLOOKUP(Tabla1[[#This Row],[Artículo]],'..'!$B$2:$D$569000,3,),"")</f>
        <v/>
      </c>
      <c r="G1815" s="24" t="str">
        <f>IF(H1815=AF1815,"", "Error MC")</f>
        <v>Error MC</v>
      </c>
      <c r="H1815" s="62"/>
      <c r="I1815" s="54">
        <f>+Tabla1[[#This Row],[MC]]*Tabla1[[#This Row],[Pedido]]*Tabla1[[#This Row],[PVC ]]</f>
        <v>0</v>
      </c>
      <c r="J1815" s="26">
        <v>0.21</v>
      </c>
      <c r="K1815" s="63"/>
      <c r="L1815" s="28" t="s">
        <v>24296</v>
      </c>
      <c r="M1815" s="53">
        <v>4096457.6140000001</v>
      </c>
      <c r="N1815" s="64" t="str">
        <f>+IF(Tabla1[[#This Row],[F PMPI]]="SÍ","No","Sí")</f>
        <v>No</v>
      </c>
      <c r="O1815" s="65">
        <f>+Tabla1[[#This Row],[PVL]]*1.055</f>
        <v>4321762.7827699995</v>
      </c>
      <c r="P1815" s="65">
        <f>+Tabla1[[#This Row],[PVL]]*1.43</f>
        <v>5857934.3880199995</v>
      </c>
      <c r="Q1815" s="66" t="str">
        <f>+HYPERLINK(Tabla1[[#This Row],[PAG]])</f>
        <v>https://todomusica.com.ar/productos-sin-categorias-de-netsuite/4494-404.html</v>
      </c>
      <c r="R1815" s="67"/>
      <c r="S1815" s="68"/>
      <c r="T1815" s="69"/>
      <c r="U1815" s="69"/>
      <c r="V1815" s="69"/>
      <c r="W1815" s="69"/>
      <c r="X1815" s="69"/>
      <c r="Y1815" s="35"/>
      <c r="Z1815" s="35" t="s">
        <v>25772</v>
      </c>
      <c r="AA1815" s="36">
        <v>1</v>
      </c>
      <c r="AB1815" s="35" t="s">
        <v>9849</v>
      </c>
      <c r="AC1815" s="35" t="str">
        <f>+IF(Tabla1[[#This Row],[STK]]="no","Sin STK", "STK disponible")</f>
        <v>Sin STK</v>
      </c>
      <c r="AD1815" s="35">
        <f>+I1815*J1815</f>
        <v>0</v>
      </c>
      <c r="AE1815" s="35">
        <f>+I1815*K1815</f>
        <v>0</v>
      </c>
      <c r="AF1815" s="36">
        <f>IF(Tabla1[[#This Row],[ref pack]]=1,Tabla1[[#This Row],[Pedido]],LCM(Tabla1[[#This Row],[MC VIEJO]],Tabla1[[#This Row],[Pedido]]))</f>
        <v>1</v>
      </c>
      <c r="AG1815" s="36">
        <f>+VLOOKUP(Tabla1[[#This Row],[Artículo]],'.'!$B$2:$D$11481,3,)</f>
        <v>1</v>
      </c>
      <c r="AH1815" s="37" t="str">
        <f>+IFERROR(SEARCH("pack",Tabla1[[#This Row],[PACK]]),"")</f>
        <v/>
      </c>
    </row>
    <row r="1816" spans="1:34" ht="24" customHeight="1" x14ac:dyDescent="0.2">
      <c r="A1816" s="50" t="s">
        <v>3414</v>
      </c>
      <c r="B1816" s="60" t="s">
        <v>3417</v>
      </c>
      <c r="C1816" s="61" t="s">
        <v>3418</v>
      </c>
      <c r="D1816" s="52" t="s">
        <v>27</v>
      </c>
      <c r="E1816" s="53">
        <v>33196.5</v>
      </c>
      <c r="F1816" s="23" t="str">
        <f>+IFERROR(VLOOKUP(Tabla1[[#This Row],[Artículo]],'..'!$B$2:$D$569000,3,),"")</f>
        <v/>
      </c>
      <c r="G1816" s="24" t="str">
        <f>IF(H1816=AF1816,"", "Error MC")</f>
        <v>Error MC</v>
      </c>
      <c r="H1816" s="62"/>
      <c r="I1816" s="54">
        <f>+Tabla1[[#This Row],[MC]]*Tabla1[[#This Row],[Pedido]]*Tabla1[[#This Row],[PVC ]]</f>
        <v>0</v>
      </c>
      <c r="J1816" s="26">
        <v>0.21</v>
      </c>
      <c r="K1816" s="63"/>
      <c r="L1816" s="28" t="s">
        <v>24296</v>
      </c>
      <c r="M1816" s="53">
        <v>52218.095000000001</v>
      </c>
      <c r="N1816" s="64" t="str">
        <f>+IF(Tabla1[[#This Row],[F PMPI]]="SÍ","No","Sí")</f>
        <v>No</v>
      </c>
      <c r="O1816" s="65">
        <f>+Tabla1[[#This Row],[PVL]]*1.055</f>
        <v>55090.090225</v>
      </c>
      <c r="P1816" s="65">
        <f>+Tabla1[[#This Row],[PVL]]*1.43</f>
        <v>74671.875849999997</v>
      </c>
      <c r="Q1816" s="66" t="str">
        <f>+HYPERLINK(Tabla1[[#This Row],[PAG]])</f>
        <v>https://todomusica.com.ar/productos-sin-categorias-de-netsuite/1134-b-200.html</v>
      </c>
      <c r="R1816" s="67"/>
      <c r="S1816" s="68"/>
      <c r="T1816" s="69"/>
      <c r="U1816" s="69"/>
      <c r="V1816" s="69"/>
      <c r="W1816" s="69"/>
      <c r="X1816" s="69"/>
      <c r="Y1816" s="35"/>
      <c r="Z1816" s="35" t="s">
        <v>25773</v>
      </c>
      <c r="AA1816" s="36">
        <v>1</v>
      </c>
      <c r="AB1816" s="35" t="s">
        <v>9849</v>
      </c>
      <c r="AC1816" s="35" t="str">
        <f>+IF(Tabla1[[#This Row],[STK]]="no","Sin STK", "STK disponible")</f>
        <v>Sin STK</v>
      </c>
      <c r="AD1816" s="35">
        <f>+I1816*J1816</f>
        <v>0</v>
      </c>
      <c r="AE1816" s="35">
        <f>+I1816*K1816</f>
        <v>0</v>
      </c>
      <c r="AF1816" s="36">
        <f>IF(Tabla1[[#This Row],[ref pack]]=1,Tabla1[[#This Row],[Pedido]],LCM(Tabla1[[#This Row],[MC VIEJO]],Tabla1[[#This Row],[Pedido]]))</f>
        <v>1</v>
      </c>
      <c r="AG1816" s="36">
        <f>+VLOOKUP(Tabla1[[#This Row],[Artículo]],'.'!$B$2:$D$11481,3,)</f>
        <v>1</v>
      </c>
      <c r="AH1816" s="37" t="str">
        <f>+IFERROR(SEARCH("pack",Tabla1[[#This Row],[PACK]]),"")</f>
        <v/>
      </c>
    </row>
    <row r="1817" spans="1:34" ht="24" customHeight="1" x14ac:dyDescent="0.2">
      <c r="A1817" s="50" t="s">
        <v>3414</v>
      </c>
      <c r="B1817" s="60" t="s">
        <v>3419</v>
      </c>
      <c r="C1817" s="61" t="s">
        <v>3420</v>
      </c>
      <c r="D1817" s="52" t="s">
        <v>9841</v>
      </c>
      <c r="E1817" s="53">
        <v>81880.41</v>
      </c>
      <c r="F1817" s="23" t="str">
        <f>+IFERROR(VLOOKUP(Tabla1[[#This Row],[Artículo]],'..'!$B$2:$D$569000,3,),"")</f>
        <v/>
      </c>
      <c r="G1817" s="24" t="str">
        <f>IF(H1817=AF1817,"", "Error MC")</f>
        <v>Error MC</v>
      </c>
      <c r="H1817" s="62"/>
      <c r="I1817" s="54">
        <f>+Tabla1[[#This Row],[MC]]*Tabla1[[#This Row],[Pedido]]*Tabla1[[#This Row],[PVC ]]</f>
        <v>0</v>
      </c>
      <c r="J1817" s="26">
        <v>0.21</v>
      </c>
      <c r="K1817" s="63"/>
      <c r="L1817" s="28" t="s">
        <v>24296</v>
      </c>
      <c r="M1817" s="53">
        <v>128797.88099999999</v>
      </c>
      <c r="N1817" s="64" t="str">
        <f>+IF(Tabla1[[#This Row],[F PMPI]]="SÍ","No","Sí")</f>
        <v>No</v>
      </c>
      <c r="O1817" s="65">
        <f>+Tabla1[[#This Row],[PVL]]*1.055</f>
        <v>135881.764455</v>
      </c>
      <c r="P1817" s="65">
        <f>+Tabla1[[#This Row],[PVL]]*1.43</f>
        <v>184180.96982999999</v>
      </c>
      <c r="Q1817" s="66" t="str">
        <f>+HYPERLINK(Tabla1[[#This Row],[PAG]])</f>
        <v>https://todomusica.com.ar/hardware-para-baterias/5781-404.html</v>
      </c>
      <c r="R1817" s="67"/>
      <c r="S1817" s="68"/>
      <c r="T1817" s="69"/>
      <c r="U1817" s="69"/>
      <c r="V1817" s="69"/>
      <c r="W1817" s="69"/>
      <c r="X1817" s="69"/>
      <c r="Y1817" s="35"/>
      <c r="Z1817" s="35" t="s">
        <v>25774</v>
      </c>
      <c r="AA1817" s="36">
        <v>1</v>
      </c>
      <c r="AB1817" s="35" t="s">
        <v>9849</v>
      </c>
      <c r="AC1817" s="35" t="str">
        <f>+IF(Tabla1[[#This Row],[STK]]="no","Sin STK", "STK disponible")</f>
        <v>STK disponible</v>
      </c>
      <c r="AD1817" s="35">
        <f>+I1817*J1817</f>
        <v>0</v>
      </c>
      <c r="AE1817" s="35">
        <f>+I1817*K1817</f>
        <v>0</v>
      </c>
      <c r="AF1817" s="36">
        <f>IF(Tabla1[[#This Row],[ref pack]]=1,Tabla1[[#This Row],[Pedido]],LCM(Tabla1[[#This Row],[MC VIEJO]],Tabla1[[#This Row],[Pedido]]))</f>
        <v>1</v>
      </c>
      <c r="AG1817" s="36">
        <f>+VLOOKUP(Tabla1[[#This Row],[Artículo]],'.'!$B$2:$D$11481,3,)</f>
        <v>1</v>
      </c>
      <c r="AH1817" s="37" t="str">
        <f>+IFERROR(SEARCH("pack",Tabla1[[#This Row],[PACK]]),"")</f>
        <v/>
      </c>
    </row>
    <row r="1818" spans="1:34" ht="24" customHeight="1" x14ac:dyDescent="0.2">
      <c r="A1818" s="50" t="s">
        <v>3414</v>
      </c>
      <c r="B1818" s="60" t="s">
        <v>3421</v>
      </c>
      <c r="C1818" s="61" t="s">
        <v>3422</v>
      </c>
      <c r="D1818" s="52" t="s">
        <v>9842</v>
      </c>
      <c r="E1818" s="53">
        <v>83810.87</v>
      </c>
      <c r="F1818" s="23" t="str">
        <f>+IFERROR(VLOOKUP(Tabla1[[#This Row],[Artículo]],'..'!$B$2:$D$569000,3,),"")</f>
        <v/>
      </c>
      <c r="G1818" s="24" t="str">
        <f>IF(H1818=AF1818,"", "Error MC")</f>
        <v>Error MC</v>
      </c>
      <c r="H1818" s="62"/>
      <c r="I1818" s="54">
        <f>+Tabla1[[#This Row],[MC]]*Tabla1[[#This Row],[Pedido]]*Tabla1[[#This Row],[PVC ]]</f>
        <v>0</v>
      </c>
      <c r="J1818" s="26">
        <v>0.21</v>
      </c>
      <c r="K1818" s="63"/>
      <c r="L1818" s="28" t="s">
        <v>24296</v>
      </c>
      <c r="M1818" s="53">
        <v>131834.497</v>
      </c>
      <c r="N1818" s="64" t="str">
        <f>+IF(Tabla1[[#This Row],[F PMPI]]="SÍ","No","Sí")</f>
        <v>No</v>
      </c>
      <c r="O1818" s="65">
        <f>+Tabla1[[#This Row],[PVL]]*1.055</f>
        <v>139085.39433499999</v>
      </c>
      <c r="P1818" s="65">
        <f>+Tabla1[[#This Row],[PVL]]*1.43</f>
        <v>188523.33071000001</v>
      </c>
      <c r="Q1818" s="66" t="str">
        <f>+HYPERLINK(Tabla1[[#This Row],[PAG]])</f>
        <v>https://todomusica.com.ar/hardware-para-baterias/5783-404.html</v>
      </c>
      <c r="R1818" s="67"/>
      <c r="S1818" s="68"/>
      <c r="T1818" s="69"/>
      <c r="U1818" s="69"/>
      <c r="V1818" s="69"/>
      <c r="W1818" s="69"/>
      <c r="X1818" s="69"/>
      <c r="Y1818" s="35"/>
      <c r="Z1818" s="35" t="s">
        <v>25775</v>
      </c>
      <c r="AA1818" s="36">
        <v>1</v>
      </c>
      <c r="AB1818" s="35" t="s">
        <v>9849</v>
      </c>
      <c r="AC1818" s="35" t="str">
        <f>+IF(Tabla1[[#This Row],[STK]]="no","Sin STK", "STK disponible")</f>
        <v>STK disponible</v>
      </c>
      <c r="AD1818" s="35">
        <f>+I1818*J1818</f>
        <v>0</v>
      </c>
      <c r="AE1818" s="35">
        <f>+I1818*K1818</f>
        <v>0</v>
      </c>
      <c r="AF1818" s="36">
        <f>IF(Tabla1[[#This Row],[ref pack]]=1,Tabla1[[#This Row],[Pedido]],LCM(Tabla1[[#This Row],[MC VIEJO]],Tabla1[[#This Row],[Pedido]]))</f>
        <v>1</v>
      </c>
      <c r="AG1818" s="36">
        <f>+VLOOKUP(Tabla1[[#This Row],[Artículo]],'.'!$B$2:$D$11481,3,)</f>
        <v>1</v>
      </c>
      <c r="AH1818" s="37" t="str">
        <f>+IFERROR(SEARCH("pack",Tabla1[[#This Row],[PACK]]),"")</f>
        <v/>
      </c>
    </row>
    <row r="1819" spans="1:34" ht="24" customHeight="1" x14ac:dyDescent="0.2">
      <c r="A1819" s="50" t="s">
        <v>3414</v>
      </c>
      <c r="B1819" s="60" t="s">
        <v>3423</v>
      </c>
      <c r="C1819" s="61" t="s">
        <v>3424</v>
      </c>
      <c r="D1819" s="52" t="s">
        <v>27</v>
      </c>
      <c r="E1819" s="53">
        <v>31536.32</v>
      </c>
      <c r="F1819" s="23" t="str">
        <f>+IFERROR(VLOOKUP(Tabla1[[#This Row],[Artículo]],'..'!$B$2:$D$569000,3,),"")</f>
        <v/>
      </c>
      <c r="G1819" s="24" t="str">
        <f>IF(H1819=AF1819,"", "Error MC")</f>
        <v>Error MC</v>
      </c>
      <c r="H1819" s="62"/>
      <c r="I1819" s="54">
        <f>+Tabla1[[#This Row],[MC]]*Tabla1[[#This Row],[Pedido]]*Tabla1[[#This Row],[PVC ]]</f>
        <v>0</v>
      </c>
      <c r="J1819" s="26">
        <v>0.21</v>
      </c>
      <c r="K1819" s="63"/>
      <c r="L1819" s="28" t="s">
        <v>24296</v>
      </c>
      <c r="M1819" s="53">
        <v>49606.635999999999</v>
      </c>
      <c r="N1819" s="64" t="str">
        <f>+IF(Tabla1[[#This Row],[F PMPI]]="SÍ","No","Sí")</f>
        <v>No</v>
      </c>
      <c r="O1819" s="65">
        <f>+Tabla1[[#This Row],[PVL]]*1.055</f>
        <v>52335.000979999997</v>
      </c>
      <c r="P1819" s="65">
        <f>+Tabla1[[#This Row],[PVL]]*1.43</f>
        <v>70937.489479999989</v>
      </c>
      <c r="Q1819" s="66" t="str">
        <f>+HYPERLINK(Tabla1[[#This Row],[PAG]])</f>
        <v>https://todomusica.com.ar/hardware-para-baterias/964-c-200.html</v>
      </c>
      <c r="R1819" s="67"/>
      <c r="S1819" s="68"/>
      <c r="T1819" s="69"/>
      <c r="U1819" s="69"/>
      <c r="V1819" s="69"/>
      <c r="W1819" s="69"/>
      <c r="X1819" s="69"/>
      <c r="Y1819" s="35"/>
      <c r="Z1819" s="35" t="s">
        <v>25776</v>
      </c>
      <c r="AA1819" s="36">
        <v>1</v>
      </c>
      <c r="AB1819" s="35" t="s">
        <v>9849</v>
      </c>
      <c r="AC1819" s="35" t="str">
        <f>+IF(Tabla1[[#This Row],[STK]]="no","Sin STK", "STK disponible")</f>
        <v>Sin STK</v>
      </c>
      <c r="AD1819" s="35">
        <f>+I1819*J1819</f>
        <v>0</v>
      </c>
      <c r="AE1819" s="35">
        <f>+I1819*K1819</f>
        <v>0</v>
      </c>
      <c r="AF1819" s="36">
        <f>IF(Tabla1[[#This Row],[ref pack]]=1,Tabla1[[#This Row],[Pedido]],LCM(Tabla1[[#This Row],[MC VIEJO]],Tabla1[[#This Row],[Pedido]]))</f>
        <v>1</v>
      </c>
      <c r="AG1819" s="36">
        <f>+VLOOKUP(Tabla1[[#This Row],[Artículo]],'.'!$B$2:$D$11481,3,)</f>
        <v>1</v>
      </c>
      <c r="AH1819" s="37" t="str">
        <f>+IFERROR(SEARCH("pack",Tabla1[[#This Row],[PACK]]),"")</f>
        <v/>
      </c>
    </row>
    <row r="1820" spans="1:34" ht="24" customHeight="1" x14ac:dyDescent="0.2">
      <c r="A1820" s="50" t="s">
        <v>3414</v>
      </c>
      <c r="B1820" s="60" t="s">
        <v>3425</v>
      </c>
      <c r="C1820" s="61" t="s">
        <v>3426</v>
      </c>
      <c r="D1820" s="52" t="s">
        <v>27</v>
      </c>
      <c r="E1820" s="53">
        <v>624313.78</v>
      </c>
      <c r="F1820" s="23" t="str">
        <f>+IFERROR(VLOOKUP(Tabla1[[#This Row],[Artículo]],'..'!$B$2:$D$569000,3,),"")</f>
        <v/>
      </c>
      <c r="G1820" s="24" t="str">
        <f>IF(H1820=AF1820,"", "Error MC")</f>
        <v>Error MC</v>
      </c>
      <c r="H1820" s="62"/>
      <c r="I1820" s="54">
        <f>+Tabla1[[#This Row],[MC]]*Tabla1[[#This Row],[Pedido]]*Tabla1[[#This Row],[PVC ]]</f>
        <v>0</v>
      </c>
      <c r="J1820" s="26">
        <v>0.21</v>
      </c>
      <c r="K1820" s="63"/>
      <c r="L1820" s="28" t="s">
        <v>24296</v>
      </c>
      <c r="M1820" s="53">
        <v>982045.571</v>
      </c>
      <c r="N1820" s="64" t="str">
        <f>+IF(Tabla1[[#This Row],[F PMPI]]="SÍ","No","Sí")</f>
        <v>No</v>
      </c>
      <c r="O1820" s="65">
        <f>+Tabla1[[#This Row],[PVL]]*1.055</f>
        <v>1036058.077405</v>
      </c>
      <c r="P1820" s="65">
        <f>+Tabla1[[#This Row],[PVL]]*1.43</f>
        <v>1404325.16653</v>
      </c>
      <c r="Q1820" s="66" t="str">
        <f>+HYPERLINK(Tabla1[[#This Row],[PAG]])</f>
        <v>https://todomusica.com.ar/productos-sin-categorias-de-netsuite/5818-404.html</v>
      </c>
      <c r="R1820" s="67"/>
      <c r="S1820" s="68"/>
      <c r="T1820" s="69"/>
      <c r="U1820" s="69"/>
      <c r="V1820" s="69"/>
      <c r="W1820" s="69"/>
      <c r="X1820" s="69"/>
      <c r="Y1820" s="35"/>
      <c r="Z1820" s="35" t="s">
        <v>25777</v>
      </c>
      <c r="AA1820" s="36">
        <v>1</v>
      </c>
      <c r="AB1820" s="35" t="s">
        <v>9849</v>
      </c>
      <c r="AC1820" s="35" t="str">
        <f>+IF(Tabla1[[#This Row],[STK]]="no","Sin STK", "STK disponible")</f>
        <v>Sin STK</v>
      </c>
      <c r="AD1820" s="35">
        <f>+I1820*J1820</f>
        <v>0</v>
      </c>
      <c r="AE1820" s="35">
        <f>+I1820*K1820</f>
        <v>0</v>
      </c>
      <c r="AF1820" s="36">
        <f>IF(Tabla1[[#This Row],[ref pack]]=1,Tabla1[[#This Row],[Pedido]],LCM(Tabla1[[#This Row],[MC VIEJO]],Tabla1[[#This Row],[Pedido]]))</f>
        <v>1</v>
      </c>
      <c r="AG1820" s="36">
        <f>+VLOOKUP(Tabla1[[#This Row],[Artículo]],'.'!$B$2:$D$11481,3,)</f>
        <v>1</v>
      </c>
      <c r="AH1820" s="37" t="str">
        <f>+IFERROR(SEARCH("pack",Tabla1[[#This Row],[PACK]]),"")</f>
        <v/>
      </c>
    </row>
    <row r="1821" spans="1:34" ht="24" customHeight="1" x14ac:dyDescent="0.2">
      <c r="A1821" s="50" t="s">
        <v>3414</v>
      </c>
      <c r="B1821" s="60" t="s">
        <v>3427</v>
      </c>
      <c r="C1821" s="61" t="s">
        <v>3428</v>
      </c>
      <c r="D1821" s="52" t="s">
        <v>9842</v>
      </c>
      <c r="E1821" s="53">
        <v>149323.67000000001</v>
      </c>
      <c r="F1821" s="23" t="str">
        <f>+IFERROR(VLOOKUP(Tabla1[[#This Row],[Artículo]],'..'!$B$2:$D$569000,3,),"")</f>
        <v/>
      </c>
      <c r="G1821" s="24" t="str">
        <f>IF(H1821=AF1821,"", "Error MC")</f>
        <v>Error MC</v>
      </c>
      <c r="H1821" s="62"/>
      <c r="I1821" s="54">
        <f>+Tabla1[[#This Row],[MC]]*Tabla1[[#This Row],[Pedido]]*Tabla1[[#This Row],[PVC ]]</f>
        <v>0</v>
      </c>
      <c r="J1821" s="26">
        <v>0.21</v>
      </c>
      <c r="K1821" s="63"/>
      <c r="L1821" s="28" t="s">
        <v>24296</v>
      </c>
      <c r="M1821" s="53">
        <v>234886.13200000001</v>
      </c>
      <c r="N1821" s="64" t="str">
        <f>+IF(Tabla1[[#This Row],[F PMPI]]="SÍ","No","Sí")</f>
        <v>No</v>
      </c>
      <c r="O1821" s="65">
        <f>+Tabla1[[#This Row],[PVL]]*1.055</f>
        <v>247804.86926000001</v>
      </c>
      <c r="P1821" s="65">
        <f>+Tabla1[[#This Row],[PVL]]*1.43</f>
        <v>335887.16876000003</v>
      </c>
      <c r="Q1821" s="66" t="str">
        <f>+HYPERLINK(Tabla1[[#This Row],[PAG]])</f>
        <v>https://todomusica.com.ar/hardware-para-baterias/521-hp2005.html</v>
      </c>
      <c r="R1821" s="67"/>
      <c r="S1821" s="68"/>
      <c r="T1821" s="69"/>
      <c r="U1821" s="69"/>
      <c r="V1821" s="69"/>
      <c r="W1821" s="69"/>
      <c r="X1821" s="69"/>
      <c r="Y1821" s="35"/>
      <c r="Z1821" s="35" t="s">
        <v>25778</v>
      </c>
      <c r="AA1821" s="36">
        <v>1</v>
      </c>
      <c r="AB1821" s="35" t="s">
        <v>9849</v>
      </c>
      <c r="AC1821" s="35" t="str">
        <f>+IF(Tabla1[[#This Row],[STK]]="no","Sin STK", "STK disponible")</f>
        <v>STK disponible</v>
      </c>
      <c r="AD1821" s="35">
        <f>+I1821*J1821</f>
        <v>0</v>
      </c>
      <c r="AE1821" s="35">
        <f>+I1821*K1821</f>
        <v>0</v>
      </c>
      <c r="AF1821" s="36">
        <f>IF(Tabla1[[#This Row],[ref pack]]=1,Tabla1[[#This Row],[Pedido]],LCM(Tabla1[[#This Row],[MC VIEJO]],Tabla1[[#This Row],[Pedido]]))</f>
        <v>1</v>
      </c>
      <c r="AG1821" s="36">
        <f>+VLOOKUP(Tabla1[[#This Row],[Artículo]],'.'!$B$2:$D$11481,3,)</f>
        <v>1</v>
      </c>
      <c r="AH1821" s="37" t="str">
        <f>+IFERROR(SEARCH("pack",Tabla1[[#This Row],[PACK]]),"")</f>
        <v/>
      </c>
    </row>
    <row r="1822" spans="1:34" ht="24" customHeight="1" x14ac:dyDescent="0.2">
      <c r="A1822" s="50" t="s">
        <v>3414</v>
      </c>
      <c r="B1822" s="60" t="s">
        <v>3429</v>
      </c>
      <c r="C1822" s="61" t="s">
        <v>3430</v>
      </c>
      <c r="D1822" s="52" t="s">
        <v>27</v>
      </c>
      <c r="E1822" s="53">
        <v>370232.76</v>
      </c>
      <c r="F1822" s="23" t="str">
        <f>+IFERROR(VLOOKUP(Tabla1[[#This Row],[Artículo]],'..'!$B$2:$D$569000,3,),"")</f>
        <v/>
      </c>
      <c r="G1822" s="24" t="str">
        <f>IF(H1822=AF1822,"", "Error MC")</f>
        <v>Error MC</v>
      </c>
      <c r="H1822" s="62"/>
      <c r="I1822" s="54">
        <f>+Tabla1[[#This Row],[MC]]*Tabla1[[#This Row],[Pedido]]*Tabla1[[#This Row],[PVC ]]</f>
        <v>0</v>
      </c>
      <c r="J1822" s="26">
        <v>0.21</v>
      </c>
      <c r="K1822" s="63"/>
      <c r="L1822" s="28" t="s">
        <v>24296</v>
      </c>
      <c r="M1822" s="53">
        <v>582376.13399999996</v>
      </c>
      <c r="N1822" s="64" t="str">
        <f>+IF(Tabla1[[#This Row],[F PMPI]]="SÍ","No","Sí")</f>
        <v>No</v>
      </c>
      <c r="O1822" s="65">
        <f>+Tabla1[[#This Row],[PVL]]*1.055</f>
        <v>614406.8213699999</v>
      </c>
      <c r="P1822" s="65">
        <f>+Tabla1[[#This Row],[PVL]]*1.43</f>
        <v>832797.87161999987</v>
      </c>
      <c r="Q1822" s="66" t="str">
        <f>+HYPERLINK(Tabla1[[#This Row],[PAG]])</f>
        <v>https://todomusica.com.ar/hardware-para-baterias/5814-404.html</v>
      </c>
      <c r="R1822" s="67"/>
      <c r="S1822" s="68"/>
      <c r="T1822" s="69"/>
      <c r="U1822" s="69"/>
      <c r="V1822" s="69"/>
      <c r="W1822" s="69"/>
      <c r="X1822" s="69"/>
      <c r="Y1822" s="35"/>
      <c r="Z1822" s="35" t="s">
        <v>25779</v>
      </c>
      <c r="AA1822" s="36">
        <v>1</v>
      </c>
      <c r="AB1822" s="35" t="s">
        <v>9849</v>
      </c>
      <c r="AC1822" s="35" t="str">
        <f>+IF(Tabla1[[#This Row],[STK]]="no","Sin STK", "STK disponible")</f>
        <v>Sin STK</v>
      </c>
      <c r="AD1822" s="35">
        <f>+I1822*J1822</f>
        <v>0</v>
      </c>
      <c r="AE1822" s="35">
        <f>+I1822*K1822</f>
        <v>0</v>
      </c>
      <c r="AF1822" s="36">
        <f>IF(Tabla1[[#This Row],[ref pack]]=1,Tabla1[[#This Row],[Pedido]],LCM(Tabla1[[#This Row],[MC VIEJO]],Tabla1[[#This Row],[Pedido]]))</f>
        <v>1</v>
      </c>
      <c r="AG1822" s="36">
        <f>+VLOOKUP(Tabla1[[#This Row],[Artículo]],'.'!$B$2:$D$11481,3,)</f>
        <v>1</v>
      </c>
      <c r="AH1822" s="37" t="str">
        <f>+IFERROR(SEARCH("pack",Tabla1[[#This Row],[PACK]]),"")</f>
        <v/>
      </c>
    </row>
    <row r="1823" spans="1:34" ht="24" customHeight="1" x14ac:dyDescent="0.2">
      <c r="A1823" s="50" t="s">
        <v>3414</v>
      </c>
      <c r="B1823" s="60" t="s">
        <v>3431</v>
      </c>
      <c r="C1823" s="61" t="s">
        <v>3432</v>
      </c>
      <c r="D1823" s="52" t="s">
        <v>27</v>
      </c>
      <c r="E1823" s="53">
        <v>358851.99</v>
      </c>
      <c r="F1823" s="23" t="str">
        <f>+IFERROR(VLOOKUP(Tabla1[[#This Row],[Artículo]],'..'!$B$2:$D$569000,3,),"")</f>
        <v/>
      </c>
      <c r="G1823" s="24" t="str">
        <f>IF(H1823=AF1823,"", "Error MC")</f>
        <v>Error MC</v>
      </c>
      <c r="H1823" s="62"/>
      <c r="I1823" s="54">
        <f>+Tabla1[[#This Row],[MC]]*Tabla1[[#This Row],[Pedido]]*Tabla1[[#This Row],[PVC ]]</f>
        <v>0</v>
      </c>
      <c r="J1823" s="26">
        <v>0.21</v>
      </c>
      <c r="K1823" s="63"/>
      <c r="L1823" s="28" t="s">
        <v>24296</v>
      </c>
      <c r="M1823" s="53">
        <v>564474.18400000001</v>
      </c>
      <c r="N1823" s="64" t="str">
        <f>+IF(Tabla1[[#This Row],[F PMPI]]="SÍ","No","Sí")</f>
        <v>No</v>
      </c>
      <c r="O1823" s="65">
        <f>+Tabla1[[#This Row],[PVL]]*1.055</f>
        <v>595520.26411999995</v>
      </c>
      <c r="P1823" s="65">
        <f>+Tabla1[[#This Row],[PVL]]*1.43</f>
        <v>807198.08311999997</v>
      </c>
      <c r="Q1823" s="66" t="str">
        <f>+HYPERLINK(Tabla1[[#This Row],[PAG]])</f>
        <v>https://todomusica.com.ar/baterias-acusticas/4499-404.html</v>
      </c>
      <c r="R1823" s="67"/>
      <c r="S1823" s="68"/>
      <c r="T1823" s="69"/>
      <c r="U1823" s="69"/>
      <c r="V1823" s="69"/>
      <c r="W1823" s="69"/>
      <c r="X1823" s="69"/>
      <c r="Y1823" s="35"/>
      <c r="Z1823" s="35" t="s">
        <v>25780</v>
      </c>
      <c r="AA1823" s="36">
        <v>1</v>
      </c>
      <c r="AB1823" s="35" t="s">
        <v>9849</v>
      </c>
      <c r="AC1823" s="35" t="str">
        <f>+IF(Tabla1[[#This Row],[STK]]="no","Sin STK", "STK disponible")</f>
        <v>Sin STK</v>
      </c>
      <c r="AD1823" s="35">
        <f>+I1823*J1823</f>
        <v>0</v>
      </c>
      <c r="AE1823" s="35">
        <f>+I1823*K1823</f>
        <v>0</v>
      </c>
      <c r="AF1823" s="36">
        <f>IF(Tabla1[[#This Row],[ref pack]]=1,Tabla1[[#This Row],[Pedido]],LCM(Tabla1[[#This Row],[MC VIEJO]],Tabla1[[#This Row],[Pedido]]))</f>
        <v>1</v>
      </c>
      <c r="AG1823" s="36">
        <f>+VLOOKUP(Tabla1[[#This Row],[Artículo]],'.'!$B$2:$D$11481,3,)</f>
        <v>1</v>
      </c>
      <c r="AH1823" s="37" t="str">
        <f>+IFERROR(SEARCH("pack",Tabla1[[#This Row],[PACK]]),"")</f>
        <v/>
      </c>
    </row>
    <row r="1824" spans="1:34" ht="24" customHeight="1" x14ac:dyDescent="0.2">
      <c r="A1824" s="50" t="s">
        <v>3414</v>
      </c>
      <c r="B1824" s="60" t="s">
        <v>3433</v>
      </c>
      <c r="C1824" s="61" t="s">
        <v>3434</v>
      </c>
      <c r="D1824" s="52" t="s">
        <v>9842</v>
      </c>
      <c r="E1824" s="53">
        <v>45645.26</v>
      </c>
      <c r="F1824" s="23" t="str">
        <f>+IFERROR(VLOOKUP(Tabla1[[#This Row],[Artículo]],'..'!$B$2:$D$569000,3,),"")</f>
        <v/>
      </c>
      <c r="G1824" s="24" t="str">
        <f>IF(H1824=AF1824,"", "Error MC")</f>
        <v>Error MC</v>
      </c>
      <c r="H1824" s="62"/>
      <c r="I1824" s="54">
        <f>+Tabla1[[#This Row],[MC]]*Tabla1[[#This Row],[Pedido]]*Tabla1[[#This Row],[PVC ]]</f>
        <v>0</v>
      </c>
      <c r="J1824" s="26">
        <v>0.21</v>
      </c>
      <c r="K1824" s="63"/>
      <c r="L1824" s="28" t="s">
        <v>24296</v>
      </c>
      <c r="M1824" s="53">
        <v>71799.995999999999</v>
      </c>
      <c r="N1824" s="64" t="str">
        <f>+IF(Tabla1[[#This Row],[F PMPI]]="SÍ","No","Sí")</f>
        <v>No</v>
      </c>
      <c r="O1824" s="65">
        <f>+Tabla1[[#This Row],[PVL]]*1.055</f>
        <v>75748.995779999997</v>
      </c>
      <c r="P1824" s="65">
        <f>+Tabla1[[#This Row],[PVL]]*1.43</f>
        <v>102673.99428</v>
      </c>
      <c r="Q1824" s="66" t="str">
        <f>+HYPERLINK(Tabla1[[#This Row],[PAG]])</f>
        <v>https://todomusica.com.ar/hardware-para-baterias/965-h-200.html</v>
      </c>
      <c r="R1824" s="67"/>
      <c r="S1824" s="68"/>
      <c r="T1824" s="69"/>
      <c r="U1824" s="69"/>
      <c r="V1824" s="69"/>
      <c r="W1824" s="69"/>
      <c r="X1824" s="69"/>
      <c r="Y1824" s="35"/>
      <c r="Z1824" s="35" t="s">
        <v>25781</v>
      </c>
      <c r="AA1824" s="36">
        <v>1</v>
      </c>
      <c r="AB1824" s="35" t="s">
        <v>9849</v>
      </c>
      <c r="AC1824" s="35" t="str">
        <f>+IF(Tabla1[[#This Row],[STK]]="no","Sin STK", "STK disponible")</f>
        <v>STK disponible</v>
      </c>
      <c r="AD1824" s="35">
        <f>+I1824*J1824</f>
        <v>0</v>
      </c>
      <c r="AE1824" s="35">
        <f>+I1824*K1824</f>
        <v>0</v>
      </c>
      <c r="AF1824" s="36">
        <f>IF(Tabla1[[#This Row],[ref pack]]=1,Tabla1[[#This Row],[Pedido]],LCM(Tabla1[[#This Row],[MC VIEJO]],Tabla1[[#This Row],[Pedido]]))</f>
        <v>1</v>
      </c>
      <c r="AG1824" s="36">
        <f>+VLOOKUP(Tabla1[[#This Row],[Artículo]],'.'!$B$2:$D$11481,3,)</f>
        <v>1</v>
      </c>
      <c r="AH1824" s="37" t="str">
        <f>+IFERROR(SEARCH("pack",Tabla1[[#This Row],[PACK]]),"")</f>
        <v/>
      </c>
    </row>
    <row r="1825" spans="1:34" ht="24" customHeight="1" x14ac:dyDescent="0.2">
      <c r="A1825" s="50" t="s">
        <v>3414</v>
      </c>
      <c r="B1825" s="60" t="s">
        <v>3435</v>
      </c>
      <c r="C1825" s="61" t="s">
        <v>3436</v>
      </c>
      <c r="D1825" s="52" t="s">
        <v>27</v>
      </c>
      <c r="E1825" s="53">
        <v>319808.26</v>
      </c>
      <c r="F1825" s="23" t="str">
        <f>+IFERROR(VLOOKUP(Tabla1[[#This Row],[Artículo]],'..'!$B$2:$D$569000,3,),"")</f>
        <v/>
      </c>
      <c r="G1825" s="24" t="str">
        <f>IF(H1825=AF1825,"", "Error MC")</f>
        <v>Error MC</v>
      </c>
      <c r="H1825" s="62"/>
      <c r="I1825" s="54">
        <f>+Tabla1[[#This Row],[MC]]*Tabla1[[#This Row],[Pedido]]*Tabla1[[#This Row],[PVC ]]</f>
        <v>0</v>
      </c>
      <c r="J1825" s="26">
        <v>0.21</v>
      </c>
      <c r="K1825" s="63"/>
      <c r="L1825" s="28" t="s">
        <v>24296</v>
      </c>
      <c r="M1825" s="53">
        <v>503058.39500000002</v>
      </c>
      <c r="N1825" s="64" t="str">
        <f>+IF(Tabla1[[#This Row],[F PMPI]]="SÍ","No","Sí")</f>
        <v>No</v>
      </c>
      <c r="O1825" s="65">
        <f>+Tabla1[[#This Row],[PVL]]*1.055</f>
        <v>530726.60672499996</v>
      </c>
      <c r="P1825" s="65">
        <f>+Tabla1[[#This Row],[PVL]]*1.43</f>
        <v>719373.50485000003</v>
      </c>
      <c r="Q1825" s="66" t="str">
        <f>+HYPERLINK(Tabla1[[#This Row],[PAG]])</f>
        <v>https://todomusica.com.ar/productos-sin-categorias-de-netsuite/1287-jnsm-7500.html</v>
      </c>
      <c r="R1825" s="67"/>
      <c r="S1825" s="68"/>
      <c r="T1825" s="69"/>
      <c r="U1825" s="69"/>
      <c r="V1825" s="69"/>
      <c r="W1825" s="69"/>
      <c r="X1825" s="69"/>
      <c r="Y1825" s="35"/>
      <c r="Z1825" s="35" t="s">
        <v>25782</v>
      </c>
      <c r="AA1825" s="36">
        <v>1</v>
      </c>
      <c r="AB1825" s="35" t="s">
        <v>9849</v>
      </c>
      <c r="AC1825" s="35" t="str">
        <f>+IF(Tabla1[[#This Row],[STK]]="no","Sin STK", "STK disponible")</f>
        <v>Sin STK</v>
      </c>
      <c r="AD1825" s="35">
        <f>+I1825*J1825</f>
        <v>0</v>
      </c>
      <c r="AE1825" s="35">
        <f>+I1825*K1825</f>
        <v>0</v>
      </c>
      <c r="AF1825" s="36">
        <f>IF(Tabla1[[#This Row],[ref pack]]=1,Tabla1[[#This Row],[Pedido]],LCM(Tabla1[[#This Row],[MC VIEJO]],Tabla1[[#This Row],[Pedido]]))</f>
        <v>1</v>
      </c>
      <c r="AG1825" s="36">
        <f>+VLOOKUP(Tabla1[[#This Row],[Artículo]],'.'!$B$2:$D$11481,3,)</f>
        <v>1</v>
      </c>
      <c r="AH1825" s="37" t="str">
        <f>+IFERROR(SEARCH("pack",Tabla1[[#This Row],[PACK]]),"")</f>
        <v/>
      </c>
    </row>
    <row r="1826" spans="1:34" ht="24" customHeight="1" x14ac:dyDescent="0.2">
      <c r="A1826" s="50" t="s">
        <v>3414</v>
      </c>
      <c r="B1826" s="60" t="s">
        <v>3437</v>
      </c>
      <c r="C1826" s="61" t="s">
        <v>3438</v>
      </c>
      <c r="D1826" s="52" t="s">
        <v>9842</v>
      </c>
      <c r="E1826" s="53">
        <v>3119.93</v>
      </c>
      <c r="F1826" s="23" t="str">
        <f>+IFERROR(VLOOKUP(Tabla1[[#This Row],[Artículo]],'..'!$B$2:$D$569000,3,),"")</f>
        <v/>
      </c>
      <c r="G1826" s="24" t="str">
        <f>IF(H1826=AF1826,"", "Error MC")</f>
        <v>Error MC</v>
      </c>
      <c r="H1826" s="62"/>
      <c r="I1826" s="54">
        <f>+Tabla1[[#This Row],[MC]]*Tabla1[[#This Row],[Pedido]]*Tabla1[[#This Row],[PVC ]]</f>
        <v>0</v>
      </c>
      <c r="J1826" s="26">
        <v>0.21</v>
      </c>
      <c r="K1826" s="63"/>
      <c r="L1826" s="28" t="s">
        <v>24296</v>
      </c>
      <c r="M1826" s="53">
        <v>4907.6509999999998</v>
      </c>
      <c r="N1826" s="64" t="str">
        <f>+IF(Tabla1[[#This Row],[F PMPI]]="SÍ","No","Sí")</f>
        <v>No</v>
      </c>
      <c r="O1826" s="65">
        <f>+Tabla1[[#This Row],[PVL]]*1.055</f>
        <v>5177.5718049999996</v>
      </c>
      <c r="P1826" s="65">
        <f>+Tabla1[[#This Row],[PVL]]*1.43</f>
        <v>7017.9409299999998</v>
      </c>
      <c r="Q1826" s="66" t="str">
        <f>+HYPERLINK(Tabla1[[#This Row],[PAG]])</f>
        <v>https://todomusica.com.ar/accesorios-de-bateria/3659-kzwa059a.html</v>
      </c>
      <c r="R1826" s="67"/>
      <c r="S1826" s="68"/>
      <c r="T1826" s="69"/>
      <c r="U1826" s="69"/>
      <c r="V1826" s="69"/>
      <c r="W1826" s="69"/>
      <c r="X1826" s="69"/>
      <c r="Y1826" s="35"/>
      <c r="Z1826" s="35" t="s">
        <v>25783</v>
      </c>
      <c r="AA1826" s="36">
        <v>1</v>
      </c>
      <c r="AB1826" s="35" t="s">
        <v>9849</v>
      </c>
      <c r="AC1826" s="35" t="str">
        <f>+IF(Tabla1[[#This Row],[STK]]="no","Sin STK", "STK disponible")</f>
        <v>STK disponible</v>
      </c>
      <c r="AD1826" s="35">
        <f>+I1826*J1826</f>
        <v>0</v>
      </c>
      <c r="AE1826" s="35">
        <f>+I1826*K1826</f>
        <v>0</v>
      </c>
      <c r="AF1826" s="36">
        <f>IF(Tabla1[[#This Row],[ref pack]]=1,Tabla1[[#This Row],[Pedido]],LCM(Tabla1[[#This Row],[MC VIEJO]],Tabla1[[#This Row],[Pedido]]))</f>
        <v>1</v>
      </c>
      <c r="AG1826" s="36">
        <f>+VLOOKUP(Tabla1[[#This Row],[Artículo]],'.'!$B$2:$D$11481,3,)</f>
        <v>1</v>
      </c>
      <c r="AH1826" s="37" t="str">
        <f>+IFERROR(SEARCH("pack",Tabla1[[#This Row],[PACK]]),"")</f>
        <v/>
      </c>
    </row>
    <row r="1827" spans="1:34" ht="24" customHeight="1" x14ac:dyDescent="0.2">
      <c r="A1827" s="50" t="s">
        <v>3414</v>
      </c>
      <c r="B1827" s="60" t="s">
        <v>3439</v>
      </c>
      <c r="C1827" s="61" t="s">
        <v>3440</v>
      </c>
      <c r="D1827" s="52" t="s">
        <v>27</v>
      </c>
      <c r="E1827" s="53">
        <v>769133.85</v>
      </c>
      <c r="F1827" s="23" t="str">
        <f>+IFERROR(VLOOKUP(Tabla1[[#This Row],[Artículo]],'..'!$B$2:$D$569000,3,),"")</f>
        <v/>
      </c>
      <c r="G1827" s="24" t="str">
        <f>IF(H1827=AF1827,"", "Error MC")</f>
        <v>Error MC</v>
      </c>
      <c r="H1827" s="62"/>
      <c r="I1827" s="54">
        <f>+Tabla1[[#This Row],[MC]]*Tabla1[[#This Row],[Pedido]]*Tabla1[[#This Row],[PVC ]]</f>
        <v>0</v>
      </c>
      <c r="J1827" s="26">
        <v>0.21</v>
      </c>
      <c r="K1827" s="63"/>
      <c r="L1827" s="28" t="s">
        <v>24296</v>
      </c>
      <c r="M1827" s="53">
        <v>1209847.5519999999</v>
      </c>
      <c r="N1827" s="64" t="str">
        <f>+IF(Tabla1[[#This Row],[F PMPI]]="SÍ","No","Sí")</f>
        <v>No</v>
      </c>
      <c r="O1827" s="65">
        <f>+Tabla1[[#This Row],[PVL]]*1.055</f>
        <v>1276389.1673599998</v>
      </c>
      <c r="P1827" s="65">
        <f>+Tabla1[[#This Row],[PVL]]*1.43</f>
        <v>1730081.9993599998</v>
      </c>
      <c r="Q1827" s="66" t="str">
        <f>+HYPERLINK(Tabla1[[#This Row],[PAG]])</f>
        <v>https://todomusica.com.ar/baterias-acusticas/9072-ltma529sfmx.html</v>
      </c>
      <c r="R1827" s="67"/>
      <c r="S1827" s="68"/>
      <c r="T1827" s="69"/>
      <c r="U1827" s="69"/>
      <c r="V1827" s="69"/>
      <c r="W1827" s="69"/>
      <c r="X1827" s="69"/>
      <c r="Y1827" s="35"/>
      <c r="Z1827" s="35" t="s">
        <v>25784</v>
      </c>
      <c r="AA1827" s="36">
        <v>1</v>
      </c>
      <c r="AB1827" s="35" t="s">
        <v>9849</v>
      </c>
      <c r="AC1827" s="35" t="str">
        <f>+IF(Tabla1[[#This Row],[STK]]="no","Sin STK", "STK disponible")</f>
        <v>Sin STK</v>
      </c>
      <c r="AD1827" s="35">
        <f>+I1827*J1827</f>
        <v>0</v>
      </c>
      <c r="AE1827" s="35">
        <f>+I1827*K1827</f>
        <v>0</v>
      </c>
      <c r="AF1827" s="36">
        <f>IF(Tabla1[[#This Row],[ref pack]]=1,Tabla1[[#This Row],[Pedido]],LCM(Tabla1[[#This Row],[MC VIEJO]],Tabla1[[#This Row],[Pedido]]))</f>
        <v>1</v>
      </c>
      <c r="AG1827" s="36">
        <f>+VLOOKUP(Tabla1[[#This Row],[Artículo]],'.'!$B$2:$D$11481,3,)</f>
        <v>1</v>
      </c>
      <c r="AH1827" s="37" t="str">
        <f>+IFERROR(SEARCH("pack",Tabla1[[#This Row],[PACK]]),"")</f>
        <v/>
      </c>
    </row>
    <row r="1828" spans="1:34" ht="24" customHeight="1" x14ac:dyDescent="0.2">
      <c r="A1828" s="50" t="s">
        <v>3414</v>
      </c>
      <c r="B1828" s="60" t="s">
        <v>3441</v>
      </c>
      <c r="C1828" s="61" t="s">
        <v>3442</v>
      </c>
      <c r="D1828" s="52" t="s">
        <v>9842</v>
      </c>
      <c r="E1828" s="53">
        <v>646593.96</v>
      </c>
      <c r="F1828" s="23" t="str">
        <f>+IFERROR(VLOOKUP(Tabla1[[#This Row],[Artículo]],'..'!$B$2:$D$569000,3,),"")</f>
        <v/>
      </c>
      <c r="G1828" s="24" t="str">
        <f>IF(H1828=AF1828,"", "Error MC")</f>
        <v>Error MC</v>
      </c>
      <c r="H1828" s="62"/>
      <c r="I1828" s="54">
        <f>+Tabla1[[#This Row],[MC]]*Tabla1[[#This Row],[Pedido]]*Tabla1[[#This Row],[PVC ]]</f>
        <v>0</v>
      </c>
      <c r="J1828" s="26">
        <v>0.21</v>
      </c>
      <c r="K1828" s="63"/>
      <c r="L1828" s="28" t="s">
        <v>24296</v>
      </c>
      <c r="M1828" s="53">
        <v>1017092.302</v>
      </c>
      <c r="N1828" s="64" t="str">
        <f>+IF(Tabla1[[#This Row],[F PMPI]]="SÍ","No","Sí")</f>
        <v>No</v>
      </c>
      <c r="O1828" s="65">
        <f>+Tabla1[[#This Row],[PVL]]*1.055</f>
        <v>1073032.37861</v>
      </c>
      <c r="P1828" s="65">
        <f>+Tabla1[[#This Row],[PVL]]*1.43</f>
        <v>1454441.99186</v>
      </c>
      <c r="Q1828" s="66" t="str">
        <f>+HYPERLINK(Tabla1[[#This Row],[PAG]])</f>
        <v>https://todomusica.com.ar/baterias-acusticas/9074-ltst5295ftdk.html</v>
      </c>
      <c r="R1828" s="67"/>
      <c r="S1828" s="68"/>
      <c r="T1828" s="69"/>
      <c r="U1828" s="69"/>
      <c r="V1828" s="69"/>
      <c r="W1828" s="69"/>
      <c r="X1828" s="69"/>
      <c r="Y1828" s="35"/>
      <c r="Z1828" s="35" t="s">
        <v>25785</v>
      </c>
      <c r="AA1828" s="36">
        <v>1</v>
      </c>
      <c r="AB1828" s="35" t="s">
        <v>9849</v>
      </c>
      <c r="AC1828" s="35" t="str">
        <f>+IF(Tabla1[[#This Row],[STK]]="no","Sin STK", "STK disponible")</f>
        <v>STK disponible</v>
      </c>
      <c r="AD1828" s="35">
        <f>+I1828*J1828</f>
        <v>0</v>
      </c>
      <c r="AE1828" s="35">
        <f>+I1828*K1828</f>
        <v>0</v>
      </c>
      <c r="AF1828" s="36">
        <f>IF(Tabla1[[#This Row],[ref pack]]=1,Tabla1[[#This Row],[Pedido]],LCM(Tabla1[[#This Row],[MC VIEJO]],Tabla1[[#This Row],[Pedido]]))</f>
        <v>1</v>
      </c>
      <c r="AG1828" s="36">
        <f>+VLOOKUP(Tabla1[[#This Row],[Artículo]],'.'!$B$2:$D$11481,3,)</f>
        <v>1</v>
      </c>
      <c r="AH1828" s="37" t="str">
        <f>+IFERROR(SEARCH("pack",Tabla1[[#This Row],[PACK]]),"")</f>
        <v/>
      </c>
    </row>
    <row r="1829" spans="1:34" ht="24" customHeight="1" x14ac:dyDescent="0.2">
      <c r="A1829" s="50" t="s">
        <v>3414</v>
      </c>
      <c r="B1829" s="60" t="s">
        <v>3443</v>
      </c>
      <c r="C1829" s="61" t="s">
        <v>3444</v>
      </c>
      <c r="D1829" s="52" t="s">
        <v>9842</v>
      </c>
      <c r="E1829" s="53">
        <v>646593.96</v>
      </c>
      <c r="F1829" s="23" t="str">
        <f>+IFERROR(VLOOKUP(Tabla1[[#This Row],[Artículo]],'..'!$B$2:$D$569000,3,),"")</f>
        <v/>
      </c>
      <c r="G1829" s="24" t="str">
        <f>IF(H1829=AF1829,"", "Error MC")</f>
        <v>Error MC</v>
      </c>
      <c r="H1829" s="62"/>
      <c r="I1829" s="54">
        <f>+Tabla1[[#This Row],[MC]]*Tabla1[[#This Row],[Pedido]]*Tabla1[[#This Row],[PVC ]]</f>
        <v>0</v>
      </c>
      <c r="J1829" s="26">
        <v>0.21</v>
      </c>
      <c r="K1829" s="63"/>
      <c r="L1829" s="28" t="s">
        <v>24296</v>
      </c>
      <c r="M1829" s="53">
        <v>1017092.302</v>
      </c>
      <c r="N1829" s="64" t="str">
        <f>+IF(Tabla1[[#This Row],[F PMPI]]="SÍ","No","Sí")</f>
        <v>No</v>
      </c>
      <c r="O1829" s="65">
        <f>+Tabla1[[#This Row],[PVL]]*1.055</f>
        <v>1073032.37861</v>
      </c>
      <c r="P1829" s="65">
        <f>+Tabla1[[#This Row],[PVL]]*1.43</f>
        <v>1454441.99186</v>
      </c>
      <c r="Q1829" s="66" t="str">
        <f>+HYPERLINK(Tabla1[[#This Row],[PAG]])</f>
        <v>https://todomusica.com.ar/baterias-acusticas/9073-ltst5295ftdr.html</v>
      </c>
      <c r="R1829" s="67"/>
      <c r="S1829" s="68"/>
      <c r="T1829" s="69"/>
      <c r="U1829" s="69"/>
      <c r="V1829" s="69"/>
      <c r="W1829" s="69"/>
      <c r="X1829" s="69"/>
      <c r="Y1829" s="35"/>
      <c r="Z1829" s="35" t="s">
        <v>25786</v>
      </c>
      <c r="AA1829" s="36">
        <v>1</v>
      </c>
      <c r="AB1829" s="35" t="s">
        <v>9849</v>
      </c>
      <c r="AC1829" s="35" t="str">
        <f>+IF(Tabla1[[#This Row],[STK]]="no","Sin STK", "STK disponible")</f>
        <v>STK disponible</v>
      </c>
      <c r="AD1829" s="35">
        <f>+I1829*J1829</f>
        <v>0</v>
      </c>
      <c r="AE1829" s="35">
        <f>+I1829*K1829</f>
        <v>0</v>
      </c>
      <c r="AF1829" s="36">
        <f>IF(Tabla1[[#This Row],[ref pack]]=1,Tabla1[[#This Row],[Pedido]],LCM(Tabla1[[#This Row],[MC VIEJO]],Tabla1[[#This Row],[Pedido]]))</f>
        <v>1</v>
      </c>
      <c r="AG1829" s="36">
        <f>+VLOOKUP(Tabla1[[#This Row],[Artículo]],'.'!$B$2:$D$11481,3,)</f>
        <v>1</v>
      </c>
      <c r="AH1829" s="37" t="str">
        <f>+IFERROR(SEARCH("pack",Tabla1[[#This Row],[PACK]]),"")</f>
        <v/>
      </c>
    </row>
    <row r="1830" spans="1:34" ht="24" customHeight="1" x14ac:dyDescent="0.2">
      <c r="A1830" s="50" t="s">
        <v>3414</v>
      </c>
      <c r="B1830" s="60" t="s">
        <v>3445</v>
      </c>
      <c r="C1830" s="61" t="s">
        <v>3446</v>
      </c>
      <c r="D1830" s="52" t="s">
        <v>27</v>
      </c>
      <c r="E1830" s="53">
        <v>29180.03</v>
      </c>
      <c r="F1830" s="23" t="str">
        <f>+IFERROR(VLOOKUP(Tabla1[[#This Row],[Artículo]],'..'!$B$2:$D$569000,3,),"")</f>
        <v/>
      </c>
      <c r="G1830" s="24" t="str">
        <f>IF(H1830=AF1830,"", "Error MC")</f>
        <v>Error MC</v>
      </c>
      <c r="H1830" s="62"/>
      <c r="I1830" s="54">
        <f>+Tabla1[[#This Row],[MC]]*Tabla1[[#This Row],[Pedido]]*Tabla1[[#This Row],[PVC ]]</f>
        <v>0</v>
      </c>
      <c r="J1830" s="26">
        <v>0.21</v>
      </c>
      <c r="K1830" s="63"/>
      <c r="L1830" s="28" t="s">
        <v>24296</v>
      </c>
      <c r="M1830" s="53">
        <v>45900.188000000002</v>
      </c>
      <c r="N1830" s="64" t="str">
        <f>+IF(Tabla1[[#This Row],[F PMPI]]="SÍ","No","Sí")</f>
        <v>No</v>
      </c>
      <c r="O1830" s="65">
        <f>+Tabla1[[#This Row],[PVL]]*1.055</f>
        <v>48424.698340000003</v>
      </c>
      <c r="P1830" s="65">
        <f>+Tabla1[[#This Row],[PVL]]*1.43</f>
        <v>65637.268840000004</v>
      </c>
      <c r="Q1830" s="66" t="str">
        <f>+HYPERLINK(Tabla1[[#This Row],[PAG]])</f>
        <v>https://todomusica.com.ar/hardware-para-baterias/4079-404.html</v>
      </c>
      <c r="R1830" s="67"/>
      <c r="S1830" s="68"/>
      <c r="T1830" s="69"/>
      <c r="U1830" s="69"/>
      <c r="V1830" s="69"/>
      <c r="W1830" s="69"/>
      <c r="X1830" s="69"/>
      <c r="Y1830" s="35"/>
      <c r="Z1830" s="35" t="s">
        <v>25787</v>
      </c>
      <c r="AA1830" s="36">
        <v>1</v>
      </c>
      <c r="AB1830" s="35" t="s">
        <v>9849</v>
      </c>
      <c r="AC1830" s="35" t="str">
        <f>+IF(Tabla1[[#This Row],[STK]]="no","Sin STK", "STK disponible")</f>
        <v>Sin STK</v>
      </c>
      <c r="AD1830" s="35">
        <f>+I1830*J1830</f>
        <v>0</v>
      </c>
      <c r="AE1830" s="35">
        <f>+I1830*K1830</f>
        <v>0</v>
      </c>
      <c r="AF1830" s="36">
        <f>IF(Tabla1[[#This Row],[ref pack]]=1,Tabla1[[#This Row],[Pedido]],LCM(Tabla1[[#This Row],[MC VIEJO]],Tabla1[[#This Row],[Pedido]]))</f>
        <v>1</v>
      </c>
      <c r="AG1830" s="36">
        <f>+VLOOKUP(Tabla1[[#This Row],[Artículo]],'.'!$B$2:$D$11481,3,)</f>
        <v>1</v>
      </c>
      <c r="AH1830" s="37" t="str">
        <f>+IFERROR(SEARCH("pack",Tabla1[[#This Row],[PACK]]),"")</f>
        <v/>
      </c>
    </row>
    <row r="1831" spans="1:34" ht="24" customHeight="1" x14ac:dyDescent="0.2">
      <c r="A1831" s="50" t="s">
        <v>3414</v>
      </c>
      <c r="B1831" s="60" t="s">
        <v>3447</v>
      </c>
      <c r="C1831" s="61" t="s">
        <v>3448</v>
      </c>
      <c r="D1831" s="52" t="s">
        <v>9841</v>
      </c>
      <c r="E1831" s="53">
        <v>28444.09</v>
      </c>
      <c r="F1831" s="23" t="str">
        <f>+IFERROR(VLOOKUP(Tabla1[[#This Row],[Artículo]],'..'!$B$2:$D$569000,3,),"")</f>
        <v/>
      </c>
      <c r="G1831" s="24" t="str">
        <f>IF(H1831=AF1831,"", "Error MC")</f>
        <v>Error MC</v>
      </c>
      <c r="H1831" s="62"/>
      <c r="I1831" s="54">
        <f>+Tabla1[[#This Row],[MC]]*Tabla1[[#This Row],[Pedido]]*Tabla1[[#This Row],[PVC ]]</f>
        <v>0</v>
      </c>
      <c r="J1831" s="26">
        <v>0.21</v>
      </c>
      <c r="K1831" s="63"/>
      <c r="L1831" s="28" t="s">
        <v>24296</v>
      </c>
      <c r="M1831" s="53">
        <v>44742.557000000001</v>
      </c>
      <c r="N1831" s="64" t="str">
        <f>+IF(Tabla1[[#This Row],[F PMPI]]="SÍ","No","Sí")</f>
        <v>No</v>
      </c>
      <c r="O1831" s="65">
        <f>+Tabla1[[#This Row],[PVL]]*1.055</f>
        <v>47203.397635000001</v>
      </c>
      <c r="P1831" s="65">
        <f>+Tabla1[[#This Row],[PVL]]*1.43</f>
        <v>63981.856509999998</v>
      </c>
      <c r="Q1831" s="66" t="str">
        <f>+HYPERLINK(Tabla1[[#This Row],[PAG]])</f>
        <v>https://todomusica.com.ar/hardware-para-baterias/4075-404.html</v>
      </c>
      <c r="R1831" s="67"/>
      <c r="S1831" s="68"/>
      <c r="T1831" s="69"/>
      <c r="U1831" s="69"/>
      <c r="V1831" s="69"/>
      <c r="W1831" s="69"/>
      <c r="X1831" s="69"/>
      <c r="Y1831" s="35"/>
      <c r="Z1831" s="35" t="s">
        <v>25788</v>
      </c>
      <c r="AA1831" s="36">
        <v>1</v>
      </c>
      <c r="AB1831" s="35" t="s">
        <v>9849</v>
      </c>
      <c r="AC1831" s="35" t="str">
        <f>+IF(Tabla1[[#This Row],[STK]]="no","Sin STK", "STK disponible")</f>
        <v>STK disponible</v>
      </c>
      <c r="AD1831" s="35">
        <f>+I1831*J1831</f>
        <v>0</v>
      </c>
      <c r="AE1831" s="35">
        <f>+I1831*K1831</f>
        <v>0</v>
      </c>
      <c r="AF1831" s="36">
        <f>IF(Tabla1[[#This Row],[ref pack]]=1,Tabla1[[#This Row],[Pedido]],LCM(Tabla1[[#This Row],[MC VIEJO]],Tabla1[[#This Row],[Pedido]]))</f>
        <v>1</v>
      </c>
      <c r="AG1831" s="36">
        <f>+VLOOKUP(Tabla1[[#This Row],[Artículo]],'.'!$B$2:$D$11481,3,)</f>
        <v>1</v>
      </c>
      <c r="AH1831" s="37" t="str">
        <f>+IFERROR(SEARCH("pack",Tabla1[[#This Row],[PACK]]),"")</f>
        <v/>
      </c>
    </row>
    <row r="1832" spans="1:34" ht="24" customHeight="1" x14ac:dyDescent="0.2">
      <c r="A1832" s="50" t="s">
        <v>3414</v>
      </c>
      <c r="B1832" s="60" t="s">
        <v>3449</v>
      </c>
      <c r="C1832" s="61" t="s">
        <v>3450</v>
      </c>
      <c r="D1832" s="52" t="s">
        <v>27</v>
      </c>
      <c r="E1832" s="53">
        <v>34746.199999999997</v>
      </c>
      <c r="F1832" s="23" t="str">
        <f>+IFERROR(VLOOKUP(Tabla1[[#This Row],[Artículo]],'..'!$B$2:$D$569000,3,),"")</f>
        <v/>
      </c>
      <c r="G1832" s="24" t="str">
        <f>IF(H1832=AF1832,"", "Error MC")</f>
        <v>Error MC</v>
      </c>
      <c r="H1832" s="62"/>
      <c r="I1832" s="54">
        <f>+Tabla1[[#This Row],[MC]]*Tabla1[[#This Row],[Pedido]]*Tabla1[[#This Row],[PVC ]]</f>
        <v>0</v>
      </c>
      <c r="J1832" s="26">
        <v>0.21</v>
      </c>
      <c r="K1832" s="63"/>
      <c r="L1832" s="28" t="s">
        <v>24296</v>
      </c>
      <c r="M1832" s="53">
        <v>54655.773000000001</v>
      </c>
      <c r="N1832" s="64" t="str">
        <f>+IF(Tabla1[[#This Row],[F PMPI]]="SÍ","No","Sí")</f>
        <v>No</v>
      </c>
      <c r="O1832" s="65">
        <f>+Tabla1[[#This Row],[PVL]]*1.055</f>
        <v>57661.840514999996</v>
      </c>
      <c r="P1832" s="65">
        <f>+Tabla1[[#This Row],[PVL]]*1.43</f>
        <v>78157.755389999991</v>
      </c>
      <c r="Q1832" s="66" t="str">
        <f>+HYPERLINK(Tabla1[[#This Row],[PAG]])</f>
        <v>https://todomusica.com.ar/hardware-para-baterias/4076-404.html</v>
      </c>
      <c r="R1832" s="67"/>
      <c r="S1832" s="68"/>
      <c r="T1832" s="69"/>
      <c r="U1832" s="69"/>
      <c r="V1832" s="69"/>
      <c r="W1832" s="69"/>
      <c r="X1832" s="69"/>
      <c r="Y1832" s="35"/>
      <c r="Z1832" s="35" t="s">
        <v>25789</v>
      </c>
      <c r="AA1832" s="36">
        <v>1</v>
      </c>
      <c r="AB1832" s="35" t="s">
        <v>9849</v>
      </c>
      <c r="AC1832" s="35" t="str">
        <f>+IF(Tabla1[[#This Row],[STK]]="no","Sin STK", "STK disponible")</f>
        <v>Sin STK</v>
      </c>
      <c r="AD1832" s="35">
        <f>+I1832*J1832</f>
        <v>0</v>
      </c>
      <c r="AE1832" s="35">
        <f>+I1832*K1832</f>
        <v>0</v>
      </c>
      <c r="AF1832" s="36">
        <f>IF(Tabla1[[#This Row],[ref pack]]=1,Tabla1[[#This Row],[Pedido]],LCM(Tabla1[[#This Row],[MC VIEJO]],Tabla1[[#This Row],[Pedido]]))</f>
        <v>1</v>
      </c>
      <c r="AG1832" s="36">
        <f>+VLOOKUP(Tabla1[[#This Row],[Artículo]],'.'!$B$2:$D$11481,3,)</f>
        <v>1</v>
      </c>
      <c r="AH1832" s="37" t="str">
        <f>+IFERROR(SEARCH("pack",Tabla1[[#This Row],[PACK]]),"")</f>
        <v/>
      </c>
    </row>
    <row r="1833" spans="1:34" ht="24" customHeight="1" x14ac:dyDescent="0.2">
      <c r="A1833" s="50" t="s">
        <v>3414</v>
      </c>
      <c r="B1833" s="60" t="s">
        <v>3451</v>
      </c>
      <c r="C1833" s="61" t="s">
        <v>3452</v>
      </c>
      <c r="D1833" s="52" t="s">
        <v>27</v>
      </c>
      <c r="E1833" s="53">
        <v>106447.26</v>
      </c>
      <c r="F1833" s="23" t="str">
        <f>+IFERROR(VLOOKUP(Tabla1[[#This Row],[Artículo]],'..'!$B$2:$D$569000,3,),"")</f>
        <v/>
      </c>
      <c r="G1833" s="24" t="str">
        <f>IF(H1833=AF1833,"", "Error MC")</f>
        <v>Error MC</v>
      </c>
      <c r="H1833" s="62"/>
      <c r="I1833" s="54">
        <f>+Tabla1[[#This Row],[MC]]*Tabla1[[#This Row],[Pedido]]*Tabla1[[#This Row],[PVC ]]</f>
        <v>0</v>
      </c>
      <c r="J1833" s="26">
        <v>0.21</v>
      </c>
      <c r="K1833" s="63"/>
      <c r="L1833" s="28" t="s">
        <v>24296</v>
      </c>
      <c r="M1833" s="53">
        <v>167441.54199999999</v>
      </c>
      <c r="N1833" s="64" t="str">
        <f>+IF(Tabla1[[#This Row],[F PMPI]]="SÍ","No","Sí")</f>
        <v>No</v>
      </c>
      <c r="O1833" s="65">
        <f>+Tabla1[[#This Row],[PVL]]*1.055</f>
        <v>176650.82680999997</v>
      </c>
      <c r="P1833" s="65">
        <f>+Tabla1[[#This Row],[PVL]]*1.43</f>
        <v>239441.40505999996</v>
      </c>
      <c r="Q1833" s="66" t="str">
        <f>+HYPERLINK(Tabla1[[#This Row],[PAG]])</f>
        <v>https://todomusica.com.ar/productos-sin-categorias-de-netsuite/2796-mpbc4550bmb.html</v>
      </c>
      <c r="R1833" s="67"/>
      <c r="S1833" s="68"/>
      <c r="T1833" s="69"/>
      <c r="U1833" s="69"/>
      <c r="V1833" s="69"/>
      <c r="W1833" s="69"/>
      <c r="X1833" s="69"/>
      <c r="Y1833" s="35"/>
      <c r="Z1833" s="35" t="s">
        <v>25790</v>
      </c>
      <c r="AA1833" s="36">
        <v>1</v>
      </c>
      <c r="AB1833" s="35" t="s">
        <v>9849</v>
      </c>
      <c r="AC1833" s="35" t="str">
        <f>+IF(Tabla1[[#This Row],[STK]]="no","Sin STK", "STK disponible")</f>
        <v>Sin STK</v>
      </c>
      <c r="AD1833" s="35">
        <f>+I1833*J1833</f>
        <v>0</v>
      </c>
      <c r="AE1833" s="35">
        <f>+I1833*K1833</f>
        <v>0</v>
      </c>
      <c r="AF1833" s="36">
        <f>IF(Tabla1[[#This Row],[ref pack]]=1,Tabla1[[#This Row],[Pedido]],LCM(Tabla1[[#This Row],[MC VIEJO]],Tabla1[[#This Row],[Pedido]]))</f>
        <v>1</v>
      </c>
      <c r="AG1833" s="36">
        <f>+VLOOKUP(Tabla1[[#This Row],[Artículo]],'.'!$B$2:$D$11481,3,)</f>
        <v>1</v>
      </c>
      <c r="AH1833" s="37" t="str">
        <f>+IFERROR(SEARCH("pack",Tabla1[[#This Row],[PACK]]),"")</f>
        <v/>
      </c>
    </row>
    <row r="1834" spans="1:34" ht="24" customHeight="1" x14ac:dyDescent="0.2">
      <c r="A1834" s="50" t="s">
        <v>3414</v>
      </c>
      <c r="B1834" s="60" t="s">
        <v>3453</v>
      </c>
      <c r="C1834" s="61" t="s">
        <v>3454</v>
      </c>
      <c r="D1834" s="52" t="s">
        <v>9841</v>
      </c>
      <c r="E1834" s="53">
        <v>105685.31</v>
      </c>
      <c r="F1834" s="23" t="str">
        <f>+IFERROR(VLOOKUP(Tabla1[[#This Row],[Artículo]],'..'!$B$2:$D$569000,3,),"")</f>
        <v/>
      </c>
      <c r="G1834" s="24" t="str">
        <f>IF(H1834=AF1834,"", "Error MC")</f>
        <v>Error MC</v>
      </c>
      <c r="H1834" s="62"/>
      <c r="I1834" s="54">
        <f>+Tabla1[[#This Row],[MC]]*Tabla1[[#This Row],[Pedido]]*Tabla1[[#This Row],[PVC ]]</f>
        <v>0</v>
      </c>
      <c r="J1834" s="26">
        <v>0.21</v>
      </c>
      <c r="K1834" s="63"/>
      <c r="L1834" s="28" t="s">
        <v>24296</v>
      </c>
      <c r="M1834" s="53">
        <v>166242.989</v>
      </c>
      <c r="N1834" s="64" t="str">
        <f>+IF(Tabla1[[#This Row],[F PMPI]]="SÍ","No","Sí")</f>
        <v>No</v>
      </c>
      <c r="O1834" s="65">
        <f>+Tabla1[[#This Row],[PVL]]*1.055</f>
        <v>175386.35339499998</v>
      </c>
      <c r="P1834" s="65">
        <f>+Tabla1[[#This Row],[PVL]]*1.43</f>
        <v>237727.47427000001</v>
      </c>
      <c r="Q1834" s="66" t="str">
        <f>+HYPERLINK(Tabla1[[#This Row],[PAG]])</f>
        <v>https://todomusica.com.ar/redoblantes/2771-mpbo3500bmb.html</v>
      </c>
      <c r="R1834" s="67"/>
      <c r="S1834" s="68"/>
      <c r="T1834" s="69"/>
      <c r="U1834" s="69"/>
      <c r="V1834" s="69"/>
      <c r="W1834" s="69"/>
      <c r="X1834" s="69"/>
      <c r="Y1834" s="35"/>
      <c r="Z1834" s="35" t="s">
        <v>25791</v>
      </c>
      <c r="AA1834" s="36">
        <v>1</v>
      </c>
      <c r="AB1834" s="35" t="s">
        <v>9849</v>
      </c>
      <c r="AC1834" s="35" t="str">
        <f>+IF(Tabla1[[#This Row],[STK]]="no","Sin STK", "STK disponible")</f>
        <v>STK disponible</v>
      </c>
      <c r="AD1834" s="35">
        <f>+I1834*J1834</f>
        <v>0</v>
      </c>
      <c r="AE1834" s="35">
        <f>+I1834*K1834</f>
        <v>0</v>
      </c>
      <c r="AF1834" s="36">
        <f>IF(Tabla1[[#This Row],[ref pack]]=1,Tabla1[[#This Row],[Pedido]],LCM(Tabla1[[#This Row],[MC VIEJO]],Tabla1[[#This Row],[Pedido]]))</f>
        <v>1</v>
      </c>
      <c r="AG1834" s="36">
        <f>+VLOOKUP(Tabla1[[#This Row],[Artículo]],'.'!$B$2:$D$11481,3,)</f>
        <v>1</v>
      </c>
      <c r="AH1834" s="37" t="str">
        <f>+IFERROR(SEARCH("pack",Tabla1[[#This Row],[PACK]]),"")</f>
        <v/>
      </c>
    </row>
    <row r="1835" spans="1:34" ht="24" customHeight="1" x14ac:dyDescent="0.2">
      <c r="A1835" s="50" t="s">
        <v>3414</v>
      </c>
      <c r="B1835" s="60" t="s">
        <v>3455</v>
      </c>
      <c r="C1835" s="61" t="s">
        <v>3456</v>
      </c>
      <c r="D1835" s="52" t="s">
        <v>27</v>
      </c>
      <c r="E1835" s="53">
        <v>105685.31</v>
      </c>
      <c r="F1835" s="23" t="str">
        <f>+IFERROR(VLOOKUP(Tabla1[[#This Row],[Artículo]],'..'!$B$2:$D$569000,3,),"")</f>
        <v/>
      </c>
      <c r="G1835" s="24" t="str">
        <f>IF(H1835=AF1835,"", "Error MC")</f>
        <v>Error MC</v>
      </c>
      <c r="H1835" s="62"/>
      <c r="I1835" s="54">
        <f>+Tabla1[[#This Row],[MC]]*Tabla1[[#This Row],[Pedido]]*Tabla1[[#This Row],[PVC ]]</f>
        <v>0</v>
      </c>
      <c r="J1835" s="26">
        <v>0.21</v>
      </c>
      <c r="K1835" s="63"/>
      <c r="L1835" s="28" t="s">
        <v>24296</v>
      </c>
      <c r="M1835" s="53">
        <v>166242.989</v>
      </c>
      <c r="N1835" s="64" t="str">
        <f>+IF(Tabla1[[#This Row],[F PMPI]]="SÍ","No","Sí")</f>
        <v>No</v>
      </c>
      <c r="O1835" s="65">
        <f>+Tabla1[[#This Row],[PVL]]*1.055</f>
        <v>175386.35339499998</v>
      </c>
      <c r="P1835" s="65">
        <f>+Tabla1[[#This Row],[PVL]]*1.43</f>
        <v>237727.47427000001</v>
      </c>
      <c r="Q1835" s="66" t="str">
        <f>+HYPERLINK(Tabla1[[#This Row],[PAG]])</f>
        <v>https://todomusica.com.ar/redoblantes/4756-404.html</v>
      </c>
      <c r="R1835" s="67"/>
      <c r="S1835" s="68"/>
      <c r="T1835" s="69"/>
      <c r="U1835" s="69"/>
      <c r="V1835" s="69"/>
      <c r="W1835" s="69"/>
      <c r="X1835" s="69"/>
      <c r="Y1835" s="35"/>
      <c r="Z1835" s="35" t="s">
        <v>25792</v>
      </c>
      <c r="AA1835" s="36">
        <v>1</v>
      </c>
      <c r="AB1835" s="35" t="s">
        <v>9849</v>
      </c>
      <c r="AC1835" s="35" t="str">
        <f>+IF(Tabla1[[#This Row],[STK]]="no","Sin STK", "STK disponible")</f>
        <v>Sin STK</v>
      </c>
      <c r="AD1835" s="35">
        <f>+I1835*J1835</f>
        <v>0</v>
      </c>
      <c r="AE1835" s="35">
        <f>+I1835*K1835</f>
        <v>0</v>
      </c>
      <c r="AF1835" s="36">
        <f>IF(Tabla1[[#This Row],[ref pack]]=1,Tabla1[[#This Row],[Pedido]],LCM(Tabla1[[#This Row],[MC VIEJO]],Tabla1[[#This Row],[Pedido]]))</f>
        <v>1</v>
      </c>
      <c r="AG1835" s="36">
        <f>+VLOOKUP(Tabla1[[#This Row],[Artículo]],'.'!$B$2:$D$11481,3,)</f>
        <v>1</v>
      </c>
      <c r="AH1835" s="37" t="str">
        <f>+IFERROR(SEARCH("pack",Tabla1[[#This Row],[PACK]]),"")</f>
        <v/>
      </c>
    </row>
    <row r="1836" spans="1:34" ht="24" customHeight="1" x14ac:dyDescent="0.2">
      <c r="A1836" s="50" t="s">
        <v>3414</v>
      </c>
      <c r="B1836" s="60" t="s">
        <v>3457</v>
      </c>
      <c r="C1836" s="61" t="s">
        <v>3458</v>
      </c>
      <c r="D1836" s="52" t="s">
        <v>9841</v>
      </c>
      <c r="E1836" s="53">
        <v>122413.78</v>
      </c>
      <c r="F1836" s="23" t="str">
        <f>+IFERROR(VLOOKUP(Tabla1[[#This Row],[Artículo]],'..'!$B$2:$D$569000,3,),"")</f>
        <v/>
      </c>
      <c r="G1836" s="24" t="str">
        <f>IF(H1836=AF1836,"", "Error MC")</f>
        <v>Error MC</v>
      </c>
      <c r="H1836" s="62"/>
      <c r="I1836" s="54">
        <f>+Tabla1[[#This Row],[MC]]*Tabla1[[#This Row],[Pedido]]*Tabla1[[#This Row],[PVC ]]</f>
        <v>0</v>
      </c>
      <c r="J1836" s="26">
        <v>0.21</v>
      </c>
      <c r="K1836" s="63"/>
      <c r="L1836" s="28" t="s">
        <v>24296</v>
      </c>
      <c r="M1836" s="53">
        <v>192556.87100000001</v>
      </c>
      <c r="N1836" s="64" t="str">
        <f>+IF(Tabla1[[#This Row],[F PMPI]]="SÍ","No","Sí")</f>
        <v>No</v>
      </c>
      <c r="O1836" s="65">
        <f>+Tabla1[[#This Row],[PVL]]*1.055</f>
        <v>203147.49890500001</v>
      </c>
      <c r="P1836" s="65">
        <f>+Tabla1[[#This Row],[PVL]]*1.43</f>
        <v>275356.32553000003</v>
      </c>
      <c r="Q1836" s="66" t="str">
        <f>+HYPERLINK(Tabla1[[#This Row],[PAG]])</f>
        <v>https://todomusica.com.ar/redoblantes/1073-mpml3600cnl.html</v>
      </c>
      <c r="R1836" s="67"/>
      <c r="S1836" s="68"/>
      <c r="T1836" s="69"/>
      <c r="U1836" s="69"/>
      <c r="V1836" s="69"/>
      <c r="W1836" s="69"/>
      <c r="X1836" s="69"/>
      <c r="Y1836" s="35"/>
      <c r="Z1836" s="35" t="s">
        <v>25793</v>
      </c>
      <c r="AA1836" s="36">
        <v>1</v>
      </c>
      <c r="AB1836" s="35" t="s">
        <v>9849</v>
      </c>
      <c r="AC1836" s="35" t="str">
        <f>+IF(Tabla1[[#This Row],[STK]]="no","Sin STK", "STK disponible")</f>
        <v>STK disponible</v>
      </c>
      <c r="AD1836" s="35">
        <f>+I1836*J1836</f>
        <v>0</v>
      </c>
      <c r="AE1836" s="35">
        <f>+I1836*K1836</f>
        <v>0</v>
      </c>
      <c r="AF1836" s="36">
        <f>IF(Tabla1[[#This Row],[ref pack]]=1,Tabla1[[#This Row],[Pedido]],LCM(Tabla1[[#This Row],[MC VIEJO]],Tabla1[[#This Row],[Pedido]]))</f>
        <v>1</v>
      </c>
      <c r="AG1836" s="36">
        <f>+VLOOKUP(Tabla1[[#This Row],[Artículo]],'.'!$B$2:$D$11481,3,)</f>
        <v>1</v>
      </c>
      <c r="AH1836" s="37" t="str">
        <f>+IFERROR(SEARCH("pack",Tabla1[[#This Row],[PACK]]),"")</f>
        <v/>
      </c>
    </row>
    <row r="1837" spans="1:34" ht="24" customHeight="1" x14ac:dyDescent="0.2">
      <c r="A1837" s="50" t="s">
        <v>3414</v>
      </c>
      <c r="B1837" s="60" t="s">
        <v>3459</v>
      </c>
      <c r="C1837" s="61" t="s">
        <v>3460</v>
      </c>
      <c r="D1837" s="52" t="s">
        <v>27</v>
      </c>
      <c r="E1837" s="53">
        <v>122413.78</v>
      </c>
      <c r="F1837" s="23" t="str">
        <f>+IFERROR(VLOOKUP(Tabla1[[#This Row],[Artículo]],'..'!$B$2:$D$569000,3,),"")</f>
        <v/>
      </c>
      <c r="G1837" s="24" t="str">
        <f>IF(H1837=AF1837,"", "Error MC")</f>
        <v>Error MC</v>
      </c>
      <c r="H1837" s="62"/>
      <c r="I1837" s="54">
        <f>+Tabla1[[#This Row],[MC]]*Tabla1[[#This Row],[Pedido]]*Tabla1[[#This Row],[PVC ]]</f>
        <v>0</v>
      </c>
      <c r="J1837" s="26">
        <v>0.21</v>
      </c>
      <c r="K1837" s="63"/>
      <c r="L1837" s="28" t="s">
        <v>24296</v>
      </c>
      <c r="M1837" s="53">
        <v>192556.87100000001</v>
      </c>
      <c r="N1837" s="64" t="str">
        <f>+IF(Tabla1[[#This Row],[F PMPI]]="SÍ","No","Sí")</f>
        <v>No</v>
      </c>
      <c r="O1837" s="65">
        <f>+Tabla1[[#This Row],[PVL]]*1.055</f>
        <v>203147.49890500001</v>
      </c>
      <c r="P1837" s="65">
        <f>+Tabla1[[#This Row],[PVL]]*1.43</f>
        <v>275356.32553000003</v>
      </c>
      <c r="Q1837" s="66" t="str">
        <f>+HYPERLINK(Tabla1[[#This Row],[PAG]])</f>
        <v>https://todomusica.com.ar/redoblantes/4760-404.html</v>
      </c>
      <c r="R1837" s="67"/>
      <c r="S1837" s="68"/>
      <c r="T1837" s="69"/>
      <c r="U1837" s="69"/>
      <c r="V1837" s="69"/>
      <c r="W1837" s="69"/>
      <c r="X1837" s="69"/>
      <c r="Y1837" s="35"/>
      <c r="Z1837" s="35" t="s">
        <v>25794</v>
      </c>
      <c r="AA1837" s="36">
        <v>1</v>
      </c>
      <c r="AB1837" s="35" t="s">
        <v>9849</v>
      </c>
      <c r="AC1837" s="35" t="str">
        <f>+IF(Tabla1[[#This Row],[STK]]="no","Sin STK", "STK disponible")</f>
        <v>Sin STK</v>
      </c>
      <c r="AD1837" s="35">
        <f>+I1837*J1837</f>
        <v>0</v>
      </c>
      <c r="AE1837" s="35">
        <f>+I1837*K1837</f>
        <v>0</v>
      </c>
      <c r="AF1837" s="36">
        <f>IF(Tabla1[[#This Row],[ref pack]]=1,Tabla1[[#This Row],[Pedido]],LCM(Tabla1[[#This Row],[MC VIEJO]],Tabla1[[#This Row],[Pedido]]))</f>
        <v>1</v>
      </c>
      <c r="AG1837" s="36">
        <f>+VLOOKUP(Tabla1[[#This Row],[Artículo]],'.'!$B$2:$D$11481,3,)</f>
        <v>1</v>
      </c>
      <c r="AH1837" s="37" t="str">
        <f>+IFERROR(SEARCH("pack",Tabla1[[#This Row],[PACK]]),"")</f>
        <v/>
      </c>
    </row>
    <row r="1838" spans="1:34" ht="24" customHeight="1" x14ac:dyDescent="0.2">
      <c r="A1838" s="50" t="s">
        <v>3414</v>
      </c>
      <c r="B1838" s="60" t="s">
        <v>3461</v>
      </c>
      <c r="C1838" s="61" t="s">
        <v>3462</v>
      </c>
      <c r="D1838" s="52" t="s">
        <v>9841</v>
      </c>
      <c r="E1838" s="53">
        <v>8821.48</v>
      </c>
      <c r="F1838" s="23" t="str">
        <f>+IFERROR(VLOOKUP(Tabla1[[#This Row],[Artículo]],'..'!$B$2:$D$569000,3,),"")</f>
        <v/>
      </c>
      <c r="G1838" s="24" t="str">
        <f>IF(H1838=AF1838,"", "Error MC")</f>
        <v>Error MC</v>
      </c>
      <c r="H1838" s="62"/>
      <c r="I1838" s="54">
        <f>+Tabla1[[#This Row],[MC]]*Tabla1[[#This Row],[Pedido]]*Tabla1[[#This Row],[PVC ]]</f>
        <v>0</v>
      </c>
      <c r="J1838" s="26">
        <v>0.21</v>
      </c>
      <c r="K1838" s="63"/>
      <c r="L1838" s="28" t="s">
        <v>24296</v>
      </c>
      <c r="M1838" s="53">
        <v>13876.183000000001</v>
      </c>
      <c r="N1838" s="64" t="str">
        <f>+IF(Tabla1[[#This Row],[F PMPI]]="SÍ","No","Sí")</f>
        <v>No</v>
      </c>
      <c r="O1838" s="65">
        <f>+Tabla1[[#This Row],[PVL]]*1.055</f>
        <v>14639.373065</v>
      </c>
      <c r="P1838" s="65">
        <f>+Tabla1[[#This Row],[PVL]]*1.43</f>
        <v>19842.94169</v>
      </c>
      <c r="Q1838" s="66" t="str">
        <f>+HYPERLINK(Tabla1[[#This Row],[PAG]])</f>
        <v>https://todomusica.com.ar/accesorios-de-bateria/4085-404.html</v>
      </c>
      <c r="R1838" s="67"/>
      <c r="S1838" s="68"/>
      <c r="T1838" s="69"/>
      <c r="U1838" s="69"/>
      <c r="V1838" s="69"/>
      <c r="W1838" s="69"/>
      <c r="X1838" s="69"/>
      <c r="Y1838" s="35"/>
      <c r="Z1838" s="35" t="s">
        <v>25795</v>
      </c>
      <c r="AA1838" s="36">
        <v>1</v>
      </c>
      <c r="AB1838" s="35" t="s">
        <v>9849</v>
      </c>
      <c r="AC1838" s="35" t="str">
        <f>+IF(Tabla1[[#This Row],[STK]]="no","Sin STK", "STK disponible")</f>
        <v>STK disponible</v>
      </c>
      <c r="AD1838" s="35">
        <f>+I1838*J1838</f>
        <v>0</v>
      </c>
      <c r="AE1838" s="35">
        <f>+I1838*K1838</f>
        <v>0</v>
      </c>
      <c r="AF1838" s="36">
        <f>IF(Tabla1[[#This Row],[ref pack]]=1,Tabla1[[#This Row],[Pedido]],LCM(Tabla1[[#This Row],[MC VIEJO]],Tabla1[[#This Row],[Pedido]]))</f>
        <v>1</v>
      </c>
      <c r="AG1838" s="36">
        <f>+VLOOKUP(Tabla1[[#This Row],[Artículo]],'.'!$B$2:$D$11481,3,)</f>
        <v>1</v>
      </c>
      <c r="AH1838" s="37" t="str">
        <f>+IFERROR(SEARCH("pack",Tabla1[[#This Row],[PACK]]),"")</f>
        <v/>
      </c>
    </row>
    <row r="1839" spans="1:34" ht="24" customHeight="1" x14ac:dyDescent="0.2">
      <c r="A1839" s="50" t="s">
        <v>3414</v>
      </c>
      <c r="B1839" s="60" t="s">
        <v>3463</v>
      </c>
      <c r="C1839" s="61" t="s">
        <v>3464</v>
      </c>
      <c r="D1839" s="52" t="s">
        <v>27</v>
      </c>
      <c r="E1839" s="53">
        <v>483668.93</v>
      </c>
      <c r="F1839" s="23" t="str">
        <f>+IFERROR(VLOOKUP(Tabla1[[#This Row],[Artículo]],'..'!$B$2:$D$569000,3,),"")</f>
        <v/>
      </c>
      <c r="G1839" s="24" t="str">
        <f>IF(H1839=AF1839,"", "Error MC")</f>
        <v>Error MC</v>
      </c>
      <c r="H1839" s="62"/>
      <c r="I1839" s="54">
        <f>+Tabla1[[#This Row],[MC]]*Tabla1[[#This Row],[Pedido]]*Tabla1[[#This Row],[PVC ]]</f>
        <v>0</v>
      </c>
      <c r="J1839" s="26">
        <v>0.21</v>
      </c>
      <c r="K1839" s="63"/>
      <c r="L1839" s="28" t="s">
        <v>24296</v>
      </c>
      <c r="M1839" s="53">
        <v>760811.228</v>
      </c>
      <c r="N1839" s="64" t="str">
        <f>+IF(Tabla1[[#This Row],[F PMPI]]="SÍ","No","Sí")</f>
        <v>No</v>
      </c>
      <c r="O1839" s="65">
        <f>+Tabla1[[#This Row],[PVL]]*1.055</f>
        <v>802655.84554000001</v>
      </c>
      <c r="P1839" s="65">
        <f>+Tabla1[[#This Row],[PVL]]*1.43</f>
        <v>1087960.0560399999</v>
      </c>
      <c r="Q1839" s="66" t="str">
        <f>+HYPERLINK(Tabla1[[#This Row],[PAG]])</f>
        <v>https://todomusica.com.ar/baterias-acusticas/7722-mapex-prodigy-covering-kit.html</v>
      </c>
      <c r="R1839" s="67"/>
      <c r="S1839" s="68"/>
      <c r="T1839" s="69"/>
      <c r="U1839" s="69"/>
      <c r="V1839" s="69"/>
      <c r="W1839" s="69"/>
      <c r="X1839" s="69"/>
      <c r="Y1839" s="35"/>
      <c r="Z1839" s="35" t="s">
        <v>25796</v>
      </c>
      <c r="AA1839" s="36">
        <v>1</v>
      </c>
      <c r="AB1839" s="35" t="s">
        <v>9849</v>
      </c>
      <c r="AC1839" s="35" t="str">
        <f>+IF(Tabla1[[#This Row],[STK]]="no","Sin STK", "STK disponible")</f>
        <v>Sin STK</v>
      </c>
      <c r="AD1839" s="35">
        <f>+I1839*J1839</f>
        <v>0</v>
      </c>
      <c r="AE1839" s="35">
        <f>+I1839*K1839</f>
        <v>0</v>
      </c>
      <c r="AF1839" s="36">
        <f>IF(Tabla1[[#This Row],[ref pack]]=1,Tabla1[[#This Row],[Pedido]],LCM(Tabla1[[#This Row],[MC VIEJO]],Tabla1[[#This Row],[Pedido]]))</f>
        <v>1</v>
      </c>
      <c r="AG1839" s="36">
        <f>+VLOOKUP(Tabla1[[#This Row],[Artículo]],'.'!$B$2:$D$11481,3,)</f>
        <v>1</v>
      </c>
      <c r="AH1839" s="37" t="str">
        <f>+IFERROR(SEARCH("pack",Tabla1[[#This Row],[PACK]]),"")</f>
        <v/>
      </c>
    </row>
    <row r="1840" spans="1:34" ht="24" customHeight="1" x14ac:dyDescent="0.2">
      <c r="A1840" s="50" t="s">
        <v>3414</v>
      </c>
      <c r="B1840" s="60" t="s">
        <v>3465</v>
      </c>
      <c r="C1840" s="61" t="s">
        <v>3466</v>
      </c>
      <c r="D1840" s="52" t="s">
        <v>27</v>
      </c>
      <c r="E1840" s="53">
        <v>483668.93</v>
      </c>
      <c r="F1840" s="23" t="str">
        <f>+IFERROR(VLOOKUP(Tabla1[[#This Row],[Artículo]],'..'!$B$2:$D$569000,3,),"")</f>
        <v/>
      </c>
      <c r="G1840" s="24" t="str">
        <f>IF(H1840=AF1840,"", "Error MC")</f>
        <v>Error MC</v>
      </c>
      <c r="H1840" s="62"/>
      <c r="I1840" s="54">
        <f>+Tabla1[[#This Row],[MC]]*Tabla1[[#This Row],[Pedido]]*Tabla1[[#This Row],[PVC ]]</f>
        <v>0</v>
      </c>
      <c r="J1840" s="26">
        <v>0.21</v>
      </c>
      <c r="K1840" s="63"/>
      <c r="L1840" s="28" t="s">
        <v>24296</v>
      </c>
      <c r="M1840" s="53">
        <v>760811.228</v>
      </c>
      <c r="N1840" s="64" t="str">
        <f>+IF(Tabla1[[#This Row],[F PMPI]]="SÍ","No","Sí")</f>
        <v>No</v>
      </c>
      <c r="O1840" s="65">
        <f>+Tabla1[[#This Row],[PVL]]*1.055</f>
        <v>802655.84554000001</v>
      </c>
      <c r="P1840" s="65">
        <f>+Tabla1[[#This Row],[PVL]]*1.43</f>
        <v>1087960.0560399999</v>
      </c>
      <c r="Q1840" s="66" t="str">
        <f>+HYPERLINK(Tabla1[[#This Row],[PAG]])</f>
        <v>https://todomusica.com.ar/baterias-acusticas/7723-mapex-prodigy-covering-kit.html</v>
      </c>
      <c r="R1840" s="67"/>
      <c r="S1840" s="68"/>
      <c r="T1840" s="69"/>
      <c r="U1840" s="69"/>
      <c r="V1840" s="69"/>
      <c r="W1840" s="69"/>
      <c r="X1840" s="69"/>
      <c r="Y1840" s="35"/>
      <c r="Z1840" s="35" t="s">
        <v>25797</v>
      </c>
      <c r="AA1840" s="36">
        <v>1</v>
      </c>
      <c r="AB1840" s="35" t="s">
        <v>9849</v>
      </c>
      <c r="AC1840" s="35" t="str">
        <f>+IF(Tabla1[[#This Row],[STK]]="no","Sin STK", "STK disponible")</f>
        <v>Sin STK</v>
      </c>
      <c r="AD1840" s="35">
        <f>+I1840*J1840</f>
        <v>0</v>
      </c>
      <c r="AE1840" s="35">
        <f>+I1840*K1840</f>
        <v>0</v>
      </c>
      <c r="AF1840" s="36">
        <f>IF(Tabla1[[#This Row],[ref pack]]=1,Tabla1[[#This Row],[Pedido]],LCM(Tabla1[[#This Row],[MC VIEJO]],Tabla1[[#This Row],[Pedido]]))</f>
        <v>1</v>
      </c>
      <c r="AG1840" s="36">
        <f>+VLOOKUP(Tabla1[[#This Row],[Artículo]],'.'!$B$2:$D$11481,3,)</f>
        <v>1</v>
      </c>
      <c r="AH1840" s="37" t="str">
        <f>+IFERROR(SEARCH("pack",Tabla1[[#This Row],[PACK]]),"")</f>
        <v/>
      </c>
    </row>
    <row r="1841" spans="1:34" ht="24" customHeight="1" x14ac:dyDescent="0.2">
      <c r="A1841" s="50" t="s">
        <v>3414</v>
      </c>
      <c r="B1841" s="60" t="s">
        <v>3467</v>
      </c>
      <c r="C1841" s="61" t="s">
        <v>3468</v>
      </c>
      <c r="D1841" s="52" t="s">
        <v>27</v>
      </c>
      <c r="E1841" s="53">
        <v>483668.93</v>
      </c>
      <c r="F1841" s="23" t="str">
        <f>+IFERROR(VLOOKUP(Tabla1[[#This Row],[Artículo]],'..'!$B$2:$D$569000,3,),"")</f>
        <v/>
      </c>
      <c r="G1841" s="24" t="str">
        <f>IF(H1841=AF1841,"", "Error MC")</f>
        <v>Error MC</v>
      </c>
      <c r="H1841" s="62"/>
      <c r="I1841" s="54">
        <f>+Tabla1[[#This Row],[MC]]*Tabla1[[#This Row],[Pedido]]*Tabla1[[#This Row],[PVC ]]</f>
        <v>0</v>
      </c>
      <c r="J1841" s="26">
        <v>0.21</v>
      </c>
      <c r="K1841" s="63"/>
      <c r="L1841" s="28" t="s">
        <v>24296</v>
      </c>
      <c r="M1841" s="53">
        <v>760811.228</v>
      </c>
      <c r="N1841" s="64" t="str">
        <f>+IF(Tabla1[[#This Row],[F PMPI]]="SÍ","No","Sí")</f>
        <v>No</v>
      </c>
      <c r="O1841" s="65">
        <f>+Tabla1[[#This Row],[PVL]]*1.055</f>
        <v>802655.84554000001</v>
      </c>
      <c r="P1841" s="65">
        <f>+Tabla1[[#This Row],[PVL]]*1.43</f>
        <v>1087960.0560399999</v>
      </c>
      <c r="Q1841" s="66" t="str">
        <f>+HYPERLINK(Tabla1[[#This Row],[PAG]])</f>
        <v>https://todomusica.com.ar/baterias-acusticas/7724-mapex-prodigy-covering-kit.html</v>
      </c>
      <c r="R1841" s="67"/>
      <c r="S1841" s="68"/>
      <c r="T1841" s="69"/>
      <c r="U1841" s="69"/>
      <c r="V1841" s="69"/>
      <c r="W1841" s="69"/>
      <c r="X1841" s="69"/>
      <c r="Y1841" s="35"/>
      <c r="Z1841" s="35" t="s">
        <v>25798</v>
      </c>
      <c r="AA1841" s="36">
        <v>1</v>
      </c>
      <c r="AB1841" s="35" t="s">
        <v>9849</v>
      </c>
      <c r="AC1841" s="35" t="str">
        <f>+IF(Tabla1[[#This Row],[STK]]="no","Sin STK", "STK disponible")</f>
        <v>Sin STK</v>
      </c>
      <c r="AD1841" s="35">
        <f>+I1841*J1841</f>
        <v>0</v>
      </c>
      <c r="AE1841" s="35">
        <f>+I1841*K1841</f>
        <v>0</v>
      </c>
      <c r="AF1841" s="36">
        <f>IF(Tabla1[[#This Row],[ref pack]]=1,Tabla1[[#This Row],[Pedido]],LCM(Tabla1[[#This Row],[MC VIEJO]],Tabla1[[#This Row],[Pedido]]))</f>
        <v>1</v>
      </c>
      <c r="AG1841" s="36">
        <f>+VLOOKUP(Tabla1[[#This Row],[Artículo]],'.'!$B$2:$D$11481,3,)</f>
        <v>1</v>
      </c>
      <c r="AH1841" s="37" t="str">
        <f>+IFERROR(SEARCH("pack",Tabla1[[#This Row],[PACK]]),"")</f>
        <v/>
      </c>
    </row>
    <row r="1842" spans="1:34" ht="24" customHeight="1" x14ac:dyDescent="0.2">
      <c r="A1842" s="50" t="s">
        <v>3414</v>
      </c>
      <c r="B1842" s="60" t="s">
        <v>3469</v>
      </c>
      <c r="C1842" s="61" t="s">
        <v>3470</v>
      </c>
      <c r="D1842" s="52" t="s">
        <v>9842</v>
      </c>
      <c r="E1842" s="53">
        <v>163399.92000000001</v>
      </c>
      <c r="F1842" s="23" t="str">
        <f>+IFERROR(VLOOKUP(Tabla1[[#This Row],[Artículo]],'..'!$B$2:$D$569000,3,),"")</f>
        <v/>
      </c>
      <c r="G1842" s="24" t="str">
        <f>IF(H1842=AF1842,"", "Error MC")</f>
        <v>Error MC</v>
      </c>
      <c r="H1842" s="62"/>
      <c r="I1842" s="54">
        <f>+Tabla1[[#This Row],[MC]]*Tabla1[[#This Row],[Pedido]]*Tabla1[[#This Row],[PVC ]]</f>
        <v>0</v>
      </c>
      <c r="J1842" s="26">
        <v>0.21</v>
      </c>
      <c r="K1842" s="63"/>
      <c r="L1842" s="28" t="s">
        <v>24296</v>
      </c>
      <c r="M1842" s="53">
        <v>257028.079</v>
      </c>
      <c r="N1842" s="64" t="str">
        <f>+IF(Tabla1[[#This Row],[F PMPI]]="SÍ","No","Sí")</f>
        <v>No</v>
      </c>
      <c r="O1842" s="65">
        <f>+Tabla1[[#This Row],[PVL]]*1.055</f>
        <v>271164.62334499997</v>
      </c>
      <c r="P1842" s="65">
        <f>+Tabla1[[#This Row],[PVL]]*1.43</f>
        <v>367550.15297</v>
      </c>
      <c r="Q1842" s="66" t="str">
        <f>+HYPERLINK(Tabla1[[#This Row],[PAG]])</f>
        <v>https://todomusica.com.ar/productos-sin-categorias-de-netsuite/6068-pmk-m301.html</v>
      </c>
      <c r="R1842" s="67"/>
      <c r="S1842" s="68"/>
      <c r="T1842" s="69"/>
      <c r="U1842" s="69"/>
      <c r="V1842" s="69"/>
      <c r="W1842" s="69"/>
      <c r="X1842" s="69"/>
      <c r="Y1842" s="35"/>
      <c r="Z1842" s="35" t="s">
        <v>25799</v>
      </c>
      <c r="AA1842" s="36">
        <v>1</v>
      </c>
      <c r="AB1842" s="35" t="s">
        <v>9849</v>
      </c>
      <c r="AC1842" s="35" t="str">
        <f>+IF(Tabla1[[#This Row],[STK]]="no","Sin STK", "STK disponible")</f>
        <v>STK disponible</v>
      </c>
      <c r="AD1842" s="35">
        <f>+I1842*J1842</f>
        <v>0</v>
      </c>
      <c r="AE1842" s="35">
        <f>+I1842*K1842</f>
        <v>0</v>
      </c>
      <c r="AF1842" s="36">
        <f>IF(Tabla1[[#This Row],[ref pack]]=1,Tabla1[[#This Row],[Pedido]],LCM(Tabla1[[#This Row],[MC VIEJO]],Tabla1[[#This Row],[Pedido]]))</f>
        <v>1</v>
      </c>
      <c r="AG1842" s="36">
        <f>+VLOOKUP(Tabla1[[#This Row],[Artículo]],'.'!$B$2:$D$11481,3,)</f>
        <v>1</v>
      </c>
      <c r="AH1842" s="37" t="str">
        <f>+IFERROR(SEARCH("pack",Tabla1[[#This Row],[PACK]]),"")</f>
        <v/>
      </c>
    </row>
    <row r="1843" spans="1:34" ht="24" customHeight="1" x14ac:dyDescent="0.2">
      <c r="A1843" s="50" t="s">
        <v>3414</v>
      </c>
      <c r="B1843" s="60" t="s">
        <v>3471</v>
      </c>
      <c r="C1843" s="61" t="s">
        <v>3472</v>
      </c>
      <c r="D1843" s="52" t="s">
        <v>27</v>
      </c>
      <c r="E1843" s="53">
        <v>30956.45</v>
      </c>
      <c r="F1843" s="23" t="str">
        <f>+IFERROR(VLOOKUP(Tabla1[[#This Row],[Artículo]],'..'!$B$2:$D$569000,3,),"")</f>
        <v/>
      </c>
      <c r="G1843" s="24" t="str">
        <f>IF(H1843=AF1843,"", "Error MC")</f>
        <v>Error MC</v>
      </c>
      <c r="H1843" s="62"/>
      <c r="I1843" s="54">
        <f>+Tabla1[[#This Row],[MC]]*Tabla1[[#This Row],[Pedido]]*Tabla1[[#This Row],[PVC ]]</f>
        <v>0</v>
      </c>
      <c r="J1843" s="26">
        <v>0.21</v>
      </c>
      <c r="K1843" s="63"/>
      <c r="L1843" s="28" t="s">
        <v>24296</v>
      </c>
      <c r="M1843" s="53">
        <v>48694.502</v>
      </c>
      <c r="N1843" s="64" t="str">
        <f>+IF(Tabla1[[#This Row],[F PMPI]]="SÍ","No","Sí")</f>
        <v>No</v>
      </c>
      <c r="O1843" s="65">
        <f>+Tabla1[[#This Row],[PVL]]*1.055</f>
        <v>51372.699609999996</v>
      </c>
      <c r="P1843" s="65">
        <f>+Tabla1[[#This Row],[PVL]]*1.43</f>
        <v>69633.137860000003</v>
      </c>
      <c r="Q1843" s="66" t="str">
        <f>+HYPERLINK(Tabla1[[#This Row],[PAG]])</f>
        <v>https://todomusica.com.ar/pedales-de-bombo/2661-p-200.html</v>
      </c>
      <c r="R1843" s="67"/>
      <c r="S1843" s="68"/>
      <c r="T1843" s="69"/>
      <c r="U1843" s="69"/>
      <c r="V1843" s="69"/>
      <c r="W1843" s="69"/>
      <c r="X1843" s="69"/>
      <c r="Y1843" s="35"/>
      <c r="Z1843" s="35" t="s">
        <v>25800</v>
      </c>
      <c r="AA1843" s="36">
        <v>1</v>
      </c>
      <c r="AB1843" s="35" t="s">
        <v>9849</v>
      </c>
      <c r="AC1843" s="35" t="str">
        <f>+IF(Tabla1[[#This Row],[STK]]="no","Sin STK", "STK disponible")</f>
        <v>Sin STK</v>
      </c>
      <c r="AD1843" s="35">
        <f>+I1843*J1843</f>
        <v>0</v>
      </c>
      <c r="AE1843" s="35">
        <f>+I1843*K1843</f>
        <v>0</v>
      </c>
      <c r="AF1843" s="36">
        <f>IF(Tabla1[[#This Row],[ref pack]]=1,Tabla1[[#This Row],[Pedido]],LCM(Tabla1[[#This Row],[MC VIEJO]],Tabla1[[#This Row],[Pedido]]))</f>
        <v>1</v>
      </c>
      <c r="AG1843" s="36">
        <f>+VLOOKUP(Tabla1[[#This Row],[Artículo]],'.'!$B$2:$D$11481,3,)</f>
        <v>1</v>
      </c>
      <c r="AH1843" s="37" t="str">
        <f>+IFERROR(SEARCH("pack",Tabla1[[#This Row],[PACK]]),"")</f>
        <v/>
      </c>
    </row>
    <row r="1844" spans="1:34" ht="24" customHeight="1" x14ac:dyDescent="0.2">
      <c r="A1844" s="50" t="s">
        <v>3414</v>
      </c>
      <c r="B1844" s="60" t="s">
        <v>3473</v>
      </c>
      <c r="C1844" s="61" t="s">
        <v>3474</v>
      </c>
      <c r="D1844" s="52" t="s">
        <v>27</v>
      </c>
      <c r="E1844" s="53">
        <v>114436.36</v>
      </c>
      <c r="F1844" s="23" t="str">
        <f>+IFERROR(VLOOKUP(Tabla1[[#This Row],[Artículo]],'..'!$B$2:$D$569000,3,),"")</f>
        <v/>
      </c>
      <c r="G1844" s="24" t="str">
        <f>IF(H1844=AF1844,"", "Error MC")</f>
        <v>Error MC</v>
      </c>
      <c r="H1844" s="62"/>
      <c r="I1844" s="54">
        <f>+Tabla1[[#This Row],[MC]]*Tabla1[[#This Row],[Pedido]]*Tabla1[[#This Row],[PVC ]]</f>
        <v>0</v>
      </c>
      <c r="J1844" s="26">
        <v>0.21</v>
      </c>
      <c r="K1844" s="63"/>
      <c r="L1844" s="28" t="s">
        <v>24296</v>
      </c>
      <c r="M1844" s="53">
        <v>180008.397</v>
      </c>
      <c r="N1844" s="64" t="str">
        <f>+IF(Tabla1[[#This Row],[F PMPI]]="SÍ","No","Sí")</f>
        <v>No</v>
      </c>
      <c r="O1844" s="65">
        <f>+Tabla1[[#This Row],[PVL]]*1.055</f>
        <v>189908.85883499999</v>
      </c>
      <c r="P1844" s="65">
        <f>+Tabla1[[#This Row],[PVL]]*1.43</f>
        <v>257412.00770999998</v>
      </c>
      <c r="Q1844" s="66" t="str">
        <f>+HYPERLINK(Tabla1[[#This Row],[PAG]])</f>
        <v>https://todomusica.com.ar/pedales-de-bombo/3796-p-500tw.html</v>
      </c>
      <c r="R1844" s="67"/>
      <c r="S1844" s="68"/>
      <c r="T1844" s="69"/>
      <c r="U1844" s="69"/>
      <c r="V1844" s="69"/>
      <c r="W1844" s="69"/>
      <c r="X1844" s="69"/>
      <c r="Y1844" s="35"/>
      <c r="Z1844" s="35" t="s">
        <v>25801</v>
      </c>
      <c r="AA1844" s="36">
        <v>1</v>
      </c>
      <c r="AB1844" s="35" t="s">
        <v>9849</v>
      </c>
      <c r="AC1844" s="35" t="str">
        <f>+IF(Tabla1[[#This Row],[STK]]="no","Sin STK", "STK disponible")</f>
        <v>Sin STK</v>
      </c>
      <c r="AD1844" s="35">
        <f>+I1844*J1844</f>
        <v>0</v>
      </c>
      <c r="AE1844" s="35">
        <f>+I1844*K1844</f>
        <v>0</v>
      </c>
      <c r="AF1844" s="36">
        <f>IF(Tabla1[[#This Row],[ref pack]]=1,Tabla1[[#This Row],[Pedido]],LCM(Tabla1[[#This Row],[MC VIEJO]],Tabla1[[#This Row],[Pedido]]))</f>
        <v>1</v>
      </c>
      <c r="AG1844" s="36">
        <f>+VLOOKUP(Tabla1[[#This Row],[Artículo]],'.'!$B$2:$D$11481,3,)</f>
        <v>1</v>
      </c>
      <c r="AH1844" s="37" t="str">
        <f>+IFERROR(SEARCH("pack",Tabla1[[#This Row],[PACK]]),"")</f>
        <v/>
      </c>
    </row>
    <row r="1845" spans="1:34" ht="24" customHeight="1" x14ac:dyDescent="0.2">
      <c r="A1845" s="50" t="s">
        <v>3414</v>
      </c>
      <c r="B1845" s="60" t="s">
        <v>3475</v>
      </c>
      <c r="C1845" s="61" t="s">
        <v>3476</v>
      </c>
      <c r="D1845" s="52" t="s">
        <v>27</v>
      </c>
      <c r="E1845" s="53">
        <v>167130.03</v>
      </c>
      <c r="F1845" s="23" t="str">
        <f>+IFERROR(VLOOKUP(Tabla1[[#This Row],[Artículo]],'..'!$B$2:$D$569000,3,),"")</f>
        <v/>
      </c>
      <c r="G1845" s="24" t="str">
        <f>IF(H1845=AF1845,"", "Error MC")</f>
        <v>Error MC</v>
      </c>
      <c r="H1845" s="62"/>
      <c r="I1845" s="54">
        <f>+Tabla1[[#This Row],[MC]]*Tabla1[[#This Row],[Pedido]]*Tabla1[[#This Row],[PVC ]]</f>
        <v>0</v>
      </c>
      <c r="J1845" s="26">
        <v>0.21</v>
      </c>
      <c r="K1845" s="63"/>
      <c r="L1845" s="28" t="s">
        <v>24296</v>
      </c>
      <c r="M1845" s="53">
        <v>262895.538</v>
      </c>
      <c r="N1845" s="64" t="str">
        <f>+IF(Tabla1[[#This Row],[F PMPI]]="SÍ","No","Sí")</f>
        <v>No</v>
      </c>
      <c r="O1845" s="65">
        <f>+Tabla1[[#This Row],[PVL]]*1.055</f>
        <v>277354.79258999997</v>
      </c>
      <c r="P1845" s="65">
        <f>+Tabla1[[#This Row],[PVL]]*1.43</f>
        <v>375940.61933999998</v>
      </c>
      <c r="Q1845" s="66" t="str">
        <f>+HYPERLINK(Tabla1[[#This Row],[PAG]])</f>
        <v>https://todomusica.com.ar/productos-sin-categorias-de-netsuite/5829-404.html</v>
      </c>
      <c r="R1845" s="67"/>
      <c r="S1845" s="68"/>
      <c r="T1845" s="69"/>
      <c r="U1845" s="69"/>
      <c r="V1845" s="69"/>
      <c r="W1845" s="69"/>
      <c r="X1845" s="69"/>
      <c r="Y1845" s="35"/>
      <c r="Z1845" s="35" t="s">
        <v>25802</v>
      </c>
      <c r="AA1845" s="36">
        <v>1</v>
      </c>
      <c r="AB1845" s="35" t="s">
        <v>9849</v>
      </c>
      <c r="AC1845" s="35" t="str">
        <f>+IF(Tabla1[[#This Row],[STK]]="no","Sin STK", "STK disponible")</f>
        <v>Sin STK</v>
      </c>
      <c r="AD1845" s="35">
        <f>+I1845*J1845</f>
        <v>0</v>
      </c>
      <c r="AE1845" s="35">
        <f>+I1845*K1845</f>
        <v>0</v>
      </c>
      <c r="AF1845" s="36">
        <f>IF(Tabla1[[#This Row],[ref pack]]=1,Tabla1[[#This Row],[Pedido]],LCM(Tabla1[[#This Row],[MC VIEJO]],Tabla1[[#This Row],[Pedido]]))</f>
        <v>1</v>
      </c>
      <c r="AG1845" s="36">
        <f>+VLOOKUP(Tabla1[[#This Row],[Artículo]],'.'!$B$2:$D$11481,3,)</f>
        <v>1</v>
      </c>
      <c r="AH1845" s="37" t="str">
        <f>+IFERROR(SEARCH("pack",Tabla1[[#This Row],[PACK]]),"")</f>
        <v/>
      </c>
    </row>
    <row r="1846" spans="1:34" ht="24" customHeight="1" x14ac:dyDescent="0.2">
      <c r="A1846" s="50" t="s">
        <v>3414</v>
      </c>
      <c r="B1846" s="60" t="s">
        <v>3477</v>
      </c>
      <c r="C1846" s="61" t="s">
        <v>3478</v>
      </c>
      <c r="D1846" s="52" t="s">
        <v>27</v>
      </c>
      <c r="E1846" s="53">
        <v>216285.56</v>
      </c>
      <c r="F1846" s="23" t="str">
        <f>+IFERROR(VLOOKUP(Tabla1[[#This Row],[Artículo]],'..'!$B$2:$D$569000,3,),"")</f>
        <v/>
      </c>
      <c r="G1846" s="24" t="str">
        <f>IF(H1846=AF1846,"", "Error MC")</f>
        <v>Error MC</v>
      </c>
      <c r="H1846" s="62"/>
      <c r="I1846" s="54">
        <f>+Tabla1[[#This Row],[MC]]*Tabla1[[#This Row],[Pedido]]*Tabla1[[#This Row],[PVC ]]</f>
        <v>0</v>
      </c>
      <c r="J1846" s="26">
        <v>0.21</v>
      </c>
      <c r="K1846" s="63"/>
      <c r="L1846" s="28" t="s">
        <v>24296</v>
      </c>
      <c r="M1846" s="53">
        <v>340217.18800000002</v>
      </c>
      <c r="N1846" s="64" t="str">
        <f>+IF(Tabla1[[#This Row],[F PMPI]]="SÍ","No","Sí")</f>
        <v>No</v>
      </c>
      <c r="O1846" s="65">
        <f>+Tabla1[[#This Row],[PVL]]*1.055</f>
        <v>358929.13334</v>
      </c>
      <c r="P1846" s="65">
        <f>+Tabla1[[#This Row],[PVL]]*1.43</f>
        <v>486510.57884000003</v>
      </c>
      <c r="Q1846" s="66" t="str">
        <f>+HYPERLINK(Tabla1[[#This Row],[PAG]])</f>
        <v>https://todomusica.com.ar/productos-sin-categorias-de-netsuite/5831-404.html</v>
      </c>
      <c r="R1846" s="67"/>
      <c r="S1846" s="68"/>
      <c r="T1846" s="69"/>
      <c r="U1846" s="69"/>
      <c r="V1846" s="69"/>
      <c r="W1846" s="69"/>
      <c r="X1846" s="69"/>
      <c r="Y1846" s="35"/>
      <c r="Z1846" s="35" t="s">
        <v>25803</v>
      </c>
      <c r="AA1846" s="36">
        <v>1</v>
      </c>
      <c r="AB1846" s="35" t="s">
        <v>9849</v>
      </c>
      <c r="AC1846" s="35" t="str">
        <f>+IF(Tabla1[[#This Row],[STK]]="no","Sin STK", "STK disponible")</f>
        <v>Sin STK</v>
      </c>
      <c r="AD1846" s="35">
        <f>+I1846*J1846</f>
        <v>0</v>
      </c>
      <c r="AE1846" s="35">
        <f>+I1846*K1846</f>
        <v>0</v>
      </c>
      <c r="AF1846" s="36">
        <f>IF(Tabla1[[#This Row],[ref pack]]=1,Tabla1[[#This Row],[Pedido]],LCM(Tabla1[[#This Row],[MC VIEJO]],Tabla1[[#This Row],[Pedido]]))</f>
        <v>1</v>
      </c>
      <c r="AG1846" s="36">
        <f>+VLOOKUP(Tabla1[[#This Row],[Artículo]],'.'!$B$2:$D$11481,3,)</f>
        <v>1</v>
      </c>
      <c r="AH1846" s="37" t="str">
        <f>+IFERROR(SEARCH("pack",Tabla1[[#This Row],[PACK]]),"")</f>
        <v/>
      </c>
    </row>
    <row r="1847" spans="1:34" ht="24" customHeight="1" x14ac:dyDescent="0.2">
      <c r="A1847" s="50" t="s">
        <v>3414</v>
      </c>
      <c r="B1847" s="60" t="s">
        <v>3479</v>
      </c>
      <c r="C1847" s="61" t="s">
        <v>3480</v>
      </c>
      <c r="D1847" s="52" t="s">
        <v>9842</v>
      </c>
      <c r="E1847" s="53">
        <v>2778393.68</v>
      </c>
      <c r="F1847" s="23" t="str">
        <f>+IFERROR(VLOOKUP(Tabla1[[#This Row],[Artículo]],'..'!$B$2:$D$569000,3,),"")</f>
        <v/>
      </c>
      <c r="G1847" s="24" t="str">
        <f>IF(H1847=AF1847,"", "Error MC")</f>
        <v>Error MC</v>
      </c>
      <c r="H1847" s="62"/>
      <c r="I1847" s="54">
        <f>+Tabla1[[#This Row],[MC]]*Tabla1[[#This Row],[Pedido]]*Tabla1[[#This Row],[PVC ]]</f>
        <v>0</v>
      </c>
      <c r="J1847" s="26">
        <v>0.21</v>
      </c>
      <c r="K1847" s="63"/>
      <c r="L1847" s="28" t="s">
        <v>24296</v>
      </c>
      <c r="M1847" s="53">
        <v>4370413.2539999997</v>
      </c>
      <c r="N1847" s="64" t="str">
        <f>+IF(Tabla1[[#This Row],[F PMPI]]="SÍ","No","Sí")</f>
        <v>No</v>
      </c>
      <c r="O1847" s="65">
        <f>+Tabla1[[#This Row],[PVL]]*1.055</f>
        <v>4610785.9829699993</v>
      </c>
      <c r="P1847" s="65">
        <f>+Tabla1[[#This Row],[PVL]]*1.43</f>
        <v>6249690.9532199996</v>
      </c>
      <c r="Q1847" s="66" t="str">
        <f>+HYPERLINK(Tabla1[[#This Row],[PAG]])</f>
        <v>https://todomusica.com.ar/baterias-acusticas/9190-sesv628xcme.html</v>
      </c>
      <c r="R1847" s="67"/>
      <c r="S1847" s="68"/>
      <c r="T1847" s="69"/>
      <c r="U1847" s="69"/>
      <c r="V1847" s="69"/>
      <c r="W1847" s="69"/>
      <c r="X1847" s="69"/>
      <c r="Y1847" s="35"/>
      <c r="Z1847" s="35" t="s">
        <v>25804</v>
      </c>
      <c r="AA1847" s="36">
        <v>1</v>
      </c>
      <c r="AB1847" s="35" t="s">
        <v>9849</v>
      </c>
      <c r="AC1847" s="35" t="str">
        <f>+IF(Tabla1[[#This Row],[STK]]="no","Sin STK", "STK disponible")</f>
        <v>STK disponible</v>
      </c>
      <c r="AD1847" s="35">
        <f>+I1847*J1847</f>
        <v>0</v>
      </c>
      <c r="AE1847" s="35">
        <f>+I1847*K1847</f>
        <v>0</v>
      </c>
      <c r="AF1847" s="36">
        <f>IF(Tabla1[[#This Row],[ref pack]]=1,Tabla1[[#This Row],[Pedido]],LCM(Tabla1[[#This Row],[MC VIEJO]],Tabla1[[#This Row],[Pedido]]))</f>
        <v>1</v>
      </c>
      <c r="AG1847" s="36">
        <f>+VLOOKUP(Tabla1[[#This Row],[Artículo]],'.'!$B$2:$D$11481,3,)</f>
        <v>1</v>
      </c>
      <c r="AH1847" s="37" t="str">
        <f>+IFERROR(SEARCH("pack",Tabla1[[#This Row],[PACK]]),"")</f>
        <v/>
      </c>
    </row>
    <row r="1848" spans="1:34" ht="24" customHeight="1" x14ac:dyDescent="0.2">
      <c r="A1848" s="50" t="s">
        <v>3414</v>
      </c>
      <c r="B1848" s="60" t="s">
        <v>3481</v>
      </c>
      <c r="C1848" s="61" t="s">
        <v>3482</v>
      </c>
      <c r="D1848" s="52" t="s">
        <v>27</v>
      </c>
      <c r="E1848" s="53">
        <v>1107.22</v>
      </c>
      <c r="F1848" s="23" t="str">
        <f>+IFERROR(VLOOKUP(Tabla1[[#This Row],[Artículo]],'..'!$B$2:$D$569000,3,),"")</f>
        <v/>
      </c>
      <c r="G1848" s="24" t="str">
        <f>IF(H1848=AF1848,"", "Error MC")</f>
        <v>Error MC</v>
      </c>
      <c r="H1848" s="62"/>
      <c r="I1848" s="54">
        <f>+Tabla1[[#This Row],[MC]]*Tabla1[[#This Row],[Pedido]]*Tabla1[[#This Row],[PVC ]]</f>
        <v>0</v>
      </c>
      <c r="J1848" s="26">
        <v>0.21</v>
      </c>
      <c r="K1848" s="63"/>
      <c r="L1848" s="28" t="s">
        <v>24296</v>
      </c>
      <c r="M1848" s="53">
        <v>1741.662</v>
      </c>
      <c r="N1848" s="64" t="str">
        <f>+IF(Tabla1[[#This Row],[F PMPI]]="SÍ","No","Sí")</f>
        <v>No</v>
      </c>
      <c r="O1848" s="65">
        <f>+Tabla1[[#This Row],[PVL]]*1.055</f>
        <v>1837.4534099999998</v>
      </c>
      <c r="P1848" s="65">
        <f>+Tabla1[[#This Row],[PVL]]*1.43</f>
        <v>2490.5766599999997</v>
      </c>
      <c r="Q1848" s="66" t="str">
        <f>+HYPERLINK(Tabla1[[#This Row],[PAG]])</f>
        <v>https://todomusica.com.ar/varios/2979-sfm0551000h.html</v>
      </c>
      <c r="R1848" s="67"/>
      <c r="S1848" s="68"/>
      <c r="T1848" s="69"/>
      <c r="U1848" s="69"/>
      <c r="V1848" s="69"/>
      <c r="W1848" s="69"/>
      <c r="X1848" s="69"/>
      <c r="Y1848" s="35"/>
      <c r="Z1848" s="35" t="s">
        <v>25805</v>
      </c>
      <c r="AA1848" s="36">
        <v>1</v>
      </c>
      <c r="AB1848" s="35" t="s">
        <v>9849</v>
      </c>
      <c r="AC1848" s="35" t="str">
        <f>+IF(Tabla1[[#This Row],[STK]]="no","Sin STK", "STK disponible")</f>
        <v>Sin STK</v>
      </c>
      <c r="AD1848" s="35">
        <f>+I1848*J1848</f>
        <v>0</v>
      </c>
      <c r="AE1848" s="35">
        <f>+I1848*K1848</f>
        <v>0</v>
      </c>
      <c r="AF1848" s="36">
        <f>IF(Tabla1[[#This Row],[ref pack]]=1,Tabla1[[#This Row],[Pedido]],LCM(Tabla1[[#This Row],[MC VIEJO]],Tabla1[[#This Row],[Pedido]]))</f>
        <v>1</v>
      </c>
      <c r="AG1848" s="36">
        <f>+VLOOKUP(Tabla1[[#This Row],[Artículo]],'.'!$B$2:$D$11481,3,)</f>
        <v>1</v>
      </c>
      <c r="AH1848" s="37" t="str">
        <f>+IFERROR(SEARCH("pack",Tabla1[[#This Row],[PACK]]),"")</f>
        <v/>
      </c>
    </row>
    <row r="1849" spans="1:34" ht="24" customHeight="1" x14ac:dyDescent="0.2">
      <c r="A1849" s="50" t="s">
        <v>3414</v>
      </c>
      <c r="B1849" s="60" t="s">
        <v>3483</v>
      </c>
      <c r="C1849" s="61" t="s">
        <v>3484</v>
      </c>
      <c r="D1849" s="52" t="s">
        <v>9842</v>
      </c>
      <c r="E1849" s="53">
        <v>625768.48</v>
      </c>
      <c r="F1849" s="23" t="str">
        <f>+IFERROR(VLOOKUP(Tabla1[[#This Row],[Artículo]],'..'!$B$2:$D$569000,3,),"")</f>
        <v/>
      </c>
      <c r="G1849" s="24" t="str">
        <f>IF(H1849=AF1849,"", "Error MC")</f>
        <v>Error MC</v>
      </c>
      <c r="H1849" s="62"/>
      <c r="I1849" s="54">
        <f>+Tabla1[[#This Row],[MC]]*Tabla1[[#This Row],[Pedido]]*Tabla1[[#This Row],[PVC ]]</f>
        <v>0</v>
      </c>
      <c r="J1849" s="26">
        <v>0.21</v>
      </c>
      <c r="K1849" s="63"/>
      <c r="L1849" s="28" t="s">
        <v>24296</v>
      </c>
      <c r="M1849" s="53">
        <v>984333.81400000001</v>
      </c>
      <c r="N1849" s="64" t="str">
        <f>+IF(Tabla1[[#This Row],[F PMPI]]="SÍ","No","Sí")</f>
        <v>No</v>
      </c>
      <c r="O1849" s="65">
        <f>+Tabla1[[#This Row],[PVL]]*1.055</f>
        <v>1038472.17377</v>
      </c>
      <c r="P1849" s="65">
        <f>+Tabla1[[#This Row],[PVL]]*1.43</f>
        <v>1407597.35402</v>
      </c>
      <c r="Q1849" s="66" t="str">
        <f>+HYPERLINK(Tabla1[[#This Row],[PAG]])</f>
        <v>https://todomusica.com.ar/cuerpos-sueltos/89-swb-1816ulc.html</v>
      </c>
      <c r="R1849" s="67"/>
      <c r="S1849" s="68"/>
      <c r="T1849" s="69"/>
      <c r="U1849" s="69"/>
      <c r="V1849" s="69"/>
      <c r="W1849" s="69"/>
      <c r="X1849" s="69"/>
      <c r="Y1849" s="35"/>
      <c r="Z1849" s="35" t="s">
        <v>25806</v>
      </c>
      <c r="AA1849" s="36">
        <v>1</v>
      </c>
      <c r="AB1849" s="35" t="s">
        <v>9849</v>
      </c>
      <c r="AC1849" s="35" t="str">
        <f>+IF(Tabla1[[#This Row],[STK]]="no","Sin STK", "STK disponible")</f>
        <v>STK disponible</v>
      </c>
      <c r="AD1849" s="35">
        <f>+I1849*J1849</f>
        <v>0</v>
      </c>
      <c r="AE1849" s="35">
        <f>+I1849*K1849</f>
        <v>0</v>
      </c>
      <c r="AF1849" s="36">
        <f>IF(Tabla1[[#This Row],[ref pack]]=1,Tabla1[[#This Row],[Pedido]],LCM(Tabla1[[#This Row],[MC VIEJO]],Tabla1[[#This Row],[Pedido]]))</f>
        <v>1</v>
      </c>
      <c r="AG1849" s="36">
        <f>+VLOOKUP(Tabla1[[#This Row],[Artículo]],'.'!$B$2:$D$11481,3,)</f>
        <v>1</v>
      </c>
      <c r="AH1849" s="37" t="str">
        <f>+IFERROR(SEARCH("pack",Tabla1[[#This Row],[PACK]]),"")</f>
        <v/>
      </c>
    </row>
    <row r="1850" spans="1:34" ht="24" customHeight="1" x14ac:dyDescent="0.2">
      <c r="A1850" s="50" t="s">
        <v>3414</v>
      </c>
      <c r="B1850" s="60" t="s">
        <v>3485</v>
      </c>
      <c r="C1850" s="61" t="s">
        <v>3486</v>
      </c>
      <c r="D1850" s="52" t="s">
        <v>9842</v>
      </c>
      <c r="E1850" s="53">
        <v>521251.09</v>
      </c>
      <c r="F1850" s="23" t="str">
        <f>+IFERROR(VLOOKUP(Tabla1[[#This Row],[Artículo]],'..'!$B$2:$D$569000,3,),"")</f>
        <v/>
      </c>
      <c r="G1850" s="24" t="str">
        <f>IF(H1850=AF1850,"", "Error MC")</f>
        <v>Error MC</v>
      </c>
      <c r="H1850" s="62"/>
      <c r="I1850" s="54">
        <f>+Tabla1[[#This Row],[MC]]*Tabla1[[#This Row],[Pedido]]*Tabla1[[#This Row],[PVC ]]</f>
        <v>0</v>
      </c>
      <c r="J1850" s="26">
        <v>0.21</v>
      </c>
      <c r="K1850" s="63"/>
      <c r="L1850" s="28" t="s">
        <v>24296</v>
      </c>
      <c r="M1850" s="53">
        <v>819927.96799999999</v>
      </c>
      <c r="N1850" s="64" t="str">
        <f>+IF(Tabla1[[#This Row],[F PMPI]]="SÍ","No","Sí")</f>
        <v>No</v>
      </c>
      <c r="O1850" s="65">
        <f>+Tabla1[[#This Row],[PVL]]*1.055</f>
        <v>865024.0062399999</v>
      </c>
      <c r="P1850" s="65">
        <f>+Tabla1[[#This Row],[PVL]]*1.43</f>
        <v>1172496.9942399999</v>
      </c>
      <c r="Q1850" s="66" t="str">
        <f>+HYPERLINK(Tabla1[[#This Row],[PAG]])</f>
        <v>https://todomusica.com.ar/cuerpos-sueltos/91-tmf1414-wn.html</v>
      </c>
      <c r="R1850" s="67"/>
      <c r="S1850" s="68"/>
      <c r="T1850" s="69"/>
      <c r="U1850" s="69"/>
      <c r="V1850" s="69"/>
      <c r="W1850" s="69"/>
      <c r="X1850" s="69"/>
      <c r="Y1850" s="35"/>
      <c r="Z1850" s="35" t="s">
        <v>25807</v>
      </c>
      <c r="AA1850" s="36">
        <v>1</v>
      </c>
      <c r="AB1850" s="35" t="s">
        <v>9849</v>
      </c>
      <c r="AC1850" s="35" t="str">
        <f>+IF(Tabla1[[#This Row],[STK]]="no","Sin STK", "STK disponible")</f>
        <v>STK disponible</v>
      </c>
      <c r="AD1850" s="35">
        <f>+I1850*J1850</f>
        <v>0</v>
      </c>
      <c r="AE1850" s="35">
        <f>+I1850*K1850</f>
        <v>0</v>
      </c>
      <c r="AF1850" s="36">
        <f>IF(Tabla1[[#This Row],[ref pack]]=1,Tabla1[[#This Row],[Pedido]],LCM(Tabla1[[#This Row],[MC VIEJO]],Tabla1[[#This Row],[Pedido]]))</f>
        <v>1</v>
      </c>
      <c r="AG1850" s="36">
        <f>+VLOOKUP(Tabla1[[#This Row],[Artículo]],'.'!$B$2:$D$11481,3,)</f>
        <v>1</v>
      </c>
      <c r="AH1850" s="37" t="str">
        <f>+IFERROR(SEARCH("pack",Tabla1[[#This Row],[PACK]]),"")</f>
        <v/>
      </c>
    </row>
    <row r="1851" spans="1:34" ht="24" customHeight="1" x14ac:dyDescent="0.2">
      <c r="A1851" s="50" t="s">
        <v>3414</v>
      </c>
      <c r="B1851" s="60" t="s">
        <v>3487</v>
      </c>
      <c r="C1851" s="61" t="s">
        <v>3488</v>
      </c>
      <c r="D1851" s="52" t="s">
        <v>27</v>
      </c>
      <c r="E1851" s="53">
        <v>36867.11</v>
      </c>
      <c r="F1851" s="23" t="str">
        <f>+IFERROR(VLOOKUP(Tabla1[[#This Row],[Artículo]],'..'!$B$2:$D$569000,3,),"")</f>
        <v/>
      </c>
      <c r="G1851" s="24" t="str">
        <f>IF(H1851=AF1851,"", "Error MC")</f>
        <v>Error MC</v>
      </c>
      <c r="H1851" s="62"/>
      <c r="I1851" s="54">
        <f>+Tabla1[[#This Row],[MC]]*Tabla1[[#This Row],[Pedido]]*Tabla1[[#This Row],[PVC ]]</f>
        <v>0</v>
      </c>
      <c r="J1851" s="26">
        <v>0.21</v>
      </c>
      <c r="K1851" s="63"/>
      <c r="L1851" s="28" t="s">
        <v>24296</v>
      </c>
      <c r="M1851" s="53">
        <v>57991.96</v>
      </c>
      <c r="N1851" s="64" t="str">
        <f>+IF(Tabla1[[#This Row],[F PMPI]]="SÍ","No","Sí")</f>
        <v>No</v>
      </c>
      <c r="O1851" s="65">
        <f>+Tabla1[[#This Row],[PVL]]*1.055</f>
        <v>61181.517799999994</v>
      </c>
      <c r="P1851" s="65">
        <f>+Tabla1[[#This Row],[PVL]]*1.43</f>
        <v>82928.502800000002</v>
      </c>
      <c r="Q1851" s="66" t="str">
        <f>+HYPERLINK(Tabla1[[#This Row],[PAG]])</f>
        <v>https://todomusica.com.ar/productos-sin-categorias-de-netsuite/6398-t-400.html</v>
      </c>
      <c r="R1851" s="67"/>
      <c r="S1851" s="68"/>
      <c r="T1851" s="69"/>
      <c r="U1851" s="69"/>
      <c r="V1851" s="69"/>
      <c r="W1851" s="69"/>
      <c r="X1851" s="69"/>
      <c r="Y1851" s="35"/>
      <c r="Z1851" s="35" t="s">
        <v>25808</v>
      </c>
      <c r="AA1851" s="36">
        <v>1</v>
      </c>
      <c r="AB1851" s="35" t="s">
        <v>9849</v>
      </c>
      <c r="AC1851" s="35" t="str">
        <f>+IF(Tabla1[[#This Row],[STK]]="no","Sin STK", "STK disponible")</f>
        <v>Sin STK</v>
      </c>
      <c r="AD1851" s="35">
        <f>+I1851*J1851</f>
        <v>0</v>
      </c>
      <c r="AE1851" s="35">
        <f>+I1851*K1851</f>
        <v>0</v>
      </c>
      <c r="AF1851" s="36">
        <f>IF(Tabla1[[#This Row],[ref pack]]=1,Tabla1[[#This Row],[Pedido]],LCM(Tabla1[[#This Row],[MC VIEJO]],Tabla1[[#This Row],[Pedido]]))</f>
        <v>1</v>
      </c>
      <c r="AG1851" s="36">
        <f>+VLOOKUP(Tabla1[[#This Row],[Artículo]],'.'!$B$2:$D$11481,3,)</f>
        <v>1</v>
      </c>
      <c r="AH1851" s="37" t="str">
        <f>+IFERROR(SEARCH("pack",Tabla1[[#This Row],[PACK]]),"")</f>
        <v/>
      </c>
    </row>
    <row r="1852" spans="1:34" ht="24" customHeight="1" x14ac:dyDescent="0.2">
      <c r="A1852" s="50" t="s">
        <v>3414</v>
      </c>
      <c r="B1852" s="60" t="s">
        <v>3489</v>
      </c>
      <c r="C1852" s="61" t="s">
        <v>3490</v>
      </c>
      <c r="D1852" s="52" t="s">
        <v>27</v>
      </c>
      <c r="E1852" s="53">
        <v>570745</v>
      </c>
      <c r="F1852" s="23" t="str">
        <f>+IFERROR(VLOOKUP(Tabla1[[#This Row],[Artículo]],'..'!$B$2:$D$569000,3,),"")</f>
        <v/>
      </c>
      <c r="G1852" s="24" t="str">
        <f>IF(H1852=AF1852,"", "Error MC")</f>
        <v>Error MC</v>
      </c>
      <c r="H1852" s="62"/>
      <c r="I1852" s="54">
        <f>+Tabla1[[#This Row],[MC]]*Tabla1[[#This Row],[Pedido]]*Tabla1[[#This Row],[PVC ]]</f>
        <v>0</v>
      </c>
      <c r="J1852" s="26">
        <v>0.21</v>
      </c>
      <c r="K1852" s="63"/>
      <c r="L1852" s="28" t="s">
        <v>24296</v>
      </c>
      <c r="M1852" s="53">
        <v>897781.88500000001</v>
      </c>
      <c r="N1852" s="64" t="str">
        <f>+IF(Tabla1[[#This Row],[F PMPI]]="SÍ","No","Sí")</f>
        <v>No</v>
      </c>
      <c r="O1852" s="65">
        <f>+Tabla1[[#This Row],[PVL]]*1.055</f>
        <v>947159.88867499994</v>
      </c>
      <c r="P1852" s="65">
        <f>+Tabla1[[#This Row],[PVL]]*1.43</f>
        <v>1283828.09555</v>
      </c>
      <c r="Q1852" s="66" t="str">
        <f>+HYPERLINK(Tabla1[[#This Row],[PAG]])</f>
        <v>https://todomusica.com.ar/baterias-acusticas/2619-vr-5074dbdk.html</v>
      </c>
      <c r="R1852" s="67"/>
      <c r="S1852" s="68"/>
      <c r="T1852" s="69"/>
      <c r="U1852" s="69"/>
      <c r="V1852" s="69"/>
      <c r="W1852" s="69"/>
      <c r="X1852" s="69"/>
      <c r="Y1852" s="35"/>
      <c r="Z1852" s="35" t="s">
        <v>25809</v>
      </c>
      <c r="AA1852" s="36">
        <v>1</v>
      </c>
      <c r="AB1852" s="35" t="s">
        <v>9849</v>
      </c>
      <c r="AC1852" s="35" t="str">
        <f>+IF(Tabla1[[#This Row],[STK]]="no","Sin STK", "STK disponible")</f>
        <v>Sin STK</v>
      </c>
      <c r="AD1852" s="35">
        <f>+I1852*J1852</f>
        <v>0</v>
      </c>
      <c r="AE1852" s="35">
        <f>+I1852*K1852</f>
        <v>0</v>
      </c>
      <c r="AF1852" s="36">
        <f>IF(Tabla1[[#This Row],[ref pack]]=1,Tabla1[[#This Row],[Pedido]],LCM(Tabla1[[#This Row],[MC VIEJO]],Tabla1[[#This Row],[Pedido]]))</f>
        <v>1</v>
      </c>
      <c r="AG1852" s="36">
        <f>+VLOOKUP(Tabla1[[#This Row],[Artículo]],'.'!$B$2:$D$11481,3,)</f>
        <v>1</v>
      </c>
      <c r="AH1852" s="37" t="str">
        <f>+IFERROR(SEARCH("pack",Tabla1[[#This Row],[PACK]]),"")</f>
        <v/>
      </c>
    </row>
    <row r="1853" spans="1:34" ht="24" customHeight="1" x14ac:dyDescent="0.2">
      <c r="A1853" s="50" t="s">
        <v>3414</v>
      </c>
      <c r="B1853" s="60" t="s">
        <v>3491</v>
      </c>
      <c r="C1853" s="61" t="s">
        <v>3492</v>
      </c>
      <c r="D1853" s="52" t="s">
        <v>9841</v>
      </c>
      <c r="E1853" s="53">
        <v>49058.9</v>
      </c>
      <c r="F1853" s="23" t="str">
        <f>+IFERROR(VLOOKUP(Tabla1[[#This Row],[Artículo]],'..'!$B$2:$D$569000,3,),"")</f>
        <v/>
      </c>
      <c r="G1853" s="24" t="str">
        <f>IF(H1853=AF1853,"", "Error MC")</f>
        <v>Error MC</v>
      </c>
      <c r="H1853" s="62"/>
      <c r="I1853" s="54">
        <f>+Tabla1[[#This Row],[MC]]*Tabla1[[#This Row],[Pedido]]*Tabla1[[#This Row],[PVC ]]</f>
        <v>0</v>
      </c>
      <c r="J1853" s="26">
        <v>0.21</v>
      </c>
      <c r="K1853" s="63"/>
      <c r="L1853" s="28" t="s">
        <v>24296</v>
      </c>
      <c r="M1853" s="53">
        <v>77169.649999999994</v>
      </c>
      <c r="N1853" s="64" t="str">
        <f>+IF(Tabla1[[#This Row],[F PMPI]]="SÍ","No","Sí")</f>
        <v>No</v>
      </c>
      <c r="O1853" s="65">
        <f>+Tabla1[[#This Row],[PVL]]*1.055</f>
        <v>81413.980749999988</v>
      </c>
      <c r="P1853" s="65">
        <f>+Tabla1[[#This Row],[PVL]]*1.43</f>
        <v>110352.59949999998</v>
      </c>
      <c r="Q1853" s="66" t="str">
        <f>+HYPERLINK(Tabla1[[#This Row],[PAG]])</f>
        <v>https://todomusica.com.ar/parches/2465-0318-622bb-mpn.html</v>
      </c>
      <c r="R1853" s="67"/>
      <c r="S1853" s="68"/>
      <c r="T1853" s="69"/>
      <c r="U1853" s="69"/>
      <c r="V1853" s="69"/>
      <c r="W1853" s="69"/>
      <c r="X1853" s="69"/>
      <c r="Y1853" s="35"/>
      <c r="Z1853" s="35" t="s">
        <v>25810</v>
      </c>
      <c r="AA1853" s="36">
        <v>1</v>
      </c>
      <c r="AB1853" s="35" t="s">
        <v>9849</v>
      </c>
      <c r="AC1853" s="35" t="str">
        <f>+IF(Tabla1[[#This Row],[STK]]="no","Sin STK", "STK disponible")</f>
        <v>STK disponible</v>
      </c>
      <c r="AD1853" s="35">
        <f>+I1853*J1853</f>
        <v>0</v>
      </c>
      <c r="AE1853" s="35">
        <f>+I1853*K1853</f>
        <v>0</v>
      </c>
      <c r="AF1853" s="36">
        <f>IF(Tabla1[[#This Row],[ref pack]]=1,Tabla1[[#This Row],[Pedido]],LCM(Tabla1[[#This Row],[MC VIEJO]],Tabla1[[#This Row],[Pedido]]))</f>
        <v>1</v>
      </c>
      <c r="AG1853" s="36">
        <f>+VLOOKUP(Tabla1[[#This Row],[Artículo]],'.'!$B$2:$D$11481,3,)</f>
        <v>1</v>
      </c>
      <c r="AH1853" s="37" t="str">
        <f>+IFERROR(SEARCH("pack",Tabla1[[#This Row],[PACK]]),"")</f>
        <v/>
      </c>
    </row>
    <row r="1854" spans="1:34" ht="24" customHeight="1" x14ac:dyDescent="0.2">
      <c r="A1854" s="50" t="s">
        <v>3414</v>
      </c>
      <c r="B1854" s="60" t="s">
        <v>3493</v>
      </c>
      <c r="C1854" s="61" t="s">
        <v>3494</v>
      </c>
      <c r="D1854" s="52" t="s">
        <v>9841</v>
      </c>
      <c r="E1854" s="53">
        <v>8072.66</v>
      </c>
      <c r="F1854" s="23" t="str">
        <f>+IFERROR(VLOOKUP(Tabla1[[#This Row],[Artículo]],'..'!$B$2:$D$569000,3,),"")</f>
        <v/>
      </c>
      <c r="G1854" s="24" t="str">
        <f>IF(H1854=AF1854,"", "Error MC")</f>
        <v>Error MC</v>
      </c>
      <c r="H1854" s="62"/>
      <c r="I1854" s="54">
        <f>+Tabla1[[#This Row],[MC]]*Tabla1[[#This Row],[Pedido]]*Tabla1[[#This Row],[PVC ]]</f>
        <v>0</v>
      </c>
      <c r="J1854" s="26">
        <v>0.21</v>
      </c>
      <c r="K1854" s="63"/>
      <c r="L1854" s="28" t="s">
        <v>24296</v>
      </c>
      <c r="M1854" s="53">
        <v>12698.297</v>
      </c>
      <c r="N1854" s="64" t="str">
        <f>+IF(Tabla1[[#This Row],[F PMPI]]="SÍ","No","Sí")</f>
        <v>No</v>
      </c>
      <c r="O1854" s="65">
        <f>+Tabla1[[#This Row],[PVL]]*1.055</f>
        <v>13396.703335</v>
      </c>
      <c r="P1854" s="65">
        <f>+Tabla1[[#This Row],[PVL]]*1.43</f>
        <v>18158.564709999999</v>
      </c>
      <c r="Q1854" s="66" t="str">
        <f>+HYPERLINK(Tabla1[[#This Row],[PAG]])</f>
        <v>https://todomusica.com.ar/accesorios-de-bateria/1302-18794850a.html</v>
      </c>
      <c r="R1854" s="67"/>
      <c r="S1854" s="68"/>
      <c r="T1854" s="69"/>
      <c r="U1854" s="69"/>
      <c r="V1854" s="69"/>
      <c r="W1854" s="69"/>
      <c r="X1854" s="69"/>
      <c r="Y1854" s="35"/>
      <c r="Z1854" s="35" t="s">
        <v>25811</v>
      </c>
      <c r="AA1854" s="36">
        <v>1</v>
      </c>
      <c r="AB1854" s="35" t="s">
        <v>9849</v>
      </c>
      <c r="AC1854" s="35" t="str">
        <f>+IF(Tabla1[[#This Row],[STK]]="no","Sin STK", "STK disponible")</f>
        <v>STK disponible</v>
      </c>
      <c r="AD1854" s="35">
        <f>+I1854*J1854</f>
        <v>0</v>
      </c>
      <c r="AE1854" s="35">
        <f>+I1854*K1854</f>
        <v>0</v>
      </c>
      <c r="AF1854" s="36">
        <f>IF(Tabla1[[#This Row],[ref pack]]=1,Tabla1[[#This Row],[Pedido]],LCM(Tabla1[[#This Row],[MC VIEJO]],Tabla1[[#This Row],[Pedido]]))</f>
        <v>1</v>
      </c>
      <c r="AG1854" s="36">
        <f>+VLOOKUP(Tabla1[[#This Row],[Artículo]],'.'!$B$2:$D$11481,3,)</f>
        <v>1</v>
      </c>
      <c r="AH1854" s="37" t="str">
        <f>+IFERROR(SEARCH("pack",Tabla1[[#This Row],[PACK]]),"")</f>
        <v/>
      </c>
    </row>
    <row r="1855" spans="1:34" ht="24" customHeight="1" x14ac:dyDescent="0.2">
      <c r="A1855" s="50" t="s">
        <v>18067</v>
      </c>
      <c r="B1855" s="60" t="s">
        <v>18068</v>
      </c>
      <c r="C1855" s="61" t="s">
        <v>18069</v>
      </c>
      <c r="D1855" s="52" t="s">
        <v>27</v>
      </c>
      <c r="E1855" s="53">
        <v>926623.37</v>
      </c>
      <c r="F1855" s="23" t="str">
        <f>+IFERROR(VLOOKUP(Tabla1[[#This Row],[Artículo]],'..'!$B$2:$D$569000,3,),"")</f>
        <v/>
      </c>
      <c r="G1855" s="24" t="str">
        <f>IF(H1855=AF1855,"", "Error MC")</f>
        <v>Error MC</v>
      </c>
      <c r="H1855" s="62"/>
      <c r="I1855" s="54">
        <f>+Tabla1[[#This Row],[MC]]*Tabla1[[#This Row],[Pedido]]*Tabla1[[#This Row],[PVC ]]</f>
        <v>0</v>
      </c>
      <c r="J1855" s="26">
        <v>0.21</v>
      </c>
      <c r="K1855" s="63"/>
      <c r="L1855" s="28" t="s">
        <v>17</v>
      </c>
      <c r="M1855" s="53">
        <v>1625760.7069999999</v>
      </c>
      <c r="N1855" s="64" t="str">
        <f>+IF(Tabla1[[#This Row],[F PMPI]]="SÍ","No","Sí")</f>
        <v>Sí</v>
      </c>
      <c r="O1855" s="65">
        <f>+Tabla1[[#This Row],[PVL]]*1.055</f>
        <v>1715177.5458849999</v>
      </c>
      <c r="P1855" s="65">
        <f>+Tabla1[[#This Row],[PVL]]*1.43</f>
        <v>2324837.8110099998</v>
      </c>
      <c r="Q1855" s="66" t="str">
        <f>+HYPERLINK(Tabla1[[#This Row],[PAG]])</f>
        <v/>
      </c>
      <c r="R1855" s="67"/>
      <c r="S1855" s="68"/>
      <c r="T1855" s="69"/>
      <c r="U1855" s="69"/>
      <c r="V1855" s="69"/>
      <c r="W1855" s="69"/>
      <c r="X1855" s="69"/>
      <c r="Y1855" s="35"/>
      <c r="Z1855" s="35" t="s">
        <v>65</v>
      </c>
      <c r="AA1855" s="36">
        <v>1</v>
      </c>
      <c r="AB1855" s="35" t="s">
        <v>27</v>
      </c>
      <c r="AC1855" s="35" t="str">
        <f>+IF(Tabla1[[#This Row],[STK]]="no","Sin STK", "STK disponible")</f>
        <v>Sin STK</v>
      </c>
      <c r="AD1855" s="35">
        <f>+I1855*J1855</f>
        <v>0</v>
      </c>
      <c r="AE1855" s="35">
        <f>+I1855*K1855</f>
        <v>0</v>
      </c>
      <c r="AF1855" s="36">
        <f>IF(Tabla1[[#This Row],[ref pack]]=1,Tabla1[[#This Row],[Pedido]],LCM(Tabla1[[#This Row],[MC VIEJO]],Tabla1[[#This Row],[Pedido]]))</f>
        <v>1</v>
      </c>
      <c r="AG1855" s="36">
        <f>+VLOOKUP(Tabla1[[#This Row],[Artículo]],'.'!$B$2:$D$11481,3,)</f>
        <v>1</v>
      </c>
      <c r="AH1855" s="37" t="str">
        <f>+IFERROR(SEARCH("pack",Tabla1[[#This Row],[PACK]]),"")</f>
        <v/>
      </c>
    </row>
    <row r="1856" spans="1:34" ht="24" customHeight="1" x14ac:dyDescent="0.2">
      <c r="A1856" s="50" t="s">
        <v>18067</v>
      </c>
      <c r="B1856" s="60" t="s">
        <v>18070</v>
      </c>
      <c r="C1856" s="61" t="s">
        <v>18071</v>
      </c>
      <c r="D1856" s="52" t="s">
        <v>27</v>
      </c>
      <c r="E1856" s="53">
        <v>4375096.7580000004</v>
      </c>
      <c r="F1856" s="23" t="str">
        <f>+IFERROR(VLOOKUP(Tabla1[[#This Row],[Artículo]],'..'!$B$2:$D$569000,3,),"")</f>
        <v/>
      </c>
      <c r="G1856" s="24" t="str">
        <f>IF(H1856=AF1856,"", "Error MC")</f>
        <v>Error MC</v>
      </c>
      <c r="H1856" s="62"/>
      <c r="I1856" s="54">
        <f>+Tabla1[[#This Row],[MC]]*Tabla1[[#This Row],[Pedido]]*Tabla1[[#This Row],[PVC ]]</f>
        <v>0</v>
      </c>
      <c r="J1856" s="26">
        <v>0.21</v>
      </c>
      <c r="K1856" s="63"/>
      <c r="L1856" s="28" t="s">
        <v>24296</v>
      </c>
      <c r="M1856" s="53">
        <v>6882027.2019999996</v>
      </c>
      <c r="N1856" s="64" t="str">
        <f>+IF(Tabla1[[#This Row],[F PMPI]]="SÍ","No","Sí")</f>
        <v>No</v>
      </c>
      <c r="O1856" s="65">
        <f>+Tabla1[[#This Row],[PVL]]*1.055</f>
        <v>7260538.6981099993</v>
      </c>
      <c r="P1856" s="65">
        <f>+Tabla1[[#This Row],[PVL]]*1.43</f>
        <v>9841298.8988599982</v>
      </c>
      <c r="Q1856" s="66" t="str">
        <f>+HYPERLINK(Tabla1[[#This Row],[PAG]])</f>
        <v>https://todomusica.com.ar/moviles/10357-mac-aura-6-c.html</v>
      </c>
      <c r="R1856" s="67"/>
      <c r="S1856" s="68"/>
      <c r="T1856" s="69"/>
      <c r="U1856" s="69"/>
      <c r="V1856" s="69"/>
      <c r="W1856" s="69"/>
      <c r="X1856" s="69"/>
      <c r="Y1856" s="35"/>
      <c r="Z1856" s="35" t="s">
        <v>25812</v>
      </c>
      <c r="AA1856" s="36">
        <v>6</v>
      </c>
      <c r="AB1856" s="35" t="s">
        <v>9849</v>
      </c>
      <c r="AC1856" s="35" t="str">
        <f>+IF(Tabla1[[#This Row],[STK]]="no","Sin STK", "STK disponible")</f>
        <v>Sin STK</v>
      </c>
      <c r="AD1856" s="35">
        <f>+I1856*J1856</f>
        <v>0</v>
      </c>
      <c r="AE1856" s="35">
        <f>+I1856*K1856</f>
        <v>0</v>
      </c>
      <c r="AF1856" s="36">
        <f>IF(Tabla1[[#This Row],[ref pack]]=1,Tabla1[[#This Row],[Pedido]],LCM(Tabla1[[#This Row],[MC VIEJO]],Tabla1[[#This Row],[Pedido]]))</f>
        <v>6</v>
      </c>
      <c r="AG1856" s="36">
        <f>+VLOOKUP(Tabla1[[#This Row],[Artículo]],'.'!$B$2:$D$11481,3,)</f>
        <v>6</v>
      </c>
      <c r="AH1856" s="37" t="str">
        <f>+IFERROR(SEARCH("pack",Tabla1[[#This Row],[PACK]]),"")</f>
        <v/>
      </c>
    </row>
    <row r="1857" spans="1:34" ht="24" customHeight="1" x14ac:dyDescent="0.2">
      <c r="A1857" s="50" t="s">
        <v>18067</v>
      </c>
      <c r="B1857" s="60" t="s">
        <v>18072</v>
      </c>
      <c r="C1857" s="61" t="s">
        <v>18073</v>
      </c>
      <c r="D1857" s="52" t="s">
        <v>9842</v>
      </c>
      <c r="E1857" s="53">
        <v>118782.32</v>
      </c>
      <c r="F1857" s="23" t="str">
        <f>+IFERROR(VLOOKUP(Tabla1[[#This Row],[Artículo]],'..'!$B$2:$D$569000,3,),"")</f>
        <v/>
      </c>
      <c r="G1857" s="24" t="str">
        <f>IF(H1857=AF1857,"", "Error MC")</f>
        <v>Error MC</v>
      </c>
      <c r="H1857" s="62"/>
      <c r="I1857" s="54">
        <f>+Tabla1[[#This Row],[MC]]*Tabla1[[#This Row],[Pedido]]*Tabla1[[#This Row],[PVC ]]</f>
        <v>0</v>
      </c>
      <c r="J1857" s="26">
        <v>0.105</v>
      </c>
      <c r="K1857" s="63"/>
      <c r="L1857" s="28" t="s">
        <v>24296</v>
      </c>
      <c r="M1857" s="53">
        <v>170630.807</v>
      </c>
      <c r="N1857" s="64" t="str">
        <f>+IF(Tabla1[[#This Row],[F PMPI]]="SÍ","No","Sí")</f>
        <v>No</v>
      </c>
      <c r="O1857" s="65">
        <f>+Tabla1[[#This Row],[PVL]]*1.055</f>
        <v>180015.50138499998</v>
      </c>
      <c r="P1857" s="65">
        <f>+Tabla1[[#This Row],[PVL]]*1.43</f>
        <v>244002.05400999999</v>
      </c>
      <c r="Q1857" s="66" t="str">
        <f>+HYPERLINK(Tabla1[[#This Row],[PAG]])</f>
        <v>https://todomusica.com.ar/consolas-de-luces/9674-controlador-dmx-p-magnum-2000.html</v>
      </c>
      <c r="R1857" s="67"/>
      <c r="S1857" s="68"/>
      <c r="T1857" s="69"/>
      <c r="U1857" s="69"/>
      <c r="V1857" s="69"/>
      <c r="W1857" s="69"/>
      <c r="X1857" s="69"/>
      <c r="Y1857" s="35"/>
      <c r="Z1857" s="35" t="s">
        <v>25813</v>
      </c>
      <c r="AA1857" s="36">
        <v>1</v>
      </c>
      <c r="AB1857" s="35" t="s">
        <v>9849</v>
      </c>
      <c r="AC1857" s="35" t="str">
        <f>+IF(Tabla1[[#This Row],[STK]]="no","Sin STK", "STK disponible")</f>
        <v>STK disponible</v>
      </c>
      <c r="AD1857" s="35">
        <f>+I1857*J1857</f>
        <v>0</v>
      </c>
      <c r="AE1857" s="35">
        <f>+I1857*K1857</f>
        <v>0</v>
      </c>
      <c r="AF1857" s="36">
        <f>IF(Tabla1[[#This Row],[ref pack]]=1,Tabla1[[#This Row],[Pedido]],LCM(Tabla1[[#This Row],[MC VIEJO]],Tabla1[[#This Row],[Pedido]]))</f>
        <v>1</v>
      </c>
      <c r="AG1857" s="36">
        <f>+VLOOKUP(Tabla1[[#This Row],[Artículo]],'.'!$B$2:$D$11481,3,)</f>
        <v>1</v>
      </c>
      <c r="AH1857" s="37" t="str">
        <f>+IFERROR(SEARCH("pack",Tabla1[[#This Row],[PACK]]),"")</f>
        <v/>
      </c>
    </row>
    <row r="1858" spans="1:34" ht="24" customHeight="1" x14ac:dyDescent="0.2">
      <c r="A1858" s="50" t="s">
        <v>18067</v>
      </c>
      <c r="B1858" s="60" t="s">
        <v>18080</v>
      </c>
      <c r="C1858" s="61" t="s">
        <v>18081</v>
      </c>
      <c r="D1858" s="52" t="s">
        <v>9842</v>
      </c>
      <c r="E1858" s="53">
        <v>3403899.06</v>
      </c>
      <c r="F1858" s="23" t="str">
        <f>+IFERROR(VLOOKUP(Tabla1[[#This Row],[Artículo]],'..'!$B$2:$D$569000,3,),"")</f>
        <v/>
      </c>
      <c r="G1858" s="24" t="str">
        <f>IF(H1858=AF1858,"", "Error MC")</f>
        <v>Error MC</v>
      </c>
      <c r="H1858" s="62"/>
      <c r="I1858" s="54">
        <f>+Tabla1[[#This Row],[MC]]*Tabla1[[#This Row],[Pedido]]*Tabla1[[#This Row],[PVC ]]</f>
        <v>0</v>
      </c>
      <c r="J1858" s="26">
        <v>0.105</v>
      </c>
      <c r="K1858" s="63"/>
      <c r="L1858" s="28" t="s">
        <v>24296</v>
      </c>
      <c r="M1858" s="53">
        <v>4889701.0020000003</v>
      </c>
      <c r="N1858" s="64" t="str">
        <f>+IF(Tabla1[[#This Row],[F PMPI]]="SÍ","No","Sí")</f>
        <v>No</v>
      </c>
      <c r="O1858" s="65">
        <f>+Tabla1[[#This Row],[PVL]]*1.055</f>
        <v>5158634.5571100004</v>
      </c>
      <c r="P1858" s="65">
        <f>+Tabla1[[#This Row],[PVL]]*1.43</f>
        <v>6992272.4328600001</v>
      </c>
      <c r="Q1858" s="66" t="str">
        <f>+HYPERLINK(Tabla1[[#This Row],[PAG]])</f>
        <v>https://todomusica.com.ar/moviles/9679-m2pc-superficie-de-control-p-ilum-usb-4xdmx.html</v>
      </c>
      <c r="R1858" s="67"/>
      <c r="S1858" s="68"/>
      <c r="T1858" s="69"/>
      <c r="U1858" s="69"/>
      <c r="V1858" s="69"/>
      <c r="W1858" s="69"/>
      <c r="X1858" s="69"/>
      <c r="Y1858" s="35"/>
      <c r="Z1858" s="35" t="s">
        <v>25814</v>
      </c>
      <c r="AA1858" s="36">
        <v>1</v>
      </c>
      <c r="AB1858" s="35" t="s">
        <v>9849</v>
      </c>
      <c r="AC1858" s="35" t="str">
        <f>+IF(Tabla1[[#This Row],[STK]]="no","Sin STK", "STK disponible")</f>
        <v>STK disponible</v>
      </c>
      <c r="AD1858" s="35">
        <f>+I1858*J1858</f>
        <v>0</v>
      </c>
      <c r="AE1858" s="35">
        <f>+I1858*K1858</f>
        <v>0</v>
      </c>
      <c r="AF1858" s="36">
        <f>IF(Tabla1[[#This Row],[ref pack]]=1,Tabla1[[#This Row],[Pedido]],LCM(Tabla1[[#This Row],[MC VIEJO]],Tabla1[[#This Row],[Pedido]]))</f>
        <v>1</v>
      </c>
      <c r="AG1858" s="36">
        <f>+VLOOKUP(Tabla1[[#This Row],[Artículo]],'.'!$B$2:$D$11481,3,)</f>
        <v>1</v>
      </c>
      <c r="AH1858" s="37" t="str">
        <f>+IFERROR(SEARCH("pack",Tabla1[[#This Row],[PACK]]),"")</f>
        <v/>
      </c>
    </row>
    <row r="1859" spans="1:34" ht="24" customHeight="1" x14ac:dyDescent="0.2">
      <c r="A1859" s="50" t="s">
        <v>18067</v>
      </c>
      <c r="B1859" s="60" t="s">
        <v>18082</v>
      </c>
      <c r="C1859" s="61" t="s">
        <v>18083</v>
      </c>
      <c r="D1859" s="52" t="s">
        <v>9842</v>
      </c>
      <c r="E1859" s="53">
        <v>2743945.77</v>
      </c>
      <c r="F1859" s="23" t="str">
        <f>+IFERROR(VLOOKUP(Tabla1[[#This Row],[Artículo]],'..'!$B$2:$D$569000,3,),"")</f>
        <v/>
      </c>
      <c r="G1859" s="24" t="str">
        <f>IF(H1859=AF1859,"", "Error MC")</f>
        <v>Error MC</v>
      </c>
      <c r="H1859" s="62"/>
      <c r="I1859" s="54">
        <f>+Tabla1[[#This Row],[MC]]*Tabla1[[#This Row],[Pedido]]*Tabla1[[#This Row],[PVC ]]</f>
        <v>0</v>
      </c>
      <c r="J1859" s="26">
        <v>0.21</v>
      </c>
      <c r="K1859" s="63"/>
      <c r="L1859" s="28" t="s">
        <v>24296</v>
      </c>
      <c r="M1859" s="53">
        <v>4316226.6950000003</v>
      </c>
      <c r="N1859" s="64" t="str">
        <f>+IF(Tabla1[[#This Row],[F PMPI]]="SÍ","No","Sí")</f>
        <v>No</v>
      </c>
      <c r="O1859" s="65">
        <f>+Tabla1[[#This Row],[PVL]]*1.055</f>
        <v>4553619.1632249998</v>
      </c>
      <c r="P1859" s="65">
        <f>+Tabla1[[#This Row],[PVL]]*1.43</f>
        <v>6172204.1738499999</v>
      </c>
      <c r="Q1859" s="66" t="str">
        <f>+HYPERLINK(Tabla1[[#This Row],[PAG]])</f>
        <v>https://todomusica.com.ar/moviles/9678-profile-plus-bean-180w-7100lm-16-g-2xcolor-whell.html</v>
      </c>
      <c r="R1859" s="67"/>
      <c r="S1859" s="68"/>
      <c r="T1859" s="69"/>
      <c r="U1859" s="69"/>
      <c r="V1859" s="69"/>
      <c r="W1859" s="69"/>
      <c r="X1859" s="69"/>
      <c r="Y1859" s="35"/>
      <c r="Z1859" s="35" t="s">
        <v>25815</v>
      </c>
      <c r="AA1859" s="36">
        <v>1</v>
      </c>
      <c r="AB1859" s="35" t="s">
        <v>9849</v>
      </c>
      <c r="AC1859" s="35" t="str">
        <f>+IF(Tabla1[[#This Row],[STK]]="no","Sin STK", "STK disponible")</f>
        <v>STK disponible</v>
      </c>
      <c r="AD1859" s="35">
        <f>+I1859*J1859</f>
        <v>0</v>
      </c>
      <c r="AE1859" s="35">
        <f>+I1859*K1859</f>
        <v>0</v>
      </c>
      <c r="AF1859" s="36">
        <f>IF(Tabla1[[#This Row],[ref pack]]=1,Tabla1[[#This Row],[Pedido]],LCM(Tabla1[[#This Row],[MC VIEJO]],Tabla1[[#This Row],[Pedido]]))</f>
        <v>1</v>
      </c>
      <c r="AG1859" s="36">
        <f>+VLOOKUP(Tabla1[[#This Row],[Artículo]],'.'!$B$2:$D$11481,3,)</f>
        <v>1</v>
      </c>
      <c r="AH1859" s="37" t="str">
        <f>+IFERROR(SEARCH("pack",Tabla1[[#This Row],[PACK]]),"")</f>
        <v/>
      </c>
    </row>
    <row r="1860" spans="1:34" ht="24" customHeight="1" x14ac:dyDescent="0.2">
      <c r="A1860" s="50" t="s">
        <v>18067</v>
      </c>
      <c r="B1860" s="60" t="s">
        <v>18084</v>
      </c>
      <c r="C1860" s="61" t="s">
        <v>18085</v>
      </c>
      <c r="D1860" s="52" t="s">
        <v>9841</v>
      </c>
      <c r="E1860" s="53">
        <v>1079933.0900000001</v>
      </c>
      <c r="F1860" s="23" t="str">
        <f>+IFERROR(VLOOKUP(Tabla1[[#This Row],[Artículo]],'..'!$B$2:$D$569000,3,),"")</f>
        <v/>
      </c>
      <c r="G1860" s="24" t="str">
        <f>IF(H1860=AF1860,"", "Error MC")</f>
        <v>Error MC</v>
      </c>
      <c r="H1860" s="62"/>
      <c r="I1860" s="54">
        <f>+Tabla1[[#This Row],[MC]]*Tabla1[[#This Row],[Pedido]]*Tabla1[[#This Row],[PVC ]]</f>
        <v>0</v>
      </c>
      <c r="J1860" s="26">
        <v>0.21</v>
      </c>
      <c r="K1860" s="63"/>
      <c r="L1860" s="28" t="s">
        <v>24296</v>
      </c>
      <c r="M1860" s="53">
        <v>1698734.754</v>
      </c>
      <c r="N1860" s="64" t="str">
        <f>+IF(Tabla1[[#This Row],[F PMPI]]="SÍ","No","Sí")</f>
        <v>No</v>
      </c>
      <c r="O1860" s="65">
        <f>+Tabla1[[#This Row],[PVL]]*1.055</f>
        <v>1792165.1654699999</v>
      </c>
      <c r="P1860" s="65">
        <f>+Tabla1[[#This Row],[PVL]]*1.43</f>
        <v>2429190.6982199997</v>
      </c>
      <c r="Q1860" s="66" t="str">
        <f>+HYPERLINK(Tabla1[[#This Row],[PAG]])</f>
        <v>https://todomusica.com.ar/moviles/9675-mini-cabezal-movil-whashled-7x10w-2300lm-g-7xrgbw-17.html</v>
      </c>
      <c r="R1860" s="67"/>
      <c r="S1860" s="68"/>
      <c r="T1860" s="69"/>
      <c r="U1860" s="69"/>
      <c r="V1860" s="69"/>
      <c r="W1860" s="69"/>
      <c r="X1860" s="69"/>
      <c r="Y1860" s="35"/>
      <c r="Z1860" s="35" t="s">
        <v>25816</v>
      </c>
      <c r="AA1860" s="36">
        <v>1</v>
      </c>
      <c r="AB1860" s="35" t="s">
        <v>9849</v>
      </c>
      <c r="AC1860" s="35" t="str">
        <f>+IF(Tabla1[[#This Row],[STK]]="no","Sin STK", "STK disponible")</f>
        <v>STK disponible</v>
      </c>
      <c r="AD1860" s="35">
        <f>+I1860*J1860</f>
        <v>0</v>
      </c>
      <c r="AE1860" s="35">
        <f>+I1860*K1860</f>
        <v>0</v>
      </c>
      <c r="AF1860" s="36">
        <f>IF(Tabla1[[#This Row],[ref pack]]=1,Tabla1[[#This Row],[Pedido]],LCM(Tabla1[[#This Row],[MC VIEJO]],Tabla1[[#This Row],[Pedido]]))</f>
        <v>1</v>
      </c>
      <c r="AG1860" s="36">
        <f>+VLOOKUP(Tabla1[[#This Row],[Artículo]],'.'!$B$2:$D$11481,3,)</f>
        <v>1</v>
      </c>
      <c r="AH1860" s="37" t="str">
        <f>+IFERROR(SEARCH("pack",Tabla1[[#This Row],[PACK]]),"")</f>
        <v/>
      </c>
    </row>
    <row r="1861" spans="1:34" ht="24" customHeight="1" x14ac:dyDescent="0.2">
      <c r="A1861" s="50" t="s">
        <v>18067</v>
      </c>
      <c r="B1861" s="60" t="s">
        <v>18086</v>
      </c>
      <c r="C1861" s="61" t="s">
        <v>18087</v>
      </c>
      <c r="D1861" s="52" t="s">
        <v>9841</v>
      </c>
      <c r="E1861" s="53">
        <v>2745454.64</v>
      </c>
      <c r="F1861" s="23" t="str">
        <f>+IFERROR(VLOOKUP(Tabla1[[#This Row],[Artículo]],'..'!$B$2:$D$569000,3,),"")</f>
        <v/>
      </c>
      <c r="G1861" s="24" t="str">
        <f>IF(H1861=AF1861,"", "Error MC")</f>
        <v>Error MC</v>
      </c>
      <c r="H1861" s="62"/>
      <c r="I1861" s="54">
        <f>+Tabla1[[#This Row],[MC]]*Tabla1[[#This Row],[Pedido]]*Tabla1[[#This Row],[PVC ]]</f>
        <v>0</v>
      </c>
      <c r="J1861" s="26">
        <v>0.21</v>
      </c>
      <c r="K1861" s="63"/>
      <c r="L1861" s="28" t="s">
        <v>24296</v>
      </c>
      <c r="M1861" s="53">
        <v>4318600.1459999997</v>
      </c>
      <c r="N1861" s="64" t="str">
        <f>+IF(Tabla1[[#This Row],[F PMPI]]="SÍ","No","Sí")</f>
        <v>No</v>
      </c>
      <c r="O1861" s="65">
        <f>+Tabla1[[#This Row],[PVL]]*1.055</f>
        <v>4556123.1540299999</v>
      </c>
      <c r="P1861" s="65">
        <f>+Tabla1[[#This Row],[PVL]]*1.43</f>
        <v>6175598.2087799991</v>
      </c>
      <c r="Q1861" s="66" t="str">
        <f>+HYPERLINK(Tabla1[[#This Row],[PAG]])</f>
        <v>https://todomusica.com.ar/moviles/9676-mini-cabezal-movil-bean-189w-ph-msd-pl-5r-9700lm-1-38.html</v>
      </c>
      <c r="R1861" s="67"/>
      <c r="S1861" s="68"/>
      <c r="T1861" s="69"/>
      <c r="U1861" s="69"/>
      <c r="V1861" s="69"/>
      <c r="W1861" s="69"/>
      <c r="X1861" s="69"/>
      <c r="Y1861" s="35"/>
      <c r="Z1861" s="35" t="s">
        <v>25817</v>
      </c>
      <c r="AA1861" s="36">
        <v>1</v>
      </c>
      <c r="AB1861" s="35" t="s">
        <v>9849</v>
      </c>
      <c r="AC1861" s="35" t="str">
        <f>+IF(Tabla1[[#This Row],[STK]]="no","Sin STK", "STK disponible")</f>
        <v>STK disponible</v>
      </c>
      <c r="AD1861" s="35">
        <f>+I1861*J1861</f>
        <v>0</v>
      </c>
      <c r="AE1861" s="35">
        <f>+I1861*K1861</f>
        <v>0</v>
      </c>
      <c r="AF1861" s="36">
        <f>IF(Tabla1[[#This Row],[ref pack]]=1,Tabla1[[#This Row],[Pedido]],LCM(Tabla1[[#This Row],[MC VIEJO]],Tabla1[[#This Row],[Pedido]]))</f>
        <v>1</v>
      </c>
      <c r="AG1861" s="36">
        <f>+VLOOKUP(Tabla1[[#This Row],[Artículo]],'.'!$B$2:$D$11481,3,)</f>
        <v>1</v>
      </c>
      <c r="AH1861" s="37" t="str">
        <f>+IFERROR(SEARCH("pack",Tabla1[[#This Row],[PACK]]),"")</f>
        <v/>
      </c>
    </row>
    <row r="1862" spans="1:34" ht="24" customHeight="1" x14ac:dyDescent="0.2">
      <c r="A1862" s="50" t="s">
        <v>18067</v>
      </c>
      <c r="B1862" s="60" t="s">
        <v>18088</v>
      </c>
      <c r="C1862" s="61" t="s">
        <v>18089</v>
      </c>
      <c r="D1862" s="52" t="s">
        <v>9841</v>
      </c>
      <c r="E1862" s="53">
        <v>1511768.2</v>
      </c>
      <c r="F1862" s="23" t="str">
        <f>+IFERROR(VLOOKUP(Tabla1[[#This Row],[Artículo]],'..'!$B$2:$D$569000,3,),"")</f>
        <v/>
      </c>
      <c r="G1862" s="24" t="str">
        <f>IF(H1862=AF1862,"", "Error MC")</f>
        <v>Error MC</v>
      </c>
      <c r="H1862" s="62"/>
      <c r="I1862" s="54">
        <f>+Tabla1[[#This Row],[MC]]*Tabla1[[#This Row],[Pedido]]*Tabla1[[#This Row],[PVC ]]</f>
        <v>0</v>
      </c>
      <c r="J1862" s="26">
        <v>0.21</v>
      </c>
      <c r="K1862" s="63"/>
      <c r="L1862" s="28" t="s">
        <v>24296</v>
      </c>
      <c r="M1862" s="53">
        <v>2378011.3790000002</v>
      </c>
      <c r="N1862" s="64" t="str">
        <f>+IF(Tabla1[[#This Row],[F PMPI]]="SÍ","No","Sí")</f>
        <v>No</v>
      </c>
      <c r="O1862" s="65">
        <f>+Tabla1[[#This Row],[PVL]]*1.055</f>
        <v>2508802.0048449999</v>
      </c>
      <c r="P1862" s="65">
        <f>+Tabla1[[#This Row],[PVL]]*1.43</f>
        <v>3400556.2719700001</v>
      </c>
      <c r="Q1862" s="66" t="str">
        <f>+HYPERLINK(Tabla1[[#This Row],[PAG]])</f>
        <v>https://todomusica.com.ar/moviles/9677-mini-cabezal-movil-spotprofile-led-75w1800lm-16.html</v>
      </c>
      <c r="R1862" s="67"/>
      <c r="S1862" s="68"/>
      <c r="T1862" s="69"/>
      <c r="U1862" s="69"/>
      <c r="V1862" s="69"/>
      <c r="W1862" s="69"/>
      <c r="X1862" s="69"/>
      <c r="Y1862" s="35"/>
      <c r="Z1862" s="35" t="s">
        <v>25818</v>
      </c>
      <c r="AA1862" s="36">
        <v>1</v>
      </c>
      <c r="AB1862" s="35" t="s">
        <v>9849</v>
      </c>
      <c r="AC1862" s="35" t="str">
        <f>+IF(Tabla1[[#This Row],[STK]]="no","Sin STK", "STK disponible")</f>
        <v>STK disponible</v>
      </c>
      <c r="AD1862" s="35">
        <f>+I1862*J1862</f>
        <v>0</v>
      </c>
      <c r="AE1862" s="35">
        <f>+I1862*K1862</f>
        <v>0</v>
      </c>
      <c r="AF1862" s="36">
        <f>IF(Tabla1[[#This Row],[ref pack]]=1,Tabla1[[#This Row],[Pedido]],LCM(Tabla1[[#This Row],[MC VIEJO]],Tabla1[[#This Row],[Pedido]]))</f>
        <v>1</v>
      </c>
      <c r="AG1862" s="36">
        <f>+VLOOKUP(Tabla1[[#This Row],[Artículo]],'.'!$B$2:$D$11481,3,)</f>
        <v>1</v>
      </c>
      <c r="AH1862" s="37" t="str">
        <f>+IFERROR(SEARCH("pack",Tabla1[[#This Row],[PACK]]),"")</f>
        <v/>
      </c>
    </row>
    <row r="1863" spans="1:34" ht="24" customHeight="1" x14ac:dyDescent="0.2">
      <c r="A1863" s="50" t="s">
        <v>18067</v>
      </c>
      <c r="B1863" s="60" t="s">
        <v>18090</v>
      </c>
      <c r="C1863" s="61" t="s">
        <v>18091</v>
      </c>
      <c r="D1863" s="52" t="s">
        <v>27</v>
      </c>
      <c r="E1863" s="53">
        <v>98292.15</v>
      </c>
      <c r="F1863" s="23" t="str">
        <f>+IFERROR(VLOOKUP(Tabla1[[#This Row],[Artículo]],'..'!$B$2:$D$569000,3,),"")</f>
        <v/>
      </c>
      <c r="G1863" s="24" t="str">
        <f>IF(H1863=AF1863,"", "Error MC")</f>
        <v>Error MC</v>
      </c>
      <c r="H1863" s="62"/>
      <c r="I1863" s="54">
        <f>+Tabla1[[#This Row],[MC]]*Tabla1[[#This Row],[Pedido]]*Tabla1[[#This Row],[PVC ]]</f>
        <v>0</v>
      </c>
      <c r="J1863" s="26">
        <v>0.105</v>
      </c>
      <c r="K1863" s="63"/>
      <c r="L1863" s="28" t="s">
        <v>24296</v>
      </c>
      <c r="M1863" s="53">
        <v>141196.679</v>
      </c>
      <c r="N1863" s="64" t="str">
        <f>+IF(Tabla1[[#This Row],[F PMPI]]="SÍ","No","Sí")</f>
        <v>No</v>
      </c>
      <c r="O1863" s="65">
        <f>+Tabla1[[#This Row],[PVL]]*1.055</f>
        <v>148962.49634499999</v>
      </c>
      <c r="P1863" s="65">
        <f>+Tabla1[[#This Row],[PVL]]*1.43</f>
        <v>201911.25096999999</v>
      </c>
      <c r="Q1863" s="66" t="str">
        <f>+HYPERLINK(Tabla1[[#This Row],[PAG]])</f>
        <v>https://todomusica.com.ar/productos-sin-categorias-de-netsuite/9680-maquina-humo-700wats-160m3-m-t-13l-4ch-wireless.html</v>
      </c>
      <c r="R1863" s="67"/>
      <c r="S1863" s="68"/>
      <c r="T1863" s="69"/>
      <c r="U1863" s="69"/>
      <c r="V1863" s="69"/>
      <c r="W1863" s="69"/>
      <c r="X1863" s="69"/>
      <c r="Y1863" s="35"/>
      <c r="Z1863" s="35" t="s">
        <v>25819</v>
      </c>
      <c r="AA1863" s="36">
        <v>1</v>
      </c>
      <c r="AB1863" s="35" t="s">
        <v>9849</v>
      </c>
      <c r="AC1863" s="35" t="str">
        <f>+IF(Tabla1[[#This Row],[STK]]="no","Sin STK", "STK disponible")</f>
        <v>Sin STK</v>
      </c>
      <c r="AD1863" s="35">
        <f>+I1863*J1863</f>
        <v>0</v>
      </c>
      <c r="AE1863" s="35">
        <f>+I1863*K1863</f>
        <v>0</v>
      </c>
      <c r="AF1863" s="36">
        <f>IF(Tabla1[[#This Row],[ref pack]]=1,Tabla1[[#This Row],[Pedido]],LCM(Tabla1[[#This Row],[MC VIEJO]],Tabla1[[#This Row],[Pedido]]))</f>
        <v>1</v>
      </c>
      <c r="AG1863" s="36">
        <f>+VLOOKUP(Tabla1[[#This Row],[Artículo]],'.'!$B$2:$D$11481,3,)</f>
        <v>1</v>
      </c>
      <c r="AH1863" s="37" t="str">
        <f>+IFERROR(SEARCH("pack",Tabla1[[#This Row],[PACK]]),"")</f>
        <v/>
      </c>
    </row>
    <row r="1864" spans="1:34" ht="24" customHeight="1" x14ac:dyDescent="0.2">
      <c r="A1864" s="50" t="s">
        <v>18067</v>
      </c>
      <c r="B1864" s="60" t="s">
        <v>18092</v>
      </c>
      <c r="C1864" s="61" t="s">
        <v>18093</v>
      </c>
      <c r="D1864" s="52" t="s">
        <v>9841</v>
      </c>
      <c r="E1864" s="53">
        <v>197528.55</v>
      </c>
      <c r="F1864" s="23" t="str">
        <f>+IFERROR(VLOOKUP(Tabla1[[#This Row],[Artículo]],'..'!$B$2:$D$569000,3,),"")</f>
        <v/>
      </c>
      <c r="G1864" s="24" t="str">
        <f>IF(H1864=AF1864,"", "Error MC")</f>
        <v>Error MC</v>
      </c>
      <c r="H1864" s="62"/>
      <c r="I1864" s="54">
        <f>+Tabla1[[#This Row],[MC]]*Tabla1[[#This Row],[Pedido]]*Tabla1[[#This Row],[PVC ]]</f>
        <v>0</v>
      </c>
      <c r="J1864" s="26">
        <v>0.105</v>
      </c>
      <c r="K1864" s="63"/>
      <c r="L1864" s="28" t="s">
        <v>24296</v>
      </c>
      <c r="M1864" s="53">
        <v>283749.76799999998</v>
      </c>
      <c r="N1864" s="64" t="str">
        <f>+IF(Tabla1[[#This Row],[F PMPI]]="SÍ","No","Sí")</f>
        <v>No</v>
      </c>
      <c r="O1864" s="65">
        <f>+Tabla1[[#This Row],[PVL]]*1.055</f>
        <v>299356.00523999997</v>
      </c>
      <c r="P1864" s="65">
        <f>+Tabla1[[#This Row],[PVL]]*1.43</f>
        <v>405762.16823999997</v>
      </c>
      <c r="Q1864" s="66" t="str">
        <f>+HYPERLINK(Tabla1[[#This Row],[PAG]])</f>
        <v>https://todomusica.com.ar/productos-sin-categorias-de-netsuite/9681-maquina-humo-850wats-200m3-m-t-16l-4ch-wireless.html</v>
      </c>
      <c r="R1864" s="67"/>
      <c r="S1864" s="68"/>
      <c r="T1864" s="69"/>
      <c r="U1864" s="69"/>
      <c r="V1864" s="69"/>
      <c r="W1864" s="69"/>
      <c r="X1864" s="69"/>
      <c r="Y1864" s="35"/>
      <c r="Z1864" s="35" t="s">
        <v>25820</v>
      </c>
      <c r="AA1864" s="36">
        <v>1</v>
      </c>
      <c r="AB1864" s="35" t="s">
        <v>9849</v>
      </c>
      <c r="AC1864" s="35" t="str">
        <f>+IF(Tabla1[[#This Row],[STK]]="no","Sin STK", "STK disponible")</f>
        <v>STK disponible</v>
      </c>
      <c r="AD1864" s="35">
        <f>+I1864*J1864</f>
        <v>0</v>
      </c>
      <c r="AE1864" s="35">
        <f>+I1864*K1864</f>
        <v>0</v>
      </c>
      <c r="AF1864" s="36">
        <f>IF(Tabla1[[#This Row],[ref pack]]=1,Tabla1[[#This Row],[Pedido]],LCM(Tabla1[[#This Row],[MC VIEJO]],Tabla1[[#This Row],[Pedido]]))</f>
        <v>1</v>
      </c>
      <c r="AG1864" s="36">
        <f>+VLOOKUP(Tabla1[[#This Row],[Artículo]],'.'!$B$2:$D$11481,3,)</f>
        <v>1</v>
      </c>
      <c r="AH1864" s="37" t="str">
        <f>+IFERROR(SEARCH("pack",Tabla1[[#This Row],[PACK]]),"")</f>
        <v/>
      </c>
    </row>
    <row r="1865" spans="1:34" ht="24" customHeight="1" x14ac:dyDescent="0.2">
      <c r="A1865" s="50" t="s">
        <v>18067</v>
      </c>
      <c r="B1865" s="60" t="s">
        <v>18100</v>
      </c>
      <c r="C1865" s="61" t="s">
        <v>18101</v>
      </c>
      <c r="D1865" s="52" t="s">
        <v>9842</v>
      </c>
      <c r="E1865" s="53">
        <v>5940414.6380000003</v>
      </c>
      <c r="F1865" s="23" t="str">
        <f>+IFERROR(VLOOKUP(Tabla1[[#This Row],[Artículo]],'..'!$B$2:$D$569000,3,),"")</f>
        <v/>
      </c>
      <c r="G1865" s="24" t="str">
        <f>IF(H1865=AF1865,"", "Error MC")</f>
        <v>Error MC</v>
      </c>
      <c r="H1865" s="62"/>
      <c r="I1865" s="54">
        <f>+Tabla1[[#This Row],[MC]]*Tabla1[[#This Row],[Pedido]]*Tabla1[[#This Row],[PVC ]]</f>
        <v>0</v>
      </c>
      <c r="J1865" s="26">
        <v>0.21</v>
      </c>
      <c r="K1865" s="63"/>
      <c r="L1865" s="28" t="s">
        <v>24296</v>
      </c>
      <c r="M1865" s="53">
        <v>9344272.2259999998</v>
      </c>
      <c r="N1865" s="64" t="str">
        <f>+IF(Tabla1[[#This Row],[F PMPI]]="SÍ","No","Sí")</f>
        <v>No</v>
      </c>
      <c r="O1865" s="65">
        <f>+Tabla1[[#This Row],[PVL]]*1.055</f>
        <v>9858207.1984299999</v>
      </c>
      <c r="P1865" s="65">
        <f>+Tabla1[[#This Row],[PVL]]*1.43</f>
        <v>13362309.283179998</v>
      </c>
      <c r="Q1865" s="66" t="str">
        <f>+HYPERLINK(Tabla1[[#This Row],[PAG]])</f>
        <v>https://todomusica.com.ar/moviles/7301-mac-aura-in-6-unit-flightcase.html</v>
      </c>
      <c r="R1865" s="67"/>
      <c r="S1865" s="68"/>
      <c r="T1865" s="69"/>
      <c r="U1865" s="69"/>
      <c r="V1865" s="69"/>
      <c r="W1865" s="69"/>
      <c r="X1865" s="69"/>
      <c r="Y1865" s="35"/>
      <c r="Z1865" s="35" t="s">
        <v>25821</v>
      </c>
      <c r="AA1865" s="36">
        <v>6</v>
      </c>
      <c r="AB1865" s="35" t="s">
        <v>9849</v>
      </c>
      <c r="AC1865" s="35" t="str">
        <f>+IF(Tabla1[[#This Row],[STK]]="no","Sin STK", "STK disponible")</f>
        <v>STK disponible</v>
      </c>
      <c r="AD1865" s="35">
        <f>+I1865*J1865</f>
        <v>0</v>
      </c>
      <c r="AE1865" s="35">
        <f>+I1865*K1865</f>
        <v>0</v>
      </c>
      <c r="AF1865" s="36">
        <f>IF(Tabla1[[#This Row],[ref pack]]=1,Tabla1[[#This Row],[Pedido]],LCM(Tabla1[[#This Row],[MC VIEJO]],Tabla1[[#This Row],[Pedido]]))</f>
        <v>6</v>
      </c>
      <c r="AG1865" s="36">
        <f>+VLOOKUP(Tabla1[[#This Row],[Artículo]],'.'!$B$2:$D$11481,3,)</f>
        <v>6</v>
      </c>
      <c r="AH1865" s="37" t="str">
        <f>+IFERROR(SEARCH("pack",Tabla1[[#This Row],[PACK]]),"")</f>
        <v/>
      </c>
    </row>
    <row r="1866" spans="1:34" ht="24" customHeight="1" x14ac:dyDescent="0.2">
      <c r="A1866" s="50" t="s">
        <v>18067</v>
      </c>
      <c r="B1866" s="60" t="s">
        <v>18102</v>
      </c>
      <c r="C1866" s="61" t="s">
        <v>18103</v>
      </c>
      <c r="D1866" s="52" t="s">
        <v>9842</v>
      </c>
      <c r="E1866" s="53">
        <v>5814831.5070000002</v>
      </c>
      <c r="F1866" s="23" t="str">
        <f>+IFERROR(VLOOKUP(Tabla1[[#This Row],[Artículo]],'..'!$B$2:$D$569000,3,),"")</f>
        <v/>
      </c>
      <c r="G1866" s="24" t="str">
        <f>IF(H1866=AF1866,"", "Error MC")</f>
        <v>Error MC</v>
      </c>
      <c r="H1866" s="62"/>
      <c r="I1866" s="54">
        <f>+Tabla1[[#This Row],[MC]]*Tabla1[[#This Row],[Pedido]]*Tabla1[[#This Row],[PVC ]]</f>
        <v>0</v>
      </c>
      <c r="J1866" s="26">
        <v>0.21</v>
      </c>
      <c r="K1866" s="63"/>
      <c r="L1866" s="28" t="s">
        <v>24296</v>
      </c>
      <c r="M1866" s="53">
        <v>9146729.9600000009</v>
      </c>
      <c r="N1866" s="64" t="str">
        <f>+IF(Tabla1[[#This Row],[F PMPI]]="SÍ","No","Sí")</f>
        <v>No</v>
      </c>
      <c r="O1866" s="65">
        <f>+Tabla1[[#This Row],[PVL]]*1.055</f>
        <v>9649800.1078000013</v>
      </c>
      <c r="P1866" s="65">
        <f>+Tabla1[[#This Row],[PVL]]*1.43</f>
        <v>13079823.842800001</v>
      </c>
      <c r="Q1866" s="66" t="str">
        <f>+HYPERLINK(Tabla1[[#This Row],[PAG]])</f>
        <v>https://todomusica.com.ar/moviles/7308-mac-aura-xb-in-6-unit-flightcase.html</v>
      </c>
      <c r="R1866" s="67"/>
      <c r="S1866" s="68"/>
      <c r="T1866" s="69"/>
      <c r="U1866" s="69"/>
      <c r="V1866" s="69"/>
      <c r="W1866" s="69"/>
      <c r="X1866" s="69"/>
      <c r="Y1866" s="35"/>
      <c r="Z1866" s="35" t="s">
        <v>25822</v>
      </c>
      <c r="AA1866" s="36">
        <v>6</v>
      </c>
      <c r="AB1866" s="35" t="s">
        <v>9849</v>
      </c>
      <c r="AC1866" s="35" t="str">
        <f>+IF(Tabla1[[#This Row],[STK]]="no","Sin STK", "STK disponible")</f>
        <v>STK disponible</v>
      </c>
      <c r="AD1866" s="35">
        <f>+I1866*J1866</f>
        <v>0</v>
      </c>
      <c r="AE1866" s="35">
        <f>+I1866*K1866</f>
        <v>0</v>
      </c>
      <c r="AF1866" s="36">
        <f>IF(Tabla1[[#This Row],[ref pack]]=1,Tabla1[[#This Row],[Pedido]],LCM(Tabla1[[#This Row],[MC VIEJO]],Tabla1[[#This Row],[Pedido]]))</f>
        <v>6</v>
      </c>
      <c r="AG1866" s="36">
        <f>+VLOOKUP(Tabla1[[#This Row],[Artículo]],'.'!$B$2:$D$11481,3,)</f>
        <v>6</v>
      </c>
      <c r="AH1866" s="37" t="str">
        <f>+IFERROR(SEARCH("pack",Tabla1[[#This Row],[PACK]]),"")</f>
        <v/>
      </c>
    </row>
    <row r="1867" spans="1:34" ht="24" customHeight="1" x14ac:dyDescent="0.2">
      <c r="A1867" s="50" t="s">
        <v>18067</v>
      </c>
      <c r="B1867" s="60" t="s">
        <v>18104</v>
      </c>
      <c r="C1867" s="61" t="s">
        <v>18105</v>
      </c>
      <c r="D1867" s="52" t="s">
        <v>9842</v>
      </c>
      <c r="E1867" s="53">
        <v>14231783.02</v>
      </c>
      <c r="F1867" s="23" t="str">
        <f>+IFERROR(VLOOKUP(Tabla1[[#This Row],[Artículo]],'..'!$B$2:$D$569000,3,),"")</f>
        <v/>
      </c>
      <c r="G1867" s="24" t="str">
        <f>IF(H1867=AF1867,"", "Error MC")</f>
        <v>Error MC</v>
      </c>
      <c r="H1867" s="62"/>
      <c r="I1867" s="54">
        <f>+Tabla1[[#This Row],[MC]]*Tabla1[[#This Row],[Pedido]]*Tabla1[[#This Row],[PVC ]]</f>
        <v>0</v>
      </c>
      <c r="J1867" s="26">
        <v>0.21</v>
      </c>
      <c r="K1867" s="63"/>
      <c r="L1867" s="28" t="s">
        <v>24296</v>
      </c>
      <c r="M1867" s="53">
        <v>22386594.695</v>
      </c>
      <c r="N1867" s="64" t="str">
        <f>+IF(Tabla1[[#This Row],[F PMPI]]="SÍ","No","Sí")</f>
        <v>No</v>
      </c>
      <c r="O1867" s="65">
        <f>+Tabla1[[#This Row],[PVL]]*1.055</f>
        <v>23617857.403224997</v>
      </c>
      <c r="P1867" s="65">
        <f>+Tabla1[[#This Row],[PVL]]*1.43</f>
        <v>32012830.413849998</v>
      </c>
      <c r="Q1867" s="66" t="str">
        <f>+HYPERLINK(Tabla1[[#This Row],[PAG]])</f>
        <v>https://todomusica.com.ar/moviles/7303-mac-viper-profile-in-2-unit-flightcase.html</v>
      </c>
      <c r="R1867" s="67"/>
      <c r="S1867" s="68"/>
      <c r="T1867" s="69"/>
      <c r="U1867" s="69"/>
      <c r="V1867" s="69"/>
      <c r="W1867" s="69"/>
      <c r="X1867" s="69"/>
      <c r="Y1867" s="35"/>
      <c r="Z1867" s="35" t="s">
        <v>25823</v>
      </c>
      <c r="AA1867" s="36">
        <v>1</v>
      </c>
      <c r="AB1867" s="35" t="s">
        <v>9849</v>
      </c>
      <c r="AC1867" s="35" t="str">
        <f>+IF(Tabla1[[#This Row],[STK]]="no","Sin STK", "STK disponible")</f>
        <v>STK disponible</v>
      </c>
      <c r="AD1867" s="35">
        <f>+I1867*J1867</f>
        <v>0</v>
      </c>
      <c r="AE1867" s="35">
        <f>+I1867*K1867</f>
        <v>0</v>
      </c>
      <c r="AF1867" s="36">
        <f>IF(Tabla1[[#This Row],[ref pack]]=1,Tabla1[[#This Row],[Pedido]],LCM(Tabla1[[#This Row],[MC VIEJO]],Tabla1[[#This Row],[Pedido]]))</f>
        <v>1</v>
      </c>
      <c r="AG1867" s="36">
        <f>+VLOOKUP(Tabla1[[#This Row],[Artículo]],'.'!$B$2:$D$11481,3,)</f>
        <v>1</v>
      </c>
      <c r="AH1867" s="37" t="str">
        <f>+IFERROR(SEARCH("pack",Tabla1[[#This Row],[PACK]]),"")</f>
        <v/>
      </c>
    </row>
    <row r="1868" spans="1:34" ht="24" customHeight="1" x14ac:dyDescent="0.2">
      <c r="A1868" s="50" t="s">
        <v>18067</v>
      </c>
      <c r="B1868" s="60" t="s">
        <v>18106</v>
      </c>
      <c r="C1868" s="61" t="s">
        <v>18107</v>
      </c>
      <c r="D1868" s="52" t="s">
        <v>27</v>
      </c>
      <c r="E1868" s="53">
        <v>12431912.25</v>
      </c>
      <c r="F1868" s="23" t="str">
        <f>+IFERROR(VLOOKUP(Tabla1[[#This Row],[Artículo]],'..'!$B$2:$D$569000,3,),"")</f>
        <v/>
      </c>
      <c r="G1868" s="24" t="str">
        <f>IF(H1868=AF1868,"", "Error MC")</f>
        <v>Error MC</v>
      </c>
      <c r="H1868" s="62"/>
      <c r="I1868" s="54">
        <f>+Tabla1[[#This Row],[MC]]*Tabla1[[#This Row],[Pedido]]*Tabla1[[#This Row],[PVC ]]</f>
        <v>0</v>
      </c>
      <c r="J1868" s="26">
        <v>0.21</v>
      </c>
      <c r="K1868" s="63"/>
      <c r="L1868" s="28" t="s">
        <v>24296</v>
      </c>
      <c r="M1868" s="53">
        <v>19555397.975000001</v>
      </c>
      <c r="N1868" s="64" t="str">
        <f>+IF(Tabla1[[#This Row],[F PMPI]]="SÍ","No","Sí")</f>
        <v>No</v>
      </c>
      <c r="O1868" s="65">
        <f>+Tabla1[[#This Row],[PVL]]*1.055</f>
        <v>20630944.863625001</v>
      </c>
      <c r="P1868" s="65">
        <f>+Tabla1[[#This Row],[PVL]]*1.43</f>
        <v>27964219.104250003</v>
      </c>
      <c r="Q1868" s="66" t="str">
        <f>+HYPERLINK(Tabla1[[#This Row],[PAG]])</f>
        <v>https://todomusica.com.ar/productos-sin-categorias-de-netsuite/7304-mac-viper-airfx-in-2-unit-flightcase.html</v>
      </c>
      <c r="R1868" s="67"/>
      <c r="S1868" s="68"/>
      <c r="T1868" s="69"/>
      <c r="U1868" s="69"/>
      <c r="V1868" s="69"/>
      <c r="W1868" s="69"/>
      <c r="X1868" s="69"/>
      <c r="Y1868" s="35"/>
      <c r="Z1868" s="35" t="s">
        <v>25824</v>
      </c>
      <c r="AA1868" s="36">
        <v>1</v>
      </c>
      <c r="AB1868" s="35" t="s">
        <v>9849</v>
      </c>
      <c r="AC1868" s="35" t="str">
        <f>+IF(Tabla1[[#This Row],[STK]]="no","Sin STK", "STK disponible")</f>
        <v>Sin STK</v>
      </c>
      <c r="AD1868" s="35">
        <f>+I1868*J1868</f>
        <v>0</v>
      </c>
      <c r="AE1868" s="35">
        <f>+I1868*K1868</f>
        <v>0</v>
      </c>
      <c r="AF1868" s="36">
        <f>IF(Tabla1[[#This Row],[ref pack]]=1,Tabla1[[#This Row],[Pedido]],LCM(Tabla1[[#This Row],[MC VIEJO]],Tabla1[[#This Row],[Pedido]]))</f>
        <v>1</v>
      </c>
      <c r="AG1868" s="36">
        <f>+VLOOKUP(Tabla1[[#This Row],[Artículo]],'.'!$B$2:$D$11481,3,)</f>
        <v>1</v>
      </c>
      <c r="AH1868" s="37" t="str">
        <f>+IFERROR(SEARCH("pack",Tabla1[[#This Row],[PACK]]),"")</f>
        <v/>
      </c>
    </row>
    <row r="1869" spans="1:34" ht="24" customHeight="1" x14ac:dyDescent="0.2">
      <c r="A1869" s="50" t="s">
        <v>18067</v>
      </c>
      <c r="B1869" s="60" t="s">
        <v>18110</v>
      </c>
      <c r="C1869" s="61" t="s">
        <v>18111</v>
      </c>
      <c r="D1869" s="52" t="s">
        <v>9842</v>
      </c>
      <c r="E1869" s="53">
        <v>6483218.1849999996</v>
      </c>
      <c r="F1869" s="23" t="str">
        <f>+IFERROR(VLOOKUP(Tabla1[[#This Row],[Artículo]],'..'!$B$2:$D$569000,3,),"")</f>
        <v/>
      </c>
      <c r="G1869" s="24" t="str">
        <f>IF(H1869=AF1869,"", "Error MC")</f>
        <v>Error MC</v>
      </c>
      <c r="H1869" s="62"/>
      <c r="I1869" s="54">
        <f>+Tabla1[[#This Row],[MC]]*Tabla1[[#This Row],[Pedido]]*Tabla1[[#This Row],[PVC ]]</f>
        <v>0</v>
      </c>
      <c r="J1869" s="26">
        <v>0.21</v>
      </c>
      <c r="K1869" s="63"/>
      <c r="L1869" s="28" t="s">
        <v>24296</v>
      </c>
      <c r="M1869" s="53">
        <v>10198102.204</v>
      </c>
      <c r="N1869" s="64" t="str">
        <f>+IF(Tabla1[[#This Row],[F PMPI]]="SÍ","No","Sí")</f>
        <v>No</v>
      </c>
      <c r="O1869" s="65">
        <f>+Tabla1[[#This Row],[PVL]]*1.055</f>
        <v>10758997.82522</v>
      </c>
      <c r="P1869" s="65">
        <f>+Tabla1[[#This Row],[PVL]]*1.43</f>
        <v>14583286.151719999</v>
      </c>
      <c r="Q1869" s="66" t="str">
        <f>+HYPERLINK(Tabla1[[#This Row],[PAG]])</f>
        <v>https://todomusica.com.ar/moviles/7309-mac-quantum-wash-in-2-unit-flightcase.html</v>
      </c>
      <c r="R1869" s="67"/>
      <c r="S1869" s="68"/>
      <c r="T1869" s="69"/>
      <c r="U1869" s="69"/>
      <c r="V1869" s="69"/>
      <c r="W1869" s="69"/>
      <c r="X1869" s="69"/>
      <c r="Y1869" s="35"/>
      <c r="Z1869" s="35" t="s">
        <v>25825</v>
      </c>
      <c r="AA1869" s="36">
        <v>2</v>
      </c>
      <c r="AB1869" s="35" t="s">
        <v>9849</v>
      </c>
      <c r="AC1869" s="35" t="str">
        <f>+IF(Tabla1[[#This Row],[STK]]="no","Sin STK", "STK disponible")</f>
        <v>STK disponible</v>
      </c>
      <c r="AD1869" s="35">
        <f>+I1869*J1869</f>
        <v>0</v>
      </c>
      <c r="AE1869" s="35">
        <f>+I1869*K1869</f>
        <v>0</v>
      </c>
      <c r="AF1869" s="36">
        <f>IF(Tabla1[[#This Row],[ref pack]]=1,Tabla1[[#This Row],[Pedido]],LCM(Tabla1[[#This Row],[MC VIEJO]],Tabla1[[#This Row],[Pedido]]))</f>
        <v>2</v>
      </c>
      <c r="AG1869" s="36">
        <f>+VLOOKUP(Tabla1[[#This Row],[Artículo]],'.'!$B$2:$D$11481,3,)</f>
        <v>2</v>
      </c>
      <c r="AH1869" s="37" t="str">
        <f>+IFERROR(SEARCH("pack",Tabla1[[#This Row],[PACK]]),"")</f>
        <v/>
      </c>
    </row>
    <row r="1870" spans="1:34" ht="24" customHeight="1" x14ac:dyDescent="0.2">
      <c r="A1870" s="50" t="s">
        <v>18067</v>
      </c>
      <c r="B1870" s="60" t="s">
        <v>18112</v>
      </c>
      <c r="C1870" s="61" t="s">
        <v>18113</v>
      </c>
      <c r="D1870" s="52" t="s">
        <v>9842</v>
      </c>
      <c r="E1870" s="53">
        <v>5244311.09</v>
      </c>
      <c r="F1870" s="23" t="str">
        <f>+IFERROR(VLOOKUP(Tabla1[[#This Row],[Artículo]],'..'!$B$2:$D$569000,3,),"")</f>
        <v/>
      </c>
      <c r="G1870" s="24" t="str">
        <f>IF(H1870=AF1870,"", "Error MC")</f>
        <v>Error MC</v>
      </c>
      <c r="H1870" s="62"/>
      <c r="I1870" s="54">
        <f>+Tabla1[[#This Row],[MC]]*Tabla1[[#This Row],[Pedido]]*Tabla1[[#This Row],[PVC ]]</f>
        <v>0</v>
      </c>
      <c r="J1870" s="26">
        <v>0.21</v>
      </c>
      <c r="K1870" s="63"/>
      <c r="L1870" s="28" t="s">
        <v>24296</v>
      </c>
      <c r="M1870" s="53">
        <v>8249301.3480000002</v>
      </c>
      <c r="N1870" s="64" t="str">
        <f>+IF(Tabla1[[#This Row],[F PMPI]]="SÍ","No","Sí")</f>
        <v>No</v>
      </c>
      <c r="O1870" s="65">
        <f>+Tabla1[[#This Row],[PVL]]*1.055</f>
        <v>8703012.9221400004</v>
      </c>
      <c r="P1870" s="65">
        <f>+Tabla1[[#This Row],[PVL]]*1.43</f>
        <v>11796500.92764</v>
      </c>
      <c r="Q1870" s="66" t="str">
        <f>+HYPERLINK(Tabla1[[#This Row],[PAG]])</f>
        <v>https://todomusica.com.ar/moviles/7912-rush-mh-7-hybrid-cabeza-movil-spot-de-haz-y-wash.html</v>
      </c>
      <c r="R1870" s="67"/>
      <c r="S1870" s="68"/>
      <c r="T1870" s="69"/>
      <c r="U1870" s="69"/>
      <c r="V1870" s="69"/>
      <c r="W1870" s="69"/>
      <c r="X1870" s="69"/>
      <c r="Y1870" s="35"/>
      <c r="Z1870" s="35" t="s">
        <v>25826</v>
      </c>
      <c r="AA1870" s="36">
        <v>1</v>
      </c>
      <c r="AB1870" s="35" t="s">
        <v>9849</v>
      </c>
      <c r="AC1870" s="35" t="str">
        <f>+IF(Tabla1[[#This Row],[STK]]="no","Sin STK", "STK disponible")</f>
        <v>STK disponible</v>
      </c>
      <c r="AD1870" s="35">
        <f>+I1870*J1870</f>
        <v>0</v>
      </c>
      <c r="AE1870" s="35">
        <f>+I1870*K1870</f>
        <v>0</v>
      </c>
      <c r="AF1870" s="36">
        <f>IF(Tabla1[[#This Row],[ref pack]]=1,Tabla1[[#This Row],[Pedido]],LCM(Tabla1[[#This Row],[MC VIEJO]],Tabla1[[#This Row],[Pedido]]))</f>
        <v>1</v>
      </c>
      <c r="AG1870" s="36">
        <f>+VLOOKUP(Tabla1[[#This Row],[Artículo]],'.'!$B$2:$D$11481,3,)</f>
        <v>1</v>
      </c>
      <c r="AH1870" s="37" t="str">
        <f>+IFERROR(SEARCH("pack",Tabla1[[#This Row],[PACK]]),"")</f>
        <v/>
      </c>
    </row>
    <row r="1871" spans="1:34" ht="24" customHeight="1" x14ac:dyDescent="0.2">
      <c r="A1871" s="50" t="s">
        <v>18067</v>
      </c>
      <c r="B1871" s="60" t="s">
        <v>18114</v>
      </c>
      <c r="C1871" s="61" t="s">
        <v>18115</v>
      </c>
      <c r="D1871" s="52" t="s">
        <v>9842</v>
      </c>
      <c r="E1871" s="53">
        <v>665298.80000000005</v>
      </c>
      <c r="F1871" s="23" t="str">
        <f>+IFERROR(VLOOKUP(Tabla1[[#This Row],[Artículo]],'..'!$B$2:$D$569000,3,),"")</f>
        <v/>
      </c>
      <c r="G1871" s="24" t="str">
        <f>IF(H1871=AF1871,"", "Error MC")</f>
        <v>Error MC</v>
      </c>
      <c r="H1871" s="62"/>
      <c r="I1871" s="54">
        <f>+Tabla1[[#This Row],[MC]]*Tabla1[[#This Row],[Pedido]]*Tabla1[[#This Row],[PVC ]]</f>
        <v>0</v>
      </c>
      <c r="J1871" s="26">
        <v>0.21</v>
      </c>
      <c r="K1871" s="63"/>
      <c r="L1871" s="28" t="s">
        <v>24296</v>
      </c>
      <c r="M1871" s="53">
        <v>1046515.012</v>
      </c>
      <c r="N1871" s="64" t="str">
        <f>+IF(Tabla1[[#This Row],[F PMPI]]="SÍ","No","Sí")</f>
        <v>No</v>
      </c>
      <c r="O1871" s="65">
        <f>+Tabla1[[#This Row],[PVL]]*1.055</f>
        <v>1104073.33766</v>
      </c>
      <c r="P1871" s="65">
        <f>+Tabla1[[#This Row],[PVL]]*1.43</f>
        <v>1496516.46716</v>
      </c>
      <c r="Q1871" s="66" t="str">
        <f>+HYPERLINK(Tabla1[[#This Row],[PAG]])</f>
        <v>https://todomusica.com.ar/moviles/7300-rush-mh-8-mini-profile-bean-c-white-18w-14-osram-8gobos.html</v>
      </c>
      <c r="R1871" s="67"/>
      <c r="S1871" s="68"/>
      <c r="T1871" s="69"/>
      <c r="U1871" s="69"/>
      <c r="V1871" s="69"/>
      <c r="W1871" s="69"/>
      <c r="X1871" s="69"/>
      <c r="Y1871" s="35"/>
      <c r="Z1871" s="35" t="s">
        <v>25827</v>
      </c>
      <c r="AA1871" s="36">
        <v>1</v>
      </c>
      <c r="AB1871" s="35" t="s">
        <v>9849</v>
      </c>
      <c r="AC1871" s="35" t="str">
        <f>+IF(Tabla1[[#This Row],[STK]]="no","Sin STK", "STK disponible")</f>
        <v>STK disponible</v>
      </c>
      <c r="AD1871" s="35">
        <f>+I1871*J1871</f>
        <v>0</v>
      </c>
      <c r="AE1871" s="35">
        <f>+I1871*K1871</f>
        <v>0</v>
      </c>
      <c r="AF1871" s="36">
        <f>IF(Tabla1[[#This Row],[ref pack]]=1,Tabla1[[#This Row],[Pedido]],LCM(Tabla1[[#This Row],[MC VIEJO]],Tabla1[[#This Row],[Pedido]]))</f>
        <v>1</v>
      </c>
      <c r="AG1871" s="36">
        <f>+VLOOKUP(Tabla1[[#This Row],[Artículo]],'.'!$B$2:$D$11481,3,)</f>
        <v>1</v>
      </c>
      <c r="AH1871" s="37" t="str">
        <f>+IFERROR(SEARCH("pack",Tabla1[[#This Row],[PACK]]),"")</f>
        <v/>
      </c>
    </row>
    <row r="1872" spans="1:34" ht="24" customHeight="1" x14ac:dyDescent="0.2">
      <c r="A1872" s="50" t="s">
        <v>18067</v>
      </c>
      <c r="B1872" s="60" t="s">
        <v>18116</v>
      </c>
      <c r="C1872" s="61" t="s">
        <v>18117</v>
      </c>
      <c r="D1872" s="52" t="s">
        <v>9841</v>
      </c>
      <c r="E1872" s="53">
        <v>3561097.57</v>
      </c>
      <c r="F1872" s="23" t="str">
        <f>+IFERROR(VLOOKUP(Tabla1[[#This Row],[Artículo]],'..'!$B$2:$D$569000,3,),"")</f>
        <v/>
      </c>
      <c r="G1872" s="24" t="str">
        <f>IF(H1872=AF1872,"", "Error MC")</f>
        <v>Error MC</v>
      </c>
      <c r="H1872" s="62"/>
      <c r="I1872" s="54">
        <f>+Tabla1[[#This Row],[MC]]*Tabla1[[#This Row],[Pedido]]*Tabla1[[#This Row],[PVC ]]</f>
        <v>0</v>
      </c>
      <c r="J1872" s="26">
        <v>0.21</v>
      </c>
      <c r="K1872" s="63"/>
      <c r="L1872" s="28" t="s">
        <v>24296</v>
      </c>
      <c r="M1872" s="53">
        <v>5601606.4759999998</v>
      </c>
      <c r="N1872" s="64" t="str">
        <f>+IF(Tabla1[[#This Row],[F PMPI]]="SÍ","No","Sí")</f>
        <v>No</v>
      </c>
      <c r="O1872" s="65">
        <f>+Tabla1[[#This Row],[PVL]]*1.055</f>
        <v>5909694.832179999</v>
      </c>
      <c r="P1872" s="65">
        <f>+Tabla1[[#This Row],[PVL]]*1.43</f>
        <v>8010297.2606799994</v>
      </c>
      <c r="Q1872" s="66" t="str">
        <f>+HYPERLINK(Tabla1[[#This Row],[PAG]])</f>
        <v>https://todomusica.com.ar/moviles/7307-atomic-3000-led.html</v>
      </c>
      <c r="R1872" s="67"/>
      <c r="S1872" s="68"/>
      <c r="T1872" s="69"/>
      <c r="U1872" s="69"/>
      <c r="V1872" s="69"/>
      <c r="W1872" s="69"/>
      <c r="X1872" s="69"/>
      <c r="Y1872" s="35"/>
      <c r="Z1872" s="35" t="s">
        <v>25828</v>
      </c>
      <c r="AA1872" s="36">
        <v>1</v>
      </c>
      <c r="AB1872" s="35" t="s">
        <v>9849</v>
      </c>
      <c r="AC1872" s="35" t="str">
        <f>+IF(Tabla1[[#This Row],[STK]]="no","Sin STK", "STK disponible")</f>
        <v>STK disponible</v>
      </c>
      <c r="AD1872" s="35">
        <f>+I1872*J1872</f>
        <v>0</v>
      </c>
      <c r="AE1872" s="35">
        <f>+I1872*K1872</f>
        <v>0</v>
      </c>
      <c r="AF1872" s="36">
        <f>IF(Tabla1[[#This Row],[ref pack]]=1,Tabla1[[#This Row],[Pedido]],LCM(Tabla1[[#This Row],[MC VIEJO]],Tabla1[[#This Row],[Pedido]]))</f>
        <v>1</v>
      </c>
      <c r="AG1872" s="36">
        <f>+VLOOKUP(Tabla1[[#This Row],[Artículo]],'.'!$B$2:$D$11481,3,)</f>
        <v>1</v>
      </c>
      <c r="AH1872" s="37" t="str">
        <f>+IFERROR(SEARCH("pack",Tabla1[[#This Row],[PACK]]),"")</f>
        <v/>
      </c>
    </row>
    <row r="1873" spans="1:34" ht="24" customHeight="1" x14ac:dyDescent="0.2">
      <c r="A1873" s="50" t="s">
        <v>18067</v>
      </c>
      <c r="B1873" s="60" t="s">
        <v>18118</v>
      </c>
      <c r="C1873" s="61" t="s">
        <v>18119</v>
      </c>
      <c r="D1873" s="52" t="s">
        <v>9842</v>
      </c>
      <c r="E1873" s="53">
        <v>245146.14</v>
      </c>
      <c r="F1873" s="23" t="str">
        <f>+IFERROR(VLOOKUP(Tabla1[[#This Row],[Artículo]],'..'!$B$2:$D$569000,3,),"")</f>
        <v/>
      </c>
      <c r="G1873" s="24" t="str">
        <f>IF(H1873=AF1873,"", "Error MC")</f>
        <v>Error MC</v>
      </c>
      <c r="H1873" s="62"/>
      <c r="I1873" s="54">
        <f>+Tabla1[[#This Row],[MC]]*Tabla1[[#This Row],[Pedido]]*Tabla1[[#This Row],[PVC ]]</f>
        <v>0</v>
      </c>
      <c r="J1873" s="26">
        <v>0.105</v>
      </c>
      <c r="K1873" s="63"/>
      <c r="L1873" s="28" t="s">
        <v>24296</v>
      </c>
      <c r="M1873" s="53">
        <v>352152.42800000001</v>
      </c>
      <c r="N1873" s="64" t="str">
        <f>+IF(Tabla1[[#This Row],[F PMPI]]="SÍ","No","Sí")</f>
        <v>No</v>
      </c>
      <c r="O1873" s="65">
        <f>+Tabla1[[#This Row],[PVL]]*1.055</f>
        <v>371520.81153999997</v>
      </c>
      <c r="P1873" s="65">
        <f>+Tabla1[[#This Row],[PVL]]*1.43</f>
        <v>503577.97204000002</v>
      </c>
      <c r="Q1873" s="66" t="str">
        <f>+HYPERLINK(Tabla1[[#This Row],[PAG]])</f>
        <v>https://todomusica.com.ar/moviles/7905-m2go-sup-de-control-p-luces-univ-dmx-x4-ch-2048-ethernet.html</v>
      </c>
      <c r="R1873" s="67"/>
      <c r="S1873" s="68"/>
      <c r="T1873" s="69"/>
      <c r="U1873" s="69"/>
      <c r="V1873" s="69"/>
      <c r="W1873" s="69"/>
      <c r="X1873" s="69"/>
      <c r="Y1873" s="35"/>
      <c r="Z1873" s="35" t="s">
        <v>25829</v>
      </c>
      <c r="AA1873" s="36">
        <v>1</v>
      </c>
      <c r="AB1873" s="35" t="s">
        <v>9849</v>
      </c>
      <c r="AC1873" s="35" t="str">
        <f>+IF(Tabla1[[#This Row],[STK]]="no","Sin STK", "STK disponible")</f>
        <v>STK disponible</v>
      </c>
      <c r="AD1873" s="35">
        <f>+I1873*J1873</f>
        <v>0</v>
      </c>
      <c r="AE1873" s="35">
        <f>+I1873*K1873</f>
        <v>0</v>
      </c>
      <c r="AF1873" s="36">
        <f>IF(Tabla1[[#This Row],[ref pack]]=1,Tabla1[[#This Row],[Pedido]],LCM(Tabla1[[#This Row],[MC VIEJO]],Tabla1[[#This Row],[Pedido]]))</f>
        <v>1</v>
      </c>
      <c r="AG1873" s="36">
        <f>+VLOOKUP(Tabla1[[#This Row],[Artículo]],'.'!$B$2:$D$11481,3,)</f>
        <v>1</v>
      </c>
      <c r="AH1873" s="37" t="str">
        <f>+IFERROR(SEARCH("pack",Tabla1[[#This Row],[PACK]]),"")</f>
        <v/>
      </c>
    </row>
    <row r="1874" spans="1:34" ht="24" customHeight="1" x14ac:dyDescent="0.2">
      <c r="A1874" s="50" t="s">
        <v>18067</v>
      </c>
      <c r="B1874" s="60" t="s">
        <v>18120</v>
      </c>
      <c r="C1874" s="61" t="s">
        <v>18121</v>
      </c>
      <c r="D1874" s="52" t="s">
        <v>9841</v>
      </c>
      <c r="E1874" s="53">
        <v>233854.16</v>
      </c>
      <c r="F1874" s="23" t="str">
        <f>+IFERROR(VLOOKUP(Tabla1[[#This Row],[Artículo]],'..'!$B$2:$D$569000,3,),"")</f>
        <v/>
      </c>
      <c r="G1874" s="24" t="str">
        <f>IF(H1874=AF1874,"", "Error MC")</f>
        <v>Error MC</v>
      </c>
      <c r="H1874" s="62"/>
      <c r="I1874" s="54">
        <f>+Tabla1[[#This Row],[MC]]*Tabla1[[#This Row],[Pedido]]*Tabla1[[#This Row],[PVC ]]</f>
        <v>0</v>
      </c>
      <c r="J1874" s="26">
        <v>0.21</v>
      </c>
      <c r="K1874" s="63"/>
      <c r="L1874" s="28" t="s">
        <v>24296</v>
      </c>
      <c r="M1874" s="53">
        <v>367852.59600000002</v>
      </c>
      <c r="N1874" s="64" t="str">
        <f>+IF(Tabla1[[#This Row],[F PMPI]]="SÍ","No","Sí")</f>
        <v>No</v>
      </c>
      <c r="O1874" s="65">
        <f>+Tabla1[[#This Row],[PVL]]*1.055</f>
        <v>388084.48878000001</v>
      </c>
      <c r="P1874" s="65">
        <f>+Tabla1[[#This Row],[PVL]]*1.43</f>
        <v>526029.21227999998</v>
      </c>
      <c r="Q1874" s="66" t="str">
        <f>+HYPERLINK(Tabla1[[#This Row],[PAG]])</f>
        <v>https://todomusica.com.ar/moviles/7988-martin-m2go-usb-dmx-pcb.html</v>
      </c>
      <c r="R1874" s="67"/>
      <c r="S1874" s="68"/>
      <c r="T1874" s="69"/>
      <c r="U1874" s="69"/>
      <c r="V1874" s="69"/>
      <c r="W1874" s="69"/>
      <c r="X1874" s="69"/>
      <c r="Y1874" s="35"/>
      <c r="Z1874" s="35" t="s">
        <v>25830</v>
      </c>
      <c r="AA1874" s="36">
        <v>1</v>
      </c>
      <c r="AB1874" s="35" t="s">
        <v>9849</v>
      </c>
      <c r="AC1874" s="35" t="str">
        <f>+IF(Tabla1[[#This Row],[STK]]="no","Sin STK", "STK disponible")</f>
        <v>STK disponible</v>
      </c>
      <c r="AD1874" s="35">
        <f>+I1874*J1874</f>
        <v>0</v>
      </c>
      <c r="AE1874" s="35">
        <f>+I1874*K1874</f>
        <v>0</v>
      </c>
      <c r="AF1874" s="36">
        <f>IF(Tabla1[[#This Row],[ref pack]]=1,Tabla1[[#This Row],[Pedido]],LCM(Tabla1[[#This Row],[MC VIEJO]],Tabla1[[#This Row],[Pedido]]))</f>
        <v>1</v>
      </c>
      <c r="AG1874" s="36">
        <f>+VLOOKUP(Tabla1[[#This Row],[Artículo]],'.'!$B$2:$D$11481,3,)</f>
        <v>1</v>
      </c>
      <c r="AH1874" s="37" t="str">
        <f>+IFERROR(SEARCH("pack",Tabla1[[#This Row],[PACK]]),"")</f>
        <v/>
      </c>
    </row>
    <row r="1875" spans="1:34" ht="24" customHeight="1" x14ac:dyDescent="0.2">
      <c r="A1875" s="50" t="s">
        <v>18067</v>
      </c>
      <c r="B1875" s="60" t="s">
        <v>18122</v>
      </c>
      <c r="C1875" s="61" t="s">
        <v>18123</v>
      </c>
      <c r="D1875" s="52" t="s">
        <v>9842</v>
      </c>
      <c r="E1875" s="53">
        <v>16624442.810000001</v>
      </c>
      <c r="F1875" s="23" t="str">
        <f>+IFERROR(VLOOKUP(Tabla1[[#This Row],[Artículo]],'..'!$B$2:$D$569000,3,),"")</f>
        <v/>
      </c>
      <c r="G1875" s="24" t="str">
        <f>IF(H1875=AF1875,"", "Error MC")</f>
        <v>Error MC</v>
      </c>
      <c r="H1875" s="62"/>
      <c r="I1875" s="54">
        <f>+Tabla1[[#This Row],[MC]]*Tabla1[[#This Row],[Pedido]]*Tabla1[[#This Row],[PVC ]]</f>
        <v>0</v>
      </c>
      <c r="J1875" s="26">
        <v>0.21</v>
      </c>
      <c r="K1875" s="63"/>
      <c r="L1875" s="28" t="s">
        <v>24296</v>
      </c>
      <c r="M1875" s="53">
        <v>26150248.537</v>
      </c>
      <c r="N1875" s="64" t="str">
        <f>+IF(Tabla1[[#This Row],[F PMPI]]="SÍ","No","Sí")</f>
        <v>No</v>
      </c>
      <c r="O1875" s="65">
        <f>+Tabla1[[#This Row],[PVL]]*1.055</f>
        <v>27588512.206535</v>
      </c>
      <c r="P1875" s="65">
        <f>+Tabla1[[#This Row],[PVL]]*1.43</f>
        <v>37394855.407909997</v>
      </c>
      <c r="Q1875" s="66" t="str">
        <f>+HYPERLINK(Tabla1[[#This Row],[PAG]])</f>
        <v>https://todomusica.com.ar/consolas-de-luces/7990-martin-m1-hd.html</v>
      </c>
      <c r="R1875" s="67"/>
      <c r="S1875" s="68"/>
      <c r="T1875" s="69"/>
      <c r="U1875" s="69"/>
      <c r="V1875" s="69"/>
      <c r="W1875" s="69"/>
      <c r="X1875" s="69"/>
      <c r="Y1875" s="35"/>
      <c r="Z1875" s="35" t="s">
        <v>25831</v>
      </c>
      <c r="AA1875" s="36">
        <v>1</v>
      </c>
      <c r="AB1875" s="35" t="s">
        <v>9849</v>
      </c>
      <c r="AC1875" s="35" t="str">
        <f>+IF(Tabla1[[#This Row],[STK]]="no","Sin STK", "STK disponible")</f>
        <v>STK disponible</v>
      </c>
      <c r="AD1875" s="35">
        <f>+I1875*J1875</f>
        <v>0</v>
      </c>
      <c r="AE1875" s="35">
        <f>+I1875*K1875</f>
        <v>0</v>
      </c>
      <c r="AF1875" s="36">
        <f>IF(Tabla1[[#This Row],[ref pack]]=1,Tabla1[[#This Row],[Pedido]],LCM(Tabla1[[#This Row],[MC VIEJO]],Tabla1[[#This Row],[Pedido]]))</f>
        <v>1</v>
      </c>
      <c r="AG1875" s="36">
        <f>+VLOOKUP(Tabla1[[#This Row],[Artículo]],'.'!$B$2:$D$11481,3,)</f>
        <v>1</v>
      </c>
      <c r="AH1875" s="37" t="str">
        <f>+IFERROR(SEARCH("pack",Tabla1[[#This Row],[PACK]]),"")</f>
        <v/>
      </c>
    </row>
    <row r="1876" spans="1:34" ht="24" customHeight="1" x14ac:dyDescent="0.2">
      <c r="A1876" s="50" t="s">
        <v>18067</v>
      </c>
      <c r="B1876" s="60" t="s">
        <v>18124</v>
      </c>
      <c r="C1876" s="61" t="s">
        <v>18125</v>
      </c>
      <c r="D1876" s="52" t="s">
        <v>9842</v>
      </c>
      <c r="E1876" s="53">
        <v>619656.84</v>
      </c>
      <c r="F1876" s="23" t="str">
        <f>+IFERROR(VLOOKUP(Tabla1[[#This Row],[Artículo]],'..'!$B$2:$D$569000,3,),"")</f>
        <v/>
      </c>
      <c r="G1876" s="24" t="str">
        <f>IF(H1876=AF1876,"", "Error MC")</f>
        <v>Error MC</v>
      </c>
      <c r="H1876" s="62"/>
      <c r="I1876" s="54">
        <f>+Tabla1[[#This Row],[MC]]*Tabla1[[#This Row],[Pedido]]*Tabla1[[#This Row],[PVC ]]</f>
        <v>0</v>
      </c>
      <c r="J1876" s="26">
        <v>0.21</v>
      </c>
      <c r="K1876" s="63"/>
      <c r="L1876" s="28" t="s">
        <v>24296</v>
      </c>
      <c r="M1876" s="53">
        <v>974720.20700000005</v>
      </c>
      <c r="N1876" s="64" t="str">
        <f>+IF(Tabla1[[#This Row],[F PMPI]]="SÍ","No","Sí")</f>
        <v>No</v>
      </c>
      <c r="O1876" s="65">
        <f>+Tabla1[[#This Row],[PVL]]*1.055</f>
        <v>1028329.818385</v>
      </c>
      <c r="P1876" s="65">
        <f>+Tabla1[[#This Row],[PVL]]*1.43</f>
        <v>1393849.89601</v>
      </c>
      <c r="Q1876" s="66" t="str">
        <f>+HYPERLINK(Tabla1[[#This Row],[PAG]])</f>
        <v>https://todomusica.com.ar/consolas-de-luces/7906-martin-m-play.html</v>
      </c>
      <c r="R1876" s="67"/>
      <c r="S1876" s="68"/>
      <c r="T1876" s="69"/>
      <c r="U1876" s="69"/>
      <c r="V1876" s="69"/>
      <c r="W1876" s="69"/>
      <c r="X1876" s="69"/>
      <c r="Y1876" s="35"/>
      <c r="Z1876" s="35" t="s">
        <v>25832</v>
      </c>
      <c r="AA1876" s="36">
        <v>1</v>
      </c>
      <c r="AB1876" s="35" t="s">
        <v>9849</v>
      </c>
      <c r="AC1876" s="35" t="str">
        <f>+IF(Tabla1[[#This Row],[STK]]="no","Sin STK", "STK disponible")</f>
        <v>STK disponible</v>
      </c>
      <c r="AD1876" s="35">
        <f>+I1876*J1876</f>
        <v>0</v>
      </c>
      <c r="AE1876" s="35">
        <f>+I1876*K1876</f>
        <v>0</v>
      </c>
      <c r="AF1876" s="36">
        <f>IF(Tabla1[[#This Row],[ref pack]]=1,Tabla1[[#This Row],[Pedido]],LCM(Tabla1[[#This Row],[MC VIEJO]],Tabla1[[#This Row],[Pedido]]))</f>
        <v>1</v>
      </c>
      <c r="AG1876" s="36">
        <f>+VLOOKUP(Tabla1[[#This Row],[Artículo]],'.'!$B$2:$D$11481,3,)</f>
        <v>1</v>
      </c>
      <c r="AH1876" s="37" t="str">
        <f>+IFERROR(SEARCH("pack",Tabla1[[#This Row],[PACK]]),"")</f>
        <v/>
      </c>
    </row>
    <row r="1877" spans="1:34" ht="24" customHeight="1" x14ac:dyDescent="0.2">
      <c r="A1877" s="50" t="s">
        <v>18067</v>
      </c>
      <c r="B1877" s="60" t="s">
        <v>18126</v>
      </c>
      <c r="C1877" s="61" t="s">
        <v>18127</v>
      </c>
      <c r="D1877" s="52" t="s">
        <v>27</v>
      </c>
      <c r="E1877" s="53">
        <v>33411616.260000002</v>
      </c>
      <c r="F1877" s="23" t="str">
        <f>+IFERROR(VLOOKUP(Tabla1[[#This Row],[Artículo]],'..'!$B$2:$D$569000,3,),"")</f>
        <v/>
      </c>
      <c r="G1877" s="24" t="str">
        <f>IF(H1877=AF1877,"", "Error MC")</f>
        <v>Error MC</v>
      </c>
      <c r="H1877" s="62"/>
      <c r="I1877" s="54">
        <f>+Tabla1[[#This Row],[MC]]*Tabla1[[#This Row],[Pedido]]*Tabla1[[#This Row],[PVC ]]</f>
        <v>0</v>
      </c>
      <c r="J1877" s="26">
        <v>0.21</v>
      </c>
      <c r="K1877" s="63"/>
      <c r="L1877" s="28" t="s">
        <v>24296</v>
      </c>
      <c r="M1877" s="53">
        <v>52556472.379000001</v>
      </c>
      <c r="N1877" s="64" t="str">
        <f>+IF(Tabla1[[#This Row],[F PMPI]]="SÍ","No","Sí")</f>
        <v>No</v>
      </c>
      <c r="O1877" s="65">
        <f>+Tabla1[[#This Row],[PVL]]*1.055</f>
        <v>55447078.359844998</v>
      </c>
      <c r="P1877" s="65">
        <f>+Tabla1[[#This Row],[PVL]]*1.43</f>
        <v>75155755.501969993</v>
      </c>
      <c r="Q1877" s="66" t="str">
        <f>+HYPERLINK(Tabla1[[#This Row],[PAG]])</f>
        <v>https://todomusica.com.ar/consolas-de-luces/7915-m6-controller-in-flightcase.html</v>
      </c>
      <c r="R1877" s="67"/>
      <c r="S1877" s="68"/>
      <c r="T1877" s="69"/>
      <c r="U1877" s="69"/>
      <c r="V1877" s="69"/>
      <c r="W1877" s="69"/>
      <c r="X1877" s="69"/>
      <c r="Y1877" s="35"/>
      <c r="Z1877" s="35" t="s">
        <v>25833</v>
      </c>
      <c r="AA1877" s="36">
        <v>1</v>
      </c>
      <c r="AB1877" s="35" t="s">
        <v>9849</v>
      </c>
      <c r="AC1877" s="35" t="str">
        <f>+IF(Tabla1[[#This Row],[STK]]="no","Sin STK", "STK disponible")</f>
        <v>Sin STK</v>
      </c>
      <c r="AD1877" s="35">
        <f>+I1877*J1877</f>
        <v>0</v>
      </c>
      <c r="AE1877" s="35">
        <f>+I1877*K1877</f>
        <v>0</v>
      </c>
      <c r="AF1877" s="36">
        <f>IF(Tabla1[[#This Row],[ref pack]]=1,Tabla1[[#This Row],[Pedido]],LCM(Tabla1[[#This Row],[MC VIEJO]],Tabla1[[#This Row],[Pedido]]))</f>
        <v>1</v>
      </c>
      <c r="AG1877" s="36">
        <f>+VLOOKUP(Tabla1[[#This Row],[Artículo]],'.'!$B$2:$D$11481,3,)</f>
        <v>1</v>
      </c>
      <c r="AH1877" s="37" t="str">
        <f>+IFERROR(SEARCH("pack",Tabla1[[#This Row],[PACK]]),"")</f>
        <v/>
      </c>
    </row>
    <row r="1878" spans="1:34" ht="24" customHeight="1" x14ac:dyDescent="0.2">
      <c r="A1878" s="50" t="s">
        <v>18067</v>
      </c>
      <c r="B1878" s="60" t="s">
        <v>18128</v>
      </c>
      <c r="C1878" s="61" t="s">
        <v>18129</v>
      </c>
      <c r="D1878" s="52" t="s">
        <v>9842</v>
      </c>
      <c r="E1878" s="53">
        <v>627797.76000000001</v>
      </c>
      <c r="F1878" s="23" t="str">
        <f>+IFERROR(VLOOKUP(Tabla1[[#This Row],[Artículo]],'..'!$B$2:$D$569000,3,),"")</f>
        <v/>
      </c>
      <c r="G1878" s="24" t="str">
        <f>IF(H1878=AF1878,"", "Error MC")</f>
        <v>Error MC</v>
      </c>
      <c r="H1878" s="62"/>
      <c r="I1878" s="54">
        <f>+Tabla1[[#This Row],[MC]]*Tabla1[[#This Row],[Pedido]]*Tabla1[[#This Row],[PVC ]]</f>
        <v>0</v>
      </c>
      <c r="J1878" s="26">
        <v>0.105</v>
      </c>
      <c r="K1878" s="63"/>
      <c r="L1878" s="28" t="s">
        <v>24296</v>
      </c>
      <c r="M1878" s="53">
        <v>901831.48400000005</v>
      </c>
      <c r="N1878" s="64" t="str">
        <f>+IF(Tabla1[[#This Row],[F PMPI]]="SÍ","No","Sí")</f>
        <v>No</v>
      </c>
      <c r="O1878" s="65">
        <f>+Tabla1[[#This Row],[PVL]]*1.055</f>
        <v>951432.21562000003</v>
      </c>
      <c r="P1878" s="65">
        <f>+Tabla1[[#This Row],[PVL]]*1.43</f>
        <v>1289619.0221200001</v>
      </c>
      <c r="Q1878" s="66" t="str">
        <f>+HYPERLINK(Tabla1[[#This Row],[PAG]])</f>
        <v>https://todomusica.com.ar/accesorios-de-iluminacion/7907-martin-dmx-53-splitter.html</v>
      </c>
      <c r="R1878" s="67"/>
      <c r="S1878" s="68"/>
      <c r="T1878" s="69"/>
      <c r="U1878" s="69"/>
      <c r="V1878" s="69"/>
      <c r="W1878" s="69"/>
      <c r="X1878" s="69"/>
      <c r="Y1878" s="35"/>
      <c r="Z1878" s="35" t="s">
        <v>25834</v>
      </c>
      <c r="AA1878" s="36">
        <v>1</v>
      </c>
      <c r="AB1878" s="35" t="s">
        <v>9849</v>
      </c>
      <c r="AC1878" s="35" t="str">
        <f>+IF(Tabla1[[#This Row],[STK]]="no","Sin STK", "STK disponible")</f>
        <v>STK disponible</v>
      </c>
      <c r="AD1878" s="35">
        <f>+I1878*J1878</f>
        <v>0</v>
      </c>
      <c r="AE1878" s="35">
        <f>+I1878*K1878</f>
        <v>0</v>
      </c>
      <c r="AF1878" s="36">
        <f>IF(Tabla1[[#This Row],[ref pack]]=1,Tabla1[[#This Row],[Pedido]],LCM(Tabla1[[#This Row],[MC VIEJO]],Tabla1[[#This Row],[Pedido]]))</f>
        <v>1</v>
      </c>
      <c r="AG1878" s="36">
        <f>+VLOOKUP(Tabla1[[#This Row],[Artículo]],'.'!$B$2:$D$11481,3,)</f>
        <v>1</v>
      </c>
      <c r="AH1878" s="37" t="str">
        <f>+IFERROR(SEARCH("pack",Tabla1[[#This Row],[PACK]]),"")</f>
        <v/>
      </c>
    </row>
    <row r="1879" spans="1:34" ht="24" customHeight="1" x14ac:dyDescent="0.2">
      <c r="A1879" s="50" t="s">
        <v>18067</v>
      </c>
      <c r="B1879" s="60" t="s">
        <v>18130</v>
      </c>
      <c r="C1879" s="61" t="s">
        <v>18131</v>
      </c>
      <c r="D1879" s="52" t="s">
        <v>9842</v>
      </c>
      <c r="E1879" s="53">
        <v>744407.3</v>
      </c>
      <c r="F1879" s="23" t="str">
        <f>+IFERROR(VLOOKUP(Tabla1[[#This Row],[Artículo]],'..'!$B$2:$D$569000,3,),"")</f>
        <v/>
      </c>
      <c r="G1879" s="24" t="str">
        <f>IF(H1879=AF1879,"", "Error MC")</f>
        <v>Error MC</v>
      </c>
      <c r="H1879" s="62"/>
      <c r="I1879" s="54">
        <f>+Tabla1[[#This Row],[MC]]*Tabla1[[#This Row],[Pedido]]*Tabla1[[#This Row],[PVC ]]</f>
        <v>0</v>
      </c>
      <c r="J1879" s="26">
        <v>0.105</v>
      </c>
      <c r="K1879" s="63"/>
      <c r="L1879" s="28" t="s">
        <v>24296</v>
      </c>
      <c r="M1879" s="53">
        <v>1069341.0859999999</v>
      </c>
      <c r="N1879" s="64" t="str">
        <f>+IF(Tabla1[[#This Row],[F PMPI]]="SÍ","No","Sí")</f>
        <v>No</v>
      </c>
      <c r="O1879" s="65">
        <f>+Tabla1[[#This Row],[PVL]]*1.055</f>
        <v>1128154.8457299997</v>
      </c>
      <c r="P1879" s="65">
        <f>+Tabla1[[#This Row],[PVL]]*1.43</f>
        <v>1529157.7529799999</v>
      </c>
      <c r="Q1879" s="66" t="str">
        <f>+HYPERLINK(Tabla1[[#This Row],[PAG]])</f>
        <v>https://todomusica.com.ar/accesorios-de-iluminacion/7989-martin-rdm-55-splitter.html</v>
      </c>
      <c r="R1879" s="67"/>
      <c r="S1879" s="68"/>
      <c r="T1879" s="69"/>
      <c r="U1879" s="69"/>
      <c r="V1879" s="69"/>
      <c r="W1879" s="69"/>
      <c r="X1879" s="69"/>
      <c r="Y1879" s="35"/>
      <c r="Z1879" s="35" t="s">
        <v>25835</v>
      </c>
      <c r="AA1879" s="36">
        <v>1</v>
      </c>
      <c r="AB1879" s="35" t="s">
        <v>9849</v>
      </c>
      <c r="AC1879" s="35" t="str">
        <f>+IF(Tabla1[[#This Row],[STK]]="no","Sin STK", "STK disponible")</f>
        <v>STK disponible</v>
      </c>
      <c r="AD1879" s="35">
        <f>+I1879*J1879</f>
        <v>0</v>
      </c>
      <c r="AE1879" s="35">
        <f>+I1879*K1879</f>
        <v>0</v>
      </c>
      <c r="AF1879" s="36">
        <f>IF(Tabla1[[#This Row],[ref pack]]=1,Tabla1[[#This Row],[Pedido]],LCM(Tabla1[[#This Row],[MC VIEJO]],Tabla1[[#This Row],[Pedido]]))</f>
        <v>1</v>
      </c>
      <c r="AG1879" s="36">
        <f>+VLOOKUP(Tabla1[[#This Row],[Artículo]],'.'!$B$2:$D$11481,3,)</f>
        <v>1</v>
      </c>
      <c r="AH1879" s="37" t="str">
        <f>+IFERROR(SEARCH("pack",Tabla1[[#This Row],[PACK]]),"")</f>
        <v/>
      </c>
    </row>
    <row r="1880" spans="1:34" ht="24" customHeight="1" x14ac:dyDescent="0.2">
      <c r="A1880" s="50" t="s">
        <v>18067</v>
      </c>
      <c r="B1880" s="60" t="s">
        <v>18134</v>
      </c>
      <c r="C1880" s="61" t="s">
        <v>18135</v>
      </c>
      <c r="D1880" s="52" t="s">
        <v>9842</v>
      </c>
      <c r="E1880" s="53">
        <v>1454533.19</v>
      </c>
      <c r="F1880" s="23" t="str">
        <f>+IFERROR(VLOOKUP(Tabla1[[#This Row],[Artículo]],'..'!$B$2:$D$569000,3,),"")</f>
        <v/>
      </c>
      <c r="G1880" s="24" t="str">
        <f>IF(H1880=AF1880,"", "Error MC")</f>
        <v>Error MC</v>
      </c>
      <c r="H1880" s="62"/>
      <c r="I1880" s="54">
        <f>+Tabla1[[#This Row],[MC]]*Tabla1[[#This Row],[Pedido]]*Tabla1[[#This Row],[PVC ]]</f>
        <v>0</v>
      </c>
      <c r="J1880" s="26">
        <v>0.21</v>
      </c>
      <c r="K1880" s="63"/>
      <c r="L1880" s="28" t="s">
        <v>24296</v>
      </c>
      <c r="M1880" s="53">
        <v>2287980.7119999998</v>
      </c>
      <c r="N1880" s="64" t="str">
        <f>+IF(Tabla1[[#This Row],[F PMPI]]="SÍ","No","Sí")</f>
        <v>No</v>
      </c>
      <c r="O1880" s="65">
        <f>+Tabla1[[#This Row],[PVL]]*1.055</f>
        <v>2413819.6511599999</v>
      </c>
      <c r="P1880" s="65">
        <f>+Tabla1[[#This Row],[PVL]]*1.43</f>
        <v>3271812.4181599994</v>
      </c>
      <c r="Q1880" s="66" t="str">
        <f>+HYPERLINK(Tabla1[[#This Row],[PAG]])</f>
        <v>https://todomusica.com.ar/varios/7913-flightcase-for-2x-rush-mh-7-hybrid.html</v>
      </c>
      <c r="R1880" s="67"/>
      <c r="S1880" s="68"/>
      <c r="T1880" s="69"/>
      <c r="U1880" s="69"/>
      <c r="V1880" s="69"/>
      <c r="W1880" s="69"/>
      <c r="X1880" s="69"/>
      <c r="Y1880" s="35"/>
      <c r="Z1880" s="35" t="s">
        <v>25836</v>
      </c>
      <c r="AA1880" s="36">
        <v>1</v>
      </c>
      <c r="AB1880" s="35" t="s">
        <v>9849</v>
      </c>
      <c r="AC1880" s="35" t="str">
        <f>+IF(Tabla1[[#This Row],[STK]]="no","Sin STK", "STK disponible")</f>
        <v>STK disponible</v>
      </c>
      <c r="AD1880" s="35">
        <f>+I1880*J1880</f>
        <v>0</v>
      </c>
      <c r="AE1880" s="35">
        <f>+I1880*K1880</f>
        <v>0</v>
      </c>
      <c r="AF1880" s="36">
        <f>IF(Tabla1[[#This Row],[ref pack]]=1,Tabla1[[#This Row],[Pedido]],LCM(Tabla1[[#This Row],[MC VIEJO]],Tabla1[[#This Row],[Pedido]]))</f>
        <v>1</v>
      </c>
      <c r="AG1880" s="36">
        <f>+VLOOKUP(Tabla1[[#This Row],[Artículo]],'.'!$B$2:$D$11481,3,)</f>
        <v>1</v>
      </c>
      <c r="AH1880" s="37" t="str">
        <f>+IFERROR(SEARCH("pack",Tabla1[[#This Row],[PACK]]),"")</f>
        <v/>
      </c>
    </row>
    <row r="1881" spans="1:34" ht="24" customHeight="1" x14ac:dyDescent="0.2">
      <c r="A1881" s="50" t="s">
        <v>18067</v>
      </c>
      <c r="B1881" s="60" t="s">
        <v>18136</v>
      </c>
      <c r="C1881" s="61" t="s">
        <v>18137</v>
      </c>
      <c r="D1881" s="52" t="s">
        <v>9842</v>
      </c>
      <c r="E1881" s="53">
        <v>859363.71</v>
      </c>
      <c r="F1881" s="23" t="str">
        <f>+IFERROR(VLOOKUP(Tabla1[[#This Row],[Artículo]],'..'!$B$2:$D$569000,3,),"")</f>
        <v/>
      </c>
      <c r="G1881" s="24" t="str">
        <f>IF(H1881=AF1881,"", "Error MC")</f>
        <v>Error MC</v>
      </c>
      <c r="H1881" s="62"/>
      <c r="I1881" s="54">
        <f>+Tabla1[[#This Row],[MC]]*Tabla1[[#This Row],[Pedido]]*Tabla1[[#This Row],[PVC ]]</f>
        <v>0</v>
      </c>
      <c r="J1881" s="26">
        <v>0.21</v>
      </c>
      <c r="K1881" s="63"/>
      <c r="L1881" s="28" t="s">
        <v>24296</v>
      </c>
      <c r="M1881" s="53">
        <v>1351779.112</v>
      </c>
      <c r="N1881" s="64" t="str">
        <f>+IF(Tabla1[[#This Row],[F PMPI]]="SÍ","No","Sí")</f>
        <v>No</v>
      </c>
      <c r="O1881" s="65">
        <f>+Tabla1[[#This Row],[PVL]]*1.055</f>
        <v>1426126.9631599998</v>
      </c>
      <c r="P1881" s="65">
        <f>+Tabla1[[#This Row],[PVL]]*1.43</f>
        <v>1933044.1301599999</v>
      </c>
      <c r="Q1881" s="66" t="str">
        <f>+HYPERLINK(Tabla1[[#This Row],[PAG]])</f>
        <v>https://todomusica.com.ar/varios/7911-flightcase-for-1xm1.html</v>
      </c>
      <c r="R1881" s="67"/>
      <c r="S1881" s="68"/>
      <c r="T1881" s="69"/>
      <c r="U1881" s="69"/>
      <c r="V1881" s="69"/>
      <c r="W1881" s="69"/>
      <c r="X1881" s="69"/>
      <c r="Y1881" s="35"/>
      <c r="Z1881" s="35" t="s">
        <v>25837</v>
      </c>
      <c r="AA1881" s="36">
        <v>1</v>
      </c>
      <c r="AB1881" s="35" t="s">
        <v>9849</v>
      </c>
      <c r="AC1881" s="35" t="str">
        <f>+IF(Tabla1[[#This Row],[STK]]="no","Sin STK", "STK disponible")</f>
        <v>STK disponible</v>
      </c>
      <c r="AD1881" s="35">
        <f>+I1881*J1881</f>
        <v>0</v>
      </c>
      <c r="AE1881" s="35">
        <f>+I1881*K1881</f>
        <v>0</v>
      </c>
      <c r="AF1881" s="36">
        <f>IF(Tabla1[[#This Row],[ref pack]]=1,Tabla1[[#This Row],[Pedido]],LCM(Tabla1[[#This Row],[MC VIEJO]],Tabla1[[#This Row],[Pedido]]))</f>
        <v>1</v>
      </c>
      <c r="AG1881" s="36">
        <f>+VLOOKUP(Tabla1[[#This Row],[Artículo]],'.'!$B$2:$D$11481,3,)</f>
        <v>1</v>
      </c>
      <c r="AH1881" s="37" t="str">
        <f>+IFERROR(SEARCH("pack",Tabla1[[#This Row],[PACK]]),"")</f>
        <v/>
      </c>
    </row>
    <row r="1882" spans="1:34" ht="24" customHeight="1" x14ac:dyDescent="0.2">
      <c r="A1882" s="50" t="s">
        <v>18067</v>
      </c>
      <c r="B1882" s="60" t="s">
        <v>18138</v>
      </c>
      <c r="C1882" s="61" t="s">
        <v>18139</v>
      </c>
      <c r="D1882" s="52" t="s">
        <v>9842</v>
      </c>
      <c r="E1882" s="53">
        <v>680198.49</v>
      </c>
      <c r="F1882" s="23" t="str">
        <f>+IFERROR(VLOOKUP(Tabla1[[#This Row],[Artículo]],'..'!$B$2:$D$569000,3,),"")</f>
        <v/>
      </c>
      <c r="G1882" s="24" t="str">
        <f>IF(H1882=AF1882,"", "Error MC")</f>
        <v>Error MC</v>
      </c>
      <c r="H1882" s="62"/>
      <c r="I1882" s="54">
        <f>+Tabla1[[#This Row],[MC]]*Tabla1[[#This Row],[Pedido]]*Tabla1[[#This Row],[PVC ]]</f>
        <v>0</v>
      </c>
      <c r="J1882" s="26">
        <v>0.21</v>
      </c>
      <c r="K1882" s="63"/>
      <c r="L1882" s="28" t="s">
        <v>24296</v>
      </c>
      <c r="M1882" s="53">
        <v>1069952.2279999999</v>
      </c>
      <c r="N1882" s="64" t="str">
        <f>+IF(Tabla1[[#This Row],[F PMPI]]="SÍ","No","Sí")</f>
        <v>No</v>
      </c>
      <c r="O1882" s="65">
        <f>+Tabla1[[#This Row],[PVL]]*1.055</f>
        <v>1128799.6005399998</v>
      </c>
      <c r="P1882" s="65">
        <f>+Tabla1[[#This Row],[PVL]]*1.43</f>
        <v>1530031.6860399998</v>
      </c>
      <c r="Q1882" s="66" t="str">
        <f>+HYPERLINK(Tabla1[[#This Row],[PAG]])</f>
        <v>https://todomusica.com.ar/varios/7991-flightcase-for-martin-m2go-hd.html</v>
      </c>
      <c r="R1882" s="67"/>
      <c r="S1882" s="68"/>
      <c r="T1882" s="69"/>
      <c r="U1882" s="69"/>
      <c r="V1882" s="69"/>
      <c r="W1882" s="69"/>
      <c r="X1882" s="69"/>
      <c r="Y1882" s="35"/>
      <c r="Z1882" s="35" t="s">
        <v>25838</v>
      </c>
      <c r="AA1882" s="36">
        <v>1</v>
      </c>
      <c r="AB1882" s="35" t="s">
        <v>9849</v>
      </c>
      <c r="AC1882" s="35" t="str">
        <f>+IF(Tabla1[[#This Row],[STK]]="no","Sin STK", "STK disponible")</f>
        <v>STK disponible</v>
      </c>
      <c r="AD1882" s="35">
        <f>+I1882*J1882</f>
        <v>0</v>
      </c>
      <c r="AE1882" s="35">
        <f>+I1882*K1882</f>
        <v>0</v>
      </c>
      <c r="AF1882" s="36">
        <f>IF(Tabla1[[#This Row],[ref pack]]=1,Tabla1[[#This Row],[Pedido]],LCM(Tabla1[[#This Row],[MC VIEJO]],Tabla1[[#This Row],[Pedido]]))</f>
        <v>1</v>
      </c>
      <c r="AG1882" s="36">
        <f>+VLOOKUP(Tabla1[[#This Row],[Artículo]],'.'!$B$2:$D$11481,3,)</f>
        <v>1</v>
      </c>
      <c r="AH1882" s="37" t="str">
        <f>+IFERROR(SEARCH("pack",Tabla1[[#This Row],[PACK]]),"")</f>
        <v/>
      </c>
    </row>
    <row r="1883" spans="1:34" ht="24" customHeight="1" x14ac:dyDescent="0.2">
      <c r="A1883" s="50" t="s">
        <v>18067</v>
      </c>
      <c r="B1883" s="60" t="s">
        <v>18140</v>
      </c>
      <c r="C1883" s="61" t="s">
        <v>18141</v>
      </c>
      <c r="D1883" s="52" t="s">
        <v>27</v>
      </c>
      <c r="E1883" s="53">
        <v>21826.07</v>
      </c>
      <c r="F1883" s="23" t="str">
        <f>+IFERROR(VLOOKUP(Tabla1[[#This Row],[Artículo]],'..'!$B$2:$D$569000,3,),"")</f>
        <v/>
      </c>
      <c r="G1883" s="24" t="str">
        <f>IF(H1883=AF1883,"", "Error MC")</f>
        <v>Error MC</v>
      </c>
      <c r="H1883" s="62"/>
      <c r="I1883" s="54">
        <f>+Tabla1[[#This Row],[MC]]*Tabla1[[#This Row],[Pedido]]*Tabla1[[#This Row],[PVC ]]</f>
        <v>0</v>
      </c>
      <c r="J1883" s="26">
        <v>0.21</v>
      </c>
      <c r="K1883" s="63"/>
      <c r="L1883" s="28" t="s">
        <v>24296</v>
      </c>
      <c r="M1883" s="53">
        <v>34332.406999999999</v>
      </c>
      <c r="N1883" s="64" t="str">
        <f>+IF(Tabla1[[#This Row],[F PMPI]]="SÍ","No","Sí")</f>
        <v>No</v>
      </c>
      <c r="O1883" s="65">
        <f>+Tabla1[[#This Row],[PVL]]*1.055</f>
        <v>36220.689384999998</v>
      </c>
      <c r="P1883" s="65">
        <f>+Tabla1[[#This Row],[PVL]]*1.43</f>
        <v>49095.34201</v>
      </c>
      <c r="Q1883" s="66" t="str">
        <f>+HYPERLINK(Tabla1[[#This Row],[PAG]])</f>
        <v>https://todomusica.com.ar/moviles/10359-91602005.html</v>
      </c>
      <c r="R1883" s="67"/>
      <c r="S1883" s="68"/>
      <c r="T1883" s="69"/>
      <c r="U1883" s="69"/>
      <c r="V1883" s="69"/>
      <c r="W1883" s="69"/>
      <c r="X1883" s="69"/>
      <c r="Y1883" s="35"/>
      <c r="Z1883" s="35" t="s">
        <v>25839</v>
      </c>
      <c r="AA1883" s="36">
        <v>1</v>
      </c>
      <c r="AB1883" s="35" t="s">
        <v>9849</v>
      </c>
      <c r="AC1883" s="35" t="str">
        <f>+IF(Tabla1[[#This Row],[STK]]="no","Sin STK", "STK disponible")</f>
        <v>Sin STK</v>
      </c>
      <c r="AD1883" s="35">
        <f>+I1883*J1883</f>
        <v>0</v>
      </c>
      <c r="AE1883" s="35">
        <f>+I1883*K1883</f>
        <v>0</v>
      </c>
      <c r="AF1883" s="36">
        <f>IF(Tabla1[[#This Row],[ref pack]]=1,Tabla1[[#This Row],[Pedido]],LCM(Tabla1[[#This Row],[MC VIEJO]],Tabla1[[#This Row],[Pedido]]))</f>
        <v>1</v>
      </c>
      <c r="AG1883" s="36">
        <f>+VLOOKUP(Tabla1[[#This Row],[Artículo]],'.'!$B$2:$D$11481,3,)</f>
        <v>1</v>
      </c>
      <c r="AH1883" s="37" t="str">
        <f>+IFERROR(SEARCH("pack",Tabla1[[#This Row],[PACK]]),"")</f>
        <v/>
      </c>
    </row>
    <row r="1884" spans="1:34" ht="24" customHeight="1" x14ac:dyDescent="0.2">
      <c r="A1884" s="50" t="s">
        <v>18067</v>
      </c>
      <c r="B1884" s="60" t="s">
        <v>18142</v>
      </c>
      <c r="C1884" s="61" t="s">
        <v>18143</v>
      </c>
      <c r="D1884" s="52" t="s">
        <v>9841</v>
      </c>
      <c r="E1884" s="53">
        <v>45824.22</v>
      </c>
      <c r="F1884" s="23" t="str">
        <f>+IFERROR(VLOOKUP(Tabla1[[#This Row],[Artículo]],'..'!$B$2:$D$569000,3,),"")</f>
        <v/>
      </c>
      <c r="G1884" s="24" t="str">
        <f>IF(H1884=AF1884,"", "Error MC")</f>
        <v>Error MC</v>
      </c>
      <c r="H1884" s="62"/>
      <c r="I1884" s="54">
        <f>+Tabla1[[#This Row],[MC]]*Tabla1[[#This Row],[Pedido]]*Tabla1[[#This Row],[PVC ]]</f>
        <v>0</v>
      </c>
      <c r="J1884" s="26">
        <v>0.21</v>
      </c>
      <c r="K1884" s="63"/>
      <c r="L1884" s="28" t="s">
        <v>24296</v>
      </c>
      <c r="M1884" s="53">
        <v>72081.502999999997</v>
      </c>
      <c r="N1884" s="64" t="str">
        <f>+IF(Tabla1[[#This Row],[F PMPI]]="SÍ","No","Sí")</f>
        <v>No</v>
      </c>
      <c r="O1884" s="65">
        <f>+Tabla1[[#This Row],[PVL]]*1.055</f>
        <v>76045.985664999986</v>
      </c>
      <c r="P1884" s="65">
        <f>+Tabla1[[#This Row],[PVL]]*1.43</f>
        <v>103076.54929</v>
      </c>
      <c r="Q1884" s="66" t="str">
        <f>+HYPERLINK(Tabla1[[#This Row],[PAG]])</f>
        <v>https://todomusica.com.ar/fuentes/7575-power-cable-h07rn-f-open-treu1-150-m.html</v>
      </c>
      <c r="R1884" s="67"/>
      <c r="S1884" s="68"/>
      <c r="T1884" s="69"/>
      <c r="U1884" s="69"/>
      <c r="V1884" s="69"/>
      <c r="W1884" s="69"/>
      <c r="X1884" s="69"/>
      <c r="Y1884" s="35"/>
      <c r="Z1884" s="35" t="s">
        <v>25840</v>
      </c>
      <c r="AA1884" s="36">
        <v>1</v>
      </c>
      <c r="AB1884" s="35" t="s">
        <v>9849</v>
      </c>
      <c r="AC1884" s="35" t="str">
        <f>+IF(Tabla1[[#This Row],[STK]]="no","Sin STK", "STK disponible")</f>
        <v>STK disponible</v>
      </c>
      <c r="AD1884" s="35">
        <f>+I1884*J1884</f>
        <v>0</v>
      </c>
      <c r="AE1884" s="35">
        <f>+I1884*K1884</f>
        <v>0</v>
      </c>
      <c r="AF1884" s="36">
        <f>IF(Tabla1[[#This Row],[ref pack]]=1,Tabla1[[#This Row],[Pedido]],LCM(Tabla1[[#This Row],[MC VIEJO]],Tabla1[[#This Row],[Pedido]]))</f>
        <v>1</v>
      </c>
      <c r="AG1884" s="36">
        <f>+VLOOKUP(Tabla1[[#This Row],[Artículo]],'.'!$B$2:$D$11481,3,)</f>
        <v>1</v>
      </c>
      <c r="AH1884" s="37" t="str">
        <f>+IFERROR(SEARCH("pack",Tabla1[[#This Row],[PACK]]),"")</f>
        <v/>
      </c>
    </row>
    <row r="1885" spans="1:34" ht="24" customHeight="1" x14ac:dyDescent="0.2">
      <c r="A1885" s="50" t="s">
        <v>18067</v>
      </c>
      <c r="B1885" s="60" t="s">
        <v>18144</v>
      </c>
      <c r="C1885" s="61" t="s">
        <v>18145</v>
      </c>
      <c r="D1885" s="52" t="s">
        <v>9842</v>
      </c>
      <c r="E1885" s="53">
        <v>106775.05</v>
      </c>
      <c r="F1885" s="23" t="str">
        <f>+IFERROR(VLOOKUP(Tabla1[[#This Row],[Artículo]],'..'!$B$2:$D$569000,3,),"")</f>
        <v/>
      </c>
      <c r="G1885" s="24" t="str">
        <f>IF(H1885=AF1885,"", "Error MC")</f>
        <v>Error MC</v>
      </c>
      <c r="H1885" s="62"/>
      <c r="I1885" s="54">
        <f>+Tabla1[[#This Row],[MC]]*Tabla1[[#This Row],[Pedido]]*Tabla1[[#This Row],[PVC ]]</f>
        <v>0</v>
      </c>
      <c r="J1885" s="26">
        <v>0.21</v>
      </c>
      <c r="K1885" s="63"/>
      <c r="L1885" s="28" t="s">
        <v>24296</v>
      </c>
      <c r="M1885" s="53">
        <v>167957.16</v>
      </c>
      <c r="N1885" s="64" t="str">
        <f>+IF(Tabla1[[#This Row],[F PMPI]]="SÍ","No","Sí")</f>
        <v>No</v>
      </c>
      <c r="O1885" s="65">
        <f>+Tabla1[[#This Row],[PVL]]*1.055</f>
        <v>177194.80379999999</v>
      </c>
      <c r="P1885" s="65">
        <f>+Tabla1[[#This Row],[PVL]]*1.43</f>
        <v>240178.73879999999</v>
      </c>
      <c r="Q1885" s="66" t="str">
        <f>+HYPERLINK(Tabla1[[#This Row],[PAG]])</f>
        <v>https://todomusica.com.ar/fundas/7914-dust-cover-for-m6.html</v>
      </c>
      <c r="R1885" s="67"/>
      <c r="S1885" s="68"/>
      <c r="T1885" s="69"/>
      <c r="U1885" s="69"/>
      <c r="V1885" s="69"/>
      <c r="W1885" s="69"/>
      <c r="X1885" s="69"/>
      <c r="Y1885" s="35"/>
      <c r="Z1885" s="35" t="s">
        <v>25841</v>
      </c>
      <c r="AA1885" s="36">
        <v>1</v>
      </c>
      <c r="AB1885" s="35" t="s">
        <v>9849</v>
      </c>
      <c r="AC1885" s="35" t="str">
        <f>+IF(Tabla1[[#This Row],[STK]]="no","Sin STK", "STK disponible")</f>
        <v>STK disponible</v>
      </c>
      <c r="AD1885" s="35">
        <f>+I1885*J1885</f>
        <v>0</v>
      </c>
      <c r="AE1885" s="35">
        <f>+I1885*K1885</f>
        <v>0</v>
      </c>
      <c r="AF1885" s="36">
        <f>IF(Tabla1[[#This Row],[ref pack]]=1,Tabla1[[#This Row],[Pedido]],LCM(Tabla1[[#This Row],[MC VIEJO]],Tabla1[[#This Row],[Pedido]]))</f>
        <v>1</v>
      </c>
      <c r="AG1885" s="36">
        <f>+VLOOKUP(Tabla1[[#This Row],[Artículo]],'.'!$B$2:$D$11481,3,)</f>
        <v>1</v>
      </c>
      <c r="AH1885" s="37" t="str">
        <f>+IFERROR(SEARCH("pack",Tabla1[[#This Row],[PACK]]),"")</f>
        <v/>
      </c>
    </row>
    <row r="1886" spans="1:34" ht="24" customHeight="1" x14ac:dyDescent="0.2">
      <c r="A1886" s="50" t="s">
        <v>18067</v>
      </c>
      <c r="B1886" s="60" t="s">
        <v>18146</v>
      </c>
      <c r="C1886" s="61" t="s">
        <v>18147</v>
      </c>
      <c r="D1886" s="52" t="s">
        <v>9842</v>
      </c>
      <c r="E1886" s="53">
        <v>772353.74</v>
      </c>
      <c r="F1886" s="23" t="str">
        <f>+IFERROR(VLOOKUP(Tabla1[[#This Row],[Artículo]],'..'!$B$2:$D$569000,3,),"")</f>
        <v/>
      </c>
      <c r="G1886" s="24" t="str">
        <f>IF(H1886=AF1886,"", "Error MC")</f>
        <v>Error MC</v>
      </c>
      <c r="H1886" s="62"/>
      <c r="I1886" s="54">
        <f>+Tabla1[[#This Row],[MC]]*Tabla1[[#This Row],[Pedido]]*Tabla1[[#This Row],[PVC ]]</f>
        <v>0</v>
      </c>
      <c r="J1886" s="26">
        <v>0.105</v>
      </c>
      <c r="K1886" s="63"/>
      <c r="L1886" s="28" t="s">
        <v>24296</v>
      </c>
      <c r="M1886" s="53">
        <v>1109486.145</v>
      </c>
      <c r="N1886" s="64" t="str">
        <f>+IF(Tabla1[[#This Row],[F PMPI]]="SÍ","No","Sí")</f>
        <v>No</v>
      </c>
      <c r="O1886" s="65">
        <f>+Tabla1[[#This Row],[PVL]]*1.055</f>
        <v>1170507.882975</v>
      </c>
      <c r="P1886" s="65">
        <f>+Tabla1[[#This Row],[PVL]]*1.43</f>
        <v>1586565.18735</v>
      </c>
      <c r="Q1886" s="66" t="str">
        <f>+HYPERLINK(Tabla1[[#This Row],[PAG]])</f>
        <v>https://todomusica.com.ar/moviles/7908-magnum-2500hz-240v.html</v>
      </c>
      <c r="R1886" s="67"/>
      <c r="S1886" s="68"/>
      <c r="T1886" s="69"/>
      <c r="U1886" s="69"/>
      <c r="V1886" s="69"/>
      <c r="W1886" s="69"/>
      <c r="X1886" s="69"/>
      <c r="Y1886" s="35"/>
      <c r="Z1886" s="35" t="s">
        <v>25842</v>
      </c>
      <c r="AA1886" s="36">
        <v>1</v>
      </c>
      <c r="AB1886" s="35" t="s">
        <v>9849</v>
      </c>
      <c r="AC1886" s="35" t="str">
        <f>+IF(Tabla1[[#This Row],[STK]]="no","Sin STK", "STK disponible")</f>
        <v>STK disponible</v>
      </c>
      <c r="AD1886" s="35">
        <f>+I1886*J1886</f>
        <v>0</v>
      </c>
      <c r="AE1886" s="35">
        <f>+I1886*K1886</f>
        <v>0</v>
      </c>
      <c r="AF1886" s="36">
        <f>IF(Tabla1[[#This Row],[ref pack]]=1,Tabla1[[#This Row],[Pedido]],LCM(Tabla1[[#This Row],[MC VIEJO]],Tabla1[[#This Row],[Pedido]]))</f>
        <v>1</v>
      </c>
      <c r="AG1886" s="36">
        <f>+VLOOKUP(Tabla1[[#This Row],[Artículo]],'.'!$B$2:$D$11481,3,)</f>
        <v>1</v>
      </c>
      <c r="AH1886" s="37" t="str">
        <f>+IFERROR(SEARCH("pack",Tabla1[[#This Row],[PACK]]),"")</f>
        <v/>
      </c>
    </row>
    <row r="1887" spans="1:34" ht="24" customHeight="1" x14ac:dyDescent="0.2">
      <c r="A1887" s="50" t="s">
        <v>18067</v>
      </c>
      <c r="B1887" s="60" t="s">
        <v>18148</v>
      </c>
      <c r="C1887" s="61" t="s">
        <v>23957</v>
      </c>
      <c r="D1887" s="52" t="s">
        <v>9842</v>
      </c>
      <c r="E1887" s="53">
        <v>1882339.35</v>
      </c>
      <c r="F1887" s="23" t="str">
        <f>+IFERROR(VLOOKUP(Tabla1[[#This Row],[Artículo]],'..'!$B$2:$D$569000,3,),"")</f>
        <v/>
      </c>
      <c r="G1887" s="24" t="str">
        <f>IF(H1887=AF1887,"", "Error MC")</f>
        <v>Error MC</v>
      </c>
      <c r="H1887" s="62"/>
      <c r="I1887" s="54">
        <f>+Tabla1[[#This Row],[MC]]*Tabla1[[#This Row],[Pedido]]*Tabla1[[#This Row],[PVC ]]</f>
        <v>0</v>
      </c>
      <c r="J1887" s="26">
        <v>0.105</v>
      </c>
      <c r="K1887" s="63"/>
      <c r="L1887" s="28" t="s">
        <v>24296</v>
      </c>
      <c r="M1887" s="53">
        <v>2703980.4819999998</v>
      </c>
      <c r="N1887" s="64" t="str">
        <f>+IF(Tabla1[[#This Row],[F PMPI]]="SÍ","No","Sí")</f>
        <v>No</v>
      </c>
      <c r="O1887" s="65">
        <f>+Tabla1[[#This Row],[PVL]]*1.055</f>
        <v>2852699.4085099995</v>
      </c>
      <c r="P1887" s="65">
        <f>+Tabla1[[#This Row],[PVL]]*1.43</f>
        <v>3866692.0892599998</v>
      </c>
      <c r="Q1887" s="66" t="str">
        <f>+HYPERLINK(Tabla1[[#This Row],[PAG]])</f>
        <v>https://todomusica.com.ar/productos-sin-categorias-de-netsuite/7910-jem-hazer-pro-230v-50-60-hz.html</v>
      </c>
      <c r="R1887" s="67"/>
      <c r="S1887" s="68"/>
      <c r="T1887" s="69"/>
      <c r="U1887" s="69"/>
      <c r="V1887" s="69"/>
      <c r="W1887" s="69"/>
      <c r="X1887" s="69"/>
      <c r="Y1887" s="35"/>
      <c r="Z1887" s="35" t="s">
        <v>25843</v>
      </c>
      <c r="AA1887" s="36">
        <v>1</v>
      </c>
      <c r="AB1887" s="35" t="s">
        <v>9849</v>
      </c>
      <c r="AC1887" s="35" t="str">
        <f>+IF(Tabla1[[#This Row],[STK]]="no","Sin STK", "STK disponible")</f>
        <v>STK disponible</v>
      </c>
      <c r="AD1887" s="35">
        <f>+I1887*J1887</f>
        <v>0</v>
      </c>
      <c r="AE1887" s="35">
        <f>+I1887*K1887</f>
        <v>0</v>
      </c>
      <c r="AF1887" s="36">
        <f>IF(Tabla1[[#This Row],[ref pack]]=1,Tabla1[[#This Row],[Pedido]],LCM(Tabla1[[#This Row],[MC VIEJO]],Tabla1[[#This Row],[Pedido]]))</f>
        <v>1</v>
      </c>
      <c r="AG1887" s="36">
        <f>+VLOOKUP(Tabla1[[#This Row],[Artículo]],'.'!$B$2:$D$11481,3,)</f>
        <v>1</v>
      </c>
      <c r="AH1887" s="37" t="str">
        <f>+IFERROR(SEARCH("pack",Tabla1[[#This Row],[PACK]]),"")</f>
        <v/>
      </c>
    </row>
    <row r="1888" spans="1:34" ht="24" customHeight="1" x14ac:dyDescent="0.2">
      <c r="A1888" s="50" t="s">
        <v>18067</v>
      </c>
      <c r="B1888" s="60" t="s">
        <v>18150</v>
      </c>
      <c r="C1888" s="61" t="s">
        <v>23958</v>
      </c>
      <c r="D1888" s="52" t="s">
        <v>9842</v>
      </c>
      <c r="E1888" s="53">
        <v>1238232.27</v>
      </c>
      <c r="F1888" s="23" t="str">
        <f>+IFERROR(VLOOKUP(Tabla1[[#This Row],[Artículo]],'..'!$B$2:$D$569000,3,),"")</f>
        <v/>
      </c>
      <c r="G1888" s="24" t="str">
        <f>IF(H1888=AF1888,"", "Error MC")</f>
        <v>Error MC</v>
      </c>
      <c r="H1888" s="62"/>
      <c r="I1888" s="54">
        <f>+Tabla1[[#This Row],[MC]]*Tabla1[[#This Row],[Pedido]]*Tabla1[[#This Row],[PVC ]]</f>
        <v>0</v>
      </c>
      <c r="J1888" s="26">
        <v>0.105</v>
      </c>
      <c r="K1888" s="63"/>
      <c r="L1888" s="28" t="s">
        <v>24296</v>
      </c>
      <c r="M1888" s="53">
        <v>1778720.655</v>
      </c>
      <c r="N1888" s="64" t="str">
        <f>+IF(Tabla1[[#This Row],[F PMPI]]="SÍ","No","Sí")</f>
        <v>No</v>
      </c>
      <c r="O1888" s="65">
        <f>+Tabla1[[#This Row],[PVL]]*1.055</f>
        <v>1876550.2910249999</v>
      </c>
      <c r="P1888" s="65">
        <f>+Tabla1[[#This Row],[PVL]]*1.43</f>
        <v>2543570.5366500001</v>
      </c>
      <c r="Q1888" s="66" t="str">
        <f>+HYPERLINK(Tabla1[[#This Row],[PAG]])</f>
        <v>https://todomusica.com.ar/productos-sin-categorias-de-netsuite/7909-jem-compact-hazer-230v-50-60hz.html</v>
      </c>
      <c r="R1888" s="67"/>
      <c r="S1888" s="68"/>
      <c r="T1888" s="69"/>
      <c r="U1888" s="69"/>
      <c r="V1888" s="69"/>
      <c r="W1888" s="69"/>
      <c r="X1888" s="69"/>
      <c r="Y1888" s="35"/>
      <c r="Z1888" s="35" t="s">
        <v>25844</v>
      </c>
      <c r="AA1888" s="36">
        <v>1</v>
      </c>
      <c r="AB1888" s="35" t="s">
        <v>9849</v>
      </c>
      <c r="AC1888" s="35" t="str">
        <f>+IF(Tabla1[[#This Row],[STK]]="no","Sin STK", "STK disponible")</f>
        <v>STK disponible</v>
      </c>
      <c r="AD1888" s="35">
        <f>+I1888*J1888</f>
        <v>0</v>
      </c>
      <c r="AE1888" s="35">
        <f>+I1888*K1888</f>
        <v>0</v>
      </c>
      <c r="AF1888" s="36">
        <f>IF(Tabla1[[#This Row],[ref pack]]=1,Tabla1[[#This Row],[Pedido]],LCM(Tabla1[[#This Row],[MC VIEJO]],Tabla1[[#This Row],[Pedido]]))</f>
        <v>1</v>
      </c>
      <c r="AG1888" s="36">
        <f>+VLOOKUP(Tabla1[[#This Row],[Artículo]],'.'!$B$2:$D$11481,3,)</f>
        <v>1</v>
      </c>
      <c r="AH1888" s="37" t="str">
        <f>+IFERROR(SEARCH("pack",Tabla1[[#This Row],[PACK]]),"")</f>
        <v/>
      </c>
    </row>
    <row r="1889" spans="1:34" ht="24" customHeight="1" x14ac:dyDescent="0.2">
      <c r="A1889" s="50" t="s">
        <v>3495</v>
      </c>
      <c r="B1889" s="60" t="s">
        <v>3496</v>
      </c>
      <c r="C1889" s="61" t="s">
        <v>23959</v>
      </c>
      <c r="D1889" s="52" t="s">
        <v>9841</v>
      </c>
      <c r="E1889" s="53">
        <v>3363.94</v>
      </c>
      <c r="F1889" s="23" t="str">
        <f>+IFERROR(VLOOKUP(Tabla1[[#This Row],[Artículo]],'..'!$B$2:$D$569000,3,),"")</f>
        <v>MCx10</v>
      </c>
      <c r="G1889" s="24" t="str">
        <f>IF(H1889=AF1889,"", "Error MC")</f>
        <v>Error MC</v>
      </c>
      <c r="H1889" s="62"/>
      <c r="I1889" s="54">
        <f>+Tabla1[[#This Row],[MC]]*Tabla1[[#This Row],[Pedido]]*Tabla1[[#This Row],[PVC ]]</f>
        <v>0</v>
      </c>
      <c r="J1889" s="26">
        <v>0.21</v>
      </c>
      <c r="K1889" s="63"/>
      <c r="L1889" s="28" t="s">
        <v>17</v>
      </c>
      <c r="M1889" s="53">
        <v>5902.0290000000005</v>
      </c>
      <c r="N1889" s="64" t="str">
        <f>+IF(Tabla1[[#This Row],[F PMPI]]="SÍ","No","Sí")</f>
        <v>No</v>
      </c>
      <c r="O1889" s="65">
        <f>+Tabla1[[#This Row],[PVL]]*1.055</f>
        <v>6226.6405949999998</v>
      </c>
      <c r="P1889" s="65">
        <f>+Tabla1[[#This Row],[PVL]]*1.43</f>
        <v>8439.9014700000007</v>
      </c>
      <c r="Q1889" s="66" t="str">
        <f>+HYPERLINK(Tabla1[[#This Row],[PAG]])</f>
        <v>https://todomusica.com.ar/encordados/1479-bjr130.html</v>
      </c>
      <c r="R1889" s="67"/>
      <c r="S1889" s="68"/>
      <c r="T1889" s="69"/>
      <c r="U1889" s="69"/>
      <c r="V1889" s="69"/>
      <c r="W1889" s="69"/>
      <c r="X1889" s="69"/>
      <c r="Y1889" s="35"/>
      <c r="Z1889" s="35" t="s">
        <v>25845</v>
      </c>
      <c r="AA1889" s="36">
        <v>1</v>
      </c>
      <c r="AB1889" s="35" t="s">
        <v>9849</v>
      </c>
      <c r="AC1889" s="35" t="str">
        <f>+IF(Tabla1[[#This Row],[STK]]="no","Sin STK", "STK disponible")</f>
        <v>STK disponible</v>
      </c>
      <c r="AD1889" s="35">
        <f>+I1889*J1889</f>
        <v>0</v>
      </c>
      <c r="AE1889" s="35">
        <f>+I1889*K1889</f>
        <v>0</v>
      </c>
      <c r="AF1889" s="36">
        <f>IF(Tabla1[[#This Row],[ref pack]]=1,Tabla1[[#This Row],[Pedido]],LCM(Tabla1[[#This Row],[MC VIEJO]],Tabla1[[#This Row],[Pedido]]))</f>
        <v>10</v>
      </c>
      <c r="AG1889" s="36">
        <f>+VLOOKUP(Tabla1[[#This Row],[Artículo]],'.'!$B$2:$D$11481,3,)</f>
        <v>10</v>
      </c>
      <c r="AH1889" s="37" t="str">
        <f>+IFERROR(SEARCH("pack",Tabla1[[#This Row],[PACK]]),"")</f>
        <v/>
      </c>
    </row>
    <row r="1890" spans="1:34" ht="24" customHeight="1" x14ac:dyDescent="0.2">
      <c r="A1890" s="50" t="s">
        <v>3495</v>
      </c>
      <c r="B1890" s="60" t="s">
        <v>3498</v>
      </c>
      <c r="C1890" s="61" t="s">
        <v>23314</v>
      </c>
      <c r="D1890" s="52" t="s">
        <v>9841</v>
      </c>
      <c r="E1890" s="53">
        <v>2586.3000000000002</v>
      </c>
      <c r="F1890" s="23" t="str">
        <f>+IFERROR(VLOOKUP(Tabla1[[#This Row],[Artículo]],'..'!$B$2:$D$569000,3,),"")</f>
        <v>MCx10</v>
      </c>
      <c r="G1890" s="24" t="str">
        <f>IF(H1890=AF1890,"", "Error MC")</f>
        <v>Error MC</v>
      </c>
      <c r="H1890" s="62"/>
      <c r="I1890" s="54">
        <f>+Tabla1[[#This Row],[MC]]*Tabla1[[#This Row],[Pedido]]*Tabla1[[#This Row],[PVC ]]</f>
        <v>0</v>
      </c>
      <c r="J1890" s="26">
        <v>0.21</v>
      </c>
      <c r="K1890" s="63"/>
      <c r="L1890" s="28" t="s">
        <v>17</v>
      </c>
      <c r="M1890" s="53">
        <v>4537.6689999999999</v>
      </c>
      <c r="N1890" s="64" t="str">
        <f>+IF(Tabla1[[#This Row],[F PMPI]]="SÍ","No","Sí")</f>
        <v>No</v>
      </c>
      <c r="O1890" s="65">
        <f>+Tabla1[[#This Row],[PVL]]*1.055</f>
        <v>4787.2407949999997</v>
      </c>
      <c r="P1890" s="65">
        <f>+Tabla1[[#This Row],[PVL]]*1.43</f>
        <v>6488.8666699999994</v>
      </c>
      <c r="Q1890" s="66" t="str">
        <f>+HYPERLINK(Tabla1[[#This Row],[PAG]])</f>
        <v>https://todomusica.com.ar/encordados/3170-eg700.html</v>
      </c>
      <c r="R1890" s="67"/>
      <c r="S1890" s="68"/>
      <c r="T1890" s="69"/>
      <c r="U1890" s="69"/>
      <c r="V1890" s="69"/>
      <c r="W1890" s="69"/>
      <c r="X1890" s="69"/>
      <c r="Y1890" s="35"/>
      <c r="Z1890" s="35" t="s">
        <v>25846</v>
      </c>
      <c r="AA1890" s="36">
        <v>1</v>
      </c>
      <c r="AB1890" s="35" t="s">
        <v>9849</v>
      </c>
      <c r="AC1890" s="35" t="str">
        <f>+IF(Tabla1[[#This Row],[STK]]="no","Sin STK", "STK disponible")</f>
        <v>STK disponible</v>
      </c>
      <c r="AD1890" s="35">
        <f>+I1890*J1890</f>
        <v>0</v>
      </c>
      <c r="AE1890" s="35">
        <f>+I1890*K1890</f>
        <v>0</v>
      </c>
      <c r="AF1890" s="36">
        <f>IF(Tabla1[[#This Row],[ref pack]]=1,Tabla1[[#This Row],[Pedido]],LCM(Tabla1[[#This Row],[MC VIEJO]],Tabla1[[#This Row],[Pedido]]))</f>
        <v>10</v>
      </c>
      <c r="AG1890" s="36">
        <f>+VLOOKUP(Tabla1[[#This Row],[Artículo]],'.'!$B$2:$D$11481,3,)</f>
        <v>10</v>
      </c>
      <c r="AH1890" s="37" t="str">
        <f>+IFERROR(SEARCH("pack",Tabla1[[#This Row],[PACK]]),"")</f>
        <v/>
      </c>
    </row>
    <row r="1891" spans="1:34" ht="24" customHeight="1" x14ac:dyDescent="0.2">
      <c r="A1891" s="50" t="s">
        <v>3495</v>
      </c>
      <c r="B1891" s="60" t="s">
        <v>3500</v>
      </c>
      <c r="C1891" s="61" t="s">
        <v>23315</v>
      </c>
      <c r="D1891" s="52" t="s">
        <v>9841</v>
      </c>
      <c r="E1891" s="53">
        <v>3212.58</v>
      </c>
      <c r="F1891" s="23" t="str">
        <f>+IFERROR(VLOOKUP(Tabla1[[#This Row],[Artículo]],'..'!$B$2:$D$569000,3,),"")</f>
        <v>MCx10</v>
      </c>
      <c r="G1891" s="24" t="str">
        <f>IF(H1891=AF1891,"", "Error MC")</f>
        <v>Error MC</v>
      </c>
      <c r="H1891" s="62"/>
      <c r="I1891" s="54">
        <f>+Tabla1[[#This Row],[MC]]*Tabla1[[#This Row],[Pedido]]*Tabla1[[#This Row],[PVC ]]</f>
        <v>0</v>
      </c>
      <c r="J1891" s="26">
        <v>0.21</v>
      </c>
      <c r="K1891" s="63"/>
      <c r="L1891" s="28" t="s">
        <v>17</v>
      </c>
      <c r="M1891" s="53">
        <v>5636.47</v>
      </c>
      <c r="N1891" s="64" t="str">
        <f>+IF(Tabla1[[#This Row],[F PMPI]]="SÍ","No","Sí")</f>
        <v>No</v>
      </c>
      <c r="O1891" s="65">
        <f>+Tabla1[[#This Row],[PVL]]*1.055</f>
        <v>5946.4758499999998</v>
      </c>
      <c r="P1891" s="65">
        <f>+Tabla1[[#This Row],[PVL]]*1.43</f>
        <v>8060.1521000000002</v>
      </c>
      <c r="Q1891" s="66" t="str">
        <f>+HYPERLINK(Tabla1[[#This Row],[PAG]])</f>
        <v>https://todomusica.com.ar/encordados/3565-esp720.html</v>
      </c>
      <c r="R1891" s="67"/>
      <c r="S1891" s="68"/>
      <c r="T1891" s="69"/>
      <c r="U1891" s="69"/>
      <c r="V1891" s="69"/>
      <c r="W1891" s="69"/>
      <c r="X1891" s="69"/>
      <c r="Y1891" s="35"/>
      <c r="Z1891" s="35" t="s">
        <v>25847</v>
      </c>
      <c r="AA1891" s="36">
        <v>1</v>
      </c>
      <c r="AB1891" s="35" t="s">
        <v>9849</v>
      </c>
      <c r="AC1891" s="35" t="str">
        <f>+IF(Tabla1[[#This Row],[STK]]="no","Sin STK", "STK disponible")</f>
        <v>STK disponible</v>
      </c>
      <c r="AD1891" s="35">
        <f>+I1891*J1891</f>
        <v>0</v>
      </c>
      <c r="AE1891" s="35">
        <f>+I1891*K1891</f>
        <v>0</v>
      </c>
      <c r="AF1891" s="36">
        <f>IF(Tabla1[[#This Row],[ref pack]]=1,Tabla1[[#This Row],[Pedido]],LCM(Tabla1[[#This Row],[MC VIEJO]],Tabla1[[#This Row],[Pedido]]))</f>
        <v>10</v>
      </c>
      <c r="AG1891" s="36">
        <f>+VLOOKUP(Tabla1[[#This Row],[Artículo]],'.'!$B$2:$D$11481,3,)</f>
        <v>10</v>
      </c>
      <c r="AH1891" s="37" t="str">
        <f>+IFERROR(SEARCH("pack",Tabla1[[#This Row],[PACK]]),"")</f>
        <v/>
      </c>
    </row>
    <row r="1892" spans="1:34" ht="24" customHeight="1" x14ac:dyDescent="0.2">
      <c r="A1892" s="50" t="s">
        <v>3495</v>
      </c>
      <c r="B1892" s="60" t="s">
        <v>3502</v>
      </c>
      <c r="C1892" s="61" t="s">
        <v>23316</v>
      </c>
      <c r="D1892" s="52" t="s">
        <v>9841</v>
      </c>
      <c r="E1892" s="53">
        <v>2400.81</v>
      </c>
      <c r="F1892" s="23" t="str">
        <f>+IFERROR(VLOOKUP(Tabla1[[#This Row],[Artículo]],'..'!$B$2:$D$569000,3,),"")</f>
        <v>MCx10</v>
      </c>
      <c r="G1892" s="24" t="str">
        <f>IF(H1892=AF1892,"", "Error MC")</f>
        <v>Error MC</v>
      </c>
      <c r="H1892" s="62"/>
      <c r="I1892" s="54">
        <f>+Tabla1[[#This Row],[MC]]*Tabla1[[#This Row],[Pedido]]*Tabla1[[#This Row],[PVC ]]</f>
        <v>0</v>
      </c>
      <c r="J1892" s="26">
        <v>0.21</v>
      </c>
      <c r="K1892" s="63"/>
      <c r="L1892" s="28" t="s">
        <v>17</v>
      </c>
      <c r="M1892" s="53">
        <v>4212.2160000000003</v>
      </c>
      <c r="N1892" s="64" t="str">
        <f>+IF(Tabla1[[#This Row],[F PMPI]]="SÍ","No","Sí")</f>
        <v>No</v>
      </c>
      <c r="O1892" s="65">
        <f>+Tabla1[[#This Row],[PVL]]*1.055</f>
        <v>4443.8878800000002</v>
      </c>
      <c r="P1892" s="65">
        <f>+Tabla1[[#This Row],[PVL]]*1.43</f>
        <v>6023.4688800000004</v>
      </c>
      <c r="Q1892" s="66" t="str">
        <f>+HYPERLINK(Tabla1[[#This Row],[PAG]])</f>
        <v>https://todomusica.com.ar/encordados/3272-g2535.html</v>
      </c>
      <c r="R1892" s="67"/>
      <c r="S1892" s="68"/>
      <c r="T1892" s="69"/>
      <c r="U1892" s="69"/>
      <c r="V1892" s="69"/>
      <c r="W1892" s="69"/>
      <c r="X1892" s="69"/>
      <c r="Y1892" s="35"/>
      <c r="Z1892" s="35" t="s">
        <v>25848</v>
      </c>
      <c r="AA1892" s="36">
        <v>1</v>
      </c>
      <c r="AB1892" s="35" t="s">
        <v>9849</v>
      </c>
      <c r="AC1892" s="35" t="str">
        <f>+IF(Tabla1[[#This Row],[STK]]="no","Sin STK", "STK disponible")</f>
        <v>STK disponible</v>
      </c>
      <c r="AD1892" s="35">
        <f>+I1892*J1892</f>
        <v>0</v>
      </c>
      <c r="AE1892" s="35">
        <f>+I1892*K1892</f>
        <v>0</v>
      </c>
      <c r="AF1892" s="36">
        <f>IF(Tabla1[[#This Row],[ref pack]]=1,Tabla1[[#This Row],[Pedido]],LCM(Tabla1[[#This Row],[MC VIEJO]],Tabla1[[#This Row],[Pedido]]))</f>
        <v>10</v>
      </c>
      <c r="AG1892" s="36">
        <f>+VLOOKUP(Tabla1[[#This Row],[Artículo]],'.'!$B$2:$D$11481,3,)</f>
        <v>10</v>
      </c>
      <c r="AH1892" s="37" t="str">
        <f>+IFERROR(SEARCH("pack",Tabla1[[#This Row],[PACK]]),"")</f>
        <v/>
      </c>
    </row>
    <row r="1893" spans="1:34" ht="24" customHeight="1" x14ac:dyDescent="0.2">
      <c r="A1893" s="50" t="s">
        <v>3495</v>
      </c>
      <c r="B1893" s="60" t="s">
        <v>23960</v>
      </c>
      <c r="C1893" s="61" t="s">
        <v>23961</v>
      </c>
      <c r="D1893" s="52" t="s">
        <v>9842</v>
      </c>
      <c r="E1893" s="53">
        <v>468.6</v>
      </c>
      <c r="F1893" s="23" t="str">
        <f>+IFERROR(VLOOKUP(Tabla1[[#This Row],[Artículo]],'..'!$B$2:$D$569000,3,),"")</f>
        <v/>
      </c>
      <c r="G1893" s="24" t="e">
        <f>IF(H1893=AF1893,"", "Error MC")</f>
        <v>#N/A</v>
      </c>
      <c r="H1893" s="62"/>
      <c r="I1893" s="54">
        <f>+Tabla1[[#This Row],[MC]]*Tabla1[[#This Row],[Pedido]]*Tabla1[[#This Row],[PVC ]]</f>
        <v>0</v>
      </c>
      <c r="J1893" s="26">
        <v>0.21</v>
      </c>
      <c r="K1893" s="63"/>
      <c r="L1893" s="28" t="s">
        <v>17</v>
      </c>
      <c r="M1893" s="53">
        <v>822.15899999999999</v>
      </c>
      <c r="N1893" s="64" t="str">
        <f>+IF(Tabla1[[#This Row],[F PMPI]]="SÍ","No","Sí")</f>
        <v>Sí</v>
      </c>
      <c r="O1893" s="65">
        <f>+Tabla1[[#This Row],[PVL]]*1.055</f>
        <v>867.37774499999989</v>
      </c>
      <c r="P1893" s="65">
        <f>+Tabla1[[#This Row],[PVL]]*1.43</f>
        <v>1175.6873699999999</v>
      </c>
      <c r="Q1893" s="66" t="str">
        <f>+HYPERLINK(Tabla1[[#This Row],[PAG]])</f>
        <v>https://todomusica.com.ar/productos-sin-categorias-de-netsuite/10352-l225.html</v>
      </c>
      <c r="R1893" s="67"/>
      <c r="S1893" s="68"/>
      <c r="T1893" s="69"/>
      <c r="U1893" s="69"/>
      <c r="V1893" s="69"/>
      <c r="W1893" s="69"/>
      <c r="X1893" s="69"/>
      <c r="Y1893" s="35"/>
      <c r="Z1893" s="35" t="s">
        <v>25849</v>
      </c>
      <c r="AA1893" s="36">
        <v>1</v>
      </c>
      <c r="AB1893" s="35" t="s">
        <v>27</v>
      </c>
      <c r="AC1893" s="35" t="str">
        <f>+IF(Tabla1[[#This Row],[STK]]="no","Sin STK", "STK disponible")</f>
        <v>STK disponible</v>
      </c>
      <c r="AD1893" s="35">
        <f>+I1893*J1893</f>
        <v>0</v>
      </c>
      <c r="AE1893" s="35">
        <f>+I1893*K1893</f>
        <v>0</v>
      </c>
      <c r="AF1893" s="36" t="e">
        <f>IF(Tabla1[[#This Row],[ref pack]]=1,Tabla1[[#This Row],[Pedido]],LCM(Tabla1[[#This Row],[MC VIEJO]],Tabla1[[#This Row],[Pedido]]))</f>
        <v>#N/A</v>
      </c>
      <c r="AG1893" s="36" t="e">
        <f>+VLOOKUP(Tabla1[[#This Row],[Artículo]],'.'!$B$2:$D$11481,3,)</f>
        <v>#N/A</v>
      </c>
      <c r="AH1893" s="37" t="str">
        <f>+IFERROR(SEARCH("pack",Tabla1[[#This Row],[PACK]]),"")</f>
        <v/>
      </c>
    </row>
    <row r="1894" spans="1:34" ht="24" customHeight="1" x14ac:dyDescent="0.2">
      <c r="A1894" s="50" t="s">
        <v>3495</v>
      </c>
      <c r="B1894" s="60" t="s">
        <v>3504</v>
      </c>
      <c r="C1894" s="61" t="s">
        <v>23317</v>
      </c>
      <c r="D1894" s="52" t="s">
        <v>9841</v>
      </c>
      <c r="E1894" s="53">
        <v>4504.76</v>
      </c>
      <c r="F1894" s="23" t="str">
        <f>+IFERROR(VLOOKUP(Tabla1[[#This Row],[Artículo]],'..'!$B$2:$D$569000,3,),"")</f>
        <v>MCx10</v>
      </c>
      <c r="G1894" s="24" t="str">
        <f>IF(H1894=AF1894,"", "Error MC")</f>
        <v>Error MC</v>
      </c>
      <c r="H1894" s="62"/>
      <c r="I1894" s="54">
        <f>+Tabla1[[#This Row],[MC]]*Tabla1[[#This Row],[Pedido]]*Tabla1[[#This Row],[PVC ]]</f>
        <v>0</v>
      </c>
      <c r="J1894" s="26">
        <v>0.21</v>
      </c>
      <c r="K1894" s="63"/>
      <c r="L1894" s="28" t="s">
        <v>17</v>
      </c>
      <c r="M1894" s="53">
        <v>7903.5990000000002</v>
      </c>
      <c r="N1894" s="64" t="str">
        <f>+IF(Tabla1[[#This Row],[F PMPI]]="SÍ","No","Sí")</f>
        <v>No</v>
      </c>
      <c r="O1894" s="65">
        <f>+Tabla1[[#This Row],[PVL]]*1.055</f>
        <v>8338.2969450000001</v>
      </c>
      <c r="P1894" s="65">
        <f>+Tabla1[[#This Row],[PVL]]*1.43</f>
        <v>11302.146569999999</v>
      </c>
      <c r="Q1894" s="66" t="str">
        <f>+HYPERLINK(Tabla1[[#This Row],[PAG]])</f>
        <v>https://todomusica.com.ar/encordados/3579-mt630.html</v>
      </c>
      <c r="R1894" s="67"/>
      <c r="S1894" s="68"/>
      <c r="T1894" s="69"/>
      <c r="U1894" s="69"/>
      <c r="V1894" s="69"/>
      <c r="W1894" s="69"/>
      <c r="X1894" s="69"/>
      <c r="Y1894" s="35"/>
      <c r="Z1894" s="35" t="s">
        <v>25850</v>
      </c>
      <c r="AA1894" s="36">
        <v>1</v>
      </c>
      <c r="AB1894" s="35" t="s">
        <v>9849</v>
      </c>
      <c r="AC1894" s="35" t="str">
        <f>+IF(Tabla1[[#This Row],[STK]]="no","Sin STK", "STK disponible")</f>
        <v>STK disponible</v>
      </c>
      <c r="AD1894" s="35">
        <f>+I1894*J1894</f>
        <v>0</v>
      </c>
      <c r="AE1894" s="35">
        <f>+I1894*K1894</f>
        <v>0</v>
      </c>
      <c r="AF1894" s="36">
        <f>IF(Tabla1[[#This Row],[ref pack]]=1,Tabla1[[#This Row],[Pedido]],LCM(Tabla1[[#This Row],[MC VIEJO]],Tabla1[[#This Row],[Pedido]]))</f>
        <v>10</v>
      </c>
      <c r="AG1894" s="36">
        <f>+VLOOKUP(Tabla1[[#This Row],[Artículo]],'.'!$B$2:$D$11481,3,)</f>
        <v>10</v>
      </c>
      <c r="AH1894" s="37" t="str">
        <f>+IFERROR(SEARCH("pack",Tabla1[[#This Row],[PACK]]),"")</f>
        <v/>
      </c>
    </row>
    <row r="1895" spans="1:34" ht="24" customHeight="1" x14ac:dyDescent="0.2">
      <c r="A1895" s="50" t="s">
        <v>3495</v>
      </c>
      <c r="B1895" s="60" t="s">
        <v>3506</v>
      </c>
      <c r="C1895" s="61" t="s">
        <v>3507</v>
      </c>
      <c r="D1895" s="52" t="s">
        <v>9841</v>
      </c>
      <c r="E1895" s="53">
        <v>10761.86</v>
      </c>
      <c r="F1895" s="23" t="str">
        <f>+IFERROR(VLOOKUP(Tabla1[[#This Row],[Artículo]],'..'!$B$2:$D$569000,3,),"")</f>
        <v/>
      </c>
      <c r="G1895" s="24" t="str">
        <f>IF(H1895=AF1895,"", "Error MC")</f>
        <v>Error MC</v>
      </c>
      <c r="H1895" s="62"/>
      <c r="I1895" s="54">
        <f>+Tabla1[[#This Row],[MC]]*Tabla1[[#This Row],[Pedido]]*Tabla1[[#This Row],[PVC ]]</f>
        <v>0</v>
      </c>
      <c r="J1895" s="26">
        <v>0.21</v>
      </c>
      <c r="K1895" s="63"/>
      <c r="L1895" s="28" t="s">
        <v>17</v>
      </c>
      <c r="M1895" s="53">
        <v>18881.687000000002</v>
      </c>
      <c r="N1895" s="64" t="str">
        <f>+IF(Tabla1[[#This Row],[F PMPI]]="SÍ","No","Sí")</f>
        <v>No</v>
      </c>
      <c r="O1895" s="65">
        <f>+Tabla1[[#This Row],[PVL]]*1.055</f>
        <v>19920.179785</v>
      </c>
      <c r="P1895" s="65">
        <f>+Tabla1[[#This Row],[PVL]]*1.43</f>
        <v>27000.812410000002</v>
      </c>
      <c r="Q1895" s="66" t="str">
        <f>+HYPERLINK(Tabla1[[#This Row],[PAG]])</f>
        <v>https://todomusica.com.ar/encordados/2998-m400.html</v>
      </c>
      <c r="R1895" s="67"/>
      <c r="S1895" s="68"/>
      <c r="T1895" s="69"/>
      <c r="U1895" s="69"/>
      <c r="V1895" s="69"/>
      <c r="W1895" s="69"/>
      <c r="X1895" s="69"/>
      <c r="Y1895" s="35"/>
      <c r="Z1895" s="35" t="s">
        <v>25851</v>
      </c>
      <c r="AA1895" s="36">
        <v>1</v>
      </c>
      <c r="AB1895" s="35" t="s">
        <v>9849</v>
      </c>
      <c r="AC1895" s="35" t="str">
        <f>+IF(Tabla1[[#This Row],[STK]]="no","Sin STK", "STK disponible")</f>
        <v>STK disponible</v>
      </c>
      <c r="AD1895" s="35">
        <f>+I1895*J1895</f>
        <v>0</v>
      </c>
      <c r="AE1895" s="35">
        <f>+I1895*K1895</f>
        <v>0</v>
      </c>
      <c r="AF1895" s="36">
        <f>IF(Tabla1[[#This Row],[ref pack]]=1,Tabla1[[#This Row],[Pedido]],LCM(Tabla1[[#This Row],[MC VIEJO]],Tabla1[[#This Row],[Pedido]]))</f>
        <v>1</v>
      </c>
      <c r="AG1895" s="36">
        <f>+VLOOKUP(Tabla1[[#This Row],[Artículo]],'.'!$B$2:$D$11481,3,)</f>
        <v>1</v>
      </c>
      <c r="AH1895" s="37" t="str">
        <f>+IFERROR(SEARCH("pack",Tabla1[[#This Row],[PACK]]),"")</f>
        <v/>
      </c>
    </row>
    <row r="1896" spans="1:34" ht="24" customHeight="1" x14ac:dyDescent="0.2">
      <c r="A1896" s="50" t="s">
        <v>3495</v>
      </c>
      <c r="B1896" s="60" t="s">
        <v>3508</v>
      </c>
      <c r="C1896" s="61" t="s">
        <v>23962</v>
      </c>
      <c r="D1896" s="52" t="s">
        <v>9842</v>
      </c>
      <c r="E1896" s="53">
        <v>2955.38</v>
      </c>
      <c r="F1896" s="23" t="str">
        <f>+IFERROR(VLOOKUP(Tabla1[[#This Row],[Artículo]],'..'!$B$2:$D$569000,3,),"")</f>
        <v>MCx10</v>
      </c>
      <c r="G1896" s="24" t="str">
        <f>IF(H1896=AF1896,"", "Error MC")</f>
        <v>Error MC</v>
      </c>
      <c r="H1896" s="62"/>
      <c r="I1896" s="54">
        <f>+Tabla1[[#This Row],[MC]]*Tabla1[[#This Row],[Pedido]]*Tabla1[[#This Row],[PVC ]]</f>
        <v>0</v>
      </c>
      <c r="J1896" s="26">
        <v>0.21</v>
      </c>
      <c r="K1896" s="63"/>
      <c r="L1896" s="28" t="s">
        <v>17</v>
      </c>
      <c r="M1896" s="53">
        <v>5185.2129999999997</v>
      </c>
      <c r="N1896" s="64" t="str">
        <f>+IF(Tabla1[[#This Row],[F PMPI]]="SÍ","No","Sí")</f>
        <v>No</v>
      </c>
      <c r="O1896" s="65">
        <f>+Tabla1[[#This Row],[PVL]]*1.055</f>
        <v>5470.3997149999996</v>
      </c>
      <c r="P1896" s="65">
        <f>+Tabla1[[#This Row],[PVL]]*1.43</f>
        <v>7414.854589999999</v>
      </c>
      <c r="Q1896" s="66" t="str">
        <f>+HYPERLINK(Tabla1[[#This Row],[PAG]])</f>
        <v>https://todomusica.com.ar/encordados/645-rl120.html</v>
      </c>
      <c r="R1896" s="67"/>
      <c r="S1896" s="68"/>
      <c r="T1896" s="69"/>
      <c r="U1896" s="69"/>
      <c r="V1896" s="69"/>
      <c r="W1896" s="69"/>
      <c r="X1896" s="69"/>
      <c r="Y1896" s="35"/>
      <c r="Z1896" s="35" t="s">
        <v>25852</v>
      </c>
      <c r="AA1896" s="36">
        <v>1</v>
      </c>
      <c r="AB1896" s="35" t="s">
        <v>9849</v>
      </c>
      <c r="AC1896" s="35" t="str">
        <f>+IF(Tabla1[[#This Row],[STK]]="no","Sin STK", "STK disponible")</f>
        <v>STK disponible</v>
      </c>
      <c r="AD1896" s="35">
        <f>+I1896*J1896</f>
        <v>0</v>
      </c>
      <c r="AE1896" s="35">
        <f>+I1896*K1896</f>
        <v>0</v>
      </c>
      <c r="AF1896" s="36">
        <f>IF(Tabla1[[#This Row],[ref pack]]=1,Tabla1[[#This Row],[Pedido]],LCM(Tabla1[[#This Row],[MC VIEJO]],Tabla1[[#This Row],[Pedido]]))</f>
        <v>10</v>
      </c>
      <c r="AG1896" s="36">
        <f>+VLOOKUP(Tabla1[[#This Row],[Artículo]],'.'!$B$2:$D$11481,3,)</f>
        <v>10</v>
      </c>
      <c r="AH1896" s="37" t="str">
        <f>+IFERROR(SEARCH("pack",Tabla1[[#This Row],[PACK]]),"")</f>
        <v/>
      </c>
    </row>
    <row r="1897" spans="1:34" ht="24" customHeight="1" x14ac:dyDescent="0.2">
      <c r="A1897" s="50" t="s">
        <v>3495</v>
      </c>
      <c r="B1897" s="60" t="s">
        <v>23963</v>
      </c>
      <c r="C1897" s="61" t="s">
        <v>23964</v>
      </c>
      <c r="D1897" s="52" t="s">
        <v>9841</v>
      </c>
      <c r="E1897" s="53">
        <v>5279.69</v>
      </c>
      <c r="F1897" s="23" t="str">
        <f>+IFERROR(VLOOKUP(Tabla1[[#This Row],[Artículo]],'..'!$B$2:$D$569000,3,),"")</f>
        <v/>
      </c>
      <c r="G1897" s="24" t="e">
        <f>IF(H1897=AF1897,"", "Error MC")</f>
        <v>#N/A</v>
      </c>
      <c r="H1897" s="62"/>
      <c r="I1897" s="54">
        <f>+Tabla1[[#This Row],[MC]]*Tabla1[[#This Row],[Pedido]]*Tabla1[[#This Row],[PVC ]]</f>
        <v>0</v>
      </c>
      <c r="J1897" s="26">
        <v>0.21</v>
      </c>
      <c r="K1897" s="63"/>
      <c r="L1897" s="28" t="s">
        <v>17</v>
      </c>
      <c r="M1897" s="53">
        <v>9263.2160000000003</v>
      </c>
      <c r="N1897" s="64" t="str">
        <f>+IF(Tabla1[[#This Row],[F PMPI]]="SÍ","No","Sí")</f>
        <v>Sí</v>
      </c>
      <c r="O1897" s="65">
        <f>+Tabla1[[#This Row],[PVL]]*1.055</f>
        <v>9772.6928800000005</v>
      </c>
      <c r="P1897" s="65">
        <f>+Tabla1[[#This Row],[PVL]]*1.43</f>
        <v>13246.398880000001</v>
      </c>
      <c r="Q1897" s="66" t="str">
        <f>+HYPERLINK(Tabla1[[#This Row],[PAG]])</f>
        <v/>
      </c>
      <c r="R1897" s="67"/>
      <c r="S1897" s="68"/>
      <c r="T1897" s="69"/>
      <c r="U1897" s="69"/>
      <c r="V1897" s="69"/>
      <c r="W1897" s="69"/>
      <c r="X1897" s="69"/>
      <c r="Y1897" s="35"/>
      <c r="Z1897" s="35" t="s">
        <v>65</v>
      </c>
      <c r="AA1897" s="36">
        <v>1</v>
      </c>
      <c r="AB1897" s="35" t="s">
        <v>27</v>
      </c>
      <c r="AC1897" s="35" t="str">
        <f>+IF(Tabla1[[#This Row],[STK]]="no","Sin STK", "STK disponible")</f>
        <v>STK disponible</v>
      </c>
      <c r="AD1897" s="35">
        <f>+I1897*J1897</f>
        <v>0</v>
      </c>
      <c r="AE1897" s="35">
        <f>+I1897*K1897</f>
        <v>0</v>
      </c>
      <c r="AF1897" s="36" t="e">
        <f>IF(Tabla1[[#This Row],[ref pack]]=1,Tabla1[[#This Row],[Pedido]],LCM(Tabla1[[#This Row],[MC VIEJO]],Tabla1[[#This Row],[Pedido]]))</f>
        <v>#N/A</v>
      </c>
      <c r="AG1897" s="36" t="e">
        <f>+VLOOKUP(Tabla1[[#This Row],[Artículo]],'.'!$B$2:$D$11481,3,)</f>
        <v>#N/A</v>
      </c>
      <c r="AH1897" s="37" t="str">
        <f>+IFERROR(SEARCH("pack",Tabla1[[#This Row],[PACK]]),"")</f>
        <v/>
      </c>
    </row>
    <row r="1898" spans="1:34" ht="24" customHeight="1" x14ac:dyDescent="0.2">
      <c r="A1898" s="50" t="s">
        <v>3495</v>
      </c>
      <c r="B1898" s="60" t="s">
        <v>23965</v>
      </c>
      <c r="C1898" s="61" t="s">
        <v>23966</v>
      </c>
      <c r="D1898" s="52" t="s">
        <v>9841</v>
      </c>
      <c r="E1898" s="53">
        <v>6071.63</v>
      </c>
      <c r="F1898" s="23" t="str">
        <f>+IFERROR(VLOOKUP(Tabla1[[#This Row],[Artículo]],'..'!$B$2:$D$569000,3,),"")</f>
        <v/>
      </c>
      <c r="G1898" s="24" t="e">
        <f>IF(H1898=AF1898,"", "Error MC")</f>
        <v>#N/A</v>
      </c>
      <c r="H1898" s="62"/>
      <c r="I1898" s="54">
        <f>+Tabla1[[#This Row],[MC]]*Tabla1[[#This Row],[Pedido]]*Tabla1[[#This Row],[PVC ]]</f>
        <v>0</v>
      </c>
      <c r="J1898" s="26">
        <v>0.21</v>
      </c>
      <c r="K1898" s="63"/>
      <c r="L1898" s="28" t="s">
        <v>17</v>
      </c>
      <c r="M1898" s="53">
        <v>10652.671</v>
      </c>
      <c r="N1898" s="64" t="str">
        <f>+IF(Tabla1[[#This Row],[F PMPI]]="SÍ","No","Sí")</f>
        <v>Sí</v>
      </c>
      <c r="O1898" s="65">
        <f>+Tabla1[[#This Row],[PVL]]*1.055</f>
        <v>11238.567905</v>
      </c>
      <c r="P1898" s="65">
        <f>+Tabla1[[#This Row],[PVL]]*1.43</f>
        <v>15233.319529999999</v>
      </c>
      <c r="Q1898" s="66" t="str">
        <f>+HYPERLINK(Tabla1[[#This Row],[PAG]])</f>
        <v/>
      </c>
      <c r="R1898" s="67"/>
      <c r="S1898" s="68"/>
      <c r="T1898" s="69"/>
      <c r="U1898" s="69"/>
      <c r="V1898" s="69"/>
      <c r="W1898" s="69"/>
      <c r="X1898" s="69"/>
      <c r="Y1898" s="35"/>
      <c r="Z1898" s="35" t="s">
        <v>65</v>
      </c>
      <c r="AA1898" s="36">
        <v>1</v>
      </c>
      <c r="AB1898" s="35" t="s">
        <v>27</v>
      </c>
      <c r="AC1898" s="35" t="str">
        <f>+IF(Tabla1[[#This Row],[STK]]="no","Sin STK", "STK disponible")</f>
        <v>STK disponible</v>
      </c>
      <c r="AD1898" s="35">
        <f>+I1898*J1898</f>
        <v>0</v>
      </c>
      <c r="AE1898" s="35">
        <f>+I1898*K1898</f>
        <v>0</v>
      </c>
      <c r="AF1898" s="36" t="e">
        <f>IF(Tabla1[[#This Row],[ref pack]]=1,Tabla1[[#This Row],[Pedido]],LCM(Tabla1[[#This Row],[MC VIEJO]],Tabla1[[#This Row],[Pedido]]))</f>
        <v>#N/A</v>
      </c>
      <c r="AG1898" s="36" t="e">
        <f>+VLOOKUP(Tabla1[[#This Row],[Artículo]],'.'!$B$2:$D$11481,3,)</f>
        <v>#N/A</v>
      </c>
      <c r="AH1898" s="37" t="str">
        <f>+IFERROR(SEARCH("pack",Tabla1[[#This Row],[PACK]]),"")</f>
        <v/>
      </c>
    </row>
    <row r="1899" spans="1:34" ht="24" customHeight="1" x14ac:dyDescent="0.2">
      <c r="A1899" s="50" t="s">
        <v>3495</v>
      </c>
      <c r="B1899" s="60" t="s">
        <v>3510</v>
      </c>
      <c r="C1899" s="61" t="s">
        <v>23967</v>
      </c>
      <c r="D1899" s="52" t="s">
        <v>9841</v>
      </c>
      <c r="E1899" s="53">
        <v>2955.38</v>
      </c>
      <c r="F1899" s="23" t="str">
        <f>+IFERROR(VLOOKUP(Tabla1[[#This Row],[Artículo]],'..'!$B$2:$D$569000,3,),"")</f>
        <v>MCx10</v>
      </c>
      <c r="G1899" s="24" t="str">
        <f>IF(H1899=AF1899,"", "Error MC")</f>
        <v>Error MC</v>
      </c>
      <c r="H1899" s="62"/>
      <c r="I1899" s="54">
        <f>+Tabla1[[#This Row],[MC]]*Tabla1[[#This Row],[Pedido]]*Tabla1[[#This Row],[PVC ]]</f>
        <v>0</v>
      </c>
      <c r="J1899" s="26">
        <v>0.21</v>
      </c>
      <c r="K1899" s="63"/>
      <c r="L1899" s="28" t="s">
        <v>17</v>
      </c>
      <c r="M1899" s="53">
        <v>5185.2129999999997</v>
      </c>
      <c r="N1899" s="64" t="str">
        <f>+IF(Tabla1[[#This Row],[F PMPI]]="SÍ","No","Sí")</f>
        <v>No</v>
      </c>
      <c r="O1899" s="65">
        <f>+Tabla1[[#This Row],[PVL]]*1.055</f>
        <v>5470.3997149999996</v>
      </c>
      <c r="P1899" s="65">
        <f>+Tabla1[[#This Row],[PVL]]*1.43</f>
        <v>7414.854589999999</v>
      </c>
      <c r="Q1899" s="66" t="str">
        <f>+HYPERLINK(Tabla1[[#This Row],[PAG]])</f>
        <v>https://todomusica.com.ar/encordados/3581-xl110.html</v>
      </c>
      <c r="R1899" s="67"/>
      <c r="S1899" s="68"/>
      <c r="T1899" s="69"/>
      <c r="U1899" s="69"/>
      <c r="V1899" s="69"/>
      <c r="W1899" s="69"/>
      <c r="X1899" s="69"/>
      <c r="Y1899" s="35"/>
      <c r="Z1899" s="35" t="s">
        <v>25853</v>
      </c>
      <c r="AA1899" s="36">
        <v>1</v>
      </c>
      <c r="AB1899" s="35" t="s">
        <v>9849</v>
      </c>
      <c r="AC1899" s="35" t="str">
        <f>+IF(Tabla1[[#This Row],[STK]]="no","Sin STK", "STK disponible")</f>
        <v>STK disponible</v>
      </c>
      <c r="AD1899" s="35">
        <f>+I1899*J1899</f>
        <v>0</v>
      </c>
      <c r="AE1899" s="35">
        <f>+I1899*K1899</f>
        <v>0</v>
      </c>
      <c r="AF1899" s="36">
        <f>IF(Tabla1[[#This Row],[ref pack]]=1,Tabla1[[#This Row],[Pedido]],LCM(Tabla1[[#This Row],[MC VIEJO]],Tabla1[[#This Row],[Pedido]]))</f>
        <v>10</v>
      </c>
      <c r="AG1899" s="36">
        <f>+VLOOKUP(Tabla1[[#This Row],[Artículo]],'.'!$B$2:$D$11481,3,)</f>
        <v>10</v>
      </c>
      <c r="AH1899" s="37" t="str">
        <f>+IFERROR(SEARCH("pack",Tabla1[[#This Row],[PACK]]),"")</f>
        <v/>
      </c>
    </row>
    <row r="1900" spans="1:34" ht="24" customHeight="1" x14ac:dyDescent="0.2">
      <c r="A1900" s="50" t="s">
        <v>3495</v>
      </c>
      <c r="B1900" s="60" t="s">
        <v>3512</v>
      </c>
      <c r="C1900" s="61" t="s">
        <v>23320</v>
      </c>
      <c r="D1900" s="52" t="s">
        <v>9841</v>
      </c>
      <c r="E1900" s="53">
        <v>2943.42</v>
      </c>
      <c r="F1900" s="23" t="str">
        <f>+IFERROR(VLOOKUP(Tabla1[[#This Row],[Artículo]],'..'!$B$2:$D$569000,3,),"")</f>
        <v>MCx10</v>
      </c>
      <c r="G1900" s="24" t="str">
        <f>IF(H1900=AF1900,"", "Error MC")</f>
        <v>Error MC</v>
      </c>
      <c r="H1900" s="62"/>
      <c r="I1900" s="54">
        <f>+Tabla1[[#This Row],[MC]]*Tabla1[[#This Row],[Pedido]]*Tabla1[[#This Row],[PVC ]]</f>
        <v>0</v>
      </c>
      <c r="J1900" s="26">
        <v>0.21</v>
      </c>
      <c r="K1900" s="63"/>
      <c r="L1900" s="28" t="s">
        <v>17</v>
      </c>
      <c r="M1900" s="53">
        <v>5164.232</v>
      </c>
      <c r="N1900" s="64" t="str">
        <f>+IF(Tabla1[[#This Row],[F PMPI]]="SÍ","No","Sí")</f>
        <v>No</v>
      </c>
      <c r="O1900" s="65">
        <f>+Tabla1[[#This Row],[PVL]]*1.055</f>
        <v>5448.26476</v>
      </c>
      <c r="P1900" s="65">
        <f>+Tabla1[[#This Row],[PVL]]*1.43</f>
        <v>7384.8517599999996</v>
      </c>
      <c r="Q1900" s="66" t="str">
        <f>+HYPERLINK(Tabla1[[#This Row],[PAG]])</f>
        <v>https://todomusica.com.ar/encordados/6972-xl220.html</v>
      </c>
      <c r="R1900" s="67"/>
      <c r="S1900" s="68"/>
      <c r="T1900" s="69"/>
      <c r="U1900" s="69"/>
      <c r="V1900" s="69"/>
      <c r="W1900" s="69"/>
      <c r="X1900" s="69"/>
      <c r="Y1900" s="35"/>
      <c r="Z1900" s="35" t="s">
        <v>25854</v>
      </c>
      <c r="AA1900" s="36">
        <v>1</v>
      </c>
      <c r="AB1900" s="35" t="s">
        <v>9849</v>
      </c>
      <c r="AC1900" s="35" t="str">
        <f>+IF(Tabla1[[#This Row],[STK]]="no","Sin STK", "STK disponible")</f>
        <v>STK disponible</v>
      </c>
      <c r="AD1900" s="35">
        <f>+I1900*J1900</f>
        <v>0</v>
      </c>
      <c r="AE1900" s="35">
        <f>+I1900*K1900</f>
        <v>0</v>
      </c>
      <c r="AF1900" s="36">
        <f>IF(Tabla1[[#This Row],[ref pack]]=1,Tabla1[[#This Row],[Pedido]],LCM(Tabla1[[#This Row],[MC VIEJO]],Tabla1[[#This Row],[Pedido]]))</f>
        <v>10</v>
      </c>
      <c r="AG1900" s="36">
        <f>+VLOOKUP(Tabla1[[#This Row],[Artículo]],'.'!$B$2:$D$11481,3,)</f>
        <v>10</v>
      </c>
      <c r="AH1900" s="37" t="str">
        <f>+IFERROR(SEARCH("pack",Tabla1[[#This Row],[PACK]]),"")</f>
        <v/>
      </c>
    </row>
    <row r="1901" spans="1:34" ht="24" customHeight="1" x14ac:dyDescent="0.2">
      <c r="A1901" s="50" t="s">
        <v>3495</v>
      </c>
      <c r="B1901" s="60" t="s">
        <v>3514</v>
      </c>
      <c r="C1901" s="61" t="s">
        <v>3515</v>
      </c>
      <c r="D1901" s="52" t="s">
        <v>9841</v>
      </c>
      <c r="E1901" s="53">
        <v>10761.86</v>
      </c>
      <c r="F1901" s="23" t="str">
        <f>+IFERROR(VLOOKUP(Tabla1[[#This Row],[Artículo]],'..'!$B$2:$D$569000,3,),"")</f>
        <v/>
      </c>
      <c r="G1901" s="24" t="str">
        <f>IF(H1901=AF1901,"", "Error MC")</f>
        <v>Error MC</v>
      </c>
      <c r="H1901" s="62"/>
      <c r="I1901" s="54">
        <f>+Tabla1[[#This Row],[MC]]*Tabla1[[#This Row],[Pedido]]*Tabla1[[#This Row],[PVC ]]</f>
        <v>0</v>
      </c>
      <c r="J1901" s="26">
        <v>0.21</v>
      </c>
      <c r="K1901" s="63"/>
      <c r="L1901" s="28" t="s">
        <v>17</v>
      </c>
      <c r="M1901" s="53">
        <v>18881.687000000002</v>
      </c>
      <c r="N1901" s="64" t="str">
        <f>+IF(Tabla1[[#This Row],[F PMPI]]="SÍ","No","Sí")</f>
        <v>No</v>
      </c>
      <c r="O1901" s="65">
        <f>+Tabla1[[#This Row],[PVL]]*1.055</f>
        <v>19920.179785</v>
      </c>
      <c r="P1901" s="65">
        <f>+Tabla1[[#This Row],[PVL]]*1.43</f>
        <v>27000.812410000002</v>
      </c>
      <c r="Q1901" s="66" t="str">
        <f>+HYPERLINK(Tabla1[[#This Row],[PAG]])</f>
        <v>https://todomusica.com.ar/encordados/2095-xl400.html</v>
      </c>
      <c r="R1901" s="67"/>
      <c r="S1901" s="68"/>
      <c r="T1901" s="69"/>
      <c r="U1901" s="69"/>
      <c r="V1901" s="69"/>
      <c r="W1901" s="69"/>
      <c r="X1901" s="69"/>
      <c r="Y1901" s="35"/>
      <c r="Z1901" s="35" t="s">
        <v>25855</v>
      </c>
      <c r="AA1901" s="36">
        <v>1</v>
      </c>
      <c r="AB1901" s="35" t="s">
        <v>9849</v>
      </c>
      <c r="AC1901" s="35" t="str">
        <f>+IF(Tabla1[[#This Row],[STK]]="no","Sin STK", "STK disponible")</f>
        <v>STK disponible</v>
      </c>
      <c r="AD1901" s="35">
        <f>+I1901*J1901</f>
        <v>0</v>
      </c>
      <c r="AE1901" s="35">
        <f>+I1901*K1901</f>
        <v>0</v>
      </c>
      <c r="AF1901" s="36">
        <f>IF(Tabla1[[#This Row],[ref pack]]=1,Tabla1[[#This Row],[Pedido]],LCM(Tabla1[[#This Row],[MC VIEJO]],Tabla1[[#This Row],[Pedido]]))</f>
        <v>1</v>
      </c>
      <c r="AG1901" s="36">
        <f>+VLOOKUP(Tabla1[[#This Row],[Artículo]],'.'!$B$2:$D$11481,3,)</f>
        <v>1</v>
      </c>
      <c r="AH1901" s="37" t="str">
        <f>+IFERROR(SEARCH("pack",Tabla1[[#This Row],[PACK]]),"")</f>
        <v/>
      </c>
    </row>
    <row r="1902" spans="1:34" ht="24" customHeight="1" x14ac:dyDescent="0.2">
      <c r="A1902" s="50" t="s">
        <v>3495</v>
      </c>
      <c r="B1902" s="60" t="s">
        <v>3516</v>
      </c>
      <c r="C1902" s="61" t="s">
        <v>23321</v>
      </c>
      <c r="D1902" s="52" t="s">
        <v>9841</v>
      </c>
      <c r="E1902" s="53">
        <v>1191.1199999999999</v>
      </c>
      <c r="F1902" s="23" t="str">
        <f>+IFERROR(VLOOKUP(Tabla1[[#This Row],[Artículo]],'..'!$B$2:$D$569000,3,),"")</f>
        <v>MCx10</v>
      </c>
      <c r="G1902" s="24" t="str">
        <f>IF(H1902=AF1902,"", "Error MC")</f>
        <v>Error MC</v>
      </c>
      <c r="H1902" s="62"/>
      <c r="I1902" s="54">
        <f>+Tabla1[[#This Row],[MC]]*Tabla1[[#This Row],[Pedido]]*Tabla1[[#This Row],[PVC ]]</f>
        <v>0</v>
      </c>
      <c r="J1902" s="26">
        <v>0.21</v>
      </c>
      <c r="K1902" s="63"/>
      <c r="L1902" s="28" t="s">
        <v>17</v>
      </c>
      <c r="M1902" s="53">
        <v>2089.8150000000001</v>
      </c>
      <c r="N1902" s="64" t="str">
        <f>+IF(Tabla1[[#This Row],[F PMPI]]="SÍ","No","Sí")</f>
        <v>No</v>
      </c>
      <c r="O1902" s="65">
        <f>+Tabla1[[#This Row],[PVL]]*1.055</f>
        <v>2204.754825</v>
      </c>
      <c r="P1902" s="65">
        <f>+Tabla1[[#This Row],[PVL]]*1.43</f>
        <v>2988.4354499999999</v>
      </c>
      <c r="Q1902" s="66" t="str">
        <f>+HYPERLINK(Tabla1[[#This Row],[PAG]])</f>
        <v>https://todomusica.com.ar/encordados/8085-enccharango-martin-blust-nylon.html</v>
      </c>
      <c r="R1902" s="67"/>
      <c r="S1902" s="68"/>
      <c r="T1902" s="69"/>
      <c r="U1902" s="69"/>
      <c r="V1902" s="69"/>
      <c r="W1902" s="69"/>
      <c r="X1902" s="69"/>
      <c r="Y1902" s="35"/>
      <c r="Z1902" s="35" t="s">
        <v>25856</v>
      </c>
      <c r="AA1902" s="36">
        <v>1</v>
      </c>
      <c r="AB1902" s="35" t="s">
        <v>9849</v>
      </c>
      <c r="AC1902" s="35" t="str">
        <f>+IF(Tabla1[[#This Row],[STK]]="no","Sin STK", "STK disponible")</f>
        <v>STK disponible</v>
      </c>
      <c r="AD1902" s="35">
        <f>+I1902*J1902</f>
        <v>0</v>
      </c>
      <c r="AE1902" s="35">
        <f>+I1902*K1902</f>
        <v>0</v>
      </c>
      <c r="AF1902" s="36">
        <f>IF(Tabla1[[#This Row],[ref pack]]=1,Tabla1[[#This Row],[Pedido]],LCM(Tabla1[[#This Row],[MC VIEJO]],Tabla1[[#This Row],[Pedido]]))</f>
        <v>10</v>
      </c>
      <c r="AG1902" s="36">
        <f>+VLOOKUP(Tabla1[[#This Row],[Artículo]],'.'!$B$2:$D$11481,3,)</f>
        <v>10</v>
      </c>
      <c r="AH1902" s="37" t="str">
        <f>+IFERROR(SEARCH("pack",Tabla1[[#This Row],[PACK]]),"")</f>
        <v/>
      </c>
    </row>
    <row r="1903" spans="1:34" ht="24" customHeight="1" x14ac:dyDescent="0.2">
      <c r="A1903" s="50" t="s">
        <v>3518</v>
      </c>
      <c r="B1903" s="60" t="s">
        <v>3519</v>
      </c>
      <c r="C1903" s="61" t="s">
        <v>3520</v>
      </c>
      <c r="D1903" s="52" t="s">
        <v>27</v>
      </c>
      <c r="E1903" s="53">
        <v>75737.48</v>
      </c>
      <c r="F1903" s="23" t="str">
        <f>+IFERROR(VLOOKUP(Tabla1[[#This Row],[Artículo]],'..'!$B$2:$D$569000,3,),"")</f>
        <v/>
      </c>
      <c r="G1903" s="24" t="str">
        <f>IF(H1903=AF1903,"", "Error MC")</f>
        <v>Error MC</v>
      </c>
      <c r="H1903" s="62"/>
      <c r="I1903" s="54">
        <f>+Tabla1[[#This Row],[MC]]*Tabla1[[#This Row],[Pedido]]*Tabla1[[#This Row],[PVC ]]</f>
        <v>0</v>
      </c>
      <c r="J1903" s="26">
        <v>0.21</v>
      </c>
      <c r="K1903" s="63"/>
      <c r="L1903" s="28" t="s">
        <v>31</v>
      </c>
      <c r="M1903" s="53">
        <v>128299.289</v>
      </c>
      <c r="N1903" s="64" t="str">
        <f>+IF(Tabla1[[#This Row],[F PMPI]]="SÍ","No","Sí")</f>
        <v>No</v>
      </c>
      <c r="O1903" s="65">
        <f>+Tabla1[[#This Row],[PVL]]*1.055</f>
        <v>135355.74989499999</v>
      </c>
      <c r="P1903" s="65">
        <f>+Tabla1[[#This Row],[PVL]]*1.43</f>
        <v>183467.98327</v>
      </c>
      <c r="Q1903" s="66" t="str">
        <f>+HYPERLINK(Tabla1[[#This Row],[PAG]])</f>
        <v>https://todomusica.com.ar/amplficadores-de-guitarra/8436-amp-guit-10w-rms-parlant.html</v>
      </c>
      <c r="R1903" s="67"/>
      <c r="S1903" s="68"/>
      <c r="T1903" s="69"/>
      <c r="U1903" s="69"/>
      <c r="V1903" s="69"/>
      <c r="W1903" s="69"/>
      <c r="X1903" s="69"/>
      <c r="Y1903" s="35"/>
      <c r="Z1903" s="35" t="s">
        <v>25857</v>
      </c>
      <c r="AA1903" s="36">
        <v>1</v>
      </c>
      <c r="AB1903" s="35" t="s">
        <v>9849</v>
      </c>
      <c r="AC1903" s="35" t="str">
        <f>+IF(Tabla1[[#This Row],[STK]]="no","Sin STK", "STK disponible")</f>
        <v>Sin STK</v>
      </c>
      <c r="AD1903" s="35">
        <f>+I1903*J1903</f>
        <v>0</v>
      </c>
      <c r="AE1903" s="35">
        <f>+I1903*K1903</f>
        <v>0</v>
      </c>
      <c r="AF1903" s="36">
        <f>IF(Tabla1[[#This Row],[ref pack]]=1,Tabla1[[#This Row],[Pedido]],LCM(Tabla1[[#This Row],[MC VIEJO]],Tabla1[[#This Row],[Pedido]]))</f>
        <v>1</v>
      </c>
      <c r="AG1903" s="36">
        <f>+VLOOKUP(Tabla1[[#This Row],[Artículo]],'.'!$B$2:$D$11481,3,)</f>
        <v>1</v>
      </c>
      <c r="AH1903" s="37" t="str">
        <f>+IFERROR(SEARCH("pack",Tabla1[[#This Row],[PACK]]),"")</f>
        <v/>
      </c>
    </row>
    <row r="1904" spans="1:34" ht="24" customHeight="1" x14ac:dyDescent="0.2">
      <c r="A1904" s="50" t="s">
        <v>3518</v>
      </c>
      <c r="B1904" s="60" t="s">
        <v>3521</v>
      </c>
      <c r="C1904" s="61" t="s">
        <v>3522</v>
      </c>
      <c r="D1904" s="52" t="s">
        <v>27</v>
      </c>
      <c r="E1904" s="53">
        <v>154805.07</v>
      </c>
      <c r="F1904" s="23" t="str">
        <f>+IFERROR(VLOOKUP(Tabla1[[#This Row],[Artículo]],'..'!$B$2:$D$569000,3,),"")</f>
        <v/>
      </c>
      <c r="G1904" s="24" t="str">
        <f>IF(H1904=AF1904,"", "Error MC")</f>
        <v>Error MC</v>
      </c>
      <c r="H1904" s="62"/>
      <c r="I1904" s="54">
        <f>+Tabla1[[#This Row],[MC]]*Tabla1[[#This Row],[Pedido]]*Tabla1[[#This Row],[PVC ]]</f>
        <v>0</v>
      </c>
      <c r="J1904" s="26">
        <v>0.21</v>
      </c>
      <c r="K1904" s="63"/>
      <c r="L1904" s="28" t="s">
        <v>31</v>
      </c>
      <c r="M1904" s="53">
        <v>262239.79100000003</v>
      </c>
      <c r="N1904" s="64" t="str">
        <f>+IF(Tabla1[[#This Row],[F PMPI]]="SÍ","No","Sí")</f>
        <v>No</v>
      </c>
      <c r="O1904" s="65">
        <f>+Tabla1[[#This Row],[PVL]]*1.055</f>
        <v>276662.979505</v>
      </c>
      <c r="P1904" s="65">
        <f>+Tabla1[[#This Row],[PVL]]*1.43</f>
        <v>375002.90113000001</v>
      </c>
      <c r="Q1904" s="66" t="str">
        <f>+HYPERLINK(Tabla1[[#This Row],[PAG]])</f>
        <v>https://todomusica.com.ar/amplficadores-de-guitarra/8292-6x60r-amp-guit-60w-rms-c-rev.html</v>
      </c>
      <c r="R1904" s="67"/>
      <c r="S1904" s="68"/>
      <c r="T1904" s="69"/>
      <c r="U1904" s="69"/>
      <c r="V1904" s="69"/>
      <c r="W1904" s="69"/>
      <c r="X1904" s="69"/>
      <c r="Y1904" s="35"/>
      <c r="Z1904" s="35" t="s">
        <v>25858</v>
      </c>
      <c r="AA1904" s="36">
        <v>1</v>
      </c>
      <c r="AB1904" s="35" t="s">
        <v>9849</v>
      </c>
      <c r="AC1904" s="35" t="str">
        <f>+IF(Tabla1[[#This Row],[STK]]="no","Sin STK", "STK disponible")</f>
        <v>Sin STK</v>
      </c>
      <c r="AD1904" s="35">
        <f>+I1904*J1904</f>
        <v>0</v>
      </c>
      <c r="AE1904" s="35">
        <f>+I1904*K1904</f>
        <v>0</v>
      </c>
      <c r="AF1904" s="36">
        <f>IF(Tabla1[[#This Row],[ref pack]]=1,Tabla1[[#This Row],[Pedido]],LCM(Tabla1[[#This Row],[MC VIEJO]],Tabla1[[#This Row],[Pedido]]))</f>
        <v>1</v>
      </c>
      <c r="AG1904" s="36">
        <f>+VLOOKUP(Tabla1[[#This Row],[Artículo]],'.'!$B$2:$D$11481,3,)</f>
        <v>1</v>
      </c>
      <c r="AH1904" s="37" t="str">
        <f>+IFERROR(SEARCH("pack",Tabla1[[#This Row],[PACK]]),"")</f>
        <v/>
      </c>
    </row>
    <row r="1905" spans="1:34" ht="24" customHeight="1" x14ac:dyDescent="0.2">
      <c r="A1905" s="50" t="s">
        <v>3518</v>
      </c>
      <c r="B1905" s="60" t="s">
        <v>3523</v>
      </c>
      <c r="C1905" s="61" t="s">
        <v>3522</v>
      </c>
      <c r="D1905" s="52" t="s">
        <v>27</v>
      </c>
      <c r="E1905" s="53">
        <v>156543.13</v>
      </c>
      <c r="F1905" s="23" t="str">
        <f>+IFERROR(VLOOKUP(Tabla1[[#This Row],[Artículo]],'..'!$B$2:$D$569000,3,),"")</f>
        <v/>
      </c>
      <c r="G1905" s="24" t="str">
        <f>IF(H1905=AF1905,"", "Error MC")</f>
        <v>Error MC</v>
      </c>
      <c r="H1905" s="62"/>
      <c r="I1905" s="54">
        <f>+Tabla1[[#This Row],[MC]]*Tabla1[[#This Row],[Pedido]]*Tabla1[[#This Row],[PVC ]]</f>
        <v>0</v>
      </c>
      <c r="J1905" s="26">
        <v>0.21</v>
      </c>
      <c r="K1905" s="63"/>
      <c r="L1905" s="28" t="s">
        <v>31</v>
      </c>
      <c r="M1905" s="53">
        <v>265184.06</v>
      </c>
      <c r="N1905" s="64" t="str">
        <f>+IF(Tabla1[[#This Row],[F PMPI]]="SÍ","No","Sí")</f>
        <v>No</v>
      </c>
      <c r="O1905" s="65">
        <f>+Tabla1[[#This Row],[PVL]]*1.055</f>
        <v>279769.18329999998</v>
      </c>
      <c r="P1905" s="65">
        <f>+Tabla1[[#This Row],[PVL]]*1.43</f>
        <v>379213.2058</v>
      </c>
      <c r="Q1905" s="66" t="str">
        <f>+HYPERLINK(Tabla1[[#This Row],[PAG]])</f>
        <v>https://todomusica.com.ar/amplficadores-de-guitarra/8291-lynxml60r-amp-guit-60-w-rms-c-rev.html</v>
      </c>
      <c r="R1905" s="67"/>
      <c r="S1905" s="68"/>
      <c r="T1905" s="69"/>
      <c r="U1905" s="69"/>
      <c r="V1905" s="69"/>
      <c r="W1905" s="69"/>
      <c r="X1905" s="69"/>
      <c r="Y1905" s="35"/>
      <c r="Z1905" s="35" t="s">
        <v>25859</v>
      </c>
      <c r="AA1905" s="36">
        <v>1</v>
      </c>
      <c r="AB1905" s="35" t="s">
        <v>9849</v>
      </c>
      <c r="AC1905" s="35" t="str">
        <f>+IF(Tabla1[[#This Row],[STK]]="no","Sin STK", "STK disponible")</f>
        <v>Sin STK</v>
      </c>
      <c r="AD1905" s="35">
        <f>+I1905*J1905</f>
        <v>0</v>
      </c>
      <c r="AE1905" s="35">
        <f>+I1905*K1905</f>
        <v>0</v>
      </c>
      <c r="AF1905" s="36">
        <f>IF(Tabla1[[#This Row],[ref pack]]=1,Tabla1[[#This Row],[Pedido]],LCM(Tabla1[[#This Row],[MC VIEJO]],Tabla1[[#This Row],[Pedido]]))</f>
        <v>1</v>
      </c>
      <c r="AG1905" s="36">
        <f>+VLOOKUP(Tabla1[[#This Row],[Artículo]],'.'!$B$2:$D$11481,3,)</f>
        <v>1</v>
      </c>
      <c r="AH1905" s="37" t="str">
        <f>+IFERROR(SEARCH("pack",Tabla1[[#This Row],[PACK]]),"")</f>
        <v/>
      </c>
    </row>
    <row r="1906" spans="1:34" ht="24" customHeight="1" x14ac:dyDescent="0.2">
      <c r="A1906" s="50" t="s">
        <v>3524</v>
      </c>
      <c r="B1906" s="60" t="s">
        <v>3525</v>
      </c>
      <c r="C1906" s="61" t="s">
        <v>3526</v>
      </c>
      <c r="D1906" s="52" t="s">
        <v>9841</v>
      </c>
      <c r="E1906" s="53">
        <v>67700.850000000006</v>
      </c>
      <c r="F1906" s="23" t="str">
        <f>+IFERROR(VLOOKUP(Tabla1[[#This Row],[Artículo]],'..'!$B$2:$D$569000,3,),"")</f>
        <v/>
      </c>
      <c r="G1906" s="24" t="str">
        <f>IF(H1906=AF1906,"", "Error MC")</f>
        <v>Error MC</v>
      </c>
      <c r="H1906" s="62"/>
      <c r="I1906" s="54">
        <f>+Tabla1[[#This Row],[MC]]*Tabla1[[#This Row],[Pedido]]*Tabla1[[#This Row],[PVC ]]</f>
        <v>0</v>
      </c>
      <c r="J1906" s="26">
        <v>0.105</v>
      </c>
      <c r="K1906" s="63"/>
      <c r="L1906" s="28" t="s">
        <v>31</v>
      </c>
      <c r="M1906" s="53">
        <v>104733.215</v>
      </c>
      <c r="N1906" s="64" t="str">
        <f>+IF(Tabla1[[#This Row],[F PMPI]]="SÍ","No","Sí")</f>
        <v>No</v>
      </c>
      <c r="O1906" s="65">
        <f>+Tabla1[[#This Row],[PVL]]*1.055</f>
        <v>110493.54182499999</v>
      </c>
      <c r="P1906" s="65">
        <f>+Tabla1[[#This Row],[PVL]]*1.43</f>
        <v>149768.49745</v>
      </c>
      <c r="Q1906" s="66" t="str">
        <f>+HYPERLINK(Tabla1[[#This Row],[PAG]])</f>
        <v>https://todomusica.com.ar/pedales/2518-acoustikar.html</v>
      </c>
      <c r="R1906" s="67"/>
      <c r="S1906" s="68"/>
      <c r="T1906" s="69"/>
      <c r="U1906" s="69"/>
      <c r="V1906" s="69"/>
      <c r="W1906" s="69"/>
      <c r="X1906" s="69"/>
      <c r="Y1906" s="35"/>
      <c r="Z1906" s="35" t="s">
        <v>25860</v>
      </c>
      <c r="AA1906" s="36">
        <v>1</v>
      </c>
      <c r="AB1906" s="35" t="s">
        <v>9849</v>
      </c>
      <c r="AC1906" s="35" t="str">
        <f>+IF(Tabla1[[#This Row],[STK]]="no","Sin STK", "STK disponible")</f>
        <v>STK disponible</v>
      </c>
      <c r="AD1906" s="35">
        <f>+I1906*J1906</f>
        <v>0</v>
      </c>
      <c r="AE1906" s="35">
        <f>+I1906*K1906</f>
        <v>0</v>
      </c>
      <c r="AF1906" s="36">
        <f>IF(Tabla1[[#This Row],[ref pack]]=1,Tabla1[[#This Row],[Pedido]],LCM(Tabla1[[#This Row],[MC VIEJO]],Tabla1[[#This Row],[Pedido]]))</f>
        <v>1</v>
      </c>
      <c r="AG1906" s="36">
        <f>+VLOOKUP(Tabla1[[#This Row],[Artículo]],'.'!$B$2:$D$11481,3,)</f>
        <v>1</v>
      </c>
      <c r="AH1906" s="37" t="str">
        <f>+IFERROR(SEARCH("pack",Tabla1[[#This Row],[PACK]]),"")</f>
        <v/>
      </c>
    </row>
    <row r="1907" spans="1:34" ht="24" customHeight="1" x14ac:dyDescent="0.2">
      <c r="A1907" s="50" t="s">
        <v>3524</v>
      </c>
      <c r="B1907" s="60" t="s">
        <v>3527</v>
      </c>
      <c r="C1907" s="61" t="s">
        <v>3528</v>
      </c>
      <c r="D1907" s="52" t="s">
        <v>9841</v>
      </c>
      <c r="E1907" s="53">
        <v>3395.02</v>
      </c>
      <c r="F1907" s="23" t="str">
        <f>+IFERROR(VLOOKUP(Tabla1[[#This Row],[Artículo]],'..'!$B$2:$D$569000,3,),"")</f>
        <v/>
      </c>
      <c r="G1907" s="24" t="str">
        <f>IF(H1907=AF1907,"", "Error MC")</f>
        <v>Error MC</v>
      </c>
      <c r="H1907" s="62"/>
      <c r="I1907" s="54">
        <f>+Tabla1[[#This Row],[MC]]*Tabla1[[#This Row],[Pedido]]*Tabla1[[#This Row],[PVC ]]</f>
        <v>0</v>
      </c>
      <c r="J1907" s="26">
        <v>0.21</v>
      </c>
      <c r="K1907" s="63"/>
      <c r="L1907" s="28" t="s">
        <v>31</v>
      </c>
      <c r="M1907" s="53">
        <v>5751.1660000000002</v>
      </c>
      <c r="N1907" s="64" t="str">
        <f>+IF(Tabla1[[#This Row],[F PMPI]]="SÍ","No","Sí")</f>
        <v>No</v>
      </c>
      <c r="O1907" s="65">
        <f>+Tabla1[[#This Row],[PVL]]*1.055</f>
        <v>6067.4801299999999</v>
      </c>
      <c r="P1907" s="65">
        <f>+Tabla1[[#This Row],[PVL]]*1.43</f>
        <v>8224.1673800000008</v>
      </c>
      <c r="Q1907" s="66" t="str">
        <f>+HYPERLINK(Tabla1[[#This Row],[PAG]])</f>
        <v>https://todomusica.com.ar/accesorios-de-pedales/7497-2-inches-patch-cable.html</v>
      </c>
      <c r="R1907" s="67"/>
      <c r="S1907" s="68"/>
      <c r="T1907" s="69"/>
      <c r="U1907" s="69"/>
      <c r="V1907" s="69"/>
      <c r="W1907" s="69"/>
      <c r="X1907" s="69"/>
      <c r="Y1907" s="35"/>
      <c r="Z1907" s="35" t="s">
        <v>25861</v>
      </c>
      <c r="AA1907" s="36">
        <v>1</v>
      </c>
      <c r="AB1907" s="35" t="s">
        <v>9849</v>
      </c>
      <c r="AC1907" s="35" t="str">
        <f>+IF(Tabla1[[#This Row],[STK]]="no","Sin STK", "STK disponible")</f>
        <v>STK disponible</v>
      </c>
      <c r="AD1907" s="35">
        <f>+I1907*J1907</f>
        <v>0</v>
      </c>
      <c r="AE1907" s="35">
        <f>+I1907*K1907</f>
        <v>0</v>
      </c>
      <c r="AF1907" s="36">
        <f>IF(Tabla1[[#This Row],[ref pack]]=1,Tabla1[[#This Row],[Pedido]],LCM(Tabla1[[#This Row],[MC VIEJO]],Tabla1[[#This Row],[Pedido]]))</f>
        <v>1</v>
      </c>
      <c r="AG1907" s="36">
        <f>+VLOOKUP(Tabla1[[#This Row],[Artículo]],'.'!$B$2:$D$11481,3,)</f>
        <v>1</v>
      </c>
      <c r="AH1907" s="37" t="str">
        <f>+IFERROR(SEARCH("pack",Tabla1[[#This Row],[PACK]]),"")</f>
        <v/>
      </c>
    </row>
    <row r="1908" spans="1:34" ht="24" customHeight="1" x14ac:dyDescent="0.2">
      <c r="A1908" s="50" t="s">
        <v>3524</v>
      </c>
      <c r="B1908" s="60" t="s">
        <v>3529</v>
      </c>
      <c r="C1908" s="61" t="s">
        <v>3530</v>
      </c>
      <c r="D1908" s="52" t="s">
        <v>9841</v>
      </c>
      <c r="E1908" s="53">
        <v>3656.57</v>
      </c>
      <c r="F1908" s="23" t="str">
        <f>+IFERROR(VLOOKUP(Tabla1[[#This Row],[Artículo]],'..'!$B$2:$D$569000,3,),"")</f>
        <v/>
      </c>
      <c r="G1908" s="24" t="str">
        <f>IF(H1908=AF1908,"", "Error MC")</f>
        <v>Error MC</v>
      </c>
      <c r="H1908" s="62"/>
      <c r="I1908" s="54">
        <f>+Tabla1[[#This Row],[MC]]*Tabla1[[#This Row],[Pedido]]*Tabla1[[#This Row],[PVC ]]</f>
        <v>0</v>
      </c>
      <c r="J1908" s="26">
        <v>0.21</v>
      </c>
      <c r="K1908" s="63"/>
      <c r="L1908" s="28" t="s">
        <v>31</v>
      </c>
      <c r="M1908" s="53">
        <v>6194.232</v>
      </c>
      <c r="N1908" s="64" t="str">
        <f>+IF(Tabla1[[#This Row],[F PMPI]]="SÍ","No","Sí")</f>
        <v>No</v>
      </c>
      <c r="O1908" s="65">
        <f>+Tabla1[[#This Row],[PVL]]*1.055</f>
        <v>6534.9147599999997</v>
      </c>
      <c r="P1908" s="65">
        <f>+Tabla1[[#This Row],[PVL]]*1.43</f>
        <v>8857.7517599999992</v>
      </c>
      <c r="Q1908" s="66" t="str">
        <f>+HYPERLINK(Tabla1[[#This Row],[PAG]])</f>
        <v>https://todomusica.com.ar/accesorios-de-pedales/7498-4-inches-patch-cable.html</v>
      </c>
      <c r="R1908" s="67"/>
      <c r="S1908" s="68"/>
      <c r="T1908" s="69"/>
      <c r="U1908" s="69"/>
      <c r="V1908" s="69"/>
      <c r="W1908" s="69"/>
      <c r="X1908" s="69"/>
      <c r="Y1908" s="35"/>
      <c r="Z1908" s="35" t="s">
        <v>25862</v>
      </c>
      <c r="AA1908" s="36">
        <v>1</v>
      </c>
      <c r="AB1908" s="35" t="s">
        <v>9849</v>
      </c>
      <c r="AC1908" s="35" t="str">
        <f>+IF(Tabla1[[#This Row],[STK]]="no","Sin STK", "STK disponible")</f>
        <v>STK disponible</v>
      </c>
      <c r="AD1908" s="35">
        <f>+I1908*J1908</f>
        <v>0</v>
      </c>
      <c r="AE1908" s="35">
        <f>+I1908*K1908</f>
        <v>0</v>
      </c>
      <c r="AF1908" s="36">
        <f>IF(Tabla1[[#This Row],[ref pack]]=1,Tabla1[[#This Row],[Pedido]],LCM(Tabla1[[#This Row],[MC VIEJO]],Tabla1[[#This Row],[Pedido]]))</f>
        <v>1</v>
      </c>
      <c r="AG1908" s="36">
        <f>+VLOOKUP(Tabla1[[#This Row],[Artículo]],'.'!$B$2:$D$11481,3,)</f>
        <v>1</v>
      </c>
      <c r="AH1908" s="37" t="str">
        <f>+IFERROR(SEARCH("pack",Tabla1[[#This Row],[PACK]]),"")</f>
        <v/>
      </c>
    </row>
    <row r="1909" spans="1:34" ht="24" customHeight="1" x14ac:dyDescent="0.2">
      <c r="A1909" s="50" t="s">
        <v>3524</v>
      </c>
      <c r="B1909" s="60" t="s">
        <v>3531</v>
      </c>
      <c r="C1909" s="61" t="s">
        <v>3532</v>
      </c>
      <c r="D1909" s="52" t="s">
        <v>9841</v>
      </c>
      <c r="E1909" s="53">
        <v>3917.96</v>
      </c>
      <c r="F1909" s="23" t="str">
        <f>+IFERROR(VLOOKUP(Tabla1[[#This Row],[Artículo]],'..'!$B$2:$D$569000,3,),"")</f>
        <v/>
      </c>
      <c r="G1909" s="24" t="str">
        <f>IF(H1909=AF1909,"", "Error MC")</f>
        <v>Error MC</v>
      </c>
      <c r="H1909" s="62"/>
      <c r="I1909" s="54">
        <f>+Tabla1[[#This Row],[MC]]*Tabla1[[#This Row],[Pedido]]*Tabla1[[#This Row],[PVC ]]</f>
        <v>0</v>
      </c>
      <c r="J1909" s="26">
        <v>0.21</v>
      </c>
      <c r="K1909" s="63"/>
      <c r="L1909" s="28" t="s">
        <v>31</v>
      </c>
      <c r="M1909" s="53">
        <v>6637.0190000000002</v>
      </c>
      <c r="N1909" s="64" t="str">
        <f>+IF(Tabla1[[#This Row],[F PMPI]]="SÍ","No","Sí")</f>
        <v>No</v>
      </c>
      <c r="O1909" s="65">
        <f>+Tabla1[[#This Row],[PVL]]*1.055</f>
        <v>7002.0550450000001</v>
      </c>
      <c r="P1909" s="65">
        <f>+Tabla1[[#This Row],[PVL]]*1.43</f>
        <v>9490.9371699999992</v>
      </c>
      <c r="Q1909" s="66" t="str">
        <f>+HYPERLINK(Tabla1[[#This Row],[PAG]])</f>
        <v>https://todomusica.com.ar/accesorios-de-pedales/7499-6-inches-patch-cable.html</v>
      </c>
      <c r="R1909" s="67"/>
      <c r="S1909" s="68"/>
      <c r="T1909" s="69"/>
      <c r="U1909" s="69"/>
      <c r="V1909" s="69"/>
      <c r="W1909" s="69"/>
      <c r="X1909" s="69"/>
      <c r="Y1909" s="35"/>
      <c r="Z1909" s="35" t="s">
        <v>25863</v>
      </c>
      <c r="AA1909" s="36">
        <v>1</v>
      </c>
      <c r="AB1909" s="35" t="s">
        <v>9849</v>
      </c>
      <c r="AC1909" s="35" t="str">
        <f>+IF(Tabla1[[#This Row],[STK]]="no","Sin STK", "STK disponible")</f>
        <v>STK disponible</v>
      </c>
      <c r="AD1909" s="35">
        <f>+I1909*J1909</f>
        <v>0</v>
      </c>
      <c r="AE1909" s="35">
        <f>+I1909*K1909</f>
        <v>0</v>
      </c>
      <c r="AF1909" s="36">
        <f>IF(Tabla1[[#This Row],[ref pack]]=1,Tabla1[[#This Row],[Pedido]],LCM(Tabla1[[#This Row],[MC VIEJO]],Tabla1[[#This Row],[Pedido]]))</f>
        <v>1</v>
      </c>
      <c r="AG1909" s="36">
        <f>+VLOOKUP(Tabla1[[#This Row],[Artículo]],'.'!$B$2:$D$11481,3,)</f>
        <v>1</v>
      </c>
      <c r="AH1909" s="37" t="str">
        <f>+IFERROR(SEARCH("pack",Tabla1[[#This Row],[PACK]]),"")</f>
        <v/>
      </c>
    </row>
    <row r="1910" spans="1:34" ht="24" customHeight="1" x14ac:dyDescent="0.2">
      <c r="A1910" s="50" t="s">
        <v>3524</v>
      </c>
      <c r="B1910" s="60" t="s">
        <v>3533</v>
      </c>
      <c r="C1910" s="61" t="s">
        <v>3534</v>
      </c>
      <c r="D1910" s="52" t="s">
        <v>9841</v>
      </c>
      <c r="E1910" s="53">
        <v>4179.1899999999996</v>
      </c>
      <c r="F1910" s="23" t="str">
        <f>+IFERROR(VLOOKUP(Tabla1[[#This Row],[Artículo]],'..'!$B$2:$D$569000,3,),"")</f>
        <v/>
      </c>
      <c r="G1910" s="24" t="str">
        <f>IF(H1910=AF1910,"", "Error MC")</f>
        <v>Error MC</v>
      </c>
      <c r="H1910" s="62"/>
      <c r="I1910" s="54">
        <f>+Tabla1[[#This Row],[MC]]*Tabla1[[#This Row],[Pedido]]*Tabla1[[#This Row],[PVC ]]</f>
        <v>0</v>
      </c>
      <c r="J1910" s="26">
        <v>0.21</v>
      </c>
      <c r="K1910" s="63"/>
      <c r="L1910" s="28" t="s">
        <v>31</v>
      </c>
      <c r="M1910" s="53">
        <v>7079.5529999999999</v>
      </c>
      <c r="N1910" s="64" t="str">
        <f>+IF(Tabla1[[#This Row],[F PMPI]]="SÍ","No","Sí")</f>
        <v>No</v>
      </c>
      <c r="O1910" s="65">
        <f>+Tabla1[[#This Row],[PVL]]*1.055</f>
        <v>7468.9284149999994</v>
      </c>
      <c r="P1910" s="65">
        <f>+Tabla1[[#This Row],[PVL]]*1.43</f>
        <v>10123.76079</v>
      </c>
      <c r="Q1910" s="66" t="str">
        <f>+HYPERLINK(Tabla1[[#This Row],[PAG]])</f>
        <v>https://todomusica.com.ar/accesorios-de-pedales/7500-8-inches-patch-cable.html</v>
      </c>
      <c r="R1910" s="67"/>
      <c r="S1910" s="68"/>
      <c r="T1910" s="69"/>
      <c r="U1910" s="69"/>
      <c r="V1910" s="69"/>
      <c r="W1910" s="69"/>
      <c r="X1910" s="69"/>
      <c r="Y1910" s="35"/>
      <c r="Z1910" s="35" t="s">
        <v>25864</v>
      </c>
      <c r="AA1910" s="36">
        <v>1</v>
      </c>
      <c r="AB1910" s="35" t="s">
        <v>9849</v>
      </c>
      <c r="AC1910" s="35" t="str">
        <f>+IF(Tabla1[[#This Row],[STK]]="no","Sin STK", "STK disponible")</f>
        <v>STK disponible</v>
      </c>
      <c r="AD1910" s="35">
        <f>+I1910*J1910</f>
        <v>0</v>
      </c>
      <c r="AE1910" s="35">
        <f>+I1910*K1910</f>
        <v>0</v>
      </c>
      <c r="AF1910" s="36">
        <f>IF(Tabla1[[#This Row],[ref pack]]=1,Tabla1[[#This Row],[Pedido]],LCM(Tabla1[[#This Row],[MC VIEJO]],Tabla1[[#This Row],[Pedido]]))</f>
        <v>1</v>
      </c>
      <c r="AG1910" s="36">
        <f>+VLOOKUP(Tabla1[[#This Row],[Artículo]],'.'!$B$2:$D$11481,3,)</f>
        <v>1</v>
      </c>
      <c r="AH1910" s="37" t="str">
        <f>+IFERROR(SEARCH("pack",Tabla1[[#This Row],[PACK]]),"")</f>
        <v/>
      </c>
    </row>
    <row r="1911" spans="1:34" ht="24" customHeight="1" x14ac:dyDescent="0.2">
      <c r="A1911" s="50" t="s">
        <v>3524</v>
      </c>
      <c r="B1911" s="60" t="s">
        <v>3535</v>
      </c>
      <c r="C1911" s="61" t="s">
        <v>3536</v>
      </c>
      <c r="D1911" s="52" t="s">
        <v>27</v>
      </c>
      <c r="E1911" s="53">
        <v>57903.9</v>
      </c>
      <c r="F1911" s="23" t="str">
        <f>+IFERROR(VLOOKUP(Tabla1[[#This Row],[Artículo]],'..'!$B$2:$D$569000,3,),"")</f>
        <v/>
      </c>
      <c r="G1911" s="24" t="str">
        <f>IF(H1911=AF1911,"", "Error MC")</f>
        <v>Error MC</v>
      </c>
      <c r="H1911" s="62"/>
      <c r="I1911" s="54">
        <f>+Tabla1[[#This Row],[MC]]*Tabla1[[#This Row],[Pedido]]*Tabla1[[#This Row],[PVC ]]</f>
        <v>0</v>
      </c>
      <c r="J1911" s="26">
        <v>0.105</v>
      </c>
      <c r="K1911" s="63"/>
      <c r="L1911" s="28" t="s">
        <v>31</v>
      </c>
      <c r="M1911" s="53">
        <v>89577.332999999999</v>
      </c>
      <c r="N1911" s="64" t="str">
        <f>+IF(Tabla1[[#This Row],[F PMPI]]="SÍ","No","Sí")</f>
        <v>No</v>
      </c>
      <c r="O1911" s="65">
        <f>+Tabla1[[#This Row],[PVL]]*1.055</f>
        <v>94504.086314999993</v>
      </c>
      <c r="P1911" s="65">
        <f>+Tabla1[[#This Row],[PVL]]*1.43</f>
        <v>128095.58618999999</v>
      </c>
      <c r="Q1911" s="66" t="str">
        <f>+HYPERLINK(Tabla1[[#This Row],[PAG]])</f>
        <v>https://todomusica.com.ar/pedales/8348-pedal-headphone-amplifier.html</v>
      </c>
      <c r="R1911" s="67"/>
      <c r="S1911" s="68"/>
      <c r="T1911" s="69"/>
      <c r="U1911" s="69"/>
      <c r="V1911" s="69"/>
      <c r="W1911" s="69"/>
      <c r="X1911" s="69"/>
      <c r="Y1911" s="35"/>
      <c r="Z1911" s="35" t="s">
        <v>25865</v>
      </c>
      <c r="AA1911" s="36">
        <v>1</v>
      </c>
      <c r="AB1911" s="35" t="s">
        <v>9849</v>
      </c>
      <c r="AC1911" s="35" t="str">
        <f>+IF(Tabla1[[#This Row],[STK]]="no","Sin STK", "STK disponible")</f>
        <v>Sin STK</v>
      </c>
      <c r="AD1911" s="35">
        <f>+I1911*J1911</f>
        <v>0</v>
      </c>
      <c r="AE1911" s="35">
        <f>+I1911*K1911</f>
        <v>0</v>
      </c>
      <c r="AF1911" s="36">
        <f>IF(Tabla1[[#This Row],[ref pack]]=1,Tabla1[[#This Row],[Pedido]],LCM(Tabla1[[#This Row],[MC VIEJO]],Tabla1[[#This Row],[Pedido]]))</f>
        <v>1</v>
      </c>
      <c r="AG1911" s="36">
        <f>+VLOOKUP(Tabla1[[#This Row],[Artículo]],'.'!$B$2:$D$11481,3,)</f>
        <v>1</v>
      </c>
      <c r="AH1911" s="37" t="str">
        <f>+IFERROR(SEARCH("pack",Tabla1[[#This Row],[PACK]]),"")</f>
        <v/>
      </c>
    </row>
    <row r="1912" spans="1:34" ht="24" customHeight="1" x14ac:dyDescent="0.2">
      <c r="A1912" s="50" t="s">
        <v>3524</v>
      </c>
      <c r="B1912" s="60" t="s">
        <v>3537</v>
      </c>
      <c r="C1912" s="61" t="s">
        <v>3538</v>
      </c>
      <c r="D1912" s="52" t="s">
        <v>9841</v>
      </c>
      <c r="E1912" s="53">
        <v>52768.9</v>
      </c>
      <c r="F1912" s="23" t="str">
        <f>+IFERROR(VLOOKUP(Tabla1[[#This Row],[Artículo]],'..'!$B$2:$D$569000,3,),"")</f>
        <v/>
      </c>
      <c r="G1912" s="24" t="str">
        <f>IF(H1912=AF1912,"", "Error MC")</f>
        <v>Error MC</v>
      </c>
      <c r="H1912" s="62"/>
      <c r="I1912" s="54">
        <f>+Tabla1[[#This Row],[MC]]*Tabla1[[#This Row],[Pedido]]*Tabla1[[#This Row],[PVC ]]</f>
        <v>0</v>
      </c>
      <c r="J1912" s="26">
        <v>0.105</v>
      </c>
      <c r="K1912" s="63"/>
      <c r="L1912" s="28" t="s">
        <v>31</v>
      </c>
      <c r="M1912" s="53">
        <v>81633.487999999998</v>
      </c>
      <c r="N1912" s="64" t="str">
        <f>+IF(Tabla1[[#This Row],[F PMPI]]="SÍ","No","Sí")</f>
        <v>No</v>
      </c>
      <c r="O1912" s="65">
        <f>+Tabla1[[#This Row],[PVL]]*1.055</f>
        <v>86123.329839999991</v>
      </c>
      <c r="P1912" s="65">
        <f>+Tabla1[[#This Row],[PVL]]*1.43</f>
        <v>116735.88784</v>
      </c>
      <c r="Q1912" s="66" t="str">
        <f>+HYPERLINK(Tabla1[[#This Row],[PAG]])</f>
        <v>https://todomusica.com.ar/pedales/966-baby-tuner.html</v>
      </c>
      <c r="R1912" s="67"/>
      <c r="S1912" s="68"/>
      <c r="T1912" s="69"/>
      <c r="U1912" s="69"/>
      <c r="V1912" s="69"/>
      <c r="W1912" s="69"/>
      <c r="X1912" s="69"/>
      <c r="Y1912" s="35"/>
      <c r="Z1912" s="35" t="s">
        <v>25866</v>
      </c>
      <c r="AA1912" s="36">
        <v>1</v>
      </c>
      <c r="AB1912" s="35" t="s">
        <v>9849</v>
      </c>
      <c r="AC1912" s="35" t="str">
        <f>+IF(Tabla1[[#This Row],[STK]]="no","Sin STK", "STK disponible")</f>
        <v>STK disponible</v>
      </c>
      <c r="AD1912" s="35">
        <f>+I1912*J1912</f>
        <v>0</v>
      </c>
      <c r="AE1912" s="35">
        <f>+I1912*K1912</f>
        <v>0</v>
      </c>
      <c r="AF1912" s="36">
        <f>IF(Tabla1[[#This Row],[ref pack]]=1,Tabla1[[#This Row],[Pedido]],LCM(Tabla1[[#This Row],[MC VIEJO]],Tabla1[[#This Row],[Pedido]]))</f>
        <v>1</v>
      </c>
      <c r="AG1912" s="36">
        <f>+VLOOKUP(Tabla1[[#This Row],[Artículo]],'.'!$B$2:$D$11481,3,)</f>
        <v>1</v>
      </c>
      <c r="AH1912" s="37" t="str">
        <f>+IFERROR(SEARCH("pack",Tabla1[[#This Row],[PACK]]),"")</f>
        <v/>
      </c>
    </row>
    <row r="1913" spans="1:34" ht="24" customHeight="1" x14ac:dyDescent="0.2">
      <c r="A1913" s="50" t="s">
        <v>3524</v>
      </c>
      <c r="B1913" s="60" t="s">
        <v>3539</v>
      </c>
      <c r="C1913" s="61" t="s">
        <v>3540</v>
      </c>
      <c r="D1913" s="52" t="s">
        <v>9841</v>
      </c>
      <c r="E1913" s="53">
        <v>59365.85</v>
      </c>
      <c r="F1913" s="23" t="str">
        <f>+IFERROR(VLOOKUP(Tabla1[[#This Row],[Artículo]],'..'!$B$2:$D$569000,3,),"")</f>
        <v/>
      </c>
      <c r="G1913" s="24" t="str">
        <f>IF(H1913=AF1913,"", "Error MC")</f>
        <v>Error MC</v>
      </c>
      <c r="H1913" s="62"/>
      <c r="I1913" s="54">
        <f>+Tabla1[[#This Row],[MC]]*Tabla1[[#This Row],[Pedido]]*Tabla1[[#This Row],[PVC ]]</f>
        <v>0</v>
      </c>
      <c r="J1913" s="26">
        <v>0.105</v>
      </c>
      <c r="K1913" s="63"/>
      <c r="L1913" s="28" t="s">
        <v>31</v>
      </c>
      <c r="M1913" s="53">
        <v>91838.97</v>
      </c>
      <c r="N1913" s="64" t="str">
        <f>+IF(Tabla1[[#This Row],[F PMPI]]="SÍ","No","Sí")</f>
        <v>No</v>
      </c>
      <c r="O1913" s="65">
        <f>+Tabla1[[#This Row],[PVL]]*1.055</f>
        <v>96890.11335</v>
      </c>
      <c r="P1913" s="65">
        <f>+Tabla1[[#This Row],[PVL]]*1.43</f>
        <v>131329.72709999999</v>
      </c>
      <c r="Q1913" s="66" t="str">
        <f>+HYPERLINK(Tabla1[[#This Row],[PAG]])</f>
        <v>https://todomusica.com.ar/pedales/6498-baby-water.html</v>
      </c>
      <c r="R1913" s="67"/>
      <c r="S1913" s="68"/>
      <c r="T1913" s="69"/>
      <c r="U1913" s="69"/>
      <c r="V1913" s="69"/>
      <c r="W1913" s="69"/>
      <c r="X1913" s="69"/>
      <c r="Y1913" s="35"/>
      <c r="Z1913" s="35" t="s">
        <v>25867</v>
      </c>
      <c r="AA1913" s="36">
        <v>1</v>
      </c>
      <c r="AB1913" s="35" t="s">
        <v>9849</v>
      </c>
      <c r="AC1913" s="35" t="str">
        <f>+IF(Tabla1[[#This Row],[STK]]="no","Sin STK", "STK disponible")</f>
        <v>STK disponible</v>
      </c>
      <c r="AD1913" s="35">
        <f>+I1913*J1913</f>
        <v>0</v>
      </c>
      <c r="AE1913" s="35">
        <f>+I1913*K1913</f>
        <v>0</v>
      </c>
      <c r="AF1913" s="36">
        <f>IF(Tabla1[[#This Row],[ref pack]]=1,Tabla1[[#This Row],[Pedido]],LCM(Tabla1[[#This Row],[MC VIEJO]],Tabla1[[#This Row],[Pedido]]))</f>
        <v>1</v>
      </c>
      <c r="AG1913" s="36">
        <f>+VLOOKUP(Tabla1[[#This Row],[Artículo]],'.'!$B$2:$D$11481,3,)</f>
        <v>1</v>
      </c>
      <c r="AH1913" s="37" t="str">
        <f>+IFERROR(SEARCH("pack",Tabla1[[#This Row],[PACK]]),"")</f>
        <v/>
      </c>
    </row>
    <row r="1914" spans="1:34" ht="24" customHeight="1" x14ac:dyDescent="0.2">
      <c r="A1914" s="50" t="s">
        <v>3524</v>
      </c>
      <c r="B1914" s="60" t="s">
        <v>3541</v>
      </c>
      <c r="C1914" s="61" t="s">
        <v>3542</v>
      </c>
      <c r="D1914" s="52" t="s">
        <v>27</v>
      </c>
      <c r="E1914" s="53">
        <v>74755.66</v>
      </c>
      <c r="F1914" s="23" t="str">
        <f>+IFERROR(VLOOKUP(Tabla1[[#This Row],[Artículo]],'..'!$B$2:$D$569000,3,),"")</f>
        <v/>
      </c>
      <c r="G1914" s="24" t="str">
        <f>IF(H1914=AF1914,"", "Error MC")</f>
        <v>Error MC</v>
      </c>
      <c r="H1914" s="62"/>
      <c r="I1914" s="54">
        <f>+Tabla1[[#This Row],[MC]]*Tabla1[[#This Row],[Pedido]]*Tabla1[[#This Row],[PVC ]]</f>
        <v>0</v>
      </c>
      <c r="J1914" s="26">
        <v>0.105</v>
      </c>
      <c r="K1914" s="63"/>
      <c r="L1914" s="28" t="s">
        <v>31</v>
      </c>
      <c r="M1914" s="53">
        <v>115647.00199999999</v>
      </c>
      <c r="N1914" s="64" t="str">
        <f>+IF(Tabla1[[#This Row],[F PMPI]]="SÍ","No","Sí")</f>
        <v>No</v>
      </c>
      <c r="O1914" s="65">
        <f>+Tabla1[[#This Row],[PVL]]*1.055</f>
        <v>122007.58710999998</v>
      </c>
      <c r="P1914" s="65">
        <f>+Tabla1[[#This Row],[PVL]]*1.43</f>
        <v>165375.21285999997</v>
      </c>
      <c r="Q1914" s="66" t="str">
        <f>+HYPERLINK(Tabla1[[#This Row],[PAG]])</f>
        <v>https://todomusica.com.ar/pedaleras/7424-bass-guitar-multi-effects-processor.html</v>
      </c>
      <c r="R1914" s="67"/>
      <c r="S1914" s="68"/>
      <c r="T1914" s="69"/>
      <c r="U1914" s="69"/>
      <c r="V1914" s="69"/>
      <c r="W1914" s="69"/>
      <c r="X1914" s="69"/>
      <c r="Y1914" s="35"/>
      <c r="Z1914" s="35" t="s">
        <v>25868</v>
      </c>
      <c r="AA1914" s="36">
        <v>1</v>
      </c>
      <c r="AB1914" s="35" t="s">
        <v>9849</v>
      </c>
      <c r="AC1914" s="35" t="str">
        <f>+IF(Tabla1[[#This Row],[STK]]="no","Sin STK", "STK disponible")</f>
        <v>Sin STK</v>
      </c>
      <c r="AD1914" s="35">
        <f>+I1914*J1914</f>
        <v>0</v>
      </c>
      <c r="AE1914" s="35">
        <f>+I1914*K1914</f>
        <v>0</v>
      </c>
      <c r="AF1914" s="36">
        <f>IF(Tabla1[[#This Row],[ref pack]]=1,Tabla1[[#This Row],[Pedido]],LCM(Tabla1[[#This Row],[MC VIEJO]],Tabla1[[#This Row],[Pedido]]))</f>
        <v>1</v>
      </c>
      <c r="AG1914" s="36">
        <f>+VLOOKUP(Tabla1[[#This Row],[Artículo]],'.'!$B$2:$D$11481,3,)</f>
        <v>1</v>
      </c>
      <c r="AH1914" s="37" t="str">
        <f>+IFERROR(SEARCH("pack",Tabla1[[#This Row],[PACK]]),"")</f>
        <v/>
      </c>
    </row>
    <row r="1915" spans="1:34" ht="24" customHeight="1" x14ac:dyDescent="0.2">
      <c r="A1915" s="50" t="s">
        <v>3524</v>
      </c>
      <c r="B1915" s="60" t="s">
        <v>3543</v>
      </c>
      <c r="C1915" s="61" t="s">
        <v>3544</v>
      </c>
      <c r="D1915" s="52" t="s">
        <v>27</v>
      </c>
      <c r="E1915" s="53">
        <v>74755.66</v>
      </c>
      <c r="F1915" s="23" t="str">
        <f>+IFERROR(VLOOKUP(Tabla1[[#This Row],[Artículo]],'..'!$B$2:$D$569000,3,),"")</f>
        <v/>
      </c>
      <c r="G1915" s="24" t="str">
        <f>IF(H1915=AF1915,"", "Error MC")</f>
        <v>Error MC</v>
      </c>
      <c r="H1915" s="62"/>
      <c r="I1915" s="54">
        <f>+Tabla1[[#This Row],[MC]]*Tabla1[[#This Row],[Pedido]]*Tabla1[[#This Row],[PVC ]]</f>
        <v>0</v>
      </c>
      <c r="J1915" s="26">
        <v>0.105</v>
      </c>
      <c r="K1915" s="63"/>
      <c r="L1915" s="28" t="s">
        <v>31</v>
      </c>
      <c r="M1915" s="53">
        <v>115647.00199999999</v>
      </c>
      <c r="N1915" s="64" t="str">
        <f>+IF(Tabla1[[#This Row],[F PMPI]]="SÍ","No","Sí")</f>
        <v>No</v>
      </c>
      <c r="O1915" s="65">
        <f>+Tabla1[[#This Row],[PVL]]*1.055</f>
        <v>122007.58710999998</v>
      </c>
      <c r="P1915" s="65">
        <f>+Tabla1[[#This Row],[PVL]]*1.43</f>
        <v>165375.21285999997</v>
      </c>
      <c r="Q1915" s="66" t="str">
        <f>+HYPERLINK(Tabla1[[#This Row],[PAG]])</f>
        <v>https://todomusica.com.ar/pedales/7446-based-on-engl-blackmore.html</v>
      </c>
      <c r="R1915" s="67"/>
      <c r="S1915" s="68"/>
      <c r="T1915" s="69"/>
      <c r="U1915" s="69"/>
      <c r="V1915" s="69"/>
      <c r="W1915" s="69"/>
      <c r="X1915" s="69"/>
      <c r="Y1915" s="35"/>
      <c r="Z1915" s="35" t="s">
        <v>25869</v>
      </c>
      <c r="AA1915" s="36">
        <v>1</v>
      </c>
      <c r="AB1915" s="35" t="s">
        <v>9849</v>
      </c>
      <c r="AC1915" s="35" t="str">
        <f>+IF(Tabla1[[#This Row],[STK]]="no","Sin STK", "STK disponible")</f>
        <v>Sin STK</v>
      </c>
      <c r="AD1915" s="35">
        <f>+I1915*J1915</f>
        <v>0</v>
      </c>
      <c r="AE1915" s="35">
        <f>+I1915*K1915</f>
        <v>0</v>
      </c>
      <c r="AF1915" s="36">
        <f>IF(Tabla1[[#This Row],[ref pack]]=1,Tabla1[[#This Row],[Pedido]],LCM(Tabla1[[#This Row],[MC VIEJO]],Tabla1[[#This Row],[Pedido]]))</f>
        <v>1</v>
      </c>
      <c r="AG1915" s="36">
        <f>+VLOOKUP(Tabla1[[#This Row],[Artículo]],'.'!$B$2:$D$11481,3,)</f>
        <v>1</v>
      </c>
      <c r="AH1915" s="37" t="str">
        <f>+IFERROR(SEARCH("pack",Tabla1[[#This Row],[PACK]]),"")</f>
        <v/>
      </c>
    </row>
    <row r="1916" spans="1:34" ht="24" customHeight="1" x14ac:dyDescent="0.2">
      <c r="A1916" s="50" t="s">
        <v>3524</v>
      </c>
      <c r="B1916" s="60" t="s">
        <v>3545</v>
      </c>
      <c r="C1916" s="61" t="s">
        <v>3546</v>
      </c>
      <c r="D1916" s="52" t="s">
        <v>9841</v>
      </c>
      <c r="E1916" s="53">
        <v>50570.95</v>
      </c>
      <c r="F1916" s="23" t="str">
        <f>+IFERROR(VLOOKUP(Tabla1[[#This Row],[Artículo]],'..'!$B$2:$D$569000,3,),"")</f>
        <v/>
      </c>
      <c r="G1916" s="24" t="str">
        <f>IF(H1916=AF1916,"", "Error MC")</f>
        <v>Error MC</v>
      </c>
      <c r="H1916" s="62"/>
      <c r="I1916" s="54">
        <f>+Tabla1[[#This Row],[MC]]*Tabla1[[#This Row],[Pedido]]*Tabla1[[#This Row],[PVC ]]</f>
        <v>0</v>
      </c>
      <c r="J1916" s="26">
        <v>0.105</v>
      </c>
      <c r="K1916" s="63"/>
      <c r="L1916" s="28" t="s">
        <v>31</v>
      </c>
      <c r="M1916" s="53">
        <v>78233.259999999995</v>
      </c>
      <c r="N1916" s="64" t="str">
        <f>+IF(Tabla1[[#This Row],[F PMPI]]="SÍ","No","Sí")</f>
        <v>No</v>
      </c>
      <c r="O1916" s="65">
        <f>+Tabla1[[#This Row],[PVL]]*1.055</f>
        <v>82536.089299999992</v>
      </c>
      <c r="P1916" s="65">
        <f>+Tabla1[[#This Row],[PVL]]*1.43</f>
        <v>111873.56179999998</v>
      </c>
      <c r="Q1916" s="66" t="str">
        <f>+HYPERLINK(Tabla1[[#This Row],[PAG]])</f>
        <v>https://todomusica.com.ar/pedales/2951-blade.html</v>
      </c>
      <c r="R1916" s="67"/>
      <c r="S1916" s="68"/>
      <c r="T1916" s="69"/>
      <c r="U1916" s="69"/>
      <c r="V1916" s="69"/>
      <c r="W1916" s="69"/>
      <c r="X1916" s="69"/>
      <c r="Y1916" s="35"/>
      <c r="Z1916" s="35" t="s">
        <v>25870</v>
      </c>
      <c r="AA1916" s="36">
        <v>1</v>
      </c>
      <c r="AB1916" s="35" t="s">
        <v>9849</v>
      </c>
      <c r="AC1916" s="35" t="str">
        <f>+IF(Tabla1[[#This Row],[STK]]="no","Sin STK", "STK disponible")</f>
        <v>STK disponible</v>
      </c>
      <c r="AD1916" s="35">
        <f>+I1916*J1916</f>
        <v>0</v>
      </c>
      <c r="AE1916" s="35">
        <f>+I1916*K1916</f>
        <v>0</v>
      </c>
      <c r="AF1916" s="36">
        <f>IF(Tabla1[[#This Row],[ref pack]]=1,Tabla1[[#This Row],[Pedido]],LCM(Tabla1[[#This Row],[MC VIEJO]],Tabla1[[#This Row],[Pedido]]))</f>
        <v>1</v>
      </c>
      <c r="AG1916" s="36">
        <f>+VLOOKUP(Tabla1[[#This Row],[Artículo]],'.'!$B$2:$D$11481,3,)</f>
        <v>1</v>
      </c>
      <c r="AH1916" s="37" t="str">
        <f>+IFERROR(SEARCH("pack",Tabla1[[#This Row],[PACK]]),"")</f>
        <v/>
      </c>
    </row>
    <row r="1917" spans="1:34" ht="24" customHeight="1" x14ac:dyDescent="0.2">
      <c r="A1917" s="50" t="s">
        <v>3524</v>
      </c>
      <c r="B1917" s="60" t="s">
        <v>3547</v>
      </c>
      <c r="C1917" s="61" t="s">
        <v>3548</v>
      </c>
      <c r="D1917" s="52" t="s">
        <v>9841</v>
      </c>
      <c r="E1917" s="53">
        <v>48371.3</v>
      </c>
      <c r="F1917" s="23" t="str">
        <f>+IFERROR(VLOOKUP(Tabla1[[#This Row],[Artículo]],'..'!$B$2:$D$569000,3,),"")</f>
        <v/>
      </c>
      <c r="G1917" s="24" t="str">
        <f>IF(H1917=AF1917,"", "Error MC")</f>
        <v>Error MC</v>
      </c>
      <c r="H1917" s="62"/>
      <c r="I1917" s="54">
        <f>+Tabla1[[#This Row],[MC]]*Tabla1[[#This Row],[Pedido]]*Tabla1[[#This Row],[PVC ]]</f>
        <v>0</v>
      </c>
      <c r="J1917" s="26">
        <v>0.105</v>
      </c>
      <c r="K1917" s="63"/>
      <c r="L1917" s="28" t="s">
        <v>31</v>
      </c>
      <c r="M1917" s="53">
        <v>74830.400999999998</v>
      </c>
      <c r="N1917" s="64" t="str">
        <f>+IF(Tabla1[[#This Row],[F PMPI]]="SÍ","No","Sí")</f>
        <v>No</v>
      </c>
      <c r="O1917" s="65">
        <f>+Tabla1[[#This Row],[PVL]]*1.055</f>
        <v>78946.073054999986</v>
      </c>
      <c r="P1917" s="65">
        <f>+Tabla1[[#This Row],[PVL]]*1.43</f>
        <v>107007.47343</v>
      </c>
      <c r="Q1917" s="66" t="str">
        <f>+HYPERLINK(Tabla1[[#This Row],[PAG]])</f>
        <v>https://todomusica.com.ar/pedales/2715-blue-faze.html</v>
      </c>
      <c r="R1917" s="67"/>
      <c r="S1917" s="68"/>
      <c r="T1917" s="69"/>
      <c r="U1917" s="69"/>
      <c r="V1917" s="69"/>
      <c r="W1917" s="69"/>
      <c r="X1917" s="69"/>
      <c r="Y1917" s="35"/>
      <c r="Z1917" s="35" t="s">
        <v>25871</v>
      </c>
      <c r="AA1917" s="36">
        <v>1</v>
      </c>
      <c r="AB1917" s="35" t="s">
        <v>9849</v>
      </c>
      <c r="AC1917" s="35" t="str">
        <f>+IF(Tabla1[[#This Row],[STK]]="no","Sin STK", "STK disponible")</f>
        <v>STK disponible</v>
      </c>
      <c r="AD1917" s="35">
        <f>+I1917*J1917</f>
        <v>0</v>
      </c>
      <c r="AE1917" s="35">
        <f>+I1917*K1917</f>
        <v>0</v>
      </c>
      <c r="AF1917" s="36">
        <f>IF(Tabla1[[#This Row],[ref pack]]=1,Tabla1[[#This Row],[Pedido]],LCM(Tabla1[[#This Row],[MC VIEJO]],Tabla1[[#This Row],[Pedido]]))</f>
        <v>1</v>
      </c>
      <c r="AG1917" s="36">
        <f>+VLOOKUP(Tabla1[[#This Row],[Artículo]],'.'!$B$2:$D$11481,3,)</f>
        <v>1</v>
      </c>
      <c r="AH1917" s="37" t="str">
        <f>+IFERROR(SEARCH("pack",Tabla1[[#This Row],[PACK]]),"")</f>
        <v/>
      </c>
    </row>
    <row r="1918" spans="1:34" ht="24" customHeight="1" x14ac:dyDescent="0.2">
      <c r="A1918" s="50" t="s">
        <v>3524</v>
      </c>
      <c r="B1918" s="60" t="s">
        <v>3549</v>
      </c>
      <c r="C1918" s="61" t="s">
        <v>3550</v>
      </c>
      <c r="D1918" s="52" t="s">
        <v>9842</v>
      </c>
      <c r="E1918" s="53">
        <v>48371.3</v>
      </c>
      <c r="F1918" s="23" t="str">
        <f>+IFERROR(VLOOKUP(Tabla1[[#This Row],[Artículo]],'..'!$B$2:$D$569000,3,),"")</f>
        <v/>
      </c>
      <c r="G1918" s="24" t="str">
        <f>IF(H1918=AF1918,"", "Error MC")</f>
        <v>Error MC</v>
      </c>
      <c r="H1918" s="62"/>
      <c r="I1918" s="54">
        <f>+Tabla1[[#This Row],[MC]]*Tabla1[[#This Row],[Pedido]]*Tabla1[[#This Row],[PVC ]]</f>
        <v>0</v>
      </c>
      <c r="J1918" s="26">
        <v>0.105</v>
      </c>
      <c r="K1918" s="63"/>
      <c r="L1918" s="28" t="s">
        <v>31</v>
      </c>
      <c r="M1918" s="53">
        <v>74830.400999999998</v>
      </c>
      <c r="N1918" s="64" t="str">
        <f>+IF(Tabla1[[#This Row],[F PMPI]]="SÍ","No","Sí")</f>
        <v>No</v>
      </c>
      <c r="O1918" s="65">
        <f>+Tabla1[[#This Row],[PVL]]*1.055</f>
        <v>78946.073054999986</v>
      </c>
      <c r="P1918" s="65">
        <f>+Tabla1[[#This Row],[PVL]]*1.43</f>
        <v>107007.47343</v>
      </c>
      <c r="Q1918" s="66" t="str">
        <f>+HYPERLINK(Tabla1[[#This Row],[PAG]])</f>
        <v>https://todomusica.com.ar/pedales/7427-blues-drive-pedal.html</v>
      </c>
      <c r="R1918" s="67"/>
      <c r="S1918" s="68"/>
      <c r="T1918" s="69"/>
      <c r="U1918" s="69"/>
      <c r="V1918" s="69"/>
      <c r="W1918" s="69"/>
      <c r="X1918" s="69"/>
      <c r="Y1918" s="35"/>
      <c r="Z1918" s="35" t="s">
        <v>25872</v>
      </c>
      <c r="AA1918" s="36">
        <v>1</v>
      </c>
      <c r="AB1918" s="35" t="s">
        <v>9849</v>
      </c>
      <c r="AC1918" s="35" t="str">
        <f>+IF(Tabla1[[#This Row],[STK]]="no","Sin STK", "STK disponible")</f>
        <v>STK disponible</v>
      </c>
      <c r="AD1918" s="35">
        <f>+I1918*J1918</f>
        <v>0</v>
      </c>
      <c r="AE1918" s="35">
        <f>+I1918*K1918</f>
        <v>0</v>
      </c>
      <c r="AF1918" s="36">
        <f>IF(Tabla1[[#This Row],[ref pack]]=1,Tabla1[[#This Row],[Pedido]],LCM(Tabla1[[#This Row],[MC VIEJO]],Tabla1[[#This Row],[Pedido]]))</f>
        <v>1</v>
      </c>
      <c r="AG1918" s="36">
        <f>+VLOOKUP(Tabla1[[#This Row],[Artículo]],'.'!$B$2:$D$11481,3,)</f>
        <v>1</v>
      </c>
      <c r="AH1918" s="37" t="str">
        <f>+IFERROR(SEARCH("pack",Tabla1[[#This Row],[PACK]]),"")</f>
        <v/>
      </c>
    </row>
    <row r="1919" spans="1:34" ht="24" customHeight="1" x14ac:dyDescent="0.2">
      <c r="A1919" s="50" t="s">
        <v>3524</v>
      </c>
      <c r="B1919" s="60" t="s">
        <v>3551</v>
      </c>
      <c r="C1919" s="61" t="s">
        <v>3552</v>
      </c>
      <c r="D1919" s="52" t="s">
        <v>9841</v>
      </c>
      <c r="E1919" s="53">
        <v>54967.89</v>
      </c>
      <c r="F1919" s="23" t="str">
        <f>+IFERROR(VLOOKUP(Tabla1[[#This Row],[Artículo]],'..'!$B$2:$D$569000,3,),"")</f>
        <v/>
      </c>
      <c r="G1919" s="24" t="str">
        <f>IF(H1919=AF1919,"", "Error MC")</f>
        <v>Error MC</v>
      </c>
      <c r="H1919" s="62"/>
      <c r="I1919" s="54">
        <f>+Tabla1[[#This Row],[MC]]*Tabla1[[#This Row],[Pedido]]*Tabla1[[#This Row],[PVC ]]</f>
        <v>0</v>
      </c>
      <c r="J1919" s="26">
        <v>0.105</v>
      </c>
      <c r="K1919" s="63"/>
      <c r="L1919" s="28" t="s">
        <v>31</v>
      </c>
      <c r="M1919" s="53">
        <v>85035.33</v>
      </c>
      <c r="N1919" s="64" t="str">
        <f>+IF(Tabla1[[#This Row],[F PMPI]]="SÍ","No","Sí")</f>
        <v>No</v>
      </c>
      <c r="O1919" s="65">
        <f>+Tabla1[[#This Row],[PVL]]*1.055</f>
        <v>89712.273149999994</v>
      </c>
      <c r="P1919" s="65">
        <f>+Tabla1[[#This Row],[PVL]]*1.43</f>
        <v>121600.52189999999</v>
      </c>
      <c r="Q1919" s="66" t="str">
        <f>+HYPERLINK(Tabla1[[#This Row],[PAG]])</f>
        <v>https://todomusica.com.ar/pedales/2847-blues-mood.html</v>
      </c>
      <c r="R1919" s="67"/>
      <c r="S1919" s="68"/>
      <c r="T1919" s="69"/>
      <c r="U1919" s="69"/>
      <c r="V1919" s="69"/>
      <c r="W1919" s="69"/>
      <c r="X1919" s="69"/>
      <c r="Y1919" s="35"/>
      <c r="Z1919" s="35" t="s">
        <v>25873</v>
      </c>
      <c r="AA1919" s="36">
        <v>1</v>
      </c>
      <c r="AB1919" s="35" t="s">
        <v>9849</v>
      </c>
      <c r="AC1919" s="35" t="str">
        <f>+IF(Tabla1[[#This Row],[STK]]="no","Sin STK", "STK disponible")</f>
        <v>STK disponible</v>
      </c>
      <c r="AD1919" s="35">
        <f>+I1919*J1919</f>
        <v>0</v>
      </c>
      <c r="AE1919" s="35">
        <f>+I1919*K1919</f>
        <v>0</v>
      </c>
      <c r="AF1919" s="36">
        <f>IF(Tabla1[[#This Row],[ref pack]]=1,Tabla1[[#This Row],[Pedido]],LCM(Tabla1[[#This Row],[MC VIEJO]],Tabla1[[#This Row],[Pedido]]))</f>
        <v>1</v>
      </c>
      <c r="AG1919" s="36">
        <f>+VLOOKUP(Tabla1[[#This Row],[Artículo]],'.'!$B$2:$D$11481,3,)</f>
        <v>1</v>
      </c>
      <c r="AH1919" s="37" t="str">
        <f>+IFERROR(SEARCH("pack",Tabla1[[#This Row],[PACK]]),"")</f>
        <v/>
      </c>
    </row>
    <row r="1920" spans="1:34" ht="24" customHeight="1" x14ac:dyDescent="0.2">
      <c r="A1920" s="50" t="s">
        <v>3524</v>
      </c>
      <c r="B1920" s="60" t="s">
        <v>3553</v>
      </c>
      <c r="C1920" s="61" t="s">
        <v>3554</v>
      </c>
      <c r="D1920" s="52" t="s">
        <v>27</v>
      </c>
      <c r="E1920" s="53">
        <v>74755.66</v>
      </c>
      <c r="F1920" s="23" t="str">
        <f>+IFERROR(VLOOKUP(Tabla1[[#This Row],[Artículo]],'..'!$B$2:$D$569000,3,),"")</f>
        <v/>
      </c>
      <c r="G1920" s="24" t="str">
        <f>IF(H1920=AF1920,"", "Error MC")</f>
        <v>Error MC</v>
      </c>
      <c r="H1920" s="62"/>
      <c r="I1920" s="54">
        <f>+Tabla1[[#This Row],[MC]]*Tabla1[[#This Row],[Pedido]]*Tabla1[[#This Row],[PVC ]]</f>
        <v>0</v>
      </c>
      <c r="J1920" s="26">
        <v>0.105</v>
      </c>
      <c r="K1920" s="63"/>
      <c r="L1920" s="28" t="s">
        <v>31</v>
      </c>
      <c r="M1920" s="53">
        <v>115647.00199999999</v>
      </c>
      <c r="N1920" s="64" t="str">
        <f>+IF(Tabla1[[#This Row],[F PMPI]]="SÍ","No","Sí")</f>
        <v>No</v>
      </c>
      <c r="O1920" s="65">
        <f>+Tabla1[[#This Row],[PVL]]*1.055</f>
        <v>122007.58710999998</v>
      </c>
      <c r="P1920" s="65">
        <f>+Tabla1[[#This Row],[PVL]]*1.43</f>
        <v>165375.21285999997</v>
      </c>
      <c r="Q1920" s="66" t="str">
        <f>+HYPERLINK(Tabla1[[#This Row],[PAG]])</f>
        <v>https://todomusica.com.ar/productos-sin-categorias-de-netsuite/7445-based-on-mesa-mk-iii.html</v>
      </c>
      <c r="R1920" s="67"/>
      <c r="S1920" s="68"/>
      <c r="T1920" s="69"/>
      <c r="U1920" s="69"/>
      <c r="V1920" s="69"/>
      <c r="W1920" s="69"/>
      <c r="X1920" s="69"/>
      <c r="Y1920" s="35"/>
      <c r="Z1920" s="35" t="s">
        <v>25874</v>
      </c>
      <c r="AA1920" s="36">
        <v>1</v>
      </c>
      <c r="AB1920" s="35" t="s">
        <v>9849</v>
      </c>
      <c r="AC1920" s="35" t="str">
        <f>+IF(Tabla1[[#This Row],[STK]]="no","Sin STK", "STK disponible")</f>
        <v>Sin STK</v>
      </c>
      <c r="AD1920" s="35">
        <f>+I1920*J1920</f>
        <v>0</v>
      </c>
      <c r="AE1920" s="35">
        <f>+I1920*K1920</f>
        <v>0</v>
      </c>
      <c r="AF1920" s="36">
        <f>IF(Tabla1[[#This Row],[ref pack]]=1,Tabla1[[#This Row],[Pedido]],LCM(Tabla1[[#This Row],[MC VIEJO]],Tabla1[[#This Row],[Pedido]]))</f>
        <v>1</v>
      </c>
      <c r="AG1920" s="36">
        <f>+VLOOKUP(Tabla1[[#This Row],[Artículo]],'.'!$B$2:$D$11481,3,)</f>
        <v>1</v>
      </c>
      <c r="AH1920" s="37" t="str">
        <f>+IFERROR(SEARCH("pack",Tabla1[[#This Row],[PACK]]),"")</f>
        <v/>
      </c>
    </row>
    <row r="1921" spans="1:34" ht="24" customHeight="1" x14ac:dyDescent="0.2">
      <c r="A1921" s="50" t="s">
        <v>3524</v>
      </c>
      <c r="B1921" s="60" t="s">
        <v>3555</v>
      </c>
      <c r="C1921" s="61" t="s">
        <v>3556</v>
      </c>
      <c r="D1921" s="52" t="s">
        <v>9841</v>
      </c>
      <c r="E1921" s="53">
        <v>48371.3</v>
      </c>
      <c r="F1921" s="23" t="str">
        <f>+IFERROR(VLOOKUP(Tabla1[[#This Row],[Artículo]],'..'!$B$2:$D$569000,3,),"")</f>
        <v/>
      </c>
      <c r="G1921" s="24" t="str">
        <f>IF(H1921=AF1921,"", "Error MC")</f>
        <v>Error MC</v>
      </c>
      <c r="H1921" s="62"/>
      <c r="I1921" s="54">
        <f>+Tabla1[[#This Row],[MC]]*Tabla1[[#This Row],[Pedido]]*Tabla1[[#This Row],[PVC ]]</f>
        <v>0</v>
      </c>
      <c r="J1921" s="26">
        <v>0.105</v>
      </c>
      <c r="K1921" s="63"/>
      <c r="L1921" s="28" t="s">
        <v>31</v>
      </c>
      <c r="M1921" s="53">
        <v>74830.400999999998</v>
      </c>
      <c r="N1921" s="64" t="str">
        <f>+IF(Tabla1[[#This Row],[F PMPI]]="SÍ","No","Sí")</f>
        <v>No</v>
      </c>
      <c r="O1921" s="65">
        <f>+Tabla1[[#This Row],[PVL]]*1.055</f>
        <v>78946.073054999986</v>
      </c>
      <c r="P1921" s="65">
        <f>+Tabla1[[#This Row],[PVL]]*1.43</f>
        <v>107007.47343</v>
      </c>
      <c r="Q1921" s="66" t="str">
        <f>+HYPERLINK(Tabla1[[#This Row],[PAG]])</f>
        <v>https://todomusica.com.ar/pedales/2868-cruncher.html</v>
      </c>
      <c r="R1921" s="67"/>
      <c r="S1921" s="68"/>
      <c r="T1921" s="69"/>
      <c r="U1921" s="69"/>
      <c r="V1921" s="69"/>
      <c r="W1921" s="69"/>
      <c r="X1921" s="69"/>
      <c r="Y1921" s="35"/>
      <c r="Z1921" s="35" t="s">
        <v>25875</v>
      </c>
      <c r="AA1921" s="36">
        <v>1</v>
      </c>
      <c r="AB1921" s="35" t="s">
        <v>9849</v>
      </c>
      <c r="AC1921" s="35" t="str">
        <f>+IF(Tabla1[[#This Row],[STK]]="no","Sin STK", "STK disponible")</f>
        <v>STK disponible</v>
      </c>
      <c r="AD1921" s="35">
        <f>+I1921*J1921</f>
        <v>0</v>
      </c>
      <c r="AE1921" s="35">
        <f>+I1921*K1921</f>
        <v>0</v>
      </c>
      <c r="AF1921" s="36">
        <f>IF(Tabla1[[#This Row],[ref pack]]=1,Tabla1[[#This Row],[Pedido]],LCM(Tabla1[[#This Row],[MC VIEJO]],Tabla1[[#This Row],[Pedido]]))</f>
        <v>1</v>
      </c>
      <c r="AG1921" s="36">
        <f>+VLOOKUP(Tabla1[[#This Row],[Artículo]],'.'!$B$2:$D$11481,3,)</f>
        <v>1</v>
      </c>
      <c r="AH1921" s="37" t="str">
        <f>+IFERROR(SEARCH("pack",Tabla1[[#This Row],[PACK]]),"")</f>
        <v/>
      </c>
    </row>
    <row r="1922" spans="1:34" ht="24" customHeight="1" x14ac:dyDescent="0.2">
      <c r="A1922" s="50" t="s">
        <v>3524</v>
      </c>
      <c r="B1922" s="60" t="s">
        <v>3557</v>
      </c>
      <c r="C1922" s="61" t="s">
        <v>3558</v>
      </c>
      <c r="D1922" s="52" t="s">
        <v>9841</v>
      </c>
      <c r="E1922" s="53">
        <v>54967.89</v>
      </c>
      <c r="F1922" s="23" t="str">
        <f>+IFERROR(VLOOKUP(Tabla1[[#This Row],[Artículo]],'..'!$B$2:$D$569000,3,),"")</f>
        <v/>
      </c>
      <c r="G1922" s="24" t="str">
        <f>IF(H1922=AF1922,"", "Error MC")</f>
        <v>Error MC</v>
      </c>
      <c r="H1922" s="62"/>
      <c r="I1922" s="54">
        <f>+Tabla1[[#This Row],[MC]]*Tabla1[[#This Row],[Pedido]]*Tabla1[[#This Row],[PVC ]]</f>
        <v>0</v>
      </c>
      <c r="J1922" s="26">
        <v>0.105</v>
      </c>
      <c r="K1922" s="63"/>
      <c r="L1922" s="28" t="s">
        <v>31</v>
      </c>
      <c r="M1922" s="53">
        <v>85035.33</v>
      </c>
      <c r="N1922" s="64" t="str">
        <f>+IF(Tabla1[[#This Row],[F PMPI]]="SÍ","No","Sí")</f>
        <v>No</v>
      </c>
      <c r="O1922" s="65">
        <f>+Tabla1[[#This Row],[PVL]]*1.055</f>
        <v>89712.273149999994</v>
      </c>
      <c r="P1922" s="65">
        <f>+Tabla1[[#This Row],[PVL]]*1.43</f>
        <v>121600.52189999999</v>
      </c>
      <c r="Q1922" s="66" t="str">
        <f>+HYPERLINK(Tabla1[[#This Row],[PAG]])</f>
        <v>https://todomusica.com.ar/pedales/1818-echolizer.html</v>
      </c>
      <c r="R1922" s="67"/>
      <c r="S1922" s="68"/>
      <c r="T1922" s="69"/>
      <c r="U1922" s="69"/>
      <c r="V1922" s="69"/>
      <c r="W1922" s="69"/>
      <c r="X1922" s="69"/>
      <c r="Y1922" s="35"/>
      <c r="Z1922" s="35" t="s">
        <v>25876</v>
      </c>
      <c r="AA1922" s="36">
        <v>1</v>
      </c>
      <c r="AB1922" s="35" t="s">
        <v>9849</v>
      </c>
      <c r="AC1922" s="35" t="str">
        <f>+IF(Tabla1[[#This Row],[STK]]="no","Sin STK", "STK disponible")</f>
        <v>STK disponible</v>
      </c>
      <c r="AD1922" s="35">
        <f>+I1922*J1922</f>
        <v>0</v>
      </c>
      <c r="AE1922" s="35">
        <f>+I1922*K1922</f>
        <v>0</v>
      </c>
      <c r="AF1922" s="36">
        <f>IF(Tabla1[[#This Row],[ref pack]]=1,Tabla1[[#This Row],[Pedido]],LCM(Tabla1[[#This Row],[MC VIEJO]],Tabla1[[#This Row],[Pedido]]))</f>
        <v>1</v>
      </c>
      <c r="AG1922" s="36">
        <f>+VLOOKUP(Tabla1[[#This Row],[Artículo]],'.'!$B$2:$D$11481,3,)</f>
        <v>1</v>
      </c>
      <c r="AH1922" s="37" t="str">
        <f>+IFERROR(SEARCH("pack",Tabla1[[#This Row],[PACK]]),"")</f>
        <v/>
      </c>
    </row>
    <row r="1923" spans="1:34" ht="24" customHeight="1" x14ac:dyDescent="0.2">
      <c r="A1923" s="50" t="s">
        <v>3524</v>
      </c>
      <c r="B1923" s="60" t="s">
        <v>3559</v>
      </c>
      <c r="C1923" s="61" t="s">
        <v>3560</v>
      </c>
      <c r="D1923" s="52" t="s">
        <v>9841</v>
      </c>
      <c r="E1923" s="53">
        <v>50570.95</v>
      </c>
      <c r="F1923" s="23" t="str">
        <f>+IFERROR(VLOOKUP(Tabla1[[#This Row],[Artículo]],'..'!$B$2:$D$569000,3,),"")</f>
        <v/>
      </c>
      <c r="G1923" s="24" t="str">
        <f>IF(H1923=AF1923,"", "Error MC")</f>
        <v>Error MC</v>
      </c>
      <c r="H1923" s="62"/>
      <c r="I1923" s="54">
        <f>+Tabla1[[#This Row],[MC]]*Tabla1[[#This Row],[Pedido]]*Tabla1[[#This Row],[PVC ]]</f>
        <v>0</v>
      </c>
      <c r="J1923" s="26">
        <v>0.105</v>
      </c>
      <c r="K1923" s="63"/>
      <c r="L1923" s="28" t="s">
        <v>31</v>
      </c>
      <c r="M1923" s="53">
        <v>78233.259999999995</v>
      </c>
      <c r="N1923" s="64" t="str">
        <f>+IF(Tabla1[[#This Row],[F PMPI]]="SÍ","No","Sí")</f>
        <v>No</v>
      </c>
      <c r="O1923" s="65">
        <f>+Tabla1[[#This Row],[PVL]]*1.055</f>
        <v>82536.089299999992</v>
      </c>
      <c r="P1923" s="65">
        <f>+Tabla1[[#This Row],[PVL]]*1.43</f>
        <v>111873.56179999998</v>
      </c>
      <c r="Q1923" s="66" t="str">
        <f>+HYPERLINK(Tabla1[[#This Row],[PAG]])</f>
        <v>https://todomusica.com.ar/pedales/2901-ensemble-king.html</v>
      </c>
      <c r="R1923" s="67"/>
      <c r="S1923" s="68"/>
      <c r="T1923" s="69"/>
      <c r="U1923" s="69"/>
      <c r="V1923" s="69"/>
      <c r="W1923" s="69"/>
      <c r="X1923" s="69"/>
      <c r="Y1923" s="35"/>
      <c r="Z1923" s="35" t="s">
        <v>25877</v>
      </c>
      <c r="AA1923" s="36">
        <v>1</v>
      </c>
      <c r="AB1923" s="35" t="s">
        <v>9849</v>
      </c>
      <c r="AC1923" s="35" t="str">
        <f>+IF(Tabla1[[#This Row],[STK]]="no","Sin STK", "STK disponible")</f>
        <v>STK disponible</v>
      </c>
      <c r="AD1923" s="35">
        <f>+I1923*J1923</f>
        <v>0</v>
      </c>
      <c r="AE1923" s="35">
        <f>+I1923*K1923</f>
        <v>0</v>
      </c>
      <c r="AF1923" s="36">
        <f>IF(Tabla1[[#This Row],[ref pack]]=1,Tabla1[[#This Row],[Pedido]],LCM(Tabla1[[#This Row],[MC VIEJO]],Tabla1[[#This Row],[Pedido]]))</f>
        <v>1</v>
      </c>
      <c r="AG1923" s="36">
        <f>+VLOOKUP(Tabla1[[#This Row],[Artículo]],'.'!$B$2:$D$11481,3,)</f>
        <v>1</v>
      </c>
      <c r="AH1923" s="37" t="str">
        <f>+IFERROR(SEARCH("pack",Tabla1[[#This Row],[PACK]]),"")</f>
        <v/>
      </c>
    </row>
    <row r="1924" spans="1:34" ht="24" customHeight="1" x14ac:dyDescent="0.2">
      <c r="A1924" s="50" t="s">
        <v>3524</v>
      </c>
      <c r="B1924" s="60" t="s">
        <v>3561</v>
      </c>
      <c r="C1924" s="61" t="s">
        <v>3562</v>
      </c>
      <c r="D1924" s="52" t="s">
        <v>9841</v>
      </c>
      <c r="E1924" s="53">
        <v>59365.85</v>
      </c>
      <c r="F1924" s="23" t="str">
        <f>+IFERROR(VLOOKUP(Tabla1[[#This Row],[Artículo]],'..'!$B$2:$D$569000,3,),"")</f>
        <v/>
      </c>
      <c r="G1924" s="24" t="str">
        <f>IF(H1924=AF1924,"", "Error MC")</f>
        <v>Error MC</v>
      </c>
      <c r="H1924" s="62"/>
      <c r="I1924" s="54">
        <f>+Tabla1[[#This Row],[MC]]*Tabla1[[#This Row],[Pedido]]*Tabla1[[#This Row],[PVC ]]</f>
        <v>0</v>
      </c>
      <c r="J1924" s="26">
        <v>0.105</v>
      </c>
      <c r="K1924" s="63"/>
      <c r="L1924" s="28" t="s">
        <v>31</v>
      </c>
      <c r="M1924" s="53">
        <v>91838.97</v>
      </c>
      <c r="N1924" s="64" t="str">
        <f>+IF(Tabla1[[#This Row],[F PMPI]]="SÍ","No","Sí")</f>
        <v>No</v>
      </c>
      <c r="O1924" s="65">
        <f>+Tabla1[[#This Row],[PVL]]*1.055</f>
        <v>96890.11335</v>
      </c>
      <c r="P1924" s="65">
        <f>+Tabla1[[#This Row],[PVL]]*1.43</f>
        <v>131329.72709999999</v>
      </c>
      <c r="Q1924" s="66" t="str">
        <f>+HYPERLINK(Tabla1[[#This Row],[PAG]])</f>
        <v>https://todomusica.com.ar/pedales/6547-ensemble-queen.html</v>
      </c>
      <c r="R1924" s="67"/>
      <c r="S1924" s="68"/>
      <c r="T1924" s="69"/>
      <c r="U1924" s="69"/>
      <c r="V1924" s="69"/>
      <c r="W1924" s="69"/>
      <c r="X1924" s="69"/>
      <c r="Y1924" s="35"/>
      <c r="Z1924" s="35" t="s">
        <v>25878</v>
      </c>
      <c r="AA1924" s="36">
        <v>1</v>
      </c>
      <c r="AB1924" s="35" t="s">
        <v>9849</v>
      </c>
      <c r="AC1924" s="35" t="str">
        <f>+IF(Tabla1[[#This Row],[STK]]="no","Sin STK", "STK disponible")</f>
        <v>STK disponible</v>
      </c>
      <c r="AD1924" s="35">
        <f>+I1924*J1924</f>
        <v>0</v>
      </c>
      <c r="AE1924" s="35">
        <f>+I1924*K1924</f>
        <v>0</v>
      </c>
      <c r="AF1924" s="36">
        <f>IF(Tabla1[[#This Row],[ref pack]]=1,Tabla1[[#This Row],[Pedido]],LCM(Tabla1[[#This Row],[MC VIEJO]],Tabla1[[#This Row],[Pedido]]))</f>
        <v>1</v>
      </c>
      <c r="AG1924" s="36">
        <f>+VLOOKUP(Tabla1[[#This Row],[Artículo]],'.'!$B$2:$D$11481,3,)</f>
        <v>1</v>
      </c>
      <c r="AH1924" s="37" t="str">
        <f>+IFERROR(SEARCH("pack",Tabla1[[#This Row],[PACK]]),"")</f>
        <v/>
      </c>
    </row>
    <row r="1925" spans="1:34" ht="24" customHeight="1" x14ac:dyDescent="0.2">
      <c r="A1925" s="50" t="s">
        <v>3524</v>
      </c>
      <c r="B1925" s="60" t="s">
        <v>3563</v>
      </c>
      <c r="C1925" s="61" t="s">
        <v>3564</v>
      </c>
      <c r="D1925" s="52" t="s">
        <v>27</v>
      </c>
      <c r="E1925" s="53">
        <v>57903.9</v>
      </c>
      <c r="F1925" s="23" t="str">
        <f>+IFERROR(VLOOKUP(Tabla1[[#This Row],[Artículo]],'..'!$B$2:$D$569000,3,),"")</f>
        <v/>
      </c>
      <c r="G1925" s="24" t="str">
        <f>IF(H1925=AF1925,"", "Error MC")</f>
        <v>Error MC</v>
      </c>
      <c r="H1925" s="62"/>
      <c r="I1925" s="54">
        <f>+Tabla1[[#This Row],[MC]]*Tabla1[[#This Row],[Pedido]]*Tabla1[[#This Row],[PVC ]]</f>
        <v>0</v>
      </c>
      <c r="J1925" s="26">
        <v>0.105</v>
      </c>
      <c r="K1925" s="63"/>
      <c r="L1925" s="28" t="s">
        <v>31</v>
      </c>
      <c r="M1925" s="53">
        <v>89577.332999999999</v>
      </c>
      <c r="N1925" s="64" t="str">
        <f>+IF(Tabla1[[#This Row],[F PMPI]]="SÍ","No","Sí")</f>
        <v>No</v>
      </c>
      <c r="O1925" s="65">
        <f>+Tabla1[[#This Row],[PVL]]*1.055</f>
        <v>94504.086314999993</v>
      </c>
      <c r="P1925" s="65">
        <f>+Tabla1[[#This Row],[PVL]]*1.43</f>
        <v>128095.58618999999</v>
      </c>
      <c r="Q1925" s="66" t="str">
        <f>+HYPERLINK(Tabla1[[#This Row],[PAG]])</f>
        <v>https://todomusica.com.ar/pedales/8340-expression-pedal.html</v>
      </c>
      <c r="R1925" s="67"/>
      <c r="S1925" s="68"/>
      <c r="T1925" s="69"/>
      <c r="U1925" s="69"/>
      <c r="V1925" s="69"/>
      <c r="W1925" s="69"/>
      <c r="X1925" s="69"/>
      <c r="Y1925" s="35"/>
      <c r="Z1925" s="35" t="s">
        <v>25879</v>
      </c>
      <c r="AA1925" s="36">
        <v>1</v>
      </c>
      <c r="AB1925" s="35" t="s">
        <v>9849</v>
      </c>
      <c r="AC1925" s="35" t="str">
        <f>+IF(Tabla1[[#This Row],[STK]]="no","Sin STK", "STK disponible")</f>
        <v>Sin STK</v>
      </c>
      <c r="AD1925" s="35">
        <f>+I1925*J1925</f>
        <v>0</v>
      </c>
      <c r="AE1925" s="35">
        <f>+I1925*K1925</f>
        <v>0</v>
      </c>
      <c r="AF1925" s="36">
        <f>IF(Tabla1[[#This Row],[ref pack]]=1,Tabla1[[#This Row],[Pedido]],LCM(Tabla1[[#This Row],[MC VIEJO]],Tabla1[[#This Row],[Pedido]]))</f>
        <v>1</v>
      </c>
      <c r="AG1925" s="36">
        <f>+VLOOKUP(Tabla1[[#This Row],[Artículo]],'.'!$B$2:$D$11481,3,)</f>
        <v>1</v>
      </c>
      <c r="AH1925" s="37" t="str">
        <f>+IFERROR(SEARCH("pack",Tabla1[[#This Row],[PACK]]),"")</f>
        <v/>
      </c>
    </row>
    <row r="1926" spans="1:34" ht="24" customHeight="1" x14ac:dyDescent="0.2">
      <c r="A1926" s="50" t="s">
        <v>3524</v>
      </c>
      <c r="B1926" s="60" t="s">
        <v>3565</v>
      </c>
      <c r="C1926" s="61" t="s">
        <v>3566</v>
      </c>
      <c r="D1926" s="52" t="s">
        <v>27</v>
      </c>
      <c r="E1926" s="53">
        <v>38997.53</v>
      </c>
      <c r="F1926" s="23" t="str">
        <f>+IFERROR(VLOOKUP(Tabla1[[#This Row],[Artículo]],'..'!$B$2:$D$569000,3,),"")</f>
        <v/>
      </c>
      <c r="G1926" s="24" t="str">
        <f>IF(H1926=AF1926,"", "Error MC")</f>
        <v>Error MC</v>
      </c>
      <c r="H1926" s="62"/>
      <c r="I1926" s="54">
        <f>+Tabla1[[#This Row],[MC]]*Tabla1[[#This Row],[Pedido]]*Tabla1[[#This Row],[PVC ]]</f>
        <v>0</v>
      </c>
      <c r="J1926" s="26">
        <v>0.21</v>
      </c>
      <c r="K1926" s="63"/>
      <c r="L1926" s="28" t="s">
        <v>31</v>
      </c>
      <c r="M1926" s="53">
        <v>66061.812999999995</v>
      </c>
      <c r="N1926" s="64" t="str">
        <f>+IF(Tabla1[[#This Row],[F PMPI]]="SÍ","No","Sí")</f>
        <v>No</v>
      </c>
      <c r="O1926" s="65">
        <f>+Tabla1[[#This Row],[PVL]]*1.055</f>
        <v>69695.212714999987</v>
      </c>
      <c r="P1926" s="65">
        <f>+Tabla1[[#This Row],[PVL]]*1.43</f>
        <v>94468.392589999989</v>
      </c>
      <c r="Q1926" s="66" t="str">
        <f>+HYPERLINK(Tabla1[[#This Row],[PAG]])</f>
        <v>https://todomusica.com.ar/estuches/7503-flight-case-for-micro-pedals-and-mini-wah-with-6-plug-multi.html</v>
      </c>
      <c r="R1926" s="67"/>
      <c r="S1926" s="68"/>
      <c r="T1926" s="69"/>
      <c r="U1926" s="69"/>
      <c r="V1926" s="69"/>
      <c r="W1926" s="69"/>
      <c r="X1926" s="69"/>
      <c r="Y1926" s="35"/>
      <c r="Z1926" s="35" t="s">
        <v>25880</v>
      </c>
      <c r="AA1926" s="36">
        <v>1</v>
      </c>
      <c r="AB1926" s="35" t="s">
        <v>9849</v>
      </c>
      <c r="AC1926" s="35" t="str">
        <f>+IF(Tabla1[[#This Row],[STK]]="no","Sin STK", "STK disponible")</f>
        <v>Sin STK</v>
      </c>
      <c r="AD1926" s="35">
        <f>+I1926*J1926</f>
        <v>0</v>
      </c>
      <c r="AE1926" s="35">
        <f>+I1926*K1926</f>
        <v>0</v>
      </c>
      <c r="AF1926" s="36">
        <f>IF(Tabla1[[#This Row],[ref pack]]=1,Tabla1[[#This Row],[Pedido]],LCM(Tabla1[[#This Row],[MC VIEJO]],Tabla1[[#This Row],[Pedido]]))</f>
        <v>1</v>
      </c>
      <c r="AG1926" s="36">
        <f>+VLOOKUP(Tabla1[[#This Row],[Artículo]],'.'!$B$2:$D$11481,3,)</f>
        <v>1</v>
      </c>
      <c r="AH1926" s="37" t="str">
        <f>+IFERROR(SEARCH("pack",Tabla1[[#This Row],[PACK]]),"")</f>
        <v/>
      </c>
    </row>
    <row r="1927" spans="1:34" ht="24" customHeight="1" x14ac:dyDescent="0.2">
      <c r="A1927" s="50" t="s">
        <v>3524</v>
      </c>
      <c r="B1927" s="60" t="s">
        <v>3567</v>
      </c>
      <c r="C1927" s="61" t="s">
        <v>3568</v>
      </c>
      <c r="D1927" s="52" t="s">
        <v>27</v>
      </c>
      <c r="E1927" s="53">
        <v>7572.74</v>
      </c>
      <c r="F1927" s="23" t="str">
        <f>+IFERROR(VLOOKUP(Tabla1[[#This Row],[Artículo]],'..'!$B$2:$D$569000,3,),"")</f>
        <v/>
      </c>
      <c r="G1927" s="24" t="str">
        <f>IF(H1927=AF1927,"", "Error MC")</f>
        <v>Error MC</v>
      </c>
      <c r="H1927" s="62"/>
      <c r="I1927" s="54">
        <f>+Tabla1[[#This Row],[MC]]*Tabla1[[#This Row],[Pedido]]*Tabla1[[#This Row],[PVC ]]</f>
        <v>0</v>
      </c>
      <c r="J1927" s="26">
        <v>0.21</v>
      </c>
      <c r="K1927" s="63"/>
      <c r="L1927" s="28" t="s">
        <v>31</v>
      </c>
      <c r="M1927" s="53">
        <v>12828.226000000001</v>
      </c>
      <c r="N1927" s="64" t="str">
        <f>+IF(Tabla1[[#This Row],[F PMPI]]="SÍ","No","Sí")</f>
        <v>No</v>
      </c>
      <c r="O1927" s="65">
        <f>+Tabla1[[#This Row],[PVL]]*1.055</f>
        <v>13533.77843</v>
      </c>
      <c r="P1927" s="65">
        <f>+Tabla1[[#This Row],[PVL]]*1.43</f>
        <v>18344.36318</v>
      </c>
      <c r="Q1927" s="66" t="str">
        <f>+HYPERLINK(Tabla1[[#This Row],[PAG]])</f>
        <v>https://todomusica.com.ar/accesorios-de-pedales/7501-12-inches-patch-cable.html</v>
      </c>
      <c r="R1927" s="67"/>
      <c r="S1927" s="68"/>
      <c r="T1927" s="69"/>
      <c r="U1927" s="69"/>
      <c r="V1927" s="69"/>
      <c r="W1927" s="69"/>
      <c r="X1927" s="69"/>
      <c r="Y1927" s="35"/>
      <c r="Z1927" s="35" t="s">
        <v>25881</v>
      </c>
      <c r="AA1927" s="36">
        <v>1</v>
      </c>
      <c r="AB1927" s="35" t="s">
        <v>9849</v>
      </c>
      <c r="AC1927" s="35" t="str">
        <f>+IF(Tabla1[[#This Row],[STK]]="no","Sin STK", "STK disponible")</f>
        <v>Sin STK</v>
      </c>
      <c r="AD1927" s="35">
        <f>+I1927*J1927</f>
        <v>0</v>
      </c>
      <c r="AE1927" s="35">
        <f>+I1927*K1927</f>
        <v>0</v>
      </c>
      <c r="AF1927" s="36">
        <f>IF(Tabla1[[#This Row],[ref pack]]=1,Tabla1[[#This Row],[Pedido]],LCM(Tabla1[[#This Row],[MC VIEJO]],Tabla1[[#This Row],[Pedido]]))</f>
        <v>1</v>
      </c>
      <c r="AG1927" s="36">
        <f>+VLOOKUP(Tabla1[[#This Row],[Artículo]],'.'!$B$2:$D$11481,3,)</f>
        <v>1</v>
      </c>
      <c r="AH1927" s="37" t="str">
        <f>+IFERROR(SEARCH("pack",Tabla1[[#This Row],[PACK]]),"")</f>
        <v/>
      </c>
    </row>
    <row r="1928" spans="1:34" ht="24" customHeight="1" x14ac:dyDescent="0.2">
      <c r="A1928" s="50" t="s">
        <v>3524</v>
      </c>
      <c r="B1928" s="60" t="s">
        <v>3569</v>
      </c>
      <c r="C1928" s="61" t="s">
        <v>3570</v>
      </c>
      <c r="D1928" s="52" t="s">
        <v>9841</v>
      </c>
      <c r="E1928" s="53">
        <v>5319.92</v>
      </c>
      <c r="F1928" s="23" t="str">
        <f>+IFERROR(VLOOKUP(Tabla1[[#This Row],[Artículo]],'..'!$B$2:$D$569000,3,),"")</f>
        <v/>
      </c>
      <c r="G1928" s="24" t="str">
        <f>IF(H1928=AF1928,"", "Error MC")</f>
        <v>Error MC</v>
      </c>
      <c r="H1928" s="62"/>
      <c r="I1928" s="54">
        <f>+Tabla1[[#This Row],[MC]]*Tabla1[[#This Row],[Pedido]]*Tabla1[[#This Row],[PVC ]]</f>
        <v>0</v>
      </c>
      <c r="J1928" s="26">
        <v>0.21</v>
      </c>
      <c r="K1928" s="63"/>
      <c r="L1928" s="28" t="s">
        <v>31</v>
      </c>
      <c r="M1928" s="53">
        <v>9011.9470000000001</v>
      </c>
      <c r="N1928" s="64" t="str">
        <f>+IF(Tabla1[[#This Row],[F PMPI]]="SÍ","No","Sí")</f>
        <v>No</v>
      </c>
      <c r="O1928" s="65">
        <f>+Tabla1[[#This Row],[PVL]]*1.055</f>
        <v>9507.604084999999</v>
      </c>
      <c r="P1928" s="65">
        <f>+Tabla1[[#This Row],[PVL]]*1.43</f>
        <v>12887.084209999999</v>
      </c>
      <c r="Q1928" s="66" t="str">
        <f>+HYPERLINK(Tabla1[[#This Row],[PAG]])</f>
        <v>https://todomusica.com.ar/accesorios-de-pedales/4568-404.html</v>
      </c>
      <c r="R1928" s="67"/>
      <c r="S1928" s="68"/>
      <c r="T1928" s="69"/>
      <c r="U1928" s="69"/>
      <c r="V1928" s="69"/>
      <c r="W1928" s="69"/>
      <c r="X1928" s="69"/>
      <c r="Y1928" s="35"/>
      <c r="Z1928" s="35" t="s">
        <v>25882</v>
      </c>
      <c r="AA1928" s="36">
        <v>1</v>
      </c>
      <c r="AB1928" s="35" t="s">
        <v>9849</v>
      </c>
      <c r="AC1928" s="35" t="str">
        <f>+IF(Tabla1[[#This Row],[STK]]="no","Sin STK", "STK disponible")</f>
        <v>STK disponible</v>
      </c>
      <c r="AD1928" s="35">
        <f>+I1928*J1928</f>
        <v>0</v>
      </c>
      <c r="AE1928" s="35">
        <f>+I1928*K1928</f>
        <v>0</v>
      </c>
      <c r="AF1928" s="36">
        <f>IF(Tabla1[[#This Row],[ref pack]]=1,Tabla1[[#This Row],[Pedido]],LCM(Tabla1[[#This Row],[MC VIEJO]],Tabla1[[#This Row],[Pedido]]))</f>
        <v>1</v>
      </c>
      <c r="AG1928" s="36">
        <f>+VLOOKUP(Tabla1[[#This Row],[Artículo]],'.'!$B$2:$D$11481,3,)</f>
        <v>1</v>
      </c>
      <c r="AH1928" s="37" t="str">
        <f>+IFERROR(SEARCH("pack",Tabla1[[#This Row],[PACK]]),"")</f>
        <v/>
      </c>
    </row>
    <row r="1929" spans="1:34" ht="24" customHeight="1" x14ac:dyDescent="0.2">
      <c r="A1929" s="50" t="s">
        <v>3524</v>
      </c>
      <c r="B1929" s="60" t="s">
        <v>3571</v>
      </c>
      <c r="C1929" s="61" t="s">
        <v>3572</v>
      </c>
      <c r="D1929" s="52" t="s">
        <v>9841</v>
      </c>
      <c r="E1929" s="53">
        <v>5803.36</v>
      </c>
      <c r="F1929" s="23" t="str">
        <f>+IFERROR(VLOOKUP(Tabla1[[#This Row],[Artículo]],'..'!$B$2:$D$569000,3,),"")</f>
        <v/>
      </c>
      <c r="G1929" s="24" t="str">
        <f>IF(H1929=AF1929,"", "Error MC")</f>
        <v>Error MC</v>
      </c>
      <c r="H1929" s="62"/>
      <c r="I1929" s="54">
        <f>+Tabla1[[#This Row],[MC]]*Tabla1[[#This Row],[Pedido]]*Tabla1[[#This Row],[PVC ]]</f>
        <v>0</v>
      </c>
      <c r="J1929" s="26">
        <v>0.21</v>
      </c>
      <c r="K1929" s="63"/>
      <c r="L1929" s="28" t="s">
        <v>31</v>
      </c>
      <c r="M1929" s="53">
        <v>9830.8870000000006</v>
      </c>
      <c r="N1929" s="64" t="str">
        <f>+IF(Tabla1[[#This Row],[F PMPI]]="SÍ","No","Sí")</f>
        <v>No</v>
      </c>
      <c r="O1929" s="65">
        <f>+Tabla1[[#This Row],[PVL]]*1.055</f>
        <v>10371.585784999999</v>
      </c>
      <c r="P1929" s="65">
        <f>+Tabla1[[#This Row],[PVL]]*1.43</f>
        <v>14058.16841</v>
      </c>
      <c r="Q1929" s="66" t="str">
        <f>+HYPERLINK(Tabla1[[#This Row],[PAG]])</f>
        <v>https://todomusica.com.ar/accesorios-de-pedales/4569-404.html</v>
      </c>
      <c r="R1929" s="67"/>
      <c r="S1929" s="68"/>
      <c r="T1929" s="69"/>
      <c r="U1929" s="69"/>
      <c r="V1929" s="69"/>
      <c r="W1929" s="69"/>
      <c r="X1929" s="69"/>
      <c r="Y1929" s="35"/>
      <c r="Z1929" s="35" t="s">
        <v>25883</v>
      </c>
      <c r="AA1929" s="36">
        <v>1</v>
      </c>
      <c r="AB1929" s="35" t="s">
        <v>9849</v>
      </c>
      <c r="AC1929" s="35" t="str">
        <f>+IF(Tabla1[[#This Row],[STK]]="no","Sin STK", "STK disponible")</f>
        <v>STK disponible</v>
      </c>
      <c r="AD1929" s="35">
        <f>+I1929*J1929</f>
        <v>0</v>
      </c>
      <c r="AE1929" s="35">
        <f>+I1929*K1929</f>
        <v>0</v>
      </c>
      <c r="AF1929" s="36">
        <f>IF(Tabla1[[#This Row],[ref pack]]=1,Tabla1[[#This Row],[Pedido]],LCM(Tabla1[[#This Row],[MC VIEJO]],Tabla1[[#This Row],[Pedido]]))</f>
        <v>1</v>
      </c>
      <c r="AG1929" s="36">
        <f>+VLOOKUP(Tabla1[[#This Row],[Artículo]],'.'!$B$2:$D$11481,3,)</f>
        <v>1</v>
      </c>
      <c r="AH1929" s="37" t="str">
        <f>+IFERROR(SEARCH("pack",Tabla1[[#This Row],[PACK]]),"")</f>
        <v/>
      </c>
    </row>
    <row r="1930" spans="1:34" ht="24" customHeight="1" x14ac:dyDescent="0.2">
      <c r="A1930" s="50" t="s">
        <v>3524</v>
      </c>
      <c r="B1930" s="60" t="s">
        <v>3573</v>
      </c>
      <c r="C1930" s="61" t="s">
        <v>3574</v>
      </c>
      <c r="D1930" s="52" t="s">
        <v>9841</v>
      </c>
      <c r="E1930" s="53">
        <v>6287.94</v>
      </c>
      <c r="F1930" s="23" t="str">
        <f>+IFERROR(VLOOKUP(Tabla1[[#This Row],[Artículo]],'..'!$B$2:$D$569000,3,),"")</f>
        <v/>
      </c>
      <c r="G1930" s="24" t="str">
        <f>IF(H1930=AF1930,"", "Error MC")</f>
        <v>Error MC</v>
      </c>
      <c r="H1930" s="62"/>
      <c r="I1930" s="54">
        <f>+Tabla1[[#This Row],[MC]]*Tabla1[[#This Row],[Pedido]]*Tabla1[[#This Row],[PVC ]]</f>
        <v>0</v>
      </c>
      <c r="J1930" s="26">
        <v>0.21</v>
      </c>
      <c r="K1930" s="63"/>
      <c r="L1930" s="28" t="s">
        <v>31</v>
      </c>
      <c r="M1930" s="53">
        <v>10651.775</v>
      </c>
      <c r="N1930" s="64" t="str">
        <f>+IF(Tabla1[[#This Row],[F PMPI]]="SÍ","No","Sí")</f>
        <v>No</v>
      </c>
      <c r="O1930" s="65">
        <f>+Tabla1[[#This Row],[PVL]]*1.055</f>
        <v>11237.622624999998</v>
      </c>
      <c r="P1930" s="65">
        <f>+Tabla1[[#This Row],[PVL]]*1.43</f>
        <v>15232.03825</v>
      </c>
      <c r="Q1930" s="66" t="str">
        <f>+HYPERLINK(Tabla1[[#This Row],[PAG]])</f>
        <v>https://todomusica.com.ar/accesorios-de-pedales/4570-404.html</v>
      </c>
      <c r="R1930" s="67"/>
      <c r="S1930" s="68"/>
      <c r="T1930" s="69"/>
      <c r="U1930" s="69"/>
      <c r="V1930" s="69"/>
      <c r="W1930" s="69"/>
      <c r="X1930" s="69"/>
      <c r="Y1930" s="35"/>
      <c r="Z1930" s="35" t="s">
        <v>25884</v>
      </c>
      <c r="AA1930" s="36">
        <v>1</v>
      </c>
      <c r="AB1930" s="35" t="s">
        <v>9849</v>
      </c>
      <c r="AC1930" s="35" t="str">
        <f>+IF(Tabla1[[#This Row],[STK]]="no","Sin STK", "STK disponible")</f>
        <v>STK disponible</v>
      </c>
      <c r="AD1930" s="35">
        <f>+I1930*J1930</f>
        <v>0</v>
      </c>
      <c r="AE1930" s="35">
        <f>+I1930*K1930</f>
        <v>0</v>
      </c>
      <c r="AF1930" s="36">
        <f>IF(Tabla1[[#This Row],[ref pack]]=1,Tabla1[[#This Row],[Pedido]],LCM(Tabla1[[#This Row],[MC VIEJO]],Tabla1[[#This Row],[Pedido]]))</f>
        <v>1</v>
      </c>
      <c r="AG1930" s="36">
        <f>+VLOOKUP(Tabla1[[#This Row],[Artículo]],'.'!$B$2:$D$11481,3,)</f>
        <v>1</v>
      </c>
      <c r="AH1930" s="37" t="str">
        <f>+IFERROR(SEARCH("pack",Tabla1[[#This Row],[PACK]]),"")</f>
        <v/>
      </c>
    </row>
    <row r="1931" spans="1:34" ht="24" customHeight="1" x14ac:dyDescent="0.2">
      <c r="A1931" s="50" t="s">
        <v>3524</v>
      </c>
      <c r="B1931" s="60" t="s">
        <v>3575</v>
      </c>
      <c r="C1931" s="61" t="s">
        <v>3576</v>
      </c>
      <c r="D1931" s="52" t="s">
        <v>9841</v>
      </c>
      <c r="E1931" s="53">
        <v>6771.47</v>
      </c>
      <c r="F1931" s="23" t="str">
        <f>+IFERROR(VLOOKUP(Tabla1[[#This Row],[Artículo]],'..'!$B$2:$D$569000,3,),"")</f>
        <v/>
      </c>
      <c r="G1931" s="24" t="str">
        <f>IF(H1931=AF1931,"", "Error MC")</f>
        <v>Error MC</v>
      </c>
      <c r="H1931" s="62"/>
      <c r="I1931" s="54">
        <f>+Tabla1[[#This Row],[MC]]*Tabla1[[#This Row],[Pedido]]*Tabla1[[#This Row],[PVC ]]</f>
        <v>0</v>
      </c>
      <c r="J1931" s="26">
        <v>0.21</v>
      </c>
      <c r="K1931" s="63"/>
      <c r="L1931" s="28" t="s">
        <v>31</v>
      </c>
      <c r="M1931" s="53">
        <v>11470.873</v>
      </c>
      <c r="N1931" s="64" t="str">
        <f>+IF(Tabla1[[#This Row],[F PMPI]]="SÍ","No","Sí")</f>
        <v>No</v>
      </c>
      <c r="O1931" s="65">
        <f>+Tabla1[[#This Row],[PVL]]*1.055</f>
        <v>12101.771014999998</v>
      </c>
      <c r="P1931" s="65">
        <f>+Tabla1[[#This Row],[PVL]]*1.43</f>
        <v>16403.348389999999</v>
      </c>
      <c r="Q1931" s="66" t="str">
        <f>+HYPERLINK(Tabla1[[#This Row],[PAG]])</f>
        <v>https://todomusica.com.ar/accesorios-de-pedales/4571-404.html</v>
      </c>
      <c r="R1931" s="67"/>
      <c r="S1931" s="68"/>
      <c r="T1931" s="69"/>
      <c r="U1931" s="69"/>
      <c r="V1931" s="69"/>
      <c r="W1931" s="69"/>
      <c r="X1931" s="69"/>
      <c r="Y1931" s="35"/>
      <c r="Z1931" s="35" t="s">
        <v>25885</v>
      </c>
      <c r="AA1931" s="36">
        <v>1</v>
      </c>
      <c r="AB1931" s="35" t="s">
        <v>9849</v>
      </c>
      <c r="AC1931" s="35" t="str">
        <f>+IF(Tabla1[[#This Row],[STK]]="no","Sin STK", "STK disponible")</f>
        <v>STK disponible</v>
      </c>
      <c r="AD1931" s="35">
        <f>+I1931*J1931</f>
        <v>0</v>
      </c>
      <c r="AE1931" s="35">
        <f>+I1931*K1931</f>
        <v>0</v>
      </c>
      <c r="AF1931" s="36">
        <f>IF(Tabla1[[#This Row],[ref pack]]=1,Tabla1[[#This Row],[Pedido]],LCM(Tabla1[[#This Row],[MC VIEJO]],Tabla1[[#This Row],[Pedido]]))</f>
        <v>1</v>
      </c>
      <c r="AG1931" s="36">
        <f>+VLOOKUP(Tabla1[[#This Row],[Artículo]],'.'!$B$2:$D$11481,3,)</f>
        <v>1</v>
      </c>
      <c r="AH1931" s="37" t="str">
        <f>+IFERROR(SEARCH("pack",Tabla1[[#This Row],[PACK]]),"")</f>
        <v/>
      </c>
    </row>
    <row r="1932" spans="1:34" ht="24" customHeight="1" x14ac:dyDescent="0.2">
      <c r="A1932" s="50" t="s">
        <v>3524</v>
      </c>
      <c r="B1932" s="60" t="s">
        <v>3577</v>
      </c>
      <c r="C1932" s="61" t="s">
        <v>3578</v>
      </c>
      <c r="D1932" s="52" t="s">
        <v>9842</v>
      </c>
      <c r="E1932" s="53">
        <v>35179.300000000003</v>
      </c>
      <c r="F1932" s="23" t="str">
        <f>+IFERROR(VLOOKUP(Tabla1[[#This Row],[Artículo]],'..'!$B$2:$D$569000,3,),"")</f>
        <v/>
      </c>
      <c r="G1932" s="24" t="str">
        <f>IF(H1932=AF1932,"", "Error MC")</f>
        <v>Error MC</v>
      </c>
      <c r="H1932" s="62"/>
      <c r="I1932" s="54">
        <f>+Tabla1[[#This Row],[MC]]*Tabla1[[#This Row],[Pedido]]*Tabla1[[#This Row],[PVC ]]</f>
        <v>0</v>
      </c>
      <c r="J1932" s="26">
        <v>0.21</v>
      </c>
      <c r="K1932" s="63"/>
      <c r="L1932" s="28" t="s">
        <v>31</v>
      </c>
      <c r="M1932" s="53">
        <v>59593.733999999997</v>
      </c>
      <c r="N1932" s="64" t="str">
        <f>+IF(Tabla1[[#This Row],[F PMPI]]="SÍ","No","Sí")</f>
        <v>No</v>
      </c>
      <c r="O1932" s="65">
        <f>+Tabla1[[#This Row],[PVL]]*1.055</f>
        <v>62871.38936999999</v>
      </c>
      <c r="P1932" s="65">
        <f>+Tabla1[[#This Row],[PVL]]*1.43</f>
        <v>85219.039619999996</v>
      </c>
      <c r="Q1932" s="66" t="str">
        <f>+HYPERLINK(Tabla1[[#This Row],[PAG]])</f>
        <v>https://todomusica.com.ar/estuches/4023-stomplate-mini.html</v>
      </c>
      <c r="R1932" s="67"/>
      <c r="S1932" s="68"/>
      <c r="T1932" s="69"/>
      <c r="U1932" s="69"/>
      <c r="V1932" s="69"/>
      <c r="W1932" s="69"/>
      <c r="X1932" s="69"/>
      <c r="Y1932" s="35"/>
      <c r="Z1932" s="35" t="s">
        <v>25886</v>
      </c>
      <c r="AA1932" s="36">
        <v>1</v>
      </c>
      <c r="AB1932" s="35" t="s">
        <v>9849</v>
      </c>
      <c r="AC1932" s="35" t="str">
        <f>+IF(Tabla1[[#This Row],[STK]]="no","Sin STK", "STK disponible")</f>
        <v>STK disponible</v>
      </c>
      <c r="AD1932" s="35">
        <f>+I1932*J1932</f>
        <v>0</v>
      </c>
      <c r="AE1932" s="35">
        <f>+I1932*K1932</f>
        <v>0</v>
      </c>
      <c r="AF1932" s="36">
        <f>IF(Tabla1[[#This Row],[ref pack]]=1,Tabla1[[#This Row],[Pedido]],LCM(Tabla1[[#This Row],[MC VIEJO]],Tabla1[[#This Row],[Pedido]]))</f>
        <v>1</v>
      </c>
      <c r="AG1932" s="36">
        <f>+VLOOKUP(Tabla1[[#This Row],[Artículo]],'.'!$B$2:$D$11481,3,)</f>
        <v>1</v>
      </c>
      <c r="AH1932" s="37" t="str">
        <f>+IFERROR(SEARCH("pack",Tabla1[[#This Row],[PACK]]),"")</f>
        <v/>
      </c>
    </row>
    <row r="1933" spans="1:34" ht="24" customHeight="1" x14ac:dyDescent="0.2">
      <c r="A1933" s="50" t="s">
        <v>3524</v>
      </c>
      <c r="B1933" s="60" t="s">
        <v>3579</v>
      </c>
      <c r="C1933" s="61" t="s">
        <v>3580</v>
      </c>
      <c r="D1933" s="52" t="s">
        <v>9841</v>
      </c>
      <c r="E1933" s="53">
        <v>54967.89</v>
      </c>
      <c r="F1933" s="23" t="str">
        <f>+IFERROR(VLOOKUP(Tabla1[[#This Row],[Artículo]],'..'!$B$2:$D$569000,3,),"")</f>
        <v/>
      </c>
      <c r="G1933" s="24" t="str">
        <f>IF(H1933=AF1933,"", "Error MC")</f>
        <v>Error MC</v>
      </c>
      <c r="H1933" s="62"/>
      <c r="I1933" s="54">
        <f>+Tabla1[[#This Row],[MC]]*Tabla1[[#This Row],[Pedido]]*Tabla1[[#This Row],[PVC ]]</f>
        <v>0</v>
      </c>
      <c r="J1933" s="26">
        <v>0.105</v>
      </c>
      <c r="K1933" s="63"/>
      <c r="L1933" s="28" t="s">
        <v>31</v>
      </c>
      <c r="M1933" s="53">
        <v>85035.33</v>
      </c>
      <c r="N1933" s="64" t="str">
        <f>+IF(Tabla1[[#This Row],[F PMPI]]="SÍ","No","Sí")</f>
        <v>No</v>
      </c>
      <c r="O1933" s="65">
        <f>+Tabla1[[#This Row],[PVL]]*1.055</f>
        <v>89712.273149999994</v>
      </c>
      <c r="P1933" s="65">
        <f>+Tabla1[[#This Row],[PVL]]*1.43</f>
        <v>121600.52189999999</v>
      </c>
      <c r="Q1933" s="66" t="str">
        <f>+HYPERLINK(Tabla1[[#This Row],[PAG]])</f>
        <v>https://todomusica.com.ar/pedales/2212-fog.html</v>
      </c>
      <c r="R1933" s="67"/>
      <c r="S1933" s="68"/>
      <c r="T1933" s="69"/>
      <c r="U1933" s="69"/>
      <c r="V1933" s="69"/>
      <c r="W1933" s="69"/>
      <c r="X1933" s="69"/>
      <c r="Y1933" s="35"/>
      <c r="Z1933" s="35" t="s">
        <v>25887</v>
      </c>
      <c r="AA1933" s="36">
        <v>1</v>
      </c>
      <c r="AB1933" s="35" t="s">
        <v>9849</v>
      </c>
      <c r="AC1933" s="35" t="str">
        <f>+IF(Tabla1[[#This Row],[STK]]="no","Sin STK", "STK disponible")</f>
        <v>STK disponible</v>
      </c>
      <c r="AD1933" s="35">
        <f>+I1933*J1933</f>
        <v>0</v>
      </c>
      <c r="AE1933" s="35">
        <f>+I1933*K1933</f>
        <v>0</v>
      </c>
      <c r="AF1933" s="36">
        <f>IF(Tabla1[[#This Row],[ref pack]]=1,Tabla1[[#This Row],[Pedido]],LCM(Tabla1[[#This Row],[MC VIEJO]],Tabla1[[#This Row],[Pedido]]))</f>
        <v>1</v>
      </c>
      <c r="AG1933" s="36">
        <f>+VLOOKUP(Tabla1[[#This Row],[Artículo]],'.'!$B$2:$D$11481,3,)</f>
        <v>1</v>
      </c>
      <c r="AH1933" s="37" t="str">
        <f>+IFERROR(SEARCH("pack",Tabla1[[#This Row],[PACK]]),"")</f>
        <v/>
      </c>
    </row>
    <row r="1934" spans="1:34" ht="24" customHeight="1" x14ac:dyDescent="0.2">
      <c r="A1934" s="50" t="s">
        <v>3524</v>
      </c>
      <c r="B1934" s="60" t="s">
        <v>3581</v>
      </c>
      <c r="C1934" s="61" t="s">
        <v>3582</v>
      </c>
      <c r="D1934" s="52" t="s">
        <v>9842</v>
      </c>
      <c r="E1934" s="53">
        <v>93537.1</v>
      </c>
      <c r="F1934" s="23" t="str">
        <f>+IFERROR(VLOOKUP(Tabla1[[#This Row],[Artículo]],'..'!$B$2:$D$569000,3,),"")</f>
        <v/>
      </c>
      <c r="G1934" s="24" t="str">
        <f>IF(H1934=AF1934,"", "Error MC")</f>
        <v>Error MC</v>
      </c>
      <c r="H1934" s="62"/>
      <c r="I1934" s="54">
        <f>+Tabla1[[#This Row],[MC]]*Tabla1[[#This Row],[Pedido]]*Tabla1[[#This Row],[PVC ]]</f>
        <v>0</v>
      </c>
      <c r="J1934" s="26">
        <v>0.105</v>
      </c>
      <c r="K1934" s="63"/>
      <c r="L1934" s="28" t="s">
        <v>31</v>
      </c>
      <c r="M1934" s="53">
        <v>144701.894</v>
      </c>
      <c r="N1934" s="64" t="str">
        <f>+IF(Tabla1[[#This Row],[F PMPI]]="SÍ","No","Sí")</f>
        <v>No</v>
      </c>
      <c r="O1934" s="65">
        <f>+Tabla1[[#This Row],[PVL]]*1.055</f>
        <v>152660.49816999998</v>
      </c>
      <c r="P1934" s="65">
        <f>+Tabla1[[#This Row],[PVL]]*1.43</f>
        <v>206923.70841999998</v>
      </c>
      <c r="Q1934" s="66" t="str">
        <f>+HYPERLINK(Tabla1[[#This Row],[PAG]])</f>
        <v>https://todomusica.com.ar/pedales/8341-free-step.html</v>
      </c>
      <c r="R1934" s="67"/>
      <c r="S1934" s="68"/>
      <c r="T1934" s="69"/>
      <c r="U1934" s="69"/>
      <c r="V1934" s="69"/>
      <c r="W1934" s="69"/>
      <c r="X1934" s="69"/>
      <c r="Y1934" s="35"/>
      <c r="Z1934" s="35" t="s">
        <v>25888</v>
      </c>
      <c r="AA1934" s="36">
        <v>1</v>
      </c>
      <c r="AB1934" s="35" t="s">
        <v>9849</v>
      </c>
      <c r="AC1934" s="35" t="str">
        <f>+IF(Tabla1[[#This Row],[STK]]="no","Sin STK", "STK disponible")</f>
        <v>STK disponible</v>
      </c>
      <c r="AD1934" s="35">
        <f>+I1934*J1934</f>
        <v>0</v>
      </c>
      <c r="AE1934" s="35">
        <f>+I1934*K1934</f>
        <v>0</v>
      </c>
      <c r="AF1934" s="36">
        <f>IF(Tabla1[[#This Row],[ref pack]]=1,Tabla1[[#This Row],[Pedido]],LCM(Tabla1[[#This Row],[MC VIEJO]],Tabla1[[#This Row],[Pedido]]))</f>
        <v>1</v>
      </c>
      <c r="AG1934" s="36">
        <f>+VLOOKUP(Tabla1[[#This Row],[Artículo]],'.'!$B$2:$D$11481,3,)</f>
        <v>1</v>
      </c>
      <c r="AH1934" s="37" t="str">
        <f>+IFERROR(SEARCH("pack",Tabla1[[#This Row],[PACK]]),"")</f>
        <v/>
      </c>
    </row>
    <row r="1935" spans="1:34" ht="24" customHeight="1" x14ac:dyDescent="0.2">
      <c r="A1935" s="50" t="s">
        <v>3524</v>
      </c>
      <c r="B1935" s="60" t="s">
        <v>3583</v>
      </c>
      <c r="C1935" s="61" t="s">
        <v>3584</v>
      </c>
      <c r="D1935" s="52" t="s">
        <v>9841</v>
      </c>
      <c r="E1935" s="53">
        <v>61564.43</v>
      </c>
      <c r="F1935" s="23" t="str">
        <f>+IFERROR(VLOOKUP(Tabla1[[#This Row],[Artículo]],'..'!$B$2:$D$569000,3,),"")</f>
        <v/>
      </c>
      <c r="G1935" s="24" t="str">
        <f>IF(H1935=AF1935,"", "Error MC")</f>
        <v>Error MC</v>
      </c>
      <c r="H1935" s="62"/>
      <c r="I1935" s="54">
        <f>+Tabla1[[#This Row],[MC]]*Tabla1[[#This Row],[Pedido]]*Tabla1[[#This Row],[PVC ]]</f>
        <v>0</v>
      </c>
      <c r="J1935" s="26">
        <v>0.105</v>
      </c>
      <c r="K1935" s="63"/>
      <c r="L1935" s="28" t="s">
        <v>31</v>
      </c>
      <c r="M1935" s="53">
        <v>95240.171000000002</v>
      </c>
      <c r="N1935" s="64" t="str">
        <f>+IF(Tabla1[[#This Row],[F PMPI]]="SÍ","No","Sí")</f>
        <v>No</v>
      </c>
      <c r="O1935" s="65">
        <f>+Tabla1[[#This Row],[PVL]]*1.055</f>
        <v>100478.380405</v>
      </c>
      <c r="P1935" s="65">
        <f>+Tabla1[[#This Row],[PVL]]*1.43</f>
        <v>136193.44453000001</v>
      </c>
      <c r="Q1935" s="66" t="str">
        <f>+HYPERLINK(Tabla1[[#This Row],[PAG]])</f>
        <v>https://todomusica.com.ar/pedales/1851-funky-monkey.html</v>
      </c>
      <c r="R1935" s="67"/>
      <c r="S1935" s="68"/>
      <c r="T1935" s="69"/>
      <c r="U1935" s="69"/>
      <c r="V1935" s="69"/>
      <c r="W1935" s="69"/>
      <c r="X1935" s="69"/>
      <c r="Y1935" s="35"/>
      <c r="Z1935" s="35" t="s">
        <v>25889</v>
      </c>
      <c r="AA1935" s="36">
        <v>1</v>
      </c>
      <c r="AB1935" s="35" t="s">
        <v>9849</v>
      </c>
      <c r="AC1935" s="35" t="str">
        <f>+IF(Tabla1[[#This Row],[STK]]="no","Sin STK", "STK disponible")</f>
        <v>STK disponible</v>
      </c>
      <c r="AD1935" s="35">
        <f>+I1935*J1935</f>
        <v>0</v>
      </c>
      <c r="AE1935" s="35">
        <f>+I1935*K1935</f>
        <v>0</v>
      </c>
      <c r="AF1935" s="36">
        <f>IF(Tabla1[[#This Row],[ref pack]]=1,Tabla1[[#This Row],[Pedido]],LCM(Tabla1[[#This Row],[MC VIEJO]],Tabla1[[#This Row],[Pedido]]))</f>
        <v>1</v>
      </c>
      <c r="AG1935" s="36">
        <f>+VLOOKUP(Tabla1[[#This Row],[Artículo]],'.'!$B$2:$D$11481,3,)</f>
        <v>1</v>
      </c>
      <c r="AH1935" s="37" t="str">
        <f>+IFERROR(SEARCH("pack",Tabla1[[#This Row],[PACK]]),"")</f>
        <v/>
      </c>
    </row>
    <row r="1936" spans="1:34" ht="24" customHeight="1" x14ac:dyDescent="0.2">
      <c r="A1936" s="50" t="s">
        <v>3524</v>
      </c>
      <c r="B1936" s="60" t="s">
        <v>3585</v>
      </c>
      <c r="C1936" s="61" t="s">
        <v>3586</v>
      </c>
      <c r="D1936" s="52" t="s">
        <v>9841</v>
      </c>
      <c r="E1936" s="53">
        <v>57166.26</v>
      </c>
      <c r="F1936" s="23" t="str">
        <f>+IFERROR(VLOOKUP(Tabla1[[#This Row],[Artículo]],'..'!$B$2:$D$569000,3,),"")</f>
        <v/>
      </c>
      <c r="G1936" s="24" t="str">
        <f>IF(H1936=AF1936,"", "Error MC")</f>
        <v>Error MC</v>
      </c>
      <c r="H1936" s="62"/>
      <c r="I1936" s="54">
        <f>+Tabla1[[#This Row],[MC]]*Tabla1[[#This Row],[Pedido]]*Tabla1[[#This Row],[PVC ]]</f>
        <v>0</v>
      </c>
      <c r="J1936" s="26">
        <v>0.105</v>
      </c>
      <c r="K1936" s="63"/>
      <c r="L1936" s="28" t="s">
        <v>31</v>
      </c>
      <c r="M1936" s="53">
        <v>88436.2</v>
      </c>
      <c r="N1936" s="64" t="str">
        <f>+IF(Tabla1[[#This Row],[F PMPI]]="SÍ","No","Sí")</f>
        <v>No</v>
      </c>
      <c r="O1936" s="65">
        <f>+Tabla1[[#This Row],[PVL]]*1.055</f>
        <v>93300.190999999992</v>
      </c>
      <c r="P1936" s="65">
        <f>+Tabla1[[#This Row],[PVL]]*1.43</f>
        <v>126463.76599999999</v>
      </c>
      <c r="Q1936" s="66" t="str">
        <f>+HYPERLINK(Tabla1[[#This Row],[PAG]])</f>
        <v>https://todomusica.com.ar/pedales/1944-graphic-b.html</v>
      </c>
      <c r="R1936" s="67"/>
      <c r="S1936" s="68"/>
      <c r="T1936" s="69"/>
      <c r="U1936" s="69"/>
      <c r="V1936" s="69"/>
      <c r="W1936" s="69"/>
      <c r="X1936" s="69"/>
      <c r="Y1936" s="35"/>
      <c r="Z1936" s="35" t="s">
        <v>25890</v>
      </c>
      <c r="AA1936" s="36">
        <v>1</v>
      </c>
      <c r="AB1936" s="35" t="s">
        <v>9849</v>
      </c>
      <c r="AC1936" s="35" t="str">
        <f>+IF(Tabla1[[#This Row],[STK]]="no","Sin STK", "STK disponible")</f>
        <v>STK disponible</v>
      </c>
      <c r="AD1936" s="35">
        <f>+I1936*J1936</f>
        <v>0</v>
      </c>
      <c r="AE1936" s="35">
        <f>+I1936*K1936</f>
        <v>0</v>
      </c>
      <c r="AF1936" s="36">
        <f>IF(Tabla1[[#This Row],[ref pack]]=1,Tabla1[[#This Row],[Pedido]],LCM(Tabla1[[#This Row],[MC VIEJO]],Tabla1[[#This Row],[Pedido]]))</f>
        <v>1</v>
      </c>
      <c r="AG1936" s="36">
        <f>+VLOOKUP(Tabla1[[#This Row],[Artículo]],'.'!$B$2:$D$11481,3,)</f>
        <v>1</v>
      </c>
      <c r="AH1936" s="37" t="str">
        <f>+IFERROR(SEARCH("pack",Tabla1[[#This Row],[PACK]]),"")</f>
        <v/>
      </c>
    </row>
    <row r="1937" spans="1:34" ht="24" customHeight="1" x14ac:dyDescent="0.2">
      <c r="A1937" s="50" t="s">
        <v>3524</v>
      </c>
      <c r="B1937" s="60" t="s">
        <v>3587</v>
      </c>
      <c r="C1937" s="61" t="s">
        <v>3588</v>
      </c>
      <c r="D1937" s="52" t="s">
        <v>9841</v>
      </c>
      <c r="E1937" s="53">
        <v>61564.43</v>
      </c>
      <c r="F1937" s="23" t="str">
        <f>+IFERROR(VLOOKUP(Tabla1[[#This Row],[Artículo]],'..'!$B$2:$D$569000,3,),"")</f>
        <v/>
      </c>
      <c r="G1937" s="24" t="str">
        <f>IF(H1937=AF1937,"", "Error MC")</f>
        <v>Error MC</v>
      </c>
      <c r="H1937" s="62"/>
      <c r="I1937" s="54">
        <f>+Tabla1[[#This Row],[MC]]*Tabla1[[#This Row],[Pedido]]*Tabla1[[#This Row],[PVC ]]</f>
        <v>0</v>
      </c>
      <c r="J1937" s="26">
        <v>0.105</v>
      </c>
      <c r="K1937" s="63"/>
      <c r="L1937" s="28" t="s">
        <v>31</v>
      </c>
      <c r="M1937" s="53">
        <v>95240.171000000002</v>
      </c>
      <c r="N1937" s="64" t="str">
        <f>+IF(Tabla1[[#This Row],[F PMPI]]="SÍ","No","Sí")</f>
        <v>No</v>
      </c>
      <c r="O1937" s="65">
        <f>+Tabla1[[#This Row],[PVL]]*1.055</f>
        <v>100478.380405</v>
      </c>
      <c r="P1937" s="65">
        <f>+Tabla1[[#This Row],[PVL]]*1.43</f>
        <v>136193.44453000001</v>
      </c>
      <c r="Q1937" s="66" t="str">
        <f>+HYPERLINK(Tabla1[[#This Row],[PAG]])</f>
        <v>https://todomusica.com.ar/pedales/1393-graphic-g.html</v>
      </c>
      <c r="R1937" s="67"/>
      <c r="S1937" s="68"/>
      <c r="T1937" s="69"/>
      <c r="U1937" s="69"/>
      <c r="V1937" s="69"/>
      <c r="W1937" s="69"/>
      <c r="X1937" s="69"/>
      <c r="Y1937" s="35"/>
      <c r="Z1937" s="35" t="s">
        <v>25891</v>
      </c>
      <c r="AA1937" s="36">
        <v>1</v>
      </c>
      <c r="AB1937" s="35" t="s">
        <v>9849</v>
      </c>
      <c r="AC1937" s="35" t="str">
        <f>+IF(Tabla1[[#This Row],[STK]]="no","Sin STK", "STK disponible")</f>
        <v>STK disponible</v>
      </c>
      <c r="AD1937" s="35">
        <f>+I1937*J1937</f>
        <v>0</v>
      </c>
      <c r="AE1937" s="35">
        <f>+I1937*K1937</f>
        <v>0</v>
      </c>
      <c r="AF1937" s="36">
        <f>IF(Tabla1[[#This Row],[ref pack]]=1,Tabla1[[#This Row],[Pedido]],LCM(Tabla1[[#This Row],[MC VIEJO]],Tabla1[[#This Row],[Pedido]]))</f>
        <v>1</v>
      </c>
      <c r="AG1937" s="36">
        <f>+VLOOKUP(Tabla1[[#This Row],[Artículo]],'.'!$B$2:$D$11481,3,)</f>
        <v>1</v>
      </c>
      <c r="AH1937" s="37" t="str">
        <f>+IFERROR(SEARCH("pack",Tabla1[[#This Row],[PACK]]),"")</f>
        <v/>
      </c>
    </row>
    <row r="1938" spans="1:34" ht="24" customHeight="1" x14ac:dyDescent="0.2">
      <c r="A1938" s="50" t="s">
        <v>3524</v>
      </c>
      <c r="B1938" s="60" t="s">
        <v>3589</v>
      </c>
      <c r="C1938" s="61" t="s">
        <v>3590</v>
      </c>
      <c r="D1938" s="52" t="s">
        <v>9841</v>
      </c>
      <c r="E1938" s="53">
        <v>65960.95</v>
      </c>
      <c r="F1938" s="23" t="str">
        <f>+IFERROR(VLOOKUP(Tabla1[[#This Row],[Artículo]],'..'!$B$2:$D$569000,3,),"")</f>
        <v/>
      </c>
      <c r="G1938" s="24" t="str">
        <f>IF(H1938=AF1938,"", "Error MC")</f>
        <v>Error MC</v>
      </c>
      <c r="H1938" s="62"/>
      <c r="I1938" s="54">
        <f>+Tabla1[[#This Row],[MC]]*Tabla1[[#This Row],[Pedido]]*Tabla1[[#This Row],[PVC ]]</f>
        <v>0</v>
      </c>
      <c r="J1938" s="26">
        <v>0.105</v>
      </c>
      <c r="K1938" s="63"/>
      <c r="L1938" s="28" t="s">
        <v>31</v>
      </c>
      <c r="M1938" s="53">
        <v>102041.59</v>
      </c>
      <c r="N1938" s="64" t="str">
        <f>+IF(Tabla1[[#This Row],[F PMPI]]="SÍ","No","Sí")</f>
        <v>No</v>
      </c>
      <c r="O1938" s="65">
        <f>+Tabla1[[#This Row],[PVL]]*1.055</f>
        <v>107653.87744999999</v>
      </c>
      <c r="P1938" s="65">
        <f>+Tabla1[[#This Row],[PVL]]*1.43</f>
        <v>145919.4737</v>
      </c>
      <c r="Q1938" s="66" t="str">
        <f>+HYPERLINK(Tabla1[[#This Row],[PAG]])</f>
        <v>https://todomusica.com.ar/pedales/7431-fuzz-pedal.html</v>
      </c>
      <c r="R1938" s="67"/>
      <c r="S1938" s="68"/>
      <c r="T1938" s="69"/>
      <c r="U1938" s="69"/>
      <c r="V1938" s="69"/>
      <c r="W1938" s="69"/>
      <c r="X1938" s="69"/>
      <c r="Y1938" s="35"/>
      <c r="Z1938" s="35" t="s">
        <v>25892</v>
      </c>
      <c r="AA1938" s="36">
        <v>1</v>
      </c>
      <c r="AB1938" s="35" t="s">
        <v>9849</v>
      </c>
      <c r="AC1938" s="35" t="str">
        <f>+IF(Tabla1[[#This Row],[STK]]="no","Sin STK", "STK disponible")</f>
        <v>STK disponible</v>
      </c>
      <c r="AD1938" s="35">
        <f>+I1938*J1938</f>
        <v>0</v>
      </c>
      <c r="AE1938" s="35">
        <f>+I1938*K1938</f>
        <v>0</v>
      </c>
      <c r="AF1938" s="36">
        <f>IF(Tabla1[[#This Row],[ref pack]]=1,Tabla1[[#This Row],[Pedido]],LCM(Tabla1[[#This Row],[MC VIEJO]],Tabla1[[#This Row],[Pedido]]))</f>
        <v>1</v>
      </c>
      <c r="AG1938" s="36">
        <f>+VLOOKUP(Tabla1[[#This Row],[Artículo]],'.'!$B$2:$D$11481,3,)</f>
        <v>1</v>
      </c>
      <c r="AH1938" s="37" t="str">
        <f>+IFERROR(SEARCH("pack",Tabla1[[#This Row],[PACK]]),"")</f>
        <v/>
      </c>
    </row>
    <row r="1939" spans="1:34" ht="24" customHeight="1" x14ac:dyDescent="0.2">
      <c r="A1939" s="50" t="s">
        <v>3524</v>
      </c>
      <c r="B1939" s="60" t="s">
        <v>3591</v>
      </c>
      <c r="C1939" s="61" t="s">
        <v>3592</v>
      </c>
      <c r="D1939" s="52" t="s">
        <v>27</v>
      </c>
      <c r="E1939" s="53">
        <v>53162.21</v>
      </c>
      <c r="F1939" s="23" t="str">
        <f>+IFERROR(VLOOKUP(Tabla1[[#This Row],[Artículo]],'..'!$B$2:$D$569000,3,),"")</f>
        <v/>
      </c>
      <c r="G1939" s="24" t="str">
        <f>IF(H1939=AF1939,"", "Error MC")</f>
        <v>Error MC</v>
      </c>
      <c r="H1939" s="62"/>
      <c r="I1939" s="54">
        <f>+Tabla1[[#This Row],[MC]]*Tabla1[[#This Row],[Pedido]]*Tabla1[[#This Row],[PVC ]]</f>
        <v>0</v>
      </c>
      <c r="J1939" s="26">
        <v>0.105</v>
      </c>
      <c r="K1939" s="63"/>
      <c r="L1939" s="28" t="s">
        <v>31</v>
      </c>
      <c r="M1939" s="53">
        <v>82241.933999999994</v>
      </c>
      <c r="N1939" s="64" t="str">
        <f>+IF(Tabla1[[#This Row],[F PMPI]]="SÍ","No","Sí")</f>
        <v>No</v>
      </c>
      <c r="O1939" s="65">
        <f>+Tabla1[[#This Row],[PVL]]*1.055</f>
        <v>86765.240369999985</v>
      </c>
      <c r="P1939" s="65">
        <f>+Tabla1[[#This Row],[PVL]]*1.43</f>
        <v>117605.96561999999</v>
      </c>
      <c r="Q1939" s="66" t="str">
        <f>+HYPERLINK(Tabla1[[#This Row],[PAG]])</f>
        <v>https://todomusica.com.ar/productos-sin-categorias-de-netsuite/2913-hustle-drive.html</v>
      </c>
      <c r="R1939" s="67"/>
      <c r="S1939" s="68"/>
      <c r="T1939" s="69"/>
      <c r="U1939" s="69"/>
      <c r="V1939" s="69"/>
      <c r="W1939" s="69"/>
      <c r="X1939" s="69"/>
      <c r="Y1939" s="35"/>
      <c r="Z1939" s="35" t="s">
        <v>25893</v>
      </c>
      <c r="AA1939" s="36">
        <v>1</v>
      </c>
      <c r="AB1939" s="35" t="s">
        <v>9849</v>
      </c>
      <c r="AC1939" s="35" t="str">
        <f>+IF(Tabla1[[#This Row],[STK]]="no","Sin STK", "STK disponible")</f>
        <v>Sin STK</v>
      </c>
      <c r="AD1939" s="35">
        <f>+I1939*J1939</f>
        <v>0</v>
      </c>
      <c r="AE1939" s="35">
        <f>+I1939*K1939</f>
        <v>0</v>
      </c>
      <c r="AF1939" s="36">
        <f>IF(Tabla1[[#This Row],[ref pack]]=1,Tabla1[[#This Row],[Pedido]],LCM(Tabla1[[#This Row],[MC VIEJO]],Tabla1[[#This Row],[Pedido]]))</f>
        <v>1</v>
      </c>
      <c r="AG1939" s="36">
        <f>+VLOOKUP(Tabla1[[#This Row],[Artículo]],'.'!$B$2:$D$11481,3,)</f>
        <v>1</v>
      </c>
      <c r="AH1939" s="37" t="str">
        <f>+IFERROR(SEARCH("pack",Tabla1[[#This Row],[PACK]]),"")</f>
        <v/>
      </c>
    </row>
    <row r="1940" spans="1:34" ht="24" customHeight="1" x14ac:dyDescent="0.2">
      <c r="A1940" s="50" t="s">
        <v>3524</v>
      </c>
      <c r="B1940" s="60" t="s">
        <v>3593</v>
      </c>
      <c r="C1940" s="61" t="s">
        <v>3594</v>
      </c>
      <c r="D1940" s="52" t="s">
        <v>27</v>
      </c>
      <c r="E1940" s="53">
        <v>57903.9</v>
      </c>
      <c r="F1940" s="23" t="str">
        <f>+IFERROR(VLOOKUP(Tabla1[[#This Row],[Artículo]],'..'!$B$2:$D$569000,3,),"")</f>
        <v/>
      </c>
      <c r="G1940" s="24" t="str">
        <f>IF(H1940=AF1940,"", "Error MC")</f>
        <v>Error MC</v>
      </c>
      <c r="H1940" s="62"/>
      <c r="I1940" s="54">
        <f>+Tabla1[[#This Row],[MC]]*Tabla1[[#This Row],[Pedido]]*Tabla1[[#This Row],[PVC ]]</f>
        <v>0</v>
      </c>
      <c r="J1940" s="26">
        <v>0.105</v>
      </c>
      <c r="K1940" s="63"/>
      <c r="L1940" s="28" t="s">
        <v>31</v>
      </c>
      <c r="M1940" s="53">
        <v>89577.332999999999</v>
      </c>
      <c r="N1940" s="64" t="str">
        <f>+IF(Tabla1[[#This Row],[F PMPI]]="SÍ","No","Sí")</f>
        <v>No</v>
      </c>
      <c r="O1940" s="65">
        <f>+Tabla1[[#This Row],[PVL]]*1.055</f>
        <v>94504.086314999993</v>
      </c>
      <c r="P1940" s="65">
        <f>+Tabla1[[#This Row],[PVL]]*1.43</f>
        <v>128095.58618999999</v>
      </c>
      <c r="Q1940" s="66" t="str">
        <f>+HYPERLINK(Tabla1[[#This Row],[PAG]])</f>
        <v>https://todomusica.com.ar/pedales/8337-digital-flanger-pedal.html</v>
      </c>
      <c r="R1940" s="67"/>
      <c r="S1940" s="68"/>
      <c r="T1940" s="69"/>
      <c r="U1940" s="69"/>
      <c r="V1940" s="69"/>
      <c r="W1940" s="69"/>
      <c r="X1940" s="69"/>
      <c r="Y1940" s="35"/>
      <c r="Z1940" s="35" t="s">
        <v>25894</v>
      </c>
      <c r="AA1940" s="36">
        <v>1</v>
      </c>
      <c r="AB1940" s="35" t="s">
        <v>9849</v>
      </c>
      <c r="AC1940" s="35" t="str">
        <f>+IF(Tabla1[[#This Row],[STK]]="no","Sin STK", "STK disponible")</f>
        <v>Sin STK</v>
      </c>
      <c r="AD1940" s="35">
        <f>+I1940*J1940</f>
        <v>0</v>
      </c>
      <c r="AE1940" s="35">
        <f>+I1940*K1940</f>
        <v>0</v>
      </c>
      <c r="AF1940" s="36">
        <f>IF(Tabla1[[#This Row],[ref pack]]=1,Tabla1[[#This Row],[Pedido]],LCM(Tabla1[[#This Row],[MC VIEJO]],Tabla1[[#This Row],[Pedido]]))</f>
        <v>1</v>
      </c>
      <c r="AG1940" s="36">
        <f>+VLOOKUP(Tabla1[[#This Row],[Artículo]],'.'!$B$2:$D$11481,3,)</f>
        <v>1</v>
      </c>
      <c r="AH1940" s="37" t="str">
        <f>+IFERROR(SEARCH("pack",Tabla1[[#This Row],[PACK]]),"")</f>
        <v/>
      </c>
    </row>
    <row r="1941" spans="1:34" ht="24" customHeight="1" x14ac:dyDescent="0.2">
      <c r="A1941" s="50" t="s">
        <v>3524</v>
      </c>
      <c r="B1941" s="60" t="s">
        <v>3595</v>
      </c>
      <c r="C1941" s="61" t="s">
        <v>3596</v>
      </c>
      <c r="D1941" s="52" t="s">
        <v>9841</v>
      </c>
      <c r="E1941" s="53">
        <v>74755.66</v>
      </c>
      <c r="F1941" s="23" t="str">
        <f>+IFERROR(VLOOKUP(Tabla1[[#This Row],[Artículo]],'..'!$B$2:$D$569000,3,),"")</f>
        <v/>
      </c>
      <c r="G1941" s="24" t="str">
        <f>IF(H1941=AF1941,"", "Error MC")</f>
        <v>Error MC</v>
      </c>
      <c r="H1941" s="62"/>
      <c r="I1941" s="54">
        <f>+Tabla1[[#This Row],[MC]]*Tabla1[[#This Row],[Pedido]]*Tabla1[[#This Row],[PVC ]]</f>
        <v>0</v>
      </c>
      <c r="J1941" s="26">
        <v>0.105</v>
      </c>
      <c r="K1941" s="63"/>
      <c r="L1941" s="28" t="s">
        <v>31</v>
      </c>
      <c r="M1941" s="53">
        <v>115647.00199999999</v>
      </c>
      <c r="N1941" s="64" t="str">
        <f>+IF(Tabla1[[#This Row],[F PMPI]]="SÍ","No","Sí")</f>
        <v>No</v>
      </c>
      <c r="O1941" s="65">
        <f>+Tabla1[[#This Row],[PVL]]*1.055</f>
        <v>122007.58710999998</v>
      </c>
      <c r="P1941" s="65">
        <f>+Tabla1[[#This Row],[PVL]]*1.43</f>
        <v>165375.21285999997</v>
      </c>
      <c r="Q1941" s="66" t="str">
        <f>+HYPERLINK(Tabla1[[#This Row],[PAG]])</f>
        <v>https://todomusica.com.ar/pedales/6625-leveline.html</v>
      </c>
      <c r="R1941" s="67"/>
      <c r="S1941" s="68"/>
      <c r="T1941" s="69"/>
      <c r="U1941" s="69"/>
      <c r="V1941" s="69"/>
      <c r="W1941" s="69"/>
      <c r="X1941" s="69"/>
      <c r="Y1941" s="35"/>
      <c r="Z1941" s="35" t="s">
        <v>25895</v>
      </c>
      <c r="AA1941" s="36">
        <v>1</v>
      </c>
      <c r="AB1941" s="35" t="s">
        <v>9849</v>
      </c>
      <c r="AC1941" s="35" t="str">
        <f>+IF(Tabla1[[#This Row],[STK]]="no","Sin STK", "STK disponible")</f>
        <v>STK disponible</v>
      </c>
      <c r="AD1941" s="35">
        <f>+I1941*J1941</f>
        <v>0</v>
      </c>
      <c r="AE1941" s="35">
        <f>+I1941*K1941</f>
        <v>0</v>
      </c>
      <c r="AF1941" s="36">
        <f>IF(Tabla1[[#This Row],[ref pack]]=1,Tabla1[[#This Row],[Pedido]],LCM(Tabla1[[#This Row],[MC VIEJO]],Tabla1[[#This Row],[Pedido]]))</f>
        <v>1</v>
      </c>
      <c r="AG1941" s="36">
        <f>+VLOOKUP(Tabla1[[#This Row],[Artículo]],'.'!$B$2:$D$11481,3,)</f>
        <v>1</v>
      </c>
      <c r="AH1941" s="37" t="str">
        <f>+IFERROR(SEARCH("pack",Tabla1[[#This Row],[PACK]]),"")</f>
        <v/>
      </c>
    </row>
    <row r="1942" spans="1:34" ht="24" customHeight="1" x14ac:dyDescent="0.2">
      <c r="A1942" s="50" t="s">
        <v>3524</v>
      </c>
      <c r="B1942" s="60" t="s">
        <v>3597</v>
      </c>
      <c r="C1942" s="61" t="s">
        <v>3598</v>
      </c>
      <c r="D1942" s="52" t="s">
        <v>27</v>
      </c>
      <c r="E1942" s="53">
        <v>54967.89</v>
      </c>
      <c r="F1942" s="23" t="str">
        <f>+IFERROR(VLOOKUP(Tabla1[[#This Row],[Artículo]],'..'!$B$2:$D$569000,3,),"")</f>
        <v/>
      </c>
      <c r="G1942" s="24" t="str">
        <f>IF(H1942=AF1942,"", "Error MC")</f>
        <v>Error MC</v>
      </c>
      <c r="H1942" s="62"/>
      <c r="I1942" s="54">
        <f>+Tabla1[[#This Row],[MC]]*Tabla1[[#This Row],[Pedido]]*Tabla1[[#This Row],[PVC ]]</f>
        <v>0</v>
      </c>
      <c r="J1942" s="26">
        <v>0.105</v>
      </c>
      <c r="K1942" s="63"/>
      <c r="L1942" s="28" t="s">
        <v>31</v>
      </c>
      <c r="M1942" s="53">
        <v>85035.33</v>
      </c>
      <c r="N1942" s="64" t="str">
        <f>+IF(Tabla1[[#This Row],[F PMPI]]="SÍ","No","Sí")</f>
        <v>No</v>
      </c>
      <c r="O1942" s="65">
        <f>+Tabla1[[#This Row],[PVL]]*1.055</f>
        <v>89712.273149999994</v>
      </c>
      <c r="P1942" s="65">
        <f>+Tabla1[[#This Row],[PVL]]*1.43</f>
        <v>121600.52189999999</v>
      </c>
      <c r="Q1942" s="66" t="str">
        <f>+HYPERLINK(Tabla1[[#This Row],[PAG]])</f>
        <v>https://todomusica.com.ar/pedales/7433-digital-phaser-pedal.html</v>
      </c>
      <c r="R1942" s="67"/>
      <c r="S1942" s="68"/>
      <c r="T1942" s="69"/>
      <c r="U1942" s="69"/>
      <c r="V1942" s="69"/>
      <c r="W1942" s="69"/>
      <c r="X1942" s="69"/>
      <c r="Y1942" s="35"/>
      <c r="Z1942" s="35" t="s">
        <v>25896</v>
      </c>
      <c r="AA1942" s="36">
        <v>1</v>
      </c>
      <c r="AB1942" s="35" t="s">
        <v>9849</v>
      </c>
      <c r="AC1942" s="35" t="str">
        <f>+IF(Tabla1[[#This Row],[STK]]="no","Sin STK", "STK disponible")</f>
        <v>Sin STK</v>
      </c>
      <c r="AD1942" s="35">
        <f>+I1942*J1942</f>
        <v>0</v>
      </c>
      <c r="AE1942" s="35">
        <f>+I1942*K1942</f>
        <v>0</v>
      </c>
      <c r="AF1942" s="36">
        <f>IF(Tabla1[[#This Row],[ref pack]]=1,Tabla1[[#This Row],[Pedido]],LCM(Tabla1[[#This Row],[MC VIEJO]],Tabla1[[#This Row],[Pedido]]))</f>
        <v>1</v>
      </c>
      <c r="AG1942" s="36">
        <f>+VLOOKUP(Tabla1[[#This Row],[Artículo]],'.'!$B$2:$D$11481,3,)</f>
        <v>1</v>
      </c>
      <c r="AH1942" s="37" t="str">
        <f>+IFERROR(SEARCH("pack",Tabla1[[#This Row],[PACK]]),"")</f>
        <v/>
      </c>
    </row>
    <row r="1943" spans="1:34" ht="24" customHeight="1" x14ac:dyDescent="0.2">
      <c r="A1943" s="50" t="s">
        <v>3524</v>
      </c>
      <c r="B1943" s="60" t="s">
        <v>3599</v>
      </c>
      <c r="C1943" s="61" t="s">
        <v>3600</v>
      </c>
      <c r="D1943" s="52" t="s">
        <v>9842</v>
      </c>
      <c r="E1943" s="53">
        <v>72537.289999999994</v>
      </c>
      <c r="F1943" s="23" t="str">
        <f>+IFERROR(VLOOKUP(Tabla1[[#This Row],[Artículo]],'..'!$B$2:$D$569000,3,),"")</f>
        <v/>
      </c>
      <c r="G1943" s="24" t="str">
        <f>IF(H1943=AF1943,"", "Error MC")</f>
        <v>Error MC</v>
      </c>
      <c r="H1943" s="62"/>
      <c r="I1943" s="54">
        <f>+Tabla1[[#This Row],[MC]]*Tabla1[[#This Row],[Pedido]]*Tabla1[[#This Row],[PVC ]]</f>
        <v>0</v>
      </c>
      <c r="J1943" s="26">
        <v>0.105</v>
      </c>
      <c r="K1943" s="63"/>
      <c r="L1943" s="28" t="s">
        <v>31</v>
      </c>
      <c r="M1943" s="53">
        <v>112215.192</v>
      </c>
      <c r="N1943" s="64" t="str">
        <f>+IF(Tabla1[[#This Row],[F PMPI]]="SÍ","No","Sí")</f>
        <v>No</v>
      </c>
      <c r="O1943" s="65">
        <f>+Tabla1[[#This Row],[PVL]]*1.055</f>
        <v>118387.02755999999</v>
      </c>
      <c r="P1943" s="65">
        <f>+Tabla1[[#This Row],[PVL]]*1.43</f>
        <v>160467.72455999997</v>
      </c>
      <c r="Q1943" s="66" t="str">
        <f>+HYPERLINK(Tabla1[[#This Row],[PAG]])</f>
        <v>https://todomusica.com.ar/pedales/2341-lofi-machine.html</v>
      </c>
      <c r="R1943" s="67"/>
      <c r="S1943" s="68"/>
      <c r="T1943" s="69"/>
      <c r="U1943" s="69"/>
      <c r="V1943" s="69"/>
      <c r="W1943" s="69"/>
      <c r="X1943" s="69"/>
      <c r="Y1943" s="35"/>
      <c r="Z1943" s="35" t="s">
        <v>25897</v>
      </c>
      <c r="AA1943" s="36">
        <v>1</v>
      </c>
      <c r="AB1943" s="35" t="s">
        <v>9849</v>
      </c>
      <c r="AC1943" s="35" t="str">
        <f>+IF(Tabla1[[#This Row],[STK]]="no","Sin STK", "STK disponible")</f>
        <v>STK disponible</v>
      </c>
      <c r="AD1943" s="35">
        <f>+I1943*J1943</f>
        <v>0</v>
      </c>
      <c r="AE1943" s="35">
        <f>+I1943*K1943</f>
        <v>0</v>
      </c>
      <c r="AF1943" s="36">
        <f>IF(Tabla1[[#This Row],[ref pack]]=1,Tabla1[[#This Row],[Pedido]],LCM(Tabla1[[#This Row],[MC VIEJO]],Tabla1[[#This Row],[Pedido]]))</f>
        <v>1</v>
      </c>
      <c r="AG1943" s="36">
        <f>+VLOOKUP(Tabla1[[#This Row],[Artículo]],'.'!$B$2:$D$11481,3,)</f>
        <v>1</v>
      </c>
      <c r="AH1943" s="37" t="str">
        <f>+IFERROR(SEARCH("pack",Tabla1[[#This Row],[PACK]]),"")</f>
        <v/>
      </c>
    </row>
    <row r="1944" spans="1:34" ht="24" customHeight="1" x14ac:dyDescent="0.2">
      <c r="A1944" s="50" t="s">
        <v>3524</v>
      </c>
      <c r="B1944" s="60" t="s">
        <v>3601</v>
      </c>
      <c r="C1944" s="61" t="s">
        <v>3602</v>
      </c>
      <c r="D1944" s="52" t="s">
        <v>9841</v>
      </c>
      <c r="E1944" s="53">
        <v>80175.240000000005</v>
      </c>
      <c r="F1944" s="23" t="str">
        <f>+IFERROR(VLOOKUP(Tabla1[[#This Row],[Artículo]],'..'!$B$2:$D$569000,3,),"")</f>
        <v/>
      </c>
      <c r="G1944" s="24" t="str">
        <f>IF(H1944=AF1944,"", "Error MC")</f>
        <v>Error MC</v>
      </c>
      <c r="H1944" s="62"/>
      <c r="I1944" s="54">
        <f>+Tabla1[[#This Row],[MC]]*Tabla1[[#This Row],[Pedido]]*Tabla1[[#This Row],[PVC ]]</f>
        <v>0</v>
      </c>
      <c r="J1944" s="26">
        <v>0.105</v>
      </c>
      <c r="K1944" s="63"/>
      <c r="L1944" s="28" t="s">
        <v>31</v>
      </c>
      <c r="M1944" s="53">
        <v>124031.101</v>
      </c>
      <c r="N1944" s="64" t="str">
        <f>+IF(Tabla1[[#This Row],[F PMPI]]="SÍ","No","Sí")</f>
        <v>No</v>
      </c>
      <c r="O1944" s="65">
        <f>+Tabla1[[#This Row],[PVL]]*1.055</f>
        <v>130852.81155499999</v>
      </c>
      <c r="P1944" s="65">
        <f>+Tabla1[[#This Row],[PVL]]*1.43</f>
        <v>177364.47442999997</v>
      </c>
      <c r="Q1944" s="66" t="str">
        <f>+HYPERLINK(Tabla1[[#This Row],[PAG]])</f>
        <v>https://todomusica.com.ar/pedales/8345-based-on-marchless-c30.html</v>
      </c>
      <c r="R1944" s="67"/>
      <c r="S1944" s="68"/>
      <c r="T1944" s="69"/>
      <c r="U1944" s="69"/>
      <c r="V1944" s="69"/>
      <c r="W1944" s="69"/>
      <c r="X1944" s="69"/>
      <c r="Y1944" s="35"/>
      <c r="Z1944" s="35" t="s">
        <v>25898</v>
      </c>
      <c r="AA1944" s="36">
        <v>1</v>
      </c>
      <c r="AB1944" s="35" t="s">
        <v>9849</v>
      </c>
      <c r="AC1944" s="35" t="str">
        <f>+IF(Tabla1[[#This Row],[STK]]="no","Sin STK", "STK disponible")</f>
        <v>STK disponible</v>
      </c>
      <c r="AD1944" s="35">
        <f>+I1944*J1944</f>
        <v>0</v>
      </c>
      <c r="AE1944" s="35">
        <f>+I1944*K1944</f>
        <v>0</v>
      </c>
      <c r="AF1944" s="36">
        <f>IF(Tabla1[[#This Row],[ref pack]]=1,Tabla1[[#This Row],[Pedido]],LCM(Tabla1[[#This Row],[MC VIEJO]],Tabla1[[#This Row],[Pedido]]))</f>
        <v>1</v>
      </c>
      <c r="AG1944" s="36">
        <f>+VLOOKUP(Tabla1[[#This Row],[Artículo]],'.'!$B$2:$D$11481,3,)</f>
        <v>1</v>
      </c>
      <c r="AH1944" s="37" t="str">
        <f>+IFERROR(SEARCH("pack",Tabla1[[#This Row],[PACK]]),"")</f>
        <v/>
      </c>
    </row>
    <row r="1945" spans="1:34" ht="24" customHeight="1" x14ac:dyDescent="0.2">
      <c r="A1945" s="50" t="s">
        <v>3524</v>
      </c>
      <c r="B1945" s="60" t="s">
        <v>3603</v>
      </c>
      <c r="C1945" s="61" t="s">
        <v>3604</v>
      </c>
      <c r="D1945" s="52" t="s">
        <v>27</v>
      </c>
      <c r="E1945" s="53">
        <v>48358.98</v>
      </c>
      <c r="F1945" s="23" t="str">
        <f>+IFERROR(VLOOKUP(Tabla1[[#This Row],[Artículo]],'..'!$B$2:$D$569000,3,),"")</f>
        <v/>
      </c>
      <c r="G1945" s="24" t="str">
        <f>IF(H1945=AF1945,"", "Error MC")</f>
        <v>Error MC</v>
      </c>
      <c r="H1945" s="62"/>
      <c r="I1945" s="54">
        <f>+Tabla1[[#This Row],[MC]]*Tabla1[[#This Row],[Pedido]]*Tabla1[[#This Row],[PVC ]]</f>
        <v>0</v>
      </c>
      <c r="J1945" s="26">
        <v>0.105</v>
      </c>
      <c r="K1945" s="63"/>
      <c r="L1945" s="28" t="s">
        <v>31</v>
      </c>
      <c r="M1945" s="53">
        <v>74811.34</v>
      </c>
      <c r="N1945" s="64" t="str">
        <f>+IF(Tabla1[[#This Row],[F PMPI]]="SÍ","No","Sí")</f>
        <v>No</v>
      </c>
      <c r="O1945" s="65">
        <f>+Tabla1[[#This Row],[PVL]]*1.055</f>
        <v>78925.963699999993</v>
      </c>
      <c r="P1945" s="65">
        <f>+Tabla1[[#This Row],[PVL]]*1.43</f>
        <v>106980.2162</v>
      </c>
      <c r="Q1945" s="66" t="str">
        <f>+HYPERLINK(Tabla1[[#This Row],[PAG]])</f>
        <v>https://todomusica.com.ar/productos-sin-categorias-de-netsuite/2342-micro-aby-mkii.html</v>
      </c>
      <c r="R1945" s="67"/>
      <c r="S1945" s="68"/>
      <c r="T1945" s="69"/>
      <c r="U1945" s="69"/>
      <c r="V1945" s="69"/>
      <c r="W1945" s="69"/>
      <c r="X1945" s="69"/>
      <c r="Y1945" s="35"/>
      <c r="Z1945" s="35" t="s">
        <v>25899</v>
      </c>
      <c r="AA1945" s="36">
        <v>1</v>
      </c>
      <c r="AB1945" s="35" t="s">
        <v>9849</v>
      </c>
      <c r="AC1945" s="35" t="str">
        <f>+IF(Tabla1[[#This Row],[STK]]="no","Sin STK", "STK disponible")</f>
        <v>Sin STK</v>
      </c>
      <c r="AD1945" s="35">
        <f>+I1945*J1945</f>
        <v>0</v>
      </c>
      <c r="AE1945" s="35">
        <f>+I1945*K1945</f>
        <v>0</v>
      </c>
      <c r="AF1945" s="36">
        <f>IF(Tabla1[[#This Row],[ref pack]]=1,Tabla1[[#This Row],[Pedido]],LCM(Tabla1[[#This Row],[MC VIEJO]],Tabla1[[#This Row],[Pedido]]))</f>
        <v>1</v>
      </c>
      <c r="AG1945" s="36">
        <f>+VLOOKUP(Tabla1[[#This Row],[Artículo]],'.'!$B$2:$D$11481,3,)</f>
        <v>1</v>
      </c>
      <c r="AH1945" s="37" t="str">
        <f>+IFERROR(SEARCH("pack",Tabla1[[#This Row],[PACK]]),"")</f>
        <v/>
      </c>
    </row>
    <row r="1946" spans="1:34" ht="24" customHeight="1" x14ac:dyDescent="0.2">
      <c r="A1946" s="50" t="s">
        <v>3524</v>
      </c>
      <c r="B1946" s="60" t="s">
        <v>3605</v>
      </c>
      <c r="C1946" s="61" t="s">
        <v>3606</v>
      </c>
      <c r="D1946" s="52" t="s">
        <v>27</v>
      </c>
      <c r="E1946" s="53">
        <v>57411.46</v>
      </c>
      <c r="F1946" s="23" t="str">
        <f>+IFERROR(VLOOKUP(Tabla1[[#This Row],[Artículo]],'..'!$B$2:$D$569000,3,),"")</f>
        <v/>
      </c>
      <c r="G1946" s="24" t="str">
        <f>IF(H1946=AF1946,"", "Error MC")</f>
        <v>Error MC</v>
      </c>
      <c r="H1946" s="62"/>
      <c r="I1946" s="54">
        <f>+Tabla1[[#This Row],[MC]]*Tabla1[[#This Row],[Pedido]]*Tabla1[[#This Row],[PVC ]]</f>
        <v>0</v>
      </c>
      <c r="J1946" s="26">
        <v>0.105</v>
      </c>
      <c r="K1946" s="63"/>
      <c r="L1946" s="28" t="s">
        <v>31</v>
      </c>
      <c r="M1946" s="53">
        <v>88815.524000000005</v>
      </c>
      <c r="N1946" s="64" t="str">
        <f>+IF(Tabla1[[#This Row],[F PMPI]]="SÍ","No","Sí")</f>
        <v>No</v>
      </c>
      <c r="O1946" s="65">
        <f>+Tabla1[[#This Row],[PVL]]*1.055</f>
        <v>93700.377819999994</v>
      </c>
      <c r="P1946" s="65">
        <f>+Tabla1[[#This Row],[PVL]]*1.43</f>
        <v>127006.19932</v>
      </c>
      <c r="Q1946" s="66" t="str">
        <f>+HYPERLINK(Tabla1[[#This Row],[PAG]])</f>
        <v>https://todomusica.com.ar/pedales/2276-micro-di.html</v>
      </c>
      <c r="R1946" s="67"/>
      <c r="S1946" s="68"/>
      <c r="T1946" s="69"/>
      <c r="U1946" s="69"/>
      <c r="V1946" s="69"/>
      <c r="W1946" s="69"/>
      <c r="X1946" s="69"/>
      <c r="Y1946" s="35"/>
      <c r="Z1946" s="35" t="s">
        <v>25900</v>
      </c>
      <c r="AA1946" s="36">
        <v>1</v>
      </c>
      <c r="AB1946" s="35" t="s">
        <v>9849</v>
      </c>
      <c r="AC1946" s="35" t="str">
        <f>+IF(Tabla1[[#This Row],[STK]]="no","Sin STK", "STK disponible")</f>
        <v>Sin STK</v>
      </c>
      <c r="AD1946" s="35">
        <f>+I1946*J1946</f>
        <v>0</v>
      </c>
      <c r="AE1946" s="35">
        <f>+I1946*K1946</f>
        <v>0</v>
      </c>
      <c r="AF1946" s="36">
        <f>IF(Tabla1[[#This Row],[ref pack]]=1,Tabla1[[#This Row],[Pedido]],LCM(Tabla1[[#This Row],[MC VIEJO]],Tabla1[[#This Row],[Pedido]]))</f>
        <v>1</v>
      </c>
      <c r="AG1946" s="36">
        <f>+VLOOKUP(Tabla1[[#This Row],[Artículo]],'.'!$B$2:$D$11481,3,)</f>
        <v>1</v>
      </c>
      <c r="AH1946" s="37" t="str">
        <f>+IFERROR(SEARCH("pack",Tabla1[[#This Row],[PACK]]),"")</f>
        <v/>
      </c>
    </row>
    <row r="1947" spans="1:34" ht="24" customHeight="1" x14ac:dyDescent="0.2">
      <c r="A1947" s="50" t="s">
        <v>3524</v>
      </c>
      <c r="B1947" s="60" t="s">
        <v>3607</v>
      </c>
      <c r="C1947" s="61" t="s">
        <v>3608</v>
      </c>
      <c r="D1947" s="52" t="s">
        <v>9842</v>
      </c>
      <c r="E1947" s="53">
        <v>74755.66</v>
      </c>
      <c r="F1947" s="23" t="str">
        <f>+IFERROR(VLOOKUP(Tabla1[[#This Row],[Artículo]],'..'!$B$2:$D$569000,3,),"")</f>
        <v/>
      </c>
      <c r="G1947" s="24" t="str">
        <f>IF(H1947=AF1947,"", "Error MC")</f>
        <v>Error MC</v>
      </c>
      <c r="H1947" s="62"/>
      <c r="I1947" s="54">
        <f>+Tabla1[[#This Row],[MC]]*Tabla1[[#This Row],[Pedido]]*Tabla1[[#This Row],[PVC ]]</f>
        <v>0</v>
      </c>
      <c r="J1947" s="26">
        <v>0.21</v>
      </c>
      <c r="K1947" s="63"/>
      <c r="L1947" s="28" t="s">
        <v>31</v>
      </c>
      <c r="M1947" s="53">
        <v>126636.083</v>
      </c>
      <c r="N1947" s="64" t="str">
        <f>+IF(Tabla1[[#This Row],[F PMPI]]="SÍ","No","Sí")</f>
        <v>No</v>
      </c>
      <c r="O1947" s="65">
        <f>+Tabla1[[#This Row],[PVL]]*1.055</f>
        <v>133601.067565</v>
      </c>
      <c r="P1947" s="65">
        <f>+Tabla1[[#This Row],[PVL]]*1.43</f>
        <v>181089.59868999998</v>
      </c>
      <c r="Q1947" s="66" t="str">
        <f>+HYPERLINK(Tabla1[[#This Row],[PAG]])</f>
        <v>https://todomusica.com.ar/fuentes/2412-micro-power.html</v>
      </c>
      <c r="R1947" s="67"/>
      <c r="S1947" s="68"/>
      <c r="T1947" s="69"/>
      <c r="U1947" s="69"/>
      <c r="V1947" s="69"/>
      <c r="W1947" s="69"/>
      <c r="X1947" s="69"/>
      <c r="Y1947" s="35"/>
      <c r="Z1947" s="35" t="s">
        <v>25901</v>
      </c>
      <c r="AA1947" s="36">
        <v>1</v>
      </c>
      <c r="AB1947" s="35" t="s">
        <v>9849</v>
      </c>
      <c r="AC1947" s="35" t="str">
        <f>+IF(Tabla1[[#This Row],[STK]]="no","Sin STK", "STK disponible")</f>
        <v>STK disponible</v>
      </c>
      <c r="AD1947" s="35">
        <f>+I1947*J1947</f>
        <v>0</v>
      </c>
      <c r="AE1947" s="35">
        <f>+I1947*K1947</f>
        <v>0</v>
      </c>
      <c r="AF1947" s="36">
        <f>IF(Tabla1[[#This Row],[ref pack]]=1,Tabla1[[#This Row],[Pedido]],LCM(Tabla1[[#This Row],[MC VIEJO]],Tabla1[[#This Row],[Pedido]]))</f>
        <v>1</v>
      </c>
      <c r="AG1947" s="36">
        <f>+VLOOKUP(Tabla1[[#This Row],[Artículo]],'.'!$B$2:$D$11481,3,)</f>
        <v>1</v>
      </c>
      <c r="AH1947" s="37" t="str">
        <f>+IFERROR(SEARCH("pack",Tabla1[[#This Row],[PACK]]),"")</f>
        <v/>
      </c>
    </row>
    <row r="1948" spans="1:34" ht="24" customHeight="1" x14ac:dyDescent="0.2">
      <c r="A1948" s="50" t="s">
        <v>3524</v>
      </c>
      <c r="B1948" s="60" t="s">
        <v>3609</v>
      </c>
      <c r="C1948" s="61" t="s">
        <v>3610</v>
      </c>
      <c r="D1948" s="52" t="s">
        <v>27</v>
      </c>
      <c r="E1948" s="53">
        <v>65960.95</v>
      </c>
      <c r="F1948" s="23" t="str">
        <f>+IFERROR(VLOOKUP(Tabla1[[#This Row],[Artículo]],'..'!$B$2:$D$569000,3,),"")</f>
        <v/>
      </c>
      <c r="G1948" s="24" t="str">
        <f>IF(H1948=AF1948,"", "Error MC")</f>
        <v>Error MC</v>
      </c>
      <c r="H1948" s="62"/>
      <c r="I1948" s="54">
        <f>+Tabla1[[#This Row],[MC]]*Tabla1[[#This Row],[Pedido]]*Tabla1[[#This Row],[PVC ]]</f>
        <v>0</v>
      </c>
      <c r="J1948" s="26">
        <v>0.105</v>
      </c>
      <c r="K1948" s="63"/>
      <c r="L1948" s="28" t="s">
        <v>31</v>
      </c>
      <c r="M1948" s="53">
        <v>102041.59</v>
      </c>
      <c r="N1948" s="64" t="str">
        <f>+IF(Tabla1[[#This Row],[F PMPI]]="SÍ","No","Sí")</f>
        <v>No</v>
      </c>
      <c r="O1948" s="65">
        <f>+Tabla1[[#This Row],[PVL]]*1.055</f>
        <v>107653.87744999999</v>
      </c>
      <c r="P1948" s="65">
        <f>+Tabla1[[#This Row],[PVL]]*1.43</f>
        <v>145919.4737</v>
      </c>
      <c r="Q1948" s="66" t="str">
        <f>+HYPERLINK(Tabla1[[#This Row],[PAG]])</f>
        <v>https://todomusica.com.ar/pedales/2757-mod-factory.html</v>
      </c>
      <c r="R1948" s="67"/>
      <c r="S1948" s="68"/>
      <c r="T1948" s="69"/>
      <c r="U1948" s="69"/>
      <c r="V1948" s="69"/>
      <c r="W1948" s="69"/>
      <c r="X1948" s="69"/>
      <c r="Y1948" s="35"/>
      <c r="Z1948" s="35" t="s">
        <v>25902</v>
      </c>
      <c r="AA1948" s="36">
        <v>1</v>
      </c>
      <c r="AB1948" s="35" t="s">
        <v>9849</v>
      </c>
      <c r="AC1948" s="35" t="str">
        <f>+IF(Tabla1[[#This Row],[STK]]="no","Sin STK", "STK disponible")</f>
        <v>Sin STK</v>
      </c>
      <c r="AD1948" s="35">
        <f>+I1948*J1948</f>
        <v>0</v>
      </c>
      <c r="AE1948" s="35">
        <f>+I1948*K1948</f>
        <v>0</v>
      </c>
      <c r="AF1948" s="36">
        <f>IF(Tabla1[[#This Row],[ref pack]]=1,Tabla1[[#This Row],[Pedido]],LCM(Tabla1[[#This Row],[MC VIEJO]],Tabla1[[#This Row],[Pedido]]))</f>
        <v>1</v>
      </c>
      <c r="AG1948" s="36">
        <f>+VLOOKUP(Tabla1[[#This Row],[Artículo]],'.'!$B$2:$D$11481,3,)</f>
        <v>1</v>
      </c>
      <c r="AH1948" s="37" t="str">
        <f>+IFERROR(SEARCH("pack",Tabla1[[#This Row],[PACK]]),"")</f>
        <v/>
      </c>
    </row>
    <row r="1949" spans="1:34" ht="24" customHeight="1" x14ac:dyDescent="0.2">
      <c r="A1949" s="50" t="s">
        <v>3524</v>
      </c>
      <c r="B1949" s="60" t="s">
        <v>3611</v>
      </c>
      <c r="C1949" s="61" t="s">
        <v>3612</v>
      </c>
      <c r="D1949" s="52" t="s">
        <v>9842</v>
      </c>
      <c r="E1949" s="53">
        <v>48371.3</v>
      </c>
      <c r="F1949" s="23" t="str">
        <f>+IFERROR(VLOOKUP(Tabla1[[#This Row],[Artículo]],'..'!$B$2:$D$569000,3,),"")</f>
        <v/>
      </c>
      <c r="G1949" s="24" t="str">
        <f>IF(H1949=AF1949,"", "Error MC")</f>
        <v>Error MC</v>
      </c>
      <c r="H1949" s="62"/>
      <c r="I1949" s="54">
        <f>+Tabla1[[#This Row],[MC]]*Tabla1[[#This Row],[Pedido]]*Tabla1[[#This Row],[PVC ]]</f>
        <v>0</v>
      </c>
      <c r="J1949" s="26">
        <v>0.105</v>
      </c>
      <c r="K1949" s="63"/>
      <c r="L1949" s="28" t="s">
        <v>31</v>
      </c>
      <c r="M1949" s="53">
        <v>74830.400999999998</v>
      </c>
      <c r="N1949" s="64" t="str">
        <f>+IF(Tabla1[[#This Row],[F PMPI]]="SÍ","No","Sí")</f>
        <v>No</v>
      </c>
      <c r="O1949" s="65">
        <f>+Tabla1[[#This Row],[PVL]]*1.055</f>
        <v>78946.073054999986</v>
      </c>
      <c r="P1949" s="65">
        <f>+Tabla1[[#This Row],[PVL]]*1.43</f>
        <v>107007.47343</v>
      </c>
      <c r="Q1949" s="66" t="str">
        <f>+HYPERLINK(Tabla1[[#This Row],[PAG]])</f>
        <v>https://todomusica.com.ar/pedales/1007-ninety-orange.html</v>
      </c>
      <c r="R1949" s="67"/>
      <c r="S1949" s="68"/>
      <c r="T1949" s="69"/>
      <c r="U1949" s="69"/>
      <c r="V1949" s="69"/>
      <c r="W1949" s="69"/>
      <c r="X1949" s="69"/>
      <c r="Y1949" s="35"/>
      <c r="Z1949" s="35" t="s">
        <v>25903</v>
      </c>
      <c r="AA1949" s="36">
        <v>1</v>
      </c>
      <c r="AB1949" s="35" t="s">
        <v>9849</v>
      </c>
      <c r="AC1949" s="35" t="str">
        <f>+IF(Tabla1[[#This Row],[STK]]="no","Sin STK", "STK disponible")</f>
        <v>STK disponible</v>
      </c>
      <c r="AD1949" s="35">
        <f>+I1949*J1949</f>
        <v>0</v>
      </c>
      <c r="AE1949" s="35">
        <f>+I1949*K1949</f>
        <v>0</v>
      </c>
      <c r="AF1949" s="36">
        <f>IF(Tabla1[[#This Row],[ref pack]]=1,Tabla1[[#This Row],[Pedido]],LCM(Tabla1[[#This Row],[MC VIEJO]],Tabla1[[#This Row],[Pedido]]))</f>
        <v>1</v>
      </c>
      <c r="AG1949" s="36">
        <f>+VLOOKUP(Tabla1[[#This Row],[Artículo]],'.'!$B$2:$D$11481,3,)</f>
        <v>1</v>
      </c>
      <c r="AH1949" s="37" t="str">
        <f>+IFERROR(SEARCH("pack",Tabla1[[#This Row],[PACK]]),"")</f>
        <v/>
      </c>
    </row>
    <row r="1950" spans="1:34" ht="24" customHeight="1" x14ac:dyDescent="0.2">
      <c r="A1950" s="50" t="s">
        <v>3524</v>
      </c>
      <c r="B1950" s="60" t="s">
        <v>3613</v>
      </c>
      <c r="C1950" s="61" t="s">
        <v>23322</v>
      </c>
      <c r="D1950" s="52" t="s">
        <v>9842</v>
      </c>
      <c r="E1950" s="53">
        <v>29018.28</v>
      </c>
      <c r="F1950" s="23" t="str">
        <f>+IFERROR(VLOOKUP(Tabla1[[#This Row],[Artículo]],'..'!$B$2:$D$569000,3,),"")</f>
        <v>Pack x 5</v>
      </c>
      <c r="G1950" s="24" t="str">
        <f>IF(H1950=AF1950,"", "Error MC")</f>
        <v/>
      </c>
      <c r="H1950" s="62"/>
      <c r="I1950" s="54">
        <f>+Tabla1[[#This Row],[MC]]*Tabla1[[#This Row],[Pedido]]*Tabla1[[#This Row],[PVC ]]</f>
        <v>0</v>
      </c>
      <c r="J1950" s="26">
        <v>0.21</v>
      </c>
      <c r="K1950" s="63"/>
      <c r="L1950" s="28" t="s">
        <v>31</v>
      </c>
      <c r="M1950" s="53">
        <v>49156.964</v>
      </c>
      <c r="N1950" s="64" t="str">
        <f>+IF(Tabla1[[#This Row],[F PMPI]]="SÍ","No","Sí")</f>
        <v>No</v>
      </c>
      <c r="O1950" s="65">
        <f>+Tabla1[[#This Row],[PVL]]*1.055</f>
        <v>51860.597019999994</v>
      </c>
      <c r="P1950" s="65">
        <f>+Tabla1[[#This Row],[PVL]]*1.43</f>
        <v>70294.45852</v>
      </c>
      <c r="Q1950" s="66" t="str">
        <f>+HYPERLINK(Tabla1[[#This Row],[PAG]])</f>
        <v>https://todomusica.com.ar/adaptadores/2559-pc-c.html</v>
      </c>
      <c r="R1950" s="67"/>
      <c r="S1950" s="68"/>
      <c r="T1950" s="69"/>
      <c r="U1950" s="69"/>
      <c r="V1950" s="69"/>
      <c r="W1950" s="69"/>
      <c r="X1950" s="69"/>
      <c r="Y1950" s="35"/>
      <c r="Z1950" s="35" t="s">
        <v>25904</v>
      </c>
      <c r="AA1950" s="36">
        <v>1</v>
      </c>
      <c r="AB1950" s="35" t="s">
        <v>9849</v>
      </c>
      <c r="AC1950" s="35" t="str">
        <f>+IF(Tabla1[[#This Row],[STK]]="no","Sin STK", "STK disponible")</f>
        <v>STK disponible</v>
      </c>
      <c r="AD1950" s="35">
        <f>+I1950*J1950</f>
        <v>0</v>
      </c>
      <c r="AE1950" s="35">
        <f>+I1950*K1950</f>
        <v>0</v>
      </c>
      <c r="AF1950" s="36">
        <f>IF(Tabla1[[#This Row],[ref pack]]=1,Tabla1[[#This Row],[Pedido]],LCM(Tabla1[[#This Row],[MC VIEJO]],Tabla1[[#This Row],[Pedido]]))</f>
        <v>0</v>
      </c>
      <c r="AG1950" s="36">
        <f>+VLOOKUP(Tabla1[[#This Row],[Artículo]],'.'!$B$2:$D$11481,3,)</f>
        <v>5</v>
      </c>
      <c r="AH1950" s="37">
        <f>+IFERROR(SEARCH("pack",Tabla1[[#This Row],[PACK]]),"")</f>
        <v>1</v>
      </c>
    </row>
    <row r="1951" spans="1:34" ht="24" customHeight="1" x14ac:dyDescent="0.2">
      <c r="A1951" s="50" t="s">
        <v>3524</v>
      </c>
      <c r="B1951" s="60" t="s">
        <v>3615</v>
      </c>
      <c r="C1951" s="61" t="s">
        <v>3616</v>
      </c>
      <c r="D1951" s="52" t="s">
        <v>27</v>
      </c>
      <c r="E1951" s="53">
        <v>6045.71</v>
      </c>
      <c r="F1951" s="23" t="str">
        <f>+IFERROR(VLOOKUP(Tabla1[[#This Row],[Artículo]],'..'!$B$2:$D$569000,3,),"")</f>
        <v/>
      </c>
      <c r="G1951" s="24" t="str">
        <f>IF(H1951=AF1951,"", "Error MC")</f>
        <v>Error MC</v>
      </c>
      <c r="H1951" s="62"/>
      <c r="I1951" s="54">
        <f>+Tabla1[[#This Row],[MC]]*Tabla1[[#This Row],[Pedido]]*Tabla1[[#This Row],[PVC ]]</f>
        <v>0</v>
      </c>
      <c r="J1951" s="26">
        <v>0.21</v>
      </c>
      <c r="K1951" s="63"/>
      <c r="L1951" s="28" t="s">
        <v>31</v>
      </c>
      <c r="M1951" s="53">
        <v>10241.428</v>
      </c>
      <c r="N1951" s="64" t="str">
        <f>+IF(Tabla1[[#This Row],[F PMPI]]="SÍ","No","Sí")</f>
        <v>Sí</v>
      </c>
      <c r="O1951" s="65">
        <f>+Tabla1[[#This Row],[PVL]]*1.055</f>
        <v>10804.706539999999</v>
      </c>
      <c r="P1951" s="65">
        <f>+Tabla1[[#This Row],[PVL]]*1.43</f>
        <v>14645.242039999999</v>
      </c>
      <c r="Q1951" s="66" t="str">
        <f>+HYPERLINK(Tabla1[[#This Row],[PAG]])</f>
        <v>https://todomusica.com.ar/productos-sin-categorias-de-netsuite/2343-pc-s.html</v>
      </c>
      <c r="R1951" s="67"/>
      <c r="S1951" s="68"/>
      <c r="T1951" s="69"/>
      <c r="U1951" s="69"/>
      <c r="V1951" s="69"/>
      <c r="W1951" s="69"/>
      <c r="X1951" s="69"/>
      <c r="Y1951" s="35"/>
      <c r="Z1951" s="35" t="s">
        <v>25905</v>
      </c>
      <c r="AA1951" s="36">
        <v>1</v>
      </c>
      <c r="AB1951" s="35" t="s">
        <v>27</v>
      </c>
      <c r="AC1951" s="35" t="str">
        <f>+IF(Tabla1[[#This Row],[STK]]="no","Sin STK", "STK disponible")</f>
        <v>Sin STK</v>
      </c>
      <c r="AD1951" s="35">
        <f>+I1951*J1951</f>
        <v>0</v>
      </c>
      <c r="AE1951" s="35">
        <f>+I1951*K1951</f>
        <v>0</v>
      </c>
      <c r="AF1951" s="36">
        <f>IF(Tabla1[[#This Row],[ref pack]]=1,Tabla1[[#This Row],[Pedido]],LCM(Tabla1[[#This Row],[MC VIEJO]],Tabla1[[#This Row],[Pedido]]))</f>
        <v>1</v>
      </c>
      <c r="AG1951" s="36">
        <f>+VLOOKUP(Tabla1[[#This Row],[Artículo]],'.'!$B$2:$D$11481,3,)</f>
        <v>1</v>
      </c>
      <c r="AH1951" s="37" t="str">
        <f>+IFERROR(SEARCH("pack",Tabla1[[#This Row],[PACK]]),"")</f>
        <v/>
      </c>
    </row>
    <row r="1952" spans="1:34" ht="24" customHeight="1" x14ac:dyDescent="0.2">
      <c r="A1952" s="50" t="s">
        <v>3524</v>
      </c>
      <c r="B1952" s="60" t="s">
        <v>3617</v>
      </c>
      <c r="C1952" s="61" t="s">
        <v>3618</v>
      </c>
      <c r="D1952" s="52" t="s">
        <v>9841</v>
      </c>
      <c r="E1952" s="53">
        <v>4836.96</v>
      </c>
      <c r="F1952" s="23" t="str">
        <f>+IFERROR(VLOOKUP(Tabla1[[#This Row],[Artículo]],'..'!$B$2:$D$569000,3,),"")</f>
        <v/>
      </c>
      <c r="G1952" s="24" t="str">
        <f>IF(H1952=AF1952,"", "Error MC")</f>
        <v>Error MC</v>
      </c>
      <c r="H1952" s="62"/>
      <c r="I1952" s="54">
        <f>+Tabla1[[#This Row],[MC]]*Tabla1[[#This Row],[Pedido]]*Tabla1[[#This Row],[PVC ]]</f>
        <v>0</v>
      </c>
      <c r="J1952" s="26">
        <v>0.21</v>
      </c>
      <c r="K1952" s="63"/>
      <c r="L1952" s="28" t="s">
        <v>31</v>
      </c>
      <c r="M1952" s="53">
        <v>8193.8050000000003</v>
      </c>
      <c r="N1952" s="64" t="str">
        <f>+IF(Tabla1[[#This Row],[F PMPI]]="SÍ","No","Sí")</f>
        <v>No</v>
      </c>
      <c r="O1952" s="65">
        <f>+Tabla1[[#This Row],[PVL]]*1.055</f>
        <v>8644.4642750000003</v>
      </c>
      <c r="P1952" s="65">
        <f>+Tabla1[[#This Row],[PVL]]*1.43</f>
        <v>11717.141149999999</v>
      </c>
      <c r="Q1952" s="66" t="str">
        <f>+HYPERLINK(Tabla1[[#This Row],[PAG]])</f>
        <v>https://todomusica.com.ar/adaptadores/4034-pc-z.html</v>
      </c>
      <c r="R1952" s="67"/>
      <c r="S1952" s="68"/>
      <c r="T1952" s="69"/>
      <c r="U1952" s="69"/>
      <c r="V1952" s="69"/>
      <c r="W1952" s="69"/>
      <c r="X1952" s="69"/>
      <c r="Y1952" s="35"/>
      <c r="Z1952" s="35" t="s">
        <v>25906</v>
      </c>
      <c r="AA1952" s="36">
        <v>1</v>
      </c>
      <c r="AB1952" s="35" t="s">
        <v>9849</v>
      </c>
      <c r="AC1952" s="35" t="str">
        <f>+IF(Tabla1[[#This Row],[STK]]="no","Sin STK", "STK disponible")</f>
        <v>STK disponible</v>
      </c>
      <c r="AD1952" s="35">
        <f>+I1952*J1952</f>
        <v>0</v>
      </c>
      <c r="AE1952" s="35">
        <f>+I1952*K1952</f>
        <v>0</v>
      </c>
      <c r="AF1952" s="36">
        <f>IF(Tabla1[[#This Row],[ref pack]]=1,Tabla1[[#This Row],[Pedido]],LCM(Tabla1[[#This Row],[MC VIEJO]],Tabla1[[#This Row],[Pedido]]))</f>
        <v>1</v>
      </c>
      <c r="AG1952" s="36">
        <f>+VLOOKUP(Tabla1[[#This Row],[Artículo]],'.'!$B$2:$D$11481,3,)</f>
        <v>1</v>
      </c>
      <c r="AH1952" s="37" t="str">
        <f>+IFERROR(SEARCH("pack",Tabla1[[#This Row],[PACK]]),"")</f>
        <v/>
      </c>
    </row>
    <row r="1953" spans="1:34" ht="24" customHeight="1" x14ac:dyDescent="0.2">
      <c r="A1953" s="50" t="s">
        <v>3524</v>
      </c>
      <c r="B1953" s="60" t="s">
        <v>3619</v>
      </c>
      <c r="C1953" s="61" t="s">
        <v>3620</v>
      </c>
      <c r="D1953" s="52" t="s">
        <v>9842</v>
      </c>
      <c r="E1953" s="53">
        <v>4480.58</v>
      </c>
      <c r="F1953" s="23" t="str">
        <f>+IFERROR(VLOOKUP(Tabla1[[#This Row],[Artículo]],'..'!$B$2:$D$569000,3,),"")</f>
        <v/>
      </c>
      <c r="G1953" s="24" t="str">
        <f>IF(H1953=AF1953,"", "Error MC")</f>
        <v>Error MC</v>
      </c>
      <c r="H1953" s="62"/>
      <c r="I1953" s="54">
        <f>+Tabla1[[#This Row],[MC]]*Tabla1[[#This Row],[Pedido]]*Tabla1[[#This Row],[PVC ]]</f>
        <v>0</v>
      </c>
      <c r="J1953" s="26">
        <v>0.21</v>
      </c>
      <c r="K1953" s="63"/>
      <c r="L1953" s="28" t="s">
        <v>31</v>
      </c>
      <c r="M1953" s="53">
        <v>7590.1</v>
      </c>
      <c r="N1953" s="64" t="str">
        <f>+IF(Tabla1[[#This Row],[F PMPI]]="SÍ","No","Sí")</f>
        <v>No</v>
      </c>
      <c r="O1953" s="65">
        <f>+Tabla1[[#This Row],[PVL]]*1.055</f>
        <v>8007.5554999999995</v>
      </c>
      <c r="P1953" s="65">
        <f>+Tabla1[[#This Row],[PVL]]*1.43</f>
        <v>10853.843000000001</v>
      </c>
      <c r="Q1953" s="66" t="str">
        <f>+HYPERLINK(Tabla1[[#This Row],[PAG]])</f>
        <v>https://todomusica.com.ar/accesorios-de-pedales/2484-pc-6.html</v>
      </c>
      <c r="R1953" s="67"/>
      <c r="S1953" s="68"/>
      <c r="T1953" s="69"/>
      <c r="U1953" s="69"/>
      <c r="V1953" s="69"/>
      <c r="W1953" s="69"/>
      <c r="X1953" s="69"/>
      <c r="Y1953" s="35"/>
      <c r="Z1953" s="35" t="s">
        <v>25907</v>
      </c>
      <c r="AA1953" s="36">
        <v>1</v>
      </c>
      <c r="AB1953" s="35" t="s">
        <v>9849</v>
      </c>
      <c r="AC1953" s="35" t="str">
        <f>+IF(Tabla1[[#This Row],[STK]]="no","Sin STK", "STK disponible")</f>
        <v>STK disponible</v>
      </c>
      <c r="AD1953" s="35">
        <f>+I1953*J1953</f>
        <v>0</v>
      </c>
      <c r="AE1953" s="35">
        <f>+I1953*K1953</f>
        <v>0</v>
      </c>
      <c r="AF1953" s="36">
        <f>IF(Tabla1[[#This Row],[ref pack]]=1,Tabla1[[#This Row],[Pedido]],LCM(Tabla1[[#This Row],[MC VIEJO]],Tabla1[[#This Row],[Pedido]]))</f>
        <v>1</v>
      </c>
      <c r="AG1953" s="36">
        <f>+VLOOKUP(Tabla1[[#This Row],[Artículo]],'.'!$B$2:$D$11481,3,)</f>
        <v>1</v>
      </c>
      <c r="AH1953" s="37" t="str">
        <f>+IFERROR(SEARCH("pack",Tabla1[[#This Row],[PACK]]),"")</f>
        <v/>
      </c>
    </row>
    <row r="1954" spans="1:34" ht="24" customHeight="1" x14ac:dyDescent="0.2">
      <c r="A1954" s="50" t="s">
        <v>3524</v>
      </c>
      <c r="B1954" s="60" t="s">
        <v>3621</v>
      </c>
      <c r="C1954" s="61" t="s">
        <v>3622</v>
      </c>
      <c r="D1954" s="52" t="s">
        <v>9841</v>
      </c>
      <c r="E1954" s="53">
        <v>7520.63</v>
      </c>
      <c r="F1954" s="23" t="str">
        <f>+IFERROR(VLOOKUP(Tabla1[[#This Row],[Artículo]],'..'!$B$2:$D$569000,3,),"")</f>
        <v/>
      </c>
      <c r="G1954" s="24" t="str">
        <f>IF(H1954=AF1954,"", "Error MC")</f>
        <v>Error MC</v>
      </c>
      <c r="H1954" s="62"/>
      <c r="I1954" s="54">
        <f>+Tabla1[[#This Row],[MC]]*Tabla1[[#This Row],[Pedido]]*Tabla1[[#This Row],[PVC ]]</f>
        <v>0</v>
      </c>
      <c r="J1954" s="26">
        <v>0.21</v>
      </c>
      <c r="K1954" s="63"/>
      <c r="L1954" s="28" t="s">
        <v>31</v>
      </c>
      <c r="M1954" s="53">
        <v>12739.945</v>
      </c>
      <c r="N1954" s="64" t="str">
        <f>+IF(Tabla1[[#This Row],[F PMPI]]="SÍ","No","Sí")</f>
        <v>No</v>
      </c>
      <c r="O1954" s="65">
        <f>+Tabla1[[#This Row],[PVL]]*1.055</f>
        <v>13440.641974999999</v>
      </c>
      <c r="P1954" s="65">
        <f>+Tabla1[[#This Row],[PVL]]*1.43</f>
        <v>18218.121349999998</v>
      </c>
      <c r="Q1954" s="66" t="str">
        <f>+HYPERLINK(Tabla1[[#This Row],[PAG]])</f>
        <v>https://todomusica.com.ar/accesorios-de-pedales/7496-8-inches-patch-cable-angled-head-angled-head.html</v>
      </c>
      <c r="R1954" s="67"/>
      <c r="S1954" s="68"/>
      <c r="T1954" s="69"/>
      <c r="U1954" s="69"/>
      <c r="V1954" s="69"/>
      <c r="W1954" s="69"/>
      <c r="X1954" s="69"/>
      <c r="Y1954" s="35"/>
      <c r="Z1954" s="35" t="s">
        <v>25908</v>
      </c>
      <c r="AA1954" s="36">
        <v>1</v>
      </c>
      <c r="AB1954" s="35" t="s">
        <v>9849</v>
      </c>
      <c r="AC1954" s="35" t="str">
        <f>+IF(Tabla1[[#This Row],[STK]]="no","Sin STK", "STK disponible")</f>
        <v>STK disponible</v>
      </c>
      <c r="AD1954" s="35">
        <f>+I1954*J1954</f>
        <v>0</v>
      </c>
      <c r="AE1954" s="35">
        <f>+I1954*K1954</f>
        <v>0</v>
      </c>
      <c r="AF1954" s="36">
        <f>IF(Tabla1[[#This Row],[ref pack]]=1,Tabla1[[#This Row],[Pedido]],LCM(Tabla1[[#This Row],[MC VIEJO]],Tabla1[[#This Row],[Pedido]]))</f>
        <v>1</v>
      </c>
      <c r="AG1954" s="36">
        <f>+VLOOKUP(Tabla1[[#This Row],[Artículo]],'.'!$B$2:$D$11481,3,)</f>
        <v>1</v>
      </c>
      <c r="AH1954" s="37" t="str">
        <f>+IFERROR(SEARCH("pack",Tabla1[[#This Row],[PACK]]),"")</f>
        <v/>
      </c>
    </row>
    <row r="1955" spans="1:34" ht="24" customHeight="1" x14ac:dyDescent="0.2">
      <c r="A1955" s="50" t="s">
        <v>3524</v>
      </c>
      <c r="B1955" s="60" t="s">
        <v>3623</v>
      </c>
      <c r="C1955" s="61" t="s">
        <v>3624</v>
      </c>
      <c r="D1955" s="52" t="s">
        <v>27</v>
      </c>
      <c r="E1955" s="53">
        <v>5223.49</v>
      </c>
      <c r="F1955" s="23" t="str">
        <f>+IFERROR(VLOOKUP(Tabla1[[#This Row],[Artículo]],'..'!$B$2:$D$569000,3,),"")</f>
        <v/>
      </c>
      <c r="G1955" s="24" t="str">
        <f>IF(H1955=AF1955,"", "Error MC")</f>
        <v>Error MC</v>
      </c>
      <c r="H1955" s="62"/>
      <c r="I1955" s="54">
        <f>+Tabla1[[#This Row],[MC]]*Tabla1[[#This Row],[Pedido]]*Tabla1[[#This Row],[PVC ]]</f>
        <v>0</v>
      </c>
      <c r="J1955" s="26">
        <v>0.21</v>
      </c>
      <c r="K1955" s="63"/>
      <c r="L1955" s="28" t="s">
        <v>31</v>
      </c>
      <c r="M1955" s="53">
        <v>8848.5969999999998</v>
      </c>
      <c r="N1955" s="64" t="str">
        <f>+IF(Tabla1[[#This Row],[F PMPI]]="SÍ","No","Sí")</f>
        <v>No</v>
      </c>
      <c r="O1955" s="65">
        <f>+Tabla1[[#This Row],[PVL]]*1.055</f>
        <v>9335.2698349999991</v>
      </c>
      <c r="P1955" s="65">
        <f>+Tabla1[[#This Row],[PVL]]*1.43</f>
        <v>12653.493709999999</v>
      </c>
      <c r="Q1955" s="66" t="str">
        <f>+HYPERLINK(Tabla1[[#This Row],[PAG]])</f>
        <v>https://todomusica.com.ar/accesorios-de-pedales/7492-10-plug-straight-head-multi-dc-power-cable.html</v>
      </c>
      <c r="R1955" s="67"/>
      <c r="S1955" s="68"/>
      <c r="T1955" s="69"/>
      <c r="U1955" s="69"/>
      <c r="V1955" s="69"/>
      <c r="W1955" s="69"/>
      <c r="X1955" s="69"/>
      <c r="Y1955" s="35"/>
      <c r="Z1955" s="35" t="s">
        <v>25909</v>
      </c>
      <c r="AA1955" s="36">
        <v>1</v>
      </c>
      <c r="AB1955" s="35" t="s">
        <v>9849</v>
      </c>
      <c r="AC1955" s="35" t="str">
        <f>+IF(Tabla1[[#This Row],[STK]]="no","Sin STK", "STK disponible")</f>
        <v>Sin STK</v>
      </c>
      <c r="AD1955" s="35">
        <f>+I1955*J1955</f>
        <v>0</v>
      </c>
      <c r="AE1955" s="35">
        <f>+I1955*K1955</f>
        <v>0</v>
      </c>
      <c r="AF1955" s="36">
        <f>IF(Tabla1[[#This Row],[ref pack]]=1,Tabla1[[#This Row],[Pedido]],LCM(Tabla1[[#This Row],[MC VIEJO]],Tabla1[[#This Row],[Pedido]]))</f>
        <v>1</v>
      </c>
      <c r="AG1955" s="36">
        <f>+VLOOKUP(Tabla1[[#This Row],[Artículo]],'.'!$B$2:$D$11481,3,)</f>
        <v>1</v>
      </c>
      <c r="AH1955" s="37" t="str">
        <f>+IFERROR(SEARCH("pack",Tabla1[[#This Row],[PACK]]),"")</f>
        <v/>
      </c>
    </row>
    <row r="1956" spans="1:34" ht="24" customHeight="1" x14ac:dyDescent="0.2">
      <c r="A1956" s="50" t="s">
        <v>3524</v>
      </c>
      <c r="B1956" s="60" t="s">
        <v>3625</v>
      </c>
      <c r="C1956" s="61" t="s">
        <v>3626</v>
      </c>
      <c r="D1956" s="52" t="s">
        <v>27</v>
      </c>
      <c r="E1956" s="53">
        <v>2611.94</v>
      </c>
      <c r="F1956" s="23" t="str">
        <f>+IFERROR(VLOOKUP(Tabla1[[#This Row],[Artículo]],'..'!$B$2:$D$569000,3,),"")</f>
        <v/>
      </c>
      <c r="G1956" s="24" t="str">
        <f>IF(H1956=AF1956,"", "Error MC")</f>
        <v>Error MC</v>
      </c>
      <c r="H1956" s="62"/>
      <c r="I1956" s="54">
        <f>+Tabla1[[#This Row],[MC]]*Tabla1[[#This Row],[Pedido]]*Tabla1[[#This Row],[PVC ]]</f>
        <v>0</v>
      </c>
      <c r="J1956" s="26">
        <v>0.21</v>
      </c>
      <c r="K1956" s="63"/>
      <c r="L1956" s="28" t="s">
        <v>31</v>
      </c>
      <c r="M1956" s="53">
        <v>4424.6310000000003</v>
      </c>
      <c r="N1956" s="64" t="str">
        <f>+IF(Tabla1[[#This Row],[F PMPI]]="SÍ","No","Sí")</f>
        <v>Sí</v>
      </c>
      <c r="O1956" s="65">
        <f>+Tabla1[[#This Row],[PVL]]*1.055</f>
        <v>4667.9857050000001</v>
      </c>
      <c r="P1956" s="65">
        <f>+Tabla1[[#This Row],[PVL]]*1.43</f>
        <v>6327.2223300000005</v>
      </c>
      <c r="Q1956" s="66" t="str">
        <f>+HYPERLINK(Tabla1[[#This Row],[PAG]])</f>
        <v>https://todomusica.com.ar/productos-sin-categorias-de-netsuite/7494-2-plug-straight-head-multi-dc-power-cable.html</v>
      </c>
      <c r="R1956" s="67"/>
      <c r="S1956" s="68"/>
      <c r="T1956" s="69"/>
      <c r="U1956" s="69"/>
      <c r="V1956" s="69"/>
      <c r="W1956" s="69"/>
      <c r="X1956" s="69"/>
      <c r="Y1956" s="35"/>
      <c r="Z1956" s="35" t="s">
        <v>25910</v>
      </c>
      <c r="AA1956" s="36">
        <v>1</v>
      </c>
      <c r="AB1956" s="35" t="s">
        <v>27</v>
      </c>
      <c r="AC1956" s="35" t="str">
        <f>+IF(Tabla1[[#This Row],[STK]]="no","Sin STK", "STK disponible")</f>
        <v>Sin STK</v>
      </c>
      <c r="AD1956" s="35">
        <f>+I1956*J1956</f>
        <v>0</v>
      </c>
      <c r="AE1956" s="35">
        <f>+I1956*K1956</f>
        <v>0</v>
      </c>
      <c r="AF1956" s="36">
        <f>IF(Tabla1[[#This Row],[ref pack]]=1,Tabla1[[#This Row],[Pedido]],LCM(Tabla1[[#This Row],[MC VIEJO]],Tabla1[[#This Row],[Pedido]]))</f>
        <v>1</v>
      </c>
      <c r="AG1956" s="36">
        <f>+VLOOKUP(Tabla1[[#This Row],[Artículo]],'.'!$B$2:$D$11481,3,)</f>
        <v>1</v>
      </c>
      <c r="AH1956" s="37" t="str">
        <f>+IFERROR(SEARCH("pack",Tabla1[[#This Row],[PACK]]),"")</f>
        <v/>
      </c>
    </row>
    <row r="1957" spans="1:34" ht="24" customHeight="1" x14ac:dyDescent="0.2">
      <c r="A1957" s="50" t="s">
        <v>3524</v>
      </c>
      <c r="B1957" s="60" t="s">
        <v>3627</v>
      </c>
      <c r="C1957" s="61" t="s">
        <v>3628</v>
      </c>
      <c r="D1957" s="52" t="s">
        <v>27</v>
      </c>
      <c r="E1957" s="53">
        <v>3551.85</v>
      </c>
      <c r="F1957" s="23" t="str">
        <f>+IFERROR(VLOOKUP(Tabla1[[#This Row],[Artículo]],'..'!$B$2:$D$569000,3,),"")</f>
        <v/>
      </c>
      <c r="G1957" s="24" t="str">
        <f>IF(H1957=AF1957,"", "Error MC")</f>
        <v>Error MC</v>
      </c>
      <c r="H1957" s="62"/>
      <c r="I1957" s="54">
        <f>+Tabla1[[#This Row],[MC]]*Tabla1[[#This Row],[Pedido]]*Tabla1[[#This Row],[PVC ]]</f>
        <v>0</v>
      </c>
      <c r="J1957" s="26">
        <v>0.21</v>
      </c>
      <c r="K1957" s="63"/>
      <c r="L1957" s="28" t="s">
        <v>31</v>
      </c>
      <c r="M1957" s="53">
        <v>6016.8339999999998</v>
      </c>
      <c r="N1957" s="64" t="str">
        <f>+IF(Tabla1[[#This Row],[F PMPI]]="SÍ","No","Sí")</f>
        <v>Sí</v>
      </c>
      <c r="O1957" s="65">
        <f>+Tabla1[[#This Row],[PVL]]*1.055</f>
        <v>6347.7598699999999</v>
      </c>
      <c r="P1957" s="65">
        <f>+Tabla1[[#This Row],[PVL]]*1.43</f>
        <v>8604.072619999999</v>
      </c>
      <c r="Q1957" s="66" t="str">
        <f>+HYPERLINK(Tabla1[[#This Row],[PAG]])</f>
        <v>http://www.todomusica.com.ar/pedales-pedaleras-y-multiefectos/24556-5-plug-straight-head-multi-dc-power-cable.html</v>
      </c>
      <c r="R1957" s="67"/>
      <c r="S1957" s="68"/>
      <c r="T1957" s="69"/>
      <c r="U1957" s="69"/>
      <c r="V1957" s="69"/>
      <c r="W1957" s="69"/>
      <c r="X1957" s="69"/>
      <c r="Y1957" s="35"/>
      <c r="Z1957" s="35" t="s">
        <v>25911</v>
      </c>
      <c r="AA1957" s="36">
        <v>1</v>
      </c>
      <c r="AB1957" s="35" t="s">
        <v>27</v>
      </c>
      <c r="AC1957" s="35" t="str">
        <f>+IF(Tabla1[[#This Row],[STK]]="no","Sin STK", "STK disponible")</f>
        <v>Sin STK</v>
      </c>
      <c r="AD1957" s="35">
        <f>+I1957*J1957</f>
        <v>0</v>
      </c>
      <c r="AE1957" s="35">
        <f>+I1957*K1957</f>
        <v>0</v>
      </c>
      <c r="AF1957" s="36">
        <f>IF(Tabla1[[#This Row],[ref pack]]=1,Tabla1[[#This Row],[Pedido]],LCM(Tabla1[[#This Row],[MC VIEJO]],Tabla1[[#This Row],[Pedido]]))</f>
        <v>1</v>
      </c>
      <c r="AG1957" s="36">
        <f>+VLOOKUP(Tabla1[[#This Row],[Artículo]],'.'!$B$2:$D$11481,3,)</f>
        <v>1</v>
      </c>
      <c r="AH1957" s="37" t="str">
        <f>+IFERROR(SEARCH("pack",Tabla1[[#This Row],[PACK]]),"")</f>
        <v/>
      </c>
    </row>
    <row r="1958" spans="1:34" ht="24" customHeight="1" x14ac:dyDescent="0.2">
      <c r="A1958" s="50" t="s">
        <v>3524</v>
      </c>
      <c r="B1958" s="60" t="s">
        <v>3629</v>
      </c>
      <c r="C1958" s="61" t="s">
        <v>3630</v>
      </c>
      <c r="D1958" s="52" t="s">
        <v>27</v>
      </c>
      <c r="E1958" s="53">
        <v>48371.3</v>
      </c>
      <c r="F1958" s="23" t="str">
        <f>+IFERROR(VLOOKUP(Tabla1[[#This Row],[Artículo]],'..'!$B$2:$D$569000,3,),"")</f>
        <v/>
      </c>
      <c r="G1958" s="24" t="str">
        <f>IF(H1958=AF1958,"", "Error MC")</f>
        <v>Error MC</v>
      </c>
      <c r="H1958" s="62"/>
      <c r="I1958" s="54">
        <f>+Tabla1[[#This Row],[MC]]*Tabla1[[#This Row],[Pedido]]*Tabla1[[#This Row],[PVC ]]</f>
        <v>0</v>
      </c>
      <c r="J1958" s="26">
        <v>0.105</v>
      </c>
      <c r="K1958" s="63"/>
      <c r="L1958" s="28" t="s">
        <v>31</v>
      </c>
      <c r="M1958" s="53">
        <v>74830.400999999998</v>
      </c>
      <c r="N1958" s="64" t="str">
        <f>+IF(Tabla1[[#This Row],[F PMPI]]="SÍ","No","Sí")</f>
        <v>Sí</v>
      </c>
      <c r="O1958" s="65">
        <f>+Tabla1[[#This Row],[PVL]]*1.055</f>
        <v>78946.073054999986</v>
      </c>
      <c r="P1958" s="65">
        <f>+Tabla1[[#This Row],[PVL]]*1.43</f>
        <v>107007.47343</v>
      </c>
      <c r="Q1958" s="66" t="str">
        <f>+HYPERLINK(Tabla1[[#This Row],[PAG]])</f>
        <v>https://todomusica.com.ar/pedaleras/3993-pogo.html</v>
      </c>
      <c r="R1958" s="67"/>
      <c r="S1958" s="68"/>
      <c r="T1958" s="69"/>
      <c r="U1958" s="69"/>
      <c r="V1958" s="69"/>
      <c r="W1958" s="69"/>
      <c r="X1958" s="69"/>
      <c r="Y1958" s="35"/>
      <c r="Z1958" s="35" t="s">
        <v>25912</v>
      </c>
      <c r="AA1958" s="36">
        <v>1</v>
      </c>
      <c r="AB1958" s="35" t="s">
        <v>27</v>
      </c>
      <c r="AC1958" s="35" t="str">
        <f>+IF(Tabla1[[#This Row],[STK]]="no","Sin STK", "STK disponible")</f>
        <v>Sin STK</v>
      </c>
      <c r="AD1958" s="35">
        <f>+I1958*J1958</f>
        <v>0</v>
      </c>
      <c r="AE1958" s="35">
        <f>+I1958*K1958</f>
        <v>0</v>
      </c>
      <c r="AF1958" s="36">
        <f>IF(Tabla1[[#This Row],[ref pack]]=1,Tabla1[[#This Row],[Pedido]],LCM(Tabla1[[#This Row],[MC VIEJO]],Tabla1[[#This Row],[Pedido]]))</f>
        <v>1</v>
      </c>
      <c r="AG1958" s="36">
        <f>+VLOOKUP(Tabla1[[#This Row],[Artículo]],'.'!$B$2:$D$11481,3,)</f>
        <v>1</v>
      </c>
      <c r="AH1958" s="37" t="str">
        <f>+IFERROR(SEARCH("pack",Tabla1[[#This Row],[PACK]]),"")</f>
        <v/>
      </c>
    </row>
    <row r="1959" spans="1:34" ht="24" customHeight="1" x14ac:dyDescent="0.2">
      <c r="A1959" s="50" t="s">
        <v>3524</v>
      </c>
      <c r="B1959" s="60" t="s">
        <v>3631</v>
      </c>
      <c r="C1959" s="61" t="s">
        <v>3632</v>
      </c>
      <c r="D1959" s="52" t="s">
        <v>9842</v>
      </c>
      <c r="E1959" s="53">
        <v>74755.66</v>
      </c>
      <c r="F1959" s="23" t="str">
        <f>+IFERROR(VLOOKUP(Tabla1[[#This Row],[Artículo]],'..'!$B$2:$D$569000,3,),"")</f>
        <v/>
      </c>
      <c r="G1959" s="24" t="str">
        <f>IF(H1959=AF1959,"", "Error MC")</f>
        <v>Error MC</v>
      </c>
      <c r="H1959" s="62"/>
      <c r="I1959" s="54">
        <f>+Tabla1[[#This Row],[MC]]*Tabla1[[#This Row],[Pedido]]*Tabla1[[#This Row],[PVC ]]</f>
        <v>0</v>
      </c>
      <c r="J1959" s="26">
        <v>0.105</v>
      </c>
      <c r="K1959" s="63"/>
      <c r="L1959" s="28" t="s">
        <v>31</v>
      </c>
      <c r="M1959" s="53">
        <v>115647.00199999999</v>
      </c>
      <c r="N1959" s="64" t="str">
        <f>+IF(Tabla1[[#This Row],[F PMPI]]="SÍ","No","Sí")</f>
        <v>No</v>
      </c>
      <c r="O1959" s="65">
        <f>+Tabla1[[#This Row],[PVL]]*1.055</f>
        <v>122007.58710999998</v>
      </c>
      <c r="P1959" s="65">
        <f>+Tabla1[[#This Row],[PVL]]*1.43</f>
        <v>165375.21285999997</v>
      </c>
      <c r="Q1959" s="66" t="str">
        <f>+HYPERLINK(Tabla1[[#This Row],[PAG]])</f>
        <v>https://todomusica.com.ar/pedales/7440-based-on-koch-powertone.html</v>
      </c>
      <c r="R1959" s="67"/>
      <c r="S1959" s="68"/>
      <c r="T1959" s="69"/>
      <c r="U1959" s="69"/>
      <c r="V1959" s="69"/>
      <c r="W1959" s="69"/>
      <c r="X1959" s="69"/>
      <c r="Y1959" s="35"/>
      <c r="Z1959" s="35" t="s">
        <v>25913</v>
      </c>
      <c r="AA1959" s="36">
        <v>1</v>
      </c>
      <c r="AB1959" s="35" t="s">
        <v>9849</v>
      </c>
      <c r="AC1959" s="35" t="str">
        <f>+IF(Tabla1[[#This Row],[STK]]="no","Sin STK", "STK disponible")</f>
        <v>STK disponible</v>
      </c>
      <c r="AD1959" s="35">
        <f>+I1959*J1959</f>
        <v>0</v>
      </c>
      <c r="AE1959" s="35">
        <f>+I1959*K1959</f>
        <v>0</v>
      </c>
      <c r="AF1959" s="36">
        <f>IF(Tabla1[[#This Row],[ref pack]]=1,Tabla1[[#This Row],[Pedido]],LCM(Tabla1[[#This Row],[MC VIEJO]],Tabla1[[#This Row],[Pedido]]))</f>
        <v>1</v>
      </c>
      <c r="AG1959" s="36">
        <f>+VLOOKUP(Tabla1[[#This Row],[Artículo]],'.'!$B$2:$D$11481,3,)</f>
        <v>1</v>
      </c>
      <c r="AH1959" s="37" t="str">
        <f>+IFERROR(SEARCH("pack",Tabla1[[#This Row],[PACK]]),"")</f>
        <v/>
      </c>
    </row>
    <row r="1960" spans="1:34" ht="24" customHeight="1" x14ac:dyDescent="0.2">
      <c r="A1960" s="50" t="s">
        <v>3524</v>
      </c>
      <c r="B1960" s="60" t="s">
        <v>3633</v>
      </c>
      <c r="C1960" s="61" t="s">
        <v>3634</v>
      </c>
      <c r="D1960" s="52" t="s">
        <v>27</v>
      </c>
      <c r="E1960" s="53">
        <v>65960.95</v>
      </c>
      <c r="F1960" s="23" t="str">
        <f>+IFERROR(VLOOKUP(Tabla1[[#This Row],[Artículo]],'..'!$B$2:$D$569000,3,),"")</f>
        <v/>
      </c>
      <c r="G1960" s="24" t="str">
        <f>IF(H1960=AF1960,"", "Error MC")</f>
        <v>Error MC</v>
      </c>
      <c r="H1960" s="62"/>
      <c r="I1960" s="54">
        <f>+Tabla1[[#This Row],[MC]]*Tabla1[[#This Row],[Pedido]]*Tabla1[[#This Row],[PVC ]]</f>
        <v>0</v>
      </c>
      <c r="J1960" s="26">
        <v>0.105</v>
      </c>
      <c r="K1960" s="63"/>
      <c r="L1960" s="28" t="s">
        <v>31</v>
      </c>
      <c r="M1960" s="53">
        <v>102041.59</v>
      </c>
      <c r="N1960" s="64" t="str">
        <f>+IF(Tabla1[[#This Row],[F PMPI]]="SÍ","No","Sí")</f>
        <v>No</v>
      </c>
      <c r="O1960" s="65">
        <f>+Tabla1[[#This Row],[PVL]]*1.055</f>
        <v>107653.87744999999</v>
      </c>
      <c r="P1960" s="65">
        <f>+Tabla1[[#This Row],[PVL]]*1.43</f>
        <v>145919.4737</v>
      </c>
      <c r="Q1960" s="66" t="str">
        <f>+HYPERLINK(Tabla1[[#This Row],[PAG]])</f>
        <v>https://todomusica.com.ar/pedales/2574-pure-octave.html</v>
      </c>
      <c r="R1960" s="67"/>
      <c r="S1960" s="68"/>
      <c r="T1960" s="69"/>
      <c r="U1960" s="69"/>
      <c r="V1960" s="69"/>
      <c r="W1960" s="69"/>
      <c r="X1960" s="69"/>
      <c r="Y1960" s="35"/>
      <c r="Z1960" s="35" t="s">
        <v>25914</v>
      </c>
      <c r="AA1960" s="36">
        <v>1</v>
      </c>
      <c r="AB1960" s="35" t="s">
        <v>9849</v>
      </c>
      <c r="AC1960" s="35" t="str">
        <f>+IF(Tabla1[[#This Row],[STK]]="no","Sin STK", "STK disponible")</f>
        <v>Sin STK</v>
      </c>
      <c r="AD1960" s="35">
        <f>+I1960*J1960</f>
        <v>0</v>
      </c>
      <c r="AE1960" s="35">
        <f>+I1960*K1960</f>
        <v>0</v>
      </c>
      <c r="AF1960" s="36">
        <f>IF(Tabla1[[#This Row],[ref pack]]=1,Tabla1[[#This Row],[Pedido]],LCM(Tabla1[[#This Row],[MC VIEJO]],Tabla1[[#This Row],[Pedido]]))</f>
        <v>1</v>
      </c>
      <c r="AG1960" s="36">
        <f>+VLOOKUP(Tabla1[[#This Row],[Artículo]],'.'!$B$2:$D$11481,3,)</f>
        <v>1</v>
      </c>
      <c r="AH1960" s="37" t="str">
        <f>+IFERROR(SEARCH("pack",Tabla1[[#This Row],[PACK]]),"")</f>
        <v/>
      </c>
    </row>
    <row r="1961" spans="1:34" ht="24" customHeight="1" x14ac:dyDescent="0.2">
      <c r="A1961" s="50" t="s">
        <v>3524</v>
      </c>
      <c r="B1961" s="60" t="s">
        <v>3635</v>
      </c>
      <c r="C1961" s="61" t="s">
        <v>3636</v>
      </c>
      <c r="D1961" s="52" t="s">
        <v>9841</v>
      </c>
      <c r="E1961" s="53">
        <v>72490.759999999995</v>
      </c>
      <c r="F1961" s="23" t="str">
        <f>+IFERROR(VLOOKUP(Tabla1[[#This Row],[Artículo]],'..'!$B$2:$D$569000,3,),"")</f>
        <v/>
      </c>
      <c r="G1961" s="24" t="str">
        <f>IF(H1961=AF1961,"", "Error MC")</f>
        <v>Error MC</v>
      </c>
      <c r="H1961" s="62"/>
      <c r="I1961" s="54">
        <f>+Tabla1[[#This Row],[MC]]*Tabla1[[#This Row],[Pedido]]*Tabla1[[#This Row],[PVC ]]</f>
        <v>0</v>
      </c>
      <c r="J1961" s="26">
        <v>0.105</v>
      </c>
      <c r="K1961" s="63"/>
      <c r="L1961" s="28" t="s">
        <v>31</v>
      </c>
      <c r="M1961" s="53">
        <v>112143.201</v>
      </c>
      <c r="N1961" s="64" t="str">
        <f>+IF(Tabla1[[#This Row],[F PMPI]]="SÍ","No","Sí")</f>
        <v>No</v>
      </c>
      <c r="O1961" s="65">
        <f>+Tabla1[[#This Row],[PVL]]*1.055</f>
        <v>118311.07705499999</v>
      </c>
      <c r="P1961" s="65">
        <f>+Tabla1[[#This Row],[PVL]]*1.43</f>
        <v>160364.77742999999</v>
      </c>
      <c r="Q1961" s="66" t="str">
        <f>+HYPERLINK(Tabla1[[#This Row],[PAG]])</f>
        <v>https://todomusica.com.ar/pedales/2731-rage-machine.html</v>
      </c>
      <c r="R1961" s="67"/>
      <c r="S1961" s="68"/>
      <c r="T1961" s="69"/>
      <c r="U1961" s="69"/>
      <c r="V1961" s="69"/>
      <c r="W1961" s="69"/>
      <c r="X1961" s="69"/>
      <c r="Y1961" s="35"/>
      <c r="Z1961" s="35" t="s">
        <v>25915</v>
      </c>
      <c r="AA1961" s="36">
        <v>1</v>
      </c>
      <c r="AB1961" s="35" t="s">
        <v>9849</v>
      </c>
      <c r="AC1961" s="35" t="str">
        <f>+IF(Tabla1[[#This Row],[STK]]="no","Sin STK", "STK disponible")</f>
        <v>STK disponible</v>
      </c>
      <c r="AD1961" s="35">
        <f>+I1961*J1961</f>
        <v>0</v>
      </c>
      <c r="AE1961" s="35">
        <f>+I1961*K1961</f>
        <v>0</v>
      </c>
      <c r="AF1961" s="36">
        <f>IF(Tabla1[[#This Row],[ref pack]]=1,Tabla1[[#This Row],[Pedido]],LCM(Tabla1[[#This Row],[MC VIEJO]],Tabla1[[#This Row],[Pedido]]))</f>
        <v>1</v>
      </c>
      <c r="AG1961" s="36">
        <f>+VLOOKUP(Tabla1[[#This Row],[Artículo]],'.'!$B$2:$D$11481,3,)</f>
        <v>1</v>
      </c>
      <c r="AH1961" s="37" t="str">
        <f>+IFERROR(SEARCH("pack",Tabla1[[#This Row],[PACK]]),"")</f>
        <v/>
      </c>
    </row>
    <row r="1962" spans="1:34" ht="24" customHeight="1" x14ac:dyDescent="0.2">
      <c r="A1962" s="50" t="s">
        <v>3524</v>
      </c>
      <c r="B1962" s="60" t="s">
        <v>3637</v>
      </c>
      <c r="C1962" s="61" t="s">
        <v>3638</v>
      </c>
      <c r="D1962" s="52" t="s">
        <v>9842</v>
      </c>
      <c r="E1962" s="53">
        <v>65960.95</v>
      </c>
      <c r="F1962" s="23" t="str">
        <f>+IFERROR(VLOOKUP(Tabla1[[#This Row],[Artículo]],'..'!$B$2:$D$569000,3,),"")</f>
        <v/>
      </c>
      <c r="G1962" s="24" t="str">
        <f>IF(H1962=AF1962,"", "Error MC")</f>
        <v>Error MC</v>
      </c>
      <c r="H1962" s="62"/>
      <c r="I1962" s="54">
        <f>+Tabla1[[#This Row],[MC]]*Tabla1[[#This Row],[Pedido]]*Tabla1[[#This Row],[PVC ]]</f>
        <v>0</v>
      </c>
      <c r="J1962" s="26">
        <v>0.105</v>
      </c>
      <c r="K1962" s="63"/>
      <c r="L1962" s="28" t="s">
        <v>31</v>
      </c>
      <c r="M1962" s="53">
        <v>102041.59</v>
      </c>
      <c r="N1962" s="64" t="str">
        <f>+IF(Tabla1[[#This Row],[F PMPI]]="SÍ","No","Sí")</f>
        <v>No</v>
      </c>
      <c r="O1962" s="65">
        <f>+Tabla1[[#This Row],[PVL]]*1.055</f>
        <v>107653.87744999999</v>
      </c>
      <c r="P1962" s="65">
        <f>+Tabla1[[#This Row],[PVL]]*1.43</f>
        <v>145919.4737</v>
      </c>
      <c r="Q1962" s="66" t="str">
        <f>+HYPERLINK(Tabla1[[#This Row],[PAG]])</f>
        <v>https://todomusica.com.ar/pedales/2906-reecho.html</v>
      </c>
      <c r="R1962" s="67"/>
      <c r="S1962" s="68"/>
      <c r="T1962" s="69"/>
      <c r="U1962" s="69"/>
      <c r="V1962" s="69"/>
      <c r="W1962" s="69"/>
      <c r="X1962" s="69"/>
      <c r="Y1962" s="35"/>
      <c r="Z1962" s="35" t="s">
        <v>25916</v>
      </c>
      <c r="AA1962" s="36">
        <v>1</v>
      </c>
      <c r="AB1962" s="35" t="s">
        <v>9849</v>
      </c>
      <c r="AC1962" s="35" t="str">
        <f>+IF(Tabla1[[#This Row],[STK]]="no","Sin STK", "STK disponible")</f>
        <v>STK disponible</v>
      </c>
      <c r="AD1962" s="35">
        <f>+I1962*J1962</f>
        <v>0</v>
      </c>
      <c r="AE1962" s="35">
        <f>+I1962*K1962</f>
        <v>0</v>
      </c>
      <c r="AF1962" s="36">
        <f>IF(Tabla1[[#This Row],[ref pack]]=1,Tabla1[[#This Row],[Pedido]],LCM(Tabla1[[#This Row],[MC VIEJO]],Tabla1[[#This Row],[Pedido]]))</f>
        <v>1</v>
      </c>
      <c r="AG1962" s="36">
        <f>+VLOOKUP(Tabla1[[#This Row],[Artículo]],'.'!$B$2:$D$11481,3,)</f>
        <v>1</v>
      </c>
      <c r="AH1962" s="37" t="str">
        <f>+IFERROR(SEARCH("pack",Tabla1[[#This Row],[PACK]]),"")</f>
        <v/>
      </c>
    </row>
    <row r="1963" spans="1:34" ht="24" customHeight="1" x14ac:dyDescent="0.2">
      <c r="A1963" s="50" t="s">
        <v>3524</v>
      </c>
      <c r="B1963" s="60" t="s">
        <v>3639</v>
      </c>
      <c r="C1963" s="61" t="s">
        <v>3640</v>
      </c>
      <c r="D1963" s="52" t="s">
        <v>27</v>
      </c>
      <c r="E1963" s="53">
        <v>109934.29</v>
      </c>
      <c r="F1963" s="23" t="str">
        <f>+IFERROR(VLOOKUP(Tabla1[[#This Row],[Artículo]],'..'!$B$2:$D$569000,3,),"")</f>
        <v/>
      </c>
      <c r="G1963" s="24" t="str">
        <f>IF(H1963=AF1963,"", "Error MC")</f>
        <v>Error MC</v>
      </c>
      <c r="H1963" s="62"/>
      <c r="I1963" s="54">
        <f>+Tabla1[[#This Row],[MC]]*Tabla1[[#This Row],[Pedido]]*Tabla1[[#This Row],[PVC ]]</f>
        <v>0</v>
      </c>
      <c r="J1963" s="26">
        <v>0.105</v>
      </c>
      <c r="K1963" s="63"/>
      <c r="L1963" s="28" t="s">
        <v>31</v>
      </c>
      <c r="M1963" s="53">
        <v>170068.351</v>
      </c>
      <c r="N1963" s="64" t="str">
        <f>+IF(Tabla1[[#This Row],[F PMPI]]="SÍ","No","Sí")</f>
        <v>Sí</v>
      </c>
      <c r="O1963" s="65">
        <f>+Tabla1[[#This Row],[PVL]]*1.055</f>
        <v>179422.11030499998</v>
      </c>
      <c r="P1963" s="65">
        <f>+Tabla1[[#This Row],[PVL]]*1.43</f>
        <v>243197.74192999999</v>
      </c>
      <c r="Q1963" s="66" t="str">
        <f>+HYPERLINK(Tabla1[[#This Row],[PAG]])</f>
        <v>https://todomusica.com.ar/productos-sin-categorias-de-netsuite/7448-digital-delay-pedal.html</v>
      </c>
      <c r="R1963" s="67"/>
      <c r="S1963" s="68"/>
      <c r="T1963" s="69"/>
      <c r="U1963" s="69"/>
      <c r="V1963" s="69"/>
      <c r="W1963" s="69"/>
      <c r="X1963" s="69"/>
      <c r="Y1963" s="35"/>
      <c r="Z1963" s="35" t="s">
        <v>25917</v>
      </c>
      <c r="AA1963" s="36">
        <v>1</v>
      </c>
      <c r="AB1963" s="35" t="s">
        <v>27</v>
      </c>
      <c r="AC1963" s="35" t="str">
        <f>+IF(Tabla1[[#This Row],[STK]]="no","Sin STK", "STK disponible")</f>
        <v>Sin STK</v>
      </c>
      <c r="AD1963" s="35">
        <f>+I1963*J1963</f>
        <v>0</v>
      </c>
      <c r="AE1963" s="35">
        <f>+I1963*K1963</f>
        <v>0</v>
      </c>
      <c r="AF1963" s="36">
        <f>IF(Tabla1[[#This Row],[ref pack]]=1,Tabla1[[#This Row],[Pedido]],LCM(Tabla1[[#This Row],[MC VIEJO]],Tabla1[[#This Row],[Pedido]]))</f>
        <v>1</v>
      </c>
      <c r="AG1963" s="36">
        <f>+VLOOKUP(Tabla1[[#This Row],[Artículo]],'.'!$B$2:$D$11481,3,)</f>
        <v>1</v>
      </c>
      <c r="AH1963" s="37" t="str">
        <f>+IFERROR(SEARCH("pack",Tabla1[[#This Row],[PACK]]),"")</f>
        <v/>
      </c>
    </row>
    <row r="1964" spans="1:34" ht="24" customHeight="1" x14ac:dyDescent="0.2">
      <c r="A1964" s="50" t="s">
        <v>3524</v>
      </c>
      <c r="B1964" s="60" t="s">
        <v>3641</v>
      </c>
      <c r="C1964" s="61" t="s">
        <v>3642</v>
      </c>
      <c r="D1964" s="52" t="s">
        <v>9841</v>
      </c>
      <c r="E1964" s="53">
        <v>74755.66</v>
      </c>
      <c r="F1964" s="23" t="str">
        <f>+IFERROR(VLOOKUP(Tabla1[[#This Row],[Artículo]],'..'!$B$2:$D$569000,3,),"")</f>
        <v/>
      </c>
      <c r="G1964" s="24" t="str">
        <f>IF(H1964=AF1964,"", "Error MC")</f>
        <v>Error MC</v>
      </c>
      <c r="H1964" s="62"/>
      <c r="I1964" s="54">
        <f>+Tabla1[[#This Row],[MC]]*Tabla1[[#This Row],[Pedido]]*Tabla1[[#This Row],[PVC ]]</f>
        <v>0</v>
      </c>
      <c r="J1964" s="26">
        <v>0.105</v>
      </c>
      <c r="K1964" s="63"/>
      <c r="L1964" s="28" t="s">
        <v>31</v>
      </c>
      <c r="M1964" s="53">
        <v>115647.00199999999</v>
      </c>
      <c r="N1964" s="64" t="str">
        <f>+IF(Tabla1[[#This Row],[F PMPI]]="SÍ","No","Sí")</f>
        <v>No</v>
      </c>
      <c r="O1964" s="65">
        <f>+Tabla1[[#This Row],[PVL]]*1.055</f>
        <v>122007.58710999998</v>
      </c>
      <c r="P1964" s="65">
        <f>+Tabla1[[#This Row],[PVL]]*1.43</f>
        <v>165375.21285999997</v>
      </c>
      <c r="Q1964" s="66" t="str">
        <f>+HYPERLINK(Tabla1[[#This Row],[PAG]])</f>
        <v>https://todomusica.com.ar/pedales/7444-based-on-toneking-falcon.html</v>
      </c>
      <c r="R1964" s="67"/>
      <c r="S1964" s="68"/>
      <c r="T1964" s="69"/>
      <c r="U1964" s="69"/>
      <c r="V1964" s="69"/>
      <c r="W1964" s="69"/>
      <c r="X1964" s="69"/>
      <c r="Y1964" s="35"/>
      <c r="Z1964" s="35" t="s">
        <v>25918</v>
      </c>
      <c r="AA1964" s="36">
        <v>1</v>
      </c>
      <c r="AB1964" s="35" t="s">
        <v>9849</v>
      </c>
      <c r="AC1964" s="35" t="str">
        <f>+IF(Tabla1[[#This Row],[STK]]="no","Sin STK", "STK disponible")</f>
        <v>STK disponible</v>
      </c>
      <c r="AD1964" s="35">
        <f>+I1964*J1964</f>
        <v>0</v>
      </c>
      <c r="AE1964" s="35">
        <f>+I1964*K1964</f>
        <v>0</v>
      </c>
      <c r="AF1964" s="36">
        <f>IF(Tabla1[[#This Row],[ref pack]]=1,Tabla1[[#This Row],[Pedido]],LCM(Tabla1[[#This Row],[MC VIEJO]],Tabla1[[#This Row],[Pedido]]))</f>
        <v>1</v>
      </c>
      <c r="AG1964" s="36">
        <f>+VLOOKUP(Tabla1[[#This Row],[Artículo]],'.'!$B$2:$D$11481,3,)</f>
        <v>1</v>
      </c>
      <c r="AH1964" s="37" t="str">
        <f>+IFERROR(SEARCH("pack",Tabla1[[#This Row],[PACK]]),"")</f>
        <v/>
      </c>
    </row>
    <row r="1965" spans="1:34" ht="24" customHeight="1" x14ac:dyDescent="0.2">
      <c r="A1965" s="50" t="s">
        <v>3524</v>
      </c>
      <c r="B1965" s="60" t="s">
        <v>3643</v>
      </c>
      <c r="C1965" s="61" t="s">
        <v>3644</v>
      </c>
      <c r="D1965" s="52" t="s">
        <v>9841</v>
      </c>
      <c r="E1965" s="53">
        <v>61564.43</v>
      </c>
      <c r="F1965" s="23" t="str">
        <f>+IFERROR(VLOOKUP(Tabla1[[#This Row],[Artículo]],'..'!$B$2:$D$569000,3,),"")</f>
        <v/>
      </c>
      <c r="G1965" s="24" t="str">
        <f>IF(H1965=AF1965,"", "Error MC")</f>
        <v>Error MC</v>
      </c>
      <c r="H1965" s="62"/>
      <c r="I1965" s="54">
        <f>+Tabla1[[#This Row],[MC]]*Tabla1[[#This Row],[Pedido]]*Tabla1[[#This Row],[PVC ]]</f>
        <v>0</v>
      </c>
      <c r="J1965" s="26">
        <v>0.105</v>
      </c>
      <c r="K1965" s="63"/>
      <c r="L1965" s="28" t="s">
        <v>31</v>
      </c>
      <c r="M1965" s="53">
        <v>95240.171000000002</v>
      </c>
      <c r="N1965" s="64" t="str">
        <f>+IF(Tabla1[[#This Row],[F PMPI]]="SÍ","No","Sí")</f>
        <v>No</v>
      </c>
      <c r="O1965" s="65">
        <f>+Tabla1[[#This Row],[PVL]]*1.055</f>
        <v>100478.380405</v>
      </c>
      <c r="P1965" s="65">
        <f>+Tabla1[[#This Row],[PVL]]*1.43</f>
        <v>136193.44453000001</v>
      </c>
      <c r="Q1965" s="66" t="str">
        <f>+HYPERLINK(Tabla1[[#This Row],[PAG]])</f>
        <v>https://todomusica.com.ar/pedales/7432-3-modes-digital-delay-pedal.html</v>
      </c>
      <c r="R1965" s="67"/>
      <c r="S1965" s="68"/>
      <c r="T1965" s="69"/>
      <c r="U1965" s="69"/>
      <c r="V1965" s="69"/>
      <c r="W1965" s="69"/>
      <c r="X1965" s="69"/>
      <c r="Y1965" s="35"/>
      <c r="Z1965" s="35" t="s">
        <v>25919</v>
      </c>
      <c r="AA1965" s="36">
        <v>1</v>
      </c>
      <c r="AB1965" s="35" t="s">
        <v>9849</v>
      </c>
      <c r="AC1965" s="35" t="str">
        <f>+IF(Tabla1[[#This Row],[STK]]="no","Sin STK", "STK disponible")</f>
        <v>STK disponible</v>
      </c>
      <c r="AD1965" s="35">
        <f>+I1965*J1965</f>
        <v>0</v>
      </c>
      <c r="AE1965" s="35">
        <f>+I1965*K1965</f>
        <v>0</v>
      </c>
      <c r="AF1965" s="36">
        <f>IF(Tabla1[[#This Row],[ref pack]]=1,Tabla1[[#This Row],[Pedido]],LCM(Tabla1[[#This Row],[MC VIEJO]],Tabla1[[#This Row],[Pedido]]))</f>
        <v>1</v>
      </c>
      <c r="AG1965" s="36">
        <f>+VLOOKUP(Tabla1[[#This Row],[Artículo]],'.'!$B$2:$D$11481,3,)</f>
        <v>1</v>
      </c>
      <c r="AH1965" s="37" t="str">
        <f>+IFERROR(SEARCH("pack",Tabla1[[#This Row],[PACK]]),"")</f>
        <v/>
      </c>
    </row>
    <row r="1966" spans="1:34" ht="24" customHeight="1" x14ac:dyDescent="0.2">
      <c r="A1966" s="50" t="s">
        <v>3524</v>
      </c>
      <c r="B1966" s="60" t="s">
        <v>3645</v>
      </c>
      <c r="C1966" s="61" t="s">
        <v>3646</v>
      </c>
      <c r="D1966" s="52" t="s">
        <v>9841</v>
      </c>
      <c r="E1966" s="53">
        <v>107736.26</v>
      </c>
      <c r="F1966" s="23" t="str">
        <f>+IFERROR(VLOOKUP(Tabla1[[#This Row],[Artículo]],'..'!$B$2:$D$569000,3,),"")</f>
        <v/>
      </c>
      <c r="G1966" s="24" t="str">
        <f>IF(H1966=AF1966,"", "Error MC")</f>
        <v>Error MC</v>
      </c>
      <c r="H1966" s="62"/>
      <c r="I1966" s="54">
        <f>+Tabla1[[#This Row],[MC]]*Tabla1[[#This Row],[Pedido]]*Tabla1[[#This Row],[PVC ]]</f>
        <v>0</v>
      </c>
      <c r="J1966" s="26">
        <v>0.105</v>
      </c>
      <c r="K1966" s="63"/>
      <c r="L1966" s="28" t="s">
        <v>31</v>
      </c>
      <c r="M1966" s="53">
        <v>166667.99</v>
      </c>
      <c r="N1966" s="64" t="str">
        <f>+IF(Tabla1[[#This Row],[F PMPI]]="SÍ","No","Sí")</f>
        <v>No</v>
      </c>
      <c r="O1966" s="65">
        <f>+Tabla1[[#This Row],[PVL]]*1.055</f>
        <v>175834.72944999998</v>
      </c>
      <c r="P1966" s="65">
        <f>+Tabla1[[#This Row],[PVL]]*1.43</f>
        <v>238335.22569999998</v>
      </c>
      <c r="Q1966" s="66" t="str">
        <f>+HYPERLINK(Tabla1[[#This Row],[PAG]])</f>
        <v>https://todomusica.com.ar/pedales/6692-reverie-chorus.html</v>
      </c>
      <c r="R1966" s="67"/>
      <c r="S1966" s="68"/>
      <c r="T1966" s="69"/>
      <c r="U1966" s="69"/>
      <c r="V1966" s="69"/>
      <c r="W1966" s="69"/>
      <c r="X1966" s="69"/>
      <c r="Y1966" s="35"/>
      <c r="Z1966" s="35" t="s">
        <v>25920</v>
      </c>
      <c r="AA1966" s="36">
        <v>1</v>
      </c>
      <c r="AB1966" s="35" t="s">
        <v>9849</v>
      </c>
      <c r="AC1966" s="35" t="str">
        <f>+IF(Tabla1[[#This Row],[STK]]="no","Sin STK", "STK disponible")</f>
        <v>STK disponible</v>
      </c>
      <c r="AD1966" s="35">
        <f>+I1966*J1966</f>
        <v>0</v>
      </c>
      <c r="AE1966" s="35">
        <f>+I1966*K1966</f>
        <v>0</v>
      </c>
      <c r="AF1966" s="36">
        <f>IF(Tabla1[[#This Row],[ref pack]]=1,Tabla1[[#This Row],[Pedido]],LCM(Tabla1[[#This Row],[MC VIEJO]],Tabla1[[#This Row],[Pedido]]))</f>
        <v>1</v>
      </c>
      <c r="AG1966" s="36">
        <f>+VLOOKUP(Tabla1[[#This Row],[Artículo]],'.'!$B$2:$D$11481,3,)</f>
        <v>1</v>
      </c>
      <c r="AH1966" s="37" t="str">
        <f>+IFERROR(SEARCH("pack",Tabla1[[#This Row],[PACK]]),"")</f>
        <v/>
      </c>
    </row>
    <row r="1967" spans="1:34" ht="24" customHeight="1" x14ac:dyDescent="0.2">
      <c r="A1967" s="50" t="s">
        <v>3524</v>
      </c>
      <c r="B1967" s="60" t="s">
        <v>3647</v>
      </c>
      <c r="C1967" s="61" t="s">
        <v>3648</v>
      </c>
      <c r="D1967" s="52" t="s">
        <v>27</v>
      </c>
      <c r="E1967" s="53">
        <v>109934.29</v>
      </c>
      <c r="F1967" s="23" t="str">
        <f>+IFERROR(VLOOKUP(Tabla1[[#This Row],[Artículo]],'..'!$B$2:$D$569000,3,),"")</f>
        <v/>
      </c>
      <c r="G1967" s="24" t="str">
        <f>IF(H1967=AF1967,"", "Error MC")</f>
        <v>Error MC</v>
      </c>
      <c r="H1967" s="62"/>
      <c r="I1967" s="54">
        <f>+Tabla1[[#This Row],[MC]]*Tabla1[[#This Row],[Pedido]]*Tabla1[[#This Row],[PVC ]]</f>
        <v>0</v>
      </c>
      <c r="J1967" s="26">
        <v>0.105</v>
      </c>
      <c r="K1967" s="63"/>
      <c r="L1967" s="28" t="s">
        <v>31</v>
      </c>
      <c r="M1967" s="53">
        <v>170068.351</v>
      </c>
      <c r="N1967" s="64" t="str">
        <f>+IF(Tabla1[[#This Row],[F PMPI]]="SÍ","No","Sí")</f>
        <v>No</v>
      </c>
      <c r="O1967" s="65">
        <f>+Tabla1[[#This Row],[PVL]]*1.055</f>
        <v>179422.11030499998</v>
      </c>
      <c r="P1967" s="65">
        <f>+Tabla1[[#This Row],[PVL]]*1.43</f>
        <v>243197.74192999999</v>
      </c>
      <c r="Q1967" s="66" t="str">
        <f>+HYPERLINK(Tabla1[[#This Row],[PAG]])</f>
        <v>https://todomusica.com.ar/pedales/6693-reverie-reverb.html</v>
      </c>
      <c r="R1967" s="67"/>
      <c r="S1967" s="68"/>
      <c r="T1967" s="69"/>
      <c r="U1967" s="69"/>
      <c r="V1967" s="69"/>
      <c r="W1967" s="69"/>
      <c r="X1967" s="69"/>
      <c r="Y1967" s="35"/>
      <c r="Z1967" s="35" t="s">
        <v>25921</v>
      </c>
      <c r="AA1967" s="36">
        <v>1</v>
      </c>
      <c r="AB1967" s="35" t="s">
        <v>9849</v>
      </c>
      <c r="AC1967" s="35" t="str">
        <f>+IF(Tabla1[[#This Row],[STK]]="no","Sin STK", "STK disponible")</f>
        <v>Sin STK</v>
      </c>
      <c r="AD1967" s="35">
        <f>+I1967*J1967</f>
        <v>0</v>
      </c>
      <c r="AE1967" s="35">
        <f>+I1967*K1967</f>
        <v>0</v>
      </c>
      <c r="AF1967" s="36">
        <f>IF(Tabla1[[#This Row],[ref pack]]=1,Tabla1[[#This Row],[Pedido]],LCM(Tabla1[[#This Row],[MC VIEJO]],Tabla1[[#This Row],[Pedido]]))</f>
        <v>1</v>
      </c>
      <c r="AG1967" s="36">
        <f>+VLOOKUP(Tabla1[[#This Row],[Artículo]],'.'!$B$2:$D$11481,3,)</f>
        <v>1</v>
      </c>
      <c r="AH1967" s="37" t="str">
        <f>+IFERROR(SEARCH("pack",Tabla1[[#This Row],[PACK]]),"")</f>
        <v/>
      </c>
    </row>
    <row r="1968" spans="1:34" ht="24" customHeight="1" x14ac:dyDescent="0.2">
      <c r="A1968" s="50" t="s">
        <v>3524</v>
      </c>
      <c r="B1968" s="60" t="s">
        <v>3649</v>
      </c>
      <c r="C1968" s="61" t="s">
        <v>3650</v>
      </c>
      <c r="D1968" s="52" t="s">
        <v>9842</v>
      </c>
      <c r="E1968" s="53">
        <v>67700.850000000006</v>
      </c>
      <c r="F1968" s="23" t="str">
        <f>+IFERROR(VLOOKUP(Tabla1[[#This Row],[Artículo]],'..'!$B$2:$D$569000,3,),"")</f>
        <v/>
      </c>
      <c r="G1968" s="24" t="str">
        <f>IF(H1968=AF1968,"", "Error MC")</f>
        <v>Error MC</v>
      </c>
      <c r="H1968" s="62"/>
      <c r="I1968" s="54">
        <f>+Tabla1[[#This Row],[MC]]*Tabla1[[#This Row],[Pedido]]*Tabla1[[#This Row],[PVC ]]</f>
        <v>0</v>
      </c>
      <c r="J1968" s="26">
        <v>0.105</v>
      </c>
      <c r="K1968" s="63"/>
      <c r="L1968" s="28" t="s">
        <v>31</v>
      </c>
      <c r="M1968" s="53">
        <v>104733.215</v>
      </c>
      <c r="N1968" s="64" t="str">
        <f>+IF(Tabla1[[#This Row],[F PMPI]]="SÍ","No","Sí")</f>
        <v>No</v>
      </c>
      <c r="O1968" s="65">
        <f>+Tabla1[[#This Row],[PVL]]*1.055</f>
        <v>110493.54182499999</v>
      </c>
      <c r="P1968" s="65">
        <f>+Tabla1[[#This Row],[PVL]]*1.43</f>
        <v>149768.49745</v>
      </c>
      <c r="Q1968" s="66" t="str">
        <f>+HYPERLINK(Tabla1[[#This Row],[PAG]])</f>
        <v>https://todomusica.com.ar/pedales/2399-rumble-drive.html</v>
      </c>
      <c r="R1968" s="67"/>
      <c r="S1968" s="68"/>
      <c r="T1968" s="69"/>
      <c r="U1968" s="69"/>
      <c r="V1968" s="69"/>
      <c r="W1968" s="69"/>
      <c r="X1968" s="69"/>
      <c r="Y1968" s="35"/>
      <c r="Z1968" s="35" t="s">
        <v>25922</v>
      </c>
      <c r="AA1968" s="36">
        <v>1</v>
      </c>
      <c r="AB1968" s="35" t="s">
        <v>9849</v>
      </c>
      <c r="AC1968" s="35" t="str">
        <f>+IF(Tabla1[[#This Row],[STK]]="no","Sin STK", "STK disponible")</f>
        <v>STK disponible</v>
      </c>
      <c r="AD1968" s="35">
        <f>+I1968*J1968</f>
        <v>0</v>
      </c>
      <c r="AE1968" s="35">
        <f>+I1968*K1968</f>
        <v>0</v>
      </c>
      <c r="AF1968" s="36">
        <f>IF(Tabla1[[#This Row],[ref pack]]=1,Tabla1[[#This Row],[Pedido]],LCM(Tabla1[[#This Row],[MC VIEJO]],Tabla1[[#This Row],[Pedido]]))</f>
        <v>1</v>
      </c>
      <c r="AG1968" s="36">
        <f>+VLOOKUP(Tabla1[[#This Row],[Artículo]],'.'!$B$2:$D$11481,3,)</f>
        <v>1</v>
      </c>
      <c r="AH1968" s="37" t="str">
        <f>+IFERROR(SEARCH("pack",Tabla1[[#This Row],[PACK]]),"")</f>
        <v/>
      </c>
    </row>
    <row r="1969" spans="1:34" ht="24" customHeight="1" x14ac:dyDescent="0.2">
      <c r="A1969" s="50" t="s">
        <v>3524</v>
      </c>
      <c r="B1969" s="60" t="s">
        <v>3651</v>
      </c>
      <c r="C1969" s="61" t="s">
        <v>3652</v>
      </c>
      <c r="D1969" s="52" t="s">
        <v>27</v>
      </c>
      <c r="E1969" s="53">
        <v>72537.289999999994</v>
      </c>
      <c r="F1969" s="23" t="str">
        <f>+IFERROR(VLOOKUP(Tabla1[[#This Row],[Artículo]],'..'!$B$2:$D$569000,3,),"")</f>
        <v/>
      </c>
      <c r="G1969" s="24" t="str">
        <f>IF(H1969=AF1969,"", "Error MC")</f>
        <v>Error MC</v>
      </c>
      <c r="H1969" s="62"/>
      <c r="I1969" s="54">
        <f>+Tabla1[[#This Row],[MC]]*Tabla1[[#This Row],[Pedido]]*Tabla1[[#This Row],[PVC ]]</f>
        <v>0</v>
      </c>
      <c r="J1969" s="26">
        <v>0.105</v>
      </c>
      <c r="K1969" s="63"/>
      <c r="L1969" s="28" t="s">
        <v>31</v>
      </c>
      <c r="M1969" s="53">
        <v>112215.192</v>
      </c>
      <c r="N1969" s="64" t="str">
        <f>+IF(Tabla1[[#This Row],[F PMPI]]="SÍ","No","Sí")</f>
        <v>No</v>
      </c>
      <c r="O1969" s="65">
        <f>+Tabla1[[#This Row],[PVL]]*1.055</f>
        <v>118387.02755999999</v>
      </c>
      <c r="P1969" s="65">
        <f>+Tabla1[[#This Row],[PVL]]*1.43</f>
        <v>160467.72455999997</v>
      </c>
      <c r="Q1969" s="66" t="str">
        <f>+HYPERLINK(Tabla1[[#This Row],[PAG]])</f>
        <v>https://todomusica.com.ar/productos-sin-categorias-de-netsuite/2185-slow-engine.html</v>
      </c>
      <c r="R1969" s="67"/>
      <c r="S1969" s="68"/>
      <c r="T1969" s="69"/>
      <c r="U1969" s="69"/>
      <c r="V1969" s="69"/>
      <c r="W1969" s="69"/>
      <c r="X1969" s="69"/>
      <c r="Y1969" s="35"/>
      <c r="Z1969" s="35" t="s">
        <v>25923</v>
      </c>
      <c r="AA1969" s="36">
        <v>1</v>
      </c>
      <c r="AB1969" s="35" t="s">
        <v>9849</v>
      </c>
      <c r="AC1969" s="35" t="str">
        <f>+IF(Tabla1[[#This Row],[STK]]="no","Sin STK", "STK disponible")</f>
        <v>Sin STK</v>
      </c>
      <c r="AD1969" s="35">
        <f>+I1969*J1969</f>
        <v>0</v>
      </c>
      <c r="AE1969" s="35">
        <f>+I1969*K1969</f>
        <v>0</v>
      </c>
      <c r="AF1969" s="36">
        <f>IF(Tabla1[[#This Row],[ref pack]]=1,Tabla1[[#This Row],[Pedido]],LCM(Tabla1[[#This Row],[MC VIEJO]],Tabla1[[#This Row],[Pedido]]))</f>
        <v>1</v>
      </c>
      <c r="AG1969" s="36">
        <f>+VLOOKUP(Tabla1[[#This Row],[Artículo]],'.'!$B$2:$D$11481,3,)</f>
        <v>1</v>
      </c>
      <c r="AH1969" s="37" t="str">
        <f>+IFERROR(SEARCH("pack",Tabla1[[#This Row],[PACK]]),"")</f>
        <v/>
      </c>
    </row>
    <row r="1970" spans="1:34" ht="24" customHeight="1" x14ac:dyDescent="0.2">
      <c r="A1970" s="50" t="s">
        <v>3524</v>
      </c>
      <c r="B1970" s="60" t="s">
        <v>3653</v>
      </c>
      <c r="C1970" s="61" t="s">
        <v>3654</v>
      </c>
      <c r="D1970" s="52" t="s">
        <v>27</v>
      </c>
      <c r="E1970" s="53">
        <v>65960.95</v>
      </c>
      <c r="F1970" s="23" t="str">
        <f>+IFERROR(VLOOKUP(Tabla1[[#This Row],[Artículo]],'..'!$B$2:$D$569000,3,),"")</f>
        <v/>
      </c>
      <c r="G1970" s="24" t="str">
        <f>IF(H1970=AF1970,"", "Error MC")</f>
        <v>Error MC</v>
      </c>
      <c r="H1970" s="62"/>
      <c r="I1970" s="54">
        <f>+Tabla1[[#This Row],[MC]]*Tabla1[[#This Row],[Pedido]]*Tabla1[[#This Row],[PVC ]]</f>
        <v>0</v>
      </c>
      <c r="J1970" s="26">
        <v>0.105</v>
      </c>
      <c r="K1970" s="63"/>
      <c r="L1970" s="28" t="s">
        <v>31</v>
      </c>
      <c r="M1970" s="53">
        <v>102041.59</v>
      </c>
      <c r="N1970" s="64" t="str">
        <f>+IF(Tabla1[[#This Row],[F PMPI]]="SÍ","No","Sí")</f>
        <v>No</v>
      </c>
      <c r="O1970" s="65">
        <f>+Tabla1[[#This Row],[PVL]]*1.055</f>
        <v>107653.87744999999</v>
      </c>
      <c r="P1970" s="65">
        <f>+Tabla1[[#This Row],[PVL]]*1.43</f>
        <v>145919.4737</v>
      </c>
      <c r="Q1970" s="66" t="str">
        <f>+HYPERLINK(Tabla1[[#This Row],[PAG]])</f>
        <v>https://todomusica.com.ar/pedales/4026-acoustikar.html</v>
      </c>
      <c r="R1970" s="67"/>
      <c r="S1970" s="68"/>
      <c r="T1970" s="69"/>
      <c r="U1970" s="69"/>
      <c r="V1970" s="69"/>
      <c r="W1970" s="69"/>
      <c r="X1970" s="69"/>
      <c r="Y1970" s="35"/>
      <c r="Z1970" s="35" t="s">
        <v>25924</v>
      </c>
      <c r="AA1970" s="36">
        <v>1</v>
      </c>
      <c r="AB1970" s="35" t="s">
        <v>9849</v>
      </c>
      <c r="AC1970" s="35" t="str">
        <f>+IF(Tabla1[[#This Row],[STK]]="no","Sin STK", "STK disponible")</f>
        <v>Sin STK</v>
      </c>
      <c r="AD1970" s="35">
        <f>+I1970*J1970</f>
        <v>0</v>
      </c>
      <c r="AE1970" s="35">
        <f>+I1970*K1970</f>
        <v>0</v>
      </c>
      <c r="AF1970" s="36">
        <f>IF(Tabla1[[#This Row],[ref pack]]=1,Tabla1[[#This Row],[Pedido]],LCM(Tabla1[[#This Row],[MC VIEJO]],Tabla1[[#This Row],[Pedido]]))</f>
        <v>1</v>
      </c>
      <c r="AG1970" s="36">
        <f>+VLOOKUP(Tabla1[[#This Row],[Artículo]],'.'!$B$2:$D$11481,3,)</f>
        <v>1</v>
      </c>
      <c r="AH1970" s="37" t="str">
        <f>+IFERROR(SEARCH("pack",Tabla1[[#This Row],[PACK]]),"")</f>
        <v/>
      </c>
    </row>
    <row r="1971" spans="1:34" ht="24" customHeight="1" x14ac:dyDescent="0.2">
      <c r="A1971" s="50" t="s">
        <v>3524</v>
      </c>
      <c r="B1971" s="60" t="s">
        <v>3655</v>
      </c>
      <c r="C1971" s="61" t="s">
        <v>3656</v>
      </c>
      <c r="D1971" s="52" t="s">
        <v>9841</v>
      </c>
      <c r="E1971" s="53">
        <v>50189.04</v>
      </c>
      <c r="F1971" s="23" t="str">
        <f>+IFERROR(VLOOKUP(Tabla1[[#This Row],[Artículo]],'..'!$B$2:$D$569000,3,),"")</f>
        <v/>
      </c>
      <c r="G1971" s="24" t="str">
        <f>IF(H1971=AF1971,"", "Error MC")</f>
        <v>Error MC</v>
      </c>
      <c r="H1971" s="62"/>
      <c r="I1971" s="54">
        <f>+Tabla1[[#This Row],[MC]]*Tabla1[[#This Row],[Pedido]]*Tabla1[[#This Row],[PVC ]]</f>
        <v>0</v>
      </c>
      <c r="J1971" s="26">
        <v>0.105</v>
      </c>
      <c r="K1971" s="63"/>
      <c r="L1971" s="28" t="s">
        <v>31</v>
      </c>
      <c r="M1971" s="53">
        <v>77642.448999999993</v>
      </c>
      <c r="N1971" s="64" t="str">
        <f>+IF(Tabla1[[#This Row],[F PMPI]]="SÍ","No","Sí")</f>
        <v>No</v>
      </c>
      <c r="O1971" s="65">
        <f>+Tabla1[[#This Row],[PVL]]*1.055</f>
        <v>81912.783694999991</v>
      </c>
      <c r="P1971" s="65">
        <f>+Tabla1[[#This Row],[PVL]]*1.43</f>
        <v>111028.70206999998</v>
      </c>
      <c r="Q1971" s="66" t="str">
        <f>+HYPERLINK(Tabla1[[#This Row],[PAG]])</f>
        <v>https://todomusica.com.ar/pedales/2211-spark-chorus.html</v>
      </c>
      <c r="R1971" s="67"/>
      <c r="S1971" s="68"/>
      <c r="T1971" s="69"/>
      <c r="U1971" s="69"/>
      <c r="V1971" s="69"/>
      <c r="W1971" s="69"/>
      <c r="X1971" s="69"/>
      <c r="Y1971" s="35"/>
      <c r="Z1971" s="35" t="s">
        <v>25925</v>
      </c>
      <c r="AA1971" s="36">
        <v>1</v>
      </c>
      <c r="AB1971" s="35" t="s">
        <v>9849</v>
      </c>
      <c r="AC1971" s="35" t="str">
        <f>+IF(Tabla1[[#This Row],[STK]]="no","Sin STK", "STK disponible")</f>
        <v>STK disponible</v>
      </c>
      <c r="AD1971" s="35">
        <f>+I1971*J1971</f>
        <v>0</v>
      </c>
      <c r="AE1971" s="35">
        <f>+I1971*K1971</f>
        <v>0</v>
      </c>
      <c r="AF1971" s="36">
        <f>IF(Tabla1[[#This Row],[ref pack]]=1,Tabla1[[#This Row],[Pedido]],LCM(Tabla1[[#This Row],[MC VIEJO]],Tabla1[[#This Row],[Pedido]]))</f>
        <v>1</v>
      </c>
      <c r="AG1971" s="36">
        <f>+VLOOKUP(Tabla1[[#This Row],[Artículo]],'.'!$B$2:$D$11481,3,)</f>
        <v>1</v>
      </c>
      <c r="AH1971" s="37" t="str">
        <f>+IFERROR(SEARCH("pack",Tabla1[[#This Row],[PACK]]),"")</f>
        <v/>
      </c>
    </row>
    <row r="1972" spans="1:34" ht="24" customHeight="1" x14ac:dyDescent="0.2">
      <c r="A1972" s="50" t="s">
        <v>3524</v>
      </c>
      <c r="B1972" s="60" t="s">
        <v>3657</v>
      </c>
      <c r="C1972" s="61" t="s">
        <v>3658</v>
      </c>
      <c r="D1972" s="52" t="s">
        <v>9842</v>
      </c>
      <c r="E1972" s="53">
        <v>50189.04</v>
      </c>
      <c r="F1972" s="23" t="str">
        <f>+IFERROR(VLOOKUP(Tabla1[[#This Row],[Artículo]],'..'!$B$2:$D$569000,3,),"")</f>
        <v/>
      </c>
      <c r="G1972" s="24" t="str">
        <f>IF(H1972=AF1972,"", "Error MC")</f>
        <v>Error MC</v>
      </c>
      <c r="H1972" s="62"/>
      <c r="I1972" s="54">
        <f>+Tabla1[[#This Row],[MC]]*Tabla1[[#This Row],[Pedido]]*Tabla1[[#This Row],[PVC ]]</f>
        <v>0</v>
      </c>
      <c r="J1972" s="26">
        <v>0.105</v>
      </c>
      <c r="K1972" s="63"/>
      <c r="L1972" s="28" t="s">
        <v>31</v>
      </c>
      <c r="M1972" s="53">
        <v>77642.448999999993</v>
      </c>
      <c r="N1972" s="64" t="str">
        <f>+IF(Tabla1[[#This Row],[F PMPI]]="SÍ","No","Sí")</f>
        <v>No</v>
      </c>
      <c r="O1972" s="65">
        <f>+Tabla1[[#This Row],[PVL]]*1.055</f>
        <v>81912.783694999991</v>
      </c>
      <c r="P1972" s="65">
        <f>+Tabla1[[#This Row],[PVL]]*1.43</f>
        <v>111028.70206999998</v>
      </c>
      <c r="Q1972" s="66" t="str">
        <f>+HYPERLINK(Tabla1[[#This Row],[PAG]])</f>
        <v>https://todomusica.com.ar/pedales/2052-spark-compress.html</v>
      </c>
      <c r="R1972" s="67"/>
      <c r="S1972" s="68"/>
      <c r="T1972" s="69"/>
      <c r="U1972" s="69"/>
      <c r="V1972" s="69"/>
      <c r="W1972" s="69"/>
      <c r="X1972" s="69"/>
      <c r="Y1972" s="35"/>
      <c r="Z1972" s="35" t="s">
        <v>25926</v>
      </c>
      <c r="AA1972" s="36">
        <v>1</v>
      </c>
      <c r="AB1972" s="35" t="s">
        <v>9849</v>
      </c>
      <c r="AC1972" s="35" t="str">
        <f>+IF(Tabla1[[#This Row],[STK]]="no","Sin STK", "STK disponible")</f>
        <v>STK disponible</v>
      </c>
      <c r="AD1972" s="35">
        <f>+I1972*J1972</f>
        <v>0</v>
      </c>
      <c r="AE1972" s="35">
        <f>+I1972*K1972</f>
        <v>0</v>
      </c>
      <c r="AF1972" s="36">
        <f>IF(Tabla1[[#This Row],[ref pack]]=1,Tabla1[[#This Row],[Pedido]],LCM(Tabla1[[#This Row],[MC VIEJO]],Tabla1[[#This Row],[Pedido]]))</f>
        <v>1</v>
      </c>
      <c r="AG1972" s="36">
        <f>+VLOOKUP(Tabla1[[#This Row],[Artículo]],'.'!$B$2:$D$11481,3,)</f>
        <v>1</v>
      </c>
      <c r="AH1972" s="37" t="str">
        <f>+IFERROR(SEARCH("pack",Tabla1[[#This Row],[PACK]]),"")</f>
        <v/>
      </c>
    </row>
    <row r="1973" spans="1:34" ht="24" customHeight="1" x14ac:dyDescent="0.2">
      <c r="A1973" s="50" t="s">
        <v>3524</v>
      </c>
      <c r="B1973" s="60" t="s">
        <v>3659</v>
      </c>
      <c r="C1973" s="61" t="s">
        <v>3660</v>
      </c>
      <c r="D1973" s="52" t="s">
        <v>27</v>
      </c>
      <c r="E1973" s="53">
        <v>77374.84</v>
      </c>
      <c r="F1973" s="23" t="str">
        <f>+IFERROR(VLOOKUP(Tabla1[[#This Row],[Artículo]],'..'!$B$2:$D$569000,3,),"")</f>
        <v/>
      </c>
      <c r="G1973" s="24" t="str">
        <f>IF(H1973=AF1973,"", "Error MC")</f>
        <v>Error MC</v>
      </c>
      <c r="H1973" s="62"/>
      <c r="I1973" s="54">
        <f>+Tabla1[[#This Row],[MC]]*Tabla1[[#This Row],[Pedido]]*Tabla1[[#This Row],[PVC ]]</f>
        <v>0</v>
      </c>
      <c r="J1973" s="26">
        <v>0.105</v>
      </c>
      <c r="K1973" s="63"/>
      <c r="L1973" s="28" t="s">
        <v>31</v>
      </c>
      <c r="M1973" s="53">
        <v>119698.882</v>
      </c>
      <c r="N1973" s="64" t="str">
        <f>+IF(Tabla1[[#This Row],[F PMPI]]="SÍ","No","Sí")</f>
        <v>Sí</v>
      </c>
      <c r="O1973" s="65">
        <f>+Tabla1[[#This Row],[PVL]]*1.055</f>
        <v>126282.32050999999</v>
      </c>
      <c r="P1973" s="65">
        <f>+Tabla1[[#This Row],[PVL]]*1.43</f>
        <v>171169.40125999998</v>
      </c>
      <c r="Q1973" s="66" t="str">
        <f>+HYPERLINK(Tabla1[[#This Row],[PAG]])</f>
        <v>https://todomusica.com.ar/productos-sin-categorias-de-netsuite/4027-acoustikar.html</v>
      </c>
      <c r="R1973" s="67"/>
      <c r="S1973" s="68"/>
      <c r="T1973" s="69"/>
      <c r="U1973" s="69"/>
      <c r="V1973" s="69"/>
      <c r="W1973" s="69"/>
      <c r="X1973" s="69"/>
      <c r="Y1973" s="35"/>
      <c r="Z1973" s="35" t="s">
        <v>25927</v>
      </c>
      <c r="AA1973" s="36">
        <v>1</v>
      </c>
      <c r="AB1973" s="35" t="s">
        <v>27</v>
      </c>
      <c r="AC1973" s="35" t="str">
        <f>+IF(Tabla1[[#This Row],[STK]]="no","Sin STK", "STK disponible")</f>
        <v>Sin STK</v>
      </c>
      <c r="AD1973" s="35">
        <f>+I1973*J1973</f>
        <v>0</v>
      </c>
      <c r="AE1973" s="35">
        <f>+I1973*K1973</f>
        <v>0</v>
      </c>
      <c r="AF1973" s="36">
        <f>IF(Tabla1[[#This Row],[ref pack]]=1,Tabla1[[#This Row],[Pedido]],LCM(Tabla1[[#This Row],[MC VIEJO]],Tabla1[[#This Row],[Pedido]]))</f>
        <v>1</v>
      </c>
      <c r="AG1973" s="36">
        <f>+VLOOKUP(Tabla1[[#This Row],[Artículo]],'.'!$B$2:$D$11481,3,)</f>
        <v>1</v>
      </c>
      <c r="AH1973" s="37" t="str">
        <f>+IFERROR(SEARCH("pack",Tabla1[[#This Row],[PACK]]),"")</f>
        <v/>
      </c>
    </row>
    <row r="1974" spans="1:34" ht="24" customHeight="1" x14ac:dyDescent="0.2">
      <c r="A1974" s="50" t="s">
        <v>3524</v>
      </c>
      <c r="B1974" s="60" t="s">
        <v>3661</v>
      </c>
      <c r="C1974" s="61" t="s">
        <v>3662</v>
      </c>
      <c r="D1974" s="52" t="s">
        <v>9842</v>
      </c>
      <c r="E1974" s="53">
        <v>50189.04</v>
      </c>
      <c r="F1974" s="23" t="str">
        <f>+IFERROR(VLOOKUP(Tabla1[[#This Row],[Artículo]],'..'!$B$2:$D$569000,3,),"")</f>
        <v/>
      </c>
      <c r="G1974" s="24" t="str">
        <f>IF(H1974=AF1974,"", "Error MC")</f>
        <v>Error MC</v>
      </c>
      <c r="H1974" s="62"/>
      <c r="I1974" s="54">
        <f>+Tabla1[[#This Row],[MC]]*Tabla1[[#This Row],[Pedido]]*Tabla1[[#This Row],[PVC ]]</f>
        <v>0</v>
      </c>
      <c r="J1974" s="26">
        <v>0.105</v>
      </c>
      <c r="K1974" s="63"/>
      <c r="L1974" s="28" t="s">
        <v>31</v>
      </c>
      <c r="M1974" s="53">
        <v>77642.448999999993</v>
      </c>
      <c r="N1974" s="64" t="str">
        <f>+IF(Tabla1[[#This Row],[F PMPI]]="SÍ","No","Sí")</f>
        <v>No</v>
      </c>
      <c r="O1974" s="65">
        <f>+Tabla1[[#This Row],[PVL]]*1.055</f>
        <v>81912.783694999991</v>
      </c>
      <c r="P1974" s="65">
        <f>+Tabla1[[#This Row],[PVL]]*1.43</f>
        <v>111028.70206999998</v>
      </c>
      <c r="Q1974" s="66" t="str">
        <f>+HYPERLINK(Tabla1[[#This Row],[PAG]])</f>
        <v>https://todomusica.com.ar/pedales/2237-spark-distort.html</v>
      </c>
      <c r="R1974" s="67"/>
      <c r="S1974" s="68"/>
      <c r="T1974" s="69"/>
      <c r="U1974" s="69"/>
      <c r="V1974" s="69"/>
      <c r="W1974" s="69"/>
      <c r="X1974" s="69"/>
      <c r="Y1974" s="35"/>
      <c r="Z1974" s="35" t="s">
        <v>25928</v>
      </c>
      <c r="AA1974" s="36">
        <v>1</v>
      </c>
      <c r="AB1974" s="35" t="s">
        <v>9849</v>
      </c>
      <c r="AC1974" s="35" t="str">
        <f>+IF(Tabla1[[#This Row],[STK]]="no","Sin STK", "STK disponible")</f>
        <v>STK disponible</v>
      </c>
      <c r="AD1974" s="35">
        <f>+I1974*J1974</f>
        <v>0</v>
      </c>
      <c r="AE1974" s="35">
        <f>+I1974*K1974</f>
        <v>0</v>
      </c>
      <c r="AF1974" s="36">
        <f>IF(Tabla1[[#This Row],[ref pack]]=1,Tabla1[[#This Row],[Pedido]],LCM(Tabla1[[#This Row],[MC VIEJO]],Tabla1[[#This Row],[Pedido]]))</f>
        <v>1</v>
      </c>
      <c r="AG1974" s="36">
        <f>+VLOOKUP(Tabla1[[#This Row],[Artículo]],'.'!$B$2:$D$11481,3,)</f>
        <v>1</v>
      </c>
      <c r="AH1974" s="37" t="str">
        <f>+IFERROR(SEARCH("pack",Tabla1[[#This Row],[PACK]]),"")</f>
        <v/>
      </c>
    </row>
    <row r="1975" spans="1:34" ht="24" customHeight="1" x14ac:dyDescent="0.2">
      <c r="A1975" s="50" t="s">
        <v>3524</v>
      </c>
      <c r="B1975" s="60" t="s">
        <v>3663</v>
      </c>
      <c r="C1975" s="61" t="s">
        <v>3664</v>
      </c>
      <c r="D1975" s="52" t="s">
        <v>27</v>
      </c>
      <c r="E1975" s="53">
        <v>54893.279999999999</v>
      </c>
      <c r="F1975" s="23" t="str">
        <f>+IFERROR(VLOOKUP(Tabla1[[#This Row],[Artículo]],'..'!$B$2:$D$569000,3,),"")</f>
        <v/>
      </c>
      <c r="G1975" s="24" t="str">
        <f>IF(H1975=AF1975,"", "Error MC")</f>
        <v>Error MC</v>
      </c>
      <c r="H1975" s="62"/>
      <c r="I1975" s="54">
        <f>+Tabla1[[#This Row],[MC]]*Tabla1[[#This Row],[Pedido]]*Tabla1[[#This Row],[PVC ]]</f>
        <v>0</v>
      </c>
      <c r="J1975" s="26">
        <v>0.105</v>
      </c>
      <c r="K1975" s="63"/>
      <c r="L1975" s="28" t="s">
        <v>31</v>
      </c>
      <c r="M1975" s="53">
        <v>84919.902000000002</v>
      </c>
      <c r="N1975" s="64" t="str">
        <f>+IF(Tabla1[[#This Row],[F PMPI]]="SÍ","No","Sí")</f>
        <v>No</v>
      </c>
      <c r="O1975" s="65">
        <f>+Tabla1[[#This Row],[PVL]]*1.055</f>
        <v>89590.496610000002</v>
      </c>
      <c r="P1975" s="65">
        <f>+Tabla1[[#This Row],[PVL]]*1.43</f>
        <v>121435.45986</v>
      </c>
      <c r="Q1975" s="66" t="str">
        <f>+HYPERLINK(Tabla1[[#This Row],[PAG]])</f>
        <v>https://todomusica.com.ar/pedales/4029-spark-tremolo.html</v>
      </c>
      <c r="R1975" s="67"/>
      <c r="S1975" s="68"/>
      <c r="T1975" s="69"/>
      <c r="U1975" s="69"/>
      <c r="V1975" s="69"/>
      <c r="W1975" s="69"/>
      <c r="X1975" s="69"/>
      <c r="Y1975" s="35"/>
      <c r="Z1975" s="35" t="s">
        <v>25929</v>
      </c>
      <c r="AA1975" s="36">
        <v>1</v>
      </c>
      <c r="AB1975" s="35" t="s">
        <v>9849</v>
      </c>
      <c r="AC1975" s="35" t="str">
        <f>+IF(Tabla1[[#This Row],[STK]]="no","Sin STK", "STK disponible")</f>
        <v>Sin STK</v>
      </c>
      <c r="AD1975" s="35">
        <f>+I1975*J1975</f>
        <v>0</v>
      </c>
      <c r="AE1975" s="35">
        <f>+I1975*K1975</f>
        <v>0</v>
      </c>
      <c r="AF1975" s="36">
        <f>IF(Tabla1[[#This Row],[ref pack]]=1,Tabla1[[#This Row],[Pedido]],LCM(Tabla1[[#This Row],[MC VIEJO]],Tabla1[[#This Row],[Pedido]]))</f>
        <v>1</v>
      </c>
      <c r="AG1975" s="36">
        <f>+VLOOKUP(Tabla1[[#This Row],[Artículo]],'.'!$B$2:$D$11481,3,)</f>
        <v>1</v>
      </c>
      <c r="AH1975" s="37" t="str">
        <f>+IFERROR(SEARCH("pack",Tabla1[[#This Row],[PACK]]),"")</f>
        <v/>
      </c>
    </row>
    <row r="1976" spans="1:34" ht="24" customHeight="1" x14ac:dyDescent="0.2">
      <c r="A1976" s="50" t="s">
        <v>3524</v>
      </c>
      <c r="B1976" s="60" t="s">
        <v>3665</v>
      </c>
      <c r="C1976" s="61" t="s">
        <v>3666</v>
      </c>
      <c r="D1976" s="52" t="s">
        <v>9842</v>
      </c>
      <c r="E1976" s="53">
        <v>50189.04</v>
      </c>
      <c r="F1976" s="23" t="str">
        <f>+IFERROR(VLOOKUP(Tabla1[[#This Row],[Artículo]],'..'!$B$2:$D$569000,3,),"")</f>
        <v/>
      </c>
      <c r="G1976" s="24" t="str">
        <f>IF(H1976=AF1976,"", "Error MC")</f>
        <v>Error MC</v>
      </c>
      <c r="H1976" s="62"/>
      <c r="I1976" s="54">
        <f>+Tabla1[[#This Row],[MC]]*Tabla1[[#This Row],[Pedido]]*Tabla1[[#This Row],[PVC ]]</f>
        <v>0</v>
      </c>
      <c r="J1976" s="26">
        <v>0.105</v>
      </c>
      <c r="K1976" s="63"/>
      <c r="L1976" s="28" t="s">
        <v>31</v>
      </c>
      <c r="M1976" s="53">
        <v>77642.448999999993</v>
      </c>
      <c r="N1976" s="64" t="str">
        <f>+IF(Tabla1[[#This Row],[F PMPI]]="SÍ","No","Sí")</f>
        <v>No</v>
      </c>
      <c r="O1976" s="65">
        <f>+Tabla1[[#This Row],[PVL]]*1.055</f>
        <v>81912.783694999991</v>
      </c>
      <c r="P1976" s="65">
        <f>+Tabla1[[#This Row],[PVL]]*1.43</f>
        <v>111028.70206999998</v>
      </c>
      <c r="Q1976" s="66" t="str">
        <f>+HYPERLINK(Tabla1[[#This Row],[PAG]])</f>
        <v>https://todomusica.com.ar/pedales/4028-acoustikar.html</v>
      </c>
      <c r="R1976" s="67"/>
      <c r="S1976" s="68"/>
      <c r="T1976" s="69"/>
      <c r="U1976" s="69"/>
      <c r="V1976" s="69"/>
      <c r="W1976" s="69"/>
      <c r="X1976" s="69"/>
      <c r="Y1976" s="35"/>
      <c r="Z1976" s="35" t="s">
        <v>25930</v>
      </c>
      <c r="AA1976" s="36">
        <v>1</v>
      </c>
      <c r="AB1976" s="35" t="s">
        <v>9849</v>
      </c>
      <c r="AC1976" s="35" t="str">
        <f>+IF(Tabla1[[#This Row],[STK]]="no","Sin STK", "STK disponible")</f>
        <v>STK disponible</v>
      </c>
      <c r="AD1976" s="35">
        <f>+I1976*J1976</f>
        <v>0</v>
      </c>
      <c r="AE1976" s="35">
        <f>+I1976*K1976</f>
        <v>0</v>
      </c>
      <c r="AF1976" s="36">
        <f>IF(Tabla1[[#This Row],[ref pack]]=1,Tabla1[[#This Row],[Pedido]],LCM(Tabla1[[#This Row],[MC VIEJO]],Tabla1[[#This Row],[Pedido]]))</f>
        <v>1</v>
      </c>
      <c r="AG1976" s="36">
        <f>+VLOOKUP(Tabla1[[#This Row],[Artículo]],'.'!$B$2:$D$11481,3,)</f>
        <v>1</v>
      </c>
      <c r="AH1976" s="37" t="str">
        <f>+IFERROR(SEARCH("pack",Tabla1[[#This Row],[PACK]]),"")</f>
        <v/>
      </c>
    </row>
    <row r="1977" spans="1:34" ht="24" customHeight="1" x14ac:dyDescent="0.2">
      <c r="A1977" s="50" t="s">
        <v>3524</v>
      </c>
      <c r="B1977" s="60" t="s">
        <v>3667</v>
      </c>
      <c r="C1977" s="61" t="s">
        <v>3668</v>
      </c>
      <c r="D1977" s="52" t="s">
        <v>9841</v>
      </c>
      <c r="E1977" s="53">
        <v>50189.04</v>
      </c>
      <c r="F1977" s="23" t="str">
        <f>+IFERROR(VLOOKUP(Tabla1[[#This Row],[Artículo]],'..'!$B$2:$D$569000,3,),"")</f>
        <v/>
      </c>
      <c r="G1977" s="24" t="str">
        <f>IF(H1977=AF1977,"", "Error MC")</f>
        <v>Error MC</v>
      </c>
      <c r="H1977" s="62"/>
      <c r="I1977" s="54">
        <f>+Tabla1[[#This Row],[MC]]*Tabla1[[#This Row],[Pedido]]*Tabla1[[#This Row],[PVC ]]</f>
        <v>0</v>
      </c>
      <c r="J1977" s="26">
        <v>0.105</v>
      </c>
      <c r="K1977" s="63"/>
      <c r="L1977" s="28" t="s">
        <v>31</v>
      </c>
      <c r="M1977" s="53">
        <v>77642.448999999993</v>
      </c>
      <c r="N1977" s="64" t="str">
        <f>+IF(Tabla1[[#This Row],[F PMPI]]="SÍ","No","Sí")</f>
        <v>No</v>
      </c>
      <c r="O1977" s="65">
        <f>+Tabla1[[#This Row],[PVL]]*1.055</f>
        <v>81912.783694999991</v>
      </c>
      <c r="P1977" s="65">
        <f>+Tabla1[[#This Row],[PVL]]*1.43</f>
        <v>111028.70206999998</v>
      </c>
      <c r="Q1977" s="66" t="str">
        <f>+HYPERLINK(Tabla1[[#This Row],[PAG]])</f>
        <v>https://todomusica.com.ar/pedales/4030-acoustikar.html</v>
      </c>
      <c r="R1977" s="67"/>
      <c r="S1977" s="68"/>
      <c r="T1977" s="69"/>
      <c r="U1977" s="69"/>
      <c r="V1977" s="69"/>
      <c r="W1977" s="69"/>
      <c r="X1977" s="69"/>
      <c r="Y1977" s="35"/>
      <c r="Z1977" s="35" t="s">
        <v>25931</v>
      </c>
      <c r="AA1977" s="36">
        <v>1</v>
      </c>
      <c r="AB1977" s="35" t="s">
        <v>9849</v>
      </c>
      <c r="AC1977" s="35" t="str">
        <f>+IF(Tabla1[[#This Row],[STK]]="no","Sin STK", "STK disponible")</f>
        <v>STK disponible</v>
      </c>
      <c r="AD1977" s="35">
        <f>+I1977*J1977</f>
        <v>0</v>
      </c>
      <c r="AE1977" s="35">
        <f>+I1977*K1977</f>
        <v>0</v>
      </c>
      <c r="AF1977" s="36">
        <f>IF(Tabla1[[#This Row],[ref pack]]=1,Tabla1[[#This Row],[Pedido]],LCM(Tabla1[[#This Row],[MC VIEJO]],Tabla1[[#This Row],[Pedido]]))</f>
        <v>1</v>
      </c>
      <c r="AG1977" s="36">
        <f>+VLOOKUP(Tabla1[[#This Row],[Artículo]],'.'!$B$2:$D$11481,3,)</f>
        <v>1</v>
      </c>
      <c r="AH1977" s="37" t="str">
        <f>+IFERROR(SEARCH("pack",Tabla1[[#This Row],[PACK]]),"")</f>
        <v/>
      </c>
    </row>
    <row r="1978" spans="1:34" ht="24" customHeight="1" x14ac:dyDescent="0.2">
      <c r="A1978" s="50" t="s">
        <v>3524</v>
      </c>
      <c r="B1978" s="60" t="s">
        <v>3669</v>
      </c>
      <c r="C1978" s="61" t="s">
        <v>9913</v>
      </c>
      <c r="D1978" s="52" t="s">
        <v>9841</v>
      </c>
      <c r="E1978" s="53">
        <v>50189.04</v>
      </c>
      <c r="F1978" s="23" t="str">
        <f>+IFERROR(VLOOKUP(Tabla1[[#This Row],[Artículo]],'..'!$B$2:$D$569000,3,),"")</f>
        <v/>
      </c>
      <c r="G1978" s="24" t="str">
        <f>IF(H1978=AF1978,"", "Error MC")</f>
        <v>Error MC</v>
      </c>
      <c r="H1978" s="62"/>
      <c r="I1978" s="54">
        <f>+Tabla1[[#This Row],[MC]]*Tabla1[[#This Row],[Pedido]]*Tabla1[[#This Row],[PVC ]]</f>
        <v>0</v>
      </c>
      <c r="J1978" s="26">
        <v>0.105</v>
      </c>
      <c r="K1978" s="63"/>
      <c r="L1978" s="28" t="s">
        <v>31</v>
      </c>
      <c r="M1978" s="53">
        <v>77642.448999999993</v>
      </c>
      <c r="N1978" s="64" t="str">
        <f>+IF(Tabla1[[#This Row],[F PMPI]]="SÍ","No","Sí")</f>
        <v>No</v>
      </c>
      <c r="O1978" s="65">
        <f>+Tabla1[[#This Row],[PVL]]*1.055</f>
        <v>81912.783694999991</v>
      </c>
      <c r="P1978" s="65">
        <f>+Tabla1[[#This Row],[PVL]]*1.43</f>
        <v>111028.70206999998</v>
      </c>
      <c r="Q1978" s="66" t="str">
        <f>+HYPERLINK(Tabla1[[#This Row],[PAG]])</f>
        <v>https://todomusica.com.ar/pedales/2279-spark-tremolo.html</v>
      </c>
      <c r="R1978" s="67"/>
      <c r="S1978" s="68"/>
      <c r="T1978" s="69"/>
      <c r="U1978" s="69"/>
      <c r="V1978" s="69"/>
      <c r="W1978" s="69"/>
      <c r="X1978" s="69"/>
      <c r="Y1978" s="35"/>
      <c r="Z1978" s="35" t="s">
        <v>25932</v>
      </c>
      <c r="AA1978" s="36">
        <v>1</v>
      </c>
      <c r="AB1978" s="35" t="s">
        <v>9849</v>
      </c>
      <c r="AC1978" s="35" t="str">
        <f>+IF(Tabla1[[#This Row],[STK]]="no","Sin STK", "STK disponible")</f>
        <v>STK disponible</v>
      </c>
      <c r="AD1978" s="35">
        <f>+I1978*J1978</f>
        <v>0</v>
      </c>
      <c r="AE1978" s="35">
        <f>+I1978*K1978</f>
        <v>0</v>
      </c>
      <c r="AF1978" s="36">
        <f>IF(Tabla1[[#This Row],[ref pack]]=1,Tabla1[[#This Row],[Pedido]],LCM(Tabla1[[#This Row],[MC VIEJO]],Tabla1[[#This Row],[Pedido]]))</f>
        <v>1</v>
      </c>
      <c r="AG1978" s="36">
        <f>+VLOOKUP(Tabla1[[#This Row],[Artículo]],'.'!$B$2:$D$11481,3,)</f>
        <v>1</v>
      </c>
      <c r="AH1978" s="37" t="str">
        <f>+IFERROR(SEARCH("pack",Tabla1[[#This Row],[PACK]]),"")</f>
        <v/>
      </c>
    </row>
    <row r="1979" spans="1:34" ht="24" customHeight="1" x14ac:dyDescent="0.2">
      <c r="A1979" s="50" t="s">
        <v>3524</v>
      </c>
      <c r="B1979" s="60" t="s">
        <v>3670</v>
      </c>
      <c r="C1979" s="61" t="s">
        <v>3671</v>
      </c>
      <c r="D1979" s="52" t="s">
        <v>9841</v>
      </c>
      <c r="E1979" s="53">
        <v>41954.89</v>
      </c>
      <c r="F1979" s="23" t="str">
        <f>+IFERROR(VLOOKUP(Tabla1[[#This Row],[Artículo]],'..'!$B$2:$D$569000,3,),"")</f>
        <v/>
      </c>
      <c r="G1979" s="24" t="str">
        <f>IF(H1979=AF1979,"", "Error MC")</f>
        <v>Error MC</v>
      </c>
      <c r="H1979" s="62"/>
      <c r="I1979" s="54">
        <f>+Tabla1[[#This Row],[MC]]*Tabla1[[#This Row],[Pedido]]*Tabla1[[#This Row],[PVC ]]</f>
        <v>0</v>
      </c>
      <c r="J1979" s="26">
        <v>0.21</v>
      </c>
      <c r="K1979" s="63"/>
      <c r="L1979" s="28" t="s">
        <v>31</v>
      </c>
      <c r="M1979" s="53">
        <v>71071.589000000007</v>
      </c>
      <c r="N1979" s="64" t="str">
        <f>+IF(Tabla1[[#This Row],[F PMPI]]="SÍ","No","Sí")</f>
        <v>No</v>
      </c>
      <c r="O1979" s="65">
        <f>+Tabla1[[#This Row],[PVL]]*1.055</f>
        <v>74980.526395000008</v>
      </c>
      <c r="P1979" s="65">
        <f>+Tabla1[[#This Row],[PVL]]*1.43</f>
        <v>101632.37227000001</v>
      </c>
      <c r="Q1979" s="66" t="str">
        <f>+HYPERLINK(Tabla1[[#This Row],[PAG]])</f>
        <v>https://todomusica.com.ar/accesorios-de-pedales/3900-stomplate-mini.html</v>
      </c>
      <c r="R1979" s="67"/>
      <c r="S1979" s="68"/>
      <c r="T1979" s="69"/>
      <c r="U1979" s="69"/>
      <c r="V1979" s="69"/>
      <c r="W1979" s="69"/>
      <c r="X1979" s="69"/>
      <c r="Y1979" s="35"/>
      <c r="Z1979" s="35" t="s">
        <v>25933</v>
      </c>
      <c r="AA1979" s="36">
        <v>1</v>
      </c>
      <c r="AB1979" s="35" t="s">
        <v>9849</v>
      </c>
      <c r="AC1979" s="35" t="str">
        <f>+IF(Tabla1[[#This Row],[STK]]="no","Sin STK", "STK disponible")</f>
        <v>STK disponible</v>
      </c>
      <c r="AD1979" s="35">
        <f>+I1979*J1979</f>
        <v>0</v>
      </c>
      <c r="AE1979" s="35">
        <f>+I1979*K1979</f>
        <v>0</v>
      </c>
      <c r="AF1979" s="36">
        <f>IF(Tabla1[[#This Row],[ref pack]]=1,Tabla1[[#This Row],[Pedido]],LCM(Tabla1[[#This Row],[MC VIEJO]],Tabla1[[#This Row],[Pedido]]))</f>
        <v>1</v>
      </c>
      <c r="AG1979" s="36">
        <f>+VLOOKUP(Tabla1[[#This Row],[Artículo]],'.'!$B$2:$D$11481,3,)</f>
        <v>1</v>
      </c>
      <c r="AH1979" s="37" t="str">
        <f>+IFERROR(SEARCH("pack",Tabla1[[#This Row],[PACK]]),"")</f>
        <v/>
      </c>
    </row>
    <row r="1980" spans="1:34" ht="24" customHeight="1" x14ac:dyDescent="0.2">
      <c r="A1980" s="50" t="s">
        <v>3524</v>
      </c>
      <c r="B1980" s="60" t="s">
        <v>3672</v>
      </c>
      <c r="C1980" s="61" t="s">
        <v>3673</v>
      </c>
      <c r="D1980" s="52" t="s">
        <v>9841</v>
      </c>
      <c r="E1980" s="53">
        <v>67658.25</v>
      </c>
      <c r="F1980" s="23" t="str">
        <f>+IFERROR(VLOOKUP(Tabla1[[#This Row],[Artículo]],'..'!$B$2:$D$569000,3,),"")</f>
        <v/>
      </c>
      <c r="G1980" s="24" t="str">
        <f>IF(H1980=AF1980,"", "Error MC")</f>
        <v>Error MC</v>
      </c>
      <c r="H1980" s="62"/>
      <c r="I1980" s="54">
        <f>+Tabla1[[#This Row],[MC]]*Tabla1[[#This Row],[Pedido]]*Tabla1[[#This Row],[PVC ]]</f>
        <v>0</v>
      </c>
      <c r="J1980" s="26">
        <v>0.105</v>
      </c>
      <c r="K1980" s="63"/>
      <c r="L1980" s="28" t="s">
        <v>31</v>
      </c>
      <c r="M1980" s="53">
        <v>104667.31299999999</v>
      </c>
      <c r="N1980" s="64" t="str">
        <f>+IF(Tabla1[[#This Row],[F PMPI]]="SÍ","No","Sí")</f>
        <v>No</v>
      </c>
      <c r="O1980" s="65">
        <f>+Tabla1[[#This Row],[PVL]]*1.055</f>
        <v>110424.01521499999</v>
      </c>
      <c r="P1980" s="65">
        <f>+Tabla1[[#This Row],[PVL]]*1.43</f>
        <v>149674.25758999999</v>
      </c>
      <c r="Q1980" s="66" t="str">
        <f>+HYPERLINK(Tabla1[[#This Row],[PAG]])</f>
        <v>https://todomusica.com.ar/pedales/2684-sweeper.html</v>
      </c>
      <c r="R1980" s="67"/>
      <c r="S1980" s="68"/>
      <c r="T1980" s="69"/>
      <c r="U1980" s="69"/>
      <c r="V1980" s="69"/>
      <c r="W1980" s="69"/>
      <c r="X1980" s="69"/>
      <c r="Y1980" s="35"/>
      <c r="Z1980" s="35" t="s">
        <v>25934</v>
      </c>
      <c r="AA1980" s="36">
        <v>1</v>
      </c>
      <c r="AB1980" s="35" t="s">
        <v>9849</v>
      </c>
      <c r="AC1980" s="35" t="str">
        <f>+IF(Tabla1[[#This Row],[STK]]="no","Sin STK", "STK disponible")</f>
        <v>STK disponible</v>
      </c>
      <c r="AD1980" s="35">
        <f>+I1980*J1980</f>
        <v>0</v>
      </c>
      <c r="AE1980" s="35">
        <f>+I1980*K1980</f>
        <v>0</v>
      </c>
      <c r="AF1980" s="36">
        <f>IF(Tabla1[[#This Row],[ref pack]]=1,Tabla1[[#This Row],[Pedido]],LCM(Tabla1[[#This Row],[MC VIEJO]],Tabla1[[#This Row],[Pedido]]))</f>
        <v>1</v>
      </c>
      <c r="AG1980" s="36">
        <f>+VLOOKUP(Tabla1[[#This Row],[Artículo]],'.'!$B$2:$D$11481,3,)</f>
        <v>1</v>
      </c>
      <c r="AH1980" s="37" t="str">
        <f>+IFERROR(SEARCH("pack",Tabla1[[#This Row],[PACK]]),"")</f>
        <v/>
      </c>
    </row>
    <row r="1981" spans="1:34" ht="24" customHeight="1" x14ac:dyDescent="0.2">
      <c r="A1981" s="50" t="s">
        <v>3524</v>
      </c>
      <c r="B1981" s="60" t="s">
        <v>3674</v>
      </c>
      <c r="C1981" s="61" t="s">
        <v>3675</v>
      </c>
      <c r="D1981" s="52" t="s">
        <v>27</v>
      </c>
      <c r="E1981" s="53">
        <v>80173.7</v>
      </c>
      <c r="F1981" s="23" t="str">
        <f>+IFERROR(VLOOKUP(Tabla1[[#This Row],[Artículo]],'..'!$B$2:$D$569000,3,),"")</f>
        <v/>
      </c>
      <c r="G1981" s="24" t="str">
        <f>IF(H1981=AF1981,"", "Error MC")</f>
        <v>Error MC</v>
      </c>
      <c r="H1981" s="62"/>
      <c r="I1981" s="54">
        <f>+Tabla1[[#This Row],[MC]]*Tabla1[[#This Row],[Pedido]]*Tabla1[[#This Row],[PVC ]]</f>
        <v>0</v>
      </c>
      <c r="J1981" s="26">
        <v>0.105</v>
      </c>
      <c r="K1981" s="63"/>
      <c r="L1981" s="28" t="s">
        <v>31</v>
      </c>
      <c r="M1981" s="53">
        <v>124028.71400000001</v>
      </c>
      <c r="N1981" s="64" t="str">
        <f>+IF(Tabla1[[#This Row],[F PMPI]]="SÍ","No","Sí")</f>
        <v>No</v>
      </c>
      <c r="O1981" s="65">
        <f>+Tabla1[[#This Row],[PVL]]*1.055</f>
        <v>130850.29326999999</v>
      </c>
      <c r="P1981" s="65">
        <f>+Tabla1[[#This Row],[PVL]]*1.43</f>
        <v>177361.06101999999</v>
      </c>
      <c r="Q1981" s="66" t="str">
        <f>+HYPERLINK(Tabla1[[#This Row],[PAG]])</f>
        <v>https://todomusica.com.ar/productos-sin-categorias-de-netsuite/6713-tender-octaver.html</v>
      </c>
      <c r="R1981" s="67"/>
      <c r="S1981" s="68"/>
      <c r="T1981" s="69"/>
      <c r="U1981" s="69"/>
      <c r="V1981" s="69"/>
      <c r="W1981" s="69"/>
      <c r="X1981" s="69"/>
      <c r="Y1981" s="35"/>
      <c r="Z1981" s="35" t="s">
        <v>25935</v>
      </c>
      <c r="AA1981" s="36">
        <v>1</v>
      </c>
      <c r="AB1981" s="35" t="s">
        <v>9849</v>
      </c>
      <c r="AC1981" s="35" t="str">
        <f>+IF(Tabla1[[#This Row],[STK]]="no","Sin STK", "STK disponible")</f>
        <v>Sin STK</v>
      </c>
      <c r="AD1981" s="35">
        <f>+I1981*J1981</f>
        <v>0</v>
      </c>
      <c r="AE1981" s="35">
        <f>+I1981*K1981</f>
        <v>0</v>
      </c>
      <c r="AF1981" s="36">
        <f>IF(Tabla1[[#This Row],[ref pack]]=1,Tabla1[[#This Row],[Pedido]],LCM(Tabla1[[#This Row],[MC VIEJO]],Tabla1[[#This Row],[Pedido]]))</f>
        <v>1</v>
      </c>
      <c r="AG1981" s="36">
        <f>+VLOOKUP(Tabla1[[#This Row],[Artículo]],'.'!$B$2:$D$11481,3,)</f>
        <v>1</v>
      </c>
      <c r="AH1981" s="37" t="str">
        <f>+IFERROR(SEARCH("pack",Tabla1[[#This Row],[PACK]]),"")</f>
        <v/>
      </c>
    </row>
    <row r="1982" spans="1:34" ht="24" customHeight="1" x14ac:dyDescent="0.2">
      <c r="A1982" s="50" t="s">
        <v>3524</v>
      </c>
      <c r="B1982" s="60" t="s">
        <v>3676</v>
      </c>
      <c r="C1982" s="61" t="s">
        <v>3677</v>
      </c>
      <c r="D1982" s="52" t="s">
        <v>9841</v>
      </c>
      <c r="E1982" s="53">
        <v>65284.63</v>
      </c>
      <c r="F1982" s="23" t="str">
        <f>+IFERROR(VLOOKUP(Tabla1[[#This Row],[Artículo]],'..'!$B$2:$D$569000,3,),"")</f>
        <v/>
      </c>
      <c r="G1982" s="24" t="str">
        <f>IF(H1982=AF1982,"", "Error MC")</f>
        <v>Error MC</v>
      </c>
      <c r="H1982" s="62"/>
      <c r="I1982" s="54">
        <f>+Tabla1[[#This Row],[MC]]*Tabla1[[#This Row],[Pedido]]*Tabla1[[#This Row],[PVC ]]</f>
        <v>0</v>
      </c>
      <c r="J1982" s="26">
        <v>0.105</v>
      </c>
      <c r="K1982" s="63"/>
      <c r="L1982" s="28" t="s">
        <v>31</v>
      </c>
      <c r="M1982" s="53">
        <v>100995.32</v>
      </c>
      <c r="N1982" s="64" t="str">
        <f>+IF(Tabla1[[#This Row],[F PMPI]]="SÍ","No","Sí")</f>
        <v>No</v>
      </c>
      <c r="O1982" s="65">
        <f>+Tabla1[[#This Row],[PVL]]*1.055</f>
        <v>106550.0626</v>
      </c>
      <c r="P1982" s="65">
        <f>+Tabla1[[#This Row],[PVL]]*1.43</f>
        <v>144423.3076</v>
      </c>
      <c r="Q1982" s="66" t="str">
        <f>+HYPERLINK(Tabla1[[#This Row],[PAG]])</f>
        <v>https://todomusica.com.ar/pedales/2677-the-juicer.html</v>
      </c>
      <c r="R1982" s="67"/>
      <c r="S1982" s="68"/>
      <c r="T1982" s="69"/>
      <c r="U1982" s="69"/>
      <c r="V1982" s="69"/>
      <c r="W1982" s="69"/>
      <c r="X1982" s="69"/>
      <c r="Y1982" s="35"/>
      <c r="Z1982" s="35" t="s">
        <v>25936</v>
      </c>
      <c r="AA1982" s="36">
        <v>1</v>
      </c>
      <c r="AB1982" s="35" t="s">
        <v>9849</v>
      </c>
      <c r="AC1982" s="35" t="str">
        <f>+IF(Tabla1[[#This Row],[STK]]="no","Sin STK", "STK disponible")</f>
        <v>STK disponible</v>
      </c>
      <c r="AD1982" s="35">
        <f>+I1982*J1982</f>
        <v>0</v>
      </c>
      <c r="AE1982" s="35">
        <f>+I1982*K1982</f>
        <v>0</v>
      </c>
      <c r="AF1982" s="36">
        <f>IF(Tabla1[[#This Row],[ref pack]]=1,Tabla1[[#This Row],[Pedido]],LCM(Tabla1[[#This Row],[MC VIEJO]],Tabla1[[#This Row],[Pedido]]))</f>
        <v>1</v>
      </c>
      <c r="AG1982" s="36">
        <f>+VLOOKUP(Tabla1[[#This Row],[Artículo]],'.'!$B$2:$D$11481,3,)</f>
        <v>1</v>
      </c>
      <c r="AH1982" s="37" t="str">
        <f>+IFERROR(SEARCH("pack",Tabla1[[#This Row],[PACK]]),"")</f>
        <v/>
      </c>
    </row>
    <row r="1983" spans="1:34" ht="24" customHeight="1" x14ac:dyDescent="0.2">
      <c r="A1983" s="50" t="s">
        <v>3524</v>
      </c>
      <c r="B1983" s="60" t="s">
        <v>3678</v>
      </c>
      <c r="C1983" s="61" t="s">
        <v>3679</v>
      </c>
      <c r="D1983" s="52" t="s">
        <v>9841</v>
      </c>
      <c r="E1983" s="53">
        <v>87948.39</v>
      </c>
      <c r="F1983" s="23" t="str">
        <f>+IFERROR(VLOOKUP(Tabla1[[#This Row],[Artículo]],'..'!$B$2:$D$569000,3,),"")</f>
        <v/>
      </c>
      <c r="G1983" s="24" t="str">
        <f>IF(H1983=AF1983,"", "Error MC")</f>
        <v>Error MC</v>
      </c>
      <c r="H1983" s="62"/>
      <c r="I1983" s="54">
        <f>+Tabla1[[#This Row],[MC]]*Tabla1[[#This Row],[Pedido]]*Tabla1[[#This Row],[PVC ]]</f>
        <v>0</v>
      </c>
      <c r="J1983" s="26">
        <v>0.105</v>
      </c>
      <c r="K1983" s="63"/>
      <c r="L1983" s="28" t="s">
        <v>31</v>
      </c>
      <c r="M1983" s="53">
        <v>136056.16399999999</v>
      </c>
      <c r="N1983" s="64" t="str">
        <f>+IF(Tabla1[[#This Row],[F PMPI]]="SÍ","No","Sí")</f>
        <v>No</v>
      </c>
      <c r="O1983" s="65">
        <f>+Tabla1[[#This Row],[PVL]]*1.055</f>
        <v>143539.25301999997</v>
      </c>
      <c r="P1983" s="65">
        <f>+Tabla1[[#This Row],[PVL]]*1.43</f>
        <v>194560.31451999999</v>
      </c>
      <c r="Q1983" s="66" t="str">
        <f>+HYPERLINK(Tabla1[[#This Row],[PAG]])</f>
        <v>https://todomusica.com.ar/pedales/6168-the-wahter.html</v>
      </c>
      <c r="R1983" s="67"/>
      <c r="S1983" s="68"/>
      <c r="T1983" s="69"/>
      <c r="U1983" s="69"/>
      <c r="V1983" s="69"/>
      <c r="W1983" s="69"/>
      <c r="X1983" s="69"/>
      <c r="Y1983" s="35"/>
      <c r="Z1983" s="35" t="s">
        <v>25937</v>
      </c>
      <c r="AA1983" s="36">
        <v>1</v>
      </c>
      <c r="AB1983" s="35" t="s">
        <v>9849</v>
      </c>
      <c r="AC1983" s="35" t="str">
        <f>+IF(Tabla1[[#This Row],[STK]]="no","Sin STK", "STK disponible")</f>
        <v>STK disponible</v>
      </c>
      <c r="AD1983" s="35">
        <f>+I1983*J1983</f>
        <v>0</v>
      </c>
      <c r="AE1983" s="35">
        <f>+I1983*K1983</f>
        <v>0</v>
      </c>
      <c r="AF1983" s="36">
        <f>IF(Tabla1[[#This Row],[ref pack]]=1,Tabla1[[#This Row],[Pedido]],LCM(Tabla1[[#This Row],[MC VIEJO]],Tabla1[[#This Row],[Pedido]]))</f>
        <v>1</v>
      </c>
      <c r="AG1983" s="36">
        <f>+VLOOKUP(Tabla1[[#This Row],[Artículo]],'.'!$B$2:$D$11481,3,)</f>
        <v>1</v>
      </c>
      <c r="AH1983" s="37" t="str">
        <f>+IFERROR(SEARCH("pack",Tabla1[[#This Row],[PACK]]),"")</f>
        <v/>
      </c>
    </row>
    <row r="1984" spans="1:34" ht="24" customHeight="1" x14ac:dyDescent="0.2">
      <c r="A1984" s="50" t="s">
        <v>3524</v>
      </c>
      <c r="B1984" s="60" t="s">
        <v>3680</v>
      </c>
      <c r="C1984" s="61" t="s">
        <v>3681</v>
      </c>
      <c r="D1984" s="52" t="s">
        <v>9842</v>
      </c>
      <c r="E1984" s="53">
        <v>43973.52</v>
      </c>
      <c r="F1984" s="23" t="str">
        <f>+IFERROR(VLOOKUP(Tabla1[[#This Row],[Artículo]],'..'!$B$2:$D$569000,3,),"")</f>
        <v/>
      </c>
      <c r="G1984" s="24" t="str">
        <f>IF(H1984=AF1984,"", "Error MC")</f>
        <v>Error MC</v>
      </c>
      <c r="H1984" s="62"/>
      <c r="I1984" s="54">
        <f>+Tabla1[[#This Row],[MC]]*Tabla1[[#This Row],[Pedido]]*Tabla1[[#This Row],[PVC ]]</f>
        <v>0</v>
      </c>
      <c r="J1984" s="26">
        <v>0.105</v>
      </c>
      <c r="K1984" s="63"/>
      <c r="L1984" s="28" t="s">
        <v>31</v>
      </c>
      <c r="M1984" s="53">
        <v>68027.038</v>
      </c>
      <c r="N1984" s="64" t="str">
        <f>+IF(Tabla1[[#This Row],[F PMPI]]="SÍ","No","Sí")</f>
        <v>No</v>
      </c>
      <c r="O1984" s="65">
        <f>+Tabla1[[#This Row],[PVL]]*1.055</f>
        <v>71768.525089999996</v>
      </c>
      <c r="P1984" s="65">
        <f>+Tabla1[[#This Row],[PVL]]*1.43</f>
        <v>97278.664340000003</v>
      </c>
      <c r="Q1984" s="66" t="str">
        <f>+HYPERLINK(Tabla1[[#This Row],[PAG]])</f>
        <v>https://todomusica.com.ar/pedales/1942-trelicopter.html</v>
      </c>
      <c r="R1984" s="67"/>
      <c r="S1984" s="68"/>
      <c r="T1984" s="69"/>
      <c r="U1984" s="69"/>
      <c r="V1984" s="69"/>
      <c r="W1984" s="69"/>
      <c r="X1984" s="69"/>
      <c r="Y1984" s="35"/>
      <c r="Z1984" s="35" t="s">
        <v>25938</v>
      </c>
      <c r="AA1984" s="36">
        <v>1</v>
      </c>
      <c r="AB1984" s="35" t="s">
        <v>9849</v>
      </c>
      <c r="AC1984" s="35" t="str">
        <f>+IF(Tabla1[[#This Row],[STK]]="no","Sin STK", "STK disponible")</f>
        <v>STK disponible</v>
      </c>
      <c r="AD1984" s="35">
        <f>+I1984*J1984</f>
        <v>0</v>
      </c>
      <c r="AE1984" s="35">
        <f>+I1984*K1984</f>
        <v>0</v>
      </c>
      <c r="AF1984" s="36">
        <f>IF(Tabla1[[#This Row],[ref pack]]=1,Tabla1[[#This Row],[Pedido]],LCM(Tabla1[[#This Row],[MC VIEJO]],Tabla1[[#This Row],[Pedido]]))</f>
        <v>1</v>
      </c>
      <c r="AG1984" s="36">
        <f>+VLOOKUP(Tabla1[[#This Row],[Artículo]],'.'!$B$2:$D$11481,3,)</f>
        <v>1</v>
      </c>
      <c r="AH1984" s="37" t="str">
        <f>+IFERROR(SEARCH("pack",Tabla1[[#This Row],[PACK]]),"")</f>
        <v/>
      </c>
    </row>
    <row r="1985" spans="1:34" ht="24" customHeight="1" x14ac:dyDescent="0.2">
      <c r="A1985" s="50" t="s">
        <v>3524</v>
      </c>
      <c r="B1985" s="60" t="s">
        <v>3682</v>
      </c>
      <c r="C1985" s="61" t="s">
        <v>3683</v>
      </c>
      <c r="D1985" s="52" t="s">
        <v>9841</v>
      </c>
      <c r="E1985" s="53">
        <v>65960.95</v>
      </c>
      <c r="F1985" s="23" t="str">
        <f>+IFERROR(VLOOKUP(Tabla1[[#This Row],[Artículo]],'..'!$B$2:$D$569000,3,),"")</f>
        <v/>
      </c>
      <c r="G1985" s="24" t="str">
        <f>IF(H1985=AF1985,"", "Error MC")</f>
        <v>Error MC</v>
      </c>
      <c r="H1985" s="62"/>
      <c r="I1985" s="54">
        <f>+Tabla1[[#This Row],[MC]]*Tabla1[[#This Row],[Pedido]]*Tabla1[[#This Row],[PVC ]]</f>
        <v>0</v>
      </c>
      <c r="J1985" s="26">
        <v>0.105</v>
      </c>
      <c r="K1985" s="63"/>
      <c r="L1985" s="28" t="s">
        <v>31</v>
      </c>
      <c r="M1985" s="53">
        <v>102041.59</v>
      </c>
      <c r="N1985" s="64" t="str">
        <f>+IF(Tabla1[[#This Row],[F PMPI]]="SÍ","No","Sí")</f>
        <v>No</v>
      </c>
      <c r="O1985" s="65">
        <f>+Tabla1[[#This Row],[PVL]]*1.055</f>
        <v>107653.87744999999</v>
      </c>
      <c r="P1985" s="65">
        <f>+Tabla1[[#This Row],[PVL]]*1.43</f>
        <v>145919.4737</v>
      </c>
      <c r="Q1985" s="66" t="str">
        <f>+HYPERLINK(Tabla1[[#This Row],[PAG]])</f>
        <v>https://todomusica.com.ar/pedales/4033-trelicopter.html</v>
      </c>
      <c r="R1985" s="67"/>
      <c r="S1985" s="68"/>
      <c r="T1985" s="69"/>
      <c r="U1985" s="69"/>
      <c r="V1985" s="69"/>
      <c r="W1985" s="69"/>
      <c r="X1985" s="69"/>
      <c r="Y1985" s="35"/>
      <c r="Z1985" s="35" t="s">
        <v>25939</v>
      </c>
      <c r="AA1985" s="36">
        <v>1</v>
      </c>
      <c r="AB1985" s="35" t="s">
        <v>9849</v>
      </c>
      <c r="AC1985" s="35" t="str">
        <f>+IF(Tabla1[[#This Row],[STK]]="no","Sin STK", "STK disponible")</f>
        <v>STK disponible</v>
      </c>
      <c r="AD1985" s="35">
        <f>+I1985*J1985</f>
        <v>0</v>
      </c>
      <c r="AE1985" s="35">
        <f>+I1985*K1985</f>
        <v>0</v>
      </c>
      <c r="AF1985" s="36">
        <f>IF(Tabla1[[#This Row],[ref pack]]=1,Tabla1[[#This Row],[Pedido]],LCM(Tabla1[[#This Row],[MC VIEJO]],Tabla1[[#This Row],[Pedido]]))</f>
        <v>1</v>
      </c>
      <c r="AG1985" s="36">
        <f>+VLOOKUP(Tabla1[[#This Row],[Artículo]],'.'!$B$2:$D$11481,3,)</f>
        <v>1</v>
      </c>
      <c r="AH1985" s="37" t="str">
        <f>+IFERROR(SEARCH("pack",Tabla1[[#This Row],[PACK]]),"")</f>
        <v/>
      </c>
    </row>
    <row r="1986" spans="1:34" ht="24" customHeight="1" x14ac:dyDescent="0.2">
      <c r="A1986" s="50" t="s">
        <v>3524</v>
      </c>
      <c r="B1986" s="60" t="s">
        <v>3684</v>
      </c>
      <c r="C1986" s="61" t="s">
        <v>3685</v>
      </c>
      <c r="D1986" s="52" t="s">
        <v>9841</v>
      </c>
      <c r="E1986" s="53">
        <v>48371.3</v>
      </c>
      <c r="F1986" s="23" t="str">
        <f>+IFERROR(VLOOKUP(Tabla1[[#This Row],[Artículo]],'..'!$B$2:$D$569000,3,),"")</f>
        <v/>
      </c>
      <c r="G1986" s="24" t="str">
        <f>IF(H1986=AF1986,"", "Error MC")</f>
        <v>Error MC</v>
      </c>
      <c r="H1986" s="62"/>
      <c r="I1986" s="54">
        <f>+Tabla1[[#This Row],[MC]]*Tabla1[[#This Row],[Pedido]]*Tabla1[[#This Row],[PVC ]]</f>
        <v>0</v>
      </c>
      <c r="J1986" s="26">
        <v>0.105</v>
      </c>
      <c r="K1986" s="63"/>
      <c r="L1986" s="28" t="s">
        <v>31</v>
      </c>
      <c r="M1986" s="53">
        <v>74830.400999999998</v>
      </c>
      <c r="N1986" s="64" t="str">
        <f>+IF(Tabla1[[#This Row],[F PMPI]]="SÍ","No","Sí")</f>
        <v>No</v>
      </c>
      <c r="O1986" s="65">
        <f>+Tabla1[[#This Row],[PVL]]*1.055</f>
        <v>78946.073054999986</v>
      </c>
      <c r="P1986" s="65">
        <f>+Tabla1[[#This Row],[PVL]]*1.43</f>
        <v>107007.47343</v>
      </c>
      <c r="Q1986" s="66" t="str">
        <f>+HYPERLINK(Tabla1[[#This Row],[PAG]])</f>
        <v>https://todomusica.com.ar/pedales/7426-fuzz-pedal.html</v>
      </c>
      <c r="R1986" s="67"/>
      <c r="S1986" s="68"/>
      <c r="T1986" s="69"/>
      <c r="U1986" s="69"/>
      <c r="V1986" s="69"/>
      <c r="W1986" s="69"/>
      <c r="X1986" s="69"/>
      <c r="Y1986" s="35"/>
      <c r="Z1986" s="35" t="s">
        <v>25940</v>
      </c>
      <c r="AA1986" s="36">
        <v>1</v>
      </c>
      <c r="AB1986" s="35" t="s">
        <v>9849</v>
      </c>
      <c r="AC1986" s="35" t="str">
        <f>+IF(Tabla1[[#This Row],[STK]]="no","Sin STK", "STK disponible")</f>
        <v>STK disponible</v>
      </c>
      <c r="AD1986" s="35">
        <f>+I1986*J1986</f>
        <v>0</v>
      </c>
      <c r="AE1986" s="35">
        <f>+I1986*K1986</f>
        <v>0</v>
      </c>
      <c r="AF1986" s="36">
        <f>IF(Tabla1[[#This Row],[ref pack]]=1,Tabla1[[#This Row],[Pedido]],LCM(Tabla1[[#This Row],[MC VIEJO]],Tabla1[[#This Row],[Pedido]]))</f>
        <v>1</v>
      </c>
      <c r="AG1986" s="36">
        <f>+VLOOKUP(Tabla1[[#This Row],[Artículo]],'.'!$B$2:$D$11481,3,)</f>
        <v>1</v>
      </c>
      <c r="AH1986" s="37" t="str">
        <f>+IFERROR(SEARCH("pack",Tabla1[[#This Row],[PACK]]),"")</f>
        <v/>
      </c>
    </row>
    <row r="1987" spans="1:34" ht="24" customHeight="1" x14ac:dyDescent="0.2">
      <c r="A1987" s="50" t="s">
        <v>3524</v>
      </c>
      <c r="B1987" s="60" t="s">
        <v>3686</v>
      </c>
      <c r="C1987" s="61" t="s">
        <v>3687</v>
      </c>
      <c r="D1987" s="52" t="s">
        <v>9841</v>
      </c>
      <c r="E1987" s="53">
        <v>57903.9</v>
      </c>
      <c r="F1987" s="23" t="str">
        <f>+IFERROR(VLOOKUP(Tabla1[[#This Row],[Artículo]],'..'!$B$2:$D$569000,3,),"")</f>
        <v/>
      </c>
      <c r="G1987" s="24" t="str">
        <f>IF(H1987=AF1987,"", "Error MC")</f>
        <v>Error MC</v>
      </c>
      <c r="H1987" s="62"/>
      <c r="I1987" s="54">
        <f>+Tabla1[[#This Row],[MC]]*Tabla1[[#This Row],[Pedido]]*Tabla1[[#This Row],[PVC ]]</f>
        <v>0</v>
      </c>
      <c r="J1987" s="26">
        <v>0.105</v>
      </c>
      <c r="K1987" s="63"/>
      <c r="L1987" s="28" t="s">
        <v>31</v>
      </c>
      <c r="M1987" s="53">
        <v>89577.332999999999</v>
      </c>
      <c r="N1987" s="64" t="str">
        <f>+IF(Tabla1[[#This Row],[F PMPI]]="SÍ","No","Sí")</f>
        <v>No</v>
      </c>
      <c r="O1987" s="65">
        <f>+Tabla1[[#This Row],[PVL]]*1.055</f>
        <v>94504.086314999993</v>
      </c>
      <c r="P1987" s="65">
        <f>+Tabla1[[#This Row],[PVL]]*1.43</f>
        <v>128095.58618999999</v>
      </c>
      <c r="Q1987" s="66" t="str">
        <f>+HYPERLINK(Tabla1[[#This Row],[PAG]])</f>
        <v>https://todomusica.com.ar/pedales/8338-digital-tremolo-pedal.html</v>
      </c>
      <c r="R1987" s="67"/>
      <c r="S1987" s="68"/>
      <c r="T1987" s="69"/>
      <c r="U1987" s="69"/>
      <c r="V1987" s="69"/>
      <c r="W1987" s="69"/>
      <c r="X1987" s="69"/>
      <c r="Y1987" s="35"/>
      <c r="Z1987" s="35" t="s">
        <v>25941</v>
      </c>
      <c r="AA1987" s="36">
        <v>1</v>
      </c>
      <c r="AB1987" s="35" t="s">
        <v>9849</v>
      </c>
      <c r="AC1987" s="35" t="str">
        <f>+IF(Tabla1[[#This Row],[STK]]="no","Sin STK", "STK disponible")</f>
        <v>STK disponible</v>
      </c>
      <c r="AD1987" s="35">
        <f>+I1987*J1987</f>
        <v>0</v>
      </c>
      <c r="AE1987" s="35">
        <f>+I1987*K1987</f>
        <v>0</v>
      </c>
      <c r="AF1987" s="36">
        <f>IF(Tabla1[[#This Row],[ref pack]]=1,Tabla1[[#This Row],[Pedido]],LCM(Tabla1[[#This Row],[MC VIEJO]],Tabla1[[#This Row],[Pedido]]))</f>
        <v>1</v>
      </c>
      <c r="AG1987" s="36">
        <f>+VLOOKUP(Tabla1[[#This Row],[Artículo]],'.'!$B$2:$D$11481,3,)</f>
        <v>1</v>
      </c>
      <c r="AH1987" s="37" t="str">
        <f>+IFERROR(SEARCH("pack",Tabla1[[#This Row],[PACK]]),"")</f>
        <v/>
      </c>
    </row>
    <row r="1988" spans="1:34" ht="24" customHeight="1" x14ac:dyDescent="0.2">
      <c r="A1988" s="50" t="s">
        <v>3524</v>
      </c>
      <c r="B1988" s="60" t="s">
        <v>3688</v>
      </c>
      <c r="C1988" s="61" t="s">
        <v>3689</v>
      </c>
      <c r="D1988" s="52" t="s">
        <v>27</v>
      </c>
      <c r="E1988" s="53">
        <v>53193.81</v>
      </c>
      <c r="F1988" s="23" t="str">
        <f>+IFERROR(VLOOKUP(Tabla1[[#This Row],[Artículo]],'..'!$B$2:$D$569000,3,),"")</f>
        <v/>
      </c>
      <c r="G1988" s="24" t="str">
        <f>IF(H1988=AF1988,"", "Error MC")</f>
        <v>Error MC</v>
      </c>
      <c r="H1988" s="62"/>
      <c r="I1988" s="54">
        <f>+Tabla1[[#This Row],[MC]]*Tabla1[[#This Row],[Pedido]]*Tabla1[[#This Row],[PVC ]]</f>
        <v>0</v>
      </c>
      <c r="J1988" s="26">
        <v>0.105</v>
      </c>
      <c r="K1988" s="63"/>
      <c r="L1988" s="28" t="s">
        <v>31</v>
      </c>
      <c r="M1988" s="53">
        <v>82290.820000000007</v>
      </c>
      <c r="N1988" s="64" t="str">
        <f>+IF(Tabla1[[#This Row],[F PMPI]]="SÍ","No","Sí")</f>
        <v>No</v>
      </c>
      <c r="O1988" s="65">
        <f>+Tabla1[[#This Row],[PVL]]*1.055</f>
        <v>86816.815100000007</v>
      </c>
      <c r="P1988" s="65">
        <f>+Tabla1[[#This Row],[PVL]]*1.43</f>
        <v>117675.8726</v>
      </c>
      <c r="Q1988" s="66" t="str">
        <f>+HYPERLINK(Tabla1[[#This Row],[PAG]])</f>
        <v>https://todomusica.com.ar/pedales/1768-ultra-drive-mki.html</v>
      </c>
      <c r="R1988" s="67"/>
      <c r="S1988" s="68"/>
      <c r="T1988" s="69"/>
      <c r="U1988" s="69"/>
      <c r="V1988" s="69"/>
      <c r="W1988" s="69"/>
      <c r="X1988" s="69"/>
      <c r="Y1988" s="35"/>
      <c r="Z1988" s="35" t="s">
        <v>25942</v>
      </c>
      <c r="AA1988" s="36">
        <v>1</v>
      </c>
      <c r="AB1988" s="35" t="s">
        <v>9849</v>
      </c>
      <c r="AC1988" s="35" t="str">
        <f>+IF(Tabla1[[#This Row],[STK]]="no","Sin STK", "STK disponible")</f>
        <v>Sin STK</v>
      </c>
      <c r="AD1988" s="35">
        <f>+I1988*J1988</f>
        <v>0</v>
      </c>
      <c r="AE1988" s="35">
        <f>+I1988*K1988</f>
        <v>0</v>
      </c>
      <c r="AF1988" s="36">
        <f>IF(Tabla1[[#This Row],[ref pack]]=1,Tabla1[[#This Row],[Pedido]],LCM(Tabla1[[#This Row],[MC VIEJO]],Tabla1[[#This Row],[Pedido]]))</f>
        <v>1</v>
      </c>
      <c r="AG1988" s="36">
        <f>+VLOOKUP(Tabla1[[#This Row],[Artículo]],'.'!$B$2:$D$11481,3,)</f>
        <v>1</v>
      </c>
      <c r="AH1988" s="37" t="str">
        <f>+IFERROR(SEARCH("pack",Tabla1[[#This Row],[PACK]]),"")</f>
        <v/>
      </c>
    </row>
    <row r="1989" spans="1:34" ht="24" customHeight="1" x14ac:dyDescent="0.2">
      <c r="A1989" s="50" t="s">
        <v>3524</v>
      </c>
      <c r="B1989" s="60" t="s">
        <v>3690</v>
      </c>
      <c r="C1989" s="61" t="s">
        <v>3691</v>
      </c>
      <c r="D1989" s="52" t="s">
        <v>27</v>
      </c>
      <c r="E1989" s="53">
        <v>80175.240000000005</v>
      </c>
      <c r="F1989" s="23" t="str">
        <f>+IFERROR(VLOOKUP(Tabla1[[#This Row],[Artículo]],'..'!$B$2:$D$569000,3,),"")</f>
        <v/>
      </c>
      <c r="G1989" s="24" t="str">
        <f>IF(H1989=AF1989,"", "Error MC")</f>
        <v>Error MC</v>
      </c>
      <c r="H1989" s="62"/>
      <c r="I1989" s="54">
        <f>+Tabla1[[#This Row],[MC]]*Tabla1[[#This Row],[Pedido]]*Tabla1[[#This Row],[PVC ]]</f>
        <v>0</v>
      </c>
      <c r="J1989" s="26">
        <v>0.105</v>
      </c>
      <c r="K1989" s="63"/>
      <c r="L1989" s="28" t="s">
        <v>31</v>
      </c>
      <c r="M1989" s="53">
        <v>124031.101</v>
      </c>
      <c r="N1989" s="64" t="str">
        <f>+IF(Tabla1[[#This Row],[F PMPI]]="SÍ","No","Sí")</f>
        <v>No</v>
      </c>
      <c r="O1989" s="65">
        <f>+Tabla1[[#This Row],[PVL]]*1.055</f>
        <v>130852.81155499999</v>
      </c>
      <c r="P1989" s="65">
        <f>+Tabla1[[#This Row],[PVL]]*1.43</f>
        <v>177364.47442999997</v>
      </c>
      <c r="Q1989" s="66" t="str">
        <f>+HYPERLINK(Tabla1[[#This Row],[PAG]])</f>
        <v>https://todomusica.com.ar/pedales/8344-based-on-friedman-the-brown-eve100.html</v>
      </c>
      <c r="R1989" s="67"/>
      <c r="S1989" s="68"/>
      <c r="T1989" s="69"/>
      <c r="U1989" s="69"/>
      <c r="V1989" s="69"/>
      <c r="W1989" s="69"/>
      <c r="X1989" s="69"/>
      <c r="Y1989" s="35"/>
      <c r="Z1989" s="35" t="s">
        <v>25943</v>
      </c>
      <c r="AA1989" s="36">
        <v>1</v>
      </c>
      <c r="AB1989" s="35" t="s">
        <v>9849</v>
      </c>
      <c r="AC1989" s="35" t="str">
        <f>+IF(Tabla1[[#This Row],[STK]]="no","Sin STK", "STK disponible")</f>
        <v>Sin STK</v>
      </c>
      <c r="AD1989" s="35">
        <f>+I1989*J1989</f>
        <v>0</v>
      </c>
      <c r="AE1989" s="35">
        <f>+I1989*K1989</f>
        <v>0</v>
      </c>
      <c r="AF1989" s="36">
        <f>IF(Tabla1[[#This Row],[ref pack]]=1,Tabla1[[#This Row],[Pedido]],LCM(Tabla1[[#This Row],[MC VIEJO]],Tabla1[[#This Row],[Pedido]]))</f>
        <v>1</v>
      </c>
      <c r="AG1989" s="36">
        <f>+VLOOKUP(Tabla1[[#This Row],[Artículo]],'.'!$B$2:$D$11481,3,)</f>
        <v>1</v>
      </c>
      <c r="AH1989" s="37" t="str">
        <f>+IFERROR(SEARCH("pack",Tabla1[[#This Row],[PACK]]),"")</f>
        <v/>
      </c>
    </row>
    <row r="1990" spans="1:34" ht="24" customHeight="1" x14ac:dyDescent="0.2">
      <c r="A1990" s="50" t="s">
        <v>3524</v>
      </c>
      <c r="B1990" s="60" t="s">
        <v>3692</v>
      </c>
      <c r="C1990" s="61" t="s">
        <v>3693</v>
      </c>
      <c r="D1990" s="52" t="s">
        <v>9841</v>
      </c>
      <c r="E1990" s="53">
        <v>65960.95</v>
      </c>
      <c r="F1990" s="23" t="str">
        <f>+IFERROR(VLOOKUP(Tabla1[[#This Row],[Artículo]],'..'!$B$2:$D$569000,3,),"")</f>
        <v/>
      </c>
      <c r="G1990" s="24" t="str">
        <f>IF(H1990=AF1990,"", "Error MC")</f>
        <v>Error MC</v>
      </c>
      <c r="H1990" s="62"/>
      <c r="I1990" s="54">
        <f>+Tabla1[[#This Row],[MC]]*Tabla1[[#This Row],[Pedido]]*Tabla1[[#This Row],[PVC ]]</f>
        <v>0</v>
      </c>
      <c r="J1990" s="26">
        <v>0.105</v>
      </c>
      <c r="K1990" s="63"/>
      <c r="L1990" s="28" t="s">
        <v>31</v>
      </c>
      <c r="M1990" s="53">
        <v>102041.59</v>
      </c>
      <c r="N1990" s="64" t="str">
        <f>+IF(Tabla1[[#This Row],[F PMPI]]="SÍ","No","Sí")</f>
        <v>No</v>
      </c>
      <c r="O1990" s="65">
        <f>+Tabla1[[#This Row],[PVL]]*1.055</f>
        <v>107653.87744999999</v>
      </c>
      <c r="P1990" s="65">
        <f>+Tabla1[[#This Row],[PVL]]*1.43</f>
        <v>145919.4737</v>
      </c>
      <c r="Q1990" s="66" t="str">
        <f>+HYPERLINK(Tabla1[[#This Row],[PAG]])</f>
        <v>https://todomusica.com.ar/pedales/6724-varimolo.html</v>
      </c>
      <c r="R1990" s="67"/>
      <c r="S1990" s="68"/>
      <c r="T1990" s="69"/>
      <c r="U1990" s="69"/>
      <c r="V1990" s="69"/>
      <c r="W1990" s="69"/>
      <c r="X1990" s="69"/>
      <c r="Y1990" s="35"/>
      <c r="Z1990" s="35" t="s">
        <v>25944</v>
      </c>
      <c r="AA1990" s="36">
        <v>1</v>
      </c>
      <c r="AB1990" s="35" t="s">
        <v>9849</v>
      </c>
      <c r="AC1990" s="35" t="str">
        <f>+IF(Tabla1[[#This Row],[STK]]="no","Sin STK", "STK disponible")</f>
        <v>STK disponible</v>
      </c>
      <c r="AD1990" s="35">
        <f>+I1990*J1990</f>
        <v>0</v>
      </c>
      <c r="AE1990" s="35">
        <f>+I1990*K1990</f>
        <v>0</v>
      </c>
      <c r="AF1990" s="36">
        <f>IF(Tabla1[[#This Row],[ref pack]]=1,Tabla1[[#This Row],[Pedido]],LCM(Tabla1[[#This Row],[MC VIEJO]],Tabla1[[#This Row],[Pedido]]))</f>
        <v>1</v>
      </c>
      <c r="AG1990" s="36">
        <f>+VLOOKUP(Tabla1[[#This Row],[Artículo]],'.'!$B$2:$D$11481,3,)</f>
        <v>1</v>
      </c>
      <c r="AH1990" s="37" t="str">
        <f>+IFERROR(SEARCH("pack",Tabla1[[#This Row],[PACK]]),"")</f>
        <v/>
      </c>
    </row>
    <row r="1991" spans="1:34" ht="24" customHeight="1" x14ac:dyDescent="0.2">
      <c r="A1991" s="50" t="s">
        <v>3524</v>
      </c>
      <c r="B1991" s="60" t="s">
        <v>3694</v>
      </c>
      <c r="C1991" s="61" t="s">
        <v>3695</v>
      </c>
      <c r="D1991" s="52" t="s">
        <v>9841</v>
      </c>
      <c r="E1991" s="53">
        <v>54967.89</v>
      </c>
      <c r="F1991" s="23" t="str">
        <f>+IFERROR(VLOOKUP(Tabla1[[#This Row],[Artículo]],'..'!$B$2:$D$569000,3,),"")</f>
        <v/>
      </c>
      <c r="G1991" s="24" t="str">
        <f>IF(H1991=AF1991,"", "Error MC")</f>
        <v>Error MC</v>
      </c>
      <c r="H1991" s="62"/>
      <c r="I1991" s="54">
        <f>+Tabla1[[#This Row],[MC]]*Tabla1[[#This Row],[Pedido]]*Tabla1[[#This Row],[PVC ]]</f>
        <v>0</v>
      </c>
      <c r="J1991" s="26">
        <v>0.105</v>
      </c>
      <c r="K1991" s="63"/>
      <c r="L1991" s="28" t="s">
        <v>31</v>
      </c>
      <c r="M1991" s="53">
        <v>85035.33</v>
      </c>
      <c r="N1991" s="64" t="str">
        <f>+IF(Tabla1[[#This Row],[F PMPI]]="SÍ","No","Sí")</f>
        <v>No</v>
      </c>
      <c r="O1991" s="65">
        <f>+Tabla1[[#This Row],[PVL]]*1.055</f>
        <v>89712.273149999994</v>
      </c>
      <c r="P1991" s="65">
        <f>+Tabla1[[#This Row],[PVL]]*1.43</f>
        <v>121600.52189999999</v>
      </c>
      <c r="Q1991" s="66" t="str">
        <f>+HYPERLINK(Tabla1[[#This Row],[PAG]])</f>
        <v>https://todomusica.com.ar/pedales/7435-digital-auto-wah-pedal.html</v>
      </c>
      <c r="R1991" s="67"/>
      <c r="S1991" s="68"/>
      <c r="T1991" s="69"/>
      <c r="U1991" s="69"/>
      <c r="V1991" s="69"/>
      <c r="W1991" s="69"/>
      <c r="X1991" s="69"/>
      <c r="Y1991" s="35"/>
      <c r="Z1991" s="35" t="s">
        <v>25945</v>
      </c>
      <c r="AA1991" s="36">
        <v>1</v>
      </c>
      <c r="AB1991" s="35" t="s">
        <v>9849</v>
      </c>
      <c r="AC1991" s="35" t="str">
        <f>+IF(Tabla1[[#This Row],[STK]]="no","Sin STK", "STK disponible")</f>
        <v>STK disponible</v>
      </c>
      <c r="AD1991" s="35">
        <f>+I1991*J1991</f>
        <v>0</v>
      </c>
      <c r="AE1991" s="35">
        <f>+I1991*K1991</f>
        <v>0</v>
      </c>
      <c r="AF1991" s="36">
        <f>IF(Tabla1[[#This Row],[ref pack]]=1,Tabla1[[#This Row],[Pedido]],LCM(Tabla1[[#This Row],[MC VIEJO]],Tabla1[[#This Row],[Pedido]]))</f>
        <v>1</v>
      </c>
      <c r="AG1991" s="36">
        <f>+VLOOKUP(Tabla1[[#This Row],[Artículo]],'.'!$B$2:$D$11481,3,)</f>
        <v>1</v>
      </c>
      <c r="AH1991" s="37" t="str">
        <f>+IFERROR(SEARCH("pack",Tabla1[[#This Row],[PACK]]),"")</f>
        <v/>
      </c>
    </row>
    <row r="1992" spans="1:34" ht="24" customHeight="1" x14ac:dyDescent="0.2">
      <c r="A1992" s="50" t="s">
        <v>3524</v>
      </c>
      <c r="B1992" s="60" t="s">
        <v>3696</v>
      </c>
      <c r="C1992" s="61" t="s">
        <v>3697</v>
      </c>
      <c r="D1992" s="52" t="s">
        <v>9841</v>
      </c>
      <c r="E1992" s="53">
        <v>65960.95</v>
      </c>
      <c r="F1992" s="23" t="str">
        <f>+IFERROR(VLOOKUP(Tabla1[[#This Row],[Artículo]],'..'!$B$2:$D$569000,3,),"")</f>
        <v/>
      </c>
      <c r="G1992" s="24" t="str">
        <f>IF(H1992=AF1992,"", "Error MC")</f>
        <v>Error MC</v>
      </c>
      <c r="H1992" s="62"/>
      <c r="I1992" s="54">
        <f>+Tabla1[[#This Row],[MC]]*Tabla1[[#This Row],[Pedido]]*Tabla1[[#This Row],[PVC ]]</f>
        <v>0</v>
      </c>
      <c r="J1992" s="26">
        <v>0.105</v>
      </c>
      <c r="K1992" s="63"/>
      <c r="L1992" s="28" t="s">
        <v>31</v>
      </c>
      <c r="M1992" s="53">
        <v>102041.59</v>
      </c>
      <c r="N1992" s="64" t="str">
        <f>+IF(Tabla1[[#This Row],[F PMPI]]="SÍ","No","Sí")</f>
        <v>No</v>
      </c>
      <c r="O1992" s="65">
        <f>+Tabla1[[#This Row],[PVL]]*1.055</f>
        <v>107653.87744999999</v>
      </c>
      <c r="P1992" s="65">
        <f>+Tabla1[[#This Row],[PVL]]*1.43</f>
        <v>145919.4737</v>
      </c>
      <c r="Q1992" s="66" t="str">
        <f>+HYPERLINK(Tabla1[[#This Row],[PAG]])</f>
        <v>https://todomusica.com.ar/pedales/6758-woodverb.html</v>
      </c>
      <c r="R1992" s="67"/>
      <c r="S1992" s="68"/>
      <c r="T1992" s="69"/>
      <c r="U1992" s="69"/>
      <c r="V1992" s="69"/>
      <c r="W1992" s="69"/>
      <c r="X1992" s="69"/>
      <c r="Y1992" s="35"/>
      <c r="Z1992" s="35" t="s">
        <v>25946</v>
      </c>
      <c r="AA1992" s="36">
        <v>1</v>
      </c>
      <c r="AB1992" s="35" t="s">
        <v>9849</v>
      </c>
      <c r="AC1992" s="35" t="str">
        <f>+IF(Tabla1[[#This Row],[STK]]="no","Sin STK", "STK disponible")</f>
        <v>STK disponible</v>
      </c>
      <c r="AD1992" s="35">
        <f>+I1992*J1992</f>
        <v>0</v>
      </c>
      <c r="AE1992" s="35">
        <f>+I1992*K1992</f>
        <v>0</v>
      </c>
      <c r="AF1992" s="36">
        <f>IF(Tabla1[[#This Row],[ref pack]]=1,Tabla1[[#This Row],[Pedido]],LCM(Tabla1[[#This Row],[MC VIEJO]],Tabla1[[#This Row],[Pedido]]))</f>
        <v>1</v>
      </c>
      <c r="AG1992" s="36">
        <f>+VLOOKUP(Tabla1[[#This Row],[Artículo]],'.'!$B$2:$D$11481,3,)</f>
        <v>1</v>
      </c>
      <c r="AH1992" s="37" t="str">
        <f>+IFERROR(SEARCH("pack",Tabla1[[#This Row],[PACK]]),"")</f>
        <v/>
      </c>
    </row>
    <row r="1993" spans="1:34" ht="24" customHeight="1" x14ac:dyDescent="0.2">
      <c r="A1993" s="50" t="s">
        <v>3698</v>
      </c>
      <c r="B1993" s="60" t="s">
        <v>3699</v>
      </c>
      <c r="C1993" s="61" t="s">
        <v>23968</v>
      </c>
      <c r="D1993" s="52" t="s">
        <v>9842</v>
      </c>
      <c r="E1993" s="53">
        <v>154691.01999999999</v>
      </c>
      <c r="F1993" s="23" t="str">
        <f>+IFERROR(VLOOKUP(Tabla1[[#This Row],[Artículo]],'..'!$B$2:$D$569000,3,),"")</f>
        <v>MCx2</v>
      </c>
      <c r="G1993" s="24" t="str">
        <f>IF(H1993=AF1993,"", "Error MC")</f>
        <v>Error MC</v>
      </c>
      <c r="H1993" s="62"/>
      <c r="I1993" s="54">
        <f>+Tabla1[[#This Row],[MC]]*Tabla1[[#This Row],[Pedido]]*Tabla1[[#This Row],[PVC ]]</f>
        <v>0</v>
      </c>
      <c r="J1993" s="26">
        <v>0.21</v>
      </c>
      <c r="K1993" s="63"/>
      <c r="L1993" s="28" t="s">
        <v>17</v>
      </c>
      <c r="M1993" s="53">
        <v>271405.39600000001</v>
      </c>
      <c r="N1993" s="64" t="str">
        <f>+IF(Tabla1[[#This Row],[F PMPI]]="SÍ","No","Sí")</f>
        <v>No</v>
      </c>
      <c r="O1993" s="65">
        <f>+Tabla1[[#This Row],[PVL]]*1.055</f>
        <v>286332.69277999998</v>
      </c>
      <c r="P1993" s="65">
        <f>+Tabla1[[#This Row],[PVL]]*1.43</f>
        <v>388109.71627999999</v>
      </c>
      <c r="Q1993" s="66" t="str">
        <f>+HYPERLINK(Tabla1[[#This Row],[PAG]])</f>
        <v>https://todomusica.com.ar/varios/9325-bumper-clon-corto-p-dva-t4-t12-y-k5-mc2.html</v>
      </c>
      <c r="R1993" s="67"/>
      <c r="S1993" s="68"/>
      <c r="T1993" s="69"/>
      <c r="U1993" s="69"/>
      <c r="V1993" s="69"/>
      <c r="W1993" s="69"/>
      <c r="X1993" s="69"/>
      <c r="Y1993" s="35"/>
      <c r="Z1993" s="35" t="s">
        <v>25947</v>
      </c>
      <c r="AA1993" s="36">
        <v>1</v>
      </c>
      <c r="AB1993" s="35" t="s">
        <v>9849</v>
      </c>
      <c r="AC1993" s="35" t="str">
        <f>+IF(Tabla1[[#This Row],[STK]]="no","Sin STK", "STK disponible")</f>
        <v>STK disponible</v>
      </c>
      <c r="AD1993" s="35">
        <f>+I1993*J1993</f>
        <v>0</v>
      </c>
      <c r="AE1993" s="35">
        <f>+I1993*K1993</f>
        <v>0</v>
      </c>
      <c r="AF1993" s="36">
        <f>IF(Tabla1[[#This Row],[ref pack]]=1,Tabla1[[#This Row],[Pedido]],LCM(Tabla1[[#This Row],[MC VIEJO]],Tabla1[[#This Row],[Pedido]]))</f>
        <v>2</v>
      </c>
      <c r="AG1993" s="36">
        <f>+VLOOKUP(Tabla1[[#This Row],[Artículo]],'.'!$B$2:$D$11481,3,)</f>
        <v>2</v>
      </c>
      <c r="AH1993" s="37" t="str">
        <f>+IFERROR(SEARCH("pack",Tabla1[[#This Row],[PACK]]),"")</f>
        <v/>
      </c>
    </row>
    <row r="1994" spans="1:34" ht="24" customHeight="1" x14ac:dyDescent="0.2">
      <c r="A1994" s="50" t="s">
        <v>3698</v>
      </c>
      <c r="B1994" s="60" t="s">
        <v>3701</v>
      </c>
      <c r="C1994" s="61" t="s">
        <v>3702</v>
      </c>
      <c r="D1994" s="52" t="s">
        <v>9842</v>
      </c>
      <c r="E1994" s="53">
        <v>212700.11</v>
      </c>
      <c r="F1994" s="23" t="str">
        <f>+IFERROR(VLOOKUP(Tabla1[[#This Row],[Artículo]],'..'!$B$2:$D$569000,3,),"")</f>
        <v>MCx2</v>
      </c>
      <c r="G1994" s="24" t="str">
        <f>IF(H1994=AF1994,"", "Error MC")</f>
        <v>Error MC</v>
      </c>
      <c r="H1994" s="62"/>
      <c r="I1994" s="54">
        <f>+Tabla1[[#This Row],[MC]]*Tabla1[[#This Row],[Pedido]]*Tabla1[[#This Row],[PVC ]]</f>
        <v>0</v>
      </c>
      <c r="J1994" s="26">
        <v>0.21</v>
      </c>
      <c r="K1994" s="63"/>
      <c r="L1994" s="28" t="s">
        <v>17</v>
      </c>
      <c r="M1994" s="53">
        <v>373182.34399999998</v>
      </c>
      <c r="N1994" s="64" t="str">
        <f>+IF(Tabla1[[#This Row],[F PMPI]]="SÍ","No","Sí")</f>
        <v>No</v>
      </c>
      <c r="O1994" s="65">
        <f>+Tabla1[[#This Row],[PVL]]*1.055</f>
        <v>393707.37291999994</v>
      </c>
      <c r="P1994" s="65">
        <f>+Tabla1[[#This Row],[PVL]]*1.43</f>
        <v>533650.75191999995</v>
      </c>
      <c r="Q1994" s="66" t="str">
        <f>+HYPERLINK(Tabla1[[#This Row],[PAG]])</f>
        <v>https://todomusica.com.ar/varios/9326-bumper-clon-largo-p-dva-t4-t12-k5-y-subs-mc2.html</v>
      </c>
      <c r="R1994" s="67"/>
      <c r="S1994" s="68"/>
      <c r="T1994" s="69"/>
      <c r="U1994" s="69"/>
      <c r="V1994" s="69"/>
      <c r="W1994" s="69"/>
      <c r="X1994" s="69"/>
      <c r="Y1994" s="35"/>
      <c r="Z1994" s="35" t="s">
        <v>25948</v>
      </c>
      <c r="AA1994" s="36">
        <v>1</v>
      </c>
      <c r="AB1994" s="35" t="s">
        <v>9849</v>
      </c>
      <c r="AC1994" s="35" t="str">
        <f>+IF(Tabla1[[#This Row],[STK]]="no","Sin STK", "STK disponible")</f>
        <v>STK disponible</v>
      </c>
      <c r="AD1994" s="35">
        <f>+I1994*J1994</f>
        <v>0</v>
      </c>
      <c r="AE1994" s="35">
        <f>+I1994*K1994</f>
        <v>0</v>
      </c>
      <c r="AF1994" s="36">
        <f>IF(Tabla1[[#This Row],[ref pack]]=1,Tabla1[[#This Row],[Pedido]],LCM(Tabla1[[#This Row],[MC VIEJO]],Tabla1[[#This Row],[Pedido]]))</f>
        <v>2</v>
      </c>
      <c r="AG1994" s="36">
        <f>+VLOOKUP(Tabla1[[#This Row],[Artículo]],'.'!$B$2:$D$11481,3,)</f>
        <v>2</v>
      </c>
      <c r="AH1994" s="37" t="str">
        <f>+IFERROR(SEARCH("pack",Tabla1[[#This Row],[PACK]]),"")</f>
        <v/>
      </c>
    </row>
    <row r="1995" spans="1:34" ht="24" customHeight="1" x14ac:dyDescent="0.2">
      <c r="A1995" s="50" t="s">
        <v>3698</v>
      </c>
      <c r="B1995" s="60" t="s">
        <v>3703</v>
      </c>
      <c r="C1995" s="61" t="s">
        <v>3704</v>
      </c>
      <c r="D1995" s="52" t="s">
        <v>27</v>
      </c>
      <c r="E1995" s="53">
        <v>1129.123</v>
      </c>
      <c r="F1995" s="23" t="str">
        <f>+IFERROR(VLOOKUP(Tabla1[[#This Row],[Artículo]],'..'!$B$2:$D$569000,3,),"")</f>
        <v/>
      </c>
      <c r="G1995" s="24" t="str">
        <f>IF(H1995=AF1995,"", "Error MC")</f>
        <v>Error MC</v>
      </c>
      <c r="H1995" s="62"/>
      <c r="I1995" s="54">
        <f>+Tabla1[[#This Row],[MC]]*Tabla1[[#This Row],[Pedido]]*Tabla1[[#This Row],[PVC ]]</f>
        <v>0</v>
      </c>
      <c r="J1995" s="26">
        <v>0.21</v>
      </c>
      <c r="K1995" s="63"/>
      <c r="L1995" s="28" t="s">
        <v>17</v>
      </c>
      <c r="M1995" s="53">
        <v>1981.046</v>
      </c>
      <c r="N1995" s="64" t="str">
        <f>+IF(Tabla1[[#This Row],[F PMPI]]="SÍ","No","Sí")</f>
        <v>No</v>
      </c>
      <c r="O1995" s="65">
        <f>+Tabla1[[#This Row],[PVL]]*1.055</f>
        <v>2090.00353</v>
      </c>
      <c r="P1995" s="65">
        <f>+Tabla1[[#This Row],[PVL]]*1.43</f>
        <v>2832.8957799999998</v>
      </c>
      <c r="Q1995" s="66" t="str">
        <f>+HYPERLINK(Tabla1[[#This Row],[PAG]])</f>
        <v>https://todomusica.com.ar/fundas/2599-dkm-b2000.html</v>
      </c>
      <c r="R1995" s="67"/>
      <c r="S1995" s="68"/>
      <c r="T1995" s="69"/>
      <c r="U1995" s="69"/>
      <c r="V1995" s="69"/>
      <c r="W1995" s="69"/>
      <c r="X1995" s="69"/>
      <c r="Y1995" s="35"/>
      <c r="Z1995" s="35" t="s">
        <v>25949</v>
      </c>
      <c r="AA1995" s="36">
        <v>6</v>
      </c>
      <c r="AB1995" s="35" t="s">
        <v>9849</v>
      </c>
      <c r="AC1995" s="35" t="str">
        <f>+IF(Tabla1[[#This Row],[STK]]="no","Sin STK", "STK disponible")</f>
        <v>Sin STK</v>
      </c>
      <c r="AD1995" s="35">
        <f>+I1995*J1995</f>
        <v>0</v>
      </c>
      <c r="AE1995" s="35">
        <f>+I1995*K1995</f>
        <v>0</v>
      </c>
      <c r="AF1995" s="36">
        <f>IF(Tabla1[[#This Row],[ref pack]]=1,Tabla1[[#This Row],[Pedido]],LCM(Tabla1[[#This Row],[MC VIEJO]],Tabla1[[#This Row],[Pedido]]))</f>
        <v>6</v>
      </c>
      <c r="AG1995" s="36">
        <f>+VLOOKUP(Tabla1[[#This Row],[Artículo]],'.'!$B$2:$D$11481,3,)</f>
        <v>6</v>
      </c>
      <c r="AH1995" s="37" t="str">
        <f>+IFERROR(SEARCH("pack",Tabla1[[#This Row],[PACK]]),"")</f>
        <v/>
      </c>
    </row>
    <row r="1996" spans="1:34" ht="24" customHeight="1" x14ac:dyDescent="0.2">
      <c r="A1996" s="50" t="s">
        <v>3698</v>
      </c>
      <c r="B1996" s="60" t="s">
        <v>23969</v>
      </c>
      <c r="C1996" s="61" t="s">
        <v>23970</v>
      </c>
      <c r="D1996" s="52" t="s">
        <v>27</v>
      </c>
      <c r="E1996" s="53">
        <v>1200.1099999999999</v>
      </c>
      <c r="F1996" s="23" t="str">
        <f>+IFERROR(VLOOKUP(Tabla1[[#This Row],[Artículo]],'..'!$B$2:$D$569000,3,),"")</f>
        <v/>
      </c>
      <c r="G1996" s="24" t="e">
        <f>IF(H1996=AF1996,"", "Error MC")</f>
        <v>#N/A</v>
      </c>
      <c r="H1996" s="62"/>
      <c r="I1996" s="54">
        <f>+Tabla1[[#This Row],[MC]]*Tabla1[[#This Row],[Pedido]]*Tabla1[[#This Row],[PVC ]]</f>
        <v>0</v>
      </c>
      <c r="J1996" s="26">
        <v>0.21</v>
      </c>
      <c r="K1996" s="63"/>
      <c r="L1996" s="28" t="s">
        <v>17</v>
      </c>
      <c r="M1996" s="53">
        <v>2105.5940000000001</v>
      </c>
      <c r="N1996" s="64" t="str">
        <f>+IF(Tabla1[[#This Row],[F PMPI]]="SÍ","No","Sí")</f>
        <v>Sí</v>
      </c>
      <c r="O1996" s="65">
        <f>+Tabla1[[#This Row],[PVL]]*1.055</f>
        <v>2221.4016699999997</v>
      </c>
      <c r="P1996" s="65">
        <f>+Tabla1[[#This Row],[PVL]]*1.43</f>
        <v>3010.9994200000001</v>
      </c>
      <c r="Q1996" s="66" t="str">
        <f>+HYPERLINK(Tabla1[[#This Row],[PAG]])</f>
        <v/>
      </c>
      <c r="R1996" s="67"/>
      <c r="S1996" s="68"/>
      <c r="T1996" s="69"/>
      <c r="U1996" s="69"/>
      <c r="V1996" s="69"/>
      <c r="W1996" s="69"/>
      <c r="X1996" s="69"/>
      <c r="Y1996" s="35"/>
      <c r="Z1996" s="35" t="s">
        <v>65</v>
      </c>
      <c r="AA1996" s="36">
        <v>6</v>
      </c>
      <c r="AB1996" s="35" t="s">
        <v>27</v>
      </c>
      <c r="AC1996" s="35" t="str">
        <f>+IF(Tabla1[[#This Row],[STK]]="no","Sin STK", "STK disponible")</f>
        <v>Sin STK</v>
      </c>
      <c r="AD1996" s="35">
        <f>+I1996*J1996</f>
        <v>0</v>
      </c>
      <c r="AE1996" s="35">
        <f>+I1996*K1996</f>
        <v>0</v>
      </c>
      <c r="AF1996" s="36" t="e">
        <f>IF(Tabla1[[#This Row],[ref pack]]=1,Tabla1[[#This Row],[Pedido]],LCM(Tabla1[[#This Row],[MC VIEJO]],Tabla1[[#This Row],[Pedido]]))</f>
        <v>#N/A</v>
      </c>
      <c r="AG1996" s="36" t="e">
        <f>+VLOOKUP(Tabla1[[#This Row],[Artículo]],'.'!$B$2:$D$11481,3,)</f>
        <v>#N/A</v>
      </c>
      <c r="AH1996" s="37" t="str">
        <f>+IFERROR(SEARCH("pack",Tabla1[[#This Row],[PACK]]),"")</f>
        <v/>
      </c>
    </row>
    <row r="1997" spans="1:34" ht="24" customHeight="1" x14ac:dyDescent="0.2">
      <c r="A1997" s="50" t="s">
        <v>3698</v>
      </c>
      <c r="B1997" s="60" t="s">
        <v>3705</v>
      </c>
      <c r="C1997" s="61" t="s">
        <v>3706</v>
      </c>
      <c r="D1997" s="52" t="s">
        <v>27</v>
      </c>
      <c r="E1997" s="53">
        <v>55991.19</v>
      </c>
      <c r="F1997" s="23" t="str">
        <f>+IFERROR(VLOOKUP(Tabla1[[#This Row],[Artículo]],'..'!$B$2:$D$569000,3,),"")</f>
        <v/>
      </c>
      <c r="G1997" s="24" t="str">
        <f>IF(H1997=AF1997,"", "Error MC")</f>
        <v>Error MC</v>
      </c>
      <c r="H1997" s="62"/>
      <c r="I1997" s="54">
        <f>+Tabla1[[#This Row],[MC]]*Tabla1[[#This Row],[Pedido]]*Tabla1[[#This Row],[PVC ]]</f>
        <v>0</v>
      </c>
      <c r="J1997" s="26">
        <v>0.21</v>
      </c>
      <c r="K1997" s="63"/>
      <c r="L1997" s="28" t="s">
        <v>31</v>
      </c>
      <c r="M1997" s="53">
        <v>94849.081000000006</v>
      </c>
      <c r="N1997" s="64" t="str">
        <f>+IF(Tabla1[[#This Row],[F PMPI]]="SÍ","No","Sí")</f>
        <v>Sí</v>
      </c>
      <c r="O1997" s="65">
        <f>+Tabla1[[#This Row],[PVL]]*1.055</f>
        <v>100065.780455</v>
      </c>
      <c r="P1997" s="65">
        <f>+Tabla1[[#This Row],[PVL]]*1.43</f>
        <v>135634.18583</v>
      </c>
      <c r="Q1997" s="66" t="str">
        <f>+HYPERLINK(Tabla1[[#This Row],[PAG]])</f>
        <v/>
      </c>
      <c r="R1997" s="67"/>
      <c r="S1997" s="68"/>
      <c r="T1997" s="69"/>
      <c r="U1997" s="69"/>
      <c r="V1997" s="69"/>
      <c r="W1997" s="69"/>
      <c r="X1997" s="69"/>
      <c r="Y1997" s="35"/>
      <c r="Z1997" s="35" t="s">
        <v>65</v>
      </c>
      <c r="AA1997" s="36">
        <v>1</v>
      </c>
      <c r="AB1997" s="35" t="s">
        <v>27</v>
      </c>
      <c r="AC1997" s="35" t="str">
        <f>+IF(Tabla1[[#This Row],[STK]]="no","Sin STK", "STK disponible")</f>
        <v>Sin STK</v>
      </c>
      <c r="AD1997" s="35">
        <f>+I1997*J1997</f>
        <v>0</v>
      </c>
      <c r="AE1997" s="35">
        <f>+I1997*K1997</f>
        <v>0</v>
      </c>
      <c r="AF1997" s="36">
        <f>IF(Tabla1[[#This Row],[ref pack]]=1,Tabla1[[#This Row],[Pedido]],LCM(Tabla1[[#This Row],[MC VIEJO]],Tabla1[[#This Row],[Pedido]]))</f>
        <v>1</v>
      </c>
      <c r="AG1997" s="36">
        <f>+VLOOKUP(Tabla1[[#This Row],[Artículo]],'.'!$B$2:$D$11481,3,)</f>
        <v>1</v>
      </c>
      <c r="AH1997" s="37" t="str">
        <f>+IFERROR(SEARCH("pack",Tabla1[[#This Row],[PACK]]),"")</f>
        <v/>
      </c>
    </row>
    <row r="1998" spans="1:34" ht="24" customHeight="1" x14ac:dyDescent="0.2">
      <c r="A1998" s="50" t="s">
        <v>3698</v>
      </c>
      <c r="B1998" s="60" t="s">
        <v>3707</v>
      </c>
      <c r="C1998" s="61" t="s">
        <v>3708</v>
      </c>
      <c r="D1998" s="52" t="s">
        <v>27</v>
      </c>
      <c r="E1998" s="53">
        <v>46620.34</v>
      </c>
      <c r="F1998" s="23" t="str">
        <f>+IFERROR(VLOOKUP(Tabla1[[#This Row],[Artículo]],'..'!$B$2:$D$569000,3,),"")</f>
        <v/>
      </c>
      <c r="G1998" s="24" t="str">
        <f>IF(H1998=AF1998,"", "Error MC")</f>
        <v>Error MC</v>
      </c>
      <c r="H1998" s="62"/>
      <c r="I1998" s="54">
        <f>+Tabla1[[#This Row],[MC]]*Tabla1[[#This Row],[Pedido]]*Tabla1[[#This Row],[PVC ]]</f>
        <v>0</v>
      </c>
      <c r="J1998" s="26">
        <v>0.21</v>
      </c>
      <c r="K1998" s="63"/>
      <c r="L1998" s="28" t="s">
        <v>31</v>
      </c>
      <c r="M1998" s="53">
        <v>78974.861000000004</v>
      </c>
      <c r="N1998" s="64" t="str">
        <f>+IF(Tabla1[[#This Row],[F PMPI]]="SÍ","No","Sí")</f>
        <v>Sí</v>
      </c>
      <c r="O1998" s="65">
        <f>+Tabla1[[#This Row],[PVL]]*1.055</f>
        <v>83318.478354999999</v>
      </c>
      <c r="P1998" s="65">
        <f>+Tabla1[[#This Row],[PVL]]*1.43</f>
        <v>112934.05123</v>
      </c>
      <c r="Q1998" s="66" t="str">
        <f>+HYPERLINK(Tabla1[[#This Row],[PAG]])</f>
        <v/>
      </c>
      <c r="R1998" s="67"/>
      <c r="S1998" s="68"/>
      <c r="T1998" s="69"/>
      <c r="U1998" s="69"/>
      <c r="V1998" s="69"/>
      <c r="W1998" s="69"/>
      <c r="X1998" s="69"/>
      <c r="Y1998" s="35"/>
      <c r="Z1998" s="35" t="s">
        <v>65</v>
      </c>
      <c r="AA1998" s="36">
        <v>1</v>
      </c>
      <c r="AB1998" s="35" t="s">
        <v>27</v>
      </c>
      <c r="AC1998" s="35" t="str">
        <f>+IF(Tabla1[[#This Row],[STK]]="no","Sin STK", "STK disponible")</f>
        <v>Sin STK</v>
      </c>
      <c r="AD1998" s="35">
        <f>+I1998*J1998</f>
        <v>0</v>
      </c>
      <c r="AE1998" s="35">
        <f>+I1998*K1998</f>
        <v>0</v>
      </c>
      <c r="AF1998" s="36">
        <f>IF(Tabla1[[#This Row],[ref pack]]=1,Tabla1[[#This Row],[Pedido]],LCM(Tabla1[[#This Row],[MC VIEJO]],Tabla1[[#This Row],[Pedido]]))</f>
        <v>1</v>
      </c>
      <c r="AG1998" s="36">
        <f>+VLOOKUP(Tabla1[[#This Row],[Artículo]],'.'!$B$2:$D$11481,3,)</f>
        <v>1</v>
      </c>
      <c r="AH1998" s="37" t="str">
        <f>+IFERROR(SEARCH("pack",Tabla1[[#This Row],[PACK]]),"")</f>
        <v/>
      </c>
    </row>
    <row r="1999" spans="1:34" ht="24" customHeight="1" x14ac:dyDescent="0.2">
      <c r="A1999" s="50" t="s">
        <v>3698</v>
      </c>
      <c r="B1999" s="60" t="s">
        <v>23971</v>
      </c>
      <c r="C1999" s="61" t="s">
        <v>23972</v>
      </c>
      <c r="D1999" s="52" t="s">
        <v>27</v>
      </c>
      <c r="E1999" s="53">
        <v>10614.11</v>
      </c>
      <c r="F1999" s="23" t="str">
        <f>+IFERROR(VLOOKUP(Tabla1[[#This Row],[Artículo]],'..'!$B$2:$D$569000,3,),"")</f>
        <v/>
      </c>
      <c r="G1999" s="24" t="e">
        <f>IF(H1999=AF1999,"", "Error MC")</f>
        <v>#N/A</v>
      </c>
      <c r="H1999" s="62"/>
      <c r="I1999" s="54">
        <f>+Tabla1[[#This Row],[MC]]*Tabla1[[#This Row],[Pedido]]*Tabla1[[#This Row],[PVC ]]</f>
        <v>0</v>
      </c>
      <c r="J1999" s="26">
        <v>0.21</v>
      </c>
      <c r="K1999" s="63"/>
      <c r="L1999" s="28" t="s">
        <v>17</v>
      </c>
      <c r="M1999" s="53">
        <v>18622.456999999999</v>
      </c>
      <c r="N1999" s="64" t="str">
        <f>+IF(Tabla1[[#This Row],[F PMPI]]="SÍ","No","Sí")</f>
        <v>Sí</v>
      </c>
      <c r="O1999" s="65">
        <f>+Tabla1[[#This Row],[PVL]]*1.055</f>
        <v>19646.692134999998</v>
      </c>
      <c r="P1999" s="65">
        <f>+Tabla1[[#This Row],[PVL]]*1.43</f>
        <v>26630.113509999996</v>
      </c>
      <c r="Q1999" s="66" t="str">
        <f>+HYPERLINK(Tabla1[[#This Row],[PAG]])</f>
        <v/>
      </c>
      <c r="R1999" s="67"/>
      <c r="S1999" s="68"/>
      <c r="T1999" s="69"/>
      <c r="U1999" s="69"/>
      <c r="V1999" s="69"/>
      <c r="W1999" s="69"/>
      <c r="X1999" s="69"/>
      <c r="Y1999" s="35"/>
      <c r="Z1999" s="35" t="s">
        <v>65</v>
      </c>
      <c r="AA1999" s="36">
        <v>1</v>
      </c>
      <c r="AB1999" s="35" t="s">
        <v>27</v>
      </c>
      <c r="AC1999" s="35" t="str">
        <f>+IF(Tabla1[[#This Row],[STK]]="no","Sin STK", "STK disponible")</f>
        <v>Sin STK</v>
      </c>
      <c r="AD1999" s="35">
        <f>+I1999*J1999</f>
        <v>0</v>
      </c>
      <c r="AE1999" s="35">
        <f>+I1999*K1999</f>
        <v>0</v>
      </c>
      <c r="AF1999" s="36" t="e">
        <f>IF(Tabla1[[#This Row],[ref pack]]=1,Tabla1[[#This Row],[Pedido]],LCM(Tabla1[[#This Row],[MC VIEJO]],Tabla1[[#This Row],[Pedido]]))</f>
        <v>#N/A</v>
      </c>
      <c r="AG1999" s="36" t="e">
        <f>+VLOOKUP(Tabla1[[#This Row],[Artículo]],'.'!$B$2:$D$11481,3,)</f>
        <v>#N/A</v>
      </c>
      <c r="AH1999" s="37" t="str">
        <f>+IFERROR(SEARCH("pack",Tabla1[[#This Row],[PACK]]),"")</f>
        <v/>
      </c>
    </row>
    <row r="2000" spans="1:34" ht="24" customHeight="1" x14ac:dyDescent="0.2">
      <c r="A2000" s="50" t="s">
        <v>3698</v>
      </c>
      <c r="B2000" s="60" t="s">
        <v>18537</v>
      </c>
      <c r="C2000" s="61" t="s">
        <v>18538</v>
      </c>
      <c r="D2000" s="52" t="s">
        <v>9842</v>
      </c>
      <c r="E2000" s="53">
        <v>1362.46</v>
      </c>
      <c r="F2000" s="23" t="str">
        <f>+IFERROR(VLOOKUP(Tabla1[[#This Row],[Artículo]],'..'!$B$2:$D$569000,3,),"")</f>
        <v/>
      </c>
      <c r="G2000" s="24" t="str">
        <f>IF(H2000=AF2000,"", "Error MC")</f>
        <v>Error MC</v>
      </c>
      <c r="H2000" s="62"/>
      <c r="I2000" s="54">
        <f>+Tabla1[[#This Row],[MC]]*Tabla1[[#This Row],[Pedido]]*Tabla1[[#This Row],[PVC ]]</f>
        <v>0</v>
      </c>
      <c r="J2000" s="26">
        <v>0.21</v>
      </c>
      <c r="K2000" s="63"/>
      <c r="L2000" s="28" t="s">
        <v>17</v>
      </c>
      <c r="M2000" s="53">
        <v>2390.44</v>
      </c>
      <c r="N2000" s="64" t="str">
        <f>+IF(Tabla1[[#This Row],[F PMPI]]="SÍ","No","Sí")</f>
        <v>Sí</v>
      </c>
      <c r="O2000" s="65">
        <f>+Tabla1[[#This Row],[PVL]]*1.055</f>
        <v>2521.9141999999997</v>
      </c>
      <c r="P2000" s="65">
        <f>+Tabla1[[#This Row],[PVL]]*1.43</f>
        <v>3418.3292000000001</v>
      </c>
      <c r="Q2000" s="66" t="str">
        <f>+HYPERLINK(Tabla1[[#This Row],[PAG]])</f>
        <v>http://www.todomusica.com.ar/cuerdas-y-encordados/4234-2710150.html</v>
      </c>
      <c r="R2000" s="67"/>
      <c r="S2000" s="68"/>
      <c r="T2000" s="69"/>
      <c r="U2000" s="69"/>
      <c r="V2000" s="69"/>
      <c r="W2000" s="69"/>
      <c r="X2000" s="69"/>
      <c r="Y2000" s="35"/>
      <c r="Z2000" s="35" t="s">
        <v>25950</v>
      </c>
      <c r="AA2000" s="36">
        <v>1</v>
      </c>
      <c r="AB2000" s="35" t="s">
        <v>27</v>
      </c>
      <c r="AC2000" s="35" t="str">
        <f>+IF(Tabla1[[#This Row],[STK]]="no","Sin STK", "STK disponible")</f>
        <v>STK disponible</v>
      </c>
      <c r="AD2000" s="35">
        <f>+I2000*J2000</f>
        <v>0</v>
      </c>
      <c r="AE2000" s="35">
        <f>+I2000*K2000</f>
        <v>0</v>
      </c>
      <c r="AF2000" s="36">
        <f>IF(Tabla1[[#This Row],[ref pack]]=1,Tabla1[[#This Row],[Pedido]],LCM(Tabla1[[#This Row],[MC VIEJO]],Tabla1[[#This Row],[Pedido]]))</f>
        <v>1</v>
      </c>
      <c r="AG2000" s="36">
        <f>+VLOOKUP(Tabla1[[#This Row],[Artículo]],'.'!$B$2:$D$11481,3,)</f>
        <v>1</v>
      </c>
      <c r="AH2000" s="37" t="str">
        <f>+IFERROR(SEARCH("pack",Tabla1[[#This Row],[PACK]]),"")</f>
        <v/>
      </c>
    </row>
    <row r="2001" spans="1:34" ht="24" customHeight="1" x14ac:dyDescent="0.2">
      <c r="A2001" s="50" t="s">
        <v>3698</v>
      </c>
      <c r="B2001" s="60" t="s">
        <v>3709</v>
      </c>
      <c r="C2001" s="61" t="s">
        <v>3710</v>
      </c>
      <c r="D2001" s="52" t="s">
        <v>9841</v>
      </c>
      <c r="E2001" s="53">
        <v>27722.71</v>
      </c>
      <c r="F2001" s="23" t="str">
        <f>+IFERROR(VLOOKUP(Tabla1[[#This Row],[Artículo]],'..'!$B$2:$D$569000,3,),"")</f>
        <v/>
      </c>
      <c r="G2001" s="24" t="str">
        <f>IF(H2001=AF2001,"", "Error MC")</f>
        <v>Error MC</v>
      </c>
      <c r="H2001" s="62"/>
      <c r="I2001" s="54">
        <f>+Tabla1[[#This Row],[MC]]*Tabla1[[#This Row],[Pedido]]*Tabla1[[#This Row],[PVC ]]</f>
        <v>0</v>
      </c>
      <c r="J2001" s="26">
        <v>0.21</v>
      </c>
      <c r="K2001" s="63"/>
      <c r="L2001" s="28" t="s">
        <v>17</v>
      </c>
      <c r="M2001" s="53">
        <v>48639.495000000003</v>
      </c>
      <c r="N2001" s="64" t="str">
        <f>+IF(Tabla1[[#This Row],[F PMPI]]="SÍ","No","Sí")</f>
        <v>No</v>
      </c>
      <c r="O2001" s="65">
        <f>+Tabla1[[#This Row],[PVL]]*1.055</f>
        <v>51314.667224999997</v>
      </c>
      <c r="P2001" s="65">
        <f>+Tabla1[[#This Row],[PVL]]*1.43</f>
        <v>69554.477849999996</v>
      </c>
      <c r="Q2001" s="66" t="str">
        <f>+HYPERLINK(Tabla1[[#This Row],[PAG]])</f>
        <v>https://todomusica.com.ar/soporte-de-microfonos/4104-404.html</v>
      </c>
      <c r="R2001" s="67"/>
      <c r="S2001" s="68"/>
      <c r="T2001" s="69"/>
      <c r="U2001" s="69"/>
      <c r="V2001" s="69"/>
      <c r="W2001" s="69"/>
      <c r="X2001" s="69"/>
      <c r="Y2001" s="35"/>
      <c r="Z2001" s="35" t="s">
        <v>25951</v>
      </c>
      <c r="AA2001" s="36">
        <v>1</v>
      </c>
      <c r="AB2001" s="35" t="s">
        <v>9849</v>
      </c>
      <c r="AC2001" s="35" t="str">
        <f>+IF(Tabla1[[#This Row],[STK]]="no","Sin STK", "STK disponible")</f>
        <v>STK disponible</v>
      </c>
      <c r="AD2001" s="35">
        <f>+I2001*J2001</f>
        <v>0</v>
      </c>
      <c r="AE2001" s="35">
        <f>+I2001*K2001</f>
        <v>0</v>
      </c>
      <c r="AF2001" s="36">
        <f>IF(Tabla1[[#This Row],[ref pack]]=1,Tabla1[[#This Row],[Pedido]],LCM(Tabla1[[#This Row],[MC VIEJO]],Tabla1[[#This Row],[Pedido]]))</f>
        <v>1</v>
      </c>
      <c r="AG2001" s="36">
        <f>+VLOOKUP(Tabla1[[#This Row],[Artículo]],'.'!$B$2:$D$11481,3,)</f>
        <v>1</v>
      </c>
      <c r="AH2001" s="37" t="str">
        <f>+IFERROR(SEARCH("pack",Tabla1[[#This Row],[PACK]]),"")</f>
        <v/>
      </c>
    </row>
    <row r="2002" spans="1:34" ht="24" customHeight="1" x14ac:dyDescent="0.2">
      <c r="A2002" s="50" t="s">
        <v>3698</v>
      </c>
      <c r="B2002" s="60" t="s">
        <v>3711</v>
      </c>
      <c r="C2002" s="61" t="s">
        <v>3712</v>
      </c>
      <c r="D2002" s="52" t="s">
        <v>9842</v>
      </c>
      <c r="E2002" s="53">
        <v>435972.8</v>
      </c>
      <c r="F2002" s="23" t="str">
        <f>+IFERROR(VLOOKUP(Tabla1[[#This Row],[Artículo]],'..'!$B$2:$D$569000,3,),"")</f>
        <v/>
      </c>
      <c r="G2002" s="24" t="str">
        <f>IF(H2002=AF2002,"", "Error MC")</f>
        <v>Error MC</v>
      </c>
      <c r="H2002" s="62"/>
      <c r="I2002" s="54">
        <f>+Tabla1[[#This Row],[MC]]*Tabla1[[#This Row],[Pedido]]*Tabla1[[#This Row],[PVC ]]</f>
        <v>0</v>
      </c>
      <c r="J2002" s="26">
        <v>0.21</v>
      </c>
      <c r="K2002" s="63"/>
      <c r="L2002" s="28" t="s">
        <v>17</v>
      </c>
      <c r="M2002" s="53">
        <v>764914.27800000005</v>
      </c>
      <c r="N2002" s="64" t="str">
        <f>+IF(Tabla1[[#This Row],[F PMPI]]="SÍ","No","Sí")</f>
        <v>No</v>
      </c>
      <c r="O2002" s="65">
        <f>+Tabla1[[#This Row],[PVL]]*1.055</f>
        <v>806984.56328999996</v>
      </c>
      <c r="P2002" s="65">
        <f>+Tabla1[[#This Row],[PVL]]*1.43</f>
        <v>1093827.4175400001</v>
      </c>
      <c r="Q2002" s="66" t="str">
        <f>+HYPERLINK(Tabla1[[#This Row],[PAG]])</f>
        <v>https://todomusica.com.ar/varios/1077-2937510.html</v>
      </c>
      <c r="R2002" s="67"/>
      <c r="S2002" s="68"/>
      <c r="T2002" s="69"/>
      <c r="U2002" s="69"/>
      <c r="V2002" s="69"/>
      <c r="W2002" s="69"/>
      <c r="X2002" s="69"/>
      <c r="Y2002" s="35"/>
      <c r="Z2002" s="35" t="s">
        <v>25952</v>
      </c>
      <c r="AA2002" s="36">
        <v>1</v>
      </c>
      <c r="AB2002" s="35" t="s">
        <v>9849</v>
      </c>
      <c r="AC2002" s="35" t="str">
        <f>+IF(Tabla1[[#This Row],[STK]]="no","Sin STK", "STK disponible")</f>
        <v>STK disponible</v>
      </c>
      <c r="AD2002" s="35">
        <f>+I2002*J2002</f>
        <v>0</v>
      </c>
      <c r="AE2002" s="35">
        <f>+I2002*K2002</f>
        <v>0</v>
      </c>
      <c r="AF2002" s="36">
        <f>IF(Tabla1[[#This Row],[ref pack]]=1,Tabla1[[#This Row],[Pedido]],LCM(Tabla1[[#This Row],[MC VIEJO]],Tabla1[[#This Row],[Pedido]]))</f>
        <v>1</v>
      </c>
      <c r="AG2002" s="36">
        <f>+VLOOKUP(Tabla1[[#This Row],[Artículo]],'.'!$B$2:$D$11481,3,)</f>
        <v>1</v>
      </c>
      <c r="AH2002" s="37" t="str">
        <f>+IFERROR(SEARCH("pack",Tabla1[[#This Row],[PACK]]),"")</f>
        <v/>
      </c>
    </row>
    <row r="2003" spans="1:34" ht="24" customHeight="1" x14ac:dyDescent="0.2">
      <c r="A2003" s="50" t="s">
        <v>3698</v>
      </c>
      <c r="B2003" s="60" t="s">
        <v>3713</v>
      </c>
      <c r="C2003" s="61" t="s">
        <v>3714</v>
      </c>
      <c r="D2003" s="52" t="s">
        <v>9841</v>
      </c>
      <c r="E2003" s="53">
        <v>5096.0600000000004</v>
      </c>
      <c r="F2003" s="23" t="str">
        <f>+IFERROR(VLOOKUP(Tabla1[[#This Row],[Artículo]],'..'!$B$2:$D$569000,3,),"")</f>
        <v/>
      </c>
      <c r="G2003" s="24" t="str">
        <f>IF(H2003=AF2003,"", "Error MC")</f>
        <v>Error MC</v>
      </c>
      <c r="H2003" s="62"/>
      <c r="I2003" s="54">
        <f>+Tabla1[[#This Row],[MC]]*Tabla1[[#This Row],[Pedido]]*Tabla1[[#This Row],[PVC ]]</f>
        <v>0</v>
      </c>
      <c r="J2003" s="26">
        <v>0.21</v>
      </c>
      <c r="K2003" s="63"/>
      <c r="L2003" s="28" t="s">
        <v>17</v>
      </c>
      <c r="M2003" s="53">
        <v>8941.0409999999993</v>
      </c>
      <c r="N2003" s="64" t="str">
        <f>+IF(Tabla1[[#This Row],[F PMPI]]="SÍ","No","Sí")</f>
        <v>No</v>
      </c>
      <c r="O2003" s="65">
        <f>+Tabla1[[#This Row],[PVL]]*1.055</f>
        <v>9432.7982549999979</v>
      </c>
      <c r="P2003" s="65">
        <f>+Tabla1[[#This Row],[PVL]]*1.43</f>
        <v>12785.688629999999</v>
      </c>
      <c r="Q2003" s="66" t="str">
        <f>+HYPERLINK(Tabla1[[#This Row],[PAG]])</f>
        <v>https://todomusica.com.ar/fuentes/6489-40050601c.html</v>
      </c>
      <c r="R2003" s="67"/>
      <c r="S2003" s="68"/>
      <c r="T2003" s="69"/>
      <c r="U2003" s="69"/>
      <c r="V2003" s="69"/>
      <c r="W2003" s="69"/>
      <c r="X2003" s="69"/>
      <c r="Y2003" s="35"/>
      <c r="Z2003" s="35" t="s">
        <v>25953</v>
      </c>
      <c r="AA2003" s="36">
        <v>1</v>
      </c>
      <c r="AB2003" s="35" t="s">
        <v>9849</v>
      </c>
      <c r="AC2003" s="35" t="str">
        <f>+IF(Tabla1[[#This Row],[STK]]="no","Sin STK", "STK disponible")</f>
        <v>STK disponible</v>
      </c>
      <c r="AD2003" s="35">
        <f>+I2003*J2003</f>
        <v>0</v>
      </c>
      <c r="AE2003" s="35">
        <f>+I2003*K2003</f>
        <v>0</v>
      </c>
      <c r="AF2003" s="36">
        <f>IF(Tabla1[[#This Row],[ref pack]]=1,Tabla1[[#This Row],[Pedido]],LCM(Tabla1[[#This Row],[MC VIEJO]],Tabla1[[#This Row],[Pedido]]))</f>
        <v>1</v>
      </c>
      <c r="AG2003" s="36">
        <f>+VLOOKUP(Tabla1[[#This Row],[Artículo]],'.'!$B$2:$D$11481,3,)</f>
        <v>1</v>
      </c>
      <c r="AH2003" s="37" t="str">
        <f>+IFERROR(SEARCH("pack",Tabla1[[#This Row],[PACK]]),"")</f>
        <v/>
      </c>
    </row>
    <row r="2004" spans="1:34" ht="24" customHeight="1" x14ac:dyDescent="0.2">
      <c r="A2004" s="50" t="s">
        <v>3698</v>
      </c>
      <c r="B2004" s="60" t="s">
        <v>3715</v>
      </c>
      <c r="C2004" s="61" t="s">
        <v>23973</v>
      </c>
      <c r="D2004" s="52" t="s">
        <v>9841</v>
      </c>
      <c r="E2004" s="53">
        <v>11980.21</v>
      </c>
      <c r="F2004" s="23" t="str">
        <f>+IFERROR(VLOOKUP(Tabla1[[#This Row],[Artículo]],'..'!$B$2:$D$569000,3,),"")</f>
        <v/>
      </c>
      <c r="G2004" s="24" t="str">
        <f>IF(H2004=AF2004,"", "Error MC")</f>
        <v>Error MC</v>
      </c>
      <c r="H2004" s="62"/>
      <c r="I2004" s="54">
        <f>+Tabla1[[#This Row],[MC]]*Tabla1[[#This Row],[Pedido]]*Tabla1[[#This Row],[PVC ]]</f>
        <v>0</v>
      </c>
      <c r="J2004" s="26">
        <v>0.21</v>
      </c>
      <c r="K2004" s="63"/>
      <c r="L2004" s="28" t="s">
        <v>17</v>
      </c>
      <c r="M2004" s="53">
        <v>21019.273000000001</v>
      </c>
      <c r="N2004" s="64" t="str">
        <f>+IF(Tabla1[[#This Row],[F PMPI]]="SÍ","No","Sí")</f>
        <v>No</v>
      </c>
      <c r="O2004" s="65">
        <f>+Tabla1[[#This Row],[PVL]]*1.055</f>
        <v>22175.333015</v>
      </c>
      <c r="P2004" s="65">
        <f>+Tabla1[[#This Row],[PVL]]*1.43</f>
        <v>30057.560389999999</v>
      </c>
      <c r="Q2004" s="66" t="str">
        <f>+HYPERLINK(Tabla1[[#This Row],[PAG]])</f>
        <v>https://todomusica.com.ar/fuentes/1171-4005100n.html</v>
      </c>
      <c r="R2004" s="67"/>
      <c r="S2004" s="68"/>
      <c r="T2004" s="69"/>
      <c r="U2004" s="69"/>
      <c r="V2004" s="69"/>
      <c r="W2004" s="69"/>
      <c r="X2004" s="69"/>
      <c r="Y2004" s="35"/>
      <c r="Z2004" s="35" t="s">
        <v>25954</v>
      </c>
      <c r="AA2004" s="36">
        <v>1</v>
      </c>
      <c r="AB2004" s="35" t="s">
        <v>9849</v>
      </c>
      <c r="AC2004" s="35" t="str">
        <f>+IF(Tabla1[[#This Row],[STK]]="no","Sin STK", "STK disponible")</f>
        <v>STK disponible</v>
      </c>
      <c r="AD2004" s="35">
        <f>+I2004*J2004</f>
        <v>0</v>
      </c>
      <c r="AE2004" s="35">
        <f>+I2004*K2004</f>
        <v>0</v>
      </c>
      <c r="AF2004" s="36">
        <f>IF(Tabla1[[#This Row],[ref pack]]=1,Tabla1[[#This Row],[Pedido]],LCM(Tabla1[[#This Row],[MC VIEJO]],Tabla1[[#This Row],[Pedido]]))</f>
        <v>1</v>
      </c>
      <c r="AG2004" s="36">
        <f>+VLOOKUP(Tabla1[[#This Row],[Artículo]],'.'!$B$2:$D$11481,3,)</f>
        <v>1</v>
      </c>
      <c r="AH2004" s="37" t="str">
        <f>+IFERROR(SEARCH("pack",Tabla1[[#This Row],[PACK]]),"")</f>
        <v/>
      </c>
    </row>
    <row r="2005" spans="1:34" ht="24" customHeight="1" x14ac:dyDescent="0.2">
      <c r="A2005" s="50" t="s">
        <v>3698</v>
      </c>
      <c r="B2005" s="60" t="s">
        <v>3717</v>
      </c>
      <c r="C2005" s="61" t="s">
        <v>3718</v>
      </c>
      <c r="D2005" s="52" t="s">
        <v>9841</v>
      </c>
      <c r="E2005" s="53">
        <v>8771.9500000000007</v>
      </c>
      <c r="F2005" s="23" t="str">
        <f>+IFERROR(VLOOKUP(Tabla1[[#This Row],[Artículo]],'..'!$B$2:$D$569000,3,),"")</f>
        <v/>
      </c>
      <c r="G2005" s="24" t="str">
        <f>IF(H2005=AF2005,"", "Error MC")</f>
        <v>Error MC</v>
      </c>
      <c r="H2005" s="62"/>
      <c r="I2005" s="54">
        <f>+Tabla1[[#This Row],[MC]]*Tabla1[[#This Row],[Pedido]]*Tabla1[[#This Row],[PVC ]]</f>
        <v>0</v>
      </c>
      <c r="J2005" s="26">
        <v>0.21</v>
      </c>
      <c r="K2005" s="63"/>
      <c r="L2005" s="28" t="s">
        <v>17</v>
      </c>
      <c r="M2005" s="53">
        <v>15390.388999999999</v>
      </c>
      <c r="N2005" s="64" t="str">
        <f>+IF(Tabla1[[#This Row],[F PMPI]]="SÍ","No","Sí")</f>
        <v>No</v>
      </c>
      <c r="O2005" s="65">
        <f>+Tabla1[[#This Row],[PVL]]*1.055</f>
        <v>16236.860394999998</v>
      </c>
      <c r="P2005" s="65">
        <f>+Tabla1[[#This Row],[PVL]]*1.43</f>
        <v>22008.256269999998</v>
      </c>
      <c r="Q2005" s="66" t="str">
        <f>+HYPERLINK(Tabla1[[#This Row],[PAG]])</f>
        <v>https://todomusica.com.ar/fuentes/3253-4005101n.html</v>
      </c>
      <c r="R2005" s="67"/>
      <c r="S2005" s="68"/>
      <c r="T2005" s="69"/>
      <c r="U2005" s="69"/>
      <c r="V2005" s="69"/>
      <c r="W2005" s="69"/>
      <c r="X2005" s="69"/>
      <c r="Y2005" s="35"/>
      <c r="Z2005" s="35" t="s">
        <v>25955</v>
      </c>
      <c r="AA2005" s="36">
        <v>1</v>
      </c>
      <c r="AB2005" s="35" t="s">
        <v>9849</v>
      </c>
      <c r="AC2005" s="35" t="str">
        <f>+IF(Tabla1[[#This Row],[STK]]="no","Sin STK", "STK disponible")</f>
        <v>STK disponible</v>
      </c>
      <c r="AD2005" s="35">
        <f>+I2005*J2005</f>
        <v>0</v>
      </c>
      <c r="AE2005" s="35">
        <f>+I2005*K2005</f>
        <v>0</v>
      </c>
      <c r="AF2005" s="36">
        <f>IF(Tabla1[[#This Row],[ref pack]]=1,Tabla1[[#This Row],[Pedido]],LCM(Tabla1[[#This Row],[MC VIEJO]],Tabla1[[#This Row],[Pedido]]))</f>
        <v>1</v>
      </c>
      <c r="AG2005" s="36">
        <f>+VLOOKUP(Tabla1[[#This Row],[Artículo]],'.'!$B$2:$D$11481,3,)</f>
        <v>1</v>
      </c>
      <c r="AH2005" s="37" t="str">
        <f>+IFERROR(SEARCH("pack",Tabla1[[#This Row],[PACK]]),"")</f>
        <v/>
      </c>
    </row>
    <row r="2006" spans="1:34" ht="24" customHeight="1" x14ac:dyDescent="0.2">
      <c r="A2006" s="50" t="s">
        <v>3698</v>
      </c>
      <c r="B2006" s="60" t="s">
        <v>23974</v>
      </c>
      <c r="C2006" s="61" t="s">
        <v>23975</v>
      </c>
      <c r="D2006" s="52" t="s">
        <v>9841</v>
      </c>
      <c r="E2006" s="53">
        <v>11980.21</v>
      </c>
      <c r="F2006" s="23" t="str">
        <f>+IFERROR(VLOOKUP(Tabla1[[#This Row],[Artículo]],'..'!$B$2:$D$569000,3,),"")</f>
        <v/>
      </c>
      <c r="G2006" s="24" t="e">
        <f>IF(H2006=AF2006,"", "Error MC")</f>
        <v>#N/A</v>
      </c>
      <c r="H2006" s="62"/>
      <c r="I2006" s="54">
        <f>+Tabla1[[#This Row],[MC]]*Tabla1[[#This Row],[Pedido]]*Tabla1[[#This Row],[PVC ]]</f>
        <v>0</v>
      </c>
      <c r="J2006" s="26">
        <v>0.21</v>
      </c>
      <c r="K2006" s="63"/>
      <c r="L2006" s="28" t="s">
        <v>17</v>
      </c>
      <c r="M2006" s="53">
        <v>21019.273000000001</v>
      </c>
      <c r="N2006" s="64" t="str">
        <f>+IF(Tabla1[[#This Row],[F PMPI]]="SÍ","No","Sí")</f>
        <v>No</v>
      </c>
      <c r="O2006" s="65">
        <f>+Tabla1[[#This Row],[PVL]]*1.055</f>
        <v>22175.333015</v>
      </c>
      <c r="P2006" s="65">
        <f>+Tabla1[[#This Row],[PVL]]*1.43</f>
        <v>30057.560389999999</v>
      </c>
      <c r="Q2006" s="66" t="str">
        <f>+HYPERLINK(Tabla1[[#This Row],[PAG]])</f>
        <v>https://todomusica.com.ar/fuentes/3253-4005101n.html</v>
      </c>
      <c r="R2006" s="67"/>
      <c r="S2006" s="68"/>
      <c r="T2006" s="69"/>
      <c r="U2006" s="69"/>
      <c r="V2006" s="69"/>
      <c r="W2006" s="69"/>
      <c r="X2006" s="69"/>
      <c r="Y2006" s="35"/>
      <c r="Z2006" s="35" t="s">
        <v>25955</v>
      </c>
      <c r="AA2006" s="36">
        <v>1</v>
      </c>
      <c r="AB2006" s="35" t="s">
        <v>9849</v>
      </c>
      <c r="AC2006" s="35" t="str">
        <f>+IF(Tabla1[[#This Row],[STK]]="no","Sin STK", "STK disponible")</f>
        <v>STK disponible</v>
      </c>
      <c r="AD2006" s="35">
        <f>+I2006*J2006</f>
        <v>0</v>
      </c>
      <c r="AE2006" s="35">
        <f>+I2006*K2006</f>
        <v>0</v>
      </c>
      <c r="AF2006" s="36" t="e">
        <f>IF(Tabla1[[#This Row],[ref pack]]=1,Tabla1[[#This Row],[Pedido]],LCM(Tabla1[[#This Row],[MC VIEJO]],Tabla1[[#This Row],[Pedido]]))</f>
        <v>#N/A</v>
      </c>
      <c r="AG2006" s="36" t="e">
        <f>+VLOOKUP(Tabla1[[#This Row],[Artículo]],'.'!$B$2:$D$11481,3,)</f>
        <v>#N/A</v>
      </c>
      <c r="AH2006" s="37" t="str">
        <f>+IFERROR(SEARCH("pack",Tabla1[[#This Row],[PACK]]),"")</f>
        <v/>
      </c>
    </row>
    <row r="2007" spans="1:34" ht="24" customHeight="1" x14ac:dyDescent="0.2">
      <c r="A2007" s="50" t="s">
        <v>3698</v>
      </c>
      <c r="B2007" s="60" t="s">
        <v>3719</v>
      </c>
      <c r="C2007" s="61" t="s">
        <v>23976</v>
      </c>
      <c r="D2007" s="52" t="s">
        <v>9841</v>
      </c>
      <c r="E2007" s="53">
        <v>5409.32</v>
      </c>
      <c r="F2007" s="23" t="str">
        <f>+IFERROR(VLOOKUP(Tabla1[[#This Row],[Artículo]],'..'!$B$2:$D$569000,3,),"")</f>
        <v/>
      </c>
      <c r="G2007" s="24" t="str">
        <f>IF(H2007=AF2007,"", "Error MC")</f>
        <v>Error MC</v>
      </c>
      <c r="H2007" s="62"/>
      <c r="I2007" s="54">
        <f>+Tabla1[[#This Row],[MC]]*Tabla1[[#This Row],[Pedido]]*Tabla1[[#This Row],[PVC ]]</f>
        <v>0</v>
      </c>
      <c r="J2007" s="26">
        <v>0.21</v>
      </c>
      <c r="K2007" s="63"/>
      <c r="L2007" s="28" t="s">
        <v>17</v>
      </c>
      <c r="M2007" s="53">
        <v>9490.6470000000008</v>
      </c>
      <c r="N2007" s="64" t="str">
        <f>+IF(Tabla1[[#This Row],[F PMPI]]="SÍ","No","Sí")</f>
        <v>No</v>
      </c>
      <c r="O2007" s="65">
        <f>+Tabla1[[#This Row],[PVL]]*1.055</f>
        <v>10012.632585000001</v>
      </c>
      <c r="P2007" s="65">
        <f>+Tabla1[[#This Row],[PVL]]*1.43</f>
        <v>13571.62521</v>
      </c>
      <c r="Q2007" s="66" t="str">
        <f>+HYPERLINK(Tabla1[[#This Row],[PAG]])</f>
        <v>http://www.todomusica.com.ar/fuentes-de-alimentacion/5606-4005101n.html</v>
      </c>
      <c r="R2007" s="67"/>
      <c r="S2007" s="68"/>
      <c r="T2007" s="69"/>
      <c r="U2007" s="69"/>
      <c r="V2007" s="69"/>
      <c r="W2007" s="69"/>
      <c r="X2007" s="69"/>
      <c r="Y2007" s="35"/>
      <c r="Z2007" s="35" t="s">
        <v>25956</v>
      </c>
      <c r="AA2007" s="36">
        <v>1</v>
      </c>
      <c r="AB2007" s="35" t="s">
        <v>9849</v>
      </c>
      <c r="AC2007" s="35" t="str">
        <f>+IF(Tabla1[[#This Row],[STK]]="no","Sin STK", "STK disponible")</f>
        <v>STK disponible</v>
      </c>
      <c r="AD2007" s="35">
        <f>+I2007*J2007</f>
        <v>0</v>
      </c>
      <c r="AE2007" s="35">
        <f>+I2007*K2007</f>
        <v>0</v>
      </c>
      <c r="AF2007" s="36">
        <f>IF(Tabla1[[#This Row],[ref pack]]=1,Tabla1[[#This Row],[Pedido]],LCM(Tabla1[[#This Row],[MC VIEJO]],Tabla1[[#This Row],[Pedido]]))</f>
        <v>1</v>
      </c>
      <c r="AG2007" s="36">
        <f>+VLOOKUP(Tabla1[[#This Row],[Artículo]],'.'!$B$2:$D$11481,3,)</f>
        <v>1</v>
      </c>
      <c r="AH2007" s="37" t="str">
        <f>+IFERROR(SEARCH("pack",Tabla1[[#This Row],[PACK]]),"")</f>
        <v/>
      </c>
    </row>
    <row r="2008" spans="1:34" ht="24" customHeight="1" x14ac:dyDescent="0.2">
      <c r="A2008" s="50" t="s">
        <v>3698</v>
      </c>
      <c r="B2008" s="60" t="s">
        <v>3721</v>
      </c>
      <c r="C2008" s="61" t="s">
        <v>3722</v>
      </c>
      <c r="D2008" s="52" t="s">
        <v>9841</v>
      </c>
      <c r="E2008" s="53">
        <v>5096.0600000000004</v>
      </c>
      <c r="F2008" s="23" t="str">
        <f>+IFERROR(VLOOKUP(Tabla1[[#This Row],[Artículo]],'..'!$B$2:$D$569000,3,),"")</f>
        <v/>
      </c>
      <c r="G2008" s="24" t="str">
        <f>IF(H2008=AF2008,"", "Error MC")</f>
        <v>Error MC</v>
      </c>
      <c r="H2008" s="62"/>
      <c r="I2008" s="54">
        <f>+Tabla1[[#This Row],[MC]]*Tabla1[[#This Row],[Pedido]]*Tabla1[[#This Row],[PVC ]]</f>
        <v>0</v>
      </c>
      <c r="J2008" s="26">
        <v>0.21</v>
      </c>
      <c r="K2008" s="63"/>
      <c r="L2008" s="28" t="s">
        <v>17</v>
      </c>
      <c r="M2008" s="53">
        <v>8941.0409999999993</v>
      </c>
      <c r="N2008" s="64" t="str">
        <f>+IF(Tabla1[[#This Row],[F PMPI]]="SÍ","No","Sí")</f>
        <v>No</v>
      </c>
      <c r="O2008" s="65">
        <f>+Tabla1[[#This Row],[PVL]]*1.055</f>
        <v>9432.7982549999979</v>
      </c>
      <c r="P2008" s="65">
        <f>+Tabla1[[#This Row],[PVL]]*1.43</f>
        <v>12785.688629999999</v>
      </c>
      <c r="Q2008" s="66" t="str">
        <f>+HYPERLINK(Tabla1[[#This Row],[PAG]])</f>
        <v>https://todomusica.com.ar/fuentes/9020-fuente-especial-maquina-burbujas-b21r.html</v>
      </c>
      <c r="R2008" s="67"/>
      <c r="S2008" s="68"/>
      <c r="T2008" s="69"/>
      <c r="U2008" s="69"/>
      <c r="V2008" s="69"/>
      <c r="W2008" s="69"/>
      <c r="X2008" s="69"/>
      <c r="Y2008" s="35"/>
      <c r="Z2008" s="35" t="s">
        <v>25957</v>
      </c>
      <c r="AA2008" s="36">
        <v>1</v>
      </c>
      <c r="AB2008" s="35" t="s">
        <v>9849</v>
      </c>
      <c r="AC2008" s="35" t="str">
        <f>+IF(Tabla1[[#This Row],[STK]]="no","Sin STK", "STK disponible")</f>
        <v>STK disponible</v>
      </c>
      <c r="AD2008" s="35">
        <f>+I2008*J2008</f>
        <v>0</v>
      </c>
      <c r="AE2008" s="35">
        <f>+I2008*K2008</f>
        <v>0</v>
      </c>
      <c r="AF2008" s="36">
        <f>IF(Tabla1[[#This Row],[ref pack]]=1,Tabla1[[#This Row],[Pedido]],LCM(Tabla1[[#This Row],[MC VIEJO]],Tabla1[[#This Row],[Pedido]]))</f>
        <v>1</v>
      </c>
      <c r="AG2008" s="36">
        <f>+VLOOKUP(Tabla1[[#This Row],[Artículo]],'.'!$B$2:$D$11481,3,)</f>
        <v>1</v>
      </c>
      <c r="AH2008" s="37" t="str">
        <f>+IFERROR(SEARCH("pack",Tabla1[[#This Row],[PACK]]),"")</f>
        <v/>
      </c>
    </row>
    <row r="2009" spans="1:34" ht="24" customHeight="1" x14ac:dyDescent="0.2">
      <c r="A2009" s="50" t="s">
        <v>3698</v>
      </c>
      <c r="B2009" s="60" t="s">
        <v>3723</v>
      </c>
      <c r="C2009" s="61" t="s">
        <v>3724</v>
      </c>
      <c r="D2009" s="52" t="s">
        <v>27</v>
      </c>
      <c r="E2009" s="53">
        <v>5096.0600000000004</v>
      </c>
      <c r="F2009" s="23" t="str">
        <f>+IFERROR(VLOOKUP(Tabla1[[#This Row],[Artículo]],'..'!$B$2:$D$569000,3,),"")</f>
        <v/>
      </c>
      <c r="G2009" s="24" t="str">
        <f>IF(H2009=AF2009,"", "Error MC")</f>
        <v>Error MC</v>
      </c>
      <c r="H2009" s="62"/>
      <c r="I2009" s="54">
        <f>+Tabla1[[#This Row],[MC]]*Tabla1[[#This Row],[Pedido]]*Tabla1[[#This Row],[PVC ]]</f>
        <v>0</v>
      </c>
      <c r="J2009" s="26">
        <v>0.21</v>
      </c>
      <c r="K2009" s="63"/>
      <c r="L2009" s="28" t="s">
        <v>17</v>
      </c>
      <c r="M2009" s="53">
        <v>8941.0409999999993</v>
      </c>
      <c r="N2009" s="64" t="str">
        <f>+IF(Tabla1[[#This Row],[F PMPI]]="SÍ","No","Sí")</f>
        <v>No</v>
      </c>
      <c r="O2009" s="65">
        <f>+Tabla1[[#This Row],[PVL]]*1.055</f>
        <v>9432.7982549999979</v>
      </c>
      <c r="P2009" s="65">
        <f>+Tabla1[[#This Row],[PVL]]*1.43</f>
        <v>12785.688629999999</v>
      </c>
      <c r="Q2009" s="66" t="str">
        <f>+HYPERLINK(Tabla1[[#This Row],[PAG]])</f>
        <v>https://todomusica.com.ar/fuentes/4796-404.html</v>
      </c>
      <c r="R2009" s="67"/>
      <c r="S2009" s="68"/>
      <c r="T2009" s="69"/>
      <c r="U2009" s="69"/>
      <c r="V2009" s="69"/>
      <c r="W2009" s="69"/>
      <c r="X2009" s="69"/>
      <c r="Y2009" s="35"/>
      <c r="Z2009" s="35" t="s">
        <v>25958</v>
      </c>
      <c r="AA2009" s="36">
        <v>1</v>
      </c>
      <c r="AB2009" s="35" t="s">
        <v>9849</v>
      </c>
      <c r="AC2009" s="35" t="str">
        <f>+IF(Tabla1[[#This Row],[STK]]="no","Sin STK", "STK disponible")</f>
        <v>Sin STK</v>
      </c>
      <c r="AD2009" s="35">
        <f>+I2009*J2009</f>
        <v>0</v>
      </c>
      <c r="AE2009" s="35">
        <f>+I2009*K2009</f>
        <v>0</v>
      </c>
      <c r="AF2009" s="36">
        <f>IF(Tabla1[[#This Row],[ref pack]]=1,Tabla1[[#This Row],[Pedido]],LCM(Tabla1[[#This Row],[MC VIEJO]],Tabla1[[#This Row],[Pedido]]))</f>
        <v>1</v>
      </c>
      <c r="AG2009" s="36">
        <f>+VLOOKUP(Tabla1[[#This Row],[Artículo]],'.'!$B$2:$D$11481,3,)</f>
        <v>1</v>
      </c>
      <c r="AH2009" s="37" t="str">
        <f>+IFERROR(SEARCH("pack",Tabla1[[#This Row],[PACK]]),"")</f>
        <v/>
      </c>
    </row>
    <row r="2010" spans="1:34" ht="24" customHeight="1" x14ac:dyDescent="0.2">
      <c r="A2010" s="50" t="s">
        <v>3698</v>
      </c>
      <c r="B2010" s="60" t="s">
        <v>3725</v>
      </c>
      <c r="C2010" s="61" t="s">
        <v>3726</v>
      </c>
      <c r="D2010" s="52" t="s">
        <v>27</v>
      </c>
      <c r="E2010" s="53">
        <v>3252.99</v>
      </c>
      <c r="F2010" s="23" t="str">
        <f>+IFERROR(VLOOKUP(Tabla1[[#This Row],[Artículo]],'..'!$B$2:$D$569000,3,),"")</f>
        <v/>
      </c>
      <c r="G2010" s="24" t="str">
        <f>IF(H2010=AF2010,"", "Error MC")</f>
        <v>Error MC</v>
      </c>
      <c r="H2010" s="62"/>
      <c r="I2010" s="54">
        <f>+Tabla1[[#This Row],[MC]]*Tabla1[[#This Row],[Pedido]]*Tabla1[[#This Row],[PVC ]]</f>
        <v>0</v>
      </c>
      <c r="J2010" s="26">
        <v>0.21</v>
      </c>
      <c r="K2010" s="63"/>
      <c r="L2010" s="28" t="s">
        <v>17</v>
      </c>
      <c r="M2010" s="53">
        <v>5707.3760000000002</v>
      </c>
      <c r="N2010" s="64" t="str">
        <f>+IF(Tabla1[[#This Row],[F PMPI]]="SÍ","No","Sí")</f>
        <v>Sí</v>
      </c>
      <c r="O2010" s="65">
        <f>+Tabla1[[#This Row],[PVL]]*1.055</f>
        <v>6021.2816800000001</v>
      </c>
      <c r="P2010" s="65">
        <f>+Tabla1[[#This Row],[PVL]]*1.43</f>
        <v>8161.5476799999997</v>
      </c>
      <c r="Q2010" s="66" t="str">
        <f>+HYPERLINK(Tabla1[[#This Row],[PAG]])</f>
        <v>https://todomusica.com.ar/fuentes/9909-fuente-mackie-profx4v2-12v-2a.html</v>
      </c>
      <c r="R2010" s="67"/>
      <c r="S2010" s="68"/>
      <c r="T2010" s="69"/>
      <c r="U2010" s="69"/>
      <c r="V2010" s="69"/>
      <c r="W2010" s="69"/>
      <c r="X2010" s="69"/>
      <c r="Y2010" s="35"/>
      <c r="Z2010" s="35" t="s">
        <v>25959</v>
      </c>
      <c r="AA2010" s="36">
        <v>1</v>
      </c>
      <c r="AB2010" s="35" t="s">
        <v>27</v>
      </c>
      <c r="AC2010" s="35" t="str">
        <f>+IF(Tabla1[[#This Row],[STK]]="no","Sin STK", "STK disponible")</f>
        <v>Sin STK</v>
      </c>
      <c r="AD2010" s="35">
        <f>+I2010*J2010</f>
        <v>0</v>
      </c>
      <c r="AE2010" s="35">
        <f>+I2010*K2010</f>
        <v>0</v>
      </c>
      <c r="AF2010" s="36">
        <f>IF(Tabla1[[#This Row],[ref pack]]=1,Tabla1[[#This Row],[Pedido]],LCM(Tabla1[[#This Row],[MC VIEJO]],Tabla1[[#This Row],[Pedido]]))</f>
        <v>1</v>
      </c>
      <c r="AG2010" s="36">
        <f>+VLOOKUP(Tabla1[[#This Row],[Artículo]],'.'!$B$2:$D$11481,3,)</f>
        <v>1</v>
      </c>
      <c r="AH2010" s="37" t="str">
        <f>+IFERROR(SEARCH("pack",Tabla1[[#This Row],[PACK]]),"")</f>
        <v/>
      </c>
    </row>
    <row r="2011" spans="1:34" ht="24" customHeight="1" x14ac:dyDescent="0.2">
      <c r="A2011" s="50" t="s">
        <v>3698</v>
      </c>
      <c r="B2011" s="60" t="s">
        <v>3727</v>
      </c>
      <c r="C2011" s="61" t="s">
        <v>3728</v>
      </c>
      <c r="D2011" s="52" t="s">
        <v>9841</v>
      </c>
      <c r="E2011" s="53">
        <v>5096.0600000000004</v>
      </c>
      <c r="F2011" s="23" t="str">
        <f>+IFERROR(VLOOKUP(Tabla1[[#This Row],[Artículo]],'..'!$B$2:$D$569000,3,),"")</f>
        <v/>
      </c>
      <c r="G2011" s="24" t="str">
        <f>IF(H2011=AF2011,"", "Error MC")</f>
        <v>Error MC</v>
      </c>
      <c r="H2011" s="62"/>
      <c r="I2011" s="54">
        <f>+Tabla1[[#This Row],[MC]]*Tabla1[[#This Row],[Pedido]]*Tabla1[[#This Row],[PVC ]]</f>
        <v>0</v>
      </c>
      <c r="J2011" s="26">
        <v>0.21</v>
      </c>
      <c r="K2011" s="63"/>
      <c r="L2011" s="28" t="s">
        <v>17</v>
      </c>
      <c r="M2011" s="53">
        <v>8941.0409999999993</v>
      </c>
      <c r="N2011" s="64" t="str">
        <f>+IF(Tabla1[[#This Row],[F PMPI]]="SÍ","No","Sí")</f>
        <v>No</v>
      </c>
      <c r="O2011" s="65">
        <f>+Tabla1[[#This Row],[PVL]]*1.055</f>
        <v>9432.7982549999979</v>
      </c>
      <c r="P2011" s="65">
        <f>+Tabla1[[#This Row],[PVL]]*1.43</f>
        <v>12785.688629999999</v>
      </c>
      <c r="Q2011" s="66" t="str">
        <f>+HYPERLINK(Tabla1[[#This Row],[PAG]])</f>
        <v>https://todomusica.com.ar/fuentes/8698-fuente-fender-newport-15v-2a.html</v>
      </c>
      <c r="R2011" s="67"/>
      <c r="S2011" s="68"/>
      <c r="T2011" s="69"/>
      <c r="U2011" s="69"/>
      <c r="V2011" s="69"/>
      <c r="W2011" s="69"/>
      <c r="X2011" s="69"/>
      <c r="Y2011" s="35"/>
      <c r="Z2011" s="35" t="s">
        <v>25960</v>
      </c>
      <c r="AA2011" s="36">
        <v>1</v>
      </c>
      <c r="AB2011" s="35" t="s">
        <v>9849</v>
      </c>
      <c r="AC2011" s="35" t="str">
        <f>+IF(Tabla1[[#This Row],[STK]]="no","Sin STK", "STK disponible")</f>
        <v>STK disponible</v>
      </c>
      <c r="AD2011" s="35">
        <f>+I2011*J2011</f>
        <v>0</v>
      </c>
      <c r="AE2011" s="35">
        <f>+I2011*K2011</f>
        <v>0</v>
      </c>
      <c r="AF2011" s="36">
        <f>IF(Tabla1[[#This Row],[ref pack]]=1,Tabla1[[#This Row],[Pedido]],LCM(Tabla1[[#This Row],[MC VIEJO]],Tabla1[[#This Row],[Pedido]]))</f>
        <v>1</v>
      </c>
      <c r="AG2011" s="36">
        <f>+VLOOKUP(Tabla1[[#This Row],[Artículo]],'.'!$B$2:$D$11481,3,)</f>
        <v>1</v>
      </c>
      <c r="AH2011" s="37" t="str">
        <f>+IFERROR(SEARCH("pack",Tabla1[[#This Row],[PACK]]),"")</f>
        <v/>
      </c>
    </row>
    <row r="2012" spans="1:34" ht="24" customHeight="1" x14ac:dyDescent="0.2">
      <c r="A2012" s="50" t="s">
        <v>3698</v>
      </c>
      <c r="B2012" s="60" t="s">
        <v>3729</v>
      </c>
      <c r="C2012" s="61" t="s">
        <v>3730</v>
      </c>
      <c r="D2012" s="52" t="s">
        <v>9841</v>
      </c>
      <c r="E2012" s="53">
        <v>7643.89</v>
      </c>
      <c r="F2012" s="23" t="str">
        <f>+IFERROR(VLOOKUP(Tabla1[[#This Row],[Artículo]],'..'!$B$2:$D$569000,3,),"")</f>
        <v/>
      </c>
      <c r="G2012" s="24" t="str">
        <f>IF(H2012=AF2012,"", "Error MC")</f>
        <v>Error MC</v>
      </c>
      <c r="H2012" s="62"/>
      <c r="I2012" s="54">
        <f>+Tabla1[[#This Row],[MC]]*Tabla1[[#This Row],[Pedido]]*Tabla1[[#This Row],[PVC ]]</f>
        <v>0</v>
      </c>
      <c r="J2012" s="26">
        <v>0.21</v>
      </c>
      <c r="K2012" s="63"/>
      <c r="L2012" s="28" t="s">
        <v>17</v>
      </c>
      <c r="M2012" s="53">
        <v>13411.204</v>
      </c>
      <c r="N2012" s="64" t="str">
        <f>+IF(Tabla1[[#This Row],[F PMPI]]="SÍ","No","Sí")</f>
        <v>No</v>
      </c>
      <c r="O2012" s="65">
        <f>+Tabla1[[#This Row],[PVL]]*1.055</f>
        <v>14148.82022</v>
      </c>
      <c r="P2012" s="65">
        <f>+Tabla1[[#This Row],[PVL]]*1.43</f>
        <v>19178.021719999997</v>
      </c>
      <c r="Q2012" s="66" t="str">
        <f>+HYPERLINK(Tabla1[[#This Row],[PAG]])</f>
        <v>https://todomusica.com.ar/fuentes/6792-4015250n.html</v>
      </c>
      <c r="R2012" s="67"/>
      <c r="S2012" s="68"/>
      <c r="T2012" s="69"/>
      <c r="U2012" s="69"/>
      <c r="V2012" s="69"/>
      <c r="W2012" s="69"/>
      <c r="X2012" s="69"/>
      <c r="Y2012" s="35"/>
      <c r="Z2012" s="35" t="s">
        <v>25961</v>
      </c>
      <c r="AA2012" s="36">
        <v>1</v>
      </c>
      <c r="AB2012" s="35" t="s">
        <v>9849</v>
      </c>
      <c r="AC2012" s="35" t="str">
        <f>+IF(Tabla1[[#This Row],[STK]]="no","Sin STK", "STK disponible")</f>
        <v>STK disponible</v>
      </c>
      <c r="AD2012" s="35">
        <f>+I2012*J2012</f>
        <v>0</v>
      </c>
      <c r="AE2012" s="35">
        <f>+I2012*K2012</f>
        <v>0</v>
      </c>
      <c r="AF2012" s="36">
        <f>IF(Tabla1[[#This Row],[ref pack]]=1,Tabla1[[#This Row],[Pedido]],LCM(Tabla1[[#This Row],[MC VIEJO]],Tabla1[[#This Row],[Pedido]]))</f>
        <v>1</v>
      </c>
      <c r="AG2012" s="36">
        <f>+VLOOKUP(Tabla1[[#This Row],[Artículo]],'.'!$B$2:$D$11481,3,)</f>
        <v>1</v>
      </c>
      <c r="AH2012" s="37" t="str">
        <f>+IFERROR(SEARCH("pack",Tabla1[[#This Row],[PACK]]),"")</f>
        <v/>
      </c>
    </row>
    <row r="2013" spans="1:34" ht="24" customHeight="1" x14ac:dyDescent="0.2">
      <c r="A2013" s="50" t="s">
        <v>3698</v>
      </c>
      <c r="B2013" s="60" t="s">
        <v>3731</v>
      </c>
      <c r="C2013" s="61" t="s">
        <v>3732</v>
      </c>
      <c r="D2013" s="52" t="s">
        <v>9842</v>
      </c>
      <c r="E2013" s="53">
        <v>7643.89</v>
      </c>
      <c r="F2013" s="23" t="str">
        <f>+IFERROR(VLOOKUP(Tabla1[[#This Row],[Artículo]],'..'!$B$2:$D$569000,3,),"")</f>
        <v/>
      </c>
      <c r="G2013" s="24" t="str">
        <f>IF(H2013=AF2013,"", "Error MC")</f>
        <v>Error MC</v>
      </c>
      <c r="H2013" s="62"/>
      <c r="I2013" s="54">
        <f>+Tabla1[[#This Row],[MC]]*Tabla1[[#This Row],[Pedido]]*Tabla1[[#This Row],[PVC ]]</f>
        <v>0</v>
      </c>
      <c r="J2013" s="26">
        <v>0.21</v>
      </c>
      <c r="K2013" s="63"/>
      <c r="L2013" s="28" t="s">
        <v>17</v>
      </c>
      <c r="M2013" s="53">
        <v>13411.204</v>
      </c>
      <c r="N2013" s="64" t="str">
        <f>+IF(Tabla1[[#This Row],[F PMPI]]="SÍ","No","Sí")</f>
        <v>No</v>
      </c>
      <c r="O2013" s="65">
        <f>+Tabla1[[#This Row],[PVL]]*1.055</f>
        <v>14148.82022</v>
      </c>
      <c r="P2013" s="65">
        <f>+Tabla1[[#This Row],[PVL]]*1.43</f>
        <v>19178.021719999997</v>
      </c>
      <c r="Q2013" s="66" t="str">
        <f>+HYPERLINK(Tabla1[[#This Row],[PAG]])</f>
        <v>https://todomusica.com.ar/fuentes/6407-4018005.html</v>
      </c>
      <c r="R2013" s="67"/>
      <c r="S2013" s="68"/>
      <c r="T2013" s="69"/>
      <c r="U2013" s="69"/>
      <c r="V2013" s="69"/>
      <c r="W2013" s="69"/>
      <c r="X2013" s="69"/>
      <c r="Y2013" s="35"/>
      <c r="Z2013" s="35" t="s">
        <v>25962</v>
      </c>
      <c r="AA2013" s="36">
        <v>1</v>
      </c>
      <c r="AB2013" s="35" t="s">
        <v>9849</v>
      </c>
      <c r="AC2013" s="35" t="str">
        <f>+IF(Tabla1[[#This Row],[STK]]="no","Sin STK", "STK disponible")</f>
        <v>STK disponible</v>
      </c>
      <c r="AD2013" s="35">
        <f>+I2013*J2013</f>
        <v>0</v>
      </c>
      <c r="AE2013" s="35">
        <f>+I2013*K2013</f>
        <v>0</v>
      </c>
      <c r="AF2013" s="36">
        <f>IF(Tabla1[[#This Row],[ref pack]]=1,Tabla1[[#This Row],[Pedido]],LCM(Tabla1[[#This Row],[MC VIEJO]],Tabla1[[#This Row],[Pedido]]))</f>
        <v>1</v>
      </c>
      <c r="AG2013" s="36">
        <f>+VLOOKUP(Tabla1[[#This Row],[Artículo]],'.'!$B$2:$D$11481,3,)</f>
        <v>1</v>
      </c>
      <c r="AH2013" s="37" t="str">
        <f>+IFERROR(SEARCH("pack",Tabla1[[#This Row],[PACK]]),"")</f>
        <v/>
      </c>
    </row>
    <row r="2014" spans="1:34" ht="24" customHeight="1" x14ac:dyDescent="0.2">
      <c r="A2014" s="50" t="s">
        <v>3698</v>
      </c>
      <c r="B2014" s="60" t="s">
        <v>3733</v>
      </c>
      <c r="C2014" s="61" t="s">
        <v>3734</v>
      </c>
      <c r="D2014" s="52" t="s">
        <v>9842</v>
      </c>
      <c r="E2014" s="53">
        <v>5096.0600000000004</v>
      </c>
      <c r="F2014" s="23" t="str">
        <f>+IFERROR(VLOOKUP(Tabla1[[#This Row],[Artículo]],'..'!$B$2:$D$569000,3,),"")</f>
        <v/>
      </c>
      <c r="G2014" s="24" t="str">
        <f>IF(H2014=AF2014,"", "Error MC")</f>
        <v>Error MC</v>
      </c>
      <c r="H2014" s="62"/>
      <c r="I2014" s="54">
        <f>+Tabla1[[#This Row],[MC]]*Tabla1[[#This Row],[Pedido]]*Tabla1[[#This Row],[PVC ]]</f>
        <v>0</v>
      </c>
      <c r="J2014" s="26">
        <v>0.21</v>
      </c>
      <c r="K2014" s="63"/>
      <c r="L2014" s="28" t="s">
        <v>17</v>
      </c>
      <c r="M2014" s="53">
        <v>8941.0409999999993</v>
      </c>
      <c r="N2014" s="64" t="str">
        <f>+IF(Tabla1[[#This Row],[F PMPI]]="SÍ","No","Sí")</f>
        <v>No</v>
      </c>
      <c r="O2014" s="65">
        <f>+Tabla1[[#This Row],[PVL]]*1.055</f>
        <v>9432.7982549999979</v>
      </c>
      <c r="P2014" s="65">
        <f>+Tabla1[[#This Row],[PVL]]*1.43</f>
        <v>12785.688629999999</v>
      </c>
      <c r="Q2014" s="66" t="str">
        <f>+HYPERLINK(Tabla1[[#This Row],[PAG]])</f>
        <v>https://todomusica.com.ar/fuentes/8402-fuentes-little-tank-mooer-18v-3a.html</v>
      </c>
      <c r="R2014" s="67"/>
      <c r="S2014" s="68"/>
      <c r="T2014" s="69"/>
      <c r="U2014" s="69"/>
      <c r="V2014" s="69"/>
      <c r="W2014" s="69"/>
      <c r="X2014" s="69"/>
      <c r="Y2014" s="35"/>
      <c r="Z2014" s="35" t="s">
        <v>25963</v>
      </c>
      <c r="AA2014" s="36">
        <v>1</v>
      </c>
      <c r="AB2014" s="35" t="s">
        <v>9849</v>
      </c>
      <c r="AC2014" s="35" t="str">
        <f>+IF(Tabla1[[#This Row],[STK]]="no","Sin STK", "STK disponible")</f>
        <v>STK disponible</v>
      </c>
      <c r="AD2014" s="35">
        <f>+I2014*J2014</f>
        <v>0</v>
      </c>
      <c r="AE2014" s="35">
        <f>+I2014*K2014</f>
        <v>0</v>
      </c>
      <c r="AF2014" s="36">
        <f>IF(Tabla1[[#This Row],[ref pack]]=1,Tabla1[[#This Row],[Pedido]],LCM(Tabla1[[#This Row],[MC VIEJO]],Tabla1[[#This Row],[Pedido]]))</f>
        <v>1</v>
      </c>
      <c r="AG2014" s="36">
        <f>+VLOOKUP(Tabla1[[#This Row],[Artículo]],'.'!$B$2:$D$11481,3,)</f>
        <v>1</v>
      </c>
      <c r="AH2014" s="37" t="str">
        <f>+IFERROR(SEARCH("pack",Tabla1[[#This Row],[PACK]]),"")</f>
        <v/>
      </c>
    </row>
    <row r="2015" spans="1:34" ht="24" customHeight="1" x14ac:dyDescent="0.2">
      <c r="A2015" s="50" t="s">
        <v>18572</v>
      </c>
      <c r="B2015" s="60" t="s">
        <v>18575</v>
      </c>
      <c r="C2015" s="61" t="s">
        <v>18576</v>
      </c>
      <c r="D2015" s="52" t="s">
        <v>27</v>
      </c>
      <c r="E2015" s="53">
        <v>9604.1</v>
      </c>
      <c r="F2015" s="23" t="str">
        <f>+IFERROR(VLOOKUP(Tabla1[[#This Row],[Artículo]],'..'!$B$2:$D$569000,3,),"")</f>
        <v/>
      </c>
      <c r="G2015" s="24" t="str">
        <f>IF(H2015=AF2015,"", "Error MC")</f>
        <v>Error MC</v>
      </c>
      <c r="H2015" s="62"/>
      <c r="I2015" s="54">
        <f>+Tabla1[[#This Row],[MC]]*Tabla1[[#This Row],[Pedido]]*Tabla1[[#This Row],[PVC ]]</f>
        <v>0</v>
      </c>
      <c r="J2015" s="26">
        <v>0.21</v>
      </c>
      <c r="K2015" s="63"/>
      <c r="L2015" s="28" t="s">
        <v>17</v>
      </c>
      <c r="M2015" s="53">
        <v>16850.400000000001</v>
      </c>
      <c r="N2015" s="64" t="str">
        <f>+IF(Tabla1[[#This Row],[F PMPI]]="SÍ","No","Sí")</f>
        <v>No</v>
      </c>
      <c r="O2015" s="65">
        <f>+Tabla1[[#This Row],[PVL]]*1.055</f>
        <v>17777.172000000002</v>
      </c>
      <c r="P2015" s="65">
        <f>+Tabla1[[#This Row],[PVL]]*1.43</f>
        <v>24096.072</v>
      </c>
      <c r="Q2015" s="66" t="str">
        <f>+HYPERLINK(Tabla1[[#This Row],[PAG]])</f>
        <v>https://todomusica.com.ar/conectores/2713-nac3-fc-b.html</v>
      </c>
      <c r="R2015" s="67"/>
      <c r="S2015" s="68"/>
      <c r="T2015" s="69"/>
      <c r="U2015" s="69"/>
      <c r="V2015" s="69"/>
      <c r="W2015" s="69"/>
      <c r="X2015" s="69"/>
      <c r="Y2015" s="35"/>
      <c r="Z2015" s="35" t="s">
        <v>25964</v>
      </c>
      <c r="AA2015" s="36">
        <v>1</v>
      </c>
      <c r="AB2015" s="35" t="s">
        <v>9849</v>
      </c>
      <c r="AC2015" s="35" t="str">
        <f>+IF(Tabla1[[#This Row],[STK]]="no","Sin STK", "STK disponible")</f>
        <v>Sin STK</v>
      </c>
      <c r="AD2015" s="35">
        <f>+I2015*J2015</f>
        <v>0</v>
      </c>
      <c r="AE2015" s="35">
        <f>+I2015*K2015</f>
        <v>0</v>
      </c>
      <c r="AF2015" s="36">
        <f>IF(Tabla1[[#This Row],[ref pack]]=1,Tabla1[[#This Row],[Pedido]],LCM(Tabla1[[#This Row],[MC VIEJO]],Tabla1[[#This Row],[Pedido]]))</f>
        <v>1</v>
      </c>
      <c r="AG2015" s="36">
        <f>+VLOOKUP(Tabla1[[#This Row],[Artículo]],'.'!$B$2:$D$11481,3,)</f>
        <v>1</v>
      </c>
      <c r="AH2015" s="37" t="str">
        <f>+IFERROR(SEARCH("pack",Tabla1[[#This Row],[PACK]]),"")</f>
        <v/>
      </c>
    </row>
    <row r="2016" spans="1:34" ht="24" customHeight="1" x14ac:dyDescent="0.2">
      <c r="A2016" s="50" t="s">
        <v>18572</v>
      </c>
      <c r="B2016" s="60" t="s">
        <v>18577</v>
      </c>
      <c r="C2016" s="61" t="s">
        <v>18578</v>
      </c>
      <c r="D2016" s="52" t="s">
        <v>9841</v>
      </c>
      <c r="E2016" s="53">
        <v>23090.52</v>
      </c>
      <c r="F2016" s="23" t="str">
        <f>+IFERROR(VLOOKUP(Tabla1[[#This Row],[Artículo]],'..'!$B$2:$D$569000,3,),"")</f>
        <v/>
      </c>
      <c r="G2016" s="24" t="str">
        <f>IF(H2016=AF2016,"", "Error MC")</f>
        <v>Error MC</v>
      </c>
      <c r="H2016" s="62"/>
      <c r="I2016" s="54">
        <f>+Tabla1[[#This Row],[MC]]*Tabla1[[#This Row],[Pedido]]*Tabla1[[#This Row],[PVC ]]</f>
        <v>0</v>
      </c>
      <c r="J2016" s="26">
        <v>0.21</v>
      </c>
      <c r="K2016" s="63"/>
      <c r="L2016" s="28" t="s">
        <v>17</v>
      </c>
      <c r="M2016" s="53">
        <v>40512.313000000002</v>
      </c>
      <c r="N2016" s="64" t="str">
        <f>+IF(Tabla1[[#This Row],[F PMPI]]="SÍ","No","Sí")</f>
        <v>Sí</v>
      </c>
      <c r="O2016" s="65">
        <f>+Tabla1[[#This Row],[PVL]]*1.055</f>
        <v>42740.490214999998</v>
      </c>
      <c r="P2016" s="65">
        <f>+Tabla1[[#This Row],[PVL]]*1.43</f>
        <v>57932.60759</v>
      </c>
      <c r="Q2016" s="66" t="str">
        <f>+HYPERLINK(Tabla1[[#This Row],[PAG]])</f>
        <v>http://www.todomusica.com.ar/cables-y-mangueras-de-sonido/6138-nc3fxx.html</v>
      </c>
      <c r="R2016" s="67"/>
      <c r="S2016" s="68"/>
      <c r="T2016" s="69"/>
      <c r="U2016" s="69"/>
      <c r="V2016" s="69"/>
      <c r="W2016" s="69"/>
      <c r="X2016" s="69"/>
      <c r="Y2016" s="35"/>
      <c r="Z2016" s="35" t="s">
        <v>25965</v>
      </c>
      <c r="AA2016" s="36">
        <v>1</v>
      </c>
      <c r="AB2016" s="35" t="s">
        <v>27</v>
      </c>
      <c r="AC2016" s="35" t="str">
        <f>+IF(Tabla1[[#This Row],[STK]]="no","Sin STK", "STK disponible")</f>
        <v>STK disponible</v>
      </c>
      <c r="AD2016" s="35">
        <f>+I2016*J2016</f>
        <v>0</v>
      </c>
      <c r="AE2016" s="35">
        <f>+I2016*K2016</f>
        <v>0</v>
      </c>
      <c r="AF2016" s="36">
        <f>IF(Tabla1[[#This Row],[ref pack]]=1,Tabla1[[#This Row],[Pedido]],LCM(Tabla1[[#This Row],[MC VIEJO]],Tabla1[[#This Row],[Pedido]]))</f>
        <v>1</v>
      </c>
      <c r="AG2016" s="36">
        <f>+VLOOKUP(Tabla1[[#This Row],[Artículo]],'.'!$B$2:$D$11481,3,)</f>
        <v>1</v>
      </c>
      <c r="AH2016" s="37" t="str">
        <f>+IFERROR(SEARCH("pack",Tabla1[[#This Row],[PACK]]),"")</f>
        <v/>
      </c>
    </row>
    <row r="2017" spans="1:34" ht="24" customHeight="1" x14ac:dyDescent="0.2">
      <c r="A2017" s="50" t="s">
        <v>18572</v>
      </c>
      <c r="B2017" s="60" t="s">
        <v>18579</v>
      </c>
      <c r="C2017" s="61" t="s">
        <v>23977</v>
      </c>
      <c r="D2017" s="52" t="s">
        <v>9841</v>
      </c>
      <c r="E2017" s="53">
        <v>9605.0400000000009</v>
      </c>
      <c r="F2017" s="23" t="str">
        <f>+IFERROR(VLOOKUP(Tabla1[[#This Row],[Artículo]],'..'!$B$2:$D$569000,3,),"")</f>
        <v/>
      </c>
      <c r="G2017" s="24" t="str">
        <f>IF(H2017=AF2017,"", "Error MC")</f>
        <v>Error MC</v>
      </c>
      <c r="H2017" s="62"/>
      <c r="I2017" s="54">
        <f>+Tabla1[[#This Row],[MC]]*Tabla1[[#This Row],[Pedido]]*Tabla1[[#This Row],[PVC ]]</f>
        <v>0</v>
      </c>
      <c r="J2017" s="26">
        <v>0.21</v>
      </c>
      <c r="K2017" s="63"/>
      <c r="L2017" s="28" t="s">
        <v>17</v>
      </c>
      <c r="M2017" s="53">
        <v>16852.044999999998</v>
      </c>
      <c r="N2017" s="64" t="str">
        <f>+IF(Tabla1[[#This Row],[F PMPI]]="SÍ","No","Sí")</f>
        <v>No</v>
      </c>
      <c r="O2017" s="65">
        <f>+Tabla1[[#This Row],[PVL]]*1.055</f>
        <v>17778.907474999996</v>
      </c>
      <c r="P2017" s="65">
        <f>+Tabla1[[#This Row],[PVL]]*1.43</f>
        <v>24098.424349999998</v>
      </c>
      <c r="Q2017" s="66" t="str">
        <f>+HYPERLINK(Tabla1[[#This Row],[PAG]])</f>
        <v>https://todomusica.com.ar/conectores/8092-neutrik-powercon-a-cable-cod-nac3fx.html</v>
      </c>
      <c r="R2017" s="67"/>
      <c r="S2017" s="68"/>
      <c r="T2017" s="69"/>
      <c r="U2017" s="69"/>
      <c r="V2017" s="69"/>
      <c r="W2017" s="69"/>
      <c r="X2017" s="69"/>
      <c r="Y2017" s="35"/>
      <c r="Z2017" s="35" t="s">
        <v>25966</v>
      </c>
      <c r="AA2017" s="36">
        <v>1</v>
      </c>
      <c r="AB2017" s="35" t="s">
        <v>9849</v>
      </c>
      <c r="AC2017" s="35" t="str">
        <f>+IF(Tabla1[[#This Row],[STK]]="no","Sin STK", "STK disponible")</f>
        <v>STK disponible</v>
      </c>
      <c r="AD2017" s="35">
        <f>+I2017*J2017</f>
        <v>0</v>
      </c>
      <c r="AE2017" s="35">
        <f>+I2017*K2017</f>
        <v>0</v>
      </c>
      <c r="AF2017" s="36">
        <f>IF(Tabla1[[#This Row],[ref pack]]=1,Tabla1[[#This Row],[Pedido]],LCM(Tabla1[[#This Row],[MC VIEJO]],Tabla1[[#This Row],[Pedido]]))</f>
        <v>1</v>
      </c>
      <c r="AG2017" s="36">
        <f>+VLOOKUP(Tabla1[[#This Row],[Artículo]],'.'!$B$2:$D$11481,3,)</f>
        <v>1</v>
      </c>
      <c r="AH2017" s="37" t="str">
        <f>+IFERROR(SEARCH("pack",Tabla1[[#This Row],[PACK]]),"")</f>
        <v/>
      </c>
    </row>
    <row r="2018" spans="1:34" ht="24" customHeight="1" x14ac:dyDescent="0.2">
      <c r="A2018" s="50" t="s">
        <v>18572</v>
      </c>
      <c r="B2018" s="60" t="s">
        <v>18581</v>
      </c>
      <c r="C2018" s="61" t="s">
        <v>18582</v>
      </c>
      <c r="D2018" s="52" t="s">
        <v>9841</v>
      </c>
      <c r="E2018" s="53">
        <v>4656.6899999999996</v>
      </c>
      <c r="F2018" s="23" t="str">
        <f>+IFERROR(VLOOKUP(Tabla1[[#This Row],[Artículo]],'..'!$B$2:$D$569000,3,),"")</f>
        <v/>
      </c>
      <c r="G2018" s="24" t="str">
        <f>IF(H2018=AF2018,"", "Error MC")</f>
        <v>Error MC</v>
      </c>
      <c r="H2018" s="62"/>
      <c r="I2018" s="54">
        <f>+Tabla1[[#This Row],[MC]]*Tabla1[[#This Row],[Pedido]]*Tabla1[[#This Row],[PVC ]]</f>
        <v>0</v>
      </c>
      <c r="J2018" s="26">
        <v>0.21</v>
      </c>
      <c r="K2018" s="63"/>
      <c r="L2018" s="28" t="s">
        <v>17</v>
      </c>
      <c r="M2018" s="53">
        <v>8170.1620000000003</v>
      </c>
      <c r="N2018" s="64" t="str">
        <f>+IF(Tabla1[[#This Row],[F PMPI]]="SÍ","No","Sí")</f>
        <v>No</v>
      </c>
      <c r="O2018" s="65">
        <f>+Tabla1[[#This Row],[PVL]]*1.055</f>
        <v>8619.5209099999993</v>
      </c>
      <c r="P2018" s="65">
        <f>+Tabla1[[#This Row],[PVL]]*1.43</f>
        <v>11683.33166</v>
      </c>
      <c r="Q2018" s="66" t="str">
        <f>+HYPERLINK(Tabla1[[#This Row],[PAG]])</f>
        <v>https://todomusica.com.ar/conectores/4575-404.html</v>
      </c>
      <c r="R2018" s="67"/>
      <c r="S2018" s="68"/>
      <c r="T2018" s="69"/>
      <c r="U2018" s="69"/>
      <c r="V2018" s="69"/>
      <c r="W2018" s="69"/>
      <c r="X2018" s="69"/>
      <c r="Y2018" s="35"/>
      <c r="Z2018" s="35" t="s">
        <v>25967</v>
      </c>
      <c r="AA2018" s="36">
        <v>1</v>
      </c>
      <c r="AB2018" s="35" t="s">
        <v>9849</v>
      </c>
      <c r="AC2018" s="35" t="str">
        <f>+IF(Tabla1[[#This Row],[STK]]="no","Sin STK", "STK disponible")</f>
        <v>STK disponible</v>
      </c>
      <c r="AD2018" s="35">
        <f>+I2018*J2018</f>
        <v>0</v>
      </c>
      <c r="AE2018" s="35">
        <f>+I2018*K2018</f>
        <v>0</v>
      </c>
      <c r="AF2018" s="36">
        <f>IF(Tabla1[[#This Row],[ref pack]]=1,Tabla1[[#This Row],[Pedido]],LCM(Tabla1[[#This Row],[MC VIEJO]],Tabla1[[#This Row],[Pedido]]))</f>
        <v>1</v>
      </c>
      <c r="AG2018" s="36">
        <f>+VLOOKUP(Tabla1[[#This Row],[Artículo]],'.'!$B$2:$D$11481,3,)</f>
        <v>1</v>
      </c>
      <c r="AH2018" s="37" t="str">
        <f>+IFERROR(SEARCH("pack",Tabla1[[#This Row],[PACK]]),"")</f>
        <v/>
      </c>
    </row>
    <row r="2019" spans="1:34" ht="24" customHeight="1" x14ac:dyDescent="0.2">
      <c r="A2019" s="50" t="s">
        <v>18572</v>
      </c>
      <c r="B2019" s="60" t="s">
        <v>18585</v>
      </c>
      <c r="C2019" s="61" t="s">
        <v>18586</v>
      </c>
      <c r="D2019" s="52" t="s">
        <v>9841</v>
      </c>
      <c r="E2019" s="53">
        <v>9605.0400000000009</v>
      </c>
      <c r="F2019" s="23" t="str">
        <f>+IFERROR(VLOOKUP(Tabla1[[#This Row],[Artículo]],'..'!$B$2:$D$569000,3,),"")</f>
        <v/>
      </c>
      <c r="G2019" s="24" t="str">
        <f>IF(H2019=AF2019,"", "Error MC")</f>
        <v>Error MC</v>
      </c>
      <c r="H2019" s="62"/>
      <c r="I2019" s="54">
        <f>+Tabla1[[#This Row],[MC]]*Tabla1[[#This Row],[Pedido]]*Tabla1[[#This Row],[PVC ]]</f>
        <v>0</v>
      </c>
      <c r="J2019" s="26">
        <v>0.21</v>
      </c>
      <c r="K2019" s="63"/>
      <c r="L2019" s="28" t="s">
        <v>17</v>
      </c>
      <c r="M2019" s="53">
        <v>16852.044999999998</v>
      </c>
      <c r="N2019" s="64" t="str">
        <f>+IF(Tabla1[[#This Row],[F PMPI]]="SÍ","No","Sí")</f>
        <v>No</v>
      </c>
      <c r="O2019" s="65">
        <f>+Tabla1[[#This Row],[PVL]]*1.055</f>
        <v>17778.907474999996</v>
      </c>
      <c r="P2019" s="65">
        <f>+Tabla1[[#This Row],[PVL]]*1.43</f>
        <v>24098.424349999998</v>
      </c>
      <c r="Q2019" s="66" t="str">
        <f>+HYPERLINK(Tabla1[[#This Row],[PAG]])</f>
        <v>https://todomusica.com.ar/conectores/8093-neutrik-powercon-a-cable-cod-nac3mx.html</v>
      </c>
      <c r="R2019" s="67"/>
      <c r="S2019" s="68"/>
      <c r="T2019" s="69"/>
      <c r="U2019" s="69"/>
      <c r="V2019" s="69"/>
      <c r="W2019" s="69"/>
      <c r="X2019" s="69"/>
      <c r="Y2019" s="35"/>
      <c r="Z2019" s="35" t="s">
        <v>25968</v>
      </c>
      <c r="AA2019" s="36">
        <v>1</v>
      </c>
      <c r="AB2019" s="35" t="s">
        <v>9849</v>
      </c>
      <c r="AC2019" s="35" t="str">
        <f>+IF(Tabla1[[#This Row],[STK]]="no","Sin STK", "STK disponible")</f>
        <v>STK disponible</v>
      </c>
      <c r="AD2019" s="35">
        <f>+I2019*J2019</f>
        <v>0</v>
      </c>
      <c r="AE2019" s="35">
        <f>+I2019*K2019</f>
        <v>0</v>
      </c>
      <c r="AF2019" s="36">
        <f>IF(Tabla1[[#This Row],[ref pack]]=1,Tabla1[[#This Row],[Pedido]],LCM(Tabla1[[#This Row],[MC VIEJO]],Tabla1[[#This Row],[Pedido]]))</f>
        <v>1</v>
      </c>
      <c r="AG2019" s="36">
        <f>+VLOOKUP(Tabla1[[#This Row],[Artículo]],'.'!$B$2:$D$11481,3,)</f>
        <v>1</v>
      </c>
      <c r="AH2019" s="37" t="str">
        <f>+IFERROR(SEARCH("pack",Tabla1[[#This Row],[PACK]]),"")</f>
        <v/>
      </c>
    </row>
    <row r="2020" spans="1:34" ht="24" customHeight="1" x14ac:dyDescent="0.2">
      <c r="A2020" s="50" t="s">
        <v>18572</v>
      </c>
      <c r="B2020" s="60" t="s">
        <v>18587</v>
      </c>
      <c r="C2020" s="61" t="s">
        <v>18588</v>
      </c>
      <c r="D2020" s="52" t="s">
        <v>9842</v>
      </c>
      <c r="E2020" s="53">
        <v>9895.25</v>
      </c>
      <c r="F2020" s="23" t="str">
        <f>+IFERROR(VLOOKUP(Tabla1[[#This Row],[Artículo]],'..'!$B$2:$D$569000,3,),"")</f>
        <v/>
      </c>
      <c r="G2020" s="24" t="str">
        <f>IF(H2020=AF2020,"", "Error MC")</f>
        <v>Error MC</v>
      </c>
      <c r="H2020" s="62"/>
      <c r="I2020" s="54">
        <f>+Tabla1[[#This Row],[MC]]*Tabla1[[#This Row],[Pedido]]*Tabla1[[#This Row],[PVC ]]</f>
        <v>0</v>
      </c>
      <c r="J2020" s="26">
        <v>0.21</v>
      </c>
      <c r="K2020" s="63"/>
      <c r="L2020" s="28" t="s">
        <v>17</v>
      </c>
      <c r="M2020" s="53">
        <v>17361.213</v>
      </c>
      <c r="N2020" s="64" t="str">
        <f>+IF(Tabla1[[#This Row],[F PMPI]]="SÍ","No","Sí")</f>
        <v>No</v>
      </c>
      <c r="O2020" s="65">
        <f>+Tabla1[[#This Row],[PVL]]*1.055</f>
        <v>18316.079715</v>
      </c>
      <c r="P2020" s="65">
        <f>+Tabla1[[#This Row],[PVL]]*1.43</f>
        <v>24826.534589999999</v>
      </c>
      <c r="Q2020" s="66" t="str">
        <f>+HYPERLINK(Tabla1[[#This Row],[PAG]])</f>
        <v>https://todomusica.com.ar/adaptadores/4574-404.html</v>
      </c>
      <c r="R2020" s="67"/>
      <c r="S2020" s="68"/>
      <c r="T2020" s="69"/>
      <c r="U2020" s="69"/>
      <c r="V2020" s="69"/>
      <c r="W2020" s="69"/>
      <c r="X2020" s="69"/>
      <c r="Y2020" s="35"/>
      <c r="Z2020" s="35" t="s">
        <v>25969</v>
      </c>
      <c r="AA2020" s="36">
        <v>1</v>
      </c>
      <c r="AB2020" s="35" t="s">
        <v>9849</v>
      </c>
      <c r="AC2020" s="35" t="str">
        <f>+IF(Tabla1[[#This Row],[STK]]="no","Sin STK", "STK disponible")</f>
        <v>STK disponible</v>
      </c>
      <c r="AD2020" s="35">
        <f>+I2020*J2020</f>
        <v>0</v>
      </c>
      <c r="AE2020" s="35">
        <f>+I2020*K2020</f>
        <v>0</v>
      </c>
      <c r="AF2020" s="36">
        <f>IF(Tabla1[[#This Row],[ref pack]]=1,Tabla1[[#This Row],[Pedido]],LCM(Tabla1[[#This Row],[MC VIEJO]],Tabla1[[#This Row],[Pedido]]))</f>
        <v>1</v>
      </c>
      <c r="AG2020" s="36">
        <f>+VLOOKUP(Tabla1[[#This Row],[Artículo]],'.'!$B$2:$D$11481,3,)</f>
        <v>1</v>
      </c>
      <c r="AH2020" s="37" t="str">
        <f>+IFERROR(SEARCH("pack",Tabla1[[#This Row],[PACK]]),"")</f>
        <v/>
      </c>
    </row>
    <row r="2021" spans="1:34" ht="24" customHeight="1" x14ac:dyDescent="0.2">
      <c r="A2021" s="50" t="s">
        <v>18572</v>
      </c>
      <c r="B2021" s="60" t="s">
        <v>18589</v>
      </c>
      <c r="C2021" s="61" t="s">
        <v>18590</v>
      </c>
      <c r="D2021" s="52" t="s">
        <v>9842</v>
      </c>
      <c r="E2021" s="53">
        <v>12205.78</v>
      </c>
      <c r="F2021" s="23" t="str">
        <f>+IFERROR(VLOOKUP(Tabla1[[#This Row],[Artículo]],'..'!$B$2:$D$569000,3,),"")</f>
        <v/>
      </c>
      <c r="G2021" s="24" t="str">
        <f>IF(H2021=AF2021,"", "Error MC")</f>
        <v>Error MC</v>
      </c>
      <c r="H2021" s="62"/>
      <c r="I2021" s="54">
        <f>+Tabla1[[#This Row],[MC]]*Tabla1[[#This Row],[Pedido]]*Tabla1[[#This Row],[PVC ]]</f>
        <v>0</v>
      </c>
      <c r="J2021" s="26">
        <v>0.21</v>
      </c>
      <c r="K2021" s="63"/>
      <c r="L2021" s="28" t="s">
        <v>17</v>
      </c>
      <c r="M2021" s="53">
        <v>21415.040000000001</v>
      </c>
      <c r="N2021" s="64" t="str">
        <f>+IF(Tabla1[[#This Row],[F PMPI]]="SÍ","No","Sí")</f>
        <v>No</v>
      </c>
      <c r="O2021" s="65">
        <f>+Tabla1[[#This Row],[PVL]]*1.055</f>
        <v>22592.867200000001</v>
      </c>
      <c r="P2021" s="65">
        <f>+Tabla1[[#This Row],[PVL]]*1.43</f>
        <v>30623.5072</v>
      </c>
      <c r="Q2021" s="66" t="str">
        <f>+HYPERLINK(Tabla1[[#This Row],[PAG]])</f>
        <v>https://todomusica.com.ar/varios/9243-nbb75dfi.html</v>
      </c>
      <c r="R2021" s="67"/>
      <c r="S2021" s="68"/>
      <c r="T2021" s="69"/>
      <c r="U2021" s="69"/>
      <c r="V2021" s="69"/>
      <c r="W2021" s="69"/>
      <c r="X2021" s="69"/>
      <c r="Y2021" s="35"/>
      <c r="Z2021" s="35" t="s">
        <v>25970</v>
      </c>
      <c r="AA2021" s="36">
        <v>1</v>
      </c>
      <c r="AB2021" s="35" t="s">
        <v>9849</v>
      </c>
      <c r="AC2021" s="35" t="str">
        <f>+IF(Tabla1[[#This Row],[STK]]="no","Sin STK", "STK disponible")</f>
        <v>STK disponible</v>
      </c>
      <c r="AD2021" s="35">
        <f>+I2021*J2021</f>
        <v>0</v>
      </c>
      <c r="AE2021" s="35">
        <f>+I2021*K2021</f>
        <v>0</v>
      </c>
      <c r="AF2021" s="36">
        <f>IF(Tabla1[[#This Row],[ref pack]]=1,Tabla1[[#This Row],[Pedido]],LCM(Tabla1[[#This Row],[MC VIEJO]],Tabla1[[#This Row],[Pedido]]))</f>
        <v>1</v>
      </c>
      <c r="AG2021" s="36">
        <f>+VLOOKUP(Tabla1[[#This Row],[Artículo]],'.'!$B$2:$D$11481,3,)</f>
        <v>1</v>
      </c>
      <c r="AH2021" s="37" t="str">
        <f>+IFERROR(SEARCH("pack",Tabla1[[#This Row],[PACK]]),"")</f>
        <v/>
      </c>
    </row>
    <row r="2022" spans="1:34" ht="24" customHeight="1" x14ac:dyDescent="0.2">
      <c r="A2022" s="50" t="s">
        <v>18572</v>
      </c>
      <c r="B2022" s="60" t="s">
        <v>18593</v>
      </c>
      <c r="C2022" s="61" t="s">
        <v>18594</v>
      </c>
      <c r="D2022" s="52" t="s">
        <v>9841</v>
      </c>
      <c r="E2022" s="53">
        <v>5122.1099999999997</v>
      </c>
      <c r="F2022" s="23" t="str">
        <f>+IFERROR(VLOOKUP(Tabla1[[#This Row],[Artículo]],'..'!$B$2:$D$569000,3,),"")</f>
        <v/>
      </c>
      <c r="G2022" s="24" t="str">
        <f>IF(H2022=AF2022,"", "Error MC")</f>
        <v>Error MC</v>
      </c>
      <c r="H2022" s="62"/>
      <c r="I2022" s="54">
        <f>+Tabla1[[#This Row],[MC]]*Tabla1[[#This Row],[Pedido]]*Tabla1[[#This Row],[PVC ]]</f>
        <v>0</v>
      </c>
      <c r="J2022" s="26">
        <v>0.21</v>
      </c>
      <c r="K2022" s="63"/>
      <c r="L2022" s="28" t="s">
        <v>17</v>
      </c>
      <c r="M2022" s="53">
        <v>8986.7430000000004</v>
      </c>
      <c r="N2022" s="64" t="str">
        <f>+IF(Tabla1[[#This Row],[F PMPI]]="SÍ","No","Sí")</f>
        <v>No</v>
      </c>
      <c r="O2022" s="65">
        <f>+Tabla1[[#This Row],[PVL]]*1.055</f>
        <v>9481.013864999999</v>
      </c>
      <c r="P2022" s="65">
        <f>+Tabla1[[#This Row],[PVL]]*1.43</f>
        <v>12851.04249</v>
      </c>
      <c r="Q2022" s="66" t="str">
        <f>+HYPERLINK(Tabla1[[#This Row],[PAG]])</f>
        <v>https://todomusica.com.ar/conectores/3049-nc3md-l-1.html</v>
      </c>
      <c r="R2022" s="67"/>
      <c r="S2022" s="68"/>
      <c r="T2022" s="69"/>
      <c r="U2022" s="69"/>
      <c r="V2022" s="69"/>
      <c r="W2022" s="69"/>
      <c r="X2022" s="69"/>
      <c r="Y2022" s="35"/>
      <c r="Z2022" s="35" t="s">
        <v>25971</v>
      </c>
      <c r="AA2022" s="36">
        <v>1</v>
      </c>
      <c r="AB2022" s="35" t="s">
        <v>9849</v>
      </c>
      <c r="AC2022" s="35" t="str">
        <f>+IF(Tabla1[[#This Row],[STK]]="no","Sin STK", "STK disponible")</f>
        <v>STK disponible</v>
      </c>
      <c r="AD2022" s="35">
        <f>+I2022*J2022</f>
        <v>0</v>
      </c>
      <c r="AE2022" s="35">
        <f>+I2022*K2022</f>
        <v>0</v>
      </c>
      <c r="AF2022" s="36">
        <f>IF(Tabla1[[#This Row],[ref pack]]=1,Tabla1[[#This Row],[Pedido]],LCM(Tabla1[[#This Row],[MC VIEJO]],Tabla1[[#This Row],[Pedido]]))</f>
        <v>1</v>
      </c>
      <c r="AG2022" s="36">
        <f>+VLOOKUP(Tabla1[[#This Row],[Artículo]],'.'!$B$2:$D$11481,3,)</f>
        <v>1</v>
      </c>
      <c r="AH2022" s="37" t="str">
        <f>+IFERROR(SEARCH("pack",Tabla1[[#This Row],[PACK]]),"")</f>
        <v/>
      </c>
    </row>
    <row r="2023" spans="1:34" ht="24" customHeight="1" x14ac:dyDescent="0.2">
      <c r="A2023" s="50" t="s">
        <v>18572</v>
      </c>
      <c r="B2023" s="60" t="s">
        <v>18597</v>
      </c>
      <c r="C2023" s="61" t="s">
        <v>18598</v>
      </c>
      <c r="D2023" s="52" t="s">
        <v>27</v>
      </c>
      <c r="E2023" s="53">
        <v>11001.36</v>
      </c>
      <c r="F2023" s="23" t="str">
        <f>+IFERROR(VLOOKUP(Tabla1[[#This Row],[Artículo]],'..'!$B$2:$D$569000,3,),"")</f>
        <v/>
      </c>
      <c r="G2023" s="24" t="str">
        <f>IF(H2023=AF2023,"", "Error MC")</f>
        <v>Error MC</v>
      </c>
      <c r="H2023" s="62"/>
      <c r="I2023" s="54">
        <f>+Tabla1[[#This Row],[MC]]*Tabla1[[#This Row],[Pedido]]*Tabla1[[#This Row],[PVC ]]</f>
        <v>0</v>
      </c>
      <c r="J2023" s="26">
        <v>0.21</v>
      </c>
      <c r="K2023" s="63"/>
      <c r="L2023" s="28" t="s">
        <v>17</v>
      </c>
      <c r="M2023" s="53">
        <v>19301.883999999998</v>
      </c>
      <c r="N2023" s="64" t="str">
        <f>+IF(Tabla1[[#This Row],[F PMPI]]="SÍ","No","Sí")</f>
        <v>No</v>
      </c>
      <c r="O2023" s="65">
        <f>+Tabla1[[#This Row],[PVL]]*1.055</f>
        <v>20363.487619999996</v>
      </c>
      <c r="P2023" s="65">
        <f>+Tabla1[[#This Row],[PVL]]*1.43</f>
        <v>27601.694119999996</v>
      </c>
      <c r="Q2023" s="66" t="str">
        <f>+HYPERLINK(Tabla1[[#This Row],[PAG]])</f>
        <v>https://todomusica.com.ar/conectores/4576-404.html</v>
      </c>
      <c r="R2023" s="67"/>
      <c r="S2023" s="68"/>
      <c r="T2023" s="69"/>
      <c r="U2023" s="69"/>
      <c r="V2023" s="69"/>
      <c r="W2023" s="69"/>
      <c r="X2023" s="69"/>
      <c r="Y2023" s="35"/>
      <c r="Z2023" s="35" t="s">
        <v>25972</v>
      </c>
      <c r="AA2023" s="36">
        <v>1</v>
      </c>
      <c r="AB2023" s="35" t="s">
        <v>9849</v>
      </c>
      <c r="AC2023" s="35" t="str">
        <f>+IF(Tabla1[[#This Row],[STK]]="no","Sin STK", "STK disponible")</f>
        <v>Sin STK</v>
      </c>
      <c r="AD2023" s="35">
        <f>+I2023*J2023</f>
        <v>0</v>
      </c>
      <c r="AE2023" s="35">
        <f>+I2023*K2023</f>
        <v>0</v>
      </c>
      <c r="AF2023" s="36">
        <f>IF(Tabla1[[#This Row],[ref pack]]=1,Tabla1[[#This Row],[Pedido]],LCM(Tabla1[[#This Row],[MC VIEJO]],Tabla1[[#This Row],[Pedido]]))</f>
        <v>1</v>
      </c>
      <c r="AG2023" s="36">
        <f>+VLOOKUP(Tabla1[[#This Row],[Artículo]],'.'!$B$2:$D$11481,3,)</f>
        <v>1</v>
      </c>
      <c r="AH2023" s="37" t="str">
        <f>+IFERROR(SEARCH("pack",Tabla1[[#This Row],[PACK]]),"")</f>
        <v/>
      </c>
    </row>
    <row r="2024" spans="1:34" ht="24" customHeight="1" x14ac:dyDescent="0.2">
      <c r="A2024" s="50" t="s">
        <v>18572</v>
      </c>
      <c r="B2024" s="60" t="s">
        <v>18599</v>
      </c>
      <c r="C2024" s="61" t="s">
        <v>18600</v>
      </c>
      <c r="D2024" s="52" t="s">
        <v>9842</v>
      </c>
      <c r="E2024" s="53">
        <v>9313.41</v>
      </c>
      <c r="F2024" s="23" t="str">
        <f>+IFERROR(VLOOKUP(Tabla1[[#This Row],[Artículo]],'..'!$B$2:$D$569000,3,),"")</f>
        <v/>
      </c>
      <c r="G2024" s="24" t="str">
        <f>IF(H2024=AF2024,"", "Error MC")</f>
        <v>Error MC</v>
      </c>
      <c r="H2024" s="62"/>
      <c r="I2024" s="54">
        <f>+Tabla1[[#This Row],[MC]]*Tabla1[[#This Row],[Pedido]]*Tabla1[[#This Row],[PVC ]]</f>
        <v>0</v>
      </c>
      <c r="J2024" s="26">
        <v>0.21</v>
      </c>
      <c r="K2024" s="63"/>
      <c r="L2024" s="28" t="s">
        <v>17</v>
      </c>
      <c r="M2024" s="53">
        <v>16340.371999999999</v>
      </c>
      <c r="N2024" s="64" t="str">
        <f>+IF(Tabla1[[#This Row],[F PMPI]]="SÍ","No","Sí")</f>
        <v>No</v>
      </c>
      <c r="O2024" s="65">
        <f>+Tabla1[[#This Row],[PVL]]*1.055</f>
        <v>17239.09246</v>
      </c>
      <c r="P2024" s="65">
        <f>+Tabla1[[#This Row],[PVL]]*1.43</f>
        <v>23366.731959999997</v>
      </c>
      <c r="Q2024" s="66" t="str">
        <f>+HYPERLINK(Tabla1[[#This Row],[PAG]])</f>
        <v>https://todomusica.com.ar/conectores/3535-nc5mx.html</v>
      </c>
      <c r="R2024" s="67"/>
      <c r="S2024" s="68"/>
      <c r="T2024" s="69"/>
      <c r="U2024" s="69"/>
      <c r="V2024" s="69"/>
      <c r="W2024" s="69"/>
      <c r="X2024" s="69"/>
      <c r="Y2024" s="35"/>
      <c r="Z2024" s="35" t="s">
        <v>25973</v>
      </c>
      <c r="AA2024" s="36">
        <v>1</v>
      </c>
      <c r="AB2024" s="35" t="s">
        <v>9849</v>
      </c>
      <c r="AC2024" s="35" t="str">
        <f>+IF(Tabla1[[#This Row],[STK]]="no","Sin STK", "STK disponible")</f>
        <v>STK disponible</v>
      </c>
      <c r="AD2024" s="35">
        <f>+I2024*J2024</f>
        <v>0</v>
      </c>
      <c r="AE2024" s="35">
        <f>+I2024*K2024</f>
        <v>0</v>
      </c>
      <c r="AF2024" s="36">
        <f>IF(Tabla1[[#This Row],[ref pack]]=1,Tabla1[[#This Row],[Pedido]],LCM(Tabla1[[#This Row],[MC VIEJO]],Tabla1[[#This Row],[Pedido]]))</f>
        <v>1</v>
      </c>
      <c r="AG2024" s="36">
        <f>+VLOOKUP(Tabla1[[#This Row],[Artículo]],'.'!$B$2:$D$11481,3,)</f>
        <v>1</v>
      </c>
      <c r="AH2024" s="37" t="str">
        <f>+IFERROR(SEARCH("pack",Tabla1[[#This Row],[PACK]]),"")</f>
        <v/>
      </c>
    </row>
    <row r="2025" spans="1:34" ht="24" customHeight="1" x14ac:dyDescent="0.2">
      <c r="A2025" s="50" t="s">
        <v>18572</v>
      </c>
      <c r="B2025" s="60" t="s">
        <v>18603</v>
      </c>
      <c r="C2025" s="61" t="s">
        <v>18604</v>
      </c>
      <c r="D2025" s="52" t="s">
        <v>9841</v>
      </c>
      <c r="E2025" s="53">
        <v>3754.36</v>
      </c>
      <c r="F2025" s="23" t="str">
        <f>+IFERROR(VLOOKUP(Tabla1[[#This Row],[Artículo]],'..'!$B$2:$D$569000,3,),"")</f>
        <v/>
      </c>
      <c r="G2025" s="24" t="str">
        <f>IF(H2025=AF2025,"", "Error MC")</f>
        <v>Error MC</v>
      </c>
      <c r="H2025" s="62"/>
      <c r="I2025" s="54">
        <f>+Tabla1[[#This Row],[MC]]*Tabla1[[#This Row],[Pedido]]*Tabla1[[#This Row],[PVC ]]</f>
        <v>0</v>
      </c>
      <c r="J2025" s="26">
        <v>0.21</v>
      </c>
      <c r="K2025" s="63"/>
      <c r="L2025" s="28" t="s">
        <v>17</v>
      </c>
      <c r="M2025" s="53">
        <v>6587.0219999999999</v>
      </c>
      <c r="N2025" s="64" t="str">
        <f>+IF(Tabla1[[#This Row],[F PMPI]]="SÍ","No","Sí")</f>
        <v>No</v>
      </c>
      <c r="O2025" s="65">
        <f>+Tabla1[[#This Row],[PVL]]*1.055</f>
        <v>6949.3082099999992</v>
      </c>
      <c r="P2025" s="65">
        <f>+Tabla1[[#This Row],[PVL]]*1.43</f>
        <v>9419.44146</v>
      </c>
      <c r="Q2025" s="66" t="str">
        <f>+HYPERLINK(Tabla1[[#This Row],[PAG]])</f>
        <v>https://todomusica.com.ar/conectores/4577-404.html</v>
      </c>
      <c r="R2025" s="67"/>
      <c r="S2025" s="68"/>
      <c r="T2025" s="69"/>
      <c r="U2025" s="69"/>
      <c r="V2025" s="69"/>
      <c r="W2025" s="69"/>
      <c r="X2025" s="69"/>
      <c r="Y2025" s="35"/>
      <c r="Z2025" s="35" t="s">
        <v>25974</v>
      </c>
      <c r="AA2025" s="36">
        <v>1</v>
      </c>
      <c r="AB2025" s="35" t="s">
        <v>9849</v>
      </c>
      <c r="AC2025" s="35" t="str">
        <f>+IF(Tabla1[[#This Row],[STK]]="no","Sin STK", "STK disponible")</f>
        <v>STK disponible</v>
      </c>
      <c r="AD2025" s="35">
        <f>+I2025*J2025</f>
        <v>0</v>
      </c>
      <c r="AE2025" s="35">
        <f>+I2025*K2025</f>
        <v>0</v>
      </c>
      <c r="AF2025" s="36">
        <f>IF(Tabla1[[#This Row],[ref pack]]=1,Tabla1[[#This Row],[Pedido]],LCM(Tabla1[[#This Row],[MC VIEJO]],Tabla1[[#This Row],[Pedido]]))</f>
        <v>1</v>
      </c>
      <c r="AG2025" s="36">
        <f>+VLOOKUP(Tabla1[[#This Row],[Artículo]],'.'!$B$2:$D$11481,3,)</f>
        <v>1</v>
      </c>
      <c r="AH2025" s="37" t="str">
        <f>+IFERROR(SEARCH("pack",Tabla1[[#This Row],[PACK]]),"")</f>
        <v/>
      </c>
    </row>
    <row r="2026" spans="1:34" ht="24" customHeight="1" x14ac:dyDescent="0.2">
      <c r="A2026" s="50" t="s">
        <v>18572</v>
      </c>
      <c r="B2026" s="60" t="s">
        <v>18613</v>
      </c>
      <c r="C2026" s="61" t="s">
        <v>18614</v>
      </c>
      <c r="D2026" s="52" t="s">
        <v>27</v>
      </c>
      <c r="E2026" s="53">
        <v>7110.58</v>
      </c>
      <c r="F2026" s="23" t="str">
        <f>+IFERROR(VLOOKUP(Tabla1[[#This Row],[Artículo]],'..'!$B$2:$D$569000,3,),"")</f>
        <v/>
      </c>
      <c r="G2026" s="24" t="str">
        <f>IF(H2026=AF2026,"", "Error MC")</f>
        <v>Error MC</v>
      </c>
      <c r="H2026" s="62"/>
      <c r="I2026" s="54">
        <f>+Tabla1[[#This Row],[MC]]*Tabla1[[#This Row],[Pedido]]*Tabla1[[#This Row],[PVC ]]</f>
        <v>0</v>
      </c>
      <c r="J2026" s="26">
        <v>0.21</v>
      </c>
      <c r="K2026" s="63"/>
      <c r="L2026" s="28" t="s">
        <v>17</v>
      </c>
      <c r="M2026" s="53">
        <v>12475.511</v>
      </c>
      <c r="N2026" s="64" t="str">
        <f>+IF(Tabla1[[#This Row],[F PMPI]]="SÍ","No","Sí")</f>
        <v>Sí</v>
      </c>
      <c r="O2026" s="65">
        <f>+Tabla1[[#This Row],[PVL]]*1.055</f>
        <v>13161.664105</v>
      </c>
      <c r="P2026" s="65">
        <f>+Tabla1[[#This Row],[PVL]]*1.43</f>
        <v>17839.980729999999</v>
      </c>
      <c r="Q2026" s="66" t="str">
        <f>+HYPERLINK(Tabla1[[#This Row],[PAG]])</f>
        <v>https://todomusica.com.ar/productos-sin-categorias-de-netsuite/2985-nl4fx.html</v>
      </c>
      <c r="R2026" s="67"/>
      <c r="S2026" s="68"/>
      <c r="T2026" s="69"/>
      <c r="U2026" s="69"/>
      <c r="V2026" s="69"/>
      <c r="W2026" s="69"/>
      <c r="X2026" s="69"/>
      <c r="Y2026" s="35"/>
      <c r="Z2026" s="35" t="s">
        <v>25975</v>
      </c>
      <c r="AA2026" s="36">
        <v>1</v>
      </c>
      <c r="AB2026" s="35" t="s">
        <v>27</v>
      </c>
      <c r="AC2026" s="35" t="str">
        <f>+IF(Tabla1[[#This Row],[STK]]="no","Sin STK", "STK disponible")</f>
        <v>Sin STK</v>
      </c>
      <c r="AD2026" s="35">
        <f>+I2026*J2026</f>
        <v>0</v>
      </c>
      <c r="AE2026" s="35">
        <f>+I2026*K2026</f>
        <v>0</v>
      </c>
      <c r="AF2026" s="36">
        <f>IF(Tabla1[[#This Row],[ref pack]]=1,Tabla1[[#This Row],[Pedido]],LCM(Tabla1[[#This Row],[MC VIEJO]],Tabla1[[#This Row],[Pedido]]))</f>
        <v>1</v>
      </c>
      <c r="AG2026" s="36">
        <f>+VLOOKUP(Tabla1[[#This Row],[Artículo]],'.'!$B$2:$D$11481,3,)</f>
        <v>1</v>
      </c>
      <c r="AH2026" s="37" t="str">
        <f>+IFERROR(SEARCH("pack",Tabla1[[#This Row],[PACK]]),"")</f>
        <v/>
      </c>
    </row>
    <row r="2027" spans="1:34" ht="24" customHeight="1" x14ac:dyDescent="0.2">
      <c r="A2027" s="50" t="s">
        <v>18572</v>
      </c>
      <c r="B2027" s="60" t="s">
        <v>18618</v>
      </c>
      <c r="C2027" s="61" t="s">
        <v>18619</v>
      </c>
      <c r="D2027" s="52" t="s">
        <v>27</v>
      </c>
      <c r="E2027" s="53">
        <v>15715.91</v>
      </c>
      <c r="F2027" s="23" t="str">
        <f>+IFERROR(VLOOKUP(Tabla1[[#This Row],[Artículo]],'..'!$B$2:$D$569000,3,),"")</f>
        <v/>
      </c>
      <c r="G2027" s="24" t="str">
        <f>IF(H2027=AF2027,"", "Error MC")</f>
        <v>Error MC</v>
      </c>
      <c r="H2027" s="62"/>
      <c r="I2027" s="54">
        <f>+Tabla1[[#This Row],[MC]]*Tabla1[[#This Row],[Pedido]]*Tabla1[[#This Row],[PVC ]]</f>
        <v>0</v>
      </c>
      <c r="J2027" s="26">
        <v>0.21</v>
      </c>
      <c r="K2027" s="63"/>
      <c r="L2027" s="28" t="s">
        <v>17</v>
      </c>
      <c r="M2027" s="53">
        <v>27573.564999999999</v>
      </c>
      <c r="N2027" s="64" t="str">
        <f>+IF(Tabla1[[#This Row],[F PMPI]]="SÍ","No","Sí")</f>
        <v>No</v>
      </c>
      <c r="O2027" s="65">
        <f>+Tabla1[[#This Row],[PVL]]*1.055</f>
        <v>29090.111074999997</v>
      </c>
      <c r="P2027" s="65">
        <f>+Tabla1[[#This Row],[PVL]]*1.43</f>
        <v>39430.197949999994</v>
      </c>
      <c r="Q2027" s="66" t="str">
        <f>+HYPERLINK(Tabla1[[#This Row],[PAG]])</f>
        <v>https://todomusica.com.ar/conectores/2356-nl8fc.html</v>
      </c>
      <c r="R2027" s="67"/>
      <c r="S2027" s="68"/>
      <c r="T2027" s="69"/>
      <c r="U2027" s="69"/>
      <c r="V2027" s="69"/>
      <c r="W2027" s="69"/>
      <c r="X2027" s="69"/>
      <c r="Y2027" s="35"/>
      <c r="Z2027" s="35" t="s">
        <v>25976</v>
      </c>
      <c r="AA2027" s="36">
        <v>1</v>
      </c>
      <c r="AB2027" s="35" t="s">
        <v>9849</v>
      </c>
      <c r="AC2027" s="35" t="str">
        <f>+IF(Tabla1[[#This Row],[STK]]="no","Sin STK", "STK disponible")</f>
        <v>Sin STK</v>
      </c>
      <c r="AD2027" s="35">
        <f>+I2027*J2027</f>
        <v>0</v>
      </c>
      <c r="AE2027" s="35">
        <f>+I2027*K2027</f>
        <v>0</v>
      </c>
      <c r="AF2027" s="36">
        <f>IF(Tabla1[[#This Row],[ref pack]]=1,Tabla1[[#This Row],[Pedido]],LCM(Tabla1[[#This Row],[MC VIEJO]],Tabla1[[#This Row],[Pedido]]))</f>
        <v>1</v>
      </c>
      <c r="AG2027" s="36">
        <f>+VLOOKUP(Tabla1[[#This Row],[Artículo]],'.'!$B$2:$D$11481,3,)</f>
        <v>1</v>
      </c>
      <c r="AH2027" s="37" t="str">
        <f>+IFERROR(SEARCH("pack",Tabla1[[#This Row],[PACK]]),"")</f>
        <v/>
      </c>
    </row>
    <row r="2028" spans="1:34" ht="24" customHeight="1" x14ac:dyDescent="0.2">
      <c r="A2028" s="50" t="s">
        <v>18572</v>
      </c>
      <c r="B2028" s="60" t="s">
        <v>18620</v>
      </c>
      <c r="C2028" s="61" t="s">
        <v>18621</v>
      </c>
      <c r="D2028" s="52" t="s">
        <v>9842</v>
      </c>
      <c r="E2028" s="53">
        <v>11059.41</v>
      </c>
      <c r="F2028" s="23" t="str">
        <f>+IFERROR(VLOOKUP(Tabla1[[#This Row],[Artículo]],'..'!$B$2:$D$569000,3,),"")</f>
        <v/>
      </c>
      <c r="G2028" s="24" t="str">
        <f>IF(H2028=AF2028,"", "Error MC")</f>
        <v>Error MC</v>
      </c>
      <c r="H2028" s="62"/>
      <c r="I2028" s="54">
        <f>+Tabla1[[#This Row],[MC]]*Tabla1[[#This Row],[Pedido]]*Tabla1[[#This Row],[PVC ]]</f>
        <v>0</v>
      </c>
      <c r="J2028" s="26">
        <v>0.21</v>
      </c>
      <c r="K2028" s="63"/>
      <c r="L2028" s="28" t="s">
        <v>17</v>
      </c>
      <c r="M2028" s="53">
        <v>19403.728999999999</v>
      </c>
      <c r="N2028" s="64" t="str">
        <f>+IF(Tabla1[[#This Row],[F PMPI]]="SÍ","No","Sí")</f>
        <v>No</v>
      </c>
      <c r="O2028" s="65">
        <f>+Tabla1[[#This Row],[PVL]]*1.055</f>
        <v>20470.934094999997</v>
      </c>
      <c r="P2028" s="65">
        <f>+Tabla1[[#This Row],[PVL]]*1.43</f>
        <v>27747.332469999998</v>
      </c>
      <c r="Q2028" s="66" t="str">
        <f>+HYPERLINK(Tabla1[[#This Row],[PAG]])</f>
        <v>https://todomusica.com.ar/conectores/2147-nl8mpr.html</v>
      </c>
      <c r="R2028" s="67"/>
      <c r="S2028" s="68"/>
      <c r="T2028" s="69"/>
      <c r="U2028" s="69"/>
      <c r="V2028" s="69"/>
      <c r="W2028" s="69"/>
      <c r="X2028" s="69"/>
      <c r="Y2028" s="35"/>
      <c r="Z2028" s="35" t="s">
        <v>25977</v>
      </c>
      <c r="AA2028" s="36">
        <v>1</v>
      </c>
      <c r="AB2028" s="35" t="s">
        <v>9849</v>
      </c>
      <c r="AC2028" s="35" t="str">
        <f>+IF(Tabla1[[#This Row],[STK]]="no","Sin STK", "STK disponible")</f>
        <v>STK disponible</v>
      </c>
      <c r="AD2028" s="35">
        <f>+I2028*J2028</f>
        <v>0</v>
      </c>
      <c r="AE2028" s="35">
        <f>+I2028*K2028</f>
        <v>0</v>
      </c>
      <c r="AF2028" s="36">
        <f>IF(Tabla1[[#This Row],[ref pack]]=1,Tabla1[[#This Row],[Pedido]],LCM(Tabla1[[#This Row],[MC VIEJO]],Tabla1[[#This Row],[Pedido]]))</f>
        <v>1</v>
      </c>
      <c r="AG2028" s="36">
        <f>+VLOOKUP(Tabla1[[#This Row],[Artículo]],'.'!$B$2:$D$11481,3,)</f>
        <v>1</v>
      </c>
      <c r="AH2028" s="37" t="str">
        <f>+IFERROR(SEARCH("pack",Tabla1[[#This Row],[PACK]]),"")</f>
        <v/>
      </c>
    </row>
    <row r="2029" spans="1:34" ht="24" customHeight="1" x14ac:dyDescent="0.2">
      <c r="A2029" s="50" t="s">
        <v>18572</v>
      </c>
      <c r="B2029" s="60" t="s">
        <v>18622</v>
      </c>
      <c r="C2029" s="61" t="s">
        <v>18623</v>
      </c>
      <c r="D2029" s="52" t="s">
        <v>9841</v>
      </c>
      <c r="E2029" s="53">
        <v>4482.24</v>
      </c>
      <c r="F2029" s="23" t="str">
        <f>+IFERROR(VLOOKUP(Tabla1[[#This Row],[Artículo]],'..'!$B$2:$D$569000,3,),"")</f>
        <v/>
      </c>
      <c r="G2029" s="24" t="str">
        <f>IF(H2029=AF2029,"", "Error MC")</f>
        <v>Error MC</v>
      </c>
      <c r="H2029" s="62"/>
      <c r="I2029" s="54">
        <f>+Tabla1[[#This Row],[MC]]*Tabla1[[#This Row],[Pedido]]*Tabla1[[#This Row],[PVC ]]</f>
        <v>0</v>
      </c>
      <c r="J2029" s="26">
        <v>0.21</v>
      </c>
      <c r="K2029" s="63"/>
      <c r="L2029" s="28" t="s">
        <v>17</v>
      </c>
      <c r="M2029" s="53">
        <v>7864.0929999999998</v>
      </c>
      <c r="N2029" s="64" t="str">
        <f>+IF(Tabla1[[#This Row],[F PMPI]]="SÍ","No","Sí")</f>
        <v>No</v>
      </c>
      <c r="O2029" s="65">
        <f>+Tabla1[[#This Row],[PVL]]*1.055</f>
        <v>8296.6181149999993</v>
      </c>
      <c r="P2029" s="65">
        <f>+Tabla1[[#This Row],[PVL]]*1.43</f>
        <v>11245.652989999999</v>
      </c>
      <c r="Q2029" s="66" t="str">
        <f>+HYPERLINK(Tabla1[[#This Row],[PAG]])</f>
        <v>https://todomusica.com.ar/conectores/3060-np2c.html</v>
      </c>
      <c r="R2029" s="67"/>
      <c r="S2029" s="68"/>
      <c r="T2029" s="69"/>
      <c r="U2029" s="69"/>
      <c r="V2029" s="69"/>
      <c r="W2029" s="69"/>
      <c r="X2029" s="69"/>
      <c r="Y2029" s="35"/>
      <c r="Z2029" s="35" t="s">
        <v>25978</v>
      </c>
      <c r="AA2029" s="36">
        <v>1</v>
      </c>
      <c r="AB2029" s="35" t="s">
        <v>9849</v>
      </c>
      <c r="AC2029" s="35" t="str">
        <f>+IF(Tabla1[[#This Row],[STK]]="no","Sin STK", "STK disponible")</f>
        <v>STK disponible</v>
      </c>
      <c r="AD2029" s="35">
        <f>+I2029*J2029</f>
        <v>0</v>
      </c>
      <c r="AE2029" s="35">
        <f>+I2029*K2029</f>
        <v>0</v>
      </c>
      <c r="AF2029" s="36">
        <f>IF(Tabla1[[#This Row],[ref pack]]=1,Tabla1[[#This Row],[Pedido]],LCM(Tabla1[[#This Row],[MC VIEJO]],Tabla1[[#This Row],[Pedido]]))</f>
        <v>1</v>
      </c>
      <c r="AG2029" s="36">
        <f>+VLOOKUP(Tabla1[[#This Row],[Artículo]],'.'!$B$2:$D$11481,3,)</f>
        <v>1</v>
      </c>
      <c r="AH2029" s="37" t="str">
        <f>+IFERROR(SEARCH("pack",Tabla1[[#This Row],[PACK]]),"")</f>
        <v/>
      </c>
    </row>
    <row r="2030" spans="1:34" ht="24" customHeight="1" x14ac:dyDescent="0.2">
      <c r="A2030" s="50" t="s">
        <v>18572</v>
      </c>
      <c r="B2030" s="60" t="s">
        <v>18624</v>
      </c>
      <c r="C2030" s="61" t="s">
        <v>18625</v>
      </c>
      <c r="D2030" s="52" t="s">
        <v>9841</v>
      </c>
      <c r="E2030" s="53">
        <v>5995.66</v>
      </c>
      <c r="F2030" s="23" t="str">
        <f>+IFERROR(VLOOKUP(Tabla1[[#This Row],[Artículo]],'..'!$B$2:$D$569000,3,),"")</f>
        <v/>
      </c>
      <c r="G2030" s="24" t="str">
        <f>IF(H2030=AF2030,"", "Error MC")</f>
        <v>Error MC</v>
      </c>
      <c r="H2030" s="62"/>
      <c r="I2030" s="54">
        <f>+Tabla1[[#This Row],[MC]]*Tabla1[[#This Row],[Pedido]]*Tabla1[[#This Row],[PVC ]]</f>
        <v>0</v>
      </c>
      <c r="J2030" s="26">
        <v>0.21</v>
      </c>
      <c r="K2030" s="63"/>
      <c r="L2030" s="28" t="s">
        <v>17</v>
      </c>
      <c r="M2030" s="53">
        <v>10519.388999999999</v>
      </c>
      <c r="N2030" s="64" t="str">
        <f>+IF(Tabla1[[#This Row],[F PMPI]]="SÍ","No","Sí")</f>
        <v>No</v>
      </c>
      <c r="O2030" s="65">
        <f>+Tabla1[[#This Row],[PVL]]*1.055</f>
        <v>11097.955394999999</v>
      </c>
      <c r="P2030" s="65">
        <f>+Tabla1[[#This Row],[PVL]]*1.43</f>
        <v>15042.726269999997</v>
      </c>
      <c r="Q2030" s="66" t="str">
        <f>+HYPERLINK(Tabla1[[#This Row],[PAG]])</f>
        <v>https://todomusica.com.ar/conectores/3042-np3c.html</v>
      </c>
      <c r="R2030" s="67"/>
      <c r="S2030" s="68"/>
      <c r="T2030" s="69"/>
      <c r="U2030" s="69"/>
      <c r="V2030" s="69"/>
      <c r="W2030" s="69"/>
      <c r="X2030" s="69"/>
      <c r="Y2030" s="35"/>
      <c r="Z2030" s="35" t="s">
        <v>25979</v>
      </c>
      <c r="AA2030" s="36">
        <v>1</v>
      </c>
      <c r="AB2030" s="35" t="s">
        <v>9849</v>
      </c>
      <c r="AC2030" s="35" t="str">
        <f>+IF(Tabla1[[#This Row],[STK]]="no","Sin STK", "STK disponible")</f>
        <v>STK disponible</v>
      </c>
      <c r="AD2030" s="35">
        <f>+I2030*J2030</f>
        <v>0</v>
      </c>
      <c r="AE2030" s="35">
        <f>+I2030*K2030</f>
        <v>0</v>
      </c>
      <c r="AF2030" s="36">
        <f>IF(Tabla1[[#This Row],[ref pack]]=1,Tabla1[[#This Row],[Pedido]],LCM(Tabla1[[#This Row],[MC VIEJO]],Tabla1[[#This Row],[Pedido]]))</f>
        <v>1</v>
      </c>
      <c r="AG2030" s="36">
        <f>+VLOOKUP(Tabla1[[#This Row],[Artículo]],'.'!$B$2:$D$11481,3,)</f>
        <v>1</v>
      </c>
      <c r="AH2030" s="37" t="str">
        <f>+IFERROR(SEARCH("pack",Tabla1[[#This Row],[PACK]]),"")</f>
        <v/>
      </c>
    </row>
    <row r="2031" spans="1:34" ht="24" customHeight="1" x14ac:dyDescent="0.2">
      <c r="A2031" s="50" t="s">
        <v>18572</v>
      </c>
      <c r="B2031" s="60" t="s">
        <v>18628</v>
      </c>
      <c r="C2031" s="61" t="s">
        <v>18629</v>
      </c>
      <c r="D2031" s="52" t="s">
        <v>9841</v>
      </c>
      <c r="E2031" s="53">
        <v>1339.34</v>
      </c>
      <c r="F2031" s="23" t="str">
        <f>+IFERROR(VLOOKUP(Tabla1[[#This Row],[Artículo]],'..'!$B$2:$D$569000,3,),"")</f>
        <v/>
      </c>
      <c r="G2031" s="24" t="str">
        <f>IF(H2031=AF2031,"", "Error MC")</f>
        <v>Error MC</v>
      </c>
      <c r="H2031" s="62"/>
      <c r="I2031" s="54">
        <f>+Tabla1[[#This Row],[MC]]*Tabla1[[#This Row],[Pedido]]*Tabla1[[#This Row],[PVC ]]</f>
        <v>0</v>
      </c>
      <c r="J2031" s="26">
        <v>0.21</v>
      </c>
      <c r="K2031" s="63"/>
      <c r="L2031" s="28" t="s">
        <v>17</v>
      </c>
      <c r="M2031" s="53">
        <v>2349.8679999999999</v>
      </c>
      <c r="N2031" s="64" t="str">
        <f>+IF(Tabla1[[#This Row],[F PMPI]]="SÍ","No","Sí")</f>
        <v>No</v>
      </c>
      <c r="O2031" s="65">
        <f>+Tabla1[[#This Row],[PVL]]*1.055</f>
        <v>2479.1107399999996</v>
      </c>
      <c r="P2031" s="65">
        <f>+Tabla1[[#This Row],[PVL]]*1.43</f>
        <v>3360.3112399999995</v>
      </c>
      <c r="Q2031" s="66" t="str">
        <f>+HYPERLINK(Tabla1[[#This Row],[PAG]])</f>
        <v>https://todomusica.com.ar/conectores/3204-nys212.html</v>
      </c>
      <c r="R2031" s="67"/>
      <c r="S2031" s="68"/>
      <c r="T2031" s="69"/>
      <c r="U2031" s="69"/>
      <c r="V2031" s="69"/>
      <c r="W2031" s="69"/>
      <c r="X2031" s="69"/>
      <c r="Y2031" s="35"/>
      <c r="Z2031" s="35" t="s">
        <v>25980</v>
      </c>
      <c r="AA2031" s="36">
        <v>1</v>
      </c>
      <c r="AB2031" s="35" t="s">
        <v>9849</v>
      </c>
      <c r="AC2031" s="35" t="str">
        <f>+IF(Tabla1[[#This Row],[STK]]="no","Sin STK", "STK disponible")</f>
        <v>STK disponible</v>
      </c>
      <c r="AD2031" s="35">
        <f>+I2031*J2031</f>
        <v>0</v>
      </c>
      <c r="AE2031" s="35">
        <f>+I2031*K2031</f>
        <v>0</v>
      </c>
      <c r="AF2031" s="36">
        <f>IF(Tabla1[[#This Row],[ref pack]]=1,Tabla1[[#This Row],[Pedido]],LCM(Tabla1[[#This Row],[MC VIEJO]],Tabla1[[#This Row],[Pedido]]))</f>
        <v>1</v>
      </c>
      <c r="AG2031" s="36">
        <f>+VLOOKUP(Tabla1[[#This Row],[Artículo]],'.'!$B$2:$D$11481,3,)</f>
        <v>1</v>
      </c>
      <c r="AH2031" s="37" t="str">
        <f>+IFERROR(SEARCH("pack",Tabla1[[#This Row],[PACK]]),"")</f>
        <v/>
      </c>
    </row>
    <row r="2032" spans="1:34" ht="24" customHeight="1" x14ac:dyDescent="0.2">
      <c r="A2032" s="50" t="s">
        <v>18572</v>
      </c>
      <c r="B2032" s="60" t="s">
        <v>18630</v>
      </c>
      <c r="C2032" s="61" t="s">
        <v>18631</v>
      </c>
      <c r="D2032" s="52" t="s">
        <v>9841</v>
      </c>
      <c r="E2032" s="53">
        <v>1047.7</v>
      </c>
      <c r="F2032" s="23" t="str">
        <f>+IFERROR(VLOOKUP(Tabla1[[#This Row],[Artículo]],'..'!$B$2:$D$569000,3,),"")</f>
        <v/>
      </c>
      <c r="G2032" s="24" t="str">
        <f>IF(H2032=AF2032,"", "Error MC")</f>
        <v>Error MC</v>
      </c>
      <c r="H2032" s="62"/>
      <c r="I2032" s="54">
        <f>+Tabla1[[#This Row],[MC]]*Tabla1[[#This Row],[Pedido]]*Tabla1[[#This Row],[PVC ]]</f>
        <v>0</v>
      </c>
      <c r="J2032" s="26">
        <v>0.21</v>
      </c>
      <c r="K2032" s="63"/>
      <c r="L2032" s="28" t="s">
        <v>17</v>
      </c>
      <c r="M2032" s="53">
        <v>1838.1959999999999</v>
      </c>
      <c r="N2032" s="64" t="str">
        <f>+IF(Tabla1[[#This Row],[F PMPI]]="SÍ","No","Sí")</f>
        <v>No</v>
      </c>
      <c r="O2032" s="65">
        <f>+Tabla1[[#This Row],[PVL]]*1.055</f>
        <v>1939.2967799999999</v>
      </c>
      <c r="P2032" s="65">
        <f>+Tabla1[[#This Row],[PVL]]*1.43</f>
        <v>2628.6202799999996</v>
      </c>
      <c r="Q2032" s="66" t="str">
        <f>+HYPERLINK(Tabla1[[#This Row],[PAG]])</f>
        <v>https://todomusica.com.ar/conectores/3101-nys212-2.html</v>
      </c>
      <c r="R2032" s="67"/>
      <c r="S2032" s="68"/>
      <c r="T2032" s="69"/>
      <c r="U2032" s="69"/>
      <c r="V2032" s="69"/>
      <c r="W2032" s="69"/>
      <c r="X2032" s="69"/>
      <c r="Y2032" s="35"/>
      <c r="Z2032" s="35" t="s">
        <v>25981</v>
      </c>
      <c r="AA2032" s="36">
        <v>1</v>
      </c>
      <c r="AB2032" s="35" t="s">
        <v>9849</v>
      </c>
      <c r="AC2032" s="35" t="str">
        <f>+IF(Tabla1[[#This Row],[STK]]="no","Sin STK", "STK disponible")</f>
        <v>STK disponible</v>
      </c>
      <c r="AD2032" s="35">
        <f>+I2032*J2032</f>
        <v>0</v>
      </c>
      <c r="AE2032" s="35">
        <f>+I2032*K2032</f>
        <v>0</v>
      </c>
      <c r="AF2032" s="36">
        <f>IF(Tabla1[[#This Row],[ref pack]]=1,Tabla1[[#This Row],[Pedido]],LCM(Tabla1[[#This Row],[MC VIEJO]],Tabla1[[#This Row],[Pedido]]))</f>
        <v>1</v>
      </c>
      <c r="AG2032" s="36">
        <f>+VLOOKUP(Tabla1[[#This Row],[Artículo]],'.'!$B$2:$D$11481,3,)</f>
        <v>1</v>
      </c>
      <c r="AH2032" s="37" t="str">
        <f>+IFERROR(SEARCH("pack",Tabla1[[#This Row],[PACK]]),"")</f>
        <v/>
      </c>
    </row>
    <row r="2033" spans="1:34" ht="24" customHeight="1" x14ac:dyDescent="0.2">
      <c r="A2033" s="50" t="s">
        <v>3735</v>
      </c>
      <c r="B2033" s="60" t="s">
        <v>3736</v>
      </c>
      <c r="C2033" s="61" t="s">
        <v>3737</v>
      </c>
      <c r="D2033" s="52" t="s">
        <v>27</v>
      </c>
      <c r="E2033" s="53">
        <v>27976.53</v>
      </c>
      <c r="F2033" s="23" t="str">
        <f>+IFERROR(VLOOKUP(Tabla1[[#This Row],[Artículo]],'..'!$B$2:$D$569000,3,),"")</f>
        <v/>
      </c>
      <c r="G2033" s="24" t="str">
        <f>IF(H2033=AF2033,"", "Error MC")</f>
        <v>Error MC</v>
      </c>
      <c r="H2033" s="62"/>
      <c r="I2033" s="54">
        <f>+Tabla1[[#This Row],[MC]]*Tabla1[[#This Row],[Pedido]]*Tabla1[[#This Row],[PVC ]]</f>
        <v>0</v>
      </c>
      <c r="J2033" s="26">
        <v>0.21</v>
      </c>
      <c r="K2033" s="63"/>
      <c r="L2033" s="28" t="s">
        <v>17</v>
      </c>
      <c r="M2033" s="53">
        <v>49084.824000000001</v>
      </c>
      <c r="N2033" s="64" t="str">
        <f>+IF(Tabla1[[#This Row],[F PMPI]]="SÍ","No","Sí")</f>
        <v>Sí</v>
      </c>
      <c r="O2033" s="65">
        <f>+Tabla1[[#This Row],[PVL]]*1.055</f>
        <v>51784.489320000001</v>
      </c>
      <c r="P2033" s="65">
        <f>+Tabla1[[#This Row],[PVL]]*1.43</f>
        <v>70191.298320000002</v>
      </c>
      <c r="Q2033" s="66" t="str">
        <f>+HYPERLINK(Tabla1[[#This Row],[PAG]])</f>
        <v>https://todomusica.com.ar/hardware-para-baterias/3857-adp-20-h.html</v>
      </c>
      <c r="R2033" s="67"/>
      <c r="S2033" s="68"/>
      <c r="T2033" s="69"/>
      <c r="U2033" s="69"/>
      <c r="V2033" s="69"/>
      <c r="W2033" s="69"/>
      <c r="X2033" s="69"/>
      <c r="Y2033" s="35"/>
      <c r="Z2033" s="35" t="s">
        <v>25982</v>
      </c>
      <c r="AA2033" s="36">
        <v>1</v>
      </c>
      <c r="AB2033" s="35" t="s">
        <v>27</v>
      </c>
      <c r="AC2033" s="35" t="str">
        <f>+IF(Tabla1[[#This Row],[STK]]="no","Sin STK", "STK disponible")</f>
        <v>Sin STK</v>
      </c>
      <c r="AD2033" s="35">
        <f>+I2033*J2033</f>
        <v>0</v>
      </c>
      <c r="AE2033" s="35">
        <f>+I2033*K2033</f>
        <v>0</v>
      </c>
      <c r="AF2033" s="36">
        <f>IF(Tabla1[[#This Row],[ref pack]]=1,Tabla1[[#This Row],[Pedido]],LCM(Tabla1[[#This Row],[MC VIEJO]],Tabla1[[#This Row],[Pedido]]))</f>
        <v>1</v>
      </c>
      <c r="AG2033" s="36">
        <f>+VLOOKUP(Tabla1[[#This Row],[Artículo]],'.'!$B$2:$D$11481,3,)</f>
        <v>1</v>
      </c>
      <c r="AH2033" s="37" t="str">
        <f>+IFERROR(SEARCH("pack",Tabla1[[#This Row],[PACK]]),"")</f>
        <v/>
      </c>
    </row>
    <row r="2034" spans="1:34" ht="24" customHeight="1" x14ac:dyDescent="0.2">
      <c r="A2034" s="50" t="s">
        <v>3735</v>
      </c>
      <c r="B2034" s="60" t="s">
        <v>3738</v>
      </c>
      <c r="C2034" s="61" t="s">
        <v>3739</v>
      </c>
      <c r="D2034" s="52" t="s">
        <v>27</v>
      </c>
      <c r="E2034" s="53">
        <v>52620.800000000003</v>
      </c>
      <c r="F2034" s="23" t="str">
        <f>+IFERROR(VLOOKUP(Tabla1[[#This Row],[Artículo]],'..'!$B$2:$D$569000,3,),"")</f>
        <v/>
      </c>
      <c r="G2034" s="24" t="str">
        <f>IF(H2034=AF2034,"", "Error MC")</f>
        <v>Error MC</v>
      </c>
      <c r="H2034" s="62"/>
      <c r="I2034" s="54">
        <f>+Tabla1[[#This Row],[MC]]*Tabla1[[#This Row],[Pedido]]*Tabla1[[#This Row],[PVC ]]</f>
        <v>0</v>
      </c>
      <c r="J2034" s="26">
        <v>0.21</v>
      </c>
      <c r="K2034" s="63"/>
      <c r="L2034" s="28" t="s">
        <v>17</v>
      </c>
      <c r="M2034" s="53">
        <v>92323.194000000003</v>
      </c>
      <c r="N2034" s="64" t="str">
        <f>+IF(Tabla1[[#This Row],[F PMPI]]="SÍ","No","Sí")</f>
        <v>Sí</v>
      </c>
      <c r="O2034" s="65">
        <f>+Tabla1[[#This Row],[PVL]]*1.055</f>
        <v>97400.969669999991</v>
      </c>
      <c r="P2034" s="65">
        <f>+Tabla1[[#This Row],[PVL]]*1.43</f>
        <v>132022.16742000001</v>
      </c>
      <c r="Q2034" s="66" t="str">
        <f>+HYPERLINK(Tabla1[[#This Row],[PAG]])</f>
        <v>https://todomusica.com.ar/hardware-para-baterias/3858-adp-30-h.html</v>
      </c>
      <c r="R2034" s="67"/>
      <c r="S2034" s="68"/>
      <c r="T2034" s="69"/>
      <c r="U2034" s="69"/>
      <c r="V2034" s="69"/>
      <c r="W2034" s="69"/>
      <c r="X2034" s="69"/>
      <c r="Y2034" s="35"/>
      <c r="Z2034" s="35" t="s">
        <v>25983</v>
      </c>
      <c r="AA2034" s="36">
        <v>1</v>
      </c>
      <c r="AB2034" s="35" t="s">
        <v>27</v>
      </c>
      <c r="AC2034" s="35" t="str">
        <f>+IF(Tabla1[[#This Row],[STK]]="no","Sin STK", "STK disponible")</f>
        <v>Sin STK</v>
      </c>
      <c r="AD2034" s="35">
        <f>+I2034*J2034</f>
        <v>0</v>
      </c>
      <c r="AE2034" s="35">
        <f>+I2034*K2034</f>
        <v>0</v>
      </c>
      <c r="AF2034" s="36">
        <f>IF(Tabla1[[#This Row],[ref pack]]=1,Tabla1[[#This Row],[Pedido]],LCM(Tabla1[[#This Row],[MC VIEJO]],Tabla1[[#This Row],[Pedido]]))</f>
        <v>1</v>
      </c>
      <c r="AG2034" s="36">
        <f>+VLOOKUP(Tabla1[[#This Row],[Artículo]],'.'!$B$2:$D$11481,3,)</f>
        <v>1</v>
      </c>
      <c r="AH2034" s="37" t="str">
        <f>+IFERROR(SEARCH("pack",Tabla1[[#This Row],[PACK]]),"")</f>
        <v/>
      </c>
    </row>
    <row r="2035" spans="1:34" ht="24" customHeight="1" x14ac:dyDescent="0.2">
      <c r="A2035" s="50" t="s">
        <v>3735</v>
      </c>
      <c r="B2035" s="60" t="s">
        <v>18708</v>
      </c>
      <c r="C2035" s="61" t="s">
        <v>23978</v>
      </c>
      <c r="D2035" s="52" t="s">
        <v>9842</v>
      </c>
      <c r="E2035" s="53">
        <v>556496.93999999994</v>
      </c>
      <c r="F2035" s="23" t="str">
        <f>+IFERROR(VLOOKUP(Tabla1[[#This Row],[Artículo]],'..'!$B$2:$D$569000,3,),"")</f>
        <v/>
      </c>
      <c r="G2035" s="24" t="str">
        <f>IF(H2035=AF2035,"", "Error MC")</f>
        <v>Error MC</v>
      </c>
      <c r="H2035" s="62"/>
      <c r="I2035" s="54">
        <f>+Tabla1[[#This Row],[MC]]*Tabla1[[#This Row],[Pedido]]*Tabla1[[#This Row],[PVC ]]</f>
        <v>0</v>
      </c>
      <c r="J2035" s="26">
        <v>0.21</v>
      </c>
      <c r="K2035" s="63"/>
      <c r="L2035" s="28" t="s">
        <v>17</v>
      </c>
      <c r="M2035" s="53">
        <v>976373.87800000003</v>
      </c>
      <c r="N2035" s="64" t="str">
        <f>+IF(Tabla1[[#This Row],[F PMPI]]="SÍ","No","Sí")</f>
        <v>No</v>
      </c>
      <c r="O2035" s="65">
        <f>+Tabla1[[#This Row],[PVL]]*1.055</f>
        <v>1030074.44129</v>
      </c>
      <c r="P2035" s="65">
        <f>+Tabla1[[#This Row],[PVL]]*1.43</f>
        <v>1396214.6455399999</v>
      </c>
      <c r="Q2035" s="66" t="str">
        <f>+HYPERLINK(Tabla1[[#This Row],[PAG]])</f>
        <v>http://www.todomusica.com.ar/cuerpos-sueltos-para-bateria/15822-alx1215.html</v>
      </c>
      <c r="R2035" s="67"/>
      <c r="S2035" s="68"/>
      <c r="T2035" s="69"/>
      <c r="U2035" s="69"/>
      <c r="V2035" s="69"/>
      <c r="W2035" s="69"/>
      <c r="X2035" s="69"/>
      <c r="Y2035" s="35"/>
      <c r="Z2035" s="35" t="s">
        <v>25984</v>
      </c>
      <c r="AA2035" s="36">
        <v>1</v>
      </c>
      <c r="AB2035" s="35" t="s">
        <v>9849</v>
      </c>
      <c r="AC2035" s="35" t="str">
        <f>+IF(Tabla1[[#This Row],[STK]]="no","Sin STK", "STK disponible")</f>
        <v>STK disponible</v>
      </c>
      <c r="AD2035" s="35">
        <f>+I2035*J2035</f>
        <v>0</v>
      </c>
      <c r="AE2035" s="35">
        <f>+I2035*K2035</f>
        <v>0</v>
      </c>
      <c r="AF2035" s="36">
        <f>IF(Tabla1[[#This Row],[ref pack]]=1,Tabla1[[#This Row],[Pedido]],LCM(Tabla1[[#This Row],[MC VIEJO]],Tabla1[[#This Row],[Pedido]]))</f>
        <v>1</v>
      </c>
      <c r="AG2035" s="36">
        <f>+VLOOKUP(Tabla1[[#This Row],[Artículo]],'.'!$B$2:$D$11481,3,)</f>
        <v>1</v>
      </c>
      <c r="AH2035" s="37" t="str">
        <f>+IFERROR(SEARCH("pack",Tabla1[[#This Row],[PACK]]),"")</f>
        <v/>
      </c>
    </row>
    <row r="2036" spans="1:34" ht="24" customHeight="1" x14ac:dyDescent="0.2">
      <c r="A2036" s="50" t="s">
        <v>3735</v>
      </c>
      <c r="B2036" s="60" t="s">
        <v>18710</v>
      </c>
      <c r="C2036" s="61" t="s">
        <v>23979</v>
      </c>
      <c r="D2036" s="52" t="s">
        <v>9842</v>
      </c>
      <c r="E2036" s="53">
        <v>604044.63</v>
      </c>
      <c r="F2036" s="23" t="str">
        <f>+IFERROR(VLOOKUP(Tabla1[[#This Row],[Artículo]],'..'!$B$2:$D$569000,3,),"")</f>
        <v/>
      </c>
      <c r="G2036" s="24" t="str">
        <f>IF(H2036=AF2036,"", "Error MC")</f>
        <v>Error MC</v>
      </c>
      <c r="H2036" s="62"/>
      <c r="I2036" s="54">
        <f>+Tabla1[[#This Row],[MC]]*Tabla1[[#This Row],[Pedido]]*Tabla1[[#This Row],[PVC ]]</f>
        <v>0</v>
      </c>
      <c r="J2036" s="26">
        <v>0.21</v>
      </c>
      <c r="K2036" s="63"/>
      <c r="L2036" s="28" t="s">
        <v>17</v>
      </c>
      <c r="M2036" s="53">
        <v>1059796.2990000001</v>
      </c>
      <c r="N2036" s="64" t="str">
        <f>+IF(Tabla1[[#This Row],[F PMPI]]="SÍ","No","Sí")</f>
        <v>No</v>
      </c>
      <c r="O2036" s="65">
        <f>+Tabla1[[#This Row],[PVL]]*1.055</f>
        <v>1118085.0954450001</v>
      </c>
      <c r="P2036" s="65">
        <f>+Tabla1[[#This Row],[PVL]]*1.43</f>
        <v>1515508.7075700001</v>
      </c>
      <c r="Q2036" s="66" t="str">
        <f>+HYPERLINK(Tabla1[[#This Row],[PAG]])</f>
        <v>http://www.todomusica.com.ar/cuerpos-sueltos-para-bateria/15823-alx1821.html</v>
      </c>
      <c r="R2036" s="67"/>
      <c r="S2036" s="68"/>
      <c r="T2036" s="69"/>
      <c r="U2036" s="69"/>
      <c r="V2036" s="69"/>
      <c r="W2036" s="69"/>
      <c r="X2036" s="69"/>
      <c r="Y2036" s="35"/>
      <c r="Z2036" s="35" t="s">
        <v>25985</v>
      </c>
      <c r="AA2036" s="36">
        <v>1</v>
      </c>
      <c r="AB2036" s="35" t="s">
        <v>9849</v>
      </c>
      <c r="AC2036" s="35" t="str">
        <f>+IF(Tabla1[[#This Row],[STK]]="no","Sin STK", "STK disponible")</f>
        <v>STK disponible</v>
      </c>
      <c r="AD2036" s="35">
        <f>+I2036*J2036</f>
        <v>0</v>
      </c>
      <c r="AE2036" s="35">
        <f>+I2036*K2036</f>
        <v>0</v>
      </c>
      <c r="AF2036" s="36">
        <f>IF(Tabla1[[#This Row],[ref pack]]=1,Tabla1[[#This Row],[Pedido]],LCM(Tabla1[[#This Row],[MC VIEJO]],Tabla1[[#This Row],[Pedido]]))</f>
        <v>1</v>
      </c>
      <c r="AG2036" s="36">
        <f>+VLOOKUP(Tabla1[[#This Row],[Artículo]],'.'!$B$2:$D$11481,3,)</f>
        <v>1</v>
      </c>
      <c r="AH2036" s="37" t="str">
        <f>+IFERROR(SEARCH("pack",Tabla1[[#This Row],[PACK]]),"")</f>
        <v/>
      </c>
    </row>
    <row r="2037" spans="1:34" ht="24" customHeight="1" x14ac:dyDescent="0.2">
      <c r="A2037" s="50" t="s">
        <v>3735</v>
      </c>
      <c r="B2037" s="60" t="s">
        <v>3740</v>
      </c>
      <c r="C2037" s="61" t="s">
        <v>3741</v>
      </c>
      <c r="D2037" s="52" t="s">
        <v>27</v>
      </c>
      <c r="E2037" s="53">
        <v>156022.10999999999</v>
      </c>
      <c r="F2037" s="23" t="str">
        <f>+IFERROR(VLOOKUP(Tabla1[[#This Row],[Artículo]],'..'!$B$2:$D$569000,3,),"")</f>
        <v/>
      </c>
      <c r="G2037" s="24" t="str">
        <f>IF(H2037=AF2037,"", "Error MC")</f>
        <v>Error MC</v>
      </c>
      <c r="H2037" s="62"/>
      <c r="I2037" s="54">
        <f>+Tabla1[[#This Row],[MC]]*Tabla1[[#This Row],[Pedido]]*Tabla1[[#This Row],[PVC ]]</f>
        <v>0</v>
      </c>
      <c r="J2037" s="26">
        <v>0.21</v>
      </c>
      <c r="K2037" s="63"/>
      <c r="L2037" s="28" t="s">
        <v>17</v>
      </c>
      <c r="M2037" s="53">
        <v>273740.79300000001</v>
      </c>
      <c r="N2037" s="64" t="str">
        <f>+IF(Tabla1[[#This Row],[F PMPI]]="SÍ","No","Sí")</f>
        <v>Sí</v>
      </c>
      <c r="O2037" s="65">
        <f>+Tabla1[[#This Row],[PVL]]*1.055</f>
        <v>288796.53661499999</v>
      </c>
      <c r="P2037" s="65">
        <f>+Tabla1[[#This Row],[PVL]]*1.43</f>
        <v>391449.33399000001</v>
      </c>
      <c r="Q2037" s="66" t="str">
        <f>+HYPERLINK(Tabla1[[#This Row],[PAG]])</f>
        <v>https://todomusica.com.ar/accesorios-de-bateria/530-bd-10.html</v>
      </c>
      <c r="R2037" s="67"/>
      <c r="S2037" s="68"/>
      <c r="T2037" s="69"/>
      <c r="U2037" s="69"/>
      <c r="V2037" s="69"/>
      <c r="W2037" s="69"/>
      <c r="X2037" s="69"/>
      <c r="Y2037" s="35"/>
      <c r="Z2037" s="35" t="s">
        <v>25986</v>
      </c>
      <c r="AA2037" s="36">
        <v>1</v>
      </c>
      <c r="AB2037" s="35" t="s">
        <v>27</v>
      </c>
      <c r="AC2037" s="35" t="str">
        <f>+IF(Tabla1[[#This Row],[STK]]="no","Sin STK", "STK disponible")</f>
        <v>Sin STK</v>
      </c>
      <c r="AD2037" s="35">
        <f>+I2037*J2037</f>
        <v>0</v>
      </c>
      <c r="AE2037" s="35">
        <f>+I2037*K2037</f>
        <v>0</v>
      </c>
      <c r="AF2037" s="36">
        <f>IF(Tabla1[[#This Row],[ref pack]]=1,Tabla1[[#This Row],[Pedido]],LCM(Tabla1[[#This Row],[MC VIEJO]],Tabla1[[#This Row],[Pedido]]))</f>
        <v>1</v>
      </c>
      <c r="AG2037" s="36">
        <f>+VLOOKUP(Tabla1[[#This Row],[Artículo]],'.'!$B$2:$D$11481,3,)</f>
        <v>1</v>
      </c>
      <c r="AH2037" s="37" t="str">
        <f>+IFERROR(SEARCH("pack",Tabla1[[#This Row],[PACK]]),"")</f>
        <v/>
      </c>
    </row>
    <row r="2038" spans="1:34" ht="24" customHeight="1" x14ac:dyDescent="0.2">
      <c r="A2038" s="50" t="s">
        <v>3735</v>
      </c>
      <c r="B2038" s="60" t="s">
        <v>3742</v>
      </c>
      <c r="C2038" s="61" t="s">
        <v>3743</v>
      </c>
      <c r="D2038" s="52" t="s">
        <v>27</v>
      </c>
      <c r="E2038" s="53">
        <v>167908.96</v>
      </c>
      <c r="F2038" s="23" t="str">
        <f>+IFERROR(VLOOKUP(Tabla1[[#This Row],[Artículo]],'..'!$B$2:$D$569000,3,),"")</f>
        <v/>
      </c>
      <c r="G2038" s="24" t="str">
        <f>IF(H2038=AF2038,"", "Error MC")</f>
        <v>Error MC</v>
      </c>
      <c r="H2038" s="62"/>
      <c r="I2038" s="54">
        <f>+Tabla1[[#This Row],[MC]]*Tabla1[[#This Row],[Pedido]]*Tabla1[[#This Row],[PVC ]]</f>
        <v>0</v>
      </c>
      <c r="J2038" s="26">
        <v>0.21</v>
      </c>
      <c r="K2038" s="63"/>
      <c r="L2038" s="28" t="s">
        <v>17</v>
      </c>
      <c r="M2038" s="53">
        <v>294596.26799999998</v>
      </c>
      <c r="N2038" s="64" t="str">
        <f>+IF(Tabla1[[#This Row],[F PMPI]]="SÍ","No","Sí")</f>
        <v>Sí</v>
      </c>
      <c r="O2038" s="65">
        <f>+Tabla1[[#This Row],[PVL]]*1.055</f>
        <v>310799.06273999996</v>
      </c>
      <c r="P2038" s="65">
        <f>+Tabla1[[#This Row],[PVL]]*1.43</f>
        <v>421272.66323999997</v>
      </c>
      <c r="Q2038" s="66" t="str">
        <f>+HYPERLINK(Tabla1[[#This Row],[PAG]])</f>
        <v>https://todomusica.com.ar/accesorios-de-bateria/530-bd-10.html</v>
      </c>
      <c r="R2038" s="67"/>
      <c r="S2038" s="68"/>
      <c r="T2038" s="69"/>
      <c r="U2038" s="69"/>
      <c r="V2038" s="69"/>
      <c r="W2038" s="69"/>
      <c r="X2038" s="69"/>
      <c r="Y2038" s="35"/>
      <c r="Z2038" s="35" t="s">
        <v>25986</v>
      </c>
      <c r="AA2038" s="36">
        <v>1</v>
      </c>
      <c r="AB2038" s="35" t="s">
        <v>27</v>
      </c>
      <c r="AC2038" s="35" t="str">
        <f>+IF(Tabla1[[#This Row],[STK]]="no","Sin STK", "STK disponible")</f>
        <v>Sin STK</v>
      </c>
      <c r="AD2038" s="35">
        <f>+I2038*J2038</f>
        <v>0</v>
      </c>
      <c r="AE2038" s="35">
        <f>+I2038*K2038</f>
        <v>0</v>
      </c>
      <c r="AF2038" s="36">
        <f>IF(Tabla1[[#This Row],[ref pack]]=1,Tabla1[[#This Row],[Pedido]],LCM(Tabla1[[#This Row],[MC VIEJO]],Tabla1[[#This Row],[Pedido]]))</f>
        <v>1</v>
      </c>
      <c r="AG2038" s="36">
        <f>+VLOOKUP(Tabla1[[#This Row],[Artículo]],'.'!$B$2:$D$11481,3,)</f>
        <v>1</v>
      </c>
      <c r="AH2038" s="37" t="str">
        <f>+IFERROR(SEARCH("pack",Tabla1[[#This Row],[PACK]]),"")</f>
        <v/>
      </c>
    </row>
    <row r="2039" spans="1:34" ht="24" customHeight="1" x14ac:dyDescent="0.2">
      <c r="A2039" s="50" t="s">
        <v>3735</v>
      </c>
      <c r="B2039" s="60" t="s">
        <v>3744</v>
      </c>
      <c r="C2039" s="61" t="s">
        <v>3745</v>
      </c>
      <c r="D2039" s="52" t="s">
        <v>27</v>
      </c>
      <c r="E2039" s="53">
        <v>175817.05</v>
      </c>
      <c r="F2039" s="23" t="str">
        <f>+IFERROR(VLOOKUP(Tabla1[[#This Row],[Artículo]],'..'!$B$2:$D$569000,3,),"")</f>
        <v/>
      </c>
      <c r="G2039" s="24" t="str">
        <f>IF(H2039=AF2039,"", "Error MC")</f>
        <v>Error MC</v>
      </c>
      <c r="H2039" s="62"/>
      <c r="I2039" s="54">
        <f>+Tabla1[[#This Row],[MC]]*Tabla1[[#This Row],[Pedido]]*Tabla1[[#This Row],[PVC ]]</f>
        <v>0</v>
      </c>
      <c r="J2039" s="26">
        <v>0.21</v>
      </c>
      <c r="K2039" s="63"/>
      <c r="L2039" s="28" t="s">
        <v>17</v>
      </c>
      <c r="M2039" s="53">
        <v>308471.011</v>
      </c>
      <c r="N2039" s="64" t="str">
        <f>+IF(Tabla1[[#This Row],[F PMPI]]="SÍ","No","Sí")</f>
        <v>Sí</v>
      </c>
      <c r="O2039" s="65">
        <f>+Tabla1[[#This Row],[PVL]]*1.055</f>
        <v>325436.91660499998</v>
      </c>
      <c r="P2039" s="65">
        <f>+Tabla1[[#This Row],[PVL]]*1.43</f>
        <v>441113.54572999995</v>
      </c>
      <c r="Q2039" s="66" t="str">
        <f>+HYPERLINK(Tabla1[[#This Row],[PAG]])</f>
        <v>https://todomusica.com.ar/accesorios-de-bateria/530-bd-10.html</v>
      </c>
      <c r="R2039" s="67"/>
      <c r="S2039" s="68"/>
      <c r="T2039" s="69"/>
      <c r="U2039" s="69"/>
      <c r="V2039" s="69"/>
      <c r="W2039" s="69"/>
      <c r="X2039" s="69"/>
      <c r="Y2039" s="35"/>
      <c r="Z2039" s="35" t="s">
        <v>25986</v>
      </c>
      <c r="AA2039" s="36">
        <v>1</v>
      </c>
      <c r="AB2039" s="35" t="s">
        <v>27</v>
      </c>
      <c r="AC2039" s="35" t="str">
        <f>+IF(Tabla1[[#This Row],[STK]]="no","Sin STK", "STK disponible")</f>
        <v>Sin STK</v>
      </c>
      <c r="AD2039" s="35">
        <f>+I2039*J2039</f>
        <v>0</v>
      </c>
      <c r="AE2039" s="35">
        <f>+I2039*K2039</f>
        <v>0</v>
      </c>
      <c r="AF2039" s="36">
        <f>IF(Tabla1[[#This Row],[ref pack]]=1,Tabla1[[#This Row],[Pedido]],LCM(Tabla1[[#This Row],[MC VIEJO]],Tabla1[[#This Row],[Pedido]]))</f>
        <v>1</v>
      </c>
      <c r="AG2039" s="36">
        <f>+VLOOKUP(Tabla1[[#This Row],[Artículo]],'.'!$B$2:$D$11481,3,)</f>
        <v>1</v>
      </c>
      <c r="AH2039" s="37" t="str">
        <f>+IFERROR(SEARCH("pack",Tabla1[[#This Row],[PACK]]),"")</f>
        <v/>
      </c>
    </row>
    <row r="2040" spans="1:34" ht="24" customHeight="1" x14ac:dyDescent="0.2">
      <c r="A2040" s="50" t="s">
        <v>3735</v>
      </c>
      <c r="B2040" s="60" t="s">
        <v>3746</v>
      </c>
      <c r="C2040" s="61" t="s">
        <v>3747</v>
      </c>
      <c r="D2040" s="52" t="s">
        <v>27</v>
      </c>
      <c r="E2040" s="53">
        <v>195040.02</v>
      </c>
      <c r="F2040" s="23" t="str">
        <f>+IFERROR(VLOOKUP(Tabla1[[#This Row],[Artículo]],'..'!$B$2:$D$569000,3,),"")</f>
        <v/>
      </c>
      <c r="G2040" s="24" t="str">
        <f>IF(H2040=AF2040,"", "Error MC")</f>
        <v>Error MC</v>
      </c>
      <c r="H2040" s="62"/>
      <c r="I2040" s="54">
        <f>+Tabla1[[#This Row],[MC]]*Tabla1[[#This Row],[Pedido]]*Tabla1[[#This Row],[PVC ]]</f>
        <v>0</v>
      </c>
      <c r="J2040" s="26">
        <v>0.21</v>
      </c>
      <c r="K2040" s="63"/>
      <c r="L2040" s="28" t="s">
        <v>17</v>
      </c>
      <c r="M2040" s="53">
        <v>342197.71600000001</v>
      </c>
      <c r="N2040" s="64" t="str">
        <f>+IF(Tabla1[[#This Row],[F PMPI]]="SÍ","No","Sí")</f>
        <v>Sí</v>
      </c>
      <c r="O2040" s="65">
        <f>+Tabla1[[#This Row],[PVL]]*1.055</f>
        <v>361018.59038000001</v>
      </c>
      <c r="P2040" s="65">
        <f>+Tabla1[[#This Row],[PVL]]*1.43</f>
        <v>489342.73388000001</v>
      </c>
      <c r="Q2040" s="66" t="str">
        <f>+HYPERLINK(Tabla1[[#This Row],[PAG]])</f>
        <v>https://todomusica.com.ar/accesorios-de-bateria/530-bd-10.html</v>
      </c>
      <c r="R2040" s="67"/>
      <c r="S2040" s="68"/>
      <c r="T2040" s="69"/>
      <c r="U2040" s="69"/>
      <c r="V2040" s="69"/>
      <c r="W2040" s="69"/>
      <c r="X2040" s="69"/>
      <c r="Y2040" s="35"/>
      <c r="Z2040" s="35" t="s">
        <v>25986</v>
      </c>
      <c r="AA2040" s="36">
        <v>1</v>
      </c>
      <c r="AB2040" s="35" t="s">
        <v>27</v>
      </c>
      <c r="AC2040" s="35" t="str">
        <f>+IF(Tabla1[[#This Row],[STK]]="no","Sin STK", "STK disponible")</f>
        <v>Sin STK</v>
      </c>
      <c r="AD2040" s="35">
        <f>+I2040*J2040</f>
        <v>0</v>
      </c>
      <c r="AE2040" s="35">
        <f>+I2040*K2040</f>
        <v>0</v>
      </c>
      <c r="AF2040" s="36">
        <f>IF(Tabla1[[#This Row],[ref pack]]=1,Tabla1[[#This Row],[Pedido]],LCM(Tabla1[[#This Row],[MC VIEJO]],Tabla1[[#This Row],[Pedido]]))</f>
        <v>1</v>
      </c>
      <c r="AG2040" s="36">
        <f>+VLOOKUP(Tabla1[[#This Row],[Artículo]],'.'!$B$2:$D$11481,3,)</f>
        <v>1</v>
      </c>
      <c r="AH2040" s="37" t="str">
        <f>+IFERROR(SEARCH("pack",Tabla1[[#This Row],[PACK]]),"")</f>
        <v/>
      </c>
    </row>
    <row r="2041" spans="1:34" ht="24" customHeight="1" x14ac:dyDescent="0.2">
      <c r="A2041" s="50" t="s">
        <v>3735</v>
      </c>
      <c r="B2041" s="60" t="s">
        <v>3748</v>
      </c>
      <c r="C2041" s="61" t="s">
        <v>3749</v>
      </c>
      <c r="D2041" s="52" t="s">
        <v>27</v>
      </c>
      <c r="E2041" s="53">
        <v>45881.51</v>
      </c>
      <c r="F2041" s="23" t="str">
        <f>+IFERROR(VLOOKUP(Tabla1[[#This Row],[Artículo]],'..'!$B$2:$D$569000,3,),"")</f>
        <v/>
      </c>
      <c r="G2041" s="24" t="str">
        <f>IF(H2041=AF2041,"", "Error MC")</f>
        <v>Error MC</v>
      </c>
      <c r="H2041" s="62"/>
      <c r="I2041" s="54">
        <f>+Tabla1[[#This Row],[MC]]*Tabla1[[#This Row],[Pedido]]*Tabla1[[#This Row],[PVC ]]</f>
        <v>0</v>
      </c>
      <c r="J2041" s="26">
        <v>0.21</v>
      </c>
      <c r="K2041" s="63"/>
      <c r="L2041" s="28" t="s">
        <v>17</v>
      </c>
      <c r="M2041" s="53">
        <v>80499.11</v>
      </c>
      <c r="N2041" s="64" t="str">
        <f>+IF(Tabla1[[#This Row],[F PMPI]]="SÍ","No","Sí")</f>
        <v>Sí</v>
      </c>
      <c r="O2041" s="65">
        <f>+Tabla1[[#This Row],[PVL]]*1.055</f>
        <v>84926.561049999989</v>
      </c>
      <c r="P2041" s="65">
        <f>+Tabla1[[#This Row],[PVL]]*1.43</f>
        <v>115113.7273</v>
      </c>
      <c r="Q2041" s="66" t="str">
        <f>+HYPERLINK(Tabla1[[#This Row],[PAG]])</f>
        <v>https://todomusica.com.ar/hardware-para-baterias/5777-404.html</v>
      </c>
      <c r="R2041" s="67"/>
      <c r="S2041" s="68"/>
      <c r="T2041" s="69"/>
      <c r="U2041" s="69"/>
      <c r="V2041" s="69"/>
      <c r="W2041" s="69"/>
      <c r="X2041" s="69"/>
      <c r="Y2041" s="35"/>
      <c r="Z2041" s="35" t="s">
        <v>25987</v>
      </c>
      <c r="AA2041" s="36">
        <v>1</v>
      </c>
      <c r="AB2041" s="35" t="s">
        <v>27</v>
      </c>
      <c r="AC2041" s="35" t="str">
        <f>+IF(Tabla1[[#This Row],[STK]]="no","Sin STK", "STK disponible")</f>
        <v>Sin STK</v>
      </c>
      <c r="AD2041" s="35">
        <f>+I2041*J2041</f>
        <v>0</v>
      </c>
      <c r="AE2041" s="35">
        <f>+I2041*K2041</f>
        <v>0</v>
      </c>
      <c r="AF2041" s="36">
        <f>IF(Tabla1[[#This Row],[ref pack]]=1,Tabla1[[#This Row],[Pedido]],LCM(Tabla1[[#This Row],[MC VIEJO]],Tabla1[[#This Row],[Pedido]]))</f>
        <v>1</v>
      </c>
      <c r="AG2041" s="36">
        <f>+VLOOKUP(Tabla1[[#This Row],[Artículo]],'.'!$B$2:$D$11481,3,)</f>
        <v>1</v>
      </c>
      <c r="AH2041" s="37" t="str">
        <f>+IFERROR(SEARCH("pack",Tabla1[[#This Row],[PACK]]),"")</f>
        <v/>
      </c>
    </row>
    <row r="2042" spans="1:34" ht="24" customHeight="1" x14ac:dyDescent="0.2">
      <c r="A2042" s="50" t="s">
        <v>3735</v>
      </c>
      <c r="B2042" s="60" t="s">
        <v>3750</v>
      </c>
      <c r="C2042" s="61" t="s">
        <v>3751</v>
      </c>
      <c r="D2042" s="52" t="s">
        <v>9842</v>
      </c>
      <c r="E2042" s="53">
        <v>40808.47</v>
      </c>
      <c r="F2042" s="23" t="str">
        <f>+IFERROR(VLOOKUP(Tabla1[[#This Row],[Artículo]],'..'!$B$2:$D$569000,3,),"")</f>
        <v/>
      </c>
      <c r="G2042" s="24" t="str">
        <f>IF(H2042=AF2042,"", "Error MC")</f>
        <v>Error MC</v>
      </c>
      <c r="H2042" s="62"/>
      <c r="I2042" s="54">
        <f>+Tabla1[[#This Row],[MC]]*Tabla1[[#This Row],[Pedido]]*Tabla1[[#This Row],[PVC ]]</f>
        <v>0</v>
      </c>
      <c r="J2042" s="26">
        <v>0.21</v>
      </c>
      <c r="K2042" s="63"/>
      <c r="L2042" s="28" t="s">
        <v>17</v>
      </c>
      <c r="M2042" s="53">
        <v>71598.459000000003</v>
      </c>
      <c r="N2042" s="64" t="str">
        <f>+IF(Tabla1[[#This Row],[F PMPI]]="SÍ","No","Sí")</f>
        <v>Sí</v>
      </c>
      <c r="O2042" s="65">
        <f>+Tabla1[[#This Row],[PVL]]*1.055</f>
        <v>75536.374244999999</v>
      </c>
      <c r="P2042" s="65">
        <f>+Tabla1[[#This Row],[PVL]]*1.43</f>
        <v>102385.79637</v>
      </c>
      <c r="Q2042" s="66" t="str">
        <f>+HYPERLINK(Tabla1[[#This Row],[PAG]])</f>
        <v>https://todomusica.com.ar/hardware-para-baterias/5778-404.html</v>
      </c>
      <c r="R2042" s="67"/>
      <c r="S2042" s="68"/>
      <c r="T2042" s="69"/>
      <c r="U2042" s="69"/>
      <c r="V2042" s="69"/>
      <c r="W2042" s="69"/>
      <c r="X2042" s="69"/>
      <c r="Y2042" s="35"/>
      <c r="Z2042" s="35" t="s">
        <v>25988</v>
      </c>
      <c r="AA2042" s="36">
        <v>1</v>
      </c>
      <c r="AB2042" s="35" t="s">
        <v>27</v>
      </c>
      <c r="AC2042" s="35" t="str">
        <f>+IF(Tabla1[[#This Row],[STK]]="no","Sin STK", "STK disponible")</f>
        <v>STK disponible</v>
      </c>
      <c r="AD2042" s="35">
        <f>+I2042*J2042</f>
        <v>0</v>
      </c>
      <c r="AE2042" s="35">
        <f>+I2042*K2042</f>
        <v>0</v>
      </c>
      <c r="AF2042" s="36">
        <f>IF(Tabla1[[#This Row],[ref pack]]=1,Tabla1[[#This Row],[Pedido]],LCM(Tabla1[[#This Row],[MC VIEJO]],Tabla1[[#This Row],[Pedido]]))</f>
        <v>1</v>
      </c>
      <c r="AG2042" s="36">
        <f>+VLOOKUP(Tabla1[[#This Row],[Artículo]],'.'!$B$2:$D$11481,3,)</f>
        <v>1</v>
      </c>
      <c r="AH2042" s="37" t="str">
        <f>+IFERROR(SEARCH("pack",Tabla1[[#This Row],[PACK]]),"")</f>
        <v/>
      </c>
    </row>
    <row r="2043" spans="1:34" ht="24" customHeight="1" x14ac:dyDescent="0.2">
      <c r="A2043" s="50" t="s">
        <v>3735</v>
      </c>
      <c r="B2043" s="60" t="s">
        <v>23980</v>
      </c>
      <c r="C2043" s="61" t="s">
        <v>23981</v>
      </c>
      <c r="D2043" s="52" t="s">
        <v>27</v>
      </c>
      <c r="E2043" s="53">
        <v>49686.400000000001</v>
      </c>
      <c r="F2043" s="23" t="str">
        <f>+IFERROR(VLOOKUP(Tabla1[[#This Row],[Artículo]],'..'!$B$2:$D$569000,3,),"")</f>
        <v/>
      </c>
      <c r="G2043" s="24" t="e">
        <f>IF(H2043=AF2043,"", "Error MC")</f>
        <v>#N/A</v>
      </c>
      <c r="H2043" s="62"/>
      <c r="I2043" s="54">
        <f>+Tabla1[[#This Row],[MC]]*Tabla1[[#This Row],[Pedido]]*Tabla1[[#This Row],[PVC ]]</f>
        <v>0</v>
      </c>
      <c r="J2043" s="26">
        <v>0.21</v>
      </c>
      <c r="K2043" s="63"/>
      <c r="L2043" s="28" t="s">
        <v>17</v>
      </c>
      <c r="M2043" s="53">
        <v>87174.789000000004</v>
      </c>
      <c r="N2043" s="64" t="str">
        <f>+IF(Tabla1[[#This Row],[F PMPI]]="SÍ","No","Sí")</f>
        <v>Sí</v>
      </c>
      <c r="O2043" s="65">
        <f>+Tabla1[[#This Row],[PVL]]*1.055</f>
        <v>91969.402394999997</v>
      </c>
      <c r="P2043" s="65">
        <f>+Tabla1[[#This Row],[PVL]]*1.43</f>
        <v>124659.94826999999</v>
      </c>
      <c r="Q2043" s="66" t="str">
        <f>+HYPERLINK(Tabla1[[#This Row],[PAG]])</f>
        <v/>
      </c>
      <c r="R2043" s="67"/>
      <c r="S2043" s="68"/>
      <c r="T2043" s="69"/>
      <c r="U2043" s="69"/>
      <c r="V2043" s="69"/>
      <c r="W2043" s="69"/>
      <c r="X2043" s="69"/>
      <c r="Y2043" s="35"/>
      <c r="Z2043" s="35" t="s">
        <v>65</v>
      </c>
      <c r="AA2043" s="36">
        <v>1</v>
      </c>
      <c r="AB2043" s="35" t="s">
        <v>27</v>
      </c>
      <c r="AC2043" s="35" t="str">
        <f>+IF(Tabla1[[#This Row],[STK]]="no","Sin STK", "STK disponible")</f>
        <v>Sin STK</v>
      </c>
      <c r="AD2043" s="35">
        <f>+I2043*J2043</f>
        <v>0</v>
      </c>
      <c r="AE2043" s="35">
        <f>+I2043*K2043</f>
        <v>0</v>
      </c>
      <c r="AF2043" s="36" t="e">
        <f>IF(Tabla1[[#This Row],[ref pack]]=1,Tabla1[[#This Row],[Pedido]],LCM(Tabla1[[#This Row],[MC VIEJO]],Tabla1[[#This Row],[Pedido]]))</f>
        <v>#N/A</v>
      </c>
      <c r="AG2043" s="36" t="e">
        <f>+VLOOKUP(Tabla1[[#This Row],[Artículo]],'.'!$B$2:$D$11481,3,)</f>
        <v>#N/A</v>
      </c>
      <c r="AH2043" s="37" t="str">
        <f>+IFERROR(SEARCH("pack",Tabla1[[#This Row],[PACK]]),"")</f>
        <v/>
      </c>
    </row>
    <row r="2044" spans="1:34" ht="24" customHeight="1" x14ac:dyDescent="0.2">
      <c r="A2044" s="50" t="s">
        <v>3735</v>
      </c>
      <c r="B2044" s="60" t="s">
        <v>3752</v>
      </c>
      <c r="C2044" s="61" t="s">
        <v>3753</v>
      </c>
      <c r="D2044" s="52" t="s">
        <v>9842</v>
      </c>
      <c r="E2044" s="53">
        <v>175866.79</v>
      </c>
      <c r="F2044" s="23" t="str">
        <f>+IFERROR(VLOOKUP(Tabla1[[#This Row],[Artículo]],'..'!$B$2:$D$569000,3,),"")</f>
        <v/>
      </c>
      <c r="G2044" s="24" t="str">
        <f>IF(H2044=AF2044,"", "Error MC")</f>
        <v>Error MC</v>
      </c>
      <c r="H2044" s="62"/>
      <c r="I2044" s="54">
        <f>+Tabla1[[#This Row],[MC]]*Tabla1[[#This Row],[Pedido]]*Tabla1[[#This Row],[PVC ]]</f>
        <v>0</v>
      </c>
      <c r="J2044" s="26">
        <v>0.21</v>
      </c>
      <c r="K2044" s="63"/>
      <c r="L2044" s="28" t="s">
        <v>17</v>
      </c>
      <c r="M2044" s="53">
        <v>308558.28899999999</v>
      </c>
      <c r="N2044" s="64" t="str">
        <f>+IF(Tabla1[[#This Row],[F PMPI]]="SÍ","No","Sí")</f>
        <v>Sí</v>
      </c>
      <c r="O2044" s="65">
        <f>+Tabla1[[#This Row],[PVL]]*1.055</f>
        <v>325528.99489499995</v>
      </c>
      <c r="P2044" s="65">
        <f>+Tabla1[[#This Row],[PVL]]*1.43</f>
        <v>441238.35326999996</v>
      </c>
      <c r="Q2044" s="66" t="str">
        <f>+HYPERLINK(Tabla1[[#This Row],[PAG]])</f>
        <v/>
      </c>
      <c r="R2044" s="67"/>
      <c r="S2044" s="68"/>
      <c r="T2044" s="69"/>
      <c r="U2044" s="69"/>
      <c r="V2044" s="69"/>
      <c r="W2044" s="69"/>
      <c r="X2044" s="69"/>
      <c r="Y2044" s="35"/>
      <c r="Z2044" s="35" t="s">
        <v>65</v>
      </c>
      <c r="AA2044" s="36">
        <v>1</v>
      </c>
      <c r="AB2044" s="35" t="s">
        <v>27</v>
      </c>
      <c r="AC2044" s="35" t="str">
        <f>+IF(Tabla1[[#This Row],[STK]]="no","Sin STK", "STK disponible")</f>
        <v>STK disponible</v>
      </c>
      <c r="AD2044" s="35">
        <f>+I2044*J2044</f>
        <v>0</v>
      </c>
      <c r="AE2044" s="35">
        <f>+I2044*K2044</f>
        <v>0</v>
      </c>
      <c r="AF2044" s="36">
        <f>IF(Tabla1[[#This Row],[ref pack]]=1,Tabla1[[#This Row],[Pedido]],LCM(Tabla1[[#This Row],[MC VIEJO]],Tabla1[[#This Row],[Pedido]]))</f>
        <v>1</v>
      </c>
      <c r="AG2044" s="36">
        <f>+VLOOKUP(Tabla1[[#This Row],[Artículo]],'.'!$B$2:$D$11481,3,)</f>
        <v>1</v>
      </c>
      <c r="AH2044" s="37" t="str">
        <f>+IFERROR(SEARCH("pack",Tabla1[[#This Row],[PACK]]),"")</f>
        <v/>
      </c>
    </row>
    <row r="2045" spans="1:34" ht="24" customHeight="1" x14ac:dyDescent="0.2">
      <c r="A2045" s="50" t="s">
        <v>3735</v>
      </c>
      <c r="B2045" s="60" t="s">
        <v>18716</v>
      </c>
      <c r="C2045" s="61" t="s">
        <v>18717</v>
      </c>
      <c r="D2045" s="52" t="s">
        <v>27</v>
      </c>
      <c r="E2045" s="53">
        <v>20267.419999999998</v>
      </c>
      <c r="F2045" s="23" t="str">
        <f>+IFERROR(VLOOKUP(Tabla1[[#This Row],[Artículo]],'..'!$B$2:$D$569000,3,),"")</f>
        <v/>
      </c>
      <c r="G2045" s="24" t="str">
        <f>IF(H2045=AF2045,"", "Error MC")</f>
        <v>Error MC</v>
      </c>
      <c r="H2045" s="62"/>
      <c r="I2045" s="54">
        <f>+Tabla1[[#This Row],[MC]]*Tabla1[[#This Row],[Pedido]]*Tabla1[[#This Row],[PVC ]]</f>
        <v>0</v>
      </c>
      <c r="J2045" s="26">
        <v>0.21</v>
      </c>
      <c r="K2045" s="63"/>
      <c r="L2045" s="28" t="s">
        <v>17</v>
      </c>
      <c r="M2045" s="53">
        <v>35559.19</v>
      </c>
      <c r="N2045" s="64" t="str">
        <f>+IF(Tabla1[[#This Row],[F PMPI]]="SÍ","No","Sí")</f>
        <v>Sí</v>
      </c>
      <c r="O2045" s="65">
        <f>+Tabla1[[#This Row],[PVL]]*1.055</f>
        <v>37514.945449999999</v>
      </c>
      <c r="P2045" s="65">
        <f>+Tabla1[[#This Row],[PVL]]*1.43</f>
        <v>50849.6417</v>
      </c>
      <c r="Q2045" s="66" t="str">
        <f>+HYPERLINK(Tabla1[[#This Row],[PAG]])</f>
        <v>https://todomusica.com.ar/correas/8255-belt-assy-complete-for-elim.html</v>
      </c>
      <c r="R2045" s="67"/>
      <c r="S2045" s="68"/>
      <c r="T2045" s="69"/>
      <c r="U2045" s="69"/>
      <c r="V2045" s="69"/>
      <c r="W2045" s="69"/>
      <c r="X2045" s="69"/>
      <c r="Y2045" s="35"/>
      <c r="Z2045" s="35" t="s">
        <v>25989</v>
      </c>
      <c r="AA2045" s="36">
        <v>1</v>
      </c>
      <c r="AB2045" s="35" t="s">
        <v>27</v>
      </c>
      <c r="AC2045" s="35" t="str">
        <f>+IF(Tabla1[[#This Row],[STK]]="no","Sin STK", "STK disponible")</f>
        <v>Sin STK</v>
      </c>
      <c r="AD2045" s="35">
        <f>+I2045*J2045</f>
        <v>0</v>
      </c>
      <c r="AE2045" s="35">
        <f>+I2045*K2045</f>
        <v>0</v>
      </c>
      <c r="AF2045" s="36">
        <f>IF(Tabla1[[#This Row],[ref pack]]=1,Tabla1[[#This Row],[Pedido]],LCM(Tabla1[[#This Row],[MC VIEJO]],Tabla1[[#This Row],[Pedido]]))</f>
        <v>1</v>
      </c>
      <c r="AG2045" s="36">
        <f>+VLOOKUP(Tabla1[[#This Row],[Artículo]],'.'!$B$2:$D$11481,3,)</f>
        <v>1</v>
      </c>
      <c r="AH2045" s="37" t="str">
        <f>+IFERROR(SEARCH("pack",Tabla1[[#This Row],[PACK]]),"")</f>
        <v/>
      </c>
    </row>
    <row r="2046" spans="1:34" ht="24" customHeight="1" x14ac:dyDescent="0.2">
      <c r="A2046" s="50" t="s">
        <v>3735</v>
      </c>
      <c r="B2046" s="60" t="s">
        <v>3754</v>
      </c>
      <c r="C2046" s="61" t="s">
        <v>3755</v>
      </c>
      <c r="D2046" s="52" t="s">
        <v>27</v>
      </c>
      <c r="E2046" s="53">
        <v>140454.71</v>
      </c>
      <c r="F2046" s="23" t="str">
        <f>+IFERROR(VLOOKUP(Tabla1[[#This Row],[Artículo]],'..'!$B$2:$D$569000,3,),"")</f>
        <v/>
      </c>
      <c r="G2046" s="24" t="str">
        <f>IF(H2046=AF2046,"", "Error MC")</f>
        <v>Error MC</v>
      </c>
      <c r="H2046" s="62"/>
      <c r="I2046" s="54">
        <f>+Tabla1[[#This Row],[MC]]*Tabla1[[#This Row],[Pedido]]*Tabla1[[#This Row],[PVC ]]</f>
        <v>0</v>
      </c>
      <c r="J2046" s="26">
        <v>0.21</v>
      </c>
      <c r="K2046" s="63"/>
      <c r="L2046" s="28" t="s">
        <v>17</v>
      </c>
      <c r="M2046" s="53">
        <v>246427.78899999999</v>
      </c>
      <c r="N2046" s="64" t="str">
        <f>+IF(Tabla1[[#This Row],[F PMPI]]="SÍ","No","Sí")</f>
        <v>No</v>
      </c>
      <c r="O2046" s="65">
        <f>+Tabla1[[#This Row],[PVL]]*1.055</f>
        <v>259981.31739499996</v>
      </c>
      <c r="P2046" s="65">
        <f>+Tabla1[[#This Row],[PVL]]*1.43</f>
        <v>352391.73826999997</v>
      </c>
      <c r="Q2046" s="66" t="str">
        <f>+HYPERLINK(Tabla1[[#This Row],[PAG]])</f>
        <v>https://todomusica.com.ar/productos-sin-categorias-de-netsuite/3862-bc-1030.html</v>
      </c>
      <c r="R2046" s="67"/>
      <c r="S2046" s="68"/>
      <c r="T2046" s="69"/>
      <c r="U2046" s="69"/>
      <c r="V2046" s="69"/>
      <c r="W2046" s="69"/>
      <c r="X2046" s="69"/>
      <c r="Y2046" s="35"/>
      <c r="Z2046" s="35" t="s">
        <v>25990</v>
      </c>
      <c r="AA2046" s="36">
        <v>1</v>
      </c>
      <c r="AB2046" s="35" t="s">
        <v>9849</v>
      </c>
      <c r="AC2046" s="35" t="str">
        <f>+IF(Tabla1[[#This Row],[STK]]="no","Sin STK", "STK disponible")</f>
        <v>Sin STK</v>
      </c>
      <c r="AD2046" s="35">
        <f>+I2046*J2046</f>
        <v>0</v>
      </c>
      <c r="AE2046" s="35">
        <f>+I2046*K2046</f>
        <v>0</v>
      </c>
      <c r="AF2046" s="36">
        <f>IF(Tabla1[[#This Row],[ref pack]]=1,Tabla1[[#This Row],[Pedido]],LCM(Tabla1[[#This Row],[MC VIEJO]],Tabla1[[#This Row],[Pedido]]))</f>
        <v>1</v>
      </c>
      <c r="AG2046" s="36">
        <f>+VLOOKUP(Tabla1[[#This Row],[Artículo]],'.'!$B$2:$D$11481,3,)</f>
        <v>1</v>
      </c>
      <c r="AH2046" s="37" t="str">
        <f>+IFERROR(SEARCH("pack",Tabla1[[#This Row],[PACK]]),"")</f>
        <v/>
      </c>
    </row>
    <row r="2047" spans="1:34" ht="24" customHeight="1" x14ac:dyDescent="0.2">
      <c r="A2047" s="50" t="s">
        <v>3735</v>
      </c>
      <c r="B2047" s="60" t="s">
        <v>3756</v>
      </c>
      <c r="C2047" s="61" t="s">
        <v>3757</v>
      </c>
      <c r="D2047" s="52" t="s">
        <v>9842</v>
      </c>
      <c r="E2047" s="53">
        <v>84949.24</v>
      </c>
      <c r="F2047" s="23" t="str">
        <f>+IFERROR(VLOOKUP(Tabla1[[#This Row],[Artículo]],'..'!$B$2:$D$569000,3,),"")</f>
        <v/>
      </c>
      <c r="G2047" s="24" t="str">
        <f>IF(H2047=AF2047,"", "Error MC")</f>
        <v>Error MC</v>
      </c>
      <c r="H2047" s="62"/>
      <c r="I2047" s="54">
        <f>+Tabla1[[#This Row],[MC]]*Tabla1[[#This Row],[Pedido]]*Tabla1[[#This Row],[PVC ]]</f>
        <v>0</v>
      </c>
      <c r="J2047" s="26">
        <v>0.21</v>
      </c>
      <c r="K2047" s="63"/>
      <c r="L2047" s="28" t="s">
        <v>17</v>
      </c>
      <c r="M2047" s="53">
        <v>149043.44399999999</v>
      </c>
      <c r="N2047" s="64" t="str">
        <f>+IF(Tabla1[[#This Row],[F PMPI]]="SÍ","No","Sí")</f>
        <v>Sí</v>
      </c>
      <c r="O2047" s="65">
        <f>+Tabla1[[#This Row],[PVL]]*1.055</f>
        <v>157240.83341999998</v>
      </c>
      <c r="P2047" s="65">
        <f>+Tabla1[[#This Row],[PVL]]*1.43</f>
        <v>213132.12491999997</v>
      </c>
      <c r="Q2047" s="66" t="str">
        <f>+HYPERLINK(Tabla1[[#This Row],[PAG]])</f>
        <v>https://todomusica.com.ar/hardware-para-baterias/9628-boom-cymbal-stand-w-convertible-base.html</v>
      </c>
      <c r="R2047" s="67"/>
      <c r="S2047" s="68"/>
      <c r="T2047" s="69"/>
      <c r="U2047" s="69"/>
      <c r="V2047" s="69"/>
      <c r="W2047" s="69"/>
      <c r="X2047" s="69"/>
      <c r="Y2047" s="35"/>
      <c r="Z2047" s="35" t="s">
        <v>25991</v>
      </c>
      <c r="AA2047" s="36">
        <v>1</v>
      </c>
      <c r="AB2047" s="35" t="s">
        <v>27</v>
      </c>
      <c r="AC2047" s="35" t="str">
        <f>+IF(Tabla1[[#This Row],[STK]]="no","Sin STK", "STK disponible")</f>
        <v>STK disponible</v>
      </c>
      <c r="AD2047" s="35">
        <f>+I2047*J2047</f>
        <v>0</v>
      </c>
      <c r="AE2047" s="35">
        <f>+I2047*K2047</f>
        <v>0</v>
      </c>
      <c r="AF2047" s="36">
        <f>IF(Tabla1[[#This Row],[ref pack]]=1,Tabla1[[#This Row],[Pedido]],LCM(Tabla1[[#This Row],[MC VIEJO]],Tabla1[[#This Row],[Pedido]]))</f>
        <v>1</v>
      </c>
      <c r="AG2047" s="36">
        <f>+VLOOKUP(Tabla1[[#This Row],[Artículo]],'.'!$B$2:$D$11481,3,)</f>
        <v>1</v>
      </c>
      <c r="AH2047" s="37" t="str">
        <f>+IFERROR(SEARCH("pack",Tabla1[[#This Row],[PACK]]),"")</f>
        <v/>
      </c>
    </row>
    <row r="2048" spans="1:34" ht="24" customHeight="1" x14ac:dyDescent="0.2">
      <c r="A2048" s="50" t="s">
        <v>3735</v>
      </c>
      <c r="B2048" s="60" t="s">
        <v>3758</v>
      </c>
      <c r="C2048" s="61" t="s">
        <v>3759</v>
      </c>
      <c r="D2048" s="52" t="s">
        <v>27</v>
      </c>
      <c r="E2048" s="53">
        <v>263849.92</v>
      </c>
      <c r="F2048" s="23" t="str">
        <f>+IFERROR(VLOOKUP(Tabla1[[#This Row],[Artículo]],'..'!$B$2:$D$569000,3,),"")</f>
        <v/>
      </c>
      <c r="G2048" s="24" t="str">
        <f>IF(H2048=AF2048,"", "Error MC")</f>
        <v>Error MC</v>
      </c>
      <c r="H2048" s="62"/>
      <c r="I2048" s="54">
        <f>+Tabla1[[#This Row],[MC]]*Tabla1[[#This Row],[Pedido]]*Tabla1[[#This Row],[PVC ]]</f>
        <v>0</v>
      </c>
      <c r="J2048" s="26">
        <v>0.21</v>
      </c>
      <c r="K2048" s="63"/>
      <c r="L2048" s="28" t="s">
        <v>17</v>
      </c>
      <c r="M2048" s="53">
        <v>462924.68</v>
      </c>
      <c r="N2048" s="64" t="str">
        <f>+IF(Tabla1[[#This Row],[F PMPI]]="SÍ","No","Sí")</f>
        <v>Sí</v>
      </c>
      <c r="O2048" s="65">
        <f>+Tabla1[[#This Row],[PVL]]*1.055</f>
        <v>488385.53739999997</v>
      </c>
      <c r="P2048" s="65">
        <f>+Tabla1[[#This Row],[PVL]]*1.43</f>
        <v>661982.29239999992</v>
      </c>
      <c r="Q2048" s="66" t="str">
        <f>+HYPERLINK(Tabla1[[#This Row],[PAG]])</f>
        <v>https://todomusica.com.ar/hardware-para-baterias/1078-bc-2030.html</v>
      </c>
      <c r="R2048" s="67"/>
      <c r="S2048" s="68"/>
      <c r="T2048" s="69"/>
      <c r="U2048" s="69"/>
      <c r="V2048" s="69"/>
      <c r="W2048" s="69"/>
      <c r="X2048" s="69"/>
      <c r="Y2048" s="35"/>
      <c r="Z2048" s="35" t="s">
        <v>25992</v>
      </c>
      <c r="AA2048" s="36">
        <v>1</v>
      </c>
      <c r="AB2048" s="35" t="s">
        <v>27</v>
      </c>
      <c r="AC2048" s="35" t="str">
        <f>+IF(Tabla1[[#This Row],[STK]]="no","Sin STK", "STK disponible")</f>
        <v>Sin STK</v>
      </c>
      <c r="AD2048" s="35">
        <f>+I2048*J2048</f>
        <v>0</v>
      </c>
      <c r="AE2048" s="35">
        <f>+I2048*K2048</f>
        <v>0</v>
      </c>
      <c r="AF2048" s="36">
        <f>IF(Tabla1[[#This Row],[ref pack]]=1,Tabla1[[#This Row],[Pedido]],LCM(Tabla1[[#This Row],[MC VIEJO]],Tabla1[[#This Row],[Pedido]]))</f>
        <v>1</v>
      </c>
      <c r="AG2048" s="36">
        <f>+VLOOKUP(Tabla1[[#This Row],[Artículo]],'.'!$B$2:$D$11481,3,)</f>
        <v>1</v>
      </c>
      <c r="AH2048" s="37" t="str">
        <f>+IFERROR(SEARCH("pack",Tabla1[[#This Row],[PACK]]),"")</f>
        <v/>
      </c>
    </row>
    <row r="2049" spans="1:34" ht="24" customHeight="1" x14ac:dyDescent="0.2">
      <c r="A2049" s="50" t="s">
        <v>3735</v>
      </c>
      <c r="B2049" s="60" t="s">
        <v>3760</v>
      </c>
      <c r="C2049" s="61" t="s">
        <v>3761</v>
      </c>
      <c r="D2049" s="52" t="s">
        <v>27</v>
      </c>
      <c r="E2049" s="53">
        <v>82263.48</v>
      </c>
      <c r="F2049" s="23" t="str">
        <f>+IFERROR(VLOOKUP(Tabla1[[#This Row],[Artículo]],'..'!$B$2:$D$569000,3,),"")</f>
        <v/>
      </c>
      <c r="G2049" s="24" t="str">
        <f>IF(H2049=AF2049,"", "Error MC")</f>
        <v>Error MC</v>
      </c>
      <c r="H2049" s="62"/>
      <c r="I2049" s="54">
        <f>+Tabla1[[#This Row],[MC]]*Tabla1[[#This Row],[Pedido]]*Tabla1[[#This Row],[PVC ]]</f>
        <v>0</v>
      </c>
      <c r="J2049" s="26">
        <v>0.21</v>
      </c>
      <c r="K2049" s="63"/>
      <c r="L2049" s="28" t="s">
        <v>17</v>
      </c>
      <c r="M2049" s="53">
        <v>144331.28099999999</v>
      </c>
      <c r="N2049" s="64" t="str">
        <f>+IF(Tabla1[[#This Row],[F PMPI]]="SÍ","No","Sí")</f>
        <v>Sí</v>
      </c>
      <c r="O2049" s="65">
        <f>+Tabla1[[#This Row],[PVL]]*1.055</f>
        <v>152269.50145499999</v>
      </c>
      <c r="P2049" s="65">
        <f>+Tabla1[[#This Row],[PVL]]*1.43</f>
        <v>206393.73182999998</v>
      </c>
      <c r="Q2049" s="66" t="str">
        <f>+HYPERLINK(Tabla1[[#This Row],[PAG]])</f>
        <v>https://todomusica.com.ar/hardware-para-baterias/260-bc-830.html</v>
      </c>
      <c r="R2049" s="67"/>
      <c r="S2049" s="68"/>
      <c r="T2049" s="69"/>
      <c r="U2049" s="69"/>
      <c r="V2049" s="69"/>
      <c r="W2049" s="69"/>
      <c r="X2049" s="69"/>
      <c r="Y2049" s="35"/>
      <c r="Z2049" s="35" t="s">
        <v>25993</v>
      </c>
      <c r="AA2049" s="36">
        <v>1</v>
      </c>
      <c r="AB2049" s="35" t="s">
        <v>27</v>
      </c>
      <c r="AC2049" s="35" t="str">
        <f>+IF(Tabla1[[#This Row],[STK]]="no","Sin STK", "STK disponible")</f>
        <v>Sin STK</v>
      </c>
      <c r="AD2049" s="35">
        <f>+I2049*J2049</f>
        <v>0</v>
      </c>
      <c r="AE2049" s="35">
        <f>+I2049*K2049</f>
        <v>0</v>
      </c>
      <c r="AF2049" s="36">
        <f>IF(Tabla1[[#This Row],[ref pack]]=1,Tabla1[[#This Row],[Pedido]],LCM(Tabla1[[#This Row],[MC VIEJO]],Tabla1[[#This Row],[Pedido]]))</f>
        <v>1</v>
      </c>
      <c r="AG2049" s="36">
        <f>+VLOOKUP(Tabla1[[#This Row],[Artículo]],'.'!$B$2:$D$11481,3,)</f>
        <v>1</v>
      </c>
      <c r="AH2049" s="37" t="str">
        <f>+IFERROR(SEARCH("pack",Tabla1[[#This Row],[PACK]]),"")</f>
        <v/>
      </c>
    </row>
    <row r="2050" spans="1:34" ht="24" customHeight="1" x14ac:dyDescent="0.2">
      <c r="A2050" s="50" t="s">
        <v>3735</v>
      </c>
      <c r="B2050" s="60" t="s">
        <v>3762</v>
      </c>
      <c r="C2050" s="61" t="s">
        <v>3763</v>
      </c>
      <c r="D2050" s="52" t="s">
        <v>27</v>
      </c>
      <c r="E2050" s="53">
        <v>118608.52</v>
      </c>
      <c r="F2050" s="23" t="str">
        <f>+IFERROR(VLOOKUP(Tabla1[[#This Row],[Artículo]],'..'!$B$2:$D$569000,3,),"")</f>
        <v/>
      </c>
      <c r="G2050" s="24" t="str">
        <f>IF(H2050=AF2050,"", "Error MC")</f>
        <v>Error MC</v>
      </c>
      <c r="H2050" s="62"/>
      <c r="I2050" s="54">
        <f>+Tabla1[[#This Row],[MC]]*Tabla1[[#This Row],[Pedido]]*Tabla1[[#This Row],[PVC ]]</f>
        <v>0</v>
      </c>
      <c r="J2050" s="26">
        <v>0.21</v>
      </c>
      <c r="K2050" s="63"/>
      <c r="L2050" s="28" t="s">
        <v>17</v>
      </c>
      <c r="M2050" s="53">
        <v>208098.644</v>
      </c>
      <c r="N2050" s="64" t="str">
        <f>+IF(Tabla1[[#This Row],[F PMPI]]="SÍ","No","Sí")</f>
        <v>Sí</v>
      </c>
      <c r="O2050" s="65">
        <f>+Tabla1[[#This Row],[PVL]]*1.055</f>
        <v>219544.06941999999</v>
      </c>
      <c r="P2050" s="65">
        <f>+Tabla1[[#This Row],[PVL]]*1.43</f>
        <v>297581.06091999996</v>
      </c>
      <c r="Q2050" s="66" t="str">
        <f>+HYPERLINK(Tabla1[[#This Row],[PAG]])</f>
        <v>https://todomusica.com.ar/hardware-para-baterias/261-bc-930.html</v>
      </c>
      <c r="R2050" s="67"/>
      <c r="S2050" s="68"/>
      <c r="T2050" s="69"/>
      <c r="U2050" s="69"/>
      <c r="V2050" s="69"/>
      <c r="W2050" s="69"/>
      <c r="X2050" s="69"/>
      <c r="Y2050" s="35"/>
      <c r="Z2050" s="35" t="s">
        <v>25994</v>
      </c>
      <c r="AA2050" s="36">
        <v>1</v>
      </c>
      <c r="AB2050" s="35" t="s">
        <v>27</v>
      </c>
      <c r="AC2050" s="35" t="str">
        <f>+IF(Tabla1[[#This Row],[STK]]="no","Sin STK", "STK disponible")</f>
        <v>Sin STK</v>
      </c>
      <c r="AD2050" s="35">
        <f>+I2050*J2050</f>
        <v>0</v>
      </c>
      <c r="AE2050" s="35">
        <f>+I2050*K2050</f>
        <v>0</v>
      </c>
      <c r="AF2050" s="36">
        <f>IF(Tabla1[[#This Row],[ref pack]]=1,Tabla1[[#This Row],[Pedido]],LCM(Tabla1[[#This Row],[MC VIEJO]],Tabla1[[#This Row],[Pedido]]))</f>
        <v>1</v>
      </c>
      <c r="AG2050" s="36">
        <f>+VLOOKUP(Tabla1[[#This Row],[Artículo]],'.'!$B$2:$D$11481,3,)</f>
        <v>1</v>
      </c>
      <c r="AH2050" s="37" t="str">
        <f>+IFERROR(SEARCH("pack",Tabla1[[#This Row],[PACK]]),"")</f>
        <v/>
      </c>
    </row>
    <row r="2051" spans="1:34" ht="24" customHeight="1" x14ac:dyDescent="0.2">
      <c r="A2051" s="50" t="s">
        <v>3735</v>
      </c>
      <c r="B2051" s="60" t="s">
        <v>3764</v>
      </c>
      <c r="C2051" s="61" t="s">
        <v>3765</v>
      </c>
      <c r="D2051" s="52" t="s">
        <v>27</v>
      </c>
      <c r="E2051" s="53">
        <v>8849.7900000000009</v>
      </c>
      <c r="F2051" s="23" t="str">
        <f>+IFERROR(VLOOKUP(Tabla1[[#This Row],[Artículo]],'..'!$B$2:$D$569000,3,),"")</f>
        <v/>
      </c>
      <c r="G2051" s="24" t="str">
        <f>IF(H2051=AF2051,"", "Error MC")</f>
        <v>Error MC</v>
      </c>
      <c r="H2051" s="62"/>
      <c r="I2051" s="54">
        <f>+Tabla1[[#This Row],[MC]]*Tabla1[[#This Row],[Pedido]]*Tabla1[[#This Row],[PVC ]]</f>
        <v>0</v>
      </c>
      <c r="J2051" s="26">
        <v>0.21</v>
      </c>
      <c r="K2051" s="63"/>
      <c r="L2051" s="28" t="s">
        <v>17</v>
      </c>
      <c r="M2051" s="53">
        <v>15526.962</v>
      </c>
      <c r="N2051" s="64" t="str">
        <f>+IF(Tabla1[[#This Row],[F PMPI]]="SÍ","No","Sí")</f>
        <v>Sí</v>
      </c>
      <c r="O2051" s="65">
        <f>+Tabla1[[#This Row],[PVL]]*1.055</f>
        <v>16380.944909999998</v>
      </c>
      <c r="P2051" s="65">
        <f>+Tabla1[[#This Row],[PVL]]*1.43</f>
        <v>22203.555659999998</v>
      </c>
      <c r="Q2051" s="66" t="str">
        <f>+HYPERLINK(Tabla1[[#This Row],[PAG]])</f>
        <v/>
      </c>
      <c r="R2051" s="67"/>
      <c r="S2051" s="68"/>
      <c r="T2051" s="69"/>
      <c r="U2051" s="69"/>
      <c r="V2051" s="69"/>
      <c r="W2051" s="69"/>
      <c r="X2051" s="69"/>
      <c r="Y2051" s="35"/>
      <c r="Z2051" s="35" t="s">
        <v>65</v>
      </c>
      <c r="AA2051" s="36">
        <v>1</v>
      </c>
      <c r="AB2051" s="35" t="s">
        <v>27</v>
      </c>
      <c r="AC2051" s="35" t="str">
        <f>+IF(Tabla1[[#This Row],[STK]]="no","Sin STK", "STK disponible")</f>
        <v>Sin STK</v>
      </c>
      <c r="AD2051" s="35">
        <f>+I2051*J2051</f>
        <v>0</v>
      </c>
      <c r="AE2051" s="35">
        <f>+I2051*K2051</f>
        <v>0</v>
      </c>
      <c r="AF2051" s="36">
        <f>IF(Tabla1[[#This Row],[ref pack]]=1,Tabla1[[#This Row],[Pedido]],LCM(Tabla1[[#This Row],[MC VIEJO]],Tabla1[[#This Row],[Pedido]]))</f>
        <v>1</v>
      </c>
      <c r="AG2051" s="36">
        <f>+VLOOKUP(Tabla1[[#This Row],[Artículo]],'.'!$B$2:$D$11481,3,)</f>
        <v>1</v>
      </c>
      <c r="AH2051" s="37" t="str">
        <f>+IFERROR(SEARCH("pack",Tabla1[[#This Row],[PACK]]),"")</f>
        <v/>
      </c>
    </row>
    <row r="2052" spans="1:34" ht="24" customHeight="1" x14ac:dyDescent="0.2">
      <c r="A2052" s="50" t="s">
        <v>3735</v>
      </c>
      <c r="B2052" s="60" t="s">
        <v>3766</v>
      </c>
      <c r="C2052" s="61" t="s">
        <v>3767</v>
      </c>
      <c r="D2052" s="52" t="s">
        <v>27</v>
      </c>
      <c r="E2052" s="53">
        <v>21063.25</v>
      </c>
      <c r="F2052" s="23" t="str">
        <f>+IFERROR(VLOOKUP(Tabla1[[#This Row],[Artículo]],'..'!$B$2:$D$569000,3,),"")</f>
        <v/>
      </c>
      <c r="G2052" s="24" t="str">
        <f>IF(H2052=AF2052,"", "Error MC")</f>
        <v>Error MC</v>
      </c>
      <c r="H2052" s="62"/>
      <c r="I2052" s="54">
        <f>+Tabla1[[#This Row],[MC]]*Tabla1[[#This Row],[Pedido]]*Tabla1[[#This Row],[PVC ]]</f>
        <v>0</v>
      </c>
      <c r="J2052" s="26">
        <v>0.21</v>
      </c>
      <c r="K2052" s="63"/>
      <c r="L2052" s="28" t="s">
        <v>17</v>
      </c>
      <c r="M2052" s="53">
        <v>36955.468999999997</v>
      </c>
      <c r="N2052" s="64" t="str">
        <f>+IF(Tabla1[[#This Row],[F PMPI]]="SÍ","No","Sí")</f>
        <v>Sí</v>
      </c>
      <c r="O2052" s="65">
        <f>+Tabla1[[#This Row],[PVL]]*1.055</f>
        <v>38988.019794999993</v>
      </c>
      <c r="P2052" s="65">
        <f>+Tabla1[[#This Row],[PVL]]*1.43</f>
        <v>52846.320669999994</v>
      </c>
      <c r="Q2052" s="66" t="str">
        <f>+HYPERLINK(Tabla1[[#This Row],[PAG]])</f>
        <v/>
      </c>
      <c r="R2052" s="67"/>
      <c r="S2052" s="68"/>
      <c r="T2052" s="69"/>
      <c r="U2052" s="69"/>
      <c r="V2052" s="69"/>
      <c r="W2052" s="69"/>
      <c r="X2052" s="69"/>
      <c r="Y2052" s="35"/>
      <c r="Z2052" s="35" t="s">
        <v>65</v>
      </c>
      <c r="AA2052" s="36">
        <v>1</v>
      </c>
      <c r="AB2052" s="35" t="s">
        <v>27</v>
      </c>
      <c r="AC2052" s="35" t="str">
        <f>+IF(Tabla1[[#This Row],[STK]]="no","Sin STK", "STK disponible")</f>
        <v>Sin STK</v>
      </c>
      <c r="AD2052" s="35">
        <f>+I2052*J2052</f>
        <v>0</v>
      </c>
      <c r="AE2052" s="35">
        <f>+I2052*K2052</f>
        <v>0</v>
      </c>
      <c r="AF2052" s="36">
        <f>IF(Tabla1[[#This Row],[ref pack]]=1,Tabla1[[#This Row],[Pedido]],LCM(Tabla1[[#This Row],[MC VIEJO]],Tabla1[[#This Row],[Pedido]]))</f>
        <v>1</v>
      </c>
      <c r="AG2052" s="36">
        <f>+VLOOKUP(Tabla1[[#This Row],[Artículo]],'.'!$B$2:$D$11481,3,)</f>
        <v>1</v>
      </c>
      <c r="AH2052" s="37" t="str">
        <f>+IFERROR(SEARCH("pack",Tabla1[[#This Row],[PACK]]),"")</f>
        <v/>
      </c>
    </row>
    <row r="2053" spans="1:34" ht="24" customHeight="1" x14ac:dyDescent="0.2">
      <c r="A2053" s="50" t="s">
        <v>3735</v>
      </c>
      <c r="B2053" s="60" t="s">
        <v>3768</v>
      </c>
      <c r="C2053" s="61" t="s">
        <v>3769</v>
      </c>
      <c r="D2053" s="52" t="s">
        <v>9841</v>
      </c>
      <c r="E2053" s="53">
        <v>98154.16</v>
      </c>
      <c r="F2053" s="23" t="str">
        <f>+IFERROR(VLOOKUP(Tabla1[[#This Row],[Artículo]],'..'!$B$2:$D$569000,3,),"")</f>
        <v/>
      </c>
      <c r="G2053" s="24" t="str">
        <f>IF(H2053=AF2053,"", "Error MC")</f>
        <v>Error MC</v>
      </c>
      <c r="H2053" s="62"/>
      <c r="I2053" s="54">
        <f>+Tabla1[[#This Row],[MC]]*Tabla1[[#This Row],[Pedido]]*Tabla1[[#This Row],[PVC ]]</f>
        <v>0</v>
      </c>
      <c r="J2053" s="26">
        <v>0.21</v>
      </c>
      <c r="K2053" s="63"/>
      <c r="L2053" s="28" t="s">
        <v>17</v>
      </c>
      <c r="M2053" s="53">
        <v>172211.47099999999</v>
      </c>
      <c r="N2053" s="64" t="str">
        <f>+IF(Tabla1[[#This Row],[F PMPI]]="SÍ","No","Sí")</f>
        <v>Sí</v>
      </c>
      <c r="O2053" s="65">
        <f>+Tabla1[[#This Row],[PVL]]*1.055</f>
        <v>181683.10190499999</v>
      </c>
      <c r="P2053" s="65">
        <f>+Tabla1[[#This Row],[PVL]]*1.43</f>
        <v>246262.40352999998</v>
      </c>
      <c r="Q2053" s="66" t="str">
        <f>+HYPERLINK(Tabla1[[#This Row],[PAG]])</f>
        <v>https://todomusica.com.ar/accesorios-de-bateria/530-bd-10.html</v>
      </c>
      <c r="R2053" s="67"/>
      <c r="S2053" s="68"/>
      <c r="T2053" s="69"/>
      <c r="U2053" s="69"/>
      <c r="V2053" s="69"/>
      <c r="W2053" s="69"/>
      <c r="X2053" s="69"/>
      <c r="Y2053" s="35"/>
      <c r="Z2053" s="35" t="s">
        <v>25986</v>
      </c>
      <c r="AA2053" s="36">
        <v>1</v>
      </c>
      <c r="AB2053" s="35" t="s">
        <v>27</v>
      </c>
      <c r="AC2053" s="35" t="str">
        <f>+IF(Tabla1[[#This Row],[STK]]="no","Sin STK", "STK disponible")</f>
        <v>STK disponible</v>
      </c>
      <c r="AD2053" s="35">
        <f>+I2053*J2053</f>
        <v>0</v>
      </c>
      <c r="AE2053" s="35">
        <f>+I2053*K2053</f>
        <v>0</v>
      </c>
      <c r="AF2053" s="36">
        <f>IF(Tabla1[[#This Row],[ref pack]]=1,Tabla1[[#This Row],[Pedido]],LCM(Tabla1[[#This Row],[MC VIEJO]],Tabla1[[#This Row],[Pedido]]))</f>
        <v>1</v>
      </c>
      <c r="AG2053" s="36">
        <f>+VLOOKUP(Tabla1[[#This Row],[Artículo]],'.'!$B$2:$D$11481,3,)</f>
        <v>1</v>
      </c>
      <c r="AH2053" s="37" t="str">
        <f>+IFERROR(SEARCH("pack",Tabla1[[#This Row],[PACK]]),"")</f>
        <v/>
      </c>
    </row>
    <row r="2054" spans="1:34" ht="24" customHeight="1" x14ac:dyDescent="0.2">
      <c r="A2054" s="50" t="s">
        <v>3735</v>
      </c>
      <c r="B2054" s="60" t="s">
        <v>3770</v>
      </c>
      <c r="C2054" s="61" t="s">
        <v>3771</v>
      </c>
      <c r="D2054" s="52" t="s">
        <v>27</v>
      </c>
      <c r="E2054" s="53">
        <v>832830.55</v>
      </c>
      <c r="F2054" s="23" t="str">
        <f>+IFERROR(VLOOKUP(Tabla1[[#This Row],[Artículo]],'..'!$B$2:$D$569000,3,),"")</f>
        <v/>
      </c>
      <c r="G2054" s="24" t="str">
        <f>IF(H2054=AF2054,"", "Error MC")</f>
        <v>Error MC</v>
      </c>
      <c r="H2054" s="62"/>
      <c r="I2054" s="54">
        <f>+Tabla1[[#This Row],[MC]]*Tabla1[[#This Row],[Pedido]]*Tabla1[[#This Row],[PVC ]]</f>
        <v>0</v>
      </c>
      <c r="J2054" s="26">
        <v>0.21</v>
      </c>
      <c r="K2054" s="63"/>
      <c r="L2054" s="28" t="s">
        <v>17</v>
      </c>
      <c r="M2054" s="53">
        <v>1461201.203</v>
      </c>
      <c r="N2054" s="64" t="str">
        <f>+IF(Tabla1[[#This Row],[F PMPI]]="SÍ","No","Sí")</f>
        <v>Sí</v>
      </c>
      <c r="O2054" s="65">
        <f>+Tabla1[[#This Row],[PVL]]*1.055</f>
        <v>1541567.2691649999</v>
      </c>
      <c r="P2054" s="65">
        <f>+Tabla1[[#This Row],[PVL]]*1.43</f>
        <v>2089517.7202899999</v>
      </c>
      <c r="Q2054" s="66" t="str">
        <f>+HYPERLINK(Tabla1[[#This Row],[PAG]])</f>
        <v/>
      </c>
      <c r="R2054" s="67"/>
      <c r="S2054" s="68"/>
      <c r="T2054" s="69"/>
      <c r="U2054" s="69"/>
      <c r="V2054" s="69"/>
      <c r="W2054" s="69"/>
      <c r="X2054" s="69"/>
      <c r="Y2054" s="35"/>
      <c r="Z2054" s="35" t="s">
        <v>65</v>
      </c>
      <c r="AA2054" s="36">
        <v>1</v>
      </c>
      <c r="AB2054" s="35" t="s">
        <v>27</v>
      </c>
      <c r="AC2054" s="35" t="str">
        <f>+IF(Tabla1[[#This Row],[STK]]="no","Sin STK", "STK disponible")</f>
        <v>Sin STK</v>
      </c>
      <c r="AD2054" s="35">
        <f>+I2054*J2054</f>
        <v>0</v>
      </c>
      <c r="AE2054" s="35">
        <f>+I2054*K2054</f>
        <v>0</v>
      </c>
      <c r="AF2054" s="36">
        <f>IF(Tabla1[[#This Row],[ref pack]]=1,Tabla1[[#This Row],[Pedido]],LCM(Tabla1[[#This Row],[MC VIEJO]],Tabla1[[#This Row],[Pedido]]))</f>
        <v>1</v>
      </c>
      <c r="AG2054" s="36">
        <f>+VLOOKUP(Tabla1[[#This Row],[Artículo]],'.'!$B$2:$D$11481,3,)</f>
        <v>1</v>
      </c>
      <c r="AH2054" s="37" t="str">
        <f>+IFERROR(SEARCH("pack",Tabla1[[#This Row],[PACK]]),"")</f>
        <v/>
      </c>
    </row>
    <row r="2055" spans="1:34" ht="24" customHeight="1" x14ac:dyDescent="0.2">
      <c r="A2055" s="50" t="s">
        <v>3735</v>
      </c>
      <c r="B2055" s="60" t="s">
        <v>3772</v>
      </c>
      <c r="C2055" s="61" t="s">
        <v>3773</v>
      </c>
      <c r="D2055" s="52" t="s">
        <v>27</v>
      </c>
      <c r="E2055" s="53">
        <v>7186.85</v>
      </c>
      <c r="F2055" s="23" t="str">
        <f>+IFERROR(VLOOKUP(Tabla1[[#This Row],[Artículo]],'..'!$B$2:$D$569000,3,),"")</f>
        <v/>
      </c>
      <c r="G2055" s="24" t="str">
        <f>IF(H2055=AF2055,"", "Error MC")</f>
        <v>Error MC</v>
      </c>
      <c r="H2055" s="62"/>
      <c r="I2055" s="54">
        <f>+Tabla1[[#This Row],[MC]]*Tabla1[[#This Row],[Pedido]]*Tabla1[[#This Row],[PVC ]]</f>
        <v>0</v>
      </c>
      <c r="J2055" s="26">
        <v>0.21</v>
      </c>
      <c r="K2055" s="63"/>
      <c r="L2055" s="28" t="s">
        <v>17</v>
      </c>
      <c r="M2055" s="53">
        <v>12609.325000000001</v>
      </c>
      <c r="N2055" s="64" t="str">
        <f>+IF(Tabla1[[#This Row],[F PMPI]]="SÍ","No","Sí")</f>
        <v>Sí</v>
      </c>
      <c r="O2055" s="65">
        <f>+Tabla1[[#This Row],[PVL]]*1.055</f>
        <v>13302.837874999999</v>
      </c>
      <c r="P2055" s="65">
        <f>+Tabla1[[#This Row],[PVL]]*1.43</f>
        <v>18031.334750000002</v>
      </c>
      <c r="Q2055" s="66" t="str">
        <f>+HYPERLINK(Tabla1[[#This Row],[PAG]])</f>
        <v>https://todomusica.com.ar/productos-sin-categorias-de-netsuite/2663-bt-70-h.html</v>
      </c>
      <c r="R2055" s="67"/>
      <c r="S2055" s="68"/>
      <c r="T2055" s="69"/>
      <c r="U2055" s="69"/>
      <c r="V2055" s="69"/>
      <c r="W2055" s="69"/>
      <c r="X2055" s="69"/>
      <c r="Y2055" s="35"/>
      <c r="Z2055" s="35" t="s">
        <v>25995</v>
      </c>
      <c r="AA2055" s="36">
        <v>1</v>
      </c>
      <c r="AB2055" s="35" t="s">
        <v>27</v>
      </c>
      <c r="AC2055" s="35" t="str">
        <f>+IF(Tabla1[[#This Row],[STK]]="no","Sin STK", "STK disponible")</f>
        <v>Sin STK</v>
      </c>
      <c r="AD2055" s="35">
        <f>+I2055*J2055</f>
        <v>0</v>
      </c>
      <c r="AE2055" s="35">
        <f>+I2055*K2055</f>
        <v>0</v>
      </c>
      <c r="AF2055" s="36">
        <f>IF(Tabla1[[#This Row],[ref pack]]=1,Tabla1[[#This Row],[Pedido]],LCM(Tabla1[[#This Row],[MC VIEJO]],Tabla1[[#This Row],[Pedido]]))</f>
        <v>1</v>
      </c>
      <c r="AG2055" s="36">
        <f>+VLOOKUP(Tabla1[[#This Row],[Artículo]],'.'!$B$2:$D$11481,3,)</f>
        <v>1</v>
      </c>
      <c r="AH2055" s="37" t="str">
        <f>+IFERROR(SEARCH("pack",Tabla1[[#This Row],[PACK]]),"")</f>
        <v/>
      </c>
    </row>
    <row r="2056" spans="1:34" ht="24" customHeight="1" x14ac:dyDescent="0.2">
      <c r="A2056" s="50" t="s">
        <v>3735</v>
      </c>
      <c r="B2056" s="60" t="s">
        <v>3774</v>
      </c>
      <c r="C2056" s="61" t="s">
        <v>3775</v>
      </c>
      <c r="D2056" s="52" t="s">
        <v>27</v>
      </c>
      <c r="E2056" s="53">
        <v>10743.02</v>
      </c>
      <c r="F2056" s="23" t="str">
        <f>+IFERROR(VLOOKUP(Tabla1[[#This Row],[Artículo]],'..'!$B$2:$D$569000,3,),"")</f>
        <v/>
      </c>
      <c r="G2056" s="24" t="str">
        <f>IF(H2056=AF2056,"", "Error MC")</f>
        <v>Error MC</v>
      </c>
      <c r="H2056" s="62"/>
      <c r="I2056" s="54">
        <f>+Tabla1[[#This Row],[MC]]*Tabla1[[#This Row],[Pedido]]*Tabla1[[#This Row],[PVC ]]</f>
        <v>0</v>
      </c>
      <c r="J2056" s="26">
        <v>0.21</v>
      </c>
      <c r="K2056" s="63"/>
      <c r="L2056" s="28" t="s">
        <v>17</v>
      </c>
      <c r="M2056" s="53">
        <v>18848.63</v>
      </c>
      <c r="N2056" s="64" t="str">
        <f>+IF(Tabla1[[#This Row],[F PMPI]]="SÍ","No","Sí")</f>
        <v>Sí</v>
      </c>
      <c r="O2056" s="65">
        <f>+Tabla1[[#This Row],[PVL]]*1.055</f>
        <v>19885.304649999998</v>
      </c>
      <c r="P2056" s="65">
        <f>+Tabla1[[#This Row],[PVL]]*1.43</f>
        <v>26953.5409</v>
      </c>
      <c r="Q2056" s="66" t="str">
        <f>+HYPERLINK(Tabla1[[#This Row],[PAG]])</f>
        <v/>
      </c>
      <c r="R2056" s="67"/>
      <c r="S2056" s="68"/>
      <c r="T2056" s="69"/>
      <c r="U2056" s="69"/>
      <c r="V2056" s="69"/>
      <c r="W2056" s="69"/>
      <c r="X2056" s="69"/>
      <c r="Y2056" s="35"/>
      <c r="Z2056" s="35" t="s">
        <v>65</v>
      </c>
      <c r="AA2056" s="36">
        <v>1</v>
      </c>
      <c r="AB2056" s="35" t="s">
        <v>27</v>
      </c>
      <c r="AC2056" s="35" t="str">
        <f>+IF(Tabla1[[#This Row],[STK]]="no","Sin STK", "STK disponible")</f>
        <v>Sin STK</v>
      </c>
      <c r="AD2056" s="35">
        <f>+I2056*J2056</f>
        <v>0</v>
      </c>
      <c r="AE2056" s="35">
        <f>+I2056*K2056</f>
        <v>0</v>
      </c>
      <c r="AF2056" s="36">
        <f>IF(Tabla1[[#This Row],[ref pack]]=1,Tabla1[[#This Row],[Pedido]],LCM(Tabla1[[#This Row],[MC VIEJO]],Tabla1[[#This Row],[Pedido]]))</f>
        <v>1</v>
      </c>
      <c r="AG2056" s="36">
        <f>+VLOOKUP(Tabla1[[#This Row],[Artículo]],'.'!$B$2:$D$11481,3,)</f>
        <v>1</v>
      </c>
      <c r="AH2056" s="37" t="str">
        <f>+IFERROR(SEARCH("pack",Tabla1[[#This Row],[PACK]]),"")</f>
        <v/>
      </c>
    </row>
    <row r="2057" spans="1:34" ht="24" customHeight="1" x14ac:dyDescent="0.2">
      <c r="A2057" s="50" t="s">
        <v>3735</v>
      </c>
      <c r="B2057" s="60" t="s">
        <v>3776</v>
      </c>
      <c r="C2057" s="61" t="s">
        <v>3777</v>
      </c>
      <c r="D2057" s="52" t="s">
        <v>9841</v>
      </c>
      <c r="E2057" s="53">
        <v>169450.8</v>
      </c>
      <c r="F2057" s="23" t="str">
        <f>+IFERROR(VLOOKUP(Tabla1[[#This Row],[Artículo]],'..'!$B$2:$D$569000,3,),"")</f>
        <v/>
      </c>
      <c r="G2057" s="24" t="str">
        <f>IF(H2057=AF2057,"", "Error MC")</f>
        <v>Error MC</v>
      </c>
      <c r="H2057" s="62"/>
      <c r="I2057" s="54">
        <f>+Tabla1[[#This Row],[MC]]*Tabla1[[#This Row],[Pedido]]*Tabla1[[#This Row],[PVC ]]</f>
        <v>0</v>
      </c>
      <c r="J2057" s="26">
        <v>0.21</v>
      </c>
      <c r="K2057" s="63"/>
      <c r="L2057" s="28" t="s">
        <v>17</v>
      </c>
      <c r="M2057" s="53">
        <v>297301.429</v>
      </c>
      <c r="N2057" s="64" t="str">
        <f>+IF(Tabla1[[#This Row],[F PMPI]]="SÍ","No","Sí")</f>
        <v>Sí</v>
      </c>
      <c r="O2057" s="65">
        <f>+Tabla1[[#This Row],[PVL]]*1.055</f>
        <v>313653.00759499997</v>
      </c>
      <c r="P2057" s="65">
        <f>+Tabla1[[#This Row],[PVL]]*1.43</f>
        <v>425141.04346999998</v>
      </c>
      <c r="Q2057" s="66" t="str">
        <f>+HYPERLINK(Tabla1[[#This Row],[PAG]])</f>
        <v>https://todomusica.com.ar/hardware-para-baterias/5993-b-1030.html</v>
      </c>
      <c r="R2057" s="67"/>
      <c r="S2057" s="68"/>
      <c r="T2057" s="69"/>
      <c r="U2057" s="69"/>
      <c r="V2057" s="69"/>
      <c r="W2057" s="69"/>
      <c r="X2057" s="69"/>
      <c r="Y2057" s="35"/>
      <c r="Z2057" s="35" t="s">
        <v>25996</v>
      </c>
      <c r="AA2057" s="36">
        <v>1</v>
      </c>
      <c r="AB2057" s="35" t="s">
        <v>27</v>
      </c>
      <c r="AC2057" s="35" t="str">
        <f>+IF(Tabla1[[#This Row],[STK]]="no","Sin STK", "STK disponible")</f>
        <v>STK disponible</v>
      </c>
      <c r="AD2057" s="35">
        <f>+I2057*J2057</f>
        <v>0</v>
      </c>
      <c r="AE2057" s="35">
        <f>+I2057*K2057</f>
        <v>0</v>
      </c>
      <c r="AF2057" s="36">
        <f>IF(Tabla1[[#This Row],[ref pack]]=1,Tabla1[[#This Row],[Pedido]],LCM(Tabla1[[#This Row],[MC VIEJO]],Tabla1[[#This Row],[Pedido]]))</f>
        <v>1</v>
      </c>
      <c r="AG2057" s="36">
        <f>+VLOOKUP(Tabla1[[#This Row],[Artículo]],'.'!$B$2:$D$11481,3,)</f>
        <v>1</v>
      </c>
      <c r="AH2057" s="37" t="str">
        <f>+IFERROR(SEARCH("pack",Tabla1[[#This Row],[PACK]]),"")</f>
        <v/>
      </c>
    </row>
    <row r="2058" spans="1:34" ht="24" customHeight="1" x14ac:dyDescent="0.2">
      <c r="A2058" s="50" t="s">
        <v>3735</v>
      </c>
      <c r="B2058" s="60" t="s">
        <v>3778</v>
      </c>
      <c r="C2058" s="61" t="s">
        <v>3779</v>
      </c>
      <c r="D2058" s="52" t="s">
        <v>9842</v>
      </c>
      <c r="E2058" s="53">
        <v>169376.22</v>
      </c>
      <c r="F2058" s="23" t="str">
        <f>+IFERROR(VLOOKUP(Tabla1[[#This Row],[Artículo]],'..'!$B$2:$D$569000,3,),"")</f>
        <v/>
      </c>
      <c r="G2058" s="24" t="str">
        <f>IF(H2058=AF2058,"", "Error MC")</f>
        <v>Error MC</v>
      </c>
      <c r="H2058" s="62"/>
      <c r="I2058" s="54">
        <f>+Tabla1[[#This Row],[MC]]*Tabla1[[#This Row],[Pedido]]*Tabla1[[#This Row],[PVC ]]</f>
        <v>0</v>
      </c>
      <c r="J2058" s="26">
        <v>0.21</v>
      </c>
      <c r="K2058" s="63"/>
      <c r="L2058" s="28" t="s">
        <v>17</v>
      </c>
      <c r="M2058" s="53">
        <v>297170.57900000003</v>
      </c>
      <c r="N2058" s="64" t="str">
        <f>+IF(Tabla1[[#This Row],[F PMPI]]="SÍ","No","Sí")</f>
        <v>Sí</v>
      </c>
      <c r="O2058" s="65">
        <f>+Tabla1[[#This Row],[PVL]]*1.055</f>
        <v>313514.96084499999</v>
      </c>
      <c r="P2058" s="65">
        <f>+Tabla1[[#This Row],[PVL]]*1.43</f>
        <v>424953.92797000002</v>
      </c>
      <c r="Q2058" s="66" t="str">
        <f>+HYPERLINK(Tabla1[[#This Row],[PAG]])</f>
        <v>http://www.todomusica.com.ar/soportes/2237-clh-930.html</v>
      </c>
      <c r="R2058" s="67"/>
      <c r="S2058" s="68"/>
      <c r="T2058" s="69"/>
      <c r="U2058" s="69"/>
      <c r="V2058" s="69"/>
      <c r="W2058" s="69"/>
      <c r="X2058" s="69"/>
      <c r="Y2058" s="35"/>
      <c r="Z2058" s="35" t="s">
        <v>25997</v>
      </c>
      <c r="AA2058" s="36">
        <v>1</v>
      </c>
      <c r="AB2058" s="35" t="s">
        <v>27</v>
      </c>
      <c r="AC2058" s="35" t="str">
        <f>+IF(Tabla1[[#This Row],[STK]]="no","Sin STK", "STK disponible")</f>
        <v>STK disponible</v>
      </c>
      <c r="AD2058" s="35">
        <f>+I2058*J2058</f>
        <v>0</v>
      </c>
      <c r="AE2058" s="35">
        <f>+I2058*K2058</f>
        <v>0</v>
      </c>
      <c r="AF2058" s="36">
        <f>IF(Tabla1[[#This Row],[ref pack]]=1,Tabla1[[#This Row],[Pedido]],LCM(Tabla1[[#This Row],[MC VIEJO]],Tabla1[[#This Row],[Pedido]]))</f>
        <v>1</v>
      </c>
      <c r="AG2058" s="36">
        <f>+VLOOKUP(Tabla1[[#This Row],[Artículo]],'.'!$B$2:$D$11481,3,)</f>
        <v>1</v>
      </c>
      <c r="AH2058" s="37" t="str">
        <f>+IFERROR(SEARCH("pack",Tabla1[[#This Row],[PACK]]),"")</f>
        <v/>
      </c>
    </row>
    <row r="2059" spans="1:34" ht="24" customHeight="1" x14ac:dyDescent="0.2">
      <c r="A2059" s="50" t="s">
        <v>3735</v>
      </c>
      <c r="B2059" s="60" t="s">
        <v>3780</v>
      </c>
      <c r="C2059" s="61" t="s">
        <v>3781</v>
      </c>
      <c r="D2059" s="52" t="s">
        <v>9842</v>
      </c>
      <c r="E2059" s="53">
        <v>298540.79999999999</v>
      </c>
      <c r="F2059" s="23" t="str">
        <f>+IFERROR(VLOOKUP(Tabla1[[#This Row],[Artículo]],'..'!$B$2:$D$569000,3,),"")</f>
        <v/>
      </c>
      <c r="G2059" s="24" t="str">
        <f>IF(H2059=AF2059,"", "Error MC")</f>
        <v>Error MC</v>
      </c>
      <c r="H2059" s="62"/>
      <c r="I2059" s="54">
        <f>+Tabla1[[#This Row],[MC]]*Tabla1[[#This Row],[Pedido]]*Tabla1[[#This Row],[PVC ]]</f>
        <v>0</v>
      </c>
      <c r="J2059" s="26">
        <v>0.21</v>
      </c>
      <c r="K2059" s="63"/>
      <c r="L2059" s="28" t="s">
        <v>17</v>
      </c>
      <c r="M2059" s="53">
        <v>523789.83399999997</v>
      </c>
      <c r="N2059" s="64" t="str">
        <f>+IF(Tabla1[[#This Row],[F PMPI]]="SÍ","No","Sí")</f>
        <v>Sí</v>
      </c>
      <c r="O2059" s="65">
        <f>+Tabla1[[#This Row],[PVL]]*1.055</f>
        <v>552598.27486999996</v>
      </c>
      <c r="P2059" s="65">
        <f>+Tabla1[[#This Row],[PVL]]*1.43</f>
        <v>749019.46261999989</v>
      </c>
      <c r="Q2059" s="66" t="str">
        <f>+HYPERLINK(Tabla1[[#This Row],[PAG]])</f>
        <v>https://todomusica.com.ar/redoblantes/4712-404.html</v>
      </c>
      <c r="R2059" s="67"/>
      <c r="S2059" s="68"/>
      <c r="T2059" s="69"/>
      <c r="U2059" s="69"/>
      <c r="V2059" s="69"/>
      <c r="W2059" s="69"/>
      <c r="X2059" s="69"/>
      <c r="Y2059" s="35"/>
      <c r="Z2059" s="35" t="s">
        <v>25998</v>
      </c>
      <c r="AA2059" s="36">
        <v>1</v>
      </c>
      <c r="AB2059" s="35" t="s">
        <v>27</v>
      </c>
      <c r="AC2059" s="35" t="str">
        <f>+IF(Tabla1[[#This Row],[STK]]="no","Sin STK", "STK disponible")</f>
        <v>STK disponible</v>
      </c>
      <c r="AD2059" s="35">
        <f>+I2059*J2059</f>
        <v>0</v>
      </c>
      <c r="AE2059" s="35">
        <f>+I2059*K2059</f>
        <v>0</v>
      </c>
      <c r="AF2059" s="36">
        <f>IF(Tabla1[[#This Row],[ref pack]]=1,Tabla1[[#This Row],[Pedido]],LCM(Tabla1[[#This Row],[MC VIEJO]],Tabla1[[#This Row],[Pedido]]))</f>
        <v>1</v>
      </c>
      <c r="AG2059" s="36">
        <f>+VLOOKUP(Tabla1[[#This Row],[Artículo]],'.'!$B$2:$D$11481,3,)</f>
        <v>1</v>
      </c>
      <c r="AH2059" s="37" t="str">
        <f>+IFERROR(SEARCH("pack",Tabla1[[#This Row],[PACK]]),"")</f>
        <v/>
      </c>
    </row>
    <row r="2060" spans="1:34" ht="24" customHeight="1" x14ac:dyDescent="0.2">
      <c r="A2060" s="50" t="s">
        <v>3735</v>
      </c>
      <c r="B2060" s="60" t="s">
        <v>3782</v>
      </c>
      <c r="C2060" s="61" t="s">
        <v>3783</v>
      </c>
      <c r="D2060" s="52" t="s">
        <v>27</v>
      </c>
      <c r="E2060" s="53">
        <v>27504.05</v>
      </c>
      <c r="F2060" s="23" t="str">
        <f>+IFERROR(VLOOKUP(Tabla1[[#This Row],[Artículo]],'..'!$B$2:$D$569000,3,),"")</f>
        <v/>
      </c>
      <c r="G2060" s="24" t="str">
        <f>IF(H2060=AF2060,"", "Error MC")</f>
        <v>Error MC</v>
      </c>
      <c r="H2060" s="62"/>
      <c r="I2060" s="54">
        <f>+Tabla1[[#This Row],[MC]]*Tabla1[[#This Row],[Pedido]]*Tabla1[[#This Row],[PVC ]]</f>
        <v>0</v>
      </c>
      <c r="J2060" s="26">
        <v>0.21</v>
      </c>
      <c r="K2060" s="63"/>
      <c r="L2060" s="28" t="s">
        <v>17</v>
      </c>
      <c r="M2060" s="53">
        <v>48255.853000000003</v>
      </c>
      <c r="N2060" s="64" t="str">
        <f>+IF(Tabla1[[#This Row],[F PMPI]]="SÍ","No","Sí")</f>
        <v>Sí</v>
      </c>
      <c r="O2060" s="65">
        <f>+Tabla1[[#This Row],[PVL]]*1.055</f>
        <v>50909.924915000003</v>
      </c>
      <c r="P2060" s="65">
        <f>+Tabla1[[#This Row],[PVL]]*1.43</f>
        <v>69005.869789999997</v>
      </c>
      <c r="Q2060" s="66" t="str">
        <f>+HYPERLINK(Tabla1[[#This Row],[PAG]])</f>
        <v>https://todomusica.com.ar/accesorios-de-bateria/2658-b-200qb-h.html</v>
      </c>
      <c r="R2060" s="67"/>
      <c r="S2060" s="68"/>
      <c r="T2060" s="69"/>
      <c r="U2060" s="69"/>
      <c r="V2060" s="69"/>
      <c r="W2060" s="69"/>
      <c r="X2060" s="69"/>
      <c r="Y2060" s="35"/>
      <c r="Z2060" s="35" t="s">
        <v>25999</v>
      </c>
      <c r="AA2060" s="36">
        <v>1</v>
      </c>
      <c r="AB2060" s="35" t="s">
        <v>27</v>
      </c>
      <c r="AC2060" s="35" t="str">
        <f>+IF(Tabla1[[#This Row],[STK]]="no","Sin STK", "STK disponible")</f>
        <v>Sin STK</v>
      </c>
      <c r="AD2060" s="35">
        <f>+I2060*J2060</f>
        <v>0</v>
      </c>
      <c r="AE2060" s="35">
        <f>+I2060*K2060</f>
        <v>0</v>
      </c>
      <c r="AF2060" s="36">
        <f>IF(Tabla1[[#This Row],[ref pack]]=1,Tabla1[[#This Row],[Pedido]],LCM(Tabla1[[#This Row],[MC VIEJO]],Tabla1[[#This Row],[Pedido]]))</f>
        <v>1</v>
      </c>
      <c r="AG2060" s="36">
        <f>+VLOOKUP(Tabla1[[#This Row],[Artículo]],'.'!$B$2:$D$11481,3,)</f>
        <v>1</v>
      </c>
      <c r="AH2060" s="37" t="str">
        <f>+IFERROR(SEARCH("pack",Tabla1[[#This Row],[PACK]]),"")</f>
        <v/>
      </c>
    </row>
    <row r="2061" spans="1:34" ht="24" customHeight="1" x14ac:dyDescent="0.2">
      <c r="A2061" s="50" t="s">
        <v>3735</v>
      </c>
      <c r="B2061" s="60" t="s">
        <v>3784</v>
      </c>
      <c r="C2061" s="61" t="s">
        <v>3785</v>
      </c>
      <c r="D2061" s="52" t="s">
        <v>27</v>
      </c>
      <c r="E2061" s="53">
        <v>22132.61</v>
      </c>
      <c r="F2061" s="23" t="str">
        <f>+IFERROR(VLOOKUP(Tabla1[[#This Row],[Artículo]],'..'!$B$2:$D$569000,3,),"")</f>
        <v/>
      </c>
      <c r="G2061" s="24" t="str">
        <f>IF(H2061=AF2061,"", "Error MC")</f>
        <v>Error MC</v>
      </c>
      <c r="H2061" s="62"/>
      <c r="I2061" s="54">
        <f>+Tabla1[[#This Row],[MC]]*Tabla1[[#This Row],[Pedido]]*Tabla1[[#This Row],[PVC ]]</f>
        <v>0</v>
      </c>
      <c r="J2061" s="26">
        <v>0.21</v>
      </c>
      <c r="K2061" s="63"/>
      <c r="L2061" s="28" t="s">
        <v>17</v>
      </c>
      <c r="M2061" s="53">
        <v>38831.659</v>
      </c>
      <c r="N2061" s="64" t="str">
        <f>+IF(Tabla1[[#This Row],[F PMPI]]="SÍ","No","Sí")</f>
        <v>Sí</v>
      </c>
      <c r="O2061" s="65">
        <f>+Tabla1[[#This Row],[PVL]]*1.055</f>
        <v>40967.400244999997</v>
      </c>
      <c r="P2061" s="65">
        <f>+Tabla1[[#This Row],[PVL]]*1.43</f>
        <v>55529.272369999999</v>
      </c>
      <c r="Q2061" s="66" t="str">
        <f>+HYPERLINK(Tabla1[[#This Row],[PAG]])</f>
        <v>https://todomusica.com.ar/accesorios-de-bateria/9047-control-core-quad-beater.html</v>
      </c>
      <c r="R2061" s="67"/>
      <c r="S2061" s="68"/>
      <c r="T2061" s="69"/>
      <c r="U2061" s="69"/>
      <c r="V2061" s="69"/>
      <c r="W2061" s="69"/>
      <c r="X2061" s="69"/>
      <c r="Y2061" s="35"/>
      <c r="Z2061" s="35" t="s">
        <v>26000</v>
      </c>
      <c r="AA2061" s="36">
        <v>1</v>
      </c>
      <c r="AB2061" s="35" t="s">
        <v>27</v>
      </c>
      <c r="AC2061" s="35" t="str">
        <f>+IF(Tabla1[[#This Row],[STK]]="no","Sin STK", "STK disponible")</f>
        <v>Sin STK</v>
      </c>
      <c r="AD2061" s="35">
        <f>+I2061*J2061</f>
        <v>0</v>
      </c>
      <c r="AE2061" s="35">
        <f>+I2061*K2061</f>
        <v>0</v>
      </c>
      <c r="AF2061" s="36">
        <f>IF(Tabla1[[#This Row],[ref pack]]=1,Tabla1[[#This Row],[Pedido]],LCM(Tabla1[[#This Row],[MC VIEJO]],Tabla1[[#This Row],[Pedido]]))</f>
        <v>1</v>
      </c>
      <c r="AG2061" s="36">
        <f>+VLOOKUP(Tabla1[[#This Row],[Artículo]],'.'!$B$2:$D$11481,3,)</f>
        <v>1</v>
      </c>
      <c r="AH2061" s="37" t="str">
        <f>+IFERROR(SEARCH("pack",Tabla1[[#This Row],[PACK]]),"")</f>
        <v/>
      </c>
    </row>
    <row r="2062" spans="1:34" ht="24" customHeight="1" x14ac:dyDescent="0.2">
      <c r="A2062" s="50" t="s">
        <v>3735</v>
      </c>
      <c r="B2062" s="60" t="s">
        <v>3786</v>
      </c>
      <c r="C2062" s="61" t="s">
        <v>3787</v>
      </c>
      <c r="D2062" s="52" t="s">
        <v>9842</v>
      </c>
      <c r="E2062" s="53">
        <v>33621.599999999999</v>
      </c>
      <c r="F2062" s="23" t="str">
        <f>+IFERROR(VLOOKUP(Tabla1[[#This Row],[Artículo]],'..'!$B$2:$D$569000,3,),"")</f>
        <v/>
      </c>
      <c r="G2062" s="24" t="str">
        <f>IF(H2062=AF2062,"", "Error MC")</f>
        <v>Error MC</v>
      </c>
      <c r="H2062" s="62"/>
      <c r="I2062" s="54">
        <f>+Tabla1[[#This Row],[MC]]*Tabla1[[#This Row],[Pedido]]*Tabla1[[#This Row],[PVC ]]</f>
        <v>0</v>
      </c>
      <c r="J2062" s="26">
        <v>0.21</v>
      </c>
      <c r="K2062" s="63"/>
      <c r="L2062" s="28" t="s">
        <v>17</v>
      </c>
      <c r="M2062" s="53">
        <v>58989.097000000002</v>
      </c>
      <c r="N2062" s="64" t="str">
        <f>+IF(Tabla1[[#This Row],[F PMPI]]="SÍ","No","Sí")</f>
        <v>Sí</v>
      </c>
      <c r="O2062" s="65">
        <f>+Tabla1[[#This Row],[PVL]]*1.055</f>
        <v>62233.497335</v>
      </c>
      <c r="P2062" s="65">
        <f>+Tabla1[[#This Row],[PVL]]*1.43</f>
        <v>84354.408710000003</v>
      </c>
      <c r="Q2062" s="66" t="str">
        <f>+HYPERLINK(Tabla1[[#This Row],[PAG]])</f>
        <v>https://todomusica.com.ar/accesorios-de-bateria/3860-b-300w.html</v>
      </c>
      <c r="R2062" s="67"/>
      <c r="S2062" s="68"/>
      <c r="T2062" s="69"/>
      <c r="U2062" s="69"/>
      <c r="V2062" s="69"/>
      <c r="W2062" s="69"/>
      <c r="X2062" s="69"/>
      <c r="Y2062" s="35"/>
      <c r="Z2062" s="35" t="s">
        <v>26001</v>
      </c>
      <c r="AA2062" s="36">
        <v>1</v>
      </c>
      <c r="AB2062" s="35" t="s">
        <v>27</v>
      </c>
      <c r="AC2062" s="35" t="str">
        <f>+IF(Tabla1[[#This Row],[STK]]="no","Sin STK", "STK disponible")</f>
        <v>STK disponible</v>
      </c>
      <c r="AD2062" s="35">
        <f>+I2062*J2062</f>
        <v>0</v>
      </c>
      <c r="AE2062" s="35">
        <f>+I2062*K2062</f>
        <v>0</v>
      </c>
      <c r="AF2062" s="36">
        <f>IF(Tabla1[[#This Row],[ref pack]]=1,Tabla1[[#This Row],[Pedido]],LCM(Tabla1[[#This Row],[MC VIEJO]],Tabla1[[#This Row],[Pedido]]))</f>
        <v>1</v>
      </c>
      <c r="AG2062" s="36">
        <f>+VLOOKUP(Tabla1[[#This Row],[Artículo]],'.'!$B$2:$D$11481,3,)</f>
        <v>1</v>
      </c>
      <c r="AH2062" s="37" t="str">
        <f>+IFERROR(SEARCH("pack",Tabla1[[#This Row],[PACK]]),"")</f>
        <v/>
      </c>
    </row>
    <row r="2063" spans="1:34" ht="24" customHeight="1" x14ac:dyDescent="0.2">
      <c r="A2063" s="50" t="s">
        <v>3735</v>
      </c>
      <c r="B2063" s="60" t="s">
        <v>3788</v>
      </c>
      <c r="C2063" s="61" t="s">
        <v>3789</v>
      </c>
      <c r="D2063" s="52" t="s">
        <v>9841</v>
      </c>
      <c r="E2063" s="53">
        <v>58589.11</v>
      </c>
      <c r="F2063" s="23" t="str">
        <f>+IFERROR(VLOOKUP(Tabla1[[#This Row],[Artículo]],'..'!$B$2:$D$569000,3,),"")</f>
        <v/>
      </c>
      <c r="G2063" s="24" t="str">
        <f>IF(H2063=AF2063,"", "Error MC")</f>
        <v>Error MC</v>
      </c>
      <c r="H2063" s="62"/>
      <c r="I2063" s="54">
        <f>+Tabla1[[#This Row],[MC]]*Tabla1[[#This Row],[Pedido]]*Tabla1[[#This Row],[PVC ]]</f>
        <v>0</v>
      </c>
      <c r="J2063" s="26">
        <v>0.21</v>
      </c>
      <c r="K2063" s="63"/>
      <c r="L2063" s="28" t="s">
        <v>17</v>
      </c>
      <c r="M2063" s="53">
        <v>102794.594</v>
      </c>
      <c r="N2063" s="64" t="str">
        <f>+IF(Tabla1[[#This Row],[F PMPI]]="SÍ","No","Sí")</f>
        <v>Sí</v>
      </c>
      <c r="O2063" s="65">
        <f>+Tabla1[[#This Row],[PVL]]*1.055</f>
        <v>108448.29667</v>
      </c>
      <c r="P2063" s="65">
        <f>+Tabla1[[#This Row],[PVL]]*1.43</f>
        <v>146996.26942</v>
      </c>
      <c r="Q2063" s="66" t="str">
        <f>+HYPERLINK(Tabla1[[#This Row],[PAG]])</f>
        <v>https://todomusica.com.ar/hardware-para-baterias/8236-b-50.html</v>
      </c>
      <c r="R2063" s="67"/>
      <c r="S2063" s="68"/>
      <c r="T2063" s="69"/>
      <c r="U2063" s="69"/>
      <c r="V2063" s="69"/>
      <c r="W2063" s="69"/>
      <c r="X2063" s="69"/>
      <c r="Y2063" s="35"/>
      <c r="Z2063" s="35" t="s">
        <v>26002</v>
      </c>
      <c r="AA2063" s="36">
        <v>1</v>
      </c>
      <c r="AB2063" s="35" t="s">
        <v>27</v>
      </c>
      <c r="AC2063" s="35" t="str">
        <f>+IF(Tabla1[[#This Row],[STK]]="no","Sin STK", "STK disponible")</f>
        <v>STK disponible</v>
      </c>
      <c r="AD2063" s="35">
        <f>+I2063*J2063</f>
        <v>0</v>
      </c>
      <c r="AE2063" s="35">
        <f>+I2063*K2063</f>
        <v>0</v>
      </c>
      <c r="AF2063" s="36">
        <f>IF(Tabla1[[#This Row],[ref pack]]=1,Tabla1[[#This Row],[Pedido]],LCM(Tabla1[[#This Row],[MC VIEJO]],Tabla1[[#This Row],[Pedido]]))</f>
        <v>1</v>
      </c>
      <c r="AG2063" s="36">
        <f>+VLOOKUP(Tabla1[[#This Row],[Artículo]],'.'!$B$2:$D$11481,3,)</f>
        <v>1</v>
      </c>
      <c r="AH2063" s="37" t="str">
        <f>+IFERROR(SEARCH("pack",Tabla1[[#This Row],[PACK]]),"")</f>
        <v/>
      </c>
    </row>
    <row r="2064" spans="1:34" ht="24" customHeight="1" x14ac:dyDescent="0.2">
      <c r="A2064" s="50" t="s">
        <v>3735</v>
      </c>
      <c r="B2064" s="60" t="s">
        <v>3790</v>
      </c>
      <c r="C2064" s="61" t="s">
        <v>3791</v>
      </c>
      <c r="D2064" s="52" t="s">
        <v>27</v>
      </c>
      <c r="E2064" s="53">
        <v>31756.48</v>
      </c>
      <c r="F2064" s="23" t="str">
        <f>+IFERROR(VLOOKUP(Tabla1[[#This Row],[Artículo]],'..'!$B$2:$D$569000,3,),"")</f>
        <v/>
      </c>
      <c r="G2064" s="24" t="str">
        <f>IF(H2064=AF2064,"", "Error MC")</f>
        <v>Error MC</v>
      </c>
      <c r="H2064" s="62"/>
      <c r="I2064" s="54">
        <f>+Tabla1[[#This Row],[MC]]*Tabla1[[#This Row],[Pedido]]*Tabla1[[#This Row],[PVC ]]</f>
        <v>0</v>
      </c>
      <c r="J2064" s="26">
        <v>0.21</v>
      </c>
      <c r="K2064" s="63"/>
      <c r="L2064" s="28" t="s">
        <v>17</v>
      </c>
      <c r="M2064" s="53">
        <v>55716.749000000003</v>
      </c>
      <c r="N2064" s="64" t="str">
        <f>+IF(Tabla1[[#This Row],[F PMPI]]="SÍ","No","Sí")</f>
        <v>Sí</v>
      </c>
      <c r="O2064" s="65">
        <f>+Tabla1[[#This Row],[PVL]]*1.055</f>
        <v>58781.170194999999</v>
      </c>
      <c r="P2064" s="65">
        <f>+Tabla1[[#This Row],[PVL]]*1.43</f>
        <v>79674.951069999996</v>
      </c>
      <c r="Q2064" s="66" t="str">
        <f>+HYPERLINK(Tabla1[[#This Row],[PAG]])</f>
        <v/>
      </c>
      <c r="R2064" s="67"/>
      <c r="S2064" s="68"/>
      <c r="T2064" s="69"/>
      <c r="U2064" s="69"/>
      <c r="V2064" s="69"/>
      <c r="W2064" s="69"/>
      <c r="X2064" s="69"/>
      <c r="Y2064" s="35"/>
      <c r="Z2064" s="35" t="s">
        <v>65</v>
      </c>
      <c r="AA2064" s="36">
        <v>1</v>
      </c>
      <c r="AB2064" s="35" t="s">
        <v>27</v>
      </c>
      <c r="AC2064" s="35" t="str">
        <f>+IF(Tabla1[[#This Row],[STK]]="no","Sin STK", "STK disponible")</f>
        <v>Sin STK</v>
      </c>
      <c r="AD2064" s="35">
        <f>+I2064*J2064</f>
        <v>0</v>
      </c>
      <c r="AE2064" s="35">
        <f>+I2064*K2064</f>
        <v>0</v>
      </c>
      <c r="AF2064" s="36">
        <f>IF(Tabla1[[#This Row],[ref pack]]=1,Tabla1[[#This Row],[Pedido]],LCM(Tabla1[[#This Row],[MC VIEJO]],Tabla1[[#This Row],[Pedido]]))</f>
        <v>1</v>
      </c>
      <c r="AG2064" s="36">
        <f>+VLOOKUP(Tabla1[[#This Row],[Artículo]],'.'!$B$2:$D$11481,3,)</f>
        <v>1</v>
      </c>
      <c r="AH2064" s="37" t="str">
        <f>+IFERROR(SEARCH("pack",Tabla1[[#This Row],[PACK]]),"")</f>
        <v/>
      </c>
    </row>
    <row r="2065" spans="1:34" ht="24" customHeight="1" x14ac:dyDescent="0.2">
      <c r="A2065" s="50" t="s">
        <v>3735</v>
      </c>
      <c r="B2065" s="60" t="s">
        <v>3792</v>
      </c>
      <c r="C2065" s="61" t="s">
        <v>3793</v>
      </c>
      <c r="D2065" s="52" t="s">
        <v>27</v>
      </c>
      <c r="E2065" s="53">
        <v>173529.13</v>
      </c>
      <c r="F2065" s="23" t="str">
        <f>+IFERROR(VLOOKUP(Tabla1[[#This Row],[Artículo]],'..'!$B$2:$D$569000,3,),"")</f>
        <v/>
      </c>
      <c r="G2065" s="24" t="str">
        <f>IF(H2065=AF2065,"", "Error MC")</f>
        <v>Error MC</v>
      </c>
      <c r="H2065" s="62"/>
      <c r="I2065" s="54">
        <f>+Tabla1[[#This Row],[MC]]*Tabla1[[#This Row],[Pedido]]*Tabla1[[#This Row],[PVC ]]</f>
        <v>0</v>
      </c>
      <c r="J2065" s="26">
        <v>0.21</v>
      </c>
      <c r="K2065" s="63"/>
      <c r="L2065" s="28" t="s">
        <v>17</v>
      </c>
      <c r="M2065" s="53">
        <v>304456.86</v>
      </c>
      <c r="N2065" s="64" t="str">
        <f>+IF(Tabla1[[#This Row],[F PMPI]]="SÍ","No","Sí")</f>
        <v>Sí</v>
      </c>
      <c r="O2065" s="65">
        <f>+Tabla1[[#This Row],[PVL]]*1.055</f>
        <v>321201.98729999998</v>
      </c>
      <c r="P2065" s="65">
        <f>+Tabla1[[#This Row],[PVL]]*1.43</f>
        <v>435373.30979999999</v>
      </c>
      <c r="Q2065" s="66" t="str">
        <f>+HYPERLINK(Tabla1[[#This Row],[PAG]])</f>
        <v/>
      </c>
      <c r="R2065" s="67"/>
      <c r="S2065" s="68"/>
      <c r="T2065" s="69"/>
      <c r="U2065" s="69"/>
      <c r="V2065" s="69"/>
      <c r="W2065" s="69"/>
      <c r="X2065" s="69"/>
      <c r="Y2065" s="35"/>
      <c r="Z2065" s="35" t="s">
        <v>65</v>
      </c>
      <c r="AA2065" s="36">
        <v>1</v>
      </c>
      <c r="AB2065" s="35" t="s">
        <v>27</v>
      </c>
      <c r="AC2065" s="35" t="str">
        <f>+IF(Tabla1[[#This Row],[STK]]="no","Sin STK", "STK disponible")</f>
        <v>Sin STK</v>
      </c>
      <c r="AD2065" s="35">
        <f>+I2065*J2065</f>
        <v>0</v>
      </c>
      <c r="AE2065" s="35">
        <f>+I2065*K2065</f>
        <v>0</v>
      </c>
      <c r="AF2065" s="36">
        <f>IF(Tabla1[[#This Row],[ref pack]]=1,Tabla1[[#This Row],[Pedido]],LCM(Tabla1[[#This Row],[MC VIEJO]],Tabla1[[#This Row],[Pedido]]))</f>
        <v>1</v>
      </c>
      <c r="AG2065" s="36">
        <f>+VLOOKUP(Tabla1[[#This Row],[Artículo]],'.'!$B$2:$D$11481,3,)</f>
        <v>1</v>
      </c>
      <c r="AH2065" s="37" t="str">
        <f>+IFERROR(SEARCH("pack",Tabla1[[#This Row],[PACK]]),"")</f>
        <v/>
      </c>
    </row>
    <row r="2066" spans="1:34" ht="24" customHeight="1" x14ac:dyDescent="0.2">
      <c r="A2066" s="50" t="s">
        <v>3735</v>
      </c>
      <c r="B2066" s="60" t="s">
        <v>3794</v>
      </c>
      <c r="C2066" s="61" t="s">
        <v>3795</v>
      </c>
      <c r="D2066" s="52" t="s">
        <v>27</v>
      </c>
      <c r="E2066" s="53">
        <v>397814.01</v>
      </c>
      <c r="F2066" s="23" t="str">
        <f>+IFERROR(VLOOKUP(Tabla1[[#This Row],[Artículo]],'..'!$B$2:$D$569000,3,),"")</f>
        <v/>
      </c>
      <c r="G2066" s="24" t="str">
        <f>IF(H2066=AF2066,"", "Error MC")</f>
        <v>Error MC</v>
      </c>
      <c r="H2066" s="62"/>
      <c r="I2066" s="54">
        <f>+Tabla1[[#This Row],[MC]]*Tabla1[[#This Row],[Pedido]]*Tabla1[[#This Row],[PVC ]]</f>
        <v>0</v>
      </c>
      <c r="J2066" s="26">
        <v>0.21</v>
      </c>
      <c r="K2066" s="63"/>
      <c r="L2066" s="28" t="s">
        <v>17</v>
      </c>
      <c r="M2066" s="53">
        <v>697964.67500000005</v>
      </c>
      <c r="N2066" s="64" t="str">
        <f>+IF(Tabla1[[#This Row],[F PMPI]]="SÍ","No","Sí")</f>
        <v>Sí</v>
      </c>
      <c r="O2066" s="65">
        <f>+Tabla1[[#This Row],[PVL]]*1.055</f>
        <v>736352.73212499998</v>
      </c>
      <c r="P2066" s="65">
        <f>+Tabla1[[#This Row],[PVL]]*1.43</f>
        <v>998089.48525000003</v>
      </c>
      <c r="Q2066" s="66" t="str">
        <f>+HYPERLINK(Tabla1[[#This Row],[PAG]])</f>
        <v/>
      </c>
      <c r="R2066" s="67"/>
      <c r="S2066" s="68"/>
      <c r="T2066" s="69"/>
      <c r="U2066" s="69"/>
      <c r="V2066" s="69"/>
      <c r="W2066" s="69"/>
      <c r="X2066" s="69"/>
      <c r="Y2066" s="35"/>
      <c r="Z2066" s="35" t="s">
        <v>65</v>
      </c>
      <c r="AA2066" s="36">
        <v>1</v>
      </c>
      <c r="AB2066" s="35" t="s">
        <v>27</v>
      </c>
      <c r="AC2066" s="35" t="str">
        <f>+IF(Tabla1[[#This Row],[STK]]="no","Sin STK", "STK disponible")</f>
        <v>Sin STK</v>
      </c>
      <c r="AD2066" s="35">
        <f>+I2066*J2066</f>
        <v>0</v>
      </c>
      <c r="AE2066" s="35">
        <f>+I2066*K2066</f>
        <v>0</v>
      </c>
      <c r="AF2066" s="36">
        <f>IF(Tabla1[[#This Row],[ref pack]]=1,Tabla1[[#This Row],[Pedido]],LCM(Tabla1[[#This Row],[MC VIEJO]],Tabla1[[#This Row],[Pedido]]))</f>
        <v>1</v>
      </c>
      <c r="AG2066" s="36">
        <f>+VLOOKUP(Tabla1[[#This Row],[Artículo]],'.'!$B$2:$D$11481,3,)</f>
        <v>1</v>
      </c>
      <c r="AH2066" s="37" t="str">
        <f>+IFERROR(SEARCH("pack",Tabla1[[#This Row],[PACK]]),"")</f>
        <v/>
      </c>
    </row>
    <row r="2067" spans="1:34" ht="24" customHeight="1" x14ac:dyDescent="0.2">
      <c r="A2067" s="50" t="s">
        <v>3735</v>
      </c>
      <c r="B2067" s="60" t="s">
        <v>3796</v>
      </c>
      <c r="C2067" s="61" t="s">
        <v>3797</v>
      </c>
      <c r="D2067" s="52" t="s">
        <v>27</v>
      </c>
      <c r="E2067" s="53">
        <v>686979.52</v>
      </c>
      <c r="F2067" s="23" t="str">
        <f>+IFERROR(VLOOKUP(Tabla1[[#This Row],[Artículo]],'..'!$B$2:$D$569000,3,),"")</f>
        <v/>
      </c>
      <c r="G2067" s="24" t="str">
        <f>IF(H2067=AF2067,"", "Error MC")</f>
        <v>Error MC</v>
      </c>
      <c r="H2067" s="62"/>
      <c r="I2067" s="54">
        <f>+Tabla1[[#This Row],[MC]]*Tabla1[[#This Row],[Pedido]]*Tabla1[[#This Row],[PVC ]]</f>
        <v>0</v>
      </c>
      <c r="J2067" s="26">
        <v>0.21</v>
      </c>
      <c r="K2067" s="63"/>
      <c r="L2067" s="28" t="s">
        <v>17</v>
      </c>
      <c r="M2067" s="53">
        <v>1205305.5630000001</v>
      </c>
      <c r="N2067" s="64" t="str">
        <f>+IF(Tabla1[[#This Row],[F PMPI]]="SÍ","No","Sí")</f>
        <v>Sí</v>
      </c>
      <c r="O2067" s="65">
        <f>+Tabla1[[#This Row],[PVL]]*1.055</f>
        <v>1271597.3689649999</v>
      </c>
      <c r="P2067" s="65">
        <f>+Tabla1[[#This Row],[PVL]]*1.43</f>
        <v>1723586.9550900001</v>
      </c>
      <c r="Q2067" s="66" t="str">
        <f>+HYPERLINK(Tabla1[[#This Row],[PAG]])</f>
        <v/>
      </c>
      <c r="R2067" s="67"/>
      <c r="S2067" s="68"/>
      <c r="T2067" s="69"/>
      <c r="U2067" s="69"/>
      <c r="V2067" s="69"/>
      <c r="W2067" s="69"/>
      <c r="X2067" s="69"/>
      <c r="Y2067" s="35"/>
      <c r="Z2067" s="35" t="s">
        <v>65</v>
      </c>
      <c r="AA2067" s="36">
        <v>1</v>
      </c>
      <c r="AB2067" s="35" t="s">
        <v>27</v>
      </c>
      <c r="AC2067" s="35" t="str">
        <f>+IF(Tabla1[[#This Row],[STK]]="no","Sin STK", "STK disponible")</f>
        <v>Sin STK</v>
      </c>
      <c r="AD2067" s="35">
        <f>+I2067*J2067</f>
        <v>0</v>
      </c>
      <c r="AE2067" s="35">
        <f>+I2067*K2067</f>
        <v>0</v>
      </c>
      <c r="AF2067" s="36">
        <f>IF(Tabla1[[#This Row],[ref pack]]=1,Tabla1[[#This Row],[Pedido]],LCM(Tabla1[[#This Row],[MC VIEJO]],Tabla1[[#This Row],[Pedido]]))</f>
        <v>1</v>
      </c>
      <c r="AG2067" s="36">
        <f>+VLOOKUP(Tabla1[[#This Row],[Artículo]],'.'!$B$2:$D$11481,3,)</f>
        <v>1</v>
      </c>
      <c r="AH2067" s="37" t="str">
        <f>+IFERROR(SEARCH("pack",Tabla1[[#This Row],[PACK]]),"")</f>
        <v/>
      </c>
    </row>
    <row r="2068" spans="1:34" ht="24" customHeight="1" x14ac:dyDescent="0.2">
      <c r="A2068" s="50" t="s">
        <v>3735</v>
      </c>
      <c r="B2068" s="60" t="s">
        <v>3798</v>
      </c>
      <c r="C2068" s="61" t="s">
        <v>3799</v>
      </c>
      <c r="D2068" s="52" t="s">
        <v>27</v>
      </c>
      <c r="E2068" s="53">
        <v>678698.5</v>
      </c>
      <c r="F2068" s="23" t="str">
        <f>+IFERROR(VLOOKUP(Tabla1[[#This Row],[Artículo]],'..'!$B$2:$D$569000,3,),"")</f>
        <v/>
      </c>
      <c r="G2068" s="24" t="str">
        <f>IF(H2068=AF2068,"", "Error MC")</f>
        <v>Error MC</v>
      </c>
      <c r="H2068" s="62"/>
      <c r="I2068" s="54">
        <f>+Tabla1[[#This Row],[MC]]*Tabla1[[#This Row],[Pedido]]*Tabla1[[#This Row],[PVC ]]</f>
        <v>0</v>
      </c>
      <c r="J2068" s="26">
        <v>0.21</v>
      </c>
      <c r="K2068" s="63"/>
      <c r="L2068" s="28" t="s">
        <v>17</v>
      </c>
      <c r="M2068" s="53">
        <v>1190776.524</v>
      </c>
      <c r="N2068" s="64" t="str">
        <f>+IF(Tabla1[[#This Row],[F PMPI]]="SÍ","No","Sí")</f>
        <v>Sí</v>
      </c>
      <c r="O2068" s="65">
        <f>+Tabla1[[#This Row],[PVL]]*1.055</f>
        <v>1256269.2328199998</v>
      </c>
      <c r="P2068" s="65">
        <f>+Tabla1[[#This Row],[PVL]]*1.43</f>
        <v>1702810.4293199999</v>
      </c>
      <c r="Q2068" s="66" t="str">
        <f>+HYPERLINK(Tabla1[[#This Row],[PAG]])</f>
        <v/>
      </c>
      <c r="R2068" s="67"/>
      <c r="S2068" s="68"/>
      <c r="T2068" s="69"/>
      <c r="U2068" s="69"/>
      <c r="V2068" s="69"/>
      <c r="W2068" s="69"/>
      <c r="X2068" s="69"/>
      <c r="Y2068" s="35"/>
      <c r="Z2068" s="35" t="s">
        <v>65</v>
      </c>
      <c r="AA2068" s="36">
        <v>1</v>
      </c>
      <c r="AB2068" s="35" t="s">
        <v>27</v>
      </c>
      <c r="AC2068" s="35" t="str">
        <f>+IF(Tabla1[[#This Row],[STK]]="no","Sin STK", "STK disponible")</f>
        <v>Sin STK</v>
      </c>
      <c r="AD2068" s="35">
        <f>+I2068*J2068</f>
        <v>0</v>
      </c>
      <c r="AE2068" s="35">
        <f>+I2068*K2068</f>
        <v>0</v>
      </c>
      <c r="AF2068" s="36">
        <f>IF(Tabla1[[#This Row],[ref pack]]=1,Tabla1[[#This Row],[Pedido]],LCM(Tabla1[[#This Row],[MC VIEJO]],Tabla1[[#This Row],[Pedido]]))</f>
        <v>1</v>
      </c>
      <c r="AG2068" s="36">
        <f>+VLOOKUP(Tabla1[[#This Row],[Artículo]],'.'!$B$2:$D$11481,3,)</f>
        <v>1</v>
      </c>
      <c r="AH2068" s="37" t="str">
        <f>+IFERROR(SEARCH("pack",Tabla1[[#This Row],[PACK]]),"")</f>
        <v/>
      </c>
    </row>
    <row r="2069" spans="1:34" ht="24" customHeight="1" x14ac:dyDescent="0.2">
      <c r="A2069" s="50" t="s">
        <v>3735</v>
      </c>
      <c r="B2069" s="60" t="s">
        <v>3800</v>
      </c>
      <c r="C2069" s="61" t="s">
        <v>3801</v>
      </c>
      <c r="D2069" s="52" t="s">
        <v>9842</v>
      </c>
      <c r="E2069" s="53">
        <v>32825.82</v>
      </c>
      <c r="F2069" s="23" t="str">
        <f>+IFERROR(VLOOKUP(Tabla1[[#This Row],[Artículo]],'..'!$B$2:$D$569000,3,),"")</f>
        <v/>
      </c>
      <c r="G2069" s="24" t="str">
        <f>IF(H2069=AF2069,"", "Error MC")</f>
        <v>Error MC</v>
      </c>
      <c r="H2069" s="62"/>
      <c r="I2069" s="54">
        <f>+Tabla1[[#This Row],[MC]]*Tabla1[[#This Row],[Pedido]]*Tabla1[[#This Row],[PVC ]]</f>
        <v>0</v>
      </c>
      <c r="J2069" s="26">
        <v>0.21</v>
      </c>
      <c r="K2069" s="63"/>
      <c r="L2069" s="28" t="s">
        <v>17</v>
      </c>
      <c r="M2069" s="53">
        <v>57592.902000000002</v>
      </c>
      <c r="N2069" s="64" t="str">
        <f>+IF(Tabla1[[#This Row],[F PMPI]]="SÍ","No","Sí")</f>
        <v>Sí</v>
      </c>
      <c r="O2069" s="65">
        <f>+Tabla1[[#This Row],[PVL]]*1.055</f>
        <v>60760.511610000001</v>
      </c>
      <c r="P2069" s="65">
        <f>+Tabla1[[#This Row],[PVL]]*1.43</f>
        <v>82357.849860000002</v>
      </c>
      <c r="Q2069" s="66" t="str">
        <f>+HYPERLINK(Tabla1[[#This Row],[PAG]])</f>
        <v>https://todomusica.com.ar/accesorios-de-bateria/1916-cca-5-h.html</v>
      </c>
      <c r="R2069" s="67"/>
      <c r="S2069" s="68"/>
      <c r="T2069" s="69"/>
      <c r="U2069" s="69"/>
      <c r="V2069" s="69"/>
      <c r="W2069" s="69"/>
      <c r="X2069" s="69"/>
      <c r="Y2069" s="35"/>
      <c r="Z2069" s="35" t="s">
        <v>26003</v>
      </c>
      <c r="AA2069" s="36">
        <v>1</v>
      </c>
      <c r="AB2069" s="35" t="s">
        <v>27</v>
      </c>
      <c r="AC2069" s="35" t="str">
        <f>+IF(Tabla1[[#This Row],[STK]]="no","Sin STK", "STK disponible")</f>
        <v>STK disponible</v>
      </c>
      <c r="AD2069" s="35">
        <f>+I2069*J2069</f>
        <v>0</v>
      </c>
      <c r="AE2069" s="35">
        <f>+I2069*K2069</f>
        <v>0</v>
      </c>
      <c r="AF2069" s="36">
        <f>IF(Tabla1[[#This Row],[ref pack]]=1,Tabla1[[#This Row],[Pedido]],LCM(Tabla1[[#This Row],[MC VIEJO]],Tabla1[[#This Row],[Pedido]]))</f>
        <v>1</v>
      </c>
      <c r="AG2069" s="36">
        <f>+VLOOKUP(Tabla1[[#This Row],[Artículo]],'.'!$B$2:$D$11481,3,)</f>
        <v>1</v>
      </c>
      <c r="AH2069" s="37" t="str">
        <f>+IFERROR(SEARCH("pack",Tabla1[[#This Row],[PACK]]),"")</f>
        <v/>
      </c>
    </row>
    <row r="2070" spans="1:34" ht="24" customHeight="1" x14ac:dyDescent="0.2">
      <c r="A2070" s="50" t="s">
        <v>3735</v>
      </c>
      <c r="B2070" s="60" t="s">
        <v>3802</v>
      </c>
      <c r="C2070" s="61" t="s">
        <v>3803</v>
      </c>
      <c r="D2070" s="52" t="s">
        <v>9842</v>
      </c>
      <c r="E2070" s="53">
        <v>32825.82</v>
      </c>
      <c r="F2070" s="23" t="str">
        <f>+IFERROR(VLOOKUP(Tabla1[[#This Row],[Artículo]],'..'!$B$2:$D$569000,3,),"")</f>
        <v/>
      </c>
      <c r="G2070" s="24" t="str">
        <f>IF(H2070=AF2070,"", "Error MC")</f>
        <v>Error MC</v>
      </c>
      <c r="H2070" s="62"/>
      <c r="I2070" s="54">
        <f>+Tabla1[[#This Row],[MC]]*Tabla1[[#This Row],[Pedido]]*Tabla1[[#This Row],[PVC ]]</f>
        <v>0</v>
      </c>
      <c r="J2070" s="26">
        <v>0.21</v>
      </c>
      <c r="K2070" s="63"/>
      <c r="L2070" s="28" t="s">
        <v>17</v>
      </c>
      <c r="M2070" s="53">
        <v>57592.902000000002</v>
      </c>
      <c r="N2070" s="64" t="str">
        <f>+IF(Tabla1[[#This Row],[F PMPI]]="SÍ","No","Sí")</f>
        <v>Sí</v>
      </c>
      <c r="O2070" s="65">
        <f>+Tabla1[[#This Row],[PVL]]*1.055</f>
        <v>60760.511610000001</v>
      </c>
      <c r="P2070" s="65">
        <f>+Tabla1[[#This Row],[PVL]]*1.43</f>
        <v>82357.849860000002</v>
      </c>
      <c r="Q2070" s="66" t="str">
        <f>+HYPERLINK(Tabla1[[#This Row],[PAG]])</f>
        <v>https://todomusica.com.ar/accesorios-de-bateria/1793-cca-5h-h.html</v>
      </c>
      <c r="R2070" s="67"/>
      <c r="S2070" s="68"/>
      <c r="T2070" s="69"/>
      <c r="U2070" s="69"/>
      <c r="V2070" s="69"/>
      <c r="W2070" s="69"/>
      <c r="X2070" s="69"/>
      <c r="Y2070" s="35"/>
      <c r="Z2070" s="35" t="s">
        <v>26004</v>
      </c>
      <c r="AA2070" s="36">
        <v>1</v>
      </c>
      <c r="AB2070" s="35" t="s">
        <v>27</v>
      </c>
      <c r="AC2070" s="35" t="str">
        <f>+IF(Tabla1[[#This Row],[STK]]="no","Sin STK", "STK disponible")</f>
        <v>STK disponible</v>
      </c>
      <c r="AD2070" s="35">
        <f>+I2070*J2070</f>
        <v>0</v>
      </c>
      <c r="AE2070" s="35">
        <f>+I2070*K2070</f>
        <v>0</v>
      </c>
      <c r="AF2070" s="36">
        <f>IF(Tabla1[[#This Row],[ref pack]]=1,Tabla1[[#This Row],[Pedido]],LCM(Tabla1[[#This Row],[MC VIEJO]],Tabla1[[#This Row],[Pedido]]))</f>
        <v>1</v>
      </c>
      <c r="AG2070" s="36">
        <f>+VLOOKUP(Tabla1[[#This Row],[Artículo]],'.'!$B$2:$D$11481,3,)</f>
        <v>1</v>
      </c>
      <c r="AH2070" s="37" t="str">
        <f>+IFERROR(SEARCH("pack",Tabla1[[#This Row],[PACK]]),"")</f>
        <v/>
      </c>
    </row>
    <row r="2071" spans="1:34" ht="24" customHeight="1" x14ac:dyDescent="0.2">
      <c r="A2071" s="50" t="s">
        <v>3735</v>
      </c>
      <c r="B2071" s="60" t="s">
        <v>3804</v>
      </c>
      <c r="C2071" s="61" t="s">
        <v>3805</v>
      </c>
      <c r="D2071" s="52" t="s">
        <v>27</v>
      </c>
      <c r="E2071" s="53">
        <v>162020.94</v>
      </c>
      <c r="F2071" s="23" t="str">
        <f>+IFERROR(VLOOKUP(Tabla1[[#This Row],[Artículo]],'..'!$B$2:$D$569000,3,),"")</f>
        <v/>
      </c>
      <c r="G2071" s="24" t="str">
        <f>IF(H2071=AF2071,"", "Error MC")</f>
        <v>Error MC</v>
      </c>
      <c r="H2071" s="62"/>
      <c r="I2071" s="54">
        <f>+Tabla1[[#This Row],[MC]]*Tabla1[[#This Row],[Pedido]]*Tabla1[[#This Row],[PVC ]]</f>
        <v>0</v>
      </c>
      <c r="J2071" s="26">
        <v>0.21</v>
      </c>
      <c r="K2071" s="63"/>
      <c r="L2071" s="28" t="s">
        <v>17</v>
      </c>
      <c r="M2071" s="53">
        <v>284265.73599999998</v>
      </c>
      <c r="N2071" s="64" t="str">
        <f>+IF(Tabla1[[#This Row],[F PMPI]]="SÍ","No","Sí")</f>
        <v>Sí</v>
      </c>
      <c r="O2071" s="65">
        <f>+Tabla1[[#This Row],[PVL]]*1.055</f>
        <v>299900.35147999995</v>
      </c>
      <c r="P2071" s="65">
        <f>+Tabla1[[#This Row],[PVL]]*1.43</f>
        <v>406500.00247999997</v>
      </c>
      <c r="Q2071" s="66" t="str">
        <f>+HYPERLINK(Tabla1[[#This Row],[PAG]])</f>
        <v>https://todomusica.com.ar/productos-sin-categorias-de-netsuite/9039-14x5-casey-cooper.html</v>
      </c>
      <c r="R2071" s="67"/>
      <c r="S2071" s="68"/>
      <c r="T2071" s="69"/>
      <c r="U2071" s="69"/>
      <c r="V2071" s="69"/>
      <c r="W2071" s="69"/>
      <c r="X2071" s="69"/>
      <c r="Y2071" s="35"/>
      <c r="Z2071" s="35" t="s">
        <v>26005</v>
      </c>
      <c r="AA2071" s="36">
        <v>1</v>
      </c>
      <c r="AB2071" s="35" t="s">
        <v>27</v>
      </c>
      <c r="AC2071" s="35" t="str">
        <f>+IF(Tabla1[[#This Row],[STK]]="no","Sin STK", "STK disponible")</f>
        <v>Sin STK</v>
      </c>
      <c r="AD2071" s="35">
        <f>+I2071*J2071</f>
        <v>0</v>
      </c>
      <c r="AE2071" s="35">
        <f>+I2071*K2071</f>
        <v>0</v>
      </c>
      <c r="AF2071" s="36">
        <f>IF(Tabla1[[#This Row],[ref pack]]=1,Tabla1[[#This Row],[Pedido]],LCM(Tabla1[[#This Row],[MC VIEJO]],Tabla1[[#This Row],[Pedido]]))</f>
        <v>1</v>
      </c>
      <c r="AG2071" s="36">
        <f>+VLOOKUP(Tabla1[[#This Row],[Artículo]],'.'!$B$2:$D$11481,3,)</f>
        <v>1</v>
      </c>
      <c r="AH2071" s="37" t="str">
        <f>+IFERROR(SEARCH("pack",Tabla1[[#This Row],[PACK]]),"")</f>
        <v/>
      </c>
    </row>
    <row r="2072" spans="1:34" ht="24" customHeight="1" x14ac:dyDescent="0.2">
      <c r="A2072" s="50" t="s">
        <v>3735</v>
      </c>
      <c r="B2072" s="60" t="s">
        <v>3806</v>
      </c>
      <c r="C2072" s="61" t="s">
        <v>23982</v>
      </c>
      <c r="D2072" s="52" t="s">
        <v>27</v>
      </c>
      <c r="E2072" s="53">
        <v>54744.47</v>
      </c>
      <c r="F2072" s="23" t="str">
        <f>+IFERROR(VLOOKUP(Tabla1[[#This Row],[Artículo]],'..'!$B$2:$D$569000,3,),"")</f>
        <v/>
      </c>
      <c r="G2072" s="24" t="str">
        <f>IF(H2072=AF2072,"", "Error MC")</f>
        <v>Error MC</v>
      </c>
      <c r="H2072" s="62"/>
      <c r="I2072" s="54">
        <f>+Tabla1[[#This Row],[MC]]*Tabla1[[#This Row],[Pedido]]*Tabla1[[#This Row],[PVC ]]</f>
        <v>0</v>
      </c>
      <c r="J2072" s="26">
        <v>0.21</v>
      </c>
      <c r="K2072" s="63"/>
      <c r="L2072" s="28" t="s">
        <v>17</v>
      </c>
      <c r="M2072" s="53">
        <v>96049.171000000002</v>
      </c>
      <c r="N2072" s="64" t="str">
        <f>+IF(Tabla1[[#This Row],[F PMPI]]="SÍ","No","Sí")</f>
        <v>Sí</v>
      </c>
      <c r="O2072" s="65">
        <f>+Tabla1[[#This Row],[PVL]]*1.055</f>
        <v>101331.875405</v>
      </c>
      <c r="P2072" s="65">
        <f>+Tabla1[[#This Row],[PVL]]*1.43</f>
        <v>137350.31453</v>
      </c>
      <c r="Q2072" s="66" t="str">
        <f>+HYPERLINK(Tabla1[[#This Row],[PAG]])</f>
        <v>https://todomusica.com.ar/hardware-para-baterias/9044-curved-boom-arm-w-tl2030clamp.html</v>
      </c>
      <c r="R2072" s="67"/>
      <c r="S2072" s="68"/>
      <c r="T2072" s="69"/>
      <c r="U2072" s="69"/>
      <c r="V2072" s="69"/>
      <c r="W2072" s="69"/>
      <c r="X2072" s="69"/>
      <c r="Y2072" s="35"/>
      <c r="Z2072" s="35" t="s">
        <v>26006</v>
      </c>
      <c r="AA2072" s="36">
        <v>1</v>
      </c>
      <c r="AB2072" s="35" t="s">
        <v>27</v>
      </c>
      <c r="AC2072" s="35" t="str">
        <f>+IF(Tabla1[[#This Row],[STK]]="no","Sin STK", "STK disponible")</f>
        <v>Sin STK</v>
      </c>
      <c r="AD2072" s="35">
        <f>+I2072*J2072</f>
        <v>0</v>
      </c>
      <c r="AE2072" s="35">
        <f>+I2072*K2072</f>
        <v>0</v>
      </c>
      <c r="AF2072" s="36">
        <f>IF(Tabla1[[#This Row],[ref pack]]=1,Tabla1[[#This Row],[Pedido]],LCM(Tabla1[[#This Row],[MC VIEJO]],Tabla1[[#This Row],[Pedido]]))</f>
        <v>1</v>
      </c>
      <c r="AG2072" s="36">
        <f>+VLOOKUP(Tabla1[[#This Row],[Artículo]],'.'!$B$2:$D$11481,3,)</f>
        <v>1</v>
      </c>
      <c r="AH2072" s="37" t="str">
        <f>+IFERROR(SEARCH("pack",Tabla1[[#This Row],[PACK]]),"")</f>
        <v/>
      </c>
    </row>
    <row r="2073" spans="1:34" ht="24" customHeight="1" x14ac:dyDescent="0.2">
      <c r="A2073" s="50" t="s">
        <v>3735</v>
      </c>
      <c r="B2073" s="60" t="s">
        <v>3808</v>
      </c>
      <c r="C2073" s="61" t="s">
        <v>23983</v>
      </c>
      <c r="D2073" s="52" t="s">
        <v>9842</v>
      </c>
      <c r="E2073" s="53">
        <v>46191.519999999997</v>
      </c>
      <c r="F2073" s="23" t="str">
        <f>+IFERROR(VLOOKUP(Tabla1[[#This Row],[Artículo]],'..'!$B$2:$D$569000,3,),"")</f>
        <v/>
      </c>
      <c r="G2073" s="24" t="str">
        <f>IF(H2073=AF2073,"", "Error MC")</f>
        <v>Error MC</v>
      </c>
      <c r="H2073" s="62"/>
      <c r="I2073" s="54">
        <f>+Tabla1[[#This Row],[MC]]*Tabla1[[#This Row],[Pedido]]*Tabla1[[#This Row],[PVC ]]</f>
        <v>0</v>
      </c>
      <c r="J2073" s="26">
        <v>0.21</v>
      </c>
      <c r="K2073" s="63"/>
      <c r="L2073" s="28" t="s">
        <v>17</v>
      </c>
      <c r="M2073" s="53">
        <v>81043.017000000007</v>
      </c>
      <c r="N2073" s="64" t="str">
        <f>+IF(Tabla1[[#This Row],[F PMPI]]="SÍ","No","Sí")</f>
        <v>Sí</v>
      </c>
      <c r="O2073" s="65">
        <f>+Tabla1[[#This Row],[PVL]]*1.055</f>
        <v>85500.382935000001</v>
      </c>
      <c r="P2073" s="65">
        <f>+Tabla1[[#This Row],[PVL]]*1.43</f>
        <v>115891.51431</v>
      </c>
      <c r="Q2073" s="66" t="str">
        <f>+HYPERLINK(Tabla1[[#This Row],[PAG]])</f>
        <v>http://www.todomusica.com.ar/soportes/2237-clh-930.html</v>
      </c>
      <c r="R2073" s="67"/>
      <c r="S2073" s="68"/>
      <c r="T2073" s="69"/>
      <c r="U2073" s="69"/>
      <c r="V2073" s="69"/>
      <c r="W2073" s="69"/>
      <c r="X2073" s="69"/>
      <c r="Y2073" s="35"/>
      <c r="Z2073" s="35" t="s">
        <v>25997</v>
      </c>
      <c r="AA2073" s="36">
        <v>1</v>
      </c>
      <c r="AB2073" s="35" t="s">
        <v>27</v>
      </c>
      <c r="AC2073" s="35" t="str">
        <f>+IF(Tabla1[[#This Row],[STK]]="no","Sin STK", "STK disponible")</f>
        <v>STK disponible</v>
      </c>
      <c r="AD2073" s="35">
        <f>+I2073*J2073</f>
        <v>0</v>
      </c>
      <c r="AE2073" s="35">
        <f>+I2073*K2073</f>
        <v>0</v>
      </c>
      <c r="AF2073" s="36">
        <f>IF(Tabla1[[#This Row],[ref pack]]=1,Tabla1[[#This Row],[Pedido]],LCM(Tabla1[[#This Row],[MC VIEJO]],Tabla1[[#This Row],[Pedido]]))</f>
        <v>1</v>
      </c>
      <c r="AG2073" s="36">
        <f>+VLOOKUP(Tabla1[[#This Row],[Artículo]],'.'!$B$2:$D$11481,3,)</f>
        <v>1</v>
      </c>
      <c r="AH2073" s="37" t="str">
        <f>+IFERROR(SEARCH("pack",Tabla1[[#This Row],[PACK]]),"")</f>
        <v/>
      </c>
    </row>
    <row r="2074" spans="1:34" ht="24" customHeight="1" x14ac:dyDescent="0.2">
      <c r="A2074" s="50" t="s">
        <v>3735</v>
      </c>
      <c r="B2074" s="60" t="s">
        <v>3810</v>
      </c>
      <c r="C2074" s="61" t="s">
        <v>3811</v>
      </c>
      <c r="D2074" s="52" t="s">
        <v>9842</v>
      </c>
      <c r="E2074" s="53">
        <v>81833.399999999994</v>
      </c>
      <c r="F2074" s="23" t="str">
        <f>+IFERROR(VLOOKUP(Tabla1[[#This Row],[Artículo]],'..'!$B$2:$D$569000,3,),"")</f>
        <v/>
      </c>
      <c r="G2074" s="24" t="str">
        <f>IF(H2074=AF2074,"", "Error MC")</f>
        <v>Error MC</v>
      </c>
      <c r="H2074" s="62"/>
      <c r="I2074" s="54">
        <f>+Tabla1[[#This Row],[MC]]*Tabla1[[#This Row],[Pedido]]*Tabla1[[#This Row],[PVC ]]</f>
        <v>0</v>
      </c>
      <c r="J2074" s="26">
        <v>0.21</v>
      </c>
      <c r="K2074" s="63"/>
      <c r="L2074" s="28" t="s">
        <v>17</v>
      </c>
      <c r="M2074" s="53">
        <v>143576.70000000001</v>
      </c>
      <c r="N2074" s="64" t="str">
        <f>+IF(Tabla1[[#This Row],[F PMPI]]="SÍ","No","Sí")</f>
        <v>Sí</v>
      </c>
      <c r="O2074" s="65">
        <f>+Tabla1[[#This Row],[PVL]]*1.055</f>
        <v>151473.4185</v>
      </c>
      <c r="P2074" s="65">
        <f>+Tabla1[[#This Row],[PVL]]*1.43</f>
        <v>205314.68100000001</v>
      </c>
      <c r="Q2074" s="66" t="str">
        <f>+HYPERLINK(Tabla1[[#This Row],[PAG]])</f>
        <v>https://todomusica.com.ar/productos-sin-categorias-de-netsuite/9043-curved-boom-arm.html</v>
      </c>
      <c r="R2074" s="67"/>
      <c r="S2074" s="68"/>
      <c r="T2074" s="69"/>
      <c r="U2074" s="69"/>
      <c r="V2074" s="69"/>
      <c r="W2074" s="69"/>
      <c r="X2074" s="69"/>
      <c r="Y2074" s="35"/>
      <c r="Z2074" s="35" t="s">
        <v>26007</v>
      </c>
      <c r="AA2074" s="36">
        <v>1</v>
      </c>
      <c r="AB2074" s="35" t="s">
        <v>27</v>
      </c>
      <c r="AC2074" s="35" t="str">
        <f>+IF(Tabla1[[#This Row],[STK]]="no","Sin STK", "STK disponible")</f>
        <v>STK disponible</v>
      </c>
      <c r="AD2074" s="35">
        <f>+I2074*J2074</f>
        <v>0</v>
      </c>
      <c r="AE2074" s="35">
        <f>+I2074*K2074</f>
        <v>0</v>
      </c>
      <c r="AF2074" s="36">
        <f>IF(Tabla1[[#This Row],[ref pack]]=1,Tabla1[[#This Row],[Pedido]],LCM(Tabla1[[#This Row],[MC VIEJO]],Tabla1[[#This Row],[Pedido]]))</f>
        <v>1</v>
      </c>
      <c r="AG2074" s="36">
        <f>+VLOOKUP(Tabla1[[#This Row],[Artículo]],'.'!$B$2:$D$11481,3,)</f>
        <v>1</v>
      </c>
      <c r="AH2074" s="37" t="str">
        <f>+IFERROR(SEARCH("pack",Tabla1[[#This Row],[PACK]]),"")</f>
        <v/>
      </c>
    </row>
    <row r="2075" spans="1:34" ht="24" customHeight="1" x14ac:dyDescent="0.2">
      <c r="A2075" s="50" t="s">
        <v>3735</v>
      </c>
      <c r="B2075" s="60" t="s">
        <v>3812</v>
      </c>
      <c r="C2075" s="61" t="s">
        <v>3813</v>
      </c>
      <c r="D2075" s="52" t="s">
        <v>9842</v>
      </c>
      <c r="E2075" s="53">
        <v>143484.95000000001</v>
      </c>
      <c r="F2075" s="23" t="str">
        <f>+IFERROR(VLOOKUP(Tabla1[[#This Row],[Artículo]],'..'!$B$2:$D$569000,3,),"")</f>
        <v/>
      </c>
      <c r="G2075" s="24" t="str">
        <f>IF(H2075=AF2075,"", "Error MC")</f>
        <v>Error MC</v>
      </c>
      <c r="H2075" s="62"/>
      <c r="I2075" s="54">
        <f>+Tabla1[[#This Row],[MC]]*Tabla1[[#This Row],[Pedido]]*Tabla1[[#This Row],[PVC ]]</f>
        <v>0</v>
      </c>
      <c r="J2075" s="26">
        <v>0.21</v>
      </c>
      <c r="K2075" s="63"/>
      <c r="L2075" s="28" t="s">
        <v>17</v>
      </c>
      <c r="M2075" s="53">
        <v>251744.348</v>
      </c>
      <c r="N2075" s="64" t="str">
        <f>+IF(Tabla1[[#This Row],[F PMPI]]="SÍ","No","Sí")</f>
        <v>Sí</v>
      </c>
      <c r="O2075" s="65">
        <f>+Tabla1[[#This Row],[PVL]]*1.055</f>
        <v>265590.28713999997</v>
      </c>
      <c r="P2075" s="65">
        <f>+Tabla1[[#This Row],[PVL]]*1.43</f>
        <v>359994.41764</v>
      </c>
      <c r="Q2075" s="66" t="str">
        <f>+HYPERLINK(Tabla1[[#This Row],[PAG]])</f>
        <v>https://todomusica.com.ar/hardware-para-baterias/9044-curved-boom-arm-w-tl2030clamp.html</v>
      </c>
      <c r="R2075" s="67"/>
      <c r="S2075" s="68"/>
      <c r="T2075" s="69"/>
      <c r="U2075" s="69"/>
      <c r="V2075" s="69"/>
      <c r="W2075" s="69"/>
      <c r="X2075" s="69"/>
      <c r="Y2075" s="35"/>
      <c r="Z2075" s="35" t="s">
        <v>26006</v>
      </c>
      <c r="AA2075" s="36">
        <v>1</v>
      </c>
      <c r="AB2075" s="35" t="s">
        <v>27</v>
      </c>
      <c r="AC2075" s="35" t="str">
        <f>+IF(Tabla1[[#This Row],[STK]]="no","Sin STK", "STK disponible")</f>
        <v>STK disponible</v>
      </c>
      <c r="AD2075" s="35">
        <f>+I2075*J2075</f>
        <v>0</v>
      </c>
      <c r="AE2075" s="35">
        <f>+I2075*K2075</f>
        <v>0</v>
      </c>
      <c r="AF2075" s="36">
        <f>IF(Tabla1[[#This Row],[ref pack]]=1,Tabla1[[#This Row],[Pedido]],LCM(Tabla1[[#This Row],[MC VIEJO]],Tabla1[[#This Row],[Pedido]]))</f>
        <v>1</v>
      </c>
      <c r="AG2075" s="36">
        <f>+VLOOKUP(Tabla1[[#This Row],[Artículo]],'.'!$B$2:$D$11481,3,)</f>
        <v>1</v>
      </c>
      <c r="AH2075" s="37" t="str">
        <f>+IFERROR(SEARCH("pack",Tabla1[[#This Row],[PACK]]),"")</f>
        <v/>
      </c>
    </row>
    <row r="2076" spans="1:34" ht="24" customHeight="1" x14ac:dyDescent="0.2">
      <c r="A2076" s="50" t="s">
        <v>3735</v>
      </c>
      <c r="B2076" s="60" t="s">
        <v>3814</v>
      </c>
      <c r="C2076" s="61" t="s">
        <v>3815</v>
      </c>
      <c r="D2076" s="52" t="s">
        <v>27</v>
      </c>
      <c r="E2076" s="53">
        <v>89151.96</v>
      </c>
      <c r="F2076" s="23" t="str">
        <f>+IFERROR(VLOOKUP(Tabla1[[#This Row],[Artículo]],'..'!$B$2:$D$569000,3,),"")</f>
        <v/>
      </c>
      <c r="G2076" s="24" t="str">
        <f>IF(H2076=AF2076,"", "Error MC")</f>
        <v>Error MC</v>
      </c>
      <c r="H2076" s="62"/>
      <c r="I2076" s="54">
        <f>+Tabla1[[#This Row],[MC]]*Tabla1[[#This Row],[Pedido]]*Tabla1[[#This Row],[PVC ]]</f>
        <v>0</v>
      </c>
      <c r="J2076" s="26">
        <v>0.21</v>
      </c>
      <c r="K2076" s="63"/>
      <c r="L2076" s="28" t="s">
        <v>17</v>
      </c>
      <c r="M2076" s="53">
        <v>156417.111</v>
      </c>
      <c r="N2076" s="64" t="str">
        <f>+IF(Tabla1[[#This Row],[F PMPI]]="SÍ","No","Sí")</f>
        <v>Sí</v>
      </c>
      <c r="O2076" s="65">
        <f>+Tabla1[[#This Row],[PVL]]*1.055</f>
        <v>165020.05210499998</v>
      </c>
      <c r="P2076" s="65">
        <f>+Tabla1[[#This Row],[PVL]]*1.43</f>
        <v>223676.46872999999</v>
      </c>
      <c r="Q2076" s="66" t="str">
        <f>+HYPERLINK(Tabla1[[#This Row],[PAG]])</f>
        <v>https://todomusica.com.ar/hardware-para-baterias/6004-ch-1030b.html</v>
      </c>
      <c r="R2076" s="67"/>
      <c r="S2076" s="68"/>
      <c r="T2076" s="69"/>
      <c r="U2076" s="69"/>
      <c r="V2076" s="69"/>
      <c r="W2076" s="69"/>
      <c r="X2076" s="69"/>
      <c r="Y2076" s="35"/>
      <c r="Z2076" s="35" t="s">
        <v>26008</v>
      </c>
      <c r="AA2076" s="36">
        <v>1</v>
      </c>
      <c r="AB2076" s="35" t="s">
        <v>27</v>
      </c>
      <c r="AC2076" s="35" t="str">
        <f>+IF(Tabla1[[#This Row],[STK]]="no","Sin STK", "STK disponible")</f>
        <v>Sin STK</v>
      </c>
      <c r="AD2076" s="35">
        <f>+I2076*J2076</f>
        <v>0</v>
      </c>
      <c r="AE2076" s="35">
        <f>+I2076*K2076</f>
        <v>0</v>
      </c>
      <c r="AF2076" s="36">
        <f>IF(Tabla1[[#This Row],[ref pack]]=1,Tabla1[[#This Row],[Pedido]],LCM(Tabla1[[#This Row],[MC VIEJO]],Tabla1[[#This Row],[Pedido]]))</f>
        <v>1</v>
      </c>
      <c r="AG2076" s="36">
        <f>+VLOOKUP(Tabla1[[#This Row],[Artículo]],'.'!$B$2:$D$11481,3,)</f>
        <v>1</v>
      </c>
      <c r="AH2076" s="37" t="str">
        <f>+IFERROR(SEARCH("pack",Tabla1[[#This Row],[PACK]]),"")</f>
        <v/>
      </c>
    </row>
    <row r="2077" spans="1:34" ht="24" customHeight="1" x14ac:dyDescent="0.2">
      <c r="A2077" s="50" t="s">
        <v>3735</v>
      </c>
      <c r="B2077" s="60" t="s">
        <v>3816</v>
      </c>
      <c r="C2077" s="61" t="s">
        <v>3817</v>
      </c>
      <c r="D2077" s="52" t="s">
        <v>27</v>
      </c>
      <c r="E2077" s="53">
        <v>91215.95</v>
      </c>
      <c r="F2077" s="23" t="str">
        <f>+IFERROR(VLOOKUP(Tabla1[[#This Row],[Artículo]],'..'!$B$2:$D$569000,3,),"")</f>
        <v/>
      </c>
      <c r="G2077" s="24" t="str">
        <f>IF(H2077=AF2077,"", "Error MC")</f>
        <v>Error MC</v>
      </c>
      <c r="H2077" s="62"/>
      <c r="I2077" s="54">
        <f>+Tabla1[[#This Row],[MC]]*Tabla1[[#This Row],[Pedido]]*Tabla1[[#This Row],[PVC ]]</f>
        <v>0</v>
      </c>
      <c r="J2077" s="26">
        <v>0.21</v>
      </c>
      <c r="K2077" s="63"/>
      <c r="L2077" s="28" t="s">
        <v>17</v>
      </c>
      <c r="M2077" s="53">
        <v>160038.38699999999</v>
      </c>
      <c r="N2077" s="64" t="str">
        <f>+IF(Tabla1[[#This Row],[F PMPI]]="SÍ","No","Sí")</f>
        <v>Sí</v>
      </c>
      <c r="O2077" s="65">
        <f>+Tabla1[[#This Row],[PVL]]*1.055</f>
        <v>168840.49828499998</v>
      </c>
      <c r="P2077" s="65">
        <f>+Tabla1[[#This Row],[PVL]]*1.43</f>
        <v>228854.89340999996</v>
      </c>
      <c r="Q2077" s="66" t="str">
        <f>+HYPERLINK(Tabla1[[#This Row],[PAG]])</f>
        <v>http://www.todomusica.com.ar/soportes/2237-clh-930.html</v>
      </c>
      <c r="R2077" s="67"/>
      <c r="S2077" s="68"/>
      <c r="T2077" s="69"/>
      <c r="U2077" s="69"/>
      <c r="V2077" s="69"/>
      <c r="W2077" s="69"/>
      <c r="X2077" s="69"/>
      <c r="Y2077" s="35"/>
      <c r="Z2077" s="35" t="s">
        <v>25997</v>
      </c>
      <c r="AA2077" s="36">
        <v>1</v>
      </c>
      <c r="AB2077" s="35" t="s">
        <v>27</v>
      </c>
      <c r="AC2077" s="35" t="str">
        <f>+IF(Tabla1[[#This Row],[STK]]="no","Sin STK", "STK disponible")</f>
        <v>Sin STK</v>
      </c>
      <c r="AD2077" s="35">
        <f>+I2077*J2077</f>
        <v>0</v>
      </c>
      <c r="AE2077" s="35">
        <f>+I2077*K2077</f>
        <v>0</v>
      </c>
      <c r="AF2077" s="36">
        <f>IF(Tabla1[[#This Row],[ref pack]]=1,Tabla1[[#This Row],[Pedido]],LCM(Tabla1[[#This Row],[MC VIEJO]],Tabla1[[#This Row],[Pedido]]))</f>
        <v>1</v>
      </c>
      <c r="AG2077" s="36">
        <f>+VLOOKUP(Tabla1[[#This Row],[Artículo]],'.'!$B$2:$D$11481,3,)</f>
        <v>1</v>
      </c>
      <c r="AH2077" s="37" t="str">
        <f>+IFERROR(SEARCH("pack",Tabla1[[#This Row],[PACK]]),"")</f>
        <v/>
      </c>
    </row>
    <row r="2078" spans="1:34" ht="24" customHeight="1" x14ac:dyDescent="0.2">
      <c r="A2078" s="50" t="s">
        <v>3735</v>
      </c>
      <c r="B2078" s="60" t="s">
        <v>3818</v>
      </c>
      <c r="C2078" s="61" t="s">
        <v>3819</v>
      </c>
      <c r="D2078" s="52" t="s">
        <v>9841</v>
      </c>
      <c r="E2078" s="53">
        <v>49833.95</v>
      </c>
      <c r="F2078" s="23" t="str">
        <f>+IFERROR(VLOOKUP(Tabla1[[#This Row],[Artículo]],'..'!$B$2:$D$569000,3,),"")</f>
        <v/>
      </c>
      <c r="G2078" s="24" t="str">
        <f>IF(H2078=AF2078,"", "Error MC")</f>
        <v>Error MC</v>
      </c>
      <c r="H2078" s="62"/>
      <c r="I2078" s="54">
        <f>+Tabla1[[#This Row],[MC]]*Tabla1[[#This Row],[Pedido]]*Tabla1[[#This Row],[PVC ]]</f>
        <v>0</v>
      </c>
      <c r="J2078" s="26">
        <v>0.21</v>
      </c>
      <c r="K2078" s="63"/>
      <c r="L2078" s="28" t="s">
        <v>17</v>
      </c>
      <c r="M2078" s="53">
        <v>87433.668000000005</v>
      </c>
      <c r="N2078" s="64" t="str">
        <f>+IF(Tabla1[[#This Row],[F PMPI]]="SÍ","No","Sí")</f>
        <v>Sí</v>
      </c>
      <c r="O2078" s="65">
        <f>+Tabla1[[#This Row],[PVL]]*1.055</f>
        <v>92242.519740000003</v>
      </c>
      <c r="P2078" s="65">
        <f>+Tabla1[[#This Row],[PVL]]*1.43</f>
        <v>125030.14524</v>
      </c>
      <c r="Q2078" s="66" t="str">
        <f>+HYPERLINK(Tabla1[[#This Row],[PAG]])</f>
        <v>https://todomusica.com.ar/hardware-para-baterias/445-ch-70-h.html</v>
      </c>
      <c r="R2078" s="67"/>
      <c r="S2078" s="68"/>
      <c r="T2078" s="69"/>
      <c r="U2078" s="69"/>
      <c r="V2078" s="69"/>
      <c r="W2078" s="69"/>
      <c r="X2078" s="69"/>
      <c r="Y2078" s="35"/>
      <c r="Z2078" s="35" t="s">
        <v>26009</v>
      </c>
      <c r="AA2078" s="36">
        <v>1</v>
      </c>
      <c r="AB2078" s="35" t="s">
        <v>27</v>
      </c>
      <c r="AC2078" s="35" t="str">
        <f>+IF(Tabla1[[#This Row],[STK]]="no","Sin STK", "STK disponible")</f>
        <v>STK disponible</v>
      </c>
      <c r="AD2078" s="35">
        <f>+I2078*J2078</f>
        <v>0</v>
      </c>
      <c r="AE2078" s="35">
        <f>+I2078*K2078</f>
        <v>0</v>
      </c>
      <c r="AF2078" s="36">
        <f>IF(Tabla1[[#This Row],[ref pack]]=1,Tabla1[[#This Row],[Pedido]],LCM(Tabla1[[#This Row],[MC VIEJO]],Tabla1[[#This Row],[Pedido]]))</f>
        <v>1</v>
      </c>
      <c r="AG2078" s="36">
        <f>+VLOOKUP(Tabla1[[#This Row],[Artículo]],'.'!$B$2:$D$11481,3,)</f>
        <v>1</v>
      </c>
      <c r="AH2078" s="37" t="str">
        <f>+IFERROR(SEARCH("pack",Tabla1[[#This Row],[PACK]]),"")</f>
        <v/>
      </c>
    </row>
    <row r="2079" spans="1:34" ht="24" customHeight="1" x14ac:dyDescent="0.2">
      <c r="A2079" s="50" t="s">
        <v>3735</v>
      </c>
      <c r="B2079" s="60" t="s">
        <v>3820</v>
      </c>
      <c r="C2079" s="61" t="s">
        <v>3821</v>
      </c>
      <c r="D2079" s="52" t="s">
        <v>9842</v>
      </c>
      <c r="E2079" s="53">
        <v>49078.44</v>
      </c>
      <c r="F2079" s="23" t="str">
        <f>+IFERROR(VLOOKUP(Tabla1[[#This Row],[Artículo]],'..'!$B$2:$D$569000,3,),"")</f>
        <v/>
      </c>
      <c r="G2079" s="24" t="str">
        <f>IF(H2079=AF2079,"", "Error MC")</f>
        <v>Error MC</v>
      </c>
      <c r="H2079" s="62"/>
      <c r="I2079" s="54">
        <f>+Tabla1[[#This Row],[MC]]*Tabla1[[#This Row],[Pedido]]*Tabla1[[#This Row],[PVC ]]</f>
        <v>0</v>
      </c>
      <c r="J2079" s="26">
        <v>0.21</v>
      </c>
      <c r="K2079" s="63"/>
      <c r="L2079" s="28" t="s">
        <v>17</v>
      </c>
      <c r="M2079" s="53">
        <v>86108.125</v>
      </c>
      <c r="N2079" s="64" t="str">
        <f>+IF(Tabla1[[#This Row],[F PMPI]]="SÍ","No","Sí")</f>
        <v>Sí</v>
      </c>
      <c r="O2079" s="65">
        <f>+Tabla1[[#This Row],[PVL]]*1.055</f>
        <v>90844.071874999994</v>
      </c>
      <c r="P2079" s="65">
        <f>+Tabla1[[#This Row],[PVL]]*1.43</f>
        <v>123134.61874999999</v>
      </c>
      <c r="Q2079" s="66" t="str">
        <f>+HYPERLINK(Tabla1[[#This Row],[PAG]])</f>
        <v>https://todomusica.com.ar/hardware-para-baterias/9629-cymbal-holder.html</v>
      </c>
      <c r="R2079" s="67"/>
      <c r="S2079" s="68"/>
      <c r="T2079" s="69"/>
      <c r="U2079" s="69"/>
      <c r="V2079" s="69"/>
      <c r="W2079" s="69"/>
      <c r="X2079" s="69"/>
      <c r="Y2079" s="35"/>
      <c r="Z2079" s="35" t="s">
        <v>26010</v>
      </c>
      <c r="AA2079" s="36">
        <v>1</v>
      </c>
      <c r="AB2079" s="35" t="s">
        <v>27</v>
      </c>
      <c r="AC2079" s="35" t="str">
        <f>+IF(Tabla1[[#This Row],[STK]]="no","Sin STK", "STK disponible")</f>
        <v>STK disponible</v>
      </c>
      <c r="AD2079" s="35">
        <f>+I2079*J2079</f>
        <v>0</v>
      </c>
      <c r="AE2079" s="35">
        <f>+I2079*K2079</f>
        <v>0</v>
      </c>
      <c r="AF2079" s="36">
        <f>IF(Tabla1[[#This Row],[ref pack]]=1,Tabla1[[#This Row],[Pedido]],LCM(Tabla1[[#This Row],[MC VIEJO]],Tabla1[[#This Row],[Pedido]]))</f>
        <v>1</v>
      </c>
      <c r="AG2079" s="36">
        <f>+VLOOKUP(Tabla1[[#This Row],[Artículo]],'.'!$B$2:$D$11481,3,)</f>
        <v>1</v>
      </c>
      <c r="AH2079" s="37" t="str">
        <f>+IFERROR(SEARCH("pack",Tabla1[[#This Row],[PACK]]),"")</f>
        <v/>
      </c>
    </row>
    <row r="2080" spans="1:34" ht="24" customHeight="1" x14ac:dyDescent="0.2">
      <c r="A2080" s="50" t="s">
        <v>3735</v>
      </c>
      <c r="B2080" s="60" t="s">
        <v>18730</v>
      </c>
      <c r="C2080" s="61" t="s">
        <v>23984</v>
      </c>
      <c r="D2080" s="52" t="s">
        <v>9842</v>
      </c>
      <c r="E2080" s="53">
        <v>46851.42</v>
      </c>
      <c r="F2080" s="23" t="str">
        <f>+IFERROR(VLOOKUP(Tabla1[[#This Row],[Artículo]],'..'!$B$2:$D$569000,3,),"")</f>
        <v/>
      </c>
      <c r="G2080" s="24" t="str">
        <f>IF(H2080=AF2080,"", "Error MC")</f>
        <v>Error MC</v>
      </c>
      <c r="H2080" s="62"/>
      <c r="I2080" s="54">
        <f>+Tabla1[[#This Row],[MC]]*Tabla1[[#This Row],[Pedido]]*Tabla1[[#This Row],[PVC ]]</f>
        <v>0</v>
      </c>
      <c r="J2080" s="26">
        <v>0.21</v>
      </c>
      <c r="K2080" s="63"/>
      <c r="L2080" s="28" t="s">
        <v>17</v>
      </c>
      <c r="M2080" s="53">
        <v>82200.817999999999</v>
      </c>
      <c r="N2080" s="64" t="str">
        <f>+IF(Tabla1[[#This Row],[F PMPI]]="SÍ","No","Sí")</f>
        <v>Sí</v>
      </c>
      <c r="O2080" s="65">
        <f>+Tabla1[[#This Row],[PVL]]*1.055</f>
        <v>86721.862989999994</v>
      </c>
      <c r="P2080" s="65">
        <f>+Tabla1[[#This Row],[PVL]]*1.43</f>
        <v>117547.16974</v>
      </c>
      <c r="Q2080" s="66" t="str">
        <f>+HYPERLINK(Tabla1[[#This Row],[PAG]])</f>
        <v>http://www.todomusica.com.ar/soportes/2237-clh-930.html</v>
      </c>
      <c r="R2080" s="67"/>
      <c r="S2080" s="68"/>
      <c r="T2080" s="69"/>
      <c r="U2080" s="69"/>
      <c r="V2080" s="69"/>
      <c r="W2080" s="69"/>
      <c r="X2080" s="69"/>
      <c r="Y2080" s="35"/>
      <c r="Z2080" s="35" t="s">
        <v>25997</v>
      </c>
      <c r="AA2080" s="36">
        <v>1</v>
      </c>
      <c r="AB2080" s="35" t="s">
        <v>27</v>
      </c>
      <c r="AC2080" s="35" t="str">
        <f>+IF(Tabla1[[#This Row],[STK]]="no","Sin STK", "STK disponible")</f>
        <v>STK disponible</v>
      </c>
      <c r="AD2080" s="35">
        <f>+I2080*J2080</f>
        <v>0</v>
      </c>
      <c r="AE2080" s="35">
        <f>+I2080*K2080</f>
        <v>0</v>
      </c>
      <c r="AF2080" s="36">
        <f>IF(Tabla1[[#This Row],[ref pack]]=1,Tabla1[[#This Row],[Pedido]],LCM(Tabla1[[#This Row],[MC VIEJO]],Tabla1[[#This Row],[Pedido]]))</f>
        <v>1</v>
      </c>
      <c r="AG2080" s="36">
        <f>+VLOOKUP(Tabla1[[#This Row],[Artículo]],'.'!$B$2:$D$11481,3,)</f>
        <v>1</v>
      </c>
      <c r="AH2080" s="37" t="str">
        <f>+IFERROR(SEARCH("pack",Tabla1[[#This Row],[PACK]]),"")</f>
        <v/>
      </c>
    </row>
    <row r="2081" spans="1:34" ht="24" customHeight="1" x14ac:dyDescent="0.2">
      <c r="A2081" s="50" t="s">
        <v>3735</v>
      </c>
      <c r="B2081" s="60" t="s">
        <v>18732</v>
      </c>
      <c r="C2081" s="61" t="s">
        <v>23985</v>
      </c>
      <c r="D2081" s="52" t="s">
        <v>9842</v>
      </c>
      <c r="E2081" s="53">
        <v>61473.81</v>
      </c>
      <c r="F2081" s="23" t="str">
        <f>+IFERROR(VLOOKUP(Tabla1[[#This Row],[Artículo]],'..'!$B$2:$D$569000,3,),"")</f>
        <v/>
      </c>
      <c r="G2081" s="24" t="str">
        <f>IF(H2081=AF2081,"", "Error MC")</f>
        <v>Error MC</v>
      </c>
      <c r="H2081" s="62"/>
      <c r="I2081" s="54">
        <f>+Tabla1[[#This Row],[MC]]*Tabla1[[#This Row],[Pedido]]*Tabla1[[#This Row],[PVC ]]</f>
        <v>0</v>
      </c>
      <c r="J2081" s="26">
        <v>0.21</v>
      </c>
      <c r="K2081" s="63"/>
      <c r="L2081" s="28" t="s">
        <v>17</v>
      </c>
      <c r="M2081" s="53">
        <v>107855.79399999999</v>
      </c>
      <c r="N2081" s="64" t="str">
        <f>+IF(Tabla1[[#This Row],[F PMPI]]="SÍ","No","Sí")</f>
        <v>Sí</v>
      </c>
      <c r="O2081" s="65">
        <f>+Tabla1[[#This Row],[PVL]]*1.055</f>
        <v>113787.86266999999</v>
      </c>
      <c r="P2081" s="65">
        <f>+Tabla1[[#This Row],[PVL]]*1.43</f>
        <v>154233.78541999997</v>
      </c>
      <c r="Q2081" s="66" t="str">
        <f>+HYPERLINK(Tabla1[[#This Row],[PAG]])</f>
        <v>http://www.todomusica.com.ar/soportes/2237-clh-930.html</v>
      </c>
      <c r="R2081" s="67"/>
      <c r="S2081" s="68"/>
      <c r="T2081" s="69"/>
      <c r="U2081" s="69"/>
      <c r="V2081" s="69"/>
      <c r="W2081" s="69"/>
      <c r="X2081" s="69"/>
      <c r="Y2081" s="35"/>
      <c r="Z2081" s="35" t="s">
        <v>25997</v>
      </c>
      <c r="AA2081" s="36">
        <v>1</v>
      </c>
      <c r="AB2081" s="35" t="s">
        <v>27</v>
      </c>
      <c r="AC2081" s="35" t="str">
        <f>+IF(Tabla1[[#This Row],[STK]]="no","Sin STK", "STK disponible")</f>
        <v>STK disponible</v>
      </c>
      <c r="AD2081" s="35">
        <f>+I2081*J2081</f>
        <v>0</v>
      </c>
      <c r="AE2081" s="35">
        <f>+I2081*K2081</f>
        <v>0</v>
      </c>
      <c r="AF2081" s="36">
        <f>IF(Tabla1[[#This Row],[ref pack]]=1,Tabla1[[#This Row],[Pedido]],LCM(Tabla1[[#This Row],[MC VIEJO]],Tabla1[[#This Row],[Pedido]]))</f>
        <v>1</v>
      </c>
      <c r="AG2081" s="36">
        <f>+VLOOKUP(Tabla1[[#This Row],[Artículo]],'.'!$B$2:$D$11481,3,)</f>
        <v>1</v>
      </c>
      <c r="AH2081" s="37" t="str">
        <f>+IFERROR(SEARCH("pack",Tabla1[[#This Row],[PACK]]),"")</f>
        <v/>
      </c>
    </row>
    <row r="2082" spans="1:34" ht="24" customHeight="1" x14ac:dyDescent="0.2">
      <c r="A2082" s="50" t="s">
        <v>3735</v>
      </c>
      <c r="B2082" s="60" t="s">
        <v>3822</v>
      </c>
      <c r="C2082" s="61" t="s">
        <v>3823</v>
      </c>
      <c r="D2082" s="52" t="s">
        <v>9841</v>
      </c>
      <c r="E2082" s="53">
        <v>80547.59</v>
      </c>
      <c r="F2082" s="23" t="str">
        <f>+IFERROR(VLOOKUP(Tabla1[[#This Row],[Artículo]],'..'!$B$2:$D$569000,3,),"")</f>
        <v/>
      </c>
      <c r="G2082" s="24" t="str">
        <f>IF(H2082=AF2082,"", "Error MC")</f>
        <v>Error MC</v>
      </c>
      <c r="H2082" s="62"/>
      <c r="I2082" s="54">
        <f>+Tabla1[[#This Row],[MC]]*Tabla1[[#This Row],[Pedido]]*Tabla1[[#This Row],[PVC ]]</f>
        <v>0</v>
      </c>
      <c r="J2082" s="26">
        <v>0.21</v>
      </c>
      <c r="K2082" s="63"/>
      <c r="L2082" s="28" t="s">
        <v>17</v>
      </c>
      <c r="M2082" s="53">
        <v>141320.75200000001</v>
      </c>
      <c r="N2082" s="64" t="str">
        <f>+IF(Tabla1[[#This Row],[F PMPI]]="SÍ","No","Sí")</f>
        <v>Sí</v>
      </c>
      <c r="O2082" s="65">
        <f>+Tabla1[[#This Row],[PVL]]*1.055</f>
        <v>149093.39335999999</v>
      </c>
      <c r="P2082" s="65">
        <f>+Tabla1[[#This Row],[PVL]]*1.43</f>
        <v>202088.67535999999</v>
      </c>
      <c r="Q2082" s="66" t="str">
        <f>+HYPERLINK(Tabla1[[#This Row],[PAG]])</f>
        <v>https://todomusica.com.ar/hardware-para-baterias/898-clh-930.html</v>
      </c>
      <c r="R2082" s="67"/>
      <c r="S2082" s="68"/>
      <c r="T2082" s="69"/>
      <c r="U2082" s="69"/>
      <c r="V2082" s="69"/>
      <c r="W2082" s="69"/>
      <c r="X2082" s="69"/>
      <c r="Y2082" s="35"/>
      <c r="Z2082" s="35" t="s">
        <v>26011</v>
      </c>
      <c r="AA2082" s="36">
        <v>1</v>
      </c>
      <c r="AB2082" s="35" t="s">
        <v>27</v>
      </c>
      <c r="AC2082" s="35" t="str">
        <f>+IF(Tabla1[[#This Row],[STK]]="no","Sin STK", "STK disponible")</f>
        <v>STK disponible</v>
      </c>
      <c r="AD2082" s="35">
        <f>+I2082*J2082</f>
        <v>0</v>
      </c>
      <c r="AE2082" s="35">
        <f>+I2082*K2082</f>
        <v>0</v>
      </c>
      <c r="AF2082" s="36">
        <f>IF(Tabla1[[#This Row],[ref pack]]=1,Tabla1[[#This Row],[Pedido]],LCM(Tabla1[[#This Row],[MC VIEJO]],Tabla1[[#This Row],[Pedido]]))</f>
        <v>1</v>
      </c>
      <c r="AG2082" s="36">
        <f>+VLOOKUP(Tabla1[[#This Row],[Artículo]],'.'!$B$2:$D$11481,3,)</f>
        <v>1</v>
      </c>
      <c r="AH2082" s="37" t="str">
        <f>+IFERROR(SEARCH("pack",Tabla1[[#This Row],[PACK]]),"")</f>
        <v/>
      </c>
    </row>
    <row r="2083" spans="1:34" ht="24" customHeight="1" x14ac:dyDescent="0.2">
      <c r="A2083" s="50" t="s">
        <v>3735</v>
      </c>
      <c r="B2083" s="60" t="s">
        <v>3824</v>
      </c>
      <c r="C2083" s="61" t="s">
        <v>3825</v>
      </c>
      <c r="D2083" s="52" t="s">
        <v>27</v>
      </c>
      <c r="E2083" s="53">
        <v>605089.07999999996</v>
      </c>
      <c r="F2083" s="23" t="str">
        <f>+IFERROR(VLOOKUP(Tabla1[[#This Row],[Artículo]],'..'!$B$2:$D$569000,3,),"")</f>
        <v/>
      </c>
      <c r="G2083" s="24" t="str">
        <f>IF(H2083=AF2083,"", "Error MC")</f>
        <v>Error MC</v>
      </c>
      <c r="H2083" s="62"/>
      <c r="I2083" s="54">
        <f>+Tabla1[[#This Row],[MC]]*Tabla1[[#This Row],[Pedido]]*Tabla1[[#This Row],[PVC ]]</f>
        <v>0</v>
      </c>
      <c r="J2083" s="26">
        <v>0.21</v>
      </c>
      <c r="K2083" s="63"/>
      <c r="L2083" s="28" t="s">
        <v>17</v>
      </c>
      <c r="M2083" s="53">
        <v>1061628.7960000001</v>
      </c>
      <c r="N2083" s="64" t="str">
        <f>+IF(Tabla1[[#This Row],[F PMPI]]="SÍ","No","Sí")</f>
        <v>Sí</v>
      </c>
      <c r="O2083" s="65">
        <f>+Tabla1[[#This Row],[PVL]]*1.055</f>
        <v>1120018.3797800001</v>
      </c>
      <c r="P2083" s="65">
        <f>+Tabla1[[#This Row],[PVL]]*1.43</f>
        <v>1518129.1782800001</v>
      </c>
      <c r="Q2083" s="66" t="str">
        <f>+HYPERLINK(Tabla1[[#This Row],[PAG]])</f>
        <v/>
      </c>
      <c r="R2083" s="67"/>
      <c r="S2083" s="68"/>
      <c r="T2083" s="69"/>
      <c r="U2083" s="69"/>
      <c r="V2083" s="69"/>
      <c r="W2083" s="69"/>
      <c r="X2083" s="69"/>
      <c r="Y2083" s="35"/>
      <c r="Z2083" s="35" t="s">
        <v>65</v>
      </c>
      <c r="AA2083" s="36">
        <v>1</v>
      </c>
      <c r="AB2083" s="35" t="s">
        <v>27</v>
      </c>
      <c r="AC2083" s="35" t="str">
        <f>+IF(Tabla1[[#This Row],[STK]]="no","Sin STK", "STK disponible")</f>
        <v>Sin STK</v>
      </c>
      <c r="AD2083" s="35">
        <f>+I2083*J2083</f>
        <v>0</v>
      </c>
      <c r="AE2083" s="35">
        <f>+I2083*K2083</f>
        <v>0</v>
      </c>
      <c r="AF2083" s="36">
        <f>IF(Tabla1[[#This Row],[ref pack]]=1,Tabla1[[#This Row],[Pedido]],LCM(Tabla1[[#This Row],[MC VIEJO]],Tabla1[[#This Row],[Pedido]]))</f>
        <v>1</v>
      </c>
      <c r="AG2083" s="36">
        <f>+VLOOKUP(Tabla1[[#This Row],[Artículo]],'.'!$B$2:$D$11481,3,)</f>
        <v>1</v>
      </c>
      <c r="AH2083" s="37" t="str">
        <f>+IFERROR(SEARCH("pack",Tabla1[[#This Row],[PACK]]),"")</f>
        <v/>
      </c>
    </row>
    <row r="2084" spans="1:34" ht="24" customHeight="1" x14ac:dyDescent="0.2">
      <c r="A2084" s="50" t="s">
        <v>3735</v>
      </c>
      <c r="B2084" s="60" t="s">
        <v>3826</v>
      </c>
      <c r="C2084" s="61" t="s">
        <v>3827</v>
      </c>
      <c r="D2084" s="52" t="s">
        <v>27</v>
      </c>
      <c r="E2084" s="53">
        <v>307990.65000000002</v>
      </c>
      <c r="F2084" s="23" t="str">
        <f>+IFERROR(VLOOKUP(Tabla1[[#This Row],[Artículo]],'..'!$B$2:$D$569000,3,),"")</f>
        <v/>
      </c>
      <c r="G2084" s="24" t="str">
        <f>IF(H2084=AF2084,"", "Error MC")</f>
        <v>Error MC</v>
      </c>
      <c r="H2084" s="62"/>
      <c r="I2084" s="54">
        <f>+Tabla1[[#This Row],[MC]]*Tabla1[[#This Row],[Pedido]]*Tabla1[[#This Row],[PVC ]]</f>
        <v>0</v>
      </c>
      <c r="J2084" s="26">
        <v>0.21</v>
      </c>
      <c r="K2084" s="63"/>
      <c r="L2084" s="28" t="s">
        <v>17</v>
      </c>
      <c r="M2084" s="53">
        <v>540369.59199999995</v>
      </c>
      <c r="N2084" s="64" t="str">
        <f>+IF(Tabla1[[#This Row],[F PMPI]]="SÍ","No","Sí")</f>
        <v>Sí</v>
      </c>
      <c r="O2084" s="65">
        <f>+Tabla1[[#This Row],[PVL]]*1.055</f>
        <v>570089.91955999995</v>
      </c>
      <c r="P2084" s="65">
        <f>+Tabla1[[#This Row],[PVL]]*1.43</f>
        <v>772728.5165599999</v>
      </c>
      <c r="Q2084" s="66" t="str">
        <f>+HYPERLINK(Tabla1[[#This Row],[PAG]])</f>
        <v/>
      </c>
      <c r="R2084" s="67"/>
      <c r="S2084" s="68"/>
      <c r="T2084" s="69"/>
      <c r="U2084" s="69"/>
      <c r="V2084" s="69"/>
      <c r="W2084" s="69"/>
      <c r="X2084" s="69"/>
      <c r="Y2084" s="35"/>
      <c r="Z2084" s="35" t="s">
        <v>65</v>
      </c>
      <c r="AA2084" s="36">
        <v>1</v>
      </c>
      <c r="AB2084" s="35" t="s">
        <v>27</v>
      </c>
      <c r="AC2084" s="35" t="str">
        <f>+IF(Tabla1[[#This Row],[STK]]="no","Sin STK", "STK disponible")</f>
        <v>Sin STK</v>
      </c>
      <c r="AD2084" s="35">
        <f>+I2084*J2084</f>
        <v>0</v>
      </c>
      <c r="AE2084" s="35">
        <f>+I2084*K2084</f>
        <v>0</v>
      </c>
      <c r="AF2084" s="36">
        <f>IF(Tabla1[[#This Row],[ref pack]]=1,Tabla1[[#This Row],[Pedido]],LCM(Tabla1[[#This Row],[MC VIEJO]],Tabla1[[#This Row],[Pedido]]))</f>
        <v>1</v>
      </c>
      <c r="AG2084" s="36">
        <f>+VLOOKUP(Tabla1[[#This Row],[Artículo]],'.'!$B$2:$D$11481,3,)</f>
        <v>1</v>
      </c>
      <c r="AH2084" s="37" t="str">
        <f>+IFERROR(SEARCH("pack",Tabla1[[#This Row],[PACK]]),"")</f>
        <v/>
      </c>
    </row>
    <row r="2085" spans="1:34" ht="24" customHeight="1" x14ac:dyDescent="0.2">
      <c r="A2085" s="50" t="s">
        <v>3735</v>
      </c>
      <c r="B2085" s="60" t="s">
        <v>3828</v>
      </c>
      <c r="C2085" s="61" t="s">
        <v>3829</v>
      </c>
      <c r="D2085" s="52" t="s">
        <v>27</v>
      </c>
      <c r="E2085" s="53">
        <v>650547.87</v>
      </c>
      <c r="F2085" s="23" t="str">
        <f>+IFERROR(VLOOKUP(Tabla1[[#This Row],[Artículo]],'..'!$B$2:$D$569000,3,),"")</f>
        <v/>
      </c>
      <c r="G2085" s="24" t="str">
        <f>IF(H2085=AF2085,"", "Error MC")</f>
        <v>Error MC</v>
      </c>
      <c r="H2085" s="62"/>
      <c r="I2085" s="54">
        <f>+Tabla1[[#This Row],[MC]]*Tabla1[[#This Row],[Pedido]]*Tabla1[[#This Row],[PVC ]]</f>
        <v>0</v>
      </c>
      <c r="J2085" s="26">
        <v>0.21</v>
      </c>
      <c r="K2085" s="63"/>
      <c r="L2085" s="28" t="s">
        <v>17</v>
      </c>
      <c r="M2085" s="53">
        <v>1141386.236</v>
      </c>
      <c r="N2085" s="64" t="str">
        <f>+IF(Tabla1[[#This Row],[F PMPI]]="SÍ","No","Sí")</f>
        <v>Sí</v>
      </c>
      <c r="O2085" s="65">
        <f>+Tabla1[[#This Row],[PVL]]*1.055</f>
        <v>1204162.4789799999</v>
      </c>
      <c r="P2085" s="65">
        <f>+Tabla1[[#This Row],[PVL]]*1.43</f>
        <v>1632182.31748</v>
      </c>
      <c r="Q2085" s="66" t="str">
        <f>+HYPERLINK(Tabla1[[#This Row],[PAG]])</f>
        <v/>
      </c>
      <c r="R2085" s="67"/>
      <c r="S2085" s="68"/>
      <c r="T2085" s="69"/>
      <c r="U2085" s="69"/>
      <c r="V2085" s="69"/>
      <c r="W2085" s="69"/>
      <c r="X2085" s="69"/>
      <c r="Y2085" s="35"/>
      <c r="Z2085" s="35" t="s">
        <v>65</v>
      </c>
      <c r="AA2085" s="36">
        <v>1</v>
      </c>
      <c r="AB2085" s="35" t="s">
        <v>27</v>
      </c>
      <c r="AC2085" s="35" t="str">
        <f>+IF(Tabla1[[#This Row],[STK]]="no","Sin STK", "STK disponible")</f>
        <v>Sin STK</v>
      </c>
      <c r="AD2085" s="35">
        <f>+I2085*J2085</f>
        <v>0</v>
      </c>
      <c r="AE2085" s="35">
        <f>+I2085*K2085</f>
        <v>0</v>
      </c>
      <c r="AF2085" s="36">
        <f>IF(Tabla1[[#This Row],[ref pack]]=1,Tabla1[[#This Row],[Pedido]],LCM(Tabla1[[#This Row],[MC VIEJO]],Tabla1[[#This Row],[Pedido]]))</f>
        <v>1</v>
      </c>
      <c r="AG2085" s="36">
        <f>+VLOOKUP(Tabla1[[#This Row],[Artículo]],'.'!$B$2:$D$11481,3,)</f>
        <v>1</v>
      </c>
      <c r="AH2085" s="37" t="str">
        <f>+IFERROR(SEARCH("pack",Tabla1[[#This Row],[PACK]]),"")</f>
        <v/>
      </c>
    </row>
    <row r="2086" spans="1:34" ht="24" customHeight="1" x14ac:dyDescent="0.2">
      <c r="A2086" s="50" t="s">
        <v>3735</v>
      </c>
      <c r="B2086" s="60" t="s">
        <v>3830</v>
      </c>
      <c r="C2086" s="61" t="s">
        <v>3831</v>
      </c>
      <c r="D2086" s="52" t="s">
        <v>27</v>
      </c>
      <c r="E2086" s="53">
        <v>105863.26</v>
      </c>
      <c r="F2086" s="23" t="str">
        <f>+IFERROR(VLOOKUP(Tabla1[[#This Row],[Artículo]],'..'!$B$2:$D$569000,3,),"")</f>
        <v/>
      </c>
      <c r="G2086" s="24" t="str">
        <f>IF(H2086=AF2086,"", "Error MC")</f>
        <v>Error MC</v>
      </c>
      <c r="H2086" s="62"/>
      <c r="I2086" s="54">
        <f>+Tabla1[[#This Row],[MC]]*Tabla1[[#This Row],[Pedido]]*Tabla1[[#This Row],[PVC ]]</f>
        <v>0</v>
      </c>
      <c r="J2086" s="26">
        <v>0.21</v>
      </c>
      <c r="K2086" s="63"/>
      <c r="L2086" s="28" t="s">
        <v>17</v>
      </c>
      <c r="M2086" s="53">
        <v>185737.09299999999</v>
      </c>
      <c r="N2086" s="64" t="str">
        <f>+IF(Tabla1[[#This Row],[F PMPI]]="SÍ","No","Sí")</f>
        <v>Sí</v>
      </c>
      <c r="O2086" s="65">
        <f>+Tabla1[[#This Row],[PVL]]*1.055</f>
        <v>195952.63311499998</v>
      </c>
      <c r="P2086" s="65">
        <f>+Tabla1[[#This Row],[PVL]]*1.43</f>
        <v>265604.04298999999</v>
      </c>
      <c r="Q2086" s="66" t="str">
        <f>+HYPERLINK(Tabla1[[#This Row],[PAG]])</f>
        <v/>
      </c>
      <c r="R2086" s="67"/>
      <c r="S2086" s="68"/>
      <c r="T2086" s="69"/>
      <c r="U2086" s="69"/>
      <c r="V2086" s="69"/>
      <c r="W2086" s="69"/>
      <c r="X2086" s="69"/>
      <c r="Y2086" s="35"/>
      <c r="Z2086" s="35" t="s">
        <v>65</v>
      </c>
      <c r="AA2086" s="36">
        <v>1</v>
      </c>
      <c r="AB2086" s="35" t="s">
        <v>27</v>
      </c>
      <c r="AC2086" s="35" t="str">
        <f>+IF(Tabla1[[#This Row],[STK]]="no","Sin STK", "STK disponible")</f>
        <v>Sin STK</v>
      </c>
      <c r="AD2086" s="35">
        <f>+I2086*J2086</f>
        <v>0</v>
      </c>
      <c r="AE2086" s="35">
        <f>+I2086*K2086</f>
        <v>0</v>
      </c>
      <c r="AF2086" s="36">
        <f>IF(Tabla1[[#This Row],[ref pack]]=1,Tabla1[[#This Row],[Pedido]],LCM(Tabla1[[#This Row],[MC VIEJO]],Tabla1[[#This Row],[Pedido]]))</f>
        <v>1</v>
      </c>
      <c r="AG2086" s="36">
        <f>+VLOOKUP(Tabla1[[#This Row],[Artículo]],'.'!$B$2:$D$11481,3,)</f>
        <v>1</v>
      </c>
      <c r="AH2086" s="37" t="str">
        <f>+IFERROR(SEARCH("pack",Tabla1[[#This Row],[PACK]]),"")</f>
        <v/>
      </c>
    </row>
    <row r="2087" spans="1:34" ht="24" customHeight="1" x14ac:dyDescent="0.2">
      <c r="A2087" s="50" t="s">
        <v>3735</v>
      </c>
      <c r="B2087" s="60" t="s">
        <v>3832</v>
      </c>
      <c r="C2087" s="61" t="s">
        <v>3833</v>
      </c>
      <c r="D2087" s="52" t="s">
        <v>27</v>
      </c>
      <c r="E2087" s="53">
        <v>117924.28</v>
      </c>
      <c r="F2087" s="23" t="str">
        <f>+IFERROR(VLOOKUP(Tabla1[[#This Row],[Artículo]],'..'!$B$2:$D$569000,3,),"")</f>
        <v/>
      </c>
      <c r="G2087" s="24" t="str">
        <f>IF(H2087=AF2087,"", "Error MC")</f>
        <v>Error MC</v>
      </c>
      <c r="H2087" s="62"/>
      <c r="I2087" s="54">
        <f>+Tabla1[[#This Row],[MC]]*Tabla1[[#This Row],[Pedido]]*Tabla1[[#This Row],[PVC ]]</f>
        <v>0</v>
      </c>
      <c r="J2087" s="26">
        <v>0.21</v>
      </c>
      <c r="K2087" s="63"/>
      <c r="L2087" s="28" t="s">
        <v>17</v>
      </c>
      <c r="M2087" s="53">
        <v>206898.15400000001</v>
      </c>
      <c r="N2087" s="64" t="str">
        <f>+IF(Tabla1[[#This Row],[F PMPI]]="SÍ","No","Sí")</f>
        <v>Sí</v>
      </c>
      <c r="O2087" s="65">
        <f>+Tabla1[[#This Row],[PVL]]*1.055</f>
        <v>218277.55247</v>
      </c>
      <c r="P2087" s="65">
        <f>+Tabla1[[#This Row],[PVL]]*1.43</f>
        <v>295864.36021999997</v>
      </c>
      <c r="Q2087" s="66" t="str">
        <f>+HYPERLINK(Tabla1[[#This Row],[PAG]])</f>
        <v/>
      </c>
      <c r="R2087" s="67"/>
      <c r="S2087" s="68"/>
      <c r="T2087" s="69"/>
      <c r="U2087" s="69"/>
      <c r="V2087" s="69"/>
      <c r="W2087" s="69"/>
      <c r="X2087" s="69"/>
      <c r="Y2087" s="35"/>
      <c r="Z2087" s="35" t="s">
        <v>65</v>
      </c>
      <c r="AA2087" s="36">
        <v>1</v>
      </c>
      <c r="AB2087" s="35" t="s">
        <v>27</v>
      </c>
      <c r="AC2087" s="35" t="str">
        <f>+IF(Tabla1[[#This Row],[STK]]="no","Sin STK", "STK disponible")</f>
        <v>Sin STK</v>
      </c>
      <c r="AD2087" s="35">
        <f>+I2087*J2087</f>
        <v>0</v>
      </c>
      <c r="AE2087" s="35">
        <f>+I2087*K2087</f>
        <v>0</v>
      </c>
      <c r="AF2087" s="36">
        <f>IF(Tabla1[[#This Row],[ref pack]]=1,Tabla1[[#This Row],[Pedido]],LCM(Tabla1[[#This Row],[MC VIEJO]],Tabla1[[#This Row],[Pedido]]))</f>
        <v>1</v>
      </c>
      <c r="AG2087" s="36">
        <f>+VLOOKUP(Tabla1[[#This Row],[Artículo]],'.'!$B$2:$D$11481,3,)</f>
        <v>1</v>
      </c>
      <c r="AH2087" s="37" t="str">
        <f>+IFERROR(SEARCH("pack",Tabla1[[#This Row],[PACK]]),"")</f>
        <v/>
      </c>
    </row>
    <row r="2088" spans="1:34" ht="24" customHeight="1" x14ac:dyDescent="0.2">
      <c r="A2088" s="50" t="s">
        <v>3735</v>
      </c>
      <c r="B2088" s="60" t="s">
        <v>3834</v>
      </c>
      <c r="C2088" s="61" t="s">
        <v>3835</v>
      </c>
      <c r="D2088" s="52" t="s">
        <v>27</v>
      </c>
      <c r="E2088" s="53">
        <v>205633.84</v>
      </c>
      <c r="F2088" s="23" t="str">
        <f>+IFERROR(VLOOKUP(Tabla1[[#This Row],[Artículo]],'..'!$B$2:$D$569000,3,),"")</f>
        <v/>
      </c>
      <c r="G2088" s="24" t="str">
        <f>IF(H2088=AF2088,"", "Error MC")</f>
        <v>Error MC</v>
      </c>
      <c r="H2088" s="62"/>
      <c r="I2088" s="54">
        <f>+Tabla1[[#This Row],[MC]]*Tabla1[[#This Row],[Pedido]]*Tabla1[[#This Row],[PVC ]]</f>
        <v>0</v>
      </c>
      <c r="J2088" s="26">
        <v>0.21</v>
      </c>
      <c r="K2088" s="63"/>
      <c r="L2088" s="28" t="s">
        <v>17</v>
      </c>
      <c r="M2088" s="53">
        <v>360784.57500000001</v>
      </c>
      <c r="N2088" s="64" t="str">
        <f>+IF(Tabla1[[#This Row],[F PMPI]]="SÍ","No","Sí")</f>
        <v>Sí</v>
      </c>
      <c r="O2088" s="65">
        <f>+Tabla1[[#This Row],[PVL]]*1.055</f>
        <v>380627.72662500001</v>
      </c>
      <c r="P2088" s="65">
        <f>+Tabla1[[#This Row],[PVL]]*1.43</f>
        <v>515921.94225000002</v>
      </c>
      <c r="Q2088" s="66" t="str">
        <f>+HYPERLINK(Tabla1[[#This Row],[PAG]])</f>
        <v>https://todomusica.com.ar/cuerpos-sueltos/4724-404.html</v>
      </c>
      <c r="R2088" s="67"/>
      <c r="S2088" s="68"/>
      <c r="T2088" s="69"/>
      <c r="U2088" s="69"/>
      <c r="V2088" s="69"/>
      <c r="W2088" s="69"/>
      <c r="X2088" s="69"/>
      <c r="Y2088" s="35"/>
      <c r="Z2088" s="35" t="s">
        <v>26012</v>
      </c>
      <c r="AA2088" s="36">
        <v>1</v>
      </c>
      <c r="AB2088" s="35" t="s">
        <v>27</v>
      </c>
      <c r="AC2088" s="35" t="str">
        <f>+IF(Tabla1[[#This Row],[STK]]="no","Sin STK", "STK disponible")</f>
        <v>Sin STK</v>
      </c>
      <c r="AD2088" s="35">
        <f>+I2088*J2088</f>
        <v>0</v>
      </c>
      <c r="AE2088" s="35">
        <f>+I2088*K2088</f>
        <v>0</v>
      </c>
      <c r="AF2088" s="36">
        <f>IF(Tabla1[[#This Row],[ref pack]]=1,Tabla1[[#This Row],[Pedido]],LCM(Tabla1[[#This Row],[MC VIEJO]],Tabla1[[#This Row],[Pedido]]))</f>
        <v>1</v>
      </c>
      <c r="AG2088" s="36">
        <f>+VLOOKUP(Tabla1[[#This Row],[Artículo]],'.'!$B$2:$D$11481,3,)</f>
        <v>1</v>
      </c>
      <c r="AH2088" s="37" t="str">
        <f>+IFERROR(SEARCH("pack",Tabla1[[#This Row],[PACK]]),"")</f>
        <v/>
      </c>
    </row>
    <row r="2089" spans="1:34" ht="24" customHeight="1" x14ac:dyDescent="0.2">
      <c r="A2089" s="50" t="s">
        <v>3735</v>
      </c>
      <c r="B2089" s="60" t="s">
        <v>3836</v>
      </c>
      <c r="C2089" s="61" t="s">
        <v>3837</v>
      </c>
      <c r="D2089" s="52" t="s">
        <v>27</v>
      </c>
      <c r="E2089" s="53">
        <v>123992.04</v>
      </c>
      <c r="F2089" s="23" t="str">
        <f>+IFERROR(VLOOKUP(Tabla1[[#This Row],[Artículo]],'..'!$B$2:$D$569000,3,),"")</f>
        <v/>
      </c>
      <c r="G2089" s="24" t="str">
        <f>IF(H2089=AF2089,"", "Error MC")</f>
        <v>Error MC</v>
      </c>
      <c r="H2089" s="62"/>
      <c r="I2089" s="54">
        <f>+Tabla1[[#This Row],[MC]]*Tabla1[[#This Row],[Pedido]]*Tabla1[[#This Row],[PVC ]]</f>
        <v>0</v>
      </c>
      <c r="J2089" s="26">
        <v>0.21</v>
      </c>
      <c r="K2089" s="63"/>
      <c r="L2089" s="28" t="s">
        <v>17</v>
      </c>
      <c r="M2089" s="53">
        <v>217544.03700000001</v>
      </c>
      <c r="N2089" s="64" t="str">
        <f>+IF(Tabla1[[#This Row],[F PMPI]]="SÍ","No","Sí")</f>
        <v>Sí</v>
      </c>
      <c r="O2089" s="65">
        <f>+Tabla1[[#This Row],[PVL]]*1.055</f>
        <v>229508.95903500001</v>
      </c>
      <c r="P2089" s="65">
        <f>+Tabla1[[#This Row],[PVL]]*1.43</f>
        <v>311087.97291000001</v>
      </c>
      <c r="Q2089" s="66" t="str">
        <f>+HYPERLINK(Tabla1[[#This Row],[PAG]])</f>
        <v/>
      </c>
      <c r="R2089" s="67"/>
      <c r="S2089" s="68"/>
      <c r="T2089" s="69"/>
      <c r="U2089" s="69"/>
      <c r="V2089" s="69"/>
      <c r="W2089" s="69"/>
      <c r="X2089" s="69"/>
      <c r="Y2089" s="35"/>
      <c r="Z2089" s="35" t="s">
        <v>65</v>
      </c>
      <c r="AA2089" s="36">
        <v>1</v>
      </c>
      <c r="AB2089" s="35" t="s">
        <v>27</v>
      </c>
      <c r="AC2089" s="35" t="str">
        <f>+IF(Tabla1[[#This Row],[STK]]="no","Sin STK", "STK disponible")</f>
        <v>Sin STK</v>
      </c>
      <c r="AD2089" s="35">
        <f>+I2089*J2089</f>
        <v>0</v>
      </c>
      <c r="AE2089" s="35">
        <f>+I2089*K2089</f>
        <v>0</v>
      </c>
      <c r="AF2089" s="36">
        <f>IF(Tabla1[[#This Row],[ref pack]]=1,Tabla1[[#This Row],[Pedido]],LCM(Tabla1[[#This Row],[MC VIEJO]],Tabla1[[#This Row],[Pedido]]))</f>
        <v>1</v>
      </c>
      <c r="AG2089" s="36">
        <f>+VLOOKUP(Tabla1[[#This Row],[Artículo]],'.'!$B$2:$D$11481,3,)</f>
        <v>1</v>
      </c>
      <c r="AH2089" s="37" t="str">
        <f>+IFERROR(SEARCH("pack",Tabla1[[#This Row],[PACK]]),"")</f>
        <v/>
      </c>
    </row>
    <row r="2090" spans="1:34" ht="24" customHeight="1" x14ac:dyDescent="0.2">
      <c r="A2090" s="50" t="s">
        <v>3735</v>
      </c>
      <c r="B2090" s="60" t="s">
        <v>3838</v>
      </c>
      <c r="C2090" s="61" t="s">
        <v>3839</v>
      </c>
      <c r="D2090" s="52" t="s">
        <v>27</v>
      </c>
      <c r="E2090" s="53">
        <v>154231.53</v>
      </c>
      <c r="F2090" s="23" t="str">
        <f>+IFERROR(VLOOKUP(Tabla1[[#This Row],[Artículo]],'..'!$B$2:$D$569000,3,),"")</f>
        <v/>
      </c>
      <c r="G2090" s="24" t="str">
        <f>IF(H2090=AF2090,"", "Error MC")</f>
        <v>Error MC</v>
      </c>
      <c r="H2090" s="62"/>
      <c r="I2090" s="54">
        <f>+Tabla1[[#This Row],[MC]]*Tabla1[[#This Row],[Pedido]]*Tabla1[[#This Row],[PVC ]]</f>
        <v>0</v>
      </c>
      <c r="J2090" s="26">
        <v>0.21</v>
      </c>
      <c r="K2090" s="63"/>
      <c r="L2090" s="28" t="s">
        <v>17</v>
      </c>
      <c r="M2090" s="53">
        <v>270599.22100000002</v>
      </c>
      <c r="N2090" s="64" t="str">
        <f>+IF(Tabla1[[#This Row],[F PMPI]]="SÍ","No","Sí")</f>
        <v>Sí</v>
      </c>
      <c r="O2090" s="65">
        <f>+Tabla1[[#This Row],[PVL]]*1.055</f>
        <v>285482.17815500003</v>
      </c>
      <c r="P2090" s="65">
        <f>+Tabla1[[#This Row],[PVL]]*1.43</f>
        <v>386956.88602999999</v>
      </c>
      <c r="Q2090" s="66" t="str">
        <f>+HYPERLINK(Tabla1[[#This Row],[PAG]])</f>
        <v/>
      </c>
      <c r="R2090" s="67"/>
      <c r="S2090" s="68"/>
      <c r="T2090" s="69"/>
      <c r="U2090" s="69"/>
      <c r="V2090" s="69"/>
      <c r="W2090" s="69"/>
      <c r="X2090" s="69"/>
      <c r="Y2090" s="35"/>
      <c r="Z2090" s="35" t="s">
        <v>65</v>
      </c>
      <c r="AA2090" s="36">
        <v>1</v>
      </c>
      <c r="AB2090" s="35" t="s">
        <v>27</v>
      </c>
      <c r="AC2090" s="35" t="str">
        <f>+IF(Tabla1[[#This Row],[STK]]="no","Sin STK", "STK disponible")</f>
        <v>Sin STK</v>
      </c>
      <c r="AD2090" s="35">
        <f>+I2090*J2090</f>
        <v>0</v>
      </c>
      <c r="AE2090" s="35">
        <f>+I2090*K2090</f>
        <v>0</v>
      </c>
      <c r="AF2090" s="36">
        <f>IF(Tabla1[[#This Row],[ref pack]]=1,Tabla1[[#This Row],[Pedido]],LCM(Tabla1[[#This Row],[MC VIEJO]],Tabla1[[#This Row],[Pedido]]))</f>
        <v>1</v>
      </c>
      <c r="AG2090" s="36">
        <f>+VLOOKUP(Tabla1[[#This Row],[Artículo]],'.'!$B$2:$D$11481,3,)</f>
        <v>1</v>
      </c>
      <c r="AH2090" s="37" t="str">
        <f>+IFERROR(SEARCH("pack",Tabla1[[#This Row],[PACK]]),"")</f>
        <v/>
      </c>
    </row>
    <row r="2091" spans="1:34" ht="24" customHeight="1" x14ac:dyDescent="0.2">
      <c r="A2091" s="50" t="s">
        <v>3735</v>
      </c>
      <c r="B2091" s="60" t="s">
        <v>3842</v>
      </c>
      <c r="C2091" s="61" t="s">
        <v>3843</v>
      </c>
      <c r="D2091" s="52" t="s">
        <v>27</v>
      </c>
      <c r="E2091" s="53">
        <v>172360.38</v>
      </c>
      <c r="F2091" s="23" t="str">
        <f>+IFERROR(VLOOKUP(Tabla1[[#This Row],[Artículo]],'..'!$B$2:$D$569000,3,),"")</f>
        <v/>
      </c>
      <c r="G2091" s="24" t="str">
        <f>IF(H2091=AF2091,"", "Error MC")</f>
        <v>Error MC</v>
      </c>
      <c r="H2091" s="62"/>
      <c r="I2091" s="54">
        <f>+Tabla1[[#This Row],[MC]]*Tabla1[[#This Row],[Pedido]]*Tabla1[[#This Row],[PVC ]]</f>
        <v>0</v>
      </c>
      <c r="J2091" s="26">
        <v>0.21</v>
      </c>
      <c r="K2091" s="63"/>
      <c r="L2091" s="28" t="s">
        <v>17</v>
      </c>
      <c r="M2091" s="53">
        <v>302406.28600000002</v>
      </c>
      <c r="N2091" s="64" t="str">
        <f>+IF(Tabla1[[#This Row],[F PMPI]]="SÍ","No","Sí")</f>
        <v>Sí</v>
      </c>
      <c r="O2091" s="65">
        <f>+Tabla1[[#This Row],[PVL]]*1.055</f>
        <v>319038.63173000002</v>
      </c>
      <c r="P2091" s="65">
        <f>+Tabla1[[#This Row],[PVL]]*1.43</f>
        <v>432440.98898000002</v>
      </c>
      <c r="Q2091" s="66" t="str">
        <f>+HYPERLINK(Tabla1[[#This Row],[PAG]])</f>
        <v/>
      </c>
      <c r="R2091" s="67"/>
      <c r="S2091" s="68"/>
      <c r="T2091" s="69"/>
      <c r="U2091" s="69"/>
      <c r="V2091" s="69"/>
      <c r="W2091" s="69"/>
      <c r="X2091" s="69"/>
      <c r="Y2091" s="35"/>
      <c r="Z2091" s="35" t="s">
        <v>65</v>
      </c>
      <c r="AA2091" s="36">
        <v>1</v>
      </c>
      <c r="AB2091" s="35" t="s">
        <v>27</v>
      </c>
      <c r="AC2091" s="35" t="str">
        <f>+IF(Tabla1[[#This Row],[STK]]="no","Sin STK", "STK disponible")</f>
        <v>Sin STK</v>
      </c>
      <c r="AD2091" s="35">
        <f>+I2091*J2091</f>
        <v>0</v>
      </c>
      <c r="AE2091" s="35">
        <f>+I2091*K2091</f>
        <v>0</v>
      </c>
      <c r="AF2091" s="36">
        <f>IF(Tabla1[[#This Row],[ref pack]]=1,Tabla1[[#This Row],[Pedido]],LCM(Tabla1[[#This Row],[MC VIEJO]],Tabla1[[#This Row],[Pedido]]))</f>
        <v>1</v>
      </c>
      <c r="AG2091" s="36">
        <f>+VLOOKUP(Tabla1[[#This Row],[Artículo]],'.'!$B$2:$D$11481,3,)</f>
        <v>1</v>
      </c>
      <c r="AH2091" s="37" t="str">
        <f>+IFERROR(SEARCH("pack",Tabla1[[#This Row],[PACK]]),"")</f>
        <v/>
      </c>
    </row>
    <row r="2092" spans="1:34" ht="24" customHeight="1" x14ac:dyDescent="0.2">
      <c r="A2092" s="50" t="s">
        <v>3735</v>
      </c>
      <c r="B2092" s="60" t="s">
        <v>3844</v>
      </c>
      <c r="C2092" s="61" t="s">
        <v>3845</v>
      </c>
      <c r="D2092" s="52" t="s">
        <v>27</v>
      </c>
      <c r="E2092" s="53">
        <v>193523.06</v>
      </c>
      <c r="F2092" s="23" t="str">
        <f>+IFERROR(VLOOKUP(Tabla1[[#This Row],[Artículo]],'..'!$B$2:$D$569000,3,),"")</f>
        <v/>
      </c>
      <c r="G2092" s="24" t="str">
        <f>IF(H2092=AF2092,"", "Error MC")</f>
        <v>Error MC</v>
      </c>
      <c r="H2092" s="62"/>
      <c r="I2092" s="54">
        <f>+Tabla1[[#This Row],[MC]]*Tabla1[[#This Row],[Pedido]]*Tabla1[[#This Row],[PVC ]]</f>
        <v>0</v>
      </c>
      <c r="J2092" s="26">
        <v>0.21</v>
      </c>
      <c r="K2092" s="63"/>
      <c r="L2092" s="28" t="s">
        <v>17</v>
      </c>
      <c r="M2092" s="53">
        <v>339536.212</v>
      </c>
      <c r="N2092" s="64" t="str">
        <f>+IF(Tabla1[[#This Row],[F PMPI]]="SÍ","No","Sí")</f>
        <v>Sí</v>
      </c>
      <c r="O2092" s="65">
        <f>+Tabla1[[#This Row],[PVL]]*1.055</f>
        <v>358210.70366</v>
      </c>
      <c r="P2092" s="65">
        <f>+Tabla1[[#This Row],[PVL]]*1.43</f>
        <v>485536.78315999999</v>
      </c>
      <c r="Q2092" s="66" t="str">
        <f>+HYPERLINK(Tabla1[[#This Row],[PAG]])</f>
        <v/>
      </c>
      <c r="R2092" s="67"/>
      <c r="S2092" s="68"/>
      <c r="T2092" s="69"/>
      <c r="U2092" s="69"/>
      <c r="V2092" s="69"/>
      <c r="W2092" s="69"/>
      <c r="X2092" s="69"/>
      <c r="Y2092" s="35"/>
      <c r="Z2092" s="35" t="s">
        <v>65</v>
      </c>
      <c r="AA2092" s="36">
        <v>1</v>
      </c>
      <c r="AB2092" s="35" t="s">
        <v>27</v>
      </c>
      <c r="AC2092" s="35" t="str">
        <f>+IF(Tabla1[[#This Row],[STK]]="no","Sin STK", "STK disponible")</f>
        <v>Sin STK</v>
      </c>
      <c r="AD2092" s="35">
        <f>+I2092*J2092</f>
        <v>0</v>
      </c>
      <c r="AE2092" s="35">
        <f>+I2092*K2092</f>
        <v>0</v>
      </c>
      <c r="AF2092" s="36">
        <f>IF(Tabla1[[#This Row],[ref pack]]=1,Tabla1[[#This Row],[Pedido]],LCM(Tabla1[[#This Row],[MC VIEJO]],Tabla1[[#This Row],[Pedido]]))</f>
        <v>1</v>
      </c>
      <c r="AG2092" s="36">
        <f>+VLOOKUP(Tabla1[[#This Row],[Artículo]],'.'!$B$2:$D$11481,3,)</f>
        <v>1</v>
      </c>
      <c r="AH2092" s="37" t="str">
        <f>+IFERROR(SEARCH("pack",Tabla1[[#This Row],[PACK]]),"")</f>
        <v/>
      </c>
    </row>
    <row r="2093" spans="1:34" ht="24" customHeight="1" x14ac:dyDescent="0.2">
      <c r="A2093" s="50" t="s">
        <v>3735</v>
      </c>
      <c r="B2093" s="60" t="s">
        <v>18744</v>
      </c>
      <c r="C2093" s="61" t="s">
        <v>18745</v>
      </c>
      <c r="D2093" s="52" t="s">
        <v>27</v>
      </c>
      <c r="E2093" s="53">
        <v>251316.43</v>
      </c>
      <c r="F2093" s="23" t="str">
        <f>+IFERROR(VLOOKUP(Tabla1[[#This Row],[Artículo]],'..'!$B$2:$D$569000,3,),"")</f>
        <v/>
      </c>
      <c r="G2093" s="24" t="str">
        <f>IF(H2093=AF2093,"", "Error MC")</f>
        <v>Error MC</v>
      </c>
      <c r="H2093" s="62"/>
      <c r="I2093" s="54">
        <f>+Tabla1[[#This Row],[MC]]*Tabla1[[#This Row],[Pedido]]*Tabla1[[#This Row],[PVC ]]</f>
        <v>0</v>
      </c>
      <c r="J2093" s="26">
        <v>0.21</v>
      </c>
      <c r="K2093" s="63"/>
      <c r="L2093" s="28" t="s">
        <v>17</v>
      </c>
      <c r="M2093" s="53">
        <v>440934.67200000002</v>
      </c>
      <c r="N2093" s="64" t="str">
        <f>+IF(Tabla1[[#This Row],[F PMPI]]="SÍ","No","Sí")</f>
        <v>Sí</v>
      </c>
      <c r="O2093" s="65">
        <f>+Tabla1[[#This Row],[PVL]]*1.055</f>
        <v>465186.07896000001</v>
      </c>
      <c r="P2093" s="65">
        <f>+Tabla1[[#This Row],[PVL]]*1.43</f>
        <v>630536.58096000005</v>
      </c>
      <c r="Q2093" s="66" t="str">
        <f>+HYPERLINK(Tabla1[[#This Row],[PAG]])</f>
        <v>http://www.todomusica.com.ar/cuerpos-sueltos-para-bateria/9814-404.html</v>
      </c>
      <c r="R2093" s="67"/>
      <c r="S2093" s="68"/>
      <c r="T2093" s="69"/>
      <c r="U2093" s="69"/>
      <c r="V2093" s="69"/>
      <c r="W2093" s="69"/>
      <c r="X2093" s="69"/>
      <c r="Y2093" s="35"/>
      <c r="Z2093" s="35" t="s">
        <v>26013</v>
      </c>
      <c r="AA2093" s="36">
        <v>1</v>
      </c>
      <c r="AB2093" s="35" t="s">
        <v>27</v>
      </c>
      <c r="AC2093" s="35" t="str">
        <f>+IF(Tabla1[[#This Row],[STK]]="no","Sin STK", "STK disponible")</f>
        <v>Sin STK</v>
      </c>
      <c r="AD2093" s="35">
        <f>+I2093*J2093</f>
        <v>0</v>
      </c>
      <c r="AE2093" s="35">
        <f>+I2093*K2093</f>
        <v>0</v>
      </c>
      <c r="AF2093" s="36">
        <f>IF(Tabla1[[#This Row],[ref pack]]=1,Tabla1[[#This Row],[Pedido]],LCM(Tabla1[[#This Row],[MC VIEJO]],Tabla1[[#This Row],[Pedido]]))</f>
        <v>1</v>
      </c>
      <c r="AG2093" s="36">
        <f>+VLOOKUP(Tabla1[[#This Row],[Artículo]],'.'!$B$2:$D$11481,3,)</f>
        <v>1</v>
      </c>
      <c r="AH2093" s="37" t="str">
        <f>+IFERROR(SEARCH("pack",Tabla1[[#This Row],[PACK]]),"")</f>
        <v/>
      </c>
    </row>
    <row r="2094" spans="1:34" ht="24" customHeight="1" x14ac:dyDescent="0.2">
      <c r="A2094" s="50" t="s">
        <v>3735</v>
      </c>
      <c r="B2094" s="60" t="s">
        <v>3846</v>
      </c>
      <c r="C2094" s="61" t="s">
        <v>3847</v>
      </c>
      <c r="D2094" s="52" t="s">
        <v>27</v>
      </c>
      <c r="E2094" s="53">
        <v>89201.64</v>
      </c>
      <c r="F2094" s="23" t="str">
        <f>+IFERROR(VLOOKUP(Tabla1[[#This Row],[Artículo]],'..'!$B$2:$D$569000,3,),"")</f>
        <v/>
      </c>
      <c r="G2094" s="24" t="str">
        <f>IF(H2094=AF2094,"", "Error MC")</f>
        <v>Error MC</v>
      </c>
      <c r="H2094" s="62"/>
      <c r="I2094" s="54">
        <f>+Tabla1[[#This Row],[MC]]*Tabla1[[#This Row],[Pedido]]*Tabla1[[#This Row],[PVC ]]</f>
        <v>0</v>
      </c>
      <c r="J2094" s="26">
        <v>0.21</v>
      </c>
      <c r="K2094" s="63"/>
      <c r="L2094" s="28" t="s">
        <v>17</v>
      </c>
      <c r="M2094" s="53">
        <v>156504.28</v>
      </c>
      <c r="N2094" s="64" t="str">
        <f>+IF(Tabla1[[#This Row],[F PMPI]]="SÍ","No","Sí")</f>
        <v>Sí</v>
      </c>
      <c r="O2094" s="65">
        <f>+Tabla1[[#This Row],[PVL]]*1.055</f>
        <v>165112.01539999997</v>
      </c>
      <c r="P2094" s="65">
        <f>+Tabla1[[#This Row],[PVL]]*1.43</f>
        <v>223801.12039999999</v>
      </c>
      <c r="Q2094" s="66" t="str">
        <f>+HYPERLINK(Tabla1[[#This Row],[PAG]])</f>
        <v>http://www.todomusica.com.ar/cuerpos-sueltos-para-bateria/9816-404.html</v>
      </c>
      <c r="R2094" s="67"/>
      <c r="S2094" s="68"/>
      <c r="T2094" s="69"/>
      <c r="U2094" s="69"/>
      <c r="V2094" s="69"/>
      <c r="W2094" s="69"/>
      <c r="X2094" s="69"/>
      <c r="Y2094" s="35"/>
      <c r="Z2094" s="35" t="s">
        <v>26014</v>
      </c>
      <c r="AA2094" s="36">
        <v>1</v>
      </c>
      <c r="AB2094" s="35" t="s">
        <v>27</v>
      </c>
      <c r="AC2094" s="35" t="str">
        <f>+IF(Tabla1[[#This Row],[STK]]="no","Sin STK", "STK disponible")</f>
        <v>Sin STK</v>
      </c>
      <c r="AD2094" s="35">
        <f>+I2094*J2094</f>
        <v>0</v>
      </c>
      <c r="AE2094" s="35">
        <f>+I2094*K2094</f>
        <v>0</v>
      </c>
      <c r="AF2094" s="36">
        <f>IF(Tabla1[[#This Row],[ref pack]]=1,Tabla1[[#This Row],[Pedido]],LCM(Tabla1[[#This Row],[MC VIEJO]],Tabla1[[#This Row],[Pedido]]))</f>
        <v>1</v>
      </c>
      <c r="AG2094" s="36">
        <f>+VLOOKUP(Tabla1[[#This Row],[Artículo]],'.'!$B$2:$D$11481,3,)</f>
        <v>1</v>
      </c>
      <c r="AH2094" s="37" t="str">
        <f>+IFERROR(SEARCH("pack",Tabla1[[#This Row],[PACK]]),"")</f>
        <v/>
      </c>
    </row>
    <row r="2095" spans="1:34" ht="24" customHeight="1" x14ac:dyDescent="0.2">
      <c r="A2095" s="50" t="s">
        <v>3735</v>
      </c>
      <c r="B2095" s="60" t="s">
        <v>3848</v>
      </c>
      <c r="C2095" s="61" t="s">
        <v>3849</v>
      </c>
      <c r="D2095" s="52" t="s">
        <v>27</v>
      </c>
      <c r="E2095" s="53">
        <v>89201.64</v>
      </c>
      <c r="F2095" s="23" t="str">
        <f>+IFERROR(VLOOKUP(Tabla1[[#This Row],[Artículo]],'..'!$B$2:$D$569000,3,),"")</f>
        <v/>
      </c>
      <c r="G2095" s="24" t="str">
        <f>IF(H2095=AF2095,"", "Error MC")</f>
        <v>Error MC</v>
      </c>
      <c r="H2095" s="62"/>
      <c r="I2095" s="54">
        <f>+Tabla1[[#This Row],[MC]]*Tabla1[[#This Row],[Pedido]]*Tabla1[[#This Row],[PVC ]]</f>
        <v>0</v>
      </c>
      <c r="J2095" s="26">
        <v>0.21</v>
      </c>
      <c r="K2095" s="63"/>
      <c r="L2095" s="28" t="s">
        <v>17</v>
      </c>
      <c r="M2095" s="53">
        <v>156504.28</v>
      </c>
      <c r="N2095" s="64" t="str">
        <f>+IF(Tabla1[[#This Row],[F PMPI]]="SÍ","No","Sí")</f>
        <v>Sí</v>
      </c>
      <c r="O2095" s="65">
        <f>+Tabla1[[#This Row],[PVL]]*1.055</f>
        <v>165112.01539999997</v>
      </c>
      <c r="P2095" s="65">
        <f>+Tabla1[[#This Row],[PVL]]*1.43</f>
        <v>223801.12039999999</v>
      </c>
      <c r="Q2095" s="66" t="str">
        <f>+HYPERLINK(Tabla1[[#This Row],[PAG]])</f>
        <v>http://www.todomusica.com.ar/cuerpos-sueltos-para-bateria/9816-404.html</v>
      </c>
      <c r="R2095" s="67"/>
      <c r="S2095" s="68"/>
      <c r="T2095" s="69"/>
      <c r="U2095" s="69"/>
      <c r="V2095" s="69"/>
      <c r="W2095" s="69"/>
      <c r="X2095" s="69"/>
      <c r="Y2095" s="35"/>
      <c r="Z2095" s="35" t="s">
        <v>26014</v>
      </c>
      <c r="AA2095" s="36">
        <v>1</v>
      </c>
      <c r="AB2095" s="35" t="s">
        <v>27</v>
      </c>
      <c r="AC2095" s="35" t="str">
        <f>+IF(Tabla1[[#This Row],[STK]]="no","Sin STK", "STK disponible")</f>
        <v>Sin STK</v>
      </c>
      <c r="AD2095" s="35">
        <f>+I2095*J2095</f>
        <v>0</v>
      </c>
      <c r="AE2095" s="35">
        <f>+I2095*K2095</f>
        <v>0</v>
      </c>
      <c r="AF2095" s="36">
        <f>IF(Tabla1[[#This Row],[ref pack]]=1,Tabla1[[#This Row],[Pedido]],LCM(Tabla1[[#This Row],[MC VIEJO]],Tabla1[[#This Row],[Pedido]]))</f>
        <v>1</v>
      </c>
      <c r="AG2095" s="36">
        <f>+VLOOKUP(Tabla1[[#This Row],[Artículo]],'.'!$B$2:$D$11481,3,)</f>
        <v>1</v>
      </c>
      <c r="AH2095" s="37" t="str">
        <f>+IFERROR(SEARCH("pack",Tabla1[[#This Row],[PACK]]),"")</f>
        <v/>
      </c>
    </row>
    <row r="2096" spans="1:34" ht="24" customHeight="1" x14ac:dyDescent="0.2">
      <c r="A2096" s="50" t="s">
        <v>3735</v>
      </c>
      <c r="B2096" s="60" t="s">
        <v>3852</v>
      </c>
      <c r="C2096" s="61" t="s">
        <v>3853</v>
      </c>
      <c r="D2096" s="52" t="s">
        <v>27</v>
      </c>
      <c r="E2096" s="53">
        <v>238882.38</v>
      </c>
      <c r="F2096" s="23" t="str">
        <f>+IFERROR(VLOOKUP(Tabla1[[#This Row],[Artículo]],'..'!$B$2:$D$569000,3,),"")</f>
        <v/>
      </c>
      <c r="G2096" s="24" t="str">
        <f>IF(H2096=AF2096,"", "Error MC")</f>
        <v>Error MC</v>
      </c>
      <c r="H2096" s="62"/>
      <c r="I2096" s="54">
        <f>+Tabla1[[#This Row],[MC]]*Tabla1[[#This Row],[Pedido]]*Tabla1[[#This Row],[PVC ]]</f>
        <v>0</v>
      </c>
      <c r="J2096" s="26">
        <v>0.21</v>
      </c>
      <c r="K2096" s="63"/>
      <c r="L2096" s="28" t="s">
        <v>17</v>
      </c>
      <c r="M2096" s="53">
        <v>419119.13500000001</v>
      </c>
      <c r="N2096" s="64" t="str">
        <f>+IF(Tabla1[[#This Row],[F PMPI]]="SÍ","No","Sí")</f>
        <v>Sí</v>
      </c>
      <c r="O2096" s="65">
        <f>+Tabla1[[#This Row],[PVL]]*1.055</f>
        <v>442170.68742500001</v>
      </c>
      <c r="P2096" s="65">
        <f>+Tabla1[[#This Row],[PVL]]*1.43</f>
        <v>599340.36305000004</v>
      </c>
      <c r="Q2096" s="66" t="str">
        <f>+HYPERLINK(Tabla1[[#This Row],[PAG]])</f>
        <v/>
      </c>
      <c r="R2096" s="67"/>
      <c r="S2096" s="68"/>
      <c r="T2096" s="69"/>
      <c r="U2096" s="69"/>
      <c r="V2096" s="69"/>
      <c r="W2096" s="69"/>
      <c r="X2096" s="69"/>
      <c r="Y2096" s="35"/>
      <c r="Z2096" s="35" t="s">
        <v>65</v>
      </c>
      <c r="AA2096" s="36">
        <v>1</v>
      </c>
      <c r="AB2096" s="35" t="s">
        <v>27</v>
      </c>
      <c r="AC2096" s="35" t="str">
        <f>+IF(Tabla1[[#This Row],[STK]]="no","Sin STK", "STK disponible")</f>
        <v>Sin STK</v>
      </c>
      <c r="AD2096" s="35">
        <f>+I2096*J2096</f>
        <v>0</v>
      </c>
      <c r="AE2096" s="35">
        <f>+I2096*K2096</f>
        <v>0</v>
      </c>
      <c r="AF2096" s="36">
        <f>IF(Tabla1[[#This Row],[ref pack]]=1,Tabla1[[#This Row],[Pedido]],LCM(Tabla1[[#This Row],[MC VIEJO]],Tabla1[[#This Row],[Pedido]]))</f>
        <v>1</v>
      </c>
      <c r="AG2096" s="36">
        <f>+VLOOKUP(Tabla1[[#This Row],[Artículo]],'.'!$B$2:$D$11481,3,)</f>
        <v>1</v>
      </c>
      <c r="AH2096" s="37" t="str">
        <f>+IFERROR(SEARCH("pack",Tabla1[[#This Row],[PACK]]),"")</f>
        <v/>
      </c>
    </row>
    <row r="2097" spans="1:34" ht="24" customHeight="1" x14ac:dyDescent="0.2">
      <c r="A2097" s="50" t="s">
        <v>3735</v>
      </c>
      <c r="B2097" s="60" t="s">
        <v>18750</v>
      </c>
      <c r="C2097" s="61" t="s">
        <v>18751</v>
      </c>
      <c r="D2097" s="52" t="s">
        <v>27</v>
      </c>
      <c r="E2097" s="53">
        <v>288817.34999999998</v>
      </c>
      <c r="F2097" s="23" t="str">
        <f>+IFERROR(VLOOKUP(Tabla1[[#This Row],[Artículo]],'..'!$B$2:$D$569000,3,),"")</f>
        <v/>
      </c>
      <c r="G2097" s="24" t="str">
        <f>IF(H2097=AF2097,"", "Error MC")</f>
        <v>Error MC</v>
      </c>
      <c r="H2097" s="62"/>
      <c r="I2097" s="54">
        <f>+Tabla1[[#This Row],[MC]]*Tabla1[[#This Row],[Pedido]]*Tabla1[[#This Row],[PVC ]]</f>
        <v>0</v>
      </c>
      <c r="J2097" s="26">
        <v>0.21</v>
      </c>
      <c r="K2097" s="63"/>
      <c r="L2097" s="28" t="s">
        <v>17</v>
      </c>
      <c r="M2097" s="53">
        <v>506730.04399999999</v>
      </c>
      <c r="N2097" s="64" t="str">
        <f>+IF(Tabla1[[#This Row],[F PMPI]]="SÍ","No","Sí")</f>
        <v>No</v>
      </c>
      <c r="O2097" s="65">
        <f>+Tabla1[[#This Row],[PVL]]*1.055</f>
        <v>534600.19641999993</v>
      </c>
      <c r="P2097" s="65">
        <f>+Tabla1[[#This Row],[PVL]]*1.43</f>
        <v>724623.96291999996</v>
      </c>
      <c r="Q2097" s="66" t="str">
        <f>+HYPERLINK(Tabla1[[#This Row],[PAG]])</f>
        <v>https://todomusica.com.ar/productos-sin-categorias-de-netsuite/4728-404.html</v>
      </c>
      <c r="R2097" s="67"/>
      <c r="S2097" s="68"/>
      <c r="T2097" s="69"/>
      <c r="U2097" s="69"/>
      <c r="V2097" s="69"/>
      <c r="W2097" s="69"/>
      <c r="X2097" s="69"/>
      <c r="Y2097" s="35"/>
      <c r="Z2097" s="35" t="s">
        <v>26015</v>
      </c>
      <c r="AA2097" s="36">
        <v>1</v>
      </c>
      <c r="AB2097" s="35" t="s">
        <v>9849</v>
      </c>
      <c r="AC2097" s="35" t="str">
        <f>+IF(Tabla1[[#This Row],[STK]]="no","Sin STK", "STK disponible")</f>
        <v>Sin STK</v>
      </c>
      <c r="AD2097" s="35">
        <f>+I2097*J2097</f>
        <v>0</v>
      </c>
      <c r="AE2097" s="35">
        <f>+I2097*K2097</f>
        <v>0</v>
      </c>
      <c r="AF2097" s="36">
        <f>IF(Tabla1[[#This Row],[ref pack]]=1,Tabla1[[#This Row],[Pedido]],LCM(Tabla1[[#This Row],[MC VIEJO]],Tabla1[[#This Row],[Pedido]]))</f>
        <v>1</v>
      </c>
      <c r="AG2097" s="36">
        <f>+VLOOKUP(Tabla1[[#This Row],[Artículo]],'.'!$B$2:$D$11481,3,)</f>
        <v>1</v>
      </c>
      <c r="AH2097" s="37" t="str">
        <f>+IFERROR(SEARCH("pack",Tabla1[[#This Row],[PACK]]),"")</f>
        <v/>
      </c>
    </row>
    <row r="2098" spans="1:34" ht="24" customHeight="1" x14ac:dyDescent="0.2">
      <c r="A2098" s="50" t="s">
        <v>3735</v>
      </c>
      <c r="B2098" s="60" t="s">
        <v>3854</v>
      </c>
      <c r="C2098" s="61" t="s">
        <v>3855</v>
      </c>
      <c r="D2098" s="52" t="s">
        <v>27</v>
      </c>
      <c r="E2098" s="53">
        <v>288817.34999999998</v>
      </c>
      <c r="F2098" s="23" t="str">
        <f>+IFERROR(VLOOKUP(Tabla1[[#This Row],[Artículo]],'..'!$B$2:$D$569000,3,),"")</f>
        <v/>
      </c>
      <c r="G2098" s="24" t="str">
        <f>IF(H2098=AF2098,"", "Error MC")</f>
        <v>Error MC</v>
      </c>
      <c r="H2098" s="62"/>
      <c r="I2098" s="54">
        <f>+Tabla1[[#This Row],[MC]]*Tabla1[[#This Row],[Pedido]]*Tabla1[[#This Row],[PVC ]]</f>
        <v>0</v>
      </c>
      <c r="J2098" s="26">
        <v>0.21</v>
      </c>
      <c r="K2098" s="63"/>
      <c r="L2098" s="28" t="s">
        <v>17</v>
      </c>
      <c r="M2098" s="53">
        <v>506730.04399999999</v>
      </c>
      <c r="N2098" s="64" t="str">
        <f>+IF(Tabla1[[#This Row],[F PMPI]]="SÍ","No","Sí")</f>
        <v>Sí</v>
      </c>
      <c r="O2098" s="65">
        <f>+Tabla1[[#This Row],[PVL]]*1.055</f>
        <v>534600.19641999993</v>
      </c>
      <c r="P2098" s="65">
        <f>+Tabla1[[#This Row],[PVL]]*1.43</f>
        <v>724623.96291999996</v>
      </c>
      <c r="Q2098" s="66" t="str">
        <f>+HYPERLINK(Tabla1[[#This Row],[PAG]])</f>
        <v>https://todomusica.com.ar/productos-sin-categorias-de-netsuite/4729-404.html</v>
      </c>
      <c r="R2098" s="67"/>
      <c r="S2098" s="68"/>
      <c r="T2098" s="69"/>
      <c r="U2098" s="69"/>
      <c r="V2098" s="69"/>
      <c r="W2098" s="69"/>
      <c r="X2098" s="69"/>
      <c r="Y2098" s="35"/>
      <c r="Z2098" s="35" t="s">
        <v>26016</v>
      </c>
      <c r="AA2098" s="36">
        <v>1</v>
      </c>
      <c r="AB2098" s="35" t="s">
        <v>27</v>
      </c>
      <c r="AC2098" s="35" t="str">
        <f>+IF(Tabla1[[#This Row],[STK]]="no","Sin STK", "STK disponible")</f>
        <v>Sin STK</v>
      </c>
      <c r="AD2098" s="35">
        <f>+I2098*J2098</f>
        <v>0</v>
      </c>
      <c r="AE2098" s="35">
        <f>+I2098*K2098</f>
        <v>0</v>
      </c>
      <c r="AF2098" s="36">
        <f>IF(Tabla1[[#This Row],[ref pack]]=1,Tabla1[[#This Row],[Pedido]],LCM(Tabla1[[#This Row],[MC VIEJO]],Tabla1[[#This Row],[Pedido]]))</f>
        <v>1</v>
      </c>
      <c r="AG2098" s="36">
        <f>+VLOOKUP(Tabla1[[#This Row],[Artículo]],'.'!$B$2:$D$11481,3,)</f>
        <v>1</v>
      </c>
      <c r="AH2098" s="37" t="str">
        <f>+IFERROR(SEARCH("pack",Tabla1[[#This Row],[PACK]]),"")</f>
        <v/>
      </c>
    </row>
    <row r="2099" spans="1:34" ht="24" customHeight="1" x14ac:dyDescent="0.2">
      <c r="A2099" s="50" t="s">
        <v>3735</v>
      </c>
      <c r="B2099" s="60" t="s">
        <v>18752</v>
      </c>
      <c r="C2099" s="61" t="s">
        <v>18753</v>
      </c>
      <c r="D2099" s="52" t="s">
        <v>27</v>
      </c>
      <c r="E2099" s="53">
        <v>305727.65999999997</v>
      </c>
      <c r="F2099" s="23" t="str">
        <f>+IFERROR(VLOOKUP(Tabla1[[#This Row],[Artículo]],'..'!$B$2:$D$569000,3,),"")</f>
        <v/>
      </c>
      <c r="G2099" s="24" t="str">
        <f>IF(H2099=AF2099,"", "Error MC")</f>
        <v>Error MC</v>
      </c>
      <c r="H2099" s="62"/>
      <c r="I2099" s="54">
        <f>+Tabla1[[#This Row],[MC]]*Tabla1[[#This Row],[Pedido]]*Tabla1[[#This Row],[PVC ]]</f>
        <v>0</v>
      </c>
      <c r="J2099" s="26">
        <v>0.21</v>
      </c>
      <c r="K2099" s="63"/>
      <c r="L2099" s="28" t="s">
        <v>17</v>
      </c>
      <c r="M2099" s="53">
        <v>536399.18299999996</v>
      </c>
      <c r="N2099" s="64" t="str">
        <f>+IF(Tabla1[[#This Row],[F PMPI]]="SÍ","No","Sí")</f>
        <v>No</v>
      </c>
      <c r="O2099" s="65">
        <f>+Tabla1[[#This Row],[PVL]]*1.055</f>
        <v>565901.13806499995</v>
      </c>
      <c r="P2099" s="65">
        <f>+Tabla1[[#This Row],[PVL]]*1.43</f>
        <v>767050.8316899999</v>
      </c>
      <c r="Q2099" s="66" t="str">
        <f>+HYPERLINK(Tabla1[[#This Row],[PAG]])</f>
        <v>http://www.todomusica.com.ar/cuerpos-sueltos-para-bateria/9820-404.html</v>
      </c>
      <c r="R2099" s="67"/>
      <c r="S2099" s="68"/>
      <c r="T2099" s="69"/>
      <c r="U2099" s="69"/>
      <c r="V2099" s="69"/>
      <c r="W2099" s="69"/>
      <c r="X2099" s="69"/>
      <c r="Y2099" s="35"/>
      <c r="Z2099" s="35" t="s">
        <v>26017</v>
      </c>
      <c r="AA2099" s="36">
        <v>1</v>
      </c>
      <c r="AB2099" s="35" t="s">
        <v>9849</v>
      </c>
      <c r="AC2099" s="35" t="str">
        <f>+IF(Tabla1[[#This Row],[STK]]="no","Sin STK", "STK disponible")</f>
        <v>Sin STK</v>
      </c>
      <c r="AD2099" s="35">
        <f>+I2099*J2099</f>
        <v>0</v>
      </c>
      <c r="AE2099" s="35">
        <f>+I2099*K2099</f>
        <v>0</v>
      </c>
      <c r="AF2099" s="36">
        <f>IF(Tabla1[[#This Row],[ref pack]]=1,Tabla1[[#This Row],[Pedido]],LCM(Tabla1[[#This Row],[MC VIEJO]],Tabla1[[#This Row],[Pedido]]))</f>
        <v>1</v>
      </c>
      <c r="AG2099" s="36">
        <f>+VLOOKUP(Tabla1[[#This Row],[Artículo]],'.'!$B$2:$D$11481,3,)</f>
        <v>1</v>
      </c>
      <c r="AH2099" s="37" t="str">
        <f>+IFERROR(SEARCH("pack",Tabla1[[#This Row],[PACK]]),"")</f>
        <v/>
      </c>
    </row>
    <row r="2100" spans="1:34" ht="24" customHeight="1" x14ac:dyDescent="0.2">
      <c r="A2100" s="50" t="s">
        <v>3735</v>
      </c>
      <c r="B2100" s="60" t="s">
        <v>3862</v>
      </c>
      <c r="C2100" s="61" t="s">
        <v>3863</v>
      </c>
      <c r="D2100" s="52" t="s">
        <v>27</v>
      </c>
      <c r="E2100" s="53">
        <v>121828.52</v>
      </c>
      <c r="F2100" s="23" t="str">
        <f>+IFERROR(VLOOKUP(Tabla1[[#This Row],[Artículo]],'..'!$B$2:$D$569000,3,),"")</f>
        <v/>
      </c>
      <c r="G2100" s="24" t="str">
        <f>IF(H2100=AF2100,"", "Error MC")</f>
        <v>Error MC</v>
      </c>
      <c r="H2100" s="62"/>
      <c r="I2100" s="54">
        <f>+Tabla1[[#This Row],[MC]]*Tabla1[[#This Row],[Pedido]]*Tabla1[[#This Row],[PVC ]]</f>
        <v>0</v>
      </c>
      <c r="J2100" s="26">
        <v>0.21</v>
      </c>
      <c r="K2100" s="63"/>
      <c r="L2100" s="28" t="s">
        <v>17</v>
      </c>
      <c r="M2100" s="53">
        <v>213748.13399999999</v>
      </c>
      <c r="N2100" s="64" t="str">
        <f>+IF(Tabla1[[#This Row],[F PMPI]]="SÍ","No","Sí")</f>
        <v>Sí</v>
      </c>
      <c r="O2100" s="65">
        <f>+Tabla1[[#This Row],[PVL]]*1.055</f>
        <v>225504.28136999998</v>
      </c>
      <c r="P2100" s="65">
        <f>+Tabla1[[#This Row],[PVL]]*1.43</f>
        <v>305659.83161999995</v>
      </c>
      <c r="Q2100" s="66" t="str">
        <f>+HYPERLINK(Tabla1[[#This Row],[PAG]])</f>
        <v>https://todomusica.com.ar/productos-sin-categorias-de-netsuite/7078-crb1816s0-730.html</v>
      </c>
      <c r="R2100" s="67"/>
      <c r="S2100" s="68"/>
      <c r="T2100" s="69"/>
      <c r="U2100" s="69"/>
      <c r="V2100" s="69"/>
      <c r="W2100" s="69"/>
      <c r="X2100" s="69"/>
      <c r="Y2100" s="35"/>
      <c r="Z2100" s="35" t="s">
        <v>26018</v>
      </c>
      <c r="AA2100" s="36">
        <v>1</v>
      </c>
      <c r="AB2100" s="35" t="s">
        <v>27</v>
      </c>
      <c r="AC2100" s="35" t="str">
        <f>+IF(Tabla1[[#This Row],[STK]]="no","Sin STK", "STK disponible")</f>
        <v>Sin STK</v>
      </c>
      <c r="AD2100" s="35">
        <f>+I2100*J2100</f>
        <v>0</v>
      </c>
      <c r="AE2100" s="35">
        <f>+I2100*K2100</f>
        <v>0</v>
      </c>
      <c r="AF2100" s="36">
        <f>IF(Tabla1[[#This Row],[ref pack]]=1,Tabla1[[#This Row],[Pedido]],LCM(Tabla1[[#This Row],[MC VIEJO]],Tabla1[[#This Row],[Pedido]]))</f>
        <v>1</v>
      </c>
      <c r="AG2100" s="36">
        <f>+VLOOKUP(Tabla1[[#This Row],[Artículo]],'.'!$B$2:$D$11481,3,)</f>
        <v>1</v>
      </c>
      <c r="AH2100" s="37" t="str">
        <f>+IFERROR(SEARCH("pack",Tabla1[[#This Row],[PACK]]),"")</f>
        <v/>
      </c>
    </row>
    <row r="2101" spans="1:34" ht="24" customHeight="1" x14ac:dyDescent="0.2">
      <c r="A2101" s="50" t="s">
        <v>3735</v>
      </c>
      <c r="B2101" s="60" t="s">
        <v>3864</v>
      </c>
      <c r="C2101" s="61" t="s">
        <v>3865</v>
      </c>
      <c r="D2101" s="52" t="s">
        <v>27</v>
      </c>
      <c r="E2101" s="53">
        <v>121828.52</v>
      </c>
      <c r="F2101" s="23" t="str">
        <f>+IFERROR(VLOOKUP(Tabla1[[#This Row],[Artículo]],'..'!$B$2:$D$569000,3,),"")</f>
        <v/>
      </c>
      <c r="G2101" s="24" t="str">
        <f>IF(H2101=AF2101,"", "Error MC")</f>
        <v>Error MC</v>
      </c>
      <c r="H2101" s="62"/>
      <c r="I2101" s="54">
        <f>+Tabla1[[#This Row],[MC]]*Tabla1[[#This Row],[Pedido]]*Tabla1[[#This Row],[PVC ]]</f>
        <v>0</v>
      </c>
      <c r="J2101" s="26">
        <v>0.21</v>
      </c>
      <c r="K2101" s="63"/>
      <c r="L2101" s="28" t="s">
        <v>17</v>
      </c>
      <c r="M2101" s="53">
        <v>213748.13399999999</v>
      </c>
      <c r="N2101" s="64" t="str">
        <f>+IF(Tabla1[[#This Row],[F PMPI]]="SÍ","No","Sí")</f>
        <v>Sí</v>
      </c>
      <c r="O2101" s="65">
        <f>+Tabla1[[#This Row],[PVL]]*1.055</f>
        <v>225504.28136999998</v>
      </c>
      <c r="P2101" s="65">
        <f>+Tabla1[[#This Row],[PVL]]*1.43</f>
        <v>305659.83161999995</v>
      </c>
      <c r="Q2101" s="66" t="str">
        <f>+HYPERLINK(Tabla1[[#This Row],[PAG]])</f>
        <v>https://todomusica.com.ar/cuerpos-sueltos/7079-crb1816s0-732.html</v>
      </c>
      <c r="R2101" s="67"/>
      <c r="S2101" s="68"/>
      <c r="T2101" s="69"/>
      <c r="U2101" s="69"/>
      <c r="V2101" s="69"/>
      <c r="W2101" s="69"/>
      <c r="X2101" s="69"/>
      <c r="Y2101" s="35"/>
      <c r="Z2101" s="35" t="s">
        <v>26019</v>
      </c>
      <c r="AA2101" s="36">
        <v>1</v>
      </c>
      <c r="AB2101" s="35" t="s">
        <v>27</v>
      </c>
      <c r="AC2101" s="35" t="str">
        <f>+IF(Tabla1[[#This Row],[STK]]="no","Sin STK", "STK disponible")</f>
        <v>Sin STK</v>
      </c>
      <c r="AD2101" s="35">
        <f>+I2101*J2101</f>
        <v>0</v>
      </c>
      <c r="AE2101" s="35">
        <f>+I2101*K2101</f>
        <v>0</v>
      </c>
      <c r="AF2101" s="36">
        <f>IF(Tabla1[[#This Row],[ref pack]]=1,Tabla1[[#This Row],[Pedido]],LCM(Tabla1[[#This Row],[MC VIEJO]],Tabla1[[#This Row],[Pedido]]))</f>
        <v>1</v>
      </c>
      <c r="AG2101" s="36">
        <f>+VLOOKUP(Tabla1[[#This Row],[Artículo]],'.'!$B$2:$D$11481,3,)</f>
        <v>1</v>
      </c>
      <c r="AH2101" s="37" t="str">
        <f>+IFERROR(SEARCH("pack",Tabla1[[#This Row],[PACK]]),"")</f>
        <v/>
      </c>
    </row>
    <row r="2102" spans="1:34" ht="24" customHeight="1" x14ac:dyDescent="0.2">
      <c r="A2102" s="50" t="s">
        <v>3735</v>
      </c>
      <c r="B2102" s="60" t="s">
        <v>3866</v>
      </c>
      <c r="C2102" s="61" t="s">
        <v>3867</v>
      </c>
      <c r="D2102" s="52" t="s">
        <v>27</v>
      </c>
      <c r="E2102" s="53">
        <v>458765.56</v>
      </c>
      <c r="F2102" s="23" t="str">
        <f>+IFERROR(VLOOKUP(Tabla1[[#This Row],[Artículo]],'..'!$B$2:$D$569000,3,),"")</f>
        <v/>
      </c>
      <c r="G2102" s="24" t="str">
        <f>IF(H2102=AF2102,"", "Error MC")</f>
        <v>Error MC</v>
      </c>
      <c r="H2102" s="62"/>
      <c r="I2102" s="54">
        <f>+Tabla1[[#This Row],[MC]]*Tabla1[[#This Row],[Pedido]]*Tabla1[[#This Row],[PVC ]]</f>
        <v>0</v>
      </c>
      <c r="J2102" s="26">
        <v>0.21</v>
      </c>
      <c r="K2102" s="63"/>
      <c r="L2102" s="28" t="s">
        <v>17</v>
      </c>
      <c r="M2102" s="53">
        <v>804904.17299999995</v>
      </c>
      <c r="N2102" s="64" t="str">
        <f>+IF(Tabla1[[#This Row],[F PMPI]]="SÍ","No","Sí")</f>
        <v>Sí</v>
      </c>
      <c r="O2102" s="65">
        <f>+Tabla1[[#This Row],[PVL]]*1.055</f>
        <v>849173.90251499985</v>
      </c>
      <c r="P2102" s="65">
        <f>+Tabla1[[#This Row],[PVL]]*1.43</f>
        <v>1151012.9673899999</v>
      </c>
      <c r="Q2102" s="66" t="str">
        <f>+HYPERLINK(Tabla1[[#This Row],[PAG]])</f>
        <v/>
      </c>
      <c r="R2102" s="67"/>
      <c r="S2102" s="68"/>
      <c r="T2102" s="69"/>
      <c r="U2102" s="69"/>
      <c r="V2102" s="69"/>
      <c r="W2102" s="69"/>
      <c r="X2102" s="69"/>
      <c r="Y2102" s="35"/>
      <c r="Z2102" s="35" t="s">
        <v>65</v>
      </c>
      <c r="AA2102" s="36">
        <v>1</v>
      </c>
      <c r="AB2102" s="35" t="s">
        <v>27</v>
      </c>
      <c r="AC2102" s="35" t="str">
        <f>+IF(Tabla1[[#This Row],[STK]]="no","Sin STK", "STK disponible")</f>
        <v>Sin STK</v>
      </c>
      <c r="AD2102" s="35">
        <f>+I2102*J2102</f>
        <v>0</v>
      </c>
      <c r="AE2102" s="35">
        <f>+I2102*K2102</f>
        <v>0</v>
      </c>
      <c r="AF2102" s="36">
        <f>IF(Tabla1[[#This Row],[ref pack]]=1,Tabla1[[#This Row],[Pedido]],LCM(Tabla1[[#This Row],[MC VIEJO]],Tabla1[[#This Row],[Pedido]]))</f>
        <v>1</v>
      </c>
      <c r="AG2102" s="36">
        <f>+VLOOKUP(Tabla1[[#This Row],[Artículo]],'.'!$B$2:$D$11481,3,)</f>
        <v>1</v>
      </c>
      <c r="AH2102" s="37" t="str">
        <f>+IFERROR(SEARCH("pack",Tabla1[[#This Row],[PACK]]),"")</f>
        <v/>
      </c>
    </row>
    <row r="2103" spans="1:34" ht="24" customHeight="1" x14ac:dyDescent="0.2">
      <c r="A2103" s="50" t="s">
        <v>3735</v>
      </c>
      <c r="B2103" s="60" t="s">
        <v>18756</v>
      </c>
      <c r="C2103" s="61" t="s">
        <v>18757</v>
      </c>
      <c r="D2103" s="52" t="s">
        <v>27</v>
      </c>
      <c r="E2103" s="53">
        <v>604815.56999999995</v>
      </c>
      <c r="F2103" s="23" t="str">
        <f>+IFERROR(VLOOKUP(Tabla1[[#This Row],[Artículo]],'..'!$B$2:$D$569000,3,),"")</f>
        <v/>
      </c>
      <c r="G2103" s="24" t="str">
        <f>IF(H2103=AF2103,"", "Error MC")</f>
        <v>Error MC</v>
      </c>
      <c r="H2103" s="62"/>
      <c r="I2103" s="54">
        <f>+Tabla1[[#This Row],[MC]]*Tabla1[[#This Row],[Pedido]]*Tabla1[[#This Row],[PVC ]]</f>
        <v>0</v>
      </c>
      <c r="J2103" s="26">
        <v>0.21</v>
      </c>
      <c r="K2103" s="63"/>
      <c r="L2103" s="28" t="s">
        <v>17</v>
      </c>
      <c r="M2103" s="53">
        <v>1061148.922</v>
      </c>
      <c r="N2103" s="64" t="str">
        <f>+IF(Tabla1[[#This Row],[F PMPI]]="SÍ","No","Sí")</f>
        <v>No</v>
      </c>
      <c r="O2103" s="65">
        <f>+Tabla1[[#This Row],[PVL]]*1.055</f>
        <v>1119512.11271</v>
      </c>
      <c r="P2103" s="65">
        <f>+Tabla1[[#This Row],[PVL]]*1.43</f>
        <v>1517442.9584599999</v>
      </c>
      <c r="Q2103" s="66" t="str">
        <f>+HYPERLINK(Tabla1[[#This Row],[PAG]])</f>
        <v>http://www.todomusica.com.ar/cuerpos-sueltos-para-bateria/9826-404.html</v>
      </c>
      <c r="R2103" s="67"/>
      <c r="S2103" s="68"/>
      <c r="T2103" s="69"/>
      <c r="U2103" s="69"/>
      <c r="V2103" s="69"/>
      <c r="W2103" s="69"/>
      <c r="X2103" s="69"/>
      <c r="Y2103" s="35"/>
      <c r="Z2103" s="35" t="s">
        <v>26020</v>
      </c>
      <c r="AA2103" s="36">
        <v>1</v>
      </c>
      <c r="AB2103" s="35" t="s">
        <v>9849</v>
      </c>
      <c r="AC2103" s="35" t="str">
        <f>+IF(Tabla1[[#This Row],[STK]]="no","Sin STK", "STK disponible")</f>
        <v>Sin STK</v>
      </c>
      <c r="AD2103" s="35">
        <f>+I2103*J2103</f>
        <v>0</v>
      </c>
      <c r="AE2103" s="35">
        <f>+I2103*K2103</f>
        <v>0</v>
      </c>
      <c r="AF2103" s="36">
        <f>IF(Tabla1[[#This Row],[ref pack]]=1,Tabla1[[#This Row],[Pedido]],LCM(Tabla1[[#This Row],[MC VIEJO]],Tabla1[[#This Row],[Pedido]]))</f>
        <v>1</v>
      </c>
      <c r="AG2103" s="36">
        <f>+VLOOKUP(Tabla1[[#This Row],[Artículo]],'.'!$B$2:$D$11481,3,)</f>
        <v>1</v>
      </c>
      <c r="AH2103" s="37" t="str">
        <f>+IFERROR(SEARCH("pack",Tabla1[[#This Row],[PACK]]),"")</f>
        <v/>
      </c>
    </row>
    <row r="2104" spans="1:34" ht="24" customHeight="1" x14ac:dyDescent="0.2">
      <c r="A2104" s="50" t="s">
        <v>3735</v>
      </c>
      <c r="B2104" s="60" t="s">
        <v>3870</v>
      </c>
      <c r="C2104" s="61" t="s">
        <v>3871</v>
      </c>
      <c r="D2104" s="52" t="s">
        <v>27</v>
      </c>
      <c r="E2104" s="53">
        <v>123967.2</v>
      </c>
      <c r="F2104" s="23" t="str">
        <f>+IFERROR(VLOOKUP(Tabla1[[#This Row],[Artículo]],'..'!$B$2:$D$569000,3,),"")</f>
        <v/>
      </c>
      <c r="G2104" s="24" t="str">
        <f>IF(H2104=AF2104,"", "Error MC")</f>
        <v>Error MC</v>
      </c>
      <c r="H2104" s="62"/>
      <c r="I2104" s="54">
        <f>+Tabla1[[#This Row],[MC]]*Tabla1[[#This Row],[Pedido]]*Tabla1[[#This Row],[PVC ]]</f>
        <v>0</v>
      </c>
      <c r="J2104" s="26">
        <v>0.21</v>
      </c>
      <c r="K2104" s="63"/>
      <c r="L2104" s="28" t="s">
        <v>17</v>
      </c>
      <c r="M2104" s="53">
        <v>217500.45199999999</v>
      </c>
      <c r="N2104" s="64" t="str">
        <f>+IF(Tabla1[[#This Row],[F PMPI]]="SÍ","No","Sí")</f>
        <v>Sí</v>
      </c>
      <c r="O2104" s="65">
        <f>+Tabla1[[#This Row],[PVL]]*1.055</f>
        <v>229462.97685999997</v>
      </c>
      <c r="P2104" s="65">
        <f>+Tabla1[[#This Row],[PVL]]*1.43</f>
        <v>311025.64635999996</v>
      </c>
      <c r="Q2104" s="66" t="str">
        <f>+HYPERLINK(Tabla1[[#This Row],[PAG]])</f>
        <v/>
      </c>
      <c r="R2104" s="67"/>
      <c r="S2104" s="68"/>
      <c r="T2104" s="69"/>
      <c r="U2104" s="69"/>
      <c r="V2104" s="69"/>
      <c r="W2104" s="69"/>
      <c r="X2104" s="69"/>
      <c r="Y2104" s="35"/>
      <c r="Z2104" s="35" t="s">
        <v>65</v>
      </c>
      <c r="AA2104" s="36">
        <v>1</v>
      </c>
      <c r="AB2104" s="35" t="s">
        <v>27</v>
      </c>
      <c r="AC2104" s="35" t="str">
        <f>+IF(Tabla1[[#This Row],[STK]]="no","Sin STK", "STK disponible")</f>
        <v>Sin STK</v>
      </c>
      <c r="AD2104" s="35">
        <f>+I2104*J2104</f>
        <v>0</v>
      </c>
      <c r="AE2104" s="35">
        <f>+I2104*K2104</f>
        <v>0</v>
      </c>
      <c r="AF2104" s="36">
        <f>IF(Tabla1[[#This Row],[ref pack]]=1,Tabla1[[#This Row],[Pedido]],LCM(Tabla1[[#This Row],[MC VIEJO]],Tabla1[[#This Row],[Pedido]]))</f>
        <v>1</v>
      </c>
      <c r="AG2104" s="36">
        <f>+VLOOKUP(Tabla1[[#This Row],[Artículo]],'.'!$B$2:$D$11481,3,)</f>
        <v>1</v>
      </c>
      <c r="AH2104" s="37" t="str">
        <f>+IFERROR(SEARCH("pack",Tabla1[[#This Row],[PACK]]),"")</f>
        <v/>
      </c>
    </row>
    <row r="2105" spans="1:34" ht="24" customHeight="1" x14ac:dyDescent="0.2">
      <c r="A2105" s="50" t="s">
        <v>3735</v>
      </c>
      <c r="B2105" s="60" t="s">
        <v>3872</v>
      </c>
      <c r="C2105" s="61" t="s">
        <v>3873</v>
      </c>
      <c r="D2105" s="52" t="s">
        <v>27</v>
      </c>
      <c r="E2105" s="53">
        <v>139086.93</v>
      </c>
      <c r="F2105" s="23" t="str">
        <f>+IFERROR(VLOOKUP(Tabla1[[#This Row],[Artículo]],'..'!$B$2:$D$569000,3,),"")</f>
        <v/>
      </c>
      <c r="G2105" s="24" t="str">
        <f>IF(H2105=AF2105,"", "Error MC")</f>
        <v>Error MC</v>
      </c>
      <c r="H2105" s="62"/>
      <c r="I2105" s="54">
        <f>+Tabla1[[#This Row],[MC]]*Tabla1[[#This Row],[Pedido]]*Tabla1[[#This Row],[PVC ]]</f>
        <v>0</v>
      </c>
      <c r="J2105" s="26">
        <v>0.21</v>
      </c>
      <c r="K2105" s="63"/>
      <c r="L2105" s="28" t="s">
        <v>17</v>
      </c>
      <c r="M2105" s="53">
        <v>244028.02100000001</v>
      </c>
      <c r="N2105" s="64" t="str">
        <f>+IF(Tabla1[[#This Row],[F PMPI]]="SÍ","No","Sí")</f>
        <v>Sí</v>
      </c>
      <c r="O2105" s="65">
        <f>+Tabla1[[#This Row],[PVL]]*1.055</f>
        <v>257449.56215499999</v>
      </c>
      <c r="P2105" s="65">
        <f>+Tabla1[[#This Row],[PVL]]*1.43</f>
        <v>348960.07003</v>
      </c>
      <c r="Q2105" s="66" t="str">
        <f>+HYPERLINK(Tabla1[[#This Row],[PAG]])</f>
        <v/>
      </c>
      <c r="R2105" s="67"/>
      <c r="S2105" s="68"/>
      <c r="T2105" s="69"/>
      <c r="U2105" s="69"/>
      <c r="V2105" s="69"/>
      <c r="W2105" s="69"/>
      <c r="X2105" s="69"/>
      <c r="Y2105" s="35"/>
      <c r="Z2105" s="35" t="s">
        <v>65</v>
      </c>
      <c r="AA2105" s="36">
        <v>1</v>
      </c>
      <c r="AB2105" s="35" t="s">
        <v>27</v>
      </c>
      <c r="AC2105" s="35" t="str">
        <f>+IF(Tabla1[[#This Row],[STK]]="no","Sin STK", "STK disponible")</f>
        <v>Sin STK</v>
      </c>
      <c r="AD2105" s="35">
        <f>+I2105*J2105</f>
        <v>0</v>
      </c>
      <c r="AE2105" s="35">
        <f>+I2105*K2105</f>
        <v>0</v>
      </c>
      <c r="AF2105" s="36">
        <f>IF(Tabla1[[#This Row],[ref pack]]=1,Tabla1[[#This Row],[Pedido]],LCM(Tabla1[[#This Row],[MC VIEJO]],Tabla1[[#This Row],[Pedido]]))</f>
        <v>1</v>
      </c>
      <c r="AG2105" s="36">
        <f>+VLOOKUP(Tabla1[[#This Row],[Artículo]],'.'!$B$2:$D$11481,3,)</f>
        <v>1</v>
      </c>
      <c r="AH2105" s="37" t="str">
        <f>+IFERROR(SEARCH("pack",Tabla1[[#This Row],[PACK]]),"")</f>
        <v/>
      </c>
    </row>
    <row r="2106" spans="1:34" ht="24" customHeight="1" x14ac:dyDescent="0.2">
      <c r="A2106" s="50" t="s">
        <v>3735</v>
      </c>
      <c r="B2106" s="60" t="s">
        <v>3874</v>
      </c>
      <c r="C2106" s="61" t="s">
        <v>3875</v>
      </c>
      <c r="D2106" s="52" t="s">
        <v>27</v>
      </c>
      <c r="E2106" s="53">
        <v>163308.4</v>
      </c>
      <c r="F2106" s="23" t="str">
        <f>+IFERROR(VLOOKUP(Tabla1[[#This Row],[Artículo]],'..'!$B$2:$D$569000,3,),"")</f>
        <v/>
      </c>
      <c r="G2106" s="24" t="str">
        <f>IF(H2106=AF2106,"", "Error MC")</f>
        <v>Error MC</v>
      </c>
      <c r="H2106" s="62"/>
      <c r="I2106" s="54">
        <f>+Tabla1[[#This Row],[MC]]*Tabla1[[#This Row],[Pedido]]*Tabla1[[#This Row],[PVC ]]</f>
        <v>0</v>
      </c>
      <c r="J2106" s="26">
        <v>0.21</v>
      </c>
      <c r="K2106" s="63"/>
      <c r="L2106" s="28" t="s">
        <v>17</v>
      </c>
      <c r="M2106" s="53">
        <v>286524.58799999999</v>
      </c>
      <c r="N2106" s="64" t="str">
        <f>+IF(Tabla1[[#This Row],[F PMPI]]="SÍ","No","Sí")</f>
        <v>Sí</v>
      </c>
      <c r="O2106" s="65">
        <f>+Tabla1[[#This Row],[PVL]]*1.055</f>
        <v>302283.44033999997</v>
      </c>
      <c r="P2106" s="65">
        <f>+Tabla1[[#This Row],[PVL]]*1.43</f>
        <v>409730.16083999997</v>
      </c>
      <c r="Q2106" s="66" t="str">
        <f>+HYPERLINK(Tabla1[[#This Row],[PAG]])</f>
        <v/>
      </c>
      <c r="R2106" s="67"/>
      <c r="S2106" s="68"/>
      <c r="T2106" s="69"/>
      <c r="U2106" s="69"/>
      <c r="V2106" s="69"/>
      <c r="W2106" s="69"/>
      <c r="X2106" s="69"/>
      <c r="Y2106" s="35"/>
      <c r="Z2106" s="35" t="s">
        <v>65</v>
      </c>
      <c r="AA2106" s="36">
        <v>1</v>
      </c>
      <c r="AB2106" s="35" t="s">
        <v>27</v>
      </c>
      <c r="AC2106" s="35" t="str">
        <f>+IF(Tabla1[[#This Row],[STK]]="no","Sin STK", "STK disponible")</f>
        <v>Sin STK</v>
      </c>
      <c r="AD2106" s="35">
        <f>+I2106*J2106</f>
        <v>0</v>
      </c>
      <c r="AE2106" s="35">
        <f>+I2106*K2106</f>
        <v>0</v>
      </c>
      <c r="AF2106" s="36">
        <f>IF(Tabla1[[#This Row],[ref pack]]=1,Tabla1[[#This Row],[Pedido]],LCM(Tabla1[[#This Row],[MC VIEJO]],Tabla1[[#This Row],[Pedido]]))</f>
        <v>1</v>
      </c>
      <c r="AG2106" s="36">
        <f>+VLOOKUP(Tabla1[[#This Row],[Artículo]],'.'!$B$2:$D$11481,3,)</f>
        <v>1</v>
      </c>
      <c r="AH2106" s="37" t="str">
        <f>+IFERROR(SEARCH("pack",Tabla1[[#This Row],[PACK]]),"")</f>
        <v/>
      </c>
    </row>
    <row r="2107" spans="1:34" ht="24" customHeight="1" x14ac:dyDescent="0.2">
      <c r="A2107" s="50" t="s">
        <v>3735</v>
      </c>
      <c r="B2107" s="60" t="s">
        <v>3876</v>
      </c>
      <c r="C2107" s="61" t="s">
        <v>3877</v>
      </c>
      <c r="D2107" s="52" t="s">
        <v>27</v>
      </c>
      <c r="E2107" s="53">
        <v>169351.36</v>
      </c>
      <c r="F2107" s="23" t="str">
        <f>+IFERROR(VLOOKUP(Tabla1[[#This Row],[Artículo]],'..'!$B$2:$D$569000,3,),"")</f>
        <v/>
      </c>
      <c r="G2107" s="24" t="str">
        <f>IF(H2107=AF2107,"", "Error MC")</f>
        <v>Error MC</v>
      </c>
      <c r="H2107" s="62"/>
      <c r="I2107" s="54">
        <f>+Tabla1[[#This Row],[MC]]*Tabla1[[#This Row],[Pedido]]*Tabla1[[#This Row],[PVC ]]</f>
        <v>0</v>
      </c>
      <c r="J2107" s="26">
        <v>0.21</v>
      </c>
      <c r="K2107" s="63"/>
      <c r="L2107" s="28" t="s">
        <v>17</v>
      </c>
      <c r="M2107" s="53">
        <v>297126.95899999997</v>
      </c>
      <c r="N2107" s="64" t="str">
        <f>+IF(Tabla1[[#This Row],[F PMPI]]="SÍ","No","Sí")</f>
        <v>Sí</v>
      </c>
      <c r="O2107" s="65">
        <f>+Tabla1[[#This Row],[PVL]]*1.055</f>
        <v>313468.94174499996</v>
      </c>
      <c r="P2107" s="65">
        <f>+Tabla1[[#This Row],[PVL]]*1.43</f>
        <v>424891.55136999994</v>
      </c>
      <c r="Q2107" s="66" t="str">
        <f>+HYPERLINK(Tabla1[[#This Row],[PAG]])</f>
        <v/>
      </c>
      <c r="R2107" s="67"/>
      <c r="S2107" s="68"/>
      <c r="T2107" s="69"/>
      <c r="U2107" s="69"/>
      <c r="V2107" s="69"/>
      <c r="W2107" s="69"/>
      <c r="X2107" s="69"/>
      <c r="Y2107" s="35"/>
      <c r="Z2107" s="35" t="s">
        <v>65</v>
      </c>
      <c r="AA2107" s="36">
        <v>1</v>
      </c>
      <c r="AB2107" s="35" t="s">
        <v>27</v>
      </c>
      <c r="AC2107" s="35" t="str">
        <f>+IF(Tabla1[[#This Row],[STK]]="no","Sin STK", "STK disponible")</f>
        <v>Sin STK</v>
      </c>
      <c r="AD2107" s="35">
        <f>+I2107*J2107</f>
        <v>0</v>
      </c>
      <c r="AE2107" s="35">
        <f>+I2107*K2107</f>
        <v>0</v>
      </c>
      <c r="AF2107" s="36">
        <f>IF(Tabla1[[#This Row],[ref pack]]=1,Tabla1[[#This Row],[Pedido]],LCM(Tabla1[[#This Row],[MC VIEJO]],Tabla1[[#This Row],[Pedido]]))</f>
        <v>1</v>
      </c>
      <c r="AG2107" s="36">
        <f>+VLOOKUP(Tabla1[[#This Row],[Artículo]],'.'!$B$2:$D$11481,3,)</f>
        <v>1</v>
      </c>
      <c r="AH2107" s="37" t="str">
        <f>+IFERROR(SEARCH("pack",Tabla1[[#This Row],[PACK]]),"")</f>
        <v/>
      </c>
    </row>
    <row r="2108" spans="1:34" ht="24" customHeight="1" x14ac:dyDescent="0.2">
      <c r="A2108" s="50" t="s">
        <v>3735</v>
      </c>
      <c r="B2108" s="60" t="s">
        <v>3878</v>
      </c>
      <c r="C2108" s="61" t="s">
        <v>3879</v>
      </c>
      <c r="D2108" s="52" t="s">
        <v>9841</v>
      </c>
      <c r="E2108" s="53">
        <v>148586.5</v>
      </c>
      <c r="F2108" s="23" t="str">
        <f>+IFERROR(VLOOKUP(Tabla1[[#This Row],[Artículo]],'..'!$B$2:$D$569000,3,),"")</f>
        <v/>
      </c>
      <c r="G2108" s="24" t="str">
        <f>IF(H2108=AF2108,"", "Error MC")</f>
        <v>Error MC</v>
      </c>
      <c r="H2108" s="62"/>
      <c r="I2108" s="54">
        <f>+Tabla1[[#This Row],[MC]]*Tabla1[[#This Row],[Pedido]]*Tabla1[[#This Row],[PVC ]]</f>
        <v>0</v>
      </c>
      <c r="J2108" s="26">
        <v>0.21</v>
      </c>
      <c r="K2108" s="63"/>
      <c r="L2108" s="28" t="s">
        <v>17</v>
      </c>
      <c r="M2108" s="53">
        <v>260695.02</v>
      </c>
      <c r="N2108" s="64" t="str">
        <f>+IF(Tabla1[[#This Row],[F PMPI]]="SÍ","No","Sí")</f>
        <v>Sí</v>
      </c>
      <c r="O2108" s="65">
        <f>+Tabla1[[#This Row],[PVL]]*1.055</f>
        <v>275033.24609999999</v>
      </c>
      <c r="P2108" s="65">
        <f>+Tabla1[[#This Row],[PVL]]*1.43</f>
        <v>372793.8786</v>
      </c>
      <c r="Q2108" s="66" t="str">
        <f>+HYPERLINK(Tabla1[[#This Row],[PAG]])</f>
        <v>https://todomusica.com.ar/hardware-para-baterias/3791-c-1030.html</v>
      </c>
      <c r="R2108" s="67"/>
      <c r="S2108" s="68"/>
      <c r="T2108" s="69"/>
      <c r="U2108" s="69"/>
      <c r="V2108" s="69"/>
      <c r="W2108" s="69"/>
      <c r="X2108" s="69"/>
      <c r="Y2108" s="35"/>
      <c r="Z2108" s="35" t="s">
        <v>26021</v>
      </c>
      <c r="AA2108" s="36">
        <v>1</v>
      </c>
      <c r="AB2108" s="35" t="s">
        <v>27</v>
      </c>
      <c r="AC2108" s="35" t="str">
        <f>+IF(Tabla1[[#This Row],[STK]]="no","Sin STK", "STK disponible")</f>
        <v>STK disponible</v>
      </c>
      <c r="AD2108" s="35">
        <f>+I2108*J2108</f>
        <v>0</v>
      </c>
      <c r="AE2108" s="35">
        <f>+I2108*K2108</f>
        <v>0</v>
      </c>
      <c r="AF2108" s="36">
        <f>IF(Tabla1[[#This Row],[ref pack]]=1,Tabla1[[#This Row],[Pedido]],LCM(Tabla1[[#This Row],[MC VIEJO]],Tabla1[[#This Row],[Pedido]]))</f>
        <v>1</v>
      </c>
      <c r="AG2108" s="36">
        <f>+VLOOKUP(Tabla1[[#This Row],[Artículo]],'.'!$B$2:$D$11481,3,)</f>
        <v>1</v>
      </c>
      <c r="AH2108" s="37" t="str">
        <f>+IFERROR(SEARCH("pack",Tabla1[[#This Row],[PACK]]),"")</f>
        <v/>
      </c>
    </row>
    <row r="2109" spans="1:34" ht="24" customHeight="1" x14ac:dyDescent="0.2">
      <c r="A2109" s="50" t="s">
        <v>3735</v>
      </c>
      <c r="B2109" s="60" t="s">
        <v>3880</v>
      </c>
      <c r="C2109" s="61" t="s">
        <v>3881</v>
      </c>
      <c r="D2109" s="52" t="s">
        <v>27</v>
      </c>
      <c r="E2109" s="53">
        <v>80398.33</v>
      </c>
      <c r="F2109" s="23" t="str">
        <f>+IFERROR(VLOOKUP(Tabla1[[#This Row],[Artículo]],'..'!$B$2:$D$569000,3,),"")</f>
        <v/>
      </c>
      <c r="G2109" s="24" t="str">
        <f>IF(H2109=AF2109,"", "Error MC")</f>
        <v>Error MC</v>
      </c>
      <c r="H2109" s="62"/>
      <c r="I2109" s="54">
        <f>+Tabla1[[#This Row],[MC]]*Tabla1[[#This Row],[Pedido]]*Tabla1[[#This Row],[PVC ]]</f>
        <v>0</v>
      </c>
      <c r="J2109" s="26">
        <v>0.21</v>
      </c>
      <c r="K2109" s="63"/>
      <c r="L2109" s="28" t="s">
        <v>17</v>
      </c>
      <c r="M2109" s="53">
        <v>141058.872</v>
      </c>
      <c r="N2109" s="64" t="str">
        <f>+IF(Tabla1[[#This Row],[F PMPI]]="SÍ","No","Sí")</f>
        <v>Sí</v>
      </c>
      <c r="O2109" s="65">
        <f>+Tabla1[[#This Row],[PVL]]*1.055</f>
        <v>148817.10996</v>
      </c>
      <c r="P2109" s="65">
        <f>+Tabla1[[#This Row],[PVL]]*1.43</f>
        <v>201714.18695999999</v>
      </c>
      <c r="Q2109" s="66" t="str">
        <f>+HYPERLINK(Tabla1[[#This Row],[PAG]])</f>
        <v>https://todomusica.com.ar/hardware-para-baterias/7540-cymbal-stand.html</v>
      </c>
      <c r="R2109" s="67"/>
      <c r="S2109" s="68"/>
      <c r="T2109" s="69"/>
      <c r="U2109" s="69"/>
      <c r="V2109" s="69"/>
      <c r="W2109" s="69"/>
      <c r="X2109" s="69"/>
      <c r="Y2109" s="35"/>
      <c r="Z2109" s="35" t="s">
        <v>26022</v>
      </c>
      <c r="AA2109" s="36">
        <v>1</v>
      </c>
      <c r="AB2109" s="35" t="s">
        <v>27</v>
      </c>
      <c r="AC2109" s="35" t="str">
        <f>+IF(Tabla1[[#This Row],[STK]]="no","Sin STK", "STK disponible")</f>
        <v>Sin STK</v>
      </c>
      <c r="AD2109" s="35">
        <f>+I2109*J2109</f>
        <v>0</v>
      </c>
      <c r="AE2109" s="35">
        <f>+I2109*K2109</f>
        <v>0</v>
      </c>
      <c r="AF2109" s="36">
        <f>IF(Tabla1[[#This Row],[ref pack]]=1,Tabla1[[#This Row],[Pedido]],LCM(Tabla1[[#This Row],[MC VIEJO]],Tabla1[[#This Row],[Pedido]]))</f>
        <v>1</v>
      </c>
      <c r="AG2109" s="36">
        <f>+VLOOKUP(Tabla1[[#This Row],[Artículo]],'.'!$B$2:$D$11481,3,)</f>
        <v>1</v>
      </c>
      <c r="AH2109" s="37" t="str">
        <f>+IFERROR(SEARCH("pack",Tabla1[[#This Row],[PACK]]),"")</f>
        <v/>
      </c>
    </row>
    <row r="2110" spans="1:34" ht="24" customHeight="1" x14ac:dyDescent="0.2">
      <c r="A2110" s="50" t="s">
        <v>3735</v>
      </c>
      <c r="B2110" s="60" t="s">
        <v>3882</v>
      </c>
      <c r="C2110" s="61" t="s">
        <v>3883</v>
      </c>
      <c r="D2110" s="52" t="s">
        <v>9841</v>
      </c>
      <c r="E2110" s="53">
        <v>61249.96</v>
      </c>
      <c r="F2110" s="23" t="str">
        <f>+IFERROR(VLOOKUP(Tabla1[[#This Row],[Artículo]],'..'!$B$2:$D$569000,3,),"")</f>
        <v/>
      </c>
      <c r="G2110" s="24" t="str">
        <f>IF(H2110=AF2110,"", "Error MC")</f>
        <v>Error MC</v>
      </c>
      <c r="H2110" s="62"/>
      <c r="I2110" s="54">
        <f>+Tabla1[[#This Row],[MC]]*Tabla1[[#This Row],[Pedido]]*Tabla1[[#This Row],[PVC ]]</f>
        <v>0</v>
      </c>
      <c r="J2110" s="26">
        <v>0.21</v>
      </c>
      <c r="K2110" s="63"/>
      <c r="L2110" s="28" t="s">
        <v>17</v>
      </c>
      <c r="M2110" s="53">
        <v>107463.052</v>
      </c>
      <c r="N2110" s="64" t="str">
        <f>+IF(Tabla1[[#This Row],[F PMPI]]="SÍ","No","Sí")</f>
        <v>Sí</v>
      </c>
      <c r="O2110" s="65">
        <f>+Tabla1[[#This Row],[PVL]]*1.055</f>
        <v>113373.51985999999</v>
      </c>
      <c r="P2110" s="65">
        <f>+Tabla1[[#This Row],[PVL]]*1.43</f>
        <v>153672.16436</v>
      </c>
      <c r="Q2110" s="66" t="str">
        <f>+HYPERLINK(Tabla1[[#This Row],[PAG]])</f>
        <v>https://todomusica.com.ar/hardware-para-baterias/9022-c-50.html</v>
      </c>
      <c r="R2110" s="67"/>
      <c r="S2110" s="68"/>
      <c r="T2110" s="69"/>
      <c r="U2110" s="69"/>
      <c r="V2110" s="69"/>
      <c r="W2110" s="69"/>
      <c r="X2110" s="69"/>
      <c r="Y2110" s="35"/>
      <c r="Z2110" s="35" t="s">
        <v>26023</v>
      </c>
      <c r="AA2110" s="36">
        <v>1</v>
      </c>
      <c r="AB2110" s="35" t="s">
        <v>27</v>
      </c>
      <c r="AC2110" s="35" t="str">
        <f>+IF(Tabla1[[#This Row],[STK]]="no","Sin STK", "STK disponible")</f>
        <v>STK disponible</v>
      </c>
      <c r="AD2110" s="35">
        <f>+I2110*J2110</f>
        <v>0</v>
      </c>
      <c r="AE2110" s="35">
        <f>+I2110*K2110</f>
        <v>0</v>
      </c>
      <c r="AF2110" s="36">
        <f>IF(Tabla1[[#This Row],[ref pack]]=1,Tabla1[[#This Row],[Pedido]],LCM(Tabla1[[#This Row],[MC VIEJO]],Tabla1[[#This Row],[Pedido]]))</f>
        <v>1</v>
      </c>
      <c r="AG2110" s="36">
        <f>+VLOOKUP(Tabla1[[#This Row],[Artículo]],'.'!$B$2:$D$11481,3,)</f>
        <v>1</v>
      </c>
      <c r="AH2110" s="37" t="str">
        <f>+IFERROR(SEARCH("pack",Tabla1[[#This Row],[PACK]]),"")</f>
        <v/>
      </c>
    </row>
    <row r="2111" spans="1:34" ht="24" customHeight="1" x14ac:dyDescent="0.2">
      <c r="A2111" s="50" t="s">
        <v>3735</v>
      </c>
      <c r="B2111" s="60" t="s">
        <v>3884</v>
      </c>
      <c r="C2111" s="61" t="s">
        <v>3885</v>
      </c>
      <c r="D2111" s="52" t="s">
        <v>9842</v>
      </c>
      <c r="E2111" s="53">
        <v>71943.31</v>
      </c>
      <c r="F2111" s="23" t="str">
        <f>+IFERROR(VLOOKUP(Tabla1[[#This Row],[Artículo]],'..'!$B$2:$D$569000,3,),"")</f>
        <v/>
      </c>
      <c r="G2111" s="24" t="str">
        <f>IF(H2111=AF2111,"", "Error MC")</f>
        <v>Error MC</v>
      </c>
      <c r="H2111" s="62"/>
      <c r="I2111" s="54">
        <f>+Tabla1[[#This Row],[MC]]*Tabla1[[#This Row],[Pedido]]*Tabla1[[#This Row],[PVC ]]</f>
        <v>0</v>
      </c>
      <c r="J2111" s="26">
        <v>0.21</v>
      </c>
      <c r="K2111" s="63"/>
      <c r="L2111" s="28" t="s">
        <v>17</v>
      </c>
      <c r="M2111" s="53">
        <v>126224.538</v>
      </c>
      <c r="N2111" s="64" t="str">
        <f>+IF(Tabla1[[#This Row],[F PMPI]]="SÍ","No","Sí")</f>
        <v>Sí</v>
      </c>
      <c r="O2111" s="65">
        <f>+Tabla1[[#This Row],[PVL]]*1.055</f>
        <v>133166.88759</v>
      </c>
      <c r="P2111" s="65">
        <f>+Tabla1[[#This Row],[PVL]]*1.43</f>
        <v>180501.08934000001</v>
      </c>
      <c r="Q2111" s="66" t="str">
        <f>+HYPERLINK(Tabla1[[#This Row],[PAG]])</f>
        <v>https://todomusica.com.ar/hardware-para-baterias/262-c-830.html</v>
      </c>
      <c r="R2111" s="67"/>
      <c r="S2111" s="68"/>
      <c r="T2111" s="69"/>
      <c r="U2111" s="69"/>
      <c r="V2111" s="69"/>
      <c r="W2111" s="69"/>
      <c r="X2111" s="69"/>
      <c r="Y2111" s="35"/>
      <c r="Z2111" s="35" t="s">
        <v>26024</v>
      </c>
      <c r="AA2111" s="36">
        <v>1</v>
      </c>
      <c r="AB2111" s="35" t="s">
        <v>27</v>
      </c>
      <c r="AC2111" s="35" t="str">
        <f>+IF(Tabla1[[#This Row],[STK]]="no","Sin STK", "STK disponible")</f>
        <v>STK disponible</v>
      </c>
      <c r="AD2111" s="35">
        <f>+I2111*J2111</f>
        <v>0</v>
      </c>
      <c r="AE2111" s="35">
        <f>+I2111*K2111</f>
        <v>0</v>
      </c>
      <c r="AF2111" s="36">
        <f>IF(Tabla1[[#This Row],[ref pack]]=1,Tabla1[[#This Row],[Pedido]],LCM(Tabla1[[#This Row],[MC VIEJO]],Tabla1[[#This Row],[Pedido]]))</f>
        <v>1</v>
      </c>
      <c r="AG2111" s="36">
        <f>+VLOOKUP(Tabla1[[#This Row],[Artículo]],'.'!$B$2:$D$11481,3,)</f>
        <v>1</v>
      </c>
      <c r="AH2111" s="37" t="str">
        <f>+IFERROR(SEARCH("pack",Tabla1[[#This Row],[PACK]]),"")</f>
        <v/>
      </c>
    </row>
    <row r="2112" spans="1:34" ht="24" customHeight="1" x14ac:dyDescent="0.2">
      <c r="A2112" s="50" t="s">
        <v>3735</v>
      </c>
      <c r="B2112" s="60" t="s">
        <v>3886</v>
      </c>
      <c r="C2112" s="61" t="s">
        <v>3887</v>
      </c>
      <c r="D2112" s="52" t="s">
        <v>9841</v>
      </c>
      <c r="E2112" s="53">
        <v>96338.78</v>
      </c>
      <c r="F2112" s="23" t="str">
        <f>+IFERROR(VLOOKUP(Tabla1[[#This Row],[Artículo]],'..'!$B$2:$D$569000,3,),"")</f>
        <v/>
      </c>
      <c r="G2112" s="24" t="str">
        <f>IF(H2112=AF2112,"", "Error MC")</f>
        <v>Error MC</v>
      </c>
      <c r="H2112" s="62"/>
      <c r="I2112" s="54">
        <f>+Tabla1[[#This Row],[MC]]*Tabla1[[#This Row],[Pedido]]*Tabla1[[#This Row],[PVC ]]</f>
        <v>0</v>
      </c>
      <c r="J2112" s="26">
        <v>0.21</v>
      </c>
      <c r="K2112" s="63"/>
      <c r="L2112" s="28" t="s">
        <v>17</v>
      </c>
      <c r="M2112" s="53">
        <v>169026.38800000001</v>
      </c>
      <c r="N2112" s="64" t="str">
        <f>+IF(Tabla1[[#This Row],[F PMPI]]="SÍ","No","Sí")</f>
        <v>Sí</v>
      </c>
      <c r="O2112" s="65">
        <f>+Tabla1[[#This Row],[PVL]]*1.055</f>
        <v>178322.83934000001</v>
      </c>
      <c r="P2112" s="65">
        <f>+Tabla1[[#This Row],[PVL]]*1.43</f>
        <v>241707.73483999999</v>
      </c>
      <c r="Q2112" s="66" t="str">
        <f>+HYPERLINK(Tabla1[[#This Row],[PAG]])</f>
        <v>https://todomusica.com.ar/hardware-para-baterias/1079-c-930.html</v>
      </c>
      <c r="R2112" s="67"/>
      <c r="S2112" s="68"/>
      <c r="T2112" s="69"/>
      <c r="U2112" s="69"/>
      <c r="V2112" s="69"/>
      <c r="W2112" s="69"/>
      <c r="X2112" s="69"/>
      <c r="Y2112" s="35"/>
      <c r="Z2112" s="35" t="s">
        <v>26025</v>
      </c>
      <c r="AA2112" s="36">
        <v>1</v>
      </c>
      <c r="AB2112" s="35" t="s">
        <v>27</v>
      </c>
      <c r="AC2112" s="35" t="str">
        <f>+IF(Tabla1[[#This Row],[STK]]="no","Sin STK", "STK disponible")</f>
        <v>STK disponible</v>
      </c>
      <c r="AD2112" s="35">
        <f>+I2112*J2112</f>
        <v>0</v>
      </c>
      <c r="AE2112" s="35">
        <f>+I2112*K2112</f>
        <v>0</v>
      </c>
      <c r="AF2112" s="36">
        <f>IF(Tabla1[[#This Row],[ref pack]]=1,Tabla1[[#This Row],[Pedido]],LCM(Tabla1[[#This Row],[MC VIEJO]],Tabla1[[#This Row],[Pedido]]))</f>
        <v>1</v>
      </c>
      <c r="AG2112" s="36">
        <f>+VLOOKUP(Tabla1[[#This Row],[Artículo]],'.'!$B$2:$D$11481,3,)</f>
        <v>1</v>
      </c>
      <c r="AH2112" s="37" t="str">
        <f>+IFERROR(SEARCH("pack",Tabla1[[#This Row],[PACK]]),"")</f>
        <v/>
      </c>
    </row>
    <row r="2113" spans="1:34" ht="24" customHeight="1" x14ac:dyDescent="0.2">
      <c r="A2113" s="50" t="s">
        <v>3735</v>
      </c>
      <c r="B2113" s="60" t="s">
        <v>3888</v>
      </c>
      <c r="C2113" s="61" t="s">
        <v>3889</v>
      </c>
      <c r="D2113" s="52" t="s">
        <v>27</v>
      </c>
      <c r="E2113" s="53">
        <v>8927.59</v>
      </c>
      <c r="F2113" s="23" t="str">
        <f>+IFERROR(VLOOKUP(Tabla1[[#This Row],[Artículo]],'..'!$B$2:$D$569000,3,),"")</f>
        <v/>
      </c>
      <c r="G2113" s="24" t="str">
        <f>IF(H2113=AF2113,"", "Error MC")</f>
        <v>Error MC</v>
      </c>
      <c r="H2113" s="62"/>
      <c r="I2113" s="54">
        <f>+Tabla1[[#This Row],[MC]]*Tabla1[[#This Row],[Pedido]]*Tabla1[[#This Row],[PVC ]]</f>
        <v>0</v>
      </c>
      <c r="J2113" s="26">
        <v>0.21</v>
      </c>
      <c r="K2113" s="63"/>
      <c r="L2113" s="28" t="s">
        <v>17</v>
      </c>
      <c r="M2113" s="53">
        <v>15663.462</v>
      </c>
      <c r="N2113" s="64" t="str">
        <f>+IF(Tabla1[[#This Row],[F PMPI]]="SÍ","No","Sí")</f>
        <v>Sí</v>
      </c>
      <c r="O2113" s="65">
        <f>+Tabla1[[#This Row],[PVL]]*1.055</f>
        <v>16524.952409999998</v>
      </c>
      <c r="P2113" s="65">
        <f>+Tabla1[[#This Row],[PVL]]*1.43</f>
        <v>22398.750659999998</v>
      </c>
      <c r="Q2113" s="66" t="str">
        <f>+HYPERLINK(Tabla1[[#This Row],[PAG]])</f>
        <v>https://todomusica.com.ar/accesorios-de-bateria/4068-404.html</v>
      </c>
      <c r="R2113" s="67"/>
      <c r="S2113" s="68"/>
      <c r="T2113" s="69"/>
      <c r="U2113" s="69"/>
      <c r="V2113" s="69"/>
      <c r="W2113" s="69"/>
      <c r="X2113" s="69"/>
      <c r="Y2113" s="35"/>
      <c r="Z2113" s="35" t="s">
        <v>26026</v>
      </c>
      <c r="AA2113" s="36">
        <v>1</v>
      </c>
      <c r="AB2113" s="35" t="s">
        <v>27</v>
      </c>
      <c r="AC2113" s="35" t="str">
        <f>+IF(Tabla1[[#This Row],[STK]]="no","Sin STK", "STK disponible")</f>
        <v>Sin STK</v>
      </c>
      <c r="AD2113" s="35">
        <f>+I2113*J2113</f>
        <v>0</v>
      </c>
      <c r="AE2113" s="35">
        <f>+I2113*K2113</f>
        <v>0</v>
      </c>
      <c r="AF2113" s="36">
        <f>IF(Tabla1[[#This Row],[ref pack]]=1,Tabla1[[#This Row],[Pedido]],LCM(Tabla1[[#This Row],[MC VIEJO]],Tabla1[[#This Row],[Pedido]]))</f>
        <v>1</v>
      </c>
      <c r="AG2113" s="36">
        <f>+VLOOKUP(Tabla1[[#This Row],[Artículo]],'.'!$B$2:$D$11481,3,)</f>
        <v>1</v>
      </c>
      <c r="AH2113" s="37" t="str">
        <f>+IFERROR(SEARCH("pack",Tabla1[[#This Row],[PACK]]),"")</f>
        <v/>
      </c>
    </row>
    <row r="2114" spans="1:34" ht="24" customHeight="1" x14ac:dyDescent="0.2">
      <c r="A2114" s="50" t="s">
        <v>3735</v>
      </c>
      <c r="B2114" s="60" t="s">
        <v>3890</v>
      </c>
      <c r="C2114" s="61" t="s">
        <v>23986</v>
      </c>
      <c r="D2114" s="52" t="s">
        <v>27</v>
      </c>
      <c r="E2114" s="53">
        <v>29625.18</v>
      </c>
      <c r="F2114" s="23" t="str">
        <f>+IFERROR(VLOOKUP(Tabla1[[#This Row],[Artículo]],'..'!$B$2:$D$569000,3,),"")</f>
        <v/>
      </c>
      <c r="G2114" s="24" t="str">
        <f>IF(H2114=AF2114,"", "Error MC")</f>
        <v>Error MC</v>
      </c>
      <c r="H2114" s="62"/>
      <c r="I2114" s="54">
        <f>+Tabla1[[#This Row],[MC]]*Tabla1[[#This Row],[Pedido]]*Tabla1[[#This Row],[PVC ]]</f>
        <v>0</v>
      </c>
      <c r="J2114" s="26">
        <v>0.21</v>
      </c>
      <c r="K2114" s="63"/>
      <c r="L2114" s="28" t="s">
        <v>17</v>
      </c>
      <c r="M2114" s="53">
        <v>51977.377</v>
      </c>
      <c r="N2114" s="64" t="str">
        <f>+IF(Tabla1[[#This Row],[F PMPI]]="SÍ","No","Sí")</f>
        <v>Sí</v>
      </c>
      <c r="O2114" s="65">
        <f>+Tabla1[[#This Row],[PVL]]*1.055</f>
        <v>54836.132734999999</v>
      </c>
      <c r="P2114" s="65">
        <f>+Tabla1[[#This Row],[PVL]]*1.43</f>
        <v>74327.649109999998</v>
      </c>
      <c r="Q2114" s="66" t="str">
        <f>+HYPERLINK(Tabla1[[#This Row],[PAG]])</f>
        <v>https://todomusica.com.ar/hardware-para-baterias/9044-curved-boom-arm-w-tl2030clamp.html</v>
      </c>
      <c r="R2114" s="67"/>
      <c r="S2114" s="68"/>
      <c r="T2114" s="69"/>
      <c r="U2114" s="69"/>
      <c r="V2114" s="69"/>
      <c r="W2114" s="69"/>
      <c r="X2114" s="69"/>
      <c r="Y2114" s="35"/>
      <c r="Z2114" s="35" t="s">
        <v>26006</v>
      </c>
      <c r="AA2114" s="36">
        <v>1</v>
      </c>
      <c r="AB2114" s="35" t="s">
        <v>27</v>
      </c>
      <c r="AC2114" s="35" t="str">
        <f>+IF(Tabla1[[#This Row],[STK]]="no","Sin STK", "STK disponible")</f>
        <v>Sin STK</v>
      </c>
      <c r="AD2114" s="35">
        <f>+I2114*J2114</f>
        <v>0</v>
      </c>
      <c r="AE2114" s="35">
        <f>+I2114*K2114</f>
        <v>0</v>
      </c>
      <c r="AF2114" s="36">
        <f>IF(Tabla1[[#This Row],[ref pack]]=1,Tabla1[[#This Row],[Pedido]],LCM(Tabla1[[#This Row],[MC VIEJO]],Tabla1[[#This Row],[Pedido]]))</f>
        <v>1</v>
      </c>
      <c r="AG2114" s="36">
        <f>+VLOOKUP(Tabla1[[#This Row],[Artículo]],'.'!$B$2:$D$11481,3,)</f>
        <v>1</v>
      </c>
      <c r="AH2114" s="37" t="str">
        <f>+IFERROR(SEARCH("pack",Tabla1[[#This Row],[PACK]]),"")</f>
        <v/>
      </c>
    </row>
    <row r="2115" spans="1:34" ht="24" customHeight="1" x14ac:dyDescent="0.2">
      <c r="A2115" s="50" t="s">
        <v>3735</v>
      </c>
      <c r="B2115" s="60" t="s">
        <v>3892</v>
      </c>
      <c r="C2115" s="61" t="s">
        <v>3893</v>
      </c>
      <c r="D2115" s="52" t="s">
        <v>27</v>
      </c>
      <c r="E2115" s="53">
        <v>23798.720000000001</v>
      </c>
      <c r="F2115" s="23" t="str">
        <f>+IFERROR(VLOOKUP(Tabla1[[#This Row],[Artículo]],'..'!$B$2:$D$569000,3,),"")</f>
        <v/>
      </c>
      <c r="G2115" s="24" t="str">
        <f>IF(H2115=AF2115,"", "Error MC")</f>
        <v>Error MC</v>
      </c>
      <c r="H2115" s="62"/>
      <c r="I2115" s="54">
        <f>+Tabla1[[#This Row],[MC]]*Tabla1[[#This Row],[Pedido]]*Tabla1[[#This Row],[PVC ]]</f>
        <v>0</v>
      </c>
      <c r="J2115" s="26">
        <v>0.21</v>
      </c>
      <c r="K2115" s="63"/>
      <c r="L2115" s="28" t="s">
        <v>17</v>
      </c>
      <c r="M2115" s="53">
        <v>41754.849000000002</v>
      </c>
      <c r="N2115" s="64" t="str">
        <f>+IF(Tabla1[[#This Row],[F PMPI]]="SÍ","No","Sí")</f>
        <v>Sí</v>
      </c>
      <c r="O2115" s="65">
        <f>+Tabla1[[#This Row],[PVL]]*1.055</f>
        <v>44051.365695</v>
      </c>
      <c r="P2115" s="65">
        <f>+Tabla1[[#This Row],[PVL]]*1.43</f>
        <v>59709.434070000003</v>
      </c>
      <c r="Q2115" s="66" t="str">
        <f>+HYPERLINK(Tabla1[[#This Row],[PAG]])</f>
        <v>https://todomusica.com.ar/varios/3655-dcl-300p-h.html</v>
      </c>
      <c r="R2115" s="67"/>
      <c r="S2115" s="68"/>
      <c r="T2115" s="69"/>
      <c r="U2115" s="69"/>
      <c r="V2115" s="69"/>
      <c r="W2115" s="69"/>
      <c r="X2115" s="69"/>
      <c r="Y2115" s="35"/>
      <c r="Z2115" s="35" t="s">
        <v>26027</v>
      </c>
      <c r="AA2115" s="36">
        <v>1</v>
      </c>
      <c r="AB2115" s="35" t="s">
        <v>27</v>
      </c>
      <c r="AC2115" s="35" t="str">
        <f>+IF(Tabla1[[#This Row],[STK]]="no","Sin STK", "STK disponible")</f>
        <v>Sin STK</v>
      </c>
      <c r="AD2115" s="35">
        <f>+I2115*J2115</f>
        <v>0</v>
      </c>
      <c r="AE2115" s="35">
        <f>+I2115*K2115</f>
        <v>0</v>
      </c>
      <c r="AF2115" s="36">
        <f>IF(Tabla1[[#This Row],[ref pack]]=1,Tabla1[[#This Row],[Pedido]],LCM(Tabla1[[#This Row],[MC VIEJO]],Tabla1[[#This Row],[Pedido]]))</f>
        <v>1</v>
      </c>
      <c r="AG2115" s="36">
        <f>+VLOOKUP(Tabla1[[#This Row],[Artículo]],'.'!$B$2:$D$11481,3,)</f>
        <v>1</v>
      </c>
      <c r="AH2115" s="37" t="str">
        <f>+IFERROR(SEARCH("pack",Tabla1[[#This Row],[PACK]]),"")</f>
        <v/>
      </c>
    </row>
    <row r="2116" spans="1:34" ht="24" customHeight="1" x14ac:dyDescent="0.2">
      <c r="A2116" s="50" t="s">
        <v>3735</v>
      </c>
      <c r="B2116" s="60" t="s">
        <v>3894</v>
      </c>
      <c r="C2116" s="61" t="s">
        <v>3895</v>
      </c>
      <c r="D2116" s="52" t="s">
        <v>9842</v>
      </c>
      <c r="E2116" s="53">
        <v>101312.35</v>
      </c>
      <c r="F2116" s="23" t="str">
        <f>+IFERROR(VLOOKUP(Tabla1[[#This Row],[Artículo]],'..'!$B$2:$D$569000,3,),"")</f>
        <v/>
      </c>
      <c r="G2116" s="24" t="str">
        <f>IF(H2116=AF2116,"", "Error MC")</f>
        <v>Error MC</v>
      </c>
      <c r="H2116" s="62"/>
      <c r="I2116" s="54">
        <f>+Tabla1[[#This Row],[MC]]*Tabla1[[#This Row],[Pedido]]*Tabla1[[#This Row],[PVC ]]</f>
        <v>0</v>
      </c>
      <c r="J2116" s="26">
        <v>0.21</v>
      </c>
      <c r="K2116" s="63"/>
      <c r="L2116" s="28" t="s">
        <v>17</v>
      </c>
      <c r="M2116" s="53">
        <v>177752.52100000001</v>
      </c>
      <c r="N2116" s="64" t="str">
        <f>+IF(Tabla1[[#This Row],[F PMPI]]="SÍ","No","Sí")</f>
        <v>Sí</v>
      </c>
      <c r="O2116" s="65">
        <f>+Tabla1[[#This Row],[PVL]]*1.055</f>
        <v>187528.909655</v>
      </c>
      <c r="P2116" s="65">
        <f>+Tabla1[[#This Row],[PVL]]*1.43</f>
        <v>254186.10503000001</v>
      </c>
      <c r="Q2116" s="66" t="str">
        <f>+HYPERLINK(Tabla1[[#This Row],[PAG]])</f>
        <v>https://todomusica.com.ar/accesorios-de-bateria/2096-dc-1408s.html</v>
      </c>
      <c r="R2116" s="67"/>
      <c r="S2116" s="68"/>
      <c r="T2116" s="69"/>
      <c r="U2116" s="69"/>
      <c r="V2116" s="69"/>
      <c r="W2116" s="69"/>
      <c r="X2116" s="69"/>
      <c r="Y2116" s="35"/>
      <c r="Z2116" s="35" t="s">
        <v>26028</v>
      </c>
      <c r="AA2116" s="36">
        <v>1</v>
      </c>
      <c r="AB2116" s="35" t="s">
        <v>27</v>
      </c>
      <c r="AC2116" s="35" t="str">
        <f>+IF(Tabla1[[#This Row],[STK]]="no","Sin STK", "STK disponible")</f>
        <v>STK disponible</v>
      </c>
      <c r="AD2116" s="35">
        <f>+I2116*J2116</f>
        <v>0</v>
      </c>
      <c r="AE2116" s="35">
        <f>+I2116*K2116</f>
        <v>0</v>
      </c>
      <c r="AF2116" s="36">
        <f>IF(Tabla1[[#This Row],[ref pack]]=1,Tabla1[[#This Row],[Pedido]],LCM(Tabla1[[#This Row],[MC VIEJO]],Tabla1[[#This Row],[Pedido]]))</f>
        <v>1</v>
      </c>
      <c r="AG2116" s="36">
        <f>+VLOOKUP(Tabla1[[#This Row],[Artículo]],'.'!$B$2:$D$11481,3,)</f>
        <v>1</v>
      </c>
      <c r="AH2116" s="37" t="str">
        <f>+IFERROR(SEARCH("pack",Tabla1[[#This Row],[PACK]]),"")</f>
        <v/>
      </c>
    </row>
    <row r="2117" spans="1:34" ht="24" customHeight="1" x14ac:dyDescent="0.2">
      <c r="A2117" s="50" t="s">
        <v>3735</v>
      </c>
      <c r="B2117" s="60" t="s">
        <v>3896</v>
      </c>
      <c r="C2117" s="61" t="s">
        <v>3897</v>
      </c>
      <c r="D2117" s="52" t="s">
        <v>27</v>
      </c>
      <c r="E2117" s="53">
        <v>101710.29</v>
      </c>
      <c r="F2117" s="23" t="str">
        <f>+IFERROR(VLOOKUP(Tabla1[[#This Row],[Artículo]],'..'!$B$2:$D$569000,3,),"")</f>
        <v/>
      </c>
      <c r="G2117" s="24" t="str">
        <f>IF(H2117=AF2117,"", "Error MC")</f>
        <v>Error MC</v>
      </c>
      <c r="H2117" s="62"/>
      <c r="I2117" s="54">
        <f>+Tabla1[[#This Row],[MC]]*Tabla1[[#This Row],[Pedido]]*Tabla1[[#This Row],[PVC ]]</f>
        <v>0</v>
      </c>
      <c r="J2117" s="26">
        <v>0.21</v>
      </c>
      <c r="K2117" s="63"/>
      <c r="L2117" s="28" t="s">
        <v>17</v>
      </c>
      <c r="M2117" s="53">
        <v>178450.70300000001</v>
      </c>
      <c r="N2117" s="64" t="str">
        <f>+IF(Tabla1[[#This Row],[F PMPI]]="SÍ","No","Sí")</f>
        <v>Sí</v>
      </c>
      <c r="O2117" s="65">
        <f>+Tabla1[[#This Row],[PVL]]*1.055</f>
        <v>188265.49166500001</v>
      </c>
      <c r="P2117" s="65">
        <f>+Tabla1[[#This Row],[PVL]]*1.43</f>
        <v>255184.50529</v>
      </c>
      <c r="Q2117" s="66" t="str">
        <f>+HYPERLINK(Tabla1[[#This Row],[PAG]])</f>
        <v>https://todomusica.com.ar/accesorios-de-bateria/1545-dc-1410.html</v>
      </c>
      <c r="R2117" s="67"/>
      <c r="S2117" s="68"/>
      <c r="T2117" s="69"/>
      <c r="U2117" s="69"/>
      <c r="V2117" s="69"/>
      <c r="W2117" s="69"/>
      <c r="X2117" s="69"/>
      <c r="Y2117" s="35"/>
      <c r="Z2117" s="35" t="s">
        <v>26029</v>
      </c>
      <c r="AA2117" s="36">
        <v>1</v>
      </c>
      <c r="AB2117" s="35" t="s">
        <v>27</v>
      </c>
      <c r="AC2117" s="35" t="str">
        <f>+IF(Tabla1[[#This Row],[STK]]="no","Sin STK", "STK disponible")</f>
        <v>Sin STK</v>
      </c>
      <c r="AD2117" s="35">
        <f>+I2117*J2117</f>
        <v>0</v>
      </c>
      <c r="AE2117" s="35">
        <f>+I2117*K2117</f>
        <v>0</v>
      </c>
      <c r="AF2117" s="36">
        <f>IF(Tabla1[[#This Row],[ref pack]]=1,Tabla1[[#This Row],[Pedido]],LCM(Tabla1[[#This Row],[MC VIEJO]],Tabla1[[#This Row],[Pedido]]))</f>
        <v>1</v>
      </c>
      <c r="AG2117" s="36">
        <f>+VLOOKUP(Tabla1[[#This Row],[Artículo]],'.'!$B$2:$D$11481,3,)</f>
        <v>1</v>
      </c>
      <c r="AH2117" s="37" t="str">
        <f>+IFERROR(SEARCH("pack",Tabla1[[#This Row],[PACK]]),"")</f>
        <v/>
      </c>
    </row>
    <row r="2118" spans="1:34" ht="24" customHeight="1" x14ac:dyDescent="0.2">
      <c r="A2118" s="50" t="s">
        <v>3735</v>
      </c>
      <c r="B2118" s="60" t="s">
        <v>3898</v>
      </c>
      <c r="C2118" s="61" t="s">
        <v>3899</v>
      </c>
      <c r="D2118" s="52" t="s">
        <v>9842</v>
      </c>
      <c r="E2118" s="53">
        <v>101312.35</v>
      </c>
      <c r="F2118" s="23" t="str">
        <f>+IFERROR(VLOOKUP(Tabla1[[#This Row],[Artículo]],'..'!$B$2:$D$569000,3,),"")</f>
        <v/>
      </c>
      <c r="G2118" s="24" t="str">
        <f>IF(H2118=AF2118,"", "Error MC")</f>
        <v>Error MC</v>
      </c>
      <c r="H2118" s="62"/>
      <c r="I2118" s="54">
        <f>+Tabla1[[#This Row],[MC]]*Tabla1[[#This Row],[Pedido]]*Tabla1[[#This Row],[PVC ]]</f>
        <v>0</v>
      </c>
      <c r="J2118" s="26">
        <v>0.21</v>
      </c>
      <c r="K2118" s="63"/>
      <c r="L2118" s="28" t="s">
        <v>17</v>
      </c>
      <c r="M2118" s="53">
        <v>177752.52100000001</v>
      </c>
      <c r="N2118" s="64" t="str">
        <f>+IF(Tabla1[[#This Row],[F PMPI]]="SÍ","No","Sí")</f>
        <v>Sí</v>
      </c>
      <c r="O2118" s="65">
        <f>+Tabla1[[#This Row],[PVL]]*1.055</f>
        <v>187528.909655</v>
      </c>
      <c r="P2118" s="65">
        <f>+Tabla1[[#This Row],[PVL]]*1.43</f>
        <v>254186.10503000001</v>
      </c>
      <c r="Q2118" s="66" t="str">
        <f>+HYPERLINK(Tabla1[[#This Row],[PAG]])</f>
        <v>https://todomusica.com.ar/accesorios-de-bateria/1148-dc-1410s.html</v>
      </c>
      <c r="R2118" s="67"/>
      <c r="S2118" s="68"/>
      <c r="T2118" s="69"/>
      <c r="U2118" s="69"/>
      <c r="V2118" s="69"/>
      <c r="W2118" s="69"/>
      <c r="X2118" s="69"/>
      <c r="Y2118" s="35"/>
      <c r="Z2118" s="35" t="s">
        <v>26030</v>
      </c>
      <c r="AA2118" s="36">
        <v>1</v>
      </c>
      <c r="AB2118" s="35" t="s">
        <v>27</v>
      </c>
      <c r="AC2118" s="35" t="str">
        <f>+IF(Tabla1[[#This Row],[STK]]="no","Sin STK", "STK disponible")</f>
        <v>STK disponible</v>
      </c>
      <c r="AD2118" s="35">
        <f>+I2118*J2118</f>
        <v>0</v>
      </c>
      <c r="AE2118" s="35">
        <f>+I2118*K2118</f>
        <v>0</v>
      </c>
      <c r="AF2118" s="36">
        <f>IF(Tabla1[[#This Row],[ref pack]]=1,Tabla1[[#This Row],[Pedido]],LCM(Tabla1[[#This Row],[MC VIEJO]],Tabla1[[#This Row],[Pedido]]))</f>
        <v>1</v>
      </c>
      <c r="AG2118" s="36">
        <f>+VLOOKUP(Tabla1[[#This Row],[Artículo]],'.'!$B$2:$D$11481,3,)</f>
        <v>1</v>
      </c>
      <c r="AH2118" s="37" t="str">
        <f>+IFERROR(SEARCH("pack",Tabla1[[#This Row],[PACK]]),"")</f>
        <v/>
      </c>
    </row>
    <row r="2119" spans="1:34" ht="24" customHeight="1" x14ac:dyDescent="0.2">
      <c r="A2119" s="50" t="s">
        <v>3735</v>
      </c>
      <c r="B2119" s="60" t="s">
        <v>3900</v>
      </c>
      <c r="C2119" s="61" t="s">
        <v>23987</v>
      </c>
      <c r="D2119" s="52" t="s">
        <v>9842</v>
      </c>
      <c r="E2119" s="53">
        <v>796398.88</v>
      </c>
      <c r="F2119" s="23" t="str">
        <f>+IFERROR(VLOOKUP(Tabla1[[#This Row],[Artículo]],'..'!$B$2:$D$569000,3,),"")</f>
        <v/>
      </c>
      <c r="G2119" s="24" t="str">
        <f>IF(H2119=AF2119,"", "Error MC")</f>
        <v>Error MC</v>
      </c>
      <c r="H2119" s="62"/>
      <c r="I2119" s="54">
        <f>+Tabla1[[#This Row],[MC]]*Tabla1[[#This Row],[Pedido]]*Tabla1[[#This Row],[PVC ]]</f>
        <v>0</v>
      </c>
      <c r="J2119" s="26">
        <v>0.21</v>
      </c>
      <c r="K2119" s="63"/>
      <c r="L2119" s="28" t="s">
        <v>17</v>
      </c>
      <c r="M2119" s="53">
        <v>1397281.84</v>
      </c>
      <c r="N2119" s="64" t="str">
        <f>+IF(Tabla1[[#This Row],[F PMPI]]="SÍ","No","Sí")</f>
        <v>Sí</v>
      </c>
      <c r="O2119" s="65">
        <f>+Tabla1[[#This Row],[PVL]]*1.055</f>
        <v>1474132.3411999999</v>
      </c>
      <c r="P2119" s="65">
        <f>+Tabla1[[#This Row],[PVL]]*1.43</f>
        <v>1998113.0312000001</v>
      </c>
      <c r="Q2119" s="66" t="str">
        <f>+HYPERLINK(Tabla1[[#This Row],[PAG]])</f>
        <v>https://todomusica.com.ar/redoblantes/7560-dennis-chambers-model-sd.html</v>
      </c>
      <c r="R2119" s="67"/>
      <c r="S2119" s="68"/>
      <c r="T2119" s="69"/>
      <c r="U2119" s="69"/>
      <c r="V2119" s="69"/>
      <c r="W2119" s="69"/>
      <c r="X2119" s="69"/>
      <c r="Y2119" s="35"/>
      <c r="Z2119" s="35" t="s">
        <v>26031</v>
      </c>
      <c r="AA2119" s="36">
        <v>1</v>
      </c>
      <c r="AB2119" s="35" t="s">
        <v>27</v>
      </c>
      <c r="AC2119" s="35" t="str">
        <f>+IF(Tabla1[[#This Row],[STK]]="no","Sin STK", "STK disponible")</f>
        <v>STK disponible</v>
      </c>
      <c r="AD2119" s="35">
        <f>+I2119*J2119</f>
        <v>0</v>
      </c>
      <c r="AE2119" s="35">
        <f>+I2119*K2119</f>
        <v>0</v>
      </c>
      <c r="AF2119" s="36">
        <f>IF(Tabla1[[#This Row],[ref pack]]=1,Tabla1[[#This Row],[Pedido]],LCM(Tabla1[[#This Row],[MC VIEJO]],Tabla1[[#This Row],[Pedido]]))</f>
        <v>1</v>
      </c>
      <c r="AG2119" s="36">
        <f>+VLOOKUP(Tabla1[[#This Row],[Artículo]],'.'!$B$2:$D$11481,3,)</f>
        <v>1</v>
      </c>
      <c r="AH2119" s="37" t="str">
        <f>+IFERROR(SEARCH("pack",Tabla1[[#This Row],[PACK]]),"")</f>
        <v/>
      </c>
    </row>
    <row r="2120" spans="1:34" ht="24" customHeight="1" x14ac:dyDescent="0.2">
      <c r="A2120" s="50" t="s">
        <v>3735</v>
      </c>
      <c r="B2120" s="60" t="s">
        <v>3908</v>
      </c>
      <c r="C2120" s="61" t="s">
        <v>3909</v>
      </c>
      <c r="D2120" s="52" t="s">
        <v>9842</v>
      </c>
      <c r="E2120" s="53">
        <v>281083.40000000002</v>
      </c>
      <c r="F2120" s="23" t="str">
        <f>+IFERROR(VLOOKUP(Tabla1[[#This Row],[Artículo]],'..'!$B$2:$D$569000,3,),"")</f>
        <v/>
      </c>
      <c r="G2120" s="24" t="str">
        <f>IF(H2120=AF2120,"", "Error MC")</f>
        <v>Error MC</v>
      </c>
      <c r="H2120" s="62"/>
      <c r="I2120" s="54">
        <f>+Tabla1[[#This Row],[MC]]*Tabla1[[#This Row],[Pedido]]*Tabla1[[#This Row],[PVC ]]</f>
        <v>0</v>
      </c>
      <c r="J2120" s="26">
        <v>0.21</v>
      </c>
      <c r="K2120" s="63"/>
      <c r="L2120" s="28" t="s">
        <v>17</v>
      </c>
      <c r="M2120" s="53">
        <v>493160.82500000001</v>
      </c>
      <c r="N2120" s="64" t="str">
        <f>+IF(Tabla1[[#This Row],[F PMPI]]="SÍ","No","Sí")</f>
        <v>Sí</v>
      </c>
      <c r="O2120" s="65">
        <f>+Tabla1[[#This Row],[PVL]]*1.055</f>
        <v>520284.67037499999</v>
      </c>
      <c r="P2120" s="65">
        <f>+Tabla1[[#This Row],[PVL]]*1.43</f>
        <v>705219.97974999994</v>
      </c>
      <c r="Q2120" s="66" t="str">
        <f>+HYPERLINK(Tabla1[[#This Row],[PAG]])</f>
        <v>https://todomusica.com.ar/cuerpos-sueltos/7534-dmpr-0807t-1414f-add-on-pack-w-th-900s-adp-20.html</v>
      </c>
      <c r="R2120" s="67"/>
      <c r="S2120" s="68"/>
      <c r="T2120" s="69"/>
      <c r="U2120" s="69"/>
      <c r="V2120" s="69"/>
      <c r="W2120" s="69"/>
      <c r="X2120" s="69"/>
      <c r="Y2120" s="35"/>
      <c r="Z2120" s="35" t="s">
        <v>26032</v>
      </c>
      <c r="AA2120" s="36">
        <v>1</v>
      </c>
      <c r="AB2120" s="35" t="s">
        <v>27</v>
      </c>
      <c r="AC2120" s="35" t="str">
        <f>+IF(Tabla1[[#This Row],[STK]]="no","Sin STK", "STK disponible")</f>
        <v>STK disponible</v>
      </c>
      <c r="AD2120" s="35">
        <f>+I2120*J2120</f>
        <v>0</v>
      </c>
      <c r="AE2120" s="35">
        <f>+I2120*K2120</f>
        <v>0</v>
      </c>
      <c r="AF2120" s="36">
        <f>IF(Tabla1[[#This Row],[ref pack]]=1,Tabla1[[#This Row],[Pedido]],LCM(Tabla1[[#This Row],[MC VIEJO]],Tabla1[[#This Row],[Pedido]]))</f>
        <v>1</v>
      </c>
      <c r="AG2120" s="36">
        <f>+VLOOKUP(Tabla1[[#This Row],[Artículo]],'.'!$B$2:$D$11481,3,)</f>
        <v>1</v>
      </c>
      <c r="AH2120" s="37" t="str">
        <f>+IFERROR(SEARCH("pack",Tabla1[[#This Row],[PACK]]),"")</f>
        <v/>
      </c>
    </row>
    <row r="2121" spans="1:34" ht="24" customHeight="1" x14ac:dyDescent="0.2">
      <c r="A2121" s="50" t="s">
        <v>3735</v>
      </c>
      <c r="B2121" s="60" t="s">
        <v>3910</v>
      </c>
      <c r="C2121" s="61" t="s">
        <v>3911</v>
      </c>
      <c r="D2121" s="52" t="s">
        <v>27</v>
      </c>
      <c r="E2121" s="53">
        <v>745618.37</v>
      </c>
      <c r="F2121" s="23" t="str">
        <f>+IFERROR(VLOOKUP(Tabla1[[#This Row],[Artículo]],'..'!$B$2:$D$569000,3,),"")</f>
        <v/>
      </c>
      <c r="G2121" s="24" t="str">
        <f>IF(H2121=AF2121,"", "Error MC")</f>
        <v>Error MC</v>
      </c>
      <c r="H2121" s="62"/>
      <c r="I2121" s="54">
        <f>+Tabla1[[#This Row],[MC]]*Tabla1[[#This Row],[Pedido]]*Tabla1[[#This Row],[PVC ]]</f>
        <v>0</v>
      </c>
      <c r="J2121" s="26">
        <v>0.21</v>
      </c>
      <c r="K2121" s="63"/>
      <c r="L2121" s="28" t="s">
        <v>17</v>
      </c>
      <c r="M2121" s="53">
        <v>1308187.4339999999</v>
      </c>
      <c r="N2121" s="64" t="str">
        <f>+IF(Tabla1[[#This Row],[F PMPI]]="SÍ","No","Sí")</f>
        <v>Sí</v>
      </c>
      <c r="O2121" s="65">
        <f>+Tabla1[[#This Row],[PVL]]*1.055</f>
        <v>1380137.7428699997</v>
      </c>
      <c r="P2121" s="65">
        <f>+Tabla1[[#This Row],[PVL]]*1.43</f>
        <v>1870708.0306199999</v>
      </c>
      <c r="Q2121" s="66" t="str">
        <f>+HYPERLINK(Tabla1[[#This Row],[PAG]])</f>
        <v>https://todomusica.com.ar/baterias-acusticas/7535-dmpr-5-pc-shell-pack-2016b-1007t-1208t-1414f-1455s.html</v>
      </c>
      <c r="R2121" s="67"/>
      <c r="S2121" s="68"/>
      <c r="T2121" s="69"/>
      <c r="U2121" s="69"/>
      <c r="V2121" s="69"/>
      <c r="W2121" s="69"/>
      <c r="X2121" s="69"/>
      <c r="Y2121" s="35"/>
      <c r="Z2121" s="35" t="s">
        <v>26033</v>
      </c>
      <c r="AA2121" s="36">
        <v>1</v>
      </c>
      <c r="AB2121" s="35" t="s">
        <v>27</v>
      </c>
      <c r="AC2121" s="35" t="str">
        <f>+IF(Tabla1[[#This Row],[STK]]="no","Sin STK", "STK disponible")</f>
        <v>Sin STK</v>
      </c>
      <c r="AD2121" s="35">
        <f>+I2121*J2121</f>
        <v>0</v>
      </c>
      <c r="AE2121" s="35">
        <f>+I2121*K2121</f>
        <v>0</v>
      </c>
      <c r="AF2121" s="36">
        <f>IF(Tabla1[[#This Row],[ref pack]]=1,Tabla1[[#This Row],[Pedido]],LCM(Tabla1[[#This Row],[MC VIEJO]],Tabla1[[#This Row],[Pedido]]))</f>
        <v>1</v>
      </c>
      <c r="AG2121" s="36">
        <f>+VLOOKUP(Tabla1[[#This Row],[Artículo]],'.'!$B$2:$D$11481,3,)</f>
        <v>1</v>
      </c>
      <c r="AH2121" s="37" t="str">
        <f>+IFERROR(SEARCH("pack",Tabla1[[#This Row],[PACK]]),"")</f>
        <v/>
      </c>
    </row>
    <row r="2122" spans="1:34" ht="24" customHeight="1" x14ac:dyDescent="0.2">
      <c r="A2122" s="50" t="s">
        <v>3735</v>
      </c>
      <c r="B2122" s="60" t="s">
        <v>3912</v>
      </c>
      <c r="C2122" s="61" t="s">
        <v>3913</v>
      </c>
      <c r="D2122" s="52" t="s">
        <v>9842</v>
      </c>
      <c r="E2122" s="53">
        <v>745618.37</v>
      </c>
      <c r="F2122" s="23" t="str">
        <f>+IFERROR(VLOOKUP(Tabla1[[#This Row],[Artículo]],'..'!$B$2:$D$569000,3,),"")</f>
        <v/>
      </c>
      <c r="G2122" s="24" t="str">
        <f>IF(H2122=AF2122,"", "Error MC")</f>
        <v>Error MC</v>
      </c>
      <c r="H2122" s="62"/>
      <c r="I2122" s="54">
        <f>+Tabla1[[#This Row],[MC]]*Tabla1[[#This Row],[Pedido]]*Tabla1[[#This Row],[PVC ]]</f>
        <v>0</v>
      </c>
      <c r="J2122" s="26">
        <v>0.21</v>
      </c>
      <c r="K2122" s="63"/>
      <c r="L2122" s="28" t="s">
        <v>17</v>
      </c>
      <c r="M2122" s="53">
        <v>1308187.4339999999</v>
      </c>
      <c r="N2122" s="64" t="str">
        <f>+IF(Tabla1[[#This Row],[F PMPI]]="SÍ","No","Sí")</f>
        <v>Sí</v>
      </c>
      <c r="O2122" s="65">
        <f>+Tabla1[[#This Row],[PVL]]*1.055</f>
        <v>1380137.7428699997</v>
      </c>
      <c r="P2122" s="65">
        <f>+Tabla1[[#This Row],[PVL]]*1.43</f>
        <v>1870708.0306199999</v>
      </c>
      <c r="Q2122" s="66" t="str">
        <f>+HYPERLINK(Tabla1[[#This Row],[PAG]])</f>
        <v>https://todomusica.com.ar/baterias-acusticas/7087-dmpr905p-c-712.html</v>
      </c>
      <c r="R2122" s="67"/>
      <c r="S2122" s="68"/>
      <c r="T2122" s="69"/>
      <c r="U2122" s="69"/>
      <c r="V2122" s="69"/>
      <c r="W2122" s="69"/>
      <c r="X2122" s="69"/>
      <c r="Y2122" s="35"/>
      <c r="Z2122" s="35" t="s">
        <v>26034</v>
      </c>
      <c r="AA2122" s="36">
        <v>1</v>
      </c>
      <c r="AB2122" s="35" t="s">
        <v>27</v>
      </c>
      <c r="AC2122" s="35" t="str">
        <f>+IF(Tabla1[[#This Row],[STK]]="no","Sin STK", "STK disponible")</f>
        <v>STK disponible</v>
      </c>
      <c r="AD2122" s="35">
        <f>+I2122*J2122</f>
        <v>0</v>
      </c>
      <c r="AE2122" s="35">
        <f>+I2122*K2122</f>
        <v>0</v>
      </c>
      <c r="AF2122" s="36">
        <f>IF(Tabla1[[#This Row],[ref pack]]=1,Tabla1[[#This Row],[Pedido]],LCM(Tabla1[[#This Row],[MC VIEJO]],Tabla1[[#This Row],[Pedido]]))</f>
        <v>1</v>
      </c>
      <c r="AG2122" s="36">
        <f>+VLOOKUP(Tabla1[[#This Row],[Artículo]],'.'!$B$2:$D$11481,3,)</f>
        <v>1</v>
      </c>
      <c r="AH2122" s="37" t="str">
        <f>+IFERROR(SEARCH("pack",Tabla1[[#This Row],[PACK]]),"")</f>
        <v/>
      </c>
    </row>
    <row r="2123" spans="1:34" ht="24" customHeight="1" x14ac:dyDescent="0.2">
      <c r="A2123" s="50" t="s">
        <v>3735</v>
      </c>
      <c r="B2123" s="60" t="s">
        <v>3914</v>
      </c>
      <c r="C2123" s="61" t="s">
        <v>3915</v>
      </c>
      <c r="D2123" s="52" t="s">
        <v>9842</v>
      </c>
      <c r="E2123" s="53">
        <v>745618.37</v>
      </c>
      <c r="F2123" s="23" t="str">
        <f>+IFERROR(VLOOKUP(Tabla1[[#This Row],[Artículo]],'..'!$B$2:$D$569000,3,),"")</f>
        <v/>
      </c>
      <c r="G2123" s="24" t="str">
        <f>IF(H2123=AF2123,"", "Error MC")</f>
        <v>Error MC</v>
      </c>
      <c r="H2123" s="62"/>
      <c r="I2123" s="54">
        <f>+Tabla1[[#This Row],[MC]]*Tabla1[[#This Row],[Pedido]]*Tabla1[[#This Row],[PVC ]]</f>
        <v>0</v>
      </c>
      <c r="J2123" s="26">
        <v>0.21</v>
      </c>
      <c r="K2123" s="63"/>
      <c r="L2123" s="28" t="s">
        <v>17</v>
      </c>
      <c r="M2123" s="53">
        <v>1308187.4339999999</v>
      </c>
      <c r="N2123" s="64" t="str">
        <f>+IF(Tabla1[[#This Row],[F PMPI]]="SÍ","No","Sí")</f>
        <v>Sí</v>
      </c>
      <c r="O2123" s="65">
        <f>+Tabla1[[#This Row],[PVL]]*1.055</f>
        <v>1380137.7428699997</v>
      </c>
      <c r="P2123" s="65">
        <f>+Tabla1[[#This Row],[PVL]]*1.43</f>
        <v>1870708.0306199999</v>
      </c>
      <c r="Q2123" s="66" t="str">
        <f>+HYPERLINK(Tabla1[[#This Row],[PAG]])</f>
        <v>https://todomusica.com.ar/baterias-acusticas/7088-dmpr905p-c-713.html</v>
      </c>
      <c r="R2123" s="67"/>
      <c r="S2123" s="68"/>
      <c r="T2123" s="69"/>
      <c r="U2123" s="69"/>
      <c r="V2123" s="69"/>
      <c r="W2123" s="69"/>
      <c r="X2123" s="69"/>
      <c r="Y2123" s="35"/>
      <c r="Z2123" s="35" t="s">
        <v>26035</v>
      </c>
      <c r="AA2123" s="36">
        <v>1</v>
      </c>
      <c r="AB2123" s="35" t="s">
        <v>27</v>
      </c>
      <c r="AC2123" s="35" t="str">
        <f>+IF(Tabla1[[#This Row],[STK]]="no","Sin STK", "STK disponible")</f>
        <v>STK disponible</v>
      </c>
      <c r="AD2123" s="35">
        <f>+I2123*J2123</f>
        <v>0</v>
      </c>
      <c r="AE2123" s="35">
        <f>+I2123*K2123</f>
        <v>0</v>
      </c>
      <c r="AF2123" s="36">
        <f>IF(Tabla1[[#This Row],[ref pack]]=1,Tabla1[[#This Row],[Pedido]],LCM(Tabla1[[#This Row],[MC VIEJO]],Tabla1[[#This Row],[Pedido]]))</f>
        <v>1</v>
      </c>
      <c r="AG2123" s="36">
        <f>+VLOOKUP(Tabla1[[#This Row],[Artículo]],'.'!$B$2:$D$11481,3,)</f>
        <v>1</v>
      </c>
      <c r="AH2123" s="37" t="str">
        <f>+IFERROR(SEARCH("pack",Tabla1[[#This Row],[PACK]]),"")</f>
        <v/>
      </c>
    </row>
    <row r="2124" spans="1:34" ht="24" customHeight="1" x14ac:dyDescent="0.2">
      <c r="A2124" s="50" t="s">
        <v>3735</v>
      </c>
      <c r="B2124" s="60" t="s">
        <v>3916</v>
      </c>
      <c r="C2124" s="61" t="s">
        <v>3917</v>
      </c>
      <c r="D2124" s="52" t="s">
        <v>9842</v>
      </c>
      <c r="E2124" s="53">
        <v>745618.37</v>
      </c>
      <c r="F2124" s="23" t="str">
        <f>+IFERROR(VLOOKUP(Tabla1[[#This Row],[Artículo]],'..'!$B$2:$D$569000,3,),"")</f>
        <v/>
      </c>
      <c r="G2124" s="24" t="str">
        <f>IF(H2124=AF2124,"", "Error MC")</f>
        <v>Error MC</v>
      </c>
      <c r="H2124" s="62"/>
      <c r="I2124" s="54">
        <f>+Tabla1[[#This Row],[MC]]*Tabla1[[#This Row],[Pedido]]*Tabla1[[#This Row],[PVC ]]</f>
        <v>0</v>
      </c>
      <c r="J2124" s="26">
        <v>0.21</v>
      </c>
      <c r="K2124" s="63"/>
      <c r="L2124" s="28" t="s">
        <v>17</v>
      </c>
      <c r="M2124" s="53">
        <v>1308187.4339999999</v>
      </c>
      <c r="N2124" s="64" t="str">
        <f>+IF(Tabla1[[#This Row],[F PMPI]]="SÍ","No","Sí")</f>
        <v>Sí</v>
      </c>
      <c r="O2124" s="65">
        <f>+Tabla1[[#This Row],[PVL]]*1.055</f>
        <v>1380137.7428699997</v>
      </c>
      <c r="P2124" s="65">
        <f>+Tabla1[[#This Row],[PVL]]*1.43</f>
        <v>1870708.0306199999</v>
      </c>
      <c r="Q2124" s="66" t="str">
        <f>+HYPERLINK(Tabla1[[#This Row],[PAG]])</f>
        <v>https://todomusica.com.ar/baterias-acusticas/7089-dmpr905p-c-714.html</v>
      </c>
      <c r="R2124" s="67"/>
      <c r="S2124" s="68"/>
      <c r="T2124" s="69"/>
      <c r="U2124" s="69"/>
      <c r="V2124" s="69"/>
      <c r="W2124" s="69"/>
      <c r="X2124" s="69"/>
      <c r="Y2124" s="35"/>
      <c r="Z2124" s="35" t="s">
        <v>26036</v>
      </c>
      <c r="AA2124" s="36">
        <v>1</v>
      </c>
      <c r="AB2124" s="35" t="s">
        <v>27</v>
      </c>
      <c r="AC2124" s="35" t="str">
        <f>+IF(Tabla1[[#This Row],[STK]]="no","Sin STK", "STK disponible")</f>
        <v>STK disponible</v>
      </c>
      <c r="AD2124" s="35">
        <f>+I2124*J2124</f>
        <v>0</v>
      </c>
      <c r="AE2124" s="35">
        <f>+I2124*K2124</f>
        <v>0</v>
      </c>
      <c r="AF2124" s="36">
        <f>IF(Tabla1[[#This Row],[ref pack]]=1,Tabla1[[#This Row],[Pedido]],LCM(Tabla1[[#This Row],[MC VIEJO]],Tabla1[[#This Row],[Pedido]]))</f>
        <v>1</v>
      </c>
      <c r="AG2124" s="36">
        <f>+VLOOKUP(Tabla1[[#This Row],[Artículo]],'.'!$B$2:$D$11481,3,)</f>
        <v>1</v>
      </c>
      <c r="AH2124" s="37" t="str">
        <f>+IFERROR(SEARCH("pack",Tabla1[[#This Row],[PACK]]),"")</f>
        <v/>
      </c>
    </row>
    <row r="2125" spans="1:34" ht="24" customHeight="1" x14ac:dyDescent="0.2">
      <c r="A2125" s="50" t="s">
        <v>3735</v>
      </c>
      <c r="B2125" s="60" t="s">
        <v>3920</v>
      </c>
      <c r="C2125" s="61" t="s">
        <v>3921</v>
      </c>
      <c r="D2125" s="52" t="s">
        <v>9842</v>
      </c>
      <c r="E2125" s="53">
        <v>782124.62</v>
      </c>
      <c r="F2125" s="23" t="str">
        <f>+IFERROR(VLOOKUP(Tabla1[[#This Row],[Artículo]],'..'!$B$2:$D$569000,3,),"")</f>
        <v/>
      </c>
      <c r="G2125" s="24" t="str">
        <f>IF(H2125=AF2125,"", "Error MC")</f>
        <v>Error MC</v>
      </c>
      <c r="H2125" s="62"/>
      <c r="I2125" s="54">
        <f>+Tabla1[[#This Row],[MC]]*Tabla1[[#This Row],[Pedido]]*Tabla1[[#This Row],[PVC ]]</f>
        <v>0</v>
      </c>
      <c r="J2125" s="26">
        <v>0.21</v>
      </c>
      <c r="K2125" s="63"/>
      <c r="L2125" s="28" t="s">
        <v>17</v>
      </c>
      <c r="M2125" s="53">
        <v>1372237.6470000001</v>
      </c>
      <c r="N2125" s="64" t="str">
        <f>+IF(Tabla1[[#This Row],[F PMPI]]="SÍ","No","Sí")</f>
        <v>Sí</v>
      </c>
      <c r="O2125" s="65">
        <f>+Tabla1[[#This Row],[PVL]]*1.055</f>
        <v>1447710.717585</v>
      </c>
      <c r="P2125" s="65">
        <f>+Tabla1[[#This Row],[PVL]]*1.43</f>
        <v>1962299.8352100002</v>
      </c>
      <c r="Q2125" s="66" t="str">
        <f>+HYPERLINK(Tabla1[[#This Row],[PAG]])</f>
        <v>https://todomusica.com.ar/baterias-acusticas/7090-dmpr925sp-c-712.html</v>
      </c>
      <c r="R2125" s="67"/>
      <c r="S2125" s="68"/>
      <c r="T2125" s="69"/>
      <c r="U2125" s="69"/>
      <c r="V2125" s="69"/>
      <c r="W2125" s="69"/>
      <c r="X2125" s="69"/>
      <c r="Y2125" s="35"/>
      <c r="Z2125" s="35" t="s">
        <v>26037</v>
      </c>
      <c r="AA2125" s="36">
        <v>1</v>
      </c>
      <c r="AB2125" s="35" t="s">
        <v>27</v>
      </c>
      <c r="AC2125" s="35" t="str">
        <f>+IF(Tabla1[[#This Row],[STK]]="no","Sin STK", "STK disponible")</f>
        <v>STK disponible</v>
      </c>
      <c r="AD2125" s="35">
        <f>+I2125*J2125</f>
        <v>0</v>
      </c>
      <c r="AE2125" s="35">
        <f>+I2125*K2125</f>
        <v>0</v>
      </c>
      <c r="AF2125" s="36">
        <f>IF(Tabla1[[#This Row],[ref pack]]=1,Tabla1[[#This Row],[Pedido]],LCM(Tabla1[[#This Row],[MC VIEJO]],Tabla1[[#This Row],[Pedido]]))</f>
        <v>1</v>
      </c>
      <c r="AG2125" s="36">
        <f>+VLOOKUP(Tabla1[[#This Row],[Artículo]],'.'!$B$2:$D$11481,3,)</f>
        <v>1</v>
      </c>
      <c r="AH2125" s="37" t="str">
        <f>+IFERROR(SEARCH("pack",Tabla1[[#This Row],[PACK]]),"")</f>
        <v/>
      </c>
    </row>
    <row r="2126" spans="1:34" ht="24" customHeight="1" x14ac:dyDescent="0.2">
      <c r="A2126" s="50" t="s">
        <v>3735</v>
      </c>
      <c r="B2126" s="60" t="s">
        <v>3922</v>
      </c>
      <c r="C2126" s="61" t="s">
        <v>3923</v>
      </c>
      <c r="D2126" s="52" t="s">
        <v>9842</v>
      </c>
      <c r="E2126" s="53">
        <v>782124.62</v>
      </c>
      <c r="F2126" s="23" t="str">
        <f>+IFERROR(VLOOKUP(Tabla1[[#This Row],[Artículo]],'..'!$B$2:$D$569000,3,),"")</f>
        <v/>
      </c>
      <c r="G2126" s="24" t="str">
        <f>IF(H2126=AF2126,"", "Error MC")</f>
        <v>Error MC</v>
      </c>
      <c r="H2126" s="62"/>
      <c r="I2126" s="54">
        <f>+Tabla1[[#This Row],[MC]]*Tabla1[[#This Row],[Pedido]]*Tabla1[[#This Row],[PVC ]]</f>
        <v>0</v>
      </c>
      <c r="J2126" s="26">
        <v>0.21</v>
      </c>
      <c r="K2126" s="63"/>
      <c r="L2126" s="28" t="s">
        <v>17</v>
      </c>
      <c r="M2126" s="53">
        <v>1372237.6470000001</v>
      </c>
      <c r="N2126" s="64" t="str">
        <f>+IF(Tabla1[[#This Row],[F PMPI]]="SÍ","No","Sí")</f>
        <v>Sí</v>
      </c>
      <c r="O2126" s="65">
        <f>+Tabla1[[#This Row],[PVL]]*1.055</f>
        <v>1447710.717585</v>
      </c>
      <c r="P2126" s="65">
        <f>+Tabla1[[#This Row],[PVL]]*1.43</f>
        <v>1962299.8352100002</v>
      </c>
      <c r="Q2126" s="66" t="str">
        <f>+HYPERLINK(Tabla1[[#This Row],[PAG]])</f>
        <v>https://todomusica.com.ar/baterias-acusticas/7091-dmpr925sp-c-713.html</v>
      </c>
      <c r="R2126" s="67"/>
      <c r="S2126" s="68"/>
      <c r="T2126" s="69"/>
      <c r="U2126" s="69"/>
      <c r="V2126" s="69"/>
      <c r="W2126" s="69"/>
      <c r="X2126" s="69"/>
      <c r="Y2126" s="35"/>
      <c r="Z2126" s="35" t="s">
        <v>26038</v>
      </c>
      <c r="AA2126" s="36">
        <v>1</v>
      </c>
      <c r="AB2126" s="35" t="s">
        <v>27</v>
      </c>
      <c r="AC2126" s="35" t="str">
        <f>+IF(Tabla1[[#This Row],[STK]]="no","Sin STK", "STK disponible")</f>
        <v>STK disponible</v>
      </c>
      <c r="AD2126" s="35">
        <f>+I2126*J2126</f>
        <v>0</v>
      </c>
      <c r="AE2126" s="35">
        <f>+I2126*K2126</f>
        <v>0</v>
      </c>
      <c r="AF2126" s="36">
        <f>IF(Tabla1[[#This Row],[ref pack]]=1,Tabla1[[#This Row],[Pedido]],LCM(Tabla1[[#This Row],[MC VIEJO]],Tabla1[[#This Row],[Pedido]]))</f>
        <v>1</v>
      </c>
      <c r="AG2126" s="36">
        <f>+VLOOKUP(Tabla1[[#This Row],[Artículo]],'.'!$B$2:$D$11481,3,)</f>
        <v>1</v>
      </c>
      <c r="AH2126" s="37" t="str">
        <f>+IFERROR(SEARCH("pack",Tabla1[[#This Row],[PACK]]),"")</f>
        <v/>
      </c>
    </row>
    <row r="2127" spans="1:34" ht="24" customHeight="1" x14ac:dyDescent="0.2">
      <c r="A2127" s="50" t="s">
        <v>3735</v>
      </c>
      <c r="B2127" s="60" t="s">
        <v>3924</v>
      </c>
      <c r="C2127" s="61" t="s">
        <v>3925</v>
      </c>
      <c r="D2127" s="52" t="s">
        <v>9842</v>
      </c>
      <c r="E2127" s="53">
        <v>782124.62</v>
      </c>
      <c r="F2127" s="23" t="str">
        <f>+IFERROR(VLOOKUP(Tabla1[[#This Row],[Artículo]],'..'!$B$2:$D$569000,3,),"")</f>
        <v/>
      </c>
      <c r="G2127" s="24" t="str">
        <f>IF(H2127=AF2127,"", "Error MC")</f>
        <v>Error MC</v>
      </c>
      <c r="H2127" s="62"/>
      <c r="I2127" s="54">
        <f>+Tabla1[[#This Row],[MC]]*Tabla1[[#This Row],[Pedido]]*Tabla1[[#This Row],[PVC ]]</f>
        <v>0</v>
      </c>
      <c r="J2127" s="26">
        <v>0.21</v>
      </c>
      <c r="K2127" s="63"/>
      <c r="L2127" s="28" t="s">
        <v>17</v>
      </c>
      <c r="M2127" s="53">
        <v>1372237.6470000001</v>
      </c>
      <c r="N2127" s="64" t="str">
        <f>+IF(Tabla1[[#This Row],[F PMPI]]="SÍ","No","Sí")</f>
        <v>Sí</v>
      </c>
      <c r="O2127" s="65">
        <f>+Tabla1[[#This Row],[PVL]]*1.055</f>
        <v>1447710.717585</v>
      </c>
      <c r="P2127" s="65">
        <f>+Tabla1[[#This Row],[PVL]]*1.43</f>
        <v>1962299.8352100002</v>
      </c>
      <c r="Q2127" s="66" t="str">
        <f>+HYPERLINK(Tabla1[[#This Row],[PAG]])</f>
        <v>https://todomusica.com.ar/baterias-acusticas/7092-dmpr925sp-c-714.html</v>
      </c>
      <c r="R2127" s="67"/>
      <c r="S2127" s="68"/>
      <c r="T2127" s="69"/>
      <c r="U2127" s="69"/>
      <c r="V2127" s="69"/>
      <c r="W2127" s="69"/>
      <c r="X2127" s="69"/>
      <c r="Y2127" s="35"/>
      <c r="Z2127" s="35" t="s">
        <v>26039</v>
      </c>
      <c r="AA2127" s="36">
        <v>1</v>
      </c>
      <c r="AB2127" s="35" t="s">
        <v>27</v>
      </c>
      <c r="AC2127" s="35" t="str">
        <f>+IF(Tabla1[[#This Row],[STK]]="no","Sin STK", "STK disponible")</f>
        <v>STK disponible</v>
      </c>
      <c r="AD2127" s="35">
        <f>+I2127*J2127</f>
        <v>0</v>
      </c>
      <c r="AE2127" s="35">
        <f>+I2127*K2127</f>
        <v>0</v>
      </c>
      <c r="AF2127" s="36">
        <f>IF(Tabla1[[#This Row],[ref pack]]=1,Tabla1[[#This Row],[Pedido]],LCM(Tabla1[[#This Row],[MC VIEJO]],Tabla1[[#This Row],[Pedido]]))</f>
        <v>1</v>
      </c>
      <c r="AG2127" s="36">
        <f>+VLOOKUP(Tabla1[[#This Row],[Artículo]],'.'!$B$2:$D$11481,3,)</f>
        <v>1</v>
      </c>
      <c r="AH2127" s="37" t="str">
        <f>+IFERROR(SEARCH("pack",Tabla1[[#This Row],[PACK]]),"")</f>
        <v/>
      </c>
    </row>
    <row r="2128" spans="1:34" ht="24" customHeight="1" x14ac:dyDescent="0.2">
      <c r="A2128" s="50" t="s">
        <v>3735</v>
      </c>
      <c r="B2128" s="60" t="s">
        <v>18762</v>
      </c>
      <c r="C2128" s="61" t="s">
        <v>18763</v>
      </c>
      <c r="D2128" s="52" t="s">
        <v>27</v>
      </c>
      <c r="E2128" s="53">
        <v>113348.54</v>
      </c>
      <c r="F2128" s="23" t="str">
        <f>+IFERROR(VLOOKUP(Tabla1[[#This Row],[Artículo]],'..'!$B$2:$D$569000,3,),"")</f>
        <v/>
      </c>
      <c r="G2128" s="24" t="str">
        <f>IF(H2128=AF2128,"", "Error MC")</f>
        <v>Error MC</v>
      </c>
      <c r="H2128" s="62"/>
      <c r="I2128" s="54">
        <f>+Tabla1[[#This Row],[MC]]*Tabla1[[#This Row],[Pedido]]*Tabla1[[#This Row],[PVC ]]</f>
        <v>0</v>
      </c>
      <c r="J2128" s="26">
        <v>0.21</v>
      </c>
      <c r="K2128" s="63"/>
      <c r="L2128" s="28" t="s">
        <v>17</v>
      </c>
      <c r="M2128" s="53">
        <v>198870.01</v>
      </c>
      <c r="N2128" s="64" t="str">
        <f>+IF(Tabla1[[#This Row],[F PMPI]]="SÍ","No","Sí")</f>
        <v>No</v>
      </c>
      <c r="O2128" s="65">
        <f>+Tabla1[[#This Row],[PVL]]*1.055</f>
        <v>209807.86054999998</v>
      </c>
      <c r="P2128" s="65">
        <f>+Tabla1[[#This Row],[PVL]]*1.43</f>
        <v>284384.11430000002</v>
      </c>
      <c r="Q2128" s="66" t="str">
        <f>+HYPERLINK(Tabla1[[#This Row],[PAG]])</f>
        <v>https://todomusica.com.ar/productos-sin-categorias-de-netsuite/6514-dmp0807t-c-262.html</v>
      </c>
      <c r="R2128" s="67"/>
      <c r="S2128" s="68"/>
      <c r="T2128" s="69"/>
      <c r="U2128" s="69"/>
      <c r="V2128" s="69"/>
      <c r="W2128" s="69"/>
      <c r="X2128" s="69"/>
      <c r="Y2128" s="35"/>
      <c r="Z2128" s="35" t="s">
        <v>26040</v>
      </c>
      <c r="AA2128" s="36">
        <v>1</v>
      </c>
      <c r="AB2128" s="35" t="s">
        <v>9849</v>
      </c>
      <c r="AC2128" s="35" t="str">
        <f>+IF(Tabla1[[#This Row],[STK]]="no","Sin STK", "STK disponible")</f>
        <v>Sin STK</v>
      </c>
      <c r="AD2128" s="35">
        <f>+I2128*J2128</f>
        <v>0</v>
      </c>
      <c r="AE2128" s="35">
        <f>+I2128*K2128</f>
        <v>0</v>
      </c>
      <c r="AF2128" s="36">
        <f>IF(Tabla1[[#This Row],[ref pack]]=1,Tabla1[[#This Row],[Pedido]],LCM(Tabla1[[#This Row],[MC VIEJO]],Tabla1[[#This Row],[Pedido]]))</f>
        <v>1</v>
      </c>
      <c r="AG2128" s="36">
        <f>+VLOOKUP(Tabla1[[#This Row],[Artículo]],'.'!$B$2:$D$11481,3,)</f>
        <v>1</v>
      </c>
      <c r="AH2128" s="37" t="str">
        <f>+IFERROR(SEARCH("pack",Tabla1[[#This Row],[PACK]]),"")</f>
        <v/>
      </c>
    </row>
    <row r="2129" spans="1:34" ht="24" customHeight="1" x14ac:dyDescent="0.2">
      <c r="A2129" s="50" t="s">
        <v>3735</v>
      </c>
      <c r="B2129" s="60" t="s">
        <v>18764</v>
      </c>
      <c r="C2129" s="61" t="s">
        <v>23988</v>
      </c>
      <c r="D2129" s="52" t="s">
        <v>9842</v>
      </c>
      <c r="E2129" s="53">
        <v>234406.13</v>
      </c>
      <c r="F2129" s="23" t="str">
        <f>+IFERROR(VLOOKUP(Tabla1[[#This Row],[Artículo]],'..'!$B$2:$D$569000,3,),"")</f>
        <v/>
      </c>
      <c r="G2129" s="24" t="str">
        <f>IF(H2129=AF2129,"", "Error MC")</f>
        <v>Error MC</v>
      </c>
      <c r="H2129" s="62"/>
      <c r="I2129" s="54">
        <f>+Tabla1[[#This Row],[MC]]*Tabla1[[#This Row],[Pedido]]*Tabla1[[#This Row],[PVC ]]</f>
        <v>0</v>
      </c>
      <c r="J2129" s="26">
        <v>0.21</v>
      </c>
      <c r="K2129" s="63"/>
      <c r="L2129" s="28" t="s">
        <v>17</v>
      </c>
      <c r="M2129" s="53">
        <v>411265.55699999997</v>
      </c>
      <c r="N2129" s="64" t="str">
        <f>+IF(Tabla1[[#This Row],[F PMPI]]="SÍ","No","Sí")</f>
        <v>No</v>
      </c>
      <c r="O2129" s="65">
        <f>+Tabla1[[#This Row],[PVL]]*1.055</f>
        <v>433885.16263499996</v>
      </c>
      <c r="P2129" s="65">
        <f>+Tabla1[[#This Row],[PVL]]*1.43</f>
        <v>588109.74650999997</v>
      </c>
      <c r="Q2129" s="66" t="str">
        <f>+HYPERLINK(Tabla1[[#This Row],[PAG]])</f>
        <v>http://www.todomusica.com.ar/baterias-acusticas-y-maquinas-de-ritmos/18592-dmp1414f-c-229.html</v>
      </c>
      <c r="R2129" s="67"/>
      <c r="S2129" s="68"/>
      <c r="T2129" s="69"/>
      <c r="U2129" s="69"/>
      <c r="V2129" s="69"/>
      <c r="W2129" s="69"/>
      <c r="X2129" s="69"/>
      <c r="Y2129" s="35"/>
      <c r="Z2129" s="35" t="s">
        <v>26041</v>
      </c>
      <c r="AA2129" s="36">
        <v>1</v>
      </c>
      <c r="AB2129" s="35" t="s">
        <v>9849</v>
      </c>
      <c r="AC2129" s="35" t="str">
        <f>+IF(Tabla1[[#This Row],[STK]]="no","Sin STK", "STK disponible")</f>
        <v>STK disponible</v>
      </c>
      <c r="AD2129" s="35">
        <f>+I2129*J2129</f>
        <v>0</v>
      </c>
      <c r="AE2129" s="35">
        <f>+I2129*K2129</f>
        <v>0</v>
      </c>
      <c r="AF2129" s="36">
        <f>IF(Tabla1[[#This Row],[ref pack]]=1,Tabla1[[#This Row],[Pedido]],LCM(Tabla1[[#This Row],[MC VIEJO]],Tabla1[[#This Row],[Pedido]]))</f>
        <v>1</v>
      </c>
      <c r="AG2129" s="36">
        <f>+VLOOKUP(Tabla1[[#This Row],[Artículo]],'.'!$B$2:$D$11481,3,)</f>
        <v>1</v>
      </c>
      <c r="AH2129" s="37" t="str">
        <f>+IFERROR(SEARCH("pack",Tabla1[[#This Row],[PACK]]),"")</f>
        <v/>
      </c>
    </row>
    <row r="2130" spans="1:34" ht="24" customHeight="1" x14ac:dyDescent="0.2">
      <c r="A2130" s="50" t="s">
        <v>3735</v>
      </c>
      <c r="B2130" s="60" t="s">
        <v>18766</v>
      </c>
      <c r="C2130" s="61" t="s">
        <v>18767</v>
      </c>
      <c r="D2130" s="52" t="s">
        <v>27</v>
      </c>
      <c r="E2130" s="53">
        <v>234406.13</v>
      </c>
      <c r="F2130" s="23" t="str">
        <f>+IFERROR(VLOOKUP(Tabla1[[#This Row],[Artículo]],'..'!$B$2:$D$569000,3,),"")</f>
        <v/>
      </c>
      <c r="G2130" s="24" t="str">
        <f>IF(H2130=AF2130,"", "Error MC")</f>
        <v>Error MC</v>
      </c>
      <c r="H2130" s="62"/>
      <c r="I2130" s="54">
        <f>+Tabla1[[#This Row],[MC]]*Tabla1[[#This Row],[Pedido]]*Tabla1[[#This Row],[PVC ]]</f>
        <v>0</v>
      </c>
      <c r="J2130" s="26">
        <v>0.21</v>
      </c>
      <c r="K2130" s="63"/>
      <c r="L2130" s="28" t="s">
        <v>17</v>
      </c>
      <c r="M2130" s="53">
        <v>411265.55699999997</v>
      </c>
      <c r="N2130" s="64" t="str">
        <f>+IF(Tabla1[[#This Row],[F PMPI]]="SÍ","No","Sí")</f>
        <v>No</v>
      </c>
      <c r="O2130" s="65">
        <f>+Tabla1[[#This Row],[PVL]]*1.055</f>
        <v>433885.16263499996</v>
      </c>
      <c r="P2130" s="65">
        <f>+Tabla1[[#This Row],[PVL]]*1.43</f>
        <v>588109.74650999997</v>
      </c>
      <c r="Q2130" s="66" t="str">
        <f>+HYPERLINK(Tabla1[[#This Row],[PAG]])</f>
        <v>http://www.todomusica.com.ar/baterias-acusticas-y-maquinas-de-ritmos/18592-dmp1414f-c-229.html</v>
      </c>
      <c r="R2130" s="67"/>
      <c r="S2130" s="68"/>
      <c r="T2130" s="69"/>
      <c r="U2130" s="69"/>
      <c r="V2130" s="69"/>
      <c r="W2130" s="69"/>
      <c r="X2130" s="69"/>
      <c r="Y2130" s="35"/>
      <c r="Z2130" s="35" t="s">
        <v>26041</v>
      </c>
      <c r="AA2130" s="36">
        <v>1</v>
      </c>
      <c r="AB2130" s="35" t="s">
        <v>9849</v>
      </c>
      <c r="AC2130" s="35" t="str">
        <f>+IF(Tabla1[[#This Row],[STK]]="no","Sin STK", "STK disponible")</f>
        <v>Sin STK</v>
      </c>
      <c r="AD2130" s="35">
        <f>+I2130*J2130</f>
        <v>0</v>
      </c>
      <c r="AE2130" s="35">
        <f>+I2130*K2130</f>
        <v>0</v>
      </c>
      <c r="AF2130" s="36">
        <f>IF(Tabla1[[#This Row],[ref pack]]=1,Tabla1[[#This Row],[Pedido]],LCM(Tabla1[[#This Row],[MC VIEJO]],Tabla1[[#This Row],[Pedido]]))</f>
        <v>1</v>
      </c>
      <c r="AG2130" s="36">
        <f>+VLOOKUP(Tabla1[[#This Row],[Artículo]],'.'!$B$2:$D$11481,3,)</f>
        <v>1</v>
      </c>
      <c r="AH2130" s="37" t="str">
        <f>+IFERROR(SEARCH("pack",Tabla1[[#This Row],[PACK]]),"")</f>
        <v/>
      </c>
    </row>
    <row r="2131" spans="1:34" ht="24" customHeight="1" x14ac:dyDescent="0.2">
      <c r="A2131" s="50" t="s">
        <v>3735</v>
      </c>
      <c r="B2131" s="60" t="s">
        <v>3926</v>
      </c>
      <c r="C2131" s="61" t="s">
        <v>3927</v>
      </c>
      <c r="D2131" s="52" t="s">
        <v>27</v>
      </c>
      <c r="E2131" s="53">
        <v>234406.13</v>
      </c>
      <c r="F2131" s="23" t="str">
        <f>+IFERROR(VLOOKUP(Tabla1[[#This Row],[Artículo]],'..'!$B$2:$D$569000,3,),"")</f>
        <v/>
      </c>
      <c r="G2131" s="24" t="str">
        <f>IF(H2131=AF2131,"", "Error MC")</f>
        <v>Error MC</v>
      </c>
      <c r="H2131" s="62"/>
      <c r="I2131" s="54">
        <f>+Tabla1[[#This Row],[MC]]*Tabla1[[#This Row],[Pedido]]*Tabla1[[#This Row],[PVC ]]</f>
        <v>0</v>
      </c>
      <c r="J2131" s="26">
        <v>0.21</v>
      </c>
      <c r="K2131" s="63"/>
      <c r="L2131" s="28" t="s">
        <v>17</v>
      </c>
      <c r="M2131" s="53">
        <v>411265.55699999997</v>
      </c>
      <c r="N2131" s="64" t="str">
        <f>+IF(Tabla1[[#This Row],[F PMPI]]="SÍ","No","Sí")</f>
        <v>Sí</v>
      </c>
      <c r="O2131" s="65">
        <f>+Tabla1[[#This Row],[PVL]]*1.055</f>
        <v>433885.16263499996</v>
      </c>
      <c r="P2131" s="65">
        <f>+Tabla1[[#This Row],[PVL]]*1.43</f>
        <v>588109.74650999997</v>
      </c>
      <c r="Q2131" s="66" t="str">
        <f>+HYPERLINK(Tabla1[[#This Row],[PAG]])</f>
        <v>https://todomusica.com.ar/cuerpos-sueltos/6516-dmp1414f-c-260.html</v>
      </c>
      <c r="R2131" s="67"/>
      <c r="S2131" s="68"/>
      <c r="T2131" s="69"/>
      <c r="U2131" s="69"/>
      <c r="V2131" s="69"/>
      <c r="W2131" s="69"/>
      <c r="X2131" s="69"/>
      <c r="Y2131" s="35"/>
      <c r="Z2131" s="35" t="s">
        <v>26042</v>
      </c>
      <c r="AA2131" s="36">
        <v>1</v>
      </c>
      <c r="AB2131" s="35" t="s">
        <v>27</v>
      </c>
      <c r="AC2131" s="35" t="str">
        <f>+IF(Tabla1[[#This Row],[STK]]="no","Sin STK", "STK disponible")</f>
        <v>Sin STK</v>
      </c>
      <c r="AD2131" s="35">
        <f>+I2131*J2131</f>
        <v>0</v>
      </c>
      <c r="AE2131" s="35">
        <f>+I2131*K2131</f>
        <v>0</v>
      </c>
      <c r="AF2131" s="36">
        <f>IF(Tabla1[[#This Row],[ref pack]]=1,Tabla1[[#This Row],[Pedido]],LCM(Tabla1[[#This Row],[MC VIEJO]],Tabla1[[#This Row],[Pedido]]))</f>
        <v>1</v>
      </c>
      <c r="AG2131" s="36">
        <f>+VLOOKUP(Tabla1[[#This Row],[Artículo]],'.'!$B$2:$D$11481,3,)</f>
        <v>1</v>
      </c>
      <c r="AH2131" s="37" t="str">
        <f>+IFERROR(SEARCH("pack",Tabla1[[#This Row],[PACK]]),"")</f>
        <v/>
      </c>
    </row>
    <row r="2132" spans="1:34" ht="24" customHeight="1" x14ac:dyDescent="0.2">
      <c r="A2132" s="50" t="s">
        <v>3735</v>
      </c>
      <c r="B2132" s="60" t="s">
        <v>3928</v>
      </c>
      <c r="C2132" s="61" t="s">
        <v>3929</v>
      </c>
      <c r="D2132" s="52" t="s">
        <v>9842</v>
      </c>
      <c r="E2132" s="53">
        <v>234406.13</v>
      </c>
      <c r="F2132" s="23" t="str">
        <f>+IFERROR(VLOOKUP(Tabla1[[#This Row],[Artículo]],'..'!$B$2:$D$569000,3,),"")</f>
        <v/>
      </c>
      <c r="G2132" s="24" t="str">
        <f>IF(H2132=AF2132,"", "Error MC")</f>
        <v>Error MC</v>
      </c>
      <c r="H2132" s="62"/>
      <c r="I2132" s="54">
        <f>+Tabla1[[#This Row],[MC]]*Tabla1[[#This Row],[Pedido]]*Tabla1[[#This Row],[PVC ]]</f>
        <v>0</v>
      </c>
      <c r="J2132" s="26">
        <v>0.21</v>
      </c>
      <c r="K2132" s="63"/>
      <c r="L2132" s="28" t="s">
        <v>17</v>
      </c>
      <c r="M2132" s="53">
        <v>411265.55699999997</v>
      </c>
      <c r="N2132" s="64" t="str">
        <f>+IF(Tabla1[[#This Row],[F PMPI]]="SÍ","No","Sí")</f>
        <v>Sí</v>
      </c>
      <c r="O2132" s="65">
        <f>+Tabla1[[#This Row],[PVL]]*1.055</f>
        <v>433885.16263499996</v>
      </c>
      <c r="P2132" s="65">
        <f>+Tabla1[[#This Row],[PVL]]*1.43</f>
        <v>588109.74650999997</v>
      </c>
      <c r="Q2132" s="66" t="str">
        <f>+HYPERLINK(Tabla1[[#This Row],[PAG]])</f>
        <v>https://todomusica.com.ar/cuerpos-sueltos/6518-dmp1414f-c-262.html</v>
      </c>
      <c r="R2132" s="67"/>
      <c r="S2132" s="68"/>
      <c r="T2132" s="69"/>
      <c r="U2132" s="69"/>
      <c r="V2132" s="69"/>
      <c r="W2132" s="69"/>
      <c r="X2132" s="69"/>
      <c r="Y2132" s="35"/>
      <c r="Z2132" s="35" t="s">
        <v>26043</v>
      </c>
      <c r="AA2132" s="36">
        <v>1</v>
      </c>
      <c r="AB2132" s="35" t="s">
        <v>27</v>
      </c>
      <c r="AC2132" s="35" t="str">
        <f>+IF(Tabla1[[#This Row],[STK]]="no","Sin STK", "STK disponible")</f>
        <v>STK disponible</v>
      </c>
      <c r="AD2132" s="35">
        <f>+I2132*J2132</f>
        <v>0</v>
      </c>
      <c r="AE2132" s="35">
        <f>+I2132*K2132</f>
        <v>0</v>
      </c>
      <c r="AF2132" s="36">
        <f>IF(Tabla1[[#This Row],[ref pack]]=1,Tabla1[[#This Row],[Pedido]],LCM(Tabla1[[#This Row],[MC VIEJO]],Tabla1[[#This Row],[Pedido]]))</f>
        <v>1</v>
      </c>
      <c r="AG2132" s="36">
        <f>+VLOOKUP(Tabla1[[#This Row],[Artículo]],'.'!$B$2:$D$11481,3,)</f>
        <v>1</v>
      </c>
      <c r="AH2132" s="37" t="str">
        <f>+IFERROR(SEARCH("pack",Tabla1[[#This Row],[PACK]]),"")</f>
        <v/>
      </c>
    </row>
    <row r="2133" spans="1:34" ht="24" customHeight="1" x14ac:dyDescent="0.2">
      <c r="A2133" s="50" t="s">
        <v>3735</v>
      </c>
      <c r="B2133" s="60" t="s">
        <v>3930</v>
      </c>
      <c r="C2133" s="61" t="s">
        <v>3931</v>
      </c>
      <c r="D2133" s="52" t="s">
        <v>27</v>
      </c>
      <c r="E2133" s="53">
        <v>172857.7</v>
      </c>
      <c r="F2133" s="23" t="str">
        <f>+IFERROR(VLOOKUP(Tabla1[[#This Row],[Artículo]],'..'!$B$2:$D$569000,3,),"")</f>
        <v/>
      </c>
      <c r="G2133" s="24" t="str">
        <f>IF(H2133=AF2133,"", "Error MC")</f>
        <v>Error MC</v>
      </c>
      <c r="H2133" s="62"/>
      <c r="I2133" s="54">
        <f>+Tabla1[[#This Row],[MC]]*Tabla1[[#This Row],[Pedido]]*Tabla1[[#This Row],[PVC ]]</f>
        <v>0</v>
      </c>
      <c r="J2133" s="26">
        <v>0.21</v>
      </c>
      <c r="K2133" s="63"/>
      <c r="L2133" s="28" t="s">
        <v>17</v>
      </c>
      <c r="M2133" s="53">
        <v>303278.84100000001</v>
      </c>
      <c r="N2133" s="64" t="str">
        <f>+IF(Tabla1[[#This Row],[F PMPI]]="SÍ","No","Sí")</f>
        <v>Sí</v>
      </c>
      <c r="O2133" s="65">
        <f>+Tabla1[[#This Row],[PVL]]*1.055</f>
        <v>319959.17725499999</v>
      </c>
      <c r="P2133" s="65">
        <f>+Tabla1[[#This Row],[PVL]]*1.43</f>
        <v>433688.74262999999</v>
      </c>
      <c r="Q2133" s="66" t="str">
        <f>+HYPERLINK(Tabla1[[#This Row],[PAG]])</f>
        <v/>
      </c>
      <c r="R2133" s="67"/>
      <c r="S2133" s="68"/>
      <c r="T2133" s="69"/>
      <c r="U2133" s="69"/>
      <c r="V2133" s="69"/>
      <c r="W2133" s="69"/>
      <c r="X2133" s="69"/>
      <c r="Y2133" s="35"/>
      <c r="Z2133" s="35" t="s">
        <v>65</v>
      </c>
      <c r="AA2133" s="36">
        <v>1</v>
      </c>
      <c r="AB2133" s="35" t="s">
        <v>27</v>
      </c>
      <c r="AC2133" s="35" t="str">
        <f>+IF(Tabla1[[#This Row],[STK]]="no","Sin STK", "STK disponible")</f>
        <v>Sin STK</v>
      </c>
      <c r="AD2133" s="35">
        <f>+I2133*J2133</f>
        <v>0</v>
      </c>
      <c r="AE2133" s="35">
        <f>+I2133*K2133</f>
        <v>0</v>
      </c>
      <c r="AF2133" s="36">
        <f>IF(Tabla1[[#This Row],[ref pack]]=1,Tabla1[[#This Row],[Pedido]],LCM(Tabla1[[#This Row],[MC VIEJO]],Tabla1[[#This Row],[Pedido]]))</f>
        <v>1</v>
      </c>
      <c r="AG2133" s="36">
        <f>+VLOOKUP(Tabla1[[#This Row],[Artículo]],'.'!$B$2:$D$11481,3,)</f>
        <v>1</v>
      </c>
      <c r="AH2133" s="37" t="str">
        <f>+IFERROR(SEARCH("pack",Tabla1[[#This Row],[PACK]]),"")</f>
        <v/>
      </c>
    </row>
    <row r="2134" spans="1:34" ht="24" customHeight="1" x14ac:dyDescent="0.2">
      <c r="A2134" s="50" t="s">
        <v>3735</v>
      </c>
      <c r="B2134" s="60" t="s">
        <v>3932</v>
      </c>
      <c r="C2134" s="61" t="s">
        <v>3933</v>
      </c>
      <c r="D2134" s="52" t="s">
        <v>9842</v>
      </c>
      <c r="E2134" s="53">
        <v>172857.7</v>
      </c>
      <c r="F2134" s="23" t="str">
        <f>+IFERROR(VLOOKUP(Tabla1[[#This Row],[Artículo]],'..'!$B$2:$D$569000,3,),"")</f>
        <v/>
      </c>
      <c r="G2134" s="24" t="str">
        <f>IF(H2134=AF2134,"", "Error MC")</f>
        <v>Error MC</v>
      </c>
      <c r="H2134" s="62"/>
      <c r="I2134" s="54">
        <f>+Tabla1[[#This Row],[MC]]*Tabla1[[#This Row],[Pedido]]*Tabla1[[#This Row],[PVC ]]</f>
        <v>0</v>
      </c>
      <c r="J2134" s="26">
        <v>0.21</v>
      </c>
      <c r="K2134" s="63"/>
      <c r="L2134" s="28" t="s">
        <v>17</v>
      </c>
      <c r="M2134" s="53">
        <v>303278.84100000001</v>
      </c>
      <c r="N2134" s="64" t="str">
        <f>+IF(Tabla1[[#This Row],[F PMPI]]="SÍ","No","Sí")</f>
        <v>Sí</v>
      </c>
      <c r="O2134" s="65">
        <f>+Tabla1[[#This Row],[PVL]]*1.055</f>
        <v>319959.17725499999</v>
      </c>
      <c r="P2134" s="65">
        <f>+Tabla1[[#This Row],[PVL]]*1.43</f>
        <v>433688.74262999999</v>
      </c>
      <c r="Q2134" s="66" t="str">
        <f>+HYPERLINK(Tabla1[[#This Row],[PAG]])</f>
        <v/>
      </c>
      <c r="R2134" s="67"/>
      <c r="S2134" s="68"/>
      <c r="T2134" s="69"/>
      <c r="U2134" s="69"/>
      <c r="V2134" s="69"/>
      <c r="W2134" s="69"/>
      <c r="X2134" s="69"/>
      <c r="Y2134" s="35"/>
      <c r="Z2134" s="35" t="s">
        <v>65</v>
      </c>
      <c r="AA2134" s="36">
        <v>1</v>
      </c>
      <c r="AB2134" s="35" t="s">
        <v>27</v>
      </c>
      <c r="AC2134" s="35" t="str">
        <f>+IF(Tabla1[[#This Row],[STK]]="no","Sin STK", "STK disponible")</f>
        <v>STK disponible</v>
      </c>
      <c r="AD2134" s="35">
        <f>+I2134*J2134</f>
        <v>0</v>
      </c>
      <c r="AE2134" s="35">
        <f>+I2134*K2134</f>
        <v>0</v>
      </c>
      <c r="AF2134" s="36">
        <f>IF(Tabla1[[#This Row],[ref pack]]=1,Tabla1[[#This Row],[Pedido]],LCM(Tabla1[[#This Row],[MC VIEJO]],Tabla1[[#This Row],[Pedido]]))</f>
        <v>1</v>
      </c>
      <c r="AG2134" s="36">
        <f>+VLOOKUP(Tabla1[[#This Row],[Artículo]],'.'!$B$2:$D$11481,3,)</f>
        <v>1</v>
      </c>
      <c r="AH2134" s="37" t="str">
        <f>+IFERROR(SEARCH("pack",Tabla1[[#This Row],[PACK]]),"")</f>
        <v/>
      </c>
    </row>
    <row r="2135" spans="1:34" ht="24" customHeight="1" x14ac:dyDescent="0.2">
      <c r="A2135" s="50" t="s">
        <v>3735</v>
      </c>
      <c r="B2135" s="60" t="s">
        <v>18768</v>
      </c>
      <c r="C2135" s="61" t="s">
        <v>18769</v>
      </c>
      <c r="D2135" s="52" t="s">
        <v>9842</v>
      </c>
      <c r="E2135" s="53">
        <v>172857.7</v>
      </c>
      <c r="F2135" s="23" t="str">
        <f>+IFERROR(VLOOKUP(Tabla1[[#This Row],[Artículo]],'..'!$B$2:$D$569000,3,),"")</f>
        <v/>
      </c>
      <c r="G2135" s="24" t="str">
        <f>IF(H2135=AF2135,"", "Error MC")</f>
        <v>Error MC</v>
      </c>
      <c r="H2135" s="62"/>
      <c r="I2135" s="54">
        <f>+Tabla1[[#This Row],[MC]]*Tabla1[[#This Row],[Pedido]]*Tabla1[[#This Row],[PVC ]]</f>
        <v>0</v>
      </c>
      <c r="J2135" s="26">
        <v>0.21</v>
      </c>
      <c r="K2135" s="63"/>
      <c r="L2135" s="28" t="s">
        <v>17</v>
      </c>
      <c r="M2135" s="53">
        <v>303278.84100000001</v>
      </c>
      <c r="N2135" s="64" t="str">
        <f>+IF(Tabla1[[#This Row],[F PMPI]]="SÍ","No","Sí")</f>
        <v>Sí</v>
      </c>
      <c r="O2135" s="65">
        <f>+Tabla1[[#This Row],[PVL]]*1.055</f>
        <v>319959.17725499999</v>
      </c>
      <c r="P2135" s="65">
        <f>+Tabla1[[#This Row],[PVL]]*1.43</f>
        <v>433688.74262999999</v>
      </c>
      <c r="Q2135" s="66" t="str">
        <f>+HYPERLINK(Tabla1[[#This Row],[PAG]])</f>
        <v>https://todomusica.com.ar/productos-sin-categorias-de-netsuite/9622-dmp-14x55-snare-drum.html</v>
      </c>
      <c r="R2135" s="67"/>
      <c r="S2135" s="68"/>
      <c r="T2135" s="69"/>
      <c r="U2135" s="69"/>
      <c r="V2135" s="69"/>
      <c r="W2135" s="69"/>
      <c r="X2135" s="69"/>
      <c r="Y2135" s="35"/>
      <c r="Z2135" s="35" t="s">
        <v>26044</v>
      </c>
      <c r="AA2135" s="36">
        <v>1</v>
      </c>
      <c r="AB2135" s="35" t="s">
        <v>27</v>
      </c>
      <c r="AC2135" s="35" t="str">
        <f>+IF(Tabla1[[#This Row],[STK]]="no","Sin STK", "STK disponible")</f>
        <v>STK disponible</v>
      </c>
      <c r="AD2135" s="35">
        <f>+I2135*J2135</f>
        <v>0</v>
      </c>
      <c r="AE2135" s="35">
        <f>+I2135*K2135</f>
        <v>0</v>
      </c>
      <c r="AF2135" s="36">
        <f>IF(Tabla1[[#This Row],[ref pack]]=1,Tabla1[[#This Row],[Pedido]],LCM(Tabla1[[#This Row],[MC VIEJO]],Tabla1[[#This Row],[Pedido]]))</f>
        <v>1</v>
      </c>
      <c r="AG2135" s="36">
        <f>+VLOOKUP(Tabla1[[#This Row],[Artículo]],'.'!$B$2:$D$11481,3,)</f>
        <v>1</v>
      </c>
      <c r="AH2135" s="37" t="str">
        <f>+IFERROR(SEARCH("pack",Tabla1[[#This Row],[PACK]]),"")</f>
        <v/>
      </c>
    </row>
    <row r="2136" spans="1:34" ht="24" customHeight="1" x14ac:dyDescent="0.2">
      <c r="A2136" s="50" t="s">
        <v>3735</v>
      </c>
      <c r="B2136" s="60" t="s">
        <v>3934</v>
      </c>
      <c r="C2136" s="61" t="s">
        <v>3935</v>
      </c>
      <c r="D2136" s="52" t="s">
        <v>27</v>
      </c>
      <c r="E2136" s="53">
        <v>172857.7</v>
      </c>
      <c r="F2136" s="23" t="str">
        <f>+IFERROR(VLOOKUP(Tabla1[[#This Row],[Artículo]],'..'!$B$2:$D$569000,3,),"")</f>
        <v/>
      </c>
      <c r="G2136" s="24" t="str">
        <f>IF(H2136=AF2136,"", "Error MC")</f>
        <v>Error MC</v>
      </c>
      <c r="H2136" s="62"/>
      <c r="I2136" s="54">
        <f>+Tabla1[[#This Row],[MC]]*Tabla1[[#This Row],[Pedido]]*Tabla1[[#This Row],[PVC ]]</f>
        <v>0</v>
      </c>
      <c r="J2136" s="26">
        <v>0.21</v>
      </c>
      <c r="K2136" s="63"/>
      <c r="L2136" s="28" t="s">
        <v>17</v>
      </c>
      <c r="M2136" s="53">
        <v>303278.84100000001</v>
      </c>
      <c r="N2136" s="64" t="str">
        <f>+IF(Tabla1[[#This Row],[F PMPI]]="SÍ","No","Sí")</f>
        <v>Sí</v>
      </c>
      <c r="O2136" s="65">
        <f>+Tabla1[[#This Row],[PVL]]*1.055</f>
        <v>319959.17725499999</v>
      </c>
      <c r="P2136" s="65">
        <f>+Tabla1[[#This Row],[PVL]]*1.43</f>
        <v>433688.74262999999</v>
      </c>
      <c r="Q2136" s="66" t="str">
        <f>+HYPERLINK(Tabla1[[#This Row],[PAG]])</f>
        <v>https://todomusica.com.ar/redoblantes/9626-dmp-14x55-snare-drum.html</v>
      </c>
      <c r="R2136" s="67"/>
      <c r="S2136" s="68"/>
      <c r="T2136" s="69"/>
      <c r="U2136" s="69"/>
      <c r="V2136" s="69"/>
      <c r="W2136" s="69"/>
      <c r="X2136" s="69"/>
      <c r="Y2136" s="35"/>
      <c r="Z2136" s="35" t="s">
        <v>26045</v>
      </c>
      <c r="AA2136" s="36">
        <v>1</v>
      </c>
      <c r="AB2136" s="35" t="s">
        <v>27</v>
      </c>
      <c r="AC2136" s="35" t="str">
        <f>+IF(Tabla1[[#This Row],[STK]]="no","Sin STK", "STK disponible")</f>
        <v>Sin STK</v>
      </c>
      <c r="AD2136" s="35">
        <f>+I2136*J2136</f>
        <v>0</v>
      </c>
      <c r="AE2136" s="35">
        <f>+I2136*K2136</f>
        <v>0</v>
      </c>
      <c r="AF2136" s="36">
        <f>IF(Tabla1[[#This Row],[ref pack]]=1,Tabla1[[#This Row],[Pedido]],LCM(Tabla1[[#This Row],[MC VIEJO]],Tabla1[[#This Row],[Pedido]]))</f>
        <v>1</v>
      </c>
      <c r="AG2136" s="36">
        <f>+VLOOKUP(Tabla1[[#This Row],[Artículo]],'.'!$B$2:$D$11481,3,)</f>
        <v>1</v>
      </c>
      <c r="AH2136" s="37" t="str">
        <f>+IFERROR(SEARCH("pack",Tabla1[[#This Row],[PACK]]),"")</f>
        <v/>
      </c>
    </row>
    <row r="2137" spans="1:34" ht="24" customHeight="1" x14ac:dyDescent="0.2">
      <c r="A2137" s="50" t="s">
        <v>3735</v>
      </c>
      <c r="B2137" s="60" t="s">
        <v>3936</v>
      </c>
      <c r="C2137" s="61" t="s">
        <v>3937</v>
      </c>
      <c r="D2137" s="52" t="s">
        <v>27</v>
      </c>
      <c r="E2137" s="53">
        <v>255593.72</v>
      </c>
      <c r="F2137" s="23" t="str">
        <f>+IFERROR(VLOOKUP(Tabla1[[#This Row],[Artículo]],'..'!$B$2:$D$569000,3,),"")</f>
        <v/>
      </c>
      <c r="G2137" s="24" t="str">
        <f>IF(H2137=AF2137,"", "Error MC")</f>
        <v>Error MC</v>
      </c>
      <c r="H2137" s="62"/>
      <c r="I2137" s="54">
        <f>+Tabla1[[#This Row],[MC]]*Tabla1[[#This Row],[Pedido]]*Tabla1[[#This Row],[PVC ]]</f>
        <v>0</v>
      </c>
      <c r="J2137" s="26">
        <v>0.21</v>
      </c>
      <c r="K2137" s="63"/>
      <c r="L2137" s="28" t="s">
        <v>17</v>
      </c>
      <c r="M2137" s="53">
        <v>448439.17700000003</v>
      </c>
      <c r="N2137" s="64" t="str">
        <f>+IF(Tabla1[[#This Row],[F PMPI]]="SÍ","No","Sí")</f>
        <v>Sí</v>
      </c>
      <c r="O2137" s="65">
        <f>+Tabla1[[#This Row],[PVL]]*1.055</f>
        <v>473103.33173500001</v>
      </c>
      <c r="P2137" s="65">
        <f>+Tabla1[[#This Row],[PVL]]*1.43</f>
        <v>641268.02310999995</v>
      </c>
      <c r="Q2137" s="66" t="str">
        <f>+HYPERLINK(Tabla1[[#This Row],[PAG]])</f>
        <v>https://todomusica.com.ar/redoblantes/9898-dmp1616f-c-213.html</v>
      </c>
      <c r="R2137" s="67"/>
      <c r="S2137" s="68"/>
      <c r="T2137" s="69"/>
      <c r="U2137" s="69"/>
      <c r="V2137" s="69"/>
      <c r="W2137" s="69"/>
      <c r="X2137" s="69"/>
      <c r="Y2137" s="35"/>
      <c r="Z2137" s="35" t="s">
        <v>26046</v>
      </c>
      <c r="AA2137" s="36">
        <v>1</v>
      </c>
      <c r="AB2137" s="35" t="s">
        <v>27</v>
      </c>
      <c r="AC2137" s="35" t="str">
        <f>+IF(Tabla1[[#This Row],[STK]]="no","Sin STK", "STK disponible")</f>
        <v>Sin STK</v>
      </c>
      <c r="AD2137" s="35">
        <f>+I2137*J2137</f>
        <v>0</v>
      </c>
      <c r="AE2137" s="35">
        <f>+I2137*K2137</f>
        <v>0</v>
      </c>
      <c r="AF2137" s="36">
        <f>IF(Tabla1[[#This Row],[ref pack]]=1,Tabla1[[#This Row],[Pedido]],LCM(Tabla1[[#This Row],[MC VIEJO]],Tabla1[[#This Row],[Pedido]]))</f>
        <v>1</v>
      </c>
      <c r="AG2137" s="36">
        <f>+VLOOKUP(Tabla1[[#This Row],[Artículo]],'.'!$B$2:$D$11481,3,)</f>
        <v>1</v>
      </c>
      <c r="AH2137" s="37" t="str">
        <f>+IFERROR(SEARCH("pack",Tabla1[[#This Row],[PACK]]),"")</f>
        <v/>
      </c>
    </row>
    <row r="2138" spans="1:34" ht="24" customHeight="1" x14ac:dyDescent="0.2">
      <c r="A2138" s="50" t="s">
        <v>3735</v>
      </c>
      <c r="B2138" s="60" t="s">
        <v>3938</v>
      </c>
      <c r="C2138" s="61" t="s">
        <v>3939</v>
      </c>
      <c r="D2138" s="52" t="s">
        <v>9842</v>
      </c>
      <c r="E2138" s="53">
        <v>317937.84000000003</v>
      </c>
      <c r="F2138" s="23" t="str">
        <f>+IFERROR(VLOOKUP(Tabla1[[#This Row],[Artículo]],'..'!$B$2:$D$569000,3,),"")</f>
        <v/>
      </c>
      <c r="G2138" s="24" t="str">
        <f>IF(H2138=AF2138,"", "Error MC")</f>
        <v>Error MC</v>
      </c>
      <c r="H2138" s="62"/>
      <c r="I2138" s="54">
        <f>+Tabla1[[#This Row],[MC]]*Tabla1[[#This Row],[Pedido]]*Tabla1[[#This Row],[PVC ]]</f>
        <v>0</v>
      </c>
      <c r="J2138" s="26">
        <v>0.21</v>
      </c>
      <c r="K2138" s="63"/>
      <c r="L2138" s="28" t="s">
        <v>17</v>
      </c>
      <c r="M2138" s="53">
        <v>557821.94299999997</v>
      </c>
      <c r="N2138" s="64" t="str">
        <f>+IF(Tabla1[[#This Row],[F PMPI]]="SÍ","No","Sí")</f>
        <v>Sí</v>
      </c>
      <c r="O2138" s="65">
        <f>+Tabla1[[#This Row],[PVL]]*1.055</f>
        <v>588502.14986499993</v>
      </c>
      <c r="P2138" s="65">
        <f>+Tabla1[[#This Row],[PVL]]*1.43</f>
        <v>797685.37848999992</v>
      </c>
      <c r="Q2138" s="66" t="str">
        <f>+HYPERLINK(Tabla1[[#This Row],[PAG]])</f>
        <v/>
      </c>
      <c r="R2138" s="67"/>
      <c r="S2138" s="68"/>
      <c r="T2138" s="69"/>
      <c r="U2138" s="69"/>
      <c r="V2138" s="69"/>
      <c r="W2138" s="69"/>
      <c r="X2138" s="69"/>
      <c r="Y2138" s="35"/>
      <c r="Z2138" s="35" t="s">
        <v>65</v>
      </c>
      <c r="AA2138" s="36">
        <v>1</v>
      </c>
      <c r="AB2138" s="35" t="s">
        <v>27</v>
      </c>
      <c r="AC2138" s="35" t="str">
        <f>+IF(Tabla1[[#This Row],[STK]]="no","Sin STK", "STK disponible")</f>
        <v>STK disponible</v>
      </c>
      <c r="AD2138" s="35">
        <f>+I2138*J2138</f>
        <v>0</v>
      </c>
      <c r="AE2138" s="35">
        <f>+I2138*K2138</f>
        <v>0</v>
      </c>
      <c r="AF2138" s="36">
        <f>IF(Tabla1[[#This Row],[ref pack]]=1,Tabla1[[#This Row],[Pedido]],LCM(Tabla1[[#This Row],[MC VIEJO]],Tabla1[[#This Row],[Pedido]]))</f>
        <v>1</v>
      </c>
      <c r="AG2138" s="36">
        <f>+VLOOKUP(Tabla1[[#This Row],[Artículo]],'.'!$B$2:$D$11481,3,)</f>
        <v>1</v>
      </c>
      <c r="AH2138" s="37" t="str">
        <f>+IFERROR(SEARCH("pack",Tabla1[[#This Row],[PACK]]),"")</f>
        <v/>
      </c>
    </row>
    <row r="2139" spans="1:34" ht="24" customHeight="1" x14ac:dyDescent="0.2">
      <c r="A2139" s="50" t="s">
        <v>3735</v>
      </c>
      <c r="B2139" s="60" t="s">
        <v>18770</v>
      </c>
      <c r="C2139" s="61" t="s">
        <v>18771</v>
      </c>
      <c r="D2139" s="52" t="s">
        <v>27</v>
      </c>
      <c r="E2139" s="53">
        <v>476894.31</v>
      </c>
      <c r="F2139" s="23" t="str">
        <f>+IFERROR(VLOOKUP(Tabla1[[#This Row],[Artículo]],'..'!$B$2:$D$569000,3,),"")</f>
        <v/>
      </c>
      <c r="G2139" s="24" t="str">
        <f>IF(H2139=AF2139,"", "Error MC")</f>
        <v>Error MC</v>
      </c>
      <c r="H2139" s="62"/>
      <c r="I2139" s="54">
        <f>+Tabla1[[#This Row],[MC]]*Tabla1[[#This Row],[Pedido]]*Tabla1[[#This Row],[PVC ]]</f>
        <v>0</v>
      </c>
      <c r="J2139" s="26">
        <v>0.21</v>
      </c>
      <c r="K2139" s="63"/>
      <c r="L2139" s="28" t="s">
        <v>17</v>
      </c>
      <c r="M2139" s="53">
        <v>836711.06799999997</v>
      </c>
      <c r="N2139" s="64" t="str">
        <f>+IF(Tabla1[[#This Row],[F PMPI]]="SÍ","No","Sí")</f>
        <v>No</v>
      </c>
      <c r="O2139" s="65">
        <f>+Tabla1[[#This Row],[PVL]]*1.055</f>
        <v>882730.17673999991</v>
      </c>
      <c r="P2139" s="65">
        <f>+Tabla1[[#This Row],[PVL]]*1.43</f>
        <v>1196496.82724</v>
      </c>
      <c r="Q2139" s="66" t="str">
        <f>+HYPERLINK(Tabla1[[#This Row],[PAG]])</f>
        <v>http://www.todomusica.com.ar/baterias-acusticas-y-maquinas-de-ritmos/25473-dmp-22x18-bass-drum.html</v>
      </c>
      <c r="R2139" s="67"/>
      <c r="S2139" s="68"/>
      <c r="T2139" s="69"/>
      <c r="U2139" s="69"/>
      <c r="V2139" s="69"/>
      <c r="W2139" s="69"/>
      <c r="X2139" s="69"/>
      <c r="Y2139" s="35"/>
      <c r="Z2139" s="35" t="s">
        <v>26047</v>
      </c>
      <c r="AA2139" s="36">
        <v>1</v>
      </c>
      <c r="AB2139" s="35" t="s">
        <v>9849</v>
      </c>
      <c r="AC2139" s="35" t="str">
        <f>+IF(Tabla1[[#This Row],[STK]]="no","Sin STK", "STK disponible")</f>
        <v>Sin STK</v>
      </c>
      <c r="AD2139" s="35">
        <f>+I2139*J2139</f>
        <v>0</v>
      </c>
      <c r="AE2139" s="35">
        <f>+I2139*K2139</f>
        <v>0</v>
      </c>
      <c r="AF2139" s="36">
        <f>IF(Tabla1[[#This Row],[ref pack]]=1,Tabla1[[#This Row],[Pedido]],LCM(Tabla1[[#This Row],[MC VIEJO]],Tabla1[[#This Row],[Pedido]]))</f>
        <v>1</v>
      </c>
      <c r="AG2139" s="36">
        <f>+VLOOKUP(Tabla1[[#This Row],[Artículo]],'.'!$B$2:$D$11481,3,)</f>
        <v>1</v>
      </c>
      <c r="AH2139" s="37" t="str">
        <f>+IFERROR(SEARCH("pack",Tabla1[[#This Row],[PACK]]),"")</f>
        <v/>
      </c>
    </row>
    <row r="2140" spans="1:34" ht="24" customHeight="1" x14ac:dyDescent="0.2">
      <c r="A2140" s="50" t="s">
        <v>3735</v>
      </c>
      <c r="B2140" s="60" t="s">
        <v>3940</v>
      </c>
      <c r="C2140" s="61" t="s">
        <v>3941</v>
      </c>
      <c r="D2140" s="52" t="s">
        <v>9842</v>
      </c>
      <c r="E2140" s="53">
        <v>884680.39</v>
      </c>
      <c r="F2140" s="23" t="str">
        <f>+IFERROR(VLOOKUP(Tabla1[[#This Row],[Artículo]],'..'!$B$2:$D$569000,3,),"")</f>
        <v/>
      </c>
      <c r="G2140" s="24" t="str">
        <f>IF(H2140=AF2140,"", "Error MC")</f>
        <v>Error MC</v>
      </c>
      <c r="H2140" s="62"/>
      <c r="I2140" s="54">
        <f>+Tabla1[[#This Row],[MC]]*Tabla1[[#This Row],[Pedido]]*Tabla1[[#This Row],[PVC ]]</f>
        <v>0</v>
      </c>
      <c r="J2140" s="26">
        <v>0.21</v>
      </c>
      <c r="K2140" s="63"/>
      <c r="L2140" s="28" t="s">
        <v>17</v>
      </c>
      <c r="M2140" s="53">
        <v>1552171.75</v>
      </c>
      <c r="N2140" s="64" t="str">
        <f>+IF(Tabla1[[#This Row],[F PMPI]]="SÍ","No","Sí")</f>
        <v>Sí</v>
      </c>
      <c r="O2140" s="65">
        <f>+Tabla1[[#This Row],[PVL]]*1.055</f>
        <v>1637541.1962499998</v>
      </c>
      <c r="P2140" s="65">
        <f>+Tabla1[[#This Row],[PVL]]*1.43</f>
        <v>2219605.6025</v>
      </c>
      <c r="Q2140" s="66" t="str">
        <f>+HYPERLINK(Tabla1[[#This Row],[PAG]])</f>
        <v>https://todomusica.com.ar/baterias-acusticas/6521-dmp905p-c-228.html</v>
      </c>
      <c r="R2140" s="67"/>
      <c r="S2140" s="68"/>
      <c r="T2140" s="69"/>
      <c r="U2140" s="69"/>
      <c r="V2140" s="69"/>
      <c r="W2140" s="69"/>
      <c r="X2140" s="69"/>
      <c r="Y2140" s="35"/>
      <c r="Z2140" s="35" t="s">
        <v>26048</v>
      </c>
      <c r="AA2140" s="36">
        <v>1</v>
      </c>
      <c r="AB2140" s="35" t="s">
        <v>27</v>
      </c>
      <c r="AC2140" s="35" t="str">
        <f>+IF(Tabla1[[#This Row],[STK]]="no","Sin STK", "STK disponible")</f>
        <v>STK disponible</v>
      </c>
      <c r="AD2140" s="35">
        <f>+I2140*J2140</f>
        <v>0</v>
      </c>
      <c r="AE2140" s="35">
        <f>+I2140*K2140</f>
        <v>0</v>
      </c>
      <c r="AF2140" s="36">
        <f>IF(Tabla1[[#This Row],[ref pack]]=1,Tabla1[[#This Row],[Pedido]],LCM(Tabla1[[#This Row],[MC VIEJO]],Tabla1[[#This Row],[Pedido]]))</f>
        <v>1</v>
      </c>
      <c r="AG2140" s="36">
        <f>+VLOOKUP(Tabla1[[#This Row],[Artículo]],'.'!$B$2:$D$11481,3,)</f>
        <v>1</v>
      </c>
      <c r="AH2140" s="37" t="str">
        <f>+IFERROR(SEARCH("pack",Tabla1[[#This Row],[PACK]]),"")</f>
        <v/>
      </c>
    </row>
    <row r="2141" spans="1:34" ht="24" customHeight="1" x14ac:dyDescent="0.2">
      <c r="A2141" s="50" t="s">
        <v>3735</v>
      </c>
      <c r="B2141" s="60" t="s">
        <v>3942</v>
      </c>
      <c r="C2141" s="61" t="s">
        <v>3943</v>
      </c>
      <c r="D2141" s="52" t="s">
        <v>27</v>
      </c>
      <c r="E2141" s="53">
        <v>884680.39</v>
      </c>
      <c r="F2141" s="23" t="str">
        <f>+IFERROR(VLOOKUP(Tabla1[[#This Row],[Artículo]],'..'!$B$2:$D$569000,3,),"")</f>
        <v/>
      </c>
      <c r="G2141" s="24" t="str">
        <f>IF(H2141=AF2141,"", "Error MC")</f>
        <v>Error MC</v>
      </c>
      <c r="H2141" s="62"/>
      <c r="I2141" s="54">
        <f>+Tabla1[[#This Row],[MC]]*Tabla1[[#This Row],[Pedido]]*Tabla1[[#This Row],[PVC ]]</f>
        <v>0</v>
      </c>
      <c r="J2141" s="26">
        <v>0.21</v>
      </c>
      <c r="K2141" s="63"/>
      <c r="L2141" s="28" t="s">
        <v>17</v>
      </c>
      <c r="M2141" s="53">
        <v>1552171.75</v>
      </c>
      <c r="N2141" s="64" t="str">
        <f>+IF(Tabla1[[#This Row],[F PMPI]]="SÍ","No","Sí")</f>
        <v>Sí</v>
      </c>
      <c r="O2141" s="65">
        <f>+Tabla1[[#This Row],[PVL]]*1.055</f>
        <v>1637541.1962499998</v>
      </c>
      <c r="P2141" s="65">
        <f>+Tabla1[[#This Row],[PVL]]*1.43</f>
        <v>2219605.6025</v>
      </c>
      <c r="Q2141" s="66" t="str">
        <f>+HYPERLINK(Tabla1[[#This Row],[PAG]])</f>
        <v>https://todomusica.com.ar/baterias-acusticas/6521-dmp905p-c-228.html</v>
      </c>
      <c r="R2141" s="67"/>
      <c r="S2141" s="68"/>
      <c r="T2141" s="69"/>
      <c r="U2141" s="69"/>
      <c r="V2141" s="69"/>
      <c r="W2141" s="69"/>
      <c r="X2141" s="69"/>
      <c r="Y2141" s="35"/>
      <c r="Z2141" s="35" t="s">
        <v>26048</v>
      </c>
      <c r="AA2141" s="36">
        <v>1</v>
      </c>
      <c r="AB2141" s="35" t="s">
        <v>27</v>
      </c>
      <c r="AC2141" s="35" t="str">
        <f>+IF(Tabla1[[#This Row],[STK]]="no","Sin STK", "STK disponible")</f>
        <v>Sin STK</v>
      </c>
      <c r="AD2141" s="35">
        <f>+I2141*J2141</f>
        <v>0</v>
      </c>
      <c r="AE2141" s="35">
        <f>+I2141*K2141</f>
        <v>0</v>
      </c>
      <c r="AF2141" s="36">
        <f>IF(Tabla1[[#This Row],[ref pack]]=1,Tabla1[[#This Row],[Pedido]],LCM(Tabla1[[#This Row],[MC VIEJO]],Tabla1[[#This Row],[Pedido]]))</f>
        <v>1</v>
      </c>
      <c r="AG2141" s="36">
        <f>+VLOOKUP(Tabla1[[#This Row],[Artículo]],'.'!$B$2:$D$11481,3,)</f>
        <v>1</v>
      </c>
      <c r="AH2141" s="37" t="str">
        <f>+IFERROR(SEARCH("pack",Tabla1[[#This Row],[PACK]]),"")</f>
        <v/>
      </c>
    </row>
    <row r="2142" spans="1:34" ht="24" customHeight="1" x14ac:dyDescent="0.2">
      <c r="A2142" s="50" t="s">
        <v>3735</v>
      </c>
      <c r="B2142" s="60" t="s">
        <v>3944</v>
      </c>
      <c r="C2142" s="61" t="s">
        <v>3945</v>
      </c>
      <c r="D2142" s="52" t="s">
        <v>9842</v>
      </c>
      <c r="E2142" s="53">
        <v>884680.39</v>
      </c>
      <c r="F2142" s="23" t="str">
        <f>+IFERROR(VLOOKUP(Tabla1[[#This Row],[Artículo]],'..'!$B$2:$D$569000,3,),"")</f>
        <v/>
      </c>
      <c r="G2142" s="24" t="str">
        <f>IF(H2142=AF2142,"", "Error MC")</f>
        <v>Error MC</v>
      </c>
      <c r="H2142" s="62"/>
      <c r="I2142" s="54">
        <f>+Tabla1[[#This Row],[MC]]*Tabla1[[#This Row],[Pedido]]*Tabla1[[#This Row],[PVC ]]</f>
        <v>0</v>
      </c>
      <c r="J2142" s="26">
        <v>0.21</v>
      </c>
      <c r="K2142" s="63"/>
      <c r="L2142" s="28" t="s">
        <v>17</v>
      </c>
      <c r="M2142" s="53">
        <v>1552171.75</v>
      </c>
      <c r="N2142" s="64" t="str">
        <f>+IF(Tabla1[[#This Row],[F PMPI]]="SÍ","No","Sí")</f>
        <v>Sí</v>
      </c>
      <c r="O2142" s="65">
        <f>+Tabla1[[#This Row],[PVL]]*1.055</f>
        <v>1637541.1962499998</v>
      </c>
      <c r="P2142" s="65">
        <f>+Tabla1[[#This Row],[PVL]]*1.43</f>
        <v>2219605.6025</v>
      </c>
      <c r="Q2142" s="66" t="str">
        <f>+HYPERLINK(Tabla1[[#This Row],[PAG]])</f>
        <v>https://todomusica.com.ar/productos-sin-categorias-de-netsuite/6522-dmp905p-c-229.html</v>
      </c>
      <c r="R2142" s="67"/>
      <c r="S2142" s="68"/>
      <c r="T2142" s="69"/>
      <c r="U2142" s="69"/>
      <c r="V2142" s="69"/>
      <c r="W2142" s="69"/>
      <c r="X2142" s="69"/>
      <c r="Y2142" s="35"/>
      <c r="Z2142" s="35" t="s">
        <v>26049</v>
      </c>
      <c r="AA2142" s="36">
        <v>1</v>
      </c>
      <c r="AB2142" s="35" t="s">
        <v>27</v>
      </c>
      <c r="AC2142" s="35" t="str">
        <f>+IF(Tabla1[[#This Row],[STK]]="no","Sin STK", "STK disponible")</f>
        <v>STK disponible</v>
      </c>
      <c r="AD2142" s="35">
        <f>+I2142*J2142</f>
        <v>0</v>
      </c>
      <c r="AE2142" s="35">
        <f>+I2142*K2142</f>
        <v>0</v>
      </c>
      <c r="AF2142" s="36">
        <f>IF(Tabla1[[#This Row],[ref pack]]=1,Tabla1[[#This Row],[Pedido]],LCM(Tabla1[[#This Row],[MC VIEJO]],Tabla1[[#This Row],[Pedido]]))</f>
        <v>1</v>
      </c>
      <c r="AG2142" s="36">
        <f>+VLOOKUP(Tabla1[[#This Row],[Artículo]],'.'!$B$2:$D$11481,3,)</f>
        <v>1</v>
      </c>
      <c r="AH2142" s="37" t="str">
        <f>+IFERROR(SEARCH("pack",Tabla1[[#This Row],[PACK]]),"")</f>
        <v/>
      </c>
    </row>
    <row r="2143" spans="1:34" ht="24" customHeight="1" x14ac:dyDescent="0.2">
      <c r="A2143" s="50" t="s">
        <v>3735</v>
      </c>
      <c r="B2143" s="60" t="s">
        <v>3946</v>
      </c>
      <c r="C2143" s="61" t="s">
        <v>3947</v>
      </c>
      <c r="D2143" s="52" t="s">
        <v>9842</v>
      </c>
      <c r="E2143" s="53">
        <v>884680.39</v>
      </c>
      <c r="F2143" s="23" t="str">
        <f>+IFERROR(VLOOKUP(Tabla1[[#This Row],[Artículo]],'..'!$B$2:$D$569000,3,),"")</f>
        <v/>
      </c>
      <c r="G2143" s="24" t="str">
        <f>IF(H2143=AF2143,"", "Error MC")</f>
        <v>Error MC</v>
      </c>
      <c r="H2143" s="62"/>
      <c r="I2143" s="54">
        <f>+Tabla1[[#This Row],[MC]]*Tabla1[[#This Row],[Pedido]]*Tabla1[[#This Row],[PVC ]]</f>
        <v>0</v>
      </c>
      <c r="J2143" s="26">
        <v>0.21</v>
      </c>
      <c r="K2143" s="63"/>
      <c r="L2143" s="28" t="s">
        <v>17</v>
      </c>
      <c r="M2143" s="53">
        <v>1552171.75</v>
      </c>
      <c r="N2143" s="64" t="str">
        <f>+IF(Tabla1[[#This Row],[F PMPI]]="SÍ","No","Sí")</f>
        <v>Sí</v>
      </c>
      <c r="O2143" s="65">
        <f>+Tabla1[[#This Row],[PVL]]*1.055</f>
        <v>1637541.1962499998</v>
      </c>
      <c r="P2143" s="65">
        <f>+Tabla1[[#This Row],[PVL]]*1.43</f>
        <v>2219605.6025</v>
      </c>
      <c r="Q2143" s="66" t="str">
        <f>+HYPERLINK(Tabla1[[#This Row],[PAG]])</f>
        <v>https://todomusica.com.ar/baterias-acusticas/6523-dmp905p-c-260.html</v>
      </c>
      <c r="R2143" s="67"/>
      <c r="S2143" s="68"/>
      <c r="T2143" s="69"/>
      <c r="U2143" s="69"/>
      <c r="V2143" s="69"/>
      <c r="W2143" s="69"/>
      <c r="X2143" s="69"/>
      <c r="Y2143" s="35"/>
      <c r="Z2143" s="35" t="s">
        <v>26050</v>
      </c>
      <c r="AA2143" s="36">
        <v>1</v>
      </c>
      <c r="AB2143" s="35" t="s">
        <v>27</v>
      </c>
      <c r="AC2143" s="35" t="str">
        <f>+IF(Tabla1[[#This Row],[STK]]="no","Sin STK", "STK disponible")</f>
        <v>STK disponible</v>
      </c>
      <c r="AD2143" s="35">
        <f>+I2143*J2143</f>
        <v>0</v>
      </c>
      <c r="AE2143" s="35">
        <f>+I2143*K2143</f>
        <v>0</v>
      </c>
      <c r="AF2143" s="36">
        <f>IF(Tabla1[[#This Row],[ref pack]]=1,Tabla1[[#This Row],[Pedido]],LCM(Tabla1[[#This Row],[MC VIEJO]],Tabla1[[#This Row],[Pedido]]))</f>
        <v>1</v>
      </c>
      <c r="AG2143" s="36">
        <f>+VLOOKUP(Tabla1[[#This Row],[Artículo]],'.'!$B$2:$D$11481,3,)</f>
        <v>1</v>
      </c>
      <c r="AH2143" s="37" t="str">
        <f>+IFERROR(SEARCH("pack",Tabla1[[#This Row],[PACK]]),"")</f>
        <v/>
      </c>
    </row>
    <row r="2144" spans="1:34" ht="24" customHeight="1" x14ac:dyDescent="0.2">
      <c r="A2144" s="50" t="s">
        <v>3735</v>
      </c>
      <c r="B2144" s="60" t="s">
        <v>3948</v>
      </c>
      <c r="C2144" s="61" t="s">
        <v>3949</v>
      </c>
      <c r="D2144" s="52" t="s">
        <v>27</v>
      </c>
      <c r="E2144" s="53">
        <v>884680.39</v>
      </c>
      <c r="F2144" s="23" t="str">
        <f>+IFERROR(VLOOKUP(Tabla1[[#This Row],[Artículo]],'..'!$B$2:$D$569000,3,),"")</f>
        <v/>
      </c>
      <c r="G2144" s="24" t="str">
        <f>IF(H2144=AF2144,"", "Error MC")</f>
        <v>Error MC</v>
      </c>
      <c r="H2144" s="62"/>
      <c r="I2144" s="54">
        <f>+Tabla1[[#This Row],[MC]]*Tabla1[[#This Row],[Pedido]]*Tabla1[[#This Row],[PVC ]]</f>
        <v>0</v>
      </c>
      <c r="J2144" s="26">
        <v>0.21</v>
      </c>
      <c r="K2144" s="63"/>
      <c r="L2144" s="28" t="s">
        <v>17</v>
      </c>
      <c r="M2144" s="53">
        <v>1552171.75</v>
      </c>
      <c r="N2144" s="64" t="str">
        <f>+IF(Tabla1[[#This Row],[F PMPI]]="SÍ","No","Sí")</f>
        <v>Sí</v>
      </c>
      <c r="O2144" s="65">
        <f>+Tabla1[[#This Row],[PVL]]*1.055</f>
        <v>1637541.1962499998</v>
      </c>
      <c r="P2144" s="65">
        <f>+Tabla1[[#This Row],[PVL]]*1.43</f>
        <v>2219605.6025</v>
      </c>
      <c r="Q2144" s="66" t="str">
        <f>+HYPERLINK(Tabla1[[#This Row],[PAG]])</f>
        <v>https://todomusica.com.ar/baterias-acusticas/6524-dmp905p-c-261.html</v>
      </c>
      <c r="R2144" s="67"/>
      <c r="S2144" s="68"/>
      <c r="T2144" s="69"/>
      <c r="U2144" s="69"/>
      <c r="V2144" s="69"/>
      <c r="W2144" s="69"/>
      <c r="X2144" s="69"/>
      <c r="Y2144" s="35"/>
      <c r="Z2144" s="35" t="s">
        <v>26051</v>
      </c>
      <c r="AA2144" s="36">
        <v>1</v>
      </c>
      <c r="AB2144" s="35" t="s">
        <v>27</v>
      </c>
      <c r="AC2144" s="35" t="str">
        <f>+IF(Tabla1[[#This Row],[STK]]="no","Sin STK", "STK disponible")</f>
        <v>Sin STK</v>
      </c>
      <c r="AD2144" s="35">
        <f>+I2144*J2144</f>
        <v>0</v>
      </c>
      <c r="AE2144" s="35">
        <f>+I2144*K2144</f>
        <v>0</v>
      </c>
      <c r="AF2144" s="36">
        <f>IF(Tabla1[[#This Row],[ref pack]]=1,Tabla1[[#This Row],[Pedido]],LCM(Tabla1[[#This Row],[MC VIEJO]],Tabla1[[#This Row],[Pedido]]))</f>
        <v>1</v>
      </c>
      <c r="AG2144" s="36">
        <f>+VLOOKUP(Tabla1[[#This Row],[Artículo]],'.'!$B$2:$D$11481,3,)</f>
        <v>1</v>
      </c>
      <c r="AH2144" s="37" t="str">
        <f>+IFERROR(SEARCH("pack",Tabla1[[#This Row],[PACK]]),"")</f>
        <v/>
      </c>
    </row>
    <row r="2145" spans="1:34" ht="24" customHeight="1" x14ac:dyDescent="0.2">
      <c r="A2145" s="50" t="s">
        <v>3735</v>
      </c>
      <c r="B2145" s="60" t="s">
        <v>3950</v>
      </c>
      <c r="C2145" s="61" t="s">
        <v>3951</v>
      </c>
      <c r="D2145" s="52" t="s">
        <v>9842</v>
      </c>
      <c r="E2145" s="53">
        <v>884680.39</v>
      </c>
      <c r="F2145" s="23" t="str">
        <f>+IFERROR(VLOOKUP(Tabla1[[#This Row],[Artículo]],'..'!$B$2:$D$569000,3,),"")</f>
        <v/>
      </c>
      <c r="G2145" s="24" t="str">
        <f>IF(H2145=AF2145,"", "Error MC")</f>
        <v>Error MC</v>
      </c>
      <c r="H2145" s="62"/>
      <c r="I2145" s="54">
        <f>+Tabla1[[#This Row],[MC]]*Tabla1[[#This Row],[Pedido]]*Tabla1[[#This Row],[PVC ]]</f>
        <v>0</v>
      </c>
      <c r="J2145" s="26">
        <v>0.21</v>
      </c>
      <c r="K2145" s="63"/>
      <c r="L2145" s="28" t="s">
        <v>17</v>
      </c>
      <c r="M2145" s="53">
        <v>1552171.75</v>
      </c>
      <c r="N2145" s="64" t="str">
        <f>+IF(Tabla1[[#This Row],[F PMPI]]="SÍ","No","Sí")</f>
        <v>Sí</v>
      </c>
      <c r="O2145" s="65">
        <f>+Tabla1[[#This Row],[PVL]]*1.055</f>
        <v>1637541.1962499998</v>
      </c>
      <c r="P2145" s="65">
        <f>+Tabla1[[#This Row],[PVL]]*1.43</f>
        <v>2219605.6025</v>
      </c>
      <c r="Q2145" s="66" t="str">
        <f>+HYPERLINK(Tabla1[[#This Row],[PAG]])</f>
        <v>https://todomusica.com.ar/baterias-acusticas/6525-dmp905p-c-262.html</v>
      </c>
      <c r="R2145" s="67"/>
      <c r="S2145" s="68"/>
      <c r="T2145" s="69"/>
      <c r="U2145" s="69"/>
      <c r="V2145" s="69"/>
      <c r="W2145" s="69"/>
      <c r="X2145" s="69"/>
      <c r="Y2145" s="35"/>
      <c r="Z2145" s="35" t="s">
        <v>26052</v>
      </c>
      <c r="AA2145" s="36">
        <v>1</v>
      </c>
      <c r="AB2145" s="35" t="s">
        <v>27</v>
      </c>
      <c r="AC2145" s="35" t="str">
        <f>+IF(Tabla1[[#This Row],[STK]]="no","Sin STK", "STK disponible")</f>
        <v>STK disponible</v>
      </c>
      <c r="AD2145" s="35">
        <f>+I2145*J2145</f>
        <v>0</v>
      </c>
      <c r="AE2145" s="35">
        <f>+I2145*K2145</f>
        <v>0</v>
      </c>
      <c r="AF2145" s="36">
        <f>IF(Tabla1[[#This Row],[ref pack]]=1,Tabla1[[#This Row],[Pedido]],LCM(Tabla1[[#This Row],[MC VIEJO]],Tabla1[[#This Row],[Pedido]]))</f>
        <v>1</v>
      </c>
      <c r="AG2145" s="36">
        <f>+VLOOKUP(Tabla1[[#This Row],[Artículo]],'.'!$B$2:$D$11481,3,)</f>
        <v>1</v>
      </c>
      <c r="AH2145" s="37" t="str">
        <f>+IFERROR(SEARCH("pack",Tabla1[[#This Row],[PACK]]),"")</f>
        <v/>
      </c>
    </row>
    <row r="2146" spans="1:34" ht="24" customHeight="1" x14ac:dyDescent="0.2">
      <c r="A2146" s="50" t="s">
        <v>3735</v>
      </c>
      <c r="B2146" s="60" t="s">
        <v>3952</v>
      </c>
      <c r="C2146" s="61" t="s">
        <v>3953</v>
      </c>
      <c r="D2146" s="52" t="s">
        <v>27</v>
      </c>
      <c r="E2146" s="53">
        <v>917779.75</v>
      </c>
      <c r="F2146" s="23" t="str">
        <f>+IFERROR(VLOOKUP(Tabla1[[#This Row],[Artículo]],'..'!$B$2:$D$569000,3,),"")</f>
        <v/>
      </c>
      <c r="G2146" s="24" t="str">
        <f>IF(H2146=AF2146,"", "Error MC")</f>
        <v>Error MC</v>
      </c>
      <c r="H2146" s="62"/>
      <c r="I2146" s="54">
        <f>+Tabla1[[#This Row],[MC]]*Tabla1[[#This Row],[Pedido]]*Tabla1[[#This Row],[PVC ]]</f>
        <v>0</v>
      </c>
      <c r="J2146" s="26">
        <v>0.21</v>
      </c>
      <c r="K2146" s="63"/>
      <c r="L2146" s="28" t="s">
        <v>17</v>
      </c>
      <c r="M2146" s="53">
        <v>1610244.574</v>
      </c>
      <c r="N2146" s="64" t="str">
        <f>+IF(Tabla1[[#This Row],[F PMPI]]="SÍ","No","Sí")</f>
        <v>Sí</v>
      </c>
      <c r="O2146" s="65">
        <f>+Tabla1[[#This Row],[PVL]]*1.055</f>
        <v>1698808.0255699998</v>
      </c>
      <c r="P2146" s="65">
        <f>+Tabla1[[#This Row],[PVL]]*1.43</f>
        <v>2302649.7408199999</v>
      </c>
      <c r="Q2146" s="66" t="str">
        <f>+HYPERLINK(Tabla1[[#This Row],[PAG]])</f>
        <v>https://todomusica.com.ar/baterias-acusticas/9897-dmp925sp-c-213.html</v>
      </c>
      <c r="R2146" s="67"/>
      <c r="S2146" s="68"/>
      <c r="T2146" s="69"/>
      <c r="U2146" s="69"/>
      <c r="V2146" s="69"/>
      <c r="W2146" s="69"/>
      <c r="X2146" s="69"/>
      <c r="Y2146" s="35"/>
      <c r="Z2146" s="35" t="s">
        <v>26053</v>
      </c>
      <c r="AA2146" s="36">
        <v>1</v>
      </c>
      <c r="AB2146" s="35" t="s">
        <v>27</v>
      </c>
      <c r="AC2146" s="35" t="str">
        <f>+IF(Tabla1[[#This Row],[STK]]="no","Sin STK", "STK disponible")</f>
        <v>Sin STK</v>
      </c>
      <c r="AD2146" s="35">
        <f>+I2146*J2146</f>
        <v>0</v>
      </c>
      <c r="AE2146" s="35">
        <f>+I2146*K2146</f>
        <v>0</v>
      </c>
      <c r="AF2146" s="36">
        <f>IF(Tabla1[[#This Row],[ref pack]]=1,Tabla1[[#This Row],[Pedido]],LCM(Tabla1[[#This Row],[MC VIEJO]],Tabla1[[#This Row],[Pedido]]))</f>
        <v>1</v>
      </c>
      <c r="AG2146" s="36">
        <f>+VLOOKUP(Tabla1[[#This Row],[Artículo]],'.'!$B$2:$D$11481,3,)</f>
        <v>1</v>
      </c>
      <c r="AH2146" s="37" t="str">
        <f>+IFERROR(SEARCH("pack",Tabla1[[#This Row],[PACK]]),"")</f>
        <v/>
      </c>
    </row>
    <row r="2147" spans="1:34" ht="24" customHeight="1" x14ac:dyDescent="0.2">
      <c r="A2147" s="50" t="s">
        <v>3735</v>
      </c>
      <c r="B2147" s="60" t="s">
        <v>3954</v>
      </c>
      <c r="C2147" s="61" t="s">
        <v>3955</v>
      </c>
      <c r="D2147" s="52" t="s">
        <v>9842</v>
      </c>
      <c r="E2147" s="53">
        <v>917779.75</v>
      </c>
      <c r="F2147" s="23" t="str">
        <f>+IFERROR(VLOOKUP(Tabla1[[#This Row],[Artículo]],'..'!$B$2:$D$569000,3,),"")</f>
        <v/>
      </c>
      <c r="G2147" s="24" t="str">
        <f>IF(H2147=AF2147,"", "Error MC")</f>
        <v>Error MC</v>
      </c>
      <c r="H2147" s="62"/>
      <c r="I2147" s="54">
        <f>+Tabla1[[#This Row],[MC]]*Tabla1[[#This Row],[Pedido]]*Tabla1[[#This Row],[PVC ]]</f>
        <v>0</v>
      </c>
      <c r="J2147" s="26">
        <v>0.21</v>
      </c>
      <c r="K2147" s="63"/>
      <c r="L2147" s="28" t="s">
        <v>17</v>
      </c>
      <c r="M2147" s="53">
        <v>1610244.574</v>
      </c>
      <c r="N2147" s="64" t="str">
        <f>+IF(Tabla1[[#This Row],[F PMPI]]="SÍ","No","Sí")</f>
        <v>Sí</v>
      </c>
      <c r="O2147" s="65">
        <f>+Tabla1[[#This Row],[PVL]]*1.055</f>
        <v>1698808.0255699998</v>
      </c>
      <c r="P2147" s="65">
        <f>+Tabla1[[#This Row],[PVL]]*1.43</f>
        <v>2302649.7408199999</v>
      </c>
      <c r="Q2147" s="66" t="str">
        <f>+HYPERLINK(Tabla1[[#This Row],[PAG]])</f>
        <v>https://todomusica.com.ar/baterias-acusticas/9897-dmp925sp-c-213.html</v>
      </c>
      <c r="R2147" s="67"/>
      <c r="S2147" s="68"/>
      <c r="T2147" s="69"/>
      <c r="U2147" s="69"/>
      <c r="V2147" s="69"/>
      <c r="W2147" s="69"/>
      <c r="X2147" s="69"/>
      <c r="Y2147" s="35"/>
      <c r="Z2147" s="35" t="s">
        <v>26053</v>
      </c>
      <c r="AA2147" s="36">
        <v>1</v>
      </c>
      <c r="AB2147" s="35" t="s">
        <v>27</v>
      </c>
      <c r="AC2147" s="35" t="str">
        <f>+IF(Tabla1[[#This Row],[STK]]="no","Sin STK", "STK disponible")</f>
        <v>STK disponible</v>
      </c>
      <c r="AD2147" s="35">
        <f>+I2147*J2147</f>
        <v>0</v>
      </c>
      <c r="AE2147" s="35">
        <f>+I2147*K2147</f>
        <v>0</v>
      </c>
      <c r="AF2147" s="36">
        <f>IF(Tabla1[[#This Row],[ref pack]]=1,Tabla1[[#This Row],[Pedido]],LCM(Tabla1[[#This Row],[MC VIEJO]],Tabla1[[#This Row],[Pedido]]))</f>
        <v>1</v>
      </c>
      <c r="AG2147" s="36">
        <f>+VLOOKUP(Tabla1[[#This Row],[Artículo]],'.'!$B$2:$D$11481,3,)</f>
        <v>1</v>
      </c>
      <c r="AH2147" s="37" t="str">
        <f>+IFERROR(SEARCH("pack",Tabla1[[#This Row],[PACK]]),"")</f>
        <v/>
      </c>
    </row>
    <row r="2148" spans="1:34" ht="24" customHeight="1" x14ac:dyDescent="0.2">
      <c r="A2148" s="50" t="s">
        <v>3735</v>
      </c>
      <c r="B2148" s="60" t="s">
        <v>3956</v>
      </c>
      <c r="C2148" s="61" t="s">
        <v>3957</v>
      </c>
      <c r="D2148" s="52" t="s">
        <v>27</v>
      </c>
      <c r="E2148" s="53">
        <v>917779.75</v>
      </c>
      <c r="F2148" s="23" t="str">
        <f>+IFERROR(VLOOKUP(Tabla1[[#This Row],[Artículo]],'..'!$B$2:$D$569000,3,),"")</f>
        <v/>
      </c>
      <c r="G2148" s="24" t="str">
        <f>IF(H2148=AF2148,"", "Error MC")</f>
        <v>Error MC</v>
      </c>
      <c r="H2148" s="62"/>
      <c r="I2148" s="54">
        <f>+Tabla1[[#This Row],[MC]]*Tabla1[[#This Row],[Pedido]]*Tabla1[[#This Row],[PVC ]]</f>
        <v>0</v>
      </c>
      <c r="J2148" s="26">
        <v>0.21</v>
      </c>
      <c r="K2148" s="63"/>
      <c r="L2148" s="28" t="s">
        <v>17</v>
      </c>
      <c r="M2148" s="53">
        <v>1610244.574</v>
      </c>
      <c r="N2148" s="64" t="str">
        <f>+IF(Tabla1[[#This Row],[F PMPI]]="SÍ","No","Sí")</f>
        <v>Sí</v>
      </c>
      <c r="O2148" s="65">
        <f>+Tabla1[[#This Row],[PVL]]*1.055</f>
        <v>1698808.0255699998</v>
      </c>
      <c r="P2148" s="65">
        <f>+Tabla1[[#This Row],[PVL]]*1.43</f>
        <v>2302649.7408199999</v>
      </c>
      <c r="Q2148" s="66" t="str">
        <f>+HYPERLINK(Tabla1[[#This Row],[PAG]])</f>
        <v>https://todomusica.com.ar/baterias-acusticas/7538-dmp-5-pc-shell-pack-2218b-1007t-1208t-1616f-1455s.html</v>
      </c>
      <c r="R2148" s="67"/>
      <c r="S2148" s="68"/>
      <c r="T2148" s="69"/>
      <c r="U2148" s="69"/>
      <c r="V2148" s="69"/>
      <c r="W2148" s="69"/>
      <c r="X2148" s="69"/>
      <c r="Y2148" s="35"/>
      <c r="Z2148" s="35" t="s">
        <v>26054</v>
      </c>
      <c r="AA2148" s="36">
        <v>1</v>
      </c>
      <c r="AB2148" s="35" t="s">
        <v>27</v>
      </c>
      <c r="AC2148" s="35" t="str">
        <f>+IF(Tabla1[[#This Row],[STK]]="no","Sin STK", "STK disponible")</f>
        <v>Sin STK</v>
      </c>
      <c r="AD2148" s="35">
        <f>+I2148*J2148</f>
        <v>0</v>
      </c>
      <c r="AE2148" s="35">
        <f>+I2148*K2148</f>
        <v>0</v>
      </c>
      <c r="AF2148" s="36">
        <f>IF(Tabla1[[#This Row],[ref pack]]=1,Tabla1[[#This Row],[Pedido]],LCM(Tabla1[[#This Row],[MC VIEJO]],Tabla1[[#This Row],[Pedido]]))</f>
        <v>1</v>
      </c>
      <c r="AG2148" s="36">
        <f>+VLOOKUP(Tabla1[[#This Row],[Artículo]],'.'!$B$2:$D$11481,3,)</f>
        <v>1</v>
      </c>
      <c r="AH2148" s="37" t="str">
        <f>+IFERROR(SEARCH("pack",Tabla1[[#This Row],[PACK]]),"")</f>
        <v/>
      </c>
    </row>
    <row r="2149" spans="1:34" ht="24" customHeight="1" x14ac:dyDescent="0.2">
      <c r="A2149" s="50" t="s">
        <v>3735</v>
      </c>
      <c r="B2149" s="60" t="s">
        <v>3958</v>
      </c>
      <c r="C2149" s="61" t="s">
        <v>3959</v>
      </c>
      <c r="D2149" s="52" t="s">
        <v>27</v>
      </c>
      <c r="E2149" s="53">
        <v>917779.75</v>
      </c>
      <c r="F2149" s="23" t="str">
        <f>+IFERROR(VLOOKUP(Tabla1[[#This Row],[Artículo]],'..'!$B$2:$D$569000,3,),"")</f>
        <v/>
      </c>
      <c r="G2149" s="24" t="str">
        <f>IF(H2149=AF2149,"", "Error MC")</f>
        <v>Error MC</v>
      </c>
      <c r="H2149" s="62"/>
      <c r="I2149" s="54">
        <f>+Tabla1[[#This Row],[MC]]*Tabla1[[#This Row],[Pedido]]*Tabla1[[#This Row],[PVC ]]</f>
        <v>0</v>
      </c>
      <c r="J2149" s="26">
        <v>0.21</v>
      </c>
      <c r="K2149" s="63"/>
      <c r="L2149" s="28" t="s">
        <v>17</v>
      </c>
      <c r="M2149" s="53">
        <v>1610244.574</v>
      </c>
      <c r="N2149" s="64" t="str">
        <f>+IF(Tabla1[[#This Row],[F PMPI]]="SÍ","No","Sí")</f>
        <v>Sí</v>
      </c>
      <c r="O2149" s="65">
        <f>+Tabla1[[#This Row],[PVL]]*1.055</f>
        <v>1698808.0255699998</v>
      </c>
      <c r="P2149" s="65">
        <f>+Tabla1[[#This Row],[PVL]]*1.43</f>
        <v>2302649.7408199999</v>
      </c>
      <c r="Q2149" s="66" t="str">
        <f>+HYPERLINK(Tabla1[[#This Row],[PAG]])</f>
        <v>https://todomusica.com.ar/baterias-acusticas/6526-dmp925sp-c-228.html</v>
      </c>
      <c r="R2149" s="67"/>
      <c r="S2149" s="68"/>
      <c r="T2149" s="69"/>
      <c r="U2149" s="69"/>
      <c r="V2149" s="69"/>
      <c r="W2149" s="69"/>
      <c r="X2149" s="69"/>
      <c r="Y2149" s="35"/>
      <c r="Z2149" s="35" t="s">
        <v>26055</v>
      </c>
      <c r="AA2149" s="36">
        <v>1</v>
      </c>
      <c r="AB2149" s="35" t="s">
        <v>27</v>
      </c>
      <c r="AC2149" s="35" t="str">
        <f>+IF(Tabla1[[#This Row],[STK]]="no","Sin STK", "STK disponible")</f>
        <v>Sin STK</v>
      </c>
      <c r="AD2149" s="35">
        <f>+I2149*J2149</f>
        <v>0</v>
      </c>
      <c r="AE2149" s="35">
        <f>+I2149*K2149</f>
        <v>0</v>
      </c>
      <c r="AF2149" s="36">
        <f>IF(Tabla1[[#This Row],[ref pack]]=1,Tabla1[[#This Row],[Pedido]],LCM(Tabla1[[#This Row],[MC VIEJO]],Tabla1[[#This Row],[Pedido]]))</f>
        <v>1</v>
      </c>
      <c r="AG2149" s="36">
        <f>+VLOOKUP(Tabla1[[#This Row],[Artículo]],'.'!$B$2:$D$11481,3,)</f>
        <v>1</v>
      </c>
      <c r="AH2149" s="37" t="str">
        <f>+IFERROR(SEARCH("pack",Tabla1[[#This Row],[PACK]]),"")</f>
        <v/>
      </c>
    </row>
    <row r="2150" spans="1:34" ht="24" customHeight="1" x14ac:dyDescent="0.2">
      <c r="A2150" s="50" t="s">
        <v>3735</v>
      </c>
      <c r="B2150" s="60" t="s">
        <v>3960</v>
      </c>
      <c r="C2150" s="61" t="s">
        <v>3961</v>
      </c>
      <c r="D2150" s="52" t="s">
        <v>9842</v>
      </c>
      <c r="E2150" s="53">
        <v>917779.75</v>
      </c>
      <c r="F2150" s="23" t="str">
        <f>+IFERROR(VLOOKUP(Tabla1[[#This Row],[Artículo]],'..'!$B$2:$D$569000,3,),"")</f>
        <v/>
      </c>
      <c r="G2150" s="24" t="str">
        <f>IF(H2150=AF2150,"", "Error MC")</f>
        <v>Error MC</v>
      </c>
      <c r="H2150" s="62"/>
      <c r="I2150" s="54">
        <f>+Tabla1[[#This Row],[MC]]*Tabla1[[#This Row],[Pedido]]*Tabla1[[#This Row],[PVC ]]</f>
        <v>0</v>
      </c>
      <c r="J2150" s="26">
        <v>0.21</v>
      </c>
      <c r="K2150" s="63"/>
      <c r="L2150" s="28" t="s">
        <v>17</v>
      </c>
      <c r="M2150" s="53">
        <v>1610244.574</v>
      </c>
      <c r="N2150" s="64" t="str">
        <f>+IF(Tabla1[[#This Row],[F PMPI]]="SÍ","No","Sí")</f>
        <v>Sí</v>
      </c>
      <c r="O2150" s="65">
        <f>+Tabla1[[#This Row],[PVL]]*1.055</f>
        <v>1698808.0255699998</v>
      </c>
      <c r="P2150" s="65">
        <f>+Tabla1[[#This Row],[PVL]]*1.43</f>
        <v>2302649.7408199999</v>
      </c>
      <c r="Q2150" s="66" t="str">
        <f>+HYPERLINK(Tabla1[[#This Row],[PAG]])</f>
        <v>https://todomusica.com.ar/productos-sin-categorias-de-netsuite/6527-dmp925sp-c-229.html</v>
      </c>
      <c r="R2150" s="67"/>
      <c r="S2150" s="68"/>
      <c r="T2150" s="69"/>
      <c r="U2150" s="69"/>
      <c r="V2150" s="69"/>
      <c r="W2150" s="69"/>
      <c r="X2150" s="69"/>
      <c r="Y2150" s="35"/>
      <c r="Z2150" s="35" t="s">
        <v>26056</v>
      </c>
      <c r="AA2150" s="36">
        <v>1</v>
      </c>
      <c r="AB2150" s="35" t="s">
        <v>27</v>
      </c>
      <c r="AC2150" s="35" t="str">
        <f>+IF(Tabla1[[#This Row],[STK]]="no","Sin STK", "STK disponible")</f>
        <v>STK disponible</v>
      </c>
      <c r="AD2150" s="35">
        <f>+I2150*J2150</f>
        <v>0</v>
      </c>
      <c r="AE2150" s="35">
        <f>+I2150*K2150</f>
        <v>0</v>
      </c>
      <c r="AF2150" s="36">
        <f>IF(Tabla1[[#This Row],[ref pack]]=1,Tabla1[[#This Row],[Pedido]],LCM(Tabla1[[#This Row],[MC VIEJO]],Tabla1[[#This Row],[Pedido]]))</f>
        <v>1</v>
      </c>
      <c r="AG2150" s="36">
        <f>+VLOOKUP(Tabla1[[#This Row],[Artículo]],'.'!$B$2:$D$11481,3,)</f>
        <v>1</v>
      </c>
      <c r="AH2150" s="37" t="str">
        <f>+IFERROR(SEARCH("pack",Tabla1[[#This Row],[PACK]]),"")</f>
        <v/>
      </c>
    </row>
    <row r="2151" spans="1:34" ht="24" customHeight="1" x14ac:dyDescent="0.2">
      <c r="A2151" s="50" t="s">
        <v>3735</v>
      </c>
      <c r="B2151" s="60" t="s">
        <v>3962</v>
      </c>
      <c r="C2151" s="61" t="s">
        <v>3963</v>
      </c>
      <c r="D2151" s="52" t="s">
        <v>27</v>
      </c>
      <c r="E2151" s="53">
        <v>917779.75</v>
      </c>
      <c r="F2151" s="23" t="str">
        <f>+IFERROR(VLOOKUP(Tabla1[[#This Row],[Artículo]],'..'!$B$2:$D$569000,3,),"")</f>
        <v/>
      </c>
      <c r="G2151" s="24" t="str">
        <f>IF(H2151=AF2151,"", "Error MC")</f>
        <v>Error MC</v>
      </c>
      <c r="H2151" s="62"/>
      <c r="I2151" s="54">
        <f>+Tabla1[[#This Row],[MC]]*Tabla1[[#This Row],[Pedido]]*Tabla1[[#This Row],[PVC ]]</f>
        <v>0</v>
      </c>
      <c r="J2151" s="26">
        <v>0.21</v>
      </c>
      <c r="K2151" s="63"/>
      <c r="L2151" s="28" t="s">
        <v>17</v>
      </c>
      <c r="M2151" s="53">
        <v>1610244.574</v>
      </c>
      <c r="N2151" s="64" t="str">
        <f>+IF(Tabla1[[#This Row],[F PMPI]]="SÍ","No","Sí")</f>
        <v>Sí</v>
      </c>
      <c r="O2151" s="65">
        <f>+Tabla1[[#This Row],[PVL]]*1.055</f>
        <v>1698808.0255699998</v>
      </c>
      <c r="P2151" s="65">
        <f>+Tabla1[[#This Row],[PVL]]*1.43</f>
        <v>2302649.7408199999</v>
      </c>
      <c r="Q2151" s="66" t="str">
        <f>+HYPERLINK(Tabla1[[#This Row],[PAG]])</f>
        <v>https://todomusica.com.ar/baterias-acusticas/7550-dmp-5-pc-shell-pack-2218b-1007t-1208t-1616f-1455s.html</v>
      </c>
      <c r="R2151" s="67"/>
      <c r="S2151" s="68"/>
      <c r="T2151" s="69"/>
      <c r="U2151" s="69"/>
      <c r="V2151" s="69"/>
      <c r="W2151" s="69"/>
      <c r="X2151" s="69"/>
      <c r="Y2151" s="35"/>
      <c r="Z2151" s="35" t="s">
        <v>26057</v>
      </c>
      <c r="AA2151" s="36">
        <v>1</v>
      </c>
      <c r="AB2151" s="35" t="s">
        <v>27</v>
      </c>
      <c r="AC2151" s="35" t="str">
        <f>+IF(Tabla1[[#This Row],[STK]]="no","Sin STK", "STK disponible")</f>
        <v>Sin STK</v>
      </c>
      <c r="AD2151" s="35">
        <f>+I2151*J2151</f>
        <v>0</v>
      </c>
      <c r="AE2151" s="35">
        <f>+I2151*K2151</f>
        <v>0</v>
      </c>
      <c r="AF2151" s="36">
        <f>IF(Tabla1[[#This Row],[ref pack]]=1,Tabla1[[#This Row],[Pedido]],LCM(Tabla1[[#This Row],[MC VIEJO]],Tabla1[[#This Row],[Pedido]]))</f>
        <v>1</v>
      </c>
      <c r="AG2151" s="36">
        <f>+VLOOKUP(Tabla1[[#This Row],[Artículo]],'.'!$B$2:$D$11481,3,)</f>
        <v>1</v>
      </c>
      <c r="AH2151" s="37" t="str">
        <f>+IFERROR(SEARCH("pack",Tabla1[[#This Row],[PACK]]),"")</f>
        <v/>
      </c>
    </row>
    <row r="2152" spans="1:34" ht="24" customHeight="1" x14ac:dyDescent="0.2">
      <c r="A2152" s="50" t="s">
        <v>3735</v>
      </c>
      <c r="B2152" s="60" t="s">
        <v>3964</v>
      </c>
      <c r="C2152" s="61" t="s">
        <v>3965</v>
      </c>
      <c r="D2152" s="52" t="s">
        <v>27</v>
      </c>
      <c r="E2152" s="53">
        <v>917779.75</v>
      </c>
      <c r="F2152" s="23" t="str">
        <f>+IFERROR(VLOOKUP(Tabla1[[#This Row],[Artículo]],'..'!$B$2:$D$569000,3,),"")</f>
        <v/>
      </c>
      <c r="G2152" s="24" t="str">
        <f>IF(H2152=AF2152,"", "Error MC")</f>
        <v>Error MC</v>
      </c>
      <c r="H2152" s="62"/>
      <c r="I2152" s="54">
        <f>+Tabla1[[#This Row],[MC]]*Tabla1[[#This Row],[Pedido]]*Tabla1[[#This Row],[PVC ]]</f>
        <v>0</v>
      </c>
      <c r="J2152" s="26">
        <v>0.21</v>
      </c>
      <c r="K2152" s="63"/>
      <c r="L2152" s="28" t="s">
        <v>17</v>
      </c>
      <c r="M2152" s="53">
        <v>1610244.574</v>
      </c>
      <c r="N2152" s="64" t="str">
        <f>+IF(Tabla1[[#This Row],[F PMPI]]="SÍ","No","Sí")</f>
        <v>Sí</v>
      </c>
      <c r="O2152" s="65">
        <f>+Tabla1[[#This Row],[PVL]]*1.055</f>
        <v>1698808.0255699998</v>
      </c>
      <c r="P2152" s="65">
        <f>+Tabla1[[#This Row],[PVL]]*1.43</f>
        <v>2302649.7408199999</v>
      </c>
      <c r="Q2152" s="66" t="str">
        <f>+HYPERLINK(Tabla1[[#This Row],[PAG]])</f>
        <v>https://todomusica.com.ar/baterias-acusticas/6528-dmp925sp-c-260.html</v>
      </c>
      <c r="R2152" s="67"/>
      <c r="S2152" s="68"/>
      <c r="T2152" s="69"/>
      <c r="U2152" s="69"/>
      <c r="V2152" s="69"/>
      <c r="W2152" s="69"/>
      <c r="X2152" s="69"/>
      <c r="Y2152" s="35"/>
      <c r="Z2152" s="35" t="s">
        <v>26058</v>
      </c>
      <c r="AA2152" s="36">
        <v>1</v>
      </c>
      <c r="AB2152" s="35" t="s">
        <v>27</v>
      </c>
      <c r="AC2152" s="35" t="str">
        <f>+IF(Tabla1[[#This Row],[STK]]="no","Sin STK", "STK disponible")</f>
        <v>Sin STK</v>
      </c>
      <c r="AD2152" s="35">
        <f>+I2152*J2152</f>
        <v>0</v>
      </c>
      <c r="AE2152" s="35">
        <f>+I2152*K2152</f>
        <v>0</v>
      </c>
      <c r="AF2152" s="36">
        <f>IF(Tabla1[[#This Row],[ref pack]]=1,Tabla1[[#This Row],[Pedido]],LCM(Tabla1[[#This Row],[MC VIEJO]],Tabla1[[#This Row],[Pedido]]))</f>
        <v>1</v>
      </c>
      <c r="AG2152" s="36">
        <f>+VLOOKUP(Tabla1[[#This Row],[Artículo]],'.'!$B$2:$D$11481,3,)</f>
        <v>1</v>
      </c>
      <c r="AH2152" s="37" t="str">
        <f>+IFERROR(SEARCH("pack",Tabla1[[#This Row],[PACK]]),"")</f>
        <v/>
      </c>
    </row>
    <row r="2153" spans="1:34" ht="24" customHeight="1" x14ac:dyDescent="0.2">
      <c r="A2153" s="50" t="s">
        <v>3735</v>
      </c>
      <c r="B2153" s="60" t="s">
        <v>3966</v>
      </c>
      <c r="C2153" s="61" t="s">
        <v>3967</v>
      </c>
      <c r="D2153" s="52" t="s">
        <v>27</v>
      </c>
      <c r="E2153" s="53">
        <v>917779.75</v>
      </c>
      <c r="F2153" s="23" t="str">
        <f>+IFERROR(VLOOKUP(Tabla1[[#This Row],[Artículo]],'..'!$B$2:$D$569000,3,),"")</f>
        <v/>
      </c>
      <c r="G2153" s="24" t="str">
        <f>IF(H2153=AF2153,"", "Error MC")</f>
        <v>Error MC</v>
      </c>
      <c r="H2153" s="62"/>
      <c r="I2153" s="54">
        <f>+Tabla1[[#This Row],[MC]]*Tabla1[[#This Row],[Pedido]]*Tabla1[[#This Row],[PVC ]]</f>
        <v>0</v>
      </c>
      <c r="J2153" s="26">
        <v>0.21</v>
      </c>
      <c r="K2153" s="63"/>
      <c r="L2153" s="28" t="s">
        <v>17</v>
      </c>
      <c r="M2153" s="53">
        <v>1610244.574</v>
      </c>
      <c r="N2153" s="64" t="str">
        <f>+IF(Tabla1[[#This Row],[F PMPI]]="SÍ","No","Sí")</f>
        <v>Sí</v>
      </c>
      <c r="O2153" s="65">
        <f>+Tabla1[[#This Row],[PVL]]*1.055</f>
        <v>1698808.0255699998</v>
      </c>
      <c r="P2153" s="65">
        <f>+Tabla1[[#This Row],[PVL]]*1.43</f>
        <v>2302649.7408199999</v>
      </c>
      <c r="Q2153" s="66" t="str">
        <f>+HYPERLINK(Tabla1[[#This Row],[PAG]])</f>
        <v>https://todomusica.com.ar/baterias-acusticas/6529-dmp925sp-c-261.html</v>
      </c>
      <c r="R2153" s="67"/>
      <c r="S2153" s="68"/>
      <c r="T2153" s="69"/>
      <c r="U2153" s="69"/>
      <c r="V2153" s="69"/>
      <c r="W2153" s="69"/>
      <c r="X2153" s="69"/>
      <c r="Y2153" s="35"/>
      <c r="Z2153" s="35" t="s">
        <v>26059</v>
      </c>
      <c r="AA2153" s="36">
        <v>1</v>
      </c>
      <c r="AB2153" s="35" t="s">
        <v>27</v>
      </c>
      <c r="AC2153" s="35" t="str">
        <f>+IF(Tabla1[[#This Row],[STK]]="no","Sin STK", "STK disponible")</f>
        <v>Sin STK</v>
      </c>
      <c r="AD2153" s="35">
        <f>+I2153*J2153</f>
        <v>0</v>
      </c>
      <c r="AE2153" s="35">
        <f>+I2153*K2153</f>
        <v>0</v>
      </c>
      <c r="AF2153" s="36">
        <f>IF(Tabla1[[#This Row],[ref pack]]=1,Tabla1[[#This Row],[Pedido]],LCM(Tabla1[[#This Row],[MC VIEJO]],Tabla1[[#This Row],[Pedido]]))</f>
        <v>1</v>
      </c>
      <c r="AG2153" s="36">
        <f>+VLOOKUP(Tabla1[[#This Row],[Artículo]],'.'!$B$2:$D$11481,3,)</f>
        <v>1</v>
      </c>
      <c r="AH2153" s="37" t="str">
        <f>+IFERROR(SEARCH("pack",Tabla1[[#This Row],[PACK]]),"")</f>
        <v/>
      </c>
    </row>
    <row r="2154" spans="1:34" ht="24" customHeight="1" x14ac:dyDescent="0.2">
      <c r="A2154" s="50" t="s">
        <v>3735</v>
      </c>
      <c r="B2154" s="60" t="s">
        <v>3968</v>
      </c>
      <c r="C2154" s="61" t="s">
        <v>3969</v>
      </c>
      <c r="D2154" s="52" t="s">
        <v>9842</v>
      </c>
      <c r="E2154" s="53">
        <v>917779.75</v>
      </c>
      <c r="F2154" s="23" t="str">
        <f>+IFERROR(VLOOKUP(Tabla1[[#This Row],[Artículo]],'..'!$B$2:$D$569000,3,),"")</f>
        <v/>
      </c>
      <c r="G2154" s="24" t="str">
        <f>IF(H2154=AF2154,"", "Error MC")</f>
        <v>Error MC</v>
      </c>
      <c r="H2154" s="62"/>
      <c r="I2154" s="54">
        <f>+Tabla1[[#This Row],[MC]]*Tabla1[[#This Row],[Pedido]]*Tabla1[[#This Row],[PVC ]]</f>
        <v>0</v>
      </c>
      <c r="J2154" s="26">
        <v>0.21</v>
      </c>
      <c r="K2154" s="63"/>
      <c r="L2154" s="28" t="s">
        <v>17</v>
      </c>
      <c r="M2154" s="53">
        <v>1610244.574</v>
      </c>
      <c r="N2154" s="64" t="str">
        <f>+IF(Tabla1[[#This Row],[F PMPI]]="SÍ","No","Sí")</f>
        <v>Sí</v>
      </c>
      <c r="O2154" s="65">
        <f>+Tabla1[[#This Row],[PVL]]*1.055</f>
        <v>1698808.0255699998</v>
      </c>
      <c r="P2154" s="65">
        <f>+Tabla1[[#This Row],[PVL]]*1.43</f>
        <v>2302649.7408199999</v>
      </c>
      <c r="Q2154" s="66" t="str">
        <f>+HYPERLINK(Tabla1[[#This Row],[PAG]])</f>
        <v>https://todomusica.com.ar/baterias-acusticas/6530-dmp925sp-c-262.html</v>
      </c>
      <c r="R2154" s="67"/>
      <c r="S2154" s="68"/>
      <c r="T2154" s="69"/>
      <c r="U2154" s="69"/>
      <c r="V2154" s="69"/>
      <c r="W2154" s="69"/>
      <c r="X2154" s="69"/>
      <c r="Y2154" s="35"/>
      <c r="Z2154" s="35" t="s">
        <v>26060</v>
      </c>
      <c r="AA2154" s="36">
        <v>1</v>
      </c>
      <c r="AB2154" s="35" t="s">
        <v>27</v>
      </c>
      <c r="AC2154" s="35" t="str">
        <f>+IF(Tabla1[[#This Row],[STK]]="no","Sin STK", "STK disponible")</f>
        <v>STK disponible</v>
      </c>
      <c r="AD2154" s="35">
        <f>+I2154*J2154</f>
        <v>0</v>
      </c>
      <c r="AE2154" s="35">
        <f>+I2154*K2154</f>
        <v>0</v>
      </c>
      <c r="AF2154" s="36">
        <f>IF(Tabla1[[#This Row],[ref pack]]=1,Tabla1[[#This Row],[Pedido]],LCM(Tabla1[[#This Row],[MC VIEJO]],Tabla1[[#This Row],[Pedido]]))</f>
        <v>1</v>
      </c>
      <c r="AG2154" s="36">
        <f>+VLOOKUP(Tabla1[[#This Row],[Artículo]],'.'!$B$2:$D$11481,3,)</f>
        <v>1</v>
      </c>
      <c r="AH2154" s="37" t="str">
        <f>+IFERROR(SEARCH("pack",Tabla1[[#This Row],[PACK]]),"")</f>
        <v/>
      </c>
    </row>
    <row r="2155" spans="1:34" ht="24" customHeight="1" x14ac:dyDescent="0.2">
      <c r="A2155" s="50" t="s">
        <v>3735</v>
      </c>
      <c r="B2155" s="60" t="s">
        <v>3970</v>
      </c>
      <c r="C2155" s="61" t="s">
        <v>3971</v>
      </c>
      <c r="D2155" s="52" t="s">
        <v>27</v>
      </c>
      <c r="E2155" s="53">
        <v>718736</v>
      </c>
      <c r="F2155" s="23" t="str">
        <f>+IFERROR(VLOOKUP(Tabla1[[#This Row],[Artículo]],'..'!$B$2:$D$569000,3,),"")</f>
        <v/>
      </c>
      <c r="G2155" s="24" t="str">
        <f>IF(H2155=AF2155,"", "Error MC")</f>
        <v>Error MC</v>
      </c>
      <c r="H2155" s="62"/>
      <c r="I2155" s="54">
        <f>+Tabla1[[#This Row],[MC]]*Tabla1[[#This Row],[Pedido]]*Tabla1[[#This Row],[PVC ]]</f>
        <v>0</v>
      </c>
      <c r="J2155" s="26">
        <v>0.21</v>
      </c>
      <c r="K2155" s="63"/>
      <c r="L2155" s="28" t="s">
        <v>17</v>
      </c>
      <c r="M2155" s="53">
        <v>1261022.3119999999</v>
      </c>
      <c r="N2155" s="64" t="str">
        <f>+IF(Tabla1[[#This Row],[F PMPI]]="SÍ","No","Sí")</f>
        <v>Sí</v>
      </c>
      <c r="O2155" s="65">
        <f>+Tabla1[[#This Row],[PVL]]*1.055</f>
        <v>1330378.5391599999</v>
      </c>
      <c r="P2155" s="65">
        <f>+Tabla1[[#This Row],[PVL]]*1.43</f>
        <v>1803261.9061599998</v>
      </c>
      <c r="Q2155" s="66" t="str">
        <f>+HYPERLINK(Tabla1[[#This Row],[PAG]])</f>
        <v/>
      </c>
      <c r="R2155" s="67"/>
      <c r="S2155" s="68"/>
      <c r="T2155" s="69"/>
      <c r="U2155" s="69"/>
      <c r="V2155" s="69"/>
      <c r="W2155" s="69"/>
      <c r="X2155" s="69"/>
      <c r="Y2155" s="35"/>
      <c r="Z2155" s="35" t="s">
        <v>65</v>
      </c>
      <c r="AA2155" s="36">
        <v>1</v>
      </c>
      <c r="AB2155" s="35" t="s">
        <v>27</v>
      </c>
      <c r="AC2155" s="35" t="str">
        <f>+IF(Tabla1[[#This Row],[STK]]="no","Sin STK", "STK disponible")</f>
        <v>Sin STK</v>
      </c>
      <c r="AD2155" s="35">
        <f>+I2155*J2155</f>
        <v>0</v>
      </c>
      <c r="AE2155" s="35">
        <f>+I2155*K2155</f>
        <v>0</v>
      </c>
      <c r="AF2155" s="36">
        <f>IF(Tabla1[[#This Row],[ref pack]]=1,Tabla1[[#This Row],[Pedido]],LCM(Tabla1[[#This Row],[MC VIEJO]],Tabla1[[#This Row],[Pedido]]))</f>
        <v>1</v>
      </c>
      <c r="AG2155" s="36">
        <f>+VLOOKUP(Tabla1[[#This Row],[Artículo]],'.'!$B$2:$D$11481,3,)</f>
        <v>1</v>
      </c>
      <c r="AH2155" s="37" t="str">
        <f>+IFERROR(SEARCH("pack",Tabla1[[#This Row],[PACK]]),"")</f>
        <v/>
      </c>
    </row>
    <row r="2156" spans="1:34" ht="24" customHeight="1" x14ac:dyDescent="0.2">
      <c r="A2156" s="50" t="s">
        <v>3735</v>
      </c>
      <c r="B2156" s="60" t="s">
        <v>3972</v>
      </c>
      <c r="C2156" s="61" t="s">
        <v>3973</v>
      </c>
      <c r="D2156" s="52" t="s">
        <v>9842</v>
      </c>
      <c r="E2156" s="53">
        <v>718736</v>
      </c>
      <c r="F2156" s="23" t="str">
        <f>+IFERROR(VLOOKUP(Tabla1[[#This Row],[Artículo]],'..'!$B$2:$D$569000,3,),"")</f>
        <v/>
      </c>
      <c r="G2156" s="24" t="str">
        <f>IF(H2156=AF2156,"", "Error MC")</f>
        <v>Error MC</v>
      </c>
      <c r="H2156" s="62"/>
      <c r="I2156" s="54">
        <f>+Tabla1[[#This Row],[MC]]*Tabla1[[#This Row],[Pedido]]*Tabla1[[#This Row],[PVC ]]</f>
        <v>0</v>
      </c>
      <c r="J2156" s="26">
        <v>0.21</v>
      </c>
      <c r="K2156" s="63"/>
      <c r="L2156" s="28" t="s">
        <v>17</v>
      </c>
      <c r="M2156" s="53">
        <v>1261022.3119999999</v>
      </c>
      <c r="N2156" s="64" t="str">
        <f>+IF(Tabla1[[#This Row],[F PMPI]]="SÍ","No","Sí")</f>
        <v>Sí</v>
      </c>
      <c r="O2156" s="65">
        <f>+Tabla1[[#This Row],[PVL]]*1.055</f>
        <v>1330378.5391599999</v>
      </c>
      <c r="P2156" s="65">
        <f>+Tabla1[[#This Row],[PVL]]*1.43</f>
        <v>1803261.9061599998</v>
      </c>
      <c r="Q2156" s="66" t="str">
        <f>+HYPERLINK(Tabla1[[#This Row],[PAG]])</f>
        <v/>
      </c>
      <c r="R2156" s="67"/>
      <c r="S2156" s="68"/>
      <c r="T2156" s="69"/>
      <c r="U2156" s="69"/>
      <c r="V2156" s="69"/>
      <c r="W2156" s="69"/>
      <c r="X2156" s="69"/>
      <c r="Y2156" s="35"/>
      <c r="Z2156" s="35" t="s">
        <v>65</v>
      </c>
      <c r="AA2156" s="36">
        <v>1</v>
      </c>
      <c r="AB2156" s="35" t="s">
        <v>27</v>
      </c>
      <c r="AC2156" s="35" t="str">
        <f>+IF(Tabla1[[#This Row],[STK]]="no","Sin STK", "STK disponible")</f>
        <v>STK disponible</v>
      </c>
      <c r="AD2156" s="35">
        <f>+I2156*J2156</f>
        <v>0</v>
      </c>
      <c r="AE2156" s="35">
        <f>+I2156*K2156</f>
        <v>0</v>
      </c>
      <c r="AF2156" s="36">
        <f>IF(Tabla1[[#This Row],[ref pack]]=1,Tabla1[[#This Row],[Pedido]],LCM(Tabla1[[#This Row],[MC VIEJO]],Tabla1[[#This Row],[Pedido]]))</f>
        <v>1</v>
      </c>
      <c r="AG2156" s="36">
        <f>+VLOOKUP(Tabla1[[#This Row],[Artículo]],'.'!$B$2:$D$11481,3,)</f>
        <v>1</v>
      </c>
      <c r="AH2156" s="37" t="str">
        <f>+IFERROR(SEARCH("pack",Tabla1[[#This Row],[PACK]]),"")</f>
        <v/>
      </c>
    </row>
    <row r="2157" spans="1:34" ht="24" customHeight="1" x14ac:dyDescent="0.2">
      <c r="A2157" s="50" t="s">
        <v>3735</v>
      </c>
      <c r="B2157" s="60" t="s">
        <v>3974</v>
      </c>
      <c r="C2157" s="61" t="s">
        <v>3975</v>
      </c>
      <c r="D2157" s="52" t="s">
        <v>27</v>
      </c>
      <c r="E2157" s="53">
        <v>718736</v>
      </c>
      <c r="F2157" s="23" t="str">
        <f>+IFERROR(VLOOKUP(Tabla1[[#This Row],[Artículo]],'..'!$B$2:$D$569000,3,),"")</f>
        <v/>
      </c>
      <c r="G2157" s="24" t="str">
        <f>IF(H2157=AF2157,"", "Error MC")</f>
        <v>Error MC</v>
      </c>
      <c r="H2157" s="62"/>
      <c r="I2157" s="54">
        <f>+Tabla1[[#This Row],[MC]]*Tabla1[[#This Row],[Pedido]]*Tabla1[[#This Row],[PVC ]]</f>
        <v>0</v>
      </c>
      <c r="J2157" s="26">
        <v>0.21</v>
      </c>
      <c r="K2157" s="63"/>
      <c r="L2157" s="28" t="s">
        <v>17</v>
      </c>
      <c r="M2157" s="53">
        <v>1261022.3119999999</v>
      </c>
      <c r="N2157" s="64" t="str">
        <f>+IF(Tabla1[[#This Row],[F PMPI]]="SÍ","No","Sí")</f>
        <v>Sí</v>
      </c>
      <c r="O2157" s="65">
        <f>+Tabla1[[#This Row],[PVL]]*1.055</f>
        <v>1330378.5391599999</v>
      </c>
      <c r="P2157" s="65">
        <f>+Tabla1[[#This Row],[PVL]]*1.43</f>
        <v>1803261.9061599998</v>
      </c>
      <c r="Q2157" s="66" t="str">
        <f>+HYPERLINK(Tabla1[[#This Row],[PAG]])</f>
        <v>https://todomusica.com.ar/productos-sin-categorias-de-netsuite/7551-dmp-3-pc-shell-pack-2414bx-1309t-1616f.html</v>
      </c>
      <c r="R2157" s="67"/>
      <c r="S2157" s="68"/>
      <c r="T2157" s="69"/>
      <c r="U2157" s="69"/>
      <c r="V2157" s="69"/>
      <c r="W2157" s="69"/>
      <c r="X2157" s="69"/>
      <c r="Y2157" s="35"/>
      <c r="Z2157" s="35" t="s">
        <v>26061</v>
      </c>
      <c r="AA2157" s="36">
        <v>1</v>
      </c>
      <c r="AB2157" s="35" t="s">
        <v>27</v>
      </c>
      <c r="AC2157" s="35" t="str">
        <f>+IF(Tabla1[[#This Row],[STK]]="no","Sin STK", "STK disponible")</f>
        <v>Sin STK</v>
      </c>
      <c r="AD2157" s="35">
        <f>+I2157*J2157</f>
        <v>0</v>
      </c>
      <c r="AE2157" s="35">
        <f>+I2157*K2157</f>
        <v>0</v>
      </c>
      <c r="AF2157" s="36">
        <f>IF(Tabla1[[#This Row],[ref pack]]=1,Tabla1[[#This Row],[Pedido]],LCM(Tabla1[[#This Row],[MC VIEJO]],Tabla1[[#This Row],[Pedido]]))</f>
        <v>1</v>
      </c>
      <c r="AG2157" s="36">
        <f>+VLOOKUP(Tabla1[[#This Row],[Artículo]],'.'!$B$2:$D$11481,3,)</f>
        <v>1</v>
      </c>
      <c r="AH2157" s="37" t="str">
        <f>+IFERROR(SEARCH("pack",Tabla1[[#This Row],[PACK]]),"")</f>
        <v/>
      </c>
    </row>
    <row r="2158" spans="1:34" ht="24" customHeight="1" x14ac:dyDescent="0.2">
      <c r="A2158" s="50" t="s">
        <v>3735</v>
      </c>
      <c r="B2158" s="60" t="s">
        <v>3976</v>
      </c>
      <c r="C2158" s="61" t="s">
        <v>3977</v>
      </c>
      <c r="D2158" s="52" t="s">
        <v>27</v>
      </c>
      <c r="E2158" s="53">
        <v>718736</v>
      </c>
      <c r="F2158" s="23" t="str">
        <f>+IFERROR(VLOOKUP(Tabla1[[#This Row],[Artículo]],'..'!$B$2:$D$569000,3,),"")</f>
        <v/>
      </c>
      <c r="G2158" s="24" t="str">
        <f>IF(H2158=AF2158,"", "Error MC")</f>
        <v>Error MC</v>
      </c>
      <c r="H2158" s="62"/>
      <c r="I2158" s="54">
        <f>+Tabla1[[#This Row],[MC]]*Tabla1[[#This Row],[Pedido]]*Tabla1[[#This Row],[PVC ]]</f>
        <v>0</v>
      </c>
      <c r="J2158" s="26">
        <v>0.21</v>
      </c>
      <c r="K2158" s="63"/>
      <c r="L2158" s="28" t="s">
        <v>17</v>
      </c>
      <c r="M2158" s="53">
        <v>1261022.3119999999</v>
      </c>
      <c r="N2158" s="64" t="str">
        <f>+IF(Tabla1[[#This Row],[F PMPI]]="SÍ","No","Sí")</f>
        <v>Sí</v>
      </c>
      <c r="O2158" s="65">
        <f>+Tabla1[[#This Row],[PVL]]*1.055</f>
        <v>1330378.5391599999</v>
      </c>
      <c r="P2158" s="65">
        <f>+Tabla1[[#This Row],[PVL]]*1.43</f>
        <v>1803261.9061599998</v>
      </c>
      <c r="Q2158" s="66" t="str">
        <f>+HYPERLINK(Tabla1[[#This Row],[PAG]])</f>
        <v>https://todomusica.com.ar/productos-sin-categorias-de-netsuite/6531-dmp943xp-c-228.html</v>
      </c>
      <c r="R2158" s="67"/>
      <c r="S2158" s="68"/>
      <c r="T2158" s="69"/>
      <c r="U2158" s="69"/>
      <c r="V2158" s="69"/>
      <c r="W2158" s="69"/>
      <c r="X2158" s="69"/>
      <c r="Y2158" s="35"/>
      <c r="Z2158" s="35" t="s">
        <v>26062</v>
      </c>
      <c r="AA2158" s="36">
        <v>1</v>
      </c>
      <c r="AB2158" s="35" t="s">
        <v>27</v>
      </c>
      <c r="AC2158" s="35" t="str">
        <f>+IF(Tabla1[[#This Row],[STK]]="no","Sin STK", "STK disponible")</f>
        <v>Sin STK</v>
      </c>
      <c r="AD2158" s="35">
        <f>+I2158*J2158</f>
        <v>0</v>
      </c>
      <c r="AE2158" s="35">
        <f>+I2158*K2158</f>
        <v>0</v>
      </c>
      <c r="AF2158" s="36">
        <f>IF(Tabla1[[#This Row],[ref pack]]=1,Tabla1[[#This Row],[Pedido]],LCM(Tabla1[[#This Row],[MC VIEJO]],Tabla1[[#This Row],[Pedido]]))</f>
        <v>1</v>
      </c>
      <c r="AG2158" s="36">
        <f>+VLOOKUP(Tabla1[[#This Row],[Artículo]],'.'!$B$2:$D$11481,3,)</f>
        <v>1</v>
      </c>
      <c r="AH2158" s="37" t="str">
        <f>+IFERROR(SEARCH("pack",Tabla1[[#This Row],[PACK]]),"")</f>
        <v/>
      </c>
    </row>
    <row r="2159" spans="1:34" ht="24" customHeight="1" x14ac:dyDescent="0.2">
      <c r="A2159" s="50" t="s">
        <v>3735</v>
      </c>
      <c r="B2159" s="60" t="s">
        <v>3978</v>
      </c>
      <c r="C2159" s="61" t="s">
        <v>3979</v>
      </c>
      <c r="D2159" s="52" t="s">
        <v>9842</v>
      </c>
      <c r="E2159" s="53">
        <v>718736</v>
      </c>
      <c r="F2159" s="23" t="str">
        <f>+IFERROR(VLOOKUP(Tabla1[[#This Row],[Artículo]],'..'!$B$2:$D$569000,3,),"")</f>
        <v/>
      </c>
      <c r="G2159" s="24" t="str">
        <f>IF(H2159=AF2159,"", "Error MC")</f>
        <v>Error MC</v>
      </c>
      <c r="H2159" s="62"/>
      <c r="I2159" s="54">
        <f>+Tabla1[[#This Row],[MC]]*Tabla1[[#This Row],[Pedido]]*Tabla1[[#This Row],[PVC ]]</f>
        <v>0</v>
      </c>
      <c r="J2159" s="26">
        <v>0.21</v>
      </c>
      <c r="K2159" s="63"/>
      <c r="L2159" s="28" t="s">
        <v>17</v>
      </c>
      <c r="M2159" s="53">
        <v>1261022.3119999999</v>
      </c>
      <c r="N2159" s="64" t="str">
        <f>+IF(Tabla1[[#This Row],[F PMPI]]="SÍ","No","Sí")</f>
        <v>Sí</v>
      </c>
      <c r="O2159" s="65">
        <f>+Tabla1[[#This Row],[PVL]]*1.055</f>
        <v>1330378.5391599999</v>
      </c>
      <c r="P2159" s="65">
        <f>+Tabla1[[#This Row],[PVL]]*1.43</f>
        <v>1803261.9061599998</v>
      </c>
      <c r="Q2159" s="66" t="str">
        <f>+HYPERLINK(Tabla1[[#This Row],[PAG]])</f>
        <v>https://todomusica.com.ar/baterias-acusticas/6532-dmp943xp-c-229.html</v>
      </c>
      <c r="R2159" s="67"/>
      <c r="S2159" s="68"/>
      <c r="T2159" s="69"/>
      <c r="U2159" s="69"/>
      <c r="V2159" s="69"/>
      <c r="W2159" s="69"/>
      <c r="X2159" s="69"/>
      <c r="Y2159" s="35"/>
      <c r="Z2159" s="35" t="s">
        <v>26063</v>
      </c>
      <c r="AA2159" s="36">
        <v>1</v>
      </c>
      <c r="AB2159" s="35" t="s">
        <v>27</v>
      </c>
      <c r="AC2159" s="35" t="str">
        <f>+IF(Tabla1[[#This Row],[STK]]="no","Sin STK", "STK disponible")</f>
        <v>STK disponible</v>
      </c>
      <c r="AD2159" s="35">
        <f>+I2159*J2159</f>
        <v>0</v>
      </c>
      <c r="AE2159" s="35">
        <f>+I2159*K2159</f>
        <v>0</v>
      </c>
      <c r="AF2159" s="36">
        <f>IF(Tabla1[[#This Row],[ref pack]]=1,Tabla1[[#This Row],[Pedido]],LCM(Tabla1[[#This Row],[MC VIEJO]],Tabla1[[#This Row],[Pedido]]))</f>
        <v>1</v>
      </c>
      <c r="AG2159" s="36">
        <f>+VLOOKUP(Tabla1[[#This Row],[Artículo]],'.'!$B$2:$D$11481,3,)</f>
        <v>1</v>
      </c>
      <c r="AH2159" s="37" t="str">
        <f>+IFERROR(SEARCH("pack",Tabla1[[#This Row],[PACK]]),"")</f>
        <v/>
      </c>
    </row>
    <row r="2160" spans="1:34" ht="24" customHeight="1" x14ac:dyDescent="0.2">
      <c r="A2160" s="50" t="s">
        <v>3735</v>
      </c>
      <c r="B2160" s="60" t="s">
        <v>3982</v>
      </c>
      <c r="C2160" s="61" t="s">
        <v>3983</v>
      </c>
      <c r="D2160" s="52" t="s">
        <v>27</v>
      </c>
      <c r="E2160" s="53">
        <v>718736</v>
      </c>
      <c r="F2160" s="23" t="str">
        <f>+IFERROR(VLOOKUP(Tabla1[[#This Row],[Artículo]],'..'!$B$2:$D$569000,3,),"")</f>
        <v/>
      </c>
      <c r="G2160" s="24" t="str">
        <f>IF(H2160=AF2160,"", "Error MC")</f>
        <v>Error MC</v>
      </c>
      <c r="H2160" s="62"/>
      <c r="I2160" s="54">
        <f>+Tabla1[[#This Row],[MC]]*Tabla1[[#This Row],[Pedido]]*Tabla1[[#This Row],[PVC ]]</f>
        <v>0</v>
      </c>
      <c r="J2160" s="26">
        <v>0.21</v>
      </c>
      <c r="K2160" s="63"/>
      <c r="L2160" s="28" t="s">
        <v>17</v>
      </c>
      <c r="M2160" s="53">
        <v>1261022.3119999999</v>
      </c>
      <c r="N2160" s="64" t="str">
        <f>+IF(Tabla1[[#This Row],[F PMPI]]="SÍ","No","Sí")</f>
        <v>Sí</v>
      </c>
      <c r="O2160" s="65">
        <f>+Tabla1[[#This Row],[PVL]]*1.055</f>
        <v>1330378.5391599999</v>
      </c>
      <c r="P2160" s="65">
        <f>+Tabla1[[#This Row],[PVL]]*1.43</f>
        <v>1803261.9061599998</v>
      </c>
      <c r="Q2160" s="66" t="str">
        <f>+HYPERLINK(Tabla1[[#This Row],[PAG]])</f>
        <v>https://todomusica.com.ar/baterias-acusticas/6533-dmp943xp-c-260.html</v>
      </c>
      <c r="R2160" s="67"/>
      <c r="S2160" s="68"/>
      <c r="T2160" s="69"/>
      <c r="U2160" s="69"/>
      <c r="V2160" s="69"/>
      <c r="W2160" s="69"/>
      <c r="X2160" s="69"/>
      <c r="Y2160" s="35"/>
      <c r="Z2160" s="35" t="s">
        <v>26064</v>
      </c>
      <c r="AA2160" s="36">
        <v>1</v>
      </c>
      <c r="AB2160" s="35" t="s">
        <v>27</v>
      </c>
      <c r="AC2160" s="35" t="str">
        <f>+IF(Tabla1[[#This Row],[STK]]="no","Sin STK", "STK disponible")</f>
        <v>Sin STK</v>
      </c>
      <c r="AD2160" s="35">
        <f>+I2160*J2160</f>
        <v>0</v>
      </c>
      <c r="AE2160" s="35">
        <f>+I2160*K2160</f>
        <v>0</v>
      </c>
      <c r="AF2160" s="36">
        <f>IF(Tabla1[[#This Row],[ref pack]]=1,Tabla1[[#This Row],[Pedido]],LCM(Tabla1[[#This Row],[MC VIEJO]],Tabla1[[#This Row],[Pedido]]))</f>
        <v>1</v>
      </c>
      <c r="AG2160" s="36">
        <f>+VLOOKUP(Tabla1[[#This Row],[Artículo]],'.'!$B$2:$D$11481,3,)</f>
        <v>1</v>
      </c>
      <c r="AH2160" s="37" t="str">
        <f>+IFERROR(SEARCH("pack",Tabla1[[#This Row],[PACK]]),"")</f>
        <v/>
      </c>
    </row>
    <row r="2161" spans="1:34" ht="24" customHeight="1" x14ac:dyDescent="0.2">
      <c r="A2161" s="50" t="s">
        <v>3735</v>
      </c>
      <c r="B2161" s="60" t="s">
        <v>3984</v>
      </c>
      <c r="C2161" s="61" t="s">
        <v>3985</v>
      </c>
      <c r="D2161" s="52" t="s">
        <v>27</v>
      </c>
      <c r="E2161" s="53">
        <v>718736</v>
      </c>
      <c r="F2161" s="23" t="str">
        <f>+IFERROR(VLOOKUP(Tabla1[[#This Row],[Artículo]],'..'!$B$2:$D$569000,3,),"")</f>
        <v/>
      </c>
      <c r="G2161" s="24" t="str">
        <f>IF(H2161=AF2161,"", "Error MC")</f>
        <v>Error MC</v>
      </c>
      <c r="H2161" s="62"/>
      <c r="I2161" s="54">
        <f>+Tabla1[[#This Row],[MC]]*Tabla1[[#This Row],[Pedido]]*Tabla1[[#This Row],[PVC ]]</f>
        <v>0</v>
      </c>
      <c r="J2161" s="26">
        <v>0.21</v>
      </c>
      <c r="K2161" s="63"/>
      <c r="L2161" s="28" t="s">
        <v>17</v>
      </c>
      <c r="M2161" s="53">
        <v>1261022.3119999999</v>
      </c>
      <c r="N2161" s="64" t="str">
        <f>+IF(Tabla1[[#This Row],[F PMPI]]="SÍ","No","Sí")</f>
        <v>Sí</v>
      </c>
      <c r="O2161" s="65">
        <f>+Tabla1[[#This Row],[PVL]]*1.055</f>
        <v>1330378.5391599999</v>
      </c>
      <c r="P2161" s="65">
        <f>+Tabla1[[#This Row],[PVL]]*1.43</f>
        <v>1803261.9061599998</v>
      </c>
      <c r="Q2161" s="66" t="str">
        <f>+HYPERLINK(Tabla1[[#This Row],[PAG]])</f>
        <v>https://todomusica.com.ar/baterias-acusticas/6534-dmp943xp-c-261.html</v>
      </c>
      <c r="R2161" s="67"/>
      <c r="S2161" s="68"/>
      <c r="T2161" s="69"/>
      <c r="U2161" s="69"/>
      <c r="V2161" s="69"/>
      <c r="W2161" s="69"/>
      <c r="X2161" s="69"/>
      <c r="Y2161" s="35"/>
      <c r="Z2161" s="35" t="s">
        <v>26065</v>
      </c>
      <c r="AA2161" s="36">
        <v>1</v>
      </c>
      <c r="AB2161" s="35" t="s">
        <v>27</v>
      </c>
      <c r="AC2161" s="35" t="str">
        <f>+IF(Tabla1[[#This Row],[STK]]="no","Sin STK", "STK disponible")</f>
        <v>Sin STK</v>
      </c>
      <c r="AD2161" s="35">
        <f>+I2161*J2161</f>
        <v>0</v>
      </c>
      <c r="AE2161" s="35">
        <f>+I2161*K2161</f>
        <v>0</v>
      </c>
      <c r="AF2161" s="36">
        <f>IF(Tabla1[[#This Row],[ref pack]]=1,Tabla1[[#This Row],[Pedido]],LCM(Tabla1[[#This Row],[MC VIEJO]],Tabla1[[#This Row],[Pedido]]))</f>
        <v>1</v>
      </c>
      <c r="AG2161" s="36">
        <f>+VLOOKUP(Tabla1[[#This Row],[Artículo]],'.'!$B$2:$D$11481,3,)</f>
        <v>1</v>
      </c>
      <c r="AH2161" s="37" t="str">
        <f>+IFERROR(SEARCH("pack",Tabla1[[#This Row],[PACK]]),"")</f>
        <v/>
      </c>
    </row>
    <row r="2162" spans="1:34" ht="24" customHeight="1" x14ac:dyDescent="0.2">
      <c r="A2162" s="50" t="s">
        <v>3735</v>
      </c>
      <c r="B2162" s="60" t="s">
        <v>3986</v>
      </c>
      <c r="C2162" s="61" t="s">
        <v>3987</v>
      </c>
      <c r="D2162" s="52" t="s">
        <v>27</v>
      </c>
      <c r="E2162" s="53">
        <v>718736</v>
      </c>
      <c r="F2162" s="23" t="str">
        <f>+IFERROR(VLOOKUP(Tabla1[[#This Row],[Artículo]],'..'!$B$2:$D$569000,3,),"")</f>
        <v/>
      </c>
      <c r="G2162" s="24" t="str">
        <f>IF(H2162=AF2162,"", "Error MC")</f>
        <v>Error MC</v>
      </c>
      <c r="H2162" s="62"/>
      <c r="I2162" s="54">
        <f>+Tabla1[[#This Row],[MC]]*Tabla1[[#This Row],[Pedido]]*Tabla1[[#This Row],[PVC ]]</f>
        <v>0</v>
      </c>
      <c r="J2162" s="26">
        <v>0.21</v>
      </c>
      <c r="K2162" s="63"/>
      <c r="L2162" s="28" t="s">
        <v>17</v>
      </c>
      <c r="M2162" s="53">
        <v>1261022.3119999999</v>
      </c>
      <c r="N2162" s="64" t="str">
        <f>+IF(Tabla1[[#This Row],[F PMPI]]="SÍ","No","Sí")</f>
        <v>Sí</v>
      </c>
      <c r="O2162" s="65">
        <f>+Tabla1[[#This Row],[PVL]]*1.055</f>
        <v>1330378.5391599999</v>
      </c>
      <c r="P2162" s="65">
        <f>+Tabla1[[#This Row],[PVL]]*1.43</f>
        <v>1803261.9061599998</v>
      </c>
      <c r="Q2162" s="66" t="str">
        <f>+HYPERLINK(Tabla1[[#This Row],[PAG]])</f>
        <v>https://todomusica.com.ar/baterias-acusticas/6535-dmp943xp-c-262.html</v>
      </c>
      <c r="R2162" s="67"/>
      <c r="S2162" s="68"/>
      <c r="T2162" s="69"/>
      <c r="U2162" s="69"/>
      <c r="V2162" s="69"/>
      <c r="W2162" s="69"/>
      <c r="X2162" s="69"/>
      <c r="Y2162" s="35"/>
      <c r="Z2162" s="35" t="s">
        <v>26066</v>
      </c>
      <c r="AA2162" s="36">
        <v>1</v>
      </c>
      <c r="AB2162" s="35" t="s">
        <v>27</v>
      </c>
      <c r="AC2162" s="35" t="str">
        <f>+IF(Tabla1[[#This Row],[STK]]="no","Sin STK", "STK disponible")</f>
        <v>Sin STK</v>
      </c>
      <c r="AD2162" s="35">
        <f>+I2162*J2162</f>
        <v>0</v>
      </c>
      <c r="AE2162" s="35">
        <f>+I2162*K2162</f>
        <v>0</v>
      </c>
      <c r="AF2162" s="36">
        <f>IF(Tabla1[[#This Row],[ref pack]]=1,Tabla1[[#This Row],[Pedido]],LCM(Tabla1[[#This Row],[MC VIEJO]],Tabla1[[#This Row],[Pedido]]))</f>
        <v>1</v>
      </c>
      <c r="AG2162" s="36">
        <f>+VLOOKUP(Tabla1[[#This Row],[Artículo]],'.'!$B$2:$D$11481,3,)</f>
        <v>1</v>
      </c>
      <c r="AH2162" s="37" t="str">
        <f>+IFERROR(SEARCH("pack",Tabla1[[#This Row],[PACK]]),"")</f>
        <v/>
      </c>
    </row>
    <row r="2163" spans="1:34" ht="24" customHeight="1" x14ac:dyDescent="0.2">
      <c r="A2163" s="50" t="s">
        <v>3735</v>
      </c>
      <c r="B2163" s="60" t="s">
        <v>18774</v>
      </c>
      <c r="C2163" s="61" t="s">
        <v>23989</v>
      </c>
      <c r="D2163" s="52" t="s">
        <v>27</v>
      </c>
      <c r="E2163" s="53">
        <v>795304.71</v>
      </c>
      <c r="F2163" s="23" t="str">
        <f>+IFERROR(VLOOKUP(Tabla1[[#This Row],[Artículo]],'..'!$B$2:$D$569000,3,),"")</f>
        <v/>
      </c>
      <c r="G2163" s="24" t="str">
        <f>IF(H2163=AF2163,"", "Error MC")</f>
        <v>Error MC</v>
      </c>
      <c r="H2163" s="62"/>
      <c r="I2163" s="54">
        <f>+Tabla1[[#This Row],[MC]]*Tabla1[[#This Row],[Pedido]]*Tabla1[[#This Row],[PVC ]]</f>
        <v>0</v>
      </c>
      <c r="J2163" s="26">
        <v>0.21</v>
      </c>
      <c r="K2163" s="63"/>
      <c r="L2163" s="28" t="s">
        <v>17</v>
      </c>
      <c r="M2163" s="53">
        <v>1395362.1140000001</v>
      </c>
      <c r="N2163" s="64" t="str">
        <f>+IF(Tabla1[[#This Row],[F PMPI]]="SÍ","No","Sí")</f>
        <v>Sí</v>
      </c>
      <c r="O2163" s="65">
        <f>+Tabla1[[#This Row],[PVL]]*1.055</f>
        <v>1472107.03027</v>
      </c>
      <c r="P2163" s="65">
        <f>+Tabla1[[#This Row],[PVL]]*1.43</f>
        <v>1995367.82302</v>
      </c>
      <c r="Q2163" s="66" t="str">
        <f>+HYPERLINK(Tabla1[[#This Row],[PAG]])</f>
        <v>http://www.todomusica.com.ar/baterias-acusticas-y-maquinas-de-ritmos/29060-dmp-4-pc-jazz-bop-shell-pacj-1814b-1208t-1414e-1455s.html</v>
      </c>
      <c r="R2163" s="67"/>
      <c r="S2163" s="68"/>
      <c r="T2163" s="69"/>
      <c r="U2163" s="69"/>
      <c r="V2163" s="69"/>
      <c r="W2163" s="69"/>
      <c r="X2163" s="69"/>
      <c r="Y2163" s="35"/>
      <c r="Z2163" s="35" t="s">
        <v>26067</v>
      </c>
      <c r="AA2163" s="36">
        <v>1</v>
      </c>
      <c r="AB2163" s="35" t="s">
        <v>27</v>
      </c>
      <c r="AC2163" s="35" t="str">
        <f>+IF(Tabla1[[#This Row],[STK]]="no","Sin STK", "STK disponible")</f>
        <v>Sin STK</v>
      </c>
      <c r="AD2163" s="35">
        <f>+I2163*J2163</f>
        <v>0</v>
      </c>
      <c r="AE2163" s="35">
        <f>+I2163*K2163</f>
        <v>0</v>
      </c>
      <c r="AF2163" s="36">
        <f>IF(Tabla1[[#This Row],[ref pack]]=1,Tabla1[[#This Row],[Pedido]],LCM(Tabla1[[#This Row],[MC VIEJO]],Tabla1[[#This Row],[Pedido]]))</f>
        <v>1</v>
      </c>
      <c r="AG2163" s="36">
        <f>+VLOOKUP(Tabla1[[#This Row],[Artículo]],'.'!$B$2:$D$11481,3,)</f>
        <v>1</v>
      </c>
      <c r="AH2163" s="37" t="str">
        <f>+IFERROR(SEARCH("pack",Tabla1[[#This Row],[PACK]]),"")</f>
        <v/>
      </c>
    </row>
    <row r="2164" spans="1:34" ht="24" customHeight="1" x14ac:dyDescent="0.2">
      <c r="A2164" s="50" t="s">
        <v>3735</v>
      </c>
      <c r="B2164" s="60" t="s">
        <v>18778</v>
      </c>
      <c r="C2164" s="61" t="s">
        <v>23990</v>
      </c>
      <c r="D2164" s="52" t="s">
        <v>9842</v>
      </c>
      <c r="E2164" s="53">
        <v>138962.59</v>
      </c>
      <c r="F2164" s="23" t="str">
        <f>+IFERROR(VLOOKUP(Tabla1[[#This Row],[Artículo]],'..'!$B$2:$D$569000,3,),"")</f>
        <v/>
      </c>
      <c r="G2164" s="24" t="str">
        <f>IF(H2164=AF2164,"", "Error MC")</f>
        <v>Error MC</v>
      </c>
      <c r="H2164" s="62"/>
      <c r="I2164" s="54">
        <f>+Tabla1[[#This Row],[MC]]*Tabla1[[#This Row],[Pedido]]*Tabla1[[#This Row],[PVC ]]</f>
        <v>0</v>
      </c>
      <c r="J2164" s="26">
        <v>0.21</v>
      </c>
      <c r="K2164" s="63"/>
      <c r="L2164" s="28" t="s">
        <v>17</v>
      </c>
      <c r="M2164" s="53">
        <v>243809.87</v>
      </c>
      <c r="N2164" s="64" t="str">
        <f>+IF(Tabla1[[#This Row],[F PMPI]]="SÍ","No","Sí")</f>
        <v>No</v>
      </c>
      <c r="O2164" s="65">
        <f>+Tabla1[[#This Row],[PVL]]*1.055</f>
        <v>257219.41284999999</v>
      </c>
      <c r="P2164" s="65">
        <f>+Tabla1[[#This Row],[PVL]]*1.43</f>
        <v>348648.11410000001</v>
      </c>
      <c r="Q2164" s="66" t="str">
        <f>+HYPERLINK(Tabla1[[#This Row],[PAG]])</f>
        <v>http://www.todomusica.com.ar/soportes/13163-404.html</v>
      </c>
      <c r="R2164" s="67"/>
      <c r="S2164" s="68"/>
      <c r="T2164" s="69"/>
      <c r="U2164" s="69"/>
      <c r="V2164" s="69"/>
      <c r="W2164" s="69"/>
      <c r="X2164" s="69"/>
      <c r="Y2164" s="35"/>
      <c r="Z2164" s="35" t="s">
        <v>26068</v>
      </c>
      <c r="AA2164" s="36">
        <v>1</v>
      </c>
      <c r="AB2164" s="35" t="s">
        <v>9849</v>
      </c>
      <c r="AC2164" s="35" t="str">
        <f>+IF(Tabla1[[#This Row],[STK]]="no","Sin STK", "STK disponible")</f>
        <v>STK disponible</v>
      </c>
      <c r="AD2164" s="35">
        <f>+I2164*J2164</f>
        <v>0</v>
      </c>
      <c r="AE2164" s="35">
        <f>+I2164*K2164</f>
        <v>0</v>
      </c>
      <c r="AF2164" s="36">
        <f>IF(Tabla1[[#This Row],[ref pack]]=1,Tabla1[[#This Row],[Pedido]],LCM(Tabla1[[#This Row],[MC VIEJO]],Tabla1[[#This Row],[Pedido]]))</f>
        <v>1</v>
      </c>
      <c r="AG2164" s="36">
        <f>+VLOOKUP(Tabla1[[#This Row],[Artículo]],'.'!$B$2:$D$11481,3,)</f>
        <v>1</v>
      </c>
      <c r="AH2164" s="37" t="str">
        <f>+IFERROR(SEARCH("pack",Tabla1[[#This Row],[PACK]]),"")</f>
        <v/>
      </c>
    </row>
    <row r="2165" spans="1:34" ht="24" customHeight="1" x14ac:dyDescent="0.2">
      <c r="A2165" s="50" t="s">
        <v>3735</v>
      </c>
      <c r="B2165" s="60" t="s">
        <v>3990</v>
      </c>
      <c r="C2165" s="61" t="s">
        <v>3991</v>
      </c>
      <c r="D2165" s="52" t="s">
        <v>9842</v>
      </c>
      <c r="E2165" s="53">
        <v>499499.37</v>
      </c>
      <c r="F2165" s="23" t="str">
        <f>+IFERROR(VLOOKUP(Tabla1[[#This Row],[Artículo]],'..'!$B$2:$D$569000,3,),"")</f>
        <v/>
      </c>
      <c r="G2165" s="24" t="str">
        <f>IF(H2165=AF2165,"", "Error MC")</f>
        <v>Error MC</v>
      </c>
      <c r="H2165" s="62"/>
      <c r="I2165" s="54">
        <f>+Tabla1[[#This Row],[MC]]*Tabla1[[#This Row],[Pedido]]*Tabla1[[#This Row],[PVC ]]</f>
        <v>0</v>
      </c>
      <c r="J2165" s="26">
        <v>0.21</v>
      </c>
      <c r="K2165" s="63"/>
      <c r="L2165" s="28" t="s">
        <v>17</v>
      </c>
      <c r="M2165" s="53">
        <v>876371.64899999998</v>
      </c>
      <c r="N2165" s="64" t="str">
        <f>+IF(Tabla1[[#This Row],[F PMPI]]="SÍ","No","Sí")</f>
        <v>Sí</v>
      </c>
      <c r="O2165" s="65">
        <f>+Tabla1[[#This Row],[PVL]]*1.055</f>
        <v>924572.08969499997</v>
      </c>
      <c r="P2165" s="65">
        <f>+Tabla1[[#This Row],[PVL]]*1.43</f>
        <v>1253211.4580699999</v>
      </c>
      <c r="Q2165" s="66" t="str">
        <f>+HYPERLINK(Tabla1[[#This Row],[PAG]])</f>
        <v/>
      </c>
      <c r="R2165" s="67"/>
      <c r="S2165" s="68"/>
      <c r="T2165" s="69"/>
      <c r="U2165" s="69"/>
      <c r="V2165" s="69"/>
      <c r="W2165" s="69"/>
      <c r="X2165" s="69"/>
      <c r="Y2165" s="35"/>
      <c r="Z2165" s="35" t="s">
        <v>65</v>
      </c>
      <c r="AA2165" s="36">
        <v>1</v>
      </c>
      <c r="AB2165" s="35" t="s">
        <v>27</v>
      </c>
      <c r="AC2165" s="35" t="str">
        <f>+IF(Tabla1[[#This Row],[STK]]="no","Sin STK", "STK disponible")</f>
        <v>STK disponible</v>
      </c>
      <c r="AD2165" s="35">
        <f>+I2165*J2165</f>
        <v>0</v>
      </c>
      <c r="AE2165" s="35">
        <f>+I2165*K2165</f>
        <v>0</v>
      </c>
      <c r="AF2165" s="36">
        <f>IF(Tabla1[[#This Row],[ref pack]]=1,Tabla1[[#This Row],[Pedido]],LCM(Tabla1[[#This Row],[MC VIEJO]],Tabla1[[#This Row],[Pedido]]))</f>
        <v>1</v>
      </c>
      <c r="AG2165" s="36">
        <f>+VLOOKUP(Tabla1[[#This Row],[Artículo]],'.'!$B$2:$D$11481,3,)</f>
        <v>1</v>
      </c>
      <c r="AH2165" s="37" t="str">
        <f>+IFERROR(SEARCH("pack",Tabla1[[#This Row],[PACK]]),"")</f>
        <v/>
      </c>
    </row>
    <row r="2166" spans="1:34" ht="24" customHeight="1" x14ac:dyDescent="0.2">
      <c r="A2166" s="50" t="s">
        <v>3735</v>
      </c>
      <c r="B2166" s="60" t="s">
        <v>3992</v>
      </c>
      <c r="C2166" s="61" t="s">
        <v>3993</v>
      </c>
      <c r="D2166" s="52" t="s">
        <v>27</v>
      </c>
      <c r="E2166" s="53">
        <v>526530.96</v>
      </c>
      <c r="F2166" s="23" t="str">
        <f>+IFERROR(VLOOKUP(Tabla1[[#This Row],[Artículo]],'..'!$B$2:$D$569000,3,),"")</f>
        <v/>
      </c>
      <c r="G2166" s="24" t="str">
        <f>IF(H2166=AF2166,"", "Error MC")</f>
        <v>Error MC</v>
      </c>
      <c r="H2166" s="62"/>
      <c r="I2166" s="54">
        <f>+Tabla1[[#This Row],[MC]]*Tabla1[[#This Row],[Pedido]]*Tabla1[[#This Row],[PVC ]]</f>
        <v>0</v>
      </c>
      <c r="J2166" s="26">
        <v>0.21</v>
      </c>
      <c r="K2166" s="63"/>
      <c r="L2166" s="28" t="s">
        <v>17</v>
      </c>
      <c r="M2166" s="53">
        <v>923798.56700000004</v>
      </c>
      <c r="N2166" s="64" t="str">
        <f>+IF(Tabla1[[#This Row],[F PMPI]]="SÍ","No","Sí")</f>
        <v>Sí</v>
      </c>
      <c r="O2166" s="65">
        <f>+Tabla1[[#This Row],[PVL]]*1.055</f>
        <v>974607.48818500002</v>
      </c>
      <c r="P2166" s="65">
        <f>+Tabla1[[#This Row],[PVL]]*1.43</f>
        <v>1321031.9508100001</v>
      </c>
      <c r="Q2166" s="66" t="str">
        <f>+HYPERLINK(Tabla1[[#This Row],[PAG]])</f>
        <v/>
      </c>
      <c r="R2166" s="67"/>
      <c r="S2166" s="68"/>
      <c r="T2166" s="69"/>
      <c r="U2166" s="69"/>
      <c r="V2166" s="69"/>
      <c r="W2166" s="69"/>
      <c r="X2166" s="69"/>
      <c r="Y2166" s="35"/>
      <c r="Z2166" s="35" t="s">
        <v>65</v>
      </c>
      <c r="AA2166" s="36">
        <v>1</v>
      </c>
      <c r="AB2166" s="35" t="s">
        <v>27</v>
      </c>
      <c r="AC2166" s="35" t="str">
        <f>+IF(Tabla1[[#This Row],[STK]]="no","Sin STK", "STK disponible")</f>
        <v>Sin STK</v>
      </c>
      <c r="AD2166" s="35">
        <f>+I2166*J2166</f>
        <v>0</v>
      </c>
      <c r="AE2166" s="35">
        <f>+I2166*K2166</f>
        <v>0</v>
      </c>
      <c r="AF2166" s="36">
        <f>IF(Tabla1[[#This Row],[ref pack]]=1,Tabla1[[#This Row],[Pedido]],LCM(Tabla1[[#This Row],[MC VIEJO]],Tabla1[[#This Row],[Pedido]]))</f>
        <v>1</v>
      </c>
      <c r="AG2166" s="36">
        <f>+VLOOKUP(Tabla1[[#This Row],[Artículo]],'.'!$B$2:$D$11481,3,)</f>
        <v>1</v>
      </c>
      <c r="AH2166" s="37" t="str">
        <f>+IFERROR(SEARCH("pack",Tabla1[[#This Row],[PACK]]),"")</f>
        <v/>
      </c>
    </row>
    <row r="2167" spans="1:34" ht="24" customHeight="1" x14ac:dyDescent="0.2">
      <c r="A2167" s="50" t="s">
        <v>3735</v>
      </c>
      <c r="B2167" s="60" t="s">
        <v>3994</v>
      </c>
      <c r="C2167" s="61" t="s">
        <v>3995</v>
      </c>
      <c r="D2167" s="52" t="s">
        <v>9842</v>
      </c>
      <c r="E2167" s="53">
        <v>526530.96</v>
      </c>
      <c r="F2167" s="23" t="str">
        <f>+IFERROR(VLOOKUP(Tabla1[[#This Row],[Artículo]],'..'!$B$2:$D$569000,3,),"")</f>
        <v/>
      </c>
      <c r="G2167" s="24" t="str">
        <f>IF(H2167=AF2167,"", "Error MC")</f>
        <v>Error MC</v>
      </c>
      <c r="H2167" s="62"/>
      <c r="I2167" s="54">
        <f>+Tabla1[[#This Row],[MC]]*Tabla1[[#This Row],[Pedido]]*Tabla1[[#This Row],[PVC ]]</f>
        <v>0</v>
      </c>
      <c r="J2167" s="26">
        <v>0.21</v>
      </c>
      <c r="K2167" s="63"/>
      <c r="L2167" s="28" t="s">
        <v>17</v>
      </c>
      <c r="M2167" s="53">
        <v>923798.56700000004</v>
      </c>
      <c r="N2167" s="64" t="str">
        <f>+IF(Tabla1[[#This Row],[F PMPI]]="SÍ","No","Sí")</f>
        <v>Sí</v>
      </c>
      <c r="O2167" s="65">
        <f>+Tabla1[[#This Row],[PVL]]*1.055</f>
        <v>974607.48818500002</v>
      </c>
      <c r="P2167" s="65">
        <f>+Tabla1[[#This Row],[PVL]]*1.43</f>
        <v>1321031.9508100001</v>
      </c>
      <c r="Q2167" s="66" t="str">
        <f>+HYPERLINK(Tabla1[[#This Row],[PAG]])</f>
        <v/>
      </c>
      <c r="R2167" s="67"/>
      <c r="S2167" s="68"/>
      <c r="T2167" s="69"/>
      <c r="U2167" s="69"/>
      <c r="V2167" s="69"/>
      <c r="W2167" s="69"/>
      <c r="X2167" s="69"/>
      <c r="Y2167" s="35"/>
      <c r="Z2167" s="35" t="s">
        <v>65</v>
      </c>
      <c r="AA2167" s="36">
        <v>1</v>
      </c>
      <c r="AB2167" s="35" t="s">
        <v>27</v>
      </c>
      <c r="AC2167" s="35" t="str">
        <f>+IF(Tabla1[[#This Row],[STK]]="no","Sin STK", "STK disponible")</f>
        <v>STK disponible</v>
      </c>
      <c r="AD2167" s="35">
        <f>+I2167*J2167</f>
        <v>0</v>
      </c>
      <c r="AE2167" s="35">
        <f>+I2167*K2167</f>
        <v>0</v>
      </c>
      <c r="AF2167" s="36">
        <f>IF(Tabla1[[#This Row],[ref pack]]=1,Tabla1[[#This Row],[Pedido]],LCM(Tabla1[[#This Row],[MC VIEJO]],Tabla1[[#This Row],[Pedido]]))</f>
        <v>1</v>
      </c>
      <c r="AG2167" s="36">
        <f>+VLOOKUP(Tabla1[[#This Row],[Artículo]],'.'!$B$2:$D$11481,3,)</f>
        <v>1</v>
      </c>
      <c r="AH2167" s="37" t="str">
        <f>+IFERROR(SEARCH("pack",Tabla1[[#This Row],[PACK]]),"")</f>
        <v/>
      </c>
    </row>
    <row r="2168" spans="1:34" ht="24" customHeight="1" x14ac:dyDescent="0.2">
      <c r="A2168" s="50" t="s">
        <v>3735</v>
      </c>
      <c r="B2168" s="60" t="s">
        <v>3998</v>
      </c>
      <c r="C2168" s="61" t="s">
        <v>3999</v>
      </c>
      <c r="D2168" s="52" t="s">
        <v>27</v>
      </c>
      <c r="E2168" s="53">
        <v>169972.97</v>
      </c>
      <c r="F2168" s="23" t="str">
        <f>+IFERROR(VLOOKUP(Tabla1[[#This Row],[Artículo]],'..'!$B$2:$D$569000,3,),"")</f>
        <v/>
      </c>
      <c r="G2168" s="24" t="str">
        <f>IF(H2168=AF2168,"", "Error MC")</f>
        <v>Error MC</v>
      </c>
      <c r="H2168" s="62"/>
      <c r="I2168" s="54">
        <f>+Tabla1[[#This Row],[MC]]*Tabla1[[#This Row],[Pedido]]*Tabla1[[#This Row],[PVC ]]</f>
        <v>0</v>
      </c>
      <c r="J2168" s="26">
        <v>0.21</v>
      </c>
      <c r="K2168" s="63"/>
      <c r="L2168" s="28" t="s">
        <v>17</v>
      </c>
      <c r="M2168" s="53">
        <v>298217.58</v>
      </c>
      <c r="N2168" s="64" t="str">
        <f>+IF(Tabla1[[#This Row],[F PMPI]]="SÍ","No","Sí")</f>
        <v>Sí</v>
      </c>
      <c r="O2168" s="65">
        <f>+Tabla1[[#This Row],[PVL]]*1.055</f>
        <v>314619.54690000002</v>
      </c>
      <c r="P2168" s="65">
        <f>+Tabla1[[#This Row],[PVL]]*1.43</f>
        <v>426451.13939999999</v>
      </c>
      <c r="Q2168" s="66" t="str">
        <f>+HYPERLINK(Tabla1[[#This Row],[PAG]])</f>
        <v>https://todomusica.com.ar/banquetas/1706-d-1000spn.html</v>
      </c>
      <c r="R2168" s="67"/>
      <c r="S2168" s="68"/>
      <c r="T2168" s="69"/>
      <c r="U2168" s="69"/>
      <c r="V2168" s="69"/>
      <c r="W2168" s="69"/>
      <c r="X2168" s="69"/>
      <c r="Y2168" s="35"/>
      <c r="Z2168" s="35" t="s">
        <v>26069</v>
      </c>
      <c r="AA2168" s="36">
        <v>1</v>
      </c>
      <c r="AB2168" s="35" t="s">
        <v>27</v>
      </c>
      <c r="AC2168" s="35" t="str">
        <f>+IF(Tabla1[[#This Row],[STK]]="no","Sin STK", "STK disponible")</f>
        <v>Sin STK</v>
      </c>
      <c r="AD2168" s="35">
        <f>+I2168*J2168</f>
        <v>0</v>
      </c>
      <c r="AE2168" s="35">
        <f>+I2168*K2168</f>
        <v>0</v>
      </c>
      <c r="AF2168" s="36">
        <f>IF(Tabla1[[#This Row],[ref pack]]=1,Tabla1[[#This Row],[Pedido]],LCM(Tabla1[[#This Row],[MC VIEJO]],Tabla1[[#This Row],[Pedido]]))</f>
        <v>1</v>
      </c>
      <c r="AG2168" s="36">
        <f>+VLOOKUP(Tabla1[[#This Row],[Artículo]],'.'!$B$2:$D$11481,3,)</f>
        <v>1</v>
      </c>
      <c r="AH2168" s="37" t="str">
        <f>+IFERROR(SEARCH("pack",Tabla1[[#This Row],[PACK]]),"")</f>
        <v/>
      </c>
    </row>
    <row r="2169" spans="1:34" ht="24" customHeight="1" x14ac:dyDescent="0.2">
      <c r="A2169" s="50" t="s">
        <v>3735</v>
      </c>
      <c r="B2169" s="60" t="s">
        <v>4000</v>
      </c>
      <c r="C2169" s="61" t="s">
        <v>23991</v>
      </c>
      <c r="D2169" s="52" t="s">
        <v>9842</v>
      </c>
      <c r="E2169" s="53">
        <v>216225.79</v>
      </c>
      <c r="F2169" s="23" t="str">
        <f>+IFERROR(VLOOKUP(Tabla1[[#This Row],[Artículo]],'..'!$B$2:$D$569000,3,),"")</f>
        <v/>
      </c>
      <c r="G2169" s="24" t="str">
        <f>IF(H2169=AF2169,"", "Error MC")</f>
        <v>Error MC</v>
      </c>
      <c r="H2169" s="62"/>
      <c r="I2169" s="54">
        <f>+Tabla1[[#This Row],[MC]]*Tabla1[[#This Row],[Pedido]]*Tabla1[[#This Row],[PVC ]]</f>
        <v>0</v>
      </c>
      <c r="J2169" s="26">
        <v>0.21</v>
      </c>
      <c r="K2169" s="63"/>
      <c r="L2169" s="28" t="s">
        <v>17</v>
      </c>
      <c r="M2169" s="53">
        <v>379368.15399999998</v>
      </c>
      <c r="N2169" s="64" t="str">
        <f>+IF(Tabla1[[#This Row],[F PMPI]]="SÍ","No","Sí")</f>
        <v>Sí</v>
      </c>
      <c r="O2169" s="65">
        <f>+Tabla1[[#This Row],[PVL]]*1.055</f>
        <v>400233.40246999997</v>
      </c>
      <c r="P2169" s="65">
        <f>+Tabla1[[#This Row],[PVL]]*1.43</f>
        <v>542496.46021999989</v>
      </c>
      <c r="Q2169" s="66" t="str">
        <f>+HYPERLINK(Tabla1[[#This Row],[PAG]])</f>
        <v>https://todomusica.com.ar/banquetas/9538-d-1500.html</v>
      </c>
      <c r="R2169" s="67"/>
      <c r="S2169" s="68"/>
      <c r="T2169" s="69"/>
      <c r="U2169" s="69"/>
      <c r="V2169" s="69"/>
      <c r="W2169" s="69"/>
      <c r="X2169" s="69"/>
      <c r="Y2169" s="35"/>
      <c r="Z2169" s="35" t="s">
        <v>26070</v>
      </c>
      <c r="AA2169" s="36">
        <v>1</v>
      </c>
      <c r="AB2169" s="35" t="s">
        <v>27</v>
      </c>
      <c r="AC2169" s="35" t="str">
        <f>+IF(Tabla1[[#This Row],[STK]]="no","Sin STK", "STK disponible")</f>
        <v>STK disponible</v>
      </c>
      <c r="AD2169" s="35">
        <f>+I2169*J2169</f>
        <v>0</v>
      </c>
      <c r="AE2169" s="35">
        <f>+I2169*K2169</f>
        <v>0</v>
      </c>
      <c r="AF2169" s="36">
        <f>IF(Tabla1[[#This Row],[ref pack]]=1,Tabla1[[#This Row],[Pedido]],LCM(Tabla1[[#This Row],[MC VIEJO]],Tabla1[[#This Row],[Pedido]]))</f>
        <v>1</v>
      </c>
      <c r="AG2169" s="36">
        <f>+VLOOKUP(Tabla1[[#This Row],[Artículo]],'.'!$B$2:$D$11481,3,)</f>
        <v>1</v>
      </c>
      <c r="AH2169" s="37" t="str">
        <f>+IFERROR(SEARCH("pack",Tabla1[[#This Row],[PACK]]),"")</f>
        <v/>
      </c>
    </row>
    <row r="2170" spans="1:34" ht="24" customHeight="1" x14ac:dyDescent="0.2">
      <c r="A2170" s="50" t="s">
        <v>3735</v>
      </c>
      <c r="B2170" s="60" t="s">
        <v>18780</v>
      </c>
      <c r="C2170" s="61" t="s">
        <v>23992</v>
      </c>
      <c r="D2170" s="52" t="s">
        <v>27</v>
      </c>
      <c r="E2170" s="53">
        <v>205433.39</v>
      </c>
      <c r="F2170" s="23" t="str">
        <f>+IFERROR(VLOOKUP(Tabla1[[#This Row],[Artículo]],'..'!$B$2:$D$569000,3,),"")</f>
        <v/>
      </c>
      <c r="G2170" s="24" t="str">
        <f>IF(H2170=AF2170,"", "Error MC")</f>
        <v>Error MC</v>
      </c>
      <c r="H2170" s="62"/>
      <c r="I2170" s="54">
        <f>+Tabla1[[#This Row],[MC]]*Tabla1[[#This Row],[Pedido]]*Tabla1[[#This Row],[PVC ]]</f>
        <v>0</v>
      </c>
      <c r="J2170" s="26">
        <v>0.21</v>
      </c>
      <c r="K2170" s="63"/>
      <c r="L2170" s="28" t="s">
        <v>17</v>
      </c>
      <c r="M2170" s="53">
        <v>360432.88799999998</v>
      </c>
      <c r="N2170" s="64" t="str">
        <f>+IF(Tabla1[[#This Row],[F PMPI]]="SÍ","No","Sí")</f>
        <v>No</v>
      </c>
      <c r="O2170" s="65">
        <f>+Tabla1[[#This Row],[PVL]]*1.055</f>
        <v>380256.69683999993</v>
      </c>
      <c r="P2170" s="65">
        <f>+Tabla1[[#This Row],[PVL]]*1.43</f>
        <v>515419.02983999997</v>
      </c>
      <c r="Q2170" s="66" t="str">
        <f>+HYPERLINK(Tabla1[[#This Row],[PAG]])</f>
        <v>http://www.todomusica.com.ar/soportes/13163-404.html</v>
      </c>
      <c r="R2170" s="67"/>
      <c r="S2170" s="68"/>
      <c r="T2170" s="69"/>
      <c r="U2170" s="69"/>
      <c r="V2170" s="69"/>
      <c r="W2170" s="69"/>
      <c r="X2170" s="69"/>
      <c r="Y2170" s="35"/>
      <c r="Z2170" s="35" t="s">
        <v>26068</v>
      </c>
      <c r="AA2170" s="36">
        <v>1</v>
      </c>
      <c r="AB2170" s="35" t="s">
        <v>9849</v>
      </c>
      <c r="AC2170" s="35" t="str">
        <f>+IF(Tabla1[[#This Row],[STK]]="no","Sin STK", "STK disponible")</f>
        <v>Sin STK</v>
      </c>
      <c r="AD2170" s="35">
        <f>+I2170*J2170</f>
        <v>0</v>
      </c>
      <c r="AE2170" s="35">
        <f>+I2170*K2170</f>
        <v>0</v>
      </c>
      <c r="AF2170" s="36">
        <f>IF(Tabla1[[#This Row],[ref pack]]=1,Tabla1[[#This Row],[Pedido]],LCM(Tabla1[[#This Row],[MC VIEJO]],Tabla1[[#This Row],[Pedido]]))</f>
        <v>1</v>
      </c>
      <c r="AG2170" s="36">
        <f>+VLOOKUP(Tabla1[[#This Row],[Artículo]],'.'!$B$2:$D$11481,3,)</f>
        <v>1</v>
      </c>
      <c r="AH2170" s="37" t="str">
        <f>+IFERROR(SEARCH("pack",Tabla1[[#This Row],[PACK]]),"")</f>
        <v/>
      </c>
    </row>
    <row r="2171" spans="1:34" ht="24" customHeight="1" x14ac:dyDescent="0.2">
      <c r="A2171" s="50" t="s">
        <v>3735</v>
      </c>
      <c r="B2171" s="60" t="s">
        <v>18782</v>
      </c>
      <c r="C2171" s="61" t="s">
        <v>23993</v>
      </c>
      <c r="D2171" s="52" t="s">
        <v>27</v>
      </c>
      <c r="E2171" s="53">
        <v>205433.39</v>
      </c>
      <c r="F2171" s="23" t="str">
        <f>+IFERROR(VLOOKUP(Tabla1[[#This Row],[Artículo]],'..'!$B$2:$D$569000,3,),"")</f>
        <v/>
      </c>
      <c r="G2171" s="24" t="str">
        <f>IF(H2171=AF2171,"", "Error MC")</f>
        <v>Error MC</v>
      </c>
      <c r="H2171" s="62"/>
      <c r="I2171" s="54">
        <f>+Tabla1[[#This Row],[MC]]*Tabla1[[#This Row],[Pedido]]*Tabla1[[#This Row],[PVC ]]</f>
        <v>0</v>
      </c>
      <c r="J2171" s="26">
        <v>0.21</v>
      </c>
      <c r="K2171" s="63"/>
      <c r="L2171" s="28" t="s">
        <v>17</v>
      </c>
      <c r="M2171" s="53">
        <v>360432.88799999998</v>
      </c>
      <c r="N2171" s="64" t="str">
        <f>+IF(Tabla1[[#This Row],[F PMPI]]="SÍ","No","Sí")</f>
        <v>No</v>
      </c>
      <c r="O2171" s="65">
        <f>+Tabla1[[#This Row],[PVL]]*1.055</f>
        <v>380256.69683999993</v>
      </c>
      <c r="P2171" s="65">
        <f>+Tabla1[[#This Row],[PVL]]*1.43</f>
        <v>515419.02983999997</v>
      </c>
      <c r="Q2171" s="66" t="str">
        <f>+HYPERLINK(Tabla1[[#This Row],[PAG]])</f>
        <v>http://www.todomusica.com.ar/soportes/13163-404.html</v>
      </c>
      <c r="R2171" s="67"/>
      <c r="S2171" s="68"/>
      <c r="T2171" s="69"/>
      <c r="U2171" s="69"/>
      <c r="V2171" s="69"/>
      <c r="W2171" s="69"/>
      <c r="X2171" s="69"/>
      <c r="Y2171" s="35"/>
      <c r="Z2171" s="35" t="s">
        <v>26068</v>
      </c>
      <c r="AA2171" s="36">
        <v>1</v>
      </c>
      <c r="AB2171" s="35" t="s">
        <v>9849</v>
      </c>
      <c r="AC2171" s="35" t="str">
        <f>+IF(Tabla1[[#This Row],[STK]]="no","Sin STK", "STK disponible")</f>
        <v>Sin STK</v>
      </c>
      <c r="AD2171" s="35">
        <f>+I2171*J2171</f>
        <v>0</v>
      </c>
      <c r="AE2171" s="35">
        <f>+I2171*K2171</f>
        <v>0</v>
      </c>
      <c r="AF2171" s="36">
        <f>IF(Tabla1[[#This Row],[ref pack]]=1,Tabla1[[#This Row],[Pedido]],LCM(Tabla1[[#This Row],[MC VIEJO]],Tabla1[[#This Row],[Pedido]]))</f>
        <v>1</v>
      </c>
      <c r="AG2171" s="36">
        <f>+VLOOKUP(Tabla1[[#This Row],[Artículo]],'.'!$B$2:$D$11481,3,)</f>
        <v>1</v>
      </c>
      <c r="AH2171" s="37" t="str">
        <f>+IFERROR(SEARCH("pack",Tabla1[[#This Row],[PACK]]),"")</f>
        <v/>
      </c>
    </row>
    <row r="2172" spans="1:34" ht="24" customHeight="1" x14ac:dyDescent="0.2">
      <c r="A2172" s="50" t="s">
        <v>3735</v>
      </c>
      <c r="B2172" s="60" t="s">
        <v>18783</v>
      </c>
      <c r="C2172" s="61" t="s">
        <v>23994</v>
      </c>
      <c r="D2172" s="52" t="s">
        <v>27</v>
      </c>
      <c r="E2172" s="53">
        <v>205433.39</v>
      </c>
      <c r="F2172" s="23" t="str">
        <f>+IFERROR(VLOOKUP(Tabla1[[#This Row],[Artículo]],'..'!$B$2:$D$569000,3,),"")</f>
        <v/>
      </c>
      <c r="G2172" s="24" t="str">
        <f>IF(H2172=AF2172,"", "Error MC")</f>
        <v>Error MC</v>
      </c>
      <c r="H2172" s="62"/>
      <c r="I2172" s="54">
        <f>+Tabla1[[#This Row],[MC]]*Tabla1[[#This Row],[Pedido]]*Tabla1[[#This Row],[PVC ]]</f>
        <v>0</v>
      </c>
      <c r="J2172" s="26">
        <v>0.21</v>
      </c>
      <c r="K2172" s="63"/>
      <c r="L2172" s="28" t="s">
        <v>17</v>
      </c>
      <c r="M2172" s="53">
        <v>360432.88799999998</v>
      </c>
      <c r="N2172" s="64" t="str">
        <f>+IF(Tabla1[[#This Row],[F PMPI]]="SÍ","No","Sí")</f>
        <v>No</v>
      </c>
      <c r="O2172" s="65">
        <f>+Tabla1[[#This Row],[PVL]]*1.055</f>
        <v>380256.69683999993</v>
      </c>
      <c r="P2172" s="65">
        <f>+Tabla1[[#This Row],[PVL]]*1.43</f>
        <v>515419.02983999997</v>
      </c>
      <c r="Q2172" s="66" t="str">
        <f>+HYPERLINK(Tabla1[[#This Row],[PAG]])</f>
        <v>http://www.todomusica.com.ar/soportes/13163-404.html</v>
      </c>
      <c r="R2172" s="67"/>
      <c r="S2172" s="68"/>
      <c r="T2172" s="69"/>
      <c r="U2172" s="69"/>
      <c r="V2172" s="69"/>
      <c r="W2172" s="69"/>
      <c r="X2172" s="69"/>
      <c r="Y2172" s="35"/>
      <c r="Z2172" s="35" t="s">
        <v>26068</v>
      </c>
      <c r="AA2172" s="36">
        <v>1</v>
      </c>
      <c r="AB2172" s="35" t="s">
        <v>9849</v>
      </c>
      <c r="AC2172" s="35" t="str">
        <f>+IF(Tabla1[[#This Row],[STK]]="no","Sin STK", "STK disponible")</f>
        <v>Sin STK</v>
      </c>
      <c r="AD2172" s="35">
        <f>+I2172*J2172</f>
        <v>0</v>
      </c>
      <c r="AE2172" s="35">
        <f>+I2172*K2172</f>
        <v>0</v>
      </c>
      <c r="AF2172" s="36">
        <f>IF(Tabla1[[#This Row],[ref pack]]=1,Tabla1[[#This Row],[Pedido]],LCM(Tabla1[[#This Row],[MC VIEJO]],Tabla1[[#This Row],[Pedido]]))</f>
        <v>1</v>
      </c>
      <c r="AG2172" s="36">
        <f>+VLOOKUP(Tabla1[[#This Row],[Artículo]],'.'!$B$2:$D$11481,3,)</f>
        <v>1</v>
      </c>
      <c r="AH2172" s="37" t="str">
        <f>+IFERROR(SEARCH("pack",Tabla1[[#This Row],[PACK]]),"")</f>
        <v/>
      </c>
    </row>
    <row r="2173" spans="1:34" ht="24" customHeight="1" x14ac:dyDescent="0.2">
      <c r="A2173" s="50" t="s">
        <v>3735</v>
      </c>
      <c r="B2173" s="60" t="s">
        <v>4004</v>
      </c>
      <c r="C2173" s="61" t="s">
        <v>4005</v>
      </c>
      <c r="D2173" s="52" t="s">
        <v>27</v>
      </c>
      <c r="E2173" s="53">
        <v>282500.90999999997</v>
      </c>
      <c r="F2173" s="23" t="str">
        <f>+IFERROR(VLOOKUP(Tabla1[[#This Row],[Artículo]],'..'!$B$2:$D$569000,3,),"")</f>
        <v/>
      </c>
      <c r="G2173" s="24" t="str">
        <f>IF(H2173=AF2173,"", "Error MC")</f>
        <v>Error MC</v>
      </c>
      <c r="H2173" s="62"/>
      <c r="I2173" s="54">
        <f>+Tabla1[[#This Row],[MC]]*Tabla1[[#This Row],[Pedido]]*Tabla1[[#This Row],[PVC ]]</f>
        <v>0</v>
      </c>
      <c r="J2173" s="26">
        <v>0.21</v>
      </c>
      <c r="K2173" s="63"/>
      <c r="L2173" s="28" t="s">
        <v>17</v>
      </c>
      <c r="M2173" s="53">
        <v>495647.84700000001</v>
      </c>
      <c r="N2173" s="64" t="str">
        <f>+IF(Tabla1[[#This Row],[F PMPI]]="SÍ","No","Sí")</f>
        <v>Sí</v>
      </c>
      <c r="O2173" s="65">
        <f>+Tabla1[[#This Row],[PVL]]*1.055</f>
        <v>522908.47858499998</v>
      </c>
      <c r="P2173" s="65">
        <f>+Tabla1[[#This Row],[PVL]]*1.43</f>
        <v>708776.42120999994</v>
      </c>
      <c r="Q2173" s="66" t="str">
        <f>+HYPERLINK(Tabla1[[#This Row],[PAG]])</f>
        <v>https://todomusica.com.ar/banquetas/3654-d-2500br.html</v>
      </c>
      <c r="R2173" s="67"/>
      <c r="S2173" s="68"/>
      <c r="T2173" s="69"/>
      <c r="U2173" s="69"/>
      <c r="V2173" s="69"/>
      <c r="W2173" s="69"/>
      <c r="X2173" s="69"/>
      <c r="Y2173" s="35"/>
      <c r="Z2173" s="35" t="s">
        <v>26071</v>
      </c>
      <c r="AA2173" s="36">
        <v>1</v>
      </c>
      <c r="AB2173" s="35" t="s">
        <v>27</v>
      </c>
      <c r="AC2173" s="35" t="str">
        <f>+IF(Tabla1[[#This Row],[STK]]="no","Sin STK", "STK disponible")</f>
        <v>Sin STK</v>
      </c>
      <c r="AD2173" s="35">
        <f>+I2173*J2173</f>
        <v>0</v>
      </c>
      <c r="AE2173" s="35">
        <f>+I2173*K2173</f>
        <v>0</v>
      </c>
      <c r="AF2173" s="36">
        <f>IF(Tabla1[[#This Row],[ref pack]]=1,Tabla1[[#This Row],[Pedido]],LCM(Tabla1[[#This Row],[MC VIEJO]],Tabla1[[#This Row],[Pedido]]))</f>
        <v>1</v>
      </c>
      <c r="AG2173" s="36">
        <f>+VLOOKUP(Tabla1[[#This Row],[Artículo]],'.'!$B$2:$D$11481,3,)</f>
        <v>1</v>
      </c>
      <c r="AH2173" s="37" t="str">
        <f>+IFERROR(SEARCH("pack",Tabla1[[#This Row],[PACK]]),"")</f>
        <v/>
      </c>
    </row>
    <row r="2174" spans="1:34" ht="24" customHeight="1" x14ac:dyDescent="0.2">
      <c r="A2174" s="50" t="s">
        <v>3735</v>
      </c>
      <c r="B2174" s="60" t="s">
        <v>4006</v>
      </c>
      <c r="C2174" s="61" t="s">
        <v>4007</v>
      </c>
      <c r="D2174" s="52" t="s">
        <v>9842</v>
      </c>
      <c r="E2174" s="53">
        <v>220156.71</v>
      </c>
      <c r="F2174" s="23" t="str">
        <f>+IFERROR(VLOOKUP(Tabla1[[#This Row],[Artículo]],'..'!$B$2:$D$569000,3,),"")</f>
        <v/>
      </c>
      <c r="G2174" s="24" t="str">
        <f>IF(H2174=AF2174,"", "Error MC")</f>
        <v>Error MC</v>
      </c>
      <c r="H2174" s="62"/>
      <c r="I2174" s="54">
        <f>+Tabla1[[#This Row],[MC]]*Tabla1[[#This Row],[Pedido]]*Tabla1[[#This Row],[PVC ]]</f>
        <v>0</v>
      </c>
      <c r="J2174" s="26">
        <v>0.21</v>
      </c>
      <c r="K2174" s="63"/>
      <c r="L2174" s="28" t="s">
        <v>17</v>
      </c>
      <c r="M2174" s="53">
        <v>386264.94799999997</v>
      </c>
      <c r="N2174" s="64" t="str">
        <f>+IF(Tabla1[[#This Row],[F PMPI]]="SÍ","No","Sí")</f>
        <v>No</v>
      </c>
      <c r="O2174" s="65">
        <f>+Tabla1[[#This Row],[PVL]]*1.055</f>
        <v>407509.52013999992</v>
      </c>
      <c r="P2174" s="65">
        <f>+Tabla1[[#This Row],[PVL]]*1.43</f>
        <v>552358.87563999998</v>
      </c>
      <c r="Q2174" s="66" t="str">
        <f>+HYPERLINK(Tabla1[[#This Row],[PAG]])</f>
        <v>http://www.todomusica.com.ar/soportes/13163-404.html</v>
      </c>
      <c r="R2174" s="67"/>
      <c r="S2174" s="68"/>
      <c r="T2174" s="69"/>
      <c r="U2174" s="69"/>
      <c r="V2174" s="69"/>
      <c r="W2174" s="69"/>
      <c r="X2174" s="69"/>
      <c r="Y2174" s="35"/>
      <c r="Z2174" s="35" t="s">
        <v>26068</v>
      </c>
      <c r="AA2174" s="36">
        <v>1</v>
      </c>
      <c r="AB2174" s="35" t="s">
        <v>9849</v>
      </c>
      <c r="AC2174" s="35" t="str">
        <f>+IF(Tabla1[[#This Row],[STK]]="no","Sin STK", "STK disponible")</f>
        <v>STK disponible</v>
      </c>
      <c r="AD2174" s="35">
        <f>+I2174*J2174</f>
        <v>0</v>
      </c>
      <c r="AE2174" s="35">
        <f>+I2174*K2174</f>
        <v>0</v>
      </c>
      <c r="AF2174" s="36">
        <f>IF(Tabla1[[#This Row],[ref pack]]=1,Tabla1[[#This Row],[Pedido]],LCM(Tabla1[[#This Row],[MC VIEJO]],Tabla1[[#This Row],[Pedido]]))</f>
        <v>1</v>
      </c>
      <c r="AG2174" s="36">
        <f>+VLOOKUP(Tabla1[[#This Row],[Artículo]],'.'!$B$2:$D$11481,3,)</f>
        <v>1</v>
      </c>
      <c r="AH2174" s="37" t="str">
        <f>+IFERROR(SEARCH("pack",Tabla1[[#This Row],[PACK]]),"")</f>
        <v/>
      </c>
    </row>
    <row r="2175" spans="1:34" ht="24" customHeight="1" x14ac:dyDescent="0.2">
      <c r="A2175" s="50" t="s">
        <v>3735</v>
      </c>
      <c r="B2175" s="60" t="s">
        <v>4008</v>
      </c>
      <c r="C2175" s="61" t="s">
        <v>4009</v>
      </c>
      <c r="D2175" s="52" t="s">
        <v>27</v>
      </c>
      <c r="E2175" s="53">
        <v>320225.68</v>
      </c>
      <c r="F2175" s="23" t="str">
        <f>+IFERROR(VLOOKUP(Tabla1[[#This Row],[Artículo]],'..'!$B$2:$D$569000,3,),"")</f>
        <v/>
      </c>
      <c r="G2175" s="24" t="str">
        <f>IF(H2175=AF2175,"", "Error MC")</f>
        <v>Error MC</v>
      </c>
      <c r="H2175" s="62"/>
      <c r="I2175" s="54">
        <f>+Tabla1[[#This Row],[MC]]*Tabla1[[#This Row],[Pedido]]*Tabla1[[#This Row],[PVC ]]</f>
        <v>0</v>
      </c>
      <c r="J2175" s="26">
        <v>0.21</v>
      </c>
      <c r="K2175" s="63"/>
      <c r="L2175" s="28" t="s">
        <v>17</v>
      </c>
      <c r="M2175" s="53">
        <v>561835.96</v>
      </c>
      <c r="N2175" s="64" t="str">
        <f>+IF(Tabla1[[#This Row],[F PMPI]]="SÍ","No","Sí")</f>
        <v>No</v>
      </c>
      <c r="O2175" s="65">
        <f>+Tabla1[[#This Row],[PVL]]*1.055</f>
        <v>592736.93779999996</v>
      </c>
      <c r="P2175" s="65">
        <f>+Tabla1[[#This Row],[PVL]]*1.43</f>
        <v>803425.42279999994</v>
      </c>
      <c r="Q2175" s="66" t="str">
        <f>+HYPERLINK(Tabla1[[#This Row],[PAG]])</f>
        <v>http://www.todomusica.com.ar/soportes/13163-404.html</v>
      </c>
      <c r="R2175" s="67"/>
      <c r="S2175" s="68"/>
      <c r="T2175" s="69"/>
      <c r="U2175" s="69"/>
      <c r="V2175" s="69"/>
      <c r="W2175" s="69"/>
      <c r="X2175" s="69"/>
      <c r="Y2175" s="35"/>
      <c r="Z2175" s="35" t="s">
        <v>26068</v>
      </c>
      <c r="AA2175" s="36">
        <v>1</v>
      </c>
      <c r="AB2175" s="35" t="s">
        <v>9849</v>
      </c>
      <c r="AC2175" s="35" t="str">
        <f>+IF(Tabla1[[#This Row],[STK]]="no","Sin STK", "STK disponible")</f>
        <v>Sin STK</v>
      </c>
      <c r="AD2175" s="35">
        <f>+I2175*J2175</f>
        <v>0</v>
      </c>
      <c r="AE2175" s="35">
        <f>+I2175*K2175</f>
        <v>0</v>
      </c>
      <c r="AF2175" s="36">
        <f>IF(Tabla1[[#This Row],[ref pack]]=1,Tabla1[[#This Row],[Pedido]],LCM(Tabla1[[#This Row],[MC VIEJO]],Tabla1[[#This Row],[Pedido]]))</f>
        <v>1</v>
      </c>
      <c r="AG2175" s="36">
        <f>+VLOOKUP(Tabla1[[#This Row],[Artículo]],'.'!$B$2:$D$11481,3,)</f>
        <v>1</v>
      </c>
      <c r="AH2175" s="37" t="str">
        <f>+IFERROR(SEARCH("pack",Tabla1[[#This Row],[PACK]]),"")</f>
        <v/>
      </c>
    </row>
    <row r="2176" spans="1:34" ht="24" customHeight="1" x14ac:dyDescent="0.2">
      <c r="A2176" s="50" t="s">
        <v>3735</v>
      </c>
      <c r="B2176" s="60" t="s">
        <v>4010</v>
      </c>
      <c r="C2176" s="61" t="s">
        <v>4011</v>
      </c>
      <c r="D2176" s="52" t="s">
        <v>27</v>
      </c>
      <c r="E2176" s="53">
        <v>57022.39</v>
      </c>
      <c r="F2176" s="23" t="str">
        <f>+IFERROR(VLOOKUP(Tabla1[[#This Row],[Artículo]],'..'!$B$2:$D$569000,3,),"")</f>
        <v/>
      </c>
      <c r="G2176" s="24" t="str">
        <f>IF(H2176=AF2176,"", "Error MC")</f>
        <v>Error MC</v>
      </c>
      <c r="H2176" s="62"/>
      <c r="I2176" s="54">
        <f>+Tabla1[[#This Row],[MC]]*Tabla1[[#This Row],[Pedido]]*Tabla1[[#This Row],[PVC ]]</f>
        <v>0</v>
      </c>
      <c r="J2176" s="26">
        <v>0.21</v>
      </c>
      <c r="K2176" s="63"/>
      <c r="L2176" s="28" t="s">
        <v>17</v>
      </c>
      <c r="M2176" s="53">
        <v>100045.789</v>
      </c>
      <c r="N2176" s="64" t="str">
        <f>+IF(Tabla1[[#This Row],[F PMPI]]="SÍ","No","Sí")</f>
        <v>Sí</v>
      </c>
      <c r="O2176" s="65">
        <f>+Tabla1[[#This Row],[PVL]]*1.055</f>
        <v>105548.307395</v>
      </c>
      <c r="P2176" s="65">
        <f>+Tabla1[[#This Row],[PVL]]*1.43</f>
        <v>143065.47826999999</v>
      </c>
      <c r="Q2176" s="66" t="str">
        <f>+HYPERLINK(Tabla1[[#This Row],[PAG]])</f>
        <v>https://todomusica.com.ar/banquetas/8235-d-50.html</v>
      </c>
      <c r="R2176" s="67"/>
      <c r="S2176" s="68"/>
      <c r="T2176" s="69"/>
      <c r="U2176" s="69"/>
      <c r="V2176" s="69"/>
      <c r="W2176" s="69"/>
      <c r="X2176" s="69"/>
      <c r="Y2176" s="35"/>
      <c r="Z2176" s="35" t="s">
        <v>26072</v>
      </c>
      <c r="AA2176" s="36">
        <v>1</v>
      </c>
      <c r="AB2176" s="35" t="s">
        <v>27</v>
      </c>
      <c r="AC2176" s="35" t="str">
        <f>+IF(Tabla1[[#This Row],[STK]]="no","Sin STK", "STK disponible")</f>
        <v>Sin STK</v>
      </c>
      <c r="AD2176" s="35">
        <f>+I2176*J2176</f>
        <v>0</v>
      </c>
      <c r="AE2176" s="35">
        <f>+I2176*K2176</f>
        <v>0</v>
      </c>
      <c r="AF2176" s="36">
        <f>IF(Tabla1[[#This Row],[ref pack]]=1,Tabla1[[#This Row],[Pedido]],LCM(Tabla1[[#This Row],[MC VIEJO]],Tabla1[[#This Row],[Pedido]]))</f>
        <v>1</v>
      </c>
      <c r="AG2176" s="36">
        <f>+VLOOKUP(Tabla1[[#This Row],[Artículo]],'.'!$B$2:$D$11481,3,)</f>
        <v>1</v>
      </c>
      <c r="AH2176" s="37" t="str">
        <f>+IFERROR(SEARCH("pack",Tabla1[[#This Row],[PACK]]),"")</f>
        <v/>
      </c>
    </row>
    <row r="2177" spans="1:34" ht="24" customHeight="1" x14ac:dyDescent="0.2">
      <c r="A2177" s="50" t="s">
        <v>3735</v>
      </c>
      <c r="B2177" s="60" t="s">
        <v>4012</v>
      </c>
      <c r="C2177" s="61" t="s">
        <v>4013</v>
      </c>
      <c r="D2177" s="52" t="s">
        <v>27</v>
      </c>
      <c r="E2177" s="53">
        <v>76320.02</v>
      </c>
      <c r="F2177" s="23" t="str">
        <f>+IFERROR(VLOOKUP(Tabla1[[#This Row],[Artículo]],'..'!$B$2:$D$569000,3,),"")</f>
        <v/>
      </c>
      <c r="G2177" s="24" t="str">
        <f>IF(H2177=AF2177,"", "Error MC")</f>
        <v>Error MC</v>
      </c>
      <c r="H2177" s="62"/>
      <c r="I2177" s="54">
        <f>+Tabla1[[#This Row],[MC]]*Tabla1[[#This Row],[Pedido]]*Tabla1[[#This Row],[PVC ]]</f>
        <v>0</v>
      </c>
      <c r="J2177" s="26">
        <v>0.21</v>
      </c>
      <c r="K2177" s="63"/>
      <c r="L2177" s="28" t="s">
        <v>17</v>
      </c>
      <c r="M2177" s="53">
        <v>133903.476</v>
      </c>
      <c r="N2177" s="64" t="str">
        <f>+IF(Tabla1[[#This Row],[F PMPI]]="SÍ","No","Sí")</f>
        <v>Sí</v>
      </c>
      <c r="O2177" s="65">
        <f>+Tabla1[[#This Row],[PVL]]*1.055</f>
        <v>141268.16717999999</v>
      </c>
      <c r="P2177" s="65">
        <f>+Tabla1[[#This Row],[PVL]]*1.43</f>
        <v>191481.97068</v>
      </c>
      <c r="Q2177" s="66" t="str">
        <f>+HYPERLINK(Tabla1[[#This Row],[PAG]])</f>
        <v>https://todomusica.com.ar/banquetas/9040-drummer-s-throne.html</v>
      </c>
      <c r="R2177" s="67"/>
      <c r="S2177" s="68"/>
      <c r="T2177" s="69"/>
      <c r="U2177" s="69"/>
      <c r="V2177" s="69"/>
      <c r="W2177" s="69"/>
      <c r="X2177" s="69"/>
      <c r="Y2177" s="35"/>
      <c r="Z2177" s="35" t="s">
        <v>26073</v>
      </c>
      <c r="AA2177" s="36">
        <v>1</v>
      </c>
      <c r="AB2177" s="35" t="s">
        <v>27</v>
      </c>
      <c r="AC2177" s="35" t="str">
        <f>+IF(Tabla1[[#This Row],[STK]]="no","Sin STK", "STK disponible")</f>
        <v>Sin STK</v>
      </c>
      <c r="AD2177" s="35">
        <f>+I2177*J2177</f>
        <v>0</v>
      </c>
      <c r="AE2177" s="35">
        <f>+I2177*K2177</f>
        <v>0</v>
      </c>
      <c r="AF2177" s="36">
        <f>IF(Tabla1[[#This Row],[ref pack]]=1,Tabla1[[#This Row],[Pedido]],LCM(Tabla1[[#This Row],[MC VIEJO]],Tabla1[[#This Row],[Pedido]]))</f>
        <v>1</v>
      </c>
      <c r="AG2177" s="36">
        <f>+VLOOKUP(Tabla1[[#This Row],[Artículo]],'.'!$B$2:$D$11481,3,)</f>
        <v>1</v>
      </c>
      <c r="AH2177" s="37" t="str">
        <f>+IFERROR(SEARCH("pack",Tabla1[[#This Row],[PACK]]),"")</f>
        <v/>
      </c>
    </row>
    <row r="2178" spans="1:34" ht="24" customHeight="1" x14ac:dyDescent="0.2">
      <c r="A2178" s="50" t="s">
        <v>3735</v>
      </c>
      <c r="B2178" s="60" t="s">
        <v>4014</v>
      </c>
      <c r="C2178" s="61" t="s">
        <v>4015</v>
      </c>
      <c r="D2178" s="52" t="s">
        <v>27</v>
      </c>
      <c r="E2178" s="53">
        <v>81169.289999999994</v>
      </c>
      <c r="F2178" s="23" t="str">
        <f>+IFERROR(VLOOKUP(Tabla1[[#This Row],[Artículo]],'..'!$B$2:$D$569000,3,),"")</f>
        <v/>
      </c>
      <c r="G2178" s="24" t="str">
        <f>IF(H2178=AF2178,"", "Error MC")</f>
        <v>Error MC</v>
      </c>
      <c r="H2178" s="62"/>
      <c r="I2178" s="54">
        <f>+Tabla1[[#This Row],[MC]]*Tabla1[[#This Row],[Pedido]]*Tabla1[[#This Row],[PVC ]]</f>
        <v>0</v>
      </c>
      <c r="J2178" s="26">
        <v>0.21</v>
      </c>
      <c r="K2178" s="63"/>
      <c r="L2178" s="28" t="s">
        <v>17</v>
      </c>
      <c r="M2178" s="53">
        <v>142411.519</v>
      </c>
      <c r="N2178" s="64" t="str">
        <f>+IF(Tabla1[[#This Row],[F PMPI]]="SÍ","No","Sí")</f>
        <v>Sí</v>
      </c>
      <c r="O2178" s="65">
        <f>+Tabla1[[#This Row],[PVL]]*1.055</f>
        <v>150244.15254499999</v>
      </c>
      <c r="P2178" s="65">
        <f>+Tabla1[[#This Row],[PVL]]*1.43</f>
        <v>203648.47216999999</v>
      </c>
      <c r="Q2178" s="66" t="str">
        <f>+HYPERLINK(Tabla1[[#This Row],[PAG]])</f>
        <v>https://todomusica.com.ar/banquetas/2942-d-790.html</v>
      </c>
      <c r="R2178" s="67"/>
      <c r="S2178" s="68"/>
      <c r="T2178" s="69"/>
      <c r="U2178" s="69"/>
      <c r="V2178" s="69"/>
      <c r="W2178" s="69"/>
      <c r="X2178" s="69"/>
      <c r="Y2178" s="35"/>
      <c r="Z2178" s="35" t="s">
        <v>26074</v>
      </c>
      <c r="AA2178" s="36">
        <v>1</v>
      </c>
      <c r="AB2178" s="35" t="s">
        <v>27</v>
      </c>
      <c r="AC2178" s="35" t="str">
        <f>+IF(Tabla1[[#This Row],[STK]]="no","Sin STK", "STK disponible")</f>
        <v>Sin STK</v>
      </c>
      <c r="AD2178" s="35">
        <f>+I2178*J2178</f>
        <v>0</v>
      </c>
      <c r="AE2178" s="35">
        <f>+I2178*K2178</f>
        <v>0</v>
      </c>
      <c r="AF2178" s="36">
        <f>IF(Tabla1[[#This Row],[ref pack]]=1,Tabla1[[#This Row],[Pedido]],LCM(Tabla1[[#This Row],[MC VIEJO]],Tabla1[[#This Row],[Pedido]]))</f>
        <v>1</v>
      </c>
      <c r="AG2178" s="36">
        <f>+VLOOKUP(Tabla1[[#This Row],[Artículo]],'.'!$B$2:$D$11481,3,)</f>
        <v>1</v>
      </c>
      <c r="AH2178" s="37" t="str">
        <f>+IFERROR(SEARCH("pack",Tabla1[[#This Row],[PACK]]),"")</f>
        <v/>
      </c>
    </row>
    <row r="2179" spans="1:34" ht="24" customHeight="1" x14ac:dyDescent="0.2">
      <c r="A2179" s="50" t="s">
        <v>3735</v>
      </c>
      <c r="B2179" s="60" t="s">
        <v>4016</v>
      </c>
      <c r="C2179" s="61" t="s">
        <v>4017</v>
      </c>
      <c r="D2179" s="52" t="s">
        <v>9842</v>
      </c>
      <c r="E2179" s="53">
        <v>110911.45</v>
      </c>
      <c r="F2179" s="23" t="str">
        <f>+IFERROR(VLOOKUP(Tabla1[[#This Row],[Artículo]],'..'!$B$2:$D$569000,3,),"")</f>
        <v/>
      </c>
      <c r="G2179" s="24" t="str">
        <f>IF(H2179=AF2179,"", "Error MC")</f>
        <v>Error MC</v>
      </c>
      <c r="H2179" s="62"/>
      <c r="I2179" s="54">
        <f>+Tabla1[[#This Row],[MC]]*Tabla1[[#This Row],[Pedido]]*Tabla1[[#This Row],[PVC ]]</f>
        <v>0</v>
      </c>
      <c r="J2179" s="26">
        <v>0.21</v>
      </c>
      <c r="K2179" s="63"/>
      <c r="L2179" s="28" t="s">
        <v>17</v>
      </c>
      <c r="M2179" s="53">
        <v>194594.136</v>
      </c>
      <c r="N2179" s="64" t="str">
        <f>+IF(Tabla1[[#This Row],[F PMPI]]="SÍ","No","Sí")</f>
        <v>Sí</v>
      </c>
      <c r="O2179" s="65">
        <f>+Tabla1[[#This Row],[PVL]]*1.055</f>
        <v>205296.81347999998</v>
      </c>
      <c r="P2179" s="65">
        <f>+Tabla1[[#This Row],[PVL]]*1.43</f>
        <v>278269.61447999999</v>
      </c>
      <c r="Q2179" s="66" t="str">
        <f>+HYPERLINK(Tabla1[[#This Row],[PAG]])</f>
        <v>https://todomusica.com.ar/banquetas/2892-d-930.html</v>
      </c>
      <c r="R2179" s="67"/>
      <c r="S2179" s="68"/>
      <c r="T2179" s="69"/>
      <c r="U2179" s="69"/>
      <c r="V2179" s="69"/>
      <c r="W2179" s="69"/>
      <c r="X2179" s="69"/>
      <c r="Y2179" s="35"/>
      <c r="Z2179" s="35" t="s">
        <v>26075</v>
      </c>
      <c r="AA2179" s="36">
        <v>1</v>
      </c>
      <c r="AB2179" s="35" t="s">
        <v>27</v>
      </c>
      <c r="AC2179" s="35" t="str">
        <f>+IF(Tabla1[[#This Row],[STK]]="no","Sin STK", "STK disponible")</f>
        <v>STK disponible</v>
      </c>
      <c r="AD2179" s="35">
        <f>+I2179*J2179</f>
        <v>0</v>
      </c>
      <c r="AE2179" s="35">
        <f>+I2179*K2179</f>
        <v>0</v>
      </c>
      <c r="AF2179" s="36">
        <f>IF(Tabla1[[#This Row],[ref pack]]=1,Tabla1[[#This Row],[Pedido]],LCM(Tabla1[[#This Row],[MC VIEJO]],Tabla1[[#This Row],[Pedido]]))</f>
        <v>1</v>
      </c>
      <c r="AG2179" s="36">
        <f>+VLOOKUP(Tabla1[[#This Row],[Artículo]],'.'!$B$2:$D$11481,3,)</f>
        <v>1</v>
      </c>
      <c r="AH2179" s="37" t="str">
        <f>+IFERROR(SEARCH("pack",Tabla1[[#This Row],[PACK]]),"")</f>
        <v/>
      </c>
    </row>
    <row r="2180" spans="1:34" ht="24" customHeight="1" x14ac:dyDescent="0.2">
      <c r="A2180" s="50" t="s">
        <v>3735</v>
      </c>
      <c r="B2180" s="60" t="s">
        <v>4018</v>
      </c>
      <c r="C2180" s="61" t="s">
        <v>4019</v>
      </c>
      <c r="D2180" s="52" t="s">
        <v>27</v>
      </c>
      <c r="E2180" s="53">
        <v>40037.53</v>
      </c>
      <c r="F2180" s="23" t="str">
        <f>+IFERROR(VLOOKUP(Tabla1[[#This Row],[Artículo]],'..'!$B$2:$D$569000,3,),"")</f>
        <v/>
      </c>
      <c r="G2180" s="24" t="str">
        <f>IF(H2180=AF2180,"", "Error MC")</f>
        <v>Error MC</v>
      </c>
      <c r="H2180" s="62"/>
      <c r="I2180" s="54">
        <f>+Tabla1[[#This Row],[MC]]*Tabla1[[#This Row],[Pedido]]*Tabla1[[#This Row],[PVC ]]</f>
        <v>0</v>
      </c>
      <c r="J2180" s="26">
        <v>0.21</v>
      </c>
      <c r="K2180" s="63"/>
      <c r="L2180" s="28" t="s">
        <v>17</v>
      </c>
      <c r="M2180" s="53">
        <v>70245.847999999998</v>
      </c>
      <c r="N2180" s="64" t="str">
        <f>+IF(Tabla1[[#This Row],[F PMPI]]="SÍ","No","Sí")</f>
        <v>Sí</v>
      </c>
      <c r="O2180" s="65">
        <f>+Tabla1[[#This Row],[PVL]]*1.055</f>
        <v>74109.36963999999</v>
      </c>
      <c r="P2180" s="65">
        <f>+Tabla1[[#This Row],[PVL]]*1.43</f>
        <v>100451.56263999999</v>
      </c>
      <c r="Q2180" s="66" t="str">
        <f>+HYPERLINK(Tabla1[[#This Row],[PAG]])</f>
        <v>https://todomusica.com.ar/parches/5560-404.html</v>
      </c>
      <c r="R2180" s="67"/>
      <c r="S2180" s="68"/>
      <c r="T2180" s="69"/>
      <c r="U2180" s="69"/>
      <c r="V2180" s="69"/>
      <c r="W2180" s="69"/>
      <c r="X2180" s="69"/>
      <c r="Y2180" s="35"/>
      <c r="Z2180" s="35" t="s">
        <v>26076</v>
      </c>
      <c r="AA2180" s="36">
        <v>1</v>
      </c>
      <c r="AB2180" s="35" t="s">
        <v>27</v>
      </c>
      <c r="AC2180" s="35" t="str">
        <f>+IF(Tabla1[[#This Row],[STK]]="no","Sin STK", "STK disponible")</f>
        <v>Sin STK</v>
      </c>
      <c r="AD2180" s="35">
        <f>+I2180*J2180</f>
        <v>0</v>
      </c>
      <c r="AE2180" s="35">
        <f>+I2180*K2180</f>
        <v>0</v>
      </c>
      <c r="AF2180" s="36">
        <f>IF(Tabla1[[#This Row],[ref pack]]=1,Tabla1[[#This Row],[Pedido]],LCM(Tabla1[[#This Row],[MC VIEJO]],Tabla1[[#This Row],[Pedido]]))</f>
        <v>1</v>
      </c>
      <c r="AG2180" s="36">
        <f>+VLOOKUP(Tabla1[[#This Row],[Artículo]],'.'!$B$2:$D$11481,3,)</f>
        <v>1</v>
      </c>
      <c r="AH2180" s="37" t="str">
        <f>+IFERROR(SEARCH("pack",Tabla1[[#This Row],[PACK]]),"")</f>
        <v/>
      </c>
    </row>
    <row r="2181" spans="1:34" ht="24" customHeight="1" x14ac:dyDescent="0.2">
      <c r="A2181" s="50" t="s">
        <v>3735</v>
      </c>
      <c r="B2181" s="60" t="s">
        <v>4020</v>
      </c>
      <c r="C2181" s="61" t="s">
        <v>4021</v>
      </c>
      <c r="D2181" s="52" t="s">
        <v>9842</v>
      </c>
      <c r="E2181" s="53">
        <v>1572580.06</v>
      </c>
      <c r="F2181" s="23" t="str">
        <f>+IFERROR(VLOOKUP(Tabla1[[#This Row],[Artículo]],'..'!$B$2:$D$569000,3,),"")</f>
        <v/>
      </c>
      <c r="G2181" s="24" t="str">
        <f>IF(H2181=AF2181,"", "Error MC")</f>
        <v>Error MC</v>
      </c>
      <c r="H2181" s="62"/>
      <c r="I2181" s="54">
        <f>+Tabla1[[#This Row],[MC]]*Tabla1[[#This Row],[Pedido]]*Tabla1[[#This Row],[PVC ]]</f>
        <v>0</v>
      </c>
      <c r="J2181" s="26">
        <v>0.21</v>
      </c>
      <c r="K2181" s="63"/>
      <c r="L2181" s="28" t="s">
        <v>17</v>
      </c>
      <c r="M2181" s="53">
        <v>2759091.719</v>
      </c>
      <c r="N2181" s="64" t="str">
        <f>+IF(Tabla1[[#This Row],[F PMPI]]="SÍ","No","Sí")</f>
        <v>Sí</v>
      </c>
      <c r="O2181" s="65">
        <f>+Tabla1[[#This Row],[PVL]]*1.055</f>
        <v>2910841.763545</v>
      </c>
      <c r="P2181" s="65">
        <f>+Tabla1[[#This Row],[PVL]]*1.43</f>
        <v>3945501.1581699997</v>
      </c>
      <c r="Q2181" s="66" t="str">
        <f>+HYPERLINK(Tabla1[[#This Row],[PAG]])</f>
        <v>https://todomusica.com.ar/baterias-electronicas/1149-ekit1.html</v>
      </c>
      <c r="R2181" s="67"/>
      <c r="S2181" s="68"/>
      <c r="T2181" s="69"/>
      <c r="U2181" s="69"/>
      <c r="V2181" s="69"/>
      <c r="W2181" s="69"/>
      <c r="X2181" s="69"/>
      <c r="Y2181" s="35"/>
      <c r="Z2181" s="35" t="s">
        <v>26077</v>
      </c>
      <c r="AA2181" s="36">
        <v>1</v>
      </c>
      <c r="AB2181" s="35" t="s">
        <v>27</v>
      </c>
      <c r="AC2181" s="35" t="str">
        <f>+IF(Tabla1[[#This Row],[STK]]="no","Sin STK", "STK disponible")</f>
        <v>STK disponible</v>
      </c>
      <c r="AD2181" s="35">
        <f>+I2181*J2181</f>
        <v>0</v>
      </c>
      <c r="AE2181" s="35">
        <f>+I2181*K2181</f>
        <v>0</v>
      </c>
      <c r="AF2181" s="36">
        <f>IF(Tabla1[[#This Row],[ref pack]]=1,Tabla1[[#This Row],[Pedido]],LCM(Tabla1[[#This Row],[MC VIEJO]],Tabla1[[#This Row],[Pedido]]))</f>
        <v>1</v>
      </c>
      <c r="AG2181" s="36">
        <f>+VLOOKUP(Tabla1[[#This Row],[Artículo]],'.'!$B$2:$D$11481,3,)</f>
        <v>1</v>
      </c>
      <c r="AH2181" s="37" t="str">
        <f>+IFERROR(SEARCH("pack",Tabla1[[#This Row],[PACK]]),"")</f>
        <v/>
      </c>
    </row>
    <row r="2182" spans="1:34" ht="24" customHeight="1" x14ac:dyDescent="0.2">
      <c r="A2182" s="50" t="s">
        <v>3735</v>
      </c>
      <c r="B2182" s="60" t="s">
        <v>4022</v>
      </c>
      <c r="C2182" s="61" t="s">
        <v>4023</v>
      </c>
      <c r="D2182" s="52" t="s">
        <v>9842</v>
      </c>
      <c r="E2182" s="53">
        <v>472641.93</v>
      </c>
      <c r="F2182" s="23" t="str">
        <f>+IFERROR(VLOOKUP(Tabla1[[#This Row],[Artículo]],'..'!$B$2:$D$569000,3,),"")</f>
        <v/>
      </c>
      <c r="G2182" s="24" t="str">
        <f>IF(H2182=AF2182,"", "Error MC")</f>
        <v>Error MC</v>
      </c>
      <c r="H2182" s="62"/>
      <c r="I2182" s="54">
        <f>+Tabla1[[#This Row],[MC]]*Tabla1[[#This Row],[Pedido]]*Tabla1[[#This Row],[PVC ]]</f>
        <v>0</v>
      </c>
      <c r="J2182" s="26">
        <v>0.21</v>
      </c>
      <c r="K2182" s="63"/>
      <c r="L2182" s="28" t="s">
        <v>17</v>
      </c>
      <c r="M2182" s="53">
        <v>829250.26800000004</v>
      </c>
      <c r="N2182" s="64" t="str">
        <f>+IF(Tabla1[[#This Row],[F PMPI]]="SÍ","No","Sí")</f>
        <v>Sí</v>
      </c>
      <c r="O2182" s="65">
        <f>+Tabla1[[#This Row],[PVL]]*1.055</f>
        <v>874859.03273999994</v>
      </c>
      <c r="P2182" s="65">
        <f>+Tabla1[[#This Row],[PVL]]*1.43</f>
        <v>1185827.8832400001</v>
      </c>
      <c r="Q2182" s="66" t="str">
        <f>+HYPERLINK(Tabla1[[#This Row],[PAG]])</f>
        <v>http://www.todomusica.com.ar/soportes/2237-clh-930.html</v>
      </c>
      <c r="R2182" s="67"/>
      <c r="S2182" s="68"/>
      <c r="T2182" s="69"/>
      <c r="U2182" s="69"/>
      <c r="V2182" s="69"/>
      <c r="W2182" s="69"/>
      <c r="X2182" s="69"/>
      <c r="Y2182" s="35"/>
      <c r="Z2182" s="35" t="s">
        <v>25997</v>
      </c>
      <c r="AA2182" s="36">
        <v>1</v>
      </c>
      <c r="AB2182" s="35" t="s">
        <v>27</v>
      </c>
      <c r="AC2182" s="35" t="str">
        <f>+IF(Tabla1[[#This Row],[STK]]="no","Sin STK", "STK disponible")</f>
        <v>STK disponible</v>
      </c>
      <c r="AD2182" s="35">
        <f>+I2182*J2182</f>
        <v>0</v>
      </c>
      <c r="AE2182" s="35">
        <f>+I2182*K2182</f>
        <v>0</v>
      </c>
      <c r="AF2182" s="36">
        <f>IF(Tabla1[[#This Row],[ref pack]]=1,Tabla1[[#This Row],[Pedido]],LCM(Tabla1[[#This Row],[MC VIEJO]],Tabla1[[#This Row],[Pedido]]))</f>
        <v>1</v>
      </c>
      <c r="AG2182" s="36">
        <f>+VLOOKUP(Tabla1[[#This Row],[Artículo]],'.'!$B$2:$D$11481,3,)</f>
        <v>1</v>
      </c>
      <c r="AH2182" s="37" t="str">
        <f>+IFERROR(SEARCH("pack",Tabla1[[#This Row],[PACK]]),"")</f>
        <v/>
      </c>
    </row>
    <row r="2183" spans="1:34" ht="24" customHeight="1" x14ac:dyDescent="0.2">
      <c r="A2183" s="50" t="s">
        <v>3735</v>
      </c>
      <c r="B2183" s="60" t="s">
        <v>4024</v>
      </c>
      <c r="C2183" s="61" t="s">
        <v>4025</v>
      </c>
      <c r="D2183" s="52" t="s">
        <v>9842</v>
      </c>
      <c r="E2183" s="53">
        <v>1653053.03</v>
      </c>
      <c r="F2183" s="23" t="str">
        <f>+IFERROR(VLOOKUP(Tabla1[[#This Row],[Artículo]],'..'!$B$2:$D$569000,3,),"")</f>
        <v/>
      </c>
      <c r="G2183" s="24" t="str">
        <f>IF(H2183=AF2183,"", "Error MC")</f>
        <v>Error MC</v>
      </c>
      <c r="H2183" s="62"/>
      <c r="I2183" s="54">
        <f>+Tabla1[[#This Row],[MC]]*Tabla1[[#This Row],[Pedido]]*Tabla1[[#This Row],[PVC ]]</f>
        <v>0</v>
      </c>
      <c r="J2183" s="26">
        <v>0.21</v>
      </c>
      <c r="K2183" s="63"/>
      <c r="L2183" s="28" t="s">
        <v>17</v>
      </c>
      <c r="M2183" s="53">
        <v>2900281.537</v>
      </c>
      <c r="N2183" s="64" t="str">
        <f>+IF(Tabla1[[#This Row],[F PMPI]]="SÍ","No","Sí")</f>
        <v>Sí</v>
      </c>
      <c r="O2183" s="65">
        <f>+Tabla1[[#This Row],[PVL]]*1.055</f>
        <v>3059797.0215349998</v>
      </c>
      <c r="P2183" s="65">
        <f>+Tabla1[[#This Row],[PVL]]*1.43</f>
        <v>4147402.59791</v>
      </c>
      <c r="Q2183" s="66" t="str">
        <f>+HYPERLINK(Tabla1[[#This Row],[PAG]])</f>
        <v>http://www.todomusica.com.ar/soportes/2237-clh-930.html</v>
      </c>
      <c r="R2183" s="67"/>
      <c r="S2183" s="68"/>
      <c r="T2183" s="69"/>
      <c r="U2183" s="69"/>
      <c r="V2183" s="69"/>
      <c r="W2183" s="69"/>
      <c r="X2183" s="69"/>
      <c r="Y2183" s="35"/>
      <c r="Z2183" s="35" t="s">
        <v>25997</v>
      </c>
      <c r="AA2183" s="36">
        <v>1</v>
      </c>
      <c r="AB2183" s="35" t="s">
        <v>27</v>
      </c>
      <c r="AC2183" s="35" t="str">
        <f>+IF(Tabla1[[#This Row],[STK]]="no","Sin STK", "STK disponible")</f>
        <v>STK disponible</v>
      </c>
      <c r="AD2183" s="35">
        <f>+I2183*J2183</f>
        <v>0</v>
      </c>
      <c r="AE2183" s="35">
        <f>+I2183*K2183</f>
        <v>0</v>
      </c>
      <c r="AF2183" s="36">
        <f>IF(Tabla1[[#This Row],[ref pack]]=1,Tabla1[[#This Row],[Pedido]],LCM(Tabla1[[#This Row],[MC VIEJO]],Tabla1[[#This Row],[Pedido]]))</f>
        <v>1</v>
      </c>
      <c r="AG2183" s="36">
        <f>+VLOOKUP(Tabla1[[#This Row],[Artículo]],'.'!$B$2:$D$11481,3,)</f>
        <v>1</v>
      </c>
      <c r="AH2183" s="37" t="str">
        <f>+IFERROR(SEARCH("pack",Tabla1[[#This Row],[PACK]]),"")</f>
        <v/>
      </c>
    </row>
    <row r="2184" spans="1:34" ht="24" customHeight="1" x14ac:dyDescent="0.2">
      <c r="A2184" s="50" t="s">
        <v>3735</v>
      </c>
      <c r="B2184" s="60" t="s">
        <v>4026</v>
      </c>
      <c r="C2184" s="61" t="s">
        <v>4027</v>
      </c>
      <c r="D2184" s="52" t="s">
        <v>9842</v>
      </c>
      <c r="E2184" s="53">
        <v>2651852.84</v>
      </c>
      <c r="F2184" s="23" t="str">
        <f>+IFERROR(VLOOKUP(Tabla1[[#This Row],[Artículo]],'..'!$B$2:$D$569000,3,),"")</f>
        <v/>
      </c>
      <c r="G2184" s="24" t="str">
        <f>IF(H2184=AF2184,"", "Error MC")</f>
        <v>Error MC</v>
      </c>
      <c r="H2184" s="62"/>
      <c r="I2184" s="54">
        <f>+Tabla1[[#This Row],[MC]]*Tabla1[[#This Row],[Pedido]]*Tabla1[[#This Row],[PVC ]]</f>
        <v>0</v>
      </c>
      <c r="J2184" s="26">
        <v>0.21</v>
      </c>
      <c r="K2184" s="63"/>
      <c r="L2184" s="28" t="s">
        <v>17</v>
      </c>
      <c r="M2184" s="53">
        <v>4652675.8099999996</v>
      </c>
      <c r="N2184" s="64" t="str">
        <f>+IF(Tabla1[[#This Row],[F PMPI]]="SÍ","No","Sí")</f>
        <v>Sí</v>
      </c>
      <c r="O2184" s="65">
        <f>+Tabla1[[#This Row],[PVL]]*1.055</f>
        <v>4908572.9795499993</v>
      </c>
      <c r="P2184" s="65">
        <f>+Tabla1[[#This Row],[PVL]]*1.43</f>
        <v>6653326.4082999993</v>
      </c>
      <c r="Q2184" s="66" t="str">
        <f>+HYPERLINK(Tabla1[[#This Row],[PAG]])</f>
        <v>http://www.todomusica.com.ar/soportes/2237-clh-930.html</v>
      </c>
      <c r="R2184" s="67"/>
      <c r="S2184" s="68"/>
      <c r="T2184" s="69"/>
      <c r="U2184" s="69"/>
      <c r="V2184" s="69"/>
      <c r="W2184" s="69"/>
      <c r="X2184" s="69"/>
      <c r="Y2184" s="35"/>
      <c r="Z2184" s="35" t="s">
        <v>25997</v>
      </c>
      <c r="AA2184" s="36">
        <v>1</v>
      </c>
      <c r="AB2184" s="35" t="s">
        <v>27</v>
      </c>
      <c r="AC2184" s="35" t="str">
        <f>+IF(Tabla1[[#This Row],[STK]]="no","Sin STK", "STK disponible")</f>
        <v>STK disponible</v>
      </c>
      <c r="AD2184" s="35">
        <f>+I2184*J2184</f>
        <v>0</v>
      </c>
      <c r="AE2184" s="35">
        <f>+I2184*K2184</f>
        <v>0</v>
      </c>
      <c r="AF2184" s="36">
        <f>IF(Tabla1[[#This Row],[ref pack]]=1,Tabla1[[#This Row],[Pedido]],LCM(Tabla1[[#This Row],[MC VIEJO]],Tabla1[[#This Row],[Pedido]]))</f>
        <v>1</v>
      </c>
      <c r="AG2184" s="36">
        <f>+VLOOKUP(Tabla1[[#This Row],[Artículo]],'.'!$B$2:$D$11481,3,)</f>
        <v>1</v>
      </c>
      <c r="AH2184" s="37" t="str">
        <f>+IFERROR(SEARCH("pack",Tabla1[[#This Row],[PACK]]),"")</f>
        <v/>
      </c>
    </row>
    <row r="2185" spans="1:34" ht="24" customHeight="1" x14ac:dyDescent="0.2">
      <c r="A2185" s="50" t="s">
        <v>3735</v>
      </c>
      <c r="B2185" s="60" t="s">
        <v>4028</v>
      </c>
      <c r="C2185" s="61" t="s">
        <v>4029</v>
      </c>
      <c r="D2185" s="52" t="s">
        <v>9842</v>
      </c>
      <c r="E2185" s="53">
        <v>485125.69</v>
      </c>
      <c r="F2185" s="23" t="str">
        <f>+IFERROR(VLOOKUP(Tabla1[[#This Row],[Artículo]],'..'!$B$2:$D$569000,3,),"")</f>
        <v/>
      </c>
      <c r="G2185" s="24" t="str">
        <f>IF(H2185=AF2185,"", "Error MC")</f>
        <v>Error MC</v>
      </c>
      <c r="H2185" s="62"/>
      <c r="I2185" s="54">
        <f>+Tabla1[[#This Row],[MC]]*Tabla1[[#This Row],[Pedido]]*Tabla1[[#This Row],[PVC ]]</f>
        <v>0</v>
      </c>
      <c r="J2185" s="26">
        <v>0.21</v>
      </c>
      <c r="K2185" s="63"/>
      <c r="L2185" s="28" t="s">
        <v>17</v>
      </c>
      <c r="M2185" s="53">
        <v>851153.02300000004</v>
      </c>
      <c r="N2185" s="64" t="str">
        <f>+IF(Tabla1[[#This Row],[F PMPI]]="SÍ","No","Sí")</f>
        <v>Sí</v>
      </c>
      <c r="O2185" s="65">
        <f>+Tabla1[[#This Row],[PVL]]*1.055</f>
        <v>897966.43926500005</v>
      </c>
      <c r="P2185" s="65">
        <f>+Tabla1[[#This Row],[PVL]]*1.43</f>
        <v>1217148.82289</v>
      </c>
      <c r="Q2185" s="66" t="str">
        <f>+HYPERLINK(Tabla1[[#This Row],[PAG]])</f>
        <v>http://www.todomusica.com.ar/soportes/2237-clh-930.html</v>
      </c>
      <c r="R2185" s="67"/>
      <c r="S2185" s="68"/>
      <c r="T2185" s="69"/>
      <c r="U2185" s="69"/>
      <c r="V2185" s="69"/>
      <c r="W2185" s="69"/>
      <c r="X2185" s="69"/>
      <c r="Y2185" s="35"/>
      <c r="Z2185" s="35" t="s">
        <v>25997</v>
      </c>
      <c r="AA2185" s="36">
        <v>1</v>
      </c>
      <c r="AB2185" s="35" t="s">
        <v>27</v>
      </c>
      <c r="AC2185" s="35" t="str">
        <f>+IF(Tabla1[[#This Row],[STK]]="no","Sin STK", "STK disponible")</f>
        <v>STK disponible</v>
      </c>
      <c r="AD2185" s="35">
        <f>+I2185*J2185</f>
        <v>0</v>
      </c>
      <c r="AE2185" s="35">
        <f>+I2185*K2185</f>
        <v>0</v>
      </c>
      <c r="AF2185" s="36">
        <f>IF(Tabla1[[#This Row],[ref pack]]=1,Tabla1[[#This Row],[Pedido]],LCM(Tabla1[[#This Row],[MC VIEJO]],Tabla1[[#This Row],[Pedido]]))</f>
        <v>1</v>
      </c>
      <c r="AG2185" s="36">
        <f>+VLOOKUP(Tabla1[[#This Row],[Artículo]],'.'!$B$2:$D$11481,3,)</f>
        <v>1</v>
      </c>
      <c r="AH2185" s="37" t="str">
        <f>+IFERROR(SEARCH("pack",Tabla1[[#This Row],[PACK]]),"")</f>
        <v/>
      </c>
    </row>
    <row r="2186" spans="1:34" ht="24" customHeight="1" x14ac:dyDescent="0.2">
      <c r="A2186" s="50" t="s">
        <v>3735</v>
      </c>
      <c r="B2186" s="60" t="s">
        <v>4030</v>
      </c>
      <c r="C2186" s="61" t="s">
        <v>4031</v>
      </c>
      <c r="D2186" s="52" t="s">
        <v>27</v>
      </c>
      <c r="E2186" s="53">
        <v>59061.59</v>
      </c>
      <c r="F2186" s="23" t="str">
        <f>+IFERROR(VLOOKUP(Tabla1[[#This Row],[Artículo]],'..'!$B$2:$D$569000,3,),"")</f>
        <v/>
      </c>
      <c r="G2186" s="24" t="str">
        <f>IF(H2186=AF2186,"", "Error MC")</f>
        <v>Error MC</v>
      </c>
      <c r="H2186" s="62"/>
      <c r="I2186" s="54">
        <f>+Tabla1[[#This Row],[MC]]*Tabla1[[#This Row],[Pedido]]*Tabla1[[#This Row],[PVC ]]</f>
        <v>0</v>
      </c>
      <c r="J2186" s="26">
        <v>0.21</v>
      </c>
      <c r="K2186" s="63"/>
      <c r="L2186" s="28" t="s">
        <v>17</v>
      </c>
      <c r="M2186" s="53">
        <v>103623.565</v>
      </c>
      <c r="N2186" s="64" t="str">
        <f>+IF(Tabla1[[#This Row],[F PMPI]]="SÍ","No","Sí")</f>
        <v>Sí</v>
      </c>
      <c r="O2186" s="65">
        <f>+Tabla1[[#This Row],[PVL]]*1.055</f>
        <v>109322.86107499999</v>
      </c>
      <c r="P2186" s="65">
        <f>+Tabla1[[#This Row],[PVL]]*1.43</f>
        <v>148181.69795</v>
      </c>
      <c r="Q2186" s="66" t="str">
        <f>+HYPERLINK(Tabla1[[#This Row],[PAG]])</f>
        <v>https://todomusica.com.ar/hardware-para-baterias/9044-curved-boom-arm-w-tl2030clamp.html</v>
      </c>
      <c r="R2186" s="67"/>
      <c r="S2186" s="68"/>
      <c r="T2186" s="69"/>
      <c r="U2186" s="69"/>
      <c r="V2186" s="69"/>
      <c r="W2186" s="69"/>
      <c r="X2186" s="69"/>
      <c r="Y2186" s="35"/>
      <c r="Z2186" s="35" t="s">
        <v>26006</v>
      </c>
      <c r="AA2186" s="36">
        <v>1</v>
      </c>
      <c r="AB2186" s="35" t="s">
        <v>27</v>
      </c>
      <c r="AC2186" s="35" t="str">
        <f>+IF(Tabla1[[#This Row],[STK]]="no","Sin STK", "STK disponible")</f>
        <v>Sin STK</v>
      </c>
      <c r="AD2186" s="35">
        <f>+I2186*J2186</f>
        <v>0</v>
      </c>
      <c r="AE2186" s="35">
        <f>+I2186*K2186</f>
        <v>0</v>
      </c>
      <c r="AF2186" s="36">
        <f>IF(Tabla1[[#This Row],[ref pack]]=1,Tabla1[[#This Row],[Pedido]],LCM(Tabla1[[#This Row],[MC VIEJO]],Tabla1[[#This Row],[Pedido]]))</f>
        <v>1</v>
      </c>
      <c r="AG2186" s="36">
        <f>+VLOOKUP(Tabla1[[#This Row],[Artículo]],'.'!$B$2:$D$11481,3,)</f>
        <v>1</v>
      </c>
      <c r="AH2186" s="37" t="str">
        <f>+IFERROR(SEARCH("pack",Tabla1[[#This Row],[PACK]]),"")</f>
        <v/>
      </c>
    </row>
    <row r="2187" spans="1:34" ht="24" customHeight="1" x14ac:dyDescent="0.2">
      <c r="A2187" s="50" t="s">
        <v>3735</v>
      </c>
      <c r="B2187" s="60" t="s">
        <v>4032</v>
      </c>
      <c r="C2187" s="61" t="s">
        <v>23995</v>
      </c>
      <c r="D2187" s="52" t="s">
        <v>27</v>
      </c>
      <c r="E2187" s="53">
        <v>66472.3</v>
      </c>
      <c r="F2187" s="23" t="str">
        <f>+IFERROR(VLOOKUP(Tabla1[[#This Row],[Artículo]],'..'!$B$2:$D$569000,3,),"")</f>
        <v/>
      </c>
      <c r="G2187" s="24" t="str">
        <f>IF(H2187=AF2187,"", "Error MC")</f>
        <v>Error MC</v>
      </c>
      <c r="H2187" s="62"/>
      <c r="I2187" s="54">
        <f>+Tabla1[[#This Row],[MC]]*Tabla1[[#This Row],[Pedido]]*Tabla1[[#This Row],[PVC ]]</f>
        <v>0</v>
      </c>
      <c r="J2187" s="26">
        <v>0.21</v>
      </c>
      <c r="K2187" s="63"/>
      <c r="L2187" s="28" t="s">
        <v>17</v>
      </c>
      <c r="M2187" s="53">
        <v>116625.656</v>
      </c>
      <c r="N2187" s="64" t="str">
        <f>+IF(Tabla1[[#This Row],[F PMPI]]="SÍ","No","Sí")</f>
        <v>Sí</v>
      </c>
      <c r="O2187" s="65">
        <f>+Tabla1[[#This Row],[PVL]]*1.055</f>
        <v>123040.06707999999</v>
      </c>
      <c r="P2187" s="65">
        <f>+Tabla1[[#This Row],[PVL]]*1.43</f>
        <v>166774.68807999999</v>
      </c>
      <c r="Q2187" s="66" t="str">
        <f>+HYPERLINK(Tabla1[[#This Row],[PAG]])</f>
        <v>https://todomusica.com.ar/hardware-para-baterias/9044-curved-boom-arm-w-tl2030clamp.html</v>
      </c>
      <c r="R2187" s="67"/>
      <c r="S2187" s="68"/>
      <c r="T2187" s="69"/>
      <c r="U2187" s="69"/>
      <c r="V2187" s="69"/>
      <c r="W2187" s="69"/>
      <c r="X2187" s="69"/>
      <c r="Y2187" s="35"/>
      <c r="Z2187" s="35" t="s">
        <v>26006</v>
      </c>
      <c r="AA2187" s="36">
        <v>1</v>
      </c>
      <c r="AB2187" s="35" t="s">
        <v>27</v>
      </c>
      <c r="AC2187" s="35" t="str">
        <f>+IF(Tabla1[[#This Row],[STK]]="no","Sin STK", "STK disponible")</f>
        <v>Sin STK</v>
      </c>
      <c r="AD2187" s="35">
        <f>+I2187*J2187</f>
        <v>0</v>
      </c>
      <c r="AE2187" s="35">
        <f>+I2187*K2187</f>
        <v>0</v>
      </c>
      <c r="AF2187" s="36">
        <f>IF(Tabla1[[#This Row],[ref pack]]=1,Tabla1[[#This Row],[Pedido]],LCM(Tabla1[[#This Row],[MC VIEJO]],Tabla1[[#This Row],[Pedido]]))</f>
        <v>1</v>
      </c>
      <c r="AG2187" s="36">
        <f>+VLOOKUP(Tabla1[[#This Row],[Artículo]],'.'!$B$2:$D$11481,3,)</f>
        <v>1</v>
      </c>
      <c r="AH2187" s="37" t="str">
        <f>+IFERROR(SEARCH("pack",Tabla1[[#This Row],[PACK]]),"")</f>
        <v/>
      </c>
    </row>
    <row r="2188" spans="1:34" ht="24" customHeight="1" x14ac:dyDescent="0.2">
      <c r="A2188" s="50" t="s">
        <v>3735</v>
      </c>
      <c r="B2188" s="60" t="s">
        <v>4034</v>
      </c>
      <c r="C2188" s="61" t="s">
        <v>4035</v>
      </c>
      <c r="D2188" s="52" t="s">
        <v>9842</v>
      </c>
      <c r="E2188" s="53">
        <v>545057.63</v>
      </c>
      <c r="F2188" s="23" t="str">
        <f>+IFERROR(VLOOKUP(Tabla1[[#This Row],[Artículo]],'..'!$B$2:$D$569000,3,),"")</f>
        <v/>
      </c>
      <c r="G2188" s="24" t="str">
        <f>IF(H2188=AF2188,"", "Error MC")</f>
        <v>Error MC</v>
      </c>
      <c r="H2188" s="62"/>
      <c r="I2188" s="54">
        <f>+Tabla1[[#This Row],[MC]]*Tabla1[[#This Row],[Pedido]]*Tabla1[[#This Row],[PVC ]]</f>
        <v>0</v>
      </c>
      <c r="J2188" s="26">
        <v>0.21</v>
      </c>
      <c r="K2188" s="63"/>
      <c r="L2188" s="28" t="s">
        <v>17</v>
      </c>
      <c r="M2188" s="53">
        <v>956303.60800000001</v>
      </c>
      <c r="N2188" s="64" t="str">
        <f>+IF(Tabla1[[#This Row],[F PMPI]]="SÍ","No","Sí")</f>
        <v>Sí</v>
      </c>
      <c r="O2188" s="65">
        <f>+Tabla1[[#This Row],[PVL]]*1.055</f>
        <v>1008900.30644</v>
      </c>
      <c r="P2188" s="65">
        <f>+Tabla1[[#This Row],[PVL]]*1.43</f>
        <v>1367514.1594399998</v>
      </c>
      <c r="Q2188" s="66" t="str">
        <f>+HYPERLINK(Tabla1[[#This Row],[PAG]])</f>
        <v>https://todomusica.com.ar/baterias-acusticas/6552-exl705np-c-246.html</v>
      </c>
      <c r="R2188" s="67"/>
      <c r="S2188" s="68"/>
      <c r="T2188" s="69"/>
      <c r="U2188" s="69"/>
      <c r="V2188" s="69"/>
      <c r="W2188" s="69"/>
      <c r="X2188" s="69"/>
      <c r="Y2188" s="35"/>
      <c r="Z2188" s="35" t="s">
        <v>26078</v>
      </c>
      <c r="AA2188" s="36">
        <v>1</v>
      </c>
      <c r="AB2188" s="35" t="s">
        <v>27</v>
      </c>
      <c r="AC2188" s="35" t="str">
        <f>+IF(Tabla1[[#This Row],[STK]]="no","Sin STK", "STK disponible")</f>
        <v>STK disponible</v>
      </c>
      <c r="AD2188" s="35">
        <f>+I2188*J2188</f>
        <v>0</v>
      </c>
      <c r="AE2188" s="35">
        <f>+I2188*K2188</f>
        <v>0</v>
      </c>
      <c r="AF2188" s="36">
        <f>IF(Tabla1[[#This Row],[ref pack]]=1,Tabla1[[#This Row],[Pedido]],LCM(Tabla1[[#This Row],[MC VIEJO]],Tabla1[[#This Row],[Pedido]]))</f>
        <v>1</v>
      </c>
      <c r="AG2188" s="36">
        <f>+VLOOKUP(Tabla1[[#This Row],[Artículo]],'.'!$B$2:$D$11481,3,)</f>
        <v>1</v>
      </c>
      <c r="AH2188" s="37" t="str">
        <f>+IFERROR(SEARCH("pack",Tabla1[[#This Row],[PACK]]),"")</f>
        <v/>
      </c>
    </row>
    <row r="2189" spans="1:34" ht="24" customHeight="1" x14ac:dyDescent="0.2">
      <c r="A2189" s="50" t="s">
        <v>3735</v>
      </c>
      <c r="B2189" s="60" t="s">
        <v>4036</v>
      </c>
      <c r="C2189" s="61" t="s">
        <v>4037</v>
      </c>
      <c r="D2189" s="52" t="s">
        <v>9842</v>
      </c>
      <c r="E2189" s="53">
        <v>545057.63</v>
      </c>
      <c r="F2189" s="23" t="str">
        <f>+IFERROR(VLOOKUP(Tabla1[[#This Row],[Artículo]],'..'!$B$2:$D$569000,3,),"")</f>
        <v/>
      </c>
      <c r="G2189" s="24" t="str">
        <f>IF(H2189=AF2189,"", "Error MC")</f>
        <v>Error MC</v>
      </c>
      <c r="H2189" s="62"/>
      <c r="I2189" s="54">
        <f>+Tabla1[[#This Row],[MC]]*Tabla1[[#This Row],[Pedido]]*Tabla1[[#This Row],[PVC ]]</f>
        <v>0</v>
      </c>
      <c r="J2189" s="26">
        <v>0.21</v>
      </c>
      <c r="K2189" s="63"/>
      <c r="L2189" s="28" t="s">
        <v>17</v>
      </c>
      <c r="M2189" s="53">
        <v>956303.60800000001</v>
      </c>
      <c r="N2189" s="64" t="str">
        <f>+IF(Tabla1[[#This Row],[F PMPI]]="SÍ","No","Sí")</f>
        <v>Sí</v>
      </c>
      <c r="O2189" s="65">
        <f>+Tabla1[[#This Row],[PVL]]*1.055</f>
        <v>1008900.30644</v>
      </c>
      <c r="P2189" s="65">
        <f>+Tabla1[[#This Row],[PVL]]*1.43</f>
        <v>1367514.1594399998</v>
      </c>
      <c r="Q2189" s="66" t="str">
        <f>+HYPERLINK(Tabla1[[#This Row],[PAG]])</f>
        <v>https://todomusica.com.ar/baterias-acusticas/6553-exl705np-c-248.html</v>
      </c>
      <c r="R2189" s="67"/>
      <c r="S2189" s="68"/>
      <c r="T2189" s="69"/>
      <c r="U2189" s="69"/>
      <c r="V2189" s="69"/>
      <c r="W2189" s="69"/>
      <c r="X2189" s="69"/>
      <c r="Y2189" s="35"/>
      <c r="Z2189" s="35" t="s">
        <v>26079</v>
      </c>
      <c r="AA2189" s="36">
        <v>1</v>
      </c>
      <c r="AB2189" s="35" t="s">
        <v>27</v>
      </c>
      <c r="AC2189" s="35" t="str">
        <f>+IF(Tabla1[[#This Row],[STK]]="no","Sin STK", "STK disponible")</f>
        <v>STK disponible</v>
      </c>
      <c r="AD2189" s="35">
        <f>+I2189*J2189</f>
        <v>0</v>
      </c>
      <c r="AE2189" s="35">
        <f>+I2189*K2189</f>
        <v>0</v>
      </c>
      <c r="AF2189" s="36">
        <f>IF(Tabla1[[#This Row],[ref pack]]=1,Tabla1[[#This Row],[Pedido]],LCM(Tabla1[[#This Row],[MC VIEJO]],Tabla1[[#This Row],[Pedido]]))</f>
        <v>1</v>
      </c>
      <c r="AG2189" s="36">
        <f>+VLOOKUP(Tabla1[[#This Row],[Artículo]],'.'!$B$2:$D$11481,3,)</f>
        <v>1</v>
      </c>
      <c r="AH2189" s="37" t="str">
        <f>+IFERROR(SEARCH("pack",Tabla1[[#This Row],[PACK]]),"")</f>
        <v/>
      </c>
    </row>
    <row r="2190" spans="1:34" ht="24" customHeight="1" x14ac:dyDescent="0.2">
      <c r="A2190" s="50" t="s">
        <v>3735</v>
      </c>
      <c r="B2190" s="60" t="s">
        <v>4038</v>
      </c>
      <c r="C2190" s="61" t="s">
        <v>4039</v>
      </c>
      <c r="D2190" s="52" t="s">
        <v>27</v>
      </c>
      <c r="E2190" s="53">
        <v>545057.63</v>
      </c>
      <c r="F2190" s="23" t="str">
        <f>+IFERROR(VLOOKUP(Tabla1[[#This Row],[Artículo]],'..'!$B$2:$D$569000,3,),"")</f>
        <v/>
      </c>
      <c r="G2190" s="24" t="str">
        <f>IF(H2190=AF2190,"", "Error MC")</f>
        <v>Error MC</v>
      </c>
      <c r="H2190" s="62"/>
      <c r="I2190" s="54">
        <f>+Tabla1[[#This Row],[MC]]*Tabla1[[#This Row],[Pedido]]*Tabla1[[#This Row],[PVC ]]</f>
        <v>0</v>
      </c>
      <c r="J2190" s="26">
        <v>0.21</v>
      </c>
      <c r="K2190" s="63"/>
      <c r="L2190" s="28" t="s">
        <v>17</v>
      </c>
      <c r="M2190" s="53">
        <v>956303.60800000001</v>
      </c>
      <c r="N2190" s="64" t="str">
        <f>+IF(Tabla1[[#This Row],[F PMPI]]="SÍ","No","Sí")</f>
        <v>Sí</v>
      </c>
      <c r="O2190" s="65">
        <f>+Tabla1[[#This Row],[PVL]]*1.055</f>
        <v>1008900.30644</v>
      </c>
      <c r="P2190" s="65">
        <f>+Tabla1[[#This Row],[PVL]]*1.43</f>
        <v>1367514.1594399998</v>
      </c>
      <c r="Q2190" s="66" t="str">
        <f>+HYPERLINK(Tabla1[[#This Row],[PAG]])</f>
        <v>https://todomusica.com.ar/baterias-acusticas/6554-exl705np-c-249.html</v>
      </c>
      <c r="R2190" s="67"/>
      <c r="S2190" s="68"/>
      <c r="T2190" s="69"/>
      <c r="U2190" s="69"/>
      <c r="V2190" s="69"/>
      <c r="W2190" s="69"/>
      <c r="X2190" s="69"/>
      <c r="Y2190" s="35"/>
      <c r="Z2190" s="35" t="s">
        <v>26080</v>
      </c>
      <c r="AA2190" s="36">
        <v>1</v>
      </c>
      <c r="AB2190" s="35" t="s">
        <v>27</v>
      </c>
      <c r="AC2190" s="35" t="str">
        <f>+IF(Tabla1[[#This Row],[STK]]="no","Sin STK", "STK disponible")</f>
        <v>Sin STK</v>
      </c>
      <c r="AD2190" s="35">
        <f>+I2190*J2190</f>
        <v>0</v>
      </c>
      <c r="AE2190" s="35">
        <f>+I2190*K2190</f>
        <v>0</v>
      </c>
      <c r="AF2190" s="36">
        <f>IF(Tabla1[[#This Row],[ref pack]]=1,Tabla1[[#This Row],[Pedido]],LCM(Tabla1[[#This Row],[MC VIEJO]],Tabla1[[#This Row],[Pedido]]))</f>
        <v>1</v>
      </c>
      <c r="AG2190" s="36">
        <f>+VLOOKUP(Tabla1[[#This Row],[Artículo]],'.'!$B$2:$D$11481,3,)</f>
        <v>1</v>
      </c>
      <c r="AH2190" s="37" t="str">
        <f>+IFERROR(SEARCH("pack",Tabla1[[#This Row],[PACK]]),"")</f>
        <v/>
      </c>
    </row>
    <row r="2191" spans="1:34" ht="24" customHeight="1" x14ac:dyDescent="0.2">
      <c r="A2191" s="50" t="s">
        <v>3735</v>
      </c>
      <c r="B2191" s="60" t="s">
        <v>4040</v>
      </c>
      <c r="C2191" s="61" t="s">
        <v>4041</v>
      </c>
      <c r="D2191" s="52" t="s">
        <v>27</v>
      </c>
      <c r="E2191" s="53">
        <v>545057.63</v>
      </c>
      <c r="F2191" s="23" t="str">
        <f>+IFERROR(VLOOKUP(Tabla1[[#This Row],[Artículo]],'..'!$B$2:$D$569000,3,),"")</f>
        <v/>
      </c>
      <c r="G2191" s="24" t="str">
        <f>IF(H2191=AF2191,"", "Error MC")</f>
        <v>Error MC</v>
      </c>
      <c r="H2191" s="62"/>
      <c r="I2191" s="54">
        <f>+Tabla1[[#This Row],[MC]]*Tabla1[[#This Row],[Pedido]]*Tabla1[[#This Row],[PVC ]]</f>
        <v>0</v>
      </c>
      <c r="J2191" s="26">
        <v>0.21</v>
      </c>
      <c r="K2191" s="63"/>
      <c r="L2191" s="28" t="s">
        <v>17</v>
      </c>
      <c r="M2191" s="53">
        <v>956303.60800000001</v>
      </c>
      <c r="N2191" s="64" t="str">
        <f>+IF(Tabla1[[#This Row],[F PMPI]]="SÍ","No","Sí")</f>
        <v>Sí</v>
      </c>
      <c r="O2191" s="65">
        <f>+Tabla1[[#This Row],[PVL]]*1.055</f>
        <v>1008900.30644</v>
      </c>
      <c r="P2191" s="65">
        <f>+Tabla1[[#This Row],[PVL]]*1.43</f>
        <v>1367514.1594399998</v>
      </c>
      <c r="Q2191" s="66" t="str">
        <f>+HYPERLINK(Tabla1[[#This Row],[PAG]])</f>
        <v>https://todomusica.com.ar/baterias-acusticas/6555-exl705np-c-255.html</v>
      </c>
      <c r="R2191" s="67"/>
      <c r="S2191" s="68"/>
      <c r="T2191" s="69"/>
      <c r="U2191" s="69"/>
      <c r="V2191" s="69"/>
      <c r="W2191" s="69"/>
      <c r="X2191" s="69"/>
      <c r="Y2191" s="35"/>
      <c r="Z2191" s="35" t="s">
        <v>26081</v>
      </c>
      <c r="AA2191" s="36">
        <v>1</v>
      </c>
      <c r="AB2191" s="35" t="s">
        <v>27</v>
      </c>
      <c r="AC2191" s="35" t="str">
        <f>+IF(Tabla1[[#This Row],[STK]]="no","Sin STK", "STK disponible")</f>
        <v>Sin STK</v>
      </c>
      <c r="AD2191" s="35">
        <f>+I2191*J2191</f>
        <v>0</v>
      </c>
      <c r="AE2191" s="35">
        <f>+I2191*K2191</f>
        <v>0</v>
      </c>
      <c r="AF2191" s="36">
        <f>IF(Tabla1[[#This Row],[ref pack]]=1,Tabla1[[#This Row],[Pedido]],LCM(Tabla1[[#This Row],[MC VIEJO]],Tabla1[[#This Row],[Pedido]]))</f>
        <v>1</v>
      </c>
      <c r="AG2191" s="36">
        <f>+VLOOKUP(Tabla1[[#This Row],[Artículo]],'.'!$B$2:$D$11481,3,)</f>
        <v>1</v>
      </c>
      <c r="AH2191" s="37" t="str">
        <f>+IFERROR(SEARCH("pack",Tabla1[[#This Row],[PACK]]),"")</f>
        <v/>
      </c>
    </row>
    <row r="2192" spans="1:34" ht="24" customHeight="1" x14ac:dyDescent="0.2">
      <c r="A2192" s="50" t="s">
        <v>3735</v>
      </c>
      <c r="B2192" s="60" t="s">
        <v>4044</v>
      </c>
      <c r="C2192" s="61" t="s">
        <v>4045</v>
      </c>
      <c r="D2192" s="52" t="s">
        <v>9842</v>
      </c>
      <c r="E2192" s="53">
        <v>688695.38</v>
      </c>
      <c r="F2192" s="23" t="str">
        <f>+IFERROR(VLOOKUP(Tabla1[[#This Row],[Artículo]],'..'!$B$2:$D$569000,3,),"")</f>
        <v/>
      </c>
      <c r="G2192" s="24" t="str">
        <f>IF(H2192=AF2192,"", "Error MC")</f>
        <v>Error MC</v>
      </c>
      <c r="H2192" s="62"/>
      <c r="I2192" s="54">
        <f>+Tabla1[[#This Row],[MC]]*Tabla1[[#This Row],[Pedido]]*Tabla1[[#This Row],[PVC ]]</f>
        <v>0</v>
      </c>
      <c r="J2192" s="26">
        <v>0.21</v>
      </c>
      <c r="K2192" s="63"/>
      <c r="L2192" s="28" t="s">
        <v>17</v>
      </c>
      <c r="M2192" s="53">
        <v>1208316.0430000001</v>
      </c>
      <c r="N2192" s="64" t="str">
        <f>+IF(Tabla1[[#This Row],[F PMPI]]="SÍ","No","Sí")</f>
        <v>Sí</v>
      </c>
      <c r="O2192" s="65">
        <f>+Tabla1[[#This Row],[PVL]]*1.055</f>
        <v>1274773.425365</v>
      </c>
      <c r="P2192" s="65">
        <f>+Tabla1[[#This Row],[PVL]]*1.43</f>
        <v>1727891.9414900001</v>
      </c>
      <c r="Q2192" s="66" t="str">
        <f>+HYPERLINK(Tabla1[[#This Row],[PAG]])</f>
        <v>https://todomusica.com.ar/productos-sin-categorias-de-netsuite/4736-404.html</v>
      </c>
      <c r="R2192" s="67"/>
      <c r="S2192" s="68"/>
      <c r="T2192" s="69"/>
      <c r="U2192" s="69"/>
      <c r="V2192" s="69"/>
      <c r="W2192" s="69"/>
      <c r="X2192" s="69"/>
      <c r="Y2192" s="35"/>
      <c r="Z2192" s="35" t="s">
        <v>26082</v>
      </c>
      <c r="AA2192" s="36">
        <v>1</v>
      </c>
      <c r="AB2192" s="35" t="s">
        <v>27</v>
      </c>
      <c r="AC2192" s="35" t="str">
        <f>+IF(Tabla1[[#This Row],[STK]]="no","Sin STK", "STK disponible")</f>
        <v>STK disponible</v>
      </c>
      <c r="AD2192" s="35">
        <f>+I2192*J2192</f>
        <v>0</v>
      </c>
      <c r="AE2192" s="35">
        <f>+I2192*K2192</f>
        <v>0</v>
      </c>
      <c r="AF2192" s="36">
        <f>IF(Tabla1[[#This Row],[ref pack]]=1,Tabla1[[#This Row],[Pedido]],LCM(Tabla1[[#This Row],[MC VIEJO]],Tabla1[[#This Row],[Pedido]]))</f>
        <v>1</v>
      </c>
      <c r="AG2192" s="36">
        <f>+VLOOKUP(Tabla1[[#This Row],[Artículo]],'.'!$B$2:$D$11481,3,)</f>
        <v>1</v>
      </c>
      <c r="AH2192" s="37" t="str">
        <f>+IFERROR(SEARCH("pack",Tabla1[[#This Row],[PACK]]),"")</f>
        <v/>
      </c>
    </row>
    <row r="2193" spans="1:34" ht="24" customHeight="1" x14ac:dyDescent="0.2">
      <c r="A2193" s="50" t="s">
        <v>3735</v>
      </c>
      <c r="B2193" s="60" t="s">
        <v>4046</v>
      </c>
      <c r="C2193" s="61" t="s">
        <v>4047</v>
      </c>
      <c r="D2193" s="52" t="s">
        <v>9842</v>
      </c>
      <c r="E2193" s="53">
        <v>688695.38</v>
      </c>
      <c r="F2193" s="23" t="str">
        <f>+IFERROR(VLOOKUP(Tabla1[[#This Row],[Artículo]],'..'!$B$2:$D$569000,3,),"")</f>
        <v/>
      </c>
      <c r="G2193" s="24" t="str">
        <f>IF(H2193=AF2193,"", "Error MC")</f>
        <v>Error MC</v>
      </c>
      <c r="H2193" s="62"/>
      <c r="I2193" s="54">
        <f>+Tabla1[[#This Row],[MC]]*Tabla1[[#This Row],[Pedido]]*Tabla1[[#This Row],[PVC ]]</f>
        <v>0</v>
      </c>
      <c r="J2193" s="26">
        <v>0.21</v>
      </c>
      <c r="K2193" s="63"/>
      <c r="L2193" s="28" t="s">
        <v>17</v>
      </c>
      <c r="M2193" s="53">
        <v>1208316.0430000001</v>
      </c>
      <c r="N2193" s="64" t="str">
        <f>+IF(Tabla1[[#This Row],[F PMPI]]="SÍ","No","Sí")</f>
        <v>Sí</v>
      </c>
      <c r="O2193" s="65">
        <f>+Tabla1[[#This Row],[PVL]]*1.055</f>
        <v>1274773.425365</v>
      </c>
      <c r="P2193" s="65">
        <f>+Tabla1[[#This Row],[PVL]]*1.43</f>
        <v>1727891.9414900001</v>
      </c>
      <c r="Q2193" s="66" t="str">
        <f>+HYPERLINK(Tabla1[[#This Row],[PAG]])</f>
        <v>https://todomusica.com.ar/baterias-acusticas/4737-404.html</v>
      </c>
      <c r="R2193" s="67"/>
      <c r="S2193" s="68"/>
      <c r="T2193" s="69"/>
      <c r="U2193" s="69"/>
      <c r="V2193" s="69"/>
      <c r="W2193" s="69"/>
      <c r="X2193" s="69"/>
      <c r="Y2193" s="35"/>
      <c r="Z2193" s="35" t="s">
        <v>26083</v>
      </c>
      <c r="AA2193" s="36">
        <v>1</v>
      </c>
      <c r="AB2193" s="35" t="s">
        <v>27</v>
      </c>
      <c r="AC2193" s="35" t="str">
        <f>+IF(Tabla1[[#This Row],[STK]]="no","Sin STK", "STK disponible")</f>
        <v>STK disponible</v>
      </c>
      <c r="AD2193" s="35">
        <f>+I2193*J2193</f>
        <v>0</v>
      </c>
      <c r="AE2193" s="35">
        <f>+I2193*K2193</f>
        <v>0</v>
      </c>
      <c r="AF2193" s="36">
        <f>IF(Tabla1[[#This Row],[ref pack]]=1,Tabla1[[#This Row],[Pedido]],LCM(Tabla1[[#This Row],[MC VIEJO]],Tabla1[[#This Row],[Pedido]]))</f>
        <v>1</v>
      </c>
      <c r="AG2193" s="36">
        <f>+VLOOKUP(Tabla1[[#This Row],[Artículo]],'.'!$B$2:$D$11481,3,)</f>
        <v>1</v>
      </c>
      <c r="AH2193" s="37" t="str">
        <f>+IFERROR(SEARCH("pack",Tabla1[[#This Row],[PACK]]),"")</f>
        <v/>
      </c>
    </row>
    <row r="2194" spans="1:34" ht="24" customHeight="1" x14ac:dyDescent="0.2">
      <c r="A2194" s="50" t="s">
        <v>3735</v>
      </c>
      <c r="B2194" s="60" t="s">
        <v>4048</v>
      </c>
      <c r="C2194" s="61" t="s">
        <v>4049</v>
      </c>
      <c r="D2194" s="52" t="s">
        <v>9842</v>
      </c>
      <c r="E2194" s="53">
        <v>688695.38</v>
      </c>
      <c r="F2194" s="23" t="str">
        <f>+IFERROR(VLOOKUP(Tabla1[[#This Row],[Artículo]],'..'!$B$2:$D$569000,3,),"")</f>
        <v/>
      </c>
      <c r="G2194" s="24" t="str">
        <f>IF(H2194=AF2194,"", "Error MC")</f>
        <v>Error MC</v>
      </c>
      <c r="H2194" s="62"/>
      <c r="I2194" s="54">
        <f>+Tabla1[[#This Row],[MC]]*Tabla1[[#This Row],[Pedido]]*Tabla1[[#This Row],[PVC ]]</f>
        <v>0</v>
      </c>
      <c r="J2194" s="26">
        <v>0.21</v>
      </c>
      <c r="K2194" s="63"/>
      <c r="L2194" s="28" t="s">
        <v>17</v>
      </c>
      <c r="M2194" s="53">
        <v>1208316.0430000001</v>
      </c>
      <c r="N2194" s="64" t="str">
        <f>+IF(Tabla1[[#This Row],[F PMPI]]="SÍ","No","Sí")</f>
        <v>Sí</v>
      </c>
      <c r="O2194" s="65">
        <f>+Tabla1[[#This Row],[PVL]]*1.055</f>
        <v>1274773.425365</v>
      </c>
      <c r="P2194" s="65">
        <f>+Tabla1[[#This Row],[PVL]]*1.43</f>
        <v>1727891.9414900001</v>
      </c>
      <c r="Q2194" s="66" t="str">
        <f>+HYPERLINK(Tabla1[[#This Row],[PAG]])</f>
        <v>https://todomusica.com.ar/baterias-acusticas/4738-404.html</v>
      </c>
      <c r="R2194" s="67"/>
      <c r="S2194" s="68"/>
      <c r="T2194" s="69"/>
      <c r="U2194" s="69"/>
      <c r="V2194" s="69"/>
      <c r="W2194" s="69"/>
      <c r="X2194" s="69"/>
      <c r="Y2194" s="35"/>
      <c r="Z2194" s="35" t="s">
        <v>26084</v>
      </c>
      <c r="AA2194" s="36">
        <v>1</v>
      </c>
      <c r="AB2194" s="35" t="s">
        <v>27</v>
      </c>
      <c r="AC2194" s="35" t="str">
        <f>+IF(Tabla1[[#This Row],[STK]]="no","Sin STK", "STK disponible")</f>
        <v>STK disponible</v>
      </c>
      <c r="AD2194" s="35">
        <f>+I2194*J2194</f>
        <v>0</v>
      </c>
      <c r="AE2194" s="35">
        <f>+I2194*K2194</f>
        <v>0</v>
      </c>
      <c r="AF2194" s="36">
        <f>IF(Tabla1[[#This Row],[ref pack]]=1,Tabla1[[#This Row],[Pedido]],LCM(Tabla1[[#This Row],[MC VIEJO]],Tabla1[[#This Row],[Pedido]]))</f>
        <v>1</v>
      </c>
      <c r="AG2194" s="36">
        <f>+VLOOKUP(Tabla1[[#This Row],[Artículo]],'.'!$B$2:$D$11481,3,)</f>
        <v>1</v>
      </c>
      <c r="AH2194" s="37" t="str">
        <f>+IFERROR(SEARCH("pack",Tabla1[[#This Row],[PACK]]),"")</f>
        <v/>
      </c>
    </row>
    <row r="2195" spans="1:34" ht="24" customHeight="1" x14ac:dyDescent="0.2">
      <c r="A2195" s="50" t="s">
        <v>3735</v>
      </c>
      <c r="B2195" s="60" t="s">
        <v>4050</v>
      </c>
      <c r="C2195" s="61" t="s">
        <v>4051</v>
      </c>
      <c r="D2195" s="52" t="s">
        <v>9842</v>
      </c>
      <c r="E2195" s="53">
        <v>688695.38</v>
      </c>
      <c r="F2195" s="23" t="str">
        <f>+IFERROR(VLOOKUP(Tabla1[[#This Row],[Artículo]],'..'!$B$2:$D$569000,3,),"")</f>
        <v/>
      </c>
      <c r="G2195" s="24" t="str">
        <f>IF(H2195=AF2195,"", "Error MC")</f>
        <v>Error MC</v>
      </c>
      <c r="H2195" s="62"/>
      <c r="I2195" s="54">
        <f>+Tabla1[[#This Row],[MC]]*Tabla1[[#This Row],[Pedido]]*Tabla1[[#This Row],[PVC ]]</f>
        <v>0</v>
      </c>
      <c r="J2195" s="26">
        <v>0.21</v>
      </c>
      <c r="K2195" s="63"/>
      <c r="L2195" s="28" t="s">
        <v>17</v>
      </c>
      <c r="M2195" s="53">
        <v>1208316.0430000001</v>
      </c>
      <c r="N2195" s="64" t="str">
        <f>+IF(Tabla1[[#This Row],[F PMPI]]="SÍ","No","Sí")</f>
        <v>Sí</v>
      </c>
      <c r="O2195" s="65">
        <f>+Tabla1[[#This Row],[PVL]]*1.055</f>
        <v>1274773.425365</v>
      </c>
      <c r="P2195" s="65">
        <f>+Tabla1[[#This Row],[PVL]]*1.43</f>
        <v>1727891.9414900001</v>
      </c>
      <c r="Q2195" s="66" t="str">
        <f>+HYPERLINK(Tabla1[[#This Row],[PAG]])</f>
        <v>https://todomusica.com.ar/productos-sin-categorias-de-netsuite/6556-exl725fp-c-255.html</v>
      </c>
      <c r="R2195" s="67"/>
      <c r="S2195" s="68"/>
      <c r="T2195" s="69"/>
      <c r="U2195" s="69"/>
      <c r="V2195" s="69"/>
      <c r="W2195" s="69"/>
      <c r="X2195" s="69"/>
      <c r="Y2195" s="35"/>
      <c r="Z2195" s="35" t="s">
        <v>26085</v>
      </c>
      <c r="AA2195" s="36">
        <v>1</v>
      </c>
      <c r="AB2195" s="35" t="s">
        <v>27</v>
      </c>
      <c r="AC2195" s="35" t="str">
        <f>+IF(Tabla1[[#This Row],[STK]]="no","Sin STK", "STK disponible")</f>
        <v>STK disponible</v>
      </c>
      <c r="AD2195" s="35">
        <f>+I2195*J2195</f>
        <v>0</v>
      </c>
      <c r="AE2195" s="35">
        <f>+I2195*K2195</f>
        <v>0</v>
      </c>
      <c r="AF2195" s="36">
        <f>IF(Tabla1[[#This Row],[ref pack]]=1,Tabla1[[#This Row],[Pedido]],LCM(Tabla1[[#This Row],[MC VIEJO]],Tabla1[[#This Row],[Pedido]]))</f>
        <v>1</v>
      </c>
      <c r="AG2195" s="36">
        <f>+VLOOKUP(Tabla1[[#This Row],[Artículo]],'.'!$B$2:$D$11481,3,)</f>
        <v>1</v>
      </c>
      <c r="AH2195" s="37" t="str">
        <f>+IFERROR(SEARCH("pack",Tabla1[[#This Row],[PACK]]),"")</f>
        <v/>
      </c>
    </row>
    <row r="2196" spans="1:34" ht="24" customHeight="1" x14ac:dyDescent="0.2">
      <c r="A2196" s="50" t="s">
        <v>3735</v>
      </c>
      <c r="B2196" s="60" t="s">
        <v>4052</v>
      </c>
      <c r="C2196" s="61" t="s">
        <v>4053</v>
      </c>
      <c r="D2196" s="52" t="s">
        <v>9842</v>
      </c>
      <c r="E2196" s="53">
        <v>580494.56000000006</v>
      </c>
      <c r="F2196" s="23" t="str">
        <f>+IFERROR(VLOOKUP(Tabla1[[#This Row],[Artículo]],'..'!$B$2:$D$569000,3,),"")</f>
        <v/>
      </c>
      <c r="G2196" s="24" t="str">
        <f>IF(H2196=AF2196,"", "Error MC")</f>
        <v>Error MC</v>
      </c>
      <c r="H2196" s="62"/>
      <c r="I2196" s="54">
        <f>+Tabla1[[#This Row],[MC]]*Tabla1[[#This Row],[Pedido]]*Tabla1[[#This Row],[PVC ]]</f>
        <v>0</v>
      </c>
      <c r="J2196" s="26">
        <v>0.21</v>
      </c>
      <c r="K2196" s="63"/>
      <c r="L2196" s="28" t="s">
        <v>17</v>
      </c>
      <c r="M2196" s="53">
        <v>1018477.703</v>
      </c>
      <c r="N2196" s="64" t="str">
        <f>+IF(Tabla1[[#This Row],[F PMPI]]="SÍ","No","Sí")</f>
        <v>Sí</v>
      </c>
      <c r="O2196" s="65">
        <f>+Tabla1[[#This Row],[PVL]]*1.055</f>
        <v>1074493.976665</v>
      </c>
      <c r="P2196" s="65">
        <f>+Tabla1[[#This Row],[PVL]]*1.43</f>
        <v>1456423.1152899999</v>
      </c>
      <c r="Q2196" s="66" t="str">
        <f>+HYPERLINK(Tabla1[[#This Row],[PAG]])</f>
        <v>https://todomusica.com.ar/baterias-acusticas/4739-404.html</v>
      </c>
      <c r="R2196" s="67"/>
      <c r="S2196" s="68"/>
      <c r="T2196" s="69"/>
      <c r="U2196" s="69"/>
      <c r="V2196" s="69"/>
      <c r="W2196" s="69"/>
      <c r="X2196" s="69"/>
      <c r="Y2196" s="35"/>
      <c r="Z2196" s="35" t="s">
        <v>26086</v>
      </c>
      <c r="AA2196" s="36">
        <v>1</v>
      </c>
      <c r="AB2196" s="35" t="s">
        <v>27</v>
      </c>
      <c r="AC2196" s="35" t="str">
        <f>+IF(Tabla1[[#This Row],[STK]]="no","Sin STK", "STK disponible")</f>
        <v>STK disponible</v>
      </c>
      <c r="AD2196" s="35">
        <f>+I2196*J2196</f>
        <v>0</v>
      </c>
      <c r="AE2196" s="35">
        <f>+I2196*K2196</f>
        <v>0</v>
      </c>
      <c r="AF2196" s="36">
        <f>IF(Tabla1[[#This Row],[ref pack]]=1,Tabla1[[#This Row],[Pedido]],LCM(Tabla1[[#This Row],[MC VIEJO]],Tabla1[[#This Row],[Pedido]]))</f>
        <v>1</v>
      </c>
      <c r="AG2196" s="36">
        <f>+VLOOKUP(Tabla1[[#This Row],[Artículo]],'.'!$B$2:$D$11481,3,)</f>
        <v>1</v>
      </c>
      <c r="AH2196" s="37" t="str">
        <f>+IFERROR(SEARCH("pack",Tabla1[[#This Row],[PACK]]),"")</f>
        <v/>
      </c>
    </row>
    <row r="2197" spans="1:34" ht="24" customHeight="1" x14ac:dyDescent="0.2">
      <c r="A2197" s="50" t="s">
        <v>3735</v>
      </c>
      <c r="B2197" s="60" t="s">
        <v>4054</v>
      </c>
      <c r="C2197" s="61" t="s">
        <v>4055</v>
      </c>
      <c r="D2197" s="52" t="s">
        <v>9842</v>
      </c>
      <c r="E2197" s="53">
        <v>580494.56000000006</v>
      </c>
      <c r="F2197" s="23" t="str">
        <f>+IFERROR(VLOOKUP(Tabla1[[#This Row],[Artículo]],'..'!$B$2:$D$569000,3,),"")</f>
        <v/>
      </c>
      <c r="G2197" s="24" t="str">
        <f>IF(H2197=AF2197,"", "Error MC")</f>
        <v>Error MC</v>
      </c>
      <c r="H2197" s="62"/>
      <c r="I2197" s="54">
        <f>+Tabla1[[#This Row],[MC]]*Tabla1[[#This Row],[Pedido]]*Tabla1[[#This Row],[PVC ]]</f>
        <v>0</v>
      </c>
      <c r="J2197" s="26">
        <v>0.21</v>
      </c>
      <c r="K2197" s="63"/>
      <c r="L2197" s="28" t="s">
        <v>17</v>
      </c>
      <c r="M2197" s="53">
        <v>1018477.703</v>
      </c>
      <c r="N2197" s="64" t="str">
        <f>+IF(Tabla1[[#This Row],[F PMPI]]="SÍ","No","Sí")</f>
        <v>Sí</v>
      </c>
      <c r="O2197" s="65">
        <f>+Tabla1[[#This Row],[PVL]]*1.055</f>
        <v>1074493.976665</v>
      </c>
      <c r="P2197" s="65">
        <f>+Tabla1[[#This Row],[PVL]]*1.43</f>
        <v>1456423.1152899999</v>
      </c>
      <c r="Q2197" s="66" t="str">
        <f>+HYPERLINK(Tabla1[[#This Row],[PAG]])</f>
        <v>https://todomusica.com.ar/baterias-acusticas/4740-404.html</v>
      </c>
      <c r="R2197" s="67"/>
      <c r="S2197" s="68"/>
      <c r="T2197" s="69"/>
      <c r="U2197" s="69"/>
      <c r="V2197" s="69"/>
      <c r="W2197" s="69"/>
      <c r="X2197" s="69"/>
      <c r="Y2197" s="35"/>
      <c r="Z2197" s="35" t="s">
        <v>26087</v>
      </c>
      <c r="AA2197" s="36">
        <v>1</v>
      </c>
      <c r="AB2197" s="35" t="s">
        <v>27</v>
      </c>
      <c r="AC2197" s="35" t="str">
        <f>+IF(Tabla1[[#This Row],[STK]]="no","Sin STK", "STK disponible")</f>
        <v>STK disponible</v>
      </c>
      <c r="AD2197" s="35">
        <f>+I2197*J2197</f>
        <v>0</v>
      </c>
      <c r="AE2197" s="35">
        <f>+I2197*K2197</f>
        <v>0</v>
      </c>
      <c r="AF2197" s="36">
        <f>IF(Tabla1[[#This Row],[ref pack]]=1,Tabla1[[#This Row],[Pedido]],LCM(Tabla1[[#This Row],[MC VIEJO]],Tabla1[[#This Row],[Pedido]]))</f>
        <v>1</v>
      </c>
      <c r="AG2197" s="36">
        <f>+VLOOKUP(Tabla1[[#This Row],[Artículo]],'.'!$B$2:$D$11481,3,)</f>
        <v>1</v>
      </c>
      <c r="AH2197" s="37" t="str">
        <f>+IFERROR(SEARCH("pack",Tabla1[[#This Row],[PACK]]),"")</f>
        <v/>
      </c>
    </row>
    <row r="2198" spans="1:34" ht="24" customHeight="1" x14ac:dyDescent="0.2">
      <c r="A2198" s="50" t="s">
        <v>3735</v>
      </c>
      <c r="B2198" s="60" t="s">
        <v>4056</v>
      </c>
      <c r="C2198" s="61" t="s">
        <v>4057</v>
      </c>
      <c r="D2198" s="52" t="s">
        <v>27</v>
      </c>
      <c r="E2198" s="53">
        <v>580494.56000000006</v>
      </c>
      <c r="F2198" s="23" t="str">
        <f>+IFERROR(VLOOKUP(Tabla1[[#This Row],[Artículo]],'..'!$B$2:$D$569000,3,),"")</f>
        <v/>
      </c>
      <c r="G2198" s="24" t="str">
        <f>IF(H2198=AF2198,"", "Error MC")</f>
        <v>Error MC</v>
      </c>
      <c r="H2198" s="62"/>
      <c r="I2198" s="54">
        <f>+Tabla1[[#This Row],[MC]]*Tabla1[[#This Row],[Pedido]]*Tabla1[[#This Row],[PVC ]]</f>
        <v>0</v>
      </c>
      <c r="J2198" s="26">
        <v>0.21</v>
      </c>
      <c r="K2198" s="63"/>
      <c r="L2198" s="28" t="s">
        <v>17</v>
      </c>
      <c r="M2198" s="53">
        <v>1018477.703</v>
      </c>
      <c r="N2198" s="64" t="str">
        <f>+IF(Tabla1[[#This Row],[F PMPI]]="SÍ","No","Sí")</f>
        <v>Sí</v>
      </c>
      <c r="O2198" s="65">
        <f>+Tabla1[[#This Row],[PVL]]*1.055</f>
        <v>1074493.976665</v>
      </c>
      <c r="P2198" s="65">
        <f>+Tabla1[[#This Row],[PVL]]*1.43</f>
        <v>1456423.1152899999</v>
      </c>
      <c r="Q2198" s="66" t="str">
        <f>+HYPERLINK(Tabla1[[#This Row],[PAG]])</f>
        <v>https://todomusica.com.ar/baterias-acusticas/4741-404.html</v>
      </c>
      <c r="R2198" s="67"/>
      <c r="S2198" s="68"/>
      <c r="T2198" s="69"/>
      <c r="U2198" s="69"/>
      <c r="V2198" s="69"/>
      <c r="W2198" s="69"/>
      <c r="X2198" s="69"/>
      <c r="Y2198" s="35"/>
      <c r="Z2198" s="35" t="s">
        <v>26088</v>
      </c>
      <c r="AA2198" s="36">
        <v>1</v>
      </c>
      <c r="AB2198" s="35" t="s">
        <v>27</v>
      </c>
      <c r="AC2198" s="35" t="str">
        <f>+IF(Tabla1[[#This Row],[STK]]="no","Sin STK", "STK disponible")</f>
        <v>Sin STK</v>
      </c>
      <c r="AD2198" s="35">
        <f>+I2198*J2198</f>
        <v>0</v>
      </c>
      <c r="AE2198" s="35">
        <f>+I2198*K2198</f>
        <v>0</v>
      </c>
      <c r="AF2198" s="36">
        <f>IF(Tabla1[[#This Row],[ref pack]]=1,Tabla1[[#This Row],[Pedido]],LCM(Tabla1[[#This Row],[MC VIEJO]],Tabla1[[#This Row],[Pedido]]))</f>
        <v>1</v>
      </c>
      <c r="AG2198" s="36">
        <f>+VLOOKUP(Tabla1[[#This Row],[Artículo]],'.'!$B$2:$D$11481,3,)</f>
        <v>1</v>
      </c>
      <c r="AH2198" s="37" t="str">
        <f>+IFERROR(SEARCH("pack",Tabla1[[#This Row],[PACK]]),"")</f>
        <v/>
      </c>
    </row>
    <row r="2199" spans="1:34" ht="24" customHeight="1" x14ac:dyDescent="0.2">
      <c r="A2199" s="50" t="s">
        <v>3735</v>
      </c>
      <c r="B2199" s="60" t="s">
        <v>4058</v>
      </c>
      <c r="C2199" s="61" t="s">
        <v>4059</v>
      </c>
      <c r="D2199" s="52" t="s">
        <v>27</v>
      </c>
      <c r="E2199" s="53">
        <v>580494.56000000006</v>
      </c>
      <c r="F2199" s="23" t="str">
        <f>+IFERROR(VLOOKUP(Tabla1[[#This Row],[Artículo]],'..'!$B$2:$D$569000,3,),"")</f>
        <v/>
      </c>
      <c r="G2199" s="24" t="str">
        <f>IF(H2199=AF2199,"", "Error MC")</f>
        <v>Error MC</v>
      </c>
      <c r="H2199" s="62"/>
      <c r="I2199" s="54">
        <f>+Tabla1[[#This Row],[MC]]*Tabla1[[#This Row],[Pedido]]*Tabla1[[#This Row],[PVC ]]</f>
        <v>0</v>
      </c>
      <c r="J2199" s="26">
        <v>0.21</v>
      </c>
      <c r="K2199" s="63"/>
      <c r="L2199" s="28" t="s">
        <v>17</v>
      </c>
      <c r="M2199" s="53">
        <v>1018477.703</v>
      </c>
      <c r="N2199" s="64" t="str">
        <f>+IF(Tabla1[[#This Row],[F PMPI]]="SÍ","No","Sí")</f>
        <v>Sí</v>
      </c>
      <c r="O2199" s="65">
        <f>+Tabla1[[#This Row],[PVL]]*1.055</f>
        <v>1074493.976665</v>
      </c>
      <c r="P2199" s="65">
        <f>+Tabla1[[#This Row],[PVL]]*1.43</f>
        <v>1456423.1152899999</v>
      </c>
      <c r="Q2199" s="66" t="str">
        <f>+HYPERLINK(Tabla1[[#This Row],[PAG]])</f>
        <v>https://todomusica.com.ar/baterias-acusticas/6557-exl725p-c-255.html</v>
      </c>
      <c r="R2199" s="67"/>
      <c r="S2199" s="68"/>
      <c r="T2199" s="69"/>
      <c r="U2199" s="69"/>
      <c r="V2199" s="69"/>
      <c r="W2199" s="69"/>
      <c r="X2199" s="69"/>
      <c r="Y2199" s="35"/>
      <c r="Z2199" s="35" t="s">
        <v>26089</v>
      </c>
      <c r="AA2199" s="36">
        <v>1</v>
      </c>
      <c r="AB2199" s="35" t="s">
        <v>27</v>
      </c>
      <c r="AC2199" s="35" t="str">
        <f>+IF(Tabla1[[#This Row],[STK]]="no","Sin STK", "STK disponible")</f>
        <v>Sin STK</v>
      </c>
      <c r="AD2199" s="35">
        <f>+I2199*J2199</f>
        <v>0</v>
      </c>
      <c r="AE2199" s="35">
        <f>+I2199*K2199</f>
        <v>0</v>
      </c>
      <c r="AF2199" s="36">
        <f>IF(Tabla1[[#This Row],[ref pack]]=1,Tabla1[[#This Row],[Pedido]],LCM(Tabla1[[#This Row],[MC VIEJO]],Tabla1[[#This Row],[Pedido]]))</f>
        <v>1</v>
      </c>
      <c r="AG2199" s="36">
        <f>+VLOOKUP(Tabla1[[#This Row],[Artículo]],'.'!$B$2:$D$11481,3,)</f>
        <v>1</v>
      </c>
      <c r="AH2199" s="37" t="str">
        <f>+IFERROR(SEARCH("pack",Tabla1[[#This Row],[PACK]]),"")</f>
        <v/>
      </c>
    </row>
    <row r="2200" spans="1:34" ht="24" customHeight="1" x14ac:dyDescent="0.2">
      <c r="A2200" s="50" t="s">
        <v>3735</v>
      </c>
      <c r="B2200" s="60" t="s">
        <v>4060</v>
      </c>
      <c r="C2200" s="61" t="s">
        <v>4061</v>
      </c>
      <c r="D2200" s="52" t="s">
        <v>9842</v>
      </c>
      <c r="E2200" s="53">
        <v>697548.39</v>
      </c>
      <c r="F2200" s="23" t="str">
        <f>+IFERROR(VLOOKUP(Tabla1[[#This Row],[Artículo]],'..'!$B$2:$D$569000,3,),"")</f>
        <v/>
      </c>
      <c r="G2200" s="24" t="str">
        <f>IF(H2200=AF2200,"", "Error MC")</f>
        <v>Error MC</v>
      </c>
      <c r="H2200" s="62"/>
      <c r="I2200" s="54">
        <f>+Tabla1[[#This Row],[MC]]*Tabla1[[#This Row],[Pedido]]*Tabla1[[#This Row],[PVC ]]</f>
        <v>0</v>
      </c>
      <c r="J2200" s="26">
        <v>0.21</v>
      </c>
      <c r="K2200" s="63"/>
      <c r="L2200" s="28" t="s">
        <v>17</v>
      </c>
      <c r="M2200" s="53">
        <v>1223848.656</v>
      </c>
      <c r="N2200" s="64" t="str">
        <f>+IF(Tabla1[[#This Row],[F PMPI]]="SÍ","No","Sí")</f>
        <v>Sí</v>
      </c>
      <c r="O2200" s="65">
        <f>+Tabla1[[#This Row],[PVL]]*1.055</f>
        <v>1291160.3320799998</v>
      </c>
      <c r="P2200" s="65">
        <f>+Tabla1[[#This Row],[PVL]]*1.43</f>
        <v>1750103.5780799999</v>
      </c>
      <c r="Q2200" s="66" t="str">
        <f>+HYPERLINK(Tabla1[[#This Row],[PAG]])</f>
        <v>https://todomusica.com.ar/productos-sin-categorias-de-netsuite/4742-404.html</v>
      </c>
      <c r="R2200" s="67"/>
      <c r="S2200" s="68"/>
      <c r="T2200" s="69"/>
      <c r="U2200" s="69"/>
      <c r="V2200" s="69"/>
      <c r="W2200" s="69"/>
      <c r="X2200" s="69"/>
      <c r="Y2200" s="35"/>
      <c r="Z2200" s="35" t="s">
        <v>26090</v>
      </c>
      <c r="AA2200" s="36">
        <v>1</v>
      </c>
      <c r="AB2200" s="35" t="s">
        <v>27</v>
      </c>
      <c r="AC2200" s="35" t="str">
        <f>+IF(Tabla1[[#This Row],[STK]]="no","Sin STK", "STK disponible")</f>
        <v>STK disponible</v>
      </c>
      <c r="AD2200" s="35">
        <f>+I2200*J2200</f>
        <v>0</v>
      </c>
      <c r="AE2200" s="35">
        <f>+I2200*K2200</f>
        <v>0</v>
      </c>
      <c r="AF2200" s="36">
        <f>IF(Tabla1[[#This Row],[ref pack]]=1,Tabla1[[#This Row],[Pedido]],LCM(Tabla1[[#This Row],[MC VIEJO]],Tabla1[[#This Row],[Pedido]]))</f>
        <v>1</v>
      </c>
      <c r="AG2200" s="36">
        <f>+VLOOKUP(Tabla1[[#This Row],[Artículo]],'.'!$B$2:$D$11481,3,)</f>
        <v>1</v>
      </c>
      <c r="AH2200" s="37" t="str">
        <f>+IFERROR(SEARCH("pack",Tabla1[[#This Row],[PACK]]),"")</f>
        <v/>
      </c>
    </row>
    <row r="2201" spans="1:34" ht="24" customHeight="1" x14ac:dyDescent="0.2">
      <c r="A2201" s="50" t="s">
        <v>3735</v>
      </c>
      <c r="B2201" s="60" t="s">
        <v>4062</v>
      </c>
      <c r="C2201" s="61" t="s">
        <v>4063</v>
      </c>
      <c r="D2201" s="52" t="s">
        <v>9842</v>
      </c>
      <c r="E2201" s="53">
        <v>697548.39</v>
      </c>
      <c r="F2201" s="23" t="str">
        <f>+IFERROR(VLOOKUP(Tabla1[[#This Row],[Artículo]],'..'!$B$2:$D$569000,3,),"")</f>
        <v/>
      </c>
      <c r="G2201" s="24" t="str">
        <f>IF(H2201=AF2201,"", "Error MC")</f>
        <v>Error MC</v>
      </c>
      <c r="H2201" s="62"/>
      <c r="I2201" s="54">
        <f>+Tabla1[[#This Row],[MC]]*Tabla1[[#This Row],[Pedido]]*Tabla1[[#This Row],[PVC ]]</f>
        <v>0</v>
      </c>
      <c r="J2201" s="26">
        <v>0.21</v>
      </c>
      <c r="K2201" s="63"/>
      <c r="L2201" s="28" t="s">
        <v>17</v>
      </c>
      <c r="M2201" s="53">
        <v>1223848.656</v>
      </c>
      <c r="N2201" s="64" t="str">
        <f>+IF(Tabla1[[#This Row],[F PMPI]]="SÍ","No","Sí")</f>
        <v>Sí</v>
      </c>
      <c r="O2201" s="65">
        <f>+Tabla1[[#This Row],[PVL]]*1.055</f>
        <v>1291160.3320799998</v>
      </c>
      <c r="P2201" s="65">
        <f>+Tabla1[[#This Row],[PVL]]*1.43</f>
        <v>1750103.5780799999</v>
      </c>
      <c r="Q2201" s="66" t="str">
        <f>+HYPERLINK(Tabla1[[#This Row],[PAG]])</f>
        <v>https://todomusica.com.ar/baterias-acusticas/4743-404.html</v>
      </c>
      <c r="R2201" s="67"/>
      <c r="S2201" s="68"/>
      <c r="T2201" s="69"/>
      <c r="U2201" s="69"/>
      <c r="V2201" s="69"/>
      <c r="W2201" s="69"/>
      <c r="X2201" s="69"/>
      <c r="Y2201" s="35"/>
      <c r="Z2201" s="35" t="s">
        <v>26091</v>
      </c>
      <c r="AA2201" s="36">
        <v>1</v>
      </c>
      <c r="AB2201" s="35" t="s">
        <v>27</v>
      </c>
      <c r="AC2201" s="35" t="str">
        <f>+IF(Tabla1[[#This Row],[STK]]="no","Sin STK", "STK disponible")</f>
        <v>STK disponible</v>
      </c>
      <c r="AD2201" s="35">
        <f>+I2201*J2201</f>
        <v>0</v>
      </c>
      <c r="AE2201" s="35">
        <f>+I2201*K2201</f>
        <v>0</v>
      </c>
      <c r="AF2201" s="36">
        <f>IF(Tabla1[[#This Row],[ref pack]]=1,Tabla1[[#This Row],[Pedido]],LCM(Tabla1[[#This Row],[MC VIEJO]],Tabla1[[#This Row],[Pedido]]))</f>
        <v>1</v>
      </c>
      <c r="AG2201" s="36">
        <f>+VLOOKUP(Tabla1[[#This Row],[Artículo]],'.'!$B$2:$D$11481,3,)</f>
        <v>1</v>
      </c>
      <c r="AH2201" s="37" t="str">
        <f>+IFERROR(SEARCH("pack",Tabla1[[#This Row],[PACK]]),"")</f>
        <v/>
      </c>
    </row>
    <row r="2202" spans="1:34" ht="24" customHeight="1" x14ac:dyDescent="0.2">
      <c r="A2202" s="50" t="s">
        <v>3735</v>
      </c>
      <c r="B2202" s="60" t="s">
        <v>4064</v>
      </c>
      <c r="C2202" s="61" t="s">
        <v>4065</v>
      </c>
      <c r="D2202" s="52" t="s">
        <v>27</v>
      </c>
      <c r="E2202" s="53">
        <v>111284.46</v>
      </c>
      <c r="F2202" s="23" t="str">
        <f>+IFERROR(VLOOKUP(Tabla1[[#This Row],[Artículo]],'..'!$B$2:$D$569000,3,),"")</f>
        <v/>
      </c>
      <c r="G2202" s="24" t="str">
        <f>IF(H2202=AF2202,"", "Error MC")</f>
        <v>Error MC</v>
      </c>
      <c r="H2202" s="62"/>
      <c r="I2202" s="54">
        <f>+Tabla1[[#This Row],[MC]]*Tabla1[[#This Row],[Pedido]]*Tabla1[[#This Row],[PVC ]]</f>
        <v>0</v>
      </c>
      <c r="J2202" s="26">
        <v>0.21</v>
      </c>
      <c r="K2202" s="63"/>
      <c r="L2202" s="28" t="s">
        <v>17</v>
      </c>
      <c r="M2202" s="53">
        <v>195248.58900000001</v>
      </c>
      <c r="N2202" s="64" t="str">
        <f>+IF(Tabla1[[#This Row],[F PMPI]]="SÍ","No","Sí")</f>
        <v>Sí</v>
      </c>
      <c r="O2202" s="65">
        <f>+Tabla1[[#This Row],[PVL]]*1.055</f>
        <v>205987.26139500001</v>
      </c>
      <c r="P2202" s="65">
        <f>+Tabla1[[#This Row],[PVL]]*1.43</f>
        <v>279205.48226999998</v>
      </c>
      <c r="Q2202" s="66" t="str">
        <f>+HYPERLINK(Tabla1[[#This Row],[PAG]])</f>
        <v>https://todomusica.com.ar/redoblantes/263-exx1455s-c-21.html</v>
      </c>
      <c r="R2202" s="67"/>
      <c r="S2202" s="68"/>
      <c r="T2202" s="69"/>
      <c r="U2202" s="69"/>
      <c r="V2202" s="69"/>
      <c r="W2202" s="69"/>
      <c r="X2202" s="69"/>
      <c r="Y2202" s="35"/>
      <c r="Z2202" s="35" t="s">
        <v>26092</v>
      </c>
      <c r="AA2202" s="36">
        <v>1</v>
      </c>
      <c r="AB2202" s="35" t="s">
        <v>27</v>
      </c>
      <c r="AC2202" s="35" t="str">
        <f>+IF(Tabla1[[#This Row],[STK]]="no","Sin STK", "STK disponible")</f>
        <v>Sin STK</v>
      </c>
      <c r="AD2202" s="35">
        <f>+I2202*J2202</f>
        <v>0</v>
      </c>
      <c r="AE2202" s="35">
        <f>+I2202*K2202</f>
        <v>0</v>
      </c>
      <c r="AF2202" s="36">
        <f>IF(Tabla1[[#This Row],[ref pack]]=1,Tabla1[[#This Row],[Pedido]],LCM(Tabla1[[#This Row],[MC VIEJO]],Tabla1[[#This Row],[Pedido]]))</f>
        <v>1</v>
      </c>
      <c r="AG2202" s="36">
        <f>+VLOOKUP(Tabla1[[#This Row],[Artículo]],'.'!$B$2:$D$11481,3,)</f>
        <v>1</v>
      </c>
      <c r="AH2202" s="37" t="str">
        <f>+IFERROR(SEARCH("pack",Tabla1[[#This Row],[PACK]]),"")</f>
        <v/>
      </c>
    </row>
    <row r="2203" spans="1:34" ht="24" customHeight="1" x14ac:dyDescent="0.2">
      <c r="A2203" s="50" t="s">
        <v>3735</v>
      </c>
      <c r="B2203" s="60" t="s">
        <v>4066</v>
      </c>
      <c r="C2203" s="61" t="s">
        <v>4067</v>
      </c>
      <c r="D2203" s="52" t="s">
        <v>9842</v>
      </c>
      <c r="E2203" s="53">
        <v>111284.46</v>
      </c>
      <c r="F2203" s="23" t="str">
        <f>+IFERROR(VLOOKUP(Tabla1[[#This Row],[Artículo]],'..'!$B$2:$D$569000,3,),"")</f>
        <v/>
      </c>
      <c r="G2203" s="24" t="str">
        <f>IF(H2203=AF2203,"", "Error MC")</f>
        <v>Error MC</v>
      </c>
      <c r="H2203" s="62"/>
      <c r="I2203" s="54">
        <f>+Tabla1[[#This Row],[MC]]*Tabla1[[#This Row],[Pedido]]*Tabla1[[#This Row],[PVC ]]</f>
        <v>0</v>
      </c>
      <c r="J2203" s="26">
        <v>0.21</v>
      </c>
      <c r="K2203" s="63"/>
      <c r="L2203" s="28" t="s">
        <v>17</v>
      </c>
      <c r="M2203" s="53">
        <v>195248.58900000001</v>
      </c>
      <c r="N2203" s="64" t="str">
        <f>+IF(Tabla1[[#This Row],[F PMPI]]="SÍ","No","Sí")</f>
        <v>Sí</v>
      </c>
      <c r="O2203" s="65">
        <f>+Tabla1[[#This Row],[PVL]]*1.055</f>
        <v>205987.26139500001</v>
      </c>
      <c r="P2203" s="65">
        <f>+Tabla1[[#This Row],[PVL]]*1.43</f>
        <v>279205.48226999998</v>
      </c>
      <c r="Q2203" s="66" t="str">
        <f>+HYPERLINK(Tabla1[[#This Row],[PAG]])</f>
        <v>https://todomusica.com.ar/redoblantes/263-exx1455s-c-21.html</v>
      </c>
      <c r="R2203" s="67"/>
      <c r="S2203" s="68"/>
      <c r="T2203" s="69"/>
      <c r="U2203" s="69"/>
      <c r="V2203" s="69"/>
      <c r="W2203" s="69"/>
      <c r="X2203" s="69"/>
      <c r="Y2203" s="35"/>
      <c r="Z2203" s="35" t="s">
        <v>26092</v>
      </c>
      <c r="AA2203" s="36">
        <v>1</v>
      </c>
      <c r="AB2203" s="35" t="s">
        <v>27</v>
      </c>
      <c r="AC2203" s="35" t="str">
        <f>+IF(Tabla1[[#This Row],[STK]]="no","Sin STK", "STK disponible")</f>
        <v>STK disponible</v>
      </c>
      <c r="AD2203" s="35">
        <f>+I2203*J2203</f>
        <v>0</v>
      </c>
      <c r="AE2203" s="35">
        <f>+I2203*K2203</f>
        <v>0</v>
      </c>
      <c r="AF2203" s="36">
        <f>IF(Tabla1[[#This Row],[ref pack]]=1,Tabla1[[#This Row],[Pedido]],LCM(Tabla1[[#This Row],[MC VIEJO]],Tabla1[[#This Row],[Pedido]]))</f>
        <v>1</v>
      </c>
      <c r="AG2203" s="36">
        <f>+VLOOKUP(Tabla1[[#This Row],[Artículo]],'.'!$B$2:$D$11481,3,)</f>
        <v>1</v>
      </c>
      <c r="AH2203" s="37" t="str">
        <f>+IFERROR(SEARCH("pack",Tabla1[[#This Row],[PACK]]),"")</f>
        <v/>
      </c>
    </row>
    <row r="2204" spans="1:34" ht="24" customHeight="1" x14ac:dyDescent="0.2">
      <c r="A2204" s="50" t="s">
        <v>3735</v>
      </c>
      <c r="B2204" s="60" t="s">
        <v>4068</v>
      </c>
      <c r="C2204" s="61" t="s">
        <v>4069</v>
      </c>
      <c r="D2204" s="52" t="s">
        <v>9842</v>
      </c>
      <c r="E2204" s="53">
        <v>111284.46</v>
      </c>
      <c r="F2204" s="23" t="str">
        <f>+IFERROR(VLOOKUP(Tabla1[[#This Row],[Artículo]],'..'!$B$2:$D$569000,3,),"")</f>
        <v/>
      </c>
      <c r="G2204" s="24" t="str">
        <f>IF(H2204=AF2204,"", "Error MC")</f>
        <v>Error MC</v>
      </c>
      <c r="H2204" s="62"/>
      <c r="I2204" s="54">
        <f>+Tabla1[[#This Row],[MC]]*Tabla1[[#This Row],[Pedido]]*Tabla1[[#This Row],[PVC ]]</f>
        <v>0</v>
      </c>
      <c r="J2204" s="26">
        <v>0.21</v>
      </c>
      <c r="K2204" s="63"/>
      <c r="L2204" s="28" t="s">
        <v>17</v>
      </c>
      <c r="M2204" s="53">
        <v>195248.58900000001</v>
      </c>
      <c r="N2204" s="64" t="str">
        <f>+IF(Tabla1[[#This Row],[F PMPI]]="SÍ","No","Sí")</f>
        <v>Sí</v>
      </c>
      <c r="O2204" s="65">
        <f>+Tabla1[[#This Row],[PVL]]*1.055</f>
        <v>205987.26139500001</v>
      </c>
      <c r="P2204" s="65">
        <f>+Tabla1[[#This Row],[PVL]]*1.43</f>
        <v>279205.48226999998</v>
      </c>
      <c r="Q2204" s="66" t="str">
        <f>+HYPERLINK(Tabla1[[#This Row],[PAG]])</f>
        <v>https://todomusica.com.ar/redoblantes/3424-exx1455s-c-31.html</v>
      </c>
      <c r="R2204" s="67"/>
      <c r="S2204" s="68"/>
      <c r="T2204" s="69"/>
      <c r="U2204" s="69"/>
      <c r="V2204" s="69"/>
      <c r="W2204" s="69"/>
      <c r="X2204" s="69"/>
      <c r="Y2204" s="35"/>
      <c r="Z2204" s="35" t="s">
        <v>26093</v>
      </c>
      <c r="AA2204" s="36">
        <v>1</v>
      </c>
      <c r="AB2204" s="35" t="s">
        <v>27</v>
      </c>
      <c r="AC2204" s="35" t="str">
        <f>+IF(Tabla1[[#This Row],[STK]]="no","Sin STK", "STK disponible")</f>
        <v>STK disponible</v>
      </c>
      <c r="AD2204" s="35">
        <f>+I2204*J2204</f>
        <v>0</v>
      </c>
      <c r="AE2204" s="35">
        <f>+I2204*K2204</f>
        <v>0</v>
      </c>
      <c r="AF2204" s="36">
        <f>IF(Tabla1[[#This Row],[ref pack]]=1,Tabla1[[#This Row],[Pedido]],LCM(Tabla1[[#This Row],[MC VIEJO]],Tabla1[[#This Row],[Pedido]]))</f>
        <v>1</v>
      </c>
      <c r="AG2204" s="36">
        <f>+VLOOKUP(Tabla1[[#This Row],[Artículo]],'.'!$B$2:$D$11481,3,)</f>
        <v>1</v>
      </c>
      <c r="AH2204" s="37" t="str">
        <f>+IFERROR(SEARCH("pack",Tabla1[[#This Row],[PACK]]),"")</f>
        <v/>
      </c>
    </row>
    <row r="2205" spans="1:34" ht="24" customHeight="1" x14ac:dyDescent="0.2">
      <c r="A2205" s="50" t="s">
        <v>3735</v>
      </c>
      <c r="B2205" s="60" t="s">
        <v>4070</v>
      </c>
      <c r="C2205" s="61" t="s">
        <v>4071</v>
      </c>
      <c r="D2205" s="52" t="s">
        <v>9842</v>
      </c>
      <c r="E2205" s="53">
        <v>111284.46</v>
      </c>
      <c r="F2205" s="23" t="str">
        <f>+IFERROR(VLOOKUP(Tabla1[[#This Row],[Artículo]],'..'!$B$2:$D$569000,3,),"")</f>
        <v/>
      </c>
      <c r="G2205" s="24" t="str">
        <f>IF(H2205=AF2205,"", "Error MC")</f>
        <v>Error MC</v>
      </c>
      <c r="H2205" s="62"/>
      <c r="I2205" s="54">
        <f>+Tabla1[[#This Row],[MC]]*Tabla1[[#This Row],[Pedido]]*Tabla1[[#This Row],[PVC ]]</f>
        <v>0</v>
      </c>
      <c r="J2205" s="26">
        <v>0.21</v>
      </c>
      <c r="K2205" s="63"/>
      <c r="L2205" s="28" t="s">
        <v>17</v>
      </c>
      <c r="M2205" s="53">
        <v>195248.58900000001</v>
      </c>
      <c r="N2205" s="64" t="str">
        <f>+IF(Tabla1[[#This Row],[F PMPI]]="SÍ","No","Sí")</f>
        <v>Sí</v>
      </c>
      <c r="O2205" s="65">
        <f>+Tabla1[[#This Row],[PVL]]*1.055</f>
        <v>205987.26139500001</v>
      </c>
      <c r="P2205" s="65">
        <f>+Tabla1[[#This Row],[PVL]]*1.43</f>
        <v>279205.48226999998</v>
      </c>
      <c r="Q2205" s="66" t="str">
        <f>+HYPERLINK(Tabla1[[#This Row],[PAG]])</f>
        <v>https://todomusica.com.ar/redoblantes/9903-exx1455s-c-704.html</v>
      </c>
      <c r="R2205" s="67"/>
      <c r="S2205" s="68"/>
      <c r="T2205" s="69"/>
      <c r="U2205" s="69"/>
      <c r="V2205" s="69"/>
      <c r="W2205" s="69"/>
      <c r="X2205" s="69"/>
      <c r="Y2205" s="35"/>
      <c r="Z2205" s="35" t="s">
        <v>26094</v>
      </c>
      <c r="AA2205" s="36">
        <v>1</v>
      </c>
      <c r="AB2205" s="35" t="s">
        <v>27</v>
      </c>
      <c r="AC2205" s="35" t="str">
        <f>+IF(Tabla1[[#This Row],[STK]]="no","Sin STK", "STK disponible")</f>
        <v>STK disponible</v>
      </c>
      <c r="AD2205" s="35">
        <f>+I2205*J2205</f>
        <v>0</v>
      </c>
      <c r="AE2205" s="35">
        <f>+I2205*K2205</f>
        <v>0</v>
      </c>
      <c r="AF2205" s="36">
        <f>IF(Tabla1[[#This Row],[ref pack]]=1,Tabla1[[#This Row],[Pedido]],LCM(Tabla1[[#This Row],[MC VIEJO]],Tabla1[[#This Row],[Pedido]]))</f>
        <v>1</v>
      </c>
      <c r="AG2205" s="36">
        <f>+VLOOKUP(Tabla1[[#This Row],[Artículo]],'.'!$B$2:$D$11481,3,)</f>
        <v>1</v>
      </c>
      <c r="AH2205" s="37" t="str">
        <f>+IFERROR(SEARCH("pack",Tabla1[[#This Row],[PACK]]),"")</f>
        <v/>
      </c>
    </row>
    <row r="2206" spans="1:34" ht="24" customHeight="1" x14ac:dyDescent="0.2">
      <c r="A2206" s="50" t="s">
        <v>3735</v>
      </c>
      <c r="B2206" s="60" t="s">
        <v>4072</v>
      </c>
      <c r="C2206" s="61" t="s">
        <v>4073</v>
      </c>
      <c r="D2206" s="52" t="s">
        <v>9842</v>
      </c>
      <c r="E2206" s="53">
        <v>111284.46</v>
      </c>
      <c r="F2206" s="23" t="str">
        <f>+IFERROR(VLOOKUP(Tabla1[[#This Row],[Artículo]],'..'!$B$2:$D$569000,3,),"")</f>
        <v/>
      </c>
      <c r="G2206" s="24" t="str">
        <f>IF(H2206=AF2206,"", "Error MC")</f>
        <v>Error MC</v>
      </c>
      <c r="H2206" s="62"/>
      <c r="I2206" s="54">
        <f>+Tabla1[[#This Row],[MC]]*Tabla1[[#This Row],[Pedido]]*Tabla1[[#This Row],[PVC ]]</f>
        <v>0</v>
      </c>
      <c r="J2206" s="26">
        <v>0.21</v>
      </c>
      <c r="K2206" s="63"/>
      <c r="L2206" s="28" t="s">
        <v>17</v>
      </c>
      <c r="M2206" s="53">
        <v>195248.58900000001</v>
      </c>
      <c r="N2206" s="64" t="str">
        <f>+IF(Tabla1[[#This Row],[F PMPI]]="SÍ","No","Sí")</f>
        <v>Sí</v>
      </c>
      <c r="O2206" s="65">
        <f>+Tabla1[[#This Row],[PVL]]*1.055</f>
        <v>205987.26139500001</v>
      </c>
      <c r="P2206" s="65">
        <f>+Tabla1[[#This Row],[PVL]]*1.43</f>
        <v>279205.48226999998</v>
      </c>
      <c r="Q2206" s="66" t="str">
        <f>+HYPERLINK(Tabla1[[#This Row],[PAG]])</f>
        <v>https://todomusica.com.ar/redoblantes/9901-exx1455s-c-735.html</v>
      </c>
      <c r="R2206" s="67"/>
      <c r="S2206" s="68"/>
      <c r="T2206" s="69"/>
      <c r="U2206" s="69"/>
      <c r="V2206" s="69"/>
      <c r="W2206" s="69"/>
      <c r="X2206" s="69"/>
      <c r="Y2206" s="35"/>
      <c r="Z2206" s="35" t="s">
        <v>26095</v>
      </c>
      <c r="AA2206" s="36">
        <v>1</v>
      </c>
      <c r="AB2206" s="35" t="s">
        <v>27</v>
      </c>
      <c r="AC2206" s="35" t="str">
        <f>+IF(Tabla1[[#This Row],[STK]]="no","Sin STK", "STK disponible")</f>
        <v>STK disponible</v>
      </c>
      <c r="AD2206" s="35">
        <f>+I2206*J2206</f>
        <v>0</v>
      </c>
      <c r="AE2206" s="35">
        <f>+I2206*K2206</f>
        <v>0</v>
      </c>
      <c r="AF2206" s="36">
        <f>IF(Tabla1[[#This Row],[ref pack]]=1,Tabla1[[#This Row],[Pedido]],LCM(Tabla1[[#This Row],[MC VIEJO]],Tabla1[[#This Row],[Pedido]]))</f>
        <v>1</v>
      </c>
      <c r="AG2206" s="36">
        <f>+VLOOKUP(Tabla1[[#This Row],[Artículo]],'.'!$B$2:$D$11481,3,)</f>
        <v>1</v>
      </c>
      <c r="AH2206" s="37" t="str">
        <f>+IFERROR(SEARCH("pack",Tabla1[[#This Row],[PACK]]),"")</f>
        <v/>
      </c>
    </row>
    <row r="2207" spans="1:34" ht="24" customHeight="1" x14ac:dyDescent="0.2">
      <c r="A2207" s="50" t="s">
        <v>3735</v>
      </c>
      <c r="B2207" s="60" t="s">
        <v>4074</v>
      </c>
      <c r="C2207" s="61" t="s">
        <v>4075</v>
      </c>
      <c r="D2207" s="52" t="s">
        <v>27</v>
      </c>
      <c r="E2207" s="53">
        <v>111284.46</v>
      </c>
      <c r="F2207" s="23" t="str">
        <f>+IFERROR(VLOOKUP(Tabla1[[#This Row],[Artículo]],'..'!$B$2:$D$569000,3,),"")</f>
        <v/>
      </c>
      <c r="G2207" s="24" t="str">
        <f>IF(H2207=AF2207,"", "Error MC")</f>
        <v>Error MC</v>
      </c>
      <c r="H2207" s="62"/>
      <c r="I2207" s="54">
        <f>+Tabla1[[#This Row],[MC]]*Tabla1[[#This Row],[Pedido]]*Tabla1[[#This Row],[PVC ]]</f>
        <v>0</v>
      </c>
      <c r="J2207" s="26">
        <v>0.21</v>
      </c>
      <c r="K2207" s="63"/>
      <c r="L2207" s="28" t="s">
        <v>17</v>
      </c>
      <c r="M2207" s="53">
        <v>195248.58900000001</v>
      </c>
      <c r="N2207" s="64" t="str">
        <f>+IF(Tabla1[[#This Row],[F PMPI]]="SÍ","No","Sí")</f>
        <v>Sí</v>
      </c>
      <c r="O2207" s="65">
        <f>+Tabla1[[#This Row],[PVL]]*1.055</f>
        <v>205987.26139500001</v>
      </c>
      <c r="P2207" s="65">
        <f>+Tabla1[[#This Row],[PVL]]*1.43</f>
        <v>279205.48226999998</v>
      </c>
      <c r="Q2207" s="66" t="str">
        <f>+HYPERLINK(Tabla1[[#This Row],[PAG]])</f>
        <v>https://todomusica.com.ar/productos-sin-categorias-de-netsuite/8254-14-x-55-snare-drum.html</v>
      </c>
      <c r="R2207" s="67"/>
      <c r="S2207" s="68"/>
      <c r="T2207" s="69"/>
      <c r="U2207" s="69"/>
      <c r="V2207" s="69"/>
      <c r="W2207" s="69"/>
      <c r="X2207" s="69"/>
      <c r="Y2207" s="35"/>
      <c r="Z2207" s="35" t="s">
        <v>26096</v>
      </c>
      <c r="AA2207" s="36">
        <v>1</v>
      </c>
      <c r="AB2207" s="35" t="s">
        <v>27</v>
      </c>
      <c r="AC2207" s="35" t="str">
        <f>+IF(Tabla1[[#This Row],[STK]]="no","Sin STK", "STK disponible")</f>
        <v>Sin STK</v>
      </c>
      <c r="AD2207" s="35">
        <f>+I2207*J2207</f>
        <v>0</v>
      </c>
      <c r="AE2207" s="35">
        <f>+I2207*K2207</f>
        <v>0</v>
      </c>
      <c r="AF2207" s="36">
        <f>IF(Tabla1[[#This Row],[ref pack]]=1,Tabla1[[#This Row],[Pedido]],LCM(Tabla1[[#This Row],[MC VIEJO]],Tabla1[[#This Row],[Pedido]]))</f>
        <v>1</v>
      </c>
      <c r="AG2207" s="36">
        <f>+VLOOKUP(Tabla1[[#This Row],[Artículo]],'.'!$B$2:$D$11481,3,)</f>
        <v>1</v>
      </c>
      <c r="AH2207" s="37" t="str">
        <f>+IFERROR(SEARCH("pack",Tabla1[[#This Row],[PACK]]),"")</f>
        <v/>
      </c>
    </row>
    <row r="2208" spans="1:34" ht="24" customHeight="1" x14ac:dyDescent="0.2">
      <c r="A2208" s="50" t="s">
        <v>3735</v>
      </c>
      <c r="B2208" s="60" t="s">
        <v>4076</v>
      </c>
      <c r="C2208" s="61" t="s">
        <v>4077</v>
      </c>
      <c r="D2208" s="52" t="s">
        <v>27</v>
      </c>
      <c r="E2208" s="53">
        <v>559157.79</v>
      </c>
      <c r="F2208" s="23" t="str">
        <f>+IFERROR(VLOOKUP(Tabla1[[#This Row],[Artículo]],'..'!$B$2:$D$569000,3,),"")</f>
        <v/>
      </c>
      <c r="G2208" s="24" t="str">
        <f>IF(H2208=AF2208,"", "Error MC")</f>
        <v>Error MC</v>
      </c>
      <c r="H2208" s="62"/>
      <c r="I2208" s="54">
        <f>+Tabla1[[#This Row],[MC]]*Tabla1[[#This Row],[Pedido]]*Tabla1[[#This Row],[PVC ]]</f>
        <v>0</v>
      </c>
      <c r="J2208" s="26">
        <v>0.21</v>
      </c>
      <c r="K2208" s="63"/>
      <c r="L2208" s="28" t="s">
        <v>17</v>
      </c>
      <c r="M2208" s="53">
        <v>981042.348</v>
      </c>
      <c r="N2208" s="64" t="str">
        <f>+IF(Tabla1[[#This Row],[F PMPI]]="SÍ","No","Sí")</f>
        <v>Sí</v>
      </c>
      <c r="O2208" s="65">
        <f>+Tabla1[[#This Row],[PVL]]*1.055</f>
        <v>1034999.6771399999</v>
      </c>
      <c r="P2208" s="65">
        <f>+Tabla1[[#This Row],[PVL]]*1.43</f>
        <v>1402890.55764</v>
      </c>
      <c r="Q2208" s="66" t="str">
        <f>+HYPERLINK(Tabla1[[#This Row],[PAG]])</f>
        <v>https://todomusica.com.ar/baterias-acusticas/6561-exx705np-c-21.html</v>
      </c>
      <c r="R2208" s="67"/>
      <c r="S2208" s="68"/>
      <c r="T2208" s="69"/>
      <c r="U2208" s="69"/>
      <c r="V2208" s="69"/>
      <c r="W2208" s="69"/>
      <c r="X2208" s="69"/>
      <c r="Y2208" s="35"/>
      <c r="Z2208" s="35" t="s">
        <v>26097</v>
      </c>
      <c r="AA2208" s="36">
        <v>1</v>
      </c>
      <c r="AB2208" s="35" t="s">
        <v>27</v>
      </c>
      <c r="AC2208" s="35" t="str">
        <f>+IF(Tabla1[[#This Row],[STK]]="no","Sin STK", "STK disponible")</f>
        <v>Sin STK</v>
      </c>
      <c r="AD2208" s="35">
        <f>+I2208*J2208</f>
        <v>0</v>
      </c>
      <c r="AE2208" s="35">
        <f>+I2208*K2208</f>
        <v>0</v>
      </c>
      <c r="AF2208" s="36">
        <f>IF(Tabla1[[#This Row],[ref pack]]=1,Tabla1[[#This Row],[Pedido]],LCM(Tabla1[[#This Row],[MC VIEJO]],Tabla1[[#This Row],[Pedido]]))</f>
        <v>1</v>
      </c>
      <c r="AG2208" s="36">
        <f>+VLOOKUP(Tabla1[[#This Row],[Artículo]],'.'!$B$2:$D$11481,3,)</f>
        <v>1</v>
      </c>
      <c r="AH2208" s="37" t="str">
        <f>+IFERROR(SEARCH("pack",Tabla1[[#This Row],[PACK]]),"")</f>
        <v/>
      </c>
    </row>
    <row r="2209" spans="1:34" ht="24" customHeight="1" x14ac:dyDescent="0.2">
      <c r="A2209" s="50" t="s">
        <v>3735</v>
      </c>
      <c r="B2209" s="60" t="s">
        <v>4078</v>
      </c>
      <c r="C2209" s="61" t="s">
        <v>4079</v>
      </c>
      <c r="D2209" s="52" t="s">
        <v>27</v>
      </c>
      <c r="E2209" s="53">
        <v>559157.79</v>
      </c>
      <c r="F2209" s="23" t="str">
        <f>+IFERROR(VLOOKUP(Tabla1[[#This Row],[Artículo]],'..'!$B$2:$D$569000,3,),"")</f>
        <v/>
      </c>
      <c r="G2209" s="24" t="str">
        <f>IF(H2209=AF2209,"", "Error MC")</f>
        <v>Error MC</v>
      </c>
      <c r="H2209" s="62"/>
      <c r="I2209" s="54">
        <f>+Tabla1[[#This Row],[MC]]*Tabla1[[#This Row],[Pedido]]*Tabla1[[#This Row],[PVC ]]</f>
        <v>0</v>
      </c>
      <c r="J2209" s="26">
        <v>0.21</v>
      </c>
      <c r="K2209" s="63"/>
      <c r="L2209" s="28" t="s">
        <v>17</v>
      </c>
      <c r="M2209" s="53">
        <v>981042.348</v>
      </c>
      <c r="N2209" s="64" t="str">
        <f>+IF(Tabla1[[#This Row],[F PMPI]]="SÍ","No","Sí")</f>
        <v>Sí</v>
      </c>
      <c r="O2209" s="65">
        <f>+Tabla1[[#This Row],[PVL]]*1.055</f>
        <v>1034999.6771399999</v>
      </c>
      <c r="P2209" s="65">
        <f>+Tabla1[[#This Row],[PVL]]*1.43</f>
        <v>1402890.55764</v>
      </c>
      <c r="Q2209" s="66" t="str">
        <f>+HYPERLINK(Tabla1[[#This Row],[PAG]])</f>
        <v>https://todomusica.com.ar/productos-sin-categorias-de-netsuite/6562-exx705np-c-33.html</v>
      </c>
      <c r="R2209" s="67"/>
      <c r="S2209" s="68"/>
      <c r="T2209" s="69"/>
      <c r="U2209" s="69"/>
      <c r="V2209" s="69"/>
      <c r="W2209" s="69"/>
      <c r="X2209" s="69"/>
      <c r="Y2209" s="35"/>
      <c r="Z2209" s="35" t="s">
        <v>26098</v>
      </c>
      <c r="AA2209" s="36">
        <v>1</v>
      </c>
      <c r="AB2209" s="35" t="s">
        <v>27</v>
      </c>
      <c r="AC2209" s="35" t="str">
        <f>+IF(Tabla1[[#This Row],[STK]]="no","Sin STK", "STK disponible")</f>
        <v>Sin STK</v>
      </c>
      <c r="AD2209" s="35">
        <f>+I2209*J2209</f>
        <v>0</v>
      </c>
      <c r="AE2209" s="35">
        <f>+I2209*K2209</f>
        <v>0</v>
      </c>
      <c r="AF2209" s="36">
        <f>IF(Tabla1[[#This Row],[ref pack]]=1,Tabla1[[#This Row],[Pedido]],LCM(Tabla1[[#This Row],[MC VIEJO]],Tabla1[[#This Row],[Pedido]]))</f>
        <v>1</v>
      </c>
      <c r="AG2209" s="36">
        <f>+VLOOKUP(Tabla1[[#This Row],[Artículo]],'.'!$B$2:$D$11481,3,)</f>
        <v>1</v>
      </c>
      <c r="AH2209" s="37" t="str">
        <f>+IFERROR(SEARCH("pack",Tabla1[[#This Row],[PACK]]),"")</f>
        <v/>
      </c>
    </row>
    <row r="2210" spans="1:34" ht="24" customHeight="1" x14ac:dyDescent="0.2">
      <c r="A2210" s="50" t="s">
        <v>3735</v>
      </c>
      <c r="B2210" s="60" t="s">
        <v>4080</v>
      </c>
      <c r="C2210" s="61" t="s">
        <v>4081</v>
      </c>
      <c r="D2210" s="52" t="s">
        <v>27</v>
      </c>
      <c r="E2210" s="53">
        <v>572959.56999999995</v>
      </c>
      <c r="F2210" s="23" t="str">
        <f>+IFERROR(VLOOKUP(Tabla1[[#This Row],[Artículo]],'..'!$B$2:$D$569000,3,),"")</f>
        <v/>
      </c>
      <c r="G2210" s="24" t="str">
        <f>IF(H2210=AF2210,"", "Error MC")</f>
        <v>Error MC</v>
      </c>
      <c r="H2210" s="62"/>
      <c r="I2210" s="54">
        <f>+Tabla1[[#This Row],[MC]]*Tabla1[[#This Row],[Pedido]]*Tabla1[[#This Row],[PVC ]]</f>
        <v>0</v>
      </c>
      <c r="J2210" s="26">
        <v>0.21</v>
      </c>
      <c r="K2210" s="63"/>
      <c r="L2210" s="28" t="s">
        <v>17</v>
      </c>
      <c r="M2210" s="53">
        <v>1005257.57</v>
      </c>
      <c r="N2210" s="64" t="str">
        <f>+IF(Tabla1[[#This Row],[F PMPI]]="SÍ","No","Sí")</f>
        <v>Sí</v>
      </c>
      <c r="O2210" s="65">
        <f>+Tabla1[[#This Row],[PVL]]*1.055</f>
        <v>1060546.7363499999</v>
      </c>
      <c r="P2210" s="65">
        <f>+Tabla1[[#This Row],[PVL]]*1.43</f>
        <v>1437518.3250999998</v>
      </c>
      <c r="Q2210" s="66" t="str">
        <f>+HYPERLINK(Tabla1[[#This Row],[PAG]])</f>
        <v>https://todomusica.com.ar/baterias-acusticas/3426-exx725fp-c-21.html</v>
      </c>
      <c r="R2210" s="67"/>
      <c r="S2210" s="68"/>
      <c r="T2210" s="69"/>
      <c r="U2210" s="69"/>
      <c r="V2210" s="69"/>
      <c r="W2210" s="69"/>
      <c r="X2210" s="69"/>
      <c r="Y2210" s="35"/>
      <c r="Z2210" s="35" t="s">
        <v>26099</v>
      </c>
      <c r="AA2210" s="36">
        <v>1</v>
      </c>
      <c r="AB2210" s="35" t="s">
        <v>27</v>
      </c>
      <c r="AC2210" s="35" t="str">
        <f>+IF(Tabla1[[#This Row],[STK]]="no","Sin STK", "STK disponible")</f>
        <v>Sin STK</v>
      </c>
      <c r="AD2210" s="35">
        <f>+I2210*J2210</f>
        <v>0</v>
      </c>
      <c r="AE2210" s="35">
        <f>+I2210*K2210</f>
        <v>0</v>
      </c>
      <c r="AF2210" s="36">
        <f>IF(Tabla1[[#This Row],[ref pack]]=1,Tabla1[[#This Row],[Pedido]],LCM(Tabla1[[#This Row],[MC VIEJO]],Tabla1[[#This Row],[Pedido]]))</f>
        <v>1</v>
      </c>
      <c r="AG2210" s="36">
        <f>+VLOOKUP(Tabla1[[#This Row],[Artículo]],'.'!$B$2:$D$11481,3,)</f>
        <v>1</v>
      </c>
      <c r="AH2210" s="37" t="str">
        <f>+IFERROR(SEARCH("pack",Tabla1[[#This Row],[PACK]]),"")</f>
        <v/>
      </c>
    </row>
    <row r="2211" spans="1:34" ht="24" customHeight="1" x14ac:dyDescent="0.2">
      <c r="A2211" s="50" t="s">
        <v>3735</v>
      </c>
      <c r="B2211" s="60" t="s">
        <v>4082</v>
      </c>
      <c r="C2211" s="61" t="s">
        <v>4083</v>
      </c>
      <c r="D2211" s="52" t="s">
        <v>27</v>
      </c>
      <c r="E2211" s="53">
        <v>572959.56999999995</v>
      </c>
      <c r="F2211" s="23" t="str">
        <f>+IFERROR(VLOOKUP(Tabla1[[#This Row],[Artículo]],'..'!$B$2:$D$569000,3,),"")</f>
        <v/>
      </c>
      <c r="G2211" s="24" t="str">
        <f>IF(H2211=AF2211,"", "Error MC")</f>
        <v>Error MC</v>
      </c>
      <c r="H2211" s="62"/>
      <c r="I2211" s="54">
        <f>+Tabla1[[#This Row],[MC]]*Tabla1[[#This Row],[Pedido]]*Tabla1[[#This Row],[PVC ]]</f>
        <v>0</v>
      </c>
      <c r="J2211" s="26">
        <v>0.21</v>
      </c>
      <c r="K2211" s="63"/>
      <c r="L2211" s="28" t="s">
        <v>17</v>
      </c>
      <c r="M2211" s="53">
        <v>1005257.57</v>
      </c>
      <c r="N2211" s="64" t="str">
        <f>+IF(Tabla1[[#This Row],[F PMPI]]="SÍ","No","Sí")</f>
        <v>Sí</v>
      </c>
      <c r="O2211" s="65">
        <f>+Tabla1[[#This Row],[PVL]]*1.055</f>
        <v>1060546.7363499999</v>
      </c>
      <c r="P2211" s="65">
        <f>+Tabla1[[#This Row],[PVL]]*1.43</f>
        <v>1437518.3250999998</v>
      </c>
      <c r="Q2211" s="66" t="str">
        <f>+HYPERLINK(Tabla1[[#This Row],[PAG]])</f>
        <v>https://todomusica.com.ar/baterias-acusticas/4497-404.html</v>
      </c>
      <c r="R2211" s="67"/>
      <c r="S2211" s="68"/>
      <c r="T2211" s="69"/>
      <c r="U2211" s="69"/>
      <c r="V2211" s="69"/>
      <c r="W2211" s="69"/>
      <c r="X2211" s="69"/>
      <c r="Y2211" s="35"/>
      <c r="Z2211" s="35" t="s">
        <v>26100</v>
      </c>
      <c r="AA2211" s="36">
        <v>1</v>
      </c>
      <c r="AB2211" s="35" t="s">
        <v>27</v>
      </c>
      <c r="AC2211" s="35" t="str">
        <f>+IF(Tabla1[[#This Row],[STK]]="no","Sin STK", "STK disponible")</f>
        <v>Sin STK</v>
      </c>
      <c r="AD2211" s="35">
        <f>+I2211*J2211</f>
        <v>0</v>
      </c>
      <c r="AE2211" s="35">
        <f>+I2211*K2211</f>
        <v>0</v>
      </c>
      <c r="AF2211" s="36">
        <f>IF(Tabla1[[#This Row],[ref pack]]=1,Tabla1[[#This Row],[Pedido]],LCM(Tabla1[[#This Row],[MC VIEJO]],Tabla1[[#This Row],[Pedido]]))</f>
        <v>1</v>
      </c>
      <c r="AG2211" s="36">
        <f>+VLOOKUP(Tabla1[[#This Row],[Artículo]],'.'!$B$2:$D$11481,3,)</f>
        <v>1</v>
      </c>
      <c r="AH2211" s="37" t="str">
        <f>+IFERROR(SEARCH("pack",Tabla1[[#This Row],[PACK]]),"")</f>
        <v/>
      </c>
    </row>
    <row r="2212" spans="1:34" ht="24" customHeight="1" x14ac:dyDescent="0.2">
      <c r="A2212" s="50" t="s">
        <v>3735</v>
      </c>
      <c r="B2212" s="60" t="s">
        <v>4084</v>
      </c>
      <c r="C2212" s="61" t="s">
        <v>4085</v>
      </c>
      <c r="D2212" s="52" t="s">
        <v>27</v>
      </c>
      <c r="E2212" s="53">
        <v>589670.91</v>
      </c>
      <c r="F2212" s="23" t="str">
        <f>+IFERROR(VLOOKUP(Tabla1[[#This Row],[Artículo]],'..'!$B$2:$D$569000,3,),"")</f>
        <v/>
      </c>
      <c r="G2212" s="24" t="str">
        <f>IF(H2212=AF2212,"", "Error MC")</f>
        <v>Error MC</v>
      </c>
      <c r="H2212" s="62"/>
      <c r="I2212" s="54">
        <f>+Tabla1[[#This Row],[MC]]*Tabla1[[#This Row],[Pedido]]*Tabla1[[#This Row],[PVC ]]</f>
        <v>0</v>
      </c>
      <c r="J2212" s="26">
        <v>0.21</v>
      </c>
      <c r="K2212" s="63"/>
      <c r="L2212" s="28" t="s">
        <v>17</v>
      </c>
      <c r="M2212" s="53">
        <v>1034577.612</v>
      </c>
      <c r="N2212" s="64" t="str">
        <f>+IF(Tabla1[[#This Row],[F PMPI]]="SÍ","No","Sí")</f>
        <v>Sí</v>
      </c>
      <c r="O2212" s="65">
        <f>+Tabla1[[#This Row],[PVL]]*1.055</f>
        <v>1091479.3806599998</v>
      </c>
      <c r="P2212" s="65">
        <f>+Tabla1[[#This Row],[PVL]]*1.43</f>
        <v>1479445.9851599999</v>
      </c>
      <c r="Q2212" s="66" t="str">
        <f>+HYPERLINK(Tabla1[[#This Row],[PAG]])</f>
        <v>https://todomusica.com.ar/productos-sin-categorias-de-netsuite/6566-exx725p-c-708.html</v>
      </c>
      <c r="R2212" s="67"/>
      <c r="S2212" s="68"/>
      <c r="T2212" s="69"/>
      <c r="U2212" s="69"/>
      <c r="V2212" s="69"/>
      <c r="W2212" s="69"/>
      <c r="X2212" s="69"/>
      <c r="Y2212" s="35"/>
      <c r="Z2212" s="35" t="s">
        <v>26101</v>
      </c>
      <c r="AA2212" s="36">
        <v>1</v>
      </c>
      <c r="AB2212" s="35" t="s">
        <v>27</v>
      </c>
      <c r="AC2212" s="35" t="str">
        <f>+IF(Tabla1[[#This Row],[STK]]="no","Sin STK", "STK disponible")</f>
        <v>Sin STK</v>
      </c>
      <c r="AD2212" s="35">
        <f>+I2212*J2212</f>
        <v>0</v>
      </c>
      <c r="AE2212" s="35">
        <f>+I2212*K2212</f>
        <v>0</v>
      </c>
      <c r="AF2212" s="36">
        <f>IF(Tabla1[[#This Row],[ref pack]]=1,Tabla1[[#This Row],[Pedido]],LCM(Tabla1[[#This Row],[MC VIEJO]],Tabla1[[#This Row],[Pedido]]))</f>
        <v>1</v>
      </c>
      <c r="AG2212" s="36">
        <f>+VLOOKUP(Tabla1[[#This Row],[Artículo]],'.'!$B$2:$D$11481,3,)</f>
        <v>1</v>
      </c>
      <c r="AH2212" s="37" t="str">
        <f>+IFERROR(SEARCH("pack",Tabla1[[#This Row],[PACK]]),"")</f>
        <v/>
      </c>
    </row>
    <row r="2213" spans="1:34" ht="24" customHeight="1" x14ac:dyDescent="0.2">
      <c r="A2213" s="50" t="s">
        <v>3735</v>
      </c>
      <c r="B2213" s="60" t="s">
        <v>4086</v>
      </c>
      <c r="C2213" s="61" t="s">
        <v>4087</v>
      </c>
      <c r="D2213" s="52" t="s">
        <v>27</v>
      </c>
      <c r="E2213" s="53">
        <v>589670.91</v>
      </c>
      <c r="F2213" s="23" t="str">
        <f>+IFERROR(VLOOKUP(Tabla1[[#This Row],[Artículo]],'..'!$B$2:$D$569000,3,),"")</f>
        <v/>
      </c>
      <c r="G2213" s="24" t="str">
        <f>IF(H2213=AF2213,"", "Error MC")</f>
        <v>Error MC</v>
      </c>
      <c r="H2213" s="62"/>
      <c r="I2213" s="54">
        <f>+Tabla1[[#This Row],[MC]]*Tabla1[[#This Row],[Pedido]]*Tabla1[[#This Row],[PVC ]]</f>
        <v>0</v>
      </c>
      <c r="J2213" s="26">
        <v>0.21</v>
      </c>
      <c r="K2213" s="63"/>
      <c r="L2213" s="28" t="s">
        <v>17</v>
      </c>
      <c r="M2213" s="53">
        <v>1034577.612</v>
      </c>
      <c r="N2213" s="64" t="str">
        <f>+IF(Tabla1[[#This Row],[F PMPI]]="SÍ","No","Sí")</f>
        <v>Sí</v>
      </c>
      <c r="O2213" s="65">
        <f>+Tabla1[[#This Row],[PVL]]*1.055</f>
        <v>1091479.3806599998</v>
      </c>
      <c r="P2213" s="65">
        <f>+Tabla1[[#This Row],[PVL]]*1.43</f>
        <v>1479445.9851599999</v>
      </c>
      <c r="Q2213" s="66" t="str">
        <f>+HYPERLINK(Tabla1[[#This Row],[PAG]])</f>
        <v>https://todomusica.com.ar/productos-sin-categorias-de-netsuite/8252-12x8tt-13x9tt-1616ft-22x18bd.html</v>
      </c>
      <c r="R2213" s="67"/>
      <c r="S2213" s="68"/>
      <c r="T2213" s="69"/>
      <c r="U2213" s="69"/>
      <c r="V2213" s="69"/>
      <c r="W2213" s="69"/>
      <c r="X2213" s="69"/>
      <c r="Y2213" s="35"/>
      <c r="Z2213" s="35" t="s">
        <v>26102</v>
      </c>
      <c r="AA2213" s="36">
        <v>1</v>
      </c>
      <c r="AB2213" s="35" t="s">
        <v>27</v>
      </c>
      <c r="AC2213" s="35" t="str">
        <f>+IF(Tabla1[[#This Row],[STK]]="no","Sin STK", "STK disponible")</f>
        <v>Sin STK</v>
      </c>
      <c r="AD2213" s="35">
        <f>+I2213*J2213</f>
        <v>0</v>
      </c>
      <c r="AE2213" s="35">
        <f>+I2213*K2213</f>
        <v>0</v>
      </c>
      <c r="AF2213" s="36">
        <f>IF(Tabla1[[#This Row],[ref pack]]=1,Tabla1[[#This Row],[Pedido]],LCM(Tabla1[[#This Row],[MC VIEJO]],Tabla1[[#This Row],[Pedido]]))</f>
        <v>1</v>
      </c>
      <c r="AG2213" s="36">
        <f>+VLOOKUP(Tabla1[[#This Row],[Artículo]],'.'!$B$2:$D$11481,3,)</f>
        <v>1</v>
      </c>
      <c r="AH2213" s="37" t="str">
        <f>+IFERROR(SEARCH("pack",Tabla1[[#This Row],[PACK]]),"")</f>
        <v/>
      </c>
    </row>
    <row r="2214" spans="1:34" ht="24" customHeight="1" x14ac:dyDescent="0.2">
      <c r="A2214" s="50" t="s">
        <v>3735</v>
      </c>
      <c r="B2214" s="60" t="s">
        <v>4088</v>
      </c>
      <c r="C2214" s="61" t="s">
        <v>4089</v>
      </c>
      <c r="D2214" s="52" t="s">
        <v>27</v>
      </c>
      <c r="E2214" s="53">
        <v>578977.61</v>
      </c>
      <c r="F2214" s="23" t="str">
        <f>+IFERROR(VLOOKUP(Tabla1[[#This Row],[Artículo]],'..'!$B$2:$D$569000,3,),"")</f>
        <v/>
      </c>
      <c r="G2214" s="24" t="str">
        <f>IF(H2214=AF2214,"", "Error MC")</f>
        <v>Error MC</v>
      </c>
      <c r="H2214" s="62"/>
      <c r="I2214" s="54">
        <f>+Tabla1[[#This Row],[MC]]*Tabla1[[#This Row],[Pedido]]*Tabla1[[#This Row],[PVC ]]</f>
        <v>0</v>
      </c>
      <c r="J2214" s="26">
        <v>0.21</v>
      </c>
      <c r="K2214" s="63"/>
      <c r="L2214" s="28" t="s">
        <v>17</v>
      </c>
      <c r="M2214" s="53">
        <v>1015816.211</v>
      </c>
      <c r="N2214" s="64" t="str">
        <f>+IF(Tabla1[[#This Row],[F PMPI]]="SÍ","No","Sí")</f>
        <v>Sí</v>
      </c>
      <c r="O2214" s="65">
        <f>+Tabla1[[#This Row],[PVL]]*1.055</f>
        <v>1071686.1026049999</v>
      </c>
      <c r="P2214" s="65">
        <f>+Tabla1[[#This Row],[PVL]]*1.43</f>
        <v>1452617.1817299998</v>
      </c>
      <c r="Q2214" s="66" t="str">
        <f>+HYPERLINK(Tabla1[[#This Row],[PAG]])</f>
        <v>https://todomusica.com.ar/baterias-acusticas/264-exx725sp-c-21.html</v>
      </c>
      <c r="R2214" s="67"/>
      <c r="S2214" s="68"/>
      <c r="T2214" s="69"/>
      <c r="U2214" s="69"/>
      <c r="V2214" s="69"/>
      <c r="W2214" s="69"/>
      <c r="X2214" s="69"/>
      <c r="Y2214" s="35"/>
      <c r="Z2214" s="35" t="s">
        <v>26103</v>
      </c>
      <c r="AA2214" s="36">
        <v>1</v>
      </c>
      <c r="AB2214" s="35" t="s">
        <v>27</v>
      </c>
      <c r="AC2214" s="35" t="str">
        <f>+IF(Tabla1[[#This Row],[STK]]="no","Sin STK", "STK disponible")</f>
        <v>Sin STK</v>
      </c>
      <c r="AD2214" s="35">
        <f>+I2214*J2214</f>
        <v>0</v>
      </c>
      <c r="AE2214" s="35">
        <f>+I2214*K2214</f>
        <v>0</v>
      </c>
      <c r="AF2214" s="36">
        <f>IF(Tabla1[[#This Row],[ref pack]]=1,Tabla1[[#This Row],[Pedido]],LCM(Tabla1[[#This Row],[MC VIEJO]],Tabla1[[#This Row],[Pedido]]))</f>
        <v>1</v>
      </c>
      <c r="AG2214" s="36">
        <f>+VLOOKUP(Tabla1[[#This Row],[Artículo]],'.'!$B$2:$D$11481,3,)</f>
        <v>1</v>
      </c>
      <c r="AH2214" s="37" t="str">
        <f>+IFERROR(SEARCH("pack",Tabla1[[#This Row],[PACK]]),"")</f>
        <v/>
      </c>
    </row>
    <row r="2215" spans="1:34" ht="24" customHeight="1" x14ac:dyDescent="0.2">
      <c r="A2215" s="50" t="s">
        <v>3735</v>
      </c>
      <c r="B2215" s="60" t="s">
        <v>4090</v>
      </c>
      <c r="C2215" s="61" t="s">
        <v>4091</v>
      </c>
      <c r="D2215" s="52" t="s">
        <v>27</v>
      </c>
      <c r="E2215" s="53">
        <v>578977.61</v>
      </c>
      <c r="F2215" s="23" t="str">
        <f>+IFERROR(VLOOKUP(Tabla1[[#This Row],[Artículo]],'..'!$B$2:$D$569000,3,),"")</f>
        <v/>
      </c>
      <c r="G2215" s="24" t="str">
        <f>IF(H2215=AF2215,"", "Error MC")</f>
        <v>Error MC</v>
      </c>
      <c r="H2215" s="62"/>
      <c r="I2215" s="54">
        <f>+Tabla1[[#This Row],[MC]]*Tabla1[[#This Row],[Pedido]]*Tabla1[[#This Row],[PVC ]]</f>
        <v>0</v>
      </c>
      <c r="J2215" s="26">
        <v>0.21</v>
      </c>
      <c r="K2215" s="63"/>
      <c r="L2215" s="28" t="s">
        <v>17</v>
      </c>
      <c r="M2215" s="53">
        <v>1015816.211</v>
      </c>
      <c r="N2215" s="64" t="str">
        <f>+IF(Tabla1[[#This Row],[F PMPI]]="SÍ","No","Sí")</f>
        <v>Sí</v>
      </c>
      <c r="O2215" s="65">
        <f>+Tabla1[[#This Row],[PVL]]*1.055</f>
        <v>1071686.1026049999</v>
      </c>
      <c r="P2215" s="65">
        <f>+Tabla1[[#This Row],[PVL]]*1.43</f>
        <v>1452617.1817299998</v>
      </c>
      <c r="Q2215" s="66" t="str">
        <f>+HYPERLINK(Tabla1[[#This Row],[PAG]])</f>
        <v>https://todomusica.com.ar/baterias-acusticas/3431-exx725sp-c-31.html</v>
      </c>
      <c r="R2215" s="67"/>
      <c r="S2215" s="68"/>
      <c r="T2215" s="69"/>
      <c r="U2215" s="69"/>
      <c r="V2215" s="69"/>
      <c r="W2215" s="69"/>
      <c r="X2215" s="69"/>
      <c r="Y2215" s="35"/>
      <c r="Z2215" s="35" t="s">
        <v>26104</v>
      </c>
      <c r="AA2215" s="36">
        <v>1</v>
      </c>
      <c r="AB2215" s="35" t="s">
        <v>27</v>
      </c>
      <c r="AC2215" s="35" t="str">
        <f>+IF(Tabla1[[#This Row],[STK]]="no","Sin STK", "STK disponible")</f>
        <v>Sin STK</v>
      </c>
      <c r="AD2215" s="35">
        <f>+I2215*J2215</f>
        <v>0</v>
      </c>
      <c r="AE2215" s="35">
        <f>+I2215*K2215</f>
        <v>0</v>
      </c>
      <c r="AF2215" s="36">
        <f>IF(Tabla1[[#This Row],[ref pack]]=1,Tabla1[[#This Row],[Pedido]],LCM(Tabla1[[#This Row],[MC VIEJO]],Tabla1[[#This Row],[Pedido]]))</f>
        <v>1</v>
      </c>
      <c r="AG2215" s="36">
        <f>+VLOOKUP(Tabla1[[#This Row],[Artículo]],'.'!$B$2:$D$11481,3,)</f>
        <v>1</v>
      </c>
      <c r="AH2215" s="37" t="str">
        <f>+IFERROR(SEARCH("pack",Tabla1[[#This Row],[PACK]]),"")</f>
        <v/>
      </c>
    </row>
    <row r="2216" spans="1:34" ht="24" customHeight="1" x14ac:dyDescent="0.2">
      <c r="A2216" s="50" t="s">
        <v>3735</v>
      </c>
      <c r="B2216" s="60" t="s">
        <v>4092</v>
      </c>
      <c r="C2216" s="61" t="s">
        <v>4093</v>
      </c>
      <c r="D2216" s="52" t="s">
        <v>27</v>
      </c>
      <c r="E2216" s="53">
        <v>578977.61</v>
      </c>
      <c r="F2216" s="23" t="str">
        <f>+IFERROR(VLOOKUP(Tabla1[[#This Row],[Artículo]],'..'!$B$2:$D$569000,3,),"")</f>
        <v/>
      </c>
      <c r="G2216" s="24" t="str">
        <f>IF(H2216=AF2216,"", "Error MC")</f>
        <v>Error MC</v>
      </c>
      <c r="H2216" s="62"/>
      <c r="I2216" s="54">
        <f>+Tabla1[[#This Row],[MC]]*Tabla1[[#This Row],[Pedido]]*Tabla1[[#This Row],[PVC ]]</f>
        <v>0</v>
      </c>
      <c r="J2216" s="26">
        <v>0.21</v>
      </c>
      <c r="K2216" s="63"/>
      <c r="L2216" s="28" t="s">
        <v>17</v>
      </c>
      <c r="M2216" s="53">
        <v>1015816.211</v>
      </c>
      <c r="N2216" s="64" t="str">
        <f>+IF(Tabla1[[#This Row],[F PMPI]]="SÍ","No","Sí")</f>
        <v>Sí</v>
      </c>
      <c r="O2216" s="65">
        <f>+Tabla1[[#This Row],[PVL]]*1.055</f>
        <v>1071686.1026049999</v>
      </c>
      <c r="P2216" s="65">
        <f>+Tabla1[[#This Row],[PVL]]*1.43</f>
        <v>1452617.1817299998</v>
      </c>
      <c r="Q2216" s="66" t="str">
        <f>+HYPERLINK(Tabla1[[#This Row],[PAG]])</f>
        <v>https://todomusica.com.ar/productos-sin-categorias-de-netsuite/6567-exx725sp-c-33.html</v>
      </c>
      <c r="R2216" s="67"/>
      <c r="S2216" s="68"/>
      <c r="T2216" s="69"/>
      <c r="U2216" s="69"/>
      <c r="V2216" s="69"/>
      <c r="W2216" s="69"/>
      <c r="X2216" s="69"/>
      <c r="Y2216" s="35"/>
      <c r="Z2216" s="35" t="s">
        <v>26105</v>
      </c>
      <c r="AA2216" s="36">
        <v>1</v>
      </c>
      <c r="AB2216" s="35" t="s">
        <v>27</v>
      </c>
      <c r="AC2216" s="35" t="str">
        <f>+IF(Tabla1[[#This Row],[STK]]="no","Sin STK", "STK disponible")</f>
        <v>Sin STK</v>
      </c>
      <c r="AD2216" s="35">
        <f>+I2216*J2216</f>
        <v>0</v>
      </c>
      <c r="AE2216" s="35">
        <f>+I2216*K2216</f>
        <v>0</v>
      </c>
      <c r="AF2216" s="36">
        <f>IF(Tabla1[[#This Row],[ref pack]]=1,Tabla1[[#This Row],[Pedido]],LCM(Tabla1[[#This Row],[MC VIEJO]],Tabla1[[#This Row],[Pedido]]))</f>
        <v>1</v>
      </c>
      <c r="AG2216" s="36">
        <f>+VLOOKUP(Tabla1[[#This Row],[Artículo]],'.'!$B$2:$D$11481,3,)</f>
        <v>1</v>
      </c>
      <c r="AH2216" s="37" t="str">
        <f>+IFERROR(SEARCH("pack",Tabla1[[#This Row],[PACK]]),"")</f>
        <v/>
      </c>
    </row>
    <row r="2217" spans="1:34" ht="24" customHeight="1" x14ac:dyDescent="0.2">
      <c r="A2217" s="50" t="s">
        <v>3735</v>
      </c>
      <c r="B2217" s="60" t="s">
        <v>4094</v>
      </c>
      <c r="C2217" s="61" t="s">
        <v>4095</v>
      </c>
      <c r="D2217" s="52" t="s">
        <v>27</v>
      </c>
      <c r="E2217" s="53">
        <v>578977.61</v>
      </c>
      <c r="F2217" s="23" t="str">
        <f>+IFERROR(VLOOKUP(Tabla1[[#This Row],[Artículo]],'..'!$B$2:$D$569000,3,),"")</f>
        <v/>
      </c>
      <c r="G2217" s="24" t="str">
        <f>IF(H2217=AF2217,"", "Error MC")</f>
        <v>Error MC</v>
      </c>
      <c r="H2217" s="62"/>
      <c r="I2217" s="54">
        <f>+Tabla1[[#This Row],[MC]]*Tabla1[[#This Row],[Pedido]]*Tabla1[[#This Row],[PVC ]]</f>
        <v>0</v>
      </c>
      <c r="J2217" s="26">
        <v>0.21</v>
      </c>
      <c r="K2217" s="63"/>
      <c r="L2217" s="28" t="s">
        <v>17</v>
      </c>
      <c r="M2217" s="53">
        <v>1015816.211</v>
      </c>
      <c r="N2217" s="64" t="str">
        <f>+IF(Tabla1[[#This Row],[F PMPI]]="SÍ","No","Sí")</f>
        <v>Sí</v>
      </c>
      <c r="O2217" s="65">
        <f>+Tabla1[[#This Row],[PVL]]*1.055</f>
        <v>1071686.1026049999</v>
      </c>
      <c r="P2217" s="65">
        <f>+Tabla1[[#This Row],[PVL]]*1.43</f>
        <v>1452617.1817299998</v>
      </c>
      <c r="Q2217" s="66" t="str">
        <f>+HYPERLINK(Tabla1[[#This Row],[PAG]])</f>
        <v>https://todomusica.com.ar/baterias-acusticas/9900-exx725sp-c-704.html</v>
      </c>
      <c r="R2217" s="67"/>
      <c r="S2217" s="68"/>
      <c r="T2217" s="69"/>
      <c r="U2217" s="69"/>
      <c r="V2217" s="69"/>
      <c r="W2217" s="69"/>
      <c r="X2217" s="69"/>
      <c r="Y2217" s="35"/>
      <c r="Z2217" s="35" t="s">
        <v>26106</v>
      </c>
      <c r="AA2217" s="36">
        <v>1</v>
      </c>
      <c r="AB2217" s="35" t="s">
        <v>27</v>
      </c>
      <c r="AC2217" s="35" t="str">
        <f>+IF(Tabla1[[#This Row],[STK]]="no","Sin STK", "STK disponible")</f>
        <v>Sin STK</v>
      </c>
      <c r="AD2217" s="35">
        <f>+I2217*J2217</f>
        <v>0</v>
      </c>
      <c r="AE2217" s="35">
        <f>+I2217*K2217</f>
        <v>0</v>
      </c>
      <c r="AF2217" s="36">
        <f>IF(Tabla1[[#This Row],[ref pack]]=1,Tabla1[[#This Row],[Pedido]],LCM(Tabla1[[#This Row],[MC VIEJO]],Tabla1[[#This Row],[Pedido]]))</f>
        <v>1</v>
      </c>
      <c r="AG2217" s="36">
        <f>+VLOOKUP(Tabla1[[#This Row],[Artículo]],'.'!$B$2:$D$11481,3,)</f>
        <v>1</v>
      </c>
      <c r="AH2217" s="37" t="str">
        <f>+IFERROR(SEARCH("pack",Tabla1[[#This Row],[PACK]]),"")</f>
        <v/>
      </c>
    </row>
    <row r="2218" spans="1:34" ht="24" customHeight="1" x14ac:dyDescent="0.2">
      <c r="A2218" s="50" t="s">
        <v>3735</v>
      </c>
      <c r="B2218" s="60" t="s">
        <v>4096</v>
      </c>
      <c r="C2218" s="61" t="s">
        <v>4097</v>
      </c>
      <c r="D2218" s="52" t="s">
        <v>27</v>
      </c>
      <c r="E2218" s="53">
        <v>578977.61</v>
      </c>
      <c r="F2218" s="23" t="str">
        <f>+IFERROR(VLOOKUP(Tabla1[[#This Row],[Artículo]],'..'!$B$2:$D$569000,3,),"")</f>
        <v/>
      </c>
      <c r="G2218" s="24" t="str">
        <f>IF(H2218=AF2218,"", "Error MC")</f>
        <v>Error MC</v>
      </c>
      <c r="H2218" s="62"/>
      <c r="I2218" s="54">
        <f>+Tabla1[[#This Row],[MC]]*Tabla1[[#This Row],[Pedido]]*Tabla1[[#This Row],[PVC ]]</f>
        <v>0</v>
      </c>
      <c r="J2218" s="26">
        <v>0.21</v>
      </c>
      <c r="K2218" s="63"/>
      <c r="L2218" s="28" t="s">
        <v>17</v>
      </c>
      <c r="M2218" s="53">
        <v>1015816.211</v>
      </c>
      <c r="N2218" s="64" t="str">
        <f>+IF(Tabla1[[#This Row],[F PMPI]]="SÍ","No","Sí")</f>
        <v>Sí</v>
      </c>
      <c r="O2218" s="65">
        <f>+Tabla1[[#This Row],[PVL]]*1.055</f>
        <v>1071686.1026049999</v>
      </c>
      <c r="P2218" s="65">
        <f>+Tabla1[[#This Row],[PVL]]*1.43</f>
        <v>1452617.1817299998</v>
      </c>
      <c r="Q2218" s="66" t="str">
        <f>+HYPERLINK(Tabla1[[#This Row],[PAG]])</f>
        <v>https://todomusica.com.ar/baterias-acusticas/9899-exx725sp-c-735.html</v>
      </c>
      <c r="R2218" s="67"/>
      <c r="S2218" s="68"/>
      <c r="T2218" s="69"/>
      <c r="U2218" s="69"/>
      <c r="V2218" s="69"/>
      <c r="W2218" s="69"/>
      <c r="X2218" s="69"/>
      <c r="Y2218" s="35"/>
      <c r="Z2218" s="35" t="s">
        <v>26107</v>
      </c>
      <c r="AA2218" s="36">
        <v>1</v>
      </c>
      <c r="AB2218" s="35" t="s">
        <v>27</v>
      </c>
      <c r="AC2218" s="35" t="str">
        <f>+IF(Tabla1[[#This Row],[STK]]="no","Sin STK", "STK disponible")</f>
        <v>Sin STK</v>
      </c>
      <c r="AD2218" s="35">
        <f>+I2218*J2218</f>
        <v>0</v>
      </c>
      <c r="AE2218" s="35">
        <f>+I2218*K2218</f>
        <v>0</v>
      </c>
      <c r="AF2218" s="36">
        <f>IF(Tabla1[[#This Row],[ref pack]]=1,Tabla1[[#This Row],[Pedido]],LCM(Tabla1[[#This Row],[MC VIEJO]],Tabla1[[#This Row],[Pedido]]))</f>
        <v>1</v>
      </c>
      <c r="AG2218" s="36">
        <f>+VLOOKUP(Tabla1[[#This Row],[Artículo]],'.'!$B$2:$D$11481,3,)</f>
        <v>1</v>
      </c>
      <c r="AH2218" s="37" t="str">
        <f>+IFERROR(SEARCH("pack",Tabla1[[#This Row],[PACK]]),"")</f>
        <v/>
      </c>
    </row>
    <row r="2219" spans="1:34" ht="24" customHeight="1" x14ac:dyDescent="0.2">
      <c r="A2219" s="50" t="s">
        <v>3735</v>
      </c>
      <c r="B2219" s="60" t="s">
        <v>4098</v>
      </c>
      <c r="C2219" s="61" t="s">
        <v>4099</v>
      </c>
      <c r="D2219" s="52" t="s">
        <v>27</v>
      </c>
      <c r="E2219" s="53">
        <v>578977.61</v>
      </c>
      <c r="F2219" s="23" t="str">
        <f>+IFERROR(VLOOKUP(Tabla1[[#This Row],[Artículo]],'..'!$B$2:$D$569000,3,),"")</f>
        <v/>
      </c>
      <c r="G2219" s="24" t="str">
        <f>IF(H2219=AF2219,"", "Error MC")</f>
        <v>Error MC</v>
      </c>
      <c r="H2219" s="62"/>
      <c r="I2219" s="54">
        <f>+Tabla1[[#This Row],[MC]]*Tabla1[[#This Row],[Pedido]]*Tabla1[[#This Row],[PVC ]]</f>
        <v>0</v>
      </c>
      <c r="J2219" s="26">
        <v>0.21</v>
      </c>
      <c r="K2219" s="63"/>
      <c r="L2219" s="28" t="s">
        <v>17</v>
      </c>
      <c r="M2219" s="53">
        <v>1015816.211</v>
      </c>
      <c r="N2219" s="64" t="str">
        <f>+IF(Tabla1[[#This Row],[F PMPI]]="SÍ","No","Sí")</f>
        <v>Sí</v>
      </c>
      <c r="O2219" s="65">
        <f>+Tabla1[[#This Row],[PVL]]*1.055</f>
        <v>1071686.1026049999</v>
      </c>
      <c r="P2219" s="65">
        <f>+Tabla1[[#This Row],[PVL]]*1.43</f>
        <v>1452617.1817299998</v>
      </c>
      <c r="Q2219" s="66" t="str">
        <f>+HYPERLINK(Tabla1[[#This Row],[PAG]])</f>
        <v>https://todomusica.com.ar/productos-sin-categorias-de-netsuite/8253-10x7tt-12x8tt-16x16ft-22x18bd.html</v>
      </c>
      <c r="R2219" s="67"/>
      <c r="S2219" s="68"/>
      <c r="T2219" s="69"/>
      <c r="U2219" s="69"/>
      <c r="V2219" s="69"/>
      <c r="W2219" s="69"/>
      <c r="X2219" s="69"/>
      <c r="Y2219" s="35"/>
      <c r="Z2219" s="35" t="s">
        <v>26108</v>
      </c>
      <c r="AA2219" s="36">
        <v>1</v>
      </c>
      <c r="AB2219" s="35" t="s">
        <v>27</v>
      </c>
      <c r="AC2219" s="35" t="str">
        <f>+IF(Tabla1[[#This Row],[STK]]="no","Sin STK", "STK disponible")</f>
        <v>Sin STK</v>
      </c>
      <c r="AD2219" s="35">
        <f>+I2219*J2219</f>
        <v>0</v>
      </c>
      <c r="AE2219" s="35">
        <f>+I2219*K2219</f>
        <v>0</v>
      </c>
      <c r="AF2219" s="36">
        <f>IF(Tabla1[[#This Row],[ref pack]]=1,Tabla1[[#This Row],[Pedido]],LCM(Tabla1[[#This Row],[MC VIEJO]],Tabla1[[#This Row],[Pedido]]))</f>
        <v>1</v>
      </c>
      <c r="AG2219" s="36">
        <f>+VLOOKUP(Tabla1[[#This Row],[Artículo]],'.'!$B$2:$D$11481,3,)</f>
        <v>1</v>
      </c>
      <c r="AH2219" s="37" t="str">
        <f>+IFERROR(SEARCH("pack",Tabla1[[#This Row],[PACK]]),"")</f>
        <v/>
      </c>
    </row>
    <row r="2220" spans="1:34" ht="24" customHeight="1" x14ac:dyDescent="0.2">
      <c r="A2220" s="50" t="s">
        <v>3735</v>
      </c>
      <c r="B2220" s="60" t="s">
        <v>4100</v>
      </c>
      <c r="C2220" s="61" t="s">
        <v>4101</v>
      </c>
      <c r="D2220" s="52" t="s">
        <v>9842</v>
      </c>
      <c r="E2220" s="53">
        <v>214238.19</v>
      </c>
      <c r="F2220" s="23" t="str">
        <f>+IFERROR(VLOOKUP(Tabla1[[#This Row],[Artículo]],'..'!$B$2:$D$569000,3,),"")</f>
        <v/>
      </c>
      <c r="G2220" s="24" t="str">
        <f>IF(H2220=AF2220,"", "Error MC")</f>
        <v>Error MC</v>
      </c>
      <c r="H2220" s="62"/>
      <c r="I2220" s="54">
        <f>+Tabla1[[#This Row],[MC]]*Tabla1[[#This Row],[Pedido]]*Tabla1[[#This Row],[PVC ]]</f>
        <v>0</v>
      </c>
      <c r="J2220" s="26">
        <v>0.21</v>
      </c>
      <c r="K2220" s="63"/>
      <c r="L2220" s="28" t="s">
        <v>17</v>
      </c>
      <c r="M2220" s="53">
        <v>375880.91</v>
      </c>
      <c r="N2220" s="64" t="str">
        <f>+IF(Tabla1[[#This Row],[F PMPI]]="SÍ","No","Sí")</f>
        <v>Sí</v>
      </c>
      <c r="O2220" s="65">
        <f>+Tabla1[[#This Row],[PVL]]*1.055</f>
        <v>396554.36004999996</v>
      </c>
      <c r="P2220" s="65">
        <f>+Tabla1[[#This Row],[PVL]]*1.43</f>
        <v>537509.70129999996</v>
      </c>
      <c r="Q2220" s="66" t="str">
        <f>+HYPERLINK(Tabla1[[#This Row],[PAG]])</f>
        <v>https://todomusica.com.ar/redoblantes/4745-404.html</v>
      </c>
      <c r="R2220" s="67"/>
      <c r="S2220" s="68"/>
      <c r="T2220" s="69"/>
      <c r="U2220" s="69"/>
      <c r="V2220" s="69"/>
      <c r="W2220" s="69"/>
      <c r="X2220" s="69"/>
      <c r="Y2220" s="35"/>
      <c r="Z2220" s="35" t="s">
        <v>26109</v>
      </c>
      <c r="AA2220" s="36">
        <v>1</v>
      </c>
      <c r="AB2220" s="35" t="s">
        <v>27</v>
      </c>
      <c r="AC2220" s="35" t="str">
        <f>+IF(Tabla1[[#This Row],[STK]]="no","Sin STK", "STK disponible")</f>
        <v>STK disponible</v>
      </c>
      <c r="AD2220" s="35">
        <f>+I2220*J2220</f>
        <v>0</v>
      </c>
      <c r="AE2220" s="35">
        <f>+I2220*K2220</f>
        <v>0</v>
      </c>
      <c r="AF2220" s="36">
        <f>IF(Tabla1[[#This Row],[ref pack]]=1,Tabla1[[#This Row],[Pedido]],LCM(Tabla1[[#This Row],[MC VIEJO]],Tabla1[[#This Row],[Pedido]]))</f>
        <v>1</v>
      </c>
      <c r="AG2220" s="36">
        <f>+VLOOKUP(Tabla1[[#This Row],[Artículo]],'.'!$B$2:$D$11481,3,)</f>
        <v>1</v>
      </c>
      <c r="AH2220" s="37" t="str">
        <f>+IFERROR(SEARCH("pack",Tabla1[[#This Row],[PACK]]),"")</f>
        <v/>
      </c>
    </row>
    <row r="2221" spans="1:34" ht="24" customHeight="1" x14ac:dyDescent="0.2">
      <c r="A2221" s="50" t="s">
        <v>3735</v>
      </c>
      <c r="B2221" s="60" t="s">
        <v>4102</v>
      </c>
      <c r="C2221" s="61" t="s">
        <v>4103</v>
      </c>
      <c r="D2221" s="52" t="s">
        <v>9842</v>
      </c>
      <c r="E2221" s="53">
        <v>197402.52</v>
      </c>
      <c r="F2221" s="23" t="str">
        <f>+IFERROR(VLOOKUP(Tabla1[[#This Row],[Artículo]],'..'!$B$2:$D$569000,3,),"")</f>
        <v/>
      </c>
      <c r="G2221" s="24" t="str">
        <f>IF(H2221=AF2221,"", "Error MC")</f>
        <v>Error MC</v>
      </c>
      <c r="H2221" s="62"/>
      <c r="I2221" s="54">
        <f>+Tabla1[[#This Row],[MC]]*Tabla1[[#This Row],[Pedido]]*Tabla1[[#This Row],[PVC ]]</f>
        <v>0</v>
      </c>
      <c r="J2221" s="26">
        <v>0.21</v>
      </c>
      <c r="K2221" s="63"/>
      <c r="L2221" s="28" t="s">
        <v>17</v>
      </c>
      <c r="M2221" s="53">
        <v>346342.717</v>
      </c>
      <c r="N2221" s="64" t="str">
        <f>+IF(Tabla1[[#This Row],[F PMPI]]="SÍ","No","Sí")</f>
        <v>Sí</v>
      </c>
      <c r="O2221" s="65">
        <f>+Tabla1[[#This Row],[PVL]]*1.055</f>
        <v>365391.56643499999</v>
      </c>
      <c r="P2221" s="65">
        <f>+Tabla1[[#This Row],[PVL]]*1.43</f>
        <v>495270.08530999999</v>
      </c>
      <c r="Q2221" s="66" t="str">
        <f>+HYPERLINK(Tabla1[[#This Row],[PAG]])</f>
        <v>https://todomusica.com.ar/redoblantes/4746-404.html</v>
      </c>
      <c r="R2221" s="67"/>
      <c r="S2221" s="68"/>
      <c r="T2221" s="69"/>
      <c r="U2221" s="69"/>
      <c r="V2221" s="69"/>
      <c r="W2221" s="69"/>
      <c r="X2221" s="69"/>
      <c r="Y2221" s="35"/>
      <c r="Z2221" s="35" t="s">
        <v>26110</v>
      </c>
      <c r="AA2221" s="36">
        <v>1</v>
      </c>
      <c r="AB2221" s="35" t="s">
        <v>27</v>
      </c>
      <c r="AC2221" s="35" t="str">
        <f>+IF(Tabla1[[#This Row],[STK]]="no","Sin STK", "STK disponible")</f>
        <v>STK disponible</v>
      </c>
      <c r="AD2221" s="35">
        <f>+I2221*J2221</f>
        <v>0</v>
      </c>
      <c r="AE2221" s="35">
        <f>+I2221*K2221</f>
        <v>0</v>
      </c>
      <c r="AF2221" s="36">
        <f>IF(Tabla1[[#This Row],[ref pack]]=1,Tabla1[[#This Row],[Pedido]],LCM(Tabla1[[#This Row],[MC VIEJO]],Tabla1[[#This Row],[Pedido]]))</f>
        <v>1</v>
      </c>
      <c r="AG2221" s="36">
        <f>+VLOOKUP(Tabla1[[#This Row],[Artículo]],'.'!$B$2:$D$11481,3,)</f>
        <v>1</v>
      </c>
      <c r="AH2221" s="37" t="str">
        <f>+IFERROR(SEARCH("pack",Tabla1[[#This Row],[PACK]]),"")</f>
        <v/>
      </c>
    </row>
    <row r="2222" spans="1:34" ht="24" customHeight="1" x14ac:dyDescent="0.2">
      <c r="A2222" s="50" t="s">
        <v>3735</v>
      </c>
      <c r="B2222" s="60" t="s">
        <v>4104</v>
      </c>
      <c r="C2222" s="61" t="s">
        <v>4105</v>
      </c>
      <c r="D2222" s="52" t="s">
        <v>27</v>
      </c>
      <c r="E2222" s="53">
        <v>964531.68</v>
      </c>
      <c r="F2222" s="23" t="str">
        <f>+IFERROR(VLOOKUP(Tabla1[[#This Row],[Artículo]],'..'!$B$2:$D$569000,3,),"")</f>
        <v/>
      </c>
      <c r="G2222" s="24" t="str">
        <f>IF(H2222=AF2222,"", "Error MC")</f>
        <v>Error MC</v>
      </c>
      <c r="H2222" s="62"/>
      <c r="I2222" s="54">
        <f>+Tabla1[[#This Row],[MC]]*Tabla1[[#This Row],[Pedido]]*Tabla1[[#This Row],[PVC ]]</f>
        <v>0</v>
      </c>
      <c r="J2222" s="26">
        <v>0.21</v>
      </c>
      <c r="K2222" s="63"/>
      <c r="L2222" s="28" t="s">
        <v>17</v>
      </c>
      <c r="M2222" s="53">
        <v>1692270.8370000001</v>
      </c>
      <c r="N2222" s="64" t="str">
        <f>+IF(Tabla1[[#This Row],[F PMPI]]="SÍ","No","Sí")</f>
        <v>Sí</v>
      </c>
      <c r="O2222" s="65">
        <f>+Tabla1[[#This Row],[PVL]]*1.055</f>
        <v>1785345.733035</v>
      </c>
      <c r="P2222" s="65">
        <f>+Tabla1[[#This Row],[PVL]]*1.43</f>
        <v>2419947.29691</v>
      </c>
      <c r="Q2222" s="66" t="str">
        <f>+HYPERLINK(Tabla1[[#This Row],[PAG]])</f>
        <v/>
      </c>
      <c r="R2222" s="67"/>
      <c r="S2222" s="68"/>
      <c r="T2222" s="69"/>
      <c r="U2222" s="69"/>
      <c r="V2222" s="69"/>
      <c r="W2222" s="69"/>
      <c r="X2222" s="69"/>
      <c r="Y2222" s="35"/>
      <c r="Z2222" s="35" t="s">
        <v>65</v>
      </c>
      <c r="AA2222" s="36">
        <v>1</v>
      </c>
      <c r="AB2222" s="35" t="s">
        <v>27</v>
      </c>
      <c r="AC2222" s="35" t="str">
        <f>+IF(Tabla1[[#This Row],[STK]]="no","Sin STK", "STK disponible")</f>
        <v>Sin STK</v>
      </c>
      <c r="AD2222" s="35">
        <f>+I2222*J2222</f>
        <v>0</v>
      </c>
      <c r="AE2222" s="35">
        <f>+I2222*K2222</f>
        <v>0</v>
      </c>
      <c r="AF2222" s="36">
        <f>IF(Tabla1[[#This Row],[ref pack]]=1,Tabla1[[#This Row],[Pedido]],LCM(Tabla1[[#This Row],[MC VIEJO]],Tabla1[[#This Row],[Pedido]]))</f>
        <v>1</v>
      </c>
      <c r="AG2222" s="36">
        <f>+VLOOKUP(Tabla1[[#This Row],[Artículo]],'.'!$B$2:$D$11481,3,)</f>
        <v>1</v>
      </c>
      <c r="AH2222" s="37" t="str">
        <f>+IFERROR(SEARCH("pack",Tabla1[[#This Row],[PACK]]),"")</f>
        <v/>
      </c>
    </row>
    <row r="2223" spans="1:34" ht="24" customHeight="1" x14ac:dyDescent="0.2">
      <c r="A2223" s="50" t="s">
        <v>3735</v>
      </c>
      <c r="B2223" s="60" t="s">
        <v>4106</v>
      </c>
      <c r="C2223" s="61" t="s">
        <v>4107</v>
      </c>
      <c r="D2223" s="52" t="s">
        <v>9842</v>
      </c>
      <c r="E2223" s="53">
        <v>1249320.4099999999</v>
      </c>
      <c r="F2223" s="23" t="str">
        <f>+IFERROR(VLOOKUP(Tabla1[[#This Row],[Artículo]],'..'!$B$2:$D$569000,3,),"")</f>
        <v/>
      </c>
      <c r="G2223" s="24" t="str">
        <f>IF(H2223=AF2223,"", "Error MC")</f>
        <v>Error MC</v>
      </c>
      <c r="H2223" s="62"/>
      <c r="I2223" s="54">
        <f>+Tabla1[[#This Row],[MC]]*Tabla1[[#This Row],[Pedido]]*Tabla1[[#This Row],[PVC ]]</f>
        <v>0</v>
      </c>
      <c r="J2223" s="26">
        <v>0.21</v>
      </c>
      <c r="K2223" s="63"/>
      <c r="L2223" s="28" t="s">
        <v>17</v>
      </c>
      <c r="M2223" s="53">
        <v>2191932.6540000001</v>
      </c>
      <c r="N2223" s="64" t="str">
        <f>+IF(Tabla1[[#This Row],[F PMPI]]="SÍ","No","Sí")</f>
        <v>Sí</v>
      </c>
      <c r="O2223" s="65">
        <f>+Tabla1[[#This Row],[PVL]]*1.055</f>
        <v>2312488.94997</v>
      </c>
      <c r="P2223" s="65">
        <f>+Tabla1[[#This Row],[PVL]]*1.43</f>
        <v>3134463.6952200001</v>
      </c>
      <c r="Q2223" s="66" t="str">
        <f>+HYPERLINK(Tabla1[[#This Row],[PAG]])</f>
        <v/>
      </c>
      <c r="R2223" s="67"/>
      <c r="S2223" s="68"/>
      <c r="T2223" s="69"/>
      <c r="U2223" s="69"/>
      <c r="V2223" s="69"/>
      <c r="W2223" s="69"/>
      <c r="X2223" s="69"/>
      <c r="Y2223" s="35"/>
      <c r="Z2223" s="35" t="s">
        <v>65</v>
      </c>
      <c r="AA2223" s="36">
        <v>1</v>
      </c>
      <c r="AB2223" s="35" t="s">
        <v>27</v>
      </c>
      <c r="AC2223" s="35" t="str">
        <f>+IF(Tabla1[[#This Row],[STK]]="no","Sin STK", "STK disponible")</f>
        <v>STK disponible</v>
      </c>
      <c r="AD2223" s="35">
        <f>+I2223*J2223</f>
        <v>0</v>
      </c>
      <c r="AE2223" s="35">
        <f>+I2223*K2223</f>
        <v>0</v>
      </c>
      <c r="AF2223" s="36">
        <f>IF(Tabla1[[#This Row],[ref pack]]=1,Tabla1[[#This Row],[Pedido]],LCM(Tabla1[[#This Row],[MC VIEJO]],Tabla1[[#This Row],[Pedido]]))</f>
        <v>1</v>
      </c>
      <c r="AG2223" s="36">
        <f>+VLOOKUP(Tabla1[[#This Row],[Artículo]],'.'!$B$2:$D$11481,3,)</f>
        <v>1</v>
      </c>
      <c r="AH2223" s="37" t="str">
        <f>+IFERROR(SEARCH("pack",Tabla1[[#This Row],[PACK]]),"")</f>
        <v/>
      </c>
    </row>
    <row r="2224" spans="1:34" ht="24" customHeight="1" x14ac:dyDescent="0.2">
      <c r="A2224" s="50" t="s">
        <v>3735</v>
      </c>
      <c r="B2224" s="60" t="s">
        <v>4108</v>
      </c>
      <c r="C2224" s="61" t="s">
        <v>4109</v>
      </c>
      <c r="D2224" s="52" t="s">
        <v>9842</v>
      </c>
      <c r="E2224" s="53">
        <v>4376.7700000000004</v>
      </c>
      <c r="F2224" s="23" t="str">
        <f>+IFERROR(VLOOKUP(Tabla1[[#This Row],[Artículo]],'..'!$B$2:$D$569000,3,),"")</f>
        <v/>
      </c>
      <c r="G2224" s="24" t="str">
        <f>IF(H2224=AF2224,"", "Error MC")</f>
        <v>Error MC</v>
      </c>
      <c r="H2224" s="62"/>
      <c r="I2224" s="54">
        <f>+Tabla1[[#This Row],[MC]]*Tabla1[[#This Row],[Pedido]]*Tabla1[[#This Row],[PVC ]]</f>
        <v>0</v>
      </c>
      <c r="J2224" s="26">
        <v>0.21</v>
      </c>
      <c r="K2224" s="63"/>
      <c r="L2224" s="28" t="s">
        <v>17</v>
      </c>
      <c r="M2224" s="53">
        <v>7679.0469999999996</v>
      </c>
      <c r="N2224" s="64" t="str">
        <f>+IF(Tabla1[[#This Row],[F PMPI]]="SÍ","No","Sí")</f>
        <v>Sí</v>
      </c>
      <c r="O2224" s="65">
        <f>+Tabla1[[#This Row],[PVL]]*1.055</f>
        <v>8101.3945849999991</v>
      </c>
      <c r="P2224" s="65">
        <f>+Tabla1[[#This Row],[PVL]]*1.43</f>
        <v>10981.037209999999</v>
      </c>
      <c r="Q2224" s="66" t="str">
        <f>+HYPERLINK(Tabla1[[#This Row],[PAG]])</f>
        <v>https://todomusica.com.ar/accesorios-de-bateria/6448-flw-001-2-h.html</v>
      </c>
      <c r="R2224" s="67"/>
      <c r="S2224" s="68"/>
      <c r="T2224" s="69"/>
      <c r="U2224" s="69"/>
      <c r="V2224" s="69"/>
      <c r="W2224" s="69"/>
      <c r="X2224" s="69"/>
      <c r="Y2224" s="35"/>
      <c r="Z2224" s="35" t="s">
        <v>26111</v>
      </c>
      <c r="AA2224" s="36">
        <v>1</v>
      </c>
      <c r="AB2224" s="35" t="s">
        <v>27</v>
      </c>
      <c r="AC2224" s="35" t="str">
        <f>+IF(Tabla1[[#This Row],[STK]]="no","Sin STK", "STK disponible")</f>
        <v>STK disponible</v>
      </c>
      <c r="AD2224" s="35">
        <f>+I2224*J2224</f>
        <v>0</v>
      </c>
      <c r="AE2224" s="35">
        <f>+I2224*K2224</f>
        <v>0</v>
      </c>
      <c r="AF2224" s="36">
        <f>IF(Tabla1[[#This Row],[ref pack]]=1,Tabla1[[#This Row],[Pedido]],LCM(Tabla1[[#This Row],[MC VIEJO]],Tabla1[[#This Row],[Pedido]]))</f>
        <v>1</v>
      </c>
      <c r="AG2224" s="36">
        <f>+VLOOKUP(Tabla1[[#This Row],[Artículo]],'.'!$B$2:$D$11481,3,)</f>
        <v>1</v>
      </c>
      <c r="AH2224" s="37" t="str">
        <f>+IFERROR(SEARCH("pack",Tabla1[[#This Row],[PACK]]),"")</f>
        <v/>
      </c>
    </row>
    <row r="2225" spans="1:34" ht="24" customHeight="1" x14ac:dyDescent="0.2">
      <c r="A2225" s="50" t="s">
        <v>3735</v>
      </c>
      <c r="B2225" s="60" t="s">
        <v>4110</v>
      </c>
      <c r="C2225" s="61" t="s">
        <v>4111</v>
      </c>
      <c r="D2225" s="52" t="s">
        <v>27</v>
      </c>
      <c r="E2225" s="53">
        <v>3804.79</v>
      </c>
      <c r="F2225" s="23" t="str">
        <f>+IFERROR(VLOOKUP(Tabla1[[#This Row],[Artículo]],'..'!$B$2:$D$569000,3,),"")</f>
        <v/>
      </c>
      <c r="G2225" s="24" t="str">
        <f>IF(H2225=AF2225,"", "Error MC")</f>
        <v>Error MC</v>
      </c>
      <c r="H2225" s="62"/>
      <c r="I2225" s="54">
        <f>+Tabla1[[#This Row],[MC]]*Tabla1[[#This Row],[Pedido]]*Tabla1[[#This Row],[PVC ]]</f>
        <v>0</v>
      </c>
      <c r="J2225" s="26">
        <v>0.21</v>
      </c>
      <c r="K2225" s="63"/>
      <c r="L2225" s="28" t="s">
        <v>17</v>
      </c>
      <c r="M2225" s="53">
        <v>6675.51</v>
      </c>
      <c r="N2225" s="64" t="str">
        <f>+IF(Tabla1[[#This Row],[F PMPI]]="SÍ","No","Sí")</f>
        <v>Sí</v>
      </c>
      <c r="O2225" s="65">
        <f>+Tabla1[[#This Row],[PVL]]*1.055</f>
        <v>7042.6630500000001</v>
      </c>
      <c r="P2225" s="65">
        <f>+Tabla1[[#This Row],[PVL]]*1.43</f>
        <v>9545.9792999999991</v>
      </c>
      <c r="Q2225" s="66" t="str">
        <f>+HYPERLINK(Tabla1[[#This Row],[PAG]])</f>
        <v>https://todomusica.com.ar/accesorios-de-bateria/6449-flw-002-2-h.html</v>
      </c>
      <c r="R2225" s="67"/>
      <c r="S2225" s="68"/>
      <c r="T2225" s="69"/>
      <c r="U2225" s="69"/>
      <c r="V2225" s="69"/>
      <c r="W2225" s="69"/>
      <c r="X2225" s="69"/>
      <c r="Y2225" s="35"/>
      <c r="Z2225" s="35" t="s">
        <v>26112</v>
      </c>
      <c r="AA2225" s="36">
        <v>1</v>
      </c>
      <c r="AB2225" s="35" t="s">
        <v>27</v>
      </c>
      <c r="AC2225" s="35" t="str">
        <f>+IF(Tabla1[[#This Row],[STK]]="no","Sin STK", "STK disponible")</f>
        <v>Sin STK</v>
      </c>
      <c r="AD2225" s="35">
        <f>+I2225*J2225</f>
        <v>0</v>
      </c>
      <c r="AE2225" s="35">
        <f>+I2225*K2225</f>
        <v>0</v>
      </c>
      <c r="AF2225" s="36">
        <f>IF(Tabla1[[#This Row],[ref pack]]=1,Tabla1[[#This Row],[Pedido]],LCM(Tabla1[[#This Row],[MC VIEJO]],Tabla1[[#This Row],[Pedido]]))</f>
        <v>1</v>
      </c>
      <c r="AG2225" s="36">
        <f>+VLOOKUP(Tabla1[[#This Row],[Artículo]],'.'!$B$2:$D$11481,3,)</f>
        <v>1</v>
      </c>
      <c r="AH2225" s="37" t="str">
        <f>+IFERROR(SEARCH("pack",Tabla1[[#This Row],[PACK]]),"")</f>
        <v/>
      </c>
    </row>
    <row r="2226" spans="1:34" ht="24" customHeight="1" x14ac:dyDescent="0.2">
      <c r="A2226" s="50" t="s">
        <v>3735</v>
      </c>
      <c r="B2226" s="60" t="s">
        <v>4112</v>
      </c>
      <c r="C2226" s="61" t="s">
        <v>4113</v>
      </c>
      <c r="D2226" s="52" t="s">
        <v>9841</v>
      </c>
      <c r="E2226" s="53">
        <v>1989.49</v>
      </c>
      <c r="F2226" s="23" t="str">
        <f>+IFERROR(VLOOKUP(Tabla1[[#This Row],[Artículo]],'..'!$B$2:$D$569000,3,),"")</f>
        <v/>
      </c>
      <c r="G2226" s="24" t="str">
        <f>IF(H2226=AF2226,"", "Error MC")</f>
        <v>Error MC</v>
      </c>
      <c r="H2226" s="62"/>
      <c r="I2226" s="54">
        <f>+Tabla1[[#This Row],[MC]]*Tabla1[[#This Row],[Pedido]]*Tabla1[[#This Row],[PVC ]]</f>
        <v>0</v>
      </c>
      <c r="J2226" s="26">
        <v>0.21</v>
      </c>
      <c r="K2226" s="63"/>
      <c r="L2226" s="28" t="s">
        <v>17</v>
      </c>
      <c r="M2226" s="53">
        <v>3490.56</v>
      </c>
      <c r="N2226" s="64" t="str">
        <f>+IF(Tabla1[[#This Row],[F PMPI]]="SÍ","No","Sí")</f>
        <v>Sí</v>
      </c>
      <c r="O2226" s="65">
        <f>+Tabla1[[#This Row],[PVL]]*1.055</f>
        <v>3682.5407999999998</v>
      </c>
      <c r="P2226" s="65">
        <f>+Tabla1[[#This Row],[PVL]]*1.43</f>
        <v>4991.5007999999998</v>
      </c>
      <c r="Q2226" s="66" t="str">
        <f>+HYPERLINK(Tabla1[[#This Row],[PAG]])</f>
        <v>https://todomusica.com.ar/accesorios-de-bateria/9631-felt-washer.html</v>
      </c>
      <c r="R2226" s="67"/>
      <c r="S2226" s="68"/>
      <c r="T2226" s="69"/>
      <c r="U2226" s="69"/>
      <c r="V2226" s="69"/>
      <c r="W2226" s="69"/>
      <c r="X2226" s="69"/>
      <c r="Y2226" s="35"/>
      <c r="Z2226" s="35" t="s">
        <v>26113</v>
      </c>
      <c r="AA2226" s="36">
        <v>1</v>
      </c>
      <c r="AB2226" s="35" t="s">
        <v>27</v>
      </c>
      <c r="AC2226" s="35" t="str">
        <f>+IF(Tabla1[[#This Row],[STK]]="no","Sin STK", "STK disponible")</f>
        <v>STK disponible</v>
      </c>
      <c r="AD2226" s="35">
        <f>+I2226*J2226</f>
        <v>0</v>
      </c>
      <c r="AE2226" s="35">
        <f>+I2226*K2226</f>
        <v>0</v>
      </c>
      <c r="AF2226" s="36">
        <f>IF(Tabla1[[#This Row],[ref pack]]=1,Tabla1[[#This Row],[Pedido]],LCM(Tabla1[[#This Row],[MC VIEJO]],Tabla1[[#This Row],[Pedido]]))</f>
        <v>1</v>
      </c>
      <c r="AG2226" s="36">
        <f>+VLOOKUP(Tabla1[[#This Row],[Artículo]],'.'!$B$2:$D$11481,3,)</f>
        <v>1</v>
      </c>
      <c r="AH2226" s="37" t="str">
        <f>+IFERROR(SEARCH("pack",Tabla1[[#This Row],[PACK]]),"")</f>
        <v/>
      </c>
    </row>
    <row r="2227" spans="1:34" ht="24" customHeight="1" x14ac:dyDescent="0.2">
      <c r="A2227" s="50" t="s">
        <v>3735</v>
      </c>
      <c r="B2227" s="60" t="s">
        <v>4114</v>
      </c>
      <c r="C2227" s="61" t="s">
        <v>4115</v>
      </c>
      <c r="D2227" s="52" t="s">
        <v>9841</v>
      </c>
      <c r="E2227" s="53">
        <v>6938.18</v>
      </c>
      <c r="F2227" s="23" t="str">
        <f>+IFERROR(VLOOKUP(Tabla1[[#This Row],[Artículo]],'..'!$B$2:$D$569000,3,),"")</f>
        <v/>
      </c>
      <c r="G2227" s="24" t="str">
        <f>IF(H2227=AF2227,"", "Error MC")</f>
        <v>Error MC</v>
      </c>
      <c r="H2227" s="62"/>
      <c r="I2227" s="54">
        <f>+Tabla1[[#This Row],[MC]]*Tabla1[[#This Row],[Pedido]]*Tabla1[[#This Row],[PVC ]]</f>
        <v>0</v>
      </c>
      <c r="J2227" s="26">
        <v>0.21</v>
      </c>
      <c r="K2227" s="63"/>
      <c r="L2227" s="28" t="s">
        <v>17</v>
      </c>
      <c r="M2227" s="53">
        <v>12173.036</v>
      </c>
      <c r="N2227" s="64" t="str">
        <f>+IF(Tabla1[[#This Row],[F PMPI]]="SÍ","No","Sí")</f>
        <v>Sí</v>
      </c>
      <c r="O2227" s="65">
        <f>+Tabla1[[#This Row],[PVL]]*1.055</f>
        <v>12842.552979999999</v>
      </c>
      <c r="P2227" s="65">
        <f>+Tabla1[[#This Row],[PVL]]*1.43</f>
        <v>17407.441479999998</v>
      </c>
      <c r="Q2227" s="66" t="str">
        <f>+HYPERLINK(Tabla1[[#This Row],[PAG]])</f>
        <v>https://todomusica.com.ar/accesorios-de-bateria/9630-felt-washer.html</v>
      </c>
      <c r="R2227" s="67"/>
      <c r="S2227" s="68"/>
      <c r="T2227" s="69"/>
      <c r="U2227" s="69"/>
      <c r="V2227" s="69"/>
      <c r="W2227" s="69"/>
      <c r="X2227" s="69"/>
      <c r="Y2227" s="35"/>
      <c r="Z2227" s="35" t="s">
        <v>26114</v>
      </c>
      <c r="AA2227" s="36">
        <v>1</v>
      </c>
      <c r="AB2227" s="35" t="s">
        <v>27</v>
      </c>
      <c r="AC2227" s="35" t="str">
        <f>+IF(Tabla1[[#This Row],[STK]]="no","Sin STK", "STK disponible")</f>
        <v>STK disponible</v>
      </c>
      <c r="AD2227" s="35">
        <f>+I2227*J2227</f>
        <v>0</v>
      </c>
      <c r="AE2227" s="35">
        <f>+I2227*K2227</f>
        <v>0</v>
      </c>
      <c r="AF2227" s="36">
        <f>IF(Tabla1[[#This Row],[ref pack]]=1,Tabla1[[#This Row],[Pedido]],LCM(Tabla1[[#This Row],[MC VIEJO]],Tabla1[[#This Row],[Pedido]]))</f>
        <v>1</v>
      </c>
      <c r="AG2227" s="36">
        <f>+VLOOKUP(Tabla1[[#This Row],[Artículo]],'.'!$B$2:$D$11481,3,)</f>
        <v>1</v>
      </c>
      <c r="AH2227" s="37" t="str">
        <f>+IFERROR(SEARCH("pack",Tabla1[[#This Row],[PACK]]),"")</f>
        <v/>
      </c>
    </row>
    <row r="2228" spans="1:34" ht="24" customHeight="1" x14ac:dyDescent="0.2">
      <c r="A2228" s="50" t="s">
        <v>3735</v>
      </c>
      <c r="B2228" s="60" t="s">
        <v>4116</v>
      </c>
      <c r="C2228" s="61" t="s">
        <v>4117</v>
      </c>
      <c r="D2228" s="52" t="s">
        <v>9842</v>
      </c>
      <c r="E2228" s="53">
        <v>762752.41</v>
      </c>
      <c r="F2228" s="23" t="str">
        <f>+IFERROR(VLOOKUP(Tabla1[[#This Row],[Artículo]],'..'!$B$2:$D$569000,3,),"")</f>
        <v/>
      </c>
      <c r="G2228" s="24" t="str">
        <f>IF(H2228=AF2228,"", "Error MC")</f>
        <v>Error MC</v>
      </c>
      <c r="H2228" s="62"/>
      <c r="I2228" s="54">
        <f>+Tabla1[[#This Row],[MC]]*Tabla1[[#This Row],[Pedido]]*Tabla1[[#This Row],[PVC ]]</f>
        <v>0</v>
      </c>
      <c r="J2228" s="26">
        <v>0.21</v>
      </c>
      <c r="K2228" s="63"/>
      <c r="L2228" s="28" t="s">
        <v>17</v>
      </c>
      <c r="M2228" s="53">
        <v>1338249.098</v>
      </c>
      <c r="N2228" s="64" t="str">
        <f>+IF(Tabla1[[#This Row],[F PMPI]]="SÍ","No","Sí")</f>
        <v>Sí</v>
      </c>
      <c r="O2228" s="65">
        <f>+Tabla1[[#This Row],[PVL]]*1.055</f>
        <v>1411852.7983899999</v>
      </c>
      <c r="P2228" s="65">
        <f>+Tabla1[[#This Row],[PVL]]*1.43</f>
        <v>1913696.2101399999</v>
      </c>
      <c r="Q2228" s="66" t="str">
        <f>+HYPERLINK(Tabla1[[#This Row],[PAG]])</f>
        <v>https://todomusica.com.ar/redoblantes/4747-404.html</v>
      </c>
      <c r="R2228" s="67"/>
      <c r="S2228" s="68"/>
      <c r="T2228" s="69"/>
      <c r="U2228" s="69"/>
      <c r="V2228" s="69"/>
      <c r="W2228" s="69"/>
      <c r="X2228" s="69"/>
      <c r="Y2228" s="35"/>
      <c r="Z2228" s="35" t="s">
        <v>26115</v>
      </c>
      <c r="AA2228" s="36">
        <v>1</v>
      </c>
      <c r="AB2228" s="35" t="s">
        <v>27</v>
      </c>
      <c r="AC2228" s="35" t="str">
        <f>+IF(Tabla1[[#This Row],[STK]]="no","Sin STK", "STK disponible")</f>
        <v>STK disponible</v>
      </c>
      <c r="AD2228" s="35">
        <f>+I2228*J2228</f>
        <v>0</v>
      </c>
      <c r="AE2228" s="35">
        <f>+I2228*K2228</f>
        <v>0</v>
      </c>
      <c r="AF2228" s="36">
        <f>IF(Tabla1[[#This Row],[ref pack]]=1,Tabla1[[#This Row],[Pedido]],LCM(Tabla1[[#This Row],[MC VIEJO]],Tabla1[[#This Row],[Pedido]]))</f>
        <v>1</v>
      </c>
      <c r="AG2228" s="36">
        <f>+VLOOKUP(Tabla1[[#This Row],[Artículo]],'.'!$B$2:$D$11481,3,)</f>
        <v>1</v>
      </c>
      <c r="AH2228" s="37" t="str">
        <f>+IFERROR(SEARCH("pack",Tabla1[[#This Row],[PACK]]),"")</f>
        <v/>
      </c>
    </row>
    <row r="2229" spans="1:34" ht="24" customHeight="1" x14ac:dyDescent="0.2">
      <c r="A2229" s="50" t="s">
        <v>3735</v>
      </c>
      <c r="B2229" s="60" t="s">
        <v>4118</v>
      </c>
      <c r="C2229" s="61" t="s">
        <v>4119</v>
      </c>
      <c r="D2229" s="52" t="s">
        <v>9842</v>
      </c>
      <c r="E2229" s="53">
        <v>540680.87</v>
      </c>
      <c r="F2229" s="23" t="str">
        <f>+IFERROR(VLOOKUP(Tabla1[[#This Row],[Artículo]],'..'!$B$2:$D$569000,3,),"")</f>
        <v/>
      </c>
      <c r="G2229" s="24" t="str">
        <f>IF(H2229=AF2229,"", "Error MC")</f>
        <v>Error MC</v>
      </c>
      <c r="H2229" s="62"/>
      <c r="I2229" s="54">
        <f>+Tabla1[[#This Row],[MC]]*Tabla1[[#This Row],[Pedido]]*Tabla1[[#This Row],[PVC ]]</f>
        <v>0</v>
      </c>
      <c r="J2229" s="26">
        <v>0.21</v>
      </c>
      <c r="K2229" s="63"/>
      <c r="L2229" s="28" t="s">
        <v>17</v>
      </c>
      <c r="M2229" s="53">
        <v>948624.58499999996</v>
      </c>
      <c r="N2229" s="64" t="str">
        <f>+IF(Tabla1[[#This Row],[F PMPI]]="SÍ","No","Sí")</f>
        <v>Sí</v>
      </c>
      <c r="O2229" s="65">
        <f>+Tabla1[[#This Row],[PVL]]*1.055</f>
        <v>1000798.9371749999</v>
      </c>
      <c r="P2229" s="65">
        <f>+Tabla1[[#This Row],[PVL]]*1.43</f>
        <v>1356533.15655</v>
      </c>
      <c r="Q2229" s="66" t="str">
        <f>+HYPERLINK(Tabla1[[#This Row],[PAG]])</f>
        <v>https://todomusica.com.ar/redoblantes/7563-14x35-ffs-6-ply-birch-w-sr-160f-sn-1420d.html</v>
      </c>
      <c r="R2229" s="67"/>
      <c r="S2229" s="68"/>
      <c r="T2229" s="69"/>
      <c r="U2229" s="69"/>
      <c r="V2229" s="69"/>
      <c r="W2229" s="69"/>
      <c r="X2229" s="69"/>
      <c r="Y2229" s="35"/>
      <c r="Z2229" s="35" t="s">
        <v>26116</v>
      </c>
      <c r="AA2229" s="36">
        <v>1</v>
      </c>
      <c r="AB2229" s="35" t="s">
        <v>27</v>
      </c>
      <c r="AC2229" s="35" t="str">
        <f>+IF(Tabla1[[#This Row],[STK]]="no","Sin STK", "STK disponible")</f>
        <v>STK disponible</v>
      </c>
      <c r="AD2229" s="35">
        <f>+I2229*J2229</f>
        <v>0</v>
      </c>
      <c r="AE2229" s="35">
        <f>+I2229*K2229</f>
        <v>0</v>
      </c>
      <c r="AF2229" s="36">
        <f>IF(Tabla1[[#This Row],[ref pack]]=1,Tabla1[[#This Row],[Pedido]],LCM(Tabla1[[#This Row],[MC VIEJO]],Tabla1[[#This Row],[Pedido]]))</f>
        <v>1</v>
      </c>
      <c r="AG2229" s="36">
        <f>+VLOOKUP(Tabla1[[#This Row],[Artículo]],'.'!$B$2:$D$11481,3,)</f>
        <v>1</v>
      </c>
      <c r="AH2229" s="37" t="str">
        <f>+IFERROR(SEARCH("pack",Tabla1[[#This Row],[PACK]]),"")</f>
        <v/>
      </c>
    </row>
    <row r="2230" spans="1:34" ht="24" customHeight="1" x14ac:dyDescent="0.2">
      <c r="A2230" s="50" t="s">
        <v>3735</v>
      </c>
      <c r="B2230" s="60" t="s">
        <v>4120</v>
      </c>
      <c r="C2230" s="61" t="s">
        <v>4121</v>
      </c>
      <c r="D2230" s="52" t="s">
        <v>9842</v>
      </c>
      <c r="E2230" s="53">
        <v>668328.47</v>
      </c>
      <c r="F2230" s="23" t="str">
        <f>+IFERROR(VLOOKUP(Tabla1[[#This Row],[Artículo]],'..'!$B$2:$D$569000,3,),"")</f>
        <v/>
      </c>
      <c r="G2230" s="24" t="str">
        <f>IF(H2230=AF2230,"", "Error MC")</f>
        <v>Error MC</v>
      </c>
      <c r="H2230" s="62"/>
      <c r="I2230" s="54">
        <f>+Tabla1[[#This Row],[MC]]*Tabla1[[#This Row],[Pedido]]*Tabla1[[#This Row],[PVC ]]</f>
        <v>0</v>
      </c>
      <c r="J2230" s="26">
        <v>0.21</v>
      </c>
      <c r="K2230" s="63"/>
      <c r="L2230" s="28" t="s">
        <v>17</v>
      </c>
      <c r="M2230" s="53">
        <v>1172582.2990000001</v>
      </c>
      <c r="N2230" s="64" t="str">
        <f>+IF(Tabla1[[#This Row],[F PMPI]]="SÍ","No","Sí")</f>
        <v>Sí</v>
      </c>
      <c r="O2230" s="65">
        <f>+Tabla1[[#This Row],[PVL]]*1.055</f>
        <v>1237074.3254450001</v>
      </c>
      <c r="P2230" s="65">
        <f>+Tabla1[[#This Row],[PVL]]*1.43</f>
        <v>1676792.6875700001</v>
      </c>
      <c r="Q2230" s="66" t="str">
        <f>+HYPERLINK(Tabla1[[#This Row],[PAG]])</f>
        <v>https://todomusica.com.ar/redoblantes/7562-14x5-ffs-brass-w-sr-160f-sn-1420i.html</v>
      </c>
      <c r="R2230" s="67"/>
      <c r="S2230" s="68"/>
      <c r="T2230" s="69"/>
      <c r="U2230" s="69"/>
      <c r="V2230" s="69"/>
      <c r="W2230" s="69"/>
      <c r="X2230" s="69"/>
      <c r="Y2230" s="35"/>
      <c r="Z2230" s="35" t="s">
        <v>26117</v>
      </c>
      <c r="AA2230" s="36">
        <v>1</v>
      </c>
      <c r="AB2230" s="35" t="s">
        <v>27</v>
      </c>
      <c r="AC2230" s="35" t="str">
        <f>+IF(Tabla1[[#This Row],[STK]]="no","Sin STK", "STK disponible")</f>
        <v>STK disponible</v>
      </c>
      <c r="AD2230" s="35">
        <f>+I2230*J2230</f>
        <v>0</v>
      </c>
      <c r="AE2230" s="35">
        <f>+I2230*K2230</f>
        <v>0</v>
      </c>
      <c r="AF2230" s="36">
        <f>IF(Tabla1[[#This Row],[ref pack]]=1,Tabla1[[#This Row],[Pedido]],LCM(Tabla1[[#This Row],[MC VIEJO]],Tabla1[[#This Row],[Pedido]]))</f>
        <v>1</v>
      </c>
      <c r="AG2230" s="36">
        <f>+VLOOKUP(Tabla1[[#This Row],[Artículo]],'.'!$B$2:$D$11481,3,)</f>
        <v>1</v>
      </c>
      <c r="AH2230" s="37" t="str">
        <f>+IFERROR(SEARCH("pack",Tabla1[[#This Row],[PACK]]),"")</f>
        <v/>
      </c>
    </row>
    <row r="2231" spans="1:34" ht="24" customHeight="1" x14ac:dyDescent="0.2">
      <c r="A2231" s="50" t="s">
        <v>3735</v>
      </c>
      <c r="B2231" s="60" t="s">
        <v>4122</v>
      </c>
      <c r="C2231" s="61" t="s">
        <v>4123</v>
      </c>
      <c r="D2231" s="52" t="s">
        <v>27</v>
      </c>
      <c r="E2231" s="53">
        <v>9126.5499999999993</v>
      </c>
      <c r="F2231" s="23" t="str">
        <f>+IFERROR(VLOOKUP(Tabla1[[#This Row],[Artículo]],'..'!$B$2:$D$569000,3,),"")</f>
        <v/>
      </c>
      <c r="G2231" s="24" t="str">
        <f>IF(H2231=AF2231,"", "Error MC")</f>
        <v>Error MC</v>
      </c>
      <c r="H2231" s="62"/>
      <c r="I2231" s="54">
        <f>+Tabla1[[#This Row],[MC]]*Tabla1[[#This Row],[Pedido]]*Tabla1[[#This Row],[PVC ]]</f>
        <v>0</v>
      </c>
      <c r="J2231" s="26">
        <v>0.21</v>
      </c>
      <c r="K2231" s="63"/>
      <c r="L2231" s="28" t="s">
        <v>17</v>
      </c>
      <c r="M2231" s="53">
        <v>16012.535</v>
      </c>
      <c r="N2231" s="64" t="str">
        <f>+IF(Tabla1[[#This Row],[F PMPI]]="SÍ","No","Sí")</f>
        <v>Sí</v>
      </c>
      <c r="O2231" s="65">
        <f>+Tabla1[[#This Row],[PVL]]*1.055</f>
        <v>16893.224425</v>
      </c>
      <c r="P2231" s="65">
        <f>+Tabla1[[#This Row],[PVL]]*1.43</f>
        <v>22897.925049999998</v>
      </c>
      <c r="Q2231" s="66" t="str">
        <f>+HYPERLINK(Tabla1[[#This Row],[PAG]])</f>
        <v>https://todomusica.com.ar/accesorios-de-bateria/531-ftb-07-c-h.html</v>
      </c>
      <c r="R2231" s="67"/>
      <c r="S2231" s="68"/>
      <c r="T2231" s="69"/>
      <c r="U2231" s="69"/>
      <c r="V2231" s="69"/>
      <c r="W2231" s="69"/>
      <c r="X2231" s="69"/>
      <c r="Y2231" s="35"/>
      <c r="Z2231" s="35" t="s">
        <v>26118</v>
      </c>
      <c r="AA2231" s="36">
        <v>1</v>
      </c>
      <c r="AB2231" s="35" t="s">
        <v>27</v>
      </c>
      <c r="AC2231" s="35" t="str">
        <f>+IF(Tabla1[[#This Row],[STK]]="no","Sin STK", "STK disponible")</f>
        <v>Sin STK</v>
      </c>
      <c r="AD2231" s="35">
        <f>+I2231*J2231</f>
        <v>0</v>
      </c>
      <c r="AE2231" s="35">
        <f>+I2231*K2231</f>
        <v>0</v>
      </c>
      <c r="AF2231" s="36">
        <f>IF(Tabla1[[#This Row],[ref pack]]=1,Tabla1[[#This Row],[Pedido]],LCM(Tabla1[[#This Row],[MC VIEJO]],Tabla1[[#This Row],[Pedido]]))</f>
        <v>1</v>
      </c>
      <c r="AG2231" s="36">
        <f>+VLOOKUP(Tabla1[[#This Row],[Artículo]],'.'!$B$2:$D$11481,3,)</f>
        <v>1</v>
      </c>
      <c r="AH2231" s="37" t="str">
        <f>+IFERROR(SEARCH("pack",Tabla1[[#This Row],[PACK]]),"")</f>
        <v/>
      </c>
    </row>
    <row r="2232" spans="1:34" ht="24" customHeight="1" x14ac:dyDescent="0.2">
      <c r="A2232" s="50" t="s">
        <v>3735</v>
      </c>
      <c r="B2232" s="60" t="s">
        <v>4124</v>
      </c>
      <c r="C2232" s="61" t="s">
        <v>4125</v>
      </c>
      <c r="D2232" s="52" t="s">
        <v>27</v>
      </c>
      <c r="E2232" s="53">
        <v>433822.9</v>
      </c>
      <c r="F2232" s="23" t="str">
        <f>+IFERROR(VLOOKUP(Tabla1[[#This Row],[Artículo]],'..'!$B$2:$D$569000,3,),"")</f>
        <v/>
      </c>
      <c r="G2232" s="24" t="str">
        <f>IF(H2232=AF2232,"", "Error MC")</f>
        <v>Error MC</v>
      </c>
      <c r="H2232" s="62"/>
      <c r="I2232" s="54">
        <f>+Tabla1[[#This Row],[MC]]*Tabla1[[#This Row],[Pedido]]*Tabla1[[#This Row],[PVC ]]</f>
        <v>0</v>
      </c>
      <c r="J2232" s="26">
        <v>0.21</v>
      </c>
      <c r="K2232" s="63"/>
      <c r="L2232" s="28" t="s">
        <v>17</v>
      </c>
      <c r="M2232" s="53">
        <v>761142.28399999999</v>
      </c>
      <c r="N2232" s="64" t="str">
        <f>+IF(Tabla1[[#This Row],[F PMPI]]="SÍ","No","Sí")</f>
        <v>Sí</v>
      </c>
      <c r="O2232" s="65">
        <f>+Tabla1[[#This Row],[PVL]]*1.055</f>
        <v>803005.10961999989</v>
      </c>
      <c r="P2232" s="65">
        <f>+Tabla1[[#This Row],[PVL]]*1.43</f>
        <v>1088433.46612</v>
      </c>
      <c r="Q2232" s="66" t="str">
        <f>+HYPERLINK(Tabla1[[#This Row],[PAG]])</f>
        <v>https://todomusica.com.ar/redoblantes/9064-14x35-ffs-6-ply-birch-w-sr-160f-sn-1420d.html</v>
      </c>
      <c r="R2232" s="67"/>
      <c r="S2232" s="68"/>
      <c r="T2232" s="69"/>
      <c r="U2232" s="69"/>
      <c r="V2232" s="69"/>
      <c r="W2232" s="69"/>
      <c r="X2232" s="69"/>
      <c r="Y2232" s="35"/>
      <c r="Z2232" s="35" t="s">
        <v>26119</v>
      </c>
      <c r="AA2232" s="36">
        <v>1</v>
      </c>
      <c r="AB2232" s="35" t="s">
        <v>27</v>
      </c>
      <c r="AC2232" s="35" t="str">
        <f>+IF(Tabla1[[#This Row],[STK]]="no","Sin STK", "STK disponible")</f>
        <v>Sin STK</v>
      </c>
      <c r="AD2232" s="35">
        <f>+I2232*J2232</f>
        <v>0</v>
      </c>
      <c r="AE2232" s="35">
        <f>+I2232*K2232</f>
        <v>0</v>
      </c>
      <c r="AF2232" s="36">
        <f>IF(Tabla1[[#This Row],[ref pack]]=1,Tabla1[[#This Row],[Pedido]],LCM(Tabla1[[#This Row],[MC VIEJO]],Tabla1[[#This Row],[Pedido]]))</f>
        <v>1</v>
      </c>
      <c r="AG2232" s="36">
        <f>+VLOOKUP(Tabla1[[#This Row],[Artículo]],'.'!$B$2:$D$11481,3,)</f>
        <v>1</v>
      </c>
      <c r="AH2232" s="37" t="str">
        <f>+IFERROR(SEARCH("pack",Tabla1[[#This Row],[PACK]]),"")</f>
        <v/>
      </c>
    </row>
    <row r="2233" spans="1:34" ht="24" customHeight="1" x14ac:dyDescent="0.2">
      <c r="A2233" s="50" t="s">
        <v>3735</v>
      </c>
      <c r="B2233" s="60" t="s">
        <v>4126</v>
      </c>
      <c r="C2233" s="61" t="s">
        <v>4127</v>
      </c>
      <c r="D2233" s="52" t="s">
        <v>9842</v>
      </c>
      <c r="E2233" s="53">
        <v>773197</v>
      </c>
      <c r="F2233" s="23" t="str">
        <f>+IFERROR(VLOOKUP(Tabla1[[#This Row],[Artículo]],'..'!$B$2:$D$569000,3,),"")</f>
        <v/>
      </c>
      <c r="G2233" s="24" t="str">
        <f>IF(H2233=AF2233,"", "Error MC")</f>
        <v>Error MC</v>
      </c>
      <c r="H2233" s="62"/>
      <c r="I2233" s="54">
        <f>+Tabla1[[#This Row],[MC]]*Tabla1[[#This Row],[Pedido]]*Tabla1[[#This Row],[PVC ]]</f>
        <v>0</v>
      </c>
      <c r="J2233" s="26">
        <v>0.21</v>
      </c>
      <c r="K2233" s="63"/>
      <c r="L2233" s="28" t="s">
        <v>17</v>
      </c>
      <c r="M2233" s="53">
        <v>1356574.1370000001</v>
      </c>
      <c r="N2233" s="64" t="str">
        <f>+IF(Tabla1[[#This Row],[F PMPI]]="SÍ","No","Sí")</f>
        <v>Sí</v>
      </c>
      <c r="O2233" s="65">
        <f>+Tabla1[[#This Row],[PVL]]*1.055</f>
        <v>1431185.714535</v>
      </c>
      <c r="P2233" s="65">
        <f>+Tabla1[[#This Row],[PVL]]*1.43</f>
        <v>1939901.0159100001</v>
      </c>
      <c r="Q2233" s="66" t="str">
        <f>+HYPERLINK(Tabla1[[#This Row],[PAG]])</f>
        <v>https://todomusica.com.ar/productos-sin-categorias-de-netsuite/4748-404.html</v>
      </c>
      <c r="R2233" s="67"/>
      <c r="S2233" s="68"/>
      <c r="T2233" s="69"/>
      <c r="U2233" s="69"/>
      <c r="V2233" s="69"/>
      <c r="W2233" s="69"/>
      <c r="X2233" s="69"/>
      <c r="Y2233" s="35"/>
      <c r="Z2233" s="35" t="s">
        <v>26120</v>
      </c>
      <c r="AA2233" s="36">
        <v>1</v>
      </c>
      <c r="AB2233" s="35" t="s">
        <v>27</v>
      </c>
      <c r="AC2233" s="35" t="str">
        <f>+IF(Tabla1[[#This Row],[STK]]="no","Sin STK", "STK disponible")</f>
        <v>STK disponible</v>
      </c>
      <c r="AD2233" s="35">
        <f>+I2233*J2233</f>
        <v>0</v>
      </c>
      <c r="AE2233" s="35">
        <f>+I2233*K2233</f>
        <v>0</v>
      </c>
      <c r="AF2233" s="36">
        <f>IF(Tabla1[[#This Row],[ref pack]]=1,Tabla1[[#This Row],[Pedido]],LCM(Tabla1[[#This Row],[MC VIEJO]],Tabla1[[#This Row],[Pedido]]))</f>
        <v>1</v>
      </c>
      <c r="AG2233" s="36">
        <f>+VLOOKUP(Tabla1[[#This Row],[Artículo]],'.'!$B$2:$D$11481,3,)</f>
        <v>1</v>
      </c>
      <c r="AH2233" s="37" t="str">
        <f>+IFERROR(SEARCH("pack",Tabla1[[#This Row],[PACK]]),"")</f>
        <v/>
      </c>
    </row>
    <row r="2234" spans="1:34" ht="24" customHeight="1" x14ac:dyDescent="0.2">
      <c r="A2234" s="50" t="s">
        <v>3735</v>
      </c>
      <c r="B2234" s="60" t="s">
        <v>4128</v>
      </c>
      <c r="C2234" s="61" t="s">
        <v>4129</v>
      </c>
      <c r="D2234" s="52" t="s">
        <v>27</v>
      </c>
      <c r="E2234" s="53">
        <v>628589.38</v>
      </c>
      <c r="F2234" s="23" t="str">
        <f>+IFERROR(VLOOKUP(Tabla1[[#This Row],[Artículo]],'..'!$B$2:$D$569000,3,),"")</f>
        <v/>
      </c>
      <c r="G2234" s="24" t="str">
        <f>IF(H2234=AF2234,"", "Error MC")</f>
        <v>Error MC</v>
      </c>
      <c r="H2234" s="62"/>
      <c r="I2234" s="54">
        <f>+Tabla1[[#This Row],[MC]]*Tabla1[[#This Row],[Pedido]]*Tabla1[[#This Row],[PVC ]]</f>
        <v>0</v>
      </c>
      <c r="J2234" s="26">
        <v>0.21</v>
      </c>
      <c r="K2234" s="63"/>
      <c r="L2234" s="28" t="s">
        <v>17</v>
      </c>
      <c r="M2234" s="53">
        <v>1102860.0660000001</v>
      </c>
      <c r="N2234" s="64" t="str">
        <f>+IF(Tabla1[[#This Row],[F PMPI]]="SÍ","No","Sí")</f>
        <v>Sí</v>
      </c>
      <c r="O2234" s="65">
        <f>+Tabla1[[#This Row],[PVL]]*1.055</f>
        <v>1163517.3696300001</v>
      </c>
      <c r="P2234" s="65">
        <f>+Tabla1[[#This Row],[PVL]]*1.43</f>
        <v>1577089.8943800002</v>
      </c>
      <c r="Q2234" s="66" t="str">
        <f>+HYPERLINK(Tabla1[[#This Row],[PAG]])</f>
        <v>https://todomusica.com.ar/productos-sin-categorias-de-netsuite/8273-14x65-6-ply-75mm.html</v>
      </c>
      <c r="R2234" s="67"/>
      <c r="S2234" s="68"/>
      <c r="T2234" s="69"/>
      <c r="U2234" s="69"/>
      <c r="V2234" s="69"/>
      <c r="W2234" s="69"/>
      <c r="X2234" s="69"/>
      <c r="Y2234" s="35"/>
      <c r="Z2234" s="35" t="s">
        <v>26121</v>
      </c>
      <c r="AA2234" s="36">
        <v>1</v>
      </c>
      <c r="AB2234" s="35" t="s">
        <v>27</v>
      </c>
      <c r="AC2234" s="35" t="str">
        <f>+IF(Tabla1[[#This Row],[STK]]="no","Sin STK", "STK disponible")</f>
        <v>Sin STK</v>
      </c>
      <c r="AD2234" s="35">
        <f>+I2234*J2234</f>
        <v>0</v>
      </c>
      <c r="AE2234" s="35">
        <f>+I2234*K2234</f>
        <v>0</v>
      </c>
      <c r="AF2234" s="36">
        <f>IF(Tabla1[[#This Row],[ref pack]]=1,Tabla1[[#This Row],[Pedido]],LCM(Tabla1[[#This Row],[MC VIEJO]],Tabla1[[#This Row],[Pedido]]))</f>
        <v>1</v>
      </c>
      <c r="AG2234" s="36">
        <f>+VLOOKUP(Tabla1[[#This Row],[Artículo]],'.'!$B$2:$D$11481,3,)</f>
        <v>1</v>
      </c>
      <c r="AH2234" s="37" t="str">
        <f>+IFERROR(SEARCH("pack",Tabla1[[#This Row],[PACK]]),"")</f>
        <v/>
      </c>
    </row>
    <row r="2235" spans="1:34" ht="24" customHeight="1" x14ac:dyDescent="0.2">
      <c r="A2235" s="50" t="s">
        <v>3735</v>
      </c>
      <c r="B2235" s="60" t="s">
        <v>4130</v>
      </c>
      <c r="C2235" s="61" t="s">
        <v>4131</v>
      </c>
      <c r="D2235" s="52" t="s">
        <v>27</v>
      </c>
      <c r="E2235" s="53">
        <v>628589.38</v>
      </c>
      <c r="F2235" s="23" t="str">
        <f>+IFERROR(VLOOKUP(Tabla1[[#This Row],[Artículo]],'..'!$B$2:$D$569000,3,),"")</f>
        <v/>
      </c>
      <c r="G2235" s="24" t="str">
        <f>IF(H2235=AF2235,"", "Error MC")</f>
        <v>Error MC</v>
      </c>
      <c r="H2235" s="62"/>
      <c r="I2235" s="54">
        <f>+Tabla1[[#This Row],[MC]]*Tabla1[[#This Row],[Pedido]]*Tabla1[[#This Row],[PVC ]]</f>
        <v>0</v>
      </c>
      <c r="J2235" s="26">
        <v>0.21</v>
      </c>
      <c r="K2235" s="63"/>
      <c r="L2235" s="28" t="s">
        <v>17</v>
      </c>
      <c r="M2235" s="53">
        <v>1102860.0660000001</v>
      </c>
      <c r="N2235" s="64" t="str">
        <f>+IF(Tabla1[[#This Row],[F PMPI]]="SÍ","No","Sí")</f>
        <v>Sí</v>
      </c>
      <c r="O2235" s="65">
        <f>+Tabla1[[#This Row],[PVL]]*1.055</f>
        <v>1163517.3696300001</v>
      </c>
      <c r="P2235" s="65">
        <f>+Tabla1[[#This Row],[PVL]]*1.43</f>
        <v>1577089.8943800002</v>
      </c>
      <c r="Q2235" s="66" t="str">
        <f>+HYPERLINK(Tabla1[[#This Row],[PAG]])</f>
        <v>https://todomusica.com.ar/cuerpos-sueltos/9066-14x65-ffs-6-ply-maple-mahogany-w-sr-f-sn-.html</v>
      </c>
      <c r="R2235" s="67"/>
      <c r="S2235" s="68"/>
      <c r="T2235" s="69"/>
      <c r="U2235" s="69"/>
      <c r="V2235" s="69"/>
      <c r="W2235" s="69"/>
      <c r="X2235" s="69"/>
      <c r="Y2235" s="35"/>
      <c r="Z2235" s="35" t="s">
        <v>26122</v>
      </c>
      <c r="AA2235" s="36">
        <v>1</v>
      </c>
      <c r="AB2235" s="35" t="s">
        <v>27</v>
      </c>
      <c r="AC2235" s="35" t="str">
        <f>+IF(Tabla1[[#This Row],[STK]]="no","Sin STK", "STK disponible")</f>
        <v>Sin STK</v>
      </c>
      <c r="AD2235" s="35">
        <f>+I2235*J2235</f>
        <v>0</v>
      </c>
      <c r="AE2235" s="35">
        <f>+I2235*K2235</f>
        <v>0</v>
      </c>
      <c r="AF2235" s="36">
        <f>IF(Tabla1[[#This Row],[ref pack]]=1,Tabla1[[#This Row],[Pedido]],LCM(Tabla1[[#This Row],[MC VIEJO]],Tabla1[[#This Row],[Pedido]]))</f>
        <v>1</v>
      </c>
      <c r="AG2235" s="36">
        <f>+VLOOKUP(Tabla1[[#This Row],[Artículo]],'.'!$B$2:$D$11481,3,)</f>
        <v>1</v>
      </c>
      <c r="AH2235" s="37" t="str">
        <f>+IFERROR(SEARCH("pack",Tabla1[[#This Row],[PACK]]),"")</f>
        <v/>
      </c>
    </row>
    <row r="2236" spans="1:34" ht="24" customHeight="1" x14ac:dyDescent="0.2">
      <c r="A2236" s="50" t="s">
        <v>3735</v>
      </c>
      <c r="B2236" s="60" t="s">
        <v>4132</v>
      </c>
      <c r="C2236" s="61" t="s">
        <v>4133</v>
      </c>
      <c r="D2236" s="52" t="s">
        <v>27</v>
      </c>
      <c r="E2236" s="53">
        <v>628589.38</v>
      </c>
      <c r="F2236" s="23" t="str">
        <f>+IFERROR(VLOOKUP(Tabla1[[#This Row],[Artículo]],'..'!$B$2:$D$569000,3,),"")</f>
        <v/>
      </c>
      <c r="G2236" s="24" t="str">
        <f>IF(H2236=AF2236,"", "Error MC")</f>
        <v>Error MC</v>
      </c>
      <c r="H2236" s="62"/>
      <c r="I2236" s="54">
        <f>+Tabla1[[#This Row],[MC]]*Tabla1[[#This Row],[Pedido]]*Tabla1[[#This Row],[PVC ]]</f>
        <v>0</v>
      </c>
      <c r="J2236" s="26">
        <v>0.21</v>
      </c>
      <c r="K2236" s="63"/>
      <c r="L2236" s="28" t="s">
        <v>17</v>
      </c>
      <c r="M2236" s="53">
        <v>1102860.0660000001</v>
      </c>
      <c r="N2236" s="64" t="str">
        <f>+IF(Tabla1[[#This Row],[F PMPI]]="SÍ","No","Sí")</f>
        <v>Sí</v>
      </c>
      <c r="O2236" s="65">
        <f>+Tabla1[[#This Row],[PVL]]*1.055</f>
        <v>1163517.3696300001</v>
      </c>
      <c r="P2236" s="65">
        <f>+Tabla1[[#This Row],[PVL]]*1.43</f>
        <v>1577089.8943800002</v>
      </c>
      <c r="Q2236" s="66" t="str">
        <f>+HYPERLINK(Tabla1[[#This Row],[PAG]])</f>
        <v>https://todomusica.com.ar/productos-sin-categorias-de-netsuite/4749-404.html</v>
      </c>
      <c r="R2236" s="67"/>
      <c r="S2236" s="68"/>
      <c r="T2236" s="69"/>
      <c r="U2236" s="69"/>
      <c r="V2236" s="69"/>
      <c r="W2236" s="69"/>
      <c r="X2236" s="69"/>
      <c r="Y2236" s="35"/>
      <c r="Z2236" s="35" t="s">
        <v>26123</v>
      </c>
      <c r="AA2236" s="36">
        <v>1</v>
      </c>
      <c r="AB2236" s="35" t="s">
        <v>27</v>
      </c>
      <c r="AC2236" s="35" t="str">
        <f>+IF(Tabla1[[#This Row],[STK]]="no","Sin STK", "STK disponible")</f>
        <v>Sin STK</v>
      </c>
      <c r="AD2236" s="35">
        <f>+I2236*J2236</f>
        <v>0</v>
      </c>
      <c r="AE2236" s="35">
        <f>+I2236*K2236</f>
        <v>0</v>
      </c>
      <c r="AF2236" s="36">
        <f>IF(Tabla1[[#This Row],[ref pack]]=1,Tabla1[[#This Row],[Pedido]],LCM(Tabla1[[#This Row],[MC VIEJO]],Tabla1[[#This Row],[Pedido]]))</f>
        <v>1</v>
      </c>
      <c r="AG2236" s="36">
        <f>+VLOOKUP(Tabla1[[#This Row],[Artículo]],'.'!$B$2:$D$11481,3,)</f>
        <v>1</v>
      </c>
      <c r="AH2236" s="37" t="str">
        <f>+IFERROR(SEARCH("pack",Tabla1[[#This Row],[PACK]]),"")</f>
        <v/>
      </c>
    </row>
    <row r="2237" spans="1:34" ht="24" customHeight="1" x14ac:dyDescent="0.2">
      <c r="A2237" s="50" t="s">
        <v>3735</v>
      </c>
      <c r="B2237" s="60" t="s">
        <v>4134</v>
      </c>
      <c r="C2237" s="61" t="s">
        <v>4135</v>
      </c>
      <c r="D2237" s="52" t="s">
        <v>9842</v>
      </c>
      <c r="E2237" s="53">
        <v>599667.85</v>
      </c>
      <c r="F2237" s="23" t="str">
        <f>+IFERROR(VLOOKUP(Tabla1[[#This Row],[Artículo]],'..'!$B$2:$D$569000,3,),"")</f>
        <v/>
      </c>
      <c r="G2237" s="24" t="str">
        <f>IF(H2237=AF2237,"", "Error MC")</f>
        <v>Error MC</v>
      </c>
      <c r="H2237" s="62"/>
      <c r="I2237" s="54">
        <f>+Tabla1[[#This Row],[MC]]*Tabla1[[#This Row],[Pedido]]*Tabla1[[#This Row],[PVC ]]</f>
        <v>0</v>
      </c>
      <c r="J2237" s="26">
        <v>0.21</v>
      </c>
      <c r="K2237" s="63"/>
      <c r="L2237" s="28" t="s">
        <v>17</v>
      </c>
      <c r="M2237" s="53">
        <v>1052117.24</v>
      </c>
      <c r="N2237" s="64" t="str">
        <f>+IF(Tabla1[[#This Row],[F PMPI]]="SÍ","No","Sí")</f>
        <v>Sí</v>
      </c>
      <c r="O2237" s="65">
        <f>+Tabla1[[#This Row],[PVL]]*1.055</f>
        <v>1109983.6882</v>
      </c>
      <c r="P2237" s="65">
        <f>+Tabla1[[#This Row],[PVL]]*1.43</f>
        <v>1504527.6531999998</v>
      </c>
      <c r="Q2237" s="66" t="str">
        <f>+HYPERLINK(Tabla1[[#This Row],[PAG]])</f>
        <v>https://todomusica.com.ar/redoblantes/7564-14x5-ffs-6-ply-maple-w-sr-160f-sn-1420i.html</v>
      </c>
      <c r="R2237" s="67"/>
      <c r="S2237" s="68"/>
      <c r="T2237" s="69"/>
      <c r="U2237" s="69"/>
      <c r="V2237" s="69"/>
      <c r="W2237" s="69"/>
      <c r="X2237" s="69"/>
      <c r="Y2237" s="35"/>
      <c r="Z2237" s="35" t="s">
        <v>26124</v>
      </c>
      <c r="AA2237" s="36">
        <v>1</v>
      </c>
      <c r="AB2237" s="35" t="s">
        <v>27</v>
      </c>
      <c r="AC2237" s="35" t="str">
        <f>+IF(Tabla1[[#This Row],[STK]]="no","Sin STK", "STK disponible")</f>
        <v>STK disponible</v>
      </c>
      <c r="AD2237" s="35">
        <f>+I2237*J2237</f>
        <v>0</v>
      </c>
      <c r="AE2237" s="35">
        <f>+I2237*K2237</f>
        <v>0</v>
      </c>
      <c r="AF2237" s="36">
        <f>IF(Tabla1[[#This Row],[ref pack]]=1,Tabla1[[#This Row],[Pedido]],LCM(Tabla1[[#This Row],[MC VIEJO]],Tabla1[[#This Row],[Pedido]]))</f>
        <v>1</v>
      </c>
      <c r="AG2237" s="36">
        <f>+VLOOKUP(Tabla1[[#This Row],[Artículo]],'.'!$B$2:$D$11481,3,)</f>
        <v>1</v>
      </c>
      <c r="AH2237" s="37" t="str">
        <f>+IFERROR(SEARCH("pack",Tabla1[[#This Row],[PACK]]),"")</f>
        <v/>
      </c>
    </row>
    <row r="2238" spans="1:34" ht="24" customHeight="1" x14ac:dyDescent="0.2">
      <c r="A2238" s="50" t="s">
        <v>3735</v>
      </c>
      <c r="B2238" s="60" t="s">
        <v>4136</v>
      </c>
      <c r="C2238" s="61" t="s">
        <v>4137</v>
      </c>
      <c r="D2238" s="52" t="s">
        <v>27</v>
      </c>
      <c r="E2238" s="53">
        <v>504373.54</v>
      </c>
      <c r="F2238" s="23" t="str">
        <f>+IFERROR(VLOOKUP(Tabla1[[#This Row],[Artículo]],'..'!$B$2:$D$569000,3,),"")</f>
        <v/>
      </c>
      <c r="G2238" s="24" t="str">
        <f>IF(H2238=AF2238,"", "Error MC")</f>
        <v>Error MC</v>
      </c>
      <c r="H2238" s="62"/>
      <c r="I2238" s="54">
        <f>+Tabla1[[#This Row],[MC]]*Tabla1[[#This Row],[Pedido]]*Tabla1[[#This Row],[PVC ]]</f>
        <v>0</v>
      </c>
      <c r="J2238" s="26">
        <v>0.21</v>
      </c>
      <c r="K2238" s="63"/>
      <c r="L2238" s="28" t="s">
        <v>17</v>
      </c>
      <c r="M2238" s="53">
        <v>884923.37199999997</v>
      </c>
      <c r="N2238" s="64" t="str">
        <f>+IF(Tabla1[[#This Row],[F PMPI]]="SÍ","No","Sí")</f>
        <v>Sí</v>
      </c>
      <c r="O2238" s="65">
        <f>+Tabla1[[#This Row],[PVL]]*1.055</f>
        <v>933594.1574599999</v>
      </c>
      <c r="P2238" s="65">
        <f>+Tabla1[[#This Row],[PVL]]*1.43</f>
        <v>1265440.4219599999</v>
      </c>
      <c r="Q2238" s="66" t="str">
        <f>+HYPERLINK(Tabla1[[#This Row],[PAG]])</f>
        <v>https://todomusica.com.ar/redoblantes/9065-14x65-ffs-6-ply-maple-w-sr-160f-sn-1420i.html</v>
      </c>
      <c r="R2238" s="67"/>
      <c r="S2238" s="68"/>
      <c r="T2238" s="69"/>
      <c r="U2238" s="69"/>
      <c r="V2238" s="69"/>
      <c r="W2238" s="69"/>
      <c r="X2238" s="69"/>
      <c r="Y2238" s="35"/>
      <c r="Z2238" s="35" t="s">
        <v>26125</v>
      </c>
      <c r="AA2238" s="36">
        <v>1</v>
      </c>
      <c r="AB2238" s="35" t="s">
        <v>27</v>
      </c>
      <c r="AC2238" s="35" t="str">
        <f>+IF(Tabla1[[#This Row],[STK]]="no","Sin STK", "STK disponible")</f>
        <v>Sin STK</v>
      </c>
      <c r="AD2238" s="35">
        <f>+I2238*J2238</f>
        <v>0</v>
      </c>
      <c r="AE2238" s="35">
        <f>+I2238*K2238</f>
        <v>0</v>
      </c>
      <c r="AF2238" s="36">
        <f>IF(Tabla1[[#This Row],[ref pack]]=1,Tabla1[[#This Row],[Pedido]],LCM(Tabla1[[#This Row],[MC VIEJO]],Tabla1[[#This Row],[Pedido]]))</f>
        <v>1</v>
      </c>
      <c r="AG2238" s="36">
        <f>+VLOOKUP(Tabla1[[#This Row],[Artículo]],'.'!$B$2:$D$11481,3,)</f>
        <v>1</v>
      </c>
      <c r="AH2238" s="37" t="str">
        <f>+IFERROR(SEARCH("pack",Tabla1[[#This Row],[PACK]]),"")</f>
        <v/>
      </c>
    </row>
    <row r="2239" spans="1:34" ht="24" customHeight="1" x14ac:dyDescent="0.2">
      <c r="A2239" s="50" t="s">
        <v>3735</v>
      </c>
      <c r="B2239" s="60" t="s">
        <v>4138</v>
      </c>
      <c r="C2239" s="61" t="s">
        <v>4139</v>
      </c>
      <c r="D2239" s="52" t="s">
        <v>27</v>
      </c>
      <c r="E2239" s="53">
        <v>817909.71</v>
      </c>
      <c r="F2239" s="23" t="str">
        <f>+IFERROR(VLOOKUP(Tabla1[[#This Row],[Artículo]],'..'!$B$2:$D$569000,3,),"")</f>
        <v/>
      </c>
      <c r="G2239" s="24" t="str">
        <f>IF(H2239=AF2239,"", "Error MC")</f>
        <v>Error MC</v>
      </c>
      <c r="H2239" s="62"/>
      <c r="I2239" s="54">
        <f>+Tabla1[[#This Row],[MC]]*Tabla1[[#This Row],[Pedido]]*Tabla1[[#This Row],[PVC ]]</f>
        <v>0</v>
      </c>
      <c r="J2239" s="26">
        <v>0.21</v>
      </c>
      <c r="K2239" s="63"/>
      <c r="L2239" s="28" t="s">
        <v>17</v>
      </c>
      <c r="M2239" s="53">
        <v>1435022.5870000001</v>
      </c>
      <c r="N2239" s="64" t="str">
        <f>+IF(Tabla1[[#This Row],[F PMPI]]="SÍ","No","Sí")</f>
        <v>Sí</v>
      </c>
      <c r="O2239" s="65">
        <f>+Tabla1[[#This Row],[PVL]]*1.055</f>
        <v>1513948.829285</v>
      </c>
      <c r="P2239" s="65">
        <f>+Tabla1[[#This Row],[PVL]]*1.43</f>
        <v>2052082.29941</v>
      </c>
      <c r="Q2239" s="66" t="str">
        <f>+HYPERLINK(Tabla1[[#This Row],[PAG]])</f>
        <v>https://todomusica.com.ar/redoblantes/9657-14x65-ffs-phosphor-bronze-w-sr-160f-sn-1420c.html</v>
      </c>
      <c r="R2239" s="67"/>
      <c r="S2239" s="68"/>
      <c r="T2239" s="69"/>
      <c r="U2239" s="69"/>
      <c r="V2239" s="69"/>
      <c r="W2239" s="69"/>
      <c r="X2239" s="69"/>
      <c r="Y2239" s="35"/>
      <c r="Z2239" s="35" t="s">
        <v>26126</v>
      </c>
      <c r="AA2239" s="36">
        <v>1</v>
      </c>
      <c r="AB2239" s="35" t="s">
        <v>27</v>
      </c>
      <c r="AC2239" s="35" t="str">
        <f>+IF(Tabla1[[#This Row],[STK]]="no","Sin STK", "STK disponible")</f>
        <v>Sin STK</v>
      </c>
      <c r="AD2239" s="35">
        <f>+I2239*J2239</f>
        <v>0</v>
      </c>
      <c r="AE2239" s="35">
        <f>+I2239*K2239</f>
        <v>0</v>
      </c>
      <c r="AF2239" s="36">
        <f>IF(Tabla1[[#This Row],[ref pack]]=1,Tabla1[[#This Row],[Pedido]],LCM(Tabla1[[#This Row],[MC VIEJO]],Tabla1[[#This Row],[Pedido]]))</f>
        <v>1</v>
      </c>
      <c r="AG2239" s="36">
        <f>+VLOOKUP(Tabla1[[#This Row],[Artículo]],'.'!$B$2:$D$11481,3,)</f>
        <v>1</v>
      </c>
      <c r="AH2239" s="37" t="str">
        <f>+IFERROR(SEARCH("pack",Tabla1[[#This Row],[PACK]]),"")</f>
        <v/>
      </c>
    </row>
    <row r="2240" spans="1:34" ht="24" customHeight="1" x14ac:dyDescent="0.2">
      <c r="A2240" s="50" t="s">
        <v>3735</v>
      </c>
      <c r="B2240" s="60" t="s">
        <v>4140</v>
      </c>
      <c r="C2240" s="61" t="s">
        <v>4141</v>
      </c>
      <c r="D2240" s="52" t="s">
        <v>9842</v>
      </c>
      <c r="E2240" s="53">
        <v>571890.28</v>
      </c>
      <c r="F2240" s="23" t="str">
        <f>+IFERROR(VLOOKUP(Tabla1[[#This Row],[Artículo]],'..'!$B$2:$D$569000,3,),"")</f>
        <v/>
      </c>
      <c r="G2240" s="24" t="str">
        <f>IF(H2240=AF2240,"", "Error MC")</f>
        <v>Error MC</v>
      </c>
      <c r="H2240" s="62"/>
      <c r="I2240" s="54">
        <f>+Tabla1[[#This Row],[MC]]*Tabla1[[#This Row],[Pedido]]*Tabla1[[#This Row],[PVC ]]</f>
        <v>0</v>
      </c>
      <c r="J2240" s="26">
        <v>0.21</v>
      </c>
      <c r="K2240" s="63"/>
      <c r="L2240" s="28" t="s">
        <v>17</v>
      </c>
      <c r="M2240" s="53">
        <v>1003381.501</v>
      </c>
      <c r="N2240" s="64" t="str">
        <f>+IF(Tabla1[[#This Row],[F PMPI]]="SÍ","No","Sí")</f>
        <v>Sí</v>
      </c>
      <c r="O2240" s="65">
        <f>+Tabla1[[#This Row],[PVL]]*1.055</f>
        <v>1058567.483555</v>
      </c>
      <c r="P2240" s="65">
        <f>+Tabla1[[#This Row],[PVL]]*1.43</f>
        <v>1434835.5464300001</v>
      </c>
      <c r="Q2240" s="66" t="str">
        <f>+HYPERLINK(Tabla1[[#This Row],[PAG]])</f>
        <v>https://todomusica.com.ar/redoblantes/7561-14x35-ffs-stainless-steel-s-sr-160f-sn1420d.html</v>
      </c>
      <c r="R2240" s="67"/>
      <c r="S2240" s="68"/>
      <c r="T2240" s="69"/>
      <c r="U2240" s="69"/>
      <c r="V2240" s="69"/>
      <c r="W2240" s="69"/>
      <c r="X2240" s="69"/>
      <c r="Y2240" s="35"/>
      <c r="Z2240" s="35" t="s">
        <v>26127</v>
      </c>
      <c r="AA2240" s="36">
        <v>1</v>
      </c>
      <c r="AB2240" s="35" t="s">
        <v>27</v>
      </c>
      <c r="AC2240" s="35" t="str">
        <f>+IF(Tabla1[[#This Row],[STK]]="no","Sin STK", "STK disponible")</f>
        <v>STK disponible</v>
      </c>
      <c r="AD2240" s="35">
        <f>+I2240*J2240</f>
        <v>0</v>
      </c>
      <c r="AE2240" s="35">
        <f>+I2240*K2240</f>
        <v>0</v>
      </c>
      <c r="AF2240" s="36">
        <f>IF(Tabla1[[#This Row],[ref pack]]=1,Tabla1[[#This Row],[Pedido]],LCM(Tabla1[[#This Row],[MC VIEJO]],Tabla1[[#This Row],[Pedido]]))</f>
        <v>1</v>
      </c>
      <c r="AG2240" s="36">
        <f>+VLOOKUP(Tabla1[[#This Row],[Artículo]],'.'!$B$2:$D$11481,3,)</f>
        <v>1</v>
      </c>
      <c r="AH2240" s="37" t="str">
        <f>+IFERROR(SEARCH("pack",Tabla1[[#This Row],[PACK]]),"")</f>
        <v/>
      </c>
    </row>
    <row r="2241" spans="1:34" ht="24" customHeight="1" x14ac:dyDescent="0.2">
      <c r="A2241" s="50" t="s">
        <v>3735</v>
      </c>
      <c r="B2241" s="60" t="s">
        <v>4142</v>
      </c>
      <c r="C2241" s="61" t="s">
        <v>4143</v>
      </c>
      <c r="D2241" s="52" t="s">
        <v>27</v>
      </c>
      <c r="E2241" s="53">
        <v>989548.89</v>
      </c>
      <c r="F2241" s="23" t="str">
        <f>+IFERROR(VLOOKUP(Tabla1[[#This Row],[Artículo]],'..'!$B$2:$D$569000,3,),"")</f>
        <v/>
      </c>
      <c r="G2241" s="24" t="str">
        <f>IF(H2241=AF2241,"", "Error MC")</f>
        <v>Error MC</v>
      </c>
      <c r="H2241" s="62"/>
      <c r="I2241" s="54">
        <f>+Tabla1[[#This Row],[MC]]*Tabla1[[#This Row],[Pedido]]*Tabla1[[#This Row],[PVC ]]</f>
        <v>0</v>
      </c>
      <c r="J2241" s="26">
        <v>0.21</v>
      </c>
      <c r="K2241" s="63"/>
      <c r="L2241" s="28" t="s">
        <v>17</v>
      </c>
      <c r="M2241" s="53">
        <v>1736163.527</v>
      </c>
      <c r="N2241" s="64" t="str">
        <f>+IF(Tabla1[[#This Row],[F PMPI]]="SÍ","No","Sí")</f>
        <v>Sí</v>
      </c>
      <c r="O2241" s="65">
        <f>+Tabla1[[#This Row],[PVL]]*1.055</f>
        <v>1831652.5209849998</v>
      </c>
      <c r="P2241" s="65">
        <f>+Tabla1[[#This Row],[PVL]]*1.43</f>
        <v>2482713.8436099999</v>
      </c>
      <c r="Q2241" s="66" t="str">
        <f>+HYPERLINK(Tabla1[[#This Row],[PAG]])</f>
        <v>https://todomusica.com.ar/baterias-acusticas/6574-fw903xp-c-103.html</v>
      </c>
      <c r="R2241" s="67"/>
      <c r="S2241" s="68"/>
      <c r="T2241" s="69"/>
      <c r="U2241" s="69"/>
      <c r="V2241" s="69"/>
      <c r="W2241" s="69"/>
      <c r="X2241" s="69"/>
      <c r="Y2241" s="35"/>
      <c r="Z2241" s="35" t="s">
        <v>26128</v>
      </c>
      <c r="AA2241" s="36">
        <v>1</v>
      </c>
      <c r="AB2241" s="35" t="s">
        <v>27</v>
      </c>
      <c r="AC2241" s="35" t="str">
        <f>+IF(Tabla1[[#This Row],[STK]]="no","Sin STK", "STK disponible")</f>
        <v>Sin STK</v>
      </c>
      <c r="AD2241" s="35">
        <f>+I2241*J2241</f>
        <v>0</v>
      </c>
      <c r="AE2241" s="35">
        <f>+I2241*K2241</f>
        <v>0</v>
      </c>
      <c r="AF2241" s="36">
        <f>IF(Tabla1[[#This Row],[ref pack]]=1,Tabla1[[#This Row],[Pedido]],LCM(Tabla1[[#This Row],[MC VIEJO]],Tabla1[[#This Row],[Pedido]]))</f>
        <v>1</v>
      </c>
      <c r="AG2241" s="36">
        <f>+VLOOKUP(Tabla1[[#This Row],[Artículo]],'.'!$B$2:$D$11481,3,)</f>
        <v>1</v>
      </c>
      <c r="AH2241" s="37" t="str">
        <f>+IFERROR(SEARCH("pack",Tabla1[[#This Row],[PACK]]),"")</f>
        <v/>
      </c>
    </row>
    <row r="2242" spans="1:34" ht="24" customHeight="1" x14ac:dyDescent="0.2">
      <c r="A2242" s="50" t="s">
        <v>3735</v>
      </c>
      <c r="B2242" s="60" t="s">
        <v>4148</v>
      </c>
      <c r="C2242" s="61" t="s">
        <v>4149</v>
      </c>
      <c r="D2242" s="52" t="s">
        <v>9842</v>
      </c>
      <c r="E2242" s="53">
        <v>1067012.8999999999</v>
      </c>
      <c r="F2242" s="23" t="str">
        <f>+IFERROR(VLOOKUP(Tabla1[[#This Row],[Artículo]],'..'!$B$2:$D$569000,3,),"")</f>
        <v/>
      </c>
      <c r="G2242" s="24" t="str">
        <f>IF(H2242=AF2242,"", "Error MC")</f>
        <v>Error MC</v>
      </c>
      <c r="H2242" s="62"/>
      <c r="I2242" s="54">
        <f>+Tabla1[[#This Row],[MC]]*Tabla1[[#This Row],[Pedido]]*Tabla1[[#This Row],[PVC ]]</f>
        <v>0</v>
      </c>
      <c r="J2242" s="26">
        <v>0.21</v>
      </c>
      <c r="K2242" s="63"/>
      <c r="L2242" s="28" t="s">
        <v>17</v>
      </c>
      <c r="M2242" s="53">
        <v>1872074.139</v>
      </c>
      <c r="N2242" s="64" t="str">
        <f>+IF(Tabla1[[#This Row],[F PMPI]]="SÍ","No","Sí")</f>
        <v>Sí</v>
      </c>
      <c r="O2242" s="65">
        <f>+Tabla1[[#This Row],[PVL]]*1.055</f>
        <v>1975038.2166449998</v>
      </c>
      <c r="P2242" s="65">
        <f>+Tabla1[[#This Row],[PVL]]*1.43</f>
        <v>2677066.01877</v>
      </c>
      <c r="Q2242" s="66" t="str">
        <f>+HYPERLINK(Tabla1[[#This Row],[PAG]])</f>
        <v>https://todomusica.com.ar/baterias-acusticas/6576-fw923xp-c-103.html</v>
      </c>
      <c r="R2242" s="67"/>
      <c r="S2242" s="68"/>
      <c r="T2242" s="69"/>
      <c r="U2242" s="69"/>
      <c r="V2242" s="69"/>
      <c r="W2242" s="69"/>
      <c r="X2242" s="69"/>
      <c r="Y2242" s="35"/>
      <c r="Z2242" s="35" t="s">
        <v>26129</v>
      </c>
      <c r="AA2242" s="36">
        <v>1</v>
      </c>
      <c r="AB2242" s="35" t="s">
        <v>27</v>
      </c>
      <c r="AC2242" s="35" t="str">
        <f>+IF(Tabla1[[#This Row],[STK]]="no","Sin STK", "STK disponible")</f>
        <v>STK disponible</v>
      </c>
      <c r="AD2242" s="35">
        <f>+I2242*J2242</f>
        <v>0</v>
      </c>
      <c r="AE2242" s="35">
        <f>+I2242*K2242</f>
        <v>0</v>
      </c>
      <c r="AF2242" s="36">
        <f>IF(Tabla1[[#This Row],[ref pack]]=1,Tabla1[[#This Row],[Pedido]],LCM(Tabla1[[#This Row],[MC VIEJO]],Tabla1[[#This Row],[Pedido]]))</f>
        <v>1</v>
      </c>
      <c r="AG2242" s="36">
        <f>+VLOOKUP(Tabla1[[#This Row],[Artículo]],'.'!$B$2:$D$11481,3,)</f>
        <v>1</v>
      </c>
      <c r="AH2242" s="37" t="str">
        <f>+IFERROR(SEARCH("pack",Tabla1[[#This Row],[PACK]]),"")</f>
        <v/>
      </c>
    </row>
    <row r="2243" spans="1:34" ht="24" customHeight="1" x14ac:dyDescent="0.2">
      <c r="A2243" s="50" t="s">
        <v>3735</v>
      </c>
      <c r="B2243" s="60" t="s">
        <v>4150</v>
      </c>
      <c r="C2243" s="61" t="s">
        <v>4151</v>
      </c>
      <c r="D2243" s="52" t="s">
        <v>9842</v>
      </c>
      <c r="E2243" s="53">
        <v>1099042.8899999999</v>
      </c>
      <c r="F2243" s="23" t="str">
        <f>+IFERROR(VLOOKUP(Tabla1[[#This Row],[Artículo]],'..'!$B$2:$D$569000,3,),"")</f>
        <v/>
      </c>
      <c r="G2243" s="24" t="str">
        <f>IF(H2243=AF2243,"", "Error MC")</f>
        <v>Error MC</v>
      </c>
      <c r="H2243" s="62"/>
      <c r="I2243" s="54">
        <f>+Tabla1[[#This Row],[MC]]*Tabla1[[#This Row],[Pedido]]*Tabla1[[#This Row],[PVC ]]</f>
        <v>0</v>
      </c>
      <c r="J2243" s="26">
        <v>0.21</v>
      </c>
      <c r="K2243" s="63"/>
      <c r="L2243" s="28" t="s">
        <v>17</v>
      </c>
      <c r="M2243" s="53">
        <v>1928270.75</v>
      </c>
      <c r="N2243" s="64" t="str">
        <f>+IF(Tabla1[[#This Row],[F PMPI]]="SÍ","No","Sí")</f>
        <v>Sí</v>
      </c>
      <c r="O2243" s="65">
        <f>+Tabla1[[#This Row],[PVL]]*1.055</f>
        <v>2034325.6412499999</v>
      </c>
      <c r="P2243" s="65">
        <f>+Tabla1[[#This Row],[PVL]]*1.43</f>
        <v>2757427.1724999999</v>
      </c>
      <c r="Q2243" s="66" t="str">
        <f>+HYPERLINK(Tabla1[[#This Row],[PAG]])</f>
        <v>https://todomusica.com.ar/baterias-acusticas/6017-fw923xp-c-151.html</v>
      </c>
      <c r="R2243" s="67"/>
      <c r="S2243" s="68"/>
      <c r="T2243" s="69"/>
      <c r="U2243" s="69"/>
      <c r="V2243" s="69"/>
      <c r="W2243" s="69"/>
      <c r="X2243" s="69"/>
      <c r="Y2243" s="35"/>
      <c r="Z2243" s="35" t="s">
        <v>26130</v>
      </c>
      <c r="AA2243" s="36">
        <v>1</v>
      </c>
      <c r="AB2243" s="35" t="s">
        <v>27</v>
      </c>
      <c r="AC2243" s="35" t="str">
        <f>+IF(Tabla1[[#This Row],[STK]]="no","Sin STK", "STK disponible")</f>
        <v>STK disponible</v>
      </c>
      <c r="AD2243" s="35">
        <f>+I2243*J2243</f>
        <v>0</v>
      </c>
      <c r="AE2243" s="35">
        <f>+I2243*K2243</f>
        <v>0</v>
      </c>
      <c r="AF2243" s="36">
        <f>IF(Tabla1[[#This Row],[ref pack]]=1,Tabla1[[#This Row],[Pedido]],LCM(Tabla1[[#This Row],[MC VIEJO]],Tabla1[[#This Row],[Pedido]]))</f>
        <v>1</v>
      </c>
      <c r="AG2243" s="36">
        <f>+VLOOKUP(Tabla1[[#This Row],[Artículo]],'.'!$B$2:$D$11481,3,)</f>
        <v>1</v>
      </c>
      <c r="AH2243" s="37" t="str">
        <f>+IFERROR(SEARCH("pack",Tabla1[[#This Row],[PACK]]),"")</f>
        <v/>
      </c>
    </row>
    <row r="2244" spans="1:34" ht="24" customHeight="1" x14ac:dyDescent="0.2">
      <c r="A2244" s="50" t="s">
        <v>3735</v>
      </c>
      <c r="B2244" s="60" t="s">
        <v>4152</v>
      </c>
      <c r="C2244" s="61" t="s">
        <v>4153</v>
      </c>
      <c r="D2244" s="52" t="s">
        <v>9842</v>
      </c>
      <c r="E2244" s="53">
        <v>1099042.8899999999</v>
      </c>
      <c r="F2244" s="23" t="str">
        <f>+IFERROR(VLOOKUP(Tabla1[[#This Row],[Artículo]],'..'!$B$2:$D$569000,3,),"")</f>
        <v/>
      </c>
      <c r="G2244" s="24" t="str">
        <f>IF(H2244=AF2244,"", "Error MC")</f>
        <v>Error MC</v>
      </c>
      <c r="H2244" s="62"/>
      <c r="I2244" s="54">
        <f>+Tabla1[[#This Row],[MC]]*Tabla1[[#This Row],[Pedido]]*Tabla1[[#This Row],[PVC ]]</f>
        <v>0</v>
      </c>
      <c r="J2244" s="26">
        <v>0.21</v>
      </c>
      <c r="K2244" s="63"/>
      <c r="L2244" s="28" t="s">
        <v>17</v>
      </c>
      <c r="M2244" s="53">
        <v>1928270.75</v>
      </c>
      <c r="N2244" s="64" t="str">
        <f>+IF(Tabla1[[#This Row],[F PMPI]]="SÍ","No","Sí")</f>
        <v>Sí</v>
      </c>
      <c r="O2244" s="65">
        <f>+Tabla1[[#This Row],[PVL]]*1.055</f>
        <v>2034325.6412499999</v>
      </c>
      <c r="P2244" s="65">
        <f>+Tabla1[[#This Row],[PVL]]*1.43</f>
        <v>2757427.1724999999</v>
      </c>
      <c r="Q2244" s="66" t="str">
        <f>+HYPERLINK(Tabla1[[#This Row],[PAG]])</f>
        <v>https://todomusica.com.ar/baterias-acusticas/6577-fw923xp-c-152.html</v>
      </c>
      <c r="R2244" s="67"/>
      <c r="S2244" s="68"/>
      <c r="T2244" s="69"/>
      <c r="U2244" s="69"/>
      <c r="V2244" s="69"/>
      <c r="W2244" s="69"/>
      <c r="X2244" s="69"/>
      <c r="Y2244" s="35"/>
      <c r="Z2244" s="35" t="s">
        <v>26131</v>
      </c>
      <c r="AA2244" s="36">
        <v>1</v>
      </c>
      <c r="AB2244" s="35" t="s">
        <v>27</v>
      </c>
      <c r="AC2244" s="35" t="str">
        <f>+IF(Tabla1[[#This Row],[STK]]="no","Sin STK", "STK disponible")</f>
        <v>STK disponible</v>
      </c>
      <c r="AD2244" s="35">
        <f>+I2244*J2244</f>
        <v>0</v>
      </c>
      <c r="AE2244" s="35">
        <f>+I2244*K2244</f>
        <v>0</v>
      </c>
      <c r="AF2244" s="36">
        <f>IF(Tabla1[[#This Row],[ref pack]]=1,Tabla1[[#This Row],[Pedido]],LCM(Tabla1[[#This Row],[MC VIEJO]],Tabla1[[#This Row],[Pedido]]))</f>
        <v>1</v>
      </c>
      <c r="AG2244" s="36">
        <f>+VLOOKUP(Tabla1[[#This Row],[Artículo]],'.'!$B$2:$D$11481,3,)</f>
        <v>1</v>
      </c>
      <c r="AH2244" s="37" t="str">
        <f>+IFERROR(SEARCH("pack",Tabla1[[#This Row],[PACK]]),"")</f>
        <v/>
      </c>
    </row>
    <row r="2245" spans="1:34" ht="24" customHeight="1" x14ac:dyDescent="0.2">
      <c r="A2245" s="50" t="s">
        <v>3735</v>
      </c>
      <c r="B2245" s="60" t="s">
        <v>4154</v>
      </c>
      <c r="C2245" s="61" t="s">
        <v>4155</v>
      </c>
      <c r="D2245" s="52" t="s">
        <v>27</v>
      </c>
      <c r="E2245" s="53">
        <v>1067012.8999999999</v>
      </c>
      <c r="F2245" s="23" t="str">
        <f>+IFERROR(VLOOKUP(Tabla1[[#This Row],[Artículo]],'..'!$B$2:$D$569000,3,),"")</f>
        <v/>
      </c>
      <c r="G2245" s="24" t="str">
        <f>IF(H2245=AF2245,"", "Error MC")</f>
        <v>Error MC</v>
      </c>
      <c r="H2245" s="62"/>
      <c r="I2245" s="54">
        <f>+Tabla1[[#This Row],[MC]]*Tabla1[[#This Row],[Pedido]]*Tabla1[[#This Row],[PVC ]]</f>
        <v>0</v>
      </c>
      <c r="J2245" s="26">
        <v>0.21</v>
      </c>
      <c r="K2245" s="63"/>
      <c r="L2245" s="28" t="s">
        <v>17</v>
      </c>
      <c r="M2245" s="53">
        <v>1872074.139</v>
      </c>
      <c r="N2245" s="64" t="str">
        <f>+IF(Tabla1[[#This Row],[F PMPI]]="SÍ","No","Sí")</f>
        <v>Sí</v>
      </c>
      <c r="O2245" s="65">
        <f>+Tabla1[[#This Row],[PVL]]*1.055</f>
        <v>1975038.2166449998</v>
      </c>
      <c r="P2245" s="65">
        <f>+Tabla1[[#This Row],[PVL]]*1.43</f>
        <v>2677066.01877</v>
      </c>
      <c r="Q2245" s="66" t="str">
        <f>+HYPERLINK(Tabla1[[#This Row],[PAG]])</f>
        <v>https://todomusica.com.ar/baterias-acusticas/9660-bateria-3-cpos-wood-fiberglass-22-13-16-satin-cocoa-burst.html</v>
      </c>
      <c r="R2245" s="67"/>
      <c r="S2245" s="68"/>
      <c r="T2245" s="69"/>
      <c r="U2245" s="69"/>
      <c r="V2245" s="69"/>
      <c r="W2245" s="69"/>
      <c r="X2245" s="69"/>
      <c r="Y2245" s="35"/>
      <c r="Z2245" s="35" t="s">
        <v>26132</v>
      </c>
      <c r="AA2245" s="36">
        <v>1</v>
      </c>
      <c r="AB2245" s="35" t="s">
        <v>27</v>
      </c>
      <c r="AC2245" s="35" t="str">
        <f>+IF(Tabla1[[#This Row],[STK]]="no","Sin STK", "STK disponible")</f>
        <v>Sin STK</v>
      </c>
      <c r="AD2245" s="35">
        <f>+I2245*J2245</f>
        <v>0</v>
      </c>
      <c r="AE2245" s="35">
        <f>+I2245*K2245</f>
        <v>0</v>
      </c>
      <c r="AF2245" s="36">
        <f>IF(Tabla1[[#This Row],[ref pack]]=1,Tabla1[[#This Row],[Pedido]],LCM(Tabla1[[#This Row],[MC VIEJO]],Tabla1[[#This Row],[Pedido]]))</f>
        <v>1</v>
      </c>
      <c r="AG2245" s="36">
        <f>+VLOOKUP(Tabla1[[#This Row],[Artículo]],'.'!$B$2:$D$11481,3,)</f>
        <v>1</v>
      </c>
      <c r="AH2245" s="37" t="str">
        <f>+IFERROR(SEARCH("pack",Tabla1[[#This Row],[PACK]]),"")</f>
        <v/>
      </c>
    </row>
    <row r="2246" spans="1:34" ht="24" customHeight="1" x14ac:dyDescent="0.2">
      <c r="A2246" s="50" t="s">
        <v>3735</v>
      </c>
      <c r="B2246" s="60" t="s">
        <v>4156</v>
      </c>
      <c r="C2246" s="61" t="s">
        <v>4157</v>
      </c>
      <c r="D2246" s="52" t="s">
        <v>27</v>
      </c>
      <c r="E2246" s="53">
        <v>1084221.52</v>
      </c>
      <c r="F2246" s="23" t="str">
        <f>+IFERROR(VLOOKUP(Tabla1[[#This Row],[Artículo]],'..'!$B$2:$D$569000,3,),"")</f>
        <v/>
      </c>
      <c r="G2246" s="24" t="str">
        <f>IF(H2246=AF2246,"", "Error MC")</f>
        <v>Error MC</v>
      </c>
      <c r="H2246" s="62"/>
      <c r="I2246" s="54">
        <f>+Tabla1[[#This Row],[MC]]*Tabla1[[#This Row],[Pedido]]*Tabla1[[#This Row],[PVC ]]</f>
        <v>0</v>
      </c>
      <c r="J2246" s="26">
        <v>0.21</v>
      </c>
      <c r="K2246" s="63"/>
      <c r="L2246" s="28" t="s">
        <v>17</v>
      </c>
      <c r="M2246" s="53">
        <v>1902266.652</v>
      </c>
      <c r="N2246" s="64" t="str">
        <f>+IF(Tabla1[[#This Row],[F PMPI]]="SÍ","No","Sí")</f>
        <v>Sí</v>
      </c>
      <c r="O2246" s="65">
        <f>+Tabla1[[#This Row],[PVL]]*1.055</f>
        <v>2006891.3178599998</v>
      </c>
      <c r="P2246" s="65">
        <f>+Tabla1[[#This Row],[PVL]]*1.43</f>
        <v>2720241.3123599999</v>
      </c>
      <c r="Q2246" s="66" t="str">
        <f>+HYPERLINK(Tabla1[[#This Row],[PAG]])</f>
        <v>https://todomusica.com.ar/baterias-acusticas/9661-bateria-3-cpos-wood-fiberglass-24-13-16-piano-black.html</v>
      </c>
      <c r="R2246" s="67"/>
      <c r="S2246" s="68"/>
      <c r="T2246" s="69"/>
      <c r="U2246" s="69"/>
      <c r="V2246" s="69"/>
      <c r="W2246" s="69"/>
      <c r="X2246" s="69"/>
      <c r="Y2246" s="35"/>
      <c r="Z2246" s="35" t="s">
        <v>26133</v>
      </c>
      <c r="AA2246" s="36">
        <v>1</v>
      </c>
      <c r="AB2246" s="35" t="s">
        <v>27</v>
      </c>
      <c r="AC2246" s="35" t="str">
        <f>+IF(Tabla1[[#This Row],[STK]]="no","Sin STK", "STK disponible")</f>
        <v>Sin STK</v>
      </c>
      <c r="AD2246" s="35">
        <f>+I2246*J2246</f>
        <v>0</v>
      </c>
      <c r="AE2246" s="35">
        <f>+I2246*K2246</f>
        <v>0</v>
      </c>
      <c r="AF2246" s="36">
        <f>IF(Tabla1[[#This Row],[ref pack]]=1,Tabla1[[#This Row],[Pedido]],LCM(Tabla1[[#This Row],[MC VIEJO]],Tabla1[[#This Row],[Pedido]]))</f>
        <v>1</v>
      </c>
      <c r="AG2246" s="36">
        <f>+VLOOKUP(Tabla1[[#This Row],[Artículo]],'.'!$B$2:$D$11481,3,)</f>
        <v>1</v>
      </c>
      <c r="AH2246" s="37" t="str">
        <f>+IFERROR(SEARCH("pack",Tabla1[[#This Row],[PACK]]),"")</f>
        <v/>
      </c>
    </row>
    <row r="2247" spans="1:34" ht="24" customHeight="1" x14ac:dyDescent="0.2">
      <c r="A2247" s="50" t="s">
        <v>3735</v>
      </c>
      <c r="B2247" s="60" t="s">
        <v>4158</v>
      </c>
      <c r="C2247" s="61" t="s">
        <v>4159</v>
      </c>
      <c r="D2247" s="52" t="s">
        <v>27</v>
      </c>
      <c r="E2247" s="53">
        <v>1116748.92</v>
      </c>
      <c r="F2247" s="23" t="str">
        <f>+IFERROR(VLOOKUP(Tabla1[[#This Row],[Artículo]],'..'!$B$2:$D$569000,3,),"")</f>
        <v/>
      </c>
      <c r="G2247" s="24" t="str">
        <f>IF(H2247=AF2247,"", "Error MC")</f>
        <v>Error MC</v>
      </c>
      <c r="H2247" s="62"/>
      <c r="I2247" s="54">
        <f>+Tabla1[[#This Row],[MC]]*Tabla1[[#This Row],[Pedido]]*Tabla1[[#This Row],[PVC ]]</f>
        <v>0</v>
      </c>
      <c r="J2247" s="26">
        <v>0.21</v>
      </c>
      <c r="K2247" s="63"/>
      <c r="L2247" s="28" t="s">
        <v>17</v>
      </c>
      <c r="M2247" s="53">
        <v>1959335.9750000001</v>
      </c>
      <c r="N2247" s="64" t="str">
        <f>+IF(Tabla1[[#This Row],[F PMPI]]="SÍ","No","Sí")</f>
        <v>Sí</v>
      </c>
      <c r="O2247" s="65">
        <f>+Tabla1[[#This Row],[PVL]]*1.055</f>
        <v>2067099.4536250001</v>
      </c>
      <c r="P2247" s="65">
        <f>+Tabla1[[#This Row],[PVL]]*1.43</f>
        <v>2801850.4442500002</v>
      </c>
      <c r="Q2247" s="66" t="str">
        <f>+HYPERLINK(Tabla1[[#This Row],[PAG]])</f>
        <v>https://todomusica.com.ar/baterias-acusticas/6018-fw943xp-c-152.html</v>
      </c>
      <c r="R2247" s="67"/>
      <c r="S2247" s="68"/>
      <c r="T2247" s="69"/>
      <c r="U2247" s="69"/>
      <c r="V2247" s="69"/>
      <c r="W2247" s="69"/>
      <c r="X2247" s="69"/>
      <c r="Y2247" s="35"/>
      <c r="Z2247" s="35" t="s">
        <v>26134</v>
      </c>
      <c r="AA2247" s="36">
        <v>1</v>
      </c>
      <c r="AB2247" s="35" t="s">
        <v>27</v>
      </c>
      <c r="AC2247" s="35" t="str">
        <f>+IF(Tabla1[[#This Row],[STK]]="no","Sin STK", "STK disponible")</f>
        <v>Sin STK</v>
      </c>
      <c r="AD2247" s="35">
        <f>+I2247*J2247</f>
        <v>0</v>
      </c>
      <c r="AE2247" s="35">
        <f>+I2247*K2247</f>
        <v>0</v>
      </c>
      <c r="AF2247" s="36">
        <f>IF(Tabla1[[#This Row],[ref pack]]=1,Tabla1[[#This Row],[Pedido]],LCM(Tabla1[[#This Row],[MC VIEJO]],Tabla1[[#This Row],[Pedido]]))</f>
        <v>1</v>
      </c>
      <c r="AG2247" s="36">
        <f>+VLOOKUP(Tabla1[[#This Row],[Artículo]],'.'!$B$2:$D$11481,3,)</f>
        <v>1</v>
      </c>
      <c r="AH2247" s="37" t="str">
        <f>+IFERROR(SEARCH("pack",Tabla1[[#This Row],[PACK]]),"")</f>
        <v/>
      </c>
    </row>
    <row r="2248" spans="1:34" ht="24" customHeight="1" x14ac:dyDescent="0.2">
      <c r="A2248" s="50" t="s">
        <v>3735</v>
      </c>
      <c r="B2248" s="60" t="s">
        <v>4160</v>
      </c>
      <c r="C2248" s="61" t="s">
        <v>4161</v>
      </c>
      <c r="D2248" s="52" t="s">
        <v>9842</v>
      </c>
      <c r="E2248" s="53">
        <v>1141517.47</v>
      </c>
      <c r="F2248" s="23" t="str">
        <f>+IFERROR(VLOOKUP(Tabla1[[#This Row],[Artículo]],'..'!$B$2:$D$569000,3,),"")</f>
        <v/>
      </c>
      <c r="G2248" s="24" t="str">
        <f>IF(H2248=AF2248,"", "Error MC")</f>
        <v>Error MC</v>
      </c>
      <c r="H2248" s="62"/>
      <c r="I2248" s="54">
        <f>+Tabla1[[#This Row],[MC]]*Tabla1[[#This Row],[Pedido]]*Tabla1[[#This Row],[PVC ]]</f>
        <v>0</v>
      </c>
      <c r="J2248" s="26">
        <v>0.21</v>
      </c>
      <c r="K2248" s="63"/>
      <c r="L2248" s="28" t="s">
        <v>17</v>
      </c>
      <c r="M2248" s="53">
        <v>2002792.399</v>
      </c>
      <c r="N2248" s="64" t="str">
        <f>+IF(Tabla1[[#This Row],[F PMPI]]="SÍ","No","Sí")</f>
        <v>Sí</v>
      </c>
      <c r="O2248" s="65">
        <f>+Tabla1[[#This Row],[PVL]]*1.055</f>
        <v>2112945.980945</v>
      </c>
      <c r="P2248" s="65">
        <f>+Tabla1[[#This Row],[PVL]]*1.43</f>
        <v>2863993.13057</v>
      </c>
      <c r="Q2248" s="66" t="str">
        <f>+HYPERLINK(Tabla1[[#This Row],[PAG]])</f>
        <v>https://todomusica.com.ar/baterias-acusticas/9662-bateria-3-cpos-wood-fiberglass-26-13-16-piano-black.html</v>
      </c>
      <c r="R2248" s="67"/>
      <c r="S2248" s="68"/>
      <c r="T2248" s="69"/>
      <c r="U2248" s="69"/>
      <c r="V2248" s="69"/>
      <c r="W2248" s="69"/>
      <c r="X2248" s="69"/>
      <c r="Y2248" s="35"/>
      <c r="Z2248" s="35" t="s">
        <v>26135</v>
      </c>
      <c r="AA2248" s="36">
        <v>1</v>
      </c>
      <c r="AB2248" s="35" t="s">
        <v>27</v>
      </c>
      <c r="AC2248" s="35" t="str">
        <f>+IF(Tabla1[[#This Row],[STK]]="no","Sin STK", "STK disponible")</f>
        <v>STK disponible</v>
      </c>
      <c r="AD2248" s="35">
        <f>+I2248*J2248</f>
        <v>0</v>
      </c>
      <c r="AE2248" s="35">
        <f>+I2248*K2248</f>
        <v>0</v>
      </c>
      <c r="AF2248" s="36">
        <f>IF(Tabla1[[#This Row],[ref pack]]=1,Tabla1[[#This Row],[Pedido]],LCM(Tabla1[[#This Row],[MC VIEJO]],Tabla1[[#This Row],[Pedido]]))</f>
        <v>1</v>
      </c>
      <c r="AG2248" s="36">
        <f>+VLOOKUP(Tabla1[[#This Row],[Artículo]],'.'!$B$2:$D$11481,3,)</f>
        <v>1</v>
      </c>
      <c r="AH2248" s="37" t="str">
        <f>+IFERROR(SEARCH("pack",Tabla1[[#This Row],[PACK]]),"")</f>
        <v/>
      </c>
    </row>
    <row r="2249" spans="1:34" ht="24" customHeight="1" x14ac:dyDescent="0.2">
      <c r="A2249" s="50" t="s">
        <v>3735</v>
      </c>
      <c r="B2249" s="60" t="s">
        <v>4162</v>
      </c>
      <c r="C2249" s="61" t="s">
        <v>4163</v>
      </c>
      <c r="D2249" s="52" t="s">
        <v>27</v>
      </c>
      <c r="E2249" s="53">
        <v>1141517.47</v>
      </c>
      <c r="F2249" s="23" t="str">
        <f>+IFERROR(VLOOKUP(Tabla1[[#This Row],[Artículo]],'..'!$B$2:$D$569000,3,),"")</f>
        <v/>
      </c>
      <c r="G2249" s="24" t="str">
        <f>IF(H2249=AF2249,"", "Error MC")</f>
        <v>Error MC</v>
      </c>
      <c r="H2249" s="62"/>
      <c r="I2249" s="54">
        <f>+Tabla1[[#This Row],[MC]]*Tabla1[[#This Row],[Pedido]]*Tabla1[[#This Row],[PVC ]]</f>
        <v>0</v>
      </c>
      <c r="J2249" s="26">
        <v>0.21</v>
      </c>
      <c r="K2249" s="63"/>
      <c r="L2249" s="28" t="s">
        <v>17</v>
      </c>
      <c r="M2249" s="53">
        <v>2002792.399</v>
      </c>
      <c r="N2249" s="64" t="str">
        <f>+IF(Tabla1[[#This Row],[F PMPI]]="SÍ","No","Sí")</f>
        <v>Sí</v>
      </c>
      <c r="O2249" s="65">
        <f>+Tabla1[[#This Row],[PVL]]*1.055</f>
        <v>2112945.980945</v>
      </c>
      <c r="P2249" s="65">
        <f>+Tabla1[[#This Row],[PVL]]*1.43</f>
        <v>2863993.13057</v>
      </c>
      <c r="Q2249" s="66" t="str">
        <f>+HYPERLINK(Tabla1[[#This Row],[PAG]])</f>
        <v>https://todomusica.com.ar/baterias-acusticas/6579-fw963xsp-c-151.html</v>
      </c>
      <c r="R2249" s="67"/>
      <c r="S2249" s="68"/>
      <c r="T2249" s="69"/>
      <c r="U2249" s="69"/>
      <c r="V2249" s="69"/>
      <c r="W2249" s="69"/>
      <c r="X2249" s="69"/>
      <c r="Y2249" s="35"/>
      <c r="Z2249" s="35" t="s">
        <v>26136</v>
      </c>
      <c r="AA2249" s="36">
        <v>1</v>
      </c>
      <c r="AB2249" s="35" t="s">
        <v>27</v>
      </c>
      <c r="AC2249" s="35" t="str">
        <f>+IF(Tabla1[[#This Row],[STK]]="no","Sin STK", "STK disponible")</f>
        <v>Sin STK</v>
      </c>
      <c r="AD2249" s="35">
        <f>+I2249*J2249</f>
        <v>0</v>
      </c>
      <c r="AE2249" s="35">
        <f>+I2249*K2249</f>
        <v>0</v>
      </c>
      <c r="AF2249" s="36">
        <f>IF(Tabla1[[#This Row],[ref pack]]=1,Tabla1[[#This Row],[Pedido]],LCM(Tabla1[[#This Row],[MC VIEJO]],Tabla1[[#This Row],[Pedido]]))</f>
        <v>1</v>
      </c>
      <c r="AG2249" s="36">
        <f>+VLOOKUP(Tabla1[[#This Row],[Artículo]],'.'!$B$2:$D$11481,3,)</f>
        <v>1</v>
      </c>
      <c r="AH2249" s="37" t="str">
        <f>+IFERROR(SEARCH("pack",Tabla1[[#This Row],[PACK]]),"")</f>
        <v/>
      </c>
    </row>
    <row r="2250" spans="1:34" ht="24" customHeight="1" x14ac:dyDescent="0.2">
      <c r="A2250" s="50" t="s">
        <v>3735</v>
      </c>
      <c r="B2250" s="60" t="s">
        <v>4164</v>
      </c>
      <c r="C2250" s="61" t="s">
        <v>4165</v>
      </c>
      <c r="D2250" s="52" t="s">
        <v>9842</v>
      </c>
      <c r="E2250" s="53">
        <v>1175785.67</v>
      </c>
      <c r="F2250" s="23" t="str">
        <f>+IFERROR(VLOOKUP(Tabla1[[#This Row],[Artículo]],'..'!$B$2:$D$569000,3,),"")</f>
        <v/>
      </c>
      <c r="G2250" s="24" t="str">
        <f>IF(H2250=AF2250,"", "Error MC")</f>
        <v>Error MC</v>
      </c>
      <c r="H2250" s="62"/>
      <c r="I2250" s="54">
        <f>+Tabla1[[#This Row],[MC]]*Tabla1[[#This Row],[Pedido]]*Tabla1[[#This Row],[PVC ]]</f>
        <v>0</v>
      </c>
      <c r="J2250" s="26">
        <v>0.21</v>
      </c>
      <c r="K2250" s="63"/>
      <c r="L2250" s="28" t="s">
        <v>17</v>
      </c>
      <c r="M2250" s="53">
        <v>2062915.956</v>
      </c>
      <c r="N2250" s="64" t="str">
        <f>+IF(Tabla1[[#This Row],[F PMPI]]="SÍ","No","Sí")</f>
        <v>Sí</v>
      </c>
      <c r="O2250" s="65">
        <f>+Tabla1[[#This Row],[PVL]]*1.055</f>
        <v>2176376.3335799999</v>
      </c>
      <c r="P2250" s="65">
        <f>+Tabla1[[#This Row],[PVL]]*1.43</f>
        <v>2949969.8170799999</v>
      </c>
      <c r="Q2250" s="66" t="str">
        <f>+HYPERLINK(Tabla1[[#This Row],[PAG]])</f>
        <v>https://todomusica.com.ar/baterias-acusticas/9663-bateria-3-cpos-wood-fiberglass-26-13-16-antique-gold.html</v>
      </c>
      <c r="R2250" s="67"/>
      <c r="S2250" s="68"/>
      <c r="T2250" s="69"/>
      <c r="U2250" s="69"/>
      <c r="V2250" s="69"/>
      <c r="W2250" s="69"/>
      <c r="X2250" s="69"/>
      <c r="Y2250" s="35"/>
      <c r="Z2250" s="35" t="s">
        <v>26137</v>
      </c>
      <c r="AA2250" s="36">
        <v>1</v>
      </c>
      <c r="AB2250" s="35" t="s">
        <v>27</v>
      </c>
      <c r="AC2250" s="35" t="str">
        <f>+IF(Tabla1[[#This Row],[STK]]="no","Sin STK", "STK disponible")</f>
        <v>STK disponible</v>
      </c>
      <c r="AD2250" s="35">
        <f>+I2250*J2250</f>
        <v>0</v>
      </c>
      <c r="AE2250" s="35">
        <f>+I2250*K2250</f>
        <v>0</v>
      </c>
      <c r="AF2250" s="36">
        <f>IF(Tabla1[[#This Row],[ref pack]]=1,Tabla1[[#This Row],[Pedido]],LCM(Tabla1[[#This Row],[MC VIEJO]],Tabla1[[#This Row],[Pedido]]))</f>
        <v>1</v>
      </c>
      <c r="AG2250" s="36">
        <f>+VLOOKUP(Tabla1[[#This Row],[Artículo]],'.'!$B$2:$D$11481,3,)</f>
        <v>1</v>
      </c>
      <c r="AH2250" s="37" t="str">
        <f>+IFERROR(SEARCH("pack",Tabla1[[#This Row],[PACK]]),"")</f>
        <v/>
      </c>
    </row>
    <row r="2251" spans="1:34" ht="24" customHeight="1" x14ac:dyDescent="0.2">
      <c r="A2251" s="50" t="s">
        <v>3735</v>
      </c>
      <c r="B2251" s="60" t="s">
        <v>4166</v>
      </c>
      <c r="C2251" s="61" t="s">
        <v>4167</v>
      </c>
      <c r="D2251" s="52" t="s">
        <v>9842</v>
      </c>
      <c r="E2251" s="53">
        <v>1175785.67</v>
      </c>
      <c r="F2251" s="23" t="str">
        <f>+IFERROR(VLOOKUP(Tabla1[[#This Row],[Artículo]],'..'!$B$2:$D$569000,3,),"")</f>
        <v/>
      </c>
      <c r="G2251" s="24" t="str">
        <f>IF(H2251=AF2251,"", "Error MC")</f>
        <v>Error MC</v>
      </c>
      <c r="H2251" s="62"/>
      <c r="I2251" s="54">
        <f>+Tabla1[[#This Row],[MC]]*Tabla1[[#This Row],[Pedido]]*Tabla1[[#This Row],[PVC ]]</f>
        <v>0</v>
      </c>
      <c r="J2251" s="26">
        <v>0.21</v>
      </c>
      <c r="K2251" s="63"/>
      <c r="L2251" s="28" t="s">
        <v>17</v>
      </c>
      <c r="M2251" s="53">
        <v>2062915.956</v>
      </c>
      <c r="N2251" s="64" t="str">
        <f>+IF(Tabla1[[#This Row],[F PMPI]]="SÍ","No","Sí")</f>
        <v>Sí</v>
      </c>
      <c r="O2251" s="65">
        <f>+Tabla1[[#This Row],[PVL]]*1.055</f>
        <v>2176376.3335799999</v>
      </c>
      <c r="P2251" s="65">
        <f>+Tabla1[[#This Row],[PVL]]*1.43</f>
        <v>2949969.8170799999</v>
      </c>
      <c r="Q2251" s="66" t="str">
        <f>+HYPERLINK(Tabla1[[#This Row],[PAG]])</f>
        <v>https://todomusica.com.ar/baterias-acusticas/6580-fw963xsp-c-327.html</v>
      </c>
      <c r="R2251" s="67"/>
      <c r="S2251" s="68"/>
      <c r="T2251" s="69"/>
      <c r="U2251" s="69"/>
      <c r="V2251" s="69"/>
      <c r="W2251" s="69"/>
      <c r="X2251" s="69"/>
      <c r="Y2251" s="35"/>
      <c r="Z2251" s="35" t="s">
        <v>26138</v>
      </c>
      <c r="AA2251" s="36">
        <v>1</v>
      </c>
      <c r="AB2251" s="35" t="s">
        <v>27</v>
      </c>
      <c r="AC2251" s="35" t="str">
        <f>+IF(Tabla1[[#This Row],[STK]]="no","Sin STK", "STK disponible")</f>
        <v>STK disponible</v>
      </c>
      <c r="AD2251" s="35">
        <f>+I2251*J2251</f>
        <v>0</v>
      </c>
      <c r="AE2251" s="35">
        <f>+I2251*K2251</f>
        <v>0</v>
      </c>
      <c r="AF2251" s="36">
        <f>IF(Tabla1[[#This Row],[ref pack]]=1,Tabla1[[#This Row],[Pedido]],LCM(Tabla1[[#This Row],[MC VIEJO]],Tabla1[[#This Row],[Pedido]]))</f>
        <v>1</v>
      </c>
      <c r="AG2251" s="36">
        <f>+VLOOKUP(Tabla1[[#This Row],[Artículo]],'.'!$B$2:$D$11481,3,)</f>
        <v>1</v>
      </c>
      <c r="AH2251" s="37" t="str">
        <f>+IFERROR(SEARCH("pack",Tabla1[[#This Row],[PACK]]),"")</f>
        <v/>
      </c>
    </row>
    <row r="2252" spans="1:34" ht="24" customHeight="1" x14ac:dyDescent="0.2">
      <c r="A2252" s="50" t="s">
        <v>3735</v>
      </c>
      <c r="B2252" s="60" t="s">
        <v>18787</v>
      </c>
      <c r="C2252" s="61" t="s">
        <v>23996</v>
      </c>
      <c r="D2252" s="52" t="s">
        <v>9841</v>
      </c>
      <c r="E2252" s="53">
        <v>23301.360000000001</v>
      </c>
      <c r="F2252" s="23" t="str">
        <f>+IFERROR(VLOOKUP(Tabla1[[#This Row],[Artículo]],'..'!$B$2:$D$569000,3,),"")</f>
        <v/>
      </c>
      <c r="G2252" s="24" t="str">
        <f>IF(H2252=AF2252,"", "Error MC")</f>
        <v>Error MC</v>
      </c>
      <c r="H2252" s="62"/>
      <c r="I2252" s="54">
        <f>+Tabla1[[#This Row],[MC]]*Tabla1[[#This Row],[Pedido]]*Tabla1[[#This Row],[PVC ]]</f>
        <v>0</v>
      </c>
      <c r="J2252" s="26">
        <v>0.21</v>
      </c>
      <c r="K2252" s="63"/>
      <c r="L2252" s="28" t="s">
        <v>17</v>
      </c>
      <c r="M2252" s="53">
        <v>40882.233999999997</v>
      </c>
      <c r="N2252" s="64" t="str">
        <f>+IF(Tabla1[[#This Row],[F PMPI]]="SÍ","No","Sí")</f>
        <v>Sí</v>
      </c>
      <c r="O2252" s="65">
        <f>+Tabla1[[#This Row],[PVL]]*1.055</f>
        <v>43130.756869999997</v>
      </c>
      <c r="P2252" s="65">
        <f>+Tabla1[[#This Row],[PVL]]*1.43</f>
        <v>58461.594619999996</v>
      </c>
      <c r="Q2252" s="66" t="str">
        <f>+HYPERLINK(Tabla1[[#This Row],[PAG]])</f>
        <v>https://todomusica.com.ar/productos-sin-categorias-de-netsuite/9045-rapid-lock-hi-hat-clutch.html</v>
      </c>
      <c r="R2252" s="67"/>
      <c r="S2252" s="68"/>
      <c r="T2252" s="69"/>
      <c r="U2252" s="69"/>
      <c r="V2252" s="69"/>
      <c r="W2252" s="69"/>
      <c r="X2252" s="69"/>
      <c r="Y2252" s="35"/>
      <c r="Z2252" s="35" t="s">
        <v>26139</v>
      </c>
      <c r="AA2252" s="36">
        <v>1</v>
      </c>
      <c r="AB2252" s="35" t="s">
        <v>27</v>
      </c>
      <c r="AC2252" s="35" t="str">
        <f>+IF(Tabla1[[#This Row],[STK]]="no","Sin STK", "STK disponible")</f>
        <v>STK disponible</v>
      </c>
      <c r="AD2252" s="35">
        <f>+I2252*J2252</f>
        <v>0</v>
      </c>
      <c r="AE2252" s="35">
        <f>+I2252*K2252</f>
        <v>0</v>
      </c>
      <c r="AF2252" s="36">
        <f>IF(Tabla1[[#This Row],[ref pack]]=1,Tabla1[[#This Row],[Pedido]],LCM(Tabla1[[#This Row],[MC VIEJO]],Tabla1[[#This Row],[Pedido]]))</f>
        <v>1</v>
      </c>
      <c r="AG2252" s="36">
        <f>+VLOOKUP(Tabla1[[#This Row],[Artículo]],'.'!$B$2:$D$11481,3,)</f>
        <v>1</v>
      </c>
      <c r="AH2252" s="37" t="str">
        <f>+IFERROR(SEARCH("pack",Tabla1[[#This Row],[PACK]]),"")</f>
        <v/>
      </c>
    </row>
    <row r="2253" spans="1:34" ht="24" customHeight="1" x14ac:dyDescent="0.2">
      <c r="A2253" s="50" t="s">
        <v>3735</v>
      </c>
      <c r="B2253" s="60" t="s">
        <v>4168</v>
      </c>
      <c r="C2253" s="61" t="s">
        <v>4169</v>
      </c>
      <c r="D2253" s="52" t="s">
        <v>9842</v>
      </c>
      <c r="E2253" s="53">
        <v>36804.75</v>
      </c>
      <c r="F2253" s="23" t="str">
        <f>+IFERROR(VLOOKUP(Tabla1[[#This Row],[Artículo]],'..'!$B$2:$D$569000,3,),"")</f>
        <v/>
      </c>
      <c r="G2253" s="24" t="str">
        <f>IF(H2253=AF2253,"", "Error MC")</f>
        <v>Error MC</v>
      </c>
      <c r="H2253" s="62"/>
      <c r="I2253" s="54">
        <f>+Tabla1[[#This Row],[MC]]*Tabla1[[#This Row],[Pedido]]*Tabla1[[#This Row],[PVC ]]</f>
        <v>0</v>
      </c>
      <c r="J2253" s="26">
        <v>0.21</v>
      </c>
      <c r="K2253" s="63"/>
      <c r="L2253" s="28" t="s">
        <v>17</v>
      </c>
      <c r="M2253" s="53">
        <v>64573.936999999998</v>
      </c>
      <c r="N2253" s="64" t="str">
        <f>+IF(Tabla1[[#This Row],[F PMPI]]="SÍ","No","Sí")</f>
        <v>Sí</v>
      </c>
      <c r="O2253" s="65">
        <f>+Tabla1[[#This Row],[PVL]]*1.055</f>
        <v>68125.503534999996</v>
      </c>
      <c r="P2253" s="65">
        <f>+Tabla1[[#This Row],[PVL]]*1.43</f>
        <v>92340.729909999995</v>
      </c>
      <c r="Q2253" s="66" t="str">
        <f>+HYPERLINK(Tabla1[[#This Row],[PAG]])</f>
        <v>https://todomusica.com.ar/varios/7537-rapid-lock-drop-clutch.html</v>
      </c>
      <c r="R2253" s="67"/>
      <c r="S2253" s="68"/>
      <c r="T2253" s="69"/>
      <c r="U2253" s="69"/>
      <c r="V2253" s="69"/>
      <c r="W2253" s="69"/>
      <c r="X2253" s="69"/>
      <c r="Y2253" s="35"/>
      <c r="Z2253" s="35" t="s">
        <v>26140</v>
      </c>
      <c r="AA2253" s="36">
        <v>1</v>
      </c>
      <c r="AB2253" s="35" t="s">
        <v>27</v>
      </c>
      <c r="AC2253" s="35" t="str">
        <f>+IF(Tabla1[[#This Row],[STK]]="no","Sin STK", "STK disponible")</f>
        <v>STK disponible</v>
      </c>
      <c r="AD2253" s="35">
        <f>+I2253*J2253</f>
        <v>0</v>
      </c>
      <c r="AE2253" s="35">
        <f>+I2253*K2253</f>
        <v>0</v>
      </c>
      <c r="AF2253" s="36">
        <f>IF(Tabla1[[#This Row],[ref pack]]=1,Tabla1[[#This Row],[Pedido]],LCM(Tabla1[[#This Row],[MC VIEJO]],Tabla1[[#This Row],[Pedido]]))</f>
        <v>1</v>
      </c>
      <c r="AG2253" s="36">
        <f>+VLOOKUP(Tabla1[[#This Row],[Artículo]],'.'!$B$2:$D$11481,3,)</f>
        <v>1</v>
      </c>
      <c r="AH2253" s="37" t="str">
        <f>+IFERROR(SEARCH("pack",Tabla1[[#This Row],[PACK]]),"")</f>
        <v/>
      </c>
    </row>
    <row r="2254" spans="1:34" ht="24" customHeight="1" x14ac:dyDescent="0.2">
      <c r="A2254" s="50" t="s">
        <v>3735</v>
      </c>
      <c r="B2254" s="60" t="s">
        <v>4170</v>
      </c>
      <c r="C2254" s="61" t="s">
        <v>4171</v>
      </c>
      <c r="D2254" s="52" t="s">
        <v>27</v>
      </c>
      <c r="E2254" s="53">
        <v>30189.83</v>
      </c>
      <c r="F2254" s="23" t="str">
        <f>+IFERROR(VLOOKUP(Tabla1[[#This Row],[Artículo]],'..'!$B$2:$D$569000,3,),"")</f>
        <v/>
      </c>
      <c r="G2254" s="24" t="str">
        <f>IF(H2254=AF2254,"", "Error MC")</f>
        <v>Error MC</v>
      </c>
      <c r="H2254" s="62"/>
      <c r="I2254" s="54">
        <f>+Tabla1[[#This Row],[MC]]*Tabla1[[#This Row],[Pedido]]*Tabla1[[#This Row],[PVC ]]</f>
        <v>0</v>
      </c>
      <c r="J2254" s="26">
        <v>0.21</v>
      </c>
      <c r="K2254" s="63"/>
      <c r="L2254" s="28" t="s">
        <v>17</v>
      </c>
      <c r="M2254" s="53">
        <v>52968.053</v>
      </c>
      <c r="N2254" s="64" t="str">
        <f>+IF(Tabla1[[#This Row],[F PMPI]]="SÍ","No","Sí")</f>
        <v>Sí</v>
      </c>
      <c r="O2254" s="65">
        <f>+Tabla1[[#This Row],[PVL]]*1.055</f>
        <v>55881.295914999995</v>
      </c>
      <c r="P2254" s="65">
        <f>+Tabla1[[#This Row],[PVL]]*1.43</f>
        <v>75744.315789999993</v>
      </c>
      <c r="Q2254" s="66" t="str">
        <f>+HYPERLINK(Tabla1[[#This Row],[PAG]])</f>
        <v>https://todomusica.com.ar/productos-sin-categorias-de-netsuite/9046-rapid-lock-hi-hat-clutch.html</v>
      </c>
      <c r="R2254" s="67"/>
      <c r="S2254" s="68"/>
      <c r="T2254" s="69"/>
      <c r="U2254" s="69"/>
      <c r="V2254" s="69"/>
      <c r="W2254" s="69"/>
      <c r="X2254" s="69"/>
      <c r="Y2254" s="35"/>
      <c r="Z2254" s="35" t="s">
        <v>26141</v>
      </c>
      <c r="AA2254" s="36">
        <v>1</v>
      </c>
      <c r="AB2254" s="35" t="s">
        <v>27</v>
      </c>
      <c r="AC2254" s="35" t="str">
        <f>+IF(Tabla1[[#This Row],[STK]]="no","Sin STK", "STK disponible")</f>
        <v>Sin STK</v>
      </c>
      <c r="AD2254" s="35">
        <f>+I2254*J2254</f>
        <v>0</v>
      </c>
      <c r="AE2254" s="35">
        <f>+I2254*K2254</f>
        <v>0</v>
      </c>
      <c r="AF2254" s="36">
        <f>IF(Tabla1[[#This Row],[ref pack]]=1,Tabla1[[#This Row],[Pedido]],LCM(Tabla1[[#This Row],[MC VIEJO]],Tabla1[[#This Row],[Pedido]]))</f>
        <v>1</v>
      </c>
      <c r="AG2254" s="36">
        <f>+VLOOKUP(Tabla1[[#This Row],[Artículo]],'.'!$B$2:$D$11481,3,)</f>
        <v>1</v>
      </c>
      <c r="AH2254" s="37" t="str">
        <f>+IFERROR(SEARCH("pack",Tabla1[[#This Row],[PACK]]),"")</f>
        <v/>
      </c>
    </row>
    <row r="2255" spans="1:34" ht="24" customHeight="1" x14ac:dyDescent="0.2">
      <c r="A2255" s="50" t="s">
        <v>3735</v>
      </c>
      <c r="B2255" s="60" t="s">
        <v>4172</v>
      </c>
      <c r="C2255" s="61" t="s">
        <v>4173</v>
      </c>
      <c r="D2255" s="52" t="s">
        <v>27</v>
      </c>
      <c r="E2255" s="53">
        <v>11613.39</v>
      </c>
      <c r="F2255" s="23" t="str">
        <f>+IFERROR(VLOOKUP(Tabla1[[#This Row],[Artículo]],'..'!$B$2:$D$569000,3,),"")</f>
        <v/>
      </c>
      <c r="G2255" s="24" t="str">
        <f>IF(H2255=AF2255,"", "Error MC")</f>
        <v>Error MC</v>
      </c>
      <c r="H2255" s="62"/>
      <c r="I2255" s="54">
        <f>+Tabla1[[#This Row],[MC]]*Tabla1[[#This Row],[Pedido]]*Tabla1[[#This Row],[PVC ]]</f>
        <v>0</v>
      </c>
      <c r="J2255" s="26">
        <v>0.21</v>
      </c>
      <c r="K2255" s="63"/>
      <c r="L2255" s="28" t="s">
        <v>17</v>
      </c>
      <c r="M2255" s="53">
        <v>20375.698</v>
      </c>
      <c r="N2255" s="64" t="str">
        <f>+IF(Tabla1[[#This Row],[F PMPI]]="SÍ","No","Sí")</f>
        <v>Sí</v>
      </c>
      <c r="O2255" s="65">
        <f>+Tabla1[[#This Row],[PVL]]*1.055</f>
        <v>21496.361389999998</v>
      </c>
      <c r="P2255" s="65">
        <f>+Tabla1[[#This Row],[PVL]]*1.43</f>
        <v>29137.24814</v>
      </c>
      <c r="Q2255" s="66" t="str">
        <f>+HYPERLINK(Tabla1[[#This Row],[PAG]])</f>
        <v>https://todomusica.com.ar/varios/4070-404.html</v>
      </c>
      <c r="R2255" s="67"/>
      <c r="S2255" s="68"/>
      <c r="T2255" s="69"/>
      <c r="U2255" s="69"/>
      <c r="V2255" s="69"/>
      <c r="W2255" s="69"/>
      <c r="X2255" s="69"/>
      <c r="Y2255" s="35"/>
      <c r="Z2255" s="35" t="s">
        <v>26142</v>
      </c>
      <c r="AA2255" s="36">
        <v>1</v>
      </c>
      <c r="AB2255" s="35" t="s">
        <v>27</v>
      </c>
      <c r="AC2255" s="35" t="str">
        <f>+IF(Tabla1[[#This Row],[STK]]="no","Sin STK", "STK disponible")</f>
        <v>Sin STK</v>
      </c>
      <c r="AD2255" s="35">
        <f>+I2255*J2255</f>
        <v>0</v>
      </c>
      <c r="AE2255" s="35">
        <f>+I2255*K2255</f>
        <v>0</v>
      </c>
      <c r="AF2255" s="36">
        <f>IF(Tabla1[[#This Row],[ref pack]]=1,Tabla1[[#This Row],[Pedido]],LCM(Tabla1[[#This Row],[MC VIEJO]],Tabla1[[#This Row],[Pedido]]))</f>
        <v>1</v>
      </c>
      <c r="AG2255" s="36">
        <f>+VLOOKUP(Tabla1[[#This Row],[Artículo]],'.'!$B$2:$D$11481,3,)</f>
        <v>1</v>
      </c>
      <c r="AH2255" s="37" t="str">
        <f>+IFERROR(SEARCH("pack",Tabla1[[#This Row],[PACK]]),"")</f>
        <v/>
      </c>
    </row>
    <row r="2256" spans="1:34" ht="24" customHeight="1" x14ac:dyDescent="0.2">
      <c r="A2256" s="50" t="s">
        <v>3735</v>
      </c>
      <c r="B2256" s="60" t="s">
        <v>4174</v>
      </c>
      <c r="C2256" s="61" t="s">
        <v>4175</v>
      </c>
      <c r="D2256" s="52" t="s">
        <v>27</v>
      </c>
      <c r="E2256" s="53">
        <v>2238.09</v>
      </c>
      <c r="F2256" s="23" t="str">
        <f>+IFERROR(VLOOKUP(Tabla1[[#This Row],[Artículo]],'..'!$B$2:$D$569000,3,),"")</f>
        <v/>
      </c>
      <c r="G2256" s="24" t="str">
        <f>IF(H2256=AF2256,"", "Error MC")</f>
        <v>Error MC</v>
      </c>
      <c r="H2256" s="62"/>
      <c r="I2256" s="54">
        <f>+Tabla1[[#This Row],[MC]]*Tabla1[[#This Row],[Pedido]]*Tabla1[[#This Row],[PVC ]]</f>
        <v>0</v>
      </c>
      <c r="J2256" s="26">
        <v>0.21</v>
      </c>
      <c r="K2256" s="63"/>
      <c r="L2256" s="28" t="s">
        <v>17</v>
      </c>
      <c r="M2256" s="53">
        <v>3926.7280000000001</v>
      </c>
      <c r="N2256" s="64" t="str">
        <f>+IF(Tabla1[[#This Row],[F PMPI]]="SÍ","No","Sí")</f>
        <v>Sí</v>
      </c>
      <c r="O2256" s="65">
        <f>+Tabla1[[#This Row],[PVL]]*1.055</f>
        <v>4142.6980400000002</v>
      </c>
      <c r="P2256" s="65">
        <f>+Tabla1[[#This Row],[PVL]]*1.43</f>
        <v>5615.2210399999994</v>
      </c>
      <c r="Q2256" s="66" t="str">
        <f>+HYPERLINK(Tabla1[[#This Row],[PAG]])</f>
        <v>http://www.todomusica.com.ar/soportes/2237-clh-930.html</v>
      </c>
      <c r="R2256" s="67"/>
      <c r="S2256" s="68"/>
      <c r="T2256" s="69"/>
      <c r="U2256" s="69"/>
      <c r="V2256" s="69"/>
      <c r="W2256" s="69"/>
      <c r="X2256" s="69"/>
      <c r="Y2256" s="35"/>
      <c r="Z2256" s="35" t="s">
        <v>25997</v>
      </c>
      <c r="AA2256" s="36">
        <v>1</v>
      </c>
      <c r="AB2256" s="35" t="s">
        <v>27</v>
      </c>
      <c r="AC2256" s="35" t="str">
        <f>+IF(Tabla1[[#This Row],[STK]]="no","Sin STK", "STK disponible")</f>
        <v>Sin STK</v>
      </c>
      <c r="AD2256" s="35">
        <f>+I2256*J2256</f>
        <v>0</v>
      </c>
      <c r="AE2256" s="35">
        <f>+I2256*K2256</f>
        <v>0</v>
      </c>
      <c r="AF2256" s="36">
        <f>IF(Tabla1[[#This Row],[ref pack]]=1,Tabla1[[#This Row],[Pedido]],LCM(Tabla1[[#This Row],[MC VIEJO]],Tabla1[[#This Row],[Pedido]]))</f>
        <v>1</v>
      </c>
      <c r="AG2256" s="36">
        <f>+VLOOKUP(Tabla1[[#This Row],[Artículo]],'.'!$B$2:$D$11481,3,)</f>
        <v>1</v>
      </c>
      <c r="AH2256" s="37" t="str">
        <f>+IFERROR(SEARCH("pack",Tabla1[[#This Row],[PACK]]),"")</f>
        <v/>
      </c>
    </row>
    <row r="2257" spans="1:34" ht="24" customHeight="1" x14ac:dyDescent="0.2">
      <c r="A2257" s="50" t="s">
        <v>3735</v>
      </c>
      <c r="B2257" s="60" t="s">
        <v>4176</v>
      </c>
      <c r="C2257" s="61" t="s">
        <v>4177</v>
      </c>
      <c r="D2257" s="52" t="s">
        <v>9842</v>
      </c>
      <c r="E2257" s="53">
        <v>910020.93</v>
      </c>
      <c r="F2257" s="23" t="str">
        <f>+IFERROR(VLOOKUP(Tabla1[[#This Row],[Artículo]],'..'!$B$2:$D$569000,3,),"")</f>
        <v/>
      </c>
      <c r="G2257" s="24" t="str">
        <f>IF(H2257=AF2257,"", "Error MC")</f>
        <v>Error MC</v>
      </c>
      <c r="H2257" s="62"/>
      <c r="I2257" s="54">
        <f>+Tabla1[[#This Row],[MC]]*Tabla1[[#This Row],[Pedido]]*Tabla1[[#This Row],[PVC ]]</f>
        <v>0</v>
      </c>
      <c r="J2257" s="26">
        <v>0.21</v>
      </c>
      <c r="K2257" s="63"/>
      <c r="L2257" s="28" t="s">
        <v>17</v>
      </c>
      <c r="M2257" s="53">
        <v>1596631.7239999999</v>
      </c>
      <c r="N2257" s="64" t="str">
        <f>+IF(Tabla1[[#This Row],[F PMPI]]="SÍ","No","Sí")</f>
        <v>Sí</v>
      </c>
      <c r="O2257" s="65">
        <f>+Tabla1[[#This Row],[PVL]]*1.055</f>
        <v>1684446.4688199998</v>
      </c>
      <c r="P2257" s="65">
        <f>+Tabla1[[#This Row],[PVL]]*1.43</f>
        <v>2283183.3653199999</v>
      </c>
      <c r="Q2257" s="66" t="str">
        <f>+HYPERLINK(Tabla1[[#This Row],[PAG]])</f>
        <v>https://todomusica.com.ar/redoblantes/7568-14x5-hybrid-exotic-cast-al-sd-w-sr-100-stl-100.html</v>
      </c>
      <c r="R2257" s="67"/>
      <c r="S2257" s="68"/>
      <c r="T2257" s="69"/>
      <c r="U2257" s="69"/>
      <c r="V2257" s="69"/>
      <c r="W2257" s="69"/>
      <c r="X2257" s="69"/>
      <c r="Y2257" s="35"/>
      <c r="Z2257" s="35" t="s">
        <v>26143</v>
      </c>
      <c r="AA2257" s="36">
        <v>1</v>
      </c>
      <c r="AB2257" s="35" t="s">
        <v>27</v>
      </c>
      <c r="AC2257" s="35" t="str">
        <f>+IF(Tabla1[[#This Row],[STK]]="no","Sin STK", "STK disponible")</f>
        <v>STK disponible</v>
      </c>
      <c r="AD2257" s="35">
        <f>+I2257*J2257</f>
        <v>0</v>
      </c>
      <c r="AE2257" s="35">
        <f>+I2257*K2257</f>
        <v>0</v>
      </c>
      <c r="AF2257" s="36">
        <f>IF(Tabla1[[#This Row],[ref pack]]=1,Tabla1[[#This Row],[Pedido]],LCM(Tabla1[[#This Row],[MC VIEJO]],Tabla1[[#This Row],[Pedido]]))</f>
        <v>1</v>
      </c>
      <c r="AG2257" s="36">
        <f>+VLOOKUP(Tabla1[[#This Row],[Artículo]],'.'!$B$2:$D$11481,3,)</f>
        <v>1</v>
      </c>
      <c r="AH2257" s="37" t="str">
        <f>+IFERROR(SEARCH("pack",Tabla1[[#This Row],[PACK]]),"")</f>
        <v/>
      </c>
    </row>
    <row r="2258" spans="1:34" ht="24" customHeight="1" x14ac:dyDescent="0.2">
      <c r="A2258" s="50" t="s">
        <v>3735</v>
      </c>
      <c r="B2258" s="60" t="s">
        <v>4178</v>
      </c>
      <c r="C2258" s="61" t="s">
        <v>4179</v>
      </c>
      <c r="D2258" s="52" t="s">
        <v>9842</v>
      </c>
      <c r="E2258" s="53">
        <v>913925.25</v>
      </c>
      <c r="F2258" s="23" t="str">
        <f>+IFERROR(VLOOKUP(Tabla1[[#This Row],[Artículo]],'..'!$B$2:$D$569000,3,),"")</f>
        <v/>
      </c>
      <c r="G2258" s="24" t="str">
        <f>IF(H2258=AF2258,"", "Error MC")</f>
        <v>Error MC</v>
      </c>
      <c r="H2258" s="62"/>
      <c r="I2258" s="54">
        <f>+Tabla1[[#This Row],[MC]]*Tabla1[[#This Row],[Pedido]]*Tabla1[[#This Row],[PVC ]]</f>
        <v>0</v>
      </c>
      <c r="J2258" s="26">
        <v>0.21</v>
      </c>
      <c r="K2258" s="63"/>
      <c r="L2258" s="28" t="s">
        <v>17</v>
      </c>
      <c r="M2258" s="53">
        <v>1603481.848</v>
      </c>
      <c r="N2258" s="64" t="str">
        <f>+IF(Tabla1[[#This Row],[F PMPI]]="SÍ","No","Sí")</f>
        <v>Sí</v>
      </c>
      <c r="O2258" s="65">
        <f>+Tabla1[[#This Row],[PVL]]*1.055</f>
        <v>1691673.3496399999</v>
      </c>
      <c r="P2258" s="65">
        <f>+Tabla1[[#This Row],[PVL]]*1.43</f>
        <v>2292979.0426400001</v>
      </c>
      <c r="Q2258" s="66" t="str">
        <f>+HYPERLINK(Tabla1[[#This Row],[PAG]])</f>
        <v>https://todomusica.com.ar/redoblantes/7569-14x65-hybrid-exotic-cast-al-sd-w-sr-1000-stl-100.html</v>
      </c>
      <c r="R2258" s="67"/>
      <c r="S2258" s="68"/>
      <c r="T2258" s="69"/>
      <c r="U2258" s="69"/>
      <c r="V2258" s="69"/>
      <c r="W2258" s="69"/>
      <c r="X2258" s="69"/>
      <c r="Y2258" s="35"/>
      <c r="Z2258" s="35" t="s">
        <v>26144</v>
      </c>
      <c r="AA2258" s="36">
        <v>1</v>
      </c>
      <c r="AB2258" s="35" t="s">
        <v>27</v>
      </c>
      <c r="AC2258" s="35" t="str">
        <f>+IF(Tabla1[[#This Row],[STK]]="no","Sin STK", "STK disponible")</f>
        <v>STK disponible</v>
      </c>
      <c r="AD2258" s="35">
        <f>+I2258*J2258</f>
        <v>0</v>
      </c>
      <c r="AE2258" s="35">
        <f>+I2258*K2258</f>
        <v>0</v>
      </c>
      <c r="AF2258" s="36">
        <f>IF(Tabla1[[#This Row],[ref pack]]=1,Tabla1[[#This Row],[Pedido]],LCM(Tabla1[[#This Row],[MC VIEJO]],Tabla1[[#This Row],[Pedido]]))</f>
        <v>1</v>
      </c>
      <c r="AG2258" s="36">
        <f>+VLOOKUP(Tabla1[[#This Row],[Artículo]],'.'!$B$2:$D$11481,3,)</f>
        <v>1</v>
      </c>
      <c r="AH2258" s="37" t="str">
        <f>+IFERROR(SEARCH("pack",Tabla1[[#This Row],[PACK]]),"")</f>
        <v/>
      </c>
    </row>
    <row r="2259" spans="1:34" ht="24" customHeight="1" x14ac:dyDescent="0.2">
      <c r="A2259" s="50" t="s">
        <v>3735</v>
      </c>
      <c r="B2259" s="60" t="s">
        <v>4180</v>
      </c>
      <c r="C2259" s="61" t="s">
        <v>4181</v>
      </c>
      <c r="D2259" s="52" t="s">
        <v>9842</v>
      </c>
      <c r="E2259" s="53">
        <v>710156.54</v>
      </c>
      <c r="F2259" s="23" t="str">
        <f>+IFERROR(VLOOKUP(Tabla1[[#This Row],[Artículo]],'..'!$B$2:$D$569000,3,),"")</f>
        <v/>
      </c>
      <c r="G2259" s="24" t="str">
        <f>IF(H2259=AF2259,"", "Error MC")</f>
        <v>Error MC</v>
      </c>
      <c r="H2259" s="62"/>
      <c r="I2259" s="54">
        <f>+Tabla1[[#This Row],[MC]]*Tabla1[[#This Row],[Pedido]]*Tabla1[[#This Row],[PVC ]]</f>
        <v>0</v>
      </c>
      <c r="J2259" s="26">
        <v>0.21</v>
      </c>
      <c r="K2259" s="63"/>
      <c r="L2259" s="28" t="s">
        <v>17</v>
      </c>
      <c r="M2259" s="53">
        <v>1245969.6459999999</v>
      </c>
      <c r="N2259" s="64" t="str">
        <f>+IF(Tabla1[[#This Row],[F PMPI]]="SÍ","No","Sí")</f>
        <v>Sí</v>
      </c>
      <c r="O2259" s="65">
        <f>+Tabla1[[#This Row],[PVL]]*1.055</f>
        <v>1314497.9765299999</v>
      </c>
      <c r="P2259" s="65">
        <f>+Tabla1[[#This Row],[PVL]]*1.43</f>
        <v>1781736.5937799998</v>
      </c>
      <c r="Q2259" s="66" t="str">
        <f>+HYPERLINK(Tabla1[[#This Row],[PAG]])</f>
        <v>https://todomusica.com.ar/redoblantes/4750-404.html</v>
      </c>
      <c r="R2259" s="67"/>
      <c r="S2259" s="68"/>
      <c r="T2259" s="69"/>
      <c r="U2259" s="69"/>
      <c r="V2259" s="69"/>
      <c r="W2259" s="69"/>
      <c r="X2259" s="69"/>
      <c r="Y2259" s="35"/>
      <c r="Z2259" s="35" t="s">
        <v>26145</v>
      </c>
      <c r="AA2259" s="36">
        <v>1</v>
      </c>
      <c r="AB2259" s="35" t="s">
        <v>27</v>
      </c>
      <c r="AC2259" s="35" t="str">
        <f>+IF(Tabla1[[#This Row],[STK]]="no","Sin STK", "STK disponible")</f>
        <v>STK disponible</v>
      </c>
      <c r="AD2259" s="35">
        <f>+I2259*J2259</f>
        <v>0</v>
      </c>
      <c r="AE2259" s="35">
        <f>+I2259*K2259</f>
        <v>0</v>
      </c>
      <c r="AF2259" s="36">
        <f>IF(Tabla1[[#This Row],[ref pack]]=1,Tabla1[[#This Row],[Pedido]],LCM(Tabla1[[#This Row],[MC VIEJO]],Tabla1[[#This Row],[Pedido]]))</f>
        <v>1</v>
      </c>
      <c r="AG2259" s="36">
        <f>+VLOOKUP(Tabla1[[#This Row],[Artículo]],'.'!$B$2:$D$11481,3,)</f>
        <v>1</v>
      </c>
      <c r="AH2259" s="37" t="str">
        <f>+IFERROR(SEARCH("pack",Tabla1[[#This Row],[PACK]]),"")</f>
        <v/>
      </c>
    </row>
    <row r="2260" spans="1:34" ht="24" customHeight="1" x14ac:dyDescent="0.2">
      <c r="A2260" s="50" t="s">
        <v>3735</v>
      </c>
      <c r="B2260" s="60" t="s">
        <v>4182</v>
      </c>
      <c r="C2260" s="61" t="s">
        <v>4183</v>
      </c>
      <c r="D2260" s="52" t="s">
        <v>9842</v>
      </c>
      <c r="E2260" s="53">
        <v>715204.77</v>
      </c>
      <c r="F2260" s="23" t="str">
        <f>+IFERROR(VLOOKUP(Tabla1[[#This Row],[Artículo]],'..'!$B$2:$D$569000,3,),"")</f>
        <v/>
      </c>
      <c r="G2260" s="24" t="str">
        <f>IF(H2260=AF2260,"", "Error MC")</f>
        <v>Error MC</v>
      </c>
      <c r="H2260" s="62"/>
      <c r="I2260" s="54">
        <f>+Tabla1[[#This Row],[MC]]*Tabla1[[#This Row],[Pedido]]*Tabla1[[#This Row],[PVC ]]</f>
        <v>0</v>
      </c>
      <c r="J2260" s="26">
        <v>0.21</v>
      </c>
      <c r="K2260" s="63"/>
      <c r="L2260" s="28" t="s">
        <v>17</v>
      </c>
      <c r="M2260" s="53">
        <v>1254826.773</v>
      </c>
      <c r="N2260" s="64" t="str">
        <f>+IF(Tabla1[[#This Row],[F PMPI]]="SÍ","No","Sí")</f>
        <v>Sí</v>
      </c>
      <c r="O2260" s="65">
        <f>+Tabla1[[#This Row],[PVL]]*1.055</f>
        <v>1323842.2455150001</v>
      </c>
      <c r="P2260" s="65">
        <f>+Tabla1[[#This Row],[PVL]]*1.43</f>
        <v>1794402.2853900001</v>
      </c>
      <c r="Q2260" s="66" t="str">
        <f>+HYPERLINK(Tabla1[[#This Row],[PAG]])</f>
        <v>https://todomusica.com.ar/redoblantes/4751-404.html</v>
      </c>
      <c r="R2260" s="67"/>
      <c r="S2260" s="68"/>
      <c r="T2260" s="69"/>
      <c r="U2260" s="69"/>
      <c r="V2260" s="69"/>
      <c r="W2260" s="69"/>
      <c r="X2260" s="69"/>
      <c r="Y2260" s="35"/>
      <c r="Z2260" s="35" t="s">
        <v>26146</v>
      </c>
      <c r="AA2260" s="36">
        <v>1</v>
      </c>
      <c r="AB2260" s="35" t="s">
        <v>27</v>
      </c>
      <c r="AC2260" s="35" t="str">
        <f>+IF(Tabla1[[#This Row],[STK]]="no","Sin STK", "STK disponible")</f>
        <v>STK disponible</v>
      </c>
      <c r="AD2260" s="35">
        <f>+I2260*J2260</f>
        <v>0</v>
      </c>
      <c r="AE2260" s="35">
        <f>+I2260*K2260</f>
        <v>0</v>
      </c>
      <c r="AF2260" s="36">
        <f>IF(Tabla1[[#This Row],[ref pack]]=1,Tabla1[[#This Row],[Pedido]],LCM(Tabla1[[#This Row],[MC VIEJO]],Tabla1[[#This Row],[Pedido]]))</f>
        <v>1</v>
      </c>
      <c r="AG2260" s="36">
        <f>+VLOOKUP(Tabla1[[#This Row],[Artículo]],'.'!$B$2:$D$11481,3,)</f>
        <v>1</v>
      </c>
      <c r="AH2260" s="37" t="str">
        <f>+IFERROR(SEARCH("pack",Tabla1[[#This Row],[PACK]]),"")</f>
        <v/>
      </c>
    </row>
    <row r="2261" spans="1:34" ht="24" customHeight="1" x14ac:dyDescent="0.2">
      <c r="A2261" s="50" t="s">
        <v>3735</v>
      </c>
      <c r="B2261" s="60" t="s">
        <v>4184</v>
      </c>
      <c r="C2261" s="61" t="s">
        <v>4185</v>
      </c>
      <c r="D2261" s="52" t="s">
        <v>27</v>
      </c>
      <c r="E2261" s="53">
        <v>748030.51</v>
      </c>
      <c r="F2261" s="23" t="str">
        <f>+IFERROR(VLOOKUP(Tabla1[[#This Row],[Artículo]],'..'!$B$2:$D$569000,3,),"")</f>
        <v/>
      </c>
      <c r="G2261" s="24" t="str">
        <f>IF(H2261=AF2261,"", "Error MC")</f>
        <v>Error MC</v>
      </c>
      <c r="H2261" s="62"/>
      <c r="I2261" s="54">
        <f>+Tabla1[[#This Row],[MC]]*Tabla1[[#This Row],[Pedido]]*Tabla1[[#This Row],[PVC ]]</f>
        <v>0</v>
      </c>
      <c r="J2261" s="26">
        <v>0.21</v>
      </c>
      <c r="K2261" s="63"/>
      <c r="L2261" s="28" t="s">
        <v>17</v>
      </c>
      <c r="M2261" s="53">
        <v>1312419.53</v>
      </c>
      <c r="N2261" s="64" t="str">
        <f>+IF(Tabla1[[#This Row],[F PMPI]]="SÍ","No","Sí")</f>
        <v>Sí</v>
      </c>
      <c r="O2261" s="65">
        <f>+Tabla1[[#This Row],[PVL]]*1.055</f>
        <v>1384602.60415</v>
      </c>
      <c r="P2261" s="65">
        <f>+Tabla1[[#This Row],[PVL]]*1.43</f>
        <v>1876759.9279</v>
      </c>
      <c r="Q2261" s="66" t="str">
        <f>+HYPERLINK(Tabla1[[#This Row],[PAG]])</f>
        <v>https://todomusica.com.ar/redoblantes/4752-404.html</v>
      </c>
      <c r="R2261" s="67"/>
      <c r="S2261" s="68"/>
      <c r="T2261" s="69"/>
      <c r="U2261" s="69"/>
      <c r="V2261" s="69"/>
      <c r="W2261" s="69"/>
      <c r="X2261" s="69"/>
      <c r="Y2261" s="35"/>
      <c r="Z2261" s="35" t="s">
        <v>26147</v>
      </c>
      <c r="AA2261" s="36">
        <v>1</v>
      </c>
      <c r="AB2261" s="35" t="s">
        <v>27</v>
      </c>
      <c r="AC2261" s="35" t="str">
        <f>+IF(Tabla1[[#This Row],[STK]]="no","Sin STK", "STK disponible")</f>
        <v>Sin STK</v>
      </c>
      <c r="AD2261" s="35">
        <f>+I2261*J2261</f>
        <v>0</v>
      </c>
      <c r="AE2261" s="35">
        <f>+I2261*K2261</f>
        <v>0</v>
      </c>
      <c r="AF2261" s="36">
        <f>IF(Tabla1[[#This Row],[ref pack]]=1,Tabla1[[#This Row],[Pedido]],LCM(Tabla1[[#This Row],[MC VIEJO]],Tabla1[[#This Row],[Pedido]]))</f>
        <v>1</v>
      </c>
      <c r="AG2261" s="36">
        <f>+VLOOKUP(Tabla1[[#This Row],[Artículo]],'.'!$B$2:$D$11481,3,)</f>
        <v>1</v>
      </c>
      <c r="AH2261" s="37" t="str">
        <f>+IFERROR(SEARCH("pack",Tabla1[[#This Row],[PACK]]),"")</f>
        <v/>
      </c>
    </row>
    <row r="2262" spans="1:34" ht="24" customHeight="1" x14ac:dyDescent="0.2">
      <c r="A2262" s="50" t="s">
        <v>3735</v>
      </c>
      <c r="B2262" s="60" t="s">
        <v>4186</v>
      </c>
      <c r="C2262" s="61" t="s">
        <v>4187</v>
      </c>
      <c r="D2262" s="52" t="s">
        <v>9842</v>
      </c>
      <c r="E2262" s="53">
        <v>836312.1</v>
      </c>
      <c r="F2262" s="23" t="str">
        <f>+IFERROR(VLOOKUP(Tabla1[[#This Row],[Artículo]],'..'!$B$2:$D$569000,3,),"")</f>
        <v/>
      </c>
      <c r="G2262" s="24" t="str">
        <f>IF(H2262=AF2262,"", "Error MC")</f>
        <v>Error MC</v>
      </c>
      <c r="H2262" s="62"/>
      <c r="I2262" s="54">
        <f>+Tabla1[[#This Row],[MC]]*Tabla1[[#This Row],[Pedido]]*Tabla1[[#This Row],[PVC ]]</f>
        <v>0</v>
      </c>
      <c r="J2262" s="26">
        <v>0.21</v>
      </c>
      <c r="K2262" s="63"/>
      <c r="L2262" s="28" t="s">
        <v>17</v>
      </c>
      <c r="M2262" s="53">
        <v>1467309.5859999999</v>
      </c>
      <c r="N2262" s="64" t="str">
        <f>+IF(Tabla1[[#This Row],[F PMPI]]="SÍ","No","Sí")</f>
        <v>Sí</v>
      </c>
      <c r="O2262" s="65">
        <f>+Tabla1[[#This Row],[PVL]]*1.055</f>
        <v>1548011.6132299998</v>
      </c>
      <c r="P2262" s="65">
        <f>+Tabla1[[#This Row],[PVL]]*1.43</f>
        <v>2098252.7079799999</v>
      </c>
      <c r="Q2262" s="66" t="str">
        <f>+HYPERLINK(Tabla1[[#This Row],[PAG]])</f>
        <v>https://todomusica.com.ar/redoblantes/7572-14x5-vector-cast-shell-sd-w-sr-1000stl-100.html</v>
      </c>
      <c r="R2262" s="67"/>
      <c r="S2262" s="68"/>
      <c r="T2262" s="69"/>
      <c r="U2262" s="69"/>
      <c r="V2262" s="69"/>
      <c r="W2262" s="69"/>
      <c r="X2262" s="69"/>
      <c r="Y2262" s="35"/>
      <c r="Z2262" s="35" t="s">
        <v>26148</v>
      </c>
      <c r="AA2262" s="36">
        <v>1</v>
      </c>
      <c r="AB2262" s="35" t="s">
        <v>27</v>
      </c>
      <c r="AC2262" s="35" t="str">
        <f>+IF(Tabla1[[#This Row],[STK]]="no","Sin STK", "STK disponible")</f>
        <v>STK disponible</v>
      </c>
      <c r="AD2262" s="35">
        <f>+I2262*J2262</f>
        <v>0</v>
      </c>
      <c r="AE2262" s="35">
        <f>+I2262*K2262</f>
        <v>0</v>
      </c>
      <c r="AF2262" s="36">
        <f>IF(Tabla1[[#This Row],[ref pack]]=1,Tabla1[[#This Row],[Pedido]],LCM(Tabla1[[#This Row],[MC VIEJO]],Tabla1[[#This Row],[Pedido]]))</f>
        <v>1</v>
      </c>
      <c r="AG2262" s="36">
        <f>+VLOOKUP(Tabla1[[#This Row],[Artículo]],'.'!$B$2:$D$11481,3,)</f>
        <v>1</v>
      </c>
      <c r="AH2262" s="37" t="str">
        <f>+IFERROR(SEARCH("pack",Tabla1[[#This Row],[PACK]]),"")</f>
        <v/>
      </c>
    </row>
    <row r="2263" spans="1:34" ht="24" customHeight="1" x14ac:dyDescent="0.2">
      <c r="A2263" s="50" t="s">
        <v>3735</v>
      </c>
      <c r="B2263" s="60" t="s">
        <v>4188</v>
      </c>
      <c r="C2263" s="61" t="s">
        <v>4189</v>
      </c>
      <c r="D2263" s="52" t="s">
        <v>27</v>
      </c>
      <c r="E2263" s="53">
        <v>729255.22</v>
      </c>
      <c r="F2263" s="23" t="str">
        <f>+IFERROR(VLOOKUP(Tabla1[[#This Row],[Artículo]],'..'!$B$2:$D$569000,3,),"")</f>
        <v/>
      </c>
      <c r="G2263" s="24" t="str">
        <f>IF(H2263=AF2263,"", "Error MC")</f>
        <v>Error MC</v>
      </c>
      <c r="H2263" s="62"/>
      <c r="I2263" s="54">
        <f>+Tabla1[[#This Row],[MC]]*Tabla1[[#This Row],[Pedido]]*Tabla1[[#This Row],[PVC ]]</f>
        <v>0</v>
      </c>
      <c r="J2263" s="26">
        <v>0.21</v>
      </c>
      <c r="K2263" s="63"/>
      <c r="L2263" s="28" t="s">
        <v>17</v>
      </c>
      <c r="M2263" s="53">
        <v>1279478.2849999999</v>
      </c>
      <c r="N2263" s="64" t="str">
        <f>+IF(Tabla1[[#This Row],[F PMPI]]="SÍ","No","Sí")</f>
        <v>Sí</v>
      </c>
      <c r="O2263" s="65">
        <f>+Tabla1[[#This Row],[PVL]]*1.055</f>
        <v>1349849.5906749999</v>
      </c>
      <c r="P2263" s="65">
        <f>+Tabla1[[#This Row],[PVL]]*1.43</f>
        <v>1829653.9475499997</v>
      </c>
      <c r="Q2263" s="66" t="str">
        <f>+HYPERLINK(Tabla1[[#This Row],[PAG]])</f>
        <v>https://todomusica.com.ar/redoblantes/7567-14x5-vector-cast-shell-sd-w-sr-1000stl-100.html</v>
      </c>
      <c r="R2263" s="67"/>
      <c r="S2263" s="68"/>
      <c r="T2263" s="69"/>
      <c r="U2263" s="69"/>
      <c r="V2263" s="69"/>
      <c r="W2263" s="69"/>
      <c r="X2263" s="69"/>
      <c r="Y2263" s="35"/>
      <c r="Z2263" s="35" t="s">
        <v>26149</v>
      </c>
      <c r="AA2263" s="36">
        <v>1</v>
      </c>
      <c r="AB2263" s="35" t="s">
        <v>27</v>
      </c>
      <c r="AC2263" s="35" t="str">
        <f>+IF(Tabla1[[#This Row],[STK]]="no","Sin STK", "STK disponible")</f>
        <v>Sin STK</v>
      </c>
      <c r="AD2263" s="35">
        <f>+I2263*J2263</f>
        <v>0</v>
      </c>
      <c r="AE2263" s="35">
        <f>+I2263*K2263</f>
        <v>0</v>
      </c>
      <c r="AF2263" s="36">
        <f>IF(Tabla1[[#This Row],[ref pack]]=1,Tabla1[[#This Row],[Pedido]],LCM(Tabla1[[#This Row],[MC VIEJO]],Tabla1[[#This Row],[Pedido]]))</f>
        <v>1</v>
      </c>
      <c r="AG2263" s="36">
        <f>+VLOOKUP(Tabla1[[#This Row],[Artículo]],'.'!$B$2:$D$11481,3,)</f>
        <v>1</v>
      </c>
      <c r="AH2263" s="37" t="str">
        <f>+IFERROR(SEARCH("pack",Tabla1[[#This Row],[PACK]]),"")</f>
        <v/>
      </c>
    </row>
    <row r="2264" spans="1:34" ht="24" customHeight="1" x14ac:dyDescent="0.2">
      <c r="A2264" s="50" t="s">
        <v>3735</v>
      </c>
      <c r="B2264" s="60" t="s">
        <v>4190</v>
      </c>
      <c r="C2264" s="61" t="s">
        <v>4191</v>
      </c>
      <c r="D2264" s="52" t="s">
        <v>9842</v>
      </c>
      <c r="E2264" s="53">
        <v>4302.22</v>
      </c>
      <c r="F2264" s="23" t="str">
        <f>+IFERROR(VLOOKUP(Tabla1[[#This Row],[Artículo]],'..'!$B$2:$D$569000,3,),"")</f>
        <v/>
      </c>
      <c r="G2264" s="24" t="str">
        <f>IF(H2264=AF2264,"", "Error MC")</f>
        <v>Error MC</v>
      </c>
      <c r="H2264" s="62"/>
      <c r="I2264" s="54">
        <f>+Tabla1[[#This Row],[MC]]*Tabla1[[#This Row],[Pedido]]*Tabla1[[#This Row],[PVC ]]</f>
        <v>0</v>
      </c>
      <c r="J2264" s="26">
        <v>0.21</v>
      </c>
      <c r="K2264" s="63"/>
      <c r="L2264" s="28" t="s">
        <v>17</v>
      </c>
      <c r="M2264" s="53">
        <v>7548.2460000000001</v>
      </c>
      <c r="N2264" s="64" t="str">
        <f>+IF(Tabla1[[#This Row],[F PMPI]]="SÍ","No","Sí")</f>
        <v>Sí</v>
      </c>
      <c r="O2264" s="65">
        <f>+Tabla1[[#This Row],[PVL]]*1.055</f>
        <v>7963.3995299999997</v>
      </c>
      <c r="P2264" s="65">
        <f>+Tabla1[[#This Row],[PVL]]*1.43</f>
        <v>10793.99178</v>
      </c>
      <c r="Q2264" s="66" t="str">
        <f>+HYPERLINK(Tabla1[[#This Row],[PAG]])</f>
        <v>https://todomusica.com.ar/varios/4072-404.html</v>
      </c>
      <c r="R2264" s="67"/>
      <c r="S2264" s="68"/>
      <c r="T2264" s="69"/>
      <c r="U2264" s="69"/>
      <c r="V2264" s="69"/>
      <c r="W2264" s="69"/>
      <c r="X2264" s="69"/>
      <c r="Y2264" s="35"/>
      <c r="Z2264" s="35" t="s">
        <v>26150</v>
      </c>
      <c r="AA2264" s="36">
        <v>1</v>
      </c>
      <c r="AB2264" s="35" t="s">
        <v>27</v>
      </c>
      <c r="AC2264" s="35" t="str">
        <f>+IF(Tabla1[[#This Row],[STK]]="no","Sin STK", "STK disponible")</f>
        <v>STK disponible</v>
      </c>
      <c r="AD2264" s="35">
        <f>+I2264*J2264</f>
        <v>0</v>
      </c>
      <c r="AE2264" s="35">
        <f>+I2264*K2264</f>
        <v>0</v>
      </c>
      <c r="AF2264" s="36">
        <f>IF(Tabla1[[#This Row],[ref pack]]=1,Tabla1[[#This Row],[Pedido]],LCM(Tabla1[[#This Row],[MC VIEJO]],Tabla1[[#This Row],[Pedido]]))</f>
        <v>1</v>
      </c>
      <c r="AG2264" s="36">
        <f>+VLOOKUP(Tabla1[[#This Row],[Artículo]],'.'!$B$2:$D$11481,3,)</f>
        <v>1</v>
      </c>
      <c r="AH2264" s="37" t="str">
        <f>+IFERROR(SEARCH("pack",Tabla1[[#This Row],[PACK]]),"")</f>
        <v/>
      </c>
    </row>
    <row r="2265" spans="1:34" ht="24" customHeight="1" x14ac:dyDescent="0.2">
      <c r="A2265" s="50" t="s">
        <v>3735</v>
      </c>
      <c r="B2265" s="60" t="s">
        <v>4192</v>
      </c>
      <c r="C2265" s="61" t="s">
        <v>4193</v>
      </c>
      <c r="D2265" s="52" t="s">
        <v>9842</v>
      </c>
      <c r="E2265" s="53">
        <v>399604.47</v>
      </c>
      <c r="F2265" s="23" t="str">
        <f>+IFERROR(VLOOKUP(Tabla1[[#This Row],[Artículo]],'..'!$B$2:$D$569000,3,),"")</f>
        <v/>
      </c>
      <c r="G2265" s="24" t="str">
        <f>IF(H2265=AF2265,"", "Error MC")</f>
        <v>Error MC</v>
      </c>
      <c r="H2265" s="62"/>
      <c r="I2265" s="54">
        <f>+Tabla1[[#This Row],[MC]]*Tabla1[[#This Row],[Pedido]]*Tabla1[[#This Row],[PVC ]]</f>
        <v>0</v>
      </c>
      <c r="J2265" s="26">
        <v>0.21</v>
      </c>
      <c r="K2265" s="63"/>
      <c r="L2265" s="28" t="s">
        <v>17</v>
      </c>
      <c r="M2265" s="53">
        <v>701106.04099999997</v>
      </c>
      <c r="N2265" s="64" t="str">
        <f>+IF(Tabla1[[#This Row],[F PMPI]]="SÍ","No","Sí")</f>
        <v>Sí</v>
      </c>
      <c r="O2265" s="65">
        <f>+Tabla1[[#This Row],[PVL]]*1.055</f>
        <v>739666.87325499987</v>
      </c>
      <c r="P2265" s="65">
        <f>+Tabla1[[#This Row],[PVL]]*1.43</f>
        <v>1002581.6386299999</v>
      </c>
      <c r="Q2265" s="66" t="str">
        <f>+HYPERLINK(Tabla1[[#This Row],[PAG]])</f>
        <v>https://todomusica.com.ar/hardware-para-baterias/6599-hwp-150s.html</v>
      </c>
      <c r="R2265" s="67"/>
      <c r="S2265" s="68"/>
      <c r="T2265" s="69"/>
      <c r="U2265" s="69"/>
      <c r="V2265" s="69"/>
      <c r="W2265" s="69"/>
      <c r="X2265" s="69"/>
      <c r="Y2265" s="35"/>
      <c r="Z2265" s="35" t="s">
        <v>26151</v>
      </c>
      <c r="AA2265" s="36">
        <v>1</v>
      </c>
      <c r="AB2265" s="35" t="s">
        <v>27</v>
      </c>
      <c r="AC2265" s="35" t="str">
        <f>+IF(Tabla1[[#This Row],[STK]]="no","Sin STK", "STK disponible")</f>
        <v>STK disponible</v>
      </c>
      <c r="AD2265" s="35">
        <f>+I2265*J2265</f>
        <v>0</v>
      </c>
      <c r="AE2265" s="35">
        <f>+I2265*K2265</f>
        <v>0</v>
      </c>
      <c r="AF2265" s="36">
        <f>IF(Tabla1[[#This Row],[ref pack]]=1,Tabla1[[#This Row],[Pedido]],LCM(Tabla1[[#This Row],[MC VIEJO]],Tabla1[[#This Row],[Pedido]]))</f>
        <v>1</v>
      </c>
      <c r="AG2265" s="36">
        <f>+VLOOKUP(Tabla1[[#This Row],[Artículo]],'.'!$B$2:$D$11481,3,)</f>
        <v>1</v>
      </c>
      <c r="AH2265" s="37" t="str">
        <f>+IFERROR(SEARCH("pack",Tabla1[[#This Row],[PACK]]),"")</f>
        <v/>
      </c>
    </row>
    <row r="2266" spans="1:34" ht="24" customHeight="1" x14ac:dyDescent="0.2">
      <c r="A2266" s="50" t="s">
        <v>3735</v>
      </c>
      <c r="B2266" s="60" t="s">
        <v>4194</v>
      </c>
      <c r="C2266" s="61" t="s">
        <v>4195</v>
      </c>
      <c r="D2266" s="52" t="s">
        <v>9842</v>
      </c>
      <c r="E2266" s="53">
        <v>375706.32</v>
      </c>
      <c r="F2266" s="23" t="str">
        <f>+IFERROR(VLOOKUP(Tabla1[[#This Row],[Artículo]],'..'!$B$2:$D$569000,3,),"")</f>
        <v/>
      </c>
      <c r="G2266" s="24" t="str">
        <f>IF(H2266=AF2266,"", "Error MC")</f>
        <v>Error MC</v>
      </c>
      <c r="H2266" s="62"/>
      <c r="I2266" s="54">
        <f>+Tabla1[[#This Row],[MC]]*Tabla1[[#This Row],[Pedido]]*Tabla1[[#This Row],[PVC ]]</f>
        <v>0</v>
      </c>
      <c r="J2266" s="26">
        <v>0.21</v>
      </c>
      <c r="K2266" s="63"/>
      <c r="L2266" s="28" t="s">
        <v>17</v>
      </c>
      <c r="M2266" s="53">
        <v>659176.73400000005</v>
      </c>
      <c r="N2266" s="64" t="str">
        <f>+IF(Tabla1[[#This Row],[F PMPI]]="SÍ","No","Sí")</f>
        <v>Sí</v>
      </c>
      <c r="O2266" s="65">
        <f>+Tabla1[[#This Row],[PVL]]*1.055</f>
        <v>695431.45437000005</v>
      </c>
      <c r="P2266" s="65">
        <f>+Tabla1[[#This Row],[PVL]]*1.43</f>
        <v>942622.72962</v>
      </c>
      <c r="Q2266" s="66" t="str">
        <f>+HYPERLINK(Tabla1[[#This Row],[PAG]])</f>
        <v>https://todomusica.com.ar/hardware-para-baterias/532-hwp-830.html</v>
      </c>
      <c r="R2266" s="67"/>
      <c r="S2266" s="68"/>
      <c r="T2266" s="69"/>
      <c r="U2266" s="69"/>
      <c r="V2266" s="69"/>
      <c r="W2266" s="69"/>
      <c r="X2266" s="69"/>
      <c r="Y2266" s="35"/>
      <c r="Z2266" s="35" t="s">
        <v>26152</v>
      </c>
      <c r="AA2266" s="36">
        <v>1</v>
      </c>
      <c r="AB2266" s="35" t="s">
        <v>27</v>
      </c>
      <c r="AC2266" s="35" t="str">
        <f>+IF(Tabla1[[#This Row],[STK]]="no","Sin STK", "STK disponible")</f>
        <v>STK disponible</v>
      </c>
      <c r="AD2266" s="35">
        <f>+I2266*J2266</f>
        <v>0</v>
      </c>
      <c r="AE2266" s="35">
        <f>+I2266*K2266</f>
        <v>0</v>
      </c>
      <c r="AF2266" s="36">
        <f>IF(Tabla1[[#This Row],[ref pack]]=1,Tabla1[[#This Row],[Pedido]],LCM(Tabla1[[#This Row],[MC VIEJO]],Tabla1[[#This Row],[Pedido]]))</f>
        <v>1</v>
      </c>
      <c r="AG2266" s="36">
        <f>+VLOOKUP(Tabla1[[#This Row],[Artículo]],'.'!$B$2:$D$11481,3,)</f>
        <v>1</v>
      </c>
      <c r="AH2266" s="37" t="str">
        <f>+IFERROR(SEARCH("pack",Tabla1[[#This Row],[PACK]]),"")</f>
        <v/>
      </c>
    </row>
    <row r="2267" spans="1:34" ht="24" customHeight="1" x14ac:dyDescent="0.2">
      <c r="A2267" s="50" t="s">
        <v>3735</v>
      </c>
      <c r="B2267" s="60" t="s">
        <v>4196</v>
      </c>
      <c r="C2267" s="61" t="s">
        <v>4197</v>
      </c>
      <c r="D2267" s="52" t="s">
        <v>27</v>
      </c>
      <c r="E2267" s="53">
        <v>478063.14</v>
      </c>
      <c r="F2267" s="23" t="str">
        <f>+IFERROR(VLOOKUP(Tabla1[[#This Row],[Artículo]],'..'!$B$2:$D$569000,3,),"")</f>
        <v/>
      </c>
      <c r="G2267" s="24" t="str">
        <f>IF(H2267=AF2267,"", "Error MC")</f>
        <v>Error MC</v>
      </c>
      <c r="H2267" s="62"/>
      <c r="I2267" s="54">
        <f>+Tabla1[[#This Row],[MC]]*Tabla1[[#This Row],[Pedido]]*Tabla1[[#This Row],[PVC ]]</f>
        <v>0</v>
      </c>
      <c r="J2267" s="26">
        <v>0.21</v>
      </c>
      <c r="K2267" s="63"/>
      <c r="L2267" s="28" t="s">
        <v>17</v>
      </c>
      <c r="M2267" s="53">
        <v>838761.77599999995</v>
      </c>
      <c r="N2267" s="64" t="str">
        <f>+IF(Tabla1[[#This Row],[F PMPI]]="SÍ","No","Sí")</f>
        <v>Sí</v>
      </c>
      <c r="O2267" s="65">
        <f>+Tabla1[[#This Row],[PVL]]*1.055</f>
        <v>884893.67367999989</v>
      </c>
      <c r="P2267" s="65">
        <f>+Tabla1[[#This Row],[PVL]]*1.43</f>
        <v>1199429.33968</v>
      </c>
      <c r="Q2267" s="66" t="str">
        <f>+HYPERLINK(Tabla1[[#This Row],[PAG]])</f>
        <v>https://todomusica.com.ar/hardware-para-baterias/3842-hwp-930.html</v>
      </c>
      <c r="R2267" s="67"/>
      <c r="S2267" s="68"/>
      <c r="T2267" s="69"/>
      <c r="U2267" s="69"/>
      <c r="V2267" s="69"/>
      <c r="W2267" s="69"/>
      <c r="X2267" s="69"/>
      <c r="Y2267" s="35"/>
      <c r="Z2267" s="35" t="s">
        <v>26153</v>
      </c>
      <c r="AA2267" s="36">
        <v>1</v>
      </c>
      <c r="AB2267" s="35" t="s">
        <v>27</v>
      </c>
      <c r="AC2267" s="35" t="str">
        <f>+IF(Tabla1[[#This Row],[STK]]="no","Sin STK", "STK disponible")</f>
        <v>Sin STK</v>
      </c>
      <c r="AD2267" s="35">
        <f>+I2267*J2267</f>
        <v>0</v>
      </c>
      <c r="AE2267" s="35">
        <f>+I2267*K2267</f>
        <v>0</v>
      </c>
      <c r="AF2267" s="36">
        <f>IF(Tabla1[[#This Row],[ref pack]]=1,Tabla1[[#This Row],[Pedido]],LCM(Tabla1[[#This Row],[MC VIEJO]],Tabla1[[#This Row],[Pedido]]))</f>
        <v>1</v>
      </c>
      <c r="AG2267" s="36">
        <f>+VLOOKUP(Tabla1[[#This Row],[Artículo]],'.'!$B$2:$D$11481,3,)</f>
        <v>1</v>
      </c>
      <c r="AH2267" s="37" t="str">
        <f>+IFERROR(SEARCH("pack",Tabla1[[#This Row],[PACK]]),"")</f>
        <v/>
      </c>
    </row>
    <row r="2268" spans="1:34" ht="24" customHeight="1" x14ac:dyDescent="0.2">
      <c r="A2268" s="50" t="s">
        <v>3735</v>
      </c>
      <c r="B2268" s="60" t="s">
        <v>4198</v>
      </c>
      <c r="C2268" s="61" t="s">
        <v>4199</v>
      </c>
      <c r="D2268" s="52" t="s">
        <v>9842</v>
      </c>
      <c r="E2268" s="53">
        <v>369912.07</v>
      </c>
      <c r="F2268" s="23" t="str">
        <f>+IFERROR(VLOOKUP(Tabla1[[#This Row],[Artículo]],'..'!$B$2:$D$569000,3,),"")</f>
        <v/>
      </c>
      <c r="G2268" s="24" t="str">
        <f>IF(H2268=AF2268,"", "Error MC")</f>
        <v>Error MC</v>
      </c>
      <c r="H2268" s="62"/>
      <c r="I2268" s="54">
        <f>+Tabla1[[#This Row],[MC]]*Tabla1[[#This Row],[Pedido]]*Tabla1[[#This Row],[PVC ]]</f>
        <v>0</v>
      </c>
      <c r="J2268" s="26">
        <v>0.21</v>
      </c>
      <c r="K2268" s="63"/>
      <c r="L2268" s="28" t="s">
        <v>17</v>
      </c>
      <c r="M2268" s="53">
        <v>649010.72499999998</v>
      </c>
      <c r="N2268" s="64" t="str">
        <f>+IF(Tabla1[[#This Row],[F PMPI]]="SÍ","No","Sí")</f>
        <v>Sí</v>
      </c>
      <c r="O2268" s="65">
        <f>+Tabla1[[#This Row],[PVL]]*1.055</f>
        <v>684706.31487499992</v>
      </c>
      <c r="P2268" s="65">
        <f>+Tabla1[[#This Row],[PVL]]*1.43</f>
        <v>928085.3367499999</v>
      </c>
      <c r="Q2268" s="66" t="str">
        <f>+HYPERLINK(Tabla1[[#This Row],[PAG]])</f>
        <v>https://todomusica.com.ar/hardware-para-baterias/3842-hwp-930.html</v>
      </c>
      <c r="R2268" s="67"/>
      <c r="S2268" s="68"/>
      <c r="T2268" s="69"/>
      <c r="U2268" s="69"/>
      <c r="V2268" s="69"/>
      <c r="W2268" s="69"/>
      <c r="X2268" s="69"/>
      <c r="Y2268" s="35"/>
      <c r="Z2268" s="35" t="s">
        <v>26153</v>
      </c>
      <c r="AA2268" s="36">
        <v>1</v>
      </c>
      <c r="AB2268" s="35" t="s">
        <v>27</v>
      </c>
      <c r="AC2268" s="35" t="str">
        <f>+IF(Tabla1[[#This Row],[STK]]="no","Sin STK", "STK disponible")</f>
        <v>STK disponible</v>
      </c>
      <c r="AD2268" s="35">
        <f>+I2268*J2268</f>
        <v>0</v>
      </c>
      <c r="AE2268" s="35">
        <f>+I2268*K2268</f>
        <v>0</v>
      </c>
      <c r="AF2268" s="36">
        <f>IF(Tabla1[[#This Row],[ref pack]]=1,Tabla1[[#This Row],[Pedido]],LCM(Tabla1[[#This Row],[MC VIEJO]],Tabla1[[#This Row],[Pedido]]))</f>
        <v>1</v>
      </c>
      <c r="AG2268" s="36">
        <f>+VLOOKUP(Tabla1[[#This Row],[Artículo]],'.'!$B$2:$D$11481,3,)</f>
        <v>1</v>
      </c>
      <c r="AH2268" s="37" t="str">
        <f>+IFERROR(SEARCH("pack",Tabla1[[#This Row],[PACK]]),"")</f>
        <v/>
      </c>
    </row>
    <row r="2269" spans="1:34" ht="24" customHeight="1" x14ac:dyDescent="0.2">
      <c r="A2269" s="50" t="s">
        <v>3735</v>
      </c>
      <c r="B2269" s="60" t="s">
        <v>4200</v>
      </c>
      <c r="C2269" s="61" t="s">
        <v>4201</v>
      </c>
      <c r="D2269" s="52" t="s">
        <v>27</v>
      </c>
      <c r="E2269" s="53">
        <v>157016.76</v>
      </c>
      <c r="F2269" s="23" t="str">
        <f>+IFERROR(VLOOKUP(Tabla1[[#This Row],[Artículo]],'..'!$B$2:$D$569000,3,),"")</f>
        <v/>
      </c>
      <c r="G2269" s="24" t="str">
        <f>IF(H2269=AF2269,"", "Error MC")</f>
        <v>Error MC</v>
      </c>
      <c r="H2269" s="62"/>
      <c r="I2269" s="54">
        <f>+Tabla1[[#This Row],[MC]]*Tabla1[[#This Row],[Pedido]]*Tabla1[[#This Row],[PVC ]]</f>
        <v>0</v>
      </c>
      <c r="J2269" s="26">
        <v>0.21</v>
      </c>
      <c r="K2269" s="63"/>
      <c r="L2269" s="28" t="s">
        <v>17</v>
      </c>
      <c r="M2269" s="53">
        <v>275485.90299999999</v>
      </c>
      <c r="N2269" s="64" t="str">
        <f>+IF(Tabla1[[#This Row],[F PMPI]]="SÍ","No","Sí")</f>
        <v>Sí</v>
      </c>
      <c r="O2269" s="65">
        <f>+Tabla1[[#This Row],[PVL]]*1.055</f>
        <v>290637.62766499998</v>
      </c>
      <c r="P2269" s="65">
        <f>+Tabla1[[#This Row],[PVL]]*1.43</f>
        <v>393944.84128999995</v>
      </c>
      <c r="Q2269" s="66" t="str">
        <f>+HYPERLINK(Tabla1[[#This Row],[PAG]])</f>
        <v>https://todomusica.com.ar/productos-sin-categorias-de-netsuite/7103-h-2050.html</v>
      </c>
      <c r="R2269" s="67"/>
      <c r="S2269" s="68"/>
      <c r="T2269" s="69"/>
      <c r="U2269" s="69"/>
      <c r="V2269" s="69"/>
      <c r="W2269" s="69"/>
      <c r="X2269" s="69"/>
      <c r="Y2269" s="35"/>
      <c r="Z2269" s="35" t="s">
        <v>26154</v>
      </c>
      <c r="AA2269" s="36">
        <v>1</v>
      </c>
      <c r="AB2269" s="35" t="s">
        <v>27</v>
      </c>
      <c r="AC2269" s="35" t="str">
        <f>+IF(Tabla1[[#This Row],[STK]]="no","Sin STK", "STK disponible")</f>
        <v>Sin STK</v>
      </c>
      <c r="AD2269" s="35">
        <f>+I2269*J2269</f>
        <v>0</v>
      </c>
      <c r="AE2269" s="35">
        <f>+I2269*K2269</f>
        <v>0</v>
      </c>
      <c r="AF2269" s="36">
        <f>IF(Tabla1[[#This Row],[ref pack]]=1,Tabla1[[#This Row],[Pedido]],LCM(Tabla1[[#This Row],[MC VIEJO]],Tabla1[[#This Row],[Pedido]]))</f>
        <v>1</v>
      </c>
      <c r="AG2269" s="36">
        <f>+VLOOKUP(Tabla1[[#This Row],[Artículo]],'.'!$B$2:$D$11481,3,)</f>
        <v>1</v>
      </c>
      <c r="AH2269" s="37" t="str">
        <f>+IFERROR(SEARCH("pack",Tabla1[[#This Row],[PACK]]),"")</f>
        <v/>
      </c>
    </row>
    <row r="2270" spans="1:34" ht="24" customHeight="1" x14ac:dyDescent="0.2">
      <c r="A2270" s="50" t="s">
        <v>3735</v>
      </c>
      <c r="B2270" s="60" t="s">
        <v>4202</v>
      </c>
      <c r="C2270" s="61" t="s">
        <v>4203</v>
      </c>
      <c r="D2270" s="52" t="s">
        <v>9842</v>
      </c>
      <c r="E2270" s="53">
        <v>243482.92</v>
      </c>
      <c r="F2270" s="23" t="str">
        <f>+IFERROR(VLOOKUP(Tabla1[[#This Row],[Artículo]],'..'!$B$2:$D$569000,3,),"")</f>
        <v/>
      </c>
      <c r="G2270" s="24" t="str">
        <f>IF(H2270=AF2270,"", "Error MC")</f>
        <v>Error MC</v>
      </c>
      <c r="H2270" s="62"/>
      <c r="I2270" s="54">
        <f>+Tabla1[[#This Row],[MC]]*Tabla1[[#This Row],[Pedido]]*Tabla1[[#This Row],[PVC ]]</f>
        <v>0</v>
      </c>
      <c r="J2270" s="26">
        <v>0.21</v>
      </c>
      <c r="K2270" s="63"/>
      <c r="L2270" s="28" t="s">
        <v>17</v>
      </c>
      <c r="M2270" s="53">
        <v>427190.77799999999</v>
      </c>
      <c r="N2270" s="64" t="str">
        <f>+IF(Tabla1[[#This Row],[F PMPI]]="SÍ","No","Sí")</f>
        <v>Sí</v>
      </c>
      <c r="O2270" s="65">
        <f>+Tabla1[[#This Row],[PVL]]*1.055</f>
        <v>450686.27078999998</v>
      </c>
      <c r="P2270" s="65">
        <f>+Tabla1[[#This Row],[PVL]]*1.43</f>
        <v>610882.81253999996</v>
      </c>
      <c r="Q2270" s="66" t="str">
        <f>+HYPERLINK(Tabla1[[#This Row],[PAG]])</f>
        <v>https://todomusica.com.ar/hardware-para-baterias/7102-h-1050.html</v>
      </c>
      <c r="R2270" s="67"/>
      <c r="S2270" s="68"/>
      <c r="T2270" s="69"/>
      <c r="U2270" s="69"/>
      <c r="V2270" s="69"/>
      <c r="W2270" s="69"/>
      <c r="X2270" s="69"/>
      <c r="Y2270" s="35"/>
      <c r="Z2270" s="35" t="s">
        <v>26155</v>
      </c>
      <c r="AA2270" s="36">
        <v>1</v>
      </c>
      <c r="AB2270" s="35" t="s">
        <v>27</v>
      </c>
      <c r="AC2270" s="35" t="str">
        <f>+IF(Tabla1[[#This Row],[STK]]="no","Sin STK", "STK disponible")</f>
        <v>STK disponible</v>
      </c>
      <c r="AD2270" s="35">
        <f>+I2270*J2270</f>
        <v>0</v>
      </c>
      <c r="AE2270" s="35">
        <f>+I2270*K2270</f>
        <v>0</v>
      </c>
      <c r="AF2270" s="36">
        <f>IF(Tabla1[[#This Row],[ref pack]]=1,Tabla1[[#This Row],[Pedido]],LCM(Tabla1[[#This Row],[MC VIEJO]],Tabla1[[#This Row],[Pedido]]))</f>
        <v>1</v>
      </c>
      <c r="AG2270" s="36">
        <f>+VLOOKUP(Tabla1[[#This Row],[Artículo]],'.'!$B$2:$D$11481,3,)</f>
        <v>1</v>
      </c>
      <c r="AH2270" s="37" t="str">
        <f>+IFERROR(SEARCH("pack",Tabla1[[#This Row],[PACK]]),"")</f>
        <v/>
      </c>
    </row>
    <row r="2271" spans="1:34" ht="24" customHeight="1" x14ac:dyDescent="0.2">
      <c r="A2271" s="50" t="s">
        <v>3735</v>
      </c>
      <c r="B2271" s="60" t="s">
        <v>4204</v>
      </c>
      <c r="C2271" s="61" t="s">
        <v>4205</v>
      </c>
      <c r="D2271" s="52" t="s">
        <v>9842</v>
      </c>
      <c r="E2271" s="53">
        <v>157563.93</v>
      </c>
      <c r="F2271" s="23" t="str">
        <f>+IFERROR(VLOOKUP(Tabla1[[#This Row],[Artículo]],'..'!$B$2:$D$569000,3,),"")</f>
        <v/>
      </c>
      <c r="G2271" s="24" t="str">
        <f>IF(H2271=AF2271,"", "Error MC")</f>
        <v>Error MC</v>
      </c>
      <c r="H2271" s="62"/>
      <c r="I2271" s="54">
        <f>+Tabla1[[#This Row],[MC]]*Tabla1[[#This Row],[Pedido]]*Tabla1[[#This Row],[PVC ]]</f>
        <v>0</v>
      </c>
      <c r="J2271" s="26">
        <v>0.21</v>
      </c>
      <c r="K2271" s="63"/>
      <c r="L2271" s="28" t="s">
        <v>17</v>
      </c>
      <c r="M2271" s="53">
        <v>276445.91700000002</v>
      </c>
      <c r="N2271" s="64" t="str">
        <f>+IF(Tabla1[[#This Row],[F PMPI]]="SÍ","No","Sí")</f>
        <v>Sí</v>
      </c>
      <c r="O2271" s="65">
        <f>+Tabla1[[#This Row],[PVL]]*1.055</f>
        <v>291650.44243499998</v>
      </c>
      <c r="P2271" s="65">
        <f>+Tabla1[[#This Row],[PVL]]*1.43</f>
        <v>395317.66131</v>
      </c>
      <c r="Q2271" s="66" t="str">
        <f>+HYPERLINK(Tabla1[[#This Row],[PAG]])</f>
        <v>https://todomusica.com.ar/hardware-para-baterias/7541-hh-stand-w-flat-base.html</v>
      </c>
      <c r="R2271" s="67"/>
      <c r="S2271" s="68"/>
      <c r="T2271" s="69"/>
      <c r="U2271" s="69"/>
      <c r="V2271" s="69"/>
      <c r="W2271" s="69"/>
      <c r="X2271" s="69"/>
      <c r="Y2271" s="35"/>
      <c r="Z2271" s="35" t="s">
        <v>26156</v>
      </c>
      <c r="AA2271" s="36">
        <v>1</v>
      </c>
      <c r="AB2271" s="35" t="s">
        <v>27</v>
      </c>
      <c r="AC2271" s="35" t="str">
        <f>+IF(Tabla1[[#This Row],[STK]]="no","Sin STK", "STK disponible")</f>
        <v>STK disponible</v>
      </c>
      <c r="AD2271" s="35">
        <f>+I2271*J2271</f>
        <v>0</v>
      </c>
      <c r="AE2271" s="35">
        <f>+I2271*K2271</f>
        <v>0</v>
      </c>
      <c r="AF2271" s="36">
        <f>IF(Tabla1[[#This Row],[ref pack]]=1,Tabla1[[#This Row],[Pedido]],LCM(Tabla1[[#This Row],[MC VIEJO]],Tabla1[[#This Row],[Pedido]]))</f>
        <v>1</v>
      </c>
      <c r="AG2271" s="36">
        <f>+VLOOKUP(Tabla1[[#This Row],[Artículo]],'.'!$B$2:$D$11481,3,)</f>
        <v>1</v>
      </c>
      <c r="AH2271" s="37" t="str">
        <f>+IFERROR(SEARCH("pack",Tabla1[[#This Row],[PACK]]),"")</f>
        <v/>
      </c>
    </row>
    <row r="2272" spans="1:34" ht="24" customHeight="1" x14ac:dyDescent="0.2">
      <c r="A2272" s="50" t="s">
        <v>3735</v>
      </c>
      <c r="B2272" s="60" t="s">
        <v>4206</v>
      </c>
      <c r="C2272" s="61" t="s">
        <v>4207</v>
      </c>
      <c r="D2272" s="52" t="s">
        <v>9842</v>
      </c>
      <c r="E2272" s="53">
        <v>324851.15999999997</v>
      </c>
      <c r="F2272" s="23" t="str">
        <f>+IFERROR(VLOOKUP(Tabla1[[#This Row],[Artículo]],'..'!$B$2:$D$569000,3,),"")</f>
        <v/>
      </c>
      <c r="G2272" s="24" t="str">
        <f>IF(H2272=AF2272,"", "Error MC")</f>
        <v>Error MC</v>
      </c>
      <c r="H2272" s="62"/>
      <c r="I2272" s="54">
        <f>+Tabla1[[#This Row],[MC]]*Tabla1[[#This Row],[Pedido]]*Tabla1[[#This Row],[PVC ]]</f>
        <v>0</v>
      </c>
      <c r="J2272" s="26">
        <v>0.21</v>
      </c>
      <c r="K2272" s="63"/>
      <c r="L2272" s="28" t="s">
        <v>17</v>
      </c>
      <c r="M2272" s="53">
        <v>569951.35800000001</v>
      </c>
      <c r="N2272" s="64" t="str">
        <f>+IF(Tabla1[[#This Row],[F PMPI]]="SÍ","No","Sí")</f>
        <v>Sí</v>
      </c>
      <c r="O2272" s="65">
        <f>+Tabla1[[#This Row],[PVL]]*1.055</f>
        <v>601298.68268999993</v>
      </c>
      <c r="P2272" s="65">
        <f>+Tabla1[[#This Row],[PVL]]*1.43</f>
        <v>815030.44193999993</v>
      </c>
      <c r="Q2272" s="66" t="str">
        <f>+HYPERLINK(Tabla1[[#This Row],[PAG]])</f>
        <v>https://todomusica.com.ar/productos-sin-categorias-de-netsuite/7103-h-2050.html</v>
      </c>
      <c r="R2272" s="67"/>
      <c r="S2272" s="68"/>
      <c r="T2272" s="69"/>
      <c r="U2272" s="69"/>
      <c r="V2272" s="69"/>
      <c r="W2272" s="69"/>
      <c r="X2272" s="69"/>
      <c r="Y2272" s="35"/>
      <c r="Z2272" s="35" t="s">
        <v>26154</v>
      </c>
      <c r="AA2272" s="36">
        <v>1</v>
      </c>
      <c r="AB2272" s="35" t="s">
        <v>27</v>
      </c>
      <c r="AC2272" s="35" t="str">
        <f>+IF(Tabla1[[#This Row],[STK]]="no","Sin STK", "STK disponible")</f>
        <v>STK disponible</v>
      </c>
      <c r="AD2272" s="35">
        <f>+I2272*J2272</f>
        <v>0</v>
      </c>
      <c r="AE2272" s="35">
        <f>+I2272*K2272</f>
        <v>0</v>
      </c>
      <c r="AF2272" s="36">
        <f>IF(Tabla1[[#This Row],[ref pack]]=1,Tabla1[[#This Row],[Pedido]],LCM(Tabla1[[#This Row],[MC VIEJO]],Tabla1[[#This Row],[Pedido]]))</f>
        <v>1</v>
      </c>
      <c r="AG2272" s="36">
        <f>+VLOOKUP(Tabla1[[#This Row],[Artículo]],'.'!$B$2:$D$11481,3,)</f>
        <v>1</v>
      </c>
      <c r="AH2272" s="37" t="str">
        <f>+IFERROR(SEARCH("pack",Tabla1[[#This Row],[PACK]]),"")</f>
        <v/>
      </c>
    </row>
    <row r="2273" spans="1:34" ht="24" customHeight="1" x14ac:dyDescent="0.2">
      <c r="A2273" s="50" t="s">
        <v>3735</v>
      </c>
      <c r="B2273" s="60" t="s">
        <v>4208</v>
      </c>
      <c r="C2273" s="61" t="s">
        <v>4209</v>
      </c>
      <c r="D2273" s="52" t="s">
        <v>9841</v>
      </c>
      <c r="E2273" s="53">
        <v>80597.279999999999</v>
      </c>
      <c r="F2273" s="23" t="str">
        <f>+IFERROR(VLOOKUP(Tabla1[[#This Row],[Artículo]],'..'!$B$2:$D$569000,3,),"")</f>
        <v/>
      </c>
      <c r="G2273" s="24" t="str">
        <f>IF(H2273=AF2273,"", "Error MC")</f>
        <v>Error MC</v>
      </c>
      <c r="H2273" s="62"/>
      <c r="I2273" s="54">
        <f>+Tabla1[[#This Row],[MC]]*Tabla1[[#This Row],[Pedido]]*Tabla1[[#This Row],[PVC ]]</f>
        <v>0</v>
      </c>
      <c r="J2273" s="26">
        <v>0.21</v>
      </c>
      <c r="K2273" s="63"/>
      <c r="L2273" s="28" t="s">
        <v>17</v>
      </c>
      <c r="M2273" s="53">
        <v>141407.93299999999</v>
      </c>
      <c r="N2273" s="64" t="str">
        <f>+IF(Tabla1[[#This Row],[F PMPI]]="SÍ","No","Sí")</f>
        <v>Sí</v>
      </c>
      <c r="O2273" s="65">
        <f>+Tabla1[[#This Row],[PVL]]*1.055</f>
        <v>149185.36931499999</v>
      </c>
      <c r="P2273" s="65">
        <f>+Tabla1[[#This Row],[PVL]]*1.43</f>
        <v>202213.34418999997</v>
      </c>
      <c r="Q2273" s="66" t="str">
        <f>+HYPERLINK(Tabla1[[#This Row],[PAG]])</f>
        <v>https://todomusica.com.ar/hardware-para-baterias/9024-h-50.html</v>
      </c>
      <c r="R2273" s="67"/>
      <c r="S2273" s="68"/>
      <c r="T2273" s="69"/>
      <c r="U2273" s="69"/>
      <c r="V2273" s="69"/>
      <c r="W2273" s="69"/>
      <c r="X2273" s="69"/>
      <c r="Y2273" s="35"/>
      <c r="Z2273" s="35" t="s">
        <v>26157</v>
      </c>
      <c r="AA2273" s="36">
        <v>1</v>
      </c>
      <c r="AB2273" s="35" t="s">
        <v>27</v>
      </c>
      <c r="AC2273" s="35" t="str">
        <f>+IF(Tabla1[[#This Row],[STK]]="no","Sin STK", "STK disponible")</f>
        <v>STK disponible</v>
      </c>
      <c r="AD2273" s="35">
        <f>+I2273*J2273</f>
        <v>0</v>
      </c>
      <c r="AE2273" s="35">
        <f>+I2273*K2273</f>
        <v>0</v>
      </c>
      <c r="AF2273" s="36">
        <f>IF(Tabla1[[#This Row],[ref pack]]=1,Tabla1[[#This Row],[Pedido]],LCM(Tabla1[[#This Row],[MC VIEJO]],Tabla1[[#This Row],[Pedido]]))</f>
        <v>1</v>
      </c>
      <c r="AG2273" s="36">
        <f>+VLOOKUP(Tabla1[[#This Row],[Artículo]],'.'!$B$2:$D$11481,3,)</f>
        <v>1</v>
      </c>
      <c r="AH2273" s="37" t="str">
        <f>+IFERROR(SEARCH("pack",Tabla1[[#This Row],[PACK]]),"")</f>
        <v/>
      </c>
    </row>
    <row r="2274" spans="1:34" ht="24" customHeight="1" x14ac:dyDescent="0.2">
      <c r="A2274" s="50" t="s">
        <v>3735</v>
      </c>
      <c r="B2274" s="60" t="s">
        <v>4210</v>
      </c>
      <c r="C2274" s="61" t="s">
        <v>4211</v>
      </c>
      <c r="D2274" s="52" t="s">
        <v>9841</v>
      </c>
      <c r="E2274" s="53">
        <v>114417.88</v>
      </c>
      <c r="F2274" s="23" t="str">
        <f>+IFERROR(VLOOKUP(Tabla1[[#This Row],[Artículo]],'..'!$B$2:$D$569000,3,),"")</f>
        <v/>
      </c>
      <c r="G2274" s="24" t="str">
        <f>IF(H2274=AF2274,"", "Error MC")</f>
        <v>Error MC</v>
      </c>
      <c r="H2274" s="62"/>
      <c r="I2274" s="54">
        <f>+Tabla1[[#This Row],[MC]]*Tabla1[[#This Row],[Pedido]]*Tabla1[[#This Row],[PVC ]]</f>
        <v>0</v>
      </c>
      <c r="J2274" s="26">
        <v>0.21</v>
      </c>
      <c r="K2274" s="63"/>
      <c r="L2274" s="28" t="s">
        <v>17</v>
      </c>
      <c r="M2274" s="53">
        <v>200746.17499999999</v>
      </c>
      <c r="N2274" s="64" t="str">
        <f>+IF(Tabla1[[#This Row],[F PMPI]]="SÍ","No","Sí")</f>
        <v>Sí</v>
      </c>
      <c r="O2274" s="65">
        <f>+Tabla1[[#This Row],[PVL]]*1.055</f>
        <v>211787.21462499996</v>
      </c>
      <c r="P2274" s="65">
        <f>+Tabla1[[#This Row],[PVL]]*1.43</f>
        <v>287067.03024999995</v>
      </c>
      <c r="Q2274" s="66" t="str">
        <f>+HYPERLINK(Tabla1[[#This Row],[PAG]])</f>
        <v>https://todomusica.com.ar/hardware-para-baterias/815-h-830.html</v>
      </c>
      <c r="R2274" s="67"/>
      <c r="S2274" s="68"/>
      <c r="T2274" s="69"/>
      <c r="U2274" s="69"/>
      <c r="V2274" s="69"/>
      <c r="W2274" s="69"/>
      <c r="X2274" s="69"/>
      <c r="Y2274" s="35"/>
      <c r="Z2274" s="35" t="s">
        <v>26158</v>
      </c>
      <c r="AA2274" s="36">
        <v>1</v>
      </c>
      <c r="AB2274" s="35" t="s">
        <v>27</v>
      </c>
      <c r="AC2274" s="35" t="str">
        <f>+IF(Tabla1[[#This Row],[STK]]="no","Sin STK", "STK disponible")</f>
        <v>STK disponible</v>
      </c>
      <c r="AD2274" s="35">
        <f>+I2274*J2274</f>
        <v>0</v>
      </c>
      <c r="AE2274" s="35">
        <f>+I2274*K2274</f>
        <v>0</v>
      </c>
      <c r="AF2274" s="36">
        <f>IF(Tabla1[[#This Row],[ref pack]]=1,Tabla1[[#This Row],[Pedido]],LCM(Tabla1[[#This Row],[MC VIEJO]],Tabla1[[#This Row],[Pedido]]))</f>
        <v>1</v>
      </c>
      <c r="AG2274" s="36">
        <f>+VLOOKUP(Tabla1[[#This Row],[Artículo]],'.'!$B$2:$D$11481,3,)</f>
        <v>1</v>
      </c>
      <c r="AH2274" s="37" t="str">
        <f>+IFERROR(SEARCH("pack",Tabla1[[#This Row],[PACK]]),"")</f>
        <v/>
      </c>
    </row>
    <row r="2275" spans="1:34" ht="24" customHeight="1" x14ac:dyDescent="0.2">
      <c r="A2275" s="50" t="s">
        <v>3735</v>
      </c>
      <c r="B2275" s="60" t="s">
        <v>4212</v>
      </c>
      <c r="C2275" s="61" t="s">
        <v>4213</v>
      </c>
      <c r="D2275" s="52" t="s">
        <v>9842</v>
      </c>
      <c r="E2275" s="53">
        <v>153933.13</v>
      </c>
      <c r="F2275" s="23" t="str">
        <f>+IFERROR(VLOOKUP(Tabla1[[#This Row],[Artículo]],'..'!$B$2:$D$569000,3,),"")</f>
        <v/>
      </c>
      <c r="G2275" s="24" t="str">
        <f>IF(H2275=AF2275,"", "Error MC")</f>
        <v>Error MC</v>
      </c>
      <c r="H2275" s="62"/>
      <c r="I2275" s="54">
        <f>+Tabla1[[#This Row],[MC]]*Tabla1[[#This Row],[Pedido]]*Tabla1[[#This Row],[PVC ]]</f>
        <v>0</v>
      </c>
      <c r="J2275" s="26">
        <v>0.21</v>
      </c>
      <c r="K2275" s="63"/>
      <c r="L2275" s="28" t="s">
        <v>17</v>
      </c>
      <c r="M2275" s="53">
        <v>270075.67800000001</v>
      </c>
      <c r="N2275" s="64" t="str">
        <f>+IF(Tabla1[[#This Row],[F PMPI]]="SÍ","No","Sí")</f>
        <v>Sí</v>
      </c>
      <c r="O2275" s="65">
        <f>+Tabla1[[#This Row],[PVL]]*1.055</f>
        <v>284929.84029000002</v>
      </c>
      <c r="P2275" s="65">
        <f>+Tabla1[[#This Row],[PVL]]*1.43</f>
        <v>386208.21954000002</v>
      </c>
      <c r="Q2275" s="66" t="str">
        <f>+HYPERLINK(Tabla1[[#This Row],[PAG]])</f>
        <v>https://todomusica.com.ar/hardware-para-baterias/733-h-930.html</v>
      </c>
      <c r="R2275" s="67"/>
      <c r="S2275" s="68"/>
      <c r="T2275" s="69"/>
      <c r="U2275" s="69"/>
      <c r="V2275" s="69"/>
      <c r="W2275" s="69"/>
      <c r="X2275" s="69"/>
      <c r="Y2275" s="35"/>
      <c r="Z2275" s="35" t="s">
        <v>26159</v>
      </c>
      <c r="AA2275" s="36">
        <v>1</v>
      </c>
      <c r="AB2275" s="35" t="s">
        <v>27</v>
      </c>
      <c r="AC2275" s="35" t="str">
        <f>+IF(Tabla1[[#This Row],[STK]]="no","Sin STK", "STK disponible")</f>
        <v>STK disponible</v>
      </c>
      <c r="AD2275" s="35">
        <f>+I2275*J2275</f>
        <v>0</v>
      </c>
      <c r="AE2275" s="35">
        <f>+I2275*K2275</f>
        <v>0</v>
      </c>
      <c r="AF2275" s="36">
        <f>IF(Tabla1[[#This Row],[ref pack]]=1,Tabla1[[#This Row],[Pedido]],LCM(Tabla1[[#This Row],[MC VIEJO]],Tabla1[[#This Row],[Pedido]]))</f>
        <v>1</v>
      </c>
      <c r="AG2275" s="36">
        <f>+VLOOKUP(Tabla1[[#This Row],[Artículo]],'.'!$B$2:$D$11481,3,)</f>
        <v>1</v>
      </c>
      <c r="AH2275" s="37" t="str">
        <f>+IFERROR(SEARCH("pack",Tabla1[[#This Row],[PACK]]),"")</f>
        <v/>
      </c>
    </row>
    <row r="2276" spans="1:34" ht="24" customHeight="1" x14ac:dyDescent="0.2">
      <c r="A2276" s="50" t="s">
        <v>3735</v>
      </c>
      <c r="B2276" s="60" t="s">
        <v>4214</v>
      </c>
      <c r="C2276" s="61" t="s">
        <v>4215</v>
      </c>
      <c r="D2276" s="52" t="s">
        <v>9842</v>
      </c>
      <c r="E2276" s="53">
        <v>497485.11</v>
      </c>
      <c r="F2276" s="23" t="str">
        <f>+IFERROR(VLOOKUP(Tabla1[[#This Row],[Artículo]],'..'!$B$2:$D$569000,3,),"")</f>
        <v/>
      </c>
      <c r="G2276" s="24" t="str">
        <f>IF(H2276=AF2276,"", "Error MC")</f>
        <v>Error MC</v>
      </c>
      <c r="H2276" s="62"/>
      <c r="I2276" s="54">
        <f>+Tabla1[[#This Row],[MC]]*Tabla1[[#This Row],[Pedido]]*Tabla1[[#This Row],[PVC ]]</f>
        <v>0</v>
      </c>
      <c r="J2276" s="26">
        <v>0.21</v>
      </c>
      <c r="K2276" s="63"/>
      <c r="L2276" s="28" t="s">
        <v>17</v>
      </c>
      <c r="M2276" s="53">
        <v>872837.62600000005</v>
      </c>
      <c r="N2276" s="64" t="str">
        <f>+IF(Tabla1[[#This Row],[F PMPI]]="SÍ","No","Sí")</f>
        <v>Sí</v>
      </c>
      <c r="O2276" s="65">
        <f>+Tabla1[[#This Row],[PVL]]*1.055</f>
        <v>920843.69542999996</v>
      </c>
      <c r="P2276" s="65">
        <f>+Tabla1[[#This Row],[PVL]]*1.43</f>
        <v>1248157.8051799999</v>
      </c>
      <c r="Q2276" s="66" t="str">
        <f>+HYPERLINK(Tabla1[[#This Row],[PAG]])</f>
        <v>https://todomusica.com.ar/productos-sin-categorias-de-netsuite/3593-ip1465.html</v>
      </c>
      <c r="R2276" s="67"/>
      <c r="S2276" s="68"/>
      <c r="T2276" s="69"/>
      <c r="U2276" s="69"/>
      <c r="V2276" s="69"/>
      <c r="W2276" s="69"/>
      <c r="X2276" s="69"/>
      <c r="Y2276" s="35"/>
      <c r="Z2276" s="35" t="s">
        <v>26160</v>
      </c>
      <c r="AA2276" s="36">
        <v>1</v>
      </c>
      <c r="AB2276" s="35" t="s">
        <v>27</v>
      </c>
      <c r="AC2276" s="35" t="str">
        <f>+IF(Tabla1[[#This Row],[STK]]="no","Sin STK", "STK disponible")</f>
        <v>STK disponible</v>
      </c>
      <c r="AD2276" s="35">
        <f>+I2276*J2276</f>
        <v>0</v>
      </c>
      <c r="AE2276" s="35">
        <f>+I2276*K2276</f>
        <v>0</v>
      </c>
      <c r="AF2276" s="36">
        <f>IF(Tabla1[[#This Row],[ref pack]]=1,Tabla1[[#This Row],[Pedido]],LCM(Tabla1[[#This Row],[MC VIEJO]],Tabla1[[#This Row],[Pedido]]))</f>
        <v>1</v>
      </c>
      <c r="AG2276" s="36">
        <f>+VLOOKUP(Tabla1[[#This Row],[Artículo]],'.'!$B$2:$D$11481,3,)</f>
        <v>1</v>
      </c>
      <c r="AH2276" s="37" t="str">
        <f>+IFERROR(SEARCH("pack",Tabla1[[#This Row],[PACK]]),"")</f>
        <v/>
      </c>
    </row>
    <row r="2277" spans="1:34" ht="24" customHeight="1" x14ac:dyDescent="0.2">
      <c r="A2277" s="50" t="s">
        <v>3735</v>
      </c>
      <c r="B2277" s="60" t="s">
        <v>18789</v>
      </c>
      <c r="C2277" s="61" t="s">
        <v>23997</v>
      </c>
      <c r="D2277" s="52" t="s">
        <v>27</v>
      </c>
      <c r="E2277" s="53">
        <v>53640.4</v>
      </c>
      <c r="F2277" s="23" t="str">
        <f>+IFERROR(VLOOKUP(Tabla1[[#This Row],[Artículo]],'..'!$B$2:$D$569000,3,),"")</f>
        <v/>
      </c>
      <c r="G2277" s="24" t="str">
        <f>IF(H2277=AF2277,"", "Error MC")</f>
        <v>Error MC</v>
      </c>
      <c r="H2277" s="62"/>
      <c r="I2277" s="54">
        <f>+Tabla1[[#This Row],[MC]]*Tabla1[[#This Row],[Pedido]]*Tabla1[[#This Row],[PVC ]]</f>
        <v>0</v>
      </c>
      <c r="J2277" s="26">
        <v>0.21</v>
      </c>
      <c r="K2277" s="63"/>
      <c r="L2277" s="28" t="s">
        <v>17</v>
      </c>
      <c r="M2277" s="53">
        <v>94112.081999999995</v>
      </c>
      <c r="N2277" s="64" t="str">
        <f>+IF(Tabla1[[#This Row],[F PMPI]]="SÍ","No","Sí")</f>
        <v>Sí</v>
      </c>
      <c r="O2277" s="65">
        <f>+Tabla1[[#This Row],[PVL]]*1.055</f>
        <v>99288.246509999983</v>
      </c>
      <c r="P2277" s="65">
        <f>+Tabla1[[#This Row],[PVL]]*1.43</f>
        <v>134580.27725999997</v>
      </c>
      <c r="Q2277" s="66" t="str">
        <f>+HYPERLINK(Tabla1[[#This Row],[PAG]])</f>
        <v>http://www.todomusica.com.ar/soportes/4327-jg-16.html</v>
      </c>
      <c r="R2277" s="67"/>
      <c r="S2277" s="68"/>
      <c r="T2277" s="69"/>
      <c r="U2277" s="69"/>
      <c r="V2277" s="69"/>
      <c r="W2277" s="69"/>
      <c r="X2277" s="69"/>
      <c r="Y2277" s="35"/>
      <c r="Z2277" s="35" t="s">
        <v>26161</v>
      </c>
      <c r="AA2277" s="36">
        <v>1</v>
      </c>
      <c r="AB2277" s="35" t="s">
        <v>27</v>
      </c>
      <c r="AC2277" s="35" t="str">
        <f>+IF(Tabla1[[#This Row],[STK]]="no","Sin STK", "STK disponible")</f>
        <v>Sin STK</v>
      </c>
      <c r="AD2277" s="35">
        <f>+I2277*J2277</f>
        <v>0</v>
      </c>
      <c r="AE2277" s="35">
        <f>+I2277*K2277</f>
        <v>0</v>
      </c>
      <c r="AF2277" s="36">
        <f>IF(Tabla1[[#This Row],[ref pack]]=1,Tabla1[[#This Row],[Pedido]],LCM(Tabla1[[#This Row],[MC VIEJO]],Tabla1[[#This Row],[Pedido]]))</f>
        <v>1</v>
      </c>
      <c r="AG2277" s="36">
        <f>+VLOOKUP(Tabla1[[#This Row],[Artículo]],'.'!$B$2:$D$11481,3,)</f>
        <v>1</v>
      </c>
      <c r="AH2277" s="37" t="str">
        <f>+IFERROR(SEARCH("pack",Tabla1[[#This Row],[PACK]]),"")</f>
        <v/>
      </c>
    </row>
    <row r="2278" spans="1:34" ht="24" customHeight="1" x14ac:dyDescent="0.2">
      <c r="A2278" s="50" t="s">
        <v>3735</v>
      </c>
      <c r="B2278" s="60" t="s">
        <v>4216</v>
      </c>
      <c r="C2278" s="61" t="s">
        <v>4217</v>
      </c>
      <c r="D2278" s="52" t="s">
        <v>27</v>
      </c>
      <c r="E2278" s="53">
        <v>451827.4</v>
      </c>
      <c r="F2278" s="23" t="str">
        <f>+IFERROR(VLOOKUP(Tabla1[[#This Row],[Artículo]],'..'!$B$2:$D$569000,3,),"")</f>
        <v/>
      </c>
      <c r="G2278" s="24" t="str">
        <f>IF(H2278=AF2278,"", "Error MC")</f>
        <v>Error MC</v>
      </c>
      <c r="H2278" s="62"/>
      <c r="I2278" s="54">
        <f>+Tabla1[[#This Row],[MC]]*Tabla1[[#This Row],[Pedido]]*Tabla1[[#This Row],[PVC ]]</f>
        <v>0</v>
      </c>
      <c r="J2278" s="26">
        <v>0.21</v>
      </c>
      <c r="K2278" s="63"/>
      <c r="L2278" s="28" t="s">
        <v>17</v>
      </c>
      <c r="M2278" s="53">
        <v>792731.17299999995</v>
      </c>
      <c r="N2278" s="64" t="str">
        <f>+IF(Tabla1[[#This Row],[F PMPI]]="SÍ","No","Sí")</f>
        <v>Sí</v>
      </c>
      <c r="O2278" s="65">
        <f>+Tabla1[[#This Row],[PVL]]*1.055</f>
        <v>836331.38751499995</v>
      </c>
      <c r="P2278" s="65">
        <f>+Tabla1[[#This Row],[PVL]]*1.43</f>
        <v>1133605.57739</v>
      </c>
      <c r="Q2278" s="66" t="str">
        <f>+HYPERLINK(Tabla1[[#This Row],[PAG]])</f>
        <v/>
      </c>
      <c r="R2278" s="67"/>
      <c r="S2278" s="68"/>
      <c r="T2278" s="69"/>
      <c r="U2278" s="69"/>
      <c r="V2278" s="69"/>
      <c r="W2278" s="69"/>
      <c r="X2278" s="69"/>
      <c r="Y2278" s="35"/>
      <c r="Z2278" s="35" t="s">
        <v>65</v>
      </c>
      <c r="AA2278" s="36">
        <v>1</v>
      </c>
      <c r="AB2278" s="35" t="s">
        <v>27</v>
      </c>
      <c r="AC2278" s="35" t="str">
        <f>+IF(Tabla1[[#This Row],[STK]]="no","Sin STK", "STK disponible")</f>
        <v>Sin STK</v>
      </c>
      <c r="AD2278" s="35">
        <f>+I2278*J2278</f>
        <v>0</v>
      </c>
      <c r="AE2278" s="35">
        <f>+I2278*K2278</f>
        <v>0</v>
      </c>
      <c r="AF2278" s="36">
        <f>IF(Tabla1[[#This Row],[ref pack]]=1,Tabla1[[#This Row],[Pedido]],LCM(Tabla1[[#This Row],[MC VIEJO]],Tabla1[[#This Row],[Pedido]]))</f>
        <v>1</v>
      </c>
      <c r="AG2278" s="36">
        <f>+VLOOKUP(Tabla1[[#This Row],[Artículo]],'.'!$B$2:$D$11481,3,)</f>
        <v>1</v>
      </c>
      <c r="AH2278" s="37" t="str">
        <f>+IFERROR(SEARCH("pack",Tabla1[[#This Row],[PACK]]),"")</f>
        <v/>
      </c>
    </row>
    <row r="2279" spans="1:34" ht="24" customHeight="1" x14ac:dyDescent="0.2">
      <c r="A2279" s="50" t="s">
        <v>3735</v>
      </c>
      <c r="B2279" s="60" t="s">
        <v>4218</v>
      </c>
      <c r="C2279" s="61" t="s">
        <v>4219</v>
      </c>
      <c r="D2279" s="52" t="s">
        <v>9841</v>
      </c>
      <c r="E2279" s="53">
        <v>8330.81</v>
      </c>
      <c r="F2279" s="23" t="str">
        <f>+IFERROR(VLOOKUP(Tabla1[[#This Row],[Artículo]],'..'!$B$2:$D$569000,3,),"")</f>
        <v/>
      </c>
      <c r="G2279" s="24" t="str">
        <f>IF(H2279=AF2279,"", "Error MC")</f>
        <v>Error MC</v>
      </c>
      <c r="H2279" s="62"/>
      <c r="I2279" s="54">
        <f>+Tabla1[[#This Row],[MC]]*Tabla1[[#This Row],[Pedido]]*Tabla1[[#This Row],[PVC ]]</f>
        <v>0</v>
      </c>
      <c r="J2279" s="26">
        <v>0.21</v>
      </c>
      <c r="K2279" s="63"/>
      <c r="L2279" s="28" t="s">
        <v>17</v>
      </c>
      <c r="M2279" s="53">
        <v>14616.401</v>
      </c>
      <c r="N2279" s="64" t="str">
        <f>+IF(Tabla1[[#This Row],[F PMPI]]="SÍ","No","Sí")</f>
        <v>Sí</v>
      </c>
      <c r="O2279" s="65">
        <f>+Tabla1[[#This Row],[PVL]]*1.055</f>
        <v>15420.303054999998</v>
      </c>
      <c r="P2279" s="65">
        <f>+Tabla1[[#This Row],[PVL]]*1.43</f>
        <v>20901.453429999998</v>
      </c>
      <c r="Q2279" s="66" t="str">
        <f>+HYPERLINK(Tabla1[[#This Row],[PAG]])</f>
        <v>https://todomusica.com.ar/accesorios-de-bateria/855-k-030-h.html</v>
      </c>
      <c r="R2279" s="67"/>
      <c r="S2279" s="68"/>
      <c r="T2279" s="69"/>
      <c r="U2279" s="69"/>
      <c r="V2279" s="69"/>
      <c r="W2279" s="69"/>
      <c r="X2279" s="69"/>
      <c r="Y2279" s="35"/>
      <c r="Z2279" s="35" t="s">
        <v>26162</v>
      </c>
      <c r="AA2279" s="36">
        <v>1</v>
      </c>
      <c r="AB2279" s="35" t="s">
        <v>27</v>
      </c>
      <c r="AC2279" s="35" t="str">
        <f>+IF(Tabla1[[#This Row],[STK]]="no","Sin STK", "STK disponible")</f>
        <v>STK disponible</v>
      </c>
      <c r="AD2279" s="35">
        <f>+I2279*J2279</f>
        <v>0</v>
      </c>
      <c r="AE2279" s="35">
        <f>+I2279*K2279</f>
        <v>0</v>
      </c>
      <c r="AF2279" s="36">
        <f>IF(Tabla1[[#This Row],[ref pack]]=1,Tabla1[[#This Row],[Pedido]],LCM(Tabla1[[#This Row],[MC VIEJO]],Tabla1[[#This Row],[Pedido]]))</f>
        <v>1</v>
      </c>
      <c r="AG2279" s="36">
        <f>+VLOOKUP(Tabla1[[#This Row],[Artículo]],'.'!$B$2:$D$11481,3,)</f>
        <v>1</v>
      </c>
      <c r="AH2279" s="37" t="str">
        <f>+IFERROR(SEARCH("pack",Tabla1[[#This Row],[PACK]]),"")</f>
        <v/>
      </c>
    </row>
    <row r="2280" spans="1:34" ht="24" customHeight="1" x14ac:dyDescent="0.2">
      <c r="A2280" s="50" t="s">
        <v>3735</v>
      </c>
      <c r="B2280" s="60" t="s">
        <v>4220</v>
      </c>
      <c r="C2280" s="61" t="s">
        <v>4221</v>
      </c>
      <c r="D2280" s="52" t="s">
        <v>9841</v>
      </c>
      <c r="E2280" s="53">
        <v>5247.14</v>
      </c>
      <c r="F2280" s="23" t="str">
        <f>+IFERROR(VLOOKUP(Tabla1[[#This Row],[Artículo]],'..'!$B$2:$D$569000,3,),"")</f>
        <v/>
      </c>
      <c r="G2280" s="24" t="str">
        <f>IF(H2280=AF2280,"", "Error MC")</f>
        <v>Error MC</v>
      </c>
      <c r="H2280" s="62"/>
      <c r="I2280" s="54">
        <f>+Tabla1[[#This Row],[MC]]*Tabla1[[#This Row],[Pedido]]*Tabla1[[#This Row],[PVC ]]</f>
        <v>0</v>
      </c>
      <c r="J2280" s="26">
        <v>0.21</v>
      </c>
      <c r="K2280" s="63"/>
      <c r="L2280" s="28" t="s">
        <v>17</v>
      </c>
      <c r="M2280" s="53">
        <v>9206.1039999999994</v>
      </c>
      <c r="N2280" s="64" t="str">
        <f>+IF(Tabla1[[#This Row],[F PMPI]]="SÍ","No","Sí")</f>
        <v>Sí</v>
      </c>
      <c r="O2280" s="65">
        <f>+Tabla1[[#This Row],[PVL]]*1.055</f>
        <v>9712.4397199999985</v>
      </c>
      <c r="P2280" s="65">
        <f>+Tabla1[[#This Row],[PVL]]*1.43</f>
        <v>13164.728719999999</v>
      </c>
      <c r="Q2280" s="66" t="str">
        <f>+HYPERLINK(Tabla1[[#This Row],[PAG]])</f>
        <v>https://todomusica.com.ar/accesorios-de-bateria/4073-404.html</v>
      </c>
      <c r="R2280" s="67"/>
      <c r="S2280" s="68"/>
      <c r="T2280" s="69"/>
      <c r="U2280" s="69"/>
      <c r="V2280" s="69"/>
      <c r="W2280" s="69"/>
      <c r="X2280" s="69"/>
      <c r="Y2280" s="35"/>
      <c r="Z2280" s="35" t="s">
        <v>26163</v>
      </c>
      <c r="AA2280" s="36">
        <v>1</v>
      </c>
      <c r="AB2280" s="35" t="s">
        <v>27</v>
      </c>
      <c r="AC2280" s="35" t="str">
        <f>+IF(Tabla1[[#This Row],[STK]]="no","Sin STK", "STK disponible")</f>
        <v>STK disponible</v>
      </c>
      <c r="AD2280" s="35">
        <f>+I2280*J2280</f>
        <v>0</v>
      </c>
      <c r="AE2280" s="35">
        <f>+I2280*K2280</f>
        <v>0</v>
      </c>
      <c r="AF2280" s="36">
        <f>IF(Tabla1[[#This Row],[ref pack]]=1,Tabla1[[#This Row],[Pedido]],LCM(Tabla1[[#This Row],[MC VIEJO]],Tabla1[[#This Row],[Pedido]]))</f>
        <v>1</v>
      </c>
      <c r="AG2280" s="36">
        <f>+VLOOKUP(Tabla1[[#This Row],[Artículo]],'.'!$B$2:$D$11481,3,)</f>
        <v>1</v>
      </c>
      <c r="AH2280" s="37" t="str">
        <f>+IFERROR(SEARCH("pack",Tabla1[[#This Row],[PACK]]),"")</f>
        <v/>
      </c>
    </row>
    <row r="2281" spans="1:34" ht="24" customHeight="1" x14ac:dyDescent="0.2">
      <c r="A2281" s="50" t="s">
        <v>3735</v>
      </c>
      <c r="B2281" s="60" t="s">
        <v>4222</v>
      </c>
      <c r="C2281" s="61" t="s">
        <v>4223</v>
      </c>
      <c r="D2281" s="52" t="s">
        <v>9842</v>
      </c>
      <c r="E2281" s="53">
        <v>206479.3</v>
      </c>
      <c r="F2281" s="23" t="str">
        <f>+IFERROR(VLOOKUP(Tabla1[[#This Row],[Artículo]],'..'!$B$2:$D$569000,3,),"")</f>
        <v/>
      </c>
      <c r="G2281" s="24" t="str">
        <f>IF(H2281=AF2281,"", "Error MC")</f>
        <v>Error MC</v>
      </c>
      <c r="H2281" s="62"/>
      <c r="I2281" s="54">
        <f>+Tabla1[[#This Row],[MC]]*Tabla1[[#This Row],[Pedido]]*Tabla1[[#This Row],[PVC ]]</f>
        <v>0</v>
      </c>
      <c r="J2281" s="26">
        <v>0.21</v>
      </c>
      <c r="K2281" s="63"/>
      <c r="L2281" s="28" t="s">
        <v>17</v>
      </c>
      <c r="M2281" s="53">
        <v>362267.93800000002</v>
      </c>
      <c r="N2281" s="64" t="str">
        <f>+IF(Tabla1[[#This Row],[F PMPI]]="SÍ","No","Sí")</f>
        <v>Sí</v>
      </c>
      <c r="O2281" s="65">
        <f>+Tabla1[[#This Row],[PVL]]*1.055</f>
        <v>382192.67459000001</v>
      </c>
      <c r="P2281" s="65">
        <f>+Tabla1[[#This Row],[PVL]]*1.43</f>
        <v>518043.15134000004</v>
      </c>
      <c r="Q2281" s="66" t="str">
        <f>+HYPERLINK(Tabla1[[#This Row],[PAG]])</f>
        <v/>
      </c>
      <c r="R2281" s="67"/>
      <c r="S2281" s="68"/>
      <c r="T2281" s="69"/>
      <c r="U2281" s="69"/>
      <c r="V2281" s="69"/>
      <c r="W2281" s="69"/>
      <c r="X2281" s="69"/>
      <c r="Y2281" s="35"/>
      <c r="Z2281" s="35" t="s">
        <v>65</v>
      </c>
      <c r="AA2281" s="36">
        <v>1</v>
      </c>
      <c r="AB2281" s="35" t="s">
        <v>27</v>
      </c>
      <c r="AC2281" s="35" t="str">
        <f>+IF(Tabla1[[#This Row],[STK]]="no","Sin STK", "STK disponible")</f>
        <v>STK disponible</v>
      </c>
      <c r="AD2281" s="35">
        <f>+I2281*J2281</f>
        <v>0</v>
      </c>
      <c r="AE2281" s="35">
        <f>+I2281*K2281</f>
        <v>0</v>
      </c>
      <c r="AF2281" s="36">
        <f>IF(Tabla1[[#This Row],[ref pack]]=1,Tabla1[[#This Row],[Pedido]],LCM(Tabla1[[#This Row],[MC VIEJO]],Tabla1[[#This Row],[Pedido]]))</f>
        <v>1</v>
      </c>
      <c r="AG2281" s="36">
        <f>+VLOOKUP(Tabla1[[#This Row],[Artículo]],'.'!$B$2:$D$11481,3,)</f>
        <v>1</v>
      </c>
      <c r="AH2281" s="37" t="str">
        <f>+IFERROR(SEARCH("pack",Tabla1[[#This Row],[PACK]]),"")</f>
        <v/>
      </c>
    </row>
    <row r="2282" spans="1:34" ht="24" customHeight="1" x14ac:dyDescent="0.2">
      <c r="A2282" s="50" t="s">
        <v>3735</v>
      </c>
      <c r="B2282" s="60" t="s">
        <v>4230</v>
      </c>
      <c r="C2282" s="61" t="s">
        <v>4231</v>
      </c>
      <c r="D2282" s="52" t="s">
        <v>9842</v>
      </c>
      <c r="E2282" s="53">
        <v>450981.84</v>
      </c>
      <c r="F2282" s="23" t="str">
        <f>+IFERROR(VLOOKUP(Tabla1[[#This Row],[Artículo]],'..'!$B$2:$D$569000,3,),"")</f>
        <v/>
      </c>
      <c r="G2282" s="24" t="str">
        <f>IF(H2282=AF2282,"", "Error MC")</f>
        <v>Error MC</v>
      </c>
      <c r="H2282" s="62"/>
      <c r="I2282" s="54">
        <f>+Tabla1[[#This Row],[MC]]*Tabla1[[#This Row],[Pedido]]*Tabla1[[#This Row],[PVC ]]</f>
        <v>0</v>
      </c>
      <c r="J2282" s="26">
        <v>0.21</v>
      </c>
      <c r="K2282" s="63"/>
      <c r="L2282" s="28" t="s">
        <v>17</v>
      </c>
      <c r="M2282" s="53">
        <v>791247.64099999995</v>
      </c>
      <c r="N2282" s="64" t="str">
        <f>+IF(Tabla1[[#This Row],[F PMPI]]="SÍ","No","Sí")</f>
        <v>Sí</v>
      </c>
      <c r="O2282" s="65">
        <f>+Tabla1[[#This Row],[PVL]]*1.055</f>
        <v>834766.2612549999</v>
      </c>
      <c r="P2282" s="65">
        <f>+Tabla1[[#This Row],[PVL]]*1.43</f>
        <v>1131484.1266299998</v>
      </c>
      <c r="Q2282" s="66" t="str">
        <f>+HYPERLINK(Tabla1[[#This Row],[PAG]])</f>
        <v/>
      </c>
      <c r="R2282" s="67"/>
      <c r="S2282" s="68"/>
      <c r="T2282" s="69"/>
      <c r="U2282" s="69"/>
      <c r="V2282" s="69"/>
      <c r="W2282" s="69"/>
      <c r="X2282" s="69"/>
      <c r="Y2282" s="35"/>
      <c r="Z2282" s="35" t="s">
        <v>65</v>
      </c>
      <c r="AA2282" s="36">
        <v>1</v>
      </c>
      <c r="AB2282" s="35" t="s">
        <v>27</v>
      </c>
      <c r="AC2282" s="35" t="str">
        <f>+IF(Tabla1[[#This Row],[STK]]="no","Sin STK", "STK disponible")</f>
        <v>STK disponible</v>
      </c>
      <c r="AD2282" s="35">
        <f>+I2282*J2282</f>
        <v>0</v>
      </c>
      <c r="AE2282" s="35">
        <f>+I2282*K2282</f>
        <v>0</v>
      </c>
      <c r="AF2282" s="36">
        <f>IF(Tabla1[[#This Row],[ref pack]]=1,Tabla1[[#This Row],[Pedido]],LCM(Tabla1[[#This Row],[MC VIEJO]],Tabla1[[#This Row],[Pedido]]))</f>
        <v>1</v>
      </c>
      <c r="AG2282" s="36">
        <f>+VLOOKUP(Tabla1[[#This Row],[Artículo]],'.'!$B$2:$D$11481,3,)</f>
        <v>1</v>
      </c>
      <c r="AH2282" s="37" t="str">
        <f>+IFERROR(SEARCH("pack",Tabla1[[#This Row],[PACK]]),"")</f>
        <v/>
      </c>
    </row>
    <row r="2283" spans="1:34" ht="24" customHeight="1" x14ac:dyDescent="0.2">
      <c r="A2283" s="50" t="s">
        <v>3735</v>
      </c>
      <c r="B2283" s="60" t="s">
        <v>4232</v>
      </c>
      <c r="C2283" s="61" t="s">
        <v>4233</v>
      </c>
      <c r="D2283" s="52" t="s">
        <v>27</v>
      </c>
      <c r="E2283" s="53">
        <v>246044.33</v>
      </c>
      <c r="F2283" s="23" t="str">
        <f>+IFERROR(VLOOKUP(Tabla1[[#This Row],[Artículo]],'..'!$B$2:$D$569000,3,),"")</f>
        <v/>
      </c>
      <c r="G2283" s="24" t="str">
        <f>IF(H2283=AF2283,"", "Error MC")</f>
        <v>Error MC</v>
      </c>
      <c r="H2283" s="62"/>
      <c r="I2283" s="54">
        <f>+Tabla1[[#This Row],[MC]]*Tabla1[[#This Row],[Pedido]]*Tabla1[[#This Row],[PVC ]]</f>
        <v>0</v>
      </c>
      <c r="J2283" s="26">
        <v>0.21</v>
      </c>
      <c r="K2283" s="63"/>
      <c r="L2283" s="28" t="s">
        <v>17</v>
      </c>
      <c r="M2283" s="53">
        <v>431684.77899999998</v>
      </c>
      <c r="N2283" s="64" t="str">
        <f>+IF(Tabla1[[#This Row],[F PMPI]]="SÍ","No","Sí")</f>
        <v>Sí</v>
      </c>
      <c r="O2283" s="65">
        <f>+Tabla1[[#This Row],[PVL]]*1.055</f>
        <v>455427.44184499996</v>
      </c>
      <c r="P2283" s="65">
        <f>+Tabla1[[#This Row],[PVL]]*1.43</f>
        <v>617309.23396999994</v>
      </c>
      <c r="Q2283" s="66" t="str">
        <f>+HYPERLINK(Tabla1[[#This Row],[PAG]])</f>
        <v>https://todomusica.com.ar/redoblantes/7554-14x5-5-mct-sd.html</v>
      </c>
      <c r="R2283" s="67"/>
      <c r="S2283" s="68"/>
      <c r="T2283" s="69"/>
      <c r="U2283" s="69"/>
      <c r="V2283" s="69"/>
      <c r="W2283" s="69"/>
      <c r="X2283" s="69"/>
      <c r="Y2283" s="35"/>
      <c r="Z2283" s="35" t="s">
        <v>26164</v>
      </c>
      <c r="AA2283" s="36">
        <v>1</v>
      </c>
      <c r="AB2283" s="35" t="s">
        <v>27</v>
      </c>
      <c r="AC2283" s="35" t="str">
        <f>+IF(Tabla1[[#This Row],[STK]]="no","Sin STK", "STK disponible")</f>
        <v>Sin STK</v>
      </c>
      <c r="AD2283" s="35">
        <f>+I2283*J2283</f>
        <v>0</v>
      </c>
      <c r="AE2283" s="35">
        <f>+I2283*K2283</f>
        <v>0</v>
      </c>
      <c r="AF2283" s="36">
        <f>IF(Tabla1[[#This Row],[ref pack]]=1,Tabla1[[#This Row],[Pedido]],LCM(Tabla1[[#This Row],[MC VIEJO]],Tabla1[[#This Row],[Pedido]]))</f>
        <v>1</v>
      </c>
      <c r="AG2283" s="36">
        <f>+VLOOKUP(Tabla1[[#This Row],[Artículo]],'.'!$B$2:$D$11481,3,)</f>
        <v>1</v>
      </c>
      <c r="AH2283" s="37" t="str">
        <f>+IFERROR(SEARCH("pack",Tabla1[[#This Row],[PACK]]),"")</f>
        <v/>
      </c>
    </row>
    <row r="2284" spans="1:34" ht="24" customHeight="1" x14ac:dyDescent="0.2">
      <c r="A2284" s="50" t="s">
        <v>3735</v>
      </c>
      <c r="B2284" s="60" t="s">
        <v>4234</v>
      </c>
      <c r="C2284" s="61" t="s">
        <v>4235</v>
      </c>
      <c r="D2284" s="52" t="s">
        <v>27</v>
      </c>
      <c r="E2284" s="53">
        <v>253430.19</v>
      </c>
      <c r="F2284" s="23" t="str">
        <f>+IFERROR(VLOOKUP(Tabla1[[#This Row],[Artículo]],'..'!$B$2:$D$569000,3,),"")</f>
        <v/>
      </c>
      <c r="G2284" s="24" t="str">
        <f>IF(H2284=AF2284,"", "Error MC")</f>
        <v>Error MC</v>
      </c>
      <c r="H2284" s="62"/>
      <c r="I2284" s="54">
        <f>+Tabla1[[#This Row],[MC]]*Tabla1[[#This Row],[Pedido]]*Tabla1[[#This Row],[PVC ]]</f>
        <v>0</v>
      </c>
      <c r="J2284" s="26">
        <v>0.21</v>
      </c>
      <c r="K2284" s="63"/>
      <c r="L2284" s="28" t="s">
        <v>17</v>
      </c>
      <c r="M2284" s="53">
        <v>444643.27399999998</v>
      </c>
      <c r="N2284" s="64" t="str">
        <f>+IF(Tabla1[[#This Row],[F PMPI]]="SÍ","No","Sí")</f>
        <v>Sí</v>
      </c>
      <c r="O2284" s="65">
        <f>+Tabla1[[#This Row],[PVL]]*1.055</f>
        <v>469098.65406999993</v>
      </c>
      <c r="P2284" s="65">
        <f>+Tabla1[[#This Row],[PVL]]*1.43</f>
        <v>635839.88181999989</v>
      </c>
      <c r="Q2284" s="66" t="str">
        <f>+HYPERLINK(Tabla1[[#This Row],[PAG]])</f>
        <v>https://todomusica.com.ar/redoblantes/9645-14x55-mct-sd.html</v>
      </c>
      <c r="R2284" s="67"/>
      <c r="S2284" s="68"/>
      <c r="T2284" s="69"/>
      <c r="U2284" s="69"/>
      <c r="V2284" s="69"/>
      <c r="W2284" s="69"/>
      <c r="X2284" s="69"/>
      <c r="Y2284" s="35"/>
      <c r="Z2284" s="35" t="s">
        <v>26165</v>
      </c>
      <c r="AA2284" s="36">
        <v>1</v>
      </c>
      <c r="AB2284" s="35" t="s">
        <v>27</v>
      </c>
      <c r="AC2284" s="35" t="str">
        <f>+IF(Tabla1[[#This Row],[STK]]="no","Sin STK", "STK disponible")</f>
        <v>Sin STK</v>
      </c>
      <c r="AD2284" s="35">
        <f>+I2284*J2284</f>
        <v>0</v>
      </c>
      <c r="AE2284" s="35">
        <f>+I2284*K2284</f>
        <v>0</v>
      </c>
      <c r="AF2284" s="36">
        <f>IF(Tabla1[[#This Row],[ref pack]]=1,Tabla1[[#This Row],[Pedido]],LCM(Tabla1[[#This Row],[MC VIEJO]],Tabla1[[#This Row],[Pedido]]))</f>
        <v>1</v>
      </c>
      <c r="AG2284" s="36">
        <f>+VLOOKUP(Tabla1[[#This Row],[Artículo]],'.'!$B$2:$D$11481,3,)</f>
        <v>1</v>
      </c>
      <c r="AH2284" s="37" t="str">
        <f>+IFERROR(SEARCH("pack",Tabla1[[#This Row],[PACK]]),"")</f>
        <v/>
      </c>
    </row>
    <row r="2285" spans="1:34" ht="24" customHeight="1" x14ac:dyDescent="0.2">
      <c r="A2285" s="50" t="s">
        <v>3735</v>
      </c>
      <c r="B2285" s="60" t="s">
        <v>4236</v>
      </c>
      <c r="C2285" s="61" t="s">
        <v>4237</v>
      </c>
      <c r="D2285" s="52" t="s">
        <v>27</v>
      </c>
      <c r="E2285" s="53">
        <v>261039.74</v>
      </c>
      <c r="F2285" s="23" t="str">
        <f>+IFERROR(VLOOKUP(Tabla1[[#This Row],[Artículo]],'..'!$B$2:$D$569000,3,),"")</f>
        <v/>
      </c>
      <c r="G2285" s="24" t="str">
        <f>IF(H2285=AF2285,"", "Error MC")</f>
        <v>Error MC</v>
      </c>
      <c r="H2285" s="62"/>
      <c r="I2285" s="54">
        <f>+Tabla1[[#This Row],[MC]]*Tabla1[[#This Row],[Pedido]]*Tabla1[[#This Row],[PVC ]]</f>
        <v>0</v>
      </c>
      <c r="J2285" s="26">
        <v>0.21</v>
      </c>
      <c r="K2285" s="63"/>
      <c r="L2285" s="28" t="s">
        <v>17</v>
      </c>
      <c r="M2285" s="53">
        <v>457994.22</v>
      </c>
      <c r="N2285" s="64" t="str">
        <f>+IF(Tabla1[[#This Row],[F PMPI]]="SÍ","No","Sí")</f>
        <v>Sí</v>
      </c>
      <c r="O2285" s="65">
        <f>+Tabla1[[#This Row],[PVL]]*1.055</f>
        <v>483183.90209999995</v>
      </c>
      <c r="P2285" s="65">
        <f>+Tabla1[[#This Row],[PVL]]*1.43</f>
        <v>654931.73459999997</v>
      </c>
      <c r="Q2285" s="66" t="str">
        <f>+HYPERLINK(Tabla1[[#This Row],[PAG]])</f>
        <v>https://todomusica.com.ar/redoblantes/9646-dmp-14x55-snare-drum.html</v>
      </c>
      <c r="R2285" s="67"/>
      <c r="S2285" s="68"/>
      <c r="T2285" s="69"/>
      <c r="U2285" s="69"/>
      <c r="V2285" s="69"/>
      <c r="W2285" s="69"/>
      <c r="X2285" s="69"/>
      <c r="Y2285" s="35"/>
      <c r="Z2285" s="35" t="s">
        <v>26166</v>
      </c>
      <c r="AA2285" s="36">
        <v>1</v>
      </c>
      <c r="AB2285" s="35" t="s">
        <v>27</v>
      </c>
      <c r="AC2285" s="35" t="str">
        <f>+IF(Tabla1[[#This Row],[STK]]="no","Sin STK", "STK disponible")</f>
        <v>Sin STK</v>
      </c>
      <c r="AD2285" s="35">
        <f>+I2285*J2285</f>
        <v>0</v>
      </c>
      <c r="AE2285" s="35">
        <f>+I2285*K2285</f>
        <v>0</v>
      </c>
      <c r="AF2285" s="36">
        <f>IF(Tabla1[[#This Row],[ref pack]]=1,Tabla1[[#This Row],[Pedido]],LCM(Tabla1[[#This Row],[MC VIEJO]],Tabla1[[#This Row],[Pedido]]))</f>
        <v>1</v>
      </c>
      <c r="AG2285" s="36">
        <f>+VLOOKUP(Tabla1[[#This Row],[Artículo]],'.'!$B$2:$D$11481,3,)</f>
        <v>1</v>
      </c>
      <c r="AH2285" s="37" t="str">
        <f>+IFERROR(SEARCH("pack",Tabla1[[#This Row],[PACK]]),"")</f>
        <v/>
      </c>
    </row>
    <row r="2286" spans="1:34" ht="24" customHeight="1" x14ac:dyDescent="0.2">
      <c r="A2286" s="50" t="s">
        <v>3735</v>
      </c>
      <c r="B2286" s="60" t="s">
        <v>4248</v>
      </c>
      <c r="C2286" s="61" t="s">
        <v>4249</v>
      </c>
      <c r="D2286" s="52" t="s">
        <v>9842</v>
      </c>
      <c r="E2286" s="53">
        <v>322389.21000000002</v>
      </c>
      <c r="F2286" s="23" t="str">
        <f>+IFERROR(VLOOKUP(Tabla1[[#This Row],[Artículo]],'..'!$B$2:$D$569000,3,),"")</f>
        <v/>
      </c>
      <c r="G2286" s="24" t="str">
        <f>IF(H2286=AF2286,"", "Error MC")</f>
        <v>Error MC</v>
      </c>
      <c r="H2286" s="62"/>
      <c r="I2286" s="54">
        <f>+Tabla1[[#This Row],[MC]]*Tabla1[[#This Row],[Pedido]]*Tabla1[[#This Row],[PVC ]]</f>
        <v>0</v>
      </c>
      <c r="J2286" s="26">
        <v>0.21</v>
      </c>
      <c r="K2286" s="63"/>
      <c r="L2286" s="28" t="s">
        <v>17</v>
      </c>
      <c r="M2286" s="53">
        <v>565631.86399999994</v>
      </c>
      <c r="N2286" s="64" t="str">
        <f>+IF(Tabla1[[#This Row],[F PMPI]]="SÍ","No","Sí")</f>
        <v>Sí</v>
      </c>
      <c r="O2286" s="65">
        <f>+Tabla1[[#This Row],[PVL]]*1.055</f>
        <v>596741.61651999992</v>
      </c>
      <c r="P2286" s="65">
        <f>+Tabla1[[#This Row],[PVL]]*1.43</f>
        <v>808853.56551999983</v>
      </c>
      <c r="Q2286" s="66" t="str">
        <f>+HYPERLINK(Tabla1[[#This Row],[PAG]])</f>
        <v/>
      </c>
      <c r="R2286" s="67"/>
      <c r="S2286" s="68"/>
      <c r="T2286" s="69"/>
      <c r="U2286" s="69"/>
      <c r="V2286" s="69"/>
      <c r="W2286" s="69"/>
      <c r="X2286" s="69"/>
      <c r="Y2286" s="35"/>
      <c r="Z2286" s="35" t="s">
        <v>65</v>
      </c>
      <c r="AA2286" s="36">
        <v>1</v>
      </c>
      <c r="AB2286" s="35" t="s">
        <v>27</v>
      </c>
      <c r="AC2286" s="35" t="str">
        <f>+IF(Tabla1[[#This Row],[STK]]="no","Sin STK", "STK disponible")</f>
        <v>STK disponible</v>
      </c>
      <c r="AD2286" s="35">
        <f>+I2286*J2286</f>
        <v>0</v>
      </c>
      <c r="AE2286" s="35">
        <f>+I2286*K2286</f>
        <v>0</v>
      </c>
      <c r="AF2286" s="36">
        <f>IF(Tabla1[[#This Row],[ref pack]]=1,Tabla1[[#This Row],[Pedido]],LCM(Tabla1[[#This Row],[MC VIEJO]],Tabla1[[#This Row],[Pedido]]))</f>
        <v>1</v>
      </c>
      <c r="AG2286" s="36">
        <f>+VLOOKUP(Tabla1[[#This Row],[Artículo]],'.'!$B$2:$D$11481,3,)</f>
        <v>1</v>
      </c>
      <c r="AH2286" s="37" t="str">
        <f>+IFERROR(SEARCH("pack",Tabla1[[#This Row],[PACK]]),"")</f>
        <v/>
      </c>
    </row>
    <row r="2287" spans="1:34" ht="24" customHeight="1" x14ac:dyDescent="0.2">
      <c r="A2287" s="50" t="s">
        <v>3735</v>
      </c>
      <c r="B2287" s="60" t="s">
        <v>4252</v>
      </c>
      <c r="C2287" s="61" t="s">
        <v>4253</v>
      </c>
      <c r="D2287" s="52" t="s">
        <v>9842</v>
      </c>
      <c r="E2287" s="53">
        <v>322389.21000000002</v>
      </c>
      <c r="F2287" s="23" t="str">
        <f>+IFERROR(VLOOKUP(Tabla1[[#This Row],[Artículo]],'..'!$B$2:$D$569000,3,),"")</f>
        <v/>
      </c>
      <c r="G2287" s="24" t="str">
        <f>IF(H2287=AF2287,"", "Error MC")</f>
        <v>Error MC</v>
      </c>
      <c r="H2287" s="62"/>
      <c r="I2287" s="54">
        <f>+Tabla1[[#This Row],[MC]]*Tabla1[[#This Row],[Pedido]]*Tabla1[[#This Row],[PVC ]]</f>
        <v>0</v>
      </c>
      <c r="J2287" s="26">
        <v>0.21</v>
      </c>
      <c r="K2287" s="63"/>
      <c r="L2287" s="28" t="s">
        <v>17</v>
      </c>
      <c r="M2287" s="53">
        <v>565631.86399999994</v>
      </c>
      <c r="N2287" s="64" t="str">
        <f>+IF(Tabla1[[#This Row],[F PMPI]]="SÍ","No","Sí")</f>
        <v>Sí</v>
      </c>
      <c r="O2287" s="65">
        <f>+Tabla1[[#This Row],[PVL]]*1.055</f>
        <v>596741.61651999992</v>
      </c>
      <c r="P2287" s="65">
        <f>+Tabla1[[#This Row],[PVL]]*1.43</f>
        <v>808853.56551999983</v>
      </c>
      <c r="Q2287" s="66" t="str">
        <f>+HYPERLINK(Tabla1[[#This Row],[PAG]])</f>
        <v/>
      </c>
      <c r="R2287" s="67"/>
      <c r="S2287" s="68"/>
      <c r="T2287" s="69"/>
      <c r="U2287" s="69"/>
      <c r="V2287" s="69"/>
      <c r="W2287" s="69"/>
      <c r="X2287" s="69"/>
      <c r="Y2287" s="35"/>
      <c r="Z2287" s="35" t="s">
        <v>65</v>
      </c>
      <c r="AA2287" s="36">
        <v>1</v>
      </c>
      <c r="AB2287" s="35" t="s">
        <v>27</v>
      </c>
      <c r="AC2287" s="35" t="str">
        <f>+IF(Tabla1[[#This Row],[STK]]="no","Sin STK", "STK disponible")</f>
        <v>STK disponible</v>
      </c>
      <c r="AD2287" s="35">
        <f>+I2287*J2287</f>
        <v>0</v>
      </c>
      <c r="AE2287" s="35">
        <f>+I2287*K2287</f>
        <v>0</v>
      </c>
      <c r="AF2287" s="36">
        <f>IF(Tabla1[[#This Row],[ref pack]]=1,Tabla1[[#This Row],[Pedido]],LCM(Tabla1[[#This Row],[MC VIEJO]],Tabla1[[#This Row],[Pedido]]))</f>
        <v>1</v>
      </c>
      <c r="AG2287" s="36">
        <f>+VLOOKUP(Tabla1[[#This Row],[Artículo]],'.'!$B$2:$D$11481,3,)</f>
        <v>1</v>
      </c>
      <c r="AH2287" s="37" t="str">
        <f>+IFERROR(SEARCH("pack",Tabla1[[#This Row],[PACK]]),"")</f>
        <v/>
      </c>
    </row>
    <row r="2288" spans="1:34" ht="24" customHeight="1" x14ac:dyDescent="0.2">
      <c r="A2288" s="50" t="s">
        <v>3735</v>
      </c>
      <c r="B2288" s="60" t="s">
        <v>4254</v>
      </c>
      <c r="C2288" s="61" t="s">
        <v>4255</v>
      </c>
      <c r="D2288" s="52" t="s">
        <v>9842</v>
      </c>
      <c r="E2288" s="53">
        <v>322389.21000000002</v>
      </c>
      <c r="F2288" s="23" t="str">
        <f>+IFERROR(VLOOKUP(Tabla1[[#This Row],[Artículo]],'..'!$B$2:$D$569000,3,),"")</f>
        <v/>
      </c>
      <c r="G2288" s="24" t="str">
        <f>IF(H2288=AF2288,"", "Error MC")</f>
        <v>Error MC</v>
      </c>
      <c r="H2288" s="62"/>
      <c r="I2288" s="54">
        <f>+Tabla1[[#This Row],[MC]]*Tabla1[[#This Row],[Pedido]]*Tabla1[[#This Row],[PVC ]]</f>
        <v>0</v>
      </c>
      <c r="J2288" s="26">
        <v>0.21</v>
      </c>
      <c r="K2288" s="63"/>
      <c r="L2288" s="28" t="s">
        <v>17</v>
      </c>
      <c r="M2288" s="53">
        <v>565631.86399999994</v>
      </c>
      <c r="N2288" s="64" t="str">
        <f>+IF(Tabla1[[#This Row],[F PMPI]]="SÍ","No","Sí")</f>
        <v>Sí</v>
      </c>
      <c r="O2288" s="65">
        <f>+Tabla1[[#This Row],[PVL]]*1.055</f>
        <v>596741.61651999992</v>
      </c>
      <c r="P2288" s="65">
        <f>+Tabla1[[#This Row],[PVL]]*1.43</f>
        <v>808853.56551999983</v>
      </c>
      <c r="Q2288" s="66" t="str">
        <f>+HYPERLINK(Tabla1[[#This Row],[PAG]])</f>
        <v/>
      </c>
      <c r="R2288" s="67"/>
      <c r="S2288" s="68"/>
      <c r="T2288" s="69"/>
      <c r="U2288" s="69"/>
      <c r="V2288" s="69"/>
      <c r="W2288" s="69"/>
      <c r="X2288" s="69"/>
      <c r="Y2288" s="35"/>
      <c r="Z2288" s="35" t="s">
        <v>65</v>
      </c>
      <c r="AA2288" s="36">
        <v>1</v>
      </c>
      <c r="AB2288" s="35" t="s">
        <v>27</v>
      </c>
      <c r="AC2288" s="35" t="str">
        <f>+IF(Tabla1[[#This Row],[STK]]="no","Sin STK", "STK disponible")</f>
        <v>STK disponible</v>
      </c>
      <c r="AD2288" s="35">
        <f>+I2288*J2288</f>
        <v>0</v>
      </c>
      <c r="AE2288" s="35">
        <f>+I2288*K2288</f>
        <v>0</v>
      </c>
      <c r="AF2288" s="36">
        <f>IF(Tabla1[[#This Row],[ref pack]]=1,Tabla1[[#This Row],[Pedido]],LCM(Tabla1[[#This Row],[MC VIEJO]],Tabla1[[#This Row],[Pedido]]))</f>
        <v>1</v>
      </c>
      <c r="AG2288" s="36">
        <f>+VLOOKUP(Tabla1[[#This Row],[Artículo]],'.'!$B$2:$D$11481,3,)</f>
        <v>1</v>
      </c>
      <c r="AH2288" s="37" t="str">
        <f>+IFERROR(SEARCH("pack",Tabla1[[#This Row],[PACK]]),"")</f>
        <v/>
      </c>
    </row>
    <row r="2289" spans="1:34" ht="24" customHeight="1" x14ac:dyDescent="0.2">
      <c r="A2289" s="50" t="s">
        <v>3735</v>
      </c>
      <c r="B2289" s="60" t="s">
        <v>4256</v>
      </c>
      <c r="C2289" s="61" t="s">
        <v>4257</v>
      </c>
      <c r="D2289" s="52" t="s">
        <v>9842</v>
      </c>
      <c r="E2289" s="53">
        <v>322389.21000000002</v>
      </c>
      <c r="F2289" s="23" t="str">
        <f>+IFERROR(VLOOKUP(Tabla1[[#This Row],[Artículo]],'..'!$B$2:$D$569000,3,),"")</f>
        <v/>
      </c>
      <c r="G2289" s="24" t="str">
        <f>IF(H2289=AF2289,"", "Error MC")</f>
        <v>Error MC</v>
      </c>
      <c r="H2289" s="62"/>
      <c r="I2289" s="54">
        <f>+Tabla1[[#This Row],[MC]]*Tabla1[[#This Row],[Pedido]]*Tabla1[[#This Row],[PVC ]]</f>
        <v>0</v>
      </c>
      <c r="J2289" s="26">
        <v>0.21</v>
      </c>
      <c r="K2289" s="63"/>
      <c r="L2289" s="28" t="s">
        <v>17</v>
      </c>
      <c r="M2289" s="53">
        <v>565631.86399999994</v>
      </c>
      <c r="N2289" s="64" t="str">
        <f>+IF(Tabla1[[#This Row],[F PMPI]]="SÍ","No","Sí")</f>
        <v>Sí</v>
      </c>
      <c r="O2289" s="65">
        <f>+Tabla1[[#This Row],[PVL]]*1.055</f>
        <v>596741.61651999992</v>
      </c>
      <c r="P2289" s="65">
        <f>+Tabla1[[#This Row],[PVL]]*1.43</f>
        <v>808853.56551999983</v>
      </c>
      <c r="Q2289" s="66" t="str">
        <f>+HYPERLINK(Tabla1[[#This Row],[PAG]])</f>
        <v>https://todomusica.com.ar/redoblantes/9890-mct1465s-c-840.html</v>
      </c>
      <c r="R2289" s="67"/>
      <c r="S2289" s="68"/>
      <c r="T2289" s="69"/>
      <c r="U2289" s="69"/>
      <c r="V2289" s="69"/>
      <c r="W2289" s="69"/>
      <c r="X2289" s="69"/>
      <c r="Y2289" s="35"/>
      <c r="Z2289" s="35" t="s">
        <v>26167</v>
      </c>
      <c r="AA2289" s="36">
        <v>1</v>
      </c>
      <c r="AB2289" s="35" t="s">
        <v>27</v>
      </c>
      <c r="AC2289" s="35" t="str">
        <f>+IF(Tabla1[[#This Row],[STK]]="no","Sin STK", "STK disponible")</f>
        <v>STK disponible</v>
      </c>
      <c r="AD2289" s="35">
        <f>+I2289*J2289</f>
        <v>0</v>
      </c>
      <c r="AE2289" s="35">
        <f>+I2289*K2289</f>
        <v>0</v>
      </c>
      <c r="AF2289" s="36">
        <f>IF(Tabla1[[#This Row],[ref pack]]=1,Tabla1[[#This Row],[Pedido]],LCM(Tabla1[[#This Row],[MC VIEJO]],Tabla1[[#This Row],[Pedido]]))</f>
        <v>1</v>
      </c>
      <c r="AG2289" s="36">
        <f>+VLOOKUP(Tabla1[[#This Row],[Artículo]],'.'!$B$2:$D$11481,3,)</f>
        <v>1</v>
      </c>
      <c r="AH2289" s="37" t="str">
        <f>+IFERROR(SEARCH("pack",Tabla1[[#This Row],[PACK]]),"")</f>
        <v/>
      </c>
    </row>
    <row r="2290" spans="1:34" ht="24" customHeight="1" x14ac:dyDescent="0.2">
      <c r="A2290" s="50" t="s">
        <v>3735</v>
      </c>
      <c r="B2290" s="60" t="s">
        <v>4260</v>
      </c>
      <c r="C2290" s="61" t="s">
        <v>4261</v>
      </c>
      <c r="D2290" s="52" t="s">
        <v>27</v>
      </c>
      <c r="E2290" s="53">
        <v>1177203.1000000001</v>
      </c>
      <c r="F2290" s="23" t="str">
        <f>+IFERROR(VLOOKUP(Tabla1[[#This Row],[Artículo]],'..'!$B$2:$D$569000,3,),"")</f>
        <v/>
      </c>
      <c r="G2290" s="24" t="str">
        <f>IF(H2290=AF2290,"", "Error MC")</f>
        <v>Error MC</v>
      </c>
      <c r="H2290" s="62"/>
      <c r="I2290" s="54">
        <f>+Tabla1[[#This Row],[MC]]*Tabla1[[#This Row],[Pedido]]*Tabla1[[#This Row],[PVC ]]</f>
        <v>0</v>
      </c>
      <c r="J2290" s="26">
        <v>0.21</v>
      </c>
      <c r="K2290" s="63"/>
      <c r="L2290" s="28" t="s">
        <v>17</v>
      </c>
      <c r="M2290" s="53">
        <v>2065402.845</v>
      </c>
      <c r="N2290" s="64" t="str">
        <f>+IF(Tabla1[[#This Row],[F PMPI]]="SÍ","No","Sí")</f>
        <v>Sí</v>
      </c>
      <c r="O2290" s="65">
        <f>+Tabla1[[#This Row],[PVL]]*1.055</f>
        <v>2179000.0014749998</v>
      </c>
      <c r="P2290" s="65">
        <f>+Tabla1[[#This Row],[PVL]]*1.43</f>
        <v>2953526.0683499998</v>
      </c>
      <c r="Q2290" s="66" t="str">
        <f>+HYPERLINK(Tabla1[[#This Row],[PAG]])</f>
        <v>https://todomusica.com.ar/baterias-acusticas/7557-mcx-3-pc-shell-pack-w-o-sd-2014bx-1208t-1414f.html</v>
      </c>
      <c r="R2290" s="67"/>
      <c r="S2290" s="68"/>
      <c r="T2290" s="69"/>
      <c r="U2290" s="69"/>
      <c r="V2290" s="69"/>
      <c r="W2290" s="69"/>
      <c r="X2290" s="69"/>
      <c r="Y2290" s="35"/>
      <c r="Z2290" s="35" t="s">
        <v>26168</v>
      </c>
      <c r="AA2290" s="36">
        <v>1</v>
      </c>
      <c r="AB2290" s="35" t="s">
        <v>27</v>
      </c>
      <c r="AC2290" s="35" t="str">
        <f>+IF(Tabla1[[#This Row],[STK]]="no","Sin STK", "STK disponible")</f>
        <v>Sin STK</v>
      </c>
      <c r="AD2290" s="35">
        <f>+I2290*J2290</f>
        <v>0</v>
      </c>
      <c r="AE2290" s="35">
        <f>+I2290*K2290</f>
        <v>0</v>
      </c>
      <c r="AF2290" s="36">
        <f>IF(Tabla1[[#This Row],[ref pack]]=1,Tabla1[[#This Row],[Pedido]],LCM(Tabla1[[#This Row],[MC VIEJO]],Tabla1[[#This Row],[Pedido]]))</f>
        <v>1</v>
      </c>
      <c r="AG2290" s="36">
        <f>+VLOOKUP(Tabla1[[#This Row],[Artículo]],'.'!$B$2:$D$11481,3,)</f>
        <v>1</v>
      </c>
      <c r="AH2290" s="37" t="str">
        <f>+IFERROR(SEARCH("pack",Tabla1[[#This Row],[PACK]]),"")</f>
        <v/>
      </c>
    </row>
    <row r="2291" spans="1:34" ht="24" customHeight="1" x14ac:dyDescent="0.2">
      <c r="A2291" s="50" t="s">
        <v>3735</v>
      </c>
      <c r="B2291" s="60" t="s">
        <v>4262</v>
      </c>
      <c r="C2291" s="61" t="s">
        <v>4263</v>
      </c>
      <c r="D2291" s="52" t="s">
        <v>27</v>
      </c>
      <c r="E2291" s="53">
        <v>1177203.1000000001</v>
      </c>
      <c r="F2291" s="23" t="str">
        <f>+IFERROR(VLOOKUP(Tabla1[[#This Row],[Artículo]],'..'!$B$2:$D$569000,3,),"")</f>
        <v/>
      </c>
      <c r="G2291" s="24" t="str">
        <f>IF(H2291=AF2291,"", "Error MC")</f>
        <v>Error MC</v>
      </c>
      <c r="H2291" s="62"/>
      <c r="I2291" s="54">
        <f>+Tabla1[[#This Row],[MC]]*Tabla1[[#This Row],[Pedido]]*Tabla1[[#This Row],[PVC ]]</f>
        <v>0</v>
      </c>
      <c r="J2291" s="26">
        <v>0.21</v>
      </c>
      <c r="K2291" s="63"/>
      <c r="L2291" s="28" t="s">
        <v>17</v>
      </c>
      <c r="M2291" s="53">
        <v>2065402.845</v>
      </c>
      <c r="N2291" s="64" t="str">
        <f>+IF(Tabla1[[#This Row],[F PMPI]]="SÍ","No","Sí")</f>
        <v>Sí</v>
      </c>
      <c r="O2291" s="65">
        <f>+Tabla1[[#This Row],[PVL]]*1.055</f>
        <v>2179000.0014749998</v>
      </c>
      <c r="P2291" s="65">
        <f>+Tabla1[[#This Row],[PVL]]*1.43</f>
        <v>2953526.0683499998</v>
      </c>
      <c r="Q2291" s="66" t="str">
        <f>+HYPERLINK(Tabla1[[#This Row],[PAG]])</f>
        <v>https://todomusica.com.ar/baterias-acusticas/6632-mct903xp-c-124.html</v>
      </c>
      <c r="R2291" s="67"/>
      <c r="S2291" s="68"/>
      <c r="T2291" s="69"/>
      <c r="U2291" s="69"/>
      <c r="V2291" s="69"/>
      <c r="W2291" s="69"/>
      <c r="X2291" s="69"/>
      <c r="Y2291" s="35"/>
      <c r="Z2291" s="35" t="s">
        <v>26169</v>
      </c>
      <c r="AA2291" s="36">
        <v>1</v>
      </c>
      <c r="AB2291" s="35" t="s">
        <v>27</v>
      </c>
      <c r="AC2291" s="35" t="str">
        <f>+IF(Tabla1[[#This Row],[STK]]="no","Sin STK", "STK disponible")</f>
        <v>Sin STK</v>
      </c>
      <c r="AD2291" s="35">
        <f>+I2291*J2291</f>
        <v>0</v>
      </c>
      <c r="AE2291" s="35">
        <f>+I2291*K2291</f>
        <v>0</v>
      </c>
      <c r="AF2291" s="36">
        <f>IF(Tabla1[[#This Row],[ref pack]]=1,Tabla1[[#This Row],[Pedido]],LCM(Tabla1[[#This Row],[MC VIEJO]],Tabla1[[#This Row],[Pedido]]))</f>
        <v>1</v>
      </c>
      <c r="AG2291" s="36">
        <f>+VLOOKUP(Tabla1[[#This Row],[Artículo]],'.'!$B$2:$D$11481,3,)</f>
        <v>1</v>
      </c>
      <c r="AH2291" s="37" t="str">
        <f>+IFERROR(SEARCH("pack",Tabla1[[#This Row],[PACK]]),"")</f>
        <v/>
      </c>
    </row>
    <row r="2292" spans="1:34" ht="24" customHeight="1" x14ac:dyDescent="0.2">
      <c r="A2292" s="50" t="s">
        <v>3735</v>
      </c>
      <c r="B2292" s="60" t="s">
        <v>4264</v>
      </c>
      <c r="C2292" s="61" t="s">
        <v>4265</v>
      </c>
      <c r="D2292" s="52" t="s">
        <v>9842</v>
      </c>
      <c r="E2292" s="53">
        <v>1177203.1000000001</v>
      </c>
      <c r="F2292" s="23" t="str">
        <f>+IFERROR(VLOOKUP(Tabla1[[#This Row],[Artículo]],'..'!$B$2:$D$569000,3,),"")</f>
        <v/>
      </c>
      <c r="G2292" s="24" t="str">
        <f>IF(H2292=AF2292,"", "Error MC")</f>
        <v>Error MC</v>
      </c>
      <c r="H2292" s="62"/>
      <c r="I2292" s="54">
        <f>+Tabla1[[#This Row],[MC]]*Tabla1[[#This Row],[Pedido]]*Tabla1[[#This Row],[PVC ]]</f>
        <v>0</v>
      </c>
      <c r="J2292" s="26">
        <v>0.21</v>
      </c>
      <c r="K2292" s="63"/>
      <c r="L2292" s="28" t="s">
        <v>17</v>
      </c>
      <c r="M2292" s="53">
        <v>2065402.845</v>
      </c>
      <c r="N2292" s="64" t="str">
        <f>+IF(Tabla1[[#This Row],[F PMPI]]="SÍ","No","Sí")</f>
        <v>Sí</v>
      </c>
      <c r="O2292" s="65">
        <f>+Tabla1[[#This Row],[PVL]]*1.055</f>
        <v>2179000.0014749998</v>
      </c>
      <c r="P2292" s="65">
        <f>+Tabla1[[#This Row],[PVL]]*1.43</f>
        <v>2953526.0683499998</v>
      </c>
      <c r="Q2292" s="66" t="str">
        <f>+HYPERLINK(Tabla1[[#This Row],[PAG]])</f>
        <v>https://todomusica.com.ar/baterias-acusticas/9655-bateria-3-cpos-master-maple-complete-20-12-14-vermillion.html</v>
      </c>
      <c r="R2292" s="67"/>
      <c r="S2292" s="68"/>
      <c r="T2292" s="69"/>
      <c r="U2292" s="69"/>
      <c r="V2292" s="69"/>
      <c r="W2292" s="69"/>
      <c r="X2292" s="69"/>
      <c r="Y2292" s="35"/>
      <c r="Z2292" s="35" t="s">
        <v>26170</v>
      </c>
      <c r="AA2292" s="36">
        <v>1</v>
      </c>
      <c r="AB2292" s="35" t="s">
        <v>27</v>
      </c>
      <c r="AC2292" s="35" t="str">
        <f>+IF(Tabla1[[#This Row],[STK]]="no","Sin STK", "STK disponible")</f>
        <v>STK disponible</v>
      </c>
      <c r="AD2292" s="35">
        <f>+I2292*J2292</f>
        <v>0</v>
      </c>
      <c r="AE2292" s="35">
        <f>+I2292*K2292</f>
        <v>0</v>
      </c>
      <c r="AF2292" s="36">
        <f>IF(Tabla1[[#This Row],[ref pack]]=1,Tabla1[[#This Row],[Pedido]],LCM(Tabla1[[#This Row],[MC VIEJO]],Tabla1[[#This Row],[Pedido]]))</f>
        <v>1</v>
      </c>
      <c r="AG2292" s="36">
        <f>+VLOOKUP(Tabla1[[#This Row],[Artículo]],'.'!$B$2:$D$11481,3,)</f>
        <v>1</v>
      </c>
      <c r="AH2292" s="37" t="str">
        <f>+IFERROR(SEARCH("pack",Tabla1[[#This Row],[PACK]]),"")</f>
        <v/>
      </c>
    </row>
    <row r="2293" spans="1:34" ht="24" customHeight="1" x14ac:dyDescent="0.2">
      <c r="A2293" s="50" t="s">
        <v>3735</v>
      </c>
      <c r="B2293" s="60" t="s">
        <v>4268</v>
      </c>
      <c r="C2293" s="61" t="s">
        <v>4269</v>
      </c>
      <c r="D2293" s="52" t="s">
        <v>27</v>
      </c>
      <c r="E2293" s="53">
        <v>1177203.1000000001</v>
      </c>
      <c r="F2293" s="23" t="str">
        <f>+IFERROR(VLOOKUP(Tabla1[[#This Row],[Artículo]],'..'!$B$2:$D$569000,3,),"")</f>
        <v/>
      </c>
      <c r="G2293" s="24" t="str">
        <f>IF(H2293=AF2293,"", "Error MC")</f>
        <v>Error MC</v>
      </c>
      <c r="H2293" s="62"/>
      <c r="I2293" s="54">
        <f>+Tabla1[[#This Row],[MC]]*Tabla1[[#This Row],[Pedido]]*Tabla1[[#This Row],[PVC ]]</f>
        <v>0</v>
      </c>
      <c r="J2293" s="26">
        <v>0.21</v>
      </c>
      <c r="K2293" s="63"/>
      <c r="L2293" s="28" t="s">
        <v>17</v>
      </c>
      <c r="M2293" s="53">
        <v>2065402.845</v>
      </c>
      <c r="N2293" s="64" t="str">
        <f>+IF(Tabla1[[#This Row],[F PMPI]]="SÍ","No","Sí")</f>
        <v>Sí</v>
      </c>
      <c r="O2293" s="65">
        <f>+Tabla1[[#This Row],[PVL]]*1.055</f>
        <v>2179000.0014749998</v>
      </c>
      <c r="P2293" s="65">
        <f>+Tabla1[[#This Row],[PVL]]*1.43</f>
        <v>2953526.0683499998</v>
      </c>
      <c r="Q2293" s="66" t="str">
        <f>+HYPERLINK(Tabla1[[#This Row],[PAG]])</f>
        <v>https://todomusica.com.ar/baterias-acusticas/6634-mct903xp-c-348.html</v>
      </c>
      <c r="R2293" s="67"/>
      <c r="S2293" s="68"/>
      <c r="T2293" s="69"/>
      <c r="U2293" s="69"/>
      <c r="V2293" s="69"/>
      <c r="W2293" s="69"/>
      <c r="X2293" s="69"/>
      <c r="Y2293" s="35"/>
      <c r="Z2293" s="35" t="s">
        <v>26171</v>
      </c>
      <c r="AA2293" s="36">
        <v>1</v>
      </c>
      <c r="AB2293" s="35" t="s">
        <v>27</v>
      </c>
      <c r="AC2293" s="35" t="str">
        <f>+IF(Tabla1[[#This Row],[STK]]="no","Sin STK", "STK disponible")</f>
        <v>Sin STK</v>
      </c>
      <c r="AD2293" s="35">
        <f>+I2293*J2293</f>
        <v>0</v>
      </c>
      <c r="AE2293" s="35">
        <f>+I2293*K2293</f>
        <v>0</v>
      </c>
      <c r="AF2293" s="36">
        <f>IF(Tabla1[[#This Row],[ref pack]]=1,Tabla1[[#This Row],[Pedido]],LCM(Tabla1[[#This Row],[MC VIEJO]],Tabla1[[#This Row],[Pedido]]))</f>
        <v>1</v>
      </c>
      <c r="AG2293" s="36">
        <f>+VLOOKUP(Tabla1[[#This Row],[Artículo]],'.'!$B$2:$D$11481,3,)</f>
        <v>1</v>
      </c>
      <c r="AH2293" s="37" t="str">
        <f>+IFERROR(SEARCH("pack",Tabla1[[#This Row],[PACK]]),"")</f>
        <v/>
      </c>
    </row>
    <row r="2294" spans="1:34" ht="24" customHeight="1" x14ac:dyDescent="0.2">
      <c r="A2294" s="50" t="s">
        <v>3735</v>
      </c>
      <c r="B2294" s="60" t="s">
        <v>4270</v>
      </c>
      <c r="C2294" s="61" t="s">
        <v>4271</v>
      </c>
      <c r="D2294" s="52" t="s">
        <v>9842</v>
      </c>
      <c r="E2294" s="53">
        <v>1177203.1000000001</v>
      </c>
      <c r="F2294" s="23" t="str">
        <f>+IFERROR(VLOOKUP(Tabla1[[#This Row],[Artículo]],'..'!$B$2:$D$569000,3,),"")</f>
        <v/>
      </c>
      <c r="G2294" s="24" t="str">
        <f>IF(H2294=AF2294,"", "Error MC")</f>
        <v>Error MC</v>
      </c>
      <c r="H2294" s="62"/>
      <c r="I2294" s="54">
        <f>+Tabla1[[#This Row],[MC]]*Tabla1[[#This Row],[Pedido]]*Tabla1[[#This Row],[PVC ]]</f>
        <v>0</v>
      </c>
      <c r="J2294" s="26">
        <v>0.21</v>
      </c>
      <c r="K2294" s="63"/>
      <c r="L2294" s="28" t="s">
        <v>17</v>
      </c>
      <c r="M2294" s="53">
        <v>2065402.845</v>
      </c>
      <c r="N2294" s="64" t="str">
        <f>+IF(Tabla1[[#This Row],[F PMPI]]="SÍ","No","Sí")</f>
        <v>Sí</v>
      </c>
      <c r="O2294" s="65">
        <f>+Tabla1[[#This Row],[PVL]]*1.055</f>
        <v>2179000.0014749998</v>
      </c>
      <c r="P2294" s="65">
        <f>+Tabla1[[#This Row],[PVL]]*1.43</f>
        <v>2953526.0683499998</v>
      </c>
      <c r="Q2294" s="66" t="str">
        <f>+HYPERLINK(Tabla1[[#This Row],[PAG]])</f>
        <v>https://todomusica.com.ar/baterias-acusticas/6635-mct903xp-c-351.html</v>
      </c>
      <c r="R2294" s="67"/>
      <c r="S2294" s="68"/>
      <c r="T2294" s="69"/>
      <c r="U2294" s="69"/>
      <c r="V2294" s="69"/>
      <c r="W2294" s="69"/>
      <c r="X2294" s="69"/>
      <c r="Y2294" s="35"/>
      <c r="Z2294" s="35" t="s">
        <v>26172</v>
      </c>
      <c r="AA2294" s="36">
        <v>1</v>
      </c>
      <c r="AB2294" s="35" t="s">
        <v>27</v>
      </c>
      <c r="AC2294" s="35" t="str">
        <f>+IF(Tabla1[[#This Row],[STK]]="no","Sin STK", "STK disponible")</f>
        <v>STK disponible</v>
      </c>
      <c r="AD2294" s="35">
        <f>+I2294*J2294</f>
        <v>0</v>
      </c>
      <c r="AE2294" s="35">
        <f>+I2294*K2294</f>
        <v>0</v>
      </c>
      <c r="AF2294" s="36">
        <f>IF(Tabla1[[#This Row],[ref pack]]=1,Tabla1[[#This Row],[Pedido]],LCM(Tabla1[[#This Row],[MC VIEJO]],Tabla1[[#This Row],[Pedido]]))</f>
        <v>1</v>
      </c>
      <c r="AG2294" s="36">
        <f>+VLOOKUP(Tabla1[[#This Row],[Artículo]],'.'!$B$2:$D$11481,3,)</f>
        <v>1</v>
      </c>
      <c r="AH2294" s="37" t="str">
        <f>+IFERROR(SEARCH("pack",Tabla1[[#This Row],[PACK]]),"")</f>
        <v/>
      </c>
    </row>
    <row r="2295" spans="1:34" ht="24" customHeight="1" x14ac:dyDescent="0.2">
      <c r="A2295" s="50" t="s">
        <v>3735</v>
      </c>
      <c r="B2295" s="60" t="s">
        <v>4274</v>
      </c>
      <c r="C2295" s="61" t="s">
        <v>4275</v>
      </c>
      <c r="D2295" s="52" t="s">
        <v>9842</v>
      </c>
      <c r="E2295" s="53">
        <v>1343669.8</v>
      </c>
      <c r="F2295" s="23" t="str">
        <f>+IFERROR(VLOOKUP(Tabla1[[#This Row],[Artículo]],'..'!$B$2:$D$569000,3,),"")</f>
        <v/>
      </c>
      <c r="G2295" s="24" t="str">
        <f>IF(H2295=AF2295,"", "Error MC")</f>
        <v>Error MC</v>
      </c>
      <c r="H2295" s="62"/>
      <c r="I2295" s="54">
        <f>+Tabla1[[#This Row],[MC]]*Tabla1[[#This Row],[Pedido]]*Tabla1[[#This Row],[PVC ]]</f>
        <v>0</v>
      </c>
      <c r="J2295" s="26">
        <v>0.21</v>
      </c>
      <c r="K2295" s="63"/>
      <c r="L2295" s="28" t="s">
        <v>17</v>
      </c>
      <c r="M2295" s="53">
        <v>2357468.6639999999</v>
      </c>
      <c r="N2295" s="64" t="str">
        <f>+IF(Tabla1[[#This Row],[F PMPI]]="SÍ","No","Sí")</f>
        <v>Sí</v>
      </c>
      <c r="O2295" s="65">
        <f>+Tabla1[[#This Row],[PVL]]*1.055</f>
        <v>2487129.4405199997</v>
      </c>
      <c r="P2295" s="65">
        <f>+Tabla1[[#This Row],[PVL]]*1.43</f>
        <v>3371180.1895199995</v>
      </c>
      <c r="Q2295" s="66" t="str">
        <f>+HYPERLINK(Tabla1[[#This Row],[PAG]])</f>
        <v>https://todomusica.com.ar/baterias-acusticas/6636-mct904xep-c-124.html</v>
      </c>
      <c r="R2295" s="67"/>
      <c r="S2295" s="68"/>
      <c r="T2295" s="69"/>
      <c r="U2295" s="69"/>
      <c r="V2295" s="69"/>
      <c r="W2295" s="69"/>
      <c r="X2295" s="69"/>
      <c r="Y2295" s="35"/>
      <c r="Z2295" s="35" t="s">
        <v>26173</v>
      </c>
      <c r="AA2295" s="36">
        <v>1</v>
      </c>
      <c r="AB2295" s="35" t="s">
        <v>27</v>
      </c>
      <c r="AC2295" s="35" t="str">
        <f>+IF(Tabla1[[#This Row],[STK]]="no","Sin STK", "STK disponible")</f>
        <v>STK disponible</v>
      </c>
      <c r="AD2295" s="35">
        <f>+I2295*J2295</f>
        <v>0</v>
      </c>
      <c r="AE2295" s="35">
        <f>+I2295*K2295</f>
        <v>0</v>
      </c>
      <c r="AF2295" s="36">
        <f>IF(Tabla1[[#This Row],[ref pack]]=1,Tabla1[[#This Row],[Pedido]],LCM(Tabla1[[#This Row],[MC VIEJO]],Tabla1[[#This Row],[Pedido]]))</f>
        <v>1</v>
      </c>
      <c r="AG2295" s="36">
        <f>+VLOOKUP(Tabla1[[#This Row],[Artículo]],'.'!$B$2:$D$11481,3,)</f>
        <v>1</v>
      </c>
      <c r="AH2295" s="37" t="str">
        <f>+IFERROR(SEARCH("pack",Tabla1[[#This Row],[PACK]]),"")</f>
        <v/>
      </c>
    </row>
    <row r="2296" spans="1:34" ht="24" customHeight="1" x14ac:dyDescent="0.2">
      <c r="A2296" s="50" t="s">
        <v>3735</v>
      </c>
      <c r="B2296" s="60" t="s">
        <v>4276</v>
      </c>
      <c r="C2296" s="61" t="s">
        <v>4277</v>
      </c>
      <c r="D2296" s="52" t="s">
        <v>27</v>
      </c>
      <c r="E2296" s="53">
        <v>1343669.8</v>
      </c>
      <c r="F2296" s="23" t="str">
        <f>+IFERROR(VLOOKUP(Tabla1[[#This Row],[Artículo]],'..'!$B$2:$D$569000,3,),"")</f>
        <v/>
      </c>
      <c r="G2296" s="24" t="str">
        <f>IF(H2296=AF2296,"", "Error MC")</f>
        <v>Error MC</v>
      </c>
      <c r="H2296" s="62"/>
      <c r="I2296" s="54">
        <f>+Tabla1[[#This Row],[MC]]*Tabla1[[#This Row],[Pedido]]*Tabla1[[#This Row],[PVC ]]</f>
        <v>0</v>
      </c>
      <c r="J2296" s="26">
        <v>0.21</v>
      </c>
      <c r="K2296" s="63"/>
      <c r="L2296" s="28" t="s">
        <v>17</v>
      </c>
      <c r="M2296" s="53">
        <v>2357468.6639999999</v>
      </c>
      <c r="N2296" s="64" t="str">
        <f>+IF(Tabla1[[#This Row],[F PMPI]]="SÍ","No","Sí")</f>
        <v>Sí</v>
      </c>
      <c r="O2296" s="65">
        <f>+Tabla1[[#This Row],[PVL]]*1.055</f>
        <v>2487129.4405199997</v>
      </c>
      <c r="P2296" s="65">
        <f>+Tabla1[[#This Row],[PVL]]*1.43</f>
        <v>3371180.1895199995</v>
      </c>
      <c r="Q2296" s="66" t="str">
        <f>+HYPERLINK(Tabla1[[#This Row],[PAG]])</f>
        <v>https://todomusica.com.ar/baterias-acusticas/6637-mct904xep-c-346.html</v>
      </c>
      <c r="R2296" s="67"/>
      <c r="S2296" s="68"/>
      <c r="T2296" s="69"/>
      <c r="U2296" s="69"/>
      <c r="V2296" s="69"/>
      <c r="W2296" s="69"/>
      <c r="X2296" s="69"/>
      <c r="Y2296" s="35"/>
      <c r="Z2296" s="35" t="s">
        <v>26174</v>
      </c>
      <c r="AA2296" s="36">
        <v>1</v>
      </c>
      <c r="AB2296" s="35" t="s">
        <v>27</v>
      </c>
      <c r="AC2296" s="35" t="str">
        <f>+IF(Tabla1[[#This Row],[STK]]="no","Sin STK", "STK disponible")</f>
        <v>Sin STK</v>
      </c>
      <c r="AD2296" s="35">
        <f>+I2296*J2296</f>
        <v>0</v>
      </c>
      <c r="AE2296" s="35">
        <f>+I2296*K2296</f>
        <v>0</v>
      </c>
      <c r="AF2296" s="36">
        <f>IF(Tabla1[[#This Row],[ref pack]]=1,Tabla1[[#This Row],[Pedido]],LCM(Tabla1[[#This Row],[MC VIEJO]],Tabla1[[#This Row],[Pedido]]))</f>
        <v>1</v>
      </c>
      <c r="AG2296" s="36">
        <f>+VLOOKUP(Tabla1[[#This Row],[Artículo]],'.'!$B$2:$D$11481,3,)</f>
        <v>1</v>
      </c>
      <c r="AH2296" s="37" t="str">
        <f>+IFERROR(SEARCH("pack",Tabla1[[#This Row],[PACK]]),"")</f>
        <v/>
      </c>
    </row>
    <row r="2297" spans="1:34" ht="24" customHeight="1" x14ac:dyDescent="0.2">
      <c r="A2297" s="50" t="s">
        <v>3735</v>
      </c>
      <c r="B2297" s="60" t="s">
        <v>4282</v>
      </c>
      <c r="C2297" s="61" t="s">
        <v>4283</v>
      </c>
      <c r="D2297" s="52" t="s">
        <v>27</v>
      </c>
      <c r="E2297" s="53">
        <v>1437969.39</v>
      </c>
      <c r="F2297" s="23" t="str">
        <f>+IFERROR(VLOOKUP(Tabla1[[#This Row],[Artículo]],'..'!$B$2:$D$569000,3,),"")</f>
        <v/>
      </c>
      <c r="G2297" s="24" t="str">
        <f>IF(H2297=AF2297,"", "Error MC")</f>
        <v>Error MC</v>
      </c>
      <c r="H2297" s="62"/>
      <c r="I2297" s="54">
        <f>+Tabla1[[#This Row],[MC]]*Tabla1[[#This Row],[Pedido]]*Tabla1[[#This Row],[PVC ]]</f>
        <v>0</v>
      </c>
      <c r="J2297" s="26">
        <v>0.21</v>
      </c>
      <c r="K2297" s="63"/>
      <c r="L2297" s="28" t="s">
        <v>17</v>
      </c>
      <c r="M2297" s="53">
        <v>2522917.2999999998</v>
      </c>
      <c r="N2297" s="64" t="str">
        <f>+IF(Tabla1[[#This Row],[F PMPI]]="SÍ","No","Sí")</f>
        <v>Sí</v>
      </c>
      <c r="O2297" s="65">
        <f>+Tabla1[[#This Row],[PVL]]*1.055</f>
        <v>2661677.7514999998</v>
      </c>
      <c r="P2297" s="65">
        <f>+Tabla1[[#This Row],[PVL]]*1.43</f>
        <v>3607771.7389999996</v>
      </c>
      <c r="Q2297" s="66" t="str">
        <f>+HYPERLINK(Tabla1[[#This Row],[PAG]])</f>
        <v>https://todomusica.com.ar/baterias-acusticas/7558-mcx-3-pc-shell-pack-w-o-sd-2216-bx-1208t-1616f.html</v>
      </c>
      <c r="R2297" s="67"/>
      <c r="S2297" s="68"/>
      <c r="T2297" s="69"/>
      <c r="U2297" s="69"/>
      <c r="V2297" s="69"/>
      <c r="W2297" s="69"/>
      <c r="X2297" s="69"/>
      <c r="Y2297" s="35"/>
      <c r="Z2297" s="35" t="s">
        <v>26175</v>
      </c>
      <c r="AA2297" s="36">
        <v>1</v>
      </c>
      <c r="AB2297" s="35" t="s">
        <v>27</v>
      </c>
      <c r="AC2297" s="35" t="str">
        <f>+IF(Tabla1[[#This Row],[STK]]="no","Sin STK", "STK disponible")</f>
        <v>Sin STK</v>
      </c>
      <c r="AD2297" s="35">
        <f>+I2297*J2297</f>
        <v>0</v>
      </c>
      <c r="AE2297" s="35">
        <f>+I2297*K2297</f>
        <v>0</v>
      </c>
      <c r="AF2297" s="36">
        <f>IF(Tabla1[[#This Row],[ref pack]]=1,Tabla1[[#This Row],[Pedido]],LCM(Tabla1[[#This Row],[MC VIEJO]],Tabla1[[#This Row],[Pedido]]))</f>
        <v>1</v>
      </c>
      <c r="AG2297" s="36">
        <f>+VLOOKUP(Tabla1[[#This Row],[Artículo]],'.'!$B$2:$D$11481,3,)</f>
        <v>1</v>
      </c>
      <c r="AH2297" s="37" t="str">
        <f>+IFERROR(SEARCH("pack",Tabla1[[#This Row],[PACK]]),"")</f>
        <v/>
      </c>
    </row>
    <row r="2298" spans="1:34" ht="24" customHeight="1" x14ac:dyDescent="0.2">
      <c r="A2298" s="50" t="s">
        <v>3735</v>
      </c>
      <c r="B2298" s="60" t="s">
        <v>4284</v>
      </c>
      <c r="C2298" s="61" t="s">
        <v>4285</v>
      </c>
      <c r="D2298" s="52" t="s">
        <v>9842</v>
      </c>
      <c r="E2298" s="53">
        <v>1437969.39</v>
      </c>
      <c r="F2298" s="23" t="str">
        <f>+IFERROR(VLOOKUP(Tabla1[[#This Row],[Artículo]],'..'!$B$2:$D$569000,3,),"")</f>
        <v/>
      </c>
      <c r="G2298" s="24" t="str">
        <f>IF(H2298=AF2298,"", "Error MC")</f>
        <v>Error MC</v>
      </c>
      <c r="H2298" s="62"/>
      <c r="I2298" s="54">
        <f>+Tabla1[[#This Row],[MC]]*Tabla1[[#This Row],[Pedido]]*Tabla1[[#This Row],[PVC ]]</f>
        <v>0</v>
      </c>
      <c r="J2298" s="26">
        <v>0.21</v>
      </c>
      <c r="K2298" s="63"/>
      <c r="L2298" s="28" t="s">
        <v>17</v>
      </c>
      <c r="M2298" s="53">
        <v>2522917.2999999998</v>
      </c>
      <c r="N2298" s="64" t="str">
        <f>+IF(Tabla1[[#This Row],[F PMPI]]="SÍ","No","Sí")</f>
        <v>Sí</v>
      </c>
      <c r="O2298" s="65">
        <f>+Tabla1[[#This Row],[PVL]]*1.055</f>
        <v>2661677.7514999998</v>
      </c>
      <c r="P2298" s="65">
        <f>+Tabla1[[#This Row],[PVL]]*1.43</f>
        <v>3607771.7389999996</v>
      </c>
      <c r="Q2298" s="66" t="str">
        <f>+HYPERLINK(Tabla1[[#This Row],[PAG]])</f>
        <v>https://todomusica.com.ar/baterias-acusticas/6640-mct923xsp-c-124.html</v>
      </c>
      <c r="R2298" s="67"/>
      <c r="S2298" s="68"/>
      <c r="T2298" s="69"/>
      <c r="U2298" s="69"/>
      <c r="V2298" s="69"/>
      <c r="W2298" s="69"/>
      <c r="X2298" s="69"/>
      <c r="Y2298" s="35"/>
      <c r="Z2298" s="35" t="s">
        <v>26176</v>
      </c>
      <c r="AA2298" s="36">
        <v>1</v>
      </c>
      <c r="AB2298" s="35" t="s">
        <v>27</v>
      </c>
      <c r="AC2298" s="35" t="str">
        <f>+IF(Tabla1[[#This Row],[STK]]="no","Sin STK", "STK disponible")</f>
        <v>STK disponible</v>
      </c>
      <c r="AD2298" s="35">
        <f>+I2298*J2298</f>
        <v>0</v>
      </c>
      <c r="AE2298" s="35">
        <f>+I2298*K2298</f>
        <v>0</v>
      </c>
      <c r="AF2298" s="36">
        <f>IF(Tabla1[[#This Row],[ref pack]]=1,Tabla1[[#This Row],[Pedido]],LCM(Tabla1[[#This Row],[MC VIEJO]],Tabla1[[#This Row],[Pedido]]))</f>
        <v>1</v>
      </c>
      <c r="AG2298" s="36">
        <f>+VLOOKUP(Tabla1[[#This Row],[Artículo]],'.'!$B$2:$D$11481,3,)</f>
        <v>1</v>
      </c>
      <c r="AH2298" s="37" t="str">
        <f>+IFERROR(SEARCH("pack",Tabla1[[#This Row],[PACK]]),"")</f>
        <v/>
      </c>
    </row>
    <row r="2299" spans="1:34" ht="24" customHeight="1" x14ac:dyDescent="0.2">
      <c r="A2299" s="50" t="s">
        <v>3735</v>
      </c>
      <c r="B2299" s="60" t="s">
        <v>4290</v>
      </c>
      <c r="C2299" s="61" t="s">
        <v>4291</v>
      </c>
      <c r="D2299" s="52" t="s">
        <v>9842</v>
      </c>
      <c r="E2299" s="53">
        <v>1437969.39</v>
      </c>
      <c r="F2299" s="23" t="str">
        <f>+IFERROR(VLOOKUP(Tabla1[[#This Row],[Artículo]],'..'!$B$2:$D$569000,3,),"")</f>
        <v/>
      </c>
      <c r="G2299" s="24" t="str">
        <f>IF(H2299=AF2299,"", "Error MC")</f>
        <v>Error MC</v>
      </c>
      <c r="H2299" s="62"/>
      <c r="I2299" s="54">
        <f>+Tabla1[[#This Row],[MC]]*Tabla1[[#This Row],[Pedido]]*Tabla1[[#This Row],[PVC ]]</f>
        <v>0</v>
      </c>
      <c r="J2299" s="26">
        <v>0.21</v>
      </c>
      <c r="K2299" s="63"/>
      <c r="L2299" s="28" t="s">
        <v>17</v>
      </c>
      <c r="M2299" s="53">
        <v>2522917.2999999998</v>
      </c>
      <c r="N2299" s="64" t="str">
        <f>+IF(Tabla1[[#This Row],[F PMPI]]="SÍ","No","Sí")</f>
        <v>Sí</v>
      </c>
      <c r="O2299" s="65">
        <f>+Tabla1[[#This Row],[PVL]]*1.055</f>
        <v>2661677.7514999998</v>
      </c>
      <c r="P2299" s="65">
        <f>+Tabla1[[#This Row],[PVL]]*1.43</f>
        <v>3607771.7389999996</v>
      </c>
      <c r="Q2299" s="66" t="str">
        <f>+HYPERLINK(Tabla1[[#This Row],[PAG]])</f>
        <v>https://todomusica.com.ar/baterias-acusticas/6643-mct923xsp-c-351.html</v>
      </c>
      <c r="R2299" s="67"/>
      <c r="S2299" s="68"/>
      <c r="T2299" s="69"/>
      <c r="U2299" s="69"/>
      <c r="V2299" s="69"/>
      <c r="W2299" s="69"/>
      <c r="X2299" s="69"/>
      <c r="Y2299" s="35"/>
      <c r="Z2299" s="35" t="s">
        <v>26177</v>
      </c>
      <c r="AA2299" s="36">
        <v>1</v>
      </c>
      <c r="AB2299" s="35" t="s">
        <v>27</v>
      </c>
      <c r="AC2299" s="35" t="str">
        <f>+IF(Tabla1[[#This Row],[STK]]="no","Sin STK", "STK disponible")</f>
        <v>STK disponible</v>
      </c>
      <c r="AD2299" s="35">
        <f>+I2299*J2299</f>
        <v>0</v>
      </c>
      <c r="AE2299" s="35">
        <f>+I2299*K2299</f>
        <v>0</v>
      </c>
      <c r="AF2299" s="36">
        <f>IF(Tabla1[[#This Row],[ref pack]]=1,Tabla1[[#This Row],[Pedido]],LCM(Tabla1[[#This Row],[MC VIEJO]],Tabla1[[#This Row],[Pedido]]))</f>
        <v>1</v>
      </c>
      <c r="AG2299" s="36">
        <f>+VLOOKUP(Tabla1[[#This Row],[Artículo]],'.'!$B$2:$D$11481,3,)</f>
        <v>1</v>
      </c>
      <c r="AH2299" s="37" t="str">
        <f>+IFERROR(SEARCH("pack",Tabla1[[#This Row],[PACK]]),"")</f>
        <v/>
      </c>
    </row>
    <row r="2300" spans="1:34" ht="24" customHeight="1" x14ac:dyDescent="0.2">
      <c r="A2300" s="50" t="s">
        <v>3735</v>
      </c>
      <c r="B2300" s="60" t="s">
        <v>4302</v>
      </c>
      <c r="C2300" s="61" t="s">
        <v>4303</v>
      </c>
      <c r="D2300" s="52" t="s">
        <v>27</v>
      </c>
      <c r="E2300" s="53">
        <v>1764710.46</v>
      </c>
      <c r="F2300" s="23" t="str">
        <f>+IFERROR(VLOOKUP(Tabla1[[#This Row],[Artículo]],'..'!$B$2:$D$569000,3,),"")</f>
        <v/>
      </c>
      <c r="G2300" s="24" t="str">
        <f>IF(H2300=AF2300,"", "Error MC")</f>
        <v>Error MC</v>
      </c>
      <c r="H2300" s="62"/>
      <c r="I2300" s="54">
        <f>+Tabla1[[#This Row],[MC]]*Tabla1[[#This Row],[Pedido]]*Tabla1[[#This Row],[PVC ]]</f>
        <v>0</v>
      </c>
      <c r="J2300" s="26">
        <v>0.21</v>
      </c>
      <c r="K2300" s="63"/>
      <c r="L2300" s="28" t="s">
        <v>17</v>
      </c>
      <c r="M2300" s="53">
        <v>3096184.5060000001</v>
      </c>
      <c r="N2300" s="64" t="str">
        <f>+IF(Tabla1[[#This Row],[F PMPI]]="SÍ","No","Sí")</f>
        <v>Sí</v>
      </c>
      <c r="O2300" s="65">
        <f>+Tabla1[[#This Row],[PVL]]*1.055</f>
        <v>3266474.6538299997</v>
      </c>
      <c r="P2300" s="65">
        <f>+Tabla1[[#This Row],[PVL]]*1.43</f>
        <v>4427543.8435800001</v>
      </c>
      <c r="Q2300" s="66" t="str">
        <f>+HYPERLINK(Tabla1[[#This Row],[PAG]])</f>
        <v>https://todomusica.com.ar/productos-sin-categorias-de-netsuite/6645-mct924xedp-c351.html</v>
      </c>
      <c r="R2300" s="67"/>
      <c r="S2300" s="68"/>
      <c r="T2300" s="69"/>
      <c r="U2300" s="69"/>
      <c r="V2300" s="69"/>
      <c r="W2300" s="69"/>
      <c r="X2300" s="69"/>
      <c r="Y2300" s="35"/>
      <c r="Z2300" s="35" t="s">
        <v>26178</v>
      </c>
      <c r="AA2300" s="36">
        <v>1</v>
      </c>
      <c r="AB2300" s="35" t="s">
        <v>27</v>
      </c>
      <c r="AC2300" s="35" t="str">
        <f>+IF(Tabla1[[#This Row],[STK]]="no","Sin STK", "STK disponible")</f>
        <v>Sin STK</v>
      </c>
      <c r="AD2300" s="35">
        <f>+I2300*J2300</f>
        <v>0</v>
      </c>
      <c r="AE2300" s="35">
        <f>+I2300*K2300</f>
        <v>0</v>
      </c>
      <c r="AF2300" s="36">
        <f>IF(Tabla1[[#This Row],[ref pack]]=1,Tabla1[[#This Row],[Pedido]],LCM(Tabla1[[#This Row],[MC VIEJO]],Tabla1[[#This Row],[Pedido]]))</f>
        <v>1</v>
      </c>
      <c r="AG2300" s="36">
        <f>+VLOOKUP(Tabla1[[#This Row],[Artículo]],'.'!$B$2:$D$11481,3,)</f>
        <v>1</v>
      </c>
      <c r="AH2300" s="37" t="str">
        <f>+IFERROR(SEARCH("pack",Tabla1[[#This Row],[PACK]]),"")</f>
        <v/>
      </c>
    </row>
    <row r="2301" spans="1:34" ht="24" customHeight="1" x14ac:dyDescent="0.2">
      <c r="A2301" s="50" t="s">
        <v>3735</v>
      </c>
      <c r="B2301" s="60" t="s">
        <v>4310</v>
      </c>
      <c r="C2301" s="61" t="s">
        <v>4311</v>
      </c>
      <c r="D2301" s="52" t="s">
        <v>9842</v>
      </c>
      <c r="E2301" s="53">
        <v>1320343.54</v>
      </c>
      <c r="F2301" s="23" t="str">
        <f>+IFERROR(VLOOKUP(Tabla1[[#This Row],[Artículo]],'..'!$B$2:$D$569000,3,),"")</f>
        <v/>
      </c>
      <c r="G2301" s="24" t="str">
        <f>IF(H2301=AF2301,"", "Error MC")</f>
        <v>Error MC</v>
      </c>
      <c r="H2301" s="62"/>
      <c r="I2301" s="54">
        <f>+Tabla1[[#This Row],[MC]]*Tabla1[[#This Row],[Pedido]]*Tabla1[[#This Row],[PVC ]]</f>
        <v>0</v>
      </c>
      <c r="J2301" s="26">
        <v>0.21</v>
      </c>
      <c r="K2301" s="63"/>
      <c r="L2301" s="28" t="s">
        <v>17</v>
      </c>
      <c r="M2301" s="53">
        <v>2316542.7370000002</v>
      </c>
      <c r="N2301" s="64" t="str">
        <f>+IF(Tabla1[[#This Row],[F PMPI]]="SÍ","No","Sí")</f>
        <v>Sí</v>
      </c>
      <c r="O2301" s="65">
        <f>+Tabla1[[#This Row],[PVL]]*1.055</f>
        <v>2443952.5875349999</v>
      </c>
      <c r="P2301" s="65">
        <f>+Tabla1[[#This Row],[PVL]]*1.43</f>
        <v>3312656.1139100003</v>
      </c>
      <c r="Q2301" s="66" t="str">
        <f>+HYPERLINK(Tabla1[[#This Row],[PAG]])</f>
        <v>https://todomusica.com.ar/baterias-acusticas/6648-mct943xp-c-351.html</v>
      </c>
      <c r="R2301" s="67"/>
      <c r="S2301" s="68"/>
      <c r="T2301" s="69"/>
      <c r="U2301" s="69"/>
      <c r="V2301" s="69"/>
      <c r="W2301" s="69"/>
      <c r="X2301" s="69"/>
      <c r="Y2301" s="35"/>
      <c r="Z2301" s="35" t="s">
        <v>26179</v>
      </c>
      <c r="AA2301" s="36">
        <v>1</v>
      </c>
      <c r="AB2301" s="35" t="s">
        <v>27</v>
      </c>
      <c r="AC2301" s="35" t="str">
        <f>+IF(Tabla1[[#This Row],[STK]]="no","Sin STK", "STK disponible")</f>
        <v>STK disponible</v>
      </c>
      <c r="AD2301" s="35">
        <f>+I2301*J2301</f>
        <v>0</v>
      </c>
      <c r="AE2301" s="35">
        <f>+I2301*K2301</f>
        <v>0</v>
      </c>
      <c r="AF2301" s="36">
        <f>IF(Tabla1[[#This Row],[ref pack]]=1,Tabla1[[#This Row],[Pedido]],LCM(Tabla1[[#This Row],[MC VIEJO]],Tabla1[[#This Row],[Pedido]]))</f>
        <v>1</v>
      </c>
      <c r="AG2301" s="36">
        <f>+VLOOKUP(Tabla1[[#This Row],[Artículo]],'.'!$B$2:$D$11481,3,)</f>
        <v>1</v>
      </c>
      <c r="AH2301" s="37" t="str">
        <f>+IFERROR(SEARCH("pack",Tabla1[[#This Row],[PACK]]),"")</f>
        <v/>
      </c>
    </row>
    <row r="2302" spans="1:34" ht="24" customHeight="1" x14ac:dyDescent="0.2">
      <c r="A2302" s="50" t="s">
        <v>3735</v>
      </c>
      <c r="B2302" s="60" t="s">
        <v>4316</v>
      </c>
      <c r="C2302" s="61" t="s">
        <v>4317</v>
      </c>
      <c r="D2302" s="52" t="s">
        <v>27</v>
      </c>
      <c r="E2302" s="53">
        <v>521457.87</v>
      </c>
      <c r="F2302" s="23" t="str">
        <f>+IFERROR(VLOOKUP(Tabla1[[#This Row],[Artículo]],'..'!$B$2:$D$569000,3,),"")</f>
        <v/>
      </c>
      <c r="G2302" s="24" t="str">
        <f>IF(H2302=AF2302,"", "Error MC")</f>
        <v>Error MC</v>
      </c>
      <c r="H2302" s="62"/>
      <c r="I2302" s="54">
        <f>+Tabla1[[#This Row],[MC]]*Tabla1[[#This Row],[Pedido]]*Tabla1[[#This Row],[PVC ]]</f>
        <v>0</v>
      </c>
      <c r="J2302" s="26">
        <v>0.21</v>
      </c>
      <c r="K2302" s="63"/>
      <c r="L2302" s="28" t="s">
        <v>17</v>
      </c>
      <c r="M2302" s="53">
        <v>914897.83100000001</v>
      </c>
      <c r="N2302" s="64" t="str">
        <f>+IF(Tabla1[[#This Row],[F PMPI]]="SÍ","No","Sí")</f>
        <v>Sí</v>
      </c>
      <c r="O2302" s="65">
        <f>+Tabla1[[#This Row],[PVL]]*1.055</f>
        <v>965217.21170499991</v>
      </c>
      <c r="P2302" s="65">
        <f>+Tabla1[[#This Row],[PVL]]*1.43</f>
        <v>1308303.89833</v>
      </c>
      <c r="Q2302" s="66" t="str">
        <f>+HYPERLINK(Tabla1[[#This Row],[PAG]])</f>
        <v>https://todomusica.com.ar/baterias-acusticas/6649-mdt764p-c-701.html</v>
      </c>
      <c r="R2302" s="67"/>
      <c r="S2302" s="68"/>
      <c r="T2302" s="69"/>
      <c r="U2302" s="69"/>
      <c r="V2302" s="69"/>
      <c r="W2302" s="69"/>
      <c r="X2302" s="69"/>
      <c r="Y2302" s="35"/>
      <c r="Z2302" s="35" t="s">
        <v>26180</v>
      </c>
      <c r="AA2302" s="36">
        <v>1</v>
      </c>
      <c r="AB2302" s="35" t="s">
        <v>27</v>
      </c>
      <c r="AC2302" s="35" t="str">
        <f>+IF(Tabla1[[#This Row],[STK]]="no","Sin STK", "STK disponible")</f>
        <v>Sin STK</v>
      </c>
      <c r="AD2302" s="35">
        <f>+I2302*J2302</f>
        <v>0</v>
      </c>
      <c r="AE2302" s="35">
        <f>+I2302*K2302</f>
        <v>0</v>
      </c>
      <c r="AF2302" s="36">
        <f>IF(Tabla1[[#This Row],[ref pack]]=1,Tabla1[[#This Row],[Pedido]],LCM(Tabla1[[#This Row],[MC VIEJO]],Tabla1[[#This Row],[Pedido]]))</f>
        <v>1</v>
      </c>
      <c r="AG2302" s="36">
        <f>+VLOOKUP(Tabla1[[#This Row],[Artículo]],'.'!$B$2:$D$11481,3,)</f>
        <v>1</v>
      </c>
      <c r="AH2302" s="37" t="str">
        <f>+IFERROR(SEARCH("pack",Tabla1[[#This Row],[PACK]]),"")</f>
        <v/>
      </c>
    </row>
    <row r="2303" spans="1:34" ht="24" customHeight="1" x14ac:dyDescent="0.2">
      <c r="A2303" s="50" t="s">
        <v>3735</v>
      </c>
      <c r="B2303" s="60" t="s">
        <v>4318</v>
      </c>
      <c r="C2303" s="61" t="s">
        <v>4319</v>
      </c>
      <c r="D2303" s="52" t="s">
        <v>27</v>
      </c>
      <c r="E2303" s="53">
        <v>521457.87</v>
      </c>
      <c r="F2303" s="23" t="str">
        <f>+IFERROR(VLOOKUP(Tabla1[[#This Row],[Artículo]],'..'!$B$2:$D$569000,3,),"")</f>
        <v/>
      </c>
      <c r="G2303" s="24" t="str">
        <f>IF(H2303=AF2303,"", "Error MC")</f>
        <v>Error MC</v>
      </c>
      <c r="H2303" s="62"/>
      <c r="I2303" s="54">
        <f>+Tabla1[[#This Row],[MC]]*Tabla1[[#This Row],[Pedido]]*Tabla1[[#This Row],[PVC ]]</f>
        <v>0</v>
      </c>
      <c r="J2303" s="26">
        <v>0.21</v>
      </c>
      <c r="K2303" s="63"/>
      <c r="L2303" s="28" t="s">
        <v>17</v>
      </c>
      <c r="M2303" s="53">
        <v>914897.83100000001</v>
      </c>
      <c r="N2303" s="64" t="str">
        <f>+IF(Tabla1[[#This Row],[F PMPI]]="SÍ","No","Sí")</f>
        <v>Sí</v>
      </c>
      <c r="O2303" s="65">
        <f>+Tabla1[[#This Row],[PVL]]*1.055</f>
        <v>965217.21170499991</v>
      </c>
      <c r="P2303" s="65">
        <f>+Tabla1[[#This Row],[PVL]]*1.43</f>
        <v>1308303.89833</v>
      </c>
      <c r="Q2303" s="66" t="str">
        <f>+HYPERLINK(Tabla1[[#This Row],[PAG]])</f>
        <v>https://todomusica.com.ar/baterias-acusticas/6649-mdt764p-c-701.html</v>
      </c>
      <c r="R2303" s="67"/>
      <c r="S2303" s="68"/>
      <c r="T2303" s="69"/>
      <c r="U2303" s="69"/>
      <c r="V2303" s="69"/>
      <c r="W2303" s="69"/>
      <c r="X2303" s="69"/>
      <c r="Y2303" s="35"/>
      <c r="Z2303" s="35" t="s">
        <v>26180</v>
      </c>
      <c r="AA2303" s="36">
        <v>1</v>
      </c>
      <c r="AB2303" s="35" t="s">
        <v>27</v>
      </c>
      <c r="AC2303" s="35" t="str">
        <f>+IF(Tabla1[[#This Row],[STK]]="no","Sin STK", "STK disponible")</f>
        <v>Sin STK</v>
      </c>
      <c r="AD2303" s="35">
        <f>+I2303*J2303</f>
        <v>0</v>
      </c>
      <c r="AE2303" s="35">
        <f>+I2303*K2303</f>
        <v>0</v>
      </c>
      <c r="AF2303" s="36">
        <f>IF(Tabla1[[#This Row],[ref pack]]=1,Tabla1[[#This Row],[Pedido]],LCM(Tabla1[[#This Row],[MC VIEJO]],Tabla1[[#This Row],[Pedido]]))</f>
        <v>1</v>
      </c>
      <c r="AG2303" s="36">
        <f>+VLOOKUP(Tabla1[[#This Row],[Artículo]],'.'!$B$2:$D$11481,3,)</f>
        <v>1</v>
      </c>
      <c r="AH2303" s="37" t="str">
        <f>+IFERROR(SEARCH("pack",Tabla1[[#This Row],[PACK]]),"")</f>
        <v/>
      </c>
    </row>
    <row r="2304" spans="1:34" ht="24" customHeight="1" x14ac:dyDescent="0.2">
      <c r="A2304" s="50" t="s">
        <v>3735</v>
      </c>
      <c r="B2304" s="60" t="s">
        <v>4320</v>
      </c>
      <c r="C2304" s="61" t="s">
        <v>4321</v>
      </c>
      <c r="D2304" s="52" t="s">
        <v>27</v>
      </c>
      <c r="E2304" s="53">
        <v>521457.87</v>
      </c>
      <c r="F2304" s="23" t="str">
        <f>+IFERROR(VLOOKUP(Tabla1[[#This Row],[Artículo]],'..'!$B$2:$D$569000,3,),"")</f>
        <v/>
      </c>
      <c r="G2304" s="24" t="str">
        <f>IF(H2304=AF2304,"", "Error MC")</f>
        <v>Error MC</v>
      </c>
      <c r="H2304" s="62"/>
      <c r="I2304" s="54">
        <f>+Tabla1[[#This Row],[MC]]*Tabla1[[#This Row],[Pedido]]*Tabla1[[#This Row],[PVC ]]</f>
        <v>0</v>
      </c>
      <c r="J2304" s="26">
        <v>0.21</v>
      </c>
      <c r="K2304" s="63"/>
      <c r="L2304" s="28" t="s">
        <v>17</v>
      </c>
      <c r="M2304" s="53">
        <v>914897.83100000001</v>
      </c>
      <c r="N2304" s="64" t="str">
        <f>+IF(Tabla1[[#This Row],[F PMPI]]="SÍ","No","Sí")</f>
        <v>Sí</v>
      </c>
      <c r="O2304" s="65">
        <f>+Tabla1[[#This Row],[PVL]]*1.055</f>
        <v>965217.21170499991</v>
      </c>
      <c r="P2304" s="65">
        <f>+Tabla1[[#This Row],[PVL]]*1.43</f>
        <v>1308303.89833</v>
      </c>
      <c r="Q2304" s="66" t="str">
        <f>+HYPERLINK(Tabla1[[#This Row],[PAG]])</f>
        <v>https://todomusica.com.ar/baterias-acusticas/6650-mdt764p-c-704.html</v>
      </c>
      <c r="R2304" s="67"/>
      <c r="S2304" s="68"/>
      <c r="T2304" s="69"/>
      <c r="U2304" s="69"/>
      <c r="V2304" s="69"/>
      <c r="W2304" s="69"/>
      <c r="X2304" s="69"/>
      <c r="Y2304" s="35"/>
      <c r="Z2304" s="35" t="s">
        <v>26181</v>
      </c>
      <c r="AA2304" s="36">
        <v>1</v>
      </c>
      <c r="AB2304" s="35" t="s">
        <v>27</v>
      </c>
      <c r="AC2304" s="35" t="str">
        <f>+IF(Tabla1[[#This Row],[STK]]="no","Sin STK", "STK disponible")</f>
        <v>Sin STK</v>
      </c>
      <c r="AD2304" s="35">
        <f>+I2304*J2304</f>
        <v>0</v>
      </c>
      <c r="AE2304" s="35">
        <f>+I2304*K2304</f>
        <v>0</v>
      </c>
      <c r="AF2304" s="36">
        <f>IF(Tabla1[[#This Row],[ref pack]]=1,Tabla1[[#This Row],[Pedido]],LCM(Tabla1[[#This Row],[MC VIEJO]],Tabla1[[#This Row],[Pedido]]))</f>
        <v>1</v>
      </c>
      <c r="AG2304" s="36">
        <f>+VLOOKUP(Tabla1[[#This Row],[Artículo]],'.'!$B$2:$D$11481,3,)</f>
        <v>1</v>
      </c>
      <c r="AH2304" s="37" t="str">
        <f>+IFERROR(SEARCH("pack",Tabla1[[#This Row],[PACK]]),"")</f>
        <v/>
      </c>
    </row>
    <row r="2305" spans="1:34" ht="24" customHeight="1" x14ac:dyDescent="0.2">
      <c r="A2305" s="50" t="s">
        <v>3735</v>
      </c>
      <c r="B2305" s="60" t="s">
        <v>4322</v>
      </c>
      <c r="C2305" s="61" t="s">
        <v>4323</v>
      </c>
      <c r="D2305" s="52" t="s">
        <v>27</v>
      </c>
      <c r="E2305" s="53">
        <v>521457.87</v>
      </c>
      <c r="F2305" s="23" t="str">
        <f>+IFERROR(VLOOKUP(Tabla1[[#This Row],[Artículo]],'..'!$B$2:$D$569000,3,),"")</f>
        <v/>
      </c>
      <c r="G2305" s="24" t="str">
        <f>IF(H2305=AF2305,"", "Error MC")</f>
        <v>Error MC</v>
      </c>
      <c r="H2305" s="62"/>
      <c r="I2305" s="54">
        <f>+Tabla1[[#This Row],[MC]]*Tabla1[[#This Row],[Pedido]]*Tabla1[[#This Row],[PVC ]]</f>
        <v>0</v>
      </c>
      <c r="J2305" s="26">
        <v>0.21</v>
      </c>
      <c r="K2305" s="63"/>
      <c r="L2305" s="28" t="s">
        <v>17</v>
      </c>
      <c r="M2305" s="53">
        <v>914897.83100000001</v>
      </c>
      <c r="N2305" s="64" t="str">
        <f>+IF(Tabla1[[#This Row],[F PMPI]]="SÍ","No","Sí")</f>
        <v>Sí</v>
      </c>
      <c r="O2305" s="65">
        <f>+Tabla1[[#This Row],[PVL]]*1.055</f>
        <v>965217.21170499991</v>
      </c>
      <c r="P2305" s="65">
        <f>+Tabla1[[#This Row],[PVL]]*1.43</f>
        <v>1308303.89833</v>
      </c>
      <c r="Q2305" s="66" t="str">
        <f>+HYPERLINK(Tabla1[[#This Row],[PAG]])</f>
        <v>https://todomusica.com.ar/baterias-acusticas/9539-mdt764p-c-708.html</v>
      </c>
      <c r="R2305" s="67"/>
      <c r="S2305" s="68"/>
      <c r="T2305" s="69"/>
      <c r="U2305" s="69"/>
      <c r="V2305" s="69"/>
      <c r="W2305" s="69"/>
      <c r="X2305" s="69"/>
      <c r="Y2305" s="35"/>
      <c r="Z2305" s="35" t="s">
        <v>26182</v>
      </c>
      <c r="AA2305" s="36">
        <v>1</v>
      </c>
      <c r="AB2305" s="35" t="s">
        <v>27</v>
      </c>
      <c r="AC2305" s="35" t="str">
        <f>+IF(Tabla1[[#This Row],[STK]]="no","Sin STK", "STK disponible")</f>
        <v>Sin STK</v>
      </c>
      <c r="AD2305" s="35">
        <f>+I2305*J2305</f>
        <v>0</v>
      </c>
      <c r="AE2305" s="35">
        <f>+I2305*K2305</f>
        <v>0</v>
      </c>
      <c r="AF2305" s="36">
        <f>IF(Tabla1[[#This Row],[ref pack]]=1,Tabla1[[#This Row],[Pedido]],LCM(Tabla1[[#This Row],[MC VIEJO]],Tabla1[[#This Row],[Pedido]]))</f>
        <v>1</v>
      </c>
      <c r="AG2305" s="36">
        <f>+VLOOKUP(Tabla1[[#This Row],[Artículo]],'.'!$B$2:$D$11481,3,)</f>
        <v>1</v>
      </c>
      <c r="AH2305" s="37" t="str">
        <f>+IFERROR(SEARCH("pack",Tabla1[[#This Row],[PACK]]),"")</f>
        <v/>
      </c>
    </row>
    <row r="2306" spans="1:34" ht="24" customHeight="1" x14ac:dyDescent="0.2">
      <c r="A2306" s="50" t="s">
        <v>3735</v>
      </c>
      <c r="B2306" s="60" t="s">
        <v>4324</v>
      </c>
      <c r="C2306" s="61" t="s">
        <v>4325</v>
      </c>
      <c r="D2306" s="52" t="s">
        <v>27</v>
      </c>
      <c r="E2306" s="53">
        <v>521457.87</v>
      </c>
      <c r="F2306" s="23" t="str">
        <f>+IFERROR(VLOOKUP(Tabla1[[#This Row],[Artículo]],'..'!$B$2:$D$569000,3,),"")</f>
        <v/>
      </c>
      <c r="G2306" s="24" t="str">
        <f>IF(H2306=AF2306,"", "Error MC")</f>
        <v>Error MC</v>
      </c>
      <c r="H2306" s="62"/>
      <c r="I2306" s="54">
        <f>+Tabla1[[#This Row],[MC]]*Tabla1[[#This Row],[Pedido]]*Tabla1[[#This Row],[PVC ]]</f>
        <v>0</v>
      </c>
      <c r="J2306" s="26">
        <v>0.21</v>
      </c>
      <c r="K2306" s="63"/>
      <c r="L2306" s="28" t="s">
        <v>17</v>
      </c>
      <c r="M2306" s="53">
        <v>914897.83100000001</v>
      </c>
      <c r="N2306" s="64" t="str">
        <f>+IF(Tabla1[[#This Row],[F PMPI]]="SÍ","No","Sí")</f>
        <v>Sí</v>
      </c>
      <c r="O2306" s="65">
        <f>+Tabla1[[#This Row],[PVL]]*1.055</f>
        <v>965217.21170499991</v>
      </c>
      <c r="P2306" s="65">
        <f>+Tabla1[[#This Row],[PVL]]*1.43</f>
        <v>1308303.89833</v>
      </c>
      <c r="Q2306" s="66" t="str">
        <f>+HYPERLINK(Tabla1[[#This Row],[PAG]])</f>
        <v>https://todomusica.com.ar/baterias-acusticas/9902-mdt764p-c-738.html</v>
      </c>
      <c r="R2306" s="67"/>
      <c r="S2306" s="68"/>
      <c r="T2306" s="69"/>
      <c r="U2306" s="69"/>
      <c r="V2306" s="69"/>
      <c r="W2306" s="69"/>
      <c r="X2306" s="69"/>
      <c r="Y2306" s="35"/>
      <c r="Z2306" s="35" t="s">
        <v>26183</v>
      </c>
      <c r="AA2306" s="36">
        <v>1</v>
      </c>
      <c r="AB2306" s="35" t="s">
        <v>27</v>
      </c>
      <c r="AC2306" s="35" t="str">
        <f>+IF(Tabla1[[#This Row],[STK]]="no","Sin STK", "STK disponible")</f>
        <v>Sin STK</v>
      </c>
      <c r="AD2306" s="35">
        <f>+I2306*J2306</f>
        <v>0</v>
      </c>
      <c r="AE2306" s="35">
        <f>+I2306*K2306</f>
        <v>0</v>
      </c>
      <c r="AF2306" s="36">
        <f>IF(Tabla1[[#This Row],[ref pack]]=1,Tabla1[[#This Row],[Pedido]],LCM(Tabla1[[#This Row],[MC VIEJO]],Tabla1[[#This Row],[Pedido]]))</f>
        <v>1</v>
      </c>
      <c r="AG2306" s="36">
        <f>+VLOOKUP(Tabla1[[#This Row],[Artículo]],'.'!$B$2:$D$11481,3,)</f>
        <v>1</v>
      </c>
      <c r="AH2306" s="37" t="str">
        <f>+IFERROR(SEARCH("pack",Tabla1[[#This Row],[PACK]]),"")</f>
        <v/>
      </c>
    </row>
    <row r="2307" spans="1:34" ht="24" customHeight="1" x14ac:dyDescent="0.2">
      <c r="A2307" s="50" t="s">
        <v>3735</v>
      </c>
      <c r="B2307" s="60" t="s">
        <v>4326</v>
      </c>
      <c r="C2307" s="61" t="s">
        <v>4327</v>
      </c>
      <c r="D2307" s="52" t="s">
        <v>27</v>
      </c>
      <c r="E2307" s="53">
        <v>24072.22</v>
      </c>
      <c r="F2307" s="23" t="str">
        <f>+IFERROR(VLOOKUP(Tabla1[[#This Row],[Artículo]],'..'!$B$2:$D$569000,3,),"")</f>
        <v/>
      </c>
      <c r="G2307" s="24" t="str">
        <f>IF(H2307=AF2307,"", "Error MC")</f>
        <v>Error MC</v>
      </c>
      <c r="H2307" s="62"/>
      <c r="I2307" s="54">
        <f>+Tabla1[[#This Row],[MC]]*Tabla1[[#This Row],[Pedido]]*Tabla1[[#This Row],[PVC ]]</f>
        <v>0</v>
      </c>
      <c r="J2307" s="26">
        <v>0.21</v>
      </c>
      <c r="K2307" s="63"/>
      <c r="L2307" s="28" t="s">
        <v>17</v>
      </c>
      <c r="M2307" s="53">
        <v>42234.711000000003</v>
      </c>
      <c r="N2307" s="64" t="str">
        <f>+IF(Tabla1[[#This Row],[F PMPI]]="SÍ","No","Sí")</f>
        <v>Sí</v>
      </c>
      <c r="O2307" s="65">
        <f>+Tabla1[[#This Row],[PVL]]*1.055</f>
        <v>44557.620105000002</v>
      </c>
      <c r="P2307" s="65">
        <f>+Tabla1[[#This Row],[PVL]]*1.43</f>
        <v>60395.636729999998</v>
      </c>
      <c r="Q2307" s="66" t="str">
        <f>+HYPERLINK(Tabla1[[#This Row],[PAG]])</f>
        <v>https://todomusica.com.ar/parches/1332-mfh-20b.html</v>
      </c>
      <c r="R2307" s="67"/>
      <c r="S2307" s="68"/>
      <c r="T2307" s="69"/>
      <c r="U2307" s="69"/>
      <c r="V2307" s="69"/>
      <c r="W2307" s="69"/>
      <c r="X2307" s="69"/>
      <c r="Y2307" s="35"/>
      <c r="Z2307" s="35" t="s">
        <v>26184</v>
      </c>
      <c r="AA2307" s="36">
        <v>1</v>
      </c>
      <c r="AB2307" s="35" t="s">
        <v>27</v>
      </c>
      <c r="AC2307" s="35" t="str">
        <f>+IF(Tabla1[[#This Row],[STK]]="no","Sin STK", "STK disponible")</f>
        <v>Sin STK</v>
      </c>
      <c r="AD2307" s="35">
        <f>+I2307*J2307</f>
        <v>0</v>
      </c>
      <c r="AE2307" s="35">
        <f>+I2307*K2307</f>
        <v>0</v>
      </c>
      <c r="AF2307" s="36">
        <f>IF(Tabla1[[#This Row],[ref pack]]=1,Tabla1[[#This Row],[Pedido]],LCM(Tabla1[[#This Row],[MC VIEJO]],Tabla1[[#This Row],[Pedido]]))</f>
        <v>1</v>
      </c>
      <c r="AG2307" s="36">
        <f>+VLOOKUP(Tabla1[[#This Row],[Artículo]],'.'!$B$2:$D$11481,3,)</f>
        <v>1</v>
      </c>
      <c r="AH2307" s="37" t="str">
        <f>+IFERROR(SEARCH("pack",Tabla1[[#This Row],[PACK]]),"")</f>
        <v/>
      </c>
    </row>
    <row r="2308" spans="1:34" ht="24" customHeight="1" x14ac:dyDescent="0.2">
      <c r="A2308" s="50" t="s">
        <v>3735</v>
      </c>
      <c r="B2308" s="60" t="s">
        <v>4328</v>
      </c>
      <c r="C2308" s="61" t="s">
        <v>4329</v>
      </c>
      <c r="D2308" s="52" t="s">
        <v>27</v>
      </c>
      <c r="E2308" s="53">
        <v>1081958.58</v>
      </c>
      <c r="F2308" s="23" t="str">
        <f>+IFERROR(VLOOKUP(Tabla1[[#This Row],[Artículo]],'..'!$B$2:$D$569000,3,),"")</f>
        <v/>
      </c>
      <c r="G2308" s="24" t="str">
        <f>IF(H2308=AF2308,"", "Error MC")</f>
        <v>Error MC</v>
      </c>
      <c r="H2308" s="62"/>
      <c r="I2308" s="54">
        <f>+Tabla1[[#This Row],[MC]]*Tabla1[[#This Row],[Pedido]]*Tabla1[[#This Row],[PVC ]]</f>
        <v>0</v>
      </c>
      <c r="J2308" s="26">
        <v>0.21</v>
      </c>
      <c r="K2308" s="63"/>
      <c r="L2308" s="28" t="s">
        <v>17</v>
      </c>
      <c r="M2308" s="53">
        <v>1898296.327</v>
      </c>
      <c r="N2308" s="64" t="str">
        <f>+IF(Tabla1[[#This Row],[F PMPI]]="SÍ","No","Sí")</f>
        <v>Sí</v>
      </c>
      <c r="O2308" s="65">
        <f>+Tabla1[[#This Row],[PVL]]*1.055</f>
        <v>2002702.6249849999</v>
      </c>
      <c r="P2308" s="65">
        <f>+Tabla1[[#This Row],[PVL]]*1.43</f>
        <v>2714563.74761</v>
      </c>
      <c r="Q2308" s="66" t="str">
        <f>+HYPERLINK(Tabla1[[#This Row],[PAG]])</f>
        <v/>
      </c>
      <c r="R2308" s="67"/>
      <c r="S2308" s="68"/>
      <c r="T2308" s="69"/>
      <c r="U2308" s="69"/>
      <c r="V2308" s="69"/>
      <c r="W2308" s="69"/>
      <c r="X2308" s="69"/>
      <c r="Y2308" s="35"/>
      <c r="Z2308" s="35" t="s">
        <v>65</v>
      </c>
      <c r="AA2308" s="36">
        <v>1</v>
      </c>
      <c r="AB2308" s="35" t="s">
        <v>27</v>
      </c>
      <c r="AC2308" s="35" t="str">
        <f>+IF(Tabla1[[#This Row],[STK]]="no","Sin STK", "STK disponible")</f>
        <v>Sin STK</v>
      </c>
      <c r="AD2308" s="35">
        <f>+I2308*J2308</f>
        <v>0</v>
      </c>
      <c r="AE2308" s="35">
        <f>+I2308*K2308</f>
        <v>0</v>
      </c>
      <c r="AF2308" s="36">
        <f>IF(Tabla1[[#This Row],[ref pack]]=1,Tabla1[[#This Row],[Pedido]],LCM(Tabla1[[#This Row],[MC VIEJO]],Tabla1[[#This Row],[Pedido]]))</f>
        <v>1</v>
      </c>
      <c r="AG2308" s="36">
        <f>+VLOOKUP(Tabla1[[#This Row],[Artículo]],'.'!$B$2:$D$11481,3,)</f>
        <v>1</v>
      </c>
      <c r="AH2308" s="37" t="str">
        <f>+IFERROR(SEARCH("pack",Tabla1[[#This Row],[PACK]]),"")</f>
        <v/>
      </c>
    </row>
    <row r="2309" spans="1:34" ht="24" customHeight="1" x14ac:dyDescent="0.2">
      <c r="A2309" s="50" t="s">
        <v>3735</v>
      </c>
      <c r="B2309" s="60" t="s">
        <v>4330</v>
      </c>
      <c r="C2309" s="61" t="s">
        <v>4331</v>
      </c>
      <c r="D2309" s="52" t="s">
        <v>27</v>
      </c>
      <c r="E2309" s="53">
        <v>56052.58</v>
      </c>
      <c r="F2309" s="23" t="str">
        <f>+IFERROR(VLOOKUP(Tabla1[[#This Row],[Artículo]],'..'!$B$2:$D$569000,3,),"")</f>
        <v/>
      </c>
      <c r="G2309" s="24" t="str">
        <f>IF(H2309=AF2309,"", "Error MC")</f>
        <v>Error MC</v>
      </c>
      <c r="H2309" s="62"/>
      <c r="I2309" s="54">
        <f>+Tabla1[[#This Row],[MC]]*Tabla1[[#This Row],[Pedido]]*Tabla1[[#This Row],[PVC ]]</f>
        <v>0</v>
      </c>
      <c r="J2309" s="26">
        <v>0.21</v>
      </c>
      <c r="K2309" s="63"/>
      <c r="L2309" s="28" t="s">
        <v>17</v>
      </c>
      <c r="M2309" s="53">
        <v>98344.25</v>
      </c>
      <c r="N2309" s="64" t="str">
        <f>+IF(Tabla1[[#This Row],[F PMPI]]="SÍ","No","Sí")</f>
        <v>Sí</v>
      </c>
      <c r="O2309" s="65">
        <f>+Tabla1[[#This Row],[PVL]]*1.055</f>
        <v>103753.18375</v>
      </c>
      <c r="P2309" s="65">
        <f>+Tabla1[[#This Row],[PVL]]*1.43</f>
        <v>140632.2775</v>
      </c>
      <c r="Q2309" s="66" t="str">
        <f>+HYPERLINK(Tabla1[[#This Row],[PAG]])</f>
        <v>http://www.todomusica.com.ar/soportes/2237-clh-930.html</v>
      </c>
      <c r="R2309" s="67"/>
      <c r="S2309" s="68"/>
      <c r="T2309" s="69"/>
      <c r="U2309" s="69"/>
      <c r="V2309" s="69"/>
      <c r="W2309" s="69"/>
      <c r="X2309" s="69"/>
      <c r="Y2309" s="35"/>
      <c r="Z2309" s="35" t="s">
        <v>25997</v>
      </c>
      <c r="AA2309" s="36">
        <v>1</v>
      </c>
      <c r="AB2309" s="35" t="s">
        <v>27</v>
      </c>
      <c r="AC2309" s="35" t="str">
        <f>+IF(Tabla1[[#This Row],[STK]]="no","Sin STK", "STK disponible")</f>
        <v>Sin STK</v>
      </c>
      <c r="AD2309" s="35">
        <f>+I2309*J2309</f>
        <v>0</v>
      </c>
      <c r="AE2309" s="35">
        <f>+I2309*K2309</f>
        <v>0</v>
      </c>
      <c r="AF2309" s="36">
        <f>IF(Tabla1[[#This Row],[ref pack]]=1,Tabla1[[#This Row],[Pedido]],LCM(Tabla1[[#This Row],[MC VIEJO]],Tabla1[[#This Row],[Pedido]]))</f>
        <v>1</v>
      </c>
      <c r="AG2309" s="36">
        <f>+VLOOKUP(Tabla1[[#This Row],[Artículo]],'.'!$B$2:$D$11481,3,)</f>
        <v>1</v>
      </c>
      <c r="AH2309" s="37" t="str">
        <f>+IFERROR(SEARCH("pack",Tabla1[[#This Row],[PACK]]),"")</f>
        <v/>
      </c>
    </row>
    <row r="2310" spans="1:34" ht="24" customHeight="1" x14ac:dyDescent="0.2">
      <c r="A2310" s="50" t="s">
        <v>3735</v>
      </c>
      <c r="B2310" s="60" t="s">
        <v>4332</v>
      </c>
      <c r="C2310" s="61" t="s">
        <v>23998</v>
      </c>
      <c r="D2310" s="52" t="s">
        <v>9842</v>
      </c>
      <c r="E2310" s="53">
        <v>52844.56</v>
      </c>
      <c r="F2310" s="23" t="str">
        <f>+IFERROR(VLOOKUP(Tabla1[[#This Row],[Artículo]],'..'!$B$2:$D$569000,3,),"")</f>
        <v/>
      </c>
      <c r="G2310" s="24" t="str">
        <f>IF(H2310=AF2310,"", "Error MC")</f>
        <v>Error MC</v>
      </c>
      <c r="H2310" s="62"/>
      <c r="I2310" s="54">
        <f>+Tabla1[[#This Row],[MC]]*Tabla1[[#This Row],[Pedido]]*Tabla1[[#This Row],[PVC ]]</f>
        <v>0</v>
      </c>
      <c r="J2310" s="26">
        <v>0.21</v>
      </c>
      <c r="K2310" s="63"/>
      <c r="L2310" s="28" t="s">
        <v>17</v>
      </c>
      <c r="M2310" s="53">
        <v>92715.778000000006</v>
      </c>
      <c r="N2310" s="64" t="str">
        <f>+IF(Tabla1[[#This Row],[F PMPI]]="SÍ","No","Sí")</f>
        <v>Sí</v>
      </c>
      <c r="O2310" s="65">
        <f>+Tabla1[[#This Row],[PVL]]*1.055</f>
        <v>97815.145789999995</v>
      </c>
      <c r="P2310" s="65">
        <f>+Tabla1[[#This Row],[PVL]]*1.43</f>
        <v>132583.56254000001</v>
      </c>
      <c r="Q2310" s="66" t="str">
        <f>+HYPERLINK(Tabla1[[#This Row],[PAG]])</f>
        <v>http://www.todomusica.com.ar/soportes/2237-clh-930.html</v>
      </c>
      <c r="R2310" s="67"/>
      <c r="S2310" s="68"/>
      <c r="T2310" s="69"/>
      <c r="U2310" s="69"/>
      <c r="V2310" s="69"/>
      <c r="W2310" s="69"/>
      <c r="X2310" s="69"/>
      <c r="Y2310" s="35"/>
      <c r="Z2310" s="35" t="s">
        <v>25997</v>
      </c>
      <c r="AA2310" s="36">
        <v>1</v>
      </c>
      <c r="AB2310" s="35" t="s">
        <v>27</v>
      </c>
      <c r="AC2310" s="35" t="str">
        <f>+IF(Tabla1[[#This Row],[STK]]="no","Sin STK", "STK disponible")</f>
        <v>STK disponible</v>
      </c>
      <c r="AD2310" s="35">
        <f>+I2310*J2310</f>
        <v>0</v>
      </c>
      <c r="AE2310" s="35">
        <f>+I2310*K2310</f>
        <v>0</v>
      </c>
      <c r="AF2310" s="36">
        <f>IF(Tabla1[[#This Row],[ref pack]]=1,Tabla1[[#This Row],[Pedido]],LCM(Tabla1[[#This Row],[MC VIEJO]],Tabla1[[#This Row],[Pedido]]))</f>
        <v>1</v>
      </c>
      <c r="AG2310" s="36">
        <f>+VLOOKUP(Tabla1[[#This Row],[Artículo]],'.'!$B$2:$D$11481,3,)</f>
        <v>1</v>
      </c>
      <c r="AH2310" s="37" t="str">
        <f>+IFERROR(SEARCH("pack",Tabla1[[#This Row],[PACK]]),"")</f>
        <v/>
      </c>
    </row>
    <row r="2311" spans="1:34" ht="24" customHeight="1" x14ac:dyDescent="0.2">
      <c r="A2311" s="50" t="s">
        <v>3735</v>
      </c>
      <c r="B2311" s="60" t="s">
        <v>4334</v>
      </c>
      <c r="C2311" s="61" t="s">
        <v>4335</v>
      </c>
      <c r="D2311" s="52" t="s">
        <v>9842</v>
      </c>
      <c r="E2311" s="53">
        <v>839619.54</v>
      </c>
      <c r="F2311" s="23" t="str">
        <f>+IFERROR(VLOOKUP(Tabla1[[#This Row],[Artículo]],'..'!$B$2:$D$569000,3,),"")</f>
        <v/>
      </c>
      <c r="G2311" s="24" t="str">
        <f>IF(H2311=AF2311,"", "Error MC")</f>
        <v>Error MC</v>
      </c>
      <c r="H2311" s="62"/>
      <c r="I2311" s="54">
        <f>+Tabla1[[#This Row],[MC]]*Tabla1[[#This Row],[Pedido]]*Tabla1[[#This Row],[PVC ]]</f>
        <v>0</v>
      </c>
      <c r="J2311" s="26">
        <v>0.21</v>
      </c>
      <c r="K2311" s="63"/>
      <c r="L2311" s="28" t="s">
        <v>17</v>
      </c>
      <c r="M2311" s="53">
        <v>1473112.4790000001</v>
      </c>
      <c r="N2311" s="64" t="str">
        <f>+IF(Tabla1[[#This Row],[F PMPI]]="SÍ","No","Sí")</f>
        <v>Sí</v>
      </c>
      <c r="O2311" s="65">
        <f>+Tabla1[[#This Row],[PVL]]*1.055</f>
        <v>1554133.6653449999</v>
      </c>
      <c r="P2311" s="65">
        <f>+Tabla1[[#This Row],[PVL]]*1.43</f>
        <v>2106550.84497</v>
      </c>
      <c r="Q2311" s="66" t="str">
        <f>+HYPERLINK(Tabla1[[#This Row],[PAG]])</f>
        <v/>
      </c>
      <c r="R2311" s="67"/>
      <c r="S2311" s="68"/>
      <c r="T2311" s="69"/>
      <c r="U2311" s="69"/>
      <c r="V2311" s="69"/>
      <c r="W2311" s="69"/>
      <c r="X2311" s="69"/>
      <c r="Y2311" s="35"/>
      <c r="Z2311" s="35" t="s">
        <v>65</v>
      </c>
      <c r="AA2311" s="36">
        <v>1</v>
      </c>
      <c r="AB2311" s="35" t="s">
        <v>27</v>
      </c>
      <c r="AC2311" s="35" t="str">
        <f>+IF(Tabla1[[#This Row],[STK]]="no","Sin STK", "STK disponible")</f>
        <v>STK disponible</v>
      </c>
      <c r="AD2311" s="35">
        <f>+I2311*J2311</f>
        <v>0</v>
      </c>
      <c r="AE2311" s="35">
        <f>+I2311*K2311</f>
        <v>0</v>
      </c>
      <c r="AF2311" s="36">
        <f>IF(Tabla1[[#This Row],[ref pack]]=1,Tabla1[[#This Row],[Pedido]],LCM(Tabla1[[#This Row],[MC VIEJO]],Tabla1[[#This Row],[Pedido]]))</f>
        <v>1</v>
      </c>
      <c r="AG2311" s="36">
        <f>+VLOOKUP(Tabla1[[#This Row],[Artículo]],'.'!$B$2:$D$11481,3,)</f>
        <v>1</v>
      </c>
      <c r="AH2311" s="37" t="str">
        <f>+IFERROR(SEARCH("pack",Tabla1[[#This Row],[PACK]]),"")</f>
        <v/>
      </c>
    </row>
    <row r="2312" spans="1:34" ht="24" customHeight="1" x14ac:dyDescent="0.2">
      <c r="A2312" s="50" t="s">
        <v>3735</v>
      </c>
      <c r="B2312" s="60" t="s">
        <v>4344</v>
      </c>
      <c r="C2312" s="61" t="s">
        <v>4345</v>
      </c>
      <c r="D2312" s="52" t="s">
        <v>27</v>
      </c>
      <c r="E2312" s="53">
        <v>571044.75</v>
      </c>
      <c r="F2312" s="23" t="str">
        <f>+IFERROR(VLOOKUP(Tabla1[[#This Row],[Artículo]],'..'!$B$2:$D$569000,3,),"")</f>
        <v/>
      </c>
      <c r="G2312" s="24" t="str">
        <f>IF(H2312=AF2312,"", "Error MC")</f>
        <v>Error MC</v>
      </c>
      <c r="H2312" s="62"/>
      <c r="I2312" s="54">
        <f>+Tabla1[[#This Row],[MC]]*Tabla1[[#This Row],[Pedido]]*Tabla1[[#This Row],[PVC ]]</f>
        <v>0</v>
      </c>
      <c r="J2312" s="26">
        <v>0.21</v>
      </c>
      <c r="K2312" s="63"/>
      <c r="L2312" s="28" t="s">
        <v>17</v>
      </c>
      <c r="M2312" s="53">
        <v>1001898.017</v>
      </c>
      <c r="N2312" s="64" t="str">
        <f>+IF(Tabla1[[#This Row],[F PMPI]]="SÍ","No","Sí")</f>
        <v>Sí</v>
      </c>
      <c r="O2312" s="65">
        <f>+Tabla1[[#This Row],[PVL]]*1.055</f>
        <v>1057002.407935</v>
      </c>
      <c r="P2312" s="65">
        <f>+Tabla1[[#This Row],[PVL]]*1.43</f>
        <v>1432714.1643099999</v>
      </c>
      <c r="Q2312" s="66" t="str">
        <f>+HYPERLINK(Tabla1[[#This Row],[PAG]])</f>
        <v>https://todomusica.com.ar/redoblantes/9886-mmg1465s-c-453.html</v>
      </c>
      <c r="R2312" s="67"/>
      <c r="S2312" s="68"/>
      <c r="T2312" s="69"/>
      <c r="U2312" s="69"/>
      <c r="V2312" s="69"/>
      <c r="W2312" s="69"/>
      <c r="X2312" s="69"/>
      <c r="Y2312" s="35"/>
      <c r="Z2312" s="35" t="s">
        <v>26185</v>
      </c>
      <c r="AA2312" s="36">
        <v>1</v>
      </c>
      <c r="AB2312" s="35" t="s">
        <v>27</v>
      </c>
      <c r="AC2312" s="35" t="str">
        <f>+IF(Tabla1[[#This Row],[STK]]="no","Sin STK", "STK disponible")</f>
        <v>Sin STK</v>
      </c>
      <c r="AD2312" s="35">
        <f>+I2312*J2312</f>
        <v>0</v>
      </c>
      <c r="AE2312" s="35">
        <f>+I2312*K2312</f>
        <v>0</v>
      </c>
      <c r="AF2312" s="36">
        <f>IF(Tabla1[[#This Row],[ref pack]]=1,Tabla1[[#This Row],[Pedido]],LCM(Tabla1[[#This Row],[MC VIEJO]],Tabla1[[#This Row],[Pedido]]))</f>
        <v>1</v>
      </c>
      <c r="AG2312" s="36">
        <f>+VLOOKUP(Tabla1[[#This Row],[Artículo]],'.'!$B$2:$D$11481,3,)</f>
        <v>1</v>
      </c>
      <c r="AH2312" s="37" t="str">
        <f>+IFERROR(SEARCH("pack",Tabla1[[#This Row],[PACK]]),"")</f>
        <v/>
      </c>
    </row>
    <row r="2313" spans="1:34" ht="24" customHeight="1" x14ac:dyDescent="0.2">
      <c r="A2313" s="50" t="s">
        <v>3735</v>
      </c>
      <c r="B2313" s="60" t="s">
        <v>4356</v>
      </c>
      <c r="C2313" s="61" t="s">
        <v>4357</v>
      </c>
      <c r="D2313" s="52" t="s">
        <v>27</v>
      </c>
      <c r="E2313" s="53">
        <v>3413958.72</v>
      </c>
      <c r="F2313" s="23" t="str">
        <f>+IFERROR(VLOOKUP(Tabla1[[#This Row],[Artículo]],'..'!$B$2:$D$569000,3,),"")</f>
        <v/>
      </c>
      <c r="G2313" s="24" t="str">
        <f>IF(H2313=AF2313,"", "Error MC")</f>
        <v>Error MC</v>
      </c>
      <c r="H2313" s="62"/>
      <c r="I2313" s="54">
        <f>+Tabla1[[#This Row],[MC]]*Tabla1[[#This Row],[Pedido]]*Tabla1[[#This Row],[PVC ]]</f>
        <v>0</v>
      </c>
      <c r="J2313" s="26">
        <v>0.21</v>
      </c>
      <c r="K2313" s="63"/>
      <c r="L2313" s="28" t="s">
        <v>17</v>
      </c>
      <c r="M2313" s="53">
        <v>5989790.5690000001</v>
      </c>
      <c r="N2313" s="64" t="str">
        <f>+IF(Tabla1[[#This Row],[F PMPI]]="SÍ","No","Sí")</f>
        <v>Sí</v>
      </c>
      <c r="O2313" s="65">
        <f>+Tabla1[[#This Row],[PVL]]*1.055</f>
        <v>6319229.050295</v>
      </c>
      <c r="P2313" s="65">
        <f>+Tabla1[[#This Row],[PVL]]*1.43</f>
        <v>8565400.5136699993</v>
      </c>
      <c r="Q2313" s="66" t="str">
        <f>+HYPERLINK(Tabla1[[#This Row],[PAG]])</f>
        <v>https://todomusica.com.ar/baterias-acusticas/9063-mmg-4-pc-shell-pack-w-0-sd.html</v>
      </c>
      <c r="R2313" s="67"/>
      <c r="S2313" s="68"/>
      <c r="T2313" s="69"/>
      <c r="U2313" s="69"/>
      <c r="V2313" s="69"/>
      <c r="W2313" s="69"/>
      <c r="X2313" s="69"/>
      <c r="Y2313" s="35"/>
      <c r="Z2313" s="35" t="s">
        <v>26186</v>
      </c>
      <c r="AA2313" s="36">
        <v>1</v>
      </c>
      <c r="AB2313" s="35" t="s">
        <v>27</v>
      </c>
      <c r="AC2313" s="35" t="str">
        <f>+IF(Tabla1[[#This Row],[STK]]="no","Sin STK", "STK disponible")</f>
        <v>Sin STK</v>
      </c>
      <c r="AD2313" s="35">
        <f>+I2313*J2313</f>
        <v>0</v>
      </c>
      <c r="AE2313" s="35">
        <f>+I2313*K2313</f>
        <v>0</v>
      </c>
      <c r="AF2313" s="36">
        <f>IF(Tabla1[[#This Row],[ref pack]]=1,Tabla1[[#This Row],[Pedido]],LCM(Tabla1[[#This Row],[MC VIEJO]],Tabla1[[#This Row],[Pedido]]))</f>
        <v>1</v>
      </c>
      <c r="AG2313" s="36">
        <f>+VLOOKUP(Tabla1[[#This Row],[Artículo]],'.'!$B$2:$D$11481,3,)</f>
        <v>1</v>
      </c>
      <c r="AH2313" s="37" t="str">
        <f>+IFERROR(SEARCH("pack",Tabla1[[#This Row],[PACK]]),"")</f>
        <v/>
      </c>
    </row>
    <row r="2314" spans="1:34" ht="24" customHeight="1" x14ac:dyDescent="0.2">
      <c r="A2314" s="50" t="s">
        <v>3735</v>
      </c>
      <c r="B2314" s="60" t="s">
        <v>4358</v>
      </c>
      <c r="C2314" s="61" t="s">
        <v>4359</v>
      </c>
      <c r="D2314" s="52" t="s">
        <v>9842</v>
      </c>
      <c r="E2314" s="53">
        <v>389607.58</v>
      </c>
      <c r="F2314" s="23" t="str">
        <f>+IFERROR(VLOOKUP(Tabla1[[#This Row],[Artículo]],'..'!$B$2:$D$569000,3,),"")</f>
        <v/>
      </c>
      <c r="G2314" s="24" t="str">
        <f>IF(H2314=AF2314,"", "Error MC")</f>
        <v>Error MC</v>
      </c>
      <c r="H2314" s="62"/>
      <c r="I2314" s="54">
        <f>+Tabla1[[#This Row],[MC]]*Tabla1[[#This Row],[Pedido]]*Tabla1[[#This Row],[PVC ]]</f>
        <v>0</v>
      </c>
      <c r="J2314" s="26">
        <v>0.21</v>
      </c>
      <c r="K2314" s="63"/>
      <c r="L2314" s="28" t="s">
        <v>17</v>
      </c>
      <c r="M2314" s="53">
        <v>683566.49800000002</v>
      </c>
      <c r="N2314" s="64" t="str">
        <f>+IF(Tabla1[[#This Row],[F PMPI]]="SÍ","No","Sí")</f>
        <v>Sí</v>
      </c>
      <c r="O2314" s="65">
        <f>+Tabla1[[#This Row],[PVL]]*1.055</f>
        <v>721162.65538999997</v>
      </c>
      <c r="P2314" s="65">
        <f>+Tabla1[[#This Row],[PVL]]*1.43</f>
        <v>977500.09213999996</v>
      </c>
      <c r="Q2314" s="66" t="str">
        <f>+HYPERLINK(Tabla1[[#This Row],[PAG]])</f>
        <v/>
      </c>
      <c r="R2314" s="67"/>
      <c r="S2314" s="68"/>
      <c r="T2314" s="69"/>
      <c r="U2314" s="69"/>
      <c r="V2314" s="69"/>
      <c r="W2314" s="69"/>
      <c r="X2314" s="69"/>
      <c r="Y2314" s="35"/>
      <c r="Z2314" s="35" t="s">
        <v>65</v>
      </c>
      <c r="AA2314" s="36">
        <v>1</v>
      </c>
      <c r="AB2314" s="35" t="s">
        <v>27</v>
      </c>
      <c r="AC2314" s="35" t="str">
        <f>+IF(Tabla1[[#This Row],[STK]]="no","Sin STK", "STK disponible")</f>
        <v>STK disponible</v>
      </c>
      <c r="AD2314" s="35">
        <f>+I2314*J2314</f>
        <v>0</v>
      </c>
      <c r="AE2314" s="35">
        <f>+I2314*K2314</f>
        <v>0</v>
      </c>
      <c r="AF2314" s="36">
        <f>IF(Tabla1[[#This Row],[ref pack]]=1,Tabla1[[#This Row],[Pedido]],LCM(Tabla1[[#This Row],[MC VIEJO]],Tabla1[[#This Row],[Pedido]]))</f>
        <v>1</v>
      </c>
      <c r="AG2314" s="36">
        <f>+VLOOKUP(Tabla1[[#This Row],[Artículo]],'.'!$B$2:$D$11481,3,)</f>
        <v>1</v>
      </c>
      <c r="AH2314" s="37" t="str">
        <f>+IFERROR(SEARCH("pack",Tabla1[[#This Row],[PACK]]),"")</f>
        <v/>
      </c>
    </row>
    <row r="2315" spans="1:34" ht="24" customHeight="1" x14ac:dyDescent="0.2">
      <c r="A2315" s="50" t="s">
        <v>3735</v>
      </c>
      <c r="B2315" s="60" t="s">
        <v>23999</v>
      </c>
      <c r="C2315" s="61" t="s">
        <v>24000</v>
      </c>
      <c r="D2315" s="52" t="s">
        <v>27</v>
      </c>
      <c r="E2315" s="53">
        <v>387493.76</v>
      </c>
      <c r="F2315" s="23" t="str">
        <f>+IFERROR(VLOOKUP(Tabla1[[#This Row],[Artículo]],'..'!$B$2:$D$569000,3,),"")</f>
        <v/>
      </c>
      <c r="G2315" s="24" t="e">
        <f>IF(H2315=AF2315,"", "Error MC")</f>
        <v>#N/A</v>
      </c>
      <c r="H2315" s="62"/>
      <c r="I2315" s="54">
        <f>+Tabla1[[#This Row],[MC]]*Tabla1[[#This Row],[Pedido]]*Tabla1[[#This Row],[PVC ]]</f>
        <v>0</v>
      </c>
      <c r="J2315" s="26">
        <v>0.21</v>
      </c>
      <c r="K2315" s="63"/>
      <c r="L2315" s="28" t="s">
        <v>17</v>
      </c>
      <c r="M2315" s="53">
        <v>679857.8</v>
      </c>
      <c r="N2315" s="64" t="str">
        <f>+IF(Tabla1[[#This Row],[F PMPI]]="SÍ","No","Sí")</f>
        <v>Sí</v>
      </c>
      <c r="O2315" s="65">
        <f>+Tabla1[[#This Row],[PVL]]*1.055</f>
        <v>717249.97900000005</v>
      </c>
      <c r="P2315" s="65">
        <f>+Tabla1[[#This Row],[PVL]]*1.43</f>
        <v>972196.65399999998</v>
      </c>
      <c r="Q2315" s="66" t="str">
        <f>+HYPERLINK(Tabla1[[#This Row],[PAG]])</f>
        <v/>
      </c>
      <c r="R2315" s="67"/>
      <c r="S2315" s="68"/>
      <c r="T2315" s="69"/>
      <c r="U2315" s="69"/>
      <c r="V2315" s="69"/>
      <c r="W2315" s="69"/>
      <c r="X2315" s="69"/>
      <c r="Y2315" s="35"/>
      <c r="Z2315" s="35" t="s">
        <v>65</v>
      </c>
      <c r="AA2315" s="36">
        <v>1</v>
      </c>
      <c r="AB2315" s="35" t="s">
        <v>27</v>
      </c>
      <c r="AC2315" s="35" t="str">
        <f>+IF(Tabla1[[#This Row],[STK]]="no","Sin STK", "STK disponible")</f>
        <v>Sin STK</v>
      </c>
      <c r="AD2315" s="35">
        <f>+I2315*J2315</f>
        <v>0</v>
      </c>
      <c r="AE2315" s="35">
        <f>+I2315*K2315</f>
        <v>0</v>
      </c>
      <c r="AF2315" s="36" t="e">
        <f>IF(Tabla1[[#This Row],[ref pack]]=1,Tabla1[[#This Row],[Pedido]],LCM(Tabla1[[#This Row],[MC VIEJO]],Tabla1[[#This Row],[Pedido]]))</f>
        <v>#N/A</v>
      </c>
      <c r="AG2315" s="36" t="e">
        <f>+VLOOKUP(Tabla1[[#This Row],[Artículo]],'.'!$B$2:$D$11481,3,)</f>
        <v>#N/A</v>
      </c>
      <c r="AH2315" s="37" t="str">
        <f>+IFERROR(SEARCH("pack",Tabla1[[#This Row],[PACK]]),"")</f>
        <v/>
      </c>
    </row>
    <row r="2316" spans="1:34" ht="24" customHeight="1" x14ac:dyDescent="0.2">
      <c r="A2316" s="50" t="s">
        <v>3735</v>
      </c>
      <c r="B2316" s="60" t="s">
        <v>4360</v>
      </c>
      <c r="C2316" s="61" t="s">
        <v>4361</v>
      </c>
      <c r="D2316" s="52" t="s">
        <v>27</v>
      </c>
      <c r="E2316" s="53">
        <v>447674.38</v>
      </c>
      <c r="F2316" s="23" t="str">
        <f>+IFERROR(VLOOKUP(Tabla1[[#This Row],[Artículo]],'..'!$B$2:$D$569000,3,),"")</f>
        <v/>
      </c>
      <c r="G2316" s="24" t="str">
        <f>IF(H2316=AF2316,"", "Error MC")</f>
        <v>Error MC</v>
      </c>
      <c r="H2316" s="62"/>
      <c r="I2316" s="54">
        <f>+Tabla1[[#This Row],[MC]]*Tabla1[[#This Row],[Pedido]]*Tabla1[[#This Row],[PVC ]]</f>
        <v>0</v>
      </c>
      <c r="J2316" s="26">
        <v>0.21</v>
      </c>
      <c r="K2316" s="63"/>
      <c r="L2316" s="28" t="s">
        <v>17</v>
      </c>
      <c r="M2316" s="53">
        <v>785444.69900000002</v>
      </c>
      <c r="N2316" s="64" t="str">
        <f>+IF(Tabla1[[#This Row],[F PMPI]]="SÍ","No","Sí")</f>
        <v>Sí</v>
      </c>
      <c r="O2316" s="65">
        <f>+Tabla1[[#This Row],[PVL]]*1.055</f>
        <v>828644.15744500002</v>
      </c>
      <c r="P2316" s="65">
        <f>+Tabla1[[#This Row],[PVL]]*1.43</f>
        <v>1123185.9195699999</v>
      </c>
      <c r="Q2316" s="66" t="str">
        <f>+HYPERLINK(Tabla1[[#This Row],[PAG]])</f>
        <v>https://todomusica.com.ar/cuerpos-sueltos/9888-mrv1007t-c-111.html</v>
      </c>
      <c r="R2316" s="67"/>
      <c r="S2316" s="68"/>
      <c r="T2316" s="69"/>
      <c r="U2316" s="69"/>
      <c r="V2316" s="69"/>
      <c r="W2316" s="69"/>
      <c r="X2316" s="69"/>
      <c r="Y2316" s="35"/>
      <c r="Z2316" s="35" t="s">
        <v>26187</v>
      </c>
      <c r="AA2316" s="36">
        <v>1</v>
      </c>
      <c r="AB2316" s="35" t="s">
        <v>27</v>
      </c>
      <c r="AC2316" s="35" t="str">
        <f>+IF(Tabla1[[#This Row],[STK]]="no","Sin STK", "STK disponible")</f>
        <v>Sin STK</v>
      </c>
      <c r="AD2316" s="35">
        <f>+I2316*J2316</f>
        <v>0</v>
      </c>
      <c r="AE2316" s="35">
        <f>+I2316*K2316</f>
        <v>0</v>
      </c>
      <c r="AF2316" s="36">
        <f>IF(Tabla1[[#This Row],[ref pack]]=1,Tabla1[[#This Row],[Pedido]],LCM(Tabla1[[#This Row],[MC VIEJO]],Tabla1[[#This Row],[Pedido]]))</f>
        <v>1</v>
      </c>
      <c r="AG2316" s="36">
        <f>+VLOOKUP(Tabla1[[#This Row],[Artículo]],'.'!$B$2:$D$11481,3,)</f>
        <v>1</v>
      </c>
      <c r="AH2316" s="37" t="str">
        <f>+IFERROR(SEARCH("pack",Tabla1[[#This Row],[PACK]]),"")</f>
        <v/>
      </c>
    </row>
    <row r="2317" spans="1:34" ht="24" customHeight="1" x14ac:dyDescent="0.2">
      <c r="A2317" s="50" t="s">
        <v>3735</v>
      </c>
      <c r="B2317" s="60" t="s">
        <v>24001</v>
      </c>
      <c r="C2317" s="61" t="s">
        <v>24002</v>
      </c>
      <c r="D2317" s="52" t="s">
        <v>27</v>
      </c>
      <c r="E2317" s="53">
        <v>447674.4</v>
      </c>
      <c r="F2317" s="23" t="str">
        <f>+IFERROR(VLOOKUP(Tabla1[[#This Row],[Artículo]],'..'!$B$2:$D$569000,3,),"")</f>
        <v/>
      </c>
      <c r="G2317" s="24" t="e">
        <f>IF(H2317=AF2317,"", "Error MC")</f>
        <v>#N/A</v>
      </c>
      <c r="H2317" s="62"/>
      <c r="I2317" s="54">
        <f>+Tabla1[[#This Row],[MC]]*Tabla1[[#This Row],[Pedido]]*Tabla1[[#This Row],[PVC ]]</f>
        <v>0</v>
      </c>
      <c r="J2317" s="26">
        <v>0.21</v>
      </c>
      <c r="K2317" s="63"/>
      <c r="L2317" s="28" t="s">
        <v>17</v>
      </c>
      <c r="M2317" s="53">
        <v>785444.73499999999</v>
      </c>
      <c r="N2317" s="64" t="str">
        <f>+IF(Tabla1[[#This Row],[F PMPI]]="SÍ","No","Sí")</f>
        <v>Sí</v>
      </c>
      <c r="O2317" s="65">
        <f>+Tabla1[[#This Row],[PVL]]*1.055</f>
        <v>828644.19542499993</v>
      </c>
      <c r="P2317" s="65">
        <f>+Tabla1[[#This Row],[PVL]]*1.43</f>
        <v>1123185.9710499998</v>
      </c>
      <c r="Q2317" s="66" t="str">
        <f>+HYPERLINK(Tabla1[[#This Row],[PAG]])</f>
        <v/>
      </c>
      <c r="R2317" s="67"/>
      <c r="S2317" s="68"/>
      <c r="T2317" s="69"/>
      <c r="U2317" s="69"/>
      <c r="V2317" s="69"/>
      <c r="W2317" s="69"/>
      <c r="X2317" s="69"/>
      <c r="Y2317" s="35"/>
      <c r="Z2317" s="35" t="s">
        <v>65</v>
      </c>
      <c r="AA2317" s="36">
        <v>1</v>
      </c>
      <c r="AB2317" s="35" t="s">
        <v>27</v>
      </c>
      <c r="AC2317" s="35" t="str">
        <f>+IF(Tabla1[[#This Row],[STK]]="no","Sin STK", "STK disponible")</f>
        <v>Sin STK</v>
      </c>
      <c r="AD2317" s="35">
        <f>+I2317*J2317</f>
        <v>0</v>
      </c>
      <c r="AE2317" s="35">
        <f>+I2317*K2317</f>
        <v>0</v>
      </c>
      <c r="AF2317" s="36" t="e">
        <f>IF(Tabla1[[#This Row],[ref pack]]=1,Tabla1[[#This Row],[Pedido]],LCM(Tabla1[[#This Row],[MC VIEJO]],Tabla1[[#This Row],[Pedido]]))</f>
        <v>#N/A</v>
      </c>
      <c r="AG2317" s="36" t="e">
        <f>+VLOOKUP(Tabla1[[#This Row],[Artículo]],'.'!$B$2:$D$11481,3,)</f>
        <v>#N/A</v>
      </c>
      <c r="AH2317" s="37" t="str">
        <f>+IFERROR(SEARCH("pack",Tabla1[[#This Row],[PACK]]),"")</f>
        <v/>
      </c>
    </row>
    <row r="2318" spans="1:34" ht="24" customHeight="1" x14ac:dyDescent="0.2">
      <c r="A2318" s="50" t="s">
        <v>3735</v>
      </c>
      <c r="B2318" s="60" t="s">
        <v>24003</v>
      </c>
      <c r="C2318" s="61" t="s">
        <v>24004</v>
      </c>
      <c r="D2318" s="52" t="s">
        <v>27</v>
      </c>
      <c r="E2318" s="53">
        <v>502845.04</v>
      </c>
      <c r="F2318" s="23" t="str">
        <f>+IFERROR(VLOOKUP(Tabla1[[#This Row],[Artículo]],'..'!$B$2:$D$569000,3,),"")</f>
        <v/>
      </c>
      <c r="G2318" s="24" t="e">
        <f>IF(H2318=AF2318,"", "Error MC")</f>
        <v>#N/A</v>
      </c>
      <c r="H2318" s="62"/>
      <c r="I2318" s="54">
        <f>+Tabla1[[#This Row],[MC]]*Tabla1[[#This Row],[Pedido]]*Tabla1[[#This Row],[PVC ]]</f>
        <v>0</v>
      </c>
      <c r="J2318" s="26">
        <v>0.21</v>
      </c>
      <c r="K2318" s="63"/>
      <c r="L2318" s="28" t="s">
        <v>24296</v>
      </c>
      <c r="M2318" s="53">
        <v>790975.24600000004</v>
      </c>
      <c r="N2318" s="64" t="str">
        <f>+IF(Tabla1[[#This Row],[F PMPI]]="SÍ","No","Sí")</f>
        <v>Sí</v>
      </c>
      <c r="O2318" s="65">
        <f>+Tabla1[[#This Row],[PVL]]*1.055</f>
        <v>834478.88453000004</v>
      </c>
      <c r="P2318" s="65">
        <f>+Tabla1[[#This Row],[PVL]]*1.43</f>
        <v>1131094.6017799999</v>
      </c>
      <c r="Q2318" s="66" t="str">
        <f>+HYPERLINK(Tabla1[[#This Row],[PAG]])</f>
        <v/>
      </c>
      <c r="R2318" s="67"/>
      <c r="S2318" s="68"/>
      <c r="T2318" s="69"/>
      <c r="U2318" s="69"/>
      <c r="V2318" s="69"/>
      <c r="W2318" s="69"/>
      <c r="X2318" s="69"/>
      <c r="Y2318" s="35"/>
      <c r="Z2318" s="35" t="s">
        <v>65</v>
      </c>
      <c r="AA2318" s="36">
        <v>1</v>
      </c>
      <c r="AB2318" s="35" t="s">
        <v>27</v>
      </c>
      <c r="AC2318" s="35" t="str">
        <f>+IF(Tabla1[[#This Row],[STK]]="no","Sin STK", "STK disponible")</f>
        <v>Sin STK</v>
      </c>
      <c r="AD2318" s="35">
        <f>+I2318*J2318</f>
        <v>0</v>
      </c>
      <c r="AE2318" s="35">
        <f>+I2318*K2318</f>
        <v>0</v>
      </c>
      <c r="AF2318" s="36" t="e">
        <f>IF(Tabla1[[#This Row],[ref pack]]=1,Tabla1[[#This Row],[Pedido]],LCM(Tabla1[[#This Row],[MC VIEJO]],Tabla1[[#This Row],[Pedido]]))</f>
        <v>#N/A</v>
      </c>
      <c r="AG2318" s="36" t="e">
        <f>+VLOOKUP(Tabla1[[#This Row],[Artículo]],'.'!$B$2:$D$11481,3,)</f>
        <v>#N/A</v>
      </c>
      <c r="AH2318" s="37" t="str">
        <f>+IFERROR(SEARCH("pack",Tabla1[[#This Row],[PACK]]),"")</f>
        <v/>
      </c>
    </row>
    <row r="2319" spans="1:34" ht="24" customHeight="1" x14ac:dyDescent="0.2">
      <c r="A2319" s="50" t="s">
        <v>3735</v>
      </c>
      <c r="B2319" s="60" t="s">
        <v>24005</v>
      </c>
      <c r="C2319" s="61" t="s">
        <v>24006</v>
      </c>
      <c r="D2319" s="52" t="s">
        <v>27</v>
      </c>
      <c r="E2319" s="53">
        <v>592878.87</v>
      </c>
      <c r="F2319" s="23" t="str">
        <f>+IFERROR(VLOOKUP(Tabla1[[#This Row],[Artículo]],'..'!$B$2:$D$569000,3,),"")</f>
        <v/>
      </c>
      <c r="G2319" s="24" t="e">
        <f>IF(H2319=AF2319,"", "Error MC")</f>
        <v>#N/A</v>
      </c>
      <c r="H2319" s="62"/>
      <c r="I2319" s="54">
        <f>+Tabla1[[#This Row],[MC]]*Tabla1[[#This Row],[Pedido]]*Tabla1[[#This Row],[PVC ]]</f>
        <v>0</v>
      </c>
      <c r="J2319" s="26">
        <v>0.21</v>
      </c>
      <c r="K2319" s="63"/>
      <c r="L2319" s="28" t="s">
        <v>17</v>
      </c>
      <c r="M2319" s="53">
        <v>1040205.976</v>
      </c>
      <c r="N2319" s="64" t="str">
        <f>+IF(Tabla1[[#This Row],[F PMPI]]="SÍ","No","Sí")</f>
        <v>Sí</v>
      </c>
      <c r="O2319" s="65">
        <f>+Tabla1[[#This Row],[PVL]]*1.055</f>
        <v>1097417.3046800001</v>
      </c>
      <c r="P2319" s="65">
        <f>+Tabla1[[#This Row],[PVL]]*1.43</f>
        <v>1487494.54568</v>
      </c>
      <c r="Q2319" s="66" t="str">
        <f>+HYPERLINK(Tabla1[[#This Row],[PAG]])</f>
        <v/>
      </c>
      <c r="R2319" s="67"/>
      <c r="S2319" s="68"/>
      <c r="T2319" s="69"/>
      <c r="U2319" s="69"/>
      <c r="V2319" s="69"/>
      <c r="W2319" s="69"/>
      <c r="X2319" s="69"/>
      <c r="Y2319" s="35"/>
      <c r="Z2319" s="35" t="s">
        <v>65</v>
      </c>
      <c r="AA2319" s="36">
        <v>1</v>
      </c>
      <c r="AB2319" s="35" t="s">
        <v>27</v>
      </c>
      <c r="AC2319" s="35" t="str">
        <f>+IF(Tabla1[[#This Row],[STK]]="no","Sin STK", "STK disponible")</f>
        <v>Sin STK</v>
      </c>
      <c r="AD2319" s="35">
        <f>+I2319*J2319</f>
        <v>0</v>
      </c>
      <c r="AE2319" s="35">
        <f>+I2319*K2319</f>
        <v>0</v>
      </c>
      <c r="AF2319" s="36" t="e">
        <f>IF(Tabla1[[#This Row],[ref pack]]=1,Tabla1[[#This Row],[Pedido]],LCM(Tabla1[[#This Row],[MC VIEJO]],Tabla1[[#This Row],[Pedido]]))</f>
        <v>#N/A</v>
      </c>
      <c r="AG2319" s="36" t="e">
        <f>+VLOOKUP(Tabla1[[#This Row],[Artículo]],'.'!$B$2:$D$11481,3,)</f>
        <v>#N/A</v>
      </c>
      <c r="AH2319" s="37" t="str">
        <f>+IFERROR(SEARCH("pack",Tabla1[[#This Row],[PACK]]),"")</f>
        <v/>
      </c>
    </row>
    <row r="2320" spans="1:34" ht="24" customHeight="1" x14ac:dyDescent="0.2">
      <c r="A2320" s="50" t="s">
        <v>3735</v>
      </c>
      <c r="B2320" s="60" t="s">
        <v>4362</v>
      </c>
      <c r="C2320" s="61" t="s">
        <v>4363</v>
      </c>
      <c r="D2320" s="52" t="s">
        <v>9842</v>
      </c>
      <c r="E2320" s="53">
        <v>455433.22</v>
      </c>
      <c r="F2320" s="23" t="str">
        <f>+IFERROR(VLOOKUP(Tabla1[[#This Row],[Artículo]],'..'!$B$2:$D$569000,3,),"")</f>
        <v/>
      </c>
      <c r="G2320" s="24" t="str">
        <f>IF(H2320=AF2320,"", "Error MC")</f>
        <v>Error MC</v>
      </c>
      <c r="H2320" s="62"/>
      <c r="I2320" s="54">
        <f>+Tabla1[[#This Row],[MC]]*Tabla1[[#This Row],[Pedido]]*Tabla1[[#This Row],[PVC ]]</f>
        <v>0</v>
      </c>
      <c r="J2320" s="26">
        <v>0.21</v>
      </c>
      <c r="K2320" s="63"/>
      <c r="L2320" s="28" t="s">
        <v>17</v>
      </c>
      <c r="M2320" s="53">
        <v>799057.58600000001</v>
      </c>
      <c r="N2320" s="64" t="str">
        <f>+IF(Tabla1[[#This Row],[F PMPI]]="SÍ","No","Sí")</f>
        <v>Sí</v>
      </c>
      <c r="O2320" s="65">
        <f>+Tabla1[[#This Row],[PVL]]*1.055</f>
        <v>843005.75322999991</v>
      </c>
      <c r="P2320" s="65">
        <f>+Tabla1[[#This Row],[PVL]]*1.43</f>
        <v>1142652.3479800001</v>
      </c>
      <c r="Q2320" s="66" t="str">
        <f>+HYPERLINK(Tabla1[[#This Row],[PAG]])</f>
        <v>https://todomusica.com.ar/redoblantes/9637-14x55-mrv-sd-w-stl55x10.html</v>
      </c>
      <c r="R2320" s="67"/>
      <c r="S2320" s="68"/>
      <c r="T2320" s="69"/>
      <c r="U2320" s="69"/>
      <c r="V2320" s="69"/>
      <c r="W2320" s="69"/>
      <c r="X2320" s="69"/>
      <c r="Y2320" s="35"/>
      <c r="Z2320" s="35" t="s">
        <v>26188</v>
      </c>
      <c r="AA2320" s="36">
        <v>1</v>
      </c>
      <c r="AB2320" s="35" t="s">
        <v>27</v>
      </c>
      <c r="AC2320" s="35" t="str">
        <f>+IF(Tabla1[[#This Row],[STK]]="no","Sin STK", "STK disponible")</f>
        <v>STK disponible</v>
      </c>
      <c r="AD2320" s="35">
        <f>+I2320*J2320</f>
        <v>0</v>
      </c>
      <c r="AE2320" s="35">
        <f>+I2320*K2320</f>
        <v>0</v>
      </c>
      <c r="AF2320" s="36">
        <f>IF(Tabla1[[#This Row],[ref pack]]=1,Tabla1[[#This Row],[Pedido]],LCM(Tabla1[[#This Row],[MC VIEJO]],Tabla1[[#This Row],[Pedido]]))</f>
        <v>1</v>
      </c>
      <c r="AG2320" s="36">
        <f>+VLOOKUP(Tabla1[[#This Row],[Artículo]],'.'!$B$2:$D$11481,3,)</f>
        <v>1</v>
      </c>
      <c r="AH2320" s="37" t="str">
        <f>+IFERROR(SEARCH("pack",Tabla1[[#This Row],[PACK]]),"")</f>
        <v/>
      </c>
    </row>
    <row r="2321" spans="1:34" ht="24" customHeight="1" x14ac:dyDescent="0.2">
      <c r="A2321" s="50" t="s">
        <v>3735</v>
      </c>
      <c r="B2321" s="60" t="s">
        <v>4364</v>
      </c>
      <c r="C2321" s="61" t="s">
        <v>4365</v>
      </c>
      <c r="D2321" s="52" t="s">
        <v>27</v>
      </c>
      <c r="E2321" s="53">
        <v>469110.66</v>
      </c>
      <c r="F2321" s="23" t="str">
        <f>+IFERROR(VLOOKUP(Tabla1[[#This Row],[Artículo]],'..'!$B$2:$D$569000,3,),"")</f>
        <v/>
      </c>
      <c r="G2321" s="24" t="str">
        <f>IF(H2321=AF2321,"", "Error MC")</f>
        <v>Error MC</v>
      </c>
      <c r="H2321" s="62"/>
      <c r="I2321" s="54">
        <f>+Tabla1[[#This Row],[MC]]*Tabla1[[#This Row],[Pedido]]*Tabla1[[#This Row],[PVC ]]</f>
        <v>0</v>
      </c>
      <c r="J2321" s="26">
        <v>0.21</v>
      </c>
      <c r="K2321" s="63"/>
      <c r="L2321" s="28" t="s">
        <v>17</v>
      </c>
      <c r="M2321" s="53">
        <v>823054.65700000001</v>
      </c>
      <c r="N2321" s="64" t="str">
        <f>+IF(Tabla1[[#This Row],[F PMPI]]="SÍ","No","Sí")</f>
        <v>Sí</v>
      </c>
      <c r="O2321" s="65">
        <f>+Tabla1[[#This Row],[PVL]]*1.055</f>
        <v>868322.66313499992</v>
      </c>
      <c r="P2321" s="65">
        <f>+Tabla1[[#This Row],[PVL]]*1.43</f>
        <v>1176968.1595099999</v>
      </c>
      <c r="Q2321" s="66" t="str">
        <f>+HYPERLINK(Tabla1[[#This Row],[PAG]])</f>
        <v>https://todomusica.com.ar/redoblantes/9638-14x55-mrv-sd-w-stl55x10.html</v>
      </c>
      <c r="R2321" s="67"/>
      <c r="S2321" s="68"/>
      <c r="T2321" s="69"/>
      <c r="U2321" s="69"/>
      <c r="V2321" s="69"/>
      <c r="W2321" s="69"/>
      <c r="X2321" s="69"/>
      <c r="Y2321" s="35"/>
      <c r="Z2321" s="35" t="s">
        <v>26189</v>
      </c>
      <c r="AA2321" s="36">
        <v>1</v>
      </c>
      <c r="AB2321" s="35" t="s">
        <v>27</v>
      </c>
      <c r="AC2321" s="35" t="str">
        <f>+IF(Tabla1[[#This Row],[STK]]="no","Sin STK", "STK disponible")</f>
        <v>Sin STK</v>
      </c>
      <c r="AD2321" s="35">
        <f>+I2321*J2321</f>
        <v>0</v>
      </c>
      <c r="AE2321" s="35">
        <f>+I2321*K2321</f>
        <v>0</v>
      </c>
      <c r="AF2321" s="36">
        <f>IF(Tabla1[[#This Row],[ref pack]]=1,Tabla1[[#This Row],[Pedido]],LCM(Tabla1[[#This Row],[MC VIEJO]],Tabla1[[#This Row],[Pedido]]))</f>
        <v>1</v>
      </c>
      <c r="AG2321" s="36">
        <f>+VLOOKUP(Tabla1[[#This Row],[Artículo]],'.'!$B$2:$D$11481,3,)</f>
        <v>1</v>
      </c>
      <c r="AH2321" s="37" t="str">
        <f>+IFERROR(SEARCH("pack",Tabla1[[#This Row],[PACK]]),"")</f>
        <v/>
      </c>
    </row>
    <row r="2322" spans="1:34" ht="24" customHeight="1" x14ac:dyDescent="0.2">
      <c r="A2322" s="50" t="s">
        <v>3735</v>
      </c>
      <c r="B2322" s="60" t="s">
        <v>4366</v>
      </c>
      <c r="C2322" s="61" t="s">
        <v>4367</v>
      </c>
      <c r="D2322" s="52" t="s">
        <v>9842</v>
      </c>
      <c r="E2322" s="53">
        <v>455433.22</v>
      </c>
      <c r="F2322" s="23" t="str">
        <f>+IFERROR(VLOOKUP(Tabla1[[#This Row],[Artículo]],'..'!$B$2:$D$569000,3,),"")</f>
        <v/>
      </c>
      <c r="G2322" s="24" t="str">
        <f>IF(H2322=AF2322,"", "Error MC")</f>
        <v>Error MC</v>
      </c>
      <c r="H2322" s="62"/>
      <c r="I2322" s="54">
        <f>+Tabla1[[#This Row],[MC]]*Tabla1[[#This Row],[Pedido]]*Tabla1[[#This Row],[PVC ]]</f>
        <v>0</v>
      </c>
      <c r="J2322" s="26">
        <v>0.21</v>
      </c>
      <c r="K2322" s="63"/>
      <c r="L2322" s="28" t="s">
        <v>17</v>
      </c>
      <c r="M2322" s="53">
        <v>799057.58600000001</v>
      </c>
      <c r="N2322" s="64" t="str">
        <f>+IF(Tabla1[[#This Row],[F PMPI]]="SÍ","No","Sí")</f>
        <v>Sí</v>
      </c>
      <c r="O2322" s="65">
        <f>+Tabla1[[#This Row],[PVL]]*1.055</f>
        <v>843005.75322999991</v>
      </c>
      <c r="P2322" s="65">
        <f>+Tabla1[[#This Row],[PVL]]*1.43</f>
        <v>1142652.3479800001</v>
      </c>
      <c r="Q2322" s="66" t="str">
        <f>+HYPERLINK(Tabla1[[#This Row],[PAG]])</f>
        <v>https://todomusica.com.ar/redoblantes/9639-14x55-mrv-sd-w-stl55x10.html</v>
      </c>
      <c r="R2322" s="67"/>
      <c r="S2322" s="68"/>
      <c r="T2322" s="69"/>
      <c r="U2322" s="69"/>
      <c r="V2322" s="69"/>
      <c r="W2322" s="69"/>
      <c r="X2322" s="69"/>
      <c r="Y2322" s="35"/>
      <c r="Z2322" s="35" t="s">
        <v>26190</v>
      </c>
      <c r="AA2322" s="36">
        <v>1</v>
      </c>
      <c r="AB2322" s="35" t="s">
        <v>27</v>
      </c>
      <c r="AC2322" s="35" t="str">
        <f>+IF(Tabla1[[#This Row],[STK]]="no","Sin STK", "STK disponible")</f>
        <v>STK disponible</v>
      </c>
      <c r="AD2322" s="35">
        <f>+I2322*J2322</f>
        <v>0</v>
      </c>
      <c r="AE2322" s="35">
        <f>+I2322*K2322</f>
        <v>0</v>
      </c>
      <c r="AF2322" s="36">
        <f>IF(Tabla1[[#This Row],[ref pack]]=1,Tabla1[[#This Row],[Pedido]],LCM(Tabla1[[#This Row],[MC VIEJO]],Tabla1[[#This Row],[Pedido]]))</f>
        <v>1</v>
      </c>
      <c r="AG2322" s="36">
        <f>+VLOOKUP(Tabla1[[#This Row],[Artículo]],'.'!$B$2:$D$11481,3,)</f>
        <v>1</v>
      </c>
      <c r="AH2322" s="37" t="str">
        <f>+IFERROR(SEARCH("pack",Tabla1[[#This Row],[PACK]]),"")</f>
        <v/>
      </c>
    </row>
    <row r="2323" spans="1:34" ht="24" customHeight="1" x14ac:dyDescent="0.2">
      <c r="A2323" s="50" t="s">
        <v>3735</v>
      </c>
      <c r="B2323" s="60" t="s">
        <v>4370</v>
      </c>
      <c r="C2323" s="61" t="s">
        <v>4371</v>
      </c>
      <c r="D2323" s="52" t="s">
        <v>27</v>
      </c>
      <c r="E2323" s="53">
        <v>469608.02</v>
      </c>
      <c r="F2323" s="23" t="str">
        <f>+IFERROR(VLOOKUP(Tabla1[[#This Row],[Artículo]],'..'!$B$2:$D$569000,3,),"")</f>
        <v/>
      </c>
      <c r="G2323" s="24" t="str">
        <f>IF(H2323=AF2323,"", "Error MC")</f>
        <v>Error MC</v>
      </c>
      <c r="H2323" s="62"/>
      <c r="I2323" s="54">
        <f>+Tabla1[[#This Row],[MC]]*Tabla1[[#This Row],[Pedido]]*Tabla1[[#This Row],[PVC ]]</f>
        <v>0</v>
      </c>
      <c r="J2323" s="26">
        <v>0.21</v>
      </c>
      <c r="K2323" s="63"/>
      <c r="L2323" s="28" t="s">
        <v>17</v>
      </c>
      <c r="M2323" s="53">
        <v>823927.272</v>
      </c>
      <c r="N2323" s="64" t="str">
        <f>+IF(Tabla1[[#This Row],[F PMPI]]="SÍ","No","Sí")</f>
        <v>Sí</v>
      </c>
      <c r="O2323" s="65">
        <f>+Tabla1[[#This Row],[PVL]]*1.055</f>
        <v>869243.27195999993</v>
      </c>
      <c r="P2323" s="65">
        <f>+Tabla1[[#This Row],[PVL]]*1.43</f>
        <v>1178215.99896</v>
      </c>
      <c r="Q2323" s="66" t="str">
        <f>+HYPERLINK(Tabla1[[#This Row],[PAG]])</f>
        <v>https://todomusica.com.ar/redoblantes/9644-14x65-mrv-sd-w-stl65x10.html</v>
      </c>
      <c r="R2323" s="67"/>
      <c r="S2323" s="68"/>
      <c r="T2323" s="69"/>
      <c r="U2323" s="69"/>
      <c r="V2323" s="69"/>
      <c r="W2323" s="69"/>
      <c r="X2323" s="69"/>
      <c r="Y2323" s="35"/>
      <c r="Z2323" s="35" t="s">
        <v>26191</v>
      </c>
      <c r="AA2323" s="36">
        <v>1</v>
      </c>
      <c r="AB2323" s="35" t="s">
        <v>27</v>
      </c>
      <c r="AC2323" s="35" t="str">
        <f>+IF(Tabla1[[#This Row],[STK]]="no","Sin STK", "STK disponible")</f>
        <v>Sin STK</v>
      </c>
      <c r="AD2323" s="35">
        <f>+I2323*J2323</f>
        <v>0</v>
      </c>
      <c r="AE2323" s="35">
        <f>+I2323*K2323</f>
        <v>0</v>
      </c>
      <c r="AF2323" s="36">
        <f>IF(Tabla1[[#This Row],[ref pack]]=1,Tabla1[[#This Row],[Pedido]],LCM(Tabla1[[#This Row],[MC VIEJO]],Tabla1[[#This Row],[Pedido]]))</f>
        <v>1</v>
      </c>
      <c r="AG2323" s="36">
        <f>+VLOOKUP(Tabla1[[#This Row],[Artículo]],'.'!$B$2:$D$11481,3,)</f>
        <v>1</v>
      </c>
      <c r="AH2323" s="37" t="str">
        <f>+IFERROR(SEARCH("pack",Tabla1[[#This Row],[PACK]]),"")</f>
        <v/>
      </c>
    </row>
    <row r="2324" spans="1:34" ht="24" customHeight="1" x14ac:dyDescent="0.2">
      <c r="A2324" s="50" t="s">
        <v>3735</v>
      </c>
      <c r="B2324" s="60" t="s">
        <v>4374</v>
      </c>
      <c r="C2324" s="61" t="s">
        <v>4375</v>
      </c>
      <c r="D2324" s="52" t="s">
        <v>9842</v>
      </c>
      <c r="E2324" s="53">
        <v>574774.93000000005</v>
      </c>
      <c r="F2324" s="23" t="str">
        <f>+IFERROR(VLOOKUP(Tabla1[[#This Row],[Artículo]],'..'!$B$2:$D$569000,3,),"")</f>
        <v/>
      </c>
      <c r="G2324" s="24" t="str">
        <f>IF(H2324=AF2324,"", "Error MC")</f>
        <v>Error MC</v>
      </c>
      <c r="H2324" s="62"/>
      <c r="I2324" s="54">
        <f>+Tabla1[[#This Row],[MC]]*Tabla1[[#This Row],[Pedido]]*Tabla1[[#This Row],[PVC ]]</f>
        <v>0</v>
      </c>
      <c r="J2324" s="26">
        <v>0.21</v>
      </c>
      <c r="K2324" s="63"/>
      <c r="L2324" s="28" t="s">
        <v>17</v>
      </c>
      <c r="M2324" s="53">
        <v>1008442.617</v>
      </c>
      <c r="N2324" s="64" t="str">
        <f>+IF(Tabla1[[#This Row],[F PMPI]]="SÍ","No","Sí")</f>
        <v>Sí</v>
      </c>
      <c r="O2324" s="65">
        <f>+Tabla1[[#This Row],[PVL]]*1.055</f>
        <v>1063906.9609349999</v>
      </c>
      <c r="P2324" s="65">
        <f>+Tabla1[[#This Row],[PVL]]*1.43</f>
        <v>1442072.9423099998</v>
      </c>
      <c r="Q2324" s="66" t="str">
        <f>+HYPERLINK(Tabla1[[#This Row],[PAG]])</f>
        <v>https://todomusica.com.ar/redoblantes/9642-14x65-mrv-sd-w-stl65x10.html</v>
      </c>
      <c r="R2324" s="67"/>
      <c r="S2324" s="68"/>
      <c r="T2324" s="69"/>
      <c r="U2324" s="69"/>
      <c r="V2324" s="69"/>
      <c r="W2324" s="69"/>
      <c r="X2324" s="69"/>
      <c r="Y2324" s="35"/>
      <c r="Z2324" s="35" t="s">
        <v>26192</v>
      </c>
      <c r="AA2324" s="36">
        <v>1</v>
      </c>
      <c r="AB2324" s="35" t="s">
        <v>27</v>
      </c>
      <c r="AC2324" s="35" t="str">
        <f>+IF(Tabla1[[#This Row],[STK]]="no","Sin STK", "STK disponible")</f>
        <v>STK disponible</v>
      </c>
      <c r="AD2324" s="35">
        <f>+I2324*J2324</f>
        <v>0</v>
      </c>
      <c r="AE2324" s="35">
        <f>+I2324*K2324</f>
        <v>0</v>
      </c>
      <c r="AF2324" s="36">
        <f>IF(Tabla1[[#This Row],[ref pack]]=1,Tabla1[[#This Row],[Pedido]],LCM(Tabla1[[#This Row],[MC VIEJO]],Tabla1[[#This Row],[Pedido]]))</f>
        <v>1</v>
      </c>
      <c r="AG2324" s="36">
        <f>+VLOOKUP(Tabla1[[#This Row],[Artículo]],'.'!$B$2:$D$11481,3,)</f>
        <v>1</v>
      </c>
      <c r="AH2324" s="37" t="str">
        <f>+IFERROR(SEARCH("pack",Tabla1[[#This Row],[PACK]]),"")</f>
        <v/>
      </c>
    </row>
    <row r="2325" spans="1:34" ht="24" customHeight="1" x14ac:dyDescent="0.2">
      <c r="A2325" s="50" t="s">
        <v>3735</v>
      </c>
      <c r="B2325" s="60" t="s">
        <v>4382</v>
      </c>
      <c r="C2325" s="61" t="s">
        <v>4383</v>
      </c>
      <c r="D2325" s="52" t="s">
        <v>9842</v>
      </c>
      <c r="E2325" s="53">
        <v>1840508.27</v>
      </c>
      <c r="F2325" s="23" t="str">
        <f>+IFERROR(VLOOKUP(Tabla1[[#This Row],[Artículo]],'..'!$B$2:$D$569000,3,),"")</f>
        <v/>
      </c>
      <c r="G2325" s="24" t="str">
        <f>IF(H2325=AF2325,"", "Error MC")</f>
        <v>Error MC</v>
      </c>
      <c r="H2325" s="62"/>
      <c r="I2325" s="54">
        <f>+Tabla1[[#This Row],[MC]]*Tabla1[[#This Row],[Pedido]]*Tabla1[[#This Row],[PVC ]]</f>
        <v>0</v>
      </c>
      <c r="J2325" s="26">
        <v>0.21</v>
      </c>
      <c r="K2325" s="63"/>
      <c r="L2325" s="28" t="s">
        <v>17</v>
      </c>
      <c r="M2325" s="53">
        <v>3229171.7579999999</v>
      </c>
      <c r="N2325" s="64" t="str">
        <f>+IF(Tabla1[[#This Row],[F PMPI]]="SÍ","No","Sí")</f>
        <v>Sí</v>
      </c>
      <c r="O2325" s="65">
        <f>+Tabla1[[#This Row],[PVL]]*1.055</f>
        <v>3406776.2046899996</v>
      </c>
      <c r="P2325" s="65">
        <f>+Tabla1[[#This Row],[PVL]]*1.43</f>
        <v>4617715.6139399996</v>
      </c>
      <c r="Q2325" s="66" t="str">
        <f>+HYPERLINK(Tabla1[[#This Row],[PAG]])</f>
        <v>https://todomusica.com.ar/baterias-acusticas/6659-mrv903xp-c-353.html</v>
      </c>
      <c r="R2325" s="67"/>
      <c r="S2325" s="68"/>
      <c r="T2325" s="69"/>
      <c r="U2325" s="69"/>
      <c r="V2325" s="69"/>
      <c r="W2325" s="69"/>
      <c r="X2325" s="69"/>
      <c r="Y2325" s="35"/>
      <c r="Z2325" s="35" t="s">
        <v>26193</v>
      </c>
      <c r="AA2325" s="36">
        <v>1</v>
      </c>
      <c r="AB2325" s="35" t="s">
        <v>27</v>
      </c>
      <c r="AC2325" s="35" t="str">
        <f>+IF(Tabla1[[#This Row],[STK]]="no","Sin STK", "STK disponible")</f>
        <v>STK disponible</v>
      </c>
      <c r="AD2325" s="35">
        <f>+I2325*J2325</f>
        <v>0</v>
      </c>
      <c r="AE2325" s="35">
        <f>+I2325*K2325</f>
        <v>0</v>
      </c>
      <c r="AF2325" s="36">
        <f>IF(Tabla1[[#This Row],[ref pack]]=1,Tabla1[[#This Row],[Pedido]],LCM(Tabla1[[#This Row],[MC VIEJO]],Tabla1[[#This Row],[Pedido]]))</f>
        <v>1</v>
      </c>
      <c r="AG2325" s="36">
        <f>+VLOOKUP(Tabla1[[#This Row],[Artículo]],'.'!$B$2:$D$11481,3,)</f>
        <v>1</v>
      </c>
      <c r="AH2325" s="37" t="str">
        <f>+IFERROR(SEARCH("pack",Tabla1[[#This Row],[PACK]]),"")</f>
        <v/>
      </c>
    </row>
    <row r="2326" spans="1:34" ht="24" customHeight="1" x14ac:dyDescent="0.2">
      <c r="A2326" s="50" t="s">
        <v>3735</v>
      </c>
      <c r="B2326" s="60" t="s">
        <v>4384</v>
      </c>
      <c r="C2326" s="61" t="s">
        <v>4385</v>
      </c>
      <c r="D2326" s="52" t="s">
        <v>27</v>
      </c>
      <c r="E2326" s="53">
        <v>2161256.23</v>
      </c>
      <c r="F2326" s="23" t="str">
        <f>+IFERROR(VLOOKUP(Tabla1[[#This Row],[Artículo]],'..'!$B$2:$D$569000,3,),"")</f>
        <v/>
      </c>
      <c r="G2326" s="24" t="str">
        <f>IF(H2326=AF2326,"", "Error MC")</f>
        <v>Error MC</v>
      </c>
      <c r="H2326" s="62"/>
      <c r="I2326" s="54">
        <f>+Tabla1[[#This Row],[MC]]*Tabla1[[#This Row],[Pedido]]*Tabla1[[#This Row],[PVC ]]</f>
        <v>0</v>
      </c>
      <c r="J2326" s="26">
        <v>0.21</v>
      </c>
      <c r="K2326" s="63"/>
      <c r="L2326" s="28" t="s">
        <v>17</v>
      </c>
      <c r="M2326" s="53">
        <v>3791924.051</v>
      </c>
      <c r="N2326" s="64" t="str">
        <f>+IF(Tabla1[[#This Row],[F PMPI]]="SÍ","No","Sí")</f>
        <v>Sí</v>
      </c>
      <c r="O2326" s="65">
        <f>+Tabla1[[#This Row],[PVL]]*1.055</f>
        <v>4000479.8738049995</v>
      </c>
      <c r="P2326" s="65">
        <f>+Tabla1[[#This Row],[PVL]]*1.43</f>
        <v>5422451.3929300001</v>
      </c>
      <c r="Q2326" s="66" t="str">
        <f>+HYPERLINK(Tabla1[[#This Row],[PAG]])</f>
        <v>https://todomusica.com.ar/baterias-acusticas/6660-mrv904xep-c-111.html</v>
      </c>
      <c r="R2326" s="67"/>
      <c r="S2326" s="68"/>
      <c r="T2326" s="69"/>
      <c r="U2326" s="69"/>
      <c r="V2326" s="69"/>
      <c r="W2326" s="69"/>
      <c r="X2326" s="69"/>
      <c r="Y2326" s="35"/>
      <c r="Z2326" s="35" t="s">
        <v>26194</v>
      </c>
      <c r="AA2326" s="36">
        <v>1</v>
      </c>
      <c r="AB2326" s="35" t="s">
        <v>27</v>
      </c>
      <c r="AC2326" s="35" t="str">
        <f>+IF(Tabla1[[#This Row],[STK]]="no","Sin STK", "STK disponible")</f>
        <v>Sin STK</v>
      </c>
      <c r="AD2326" s="35">
        <f>+I2326*J2326</f>
        <v>0</v>
      </c>
      <c r="AE2326" s="35">
        <f>+I2326*K2326</f>
        <v>0</v>
      </c>
      <c r="AF2326" s="36">
        <f>IF(Tabla1[[#This Row],[ref pack]]=1,Tabla1[[#This Row],[Pedido]],LCM(Tabla1[[#This Row],[MC VIEJO]],Tabla1[[#This Row],[Pedido]]))</f>
        <v>1</v>
      </c>
      <c r="AG2326" s="36">
        <f>+VLOOKUP(Tabla1[[#This Row],[Artículo]],'.'!$B$2:$D$11481,3,)</f>
        <v>1</v>
      </c>
      <c r="AH2326" s="37" t="str">
        <f>+IFERROR(SEARCH("pack",Tabla1[[#This Row],[PACK]]),"")</f>
        <v/>
      </c>
    </row>
    <row r="2327" spans="1:34" ht="24" customHeight="1" x14ac:dyDescent="0.2">
      <c r="A2327" s="50" t="s">
        <v>3735</v>
      </c>
      <c r="B2327" s="60" t="s">
        <v>4386</v>
      </c>
      <c r="C2327" s="61" t="s">
        <v>4387</v>
      </c>
      <c r="D2327" s="52" t="s">
        <v>9842</v>
      </c>
      <c r="E2327" s="53">
        <v>2161256.23</v>
      </c>
      <c r="F2327" s="23" t="str">
        <f>+IFERROR(VLOOKUP(Tabla1[[#This Row],[Artículo]],'..'!$B$2:$D$569000,3,),"")</f>
        <v/>
      </c>
      <c r="G2327" s="24" t="str">
        <f>IF(H2327=AF2327,"", "Error MC")</f>
        <v>Error MC</v>
      </c>
      <c r="H2327" s="62"/>
      <c r="I2327" s="54">
        <f>+Tabla1[[#This Row],[MC]]*Tabla1[[#This Row],[Pedido]]*Tabla1[[#This Row],[PVC ]]</f>
        <v>0</v>
      </c>
      <c r="J2327" s="26">
        <v>0.21</v>
      </c>
      <c r="K2327" s="63"/>
      <c r="L2327" s="28" t="s">
        <v>17</v>
      </c>
      <c r="M2327" s="53">
        <v>3791924.051</v>
      </c>
      <c r="N2327" s="64" t="str">
        <f>+IF(Tabla1[[#This Row],[F PMPI]]="SÍ","No","Sí")</f>
        <v>Sí</v>
      </c>
      <c r="O2327" s="65">
        <f>+Tabla1[[#This Row],[PVL]]*1.055</f>
        <v>4000479.8738049995</v>
      </c>
      <c r="P2327" s="65">
        <f>+Tabla1[[#This Row],[PVL]]*1.43</f>
        <v>5422451.3929300001</v>
      </c>
      <c r="Q2327" s="66" t="str">
        <f>+HYPERLINK(Tabla1[[#This Row],[PAG]])</f>
        <v>https://todomusica.com.ar/baterias-acusticas/6661-mrv904xep-c-353.html</v>
      </c>
      <c r="R2327" s="67"/>
      <c r="S2327" s="68"/>
      <c r="T2327" s="69"/>
      <c r="U2327" s="69"/>
      <c r="V2327" s="69"/>
      <c r="W2327" s="69"/>
      <c r="X2327" s="69"/>
      <c r="Y2327" s="35"/>
      <c r="Z2327" s="35" t="s">
        <v>26195</v>
      </c>
      <c r="AA2327" s="36">
        <v>1</v>
      </c>
      <c r="AB2327" s="35" t="s">
        <v>27</v>
      </c>
      <c r="AC2327" s="35" t="str">
        <f>+IF(Tabla1[[#This Row],[STK]]="no","Sin STK", "STK disponible")</f>
        <v>STK disponible</v>
      </c>
      <c r="AD2327" s="35">
        <f>+I2327*J2327</f>
        <v>0</v>
      </c>
      <c r="AE2327" s="35">
        <f>+I2327*K2327</f>
        <v>0</v>
      </c>
      <c r="AF2327" s="36">
        <f>IF(Tabla1[[#This Row],[ref pack]]=1,Tabla1[[#This Row],[Pedido]],LCM(Tabla1[[#This Row],[MC VIEJO]],Tabla1[[#This Row],[Pedido]]))</f>
        <v>1</v>
      </c>
      <c r="AG2327" s="36">
        <f>+VLOOKUP(Tabla1[[#This Row],[Artículo]],'.'!$B$2:$D$11481,3,)</f>
        <v>1</v>
      </c>
      <c r="AH2327" s="37" t="str">
        <f>+IFERROR(SEARCH("pack",Tabla1[[#This Row],[PACK]]),"")</f>
        <v/>
      </c>
    </row>
    <row r="2328" spans="1:34" ht="24" customHeight="1" x14ac:dyDescent="0.2">
      <c r="A2328" s="50" t="s">
        <v>3735</v>
      </c>
      <c r="B2328" s="60" t="s">
        <v>4390</v>
      </c>
      <c r="C2328" s="61" t="s">
        <v>4391</v>
      </c>
      <c r="D2328" s="52" t="s">
        <v>9842</v>
      </c>
      <c r="E2328" s="53">
        <v>1979197.31</v>
      </c>
      <c r="F2328" s="23" t="str">
        <f>+IFERROR(VLOOKUP(Tabla1[[#This Row],[Artículo]],'..'!$B$2:$D$569000,3,),"")</f>
        <v/>
      </c>
      <c r="G2328" s="24" t="str">
        <f>IF(H2328=AF2328,"", "Error MC")</f>
        <v>Error MC</v>
      </c>
      <c r="H2328" s="62"/>
      <c r="I2328" s="54">
        <f>+Tabla1[[#This Row],[MC]]*Tabla1[[#This Row],[Pedido]]*Tabla1[[#This Row],[PVC ]]</f>
        <v>0</v>
      </c>
      <c r="J2328" s="26">
        <v>0.21</v>
      </c>
      <c r="K2328" s="63"/>
      <c r="L2328" s="28" t="s">
        <v>17</v>
      </c>
      <c r="M2328" s="53">
        <v>3472501.6809999999</v>
      </c>
      <c r="N2328" s="64" t="str">
        <f>+IF(Tabla1[[#This Row],[F PMPI]]="SÍ","No","Sí")</f>
        <v>Sí</v>
      </c>
      <c r="O2328" s="65">
        <f>+Tabla1[[#This Row],[PVL]]*1.055</f>
        <v>3663489.2734549996</v>
      </c>
      <c r="P2328" s="65">
        <f>+Tabla1[[#This Row],[PVL]]*1.43</f>
        <v>4965677.4038299993</v>
      </c>
      <c r="Q2328" s="66" t="str">
        <f>+HYPERLINK(Tabla1[[#This Row],[PAG]])</f>
        <v>https://todomusica.com.ar/baterias-acusticas/6663-mrv923xsp-c-353.html</v>
      </c>
      <c r="R2328" s="67"/>
      <c r="S2328" s="68"/>
      <c r="T2328" s="69"/>
      <c r="U2328" s="69"/>
      <c r="V2328" s="69"/>
      <c r="W2328" s="69"/>
      <c r="X2328" s="69"/>
      <c r="Y2328" s="35"/>
      <c r="Z2328" s="35" t="s">
        <v>26196</v>
      </c>
      <c r="AA2328" s="36">
        <v>1</v>
      </c>
      <c r="AB2328" s="35" t="s">
        <v>27</v>
      </c>
      <c r="AC2328" s="35" t="str">
        <f>+IF(Tabla1[[#This Row],[STK]]="no","Sin STK", "STK disponible")</f>
        <v>STK disponible</v>
      </c>
      <c r="AD2328" s="35">
        <f>+I2328*J2328</f>
        <v>0</v>
      </c>
      <c r="AE2328" s="35">
        <f>+I2328*K2328</f>
        <v>0</v>
      </c>
      <c r="AF2328" s="36">
        <f>IF(Tabla1[[#This Row],[ref pack]]=1,Tabla1[[#This Row],[Pedido]],LCM(Tabla1[[#This Row],[MC VIEJO]],Tabla1[[#This Row],[Pedido]]))</f>
        <v>1</v>
      </c>
      <c r="AG2328" s="36">
        <f>+VLOOKUP(Tabla1[[#This Row],[Artículo]],'.'!$B$2:$D$11481,3,)</f>
        <v>1</v>
      </c>
      <c r="AH2328" s="37" t="str">
        <f>+IFERROR(SEARCH("pack",Tabla1[[#This Row],[PACK]]),"")</f>
        <v/>
      </c>
    </row>
    <row r="2329" spans="1:34" ht="24" customHeight="1" x14ac:dyDescent="0.2">
      <c r="A2329" s="50" t="s">
        <v>3735</v>
      </c>
      <c r="B2329" s="60" t="s">
        <v>4400</v>
      </c>
      <c r="C2329" s="61" t="s">
        <v>4401</v>
      </c>
      <c r="D2329" s="52" t="s">
        <v>27</v>
      </c>
      <c r="E2329" s="53">
        <v>2008069.09</v>
      </c>
      <c r="F2329" s="23" t="str">
        <f>+IFERROR(VLOOKUP(Tabla1[[#This Row],[Artículo]],'..'!$B$2:$D$569000,3,),"")</f>
        <v/>
      </c>
      <c r="G2329" s="24" t="str">
        <f>IF(H2329=AF2329,"", "Error MC")</f>
        <v>Error MC</v>
      </c>
      <c r="H2329" s="62"/>
      <c r="I2329" s="54">
        <f>+Tabla1[[#This Row],[MC]]*Tabla1[[#This Row],[Pedido]]*Tabla1[[#This Row],[PVC ]]</f>
        <v>0</v>
      </c>
      <c r="J2329" s="26">
        <v>0.21</v>
      </c>
      <c r="K2329" s="63"/>
      <c r="L2329" s="28" t="s">
        <v>17</v>
      </c>
      <c r="M2329" s="53">
        <v>3523157.2179999999</v>
      </c>
      <c r="N2329" s="64" t="str">
        <f>+IF(Tabla1[[#This Row],[F PMPI]]="SÍ","No","Sí")</f>
        <v>Sí</v>
      </c>
      <c r="O2329" s="65">
        <f>+Tabla1[[#This Row],[PVL]]*1.055</f>
        <v>3716930.8649899997</v>
      </c>
      <c r="P2329" s="65">
        <f>+Tabla1[[#This Row],[PVL]]*1.43</f>
        <v>5038114.8217399996</v>
      </c>
      <c r="Q2329" s="66" t="str">
        <f>+HYPERLINK(Tabla1[[#This Row],[PAG]])</f>
        <v>https://todomusica.com.ar/baterias-acusticas/6670-mrv943xp-c-353.html</v>
      </c>
      <c r="R2329" s="67"/>
      <c r="S2329" s="68"/>
      <c r="T2329" s="69"/>
      <c r="U2329" s="69"/>
      <c r="V2329" s="69"/>
      <c r="W2329" s="69"/>
      <c r="X2329" s="69"/>
      <c r="Y2329" s="35"/>
      <c r="Z2329" s="35" t="s">
        <v>26197</v>
      </c>
      <c r="AA2329" s="36">
        <v>1</v>
      </c>
      <c r="AB2329" s="35" t="s">
        <v>27</v>
      </c>
      <c r="AC2329" s="35" t="str">
        <f>+IF(Tabla1[[#This Row],[STK]]="no","Sin STK", "STK disponible")</f>
        <v>Sin STK</v>
      </c>
      <c r="AD2329" s="35">
        <f>+I2329*J2329</f>
        <v>0</v>
      </c>
      <c r="AE2329" s="35">
        <f>+I2329*K2329</f>
        <v>0</v>
      </c>
      <c r="AF2329" s="36">
        <f>IF(Tabla1[[#This Row],[ref pack]]=1,Tabla1[[#This Row],[Pedido]],LCM(Tabla1[[#This Row],[MC VIEJO]],Tabla1[[#This Row],[Pedido]]))</f>
        <v>1</v>
      </c>
      <c r="AG2329" s="36">
        <f>+VLOOKUP(Tabla1[[#This Row],[Artículo]],'.'!$B$2:$D$11481,3,)</f>
        <v>1</v>
      </c>
      <c r="AH2329" s="37" t="str">
        <f>+IFERROR(SEARCH("pack",Tabla1[[#This Row],[PACK]]),"")</f>
        <v/>
      </c>
    </row>
    <row r="2330" spans="1:34" ht="24" customHeight="1" x14ac:dyDescent="0.2">
      <c r="A2330" s="50" t="s">
        <v>3735</v>
      </c>
      <c r="B2330" s="60" t="s">
        <v>4402</v>
      </c>
      <c r="C2330" s="61" t="s">
        <v>4403</v>
      </c>
      <c r="D2330" s="52" t="s">
        <v>9842</v>
      </c>
      <c r="E2330" s="53">
        <v>2008069.09</v>
      </c>
      <c r="F2330" s="23" t="str">
        <f>+IFERROR(VLOOKUP(Tabla1[[#This Row],[Artículo]],'..'!$B$2:$D$569000,3,),"")</f>
        <v/>
      </c>
      <c r="G2330" s="24" t="str">
        <f>IF(H2330=AF2330,"", "Error MC")</f>
        <v>Error MC</v>
      </c>
      <c r="H2330" s="62"/>
      <c r="I2330" s="54">
        <f>+Tabla1[[#This Row],[MC]]*Tabla1[[#This Row],[Pedido]]*Tabla1[[#This Row],[PVC ]]</f>
        <v>0</v>
      </c>
      <c r="J2330" s="26">
        <v>0.21</v>
      </c>
      <c r="K2330" s="63"/>
      <c r="L2330" s="28" t="s">
        <v>17</v>
      </c>
      <c r="M2330" s="53">
        <v>3523157.2179999999</v>
      </c>
      <c r="N2330" s="64" t="str">
        <f>+IF(Tabla1[[#This Row],[F PMPI]]="SÍ","No","Sí")</f>
        <v>Sí</v>
      </c>
      <c r="O2330" s="65">
        <f>+Tabla1[[#This Row],[PVL]]*1.055</f>
        <v>3716930.8649899997</v>
      </c>
      <c r="P2330" s="65">
        <f>+Tabla1[[#This Row],[PVL]]*1.43</f>
        <v>5038114.8217399996</v>
      </c>
      <c r="Q2330" s="66" t="str">
        <f>+HYPERLINK(Tabla1[[#This Row],[PAG]])</f>
        <v>https://todomusica.com.ar/baterias-acusticas/6671-mrv943xp-c-359.html</v>
      </c>
      <c r="R2330" s="67"/>
      <c r="S2330" s="68"/>
      <c r="T2330" s="69"/>
      <c r="U2330" s="69"/>
      <c r="V2330" s="69"/>
      <c r="W2330" s="69"/>
      <c r="X2330" s="69"/>
      <c r="Y2330" s="35"/>
      <c r="Z2330" s="35" t="s">
        <v>26198</v>
      </c>
      <c r="AA2330" s="36">
        <v>1</v>
      </c>
      <c r="AB2330" s="35" t="s">
        <v>27</v>
      </c>
      <c r="AC2330" s="35" t="str">
        <f>+IF(Tabla1[[#This Row],[STK]]="no","Sin STK", "STK disponible")</f>
        <v>STK disponible</v>
      </c>
      <c r="AD2330" s="35">
        <f>+I2330*J2330</f>
        <v>0</v>
      </c>
      <c r="AE2330" s="35">
        <f>+I2330*K2330</f>
        <v>0</v>
      </c>
      <c r="AF2330" s="36">
        <f>IF(Tabla1[[#This Row],[ref pack]]=1,Tabla1[[#This Row],[Pedido]],LCM(Tabla1[[#This Row],[MC VIEJO]],Tabla1[[#This Row],[Pedido]]))</f>
        <v>1</v>
      </c>
      <c r="AG2330" s="36">
        <f>+VLOOKUP(Tabla1[[#This Row],[Artículo]],'.'!$B$2:$D$11481,3,)</f>
        <v>1</v>
      </c>
      <c r="AH2330" s="37" t="str">
        <f>+IFERROR(SEARCH("pack",Tabla1[[#This Row],[PACK]]),"")</f>
        <v/>
      </c>
    </row>
    <row r="2331" spans="1:34" ht="24" customHeight="1" x14ac:dyDescent="0.2">
      <c r="A2331" s="50" t="s">
        <v>3735</v>
      </c>
      <c r="B2331" s="60" t="s">
        <v>4404</v>
      </c>
      <c r="C2331" s="61" t="s">
        <v>4405</v>
      </c>
      <c r="D2331" s="52" t="s">
        <v>9842</v>
      </c>
      <c r="E2331" s="53">
        <v>234256.91</v>
      </c>
      <c r="F2331" s="23" t="str">
        <f>+IFERROR(VLOOKUP(Tabla1[[#This Row],[Artículo]],'..'!$B$2:$D$569000,3,),"")</f>
        <v/>
      </c>
      <c r="G2331" s="24" t="str">
        <f>IF(H2331=AF2331,"", "Error MC")</f>
        <v>Error MC</v>
      </c>
      <c r="H2331" s="62"/>
      <c r="I2331" s="54">
        <f>+Tabla1[[#This Row],[MC]]*Tabla1[[#This Row],[Pedido]]*Tabla1[[#This Row],[PVC ]]</f>
        <v>0</v>
      </c>
      <c r="J2331" s="26">
        <v>0.21</v>
      </c>
      <c r="K2331" s="63"/>
      <c r="L2331" s="28" t="s">
        <v>17</v>
      </c>
      <c r="M2331" s="53">
        <v>411003.74900000001</v>
      </c>
      <c r="N2331" s="64" t="str">
        <f>+IF(Tabla1[[#This Row],[F PMPI]]="SÍ","No","Sí")</f>
        <v>Sí</v>
      </c>
      <c r="O2331" s="65">
        <f>+Tabla1[[#This Row],[PVL]]*1.055</f>
        <v>433608.95519499999</v>
      </c>
      <c r="P2331" s="65">
        <f>+Tabla1[[#This Row],[PVL]]*1.43</f>
        <v>587735.36106999998</v>
      </c>
      <c r="Q2331" s="66" t="str">
        <f>+HYPERLINK(Tabla1[[#This Row],[PAG]])</f>
        <v/>
      </c>
      <c r="R2331" s="67"/>
      <c r="S2331" s="68"/>
      <c r="T2331" s="69"/>
      <c r="U2331" s="69"/>
      <c r="V2331" s="69"/>
      <c r="W2331" s="69"/>
      <c r="X2331" s="69"/>
      <c r="Y2331" s="35"/>
      <c r="Z2331" s="35" t="s">
        <v>65</v>
      </c>
      <c r="AA2331" s="36">
        <v>1</v>
      </c>
      <c r="AB2331" s="35" t="s">
        <v>27</v>
      </c>
      <c r="AC2331" s="35" t="str">
        <f>+IF(Tabla1[[#This Row],[STK]]="no","Sin STK", "STK disponible")</f>
        <v>STK disponible</v>
      </c>
      <c r="AD2331" s="35">
        <f>+I2331*J2331</f>
        <v>0</v>
      </c>
      <c r="AE2331" s="35">
        <f>+I2331*K2331</f>
        <v>0</v>
      </c>
      <c r="AF2331" s="36">
        <f>IF(Tabla1[[#This Row],[ref pack]]=1,Tabla1[[#This Row],[Pedido]],LCM(Tabla1[[#This Row],[MC VIEJO]],Tabla1[[#This Row],[Pedido]]))</f>
        <v>1</v>
      </c>
      <c r="AG2331" s="36">
        <f>+VLOOKUP(Tabla1[[#This Row],[Artículo]],'.'!$B$2:$D$11481,3,)</f>
        <v>1</v>
      </c>
      <c r="AH2331" s="37" t="str">
        <f>+IFERROR(SEARCH("pack",Tabla1[[#This Row],[PACK]]),"")</f>
        <v/>
      </c>
    </row>
    <row r="2332" spans="1:34" ht="24" customHeight="1" x14ac:dyDescent="0.2">
      <c r="A2332" s="50" t="s">
        <v>3735</v>
      </c>
      <c r="B2332" s="60" t="s">
        <v>4406</v>
      </c>
      <c r="C2332" s="61" t="s">
        <v>4407</v>
      </c>
      <c r="D2332" s="52" t="s">
        <v>9842</v>
      </c>
      <c r="E2332" s="53">
        <v>245596.77</v>
      </c>
      <c r="F2332" s="23" t="str">
        <f>+IFERROR(VLOOKUP(Tabla1[[#This Row],[Artículo]],'..'!$B$2:$D$569000,3,),"")</f>
        <v/>
      </c>
      <c r="G2332" s="24" t="str">
        <f>IF(H2332=AF2332,"", "Error MC")</f>
        <v>Error MC</v>
      </c>
      <c r="H2332" s="62"/>
      <c r="I2332" s="54">
        <f>+Tabla1[[#This Row],[MC]]*Tabla1[[#This Row],[Pedido]]*Tabla1[[#This Row],[PVC ]]</f>
        <v>0</v>
      </c>
      <c r="J2332" s="26">
        <v>0.21</v>
      </c>
      <c r="K2332" s="63"/>
      <c r="L2332" s="28" t="s">
        <v>17</v>
      </c>
      <c r="M2332" s="53">
        <v>430899.53700000001</v>
      </c>
      <c r="N2332" s="64" t="str">
        <f>+IF(Tabla1[[#This Row],[F PMPI]]="SÍ","No","Sí")</f>
        <v>Sí</v>
      </c>
      <c r="O2332" s="65">
        <f>+Tabla1[[#This Row],[PVL]]*1.055</f>
        <v>454599.011535</v>
      </c>
      <c r="P2332" s="65">
        <f>+Tabla1[[#This Row],[PVL]]*1.43</f>
        <v>616186.33791</v>
      </c>
      <c r="Q2332" s="66" t="str">
        <f>+HYPERLINK(Tabla1[[#This Row],[PAG]])</f>
        <v>https://todomusica.com.ar/hardware-para-baterias/7917-marching-tom-stand.html</v>
      </c>
      <c r="R2332" s="67"/>
      <c r="S2332" s="68"/>
      <c r="T2332" s="69"/>
      <c r="U2332" s="69"/>
      <c r="V2332" s="69"/>
      <c r="W2332" s="69"/>
      <c r="X2332" s="69"/>
      <c r="Y2332" s="35"/>
      <c r="Z2332" s="35" t="s">
        <v>26199</v>
      </c>
      <c r="AA2332" s="36">
        <v>1</v>
      </c>
      <c r="AB2332" s="35" t="s">
        <v>27</v>
      </c>
      <c r="AC2332" s="35" t="str">
        <f>+IF(Tabla1[[#This Row],[STK]]="no","Sin STK", "STK disponible")</f>
        <v>STK disponible</v>
      </c>
      <c r="AD2332" s="35">
        <f>+I2332*J2332</f>
        <v>0</v>
      </c>
      <c r="AE2332" s="35">
        <f>+I2332*K2332</f>
        <v>0</v>
      </c>
      <c r="AF2332" s="36">
        <f>IF(Tabla1[[#This Row],[ref pack]]=1,Tabla1[[#This Row],[Pedido]],LCM(Tabla1[[#This Row],[MC VIEJO]],Tabla1[[#This Row],[Pedido]]))</f>
        <v>1</v>
      </c>
      <c r="AG2332" s="36">
        <f>+VLOOKUP(Tabla1[[#This Row],[Artículo]],'.'!$B$2:$D$11481,3,)</f>
        <v>1</v>
      </c>
      <c r="AH2332" s="37" t="str">
        <f>+IFERROR(SEARCH("pack",Tabla1[[#This Row],[PACK]]),"")</f>
        <v/>
      </c>
    </row>
    <row r="2333" spans="1:34" ht="24" customHeight="1" x14ac:dyDescent="0.2">
      <c r="A2333" s="50" t="s">
        <v>3735</v>
      </c>
      <c r="B2333" s="60" t="s">
        <v>4408</v>
      </c>
      <c r="C2333" s="61" t="s">
        <v>4409</v>
      </c>
      <c r="D2333" s="52" t="s">
        <v>27</v>
      </c>
      <c r="E2333" s="53">
        <v>1840.25</v>
      </c>
      <c r="F2333" s="23" t="str">
        <f>+IFERROR(VLOOKUP(Tabla1[[#This Row],[Artículo]],'..'!$B$2:$D$569000,3,),"")</f>
        <v/>
      </c>
      <c r="G2333" s="24" t="str">
        <f>IF(H2333=AF2333,"", "Error MC")</f>
        <v>Error MC</v>
      </c>
      <c r="H2333" s="62"/>
      <c r="I2333" s="54">
        <f>+Tabla1[[#This Row],[MC]]*Tabla1[[#This Row],[Pedido]]*Tabla1[[#This Row],[PVC ]]</f>
        <v>0</v>
      </c>
      <c r="J2333" s="26">
        <v>0.21</v>
      </c>
      <c r="K2333" s="63"/>
      <c r="L2333" s="28" t="s">
        <v>17</v>
      </c>
      <c r="M2333" s="53">
        <v>3228.7159999999999</v>
      </c>
      <c r="N2333" s="64" t="str">
        <f>+IF(Tabla1[[#This Row],[F PMPI]]="SÍ","No","Sí")</f>
        <v>Sí</v>
      </c>
      <c r="O2333" s="65">
        <f>+Tabla1[[#This Row],[PVL]]*1.055</f>
        <v>3406.2953799999996</v>
      </c>
      <c r="P2333" s="65">
        <f>+Tabla1[[#This Row],[PVL]]*1.43</f>
        <v>4617.0638799999997</v>
      </c>
      <c r="Q2333" s="66" t="str">
        <f>+HYPERLINK(Tabla1[[#This Row],[PAG]])</f>
        <v>https://todomusica.com.ar/hardware-para-baterias/4086-404.html</v>
      </c>
      <c r="R2333" s="67"/>
      <c r="S2333" s="68"/>
      <c r="T2333" s="69"/>
      <c r="U2333" s="69"/>
      <c r="V2333" s="69"/>
      <c r="W2333" s="69"/>
      <c r="X2333" s="69"/>
      <c r="Y2333" s="35"/>
      <c r="Z2333" s="35" t="s">
        <v>26200</v>
      </c>
      <c r="AA2333" s="36">
        <v>1</v>
      </c>
      <c r="AB2333" s="35" t="s">
        <v>27</v>
      </c>
      <c r="AC2333" s="35" t="str">
        <f>+IF(Tabla1[[#This Row],[STK]]="no","Sin STK", "STK disponible")</f>
        <v>Sin STK</v>
      </c>
      <c r="AD2333" s="35">
        <f>+I2333*J2333</f>
        <v>0</v>
      </c>
      <c r="AE2333" s="35">
        <f>+I2333*K2333</f>
        <v>0</v>
      </c>
      <c r="AF2333" s="36">
        <f>IF(Tabla1[[#This Row],[ref pack]]=1,Tabla1[[#This Row],[Pedido]],LCM(Tabla1[[#This Row],[MC VIEJO]],Tabla1[[#This Row],[Pedido]]))</f>
        <v>1</v>
      </c>
      <c r="AG2333" s="36">
        <f>+VLOOKUP(Tabla1[[#This Row],[Artículo]],'.'!$B$2:$D$11481,3,)</f>
        <v>1</v>
      </c>
      <c r="AH2333" s="37" t="str">
        <f>+IFERROR(SEARCH("pack",Tabla1[[#This Row],[PACK]]),"")</f>
        <v/>
      </c>
    </row>
    <row r="2334" spans="1:34" ht="24" customHeight="1" x14ac:dyDescent="0.2">
      <c r="A2334" s="50" t="s">
        <v>3735</v>
      </c>
      <c r="B2334" s="60" t="s">
        <v>4410</v>
      </c>
      <c r="C2334" s="61" t="s">
        <v>4411</v>
      </c>
      <c r="D2334" s="52" t="s">
        <v>27</v>
      </c>
      <c r="E2334" s="53">
        <v>175294.83</v>
      </c>
      <c r="F2334" s="23" t="str">
        <f>+IFERROR(VLOOKUP(Tabla1[[#This Row],[Artículo]],'..'!$B$2:$D$569000,3,),"")</f>
        <v/>
      </c>
      <c r="G2334" s="24" t="str">
        <f>IF(H2334=AF2334,"", "Error MC")</f>
        <v>Error MC</v>
      </c>
      <c r="H2334" s="62"/>
      <c r="I2334" s="54">
        <f>+Tabla1[[#This Row],[MC]]*Tabla1[[#This Row],[Pedido]]*Tabla1[[#This Row],[PVC ]]</f>
        <v>0</v>
      </c>
      <c r="J2334" s="26">
        <v>0.21</v>
      </c>
      <c r="K2334" s="63"/>
      <c r="L2334" s="28" t="s">
        <v>17</v>
      </c>
      <c r="M2334" s="53">
        <v>307554.77500000002</v>
      </c>
      <c r="N2334" s="64" t="str">
        <f>+IF(Tabla1[[#This Row],[F PMPI]]="SÍ","No","Sí")</f>
        <v>Sí</v>
      </c>
      <c r="O2334" s="65">
        <f>+Tabla1[[#This Row],[PVL]]*1.055</f>
        <v>324470.287625</v>
      </c>
      <c r="P2334" s="65">
        <f>+Tabla1[[#This Row],[PVL]]*1.43</f>
        <v>439803.32825000002</v>
      </c>
      <c r="Q2334" s="66" t="str">
        <f>+HYPERLINK(Tabla1[[#This Row],[PAG]])</f>
        <v/>
      </c>
      <c r="R2334" s="67"/>
      <c r="S2334" s="68"/>
      <c r="T2334" s="69"/>
      <c r="U2334" s="69"/>
      <c r="V2334" s="69"/>
      <c r="W2334" s="69"/>
      <c r="X2334" s="69"/>
      <c r="Y2334" s="35"/>
      <c r="Z2334" s="35" t="s">
        <v>65</v>
      </c>
      <c r="AA2334" s="36">
        <v>1</v>
      </c>
      <c r="AB2334" s="35" t="s">
        <v>27</v>
      </c>
      <c r="AC2334" s="35" t="str">
        <f>+IF(Tabla1[[#This Row],[STK]]="no","Sin STK", "STK disponible")</f>
        <v>Sin STK</v>
      </c>
      <c r="AD2334" s="35">
        <f>+I2334*J2334</f>
        <v>0</v>
      </c>
      <c r="AE2334" s="35">
        <f>+I2334*K2334</f>
        <v>0</v>
      </c>
      <c r="AF2334" s="36">
        <f>IF(Tabla1[[#This Row],[ref pack]]=1,Tabla1[[#This Row],[Pedido]],LCM(Tabla1[[#This Row],[MC VIEJO]],Tabla1[[#This Row],[Pedido]]))</f>
        <v>1</v>
      </c>
      <c r="AG2334" s="36">
        <f>+VLOOKUP(Tabla1[[#This Row],[Artículo]],'.'!$B$2:$D$11481,3,)</f>
        <v>1</v>
      </c>
      <c r="AH2334" s="37" t="str">
        <f>+IFERROR(SEARCH("pack",Tabla1[[#This Row],[PACK]]),"")</f>
        <v/>
      </c>
    </row>
    <row r="2335" spans="1:34" ht="24" customHeight="1" x14ac:dyDescent="0.2">
      <c r="A2335" s="50" t="s">
        <v>3735</v>
      </c>
      <c r="B2335" s="60" t="s">
        <v>4412</v>
      </c>
      <c r="C2335" s="61" t="s">
        <v>4413</v>
      </c>
      <c r="D2335" s="52" t="s">
        <v>27</v>
      </c>
      <c r="E2335" s="53">
        <v>315152.59000000003</v>
      </c>
      <c r="F2335" s="23" t="str">
        <f>+IFERROR(VLOOKUP(Tabla1[[#This Row],[Artículo]],'..'!$B$2:$D$569000,3,),"")</f>
        <v/>
      </c>
      <c r="G2335" s="24" t="str">
        <f>IF(H2335=AF2335,"", "Error MC")</f>
        <v>Error MC</v>
      </c>
      <c r="H2335" s="62"/>
      <c r="I2335" s="54">
        <f>+Tabla1[[#This Row],[MC]]*Tabla1[[#This Row],[Pedido]]*Tabla1[[#This Row],[PVC ]]</f>
        <v>0</v>
      </c>
      <c r="J2335" s="26">
        <v>0.21</v>
      </c>
      <c r="K2335" s="63"/>
      <c r="L2335" s="28" t="s">
        <v>17</v>
      </c>
      <c r="M2335" s="53">
        <v>552935.22499999998</v>
      </c>
      <c r="N2335" s="64" t="str">
        <f>+IF(Tabla1[[#This Row],[F PMPI]]="SÍ","No","Sí")</f>
        <v>Sí</v>
      </c>
      <c r="O2335" s="65">
        <f>+Tabla1[[#This Row],[PVL]]*1.055</f>
        <v>583346.66237499996</v>
      </c>
      <c r="P2335" s="65">
        <f>+Tabla1[[#This Row],[PVL]]*1.43</f>
        <v>790697.37174999993</v>
      </c>
      <c r="Q2335" s="66" t="str">
        <f>+HYPERLINK(Tabla1[[#This Row],[PAG]])</f>
        <v/>
      </c>
      <c r="R2335" s="67"/>
      <c r="S2335" s="68"/>
      <c r="T2335" s="69"/>
      <c r="U2335" s="69"/>
      <c r="V2335" s="69"/>
      <c r="W2335" s="69"/>
      <c r="X2335" s="69"/>
      <c r="Y2335" s="35"/>
      <c r="Z2335" s="35" t="s">
        <v>65</v>
      </c>
      <c r="AA2335" s="36">
        <v>1</v>
      </c>
      <c r="AB2335" s="35" t="s">
        <v>27</v>
      </c>
      <c r="AC2335" s="35" t="str">
        <f>+IF(Tabla1[[#This Row],[STK]]="no","Sin STK", "STK disponible")</f>
        <v>Sin STK</v>
      </c>
      <c r="AD2335" s="35">
        <f>+I2335*J2335</f>
        <v>0</v>
      </c>
      <c r="AE2335" s="35">
        <f>+I2335*K2335</f>
        <v>0</v>
      </c>
      <c r="AF2335" s="36">
        <f>IF(Tabla1[[#This Row],[ref pack]]=1,Tabla1[[#This Row],[Pedido]],LCM(Tabla1[[#This Row],[MC VIEJO]],Tabla1[[#This Row],[Pedido]]))</f>
        <v>1</v>
      </c>
      <c r="AG2335" s="36">
        <f>+VLOOKUP(Tabla1[[#This Row],[Artículo]],'.'!$B$2:$D$11481,3,)</f>
        <v>1</v>
      </c>
      <c r="AH2335" s="37" t="str">
        <f>+IFERROR(SEARCH("pack",Tabla1[[#This Row],[PACK]]),"")</f>
        <v/>
      </c>
    </row>
    <row r="2336" spans="1:34" ht="24" customHeight="1" x14ac:dyDescent="0.2">
      <c r="A2336" s="50" t="s">
        <v>3735</v>
      </c>
      <c r="B2336" s="60" t="s">
        <v>4414</v>
      </c>
      <c r="C2336" s="61" t="s">
        <v>24007</v>
      </c>
      <c r="D2336" s="52" t="s">
        <v>9842</v>
      </c>
      <c r="E2336" s="53">
        <v>197302.99</v>
      </c>
      <c r="F2336" s="23" t="str">
        <f>+IFERROR(VLOOKUP(Tabla1[[#This Row],[Artículo]],'..'!$B$2:$D$569000,3,),"")</f>
        <v/>
      </c>
      <c r="G2336" s="24" t="str">
        <f>IF(H2336=AF2336,"", "Error MC")</f>
        <v>Error MC</v>
      </c>
      <c r="H2336" s="62"/>
      <c r="I2336" s="54">
        <f>+Tabla1[[#This Row],[MC]]*Tabla1[[#This Row],[Pedido]]*Tabla1[[#This Row],[PVC ]]</f>
        <v>0</v>
      </c>
      <c r="J2336" s="26">
        <v>0.21</v>
      </c>
      <c r="K2336" s="63"/>
      <c r="L2336" s="28" t="s">
        <v>17</v>
      </c>
      <c r="M2336" s="53">
        <v>346168.10100000002</v>
      </c>
      <c r="N2336" s="64" t="str">
        <f>+IF(Tabla1[[#This Row],[F PMPI]]="SÍ","No","Sí")</f>
        <v>Sí</v>
      </c>
      <c r="O2336" s="65">
        <f>+Tabla1[[#This Row],[PVL]]*1.055</f>
        <v>365207.346555</v>
      </c>
      <c r="P2336" s="65">
        <f>+Tabla1[[#This Row],[PVL]]*1.43</f>
        <v>495020.38443000003</v>
      </c>
      <c r="Q2336" s="66" t="str">
        <f>+HYPERLINK(Tabla1[[#This Row],[PAG]])</f>
        <v>https://todomusica.com.ar/productos-sin-categorias-de-netsuite/7544-14-x-55-modern-utility-6-ply-maple-sd.html</v>
      </c>
      <c r="R2336" s="67"/>
      <c r="S2336" s="68"/>
      <c r="T2336" s="69"/>
      <c r="U2336" s="69"/>
      <c r="V2336" s="69"/>
      <c r="W2336" s="69"/>
      <c r="X2336" s="69"/>
      <c r="Y2336" s="35"/>
      <c r="Z2336" s="35" t="s">
        <v>26201</v>
      </c>
      <c r="AA2336" s="36">
        <v>1</v>
      </c>
      <c r="AB2336" s="35" t="s">
        <v>27</v>
      </c>
      <c r="AC2336" s="35" t="str">
        <f>+IF(Tabla1[[#This Row],[STK]]="no","Sin STK", "STK disponible")</f>
        <v>STK disponible</v>
      </c>
      <c r="AD2336" s="35">
        <f>+I2336*J2336</f>
        <v>0</v>
      </c>
      <c r="AE2336" s="35">
        <f>+I2336*K2336</f>
        <v>0</v>
      </c>
      <c r="AF2336" s="36">
        <f>IF(Tabla1[[#This Row],[ref pack]]=1,Tabla1[[#This Row],[Pedido]],LCM(Tabla1[[#This Row],[MC VIEJO]],Tabla1[[#This Row],[Pedido]]))</f>
        <v>1</v>
      </c>
      <c r="AG2336" s="36">
        <f>+VLOOKUP(Tabla1[[#This Row],[Artículo]],'.'!$B$2:$D$11481,3,)</f>
        <v>1</v>
      </c>
      <c r="AH2336" s="37" t="str">
        <f>+IFERROR(SEARCH("pack",Tabla1[[#This Row],[PACK]]),"")</f>
        <v/>
      </c>
    </row>
    <row r="2337" spans="1:34" ht="24" customHeight="1" x14ac:dyDescent="0.2">
      <c r="A2337" s="50" t="s">
        <v>3735</v>
      </c>
      <c r="B2337" s="60" t="s">
        <v>4416</v>
      </c>
      <c r="C2337" s="61" t="s">
        <v>24008</v>
      </c>
      <c r="D2337" s="52" t="s">
        <v>9842</v>
      </c>
      <c r="E2337" s="53">
        <v>197302.99</v>
      </c>
      <c r="F2337" s="23" t="str">
        <f>+IFERROR(VLOOKUP(Tabla1[[#This Row],[Artículo]],'..'!$B$2:$D$569000,3,),"")</f>
        <v/>
      </c>
      <c r="G2337" s="24" t="str">
        <f>IF(H2337=AF2337,"", "Error MC")</f>
        <v>Error MC</v>
      </c>
      <c r="H2337" s="62"/>
      <c r="I2337" s="54">
        <f>+Tabla1[[#This Row],[MC]]*Tabla1[[#This Row],[Pedido]]*Tabla1[[#This Row],[PVC ]]</f>
        <v>0</v>
      </c>
      <c r="J2337" s="26">
        <v>0.21</v>
      </c>
      <c r="K2337" s="63"/>
      <c r="L2337" s="28" t="s">
        <v>17</v>
      </c>
      <c r="M2337" s="53">
        <v>346168.10100000002</v>
      </c>
      <c r="N2337" s="64" t="str">
        <f>+IF(Tabla1[[#This Row],[F PMPI]]="SÍ","No","Sí")</f>
        <v>Sí</v>
      </c>
      <c r="O2337" s="65">
        <f>+Tabla1[[#This Row],[PVL]]*1.055</f>
        <v>365207.346555</v>
      </c>
      <c r="P2337" s="65">
        <f>+Tabla1[[#This Row],[PVL]]*1.43</f>
        <v>495020.38443000003</v>
      </c>
      <c r="Q2337" s="66" t="str">
        <f>+HYPERLINK(Tabla1[[#This Row],[PAG]])</f>
        <v>https://todomusica.com.ar/productos-sin-categorias-de-netsuite/7544-14-x-55-modern-utility-6-ply-maple-sd.html</v>
      </c>
      <c r="R2337" s="67"/>
      <c r="S2337" s="68"/>
      <c r="T2337" s="69"/>
      <c r="U2337" s="69"/>
      <c r="V2337" s="69"/>
      <c r="W2337" s="69"/>
      <c r="X2337" s="69"/>
      <c r="Y2337" s="35"/>
      <c r="Z2337" s="35" t="s">
        <v>26201</v>
      </c>
      <c r="AA2337" s="36">
        <v>1</v>
      </c>
      <c r="AB2337" s="35" t="s">
        <v>27</v>
      </c>
      <c r="AC2337" s="35" t="str">
        <f>+IF(Tabla1[[#This Row],[STK]]="no","Sin STK", "STK disponible")</f>
        <v>STK disponible</v>
      </c>
      <c r="AD2337" s="35">
        <f>+I2337*J2337</f>
        <v>0</v>
      </c>
      <c r="AE2337" s="35">
        <f>+I2337*K2337</f>
        <v>0</v>
      </c>
      <c r="AF2337" s="36">
        <f>IF(Tabla1[[#This Row],[ref pack]]=1,Tabla1[[#This Row],[Pedido]],LCM(Tabla1[[#This Row],[MC VIEJO]],Tabla1[[#This Row],[Pedido]]))</f>
        <v>1</v>
      </c>
      <c r="AG2337" s="36">
        <f>+VLOOKUP(Tabla1[[#This Row],[Artículo]],'.'!$B$2:$D$11481,3,)</f>
        <v>1</v>
      </c>
      <c r="AH2337" s="37" t="str">
        <f>+IFERROR(SEARCH("pack",Tabla1[[#This Row],[PACK]]),"")</f>
        <v/>
      </c>
    </row>
    <row r="2338" spans="1:34" ht="24" customHeight="1" x14ac:dyDescent="0.2">
      <c r="A2338" s="50" t="s">
        <v>3735</v>
      </c>
      <c r="B2338" s="60" t="s">
        <v>4418</v>
      </c>
      <c r="C2338" s="61" t="s">
        <v>24009</v>
      </c>
      <c r="D2338" s="52" t="s">
        <v>27</v>
      </c>
      <c r="E2338" s="53">
        <v>197302.99</v>
      </c>
      <c r="F2338" s="23" t="str">
        <f>+IFERROR(VLOOKUP(Tabla1[[#This Row],[Artículo]],'..'!$B$2:$D$569000,3,),"")</f>
        <v/>
      </c>
      <c r="G2338" s="24" t="str">
        <f>IF(H2338=AF2338,"", "Error MC")</f>
        <v>Error MC</v>
      </c>
      <c r="H2338" s="62"/>
      <c r="I2338" s="54">
        <f>+Tabla1[[#This Row],[MC]]*Tabla1[[#This Row],[Pedido]]*Tabla1[[#This Row],[PVC ]]</f>
        <v>0</v>
      </c>
      <c r="J2338" s="26">
        <v>0.21</v>
      </c>
      <c r="K2338" s="63"/>
      <c r="L2338" s="28" t="s">
        <v>17</v>
      </c>
      <c r="M2338" s="53">
        <v>346168.10100000002</v>
      </c>
      <c r="N2338" s="64" t="str">
        <f>+IF(Tabla1[[#This Row],[F PMPI]]="SÍ","No","Sí")</f>
        <v>Sí</v>
      </c>
      <c r="O2338" s="65">
        <f>+Tabla1[[#This Row],[PVL]]*1.055</f>
        <v>365207.346555</v>
      </c>
      <c r="P2338" s="65">
        <f>+Tabla1[[#This Row],[PVL]]*1.43</f>
        <v>495020.38443000003</v>
      </c>
      <c r="Q2338" s="66" t="str">
        <f>+HYPERLINK(Tabla1[[#This Row],[PAG]])</f>
        <v>https://todomusica.com.ar/productos-sin-categorias-de-netsuite/7545-14-x-55-modern-utility-6-ply-maple-sd.html</v>
      </c>
      <c r="R2338" s="67"/>
      <c r="S2338" s="68"/>
      <c r="T2338" s="69"/>
      <c r="U2338" s="69"/>
      <c r="V2338" s="69"/>
      <c r="W2338" s="69"/>
      <c r="X2338" s="69"/>
      <c r="Y2338" s="35"/>
      <c r="Z2338" s="35" t="s">
        <v>26202</v>
      </c>
      <c r="AA2338" s="36">
        <v>1</v>
      </c>
      <c r="AB2338" s="35" t="s">
        <v>27</v>
      </c>
      <c r="AC2338" s="35" t="str">
        <f>+IF(Tabla1[[#This Row],[STK]]="no","Sin STK", "STK disponible")</f>
        <v>Sin STK</v>
      </c>
      <c r="AD2338" s="35">
        <f>+I2338*J2338</f>
        <v>0</v>
      </c>
      <c r="AE2338" s="35">
        <f>+I2338*K2338</f>
        <v>0</v>
      </c>
      <c r="AF2338" s="36">
        <f>IF(Tabla1[[#This Row],[ref pack]]=1,Tabla1[[#This Row],[Pedido]],LCM(Tabla1[[#This Row],[MC VIEJO]],Tabla1[[#This Row],[Pedido]]))</f>
        <v>1</v>
      </c>
      <c r="AG2338" s="36">
        <f>+VLOOKUP(Tabla1[[#This Row],[Artículo]],'.'!$B$2:$D$11481,3,)</f>
        <v>1</v>
      </c>
      <c r="AH2338" s="37" t="str">
        <f>+IFERROR(SEARCH("pack",Tabla1[[#This Row],[PACK]]),"")</f>
        <v/>
      </c>
    </row>
    <row r="2339" spans="1:34" ht="24" customHeight="1" x14ac:dyDescent="0.2">
      <c r="A2339" s="50" t="s">
        <v>3735</v>
      </c>
      <c r="B2339" s="60" t="s">
        <v>4420</v>
      </c>
      <c r="C2339" s="61" t="s">
        <v>24010</v>
      </c>
      <c r="D2339" s="52" t="s">
        <v>9842</v>
      </c>
      <c r="E2339" s="53">
        <v>197302.99</v>
      </c>
      <c r="F2339" s="23" t="str">
        <f>+IFERROR(VLOOKUP(Tabla1[[#This Row],[Artículo]],'..'!$B$2:$D$569000,3,),"")</f>
        <v/>
      </c>
      <c r="G2339" s="24" t="str">
        <f>IF(H2339=AF2339,"", "Error MC")</f>
        <v>Error MC</v>
      </c>
      <c r="H2339" s="62"/>
      <c r="I2339" s="54">
        <f>+Tabla1[[#This Row],[MC]]*Tabla1[[#This Row],[Pedido]]*Tabla1[[#This Row],[PVC ]]</f>
        <v>0</v>
      </c>
      <c r="J2339" s="26">
        <v>0.21</v>
      </c>
      <c r="K2339" s="63"/>
      <c r="L2339" s="28" t="s">
        <v>17</v>
      </c>
      <c r="M2339" s="53">
        <v>346168.10100000002</v>
      </c>
      <c r="N2339" s="64" t="str">
        <f>+IF(Tabla1[[#This Row],[F PMPI]]="SÍ","No","Sí")</f>
        <v>Sí</v>
      </c>
      <c r="O2339" s="65">
        <f>+Tabla1[[#This Row],[PVL]]*1.055</f>
        <v>365207.346555</v>
      </c>
      <c r="P2339" s="65">
        <f>+Tabla1[[#This Row],[PVL]]*1.43</f>
        <v>495020.38443000003</v>
      </c>
      <c r="Q2339" s="66" t="str">
        <f>+HYPERLINK(Tabla1[[#This Row],[PAG]])</f>
        <v>https://todomusica.com.ar/productos-sin-categorias-de-netsuite/7544-14-x-55-modern-utility-6-ply-maple-sd.html</v>
      </c>
      <c r="R2339" s="67"/>
      <c r="S2339" s="68"/>
      <c r="T2339" s="69"/>
      <c r="U2339" s="69"/>
      <c r="V2339" s="69"/>
      <c r="W2339" s="69"/>
      <c r="X2339" s="69"/>
      <c r="Y2339" s="35"/>
      <c r="Z2339" s="35" t="s">
        <v>26201</v>
      </c>
      <c r="AA2339" s="36">
        <v>1</v>
      </c>
      <c r="AB2339" s="35" t="s">
        <v>27</v>
      </c>
      <c r="AC2339" s="35" t="str">
        <f>+IF(Tabla1[[#This Row],[STK]]="no","Sin STK", "STK disponible")</f>
        <v>STK disponible</v>
      </c>
      <c r="AD2339" s="35">
        <f>+I2339*J2339</f>
        <v>0</v>
      </c>
      <c r="AE2339" s="35">
        <f>+I2339*K2339</f>
        <v>0</v>
      </c>
      <c r="AF2339" s="36">
        <f>IF(Tabla1[[#This Row],[ref pack]]=1,Tabla1[[#This Row],[Pedido]],LCM(Tabla1[[#This Row],[MC VIEJO]],Tabla1[[#This Row],[Pedido]]))</f>
        <v>1</v>
      </c>
      <c r="AG2339" s="36">
        <f>+VLOOKUP(Tabla1[[#This Row],[Artículo]],'.'!$B$2:$D$11481,3,)</f>
        <v>1</v>
      </c>
      <c r="AH2339" s="37" t="str">
        <f>+IFERROR(SEARCH("pack",Tabla1[[#This Row],[PACK]]),"")</f>
        <v/>
      </c>
    </row>
    <row r="2340" spans="1:34" ht="24" customHeight="1" x14ac:dyDescent="0.2">
      <c r="A2340" s="50" t="s">
        <v>3735</v>
      </c>
      <c r="B2340" s="60" t="s">
        <v>4422</v>
      </c>
      <c r="C2340" s="61" t="s">
        <v>24011</v>
      </c>
      <c r="D2340" s="52" t="s">
        <v>27</v>
      </c>
      <c r="E2340" s="53">
        <v>142742.48000000001</v>
      </c>
      <c r="F2340" s="23" t="str">
        <f>+IFERROR(VLOOKUP(Tabla1[[#This Row],[Artículo]],'..'!$B$2:$D$569000,3,),"")</f>
        <v/>
      </c>
      <c r="G2340" s="24" t="str">
        <f>IF(H2340=AF2340,"", "Error MC")</f>
        <v>Error MC</v>
      </c>
      <c r="H2340" s="62"/>
      <c r="I2340" s="54">
        <f>+Tabla1[[#This Row],[MC]]*Tabla1[[#This Row],[Pedido]]*Tabla1[[#This Row],[PVC ]]</f>
        <v>0</v>
      </c>
      <c r="J2340" s="26">
        <v>0.21</v>
      </c>
      <c r="K2340" s="63"/>
      <c r="L2340" s="28" t="s">
        <v>17</v>
      </c>
      <c r="M2340" s="53">
        <v>250441.68599999999</v>
      </c>
      <c r="N2340" s="64" t="str">
        <f>+IF(Tabla1[[#This Row],[F PMPI]]="SÍ","No","Sí")</f>
        <v>Sí</v>
      </c>
      <c r="O2340" s="65">
        <f>+Tabla1[[#This Row],[PVL]]*1.055</f>
        <v>264215.97872999997</v>
      </c>
      <c r="P2340" s="65">
        <f>+Tabla1[[#This Row],[PVL]]*1.43</f>
        <v>358131.61097999994</v>
      </c>
      <c r="Q2340" s="66" t="str">
        <f>+HYPERLINK(Tabla1[[#This Row],[PAG]])</f>
        <v>https://todomusica.com.ar/productos-sin-categorias-de-netsuite/8251-modern-utility-steel.html</v>
      </c>
      <c r="R2340" s="67"/>
      <c r="S2340" s="68"/>
      <c r="T2340" s="69"/>
      <c r="U2340" s="69"/>
      <c r="V2340" s="69"/>
      <c r="W2340" s="69"/>
      <c r="X2340" s="69"/>
      <c r="Y2340" s="35"/>
      <c r="Z2340" s="35" t="s">
        <v>26203</v>
      </c>
      <c r="AA2340" s="36">
        <v>1</v>
      </c>
      <c r="AB2340" s="35" t="s">
        <v>27</v>
      </c>
      <c r="AC2340" s="35" t="str">
        <f>+IF(Tabla1[[#This Row],[STK]]="no","Sin STK", "STK disponible")</f>
        <v>Sin STK</v>
      </c>
      <c r="AD2340" s="35">
        <f>+I2340*J2340</f>
        <v>0</v>
      </c>
      <c r="AE2340" s="35">
        <f>+I2340*K2340</f>
        <v>0</v>
      </c>
      <c r="AF2340" s="36">
        <f>IF(Tabla1[[#This Row],[ref pack]]=1,Tabla1[[#This Row],[Pedido]],LCM(Tabla1[[#This Row],[MC VIEJO]],Tabla1[[#This Row],[Pedido]]))</f>
        <v>1</v>
      </c>
      <c r="AG2340" s="36">
        <f>+VLOOKUP(Tabla1[[#This Row],[Artículo]],'.'!$B$2:$D$11481,3,)</f>
        <v>1</v>
      </c>
      <c r="AH2340" s="37" t="str">
        <f>+IFERROR(SEARCH("pack",Tabla1[[#This Row],[PACK]]),"")</f>
        <v/>
      </c>
    </row>
    <row r="2341" spans="1:34" ht="24" customHeight="1" x14ac:dyDescent="0.2">
      <c r="A2341" s="50" t="s">
        <v>3735</v>
      </c>
      <c r="B2341" s="60" t="s">
        <v>4424</v>
      </c>
      <c r="C2341" s="61" t="s">
        <v>4425</v>
      </c>
      <c r="D2341" s="52" t="s">
        <v>27</v>
      </c>
      <c r="E2341" s="53">
        <v>207150.72</v>
      </c>
      <c r="F2341" s="23" t="str">
        <f>+IFERROR(VLOOKUP(Tabla1[[#This Row],[Artículo]],'..'!$B$2:$D$569000,3,),"")</f>
        <v/>
      </c>
      <c r="G2341" s="24" t="str">
        <f>IF(H2341=AF2341,"", "Error MC")</f>
        <v>Error MC</v>
      </c>
      <c r="H2341" s="62"/>
      <c r="I2341" s="54">
        <f>+Tabla1[[#This Row],[MC]]*Tabla1[[#This Row],[Pedido]]*Tabla1[[#This Row],[PVC ]]</f>
        <v>0</v>
      </c>
      <c r="J2341" s="26">
        <v>0.21</v>
      </c>
      <c r="K2341" s="63"/>
      <c r="L2341" s="28" t="s">
        <v>17</v>
      </c>
      <c r="M2341" s="53">
        <v>363445.93300000002</v>
      </c>
      <c r="N2341" s="64" t="str">
        <f>+IF(Tabla1[[#This Row],[F PMPI]]="SÍ","No","Sí")</f>
        <v>Sí</v>
      </c>
      <c r="O2341" s="65">
        <f>+Tabla1[[#This Row],[PVL]]*1.055</f>
        <v>383435.45931499999</v>
      </c>
      <c r="P2341" s="65">
        <f>+Tabla1[[#This Row],[PVL]]*1.43</f>
        <v>519727.68419</v>
      </c>
      <c r="Q2341" s="66" t="str">
        <f>+HYPERLINK(Tabla1[[#This Row],[PAG]])</f>
        <v>https://todomusica.com.ar/redoblantes/7546-14-x-65-modern-utility-6-ply-maple-sd.html</v>
      </c>
      <c r="R2341" s="67"/>
      <c r="S2341" s="68"/>
      <c r="T2341" s="69"/>
      <c r="U2341" s="69"/>
      <c r="V2341" s="69"/>
      <c r="W2341" s="69"/>
      <c r="X2341" s="69"/>
      <c r="Y2341" s="35"/>
      <c r="Z2341" s="35" t="s">
        <v>26204</v>
      </c>
      <c r="AA2341" s="36">
        <v>1</v>
      </c>
      <c r="AB2341" s="35" t="s">
        <v>27</v>
      </c>
      <c r="AC2341" s="35" t="str">
        <f>+IF(Tabla1[[#This Row],[STK]]="no","Sin STK", "STK disponible")</f>
        <v>Sin STK</v>
      </c>
      <c r="AD2341" s="35">
        <f>+I2341*J2341</f>
        <v>0</v>
      </c>
      <c r="AE2341" s="35">
        <f>+I2341*K2341</f>
        <v>0</v>
      </c>
      <c r="AF2341" s="36">
        <f>IF(Tabla1[[#This Row],[ref pack]]=1,Tabla1[[#This Row],[Pedido]],LCM(Tabla1[[#This Row],[MC VIEJO]],Tabla1[[#This Row],[Pedido]]))</f>
        <v>1</v>
      </c>
      <c r="AG2341" s="36">
        <f>+VLOOKUP(Tabla1[[#This Row],[Artículo]],'.'!$B$2:$D$11481,3,)</f>
        <v>1</v>
      </c>
      <c r="AH2341" s="37" t="str">
        <f>+IFERROR(SEARCH("pack",Tabla1[[#This Row],[PACK]]),"")</f>
        <v/>
      </c>
    </row>
    <row r="2342" spans="1:34" ht="24" customHeight="1" x14ac:dyDescent="0.2">
      <c r="A2342" s="50" t="s">
        <v>3735</v>
      </c>
      <c r="B2342" s="60" t="s">
        <v>4426</v>
      </c>
      <c r="C2342" s="61" t="s">
        <v>4427</v>
      </c>
      <c r="D2342" s="52" t="s">
        <v>27</v>
      </c>
      <c r="E2342" s="53">
        <v>207150.72</v>
      </c>
      <c r="F2342" s="23" t="str">
        <f>+IFERROR(VLOOKUP(Tabla1[[#This Row],[Artículo]],'..'!$B$2:$D$569000,3,),"")</f>
        <v/>
      </c>
      <c r="G2342" s="24" t="str">
        <f>IF(H2342=AF2342,"", "Error MC")</f>
        <v>Error MC</v>
      </c>
      <c r="H2342" s="62"/>
      <c r="I2342" s="54">
        <f>+Tabla1[[#This Row],[MC]]*Tabla1[[#This Row],[Pedido]]*Tabla1[[#This Row],[PVC ]]</f>
        <v>0</v>
      </c>
      <c r="J2342" s="26">
        <v>0.21</v>
      </c>
      <c r="K2342" s="63"/>
      <c r="L2342" s="28" t="s">
        <v>17</v>
      </c>
      <c r="M2342" s="53">
        <v>363445.93300000002</v>
      </c>
      <c r="N2342" s="64" t="str">
        <f>+IF(Tabla1[[#This Row],[F PMPI]]="SÍ","No","Sí")</f>
        <v>Sí</v>
      </c>
      <c r="O2342" s="65">
        <f>+Tabla1[[#This Row],[PVL]]*1.055</f>
        <v>383435.45931499999</v>
      </c>
      <c r="P2342" s="65">
        <f>+Tabla1[[#This Row],[PVL]]*1.43</f>
        <v>519727.68419</v>
      </c>
      <c r="Q2342" s="66" t="str">
        <f>+HYPERLINK(Tabla1[[#This Row],[PAG]])</f>
        <v/>
      </c>
      <c r="R2342" s="67"/>
      <c r="S2342" s="68"/>
      <c r="T2342" s="69"/>
      <c r="U2342" s="69"/>
      <c r="V2342" s="69"/>
      <c r="W2342" s="69"/>
      <c r="X2342" s="69"/>
      <c r="Y2342" s="35"/>
      <c r="Z2342" s="35" t="s">
        <v>65</v>
      </c>
      <c r="AA2342" s="36">
        <v>1</v>
      </c>
      <c r="AB2342" s="35" t="s">
        <v>27</v>
      </c>
      <c r="AC2342" s="35" t="str">
        <f>+IF(Tabla1[[#This Row],[STK]]="no","Sin STK", "STK disponible")</f>
        <v>Sin STK</v>
      </c>
      <c r="AD2342" s="35">
        <f>+I2342*J2342</f>
        <v>0</v>
      </c>
      <c r="AE2342" s="35">
        <f>+I2342*K2342</f>
        <v>0</v>
      </c>
      <c r="AF2342" s="36">
        <f>IF(Tabla1[[#This Row],[ref pack]]=1,Tabla1[[#This Row],[Pedido]],LCM(Tabla1[[#This Row],[MC VIEJO]],Tabla1[[#This Row],[Pedido]]))</f>
        <v>1</v>
      </c>
      <c r="AG2342" s="36">
        <f>+VLOOKUP(Tabla1[[#This Row],[Artículo]],'.'!$B$2:$D$11481,3,)</f>
        <v>1</v>
      </c>
      <c r="AH2342" s="37" t="str">
        <f>+IFERROR(SEARCH("pack",Tabla1[[#This Row],[PACK]]),"")</f>
        <v/>
      </c>
    </row>
    <row r="2343" spans="1:34" ht="24" customHeight="1" x14ac:dyDescent="0.2">
      <c r="A2343" s="50" t="s">
        <v>3735</v>
      </c>
      <c r="B2343" s="60" t="s">
        <v>4428</v>
      </c>
      <c r="C2343" s="61" t="s">
        <v>4429</v>
      </c>
      <c r="D2343" s="52" t="s">
        <v>9842</v>
      </c>
      <c r="E2343" s="53">
        <v>207150.72</v>
      </c>
      <c r="F2343" s="23" t="str">
        <f>+IFERROR(VLOOKUP(Tabla1[[#This Row],[Artículo]],'..'!$B$2:$D$569000,3,),"")</f>
        <v/>
      </c>
      <c r="G2343" s="24" t="str">
        <f>IF(H2343=AF2343,"", "Error MC")</f>
        <v>Error MC</v>
      </c>
      <c r="H2343" s="62"/>
      <c r="I2343" s="54">
        <f>+Tabla1[[#This Row],[MC]]*Tabla1[[#This Row],[Pedido]]*Tabla1[[#This Row],[PVC ]]</f>
        <v>0</v>
      </c>
      <c r="J2343" s="26">
        <v>0.21</v>
      </c>
      <c r="K2343" s="63"/>
      <c r="L2343" s="28" t="s">
        <v>17</v>
      </c>
      <c r="M2343" s="53">
        <v>363445.93300000002</v>
      </c>
      <c r="N2343" s="64" t="str">
        <f>+IF(Tabla1[[#This Row],[F PMPI]]="SÍ","No","Sí")</f>
        <v>Sí</v>
      </c>
      <c r="O2343" s="65">
        <f>+Tabla1[[#This Row],[PVL]]*1.055</f>
        <v>383435.45931499999</v>
      </c>
      <c r="P2343" s="65">
        <f>+Tabla1[[#This Row],[PVL]]*1.43</f>
        <v>519727.68419</v>
      </c>
      <c r="Q2343" s="66" t="str">
        <f>+HYPERLINK(Tabla1[[#This Row],[PAG]])</f>
        <v>https://todomusica.com.ar/redoblantes/7546-14-x-65-modern-utility-6-ply-maple-sd.html</v>
      </c>
      <c r="R2343" s="67"/>
      <c r="S2343" s="68"/>
      <c r="T2343" s="69"/>
      <c r="U2343" s="69"/>
      <c r="V2343" s="69"/>
      <c r="W2343" s="69"/>
      <c r="X2343" s="69"/>
      <c r="Y2343" s="35"/>
      <c r="Z2343" s="35" t="s">
        <v>26204</v>
      </c>
      <c r="AA2343" s="36">
        <v>1</v>
      </c>
      <c r="AB2343" s="35" t="s">
        <v>27</v>
      </c>
      <c r="AC2343" s="35" t="str">
        <f>+IF(Tabla1[[#This Row],[STK]]="no","Sin STK", "STK disponible")</f>
        <v>STK disponible</v>
      </c>
      <c r="AD2343" s="35">
        <f>+I2343*J2343</f>
        <v>0</v>
      </c>
      <c r="AE2343" s="35">
        <f>+I2343*K2343</f>
        <v>0</v>
      </c>
      <c r="AF2343" s="36">
        <f>IF(Tabla1[[#This Row],[ref pack]]=1,Tabla1[[#This Row],[Pedido]],LCM(Tabla1[[#This Row],[MC VIEJO]],Tabla1[[#This Row],[Pedido]]))</f>
        <v>1</v>
      </c>
      <c r="AG2343" s="36">
        <f>+VLOOKUP(Tabla1[[#This Row],[Artículo]],'.'!$B$2:$D$11481,3,)</f>
        <v>1</v>
      </c>
      <c r="AH2343" s="37" t="str">
        <f>+IFERROR(SEARCH("pack",Tabla1[[#This Row],[PACK]]),"")</f>
        <v/>
      </c>
    </row>
    <row r="2344" spans="1:34" ht="24" customHeight="1" x14ac:dyDescent="0.2">
      <c r="A2344" s="50" t="s">
        <v>3735</v>
      </c>
      <c r="B2344" s="60" t="s">
        <v>4430</v>
      </c>
      <c r="C2344" s="61" t="s">
        <v>4431</v>
      </c>
      <c r="D2344" s="52" t="s">
        <v>27</v>
      </c>
      <c r="E2344" s="53">
        <v>207150.72</v>
      </c>
      <c r="F2344" s="23" t="str">
        <f>+IFERROR(VLOOKUP(Tabla1[[#This Row],[Artículo]],'..'!$B$2:$D$569000,3,),"")</f>
        <v/>
      </c>
      <c r="G2344" s="24" t="str">
        <f>IF(H2344=AF2344,"", "Error MC")</f>
        <v>Error MC</v>
      </c>
      <c r="H2344" s="62"/>
      <c r="I2344" s="54">
        <f>+Tabla1[[#This Row],[MC]]*Tabla1[[#This Row],[Pedido]]*Tabla1[[#This Row],[PVC ]]</f>
        <v>0</v>
      </c>
      <c r="J2344" s="26">
        <v>0.21</v>
      </c>
      <c r="K2344" s="63"/>
      <c r="L2344" s="28" t="s">
        <v>17</v>
      </c>
      <c r="M2344" s="53">
        <v>363445.93300000002</v>
      </c>
      <c r="N2344" s="64" t="str">
        <f>+IF(Tabla1[[#This Row],[F PMPI]]="SÍ","No","Sí")</f>
        <v>Sí</v>
      </c>
      <c r="O2344" s="65">
        <f>+Tabla1[[#This Row],[PVL]]*1.055</f>
        <v>383435.45931499999</v>
      </c>
      <c r="P2344" s="65">
        <f>+Tabla1[[#This Row],[PVL]]*1.43</f>
        <v>519727.68419</v>
      </c>
      <c r="Q2344" s="66" t="str">
        <f>+HYPERLINK(Tabla1[[#This Row],[PAG]])</f>
        <v>https://todomusica.com.ar/redoblantes/7547-14-x-65-modern-utility-6-ply-maple-sd.html</v>
      </c>
      <c r="R2344" s="67"/>
      <c r="S2344" s="68"/>
      <c r="T2344" s="69"/>
      <c r="U2344" s="69"/>
      <c r="V2344" s="69"/>
      <c r="W2344" s="69"/>
      <c r="X2344" s="69"/>
      <c r="Y2344" s="35"/>
      <c r="Z2344" s="35" t="s">
        <v>26205</v>
      </c>
      <c r="AA2344" s="36">
        <v>1</v>
      </c>
      <c r="AB2344" s="35" t="s">
        <v>27</v>
      </c>
      <c r="AC2344" s="35" t="str">
        <f>+IF(Tabla1[[#This Row],[STK]]="no","Sin STK", "STK disponible")</f>
        <v>Sin STK</v>
      </c>
      <c r="AD2344" s="35">
        <f>+I2344*J2344</f>
        <v>0</v>
      </c>
      <c r="AE2344" s="35">
        <f>+I2344*K2344</f>
        <v>0</v>
      </c>
      <c r="AF2344" s="36">
        <f>IF(Tabla1[[#This Row],[ref pack]]=1,Tabla1[[#This Row],[Pedido]],LCM(Tabla1[[#This Row],[MC VIEJO]],Tabla1[[#This Row],[Pedido]]))</f>
        <v>1</v>
      </c>
      <c r="AG2344" s="36">
        <f>+VLOOKUP(Tabla1[[#This Row],[Artículo]],'.'!$B$2:$D$11481,3,)</f>
        <v>1</v>
      </c>
      <c r="AH2344" s="37" t="str">
        <f>+IFERROR(SEARCH("pack",Tabla1[[#This Row],[PACK]]),"")</f>
        <v/>
      </c>
    </row>
    <row r="2345" spans="1:34" ht="24" customHeight="1" x14ac:dyDescent="0.2">
      <c r="A2345" s="50" t="s">
        <v>3735</v>
      </c>
      <c r="B2345" s="60" t="s">
        <v>4432</v>
      </c>
      <c r="C2345" s="61" t="s">
        <v>4433</v>
      </c>
      <c r="D2345" s="52" t="s">
        <v>9842</v>
      </c>
      <c r="E2345" s="53">
        <v>207150.72</v>
      </c>
      <c r="F2345" s="23" t="str">
        <f>+IFERROR(VLOOKUP(Tabla1[[#This Row],[Artículo]],'..'!$B$2:$D$569000,3,),"")</f>
        <v/>
      </c>
      <c r="G2345" s="24" t="str">
        <f>IF(H2345=AF2345,"", "Error MC")</f>
        <v>Error MC</v>
      </c>
      <c r="H2345" s="62"/>
      <c r="I2345" s="54">
        <f>+Tabla1[[#This Row],[MC]]*Tabla1[[#This Row],[Pedido]]*Tabla1[[#This Row],[PVC ]]</f>
        <v>0</v>
      </c>
      <c r="J2345" s="26">
        <v>0.21</v>
      </c>
      <c r="K2345" s="63"/>
      <c r="L2345" s="28" t="s">
        <v>17</v>
      </c>
      <c r="M2345" s="53">
        <v>363445.93300000002</v>
      </c>
      <c r="N2345" s="64" t="str">
        <f>+IF(Tabla1[[#This Row],[F PMPI]]="SÍ","No","Sí")</f>
        <v>Sí</v>
      </c>
      <c r="O2345" s="65">
        <f>+Tabla1[[#This Row],[PVL]]*1.055</f>
        <v>383435.45931499999</v>
      </c>
      <c r="P2345" s="65">
        <f>+Tabla1[[#This Row],[PVL]]*1.43</f>
        <v>519727.68419</v>
      </c>
      <c r="Q2345" s="66" t="str">
        <f>+HYPERLINK(Tabla1[[#This Row],[PAG]])</f>
        <v>https://todomusica.com.ar/redoblantes/7546-14-x-65-modern-utility-6-ply-maple-sd.html</v>
      </c>
      <c r="R2345" s="67"/>
      <c r="S2345" s="68"/>
      <c r="T2345" s="69"/>
      <c r="U2345" s="69"/>
      <c r="V2345" s="69"/>
      <c r="W2345" s="69"/>
      <c r="X2345" s="69"/>
      <c r="Y2345" s="35"/>
      <c r="Z2345" s="35" t="s">
        <v>26204</v>
      </c>
      <c r="AA2345" s="36">
        <v>1</v>
      </c>
      <c r="AB2345" s="35" t="s">
        <v>27</v>
      </c>
      <c r="AC2345" s="35" t="str">
        <f>+IF(Tabla1[[#This Row],[STK]]="no","Sin STK", "STK disponible")</f>
        <v>STK disponible</v>
      </c>
      <c r="AD2345" s="35">
        <f>+I2345*J2345</f>
        <v>0</v>
      </c>
      <c r="AE2345" s="35">
        <f>+I2345*K2345</f>
        <v>0</v>
      </c>
      <c r="AF2345" s="36">
        <f>IF(Tabla1[[#This Row],[ref pack]]=1,Tabla1[[#This Row],[Pedido]],LCM(Tabla1[[#This Row],[MC VIEJO]],Tabla1[[#This Row],[Pedido]]))</f>
        <v>1</v>
      </c>
      <c r="AG2345" s="36">
        <f>+VLOOKUP(Tabla1[[#This Row],[Artículo]],'.'!$B$2:$D$11481,3,)</f>
        <v>1</v>
      </c>
      <c r="AH2345" s="37" t="str">
        <f>+IFERROR(SEARCH("pack",Tabla1[[#This Row],[PACK]]),"")</f>
        <v/>
      </c>
    </row>
    <row r="2346" spans="1:34" ht="24" customHeight="1" x14ac:dyDescent="0.2">
      <c r="A2346" s="50" t="s">
        <v>3735</v>
      </c>
      <c r="B2346" s="60" t="s">
        <v>4434</v>
      </c>
      <c r="C2346" s="61" t="s">
        <v>4435</v>
      </c>
      <c r="D2346" s="52" t="s">
        <v>27</v>
      </c>
      <c r="E2346" s="53">
        <v>160921.04999999999</v>
      </c>
      <c r="F2346" s="23" t="str">
        <f>+IFERROR(VLOOKUP(Tabla1[[#This Row],[Artículo]],'..'!$B$2:$D$569000,3,),"")</f>
        <v/>
      </c>
      <c r="G2346" s="24" t="str">
        <f>IF(H2346=AF2346,"", "Error MC")</f>
        <v>Error MC</v>
      </c>
      <c r="H2346" s="62"/>
      <c r="I2346" s="54">
        <f>+Tabla1[[#This Row],[MC]]*Tabla1[[#This Row],[Pedido]]*Tabla1[[#This Row],[PVC ]]</f>
        <v>0</v>
      </c>
      <c r="J2346" s="26">
        <v>0.21</v>
      </c>
      <c r="K2346" s="63"/>
      <c r="L2346" s="28" t="s">
        <v>17</v>
      </c>
      <c r="M2346" s="53">
        <v>282335.97899999999</v>
      </c>
      <c r="N2346" s="64" t="str">
        <f>+IF(Tabla1[[#This Row],[F PMPI]]="SÍ","No","Sí")</f>
        <v>Sí</v>
      </c>
      <c r="O2346" s="65">
        <f>+Tabla1[[#This Row],[PVL]]*1.055</f>
        <v>297864.45784499997</v>
      </c>
      <c r="P2346" s="65">
        <f>+Tabla1[[#This Row],[PVL]]*1.43</f>
        <v>403740.44996999996</v>
      </c>
      <c r="Q2346" s="66" t="str">
        <f>+HYPERLINK(Tabla1[[#This Row],[PAG]])</f>
        <v>https://todomusica.com.ar/redoblantes/8250-modern-utility-steel.html</v>
      </c>
      <c r="R2346" s="67"/>
      <c r="S2346" s="68"/>
      <c r="T2346" s="69"/>
      <c r="U2346" s="69"/>
      <c r="V2346" s="69"/>
      <c r="W2346" s="69"/>
      <c r="X2346" s="69"/>
      <c r="Y2346" s="35"/>
      <c r="Z2346" s="35" t="s">
        <v>26206</v>
      </c>
      <c r="AA2346" s="36">
        <v>1</v>
      </c>
      <c r="AB2346" s="35" t="s">
        <v>27</v>
      </c>
      <c r="AC2346" s="35" t="str">
        <f>+IF(Tabla1[[#This Row],[STK]]="no","Sin STK", "STK disponible")</f>
        <v>Sin STK</v>
      </c>
      <c r="AD2346" s="35">
        <f>+I2346*J2346</f>
        <v>0</v>
      </c>
      <c r="AE2346" s="35">
        <f>+I2346*K2346</f>
        <v>0</v>
      </c>
      <c r="AF2346" s="36">
        <f>IF(Tabla1[[#This Row],[ref pack]]=1,Tabla1[[#This Row],[Pedido]],LCM(Tabla1[[#This Row],[MC VIEJO]],Tabla1[[#This Row],[Pedido]]))</f>
        <v>1</v>
      </c>
      <c r="AG2346" s="36">
        <f>+VLOOKUP(Tabla1[[#This Row],[Artículo]],'.'!$B$2:$D$11481,3,)</f>
        <v>1</v>
      </c>
      <c r="AH2346" s="37" t="str">
        <f>+IFERROR(SEARCH("pack",Tabla1[[#This Row],[PACK]]),"")</f>
        <v/>
      </c>
    </row>
    <row r="2347" spans="1:34" ht="24" customHeight="1" x14ac:dyDescent="0.2">
      <c r="A2347" s="50" t="s">
        <v>3735</v>
      </c>
      <c r="B2347" s="60" t="s">
        <v>4436</v>
      </c>
      <c r="C2347" s="61" t="s">
        <v>4437</v>
      </c>
      <c r="D2347" s="52" t="s">
        <v>27</v>
      </c>
      <c r="E2347" s="53">
        <v>240896.68</v>
      </c>
      <c r="F2347" s="23" t="str">
        <f>+IFERROR(VLOOKUP(Tabla1[[#This Row],[Artículo]],'..'!$B$2:$D$569000,3,),"")</f>
        <v/>
      </c>
      <c r="G2347" s="24" t="str">
        <f>IF(H2347=AF2347,"", "Error MC")</f>
        <v>Error MC</v>
      </c>
      <c r="H2347" s="62"/>
      <c r="I2347" s="54">
        <f>+Tabla1[[#This Row],[MC]]*Tabla1[[#This Row],[Pedido]]*Tabla1[[#This Row],[PVC ]]</f>
        <v>0</v>
      </c>
      <c r="J2347" s="26">
        <v>0.21</v>
      </c>
      <c r="K2347" s="63"/>
      <c r="L2347" s="28" t="s">
        <v>17</v>
      </c>
      <c r="M2347" s="53">
        <v>422653.23</v>
      </c>
      <c r="N2347" s="64" t="str">
        <f>+IF(Tabla1[[#This Row],[F PMPI]]="SÍ","No","Sí")</f>
        <v>Sí</v>
      </c>
      <c r="O2347" s="65">
        <f>+Tabla1[[#This Row],[PVL]]*1.055</f>
        <v>445899.15764999995</v>
      </c>
      <c r="P2347" s="65">
        <f>+Tabla1[[#This Row],[PVL]]*1.43</f>
        <v>604394.1189</v>
      </c>
      <c r="Q2347" s="66" t="str">
        <f>+HYPERLINK(Tabla1[[#This Row],[PAG]])</f>
        <v>https://todomusica.com.ar/redoblantes/7548-14-x-8-modern-utility-6-ply-maple-sd.html</v>
      </c>
      <c r="R2347" s="67"/>
      <c r="S2347" s="68"/>
      <c r="T2347" s="69"/>
      <c r="U2347" s="69"/>
      <c r="V2347" s="69"/>
      <c r="W2347" s="69"/>
      <c r="X2347" s="69"/>
      <c r="Y2347" s="35"/>
      <c r="Z2347" s="35" t="s">
        <v>26207</v>
      </c>
      <c r="AA2347" s="36">
        <v>1</v>
      </c>
      <c r="AB2347" s="35" t="s">
        <v>27</v>
      </c>
      <c r="AC2347" s="35" t="str">
        <f>+IF(Tabla1[[#This Row],[STK]]="no","Sin STK", "STK disponible")</f>
        <v>Sin STK</v>
      </c>
      <c r="AD2347" s="35">
        <f>+I2347*J2347</f>
        <v>0</v>
      </c>
      <c r="AE2347" s="35">
        <f>+I2347*K2347</f>
        <v>0</v>
      </c>
      <c r="AF2347" s="36">
        <f>IF(Tabla1[[#This Row],[ref pack]]=1,Tabla1[[#This Row],[Pedido]],LCM(Tabla1[[#This Row],[MC VIEJO]],Tabla1[[#This Row],[Pedido]]))</f>
        <v>1</v>
      </c>
      <c r="AG2347" s="36">
        <f>+VLOOKUP(Tabla1[[#This Row],[Artículo]],'.'!$B$2:$D$11481,3,)</f>
        <v>1</v>
      </c>
      <c r="AH2347" s="37" t="str">
        <f>+IFERROR(SEARCH("pack",Tabla1[[#This Row],[PACK]]),"")</f>
        <v/>
      </c>
    </row>
    <row r="2348" spans="1:34" ht="24" customHeight="1" x14ac:dyDescent="0.2">
      <c r="A2348" s="50" t="s">
        <v>3735</v>
      </c>
      <c r="B2348" s="60" t="s">
        <v>4438</v>
      </c>
      <c r="C2348" s="61" t="s">
        <v>4439</v>
      </c>
      <c r="D2348" s="52" t="s">
        <v>27</v>
      </c>
      <c r="E2348" s="53">
        <v>240896.68</v>
      </c>
      <c r="F2348" s="23" t="str">
        <f>+IFERROR(VLOOKUP(Tabla1[[#This Row],[Artículo]],'..'!$B$2:$D$569000,3,),"")</f>
        <v/>
      </c>
      <c r="G2348" s="24" t="str">
        <f>IF(H2348=AF2348,"", "Error MC")</f>
        <v>Error MC</v>
      </c>
      <c r="H2348" s="62"/>
      <c r="I2348" s="54">
        <f>+Tabla1[[#This Row],[MC]]*Tabla1[[#This Row],[Pedido]]*Tabla1[[#This Row],[PVC ]]</f>
        <v>0</v>
      </c>
      <c r="J2348" s="26">
        <v>0.21</v>
      </c>
      <c r="K2348" s="63"/>
      <c r="L2348" s="28" t="s">
        <v>17</v>
      </c>
      <c r="M2348" s="53">
        <v>422653.23</v>
      </c>
      <c r="N2348" s="64" t="str">
        <f>+IF(Tabla1[[#This Row],[F PMPI]]="SÍ","No","Sí")</f>
        <v>Sí</v>
      </c>
      <c r="O2348" s="65">
        <f>+Tabla1[[#This Row],[PVL]]*1.055</f>
        <v>445899.15764999995</v>
      </c>
      <c r="P2348" s="65">
        <f>+Tabla1[[#This Row],[PVL]]*1.43</f>
        <v>604394.1189</v>
      </c>
      <c r="Q2348" s="66" t="str">
        <f>+HYPERLINK(Tabla1[[#This Row],[PAG]])</f>
        <v/>
      </c>
      <c r="R2348" s="67"/>
      <c r="S2348" s="68"/>
      <c r="T2348" s="69"/>
      <c r="U2348" s="69"/>
      <c r="V2348" s="69"/>
      <c r="W2348" s="69"/>
      <c r="X2348" s="69"/>
      <c r="Y2348" s="35"/>
      <c r="Z2348" s="35" t="s">
        <v>65</v>
      </c>
      <c r="AA2348" s="36">
        <v>1</v>
      </c>
      <c r="AB2348" s="35" t="s">
        <v>27</v>
      </c>
      <c r="AC2348" s="35" t="str">
        <f>+IF(Tabla1[[#This Row],[STK]]="no","Sin STK", "STK disponible")</f>
        <v>Sin STK</v>
      </c>
      <c r="AD2348" s="35">
        <f>+I2348*J2348</f>
        <v>0</v>
      </c>
      <c r="AE2348" s="35">
        <f>+I2348*K2348</f>
        <v>0</v>
      </c>
      <c r="AF2348" s="36">
        <f>IF(Tabla1[[#This Row],[ref pack]]=1,Tabla1[[#This Row],[Pedido]],LCM(Tabla1[[#This Row],[MC VIEJO]],Tabla1[[#This Row],[Pedido]]))</f>
        <v>1</v>
      </c>
      <c r="AG2348" s="36">
        <f>+VLOOKUP(Tabla1[[#This Row],[Artículo]],'.'!$B$2:$D$11481,3,)</f>
        <v>1</v>
      </c>
      <c r="AH2348" s="37" t="str">
        <f>+IFERROR(SEARCH("pack",Tabla1[[#This Row],[PACK]]),"")</f>
        <v/>
      </c>
    </row>
    <row r="2349" spans="1:34" ht="24" customHeight="1" x14ac:dyDescent="0.2">
      <c r="A2349" s="50" t="s">
        <v>3735</v>
      </c>
      <c r="B2349" s="60" t="s">
        <v>4440</v>
      </c>
      <c r="C2349" s="61" t="s">
        <v>4441</v>
      </c>
      <c r="D2349" s="52" t="s">
        <v>9841</v>
      </c>
      <c r="E2349" s="53">
        <v>240896.68</v>
      </c>
      <c r="F2349" s="23" t="str">
        <f>+IFERROR(VLOOKUP(Tabla1[[#This Row],[Artículo]],'..'!$B$2:$D$569000,3,),"")</f>
        <v/>
      </c>
      <c r="G2349" s="24" t="str">
        <f>IF(H2349=AF2349,"", "Error MC")</f>
        <v>Error MC</v>
      </c>
      <c r="H2349" s="62"/>
      <c r="I2349" s="54">
        <f>+Tabla1[[#This Row],[MC]]*Tabla1[[#This Row],[Pedido]]*Tabla1[[#This Row],[PVC ]]</f>
        <v>0</v>
      </c>
      <c r="J2349" s="26">
        <v>0.21</v>
      </c>
      <c r="K2349" s="63"/>
      <c r="L2349" s="28" t="s">
        <v>17</v>
      </c>
      <c r="M2349" s="53">
        <v>422653.23</v>
      </c>
      <c r="N2349" s="64" t="str">
        <f>+IF(Tabla1[[#This Row],[F PMPI]]="SÍ","No","Sí")</f>
        <v>Sí</v>
      </c>
      <c r="O2349" s="65">
        <f>+Tabla1[[#This Row],[PVL]]*1.055</f>
        <v>445899.15764999995</v>
      </c>
      <c r="P2349" s="65">
        <f>+Tabla1[[#This Row],[PVL]]*1.43</f>
        <v>604394.1189</v>
      </c>
      <c r="Q2349" s="66" t="str">
        <f>+HYPERLINK(Tabla1[[#This Row],[PAG]])</f>
        <v>https://todomusica.com.ar/redoblantes/7548-14-x-8-modern-utility-6-ply-maple-sd.html</v>
      </c>
      <c r="R2349" s="67"/>
      <c r="S2349" s="68"/>
      <c r="T2349" s="69"/>
      <c r="U2349" s="69"/>
      <c r="V2349" s="69"/>
      <c r="W2349" s="69"/>
      <c r="X2349" s="69"/>
      <c r="Y2349" s="35"/>
      <c r="Z2349" s="35" t="s">
        <v>26207</v>
      </c>
      <c r="AA2349" s="36">
        <v>1</v>
      </c>
      <c r="AB2349" s="35" t="s">
        <v>27</v>
      </c>
      <c r="AC2349" s="35" t="str">
        <f>+IF(Tabla1[[#This Row],[STK]]="no","Sin STK", "STK disponible")</f>
        <v>STK disponible</v>
      </c>
      <c r="AD2349" s="35">
        <f>+I2349*J2349</f>
        <v>0</v>
      </c>
      <c r="AE2349" s="35">
        <f>+I2349*K2349</f>
        <v>0</v>
      </c>
      <c r="AF2349" s="36">
        <f>IF(Tabla1[[#This Row],[ref pack]]=1,Tabla1[[#This Row],[Pedido]],LCM(Tabla1[[#This Row],[MC VIEJO]],Tabla1[[#This Row],[Pedido]]))</f>
        <v>1</v>
      </c>
      <c r="AG2349" s="36">
        <f>+VLOOKUP(Tabla1[[#This Row],[Artículo]],'.'!$B$2:$D$11481,3,)</f>
        <v>1</v>
      </c>
      <c r="AH2349" s="37" t="str">
        <f>+IFERROR(SEARCH("pack",Tabla1[[#This Row],[PACK]]),"")</f>
        <v/>
      </c>
    </row>
    <row r="2350" spans="1:34" ht="24" customHeight="1" x14ac:dyDescent="0.2">
      <c r="A2350" s="50" t="s">
        <v>3735</v>
      </c>
      <c r="B2350" s="60" t="s">
        <v>4442</v>
      </c>
      <c r="C2350" s="61" t="s">
        <v>4443</v>
      </c>
      <c r="D2350" s="52" t="s">
        <v>27</v>
      </c>
      <c r="E2350" s="53">
        <v>240896.68</v>
      </c>
      <c r="F2350" s="23" t="str">
        <f>+IFERROR(VLOOKUP(Tabla1[[#This Row],[Artículo]],'..'!$B$2:$D$569000,3,),"")</f>
        <v/>
      </c>
      <c r="G2350" s="24" t="str">
        <f>IF(H2350=AF2350,"", "Error MC")</f>
        <v>Error MC</v>
      </c>
      <c r="H2350" s="62"/>
      <c r="I2350" s="54">
        <f>+Tabla1[[#This Row],[MC]]*Tabla1[[#This Row],[Pedido]]*Tabla1[[#This Row],[PVC ]]</f>
        <v>0</v>
      </c>
      <c r="J2350" s="26">
        <v>0.21</v>
      </c>
      <c r="K2350" s="63"/>
      <c r="L2350" s="28" t="s">
        <v>17</v>
      </c>
      <c r="M2350" s="53">
        <v>422653.23</v>
      </c>
      <c r="N2350" s="64" t="str">
        <f>+IF(Tabla1[[#This Row],[F PMPI]]="SÍ","No","Sí")</f>
        <v>Sí</v>
      </c>
      <c r="O2350" s="65">
        <f>+Tabla1[[#This Row],[PVL]]*1.055</f>
        <v>445899.15764999995</v>
      </c>
      <c r="P2350" s="65">
        <f>+Tabla1[[#This Row],[PVL]]*1.43</f>
        <v>604394.1189</v>
      </c>
      <c r="Q2350" s="66" t="str">
        <f>+HYPERLINK(Tabla1[[#This Row],[PAG]])</f>
        <v>https://todomusica.com.ar/redoblantes/7549-14-x-8-modern-utility-6-ply-maple-sd.html</v>
      </c>
      <c r="R2350" s="67"/>
      <c r="S2350" s="68"/>
      <c r="T2350" s="69"/>
      <c r="U2350" s="69"/>
      <c r="V2350" s="69"/>
      <c r="W2350" s="69"/>
      <c r="X2350" s="69"/>
      <c r="Y2350" s="35"/>
      <c r="Z2350" s="35" t="s">
        <v>26208</v>
      </c>
      <c r="AA2350" s="36">
        <v>1</v>
      </c>
      <c r="AB2350" s="35" t="s">
        <v>27</v>
      </c>
      <c r="AC2350" s="35" t="str">
        <f>+IF(Tabla1[[#This Row],[STK]]="no","Sin STK", "STK disponible")</f>
        <v>Sin STK</v>
      </c>
      <c r="AD2350" s="35">
        <f>+I2350*J2350</f>
        <v>0</v>
      </c>
      <c r="AE2350" s="35">
        <f>+I2350*K2350</f>
        <v>0</v>
      </c>
      <c r="AF2350" s="36">
        <f>IF(Tabla1[[#This Row],[ref pack]]=1,Tabla1[[#This Row],[Pedido]],LCM(Tabla1[[#This Row],[MC VIEJO]],Tabla1[[#This Row],[Pedido]]))</f>
        <v>1</v>
      </c>
      <c r="AG2350" s="36">
        <f>+VLOOKUP(Tabla1[[#This Row],[Artículo]],'.'!$B$2:$D$11481,3,)</f>
        <v>1</v>
      </c>
      <c r="AH2350" s="37" t="str">
        <f>+IFERROR(SEARCH("pack",Tabla1[[#This Row],[PACK]]),"")</f>
        <v/>
      </c>
    </row>
    <row r="2351" spans="1:34" ht="24" customHeight="1" x14ac:dyDescent="0.2">
      <c r="A2351" s="50" t="s">
        <v>3735</v>
      </c>
      <c r="B2351" s="60" t="s">
        <v>4444</v>
      </c>
      <c r="C2351" s="61" t="s">
        <v>4445</v>
      </c>
      <c r="D2351" s="52" t="s">
        <v>9841</v>
      </c>
      <c r="E2351" s="53">
        <v>240896.68</v>
      </c>
      <c r="F2351" s="23" t="str">
        <f>+IFERROR(VLOOKUP(Tabla1[[#This Row],[Artículo]],'..'!$B$2:$D$569000,3,),"")</f>
        <v/>
      </c>
      <c r="G2351" s="24" t="str">
        <f>IF(H2351=AF2351,"", "Error MC")</f>
        <v>Error MC</v>
      </c>
      <c r="H2351" s="62"/>
      <c r="I2351" s="54">
        <f>+Tabla1[[#This Row],[MC]]*Tabla1[[#This Row],[Pedido]]*Tabla1[[#This Row],[PVC ]]</f>
        <v>0</v>
      </c>
      <c r="J2351" s="26">
        <v>0.21</v>
      </c>
      <c r="K2351" s="63"/>
      <c r="L2351" s="28" t="s">
        <v>17</v>
      </c>
      <c r="M2351" s="53">
        <v>422653.23</v>
      </c>
      <c r="N2351" s="64" t="str">
        <f>+IF(Tabla1[[#This Row],[F PMPI]]="SÍ","No","Sí")</f>
        <v>Sí</v>
      </c>
      <c r="O2351" s="65">
        <f>+Tabla1[[#This Row],[PVL]]*1.055</f>
        <v>445899.15764999995</v>
      </c>
      <c r="P2351" s="65">
        <f>+Tabla1[[#This Row],[PVL]]*1.43</f>
        <v>604394.1189</v>
      </c>
      <c r="Q2351" s="66" t="str">
        <f>+HYPERLINK(Tabla1[[#This Row],[PAG]])</f>
        <v>https://todomusica.com.ar/redoblantes/7548-14-x-8-modern-utility-6-ply-maple-sd.html</v>
      </c>
      <c r="R2351" s="67"/>
      <c r="S2351" s="68"/>
      <c r="T2351" s="69"/>
      <c r="U2351" s="69"/>
      <c r="V2351" s="69"/>
      <c r="W2351" s="69"/>
      <c r="X2351" s="69"/>
      <c r="Y2351" s="35"/>
      <c r="Z2351" s="35" t="s">
        <v>26207</v>
      </c>
      <c r="AA2351" s="36">
        <v>1</v>
      </c>
      <c r="AB2351" s="35" t="s">
        <v>27</v>
      </c>
      <c r="AC2351" s="35" t="str">
        <f>+IF(Tabla1[[#This Row],[STK]]="no","Sin STK", "STK disponible")</f>
        <v>STK disponible</v>
      </c>
      <c r="AD2351" s="35">
        <f>+I2351*J2351</f>
        <v>0</v>
      </c>
      <c r="AE2351" s="35">
        <f>+I2351*K2351</f>
        <v>0</v>
      </c>
      <c r="AF2351" s="36">
        <f>IF(Tabla1[[#This Row],[ref pack]]=1,Tabla1[[#This Row],[Pedido]],LCM(Tabla1[[#This Row],[MC VIEJO]],Tabla1[[#This Row],[Pedido]]))</f>
        <v>1</v>
      </c>
      <c r="AG2351" s="36">
        <f>+VLOOKUP(Tabla1[[#This Row],[Artículo]],'.'!$B$2:$D$11481,3,)</f>
        <v>1</v>
      </c>
      <c r="AH2351" s="37" t="str">
        <f>+IFERROR(SEARCH("pack",Tabla1[[#This Row],[PACK]]),"")</f>
        <v/>
      </c>
    </row>
    <row r="2352" spans="1:34" ht="24" customHeight="1" x14ac:dyDescent="0.2">
      <c r="A2352" s="50" t="s">
        <v>3735</v>
      </c>
      <c r="B2352" s="60" t="s">
        <v>4446</v>
      </c>
      <c r="C2352" s="61" t="s">
        <v>4447</v>
      </c>
      <c r="D2352" s="52" t="s">
        <v>9842</v>
      </c>
      <c r="E2352" s="53">
        <v>348998</v>
      </c>
      <c r="F2352" s="23" t="str">
        <f>+IFERROR(VLOOKUP(Tabla1[[#This Row],[Artículo]],'..'!$B$2:$D$569000,3,),"")</f>
        <v/>
      </c>
      <c r="G2352" s="24" t="str">
        <f>IF(H2352=AF2352,"", "Error MC")</f>
        <v>Error MC</v>
      </c>
      <c r="H2352" s="62"/>
      <c r="I2352" s="54">
        <f>+Tabla1[[#This Row],[MC]]*Tabla1[[#This Row],[Pedido]]*Tabla1[[#This Row],[PVC ]]</f>
        <v>0</v>
      </c>
      <c r="J2352" s="26">
        <v>0.21</v>
      </c>
      <c r="K2352" s="63"/>
      <c r="L2352" s="28" t="s">
        <v>17</v>
      </c>
      <c r="M2352" s="53">
        <v>612316.99100000004</v>
      </c>
      <c r="N2352" s="64" t="str">
        <f>+IF(Tabla1[[#This Row],[F PMPI]]="SÍ","No","Sí")</f>
        <v>Sí</v>
      </c>
      <c r="O2352" s="65">
        <f>+Tabla1[[#This Row],[PVL]]*1.055</f>
        <v>645994.42550500005</v>
      </c>
      <c r="P2352" s="65">
        <f>+Tabla1[[#This Row],[PVL]]*1.43</f>
        <v>875613.29712999996</v>
      </c>
      <c r="Q2352" s="66" t="str">
        <f>+HYPERLINK(Tabla1[[#This Row],[PAG]])</f>
        <v>https://todomusica.com.ar/redoblantes/3594-m1060-102.html</v>
      </c>
      <c r="R2352" s="67"/>
      <c r="S2352" s="68"/>
      <c r="T2352" s="69"/>
      <c r="U2352" s="69"/>
      <c r="V2352" s="69"/>
      <c r="W2352" s="69"/>
      <c r="X2352" s="69"/>
      <c r="Y2352" s="35"/>
      <c r="Z2352" s="35" t="s">
        <v>26209</v>
      </c>
      <c r="AA2352" s="36">
        <v>1</v>
      </c>
      <c r="AB2352" s="35" t="s">
        <v>27</v>
      </c>
      <c r="AC2352" s="35" t="str">
        <f>+IF(Tabla1[[#This Row],[STK]]="no","Sin STK", "STK disponible")</f>
        <v>STK disponible</v>
      </c>
      <c r="AD2352" s="35">
        <f>+I2352*J2352</f>
        <v>0</v>
      </c>
      <c r="AE2352" s="35">
        <f>+I2352*K2352</f>
        <v>0</v>
      </c>
      <c r="AF2352" s="36">
        <f>IF(Tabla1[[#This Row],[ref pack]]=1,Tabla1[[#This Row],[Pedido]],LCM(Tabla1[[#This Row],[MC VIEJO]],Tabla1[[#This Row],[Pedido]]))</f>
        <v>1</v>
      </c>
      <c r="AG2352" s="36">
        <f>+VLOOKUP(Tabla1[[#This Row],[Artículo]],'.'!$B$2:$D$11481,3,)</f>
        <v>1</v>
      </c>
      <c r="AH2352" s="37" t="str">
        <f>+IFERROR(SEARCH("pack",Tabla1[[#This Row],[PACK]]),"")</f>
        <v/>
      </c>
    </row>
    <row r="2353" spans="1:34" ht="24" customHeight="1" x14ac:dyDescent="0.2">
      <c r="A2353" s="50" t="s">
        <v>3735</v>
      </c>
      <c r="B2353" s="60" t="s">
        <v>4448</v>
      </c>
      <c r="C2353" s="61" t="s">
        <v>4449</v>
      </c>
      <c r="D2353" s="52" t="s">
        <v>9842</v>
      </c>
      <c r="E2353" s="53">
        <v>441208.68</v>
      </c>
      <c r="F2353" s="23" t="str">
        <f>+IFERROR(VLOOKUP(Tabla1[[#This Row],[Artículo]],'..'!$B$2:$D$569000,3,),"")</f>
        <v/>
      </c>
      <c r="G2353" s="24" t="str">
        <f>IF(H2353=AF2353,"", "Error MC")</f>
        <v>Error MC</v>
      </c>
      <c r="H2353" s="62"/>
      <c r="I2353" s="54">
        <f>+Tabla1[[#This Row],[MC]]*Tabla1[[#This Row],[Pedido]]*Tabla1[[#This Row],[PVC ]]</f>
        <v>0</v>
      </c>
      <c r="J2353" s="26">
        <v>0.21</v>
      </c>
      <c r="K2353" s="63"/>
      <c r="L2353" s="28" t="s">
        <v>17</v>
      </c>
      <c r="M2353" s="53">
        <v>774100.63399999996</v>
      </c>
      <c r="N2353" s="64" t="str">
        <f>+IF(Tabla1[[#This Row],[F PMPI]]="SÍ","No","Sí")</f>
        <v>Sí</v>
      </c>
      <c r="O2353" s="65">
        <f>+Tabla1[[#This Row],[PVL]]*1.055</f>
        <v>816676.16886999994</v>
      </c>
      <c r="P2353" s="65">
        <f>+Tabla1[[#This Row],[PVL]]*1.43</f>
        <v>1106963.9066199998</v>
      </c>
      <c r="Q2353" s="66" t="str">
        <f>+HYPERLINK(Tabla1[[#This Row],[PAG]])</f>
        <v>https://todomusica.com.ar/redoblantes/7895-12x7-effects-snare-drum.html</v>
      </c>
      <c r="R2353" s="67"/>
      <c r="S2353" s="68"/>
      <c r="T2353" s="69"/>
      <c r="U2353" s="69"/>
      <c r="V2353" s="69"/>
      <c r="W2353" s="69"/>
      <c r="X2353" s="69"/>
      <c r="Y2353" s="35"/>
      <c r="Z2353" s="35" t="s">
        <v>26210</v>
      </c>
      <c r="AA2353" s="36">
        <v>1</v>
      </c>
      <c r="AB2353" s="35" t="s">
        <v>27</v>
      </c>
      <c r="AC2353" s="35" t="str">
        <f>+IF(Tabla1[[#This Row],[STK]]="no","Sin STK", "STK disponible")</f>
        <v>STK disponible</v>
      </c>
      <c r="AD2353" s="35">
        <f>+I2353*J2353</f>
        <v>0</v>
      </c>
      <c r="AE2353" s="35">
        <f>+I2353*K2353</f>
        <v>0</v>
      </c>
      <c r="AF2353" s="36">
        <f>IF(Tabla1[[#This Row],[ref pack]]=1,Tabla1[[#This Row],[Pedido]],LCM(Tabla1[[#This Row],[MC VIEJO]],Tabla1[[#This Row],[Pedido]]))</f>
        <v>1</v>
      </c>
      <c r="AG2353" s="36">
        <f>+VLOOKUP(Tabla1[[#This Row],[Artículo]],'.'!$B$2:$D$11481,3,)</f>
        <v>1</v>
      </c>
      <c r="AH2353" s="37" t="str">
        <f>+IFERROR(SEARCH("pack",Tabla1[[#This Row],[PACK]]),"")</f>
        <v/>
      </c>
    </row>
    <row r="2354" spans="1:34" ht="24" customHeight="1" x14ac:dyDescent="0.2">
      <c r="A2354" s="50" t="s">
        <v>3735</v>
      </c>
      <c r="B2354" s="60" t="s">
        <v>4450</v>
      </c>
      <c r="C2354" s="61" t="s">
        <v>4451</v>
      </c>
      <c r="D2354" s="52" t="s">
        <v>9842</v>
      </c>
      <c r="E2354" s="53">
        <v>271534.11</v>
      </c>
      <c r="F2354" s="23" t="str">
        <f>+IFERROR(VLOOKUP(Tabla1[[#This Row],[Artículo]],'..'!$B$2:$D$569000,3,),"")</f>
        <v/>
      </c>
      <c r="G2354" s="24" t="str">
        <f>IF(H2354=AF2354,"", "Error MC")</f>
        <v>Error MC</v>
      </c>
      <c r="H2354" s="62"/>
      <c r="I2354" s="54">
        <f>+Tabla1[[#This Row],[MC]]*Tabla1[[#This Row],[Pedido]]*Tabla1[[#This Row],[PVC ]]</f>
        <v>0</v>
      </c>
      <c r="J2354" s="26">
        <v>0.21</v>
      </c>
      <c r="K2354" s="63"/>
      <c r="L2354" s="28" t="s">
        <v>17</v>
      </c>
      <c r="M2354" s="53">
        <v>476406.59700000001</v>
      </c>
      <c r="N2354" s="64" t="str">
        <f>+IF(Tabla1[[#This Row],[F PMPI]]="SÍ","No","Sí")</f>
        <v>Sí</v>
      </c>
      <c r="O2354" s="65">
        <f>+Tabla1[[#This Row],[PVL]]*1.055</f>
        <v>502608.95983499999</v>
      </c>
      <c r="P2354" s="65">
        <f>+Tabla1[[#This Row],[PVL]]*1.43</f>
        <v>681261.43371000001</v>
      </c>
      <c r="Q2354" s="66" t="str">
        <f>+HYPERLINK(Tabla1[[#This Row],[PAG]])</f>
        <v>https://todomusica.com.ar/redoblantes/3595-m1330-102.html</v>
      </c>
      <c r="R2354" s="67"/>
      <c r="S2354" s="68"/>
      <c r="T2354" s="69"/>
      <c r="U2354" s="69"/>
      <c r="V2354" s="69"/>
      <c r="W2354" s="69"/>
      <c r="X2354" s="69"/>
      <c r="Y2354" s="35"/>
      <c r="Z2354" s="35" t="s">
        <v>26211</v>
      </c>
      <c r="AA2354" s="36">
        <v>1</v>
      </c>
      <c r="AB2354" s="35" t="s">
        <v>27</v>
      </c>
      <c r="AC2354" s="35" t="str">
        <f>+IF(Tabla1[[#This Row],[STK]]="no","Sin STK", "STK disponible")</f>
        <v>STK disponible</v>
      </c>
      <c r="AD2354" s="35">
        <f>+I2354*J2354</f>
        <v>0</v>
      </c>
      <c r="AE2354" s="35">
        <f>+I2354*K2354</f>
        <v>0</v>
      </c>
      <c r="AF2354" s="36">
        <f>IF(Tabla1[[#This Row],[ref pack]]=1,Tabla1[[#This Row],[Pedido]],LCM(Tabla1[[#This Row],[MC VIEJO]],Tabla1[[#This Row],[Pedido]]))</f>
        <v>1</v>
      </c>
      <c r="AG2354" s="36">
        <f>+VLOOKUP(Tabla1[[#This Row],[Artículo]],'.'!$B$2:$D$11481,3,)</f>
        <v>1</v>
      </c>
      <c r="AH2354" s="37" t="str">
        <f>+IFERROR(SEARCH("pack",Tabla1[[#This Row],[PACK]]),"")</f>
        <v/>
      </c>
    </row>
    <row r="2355" spans="1:34" ht="24" customHeight="1" x14ac:dyDescent="0.2">
      <c r="A2355" s="50" t="s">
        <v>3735</v>
      </c>
      <c r="B2355" s="60" t="s">
        <v>4452</v>
      </c>
      <c r="C2355" s="61" t="s">
        <v>4453</v>
      </c>
      <c r="D2355" s="52" t="s">
        <v>9841</v>
      </c>
      <c r="E2355" s="53">
        <v>2511.67</v>
      </c>
      <c r="F2355" s="23" t="str">
        <f>+IFERROR(VLOOKUP(Tabla1[[#This Row],[Artículo]],'..'!$B$2:$D$569000,3,),"")</f>
        <v/>
      </c>
      <c r="G2355" s="24" t="str">
        <f>IF(H2355=AF2355,"", "Error MC")</f>
        <v>Error MC</v>
      </c>
      <c r="H2355" s="62"/>
      <c r="I2355" s="54">
        <f>+Tabla1[[#This Row],[MC]]*Tabla1[[#This Row],[Pedido]]*Tabla1[[#This Row],[PVC ]]</f>
        <v>0</v>
      </c>
      <c r="J2355" s="26">
        <v>0.21</v>
      </c>
      <c r="K2355" s="63"/>
      <c r="L2355" s="28" t="s">
        <v>17</v>
      </c>
      <c r="M2355" s="53">
        <v>4406.723</v>
      </c>
      <c r="N2355" s="64" t="str">
        <f>+IF(Tabla1[[#This Row],[F PMPI]]="SÍ","No","Sí")</f>
        <v>Sí</v>
      </c>
      <c r="O2355" s="65">
        <f>+Tabla1[[#This Row],[PVL]]*1.055</f>
        <v>4649.0927649999994</v>
      </c>
      <c r="P2355" s="65">
        <f>+Tabla1[[#This Row],[PVL]]*1.43</f>
        <v>6301.6138899999996</v>
      </c>
      <c r="Q2355" s="66" t="str">
        <f>+HYPERLINK(Tabla1[[#This Row],[PAG]])</f>
        <v>https://todomusica.com.ar/varios/2148-np210-2-h.html</v>
      </c>
      <c r="R2355" s="67"/>
      <c r="S2355" s="68"/>
      <c r="T2355" s="69"/>
      <c r="U2355" s="69"/>
      <c r="V2355" s="69"/>
      <c r="W2355" s="69"/>
      <c r="X2355" s="69"/>
      <c r="Y2355" s="35"/>
      <c r="Z2355" s="35" t="s">
        <v>26212</v>
      </c>
      <c r="AA2355" s="36">
        <v>1</v>
      </c>
      <c r="AB2355" s="35" t="s">
        <v>27</v>
      </c>
      <c r="AC2355" s="35" t="str">
        <f>+IF(Tabla1[[#This Row],[STK]]="no","Sin STK", "STK disponible")</f>
        <v>STK disponible</v>
      </c>
      <c r="AD2355" s="35">
        <f>+I2355*J2355</f>
        <v>0</v>
      </c>
      <c r="AE2355" s="35">
        <f>+I2355*K2355</f>
        <v>0</v>
      </c>
      <c r="AF2355" s="36">
        <f>IF(Tabla1[[#This Row],[ref pack]]=1,Tabla1[[#This Row],[Pedido]],LCM(Tabla1[[#This Row],[MC VIEJO]],Tabla1[[#This Row],[Pedido]]))</f>
        <v>1</v>
      </c>
      <c r="AG2355" s="36">
        <f>+VLOOKUP(Tabla1[[#This Row],[Artículo]],'.'!$B$2:$D$11481,3,)</f>
        <v>1</v>
      </c>
      <c r="AH2355" s="37" t="str">
        <f>+IFERROR(SEARCH("pack",Tabla1[[#This Row],[PACK]]),"")</f>
        <v/>
      </c>
    </row>
    <row r="2356" spans="1:34" ht="24" customHeight="1" x14ac:dyDescent="0.2">
      <c r="A2356" s="50" t="s">
        <v>3735</v>
      </c>
      <c r="B2356" s="60" t="s">
        <v>4454</v>
      </c>
      <c r="C2356" s="61" t="s">
        <v>4455</v>
      </c>
      <c r="D2356" s="52" t="s">
        <v>27</v>
      </c>
      <c r="E2356" s="53">
        <v>1087.97</v>
      </c>
      <c r="F2356" s="23" t="str">
        <f>+IFERROR(VLOOKUP(Tabla1[[#This Row],[Artículo]],'..'!$B$2:$D$569000,3,),"")</f>
        <v/>
      </c>
      <c r="G2356" s="24" t="str">
        <f>IF(H2356=AF2356,"", "Error MC")</f>
        <v>Error MC</v>
      </c>
      <c r="H2356" s="62"/>
      <c r="I2356" s="54">
        <f>+Tabla1[[#This Row],[MC]]*Tabla1[[#This Row],[Pedido]]*Tabla1[[#This Row],[PVC ]]</f>
        <v>0</v>
      </c>
      <c r="J2356" s="26">
        <v>0.21</v>
      </c>
      <c r="K2356" s="63"/>
      <c r="L2356" s="28" t="s">
        <v>17</v>
      </c>
      <c r="M2356" s="53">
        <v>1908.848</v>
      </c>
      <c r="N2356" s="64" t="str">
        <f>+IF(Tabla1[[#This Row],[F PMPI]]="SÍ","No","Sí")</f>
        <v>Sí</v>
      </c>
      <c r="O2356" s="65">
        <f>+Tabla1[[#This Row],[PVL]]*1.055</f>
        <v>2013.8346399999998</v>
      </c>
      <c r="P2356" s="65">
        <f>+Tabla1[[#This Row],[PVL]]*1.43</f>
        <v>2729.6526399999998</v>
      </c>
      <c r="Q2356" s="66" t="str">
        <f>+HYPERLINK(Tabla1[[#This Row],[PAG]])</f>
        <v/>
      </c>
      <c r="R2356" s="67"/>
      <c r="S2356" s="68"/>
      <c r="T2356" s="69"/>
      <c r="U2356" s="69"/>
      <c r="V2356" s="69"/>
      <c r="W2356" s="69"/>
      <c r="X2356" s="69"/>
      <c r="Y2356" s="35"/>
      <c r="Z2356" s="35" t="s">
        <v>65</v>
      </c>
      <c r="AA2356" s="36">
        <v>1</v>
      </c>
      <c r="AB2356" s="35" t="s">
        <v>27</v>
      </c>
      <c r="AC2356" s="35" t="str">
        <f>+IF(Tabla1[[#This Row],[STK]]="no","Sin STK", "STK disponible")</f>
        <v>Sin STK</v>
      </c>
      <c r="AD2356" s="35">
        <f>+I2356*J2356</f>
        <v>0</v>
      </c>
      <c r="AE2356" s="35">
        <f>+I2356*K2356</f>
        <v>0</v>
      </c>
      <c r="AF2356" s="36">
        <f>IF(Tabla1[[#This Row],[ref pack]]=1,Tabla1[[#This Row],[Pedido]],LCM(Tabla1[[#This Row],[MC VIEJO]],Tabla1[[#This Row],[Pedido]]))</f>
        <v>1</v>
      </c>
      <c r="AG2356" s="36">
        <f>+VLOOKUP(Tabla1[[#This Row],[Artículo]],'.'!$B$2:$D$11481,3,)</f>
        <v>1</v>
      </c>
      <c r="AH2356" s="37" t="str">
        <f>+IFERROR(SEARCH("pack",Tabla1[[#This Row],[PACK]]),"")</f>
        <v/>
      </c>
    </row>
    <row r="2357" spans="1:34" ht="24" customHeight="1" x14ac:dyDescent="0.2">
      <c r="A2357" s="50" t="s">
        <v>3735</v>
      </c>
      <c r="B2357" s="60" t="s">
        <v>18793</v>
      </c>
      <c r="C2357" s="61" t="s">
        <v>24012</v>
      </c>
      <c r="D2357" s="52" t="s">
        <v>27</v>
      </c>
      <c r="E2357" s="53">
        <v>498032.16</v>
      </c>
      <c r="F2357" s="23" t="str">
        <f>+IFERROR(VLOOKUP(Tabla1[[#This Row],[Artículo]],'..'!$B$2:$D$569000,3,),"")</f>
        <v/>
      </c>
      <c r="G2357" s="24" t="str">
        <f>IF(H2357=AF2357,"", "Error MC")</f>
        <v>Error MC</v>
      </c>
      <c r="H2357" s="62"/>
      <c r="I2357" s="54">
        <f>+Tabla1[[#This Row],[MC]]*Tabla1[[#This Row],[Pedido]]*Tabla1[[#This Row],[PVC ]]</f>
        <v>0</v>
      </c>
      <c r="J2357" s="26">
        <v>0.21</v>
      </c>
      <c r="K2357" s="63"/>
      <c r="L2357" s="28" t="s">
        <v>17</v>
      </c>
      <c r="M2357" s="53">
        <v>873797.42200000002</v>
      </c>
      <c r="N2357" s="64" t="str">
        <f>+IF(Tabla1[[#This Row],[F PMPI]]="SÍ","No","Sí")</f>
        <v>Sí</v>
      </c>
      <c r="O2357" s="65">
        <f>+Tabla1[[#This Row],[PVL]]*1.055</f>
        <v>921856.28021</v>
      </c>
      <c r="P2357" s="65">
        <f>+Tabla1[[#This Row],[PVL]]*1.43</f>
        <v>1249530.3134599999</v>
      </c>
      <c r="Q2357" s="66" t="str">
        <f>+HYPERLINK(Tabla1[[#This Row],[PAG]])</f>
        <v>http://www.todomusica.com.ar/cuerpos-sueltos-para-bateria/6295-oh1350-140.html</v>
      </c>
      <c r="R2357" s="67"/>
      <c r="S2357" s="68"/>
      <c r="T2357" s="69"/>
      <c r="U2357" s="69"/>
      <c r="V2357" s="69"/>
      <c r="W2357" s="69"/>
      <c r="X2357" s="69"/>
      <c r="Y2357" s="35"/>
      <c r="Z2357" s="35" t="s">
        <v>26213</v>
      </c>
      <c r="AA2357" s="36">
        <v>1</v>
      </c>
      <c r="AB2357" s="35" t="s">
        <v>27</v>
      </c>
      <c r="AC2357" s="35" t="str">
        <f>+IF(Tabla1[[#This Row],[STK]]="no","Sin STK", "STK disponible")</f>
        <v>Sin STK</v>
      </c>
      <c r="AD2357" s="35">
        <f>+I2357*J2357</f>
        <v>0</v>
      </c>
      <c r="AE2357" s="35">
        <f>+I2357*K2357</f>
        <v>0</v>
      </c>
      <c r="AF2357" s="36">
        <f>IF(Tabla1[[#This Row],[ref pack]]=1,Tabla1[[#This Row],[Pedido]],LCM(Tabla1[[#This Row],[MC VIEJO]],Tabla1[[#This Row],[Pedido]]))</f>
        <v>1</v>
      </c>
      <c r="AG2357" s="36">
        <f>+VLOOKUP(Tabla1[[#This Row],[Artículo]],'.'!$B$2:$D$11481,3,)</f>
        <v>1</v>
      </c>
      <c r="AH2357" s="37" t="str">
        <f>+IFERROR(SEARCH("pack",Tabla1[[#This Row],[PACK]]),"")</f>
        <v/>
      </c>
    </row>
    <row r="2358" spans="1:34" ht="24" customHeight="1" x14ac:dyDescent="0.2">
      <c r="A2358" s="50" t="s">
        <v>3735</v>
      </c>
      <c r="B2358" s="60" t="s">
        <v>18795</v>
      </c>
      <c r="C2358" s="61" t="s">
        <v>18796</v>
      </c>
      <c r="D2358" s="52" t="s">
        <v>27</v>
      </c>
      <c r="E2358" s="53">
        <v>21908.77</v>
      </c>
      <c r="F2358" s="23" t="str">
        <f>+IFERROR(VLOOKUP(Tabla1[[#This Row],[Artículo]],'..'!$B$2:$D$569000,3,),"")</f>
        <v/>
      </c>
      <c r="G2358" s="24" t="str">
        <f>IF(H2358=AF2358,"", "Error MC")</f>
        <v>Error MC</v>
      </c>
      <c r="H2358" s="62"/>
      <c r="I2358" s="54">
        <f>+Tabla1[[#This Row],[MC]]*Tabla1[[#This Row],[Pedido]]*Tabla1[[#This Row],[PVC ]]</f>
        <v>0</v>
      </c>
      <c r="J2358" s="26">
        <v>0.21</v>
      </c>
      <c r="K2358" s="63"/>
      <c r="L2358" s="28" t="s">
        <v>17</v>
      </c>
      <c r="M2358" s="53">
        <v>38438.940999999999</v>
      </c>
      <c r="N2358" s="64" t="str">
        <f>+IF(Tabla1[[#This Row],[F PMPI]]="SÍ","No","Sí")</f>
        <v>No</v>
      </c>
      <c r="O2358" s="65">
        <f>+Tabla1[[#This Row],[PVL]]*1.055</f>
        <v>40553.082754999996</v>
      </c>
      <c r="P2358" s="65">
        <f>+Tabla1[[#This Row],[PVL]]*1.43</f>
        <v>54967.685629999993</v>
      </c>
      <c r="Q2358" s="66" t="str">
        <f>+HYPERLINK(Tabla1[[#This Row],[PAG]])</f>
        <v>https://todomusica.com.ar/productos-sin-categorias-de-netsuite/2406-om-1-h.html</v>
      </c>
      <c r="R2358" s="67"/>
      <c r="S2358" s="68"/>
      <c r="T2358" s="69"/>
      <c r="U2358" s="69"/>
      <c r="V2358" s="69"/>
      <c r="W2358" s="69"/>
      <c r="X2358" s="69"/>
      <c r="Y2358" s="35"/>
      <c r="Z2358" s="35" t="s">
        <v>26214</v>
      </c>
      <c r="AA2358" s="36">
        <v>1</v>
      </c>
      <c r="AB2358" s="35" t="s">
        <v>9849</v>
      </c>
      <c r="AC2358" s="35" t="str">
        <f>+IF(Tabla1[[#This Row],[STK]]="no","Sin STK", "STK disponible")</f>
        <v>Sin STK</v>
      </c>
      <c r="AD2358" s="35">
        <f>+I2358*J2358</f>
        <v>0</v>
      </c>
      <c r="AE2358" s="35">
        <f>+I2358*K2358</f>
        <v>0</v>
      </c>
      <c r="AF2358" s="36">
        <f>IF(Tabla1[[#This Row],[ref pack]]=1,Tabla1[[#This Row],[Pedido]],LCM(Tabla1[[#This Row],[MC VIEJO]],Tabla1[[#This Row],[Pedido]]))</f>
        <v>1</v>
      </c>
      <c r="AG2358" s="36">
        <f>+VLOOKUP(Tabla1[[#This Row],[Artículo]],'.'!$B$2:$D$11481,3,)</f>
        <v>1</v>
      </c>
      <c r="AH2358" s="37" t="str">
        <f>+IFERROR(SEARCH("pack",Tabla1[[#This Row],[PACK]]),"")</f>
        <v/>
      </c>
    </row>
    <row r="2359" spans="1:34" ht="24" customHeight="1" x14ac:dyDescent="0.2">
      <c r="A2359" s="50" t="s">
        <v>3735</v>
      </c>
      <c r="B2359" s="60" t="s">
        <v>4456</v>
      </c>
      <c r="C2359" s="61" t="s">
        <v>24013</v>
      </c>
      <c r="D2359" s="52" t="s">
        <v>27</v>
      </c>
      <c r="E2359" s="53">
        <v>1951096.43</v>
      </c>
      <c r="F2359" s="23" t="str">
        <f>+IFERROR(VLOOKUP(Tabla1[[#This Row],[Artículo]],'..'!$B$2:$D$569000,3,),"")</f>
        <v/>
      </c>
      <c r="G2359" s="24" t="str">
        <f>IF(H2359=AF2359,"", "Error MC")</f>
        <v>Error MC</v>
      </c>
      <c r="H2359" s="62"/>
      <c r="I2359" s="54">
        <f>+Tabla1[[#This Row],[MC]]*Tabla1[[#This Row],[Pedido]]*Tabla1[[#This Row],[PVC ]]</f>
        <v>0</v>
      </c>
      <c r="J2359" s="26">
        <v>0.21</v>
      </c>
      <c r="K2359" s="63"/>
      <c r="L2359" s="28" t="s">
        <v>17</v>
      </c>
      <c r="M2359" s="53">
        <v>3423198.682</v>
      </c>
      <c r="N2359" s="64" t="str">
        <f>+IF(Tabla1[[#This Row],[F PMPI]]="SÍ","No","Sí")</f>
        <v>Sí</v>
      </c>
      <c r="O2359" s="65">
        <f>+Tabla1[[#This Row],[PVL]]*1.055</f>
        <v>3611474.6095099999</v>
      </c>
      <c r="P2359" s="65">
        <f>+Tabla1[[#This Row],[PVL]]*1.43</f>
        <v>4895174.1152599994</v>
      </c>
      <c r="Q2359" s="66" t="str">
        <f>+HYPERLINK(Tabla1[[#This Row],[PAG]])</f>
        <v/>
      </c>
      <c r="R2359" s="67"/>
      <c r="S2359" s="68"/>
      <c r="T2359" s="69"/>
      <c r="U2359" s="69"/>
      <c r="V2359" s="69"/>
      <c r="W2359" s="69"/>
      <c r="X2359" s="69"/>
      <c r="Y2359" s="35"/>
      <c r="Z2359" s="35" t="s">
        <v>65</v>
      </c>
      <c r="AA2359" s="36">
        <v>1</v>
      </c>
      <c r="AB2359" s="35" t="s">
        <v>27</v>
      </c>
      <c r="AC2359" s="35" t="str">
        <f>+IF(Tabla1[[#This Row],[STK]]="no","Sin STK", "STK disponible")</f>
        <v>Sin STK</v>
      </c>
      <c r="AD2359" s="35">
        <f>+I2359*J2359</f>
        <v>0</v>
      </c>
      <c r="AE2359" s="35">
        <f>+I2359*K2359</f>
        <v>0</v>
      </c>
      <c r="AF2359" s="36">
        <f>IF(Tabla1[[#This Row],[ref pack]]=1,Tabla1[[#This Row],[Pedido]],LCM(Tabla1[[#This Row],[MC VIEJO]],Tabla1[[#This Row],[Pedido]]))</f>
        <v>1</v>
      </c>
      <c r="AG2359" s="36">
        <f>+VLOOKUP(Tabla1[[#This Row],[Artículo]],'.'!$B$2:$D$11481,3,)</f>
        <v>1</v>
      </c>
      <c r="AH2359" s="37" t="str">
        <f>+IFERROR(SEARCH("pack",Tabla1[[#This Row],[PACK]]),"")</f>
        <v/>
      </c>
    </row>
    <row r="2360" spans="1:34" ht="24" customHeight="1" x14ac:dyDescent="0.2">
      <c r="A2360" s="50" t="s">
        <v>3735</v>
      </c>
      <c r="B2360" s="60" t="s">
        <v>4458</v>
      </c>
      <c r="C2360" s="61" t="s">
        <v>4459</v>
      </c>
      <c r="D2360" s="52" t="s">
        <v>27</v>
      </c>
      <c r="E2360" s="53">
        <v>673998.39</v>
      </c>
      <c r="F2360" s="23" t="str">
        <f>+IFERROR(VLOOKUP(Tabla1[[#This Row],[Artículo]],'..'!$B$2:$D$569000,3,),"")</f>
        <v/>
      </c>
      <c r="G2360" s="24" t="str">
        <f>IF(H2360=AF2360,"", "Error MC")</f>
        <v>Error MC</v>
      </c>
      <c r="H2360" s="62"/>
      <c r="I2360" s="54">
        <f>+Tabla1[[#This Row],[MC]]*Tabla1[[#This Row],[Pedido]]*Tabla1[[#This Row],[PVC ]]</f>
        <v>0</v>
      </c>
      <c r="J2360" s="26">
        <v>0.21</v>
      </c>
      <c r="K2360" s="63"/>
      <c r="L2360" s="28" t="s">
        <v>17</v>
      </c>
      <c r="M2360" s="53">
        <v>1182530.1810000001</v>
      </c>
      <c r="N2360" s="64" t="str">
        <f>+IF(Tabla1[[#This Row],[F PMPI]]="SÍ","No","Sí")</f>
        <v>Sí</v>
      </c>
      <c r="O2360" s="65">
        <f>+Tabla1[[#This Row],[PVL]]*1.055</f>
        <v>1247569.3409550001</v>
      </c>
      <c r="P2360" s="65">
        <f>+Tabla1[[#This Row],[PVL]]*1.43</f>
        <v>1691018.1588300001</v>
      </c>
      <c r="Q2360" s="66" t="str">
        <f>+HYPERLINK(Tabla1[[#This Row],[PAG]])</f>
        <v/>
      </c>
      <c r="R2360" s="67"/>
      <c r="S2360" s="68"/>
      <c r="T2360" s="69"/>
      <c r="U2360" s="69"/>
      <c r="V2360" s="69"/>
      <c r="W2360" s="69"/>
      <c r="X2360" s="69"/>
      <c r="Y2360" s="35"/>
      <c r="Z2360" s="35" t="s">
        <v>65</v>
      </c>
      <c r="AA2360" s="36">
        <v>1</v>
      </c>
      <c r="AB2360" s="35" t="s">
        <v>27</v>
      </c>
      <c r="AC2360" s="35" t="str">
        <f>+IF(Tabla1[[#This Row],[STK]]="no","Sin STK", "STK disponible")</f>
        <v>Sin STK</v>
      </c>
      <c r="AD2360" s="35">
        <f>+I2360*J2360</f>
        <v>0</v>
      </c>
      <c r="AE2360" s="35">
        <f>+I2360*K2360</f>
        <v>0</v>
      </c>
      <c r="AF2360" s="36">
        <f>IF(Tabla1[[#This Row],[ref pack]]=1,Tabla1[[#This Row],[Pedido]],LCM(Tabla1[[#This Row],[MC VIEJO]],Tabla1[[#This Row],[Pedido]]))</f>
        <v>1</v>
      </c>
      <c r="AG2360" s="36">
        <f>+VLOOKUP(Tabla1[[#This Row],[Artículo]],'.'!$B$2:$D$11481,3,)</f>
        <v>1</v>
      </c>
      <c r="AH2360" s="37" t="str">
        <f>+IFERROR(SEARCH("pack",Tabla1[[#This Row],[PACK]]),"")</f>
        <v/>
      </c>
    </row>
    <row r="2361" spans="1:34" ht="24" customHeight="1" x14ac:dyDescent="0.2">
      <c r="A2361" s="50" t="s">
        <v>3735</v>
      </c>
      <c r="B2361" s="60" t="s">
        <v>4460</v>
      </c>
      <c r="C2361" s="61" t="s">
        <v>4461</v>
      </c>
      <c r="D2361" s="52" t="s">
        <v>27</v>
      </c>
      <c r="E2361" s="53">
        <v>794906.76</v>
      </c>
      <c r="F2361" s="23" t="str">
        <f>+IFERROR(VLOOKUP(Tabla1[[#This Row],[Artículo]],'..'!$B$2:$D$569000,3,),"")</f>
        <v/>
      </c>
      <c r="G2361" s="24" t="str">
        <f>IF(H2361=AF2361,"", "Error MC")</f>
        <v>Error MC</v>
      </c>
      <c r="H2361" s="62"/>
      <c r="I2361" s="54">
        <f>+Tabla1[[#This Row],[MC]]*Tabla1[[#This Row],[Pedido]]*Tabla1[[#This Row],[PVC ]]</f>
        <v>0</v>
      </c>
      <c r="J2361" s="26">
        <v>0.21</v>
      </c>
      <c r="K2361" s="63"/>
      <c r="L2361" s="28" t="s">
        <v>17</v>
      </c>
      <c r="M2361" s="53">
        <v>1394663.9080000001</v>
      </c>
      <c r="N2361" s="64" t="str">
        <f>+IF(Tabla1[[#This Row],[F PMPI]]="SÍ","No","Sí")</f>
        <v>Sí</v>
      </c>
      <c r="O2361" s="65">
        <f>+Tabla1[[#This Row],[PVL]]*1.055</f>
        <v>1471370.42294</v>
      </c>
      <c r="P2361" s="65">
        <f>+Tabla1[[#This Row],[PVL]]*1.43</f>
        <v>1994369.3884399999</v>
      </c>
      <c r="Q2361" s="66" t="str">
        <f>+HYPERLINK(Tabla1[[#This Row],[PAG]])</f>
        <v/>
      </c>
      <c r="R2361" s="67"/>
      <c r="S2361" s="68"/>
      <c r="T2361" s="69"/>
      <c r="U2361" s="69"/>
      <c r="V2361" s="69"/>
      <c r="W2361" s="69"/>
      <c r="X2361" s="69"/>
      <c r="Y2361" s="35"/>
      <c r="Z2361" s="35" t="s">
        <v>65</v>
      </c>
      <c r="AA2361" s="36">
        <v>1</v>
      </c>
      <c r="AB2361" s="35" t="s">
        <v>27</v>
      </c>
      <c r="AC2361" s="35" t="str">
        <f>+IF(Tabla1[[#This Row],[STK]]="no","Sin STK", "STK disponible")</f>
        <v>Sin STK</v>
      </c>
      <c r="AD2361" s="35">
        <f>+I2361*J2361</f>
        <v>0</v>
      </c>
      <c r="AE2361" s="35">
        <f>+I2361*K2361</f>
        <v>0</v>
      </c>
      <c r="AF2361" s="36">
        <f>IF(Tabla1[[#This Row],[ref pack]]=1,Tabla1[[#This Row],[Pedido]],LCM(Tabla1[[#This Row],[MC VIEJO]],Tabla1[[#This Row],[Pedido]]))</f>
        <v>1</v>
      </c>
      <c r="AG2361" s="36">
        <f>+VLOOKUP(Tabla1[[#This Row],[Artículo]],'.'!$B$2:$D$11481,3,)</f>
        <v>1</v>
      </c>
      <c r="AH2361" s="37" t="str">
        <f>+IFERROR(SEARCH("pack",Tabla1[[#This Row],[PACK]]),"")</f>
        <v/>
      </c>
    </row>
    <row r="2362" spans="1:34" ht="24" customHeight="1" x14ac:dyDescent="0.2">
      <c r="A2362" s="50" t="s">
        <v>3735</v>
      </c>
      <c r="B2362" s="60" t="s">
        <v>4462</v>
      </c>
      <c r="C2362" s="61" t="s">
        <v>4463</v>
      </c>
      <c r="D2362" s="52" t="s">
        <v>27</v>
      </c>
      <c r="E2362" s="53">
        <v>834695.68000000005</v>
      </c>
      <c r="F2362" s="23" t="str">
        <f>+IFERROR(VLOOKUP(Tabla1[[#This Row],[Artículo]],'..'!$B$2:$D$569000,3,),"")</f>
        <v/>
      </c>
      <c r="G2362" s="24" t="str">
        <f>IF(H2362=AF2362,"", "Error MC")</f>
        <v>Error MC</v>
      </c>
      <c r="H2362" s="62"/>
      <c r="I2362" s="54">
        <f>+Tabla1[[#This Row],[MC]]*Tabla1[[#This Row],[Pedido]]*Tabla1[[#This Row],[PVC ]]</f>
        <v>0</v>
      </c>
      <c r="J2362" s="26">
        <v>0.21</v>
      </c>
      <c r="K2362" s="63"/>
      <c r="L2362" s="28" t="s">
        <v>17</v>
      </c>
      <c r="M2362" s="53">
        <v>1464473.575</v>
      </c>
      <c r="N2362" s="64" t="str">
        <f>+IF(Tabla1[[#This Row],[F PMPI]]="SÍ","No","Sí")</f>
        <v>Sí</v>
      </c>
      <c r="O2362" s="65">
        <f>+Tabla1[[#This Row],[PVL]]*1.055</f>
        <v>1545019.6216249999</v>
      </c>
      <c r="P2362" s="65">
        <f>+Tabla1[[#This Row],[PVL]]*1.43</f>
        <v>2094197.2122499999</v>
      </c>
      <c r="Q2362" s="66" t="str">
        <f>+HYPERLINK(Tabla1[[#This Row],[PAG]])</f>
        <v/>
      </c>
      <c r="R2362" s="67"/>
      <c r="S2362" s="68"/>
      <c r="T2362" s="69"/>
      <c r="U2362" s="69"/>
      <c r="V2362" s="69"/>
      <c r="W2362" s="69"/>
      <c r="X2362" s="69"/>
      <c r="Y2362" s="35"/>
      <c r="Z2362" s="35" t="s">
        <v>65</v>
      </c>
      <c r="AA2362" s="36">
        <v>1</v>
      </c>
      <c r="AB2362" s="35" t="s">
        <v>27</v>
      </c>
      <c r="AC2362" s="35" t="str">
        <f>+IF(Tabla1[[#This Row],[STK]]="no","Sin STK", "STK disponible")</f>
        <v>Sin STK</v>
      </c>
      <c r="AD2362" s="35">
        <f>+I2362*J2362</f>
        <v>0</v>
      </c>
      <c r="AE2362" s="35">
        <f>+I2362*K2362</f>
        <v>0</v>
      </c>
      <c r="AF2362" s="36">
        <f>IF(Tabla1[[#This Row],[ref pack]]=1,Tabla1[[#This Row],[Pedido]],LCM(Tabla1[[#This Row],[MC VIEJO]],Tabla1[[#This Row],[Pedido]]))</f>
        <v>1</v>
      </c>
      <c r="AG2362" s="36">
        <f>+VLOOKUP(Tabla1[[#This Row],[Artículo]],'.'!$B$2:$D$11481,3,)</f>
        <v>1</v>
      </c>
      <c r="AH2362" s="37" t="str">
        <f>+IFERROR(SEARCH("pack",Tabla1[[#This Row],[PACK]]),"")</f>
        <v/>
      </c>
    </row>
    <row r="2363" spans="1:34" ht="24" customHeight="1" x14ac:dyDescent="0.2">
      <c r="A2363" s="50" t="s">
        <v>3735</v>
      </c>
      <c r="B2363" s="60" t="s">
        <v>4464</v>
      </c>
      <c r="C2363" s="61" t="s">
        <v>4465</v>
      </c>
      <c r="D2363" s="52" t="s">
        <v>27</v>
      </c>
      <c r="E2363" s="53">
        <v>993453.22</v>
      </c>
      <c r="F2363" s="23" t="str">
        <f>+IFERROR(VLOOKUP(Tabla1[[#This Row],[Artículo]],'..'!$B$2:$D$569000,3,),"")</f>
        <v/>
      </c>
      <c r="G2363" s="24" t="str">
        <f>IF(H2363=AF2363,"", "Error MC")</f>
        <v>Error MC</v>
      </c>
      <c r="H2363" s="62"/>
      <c r="I2363" s="54">
        <f>+Tabla1[[#This Row],[MC]]*Tabla1[[#This Row],[Pedido]]*Tabla1[[#This Row],[PVC ]]</f>
        <v>0</v>
      </c>
      <c r="J2363" s="26">
        <v>0.21</v>
      </c>
      <c r="K2363" s="63"/>
      <c r="L2363" s="28" t="s">
        <v>17</v>
      </c>
      <c r="M2363" s="53">
        <v>1743013.676</v>
      </c>
      <c r="N2363" s="64" t="str">
        <f>+IF(Tabla1[[#This Row],[F PMPI]]="SÍ","No","Sí")</f>
        <v>Sí</v>
      </c>
      <c r="O2363" s="65">
        <f>+Tabla1[[#This Row],[PVL]]*1.055</f>
        <v>1838879.4281799998</v>
      </c>
      <c r="P2363" s="65">
        <f>+Tabla1[[#This Row],[PVL]]*1.43</f>
        <v>2492509.5566799999</v>
      </c>
      <c r="Q2363" s="66" t="str">
        <f>+HYPERLINK(Tabla1[[#This Row],[PAG]])</f>
        <v/>
      </c>
      <c r="R2363" s="67"/>
      <c r="S2363" s="68"/>
      <c r="T2363" s="69"/>
      <c r="U2363" s="69"/>
      <c r="V2363" s="69"/>
      <c r="W2363" s="69"/>
      <c r="X2363" s="69"/>
      <c r="Y2363" s="35"/>
      <c r="Z2363" s="35" t="s">
        <v>65</v>
      </c>
      <c r="AA2363" s="36">
        <v>1</v>
      </c>
      <c r="AB2363" s="35" t="s">
        <v>27</v>
      </c>
      <c r="AC2363" s="35" t="str">
        <f>+IF(Tabla1[[#This Row],[STK]]="no","Sin STK", "STK disponible")</f>
        <v>Sin STK</v>
      </c>
      <c r="AD2363" s="35">
        <f>+I2363*J2363</f>
        <v>0</v>
      </c>
      <c r="AE2363" s="35">
        <f>+I2363*K2363</f>
        <v>0</v>
      </c>
      <c r="AF2363" s="36">
        <f>IF(Tabla1[[#This Row],[ref pack]]=1,Tabla1[[#This Row],[Pedido]],LCM(Tabla1[[#This Row],[MC VIEJO]],Tabla1[[#This Row],[Pedido]]))</f>
        <v>1</v>
      </c>
      <c r="AG2363" s="36">
        <f>+VLOOKUP(Tabla1[[#This Row],[Artículo]],'.'!$B$2:$D$11481,3,)</f>
        <v>1</v>
      </c>
      <c r="AH2363" s="37" t="str">
        <f>+IFERROR(SEARCH("pack",Tabla1[[#This Row],[PACK]]),"")</f>
        <v/>
      </c>
    </row>
    <row r="2364" spans="1:34" ht="24" customHeight="1" x14ac:dyDescent="0.2">
      <c r="A2364" s="50" t="s">
        <v>3735</v>
      </c>
      <c r="B2364" s="60" t="s">
        <v>4466</v>
      </c>
      <c r="C2364" s="61" t="s">
        <v>4467</v>
      </c>
      <c r="D2364" s="52" t="s">
        <v>27</v>
      </c>
      <c r="E2364" s="53">
        <v>1386393.07</v>
      </c>
      <c r="F2364" s="23" t="str">
        <f>+IFERROR(VLOOKUP(Tabla1[[#This Row],[Artículo]],'..'!$B$2:$D$569000,3,),"")</f>
        <v/>
      </c>
      <c r="G2364" s="24" t="str">
        <f>IF(H2364=AF2364,"", "Error MC")</f>
        <v>Error MC</v>
      </c>
      <c r="H2364" s="62"/>
      <c r="I2364" s="54">
        <f>+Tabla1[[#This Row],[MC]]*Tabla1[[#This Row],[Pedido]]*Tabla1[[#This Row],[PVC ]]</f>
        <v>0</v>
      </c>
      <c r="J2364" s="26">
        <v>0.21</v>
      </c>
      <c r="K2364" s="63"/>
      <c r="L2364" s="28" t="s">
        <v>17</v>
      </c>
      <c r="M2364" s="53">
        <v>2432426.64</v>
      </c>
      <c r="N2364" s="64" t="str">
        <f>+IF(Tabla1[[#This Row],[F PMPI]]="SÍ","No","Sí")</f>
        <v>Sí</v>
      </c>
      <c r="O2364" s="65">
        <f>+Tabla1[[#This Row],[PVL]]*1.055</f>
        <v>2566210.1052000001</v>
      </c>
      <c r="P2364" s="65">
        <f>+Tabla1[[#This Row],[PVL]]*1.43</f>
        <v>3478370.0951999999</v>
      </c>
      <c r="Q2364" s="66" t="str">
        <f>+HYPERLINK(Tabla1[[#This Row],[PAG]])</f>
        <v/>
      </c>
      <c r="R2364" s="67"/>
      <c r="S2364" s="68"/>
      <c r="T2364" s="69"/>
      <c r="U2364" s="69"/>
      <c r="V2364" s="69"/>
      <c r="W2364" s="69"/>
      <c r="X2364" s="69"/>
      <c r="Y2364" s="35"/>
      <c r="Z2364" s="35" t="s">
        <v>65</v>
      </c>
      <c r="AA2364" s="36">
        <v>1</v>
      </c>
      <c r="AB2364" s="35" t="s">
        <v>27</v>
      </c>
      <c r="AC2364" s="35" t="str">
        <f>+IF(Tabla1[[#This Row],[STK]]="no","Sin STK", "STK disponible")</f>
        <v>Sin STK</v>
      </c>
      <c r="AD2364" s="35">
        <f>+I2364*J2364</f>
        <v>0</v>
      </c>
      <c r="AE2364" s="35">
        <f>+I2364*K2364</f>
        <v>0</v>
      </c>
      <c r="AF2364" s="36">
        <f>IF(Tabla1[[#This Row],[ref pack]]=1,Tabla1[[#This Row],[Pedido]],LCM(Tabla1[[#This Row],[MC VIEJO]],Tabla1[[#This Row],[Pedido]]))</f>
        <v>1</v>
      </c>
      <c r="AG2364" s="36">
        <f>+VLOOKUP(Tabla1[[#This Row],[Artículo]],'.'!$B$2:$D$11481,3,)</f>
        <v>1</v>
      </c>
      <c r="AH2364" s="37" t="str">
        <f>+IFERROR(SEARCH("pack",Tabla1[[#This Row],[PACK]]),"")</f>
        <v/>
      </c>
    </row>
    <row r="2365" spans="1:34" ht="24" customHeight="1" x14ac:dyDescent="0.2">
      <c r="A2365" s="50" t="s">
        <v>3735</v>
      </c>
      <c r="B2365" s="60" t="s">
        <v>4468</v>
      </c>
      <c r="C2365" s="61" t="s">
        <v>4469</v>
      </c>
      <c r="D2365" s="52" t="s">
        <v>27</v>
      </c>
      <c r="E2365" s="53">
        <v>2326752.9900000002</v>
      </c>
      <c r="F2365" s="23" t="str">
        <f>+IFERROR(VLOOKUP(Tabla1[[#This Row],[Artículo]],'..'!$B$2:$D$569000,3,),"")</f>
        <v/>
      </c>
      <c r="G2365" s="24" t="str">
        <f>IF(H2365=AF2365,"", "Error MC")</f>
        <v>Error MC</v>
      </c>
      <c r="H2365" s="62"/>
      <c r="I2365" s="54">
        <f>+Tabla1[[#This Row],[MC]]*Tabla1[[#This Row],[Pedido]]*Tabla1[[#This Row],[PVC ]]</f>
        <v>0</v>
      </c>
      <c r="J2365" s="26">
        <v>0.21</v>
      </c>
      <c r="K2365" s="63"/>
      <c r="L2365" s="28" t="s">
        <v>17</v>
      </c>
      <c r="M2365" s="53">
        <v>4082288.1260000002</v>
      </c>
      <c r="N2365" s="64" t="str">
        <f>+IF(Tabla1[[#This Row],[F PMPI]]="SÍ","No","Sí")</f>
        <v>Sí</v>
      </c>
      <c r="O2365" s="65">
        <f>+Tabla1[[#This Row],[PVL]]*1.055</f>
        <v>4306813.9729300002</v>
      </c>
      <c r="P2365" s="65">
        <f>+Tabla1[[#This Row],[PVL]]*1.43</f>
        <v>5837672.02018</v>
      </c>
      <c r="Q2365" s="66" t="str">
        <f>+HYPERLINK(Tabla1[[#This Row],[PAG]])</f>
        <v/>
      </c>
      <c r="R2365" s="67"/>
      <c r="S2365" s="68"/>
      <c r="T2365" s="69"/>
      <c r="U2365" s="69"/>
      <c r="V2365" s="69"/>
      <c r="W2365" s="69"/>
      <c r="X2365" s="69"/>
      <c r="Y2365" s="35"/>
      <c r="Z2365" s="35" t="s">
        <v>65</v>
      </c>
      <c r="AA2365" s="36">
        <v>1</v>
      </c>
      <c r="AB2365" s="35" t="s">
        <v>27</v>
      </c>
      <c r="AC2365" s="35" t="str">
        <f>+IF(Tabla1[[#This Row],[STK]]="no","Sin STK", "STK disponible")</f>
        <v>Sin STK</v>
      </c>
      <c r="AD2365" s="35">
        <f>+I2365*J2365</f>
        <v>0</v>
      </c>
      <c r="AE2365" s="35">
        <f>+I2365*K2365</f>
        <v>0</v>
      </c>
      <c r="AF2365" s="36">
        <f>IF(Tabla1[[#This Row],[ref pack]]=1,Tabla1[[#This Row],[Pedido]],LCM(Tabla1[[#This Row],[MC VIEJO]],Tabla1[[#This Row],[Pedido]]))</f>
        <v>1</v>
      </c>
      <c r="AG2365" s="36">
        <f>+VLOOKUP(Tabla1[[#This Row],[Artículo]],'.'!$B$2:$D$11481,3,)</f>
        <v>1</v>
      </c>
      <c r="AH2365" s="37" t="str">
        <f>+IFERROR(SEARCH("pack",Tabla1[[#This Row],[PACK]]),"")</f>
        <v/>
      </c>
    </row>
    <row r="2366" spans="1:34" ht="24" customHeight="1" x14ac:dyDescent="0.2">
      <c r="A2366" s="50" t="s">
        <v>3735</v>
      </c>
      <c r="B2366" s="60" t="s">
        <v>24014</v>
      </c>
      <c r="C2366" s="61" t="s">
        <v>24015</v>
      </c>
      <c r="D2366" s="52" t="s">
        <v>9841</v>
      </c>
      <c r="E2366" s="53">
        <v>274791.81</v>
      </c>
      <c r="F2366" s="23" t="str">
        <f>+IFERROR(VLOOKUP(Tabla1[[#This Row],[Artículo]],'..'!$B$2:$D$569000,3,),"")</f>
        <v/>
      </c>
      <c r="G2366" s="24" t="e">
        <f>IF(H2366=AF2366,"", "Error MC")</f>
        <v>#N/A</v>
      </c>
      <c r="H2366" s="62"/>
      <c r="I2366" s="54">
        <f>+Tabla1[[#This Row],[MC]]*Tabla1[[#This Row],[Pedido]]*Tabla1[[#This Row],[PVC ]]</f>
        <v>0</v>
      </c>
      <c r="J2366" s="26">
        <v>0.21</v>
      </c>
      <c r="K2366" s="63"/>
      <c r="L2366" s="28" t="s">
        <v>17</v>
      </c>
      <c r="M2366" s="53">
        <v>482122.22499999998</v>
      </c>
      <c r="N2366" s="64" t="str">
        <f>+IF(Tabla1[[#This Row],[F PMPI]]="SÍ","No","Sí")</f>
        <v>Sí</v>
      </c>
      <c r="O2366" s="65">
        <f>+Tabla1[[#This Row],[PVL]]*1.055</f>
        <v>508638.94737499993</v>
      </c>
      <c r="P2366" s="65">
        <f>+Tabla1[[#This Row],[PVL]]*1.43</f>
        <v>689434.78174999997</v>
      </c>
      <c r="Q2366" s="66" t="str">
        <f>+HYPERLINK(Tabla1[[#This Row],[PAG]])</f>
        <v>https://todomusica.com.ar/varios/9030-pctk-1014.html</v>
      </c>
      <c r="R2366" s="67"/>
      <c r="S2366" s="68"/>
      <c r="T2366" s="69"/>
      <c r="U2366" s="69"/>
      <c r="V2366" s="69"/>
      <c r="W2366" s="69"/>
      <c r="X2366" s="69"/>
      <c r="Y2366" s="35"/>
      <c r="Z2366" s="35" t="s">
        <v>26215</v>
      </c>
      <c r="AA2366" s="36">
        <v>1</v>
      </c>
      <c r="AB2366" s="35" t="s">
        <v>27</v>
      </c>
      <c r="AC2366" s="35" t="str">
        <f>+IF(Tabla1[[#This Row],[STK]]="no","Sin STK", "STK disponible")</f>
        <v>STK disponible</v>
      </c>
      <c r="AD2366" s="35">
        <f>+I2366*J2366</f>
        <v>0</v>
      </c>
      <c r="AE2366" s="35">
        <f>+I2366*K2366</f>
        <v>0</v>
      </c>
      <c r="AF2366" s="36" t="e">
        <f>IF(Tabla1[[#This Row],[ref pack]]=1,Tabla1[[#This Row],[Pedido]],LCM(Tabla1[[#This Row],[MC VIEJO]],Tabla1[[#This Row],[Pedido]]))</f>
        <v>#N/A</v>
      </c>
      <c r="AG2366" s="36" t="e">
        <f>+VLOOKUP(Tabla1[[#This Row],[Artículo]],'.'!$B$2:$D$11481,3,)</f>
        <v>#N/A</v>
      </c>
      <c r="AH2366" s="37" t="str">
        <f>+IFERROR(SEARCH("pack",Tabla1[[#This Row],[PACK]]),"")</f>
        <v/>
      </c>
    </row>
    <row r="2367" spans="1:34" ht="24" customHeight="1" x14ac:dyDescent="0.2">
      <c r="A2367" s="50" t="s">
        <v>3735</v>
      </c>
      <c r="B2367" s="60" t="s">
        <v>4470</v>
      </c>
      <c r="C2367" s="61" t="s">
        <v>4471</v>
      </c>
      <c r="D2367" s="52" t="s">
        <v>9842</v>
      </c>
      <c r="E2367" s="53">
        <v>256837.09</v>
      </c>
      <c r="F2367" s="23" t="str">
        <f>+IFERROR(VLOOKUP(Tabla1[[#This Row],[Artículo]],'..'!$B$2:$D$569000,3,),"")</f>
        <v/>
      </c>
      <c r="G2367" s="24" t="str">
        <f>IF(H2367=AF2367,"", "Error MC")</f>
        <v>Error MC</v>
      </c>
      <c r="H2367" s="62"/>
      <c r="I2367" s="54">
        <f>+Tabla1[[#This Row],[MC]]*Tabla1[[#This Row],[Pedido]]*Tabla1[[#This Row],[PVC ]]</f>
        <v>0</v>
      </c>
      <c r="J2367" s="26">
        <v>0.21</v>
      </c>
      <c r="K2367" s="63"/>
      <c r="L2367" s="28" t="s">
        <v>17</v>
      </c>
      <c r="M2367" s="53">
        <v>450620.674</v>
      </c>
      <c r="N2367" s="64" t="str">
        <f>+IF(Tabla1[[#This Row],[F PMPI]]="SÍ","No","Sí")</f>
        <v>Sí</v>
      </c>
      <c r="O2367" s="65">
        <f>+Tabla1[[#This Row],[PVL]]*1.055</f>
        <v>475404.81107</v>
      </c>
      <c r="P2367" s="65">
        <f>+Tabla1[[#This Row],[PVL]]*1.43</f>
        <v>644387.56381999992</v>
      </c>
      <c r="Q2367" s="66" t="str">
        <f>+HYPERLINK(Tabla1[[#This Row],[PAG]])</f>
        <v>https://todomusica.com.ar/varios/9030-pctk-1014.html</v>
      </c>
      <c r="R2367" s="67"/>
      <c r="S2367" s="68"/>
      <c r="T2367" s="69"/>
      <c r="U2367" s="69"/>
      <c r="V2367" s="69"/>
      <c r="W2367" s="69"/>
      <c r="X2367" s="69"/>
      <c r="Y2367" s="35"/>
      <c r="Z2367" s="35" t="s">
        <v>26215</v>
      </c>
      <c r="AA2367" s="36">
        <v>1</v>
      </c>
      <c r="AB2367" s="35" t="s">
        <v>27</v>
      </c>
      <c r="AC2367" s="35" t="str">
        <f>+IF(Tabla1[[#This Row],[STK]]="no","Sin STK", "STK disponible")</f>
        <v>STK disponible</v>
      </c>
      <c r="AD2367" s="35">
        <f>+I2367*J2367</f>
        <v>0</v>
      </c>
      <c r="AE2367" s="35">
        <f>+I2367*K2367</f>
        <v>0</v>
      </c>
      <c r="AF2367" s="36">
        <f>IF(Tabla1[[#This Row],[ref pack]]=1,Tabla1[[#This Row],[Pedido]],LCM(Tabla1[[#This Row],[MC VIEJO]],Tabla1[[#This Row],[Pedido]]))</f>
        <v>1</v>
      </c>
      <c r="AG2367" s="36">
        <f>+VLOOKUP(Tabla1[[#This Row],[Artículo]],'.'!$B$2:$D$11481,3,)</f>
        <v>1</v>
      </c>
      <c r="AH2367" s="37" t="str">
        <f>+IFERROR(SEARCH("pack",Tabla1[[#This Row],[PACK]]),"")</f>
        <v/>
      </c>
    </row>
    <row r="2368" spans="1:34" ht="24" customHeight="1" x14ac:dyDescent="0.2">
      <c r="A2368" s="50" t="s">
        <v>3735</v>
      </c>
      <c r="B2368" s="60" t="s">
        <v>4472</v>
      </c>
      <c r="C2368" s="61" t="s">
        <v>4473</v>
      </c>
      <c r="D2368" s="52" t="s">
        <v>9841</v>
      </c>
      <c r="E2368" s="53">
        <v>232118.29</v>
      </c>
      <c r="F2368" s="23" t="str">
        <f>+IFERROR(VLOOKUP(Tabla1[[#This Row],[Artículo]],'..'!$B$2:$D$569000,3,),"")</f>
        <v/>
      </c>
      <c r="G2368" s="24" t="str">
        <f>IF(H2368=AF2368,"", "Error MC")</f>
        <v>Error MC</v>
      </c>
      <c r="H2368" s="62"/>
      <c r="I2368" s="54">
        <f>+Tabla1[[#This Row],[MC]]*Tabla1[[#This Row],[Pedido]]*Tabla1[[#This Row],[PVC ]]</f>
        <v>0</v>
      </c>
      <c r="J2368" s="26">
        <v>0.21</v>
      </c>
      <c r="K2368" s="63"/>
      <c r="L2368" s="28" t="s">
        <v>17</v>
      </c>
      <c r="M2368" s="53">
        <v>407251.53899999999</v>
      </c>
      <c r="N2368" s="64" t="str">
        <f>+IF(Tabla1[[#This Row],[F PMPI]]="SÍ","No","Sí")</f>
        <v>Sí</v>
      </c>
      <c r="O2368" s="65">
        <f>+Tabla1[[#This Row],[PVL]]*1.055</f>
        <v>429650.37364499999</v>
      </c>
      <c r="P2368" s="65">
        <f>+Tabla1[[#This Row],[PVL]]*1.43</f>
        <v>582369.70077</v>
      </c>
      <c r="Q2368" s="66" t="str">
        <f>+HYPERLINK(Tabla1[[#This Row],[PAG]])</f>
        <v>https://todomusica.com.ar/baterias-acusticas/9028-pctk-1810.html</v>
      </c>
      <c r="R2368" s="67"/>
      <c r="S2368" s="68"/>
      <c r="T2368" s="69"/>
      <c r="U2368" s="69"/>
      <c r="V2368" s="69"/>
      <c r="W2368" s="69"/>
      <c r="X2368" s="69"/>
      <c r="Y2368" s="35"/>
      <c r="Z2368" s="35" t="s">
        <v>26216</v>
      </c>
      <c r="AA2368" s="36">
        <v>1</v>
      </c>
      <c r="AB2368" s="35" t="s">
        <v>27</v>
      </c>
      <c r="AC2368" s="35" t="str">
        <f>+IF(Tabla1[[#This Row],[STK]]="no","Sin STK", "STK disponible")</f>
        <v>STK disponible</v>
      </c>
      <c r="AD2368" s="35">
        <f>+I2368*J2368</f>
        <v>0</v>
      </c>
      <c r="AE2368" s="35">
        <f>+I2368*K2368</f>
        <v>0</v>
      </c>
      <c r="AF2368" s="36">
        <f>IF(Tabla1[[#This Row],[ref pack]]=1,Tabla1[[#This Row],[Pedido]],LCM(Tabla1[[#This Row],[MC VIEJO]],Tabla1[[#This Row],[Pedido]]))</f>
        <v>1</v>
      </c>
      <c r="AG2368" s="36">
        <f>+VLOOKUP(Tabla1[[#This Row],[Artículo]],'.'!$B$2:$D$11481,3,)</f>
        <v>1</v>
      </c>
      <c r="AH2368" s="37" t="str">
        <f>+IFERROR(SEARCH("pack",Tabla1[[#This Row],[PACK]]),"")</f>
        <v/>
      </c>
    </row>
    <row r="2369" spans="1:34" ht="24" customHeight="1" x14ac:dyDescent="0.2">
      <c r="A2369" s="50" t="s">
        <v>3735</v>
      </c>
      <c r="B2369" s="60" t="s">
        <v>18803</v>
      </c>
      <c r="C2369" s="61" t="s">
        <v>18804</v>
      </c>
      <c r="D2369" s="52" t="s">
        <v>9842</v>
      </c>
      <c r="E2369" s="53">
        <v>26260.639999999999</v>
      </c>
      <c r="F2369" s="23" t="str">
        <f>+IFERROR(VLOOKUP(Tabla1[[#This Row],[Artículo]],'..'!$B$2:$D$569000,3,),"")</f>
        <v/>
      </c>
      <c r="G2369" s="24" t="str">
        <f>IF(H2369=AF2369,"", "Error MC")</f>
        <v>Error MC</v>
      </c>
      <c r="H2369" s="62"/>
      <c r="I2369" s="54">
        <f>+Tabla1[[#This Row],[MC]]*Tabla1[[#This Row],[Pedido]]*Tabla1[[#This Row],[PVC ]]</f>
        <v>0</v>
      </c>
      <c r="J2369" s="26">
        <v>0.21</v>
      </c>
      <c r="K2369" s="63"/>
      <c r="L2369" s="28" t="s">
        <v>17</v>
      </c>
      <c r="M2369" s="53">
        <v>46074.294999999998</v>
      </c>
      <c r="N2369" s="64" t="str">
        <f>+IF(Tabla1[[#This Row],[F PMPI]]="SÍ","No","Sí")</f>
        <v>No</v>
      </c>
      <c r="O2369" s="65">
        <f>+Tabla1[[#This Row],[PVL]]*1.055</f>
        <v>48608.381224999997</v>
      </c>
      <c r="P2369" s="65">
        <f>+Tabla1[[#This Row],[PVL]]*1.43</f>
        <v>65886.241849999991</v>
      </c>
      <c r="Q2369" s="66" t="str">
        <f>+HYPERLINK(Tabla1[[#This Row],[PAG]])</f>
        <v>http://www.todomusica.com.ar/soportes/1415-pcx-100-h.html</v>
      </c>
      <c r="R2369" s="67"/>
      <c r="S2369" s="68"/>
      <c r="T2369" s="69"/>
      <c r="U2369" s="69"/>
      <c r="V2369" s="69"/>
      <c r="W2369" s="69"/>
      <c r="X2369" s="69"/>
      <c r="Y2369" s="35"/>
      <c r="Z2369" s="35" t="s">
        <v>26217</v>
      </c>
      <c r="AA2369" s="36">
        <v>1</v>
      </c>
      <c r="AB2369" s="35" t="s">
        <v>9849</v>
      </c>
      <c r="AC2369" s="35" t="str">
        <f>+IF(Tabla1[[#This Row],[STK]]="no","Sin STK", "STK disponible")</f>
        <v>STK disponible</v>
      </c>
      <c r="AD2369" s="35">
        <f>+I2369*J2369</f>
        <v>0</v>
      </c>
      <c r="AE2369" s="35">
        <f>+I2369*K2369</f>
        <v>0</v>
      </c>
      <c r="AF2369" s="36">
        <f>IF(Tabla1[[#This Row],[ref pack]]=1,Tabla1[[#This Row],[Pedido]],LCM(Tabla1[[#This Row],[MC VIEJO]],Tabla1[[#This Row],[Pedido]]))</f>
        <v>1</v>
      </c>
      <c r="AG2369" s="36">
        <f>+VLOOKUP(Tabla1[[#This Row],[Artículo]],'.'!$B$2:$D$11481,3,)</f>
        <v>1</v>
      </c>
      <c r="AH2369" s="37" t="str">
        <f>+IFERROR(SEARCH("pack",Tabla1[[#This Row],[PACK]]),"")</f>
        <v/>
      </c>
    </row>
    <row r="2370" spans="1:34" ht="24" customHeight="1" x14ac:dyDescent="0.2">
      <c r="A2370" s="50" t="s">
        <v>3735</v>
      </c>
      <c r="B2370" s="60" t="s">
        <v>4474</v>
      </c>
      <c r="C2370" s="61" t="s">
        <v>4475</v>
      </c>
      <c r="D2370" s="52" t="s">
        <v>27</v>
      </c>
      <c r="E2370" s="53">
        <v>33323.129999999997</v>
      </c>
      <c r="F2370" s="23" t="str">
        <f>+IFERROR(VLOOKUP(Tabla1[[#This Row],[Artículo]],'..'!$B$2:$D$569000,3,),"")</f>
        <v/>
      </c>
      <c r="G2370" s="24" t="str">
        <f>IF(H2370=AF2370,"", "Error MC")</f>
        <v>Error MC</v>
      </c>
      <c r="H2370" s="62"/>
      <c r="I2370" s="54">
        <f>+Tabla1[[#This Row],[MC]]*Tabla1[[#This Row],[Pedido]]*Tabla1[[#This Row],[PVC ]]</f>
        <v>0</v>
      </c>
      <c r="J2370" s="26">
        <v>0.21</v>
      </c>
      <c r="K2370" s="63"/>
      <c r="L2370" s="28" t="s">
        <v>17</v>
      </c>
      <c r="M2370" s="53">
        <v>58465.432999999997</v>
      </c>
      <c r="N2370" s="64" t="str">
        <f>+IF(Tabla1[[#This Row],[F PMPI]]="SÍ","No","Sí")</f>
        <v>Sí</v>
      </c>
      <c r="O2370" s="65">
        <f>+Tabla1[[#This Row],[PVL]]*1.055</f>
        <v>61681.031814999995</v>
      </c>
      <c r="P2370" s="65">
        <f>+Tabla1[[#This Row],[PVL]]*1.43</f>
        <v>83605.569189999995</v>
      </c>
      <c r="Q2370" s="66" t="str">
        <f>+HYPERLINK(Tabla1[[#This Row],[PAG]])</f>
        <v/>
      </c>
      <c r="R2370" s="67"/>
      <c r="S2370" s="68"/>
      <c r="T2370" s="69"/>
      <c r="U2370" s="69"/>
      <c r="V2370" s="69"/>
      <c r="W2370" s="69"/>
      <c r="X2370" s="69"/>
      <c r="Y2370" s="35"/>
      <c r="Z2370" s="35" t="s">
        <v>65</v>
      </c>
      <c r="AA2370" s="36">
        <v>1</v>
      </c>
      <c r="AB2370" s="35" t="s">
        <v>27</v>
      </c>
      <c r="AC2370" s="35" t="str">
        <f>+IF(Tabla1[[#This Row],[STK]]="no","Sin STK", "STK disponible")</f>
        <v>Sin STK</v>
      </c>
      <c r="AD2370" s="35">
        <f>+I2370*J2370</f>
        <v>0</v>
      </c>
      <c r="AE2370" s="35">
        <f>+I2370*K2370</f>
        <v>0</v>
      </c>
      <c r="AF2370" s="36">
        <f>IF(Tabla1[[#This Row],[ref pack]]=1,Tabla1[[#This Row],[Pedido]],LCM(Tabla1[[#This Row],[MC VIEJO]],Tabla1[[#This Row],[Pedido]]))</f>
        <v>1</v>
      </c>
      <c r="AG2370" s="36">
        <f>+VLOOKUP(Tabla1[[#This Row],[Artículo]],'.'!$B$2:$D$11481,3,)</f>
        <v>1</v>
      </c>
      <c r="AH2370" s="37" t="str">
        <f>+IFERROR(SEARCH("pack",Tabla1[[#This Row],[PACK]]),"")</f>
        <v/>
      </c>
    </row>
    <row r="2371" spans="1:34" ht="24" customHeight="1" x14ac:dyDescent="0.2">
      <c r="A2371" s="50" t="s">
        <v>3735</v>
      </c>
      <c r="B2371" s="60" t="s">
        <v>4476</v>
      </c>
      <c r="C2371" s="61" t="s">
        <v>4477</v>
      </c>
      <c r="D2371" s="52" t="s">
        <v>9841</v>
      </c>
      <c r="E2371" s="53">
        <v>168232.27</v>
      </c>
      <c r="F2371" s="23" t="str">
        <f>+IFERROR(VLOOKUP(Tabla1[[#This Row],[Artículo]],'..'!$B$2:$D$569000,3,),"")</f>
        <v/>
      </c>
      <c r="G2371" s="24" t="str">
        <f>IF(H2371=AF2371,"", "Error MC")</f>
        <v>Error MC</v>
      </c>
      <c r="H2371" s="62"/>
      <c r="I2371" s="54">
        <f>+Tabla1[[#This Row],[MC]]*Tabla1[[#This Row],[Pedido]]*Tabla1[[#This Row],[PVC ]]</f>
        <v>0</v>
      </c>
      <c r="J2371" s="26">
        <v>0.21</v>
      </c>
      <c r="K2371" s="63"/>
      <c r="L2371" s="28" t="s">
        <v>17</v>
      </c>
      <c r="M2371" s="53">
        <v>295163.516</v>
      </c>
      <c r="N2371" s="64" t="str">
        <f>+IF(Tabla1[[#This Row],[F PMPI]]="SÍ","No","Sí")</f>
        <v>Sí</v>
      </c>
      <c r="O2371" s="65">
        <f>+Tabla1[[#This Row],[PVL]]*1.055</f>
        <v>311397.50938</v>
      </c>
      <c r="P2371" s="65">
        <f>+Tabla1[[#This Row],[PVL]]*1.43</f>
        <v>422083.82788</v>
      </c>
      <c r="Q2371" s="66" t="str">
        <f>+HYPERLINK(Tabla1[[#This Row],[PAG]])</f>
        <v>https://todomusica.com.ar/hardware-para-baterias/96-pc-1100tc.html</v>
      </c>
      <c r="R2371" s="67"/>
      <c r="S2371" s="68"/>
      <c r="T2371" s="69"/>
      <c r="U2371" s="69"/>
      <c r="V2371" s="69"/>
      <c r="W2371" s="69"/>
      <c r="X2371" s="69"/>
      <c r="Y2371" s="35"/>
      <c r="Z2371" s="35" t="s">
        <v>26218</v>
      </c>
      <c r="AA2371" s="36">
        <v>1</v>
      </c>
      <c r="AB2371" s="35" t="s">
        <v>27</v>
      </c>
      <c r="AC2371" s="35" t="str">
        <f>+IF(Tabla1[[#This Row],[STK]]="no","Sin STK", "STK disponible")</f>
        <v>STK disponible</v>
      </c>
      <c r="AD2371" s="35">
        <f>+I2371*J2371</f>
        <v>0</v>
      </c>
      <c r="AE2371" s="35">
        <f>+I2371*K2371</f>
        <v>0</v>
      </c>
      <c r="AF2371" s="36">
        <f>IF(Tabla1[[#This Row],[ref pack]]=1,Tabla1[[#This Row],[Pedido]],LCM(Tabla1[[#This Row],[MC VIEJO]],Tabla1[[#This Row],[Pedido]]))</f>
        <v>1</v>
      </c>
      <c r="AG2371" s="36">
        <f>+VLOOKUP(Tabla1[[#This Row],[Artículo]],'.'!$B$2:$D$11481,3,)</f>
        <v>1</v>
      </c>
      <c r="AH2371" s="37" t="str">
        <f>+IFERROR(SEARCH("pack",Tabla1[[#This Row],[PACK]]),"")</f>
        <v/>
      </c>
    </row>
    <row r="2372" spans="1:34" ht="24" customHeight="1" x14ac:dyDescent="0.2">
      <c r="A2372" s="50" t="s">
        <v>3735</v>
      </c>
      <c r="B2372" s="60" t="s">
        <v>4478</v>
      </c>
      <c r="C2372" s="61" t="s">
        <v>4479</v>
      </c>
      <c r="D2372" s="52" t="s">
        <v>9841</v>
      </c>
      <c r="E2372" s="53">
        <v>168232.27</v>
      </c>
      <c r="F2372" s="23" t="str">
        <f>+IFERROR(VLOOKUP(Tabla1[[#This Row],[Artículo]],'..'!$B$2:$D$569000,3,),"")</f>
        <v/>
      </c>
      <c r="G2372" s="24" t="str">
        <f>IF(H2372=AF2372,"", "Error MC")</f>
        <v>Error MC</v>
      </c>
      <c r="H2372" s="62"/>
      <c r="I2372" s="54">
        <f>+Tabla1[[#This Row],[MC]]*Tabla1[[#This Row],[Pedido]]*Tabla1[[#This Row],[PVC ]]</f>
        <v>0</v>
      </c>
      <c r="J2372" s="26">
        <v>0.21</v>
      </c>
      <c r="K2372" s="63"/>
      <c r="L2372" s="28" t="s">
        <v>17</v>
      </c>
      <c r="M2372" s="53">
        <v>295163.516</v>
      </c>
      <c r="N2372" s="64" t="str">
        <f>+IF(Tabla1[[#This Row],[F PMPI]]="SÍ","No","Sí")</f>
        <v>Sí</v>
      </c>
      <c r="O2372" s="65">
        <f>+Tabla1[[#This Row],[PVL]]*1.055</f>
        <v>311397.50938</v>
      </c>
      <c r="P2372" s="65">
        <f>+Tabla1[[#This Row],[PVL]]*1.43</f>
        <v>422083.82788</v>
      </c>
      <c r="Q2372" s="66" t="str">
        <f>+HYPERLINK(Tabla1[[#This Row],[PAG]])</f>
        <v>https://todomusica.com.ar/hardware-para-baterias/3797-pc-1175tc.html</v>
      </c>
      <c r="R2372" s="67"/>
      <c r="S2372" s="68"/>
      <c r="T2372" s="69"/>
      <c r="U2372" s="69"/>
      <c r="V2372" s="69"/>
      <c r="W2372" s="69"/>
      <c r="X2372" s="69"/>
      <c r="Y2372" s="35"/>
      <c r="Z2372" s="35" t="s">
        <v>26219</v>
      </c>
      <c r="AA2372" s="36">
        <v>1</v>
      </c>
      <c r="AB2372" s="35" t="s">
        <v>27</v>
      </c>
      <c r="AC2372" s="35" t="str">
        <f>+IF(Tabla1[[#This Row],[STK]]="no","Sin STK", "STK disponible")</f>
        <v>STK disponible</v>
      </c>
      <c r="AD2372" s="35">
        <f>+I2372*J2372</f>
        <v>0</v>
      </c>
      <c r="AE2372" s="35">
        <f>+I2372*K2372</f>
        <v>0</v>
      </c>
      <c r="AF2372" s="36">
        <f>IF(Tabla1[[#This Row],[ref pack]]=1,Tabla1[[#This Row],[Pedido]],LCM(Tabla1[[#This Row],[MC VIEJO]],Tabla1[[#This Row],[Pedido]]))</f>
        <v>1</v>
      </c>
      <c r="AG2372" s="36">
        <f>+VLOOKUP(Tabla1[[#This Row],[Artículo]],'.'!$B$2:$D$11481,3,)</f>
        <v>1</v>
      </c>
      <c r="AH2372" s="37" t="str">
        <f>+IFERROR(SEARCH("pack",Tabla1[[#This Row],[PACK]]),"")</f>
        <v/>
      </c>
    </row>
    <row r="2373" spans="1:34" ht="24" customHeight="1" x14ac:dyDescent="0.2">
      <c r="A2373" s="50" t="s">
        <v>3735</v>
      </c>
      <c r="B2373" s="60" t="s">
        <v>4480</v>
      </c>
      <c r="C2373" s="61" t="s">
        <v>4481</v>
      </c>
      <c r="D2373" s="52" t="s">
        <v>9842</v>
      </c>
      <c r="E2373" s="53">
        <v>43767.77</v>
      </c>
      <c r="F2373" s="23" t="str">
        <f>+IFERROR(VLOOKUP(Tabla1[[#This Row],[Artículo]],'..'!$B$2:$D$569000,3,),"")</f>
        <v/>
      </c>
      <c r="G2373" s="24" t="str">
        <f>IF(H2373=AF2373,"", "Error MC")</f>
        <v>Error MC</v>
      </c>
      <c r="H2373" s="62"/>
      <c r="I2373" s="54">
        <f>+Tabla1[[#This Row],[MC]]*Tabla1[[#This Row],[Pedido]]*Tabla1[[#This Row],[PVC ]]</f>
        <v>0</v>
      </c>
      <c r="J2373" s="26">
        <v>0.21</v>
      </c>
      <c r="K2373" s="63"/>
      <c r="L2373" s="28" t="s">
        <v>17</v>
      </c>
      <c r="M2373" s="53">
        <v>76790.557000000001</v>
      </c>
      <c r="N2373" s="64" t="str">
        <f>+IF(Tabla1[[#This Row],[F PMPI]]="SÍ","No","Sí")</f>
        <v>Sí</v>
      </c>
      <c r="O2373" s="65">
        <f>+Tabla1[[#This Row],[PVL]]*1.055</f>
        <v>81014.037635000001</v>
      </c>
      <c r="P2373" s="65">
        <f>+Tabla1[[#This Row],[PVL]]*1.43</f>
        <v>109810.49651</v>
      </c>
      <c r="Q2373" s="66" t="str">
        <f>+HYPERLINK(Tabla1[[#This Row],[PAG]])</f>
        <v/>
      </c>
      <c r="R2373" s="67"/>
      <c r="S2373" s="68"/>
      <c r="T2373" s="69"/>
      <c r="U2373" s="69"/>
      <c r="V2373" s="69"/>
      <c r="W2373" s="69"/>
      <c r="X2373" s="69"/>
      <c r="Y2373" s="35"/>
      <c r="Z2373" s="35" t="s">
        <v>65</v>
      </c>
      <c r="AA2373" s="36">
        <v>1</v>
      </c>
      <c r="AB2373" s="35" t="s">
        <v>27</v>
      </c>
      <c r="AC2373" s="35" t="str">
        <f>+IF(Tabla1[[#This Row],[STK]]="no","Sin STK", "STK disponible")</f>
        <v>STK disponible</v>
      </c>
      <c r="AD2373" s="35">
        <f>+I2373*J2373</f>
        <v>0</v>
      </c>
      <c r="AE2373" s="35">
        <f>+I2373*K2373</f>
        <v>0</v>
      </c>
      <c r="AF2373" s="36">
        <f>IF(Tabla1[[#This Row],[ref pack]]=1,Tabla1[[#This Row],[Pedido]],LCM(Tabla1[[#This Row],[MC VIEJO]],Tabla1[[#This Row],[Pedido]]))</f>
        <v>1</v>
      </c>
      <c r="AG2373" s="36">
        <f>+VLOOKUP(Tabla1[[#This Row],[Artículo]],'.'!$B$2:$D$11481,3,)</f>
        <v>1</v>
      </c>
      <c r="AH2373" s="37" t="str">
        <f>+IFERROR(SEARCH("pack",Tabla1[[#This Row],[PACK]]),"")</f>
        <v/>
      </c>
    </row>
    <row r="2374" spans="1:34" ht="24" customHeight="1" x14ac:dyDescent="0.2">
      <c r="A2374" s="50" t="s">
        <v>3735</v>
      </c>
      <c r="B2374" s="60" t="s">
        <v>4482</v>
      </c>
      <c r="C2374" s="61" t="s">
        <v>4483</v>
      </c>
      <c r="D2374" s="52" t="s">
        <v>9842</v>
      </c>
      <c r="E2374" s="53">
        <v>43767.77</v>
      </c>
      <c r="F2374" s="23" t="str">
        <f>+IFERROR(VLOOKUP(Tabla1[[#This Row],[Artículo]],'..'!$B$2:$D$569000,3,),"")</f>
        <v/>
      </c>
      <c r="G2374" s="24" t="str">
        <f>IF(H2374=AF2374,"", "Error MC")</f>
        <v>Error MC</v>
      </c>
      <c r="H2374" s="62"/>
      <c r="I2374" s="54">
        <f>+Tabla1[[#This Row],[MC]]*Tabla1[[#This Row],[Pedido]]*Tabla1[[#This Row],[PVC ]]</f>
        <v>0</v>
      </c>
      <c r="J2374" s="26">
        <v>0.21</v>
      </c>
      <c r="K2374" s="63"/>
      <c r="L2374" s="28" t="s">
        <v>17</v>
      </c>
      <c r="M2374" s="53">
        <v>76790.557000000001</v>
      </c>
      <c r="N2374" s="64" t="str">
        <f>+IF(Tabla1[[#This Row],[F PMPI]]="SÍ","No","Sí")</f>
        <v>Sí</v>
      </c>
      <c r="O2374" s="65">
        <f>+Tabla1[[#This Row],[PVL]]*1.055</f>
        <v>81014.037635000001</v>
      </c>
      <c r="P2374" s="65">
        <f>+Tabla1[[#This Row],[PVL]]*1.43</f>
        <v>109810.49651</v>
      </c>
      <c r="Q2374" s="66" t="str">
        <f>+HYPERLINK(Tabla1[[#This Row],[PAG]])</f>
        <v/>
      </c>
      <c r="R2374" s="67"/>
      <c r="S2374" s="68"/>
      <c r="T2374" s="69"/>
      <c r="U2374" s="69"/>
      <c r="V2374" s="69"/>
      <c r="W2374" s="69"/>
      <c r="X2374" s="69"/>
      <c r="Y2374" s="35"/>
      <c r="Z2374" s="35" t="s">
        <v>65</v>
      </c>
      <c r="AA2374" s="36">
        <v>1</v>
      </c>
      <c r="AB2374" s="35" t="s">
        <v>27</v>
      </c>
      <c r="AC2374" s="35" t="str">
        <f>+IF(Tabla1[[#This Row],[STK]]="no","Sin STK", "STK disponible")</f>
        <v>STK disponible</v>
      </c>
      <c r="AD2374" s="35">
        <f>+I2374*J2374</f>
        <v>0</v>
      </c>
      <c r="AE2374" s="35">
        <f>+I2374*K2374</f>
        <v>0</v>
      </c>
      <c r="AF2374" s="36">
        <f>IF(Tabla1[[#This Row],[ref pack]]=1,Tabla1[[#This Row],[Pedido]],LCM(Tabla1[[#This Row],[MC VIEJO]],Tabla1[[#This Row],[Pedido]]))</f>
        <v>1</v>
      </c>
      <c r="AG2374" s="36">
        <f>+VLOOKUP(Tabla1[[#This Row],[Artículo]],'.'!$B$2:$D$11481,3,)</f>
        <v>1</v>
      </c>
      <c r="AH2374" s="37" t="str">
        <f>+IFERROR(SEARCH("pack",Tabla1[[#This Row],[PACK]]),"")</f>
        <v/>
      </c>
    </row>
    <row r="2375" spans="1:34" ht="24" customHeight="1" x14ac:dyDescent="0.2">
      <c r="A2375" s="50" t="s">
        <v>3735</v>
      </c>
      <c r="B2375" s="60" t="s">
        <v>4484</v>
      </c>
      <c r="C2375" s="61" t="s">
        <v>4485</v>
      </c>
      <c r="D2375" s="52" t="s">
        <v>27</v>
      </c>
      <c r="E2375" s="53">
        <v>3623272.98</v>
      </c>
      <c r="F2375" s="23" t="str">
        <f>+IFERROR(VLOOKUP(Tabla1[[#This Row],[Artículo]],'..'!$B$2:$D$569000,3,),"")</f>
        <v/>
      </c>
      <c r="G2375" s="24" t="str">
        <f>IF(H2375=AF2375,"", "Error MC")</f>
        <v>Error MC</v>
      </c>
      <c r="H2375" s="62"/>
      <c r="I2375" s="54">
        <f>+Tabla1[[#This Row],[MC]]*Tabla1[[#This Row],[Pedido]]*Tabla1[[#This Row],[PVC ]]</f>
        <v>0</v>
      </c>
      <c r="J2375" s="26">
        <v>0.21</v>
      </c>
      <c r="K2375" s="63"/>
      <c r="L2375" s="28" t="s">
        <v>17</v>
      </c>
      <c r="M2375" s="53">
        <v>6357032.4419999998</v>
      </c>
      <c r="N2375" s="64" t="str">
        <f>+IF(Tabla1[[#This Row],[F PMPI]]="SÍ","No","Sí")</f>
        <v>Sí</v>
      </c>
      <c r="O2375" s="65">
        <f>+Tabla1[[#This Row],[PVL]]*1.055</f>
        <v>6706669.2263099998</v>
      </c>
      <c r="P2375" s="65">
        <f>+Tabla1[[#This Row],[PVL]]*1.43</f>
        <v>9090556.3920599986</v>
      </c>
      <c r="Q2375" s="66" t="str">
        <f>+HYPERLINK(Tabla1[[#This Row],[PAG]])</f>
        <v>https://todomusica.com.ar/flautas/6264-pfa-207es.html</v>
      </c>
      <c r="R2375" s="67"/>
      <c r="S2375" s="68"/>
      <c r="T2375" s="69"/>
      <c r="U2375" s="69"/>
      <c r="V2375" s="69"/>
      <c r="W2375" s="69"/>
      <c r="X2375" s="69"/>
      <c r="Y2375" s="35"/>
      <c r="Z2375" s="35" t="s">
        <v>26220</v>
      </c>
      <c r="AA2375" s="36">
        <v>1</v>
      </c>
      <c r="AB2375" s="35" t="s">
        <v>27</v>
      </c>
      <c r="AC2375" s="35" t="str">
        <f>+IF(Tabla1[[#This Row],[STK]]="no","Sin STK", "STK disponible")</f>
        <v>Sin STK</v>
      </c>
      <c r="AD2375" s="35">
        <f>+I2375*J2375</f>
        <v>0</v>
      </c>
      <c r="AE2375" s="35">
        <f>+I2375*K2375</f>
        <v>0</v>
      </c>
      <c r="AF2375" s="36">
        <f>IF(Tabla1[[#This Row],[ref pack]]=1,Tabla1[[#This Row],[Pedido]],LCM(Tabla1[[#This Row],[MC VIEJO]],Tabla1[[#This Row],[Pedido]]))</f>
        <v>1</v>
      </c>
      <c r="AG2375" s="36">
        <f>+VLOOKUP(Tabla1[[#This Row],[Artículo]],'.'!$B$2:$D$11481,3,)</f>
        <v>1</v>
      </c>
      <c r="AH2375" s="37" t="str">
        <f>+IFERROR(SEARCH("pack",Tabla1[[#This Row],[PACK]]),"")</f>
        <v/>
      </c>
    </row>
    <row r="2376" spans="1:34" ht="24" customHeight="1" x14ac:dyDescent="0.2">
      <c r="A2376" s="50" t="s">
        <v>3735</v>
      </c>
      <c r="B2376" s="60" t="s">
        <v>4486</v>
      </c>
      <c r="C2376" s="61" t="s">
        <v>4487</v>
      </c>
      <c r="D2376" s="52" t="s">
        <v>27</v>
      </c>
      <c r="E2376" s="53">
        <v>3817243.71</v>
      </c>
      <c r="F2376" s="23" t="str">
        <f>+IFERROR(VLOOKUP(Tabla1[[#This Row],[Artículo]],'..'!$B$2:$D$569000,3,),"")</f>
        <v/>
      </c>
      <c r="G2376" s="24" t="str">
        <f>IF(H2376=AF2376,"", "Error MC")</f>
        <v>Error MC</v>
      </c>
      <c r="H2376" s="62"/>
      <c r="I2376" s="54">
        <f>+Tabla1[[#This Row],[MC]]*Tabla1[[#This Row],[Pedido]]*Tabla1[[#This Row],[PVC ]]</f>
        <v>0</v>
      </c>
      <c r="J2376" s="26">
        <v>0.21</v>
      </c>
      <c r="K2376" s="63"/>
      <c r="L2376" s="28" t="s">
        <v>17</v>
      </c>
      <c r="M2376" s="53">
        <v>6697354.0899999999</v>
      </c>
      <c r="N2376" s="64" t="str">
        <f>+IF(Tabla1[[#This Row],[F PMPI]]="SÍ","No","Sí")</f>
        <v>Sí</v>
      </c>
      <c r="O2376" s="65">
        <f>+Tabla1[[#This Row],[PVL]]*1.055</f>
        <v>7065708.5649499996</v>
      </c>
      <c r="P2376" s="65">
        <f>+Tabla1[[#This Row],[PVL]]*1.43</f>
        <v>9577216.3487</v>
      </c>
      <c r="Q2376" s="66" t="str">
        <f>+HYPERLINK(Tabla1[[#This Row],[PAG]])</f>
        <v>https://todomusica.com.ar/flautas/900-pfb-305e.html</v>
      </c>
      <c r="R2376" s="67"/>
      <c r="S2376" s="68"/>
      <c r="T2376" s="69"/>
      <c r="U2376" s="69"/>
      <c r="V2376" s="69"/>
      <c r="W2376" s="69"/>
      <c r="X2376" s="69"/>
      <c r="Y2376" s="35"/>
      <c r="Z2376" s="35" t="s">
        <v>26221</v>
      </c>
      <c r="AA2376" s="36">
        <v>1</v>
      </c>
      <c r="AB2376" s="35" t="s">
        <v>27</v>
      </c>
      <c r="AC2376" s="35" t="str">
        <f>+IF(Tabla1[[#This Row],[STK]]="no","Sin STK", "STK disponible")</f>
        <v>Sin STK</v>
      </c>
      <c r="AD2376" s="35">
        <f>+I2376*J2376</f>
        <v>0</v>
      </c>
      <c r="AE2376" s="35">
        <f>+I2376*K2376</f>
        <v>0</v>
      </c>
      <c r="AF2376" s="36">
        <f>IF(Tabla1[[#This Row],[ref pack]]=1,Tabla1[[#This Row],[Pedido]],LCM(Tabla1[[#This Row],[MC VIEJO]],Tabla1[[#This Row],[Pedido]]))</f>
        <v>1</v>
      </c>
      <c r="AG2376" s="36">
        <f>+VLOOKUP(Tabla1[[#This Row],[Artículo]],'.'!$B$2:$D$11481,3,)</f>
        <v>1</v>
      </c>
      <c r="AH2376" s="37" t="str">
        <f>+IFERROR(SEARCH("pack",Tabla1[[#This Row],[PACK]]),"")</f>
        <v/>
      </c>
    </row>
    <row r="2377" spans="1:34" ht="24" customHeight="1" x14ac:dyDescent="0.2">
      <c r="A2377" s="50" t="s">
        <v>3735</v>
      </c>
      <c r="B2377" s="60" t="s">
        <v>4488</v>
      </c>
      <c r="C2377" s="61" t="s">
        <v>4489</v>
      </c>
      <c r="D2377" s="52" t="s">
        <v>27</v>
      </c>
      <c r="E2377" s="53">
        <v>1116574.8400000001</v>
      </c>
      <c r="F2377" s="23" t="str">
        <f>+IFERROR(VLOOKUP(Tabla1[[#This Row],[Artículo]],'..'!$B$2:$D$569000,3,),"")</f>
        <v/>
      </c>
      <c r="G2377" s="24" t="str">
        <f>IF(H2377=AF2377,"", "Error MC")</f>
        <v>Error MC</v>
      </c>
      <c r="H2377" s="62"/>
      <c r="I2377" s="54">
        <f>+Tabla1[[#This Row],[MC]]*Tabla1[[#This Row],[Pedido]]*Tabla1[[#This Row],[PVC ]]</f>
        <v>0</v>
      </c>
      <c r="J2377" s="26">
        <v>0.21</v>
      </c>
      <c r="K2377" s="63"/>
      <c r="L2377" s="28" t="s">
        <v>17</v>
      </c>
      <c r="M2377" s="53">
        <v>1959030.5589999999</v>
      </c>
      <c r="N2377" s="64" t="str">
        <f>+IF(Tabla1[[#This Row],[F PMPI]]="SÍ","No","Sí")</f>
        <v>Sí</v>
      </c>
      <c r="O2377" s="65">
        <f>+Tabla1[[#This Row],[PVL]]*1.055</f>
        <v>2066777.2397449997</v>
      </c>
      <c r="P2377" s="65">
        <f>+Tabla1[[#This Row],[PVL]]*1.43</f>
        <v>2801413.6993699996</v>
      </c>
      <c r="Q2377" s="66" t="str">
        <f>+HYPERLINK(Tabla1[[#This Row],[PAG]])</f>
        <v>https://todomusica.com.ar/flautas/3707-pfp-105e.html</v>
      </c>
      <c r="R2377" s="67"/>
      <c r="S2377" s="68"/>
      <c r="T2377" s="69"/>
      <c r="U2377" s="69"/>
      <c r="V2377" s="69"/>
      <c r="W2377" s="69"/>
      <c r="X2377" s="69"/>
      <c r="Y2377" s="35"/>
      <c r="Z2377" s="35" t="s">
        <v>26222</v>
      </c>
      <c r="AA2377" s="36">
        <v>1</v>
      </c>
      <c r="AB2377" s="35" t="s">
        <v>27</v>
      </c>
      <c r="AC2377" s="35" t="str">
        <f>+IF(Tabla1[[#This Row],[STK]]="no","Sin STK", "STK disponible")</f>
        <v>Sin STK</v>
      </c>
      <c r="AD2377" s="35">
        <f>+I2377*J2377</f>
        <v>0</v>
      </c>
      <c r="AE2377" s="35">
        <f>+I2377*K2377</f>
        <v>0</v>
      </c>
      <c r="AF2377" s="36">
        <f>IF(Tabla1[[#This Row],[ref pack]]=1,Tabla1[[#This Row],[Pedido]],LCM(Tabla1[[#This Row],[MC VIEJO]],Tabla1[[#This Row],[Pedido]]))</f>
        <v>1</v>
      </c>
      <c r="AG2377" s="36">
        <f>+VLOOKUP(Tabla1[[#This Row],[Artículo]],'.'!$B$2:$D$11481,3,)</f>
        <v>1</v>
      </c>
      <c r="AH2377" s="37" t="str">
        <f>+IFERROR(SEARCH("pack",Tabla1[[#This Row],[PACK]]),"")</f>
        <v/>
      </c>
    </row>
    <row r="2378" spans="1:34" ht="24" customHeight="1" x14ac:dyDescent="0.2">
      <c r="A2378" s="50" t="s">
        <v>3735</v>
      </c>
      <c r="B2378" s="60" t="s">
        <v>4490</v>
      </c>
      <c r="C2378" s="61" t="s">
        <v>4491</v>
      </c>
      <c r="D2378" s="52" t="s">
        <v>27</v>
      </c>
      <c r="E2378" s="53">
        <v>1116574.8400000001</v>
      </c>
      <c r="F2378" s="23" t="str">
        <f>+IFERROR(VLOOKUP(Tabla1[[#This Row],[Artículo]],'..'!$B$2:$D$569000,3,),"")</f>
        <v/>
      </c>
      <c r="G2378" s="24" t="str">
        <f>IF(H2378=AF2378,"", "Error MC")</f>
        <v>Error MC</v>
      </c>
      <c r="H2378" s="62"/>
      <c r="I2378" s="54">
        <f>+Tabla1[[#This Row],[MC]]*Tabla1[[#This Row],[Pedido]]*Tabla1[[#This Row],[PVC ]]</f>
        <v>0</v>
      </c>
      <c r="J2378" s="26">
        <v>0.21</v>
      </c>
      <c r="K2378" s="63"/>
      <c r="L2378" s="28" t="s">
        <v>17</v>
      </c>
      <c r="M2378" s="53">
        <v>1959030.5589999999</v>
      </c>
      <c r="N2378" s="64" t="str">
        <f>+IF(Tabla1[[#This Row],[F PMPI]]="SÍ","No","Sí")</f>
        <v>Sí</v>
      </c>
      <c r="O2378" s="65">
        <f>+Tabla1[[#This Row],[PVL]]*1.055</f>
        <v>2066777.2397449997</v>
      </c>
      <c r="P2378" s="65">
        <f>+Tabla1[[#This Row],[PVL]]*1.43</f>
        <v>2801413.6993699996</v>
      </c>
      <c r="Q2378" s="66" t="str">
        <f>+HYPERLINK(Tabla1[[#This Row],[PAG]])</f>
        <v>https://todomusica.com.ar/flautas/5315-404.html</v>
      </c>
      <c r="R2378" s="67"/>
      <c r="S2378" s="68"/>
      <c r="T2378" s="69"/>
      <c r="U2378" s="69"/>
      <c r="V2378" s="69"/>
      <c r="W2378" s="69"/>
      <c r="X2378" s="69"/>
      <c r="Y2378" s="35"/>
      <c r="Z2378" s="35" t="s">
        <v>26223</v>
      </c>
      <c r="AA2378" s="36">
        <v>1</v>
      </c>
      <c r="AB2378" s="35" t="s">
        <v>27</v>
      </c>
      <c r="AC2378" s="35" t="str">
        <f>+IF(Tabla1[[#This Row],[STK]]="no","Sin STK", "STK disponible")</f>
        <v>Sin STK</v>
      </c>
      <c r="AD2378" s="35">
        <f>+I2378*J2378</f>
        <v>0</v>
      </c>
      <c r="AE2378" s="35">
        <f>+I2378*K2378</f>
        <v>0</v>
      </c>
      <c r="AF2378" s="36">
        <f>IF(Tabla1[[#This Row],[ref pack]]=1,Tabla1[[#This Row],[Pedido]],LCM(Tabla1[[#This Row],[MC VIEJO]],Tabla1[[#This Row],[Pedido]]))</f>
        <v>1</v>
      </c>
      <c r="AG2378" s="36">
        <f>+VLOOKUP(Tabla1[[#This Row],[Artículo]],'.'!$B$2:$D$11481,3,)</f>
        <v>1</v>
      </c>
      <c r="AH2378" s="37" t="str">
        <f>+IFERROR(SEARCH("pack",Tabla1[[#This Row],[PACK]]),"")</f>
        <v/>
      </c>
    </row>
    <row r="2379" spans="1:34" ht="24" customHeight="1" x14ac:dyDescent="0.2">
      <c r="A2379" s="50" t="s">
        <v>3735</v>
      </c>
      <c r="B2379" s="60" t="s">
        <v>4492</v>
      </c>
      <c r="C2379" s="61" t="s">
        <v>4493</v>
      </c>
      <c r="D2379" s="52" t="s">
        <v>27</v>
      </c>
      <c r="E2379" s="53">
        <v>739873.81</v>
      </c>
      <c r="F2379" s="23" t="str">
        <f>+IFERROR(VLOOKUP(Tabla1[[#This Row],[Artículo]],'..'!$B$2:$D$569000,3,),"")</f>
        <v/>
      </c>
      <c r="G2379" s="24" t="str">
        <f>IF(H2379=AF2379,"", "Error MC")</f>
        <v>Error MC</v>
      </c>
      <c r="H2379" s="62"/>
      <c r="I2379" s="54">
        <f>+Tabla1[[#This Row],[MC]]*Tabla1[[#This Row],[Pedido]]*Tabla1[[#This Row],[PVC ]]</f>
        <v>0</v>
      </c>
      <c r="J2379" s="26">
        <v>0.21</v>
      </c>
      <c r="K2379" s="63"/>
      <c r="L2379" s="28" t="s">
        <v>17</v>
      </c>
      <c r="M2379" s="53">
        <v>1298108.594</v>
      </c>
      <c r="N2379" s="64" t="str">
        <f>+IF(Tabla1[[#This Row],[F PMPI]]="SÍ","No","Sí")</f>
        <v>Sí</v>
      </c>
      <c r="O2379" s="65">
        <f>+Tabla1[[#This Row],[PVL]]*1.055</f>
        <v>1369504.5666699999</v>
      </c>
      <c r="P2379" s="65">
        <f>+Tabla1[[#This Row],[PVL]]*1.43</f>
        <v>1856295.28942</v>
      </c>
      <c r="Q2379" s="66" t="str">
        <f>+HYPERLINK(Tabla1[[#This Row],[PAG]])</f>
        <v/>
      </c>
      <c r="R2379" s="67"/>
      <c r="S2379" s="68"/>
      <c r="T2379" s="69"/>
      <c r="U2379" s="69"/>
      <c r="V2379" s="69"/>
      <c r="W2379" s="69"/>
      <c r="X2379" s="69"/>
      <c r="Y2379" s="35"/>
      <c r="Z2379" s="35" t="s">
        <v>65</v>
      </c>
      <c r="AA2379" s="36">
        <v>1</v>
      </c>
      <c r="AB2379" s="35" t="s">
        <v>27</v>
      </c>
      <c r="AC2379" s="35" t="str">
        <f>+IF(Tabla1[[#This Row],[STK]]="no","Sin STK", "STK disponible")</f>
        <v>Sin STK</v>
      </c>
      <c r="AD2379" s="35">
        <f>+I2379*J2379</f>
        <v>0</v>
      </c>
      <c r="AE2379" s="35">
        <f>+I2379*K2379</f>
        <v>0</v>
      </c>
      <c r="AF2379" s="36">
        <f>IF(Tabla1[[#This Row],[ref pack]]=1,Tabla1[[#This Row],[Pedido]],LCM(Tabla1[[#This Row],[MC VIEJO]],Tabla1[[#This Row],[Pedido]]))</f>
        <v>1</v>
      </c>
      <c r="AG2379" s="36">
        <f>+VLOOKUP(Tabla1[[#This Row],[Artículo]],'.'!$B$2:$D$11481,3,)</f>
        <v>1</v>
      </c>
      <c r="AH2379" s="37" t="str">
        <f>+IFERROR(SEARCH("pack",Tabla1[[#This Row],[PACK]]),"")</f>
        <v/>
      </c>
    </row>
    <row r="2380" spans="1:34" ht="24" customHeight="1" x14ac:dyDescent="0.2">
      <c r="A2380" s="50" t="s">
        <v>3735</v>
      </c>
      <c r="B2380" s="60" t="s">
        <v>4494</v>
      </c>
      <c r="C2380" s="61" t="s">
        <v>4495</v>
      </c>
      <c r="D2380" s="52" t="s">
        <v>27</v>
      </c>
      <c r="E2380" s="53">
        <v>953067.56</v>
      </c>
      <c r="F2380" s="23" t="str">
        <f>+IFERROR(VLOOKUP(Tabla1[[#This Row],[Artículo]],'..'!$B$2:$D$569000,3,),"")</f>
        <v/>
      </c>
      <c r="G2380" s="24" t="str">
        <f>IF(H2380=AF2380,"", "Error MC")</f>
        <v>Error MC</v>
      </c>
      <c r="H2380" s="62"/>
      <c r="I2380" s="54">
        <f>+Tabla1[[#This Row],[MC]]*Tabla1[[#This Row],[Pedido]]*Tabla1[[#This Row],[PVC ]]</f>
        <v>0</v>
      </c>
      <c r="J2380" s="26">
        <v>0.21</v>
      </c>
      <c r="K2380" s="63"/>
      <c r="L2380" s="28" t="s">
        <v>17</v>
      </c>
      <c r="M2380" s="53">
        <v>1672157.0319999999</v>
      </c>
      <c r="N2380" s="64" t="str">
        <f>+IF(Tabla1[[#This Row],[F PMPI]]="SÍ","No","Sí")</f>
        <v>Sí</v>
      </c>
      <c r="O2380" s="65">
        <f>+Tabla1[[#This Row],[PVL]]*1.055</f>
        <v>1764125.6687599998</v>
      </c>
      <c r="P2380" s="65">
        <f>+Tabla1[[#This Row],[PVL]]*1.43</f>
        <v>2391184.5557599999</v>
      </c>
      <c r="Q2380" s="66" t="str">
        <f>+HYPERLINK(Tabla1[[#This Row],[PAG]])</f>
        <v/>
      </c>
      <c r="R2380" s="67"/>
      <c r="S2380" s="68"/>
      <c r="T2380" s="69"/>
      <c r="U2380" s="69"/>
      <c r="V2380" s="69"/>
      <c r="W2380" s="69"/>
      <c r="X2380" s="69"/>
      <c r="Y2380" s="35"/>
      <c r="Z2380" s="35" t="s">
        <v>65</v>
      </c>
      <c r="AA2380" s="36">
        <v>1</v>
      </c>
      <c r="AB2380" s="35" t="s">
        <v>27</v>
      </c>
      <c r="AC2380" s="35" t="str">
        <f>+IF(Tabla1[[#This Row],[STK]]="no","Sin STK", "STK disponible")</f>
        <v>Sin STK</v>
      </c>
      <c r="AD2380" s="35">
        <f>+I2380*J2380</f>
        <v>0</v>
      </c>
      <c r="AE2380" s="35">
        <f>+I2380*K2380</f>
        <v>0</v>
      </c>
      <c r="AF2380" s="36">
        <f>IF(Tabla1[[#This Row],[ref pack]]=1,Tabla1[[#This Row],[Pedido]],LCM(Tabla1[[#This Row],[MC VIEJO]],Tabla1[[#This Row],[Pedido]]))</f>
        <v>1</v>
      </c>
      <c r="AG2380" s="36">
        <f>+VLOOKUP(Tabla1[[#This Row],[Artículo]],'.'!$B$2:$D$11481,3,)</f>
        <v>1</v>
      </c>
      <c r="AH2380" s="37" t="str">
        <f>+IFERROR(SEARCH("pack",Tabla1[[#This Row],[PACK]]),"")</f>
        <v/>
      </c>
    </row>
    <row r="2381" spans="1:34" ht="24" customHeight="1" x14ac:dyDescent="0.2">
      <c r="A2381" s="50" t="s">
        <v>3735</v>
      </c>
      <c r="B2381" s="60" t="s">
        <v>4496</v>
      </c>
      <c r="C2381" s="61" t="s">
        <v>4497</v>
      </c>
      <c r="D2381" s="52" t="s">
        <v>27</v>
      </c>
      <c r="E2381" s="53">
        <v>882492.03</v>
      </c>
      <c r="F2381" s="23" t="str">
        <f>+IFERROR(VLOOKUP(Tabla1[[#This Row],[Artículo]],'..'!$B$2:$D$569000,3,),"")</f>
        <v/>
      </c>
      <c r="G2381" s="24" t="str">
        <f>IF(H2381=AF2381,"", "Error MC")</f>
        <v>Error MC</v>
      </c>
      <c r="H2381" s="62"/>
      <c r="I2381" s="54">
        <f>+Tabla1[[#This Row],[MC]]*Tabla1[[#This Row],[Pedido]]*Tabla1[[#This Row],[PVC ]]</f>
        <v>0</v>
      </c>
      <c r="J2381" s="26">
        <v>0.21</v>
      </c>
      <c r="K2381" s="63"/>
      <c r="L2381" s="28" t="s">
        <v>17</v>
      </c>
      <c r="M2381" s="53">
        <v>1548332.2620000001</v>
      </c>
      <c r="N2381" s="64" t="str">
        <f>+IF(Tabla1[[#This Row],[F PMPI]]="SÍ","No","Sí")</f>
        <v>Sí</v>
      </c>
      <c r="O2381" s="65">
        <f>+Tabla1[[#This Row],[PVL]]*1.055</f>
        <v>1633490.5364099999</v>
      </c>
      <c r="P2381" s="65">
        <f>+Tabla1[[#This Row],[PVL]]*1.43</f>
        <v>2214115.13466</v>
      </c>
      <c r="Q2381" s="66" t="str">
        <f>+HYPERLINK(Tabla1[[#This Row],[PAG]])</f>
        <v/>
      </c>
      <c r="R2381" s="67"/>
      <c r="S2381" s="68"/>
      <c r="T2381" s="69"/>
      <c r="U2381" s="69"/>
      <c r="V2381" s="69"/>
      <c r="W2381" s="69"/>
      <c r="X2381" s="69"/>
      <c r="Y2381" s="35"/>
      <c r="Z2381" s="35" t="s">
        <v>65</v>
      </c>
      <c r="AA2381" s="36">
        <v>1</v>
      </c>
      <c r="AB2381" s="35" t="s">
        <v>27</v>
      </c>
      <c r="AC2381" s="35" t="str">
        <f>+IF(Tabla1[[#This Row],[STK]]="no","Sin STK", "STK disponible")</f>
        <v>Sin STK</v>
      </c>
      <c r="AD2381" s="35">
        <f>+I2381*J2381</f>
        <v>0</v>
      </c>
      <c r="AE2381" s="35">
        <f>+I2381*K2381</f>
        <v>0</v>
      </c>
      <c r="AF2381" s="36">
        <f>IF(Tabla1[[#This Row],[ref pack]]=1,Tabla1[[#This Row],[Pedido]],LCM(Tabla1[[#This Row],[MC VIEJO]],Tabla1[[#This Row],[Pedido]]))</f>
        <v>1</v>
      </c>
      <c r="AG2381" s="36">
        <f>+VLOOKUP(Tabla1[[#This Row],[Artículo]],'.'!$B$2:$D$11481,3,)</f>
        <v>1</v>
      </c>
      <c r="AH2381" s="37" t="str">
        <f>+IFERROR(SEARCH("pack",Tabla1[[#This Row],[PACK]]),"")</f>
        <v/>
      </c>
    </row>
    <row r="2382" spans="1:34" ht="24" customHeight="1" x14ac:dyDescent="0.2">
      <c r="A2382" s="50" t="s">
        <v>3735</v>
      </c>
      <c r="B2382" s="60" t="s">
        <v>4498</v>
      </c>
      <c r="C2382" s="61" t="s">
        <v>4499</v>
      </c>
      <c r="D2382" s="52" t="s">
        <v>27</v>
      </c>
      <c r="E2382" s="53">
        <v>1011308.46</v>
      </c>
      <c r="F2382" s="23" t="str">
        <f>+IFERROR(VLOOKUP(Tabla1[[#This Row],[Artículo]],'..'!$B$2:$D$569000,3,),"")</f>
        <v/>
      </c>
      <c r="G2382" s="24" t="str">
        <f>IF(H2382=AF2382,"", "Error MC")</f>
        <v>Error MC</v>
      </c>
      <c r="H2382" s="62"/>
      <c r="I2382" s="54">
        <f>+Tabla1[[#This Row],[MC]]*Tabla1[[#This Row],[Pedido]]*Tabla1[[#This Row],[PVC ]]</f>
        <v>0</v>
      </c>
      <c r="J2382" s="26">
        <v>0.21</v>
      </c>
      <c r="K2382" s="63"/>
      <c r="L2382" s="28" t="s">
        <v>17</v>
      </c>
      <c r="M2382" s="53">
        <v>1774340.6969999999</v>
      </c>
      <c r="N2382" s="64" t="str">
        <f>+IF(Tabla1[[#This Row],[F PMPI]]="SÍ","No","Sí")</f>
        <v>Sí</v>
      </c>
      <c r="O2382" s="65">
        <f>+Tabla1[[#This Row],[PVL]]*1.055</f>
        <v>1871929.4353349998</v>
      </c>
      <c r="P2382" s="65">
        <f>+Tabla1[[#This Row],[PVL]]*1.43</f>
        <v>2537307.1967099998</v>
      </c>
      <c r="Q2382" s="66" t="str">
        <f>+HYPERLINK(Tabla1[[#This Row],[PAG]])</f>
        <v/>
      </c>
      <c r="R2382" s="67"/>
      <c r="S2382" s="68"/>
      <c r="T2382" s="69"/>
      <c r="U2382" s="69"/>
      <c r="V2382" s="69"/>
      <c r="W2382" s="69"/>
      <c r="X2382" s="69"/>
      <c r="Y2382" s="35"/>
      <c r="Z2382" s="35" t="s">
        <v>65</v>
      </c>
      <c r="AA2382" s="36">
        <v>1</v>
      </c>
      <c r="AB2382" s="35" t="s">
        <v>27</v>
      </c>
      <c r="AC2382" s="35" t="str">
        <f>+IF(Tabla1[[#This Row],[STK]]="no","Sin STK", "STK disponible")</f>
        <v>Sin STK</v>
      </c>
      <c r="AD2382" s="35">
        <f>+I2382*J2382</f>
        <v>0</v>
      </c>
      <c r="AE2382" s="35">
        <f>+I2382*K2382</f>
        <v>0</v>
      </c>
      <c r="AF2382" s="36">
        <f>IF(Tabla1[[#This Row],[ref pack]]=1,Tabla1[[#This Row],[Pedido]],LCM(Tabla1[[#This Row],[MC VIEJO]],Tabla1[[#This Row],[Pedido]]))</f>
        <v>1</v>
      </c>
      <c r="AG2382" s="36">
        <f>+VLOOKUP(Tabla1[[#This Row],[Artículo]],'.'!$B$2:$D$11481,3,)</f>
        <v>1</v>
      </c>
      <c r="AH2382" s="37" t="str">
        <f>+IFERROR(SEARCH("pack",Tabla1[[#This Row],[PACK]]),"")</f>
        <v/>
      </c>
    </row>
    <row r="2383" spans="1:34" ht="24" customHeight="1" x14ac:dyDescent="0.2">
      <c r="A2383" s="50" t="s">
        <v>3735</v>
      </c>
      <c r="B2383" s="60" t="s">
        <v>4500</v>
      </c>
      <c r="C2383" s="61" t="s">
        <v>4501</v>
      </c>
      <c r="D2383" s="52" t="s">
        <v>27</v>
      </c>
      <c r="E2383" s="53">
        <v>1492.08</v>
      </c>
      <c r="F2383" s="23" t="str">
        <f>+IFERROR(VLOOKUP(Tabla1[[#This Row],[Artículo]],'..'!$B$2:$D$569000,3,),"")</f>
        <v/>
      </c>
      <c r="G2383" s="24" t="str">
        <f>IF(H2383=AF2383,"", "Error MC")</f>
        <v>Error MC</v>
      </c>
      <c r="H2383" s="62"/>
      <c r="I2383" s="54">
        <f>+Tabla1[[#This Row],[MC]]*Tabla1[[#This Row],[Pedido]]*Tabla1[[#This Row],[PVC ]]</f>
        <v>0</v>
      </c>
      <c r="J2383" s="26">
        <v>0.21</v>
      </c>
      <c r="K2383" s="63"/>
      <c r="L2383" s="28" t="s">
        <v>17</v>
      </c>
      <c r="M2383" s="53">
        <v>2617.8589999999999</v>
      </c>
      <c r="N2383" s="64" t="str">
        <f>+IF(Tabla1[[#This Row],[F PMPI]]="SÍ","No","Sí")</f>
        <v>No</v>
      </c>
      <c r="O2383" s="65">
        <f>+Tabla1[[#This Row],[PVL]]*1.055</f>
        <v>2761.8412449999996</v>
      </c>
      <c r="P2383" s="65">
        <f>+Tabla1[[#This Row],[PVL]]*1.43</f>
        <v>3743.5383699999998</v>
      </c>
      <c r="Q2383" s="66" t="str">
        <f>+HYPERLINK(Tabla1[[#This Row],[PAG]])</f>
        <v>http://www.todomusica.com.ar/accesorios-de-baterias/24646-nylon-bushing.html</v>
      </c>
      <c r="R2383" s="67"/>
      <c r="S2383" s="68"/>
      <c r="T2383" s="69"/>
      <c r="U2383" s="69"/>
      <c r="V2383" s="69"/>
      <c r="W2383" s="69"/>
      <c r="X2383" s="69"/>
      <c r="Y2383" s="35"/>
      <c r="Z2383" s="35" t="s">
        <v>26224</v>
      </c>
      <c r="AA2383" s="36">
        <v>1</v>
      </c>
      <c r="AB2383" s="35" t="s">
        <v>9849</v>
      </c>
      <c r="AC2383" s="35" t="str">
        <f>+IF(Tabla1[[#This Row],[STK]]="no","Sin STK", "STK disponible")</f>
        <v>Sin STK</v>
      </c>
      <c r="AD2383" s="35">
        <f>+I2383*J2383</f>
        <v>0</v>
      </c>
      <c r="AE2383" s="35">
        <f>+I2383*K2383</f>
        <v>0</v>
      </c>
      <c r="AF2383" s="36">
        <f>IF(Tabla1[[#This Row],[ref pack]]=1,Tabla1[[#This Row],[Pedido]],LCM(Tabla1[[#This Row],[MC VIEJO]],Tabla1[[#This Row],[Pedido]]))</f>
        <v>1</v>
      </c>
      <c r="AG2383" s="36">
        <f>+VLOOKUP(Tabla1[[#This Row],[Artículo]],'.'!$B$2:$D$11481,3,)</f>
        <v>1</v>
      </c>
      <c r="AH2383" s="37" t="str">
        <f>+IFERROR(SEARCH("pack",Tabla1[[#This Row],[PACK]]),"")</f>
        <v/>
      </c>
    </row>
    <row r="2384" spans="1:34" ht="24" customHeight="1" x14ac:dyDescent="0.2">
      <c r="A2384" s="50" t="s">
        <v>3735</v>
      </c>
      <c r="B2384" s="60" t="s">
        <v>4502</v>
      </c>
      <c r="C2384" s="61" t="s">
        <v>4503</v>
      </c>
      <c r="D2384" s="52" t="s">
        <v>9841</v>
      </c>
      <c r="E2384" s="53">
        <v>28623.11</v>
      </c>
      <c r="F2384" s="23" t="str">
        <f>+IFERROR(VLOOKUP(Tabla1[[#This Row],[Artículo]],'..'!$B$2:$D$569000,3,),"")</f>
        <v/>
      </c>
      <c r="G2384" s="24" t="str">
        <f>IF(H2384=AF2384,"", "Error MC")</f>
        <v>Error MC</v>
      </c>
      <c r="H2384" s="62"/>
      <c r="I2384" s="54">
        <f>+Tabla1[[#This Row],[MC]]*Tabla1[[#This Row],[Pedido]]*Tabla1[[#This Row],[PVC ]]</f>
        <v>0</v>
      </c>
      <c r="J2384" s="26">
        <v>0.21</v>
      </c>
      <c r="K2384" s="63"/>
      <c r="L2384" s="28" t="s">
        <v>17</v>
      </c>
      <c r="M2384" s="53">
        <v>50219.247000000003</v>
      </c>
      <c r="N2384" s="64" t="str">
        <f>+IF(Tabla1[[#This Row],[F PMPI]]="SÍ","No","Sí")</f>
        <v>Sí</v>
      </c>
      <c r="O2384" s="65">
        <f>+Tabla1[[#This Row],[PVL]]*1.055</f>
        <v>52981.305585000002</v>
      </c>
      <c r="P2384" s="65">
        <f>+Tabla1[[#This Row],[PVL]]*1.43</f>
        <v>71813.523209999999</v>
      </c>
      <c r="Q2384" s="66" t="str">
        <f>+HYPERLINK(Tabla1[[#This Row],[PAG]])</f>
        <v>https://todomusica.com.ar/congas/535-pps-50tc.html</v>
      </c>
      <c r="R2384" s="67"/>
      <c r="S2384" s="68"/>
      <c r="T2384" s="69"/>
      <c r="U2384" s="69"/>
      <c r="V2384" s="69"/>
      <c r="W2384" s="69"/>
      <c r="X2384" s="69"/>
      <c r="Y2384" s="35"/>
      <c r="Z2384" s="35" t="s">
        <v>26225</v>
      </c>
      <c r="AA2384" s="36">
        <v>1</v>
      </c>
      <c r="AB2384" s="35" t="s">
        <v>27</v>
      </c>
      <c r="AC2384" s="35" t="str">
        <f>+IF(Tabla1[[#This Row],[STK]]="no","Sin STK", "STK disponible")</f>
        <v>STK disponible</v>
      </c>
      <c r="AD2384" s="35">
        <f>+I2384*J2384</f>
        <v>0</v>
      </c>
      <c r="AE2384" s="35">
        <f>+I2384*K2384</f>
        <v>0</v>
      </c>
      <c r="AF2384" s="36">
        <f>IF(Tabla1[[#This Row],[ref pack]]=1,Tabla1[[#This Row],[Pedido]],LCM(Tabla1[[#This Row],[MC VIEJO]],Tabla1[[#This Row],[Pedido]]))</f>
        <v>1</v>
      </c>
      <c r="AG2384" s="36">
        <f>+VLOOKUP(Tabla1[[#This Row],[Artículo]],'.'!$B$2:$D$11481,3,)</f>
        <v>1</v>
      </c>
      <c r="AH2384" s="37" t="str">
        <f>+IFERROR(SEARCH("pack",Tabla1[[#This Row],[PACK]]),"")</f>
        <v/>
      </c>
    </row>
    <row r="2385" spans="1:34" ht="24" customHeight="1" x14ac:dyDescent="0.2">
      <c r="A2385" s="50" t="s">
        <v>3735</v>
      </c>
      <c r="B2385" s="60" t="s">
        <v>4504</v>
      </c>
      <c r="C2385" s="61" t="s">
        <v>4505</v>
      </c>
      <c r="D2385" s="52" t="s">
        <v>9842</v>
      </c>
      <c r="E2385" s="53">
        <v>57370.54</v>
      </c>
      <c r="F2385" s="23" t="str">
        <f>+IFERROR(VLOOKUP(Tabla1[[#This Row],[Artículo]],'..'!$B$2:$D$569000,3,),"")</f>
        <v/>
      </c>
      <c r="G2385" s="24" t="str">
        <f>IF(H2385=AF2385,"", "Error MC")</f>
        <v>Error MC</v>
      </c>
      <c r="H2385" s="62"/>
      <c r="I2385" s="54">
        <f>+Tabla1[[#This Row],[MC]]*Tabla1[[#This Row],[Pedido]]*Tabla1[[#This Row],[PVC ]]</f>
        <v>0</v>
      </c>
      <c r="J2385" s="26">
        <v>0.21</v>
      </c>
      <c r="K2385" s="63"/>
      <c r="L2385" s="28" t="s">
        <v>17</v>
      </c>
      <c r="M2385" s="53">
        <v>100656.609</v>
      </c>
      <c r="N2385" s="64" t="str">
        <f>+IF(Tabla1[[#This Row],[F PMPI]]="SÍ","No","Sí")</f>
        <v>Sí</v>
      </c>
      <c r="O2385" s="65">
        <f>+Tabla1[[#This Row],[PVL]]*1.055</f>
        <v>106192.72249499999</v>
      </c>
      <c r="P2385" s="65">
        <f>+Tabla1[[#This Row],[PVL]]*1.43</f>
        <v>143938.95087</v>
      </c>
      <c r="Q2385" s="66" t="str">
        <f>+HYPERLINK(Tabla1[[#This Row],[PAG]])</f>
        <v>https://todomusica.com.ar/fundas/9029-psc-pctk.html</v>
      </c>
      <c r="R2385" s="67"/>
      <c r="S2385" s="68"/>
      <c r="T2385" s="69"/>
      <c r="U2385" s="69"/>
      <c r="V2385" s="69"/>
      <c r="W2385" s="69"/>
      <c r="X2385" s="69"/>
      <c r="Y2385" s="35"/>
      <c r="Z2385" s="35" t="s">
        <v>26226</v>
      </c>
      <c r="AA2385" s="36">
        <v>1</v>
      </c>
      <c r="AB2385" s="35" t="s">
        <v>27</v>
      </c>
      <c r="AC2385" s="35" t="str">
        <f>+IF(Tabla1[[#This Row],[STK]]="no","Sin STK", "STK disponible")</f>
        <v>STK disponible</v>
      </c>
      <c r="AD2385" s="35">
        <f>+I2385*J2385</f>
        <v>0</v>
      </c>
      <c r="AE2385" s="35">
        <f>+I2385*K2385</f>
        <v>0</v>
      </c>
      <c r="AF2385" s="36">
        <f>IF(Tabla1[[#This Row],[ref pack]]=1,Tabla1[[#This Row],[Pedido]],LCM(Tabla1[[#This Row],[MC VIEJO]],Tabla1[[#This Row],[Pedido]]))</f>
        <v>1</v>
      </c>
      <c r="AG2385" s="36">
        <f>+VLOOKUP(Tabla1[[#This Row],[Artículo]],'.'!$B$2:$D$11481,3,)</f>
        <v>1</v>
      </c>
      <c r="AH2385" s="37" t="str">
        <f>+IFERROR(SEARCH("pack",Tabla1[[#This Row],[PACK]]),"")</f>
        <v/>
      </c>
    </row>
    <row r="2386" spans="1:34" ht="24" customHeight="1" x14ac:dyDescent="0.2">
      <c r="A2386" s="50" t="s">
        <v>3735</v>
      </c>
      <c r="B2386" s="60" t="s">
        <v>4506</v>
      </c>
      <c r="C2386" s="61" t="s">
        <v>4507</v>
      </c>
      <c r="D2386" s="52" t="s">
        <v>9841</v>
      </c>
      <c r="E2386" s="53">
        <v>90022.31</v>
      </c>
      <c r="F2386" s="23" t="str">
        <f>+IFERROR(VLOOKUP(Tabla1[[#This Row],[Artículo]],'..'!$B$2:$D$569000,3,),"")</f>
        <v/>
      </c>
      <c r="G2386" s="24" t="str">
        <f>IF(H2386=AF2386,"", "Error MC")</f>
        <v>Error MC</v>
      </c>
      <c r="H2386" s="62"/>
      <c r="I2386" s="54">
        <f>+Tabla1[[#This Row],[MC]]*Tabla1[[#This Row],[Pedido]]*Tabla1[[#This Row],[PVC ]]</f>
        <v>0</v>
      </c>
      <c r="J2386" s="26">
        <v>0.21</v>
      </c>
      <c r="K2386" s="63"/>
      <c r="L2386" s="28" t="s">
        <v>17</v>
      </c>
      <c r="M2386" s="53">
        <v>157944.144</v>
      </c>
      <c r="N2386" s="64" t="str">
        <f>+IF(Tabla1[[#This Row],[F PMPI]]="SÍ","No","Sí")</f>
        <v>Sí</v>
      </c>
      <c r="O2386" s="65">
        <f>+Tabla1[[#This Row],[PVL]]*1.055</f>
        <v>166631.07191999999</v>
      </c>
      <c r="P2386" s="65">
        <f>+Tabla1[[#This Row],[PVL]]*1.43</f>
        <v>225860.12591999999</v>
      </c>
      <c r="Q2386" s="66" t="str">
        <f>+HYPERLINK(Tabla1[[#This Row],[PAG]])</f>
        <v>https://todomusica.com.ar/estuches/2411-psc-140dj.html</v>
      </c>
      <c r="R2386" s="67"/>
      <c r="S2386" s="68"/>
      <c r="T2386" s="69"/>
      <c r="U2386" s="69"/>
      <c r="V2386" s="69"/>
      <c r="W2386" s="69"/>
      <c r="X2386" s="69"/>
      <c r="Y2386" s="35"/>
      <c r="Z2386" s="35" t="s">
        <v>26227</v>
      </c>
      <c r="AA2386" s="36">
        <v>1</v>
      </c>
      <c r="AB2386" s="35" t="s">
        <v>27</v>
      </c>
      <c r="AC2386" s="35" t="str">
        <f>+IF(Tabla1[[#This Row],[STK]]="no","Sin STK", "STK disponible")</f>
        <v>STK disponible</v>
      </c>
      <c r="AD2386" s="35">
        <f>+I2386*J2386</f>
        <v>0</v>
      </c>
      <c r="AE2386" s="35">
        <f>+I2386*K2386</f>
        <v>0</v>
      </c>
      <c r="AF2386" s="36">
        <f>IF(Tabla1[[#This Row],[ref pack]]=1,Tabla1[[#This Row],[Pedido]],LCM(Tabla1[[#This Row],[MC VIEJO]],Tabla1[[#This Row],[Pedido]]))</f>
        <v>1</v>
      </c>
      <c r="AG2386" s="36">
        <f>+VLOOKUP(Tabla1[[#This Row],[Artículo]],'.'!$B$2:$D$11481,3,)</f>
        <v>1</v>
      </c>
      <c r="AH2386" s="37" t="str">
        <f>+IFERROR(SEARCH("pack",Tabla1[[#This Row],[PACK]]),"")</f>
        <v/>
      </c>
    </row>
    <row r="2387" spans="1:34" ht="24" customHeight="1" x14ac:dyDescent="0.2">
      <c r="A2387" s="50" t="s">
        <v>3735</v>
      </c>
      <c r="B2387" s="60" t="s">
        <v>4508</v>
      </c>
      <c r="C2387" s="61" t="s">
        <v>4509</v>
      </c>
      <c r="D2387" s="52" t="s">
        <v>9842</v>
      </c>
      <c r="E2387" s="53">
        <v>45956.160000000003</v>
      </c>
      <c r="F2387" s="23" t="str">
        <f>+IFERROR(VLOOKUP(Tabla1[[#This Row],[Artículo]],'..'!$B$2:$D$569000,3,),"")</f>
        <v/>
      </c>
      <c r="G2387" s="24" t="str">
        <f>IF(H2387=AF2387,"", "Error MC")</f>
        <v>Error MC</v>
      </c>
      <c r="H2387" s="62"/>
      <c r="I2387" s="54">
        <f>+Tabla1[[#This Row],[MC]]*Tabla1[[#This Row],[Pedido]]*Tabla1[[#This Row],[PVC ]]</f>
        <v>0</v>
      </c>
      <c r="J2387" s="26">
        <v>0.21</v>
      </c>
      <c r="K2387" s="63"/>
      <c r="L2387" s="28" t="s">
        <v>17</v>
      </c>
      <c r="M2387" s="53">
        <v>80630.080000000002</v>
      </c>
      <c r="N2387" s="64" t="str">
        <f>+IF(Tabla1[[#This Row],[F PMPI]]="SÍ","No","Sí")</f>
        <v>No</v>
      </c>
      <c r="O2387" s="65">
        <f>+Tabla1[[#This Row],[PVL]]*1.055</f>
        <v>85064.734400000001</v>
      </c>
      <c r="P2387" s="65">
        <f>+Tabla1[[#This Row],[PVL]]*1.43</f>
        <v>115301.0144</v>
      </c>
      <c r="Q2387" s="66" t="str">
        <f>+HYPERLINK(Tabla1[[#This Row],[PAG]])</f>
        <v>https://todomusica.com.ar/estuches/1612-psc-2000.html</v>
      </c>
      <c r="R2387" s="67"/>
      <c r="S2387" s="68"/>
      <c r="T2387" s="69"/>
      <c r="U2387" s="69"/>
      <c r="V2387" s="69"/>
      <c r="W2387" s="69"/>
      <c r="X2387" s="69"/>
      <c r="Y2387" s="35"/>
      <c r="Z2387" s="35" t="s">
        <v>26228</v>
      </c>
      <c r="AA2387" s="36">
        <v>1</v>
      </c>
      <c r="AB2387" s="35" t="s">
        <v>9849</v>
      </c>
      <c r="AC2387" s="35" t="str">
        <f>+IF(Tabla1[[#This Row],[STK]]="no","Sin STK", "STK disponible")</f>
        <v>STK disponible</v>
      </c>
      <c r="AD2387" s="35">
        <f>+I2387*J2387</f>
        <v>0</v>
      </c>
      <c r="AE2387" s="35">
        <f>+I2387*K2387</f>
        <v>0</v>
      </c>
      <c r="AF2387" s="36">
        <f>IF(Tabla1[[#This Row],[ref pack]]=1,Tabla1[[#This Row],[Pedido]],LCM(Tabla1[[#This Row],[MC VIEJO]],Tabla1[[#This Row],[Pedido]]))</f>
        <v>1</v>
      </c>
      <c r="AG2387" s="36">
        <f>+VLOOKUP(Tabla1[[#This Row],[Artículo]],'.'!$B$2:$D$11481,3,)</f>
        <v>1</v>
      </c>
      <c r="AH2387" s="37" t="str">
        <f>+IFERROR(SEARCH("pack",Tabla1[[#This Row],[PACK]]),"")</f>
        <v/>
      </c>
    </row>
    <row r="2388" spans="1:34" ht="24" customHeight="1" x14ac:dyDescent="0.2">
      <c r="A2388" s="50" t="s">
        <v>3735</v>
      </c>
      <c r="B2388" s="60" t="s">
        <v>4510</v>
      </c>
      <c r="C2388" s="61" t="s">
        <v>4511</v>
      </c>
      <c r="D2388" s="52" t="s">
        <v>9842</v>
      </c>
      <c r="E2388" s="53">
        <v>293144.43</v>
      </c>
      <c r="F2388" s="23" t="str">
        <f>+IFERROR(VLOOKUP(Tabla1[[#This Row],[Artículo]],'..'!$B$2:$D$569000,3,),"")</f>
        <v/>
      </c>
      <c r="G2388" s="24" t="str">
        <f>IF(H2388=AF2388,"", "Error MC")</f>
        <v>Error MC</v>
      </c>
      <c r="H2388" s="62"/>
      <c r="I2388" s="54">
        <f>+Tabla1[[#This Row],[MC]]*Tabla1[[#This Row],[Pedido]]*Tabla1[[#This Row],[PVC ]]</f>
        <v>0</v>
      </c>
      <c r="J2388" s="26">
        <v>0.21</v>
      </c>
      <c r="K2388" s="63"/>
      <c r="L2388" s="28" t="s">
        <v>17</v>
      </c>
      <c r="M2388" s="53">
        <v>514321.89799999999</v>
      </c>
      <c r="N2388" s="64" t="str">
        <f>+IF(Tabla1[[#This Row],[F PMPI]]="SÍ","No","Sí")</f>
        <v>Sí</v>
      </c>
      <c r="O2388" s="65">
        <f>+Tabla1[[#This Row],[PVL]]*1.055</f>
        <v>542609.6023899999</v>
      </c>
      <c r="P2388" s="65">
        <f>+Tabla1[[#This Row],[PVL]]*1.43</f>
        <v>735480.31413999991</v>
      </c>
      <c r="Q2388" s="66" t="str">
        <f>+HYPERLINK(Tabla1[[#This Row],[PAG]])</f>
        <v/>
      </c>
      <c r="R2388" s="67"/>
      <c r="S2388" s="68"/>
      <c r="T2388" s="69"/>
      <c r="U2388" s="69"/>
      <c r="V2388" s="69"/>
      <c r="W2388" s="69"/>
      <c r="X2388" s="69"/>
      <c r="Y2388" s="35"/>
      <c r="Z2388" s="35" t="s">
        <v>65</v>
      </c>
      <c r="AA2388" s="36">
        <v>1</v>
      </c>
      <c r="AB2388" s="35" t="s">
        <v>27</v>
      </c>
      <c r="AC2388" s="35" t="str">
        <f>+IF(Tabla1[[#This Row],[STK]]="no","Sin STK", "STK disponible")</f>
        <v>STK disponible</v>
      </c>
      <c r="AD2388" s="35">
        <f>+I2388*J2388</f>
        <v>0</v>
      </c>
      <c r="AE2388" s="35">
        <f>+I2388*K2388</f>
        <v>0</v>
      </c>
      <c r="AF2388" s="36">
        <f>IF(Tabla1[[#This Row],[ref pack]]=1,Tabla1[[#This Row],[Pedido]],LCM(Tabla1[[#This Row],[MC VIEJO]],Tabla1[[#This Row],[Pedido]]))</f>
        <v>1</v>
      </c>
      <c r="AG2388" s="36">
        <f>+VLOOKUP(Tabla1[[#This Row],[Artículo]],'.'!$B$2:$D$11481,3,)</f>
        <v>1</v>
      </c>
      <c r="AH2388" s="37" t="str">
        <f>+IFERROR(SEARCH("pack",Tabla1[[#This Row],[PACK]]),"")</f>
        <v/>
      </c>
    </row>
    <row r="2389" spans="1:34" ht="24" customHeight="1" x14ac:dyDescent="0.2">
      <c r="A2389" s="50" t="s">
        <v>3735</v>
      </c>
      <c r="B2389" s="60" t="s">
        <v>4512</v>
      </c>
      <c r="C2389" s="61" t="s">
        <v>4513</v>
      </c>
      <c r="D2389" s="52" t="s">
        <v>27</v>
      </c>
      <c r="E2389" s="53">
        <v>293144.43</v>
      </c>
      <c r="F2389" s="23" t="str">
        <f>+IFERROR(VLOOKUP(Tabla1[[#This Row],[Artículo]],'..'!$B$2:$D$569000,3,),"")</f>
        <v/>
      </c>
      <c r="G2389" s="24" t="str">
        <f>IF(H2389=AF2389,"", "Error MC")</f>
        <v>Error MC</v>
      </c>
      <c r="H2389" s="62"/>
      <c r="I2389" s="54">
        <f>+Tabla1[[#This Row],[MC]]*Tabla1[[#This Row],[Pedido]]*Tabla1[[#This Row],[PVC ]]</f>
        <v>0</v>
      </c>
      <c r="J2389" s="26">
        <v>0.21</v>
      </c>
      <c r="K2389" s="63"/>
      <c r="L2389" s="28" t="s">
        <v>17</v>
      </c>
      <c r="M2389" s="53">
        <v>514321.89799999999</v>
      </c>
      <c r="N2389" s="64" t="str">
        <f>+IF(Tabla1[[#This Row],[F PMPI]]="SÍ","No","Sí")</f>
        <v>Sí</v>
      </c>
      <c r="O2389" s="65">
        <f>+Tabla1[[#This Row],[PVL]]*1.055</f>
        <v>542609.6023899999</v>
      </c>
      <c r="P2389" s="65">
        <f>+Tabla1[[#This Row],[PVL]]*1.43</f>
        <v>735480.31413999991</v>
      </c>
      <c r="Q2389" s="66" t="str">
        <f>+HYPERLINK(Tabla1[[#This Row],[PAG]])</f>
        <v/>
      </c>
      <c r="R2389" s="67"/>
      <c r="S2389" s="68"/>
      <c r="T2389" s="69"/>
      <c r="U2389" s="69"/>
      <c r="V2389" s="69"/>
      <c r="W2389" s="69"/>
      <c r="X2389" s="69"/>
      <c r="Y2389" s="35"/>
      <c r="Z2389" s="35" t="s">
        <v>65</v>
      </c>
      <c r="AA2389" s="36">
        <v>1</v>
      </c>
      <c r="AB2389" s="35" t="s">
        <v>27</v>
      </c>
      <c r="AC2389" s="35" t="str">
        <f>+IF(Tabla1[[#This Row],[STK]]="no","Sin STK", "STK disponible")</f>
        <v>Sin STK</v>
      </c>
      <c r="AD2389" s="35">
        <f>+I2389*J2389</f>
        <v>0</v>
      </c>
      <c r="AE2389" s="35">
        <f>+I2389*K2389</f>
        <v>0</v>
      </c>
      <c r="AF2389" s="36">
        <f>IF(Tabla1[[#This Row],[ref pack]]=1,Tabla1[[#This Row],[Pedido]],LCM(Tabla1[[#This Row],[MC VIEJO]],Tabla1[[#This Row],[Pedido]]))</f>
        <v>1</v>
      </c>
      <c r="AG2389" s="36">
        <f>+VLOOKUP(Tabla1[[#This Row],[Artículo]],'.'!$B$2:$D$11481,3,)</f>
        <v>1</v>
      </c>
      <c r="AH2389" s="37" t="str">
        <f>+IFERROR(SEARCH("pack",Tabla1[[#This Row],[PACK]]),"")</f>
        <v/>
      </c>
    </row>
    <row r="2390" spans="1:34" ht="24" customHeight="1" x14ac:dyDescent="0.2">
      <c r="A2390" s="50" t="s">
        <v>3735</v>
      </c>
      <c r="B2390" s="60" t="s">
        <v>4514</v>
      </c>
      <c r="C2390" s="61" t="s">
        <v>4515</v>
      </c>
      <c r="D2390" s="52" t="s">
        <v>27</v>
      </c>
      <c r="E2390" s="53">
        <v>1483179.48</v>
      </c>
      <c r="F2390" s="23" t="str">
        <f>+IFERROR(VLOOKUP(Tabla1[[#This Row],[Artículo]],'..'!$B$2:$D$569000,3,),"")</f>
        <v/>
      </c>
      <c r="G2390" s="24" t="str">
        <f>IF(H2390=AF2390,"", "Error MC")</f>
        <v>Error MC</v>
      </c>
      <c r="H2390" s="62"/>
      <c r="I2390" s="54">
        <f>+Tabla1[[#This Row],[MC]]*Tabla1[[#This Row],[Pedido]]*Tabla1[[#This Row],[PVC ]]</f>
        <v>0</v>
      </c>
      <c r="J2390" s="26">
        <v>0.21</v>
      </c>
      <c r="K2390" s="63"/>
      <c r="L2390" s="28" t="s">
        <v>17</v>
      </c>
      <c r="M2390" s="53">
        <v>2602238.4029999999</v>
      </c>
      <c r="N2390" s="64" t="str">
        <f>+IF(Tabla1[[#This Row],[F PMPI]]="SÍ","No","Sí")</f>
        <v>Sí</v>
      </c>
      <c r="O2390" s="65">
        <f>+Tabla1[[#This Row],[PVL]]*1.055</f>
        <v>2745361.5151649998</v>
      </c>
      <c r="P2390" s="65">
        <f>+Tabla1[[#This Row],[PVL]]*1.43</f>
        <v>3721200.9162899996</v>
      </c>
      <c r="Q2390" s="66" t="str">
        <f>+HYPERLINK(Tabla1[[#This Row],[PAG]])</f>
        <v/>
      </c>
      <c r="R2390" s="67"/>
      <c r="S2390" s="68"/>
      <c r="T2390" s="69"/>
      <c r="U2390" s="69"/>
      <c r="V2390" s="69"/>
      <c r="W2390" s="69"/>
      <c r="X2390" s="69"/>
      <c r="Y2390" s="35"/>
      <c r="Z2390" s="35" t="s">
        <v>65</v>
      </c>
      <c r="AA2390" s="36">
        <v>1</v>
      </c>
      <c r="AB2390" s="35" t="s">
        <v>27</v>
      </c>
      <c r="AC2390" s="35" t="str">
        <f>+IF(Tabla1[[#This Row],[STK]]="no","Sin STK", "STK disponible")</f>
        <v>Sin STK</v>
      </c>
      <c r="AD2390" s="35">
        <f>+I2390*J2390</f>
        <v>0</v>
      </c>
      <c r="AE2390" s="35">
        <f>+I2390*K2390</f>
        <v>0</v>
      </c>
      <c r="AF2390" s="36">
        <f>IF(Tabla1[[#This Row],[ref pack]]=1,Tabla1[[#This Row],[Pedido]],LCM(Tabla1[[#This Row],[MC VIEJO]],Tabla1[[#This Row],[Pedido]]))</f>
        <v>1</v>
      </c>
      <c r="AG2390" s="36">
        <f>+VLOOKUP(Tabla1[[#This Row],[Artículo]],'.'!$B$2:$D$11481,3,)</f>
        <v>1</v>
      </c>
      <c r="AH2390" s="37" t="str">
        <f>+IFERROR(SEARCH("pack",Tabla1[[#This Row],[PACK]]),"")</f>
        <v/>
      </c>
    </row>
    <row r="2391" spans="1:34" ht="24" customHeight="1" x14ac:dyDescent="0.2">
      <c r="A2391" s="50" t="s">
        <v>3735</v>
      </c>
      <c r="B2391" s="60" t="s">
        <v>4516</v>
      </c>
      <c r="C2391" s="61" t="s">
        <v>4517</v>
      </c>
      <c r="D2391" s="52" t="s">
        <v>27</v>
      </c>
      <c r="E2391" s="53">
        <v>1483179.48</v>
      </c>
      <c r="F2391" s="23" t="str">
        <f>+IFERROR(VLOOKUP(Tabla1[[#This Row],[Artículo]],'..'!$B$2:$D$569000,3,),"")</f>
        <v/>
      </c>
      <c r="G2391" s="24" t="str">
        <f>IF(H2391=AF2391,"", "Error MC")</f>
        <v>Error MC</v>
      </c>
      <c r="H2391" s="62"/>
      <c r="I2391" s="54">
        <f>+Tabla1[[#This Row],[MC]]*Tabla1[[#This Row],[Pedido]]*Tabla1[[#This Row],[PVC ]]</f>
        <v>0</v>
      </c>
      <c r="J2391" s="26">
        <v>0.21</v>
      </c>
      <c r="K2391" s="63"/>
      <c r="L2391" s="28" t="s">
        <v>17</v>
      </c>
      <c r="M2391" s="53">
        <v>2602238.4029999999</v>
      </c>
      <c r="N2391" s="64" t="str">
        <f>+IF(Tabla1[[#This Row],[F PMPI]]="SÍ","No","Sí")</f>
        <v>Sí</v>
      </c>
      <c r="O2391" s="65">
        <f>+Tabla1[[#This Row],[PVL]]*1.055</f>
        <v>2745361.5151649998</v>
      </c>
      <c r="P2391" s="65">
        <f>+Tabla1[[#This Row],[PVL]]*1.43</f>
        <v>3721200.9162899996</v>
      </c>
      <c r="Q2391" s="66" t="str">
        <f>+HYPERLINK(Tabla1[[#This Row],[PAG]])</f>
        <v/>
      </c>
      <c r="R2391" s="67"/>
      <c r="S2391" s="68"/>
      <c r="T2391" s="69"/>
      <c r="U2391" s="69"/>
      <c r="V2391" s="69"/>
      <c r="W2391" s="69"/>
      <c r="X2391" s="69"/>
      <c r="Y2391" s="35"/>
      <c r="Z2391" s="35" t="s">
        <v>65</v>
      </c>
      <c r="AA2391" s="36">
        <v>1</v>
      </c>
      <c r="AB2391" s="35" t="s">
        <v>27</v>
      </c>
      <c r="AC2391" s="35" t="str">
        <f>+IF(Tabla1[[#This Row],[STK]]="no","Sin STK", "STK disponible")</f>
        <v>Sin STK</v>
      </c>
      <c r="AD2391" s="35">
        <f>+I2391*J2391</f>
        <v>0</v>
      </c>
      <c r="AE2391" s="35">
        <f>+I2391*K2391</f>
        <v>0</v>
      </c>
      <c r="AF2391" s="36">
        <f>IF(Tabla1[[#This Row],[ref pack]]=1,Tabla1[[#This Row],[Pedido]],LCM(Tabla1[[#This Row],[MC VIEJO]],Tabla1[[#This Row],[Pedido]]))</f>
        <v>1</v>
      </c>
      <c r="AG2391" s="36">
        <f>+VLOOKUP(Tabla1[[#This Row],[Artículo]],'.'!$B$2:$D$11481,3,)</f>
        <v>1</v>
      </c>
      <c r="AH2391" s="37" t="str">
        <f>+IFERROR(SEARCH("pack",Tabla1[[#This Row],[PACK]]),"")</f>
        <v/>
      </c>
    </row>
    <row r="2392" spans="1:34" ht="24" customHeight="1" x14ac:dyDescent="0.2">
      <c r="A2392" s="50" t="s">
        <v>3735</v>
      </c>
      <c r="B2392" s="60" t="s">
        <v>4518</v>
      </c>
      <c r="C2392" s="61" t="s">
        <v>4519</v>
      </c>
      <c r="D2392" s="52" t="s">
        <v>27</v>
      </c>
      <c r="E2392" s="53">
        <v>1483179.48</v>
      </c>
      <c r="F2392" s="23" t="str">
        <f>+IFERROR(VLOOKUP(Tabla1[[#This Row],[Artículo]],'..'!$B$2:$D$569000,3,),"")</f>
        <v/>
      </c>
      <c r="G2392" s="24" t="str">
        <f>IF(H2392=AF2392,"", "Error MC")</f>
        <v>Error MC</v>
      </c>
      <c r="H2392" s="62"/>
      <c r="I2392" s="54">
        <f>+Tabla1[[#This Row],[MC]]*Tabla1[[#This Row],[Pedido]]*Tabla1[[#This Row],[PVC ]]</f>
        <v>0</v>
      </c>
      <c r="J2392" s="26">
        <v>0.21</v>
      </c>
      <c r="K2392" s="63"/>
      <c r="L2392" s="28" t="s">
        <v>17</v>
      </c>
      <c r="M2392" s="53">
        <v>2602238.4029999999</v>
      </c>
      <c r="N2392" s="64" t="str">
        <f>+IF(Tabla1[[#This Row],[F PMPI]]="SÍ","No","Sí")</f>
        <v>Sí</v>
      </c>
      <c r="O2392" s="65">
        <f>+Tabla1[[#This Row],[PVL]]*1.055</f>
        <v>2745361.5151649998</v>
      </c>
      <c r="P2392" s="65">
        <f>+Tabla1[[#This Row],[PVL]]*1.43</f>
        <v>3721200.9162899996</v>
      </c>
      <c r="Q2392" s="66" t="str">
        <f>+HYPERLINK(Tabla1[[#This Row],[PAG]])</f>
        <v/>
      </c>
      <c r="R2392" s="67"/>
      <c r="S2392" s="68"/>
      <c r="T2392" s="69"/>
      <c r="U2392" s="69"/>
      <c r="V2392" s="69"/>
      <c r="W2392" s="69"/>
      <c r="X2392" s="69"/>
      <c r="Y2392" s="35"/>
      <c r="Z2392" s="35" t="s">
        <v>65</v>
      </c>
      <c r="AA2392" s="36">
        <v>1</v>
      </c>
      <c r="AB2392" s="35" t="s">
        <v>27</v>
      </c>
      <c r="AC2392" s="35" t="str">
        <f>+IF(Tabla1[[#This Row],[STK]]="no","Sin STK", "STK disponible")</f>
        <v>Sin STK</v>
      </c>
      <c r="AD2392" s="35">
        <f>+I2392*J2392</f>
        <v>0</v>
      </c>
      <c r="AE2392" s="35">
        <f>+I2392*K2392</f>
        <v>0</v>
      </c>
      <c r="AF2392" s="36">
        <f>IF(Tabla1[[#This Row],[ref pack]]=1,Tabla1[[#This Row],[Pedido]],LCM(Tabla1[[#This Row],[MC VIEJO]],Tabla1[[#This Row],[Pedido]]))</f>
        <v>1</v>
      </c>
      <c r="AG2392" s="36">
        <f>+VLOOKUP(Tabla1[[#This Row],[Artículo]],'.'!$B$2:$D$11481,3,)</f>
        <v>1</v>
      </c>
      <c r="AH2392" s="37" t="str">
        <f>+IFERROR(SEARCH("pack",Tabla1[[#This Row],[PACK]]),"")</f>
        <v/>
      </c>
    </row>
    <row r="2393" spans="1:34" ht="24" customHeight="1" x14ac:dyDescent="0.2">
      <c r="A2393" s="50" t="s">
        <v>3735</v>
      </c>
      <c r="B2393" s="60" t="s">
        <v>4520</v>
      </c>
      <c r="C2393" s="61" t="s">
        <v>4521</v>
      </c>
      <c r="D2393" s="52" t="s">
        <v>27</v>
      </c>
      <c r="E2393" s="53">
        <v>1652356.73</v>
      </c>
      <c r="F2393" s="23" t="str">
        <f>+IFERROR(VLOOKUP(Tabla1[[#This Row],[Artículo]],'..'!$B$2:$D$569000,3,),"")</f>
        <v/>
      </c>
      <c r="G2393" s="24" t="str">
        <f>IF(H2393=AF2393,"", "Error MC")</f>
        <v>Error MC</v>
      </c>
      <c r="H2393" s="62"/>
      <c r="I2393" s="54">
        <f>+Tabla1[[#This Row],[MC]]*Tabla1[[#This Row],[Pedido]]*Tabla1[[#This Row],[PVC ]]</f>
        <v>0</v>
      </c>
      <c r="J2393" s="26">
        <v>0.21</v>
      </c>
      <c r="K2393" s="63"/>
      <c r="L2393" s="28" t="s">
        <v>17</v>
      </c>
      <c r="M2393" s="53">
        <v>2899059.8849999998</v>
      </c>
      <c r="N2393" s="64" t="str">
        <f>+IF(Tabla1[[#This Row],[F PMPI]]="SÍ","No","Sí")</f>
        <v>Sí</v>
      </c>
      <c r="O2393" s="65">
        <f>+Tabla1[[#This Row],[PVL]]*1.055</f>
        <v>3058508.1786749996</v>
      </c>
      <c r="P2393" s="65">
        <f>+Tabla1[[#This Row],[PVL]]*1.43</f>
        <v>4145655.6355499993</v>
      </c>
      <c r="Q2393" s="66" t="str">
        <f>+HYPERLINK(Tabla1[[#This Row],[PAG]])</f>
        <v/>
      </c>
      <c r="R2393" s="67"/>
      <c r="S2393" s="68"/>
      <c r="T2393" s="69"/>
      <c r="U2393" s="69"/>
      <c r="V2393" s="69"/>
      <c r="W2393" s="69"/>
      <c r="X2393" s="69"/>
      <c r="Y2393" s="35"/>
      <c r="Z2393" s="35" t="s">
        <v>65</v>
      </c>
      <c r="AA2393" s="36">
        <v>1</v>
      </c>
      <c r="AB2393" s="35" t="s">
        <v>27</v>
      </c>
      <c r="AC2393" s="35" t="str">
        <f>+IF(Tabla1[[#This Row],[STK]]="no","Sin STK", "STK disponible")</f>
        <v>Sin STK</v>
      </c>
      <c r="AD2393" s="35">
        <f>+I2393*J2393</f>
        <v>0</v>
      </c>
      <c r="AE2393" s="35">
        <f>+I2393*K2393</f>
        <v>0</v>
      </c>
      <c r="AF2393" s="36">
        <f>IF(Tabla1[[#This Row],[ref pack]]=1,Tabla1[[#This Row],[Pedido]],LCM(Tabla1[[#This Row],[MC VIEJO]],Tabla1[[#This Row],[Pedido]]))</f>
        <v>1</v>
      </c>
      <c r="AG2393" s="36">
        <f>+VLOOKUP(Tabla1[[#This Row],[Artículo]],'.'!$B$2:$D$11481,3,)</f>
        <v>1</v>
      </c>
      <c r="AH2393" s="37" t="str">
        <f>+IFERROR(SEARCH("pack",Tabla1[[#This Row],[PACK]]),"")</f>
        <v/>
      </c>
    </row>
    <row r="2394" spans="1:34" ht="24" customHeight="1" x14ac:dyDescent="0.2">
      <c r="A2394" s="50" t="s">
        <v>3735</v>
      </c>
      <c r="B2394" s="60" t="s">
        <v>4522</v>
      </c>
      <c r="C2394" s="61" t="s">
        <v>4523</v>
      </c>
      <c r="D2394" s="52" t="s">
        <v>27</v>
      </c>
      <c r="E2394" s="53">
        <v>1652356.73</v>
      </c>
      <c r="F2394" s="23" t="str">
        <f>+IFERROR(VLOOKUP(Tabla1[[#This Row],[Artículo]],'..'!$B$2:$D$569000,3,),"")</f>
        <v/>
      </c>
      <c r="G2394" s="24" t="str">
        <f>IF(H2394=AF2394,"", "Error MC")</f>
        <v>Error MC</v>
      </c>
      <c r="H2394" s="62"/>
      <c r="I2394" s="54">
        <f>+Tabla1[[#This Row],[MC]]*Tabla1[[#This Row],[Pedido]]*Tabla1[[#This Row],[PVC ]]</f>
        <v>0</v>
      </c>
      <c r="J2394" s="26">
        <v>0.21</v>
      </c>
      <c r="K2394" s="63"/>
      <c r="L2394" s="28" t="s">
        <v>17</v>
      </c>
      <c r="M2394" s="53">
        <v>2899059.8849999998</v>
      </c>
      <c r="N2394" s="64" t="str">
        <f>+IF(Tabla1[[#This Row],[F PMPI]]="SÍ","No","Sí")</f>
        <v>Sí</v>
      </c>
      <c r="O2394" s="65">
        <f>+Tabla1[[#This Row],[PVL]]*1.055</f>
        <v>3058508.1786749996</v>
      </c>
      <c r="P2394" s="65">
        <f>+Tabla1[[#This Row],[PVL]]*1.43</f>
        <v>4145655.6355499993</v>
      </c>
      <c r="Q2394" s="66" t="str">
        <f>+HYPERLINK(Tabla1[[#This Row],[PAG]])</f>
        <v/>
      </c>
      <c r="R2394" s="67"/>
      <c r="S2394" s="68"/>
      <c r="T2394" s="69"/>
      <c r="U2394" s="69"/>
      <c r="V2394" s="69"/>
      <c r="W2394" s="69"/>
      <c r="X2394" s="69"/>
      <c r="Y2394" s="35"/>
      <c r="Z2394" s="35" t="s">
        <v>65</v>
      </c>
      <c r="AA2394" s="36">
        <v>1</v>
      </c>
      <c r="AB2394" s="35" t="s">
        <v>27</v>
      </c>
      <c r="AC2394" s="35" t="str">
        <f>+IF(Tabla1[[#This Row],[STK]]="no","Sin STK", "STK disponible")</f>
        <v>Sin STK</v>
      </c>
      <c r="AD2394" s="35">
        <f>+I2394*J2394</f>
        <v>0</v>
      </c>
      <c r="AE2394" s="35">
        <f>+I2394*K2394</f>
        <v>0</v>
      </c>
      <c r="AF2394" s="36">
        <f>IF(Tabla1[[#This Row],[ref pack]]=1,Tabla1[[#This Row],[Pedido]],LCM(Tabla1[[#This Row],[MC VIEJO]],Tabla1[[#This Row],[Pedido]]))</f>
        <v>1</v>
      </c>
      <c r="AG2394" s="36">
        <f>+VLOOKUP(Tabla1[[#This Row],[Artículo]],'.'!$B$2:$D$11481,3,)</f>
        <v>1</v>
      </c>
      <c r="AH2394" s="37" t="str">
        <f>+IFERROR(SEARCH("pack",Tabla1[[#This Row],[PACK]]),"")</f>
        <v/>
      </c>
    </row>
    <row r="2395" spans="1:34" ht="24" customHeight="1" x14ac:dyDescent="0.2">
      <c r="A2395" s="50" t="s">
        <v>3735</v>
      </c>
      <c r="B2395" s="60" t="s">
        <v>4524</v>
      </c>
      <c r="C2395" s="61" t="s">
        <v>4525</v>
      </c>
      <c r="D2395" s="52" t="s">
        <v>27</v>
      </c>
      <c r="E2395" s="53">
        <v>1652356.73</v>
      </c>
      <c r="F2395" s="23" t="str">
        <f>+IFERROR(VLOOKUP(Tabla1[[#This Row],[Artículo]],'..'!$B$2:$D$569000,3,),"")</f>
        <v/>
      </c>
      <c r="G2395" s="24" t="str">
        <f>IF(H2395=AF2395,"", "Error MC")</f>
        <v>Error MC</v>
      </c>
      <c r="H2395" s="62"/>
      <c r="I2395" s="54">
        <f>+Tabla1[[#This Row],[MC]]*Tabla1[[#This Row],[Pedido]]*Tabla1[[#This Row],[PVC ]]</f>
        <v>0</v>
      </c>
      <c r="J2395" s="26">
        <v>0.21</v>
      </c>
      <c r="K2395" s="63"/>
      <c r="L2395" s="28" t="s">
        <v>17</v>
      </c>
      <c r="M2395" s="53">
        <v>2899059.8849999998</v>
      </c>
      <c r="N2395" s="64" t="str">
        <f>+IF(Tabla1[[#This Row],[F PMPI]]="SÍ","No","Sí")</f>
        <v>Sí</v>
      </c>
      <c r="O2395" s="65">
        <f>+Tabla1[[#This Row],[PVL]]*1.055</f>
        <v>3058508.1786749996</v>
      </c>
      <c r="P2395" s="65">
        <f>+Tabla1[[#This Row],[PVL]]*1.43</f>
        <v>4145655.6355499993</v>
      </c>
      <c r="Q2395" s="66" t="str">
        <f>+HYPERLINK(Tabla1[[#This Row],[PAG]])</f>
        <v/>
      </c>
      <c r="R2395" s="67"/>
      <c r="S2395" s="68"/>
      <c r="T2395" s="69"/>
      <c r="U2395" s="69"/>
      <c r="V2395" s="69"/>
      <c r="W2395" s="69"/>
      <c r="X2395" s="69"/>
      <c r="Y2395" s="35"/>
      <c r="Z2395" s="35" t="s">
        <v>65</v>
      </c>
      <c r="AA2395" s="36">
        <v>1</v>
      </c>
      <c r="AB2395" s="35" t="s">
        <v>27</v>
      </c>
      <c r="AC2395" s="35" t="str">
        <f>+IF(Tabla1[[#This Row],[STK]]="no","Sin STK", "STK disponible")</f>
        <v>Sin STK</v>
      </c>
      <c r="AD2395" s="35">
        <f>+I2395*J2395</f>
        <v>0</v>
      </c>
      <c r="AE2395" s="35">
        <f>+I2395*K2395</f>
        <v>0</v>
      </c>
      <c r="AF2395" s="36">
        <f>IF(Tabla1[[#This Row],[ref pack]]=1,Tabla1[[#This Row],[Pedido]],LCM(Tabla1[[#This Row],[MC VIEJO]],Tabla1[[#This Row],[Pedido]]))</f>
        <v>1</v>
      </c>
      <c r="AG2395" s="36">
        <f>+VLOOKUP(Tabla1[[#This Row],[Artículo]],'.'!$B$2:$D$11481,3,)</f>
        <v>1</v>
      </c>
      <c r="AH2395" s="37" t="str">
        <f>+IFERROR(SEARCH("pack",Tabla1[[#This Row],[PACK]]),"")</f>
        <v/>
      </c>
    </row>
    <row r="2396" spans="1:34" ht="24" customHeight="1" x14ac:dyDescent="0.2">
      <c r="A2396" s="50" t="s">
        <v>3735</v>
      </c>
      <c r="B2396" s="60" t="s">
        <v>4526</v>
      </c>
      <c r="C2396" s="61" t="s">
        <v>4527</v>
      </c>
      <c r="D2396" s="52" t="s">
        <v>27</v>
      </c>
      <c r="E2396" s="53">
        <v>2192192.04</v>
      </c>
      <c r="F2396" s="23" t="str">
        <f>+IFERROR(VLOOKUP(Tabla1[[#This Row],[Artículo]],'..'!$B$2:$D$569000,3,),"")</f>
        <v/>
      </c>
      <c r="G2396" s="24" t="str">
        <f>IF(H2396=AF2396,"", "Error MC")</f>
        <v>Error MC</v>
      </c>
      <c r="H2396" s="62"/>
      <c r="I2396" s="54">
        <f>+Tabla1[[#This Row],[MC]]*Tabla1[[#This Row],[Pedido]]*Tabla1[[#This Row],[PVC ]]</f>
        <v>0</v>
      </c>
      <c r="J2396" s="26">
        <v>0.21</v>
      </c>
      <c r="K2396" s="63"/>
      <c r="L2396" s="28" t="s">
        <v>17</v>
      </c>
      <c r="M2396" s="53">
        <v>3846200.9369999999</v>
      </c>
      <c r="N2396" s="64" t="str">
        <f>+IF(Tabla1[[#This Row],[F PMPI]]="SÍ","No","Sí")</f>
        <v>Sí</v>
      </c>
      <c r="O2396" s="65">
        <f>+Tabla1[[#This Row],[PVL]]*1.055</f>
        <v>4057741.9885349995</v>
      </c>
      <c r="P2396" s="65">
        <f>+Tabla1[[#This Row],[PVL]]*1.43</f>
        <v>5500067.3399099996</v>
      </c>
      <c r="Q2396" s="66" t="str">
        <f>+HYPERLINK(Tabla1[[#This Row],[PAG]])</f>
        <v/>
      </c>
      <c r="R2396" s="67"/>
      <c r="S2396" s="68"/>
      <c r="T2396" s="69"/>
      <c r="U2396" s="69"/>
      <c r="V2396" s="69"/>
      <c r="W2396" s="69"/>
      <c r="X2396" s="69"/>
      <c r="Y2396" s="35"/>
      <c r="Z2396" s="35" t="s">
        <v>65</v>
      </c>
      <c r="AA2396" s="36">
        <v>1</v>
      </c>
      <c r="AB2396" s="35" t="s">
        <v>27</v>
      </c>
      <c r="AC2396" s="35" t="str">
        <f>+IF(Tabla1[[#This Row],[STK]]="no","Sin STK", "STK disponible")</f>
        <v>Sin STK</v>
      </c>
      <c r="AD2396" s="35">
        <f>+I2396*J2396</f>
        <v>0</v>
      </c>
      <c r="AE2396" s="35">
        <f>+I2396*K2396</f>
        <v>0</v>
      </c>
      <c r="AF2396" s="36">
        <f>IF(Tabla1[[#This Row],[ref pack]]=1,Tabla1[[#This Row],[Pedido]],LCM(Tabla1[[#This Row],[MC VIEJO]],Tabla1[[#This Row],[Pedido]]))</f>
        <v>1</v>
      </c>
      <c r="AG2396" s="36">
        <f>+VLOOKUP(Tabla1[[#This Row],[Artículo]],'.'!$B$2:$D$11481,3,)</f>
        <v>1</v>
      </c>
      <c r="AH2396" s="37" t="str">
        <f>+IFERROR(SEARCH("pack",Tabla1[[#This Row],[PACK]]),"")</f>
        <v/>
      </c>
    </row>
    <row r="2397" spans="1:34" ht="24" customHeight="1" x14ac:dyDescent="0.2">
      <c r="A2397" s="50" t="s">
        <v>3735</v>
      </c>
      <c r="B2397" s="60" t="s">
        <v>4528</v>
      </c>
      <c r="C2397" s="61" t="s">
        <v>4529</v>
      </c>
      <c r="D2397" s="52" t="s">
        <v>9842</v>
      </c>
      <c r="E2397" s="53">
        <v>21336.79</v>
      </c>
      <c r="F2397" s="23" t="str">
        <f>+IFERROR(VLOOKUP(Tabla1[[#This Row],[Artículo]],'..'!$B$2:$D$569000,3,),"")</f>
        <v/>
      </c>
      <c r="G2397" s="24" t="str">
        <f>IF(H2397=AF2397,"", "Error MC")</f>
        <v>Error MC</v>
      </c>
      <c r="H2397" s="62"/>
      <c r="I2397" s="54">
        <f>+Tabla1[[#This Row],[MC]]*Tabla1[[#This Row],[Pedido]]*Tabla1[[#This Row],[PVC ]]</f>
        <v>0</v>
      </c>
      <c r="J2397" s="26">
        <v>0.21</v>
      </c>
      <c r="K2397" s="63"/>
      <c r="L2397" s="28" t="s">
        <v>17</v>
      </c>
      <c r="M2397" s="53">
        <v>37435.404000000002</v>
      </c>
      <c r="N2397" s="64" t="str">
        <f>+IF(Tabla1[[#This Row],[F PMPI]]="SÍ","No","Sí")</f>
        <v>Sí</v>
      </c>
      <c r="O2397" s="65">
        <f>+Tabla1[[#This Row],[PVL]]*1.055</f>
        <v>39494.351219999997</v>
      </c>
      <c r="P2397" s="65">
        <f>+Tabla1[[#This Row],[PVL]]*1.43</f>
        <v>53532.627720000004</v>
      </c>
      <c r="Q2397" s="66" t="str">
        <f>+HYPERLINK(Tabla1[[#This Row],[PAG]])</f>
        <v>https://todomusica.com.ar/varios/2137-ps-85-h.html</v>
      </c>
      <c r="R2397" s="67"/>
      <c r="S2397" s="68"/>
      <c r="T2397" s="69"/>
      <c r="U2397" s="69"/>
      <c r="V2397" s="69"/>
      <c r="W2397" s="69"/>
      <c r="X2397" s="69"/>
      <c r="Y2397" s="35"/>
      <c r="Z2397" s="35" t="s">
        <v>26229</v>
      </c>
      <c r="AA2397" s="36">
        <v>1</v>
      </c>
      <c r="AB2397" s="35" t="s">
        <v>27</v>
      </c>
      <c r="AC2397" s="35" t="str">
        <f>+IF(Tabla1[[#This Row],[STK]]="no","Sin STK", "STK disponible")</f>
        <v>STK disponible</v>
      </c>
      <c r="AD2397" s="35">
        <f>+I2397*J2397</f>
        <v>0</v>
      </c>
      <c r="AE2397" s="35">
        <f>+I2397*K2397</f>
        <v>0</v>
      </c>
      <c r="AF2397" s="36">
        <f>IF(Tabla1[[#This Row],[ref pack]]=1,Tabla1[[#This Row],[Pedido]],LCM(Tabla1[[#This Row],[MC VIEJO]],Tabla1[[#This Row],[Pedido]]))</f>
        <v>1</v>
      </c>
      <c r="AG2397" s="36">
        <f>+VLOOKUP(Tabla1[[#This Row],[Artículo]],'.'!$B$2:$D$11481,3,)</f>
        <v>1</v>
      </c>
      <c r="AH2397" s="37" t="str">
        <f>+IFERROR(SEARCH("pack",Tabla1[[#This Row],[PACK]]),"")</f>
        <v/>
      </c>
    </row>
    <row r="2398" spans="1:34" ht="24" customHeight="1" x14ac:dyDescent="0.2">
      <c r="A2398" s="50" t="s">
        <v>3735</v>
      </c>
      <c r="B2398" s="60" t="s">
        <v>4530</v>
      </c>
      <c r="C2398" s="61" t="s">
        <v>4531</v>
      </c>
      <c r="D2398" s="52" t="s">
        <v>9841</v>
      </c>
      <c r="E2398" s="53">
        <v>303532.90000000002</v>
      </c>
      <c r="F2398" s="23" t="str">
        <f>+IFERROR(VLOOKUP(Tabla1[[#This Row],[Artículo]],'..'!$B$2:$D$569000,3,),"")</f>
        <v/>
      </c>
      <c r="G2398" s="24" t="str">
        <f>IF(H2398=AF2398,"", "Error MC")</f>
        <v>Error MC</v>
      </c>
      <c r="H2398" s="62"/>
      <c r="I2398" s="54">
        <f>+Tabla1[[#This Row],[MC]]*Tabla1[[#This Row],[Pedido]]*Tabla1[[#This Row],[PVC ]]</f>
        <v>0</v>
      </c>
      <c r="J2398" s="26">
        <v>0.21</v>
      </c>
      <c r="K2398" s="63"/>
      <c r="L2398" s="28" t="s">
        <v>17</v>
      </c>
      <c r="M2398" s="53">
        <v>532548.47900000005</v>
      </c>
      <c r="N2398" s="64" t="str">
        <f>+IF(Tabla1[[#This Row],[F PMPI]]="SÍ","No","Sí")</f>
        <v>No</v>
      </c>
      <c r="O2398" s="65">
        <f>+Tabla1[[#This Row],[PVL]]*1.055</f>
        <v>561838.64534499997</v>
      </c>
      <c r="P2398" s="65">
        <f>+Tabla1[[#This Row],[PVL]]*1.43</f>
        <v>761544.32497000007</v>
      </c>
      <c r="Q2398" s="66" t="str">
        <f>+HYPERLINK(Tabla1[[#This Row],[PAG]])</f>
        <v>https://todomusica.com.ar/congas/5613-404.html</v>
      </c>
      <c r="R2398" s="67"/>
      <c r="S2398" s="68"/>
      <c r="T2398" s="69"/>
      <c r="U2398" s="69"/>
      <c r="V2398" s="69"/>
      <c r="W2398" s="69"/>
      <c r="X2398" s="69"/>
      <c r="Y2398" s="35"/>
      <c r="Z2398" s="35" t="s">
        <v>26230</v>
      </c>
      <c r="AA2398" s="36">
        <v>1</v>
      </c>
      <c r="AB2398" s="35" t="s">
        <v>9849</v>
      </c>
      <c r="AC2398" s="35" t="str">
        <f>+IF(Tabla1[[#This Row],[STK]]="no","Sin STK", "STK disponible")</f>
        <v>STK disponible</v>
      </c>
      <c r="AD2398" s="35">
        <f>+I2398*J2398</f>
        <v>0</v>
      </c>
      <c r="AE2398" s="35">
        <f>+I2398*K2398</f>
        <v>0</v>
      </c>
      <c r="AF2398" s="36">
        <f>IF(Tabla1[[#This Row],[ref pack]]=1,Tabla1[[#This Row],[Pedido]],LCM(Tabla1[[#This Row],[MC VIEJO]],Tabla1[[#This Row],[Pedido]]))</f>
        <v>1</v>
      </c>
      <c r="AG2398" s="36">
        <f>+VLOOKUP(Tabla1[[#This Row],[Artículo]],'.'!$B$2:$D$11481,3,)</f>
        <v>1</v>
      </c>
      <c r="AH2398" s="37" t="str">
        <f>+IFERROR(SEARCH("pack",Tabla1[[#This Row],[PACK]]),"")</f>
        <v/>
      </c>
    </row>
    <row r="2399" spans="1:34" ht="24" customHeight="1" x14ac:dyDescent="0.2">
      <c r="A2399" s="50" t="s">
        <v>3735</v>
      </c>
      <c r="B2399" s="60" t="s">
        <v>4532</v>
      </c>
      <c r="C2399" s="61" t="s">
        <v>4533</v>
      </c>
      <c r="D2399" s="52" t="s">
        <v>9841</v>
      </c>
      <c r="E2399" s="53">
        <v>313777.67</v>
      </c>
      <c r="F2399" s="23" t="str">
        <f>+IFERROR(VLOOKUP(Tabla1[[#This Row],[Artículo]],'..'!$B$2:$D$569000,3,),"")</f>
        <v/>
      </c>
      <c r="G2399" s="24" t="str">
        <f>IF(H2399=AF2399,"", "Error MC")</f>
        <v>Error MC</v>
      </c>
      <c r="H2399" s="62"/>
      <c r="I2399" s="54">
        <f>+Tabla1[[#This Row],[MC]]*Tabla1[[#This Row],[Pedido]]*Tabla1[[#This Row],[PVC ]]</f>
        <v>0</v>
      </c>
      <c r="J2399" s="26">
        <v>0.21</v>
      </c>
      <c r="K2399" s="63"/>
      <c r="L2399" s="28" t="s">
        <v>17</v>
      </c>
      <c r="M2399" s="53">
        <v>550522.92000000004</v>
      </c>
      <c r="N2399" s="64" t="str">
        <f>+IF(Tabla1[[#This Row],[F PMPI]]="SÍ","No","Sí")</f>
        <v>No</v>
      </c>
      <c r="O2399" s="65">
        <f>+Tabla1[[#This Row],[PVL]]*1.055</f>
        <v>580801.68059999996</v>
      </c>
      <c r="P2399" s="65">
        <f>+Tabla1[[#This Row],[PVL]]*1.43</f>
        <v>787247.77560000005</v>
      </c>
      <c r="Q2399" s="66" t="str">
        <f>+HYPERLINK(Tabla1[[#This Row],[PAG]])</f>
        <v>https://todomusica.com.ar/congas/3850-ptc-1175.html</v>
      </c>
      <c r="R2399" s="67"/>
      <c r="S2399" s="68"/>
      <c r="T2399" s="69"/>
      <c r="U2399" s="69"/>
      <c r="V2399" s="69"/>
      <c r="W2399" s="69"/>
      <c r="X2399" s="69"/>
      <c r="Y2399" s="35"/>
      <c r="Z2399" s="35" t="s">
        <v>26231</v>
      </c>
      <c r="AA2399" s="36">
        <v>1</v>
      </c>
      <c r="AB2399" s="35" t="s">
        <v>9849</v>
      </c>
      <c r="AC2399" s="35" t="str">
        <f>+IF(Tabla1[[#This Row],[STK]]="no","Sin STK", "STK disponible")</f>
        <v>STK disponible</v>
      </c>
      <c r="AD2399" s="35">
        <f>+I2399*J2399</f>
        <v>0</v>
      </c>
      <c r="AE2399" s="35">
        <f>+I2399*K2399</f>
        <v>0</v>
      </c>
      <c r="AF2399" s="36">
        <f>IF(Tabla1[[#This Row],[ref pack]]=1,Tabla1[[#This Row],[Pedido]],LCM(Tabla1[[#This Row],[MC VIEJO]],Tabla1[[#This Row],[Pedido]]))</f>
        <v>1</v>
      </c>
      <c r="AG2399" s="36">
        <f>+VLOOKUP(Tabla1[[#This Row],[Artículo]],'.'!$B$2:$D$11481,3,)</f>
        <v>1</v>
      </c>
      <c r="AH2399" s="37" t="str">
        <f>+IFERROR(SEARCH("pack",Tabla1[[#This Row],[PACK]]),"")</f>
        <v/>
      </c>
    </row>
    <row r="2400" spans="1:34" ht="24" customHeight="1" x14ac:dyDescent="0.2">
      <c r="A2400" s="50" t="s">
        <v>3735</v>
      </c>
      <c r="B2400" s="60" t="s">
        <v>4534</v>
      </c>
      <c r="C2400" s="61" t="s">
        <v>4535</v>
      </c>
      <c r="D2400" s="52" t="s">
        <v>9842</v>
      </c>
      <c r="E2400" s="53">
        <v>169608.84</v>
      </c>
      <c r="F2400" s="23" t="str">
        <f>+IFERROR(VLOOKUP(Tabla1[[#This Row],[Artículo]],'..'!$B$2:$D$569000,3,),"")</f>
        <v/>
      </c>
      <c r="G2400" s="24" t="str">
        <f>IF(H2400=AF2400,"", "Error MC")</f>
        <v>Error MC</v>
      </c>
      <c r="H2400" s="62"/>
      <c r="I2400" s="54">
        <f>+Tabla1[[#This Row],[MC]]*Tabla1[[#This Row],[Pedido]]*Tabla1[[#This Row],[PVC ]]</f>
        <v>0</v>
      </c>
      <c r="J2400" s="26">
        <v>0.21</v>
      </c>
      <c r="K2400" s="63"/>
      <c r="L2400" s="28" t="s">
        <v>17</v>
      </c>
      <c r="M2400" s="53">
        <v>297578.712</v>
      </c>
      <c r="N2400" s="64" t="str">
        <f>+IF(Tabla1[[#This Row],[F PMPI]]="SÍ","No","Sí")</f>
        <v>Sí</v>
      </c>
      <c r="O2400" s="65">
        <f>+Tabla1[[#This Row],[PVL]]*1.055</f>
        <v>313945.54115999996</v>
      </c>
      <c r="P2400" s="65">
        <f>+Tabla1[[#This Row],[PVL]]*1.43</f>
        <v>425537.55815999996</v>
      </c>
      <c r="Q2400" s="66" t="str">
        <f>+HYPERLINK(Tabla1[[#This Row],[PAG]])</f>
        <v>https://todomusica.com.ar/timbales-timbaletas/5614-404.html</v>
      </c>
      <c r="R2400" s="67"/>
      <c r="S2400" s="68"/>
      <c r="T2400" s="69"/>
      <c r="U2400" s="69"/>
      <c r="V2400" s="69"/>
      <c r="W2400" s="69"/>
      <c r="X2400" s="69"/>
      <c r="Y2400" s="35"/>
      <c r="Z2400" s="35" t="s">
        <v>26232</v>
      </c>
      <c r="AA2400" s="36">
        <v>1</v>
      </c>
      <c r="AB2400" s="35" t="s">
        <v>27</v>
      </c>
      <c r="AC2400" s="35" t="str">
        <f>+IF(Tabla1[[#This Row],[STK]]="no","Sin STK", "STK disponible")</f>
        <v>STK disponible</v>
      </c>
      <c r="AD2400" s="35">
        <f>+I2400*J2400</f>
        <v>0</v>
      </c>
      <c r="AE2400" s="35">
        <f>+I2400*K2400</f>
        <v>0</v>
      </c>
      <c r="AF2400" s="36">
        <f>IF(Tabla1[[#This Row],[ref pack]]=1,Tabla1[[#This Row],[Pedido]],LCM(Tabla1[[#This Row],[MC VIEJO]],Tabla1[[#This Row],[Pedido]]))</f>
        <v>1</v>
      </c>
      <c r="AG2400" s="36">
        <f>+VLOOKUP(Tabla1[[#This Row],[Artículo]],'.'!$B$2:$D$11481,3,)</f>
        <v>1</v>
      </c>
      <c r="AH2400" s="37" t="str">
        <f>+IFERROR(SEARCH("pack",Tabla1[[#This Row],[PACK]]),"")</f>
        <v/>
      </c>
    </row>
    <row r="2401" spans="1:34" ht="24" customHeight="1" x14ac:dyDescent="0.2">
      <c r="A2401" s="50" t="s">
        <v>3735</v>
      </c>
      <c r="B2401" s="60" t="s">
        <v>4536</v>
      </c>
      <c r="C2401" s="61" t="s">
        <v>4537</v>
      </c>
      <c r="D2401" s="52" t="s">
        <v>9841</v>
      </c>
      <c r="E2401" s="53">
        <v>446907.51</v>
      </c>
      <c r="F2401" s="23" t="str">
        <f>+IFERROR(VLOOKUP(Tabla1[[#This Row],[Artículo]],'..'!$B$2:$D$569000,3,),"")</f>
        <v/>
      </c>
      <c r="G2401" s="24" t="str">
        <f>IF(H2401=AF2401,"", "Error MC")</f>
        <v>Error MC</v>
      </c>
      <c r="H2401" s="62"/>
      <c r="I2401" s="54">
        <f>+Tabla1[[#This Row],[MC]]*Tabla1[[#This Row],[Pedido]]*Tabla1[[#This Row],[PVC ]]</f>
        <v>0</v>
      </c>
      <c r="J2401" s="26">
        <v>0.21</v>
      </c>
      <c r="K2401" s="63"/>
      <c r="L2401" s="28" t="s">
        <v>17</v>
      </c>
      <c r="M2401" s="53">
        <v>784099.22699999996</v>
      </c>
      <c r="N2401" s="64" t="str">
        <f>+IF(Tabla1[[#This Row],[F PMPI]]="SÍ","No","Sí")</f>
        <v>Sí</v>
      </c>
      <c r="O2401" s="65">
        <f>+Tabla1[[#This Row],[PVL]]*1.055</f>
        <v>827224.68448499986</v>
      </c>
      <c r="P2401" s="65">
        <f>+Tabla1[[#This Row],[PVL]]*1.43</f>
        <v>1121261.8946099998</v>
      </c>
      <c r="Q2401" s="66" t="str">
        <f>+HYPERLINK(Tabla1[[#This Row],[PAG]])</f>
        <v>https://todomusica.com.ar/timbales-timbaletas/1334-pte-1415dx.html</v>
      </c>
      <c r="R2401" s="67"/>
      <c r="S2401" s="68"/>
      <c r="T2401" s="69"/>
      <c r="U2401" s="69"/>
      <c r="V2401" s="69"/>
      <c r="W2401" s="69"/>
      <c r="X2401" s="69"/>
      <c r="Y2401" s="35"/>
      <c r="Z2401" s="35" t="s">
        <v>26233</v>
      </c>
      <c r="AA2401" s="36">
        <v>1</v>
      </c>
      <c r="AB2401" s="35" t="s">
        <v>27</v>
      </c>
      <c r="AC2401" s="35" t="str">
        <f>+IF(Tabla1[[#This Row],[STK]]="no","Sin STK", "STK disponible")</f>
        <v>STK disponible</v>
      </c>
      <c r="AD2401" s="35">
        <f>+I2401*J2401</f>
        <v>0</v>
      </c>
      <c r="AE2401" s="35">
        <f>+I2401*K2401</f>
        <v>0</v>
      </c>
      <c r="AF2401" s="36">
        <f>IF(Tabla1[[#This Row],[ref pack]]=1,Tabla1[[#This Row],[Pedido]],LCM(Tabla1[[#This Row],[MC VIEJO]],Tabla1[[#This Row],[Pedido]]))</f>
        <v>1</v>
      </c>
      <c r="AG2401" s="36">
        <f>+VLOOKUP(Tabla1[[#This Row],[Artículo]],'.'!$B$2:$D$11481,3,)</f>
        <v>1</v>
      </c>
      <c r="AH2401" s="37" t="str">
        <f>+IFERROR(SEARCH("pack",Tabla1[[#This Row],[PACK]]),"")</f>
        <v/>
      </c>
    </row>
    <row r="2402" spans="1:34" ht="24" customHeight="1" x14ac:dyDescent="0.2">
      <c r="A2402" s="50" t="s">
        <v>3735</v>
      </c>
      <c r="B2402" s="60" t="s">
        <v>18807</v>
      </c>
      <c r="C2402" s="61" t="s">
        <v>18808</v>
      </c>
      <c r="D2402" s="52" t="s">
        <v>9842</v>
      </c>
      <c r="E2402" s="53">
        <v>18029.34</v>
      </c>
      <c r="F2402" s="23" t="str">
        <f>+IFERROR(VLOOKUP(Tabla1[[#This Row],[Artículo]],'..'!$B$2:$D$569000,3,),"")</f>
        <v/>
      </c>
      <c r="G2402" s="24" t="str">
        <f>IF(H2402=AF2402,"", "Error MC")</f>
        <v>Error MC</v>
      </c>
      <c r="H2402" s="62"/>
      <c r="I2402" s="54">
        <f>+Tabla1[[#This Row],[MC]]*Tabla1[[#This Row],[Pedido]]*Tabla1[[#This Row],[PVC ]]</f>
        <v>0</v>
      </c>
      <c r="J2402" s="26">
        <v>0.21</v>
      </c>
      <c r="K2402" s="63"/>
      <c r="L2402" s="28" t="s">
        <v>17</v>
      </c>
      <c r="M2402" s="53">
        <v>31632.473000000002</v>
      </c>
      <c r="N2402" s="64" t="str">
        <f>+IF(Tabla1[[#This Row],[F PMPI]]="SÍ","No","Sí")</f>
        <v>Sí</v>
      </c>
      <c r="O2402" s="65">
        <f>+Tabla1[[#This Row],[PVL]]*1.055</f>
        <v>33372.259015000003</v>
      </c>
      <c r="P2402" s="65">
        <f>+Tabla1[[#This Row],[PVL]]*1.43</f>
        <v>45234.436390000003</v>
      </c>
      <c r="Q2402" s="66" t="str">
        <f>+HYPERLINK(Tabla1[[#This Row],[PAG]])</f>
        <v>https://todomusica.com.ar/productos-sin-categorias-de-netsuite/7896-18-protone-head-coated-w-pearl-logo-w-perimeter-eq.html</v>
      </c>
      <c r="R2402" s="67"/>
      <c r="S2402" s="68"/>
      <c r="T2402" s="69"/>
      <c r="U2402" s="69"/>
      <c r="V2402" s="69"/>
      <c r="W2402" s="69"/>
      <c r="X2402" s="69"/>
      <c r="Y2402" s="35"/>
      <c r="Z2402" s="35" t="s">
        <v>26234</v>
      </c>
      <c r="AA2402" s="36">
        <v>1</v>
      </c>
      <c r="AB2402" s="35" t="s">
        <v>27</v>
      </c>
      <c r="AC2402" s="35" t="str">
        <f>+IF(Tabla1[[#This Row],[STK]]="no","Sin STK", "STK disponible")</f>
        <v>STK disponible</v>
      </c>
      <c r="AD2402" s="35">
        <f>+I2402*J2402</f>
        <v>0</v>
      </c>
      <c r="AE2402" s="35">
        <f>+I2402*K2402</f>
        <v>0</v>
      </c>
      <c r="AF2402" s="36">
        <f>IF(Tabla1[[#This Row],[ref pack]]=1,Tabla1[[#This Row],[Pedido]],LCM(Tabla1[[#This Row],[MC VIEJO]],Tabla1[[#This Row],[Pedido]]))</f>
        <v>1</v>
      </c>
      <c r="AG2402" s="36">
        <f>+VLOOKUP(Tabla1[[#This Row],[Artículo]],'.'!$B$2:$D$11481,3,)</f>
        <v>1</v>
      </c>
      <c r="AH2402" s="37" t="str">
        <f>+IFERROR(SEARCH("pack",Tabla1[[#This Row],[PACK]]),"")</f>
        <v/>
      </c>
    </row>
    <row r="2403" spans="1:34" ht="24" customHeight="1" x14ac:dyDescent="0.2">
      <c r="A2403" s="50" t="s">
        <v>3735</v>
      </c>
      <c r="B2403" s="60" t="s">
        <v>18809</v>
      </c>
      <c r="C2403" s="61" t="s">
        <v>18810</v>
      </c>
      <c r="D2403" s="52" t="s">
        <v>9842</v>
      </c>
      <c r="E2403" s="53">
        <v>19247.810000000001</v>
      </c>
      <c r="F2403" s="23" t="str">
        <f>+IFERROR(VLOOKUP(Tabla1[[#This Row],[Artículo]],'..'!$B$2:$D$569000,3,),"")</f>
        <v/>
      </c>
      <c r="G2403" s="24" t="str">
        <f>IF(H2403=AF2403,"", "Error MC")</f>
        <v>Error MC</v>
      </c>
      <c r="H2403" s="62"/>
      <c r="I2403" s="54">
        <f>+Tabla1[[#This Row],[MC]]*Tabla1[[#This Row],[Pedido]]*Tabla1[[#This Row],[PVC ]]</f>
        <v>0</v>
      </c>
      <c r="J2403" s="26">
        <v>0.21</v>
      </c>
      <c r="K2403" s="63"/>
      <c r="L2403" s="28" t="s">
        <v>17</v>
      </c>
      <c r="M2403" s="53">
        <v>33770.277000000002</v>
      </c>
      <c r="N2403" s="64" t="str">
        <f>+IF(Tabla1[[#This Row],[F PMPI]]="SÍ","No","Sí")</f>
        <v>Sí</v>
      </c>
      <c r="O2403" s="65">
        <f>+Tabla1[[#This Row],[PVL]]*1.055</f>
        <v>35627.642234999999</v>
      </c>
      <c r="P2403" s="65">
        <f>+Tabla1[[#This Row],[PVL]]*1.43</f>
        <v>48291.49611</v>
      </c>
      <c r="Q2403" s="66" t="str">
        <f>+HYPERLINK(Tabla1[[#This Row],[PAG]])</f>
        <v>https://todomusica.com.ar/productos-sin-categorias-de-netsuite/7897-18-protone-head-black-w-perimeter-eq-pearl-logo.html</v>
      </c>
      <c r="R2403" s="67"/>
      <c r="S2403" s="68"/>
      <c r="T2403" s="69"/>
      <c r="U2403" s="69"/>
      <c r="V2403" s="69"/>
      <c r="W2403" s="69"/>
      <c r="X2403" s="69"/>
      <c r="Y2403" s="35"/>
      <c r="Z2403" s="35" t="s">
        <v>26235</v>
      </c>
      <c r="AA2403" s="36">
        <v>1</v>
      </c>
      <c r="AB2403" s="35" t="s">
        <v>27</v>
      </c>
      <c r="AC2403" s="35" t="str">
        <f>+IF(Tabla1[[#This Row],[STK]]="no","Sin STK", "STK disponible")</f>
        <v>STK disponible</v>
      </c>
      <c r="AD2403" s="35">
        <f>+I2403*J2403</f>
        <v>0</v>
      </c>
      <c r="AE2403" s="35">
        <f>+I2403*K2403</f>
        <v>0</v>
      </c>
      <c r="AF2403" s="36">
        <f>IF(Tabla1[[#This Row],[ref pack]]=1,Tabla1[[#This Row],[Pedido]],LCM(Tabla1[[#This Row],[MC VIEJO]],Tabla1[[#This Row],[Pedido]]))</f>
        <v>1</v>
      </c>
      <c r="AG2403" s="36">
        <f>+VLOOKUP(Tabla1[[#This Row],[Artículo]],'.'!$B$2:$D$11481,3,)</f>
        <v>1</v>
      </c>
      <c r="AH2403" s="37" t="str">
        <f>+IFERROR(SEARCH("pack",Tabla1[[#This Row],[PACK]]),"")</f>
        <v/>
      </c>
    </row>
    <row r="2404" spans="1:34" ht="24" customHeight="1" x14ac:dyDescent="0.2">
      <c r="A2404" s="50" t="s">
        <v>3735</v>
      </c>
      <c r="B2404" s="60" t="s">
        <v>4538</v>
      </c>
      <c r="C2404" s="61" t="s">
        <v>4539</v>
      </c>
      <c r="D2404" s="52" t="s">
        <v>9841</v>
      </c>
      <c r="E2404" s="53">
        <v>24420.44</v>
      </c>
      <c r="F2404" s="23" t="str">
        <f>+IFERROR(VLOOKUP(Tabla1[[#This Row],[Artículo]],'..'!$B$2:$D$569000,3,),"")</f>
        <v/>
      </c>
      <c r="G2404" s="24" t="str">
        <f>IF(H2404=AF2404,"", "Error MC")</f>
        <v>Error MC</v>
      </c>
      <c r="H2404" s="62"/>
      <c r="I2404" s="54">
        <f>+Tabla1[[#This Row],[MC]]*Tabla1[[#This Row],[Pedido]]*Tabla1[[#This Row],[PVC ]]</f>
        <v>0</v>
      </c>
      <c r="J2404" s="26">
        <v>0.21</v>
      </c>
      <c r="K2404" s="63"/>
      <c r="L2404" s="28" t="s">
        <v>17</v>
      </c>
      <c r="M2404" s="53">
        <v>42845.663999999997</v>
      </c>
      <c r="N2404" s="64" t="str">
        <f>+IF(Tabla1[[#This Row],[F PMPI]]="SÍ","No","Sí")</f>
        <v>Sí</v>
      </c>
      <c r="O2404" s="65">
        <f>+Tabla1[[#This Row],[PVL]]*1.055</f>
        <v>45202.175519999997</v>
      </c>
      <c r="P2404" s="65">
        <f>+Tabla1[[#This Row],[PVL]]*1.43</f>
        <v>61269.299519999993</v>
      </c>
      <c r="Q2404" s="66" t="str">
        <f>+HYPERLINK(Tabla1[[#This Row],[PAG]])</f>
        <v>https://todomusica.com.ar/parches/2372-pth-20ceqpl.html</v>
      </c>
      <c r="R2404" s="67"/>
      <c r="S2404" s="68"/>
      <c r="T2404" s="69"/>
      <c r="U2404" s="69"/>
      <c r="V2404" s="69"/>
      <c r="W2404" s="69"/>
      <c r="X2404" s="69"/>
      <c r="Y2404" s="35"/>
      <c r="Z2404" s="35" t="s">
        <v>26236</v>
      </c>
      <c r="AA2404" s="36">
        <v>1</v>
      </c>
      <c r="AB2404" s="35" t="s">
        <v>27</v>
      </c>
      <c r="AC2404" s="35" t="str">
        <f>+IF(Tabla1[[#This Row],[STK]]="no","Sin STK", "STK disponible")</f>
        <v>STK disponible</v>
      </c>
      <c r="AD2404" s="35">
        <f>+I2404*J2404</f>
        <v>0</v>
      </c>
      <c r="AE2404" s="35">
        <f>+I2404*K2404</f>
        <v>0</v>
      </c>
      <c r="AF2404" s="36">
        <f>IF(Tabla1[[#This Row],[ref pack]]=1,Tabla1[[#This Row],[Pedido]],LCM(Tabla1[[#This Row],[MC VIEJO]],Tabla1[[#This Row],[Pedido]]))</f>
        <v>1</v>
      </c>
      <c r="AG2404" s="36">
        <f>+VLOOKUP(Tabla1[[#This Row],[Artículo]],'.'!$B$2:$D$11481,3,)</f>
        <v>1</v>
      </c>
      <c r="AH2404" s="37" t="str">
        <f>+IFERROR(SEARCH("pack",Tabla1[[#This Row],[PACK]]),"")</f>
        <v/>
      </c>
    </row>
    <row r="2405" spans="1:34" ht="24" customHeight="1" x14ac:dyDescent="0.2">
      <c r="A2405" s="50" t="s">
        <v>3735</v>
      </c>
      <c r="B2405" s="60" t="s">
        <v>4540</v>
      </c>
      <c r="C2405" s="61" t="s">
        <v>4541</v>
      </c>
      <c r="D2405" s="52" t="s">
        <v>9842</v>
      </c>
      <c r="E2405" s="53">
        <v>27603.57</v>
      </c>
      <c r="F2405" s="23" t="str">
        <f>+IFERROR(VLOOKUP(Tabla1[[#This Row],[Artículo]],'..'!$B$2:$D$569000,3,),"")</f>
        <v/>
      </c>
      <c r="G2405" s="24" t="str">
        <f>IF(H2405=AF2405,"", "Error MC")</f>
        <v>Error MC</v>
      </c>
      <c r="H2405" s="62"/>
      <c r="I2405" s="54">
        <f>+Tabla1[[#This Row],[MC]]*Tabla1[[#This Row],[Pedido]]*Tabla1[[#This Row],[PVC ]]</f>
        <v>0</v>
      </c>
      <c r="J2405" s="26">
        <v>0.21</v>
      </c>
      <c r="K2405" s="63"/>
      <c r="L2405" s="28" t="s">
        <v>17</v>
      </c>
      <c r="M2405" s="53">
        <v>48430.468000000001</v>
      </c>
      <c r="N2405" s="64" t="str">
        <f>+IF(Tabla1[[#This Row],[F PMPI]]="SÍ","No","Sí")</f>
        <v>Sí</v>
      </c>
      <c r="O2405" s="65">
        <f>+Tabla1[[#This Row],[PVL]]*1.055</f>
        <v>51094.14374</v>
      </c>
      <c r="P2405" s="65">
        <f>+Tabla1[[#This Row],[PVL]]*1.43</f>
        <v>69255.569239999997</v>
      </c>
      <c r="Q2405" s="66" t="str">
        <f>+HYPERLINK(Tabla1[[#This Row],[PAG]])</f>
        <v>https://todomusica.com.ar/parches/1523-pth-20pl.html</v>
      </c>
      <c r="R2405" s="67"/>
      <c r="S2405" s="68"/>
      <c r="T2405" s="69"/>
      <c r="U2405" s="69"/>
      <c r="V2405" s="69"/>
      <c r="W2405" s="69"/>
      <c r="X2405" s="69"/>
      <c r="Y2405" s="35"/>
      <c r="Z2405" s="35" t="s">
        <v>26237</v>
      </c>
      <c r="AA2405" s="36">
        <v>1</v>
      </c>
      <c r="AB2405" s="35" t="s">
        <v>27</v>
      </c>
      <c r="AC2405" s="35" t="str">
        <f>+IF(Tabla1[[#This Row],[STK]]="no","Sin STK", "STK disponible")</f>
        <v>STK disponible</v>
      </c>
      <c r="AD2405" s="35">
        <f>+I2405*J2405</f>
        <v>0</v>
      </c>
      <c r="AE2405" s="35">
        <f>+I2405*K2405</f>
        <v>0</v>
      </c>
      <c r="AF2405" s="36">
        <f>IF(Tabla1[[#This Row],[ref pack]]=1,Tabla1[[#This Row],[Pedido]],LCM(Tabla1[[#This Row],[MC VIEJO]],Tabla1[[#This Row],[Pedido]]))</f>
        <v>1</v>
      </c>
      <c r="AG2405" s="36">
        <f>+VLOOKUP(Tabla1[[#This Row],[Artículo]],'.'!$B$2:$D$11481,3,)</f>
        <v>1</v>
      </c>
      <c r="AH2405" s="37" t="str">
        <f>+IFERROR(SEARCH("pack",Tabla1[[#This Row],[PACK]]),"")</f>
        <v/>
      </c>
    </row>
    <row r="2406" spans="1:34" ht="24" customHeight="1" x14ac:dyDescent="0.2">
      <c r="A2406" s="50" t="s">
        <v>3735</v>
      </c>
      <c r="B2406" s="60" t="s">
        <v>4542</v>
      </c>
      <c r="C2406" s="61" t="s">
        <v>4543</v>
      </c>
      <c r="D2406" s="52" t="s">
        <v>9842</v>
      </c>
      <c r="E2406" s="53">
        <v>27528.959999999999</v>
      </c>
      <c r="F2406" s="23" t="str">
        <f>+IFERROR(VLOOKUP(Tabla1[[#This Row],[Artículo]],'..'!$B$2:$D$569000,3,),"")</f>
        <v/>
      </c>
      <c r="G2406" s="24" t="str">
        <f>IF(H2406=AF2406,"", "Error MC")</f>
        <v>Error MC</v>
      </c>
      <c r="H2406" s="62"/>
      <c r="I2406" s="54">
        <f>+Tabla1[[#This Row],[MC]]*Tabla1[[#This Row],[Pedido]]*Tabla1[[#This Row],[PVC ]]</f>
        <v>0</v>
      </c>
      <c r="J2406" s="26">
        <v>0.21</v>
      </c>
      <c r="K2406" s="63"/>
      <c r="L2406" s="28" t="s">
        <v>17</v>
      </c>
      <c r="M2406" s="53">
        <v>48299.557999999997</v>
      </c>
      <c r="N2406" s="64" t="str">
        <f>+IF(Tabla1[[#This Row],[F PMPI]]="SÍ","No","Sí")</f>
        <v>Sí</v>
      </c>
      <c r="O2406" s="65">
        <f>+Tabla1[[#This Row],[PVL]]*1.055</f>
        <v>50956.033689999997</v>
      </c>
      <c r="P2406" s="65">
        <f>+Tabla1[[#This Row],[PVL]]*1.43</f>
        <v>69068.367939999996</v>
      </c>
      <c r="Q2406" s="66" t="str">
        <f>+HYPERLINK(Tabla1[[#This Row],[PAG]])</f>
        <v>https://todomusica.com.ar/productos-sin-categorias-de-netsuite/3981-pth-22ceqpl.html</v>
      </c>
      <c r="R2406" s="67"/>
      <c r="S2406" s="68"/>
      <c r="T2406" s="69"/>
      <c r="U2406" s="69"/>
      <c r="V2406" s="69"/>
      <c r="W2406" s="69"/>
      <c r="X2406" s="69"/>
      <c r="Y2406" s="35"/>
      <c r="Z2406" s="35" t="s">
        <v>26238</v>
      </c>
      <c r="AA2406" s="36">
        <v>1</v>
      </c>
      <c r="AB2406" s="35" t="s">
        <v>27</v>
      </c>
      <c r="AC2406" s="35" t="str">
        <f>+IF(Tabla1[[#This Row],[STK]]="no","Sin STK", "STK disponible")</f>
        <v>STK disponible</v>
      </c>
      <c r="AD2406" s="35">
        <f>+I2406*J2406</f>
        <v>0</v>
      </c>
      <c r="AE2406" s="35">
        <f>+I2406*K2406</f>
        <v>0</v>
      </c>
      <c r="AF2406" s="36">
        <f>IF(Tabla1[[#This Row],[ref pack]]=1,Tabla1[[#This Row],[Pedido]],LCM(Tabla1[[#This Row],[MC VIEJO]],Tabla1[[#This Row],[Pedido]]))</f>
        <v>1</v>
      </c>
      <c r="AG2406" s="36">
        <f>+VLOOKUP(Tabla1[[#This Row],[Artículo]],'.'!$B$2:$D$11481,3,)</f>
        <v>1</v>
      </c>
      <c r="AH2406" s="37" t="str">
        <f>+IFERROR(SEARCH("pack",Tabla1[[#This Row],[PACK]]),"")</f>
        <v/>
      </c>
    </row>
    <row r="2407" spans="1:34" ht="24" customHeight="1" x14ac:dyDescent="0.2">
      <c r="A2407" s="50" t="s">
        <v>3735</v>
      </c>
      <c r="B2407" s="60" t="s">
        <v>4544</v>
      </c>
      <c r="C2407" s="61" t="s">
        <v>4545</v>
      </c>
      <c r="D2407" s="52" t="s">
        <v>9842</v>
      </c>
      <c r="E2407" s="53">
        <v>29990.84</v>
      </c>
      <c r="F2407" s="23" t="str">
        <f>+IFERROR(VLOOKUP(Tabla1[[#This Row],[Artículo]],'..'!$B$2:$D$569000,3,),"")</f>
        <v/>
      </c>
      <c r="G2407" s="24" t="str">
        <f>IF(H2407=AF2407,"", "Error MC")</f>
        <v>Error MC</v>
      </c>
      <c r="H2407" s="62"/>
      <c r="I2407" s="54">
        <f>+Tabla1[[#This Row],[MC]]*Tabla1[[#This Row],[Pedido]]*Tabla1[[#This Row],[PVC ]]</f>
        <v>0</v>
      </c>
      <c r="J2407" s="26">
        <v>0.21</v>
      </c>
      <c r="K2407" s="63"/>
      <c r="L2407" s="28" t="s">
        <v>17</v>
      </c>
      <c r="M2407" s="53">
        <v>52618.930999999997</v>
      </c>
      <c r="N2407" s="64" t="str">
        <f>+IF(Tabla1[[#This Row],[F PMPI]]="SÍ","No","Sí")</f>
        <v>Sí</v>
      </c>
      <c r="O2407" s="65">
        <f>+Tabla1[[#This Row],[PVL]]*1.055</f>
        <v>55512.972204999991</v>
      </c>
      <c r="P2407" s="65">
        <f>+Tabla1[[#This Row],[PVL]]*1.43</f>
        <v>75245.071329999992</v>
      </c>
      <c r="Q2407" s="66" t="str">
        <f>+HYPERLINK(Tabla1[[#This Row],[PAG]])</f>
        <v>https://todomusica.com.ar/productos-sin-categorias-de-netsuite/536-pth-22pl.html</v>
      </c>
      <c r="R2407" s="67"/>
      <c r="S2407" s="68"/>
      <c r="T2407" s="69"/>
      <c r="U2407" s="69"/>
      <c r="V2407" s="69"/>
      <c r="W2407" s="69"/>
      <c r="X2407" s="69"/>
      <c r="Y2407" s="35"/>
      <c r="Z2407" s="35" t="s">
        <v>26239</v>
      </c>
      <c r="AA2407" s="36">
        <v>1</v>
      </c>
      <c r="AB2407" s="35" t="s">
        <v>27</v>
      </c>
      <c r="AC2407" s="35" t="str">
        <f>+IF(Tabla1[[#This Row],[STK]]="no","Sin STK", "STK disponible")</f>
        <v>STK disponible</v>
      </c>
      <c r="AD2407" s="35">
        <f>+I2407*J2407</f>
        <v>0</v>
      </c>
      <c r="AE2407" s="35">
        <f>+I2407*K2407</f>
        <v>0</v>
      </c>
      <c r="AF2407" s="36">
        <f>IF(Tabla1[[#This Row],[ref pack]]=1,Tabla1[[#This Row],[Pedido]],LCM(Tabla1[[#This Row],[MC VIEJO]],Tabla1[[#This Row],[Pedido]]))</f>
        <v>1</v>
      </c>
      <c r="AG2407" s="36">
        <f>+VLOOKUP(Tabla1[[#This Row],[Artículo]],'.'!$B$2:$D$11481,3,)</f>
        <v>1</v>
      </c>
      <c r="AH2407" s="37" t="str">
        <f>+IFERROR(SEARCH("pack",Tabla1[[#This Row],[PACK]]),"")</f>
        <v/>
      </c>
    </row>
    <row r="2408" spans="1:34" ht="24" customHeight="1" x14ac:dyDescent="0.2">
      <c r="A2408" s="50" t="s">
        <v>3735</v>
      </c>
      <c r="B2408" s="60" t="s">
        <v>4546</v>
      </c>
      <c r="C2408" s="61" t="s">
        <v>4547</v>
      </c>
      <c r="D2408" s="52" t="s">
        <v>9842</v>
      </c>
      <c r="E2408" s="53">
        <v>33273.46</v>
      </c>
      <c r="F2408" s="23" t="str">
        <f>+IFERROR(VLOOKUP(Tabla1[[#This Row],[Artículo]],'..'!$B$2:$D$569000,3,),"")</f>
        <v/>
      </c>
      <c r="G2408" s="24" t="str">
        <f>IF(H2408=AF2408,"", "Error MC")</f>
        <v>Error MC</v>
      </c>
      <c r="H2408" s="62"/>
      <c r="I2408" s="54">
        <f>+Tabla1[[#This Row],[MC]]*Tabla1[[#This Row],[Pedido]]*Tabla1[[#This Row],[PVC ]]</f>
        <v>0</v>
      </c>
      <c r="J2408" s="26">
        <v>0.21</v>
      </c>
      <c r="K2408" s="63"/>
      <c r="L2408" s="28" t="s">
        <v>17</v>
      </c>
      <c r="M2408" s="53">
        <v>58378.288999999997</v>
      </c>
      <c r="N2408" s="64" t="str">
        <f>+IF(Tabla1[[#This Row],[F PMPI]]="SÍ","No","Sí")</f>
        <v>Sí</v>
      </c>
      <c r="O2408" s="65">
        <f>+Tabla1[[#This Row],[PVL]]*1.055</f>
        <v>61589.094894999995</v>
      </c>
      <c r="P2408" s="65">
        <f>+Tabla1[[#This Row],[PVL]]*1.43</f>
        <v>83480.953269999998</v>
      </c>
      <c r="Q2408" s="66" t="str">
        <f>+HYPERLINK(Tabla1[[#This Row],[PAG]])</f>
        <v>https://todomusica.com.ar/parches/7898-24-protone-head-coated-w-pearl-logo-w-perimeter-eq.html</v>
      </c>
      <c r="R2408" s="67"/>
      <c r="S2408" s="68"/>
      <c r="T2408" s="69"/>
      <c r="U2408" s="69"/>
      <c r="V2408" s="69"/>
      <c r="W2408" s="69"/>
      <c r="X2408" s="69"/>
      <c r="Y2408" s="35"/>
      <c r="Z2408" s="35" t="s">
        <v>26240</v>
      </c>
      <c r="AA2408" s="36">
        <v>1</v>
      </c>
      <c r="AB2408" s="35" t="s">
        <v>27</v>
      </c>
      <c r="AC2408" s="35" t="str">
        <f>+IF(Tabla1[[#This Row],[STK]]="no","Sin STK", "STK disponible")</f>
        <v>STK disponible</v>
      </c>
      <c r="AD2408" s="35">
        <f>+I2408*J2408</f>
        <v>0</v>
      </c>
      <c r="AE2408" s="35">
        <f>+I2408*K2408</f>
        <v>0</v>
      </c>
      <c r="AF2408" s="36">
        <f>IF(Tabla1[[#This Row],[ref pack]]=1,Tabla1[[#This Row],[Pedido]],LCM(Tabla1[[#This Row],[MC VIEJO]],Tabla1[[#This Row],[Pedido]]))</f>
        <v>1</v>
      </c>
      <c r="AG2408" s="36">
        <f>+VLOOKUP(Tabla1[[#This Row],[Artículo]],'.'!$B$2:$D$11481,3,)</f>
        <v>1</v>
      </c>
      <c r="AH2408" s="37" t="str">
        <f>+IFERROR(SEARCH("pack",Tabla1[[#This Row],[PACK]]),"")</f>
        <v/>
      </c>
    </row>
    <row r="2409" spans="1:34" ht="24" customHeight="1" x14ac:dyDescent="0.2">
      <c r="A2409" s="50" t="s">
        <v>3735</v>
      </c>
      <c r="B2409" s="60" t="s">
        <v>4548</v>
      </c>
      <c r="C2409" s="61" t="s">
        <v>4549</v>
      </c>
      <c r="D2409" s="52" t="s">
        <v>9842</v>
      </c>
      <c r="E2409" s="53">
        <v>32204.07</v>
      </c>
      <c r="F2409" s="23" t="str">
        <f>+IFERROR(VLOOKUP(Tabla1[[#This Row],[Artículo]],'..'!$B$2:$D$569000,3,),"")</f>
        <v/>
      </c>
      <c r="G2409" s="24" t="str">
        <f>IF(H2409=AF2409,"", "Error MC")</f>
        <v>Error MC</v>
      </c>
      <c r="H2409" s="62"/>
      <c r="I2409" s="54">
        <f>+Tabla1[[#This Row],[MC]]*Tabla1[[#This Row],[Pedido]]*Tabla1[[#This Row],[PVC ]]</f>
        <v>0</v>
      </c>
      <c r="J2409" s="26">
        <v>0.21</v>
      </c>
      <c r="K2409" s="63"/>
      <c r="L2409" s="28" t="s">
        <v>17</v>
      </c>
      <c r="M2409" s="53">
        <v>56502.038999999997</v>
      </c>
      <c r="N2409" s="64" t="str">
        <f>+IF(Tabla1[[#This Row],[F PMPI]]="SÍ","No","Sí")</f>
        <v>Sí</v>
      </c>
      <c r="O2409" s="65">
        <f>+Tabla1[[#This Row],[PVL]]*1.055</f>
        <v>59609.651144999996</v>
      </c>
      <c r="P2409" s="65">
        <f>+Tabla1[[#This Row],[PVL]]*1.43</f>
        <v>80797.915769999992</v>
      </c>
      <c r="Q2409" s="66" t="str">
        <f>+HYPERLINK(Tabla1[[#This Row],[PAG]])</f>
        <v>https://todomusica.com.ar/parches/7899-24-protone-head-black-w-perimeter-eq-pearl-logo.html</v>
      </c>
      <c r="R2409" s="67"/>
      <c r="S2409" s="68"/>
      <c r="T2409" s="69"/>
      <c r="U2409" s="69"/>
      <c r="V2409" s="69"/>
      <c r="W2409" s="69"/>
      <c r="X2409" s="69"/>
      <c r="Y2409" s="35"/>
      <c r="Z2409" s="35" t="s">
        <v>26241</v>
      </c>
      <c r="AA2409" s="36">
        <v>1</v>
      </c>
      <c r="AB2409" s="35" t="s">
        <v>27</v>
      </c>
      <c r="AC2409" s="35" t="str">
        <f>+IF(Tabla1[[#This Row],[STK]]="no","Sin STK", "STK disponible")</f>
        <v>STK disponible</v>
      </c>
      <c r="AD2409" s="35">
        <f>+I2409*J2409</f>
        <v>0</v>
      </c>
      <c r="AE2409" s="35">
        <f>+I2409*K2409</f>
        <v>0</v>
      </c>
      <c r="AF2409" s="36">
        <f>IF(Tabla1[[#This Row],[ref pack]]=1,Tabla1[[#This Row],[Pedido]],LCM(Tabla1[[#This Row],[MC VIEJO]],Tabla1[[#This Row],[Pedido]]))</f>
        <v>1</v>
      </c>
      <c r="AG2409" s="36">
        <f>+VLOOKUP(Tabla1[[#This Row],[Artículo]],'.'!$B$2:$D$11481,3,)</f>
        <v>1</v>
      </c>
      <c r="AH2409" s="37" t="str">
        <f>+IFERROR(SEARCH("pack",Tabla1[[#This Row],[PACK]]),"")</f>
        <v/>
      </c>
    </row>
    <row r="2410" spans="1:34" ht="24" customHeight="1" x14ac:dyDescent="0.2">
      <c r="A2410" s="50" t="s">
        <v>3735</v>
      </c>
      <c r="B2410" s="60" t="s">
        <v>4550</v>
      </c>
      <c r="C2410" s="61" t="s">
        <v>4551</v>
      </c>
      <c r="D2410" s="52" t="s">
        <v>27</v>
      </c>
      <c r="E2410" s="53">
        <v>290334.34000000003</v>
      </c>
      <c r="F2410" s="23" t="str">
        <f>+IFERROR(VLOOKUP(Tabla1[[#This Row],[Artículo]],'..'!$B$2:$D$569000,3,),"")</f>
        <v/>
      </c>
      <c r="G2410" s="24" t="str">
        <f>IF(H2410=AF2410,"", "Error MC")</f>
        <v>Error MC</v>
      </c>
      <c r="H2410" s="62"/>
      <c r="I2410" s="54">
        <f>+Tabla1[[#This Row],[MC]]*Tabla1[[#This Row],[Pedido]]*Tabla1[[#This Row],[PVC ]]</f>
        <v>0</v>
      </c>
      <c r="J2410" s="26">
        <v>0.21</v>
      </c>
      <c r="K2410" s="63"/>
      <c r="L2410" s="28" t="s">
        <v>17</v>
      </c>
      <c r="M2410" s="53">
        <v>509391.59600000002</v>
      </c>
      <c r="N2410" s="64" t="str">
        <f>+IF(Tabla1[[#This Row],[F PMPI]]="SÍ","No","Sí")</f>
        <v>Sí</v>
      </c>
      <c r="O2410" s="65">
        <f>+Tabla1[[#This Row],[PVL]]*1.055</f>
        <v>537408.13378000003</v>
      </c>
      <c r="P2410" s="65">
        <f>+Tabla1[[#This Row],[PVL]]*1.43</f>
        <v>728429.98228</v>
      </c>
      <c r="Q2410" s="66" t="str">
        <f>+HYPERLINK(Tabla1[[#This Row],[PAG]])</f>
        <v/>
      </c>
      <c r="R2410" s="67"/>
      <c r="S2410" s="68"/>
      <c r="T2410" s="69"/>
      <c r="U2410" s="69"/>
      <c r="V2410" s="69"/>
      <c r="W2410" s="69"/>
      <c r="X2410" s="69"/>
      <c r="Y2410" s="35"/>
      <c r="Z2410" s="35" t="s">
        <v>65</v>
      </c>
      <c r="AA2410" s="36">
        <v>1</v>
      </c>
      <c r="AB2410" s="35" t="s">
        <v>27</v>
      </c>
      <c r="AC2410" s="35" t="str">
        <f>+IF(Tabla1[[#This Row],[STK]]="no","Sin STK", "STK disponible")</f>
        <v>Sin STK</v>
      </c>
      <c r="AD2410" s="35">
        <f>+I2410*J2410</f>
        <v>0</v>
      </c>
      <c r="AE2410" s="35">
        <f>+I2410*K2410</f>
        <v>0</v>
      </c>
      <c r="AF2410" s="36">
        <f>IF(Tabla1[[#This Row],[ref pack]]=1,Tabla1[[#This Row],[Pedido]],LCM(Tabla1[[#This Row],[MC VIEJO]],Tabla1[[#This Row],[Pedido]]))</f>
        <v>1</v>
      </c>
      <c r="AG2410" s="36">
        <f>+VLOOKUP(Tabla1[[#This Row],[Artículo]],'.'!$B$2:$D$11481,3,)</f>
        <v>1</v>
      </c>
      <c r="AH2410" s="37" t="str">
        <f>+IFERROR(SEARCH("pack",Tabla1[[#This Row],[PACK]]),"")</f>
        <v/>
      </c>
    </row>
    <row r="2411" spans="1:34" ht="24" customHeight="1" x14ac:dyDescent="0.2">
      <c r="A2411" s="50" t="s">
        <v>3735</v>
      </c>
      <c r="B2411" s="60" t="s">
        <v>4552</v>
      </c>
      <c r="C2411" s="61" t="s">
        <v>4553</v>
      </c>
      <c r="D2411" s="52" t="s">
        <v>27</v>
      </c>
      <c r="E2411" s="53">
        <v>287026.86</v>
      </c>
      <c r="F2411" s="23" t="str">
        <f>+IFERROR(VLOOKUP(Tabla1[[#This Row],[Artículo]],'..'!$B$2:$D$569000,3,),"")</f>
        <v/>
      </c>
      <c r="G2411" s="24" t="str">
        <f>IF(H2411=AF2411,"", "Error MC")</f>
        <v>Error MC</v>
      </c>
      <c r="H2411" s="62"/>
      <c r="I2411" s="54">
        <f>+Tabla1[[#This Row],[MC]]*Tabla1[[#This Row],[Pedido]]*Tabla1[[#This Row],[PVC ]]</f>
        <v>0</v>
      </c>
      <c r="J2411" s="26">
        <v>0.21</v>
      </c>
      <c r="K2411" s="63"/>
      <c r="L2411" s="28" t="s">
        <v>17</v>
      </c>
      <c r="M2411" s="53">
        <v>503588.63</v>
      </c>
      <c r="N2411" s="64" t="str">
        <f>+IF(Tabla1[[#This Row],[F PMPI]]="SÍ","No","Sí")</f>
        <v>Sí</v>
      </c>
      <c r="O2411" s="65">
        <f>+Tabla1[[#This Row],[PVL]]*1.055</f>
        <v>531286.00465000002</v>
      </c>
      <c r="P2411" s="65">
        <f>+Tabla1[[#This Row],[PVL]]*1.43</f>
        <v>720131.74089999998</v>
      </c>
      <c r="Q2411" s="66" t="str">
        <f>+HYPERLINK(Tabla1[[#This Row],[PAG]])</f>
        <v/>
      </c>
      <c r="R2411" s="67"/>
      <c r="S2411" s="68"/>
      <c r="T2411" s="69"/>
      <c r="U2411" s="69"/>
      <c r="V2411" s="69"/>
      <c r="W2411" s="69"/>
      <c r="X2411" s="69"/>
      <c r="Y2411" s="35"/>
      <c r="Z2411" s="35" t="s">
        <v>65</v>
      </c>
      <c r="AA2411" s="36">
        <v>1</v>
      </c>
      <c r="AB2411" s="35" t="s">
        <v>27</v>
      </c>
      <c r="AC2411" s="35" t="str">
        <f>+IF(Tabla1[[#This Row],[STK]]="no","Sin STK", "STK disponible")</f>
        <v>Sin STK</v>
      </c>
      <c r="AD2411" s="35">
        <f>+I2411*J2411</f>
        <v>0</v>
      </c>
      <c r="AE2411" s="35">
        <f>+I2411*K2411</f>
        <v>0</v>
      </c>
      <c r="AF2411" s="36">
        <f>IF(Tabla1[[#This Row],[ref pack]]=1,Tabla1[[#This Row],[Pedido]],LCM(Tabla1[[#This Row],[MC VIEJO]],Tabla1[[#This Row],[Pedido]]))</f>
        <v>1</v>
      </c>
      <c r="AG2411" s="36">
        <f>+VLOOKUP(Tabla1[[#This Row],[Artículo]],'.'!$B$2:$D$11481,3,)</f>
        <v>1</v>
      </c>
      <c r="AH2411" s="37" t="str">
        <f>+IFERROR(SEARCH("pack",Tabla1[[#This Row],[PACK]]),"")</f>
        <v/>
      </c>
    </row>
    <row r="2412" spans="1:34" ht="24" customHeight="1" x14ac:dyDescent="0.2">
      <c r="A2412" s="50" t="s">
        <v>3735</v>
      </c>
      <c r="B2412" s="60" t="s">
        <v>4554</v>
      </c>
      <c r="C2412" s="61" t="s">
        <v>4555</v>
      </c>
      <c r="D2412" s="52" t="s">
        <v>27</v>
      </c>
      <c r="E2412" s="53">
        <v>346386.87</v>
      </c>
      <c r="F2412" s="23" t="str">
        <f>+IFERROR(VLOOKUP(Tabla1[[#This Row],[Artículo]],'..'!$B$2:$D$569000,3,),"")</f>
        <v/>
      </c>
      <c r="G2412" s="24" t="str">
        <f>IF(H2412=AF2412,"", "Error MC")</f>
        <v>Error MC</v>
      </c>
      <c r="H2412" s="62"/>
      <c r="I2412" s="54">
        <f>+Tabla1[[#This Row],[MC]]*Tabla1[[#This Row],[Pedido]]*Tabla1[[#This Row],[PVC ]]</f>
        <v>0</v>
      </c>
      <c r="J2412" s="26">
        <v>0.21</v>
      </c>
      <c r="K2412" s="63"/>
      <c r="L2412" s="28" t="s">
        <v>17</v>
      </c>
      <c r="M2412" s="53">
        <v>607735.76199999999</v>
      </c>
      <c r="N2412" s="64" t="str">
        <f>+IF(Tabla1[[#This Row],[F PMPI]]="SÍ","No","Sí")</f>
        <v>Sí</v>
      </c>
      <c r="O2412" s="65">
        <f>+Tabla1[[#This Row],[PVL]]*1.055</f>
        <v>641161.22890999995</v>
      </c>
      <c r="P2412" s="65">
        <f>+Tabla1[[#This Row],[PVL]]*1.43</f>
        <v>869062.13965999999</v>
      </c>
      <c r="Q2412" s="66" t="str">
        <f>+HYPERLINK(Tabla1[[#This Row],[PAG]])</f>
        <v/>
      </c>
      <c r="R2412" s="67"/>
      <c r="S2412" s="68"/>
      <c r="T2412" s="69"/>
      <c r="U2412" s="69"/>
      <c r="V2412" s="69"/>
      <c r="W2412" s="69"/>
      <c r="X2412" s="69"/>
      <c r="Y2412" s="35"/>
      <c r="Z2412" s="35" t="s">
        <v>65</v>
      </c>
      <c r="AA2412" s="36">
        <v>1</v>
      </c>
      <c r="AB2412" s="35" t="s">
        <v>27</v>
      </c>
      <c r="AC2412" s="35" t="str">
        <f>+IF(Tabla1[[#This Row],[STK]]="no","Sin STK", "STK disponible")</f>
        <v>Sin STK</v>
      </c>
      <c r="AD2412" s="35">
        <f>+I2412*J2412</f>
        <v>0</v>
      </c>
      <c r="AE2412" s="35">
        <f>+I2412*K2412</f>
        <v>0</v>
      </c>
      <c r="AF2412" s="36">
        <f>IF(Tabla1[[#This Row],[ref pack]]=1,Tabla1[[#This Row],[Pedido]],LCM(Tabla1[[#This Row],[MC VIEJO]],Tabla1[[#This Row],[Pedido]]))</f>
        <v>1</v>
      </c>
      <c r="AG2412" s="36">
        <f>+VLOOKUP(Tabla1[[#This Row],[Artículo]],'.'!$B$2:$D$11481,3,)</f>
        <v>1</v>
      </c>
      <c r="AH2412" s="37" t="str">
        <f>+IFERROR(SEARCH("pack",Tabla1[[#This Row],[PACK]]),"")</f>
        <v/>
      </c>
    </row>
    <row r="2413" spans="1:34" ht="24" customHeight="1" x14ac:dyDescent="0.2">
      <c r="A2413" s="50" t="s">
        <v>3735</v>
      </c>
      <c r="B2413" s="60" t="s">
        <v>4556</v>
      </c>
      <c r="C2413" s="61" t="s">
        <v>4557</v>
      </c>
      <c r="D2413" s="52" t="s">
        <v>27</v>
      </c>
      <c r="E2413" s="53">
        <v>364838.94</v>
      </c>
      <c r="F2413" s="23" t="str">
        <f>+IFERROR(VLOOKUP(Tabla1[[#This Row],[Artículo]],'..'!$B$2:$D$569000,3,),"")</f>
        <v/>
      </c>
      <c r="G2413" s="24" t="str">
        <f>IF(H2413=AF2413,"", "Error MC")</f>
        <v>Error MC</v>
      </c>
      <c r="H2413" s="62"/>
      <c r="I2413" s="54">
        <f>+Tabla1[[#This Row],[MC]]*Tabla1[[#This Row],[Pedido]]*Tabla1[[#This Row],[PVC ]]</f>
        <v>0</v>
      </c>
      <c r="J2413" s="26">
        <v>0.21</v>
      </c>
      <c r="K2413" s="63"/>
      <c r="L2413" s="28" t="s">
        <v>17</v>
      </c>
      <c r="M2413" s="53">
        <v>640109.91700000002</v>
      </c>
      <c r="N2413" s="64" t="str">
        <f>+IF(Tabla1[[#This Row],[F PMPI]]="SÍ","No","Sí")</f>
        <v>Sí</v>
      </c>
      <c r="O2413" s="65">
        <f>+Tabla1[[#This Row],[PVL]]*1.055</f>
        <v>675315.96243499999</v>
      </c>
      <c r="P2413" s="65">
        <f>+Tabla1[[#This Row],[PVL]]*1.43</f>
        <v>915357.18131000001</v>
      </c>
      <c r="Q2413" s="66" t="str">
        <f>+HYPERLINK(Tabla1[[#This Row],[PAG]])</f>
        <v/>
      </c>
      <c r="R2413" s="67"/>
      <c r="S2413" s="68"/>
      <c r="T2413" s="69"/>
      <c r="U2413" s="69"/>
      <c r="V2413" s="69"/>
      <c r="W2413" s="69"/>
      <c r="X2413" s="69"/>
      <c r="Y2413" s="35"/>
      <c r="Z2413" s="35" t="s">
        <v>65</v>
      </c>
      <c r="AA2413" s="36">
        <v>1</v>
      </c>
      <c r="AB2413" s="35" t="s">
        <v>27</v>
      </c>
      <c r="AC2413" s="35" t="str">
        <f>+IF(Tabla1[[#This Row],[STK]]="no","Sin STK", "STK disponible")</f>
        <v>Sin STK</v>
      </c>
      <c r="AD2413" s="35">
        <f>+I2413*J2413</f>
        <v>0</v>
      </c>
      <c r="AE2413" s="35">
        <f>+I2413*K2413</f>
        <v>0</v>
      </c>
      <c r="AF2413" s="36">
        <f>IF(Tabla1[[#This Row],[ref pack]]=1,Tabla1[[#This Row],[Pedido]],LCM(Tabla1[[#This Row],[MC VIEJO]],Tabla1[[#This Row],[Pedido]]))</f>
        <v>1</v>
      </c>
      <c r="AG2413" s="36">
        <f>+VLOOKUP(Tabla1[[#This Row],[Artículo]],'.'!$B$2:$D$11481,3,)</f>
        <v>1</v>
      </c>
      <c r="AH2413" s="37" t="str">
        <f>+IFERROR(SEARCH("pack",Tabla1[[#This Row],[PACK]]),"")</f>
        <v/>
      </c>
    </row>
    <row r="2414" spans="1:34" ht="24" customHeight="1" x14ac:dyDescent="0.2">
      <c r="A2414" s="50" t="s">
        <v>3735</v>
      </c>
      <c r="B2414" s="60" t="s">
        <v>4558</v>
      </c>
      <c r="C2414" s="61" t="s">
        <v>4559</v>
      </c>
      <c r="D2414" s="52" t="s">
        <v>27</v>
      </c>
      <c r="E2414" s="53">
        <v>386996.39</v>
      </c>
      <c r="F2414" s="23" t="str">
        <f>+IFERROR(VLOOKUP(Tabla1[[#This Row],[Artículo]],'..'!$B$2:$D$569000,3,),"")</f>
        <v/>
      </c>
      <c r="G2414" s="24" t="str">
        <f>IF(H2414=AF2414,"", "Error MC")</f>
        <v>Error MC</v>
      </c>
      <c r="H2414" s="62"/>
      <c r="I2414" s="54">
        <f>+Tabla1[[#This Row],[MC]]*Tabla1[[#This Row],[Pedido]]*Tabla1[[#This Row],[PVC ]]</f>
        <v>0</v>
      </c>
      <c r="J2414" s="26">
        <v>0.21</v>
      </c>
      <c r="K2414" s="63"/>
      <c r="L2414" s="28" t="s">
        <v>17</v>
      </c>
      <c r="M2414" s="53">
        <v>678985.17200000002</v>
      </c>
      <c r="N2414" s="64" t="str">
        <f>+IF(Tabla1[[#This Row],[F PMPI]]="SÍ","No","Sí")</f>
        <v>Sí</v>
      </c>
      <c r="O2414" s="65">
        <f>+Tabla1[[#This Row],[PVL]]*1.055</f>
        <v>716329.35645999992</v>
      </c>
      <c r="P2414" s="65">
        <f>+Tabla1[[#This Row],[PVL]]*1.43</f>
        <v>970948.79596000002</v>
      </c>
      <c r="Q2414" s="66" t="str">
        <f>+HYPERLINK(Tabla1[[#This Row],[PAG]])</f>
        <v/>
      </c>
      <c r="R2414" s="67"/>
      <c r="S2414" s="68"/>
      <c r="T2414" s="69"/>
      <c r="U2414" s="69"/>
      <c r="V2414" s="69"/>
      <c r="W2414" s="69"/>
      <c r="X2414" s="69"/>
      <c r="Y2414" s="35"/>
      <c r="Z2414" s="35" t="s">
        <v>65</v>
      </c>
      <c r="AA2414" s="36">
        <v>1</v>
      </c>
      <c r="AB2414" s="35" t="s">
        <v>27</v>
      </c>
      <c r="AC2414" s="35" t="str">
        <f>+IF(Tabla1[[#This Row],[STK]]="no","Sin STK", "STK disponible")</f>
        <v>Sin STK</v>
      </c>
      <c r="AD2414" s="35">
        <f>+I2414*J2414</f>
        <v>0</v>
      </c>
      <c r="AE2414" s="35">
        <f>+I2414*K2414</f>
        <v>0</v>
      </c>
      <c r="AF2414" s="36">
        <f>IF(Tabla1[[#This Row],[ref pack]]=1,Tabla1[[#This Row],[Pedido]],LCM(Tabla1[[#This Row],[MC VIEJO]],Tabla1[[#This Row],[Pedido]]))</f>
        <v>1</v>
      </c>
      <c r="AG2414" s="36">
        <f>+VLOOKUP(Tabla1[[#This Row],[Artículo]],'.'!$B$2:$D$11481,3,)</f>
        <v>1</v>
      </c>
      <c r="AH2414" s="37" t="str">
        <f>+IFERROR(SEARCH("pack",Tabla1[[#This Row],[PACK]]),"")</f>
        <v/>
      </c>
    </row>
    <row r="2415" spans="1:34" ht="24" customHeight="1" x14ac:dyDescent="0.2">
      <c r="A2415" s="50" t="s">
        <v>3735</v>
      </c>
      <c r="B2415" s="60" t="s">
        <v>4560</v>
      </c>
      <c r="C2415" s="61" t="s">
        <v>4561</v>
      </c>
      <c r="D2415" s="52" t="s">
        <v>27</v>
      </c>
      <c r="E2415" s="53">
        <v>436807.07</v>
      </c>
      <c r="F2415" s="23" t="str">
        <f>+IFERROR(VLOOKUP(Tabla1[[#This Row],[Artículo]],'..'!$B$2:$D$569000,3,),"")</f>
        <v/>
      </c>
      <c r="G2415" s="24" t="str">
        <f>IF(H2415=AF2415,"", "Error MC")</f>
        <v>Error MC</v>
      </c>
      <c r="H2415" s="62"/>
      <c r="I2415" s="54">
        <f>+Tabla1[[#This Row],[MC]]*Tabla1[[#This Row],[Pedido]]*Tabla1[[#This Row],[PVC ]]</f>
        <v>0</v>
      </c>
      <c r="J2415" s="26">
        <v>0.21</v>
      </c>
      <c r="K2415" s="63"/>
      <c r="L2415" s="28" t="s">
        <v>17</v>
      </c>
      <c r="M2415" s="53">
        <v>766378.00300000003</v>
      </c>
      <c r="N2415" s="64" t="str">
        <f>+IF(Tabla1[[#This Row],[F PMPI]]="SÍ","No","Sí")</f>
        <v>Sí</v>
      </c>
      <c r="O2415" s="65">
        <f>+Tabla1[[#This Row],[PVL]]*1.055</f>
        <v>808528.79316499992</v>
      </c>
      <c r="P2415" s="65">
        <f>+Tabla1[[#This Row],[PVL]]*1.43</f>
        <v>1095920.5442899999</v>
      </c>
      <c r="Q2415" s="66" t="str">
        <f>+HYPERLINK(Tabla1[[#This Row],[PAG]])</f>
        <v/>
      </c>
      <c r="R2415" s="67"/>
      <c r="S2415" s="68"/>
      <c r="T2415" s="69"/>
      <c r="U2415" s="69"/>
      <c r="V2415" s="69"/>
      <c r="W2415" s="69"/>
      <c r="X2415" s="69"/>
      <c r="Y2415" s="35"/>
      <c r="Z2415" s="35" t="s">
        <v>65</v>
      </c>
      <c r="AA2415" s="36">
        <v>1</v>
      </c>
      <c r="AB2415" s="35" t="s">
        <v>27</v>
      </c>
      <c r="AC2415" s="35" t="str">
        <f>+IF(Tabla1[[#This Row],[STK]]="no","Sin STK", "STK disponible")</f>
        <v>Sin STK</v>
      </c>
      <c r="AD2415" s="35">
        <f>+I2415*J2415</f>
        <v>0</v>
      </c>
      <c r="AE2415" s="35">
        <f>+I2415*K2415</f>
        <v>0</v>
      </c>
      <c r="AF2415" s="36">
        <f>IF(Tabla1[[#This Row],[ref pack]]=1,Tabla1[[#This Row],[Pedido]],LCM(Tabla1[[#This Row],[MC VIEJO]],Tabla1[[#This Row],[Pedido]]))</f>
        <v>1</v>
      </c>
      <c r="AG2415" s="36">
        <f>+VLOOKUP(Tabla1[[#This Row],[Artículo]],'.'!$B$2:$D$11481,3,)</f>
        <v>1</v>
      </c>
      <c r="AH2415" s="37" t="str">
        <f>+IFERROR(SEARCH("pack",Tabla1[[#This Row],[PACK]]),"")</f>
        <v/>
      </c>
    </row>
    <row r="2416" spans="1:34" ht="24" customHeight="1" x14ac:dyDescent="0.2">
      <c r="A2416" s="50" t="s">
        <v>3735</v>
      </c>
      <c r="B2416" s="60" t="s">
        <v>4562</v>
      </c>
      <c r="C2416" s="61" t="s">
        <v>4563</v>
      </c>
      <c r="D2416" s="52" t="s">
        <v>27</v>
      </c>
      <c r="E2416" s="53">
        <v>525113.47</v>
      </c>
      <c r="F2416" s="23" t="str">
        <f>+IFERROR(VLOOKUP(Tabla1[[#This Row],[Artículo]],'..'!$B$2:$D$569000,3,),"")</f>
        <v/>
      </c>
      <c r="G2416" s="24" t="str">
        <f>IF(H2416=AF2416,"", "Error MC")</f>
        <v>Error MC</v>
      </c>
      <c r="H2416" s="62"/>
      <c r="I2416" s="54">
        <f>+Tabla1[[#This Row],[MC]]*Tabla1[[#This Row],[Pedido]]*Tabla1[[#This Row],[PVC ]]</f>
        <v>0</v>
      </c>
      <c r="J2416" s="26">
        <v>0.21</v>
      </c>
      <c r="K2416" s="63"/>
      <c r="L2416" s="28" t="s">
        <v>17</v>
      </c>
      <c r="M2416" s="53">
        <v>921311.58100000001</v>
      </c>
      <c r="N2416" s="64" t="str">
        <f>+IF(Tabla1[[#This Row],[F PMPI]]="SÍ","No","Sí")</f>
        <v>Sí</v>
      </c>
      <c r="O2416" s="65">
        <f>+Tabla1[[#This Row],[PVL]]*1.055</f>
        <v>971983.717955</v>
      </c>
      <c r="P2416" s="65">
        <f>+Tabla1[[#This Row],[PVL]]*1.43</f>
        <v>1317475.5608299999</v>
      </c>
      <c r="Q2416" s="66" t="str">
        <f>+HYPERLINK(Tabla1[[#This Row],[PAG]])</f>
        <v/>
      </c>
      <c r="R2416" s="67"/>
      <c r="S2416" s="68"/>
      <c r="T2416" s="69"/>
      <c r="U2416" s="69"/>
      <c r="V2416" s="69"/>
      <c r="W2416" s="69"/>
      <c r="X2416" s="69"/>
      <c r="Y2416" s="35"/>
      <c r="Z2416" s="35" t="s">
        <v>65</v>
      </c>
      <c r="AA2416" s="36">
        <v>1</v>
      </c>
      <c r="AB2416" s="35" t="s">
        <v>27</v>
      </c>
      <c r="AC2416" s="35" t="str">
        <f>+IF(Tabla1[[#This Row],[STK]]="no","Sin STK", "STK disponible")</f>
        <v>Sin STK</v>
      </c>
      <c r="AD2416" s="35">
        <f>+I2416*J2416</f>
        <v>0</v>
      </c>
      <c r="AE2416" s="35">
        <f>+I2416*K2416</f>
        <v>0</v>
      </c>
      <c r="AF2416" s="36">
        <f>IF(Tabla1[[#This Row],[ref pack]]=1,Tabla1[[#This Row],[Pedido]],LCM(Tabla1[[#This Row],[MC VIEJO]],Tabla1[[#This Row],[Pedido]]))</f>
        <v>1</v>
      </c>
      <c r="AG2416" s="36">
        <f>+VLOOKUP(Tabla1[[#This Row],[Artículo]],'.'!$B$2:$D$11481,3,)</f>
        <v>1</v>
      </c>
      <c r="AH2416" s="37" t="str">
        <f>+IFERROR(SEARCH("pack",Tabla1[[#This Row],[PACK]]),"")</f>
        <v/>
      </c>
    </row>
    <row r="2417" spans="1:34" ht="24" customHeight="1" x14ac:dyDescent="0.2">
      <c r="A2417" s="50" t="s">
        <v>3735</v>
      </c>
      <c r="B2417" s="60" t="s">
        <v>4564</v>
      </c>
      <c r="C2417" s="61" t="s">
        <v>4565</v>
      </c>
      <c r="D2417" s="52" t="s">
        <v>27</v>
      </c>
      <c r="E2417" s="53">
        <v>523919.81</v>
      </c>
      <c r="F2417" s="23" t="str">
        <f>+IFERROR(VLOOKUP(Tabla1[[#This Row],[Artículo]],'..'!$B$2:$D$569000,3,),"")</f>
        <v/>
      </c>
      <c r="G2417" s="24" t="str">
        <f>IF(H2417=AF2417,"", "Error MC")</f>
        <v>Error MC</v>
      </c>
      <c r="H2417" s="62"/>
      <c r="I2417" s="54">
        <f>+Tabla1[[#This Row],[MC]]*Tabla1[[#This Row],[Pedido]]*Tabla1[[#This Row],[PVC ]]</f>
        <v>0</v>
      </c>
      <c r="J2417" s="26">
        <v>0.21</v>
      </c>
      <c r="K2417" s="63"/>
      <c r="L2417" s="28" t="s">
        <v>17</v>
      </c>
      <c r="M2417" s="53">
        <v>919217.30099999998</v>
      </c>
      <c r="N2417" s="64" t="str">
        <f>+IF(Tabla1[[#This Row],[F PMPI]]="SÍ","No","Sí")</f>
        <v>Sí</v>
      </c>
      <c r="O2417" s="65">
        <f>+Tabla1[[#This Row],[PVL]]*1.055</f>
        <v>969774.2525549999</v>
      </c>
      <c r="P2417" s="65">
        <f>+Tabla1[[#This Row],[PVL]]*1.43</f>
        <v>1314480.74043</v>
      </c>
      <c r="Q2417" s="66" t="str">
        <f>+HYPERLINK(Tabla1[[#This Row],[PAG]])</f>
        <v/>
      </c>
      <c r="R2417" s="67"/>
      <c r="S2417" s="68"/>
      <c r="T2417" s="69"/>
      <c r="U2417" s="69"/>
      <c r="V2417" s="69"/>
      <c r="W2417" s="69"/>
      <c r="X2417" s="69"/>
      <c r="Y2417" s="35"/>
      <c r="Z2417" s="35" t="s">
        <v>65</v>
      </c>
      <c r="AA2417" s="36">
        <v>1</v>
      </c>
      <c r="AB2417" s="35" t="s">
        <v>27</v>
      </c>
      <c r="AC2417" s="35" t="str">
        <f>+IF(Tabla1[[#This Row],[STK]]="no","Sin STK", "STK disponible")</f>
        <v>Sin STK</v>
      </c>
      <c r="AD2417" s="35">
        <f>+I2417*J2417</f>
        <v>0</v>
      </c>
      <c r="AE2417" s="35">
        <f>+I2417*K2417</f>
        <v>0</v>
      </c>
      <c r="AF2417" s="36">
        <f>IF(Tabla1[[#This Row],[ref pack]]=1,Tabla1[[#This Row],[Pedido]],LCM(Tabla1[[#This Row],[MC VIEJO]],Tabla1[[#This Row],[Pedido]]))</f>
        <v>1</v>
      </c>
      <c r="AG2417" s="36">
        <f>+VLOOKUP(Tabla1[[#This Row],[Artículo]],'.'!$B$2:$D$11481,3,)</f>
        <v>1</v>
      </c>
      <c r="AH2417" s="37" t="str">
        <f>+IFERROR(SEARCH("pack",Tabla1[[#This Row],[PACK]]),"")</f>
        <v/>
      </c>
    </row>
    <row r="2418" spans="1:34" ht="24" customHeight="1" x14ac:dyDescent="0.2">
      <c r="A2418" s="50" t="s">
        <v>3735</v>
      </c>
      <c r="B2418" s="60" t="s">
        <v>4566</v>
      </c>
      <c r="C2418" s="61" t="s">
        <v>4567</v>
      </c>
      <c r="D2418" s="52" t="s">
        <v>27</v>
      </c>
      <c r="E2418" s="53">
        <v>131203.78</v>
      </c>
      <c r="F2418" s="23" t="str">
        <f>+IFERROR(VLOOKUP(Tabla1[[#This Row],[Artículo]],'..'!$B$2:$D$569000,3,),"")</f>
        <v/>
      </c>
      <c r="G2418" s="24" t="str">
        <f>IF(H2418=AF2418,"", "Error MC")</f>
        <v>Error MC</v>
      </c>
      <c r="H2418" s="62"/>
      <c r="I2418" s="54">
        <f>+Tabla1[[#This Row],[MC]]*Tabla1[[#This Row],[Pedido]]*Tabla1[[#This Row],[PVC ]]</f>
        <v>0</v>
      </c>
      <c r="J2418" s="26">
        <v>0.21</v>
      </c>
      <c r="K2418" s="63"/>
      <c r="L2418" s="28" t="s">
        <v>17</v>
      </c>
      <c r="M2418" s="53">
        <v>230197.03099999999</v>
      </c>
      <c r="N2418" s="64" t="str">
        <f>+IF(Tabla1[[#This Row],[F PMPI]]="SÍ","No","Sí")</f>
        <v>Sí</v>
      </c>
      <c r="O2418" s="65">
        <f>+Tabla1[[#This Row],[PVL]]*1.055</f>
        <v>242857.86770499998</v>
      </c>
      <c r="P2418" s="65">
        <f>+Tabla1[[#This Row],[PVL]]*1.43</f>
        <v>329181.75432999997</v>
      </c>
      <c r="Q2418" s="66" t="str">
        <f>+HYPERLINK(Tabla1[[#This Row],[PAG]])</f>
        <v/>
      </c>
      <c r="R2418" s="67"/>
      <c r="S2418" s="68"/>
      <c r="T2418" s="69"/>
      <c r="U2418" s="69"/>
      <c r="V2418" s="69"/>
      <c r="W2418" s="69"/>
      <c r="X2418" s="69"/>
      <c r="Y2418" s="35"/>
      <c r="Z2418" s="35" t="s">
        <v>65</v>
      </c>
      <c r="AA2418" s="36">
        <v>1</v>
      </c>
      <c r="AB2418" s="35" t="s">
        <v>27</v>
      </c>
      <c r="AC2418" s="35" t="str">
        <f>+IF(Tabla1[[#This Row],[STK]]="no","Sin STK", "STK disponible")</f>
        <v>Sin STK</v>
      </c>
      <c r="AD2418" s="35">
        <f>+I2418*J2418</f>
        <v>0</v>
      </c>
      <c r="AE2418" s="35">
        <f>+I2418*K2418</f>
        <v>0</v>
      </c>
      <c r="AF2418" s="36">
        <f>IF(Tabla1[[#This Row],[ref pack]]=1,Tabla1[[#This Row],[Pedido]],LCM(Tabla1[[#This Row],[MC VIEJO]],Tabla1[[#This Row],[Pedido]]))</f>
        <v>1</v>
      </c>
      <c r="AG2418" s="36">
        <f>+VLOOKUP(Tabla1[[#This Row],[Artículo]],'.'!$B$2:$D$11481,3,)</f>
        <v>1</v>
      </c>
      <c r="AH2418" s="37" t="str">
        <f>+IFERROR(SEARCH("pack",Tabla1[[#This Row],[PACK]]),"")</f>
        <v/>
      </c>
    </row>
    <row r="2419" spans="1:34" ht="24" customHeight="1" x14ac:dyDescent="0.2">
      <c r="A2419" s="50" t="s">
        <v>3735</v>
      </c>
      <c r="B2419" s="60" t="s">
        <v>4568</v>
      </c>
      <c r="C2419" s="61" t="s">
        <v>4569</v>
      </c>
      <c r="D2419" s="52" t="s">
        <v>27</v>
      </c>
      <c r="E2419" s="53">
        <v>146224.06</v>
      </c>
      <c r="F2419" s="23" t="str">
        <f>+IFERROR(VLOOKUP(Tabla1[[#This Row],[Artículo]],'..'!$B$2:$D$569000,3,),"")</f>
        <v/>
      </c>
      <c r="G2419" s="24" t="str">
        <f>IF(H2419=AF2419,"", "Error MC")</f>
        <v>Error MC</v>
      </c>
      <c r="H2419" s="62"/>
      <c r="I2419" s="54">
        <f>+Tabla1[[#This Row],[MC]]*Tabla1[[#This Row],[Pedido]]*Tabla1[[#This Row],[PVC ]]</f>
        <v>0</v>
      </c>
      <c r="J2419" s="26">
        <v>0.21</v>
      </c>
      <c r="K2419" s="63"/>
      <c r="L2419" s="28" t="s">
        <v>17</v>
      </c>
      <c r="M2419" s="53">
        <v>256550.117</v>
      </c>
      <c r="N2419" s="64" t="str">
        <f>+IF(Tabla1[[#This Row],[F PMPI]]="SÍ","No","Sí")</f>
        <v>Sí</v>
      </c>
      <c r="O2419" s="65">
        <f>+Tabla1[[#This Row],[PVL]]*1.055</f>
        <v>270660.37343499996</v>
      </c>
      <c r="P2419" s="65">
        <f>+Tabla1[[#This Row],[PVL]]*1.43</f>
        <v>366866.66730999999</v>
      </c>
      <c r="Q2419" s="66" t="str">
        <f>+HYPERLINK(Tabla1[[#This Row],[PAG]])</f>
        <v>https://todomusica.com.ar/productos-sin-categorias-de-netsuite/9904-p-1030r.html</v>
      </c>
      <c r="R2419" s="67"/>
      <c r="S2419" s="68"/>
      <c r="T2419" s="69"/>
      <c r="U2419" s="69"/>
      <c r="V2419" s="69"/>
      <c r="W2419" s="69"/>
      <c r="X2419" s="69"/>
      <c r="Y2419" s="35"/>
      <c r="Z2419" s="35" t="s">
        <v>26242</v>
      </c>
      <c r="AA2419" s="36">
        <v>1</v>
      </c>
      <c r="AB2419" s="35" t="s">
        <v>27</v>
      </c>
      <c r="AC2419" s="35" t="str">
        <f>+IF(Tabla1[[#This Row],[STK]]="no","Sin STK", "STK disponible")</f>
        <v>Sin STK</v>
      </c>
      <c r="AD2419" s="35">
        <f>+I2419*J2419</f>
        <v>0</v>
      </c>
      <c r="AE2419" s="35">
        <f>+I2419*K2419</f>
        <v>0</v>
      </c>
      <c r="AF2419" s="36">
        <f>IF(Tabla1[[#This Row],[ref pack]]=1,Tabla1[[#This Row],[Pedido]],LCM(Tabla1[[#This Row],[MC VIEJO]],Tabla1[[#This Row],[Pedido]]))</f>
        <v>1</v>
      </c>
      <c r="AG2419" s="36">
        <f>+VLOOKUP(Tabla1[[#This Row],[Artículo]],'.'!$B$2:$D$11481,3,)</f>
        <v>1</v>
      </c>
      <c r="AH2419" s="37" t="str">
        <f>+IFERROR(SEARCH("pack",Tabla1[[#This Row],[PACK]]),"")</f>
        <v/>
      </c>
    </row>
    <row r="2420" spans="1:34" ht="24" customHeight="1" x14ac:dyDescent="0.2">
      <c r="A2420" s="50" t="s">
        <v>3735</v>
      </c>
      <c r="B2420" s="60" t="s">
        <v>4570</v>
      </c>
      <c r="C2420" s="61" t="s">
        <v>4571</v>
      </c>
      <c r="D2420" s="52" t="s">
        <v>27</v>
      </c>
      <c r="E2420" s="53">
        <v>354369.55</v>
      </c>
      <c r="F2420" s="23" t="str">
        <f>+IFERROR(VLOOKUP(Tabla1[[#This Row],[Artículo]],'..'!$B$2:$D$569000,3,),"")</f>
        <v/>
      </c>
      <c r="G2420" s="24" t="str">
        <f>IF(H2420=AF2420,"", "Error MC")</f>
        <v>Error MC</v>
      </c>
      <c r="H2420" s="62"/>
      <c r="I2420" s="54">
        <f>+Tabla1[[#This Row],[MC]]*Tabla1[[#This Row],[Pedido]]*Tabla1[[#This Row],[PVC ]]</f>
        <v>0</v>
      </c>
      <c r="J2420" s="26">
        <v>0.21</v>
      </c>
      <c r="K2420" s="63"/>
      <c r="L2420" s="28" t="s">
        <v>17</v>
      </c>
      <c r="M2420" s="53">
        <v>621741.37899999996</v>
      </c>
      <c r="N2420" s="64" t="str">
        <f>+IF(Tabla1[[#This Row],[F PMPI]]="SÍ","No","Sí")</f>
        <v>Sí</v>
      </c>
      <c r="O2420" s="65">
        <f>+Tabla1[[#This Row],[PVL]]*1.055</f>
        <v>655937.1548449999</v>
      </c>
      <c r="P2420" s="65">
        <f>+Tabla1[[#This Row],[PVL]]*1.43</f>
        <v>889090.17196999991</v>
      </c>
      <c r="Q2420" s="66" t="str">
        <f>+HYPERLINK(Tabla1[[#This Row],[PAG]])</f>
        <v>https://todomusica.com.ar/productos-sin-categorias-de-netsuite/9905-p-1032.html</v>
      </c>
      <c r="R2420" s="67"/>
      <c r="S2420" s="68"/>
      <c r="T2420" s="69"/>
      <c r="U2420" s="69"/>
      <c r="V2420" s="69"/>
      <c r="W2420" s="69"/>
      <c r="X2420" s="69"/>
      <c r="Y2420" s="35"/>
      <c r="Z2420" s="35" t="s">
        <v>26243</v>
      </c>
      <c r="AA2420" s="36">
        <v>1</v>
      </c>
      <c r="AB2420" s="35" t="s">
        <v>27</v>
      </c>
      <c r="AC2420" s="35" t="str">
        <f>+IF(Tabla1[[#This Row],[STK]]="no","Sin STK", "STK disponible")</f>
        <v>Sin STK</v>
      </c>
      <c r="AD2420" s="35">
        <f>+I2420*J2420</f>
        <v>0</v>
      </c>
      <c r="AE2420" s="35">
        <f>+I2420*K2420</f>
        <v>0</v>
      </c>
      <c r="AF2420" s="36">
        <f>IF(Tabla1[[#This Row],[ref pack]]=1,Tabla1[[#This Row],[Pedido]],LCM(Tabla1[[#This Row],[MC VIEJO]],Tabla1[[#This Row],[Pedido]]))</f>
        <v>1</v>
      </c>
      <c r="AG2420" s="36">
        <f>+VLOOKUP(Tabla1[[#This Row],[Artículo]],'.'!$B$2:$D$11481,3,)</f>
        <v>1</v>
      </c>
      <c r="AH2420" s="37" t="str">
        <f>+IFERROR(SEARCH("pack",Tabla1[[#This Row],[PACK]]),"")</f>
        <v/>
      </c>
    </row>
    <row r="2421" spans="1:34" ht="24" customHeight="1" x14ac:dyDescent="0.2">
      <c r="A2421" s="50" t="s">
        <v>3735</v>
      </c>
      <c r="B2421" s="60" t="s">
        <v>4572</v>
      </c>
      <c r="C2421" s="61" t="s">
        <v>4573</v>
      </c>
      <c r="D2421" s="52" t="s">
        <v>27</v>
      </c>
      <c r="E2421" s="53">
        <v>384410.16</v>
      </c>
      <c r="F2421" s="23" t="str">
        <f>+IFERROR(VLOOKUP(Tabla1[[#This Row],[Artículo]],'..'!$B$2:$D$569000,3,),"")</f>
        <v/>
      </c>
      <c r="G2421" s="24" t="str">
        <f>IF(H2421=AF2421,"", "Error MC")</f>
        <v>Error MC</v>
      </c>
      <c r="H2421" s="62"/>
      <c r="I2421" s="54">
        <f>+Tabla1[[#This Row],[MC]]*Tabla1[[#This Row],[Pedido]]*Tabla1[[#This Row],[PVC ]]</f>
        <v>0</v>
      </c>
      <c r="J2421" s="26">
        <v>0.21</v>
      </c>
      <c r="K2421" s="63"/>
      <c r="L2421" s="28" t="s">
        <v>17</v>
      </c>
      <c r="M2421" s="53">
        <v>674447.62300000002</v>
      </c>
      <c r="N2421" s="64" t="str">
        <f>+IF(Tabla1[[#This Row],[F PMPI]]="SÍ","No","Sí")</f>
        <v>Sí</v>
      </c>
      <c r="O2421" s="65">
        <f>+Tabla1[[#This Row],[PVL]]*1.055</f>
        <v>711542.24226500001</v>
      </c>
      <c r="P2421" s="65">
        <f>+Tabla1[[#This Row],[PVL]]*1.43</f>
        <v>964460.10089</v>
      </c>
      <c r="Q2421" s="66" t="str">
        <f>+HYPERLINK(Tabla1[[#This Row],[PAG]])</f>
        <v>https://todomusica.com.ar/productos-sin-categorias-de-netsuite/9906-p-1032r.html</v>
      </c>
      <c r="R2421" s="67"/>
      <c r="S2421" s="68"/>
      <c r="T2421" s="69"/>
      <c r="U2421" s="69"/>
      <c r="V2421" s="69"/>
      <c r="W2421" s="69"/>
      <c r="X2421" s="69"/>
      <c r="Y2421" s="35"/>
      <c r="Z2421" s="35" t="s">
        <v>26244</v>
      </c>
      <c r="AA2421" s="36">
        <v>1</v>
      </c>
      <c r="AB2421" s="35" t="s">
        <v>27</v>
      </c>
      <c r="AC2421" s="35" t="str">
        <f>+IF(Tabla1[[#This Row],[STK]]="no","Sin STK", "STK disponible")</f>
        <v>Sin STK</v>
      </c>
      <c r="AD2421" s="35">
        <f>+I2421*J2421</f>
        <v>0</v>
      </c>
      <c r="AE2421" s="35">
        <f>+I2421*K2421</f>
        <v>0</v>
      </c>
      <c r="AF2421" s="36">
        <f>IF(Tabla1[[#This Row],[ref pack]]=1,Tabla1[[#This Row],[Pedido]],LCM(Tabla1[[#This Row],[MC VIEJO]],Tabla1[[#This Row],[Pedido]]))</f>
        <v>1</v>
      </c>
      <c r="AG2421" s="36">
        <f>+VLOOKUP(Tabla1[[#This Row],[Artículo]],'.'!$B$2:$D$11481,3,)</f>
        <v>1</v>
      </c>
      <c r="AH2421" s="37" t="str">
        <f>+IFERROR(SEARCH("pack",Tabla1[[#This Row],[PACK]]),"")</f>
        <v/>
      </c>
    </row>
    <row r="2422" spans="1:34" ht="24" customHeight="1" x14ac:dyDescent="0.2">
      <c r="A2422" s="50" t="s">
        <v>3735</v>
      </c>
      <c r="B2422" s="60" t="s">
        <v>4574</v>
      </c>
      <c r="C2422" s="61" t="s">
        <v>4575</v>
      </c>
      <c r="D2422" s="52" t="s">
        <v>27</v>
      </c>
      <c r="E2422" s="53">
        <v>387419.16</v>
      </c>
      <c r="F2422" s="23" t="str">
        <f>+IFERROR(VLOOKUP(Tabla1[[#This Row],[Artículo]],'..'!$B$2:$D$569000,3,),"")</f>
        <v/>
      </c>
      <c r="G2422" s="24" t="str">
        <f>IF(H2422=AF2422,"", "Error MC")</f>
        <v>Error MC</v>
      </c>
      <c r="H2422" s="62"/>
      <c r="I2422" s="54">
        <f>+Tabla1[[#This Row],[MC]]*Tabla1[[#This Row],[Pedido]]*Tabla1[[#This Row],[PVC ]]</f>
        <v>0</v>
      </c>
      <c r="J2422" s="26">
        <v>0.21</v>
      </c>
      <c r="K2422" s="63"/>
      <c r="L2422" s="28" t="s">
        <v>17</v>
      </c>
      <c r="M2422" s="53">
        <v>679726.91399999999</v>
      </c>
      <c r="N2422" s="64" t="str">
        <f>+IF(Tabla1[[#This Row],[F PMPI]]="SÍ","No","Sí")</f>
        <v>No</v>
      </c>
      <c r="O2422" s="65">
        <f>+Tabla1[[#This Row],[PVL]]*1.055</f>
        <v>717111.89426999993</v>
      </c>
      <c r="P2422" s="65">
        <f>+Tabla1[[#This Row],[PVL]]*1.43</f>
        <v>972009.48702</v>
      </c>
      <c r="Q2422" s="66" t="str">
        <f>+HYPERLINK(Tabla1[[#This Row],[PAG]])</f>
        <v>https://todomusica.com.ar/productos-sin-categorias-de-netsuite/2436-p-2002c.html</v>
      </c>
      <c r="R2422" s="67"/>
      <c r="S2422" s="68"/>
      <c r="T2422" s="69"/>
      <c r="U2422" s="69"/>
      <c r="V2422" s="69"/>
      <c r="W2422" s="69"/>
      <c r="X2422" s="69"/>
      <c r="Y2422" s="35"/>
      <c r="Z2422" s="35" t="s">
        <v>26245</v>
      </c>
      <c r="AA2422" s="36">
        <v>1</v>
      </c>
      <c r="AB2422" s="35" t="s">
        <v>9849</v>
      </c>
      <c r="AC2422" s="35" t="str">
        <f>+IF(Tabla1[[#This Row],[STK]]="no","Sin STK", "STK disponible")</f>
        <v>Sin STK</v>
      </c>
      <c r="AD2422" s="35">
        <f>+I2422*J2422</f>
        <v>0</v>
      </c>
      <c r="AE2422" s="35">
        <f>+I2422*K2422</f>
        <v>0</v>
      </c>
      <c r="AF2422" s="36">
        <f>IF(Tabla1[[#This Row],[ref pack]]=1,Tabla1[[#This Row],[Pedido]],LCM(Tabla1[[#This Row],[MC VIEJO]],Tabla1[[#This Row],[Pedido]]))</f>
        <v>1</v>
      </c>
      <c r="AG2422" s="36">
        <f>+VLOOKUP(Tabla1[[#This Row],[Artículo]],'.'!$B$2:$D$11481,3,)</f>
        <v>1</v>
      </c>
      <c r="AH2422" s="37" t="str">
        <f>+IFERROR(SEARCH("pack",Tabla1[[#This Row],[PACK]]),"")</f>
        <v/>
      </c>
    </row>
    <row r="2423" spans="1:34" ht="24" customHeight="1" x14ac:dyDescent="0.2">
      <c r="A2423" s="50" t="s">
        <v>3735</v>
      </c>
      <c r="B2423" s="60" t="s">
        <v>4576</v>
      </c>
      <c r="C2423" s="61" t="s">
        <v>4577</v>
      </c>
      <c r="D2423" s="52" t="s">
        <v>9842</v>
      </c>
      <c r="E2423" s="53">
        <v>205509.51</v>
      </c>
      <c r="F2423" s="23" t="str">
        <f>+IFERROR(VLOOKUP(Tabla1[[#This Row],[Artículo]],'..'!$B$2:$D$569000,3,),"")</f>
        <v/>
      </c>
      <c r="G2423" s="24" t="str">
        <f>IF(H2423=AF2423,"", "Error MC")</f>
        <v>Error MC</v>
      </c>
      <c r="H2423" s="62"/>
      <c r="I2423" s="54">
        <f>+Tabla1[[#This Row],[MC]]*Tabla1[[#This Row],[Pedido]]*Tabla1[[#This Row],[PVC ]]</f>
        <v>0</v>
      </c>
      <c r="J2423" s="26">
        <v>0.21</v>
      </c>
      <c r="K2423" s="63"/>
      <c r="L2423" s="28" t="s">
        <v>17</v>
      </c>
      <c r="M2423" s="53">
        <v>360566.43599999999</v>
      </c>
      <c r="N2423" s="64" t="str">
        <f>+IF(Tabla1[[#This Row],[F PMPI]]="SÍ","No","Sí")</f>
        <v>Sí</v>
      </c>
      <c r="O2423" s="65">
        <f>+Tabla1[[#This Row],[PVL]]*1.055</f>
        <v>380397.58997999999</v>
      </c>
      <c r="P2423" s="65">
        <f>+Tabla1[[#This Row],[PVL]]*1.43</f>
        <v>515610.00347999996</v>
      </c>
      <c r="Q2423" s="66" t="str">
        <f>+HYPERLINK(Tabla1[[#This Row],[PAG]])</f>
        <v>https://todomusica.com.ar/pedales-de-bombo/7136-p-2050c.html</v>
      </c>
      <c r="R2423" s="67"/>
      <c r="S2423" s="68"/>
      <c r="T2423" s="69"/>
      <c r="U2423" s="69"/>
      <c r="V2423" s="69"/>
      <c r="W2423" s="69"/>
      <c r="X2423" s="69"/>
      <c r="Y2423" s="35"/>
      <c r="Z2423" s="35" t="s">
        <v>26246</v>
      </c>
      <c r="AA2423" s="36">
        <v>1</v>
      </c>
      <c r="AB2423" s="35" t="s">
        <v>27</v>
      </c>
      <c r="AC2423" s="35" t="str">
        <f>+IF(Tabla1[[#This Row],[STK]]="no","Sin STK", "STK disponible")</f>
        <v>STK disponible</v>
      </c>
      <c r="AD2423" s="35">
        <f>+I2423*J2423</f>
        <v>0</v>
      </c>
      <c r="AE2423" s="35">
        <f>+I2423*K2423</f>
        <v>0</v>
      </c>
      <c r="AF2423" s="36">
        <f>IF(Tabla1[[#This Row],[ref pack]]=1,Tabla1[[#This Row],[Pedido]],LCM(Tabla1[[#This Row],[MC VIEJO]],Tabla1[[#This Row],[Pedido]]))</f>
        <v>1</v>
      </c>
      <c r="AG2423" s="36">
        <f>+VLOOKUP(Tabla1[[#This Row],[Artículo]],'.'!$B$2:$D$11481,3,)</f>
        <v>1</v>
      </c>
      <c r="AH2423" s="37" t="str">
        <f>+IFERROR(SEARCH("pack",Tabla1[[#This Row],[PACK]]),"")</f>
        <v/>
      </c>
    </row>
    <row r="2424" spans="1:34" ht="24" customHeight="1" x14ac:dyDescent="0.2">
      <c r="A2424" s="50" t="s">
        <v>3735</v>
      </c>
      <c r="B2424" s="60" t="s">
        <v>4578</v>
      </c>
      <c r="C2424" s="61" t="s">
        <v>4579</v>
      </c>
      <c r="D2424" s="52" t="s">
        <v>9842</v>
      </c>
      <c r="E2424" s="53">
        <v>174673.08</v>
      </c>
      <c r="F2424" s="23" t="str">
        <f>+IFERROR(VLOOKUP(Tabla1[[#This Row],[Artículo]],'..'!$B$2:$D$569000,3,),"")</f>
        <v/>
      </c>
      <c r="G2424" s="24" t="str">
        <f>IF(H2424=AF2424,"", "Error MC")</f>
        <v>Error MC</v>
      </c>
      <c r="H2424" s="62"/>
      <c r="I2424" s="54">
        <f>+Tabla1[[#This Row],[MC]]*Tabla1[[#This Row],[Pedido]]*Tabla1[[#This Row],[PVC ]]</f>
        <v>0</v>
      </c>
      <c r="J2424" s="26">
        <v>0.21</v>
      </c>
      <c r="K2424" s="63"/>
      <c r="L2424" s="28" t="s">
        <v>17</v>
      </c>
      <c r="M2424" s="53">
        <v>306463.924</v>
      </c>
      <c r="N2424" s="64" t="str">
        <f>+IF(Tabla1[[#This Row],[F PMPI]]="SÍ","No","Sí")</f>
        <v>Sí</v>
      </c>
      <c r="O2424" s="65">
        <f>+Tabla1[[#This Row],[PVL]]*1.055</f>
        <v>323319.43981999997</v>
      </c>
      <c r="P2424" s="65">
        <f>+Tabla1[[#This Row],[PVL]]*1.43</f>
        <v>438243.41131999996</v>
      </c>
      <c r="Q2424" s="66" t="str">
        <f>+HYPERLINK(Tabla1[[#This Row],[PAG]])</f>
        <v>https://todomusica.com.ar/pedales-de-bombo/7136-p-2050c.html</v>
      </c>
      <c r="R2424" s="67"/>
      <c r="S2424" s="68"/>
      <c r="T2424" s="69"/>
      <c r="U2424" s="69"/>
      <c r="V2424" s="69"/>
      <c r="W2424" s="69"/>
      <c r="X2424" s="69"/>
      <c r="Y2424" s="35"/>
      <c r="Z2424" s="35" t="s">
        <v>26246</v>
      </c>
      <c r="AA2424" s="36">
        <v>1</v>
      </c>
      <c r="AB2424" s="35" t="s">
        <v>27</v>
      </c>
      <c r="AC2424" s="35" t="str">
        <f>+IF(Tabla1[[#This Row],[STK]]="no","Sin STK", "STK disponible")</f>
        <v>STK disponible</v>
      </c>
      <c r="AD2424" s="35">
        <f>+I2424*J2424</f>
        <v>0</v>
      </c>
      <c r="AE2424" s="35">
        <f>+I2424*K2424</f>
        <v>0</v>
      </c>
      <c r="AF2424" s="36">
        <f>IF(Tabla1[[#This Row],[ref pack]]=1,Tabla1[[#This Row],[Pedido]],LCM(Tabla1[[#This Row],[MC VIEJO]],Tabla1[[#This Row],[Pedido]]))</f>
        <v>1</v>
      </c>
      <c r="AG2424" s="36">
        <f>+VLOOKUP(Tabla1[[#This Row],[Artículo]],'.'!$B$2:$D$11481,3,)</f>
        <v>1</v>
      </c>
      <c r="AH2424" s="37" t="str">
        <f>+IFERROR(SEARCH("pack",Tabla1[[#This Row],[PACK]]),"")</f>
        <v/>
      </c>
    </row>
    <row r="2425" spans="1:34" ht="24" customHeight="1" x14ac:dyDescent="0.2">
      <c r="A2425" s="50" t="s">
        <v>3735</v>
      </c>
      <c r="B2425" s="60" t="s">
        <v>4580</v>
      </c>
      <c r="C2425" s="61" t="s">
        <v>4581</v>
      </c>
      <c r="D2425" s="52" t="s">
        <v>27</v>
      </c>
      <c r="E2425" s="53">
        <v>464907.95</v>
      </c>
      <c r="F2425" s="23" t="str">
        <f>+IFERROR(VLOOKUP(Tabla1[[#This Row],[Artículo]],'..'!$B$2:$D$569000,3,),"")</f>
        <v/>
      </c>
      <c r="G2425" s="24" t="str">
        <f>IF(H2425=AF2425,"", "Error MC")</f>
        <v>Error MC</v>
      </c>
      <c r="H2425" s="62"/>
      <c r="I2425" s="54">
        <f>+Tabla1[[#This Row],[MC]]*Tabla1[[#This Row],[Pedido]]*Tabla1[[#This Row],[PVC ]]</f>
        <v>0</v>
      </c>
      <c r="J2425" s="26">
        <v>0.21</v>
      </c>
      <c r="K2425" s="63"/>
      <c r="L2425" s="28" t="s">
        <v>17</v>
      </c>
      <c r="M2425" s="53">
        <v>815681.00100000005</v>
      </c>
      <c r="N2425" s="64" t="str">
        <f>+IF(Tabla1[[#This Row],[F PMPI]]="SÍ","No","Sí")</f>
        <v>Sí</v>
      </c>
      <c r="O2425" s="65">
        <f>+Tabla1[[#This Row],[PVL]]*1.055</f>
        <v>860543.45605499996</v>
      </c>
      <c r="P2425" s="65">
        <f>+Tabla1[[#This Row],[PVL]]*1.43</f>
        <v>1166423.83143</v>
      </c>
      <c r="Q2425" s="66" t="str">
        <f>+HYPERLINK(Tabla1[[#This Row],[PAG]])</f>
        <v>https://todomusica.com.ar/productos-sin-categorias-de-netsuite/7137-p-2052c.html</v>
      </c>
      <c r="R2425" s="67"/>
      <c r="S2425" s="68"/>
      <c r="T2425" s="69"/>
      <c r="U2425" s="69"/>
      <c r="V2425" s="69"/>
      <c r="W2425" s="69"/>
      <c r="X2425" s="69"/>
      <c r="Y2425" s="35"/>
      <c r="Z2425" s="35" t="s">
        <v>26247</v>
      </c>
      <c r="AA2425" s="36">
        <v>1</v>
      </c>
      <c r="AB2425" s="35" t="s">
        <v>27</v>
      </c>
      <c r="AC2425" s="35" t="str">
        <f>+IF(Tabla1[[#This Row],[STK]]="no","Sin STK", "STK disponible")</f>
        <v>Sin STK</v>
      </c>
      <c r="AD2425" s="35">
        <f>+I2425*J2425</f>
        <v>0</v>
      </c>
      <c r="AE2425" s="35">
        <f>+I2425*K2425</f>
        <v>0</v>
      </c>
      <c r="AF2425" s="36">
        <f>IF(Tabla1[[#This Row],[ref pack]]=1,Tabla1[[#This Row],[Pedido]],LCM(Tabla1[[#This Row],[MC VIEJO]],Tabla1[[#This Row],[Pedido]]))</f>
        <v>1</v>
      </c>
      <c r="AG2425" s="36">
        <f>+VLOOKUP(Tabla1[[#This Row],[Artículo]],'.'!$B$2:$D$11481,3,)</f>
        <v>1</v>
      </c>
      <c r="AH2425" s="37" t="str">
        <f>+IFERROR(SEARCH("pack",Tabla1[[#This Row],[PACK]]),"")</f>
        <v/>
      </c>
    </row>
    <row r="2426" spans="1:34" ht="24" customHeight="1" x14ac:dyDescent="0.2">
      <c r="A2426" s="50" t="s">
        <v>3735</v>
      </c>
      <c r="B2426" s="60" t="s">
        <v>4582</v>
      </c>
      <c r="C2426" s="61" t="s">
        <v>4583</v>
      </c>
      <c r="D2426" s="52" t="s">
        <v>9842</v>
      </c>
      <c r="E2426" s="53">
        <v>464907.95</v>
      </c>
      <c r="F2426" s="23" t="str">
        <f>+IFERROR(VLOOKUP(Tabla1[[#This Row],[Artículo]],'..'!$B$2:$D$569000,3,),"")</f>
        <v/>
      </c>
      <c r="G2426" s="24" t="str">
        <f>IF(H2426=AF2426,"", "Error MC")</f>
        <v>Error MC</v>
      </c>
      <c r="H2426" s="62"/>
      <c r="I2426" s="54">
        <f>+Tabla1[[#This Row],[MC]]*Tabla1[[#This Row],[Pedido]]*Tabla1[[#This Row],[PVC ]]</f>
        <v>0</v>
      </c>
      <c r="J2426" s="26">
        <v>0.21</v>
      </c>
      <c r="K2426" s="63"/>
      <c r="L2426" s="28" t="s">
        <v>17</v>
      </c>
      <c r="M2426" s="53">
        <v>815681.00100000005</v>
      </c>
      <c r="N2426" s="64" t="str">
        <f>+IF(Tabla1[[#This Row],[F PMPI]]="SÍ","No","Sí")</f>
        <v>Sí</v>
      </c>
      <c r="O2426" s="65">
        <f>+Tabla1[[#This Row],[PVL]]*1.055</f>
        <v>860543.45605499996</v>
      </c>
      <c r="P2426" s="65">
        <f>+Tabla1[[#This Row],[PVL]]*1.43</f>
        <v>1166423.83143</v>
      </c>
      <c r="Q2426" s="66" t="str">
        <f>+HYPERLINK(Tabla1[[#This Row],[PAG]])</f>
        <v>https://todomusica.com.ar/pedales-de-bombo/7138-p-2052cl.html</v>
      </c>
      <c r="R2426" s="67"/>
      <c r="S2426" s="68"/>
      <c r="T2426" s="69"/>
      <c r="U2426" s="69"/>
      <c r="V2426" s="69"/>
      <c r="W2426" s="69"/>
      <c r="X2426" s="69"/>
      <c r="Y2426" s="35"/>
      <c r="Z2426" s="35" t="s">
        <v>26248</v>
      </c>
      <c r="AA2426" s="36">
        <v>1</v>
      </c>
      <c r="AB2426" s="35" t="s">
        <v>27</v>
      </c>
      <c r="AC2426" s="35" t="str">
        <f>+IF(Tabla1[[#This Row],[STK]]="no","Sin STK", "STK disponible")</f>
        <v>STK disponible</v>
      </c>
      <c r="AD2426" s="35">
        <f>+I2426*J2426</f>
        <v>0</v>
      </c>
      <c r="AE2426" s="35">
        <f>+I2426*K2426</f>
        <v>0</v>
      </c>
      <c r="AF2426" s="36">
        <f>IF(Tabla1[[#This Row],[ref pack]]=1,Tabla1[[#This Row],[Pedido]],LCM(Tabla1[[#This Row],[MC VIEJO]],Tabla1[[#This Row],[Pedido]]))</f>
        <v>1</v>
      </c>
      <c r="AG2426" s="36">
        <f>+VLOOKUP(Tabla1[[#This Row],[Artículo]],'.'!$B$2:$D$11481,3,)</f>
        <v>1</v>
      </c>
      <c r="AH2426" s="37" t="str">
        <f>+IFERROR(SEARCH("pack",Tabla1[[#This Row],[PACK]]),"")</f>
        <v/>
      </c>
    </row>
    <row r="2427" spans="1:34" ht="24" customHeight="1" x14ac:dyDescent="0.2">
      <c r="A2427" s="50" t="s">
        <v>3735</v>
      </c>
      <c r="B2427" s="60" t="s">
        <v>4584</v>
      </c>
      <c r="C2427" s="61" t="s">
        <v>4585</v>
      </c>
      <c r="D2427" s="52" t="s">
        <v>27</v>
      </c>
      <c r="E2427" s="53">
        <v>345367.31</v>
      </c>
      <c r="F2427" s="23" t="str">
        <f>+IFERROR(VLOOKUP(Tabla1[[#This Row],[Artículo]],'..'!$B$2:$D$569000,3,),"")</f>
        <v/>
      </c>
      <c r="G2427" s="24" t="str">
        <f>IF(H2427=AF2427,"", "Error MC")</f>
        <v>Error MC</v>
      </c>
      <c r="H2427" s="62"/>
      <c r="I2427" s="54">
        <f>+Tabla1[[#This Row],[MC]]*Tabla1[[#This Row],[Pedido]]*Tabla1[[#This Row],[PVC ]]</f>
        <v>0</v>
      </c>
      <c r="J2427" s="26">
        <v>0.21</v>
      </c>
      <c r="K2427" s="63"/>
      <c r="L2427" s="28" t="s">
        <v>17</v>
      </c>
      <c r="M2427" s="53">
        <v>605946.946</v>
      </c>
      <c r="N2427" s="64" t="str">
        <f>+IF(Tabla1[[#This Row],[F PMPI]]="SÍ","No","Sí")</f>
        <v>Sí</v>
      </c>
      <c r="O2427" s="65">
        <f>+Tabla1[[#This Row],[PVL]]*1.055</f>
        <v>639274.02802999993</v>
      </c>
      <c r="P2427" s="65">
        <f>+Tabla1[[#This Row],[PVL]]*1.43</f>
        <v>866504.13277999999</v>
      </c>
      <c r="Q2427" s="66" t="str">
        <f>+HYPERLINK(Tabla1[[#This Row],[PAG]])</f>
        <v>https://todomusica.com.ar/pedales-de-bombo/1755-p-3000c.html</v>
      </c>
      <c r="R2427" s="67"/>
      <c r="S2427" s="68"/>
      <c r="T2427" s="69"/>
      <c r="U2427" s="69"/>
      <c r="V2427" s="69"/>
      <c r="W2427" s="69"/>
      <c r="X2427" s="69"/>
      <c r="Y2427" s="35"/>
      <c r="Z2427" s="35" t="s">
        <v>26249</v>
      </c>
      <c r="AA2427" s="36">
        <v>1</v>
      </c>
      <c r="AB2427" s="35" t="s">
        <v>27</v>
      </c>
      <c r="AC2427" s="35" t="str">
        <f>+IF(Tabla1[[#This Row],[STK]]="no","Sin STK", "STK disponible")</f>
        <v>Sin STK</v>
      </c>
      <c r="AD2427" s="35">
        <f>+I2427*J2427</f>
        <v>0</v>
      </c>
      <c r="AE2427" s="35">
        <f>+I2427*K2427</f>
        <v>0</v>
      </c>
      <c r="AF2427" s="36">
        <f>IF(Tabla1[[#This Row],[ref pack]]=1,Tabla1[[#This Row],[Pedido]],LCM(Tabla1[[#This Row],[MC VIEJO]],Tabla1[[#This Row],[Pedido]]))</f>
        <v>1</v>
      </c>
      <c r="AG2427" s="36">
        <f>+VLOOKUP(Tabla1[[#This Row],[Artículo]],'.'!$B$2:$D$11481,3,)</f>
        <v>1</v>
      </c>
      <c r="AH2427" s="37" t="str">
        <f>+IFERROR(SEARCH("pack",Tabla1[[#This Row],[PACK]]),"")</f>
        <v/>
      </c>
    </row>
    <row r="2428" spans="1:34" ht="24" customHeight="1" x14ac:dyDescent="0.2">
      <c r="A2428" s="50" t="s">
        <v>3735</v>
      </c>
      <c r="B2428" s="60" t="s">
        <v>4586</v>
      </c>
      <c r="C2428" s="61" t="s">
        <v>4587</v>
      </c>
      <c r="D2428" s="52" t="s">
        <v>27</v>
      </c>
      <c r="E2428" s="53">
        <v>345367.31</v>
      </c>
      <c r="F2428" s="23" t="str">
        <f>+IFERROR(VLOOKUP(Tabla1[[#This Row],[Artículo]],'..'!$B$2:$D$569000,3,),"")</f>
        <v/>
      </c>
      <c r="G2428" s="24" t="str">
        <f>IF(H2428=AF2428,"", "Error MC")</f>
        <v>Error MC</v>
      </c>
      <c r="H2428" s="62"/>
      <c r="I2428" s="54">
        <f>+Tabla1[[#This Row],[MC]]*Tabla1[[#This Row],[Pedido]]*Tabla1[[#This Row],[PVC ]]</f>
        <v>0</v>
      </c>
      <c r="J2428" s="26">
        <v>0.21</v>
      </c>
      <c r="K2428" s="63"/>
      <c r="L2428" s="28" t="s">
        <v>17</v>
      </c>
      <c r="M2428" s="53">
        <v>605946.946</v>
      </c>
      <c r="N2428" s="64" t="str">
        <f>+IF(Tabla1[[#This Row],[F PMPI]]="SÍ","No","Sí")</f>
        <v>Sí</v>
      </c>
      <c r="O2428" s="65">
        <f>+Tabla1[[#This Row],[PVL]]*1.055</f>
        <v>639274.02802999993</v>
      </c>
      <c r="P2428" s="65">
        <f>+Tabla1[[#This Row],[PVL]]*1.43</f>
        <v>866504.13277999999</v>
      </c>
      <c r="Q2428" s="66" t="str">
        <f>+HYPERLINK(Tabla1[[#This Row],[PAG]])</f>
        <v>https://todomusica.com.ar/pedales-de-bombo/5826-404.html</v>
      </c>
      <c r="R2428" s="67"/>
      <c r="S2428" s="68"/>
      <c r="T2428" s="69"/>
      <c r="U2428" s="69"/>
      <c r="V2428" s="69"/>
      <c r="W2428" s="69"/>
      <c r="X2428" s="69"/>
      <c r="Y2428" s="35"/>
      <c r="Z2428" s="35" t="s">
        <v>26250</v>
      </c>
      <c r="AA2428" s="36">
        <v>1</v>
      </c>
      <c r="AB2428" s="35" t="s">
        <v>27</v>
      </c>
      <c r="AC2428" s="35" t="str">
        <f>+IF(Tabla1[[#This Row],[STK]]="no","Sin STK", "STK disponible")</f>
        <v>Sin STK</v>
      </c>
      <c r="AD2428" s="35">
        <f>+I2428*J2428</f>
        <v>0</v>
      </c>
      <c r="AE2428" s="35">
        <f>+I2428*K2428</f>
        <v>0</v>
      </c>
      <c r="AF2428" s="36">
        <f>IF(Tabla1[[#This Row],[ref pack]]=1,Tabla1[[#This Row],[Pedido]],LCM(Tabla1[[#This Row],[MC VIEJO]],Tabla1[[#This Row],[Pedido]]))</f>
        <v>1</v>
      </c>
      <c r="AG2428" s="36">
        <f>+VLOOKUP(Tabla1[[#This Row],[Artículo]],'.'!$B$2:$D$11481,3,)</f>
        <v>1</v>
      </c>
      <c r="AH2428" s="37" t="str">
        <f>+IFERROR(SEARCH("pack",Tabla1[[#This Row],[PACK]]),"")</f>
        <v/>
      </c>
    </row>
    <row r="2429" spans="1:34" ht="24" customHeight="1" x14ac:dyDescent="0.2">
      <c r="A2429" s="50" t="s">
        <v>3735</v>
      </c>
      <c r="B2429" s="60" t="s">
        <v>4588</v>
      </c>
      <c r="C2429" s="61" t="s">
        <v>4589</v>
      </c>
      <c r="D2429" s="52" t="s">
        <v>27</v>
      </c>
      <c r="E2429" s="53">
        <v>865059.51</v>
      </c>
      <c r="F2429" s="23" t="str">
        <f>+IFERROR(VLOOKUP(Tabla1[[#This Row],[Artículo]],'..'!$B$2:$D$569000,3,),"")</f>
        <v/>
      </c>
      <c r="G2429" s="24" t="str">
        <f>IF(H2429=AF2429,"", "Error MC")</f>
        <v>Error MC</v>
      </c>
      <c r="H2429" s="62"/>
      <c r="I2429" s="54">
        <f>+Tabla1[[#This Row],[MC]]*Tabla1[[#This Row],[Pedido]]*Tabla1[[#This Row],[PVC ]]</f>
        <v>0</v>
      </c>
      <c r="J2429" s="26">
        <v>0.21</v>
      </c>
      <c r="K2429" s="63"/>
      <c r="L2429" s="28" t="s">
        <v>17</v>
      </c>
      <c r="M2429" s="53">
        <v>1517746.9110000001</v>
      </c>
      <c r="N2429" s="64" t="str">
        <f>+IF(Tabla1[[#This Row],[F PMPI]]="SÍ","No","Sí")</f>
        <v>Sí</v>
      </c>
      <c r="O2429" s="65">
        <f>+Tabla1[[#This Row],[PVL]]*1.055</f>
        <v>1601222.991105</v>
      </c>
      <c r="P2429" s="65">
        <f>+Tabla1[[#This Row],[PVL]]*1.43</f>
        <v>2170378.0827299999</v>
      </c>
      <c r="Q2429" s="66" t="str">
        <f>+HYPERLINK(Tabla1[[#This Row],[PAG]])</f>
        <v>https://todomusica.com.ar/productos-sin-categorias-de-netsuite/5827-404.html</v>
      </c>
      <c r="R2429" s="67"/>
      <c r="S2429" s="68"/>
      <c r="T2429" s="69"/>
      <c r="U2429" s="69"/>
      <c r="V2429" s="69"/>
      <c r="W2429" s="69"/>
      <c r="X2429" s="69"/>
      <c r="Y2429" s="35"/>
      <c r="Z2429" s="35" t="s">
        <v>26251</v>
      </c>
      <c r="AA2429" s="36">
        <v>1</v>
      </c>
      <c r="AB2429" s="35" t="s">
        <v>27</v>
      </c>
      <c r="AC2429" s="35" t="str">
        <f>+IF(Tabla1[[#This Row],[STK]]="no","Sin STK", "STK disponible")</f>
        <v>Sin STK</v>
      </c>
      <c r="AD2429" s="35">
        <f>+I2429*J2429</f>
        <v>0</v>
      </c>
      <c r="AE2429" s="35">
        <f>+I2429*K2429</f>
        <v>0</v>
      </c>
      <c r="AF2429" s="36">
        <f>IF(Tabla1[[#This Row],[ref pack]]=1,Tabla1[[#This Row],[Pedido]],LCM(Tabla1[[#This Row],[MC VIEJO]],Tabla1[[#This Row],[Pedido]]))</f>
        <v>1</v>
      </c>
      <c r="AG2429" s="36">
        <f>+VLOOKUP(Tabla1[[#This Row],[Artículo]],'.'!$B$2:$D$11481,3,)</f>
        <v>1</v>
      </c>
      <c r="AH2429" s="37" t="str">
        <f>+IFERROR(SEARCH("pack",Tabla1[[#This Row],[PACK]]),"")</f>
        <v/>
      </c>
    </row>
    <row r="2430" spans="1:34" ht="24" customHeight="1" x14ac:dyDescent="0.2">
      <c r="A2430" s="50" t="s">
        <v>3735</v>
      </c>
      <c r="B2430" s="60" t="s">
        <v>4590</v>
      </c>
      <c r="C2430" s="61" t="s">
        <v>4591</v>
      </c>
      <c r="D2430" s="52" t="s">
        <v>27</v>
      </c>
      <c r="E2430" s="53">
        <v>59534.09</v>
      </c>
      <c r="F2430" s="23" t="str">
        <f>+IFERROR(VLOOKUP(Tabla1[[#This Row],[Artículo]],'..'!$B$2:$D$569000,3,),"")</f>
        <v/>
      </c>
      <c r="G2430" s="24" t="str">
        <f>IF(H2430=AF2430,"", "Error MC")</f>
        <v>Error MC</v>
      </c>
      <c r="H2430" s="62"/>
      <c r="I2430" s="54">
        <f>+Tabla1[[#This Row],[MC]]*Tabla1[[#This Row],[Pedido]]*Tabla1[[#This Row],[PVC ]]</f>
        <v>0</v>
      </c>
      <c r="J2430" s="26">
        <v>0.21</v>
      </c>
      <c r="K2430" s="63"/>
      <c r="L2430" s="28" t="s">
        <v>17</v>
      </c>
      <c r="M2430" s="53">
        <v>104452.56</v>
      </c>
      <c r="N2430" s="64" t="str">
        <f>+IF(Tabla1[[#This Row],[F PMPI]]="SÍ","No","Sí")</f>
        <v>Sí</v>
      </c>
      <c r="O2430" s="65">
        <f>+Tabla1[[#This Row],[PVL]]*1.055</f>
        <v>110197.45079999999</v>
      </c>
      <c r="P2430" s="65">
        <f>+Tabla1[[#This Row],[PVL]]*1.43</f>
        <v>149367.16079999998</v>
      </c>
      <c r="Q2430" s="66" t="str">
        <f>+HYPERLINK(Tabla1[[#This Row],[PAG]])</f>
        <v>https://todomusica.com.ar/pedales-de-bombo/9021-p-530.html</v>
      </c>
      <c r="R2430" s="67"/>
      <c r="S2430" s="68"/>
      <c r="T2430" s="69"/>
      <c r="U2430" s="69"/>
      <c r="V2430" s="69"/>
      <c r="W2430" s="69"/>
      <c r="X2430" s="69"/>
      <c r="Y2430" s="35"/>
      <c r="Z2430" s="35" t="s">
        <v>26252</v>
      </c>
      <c r="AA2430" s="36">
        <v>1</v>
      </c>
      <c r="AB2430" s="35" t="s">
        <v>27</v>
      </c>
      <c r="AC2430" s="35" t="str">
        <f>+IF(Tabla1[[#This Row],[STK]]="no","Sin STK", "STK disponible")</f>
        <v>Sin STK</v>
      </c>
      <c r="AD2430" s="35">
        <f>+I2430*J2430</f>
        <v>0</v>
      </c>
      <c r="AE2430" s="35">
        <f>+I2430*K2430</f>
        <v>0</v>
      </c>
      <c r="AF2430" s="36">
        <f>IF(Tabla1[[#This Row],[ref pack]]=1,Tabla1[[#This Row],[Pedido]],LCM(Tabla1[[#This Row],[MC VIEJO]],Tabla1[[#This Row],[Pedido]]))</f>
        <v>1</v>
      </c>
      <c r="AG2430" s="36">
        <f>+VLOOKUP(Tabla1[[#This Row],[Artículo]],'.'!$B$2:$D$11481,3,)</f>
        <v>1</v>
      </c>
      <c r="AH2430" s="37" t="str">
        <f>+IFERROR(SEARCH("pack",Tabla1[[#This Row],[PACK]]),"")</f>
        <v/>
      </c>
    </row>
    <row r="2431" spans="1:34" ht="24" customHeight="1" x14ac:dyDescent="0.2">
      <c r="A2431" s="50" t="s">
        <v>3735</v>
      </c>
      <c r="B2431" s="60" t="s">
        <v>4592</v>
      </c>
      <c r="C2431" s="61" t="s">
        <v>4593</v>
      </c>
      <c r="D2431" s="52" t="s">
        <v>9841</v>
      </c>
      <c r="E2431" s="53">
        <v>90246.1</v>
      </c>
      <c r="F2431" s="23" t="str">
        <f>+IFERROR(VLOOKUP(Tabla1[[#This Row],[Artículo]],'..'!$B$2:$D$569000,3,),"")</f>
        <v/>
      </c>
      <c r="G2431" s="24" t="str">
        <f>IF(H2431=AF2431,"", "Error MC")</f>
        <v>Error MC</v>
      </c>
      <c r="H2431" s="62"/>
      <c r="I2431" s="54">
        <f>+Tabla1[[#This Row],[MC]]*Tabla1[[#This Row],[Pedido]]*Tabla1[[#This Row],[PVC ]]</f>
        <v>0</v>
      </c>
      <c r="J2431" s="26">
        <v>0.21</v>
      </c>
      <c r="K2431" s="63"/>
      <c r="L2431" s="28" t="s">
        <v>17</v>
      </c>
      <c r="M2431" s="53">
        <v>158336.78899999999</v>
      </c>
      <c r="N2431" s="64" t="str">
        <f>+IF(Tabla1[[#This Row],[F PMPI]]="SÍ","No","Sí")</f>
        <v>Sí</v>
      </c>
      <c r="O2431" s="65">
        <f>+Tabla1[[#This Row],[PVL]]*1.055</f>
        <v>167045.31239499999</v>
      </c>
      <c r="P2431" s="65">
        <f>+Tabla1[[#This Row],[PVL]]*1.43</f>
        <v>226421.60826999997</v>
      </c>
      <c r="Q2431" s="66" t="str">
        <f>+HYPERLINK(Tabla1[[#This Row],[PAG]])</f>
        <v>https://todomusica.com.ar/pedales-de-bombo/3793-p-830.html</v>
      </c>
      <c r="R2431" s="67"/>
      <c r="S2431" s="68"/>
      <c r="T2431" s="69"/>
      <c r="U2431" s="69"/>
      <c r="V2431" s="69"/>
      <c r="W2431" s="69"/>
      <c r="X2431" s="69"/>
      <c r="Y2431" s="35"/>
      <c r="Z2431" s="35" t="s">
        <v>26253</v>
      </c>
      <c r="AA2431" s="36">
        <v>1</v>
      </c>
      <c r="AB2431" s="35" t="s">
        <v>27</v>
      </c>
      <c r="AC2431" s="35" t="str">
        <f>+IF(Tabla1[[#This Row],[STK]]="no","Sin STK", "STK disponible")</f>
        <v>STK disponible</v>
      </c>
      <c r="AD2431" s="35">
        <f>+I2431*J2431</f>
        <v>0</v>
      </c>
      <c r="AE2431" s="35">
        <f>+I2431*K2431</f>
        <v>0</v>
      </c>
      <c r="AF2431" s="36">
        <f>IF(Tabla1[[#This Row],[ref pack]]=1,Tabla1[[#This Row],[Pedido]],LCM(Tabla1[[#This Row],[MC VIEJO]],Tabla1[[#This Row],[Pedido]]))</f>
        <v>1</v>
      </c>
      <c r="AG2431" s="36">
        <f>+VLOOKUP(Tabla1[[#This Row],[Artículo]],'.'!$B$2:$D$11481,3,)</f>
        <v>1</v>
      </c>
      <c r="AH2431" s="37" t="str">
        <f>+IFERROR(SEARCH("pack",Tabla1[[#This Row],[PACK]]),"")</f>
        <v/>
      </c>
    </row>
    <row r="2432" spans="1:34" ht="24" customHeight="1" x14ac:dyDescent="0.2">
      <c r="A2432" s="50" t="s">
        <v>3735</v>
      </c>
      <c r="B2432" s="60" t="s">
        <v>4594</v>
      </c>
      <c r="C2432" s="61" t="s">
        <v>4595</v>
      </c>
      <c r="D2432" s="52" t="s">
        <v>9842</v>
      </c>
      <c r="E2432" s="53">
        <v>98004.95</v>
      </c>
      <c r="F2432" s="23" t="str">
        <f>+IFERROR(VLOOKUP(Tabla1[[#This Row],[Artículo]],'..'!$B$2:$D$569000,3,),"")</f>
        <v/>
      </c>
      <c r="G2432" s="24" t="str">
        <f>IF(H2432=AF2432,"", "Error MC")</f>
        <v>Error MC</v>
      </c>
      <c r="H2432" s="62"/>
      <c r="I2432" s="54">
        <f>+Tabla1[[#This Row],[MC]]*Tabla1[[#This Row],[Pedido]]*Tabla1[[#This Row],[PVC ]]</f>
        <v>0</v>
      </c>
      <c r="J2432" s="26">
        <v>0.21</v>
      </c>
      <c r="K2432" s="63"/>
      <c r="L2432" s="28" t="s">
        <v>17</v>
      </c>
      <c r="M2432" s="53">
        <v>171949.68799999999</v>
      </c>
      <c r="N2432" s="64" t="str">
        <f>+IF(Tabla1[[#This Row],[F PMPI]]="SÍ","No","Sí")</f>
        <v>Sí</v>
      </c>
      <c r="O2432" s="65">
        <f>+Tabla1[[#This Row],[PVL]]*1.055</f>
        <v>181406.92083999998</v>
      </c>
      <c r="P2432" s="65">
        <f>+Tabla1[[#This Row],[PVL]]*1.43</f>
        <v>245888.05383999998</v>
      </c>
      <c r="Q2432" s="66" t="str">
        <f>+HYPERLINK(Tabla1[[#This Row],[PAG]])</f>
        <v>https://todomusica.com.ar/pedales-de-bombo/9635-bass-drum-pedal.html</v>
      </c>
      <c r="R2432" s="67"/>
      <c r="S2432" s="68"/>
      <c r="T2432" s="69"/>
      <c r="U2432" s="69"/>
      <c r="V2432" s="69"/>
      <c r="W2432" s="69"/>
      <c r="X2432" s="69"/>
      <c r="Y2432" s="35"/>
      <c r="Z2432" s="35" t="s">
        <v>26254</v>
      </c>
      <c r="AA2432" s="36">
        <v>1</v>
      </c>
      <c r="AB2432" s="35" t="s">
        <v>27</v>
      </c>
      <c r="AC2432" s="35" t="str">
        <f>+IF(Tabla1[[#This Row],[STK]]="no","Sin STK", "STK disponible")</f>
        <v>STK disponible</v>
      </c>
      <c r="AD2432" s="35">
        <f>+I2432*J2432</f>
        <v>0</v>
      </c>
      <c r="AE2432" s="35">
        <f>+I2432*K2432</f>
        <v>0</v>
      </c>
      <c r="AF2432" s="36">
        <f>IF(Tabla1[[#This Row],[ref pack]]=1,Tabla1[[#This Row],[Pedido]],LCM(Tabla1[[#This Row],[MC VIEJO]],Tabla1[[#This Row],[Pedido]]))</f>
        <v>1</v>
      </c>
      <c r="AG2432" s="36">
        <f>+VLOOKUP(Tabla1[[#This Row],[Artículo]],'.'!$B$2:$D$11481,3,)</f>
        <v>1</v>
      </c>
      <c r="AH2432" s="37" t="str">
        <f>+IFERROR(SEARCH("pack",Tabla1[[#This Row],[PACK]]),"")</f>
        <v/>
      </c>
    </row>
    <row r="2433" spans="1:34" ht="24" customHeight="1" x14ac:dyDescent="0.2">
      <c r="A2433" s="50" t="s">
        <v>3735</v>
      </c>
      <c r="B2433" s="60" t="s">
        <v>4596</v>
      </c>
      <c r="C2433" s="61" t="s">
        <v>4597</v>
      </c>
      <c r="D2433" s="52" t="s">
        <v>27</v>
      </c>
      <c r="E2433" s="53">
        <v>277452.68</v>
      </c>
      <c r="F2433" s="23" t="str">
        <f>+IFERROR(VLOOKUP(Tabla1[[#This Row],[Artículo]],'..'!$B$2:$D$569000,3,),"")</f>
        <v/>
      </c>
      <c r="G2433" s="24" t="str">
        <f>IF(H2433=AF2433,"", "Error MC")</f>
        <v>Error MC</v>
      </c>
      <c r="H2433" s="62"/>
      <c r="I2433" s="54">
        <f>+Tabla1[[#This Row],[MC]]*Tabla1[[#This Row],[Pedido]]*Tabla1[[#This Row],[PVC ]]</f>
        <v>0</v>
      </c>
      <c r="J2433" s="26">
        <v>0.21</v>
      </c>
      <c r="K2433" s="63"/>
      <c r="L2433" s="28" t="s">
        <v>17</v>
      </c>
      <c r="M2433" s="53">
        <v>486790.73200000002</v>
      </c>
      <c r="N2433" s="64" t="str">
        <f>+IF(Tabla1[[#This Row],[F PMPI]]="SÍ","No","Sí")</f>
        <v>Sí</v>
      </c>
      <c r="O2433" s="65">
        <f>+Tabla1[[#This Row],[PVL]]*1.055</f>
        <v>513564.22226000001</v>
      </c>
      <c r="P2433" s="65">
        <f>+Tabla1[[#This Row],[PVL]]*1.43</f>
        <v>696110.74676000001</v>
      </c>
      <c r="Q2433" s="66" t="str">
        <f>+HYPERLINK(Tabla1[[#This Row],[PAG]])</f>
        <v>https://todomusica.com.ar/pedales-de-bombo/9636-bass-drum-double-pedal-complete-set.html</v>
      </c>
      <c r="R2433" s="67"/>
      <c r="S2433" s="68"/>
      <c r="T2433" s="69"/>
      <c r="U2433" s="69"/>
      <c r="V2433" s="69"/>
      <c r="W2433" s="69"/>
      <c r="X2433" s="69"/>
      <c r="Y2433" s="35"/>
      <c r="Z2433" s="35" t="s">
        <v>26255</v>
      </c>
      <c r="AA2433" s="36">
        <v>1</v>
      </c>
      <c r="AB2433" s="35" t="s">
        <v>27</v>
      </c>
      <c r="AC2433" s="35" t="str">
        <f>+IF(Tabla1[[#This Row],[STK]]="no","Sin STK", "STK disponible")</f>
        <v>Sin STK</v>
      </c>
      <c r="AD2433" s="35">
        <f>+I2433*J2433</f>
        <v>0</v>
      </c>
      <c r="AE2433" s="35">
        <f>+I2433*K2433</f>
        <v>0</v>
      </c>
      <c r="AF2433" s="36">
        <f>IF(Tabla1[[#This Row],[ref pack]]=1,Tabla1[[#This Row],[Pedido]],LCM(Tabla1[[#This Row],[MC VIEJO]],Tabla1[[#This Row],[Pedido]]))</f>
        <v>1</v>
      </c>
      <c r="AG2433" s="36">
        <f>+VLOOKUP(Tabla1[[#This Row],[Artículo]],'.'!$B$2:$D$11481,3,)</f>
        <v>1</v>
      </c>
      <c r="AH2433" s="37" t="str">
        <f>+IFERROR(SEARCH("pack",Tabla1[[#This Row],[PACK]]),"")</f>
        <v/>
      </c>
    </row>
    <row r="2434" spans="1:34" ht="24" customHeight="1" x14ac:dyDescent="0.2">
      <c r="A2434" s="50" t="s">
        <v>3735</v>
      </c>
      <c r="B2434" s="60" t="s">
        <v>4598</v>
      </c>
      <c r="C2434" s="61" t="s">
        <v>4599</v>
      </c>
      <c r="D2434" s="52" t="s">
        <v>27</v>
      </c>
      <c r="E2434" s="53">
        <v>104271.71</v>
      </c>
      <c r="F2434" s="23" t="str">
        <f>+IFERROR(VLOOKUP(Tabla1[[#This Row],[Artículo]],'..'!$B$2:$D$569000,3,),"")</f>
        <v/>
      </c>
      <c r="G2434" s="24" t="str">
        <f>IF(H2434=AF2434,"", "Error MC")</f>
        <v>Error MC</v>
      </c>
      <c r="H2434" s="62"/>
      <c r="I2434" s="54">
        <f>+Tabla1[[#This Row],[MC]]*Tabla1[[#This Row],[Pedido]]*Tabla1[[#This Row],[PVC ]]</f>
        <v>0</v>
      </c>
      <c r="J2434" s="26">
        <v>0.21</v>
      </c>
      <c r="K2434" s="63"/>
      <c r="L2434" s="28" t="s">
        <v>17</v>
      </c>
      <c r="M2434" s="53">
        <v>182944.71599999999</v>
      </c>
      <c r="N2434" s="64" t="str">
        <f>+IF(Tabla1[[#This Row],[F PMPI]]="SÍ","No","Sí")</f>
        <v>Sí</v>
      </c>
      <c r="O2434" s="65">
        <f>+Tabla1[[#This Row],[PVL]]*1.055</f>
        <v>193006.67537999997</v>
      </c>
      <c r="P2434" s="65">
        <f>+Tabla1[[#This Row],[PVL]]*1.43</f>
        <v>261610.94387999998</v>
      </c>
      <c r="Q2434" s="66" t="str">
        <f>+HYPERLINK(Tabla1[[#This Row],[PAG]])</f>
        <v>https://todomusica.com.ar/pedales-de-bombo/1959-p-930.html</v>
      </c>
      <c r="R2434" s="67"/>
      <c r="S2434" s="68"/>
      <c r="T2434" s="69"/>
      <c r="U2434" s="69"/>
      <c r="V2434" s="69"/>
      <c r="W2434" s="69"/>
      <c r="X2434" s="69"/>
      <c r="Y2434" s="35"/>
      <c r="Z2434" s="35" t="s">
        <v>26256</v>
      </c>
      <c r="AA2434" s="36">
        <v>1</v>
      </c>
      <c r="AB2434" s="35" t="s">
        <v>27</v>
      </c>
      <c r="AC2434" s="35" t="str">
        <f>+IF(Tabla1[[#This Row],[STK]]="no","Sin STK", "STK disponible")</f>
        <v>Sin STK</v>
      </c>
      <c r="AD2434" s="35">
        <f>+I2434*J2434</f>
        <v>0</v>
      </c>
      <c r="AE2434" s="35">
        <f>+I2434*K2434</f>
        <v>0</v>
      </c>
      <c r="AF2434" s="36">
        <f>IF(Tabla1[[#This Row],[ref pack]]=1,Tabla1[[#This Row],[Pedido]],LCM(Tabla1[[#This Row],[MC VIEJO]],Tabla1[[#This Row],[Pedido]]))</f>
        <v>1</v>
      </c>
      <c r="AG2434" s="36">
        <f>+VLOOKUP(Tabla1[[#This Row],[Artículo]],'.'!$B$2:$D$11481,3,)</f>
        <v>1</v>
      </c>
      <c r="AH2434" s="37" t="str">
        <f>+IFERROR(SEARCH("pack",Tabla1[[#This Row],[PACK]]),"")</f>
        <v/>
      </c>
    </row>
    <row r="2435" spans="1:34" ht="24" customHeight="1" x14ac:dyDescent="0.2">
      <c r="A2435" s="50" t="s">
        <v>3735</v>
      </c>
      <c r="B2435" s="60" t="s">
        <v>4600</v>
      </c>
      <c r="C2435" s="61" t="s">
        <v>4601</v>
      </c>
      <c r="D2435" s="52" t="s">
        <v>27</v>
      </c>
      <c r="E2435" s="53">
        <v>297869.34000000003</v>
      </c>
      <c r="F2435" s="23" t="str">
        <f>+IFERROR(VLOOKUP(Tabla1[[#This Row],[Artículo]],'..'!$B$2:$D$569000,3,),"")</f>
        <v/>
      </c>
      <c r="G2435" s="24" t="str">
        <f>IF(H2435=AF2435,"", "Error MC")</f>
        <v>Error MC</v>
      </c>
      <c r="H2435" s="62"/>
      <c r="I2435" s="54">
        <f>+Tabla1[[#This Row],[MC]]*Tabla1[[#This Row],[Pedido]]*Tabla1[[#This Row],[PVC ]]</f>
        <v>0</v>
      </c>
      <c r="J2435" s="26">
        <v>0.21</v>
      </c>
      <c r="K2435" s="63"/>
      <c r="L2435" s="28" t="s">
        <v>17</v>
      </c>
      <c r="M2435" s="53">
        <v>522611.75300000003</v>
      </c>
      <c r="N2435" s="64" t="str">
        <f>+IF(Tabla1[[#This Row],[F PMPI]]="SÍ","No","Sí")</f>
        <v>Sí</v>
      </c>
      <c r="O2435" s="65">
        <f>+Tabla1[[#This Row],[PVL]]*1.055</f>
        <v>551355.39941499999</v>
      </c>
      <c r="P2435" s="65">
        <f>+Tabla1[[#This Row],[PVL]]*1.43</f>
        <v>747334.80679000006</v>
      </c>
      <c r="Q2435" s="66" t="str">
        <f>+HYPERLINK(Tabla1[[#This Row],[PAG]])</f>
        <v>https://todomusica.com.ar/pedales-de-bombo/648-p-932.html</v>
      </c>
      <c r="R2435" s="67"/>
      <c r="S2435" s="68"/>
      <c r="T2435" s="69"/>
      <c r="U2435" s="69"/>
      <c r="V2435" s="69"/>
      <c r="W2435" s="69"/>
      <c r="X2435" s="69"/>
      <c r="Y2435" s="35"/>
      <c r="Z2435" s="35" t="s">
        <v>26257</v>
      </c>
      <c r="AA2435" s="36">
        <v>1</v>
      </c>
      <c r="AB2435" s="35" t="s">
        <v>27</v>
      </c>
      <c r="AC2435" s="35" t="str">
        <f>+IF(Tabla1[[#This Row],[STK]]="no","Sin STK", "STK disponible")</f>
        <v>Sin STK</v>
      </c>
      <c r="AD2435" s="35">
        <f>+I2435*J2435</f>
        <v>0</v>
      </c>
      <c r="AE2435" s="35">
        <f>+I2435*K2435</f>
        <v>0</v>
      </c>
      <c r="AF2435" s="36">
        <f>IF(Tabla1[[#This Row],[ref pack]]=1,Tabla1[[#This Row],[Pedido]],LCM(Tabla1[[#This Row],[MC VIEJO]],Tabla1[[#This Row],[Pedido]]))</f>
        <v>1</v>
      </c>
      <c r="AG2435" s="36">
        <f>+VLOOKUP(Tabla1[[#This Row],[Artículo]],'.'!$B$2:$D$11481,3,)</f>
        <v>1</v>
      </c>
      <c r="AH2435" s="37" t="str">
        <f>+IFERROR(SEARCH("pack",Tabla1[[#This Row],[PACK]]),"")</f>
        <v/>
      </c>
    </row>
    <row r="2436" spans="1:34" ht="24" customHeight="1" x14ac:dyDescent="0.2">
      <c r="A2436" s="50" t="s">
        <v>3735</v>
      </c>
      <c r="B2436" s="60" t="s">
        <v>4602</v>
      </c>
      <c r="C2436" s="61" t="s">
        <v>4603</v>
      </c>
      <c r="D2436" s="52" t="s">
        <v>9842</v>
      </c>
      <c r="E2436" s="53">
        <v>297993.65999999997</v>
      </c>
      <c r="F2436" s="23" t="str">
        <f>+IFERROR(VLOOKUP(Tabla1[[#This Row],[Artículo]],'..'!$B$2:$D$569000,3,),"")</f>
        <v/>
      </c>
      <c r="G2436" s="24" t="str">
        <f>IF(H2436=AF2436,"", "Error MC")</f>
        <v>Error MC</v>
      </c>
      <c r="H2436" s="62"/>
      <c r="I2436" s="54">
        <f>+Tabla1[[#This Row],[MC]]*Tabla1[[#This Row],[Pedido]]*Tabla1[[#This Row],[PVC ]]</f>
        <v>0</v>
      </c>
      <c r="J2436" s="26">
        <v>0.21</v>
      </c>
      <c r="K2436" s="63"/>
      <c r="L2436" s="28" t="s">
        <v>17</v>
      </c>
      <c r="M2436" s="53">
        <v>522829.88</v>
      </c>
      <c r="N2436" s="64" t="str">
        <f>+IF(Tabla1[[#This Row],[F PMPI]]="SÍ","No","Sí")</f>
        <v>Sí</v>
      </c>
      <c r="O2436" s="65">
        <f>+Tabla1[[#This Row],[PVL]]*1.055</f>
        <v>551585.52339999995</v>
      </c>
      <c r="P2436" s="65">
        <f>+Tabla1[[#This Row],[PVL]]*1.43</f>
        <v>747646.72840000002</v>
      </c>
      <c r="Q2436" s="66" t="str">
        <f>+HYPERLINK(Tabla1[[#This Row],[PAG]])</f>
        <v>https://todomusica.com.ar/productos-sin-categorias-de-netsuite/5832-404.html</v>
      </c>
      <c r="R2436" s="67"/>
      <c r="S2436" s="68"/>
      <c r="T2436" s="69"/>
      <c r="U2436" s="69"/>
      <c r="V2436" s="69"/>
      <c r="W2436" s="69"/>
      <c r="X2436" s="69"/>
      <c r="Y2436" s="35"/>
      <c r="Z2436" s="35" t="s">
        <v>26258</v>
      </c>
      <c r="AA2436" s="36">
        <v>1</v>
      </c>
      <c r="AB2436" s="35" t="s">
        <v>27</v>
      </c>
      <c r="AC2436" s="35" t="str">
        <f>+IF(Tabla1[[#This Row],[STK]]="no","Sin STK", "STK disponible")</f>
        <v>STK disponible</v>
      </c>
      <c r="AD2436" s="35">
        <f>+I2436*J2436</f>
        <v>0</v>
      </c>
      <c r="AE2436" s="35">
        <f>+I2436*K2436</f>
        <v>0</v>
      </c>
      <c r="AF2436" s="36">
        <f>IF(Tabla1[[#This Row],[ref pack]]=1,Tabla1[[#This Row],[Pedido]],LCM(Tabla1[[#This Row],[MC VIEJO]],Tabla1[[#This Row],[Pedido]]))</f>
        <v>1</v>
      </c>
      <c r="AG2436" s="36">
        <f>+VLOOKUP(Tabla1[[#This Row],[Artículo]],'.'!$B$2:$D$11481,3,)</f>
        <v>1</v>
      </c>
      <c r="AH2436" s="37" t="str">
        <f>+IFERROR(SEARCH("pack",Tabla1[[#This Row],[PACK]]),"")</f>
        <v/>
      </c>
    </row>
    <row r="2437" spans="1:34" ht="24" customHeight="1" x14ac:dyDescent="0.2">
      <c r="A2437" s="50" t="s">
        <v>3735</v>
      </c>
      <c r="B2437" s="60" t="s">
        <v>4604</v>
      </c>
      <c r="C2437" s="61" t="s">
        <v>4605</v>
      </c>
      <c r="D2437" s="52" t="s">
        <v>27</v>
      </c>
      <c r="E2437" s="53">
        <v>2138.66</v>
      </c>
      <c r="F2437" s="23" t="str">
        <f>+IFERROR(VLOOKUP(Tabla1[[#This Row],[Artículo]],'..'!$B$2:$D$569000,3,),"")</f>
        <v/>
      </c>
      <c r="G2437" s="24" t="str">
        <f>IF(H2437=AF2437,"", "Error MC")</f>
        <v>Error MC</v>
      </c>
      <c r="H2437" s="62"/>
      <c r="I2437" s="54">
        <f>+Tabla1[[#This Row],[MC]]*Tabla1[[#This Row],[Pedido]]*Tabla1[[#This Row],[PVC ]]</f>
        <v>0</v>
      </c>
      <c r="J2437" s="26">
        <v>0.21</v>
      </c>
      <c r="K2437" s="63"/>
      <c r="L2437" s="28" t="s">
        <v>17</v>
      </c>
      <c r="M2437" s="53">
        <v>3752.2829999999999</v>
      </c>
      <c r="N2437" s="64" t="str">
        <f>+IF(Tabla1[[#This Row],[F PMPI]]="SÍ","No","Sí")</f>
        <v>Sí</v>
      </c>
      <c r="O2437" s="65">
        <f>+Tabla1[[#This Row],[PVL]]*1.055</f>
        <v>3958.6585649999997</v>
      </c>
      <c r="P2437" s="65">
        <f>+Tabla1[[#This Row],[PVL]]*1.43</f>
        <v>5365.76469</v>
      </c>
      <c r="Q2437" s="66" t="str">
        <f>+HYPERLINK(Tabla1[[#This Row],[PAG]])</f>
        <v>http://www.todomusica.com.ar/soportes/2237-clh-930.html</v>
      </c>
      <c r="R2437" s="67"/>
      <c r="S2437" s="68"/>
      <c r="T2437" s="69"/>
      <c r="U2437" s="69"/>
      <c r="V2437" s="69"/>
      <c r="W2437" s="69"/>
      <c r="X2437" s="69"/>
      <c r="Y2437" s="35"/>
      <c r="Z2437" s="35" t="s">
        <v>25997</v>
      </c>
      <c r="AA2437" s="36">
        <v>1</v>
      </c>
      <c r="AB2437" s="35" t="s">
        <v>27</v>
      </c>
      <c r="AC2437" s="35" t="str">
        <f>+IF(Tabla1[[#This Row],[STK]]="no","Sin STK", "STK disponible")</f>
        <v>Sin STK</v>
      </c>
      <c r="AD2437" s="35">
        <f>+I2437*J2437</f>
        <v>0</v>
      </c>
      <c r="AE2437" s="35">
        <f>+I2437*K2437</f>
        <v>0</v>
      </c>
      <c r="AF2437" s="36">
        <f>IF(Tabla1[[#This Row],[ref pack]]=1,Tabla1[[#This Row],[Pedido]],LCM(Tabla1[[#This Row],[MC VIEJO]],Tabla1[[#This Row],[Pedido]]))</f>
        <v>1</v>
      </c>
      <c r="AG2437" s="36">
        <f>+VLOOKUP(Tabla1[[#This Row],[Artículo]],'.'!$B$2:$D$11481,3,)</f>
        <v>1</v>
      </c>
      <c r="AH2437" s="37" t="str">
        <f>+IFERROR(SEARCH("pack",Tabla1[[#This Row],[PACK]]),"")</f>
        <v/>
      </c>
    </row>
    <row r="2438" spans="1:34" ht="24" customHeight="1" x14ac:dyDescent="0.2">
      <c r="A2438" s="50" t="s">
        <v>3735</v>
      </c>
      <c r="B2438" s="60" t="s">
        <v>4606</v>
      </c>
      <c r="C2438" s="61" t="s">
        <v>4607</v>
      </c>
      <c r="D2438" s="52" t="s">
        <v>27</v>
      </c>
      <c r="E2438" s="53">
        <v>2238.09</v>
      </c>
      <c r="F2438" s="23" t="str">
        <f>+IFERROR(VLOOKUP(Tabla1[[#This Row],[Artículo]],'..'!$B$2:$D$569000,3,),"")</f>
        <v/>
      </c>
      <c r="G2438" s="24" t="str">
        <f>IF(H2438=AF2438,"", "Error MC")</f>
        <v>Error MC</v>
      </c>
      <c r="H2438" s="62"/>
      <c r="I2438" s="54">
        <f>+Tabla1[[#This Row],[MC]]*Tabla1[[#This Row],[Pedido]]*Tabla1[[#This Row],[PVC ]]</f>
        <v>0</v>
      </c>
      <c r="J2438" s="26">
        <v>0.21</v>
      </c>
      <c r="K2438" s="63"/>
      <c r="L2438" s="28" t="s">
        <v>17</v>
      </c>
      <c r="M2438" s="53">
        <v>3926.7280000000001</v>
      </c>
      <c r="N2438" s="64" t="str">
        <f>+IF(Tabla1[[#This Row],[F PMPI]]="SÍ","No","Sí")</f>
        <v>Sí</v>
      </c>
      <c r="O2438" s="65">
        <f>+Tabla1[[#This Row],[PVL]]*1.055</f>
        <v>4142.6980400000002</v>
      </c>
      <c r="P2438" s="65">
        <f>+Tabla1[[#This Row],[PVL]]*1.43</f>
        <v>5615.2210399999994</v>
      </c>
      <c r="Q2438" s="66" t="str">
        <f>+HYPERLINK(Tabla1[[#This Row],[PAG]])</f>
        <v>https://todomusica.com.ar/varios/9540-rb-010.html</v>
      </c>
      <c r="R2438" s="67"/>
      <c r="S2438" s="68"/>
      <c r="T2438" s="69"/>
      <c r="U2438" s="69"/>
      <c r="V2438" s="69"/>
      <c r="W2438" s="69"/>
      <c r="X2438" s="69"/>
      <c r="Y2438" s="35"/>
      <c r="Z2438" s="35" t="s">
        <v>26259</v>
      </c>
      <c r="AA2438" s="36">
        <v>1</v>
      </c>
      <c r="AB2438" s="35" t="s">
        <v>27</v>
      </c>
      <c r="AC2438" s="35" t="str">
        <f>+IF(Tabla1[[#This Row],[STK]]="no","Sin STK", "STK disponible")</f>
        <v>Sin STK</v>
      </c>
      <c r="AD2438" s="35">
        <f>+I2438*J2438</f>
        <v>0</v>
      </c>
      <c r="AE2438" s="35">
        <f>+I2438*K2438</f>
        <v>0</v>
      </c>
      <c r="AF2438" s="36">
        <f>IF(Tabla1[[#This Row],[ref pack]]=1,Tabla1[[#This Row],[Pedido]],LCM(Tabla1[[#This Row],[MC VIEJO]],Tabla1[[#This Row],[Pedido]]))</f>
        <v>1</v>
      </c>
      <c r="AG2438" s="36">
        <f>+VLOOKUP(Tabla1[[#This Row],[Artículo]],'.'!$B$2:$D$11481,3,)</f>
        <v>1</v>
      </c>
      <c r="AH2438" s="37" t="str">
        <f>+IFERROR(SEARCH("pack",Tabla1[[#This Row],[PACK]]),"")</f>
        <v/>
      </c>
    </row>
    <row r="2439" spans="1:34" ht="24" customHeight="1" x14ac:dyDescent="0.2">
      <c r="A2439" s="50" t="s">
        <v>3735</v>
      </c>
      <c r="B2439" s="60" t="s">
        <v>18813</v>
      </c>
      <c r="C2439" s="61" t="s">
        <v>18814</v>
      </c>
      <c r="D2439" s="52" t="s">
        <v>27</v>
      </c>
      <c r="E2439" s="53">
        <v>1134703.6299999999</v>
      </c>
      <c r="F2439" s="23" t="str">
        <f>+IFERROR(VLOOKUP(Tabla1[[#This Row],[Artículo]],'..'!$B$2:$D$569000,3,),"")</f>
        <v/>
      </c>
      <c r="G2439" s="24" t="str">
        <f>IF(H2439=AF2439,"", "Error MC")</f>
        <v>Error MC</v>
      </c>
      <c r="H2439" s="62"/>
      <c r="I2439" s="54">
        <f>+Tabla1[[#This Row],[MC]]*Tabla1[[#This Row],[Pedido]]*Tabla1[[#This Row],[PVC ]]</f>
        <v>0</v>
      </c>
      <c r="J2439" s="26">
        <v>0.21</v>
      </c>
      <c r="K2439" s="63"/>
      <c r="L2439" s="28" t="s">
        <v>17</v>
      </c>
      <c r="M2439" s="53">
        <v>1990837.5149999999</v>
      </c>
      <c r="N2439" s="64" t="str">
        <f>+IF(Tabla1[[#This Row],[F PMPI]]="SÍ","No","Sí")</f>
        <v>No</v>
      </c>
      <c r="O2439" s="65">
        <f>+Tabla1[[#This Row],[PVL]]*1.055</f>
        <v>2100333.5783249997</v>
      </c>
      <c r="P2439" s="65">
        <f>+Tabla1[[#This Row],[PVL]]*1.43</f>
        <v>2846897.6464499999</v>
      </c>
      <c r="Q2439" s="66" t="str">
        <f>+HYPERLINK(Tabla1[[#This Row],[PAG]])</f>
        <v>https://todomusica.com.ar/productos-sin-categorias-de-netsuite/4769-404.html</v>
      </c>
      <c r="R2439" s="67"/>
      <c r="S2439" s="68"/>
      <c r="T2439" s="69"/>
      <c r="U2439" s="69"/>
      <c r="V2439" s="69"/>
      <c r="W2439" s="69"/>
      <c r="X2439" s="69"/>
      <c r="Y2439" s="35"/>
      <c r="Z2439" s="35" t="s">
        <v>26260</v>
      </c>
      <c r="AA2439" s="36">
        <v>1</v>
      </c>
      <c r="AB2439" s="35" t="s">
        <v>9849</v>
      </c>
      <c r="AC2439" s="35" t="str">
        <f>+IF(Tabla1[[#This Row],[STK]]="no","Sin STK", "STK disponible")</f>
        <v>Sin STK</v>
      </c>
      <c r="AD2439" s="35">
        <f>+I2439*J2439</f>
        <v>0</v>
      </c>
      <c r="AE2439" s="35">
        <f>+I2439*K2439</f>
        <v>0</v>
      </c>
      <c r="AF2439" s="36">
        <f>IF(Tabla1[[#This Row],[ref pack]]=1,Tabla1[[#This Row],[Pedido]],LCM(Tabla1[[#This Row],[MC VIEJO]],Tabla1[[#This Row],[Pedido]]))</f>
        <v>1</v>
      </c>
      <c r="AG2439" s="36">
        <f>+VLOOKUP(Tabla1[[#This Row],[Artículo]],'.'!$B$2:$D$11481,3,)</f>
        <v>1</v>
      </c>
      <c r="AH2439" s="37" t="str">
        <f>+IFERROR(SEARCH("pack",Tabla1[[#This Row],[PACK]]),"")</f>
        <v/>
      </c>
    </row>
    <row r="2440" spans="1:34" ht="24" customHeight="1" x14ac:dyDescent="0.2">
      <c r="A2440" s="50" t="s">
        <v>3735</v>
      </c>
      <c r="B2440" s="60" t="s">
        <v>4610</v>
      </c>
      <c r="C2440" s="61" t="s">
        <v>4611</v>
      </c>
      <c r="D2440" s="52" t="s">
        <v>27</v>
      </c>
      <c r="E2440" s="53">
        <v>514867.85</v>
      </c>
      <c r="F2440" s="23" t="str">
        <f>+IFERROR(VLOOKUP(Tabla1[[#This Row],[Artículo]],'..'!$B$2:$D$569000,3,),"")</f>
        <v/>
      </c>
      <c r="G2440" s="24" t="str">
        <f>IF(H2440=AF2440,"", "Error MC")</f>
        <v>Error MC</v>
      </c>
      <c r="H2440" s="62"/>
      <c r="I2440" s="54">
        <f>+Tabla1[[#This Row],[MC]]*Tabla1[[#This Row],[Pedido]]*Tabla1[[#This Row],[PVC ]]</f>
        <v>0</v>
      </c>
      <c r="J2440" s="26">
        <v>0.21</v>
      </c>
      <c r="K2440" s="63"/>
      <c r="L2440" s="28" t="s">
        <v>17</v>
      </c>
      <c r="M2440" s="53">
        <v>903335.64</v>
      </c>
      <c r="N2440" s="64" t="str">
        <f>+IF(Tabla1[[#This Row],[F PMPI]]="SÍ","No","Sí")</f>
        <v>Sí</v>
      </c>
      <c r="O2440" s="65">
        <f>+Tabla1[[#This Row],[PVL]]*1.055</f>
        <v>953019.10019999999</v>
      </c>
      <c r="P2440" s="65">
        <f>+Tabla1[[#This Row],[PVL]]*1.43</f>
        <v>1291769.9652</v>
      </c>
      <c r="Q2440" s="66" t="str">
        <f>+HYPERLINK(Tabla1[[#This Row],[PAG]])</f>
        <v/>
      </c>
      <c r="R2440" s="67"/>
      <c r="S2440" s="68"/>
      <c r="T2440" s="69"/>
      <c r="U2440" s="69"/>
      <c r="V2440" s="69"/>
      <c r="W2440" s="69"/>
      <c r="X2440" s="69"/>
      <c r="Y2440" s="35"/>
      <c r="Z2440" s="35" t="s">
        <v>65</v>
      </c>
      <c r="AA2440" s="36">
        <v>1</v>
      </c>
      <c r="AB2440" s="35" t="s">
        <v>27</v>
      </c>
      <c r="AC2440" s="35" t="str">
        <f>+IF(Tabla1[[#This Row],[STK]]="no","Sin STK", "STK disponible")</f>
        <v>Sin STK</v>
      </c>
      <c r="AD2440" s="35">
        <f>+I2440*J2440</f>
        <v>0</v>
      </c>
      <c r="AE2440" s="35">
        <f>+I2440*K2440</f>
        <v>0</v>
      </c>
      <c r="AF2440" s="36">
        <f>IF(Tabla1[[#This Row],[ref pack]]=1,Tabla1[[#This Row],[Pedido]],LCM(Tabla1[[#This Row],[MC VIEJO]],Tabla1[[#This Row],[Pedido]]))</f>
        <v>1</v>
      </c>
      <c r="AG2440" s="36">
        <f>+VLOOKUP(Tabla1[[#This Row],[Artículo]],'.'!$B$2:$D$11481,3,)</f>
        <v>1</v>
      </c>
      <c r="AH2440" s="37" t="str">
        <f>+IFERROR(SEARCH("pack",Tabla1[[#This Row],[PACK]]),"")</f>
        <v/>
      </c>
    </row>
    <row r="2441" spans="1:34" ht="24" customHeight="1" x14ac:dyDescent="0.2">
      <c r="A2441" s="50" t="s">
        <v>3735</v>
      </c>
      <c r="B2441" s="60" t="s">
        <v>4612</v>
      </c>
      <c r="C2441" s="61" t="s">
        <v>4613</v>
      </c>
      <c r="D2441" s="52" t="s">
        <v>27</v>
      </c>
      <c r="E2441" s="53">
        <v>514867.85</v>
      </c>
      <c r="F2441" s="23" t="str">
        <f>+IFERROR(VLOOKUP(Tabla1[[#This Row],[Artículo]],'..'!$B$2:$D$569000,3,),"")</f>
        <v/>
      </c>
      <c r="G2441" s="24" t="str">
        <f>IF(H2441=AF2441,"", "Error MC")</f>
        <v>Error MC</v>
      </c>
      <c r="H2441" s="62"/>
      <c r="I2441" s="54">
        <f>+Tabla1[[#This Row],[MC]]*Tabla1[[#This Row],[Pedido]]*Tabla1[[#This Row],[PVC ]]</f>
        <v>0</v>
      </c>
      <c r="J2441" s="26">
        <v>0.21</v>
      </c>
      <c r="K2441" s="63"/>
      <c r="L2441" s="28" t="s">
        <v>17</v>
      </c>
      <c r="M2441" s="53">
        <v>903335.64</v>
      </c>
      <c r="N2441" s="64" t="str">
        <f>+IF(Tabla1[[#This Row],[F PMPI]]="SÍ","No","Sí")</f>
        <v>Sí</v>
      </c>
      <c r="O2441" s="65">
        <f>+Tabla1[[#This Row],[PVL]]*1.055</f>
        <v>953019.10019999999</v>
      </c>
      <c r="P2441" s="65">
        <f>+Tabla1[[#This Row],[PVL]]*1.43</f>
        <v>1291769.9652</v>
      </c>
      <c r="Q2441" s="66" t="str">
        <f>+HYPERLINK(Tabla1[[#This Row],[PAG]])</f>
        <v>http://www.todomusica.com.ar/cuerpos-sueltos-para-bateria/29082-22x20-rfp-bd-w-0-bb-3.html</v>
      </c>
      <c r="R2441" s="67"/>
      <c r="S2441" s="68"/>
      <c r="T2441" s="69"/>
      <c r="U2441" s="69"/>
      <c r="V2441" s="69"/>
      <c r="W2441" s="69"/>
      <c r="X2441" s="69"/>
      <c r="Y2441" s="35"/>
      <c r="Z2441" s="35" t="s">
        <v>26261</v>
      </c>
      <c r="AA2441" s="36">
        <v>1</v>
      </c>
      <c r="AB2441" s="35" t="s">
        <v>27</v>
      </c>
      <c r="AC2441" s="35" t="str">
        <f>+IF(Tabla1[[#This Row],[STK]]="no","Sin STK", "STK disponible")</f>
        <v>Sin STK</v>
      </c>
      <c r="AD2441" s="35">
        <f>+I2441*J2441</f>
        <v>0</v>
      </c>
      <c r="AE2441" s="35">
        <f>+I2441*K2441</f>
        <v>0</v>
      </c>
      <c r="AF2441" s="36">
        <f>IF(Tabla1[[#This Row],[ref pack]]=1,Tabla1[[#This Row],[Pedido]],LCM(Tabla1[[#This Row],[MC VIEJO]],Tabla1[[#This Row],[Pedido]]))</f>
        <v>1</v>
      </c>
      <c r="AG2441" s="36">
        <f>+VLOOKUP(Tabla1[[#This Row],[Artículo]],'.'!$B$2:$D$11481,3,)</f>
        <v>1</v>
      </c>
      <c r="AH2441" s="37" t="str">
        <f>+IFERROR(SEARCH("pack",Tabla1[[#This Row],[PACK]]),"")</f>
        <v/>
      </c>
    </row>
    <row r="2442" spans="1:34" ht="24" customHeight="1" x14ac:dyDescent="0.2">
      <c r="A2442" s="50" t="s">
        <v>3735</v>
      </c>
      <c r="B2442" s="60" t="s">
        <v>4614</v>
      </c>
      <c r="C2442" s="61" t="s">
        <v>4615</v>
      </c>
      <c r="D2442" s="52" t="s">
        <v>27</v>
      </c>
      <c r="E2442" s="53">
        <v>603522.41</v>
      </c>
      <c r="F2442" s="23" t="str">
        <f>+IFERROR(VLOOKUP(Tabla1[[#This Row],[Artículo]],'..'!$B$2:$D$569000,3,),"")</f>
        <v/>
      </c>
      <c r="G2442" s="24" t="str">
        <f>IF(H2442=AF2442,"", "Error MC")</f>
        <v>Error MC</v>
      </c>
      <c r="H2442" s="62"/>
      <c r="I2442" s="54">
        <f>+Tabla1[[#This Row],[MC]]*Tabla1[[#This Row],[Pedido]]*Tabla1[[#This Row],[PVC ]]</f>
        <v>0</v>
      </c>
      <c r="J2442" s="26">
        <v>0.21</v>
      </c>
      <c r="K2442" s="63"/>
      <c r="L2442" s="28" t="s">
        <v>17</v>
      </c>
      <c r="M2442" s="53">
        <v>1058880.0630000001</v>
      </c>
      <c r="N2442" s="64" t="str">
        <f>+IF(Tabla1[[#This Row],[F PMPI]]="SÍ","No","Sí")</f>
        <v>Sí</v>
      </c>
      <c r="O2442" s="65">
        <f>+Tabla1[[#This Row],[PVL]]*1.055</f>
        <v>1117118.4664650001</v>
      </c>
      <c r="P2442" s="65">
        <f>+Tabla1[[#This Row],[PVL]]*1.43</f>
        <v>1514198.49009</v>
      </c>
      <c r="Q2442" s="66" t="str">
        <f>+HYPERLINK(Tabla1[[#This Row],[PAG]])</f>
        <v/>
      </c>
      <c r="R2442" s="67"/>
      <c r="S2442" s="68"/>
      <c r="T2442" s="69"/>
      <c r="U2442" s="69"/>
      <c r="V2442" s="69"/>
      <c r="W2442" s="69"/>
      <c r="X2442" s="69"/>
      <c r="Y2442" s="35"/>
      <c r="Z2442" s="35" t="s">
        <v>65</v>
      </c>
      <c r="AA2442" s="36">
        <v>1</v>
      </c>
      <c r="AB2442" s="35" t="s">
        <v>27</v>
      </c>
      <c r="AC2442" s="35" t="str">
        <f>+IF(Tabla1[[#This Row],[STK]]="no","Sin STK", "STK disponible")</f>
        <v>Sin STK</v>
      </c>
      <c r="AD2442" s="35">
        <f>+I2442*J2442</f>
        <v>0</v>
      </c>
      <c r="AE2442" s="35">
        <f>+I2442*K2442</f>
        <v>0</v>
      </c>
      <c r="AF2442" s="36">
        <f>IF(Tabla1[[#This Row],[ref pack]]=1,Tabla1[[#This Row],[Pedido]],LCM(Tabla1[[#This Row],[MC VIEJO]],Tabla1[[#This Row],[Pedido]]))</f>
        <v>1</v>
      </c>
      <c r="AG2442" s="36">
        <f>+VLOOKUP(Tabla1[[#This Row],[Artículo]],'.'!$B$2:$D$11481,3,)</f>
        <v>1</v>
      </c>
      <c r="AH2442" s="37" t="str">
        <f>+IFERROR(SEARCH("pack",Tabla1[[#This Row],[PACK]]),"")</f>
        <v/>
      </c>
    </row>
    <row r="2443" spans="1:34" ht="24" customHeight="1" x14ac:dyDescent="0.2">
      <c r="A2443" s="50" t="s">
        <v>3735</v>
      </c>
      <c r="B2443" s="60" t="s">
        <v>4616</v>
      </c>
      <c r="C2443" s="61" t="s">
        <v>4617</v>
      </c>
      <c r="D2443" s="52" t="s">
        <v>27</v>
      </c>
      <c r="E2443" s="53">
        <v>603522.41</v>
      </c>
      <c r="F2443" s="23" t="str">
        <f>+IFERROR(VLOOKUP(Tabla1[[#This Row],[Artículo]],'..'!$B$2:$D$569000,3,),"")</f>
        <v/>
      </c>
      <c r="G2443" s="24" t="str">
        <f>IF(H2443=AF2443,"", "Error MC")</f>
        <v>Error MC</v>
      </c>
      <c r="H2443" s="62"/>
      <c r="I2443" s="54">
        <f>+Tabla1[[#This Row],[MC]]*Tabla1[[#This Row],[Pedido]]*Tabla1[[#This Row],[PVC ]]</f>
        <v>0</v>
      </c>
      <c r="J2443" s="26">
        <v>0.21</v>
      </c>
      <c r="K2443" s="63"/>
      <c r="L2443" s="28" t="s">
        <v>17</v>
      </c>
      <c r="M2443" s="53">
        <v>1058880.0630000001</v>
      </c>
      <c r="N2443" s="64" t="str">
        <f>+IF(Tabla1[[#This Row],[F PMPI]]="SÍ","No","Sí")</f>
        <v>Sí</v>
      </c>
      <c r="O2443" s="65">
        <f>+Tabla1[[#This Row],[PVL]]*1.055</f>
        <v>1117118.4664650001</v>
      </c>
      <c r="P2443" s="65">
        <f>+Tabla1[[#This Row],[PVL]]*1.43</f>
        <v>1514198.49009</v>
      </c>
      <c r="Q2443" s="66" t="str">
        <f>+HYPERLINK(Tabla1[[#This Row],[PAG]])</f>
        <v/>
      </c>
      <c r="R2443" s="67"/>
      <c r="S2443" s="68"/>
      <c r="T2443" s="69"/>
      <c r="U2443" s="69"/>
      <c r="V2443" s="69"/>
      <c r="W2443" s="69"/>
      <c r="X2443" s="69"/>
      <c r="Y2443" s="35"/>
      <c r="Z2443" s="35" t="s">
        <v>65</v>
      </c>
      <c r="AA2443" s="36">
        <v>1</v>
      </c>
      <c r="AB2443" s="35" t="s">
        <v>27</v>
      </c>
      <c r="AC2443" s="35" t="str">
        <f>+IF(Tabla1[[#This Row],[STK]]="no","Sin STK", "STK disponible")</f>
        <v>Sin STK</v>
      </c>
      <c r="AD2443" s="35">
        <f>+I2443*J2443</f>
        <v>0</v>
      </c>
      <c r="AE2443" s="35">
        <f>+I2443*K2443</f>
        <v>0</v>
      </c>
      <c r="AF2443" s="36">
        <f>IF(Tabla1[[#This Row],[ref pack]]=1,Tabla1[[#This Row],[Pedido]],LCM(Tabla1[[#This Row],[MC VIEJO]],Tabla1[[#This Row],[Pedido]]))</f>
        <v>1</v>
      </c>
      <c r="AG2443" s="36">
        <f>+VLOOKUP(Tabla1[[#This Row],[Artículo]],'.'!$B$2:$D$11481,3,)</f>
        <v>1</v>
      </c>
      <c r="AH2443" s="37" t="str">
        <f>+IFERROR(SEARCH("pack",Tabla1[[#This Row],[PACK]]),"")</f>
        <v/>
      </c>
    </row>
    <row r="2444" spans="1:34" ht="24" customHeight="1" x14ac:dyDescent="0.2">
      <c r="A2444" s="50" t="s">
        <v>3735</v>
      </c>
      <c r="B2444" s="60" t="s">
        <v>4618</v>
      </c>
      <c r="C2444" s="61" t="s">
        <v>4619</v>
      </c>
      <c r="D2444" s="52" t="s">
        <v>9842</v>
      </c>
      <c r="E2444" s="53">
        <v>603522.41</v>
      </c>
      <c r="F2444" s="23" t="str">
        <f>+IFERROR(VLOOKUP(Tabla1[[#This Row],[Artículo]],'..'!$B$2:$D$569000,3,),"")</f>
        <v/>
      </c>
      <c r="G2444" s="24" t="str">
        <f>IF(H2444=AF2444,"", "Error MC")</f>
        <v>Error MC</v>
      </c>
      <c r="H2444" s="62"/>
      <c r="I2444" s="54">
        <f>+Tabla1[[#This Row],[MC]]*Tabla1[[#This Row],[Pedido]]*Tabla1[[#This Row],[PVC ]]</f>
        <v>0</v>
      </c>
      <c r="J2444" s="26">
        <v>0.21</v>
      </c>
      <c r="K2444" s="63"/>
      <c r="L2444" s="28" t="s">
        <v>17</v>
      </c>
      <c r="M2444" s="53">
        <v>1058880.0630000001</v>
      </c>
      <c r="N2444" s="64" t="str">
        <f>+IF(Tabla1[[#This Row],[F PMPI]]="SÍ","No","Sí")</f>
        <v>Sí</v>
      </c>
      <c r="O2444" s="65">
        <f>+Tabla1[[#This Row],[PVL]]*1.055</f>
        <v>1117118.4664650001</v>
      </c>
      <c r="P2444" s="65">
        <f>+Tabla1[[#This Row],[PVL]]*1.43</f>
        <v>1514198.49009</v>
      </c>
      <c r="Q2444" s="66" t="str">
        <f>+HYPERLINK(Tabla1[[#This Row],[PAG]])</f>
        <v>https://todomusica.com.ar/cuerpos-sueltos/4771-404.html</v>
      </c>
      <c r="R2444" s="67"/>
      <c r="S2444" s="68"/>
      <c r="T2444" s="69"/>
      <c r="U2444" s="69"/>
      <c r="V2444" s="69"/>
      <c r="W2444" s="69"/>
      <c r="X2444" s="69"/>
      <c r="Y2444" s="35"/>
      <c r="Z2444" s="35" t="s">
        <v>26262</v>
      </c>
      <c r="AA2444" s="36">
        <v>1</v>
      </c>
      <c r="AB2444" s="35" t="s">
        <v>27</v>
      </c>
      <c r="AC2444" s="35" t="str">
        <f>+IF(Tabla1[[#This Row],[STK]]="no","Sin STK", "STK disponible")</f>
        <v>STK disponible</v>
      </c>
      <c r="AD2444" s="35">
        <f>+I2444*J2444</f>
        <v>0</v>
      </c>
      <c r="AE2444" s="35">
        <f>+I2444*K2444</f>
        <v>0</v>
      </c>
      <c r="AF2444" s="36">
        <f>IF(Tabla1[[#This Row],[ref pack]]=1,Tabla1[[#This Row],[Pedido]],LCM(Tabla1[[#This Row],[MC VIEJO]],Tabla1[[#This Row],[Pedido]]))</f>
        <v>1</v>
      </c>
      <c r="AG2444" s="36">
        <f>+VLOOKUP(Tabla1[[#This Row],[Artículo]],'.'!$B$2:$D$11481,3,)</f>
        <v>1</v>
      </c>
      <c r="AH2444" s="37" t="str">
        <f>+IFERROR(SEARCH("pack",Tabla1[[#This Row],[PACK]]),"")</f>
        <v/>
      </c>
    </row>
    <row r="2445" spans="1:34" ht="24" customHeight="1" x14ac:dyDescent="0.2">
      <c r="A2445" s="50" t="s">
        <v>3735</v>
      </c>
      <c r="B2445" s="60" t="s">
        <v>4620</v>
      </c>
      <c r="C2445" s="61" t="s">
        <v>4621</v>
      </c>
      <c r="D2445" s="52" t="s">
        <v>27</v>
      </c>
      <c r="E2445" s="53">
        <v>603522.41</v>
      </c>
      <c r="F2445" s="23" t="str">
        <f>+IFERROR(VLOOKUP(Tabla1[[#This Row],[Artículo]],'..'!$B$2:$D$569000,3,),"")</f>
        <v/>
      </c>
      <c r="G2445" s="24" t="str">
        <f>IF(H2445=AF2445,"", "Error MC")</f>
        <v>Error MC</v>
      </c>
      <c r="H2445" s="62"/>
      <c r="I2445" s="54">
        <f>+Tabla1[[#This Row],[MC]]*Tabla1[[#This Row],[Pedido]]*Tabla1[[#This Row],[PVC ]]</f>
        <v>0</v>
      </c>
      <c r="J2445" s="26">
        <v>0.21</v>
      </c>
      <c r="K2445" s="63"/>
      <c r="L2445" s="28" t="s">
        <v>17</v>
      </c>
      <c r="M2445" s="53">
        <v>1058880.0630000001</v>
      </c>
      <c r="N2445" s="64" t="str">
        <f>+IF(Tabla1[[#This Row],[F PMPI]]="SÍ","No","Sí")</f>
        <v>Sí</v>
      </c>
      <c r="O2445" s="65">
        <f>+Tabla1[[#This Row],[PVL]]*1.055</f>
        <v>1117118.4664650001</v>
      </c>
      <c r="P2445" s="65">
        <f>+Tabla1[[#This Row],[PVL]]*1.43</f>
        <v>1514198.49009</v>
      </c>
      <c r="Q2445" s="66" t="str">
        <f>+HYPERLINK(Tabla1[[#This Row],[PAG]])</f>
        <v>http://www.todomusica.com.ar/cuerpos-sueltos-para-bateria/29082-22x20-rfp-bd-w-0-bb-3.html</v>
      </c>
      <c r="R2445" s="67"/>
      <c r="S2445" s="68"/>
      <c r="T2445" s="69"/>
      <c r="U2445" s="69"/>
      <c r="V2445" s="69"/>
      <c r="W2445" s="69"/>
      <c r="X2445" s="69"/>
      <c r="Y2445" s="35"/>
      <c r="Z2445" s="35" t="s">
        <v>26261</v>
      </c>
      <c r="AA2445" s="36">
        <v>1</v>
      </c>
      <c r="AB2445" s="35" t="s">
        <v>27</v>
      </c>
      <c r="AC2445" s="35" t="str">
        <f>+IF(Tabla1[[#This Row],[STK]]="no","Sin STK", "STK disponible")</f>
        <v>Sin STK</v>
      </c>
      <c r="AD2445" s="35">
        <f>+I2445*J2445</f>
        <v>0</v>
      </c>
      <c r="AE2445" s="35">
        <f>+I2445*K2445</f>
        <v>0</v>
      </c>
      <c r="AF2445" s="36">
        <f>IF(Tabla1[[#This Row],[ref pack]]=1,Tabla1[[#This Row],[Pedido]],LCM(Tabla1[[#This Row],[MC VIEJO]],Tabla1[[#This Row],[Pedido]]))</f>
        <v>1</v>
      </c>
      <c r="AG2445" s="36">
        <f>+VLOOKUP(Tabla1[[#This Row],[Artículo]],'.'!$B$2:$D$11481,3,)</f>
        <v>1</v>
      </c>
      <c r="AH2445" s="37" t="str">
        <f>+IFERROR(SEARCH("pack",Tabla1[[#This Row],[PACK]]),"")</f>
        <v/>
      </c>
    </row>
    <row r="2446" spans="1:34" ht="24" customHeight="1" x14ac:dyDescent="0.2">
      <c r="A2446" s="50" t="s">
        <v>3735</v>
      </c>
      <c r="B2446" s="60" t="s">
        <v>18815</v>
      </c>
      <c r="C2446" s="61" t="s">
        <v>24016</v>
      </c>
      <c r="D2446" s="52" t="s">
        <v>27</v>
      </c>
      <c r="E2446" s="53">
        <v>621203.56000000006</v>
      </c>
      <c r="F2446" s="23" t="str">
        <f>+IFERROR(VLOOKUP(Tabla1[[#This Row],[Artículo]],'..'!$B$2:$D$569000,3,),"")</f>
        <v/>
      </c>
      <c r="G2446" s="24" t="str">
        <f>IF(H2446=AF2446,"", "Error MC")</f>
        <v>Error MC</v>
      </c>
      <c r="H2446" s="62"/>
      <c r="I2446" s="54">
        <f>+Tabla1[[#This Row],[MC]]*Tabla1[[#This Row],[Pedido]]*Tabla1[[#This Row],[PVC ]]</f>
        <v>0</v>
      </c>
      <c r="J2446" s="26">
        <v>0.21</v>
      </c>
      <c r="K2446" s="63"/>
      <c r="L2446" s="28" t="s">
        <v>17</v>
      </c>
      <c r="M2446" s="53">
        <v>1089901.6440000001</v>
      </c>
      <c r="N2446" s="64" t="str">
        <f>+IF(Tabla1[[#This Row],[F PMPI]]="SÍ","No","Sí")</f>
        <v>Sí</v>
      </c>
      <c r="O2446" s="65">
        <f>+Tabla1[[#This Row],[PVL]]*1.055</f>
        <v>1149846.2344200001</v>
      </c>
      <c r="P2446" s="65">
        <f>+Tabla1[[#This Row],[PVL]]*1.43</f>
        <v>1558559.3509200001</v>
      </c>
      <c r="Q2446" s="66" t="str">
        <f>+HYPERLINK(Tabla1[[#This Row],[PAG]])</f>
        <v>http://www.todomusica.com.ar/cuerpos-sueltos-para-bateria/29094-12x8-rfp-tt-w-opta.html</v>
      </c>
      <c r="R2446" s="67"/>
      <c r="S2446" s="68"/>
      <c r="T2446" s="69"/>
      <c r="U2446" s="69"/>
      <c r="V2446" s="69"/>
      <c r="W2446" s="69"/>
      <c r="X2446" s="69"/>
      <c r="Y2446" s="35"/>
      <c r="Z2446" s="35" t="s">
        <v>26263</v>
      </c>
      <c r="AA2446" s="36">
        <v>1</v>
      </c>
      <c r="AB2446" s="35" t="s">
        <v>27</v>
      </c>
      <c r="AC2446" s="35" t="str">
        <f>+IF(Tabla1[[#This Row],[STK]]="no","Sin STK", "STK disponible")</f>
        <v>Sin STK</v>
      </c>
      <c r="AD2446" s="35">
        <f>+I2446*J2446</f>
        <v>0</v>
      </c>
      <c r="AE2446" s="35">
        <f>+I2446*K2446</f>
        <v>0</v>
      </c>
      <c r="AF2446" s="36">
        <f>IF(Tabla1[[#This Row],[ref pack]]=1,Tabla1[[#This Row],[Pedido]],LCM(Tabla1[[#This Row],[MC VIEJO]],Tabla1[[#This Row],[Pedido]]))</f>
        <v>1</v>
      </c>
      <c r="AG2446" s="36">
        <f>+VLOOKUP(Tabla1[[#This Row],[Artículo]],'.'!$B$2:$D$11481,3,)</f>
        <v>1</v>
      </c>
      <c r="AH2446" s="37" t="str">
        <f>+IFERROR(SEARCH("pack",Tabla1[[#This Row],[PACK]]),"")</f>
        <v/>
      </c>
    </row>
    <row r="2447" spans="1:34" ht="24" customHeight="1" x14ac:dyDescent="0.2">
      <c r="A2447" s="50" t="s">
        <v>3735</v>
      </c>
      <c r="B2447" s="60" t="s">
        <v>18817</v>
      </c>
      <c r="C2447" s="61" t="s">
        <v>24017</v>
      </c>
      <c r="D2447" s="52" t="s">
        <v>27</v>
      </c>
      <c r="E2447" s="53">
        <v>621203.56000000006</v>
      </c>
      <c r="F2447" s="23" t="str">
        <f>+IFERROR(VLOOKUP(Tabla1[[#This Row],[Artículo]],'..'!$B$2:$D$569000,3,),"")</f>
        <v/>
      </c>
      <c r="G2447" s="24" t="str">
        <f>IF(H2447=AF2447,"", "Error MC")</f>
        <v>Error MC</v>
      </c>
      <c r="H2447" s="62"/>
      <c r="I2447" s="54">
        <f>+Tabla1[[#This Row],[MC]]*Tabla1[[#This Row],[Pedido]]*Tabla1[[#This Row],[PVC ]]</f>
        <v>0</v>
      </c>
      <c r="J2447" s="26">
        <v>0.21</v>
      </c>
      <c r="K2447" s="63"/>
      <c r="L2447" s="28" t="s">
        <v>17</v>
      </c>
      <c r="M2447" s="53">
        <v>1089901.6440000001</v>
      </c>
      <c r="N2447" s="64" t="str">
        <f>+IF(Tabla1[[#This Row],[F PMPI]]="SÍ","No","Sí")</f>
        <v>Sí</v>
      </c>
      <c r="O2447" s="65">
        <f>+Tabla1[[#This Row],[PVL]]*1.055</f>
        <v>1149846.2344200001</v>
      </c>
      <c r="P2447" s="65">
        <f>+Tabla1[[#This Row],[PVL]]*1.43</f>
        <v>1558559.3509200001</v>
      </c>
      <c r="Q2447" s="66" t="str">
        <f>+HYPERLINK(Tabla1[[#This Row],[PAG]])</f>
        <v>http://www.todomusica.com.ar/cuerpos-sueltos-para-bateria/29095-12x8-rfp-tt-w-opta.html</v>
      </c>
      <c r="R2447" s="67"/>
      <c r="S2447" s="68"/>
      <c r="T2447" s="69"/>
      <c r="U2447" s="69"/>
      <c r="V2447" s="69"/>
      <c r="W2447" s="69"/>
      <c r="X2447" s="69"/>
      <c r="Y2447" s="35"/>
      <c r="Z2447" s="35" t="s">
        <v>26264</v>
      </c>
      <c r="AA2447" s="36">
        <v>1</v>
      </c>
      <c r="AB2447" s="35" t="s">
        <v>27</v>
      </c>
      <c r="AC2447" s="35" t="str">
        <f>+IF(Tabla1[[#This Row],[STK]]="no","Sin STK", "STK disponible")</f>
        <v>Sin STK</v>
      </c>
      <c r="AD2447" s="35">
        <f>+I2447*J2447</f>
        <v>0</v>
      </c>
      <c r="AE2447" s="35">
        <f>+I2447*K2447</f>
        <v>0</v>
      </c>
      <c r="AF2447" s="36">
        <f>IF(Tabla1[[#This Row],[ref pack]]=1,Tabla1[[#This Row],[Pedido]],LCM(Tabla1[[#This Row],[MC VIEJO]],Tabla1[[#This Row],[Pedido]]))</f>
        <v>1</v>
      </c>
      <c r="AG2447" s="36">
        <f>+VLOOKUP(Tabla1[[#This Row],[Artículo]],'.'!$B$2:$D$11481,3,)</f>
        <v>1</v>
      </c>
      <c r="AH2447" s="37" t="str">
        <f>+IFERROR(SEARCH("pack",Tabla1[[#This Row],[PACK]]),"")</f>
        <v/>
      </c>
    </row>
    <row r="2448" spans="1:34" ht="24" customHeight="1" x14ac:dyDescent="0.2">
      <c r="A2448" s="50" t="s">
        <v>3735</v>
      </c>
      <c r="B2448" s="60" t="s">
        <v>4622</v>
      </c>
      <c r="C2448" s="61" t="s">
        <v>4623</v>
      </c>
      <c r="D2448" s="52" t="s">
        <v>27</v>
      </c>
      <c r="E2448" s="53">
        <v>774813.44</v>
      </c>
      <c r="F2448" s="23" t="str">
        <f>+IFERROR(VLOOKUP(Tabla1[[#This Row],[Artículo]],'..'!$B$2:$D$569000,3,),"")</f>
        <v/>
      </c>
      <c r="G2448" s="24" t="str">
        <f>IF(H2448=AF2448,"", "Error MC")</f>
        <v>Error MC</v>
      </c>
      <c r="H2448" s="62"/>
      <c r="I2448" s="54">
        <f>+Tabla1[[#This Row],[MC]]*Tabla1[[#This Row],[Pedido]]*Tabla1[[#This Row],[PVC ]]</f>
        <v>0</v>
      </c>
      <c r="J2448" s="26">
        <v>0.21</v>
      </c>
      <c r="K2448" s="63"/>
      <c r="L2448" s="28" t="s">
        <v>17</v>
      </c>
      <c r="M2448" s="53">
        <v>1359410.183</v>
      </c>
      <c r="N2448" s="64" t="str">
        <f>+IF(Tabla1[[#This Row],[F PMPI]]="SÍ","No","Sí")</f>
        <v>Sí</v>
      </c>
      <c r="O2448" s="65">
        <f>+Tabla1[[#This Row],[PVL]]*1.055</f>
        <v>1434177.7430649998</v>
      </c>
      <c r="P2448" s="65">
        <f>+Tabla1[[#This Row],[PVL]]*1.43</f>
        <v>1943956.5616899999</v>
      </c>
      <c r="Q2448" s="66" t="str">
        <f>+HYPERLINK(Tabla1[[#This Row],[PAG]])</f>
        <v/>
      </c>
      <c r="R2448" s="67"/>
      <c r="S2448" s="68"/>
      <c r="T2448" s="69"/>
      <c r="U2448" s="69"/>
      <c r="V2448" s="69"/>
      <c r="W2448" s="69"/>
      <c r="X2448" s="69"/>
      <c r="Y2448" s="35"/>
      <c r="Z2448" s="35" t="s">
        <v>65</v>
      </c>
      <c r="AA2448" s="36">
        <v>1</v>
      </c>
      <c r="AB2448" s="35" t="s">
        <v>27</v>
      </c>
      <c r="AC2448" s="35" t="str">
        <f>+IF(Tabla1[[#This Row],[STK]]="no","Sin STK", "STK disponible")</f>
        <v>Sin STK</v>
      </c>
      <c r="AD2448" s="35">
        <f>+I2448*J2448</f>
        <v>0</v>
      </c>
      <c r="AE2448" s="35">
        <f>+I2448*K2448</f>
        <v>0</v>
      </c>
      <c r="AF2448" s="36">
        <f>IF(Tabla1[[#This Row],[ref pack]]=1,Tabla1[[#This Row],[Pedido]],LCM(Tabla1[[#This Row],[MC VIEJO]],Tabla1[[#This Row],[Pedido]]))</f>
        <v>1</v>
      </c>
      <c r="AG2448" s="36">
        <f>+VLOOKUP(Tabla1[[#This Row],[Artículo]],'.'!$B$2:$D$11481,3,)</f>
        <v>1</v>
      </c>
      <c r="AH2448" s="37" t="str">
        <f>+IFERROR(SEARCH("pack",Tabla1[[#This Row],[PACK]]),"")</f>
        <v/>
      </c>
    </row>
    <row r="2449" spans="1:34" ht="24" customHeight="1" x14ac:dyDescent="0.2">
      <c r="A2449" s="50" t="s">
        <v>3735</v>
      </c>
      <c r="B2449" s="60" t="s">
        <v>4628</v>
      </c>
      <c r="C2449" s="61" t="s">
        <v>4629</v>
      </c>
      <c r="D2449" s="52" t="s">
        <v>9842</v>
      </c>
      <c r="E2449" s="53">
        <v>837406.3</v>
      </c>
      <c r="F2449" s="23" t="str">
        <f>+IFERROR(VLOOKUP(Tabla1[[#This Row],[Artículo]],'..'!$B$2:$D$569000,3,),"")</f>
        <v/>
      </c>
      <c r="G2449" s="24" t="str">
        <f>IF(H2449=AF2449,"", "Error MC")</f>
        <v>Error MC</v>
      </c>
      <c r="H2449" s="62"/>
      <c r="I2449" s="54">
        <f>+Tabla1[[#This Row],[MC]]*Tabla1[[#This Row],[Pedido]]*Tabla1[[#This Row],[PVC ]]</f>
        <v>0</v>
      </c>
      <c r="J2449" s="26">
        <v>0.21</v>
      </c>
      <c r="K2449" s="63"/>
      <c r="L2449" s="28" t="s">
        <v>17</v>
      </c>
      <c r="M2449" s="53">
        <v>1469229.3589999999</v>
      </c>
      <c r="N2449" s="64" t="str">
        <f>+IF(Tabla1[[#This Row],[F PMPI]]="SÍ","No","Sí")</f>
        <v>Sí</v>
      </c>
      <c r="O2449" s="65">
        <f>+Tabla1[[#This Row],[PVL]]*1.055</f>
        <v>1550036.9737449999</v>
      </c>
      <c r="P2449" s="65">
        <f>+Tabla1[[#This Row],[PVL]]*1.43</f>
        <v>2100997.98337</v>
      </c>
      <c r="Q2449" s="66" t="str">
        <f>+HYPERLINK(Tabla1[[#This Row],[PAG]])</f>
        <v>https://todomusica.com.ar/redoblantes/9054-14x14-rfp-ft.html</v>
      </c>
      <c r="R2449" s="67"/>
      <c r="S2449" s="68"/>
      <c r="T2449" s="69"/>
      <c r="U2449" s="69"/>
      <c r="V2449" s="69"/>
      <c r="W2449" s="69"/>
      <c r="X2449" s="69"/>
      <c r="Y2449" s="35"/>
      <c r="Z2449" s="35" t="s">
        <v>26265</v>
      </c>
      <c r="AA2449" s="36">
        <v>1</v>
      </c>
      <c r="AB2449" s="35" t="s">
        <v>27</v>
      </c>
      <c r="AC2449" s="35" t="str">
        <f>+IF(Tabla1[[#This Row],[STK]]="no","Sin STK", "STK disponible")</f>
        <v>STK disponible</v>
      </c>
      <c r="AD2449" s="35">
        <f>+I2449*J2449</f>
        <v>0</v>
      </c>
      <c r="AE2449" s="35">
        <f>+I2449*K2449</f>
        <v>0</v>
      </c>
      <c r="AF2449" s="36">
        <f>IF(Tabla1[[#This Row],[ref pack]]=1,Tabla1[[#This Row],[Pedido]],LCM(Tabla1[[#This Row],[MC VIEJO]],Tabla1[[#This Row],[Pedido]]))</f>
        <v>1</v>
      </c>
      <c r="AG2449" s="36">
        <f>+VLOOKUP(Tabla1[[#This Row],[Artículo]],'.'!$B$2:$D$11481,3,)</f>
        <v>1</v>
      </c>
      <c r="AH2449" s="37" t="str">
        <f>+IFERROR(SEARCH("pack",Tabla1[[#This Row],[PACK]]),"")</f>
        <v/>
      </c>
    </row>
    <row r="2450" spans="1:34" ht="24" customHeight="1" x14ac:dyDescent="0.2">
      <c r="A2450" s="50" t="s">
        <v>3735</v>
      </c>
      <c r="B2450" s="60" t="s">
        <v>4632</v>
      </c>
      <c r="C2450" s="61" t="s">
        <v>4633</v>
      </c>
      <c r="D2450" s="52" t="s">
        <v>9842</v>
      </c>
      <c r="E2450" s="53">
        <v>613743.12</v>
      </c>
      <c r="F2450" s="23" t="str">
        <f>+IFERROR(VLOOKUP(Tabla1[[#This Row],[Artículo]],'..'!$B$2:$D$569000,3,),"")</f>
        <v/>
      </c>
      <c r="G2450" s="24" t="str">
        <f>IF(H2450=AF2450,"", "Error MC")</f>
        <v>Error MC</v>
      </c>
      <c r="H2450" s="62"/>
      <c r="I2450" s="54">
        <f>+Tabla1[[#This Row],[MC]]*Tabla1[[#This Row],[Pedido]]*Tabla1[[#This Row],[PVC ]]</f>
        <v>0</v>
      </c>
      <c r="J2450" s="26">
        <v>0.21</v>
      </c>
      <c r="K2450" s="63"/>
      <c r="L2450" s="28" t="s">
        <v>17</v>
      </c>
      <c r="M2450" s="53">
        <v>1076812.2990000001</v>
      </c>
      <c r="N2450" s="64" t="str">
        <f>+IF(Tabla1[[#This Row],[F PMPI]]="SÍ","No","Sí")</f>
        <v>Sí</v>
      </c>
      <c r="O2450" s="65">
        <f>+Tabla1[[#This Row],[PVL]]*1.055</f>
        <v>1136036.975445</v>
      </c>
      <c r="P2450" s="65">
        <f>+Tabla1[[#This Row],[PVL]]*1.43</f>
        <v>1539841.5875700002</v>
      </c>
      <c r="Q2450" s="66" t="str">
        <f>+HYPERLINK(Tabla1[[#This Row],[PAG]])</f>
        <v>https://todomusica.com.ar/redoblantes/9058-14x50-rfp-sd.html</v>
      </c>
      <c r="R2450" s="67"/>
      <c r="S2450" s="68"/>
      <c r="T2450" s="69"/>
      <c r="U2450" s="69"/>
      <c r="V2450" s="69"/>
      <c r="W2450" s="69"/>
      <c r="X2450" s="69"/>
      <c r="Y2450" s="35"/>
      <c r="Z2450" s="35" t="s">
        <v>26266</v>
      </c>
      <c r="AA2450" s="36">
        <v>1</v>
      </c>
      <c r="AB2450" s="35" t="s">
        <v>27</v>
      </c>
      <c r="AC2450" s="35" t="str">
        <f>+IF(Tabla1[[#This Row],[STK]]="no","Sin STK", "STK disponible")</f>
        <v>STK disponible</v>
      </c>
      <c r="AD2450" s="35">
        <f>+I2450*J2450</f>
        <v>0</v>
      </c>
      <c r="AE2450" s="35">
        <f>+I2450*K2450</f>
        <v>0</v>
      </c>
      <c r="AF2450" s="36">
        <f>IF(Tabla1[[#This Row],[ref pack]]=1,Tabla1[[#This Row],[Pedido]],LCM(Tabla1[[#This Row],[MC VIEJO]],Tabla1[[#This Row],[Pedido]]))</f>
        <v>1</v>
      </c>
      <c r="AG2450" s="36">
        <f>+VLOOKUP(Tabla1[[#This Row],[Artículo]],'.'!$B$2:$D$11481,3,)</f>
        <v>1</v>
      </c>
      <c r="AH2450" s="37" t="str">
        <f>+IFERROR(SEARCH("pack",Tabla1[[#This Row],[PACK]]),"")</f>
        <v/>
      </c>
    </row>
    <row r="2451" spans="1:34" ht="24" customHeight="1" x14ac:dyDescent="0.2">
      <c r="A2451" s="50" t="s">
        <v>3735</v>
      </c>
      <c r="B2451" s="60" t="s">
        <v>4636</v>
      </c>
      <c r="C2451" s="61" t="s">
        <v>4637</v>
      </c>
      <c r="D2451" s="52" t="s">
        <v>27</v>
      </c>
      <c r="E2451" s="53">
        <v>711549.14</v>
      </c>
      <c r="F2451" s="23" t="str">
        <f>+IFERROR(VLOOKUP(Tabla1[[#This Row],[Artículo]],'..'!$B$2:$D$569000,3,),"")</f>
        <v/>
      </c>
      <c r="G2451" s="24" t="str">
        <f>IF(H2451=AF2451,"", "Error MC")</f>
        <v>Error MC</v>
      </c>
      <c r="H2451" s="62"/>
      <c r="I2451" s="54">
        <f>+Tabla1[[#This Row],[MC]]*Tabla1[[#This Row],[Pedido]]*Tabla1[[#This Row],[PVC ]]</f>
        <v>0</v>
      </c>
      <c r="J2451" s="26">
        <v>0.21</v>
      </c>
      <c r="K2451" s="63"/>
      <c r="L2451" s="28" t="s">
        <v>17</v>
      </c>
      <c r="M2451" s="53">
        <v>1248412.963</v>
      </c>
      <c r="N2451" s="64" t="str">
        <f>+IF(Tabla1[[#This Row],[F PMPI]]="SÍ","No","Sí")</f>
        <v>Sí</v>
      </c>
      <c r="O2451" s="65">
        <f>+Tabla1[[#This Row],[PVL]]*1.055</f>
        <v>1317075.6759649999</v>
      </c>
      <c r="P2451" s="65">
        <f>+Tabla1[[#This Row],[PVL]]*1.43</f>
        <v>1785230.53709</v>
      </c>
      <c r="Q2451" s="66" t="str">
        <f>+HYPERLINK(Tabla1[[#This Row],[PAG]])</f>
        <v/>
      </c>
      <c r="R2451" s="67"/>
      <c r="S2451" s="68"/>
      <c r="T2451" s="69"/>
      <c r="U2451" s="69"/>
      <c r="V2451" s="69"/>
      <c r="W2451" s="69"/>
      <c r="X2451" s="69"/>
      <c r="Y2451" s="35"/>
      <c r="Z2451" s="35" t="s">
        <v>65</v>
      </c>
      <c r="AA2451" s="36">
        <v>1</v>
      </c>
      <c r="AB2451" s="35" t="s">
        <v>27</v>
      </c>
      <c r="AC2451" s="35" t="str">
        <f>+IF(Tabla1[[#This Row],[STK]]="no","Sin STK", "STK disponible")</f>
        <v>Sin STK</v>
      </c>
      <c r="AD2451" s="35">
        <f>+I2451*J2451</f>
        <v>0</v>
      </c>
      <c r="AE2451" s="35">
        <f>+I2451*K2451</f>
        <v>0</v>
      </c>
      <c r="AF2451" s="36">
        <f>IF(Tabla1[[#This Row],[ref pack]]=1,Tabla1[[#This Row],[Pedido]],LCM(Tabla1[[#This Row],[MC VIEJO]],Tabla1[[#This Row],[Pedido]]))</f>
        <v>1</v>
      </c>
      <c r="AG2451" s="36">
        <f>+VLOOKUP(Tabla1[[#This Row],[Artículo]],'.'!$B$2:$D$11481,3,)</f>
        <v>1</v>
      </c>
      <c r="AH2451" s="37" t="str">
        <f>+IFERROR(SEARCH("pack",Tabla1[[#This Row],[PACK]]),"")</f>
        <v/>
      </c>
    </row>
    <row r="2452" spans="1:34" ht="24" customHeight="1" x14ac:dyDescent="0.2">
      <c r="A2452" s="50" t="s">
        <v>3735</v>
      </c>
      <c r="B2452" s="60" t="s">
        <v>4638</v>
      </c>
      <c r="C2452" s="61" t="s">
        <v>4639</v>
      </c>
      <c r="D2452" s="52" t="s">
        <v>27</v>
      </c>
      <c r="E2452" s="53">
        <v>852426.59</v>
      </c>
      <c r="F2452" s="23" t="str">
        <f>+IFERROR(VLOOKUP(Tabla1[[#This Row],[Artículo]],'..'!$B$2:$D$569000,3,),"")</f>
        <v/>
      </c>
      <c r="G2452" s="24" t="str">
        <f>IF(H2452=AF2452,"", "Error MC")</f>
        <v>Error MC</v>
      </c>
      <c r="H2452" s="62"/>
      <c r="I2452" s="54">
        <f>+Tabla1[[#This Row],[MC]]*Tabla1[[#This Row],[Pedido]]*Tabla1[[#This Row],[PVC ]]</f>
        <v>0</v>
      </c>
      <c r="J2452" s="26">
        <v>0.21</v>
      </c>
      <c r="K2452" s="63"/>
      <c r="L2452" s="28" t="s">
        <v>17</v>
      </c>
      <c r="M2452" s="53">
        <v>1495582.4580000001</v>
      </c>
      <c r="N2452" s="64" t="str">
        <f>+IF(Tabla1[[#This Row],[F PMPI]]="SÍ","No","Sí")</f>
        <v>Sí</v>
      </c>
      <c r="O2452" s="65">
        <f>+Tabla1[[#This Row],[PVL]]*1.055</f>
        <v>1577839.4931900001</v>
      </c>
      <c r="P2452" s="65">
        <f>+Tabla1[[#This Row],[PVL]]*1.43</f>
        <v>2138682.91494</v>
      </c>
      <c r="Q2452" s="66" t="str">
        <f>+HYPERLINK(Tabla1[[#This Row],[PAG]])</f>
        <v/>
      </c>
      <c r="R2452" s="67"/>
      <c r="S2452" s="68"/>
      <c r="T2452" s="69"/>
      <c r="U2452" s="69"/>
      <c r="V2452" s="69"/>
      <c r="W2452" s="69"/>
      <c r="X2452" s="69"/>
      <c r="Y2452" s="35"/>
      <c r="Z2452" s="35" t="s">
        <v>65</v>
      </c>
      <c r="AA2452" s="36">
        <v>1</v>
      </c>
      <c r="AB2452" s="35" t="s">
        <v>27</v>
      </c>
      <c r="AC2452" s="35" t="str">
        <f>+IF(Tabla1[[#This Row],[STK]]="no","Sin STK", "STK disponible")</f>
        <v>Sin STK</v>
      </c>
      <c r="AD2452" s="35">
        <f>+I2452*J2452</f>
        <v>0</v>
      </c>
      <c r="AE2452" s="35">
        <f>+I2452*K2452</f>
        <v>0</v>
      </c>
      <c r="AF2452" s="36">
        <f>IF(Tabla1[[#This Row],[ref pack]]=1,Tabla1[[#This Row],[Pedido]],LCM(Tabla1[[#This Row],[MC VIEJO]],Tabla1[[#This Row],[Pedido]]))</f>
        <v>1</v>
      </c>
      <c r="AG2452" s="36">
        <f>+VLOOKUP(Tabla1[[#This Row],[Artículo]],'.'!$B$2:$D$11481,3,)</f>
        <v>1</v>
      </c>
      <c r="AH2452" s="37" t="str">
        <f>+IFERROR(SEARCH("pack",Tabla1[[#This Row],[PACK]]),"")</f>
        <v/>
      </c>
    </row>
    <row r="2453" spans="1:34" ht="24" customHeight="1" x14ac:dyDescent="0.2">
      <c r="A2453" s="50" t="s">
        <v>3735</v>
      </c>
      <c r="B2453" s="60" t="s">
        <v>4640</v>
      </c>
      <c r="C2453" s="61" t="s">
        <v>4641</v>
      </c>
      <c r="D2453" s="52" t="s">
        <v>27</v>
      </c>
      <c r="E2453" s="53">
        <v>886669.83</v>
      </c>
      <c r="F2453" s="23" t="str">
        <f>+IFERROR(VLOOKUP(Tabla1[[#This Row],[Artículo]],'..'!$B$2:$D$569000,3,),"")</f>
        <v/>
      </c>
      <c r="G2453" s="24" t="str">
        <f>IF(H2453=AF2453,"", "Error MC")</f>
        <v>Error MC</v>
      </c>
      <c r="H2453" s="62"/>
      <c r="I2453" s="54">
        <f>+Tabla1[[#This Row],[MC]]*Tabla1[[#This Row],[Pedido]]*Tabla1[[#This Row],[PVC ]]</f>
        <v>0</v>
      </c>
      <c r="J2453" s="26">
        <v>0.21</v>
      </c>
      <c r="K2453" s="63"/>
      <c r="L2453" s="28" t="s">
        <v>17</v>
      </c>
      <c r="M2453" s="53">
        <v>1555662.213</v>
      </c>
      <c r="N2453" s="64" t="str">
        <f>+IF(Tabla1[[#This Row],[F PMPI]]="SÍ","No","Sí")</f>
        <v>Sí</v>
      </c>
      <c r="O2453" s="65">
        <f>+Tabla1[[#This Row],[PVL]]*1.055</f>
        <v>1641223.6347149999</v>
      </c>
      <c r="P2453" s="65">
        <f>+Tabla1[[#This Row],[PVL]]*1.43</f>
        <v>2224596.96459</v>
      </c>
      <c r="Q2453" s="66" t="str">
        <f>+HYPERLINK(Tabla1[[#This Row],[PAG]])</f>
        <v>https://todomusica.com.ar/cuerpos-sueltos/9055-16x16-rfp-ft.html</v>
      </c>
      <c r="R2453" s="67"/>
      <c r="S2453" s="68"/>
      <c r="T2453" s="69"/>
      <c r="U2453" s="69"/>
      <c r="V2453" s="69"/>
      <c r="W2453" s="69"/>
      <c r="X2453" s="69"/>
      <c r="Y2453" s="35"/>
      <c r="Z2453" s="35" t="s">
        <v>26267</v>
      </c>
      <c r="AA2453" s="36">
        <v>1</v>
      </c>
      <c r="AB2453" s="35" t="s">
        <v>27</v>
      </c>
      <c r="AC2453" s="35" t="str">
        <f>+IF(Tabla1[[#This Row],[STK]]="no","Sin STK", "STK disponible")</f>
        <v>Sin STK</v>
      </c>
      <c r="AD2453" s="35">
        <f>+I2453*J2453</f>
        <v>0</v>
      </c>
      <c r="AE2453" s="35">
        <f>+I2453*K2453</f>
        <v>0</v>
      </c>
      <c r="AF2453" s="36">
        <f>IF(Tabla1[[#This Row],[ref pack]]=1,Tabla1[[#This Row],[Pedido]],LCM(Tabla1[[#This Row],[MC VIEJO]],Tabla1[[#This Row],[Pedido]]))</f>
        <v>1</v>
      </c>
      <c r="AG2453" s="36">
        <f>+VLOOKUP(Tabla1[[#This Row],[Artículo]],'.'!$B$2:$D$11481,3,)</f>
        <v>1</v>
      </c>
      <c r="AH2453" s="37" t="str">
        <f>+IFERROR(SEARCH("pack",Tabla1[[#This Row],[PACK]]),"")</f>
        <v/>
      </c>
    </row>
    <row r="2454" spans="1:34" ht="24" customHeight="1" x14ac:dyDescent="0.2">
      <c r="A2454" s="50" t="s">
        <v>3735</v>
      </c>
      <c r="B2454" s="60" t="s">
        <v>4642</v>
      </c>
      <c r="C2454" s="61" t="s">
        <v>4643</v>
      </c>
      <c r="D2454" s="52" t="s">
        <v>9842</v>
      </c>
      <c r="E2454" s="53">
        <v>886669.83</v>
      </c>
      <c r="F2454" s="23" t="str">
        <f>+IFERROR(VLOOKUP(Tabla1[[#This Row],[Artículo]],'..'!$B$2:$D$569000,3,),"")</f>
        <v/>
      </c>
      <c r="G2454" s="24" t="str">
        <f>IF(H2454=AF2454,"", "Error MC")</f>
        <v>Error MC</v>
      </c>
      <c r="H2454" s="62"/>
      <c r="I2454" s="54">
        <f>+Tabla1[[#This Row],[MC]]*Tabla1[[#This Row],[Pedido]]*Tabla1[[#This Row],[PVC ]]</f>
        <v>0</v>
      </c>
      <c r="J2454" s="26">
        <v>0.21</v>
      </c>
      <c r="K2454" s="63"/>
      <c r="L2454" s="28" t="s">
        <v>17</v>
      </c>
      <c r="M2454" s="53">
        <v>1555662.213</v>
      </c>
      <c r="N2454" s="64" t="str">
        <f>+IF(Tabla1[[#This Row],[F PMPI]]="SÍ","No","Sí")</f>
        <v>Sí</v>
      </c>
      <c r="O2454" s="65">
        <f>+Tabla1[[#This Row],[PVL]]*1.055</f>
        <v>1641223.6347149999</v>
      </c>
      <c r="P2454" s="65">
        <f>+Tabla1[[#This Row],[PVL]]*1.43</f>
        <v>2224596.96459</v>
      </c>
      <c r="Q2454" s="66" t="str">
        <f>+HYPERLINK(Tabla1[[#This Row],[PAG]])</f>
        <v>https://todomusica.com.ar/cuerpos-sueltos/9056-16x16-rfp-ft.html</v>
      </c>
      <c r="R2454" s="67"/>
      <c r="S2454" s="68"/>
      <c r="T2454" s="69"/>
      <c r="U2454" s="69"/>
      <c r="V2454" s="69"/>
      <c r="W2454" s="69"/>
      <c r="X2454" s="69"/>
      <c r="Y2454" s="35"/>
      <c r="Z2454" s="35" t="s">
        <v>26268</v>
      </c>
      <c r="AA2454" s="36">
        <v>1</v>
      </c>
      <c r="AB2454" s="35" t="s">
        <v>27</v>
      </c>
      <c r="AC2454" s="35" t="str">
        <f>+IF(Tabla1[[#This Row],[STK]]="no","Sin STK", "STK disponible")</f>
        <v>STK disponible</v>
      </c>
      <c r="AD2454" s="35">
        <f>+I2454*J2454</f>
        <v>0</v>
      </c>
      <c r="AE2454" s="35">
        <f>+I2454*K2454</f>
        <v>0</v>
      </c>
      <c r="AF2454" s="36">
        <f>IF(Tabla1[[#This Row],[ref pack]]=1,Tabla1[[#This Row],[Pedido]],LCM(Tabla1[[#This Row],[MC VIEJO]],Tabla1[[#This Row],[Pedido]]))</f>
        <v>1</v>
      </c>
      <c r="AG2454" s="36">
        <f>+VLOOKUP(Tabla1[[#This Row],[Artículo]],'.'!$B$2:$D$11481,3,)</f>
        <v>1</v>
      </c>
      <c r="AH2454" s="37" t="str">
        <f>+IFERROR(SEARCH("pack",Tabla1[[#This Row],[PACK]]),"")</f>
        <v/>
      </c>
    </row>
    <row r="2455" spans="1:34" ht="24" customHeight="1" x14ac:dyDescent="0.2">
      <c r="A2455" s="50" t="s">
        <v>3735</v>
      </c>
      <c r="B2455" s="60" t="s">
        <v>18820</v>
      </c>
      <c r="C2455" s="61" t="s">
        <v>24018</v>
      </c>
      <c r="D2455" s="52" t="s">
        <v>27</v>
      </c>
      <c r="E2455" s="53">
        <v>886669.83</v>
      </c>
      <c r="F2455" s="23" t="str">
        <f>+IFERROR(VLOOKUP(Tabla1[[#This Row],[Artículo]],'..'!$B$2:$D$569000,3,),"")</f>
        <v/>
      </c>
      <c r="G2455" s="24" t="str">
        <f>IF(H2455=AF2455,"", "Error MC")</f>
        <v>Error MC</v>
      </c>
      <c r="H2455" s="62"/>
      <c r="I2455" s="54">
        <f>+Tabla1[[#This Row],[MC]]*Tabla1[[#This Row],[Pedido]]*Tabla1[[#This Row],[PVC ]]</f>
        <v>0</v>
      </c>
      <c r="J2455" s="26">
        <v>0.21</v>
      </c>
      <c r="K2455" s="63"/>
      <c r="L2455" s="28" t="s">
        <v>17</v>
      </c>
      <c r="M2455" s="53">
        <v>1555662.213</v>
      </c>
      <c r="N2455" s="64" t="str">
        <f>+IF(Tabla1[[#This Row],[F PMPI]]="SÍ","No","Sí")</f>
        <v>Sí</v>
      </c>
      <c r="O2455" s="65">
        <f>+Tabla1[[#This Row],[PVL]]*1.055</f>
        <v>1641223.6347149999</v>
      </c>
      <c r="P2455" s="65">
        <f>+Tabla1[[#This Row],[PVL]]*1.43</f>
        <v>2224596.96459</v>
      </c>
      <c r="Q2455" s="66" t="str">
        <f>+HYPERLINK(Tabla1[[#This Row],[PAG]])</f>
        <v>http://www.todomusica.com.ar/cuerpos-sueltos-para-bateria/29091-16x16-rfp-ftt.html</v>
      </c>
      <c r="R2455" s="67"/>
      <c r="S2455" s="68"/>
      <c r="T2455" s="69"/>
      <c r="U2455" s="69"/>
      <c r="V2455" s="69"/>
      <c r="W2455" s="69"/>
      <c r="X2455" s="69"/>
      <c r="Y2455" s="35"/>
      <c r="Z2455" s="35" t="s">
        <v>26269</v>
      </c>
      <c r="AA2455" s="36">
        <v>1</v>
      </c>
      <c r="AB2455" s="35" t="s">
        <v>27</v>
      </c>
      <c r="AC2455" s="35" t="str">
        <f>+IF(Tabla1[[#This Row],[STK]]="no","Sin STK", "STK disponible")</f>
        <v>Sin STK</v>
      </c>
      <c r="AD2455" s="35">
        <f>+I2455*J2455</f>
        <v>0</v>
      </c>
      <c r="AE2455" s="35">
        <f>+I2455*K2455</f>
        <v>0</v>
      </c>
      <c r="AF2455" s="36">
        <f>IF(Tabla1[[#This Row],[ref pack]]=1,Tabla1[[#This Row],[Pedido]],LCM(Tabla1[[#This Row],[MC VIEJO]],Tabla1[[#This Row],[Pedido]]))</f>
        <v>1</v>
      </c>
      <c r="AG2455" s="36">
        <f>+VLOOKUP(Tabla1[[#This Row],[Artículo]],'.'!$B$2:$D$11481,3,)</f>
        <v>1</v>
      </c>
      <c r="AH2455" s="37" t="str">
        <f>+IFERROR(SEARCH("pack",Tabla1[[#This Row],[PACK]]),"")</f>
        <v/>
      </c>
    </row>
    <row r="2456" spans="1:34" ht="24" customHeight="1" x14ac:dyDescent="0.2">
      <c r="A2456" s="50" t="s">
        <v>3735</v>
      </c>
      <c r="B2456" s="60" t="s">
        <v>4644</v>
      </c>
      <c r="C2456" s="61" t="s">
        <v>4645</v>
      </c>
      <c r="D2456" s="52" t="s">
        <v>27</v>
      </c>
      <c r="E2456" s="53">
        <v>1317508.5900000001</v>
      </c>
      <c r="F2456" s="23" t="str">
        <f>+IFERROR(VLOOKUP(Tabla1[[#This Row],[Artículo]],'..'!$B$2:$D$569000,3,),"")</f>
        <v/>
      </c>
      <c r="G2456" s="24" t="str">
        <f>IF(H2456=AF2456,"", "Error MC")</f>
        <v>Error MC</v>
      </c>
      <c r="H2456" s="62"/>
      <c r="I2456" s="54">
        <f>+Tabla1[[#This Row],[MC]]*Tabla1[[#This Row],[Pedido]]*Tabla1[[#This Row],[PVC ]]</f>
        <v>0</v>
      </c>
      <c r="J2456" s="26">
        <v>0.21</v>
      </c>
      <c r="K2456" s="63"/>
      <c r="L2456" s="28" t="s">
        <v>17</v>
      </c>
      <c r="M2456" s="53">
        <v>2311568.827</v>
      </c>
      <c r="N2456" s="64" t="str">
        <f>+IF(Tabla1[[#This Row],[F PMPI]]="SÍ","No","Sí")</f>
        <v>Sí</v>
      </c>
      <c r="O2456" s="65">
        <f>+Tabla1[[#This Row],[PVL]]*1.055</f>
        <v>2438705.1124849999</v>
      </c>
      <c r="P2456" s="65">
        <f>+Tabla1[[#This Row],[PVL]]*1.43</f>
        <v>3305543.4226099998</v>
      </c>
      <c r="Q2456" s="66" t="str">
        <f>+HYPERLINK(Tabla1[[#This Row],[PAG]])</f>
        <v/>
      </c>
      <c r="R2456" s="67"/>
      <c r="S2456" s="68"/>
      <c r="T2456" s="69"/>
      <c r="U2456" s="69"/>
      <c r="V2456" s="69"/>
      <c r="W2456" s="69"/>
      <c r="X2456" s="69"/>
      <c r="Y2456" s="35"/>
      <c r="Z2456" s="35" t="s">
        <v>65</v>
      </c>
      <c r="AA2456" s="36">
        <v>1</v>
      </c>
      <c r="AB2456" s="35" t="s">
        <v>27</v>
      </c>
      <c r="AC2456" s="35" t="str">
        <f>+IF(Tabla1[[#This Row],[STK]]="no","Sin STK", "STK disponible")</f>
        <v>Sin STK</v>
      </c>
      <c r="AD2456" s="35">
        <f>+I2456*J2456</f>
        <v>0</v>
      </c>
      <c r="AE2456" s="35">
        <f>+I2456*K2456</f>
        <v>0</v>
      </c>
      <c r="AF2456" s="36">
        <f>IF(Tabla1[[#This Row],[ref pack]]=1,Tabla1[[#This Row],[Pedido]],LCM(Tabla1[[#This Row],[MC VIEJO]],Tabla1[[#This Row],[Pedido]]))</f>
        <v>1</v>
      </c>
      <c r="AG2456" s="36">
        <f>+VLOOKUP(Tabla1[[#This Row],[Artículo]],'.'!$B$2:$D$11481,3,)</f>
        <v>1</v>
      </c>
      <c r="AH2456" s="37" t="str">
        <f>+IFERROR(SEARCH("pack",Tabla1[[#This Row],[PACK]]),"")</f>
        <v/>
      </c>
    </row>
    <row r="2457" spans="1:34" ht="24" customHeight="1" x14ac:dyDescent="0.2">
      <c r="A2457" s="50" t="s">
        <v>3735</v>
      </c>
      <c r="B2457" s="60" t="s">
        <v>4646</v>
      </c>
      <c r="C2457" s="61" t="s">
        <v>4647</v>
      </c>
      <c r="D2457" s="52" t="s">
        <v>27</v>
      </c>
      <c r="E2457" s="53">
        <v>1119384.96</v>
      </c>
      <c r="F2457" s="23" t="str">
        <f>+IFERROR(VLOOKUP(Tabla1[[#This Row],[Artículo]],'..'!$B$2:$D$569000,3,),"")</f>
        <v/>
      </c>
      <c r="G2457" s="24" t="str">
        <f>IF(H2457=AF2457,"", "Error MC")</f>
        <v>Error MC</v>
      </c>
      <c r="H2457" s="62"/>
      <c r="I2457" s="54">
        <f>+Tabla1[[#This Row],[MC]]*Tabla1[[#This Row],[Pedido]]*Tabla1[[#This Row],[PVC ]]</f>
        <v>0</v>
      </c>
      <c r="J2457" s="26">
        <v>0.21</v>
      </c>
      <c r="K2457" s="63"/>
      <c r="L2457" s="28" t="s">
        <v>17</v>
      </c>
      <c r="M2457" s="53">
        <v>1963960.91</v>
      </c>
      <c r="N2457" s="64" t="str">
        <f>+IF(Tabla1[[#This Row],[F PMPI]]="SÍ","No","Sí")</f>
        <v>Sí</v>
      </c>
      <c r="O2457" s="65">
        <f>+Tabla1[[#This Row],[PVL]]*1.055</f>
        <v>2071978.7600499997</v>
      </c>
      <c r="P2457" s="65">
        <f>+Tabla1[[#This Row],[PVL]]*1.43</f>
        <v>2808464.1012999997</v>
      </c>
      <c r="Q2457" s="66" t="str">
        <f>+HYPERLINK(Tabla1[[#This Row],[PAG]])</f>
        <v/>
      </c>
      <c r="R2457" s="67"/>
      <c r="S2457" s="68"/>
      <c r="T2457" s="69"/>
      <c r="U2457" s="69"/>
      <c r="V2457" s="69"/>
      <c r="W2457" s="69"/>
      <c r="X2457" s="69"/>
      <c r="Y2457" s="35"/>
      <c r="Z2457" s="35" t="s">
        <v>65</v>
      </c>
      <c r="AA2457" s="36">
        <v>1</v>
      </c>
      <c r="AB2457" s="35" t="s">
        <v>27</v>
      </c>
      <c r="AC2457" s="35" t="str">
        <f>+IF(Tabla1[[#This Row],[STK]]="no","Sin STK", "STK disponible")</f>
        <v>Sin STK</v>
      </c>
      <c r="AD2457" s="35">
        <f>+I2457*J2457</f>
        <v>0</v>
      </c>
      <c r="AE2457" s="35">
        <f>+I2457*K2457</f>
        <v>0</v>
      </c>
      <c r="AF2457" s="36">
        <f>IF(Tabla1[[#This Row],[ref pack]]=1,Tabla1[[#This Row],[Pedido]],LCM(Tabla1[[#This Row],[MC VIEJO]],Tabla1[[#This Row],[Pedido]]))</f>
        <v>1</v>
      </c>
      <c r="AG2457" s="36">
        <f>+VLOOKUP(Tabla1[[#This Row],[Artículo]],'.'!$B$2:$D$11481,3,)</f>
        <v>1</v>
      </c>
      <c r="AH2457" s="37" t="str">
        <f>+IFERROR(SEARCH("pack",Tabla1[[#This Row],[PACK]]),"")</f>
        <v/>
      </c>
    </row>
    <row r="2458" spans="1:34" ht="24" customHeight="1" x14ac:dyDescent="0.2">
      <c r="A2458" s="50" t="s">
        <v>3735</v>
      </c>
      <c r="B2458" s="60" t="s">
        <v>4648</v>
      </c>
      <c r="C2458" s="61" t="s">
        <v>4649</v>
      </c>
      <c r="D2458" s="52" t="s">
        <v>27</v>
      </c>
      <c r="E2458" s="53">
        <v>1357794.85</v>
      </c>
      <c r="F2458" s="23" t="str">
        <f>+IFERROR(VLOOKUP(Tabla1[[#This Row],[Artículo]],'..'!$B$2:$D$569000,3,),"")</f>
        <v/>
      </c>
      <c r="G2458" s="24" t="str">
        <f>IF(H2458=AF2458,"", "Error MC")</f>
        <v>Error MC</v>
      </c>
      <c r="H2458" s="62"/>
      <c r="I2458" s="54">
        <f>+Tabla1[[#This Row],[MC]]*Tabla1[[#This Row],[Pedido]]*Tabla1[[#This Row],[PVC ]]</f>
        <v>0</v>
      </c>
      <c r="J2458" s="26">
        <v>0.21</v>
      </c>
      <c r="K2458" s="63"/>
      <c r="L2458" s="28" t="s">
        <v>17</v>
      </c>
      <c r="M2458" s="53">
        <v>2382251.0610000002</v>
      </c>
      <c r="N2458" s="64" t="str">
        <f>+IF(Tabla1[[#This Row],[F PMPI]]="SÍ","No","Sí")</f>
        <v>Sí</v>
      </c>
      <c r="O2458" s="65">
        <f>+Tabla1[[#This Row],[PVL]]*1.055</f>
        <v>2513274.8693550001</v>
      </c>
      <c r="P2458" s="65">
        <f>+Tabla1[[#This Row],[PVL]]*1.43</f>
        <v>3406619.0172300003</v>
      </c>
      <c r="Q2458" s="66" t="str">
        <f>+HYPERLINK(Tabla1[[#This Row],[PAG]])</f>
        <v/>
      </c>
      <c r="R2458" s="67"/>
      <c r="S2458" s="68"/>
      <c r="T2458" s="69"/>
      <c r="U2458" s="69"/>
      <c r="V2458" s="69"/>
      <c r="W2458" s="69"/>
      <c r="X2458" s="69"/>
      <c r="Y2458" s="35"/>
      <c r="Z2458" s="35" t="s">
        <v>65</v>
      </c>
      <c r="AA2458" s="36">
        <v>1</v>
      </c>
      <c r="AB2458" s="35" t="s">
        <v>27</v>
      </c>
      <c r="AC2458" s="35" t="str">
        <f>+IF(Tabla1[[#This Row],[STK]]="no","Sin STK", "STK disponible")</f>
        <v>Sin STK</v>
      </c>
      <c r="AD2458" s="35">
        <f>+I2458*J2458</f>
        <v>0</v>
      </c>
      <c r="AE2458" s="35">
        <f>+I2458*K2458</f>
        <v>0</v>
      </c>
      <c r="AF2458" s="36">
        <f>IF(Tabla1[[#This Row],[ref pack]]=1,Tabla1[[#This Row],[Pedido]],LCM(Tabla1[[#This Row],[MC VIEJO]],Tabla1[[#This Row],[Pedido]]))</f>
        <v>1</v>
      </c>
      <c r="AG2458" s="36">
        <f>+VLOOKUP(Tabla1[[#This Row],[Artículo]],'.'!$B$2:$D$11481,3,)</f>
        <v>1</v>
      </c>
      <c r="AH2458" s="37" t="str">
        <f>+IFERROR(SEARCH("pack",Tabla1[[#This Row],[PACK]]),"")</f>
        <v/>
      </c>
    </row>
    <row r="2459" spans="1:34" ht="24" customHeight="1" x14ac:dyDescent="0.2">
      <c r="A2459" s="50" t="s">
        <v>3735</v>
      </c>
      <c r="B2459" s="60" t="s">
        <v>18828</v>
      </c>
      <c r="C2459" s="61" t="s">
        <v>24019</v>
      </c>
      <c r="D2459" s="52" t="s">
        <v>27</v>
      </c>
      <c r="E2459" s="53">
        <v>1575017.1</v>
      </c>
      <c r="F2459" s="23" t="str">
        <f>+IFERROR(VLOOKUP(Tabla1[[#This Row],[Artículo]],'..'!$B$2:$D$569000,3,),"")</f>
        <v/>
      </c>
      <c r="G2459" s="24" t="str">
        <f>IF(H2459=AF2459,"", "Error MC")</f>
        <v>Error MC</v>
      </c>
      <c r="H2459" s="62"/>
      <c r="I2459" s="54">
        <f>+Tabla1[[#This Row],[MC]]*Tabla1[[#This Row],[Pedido]]*Tabla1[[#This Row],[PVC ]]</f>
        <v>0</v>
      </c>
      <c r="J2459" s="26">
        <v>0.21</v>
      </c>
      <c r="K2459" s="63"/>
      <c r="L2459" s="28" t="s">
        <v>17</v>
      </c>
      <c r="M2459" s="53">
        <v>2763367.5079999999</v>
      </c>
      <c r="N2459" s="64" t="str">
        <f>+IF(Tabla1[[#This Row],[F PMPI]]="SÍ","No","Sí")</f>
        <v>Sí</v>
      </c>
      <c r="O2459" s="65">
        <f>+Tabla1[[#This Row],[PVL]]*1.055</f>
        <v>2915352.7209399999</v>
      </c>
      <c r="P2459" s="65">
        <f>+Tabla1[[#This Row],[PVL]]*1.43</f>
        <v>3951615.5364399999</v>
      </c>
      <c r="Q2459" s="66" t="str">
        <f>+HYPERLINK(Tabla1[[#This Row],[PAG]])</f>
        <v/>
      </c>
      <c r="R2459" s="67"/>
      <c r="S2459" s="68"/>
      <c r="T2459" s="69"/>
      <c r="U2459" s="69"/>
      <c r="V2459" s="69"/>
      <c r="W2459" s="69"/>
      <c r="X2459" s="69"/>
      <c r="Y2459" s="35"/>
      <c r="Z2459" s="35" t="s">
        <v>65</v>
      </c>
      <c r="AA2459" s="36">
        <v>1</v>
      </c>
      <c r="AB2459" s="35" t="s">
        <v>27</v>
      </c>
      <c r="AC2459" s="35" t="str">
        <f>+IF(Tabla1[[#This Row],[STK]]="no","Sin STK", "STK disponible")</f>
        <v>Sin STK</v>
      </c>
      <c r="AD2459" s="35">
        <f>+I2459*J2459</f>
        <v>0</v>
      </c>
      <c r="AE2459" s="35">
        <f>+I2459*K2459</f>
        <v>0</v>
      </c>
      <c r="AF2459" s="36">
        <f>IF(Tabla1[[#This Row],[ref pack]]=1,Tabla1[[#This Row],[Pedido]],LCM(Tabla1[[#This Row],[MC VIEJO]],Tabla1[[#This Row],[Pedido]]))</f>
        <v>1</v>
      </c>
      <c r="AG2459" s="36">
        <f>+VLOOKUP(Tabla1[[#This Row],[Artículo]],'.'!$B$2:$D$11481,3,)</f>
        <v>1</v>
      </c>
      <c r="AH2459" s="37" t="str">
        <f>+IFERROR(SEARCH("pack",Tabla1[[#This Row],[PACK]]),"")</f>
        <v/>
      </c>
    </row>
    <row r="2460" spans="1:34" ht="24" customHeight="1" x14ac:dyDescent="0.2">
      <c r="A2460" s="50" t="s">
        <v>3735</v>
      </c>
      <c r="B2460" s="60" t="s">
        <v>4656</v>
      </c>
      <c r="C2460" s="61" t="s">
        <v>4657</v>
      </c>
      <c r="D2460" s="52" t="s">
        <v>27</v>
      </c>
      <c r="E2460" s="53">
        <v>892091.05</v>
      </c>
      <c r="F2460" s="23" t="str">
        <f>+IFERROR(VLOOKUP(Tabla1[[#This Row],[Artículo]],'..'!$B$2:$D$569000,3,),"")</f>
        <v/>
      </c>
      <c r="G2460" s="24" t="str">
        <f>IF(H2460=AF2460,"", "Error MC")</f>
        <v>Error MC</v>
      </c>
      <c r="H2460" s="62"/>
      <c r="I2460" s="54">
        <f>+Tabla1[[#This Row],[MC]]*Tabla1[[#This Row],[Pedido]]*Tabla1[[#This Row],[PVC ]]</f>
        <v>0</v>
      </c>
      <c r="J2460" s="26">
        <v>0.21</v>
      </c>
      <c r="K2460" s="63"/>
      <c r="L2460" s="28" t="s">
        <v>17</v>
      </c>
      <c r="M2460" s="53">
        <v>1565173.7439999999</v>
      </c>
      <c r="N2460" s="64" t="str">
        <f>+IF(Tabla1[[#This Row],[F PMPI]]="SÍ","No","Sí")</f>
        <v>Sí</v>
      </c>
      <c r="O2460" s="65">
        <f>+Tabla1[[#This Row],[PVL]]*1.055</f>
        <v>1651258.2999199999</v>
      </c>
      <c r="P2460" s="65">
        <f>+Tabla1[[#This Row],[PVL]]*1.43</f>
        <v>2238198.4539199998</v>
      </c>
      <c r="Q2460" s="66" t="str">
        <f>+HYPERLINK(Tabla1[[#This Row],[PAG]])</f>
        <v/>
      </c>
      <c r="R2460" s="67"/>
      <c r="S2460" s="68"/>
      <c r="T2460" s="69"/>
      <c r="U2460" s="69"/>
      <c r="V2460" s="69"/>
      <c r="W2460" s="69"/>
      <c r="X2460" s="69"/>
      <c r="Y2460" s="35"/>
      <c r="Z2460" s="35" t="s">
        <v>65</v>
      </c>
      <c r="AA2460" s="36">
        <v>1</v>
      </c>
      <c r="AB2460" s="35" t="s">
        <v>27</v>
      </c>
      <c r="AC2460" s="35" t="str">
        <f>+IF(Tabla1[[#This Row],[STK]]="no","Sin STK", "STK disponible")</f>
        <v>Sin STK</v>
      </c>
      <c r="AD2460" s="35">
        <f>+I2460*J2460</f>
        <v>0</v>
      </c>
      <c r="AE2460" s="35">
        <f>+I2460*K2460</f>
        <v>0</v>
      </c>
      <c r="AF2460" s="36">
        <f>IF(Tabla1[[#This Row],[ref pack]]=1,Tabla1[[#This Row],[Pedido]],LCM(Tabla1[[#This Row],[MC VIEJO]],Tabla1[[#This Row],[Pedido]]))</f>
        <v>1</v>
      </c>
      <c r="AG2460" s="36">
        <f>+VLOOKUP(Tabla1[[#This Row],[Artículo]],'.'!$B$2:$D$11481,3,)</f>
        <v>1</v>
      </c>
      <c r="AH2460" s="37" t="str">
        <f>+IFERROR(SEARCH("pack",Tabla1[[#This Row],[PACK]]),"")</f>
        <v/>
      </c>
    </row>
    <row r="2461" spans="1:34" ht="24" customHeight="1" x14ac:dyDescent="0.2">
      <c r="A2461" s="50" t="s">
        <v>3735</v>
      </c>
      <c r="B2461" s="60" t="s">
        <v>4660</v>
      </c>
      <c r="C2461" s="61" t="s">
        <v>4661</v>
      </c>
      <c r="D2461" s="52" t="s">
        <v>9842</v>
      </c>
      <c r="E2461" s="53">
        <v>578032.65</v>
      </c>
      <c r="F2461" s="23" t="str">
        <f>+IFERROR(VLOOKUP(Tabla1[[#This Row],[Artículo]],'..'!$B$2:$D$569000,3,),"")</f>
        <v/>
      </c>
      <c r="G2461" s="24" t="str">
        <f>IF(H2461=AF2461,"", "Error MC")</f>
        <v>Error MC</v>
      </c>
      <c r="H2461" s="62"/>
      <c r="I2461" s="54">
        <f>+Tabla1[[#This Row],[MC]]*Tabla1[[#This Row],[Pedido]]*Tabla1[[#This Row],[PVC ]]</f>
        <v>0</v>
      </c>
      <c r="J2461" s="26">
        <v>0.21</v>
      </c>
      <c r="K2461" s="63"/>
      <c r="L2461" s="28" t="s">
        <v>17</v>
      </c>
      <c r="M2461" s="53">
        <v>1014158.281</v>
      </c>
      <c r="N2461" s="64" t="str">
        <f>+IF(Tabla1[[#This Row],[F PMPI]]="SÍ","No","Sí")</f>
        <v>Sí</v>
      </c>
      <c r="O2461" s="65">
        <f>+Tabla1[[#This Row],[PVL]]*1.055</f>
        <v>1069936.986455</v>
      </c>
      <c r="P2461" s="65">
        <f>+Tabla1[[#This Row],[PVL]]*1.43</f>
        <v>1450246.3418299998</v>
      </c>
      <c r="Q2461" s="66" t="str">
        <f>+HYPERLINK(Tabla1[[#This Row],[PAG]])</f>
        <v>https://todomusica.com.ar/cuerpos-sueltos/4768-404.html</v>
      </c>
      <c r="R2461" s="67"/>
      <c r="S2461" s="68"/>
      <c r="T2461" s="69"/>
      <c r="U2461" s="69"/>
      <c r="V2461" s="69"/>
      <c r="W2461" s="69"/>
      <c r="X2461" s="69"/>
      <c r="Y2461" s="35"/>
      <c r="Z2461" s="35" t="s">
        <v>26270</v>
      </c>
      <c r="AA2461" s="36">
        <v>1</v>
      </c>
      <c r="AB2461" s="35" t="s">
        <v>27</v>
      </c>
      <c r="AC2461" s="35" t="str">
        <f>+IF(Tabla1[[#This Row],[STK]]="no","Sin STK", "STK disponible")</f>
        <v>STK disponible</v>
      </c>
      <c r="AD2461" s="35">
        <f>+I2461*J2461</f>
        <v>0</v>
      </c>
      <c r="AE2461" s="35">
        <f>+I2461*K2461</f>
        <v>0</v>
      </c>
      <c r="AF2461" s="36">
        <f>IF(Tabla1[[#This Row],[ref pack]]=1,Tabla1[[#This Row],[Pedido]],LCM(Tabla1[[#This Row],[MC VIEJO]],Tabla1[[#This Row],[Pedido]]))</f>
        <v>1</v>
      </c>
      <c r="AG2461" s="36">
        <f>+VLOOKUP(Tabla1[[#This Row],[Artículo]],'.'!$B$2:$D$11481,3,)</f>
        <v>1</v>
      </c>
      <c r="AH2461" s="37" t="str">
        <f>+IFERROR(SEARCH("pack",Tabla1[[#This Row],[PACK]]),"")</f>
        <v/>
      </c>
    </row>
    <row r="2462" spans="1:34" ht="24" customHeight="1" x14ac:dyDescent="0.2">
      <c r="A2462" s="50" t="s">
        <v>3735</v>
      </c>
      <c r="B2462" s="60" t="s">
        <v>4662</v>
      </c>
      <c r="C2462" s="61" t="s">
        <v>4663</v>
      </c>
      <c r="D2462" s="52" t="s">
        <v>27</v>
      </c>
      <c r="E2462" s="53">
        <v>578032.65</v>
      </c>
      <c r="F2462" s="23" t="str">
        <f>+IFERROR(VLOOKUP(Tabla1[[#This Row],[Artículo]],'..'!$B$2:$D$569000,3,),"")</f>
        <v/>
      </c>
      <c r="G2462" s="24" t="str">
        <f>IF(H2462=AF2462,"", "Error MC")</f>
        <v>Error MC</v>
      </c>
      <c r="H2462" s="62"/>
      <c r="I2462" s="54">
        <f>+Tabla1[[#This Row],[MC]]*Tabla1[[#This Row],[Pedido]]*Tabla1[[#This Row],[PVC ]]</f>
        <v>0</v>
      </c>
      <c r="J2462" s="26">
        <v>0.21</v>
      </c>
      <c r="K2462" s="63"/>
      <c r="L2462" s="28" t="s">
        <v>17</v>
      </c>
      <c r="M2462" s="53">
        <v>1014158.281</v>
      </c>
      <c r="N2462" s="64" t="str">
        <f>+IF(Tabla1[[#This Row],[F PMPI]]="SÍ","No","Sí")</f>
        <v>Sí</v>
      </c>
      <c r="O2462" s="65">
        <f>+Tabla1[[#This Row],[PVL]]*1.055</f>
        <v>1069936.986455</v>
      </c>
      <c r="P2462" s="65">
        <f>+Tabla1[[#This Row],[PVL]]*1.43</f>
        <v>1450246.3418299998</v>
      </c>
      <c r="Q2462" s="66" t="str">
        <f>+HYPERLINK(Tabla1[[#This Row],[PAG]])</f>
        <v>https://todomusica.com.ar/cuerpos-sueltos/9051-10x8-rf-tt-w-opta-dc-hoop.html</v>
      </c>
      <c r="R2462" s="67"/>
      <c r="S2462" s="68"/>
      <c r="T2462" s="69"/>
      <c r="U2462" s="69"/>
      <c r="V2462" s="69"/>
      <c r="W2462" s="69"/>
      <c r="X2462" s="69"/>
      <c r="Y2462" s="35"/>
      <c r="Z2462" s="35" t="s">
        <v>26271</v>
      </c>
      <c r="AA2462" s="36">
        <v>1</v>
      </c>
      <c r="AB2462" s="35" t="s">
        <v>27</v>
      </c>
      <c r="AC2462" s="35" t="str">
        <f>+IF(Tabla1[[#This Row],[STK]]="no","Sin STK", "STK disponible")</f>
        <v>Sin STK</v>
      </c>
      <c r="AD2462" s="35">
        <f>+I2462*J2462</f>
        <v>0</v>
      </c>
      <c r="AE2462" s="35">
        <f>+I2462*K2462</f>
        <v>0</v>
      </c>
      <c r="AF2462" s="36">
        <f>IF(Tabla1[[#This Row],[ref pack]]=1,Tabla1[[#This Row],[Pedido]],LCM(Tabla1[[#This Row],[MC VIEJO]],Tabla1[[#This Row],[Pedido]]))</f>
        <v>1</v>
      </c>
      <c r="AG2462" s="36">
        <f>+VLOOKUP(Tabla1[[#This Row],[Artículo]],'.'!$B$2:$D$11481,3,)</f>
        <v>1</v>
      </c>
      <c r="AH2462" s="37" t="str">
        <f>+IFERROR(SEARCH("pack",Tabla1[[#This Row],[PACK]]),"")</f>
        <v/>
      </c>
    </row>
    <row r="2463" spans="1:34" ht="24" customHeight="1" x14ac:dyDescent="0.2">
      <c r="A2463" s="50" t="s">
        <v>3735</v>
      </c>
      <c r="B2463" s="60" t="s">
        <v>4664</v>
      </c>
      <c r="C2463" s="61" t="s">
        <v>4665</v>
      </c>
      <c r="D2463" s="52" t="s">
        <v>9842</v>
      </c>
      <c r="E2463" s="53">
        <v>578032.65</v>
      </c>
      <c r="F2463" s="23" t="str">
        <f>+IFERROR(VLOOKUP(Tabla1[[#This Row],[Artículo]],'..'!$B$2:$D$569000,3,),"")</f>
        <v/>
      </c>
      <c r="G2463" s="24" t="str">
        <f>IF(H2463=AF2463,"", "Error MC")</f>
        <v>Error MC</v>
      </c>
      <c r="H2463" s="62"/>
      <c r="I2463" s="54">
        <f>+Tabla1[[#This Row],[MC]]*Tabla1[[#This Row],[Pedido]]*Tabla1[[#This Row],[PVC ]]</f>
        <v>0</v>
      </c>
      <c r="J2463" s="26">
        <v>0.21</v>
      </c>
      <c r="K2463" s="63"/>
      <c r="L2463" s="28" t="s">
        <v>17</v>
      </c>
      <c r="M2463" s="53">
        <v>1014158.281</v>
      </c>
      <c r="N2463" s="64" t="str">
        <f>+IF(Tabla1[[#This Row],[F PMPI]]="SÍ","No","Sí")</f>
        <v>Sí</v>
      </c>
      <c r="O2463" s="65">
        <f>+Tabla1[[#This Row],[PVL]]*1.055</f>
        <v>1069936.986455</v>
      </c>
      <c r="P2463" s="65">
        <f>+Tabla1[[#This Row],[PVL]]*1.43</f>
        <v>1450246.3418299998</v>
      </c>
      <c r="Q2463" s="66" t="str">
        <f>+HYPERLINK(Tabla1[[#This Row],[PAG]])</f>
        <v>https://todomusica.com.ar/cuerpos-sueltos/9051-10x8-rf-tt-w-opta-dc-hoop.html</v>
      </c>
      <c r="R2463" s="67"/>
      <c r="S2463" s="68"/>
      <c r="T2463" s="69"/>
      <c r="U2463" s="69"/>
      <c r="V2463" s="69"/>
      <c r="W2463" s="69"/>
      <c r="X2463" s="69"/>
      <c r="Y2463" s="35"/>
      <c r="Z2463" s="35" t="s">
        <v>26271</v>
      </c>
      <c r="AA2463" s="36">
        <v>1</v>
      </c>
      <c r="AB2463" s="35" t="s">
        <v>27</v>
      </c>
      <c r="AC2463" s="35" t="str">
        <f>+IF(Tabla1[[#This Row],[STK]]="no","Sin STK", "STK disponible")</f>
        <v>STK disponible</v>
      </c>
      <c r="AD2463" s="35">
        <f>+I2463*J2463</f>
        <v>0</v>
      </c>
      <c r="AE2463" s="35">
        <f>+I2463*K2463</f>
        <v>0</v>
      </c>
      <c r="AF2463" s="36">
        <f>IF(Tabla1[[#This Row],[ref pack]]=1,Tabla1[[#This Row],[Pedido]],LCM(Tabla1[[#This Row],[MC VIEJO]],Tabla1[[#This Row],[Pedido]]))</f>
        <v>1</v>
      </c>
      <c r="AG2463" s="36">
        <f>+VLOOKUP(Tabla1[[#This Row],[Artículo]],'.'!$B$2:$D$11481,3,)</f>
        <v>1</v>
      </c>
      <c r="AH2463" s="37" t="str">
        <f>+IFERROR(SEARCH("pack",Tabla1[[#This Row],[PACK]]),"")</f>
        <v/>
      </c>
    </row>
    <row r="2464" spans="1:34" ht="24" customHeight="1" x14ac:dyDescent="0.2">
      <c r="A2464" s="50" t="s">
        <v>3735</v>
      </c>
      <c r="B2464" s="60" t="s">
        <v>4668</v>
      </c>
      <c r="C2464" s="61" t="s">
        <v>4669</v>
      </c>
      <c r="D2464" s="52" t="s">
        <v>27</v>
      </c>
      <c r="E2464" s="53">
        <v>602129.80000000005</v>
      </c>
      <c r="F2464" s="23" t="str">
        <f>+IFERROR(VLOOKUP(Tabla1[[#This Row],[Artículo]],'..'!$B$2:$D$569000,3,),"")</f>
        <v/>
      </c>
      <c r="G2464" s="24" t="str">
        <f>IF(H2464=AF2464,"", "Error MC")</f>
        <v>Error MC</v>
      </c>
      <c r="H2464" s="62"/>
      <c r="I2464" s="54">
        <f>+Tabla1[[#This Row],[MC]]*Tabla1[[#This Row],[Pedido]]*Tabla1[[#This Row],[PVC ]]</f>
        <v>0</v>
      </c>
      <c r="J2464" s="26">
        <v>0.21</v>
      </c>
      <c r="K2464" s="63"/>
      <c r="L2464" s="28" t="s">
        <v>17</v>
      </c>
      <c r="M2464" s="53">
        <v>1056436.7339999999</v>
      </c>
      <c r="N2464" s="64" t="str">
        <f>+IF(Tabla1[[#This Row],[F PMPI]]="SÍ","No","Sí")</f>
        <v>No</v>
      </c>
      <c r="O2464" s="65">
        <f>+Tabla1[[#This Row],[PVL]]*1.055</f>
        <v>1114540.75437</v>
      </c>
      <c r="P2464" s="65">
        <f>+Tabla1[[#This Row],[PVL]]*1.43</f>
        <v>1510704.5296199999</v>
      </c>
      <c r="Q2464" s="66" t="str">
        <f>+HYPERLINK(Tabla1[[#This Row],[PAG]])</f>
        <v/>
      </c>
      <c r="R2464" s="67"/>
      <c r="S2464" s="68"/>
      <c r="T2464" s="69"/>
      <c r="U2464" s="69"/>
      <c r="V2464" s="69"/>
      <c r="W2464" s="69"/>
      <c r="X2464" s="69"/>
      <c r="Y2464" s="35"/>
      <c r="Z2464" s="35" t="s">
        <v>65</v>
      </c>
      <c r="AA2464" s="36">
        <v>1</v>
      </c>
      <c r="AB2464" s="35" t="s">
        <v>9849</v>
      </c>
      <c r="AC2464" s="35" t="str">
        <f>+IF(Tabla1[[#This Row],[STK]]="no","Sin STK", "STK disponible")</f>
        <v>Sin STK</v>
      </c>
      <c r="AD2464" s="35">
        <f>+I2464*J2464</f>
        <v>0</v>
      </c>
      <c r="AE2464" s="35">
        <f>+I2464*K2464</f>
        <v>0</v>
      </c>
      <c r="AF2464" s="36">
        <f>IF(Tabla1[[#This Row],[ref pack]]=1,Tabla1[[#This Row],[Pedido]],LCM(Tabla1[[#This Row],[MC VIEJO]],Tabla1[[#This Row],[Pedido]]))</f>
        <v>1</v>
      </c>
      <c r="AG2464" s="36">
        <f>+VLOOKUP(Tabla1[[#This Row],[Artículo]],'.'!$B$2:$D$11481,3,)</f>
        <v>1</v>
      </c>
      <c r="AH2464" s="37" t="str">
        <f>+IFERROR(SEARCH("pack",Tabla1[[#This Row],[PACK]]),"")</f>
        <v/>
      </c>
    </row>
    <row r="2465" spans="1:34" ht="24" customHeight="1" x14ac:dyDescent="0.2">
      <c r="A2465" s="50" t="s">
        <v>3735</v>
      </c>
      <c r="B2465" s="60" t="s">
        <v>4672</v>
      </c>
      <c r="C2465" s="61" t="s">
        <v>4673</v>
      </c>
      <c r="D2465" s="52" t="s">
        <v>27</v>
      </c>
      <c r="E2465" s="53">
        <v>672008.98</v>
      </c>
      <c r="F2465" s="23" t="str">
        <f>+IFERROR(VLOOKUP(Tabla1[[#This Row],[Artículo]],'..'!$B$2:$D$569000,3,),"")</f>
        <v/>
      </c>
      <c r="G2465" s="24" t="str">
        <f>IF(H2465=AF2465,"", "Error MC")</f>
        <v>Error MC</v>
      </c>
      <c r="H2465" s="62"/>
      <c r="I2465" s="54">
        <f>+Tabla1[[#This Row],[MC]]*Tabla1[[#This Row],[Pedido]]*Tabla1[[#This Row],[PVC ]]</f>
        <v>0</v>
      </c>
      <c r="J2465" s="26">
        <v>0.21</v>
      </c>
      <c r="K2465" s="63"/>
      <c r="L2465" s="28" t="s">
        <v>17</v>
      </c>
      <c r="M2465" s="53">
        <v>1179039.754</v>
      </c>
      <c r="N2465" s="64" t="str">
        <f>+IF(Tabla1[[#This Row],[F PMPI]]="SÍ","No","Sí")</f>
        <v>No</v>
      </c>
      <c r="O2465" s="65">
        <f>+Tabla1[[#This Row],[PVL]]*1.055</f>
        <v>1243886.9404699998</v>
      </c>
      <c r="P2465" s="65">
        <f>+Tabla1[[#This Row],[PVL]]*1.43</f>
        <v>1686026.8482199998</v>
      </c>
      <c r="Q2465" s="66" t="str">
        <f>+HYPERLINK(Tabla1[[#This Row],[PAG]])</f>
        <v/>
      </c>
      <c r="R2465" s="67"/>
      <c r="S2465" s="68"/>
      <c r="T2465" s="69"/>
      <c r="U2465" s="69"/>
      <c r="V2465" s="69"/>
      <c r="W2465" s="69"/>
      <c r="X2465" s="69"/>
      <c r="Y2465" s="35"/>
      <c r="Z2465" s="35" t="s">
        <v>65</v>
      </c>
      <c r="AA2465" s="36">
        <v>1</v>
      </c>
      <c r="AB2465" s="35" t="s">
        <v>9849</v>
      </c>
      <c r="AC2465" s="35" t="str">
        <f>+IF(Tabla1[[#This Row],[STK]]="no","Sin STK", "STK disponible")</f>
        <v>Sin STK</v>
      </c>
      <c r="AD2465" s="35">
        <f>+I2465*J2465</f>
        <v>0</v>
      </c>
      <c r="AE2465" s="35">
        <f>+I2465*K2465</f>
        <v>0</v>
      </c>
      <c r="AF2465" s="36">
        <f>IF(Tabla1[[#This Row],[ref pack]]=1,Tabla1[[#This Row],[Pedido]],LCM(Tabla1[[#This Row],[MC VIEJO]],Tabla1[[#This Row],[Pedido]]))</f>
        <v>1</v>
      </c>
      <c r="AG2465" s="36">
        <f>+VLOOKUP(Tabla1[[#This Row],[Artículo]],'.'!$B$2:$D$11481,3,)</f>
        <v>1</v>
      </c>
      <c r="AH2465" s="37" t="str">
        <f>+IFERROR(SEARCH("pack",Tabla1[[#This Row],[PACK]]),"")</f>
        <v/>
      </c>
    </row>
    <row r="2466" spans="1:34" ht="24" customHeight="1" x14ac:dyDescent="0.2">
      <c r="A2466" s="50" t="s">
        <v>3735</v>
      </c>
      <c r="B2466" s="60" t="s">
        <v>18830</v>
      </c>
      <c r="C2466" s="61" t="s">
        <v>24020</v>
      </c>
      <c r="D2466" s="52" t="s">
        <v>27</v>
      </c>
      <c r="E2466" s="53">
        <v>903803.93</v>
      </c>
      <c r="F2466" s="23" t="str">
        <f>+IFERROR(VLOOKUP(Tabla1[[#This Row],[Artículo]],'..'!$B$2:$D$569000,3,),"")</f>
        <v/>
      </c>
      <c r="G2466" s="24" t="str">
        <f>IF(H2466=AF2466,"", "Error MC")</f>
        <v>Error MC</v>
      </c>
      <c r="H2466" s="62"/>
      <c r="I2466" s="54">
        <f>+Tabla1[[#This Row],[MC]]*Tabla1[[#This Row],[Pedido]]*Tabla1[[#This Row],[PVC ]]</f>
        <v>0</v>
      </c>
      <c r="J2466" s="26">
        <v>0.21</v>
      </c>
      <c r="K2466" s="63"/>
      <c r="L2466" s="28" t="s">
        <v>17</v>
      </c>
      <c r="M2466" s="53">
        <v>1585723.997</v>
      </c>
      <c r="N2466" s="64" t="str">
        <f>+IF(Tabla1[[#This Row],[F PMPI]]="SÍ","No","Sí")</f>
        <v>No</v>
      </c>
      <c r="O2466" s="65">
        <f>+Tabla1[[#This Row],[PVL]]*1.055</f>
        <v>1672938.8168349999</v>
      </c>
      <c r="P2466" s="65">
        <f>+Tabla1[[#This Row],[PVL]]*1.43</f>
        <v>2267585.3157099998</v>
      </c>
      <c r="Q2466" s="66" t="str">
        <f>+HYPERLINK(Tabla1[[#This Row],[PAG]])</f>
        <v>http://www.todomusica.com.ar/cuerpos-sueltos-para-bateria/10094-404.html</v>
      </c>
      <c r="R2466" s="67"/>
      <c r="S2466" s="68"/>
      <c r="T2466" s="69"/>
      <c r="U2466" s="69"/>
      <c r="V2466" s="69"/>
      <c r="W2466" s="69"/>
      <c r="X2466" s="69"/>
      <c r="Y2466" s="35"/>
      <c r="Z2466" s="35" t="s">
        <v>26272</v>
      </c>
      <c r="AA2466" s="36">
        <v>1</v>
      </c>
      <c r="AB2466" s="35" t="s">
        <v>9849</v>
      </c>
      <c r="AC2466" s="35" t="str">
        <f>+IF(Tabla1[[#This Row],[STK]]="no","Sin STK", "STK disponible")</f>
        <v>Sin STK</v>
      </c>
      <c r="AD2466" s="35">
        <f>+I2466*J2466</f>
        <v>0</v>
      </c>
      <c r="AE2466" s="35">
        <f>+I2466*K2466</f>
        <v>0</v>
      </c>
      <c r="AF2466" s="36">
        <f>IF(Tabla1[[#This Row],[ref pack]]=1,Tabla1[[#This Row],[Pedido]],LCM(Tabla1[[#This Row],[MC VIEJO]],Tabla1[[#This Row],[Pedido]]))</f>
        <v>1</v>
      </c>
      <c r="AG2466" s="36">
        <f>+VLOOKUP(Tabla1[[#This Row],[Artículo]],'.'!$B$2:$D$11481,3,)</f>
        <v>1</v>
      </c>
      <c r="AH2466" s="37" t="str">
        <f>+IFERROR(SEARCH("pack",Tabla1[[#This Row],[PACK]]),"")</f>
        <v/>
      </c>
    </row>
    <row r="2467" spans="1:34" ht="24" customHeight="1" x14ac:dyDescent="0.2">
      <c r="A2467" s="50" t="s">
        <v>3735</v>
      </c>
      <c r="B2467" s="60" t="s">
        <v>4678</v>
      </c>
      <c r="C2467" s="61" t="s">
        <v>4679</v>
      </c>
      <c r="D2467" s="52" t="s">
        <v>27</v>
      </c>
      <c r="E2467" s="53">
        <v>793141.18</v>
      </c>
      <c r="F2467" s="23" t="str">
        <f>+IFERROR(VLOOKUP(Tabla1[[#This Row],[Artículo]],'..'!$B$2:$D$569000,3,),"")</f>
        <v/>
      </c>
      <c r="G2467" s="24" t="str">
        <f>IF(H2467=AF2467,"", "Error MC")</f>
        <v>Error MC</v>
      </c>
      <c r="H2467" s="62"/>
      <c r="I2467" s="54">
        <f>+Tabla1[[#This Row],[MC]]*Tabla1[[#This Row],[Pedido]]*Tabla1[[#This Row],[PVC ]]</f>
        <v>0</v>
      </c>
      <c r="J2467" s="26">
        <v>0.21</v>
      </c>
      <c r="K2467" s="63"/>
      <c r="L2467" s="28" t="s">
        <v>17</v>
      </c>
      <c r="M2467" s="53">
        <v>1391566.199</v>
      </c>
      <c r="N2467" s="64" t="str">
        <f>+IF(Tabla1[[#This Row],[F PMPI]]="SÍ","No","Sí")</f>
        <v>No</v>
      </c>
      <c r="O2467" s="65">
        <f>+Tabla1[[#This Row],[PVL]]*1.055</f>
        <v>1468102.3399449999</v>
      </c>
      <c r="P2467" s="65">
        <f>+Tabla1[[#This Row],[PVL]]*1.43</f>
        <v>1989939.66457</v>
      </c>
      <c r="Q2467" s="66" t="str">
        <f>+HYPERLINK(Tabla1[[#This Row],[PAG]])</f>
        <v/>
      </c>
      <c r="R2467" s="67"/>
      <c r="S2467" s="68"/>
      <c r="T2467" s="69"/>
      <c r="U2467" s="69"/>
      <c r="V2467" s="69"/>
      <c r="W2467" s="69"/>
      <c r="X2467" s="69"/>
      <c r="Y2467" s="35"/>
      <c r="Z2467" s="35" t="s">
        <v>65</v>
      </c>
      <c r="AA2467" s="36">
        <v>1</v>
      </c>
      <c r="AB2467" s="35" t="s">
        <v>9849</v>
      </c>
      <c r="AC2467" s="35" t="str">
        <f>+IF(Tabla1[[#This Row],[STK]]="no","Sin STK", "STK disponible")</f>
        <v>Sin STK</v>
      </c>
      <c r="AD2467" s="35">
        <f>+I2467*J2467</f>
        <v>0</v>
      </c>
      <c r="AE2467" s="35">
        <f>+I2467*K2467</f>
        <v>0</v>
      </c>
      <c r="AF2467" s="36">
        <f>IF(Tabla1[[#This Row],[ref pack]]=1,Tabla1[[#This Row],[Pedido]],LCM(Tabla1[[#This Row],[MC VIEJO]],Tabla1[[#This Row],[Pedido]]))</f>
        <v>1</v>
      </c>
      <c r="AG2467" s="36">
        <f>+VLOOKUP(Tabla1[[#This Row],[Artículo]],'.'!$B$2:$D$11481,3,)</f>
        <v>1</v>
      </c>
      <c r="AH2467" s="37" t="str">
        <f>+IFERROR(SEARCH("pack",Tabla1[[#This Row],[PACK]]),"")</f>
        <v/>
      </c>
    </row>
    <row r="2468" spans="1:34" ht="24" customHeight="1" x14ac:dyDescent="0.2">
      <c r="A2468" s="50" t="s">
        <v>3735</v>
      </c>
      <c r="B2468" s="60" t="s">
        <v>4680</v>
      </c>
      <c r="C2468" s="61" t="s">
        <v>4681</v>
      </c>
      <c r="D2468" s="52" t="s">
        <v>9842</v>
      </c>
      <c r="E2468" s="53">
        <v>793141.18</v>
      </c>
      <c r="F2468" s="23" t="str">
        <f>+IFERROR(VLOOKUP(Tabla1[[#This Row],[Artículo]],'..'!$B$2:$D$569000,3,),"")</f>
        <v/>
      </c>
      <c r="G2468" s="24" t="str">
        <f>IF(H2468=AF2468,"", "Error MC")</f>
        <v>Error MC</v>
      </c>
      <c r="H2468" s="62"/>
      <c r="I2468" s="54">
        <f>+Tabla1[[#This Row],[MC]]*Tabla1[[#This Row],[Pedido]]*Tabla1[[#This Row],[PVC ]]</f>
        <v>0</v>
      </c>
      <c r="J2468" s="26">
        <v>0.21</v>
      </c>
      <c r="K2468" s="63"/>
      <c r="L2468" s="28" t="s">
        <v>17</v>
      </c>
      <c r="M2468" s="53">
        <v>1391566.199</v>
      </c>
      <c r="N2468" s="64" t="str">
        <f>+IF(Tabla1[[#This Row],[F PMPI]]="SÍ","No","Sí")</f>
        <v>Sí</v>
      </c>
      <c r="O2468" s="65">
        <f>+Tabla1[[#This Row],[PVL]]*1.055</f>
        <v>1468102.3399449999</v>
      </c>
      <c r="P2468" s="65">
        <f>+Tabla1[[#This Row],[PVL]]*1.43</f>
        <v>1989939.66457</v>
      </c>
      <c r="Q2468" s="66" t="str">
        <f>+HYPERLINK(Tabla1[[#This Row],[PAG]])</f>
        <v>https://todomusica.com.ar/cuerpos-sueltos/9050-14x14-rf-ft-w-dc-hoop.html</v>
      </c>
      <c r="R2468" s="67"/>
      <c r="S2468" s="68"/>
      <c r="T2468" s="69"/>
      <c r="U2468" s="69"/>
      <c r="V2468" s="69"/>
      <c r="W2468" s="69"/>
      <c r="X2468" s="69"/>
      <c r="Y2468" s="35"/>
      <c r="Z2468" s="35" t="s">
        <v>26273</v>
      </c>
      <c r="AA2468" s="36">
        <v>1</v>
      </c>
      <c r="AB2468" s="35" t="s">
        <v>27</v>
      </c>
      <c r="AC2468" s="35" t="str">
        <f>+IF(Tabla1[[#This Row],[STK]]="no","Sin STK", "STK disponible")</f>
        <v>STK disponible</v>
      </c>
      <c r="AD2468" s="35">
        <f>+I2468*J2468</f>
        <v>0</v>
      </c>
      <c r="AE2468" s="35">
        <f>+I2468*K2468</f>
        <v>0</v>
      </c>
      <c r="AF2468" s="36">
        <f>IF(Tabla1[[#This Row],[ref pack]]=1,Tabla1[[#This Row],[Pedido]],LCM(Tabla1[[#This Row],[MC VIEJO]],Tabla1[[#This Row],[Pedido]]))</f>
        <v>1</v>
      </c>
      <c r="AG2468" s="36">
        <f>+VLOOKUP(Tabla1[[#This Row],[Artículo]],'.'!$B$2:$D$11481,3,)</f>
        <v>1</v>
      </c>
      <c r="AH2468" s="37" t="str">
        <f>+IFERROR(SEARCH("pack",Tabla1[[#This Row],[PACK]]),"")</f>
        <v/>
      </c>
    </row>
    <row r="2469" spans="1:34" ht="24" customHeight="1" x14ac:dyDescent="0.2">
      <c r="A2469" s="50" t="s">
        <v>3735</v>
      </c>
      <c r="B2469" s="60" t="s">
        <v>4682</v>
      </c>
      <c r="C2469" s="61" t="s">
        <v>4683</v>
      </c>
      <c r="D2469" s="52" t="s">
        <v>9842</v>
      </c>
      <c r="E2469" s="53">
        <v>712295.19</v>
      </c>
      <c r="F2469" s="23" t="str">
        <f>+IFERROR(VLOOKUP(Tabla1[[#This Row],[Artículo]],'..'!$B$2:$D$569000,3,),"")</f>
        <v/>
      </c>
      <c r="G2469" s="24" t="str">
        <f>IF(H2469=AF2469,"", "Error MC")</f>
        <v>Error MC</v>
      </c>
      <c r="H2469" s="62"/>
      <c r="I2469" s="54">
        <f>+Tabla1[[#This Row],[MC]]*Tabla1[[#This Row],[Pedido]]*Tabla1[[#This Row],[PVC ]]</f>
        <v>0</v>
      </c>
      <c r="J2469" s="26">
        <v>0.21</v>
      </c>
      <c r="K2469" s="63"/>
      <c r="L2469" s="28" t="s">
        <v>17</v>
      </c>
      <c r="M2469" s="53">
        <v>1249721.916</v>
      </c>
      <c r="N2469" s="64" t="str">
        <f>+IF(Tabla1[[#This Row],[F PMPI]]="SÍ","No","Sí")</f>
        <v>Sí</v>
      </c>
      <c r="O2469" s="65">
        <f>+Tabla1[[#This Row],[PVL]]*1.055</f>
        <v>1318456.6213799999</v>
      </c>
      <c r="P2469" s="65">
        <f>+Tabla1[[#This Row],[PVL]]*1.43</f>
        <v>1787102.3398799999</v>
      </c>
      <c r="Q2469" s="66" t="str">
        <f>+HYPERLINK(Tabla1[[#This Row],[PAG]])</f>
        <v>https://todomusica.com.ar/redoblantes/9060-14x5-o-rf-sd-w-20ply-shell.html</v>
      </c>
      <c r="R2469" s="67"/>
      <c r="S2469" s="68"/>
      <c r="T2469" s="69"/>
      <c r="U2469" s="69"/>
      <c r="V2469" s="69"/>
      <c r="W2469" s="69"/>
      <c r="X2469" s="69"/>
      <c r="Y2469" s="35"/>
      <c r="Z2469" s="35" t="s">
        <v>26274</v>
      </c>
      <c r="AA2469" s="36">
        <v>1</v>
      </c>
      <c r="AB2469" s="35" t="s">
        <v>27</v>
      </c>
      <c r="AC2469" s="35" t="str">
        <f>+IF(Tabla1[[#This Row],[STK]]="no","Sin STK", "STK disponible")</f>
        <v>STK disponible</v>
      </c>
      <c r="AD2469" s="35">
        <f>+I2469*J2469</f>
        <v>0</v>
      </c>
      <c r="AE2469" s="35">
        <f>+I2469*K2469</f>
        <v>0</v>
      </c>
      <c r="AF2469" s="36">
        <f>IF(Tabla1[[#This Row],[ref pack]]=1,Tabla1[[#This Row],[Pedido]],LCM(Tabla1[[#This Row],[MC VIEJO]],Tabla1[[#This Row],[Pedido]]))</f>
        <v>1</v>
      </c>
      <c r="AG2469" s="36">
        <f>+VLOOKUP(Tabla1[[#This Row],[Artículo]],'.'!$B$2:$D$11481,3,)</f>
        <v>1</v>
      </c>
      <c r="AH2469" s="37" t="str">
        <f>+IFERROR(SEARCH("pack",Tabla1[[#This Row],[PACK]]),"")</f>
        <v/>
      </c>
    </row>
    <row r="2470" spans="1:34" ht="24" customHeight="1" x14ac:dyDescent="0.2">
      <c r="A2470" s="50" t="s">
        <v>3735</v>
      </c>
      <c r="B2470" s="60" t="s">
        <v>4684</v>
      </c>
      <c r="C2470" s="61" t="s">
        <v>4685</v>
      </c>
      <c r="D2470" s="52" t="s">
        <v>27</v>
      </c>
      <c r="E2470" s="53">
        <v>821714.53</v>
      </c>
      <c r="F2470" s="23" t="str">
        <f>+IFERROR(VLOOKUP(Tabla1[[#This Row],[Artículo]],'..'!$B$2:$D$569000,3,),"")</f>
        <v/>
      </c>
      <c r="G2470" s="24" t="str">
        <f>IF(H2470=AF2470,"", "Error MC")</f>
        <v>Error MC</v>
      </c>
      <c r="H2470" s="62"/>
      <c r="I2470" s="54">
        <f>+Tabla1[[#This Row],[MC]]*Tabla1[[#This Row],[Pedido]]*Tabla1[[#This Row],[PVC ]]</f>
        <v>0</v>
      </c>
      <c r="J2470" s="26">
        <v>0.21</v>
      </c>
      <c r="K2470" s="63"/>
      <c r="L2470" s="28" t="s">
        <v>17</v>
      </c>
      <c r="M2470" s="53">
        <v>1441698.145</v>
      </c>
      <c r="N2470" s="64" t="str">
        <f>+IF(Tabla1[[#This Row],[F PMPI]]="SÍ","No","Sí")</f>
        <v>Sí</v>
      </c>
      <c r="O2470" s="65">
        <f>+Tabla1[[#This Row],[PVL]]*1.055</f>
        <v>1520991.5429749999</v>
      </c>
      <c r="P2470" s="65">
        <f>+Tabla1[[#This Row],[PVL]]*1.43</f>
        <v>2061628.3473499999</v>
      </c>
      <c r="Q2470" s="66" t="str">
        <f>+HYPERLINK(Tabla1[[#This Row],[PAG]])</f>
        <v>https://todomusica.com.ar/redoblantes/9060-14x5-o-rf-sd-w-20ply-shell.html</v>
      </c>
      <c r="R2470" s="67"/>
      <c r="S2470" s="68"/>
      <c r="T2470" s="69"/>
      <c r="U2470" s="69"/>
      <c r="V2470" s="69"/>
      <c r="W2470" s="69"/>
      <c r="X2470" s="69"/>
      <c r="Y2470" s="35"/>
      <c r="Z2470" s="35" t="s">
        <v>26274</v>
      </c>
      <c r="AA2470" s="36">
        <v>1</v>
      </c>
      <c r="AB2470" s="35" t="s">
        <v>27</v>
      </c>
      <c r="AC2470" s="35" t="str">
        <f>+IF(Tabla1[[#This Row],[STK]]="no","Sin STK", "STK disponible")</f>
        <v>Sin STK</v>
      </c>
      <c r="AD2470" s="35">
        <f>+I2470*J2470</f>
        <v>0</v>
      </c>
      <c r="AE2470" s="35">
        <f>+I2470*K2470</f>
        <v>0</v>
      </c>
      <c r="AF2470" s="36">
        <f>IF(Tabla1[[#This Row],[ref pack]]=1,Tabla1[[#This Row],[Pedido]],LCM(Tabla1[[#This Row],[MC VIEJO]],Tabla1[[#This Row],[Pedido]]))</f>
        <v>1</v>
      </c>
      <c r="AG2470" s="36">
        <f>+VLOOKUP(Tabla1[[#This Row],[Artículo]],'.'!$B$2:$D$11481,3,)</f>
        <v>1</v>
      </c>
      <c r="AH2470" s="37" t="str">
        <f>+IFERROR(SEARCH("pack",Tabla1[[#This Row],[PACK]]),"")</f>
        <v/>
      </c>
    </row>
    <row r="2471" spans="1:34" ht="24" customHeight="1" x14ac:dyDescent="0.2">
      <c r="A2471" s="50" t="s">
        <v>3735</v>
      </c>
      <c r="B2471" s="60" t="s">
        <v>4686</v>
      </c>
      <c r="C2471" s="61" t="s">
        <v>4687</v>
      </c>
      <c r="D2471" s="52" t="s">
        <v>9842</v>
      </c>
      <c r="E2471" s="53">
        <v>712295.19</v>
      </c>
      <c r="F2471" s="23" t="str">
        <f>+IFERROR(VLOOKUP(Tabla1[[#This Row],[Artículo]],'..'!$B$2:$D$569000,3,),"")</f>
        <v/>
      </c>
      <c r="G2471" s="24" t="str">
        <f>IF(H2471=AF2471,"", "Error MC")</f>
        <v>Error MC</v>
      </c>
      <c r="H2471" s="62"/>
      <c r="I2471" s="54">
        <f>+Tabla1[[#This Row],[MC]]*Tabla1[[#This Row],[Pedido]]*Tabla1[[#This Row],[PVC ]]</f>
        <v>0</v>
      </c>
      <c r="J2471" s="26">
        <v>0.21</v>
      </c>
      <c r="K2471" s="63"/>
      <c r="L2471" s="28" t="s">
        <v>17</v>
      </c>
      <c r="M2471" s="53">
        <v>1249721.916</v>
      </c>
      <c r="N2471" s="64" t="str">
        <f>+IF(Tabla1[[#This Row],[F PMPI]]="SÍ","No","Sí")</f>
        <v>Sí</v>
      </c>
      <c r="O2471" s="65">
        <f>+Tabla1[[#This Row],[PVL]]*1.055</f>
        <v>1318456.6213799999</v>
      </c>
      <c r="P2471" s="65">
        <f>+Tabla1[[#This Row],[PVL]]*1.43</f>
        <v>1787102.3398799999</v>
      </c>
      <c r="Q2471" s="66" t="str">
        <f>+HYPERLINK(Tabla1[[#This Row],[PAG]])</f>
        <v>https://todomusica.com.ar/redoblantes/9061-14x5-o-rf-sd-w-20ply-shell.html</v>
      </c>
      <c r="R2471" s="67"/>
      <c r="S2471" s="68"/>
      <c r="T2471" s="69"/>
      <c r="U2471" s="69"/>
      <c r="V2471" s="69"/>
      <c r="W2471" s="69"/>
      <c r="X2471" s="69"/>
      <c r="Y2471" s="35"/>
      <c r="Z2471" s="35" t="s">
        <v>26275</v>
      </c>
      <c r="AA2471" s="36">
        <v>1</v>
      </c>
      <c r="AB2471" s="35" t="s">
        <v>27</v>
      </c>
      <c r="AC2471" s="35" t="str">
        <f>+IF(Tabla1[[#This Row],[STK]]="no","Sin STK", "STK disponible")</f>
        <v>STK disponible</v>
      </c>
      <c r="AD2471" s="35">
        <f>+I2471*J2471</f>
        <v>0</v>
      </c>
      <c r="AE2471" s="35">
        <f>+I2471*K2471</f>
        <v>0</v>
      </c>
      <c r="AF2471" s="36">
        <f>IF(Tabla1[[#This Row],[ref pack]]=1,Tabla1[[#This Row],[Pedido]],LCM(Tabla1[[#This Row],[MC VIEJO]],Tabla1[[#This Row],[Pedido]]))</f>
        <v>1</v>
      </c>
      <c r="AG2471" s="36">
        <f>+VLOOKUP(Tabla1[[#This Row],[Artículo]],'.'!$B$2:$D$11481,3,)</f>
        <v>1</v>
      </c>
      <c r="AH2471" s="37" t="str">
        <f>+IFERROR(SEARCH("pack",Tabla1[[#This Row],[PACK]]),"")</f>
        <v/>
      </c>
    </row>
    <row r="2472" spans="1:34" ht="24" customHeight="1" x14ac:dyDescent="0.2">
      <c r="A2472" s="50" t="s">
        <v>3735</v>
      </c>
      <c r="B2472" s="60" t="s">
        <v>4688</v>
      </c>
      <c r="C2472" s="61" t="s">
        <v>4689</v>
      </c>
      <c r="D2472" s="52" t="s">
        <v>27</v>
      </c>
      <c r="E2472" s="53">
        <v>900247.8</v>
      </c>
      <c r="F2472" s="23" t="str">
        <f>+IFERROR(VLOOKUP(Tabla1[[#This Row],[Artículo]],'..'!$B$2:$D$569000,3,),"")</f>
        <v/>
      </c>
      <c r="G2472" s="24" t="str">
        <f>IF(H2472=AF2472,"", "Error MC")</f>
        <v>Error MC</v>
      </c>
      <c r="H2472" s="62"/>
      <c r="I2472" s="54">
        <f>+Tabla1[[#This Row],[MC]]*Tabla1[[#This Row],[Pedido]]*Tabla1[[#This Row],[PVC ]]</f>
        <v>0</v>
      </c>
      <c r="J2472" s="26">
        <v>0.21</v>
      </c>
      <c r="K2472" s="63"/>
      <c r="L2472" s="28" t="s">
        <v>17</v>
      </c>
      <c r="M2472" s="53">
        <v>1579484.7649999999</v>
      </c>
      <c r="N2472" s="64" t="str">
        <f>+IF(Tabla1[[#This Row],[F PMPI]]="SÍ","No","Sí")</f>
        <v>Sí</v>
      </c>
      <c r="O2472" s="65">
        <f>+Tabla1[[#This Row],[PVL]]*1.055</f>
        <v>1666356.4270749998</v>
      </c>
      <c r="P2472" s="65">
        <f>+Tabla1[[#This Row],[PVL]]*1.43</f>
        <v>2258663.2139499998</v>
      </c>
      <c r="Q2472" s="66" t="str">
        <f>+HYPERLINK(Tabla1[[#This Row],[PAG]])</f>
        <v>https://todomusica.com.ar/redoblantes/9060-14x5-o-rf-sd-w-20ply-shell.html</v>
      </c>
      <c r="R2472" s="67"/>
      <c r="S2472" s="68"/>
      <c r="T2472" s="69"/>
      <c r="U2472" s="69"/>
      <c r="V2472" s="69"/>
      <c r="W2472" s="69"/>
      <c r="X2472" s="69"/>
      <c r="Y2472" s="35"/>
      <c r="Z2472" s="35" t="s">
        <v>26274</v>
      </c>
      <c r="AA2472" s="36">
        <v>1</v>
      </c>
      <c r="AB2472" s="35" t="s">
        <v>27</v>
      </c>
      <c r="AC2472" s="35" t="str">
        <f>+IF(Tabla1[[#This Row],[STK]]="no","Sin STK", "STK disponible")</f>
        <v>Sin STK</v>
      </c>
      <c r="AD2472" s="35">
        <f>+I2472*J2472</f>
        <v>0</v>
      </c>
      <c r="AE2472" s="35">
        <f>+I2472*K2472</f>
        <v>0</v>
      </c>
      <c r="AF2472" s="36">
        <f>IF(Tabla1[[#This Row],[ref pack]]=1,Tabla1[[#This Row],[Pedido]],LCM(Tabla1[[#This Row],[MC VIEJO]],Tabla1[[#This Row],[Pedido]]))</f>
        <v>1</v>
      </c>
      <c r="AG2472" s="36">
        <f>+VLOOKUP(Tabla1[[#This Row],[Artículo]],'.'!$B$2:$D$11481,3,)</f>
        <v>1</v>
      </c>
      <c r="AH2472" s="37" t="str">
        <f>+IFERROR(SEARCH("pack",Tabla1[[#This Row],[PACK]]),"")</f>
        <v/>
      </c>
    </row>
    <row r="2473" spans="1:34" ht="24" customHeight="1" x14ac:dyDescent="0.2">
      <c r="A2473" s="50" t="s">
        <v>3735</v>
      </c>
      <c r="B2473" s="60" t="s">
        <v>4690</v>
      </c>
      <c r="C2473" s="61" t="s">
        <v>4691</v>
      </c>
      <c r="D2473" s="52" t="s">
        <v>27</v>
      </c>
      <c r="E2473" s="53">
        <v>1119484.4099999999</v>
      </c>
      <c r="F2473" s="23" t="str">
        <f>+IFERROR(VLOOKUP(Tabla1[[#This Row],[Artículo]],'..'!$B$2:$D$569000,3,),"")</f>
        <v/>
      </c>
      <c r="G2473" s="24" t="str">
        <f>IF(H2473=AF2473,"", "Error MC")</f>
        <v>Error MC</v>
      </c>
      <c r="H2473" s="62"/>
      <c r="I2473" s="54">
        <f>+Tabla1[[#This Row],[MC]]*Tabla1[[#This Row],[Pedido]]*Tabla1[[#This Row],[PVC ]]</f>
        <v>0</v>
      </c>
      <c r="J2473" s="26">
        <v>0.21</v>
      </c>
      <c r="K2473" s="63"/>
      <c r="L2473" s="28" t="s">
        <v>17</v>
      </c>
      <c r="M2473" s="53">
        <v>1964135.392</v>
      </c>
      <c r="N2473" s="64" t="str">
        <f>+IF(Tabla1[[#This Row],[F PMPI]]="SÍ","No","Sí")</f>
        <v>Sí</v>
      </c>
      <c r="O2473" s="65">
        <f>+Tabla1[[#This Row],[PVL]]*1.055</f>
        <v>2072162.8385599998</v>
      </c>
      <c r="P2473" s="65">
        <f>+Tabla1[[#This Row],[PVL]]*1.43</f>
        <v>2808713.6105599999</v>
      </c>
      <c r="Q2473" s="66" t="str">
        <f>+HYPERLINK(Tabla1[[#This Row],[PAG]])</f>
        <v>https://todomusica.com.ar/redoblantes/9060-14x5-o-rf-sd-w-20ply-shell.html</v>
      </c>
      <c r="R2473" s="67"/>
      <c r="S2473" s="68"/>
      <c r="T2473" s="69"/>
      <c r="U2473" s="69"/>
      <c r="V2473" s="69"/>
      <c r="W2473" s="69"/>
      <c r="X2473" s="69"/>
      <c r="Y2473" s="35"/>
      <c r="Z2473" s="35" t="s">
        <v>26274</v>
      </c>
      <c r="AA2473" s="36">
        <v>1</v>
      </c>
      <c r="AB2473" s="35" t="s">
        <v>27</v>
      </c>
      <c r="AC2473" s="35" t="str">
        <f>+IF(Tabla1[[#This Row],[STK]]="no","Sin STK", "STK disponible")</f>
        <v>Sin STK</v>
      </c>
      <c r="AD2473" s="35">
        <f>+I2473*J2473</f>
        <v>0</v>
      </c>
      <c r="AE2473" s="35">
        <f>+I2473*K2473</f>
        <v>0</v>
      </c>
      <c r="AF2473" s="36">
        <f>IF(Tabla1[[#This Row],[ref pack]]=1,Tabla1[[#This Row],[Pedido]],LCM(Tabla1[[#This Row],[MC VIEJO]],Tabla1[[#This Row],[Pedido]]))</f>
        <v>1</v>
      </c>
      <c r="AG2473" s="36">
        <f>+VLOOKUP(Tabla1[[#This Row],[Artículo]],'.'!$B$2:$D$11481,3,)</f>
        <v>1</v>
      </c>
      <c r="AH2473" s="37" t="str">
        <f>+IFERROR(SEARCH("pack",Tabla1[[#This Row],[PACK]]),"")</f>
        <v/>
      </c>
    </row>
    <row r="2474" spans="1:34" ht="24" customHeight="1" x14ac:dyDescent="0.2">
      <c r="A2474" s="50" t="s">
        <v>3735</v>
      </c>
      <c r="B2474" s="60" t="s">
        <v>4696</v>
      </c>
      <c r="C2474" s="61" t="s">
        <v>4697</v>
      </c>
      <c r="D2474" s="52" t="s">
        <v>27</v>
      </c>
      <c r="E2474" s="53">
        <v>873290.83</v>
      </c>
      <c r="F2474" s="23" t="str">
        <f>+IFERROR(VLOOKUP(Tabla1[[#This Row],[Artículo]],'..'!$B$2:$D$569000,3,),"")</f>
        <v/>
      </c>
      <c r="G2474" s="24" t="str">
        <f>IF(H2474=AF2474,"", "Error MC")</f>
        <v>Error MC</v>
      </c>
      <c r="H2474" s="62"/>
      <c r="I2474" s="54">
        <f>+Tabla1[[#This Row],[MC]]*Tabla1[[#This Row],[Pedido]]*Tabla1[[#This Row],[PVC ]]</f>
        <v>0</v>
      </c>
      <c r="J2474" s="26">
        <v>0.21</v>
      </c>
      <c r="K2474" s="63"/>
      <c r="L2474" s="28" t="s">
        <v>17</v>
      </c>
      <c r="M2474" s="53">
        <v>1532188.757</v>
      </c>
      <c r="N2474" s="64" t="str">
        <f>+IF(Tabla1[[#This Row],[F PMPI]]="SÍ","No","Sí")</f>
        <v>Sí</v>
      </c>
      <c r="O2474" s="65">
        <f>+Tabla1[[#This Row],[PVL]]*1.055</f>
        <v>1616459.138635</v>
      </c>
      <c r="P2474" s="65">
        <f>+Tabla1[[#This Row],[PVL]]*1.43</f>
        <v>2191029.9225099999</v>
      </c>
      <c r="Q2474" s="66" t="str">
        <f>+HYPERLINK(Tabla1[[#This Row],[PAG]])</f>
        <v/>
      </c>
      <c r="R2474" s="67"/>
      <c r="S2474" s="68"/>
      <c r="T2474" s="69"/>
      <c r="U2474" s="69"/>
      <c r="V2474" s="69"/>
      <c r="W2474" s="69"/>
      <c r="X2474" s="69"/>
      <c r="Y2474" s="35"/>
      <c r="Z2474" s="35" t="s">
        <v>65</v>
      </c>
      <c r="AA2474" s="36">
        <v>1</v>
      </c>
      <c r="AB2474" s="35" t="s">
        <v>27</v>
      </c>
      <c r="AC2474" s="35" t="str">
        <f>+IF(Tabla1[[#This Row],[STK]]="no","Sin STK", "STK disponible")</f>
        <v>Sin STK</v>
      </c>
      <c r="AD2474" s="35">
        <f>+I2474*J2474</f>
        <v>0</v>
      </c>
      <c r="AE2474" s="35">
        <f>+I2474*K2474</f>
        <v>0</v>
      </c>
      <c r="AF2474" s="36">
        <f>IF(Tabla1[[#This Row],[ref pack]]=1,Tabla1[[#This Row],[Pedido]],LCM(Tabla1[[#This Row],[MC VIEJO]],Tabla1[[#This Row],[Pedido]]))</f>
        <v>1</v>
      </c>
      <c r="AG2474" s="36">
        <f>+VLOOKUP(Tabla1[[#This Row],[Artículo]],'.'!$B$2:$D$11481,3,)</f>
        <v>1</v>
      </c>
      <c r="AH2474" s="37" t="str">
        <f>+IFERROR(SEARCH("pack",Tabla1[[#This Row],[PACK]]),"")</f>
        <v/>
      </c>
    </row>
    <row r="2475" spans="1:34" ht="24" customHeight="1" x14ac:dyDescent="0.2">
      <c r="A2475" s="50" t="s">
        <v>3735</v>
      </c>
      <c r="B2475" s="60" t="s">
        <v>4700</v>
      </c>
      <c r="C2475" s="61" t="s">
        <v>4701</v>
      </c>
      <c r="D2475" s="52" t="s">
        <v>27</v>
      </c>
      <c r="E2475" s="53">
        <v>1554724.81</v>
      </c>
      <c r="F2475" s="23" t="str">
        <f>+IFERROR(VLOOKUP(Tabla1[[#This Row],[Artículo]],'..'!$B$2:$D$569000,3,),"")</f>
        <v/>
      </c>
      <c r="G2475" s="24" t="str">
        <f>IF(H2475=AF2475,"", "Error MC")</f>
        <v>Error MC</v>
      </c>
      <c r="H2475" s="62"/>
      <c r="I2475" s="54">
        <f>+Tabla1[[#This Row],[MC]]*Tabla1[[#This Row],[Pedido]]*Tabla1[[#This Row],[PVC ]]</f>
        <v>0</v>
      </c>
      <c r="J2475" s="26">
        <v>0.21</v>
      </c>
      <c r="K2475" s="63"/>
      <c r="L2475" s="28" t="s">
        <v>17</v>
      </c>
      <c r="M2475" s="53">
        <v>2727764.6740000001</v>
      </c>
      <c r="N2475" s="64" t="str">
        <f>+IF(Tabla1[[#This Row],[F PMPI]]="SÍ","No","Sí")</f>
        <v>No</v>
      </c>
      <c r="O2475" s="65">
        <f>+Tabla1[[#This Row],[PVL]]*1.055</f>
        <v>2877791.7310699997</v>
      </c>
      <c r="P2475" s="65">
        <f>+Tabla1[[#This Row],[PVL]]*1.43</f>
        <v>3900703.4838200002</v>
      </c>
      <c r="Q2475" s="66" t="str">
        <f>+HYPERLINK(Tabla1[[#This Row],[PAG]])</f>
        <v/>
      </c>
      <c r="R2475" s="67"/>
      <c r="S2475" s="68"/>
      <c r="T2475" s="69"/>
      <c r="U2475" s="69"/>
      <c r="V2475" s="69"/>
      <c r="W2475" s="69"/>
      <c r="X2475" s="69"/>
      <c r="Y2475" s="35"/>
      <c r="Z2475" s="35" t="s">
        <v>65</v>
      </c>
      <c r="AA2475" s="36">
        <v>1</v>
      </c>
      <c r="AB2475" s="35" t="s">
        <v>9849</v>
      </c>
      <c r="AC2475" s="35" t="str">
        <f>+IF(Tabla1[[#This Row],[STK]]="no","Sin STK", "STK disponible")</f>
        <v>Sin STK</v>
      </c>
      <c r="AD2475" s="35">
        <f>+I2475*J2475</f>
        <v>0</v>
      </c>
      <c r="AE2475" s="35">
        <f>+I2475*K2475</f>
        <v>0</v>
      </c>
      <c r="AF2475" s="36">
        <f>IF(Tabla1[[#This Row],[ref pack]]=1,Tabla1[[#This Row],[Pedido]],LCM(Tabla1[[#This Row],[MC VIEJO]],Tabla1[[#This Row],[Pedido]]))</f>
        <v>1</v>
      </c>
      <c r="AG2475" s="36">
        <f>+VLOOKUP(Tabla1[[#This Row],[Artículo]],'.'!$B$2:$D$11481,3,)</f>
        <v>1</v>
      </c>
      <c r="AH2475" s="37" t="str">
        <f>+IFERROR(SEARCH("pack",Tabla1[[#This Row],[PACK]]),"")</f>
        <v/>
      </c>
    </row>
    <row r="2476" spans="1:34" ht="24" customHeight="1" x14ac:dyDescent="0.2">
      <c r="A2476" s="50" t="s">
        <v>3735</v>
      </c>
      <c r="B2476" s="60" t="s">
        <v>4704</v>
      </c>
      <c r="C2476" s="61" t="s">
        <v>4705</v>
      </c>
      <c r="D2476" s="52" t="s">
        <v>9842</v>
      </c>
      <c r="E2476" s="53">
        <v>1565293.71</v>
      </c>
      <c r="F2476" s="23" t="str">
        <f>+IFERROR(VLOOKUP(Tabla1[[#This Row],[Artículo]],'..'!$B$2:$D$569000,3,),"")</f>
        <v/>
      </c>
      <c r="G2476" s="24" t="str">
        <f>IF(H2476=AF2476,"", "Error MC")</f>
        <v>Error MC</v>
      </c>
      <c r="H2476" s="62"/>
      <c r="I2476" s="54">
        <f>+Tabla1[[#This Row],[MC]]*Tabla1[[#This Row],[Pedido]]*Tabla1[[#This Row],[PVC ]]</f>
        <v>0</v>
      </c>
      <c r="J2476" s="26">
        <v>0.21</v>
      </c>
      <c r="K2476" s="63"/>
      <c r="L2476" s="28" t="s">
        <v>17</v>
      </c>
      <c r="M2476" s="53">
        <v>2746307.8149999999</v>
      </c>
      <c r="N2476" s="64" t="str">
        <f>+IF(Tabla1[[#This Row],[F PMPI]]="SÍ","No","Sí")</f>
        <v>Sí</v>
      </c>
      <c r="O2476" s="65">
        <f>+Tabla1[[#This Row],[PVL]]*1.055</f>
        <v>2897354.7448249999</v>
      </c>
      <c r="P2476" s="65">
        <f>+Tabla1[[#This Row],[PVL]]*1.43</f>
        <v>3927220.17545</v>
      </c>
      <c r="Q2476" s="66" t="str">
        <f>+HYPERLINK(Tabla1[[#This Row],[PAG]])</f>
        <v>https://todomusica.com.ar/cuerpos-sueltos/9048-22x18-rf-bd-w-0-bb-3.html</v>
      </c>
      <c r="R2476" s="67"/>
      <c r="S2476" s="68"/>
      <c r="T2476" s="69"/>
      <c r="U2476" s="69"/>
      <c r="V2476" s="69"/>
      <c r="W2476" s="69"/>
      <c r="X2476" s="69"/>
      <c r="Y2476" s="35"/>
      <c r="Z2476" s="35" t="s">
        <v>26276</v>
      </c>
      <c r="AA2476" s="36">
        <v>1</v>
      </c>
      <c r="AB2476" s="35" t="s">
        <v>27</v>
      </c>
      <c r="AC2476" s="35" t="str">
        <f>+IF(Tabla1[[#This Row],[STK]]="no","Sin STK", "STK disponible")</f>
        <v>STK disponible</v>
      </c>
      <c r="AD2476" s="35">
        <f>+I2476*J2476</f>
        <v>0</v>
      </c>
      <c r="AE2476" s="35">
        <f>+I2476*K2476</f>
        <v>0</v>
      </c>
      <c r="AF2476" s="36">
        <f>IF(Tabla1[[#This Row],[ref pack]]=1,Tabla1[[#This Row],[Pedido]],LCM(Tabla1[[#This Row],[MC VIEJO]],Tabla1[[#This Row],[Pedido]]))</f>
        <v>1</v>
      </c>
      <c r="AG2476" s="36">
        <f>+VLOOKUP(Tabla1[[#This Row],[Artículo]],'.'!$B$2:$D$11481,3,)</f>
        <v>1</v>
      </c>
      <c r="AH2476" s="37" t="str">
        <f>+IFERROR(SEARCH("pack",Tabla1[[#This Row],[PACK]]),"")</f>
        <v/>
      </c>
    </row>
    <row r="2477" spans="1:34" ht="24" customHeight="1" x14ac:dyDescent="0.2">
      <c r="A2477" s="50" t="s">
        <v>3735</v>
      </c>
      <c r="B2477" s="60" t="s">
        <v>4708</v>
      </c>
      <c r="C2477" s="61" t="s">
        <v>4709</v>
      </c>
      <c r="D2477" s="52" t="s">
        <v>27</v>
      </c>
      <c r="E2477" s="53">
        <v>342731.28</v>
      </c>
      <c r="F2477" s="23" t="str">
        <f>+IFERROR(VLOOKUP(Tabla1[[#This Row],[Artículo]],'..'!$B$2:$D$569000,3,),"")</f>
        <v/>
      </c>
      <c r="G2477" s="24" t="str">
        <f>IF(H2477=AF2477,"", "Error MC")</f>
        <v>Error MC</v>
      </c>
      <c r="H2477" s="62"/>
      <c r="I2477" s="54">
        <f>+Tabla1[[#This Row],[MC]]*Tabla1[[#This Row],[Pedido]]*Tabla1[[#This Row],[PVC ]]</f>
        <v>0</v>
      </c>
      <c r="J2477" s="26">
        <v>0.21</v>
      </c>
      <c r="K2477" s="63"/>
      <c r="L2477" s="28" t="s">
        <v>17</v>
      </c>
      <c r="M2477" s="53">
        <v>601322.03599999996</v>
      </c>
      <c r="N2477" s="64" t="str">
        <f>+IF(Tabla1[[#This Row],[F PMPI]]="SÍ","No","Sí")</f>
        <v>Sí</v>
      </c>
      <c r="O2477" s="65">
        <f>+Tabla1[[#This Row],[PVL]]*1.055</f>
        <v>634394.74797999987</v>
      </c>
      <c r="P2477" s="65">
        <f>+Tabla1[[#This Row],[PVL]]*1.43</f>
        <v>859890.51147999987</v>
      </c>
      <c r="Q2477" s="66" t="str">
        <f>+HYPERLINK(Tabla1[[#This Row],[PAG]])</f>
        <v>https://todomusica.com.ar/hardware-para-baterias/9632-eliminator-remote-hi-hat.html</v>
      </c>
      <c r="R2477" s="67"/>
      <c r="S2477" s="68"/>
      <c r="T2477" s="69"/>
      <c r="U2477" s="69"/>
      <c r="V2477" s="69"/>
      <c r="W2477" s="69"/>
      <c r="X2477" s="69"/>
      <c r="Y2477" s="35"/>
      <c r="Z2477" s="35" t="s">
        <v>26277</v>
      </c>
      <c r="AA2477" s="36">
        <v>1</v>
      </c>
      <c r="AB2477" s="35" t="s">
        <v>27</v>
      </c>
      <c r="AC2477" s="35" t="str">
        <f>+IF(Tabla1[[#This Row],[STK]]="no","Sin STK", "STK disponible")</f>
        <v>Sin STK</v>
      </c>
      <c r="AD2477" s="35">
        <f>+I2477*J2477</f>
        <v>0</v>
      </c>
      <c r="AE2477" s="35">
        <f>+I2477*K2477</f>
        <v>0</v>
      </c>
      <c r="AF2477" s="36">
        <f>IF(Tabla1[[#This Row],[ref pack]]=1,Tabla1[[#This Row],[Pedido]],LCM(Tabla1[[#This Row],[MC VIEJO]],Tabla1[[#This Row],[Pedido]]))</f>
        <v>1</v>
      </c>
      <c r="AG2477" s="36">
        <f>+VLOOKUP(Tabla1[[#This Row],[Artículo]],'.'!$B$2:$D$11481,3,)</f>
        <v>1</v>
      </c>
      <c r="AH2477" s="37" t="str">
        <f>+IFERROR(SEARCH("pack",Tabla1[[#This Row],[PACK]]),"")</f>
        <v/>
      </c>
    </row>
    <row r="2478" spans="1:34" ht="24" customHeight="1" x14ac:dyDescent="0.2">
      <c r="A2478" s="50" t="s">
        <v>3735</v>
      </c>
      <c r="B2478" s="60" t="s">
        <v>4710</v>
      </c>
      <c r="C2478" s="61" t="s">
        <v>24021</v>
      </c>
      <c r="D2478" s="52" t="s">
        <v>9841</v>
      </c>
      <c r="E2478" s="53">
        <v>141325.03</v>
      </c>
      <c r="F2478" s="23" t="str">
        <f>+IFERROR(VLOOKUP(Tabla1[[#This Row],[Artículo]],'..'!$B$2:$D$569000,3,),"")</f>
        <v/>
      </c>
      <c r="G2478" s="24" t="str">
        <f>IF(H2478=AF2478,"", "Error MC")</f>
        <v>Error MC</v>
      </c>
      <c r="H2478" s="62"/>
      <c r="I2478" s="54">
        <f>+Tabla1[[#This Row],[MC]]*Tabla1[[#This Row],[Pedido]]*Tabla1[[#This Row],[PVC ]]</f>
        <v>0</v>
      </c>
      <c r="J2478" s="26">
        <v>0.21</v>
      </c>
      <c r="K2478" s="63"/>
      <c r="L2478" s="28" t="s">
        <v>17</v>
      </c>
      <c r="M2478" s="53">
        <v>247954.761</v>
      </c>
      <c r="N2478" s="64" t="str">
        <f>+IF(Tabla1[[#This Row],[F PMPI]]="SÍ","No","Sí")</f>
        <v>Sí</v>
      </c>
      <c r="O2478" s="65">
        <f>+Tabla1[[#This Row],[PVL]]*1.055</f>
        <v>261592.27285499999</v>
      </c>
      <c r="P2478" s="65">
        <f>+Tabla1[[#This Row],[PVL]]*1.43</f>
        <v>354575.30822999997</v>
      </c>
      <c r="Q2478" s="66" t="str">
        <f>+HYPERLINK(Tabla1[[#This Row],[PAG]])</f>
        <v>https://todomusica.com.ar/efectos-de-percusion/649-rp-50.html</v>
      </c>
      <c r="R2478" s="67"/>
      <c r="S2478" s="68"/>
      <c r="T2478" s="69"/>
      <c r="U2478" s="69"/>
      <c r="V2478" s="69"/>
      <c r="W2478" s="69"/>
      <c r="X2478" s="69"/>
      <c r="Y2478" s="35"/>
      <c r="Z2478" s="35" t="s">
        <v>26278</v>
      </c>
      <c r="AA2478" s="36">
        <v>1</v>
      </c>
      <c r="AB2478" s="35" t="s">
        <v>27</v>
      </c>
      <c r="AC2478" s="35" t="str">
        <f>+IF(Tabla1[[#This Row],[STK]]="no","Sin STK", "STK disponible")</f>
        <v>STK disponible</v>
      </c>
      <c r="AD2478" s="35">
        <f>+I2478*J2478</f>
        <v>0</v>
      </c>
      <c r="AE2478" s="35">
        <f>+I2478*K2478</f>
        <v>0</v>
      </c>
      <c r="AF2478" s="36">
        <f>IF(Tabla1[[#This Row],[ref pack]]=1,Tabla1[[#This Row],[Pedido]],LCM(Tabla1[[#This Row],[MC VIEJO]],Tabla1[[#This Row],[Pedido]]))</f>
        <v>1</v>
      </c>
      <c r="AG2478" s="36">
        <f>+VLOOKUP(Tabla1[[#This Row],[Artículo]],'.'!$B$2:$D$11481,3,)</f>
        <v>1</v>
      </c>
      <c r="AH2478" s="37" t="str">
        <f>+IFERROR(SEARCH("pack",Tabla1[[#This Row],[PACK]]),"")</f>
        <v/>
      </c>
    </row>
    <row r="2479" spans="1:34" ht="24" customHeight="1" x14ac:dyDescent="0.2">
      <c r="A2479" s="50" t="s">
        <v>3735</v>
      </c>
      <c r="B2479" s="60" t="s">
        <v>4712</v>
      </c>
      <c r="C2479" s="61" t="s">
        <v>4713</v>
      </c>
      <c r="D2479" s="52" t="s">
        <v>27</v>
      </c>
      <c r="E2479" s="53">
        <v>320698.27</v>
      </c>
      <c r="F2479" s="23" t="str">
        <f>+IFERROR(VLOOKUP(Tabla1[[#This Row],[Artículo]],'..'!$B$2:$D$569000,3,),"")</f>
        <v/>
      </c>
      <c r="G2479" s="24" t="str">
        <f>IF(H2479=AF2479,"", "Error MC")</f>
        <v>Error MC</v>
      </c>
      <c r="H2479" s="62"/>
      <c r="I2479" s="54">
        <f>+Tabla1[[#This Row],[MC]]*Tabla1[[#This Row],[Pedido]]*Tabla1[[#This Row],[PVC ]]</f>
        <v>0</v>
      </c>
      <c r="J2479" s="26">
        <v>0.21</v>
      </c>
      <c r="K2479" s="63"/>
      <c r="L2479" s="28" t="s">
        <v>17</v>
      </c>
      <c r="M2479" s="53">
        <v>562665.11300000001</v>
      </c>
      <c r="N2479" s="64" t="str">
        <f>+IF(Tabla1[[#This Row],[F PMPI]]="SÍ","No","Sí")</f>
        <v>Sí</v>
      </c>
      <c r="O2479" s="65">
        <f>+Tabla1[[#This Row],[PVL]]*1.055</f>
        <v>593611.69421500002</v>
      </c>
      <c r="P2479" s="65">
        <f>+Tabla1[[#This Row],[PVL]]*1.43</f>
        <v>804611.11158999999</v>
      </c>
      <c r="Q2479" s="66" t="str">
        <f>+HYPERLINK(Tabla1[[#This Row],[PAG]])</f>
        <v>https://todomusica.com.ar/baterias-acusticas/10416-rsj465c-c-31.html</v>
      </c>
      <c r="R2479" s="67"/>
      <c r="S2479" s="68"/>
      <c r="T2479" s="69"/>
      <c r="U2479" s="69"/>
      <c r="V2479" s="69"/>
      <c r="W2479" s="69"/>
      <c r="X2479" s="69"/>
      <c r="Y2479" s="35"/>
      <c r="Z2479" s="35" t="s">
        <v>26279</v>
      </c>
      <c r="AA2479" s="36">
        <v>1</v>
      </c>
      <c r="AB2479" s="35" t="s">
        <v>27</v>
      </c>
      <c r="AC2479" s="35" t="str">
        <f>+IF(Tabla1[[#This Row],[STK]]="no","Sin STK", "STK disponible")</f>
        <v>Sin STK</v>
      </c>
      <c r="AD2479" s="35">
        <f>+I2479*J2479</f>
        <v>0</v>
      </c>
      <c r="AE2479" s="35">
        <f>+I2479*K2479</f>
        <v>0</v>
      </c>
      <c r="AF2479" s="36">
        <f>IF(Tabla1[[#This Row],[ref pack]]=1,Tabla1[[#This Row],[Pedido]],LCM(Tabla1[[#This Row],[MC VIEJO]],Tabla1[[#This Row],[Pedido]]))</f>
        <v>1</v>
      </c>
      <c r="AG2479" s="36">
        <f>+VLOOKUP(Tabla1[[#This Row],[Artículo]],'.'!$B$2:$D$11481,3,)</f>
        <v>1</v>
      </c>
      <c r="AH2479" s="37" t="str">
        <f>+IFERROR(SEARCH("pack",Tabla1[[#This Row],[PACK]]),"")</f>
        <v/>
      </c>
    </row>
    <row r="2480" spans="1:34" ht="24" customHeight="1" x14ac:dyDescent="0.2">
      <c r="A2480" s="50" t="s">
        <v>3735</v>
      </c>
      <c r="B2480" s="60" t="s">
        <v>4714</v>
      </c>
      <c r="C2480" s="61" t="s">
        <v>4715</v>
      </c>
      <c r="D2480" s="52" t="s">
        <v>9842</v>
      </c>
      <c r="E2480" s="53">
        <v>320698.27</v>
      </c>
      <c r="F2480" s="23" t="str">
        <f>+IFERROR(VLOOKUP(Tabla1[[#This Row],[Artículo]],'..'!$B$2:$D$569000,3,),"")</f>
        <v/>
      </c>
      <c r="G2480" s="24" t="str">
        <f>IF(H2480=AF2480,"", "Error MC")</f>
        <v>Error MC</v>
      </c>
      <c r="H2480" s="62"/>
      <c r="I2480" s="54">
        <f>+Tabla1[[#This Row],[MC]]*Tabla1[[#This Row],[Pedido]]*Tabla1[[#This Row],[PVC ]]</f>
        <v>0</v>
      </c>
      <c r="J2480" s="26">
        <v>0.21</v>
      </c>
      <c r="K2480" s="63"/>
      <c r="L2480" s="28" t="s">
        <v>17</v>
      </c>
      <c r="M2480" s="53">
        <v>562665.11300000001</v>
      </c>
      <c r="N2480" s="64" t="str">
        <f>+IF(Tabla1[[#This Row],[F PMPI]]="SÍ","No","Sí")</f>
        <v>Sí</v>
      </c>
      <c r="O2480" s="65">
        <f>+Tabla1[[#This Row],[PVL]]*1.055</f>
        <v>593611.69421500002</v>
      </c>
      <c r="P2480" s="65">
        <f>+Tabla1[[#This Row],[PVL]]*1.43</f>
        <v>804611.11158999999</v>
      </c>
      <c r="Q2480" s="66" t="str">
        <f>+HYPERLINK(Tabla1[[#This Row],[PAG]])</f>
        <v>https://todomusica.com.ar/baterias-acusticas/10432-rsj465c-c-708.html</v>
      </c>
      <c r="R2480" s="67"/>
      <c r="S2480" s="68"/>
      <c r="T2480" s="69"/>
      <c r="U2480" s="69"/>
      <c r="V2480" s="69"/>
      <c r="W2480" s="69"/>
      <c r="X2480" s="69"/>
      <c r="Y2480" s="35"/>
      <c r="Z2480" s="35" t="s">
        <v>26280</v>
      </c>
      <c r="AA2480" s="36">
        <v>1</v>
      </c>
      <c r="AB2480" s="35" t="s">
        <v>27</v>
      </c>
      <c r="AC2480" s="35" t="str">
        <f>+IF(Tabla1[[#This Row],[STK]]="no","Sin STK", "STK disponible")</f>
        <v>STK disponible</v>
      </c>
      <c r="AD2480" s="35">
        <f>+I2480*J2480</f>
        <v>0</v>
      </c>
      <c r="AE2480" s="35">
        <f>+I2480*K2480</f>
        <v>0</v>
      </c>
      <c r="AF2480" s="36">
        <f>IF(Tabla1[[#This Row],[ref pack]]=1,Tabla1[[#This Row],[Pedido]],LCM(Tabla1[[#This Row],[MC VIEJO]],Tabla1[[#This Row],[Pedido]]))</f>
        <v>1</v>
      </c>
      <c r="AG2480" s="36">
        <f>+VLOOKUP(Tabla1[[#This Row],[Artículo]],'.'!$B$2:$D$11481,3,)</f>
        <v>1</v>
      </c>
      <c r="AH2480" s="37" t="str">
        <f>+IFERROR(SEARCH("pack",Tabla1[[#This Row],[PACK]]),"")</f>
        <v/>
      </c>
    </row>
    <row r="2481" spans="1:34" ht="24" customHeight="1" x14ac:dyDescent="0.2">
      <c r="A2481" s="50" t="s">
        <v>3735</v>
      </c>
      <c r="B2481" s="60" t="s">
        <v>4716</v>
      </c>
      <c r="C2481" s="61" t="s">
        <v>4717</v>
      </c>
      <c r="D2481" s="52" t="s">
        <v>9842</v>
      </c>
      <c r="E2481" s="53">
        <v>320698.27</v>
      </c>
      <c r="F2481" s="23" t="str">
        <f>+IFERROR(VLOOKUP(Tabla1[[#This Row],[Artículo]],'..'!$B$2:$D$569000,3,),"")</f>
        <v/>
      </c>
      <c r="G2481" s="24" t="str">
        <f>IF(H2481=AF2481,"", "Error MC")</f>
        <v>Error MC</v>
      </c>
      <c r="H2481" s="62"/>
      <c r="I2481" s="54">
        <f>+Tabla1[[#This Row],[MC]]*Tabla1[[#This Row],[Pedido]]*Tabla1[[#This Row],[PVC ]]</f>
        <v>0</v>
      </c>
      <c r="J2481" s="26">
        <v>0.21</v>
      </c>
      <c r="K2481" s="63"/>
      <c r="L2481" s="28" t="s">
        <v>17</v>
      </c>
      <c r="M2481" s="53">
        <v>562665.11300000001</v>
      </c>
      <c r="N2481" s="64" t="str">
        <f>+IF(Tabla1[[#This Row],[F PMPI]]="SÍ","No","Sí")</f>
        <v>Sí</v>
      </c>
      <c r="O2481" s="65">
        <f>+Tabla1[[#This Row],[PVL]]*1.055</f>
        <v>593611.69421500002</v>
      </c>
      <c r="P2481" s="65">
        <f>+Tabla1[[#This Row],[PVL]]*1.43</f>
        <v>804611.11158999999</v>
      </c>
      <c r="Q2481" s="66" t="str">
        <f>+HYPERLINK(Tabla1[[#This Row],[PAG]])</f>
        <v>https://todomusica.com.ar/baterias-acusticas/10415-rsj465c-c-91.html</v>
      </c>
      <c r="R2481" s="67"/>
      <c r="S2481" s="68"/>
      <c r="T2481" s="69"/>
      <c r="U2481" s="69"/>
      <c r="V2481" s="69"/>
      <c r="W2481" s="69"/>
      <c r="X2481" s="69"/>
      <c r="Y2481" s="35"/>
      <c r="Z2481" s="35" t="s">
        <v>26281</v>
      </c>
      <c r="AA2481" s="36">
        <v>1</v>
      </c>
      <c r="AB2481" s="35" t="s">
        <v>27</v>
      </c>
      <c r="AC2481" s="35" t="str">
        <f>+IF(Tabla1[[#This Row],[STK]]="no","Sin STK", "STK disponible")</f>
        <v>STK disponible</v>
      </c>
      <c r="AD2481" s="35">
        <f>+I2481*J2481</f>
        <v>0</v>
      </c>
      <c r="AE2481" s="35">
        <f>+I2481*K2481</f>
        <v>0</v>
      </c>
      <c r="AF2481" s="36">
        <f>IF(Tabla1[[#This Row],[ref pack]]=1,Tabla1[[#This Row],[Pedido]],LCM(Tabla1[[#This Row],[MC VIEJO]],Tabla1[[#This Row],[Pedido]]))</f>
        <v>1</v>
      </c>
      <c r="AG2481" s="36">
        <f>+VLOOKUP(Tabla1[[#This Row],[Artículo]],'.'!$B$2:$D$11481,3,)</f>
        <v>1</v>
      </c>
      <c r="AH2481" s="37" t="str">
        <f>+IFERROR(SEARCH("pack",Tabla1[[#This Row],[PACK]]),"")</f>
        <v/>
      </c>
    </row>
    <row r="2482" spans="1:34" ht="24" customHeight="1" x14ac:dyDescent="0.2">
      <c r="A2482" s="50" t="s">
        <v>3735</v>
      </c>
      <c r="B2482" s="60" t="s">
        <v>4718</v>
      </c>
      <c r="C2482" s="61" t="s">
        <v>4719</v>
      </c>
      <c r="D2482" s="52" t="s">
        <v>27</v>
      </c>
      <c r="E2482" s="53">
        <v>57470.01</v>
      </c>
      <c r="F2482" s="23" t="str">
        <f>+IFERROR(VLOOKUP(Tabla1[[#This Row],[Artículo]],'..'!$B$2:$D$569000,3,),"")</f>
        <v/>
      </c>
      <c r="G2482" s="24" t="str">
        <f>IF(H2482=AF2482,"", "Error MC")</f>
        <v>Error MC</v>
      </c>
      <c r="H2482" s="62"/>
      <c r="I2482" s="54">
        <f>+Tabla1[[#This Row],[MC]]*Tabla1[[#This Row],[Pedido]]*Tabla1[[#This Row],[PVC ]]</f>
        <v>0</v>
      </c>
      <c r="J2482" s="26">
        <v>0.21</v>
      </c>
      <c r="K2482" s="63"/>
      <c r="L2482" s="28" t="s">
        <v>17</v>
      </c>
      <c r="M2482" s="53">
        <v>100831.12699999999</v>
      </c>
      <c r="N2482" s="64" t="str">
        <f>+IF(Tabla1[[#This Row],[F PMPI]]="SÍ","No","Sí")</f>
        <v>Sí</v>
      </c>
      <c r="O2482" s="65">
        <f>+Tabla1[[#This Row],[PVL]]*1.055</f>
        <v>106376.83898499998</v>
      </c>
      <c r="P2482" s="65">
        <f>+Tabla1[[#This Row],[PVL]]*1.43</f>
        <v>144188.51160999999</v>
      </c>
      <c r="Q2482" s="66" t="str">
        <f>+HYPERLINK(Tabla1[[#This Row],[PAG]])</f>
        <v>https://todomusica.com.ar/productos-sin-categorias-de-netsuite/10417-rsn1465s-c-31.html</v>
      </c>
      <c r="R2482" s="67"/>
      <c r="S2482" s="68"/>
      <c r="T2482" s="69"/>
      <c r="U2482" s="69"/>
      <c r="V2482" s="69"/>
      <c r="W2482" s="69"/>
      <c r="X2482" s="69"/>
      <c r="Y2482" s="35"/>
      <c r="Z2482" s="35" t="s">
        <v>26282</v>
      </c>
      <c r="AA2482" s="36">
        <v>1</v>
      </c>
      <c r="AB2482" s="35" t="s">
        <v>27</v>
      </c>
      <c r="AC2482" s="35" t="str">
        <f>+IF(Tabla1[[#This Row],[STK]]="no","Sin STK", "STK disponible")</f>
        <v>Sin STK</v>
      </c>
      <c r="AD2482" s="35">
        <f>+I2482*J2482</f>
        <v>0</v>
      </c>
      <c r="AE2482" s="35">
        <f>+I2482*K2482</f>
        <v>0</v>
      </c>
      <c r="AF2482" s="36">
        <f>IF(Tabla1[[#This Row],[ref pack]]=1,Tabla1[[#This Row],[Pedido]],LCM(Tabla1[[#This Row],[MC VIEJO]],Tabla1[[#This Row],[Pedido]]))</f>
        <v>1</v>
      </c>
      <c r="AG2482" s="36">
        <f>+VLOOKUP(Tabla1[[#This Row],[Artículo]],'.'!$B$2:$D$11481,3,)</f>
        <v>1</v>
      </c>
      <c r="AH2482" s="37" t="str">
        <f>+IFERROR(SEARCH("pack",Tabla1[[#This Row],[PACK]]),"")</f>
        <v/>
      </c>
    </row>
    <row r="2483" spans="1:34" ht="24" customHeight="1" x14ac:dyDescent="0.2">
      <c r="A2483" s="50" t="s">
        <v>3735</v>
      </c>
      <c r="B2483" s="60" t="s">
        <v>4720</v>
      </c>
      <c r="C2483" s="61" t="s">
        <v>4721</v>
      </c>
      <c r="D2483" s="52" t="s">
        <v>27</v>
      </c>
      <c r="E2483" s="53">
        <v>57470.01</v>
      </c>
      <c r="F2483" s="23" t="str">
        <f>+IFERROR(VLOOKUP(Tabla1[[#This Row],[Artículo]],'..'!$B$2:$D$569000,3,),"")</f>
        <v/>
      </c>
      <c r="G2483" s="24" t="str">
        <f>IF(H2483=AF2483,"", "Error MC")</f>
        <v>Error MC</v>
      </c>
      <c r="H2483" s="62"/>
      <c r="I2483" s="54">
        <f>+Tabla1[[#This Row],[MC]]*Tabla1[[#This Row],[Pedido]]*Tabla1[[#This Row],[PVC ]]</f>
        <v>0</v>
      </c>
      <c r="J2483" s="26">
        <v>0.21</v>
      </c>
      <c r="K2483" s="63"/>
      <c r="L2483" s="28" t="s">
        <v>17</v>
      </c>
      <c r="M2483" s="53">
        <v>100831.12699999999</v>
      </c>
      <c r="N2483" s="64" t="str">
        <f>+IF(Tabla1[[#This Row],[F PMPI]]="SÍ","No","Sí")</f>
        <v>Sí</v>
      </c>
      <c r="O2483" s="65">
        <f>+Tabla1[[#This Row],[PVL]]*1.055</f>
        <v>106376.83898499998</v>
      </c>
      <c r="P2483" s="65">
        <f>+Tabla1[[#This Row],[PVL]]*1.43</f>
        <v>144188.51160999999</v>
      </c>
      <c r="Q2483" s="66" t="str">
        <f>+HYPERLINK(Tabla1[[#This Row],[PAG]])</f>
        <v/>
      </c>
      <c r="R2483" s="67"/>
      <c r="S2483" s="68"/>
      <c r="T2483" s="69"/>
      <c r="U2483" s="69"/>
      <c r="V2483" s="69"/>
      <c r="W2483" s="69"/>
      <c r="X2483" s="69"/>
      <c r="Y2483" s="35"/>
      <c r="Z2483" s="35" t="s">
        <v>65</v>
      </c>
      <c r="AA2483" s="36">
        <v>1</v>
      </c>
      <c r="AB2483" s="35" t="s">
        <v>27</v>
      </c>
      <c r="AC2483" s="35" t="str">
        <f>+IF(Tabla1[[#This Row],[STK]]="no","Sin STK", "STK disponible")</f>
        <v>Sin STK</v>
      </c>
      <c r="AD2483" s="35">
        <f>+I2483*J2483</f>
        <v>0</v>
      </c>
      <c r="AE2483" s="35">
        <f>+I2483*K2483</f>
        <v>0</v>
      </c>
      <c r="AF2483" s="36">
        <f>IF(Tabla1[[#This Row],[ref pack]]=1,Tabla1[[#This Row],[Pedido]],LCM(Tabla1[[#This Row],[MC VIEJO]],Tabla1[[#This Row],[Pedido]]))</f>
        <v>1</v>
      </c>
      <c r="AG2483" s="36">
        <f>+VLOOKUP(Tabla1[[#This Row],[Artículo]],'.'!$B$2:$D$11481,3,)</f>
        <v>1</v>
      </c>
      <c r="AH2483" s="37" t="str">
        <f>+IFERROR(SEARCH("pack",Tabla1[[#This Row],[PACK]]),"")</f>
        <v/>
      </c>
    </row>
    <row r="2484" spans="1:34" ht="24" customHeight="1" x14ac:dyDescent="0.2">
      <c r="A2484" s="50" t="s">
        <v>3735</v>
      </c>
      <c r="B2484" s="60" t="s">
        <v>4722</v>
      </c>
      <c r="C2484" s="61" t="s">
        <v>4723</v>
      </c>
      <c r="D2484" s="52" t="s">
        <v>27</v>
      </c>
      <c r="E2484" s="53">
        <v>57470.01</v>
      </c>
      <c r="F2484" s="23" t="str">
        <f>+IFERROR(VLOOKUP(Tabla1[[#This Row],[Artículo]],'..'!$B$2:$D$569000,3,),"")</f>
        <v/>
      </c>
      <c r="G2484" s="24" t="str">
        <f>IF(H2484=AF2484,"", "Error MC")</f>
        <v>Error MC</v>
      </c>
      <c r="H2484" s="62"/>
      <c r="I2484" s="54">
        <f>+Tabla1[[#This Row],[MC]]*Tabla1[[#This Row],[Pedido]]*Tabla1[[#This Row],[PVC ]]</f>
        <v>0</v>
      </c>
      <c r="J2484" s="26">
        <v>0.21</v>
      </c>
      <c r="K2484" s="63"/>
      <c r="L2484" s="28" t="s">
        <v>17</v>
      </c>
      <c r="M2484" s="53">
        <v>100831.12699999999</v>
      </c>
      <c r="N2484" s="64" t="str">
        <f>+IF(Tabla1[[#This Row],[F PMPI]]="SÍ","No","Sí")</f>
        <v>Sí</v>
      </c>
      <c r="O2484" s="65">
        <f>+Tabla1[[#This Row],[PVL]]*1.055</f>
        <v>106376.83898499998</v>
      </c>
      <c r="P2484" s="65">
        <f>+Tabla1[[#This Row],[PVL]]*1.43</f>
        <v>144188.51160999999</v>
      </c>
      <c r="Q2484" s="66" t="str">
        <f>+HYPERLINK(Tabla1[[#This Row],[PAG]])</f>
        <v/>
      </c>
      <c r="R2484" s="67"/>
      <c r="S2484" s="68"/>
      <c r="T2484" s="69"/>
      <c r="U2484" s="69"/>
      <c r="V2484" s="69"/>
      <c r="W2484" s="69"/>
      <c r="X2484" s="69"/>
      <c r="Y2484" s="35"/>
      <c r="Z2484" s="35" t="s">
        <v>65</v>
      </c>
      <c r="AA2484" s="36">
        <v>1</v>
      </c>
      <c r="AB2484" s="35" t="s">
        <v>27</v>
      </c>
      <c r="AC2484" s="35" t="str">
        <f>+IF(Tabla1[[#This Row],[STK]]="no","Sin STK", "STK disponible")</f>
        <v>Sin STK</v>
      </c>
      <c r="AD2484" s="35">
        <f>+I2484*J2484</f>
        <v>0</v>
      </c>
      <c r="AE2484" s="35">
        <f>+I2484*K2484</f>
        <v>0</v>
      </c>
      <c r="AF2484" s="36">
        <f>IF(Tabla1[[#This Row],[ref pack]]=1,Tabla1[[#This Row],[Pedido]],LCM(Tabla1[[#This Row],[MC VIEJO]],Tabla1[[#This Row],[Pedido]]))</f>
        <v>1</v>
      </c>
      <c r="AG2484" s="36">
        <f>+VLOOKUP(Tabla1[[#This Row],[Artículo]],'.'!$B$2:$D$11481,3,)</f>
        <v>1</v>
      </c>
      <c r="AH2484" s="37" t="str">
        <f>+IFERROR(SEARCH("pack",Tabla1[[#This Row],[PACK]]),"")</f>
        <v/>
      </c>
    </row>
    <row r="2485" spans="1:34" ht="24" customHeight="1" x14ac:dyDescent="0.2">
      <c r="A2485" s="50" t="s">
        <v>3735</v>
      </c>
      <c r="B2485" s="60" t="s">
        <v>4724</v>
      </c>
      <c r="C2485" s="61" t="s">
        <v>4725</v>
      </c>
      <c r="D2485" s="52" t="s">
        <v>27</v>
      </c>
      <c r="E2485" s="53">
        <v>57470.01</v>
      </c>
      <c r="F2485" s="23" t="str">
        <f>+IFERROR(VLOOKUP(Tabla1[[#This Row],[Artículo]],'..'!$B$2:$D$569000,3,),"")</f>
        <v/>
      </c>
      <c r="G2485" s="24" t="str">
        <f>IF(H2485=AF2485,"", "Error MC")</f>
        <v>Error MC</v>
      </c>
      <c r="H2485" s="62"/>
      <c r="I2485" s="54">
        <f>+Tabla1[[#This Row],[MC]]*Tabla1[[#This Row],[Pedido]]*Tabla1[[#This Row],[PVC ]]</f>
        <v>0</v>
      </c>
      <c r="J2485" s="26">
        <v>0.21</v>
      </c>
      <c r="K2485" s="63"/>
      <c r="L2485" s="28" t="s">
        <v>17</v>
      </c>
      <c r="M2485" s="53">
        <v>100831.12699999999</v>
      </c>
      <c r="N2485" s="64" t="str">
        <f>+IF(Tabla1[[#This Row],[F PMPI]]="SÍ","No","Sí")</f>
        <v>Sí</v>
      </c>
      <c r="O2485" s="65">
        <f>+Tabla1[[#This Row],[PVL]]*1.055</f>
        <v>106376.83898499998</v>
      </c>
      <c r="P2485" s="65">
        <f>+Tabla1[[#This Row],[PVL]]*1.43</f>
        <v>144188.51160999999</v>
      </c>
      <c r="Q2485" s="66" t="str">
        <f>+HYPERLINK(Tabla1[[#This Row],[PAG]])</f>
        <v/>
      </c>
      <c r="R2485" s="67"/>
      <c r="S2485" s="68"/>
      <c r="T2485" s="69"/>
      <c r="U2485" s="69"/>
      <c r="V2485" s="69"/>
      <c r="W2485" s="69"/>
      <c r="X2485" s="69"/>
      <c r="Y2485" s="35"/>
      <c r="Z2485" s="35" t="s">
        <v>65</v>
      </c>
      <c r="AA2485" s="36">
        <v>1</v>
      </c>
      <c r="AB2485" s="35" t="s">
        <v>27</v>
      </c>
      <c r="AC2485" s="35" t="str">
        <f>+IF(Tabla1[[#This Row],[STK]]="no","Sin STK", "STK disponible")</f>
        <v>Sin STK</v>
      </c>
      <c r="AD2485" s="35">
        <f>+I2485*J2485</f>
        <v>0</v>
      </c>
      <c r="AE2485" s="35">
        <f>+I2485*K2485</f>
        <v>0</v>
      </c>
      <c r="AF2485" s="36">
        <f>IF(Tabla1[[#This Row],[ref pack]]=1,Tabla1[[#This Row],[Pedido]],LCM(Tabla1[[#This Row],[MC VIEJO]],Tabla1[[#This Row],[Pedido]]))</f>
        <v>1</v>
      </c>
      <c r="AG2485" s="36">
        <f>+VLOOKUP(Tabla1[[#This Row],[Artículo]],'.'!$B$2:$D$11481,3,)</f>
        <v>1</v>
      </c>
      <c r="AH2485" s="37" t="str">
        <f>+IFERROR(SEARCH("pack",Tabla1[[#This Row],[PACK]]),"")</f>
        <v/>
      </c>
    </row>
    <row r="2486" spans="1:34" ht="24" customHeight="1" x14ac:dyDescent="0.2">
      <c r="A2486" s="50" t="s">
        <v>3735</v>
      </c>
      <c r="B2486" s="60" t="s">
        <v>4726</v>
      </c>
      <c r="C2486" s="61" t="s">
        <v>24022</v>
      </c>
      <c r="D2486" s="52" t="s">
        <v>27</v>
      </c>
      <c r="E2486" s="53">
        <v>684318.65</v>
      </c>
      <c r="F2486" s="23" t="str">
        <f>+IFERROR(VLOOKUP(Tabla1[[#This Row],[Artículo]],'..'!$B$2:$D$569000,3,),"")</f>
        <v/>
      </c>
      <c r="G2486" s="24" t="str">
        <f>IF(H2486=AF2486,"", "Error MC")</f>
        <v>Error MC</v>
      </c>
      <c r="H2486" s="62"/>
      <c r="I2486" s="54">
        <f>+Tabla1[[#This Row],[MC]]*Tabla1[[#This Row],[Pedido]]*Tabla1[[#This Row],[PVC ]]</f>
        <v>0</v>
      </c>
      <c r="J2486" s="26">
        <v>0.21</v>
      </c>
      <c r="K2486" s="63"/>
      <c r="L2486" s="28" t="s">
        <v>17</v>
      </c>
      <c r="M2486" s="53">
        <v>1200637.068</v>
      </c>
      <c r="N2486" s="64" t="str">
        <f>+IF(Tabla1[[#This Row],[F PMPI]]="SÍ","No","Sí")</f>
        <v>Sí</v>
      </c>
      <c r="O2486" s="65">
        <f>+Tabla1[[#This Row],[PVL]]*1.055</f>
        <v>1266672.10674</v>
      </c>
      <c r="P2486" s="65">
        <f>+Tabla1[[#This Row],[PVL]]*1.43</f>
        <v>1716911.0072399999</v>
      </c>
      <c r="Q2486" s="66" t="str">
        <f>+HYPERLINK(Tabla1[[#This Row],[PAG]])</f>
        <v>https://todomusica.com.ar/baterias-acusticas/6901-rs505bc-ar-31.html</v>
      </c>
      <c r="R2486" s="67"/>
      <c r="S2486" s="68"/>
      <c r="T2486" s="69"/>
      <c r="U2486" s="69"/>
      <c r="V2486" s="69"/>
      <c r="W2486" s="69"/>
      <c r="X2486" s="69"/>
      <c r="Y2486" s="35"/>
      <c r="Z2486" s="35" t="s">
        <v>26283</v>
      </c>
      <c r="AA2486" s="36">
        <v>1</v>
      </c>
      <c r="AB2486" s="35" t="s">
        <v>27</v>
      </c>
      <c r="AC2486" s="35" t="str">
        <f>+IF(Tabla1[[#This Row],[STK]]="no","Sin STK", "STK disponible")</f>
        <v>Sin STK</v>
      </c>
      <c r="AD2486" s="35">
        <f>+I2486*J2486</f>
        <v>0</v>
      </c>
      <c r="AE2486" s="35">
        <f>+I2486*K2486</f>
        <v>0</v>
      </c>
      <c r="AF2486" s="36">
        <f>IF(Tabla1[[#This Row],[ref pack]]=1,Tabla1[[#This Row],[Pedido]],LCM(Tabla1[[#This Row],[MC VIEJO]],Tabla1[[#This Row],[Pedido]]))</f>
        <v>1</v>
      </c>
      <c r="AG2486" s="36">
        <f>+VLOOKUP(Tabla1[[#This Row],[Artículo]],'.'!$B$2:$D$11481,3,)</f>
        <v>1</v>
      </c>
      <c r="AH2486" s="37" t="str">
        <f>+IFERROR(SEARCH("pack",Tabla1[[#This Row],[PACK]]),"")</f>
        <v/>
      </c>
    </row>
    <row r="2487" spans="1:34" ht="24" customHeight="1" x14ac:dyDescent="0.2">
      <c r="A2487" s="50" t="s">
        <v>3735</v>
      </c>
      <c r="B2487" s="60" t="s">
        <v>4728</v>
      </c>
      <c r="C2487" s="61" t="s">
        <v>4729</v>
      </c>
      <c r="D2487" s="52" t="s">
        <v>27</v>
      </c>
      <c r="E2487" s="53">
        <v>684318.65</v>
      </c>
      <c r="F2487" s="23" t="str">
        <f>+IFERROR(VLOOKUP(Tabla1[[#This Row],[Artículo]],'..'!$B$2:$D$569000,3,),"")</f>
        <v/>
      </c>
      <c r="G2487" s="24" t="str">
        <f>IF(H2487=AF2487,"", "Error MC")</f>
        <v>Error MC</v>
      </c>
      <c r="H2487" s="62"/>
      <c r="I2487" s="54">
        <f>+Tabla1[[#This Row],[MC]]*Tabla1[[#This Row],[Pedido]]*Tabla1[[#This Row],[PVC ]]</f>
        <v>0</v>
      </c>
      <c r="J2487" s="26">
        <v>0.21</v>
      </c>
      <c r="K2487" s="63"/>
      <c r="L2487" s="28" t="s">
        <v>17</v>
      </c>
      <c r="M2487" s="53">
        <v>1200637.068</v>
      </c>
      <c r="N2487" s="64" t="str">
        <f>+IF(Tabla1[[#This Row],[F PMPI]]="SÍ","No","Sí")</f>
        <v>Sí</v>
      </c>
      <c r="O2487" s="65">
        <f>+Tabla1[[#This Row],[PVL]]*1.055</f>
        <v>1266672.10674</v>
      </c>
      <c r="P2487" s="65">
        <f>+Tabla1[[#This Row],[PVL]]*1.43</f>
        <v>1716911.0072399999</v>
      </c>
      <c r="Q2487" s="66" t="str">
        <f>+HYPERLINK(Tabla1[[#This Row],[PAG]])</f>
        <v>https://todomusica.com.ar/productos-sin-categorias-de-netsuite/6902-rs505bc-ar-706.html</v>
      </c>
      <c r="R2487" s="67"/>
      <c r="S2487" s="68"/>
      <c r="T2487" s="69"/>
      <c r="U2487" s="69"/>
      <c r="V2487" s="69"/>
      <c r="W2487" s="69"/>
      <c r="X2487" s="69"/>
      <c r="Y2487" s="35"/>
      <c r="Z2487" s="35" t="s">
        <v>26284</v>
      </c>
      <c r="AA2487" s="36">
        <v>1</v>
      </c>
      <c r="AB2487" s="35" t="s">
        <v>27</v>
      </c>
      <c r="AC2487" s="35" t="str">
        <f>+IF(Tabla1[[#This Row],[STK]]="no","Sin STK", "STK disponible")</f>
        <v>Sin STK</v>
      </c>
      <c r="AD2487" s="35">
        <f>+I2487*J2487</f>
        <v>0</v>
      </c>
      <c r="AE2487" s="35">
        <f>+I2487*K2487</f>
        <v>0</v>
      </c>
      <c r="AF2487" s="36">
        <f>IF(Tabla1[[#This Row],[ref pack]]=1,Tabla1[[#This Row],[Pedido]],LCM(Tabla1[[#This Row],[MC VIEJO]],Tabla1[[#This Row],[Pedido]]))</f>
        <v>1</v>
      </c>
      <c r="AG2487" s="36">
        <f>+VLOOKUP(Tabla1[[#This Row],[Artículo]],'.'!$B$2:$D$11481,3,)</f>
        <v>1</v>
      </c>
      <c r="AH2487" s="37" t="str">
        <f>+IFERROR(SEARCH("pack",Tabla1[[#This Row],[PACK]]),"")</f>
        <v/>
      </c>
    </row>
    <row r="2488" spans="1:34" ht="24" customHeight="1" x14ac:dyDescent="0.2">
      <c r="A2488" s="50" t="s">
        <v>3735</v>
      </c>
      <c r="B2488" s="60" t="s">
        <v>4730</v>
      </c>
      <c r="C2488" s="61" t="s">
        <v>4731</v>
      </c>
      <c r="D2488" s="52" t="s">
        <v>27</v>
      </c>
      <c r="E2488" s="53">
        <v>684318.65</v>
      </c>
      <c r="F2488" s="23" t="str">
        <f>+IFERROR(VLOOKUP(Tabla1[[#This Row],[Artículo]],'..'!$B$2:$D$569000,3,),"")</f>
        <v/>
      </c>
      <c r="G2488" s="24" t="str">
        <f>IF(H2488=AF2488,"", "Error MC")</f>
        <v>Error MC</v>
      </c>
      <c r="H2488" s="62"/>
      <c r="I2488" s="54">
        <f>+Tabla1[[#This Row],[MC]]*Tabla1[[#This Row],[Pedido]]*Tabla1[[#This Row],[PVC ]]</f>
        <v>0</v>
      </c>
      <c r="J2488" s="26">
        <v>0.21</v>
      </c>
      <c r="K2488" s="63"/>
      <c r="L2488" s="28" t="s">
        <v>17</v>
      </c>
      <c r="M2488" s="53">
        <v>1200637.068</v>
      </c>
      <c r="N2488" s="64" t="str">
        <f>+IF(Tabla1[[#This Row],[F PMPI]]="SÍ","No","Sí")</f>
        <v>Sí</v>
      </c>
      <c r="O2488" s="65">
        <f>+Tabla1[[#This Row],[PVL]]*1.055</f>
        <v>1266672.10674</v>
      </c>
      <c r="P2488" s="65">
        <f>+Tabla1[[#This Row],[PVL]]*1.43</f>
        <v>1716911.0072399999</v>
      </c>
      <c r="Q2488" s="66" t="str">
        <f>+HYPERLINK(Tabla1[[#This Row],[PAG]])</f>
        <v>https://todomusica.com.ar/baterias-acusticas/6903-rs505bc-ar-707.html</v>
      </c>
      <c r="R2488" s="67"/>
      <c r="S2488" s="68"/>
      <c r="T2488" s="69"/>
      <c r="U2488" s="69"/>
      <c r="V2488" s="69"/>
      <c r="W2488" s="69"/>
      <c r="X2488" s="69"/>
      <c r="Y2488" s="35"/>
      <c r="Z2488" s="35" t="s">
        <v>26285</v>
      </c>
      <c r="AA2488" s="36">
        <v>1</v>
      </c>
      <c r="AB2488" s="35" t="s">
        <v>27</v>
      </c>
      <c r="AC2488" s="35" t="str">
        <f>+IF(Tabla1[[#This Row],[STK]]="no","Sin STK", "STK disponible")</f>
        <v>Sin STK</v>
      </c>
      <c r="AD2488" s="35">
        <f>+I2488*J2488</f>
        <v>0</v>
      </c>
      <c r="AE2488" s="35">
        <f>+I2488*K2488</f>
        <v>0</v>
      </c>
      <c r="AF2488" s="36">
        <f>IF(Tabla1[[#This Row],[ref pack]]=1,Tabla1[[#This Row],[Pedido]],LCM(Tabla1[[#This Row],[MC VIEJO]],Tabla1[[#This Row],[Pedido]]))</f>
        <v>1</v>
      </c>
      <c r="AG2488" s="36">
        <f>+VLOOKUP(Tabla1[[#This Row],[Artículo]],'.'!$B$2:$D$11481,3,)</f>
        <v>1</v>
      </c>
      <c r="AH2488" s="37" t="str">
        <f>+IFERROR(SEARCH("pack",Tabla1[[#This Row],[PACK]]),"")</f>
        <v/>
      </c>
    </row>
    <row r="2489" spans="1:34" ht="24" customHeight="1" x14ac:dyDescent="0.2">
      <c r="A2489" s="50" t="s">
        <v>3735</v>
      </c>
      <c r="B2489" s="60" t="s">
        <v>4732</v>
      </c>
      <c r="C2489" s="61" t="s">
        <v>4733</v>
      </c>
      <c r="D2489" s="52" t="s">
        <v>27</v>
      </c>
      <c r="E2489" s="53">
        <v>684318.65</v>
      </c>
      <c r="F2489" s="23" t="str">
        <f>+IFERROR(VLOOKUP(Tabla1[[#This Row],[Artículo]],'..'!$B$2:$D$569000,3,),"")</f>
        <v/>
      </c>
      <c r="G2489" s="24" t="str">
        <f>IF(H2489=AF2489,"", "Error MC")</f>
        <v>Error MC</v>
      </c>
      <c r="H2489" s="62"/>
      <c r="I2489" s="54">
        <f>+Tabla1[[#This Row],[MC]]*Tabla1[[#This Row],[Pedido]]*Tabla1[[#This Row],[PVC ]]</f>
        <v>0</v>
      </c>
      <c r="J2489" s="26">
        <v>0.21</v>
      </c>
      <c r="K2489" s="63"/>
      <c r="L2489" s="28" t="s">
        <v>17</v>
      </c>
      <c r="M2489" s="53">
        <v>1200637.068</v>
      </c>
      <c r="N2489" s="64" t="str">
        <f>+IF(Tabla1[[#This Row],[F PMPI]]="SÍ","No","Sí")</f>
        <v>Sí</v>
      </c>
      <c r="O2489" s="65">
        <f>+Tabla1[[#This Row],[PVL]]*1.055</f>
        <v>1266672.10674</v>
      </c>
      <c r="P2489" s="65">
        <f>+Tabla1[[#This Row],[PVL]]*1.43</f>
        <v>1716911.0072399999</v>
      </c>
      <c r="Q2489" s="66" t="str">
        <f>+HYPERLINK(Tabla1[[#This Row],[PAG]])</f>
        <v>https://todomusica.com.ar/baterias-acusticas/6904-rs505bc-ar-91.html</v>
      </c>
      <c r="R2489" s="67"/>
      <c r="S2489" s="68"/>
      <c r="T2489" s="69"/>
      <c r="U2489" s="69"/>
      <c r="V2489" s="69"/>
      <c r="W2489" s="69"/>
      <c r="X2489" s="69"/>
      <c r="Y2489" s="35"/>
      <c r="Z2489" s="35" t="s">
        <v>26286</v>
      </c>
      <c r="AA2489" s="36">
        <v>1</v>
      </c>
      <c r="AB2489" s="35" t="s">
        <v>27</v>
      </c>
      <c r="AC2489" s="35" t="str">
        <f>+IF(Tabla1[[#This Row],[STK]]="no","Sin STK", "STK disponible")</f>
        <v>Sin STK</v>
      </c>
      <c r="AD2489" s="35">
        <f>+I2489*J2489</f>
        <v>0</v>
      </c>
      <c r="AE2489" s="35">
        <f>+I2489*K2489</f>
        <v>0</v>
      </c>
      <c r="AF2489" s="36">
        <f>IF(Tabla1[[#This Row],[ref pack]]=1,Tabla1[[#This Row],[Pedido]],LCM(Tabla1[[#This Row],[MC VIEJO]],Tabla1[[#This Row],[Pedido]]))</f>
        <v>1</v>
      </c>
      <c r="AG2489" s="36">
        <f>+VLOOKUP(Tabla1[[#This Row],[Artículo]],'.'!$B$2:$D$11481,3,)</f>
        <v>1</v>
      </c>
      <c r="AH2489" s="37" t="str">
        <f>+IFERROR(SEARCH("pack",Tabla1[[#This Row],[PACK]]),"")</f>
        <v/>
      </c>
    </row>
    <row r="2490" spans="1:34" ht="24" customHeight="1" x14ac:dyDescent="0.2">
      <c r="A2490" s="50" t="s">
        <v>3735</v>
      </c>
      <c r="B2490" s="60" t="s">
        <v>4734</v>
      </c>
      <c r="C2490" s="61" t="s">
        <v>24023</v>
      </c>
      <c r="D2490" s="52" t="s">
        <v>9842</v>
      </c>
      <c r="E2490" s="53">
        <v>678847.68</v>
      </c>
      <c r="F2490" s="23" t="str">
        <f>+IFERROR(VLOOKUP(Tabla1[[#This Row],[Artículo]],'..'!$B$2:$D$569000,3,),"")</f>
        <v/>
      </c>
      <c r="G2490" s="24" t="str">
        <f>IF(H2490=AF2490,"", "Error MC")</f>
        <v>Error MC</v>
      </c>
      <c r="H2490" s="62"/>
      <c r="I2490" s="54">
        <f>+Tabla1[[#This Row],[MC]]*Tabla1[[#This Row],[Pedido]]*Tabla1[[#This Row],[PVC ]]</f>
        <v>0</v>
      </c>
      <c r="J2490" s="26">
        <v>0.21</v>
      </c>
      <c r="K2490" s="63"/>
      <c r="L2490" s="28" t="s">
        <v>17</v>
      </c>
      <c r="M2490" s="53">
        <v>1191038.2590000001</v>
      </c>
      <c r="N2490" s="64" t="str">
        <f>+IF(Tabla1[[#This Row],[F PMPI]]="SÍ","No","Sí")</f>
        <v>Sí</v>
      </c>
      <c r="O2490" s="65">
        <f>+Tabla1[[#This Row],[PVL]]*1.055</f>
        <v>1256545.3632449999</v>
      </c>
      <c r="P2490" s="65">
        <f>+Tabla1[[#This Row],[PVL]]*1.43</f>
        <v>1703184.71037</v>
      </c>
      <c r="Q2490" s="66" t="str">
        <f>+HYPERLINK(Tabla1[[#This Row],[PAG]])</f>
        <v/>
      </c>
      <c r="R2490" s="67"/>
      <c r="S2490" s="68"/>
      <c r="T2490" s="69"/>
      <c r="U2490" s="69"/>
      <c r="V2490" s="69"/>
      <c r="W2490" s="69"/>
      <c r="X2490" s="69"/>
      <c r="Y2490" s="35"/>
      <c r="Z2490" s="35" t="s">
        <v>65</v>
      </c>
      <c r="AA2490" s="36">
        <v>1</v>
      </c>
      <c r="AB2490" s="35" t="s">
        <v>27</v>
      </c>
      <c r="AC2490" s="35" t="str">
        <f>+IF(Tabla1[[#This Row],[STK]]="no","Sin STK", "STK disponible")</f>
        <v>STK disponible</v>
      </c>
      <c r="AD2490" s="35">
        <f>+I2490*J2490</f>
        <v>0</v>
      </c>
      <c r="AE2490" s="35">
        <f>+I2490*K2490</f>
        <v>0</v>
      </c>
      <c r="AF2490" s="36">
        <f>IF(Tabla1[[#This Row],[ref pack]]=1,Tabla1[[#This Row],[Pedido]],LCM(Tabla1[[#This Row],[MC VIEJO]],Tabla1[[#This Row],[Pedido]]))</f>
        <v>1</v>
      </c>
      <c r="AG2490" s="36">
        <f>+VLOOKUP(Tabla1[[#This Row],[Artículo]],'.'!$B$2:$D$11481,3,)</f>
        <v>1</v>
      </c>
      <c r="AH2490" s="37" t="str">
        <f>+IFERROR(SEARCH("pack",Tabla1[[#This Row],[PACK]]),"")</f>
        <v/>
      </c>
    </row>
    <row r="2491" spans="1:34" ht="24" customHeight="1" x14ac:dyDescent="0.2">
      <c r="A2491" s="50" t="s">
        <v>3735</v>
      </c>
      <c r="B2491" s="60" t="s">
        <v>4736</v>
      </c>
      <c r="C2491" s="61" t="s">
        <v>24024</v>
      </c>
      <c r="D2491" s="52" t="s">
        <v>27</v>
      </c>
      <c r="E2491" s="53">
        <v>678847.68</v>
      </c>
      <c r="F2491" s="23" t="str">
        <f>+IFERROR(VLOOKUP(Tabla1[[#This Row],[Artículo]],'..'!$B$2:$D$569000,3,),"")</f>
        <v/>
      </c>
      <c r="G2491" s="24" t="str">
        <f>IF(H2491=AF2491,"", "Error MC")</f>
        <v>Error MC</v>
      </c>
      <c r="H2491" s="62"/>
      <c r="I2491" s="54">
        <f>+Tabla1[[#This Row],[MC]]*Tabla1[[#This Row],[Pedido]]*Tabla1[[#This Row],[PVC ]]</f>
        <v>0</v>
      </c>
      <c r="J2491" s="26">
        <v>0.21</v>
      </c>
      <c r="K2491" s="63"/>
      <c r="L2491" s="28" t="s">
        <v>17</v>
      </c>
      <c r="M2491" s="53">
        <v>1191038.2590000001</v>
      </c>
      <c r="N2491" s="64" t="str">
        <f>+IF(Tabla1[[#This Row],[F PMPI]]="SÍ","No","Sí")</f>
        <v>Sí</v>
      </c>
      <c r="O2491" s="65">
        <f>+Tabla1[[#This Row],[PVL]]*1.055</f>
        <v>1256545.3632449999</v>
      </c>
      <c r="P2491" s="65">
        <f>+Tabla1[[#This Row],[PVL]]*1.43</f>
        <v>1703184.71037</v>
      </c>
      <c r="Q2491" s="66" t="str">
        <f>+HYPERLINK(Tabla1[[#This Row],[PAG]])</f>
        <v/>
      </c>
      <c r="R2491" s="67"/>
      <c r="S2491" s="68"/>
      <c r="T2491" s="69"/>
      <c r="U2491" s="69"/>
      <c r="V2491" s="69"/>
      <c r="W2491" s="69"/>
      <c r="X2491" s="69"/>
      <c r="Y2491" s="35"/>
      <c r="Z2491" s="35" t="s">
        <v>65</v>
      </c>
      <c r="AA2491" s="36">
        <v>1</v>
      </c>
      <c r="AB2491" s="35" t="s">
        <v>27</v>
      </c>
      <c r="AC2491" s="35" t="str">
        <f>+IF(Tabla1[[#This Row],[STK]]="no","Sin STK", "STK disponible")</f>
        <v>Sin STK</v>
      </c>
      <c r="AD2491" s="35">
        <f>+I2491*J2491</f>
        <v>0</v>
      </c>
      <c r="AE2491" s="35">
        <f>+I2491*K2491</f>
        <v>0</v>
      </c>
      <c r="AF2491" s="36">
        <f>IF(Tabla1[[#This Row],[ref pack]]=1,Tabla1[[#This Row],[Pedido]],LCM(Tabla1[[#This Row],[MC VIEJO]],Tabla1[[#This Row],[Pedido]]))</f>
        <v>1</v>
      </c>
      <c r="AG2491" s="36">
        <f>+VLOOKUP(Tabla1[[#This Row],[Artículo]],'.'!$B$2:$D$11481,3,)</f>
        <v>1</v>
      </c>
      <c r="AH2491" s="37" t="str">
        <f>+IFERROR(SEARCH("pack",Tabla1[[#This Row],[PACK]]),"")</f>
        <v/>
      </c>
    </row>
    <row r="2492" spans="1:34" ht="24" customHeight="1" x14ac:dyDescent="0.2">
      <c r="A2492" s="50" t="s">
        <v>3735</v>
      </c>
      <c r="B2492" s="60" t="s">
        <v>4738</v>
      </c>
      <c r="C2492" s="61" t="s">
        <v>4739</v>
      </c>
      <c r="D2492" s="52" t="s">
        <v>27</v>
      </c>
      <c r="E2492" s="53">
        <v>652736.24</v>
      </c>
      <c r="F2492" s="23" t="str">
        <f>+IFERROR(VLOOKUP(Tabla1[[#This Row],[Artículo]],'..'!$B$2:$D$569000,3,),"")</f>
        <v/>
      </c>
      <c r="G2492" s="24" t="str">
        <f>IF(H2492=AF2492,"", "Error MC")</f>
        <v>Error MC</v>
      </c>
      <c r="H2492" s="62"/>
      <c r="I2492" s="54">
        <f>+Tabla1[[#This Row],[MC]]*Tabla1[[#This Row],[Pedido]]*Tabla1[[#This Row],[PVC ]]</f>
        <v>0</v>
      </c>
      <c r="J2492" s="26">
        <v>0.21</v>
      </c>
      <c r="K2492" s="63"/>
      <c r="L2492" s="28" t="s">
        <v>17</v>
      </c>
      <c r="M2492" s="53">
        <v>1145225.736</v>
      </c>
      <c r="N2492" s="64" t="str">
        <f>+IF(Tabla1[[#This Row],[F PMPI]]="SÍ","No","Sí")</f>
        <v>Sí</v>
      </c>
      <c r="O2492" s="65">
        <f>+Tabla1[[#This Row],[PVL]]*1.055</f>
        <v>1208213.15148</v>
      </c>
      <c r="P2492" s="65">
        <f>+Tabla1[[#This Row],[PVL]]*1.43</f>
        <v>1637672.8024800001</v>
      </c>
      <c r="Q2492" s="66" t="str">
        <f>+HYPERLINK(Tabla1[[#This Row],[PAG]])</f>
        <v>https://todomusica.com.ar/productos-sin-categorias-de-netsuite/6905-rs525sbc-ar-31.html</v>
      </c>
      <c r="R2492" s="67"/>
      <c r="S2492" s="68"/>
      <c r="T2492" s="69"/>
      <c r="U2492" s="69"/>
      <c r="V2492" s="69"/>
      <c r="W2492" s="69"/>
      <c r="X2492" s="69"/>
      <c r="Y2492" s="35"/>
      <c r="Z2492" s="35" t="s">
        <v>26287</v>
      </c>
      <c r="AA2492" s="36">
        <v>1</v>
      </c>
      <c r="AB2492" s="35" t="s">
        <v>27</v>
      </c>
      <c r="AC2492" s="35" t="str">
        <f>+IF(Tabla1[[#This Row],[STK]]="no","Sin STK", "STK disponible")</f>
        <v>Sin STK</v>
      </c>
      <c r="AD2492" s="35">
        <f>+I2492*J2492</f>
        <v>0</v>
      </c>
      <c r="AE2492" s="35">
        <f>+I2492*K2492</f>
        <v>0</v>
      </c>
      <c r="AF2492" s="36">
        <f>IF(Tabla1[[#This Row],[ref pack]]=1,Tabla1[[#This Row],[Pedido]],LCM(Tabla1[[#This Row],[MC VIEJO]],Tabla1[[#This Row],[Pedido]]))</f>
        <v>1</v>
      </c>
      <c r="AG2492" s="36">
        <f>+VLOOKUP(Tabla1[[#This Row],[Artículo]],'.'!$B$2:$D$11481,3,)</f>
        <v>1</v>
      </c>
      <c r="AH2492" s="37" t="str">
        <f>+IFERROR(SEARCH("pack",Tabla1[[#This Row],[PACK]]),"")</f>
        <v/>
      </c>
    </row>
    <row r="2493" spans="1:34" ht="24" customHeight="1" x14ac:dyDescent="0.2">
      <c r="A2493" s="50" t="s">
        <v>3735</v>
      </c>
      <c r="B2493" s="60" t="s">
        <v>4740</v>
      </c>
      <c r="C2493" s="61" t="s">
        <v>4741</v>
      </c>
      <c r="D2493" s="52" t="s">
        <v>27</v>
      </c>
      <c r="E2493" s="53">
        <v>652736.24</v>
      </c>
      <c r="F2493" s="23" t="str">
        <f>+IFERROR(VLOOKUP(Tabla1[[#This Row],[Artículo]],'..'!$B$2:$D$569000,3,),"")</f>
        <v/>
      </c>
      <c r="G2493" s="24" t="str">
        <f>IF(H2493=AF2493,"", "Error MC")</f>
        <v>Error MC</v>
      </c>
      <c r="H2493" s="62"/>
      <c r="I2493" s="54">
        <f>+Tabla1[[#This Row],[MC]]*Tabla1[[#This Row],[Pedido]]*Tabla1[[#This Row],[PVC ]]</f>
        <v>0</v>
      </c>
      <c r="J2493" s="26">
        <v>0.21</v>
      </c>
      <c r="K2493" s="63"/>
      <c r="L2493" s="28" t="s">
        <v>17</v>
      </c>
      <c r="M2493" s="53">
        <v>1145225.736</v>
      </c>
      <c r="N2493" s="64" t="str">
        <f>+IF(Tabla1[[#This Row],[F PMPI]]="SÍ","No","Sí")</f>
        <v>Sí</v>
      </c>
      <c r="O2493" s="65">
        <f>+Tabla1[[#This Row],[PVL]]*1.055</f>
        <v>1208213.15148</v>
      </c>
      <c r="P2493" s="65">
        <f>+Tabla1[[#This Row],[PVL]]*1.43</f>
        <v>1637672.8024800001</v>
      </c>
      <c r="Q2493" s="66" t="str">
        <f>+HYPERLINK(Tabla1[[#This Row],[PAG]])</f>
        <v>https://todomusica.com.ar/productos-sin-categorias-de-netsuite/6907-rs525sbc-ar-707.html</v>
      </c>
      <c r="R2493" s="67"/>
      <c r="S2493" s="68"/>
      <c r="T2493" s="69"/>
      <c r="U2493" s="69"/>
      <c r="V2493" s="69"/>
      <c r="W2493" s="69"/>
      <c r="X2493" s="69"/>
      <c r="Y2493" s="35"/>
      <c r="Z2493" s="35" t="s">
        <v>26288</v>
      </c>
      <c r="AA2493" s="36">
        <v>1</v>
      </c>
      <c r="AB2493" s="35" t="s">
        <v>27</v>
      </c>
      <c r="AC2493" s="35" t="str">
        <f>+IF(Tabla1[[#This Row],[STK]]="no","Sin STK", "STK disponible")</f>
        <v>Sin STK</v>
      </c>
      <c r="AD2493" s="35">
        <f>+I2493*J2493</f>
        <v>0</v>
      </c>
      <c r="AE2493" s="35">
        <f>+I2493*K2493</f>
        <v>0</v>
      </c>
      <c r="AF2493" s="36">
        <f>IF(Tabla1[[#This Row],[ref pack]]=1,Tabla1[[#This Row],[Pedido]],LCM(Tabla1[[#This Row],[MC VIEJO]],Tabla1[[#This Row],[Pedido]]))</f>
        <v>1</v>
      </c>
      <c r="AG2493" s="36">
        <f>+VLOOKUP(Tabla1[[#This Row],[Artículo]],'.'!$B$2:$D$11481,3,)</f>
        <v>1</v>
      </c>
      <c r="AH2493" s="37" t="str">
        <f>+IFERROR(SEARCH("pack",Tabla1[[#This Row],[PACK]]),"")</f>
        <v/>
      </c>
    </row>
    <row r="2494" spans="1:34" ht="24" customHeight="1" x14ac:dyDescent="0.2">
      <c r="A2494" s="50" t="s">
        <v>3735</v>
      </c>
      <c r="B2494" s="60" t="s">
        <v>4742</v>
      </c>
      <c r="C2494" s="61" t="s">
        <v>4743</v>
      </c>
      <c r="D2494" s="52" t="s">
        <v>27</v>
      </c>
      <c r="E2494" s="53">
        <v>652736.24</v>
      </c>
      <c r="F2494" s="23" t="str">
        <f>+IFERROR(VLOOKUP(Tabla1[[#This Row],[Artículo]],'..'!$B$2:$D$569000,3,),"")</f>
        <v/>
      </c>
      <c r="G2494" s="24" t="str">
        <f>IF(H2494=AF2494,"", "Error MC")</f>
        <v>Error MC</v>
      </c>
      <c r="H2494" s="62"/>
      <c r="I2494" s="54">
        <f>+Tabla1[[#This Row],[MC]]*Tabla1[[#This Row],[Pedido]]*Tabla1[[#This Row],[PVC ]]</f>
        <v>0</v>
      </c>
      <c r="J2494" s="26">
        <v>0.21</v>
      </c>
      <c r="K2494" s="63"/>
      <c r="L2494" s="28" t="s">
        <v>17</v>
      </c>
      <c r="M2494" s="53">
        <v>1145225.736</v>
      </c>
      <c r="N2494" s="64" t="str">
        <f>+IF(Tabla1[[#This Row],[F PMPI]]="SÍ","No","Sí")</f>
        <v>Sí</v>
      </c>
      <c r="O2494" s="65">
        <f>+Tabla1[[#This Row],[PVL]]*1.055</f>
        <v>1208213.15148</v>
      </c>
      <c r="P2494" s="65">
        <f>+Tabla1[[#This Row],[PVL]]*1.43</f>
        <v>1637672.8024800001</v>
      </c>
      <c r="Q2494" s="66" t="str">
        <f>+HYPERLINK(Tabla1[[#This Row],[PAG]])</f>
        <v>https://todomusica.com.ar/productos-sin-categorias-de-netsuite/6908-rs525sbc-ar-91.html</v>
      </c>
      <c r="R2494" s="67"/>
      <c r="S2494" s="68"/>
      <c r="T2494" s="69"/>
      <c r="U2494" s="69"/>
      <c r="V2494" s="69"/>
      <c r="W2494" s="69"/>
      <c r="X2494" s="69"/>
      <c r="Y2494" s="35"/>
      <c r="Z2494" s="35" t="s">
        <v>26289</v>
      </c>
      <c r="AA2494" s="36">
        <v>1</v>
      </c>
      <c r="AB2494" s="35" t="s">
        <v>27</v>
      </c>
      <c r="AC2494" s="35" t="str">
        <f>+IF(Tabla1[[#This Row],[STK]]="no","Sin STK", "STK disponible")</f>
        <v>Sin STK</v>
      </c>
      <c r="AD2494" s="35">
        <f>+I2494*J2494</f>
        <v>0</v>
      </c>
      <c r="AE2494" s="35">
        <f>+I2494*K2494</f>
        <v>0</v>
      </c>
      <c r="AF2494" s="36">
        <f>IF(Tabla1[[#This Row],[ref pack]]=1,Tabla1[[#This Row],[Pedido]],LCM(Tabla1[[#This Row],[MC VIEJO]],Tabla1[[#This Row],[Pedido]]))</f>
        <v>1</v>
      </c>
      <c r="AG2494" s="36">
        <f>+VLOOKUP(Tabla1[[#This Row],[Artículo]],'.'!$B$2:$D$11481,3,)</f>
        <v>1</v>
      </c>
      <c r="AH2494" s="37" t="str">
        <f>+IFERROR(SEARCH("pack",Tabla1[[#This Row],[PACK]]),"")</f>
        <v/>
      </c>
    </row>
    <row r="2495" spans="1:34" ht="24" customHeight="1" x14ac:dyDescent="0.2">
      <c r="A2495" s="50" t="s">
        <v>3735</v>
      </c>
      <c r="B2495" s="60" t="s">
        <v>4744</v>
      </c>
      <c r="C2495" s="61" t="s">
        <v>4739</v>
      </c>
      <c r="D2495" s="52" t="s">
        <v>27</v>
      </c>
      <c r="E2495" s="53">
        <v>678847.68</v>
      </c>
      <c r="F2495" s="23" t="str">
        <f>+IFERROR(VLOOKUP(Tabla1[[#This Row],[Artículo]],'..'!$B$2:$D$569000,3,),"")</f>
        <v/>
      </c>
      <c r="G2495" s="24" t="str">
        <f>IF(H2495=AF2495,"", "Error MC")</f>
        <v>Error MC</v>
      </c>
      <c r="H2495" s="62"/>
      <c r="I2495" s="54">
        <f>+Tabla1[[#This Row],[MC]]*Tabla1[[#This Row],[Pedido]]*Tabla1[[#This Row],[PVC ]]</f>
        <v>0</v>
      </c>
      <c r="J2495" s="26">
        <v>0.21</v>
      </c>
      <c r="K2495" s="63"/>
      <c r="L2495" s="28" t="s">
        <v>17</v>
      </c>
      <c r="M2495" s="53">
        <v>1191038.2590000001</v>
      </c>
      <c r="N2495" s="64" t="str">
        <f>+IF(Tabla1[[#This Row],[F PMPI]]="SÍ","No","Sí")</f>
        <v>Sí</v>
      </c>
      <c r="O2495" s="65">
        <f>+Tabla1[[#This Row],[PVL]]*1.055</f>
        <v>1256545.3632449999</v>
      </c>
      <c r="P2495" s="65">
        <f>+Tabla1[[#This Row],[PVL]]*1.43</f>
        <v>1703184.71037</v>
      </c>
      <c r="Q2495" s="66" t="str">
        <f>+HYPERLINK(Tabla1[[#This Row],[PAG]])</f>
        <v>http://www.todomusica.com.ar/baterias-acusticas-y-maquinas-de-ritmos/22482-rs525sbc-ar-31.html</v>
      </c>
      <c r="R2495" s="67"/>
      <c r="S2495" s="68"/>
      <c r="T2495" s="69"/>
      <c r="U2495" s="69"/>
      <c r="V2495" s="69"/>
      <c r="W2495" s="69"/>
      <c r="X2495" s="69"/>
      <c r="Y2495" s="35"/>
      <c r="Z2495" s="35" t="s">
        <v>26290</v>
      </c>
      <c r="AA2495" s="36">
        <v>1</v>
      </c>
      <c r="AB2495" s="35" t="s">
        <v>27</v>
      </c>
      <c r="AC2495" s="35" t="str">
        <f>+IF(Tabla1[[#This Row],[STK]]="no","Sin STK", "STK disponible")</f>
        <v>Sin STK</v>
      </c>
      <c r="AD2495" s="35">
        <f>+I2495*J2495</f>
        <v>0</v>
      </c>
      <c r="AE2495" s="35">
        <f>+I2495*K2495</f>
        <v>0</v>
      </c>
      <c r="AF2495" s="36">
        <f>IF(Tabla1[[#This Row],[ref pack]]=1,Tabla1[[#This Row],[Pedido]],LCM(Tabla1[[#This Row],[MC VIEJO]],Tabla1[[#This Row],[Pedido]]))</f>
        <v>1</v>
      </c>
      <c r="AG2495" s="36">
        <f>+VLOOKUP(Tabla1[[#This Row],[Artículo]],'.'!$B$2:$D$11481,3,)</f>
        <v>1</v>
      </c>
      <c r="AH2495" s="37" t="str">
        <f>+IFERROR(SEARCH("pack",Tabla1[[#This Row],[PACK]]),"")</f>
        <v/>
      </c>
    </row>
    <row r="2496" spans="1:34" ht="24" customHeight="1" x14ac:dyDescent="0.2">
      <c r="A2496" s="50" t="s">
        <v>3735</v>
      </c>
      <c r="B2496" s="60" t="s">
        <v>4745</v>
      </c>
      <c r="C2496" s="61" t="s">
        <v>4746</v>
      </c>
      <c r="D2496" s="52" t="s">
        <v>27</v>
      </c>
      <c r="E2496" s="53">
        <v>678847.68</v>
      </c>
      <c r="F2496" s="23" t="str">
        <f>+IFERROR(VLOOKUP(Tabla1[[#This Row],[Artículo]],'..'!$B$2:$D$569000,3,),"")</f>
        <v/>
      </c>
      <c r="G2496" s="24" t="str">
        <f>IF(H2496=AF2496,"", "Error MC")</f>
        <v>Error MC</v>
      </c>
      <c r="H2496" s="62"/>
      <c r="I2496" s="54">
        <f>+Tabla1[[#This Row],[MC]]*Tabla1[[#This Row],[Pedido]]*Tabla1[[#This Row],[PVC ]]</f>
        <v>0</v>
      </c>
      <c r="J2496" s="26">
        <v>0.21</v>
      </c>
      <c r="K2496" s="63"/>
      <c r="L2496" s="28" t="s">
        <v>17</v>
      </c>
      <c r="M2496" s="53">
        <v>1191038.2590000001</v>
      </c>
      <c r="N2496" s="64" t="str">
        <f>+IF(Tabla1[[#This Row],[F PMPI]]="SÍ","No","Sí")</f>
        <v>Sí</v>
      </c>
      <c r="O2496" s="65">
        <f>+Tabla1[[#This Row],[PVL]]*1.055</f>
        <v>1256545.3632449999</v>
      </c>
      <c r="P2496" s="65">
        <f>+Tabla1[[#This Row],[PVL]]*1.43</f>
        <v>1703184.71037</v>
      </c>
      <c r="Q2496" s="66" t="str">
        <f>+HYPERLINK(Tabla1[[#This Row],[PAG]])</f>
        <v>http://www.todomusica.com.ar/baterias-acusticas-y-maquinas-de-ritmos/22483-rs525sbc-ar-706.html</v>
      </c>
      <c r="R2496" s="67"/>
      <c r="S2496" s="68"/>
      <c r="T2496" s="69"/>
      <c r="U2496" s="69"/>
      <c r="V2496" s="69"/>
      <c r="W2496" s="69"/>
      <c r="X2496" s="69"/>
      <c r="Y2496" s="35"/>
      <c r="Z2496" s="35" t="s">
        <v>26291</v>
      </c>
      <c r="AA2496" s="36">
        <v>1</v>
      </c>
      <c r="AB2496" s="35" t="s">
        <v>27</v>
      </c>
      <c r="AC2496" s="35" t="str">
        <f>+IF(Tabla1[[#This Row],[STK]]="no","Sin STK", "STK disponible")</f>
        <v>Sin STK</v>
      </c>
      <c r="AD2496" s="35">
        <f>+I2496*J2496</f>
        <v>0</v>
      </c>
      <c r="AE2496" s="35">
        <f>+I2496*K2496</f>
        <v>0</v>
      </c>
      <c r="AF2496" s="36">
        <f>IF(Tabla1[[#This Row],[ref pack]]=1,Tabla1[[#This Row],[Pedido]],LCM(Tabla1[[#This Row],[MC VIEJO]],Tabla1[[#This Row],[Pedido]]))</f>
        <v>1</v>
      </c>
      <c r="AG2496" s="36">
        <f>+VLOOKUP(Tabla1[[#This Row],[Artículo]],'.'!$B$2:$D$11481,3,)</f>
        <v>1</v>
      </c>
      <c r="AH2496" s="37" t="str">
        <f>+IFERROR(SEARCH("pack",Tabla1[[#This Row],[PACK]]),"")</f>
        <v/>
      </c>
    </row>
    <row r="2497" spans="1:34" ht="24" customHeight="1" x14ac:dyDescent="0.2">
      <c r="A2497" s="50" t="s">
        <v>3735</v>
      </c>
      <c r="B2497" s="60" t="s">
        <v>4747</v>
      </c>
      <c r="C2497" s="61" t="s">
        <v>4741</v>
      </c>
      <c r="D2497" s="52" t="s">
        <v>27</v>
      </c>
      <c r="E2497" s="53">
        <v>678847.68</v>
      </c>
      <c r="F2497" s="23" t="str">
        <f>+IFERROR(VLOOKUP(Tabla1[[#This Row],[Artículo]],'..'!$B$2:$D$569000,3,),"")</f>
        <v/>
      </c>
      <c r="G2497" s="24" t="str">
        <f>IF(H2497=AF2497,"", "Error MC")</f>
        <v>Error MC</v>
      </c>
      <c r="H2497" s="62"/>
      <c r="I2497" s="54">
        <f>+Tabla1[[#This Row],[MC]]*Tabla1[[#This Row],[Pedido]]*Tabla1[[#This Row],[PVC ]]</f>
        <v>0</v>
      </c>
      <c r="J2497" s="26">
        <v>0.21</v>
      </c>
      <c r="K2497" s="63"/>
      <c r="L2497" s="28" t="s">
        <v>17</v>
      </c>
      <c r="M2497" s="53">
        <v>1191038.2590000001</v>
      </c>
      <c r="N2497" s="64" t="str">
        <f>+IF(Tabla1[[#This Row],[F PMPI]]="SÍ","No","Sí")</f>
        <v>Sí</v>
      </c>
      <c r="O2497" s="65">
        <f>+Tabla1[[#This Row],[PVL]]*1.055</f>
        <v>1256545.3632449999</v>
      </c>
      <c r="P2497" s="65">
        <f>+Tabla1[[#This Row],[PVL]]*1.43</f>
        <v>1703184.71037</v>
      </c>
      <c r="Q2497" s="66" t="str">
        <f>+HYPERLINK(Tabla1[[#This Row],[PAG]])</f>
        <v>http://www.todomusica.com.ar/baterias-acusticas-y-maquinas-de-ritmos/22484-rs525sbc-ar-707.html</v>
      </c>
      <c r="R2497" s="67"/>
      <c r="S2497" s="68"/>
      <c r="T2497" s="69"/>
      <c r="U2497" s="69"/>
      <c r="V2497" s="69"/>
      <c r="W2497" s="69"/>
      <c r="X2497" s="69"/>
      <c r="Y2497" s="35"/>
      <c r="Z2497" s="35" t="s">
        <v>26292</v>
      </c>
      <c r="AA2497" s="36">
        <v>1</v>
      </c>
      <c r="AB2497" s="35" t="s">
        <v>27</v>
      </c>
      <c r="AC2497" s="35" t="str">
        <f>+IF(Tabla1[[#This Row],[STK]]="no","Sin STK", "STK disponible")</f>
        <v>Sin STK</v>
      </c>
      <c r="AD2497" s="35">
        <f>+I2497*J2497</f>
        <v>0</v>
      </c>
      <c r="AE2497" s="35">
        <f>+I2497*K2497</f>
        <v>0</v>
      </c>
      <c r="AF2497" s="36">
        <f>IF(Tabla1[[#This Row],[ref pack]]=1,Tabla1[[#This Row],[Pedido]],LCM(Tabla1[[#This Row],[MC VIEJO]],Tabla1[[#This Row],[Pedido]]))</f>
        <v>1</v>
      </c>
      <c r="AG2497" s="36">
        <f>+VLOOKUP(Tabla1[[#This Row],[Artículo]],'.'!$B$2:$D$11481,3,)</f>
        <v>1</v>
      </c>
      <c r="AH2497" s="37" t="str">
        <f>+IFERROR(SEARCH("pack",Tabla1[[#This Row],[PACK]]),"")</f>
        <v/>
      </c>
    </row>
    <row r="2498" spans="1:34" ht="24" customHeight="1" x14ac:dyDescent="0.2">
      <c r="A2498" s="50" t="s">
        <v>3735</v>
      </c>
      <c r="B2498" s="60" t="s">
        <v>4748</v>
      </c>
      <c r="C2498" s="61" t="s">
        <v>4743</v>
      </c>
      <c r="D2498" s="52" t="s">
        <v>27</v>
      </c>
      <c r="E2498" s="53">
        <v>678847.68</v>
      </c>
      <c r="F2498" s="23" t="str">
        <f>+IFERROR(VLOOKUP(Tabla1[[#This Row],[Artículo]],'..'!$B$2:$D$569000,3,),"")</f>
        <v/>
      </c>
      <c r="G2498" s="24" t="str">
        <f>IF(H2498=AF2498,"", "Error MC")</f>
        <v>Error MC</v>
      </c>
      <c r="H2498" s="62"/>
      <c r="I2498" s="54">
        <f>+Tabla1[[#This Row],[MC]]*Tabla1[[#This Row],[Pedido]]*Tabla1[[#This Row],[PVC ]]</f>
        <v>0</v>
      </c>
      <c r="J2498" s="26">
        <v>0.21</v>
      </c>
      <c r="K2498" s="63"/>
      <c r="L2498" s="28" t="s">
        <v>17</v>
      </c>
      <c r="M2498" s="53">
        <v>1191038.2590000001</v>
      </c>
      <c r="N2498" s="64" t="str">
        <f>+IF(Tabla1[[#This Row],[F PMPI]]="SÍ","No","Sí")</f>
        <v>Sí</v>
      </c>
      <c r="O2498" s="65">
        <f>+Tabla1[[#This Row],[PVL]]*1.055</f>
        <v>1256545.3632449999</v>
      </c>
      <c r="P2498" s="65">
        <f>+Tabla1[[#This Row],[PVL]]*1.43</f>
        <v>1703184.71037</v>
      </c>
      <c r="Q2498" s="66" t="str">
        <f>+HYPERLINK(Tabla1[[#This Row],[PAG]])</f>
        <v>http://www.todomusica.com.ar/baterias-acusticas-y-maquinas-de-ritmos/22485-rs525sbc-ar-91.html</v>
      </c>
      <c r="R2498" s="67"/>
      <c r="S2498" s="68"/>
      <c r="T2498" s="69"/>
      <c r="U2498" s="69"/>
      <c r="V2498" s="69"/>
      <c r="W2498" s="69"/>
      <c r="X2498" s="69"/>
      <c r="Y2498" s="35"/>
      <c r="Z2498" s="35" t="s">
        <v>26293</v>
      </c>
      <c r="AA2498" s="36">
        <v>1</v>
      </c>
      <c r="AB2498" s="35" t="s">
        <v>27</v>
      </c>
      <c r="AC2498" s="35" t="str">
        <f>+IF(Tabla1[[#This Row],[STK]]="no","Sin STK", "STK disponible")</f>
        <v>Sin STK</v>
      </c>
      <c r="AD2498" s="35">
        <f>+I2498*J2498</f>
        <v>0</v>
      </c>
      <c r="AE2498" s="35">
        <f>+I2498*K2498</f>
        <v>0</v>
      </c>
      <c r="AF2498" s="36">
        <f>IF(Tabla1[[#This Row],[ref pack]]=1,Tabla1[[#This Row],[Pedido]],LCM(Tabla1[[#This Row],[MC VIEJO]],Tabla1[[#This Row],[Pedido]]))</f>
        <v>1</v>
      </c>
      <c r="AG2498" s="36">
        <f>+VLOOKUP(Tabla1[[#This Row],[Artículo]],'.'!$B$2:$D$11481,3,)</f>
        <v>1</v>
      </c>
      <c r="AH2498" s="37" t="str">
        <f>+IFERROR(SEARCH("pack",Tabla1[[#This Row],[PACK]]),"")</f>
        <v/>
      </c>
    </row>
    <row r="2499" spans="1:34" ht="24" customHeight="1" x14ac:dyDescent="0.2">
      <c r="A2499" s="50" t="s">
        <v>3735</v>
      </c>
      <c r="B2499" s="60" t="s">
        <v>18836</v>
      </c>
      <c r="C2499" s="61" t="s">
        <v>24025</v>
      </c>
      <c r="D2499" s="52" t="s">
        <v>27</v>
      </c>
      <c r="E2499" s="53">
        <v>529092.36</v>
      </c>
      <c r="F2499" s="23" t="str">
        <f>+IFERROR(VLOOKUP(Tabla1[[#This Row],[Artículo]],'..'!$B$2:$D$569000,3,),"")</f>
        <v/>
      </c>
      <c r="G2499" s="24" t="str">
        <f>IF(H2499=AF2499,"", "Error MC")</f>
        <v>Error MC</v>
      </c>
      <c r="H2499" s="62"/>
      <c r="I2499" s="54">
        <f>+Tabla1[[#This Row],[MC]]*Tabla1[[#This Row],[Pedido]]*Tabla1[[#This Row],[PVC ]]</f>
        <v>0</v>
      </c>
      <c r="J2499" s="26">
        <v>0.21</v>
      </c>
      <c r="K2499" s="63"/>
      <c r="L2499" s="28" t="s">
        <v>17</v>
      </c>
      <c r="M2499" s="53">
        <v>928292.54299999995</v>
      </c>
      <c r="N2499" s="64" t="str">
        <f>+IF(Tabla1[[#This Row],[F PMPI]]="SÍ","No","Sí")</f>
        <v>Sí</v>
      </c>
      <c r="O2499" s="65">
        <f>+Tabla1[[#This Row],[PVL]]*1.055</f>
        <v>979348.63286499993</v>
      </c>
      <c r="P2499" s="65">
        <f>+Tabla1[[#This Row],[PVL]]*1.43</f>
        <v>1327458.3364899999</v>
      </c>
      <c r="Q2499" s="66" t="str">
        <f>+HYPERLINK(Tabla1[[#This Row],[PAG]])</f>
        <v>http://www.todomusica.com.ar/baterias-acusticas-y-maquinas-de-ritmos/16517-rs525sc-c-31.html</v>
      </c>
      <c r="R2499" s="67"/>
      <c r="S2499" s="68"/>
      <c r="T2499" s="69"/>
      <c r="U2499" s="69"/>
      <c r="V2499" s="69"/>
      <c r="W2499" s="69"/>
      <c r="X2499" s="69"/>
      <c r="Y2499" s="35"/>
      <c r="Z2499" s="35" t="s">
        <v>26294</v>
      </c>
      <c r="AA2499" s="36">
        <v>1</v>
      </c>
      <c r="AB2499" s="35" t="s">
        <v>27</v>
      </c>
      <c r="AC2499" s="35" t="str">
        <f>+IF(Tabla1[[#This Row],[STK]]="no","Sin STK", "STK disponible")</f>
        <v>Sin STK</v>
      </c>
      <c r="AD2499" s="35">
        <f>+I2499*J2499</f>
        <v>0</v>
      </c>
      <c r="AE2499" s="35">
        <f>+I2499*K2499</f>
        <v>0</v>
      </c>
      <c r="AF2499" s="36">
        <f>IF(Tabla1[[#This Row],[ref pack]]=1,Tabla1[[#This Row],[Pedido]],LCM(Tabla1[[#This Row],[MC VIEJO]],Tabla1[[#This Row],[Pedido]]))</f>
        <v>1</v>
      </c>
      <c r="AG2499" s="36">
        <f>+VLOOKUP(Tabla1[[#This Row],[Artículo]],'.'!$B$2:$D$11481,3,)</f>
        <v>1</v>
      </c>
      <c r="AH2499" s="37" t="str">
        <f>+IFERROR(SEARCH("pack",Tabla1[[#This Row],[PACK]]),"")</f>
        <v/>
      </c>
    </row>
    <row r="2500" spans="1:34" ht="24" customHeight="1" x14ac:dyDescent="0.2">
      <c r="A2500" s="50" t="s">
        <v>3735</v>
      </c>
      <c r="B2500" s="60" t="s">
        <v>18838</v>
      </c>
      <c r="C2500" s="61" t="s">
        <v>24026</v>
      </c>
      <c r="D2500" s="52" t="s">
        <v>27</v>
      </c>
      <c r="E2500" s="53">
        <v>529092.36</v>
      </c>
      <c r="F2500" s="23" t="str">
        <f>+IFERROR(VLOOKUP(Tabla1[[#This Row],[Artículo]],'..'!$B$2:$D$569000,3,),"")</f>
        <v/>
      </c>
      <c r="G2500" s="24" t="str">
        <f>IF(H2500=AF2500,"", "Error MC")</f>
        <v>Error MC</v>
      </c>
      <c r="H2500" s="62"/>
      <c r="I2500" s="54">
        <f>+Tabla1[[#This Row],[MC]]*Tabla1[[#This Row],[Pedido]]*Tabla1[[#This Row],[PVC ]]</f>
        <v>0</v>
      </c>
      <c r="J2500" s="26">
        <v>0.21</v>
      </c>
      <c r="K2500" s="63"/>
      <c r="L2500" s="28" t="s">
        <v>17</v>
      </c>
      <c r="M2500" s="53">
        <v>928292.54299999995</v>
      </c>
      <c r="N2500" s="64" t="str">
        <f>+IF(Tabla1[[#This Row],[F PMPI]]="SÍ","No","Sí")</f>
        <v>Sí</v>
      </c>
      <c r="O2500" s="65">
        <f>+Tabla1[[#This Row],[PVL]]*1.055</f>
        <v>979348.63286499993</v>
      </c>
      <c r="P2500" s="65">
        <f>+Tabla1[[#This Row],[PVL]]*1.43</f>
        <v>1327458.3364899999</v>
      </c>
      <c r="Q2500" s="66" t="str">
        <f>+HYPERLINK(Tabla1[[#This Row],[PAG]])</f>
        <v>http://www.todomusica.com.ar/baterias-acusticas-y-maquinas-de-ritmos/16519-rs525sc-c-91.html</v>
      </c>
      <c r="R2500" s="67"/>
      <c r="S2500" s="68"/>
      <c r="T2500" s="69"/>
      <c r="U2500" s="69"/>
      <c r="V2500" s="69"/>
      <c r="W2500" s="69"/>
      <c r="X2500" s="69"/>
      <c r="Y2500" s="35"/>
      <c r="Z2500" s="35" t="s">
        <v>26295</v>
      </c>
      <c r="AA2500" s="36">
        <v>1</v>
      </c>
      <c r="AB2500" s="35" t="s">
        <v>27</v>
      </c>
      <c r="AC2500" s="35" t="str">
        <f>+IF(Tabla1[[#This Row],[STK]]="no","Sin STK", "STK disponible")</f>
        <v>Sin STK</v>
      </c>
      <c r="AD2500" s="35">
        <f>+I2500*J2500</f>
        <v>0</v>
      </c>
      <c r="AE2500" s="35">
        <f>+I2500*K2500</f>
        <v>0</v>
      </c>
      <c r="AF2500" s="36">
        <f>IF(Tabla1[[#This Row],[ref pack]]=1,Tabla1[[#This Row],[Pedido]],LCM(Tabla1[[#This Row],[MC VIEJO]],Tabla1[[#This Row],[Pedido]]))</f>
        <v>1</v>
      </c>
      <c r="AG2500" s="36">
        <f>+VLOOKUP(Tabla1[[#This Row],[Artículo]],'.'!$B$2:$D$11481,3,)</f>
        <v>1</v>
      </c>
      <c r="AH2500" s="37" t="str">
        <f>+IFERROR(SEARCH("pack",Tabla1[[#This Row],[PACK]]),"")</f>
        <v/>
      </c>
    </row>
    <row r="2501" spans="1:34" ht="24" customHeight="1" x14ac:dyDescent="0.2">
      <c r="A2501" s="50" t="s">
        <v>3735</v>
      </c>
      <c r="B2501" s="60" t="s">
        <v>4749</v>
      </c>
      <c r="C2501" s="61" t="s">
        <v>4750</v>
      </c>
      <c r="D2501" s="52" t="s">
        <v>27</v>
      </c>
      <c r="E2501" s="53">
        <v>659003</v>
      </c>
      <c r="F2501" s="23" t="str">
        <f>+IFERROR(VLOOKUP(Tabla1[[#This Row],[Artículo]],'..'!$B$2:$D$569000,3,),"")</f>
        <v/>
      </c>
      <c r="G2501" s="24" t="str">
        <f>IF(H2501=AF2501,"", "Error MC")</f>
        <v>Error MC</v>
      </c>
      <c r="H2501" s="62"/>
      <c r="I2501" s="54">
        <f>+Tabla1[[#This Row],[MC]]*Tabla1[[#This Row],[Pedido]]*Tabla1[[#This Row],[PVC ]]</f>
        <v>0</v>
      </c>
      <c r="J2501" s="26">
        <v>0.21</v>
      </c>
      <c r="K2501" s="63"/>
      <c r="L2501" s="28" t="s">
        <v>17</v>
      </c>
      <c r="M2501" s="53">
        <v>1156220.764</v>
      </c>
      <c r="N2501" s="64" t="str">
        <f>+IF(Tabla1[[#This Row],[F PMPI]]="SÍ","No","Sí")</f>
        <v>Sí</v>
      </c>
      <c r="O2501" s="65">
        <f>+Tabla1[[#This Row],[PVL]]*1.055</f>
        <v>1219812.9060199999</v>
      </c>
      <c r="P2501" s="65">
        <f>+Tabla1[[#This Row],[PVL]]*1.43</f>
        <v>1653395.6925199998</v>
      </c>
      <c r="Q2501" s="66" t="str">
        <f>+HYPERLINK(Tabla1[[#This Row],[PAG]])</f>
        <v>https://todomusica.com.ar/baterias-acusticas/6909-rs525wfbc-ar-31.html</v>
      </c>
      <c r="R2501" s="67"/>
      <c r="S2501" s="68"/>
      <c r="T2501" s="69"/>
      <c r="U2501" s="69"/>
      <c r="V2501" s="69"/>
      <c r="W2501" s="69"/>
      <c r="X2501" s="69"/>
      <c r="Y2501" s="35"/>
      <c r="Z2501" s="35" t="s">
        <v>26296</v>
      </c>
      <c r="AA2501" s="36">
        <v>1</v>
      </c>
      <c r="AB2501" s="35" t="s">
        <v>27</v>
      </c>
      <c r="AC2501" s="35" t="str">
        <f>+IF(Tabla1[[#This Row],[STK]]="no","Sin STK", "STK disponible")</f>
        <v>Sin STK</v>
      </c>
      <c r="AD2501" s="35">
        <f>+I2501*J2501</f>
        <v>0</v>
      </c>
      <c r="AE2501" s="35">
        <f>+I2501*K2501</f>
        <v>0</v>
      </c>
      <c r="AF2501" s="36">
        <f>IF(Tabla1[[#This Row],[ref pack]]=1,Tabla1[[#This Row],[Pedido]],LCM(Tabla1[[#This Row],[MC VIEJO]],Tabla1[[#This Row],[Pedido]]))</f>
        <v>1</v>
      </c>
      <c r="AG2501" s="36">
        <f>+VLOOKUP(Tabla1[[#This Row],[Artículo]],'.'!$B$2:$D$11481,3,)</f>
        <v>1</v>
      </c>
      <c r="AH2501" s="37" t="str">
        <f>+IFERROR(SEARCH("pack",Tabla1[[#This Row],[PACK]]),"")</f>
        <v/>
      </c>
    </row>
    <row r="2502" spans="1:34" ht="24" customHeight="1" x14ac:dyDescent="0.2">
      <c r="A2502" s="50" t="s">
        <v>3735</v>
      </c>
      <c r="B2502" s="60" t="s">
        <v>4751</v>
      </c>
      <c r="C2502" s="61" t="s">
        <v>4752</v>
      </c>
      <c r="D2502" s="52" t="s">
        <v>27</v>
      </c>
      <c r="E2502" s="53">
        <v>659003</v>
      </c>
      <c r="F2502" s="23" t="str">
        <f>+IFERROR(VLOOKUP(Tabla1[[#This Row],[Artículo]],'..'!$B$2:$D$569000,3,),"")</f>
        <v/>
      </c>
      <c r="G2502" s="24" t="str">
        <f>IF(H2502=AF2502,"", "Error MC")</f>
        <v>Error MC</v>
      </c>
      <c r="H2502" s="62"/>
      <c r="I2502" s="54">
        <f>+Tabla1[[#This Row],[MC]]*Tabla1[[#This Row],[Pedido]]*Tabla1[[#This Row],[PVC ]]</f>
        <v>0</v>
      </c>
      <c r="J2502" s="26">
        <v>0.21</v>
      </c>
      <c r="K2502" s="63"/>
      <c r="L2502" s="28" t="s">
        <v>17</v>
      </c>
      <c r="M2502" s="53">
        <v>1156220.764</v>
      </c>
      <c r="N2502" s="64" t="str">
        <f>+IF(Tabla1[[#This Row],[F PMPI]]="SÍ","No","Sí")</f>
        <v>Sí</v>
      </c>
      <c r="O2502" s="65">
        <f>+Tabla1[[#This Row],[PVL]]*1.055</f>
        <v>1219812.9060199999</v>
      </c>
      <c r="P2502" s="65">
        <f>+Tabla1[[#This Row],[PVL]]*1.43</f>
        <v>1653395.6925199998</v>
      </c>
      <c r="Q2502" s="66" t="str">
        <f>+HYPERLINK(Tabla1[[#This Row],[PAG]])</f>
        <v>https://todomusica.com.ar/baterias-acusticas/6910-rs525wfbc-ar-91.html</v>
      </c>
      <c r="R2502" s="67"/>
      <c r="S2502" s="68"/>
      <c r="T2502" s="69"/>
      <c r="U2502" s="69"/>
      <c r="V2502" s="69"/>
      <c r="W2502" s="69"/>
      <c r="X2502" s="69"/>
      <c r="Y2502" s="35"/>
      <c r="Z2502" s="35" t="s">
        <v>26297</v>
      </c>
      <c r="AA2502" s="36">
        <v>1</v>
      </c>
      <c r="AB2502" s="35" t="s">
        <v>27</v>
      </c>
      <c r="AC2502" s="35" t="str">
        <f>+IF(Tabla1[[#This Row],[STK]]="no","Sin STK", "STK disponible")</f>
        <v>Sin STK</v>
      </c>
      <c r="AD2502" s="35">
        <f>+I2502*J2502</f>
        <v>0</v>
      </c>
      <c r="AE2502" s="35">
        <f>+I2502*K2502</f>
        <v>0</v>
      </c>
      <c r="AF2502" s="36">
        <f>IF(Tabla1[[#This Row],[ref pack]]=1,Tabla1[[#This Row],[Pedido]],LCM(Tabla1[[#This Row],[MC VIEJO]],Tabla1[[#This Row],[Pedido]]))</f>
        <v>1</v>
      </c>
      <c r="AG2502" s="36">
        <f>+VLOOKUP(Tabla1[[#This Row],[Artículo]],'.'!$B$2:$D$11481,3,)</f>
        <v>1</v>
      </c>
      <c r="AH2502" s="37" t="str">
        <f>+IFERROR(SEARCH("pack",Tabla1[[#This Row],[PACK]]),"")</f>
        <v/>
      </c>
    </row>
    <row r="2503" spans="1:34" ht="24" customHeight="1" x14ac:dyDescent="0.2">
      <c r="A2503" s="50" t="s">
        <v>3735</v>
      </c>
      <c r="B2503" s="60" t="s">
        <v>4753</v>
      </c>
      <c r="C2503" s="61" t="s">
        <v>4754</v>
      </c>
      <c r="D2503" s="52" t="s">
        <v>27</v>
      </c>
      <c r="E2503" s="53">
        <v>659003</v>
      </c>
      <c r="F2503" s="23" t="str">
        <f>+IFERROR(VLOOKUP(Tabla1[[#This Row],[Artículo]],'..'!$B$2:$D$569000,3,),"")</f>
        <v/>
      </c>
      <c r="G2503" s="24" t="str">
        <f>IF(H2503=AF2503,"", "Error MC")</f>
        <v>Error MC</v>
      </c>
      <c r="H2503" s="62"/>
      <c r="I2503" s="54">
        <f>+Tabla1[[#This Row],[MC]]*Tabla1[[#This Row],[Pedido]]*Tabla1[[#This Row],[PVC ]]</f>
        <v>0</v>
      </c>
      <c r="J2503" s="26">
        <v>0.21</v>
      </c>
      <c r="K2503" s="63"/>
      <c r="L2503" s="28" t="s">
        <v>17</v>
      </c>
      <c r="M2503" s="53">
        <v>1156220.764</v>
      </c>
      <c r="N2503" s="64" t="str">
        <f>+IF(Tabla1[[#This Row],[F PMPI]]="SÍ","No","Sí")</f>
        <v>Sí</v>
      </c>
      <c r="O2503" s="65">
        <f>+Tabla1[[#This Row],[PVL]]*1.055</f>
        <v>1219812.9060199999</v>
      </c>
      <c r="P2503" s="65">
        <f>+Tabla1[[#This Row],[PVL]]*1.43</f>
        <v>1653395.6925199998</v>
      </c>
      <c r="Q2503" s="66" t="str">
        <f>+HYPERLINK(Tabla1[[#This Row],[PAG]])</f>
        <v>https://todomusica.com.ar/baterias-acusticas/6911-rs525wfbc-ar706.html</v>
      </c>
      <c r="R2503" s="67"/>
      <c r="S2503" s="68"/>
      <c r="T2503" s="69"/>
      <c r="U2503" s="69"/>
      <c r="V2503" s="69"/>
      <c r="W2503" s="69"/>
      <c r="X2503" s="69"/>
      <c r="Y2503" s="35"/>
      <c r="Z2503" s="35" t="s">
        <v>26298</v>
      </c>
      <c r="AA2503" s="36">
        <v>1</v>
      </c>
      <c r="AB2503" s="35" t="s">
        <v>27</v>
      </c>
      <c r="AC2503" s="35" t="str">
        <f>+IF(Tabla1[[#This Row],[STK]]="no","Sin STK", "STK disponible")</f>
        <v>Sin STK</v>
      </c>
      <c r="AD2503" s="35">
        <f>+I2503*J2503</f>
        <v>0</v>
      </c>
      <c r="AE2503" s="35">
        <f>+I2503*K2503</f>
        <v>0</v>
      </c>
      <c r="AF2503" s="36">
        <f>IF(Tabla1[[#This Row],[ref pack]]=1,Tabla1[[#This Row],[Pedido]],LCM(Tabla1[[#This Row],[MC VIEJO]],Tabla1[[#This Row],[Pedido]]))</f>
        <v>1</v>
      </c>
      <c r="AG2503" s="36">
        <f>+VLOOKUP(Tabla1[[#This Row],[Artículo]],'.'!$B$2:$D$11481,3,)</f>
        <v>1</v>
      </c>
      <c r="AH2503" s="37" t="str">
        <f>+IFERROR(SEARCH("pack",Tabla1[[#This Row],[PACK]]),"")</f>
        <v/>
      </c>
    </row>
    <row r="2504" spans="1:34" ht="24" customHeight="1" x14ac:dyDescent="0.2">
      <c r="A2504" s="50" t="s">
        <v>3735</v>
      </c>
      <c r="B2504" s="60" t="s">
        <v>4755</v>
      </c>
      <c r="C2504" s="61" t="s">
        <v>4756</v>
      </c>
      <c r="D2504" s="52" t="s">
        <v>27</v>
      </c>
      <c r="E2504" s="53">
        <v>659003</v>
      </c>
      <c r="F2504" s="23" t="str">
        <f>+IFERROR(VLOOKUP(Tabla1[[#This Row],[Artículo]],'..'!$B$2:$D$569000,3,),"")</f>
        <v/>
      </c>
      <c r="G2504" s="24" t="str">
        <f>IF(H2504=AF2504,"", "Error MC")</f>
        <v>Error MC</v>
      </c>
      <c r="H2504" s="62"/>
      <c r="I2504" s="54">
        <f>+Tabla1[[#This Row],[MC]]*Tabla1[[#This Row],[Pedido]]*Tabla1[[#This Row],[PVC ]]</f>
        <v>0</v>
      </c>
      <c r="J2504" s="26">
        <v>0.21</v>
      </c>
      <c r="K2504" s="63"/>
      <c r="L2504" s="28" t="s">
        <v>17</v>
      </c>
      <c r="M2504" s="53">
        <v>1156220.764</v>
      </c>
      <c r="N2504" s="64" t="str">
        <f>+IF(Tabla1[[#This Row],[F PMPI]]="SÍ","No","Sí")</f>
        <v>Sí</v>
      </c>
      <c r="O2504" s="65">
        <f>+Tabla1[[#This Row],[PVL]]*1.055</f>
        <v>1219812.9060199999</v>
      </c>
      <c r="P2504" s="65">
        <f>+Tabla1[[#This Row],[PVL]]*1.43</f>
        <v>1653395.6925199998</v>
      </c>
      <c r="Q2504" s="66" t="str">
        <f>+HYPERLINK(Tabla1[[#This Row],[PAG]])</f>
        <v>https://todomusica.com.ar/baterias-acusticas/6912-rs525wfbc-ar707.html</v>
      </c>
      <c r="R2504" s="67"/>
      <c r="S2504" s="68"/>
      <c r="T2504" s="69"/>
      <c r="U2504" s="69"/>
      <c r="V2504" s="69"/>
      <c r="W2504" s="69"/>
      <c r="X2504" s="69"/>
      <c r="Y2504" s="35"/>
      <c r="Z2504" s="35" t="s">
        <v>26299</v>
      </c>
      <c r="AA2504" s="36">
        <v>1</v>
      </c>
      <c r="AB2504" s="35" t="s">
        <v>27</v>
      </c>
      <c r="AC2504" s="35" t="str">
        <f>+IF(Tabla1[[#This Row],[STK]]="no","Sin STK", "STK disponible")</f>
        <v>Sin STK</v>
      </c>
      <c r="AD2504" s="35">
        <f>+I2504*J2504</f>
        <v>0</v>
      </c>
      <c r="AE2504" s="35">
        <f>+I2504*K2504</f>
        <v>0</v>
      </c>
      <c r="AF2504" s="36">
        <f>IF(Tabla1[[#This Row],[ref pack]]=1,Tabla1[[#This Row],[Pedido]],LCM(Tabla1[[#This Row],[MC VIEJO]],Tabla1[[#This Row],[Pedido]]))</f>
        <v>1</v>
      </c>
      <c r="AG2504" s="36">
        <f>+VLOOKUP(Tabla1[[#This Row],[Artículo]],'.'!$B$2:$D$11481,3,)</f>
        <v>1</v>
      </c>
      <c r="AH2504" s="37" t="str">
        <f>+IFERROR(SEARCH("pack",Tabla1[[#This Row],[PACK]]),"")</f>
        <v/>
      </c>
    </row>
    <row r="2505" spans="1:34" ht="24" customHeight="1" x14ac:dyDescent="0.2">
      <c r="A2505" s="50" t="s">
        <v>3735</v>
      </c>
      <c r="B2505" s="60" t="s">
        <v>4757</v>
      </c>
      <c r="C2505" s="61" t="s">
        <v>4758</v>
      </c>
      <c r="D2505" s="52" t="s">
        <v>9842</v>
      </c>
      <c r="E2505" s="53">
        <v>724206.96</v>
      </c>
      <c r="F2505" s="23" t="str">
        <f>+IFERROR(VLOOKUP(Tabla1[[#This Row],[Artículo]],'..'!$B$2:$D$569000,3,),"")</f>
        <v/>
      </c>
      <c r="G2505" s="24" t="str">
        <f>IF(H2505=AF2505,"", "Error MC")</f>
        <v>Error MC</v>
      </c>
      <c r="H2505" s="62"/>
      <c r="I2505" s="54">
        <f>+Tabla1[[#This Row],[MC]]*Tabla1[[#This Row],[Pedido]]*Tabla1[[#This Row],[PVC ]]</f>
        <v>0</v>
      </c>
      <c r="J2505" s="26">
        <v>0.21</v>
      </c>
      <c r="K2505" s="63"/>
      <c r="L2505" s="28" t="s">
        <v>17</v>
      </c>
      <c r="M2505" s="53">
        <v>1270621.1089999999</v>
      </c>
      <c r="N2505" s="64" t="str">
        <f>+IF(Tabla1[[#This Row],[F PMPI]]="SÍ","No","Sí")</f>
        <v>Sí</v>
      </c>
      <c r="O2505" s="65">
        <f>+Tabla1[[#This Row],[PVL]]*1.055</f>
        <v>1340505.2699949997</v>
      </c>
      <c r="P2505" s="65">
        <f>+Tabla1[[#This Row],[PVL]]*1.43</f>
        <v>1816988.1858699999</v>
      </c>
      <c r="Q2505" s="66" t="str">
        <f>+HYPERLINK(Tabla1[[#This Row],[PAG]])</f>
        <v/>
      </c>
      <c r="R2505" s="67"/>
      <c r="S2505" s="68"/>
      <c r="T2505" s="69"/>
      <c r="U2505" s="69"/>
      <c r="V2505" s="69"/>
      <c r="W2505" s="69"/>
      <c r="X2505" s="69"/>
      <c r="Y2505" s="35"/>
      <c r="Z2505" s="35" t="s">
        <v>65</v>
      </c>
      <c r="AA2505" s="36">
        <v>1</v>
      </c>
      <c r="AB2505" s="35" t="s">
        <v>27</v>
      </c>
      <c r="AC2505" s="35" t="str">
        <f>+IF(Tabla1[[#This Row],[STK]]="no","Sin STK", "STK disponible")</f>
        <v>STK disponible</v>
      </c>
      <c r="AD2505" s="35">
        <f>+I2505*J2505</f>
        <v>0</v>
      </c>
      <c r="AE2505" s="35">
        <f>+I2505*K2505</f>
        <v>0</v>
      </c>
      <c r="AF2505" s="36">
        <f>IF(Tabla1[[#This Row],[ref pack]]=1,Tabla1[[#This Row],[Pedido]],LCM(Tabla1[[#This Row],[MC VIEJO]],Tabla1[[#This Row],[Pedido]]))</f>
        <v>1</v>
      </c>
      <c r="AG2505" s="36">
        <f>+VLOOKUP(Tabla1[[#This Row],[Artículo]],'.'!$B$2:$D$11481,3,)</f>
        <v>1</v>
      </c>
      <c r="AH2505" s="37" t="str">
        <f>+IFERROR(SEARCH("pack",Tabla1[[#This Row],[PACK]]),"")</f>
        <v/>
      </c>
    </row>
    <row r="2506" spans="1:34" ht="24" customHeight="1" x14ac:dyDescent="0.2">
      <c r="A2506" s="50" t="s">
        <v>3735</v>
      </c>
      <c r="B2506" s="60" t="s">
        <v>4759</v>
      </c>
      <c r="C2506" s="61" t="s">
        <v>4760</v>
      </c>
      <c r="D2506" s="52" t="s">
        <v>27</v>
      </c>
      <c r="E2506" s="53">
        <v>724206.96</v>
      </c>
      <c r="F2506" s="23" t="str">
        <f>+IFERROR(VLOOKUP(Tabla1[[#This Row],[Artículo]],'..'!$B$2:$D$569000,3,),"")</f>
        <v/>
      </c>
      <c r="G2506" s="24" t="str">
        <f>IF(H2506=AF2506,"", "Error MC")</f>
        <v>Error MC</v>
      </c>
      <c r="H2506" s="62"/>
      <c r="I2506" s="54">
        <f>+Tabla1[[#This Row],[MC]]*Tabla1[[#This Row],[Pedido]]*Tabla1[[#This Row],[PVC ]]</f>
        <v>0</v>
      </c>
      <c r="J2506" s="26">
        <v>0.21</v>
      </c>
      <c r="K2506" s="63"/>
      <c r="L2506" s="28" t="s">
        <v>17</v>
      </c>
      <c r="M2506" s="53">
        <v>1270621.1089999999</v>
      </c>
      <c r="N2506" s="64" t="str">
        <f>+IF(Tabla1[[#This Row],[F PMPI]]="SÍ","No","Sí")</f>
        <v>Sí</v>
      </c>
      <c r="O2506" s="65">
        <f>+Tabla1[[#This Row],[PVL]]*1.055</f>
        <v>1340505.2699949997</v>
      </c>
      <c r="P2506" s="65">
        <f>+Tabla1[[#This Row],[PVL]]*1.43</f>
        <v>1816988.1858699999</v>
      </c>
      <c r="Q2506" s="66" t="str">
        <f>+HYPERLINK(Tabla1[[#This Row],[PAG]])</f>
        <v/>
      </c>
      <c r="R2506" s="67"/>
      <c r="S2506" s="68"/>
      <c r="T2506" s="69"/>
      <c r="U2506" s="69"/>
      <c r="V2506" s="69"/>
      <c r="W2506" s="69"/>
      <c r="X2506" s="69"/>
      <c r="Y2506" s="35"/>
      <c r="Z2506" s="35" t="s">
        <v>65</v>
      </c>
      <c r="AA2506" s="36">
        <v>1</v>
      </c>
      <c r="AB2506" s="35" t="s">
        <v>27</v>
      </c>
      <c r="AC2506" s="35" t="str">
        <f>+IF(Tabla1[[#This Row],[STK]]="no","Sin STK", "STK disponible")</f>
        <v>Sin STK</v>
      </c>
      <c r="AD2506" s="35">
        <f>+I2506*J2506</f>
        <v>0</v>
      </c>
      <c r="AE2506" s="35">
        <f>+I2506*K2506</f>
        <v>0</v>
      </c>
      <c r="AF2506" s="36">
        <f>IF(Tabla1[[#This Row],[ref pack]]=1,Tabla1[[#This Row],[Pedido]],LCM(Tabla1[[#This Row],[MC VIEJO]],Tabla1[[#This Row],[Pedido]]))</f>
        <v>1</v>
      </c>
      <c r="AG2506" s="36">
        <f>+VLOOKUP(Tabla1[[#This Row],[Artículo]],'.'!$B$2:$D$11481,3,)</f>
        <v>1</v>
      </c>
      <c r="AH2506" s="37" t="str">
        <f>+IFERROR(SEARCH("pack",Tabla1[[#This Row],[PACK]]),"")</f>
        <v/>
      </c>
    </row>
    <row r="2507" spans="1:34" ht="24" customHeight="1" x14ac:dyDescent="0.2">
      <c r="A2507" s="50" t="s">
        <v>3735</v>
      </c>
      <c r="B2507" s="60" t="s">
        <v>4761</v>
      </c>
      <c r="C2507" s="61" t="s">
        <v>4762</v>
      </c>
      <c r="D2507" s="52" t="s">
        <v>9842</v>
      </c>
      <c r="E2507" s="53">
        <v>724206.96</v>
      </c>
      <c r="F2507" s="23" t="str">
        <f>+IFERROR(VLOOKUP(Tabla1[[#This Row],[Artículo]],'..'!$B$2:$D$569000,3,),"")</f>
        <v/>
      </c>
      <c r="G2507" s="24" t="str">
        <f>IF(H2507=AF2507,"", "Error MC")</f>
        <v>Error MC</v>
      </c>
      <c r="H2507" s="62"/>
      <c r="I2507" s="54">
        <f>+Tabla1[[#This Row],[MC]]*Tabla1[[#This Row],[Pedido]]*Tabla1[[#This Row],[PVC ]]</f>
        <v>0</v>
      </c>
      <c r="J2507" s="26">
        <v>0.21</v>
      </c>
      <c r="K2507" s="63"/>
      <c r="L2507" s="28" t="s">
        <v>17</v>
      </c>
      <c r="M2507" s="53">
        <v>1270621.1089999999</v>
      </c>
      <c r="N2507" s="64" t="str">
        <f>+IF(Tabla1[[#This Row],[F PMPI]]="SÍ","No","Sí")</f>
        <v>Sí</v>
      </c>
      <c r="O2507" s="65">
        <f>+Tabla1[[#This Row],[PVL]]*1.055</f>
        <v>1340505.2699949997</v>
      </c>
      <c r="P2507" s="65">
        <f>+Tabla1[[#This Row],[PVL]]*1.43</f>
        <v>1816988.1858699999</v>
      </c>
      <c r="Q2507" s="66" t="str">
        <f>+HYPERLINK(Tabla1[[#This Row],[PAG]])</f>
        <v/>
      </c>
      <c r="R2507" s="67"/>
      <c r="S2507" s="68"/>
      <c r="T2507" s="69"/>
      <c r="U2507" s="69"/>
      <c r="V2507" s="69"/>
      <c r="W2507" s="69"/>
      <c r="X2507" s="69"/>
      <c r="Y2507" s="35"/>
      <c r="Z2507" s="35" t="s">
        <v>65</v>
      </c>
      <c r="AA2507" s="36">
        <v>1</v>
      </c>
      <c r="AB2507" s="35" t="s">
        <v>27</v>
      </c>
      <c r="AC2507" s="35" t="str">
        <f>+IF(Tabla1[[#This Row],[STK]]="no","Sin STK", "STK disponible")</f>
        <v>STK disponible</v>
      </c>
      <c r="AD2507" s="35">
        <f>+I2507*J2507</f>
        <v>0</v>
      </c>
      <c r="AE2507" s="35">
        <f>+I2507*K2507</f>
        <v>0</v>
      </c>
      <c r="AF2507" s="36">
        <f>IF(Tabla1[[#This Row],[ref pack]]=1,Tabla1[[#This Row],[Pedido]],LCM(Tabla1[[#This Row],[MC VIEJO]],Tabla1[[#This Row],[Pedido]]))</f>
        <v>1</v>
      </c>
      <c r="AG2507" s="36">
        <f>+VLOOKUP(Tabla1[[#This Row],[Artículo]],'.'!$B$2:$D$11481,3,)</f>
        <v>1</v>
      </c>
      <c r="AH2507" s="37" t="str">
        <f>+IFERROR(SEARCH("pack",Tabla1[[#This Row],[PACK]]),"")</f>
        <v/>
      </c>
    </row>
    <row r="2508" spans="1:34" ht="24" customHeight="1" x14ac:dyDescent="0.2">
      <c r="A2508" s="50" t="s">
        <v>3735</v>
      </c>
      <c r="B2508" s="60" t="s">
        <v>4763</v>
      </c>
      <c r="C2508" s="61" t="s">
        <v>24027</v>
      </c>
      <c r="D2508" s="52" t="s">
        <v>27</v>
      </c>
      <c r="E2508" s="53">
        <v>527202.39</v>
      </c>
      <c r="F2508" s="23" t="str">
        <f>+IFERROR(VLOOKUP(Tabla1[[#This Row],[Artículo]],'..'!$B$2:$D$569000,3,),"")</f>
        <v/>
      </c>
      <c r="G2508" s="24" t="str">
        <f>IF(H2508=AF2508,"", "Error MC")</f>
        <v>Error MC</v>
      </c>
      <c r="H2508" s="62"/>
      <c r="I2508" s="54">
        <f>+Tabla1[[#This Row],[MC]]*Tabla1[[#This Row],[Pedido]]*Tabla1[[#This Row],[PVC ]]</f>
        <v>0</v>
      </c>
      <c r="J2508" s="26">
        <v>0.21</v>
      </c>
      <c r="K2508" s="63"/>
      <c r="L2508" s="28" t="s">
        <v>17</v>
      </c>
      <c r="M2508" s="53">
        <v>924976.59900000005</v>
      </c>
      <c r="N2508" s="64" t="str">
        <f>+IF(Tabla1[[#This Row],[F PMPI]]="SÍ","No","Sí")</f>
        <v>Sí</v>
      </c>
      <c r="O2508" s="65">
        <f>+Tabla1[[#This Row],[PVL]]*1.055</f>
        <v>975850.31194499996</v>
      </c>
      <c r="P2508" s="65">
        <f>+Tabla1[[#This Row],[PVL]]*1.43</f>
        <v>1322716.53657</v>
      </c>
      <c r="Q2508" s="66" t="str">
        <f>+HYPERLINK(Tabla1[[#This Row],[PAG]])</f>
        <v>https://todomusica.com.ar/productos-sin-categorias-de-netsuite/6913-rs584bc-ar-31.html</v>
      </c>
      <c r="R2508" s="67"/>
      <c r="S2508" s="68"/>
      <c r="T2508" s="69"/>
      <c r="U2508" s="69"/>
      <c r="V2508" s="69"/>
      <c r="W2508" s="69"/>
      <c r="X2508" s="69"/>
      <c r="Y2508" s="35"/>
      <c r="Z2508" s="35" t="s">
        <v>26300</v>
      </c>
      <c r="AA2508" s="36">
        <v>1</v>
      </c>
      <c r="AB2508" s="35" t="s">
        <v>27</v>
      </c>
      <c r="AC2508" s="35" t="str">
        <f>+IF(Tabla1[[#This Row],[STK]]="no","Sin STK", "STK disponible")</f>
        <v>Sin STK</v>
      </c>
      <c r="AD2508" s="35">
        <f>+I2508*J2508</f>
        <v>0</v>
      </c>
      <c r="AE2508" s="35">
        <f>+I2508*K2508</f>
        <v>0</v>
      </c>
      <c r="AF2508" s="36">
        <f>IF(Tabla1[[#This Row],[ref pack]]=1,Tabla1[[#This Row],[Pedido]],LCM(Tabla1[[#This Row],[MC VIEJO]],Tabla1[[#This Row],[Pedido]]))</f>
        <v>1</v>
      </c>
      <c r="AG2508" s="36">
        <f>+VLOOKUP(Tabla1[[#This Row],[Artículo]],'.'!$B$2:$D$11481,3,)</f>
        <v>1</v>
      </c>
      <c r="AH2508" s="37" t="str">
        <f>+IFERROR(SEARCH("pack",Tabla1[[#This Row],[PACK]]),"")</f>
        <v/>
      </c>
    </row>
    <row r="2509" spans="1:34" ht="24" customHeight="1" x14ac:dyDescent="0.2">
      <c r="A2509" s="50" t="s">
        <v>3735</v>
      </c>
      <c r="B2509" s="60" t="s">
        <v>4765</v>
      </c>
      <c r="C2509" s="61" t="s">
        <v>24028</v>
      </c>
      <c r="D2509" s="52" t="s">
        <v>27</v>
      </c>
      <c r="E2509" s="53">
        <v>527202.39</v>
      </c>
      <c r="F2509" s="23" t="str">
        <f>+IFERROR(VLOOKUP(Tabla1[[#This Row],[Artículo]],'..'!$B$2:$D$569000,3,),"")</f>
        <v/>
      </c>
      <c r="G2509" s="24" t="str">
        <f>IF(H2509=AF2509,"", "Error MC")</f>
        <v>Error MC</v>
      </c>
      <c r="H2509" s="62"/>
      <c r="I2509" s="54">
        <f>+Tabla1[[#This Row],[MC]]*Tabla1[[#This Row],[Pedido]]*Tabla1[[#This Row],[PVC ]]</f>
        <v>0</v>
      </c>
      <c r="J2509" s="26">
        <v>0.21</v>
      </c>
      <c r="K2509" s="63"/>
      <c r="L2509" s="28" t="s">
        <v>17</v>
      </c>
      <c r="M2509" s="53">
        <v>924976.59900000005</v>
      </c>
      <c r="N2509" s="64" t="str">
        <f>+IF(Tabla1[[#This Row],[F PMPI]]="SÍ","No","Sí")</f>
        <v>Sí</v>
      </c>
      <c r="O2509" s="65">
        <f>+Tabla1[[#This Row],[PVL]]*1.055</f>
        <v>975850.31194499996</v>
      </c>
      <c r="P2509" s="65">
        <f>+Tabla1[[#This Row],[PVL]]*1.43</f>
        <v>1322716.53657</v>
      </c>
      <c r="Q2509" s="66" t="str">
        <f>+HYPERLINK(Tabla1[[#This Row],[PAG]])</f>
        <v>https://todomusica.com.ar/productos-sin-categorias-de-netsuite/6914-rs584bc-ar-706.html</v>
      </c>
      <c r="R2509" s="67"/>
      <c r="S2509" s="68"/>
      <c r="T2509" s="69"/>
      <c r="U2509" s="69"/>
      <c r="V2509" s="69"/>
      <c r="W2509" s="69"/>
      <c r="X2509" s="69"/>
      <c r="Y2509" s="35"/>
      <c r="Z2509" s="35" t="s">
        <v>26301</v>
      </c>
      <c r="AA2509" s="36">
        <v>1</v>
      </c>
      <c r="AB2509" s="35" t="s">
        <v>27</v>
      </c>
      <c r="AC2509" s="35" t="str">
        <f>+IF(Tabla1[[#This Row],[STK]]="no","Sin STK", "STK disponible")</f>
        <v>Sin STK</v>
      </c>
      <c r="AD2509" s="35">
        <f>+I2509*J2509</f>
        <v>0</v>
      </c>
      <c r="AE2509" s="35">
        <f>+I2509*K2509</f>
        <v>0</v>
      </c>
      <c r="AF2509" s="36">
        <f>IF(Tabla1[[#This Row],[ref pack]]=1,Tabla1[[#This Row],[Pedido]],LCM(Tabla1[[#This Row],[MC VIEJO]],Tabla1[[#This Row],[Pedido]]))</f>
        <v>1</v>
      </c>
      <c r="AG2509" s="36">
        <f>+VLOOKUP(Tabla1[[#This Row],[Artículo]],'.'!$B$2:$D$11481,3,)</f>
        <v>1</v>
      </c>
      <c r="AH2509" s="37" t="str">
        <f>+IFERROR(SEARCH("pack",Tabla1[[#This Row],[PACK]]),"")</f>
        <v/>
      </c>
    </row>
    <row r="2510" spans="1:34" ht="24" customHeight="1" x14ac:dyDescent="0.2">
      <c r="A2510" s="50" t="s">
        <v>3735</v>
      </c>
      <c r="B2510" s="60" t="s">
        <v>4767</v>
      </c>
      <c r="C2510" s="61" t="s">
        <v>24029</v>
      </c>
      <c r="D2510" s="52" t="s">
        <v>27</v>
      </c>
      <c r="E2510" s="53">
        <v>527202.39</v>
      </c>
      <c r="F2510" s="23" t="str">
        <f>+IFERROR(VLOOKUP(Tabla1[[#This Row],[Artículo]],'..'!$B$2:$D$569000,3,),"")</f>
        <v/>
      </c>
      <c r="G2510" s="24" t="str">
        <f>IF(H2510=AF2510,"", "Error MC")</f>
        <v>Error MC</v>
      </c>
      <c r="H2510" s="62"/>
      <c r="I2510" s="54">
        <f>+Tabla1[[#This Row],[MC]]*Tabla1[[#This Row],[Pedido]]*Tabla1[[#This Row],[PVC ]]</f>
        <v>0</v>
      </c>
      <c r="J2510" s="26">
        <v>0.21</v>
      </c>
      <c r="K2510" s="63"/>
      <c r="L2510" s="28" t="s">
        <v>17</v>
      </c>
      <c r="M2510" s="53">
        <v>924976.59900000005</v>
      </c>
      <c r="N2510" s="64" t="str">
        <f>+IF(Tabla1[[#This Row],[F PMPI]]="SÍ","No","Sí")</f>
        <v>Sí</v>
      </c>
      <c r="O2510" s="65">
        <f>+Tabla1[[#This Row],[PVL]]*1.055</f>
        <v>975850.31194499996</v>
      </c>
      <c r="P2510" s="65">
        <f>+Tabla1[[#This Row],[PVL]]*1.43</f>
        <v>1322716.53657</v>
      </c>
      <c r="Q2510" s="66" t="str">
        <f>+HYPERLINK(Tabla1[[#This Row],[PAG]])</f>
        <v>https://todomusica.com.ar/baterias-acusticas/6916-rs584bc-ar-91.html</v>
      </c>
      <c r="R2510" s="67"/>
      <c r="S2510" s="68"/>
      <c r="T2510" s="69"/>
      <c r="U2510" s="69"/>
      <c r="V2510" s="69"/>
      <c r="W2510" s="69"/>
      <c r="X2510" s="69"/>
      <c r="Y2510" s="35"/>
      <c r="Z2510" s="35" t="s">
        <v>26302</v>
      </c>
      <c r="AA2510" s="36">
        <v>1</v>
      </c>
      <c r="AB2510" s="35" t="s">
        <v>27</v>
      </c>
      <c r="AC2510" s="35" t="str">
        <f>+IF(Tabla1[[#This Row],[STK]]="no","Sin STK", "STK disponible")</f>
        <v>Sin STK</v>
      </c>
      <c r="AD2510" s="35">
        <f>+I2510*J2510</f>
        <v>0</v>
      </c>
      <c r="AE2510" s="35">
        <f>+I2510*K2510</f>
        <v>0</v>
      </c>
      <c r="AF2510" s="36">
        <f>IF(Tabla1[[#This Row],[ref pack]]=1,Tabla1[[#This Row],[Pedido]],LCM(Tabla1[[#This Row],[MC VIEJO]],Tabla1[[#This Row],[Pedido]]))</f>
        <v>1</v>
      </c>
      <c r="AG2510" s="36">
        <f>+VLOOKUP(Tabla1[[#This Row],[Artículo]],'.'!$B$2:$D$11481,3,)</f>
        <v>1</v>
      </c>
      <c r="AH2510" s="37" t="str">
        <f>+IFERROR(SEARCH("pack",Tabla1[[#This Row],[PACK]]),"")</f>
        <v/>
      </c>
    </row>
    <row r="2511" spans="1:34" ht="24" customHeight="1" x14ac:dyDescent="0.2">
      <c r="A2511" s="50" t="s">
        <v>3735</v>
      </c>
      <c r="B2511" s="60" t="s">
        <v>4769</v>
      </c>
      <c r="C2511" s="61" t="s">
        <v>4770</v>
      </c>
      <c r="D2511" s="52" t="s">
        <v>27</v>
      </c>
      <c r="E2511" s="53">
        <v>570025.1</v>
      </c>
      <c r="F2511" s="23" t="str">
        <f>+IFERROR(VLOOKUP(Tabla1[[#This Row],[Artículo]],'..'!$B$2:$D$569000,3,),"")</f>
        <v/>
      </c>
      <c r="G2511" s="24" t="str">
        <f>IF(H2511=AF2511,"", "Error MC")</f>
        <v>Error MC</v>
      </c>
      <c r="H2511" s="62"/>
      <c r="I2511" s="54">
        <f>+Tabla1[[#This Row],[MC]]*Tabla1[[#This Row],[Pedido]]*Tabla1[[#This Row],[PVC ]]</f>
        <v>0</v>
      </c>
      <c r="J2511" s="26">
        <v>0.21</v>
      </c>
      <c r="K2511" s="63"/>
      <c r="L2511" s="28" t="s">
        <v>17</v>
      </c>
      <c r="M2511" s="53">
        <v>1000109.044</v>
      </c>
      <c r="N2511" s="64" t="str">
        <f>+IF(Tabla1[[#This Row],[F PMPI]]="SÍ","No","Sí")</f>
        <v>Sí</v>
      </c>
      <c r="O2511" s="65">
        <f>+Tabla1[[#This Row],[PVL]]*1.055</f>
        <v>1055115.0414199999</v>
      </c>
      <c r="P2511" s="65">
        <f>+Tabla1[[#This Row],[PVL]]*1.43</f>
        <v>1430155.9329199998</v>
      </c>
      <c r="Q2511" s="66" t="str">
        <f>+HYPERLINK(Tabla1[[#This Row],[PAG]])</f>
        <v/>
      </c>
      <c r="R2511" s="67"/>
      <c r="S2511" s="68"/>
      <c r="T2511" s="69"/>
      <c r="U2511" s="69"/>
      <c r="V2511" s="69"/>
      <c r="W2511" s="69"/>
      <c r="X2511" s="69"/>
      <c r="Y2511" s="35"/>
      <c r="Z2511" s="35" t="s">
        <v>65</v>
      </c>
      <c r="AA2511" s="36">
        <v>1</v>
      </c>
      <c r="AB2511" s="35" t="s">
        <v>27</v>
      </c>
      <c r="AC2511" s="35" t="str">
        <f>+IF(Tabla1[[#This Row],[STK]]="no","Sin STK", "STK disponible")</f>
        <v>Sin STK</v>
      </c>
      <c r="AD2511" s="35">
        <f>+I2511*J2511</f>
        <v>0</v>
      </c>
      <c r="AE2511" s="35">
        <f>+I2511*K2511</f>
        <v>0</v>
      </c>
      <c r="AF2511" s="36">
        <f>IF(Tabla1[[#This Row],[ref pack]]=1,Tabla1[[#This Row],[Pedido]],LCM(Tabla1[[#This Row],[MC VIEJO]],Tabla1[[#This Row],[Pedido]]))</f>
        <v>1</v>
      </c>
      <c r="AG2511" s="36">
        <f>+VLOOKUP(Tabla1[[#This Row],[Artículo]],'.'!$B$2:$D$11481,3,)</f>
        <v>1</v>
      </c>
      <c r="AH2511" s="37" t="str">
        <f>+IFERROR(SEARCH("pack",Tabla1[[#This Row],[PACK]]),"")</f>
        <v/>
      </c>
    </row>
    <row r="2512" spans="1:34" ht="24" customHeight="1" x14ac:dyDescent="0.2">
      <c r="A2512" s="50" t="s">
        <v>3735</v>
      </c>
      <c r="B2512" s="60" t="s">
        <v>4773</v>
      </c>
      <c r="C2512" s="61" t="s">
        <v>24030</v>
      </c>
      <c r="D2512" s="52" t="s">
        <v>27</v>
      </c>
      <c r="E2512" s="53">
        <v>570025.1</v>
      </c>
      <c r="F2512" s="23" t="str">
        <f>+IFERROR(VLOOKUP(Tabla1[[#This Row],[Artículo]],'..'!$B$2:$D$569000,3,),"")</f>
        <v/>
      </c>
      <c r="G2512" s="24" t="str">
        <f>IF(H2512=AF2512,"", "Error MC")</f>
        <v>Error MC</v>
      </c>
      <c r="H2512" s="62"/>
      <c r="I2512" s="54">
        <f>+Tabla1[[#This Row],[MC]]*Tabla1[[#This Row],[Pedido]]*Tabla1[[#This Row],[PVC ]]</f>
        <v>0</v>
      </c>
      <c r="J2512" s="26">
        <v>0.21</v>
      </c>
      <c r="K2512" s="63"/>
      <c r="L2512" s="28" t="s">
        <v>17</v>
      </c>
      <c r="M2512" s="53">
        <v>1000109.044</v>
      </c>
      <c r="N2512" s="64" t="str">
        <f>+IF(Tabla1[[#This Row],[F PMPI]]="SÍ","No","Sí")</f>
        <v>Sí</v>
      </c>
      <c r="O2512" s="65">
        <f>+Tabla1[[#This Row],[PVL]]*1.055</f>
        <v>1055115.0414199999</v>
      </c>
      <c r="P2512" s="65">
        <f>+Tabla1[[#This Row],[PVL]]*1.43</f>
        <v>1430155.9329199998</v>
      </c>
      <c r="Q2512" s="66" t="str">
        <f>+HYPERLINK(Tabla1[[#This Row],[PAG]])</f>
        <v/>
      </c>
      <c r="R2512" s="67"/>
      <c r="S2512" s="68"/>
      <c r="T2512" s="69"/>
      <c r="U2512" s="69"/>
      <c r="V2512" s="69"/>
      <c r="W2512" s="69"/>
      <c r="X2512" s="69"/>
      <c r="Y2512" s="35"/>
      <c r="Z2512" s="35" t="s">
        <v>65</v>
      </c>
      <c r="AA2512" s="36">
        <v>1</v>
      </c>
      <c r="AB2512" s="35" t="s">
        <v>27</v>
      </c>
      <c r="AC2512" s="35" t="str">
        <f>+IF(Tabla1[[#This Row],[STK]]="no","Sin STK", "STK disponible")</f>
        <v>Sin STK</v>
      </c>
      <c r="AD2512" s="35">
        <f>+I2512*J2512</f>
        <v>0</v>
      </c>
      <c r="AE2512" s="35">
        <f>+I2512*K2512</f>
        <v>0</v>
      </c>
      <c r="AF2512" s="36">
        <f>IF(Tabla1[[#This Row],[ref pack]]=1,Tabla1[[#This Row],[Pedido]],LCM(Tabla1[[#This Row],[MC VIEJO]],Tabla1[[#This Row],[Pedido]]))</f>
        <v>1</v>
      </c>
      <c r="AG2512" s="36">
        <f>+VLOOKUP(Tabla1[[#This Row],[Artículo]],'.'!$B$2:$D$11481,3,)</f>
        <v>1</v>
      </c>
      <c r="AH2512" s="37" t="str">
        <f>+IFERROR(SEARCH("pack",Tabla1[[#This Row],[PACK]]),"")</f>
        <v/>
      </c>
    </row>
    <row r="2513" spans="1:34" ht="24" customHeight="1" x14ac:dyDescent="0.2">
      <c r="A2513" s="50" t="s">
        <v>3735</v>
      </c>
      <c r="B2513" s="60" t="s">
        <v>4775</v>
      </c>
      <c r="C2513" s="61" t="s">
        <v>4776</v>
      </c>
      <c r="D2513" s="52" t="s">
        <v>27</v>
      </c>
      <c r="E2513" s="53">
        <v>621700.96</v>
      </c>
      <c r="F2513" s="23" t="str">
        <f>+IFERROR(VLOOKUP(Tabla1[[#This Row],[Artículo]],'..'!$B$2:$D$569000,3,),"")</f>
        <v/>
      </c>
      <c r="G2513" s="24" t="str">
        <f>IF(H2513=AF2513,"", "Error MC")</f>
        <v>Error MC</v>
      </c>
      <c r="H2513" s="62"/>
      <c r="I2513" s="54">
        <f>+Tabla1[[#This Row],[MC]]*Tabla1[[#This Row],[Pedido]]*Tabla1[[#This Row],[PVC ]]</f>
        <v>0</v>
      </c>
      <c r="J2513" s="26">
        <v>0.21</v>
      </c>
      <c r="K2513" s="63"/>
      <c r="L2513" s="28" t="s">
        <v>17</v>
      </c>
      <c r="M2513" s="53">
        <v>1090774.3319999999</v>
      </c>
      <c r="N2513" s="64" t="str">
        <f>+IF(Tabla1[[#This Row],[F PMPI]]="SÍ","No","Sí")</f>
        <v>Sí</v>
      </c>
      <c r="O2513" s="65">
        <f>+Tabla1[[#This Row],[PVL]]*1.055</f>
        <v>1150766.9202599998</v>
      </c>
      <c r="P2513" s="65">
        <f>+Tabla1[[#This Row],[PVL]]*1.43</f>
        <v>1559807.2947599997</v>
      </c>
      <c r="Q2513" s="66" t="str">
        <f>+HYPERLINK(Tabla1[[#This Row],[PAG]])</f>
        <v>https://todomusica.com.ar/productos-sin-categorias-de-netsuite/7151-rs585bc-ar-31.html</v>
      </c>
      <c r="R2513" s="67"/>
      <c r="S2513" s="68"/>
      <c r="T2513" s="69"/>
      <c r="U2513" s="69"/>
      <c r="V2513" s="69"/>
      <c r="W2513" s="69"/>
      <c r="X2513" s="69"/>
      <c r="Y2513" s="35"/>
      <c r="Z2513" s="35" t="s">
        <v>26303</v>
      </c>
      <c r="AA2513" s="36">
        <v>1</v>
      </c>
      <c r="AB2513" s="35" t="s">
        <v>27</v>
      </c>
      <c r="AC2513" s="35" t="str">
        <f>+IF(Tabla1[[#This Row],[STK]]="no","Sin STK", "STK disponible")</f>
        <v>Sin STK</v>
      </c>
      <c r="AD2513" s="35">
        <f>+I2513*J2513</f>
        <v>0</v>
      </c>
      <c r="AE2513" s="35">
        <f>+I2513*K2513</f>
        <v>0</v>
      </c>
      <c r="AF2513" s="36">
        <f>IF(Tabla1[[#This Row],[ref pack]]=1,Tabla1[[#This Row],[Pedido]],LCM(Tabla1[[#This Row],[MC VIEJO]],Tabla1[[#This Row],[Pedido]]))</f>
        <v>1</v>
      </c>
      <c r="AG2513" s="36">
        <f>+VLOOKUP(Tabla1[[#This Row],[Artículo]],'.'!$B$2:$D$11481,3,)</f>
        <v>1</v>
      </c>
      <c r="AH2513" s="37" t="str">
        <f>+IFERROR(SEARCH("pack",Tabla1[[#This Row],[PACK]]),"")</f>
        <v/>
      </c>
    </row>
    <row r="2514" spans="1:34" ht="24" customHeight="1" x14ac:dyDescent="0.2">
      <c r="A2514" s="50" t="s">
        <v>3735</v>
      </c>
      <c r="B2514" s="60" t="s">
        <v>4777</v>
      </c>
      <c r="C2514" s="61" t="s">
        <v>4778</v>
      </c>
      <c r="D2514" s="52" t="s">
        <v>27</v>
      </c>
      <c r="E2514" s="53">
        <v>621700.96</v>
      </c>
      <c r="F2514" s="23" t="str">
        <f>+IFERROR(VLOOKUP(Tabla1[[#This Row],[Artículo]],'..'!$B$2:$D$569000,3,),"")</f>
        <v/>
      </c>
      <c r="G2514" s="24" t="str">
        <f>IF(H2514=AF2514,"", "Error MC")</f>
        <v>Error MC</v>
      </c>
      <c r="H2514" s="62"/>
      <c r="I2514" s="54">
        <f>+Tabla1[[#This Row],[MC]]*Tabla1[[#This Row],[Pedido]]*Tabla1[[#This Row],[PVC ]]</f>
        <v>0</v>
      </c>
      <c r="J2514" s="26">
        <v>0.21</v>
      </c>
      <c r="K2514" s="63"/>
      <c r="L2514" s="28" t="s">
        <v>17</v>
      </c>
      <c r="M2514" s="53">
        <v>1090774.3319999999</v>
      </c>
      <c r="N2514" s="64" t="str">
        <f>+IF(Tabla1[[#This Row],[F PMPI]]="SÍ","No","Sí")</f>
        <v>Sí</v>
      </c>
      <c r="O2514" s="65">
        <f>+Tabla1[[#This Row],[PVL]]*1.055</f>
        <v>1150766.9202599998</v>
      </c>
      <c r="P2514" s="65">
        <f>+Tabla1[[#This Row],[PVL]]*1.43</f>
        <v>1559807.2947599997</v>
      </c>
      <c r="Q2514" s="66" t="str">
        <f>+HYPERLINK(Tabla1[[#This Row],[PAG]])</f>
        <v>https://todomusica.com.ar/productos-sin-categorias-de-netsuite/7152-rs585bc-ar-706.html</v>
      </c>
      <c r="R2514" s="67"/>
      <c r="S2514" s="68"/>
      <c r="T2514" s="69"/>
      <c r="U2514" s="69"/>
      <c r="V2514" s="69"/>
      <c r="W2514" s="69"/>
      <c r="X2514" s="69"/>
      <c r="Y2514" s="35"/>
      <c r="Z2514" s="35" t="s">
        <v>26304</v>
      </c>
      <c r="AA2514" s="36">
        <v>1</v>
      </c>
      <c r="AB2514" s="35" t="s">
        <v>27</v>
      </c>
      <c r="AC2514" s="35" t="str">
        <f>+IF(Tabla1[[#This Row],[STK]]="no","Sin STK", "STK disponible")</f>
        <v>Sin STK</v>
      </c>
      <c r="AD2514" s="35">
        <f>+I2514*J2514</f>
        <v>0</v>
      </c>
      <c r="AE2514" s="35">
        <f>+I2514*K2514</f>
        <v>0</v>
      </c>
      <c r="AF2514" s="36">
        <f>IF(Tabla1[[#This Row],[ref pack]]=1,Tabla1[[#This Row],[Pedido]],LCM(Tabla1[[#This Row],[MC VIEJO]],Tabla1[[#This Row],[Pedido]]))</f>
        <v>1</v>
      </c>
      <c r="AG2514" s="36">
        <f>+VLOOKUP(Tabla1[[#This Row],[Artículo]],'.'!$B$2:$D$11481,3,)</f>
        <v>1</v>
      </c>
      <c r="AH2514" s="37" t="str">
        <f>+IFERROR(SEARCH("pack",Tabla1[[#This Row],[PACK]]),"")</f>
        <v/>
      </c>
    </row>
    <row r="2515" spans="1:34" ht="24" customHeight="1" x14ac:dyDescent="0.2">
      <c r="A2515" s="50" t="s">
        <v>3735</v>
      </c>
      <c r="B2515" s="60" t="s">
        <v>4779</v>
      </c>
      <c r="C2515" s="61" t="s">
        <v>4780</v>
      </c>
      <c r="D2515" s="52" t="s">
        <v>27</v>
      </c>
      <c r="E2515" s="53">
        <v>621700.96</v>
      </c>
      <c r="F2515" s="23" t="str">
        <f>+IFERROR(VLOOKUP(Tabla1[[#This Row],[Artículo]],'..'!$B$2:$D$569000,3,),"")</f>
        <v/>
      </c>
      <c r="G2515" s="24" t="str">
        <f>IF(H2515=AF2515,"", "Error MC")</f>
        <v>Error MC</v>
      </c>
      <c r="H2515" s="62"/>
      <c r="I2515" s="54">
        <f>+Tabla1[[#This Row],[MC]]*Tabla1[[#This Row],[Pedido]]*Tabla1[[#This Row],[PVC ]]</f>
        <v>0</v>
      </c>
      <c r="J2515" s="26">
        <v>0.21</v>
      </c>
      <c r="K2515" s="63"/>
      <c r="L2515" s="28" t="s">
        <v>17</v>
      </c>
      <c r="M2515" s="53">
        <v>1090774.3319999999</v>
      </c>
      <c r="N2515" s="64" t="str">
        <f>+IF(Tabla1[[#This Row],[F PMPI]]="SÍ","No","Sí")</f>
        <v>Sí</v>
      </c>
      <c r="O2515" s="65">
        <f>+Tabla1[[#This Row],[PVL]]*1.055</f>
        <v>1150766.9202599998</v>
      </c>
      <c r="P2515" s="65">
        <f>+Tabla1[[#This Row],[PVL]]*1.43</f>
        <v>1559807.2947599997</v>
      </c>
      <c r="Q2515" s="66" t="str">
        <f>+HYPERLINK(Tabla1[[#This Row],[PAG]])</f>
        <v>https://todomusica.com.ar/productos-sin-categorias-de-netsuite/7153-rs585bc-ar-707.html</v>
      </c>
      <c r="R2515" s="67"/>
      <c r="S2515" s="68"/>
      <c r="T2515" s="69"/>
      <c r="U2515" s="69"/>
      <c r="V2515" s="69"/>
      <c r="W2515" s="69"/>
      <c r="X2515" s="69"/>
      <c r="Y2515" s="35"/>
      <c r="Z2515" s="35" t="s">
        <v>26305</v>
      </c>
      <c r="AA2515" s="36">
        <v>1</v>
      </c>
      <c r="AB2515" s="35" t="s">
        <v>27</v>
      </c>
      <c r="AC2515" s="35" t="str">
        <f>+IF(Tabla1[[#This Row],[STK]]="no","Sin STK", "STK disponible")</f>
        <v>Sin STK</v>
      </c>
      <c r="AD2515" s="35">
        <f>+I2515*J2515</f>
        <v>0</v>
      </c>
      <c r="AE2515" s="35">
        <f>+I2515*K2515</f>
        <v>0</v>
      </c>
      <c r="AF2515" s="36">
        <f>IF(Tabla1[[#This Row],[ref pack]]=1,Tabla1[[#This Row],[Pedido]],LCM(Tabla1[[#This Row],[MC VIEJO]],Tabla1[[#This Row],[Pedido]]))</f>
        <v>1</v>
      </c>
      <c r="AG2515" s="36">
        <f>+VLOOKUP(Tabla1[[#This Row],[Artículo]],'.'!$B$2:$D$11481,3,)</f>
        <v>1</v>
      </c>
      <c r="AH2515" s="37" t="str">
        <f>+IFERROR(SEARCH("pack",Tabla1[[#This Row],[PACK]]),"")</f>
        <v/>
      </c>
    </row>
    <row r="2516" spans="1:34" ht="24" customHeight="1" x14ac:dyDescent="0.2">
      <c r="A2516" s="50" t="s">
        <v>3735</v>
      </c>
      <c r="B2516" s="60" t="s">
        <v>4781</v>
      </c>
      <c r="C2516" s="61" t="s">
        <v>4782</v>
      </c>
      <c r="D2516" s="52" t="s">
        <v>27</v>
      </c>
      <c r="E2516" s="53">
        <v>621700.96</v>
      </c>
      <c r="F2516" s="23" t="str">
        <f>+IFERROR(VLOOKUP(Tabla1[[#This Row],[Artículo]],'..'!$B$2:$D$569000,3,),"")</f>
        <v/>
      </c>
      <c r="G2516" s="24" t="str">
        <f>IF(H2516=AF2516,"", "Error MC")</f>
        <v>Error MC</v>
      </c>
      <c r="H2516" s="62"/>
      <c r="I2516" s="54">
        <f>+Tabla1[[#This Row],[MC]]*Tabla1[[#This Row],[Pedido]]*Tabla1[[#This Row],[PVC ]]</f>
        <v>0</v>
      </c>
      <c r="J2516" s="26">
        <v>0.21</v>
      </c>
      <c r="K2516" s="63"/>
      <c r="L2516" s="28" t="s">
        <v>17</v>
      </c>
      <c r="M2516" s="53">
        <v>1090774.3319999999</v>
      </c>
      <c r="N2516" s="64" t="str">
        <f>+IF(Tabla1[[#This Row],[F PMPI]]="SÍ","No","Sí")</f>
        <v>Sí</v>
      </c>
      <c r="O2516" s="65">
        <f>+Tabla1[[#This Row],[PVL]]*1.055</f>
        <v>1150766.9202599998</v>
      </c>
      <c r="P2516" s="65">
        <f>+Tabla1[[#This Row],[PVL]]*1.43</f>
        <v>1559807.2947599997</v>
      </c>
      <c r="Q2516" s="66" t="str">
        <f>+HYPERLINK(Tabla1[[#This Row],[PAG]])</f>
        <v>https://todomusica.com.ar/productos-sin-categorias-de-netsuite/7154-rs585bc-ar-91.html</v>
      </c>
      <c r="R2516" s="67"/>
      <c r="S2516" s="68"/>
      <c r="T2516" s="69"/>
      <c r="U2516" s="69"/>
      <c r="V2516" s="69"/>
      <c r="W2516" s="69"/>
      <c r="X2516" s="69"/>
      <c r="Y2516" s="35"/>
      <c r="Z2516" s="35" t="s">
        <v>26306</v>
      </c>
      <c r="AA2516" s="36">
        <v>1</v>
      </c>
      <c r="AB2516" s="35" t="s">
        <v>27</v>
      </c>
      <c r="AC2516" s="35" t="str">
        <f>+IF(Tabla1[[#This Row],[STK]]="no","Sin STK", "STK disponible")</f>
        <v>Sin STK</v>
      </c>
      <c r="AD2516" s="35">
        <f>+I2516*J2516</f>
        <v>0</v>
      </c>
      <c r="AE2516" s="35">
        <f>+I2516*K2516</f>
        <v>0</v>
      </c>
      <c r="AF2516" s="36">
        <f>IF(Tabla1[[#This Row],[ref pack]]=1,Tabla1[[#This Row],[Pedido]],LCM(Tabla1[[#This Row],[MC VIEJO]],Tabla1[[#This Row],[Pedido]]))</f>
        <v>1</v>
      </c>
      <c r="AG2516" s="36">
        <f>+VLOOKUP(Tabla1[[#This Row],[Artículo]],'.'!$B$2:$D$11481,3,)</f>
        <v>1</v>
      </c>
      <c r="AH2516" s="37" t="str">
        <f>+IFERROR(SEARCH("pack",Tabla1[[#This Row],[PACK]]),"")</f>
        <v/>
      </c>
    </row>
    <row r="2517" spans="1:34" ht="24" customHeight="1" x14ac:dyDescent="0.2">
      <c r="A2517" s="50" t="s">
        <v>3735</v>
      </c>
      <c r="B2517" s="60" t="s">
        <v>18844</v>
      </c>
      <c r="C2517" s="61" t="s">
        <v>24031</v>
      </c>
      <c r="D2517" s="52" t="s">
        <v>9842</v>
      </c>
      <c r="E2517" s="53">
        <v>8057.21</v>
      </c>
      <c r="F2517" s="23" t="str">
        <f>+IFERROR(VLOOKUP(Tabla1[[#This Row],[Artículo]],'..'!$B$2:$D$569000,3,),"")</f>
        <v/>
      </c>
      <c r="G2517" s="24" t="str">
        <f>IF(H2517=AF2517,"", "Error MC")</f>
        <v>Error MC</v>
      </c>
      <c r="H2517" s="62"/>
      <c r="I2517" s="54">
        <f>+Tabla1[[#This Row],[MC]]*Tabla1[[#This Row],[Pedido]]*Tabla1[[#This Row],[PVC ]]</f>
        <v>0</v>
      </c>
      <c r="J2517" s="26">
        <v>0.21</v>
      </c>
      <c r="K2517" s="63"/>
      <c r="L2517" s="28" t="s">
        <v>17</v>
      </c>
      <c r="M2517" s="53">
        <v>14136.37</v>
      </c>
      <c r="N2517" s="64" t="str">
        <f>+IF(Tabla1[[#This Row],[F PMPI]]="SÍ","No","Sí")</f>
        <v>Sí</v>
      </c>
      <c r="O2517" s="65">
        <f>+Tabla1[[#This Row],[PVL]]*1.055</f>
        <v>14913.870349999999</v>
      </c>
      <c r="P2517" s="65">
        <f>+Tabla1[[#This Row],[PVL]]*1.43</f>
        <v>20215.009099999999</v>
      </c>
      <c r="Q2517" s="66" t="str">
        <f>+HYPERLINK(Tabla1[[#This Row],[PAG]])</f>
        <v>http://www.todomusica.com.ar/accesorios-de-baterias/7572-404.html</v>
      </c>
      <c r="R2517" s="67"/>
      <c r="S2517" s="68"/>
      <c r="T2517" s="69"/>
      <c r="U2517" s="69"/>
      <c r="V2517" s="69"/>
      <c r="W2517" s="69"/>
      <c r="X2517" s="69"/>
      <c r="Y2517" s="35"/>
      <c r="Z2517" s="35" t="s">
        <v>26307</v>
      </c>
      <c r="AA2517" s="36">
        <v>1</v>
      </c>
      <c r="AB2517" s="35" t="s">
        <v>27</v>
      </c>
      <c r="AC2517" s="35" t="str">
        <f>+IF(Tabla1[[#This Row],[STK]]="no","Sin STK", "STK disponible")</f>
        <v>STK disponible</v>
      </c>
      <c r="AD2517" s="35">
        <f>+I2517*J2517</f>
        <v>0</v>
      </c>
      <c r="AE2517" s="35">
        <f>+I2517*K2517</f>
        <v>0</v>
      </c>
      <c r="AF2517" s="36">
        <f>IF(Tabla1[[#This Row],[ref pack]]=1,Tabla1[[#This Row],[Pedido]],LCM(Tabla1[[#This Row],[MC VIEJO]],Tabla1[[#This Row],[Pedido]]))</f>
        <v>1</v>
      </c>
      <c r="AG2517" s="36">
        <f>+VLOOKUP(Tabla1[[#This Row],[Artículo]],'.'!$B$2:$D$11481,3,)</f>
        <v>1</v>
      </c>
      <c r="AH2517" s="37" t="str">
        <f>+IFERROR(SEARCH("pack",Tabla1[[#This Row],[PACK]]),"")</f>
        <v/>
      </c>
    </row>
    <row r="2518" spans="1:34" ht="24" customHeight="1" x14ac:dyDescent="0.2">
      <c r="A2518" s="50" t="s">
        <v>3735</v>
      </c>
      <c r="B2518" s="60" t="s">
        <v>4783</v>
      </c>
      <c r="C2518" s="61" t="s">
        <v>24032</v>
      </c>
      <c r="D2518" s="52" t="s">
        <v>27</v>
      </c>
      <c r="E2518" s="53">
        <v>13627.71</v>
      </c>
      <c r="F2518" s="23" t="str">
        <f>+IFERROR(VLOOKUP(Tabla1[[#This Row],[Artículo]],'..'!$B$2:$D$569000,3,),"")</f>
        <v/>
      </c>
      <c r="G2518" s="24" t="str">
        <f>IF(H2518=AF2518,"", "Error MC")</f>
        <v>Error MC</v>
      </c>
      <c r="H2518" s="62"/>
      <c r="I2518" s="54">
        <f>+Tabla1[[#This Row],[MC]]*Tabla1[[#This Row],[Pedido]]*Tabla1[[#This Row],[PVC ]]</f>
        <v>0</v>
      </c>
      <c r="J2518" s="26">
        <v>0.21</v>
      </c>
      <c r="K2518" s="63"/>
      <c r="L2518" s="28" t="s">
        <v>17</v>
      </c>
      <c r="M2518" s="53">
        <v>23909.817999999999</v>
      </c>
      <c r="N2518" s="64" t="str">
        <f>+IF(Tabla1[[#This Row],[F PMPI]]="SÍ","No","Sí")</f>
        <v>No</v>
      </c>
      <c r="O2518" s="65">
        <f>+Tabla1[[#This Row],[PVL]]*1.055</f>
        <v>25224.857989999997</v>
      </c>
      <c r="P2518" s="65">
        <f>+Tabla1[[#This Row],[PVL]]*1.43</f>
        <v>34191.03974</v>
      </c>
      <c r="Q2518" s="66" t="str">
        <f>+HYPERLINK(Tabla1[[#This Row],[PAG]])</f>
        <v>http://www.todomusica.com.ar/accesorios-de-baterias/7573-404.html</v>
      </c>
      <c r="R2518" s="67"/>
      <c r="S2518" s="68"/>
      <c r="T2518" s="69"/>
      <c r="U2518" s="69"/>
      <c r="V2518" s="69"/>
      <c r="W2518" s="69"/>
      <c r="X2518" s="69"/>
      <c r="Y2518" s="35"/>
      <c r="Z2518" s="35" t="s">
        <v>26308</v>
      </c>
      <c r="AA2518" s="36">
        <v>1</v>
      </c>
      <c r="AB2518" s="35" t="s">
        <v>9849</v>
      </c>
      <c r="AC2518" s="35" t="str">
        <f>+IF(Tabla1[[#This Row],[STK]]="no","Sin STK", "STK disponible")</f>
        <v>Sin STK</v>
      </c>
      <c r="AD2518" s="35">
        <f>+I2518*J2518</f>
        <v>0</v>
      </c>
      <c r="AE2518" s="35">
        <f>+I2518*K2518</f>
        <v>0</v>
      </c>
      <c r="AF2518" s="36">
        <f>IF(Tabla1[[#This Row],[ref pack]]=1,Tabla1[[#This Row],[Pedido]],LCM(Tabla1[[#This Row],[MC VIEJO]],Tabla1[[#This Row],[Pedido]]))</f>
        <v>1</v>
      </c>
      <c r="AG2518" s="36">
        <f>+VLOOKUP(Tabla1[[#This Row],[Artículo]],'.'!$B$2:$D$11481,3,)</f>
        <v>1</v>
      </c>
      <c r="AH2518" s="37" t="str">
        <f>+IFERROR(SEARCH("pack",Tabla1[[#This Row],[PACK]]),"")</f>
        <v/>
      </c>
    </row>
    <row r="2519" spans="1:34" ht="24" customHeight="1" x14ac:dyDescent="0.2">
      <c r="A2519" s="50" t="s">
        <v>3735</v>
      </c>
      <c r="B2519" s="60" t="s">
        <v>18846</v>
      </c>
      <c r="C2519" s="61" t="s">
        <v>24033</v>
      </c>
      <c r="D2519" s="52" t="s">
        <v>9842</v>
      </c>
      <c r="E2519" s="53">
        <v>4874.16</v>
      </c>
      <c r="F2519" s="23" t="str">
        <f>+IFERROR(VLOOKUP(Tabla1[[#This Row],[Artículo]],'..'!$B$2:$D$569000,3,),"")</f>
        <v/>
      </c>
      <c r="G2519" s="24" t="str">
        <f>IF(H2519=AF2519,"", "Error MC")</f>
        <v>Error MC</v>
      </c>
      <c r="H2519" s="62"/>
      <c r="I2519" s="54">
        <f>+Tabla1[[#This Row],[MC]]*Tabla1[[#This Row],[Pedido]]*Tabla1[[#This Row],[PVC ]]</f>
        <v>0</v>
      </c>
      <c r="J2519" s="26">
        <v>0.21</v>
      </c>
      <c r="K2519" s="63"/>
      <c r="L2519" s="28" t="s">
        <v>17</v>
      </c>
      <c r="M2519" s="53">
        <v>8551.7109999999993</v>
      </c>
      <c r="N2519" s="64" t="str">
        <f>+IF(Tabla1[[#This Row],[F PMPI]]="SÍ","No","Sí")</f>
        <v>No</v>
      </c>
      <c r="O2519" s="65">
        <f>+Tabla1[[#This Row],[PVL]]*1.055</f>
        <v>9022.0551049999995</v>
      </c>
      <c r="P2519" s="65">
        <f>+Tabla1[[#This Row],[PVL]]*1.43</f>
        <v>12228.946729999998</v>
      </c>
      <c r="Q2519" s="66" t="str">
        <f>+HYPERLINK(Tabla1[[#This Row],[PAG]])</f>
        <v>http://www.todomusica.com.ar/accesorios-de-baterias/7574-404.html</v>
      </c>
      <c r="R2519" s="67"/>
      <c r="S2519" s="68"/>
      <c r="T2519" s="69"/>
      <c r="U2519" s="69"/>
      <c r="V2519" s="69"/>
      <c r="W2519" s="69"/>
      <c r="X2519" s="69"/>
      <c r="Y2519" s="35"/>
      <c r="Z2519" s="35" t="s">
        <v>26309</v>
      </c>
      <c r="AA2519" s="36">
        <v>1</v>
      </c>
      <c r="AB2519" s="35" t="s">
        <v>9849</v>
      </c>
      <c r="AC2519" s="35" t="str">
        <f>+IF(Tabla1[[#This Row],[STK]]="no","Sin STK", "STK disponible")</f>
        <v>STK disponible</v>
      </c>
      <c r="AD2519" s="35">
        <f>+I2519*J2519</f>
        <v>0</v>
      </c>
      <c r="AE2519" s="35">
        <f>+I2519*K2519</f>
        <v>0</v>
      </c>
      <c r="AF2519" s="36">
        <f>IF(Tabla1[[#This Row],[ref pack]]=1,Tabla1[[#This Row],[Pedido]],LCM(Tabla1[[#This Row],[MC VIEJO]],Tabla1[[#This Row],[Pedido]]))</f>
        <v>1</v>
      </c>
      <c r="AG2519" s="36">
        <f>+VLOOKUP(Tabla1[[#This Row],[Artículo]],'.'!$B$2:$D$11481,3,)</f>
        <v>1</v>
      </c>
      <c r="AH2519" s="37" t="str">
        <f>+IFERROR(SEARCH("pack",Tabla1[[#This Row],[PACK]]),"")</f>
        <v/>
      </c>
    </row>
    <row r="2520" spans="1:34" ht="24" customHeight="1" x14ac:dyDescent="0.2">
      <c r="A2520" s="50" t="s">
        <v>3735</v>
      </c>
      <c r="B2520" s="60" t="s">
        <v>4785</v>
      </c>
      <c r="C2520" s="61" t="s">
        <v>4786</v>
      </c>
      <c r="D2520" s="52" t="s">
        <v>9842</v>
      </c>
      <c r="E2520" s="53">
        <v>808633.94</v>
      </c>
      <c r="F2520" s="23" t="str">
        <f>+IFERROR(VLOOKUP(Tabla1[[#This Row],[Artículo]],'..'!$B$2:$D$569000,3,),"")</f>
        <v/>
      </c>
      <c r="G2520" s="24" t="str">
        <f>IF(H2520=AF2520,"", "Error MC")</f>
        <v>Error MC</v>
      </c>
      <c r="H2520" s="62"/>
      <c r="I2520" s="54">
        <f>+Tabla1[[#This Row],[MC]]*Tabla1[[#This Row],[Pedido]]*Tabla1[[#This Row],[PVC ]]</f>
        <v>0</v>
      </c>
      <c r="J2520" s="26">
        <v>0.21</v>
      </c>
      <c r="K2520" s="63"/>
      <c r="L2520" s="28" t="s">
        <v>17</v>
      </c>
      <c r="M2520" s="53">
        <v>1418748.2439999999</v>
      </c>
      <c r="N2520" s="64" t="str">
        <f>+IF(Tabla1[[#This Row],[F PMPI]]="SÍ","No","Sí")</f>
        <v>Sí</v>
      </c>
      <c r="O2520" s="65">
        <f>+Tabla1[[#This Row],[PVL]]*1.055</f>
        <v>1496779.3974199998</v>
      </c>
      <c r="P2520" s="65">
        <f>+Tabla1[[#This Row],[PVL]]*1.43</f>
        <v>2028809.9889199999</v>
      </c>
      <c r="Q2520" s="66" t="str">
        <f>+HYPERLINK(Tabla1[[#This Row],[PAG]])</f>
        <v/>
      </c>
      <c r="R2520" s="67"/>
      <c r="S2520" s="68"/>
      <c r="T2520" s="69"/>
      <c r="U2520" s="69"/>
      <c r="V2520" s="69"/>
      <c r="W2520" s="69"/>
      <c r="X2520" s="69"/>
      <c r="Y2520" s="35"/>
      <c r="Z2520" s="35" t="s">
        <v>65</v>
      </c>
      <c r="AA2520" s="36">
        <v>1</v>
      </c>
      <c r="AB2520" s="35" t="s">
        <v>27</v>
      </c>
      <c r="AC2520" s="35" t="str">
        <f>+IF(Tabla1[[#This Row],[STK]]="no","Sin STK", "STK disponible")</f>
        <v>STK disponible</v>
      </c>
      <c r="AD2520" s="35">
        <f>+I2520*J2520</f>
        <v>0</v>
      </c>
      <c r="AE2520" s="35">
        <f>+I2520*K2520</f>
        <v>0</v>
      </c>
      <c r="AF2520" s="36">
        <f>IF(Tabla1[[#This Row],[ref pack]]=1,Tabla1[[#This Row],[Pedido]],LCM(Tabla1[[#This Row],[MC VIEJO]],Tabla1[[#This Row],[Pedido]]))</f>
        <v>1</v>
      </c>
      <c r="AG2520" s="36">
        <f>+VLOOKUP(Tabla1[[#This Row],[Artículo]],'.'!$B$2:$D$11481,3,)</f>
        <v>1</v>
      </c>
      <c r="AH2520" s="37" t="str">
        <f>+IFERROR(SEARCH("pack",Tabla1[[#This Row],[PACK]]),"")</f>
        <v/>
      </c>
    </row>
    <row r="2521" spans="1:34" ht="24" customHeight="1" x14ac:dyDescent="0.2">
      <c r="A2521" s="50" t="s">
        <v>3735</v>
      </c>
      <c r="B2521" s="60" t="s">
        <v>4787</v>
      </c>
      <c r="C2521" s="61" t="s">
        <v>4788</v>
      </c>
      <c r="D2521" s="52" t="s">
        <v>9842</v>
      </c>
      <c r="E2521" s="53">
        <v>1095760.28</v>
      </c>
      <c r="F2521" s="23" t="str">
        <f>+IFERROR(VLOOKUP(Tabla1[[#This Row],[Artículo]],'..'!$B$2:$D$569000,3,),"")</f>
        <v/>
      </c>
      <c r="G2521" s="24" t="str">
        <f>IF(H2521=AF2521,"", "Error MC")</f>
        <v>Error MC</v>
      </c>
      <c r="H2521" s="62"/>
      <c r="I2521" s="54">
        <f>+Tabla1[[#This Row],[MC]]*Tabla1[[#This Row],[Pedido]]*Tabla1[[#This Row],[PVC ]]</f>
        <v>0</v>
      </c>
      <c r="J2521" s="26">
        <v>0.21</v>
      </c>
      <c r="K2521" s="63"/>
      <c r="L2521" s="28" t="s">
        <v>17</v>
      </c>
      <c r="M2521" s="53">
        <v>1922511.416</v>
      </c>
      <c r="N2521" s="64" t="str">
        <f>+IF(Tabla1[[#This Row],[F PMPI]]="SÍ","No","Sí")</f>
        <v>Sí</v>
      </c>
      <c r="O2521" s="65">
        <f>+Tabla1[[#This Row],[PVL]]*1.055</f>
        <v>2028249.5438799998</v>
      </c>
      <c r="P2521" s="65">
        <f>+Tabla1[[#This Row],[PVL]]*1.43</f>
        <v>2749191.3248799997</v>
      </c>
      <c r="Q2521" s="66" t="str">
        <f>+HYPERLINK(Tabla1[[#This Row],[PAG]])</f>
        <v/>
      </c>
      <c r="R2521" s="67"/>
      <c r="S2521" s="68"/>
      <c r="T2521" s="69"/>
      <c r="U2521" s="69"/>
      <c r="V2521" s="69"/>
      <c r="W2521" s="69"/>
      <c r="X2521" s="69"/>
      <c r="Y2521" s="35"/>
      <c r="Z2521" s="35" t="s">
        <v>65</v>
      </c>
      <c r="AA2521" s="36">
        <v>1</v>
      </c>
      <c r="AB2521" s="35" t="s">
        <v>27</v>
      </c>
      <c r="AC2521" s="35" t="str">
        <f>+IF(Tabla1[[#This Row],[STK]]="no","Sin STK", "STK disponible")</f>
        <v>STK disponible</v>
      </c>
      <c r="AD2521" s="35">
        <f>+I2521*J2521</f>
        <v>0</v>
      </c>
      <c r="AE2521" s="35">
        <f>+I2521*K2521</f>
        <v>0</v>
      </c>
      <c r="AF2521" s="36">
        <f>IF(Tabla1[[#This Row],[ref pack]]=1,Tabla1[[#This Row],[Pedido]],LCM(Tabla1[[#This Row],[MC VIEJO]],Tabla1[[#This Row],[Pedido]]))</f>
        <v>1</v>
      </c>
      <c r="AG2521" s="36">
        <f>+VLOOKUP(Tabla1[[#This Row],[Artículo]],'.'!$B$2:$D$11481,3,)</f>
        <v>1</v>
      </c>
      <c r="AH2521" s="37" t="str">
        <f>+IFERROR(SEARCH("pack",Tabla1[[#This Row],[PACK]]),"")</f>
        <v/>
      </c>
    </row>
    <row r="2522" spans="1:34" ht="24" customHeight="1" x14ac:dyDescent="0.2">
      <c r="A2522" s="50" t="s">
        <v>3735</v>
      </c>
      <c r="B2522" s="60" t="s">
        <v>4789</v>
      </c>
      <c r="C2522" s="61" t="s">
        <v>4790</v>
      </c>
      <c r="D2522" s="52" t="s">
        <v>27</v>
      </c>
      <c r="E2522" s="53">
        <v>808633.94</v>
      </c>
      <c r="F2522" s="23" t="str">
        <f>+IFERROR(VLOOKUP(Tabla1[[#This Row],[Artículo]],'..'!$B$2:$D$569000,3,),"")</f>
        <v/>
      </c>
      <c r="G2522" s="24" t="str">
        <f>IF(H2522=AF2522,"", "Error MC")</f>
        <v>Error MC</v>
      </c>
      <c r="H2522" s="62"/>
      <c r="I2522" s="54">
        <f>+Tabla1[[#This Row],[MC]]*Tabla1[[#This Row],[Pedido]]*Tabla1[[#This Row],[PVC ]]</f>
        <v>0</v>
      </c>
      <c r="J2522" s="26">
        <v>0.21</v>
      </c>
      <c r="K2522" s="63"/>
      <c r="L2522" s="28" t="s">
        <v>17</v>
      </c>
      <c r="M2522" s="53">
        <v>1418748.2439999999</v>
      </c>
      <c r="N2522" s="64" t="str">
        <f>+IF(Tabla1[[#This Row],[F PMPI]]="SÍ","No","Sí")</f>
        <v>Sí</v>
      </c>
      <c r="O2522" s="65">
        <f>+Tabla1[[#This Row],[PVL]]*1.055</f>
        <v>1496779.3974199998</v>
      </c>
      <c r="P2522" s="65">
        <f>+Tabla1[[#This Row],[PVL]]*1.43</f>
        <v>2028809.9889199999</v>
      </c>
      <c r="Q2522" s="66" t="str">
        <f>+HYPERLINK(Tabla1[[#This Row],[PAG]])</f>
        <v/>
      </c>
      <c r="R2522" s="67"/>
      <c r="S2522" s="68"/>
      <c r="T2522" s="69"/>
      <c r="U2522" s="69"/>
      <c r="V2522" s="69"/>
      <c r="W2522" s="69"/>
      <c r="X2522" s="69"/>
      <c r="Y2522" s="35"/>
      <c r="Z2522" s="35" t="s">
        <v>65</v>
      </c>
      <c r="AA2522" s="36">
        <v>1</v>
      </c>
      <c r="AB2522" s="35" t="s">
        <v>27</v>
      </c>
      <c r="AC2522" s="35" t="str">
        <f>+IF(Tabla1[[#This Row],[STK]]="no","Sin STK", "STK disponible")</f>
        <v>Sin STK</v>
      </c>
      <c r="AD2522" s="35">
        <f>+I2522*J2522</f>
        <v>0</v>
      </c>
      <c r="AE2522" s="35">
        <f>+I2522*K2522</f>
        <v>0</v>
      </c>
      <c r="AF2522" s="36">
        <f>IF(Tabla1[[#This Row],[ref pack]]=1,Tabla1[[#This Row],[Pedido]],LCM(Tabla1[[#This Row],[MC VIEJO]],Tabla1[[#This Row],[Pedido]]))</f>
        <v>1</v>
      </c>
      <c r="AG2522" s="36">
        <f>+VLOOKUP(Tabla1[[#This Row],[Artículo]],'.'!$B$2:$D$11481,3,)</f>
        <v>1</v>
      </c>
      <c r="AH2522" s="37" t="str">
        <f>+IFERROR(SEARCH("pack",Tabla1[[#This Row],[PACK]]),"")</f>
        <v/>
      </c>
    </row>
    <row r="2523" spans="1:34" ht="24" customHeight="1" x14ac:dyDescent="0.2">
      <c r="A2523" s="50" t="s">
        <v>3735</v>
      </c>
      <c r="B2523" s="60" t="s">
        <v>4791</v>
      </c>
      <c r="C2523" s="61" t="s">
        <v>4792</v>
      </c>
      <c r="D2523" s="52" t="s">
        <v>9842</v>
      </c>
      <c r="E2523" s="53">
        <v>808633.94</v>
      </c>
      <c r="F2523" s="23" t="str">
        <f>+IFERROR(VLOOKUP(Tabla1[[#This Row],[Artículo]],'..'!$B$2:$D$569000,3,),"")</f>
        <v/>
      </c>
      <c r="G2523" s="24" t="str">
        <f>IF(H2523=AF2523,"", "Error MC")</f>
        <v>Error MC</v>
      </c>
      <c r="H2523" s="62"/>
      <c r="I2523" s="54">
        <f>+Tabla1[[#This Row],[MC]]*Tabla1[[#This Row],[Pedido]]*Tabla1[[#This Row],[PVC ]]</f>
        <v>0</v>
      </c>
      <c r="J2523" s="26">
        <v>0.21</v>
      </c>
      <c r="K2523" s="63"/>
      <c r="L2523" s="28" t="s">
        <v>17</v>
      </c>
      <c r="M2523" s="53">
        <v>1418748.2439999999</v>
      </c>
      <c r="N2523" s="64" t="str">
        <f>+IF(Tabla1[[#This Row],[F PMPI]]="SÍ","No","Sí")</f>
        <v>Sí</v>
      </c>
      <c r="O2523" s="65">
        <f>+Tabla1[[#This Row],[PVL]]*1.055</f>
        <v>1496779.3974199998</v>
      </c>
      <c r="P2523" s="65">
        <f>+Tabla1[[#This Row],[PVL]]*1.43</f>
        <v>2028809.9889199999</v>
      </c>
      <c r="Q2523" s="66" t="str">
        <f>+HYPERLINK(Tabla1[[#This Row],[PAG]])</f>
        <v/>
      </c>
      <c r="R2523" s="67"/>
      <c r="S2523" s="68"/>
      <c r="T2523" s="69"/>
      <c r="U2523" s="69"/>
      <c r="V2523" s="69"/>
      <c r="W2523" s="69"/>
      <c r="X2523" s="69"/>
      <c r="Y2523" s="35"/>
      <c r="Z2523" s="35" t="s">
        <v>65</v>
      </c>
      <c r="AA2523" s="36">
        <v>1</v>
      </c>
      <c r="AB2523" s="35" t="s">
        <v>27</v>
      </c>
      <c r="AC2523" s="35" t="str">
        <f>+IF(Tabla1[[#This Row],[STK]]="no","Sin STK", "STK disponible")</f>
        <v>STK disponible</v>
      </c>
      <c r="AD2523" s="35">
        <f>+I2523*J2523</f>
        <v>0</v>
      </c>
      <c r="AE2523" s="35">
        <f>+I2523*K2523</f>
        <v>0</v>
      </c>
      <c r="AF2523" s="36">
        <f>IF(Tabla1[[#This Row],[ref pack]]=1,Tabla1[[#This Row],[Pedido]],LCM(Tabla1[[#This Row],[MC VIEJO]],Tabla1[[#This Row],[Pedido]]))</f>
        <v>1</v>
      </c>
      <c r="AG2523" s="36">
        <f>+VLOOKUP(Tabla1[[#This Row],[Artículo]],'.'!$B$2:$D$11481,3,)</f>
        <v>1</v>
      </c>
      <c r="AH2523" s="37" t="str">
        <f>+IFERROR(SEARCH("pack",Tabla1[[#This Row],[PACK]]),"")</f>
        <v/>
      </c>
    </row>
    <row r="2524" spans="1:34" ht="24" customHeight="1" x14ac:dyDescent="0.2">
      <c r="A2524" s="50" t="s">
        <v>3735</v>
      </c>
      <c r="B2524" s="60" t="s">
        <v>4793</v>
      </c>
      <c r="C2524" s="61" t="s">
        <v>4794</v>
      </c>
      <c r="D2524" s="52" t="s">
        <v>9841</v>
      </c>
      <c r="E2524" s="53">
        <v>141449.4</v>
      </c>
      <c r="F2524" s="23" t="str">
        <f>+IFERROR(VLOOKUP(Tabla1[[#This Row],[Artículo]],'..'!$B$2:$D$569000,3,),"")</f>
        <v/>
      </c>
      <c r="G2524" s="24" t="str">
        <f>IF(H2524=AF2524,"", "Error MC")</f>
        <v>Error MC</v>
      </c>
      <c r="H2524" s="62"/>
      <c r="I2524" s="54">
        <f>+Tabla1[[#This Row],[MC]]*Tabla1[[#This Row],[Pedido]]*Tabla1[[#This Row],[PVC ]]</f>
        <v>0</v>
      </c>
      <c r="J2524" s="26">
        <v>0.21</v>
      </c>
      <c r="K2524" s="63"/>
      <c r="L2524" s="28" t="s">
        <v>17</v>
      </c>
      <c r="M2524" s="53">
        <v>248172.97200000001</v>
      </c>
      <c r="N2524" s="64" t="str">
        <f>+IF(Tabla1[[#This Row],[F PMPI]]="SÍ","No","Sí")</f>
        <v>Sí</v>
      </c>
      <c r="O2524" s="65">
        <f>+Tabla1[[#This Row],[PVL]]*1.055</f>
        <v>261822.48546</v>
      </c>
      <c r="P2524" s="65">
        <f>+Tabla1[[#This Row],[PVL]]*1.43</f>
        <v>354887.34996000002</v>
      </c>
      <c r="Q2524" s="66" t="str">
        <f>+HYPERLINK(Tabla1[[#This Row],[PAG]])</f>
        <v>https://todomusica.com.ar/accesorios-de-bateria/903-sd-50.html</v>
      </c>
      <c r="R2524" s="67"/>
      <c r="S2524" s="68"/>
      <c r="T2524" s="69"/>
      <c r="U2524" s="69"/>
      <c r="V2524" s="69"/>
      <c r="W2524" s="69"/>
      <c r="X2524" s="69"/>
      <c r="Y2524" s="35"/>
      <c r="Z2524" s="35" t="s">
        <v>26310</v>
      </c>
      <c r="AA2524" s="36">
        <v>1</v>
      </c>
      <c r="AB2524" s="35" t="s">
        <v>27</v>
      </c>
      <c r="AC2524" s="35" t="str">
        <f>+IF(Tabla1[[#This Row],[STK]]="no","Sin STK", "STK disponible")</f>
        <v>STK disponible</v>
      </c>
      <c r="AD2524" s="35">
        <f>+I2524*J2524</f>
        <v>0</v>
      </c>
      <c r="AE2524" s="35">
        <f>+I2524*K2524</f>
        <v>0</v>
      </c>
      <c r="AF2524" s="36">
        <f>IF(Tabla1[[#This Row],[ref pack]]=1,Tabla1[[#This Row],[Pedido]],LCM(Tabla1[[#This Row],[MC VIEJO]],Tabla1[[#This Row],[Pedido]]))</f>
        <v>1</v>
      </c>
      <c r="AG2524" s="36">
        <f>+VLOOKUP(Tabla1[[#This Row],[Artículo]],'.'!$B$2:$D$11481,3,)</f>
        <v>1</v>
      </c>
      <c r="AH2524" s="37" t="str">
        <f>+IFERROR(SEARCH("pack",Tabla1[[#This Row],[PACK]]),"")</f>
        <v/>
      </c>
    </row>
    <row r="2525" spans="1:34" ht="24" customHeight="1" x14ac:dyDescent="0.2">
      <c r="A2525" s="50" t="s">
        <v>3735</v>
      </c>
      <c r="B2525" s="60" t="s">
        <v>4795</v>
      </c>
      <c r="C2525" s="61" t="s">
        <v>4796</v>
      </c>
      <c r="D2525" s="52" t="s">
        <v>27</v>
      </c>
      <c r="E2525" s="53">
        <v>89997.45</v>
      </c>
      <c r="F2525" s="23" t="str">
        <f>+IFERROR(VLOOKUP(Tabla1[[#This Row],[Artículo]],'..'!$B$2:$D$569000,3,),"")</f>
        <v/>
      </c>
      <c r="G2525" s="24" t="str">
        <f>IF(H2525=AF2525,"", "Error MC")</f>
        <v>Error MC</v>
      </c>
      <c r="H2525" s="62"/>
      <c r="I2525" s="54">
        <f>+Tabla1[[#This Row],[MC]]*Tabla1[[#This Row],[Pedido]]*Tabla1[[#This Row],[PVC ]]</f>
        <v>0</v>
      </c>
      <c r="J2525" s="26">
        <v>0.21</v>
      </c>
      <c r="K2525" s="63"/>
      <c r="L2525" s="28" t="s">
        <v>17</v>
      </c>
      <c r="M2525" s="53">
        <v>157900.52299999999</v>
      </c>
      <c r="N2525" s="64" t="str">
        <f>+IF(Tabla1[[#This Row],[F PMPI]]="SÍ","No","Sí")</f>
        <v>Sí</v>
      </c>
      <c r="O2525" s="65">
        <f>+Tabla1[[#This Row],[PVL]]*1.055</f>
        <v>166585.05176499998</v>
      </c>
      <c r="P2525" s="65">
        <f>+Tabla1[[#This Row],[PVL]]*1.43</f>
        <v>225797.74788999997</v>
      </c>
      <c r="Q2525" s="66" t="str">
        <f>+HYPERLINK(Tabla1[[#This Row],[PAG]])</f>
        <v>https://todomusica.com.ar/redoblantes/9026-sfs10-c-31.html</v>
      </c>
      <c r="R2525" s="67"/>
      <c r="S2525" s="68"/>
      <c r="T2525" s="69"/>
      <c r="U2525" s="69"/>
      <c r="V2525" s="69"/>
      <c r="W2525" s="69"/>
      <c r="X2525" s="69"/>
      <c r="Y2525" s="35"/>
      <c r="Z2525" s="35" t="s">
        <v>26311</v>
      </c>
      <c r="AA2525" s="36">
        <v>1</v>
      </c>
      <c r="AB2525" s="35" t="s">
        <v>27</v>
      </c>
      <c r="AC2525" s="35" t="str">
        <f>+IF(Tabla1[[#This Row],[STK]]="no","Sin STK", "STK disponible")</f>
        <v>Sin STK</v>
      </c>
      <c r="AD2525" s="35">
        <f>+I2525*J2525</f>
        <v>0</v>
      </c>
      <c r="AE2525" s="35">
        <f>+I2525*K2525</f>
        <v>0</v>
      </c>
      <c r="AF2525" s="36">
        <f>IF(Tabla1[[#This Row],[ref pack]]=1,Tabla1[[#This Row],[Pedido]],LCM(Tabla1[[#This Row],[MC VIEJO]],Tabla1[[#This Row],[Pedido]]))</f>
        <v>1</v>
      </c>
      <c r="AG2525" s="36">
        <f>+VLOOKUP(Tabla1[[#This Row],[Artículo]],'.'!$B$2:$D$11481,3,)</f>
        <v>1</v>
      </c>
      <c r="AH2525" s="37" t="str">
        <f>+IFERROR(SEARCH("pack",Tabla1[[#This Row],[PACK]]),"")</f>
        <v/>
      </c>
    </row>
    <row r="2526" spans="1:34" ht="24" customHeight="1" x14ac:dyDescent="0.2">
      <c r="A2526" s="50" t="s">
        <v>3735</v>
      </c>
      <c r="B2526" s="60" t="s">
        <v>4797</v>
      </c>
      <c r="C2526" s="61" t="s">
        <v>4798</v>
      </c>
      <c r="D2526" s="52" t="s">
        <v>27</v>
      </c>
      <c r="E2526" s="53">
        <v>89997.45</v>
      </c>
      <c r="F2526" s="23" t="str">
        <f>+IFERROR(VLOOKUP(Tabla1[[#This Row],[Artículo]],'..'!$B$2:$D$569000,3,),"")</f>
        <v/>
      </c>
      <c r="G2526" s="24" t="str">
        <f>IF(H2526=AF2526,"", "Error MC")</f>
        <v>Error MC</v>
      </c>
      <c r="H2526" s="62"/>
      <c r="I2526" s="54">
        <f>+Tabla1[[#This Row],[MC]]*Tabla1[[#This Row],[Pedido]]*Tabla1[[#This Row],[PVC ]]</f>
        <v>0</v>
      </c>
      <c r="J2526" s="26">
        <v>0.21</v>
      </c>
      <c r="K2526" s="63"/>
      <c r="L2526" s="28" t="s">
        <v>17</v>
      </c>
      <c r="M2526" s="53">
        <v>157900.52299999999</v>
      </c>
      <c r="N2526" s="64" t="str">
        <f>+IF(Tabla1[[#This Row],[F PMPI]]="SÍ","No","Sí")</f>
        <v>Sí</v>
      </c>
      <c r="O2526" s="65">
        <f>+Tabla1[[#This Row],[PVL]]*1.055</f>
        <v>166585.05176499998</v>
      </c>
      <c r="P2526" s="65">
        <f>+Tabla1[[#This Row],[PVL]]*1.43</f>
        <v>225797.74788999997</v>
      </c>
      <c r="Q2526" s="66" t="str">
        <f>+HYPERLINK(Tabla1[[#This Row],[PAG]])</f>
        <v>https://todomusica.com.ar/redoblantes/9025-sfs10-c-33.html</v>
      </c>
      <c r="R2526" s="67"/>
      <c r="S2526" s="68"/>
      <c r="T2526" s="69"/>
      <c r="U2526" s="69"/>
      <c r="V2526" s="69"/>
      <c r="W2526" s="69"/>
      <c r="X2526" s="69"/>
      <c r="Y2526" s="35"/>
      <c r="Z2526" s="35" t="s">
        <v>26312</v>
      </c>
      <c r="AA2526" s="36">
        <v>1</v>
      </c>
      <c r="AB2526" s="35" t="s">
        <v>27</v>
      </c>
      <c r="AC2526" s="35" t="str">
        <f>+IF(Tabla1[[#This Row],[STK]]="no","Sin STK", "STK disponible")</f>
        <v>Sin STK</v>
      </c>
      <c r="AD2526" s="35">
        <f>+I2526*J2526</f>
        <v>0</v>
      </c>
      <c r="AE2526" s="35">
        <f>+I2526*K2526</f>
        <v>0</v>
      </c>
      <c r="AF2526" s="36">
        <f>IF(Tabla1[[#This Row],[ref pack]]=1,Tabla1[[#This Row],[Pedido]],LCM(Tabla1[[#This Row],[MC VIEJO]],Tabla1[[#This Row],[Pedido]]))</f>
        <v>1</v>
      </c>
      <c r="AG2526" s="36">
        <f>+VLOOKUP(Tabla1[[#This Row],[Artículo]],'.'!$B$2:$D$11481,3,)</f>
        <v>1</v>
      </c>
      <c r="AH2526" s="37" t="str">
        <f>+IFERROR(SEARCH("pack",Tabla1[[#This Row],[PACK]]),"")</f>
        <v/>
      </c>
    </row>
    <row r="2527" spans="1:34" ht="24" customHeight="1" x14ac:dyDescent="0.2">
      <c r="A2527" s="50" t="s">
        <v>3735</v>
      </c>
      <c r="B2527" s="60" t="s">
        <v>4799</v>
      </c>
      <c r="C2527" s="61" t="s">
        <v>4800</v>
      </c>
      <c r="D2527" s="52" t="s">
        <v>27</v>
      </c>
      <c r="E2527" s="53">
        <v>89997.45</v>
      </c>
      <c r="F2527" s="23" t="str">
        <f>+IFERROR(VLOOKUP(Tabla1[[#This Row],[Artículo]],'..'!$B$2:$D$569000,3,),"")</f>
        <v/>
      </c>
      <c r="G2527" s="24" t="str">
        <f>IF(H2527=AF2527,"", "Error MC")</f>
        <v>Error MC</v>
      </c>
      <c r="H2527" s="62"/>
      <c r="I2527" s="54">
        <f>+Tabla1[[#This Row],[MC]]*Tabla1[[#This Row],[Pedido]]*Tabla1[[#This Row],[PVC ]]</f>
        <v>0</v>
      </c>
      <c r="J2527" s="26">
        <v>0.21</v>
      </c>
      <c r="K2527" s="63"/>
      <c r="L2527" s="28" t="s">
        <v>17</v>
      </c>
      <c r="M2527" s="53">
        <v>157900.52299999999</v>
      </c>
      <c r="N2527" s="64" t="str">
        <f>+IF(Tabla1[[#This Row],[F PMPI]]="SÍ","No","Sí")</f>
        <v>Sí</v>
      </c>
      <c r="O2527" s="65">
        <f>+Tabla1[[#This Row],[PVL]]*1.055</f>
        <v>166585.05176499998</v>
      </c>
      <c r="P2527" s="65">
        <f>+Tabla1[[#This Row],[PVL]]*1.43</f>
        <v>225797.74788999997</v>
      </c>
      <c r="Q2527" s="66" t="str">
        <f>+HYPERLINK(Tabla1[[#This Row],[PAG]])</f>
        <v>https://todomusica.com.ar/redoblantes/9027-sfs10-c-708.html</v>
      </c>
      <c r="R2527" s="67"/>
      <c r="S2527" s="68"/>
      <c r="T2527" s="69"/>
      <c r="U2527" s="69"/>
      <c r="V2527" s="69"/>
      <c r="W2527" s="69"/>
      <c r="X2527" s="69"/>
      <c r="Y2527" s="35"/>
      <c r="Z2527" s="35" t="s">
        <v>26313</v>
      </c>
      <c r="AA2527" s="36">
        <v>1</v>
      </c>
      <c r="AB2527" s="35" t="s">
        <v>27</v>
      </c>
      <c r="AC2527" s="35" t="str">
        <f>+IF(Tabla1[[#This Row],[STK]]="no","Sin STK", "STK disponible")</f>
        <v>Sin STK</v>
      </c>
      <c r="AD2527" s="35">
        <f>+I2527*J2527</f>
        <v>0</v>
      </c>
      <c r="AE2527" s="35">
        <f>+I2527*K2527</f>
        <v>0</v>
      </c>
      <c r="AF2527" s="36">
        <f>IF(Tabla1[[#This Row],[ref pack]]=1,Tabla1[[#This Row],[Pedido]],LCM(Tabla1[[#This Row],[MC VIEJO]],Tabla1[[#This Row],[Pedido]]))</f>
        <v>1</v>
      </c>
      <c r="AG2527" s="36">
        <f>+VLOOKUP(Tabla1[[#This Row],[Artículo]],'.'!$B$2:$D$11481,3,)</f>
        <v>1</v>
      </c>
      <c r="AH2527" s="37" t="str">
        <f>+IFERROR(SEARCH("pack",Tabla1[[#This Row],[PACK]]),"")</f>
        <v/>
      </c>
    </row>
    <row r="2528" spans="1:34" ht="24" customHeight="1" x14ac:dyDescent="0.2">
      <c r="A2528" s="50" t="s">
        <v>3735</v>
      </c>
      <c r="B2528" s="60" t="s">
        <v>4801</v>
      </c>
      <c r="C2528" s="61" t="s">
        <v>4802</v>
      </c>
      <c r="D2528" s="52" t="s">
        <v>9842</v>
      </c>
      <c r="E2528" s="53">
        <v>23375.99</v>
      </c>
      <c r="F2528" s="23" t="str">
        <f>+IFERROR(VLOOKUP(Tabla1[[#This Row],[Artículo]],'..'!$B$2:$D$569000,3,),"")</f>
        <v/>
      </c>
      <c r="G2528" s="24" t="str">
        <f>IF(H2528=AF2528,"", "Error MC")</f>
        <v>Error MC</v>
      </c>
      <c r="H2528" s="62"/>
      <c r="I2528" s="54">
        <f>+Tabla1[[#This Row],[MC]]*Tabla1[[#This Row],[Pedido]]*Tabla1[[#This Row],[PVC ]]</f>
        <v>0</v>
      </c>
      <c r="J2528" s="26">
        <v>0.21</v>
      </c>
      <c r="K2528" s="63"/>
      <c r="L2528" s="28" t="s">
        <v>17</v>
      </c>
      <c r="M2528" s="53">
        <v>41013.18</v>
      </c>
      <c r="N2528" s="64" t="str">
        <f>+IF(Tabla1[[#This Row],[F PMPI]]="SÍ","No","Sí")</f>
        <v>Sí</v>
      </c>
      <c r="O2528" s="65">
        <f>+Tabla1[[#This Row],[PVL]]*1.055</f>
        <v>43268.904900000001</v>
      </c>
      <c r="P2528" s="65">
        <f>+Tabla1[[#This Row],[PVL]]*1.43</f>
        <v>58648.847399999999</v>
      </c>
      <c r="Q2528" s="66" t="str">
        <f>+HYPERLINK(Tabla1[[#This Row],[PAG]])</f>
        <v>https://todomusica.com.ar/accesorios-de-bateria/2171-sh-1006.html</v>
      </c>
      <c r="R2528" s="67"/>
      <c r="S2528" s="68"/>
      <c r="T2528" s="69"/>
      <c r="U2528" s="69"/>
      <c r="V2528" s="69"/>
      <c r="W2528" s="69"/>
      <c r="X2528" s="69"/>
      <c r="Y2528" s="35"/>
      <c r="Z2528" s="35" t="s">
        <v>26314</v>
      </c>
      <c r="AA2528" s="36">
        <v>1</v>
      </c>
      <c r="AB2528" s="35" t="s">
        <v>27</v>
      </c>
      <c r="AC2528" s="35" t="str">
        <f>+IF(Tabla1[[#This Row],[STK]]="no","Sin STK", "STK disponible")</f>
        <v>STK disponible</v>
      </c>
      <c r="AD2528" s="35">
        <f>+I2528*J2528</f>
        <v>0</v>
      </c>
      <c r="AE2528" s="35">
        <f>+I2528*K2528</f>
        <v>0</v>
      </c>
      <c r="AF2528" s="36">
        <f>IF(Tabla1[[#This Row],[ref pack]]=1,Tabla1[[#This Row],[Pedido]],LCM(Tabla1[[#This Row],[MC VIEJO]],Tabla1[[#This Row],[Pedido]]))</f>
        <v>1</v>
      </c>
      <c r="AG2528" s="36">
        <f>+VLOOKUP(Tabla1[[#This Row],[Artículo]],'.'!$B$2:$D$11481,3,)</f>
        <v>1</v>
      </c>
      <c r="AH2528" s="37" t="str">
        <f>+IFERROR(SEARCH("pack",Tabla1[[#This Row],[PACK]]),"")</f>
        <v/>
      </c>
    </row>
    <row r="2529" spans="1:34" ht="24" customHeight="1" x14ac:dyDescent="0.2">
      <c r="A2529" s="50" t="s">
        <v>3735</v>
      </c>
      <c r="B2529" s="60" t="s">
        <v>4803</v>
      </c>
      <c r="C2529" s="61" t="s">
        <v>4804</v>
      </c>
      <c r="D2529" s="52" t="s">
        <v>9842</v>
      </c>
      <c r="E2529" s="53">
        <v>26484.44</v>
      </c>
      <c r="F2529" s="23" t="str">
        <f>+IFERROR(VLOOKUP(Tabla1[[#This Row],[Artículo]],'..'!$B$2:$D$569000,3,),"")</f>
        <v/>
      </c>
      <c r="G2529" s="24" t="str">
        <f>IF(H2529=AF2529,"", "Error MC")</f>
        <v>Error MC</v>
      </c>
      <c r="H2529" s="62"/>
      <c r="I2529" s="54">
        <f>+Tabla1[[#This Row],[MC]]*Tabla1[[#This Row],[Pedido]]*Tabla1[[#This Row],[PVC ]]</f>
        <v>0</v>
      </c>
      <c r="J2529" s="26">
        <v>0.21</v>
      </c>
      <c r="K2529" s="63"/>
      <c r="L2529" s="28" t="s">
        <v>17</v>
      </c>
      <c r="M2529" s="53">
        <v>46466.951999999997</v>
      </c>
      <c r="N2529" s="64" t="str">
        <f>+IF(Tabla1[[#This Row],[F PMPI]]="SÍ","No","Sí")</f>
        <v>Sí</v>
      </c>
      <c r="O2529" s="65">
        <f>+Tabla1[[#This Row],[PVL]]*1.055</f>
        <v>49022.634359999996</v>
      </c>
      <c r="P2529" s="65">
        <f>+Tabla1[[#This Row],[PVL]]*1.43</f>
        <v>66447.74136</v>
      </c>
      <c r="Q2529" s="66" t="str">
        <f>+HYPERLINK(Tabla1[[#This Row],[PAG]])</f>
        <v>https://todomusica.com.ar/accesorios-de-bateria/2283-sh-1206.html</v>
      </c>
      <c r="R2529" s="67"/>
      <c r="S2529" s="68"/>
      <c r="T2529" s="69"/>
      <c r="U2529" s="69"/>
      <c r="V2529" s="69"/>
      <c r="W2529" s="69"/>
      <c r="X2529" s="69"/>
      <c r="Y2529" s="35"/>
      <c r="Z2529" s="35" t="s">
        <v>26315</v>
      </c>
      <c r="AA2529" s="36">
        <v>1</v>
      </c>
      <c r="AB2529" s="35" t="s">
        <v>27</v>
      </c>
      <c r="AC2529" s="35" t="str">
        <f>+IF(Tabla1[[#This Row],[STK]]="no","Sin STK", "STK disponible")</f>
        <v>STK disponible</v>
      </c>
      <c r="AD2529" s="35">
        <f>+I2529*J2529</f>
        <v>0</v>
      </c>
      <c r="AE2529" s="35">
        <f>+I2529*K2529</f>
        <v>0</v>
      </c>
      <c r="AF2529" s="36">
        <f>IF(Tabla1[[#This Row],[ref pack]]=1,Tabla1[[#This Row],[Pedido]],LCM(Tabla1[[#This Row],[MC VIEJO]],Tabla1[[#This Row],[Pedido]]))</f>
        <v>1</v>
      </c>
      <c r="AG2529" s="36">
        <f>+VLOOKUP(Tabla1[[#This Row],[Artículo]],'.'!$B$2:$D$11481,3,)</f>
        <v>1</v>
      </c>
      <c r="AH2529" s="37" t="str">
        <f>+IFERROR(SEARCH("pack",Tabla1[[#This Row],[PACK]]),"")</f>
        <v/>
      </c>
    </row>
    <row r="2530" spans="1:34" ht="24" customHeight="1" x14ac:dyDescent="0.2">
      <c r="A2530" s="50" t="s">
        <v>3735</v>
      </c>
      <c r="B2530" s="60" t="s">
        <v>4805</v>
      </c>
      <c r="C2530" s="61" t="s">
        <v>4806</v>
      </c>
      <c r="D2530" s="52" t="s">
        <v>9841</v>
      </c>
      <c r="E2530" s="53">
        <v>26981.82</v>
      </c>
      <c r="F2530" s="23" t="str">
        <f>+IFERROR(VLOOKUP(Tabla1[[#This Row],[Artículo]],'..'!$B$2:$D$569000,3,),"")</f>
        <v/>
      </c>
      <c r="G2530" s="24" t="str">
        <f>IF(H2530=AF2530,"", "Error MC")</f>
        <v>Error MC</v>
      </c>
      <c r="H2530" s="62"/>
      <c r="I2530" s="54">
        <f>+Tabla1[[#This Row],[MC]]*Tabla1[[#This Row],[Pedido]]*Tabla1[[#This Row],[PVC ]]</f>
        <v>0</v>
      </c>
      <c r="J2530" s="26">
        <v>0.21</v>
      </c>
      <c r="K2530" s="63"/>
      <c r="L2530" s="28" t="s">
        <v>17</v>
      </c>
      <c r="M2530" s="53">
        <v>47339.603999999999</v>
      </c>
      <c r="N2530" s="64" t="str">
        <f>+IF(Tabla1[[#This Row],[F PMPI]]="SÍ","No","Sí")</f>
        <v>Sí</v>
      </c>
      <c r="O2530" s="65">
        <f>+Tabla1[[#This Row],[PVL]]*1.055</f>
        <v>49943.282219999994</v>
      </c>
      <c r="P2530" s="65">
        <f>+Tabla1[[#This Row],[PVL]]*1.43</f>
        <v>67695.633719999998</v>
      </c>
      <c r="Q2530" s="66" t="str">
        <f>+HYPERLINK(Tabla1[[#This Row],[PAG]])</f>
        <v>https://todomusica.com.ar/accesorios-de-bateria/2241-sh-1306.html</v>
      </c>
      <c r="R2530" s="67"/>
      <c r="S2530" s="68"/>
      <c r="T2530" s="69"/>
      <c r="U2530" s="69"/>
      <c r="V2530" s="69"/>
      <c r="W2530" s="69"/>
      <c r="X2530" s="69"/>
      <c r="Y2530" s="35"/>
      <c r="Z2530" s="35" t="s">
        <v>26316</v>
      </c>
      <c r="AA2530" s="36">
        <v>1</v>
      </c>
      <c r="AB2530" s="35" t="s">
        <v>27</v>
      </c>
      <c r="AC2530" s="35" t="str">
        <f>+IF(Tabla1[[#This Row],[STK]]="no","Sin STK", "STK disponible")</f>
        <v>STK disponible</v>
      </c>
      <c r="AD2530" s="35">
        <f>+I2530*J2530</f>
        <v>0</v>
      </c>
      <c r="AE2530" s="35">
        <f>+I2530*K2530</f>
        <v>0</v>
      </c>
      <c r="AF2530" s="36">
        <f>IF(Tabla1[[#This Row],[ref pack]]=1,Tabla1[[#This Row],[Pedido]],LCM(Tabla1[[#This Row],[MC VIEJO]],Tabla1[[#This Row],[Pedido]]))</f>
        <v>1</v>
      </c>
      <c r="AG2530" s="36">
        <f>+VLOOKUP(Tabla1[[#This Row],[Artículo]],'.'!$B$2:$D$11481,3,)</f>
        <v>1</v>
      </c>
      <c r="AH2530" s="37" t="str">
        <f>+IFERROR(SEARCH("pack",Tabla1[[#This Row],[PACK]]),"")</f>
        <v/>
      </c>
    </row>
    <row r="2531" spans="1:34" ht="24" customHeight="1" x14ac:dyDescent="0.2">
      <c r="A2531" s="50" t="s">
        <v>3735</v>
      </c>
      <c r="B2531" s="60" t="s">
        <v>4807</v>
      </c>
      <c r="C2531" s="61" t="s">
        <v>4808</v>
      </c>
      <c r="D2531" s="52" t="s">
        <v>9842</v>
      </c>
      <c r="E2531" s="53">
        <v>27926.799999999999</v>
      </c>
      <c r="F2531" s="23" t="str">
        <f>+IFERROR(VLOOKUP(Tabla1[[#This Row],[Artículo]],'..'!$B$2:$D$569000,3,),"")</f>
        <v/>
      </c>
      <c r="G2531" s="24" t="str">
        <f>IF(H2531=AF2531,"", "Error MC")</f>
        <v>Error MC</v>
      </c>
      <c r="H2531" s="62"/>
      <c r="I2531" s="54">
        <f>+Tabla1[[#This Row],[MC]]*Tabla1[[#This Row],[Pedido]]*Tabla1[[#This Row],[PVC ]]</f>
        <v>0</v>
      </c>
      <c r="J2531" s="26">
        <v>0.21</v>
      </c>
      <c r="K2531" s="63"/>
      <c r="L2531" s="28" t="s">
        <v>17</v>
      </c>
      <c r="M2531" s="53">
        <v>48997.571000000004</v>
      </c>
      <c r="N2531" s="64" t="str">
        <f>+IF(Tabla1[[#This Row],[F PMPI]]="SÍ","No","Sí")</f>
        <v>Sí</v>
      </c>
      <c r="O2531" s="65">
        <f>+Tabla1[[#This Row],[PVL]]*1.055</f>
        <v>51692.437405000004</v>
      </c>
      <c r="P2531" s="65">
        <f>+Tabla1[[#This Row],[PVL]]*1.43</f>
        <v>70066.526530000003</v>
      </c>
      <c r="Q2531" s="66" t="str">
        <f>+HYPERLINK(Tabla1[[#This Row],[PAG]])</f>
        <v>https://todomusica.com.ar/accesorios-de-bateria/2122-sh-1410s.html</v>
      </c>
      <c r="R2531" s="67"/>
      <c r="S2531" s="68"/>
      <c r="T2531" s="69"/>
      <c r="U2531" s="69"/>
      <c r="V2531" s="69"/>
      <c r="W2531" s="69"/>
      <c r="X2531" s="69"/>
      <c r="Y2531" s="35"/>
      <c r="Z2531" s="35" t="s">
        <v>26317</v>
      </c>
      <c r="AA2531" s="36">
        <v>1</v>
      </c>
      <c r="AB2531" s="35" t="s">
        <v>27</v>
      </c>
      <c r="AC2531" s="35" t="str">
        <f>+IF(Tabla1[[#This Row],[STK]]="no","Sin STK", "STK disponible")</f>
        <v>STK disponible</v>
      </c>
      <c r="AD2531" s="35">
        <f>+I2531*J2531</f>
        <v>0</v>
      </c>
      <c r="AE2531" s="35">
        <f>+I2531*K2531</f>
        <v>0</v>
      </c>
      <c r="AF2531" s="36">
        <f>IF(Tabla1[[#This Row],[ref pack]]=1,Tabla1[[#This Row],[Pedido]],LCM(Tabla1[[#This Row],[MC VIEJO]],Tabla1[[#This Row],[Pedido]]))</f>
        <v>1</v>
      </c>
      <c r="AG2531" s="36">
        <f>+VLOOKUP(Tabla1[[#This Row],[Artículo]],'.'!$B$2:$D$11481,3,)</f>
        <v>1</v>
      </c>
      <c r="AH2531" s="37" t="str">
        <f>+IFERROR(SEARCH("pack",Tabla1[[#This Row],[PACK]]),"")</f>
        <v/>
      </c>
    </row>
    <row r="2532" spans="1:34" ht="24" customHeight="1" x14ac:dyDescent="0.2">
      <c r="A2532" s="50" t="s">
        <v>3735</v>
      </c>
      <c r="B2532" s="60" t="s">
        <v>4809</v>
      </c>
      <c r="C2532" s="61" t="s">
        <v>4810</v>
      </c>
      <c r="D2532" s="52" t="s">
        <v>9842</v>
      </c>
      <c r="E2532" s="53">
        <v>41629.129999999997</v>
      </c>
      <c r="F2532" s="23" t="str">
        <f>+IFERROR(VLOOKUP(Tabla1[[#This Row],[Artículo]],'..'!$B$2:$D$569000,3,),"")</f>
        <v/>
      </c>
      <c r="G2532" s="24" t="str">
        <f>IF(H2532=AF2532,"", "Error MC")</f>
        <v>Error MC</v>
      </c>
      <c r="H2532" s="62"/>
      <c r="I2532" s="54">
        <f>+Tabla1[[#This Row],[MC]]*Tabla1[[#This Row],[Pedido]]*Tabla1[[#This Row],[PVC ]]</f>
        <v>0</v>
      </c>
      <c r="J2532" s="26">
        <v>0.21</v>
      </c>
      <c r="K2532" s="63"/>
      <c r="L2532" s="28" t="s">
        <v>17</v>
      </c>
      <c r="M2532" s="53">
        <v>73038.31</v>
      </c>
      <c r="N2532" s="64" t="str">
        <f>+IF(Tabla1[[#This Row],[F PMPI]]="SÍ","No","Sí")</f>
        <v>Sí</v>
      </c>
      <c r="O2532" s="65">
        <f>+Tabla1[[#This Row],[PVL]]*1.055</f>
        <v>77055.417049999989</v>
      </c>
      <c r="P2532" s="65">
        <f>+Tabla1[[#This Row],[PVL]]*1.43</f>
        <v>104444.7833</v>
      </c>
      <c r="Q2532" s="66" t="str">
        <f>+HYPERLINK(Tabla1[[#This Row],[PAG]])</f>
        <v>https://todomusica.com.ar/accesorios-de-bateria/1917-sh-1410sg.html</v>
      </c>
      <c r="R2532" s="67"/>
      <c r="S2532" s="68"/>
      <c r="T2532" s="69"/>
      <c r="U2532" s="69"/>
      <c r="V2532" s="69"/>
      <c r="W2532" s="69"/>
      <c r="X2532" s="69"/>
      <c r="Y2532" s="35"/>
      <c r="Z2532" s="35" t="s">
        <v>26318</v>
      </c>
      <c r="AA2532" s="36">
        <v>1</v>
      </c>
      <c r="AB2532" s="35" t="s">
        <v>27</v>
      </c>
      <c r="AC2532" s="35" t="str">
        <f>+IF(Tabla1[[#This Row],[STK]]="no","Sin STK", "STK disponible")</f>
        <v>STK disponible</v>
      </c>
      <c r="AD2532" s="35">
        <f>+I2532*J2532</f>
        <v>0</v>
      </c>
      <c r="AE2532" s="35">
        <f>+I2532*K2532</f>
        <v>0</v>
      </c>
      <c r="AF2532" s="36">
        <f>IF(Tabla1[[#This Row],[ref pack]]=1,Tabla1[[#This Row],[Pedido]],LCM(Tabla1[[#This Row],[MC VIEJO]],Tabla1[[#This Row],[Pedido]]))</f>
        <v>1</v>
      </c>
      <c r="AG2532" s="36">
        <f>+VLOOKUP(Tabla1[[#This Row],[Artículo]],'.'!$B$2:$D$11481,3,)</f>
        <v>1</v>
      </c>
      <c r="AH2532" s="37" t="str">
        <f>+IFERROR(SEARCH("pack",Tabla1[[#This Row],[PACK]]),"")</f>
        <v/>
      </c>
    </row>
    <row r="2533" spans="1:34" ht="24" customHeight="1" x14ac:dyDescent="0.2">
      <c r="A2533" s="50" t="s">
        <v>3735</v>
      </c>
      <c r="B2533" s="60" t="s">
        <v>4811</v>
      </c>
      <c r="C2533" s="61" t="s">
        <v>4812</v>
      </c>
      <c r="D2533" s="52" t="s">
        <v>9842</v>
      </c>
      <c r="E2533" s="53">
        <v>33024.75</v>
      </c>
      <c r="F2533" s="23" t="str">
        <f>+IFERROR(VLOOKUP(Tabla1[[#This Row],[Artículo]],'..'!$B$2:$D$569000,3,),"")</f>
        <v/>
      </c>
      <c r="G2533" s="24" t="str">
        <f>IF(H2533=AF2533,"", "Error MC")</f>
        <v>Error MC</v>
      </c>
      <c r="H2533" s="62"/>
      <c r="I2533" s="54">
        <f>+Tabla1[[#This Row],[MC]]*Tabla1[[#This Row],[Pedido]]*Tabla1[[#This Row],[PVC ]]</f>
        <v>0</v>
      </c>
      <c r="J2533" s="26">
        <v>0.21</v>
      </c>
      <c r="K2533" s="63"/>
      <c r="L2533" s="28" t="s">
        <v>17</v>
      </c>
      <c r="M2533" s="53">
        <v>57941.927000000003</v>
      </c>
      <c r="N2533" s="64" t="str">
        <f>+IF(Tabla1[[#This Row],[F PMPI]]="SÍ","No","Sí")</f>
        <v>Sí</v>
      </c>
      <c r="O2533" s="65">
        <f>+Tabla1[[#This Row],[PVL]]*1.055</f>
        <v>61128.732985000002</v>
      </c>
      <c r="P2533" s="65">
        <f>+Tabla1[[#This Row],[PVL]]*1.43</f>
        <v>82856.955610000005</v>
      </c>
      <c r="Q2533" s="66" t="str">
        <f>+HYPERLINK(Tabla1[[#This Row],[PAG]])</f>
        <v>https://todomusica.com.ar/accesorios-de-bateria/2242-sh-1608.html</v>
      </c>
      <c r="R2533" s="67"/>
      <c r="S2533" s="68"/>
      <c r="T2533" s="69"/>
      <c r="U2533" s="69"/>
      <c r="V2533" s="69"/>
      <c r="W2533" s="69"/>
      <c r="X2533" s="69"/>
      <c r="Y2533" s="35"/>
      <c r="Z2533" s="35" t="s">
        <v>26319</v>
      </c>
      <c r="AA2533" s="36">
        <v>1</v>
      </c>
      <c r="AB2533" s="35" t="s">
        <v>27</v>
      </c>
      <c r="AC2533" s="35" t="str">
        <f>+IF(Tabla1[[#This Row],[STK]]="no","Sin STK", "STK disponible")</f>
        <v>STK disponible</v>
      </c>
      <c r="AD2533" s="35">
        <f>+I2533*J2533</f>
        <v>0</v>
      </c>
      <c r="AE2533" s="35">
        <f>+I2533*K2533</f>
        <v>0</v>
      </c>
      <c r="AF2533" s="36">
        <f>IF(Tabla1[[#This Row],[ref pack]]=1,Tabla1[[#This Row],[Pedido]],LCM(Tabla1[[#This Row],[MC VIEJO]],Tabla1[[#This Row],[Pedido]]))</f>
        <v>1</v>
      </c>
      <c r="AG2533" s="36">
        <f>+VLOOKUP(Tabla1[[#This Row],[Artículo]],'.'!$B$2:$D$11481,3,)</f>
        <v>1</v>
      </c>
      <c r="AH2533" s="37" t="str">
        <f>+IFERROR(SEARCH("pack",Tabla1[[#This Row],[PACK]]),"")</f>
        <v/>
      </c>
    </row>
    <row r="2534" spans="1:34" ht="24" customHeight="1" x14ac:dyDescent="0.2">
      <c r="A2534" s="50" t="s">
        <v>3735</v>
      </c>
      <c r="B2534" s="60" t="s">
        <v>4813</v>
      </c>
      <c r="C2534" s="61" t="s">
        <v>4814</v>
      </c>
      <c r="D2534" s="52" t="s">
        <v>27</v>
      </c>
      <c r="E2534" s="53">
        <v>5097.95</v>
      </c>
      <c r="F2534" s="23" t="str">
        <f>+IFERROR(VLOOKUP(Tabla1[[#This Row],[Artículo]],'..'!$B$2:$D$569000,3,),"")</f>
        <v/>
      </c>
      <c r="G2534" s="24" t="str">
        <f>IF(H2534=AF2534,"", "Error MC")</f>
        <v>Error MC</v>
      </c>
      <c r="H2534" s="62"/>
      <c r="I2534" s="54">
        <f>+Tabla1[[#This Row],[MC]]*Tabla1[[#This Row],[Pedido]]*Tabla1[[#This Row],[PVC ]]</f>
        <v>0</v>
      </c>
      <c r="J2534" s="26">
        <v>0.21</v>
      </c>
      <c r="K2534" s="63"/>
      <c r="L2534" s="28" t="s">
        <v>17</v>
      </c>
      <c r="M2534" s="53">
        <v>8944.3559999999998</v>
      </c>
      <c r="N2534" s="64" t="str">
        <f>+IF(Tabla1[[#This Row],[F PMPI]]="SÍ","No","Sí")</f>
        <v>Sí</v>
      </c>
      <c r="O2534" s="65">
        <f>+Tabla1[[#This Row],[PVL]]*1.055</f>
        <v>9436.29558</v>
      </c>
      <c r="P2534" s="65">
        <f>+Tabla1[[#This Row],[PVL]]*1.43</f>
        <v>12790.42908</v>
      </c>
      <c r="Q2534" s="66" t="str">
        <f>+HYPERLINK(Tabla1[[#This Row],[PAG]])</f>
        <v>https://todomusica.com.ar/productos-sin-categorias-de-netsuite/7543-upper-pull-rod.html</v>
      </c>
      <c r="R2534" s="67"/>
      <c r="S2534" s="68"/>
      <c r="T2534" s="69"/>
      <c r="U2534" s="69"/>
      <c r="V2534" s="69"/>
      <c r="W2534" s="69"/>
      <c r="X2534" s="69"/>
      <c r="Y2534" s="35"/>
      <c r="Z2534" s="35" t="s">
        <v>26320</v>
      </c>
      <c r="AA2534" s="36">
        <v>1</v>
      </c>
      <c r="AB2534" s="35" t="s">
        <v>27</v>
      </c>
      <c r="AC2534" s="35" t="str">
        <f>+IF(Tabla1[[#This Row],[STK]]="no","Sin STK", "STK disponible")</f>
        <v>Sin STK</v>
      </c>
      <c r="AD2534" s="35">
        <f>+I2534*J2534</f>
        <v>0</v>
      </c>
      <c r="AE2534" s="35">
        <f>+I2534*K2534</f>
        <v>0</v>
      </c>
      <c r="AF2534" s="36">
        <f>IF(Tabla1[[#This Row],[ref pack]]=1,Tabla1[[#This Row],[Pedido]],LCM(Tabla1[[#This Row],[MC VIEJO]],Tabla1[[#This Row],[Pedido]]))</f>
        <v>1</v>
      </c>
      <c r="AG2534" s="36">
        <f>+VLOOKUP(Tabla1[[#This Row],[Artículo]],'.'!$B$2:$D$11481,3,)</f>
        <v>1</v>
      </c>
      <c r="AH2534" s="37" t="str">
        <f>+IFERROR(SEARCH("pack",Tabla1[[#This Row],[PACK]]),"")</f>
        <v/>
      </c>
    </row>
    <row r="2535" spans="1:34" ht="24" customHeight="1" x14ac:dyDescent="0.2">
      <c r="A2535" s="50" t="s">
        <v>3735</v>
      </c>
      <c r="B2535" s="60" t="s">
        <v>4815</v>
      </c>
      <c r="C2535" s="61" t="s">
        <v>4816</v>
      </c>
      <c r="D2535" s="52" t="s">
        <v>27</v>
      </c>
      <c r="E2535" s="53">
        <v>4774.67</v>
      </c>
      <c r="F2535" s="23" t="str">
        <f>+IFERROR(VLOOKUP(Tabla1[[#This Row],[Artículo]],'..'!$B$2:$D$569000,3,),"")</f>
        <v/>
      </c>
      <c r="G2535" s="24" t="str">
        <f>IF(H2535=AF2535,"", "Error MC")</f>
        <v>Error MC</v>
      </c>
      <c r="H2535" s="62"/>
      <c r="I2535" s="54">
        <f>+Tabla1[[#This Row],[MC]]*Tabla1[[#This Row],[Pedido]]*Tabla1[[#This Row],[PVC ]]</f>
        <v>0</v>
      </c>
      <c r="J2535" s="26">
        <v>0.21</v>
      </c>
      <c r="K2535" s="63"/>
      <c r="L2535" s="28" t="s">
        <v>17</v>
      </c>
      <c r="M2535" s="53">
        <v>8377.1569999999992</v>
      </c>
      <c r="N2535" s="64" t="str">
        <f>+IF(Tabla1[[#This Row],[F PMPI]]="SÍ","No","Sí")</f>
        <v>Sí</v>
      </c>
      <c r="O2535" s="65">
        <f>+Tabla1[[#This Row],[PVL]]*1.055</f>
        <v>8837.9006349999981</v>
      </c>
      <c r="P2535" s="65">
        <f>+Tabla1[[#This Row],[PVL]]*1.43</f>
        <v>11979.334509999999</v>
      </c>
      <c r="Q2535" s="66" t="str">
        <f>+HYPERLINK(Tabla1[[#This Row],[PAG]])</f>
        <v/>
      </c>
      <c r="R2535" s="67"/>
      <c r="S2535" s="68"/>
      <c r="T2535" s="69"/>
      <c r="U2535" s="69"/>
      <c r="V2535" s="69"/>
      <c r="W2535" s="69"/>
      <c r="X2535" s="69"/>
      <c r="Y2535" s="35"/>
      <c r="Z2535" s="35" t="s">
        <v>65</v>
      </c>
      <c r="AA2535" s="36">
        <v>1</v>
      </c>
      <c r="AB2535" s="35" t="s">
        <v>27</v>
      </c>
      <c r="AC2535" s="35" t="str">
        <f>+IF(Tabla1[[#This Row],[STK]]="no","Sin STK", "STK disponible")</f>
        <v>Sin STK</v>
      </c>
      <c r="AD2535" s="35">
        <f>+I2535*J2535</f>
        <v>0</v>
      </c>
      <c r="AE2535" s="35">
        <f>+I2535*K2535</f>
        <v>0</v>
      </c>
      <c r="AF2535" s="36">
        <f>IF(Tabla1[[#This Row],[ref pack]]=1,Tabla1[[#This Row],[Pedido]],LCM(Tabla1[[#This Row],[MC VIEJO]],Tabla1[[#This Row],[Pedido]]))</f>
        <v>1</v>
      </c>
      <c r="AG2535" s="36">
        <f>+VLOOKUP(Tabla1[[#This Row],[Artículo]],'.'!$B$2:$D$11481,3,)</f>
        <v>1</v>
      </c>
      <c r="AH2535" s="37" t="str">
        <f>+IFERROR(SEARCH("pack",Tabla1[[#This Row],[PACK]]),"")</f>
        <v/>
      </c>
    </row>
    <row r="2536" spans="1:34" ht="24" customHeight="1" x14ac:dyDescent="0.2">
      <c r="A2536" s="50" t="s">
        <v>3735</v>
      </c>
      <c r="B2536" s="60" t="s">
        <v>4817</v>
      </c>
      <c r="C2536" s="61" t="s">
        <v>4818</v>
      </c>
      <c r="D2536" s="52" t="s">
        <v>27</v>
      </c>
      <c r="E2536" s="53">
        <v>4252.42</v>
      </c>
      <c r="F2536" s="23" t="str">
        <f>+IFERROR(VLOOKUP(Tabla1[[#This Row],[Artículo]],'..'!$B$2:$D$569000,3,),"")</f>
        <v/>
      </c>
      <c r="G2536" s="24" t="str">
        <f>IF(H2536=AF2536,"", "Error MC")</f>
        <v>Error MC</v>
      </c>
      <c r="H2536" s="62"/>
      <c r="I2536" s="54">
        <f>+Tabla1[[#This Row],[MC]]*Tabla1[[#This Row],[Pedido]]*Tabla1[[#This Row],[PVC ]]</f>
        <v>0</v>
      </c>
      <c r="J2536" s="26">
        <v>0.21</v>
      </c>
      <c r="K2536" s="63"/>
      <c r="L2536" s="28" t="s">
        <v>17</v>
      </c>
      <c r="M2536" s="53">
        <v>7460.8720000000003</v>
      </c>
      <c r="N2536" s="64" t="str">
        <f>+IF(Tabla1[[#This Row],[F PMPI]]="SÍ","No","Sí")</f>
        <v>Sí</v>
      </c>
      <c r="O2536" s="65">
        <f>+Tabla1[[#This Row],[PVL]]*1.055</f>
        <v>7871.2199599999994</v>
      </c>
      <c r="P2536" s="65">
        <f>+Tabla1[[#This Row],[PVL]]*1.43</f>
        <v>10669.04696</v>
      </c>
      <c r="Q2536" s="66" t="str">
        <f>+HYPERLINK(Tabla1[[#This Row],[PAG]])</f>
        <v/>
      </c>
      <c r="R2536" s="67"/>
      <c r="S2536" s="68"/>
      <c r="T2536" s="69"/>
      <c r="U2536" s="69"/>
      <c r="V2536" s="69"/>
      <c r="W2536" s="69"/>
      <c r="X2536" s="69"/>
      <c r="Y2536" s="35"/>
      <c r="Z2536" s="35" t="s">
        <v>65</v>
      </c>
      <c r="AA2536" s="36">
        <v>1</v>
      </c>
      <c r="AB2536" s="35" t="s">
        <v>27</v>
      </c>
      <c r="AC2536" s="35" t="str">
        <f>+IF(Tabla1[[#This Row],[STK]]="no","Sin STK", "STK disponible")</f>
        <v>Sin STK</v>
      </c>
      <c r="AD2536" s="35">
        <f>+I2536*J2536</f>
        <v>0</v>
      </c>
      <c r="AE2536" s="35">
        <f>+I2536*K2536</f>
        <v>0</v>
      </c>
      <c r="AF2536" s="36">
        <f>IF(Tabla1[[#This Row],[ref pack]]=1,Tabla1[[#This Row],[Pedido]],LCM(Tabla1[[#This Row],[MC VIEJO]],Tabla1[[#This Row],[Pedido]]))</f>
        <v>1</v>
      </c>
      <c r="AG2536" s="36">
        <f>+VLOOKUP(Tabla1[[#This Row],[Artículo]],'.'!$B$2:$D$11481,3,)</f>
        <v>1</v>
      </c>
      <c r="AH2536" s="37" t="str">
        <f>+IFERROR(SEARCH("pack",Tabla1[[#This Row],[PACK]]),"")</f>
        <v/>
      </c>
    </row>
    <row r="2537" spans="1:34" ht="24" customHeight="1" x14ac:dyDescent="0.2">
      <c r="A2537" s="50" t="s">
        <v>3735</v>
      </c>
      <c r="B2537" s="60" t="s">
        <v>4819</v>
      </c>
      <c r="C2537" s="61" t="s">
        <v>4820</v>
      </c>
      <c r="D2537" s="52" t="s">
        <v>9841</v>
      </c>
      <c r="E2537" s="53">
        <v>20366.89</v>
      </c>
      <c r="F2537" s="23" t="str">
        <f>+IFERROR(VLOOKUP(Tabla1[[#This Row],[Artículo]],'..'!$B$2:$D$569000,3,),"")</f>
        <v/>
      </c>
      <c r="G2537" s="24" t="str">
        <f>IF(H2537=AF2537,"", "Error MC")</f>
        <v>Error MC</v>
      </c>
      <c r="H2537" s="62"/>
      <c r="I2537" s="54">
        <f>+Tabla1[[#This Row],[MC]]*Tabla1[[#This Row],[Pedido]]*Tabla1[[#This Row],[PVC ]]</f>
        <v>0</v>
      </c>
      <c r="J2537" s="26">
        <v>0.21</v>
      </c>
      <c r="K2537" s="63"/>
      <c r="L2537" s="28" t="s">
        <v>17</v>
      </c>
      <c r="M2537" s="53">
        <v>35733.707999999999</v>
      </c>
      <c r="N2537" s="64" t="str">
        <f>+IF(Tabla1[[#This Row],[F PMPI]]="SÍ","No","Sí")</f>
        <v>Sí</v>
      </c>
      <c r="O2537" s="65">
        <f>+Tabla1[[#This Row],[PVL]]*1.055</f>
        <v>37699.06194</v>
      </c>
      <c r="P2537" s="65">
        <f>+Tabla1[[#This Row],[PVL]]*1.43</f>
        <v>51099.202439999994</v>
      </c>
      <c r="Q2537" s="66" t="str">
        <f>+HYPERLINK(Tabla1[[#This Row],[PAG]])</f>
        <v>https://todomusica.com.ar/accesorios-de-bateria/4090-404.html</v>
      </c>
      <c r="R2537" s="67"/>
      <c r="S2537" s="68"/>
      <c r="T2537" s="69"/>
      <c r="U2537" s="69"/>
      <c r="V2537" s="69"/>
      <c r="W2537" s="69"/>
      <c r="X2537" s="69"/>
      <c r="Y2537" s="35"/>
      <c r="Z2537" s="35" t="s">
        <v>26321</v>
      </c>
      <c r="AA2537" s="36">
        <v>1</v>
      </c>
      <c r="AB2537" s="35" t="s">
        <v>27</v>
      </c>
      <c r="AC2537" s="35" t="str">
        <f>+IF(Tabla1[[#This Row],[STK]]="no","Sin STK", "STK disponible")</f>
        <v>STK disponible</v>
      </c>
      <c r="AD2537" s="35">
        <f>+I2537*J2537</f>
        <v>0</v>
      </c>
      <c r="AE2537" s="35">
        <f>+I2537*K2537</f>
        <v>0</v>
      </c>
      <c r="AF2537" s="36">
        <f>IF(Tabla1[[#This Row],[ref pack]]=1,Tabla1[[#This Row],[Pedido]],LCM(Tabla1[[#This Row],[MC VIEJO]],Tabla1[[#This Row],[Pedido]]))</f>
        <v>1</v>
      </c>
      <c r="AG2537" s="36">
        <f>+VLOOKUP(Tabla1[[#This Row],[Artículo]],'.'!$B$2:$D$11481,3,)</f>
        <v>1</v>
      </c>
      <c r="AH2537" s="37" t="str">
        <f>+IFERROR(SEARCH("pack",Tabla1[[#This Row],[PACK]]),"")</f>
        <v/>
      </c>
    </row>
    <row r="2538" spans="1:34" ht="24" customHeight="1" x14ac:dyDescent="0.2">
      <c r="A2538" s="50" t="s">
        <v>3735</v>
      </c>
      <c r="B2538" s="60" t="s">
        <v>4821</v>
      </c>
      <c r="C2538" s="61" t="s">
        <v>4822</v>
      </c>
      <c r="D2538" s="52" t="s">
        <v>27</v>
      </c>
      <c r="E2538" s="53">
        <v>20764.82</v>
      </c>
      <c r="F2538" s="23" t="str">
        <f>+IFERROR(VLOOKUP(Tabla1[[#This Row],[Artículo]],'..'!$B$2:$D$569000,3,),"")</f>
        <v/>
      </c>
      <c r="G2538" s="24" t="str">
        <f>IF(H2538=AF2538,"", "Error MC")</f>
        <v>Error MC</v>
      </c>
      <c r="H2538" s="62"/>
      <c r="I2538" s="54">
        <f>+Tabla1[[#This Row],[MC]]*Tabla1[[#This Row],[Pedido]]*Tabla1[[#This Row],[PVC ]]</f>
        <v>0</v>
      </c>
      <c r="J2538" s="26">
        <v>0.21</v>
      </c>
      <c r="K2538" s="63"/>
      <c r="L2538" s="28" t="s">
        <v>17</v>
      </c>
      <c r="M2538" s="53">
        <v>36431.877999999997</v>
      </c>
      <c r="N2538" s="64" t="str">
        <f>+IF(Tabla1[[#This Row],[F PMPI]]="SÍ","No","Sí")</f>
        <v>Sí</v>
      </c>
      <c r="O2538" s="65">
        <f>+Tabla1[[#This Row],[PVL]]*1.055</f>
        <v>38435.631289999998</v>
      </c>
      <c r="P2538" s="65">
        <f>+Tabla1[[#This Row],[PVL]]*1.43</f>
        <v>52097.585539999993</v>
      </c>
      <c r="Q2538" s="66" t="str">
        <f>+HYPERLINK(Tabla1[[#This Row],[PAG]])</f>
        <v>https://todomusica.com.ar/accesorios-de-bateria/3666-sn-1420c-h.html</v>
      </c>
      <c r="R2538" s="67"/>
      <c r="S2538" s="68"/>
      <c r="T2538" s="69"/>
      <c r="U2538" s="69"/>
      <c r="V2538" s="69"/>
      <c r="W2538" s="69"/>
      <c r="X2538" s="69"/>
      <c r="Y2538" s="35"/>
      <c r="Z2538" s="35" t="s">
        <v>26322</v>
      </c>
      <c r="AA2538" s="36">
        <v>1</v>
      </c>
      <c r="AB2538" s="35" t="s">
        <v>27</v>
      </c>
      <c r="AC2538" s="35" t="str">
        <f>+IF(Tabla1[[#This Row],[STK]]="no","Sin STK", "STK disponible")</f>
        <v>Sin STK</v>
      </c>
      <c r="AD2538" s="35">
        <f>+I2538*J2538</f>
        <v>0</v>
      </c>
      <c r="AE2538" s="35">
        <f>+I2538*K2538</f>
        <v>0</v>
      </c>
      <c r="AF2538" s="36">
        <f>IF(Tabla1[[#This Row],[ref pack]]=1,Tabla1[[#This Row],[Pedido]],LCM(Tabla1[[#This Row],[MC VIEJO]],Tabla1[[#This Row],[Pedido]]))</f>
        <v>1</v>
      </c>
      <c r="AG2538" s="36">
        <f>+VLOOKUP(Tabla1[[#This Row],[Artículo]],'.'!$B$2:$D$11481,3,)</f>
        <v>1</v>
      </c>
      <c r="AH2538" s="37" t="str">
        <f>+IFERROR(SEARCH("pack",Tabla1[[#This Row],[PACK]]),"")</f>
        <v/>
      </c>
    </row>
    <row r="2539" spans="1:34" ht="24" customHeight="1" x14ac:dyDescent="0.2">
      <c r="A2539" s="50" t="s">
        <v>3735</v>
      </c>
      <c r="B2539" s="60" t="s">
        <v>4823</v>
      </c>
      <c r="C2539" s="61" t="s">
        <v>4824</v>
      </c>
      <c r="D2539" s="52" t="s">
        <v>27</v>
      </c>
      <c r="E2539" s="53">
        <v>20764.82</v>
      </c>
      <c r="F2539" s="23" t="str">
        <f>+IFERROR(VLOOKUP(Tabla1[[#This Row],[Artículo]],'..'!$B$2:$D$569000,3,),"")</f>
        <v/>
      </c>
      <c r="G2539" s="24" t="str">
        <f>IF(H2539=AF2539,"", "Error MC")</f>
        <v>Error MC</v>
      </c>
      <c r="H2539" s="62"/>
      <c r="I2539" s="54">
        <f>+Tabla1[[#This Row],[MC]]*Tabla1[[#This Row],[Pedido]]*Tabla1[[#This Row],[PVC ]]</f>
        <v>0</v>
      </c>
      <c r="J2539" s="26">
        <v>0.21</v>
      </c>
      <c r="K2539" s="63"/>
      <c r="L2539" s="28" t="s">
        <v>17</v>
      </c>
      <c r="M2539" s="53">
        <v>36431.877999999997</v>
      </c>
      <c r="N2539" s="64" t="str">
        <f>+IF(Tabla1[[#This Row],[F PMPI]]="SÍ","No","Sí")</f>
        <v>Sí</v>
      </c>
      <c r="O2539" s="65">
        <f>+Tabla1[[#This Row],[PVL]]*1.055</f>
        <v>38435.631289999998</v>
      </c>
      <c r="P2539" s="65">
        <f>+Tabla1[[#This Row],[PVL]]*1.43</f>
        <v>52097.585539999993</v>
      </c>
      <c r="Q2539" s="66" t="str">
        <f>+HYPERLINK(Tabla1[[#This Row],[PAG]])</f>
        <v>https://todomusica.com.ar/accesorios-de-bateria/4091-404.html</v>
      </c>
      <c r="R2539" s="67"/>
      <c r="S2539" s="68"/>
      <c r="T2539" s="69"/>
      <c r="U2539" s="69"/>
      <c r="V2539" s="69"/>
      <c r="W2539" s="69"/>
      <c r="X2539" s="69"/>
      <c r="Y2539" s="35"/>
      <c r="Z2539" s="35" t="s">
        <v>26323</v>
      </c>
      <c r="AA2539" s="36">
        <v>1</v>
      </c>
      <c r="AB2539" s="35" t="s">
        <v>27</v>
      </c>
      <c r="AC2539" s="35" t="str">
        <f>+IF(Tabla1[[#This Row],[STK]]="no","Sin STK", "STK disponible")</f>
        <v>Sin STK</v>
      </c>
      <c r="AD2539" s="35">
        <f>+I2539*J2539</f>
        <v>0</v>
      </c>
      <c r="AE2539" s="35">
        <f>+I2539*K2539</f>
        <v>0</v>
      </c>
      <c r="AF2539" s="36">
        <f>IF(Tabla1[[#This Row],[ref pack]]=1,Tabla1[[#This Row],[Pedido]],LCM(Tabla1[[#This Row],[MC VIEJO]],Tabla1[[#This Row],[Pedido]]))</f>
        <v>1</v>
      </c>
      <c r="AG2539" s="36">
        <f>+VLOOKUP(Tabla1[[#This Row],[Artículo]],'.'!$B$2:$D$11481,3,)</f>
        <v>1</v>
      </c>
      <c r="AH2539" s="37" t="str">
        <f>+IFERROR(SEARCH("pack",Tabla1[[#This Row],[PACK]]),"")</f>
        <v/>
      </c>
    </row>
    <row r="2540" spans="1:34" ht="24" customHeight="1" x14ac:dyDescent="0.2">
      <c r="A2540" s="50" t="s">
        <v>3735</v>
      </c>
      <c r="B2540" s="60" t="s">
        <v>4825</v>
      </c>
      <c r="C2540" s="61" t="s">
        <v>4826</v>
      </c>
      <c r="D2540" s="52" t="s">
        <v>27</v>
      </c>
      <c r="E2540" s="53">
        <v>20565.849999999999</v>
      </c>
      <c r="F2540" s="23" t="str">
        <f>+IFERROR(VLOOKUP(Tabla1[[#This Row],[Artículo]],'..'!$B$2:$D$569000,3,),"")</f>
        <v/>
      </c>
      <c r="G2540" s="24" t="str">
        <f>IF(H2540=AF2540,"", "Error MC")</f>
        <v>Error MC</v>
      </c>
      <c r="H2540" s="62"/>
      <c r="I2540" s="54">
        <f>+Tabla1[[#This Row],[MC]]*Tabla1[[#This Row],[Pedido]]*Tabla1[[#This Row],[PVC ]]</f>
        <v>0</v>
      </c>
      <c r="J2540" s="26">
        <v>0.21</v>
      </c>
      <c r="K2540" s="63"/>
      <c r="L2540" s="28" t="s">
        <v>17</v>
      </c>
      <c r="M2540" s="53">
        <v>36082.781000000003</v>
      </c>
      <c r="N2540" s="64" t="str">
        <f>+IF(Tabla1[[#This Row],[F PMPI]]="SÍ","No","Sí")</f>
        <v>Sí</v>
      </c>
      <c r="O2540" s="65">
        <f>+Tabla1[[#This Row],[PVL]]*1.055</f>
        <v>38067.333955000002</v>
      </c>
      <c r="P2540" s="65">
        <f>+Tabla1[[#This Row],[PVL]]*1.43</f>
        <v>51598.376830000001</v>
      </c>
      <c r="Q2540" s="66" t="str">
        <f>+HYPERLINK(Tabla1[[#This Row],[PAG]])</f>
        <v>https://todomusica.com.ar/accesorios-de-bateria/3667-sn-1420i-h.html</v>
      </c>
      <c r="R2540" s="67"/>
      <c r="S2540" s="68"/>
      <c r="T2540" s="69"/>
      <c r="U2540" s="69"/>
      <c r="V2540" s="69"/>
      <c r="W2540" s="69"/>
      <c r="X2540" s="69"/>
      <c r="Y2540" s="35"/>
      <c r="Z2540" s="35" t="s">
        <v>26324</v>
      </c>
      <c r="AA2540" s="36">
        <v>1</v>
      </c>
      <c r="AB2540" s="35" t="s">
        <v>27</v>
      </c>
      <c r="AC2540" s="35" t="str">
        <f>+IF(Tabla1[[#This Row],[STK]]="no","Sin STK", "STK disponible")</f>
        <v>Sin STK</v>
      </c>
      <c r="AD2540" s="35">
        <f>+I2540*J2540</f>
        <v>0</v>
      </c>
      <c r="AE2540" s="35">
        <f>+I2540*K2540</f>
        <v>0</v>
      </c>
      <c r="AF2540" s="36">
        <f>IF(Tabla1[[#This Row],[ref pack]]=1,Tabla1[[#This Row],[Pedido]],LCM(Tabla1[[#This Row],[MC VIEJO]],Tabla1[[#This Row],[Pedido]]))</f>
        <v>1</v>
      </c>
      <c r="AG2540" s="36">
        <f>+VLOOKUP(Tabla1[[#This Row],[Artículo]],'.'!$B$2:$D$11481,3,)</f>
        <v>1</v>
      </c>
      <c r="AH2540" s="37" t="str">
        <f>+IFERROR(SEARCH("pack",Tabla1[[#This Row],[PACK]]),"")</f>
        <v/>
      </c>
    </row>
    <row r="2541" spans="1:34" ht="24" customHeight="1" x14ac:dyDescent="0.2">
      <c r="A2541" s="50" t="s">
        <v>3735</v>
      </c>
      <c r="B2541" s="60" t="s">
        <v>4827</v>
      </c>
      <c r="C2541" s="61" t="s">
        <v>4828</v>
      </c>
      <c r="D2541" s="52" t="s">
        <v>9841</v>
      </c>
      <c r="E2541" s="53">
        <v>55704.43</v>
      </c>
      <c r="F2541" s="23" t="str">
        <f>+IFERROR(VLOOKUP(Tabla1[[#This Row],[Artículo]],'..'!$B$2:$D$569000,3,),"")</f>
        <v/>
      </c>
      <c r="G2541" s="24" t="str">
        <f>IF(H2541=AF2541,"", "Error MC")</f>
        <v>Error MC</v>
      </c>
      <c r="H2541" s="62"/>
      <c r="I2541" s="54">
        <f>+Tabla1[[#This Row],[MC]]*Tabla1[[#This Row],[Pedido]]*Tabla1[[#This Row],[PVC ]]</f>
        <v>0</v>
      </c>
      <c r="J2541" s="26">
        <v>0.21</v>
      </c>
      <c r="K2541" s="63"/>
      <c r="L2541" s="28" t="s">
        <v>17</v>
      </c>
      <c r="M2541" s="53">
        <v>97733.418000000005</v>
      </c>
      <c r="N2541" s="64" t="str">
        <f>+IF(Tabla1[[#This Row],[F PMPI]]="SÍ","No","Sí")</f>
        <v>Sí</v>
      </c>
      <c r="O2541" s="65">
        <f>+Tabla1[[#This Row],[PVL]]*1.055</f>
        <v>103108.75599000001</v>
      </c>
      <c r="P2541" s="65">
        <f>+Tabla1[[#This Row],[PVL]]*1.43</f>
        <v>139758.78774</v>
      </c>
      <c r="Q2541" s="66" t="str">
        <f>+HYPERLINK(Tabla1[[#This Row],[PAG]])</f>
        <v>https://todomusica.com.ar/accesorios-de-bateria/1081-sn-1442c-h.html</v>
      </c>
      <c r="R2541" s="67"/>
      <c r="S2541" s="68"/>
      <c r="T2541" s="69"/>
      <c r="U2541" s="69"/>
      <c r="V2541" s="69"/>
      <c r="W2541" s="69"/>
      <c r="X2541" s="69"/>
      <c r="Y2541" s="35"/>
      <c r="Z2541" s="35" t="s">
        <v>26325</v>
      </c>
      <c r="AA2541" s="36">
        <v>1</v>
      </c>
      <c r="AB2541" s="35" t="s">
        <v>27</v>
      </c>
      <c r="AC2541" s="35" t="str">
        <f>+IF(Tabla1[[#This Row],[STK]]="no","Sin STK", "STK disponible")</f>
        <v>STK disponible</v>
      </c>
      <c r="AD2541" s="35">
        <f>+I2541*J2541</f>
        <v>0</v>
      </c>
      <c r="AE2541" s="35">
        <f>+I2541*K2541</f>
        <v>0</v>
      </c>
      <c r="AF2541" s="36">
        <f>IF(Tabla1[[#This Row],[ref pack]]=1,Tabla1[[#This Row],[Pedido]],LCM(Tabla1[[#This Row],[MC VIEJO]],Tabla1[[#This Row],[Pedido]]))</f>
        <v>1</v>
      </c>
      <c r="AG2541" s="36">
        <f>+VLOOKUP(Tabla1[[#This Row],[Artículo]],'.'!$B$2:$D$11481,3,)</f>
        <v>1</v>
      </c>
      <c r="AH2541" s="37" t="str">
        <f>+IFERROR(SEARCH("pack",Tabla1[[#This Row],[PACK]]),"")</f>
        <v/>
      </c>
    </row>
    <row r="2542" spans="1:34" ht="24" customHeight="1" x14ac:dyDescent="0.2">
      <c r="A2542" s="50" t="s">
        <v>3735</v>
      </c>
      <c r="B2542" s="60" t="s">
        <v>4829</v>
      </c>
      <c r="C2542" s="61" t="s">
        <v>4830</v>
      </c>
      <c r="D2542" s="52" t="s">
        <v>9841</v>
      </c>
      <c r="E2542" s="53">
        <v>49686.400000000001</v>
      </c>
      <c r="F2542" s="23" t="str">
        <f>+IFERROR(VLOOKUP(Tabla1[[#This Row],[Artículo]],'..'!$B$2:$D$569000,3,),"")</f>
        <v/>
      </c>
      <c r="G2542" s="24" t="str">
        <f>IF(H2542=AF2542,"", "Error MC")</f>
        <v>Error MC</v>
      </c>
      <c r="H2542" s="62"/>
      <c r="I2542" s="54">
        <f>+Tabla1[[#This Row],[MC]]*Tabla1[[#This Row],[Pedido]]*Tabla1[[#This Row],[PVC ]]</f>
        <v>0</v>
      </c>
      <c r="J2542" s="26">
        <v>0.21</v>
      </c>
      <c r="K2542" s="63"/>
      <c r="L2542" s="28" t="s">
        <v>17</v>
      </c>
      <c r="M2542" s="53">
        <v>87174.789000000004</v>
      </c>
      <c r="N2542" s="64" t="str">
        <f>+IF(Tabla1[[#This Row],[F PMPI]]="SÍ","No","Sí")</f>
        <v>Sí</v>
      </c>
      <c r="O2542" s="65">
        <f>+Tabla1[[#This Row],[PVL]]*1.055</f>
        <v>91969.402394999997</v>
      </c>
      <c r="P2542" s="65">
        <f>+Tabla1[[#This Row],[PVL]]*1.43</f>
        <v>124659.94826999999</v>
      </c>
      <c r="Q2542" s="66" t="str">
        <f>+HYPERLINK(Tabla1[[#This Row],[PAG]])</f>
        <v>https://todomusica.com.ar/accesorios-de-bateria/1389-sn-1442d-h.html</v>
      </c>
      <c r="R2542" s="67"/>
      <c r="S2542" s="68"/>
      <c r="T2542" s="69"/>
      <c r="U2542" s="69"/>
      <c r="V2542" s="69"/>
      <c r="W2542" s="69"/>
      <c r="X2542" s="69"/>
      <c r="Y2542" s="35"/>
      <c r="Z2542" s="35" t="s">
        <v>26326</v>
      </c>
      <c r="AA2542" s="36">
        <v>1</v>
      </c>
      <c r="AB2542" s="35" t="s">
        <v>27</v>
      </c>
      <c r="AC2542" s="35" t="str">
        <f>+IF(Tabla1[[#This Row],[STK]]="no","Sin STK", "STK disponible")</f>
        <v>STK disponible</v>
      </c>
      <c r="AD2542" s="35">
        <f>+I2542*J2542</f>
        <v>0</v>
      </c>
      <c r="AE2542" s="35">
        <f>+I2542*K2542</f>
        <v>0</v>
      </c>
      <c r="AF2542" s="36">
        <f>IF(Tabla1[[#This Row],[ref pack]]=1,Tabla1[[#This Row],[Pedido]],LCM(Tabla1[[#This Row],[MC VIEJO]],Tabla1[[#This Row],[Pedido]]))</f>
        <v>1</v>
      </c>
      <c r="AG2542" s="36">
        <f>+VLOOKUP(Tabla1[[#This Row],[Artículo]],'.'!$B$2:$D$11481,3,)</f>
        <v>1</v>
      </c>
      <c r="AH2542" s="37" t="str">
        <f>+IFERROR(SEARCH("pack",Tabla1[[#This Row],[PACK]]),"")</f>
        <v/>
      </c>
    </row>
    <row r="2543" spans="1:34" ht="24" customHeight="1" x14ac:dyDescent="0.2">
      <c r="A2543" s="50" t="s">
        <v>3735</v>
      </c>
      <c r="B2543" s="60" t="s">
        <v>4831</v>
      </c>
      <c r="C2543" s="61" t="s">
        <v>4832</v>
      </c>
      <c r="D2543" s="52" t="s">
        <v>9841</v>
      </c>
      <c r="E2543" s="53">
        <v>54759.42</v>
      </c>
      <c r="F2543" s="23" t="str">
        <f>+IFERROR(VLOOKUP(Tabla1[[#This Row],[Artículo]],'..'!$B$2:$D$569000,3,),"")</f>
        <v/>
      </c>
      <c r="G2543" s="24" t="str">
        <f>IF(H2543=AF2543,"", "Error MC")</f>
        <v>Error MC</v>
      </c>
      <c r="H2543" s="62"/>
      <c r="I2543" s="54">
        <f>+Tabla1[[#This Row],[MC]]*Tabla1[[#This Row],[Pedido]]*Tabla1[[#This Row],[PVC ]]</f>
        <v>0</v>
      </c>
      <c r="J2543" s="26">
        <v>0.21</v>
      </c>
      <c r="K2543" s="63"/>
      <c r="L2543" s="28" t="s">
        <v>17</v>
      </c>
      <c r="M2543" s="53">
        <v>96075.403999999995</v>
      </c>
      <c r="N2543" s="64" t="str">
        <f>+IF(Tabla1[[#This Row],[F PMPI]]="SÍ","No","Sí")</f>
        <v>Sí</v>
      </c>
      <c r="O2543" s="65">
        <f>+Tabla1[[#This Row],[PVL]]*1.055</f>
        <v>101359.55121999999</v>
      </c>
      <c r="P2543" s="65">
        <f>+Tabla1[[#This Row],[PVL]]*1.43</f>
        <v>137387.82772</v>
      </c>
      <c r="Q2543" s="66" t="str">
        <f>+HYPERLINK(Tabla1[[#This Row],[PAG]])</f>
        <v>https://todomusica.com.ar/accesorios-de-bateria/1733-sn-1442i-h.html</v>
      </c>
      <c r="R2543" s="67"/>
      <c r="S2543" s="68"/>
      <c r="T2543" s="69"/>
      <c r="U2543" s="69"/>
      <c r="V2543" s="69"/>
      <c r="W2543" s="69"/>
      <c r="X2543" s="69"/>
      <c r="Y2543" s="35"/>
      <c r="Z2543" s="35" t="s">
        <v>26327</v>
      </c>
      <c r="AA2543" s="36">
        <v>1</v>
      </c>
      <c r="AB2543" s="35" t="s">
        <v>27</v>
      </c>
      <c r="AC2543" s="35" t="str">
        <f>+IF(Tabla1[[#This Row],[STK]]="no","Sin STK", "STK disponible")</f>
        <v>STK disponible</v>
      </c>
      <c r="AD2543" s="35">
        <f>+I2543*J2543</f>
        <v>0</v>
      </c>
      <c r="AE2543" s="35">
        <f>+I2543*K2543</f>
        <v>0</v>
      </c>
      <c r="AF2543" s="36">
        <f>IF(Tabla1[[#This Row],[ref pack]]=1,Tabla1[[#This Row],[Pedido]],LCM(Tabla1[[#This Row],[MC VIEJO]],Tabla1[[#This Row],[Pedido]]))</f>
        <v>1</v>
      </c>
      <c r="AG2543" s="36">
        <f>+VLOOKUP(Tabla1[[#This Row],[Artículo]],'.'!$B$2:$D$11481,3,)</f>
        <v>1</v>
      </c>
      <c r="AH2543" s="37" t="str">
        <f>+IFERROR(SEARCH("pack",Tabla1[[#This Row],[PACK]]),"")</f>
        <v/>
      </c>
    </row>
    <row r="2544" spans="1:34" ht="24" customHeight="1" x14ac:dyDescent="0.2">
      <c r="A2544" s="50" t="s">
        <v>3735</v>
      </c>
      <c r="B2544" s="60" t="s">
        <v>4833</v>
      </c>
      <c r="C2544" s="61" t="s">
        <v>4834</v>
      </c>
      <c r="D2544" s="52" t="s">
        <v>27</v>
      </c>
      <c r="E2544" s="53">
        <v>128145.01</v>
      </c>
      <c r="F2544" s="23" t="str">
        <f>+IFERROR(VLOOKUP(Tabla1[[#This Row],[Artículo]],'..'!$B$2:$D$569000,3,),"")</f>
        <v/>
      </c>
      <c r="G2544" s="24" t="str">
        <f>IF(H2544=AF2544,"", "Error MC")</f>
        <v>Error MC</v>
      </c>
      <c r="H2544" s="62"/>
      <c r="I2544" s="54">
        <f>+Tabla1[[#This Row],[MC]]*Tabla1[[#This Row],[Pedido]]*Tabla1[[#This Row],[PVC ]]</f>
        <v>0</v>
      </c>
      <c r="J2544" s="26">
        <v>0.21</v>
      </c>
      <c r="K2544" s="63"/>
      <c r="L2544" s="28" t="s">
        <v>17</v>
      </c>
      <c r="M2544" s="53">
        <v>224830.41500000001</v>
      </c>
      <c r="N2544" s="64" t="str">
        <f>+IF(Tabla1[[#This Row],[F PMPI]]="SÍ","No","Sí")</f>
        <v>Sí</v>
      </c>
      <c r="O2544" s="65">
        <f>+Tabla1[[#This Row],[PVL]]*1.055</f>
        <v>237196.087825</v>
      </c>
      <c r="P2544" s="65">
        <f>+Tabla1[[#This Row],[PVL]]*1.43</f>
        <v>321507.49345000001</v>
      </c>
      <c r="Q2544" s="66" t="str">
        <f>+HYPERLINK(Tabla1[[#This Row],[PAG]])</f>
        <v>http://www.todomusica.com.ar/alta-de-nuevos-productos-desde-netsuit/35569-so-dmpc2218b-701.html</v>
      </c>
      <c r="R2544" s="67"/>
      <c r="S2544" s="68"/>
      <c r="T2544" s="69"/>
      <c r="U2544" s="69"/>
      <c r="V2544" s="69"/>
      <c r="W2544" s="69"/>
      <c r="X2544" s="69"/>
      <c r="Y2544" s="35"/>
      <c r="Z2544" s="35" t="s">
        <v>26328</v>
      </c>
      <c r="AA2544" s="36">
        <v>1</v>
      </c>
      <c r="AB2544" s="35" t="s">
        <v>27</v>
      </c>
      <c r="AC2544" s="35" t="str">
        <f>+IF(Tabla1[[#This Row],[STK]]="no","Sin STK", "STK disponible")</f>
        <v>Sin STK</v>
      </c>
      <c r="AD2544" s="35">
        <f>+I2544*J2544</f>
        <v>0</v>
      </c>
      <c r="AE2544" s="35">
        <f>+I2544*K2544</f>
        <v>0</v>
      </c>
      <c r="AF2544" s="36">
        <f>IF(Tabla1[[#This Row],[ref pack]]=1,Tabla1[[#This Row],[Pedido]],LCM(Tabla1[[#This Row],[MC VIEJO]],Tabla1[[#This Row],[Pedido]]))</f>
        <v>1</v>
      </c>
      <c r="AG2544" s="36">
        <f>+VLOOKUP(Tabla1[[#This Row],[Artículo]],'.'!$B$2:$D$11481,3,)</f>
        <v>1</v>
      </c>
      <c r="AH2544" s="37" t="str">
        <f>+IFERROR(SEARCH("pack",Tabla1[[#This Row],[PACK]]),"")</f>
        <v/>
      </c>
    </row>
    <row r="2545" spans="1:34" ht="24" customHeight="1" x14ac:dyDescent="0.2">
      <c r="A2545" s="50" t="s">
        <v>3735</v>
      </c>
      <c r="B2545" s="60" t="s">
        <v>4835</v>
      </c>
      <c r="C2545" s="61" t="s">
        <v>4836</v>
      </c>
      <c r="D2545" s="52" t="s">
        <v>9842</v>
      </c>
      <c r="E2545" s="53">
        <v>97880.63</v>
      </c>
      <c r="F2545" s="23" t="str">
        <f>+IFERROR(VLOOKUP(Tabla1[[#This Row],[Artículo]],'..'!$B$2:$D$569000,3,),"")</f>
        <v/>
      </c>
      <c r="G2545" s="24" t="str">
        <f>IF(H2545=AF2545,"", "Error MC")</f>
        <v>Error MC</v>
      </c>
      <c r="H2545" s="62"/>
      <c r="I2545" s="54">
        <f>+Tabla1[[#This Row],[MC]]*Tabla1[[#This Row],[Pedido]]*Tabla1[[#This Row],[PVC ]]</f>
        <v>0</v>
      </c>
      <c r="J2545" s="26">
        <v>0.21</v>
      </c>
      <c r="K2545" s="63"/>
      <c r="L2545" s="28" t="s">
        <v>17</v>
      </c>
      <c r="M2545" s="53">
        <v>171731.56099999999</v>
      </c>
      <c r="N2545" s="64" t="str">
        <f>+IF(Tabla1[[#This Row],[F PMPI]]="SÍ","No","Sí")</f>
        <v>Sí</v>
      </c>
      <c r="O2545" s="65">
        <f>+Tabla1[[#This Row],[PVL]]*1.055</f>
        <v>181176.79685499996</v>
      </c>
      <c r="P2545" s="65">
        <f>+Tabla1[[#This Row],[PVL]]*1.43</f>
        <v>245576.13222999996</v>
      </c>
      <c r="Q2545" s="66" t="str">
        <f>+HYPERLINK(Tabla1[[#This Row],[PAG]])</f>
        <v>https://todomusica.com.ar/cuerpos-sueltos/9895-so-ssc1208t-113.html</v>
      </c>
      <c r="R2545" s="67"/>
      <c r="S2545" s="68"/>
      <c r="T2545" s="69"/>
      <c r="U2545" s="69"/>
      <c r="V2545" s="69"/>
      <c r="W2545" s="69"/>
      <c r="X2545" s="69"/>
      <c r="Y2545" s="35"/>
      <c r="Z2545" s="35" t="s">
        <v>26329</v>
      </c>
      <c r="AA2545" s="36">
        <v>1</v>
      </c>
      <c r="AB2545" s="35" t="s">
        <v>27</v>
      </c>
      <c r="AC2545" s="35" t="str">
        <f>+IF(Tabla1[[#This Row],[STK]]="no","Sin STK", "STK disponible")</f>
        <v>STK disponible</v>
      </c>
      <c r="AD2545" s="35">
        <f>+I2545*J2545</f>
        <v>0</v>
      </c>
      <c r="AE2545" s="35">
        <f>+I2545*K2545</f>
        <v>0</v>
      </c>
      <c r="AF2545" s="36">
        <f>IF(Tabla1[[#This Row],[ref pack]]=1,Tabla1[[#This Row],[Pedido]],LCM(Tabla1[[#This Row],[MC VIEJO]],Tabla1[[#This Row],[Pedido]]))</f>
        <v>1</v>
      </c>
      <c r="AG2545" s="36">
        <f>+VLOOKUP(Tabla1[[#This Row],[Artículo]],'.'!$B$2:$D$11481,3,)</f>
        <v>1</v>
      </c>
      <c r="AH2545" s="37" t="str">
        <f>+IFERROR(SEARCH("pack",Tabla1[[#This Row],[PACK]]),"")</f>
        <v/>
      </c>
    </row>
    <row r="2546" spans="1:34" ht="24" customHeight="1" x14ac:dyDescent="0.2">
      <c r="A2546" s="50" t="s">
        <v>3735</v>
      </c>
      <c r="B2546" s="60" t="s">
        <v>4837</v>
      </c>
      <c r="C2546" s="61" t="s">
        <v>4838</v>
      </c>
      <c r="D2546" s="52" t="s">
        <v>9842</v>
      </c>
      <c r="E2546" s="53">
        <v>278198.7</v>
      </c>
      <c r="F2546" s="23" t="str">
        <f>+IFERROR(VLOOKUP(Tabla1[[#This Row],[Artículo]],'..'!$B$2:$D$569000,3,),"")</f>
        <v/>
      </c>
      <c r="G2546" s="24" t="str">
        <f>IF(H2546=AF2546,"", "Error MC")</f>
        <v>Error MC</v>
      </c>
      <c r="H2546" s="62"/>
      <c r="I2546" s="54">
        <f>+Tabla1[[#This Row],[MC]]*Tabla1[[#This Row],[Pedido]]*Tabla1[[#This Row],[PVC ]]</f>
        <v>0</v>
      </c>
      <c r="J2546" s="26">
        <v>0.21</v>
      </c>
      <c r="K2546" s="63"/>
      <c r="L2546" s="28" t="s">
        <v>17</v>
      </c>
      <c r="M2546" s="53">
        <v>488099.625</v>
      </c>
      <c r="N2546" s="64" t="str">
        <f>+IF(Tabla1[[#This Row],[F PMPI]]="SÍ","No","Sí")</f>
        <v>Sí</v>
      </c>
      <c r="O2546" s="65">
        <f>+Tabla1[[#This Row],[PVL]]*1.055</f>
        <v>514945.104375</v>
      </c>
      <c r="P2546" s="65">
        <f>+Tabla1[[#This Row],[PVL]]*1.43</f>
        <v>697982.46375</v>
      </c>
      <c r="Q2546" s="66" t="str">
        <f>+HYPERLINK(Tabla1[[#This Row],[PAG]])</f>
        <v>https://todomusica.com.ar/cuerpos-sueltos/9896-so-ssc1614f-113.html</v>
      </c>
      <c r="R2546" s="67"/>
      <c r="S2546" s="68"/>
      <c r="T2546" s="69"/>
      <c r="U2546" s="69"/>
      <c r="V2546" s="69"/>
      <c r="W2546" s="69"/>
      <c r="X2546" s="69"/>
      <c r="Y2546" s="35"/>
      <c r="Z2546" s="35" t="s">
        <v>26330</v>
      </c>
      <c r="AA2546" s="36">
        <v>1</v>
      </c>
      <c r="AB2546" s="35" t="s">
        <v>27</v>
      </c>
      <c r="AC2546" s="35" t="str">
        <f>+IF(Tabla1[[#This Row],[STK]]="no","Sin STK", "STK disponible")</f>
        <v>STK disponible</v>
      </c>
      <c r="AD2546" s="35">
        <f>+I2546*J2546</f>
        <v>0</v>
      </c>
      <c r="AE2546" s="35">
        <f>+I2546*K2546</f>
        <v>0</v>
      </c>
      <c r="AF2546" s="36">
        <f>IF(Tabla1[[#This Row],[ref pack]]=1,Tabla1[[#This Row],[Pedido]],LCM(Tabla1[[#This Row],[MC VIEJO]],Tabla1[[#This Row],[Pedido]]))</f>
        <v>1</v>
      </c>
      <c r="AG2546" s="36">
        <f>+VLOOKUP(Tabla1[[#This Row],[Artículo]],'.'!$B$2:$D$11481,3,)</f>
        <v>1</v>
      </c>
      <c r="AH2546" s="37" t="str">
        <f>+IFERROR(SEARCH("pack",Tabla1[[#This Row],[PACK]]),"")</f>
        <v/>
      </c>
    </row>
    <row r="2547" spans="1:34" ht="24" customHeight="1" x14ac:dyDescent="0.2">
      <c r="A2547" s="50" t="s">
        <v>3735</v>
      </c>
      <c r="B2547" s="60" t="s">
        <v>4839</v>
      </c>
      <c r="C2547" s="61" t="s">
        <v>4840</v>
      </c>
      <c r="D2547" s="52" t="s">
        <v>27</v>
      </c>
      <c r="E2547" s="53">
        <v>7584.76</v>
      </c>
      <c r="F2547" s="23" t="str">
        <f>+IFERROR(VLOOKUP(Tabla1[[#This Row],[Artículo]],'..'!$B$2:$D$569000,3,),"")</f>
        <v/>
      </c>
      <c r="G2547" s="24" t="str">
        <f>IF(H2547=AF2547,"", "Error MC")</f>
        <v>Error MC</v>
      </c>
      <c r="H2547" s="62"/>
      <c r="I2547" s="54">
        <f>+Tabla1[[#This Row],[MC]]*Tabla1[[#This Row],[Pedido]]*Tabla1[[#This Row],[PVC ]]</f>
        <v>0</v>
      </c>
      <c r="J2547" s="26">
        <v>0.21</v>
      </c>
      <c r="K2547" s="63"/>
      <c r="L2547" s="28" t="s">
        <v>17</v>
      </c>
      <c r="M2547" s="53">
        <v>13307.459000000001</v>
      </c>
      <c r="N2547" s="64" t="str">
        <f>+IF(Tabla1[[#This Row],[F PMPI]]="SÍ","No","Sí")</f>
        <v>Sí</v>
      </c>
      <c r="O2547" s="65">
        <f>+Tabla1[[#This Row],[PVL]]*1.055</f>
        <v>14039.369245</v>
      </c>
      <c r="P2547" s="65">
        <f>+Tabla1[[#This Row],[PVL]]*1.43</f>
        <v>19029.666369999999</v>
      </c>
      <c r="Q2547" s="66" t="str">
        <f>+HYPERLINK(Tabla1[[#This Row],[PAG]])</f>
        <v>http://www.todomusica.com.ar/soportes/2237-clh-930.html</v>
      </c>
      <c r="R2547" s="67"/>
      <c r="S2547" s="68"/>
      <c r="T2547" s="69"/>
      <c r="U2547" s="69"/>
      <c r="V2547" s="69"/>
      <c r="W2547" s="69"/>
      <c r="X2547" s="69"/>
      <c r="Y2547" s="35"/>
      <c r="Z2547" s="35" t="s">
        <v>25997</v>
      </c>
      <c r="AA2547" s="36">
        <v>1</v>
      </c>
      <c r="AB2547" s="35" t="s">
        <v>27</v>
      </c>
      <c r="AC2547" s="35" t="str">
        <f>+IF(Tabla1[[#This Row],[STK]]="no","Sin STK", "STK disponible")</f>
        <v>Sin STK</v>
      </c>
      <c r="AD2547" s="35">
        <f>+I2547*J2547</f>
        <v>0</v>
      </c>
      <c r="AE2547" s="35">
        <f>+I2547*K2547</f>
        <v>0</v>
      </c>
      <c r="AF2547" s="36">
        <f>IF(Tabla1[[#This Row],[ref pack]]=1,Tabla1[[#This Row],[Pedido]],LCM(Tabla1[[#This Row],[MC VIEJO]],Tabla1[[#This Row],[Pedido]]))</f>
        <v>1</v>
      </c>
      <c r="AG2547" s="36">
        <f>+VLOOKUP(Tabla1[[#This Row],[Artículo]],'.'!$B$2:$D$11481,3,)</f>
        <v>1</v>
      </c>
      <c r="AH2547" s="37" t="str">
        <f>+IFERROR(SEARCH("pack",Tabla1[[#This Row],[PACK]]),"")</f>
        <v/>
      </c>
    </row>
    <row r="2548" spans="1:34" ht="24" customHeight="1" x14ac:dyDescent="0.2">
      <c r="A2548" s="50" t="s">
        <v>3735</v>
      </c>
      <c r="B2548" s="60" t="s">
        <v>4841</v>
      </c>
      <c r="C2548" s="61" t="s">
        <v>4842</v>
      </c>
      <c r="D2548" s="52" t="s">
        <v>9842</v>
      </c>
      <c r="E2548" s="53">
        <v>66994.509999999995</v>
      </c>
      <c r="F2548" s="23" t="str">
        <f>+IFERROR(VLOOKUP(Tabla1[[#This Row],[Artículo]],'..'!$B$2:$D$569000,3,),"")</f>
        <v/>
      </c>
      <c r="G2548" s="24" t="str">
        <f>IF(H2548=AF2548,"", "Error MC")</f>
        <v>Error MC</v>
      </c>
      <c r="H2548" s="62"/>
      <c r="I2548" s="54">
        <f>+Tabla1[[#This Row],[MC]]*Tabla1[[#This Row],[Pedido]]*Tabla1[[#This Row],[PVC ]]</f>
        <v>0</v>
      </c>
      <c r="J2548" s="26">
        <v>0.21</v>
      </c>
      <c r="K2548" s="63"/>
      <c r="L2548" s="28" t="s">
        <v>17</v>
      </c>
      <c r="M2548" s="53">
        <v>117541.868</v>
      </c>
      <c r="N2548" s="64" t="str">
        <f>+IF(Tabla1[[#This Row],[F PMPI]]="SÍ","No","Sí")</f>
        <v>Sí</v>
      </c>
      <c r="O2548" s="65">
        <f>+Tabla1[[#This Row],[PVL]]*1.055</f>
        <v>124006.67074</v>
      </c>
      <c r="P2548" s="65">
        <f>+Tabla1[[#This Row],[PVL]]*1.43</f>
        <v>168084.87124000001</v>
      </c>
      <c r="Q2548" s="66" t="str">
        <f>+HYPERLINK(Tabla1[[#This Row],[PAG]])</f>
        <v>https://todomusica.com.ar/accesorios-de-bateria/6703-spt-4spk-h.html</v>
      </c>
      <c r="R2548" s="67"/>
      <c r="S2548" s="68"/>
      <c r="T2548" s="69"/>
      <c r="U2548" s="69"/>
      <c r="V2548" s="69"/>
      <c r="W2548" s="69"/>
      <c r="X2548" s="69"/>
      <c r="Y2548" s="35"/>
      <c r="Z2548" s="35" t="s">
        <v>26331</v>
      </c>
      <c r="AA2548" s="36">
        <v>1</v>
      </c>
      <c r="AB2548" s="35" t="s">
        <v>27</v>
      </c>
      <c r="AC2548" s="35" t="str">
        <f>+IF(Tabla1[[#This Row],[STK]]="no","Sin STK", "STK disponible")</f>
        <v>STK disponible</v>
      </c>
      <c r="AD2548" s="35">
        <f>+I2548*J2548</f>
        <v>0</v>
      </c>
      <c r="AE2548" s="35">
        <f>+I2548*K2548</f>
        <v>0</v>
      </c>
      <c r="AF2548" s="36">
        <f>IF(Tabla1[[#This Row],[ref pack]]=1,Tabla1[[#This Row],[Pedido]],LCM(Tabla1[[#This Row],[MC VIEJO]],Tabla1[[#This Row],[Pedido]]))</f>
        <v>1</v>
      </c>
      <c r="AG2548" s="36">
        <f>+VLOOKUP(Tabla1[[#This Row],[Artículo]],'.'!$B$2:$D$11481,3,)</f>
        <v>1</v>
      </c>
      <c r="AH2548" s="37" t="str">
        <f>+IFERROR(SEARCH("pack",Tabla1[[#This Row],[PACK]]),"")</f>
        <v/>
      </c>
    </row>
    <row r="2549" spans="1:34" ht="24" customHeight="1" x14ac:dyDescent="0.2">
      <c r="A2549" s="50" t="s">
        <v>3735</v>
      </c>
      <c r="B2549" s="60" t="s">
        <v>4843</v>
      </c>
      <c r="C2549" s="61" t="s">
        <v>4844</v>
      </c>
      <c r="D2549" s="52" t="s">
        <v>27</v>
      </c>
      <c r="E2549" s="53">
        <v>99521.88</v>
      </c>
      <c r="F2549" s="23" t="str">
        <f>+IFERROR(VLOOKUP(Tabla1[[#This Row],[Artículo]],'..'!$B$2:$D$569000,3,),"")</f>
        <v/>
      </c>
      <c r="G2549" s="24" t="str">
        <f>IF(H2549=AF2549,"", "Error MC")</f>
        <v>Error MC</v>
      </c>
      <c r="H2549" s="62"/>
      <c r="I2549" s="54">
        <f>+Tabla1[[#This Row],[MC]]*Tabla1[[#This Row],[Pedido]]*Tabla1[[#This Row],[PVC ]]</f>
        <v>0</v>
      </c>
      <c r="J2549" s="26">
        <v>0.21</v>
      </c>
      <c r="K2549" s="63"/>
      <c r="L2549" s="28" t="s">
        <v>17</v>
      </c>
      <c r="M2549" s="53">
        <v>174611.14300000001</v>
      </c>
      <c r="N2549" s="64" t="str">
        <f>+IF(Tabla1[[#This Row],[F PMPI]]="SÍ","No","Sí")</f>
        <v>Sí</v>
      </c>
      <c r="O2549" s="65">
        <f>+Tabla1[[#This Row],[PVL]]*1.055</f>
        <v>184214.75586500001</v>
      </c>
      <c r="P2549" s="65">
        <f>+Tabla1[[#This Row],[PVL]]*1.43</f>
        <v>249693.93449000001</v>
      </c>
      <c r="Q2549" s="66" t="str">
        <f>+HYPERLINK(Tabla1[[#This Row],[PAG]])</f>
        <v/>
      </c>
      <c r="R2549" s="67"/>
      <c r="S2549" s="68"/>
      <c r="T2549" s="69"/>
      <c r="U2549" s="69"/>
      <c r="V2549" s="69"/>
      <c r="W2549" s="69"/>
      <c r="X2549" s="69"/>
      <c r="Y2549" s="35"/>
      <c r="Z2549" s="35" t="s">
        <v>65</v>
      </c>
      <c r="AA2549" s="36">
        <v>1</v>
      </c>
      <c r="AB2549" s="35" t="s">
        <v>27</v>
      </c>
      <c r="AC2549" s="35" t="str">
        <f>+IF(Tabla1[[#This Row],[STK]]="no","Sin STK", "STK disponible")</f>
        <v>Sin STK</v>
      </c>
      <c r="AD2549" s="35">
        <f>+I2549*J2549</f>
        <v>0</v>
      </c>
      <c r="AE2549" s="35">
        <f>+I2549*K2549</f>
        <v>0</v>
      </c>
      <c r="AF2549" s="36">
        <f>IF(Tabla1[[#This Row],[ref pack]]=1,Tabla1[[#This Row],[Pedido]],LCM(Tabla1[[#This Row],[MC VIEJO]],Tabla1[[#This Row],[Pedido]]))</f>
        <v>1</v>
      </c>
      <c r="AG2549" s="36">
        <f>+VLOOKUP(Tabla1[[#This Row],[Artículo]],'.'!$B$2:$D$11481,3,)</f>
        <v>1</v>
      </c>
      <c r="AH2549" s="37" t="str">
        <f>+IFERROR(SEARCH("pack",Tabla1[[#This Row],[PACK]]),"")</f>
        <v/>
      </c>
    </row>
    <row r="2550" spans="1:34" ht="24" customHeight="1" x14ac:dyDescent="0.2">
      <c r="A2550" s="50" t="s">
        <v>3735</v>
      </c>
      <c r="B2550" s="60" t="s">
        <v>4845</v>
      </c>
      <c r="C2550" s="61" t="s">
        <v>4846</v>
      </c>
      <c r="D2550" s="52" t="s">
        <v>27</v>
      </c>
      <c r="E2550" s="53">
        <v>93429.19</v>
      </c>
      <c r="F2550" s="23" t="str">
        <f>+IFERROR(VLOOKUP(Tabla1[[#This Row],[Artículo]],'..'!$B$2:$D$569000,3,),"")</f>
        <v/>
      </c>
      <c r="G2550" s="24" t="str">
        <f>IF(H2550=AF2550,"", "Error MC")</f>
        <v>Error MC</v>
      </c>
      <c r="H2550" s="62"/>
      <c r="I2550" s="54">
        <f>+Tabla1[[#This Row],[MC]]*Tabla1[[#This Row],[Pedido]]*Tabla1[[#This Row],[PVC ]]</f>
        <v>0</v>
      </c>
      <c r="J2550" s="26">
        <v>0.21</v>
      </c>
      <c r="K2550" s="63"/>
      <c r="L2550" s="28" t="s">
        <v>17</v>
      </c>
      <c r="M2550" s="53">
        <v>163921.519</v>
      </c>
      <c r="N2550" s="64" t="str">
        <f>+IF(Tabla1[[#This Row],[F PMPI]]="SÍ","No","Sí")</f>
        <v>Sí</v>
      </c>
      <c r="O2550" s="65">
        <f>+Tabla1[[#This Row],[PVL]]*1.055</f>
        <v>172937.20254499998</v>
      </c>
      <c r="P2550" s="65">
        <f>+Tabla1[[#This Row],[PVL]]*1.43</f>
        <v>234407.77216999998</v>
      </c>
      <c r="Q2550" s="66" t="str">
        <f>+HYPERLINK(Tabla1[[#This Row],[PAG]])</f>
        <v/>
      </c>
      <c r="R2550" s="67"/>
      <c r="S2550" s="68"/>
      <c r="T2550" s="69"/>
      <c r="U2550" s="69"/>
      <c r="V2550" s="69"/>
      <c r="W2550" s="69"/>
      <c r="X2550" s="69"/>
      <c r="Y2550" s="35"/>
      <c r="Z2550" s="35" t="s">
        <v>65</v>
      </c>
      <c r="AA2550" s="36">
        <v>1</v>
      </c>
      <c r="AB2550" s="35" t="s">
        <v>27</v>
      </c>
      <c r="AC2550" s="35" t="str">
        <f>+IF(Tabla1[[#This Row],[STK]]="no","Sin STK", "STK disponible")</f>
        <v>Sin STK</v>
      </c>
      <c r="AD2550" s="35">
        <f>+I2550*J2550</f>
        <v>0</v>
      </c>
      <c r="AE2550" s="35">
        <f>+I2550*K2550</f>
        <v>0</v>
      </c>
      <c r="AF2550" s="36">
        <f>IF(Tabla1[[#This Row],[ref pack]]=1,Tabla1[[#This Row],[Pedido]],LCM(Tabla1[[#This Row],[MC VIEJO]],Tabla1[[#This Row],[Pedido]]))</f>
        <v>1</v>
      </c>
      <c r="AG2550" s="36">
        <f>+VLOOKUP(Tabla1[[#This Row],[Artículo]],'.'!$B$2:$D$11481,3,)</f>
        <v>1</v>
      </c>
      <c r="AH2550" s="37" t="str">
        <f>+IFERROR(SEARCH("pack",Tabla1[[#This Row],[PACK]]),"")</f>
        <v/>
      </c>
    </row>
    <row r="2551" spans="1:34" ht="24" customHeight="1" x14ac:dyDescent="0.2">
      <c r="A2551" s="50" t="s">
        <v>3735</v>
      </c>
      <c r="B2551" s="60" t="s">
        <v>4847</v>
      </c>
      <c r="C2551" s="61" t="s">
        <v>4848</v>
      </c>
      <c r="D2551" s="52" t="s">
        <v>9841</v>
      </c>
      <c r="E2551" s="53">
        <v>1914.84</v>
      </c>
      <c r="F2551" s="23" t="str">
        <f>+IFERROR(VLOOKUP(Tabla1[[#This Row],[Artículo]],'..'!$B$2:$D$569000,3,),"")</f>
        <v/>
      </c>
      <c r="G2551" s="24" t="str">
        <f>IF(H2551=AF2551,"", "Error MC")</f>
        <v>Error MC</v>
      </c>
      <c r="H2551" s="62"/>
      <c r="I2551" s="54">
        <f>+Tabla1[[#This Row],[MC]]*Tabla1[[#This Row],[Pedido]]*Tabla1[[#This Row],[PVC ]]</f>
        <v>0</v>
      </c>
      <c r="J2551" s="26">
        <v>0.21</v>
      </c>
      <c r="K2551" s="63"/>
      <c r="L2551" s="28" t="s">
        <v>17</v>
      </c>
      <c r="M2551" s="53">
        <v>3359.5889999999999</v>
      </c>
      <c r="N2551" s="64" t="str">
        <f>+IF(Tabla1[[#This Row],[F PMPI]]="SÍ","No","Sí")</f>
        <v>Sí</v>
      </c>
      <c r="O2551" s="65">
        <f>+Tabla1[[#This Row],[PVL]]*1.055</f>
        <v>3544.3663949999996</v>
      </c>
      <c r="P2551" s="65">
        <f>+Tabla1[[#This Row],[PVL]]*1.43</f>
        <v>4804.21227</v>
      </c>
      <c r="Q2551" s="66" t="str">
        <f>+HYPERLINK(Tabla1[[#This Row],[PAG]])</f>
        <v>https://todomusica.com.ar/productos-sin-categorias-de-netsuite/9907-sp-64nf.html</v>
      </c>
      <c r="R2551" s="67"/>
      <c r="S2551" s="68"/>
      <c r="T2551" s="69"/>
      <c r="U2551" s="69"/>
      <c r="V2551" s="69"/>
      <c r="W2551" s="69"/>
      <c r="X2551" s="69"/>
      <c r="Y2551" s="35"/>
      <c r="Z2551" s="35" t="s">
        <v>26332</v>
      </c>
      <c r="AA2551" s="36">
        <v>1</v>
      </c>
      <c r="AB2551" s="35" t="s">
        <v>27</v>
      </c>
      <c r="AC2551" s="35" t="str">
        <f>+IF(Tabla1[[#This Row],[STK]]="no","Sin STK", "STK disponible")</f>
        <v>STK disponible</v>
      </c>
      <c r="AD2551" s="35">
        <f>+I2551*J2551</f>
        <v>0</v>
      </c>
      <c r="AE2551" s="35">
        <f>+I2551*K2551</f>
        <v>0</v>
      </c>
      <c r="AF2551" s="36">
        <f>IF(Tabla1[[#This Row],[ref pack]]=1,Tabla1[[#This Row],[Pedido]],LCM(Tabla1[[#This Row],[MC VIEJO]],Tabla1[[#This Row],[Pedido]]))</f>
        <v>1</v>
      </c>
      <c r="AG2551" s="36">
        <f>+VLOOKUP(Tabla1[[#This Row],[Artículo]],'.'!$B$2:$D$11481,3,)</f>
        <v>1</v>
      </c>
      <c r="AH2551" s="37" t="str">
        <f>+IFERROR(SEARCH("pack",Tabla1[[#This Row],[PACK]]),"")</f>
        <v/>
      </c>
    </row>
    <row r="2552" spans="1:34" ht="24" customHeight="1" x14ac:dyDescent="0.2">
      <c r="A2552" s="50" t="s">
        <v>3735</v>
      </c>
      <c r="B2552" s="60" t="s">
        <v>24034</v>
      </c>
      <c r="C2552" s="61" t="s">
        <v>24035</v>
      </c>
      <c r="D2552" s="52" t="s">
        <v>27</v>
      </c>
      <c r="E2552" s="53">
        <v>49686.400000000001</v>
      </c>
      <c r="F2552" s="23" t="str">
        <f>+IFERROR(VLOOKUP(Tabla1[[#This Row],[Artículo]],'..'!$B$2:$D$569000,3,),"")</f>
        <v/>
      </c>
      <c r="G2552" s="24" t="e">
        <f>IF(H2552=AF2552,"", "Error MC")</f>
        <v>#N/A</v>
      </c>
      <c r="H2552" s="62"/>
      <c r="I2552" s="54">
        <f>+Tabla1[[#This Row],[MC]]*Tabla1[[#This Row],[Pedido]]*Tabla1[[#This Row],[PVC ]]</f>
        <v>0</v>
      </c>
      <c r="J2552" s="26">
        <v>0.21</v>
      </c>
      <c r="K2552" s="63"/>
      <c r="L2552" s="28" t="s">
        <v>17</v>
      </c>
      <c r="M2552" s="53">
        <v>87174.789000000004</v>
      </c>
      <c r="N2552" s="64" t="str">
        <f>+IF(Tabla1[[#This Row],[F PMPI]]="SÍ","No","Sí")</f>
        <v>Sí</v>
      </c>
      <c r="O2552" s="65">
        <f>+Tabla1[[#This Row],[PVL]]*1.055</f>
        <v>91969.402394999997</v>
      </c>
      <c r="P2552" s="65">
        <f>+Tabla1[[#This Row],[PVL]]*1.43</f>
        <v>124659.94826999999</v>
      </c>
      <c r="Q2552" s="66" t="str">
        <f>+HYPERLINK(Tabla1[[#This Row],[PAG]])</f>
        <v/>
      </c>
      <c r="R2552" s="67"/>
      <c r="S2552" s="68"/>
      <c r="T2552" s="69"/>
      <c r="U2552" s="69"/>
      <c r="V2552" s="69"/>
      <c r="W2552" s="69"/>
      <c r="X2552" s="69"/>
      <c r="Y2552" s="35"/>
      <c r="Z2552" s="35" t="s">
        <v>65</v>
      </c>
      <c r="AA2552" s="36">
        <v>1</v>
      </c>
      <c r="AB2552" s="35" t="s">
        <v>27</v>
      </c>
      <c r="AC2552" s="35" t="str">
        <f>+IF(Tabla1[[#This Row],[STK]]="no","Sin STK", "STK disponible")</f>
        <v>Sin STK</v>
      </c>
      <c r="AD2552" s="35">
        <f>+I2552*J2552</f>
        <v>0</v>
      </c>
      <c r="AE2552" s="35">
        <f>+I2552*K2552</f>
        <v>0</v>
      </c>
      <c r="AF2552" s="36" t="e">
        <f>IF(Tabla1[[#This Row],[ref pack]]=1,Tabla1[[#This Row],[Pedido]],LCM(Tabla1[[#This Row],[MC VIEJO]],Tabla1[[#This Row],[Pedido]]))</f>
        <v>#N/A</v>
      </c>
      <c r="AG2552" s="36" t="e">
        <f>+VLOOKUP(Tabla1[[#This Row],[Artículo]],'.'!$B$2:$D$11481,3,)</f>
        <v>#N/A</v>
      </c>
      <c r="AH2552" s="37" t="str">
        <f>+IFERROR(SEARCH("pack",Tabla1[[#This Row],[PACK]]),"")</f>
        <v/>
      </c>
    </row>
    <row r="2553" spans="1:34" ht="24" customHeight="1" x14ac:dyDescent="0.2">
      <c r="A2553" s="50" t="s">
        <v>3735</v>
      </c>
      <c r="B2553" s="60" t="s">
        <v>24036</v>
      </c>
      <c r="C2553" s="61" t="s">
        <v>24037</v>
      </c>
      <c r="D2553" s="52" t="s">
        <v>27</v>
      </c>
      <c r="E2553" s="53">
        <v>49686.400000000001</v>
      </c>
      <c r="F2553" s="23" t="str">
        <f>+IFERROR(VLOOKUP(Tabla1[[#This Row],[Artículo]],'..'!$B$2:$D$569000,3,),"")</f>
        <v/>
      </c>
      <c r="G2553" s="24" t="e">
        <f>IF(H2553=AF2553,"", "Error MC")</f>
        <v>#N/A</v>
      </c>
      <c r="H2553" s="62"/>
      <c r="I2553" s="54">
        <f>+Tabla1[[#This Row],[MC]]*Tabla1[[#This Row],[Pedido]]*Tabla1[[#This Row],[PVC ]]</f>
        <v>0</v>
      </c>
      <c r="J2553" s="26">
        <v>0.21</v>
      </c>
      <c r="K2553" s="63"/>
      <c r="L2553" s="28" t="s">
        <v>17</v>
      </c>
      <c r="M2553" s="53">
        <v>87174.789000000004</v>
      </c>
      <c r="N2553" s="64" t="str">
        <f>+IF(Tabla1[[#This Row],[F PMPI]]="SÍ","No","Sí")</f>
        <v>Sí</v>
      </c>
      <c r="O2553" s="65">
        <f>+Tabla1[[#This Row],[PVL]]*1.055</f>
        <v>91969.402394999997</v>
      </c>
      <c r="P2553" s="65">
        <f>+Tabla1[[#This Row],[PVL]]*1.43</f>
        <v>124659.94826999999</v>
      </c>
      <c r="Q2553" s="66" t="str">
        <f>+HYPERLINK(Tabla1[[#This Row],[PAG]])</f>
        <v/>
      </c>
      <c r="R2553" s="67"/>
      <c r="S2553" s="68"/>
      <c r="T2553" s="69"/>
      <c r="U2553" s="69"/>
      <c r="V2553" s="69"/>
      <c r="W2553" s="69"/>
      <c r="X2553" s="69"/>
      <c r="Y2553" s="35"/>
      <c r="Z2553" s="35" t="s">
        <v>65</v>
      </c>
      <c r="AA2553" s="36">
        <v>1</v>
      </c>
      <c r="AB2553" s="35" t="s">
        <v>27</v>
      </c>
      <c r="AC2553" s="35" t="str">
        <f>+IF(Tabla1[[#This Row],[STK]]="no","Sin STK", "STK disponible")</f>
        <v>Sin STK</v>
      </c>
      <c r="AD2553" s="35">
        <f>+I2553*J2553</f>
        <v>0</v>
      </c>
      <c r="AE2553" s="35">
        <f>+I2553*K2553</f>
        <v>0</v>
      </c>
      <c r="AF2553" s="36" t="e">
        <f>IF(Tabla1[[#This Row],[ref pack]]=1,Tabla1[[#This Row],[Pedido]],LCM(Tabla1[[#This Row],[MC VIEJO]],Tabla1[[#This Row],[Pedido]]))</f>
        <v>#N/A</v>
      </c>
      <c r="AG2553" s="36" t="e">
        <f>+VLOOKUP(Tabla1[[#This Row],[Artículo]],'.'!$B$2:$D$11481,3,)</f>
        <v>#N/A</v>
      </c>
      <c r="AH2553" s="37" t="str">
        <f>+IFERROR(SEARCH("pack",Tabla1[[#This Row],[PACK]]),"")</f>
        <v/>
      </c>
    </row>
    <row r="2554" spans="1:34" ht="24" customHeight="1" x14ac:dyDescent="0.2">
      <c r="A2554" s="50" t="s">
        <v>3735</v>
      </c>
      <c r="B2554" s="60" t="s">
        <v>4849</v>
      </c>
      <c r="C2554" s="61" t="s">
        <v>4850</v>
      </c>
      <c r="D2554" s="52" t="s">
        <v>9842</v>
      </c>
      <c r="E2554" s="53">
        <v>72465.48</v>
      </c>
      <c r="F2554" s="23" t="str">
        <f>+IFERROR(VLOOKUP(Tabla1[[#This Row],[Artículo]],'..'!$B$2:$D$569000,3,),"")</f>
        <v/>
      </c>
      <c r="G2554" s="24" t="str">
        <f>IF(H2554=AF2554,"", "Error MC")</f>
        <v>Error MC</v>
      </c>
      <c r="H2554" s="62"/>
      <c r="I2554" s="54">
        <f>+Tabla1[[#This Row],[MC]]*Tabla1[[#This Row],[Pedido]]*Tabla1[[#This Row],[PVC ]]</f>
        <v>0</v>
      </c>
      <c r="J2554" s="26">
        <v>0.21</v>
      </c>
      <c r="K2554" s="63"/>
      <c r="L2554" s="28" t="s">
        <v>17</v>
      </c>
      <c r="M2554" s="53">
        <v>127140.69</v>
      </c>
      <c r="N2554" s="64" t="str">
        <f>+IF(Tabla1[[#This Row],[F PMPI]]="SÍ","No","Sí")</f>
        <v>Sí</v>
      </c>
      <c r="O2554" s="65">
        <f>+Tabla1[[#This Row],[PVL]]*1.055</f>
        <v>134133.42794999998</v>
      </c>
      <c r="P2554" s="65">
        <f>+Tabla1[[#This Row],[PVL]]*1.43</f>
        <v>181811.18669999999</v>
      </c>
      <c r="Q2554" s="66" t="str">
        <f>+HYPERLINK(Tabla1[[#This Row],[PAG]])</f>
        <v>https://todomusica.com.ar/accesorios-de-bateria/9894-sscrim24-113.html</v>
      </c>
      <c r="R2554" s="67"/>
      <c r="S2554" s="68"/>
      <c r="T2554" s="69"/>
      <c r="U2554" s="69"/>
      <c r="V2554" s="69"/>
      <c r="W2554" s="69"/>
      <c r="X2554" s="69"/>
      <c r="Y2554" s="35"/>
      <c r="Z2554" s="35" t="s">
        <v>26333</v>
      </c>
      <c r="AA2554" s="36">
        <v>1</v>
      </c>
      <c r="AB2554" s="35" t="s">
        <v>27</v>
      </c>
      <c r="AC2554" s="35" t="str">
        <f>+IF(Tabla1[[#This Row],[STK]]="no","Sin STK", "STK disponible")</f>
        <v>STK disponible</v>
      </c>
      <c r="AD2554" s="35">
        <f>+I2554*J2554</f>
        <v>0</v>
      </c>
      <c r="AE2554" s="35">
        <f>+I2554*K2554</f>
        <v>0</v>
      </c>
      <c r="AF2554" s="36">
        <f>IF(Tabla1[[#This Row],[ref pack]]=1,Tabla1[[#This Row],[Pedido]],LCM(Tabla1[[#This Row],[MC VIEJO]],Tabla1[[#This Row],[Pedido]]))</f>
        <v>1</v>
      </c>
      <c r="AG2554" s="36">
        <f>+VLOOKUP(Tabla1[[#This Row],[Artículo]],'.'!$B$2:$D$11481,3,)</f>
        <v>1</v>
      </c>
      <c r="AH2554" s="37" t="str">
        <f>+IFERROR(SEARCH("pack",Tabla1[[#This Row],[PACK]]),"")</f>
        <v/>
      </c>
    </row>
    <row r="2555" spans="1:34" ht="24" customHeight="1" x14ac:dyDescent="0.2">
      <c r="A2555" s="50" t="s">
        <v>3735</v>
      </c>
      <c r="B2555" s="60" t="s">
        <v>4851</v>
      </c>
      <c r="C2555" s="61" t="s">
        <v>4852</v>
      </c>
      <c r="D2555" s="52" t="s">
        <v>9842</v>
      </c>
      <c r="E2555" s="53">
        <v>26186.05</v>
      </c>
      <c r="F2555" s="23" t="str">
        <f>+IFERROR(VLOOKUP(Tabla1[[#This Row],[Artículo]],'..'!$B$2:$D$569000,3,),"")</f>
        <v/>
      </c>
      <c r="G2555" s="24" t="str">
        <f>IF(H2555=AF2555,"", "Error MC")</f>
        <v>Error MC</v>
      </c>
      <c r="H2555" s="62"/>
      <c r="I2555" s="54">
        <f>+Tabla1[[#This Row],[MC]]*Tabla1[[#This Row],[Pedido]]*Tabla1[[#This Row],[PVC ]]</f>
        <v>0</v>
      </c>
      <c r="J2555" s="26">
        <v>0.21</v>
      </c>
      <c r="K2555" s="63"/>
      <c r="L2555" s="28" t="s">
        <v>17</v>
      </c>
      <c r="M2555" s="53">
        <v>45943.421999999999</v>
      </c>
      <c r="N2555" s="64" t="str">
        <f>+IF(Tabla1[[#This Row],[F PMPI]]="SÍ","No","Sí")</f>
        <v>Sí</v>
      </c>
      <c r="O2555" s="65">
        <f>+Tabla1[[#This Row],[PVL]]*1.055</f>
        <v>48470.310209999996</v>
      </c>
      <c r="P2555" s="65">
        <f>+Tabla1[[#This Row],[PVL]]*1.43</f>
        <v>65699.093459999989</v>
      </c>
      <c r="Q2555" s="66" t="str">
        <f>+HYPERLINK(Tabla1[[#This Row],[PAG]])</f>
        <v>https://todomusica.com.ar/varios/2149-sst-5047-6-h.html</v>
      </c>
      <c r="R2555" s="67"/>
      <c r="S2555" s="68"/>
      <c r="T2555" s="69"/>
      <c r="U2555" s="69"/>
      <c r="V2555" s="69"/>
      <c r="W2555" s="69"/>
      <c r="X2555" s="69"/>
      <c r="Y2555" s="35"/>
      <c r="Z2555" s="35" t="s">
        <v>26334</v>
      </c>
      <c r="AA2555" s="36">
        <v>1</v>
      </c>
      <c r="AB2555" s="35" t="s">
        <v>27</v>
      </c>
      <c r="AC2555" s="35" t="str">
        <f>+IF(Tabla1[[#This Row],[STK]]="no","Sin STK", "STK disponible")</f>
        <v>STK disponible</v>
      </c>
      <c r="AD2555" s="35">
        <f>+I2555*J2555</f>
        <v>0</v>
      </c>
      <c r="AE2555" s="35">
        <f>+I2555*K2555</f>
        <v>0</v>
      </c>
      <c r="AF2555" s="36">
        <f>IF(Tabla1[[#This Row],[ref pack]]=1,Tabla1[[#This Row],[Pedido]],LCM(Tabla1[[#This Row],[MC VIEJO]],Tabla1[[#This Row],[Pedido]]))</f>
        <v>1</v>
      </c>
      <c r="AG2555" s="36">
        <f>+VLOOKUP(Tabla1[[#This Row],[Artículo]],'.'!$B$2:$D$11481,3,)</f>
        <v>1</v>
      </c>
      <c r="AH2555" s="37" t="str">
        <f>+IFERROR(SEARCH("pack",Tabla1[[#This Row],[PACK]]),"")</f>
        <v/>
      </c>
    </row>
    <row r="2556" spans="1:34" ht="24" customHeight="1" x14ac:dyDescent="0.2">
      <c r="A2556" s="50" t="s">
        <v>3735</v>
      </c>
      <c r="B2556" s="60" t="s">
        <v>4853</v>
      </c>
      <c r="C2556" s="61" t="s">
        <v>4854</v>
      </c>
      <c r="D2556" s="52" t="s">
        <v>27</v>
      </c>
      <c r="E2556" s="53">
        <v>339970.91</v>
      </c>
      <c r="F2556" s="23" t="str">
        <f>+IFERROR(VLOOKUP(Tabla1[[#This Row],[Artículo]],'..'!$B$2:$D$569000,3,),"")</f>
        <v/>
      </c>
      <c r="G2556" s="24" t="str">
        <f>IF(H2556=AF2556,"", "Error MC")</f>
        <v>Error MC</v>
      </c>
      <c r="H2556" s="62"/>
      <c r="I2556" s="54">
        <f>+Tabla1[[#This Row],[MC]]*Tabla1[[#This Row],[Pedido]]*Tabla1[[#This Row],[PVC ]]</f>
        <v>0</v>
      </c>
      <c r="J2556" s="26">
        <v>0.21</v>
      </c>
      <c r="K2556" s="63"/>
      <c r="L2556" s="28" t="s">
        <v>17</v>
      </c>
      <c r="M2556" s="53">
        <v>596478.96200000006</v>
      </c>
      <c r="N2556" s="64" t="str">
        <f>+IF(Tabla1[[#This Row],[F PMPI]]="SÍ","No","Sí")</f>
        <v>Sí</v>
      </c>
      <c r="O2556" s="65">
        <f>+Tabla1[[#This Row],[PVL]]*1.055</f>
        <v>629285.30491000006</v>
      </c>
      <c r="P2556" s="65">
        <f>+Tabla1[[#This Row],[PVL]]*1.43</f>
        <v>852964.91566000006</v>
      </c>
      <c r="Q2556" s="66" t="str">
        <f>+HYPERLINK(Tabla1[[#This Row],[PAG]])</f>
        <v>https://todomusica.com.ar/redoblantes/4780-404.html</v>
      </c>
      <c r="R2556" s="67"/>
      <c r="S2556" s="68"/>
      <c r="T2556" s="69"/>
      <c r="U2556" s="69"/>
      <c r="V2556" s="69"/>
      <c r="W2556" s="69"/>
      <c r="X2556" s="69"/>
      <c r="Y2556" s="35"/>
      <c r="Z2556" s="35" t="s">
        <v>26335</v>
      </c>
      <c r="AA2556" s="36">
        <v>1</v>
      </c>
      <c r="AB2556" s="35" t="s">
        <v>27</v>
      </c>
      <c r="AC2556" s="35" t="str">
        <f>+IF(Tabla1[[#This Row],[STK]]="no","Sin STK", "STK disponible")</f>
        <v>Sin STK</v>
      </c>
      <c r="AD2556" s="35">
        <f>+I2556*J2556</f>
        <v>0</v>
      </c>
      <c r="AE2556" s="35">
        <f>+I2556*K2556</f>
        <v>0</v>
      </c>
      <c r="AF2556" s="36">
        <f>IF(Tabla1[[#This Row],[ref pack]]=1,Tabla1[[#This Row],[Pedido]],LCM(Tabla1[[#This Row],[MC VIEJO]],Tabla1[[#This Row],[Pedido]]))</f>
        <v>1</v>
      </c>
      <c r="AG2556" s="36">
        <f>+VLOOKUP(Tabla1[[#This Row],[Artículo]],'.'!$B$2:$D$11481,3,)</f>
        <v>1</v>
      </c>
      <c r="AH2556" s="37" t="str">
        <f>+IFERROR(SEARCH("pack",Tabla1[[#This Row],[PACK]]),"")</f>
        <v/>
      </c>
    </row>
    <row r="2557" spans="1:34" ht="24" customHeight="1" x14ac:dyDescent="0.2">
      <c r="A2557" s="50" t="s">
        <v>3735</v>
      </c>
      <c r="B2557" s="60" t="s">
        <v>4855</v>
      </c>
      <c r="C2557" s="61" t="s">
        <v>4856</v>
      </c>
      <c r="D2557" s="52" t="s">
        <v>9842</v>
      </c>
      <c r="E2557" s="53">
        <v>419896.77</v>
      </c>
      <c r="F2557" s="23" t="str">
        <f>+IFERROR(VLOOKUP(Tabla1[[#This Row],[Artículo]],'..'!$B$2:$D$569000,3,),"")</f>
        <v/>
      </c>
      <c r="G2557" s="24" t="str">
        <f>IF(H2557=AF2557,"", "Error MC")</f>
        <v>Error MC</v>
      </c>
      <c r="H2557" s="62"/>
      <c r="I2557" s="54">
        <f>+Tabla1[[#This Row],[MC]]*Tabla1[[#This Row],[Pedido]]*Tabla1[[#This Row],[PVC ]]</f>
        <v>0</v>
      </c>
      <c r="J2557" s="26">
        <v>0.21</v>
      </c>
      <c r="K2557" s="63"/>
      <c r="L2557" s="28" t="s">
        <v>17</v>
      </c>
      <c r="M2557" s="53">
        <v>736708.88699999999</v>
      </c>
      <c r="N2557" s="64" t="str">
        <f>+IF(Tabla1[[#This Row],[F PMPI]]="SÍ","No","Sí")</f>
        <v>Sí</v>
      </c>
      <c r="O2557" s="65">
        <f>+Tabla1[[#This Row],[PVL]]*1.055</f>
        <v>777227.87578499992</v>
      </c>
      <c r="P2557" s="65">
        <f>+Tabla1[[#This Row],[PVL]]*1.43</f>
        <v>1053493.70841</v>
      </c>
      <c r="Q2557" s="66" t="str">
        <f>+HYPERLINK(Tabla1[[#This Row],[PAG]])</f>
        <v>https://todomusica.com.ar/redoblantes/7565-14x5-sensitone-brass-sd-w-sr-150-tb-50.html</v>
      </c>
      <c r="R2557" s="67"/>
      <c r="S2557" s="68"/>
      <c r="T2557" s="69"/>
      <c r="U2557" s="69"/>
      <c r="V2557" s="69"/>
      <c r="W2557" s="69"/>
      <c r="X2557" s="69"/>
      <c r="Y2557" s="35"/>
      <c r="Z2557" s="35" t="s">
        <v>26336</v>
      </c>
      <c r="AA2557" s="36">
        <v>1</v>
      </c>
      <c r="AB2557" s="35" t="s">
        <v>27</v>
      </c>
      <c r="AC2557" s="35" t="str">
        <f>+IF(Tabla1[[#This Row],[STK]]="no","Sin STK", "STK disponible")</f>
        <v>STK disponible</v>
      </c>
      <c r="AD2557" s="35">
        <f>+I2557*J2557</f>
        <v>0</v>
      </c>
      <c r="AE2557" s="35">
        <f>+I2557*K2557</f>
        <v>0</v>
      </c>
      <c r="AF2557" s="36">
        <f>IF(Tabla1[[#This Row],[ref pack]]=1,Tabla1[[#This Row],[Pedido]],LCM(Tabla1[[#This Row],[MC VIEJO]],Tabla1[[#This Row],[Pedido]]))</f>
        <v>1</v>
      </c>
      <c r="AG2557" s="36">
        <f>+VLOOKUP(Tabla1[[#This Row],[Artículo]],'.'!$B$2:$D$11481,3,)</f>
        <v>1</v>
      </c>
      <c r="AH2557" s="37" t="str">
        <f>+IFERROR(SEARCH("pack",Tabla1[[#This Row],[PACK]]),"")</f>
        <v/>
      </c>
    </row>
    <row r="2558" spans="1:34" ht="24" customHeight="1" x14ac:dyDescent="0.2">
      <c r="A2558" s="50" t="s">
        <v>3735</v>
      </c>
      <c r="B2558" s="60" t="s">
        <v>4857</v>
      </c>
      <c r="C2558" s="61" t="s">
        <v>4858</v>
      </c>
      <c r="D2558" s="52" t="s">
        <v>9842</v>
      </c>
      <c r="E2558" s="53">
        <v>640426.52</v>
      </c>
      <c r="F2558" s="23" t="str">
        <f>+IFERROR(VLOOKUP(Tabla1[[#This Row],[Artículo]],'..'!$B$2:$D$569000,3,),"")</f>
        <v/>
      </c>
      <c r="G2558" s="24" t="str">
        <f>IF(H2558=AF2558,"", "Error MC")</f>
        <v>Error MC</v>
      </c>
      <c r="H2558" s="62"/>
      <c r="I2558" s="54">
        <f>+Tabla1[[#This Row],[MC]]*Tabla1[[#This Row],[Pedido]]*Tabla1[[#This Row],[PVC ]]</f>
        <v>0</v>
      </c>
      <c r="J2558" s="26">
        <v>0.21</v>
      </c>
      <c r="K2558" s="63"/>
      <c r="L2558" s="28" t="s">
        <v>17</v>
      </c>
      <c r="M2558" s="53">
        <v>1123628.325</v>
      </c>
      <c r="N2558" s="64" t="str">
        <f>+IF(Tabla1[[#This Row],[F PMPI]]="SÍ","No","Sí")</f>
        <v>Sí</v>
      </c>
      <c r="O2558" s="65">
        <f>+Tabla1[[#This Row],[PVL]]*1.055</f>
        <v>1185427.8828749999</v>
      </c>
      <c r="P2558" s="65">
        <f>+Tabla1[[#This Row],[PVL]]*1.43</f>
        <v>1606788.5047499998</v>
      </c>
      <c r="Q2558" s="66" t="str">
        <f>+HYPERLINK(Tabla1[[#This Row],[PAG]])</f>
        <v>https://todomusica.com.ar/redoblantes/4781-404.html</v>
      </c>
      <c r="R2558" s="67"/>
      <c r="S2558" s="68"/>
      <c r="T2558" s="69"/>
      <c r="U2558" s="69"/>
      <c r="V2558" s="69"/>
      <c r="W2558" s="69"/>
      <c r="X2558" s="69"/>
      <c r="Y2558" s="35"/>
      <c r="Z2558" s="35" t="s">
        <v>26337</v>
      </c>
      <c r="AA2558" s="36">
        <v>1</v>
      </c>
      <c r="AB2558" s="35" t="s">
        <v>27</v>
      </c>
      <c r="AC2558" s="35" t="str">
        <f>+IF(Tabla1[[#This Row],[STK]]="no","Sin STK", "STK disponible")</f>
        <v>STK disponible</v>
      </c>
      <c r="AD2558" s="35">
        <f>+I2558*J2558</f>
        <v>0</v>
      </c>
      <c r="AE2558" s="35">
        <f>+I2558*K2558</f>
        <v>0</v>
      </c>
      <c r="AF2558" s="36">
        <f>IF(Tabla1[[#This Row],[ref pack]]=1,Tabla1[[#This Row],[Pedido]],LCM(Tabla1[[#This Row],[MC VIEJO]],Tabla1[[#This Row],[Pedido]]))</f>
        <v>1</v>
      </c>
      <c r="AG2558" s="36">
        <f>+VLOOKUP(Tabla1[[#This Row],[Artículo]],'.'!$B$2:$D$11481,3,)</f>
        <v>1</v>
      </c>
      <c r="AH2558" s="37" t="str">
        <f>+IFERROR(SEARCH("pack",Tabla1[[#This Row],[PACK]]),"")</f>
        <v/>
      </c>
    </row>
    <row r="2559" spans="1:34" ht="24" customHeight="1" x14ac:dyDescent="0.2">
      <c r="A2559" s="50" t="s">
        <v>3735</v>
      </c>
      <c r="B2559" s="60" t="s">
        <v>4859</v>
      </c>
      <c r="C2559" s="61" t="s">
        <v>4860</v>
      </c>
      <c r="D2559" s="52" t="s">
        <v>9842</v>
      </c>
      <c r="E2559" s="53">
        <v>433052.03</v>
      </c>
      <c r="F2559" s="23" t="str">
        <f>+IFERROR(VLOOKUP(Tabla1[[#This Row],[Artículo]],'..'!$B$2:$D$569000,3,),"")</f>
        <v/>
      </c>
      <c r="G2559" s="24" t="str">
        <f>IF(H2559=AF2559,"", "Error MC")</f>
        <v>Error MC</v>
      </c>
      <c r="H2559" s="62"/>
      <c r="I2559" s="54">
        <f>+Tabla1[[#This Row],[MC]]*Tabla1[[#This Row],[Pedido]]*Tabla1[[#This Row],[PVC ]]</f>
        <v>0</v>
      </c>
      <c r="J2559" s="26">
        <v>0.21</v>
      </c>
      <c r="K2559" s="63"/>
      <c r="L2559" s="28" t="s">
        <v>17</v>
      </c>
      <c r="M2559" s="53">
        <v>759789.78200000001</v>
      </c>
      <c r="N2559" s="64" t="str">
        <f>+IF(Tabla1[[#This Row],[F PMPI]]="SÍ","No","Sí")</f>
        <v>Sí</v>
      </c>
      <c r="O2559" s="65">
        <f>+Tabla1[[#This Row],[PVL]]*1.055</f>
        <v>801578.22000999993</v>
      </c>
      <c r="P2559" s="65">
        <f>+Tabla1[[#This Row],[PVL]]*1.43</f>
        <v>1086499.3882599999</v>
      </c>
      <c r="Q2559" s="66" t="str">
        <f>+HYPERLINK(Tabla1[[#This Row],[PAG]])</f>
        <v>https://todomusica.com.ar/redoblantes/7566-14x5-sensitone-maple-sd-w-sr-150-arl-55.html</v>
      </c>
      <c r="R2559" s="67"/>
      <c r="S2559" s="68"/>
      <c r="T2559" s="69"/>
      <c r="U2559" s="69"/>
      <c r="V2559" s="69"/>
      <c r="W2559" s="69"/>
      <c r="X2559" s="69"/>
      <c r="Y2559" s="35"/>
      <c r="Z2559" s="35" t="s">
        <v>26338</v>
      </c>
      <c r="AA2559" s="36">
        <v>1</v>
      </c>
      <c r="AB2559" s="35" t="s">
        <v>27</v>
      </c>
      <c r="AC2559" s="35" t="str">
        <f>+IF(Tabla1[[#This Row],[STK]]="no","Sin STK", "STK disponible")</f>
        <v>STK disponible</v>
      </c>
      <c r="AD2559" s="35">
        <f>+I2559*J2559</f>
        <v>0</v>
      </c>
      <c r="AE2559" s="35">
        <f>+I2559*K2559</f>
        <v>0</v>
      </c>
      <c r="AF2559" s="36">
        <f>IF(Tabla1[[#This Row],[ref pack]]=1,Tabla1[[#This Row],[Pedido]],LCM(Tabla1[[#This Row],[MC VIEJO]],Tabla1[[#This Row],[Pedido]]))</f>
        <v>1</v>
      </c>
      <c r="AG2559" s="36">
        <f>+VLOOKUP(Tabla1[[#This Row],[Artículo]],'.'!$B$2:$D$11481,3,)</f>
        <v>1</v>
      </c>
      <c r="AH2559" s="37" t="str">
        <f>+IFERROR(SEARCH("pack",Tabla1[[#This Row],[PACK]]),"")</f>
        <v/>
      </c>
    </row>
    <row r="2560" spans="1:34" ht="24" customHeight="1" x14ac:dyDescent="0.2">
      <c r="A2560" s="50" t="s">
        <v>3735</v>
      </c>
      <c r="B2560" s="60" t="s">
        <v>4861</v>
      </c>
      <c r="C2560" s="61" t="s">
        <v>4862</v>
      </c>
      <c r="D2560" s="52" t="s">
        <v>9842</v>
      </c>
      <c r="E2560" s="53">
        <v>552095.26</v>
      </c>
      <c r="F2560" s="23" t="str">
        <f>+IFERROR(VLOOKUP(Tabla1[[#This Row],[Artículo]],'..'!$B$2:$D$569000,3,),"")</f>
        <v/>
      </c>
      <c r="G2560" s="24" t="str">
        <f>IF(H2560=AF2560,"", "Error MC")</f>
        <v>Error MC</v>
      </c>
      <c r="H2560" s="62"/>
      <c r="I2560" s="54">
        <f>+Tabla1[[#This Row],[MC]]*Tabla1[[#This Row],[Pedido]]*Tabla1[[#This Row],[PVC ]]</f>
        <v>0</v>
      </c>
      <c r="J2560" s="26">
        <v>0.21</v>
      </c>
      <c r="K2560" s="63"/>
      <c r="L2560" s="28" t="s">
        <v>17</v>
      </c>
      <c r="M2560" s="53">
        <v>968651.13699999999</v>
      </c>
      <c r="N2560" s="64" t="str">
        <f>+IF(Tabla1[[#This Row],[F PMPI]]="SÍ","No","Sí")</f>
        <v>Sí</v>
      </c>
      <c r="O2560" s="65">
        <f>+Tabla1[[#This Row],[PVL]]*1.055</f>
        <v>1021926.9495349999</v>
      </c>
      <c r="P2560" s="65">
        <f>+Tabla1[[#This Row],[PVL]]*1.43</f>
        <v>1385171.1259099999</v>
      </c>
      <c r="Q2560" s="66" t="str">
        <f>+HYPERLINK(Tabla1[[#This Row],[PAG]])</f>
        <v>https://todomusica.com.ar/redoblantes/4782-404.html</v>
      </c>
      <c r="R2560" s="67"/>
      <c r="S2560" s="68"/>
      <c r="T2560" s="69"/>
      <c r="U2560" s="69"/>
      <c r="V2560" s="69"/>
      <c r="W2560" s="69"/>
      <c r="X2560" s="69"/>
      <c r="Y2560" s="35"/>
      <c r="Z2560" s="35" t="s">
        <v>26339</v>
      </c>
      <c r="AA2560" s="36">
        <v>1</v>
      </c>
      <c r="AB2560" s="35" t="s">
        <v>27</v>
      </c>
      <c r="AC2560" s="35" t="str">
        <f>+IF(Tabla1[[#This Row],[STK]]="no","Sin STK", "STK disponible")</f>
        <v>STK disponible</v>
      </c>
      <c r="AD2560" s="35">
        <f>+I2560*J2560</f>
        <v>0</v>
      </c>
      <c r="AE2560" s="35">
        <f>+I2560*K2560</f>
        <v>0</v>
      </c>
      <c r="AF2560" s="36">
        <f>IF(Tabla1[[#This Row],[ref pack]]=1,Tabla1[[#This Row],[Pedido]],LCM(Tabla1[[#This Row],[MC VIEJO]],Tabla1[[#This Row],[Pedido]]))</f>
        <v>1</v>
      </c>
      <c r="AG2560" s="36">
        <f>+VLOOKUP(Tabla1[[#This Row],[Artículo]],'.'!$B$2:$D$11481,3,)</f>
        <v>1</v>
      </c>
      <c r="AH2560" s="37" t="str">
        <f>+IFERROR(SEARCH("pack",Tabla1[[#This Row],[PACK]]),"")</f>
        <v/>
      </c>
    </row>
    <row r="2561" spans="1:34" ht="24" customHeight="1" x14ac:dyDescent="0.2">
      <c r="A2561" s="50" t="s">
        <v>3735</v>
      </c>
      <c r="B2561" s="60" t="s">
        <v>4863</v>
      </c>
      <c r="C2561" s="61" t="s">
        <v>4864</v>
      </c>
      <c r="D2561" s="52" t="s">
        <v>27</v>
      </c>
      <c r="E2561" s="53">
        <v>287051.7</v>
      </c>
      <c r="F2561" s="23" t="str">
        <f>+IFERROR(VLOOKUP(Tabla1[[#This Row],[Artículo]],'..'!$B$2:$D$569000,3,),"")</f>
        <v/>
      </c>
      <c r="G2561" s="24" t="str">
        <f>IF(H2561=AF2561,"", "Error MC")</f>
        <v>Error MC</v>
      </c>
      <c r="H2561" s="62"/>
      <c r="I2561" s="54">
        <f>+Tabla1[[#This Row],[MC]]*Tabla1[[#This Row],[Pedido]]*Tabla1[[#This Row],[PVC ]]</f>
        <v>0</v>
      </c>
      <c r="J2561" s="26">
        <v>0.21</v>
      </c>
      <c r="K2561" s="63"/>
      <c r="L2561" s="28" t="s">
        <v>17</v>
      </c>
      <c r="M2561" s="53">
        <v>503632.21399999998</v>
      </c>
      <c r="N2561" s="64" t="str">
        <f>+IF(Tabla1[[#This Row],[F PMPI]]="SÍ","No","Sí")</f>
        <v>Sí</v>
      </c>
      <c r="O2561" s="65">
        <f>+Tabla1[[#This Row],[PVL]]*1.055</f>
        <v>531331.98576999991</v>
      </c>
      <c r="P2561" s="65">
        <f>+Tabla1[[#This Row],[PVL]]*1.43</f>
        <v>720194.06601999991</v>
      </c>
      <c r="Q2561" s="66" t="str">
        <f>+HYPERLINK(Tabla1[[#This Row],[PAG]])</f>
        <v>https://todomusica.com.ar/redoblantes/4783-404.html</v>
      </c>
      <c r="R2561" s="67"/>
      <c r="S2561" s="68"/>
      <c r="T2561" s="69"/>
      <c r="U2561" s="69"/>
      <c r="V2561" s="69"/>
      <c r="W2561" s="69"/>
      <c r="X2561" s="69"/>
      <c r="Y2561" s="35"/>
      <c r="Z2561" s="35" t="s">
        <v>26340</v>
      </c>
      <c r="AA2561" s="36">
        <v>1</v>
      </c>
      <c r="AB2561" s="35" t="s">
        <v>27</v>
      </c>
      <c r="AC2561" s="35" t="str">
        <f>+IF(Tabla1[[#This Row],[STK]]="no","Sin STK", "STK disponible")</f>
        <v>Sin STK</v>
      </c>
      <c r="AD2561" s="35">
        <f>+I2561*J2561</f>
        <v>0</v>
      </c>
      <c r="AE2561" s="35">
        <f>+I2561*K2561</f>
        <v>0</v>
      </c>
      <c r="AF2561" s="36">
        <f>IF(Tabla1[[#This Row],[ref pack]]=1,Tabla1[[#This Row],[Pedido]],LCM(Tabla1[[#This Row],[MC VIEJO]],Tabla1[[#This Row],[Pedido]]))</f>
        <v>1</v>
      </c>
      <c r="AG2561" s="36">
        <f>+VLOOKUP(Tabla1[[#This Row],[Artículo]],'.'!$B$2:$D$11481,3,)</f>
        <v>1</v>
      </c>
      <c r="AH2561" s="37" t="str">
        <f>+IFERROR(SEARCH("pack",Tabla1[[#This Row],[PACK]]),"")</f>
        <v/>
      </c>
    </row>
    <row r="2562" spans="1:34" ht="24" customHeight="1" x14ac:dyDescent="0.2">
      <c r="A2562" s="50" t="s">
        <v>3735</v>
      </c>
      <c r="B2562" s="60" t="s">
        <v>4865</v>
      </c>
      <c r="C2562" s="61" t="s">
        <v>4866</v>
      </c>
      <c r="D2562" s="52" t="s">
        <v>27</v>
      </c>
      <c r="E2562" s="53">
        <v>381649.77</v>
      </c>
      <c r="F2562" s="23" t="str">
        <f>+IFERROR(VLOOKUP(Tabla1[[#This Row],[Artículo]],'..'!$B$2:$D$569000,3,),"")</f>
        <v/>
      </c>
      <c r="G2562" s="24" t="str">
        <f>IF(H2562=AF2562,"", "Error MC")</f>
        <v>Error MC</v>
      </c>
      <c r="H2562" s="62"/>
      <c r="I2562" s="54">
        <f>+Tabla1[[#This Row],[MC]]*Tabla1[[#This Row],[Pedido]]*Tabla1[[#This Row],[PVC ]]</f>
        <v>0</v>
      </c>
      <c r="J2562" s="26">
        <v>0.21</v>
      </c>
      <c r="K2562" s="63"/>
      <c r="L2562" s="28" t="s">
        <v>17</v>
      </c>
      <c r="M2562" s="53">
        <v>669604.52599999995</v>
      </c>
      <c r="N2562" s="64" t="str">
        <f>+IF(Tabla1[[#This Row],[F PMPI]]="SÍ","No","Sí")</f>
        <v>Sí</v>
      </c>
      <c r="O2562" s="65">
        <f>+Tabla1[[#This Row],[PVL]]*1.055</f>
        <v>706432.77492999996</v>
      </c>
      <c r="P2562" s="65">
        <f>+Tabla1[[#This Row],[PVL]]*1.43</f>
        <v>957534.47217999992</v>
      </c>
      <c r="Q2562" s="66" t="str">
        <f>+HYPERLINK(Tabla1[[#This Row],[PAG]])</f>
        <v>https://todomusica.com.ar/redoblantes/4784-404.html</v>
      </c>
      <c r="R2562" s="67"/>
      <c r="S2562" s="68"/>
      <c r="T2562" s="69"/>
      <c r="U2562" s="69"/>
      <c r="V2562" s="69"/>
      <c r="W2562" s="69"/>
      <c r="X2562" s="69"/>
      <c r="Y2562" s="35"/>
      <c r="Z2562" s="35" t="s">
        <v>26341</v>
      </c>
      <c r="AA2562" s="36">
        <v>1</v>
      </c>
      <c r="AB2562" s="35" t="s">
        <v>27</v>
      </c>
      <c r="AC2562" s="35" t="str">
        <f>+IF(Tabla1[[#This Row],[STK]]="no","Sin STK", "STK disponible")</f>
        <v>Sin STK</v>
      </c>
      <c r="AD2562" s="35">
        <f>+I2562*J2562</f>
        <v>0</v>
      </c>
      <c r="AE2562" s="35">
        <f>+I2562*K2562</f>
        <v>0</v>
      </c>
      <c r="AF2562" s="36">
        <f>IF(Tabla1[[#This Row],[ref pack]]=1,Tabla1[[#This Row],[Pedido]],LCM(Tabla1[[#This Row],[MC VIEJO]],Tabla1[[#This Row],[Pedido]]))</f>
        <v>1</v>
      </c>
      <c r="AG2562" s="36">
        <f>+VLOOKUP(Tabla1[[#This Row],[Artículo]],'.'!$B$2:$D$11481,3,)</f>
        <v>1</v>
      </c>
      <c r="AH2562" s="37" t="str">
        <f>+IFERROR(SEARCH("pack",Tabla1[[#This Row],[PACK]]),"")</f>
        <v/>
      </c>
    </row>
    <row r="2563" spans="1:34" ht="24" customHeight="1" x14ac:dyDescent="0.2">
      <c r="A2563" s="50" t="s">
        <v>3735</v>
      </c>
      <c r="B2563" s="60" t="s">
        <v>4867</v>
      </c>
      <c r="C2563" s="61" t="s">
        <v>4868</v>
      </c>
      <c r="D2563" s="52" t="s">
        <v>27</v>
      </c>
      <c r="E2563" s="53">
        <v>457074.52</v>
      </c>
      <c r="F2563" s="23" t="str">
        <f>+IFERROR(VLOOKUP(Tabla1[[#This Row],[Artículo]],'..'!$B$2:$D$569000,3,),"")</f>
        <v/>
      </c>
      <c r="G2563" s="24" t="str">
        <f>IF(H2563=AF2563,"", "Error MC")</f>
        <v>Error MC</v>
      </c>
      <c r="H2563" s="62"/>
      <c r="I2563" s="54">
        <f>+Tabla1[[#This Row],[MC]]*Tabla1[[#This Row],[Pedido]]*Tabla1[[#This Row],[PVC ]]</f>
        <v>0</v>
      </c>
      <c r="J2563" s="26">
        <v>0.21</v>
      </c>
      <c r="K2563" s="63"/>
      <c r="L2563" s="28" t="s">
        <v>17</v>
      </c>
      <c r="M2563" s="53">
        <v>801937.24100000004</v>
      </c>
      <c r="N2563" s="64" t="str">
        <f>+IF(Tabla1[[#This Row],[F PMPI]]="SÍ","No","Sí")</f>
        <v>Sí</v>
      </c>
      <c r="O2563" s="65">
        <f>+Tabla1[[#This Row],[PVL]]*1.055</f>
        <v>846043.78925499995</v>
      </c>
      <c r="P2563" s="65">
        <f>+Tabla1[[#This Row],[PVL]]*1.43</f>
        <v>1146770.2546300001</v>
      </c>
      <c r="Q2563" s="66" t="str">
        <f>+HYPERLINK(Tabla1[[#This Row],[PAG]])</f>
        <v>https://todomusica.com.ar/redoblantes/6704-sta1465br.html</v>
      </c>
      <c r="R2563" s="67"/>
      <c r="S2563" s="68"/>
      <c r="T2563" s="69"/>
      <c r="U2563" s="69"/>
      <c r="V2563" s="69"/>
      <c r="W2563" s="69"/>
      <c r="X2563" s="69"/>
      <c r="Y2563" s="35"/>
      <c r="Z2563" s="35" t="s">
        <v>26342</v>
      </c>
      <c r="AA2563" s="36">
        <v>1</v>
      </c>
      <c r="AB2563" s="35" t="s">
        <v>27</v>
      </c>
      <c r="AC2563" s="35" t="str">
        <f>+IF(Tabla1[[#This Row],[STK]]="no","Sin STK", "STK disponible")</f>
        <v>Sin STK</v>
      </c>
      <c r="AD2563" s="35">
        <f>+I2563*J2563</f>
        <v>0</v>
      </c>
      <c r="AE2563" s="35">
        <f>+I2563*K2563</f>
        <v>0</v>
      </c>
      <c r="AF2563" s="36">
        <f>IF(Tabla1[[#This Row],[ref pack]]=1,Tabla1[[#This Row],[Pedido]],LCM(Tabla1[[#This Row],[MC VIEJO]],Tabla1[[#This Row],[Pedido]]))</f>
        <v>1</v>
      </c>
      <c r="AG2563" s="36">
        <f>+VLOOKUP(Tabla1[[#This Row],[Artículo]],'.'!$B$2:$D$11481,3,)</f>
        <v>1</v>
      </c>
      <c r="AH2563" s="37" t="str">
        <f>+IFERROR(SEARCH("pack",Tabla1[[#This Row],[PACK]]),"")</f>
        <v/>
      </c>
    </row>
    <row r="2564" spans="1:34" ht="24" customHeight="1" x14ac:dyDescent="0.2">
      <c r="A2564" s="50" t="s">
        <v>3735</v>
      </c>
      <c r="B2564" s="60" t="s">
        <v>4869</v>
      </c>
      <c r="C2564" s="61" t="s">
        <v>4870</v>
      </c>
      <c r="D2564" s="52" t="s">
        <v>9842</v>
      </c>
      <c r="E2564" s="53">
        <v>694589.15</v>
      </c>
      <c r="F2564" s="23" t="str">
        <f>+IFERROR(VLOOKUP(Tabla1[[#This Row],[Artículo]],'..'!$B$2:$D$569000,3,),"")</f>
        <v/>
      </c>
      <c r="G2564" s="24" t="str">
        <f>IF(H2564=AF2564,"", "Error MC")</f>
        <v>Error MC</v>
      </c>
      <c r="H2564" s="62"/>
      <c r="I2564" s="54">
        <f>+Tabla1[[#This Row],[MC]]*Tabla1[[#This Row],[Pedido]]*Tabla1[[#This Row],[PVC ]]</f>
        <v>0</v>
      </c>
      <c r="J2564" s="26">
        <v>0.21</v>
      </c>
      <c r="K2564" s="63"/>
      <c r="L2564" s="28" t="s">
        <v>17</v>
      </c>
      <c r="M2564" s="53">
        <v>1218656.6669999999</v>
      </c>
      <c r="N2564" s="64" t="str">
        <f>+IF(Tabla1[[#This Row],[F PMPI]]="SÍ","No","Sí")</f>
        <v>Sí</v>
      </c>
      <c r="O2564" s="65">
        <f>+Tabla1[[#This Row],[PVL]]*1.055</f>
        <v>1285682.7836849999</v>
      </c>
      <c r="P2564" s="65">
        <f>+Tabla1[[#This Row],[PVL]]*1.43</f>
        <v>1742679.0338099997</v>
      </c>
      <c r="Q2564" s="66" t="str">
        <f>+HYPERLINK(Tabla1[[#This Row],[PAG]])</f>
        <v>https://todomusica.com.ar/redoblantes/4785-404.html</v>
      </c>
      <c r="R2564" s="67"/>
      <c r="S2564" s="68"/>
      <c r="T2564" s="69"/>
      <c r="U2564" s="69"/>
      <c r="V2564" s="69"/>
      <c r="W2564" s="69"/>
      <c r="X2564" s="69"/>
      <c r="Y2564" s="35"/>
      <c r="Z2564" s="35" t="s">
        <v>26343</v>
      </c>
      <c r="AA2564" s="36">
        <v>1</v>
      </c>
      <c r="AB2564" s="35" t="s">
        <v>27</v>
      </c>
      <c r="AC2564" s="35" t="str">
        <f>+IF(Tabla1[[#This Row],[STK]]="no","Sin STK", "STK disponible")</f>
        <v>STK disponible</v>
      </c>
      <c r="AD2564" s="35">
        <f>+I2564*J2564</f>
        <v>0</v>
      </c>
      <c r="AE2564" s="35">
        <f>+I2564*K2564</f>
        <v>0</v>
      </c>
      <c r="AF2564" s="36">
        <f>IF(Tabla1[[#This Row],[ref pack]]=1,Tabla1[[#This Row],[Pedido]],LCM(Tabla1[[#This Row],[MC VIEJO]],Tabla1[[#This Row],[Pedido]]))</f>
        <v>1</v>
      </c>
      <c r="AG2564" s="36">
        <f>+VLOOKUP(Tabla1[[#This Row],[Artículo]],'.'!$B$2:$D$11481,3,)</f>
        <v>1</v>
      </c>
      <c r="AH2564" s="37" t="str">
        <f>+IFERROR(SEARCH("pack",Tabla1[[#This Row],[PACK]]),"")</f>
        <v/>
      </c>
    </row>
    <row r="2565" spans="1:34" ht="24" customHeight="1" x14ac:dyDescent="0.2">
      <c r="A2565" s="50" t="s">
        <v>3735</v>
      </c>
      <c r="B2565" s="60" t="s">
        <v>4871</v>
      </c>
      <c r="C2565" s="61" t="s">
        <v>4872</v>
      </c>
      <c r="D2565" s="52" t="s">
        <v>27</v>
      </c>
      <c r="E2565" s="53">
        <v>465803.24</v>
      </c>
      <c r="F2565" s="23" t="str">
        <f>+IFERROR(VLOOKUP(Tabla1[[#This Row],[Artículo]],'..'!$B$2:$D$569000,3,),"")</f>
        <v/>
      </c>
      <c r="G2565" s="24" t="str">
        <f>IF(H2565=AF2565,"", "Error MC")</f>
        <v>Error MC</v>
      </c>
      <c r="H2565" s="62"/>
      <c r="I2565" s="54">
        <f>+Tabla1[[#This Row],[MC]]*Tabla1[[#This Row],[Pedido]]*Tabla1[[#This Row],[PVC ]]</f>
        <v>0</v>
      </c>
      <c r="J2565" s="26">
        <v>0.21</v>
      </c>
      <c r="K2565" s="63"/>
      <c r="L2565" s="28" t="s">
        <v>17</v>
      </c>
      <c r="M2565" s="53">
        <v>817251.78700000001</v>
      </c>
      <c r="N2565" s="64" t="str">
        <f>+IF(Tabla1[[#This Row],[F PMPI]]="SÍ","No","Sí")</f>
        <v>Sí</v>
      </c>
      <c r="O2565" s="65">
        <f>+Tabla1[[#This Row],[PVL]]*1.055</f>
        <v>862200.63528499997</v>
      </c>
      <c r="P2565" s="65">
        <f>+Tabla1[[#This Row],[PVL]]*1.43</f>
        <v>1168670.05541</v>
      </c>
      <c r="Q2565" s="66" t="str">
        <f>+HYPERLINK(Tabla1[[#This Row],[PAG]])</f>
        <v>https://todomusica.com.ar/redoblantes/6705-sta1465mm.html</v>
      </c>
      <c r="R2565" s="67"/>
      <c r="S2565" s="68"/>
      <c r="T2565" s="69"/>
      <c r="U2565" s="69"/>
      <c r="V2565" s="69"/>
      <c r="W2565" s="69"/>
      <c r="X2565" s="69"/>
      <c r="Y2565" s="35"/>
      <c r="Z2565" s="35" t="s">
        <v>26344</v>
      </c>
      <c r="AA2565" s="36">
        <v>1</v>
      </c>
      <c r="AB2565" s="35" t="s">
        <v>27</v>
      </c>
      <c r="AC2565" s="35" t="str">
        <f>+IF(Tabla1[[#This Row],[STK]]="no","Sin STK", "STK disponible")</f>
        <v>Sin STK</v>
      </c>
      <c r="AD2565" s="35">
        <f>+I2565*J2565</f>
        <v>0</v>
      </c>
      <c r="AE2565" s="35">
        <f>+I2565*K2565</f>
        <v>0</v>
      </c>
      <c r="AF2565" s="36">
        <f>IF(Tabla1[[#This Row],[ref pack]]=1,Tabla1[[#This Row],[Pedido]],LCM(Tabla1[[#This Row],[MC VIEJO]],Tabla1[[#This Row],[Pedido]]))</f>
        <v>1</v>
      </c>
      <c r="AG2565" s="36">
        <f>+VLOOKUP(Tabla1[[#This Row],[Artículo]],'.'!$B$2:$D$11481,3,)</f>
        <v>1</v>
      </c>
      <c r="AH2565" s="37" t="str">
        <f>+IFERROR(SEARCH("pack",Tabla1[[#This Row],[PACK]]),"")</f>
        <v/>
      </c>
    </row>
    <row r="2566" spans="1:34" ht="24" customHeight="1" x14ac:dyDescent="0.2">
      <c r="A2566" s="50" t="s">
        <v>3735</v>
      </c>
      <c r="B2566" s="60" t="s">
        <v>4873</v>
      </c>
      <c r="C2566" s="61" t="s">
        <v>4872</v>
      </c>
      <c r="D2566" s="52" t="s">
        <v>9842</v>
      </c>
      <c r="E2566" s="53">
        <v>465803.24</v>
      </c>
      <c r="F2566" s="23" t="str">
        <f>+IFERROR(VLOOKUP(Tabla1[[#This Row],[Artículo]],'..'!$B$2:$D$569000,3,),"")</f>
        <v/>
      </c>
      <c r="G2566" s="24" t="str">
        <f>IF(H2566=AF2566,"", "Error MC")</f>
        <v>Error MC</v>
      </c>
      <c r="H2566" s="62"/>
      <c r="I2566" s="54">
        <f>+Tabla1[[#This Row],[MC]]*Tabla1[[#This Row],[Pedido]]*Tabla1[[#This Row],[PVC ]]</f>
        <v>0</v>
      </c>
      <c r="J2566" s="26">
        <v>0.21</v>
      </c>
      <c r="K2566" s="63"/>
      <c r="L2566" s="28" t="s">
        <v>17</v>
      </c>
      <c r="M2566" s="53">
        <v>817251.78700000001</v>
      </c>
      <c r="N2566" s="64" t="str">
        <f>+IF(Tabla1[[#This Row],[F PMPI]]="SÍ","No","Sí")</f>
        <v>Sí</v>
      </c>
      <c r="O2566" s="65">
        <f>+Tabla1[[#This Row],[PVL]]*1.055</f>
        <v>862200.63528499997</v>
      </c>
      <c r="P2566" s="65">
        <f>+Tabla1[[#This Row],[PVL]]*1.43</f>
        <v>1168670.05541</v>
      </c>
      <c r="Q2566" s="66" t="str">
        <f>+HYPERLINK(Tabla1[[#This Row],[PAG]])</f>
        <v>https://todomusica.com.ar/redoblantes/8274-14x65-6-ply-54mm.html</v>
      </c>
      <c r="R2566" s="67"/>
      <c r="S2566" s="68"/>
      <c r="T2566" s="69"/>
      <c r="U2566" s="69"/>
      <c r="V2566" s="69"/>
      <c r="W2566" s="69"/>
      <c r="X2566" s="69"/>
      <c r="Y2566" s="35"/>
      <c r="Z2566" s="35" t="s">
        <v>26345</v>
      </c>
      <c r="AA2566" s="36">
        <v>1</v>
      </c>
      <c r="AB2566" s="35" t="s">
        <v>27</v>
      </c>
      <c r="AC2566" s="35" t="str">
        <f>+IF(Tabla1[[#This Row],[STK]]="no","Sin STK", "STK disponible")</f>
        <v>STK disponible</v>
      </c>
      <c r="AD2566" s="35">
        <f>+I2566*J2566</f>
        <v>0</v>
      </c>
      <c r="AE2566" s="35">
        <f>+I2566*K2566</f>
        <v>0</v>
      </c>
      <c r="AF2566" s="36">
        <f>IF(Tabla1[[#This Row],[ref pack]]=1,Tabla1[[#This Row],[Pedido]],LCM(Tabla1[[#This Row],[MC VIEJO]],Tabla1[[#This Row],[Pedido]]))</f>
        <v>1</v>
      </c>
      <c r="AG2566" s="36">
        <f>+VLOOKUP(Tabla1[[#This Row],[Artículo]],'.'!$B$2:$D$11481,3,)</f>
        <v>1</v>
      </c>
      <c r="AH2566" s="37" t="str">
        <f>+IFERROR(SEARCH("pack",Tabla1[[#This Row],[PACK]]),"")</f>
        <v/>
      </c>
    </row>
    <row r="2567" spans="1:34" ht="24" customHeight="1" x14ac:dyDescent="0.2">
      <c r="A2567" s="50" t="s">
        <v>3735</v>
      </c>
      <c r="B2567" s="60" t="s">
        <v>4874</v>
      </c>
      <c r="C2567" s="61" t="s">
        <v>4875</v>
      </c>
      <c r="D2567" s="52" t="s">
        <v>9842</v>
      </c>
      <c r="E2567" s="53">
        <v>615633.13</v>
      </c>
      <c r="F2567" s="23" t="str">
        <f>+IFERROR(VLOOKUP(Tabla1[[#This Row],[Artículo]],'..'!$B$2:$D$569000,3,),"")</f>
        <v/>
      </c>
      <c r="G2567" s="24" t="str">
        <f>IF(H2567=AF2567,"", "Error MC")</f>
        <v>Error MC</v>
      </c>
      <c r="H2567" s="62"/>
      <c r="I2567" s="54">
        <f>+Tabla1[[#This Row],[MC]]*Tabla1[[#This Row],[Pedido]]*Tabla1[[#This Row],[PVC ]]</f>
        <v>0</v>
      </c>
      <c r="J2567" s="26">
        <v>0.21</v>
      </c>
      <c r="K2567" s="63"/>
      <c r="L2567" s="28" t="s">
        <v>17</v>
      </c>
      <c r="M2567" s="53">
        <v>1080128.328</v>
      </c>
      <c r="N2567" s="64" t="str">
        <f>+IF(Tabla1[[#This Row],[F PMPI]]="SÍ","No","Sí")</f>
        <v>Sí</v>
      </c>
      <c r="O2567" s="65">
        <f>+Tabla1[[#This Row],[PVL]]*1.055</f>
        <v>1139535.38604</v>
      </c>
      <c r="P2567" s="65">
        <f>+Tabla1[[#This Row],[PVL]]*1.43</f>
        <v>1544583.5090399999</v>
      </c>
      <c r="Q2567" s="66" t="str">
        <f>+HYPERLINK(Tabla1[[#This Row],[PAG]])</f>
        <v>https://todomusica.com.ar/redoblantes/4786-404.html</v>
      </c>
      <c r="R2567" s="67"/>
      <c r="S2567" s="68"/>
      <c r="T2567" s="69"/>
      <c r="U2567" s="69"/>
      <c r="V2567" s="69"/>
      <c r="W2567" s="69"/>
      <c r="X2567" s="69"/>
      <c r="Y2567" s="35"/>
      <c r="Z2567" s="35" t="s">
        <v>26346</v>
      </c>
      <c r="AA2567" s="36">
        <v>1</v>
      </c>
      <c r="AB2567" s="35" t="s">
        <v>27</v>
      </c>
      <c r="AC2567" s="35" t="str">
        <f>+IF(Tabla1[[#This Row],[STK]]="no","Sin STK", "STK disponible")</f>
        <v>STK disponible</v>
      </c>
      <c r="AD2567" s="35">
        <f>+I2567*J2567</f>
        <v>0</v>
      </c>
      <c r="AE2567" s="35">
        <f>+I2567*K2567</f>
        <v>0</v>
      </c>
      <c r="AF2567" s="36">
        <f>IF(Tabla1[[#This Row],[ref pack]]=1,Tabla1[[#This Row],[Pedido]],LCM(Tabla1[[#This Row],[MC VIEJO]],Tabla1[[#This Row],[Pedido]]))</f>
        <v>1</v>
      </c>
      <c r="AG2567" s="36">
        <f>+VLOOKUP(Tabla1[[#This Row],[Artículo]],'.'!$B$2:$D$11481,3,)</f>
        <v>1</v>
      </c>
      <c r="AH2567" s="37" t="str">
        <f>+IFERROR(SEARCH("pack",Tabla1[[#This Row],[PACK]]),"")</f>
        <v/>
      </c>
    </row>
    <row r="2568" spans="1:34" ht="24" customHeight="1" x14ac:dyDescent="0.2">
      <c r="A2568" s="50" t="s">
        <v>3735</v>
      </c>
      <c r="B2568" s="60" t="s">
        <v>4876</v>
      </c>
      <c r="C2568" s="61" t="s">
        <v>4877</v>
      </c>
      <c r="D2568" s="52" t="s">
        <v>27</v>
      </c>
      <c r="E2568" s="53">
        <v>320350.01</v>
      </c>
      <c r="F2568" s="23" t="str">
        <f>+IFERROR(VLOOKUP(Tabla1[[#This Row],[Artículo]],'..'!$B$2:$D$569000,3,),"")</f>
        <v/>
      </c>
      <c r="G2568" s="24" t="str">
        <f>IF(H2568=AF2568,"", "Error MC")</f>
        <v>Error MC</v>
      </c>
      <c r="H2568" s="62"/>
      <c r="I2568" s="54">
        <f>+Tabla1[[#This Row],[MC]]*Tabla1[[#This Row],[Pedido]]*Tabla1[[#This Row],[PVC ]]</f>
        <v>0</v>
      </c>
      <c r="J2568" s="26">
        <v>0.21</v>
      </c>
      <c r="K2568" s="63"/>
      <c r="L2568" s="28" t="s">
        <v>17</v>
      </c>
      <c r="M2568" s="53">
        <v>562054.08700000006</v>
      </c>
      <c r="N2568" s="64" t="str">
        <f>+IF(Tabla1[[#This Row],[F PMPI]]="SÍ","No","Sí")</f>
        <v>Sí</v>
      </c>
      <c r="O2568" s="65">
        <f>+Tabla1[[#This Row],[PVL]]*1.055</f>
        <v>592967.06178500003</v>
      </c>
      <c r="P2568" s="65">
        <f>+Tabla1[[#This Row],[PVL]]*1.43</f>
        <v>803737.34441000002</v>
      </c>
      <c r="Q2568" s="66" t="str">
        <f>+HYPERLINK(Tabla1[[#This Row],[PAG]])</f>
        <v>https://todomusica.com.ar/productos-sin-categorias-de-netsuite/4787-404.html</v>
      </c>
      <c r="R2568" s="67"/>
      <c r="S2568" s="68"/>
      <c r="T2568" s="69"/>
      <c r="U2568" s="69"/>
      <c r="V2568" s="69"/>
      <c r="W2568" s="69"/>
      <c r="X2568" s="69"/>
      <c r="Y2568" s="35"/>
      <c r="Z2568" s="35" t="s">
        <v>26347</v>
      </c>
      <c r="AA2568" s="36">
        <v>1</v>
      </c>
      <c r="AB2568" s="35" t="s">
        <v>27</v>
      </c>
      <c r="AC2568" s="35" t="str">
        <f>+IF(Tabla1[[#This Row],[STK]]="no","Sin STK", "STK disponible")</f>
        <v>Sin STK</v>
      </c>
      <c r="AD2568" s="35">
        <f>+I2568*J2568</f>
        <v>0</v>
      </c>
      <c r="AE2568" s="35">
        <f>+I2568*K2568</f>
        <v>0</v>
      </c>
      <c r="AF2568" s="36">
        <f>IF(Tabla1[[#This Row],[ref pack]]=1,Tabla1[[#This Row],[Pedido]],LCM(Tabla1[[#This Row],[MC VIEJO]],Tabla1[[#This Row],[Pedido]]))</f>
        <v>1</v>
      </c>
      <c r="AG2568" s="36">
        <f>+VLOOKUP(Tabla1[[#This Row],[Artículo]],'.'!$B$2:$D$11481,3,)</f>
        <v>1</v>
      </c>
      <c r="AH2568" s="37" t="str">
        <f>+IFERROR(SEARCH("pack",Tabla1[[#This Row],[PACK]]),"")</f>
        <v/>
      </c>
    </row>
    <row r="2569" spans="1:34" ht="24" customHeight="1" x14ac:dyDescent="0.2">
      <c r="A2569" s="50" t="s">
        <v>3735</v>
      </c>
      <c r="B2569" s="60" t="s">
        <v>4878</v>
      </c>
      <c r="C2569" s="61" t="s">
        <v>4879</v>
      </c>
      <c r="D2569" s="52" t="s">
        <v>9842</v>
      </c>
      <c r="E2569" s="53">
        <v>474283.18</v>
      </c>
      <c r="F2569" s="23" t="str">
        <f>+IFERROR(VLOOKUP(Tabla1[[#This Row],[Artículo]],'..'!$B$2:$D$569000,3,),"")</f>
        <v/>
      </c>
      <c r="G2569" s="24" t="str">
        <f>IF(H2569=AF2569,"", "Error MC")</f>
        <v>Error MC</v>
      </c>
      <c r="H2569" s="62"/>
      <c r="I2569" s="54">
        <f>+Tabla1[[#This Row],[MC]]*Tabla1[[#This Row],[Pedido]]*Tabla1[[#This Row],[PVC ]]</f>
        <v>0</v>
      </c>
      <c r="J2569" s="26">
        <v>0.21</v>
      </c>
      <c r="K2569" s="63"/>
      <c r="L2569" s="28" t="s">
        <v>17</v>
      </c>
      <c r="M2569" s="53">
        <v>832129.83799999999</v>
      </c>
      <c r="N2569" s="64" t="str">
        <f>+IF(Tabla1[[#This Row],[F PMPI]]="SÍ","No","Sí")</f>
        <v>Sí</v>
      </c>
      <c r="O2569" s="65">
        <f>+Tabla1[[#This Row],[PVL]]*1.055</f>
        <v>877896.97908999992</v>
      </c>
      <c r="P2569" s="65">
        <f>+Tabla1[[#This Row],[PVL]]*1.43</f>
        <v>1189945.6683399999</v>
      </c>
      <c r="Q2569" s="66" t="str">
        <f>+HYPERLINK(Tabla1[[#This Row],[PAG]])</f>
        <v>https://todomusica.com.ar/redoblantes/4788-404.html</v>
      </c>
      <c r="R2569" s="67"/>
      <c r="S2569" s="68"/>
      <c r="T2569" s="69"/>
      <c r="U2569" s="69"/>
      <c r="V2569" s="69"/>
      <c r="W2569" s="69"/>
      <c r="X2569" s="69"/>
      <c r="Y2569" s="35"/>
      <c r="Z2569" s="35" t="s">
        <v>26348</v>
      </c>
      <c r="AA2569" s="36">
        <v>1</v>
      </c>
      <c r="AB2569" s="35" t="s">
        <v>27</v>
      </c>
      <c r="AC2569" s="35" t="str">
        <f>+IF(Tabla1[[#This Row],[STK]]="no","Sin STK", "STK disponible")</f>
        <v>STK disponible</v>
      </c>
      <c r="AD2569" s="35">
        <f>+I2569*J2569</f>
        <v>0</v>
      </c>
      <c r="AE2569" s="35">
        <f>+I2569*K2569</f>
        <v>0</v>
      </c>
      <c r="AF2569" s="36">
        <f>IF(Tabla1[[#This Row],[ref pack]]=1,Tabla1[[#This Row],[Pedido]],LCM(Tabla1[[#This Row],[MC VIEJO]],Tabla1[[#This Row],[Pedido]]))</f>
        <v>1</v>
      </c>
      <c r="AG2569" s="36">
        <f>+VLOOKUP(Tabla1[[#This Row],[Artículo]],'.'!$B$2:$D$11481,3,)</f>
        <v>1</v>
      </c>
      <c r="AH2569" s="37" t="str">
        <f>+IFERROR(SEARCH("pack",Tabla1[[#This Row],[PACK]]),"")</f>
        <v/>
      </c>
    </row>
    <row r="2570" spans="1:34" ht="24" customHeight="1" x14ac:dyDescent="0.2">
      <c r="A2570" s="50" t="s">
        <v>3735</v>
      </c>
      <c r="B2570" s="60" t="s">
        <v>4880</v>
      </c>
      <c r="C2570" s="61" t="s">
        <v>4881</v>
      </c>
      <c r="D2570" s="52" t="s">
        <v>9842</v>
      </c>
      <c r="E2570" s="53">
        <v>358000.32</v>
      </c>
      <c r="F2570" s="23" t="str">
        <f>+IFERROR(VLOOKUP(Tabla1[[#This Row],[Artículo]],'..'!$B$2:$D$569000,3,),"")</f>
        <v/>
      </c>
      <c r="G2570" s="24" t="str">
        <f>IF(H2570=AF2570,"", "Error MC")</f>
        <v>Error MC</v>
      </c>
      <c r="H2570" s="62"/>
      <c r="I2570" s="54">
        <f>+Tabla1[[#This Row],[MC]]*Tabla1[[#This Row],[Pedido]]*Tabla1[[#This Row],[PVC ]]</f>
        <v>0</v>
      </c>
      <c r="J2570" s="26">
        <v>0.21</v>
      </c>
      <c r="K2570" s="63"/>
      <c r="L2570" s="28" t="s">
        <v>17</v>
      </c>
      <c r="M2570" s="53">
        <v>628111.55700000003</v>
      </c>
      <c r="N2570" s="64" t="str">
        <f>+IF(Tabla1[[#This Row],[F PMPI]]="SÍ","No","Sí")</f>
        <v>Sí</v>
      </c>
      <c r="O2570" s="65">
        <f>+Tabla1[[#This Row],[PVL]]*1.055</f>
        <v>662657.69263499998</v>
      </c>
      <c r="P2570" s="65">
        <f>+Tabla1[[#This Row],[PVL]]*1.43</f>
        <v>898199.52651</v>
      </c>
      <c r="Q2570" s="66" t="str">
        <f>+HYPERLINK(Tabla1[[#This Row],[PAG]])</f>
        <v/>
      </c>
      <c r="R2570" s="67"/>
      <c r="S2570" s="68"/>
      <c r="T2570" s="69"/>
      <c r="U2570" s="69"/>
      <c r="V2570" s="69"/>
      <c r="W2570" s="69"/>
      <c r="X2570" s="69"/>
      <c r="Y2570" s="35"/>
      <c r="Z2570" s="35" t="s">
        <v>65</v>
      </c>
      <c r="AA2570" s="36">
        <v>1</v>
      </c>
      <c r="AB2570" s="35" t="s">
        <v>27</v>
      </c>
      <c r="AC2570" s="35" t="str">
        <f>+IF(Tabla1[[#This Row],[STK]]="no","Sin STK", "STK disponible")</f>
        <v>STK disponible</v>
      </c>
      <c r="AD2570" s="35">
        <f>+I2570*J2570</f>
        <v>0</v>
      </c>
      <c r="AE2570" s="35">
        <f>+I2570*K2570</f>
        <v>0</v>
      </c>
      <c r="AF2570" s="36">
        <f>IF(Tabla1[[#This Row],[ref pack]]=1,Tabla1[[#This Row],[Pedido]],LCM(Tabla1[[#This Row],[MC VIEJO]],Tabla1[[#This Row],[Pedido]]))</f>
        <v>1</v>
      </c>
      <c r="AG2570" s="36">
        <f>+VLOOKUP(Tabla1[[#This Row],[Artículo]],'.'!$B$2:$D$11481,3,)</f>
        <v>1</v>
      </c>
      <c r="AH2570" s="37" t="str">
        <f>+IFERROR(SEARCH("pack",Tabla1[[#This Row],[PACK]]),"")</f>
        <v/>
      </c>
    </row>
    <row r="2571" spans="1:34" ht="24" customHeight="1" x14ac:dyDescent="0.2">
      <c r="A2571" s="50" t="s">
        <v>3735</v>
      </c>
      <c r="B2571" s="60" t="s">
        <v>4882</v>
      </c>
      <c r="C2571" s="61" t="s">
        <v>4883</v>
      </c>
      <c r="D2571" s="52" t="s">
        <v>9842</v>
      </c>
      <c r="E2571" s="53">
        <v>416489.87</v>
      </c>
      <c r="F2571" s="23" t="str">
        <f>+IFERROR(VLOOKUP(Tabla1[[#This Row],[Artículo]],'..'!$B$2:$D$569000,3,),"")</f>
        <v/>
      </c>
      <c r="G2571" s="24" t="str">
        <f>IF(H2571=AF2571,"", "Error MC")</f>
        <v>Error MC</v>
      </c>
      <c r="H2571" s="62"/>
      <c r="I2571" s="54">
        <f>+Tabla1[[#This Row],[MC]]*Tabla1[[#This Row],[Pedido]]*Tabla1[[#This Row],[PVC ]]</f>
        <v>0</v>
      </c>
      <c r="J2571" s="26">
        <v>0.21</v>
      </c>
      <c r="K2571" s="63"/>
      <c r="L2571" s="28" t="s">
        <v>17</v>
      </c>
      <c r="M2571" s="53">
        <v>730731.47499999998</v>
      </c>
      <c r="N2571" s="64" t="str">
        <f>+IF(Tabla1[[#This Row],[F PMPI]]="SÍ","No","Sí")</f>
        <v>Sí</v>
      </c>
      <c r="O2571" s="65">
        <f>+Tabla1[[#This Row],[PVL]]*1.055</f>
        <v>770921.70612499991</v>
      </c>
      <c r="P2571" s="65">
        <f>+Tabla1[[#This Row],[PVL]]*1.43</f>
        <v>1044946.0092499999</v>
      </c>
      <c r="Q2571" s="66" t="str">
        <f>+HYPERLINK(Tabla1[[#This Row],[PAG]])</f>
        <v/>
      </c>
      <c r="R2571" s="67"/>
      <c r="S2571" s="68"/>
      <c r="T2571" s="69"/>
      <c r="U2571" s="69"/>
      <c r="V2571" s="69"/>
      <c r="W2571" s="69"/>
      <c r="X2571" s="69"/>
      <c r="Y2571" s="35"/>
      <c r="Z2571" s="35" t="s">
        <v>65</v>
      </c>
      <c r="AA2571" s="36">
        <v>1</v>
      </c>
      <c r="AB2571" s="35" t="s">
        <v>27</v>
      </c>
      <c r="AC2571" s="35" t="str">
        <f>+IF(Tabla1[[#This Row],[STK]]="no","Sin STK", "STK disponible")</f>
        <v>STK disponible</v>
      </c>
      <c r="AD2571" s="35">
        <f>+I2571*J2571</f>
        <v>0</v>
      </c>
      <c r="AE2571" s="35">
        <f>+I2571*K2571</f>
        <v>0</v>
      </c>
      <c r="AF2571" s="36">
        <f>IF(Tabla1[[#This Row],[ref pack]]=1,Tabla1[[#This Row],[Pedido]],LCM(Tabla1[[#This Row],[MC VIEJO]],Tabla1[[#This Row],[Pedido]]))</f>
        <v>1</v>
      </c>
      <c r="AG2571" s="36">
        <f>+VLOOKUP(Tabla1[[#This Row],[Artículo]],'.'!$B$2:$D$11481,3,)</f>
        <v>1</v>
      </c>
      <c r="AH2571" s="37" t="str">
        <f>+IFERROR(SEARCH("pack",Tabla1[[#This Row],[PACK]]),"")</f>
        <v/>
      </c>
    </row>
    <row r="2572" spans="1:34" ht="24" customHeight="1" x14ac:dyDescent="0.2">
      <c r="A2572" s="50" t="s">
        <v>3735</v>
      </c>
      <c r="B2572" s="60" t="s">
        <v>4884</v>
      </c>
      <c r="C2572" s="61" t="s">
        <v>4885</v>
      </c>
      <c r="D2572" s="52" t="s">
        <v>9842</v>
      </c>
      <c r="E2572" s="53">
        <v>270539.38</v>
      </c>
      <c r="F2572" s="23" t="str">
        <f>+IFERROR(VLOOKUP(Tabla1[[#This Row],[Artículo]],'..'!$B$2:$D$569000,3,),"")</f>
        <v/>
      </c>
      <c r="G2572" s="24" t="str">
        <f>IF(H2572=AF2572,"", "Error MC")</f>
        <v>Error MC</v>
      </c>
      <c r="H2572" s="62"/>
      <c r="I2572" s="54">
        <f>+Tabla1[[#This Row],[MC]]*Tabla1[[#This Row],[Pedido]]*Tabla1[[#This Row],[PVC ]]</f>
        <v>0</v>
      </c>
      <c r="J2572" s="26">
        <v>0.21</v>
      </c>
      <c r="K2572" s="63"/>
      <c r="L2572" s="28" t="s">
        <v>17</v>
      </c>
      <c r="M2572" s="53">
        <v>474661.34100000001</v>
      </c>
      <c r="N2572" s="64" t="str">
        <f>+IF(Tabla1[[#This Row],[F PMPI]]="SÍ","No","Sí")</f>
        <v>Sí</v>
      </c>
      <c r="O2572" s="65">
        <f>+Tabla1[[#This Row],[PVL]]*1.055</f>
        <v>500767.71475499996</v>
      </c>
      <c r="P2572" s="65">
        <f>+Tabla1[[#This Row],[PVL]]*1.43</f>
        <v>678765.71762999997</v>
      </c>
      <c r="Q2572" s="66" t="str">
        <f>+HYPERLINK(Tabla1[[#This Row],[PAG]])</f>
        <v/>
      </c>
      <c r="R2572" s="67"/>
      <c r="S2572" s="68"/>
      <c r="T2572" s="69"/>
      <c r="U2572" s="69"/>
      <c r="V2572" s="69"/>
      <c r="W2572" s="69"/>
      <c r="X2572" s="69"/>
      <c r="Y2572" s="35"/>
      <c r="Z2572" s="35" t="s">
        <v>65</v>
      </c>
      <c r="AA2572" s="36">
        <v>1</v>
      </c>
      <c r="AB2572" s="35" t="s">
        <v>27</v>
      </c>
      <c r="AC2572" s="35" t="str">
        <f>+IF(Tabla1[[#This Row],[STK]]="no","Sin STK", "STK disponible")</f>
        <v>STK disponible</v>
      </c>
      <c r="AD2572" s="35">
        <f>+I2572*J2572</f>
        <v>0</v>
      </c>
      <c r="AE2572" s="35">
        <f>+I2572*K2572</f>
        <v>0</v>
      </c>
      <c r="AF2572" s="36">
        <f>IF(Tabla1[[#This Row],[ref pack]]=1,Tabla1[[#This Row],[Pedido]],LCM(Tabla1[[#This Row],[MC VIEJO]],Tabla1[[#This Row],[Pedido]]))</f>
        <v>1</v>
      </c>
      <c r="AG2572" s="36">
        <f>+VLOOKUP(Tabla1[[#This Row],[Artículo]],'.'!$B$2:$D$11481,3,)</f>
        <v>1</v>
      </c>
      <c r="AH2572" s="37" t="str">
        <f>+IFERROR(SEARCH("pack",Tabla1[[#This Row],[PACK]]),"")</f>
        <v/>
      </c>
    </row>
    <row r="2573" spans="1:34" ht="24" customHeight="1" x14ac:dyDescent="0.2">
      <c r="A2573" s="50" t="s">
        <v>3735</v>
      </c>
      <c r="B2573" s="60" t="s">
        <v>4886</v>
      </c>
      <c r="C2573" s="61" t="s">
        <v>4887</v>
      </c>
      <c r="D2573" s="52" t="s">
        <v>9842</v>
      </c>
      <c r="E2573" s="53">
        <v>382495.26</v>
      </c>
      <c r="F2573" s="23" t="str">
        <f>+IFERROR(VLOOKUP(Tabla1[[#This Row],[Artículo]],'..'!$B$2:$D$569000,3,),"")</f>
        <v/>
      </c>
      <c r="G2573" s="24" t="str">
        <f>IF(H2573=AF2573,"", "Error MC")</f>
        <v>Error MC</v>
      </c>
      <c r="H2573" s="62"/>
      <c r="I2573" s="54">
        <f>+Tabla1[[#This Row],[MC]]*Tabla1[[#This Row],[Pedido]]*Tabla1[[#This Row],[PVC ]]</f>
        <v>0</v>
      </c>
      <c r="J2573" s="26">
        <v>0.21</v>
      </c>
      <c r="K2573" s="63"/>
      <c r="L2573" s="28" t="s">
        <v>17</v>
      </c>
      <c r="M2573" s="53">
        <v>671087.93700000003</v>
      </c>
      <c r="N2573" s="64" t="str">
        <f>+IF(Tabla1[[#This Row],[F PMPI]]="SÍ","No","Sí")</f>
        <v>Sí</v>
      </c>
      <c r="O2573" s="65">
        <f>+Tabla1[[#This Row],[PVL]]*1.055</f>
        <v>707997.77353500004</v>
      </c>
      <c r="P2573" s="65">
        <f>+Tabla1[[#This Row],[PVL]]*1.43</f>
        <v>959655.74991000001</v>
      </c>
      <c r="Q2573" s="66" t="str">
        <f>+HYPERLINK(Tabla1[[#This Row],[PAG]])</f>
        <v/>
      </c>
      <c r="R2573" s="67"/>
      <c r="S2573" s="68"/>
      <c r="T2573" s="69"/>
      <c r="U2573" s="69"/>
      <c r="V2573" s="69"/>
      <c r="W2573" s="69"/>
      <c r="X2573" s="69"/>
      <c r="Y2573" s="35"/>
      <c r="Z2573" s="35" t="s">
        <v>65</v>
      </c>
      <c r="AA2573" s="36">
        <v>1</v>
      </c>
      <c r="AB2573" s="35" t="s">
        <v>27</v>
      </c>
      <c r="AC2573" s="35" t="str">
        <f>+IF(Tabla1[[#This Row],[STK]]="no","Sin STK", "STK disponible")</f>
        <v>STK disponible</v>
      </c>
      <c r="AD2573" s="35">
        <f>+I2573*J2573</f>
        <v>0</v>
      </c>
      <c r="AE2573" s="35">
        <f>+I2573*K2573</f>
        <v>0</v>
      </c>
      <c r="AF2573" s="36">
        <f>IF(Tabla1[[#This Row],[ref pack]]=1,Tabla1[[#This Row],[Pedido]],LCM(Tabla1[[#This Row],[MC VIEJO]],Tabla1[[#This Row],[Pedido]]))</f>
        <v>1</v>
      </c>
      <c r="AG2573" s="36">
        <f>+VLOOKUP(Tabla1[[#This Row],[Artículo]],'.'!$B$2:$D$11481,3,)</f>
        <v>1</v>
      </c>
      <c r="AH2573" s="37" t="str">
        <f>+IFERROR(SEARCH("pack",Tabla1[[#This Row],[PACK]]),"")</f>
        <v/>
      </c>
    </row>
    <row r="2574" spans="1:34" ht="24" customHeight="1" x14ac:dyDescent="0.2">
      <c r="A2574" s="50" t="s">
        <v>3735</v>
      </c>
      <c r="B2574" s="60" t="s">
        <v>4888</v>
      </c>
      <c r="C2574" s="61" t="s">
        <v>4889</v>
      </c>
      <c r="D2574" s="52" t="s">
        <v>9842</v>
      </c>
      <c r="E2574" s="53">
        <v>462495.72</v>
      </c>
      <c r="F2574" s="23" t="str">
        <f>+IFERROR(VLOOKUP(Tabla1[[#This Row],[Artículo]],'..'!$B$2:$D$569000,3,),"")</f>
        <v/>
      </c>
      <c r="G2574" s="24" t="str">
        <f>IF(H2574=AF2574,"", "Error MC")</f>
        <v>Error MC</v>
      </c>
      <c r="H2574" s="62"/>
      <c r="I2574" s="54">
        <f>+Tabla1[[#This Row],[MC]]*Tabla1[[#This Row],[Pedido]]*Tabla1[[#This Row],[PVC ]]</f>
        <v>0</v>
      </c>
      <c r="J2574" s="26">
        <v>0.21</v>
      </c>
      <c r="K2574" s="63"/>
      <c r="L2574" s="28" t="s">
        <v>17</v>
      </c>
      <c r="M2574" s="53">
        <v>811448.73600000003</v>
      </c>
      <c r="N2574" s="64" t="str">
        <f>+IF(Tabla1[[#This Row],[F PMPI]]="SÍ","No","Sí")</f>
        <v>Sí</v>
      </c>
      <c r="O2574" s="65">
        <f>+Tabla1[[#This Row],[PVL]]*1.055</f>
        <v>856078.41648000001</v>
      </c>
      <c r="P2574" s="65">
        <f>+Tabla1[[#This Row],[PVL]]*1.43</f>
        <v>1160371.69248</v>
      </c>
      <c r="Q2574" s="66" t="str">
        <f>+HYPERLINK(Tabla1[[#This Row],[PAG]])</f>
        <v/>
      </c>
      <c r="R2574" s="67"/>
      <c r="S2574" s="68"/>
      <c r="T2574" s="69"/>
      <c r="U2574" s="69"/>
      <c r="V2574" s="69"/>
      <c r="W2574" s="69"/>
      <c r="X2574" s="69"/>
      <c r="Y2574" s="35"/>
      <c r="Z2574" s="35" t="s">
        <v>65</v>
      </c>
      <c r="AA2574" s="36">
        <v>1</v>
      </c>
      <c r="AB2574" s="35" t="s">
        <v>27</v>
      </c>
      <c r="AC2574" s="35" t="str">
        <f>+IF(Tabla1[[#This Row],[STK]]="no","Sin STK", "STK disponible")</f>
        <v>STK disponible</v>
      </c>
      <c r="AD2574" s="35">
        <f>+I2574*J2574</f>
        <v>0</v>
      </c>
      <c r="AE2574" s="35">
        <f>+I2574*K2574</f>
        <v>0</v>
      </c>
      <c r="AF2574" s="36">
        <f>IF(Tabla1[[#This Row],[ref pack]]=1,Tabla1[[#This Row],[Pedido]],LCM(Tabla1[[#This Row],[MC VIEJO]],Tabla1[[#This Row],[Pedido]]))</f>
        <v>1</v>
      </c>
      <c r="AG2574" s="36">
        <f>+VLOOKUP(Tabla1[[#This Row],[Artículo]],'.'!$B$2:$D$11481,3,)</f>
        <v>1</v>
      </c>
      <c r="AH2574" s="37" t="str">
        <f>+IFERROR(SEARCH("pack",Tabla1[[#This Row],[PACK]]),"")</f>
        <v/>
      </c>
    </row>
    <row r="2575" spans="1:34" ht="24" customHeight="1" x14ac:dyDescent="0.2">
      <c r="A2575" s="50" t="s">
        <v>3735</v>
      </c>
      <c r="B2575" s="60" t="s">
        <v>4890</v>
      </c>
      <c r="C2575" s="61" t="s">
        <v>4891</v>
      </c>
      <c r="D2575" s="52" t="s">
        <v>9842</v>
      </c>
      <c r="E2575" s="53">
        <v>303091.65000000002</v>
      </c>
      <c r="F2575" s="23" t="str">
        <f>+IFERROR(VLOOKUP(Tabla1[[#This Row],[Artículo]],'..'!$B$2:$D$569000,3,),"")</f>
        <v/>
      </c>
      <c r="G2575" s="24" t="str">
        <f>IF(H2575=AF2575,"", "Error MC")</f>
        <v>Error MC</v>
      </c>
      <c r="H2575" s="62"/>
      <c r="I2575" s="54">
        <f>+Tabla1[[#This Row],[MC]]*Tabla1[[#This Row],[Pedido]]*Tabla1[[#This Row],[PVC ]]</f>
        <v>0</v>
      </c>
      <c r="J2575" s="26">
        <v>0.21</v>
      </c>
      <c r="K2575" s="63"/>
      <c r="L2575" s="28" t="s">
        <v>17</v>
      </c>
      <c r="M2575" s="53">
        <v>531774.29700000002</v>
      </c>
      <c r="N2575" s="64" t="str">
        <f>+IF(Tabla1[[#This Row],[F PMPI]]="SÍ","No","Sí")</f>
        <v>Sí</v>
      </c>
      <c r="O2575" s="65">
        <f>+Tabla1[[#This Row],[PVL]]*1.055</f>
        <v>561021.88333500002</v>
      </c>
      <c r="P2575" s="65">
        <f>+Tabla1[[#This Row],[PVL]]*1.43</f>
        <v>760437.24471</v>
      </c>
      <c r="Q2575" s="66" t="str">
        <f>+HYPERLINK(Tabla1[[#This Row],[PAG]])</f>
        <v/>
      </c>
      <c r="R2575" s="67"/>
      <c r="S2575" s="68"/>
      <c r="T2575" s="69"/>
      <c r="U2575" s="69"/>
      <c r="V2575" s="69"/>
      <c r="W2575" s="69"/>
      <c r="X2575" s="69"/>
      <c r="Y2575" s="35"/>
      <c r="Z2575" s="35" t="s">
        <v>65</v>
      </c>
      <c r="AA2575" s="36">
        <v>1</v>
      </c>
      <c r="AB2575" s="35" t="s">
        <v>27</v>
      </c>
      <c r="AC2575" s="35" t="str">
        <f>+IF(Tabla1[[#This Row],[STK]]="no","Sin STK", "STK disponible")</f>
        <v>STK disponible</v>
      </c>
      <c r="AD2575" s="35">
        <f>+I2575*J2575</f>
        <v>0</v>
      </c>
      <c r="AE2575" s="35">
        <f>+I2575*K2575</f>
        <v>0</v>
      </c>
      <c r="AF2575" s="36">
        <f>IF(Tabla1[[#This Row],[ref pack]]=1,Tabla1[[#This Row],[Pedido]],LCM(Tabla1[[#This Row],[MC VIEJO]],Tabla1[[#This Row],[Pedido]]))</f>
        <v>1</v>
      </c>
      <c r="AG2575" s="36">
        <f>+VLOOKUP(Tabla1[[#This Row],[Artículo]],'.'!$B$2:$D$11481,3,)</f>
        <v>1</v>
      </c>
      <c r="AH2575" s="37" t="str">
        <f>+IFERROR(SEARCH("pack",Tabla1[[#This Row],[PACK]]),"")</f>
        <v/>
      </c>
    </row>
    <row r="2576" spans="1:34" ht="24" customHeight="1" x14ac:dyDescent="0.2">
      <c r="A2576" s="50" t="s">
        <v>3735</v>
      </c>
      <c r="B2576" s="60" t="s">
        <v>4892</v>
      </c>
      <c r="C2576" s="61" t="s">
        <v>4893</v>
      </c>
      <c r="D2576" s="52" t="s">
        <v>27</v>
      </c>
      <c r="E2576" s="53">
        <v>215506.4</v>
      </c>
      <c r="F2576" s="23" t="str">
        <f>+IFERROR(VLOOKUP(Tabla1[[#This Row],[Artículo]],'..'!$B$2:$D$569000,3,),"")</f>
        <v/>
      </c>
      <c r="G2576" s="24" t="str">
        <f>IF(H2576=AF2576,"", "Error MC")</f>
        <v>Error MC</v>
      </c>
      <c r="H2576" s="62"/>
      <c r="I2576" s="54">
        <f>+Tabla1[[#This Row],[MC]]*Tabla1[[#This Row],[Pedido]]*Tabla1[[#This Row],[PVC ]]</f>
        <v>0</v>
      </c>
      <c r="J2576" s="26">
        <v>0.21</v>
      </c>
      <c r="K2576" s="63"/>
      <c r="L2576" s="28" t="s">
        <v>17</v>
      </c>
      <c r="M2576" s="53">
        <v>378105.97899999999</v>
      </c>
      <c r="N2576" s="64" t="str">
        <f>+IF(Tabla1[[#This Row],[F PMPI]]="SÍ","No","Sí")</f>
        <v>Sí</v>
      </c>
      <c r="O2576" s="65">
        <f>+Tabla1[[#This Row],[PVL]]*1.055</f>
        <v>398901.80784499994</v>
      </c>
      <c r="P2576" s="65">
        <f>+Tabla1[[#This Row],[PVL]]*1.43</f>
        <v>540691.54996999993</v>
      </c>
      <c r="Q2576" s="66" t="str">
        <f>+HYPERLINK(Tabla1[[#This Row],[PAG]])</f>
        <v/>
      </c>
      <c r="R2576" s="67"/>
      <c r="S2576" s="68"/>
      <c r="T2576" s="69"/>
      <c r="U2576" s="69"/>
      <c r="V2576" s="69"/>
      <c r="W2576" s="69"/>
      <c r="X2576" s="69"/>
      <c r="Y2576" s="35"/>
      <c r="Z2576" s="35" t="s">
        <v>65</v>
      </c>
      <c r="AA2576" s="36">
        <v>1</v>
      </c>
      <c r="AB2576" s="35" t="s">
        <v>27</v>
      </c>
      <c r="AC2576" s="35" t="str">
        <f>+IF(Tabla1[[#This Row],[STK]]="no","Sin STK", "STK disponible")</f>
        <v>Sin STK</v>
      </c>
      <c r="AD2576" s="35">
        <f>+I2576*J2576</f>
        <v>0</v>
      </c>
      <c r="AE2576" s="35">
        <f>+I2576*K2576</f>
        <v>0</v>
      </c>
      <c r="AF2576" s="36">
        <f>IF(Tabla1[[#This Row],[ref pack]]=1,Tabla1[[#This Row],[Pedido]],LCM(Tabla1[[#This Row],[MC VIEJO]],Tabla1[[#This Row],[Pedido]]))</f>
        <v>1</v>
      </c>
      <c r="AG2576" s="36">
        <f>+VLOOKUP(Tabla1[[#This Row],[Artículo]],'.'!$B$2:$D$11481,3,)</f>
        <v>1</v>
      </c>
      <c r="AH2576" s="37" t="str">
        <f>+IFERROR(SEARCH("pack",Tabla1[[#This Row],[PACK]]),"")</f>
        <v/>
      </c>
    </row>
    <row r="2577" spans="1:34" ht="24" customHeight="1" x14ac:dyDescent="0.2">
      <c r="A2577" s="50" t="s">
        <v>3735</v>
      </c>
      <c r="B2577" s="60" t="s">
        <v>4894</v>
      </c>
      <c r="C2577" s="61" t="s">
        <v>4895</v>
      </c>
      <c r="D2577" s="52" t="s">
        <v>27</v>
      </c>
      <c r="E2577" s="53">
        <v>238360.2</v>
      </c>
      <c r="F2577" s="23" t="str">
        <f>+IFERROR(VLOOKUP(Tabla1[[#This Row],[Artículo]],'..'!$B$2:$D$569000,3,),"")</f>
        <v/>
      </c>
      <c r="G2577" s="24" t="str">
        <f>IF(H2577=AF2577,"", "Error MC")</f>
        <v>Error MC</v>
      </c>
      <c r="H2577" s="62"/>
      <c r="I2577" s="54">
        <f>+Tabla1[[#This Row],[MC]]*Tabla1[[#This Row],[Pedido]]*Tabla1[[#This Row],[PVC ]]</f>
        <v>0</v>
      </c>
      <c r="J2577" s="26">
        <v>0.21</v>
      </c>
      <c r="K2577" s="63"/>
      <c r="L2577" s="28" t="s">
        <v>17</v>
      </c>
      <c r="M2577" s="53">
        <v>418202.97100000002</v>
      </c>
      <c r="N2577" s="64" t="str">
        <f>+IF(Tabla1[[#This Row],[F PMPI]]="SÍ","No","Sí")</f>
        <v>Sí</v>
      </c>
      <c r="O2577" s="65">
        <f>+Tabla1[[#This Row],[PVL]]*1.055</f>
        <v>441204.13440500002</v>
      </c>
      <c r="P2577" s="65">
        <f>+Tabla1[[#This Row],[PVL]]*1.43</f>
        <v>598030.24852999998</v>
      </c>
      <c r="Q2577" s="66" t="str">
        <f>+HYPERLINK(Tabla1[[#This Row],[PAG]])</f>
        <v>https://todomusica.com.ar/cuerpos-sueltos/9893-sts1007t-c-405.html</v>
      </c>
      <c r="R2577" s="67"/>
      <c r="S2577" s="68"/>
      <c r="T2577" s="69"/>
      <c r="U2577" s="69"/>
      <c r="V2577" s="69"/>
      <c r="W2577" s="69"/>
      <c r="X2577" s="69"/>
      <c r="Y2577" s="35"/>
      <c r="Z2577" s="35" t="s">
        <v>26349</v>
      </c>
      <c r="AA2577" s="36">
        <v>1</v>
      </c>
      <c r="AB2577" s="35" t="s">
        <v>27</v>
      </c>
      <c r="AC2577" s="35" t="str">
        <f>+IF(Tabla1[[#This Row],[STK]]="no","Sin STK", "STK disponible")</f>
        <v>Sin STK</v>
      </c>
      <c r="AD2577" s="35">
        <f>+I2577*J2577</f>
        <v>0</v>
      </c>
      <c r="AE2577" s="35">
        <f>+I2577*K2577</f>
        <v>0</v>
      </c>
      <c r="AF2577" s="36">
        <f>IF(Tabla1[[#This Row],[ref pack]]=1,Tabla1[[#This Row],[Pedido]],LCM(Tabla1[[#This Row],[MC VIEJO]],Tabla1[[#This Row],[Pedido]]))</f>
        <v>1</v>
      </c>
      <c r="AG2577" s="36">
        <f>+VLOOKUP(Tabla1[[#This Row],[Artículo]],'.'!$B$2:$D$11481,3,)</f>
        <v>1</v>
      </c>
      <c r="AH2577" s="37" t="str">
        <f>+IFERROR(SEARCH("pack",Tabla1[[#This Row],[PACK]]),"")</f>
        <v/>
      </c>
    </row>
    <row r="2578" spans="1:34" ht="24" customHeight="1" x14ac:dyDescent="0.2">
      <c r="A2578" s="50" t="s">
        <v>3735</v>
      </c>
      <c r="B2578" s="60" t="s">
        <v>24038</v>
      </c>
      <c r="C2578" s="61" t="s">
        <v>24039</v>
      </c>
      <c r="D2578" s="52" t="s">
        <v>27</v>
      </c>
      <c r="E2578" s="53">
        <v>258612.96</v>
      </c>
      <c r="F2578" s="23" t="str">
        <f>+IFERROR(VLOOKUP(Tabla1[[#This Row],[Artículo]],'..'!$B$2:$D$569000,3,),"")</f>
        <v/>
      </c>
      <c r="G2578" s="24" t="e">
        <f>IF(H2578=AF2578,"", "Error MC")</f>
        <v>#N/A</v>
      </c>
      <c r="H2578" s="62"/>
      <c r="I2578" s="54">
        <f>+Tabla1[[#This Row],[MC]]*Tabla1[[#This Row],[Pedido]]*Tabla1[[#This Row],[PVC ]]</f>
        <v>0</v>
      </c>
      <c r="J2578" s="26">
        <v>0.21</v>
      </c>
      <c r="K2578" s="63"/>
      <c r="L2578" s="28" t="s">
        <v>17</v>
      </c>
      <c r="M2578" s="53">
        <v>453736.43599999999</v>
      </c>
      <c r="N2578" s="64" t="str">
        <f>+IF(Tabla1[[#This Row],[F PMPI]]="SÍ","No","Sí")</f>
        <v>Sí</v>
      </c>
      <c r="O2578" s="65">
        <f>+Tabla1[[#This Row],[PVL]]*1.055</f>
        <v>478691.93997999997</v>
      </c>
      <c r="P2578" s="65">
        <f>+Tabla1[[#This Row],[PVL]]*1.43</f>
        <v>648843.10347999993</v>
      </c>
      <c r="Q2578" s="66" t="str">
        <f>+HYPERLINK(Tabla1[[#This Row],[PAG]])</f>
        <v/>
      </c>
      <c r="R2578" s="67"/>
      <c r="S2578" s="68"/>
      <c r="T2578" s="69"/>
      <c r="U2578" s="69"/>
      <c r="V2578" s="69"/>
      <c r="W2578" s="69"/>
      <c r="X2578" s="69"/>
      <c r="Y2578" s="35"/>
      <c r="Z2578" s="35" t="s">
        <v>65</v>
      </c>
      <c r="AA2578" s="36">
        <v>1</v>
      </c>
      <c r="AB2578" s="35" t="s">
        <v>27</v>
      </c>
      <c r="AC2578" s="35" t="str">
        <f>+IF(Tabla1[[#This Row],[STK]]="no","Sin STK", "STK disponible")</f>
        <v>Sin STK</v>
      </c>
      <c r="AD2578" s="35">
        <f>+I2578*J2578</f>
        <v>0</v>
      </c>
      <c r="AE2578" s="35">
        <f>+I2578*K2578</f>
        <v>0</v>
      </c>
      <c r="AF2578" s="36" t="e">
        <f>IF(Tabla1[[#This Row],[ref pack]]=1,Tabla1[[#This Row],[Pedido]],LCM(Tabla1[[#This Row],[MC VIEJO]],Tabla1[[#This Row],[Pedido]]))</f>
        <v>#N/A</v>
      </c>
      <c r="AG2578" s="36" t="e">
        <f>+VLOOKUP(Tabla1[[#This Row],[Artículo]],'.'!$B$2:$D$11481,3,)</f>
        <v>#N/A</v>
      </c>
      <c r="AH2578" s="37" t="str">
        <f>+IFERROR(SEARCH("pack",Tabla1[[#This Row],[PACK]]),"")</f>
        <v/>
      </c>
    </row>
    <row r="2579" spans="1:34" ht="24" customHeight="1" x14ac:dyDescent="0.2">
      <c r="A2579" s="50" t="s">
        <v>3735</v>
      </c>
      <c r="B2579" s="60" t="s">
        <v>4896</v>
      </c>
      <c r="C2579" s="61" t="s">
        <v>4897</v>
      </c>
      <c r="D2579" s="52" t="s">
        <v>27</v>
      </c>
      <c r="E2579" s="53">
        <v>414351.19</v>
      </c>
      <c r="F2579" s="23" t="str">
        <f>+IFERROR(VLOOKUP(Tabla1[[#This Row],[Artículo]],'..'!$B$2:$D$569000,3,),"")</f>
        <v/>
      </c>
      <c r="G2579" s="24" t="str">
        <f>IF(H2579=AF2579,"", "Error MC")</f>
        <v>Error MC</v>
      </c>
      <c r="H2579" s="62"/>
      <c r="I2579" s="54">
        <f>+Tabla1[[#This Row],[MC]]*Tabla1[[#This Row],[Pedido]]*Tabla1[[#This Row],[PVC ]]</f>
        <v>0</v>
      </c>
      <c r="J2579" s="26">
        <v>0.21</v>
      </c>
      <c r="K2579" s="63"/>
      <c r="L2579" s="28" t="s">
        <v>17</v>
      </c>
      <c r="M2579" s="53">
        <v>726979.16799999995</v>
      </c>
      <c r="N2579" s="64" t="str">
        <f>+IF(Tabla1[[#This Row],[F PMPI]]="SÍ","No","Sí")</f>
        <v>Sí</v>
      </c>
      <c r="O2579" s="65">
        <f>+Tabla1[[#This Row],[PVL]]*1.055</f>
        <v>766963.02223999985</v>
      </c>
      <c r="P2579" s="65">
        <f>+Tabla1[[#This Row],[PVL]]*1.43</f>
        <v>1039580.2102399999</v>
      </c>
      <c r="Q2579" s="66" t="str">
        <f>+HYPERLINK(Tabla1[[#This Row],[PAG]])</f>
        <v>http://www.todomusica.com.ar/cuerpos-sueltos-para-bateria/29109-14x14-sts-ft.html</v>
      </c>
      <c r="R2579" s="67"/>
      <c r="S2579" s="68"/>
      <c r="T2579" s="69"/>
      <c r="U2579" s="69"/>
      <c r="V2579" s="69"/>
      <c r="W2579" s="69"/>
      <c r="X2579" s="69"/>
      <c r="Y2579" s="35"/>
      <c r="Z2579" s="35" t="s">
        <v>26350</v>
      </c>
      <c r="AA2579" s="36">
        <v>1</v>
      </c>
      <c r="AB2579" s="35" t="s">
        <v>27</v>
      </c>
      <c r="AC2579" s="35" t="str">
        <f>+IF(Tabla1[[#This Row],[STK]]="no","Sin STK", "STK disponible")</f>
        <v>Sin STK</v>
      </c>
      <c r="AD2579" s="35">
        <f>+I2579*J2579</f>
        <v>0</v>
      </c>
      <c r="AE2579" s="35">
        <f>+I2579*K2579</f>
        <v>0</v>
      </c>
      <c r="AF2579" s="36">
        <f>IF(Tabla1[[#This Row],[ref pack]]=1,Tabla1[[#This Row],[Pedido]],LCM(Tabla1[[#This Row],[MC VIEJO]],Tabla1[[#This Row],[Pedido]]))</f>
        <v>1</v>
      </c>
      <c r="AG2579" s="36">
        <f>+VLOOKUP(Tabla1[[#This Row],[Artículo]],'.'!$B$2:$D$11481,3,)</f>
        <v>1</v>
      </c>
      <c r="AH2579" s="37" t="str">
        <f>+IFERROR(SEARCH("pack",Tabla1[[#This Row],[PACK]]),"")</f>
        <v/>
      </c>
    </row>
    <row r="2580" spans="1:34" ht="24" customHeight="1" x14ac:dyDescent="0.2">
      <c r="A2580" s="50" t="s">
        <v>3735</v>
      </c>
      <c r="B2580" s="60" t="s">
        <v>18850</v>
      </c>
      <c r="C2580" s="61" t="s">
        <v>24040</v>
      </c>
      <c r="D2580" s="52" t="s">
        <v>9842</v>
      </c>
      <c r="E2580" s="53">
        <v>264894.31</v>
      </c>
      <c r="F2580" s="23" t="str">
        <f>+IFERROR(VLOOKUP(Tabla1[[#This Row],[Artículo]],'..'!$B$2:$D$569000,3,),"")</f>
        <v/>
      </c>
      <c r="G2580" s="24" t="str">
        <f>IF(H2580=AF2580,"", "Error MC")</f>
        <v>Error MC</v>
      </c>
      <c r="H2580" s="62"/>
      <c r="I2580" s="54">
        <f>+Tabla1[[#This Row],[MC]]*Tabla1[[#This Row],[Pedido]]*Tabla1[[#This Row],[PVC ]]</f>
        <v>0</v>
      </c>
      <c r="J2580" s="26">
        <v>0.21</v>
      </c>
      <c r="K2580" s="63"/>
      <c r="L2580" s="28" t="s">
        <v>17</v>
      </c>
      <c r="M2580" s="53">
        <v>464757.06800000003</v>
      </c>
      <c r="N2580" s="64" t="str">
        <f>+IF(Tabla1[[#This Row],[F PMPI]]="SÍ","No","Sí")</f>
        <v>Sí</v>
      </c>
      <c r="O2580" s="65">
        <f>+Tabla1[[#This Row],[PVL]]*1.055</f>
        <v>490318.70673999999</v>
      </c>
      <c r="P2580" s="65">
        <f>+Tabla1[[#This Row],[PVL]]*1.43</f>
        <v>664602.60724000004</v>
      </c>
      <c r="Q2580" s="66" t="str">
        <f>+HYPERLINK(Tabla1[[#This Row],[PAG]])</f>
        <v>https://todomusica.com.ar/productos-sin-categorias-de-netsuite/8257-14x55-snare-drum.html</v>
      </c>
      <c r="R2580" s="67"/>
      <c r="S2580" s="68"/>
      <c r="T2580" s="69"/>
      <c r="U2580" s="69"/>
      <c r="V2580" s="69"/>
      <c r="W2580" s="69"/>
      <c r="X2580" s="69"/>
      <c r="Y2580" s="35"/>
      <c r="Z2580" s="35" t="s">
        <v>26351</v>
      </c>
      <c r="AA2580" s="36">
        <v>1</v>
      </c>
      <c r="AB2580" s="35" t="s">
        <v>27</v>
      </c>
      <c r="AC2580" s="35" t="str">
        <f>+IF(Tabla1[[#This Row],[STK]]="no","Sin STK", "STK disponible")</f>
        <v>STK disponible</v>
      </c>
      <c r="AD2580" s="35">
        <f>+I2580*J2580</f>
        <v>0</v>
      </c>
      <c r="AE2580" s="35">
        <f>+I2580*K2580</f>
        <v>0</v>
      </c>
      <c r="AF2580" s="36">
        <f>IF(Tabla1[[#This Row],[ref pack]]=1,Tabla1[[#This Row],[Pedido]],LCM(Tabla1[[#This Row],[MC VIEJO]],Tabla1[[#This Row],[Pedido]]))</f>
        <v>1</v>
      </c>
      <c r="AG2580" s="36">
        <f>+VLOOKUP(Tabla1[[#This Row],[Artículo]],'.'!$B$2:$D$11481,3,)</f>
        <v>1</v>
      </c>
      <c r="AH2580" s="37" t="str">
        <f>+IFERROR(SEARCH("pack",Tabla1[[#This Row],[PACK]]),"")</f>
        <v/>
      </c>
    </row>
    <row r="2581" spans="1:34" ht="24" customHeight="1" x14ac:dyDescent="0.2">
      <c r="A2581" s="50" t="s">
        <v>3735</v>
      </c>
      <c r="B2581" s="60" t="s">
        <v>18852</v>
      </c>
      <c r="C2581" s="61" t="s">
        <v>24041</v>
      </c>
      <c r="D2581" s="52" t="s">
        <v>9842</v>
      </c>
      <c r="E2581" s="53">
        <v>264894.31</v>
      </c>
      <c r="F2581" s="23" t="str">
        <f>+IFERROR(VLOOKUP(Tabla1[[#This Row],[Artículo]],'..'!$B$2:$D$569000,3,),"")</f>
        <v/>
      </c>
      <c r="G2581" s="24" t="str">
        <f>IF(H2581=AF2581,"", "Error MC")</f>
        <v>Error MC</v>
      </c>
      <c r="H2581" s="62"/>
      <c r="I2581" s="54">
        <f>+Tabla1[[#This Row],[MC]]*Tabla1[[#This Row],[Pedido]]*Tabla1[[#This Row],[PVC ]]</f>
        <v>0</v>
      </c>
      <c r="J2581" s="26">
        <v>0.21</v>
      </c>
      <c r="K2581" s="63"/>
      <c r="L2581" s="28" t="s">
        <v>17</v>
      </c>
      <c r="M2581" s="53">
        <v>464757.06800000003</v>
      </c>
      <c r="N2581" s="64" t="str">
        <f>+IF(Tabla1[[#This Row],[F PMPI]]="SÍ","No","Sí")</f>
        <v>Sí</v>
      </c>
      <c r="O2581" s="65">
        <f>+Tabla1[[#This Row],[PVL]]*1.055</f>
        <v>490318.70673999999</v>
      </c>
      <c r="P2581" s="65">
        <f>+Tabla1[[#This Row],[PVL]]*1.43</f>
        <v>664602.60724000004</v>
      </c>
      <c r="Q2581" s="66" t="str">
        <f>+HYPERLINK(Tabla1[[#This Row],[PAG]])</f>
        <v>https://todomusica.com.ar/productos-sin-categorias-de-netsuite/8257-14x55-snare-drum.html</v>
      </c>
      <c r="R2581" s="67"/>
      <c r="S2581" s="68"/>
      <c r="T2581" s="69"/>
      <c r="U2581" s="69"/>
      <c r="V2581" s="69"/>
      <c r="W2581" s="69"/>
      <c r="X2581" s="69"/>
      <c r="Y2581" s="35"/>
      <c r="Z2581" s="35" t="s">
        <v>26351</v>
      </c>
      <c r="AA2581" s="36">
        <v>1</v>
      </c>
      <c r="AB2581" s="35" t="s">
        <v>27</v>
      </c>
      <c r="AC2581" s="35" t="str">
        <f>+IF(Tabla1[[#This Row],[STK]]="no","Sin STK", "STK disponible")</f>
        <v>STK disponible</v>
      </c>
      <c r="AD2581" s="35">
        <f>+I2581*J2581</f>
        <v>0</v>
      </c>
      <c r="AE2581" s="35">
        <f>+I2581*K2581</f>
        <v>0</v>
      </c>
      <c r="AF2581" s="36">
        <f>IF(Tabla1[[#This Row],[ref pack]]=1,Tabla1[[#This Row],[Pedido]],LCM(Tabla1[[#This Row],[MC VIEJO]],Tabla1[[#This Row],[Pedido]]))</f>
        <v>1</v>
      </c>
      <c r="AG2581" s="36">
        <f>+VLOOKUP(Tabla1[[#This Row],[Artículo]],'.'!$B$2:$D$11481,3,)</f>
        <v>1</v>
      </c>
      <c r="AH2581" s="37" t="str">
        <f>+IFERROR(SEARCH("pack",Tabla1[[#This Row],[PACK]]),"")</f>
        <v/>
      </c>
    </row>
    <row r="2582" spans="1:34" ht="24" customHeight="1" x14ac:dyDescent="0.2">
      <c r="A2582" s="50" t="s">
        <v>3735</v>
      </c>
      <c r="B2582" s="60" t="s">
        <v>18854</v>
      </c>
      <c r="C2582" s="61" t="s">
        <v>18855</v>
      </c>
      <c r="D2582" s="52" t="s">
        <v>27</v>
      </c>
      <c r="E2582" s="53">
        <v>293716.39</v>
      </c>
      <c r="F2582" s="23" t="str">
        <f>+IFERROR(VLOOKUP(Tabla1[[#This Row],[Artículo]],'..'!$B$2:$D$569000,3,),"")</f>
        <v/>
      </c>
      <c r="G2582" s="24" t="str">
        <f>IF(H2582=AF2582,"", "Error MC")</f>
        <v>Error MC</v>
      </c>
      <c r="H2582" s="62"/>
      <c r="I2582" s="54">
        <f>+Tabla1[[#This Row],[MC]]*Tabla1[[#This Row],[Pedido]]*Tabla1[[#This Row],[PVC ]]</f>
        <v>0</v>
      </c>
      <c r="J2582" s="26">
        <v>0.21</v>
      </c>
      <c r="K2582" s="63"/>
      <c r="L2582" s="28" t="s">
        <v>17</v>
      </c>
      <c r="M2582" s="53">
        <v>515325.41200000001</v>
      </c>
      <c r="N2582" s="64" t="str">
        <f>+IF(Tabla1[[#This Row],[F PMPI]]="SÍ","No","Sí")</f>
        <v>Sí</v>
      </c>
      <c r="O2582" s="65">
        <f>+Tabla1[[#This Row],[PVL]]*1.055</f>
        <v>543668.30966000003</v>
      </c>
      <c r="P2582" s="65">
        <f>+Tabla1[[#This Row],[PVL]]*1.43</f>
        <v>736915.33915999997</v>
      </c>
      <c r="Q2582" s="66" t="str">
        <f>+HYPERLINK(Tabla1[[#This Row],[PAG]])</f>
        <v>https://todomusica.com.ar/productos-sin-categorias-de-netsuite/8256-14x55-sanre-drum.html</v>
      </c>
      <c r="R2582" s="67"/>
      <c r="S2582" s="68"/>
      <c r="T2582" s="69"/>
      <c r="U2582" s="69"/>
      <c r="V2582" s="69"/>
      <c r="W2582" s="69"/>
      <c r="X2582" s="69"/>
      <c r="Y2582" s="35"/>
      <c r="Z2582" s="35" t="s">
        <v>26352</v>
      </c>
      <c r="AA2582" s="36">
        <v>1</v>
      </c>
      <c r="AB2582" s="35" t="s">
        <v>27</v>
      </c>
      <c r="AC2582" s="35" t="str">
        <f>+IF(Tabla1[[#This Row],[STK]]="no","Sin STK", "STK disponible")</f>
        <v>Sin STK</v>
      </c>
      <c r="AD2582" s="35">
        <f>+I2582*J2582</f>
        <v>0</v>
      </c>
      <c r="AE2582" s="35">
        <f>+I2582*K2582</f>
        <v>0</v>
      </c>
      <c r="AF2582" s="36">
        <f>IF(Tabla1[[#This Row],[ref pack]]=1,Tabla1[[#This Row],[Pedido]],LCM(Tabla1[[#This Row],[MC VIEJO]],Tabla1[[#This Row],[Pedido]]))</f>
        <v>1</v>
      </c>
      <c r="AG2582" s="36">
        <f>+VLOOKUP(Tabla1[[#This Row],[Artículo]],'.'!$B$2:$D$11481,3,)</f>
        <v>1</v>
      </c>
      <c r="AH2582" s="37" t="str">
        <f>+IFERROR(SEARCH("pack",Tabla1[[#This Row],[PACK]]),"")</f>
        <v/>
      </c>
    </row>
    <row r="2583" spans="1:34" ht="24" customHeight="1" x14ac:dyDescent="0.2">
      <c r="A2583" s="50" t="s">
        <v>3735</v>
      </c>
      <c r="B2583" s="60" t="s">
        <v>18856</v>
      </c>
      <c r="C2583" s="61" t="s">
        <v>18857</v>
      </c>
      <c r="D2583" s="52" t="s">
        <v>27</v>
      </c>
      <c r="E2583" s="53">
        <v>293716.39</v>
      </c>
      <c r="F2583" s="23" t="str">
        <f>+IFERROR(VLOOKUP(Tabla1[[#This Row],[Artículo]],'..'!$B$2:$D$569000,3,),"")</f>
        <v/>
      </c>
      <c r="G2583" s="24" t="str">
        <f>IF(H2583=AF2583,"", "Error MC")</f>
        <v>Error MC</v>
      </c>
      <c r="H2583" s="62"/>
      <c r="I2583" s="54">
        <f>+Tabla1[[#This Row],[MC]]*Tabla1[[#This Row],[Pedido]]*Tabla1[[#This Row],[PVC ]]</f>
        <v>0</v>
      </c>
      <c r="J2583" s="26">
        <v>0.21</v>
      </c>
      <c r="K2583" s="63"/>
      <c r="L2583" s="28" t="s">
        <v>17</v>
      </c>
      <c r="M2583" s="53">
        <v>515325.41200000001</v>
      </c>
      <c r="N2583" s="64" t="str">
        <f>+IF(Tabla1[[#This Row],[F PMPI]]="SÍ","No","Sí")</f>
        <v>Sí</v>
      </c>
      <c r="O2583" s="65">
        <f>+Tabla1[[#This Row],[PVL]]*1.055</f>
        <v>543668.30966000003</v>
      </c>
      <c r="P2583" s="65">
        <f>+Tabla1[[#This Row],[PVL]]*1.43</f>
        <v>736915.33915999997</v>
      </c>
      <c r="Q2583" s="66" t="str">
        <f>+HYPERLINK(Tabla1[[#This Row],[PAG]])</f>
        <v>https://todomusica.com.ar/productos-sin-categorias-de-netsuite/8257-14x55-snare-drum.html</v>
      </c>
      <c r="R2583" s="67"/>
      <c r="S2583" s="68"/>
      <c r="T2583" s="69"/>
      <c r="U2583" s="69"/>
      <c r="V2583" s="69"/>
      <c r="W2583" s="69"/>
      <c r="X2583" s="69"/>
      <c r="Y2583" s="35"/>
      <c r="Z2583" s="35" t="s">
        <v>26351</v>
      </c>
      <c r="AA2583" s="36">
        <v>1</v>
      </c>
      <c r="AB2583" s="35" t="s">
        <v>27</v>
      </c>
      <c r="AC2583" s="35" t="str">
        <f>+IF(Tabla1[[#This Row],[STK]]="no","Sin STK", "STK disponible")</f>
        <v>Sin STK</v>
      </c>
      <c r="AD2583" s="35">
        <f>+I2583*J2583</f>
        <v>0</v>
      </c>
      <c r="AE2583" s="35">
        <f>+I2583*K2583</f>
        <v>0</v>
      </c>
      <c r="AF2583" s="36">
        <f>IF(Tabla1[[#This Row],[ref pack]]=1,Tabla1[[#This Row],[Pedido]],LCM(Tabla1[[#This Row],[MC VIEJO]],Tabla1[[#This Row],[Pedido]]))</f>
        <v>1</v>
      </c>
      <c r="AG2583" s="36">
        <f>+VLOOKUP(Tabla1[[#This Row],[Artículo]],'.'!$B$2:$D$11481,3,)</f>
        <v>1</v>
      </c>
      <c r="AH2583" s="37" t="str">
        <f>+IFERROR(SEARCH("pack",Tabla1[[#This Row],[PACK]]),"")</f>
        <v/>
      </c>
    </row>
    <row r="2584" spans="1:34" ht="24" customHeight="1" x14ac:dyDescent="0.2">
      <c r="A2584" s="50" t="s">
        <v>3735</v>
      </c>
      <c r="B2584" s="60" t="s">
        <v>18858</v>
      </c>
      <c r="C2584" s="61" t="s">
        <v>24042</v>
      </c>
      <c r="D2584" s="52" t="s">
        <v>27</v>
      </c>
      <c r="E2584" s="53">
        <v>264894.31</v>
      </c>
      <c r="F2584" s="23" t="str">
        <f>+IFERROR(VLOOKUP(Tabla1[[#This Row],[Artículo]],'..'!$B$2:$D$569000,3,),"")</f>
        <v/>
      </c>
      <c r="G2584" s="24" t="str">
        <f>IF(H2584=AF2584,"", "Error MC")</f>
        <v>Error MC</v>
      </c>
      <c r="H2584" s="62"/>
      <c r="I2584" s="54">
        <f>+Tabla1[[#This Row],[MC]]*Tabla1[[#This Row],[Pedido]]*Tabla1[[#This Row],[PVC ]]</f>
        <v>0</v>
      </c>
      <c r="J2584" s="26">
        <v>0.21</v>
      </c>
      <c r="K2584" s="63"/>
      <c r="L2584" s="28" t="s">
        <v>17</v>
      </c>
      <c r="M2584" s="53">
        <v>464757.06800000003</v>
      </c>
      <c r="N2584" s="64" t="str">
        <f>+IF(Tabla1[[#This Row],[F PMPI]]="SÍ","No","Sí")</f>
        <v>Sí</v>
      </c>
      <c r="O2584" s="65">
        <f>+Tabla1[[#This Row],[PVL]]*1.055</f>
        <v>490318.70673999999</v>
      </c>
      <c r="P2584" s="65">
        <f>+Tabla1[[#This Row],[PVL]]*1.43</f>
        <v>664602.60724000004</v>
      </c>
      <c r="Q2584" s="66" t="str">
        <f>+HYPERLINK(Tabla1[[#This Row],[PAG]])</f>
        <v>https://todomusica.com.ar/productos-sin-categorias-de-netsuite/8256-14x55-sanre-drum.html</v>
      </c>
      <c r="R2584" s="67"/>
      <c r="S2584" s="68"/>
      <c r="T2584" s="69"/>
      <c r="U2584" s="69"/>
      <c r="V2584" s="69"/>
      <c r="W2584" s="69"/>
      <c r="X2584" s="69"/>
      <c r="Y2584" s="35"/>
      <c r="Z2584" s="35" t="s">
        <v>26352</v>
      </c>
      <c r="AA2584" s="36">
        <v>1</v>
      </c>
      <c r="AB2584" s="35" t="s">
        <v>27</v>
      </c>
      <c r="AC2584" s="35" t="str">
        <f>+IF(Tabla1[[#This Row],[STK]]="no","Sin STK", "STK disponible")</f>
        <v>Sin STK</v>
      </c>
      <c r="AD2584" s="35">
        <f>+I2584*J2584</f>
        <v>0</v>
      </c>
      <c r="AE2584" s="35">
        <f>+I2584*K2584</f>
        <v>0</v>
      </c>
      <c r="AF2584" s="36">
        <f>IF(Tabla1[[#This Row],[ref pack]]=1,Tabla1[[#This Row],[Pedido]],LCM(Tabla1[[#This Row],[MC VIEJO]],Tabla1[[#This Row],[Pedido]]))</f>
        <v>1</v>
      </c>
      <c r="AG2584" s="36">
        <f>+VLOOKUP(Tabla1[[#This Row],[Artículo]],'.'!$B$2:$D$11481,3,)</f>
        <v>1</v>
      </c>
      <c r="AH2584" s="37" t="str">
        <f>+IFERROR(SEARCH("pack",Tabla1[[#This Row],[PACK]]),"")</f>
        <v/>
      </c>
    </row>
    <row r="2585" spans="1:34" ht="24" customHeight="1" x14ac:dyDescent="0.2">
      <c r="A2585" s="50" t="s">
        <v>3735</v>
      </c>
      <c r="B2585" s="60" t="s">
        <v>4898</v>
      </c>
      <c r="C2585" s="61" t="s">
        <v>4899</v>
      </c>
      <c r="D2585" s="52" t="s">
        <v>27</v>
      </c>
      <c r="E2585" s="53">
        <v>285261.28000000003</v>
      </c>
      <c r="F2585" s="23" t="str">
        <f>+IFERROR(VLOOKUP(Tabla1[[#This Row],[Artículo]],'..'!$B$2:$D$569000,3,),"")</f>
        <v/>
      </c>
      <c r="G2585" s="24" t="str">
        <f>IF(H2585=AF2585,"", "Error MC")</f>
        <v>Error MC</v>
      </c>
      <c r="H2585" s="62"/>
      <c r="I2585" s="54">
        <f>+Tabla1[[#This Row],[MC]]*Tabla1[[#This Row],[Pedido]]*Tabla1[[#This Row],[PVC ]]</f>
        <v>0</v>
      </c>
      <c r="J2585" s="26">
        <v>0.21</v>
      </c>
      <c r="K2585" s="63"/>
      <c r="L2585" s="28" t="s">
        <v>17</v>
      </c>
      <c r="M2585" s="53">
        <v>500490.92099999997</v>
      </c>
      <c r="N2585" s="64" t="str">
        <f>+IF(Tabla1[[#This Row],[F PMPI]]="SÍ","No","Sí")</f>
        <v>No</v>
      </c>
      <c r="O2585" s="65">
        <f>+Tabla1[[#This Row],[PVL]]*1.055</f>
        <v>528017.92165499995</v>
      </c>
      <c r="P2585" s="65">
        <f>+Tabla1[[#This Row],[PVL]]*1.43</f>
        <v>715702.01702999999</v>
      </c>
      <c r="Q2585" s="66" t="str">
        <f>+HYPERLINK(Tabla1[[#This Row],[PAG]])</f>
        <v>http://www.todomusica.com.ar/cuerpos-sueltos-para-bateria/26983-14x65-snare-drum.html</v>
      </c>
      <c r="R2585" s="67"/>
      <c r="S2585" s="68"/>
      <c r="T2585" s="69"/>
      <c r="U2585" s="69"/>
      <c r="V2585" s="69"/>
      <c r="W2585" s="69"/>
      <c r="X2585" s="69"/>
      <c r="Y2585" s="35"/>
      <c r="Z2585" s="35" t="s">
        <v>26353</v>
      </c>
      <c r="AA2585" s="36">
        <v>1</v>
      </c>
      <c r="AB2585" s="35" t="s">
        <v>9849</v>
      </c>
      <c r="AC2585" s="35" t="str">
        <f>+IF(Tabla1[[#This Row],[STK]]="no","Sin STK", "STK disponible")</f>
        <v>Sin STK</v>
      </c>
      <c r="AD2585" s="35">
        <f>+I2585*J2585</f>
        <v>0</v>
      </c>
      <c r="AE2585" s="35">
        <f>+I2585*K2585</f>
        <v>0</v>
      </c>
      <c r="AF2585" s="36">
        <f>IF(Tabla1[[#This Row],[ref pack]]=1,Tabla1[[#This Row],[Pedido]],LCM(Tabla1[[#This Row],[MC VIEJO]],Tabla1[[#This Row],[Pedido]]))</f>
        <v>1</v>
      </c>
      <c r="AG2585" s="36">
        <f>+VLOOKUP(Tabla1[[#This Row],[Artículo]],'.'!$B$2:$D$11481,3,)</f>
        <v>1</v>
      </c>
      <c r="AH2585" s="37" t="str">
        <f>+IFERROR(SEARCH("pack",Tabla1[[#This Row],[PACK]]),"")</f>
        <v/>
      </c>
    </row>
    <row r="2586" spans="1:34" ht="24" customHeight="1" x14ac:dyDescent="0.2">
      <c r="A2586" s="50" t="s">
        <v>3735</v>
      </c>
      <c r="B2586" s="60" t="s">
        <v>4900</v>
      </c>
      <c r="C2586" s="61" t="s">
        <v>4901</v>
      </c>
      <c r="D2586" s="52" t="s">
        <v>27</v>
      </c>
      <c r="E2586" s="53">
        <v>285261.28000000003</v>
      </c>
      <c r="F2586" s="23" t="str">
        <f>+IFERROR(VLOOKUP(Tabla1[[#This Row],[Artículo]],'..'!$B$2:$D$569000,3,),"")</f>
        <v/>
      </c>
      <c r="G2586" s="24" t="str">
        <f>IF(H2586=AF2586,"", "Error MC")</f>
        <v>Error MC</v>
      </c>
      <c r="H2586" s="62"/>
      <c r="I2586" s="54">
        <f>+Tabla1[[#This Row],[MC]]*Tabla1[[#This Row],[Pedido]]*Tabla1[[#This Row],[PVC ]]</f>
        <v>0</v>
      </c>
      <c r="J2586" s="26">
        <v>0.21</v>
      </c>
      <c r="K2586" s="63"/>
      <c r="L2586" s="28" t="s">
        <v>17</v>
      </c>
      <c r="M2586" s="53">
        <v>500490.92099999997</v>
      </c>
      <c r="N2586" s="64" t="str">
        <f>+IF(Tabla1[[#This Row],[F PMPI]]="SÍ","No","Sí")</f>
        <v>No</v>
      </c>
      <c r="O2586" s="65">
        <f>+Tabla1[[#This Row],[PVL]]*1.055</f>
        <v>528017.92165499995</v>
      </c>
      <c r="P2586" s="65">
        <f>+Tabla1[[#This Row],[PVL]]*1.43</f>
        <v>715702.01702999999</v>
      </c>
      <c r="Q2586" s="66" t="str">
        <f>+HYPERLINK(Tabla1[[#This Row],[PAG]])</f>
        <v>http://www.todomusica.com.ar/cuerpos-sueltos-para-bateria/26984-14x65-snare-drum.html</v>
      </c>
      <c r="R2586" s="67"/>
      <c r="S2586" s="68"/>
      <c r="T2586" s="69"/>
      <c r="U2586" s="69"/>
      <c r="V2586" s="69"/>
      <c r="W2586" s="69"/>
      <c r="X2586" s="69"/>
      <c r="Y2586" s="35"/>
      <c r="Z2586" s="35" t="s">
        <v>26354</v>
      </c>
      <c r="AA2586" s="36">
        <v>1</v>
      </c>
      <c r="AB2586" s="35" t="s">
        <v>9849</v>
      </c>
      <c r="AC2586" s="35" t="str">
        <f>+IF(Tabla1[[#This Row],[STK]]="no","Sin STK", "STK disponible")</f>
        <v>Sin STK</v>
      </c>
      <c r="AD2586" s="35">
        <f>+I2586*J2586</f>
        <v>0</v>
      </c>
      <c r="AE2586" s="35">
        <f>+I2586*K2586</f>
        <v>0</v>
      </c>
      <c r="AF2586" s="36">
        <f>IF(Tabla1[[#This Row],[ref pack]]=1,Tabla1[[#This Row],[Pedido]],LCM(Tabla1[[#This Row],[MC VIEJO]],Tabla1[[#This Row],[Pedido]]))</f>
        <v>1</v>
      </c>
      <c r="AG2586" s="36">
        <f>+VLOOKUP(Tabla1[[#This Row],[Artículo]],'.'!$B$2:$D$11481,3,)</f>
        <v>1</v>
      </c>
      <c r="AH2586" s="37" t="str">
        <f>+IFERROR(SEARCH("pack",Tabla1[[#This Row],[PACK]]),"")</f>
        <v/>
      </c>
    </row>
    <row r="2587" spans="1:34" ht="24" customHeight="1" x14ac:dyDescent="0.2">
      <c r="A2587" s="50" t="s">
        <v>3735</v>
      </c>
      <c r="B2587" s="60" t="s">
        <v>18860</v>
      </c>
      <c r="C2587" s="61" t="s">
        <v>18861</v>
      </c>
      <c r="D2587" s="52" t="s">
        <v>9842</v>
      </c>
      <c r="E2587" s="53">
        <v>285261.28000000003</v>
      </c>
      <c r="F2587" s="23" t="str">
        <f>+IFERROR(VLOOKUP(Tabla1[[#This Row],[Artículo]],'..'!$B$2:$D$569000,3,),"")</f>
        <v/>
      </c>
      <c r="G2587" s="24" t="str">
        <f>IF(H2587=AF2587,"", "Error MC")</f>
        <v>Error MC</v>
      </c>
      <c r="H2587" s="62"/>
      <c r="I2587" s="54">
        <f>+Tabla1[[#This Row],[MC]]*Tabla1[[#This Row],[Pedido]]*Tabla1[[#This Row],[PVC ]]</f>
        <v>0</v>
      </c>
      <c r="J2587" s="26">
        <v>0.21</v>
      </c>
      <c r="K2587" s="63"/>
      <c r="L2587" s="28" t="s">
        <v>17</v>
      </c>
      <c r="M2587" s="53">
        <v>500490.92099999997</v>
      </c>
      <c r="N2587" s="64" t="str">
        <f>+IF(Tabla1[[#This Row],[F PMPI]]="SÍ","No","Sí")</f>
        <v>No</v>
      </c>
      <c r="O2587" s="65">
        <f>+Tabla1[[#This Row],[PVL]]*1.055</f>
        <v>528017.92165499995</v>
      </c>
      <c r="P2587" s="65">
        <f>+Tabla1[[#This Row],[PVL]]*1.43</f>
        <v>715702.01702999999</v>
      </c>
      <c r="Q2587" s="66" t="str">
        <f>+HYPERLINK(Tabla1[[#This Row],[PAG]])</f>
        <v>http://www.todomusica.com.ar/cuerpos-sueltos-para-bateria/26985-14x65-snare-drum.html</v>
      </c>
      <c r="R2587" s="67"/>
      <c r="S2587" s="68"/>
      <c r="T2587" s="69"/>
      <c r="U2587" s="69"/>
      <c r="V2587" s="69"/>
      <c r="W2587" s="69"/>
      <c r="X2587" s="69"/>
      <c r="Y2587" s="35"/>
      <c r="Z2587" s="35" t="s">
        <v>26355</v>
      </c>
      <c r="AA2587" s="36">
        <v>1</v>
      </c>
      <c r="AB2587" s="35" t="s">
        <v>9849</v>
      </c>
      <c r="AC2587" s="35" t="str">
        <f>+IF(Tabla1[[#This Row],[STK]]="no","Sin STK", "STK disponible")</f>
        <v>STK disponible</v>
      </c>
      <c r="AD2587" s="35">
        <f>+I2587*J2587</f>
        <v>0</v>
      </c>
      <c r="AE2587" s="35">
        <f>+I2587*K2587</f>
        <v>0</v>
      </c>
      <c r="AF2587" s="36">
        <f>IF(Tabla1[[#This Row],[ref pack]]=1,Tabla1[[#This Row],[Pedido]],LCM(Tabla1[[#This Row],[MC VIEJO]],Tabla1[[#This Row],[Pedido]]))</f>
        <v>1</v>
      </c>
      <c r="AG2587" s="36">
        <f>+VLOOKUP(Tabla1[[#This Row],[Artículo]],'.'!$B$2:$D$11481,3,)</f>
        <v>1</v>
      </c>
      <c r="AH2587" s="37" t="str">
        <f>+IFERROR(SEARCH("pack",Tabla1[[#This Row],[PACK]]),"")</f>
        <v/>
      </c>
    </row>
    <row r="2588" spans="1:34" ht="24" customHeight="1" x14ac:dyDescent="0.2">
      <c r="A2588" s="50" t="s">
        <v>3735</v>
      </c>
      <c r="B2588" s="60" t="s">
        <v>4902</v>
      </c>
      <c r="C2588" s="61" t="s">
        <v>4903</v>
      </c>
      <c r="D2588" s="52" t="s">
        <v>9842</v>
      </c>
      <c r="E2588" s="53">
        <v>318683.95</v>
      </c>
      <c r="F2588" s="23" t="str">
        <f>+IFERROR(VLOOKUP(Tabla1[[#This Row],[Artículo]],'..'!$B$2:$D$569000,3,),"")</f>
        <v/>
      </c>
      <c r="G2588" s="24" t="str">
        <f>IF(H2588=AF2588,"", "Error MC")</f>
        <v>Error MC</v>
      </c>
      <c r="H2588" s="62"/>
      <c r="I2588" s="54">
        <f>+Tabla1[[#This Row],[MC]]*Tabla1[[#This Row],[Pedido]]*Tabla1[[#This Row],[PVC ]]</f>
        <v>0</v>
      </c>
      <c r="J2588" s="26">
        <v>0.21</v>
      </c>
      <c r="K2588" s="63"/>
      <c r="L2588" s="28" t="s">
        <v>17</v>
      </c>
      <c r="M2588" s="53">
        <v>559130.99300000002</v>
      </c>
      <c r="N2588" s="64" t="str">
        <f>+IF(Tabla1[[#This Row],[F PMPI]]="SÍ","No","Sí")</f>
        <v>Sí</v>
      </c>
      <c r="O2588" s="65">
        <f>+Tabla1[[#This Row],[PVL]]*1.055</f>
        <v>589883.19761499995</v>
      </c>
      <c r="P2588" s="65">
        <f>+Tabla1[[#This Row],[PVL]]*1.43</f>
        <v>799557.31998999999</v>
      </c>
      <c r="Q2588" s="66" t="str">
        <f>+HYPERLINK(Tabla1[[#This Row],[PAG]])</f>
        <v>https://todomusica.com.ar/productos-sin-categorias-de-netsuite/8259-14x65-snare-drum.html</v>
      </c>
      <c r="R2588" s="67"/>
      <c r="S2588" s="68"/>
      <c r="T2588" s="69"/>
      <c r="U2588" s="69"/>
      <c r="V2588" s="69"/>
      <c r="W2588" s="69"/>
      <c r="X2588" s="69"/>
      <c r="Y2588" s="35"/>
      <c r="Z2588" s="35" t="s">
        <v>26356</v>
      </c>
      <c r="AA2588" s="36">
        <v>1</v>
      </c>
      <c r="AB2588" s="35" t="s">
        <v>27</v>
      </c>
      <c r="AC2588" s="35" t="str">
        <f>+IF(Tabla1[[#This Row],[STK]]="no","Sin STK", "STK disponible")</f>
        <v>STK disponible</v>
      </c>
      <c r="AD2588" s="35">
        <f>+I2588*J2588</f>
        <v>0</v>
      </c>
      <c r="AE2588" s="35">
        <f>+I2588*K2588</f>
        <v>0</v>
      </c>
      <c r="AF2588" s="36">
        <f>IF(Tabla1[[#This Row],[ref pack]]=1,Tabla1[[#This Row],[Pedido]],LCM(Tabla1[[#This Row],[MC VIEJO]],Tabla1[[#This Row],[Pedido]]))</f>
        <v>1</v>
      </c>
      <c r="AG2588" s="36">
        <f>+VLOOKUP(Tabla1[[#This Row],[Artículo]],'.'!$B$2:$D$11481,3,)</f>
        <v>1</v>
      </c>
      <c r="AH2588" s="37" t="str">
        <f>+IFERROR(SEARCH("pack",Tabla1[[#This Row],[PACK]]),"")</f>
        <v/>
      </c>
    </row>
    <row r="2589" spans="1:34" ht="24" customHeight="1" x14ac:dyDescent="0.2">
      <c r="A2589" s="50" t="s">
        <v>3735</v>
      </c>
      <c r="B2589" s="60" t="s">
        <v>4904</v>
      </c>
      <c r="C2589" s="61" t="s">
        <v>4905</v>
      </c>
      <c r="D2589" s="52" t="s">
        <v>27</v>
      </c>
      <c r="E2589" s="53">
        <v>318683.95</v>
      </c>
      <c r="F2589" s="23" t="str">
        <f>+IFERROR(VLOOKUP(Tabla1[[#This Row],[Artículo]],'..'!$B$2:$D$569000,3,),"")</f>
        <v/>
      </c>
      <c r="G2589" s="24" t="str">
        <f>IF(H2589=AF2589,"", "Error MC")</f>
        <v>Error MC</v>
      </c>
      <c r="H2589" s="62"/>
      <c r="I2589" s="54">
        <f>+Tabla1[[#This Row],[MC]]*Tabla1[[#This Row],[Pedido]]*Tabla1[[#This Row],[PVC ]]</f>
        <v>0</v>
      </c>
      <c r="J2589" s="26">
        <v>0.21</v>
      </c>
      <c r="K2589" s="63"/>
      <c r="L2589" s="28" t="s">
        <v>17</v>
      </c>
      <c r="M2589" s="53">
        <v>559130.99300000002</v>
      </c>
      <c r="N2589" s="64" t="str">
        <f>+IF(Tabla1[[#This Row],[F PMPI]]="SÍ","No","Sí")</f>
        <v>Sí</v>
      </c>
      <c r="O2589" s="65">
        <f>+Tabla1[[#This Row],[PVL]]*1.055</f>
        <v>589883.19761499995</v>
      </c>
      <c r="P2589" s="65">
        <f>+Tabla1[[#This Row],[PVL]]*1.43</f>
        <v>799557.31998999999</v>
      </c>
      <c r="Q2589" s="66" t="str">
        <f>+HYPERLINK(Tabla1[[#This Row],[PAG]])</f>
        <v>https://todomusica.com.ar/productos-sin-categorias-de-netsuite/8260-14x65-snare-drum.html</v>
      </c>
      <c r="R2589" s="67"/>
      <c r="S2589" s="68"/>
      <c r="T2589" s="69"/>
      <c r="U2589" s="69"/>
      <c r="V2589" s="69"/>
      <c r="W2589" s="69"/>
      <c r="X2589" s="69"/>
      <c r="Y2589" s="35"/>
      <c r="Z2589" s="35" t="s">
        <v>26357</v>
      </c>
      <c r="AA2589" s="36">
        <v>1</v>
      </c>
      <c r="AB2589" s="35" t="s">
        <v>27</v>
      </c>
      <c r="AC2589" s="35" t="str">
        <f>+IF(Tabla1[[#This Row],[STK]]="no","Sin STK", "STK disponible")</f>
        <v>Sin STK</v>
      </c>
      <c r="AD2589" s="35">
        <f>+I2589*J2589</f>
        <v>0</v>
      </c>
      <c r="AE2589" s="35">
        <f>+I2589*K2589</f>
        <v>0</v>
      </c>
      <c r="AF2589" s="36">
        <f>IF(Tabla1[[#This Row],[ref pack]]=1,Tabla1[[#This Row],[Pedido]],LCM(Tabla1[[#This Row],[MC VIEJO]],Tabla1[[#This Row],[Pedido]]))</f>
        <v>1</v>
      </c>
      <c r="AG2589" s="36">
        <f>+VLOOKUP(Tabla1[[#This Row],[Artículo]],'.'!$B$2:$D$11481,3,)</f>
        <v>1</v>
      </c>
      <c r="AH2589" s="37" t="str">
        <f>+IFERROR(SEARCH("pack",Tabla1[[#This Row],[PACK]]),"")</f>
        <v/>
      </c>
    </row>
    <row r="2590" spans="1:34" ht="24" customHeight="1" x14ac:dyDescent="0.2">
      <c r="A2590" s="50" t="s">
        <v>3735</v>
      </c>
      <c r="B2590" s="60" t="s">
        <v>4908</v>
      </c>
      <c r="C2590" s="61" t="s">
        <v>4909</v>
      </c>
      <c r="D2590" s="52" t="s">
        <v>9842</v>
      </c>
      <c r="E2590" s="53">
        <v>330620.61</v>
      </c>
      <c r="F2590" s="23" t="str">
        <f>+IFERROR(VLOOKUP(Tabla1[[#This Row],[Artículo]],'..'!$B$2:$D$569000,3,),"")</f>
        <v/>
      </c>
      <c r="G2590" s="24" t="str">
        <f>IF(H2590=AF2590,"", "Error MC")</f>
        <v>Error MC</v>
      </c>
      <c r="H2590" s="62"/>
      <c r="I2590" s="54">
        <f>+Tabla1[[#This Row],[MC]]*Tabla1[[#This Row],[Pedido]]*Tabla1[[#This Row],[PVC ]]</f>
        <v>0</v>
      </c>
      <c r="J2590" s="26">
        <v>0.21</v>
      </c>
      <c r="K2590" s="63"/>
      <c r="L2590" s="28" t="s">
        <v>17</v>
      </c>
      <c r="M2590" s="53">
        <v>580073.85499999998</v>
      </c>
      <c r="N2590" s="64" t="str">
        <f>+IF(Tabla1[[#This Row],[F PMPI]]="SÍ","No","Sí")</f>
        <v>No</v>
      </c>
      <c r="O2590" s="65">
        <f>+Tabla1[[#This Row],[PVL]]*1.055</f>
        <v>611977.91702499997</v>
      </c>
      <c r="P2590" s="65">
        <f>+Tabla1[[#This Row],[PVL]]*1.43</f>
        <v>829505.61264999991</v>
      </c>
      <c r="Q2590" s="66" t="str">
        <f>+HYPERLINK(Tabla1[[#This Row],[PAG]])</f>
        <v>http://www.todomusica.com.ar/cuerpos-sueltos-para-bateria/26989-14x80-snare-drum.html</v>
      </c>
      <c r="R2590" s="67"/>
      <c r="S2590" s="68"/>
      <c r="T2590" s="69"/>
      <c r="U2590" s="69"/>
      <c r="V2590" s="69"/>
      <c r="W2590" s="69"/>
      <c r="X2590" s="69"/>
      <c r="Y2590" s="35"/>
      <c r="Z2590" s="35" t="s">
        <v>26358</v>
      </c>
      <c r="AA2590" s="36">
        <v>1</v>
      </c>
      <c r="AB2590" s="35" t="s">
        <v>9849</v>
      </c>
      <c r="AC2590" s="35" t="str">
        <f>+IF(Tabla1[[#This Row],[STK]]="no","Sin STK", "STK disponible")</f>
        <v>STK disponible</v>
      </c>
      <c r="AD2590" s="35">
        <f>+I2590*J2590</f>
        <v>0</v>
      </c>
      <c r="AE2590" s="35">
        <f>+I2590*K2590</f>
        <v>0</v>
      </c>
      <c r="AF2590" s="36">
        <f>IF(Tabla1[[#This Row],[ref pack]]=1,Tabla1[[#This Row],[Pedido]],LCM(Tabla1[[#This Row],[MC VIEJO]],Tabla1[[#This Row],[Pedido]]))</f>
        <v>1</v>
      </c>
      <c r="AG2590" s="36">
        <f>+VLOOKUP(Tabla1[[#This Row],[Artículo]],'.'!$B$2:$D$11481,3,)</f>
        <v>1</v>
      </c>
      <c r="AH2590" s="37" t="str">
        <f>+IFERROR(SEARCH("pack",Tabla1[[#This Row],[PACK]]),"")</f>
        <v/>
      </c>
    </row>
    <row r="2591" spans="1:34" ht="24" customHeight="1" x14ac:dyDescent="0.2">
      <c r="A2591" s="50" t="s">
        <v>3735</v>
      </c>
      <c r="B2591" s="60" t="s">
        <v>4910</v>
      </c>
      <c r="C2591" s="61" t="s">
        <v>4911</v>
      </c>
      <c r="D2591" s="52" t="s">
        <v>9842</v>
      </c>
      <c r="E2591" s="53">
        <v>330620.61</v>
      </c>
      <c r="F2591" s="23" t="str">
        <f>+IFERROR(VLOOKUP(Tabla1[[#This Row],[Artículo]],'..'!$B$2:$D$569000,3,),"")</f>
        <v/>
      </c>
      <c r="G2591" s="24" t="str">
        <f>IF(H2591=AF2591,"", "Error MC")</f>
        <v>Error MC</v>
      </c>
      <c r="H2591" s="62"/>
      <c r="I2591" s="54">
        <f>+Tabla1[[#This Row],[MC]]*Tabla1[[#This Row],[Pedido]]*Tabla1[[#This Row],[PVC ]]</f>
        <v>0</v>
      </c>
      <c r="J2591" s="26">
        <v>0.21</v>
      </c>
      <c r="K2591" s="63"/>
      <c r="L2591" s="28" t="s">
        <v>17</v>
      </c>
      <c r="M2591" s="53">
        <v>580073.85499999998</v>
      </c>
      <c r="N2591" s="64" t="str">
        <f>+IF(Tabla1[[#This Row],[F PMPI]]="SÍ","No","Sí")</f>
        <v>No</v>
      </c>
      <c r="O2591" s="65">
        <f>+Tabla1[[#This Row],[PVL]]*1.055</f>
        <v>611977.91702499997</v>
      </c>
      <c r="P2591" s="65">
        <f>+Tabla1[[#This Row],[PVL]]*1.43</f>
        <v>829505.61264999991</v>
      </c>
      <c r="Q2591" s="66" t="str">
        <f>+HYPERLINK(Tabla1[[#This Row],[PAG]])</f>
        <v>http://www.todomusica.com.ar/cuerpos-sueltos-para-bateria/26989-14x80-snare-drum.html</v>
      </c>
      <c r="R2591" s="67"/>
      <c r="S2591" s="68"/>
      <c r="T2591" s="69"/>
      <c r="U2591" s="69"/>
      <c r="V2591" s="69"/>
      <c r="W2591" s="69"/>
      <c r="X2591" s="69"/>
      <c r="Y2591" s="35"/>
      <c r="Z2591" s="35" t="s">
        <v>26358</v>
      </c>
      <c r="AA2591" s="36">
        <v>1</v>
      </c>
      <c r="AB2591" s="35" t="s">
        <v>9849</v>
      </c>
      <c r="AC2591" s="35" t="str">
        <f>+IF(Tabla1[[#This Row],[STK]]="no","Sin STK", "STK disponible")</f>
        <v>STK disponible</v>
      </c>
      <c r="AD2591" s="35">
        <f>+I2591*J2591</f>
        <v>0</v>
      </c>
      <c r="AE2591" s="35">
        <f>+I2591*K2591</f>
        <v>0</v>
      </c>
      <c r="AF2591" s="36">
        <f>IF(Tabla1[[#This Row],[ref pack]]=1,Tabla1[[#This Row],[Pedido]],LCM(Tabla1[[#This Row],[MC VIEJO]],Tabla1[[#This Row],[Pedido]]))</f>
        <v>1</v>
      </c>
      <c r="AG2591" s="36">
        <f>+VLOOKUP(Tabla1[[#This Row],[Artículo]],'.'!$B$2:$D$11481,3,)</f>
        <v>1</v>
      </c>
      <c r="AH2591" s="37" t="str">
        <f>+IFERROR(SEARCH("pack",Tabla1[[#This Row],[PACK]]),"")</f>
        <v/>
      </c>
    </row>
    <row r="2592" spans="1:34" ht="24" customHeight="1" x14ac:dyDescent="0.2">
      <c r="A2592" s="50" t="s">
        <v>3735</v>
      </c>
      <c r="B2592" s="60" t="s">
        <v>4912</v>
      </c>
      <c r="C2592" s="61" t="s">
        <v>4913</v>
      </c>
      <c r="D2592" s="52" t="s">
        <v>9842</v>
      </c>
      <c r="E2592" s="53">
        <v>330620.61</v>
      </c>
      <c r="F2592" s="23" t="str">
        <f>+IFERROR(VLOOKUP(Tabla1[[#This Row],[Artículo]],'..'!$B$2:$D$569000,3,),"")</f>
        <v/>
      </c>
      <c r="G2592" s="24" t="str">
        <f>IF(H2592=AF2592,"", "Error MC")</f>
        <v>Error MC</v>
      </c>
      <c r="H2592" s="62"/>
      <c r="I2592" s="54">
        <f>+Tabla1[[#This Row],[MC]]*Tabla1[[#This Row],[Pedido]]*Tabla1[[#This Row],[PVC ]]</f>
        <v>0</v>
      </c>
      <c r="J2592" s="26">
        <v>0.21</v>
      </c>
      <c r="K2592" s="63"/>
      <c r="L2592" s="28" t="s">
        <v>17</v>
      </c>
      <c r="M2592" s="53">
        <v>580073.85499999998</v>
      </c>
      <c r="N2592" s="64" t="str">
        <f>+IF(Tabla1[[#This Row],[F PMPI]]="SÍ","No","Sí")</f>
        <v>No</v>
      </c>
      <c r="O2592" s="65">
        <f>+Tabla1[[#This Row],[PVL]]*1.055</f>
        <v>611977.91702499997</v>
      </c>
      <c r="P2592" s="65">
        <f>+Tabla1[[#This Row],[PVL]]*1.43</f>
        <v>829505.61264999991</v>
      </c>
      <c r="Q2592" s="66" t="str">
        <f>+HYPERLINK(Tabla1[[#This Row],[PAG]])</f>
        <v>http://www.todomusica.com.ar/cuerpos-sueltos-para-bateria/26989-14x80-snare-drum.html</v>
      </c>
      <c r="R2592" s="67"/>
      <c r="S2592" s="68"/>
      <c r="T2592" s="69"/>
      <c r="U2592" s="69"/>
      <c r="V2592" s="69"/>
      <c r="W2592" s="69"/>
      <c r="X2592" s="69"/>
      <c r="Y2592" s="35"/>
      <c r="Z2592" s="35" t="s">
        <v>26358</v>
      </c>
      <c r="AA2592" s="36">
        <v>1</v>
      </c>
      <c r="AB2592" s="35" t="s">
        <v>9849</v>
      </c>
      <c r="AC2592" s="35" t="str">
        <f>+IF(Tabla1[[#This Row],[STK]]="no","Sin STK", "STK disponible")</f>
        <v>STK disponible</v>
      </c>
      <c r="AD2592" s="35">
        <f>+I2592*J2592</f>
        <v>0</v>
      </c>
      <c r="AE2592" s="35">
        <f>+I2592*K2592</f>
        <v>0</v>
      </c>
      <c r="AF2592" s="36">
        <f>IF(Tabla1[[#This Row],[ref pack]]=1,Tabla1[[#This Row],[Pedido]],LCM(Tabla1[[#This Row],[MC VIEJO]],Tabla1[[#This Row],[Pedido]]))</f>
        <v>1</v>
      </c>
      <c r="AG2592" s="36">
        <f>+VLOOKUP(Tabla1[[#This Row],[Artículo]],'.'!$B$2:$D$11481,3,)</f>
        <v>1</v>
      </c>
      <c r="AH2592" s="37" t="str">
        <f>+IFERROR(SEARCH("pack",Tabla1[[#This Row],[PACK]]),"")</f>
        <v/>
      </c>
    </row>
    <row r="2593" spans="1:34" ht="24" customHeight="1" x14ac:dyDescent="0.2">
      <c r="A2593" s="50" t="s">
        <v>3735</v>
      </c>
      <c r="B2593" s="60" t="s">
        <v>4914</v>
      </c>
      <c r="C2593" s="61" t="s">
        <v>4915</v>
      </c>
      <c r="D2593" s="52" t="s">
        <v>9842</v>
      </c>
      <c r="E2593" s="53">
        <v>370409.39</v>
      </c>
      <c r="F2593" s="23" t="str">
        <f>+IFERROR(VLOOKUP(Tabla1[[#This Row],[Artículo]],'..'!$B$2:$D$569000,3,),"")</f>
        <v/>
      </c>
      <c r="G2593" s="24" t="str">
        <f>IF(H2593=AF2593,"", "Error MC")</f>
        <v>Error MC</v>
      </c>
      <c r="H2593" s="62"/>
      <c r="I2593" s="54">
        <f>+Tabla1[[#This Row],[MC]]*Tabla1[[#This Row],[Pedido]]*Tabla1[[#This Row],[PVC ]]</f>
        <v>0</v>
      </c>
      <c r="J2593" s="26">
        <v>0.21</v>
      </c>
      <c r="K2593" s="63"/>
      <c r="L2593" s="28" t="s">
        <v>17</v>
      </c>
      <c r="M2593" s="53">
        <v>649883.28</v>
      </c>
      <c r="N2593" s="64" t="str">
        <f>+IF(Tabla1[[#This Row],[F PMPI]]="SÍ","No","Sí")</f>
        <v>No</v>
      </c>
      <c r="O2593" s="65">
        <f>+Tabla1[[#This Row],[PVL]]*1.055</f>
        <v>685626.86040000001</v>
      </c>
      <c r="P2593" s="65">
        <f>+Tabla1[[#This Row],[PVL]]*1.43</f>
        <v>929333.09039999999</v>
      </c>
      <c r="Q2593" s="66" t="str">
        <f>+HYPERLINK(Tabla1[[#This Row],[PAG]])</f>
        <v>http://www.todomusica.com.ar/cuerpos-sueltos-para-bateria/26989-14x80-snare-drum.html</v>
      </c>
      <c r="R2593" s="67"/>
      <c r="S2593" s="68"/>
      <c r="T2593" s="69"/>
      <c r="U2593" s="69"/>
      <c r="V2593" s="69"/>
      <c r="W2593" s="69"/>
      <c r="X2593" s="69"/>
      <c r="Y2593" s="35"/>
      <c r="Z2593" s="35" t="s">
        <v>26358</v>
      </c>
      <c r="AA2593" s="36">
        <v>1</v>
      </c>
      <c r="AB2593" s="35" t="s">
        <v>9849</v>
      </c>
      <c r="AC2593" s="35" t="str">
        <f>+IF(Tabla1[[#This Row],[STK]]="no","Sin STK", "STK disponible")</f>
        <v>STK disponible</v>
      </c>
      <c r="AD2593" s="35">
        <f>+I2593*J2593</f>
        <v>0</v>
      </c>
      <c r="AE2593" s="35">
        <f>+I2593*K2593</f>
        <v>0</v>
      </c>
      <c r="AF2593" s="36">
        <f>IF(Tabla1[[#This Row],[ref pack]]=1,Tabla1[[#This Row],[Pedido]],LCM(Tabla1[[#This Row],[MC VIEJO]],Tabla1[[#This Row],[Pedido]]))</f>
        <v>1</v>
      </c>
      <c r="AG2593" s="36">
        <f>+VLOOKUP(Tabla1[[#This Row],[Artículo]],'.'!$B$2:$D$11481,3,)</f>
        <v>1</v>
      </c>
      <c r="AH2593" s="37" t="str">
        <f>+IFERROR(SEARCH("pack",Tabla1[[#This Row],[PACK]]),"")</f>
        <v/>
      </c>
    </row>
    <row r="2594" spans="1:34" ht="24" customHeight="1" x14ac:dyDescent="0.2">
      <c r="A2594" s="50" t="s">
        <v>3735</v>
      </c>
      <c r="B2594" s="60" t="s">
        <v>4916</v>
      </c>
      <c r="C2594" s="61" t="s">
        <v>4917</v>
      </c>
      <c r="D2594" s="52" t="s">
        <v>9842</v>
      </c>
      <c r="E2594" s="53">
        <v>370409.39</v>
      </c>
      <c r="F2594" s="23" t="str">
        <f>+IFERROR(VLOOKUP(Tabla1[[#This Row],[Artículo]],'..'!$B$2:$D$569000,3,),"")</f>
        <v/>
      </c>
      <c r="G2594" s="24" t="str">
        <f>IF(H2594=AF2594,"", "Error MC")</f>
        <v>Error MC</v>
      </c>
      <c r="H2594" s="62"/>
      <c r="I2594" s="54">
        <f>+Tabla1[[#This Row],[MC]]*Tabla1[[#This Row],[Pedido]]*Tabla1[[#This Row],[PVC ]]</f>
        <v>0</v>
      </c>
      <c r="J2594" s="26">
        <v>0.21</v>
      </c>
      <c r="K2594" s="63"/>
      <c r="L2594" s="28" t="s">
        <v>17</v>
      </c>
      <c r="M2594" s="53">
        <v>649883.28</v>
      </c>
      <c r="N2594" s="64" t="str">
        <f>+IF(Tabla1[[#This Row],[F PMPI]]="SÍ","No","Sí")</f>
        <v>No</v>
      </c>
      <c r="O2594" s="65">
        <f>+Tabla1[[#This Row],[PVL]]*1.055</f>
        <v>685626.86040000001</v>
      </c>
      <c r="P2594" s="65">
        <f>+Tabla1[[#This Row],[PVL]]*1.43</f>
        <v>929333.09039999999</v>
      </c>
      <c r="Q2594" s="66" t="str">
        <f>+HYPERLINK(Tabla1[[#This Row],[PAG]])</f>
        <v>http://www.todomusica.com.ar/cuerpos-sueltos-para-bateria/26990-14x80-snare-drum.html</v>
      </c>
      <c r="R2594" s="67"/>
      <c r="S2594" s="68"/>
      <c r="T2594" s="69"/>
      <c r="U2594" s="69"/>
      <c r="V2594" s="69"/>
      <c r="W2594" s="69"/>
      <c r="X2594" s="69"/>
      <c r="Y2594" s="35"/>
      <c r="Z2594" s="35" t="s">
        <v>26359</v>
      </c>
      <c r="AA2594" s="36">
        <v>1</v>
      </c>
      <c r="AB2594" s="35" t="s">
        <v>9849</v>
      </c>
      <c r="AC2594" s="35" t="str">
        <f>+IF(Tabla1[[#This Row],[STK]]="no","Sin STK", "STK disponible")</f>
        <v>STK disponible</v>
      </c>
      <c r="AD2594" s="35">
        <f>+I2594*J2594</f>
        <v>0</v>
      </c>
      <c r="AE2594" s="35">
        <f>+I2594*K2594</f>
        <v>0</v>
      </c>
      <c r="AF2594" s="36">
        <f>IF(Tabla1[[#This Row],[ref pack]]=1,Tabla1[[#This Row],[Pedido]],LCM(Tabla1[[#This Row],[MC VIEJO]],Tabla1[[#This Row],[Pedido]]))</f>
        <v>1</v>
      </c>
      <c r="AG2594" s="36">
        <f>+VLOOKUP(Tabla1[[#This Row],[Artículo]],'.'!$B$2:$D$11481,3,)</f>
        <v>1</v>
      </c>
      <c r="AH2594" s="37" t="str">
        <f>+IFERROR(SEARCH("pack",Tabla1[[#This Row],[PACK]]),"")</f>
        <v/>
      </c>
    </row>
    <row r="2595" spans="1:34" ht="24" customHeight="1" x14ac:dyDescent="0.2">
      <c r="A2595" s="50" t="s">
        <v>3735</v>
      </c>
      <c r="B2595" s="60" t="s">
        <v>4920</v>
      </c>
      <c r="C2595" s="61" t="s">
        <v>4921</v>
      </c>
      <c r="D2595" s="52" t="s">
        <v>9842</v>
      </c>
      <c r="E2595" s="53">
        <v>1374406.64</v>
      </c>
      <c r="F2595" s="23" t="str">
        <f>+IFERROR(VLOOKUP(Tabla1[[#This Row],[Artículo]],'..'!$B$2:$D$569000,3,),"")</f>
        <v/>
      </c>
      <c r="G2595" s="24" t="str">
        <f>IF(H2595=AF2595,"", "Error MC")</f>
        <v>Error MC</v>
      </c>
      <c r="H2595" s="62"/>
      <c r="I2595" s="54">
        <f>+Tabla1[[#This Row],[MC]]*Tabla1[[#This Row],[Pedido]]*Tabla1[[#This Row],[PVC ]]</f>
        <v>0</v>
      </c>
      <c r="J2595" s="26">
        <v>0.21</v>
      </c>
      <c r="K2595" s="63"/>
      <c r="L2595" s="28" t="s">
        <v>17</v>
      </c>
      <c r="M2595" s="53">
        <v>2411396.452</v>
      </c>
      <c r="N2595" s="64" t="str">
        <f>+IF(Tabla1[[#This Row],[F PMPI]]="SÍ","No","Sí")</f>
        <v>Sí</v>
      </c>
      <c r="O2595" s="65">
        <f>+Tabla1[[#This Row],[PVL]]*1.055</f>
        <v>2544023.2568600001</v>
      </c>
      <c r="P2595" s="65">
        <f>+Tabla1[[#This Row],[PVL]]*1.43</f>
        <v>3448296.9263599999</v>
      </c>
      <c r="Q2595" s="66" t="str">
        <f>+HYPERLINK(Tabla1[[#This Row],[PAG]])</f>
        <v>https://todomusica.com.ar/productos-sin-categorias-de-netsuite/8262-10x7tt12x8tt14x14ft.html</v>
      </c>
      <c r="R2595" s="67"/>
      <c r="S2595" s="68"/>
      <c r="T2595" s="69"/>
      <c r="U2595" s="69"/>
      <c r="V2595" s="69"/>
      <c r="W2595" s="69"/>
      <c r="X2595" s="69"/>
      <c r="Y2595" s="35"/>
      <c r="Z2595" s="35" t="s">
        <v>26360</v>
      </c>
      <c r="AA2595" s="36">
        <v>1</v>
      </c>
      <c r="AB2595" s="35" t="s">
        <v>27</v>
      </c>
      <c r="AC2595" s="35" t="str">
        <f>+IF(Tabla1[[#This Row],[STK]]="no","Sin STK", "STK disponible")</f>
        <v>STK disponible</v>
      </c>
      <c r="AD2595" s="35">
        <f>+I2595*J2595</f>
        <v>0</v>
      </c>
      <c r="AE2595" s="35">
        <f>+I2595*K2595</f>
        <v>0</v>
      </c>
      <c r="AF2595" s="36">
        <f>IF(Tabla1[[#This Row],[ref pack]]=1,Tabla1[[#This Row],[Pedido]],LCM(Tabla1[[#This Row],[MC VIEJO]],Tabla1[[#This Row],[Pedido]]))</f>
        <v>1</v>
      </c>
      <c r="AG2595" s="36">
        <f>+VLOOKUP(Tabla1[[#This Row],[Artículo]],'.'!$B$2:$D$11481,3,)</f>
        <v>1</v>
      </c>
      <c r="AH2595" s="37" t="str">
        <f>+IFERROR(SEARCH("pack",Tabla1[[#This Row],[PACK]]),"")</f>
        <v/>
      </c>
    </row>
    <row r="2596" spans="1:34" ht="24" customHeight="1" x14ac:dyDescent="0.2">
      <c r="A2596" s="50" t="s">
        <v>3735</v>
      </c>
      <c r="B2596" s="60" t="s">
        <v>4922</v>
      </c>
      <c r="C2596" s="61" t="s">
        <v>4923</v>
      </c>
      <c r="D2596" s="52" t="s">
        <v>27</v>
      </c>
      <c r="E2596" s="53">
        <v>1537143.12</v>
      </c>
      <c r="F2596" s="23" t="str">
        <f>+IFERROR(VLOOKUP(Tabla1[[#This Row],[Artículo]],'..'!$B$2:$D$569000,3,),"")</f>
        <v/>
      </c>
      <c r="G2596" s="24" t="str">
        <f>IF(H2596=AF2596,"", "Error MC")</f>
        <v>Error MC</v>
      </c>
      <c r="H2596" s="62"/>
      <c r="I2596" s="54">
        <f>+Tabla1[[#This Row],[MC]]*Tabla1[[#This Row],[Pedido]]*Tabla1[[#This Row],[PVC ]]</f>
        <v>0</v>
      </c>
      <c r="J2596" s="26">
        <v>0.21</v>
      </c>
      <c r="K2596" s="63"/>
      <c r="L2596" s="28" t="s">
        <v>17</v>
      </c>
      <c r="M2596" s="53">
        <v>2696917.5989999999</v>
      </c>
      <c r="N2596" s="64" t="str">
        <f>+IF(Tabla1[[#This Row],[F PMPI]]="SÍ","No","Sí")</f>
        <v>Sí</v>
      </c>
      <c r="O2596" s="65">
        <f>+Tabla1[[#This Row],[PVL]]*1.055</f>
        <v>2845248.0669449996</v>
      </c>
      <c r="P2596" s="65">
        <f>+Tabla1[[#This Row],[PVL]]*1.43</f>
        <v>3856592.1665699999</v>
      </c>
      <c r="Q2596" s="66" t="str">
        <f>+HYPERLINK(Tabla1[[#This Row],[PAG]])</f>
        <v>https://todomusica.com.ar/productos-sin-categorias-de-netsuite/8262-10x7tt12x8tt14x14ft.html</v>
      </c>
      <c r="R2596" s="67"/>
      <c r="S2596" s="68"/>
      <c r="T2596" s="69"/>
      <c r="U2596" s="69"/>
      <c r="V2596" s="69"/>
      <c r="W2596" s="69"/>
      <c r="X2596" s="69"/>
      <c r="Y2596" s="35"/>
      <c r="Z2596" s="35" t="s">
        <v>26360</v>
      </c>
      <c r="AA2596" s="36">
        <v>1</v>
      </c>
      <c r="AB2596" s="35" t="s">
        <v>27</v>
      </c>
      <c r="AC2596" s="35" t="str">
        <f>+IF(Tabla1[[#This Row],[STK]]="no","Sin STK", "STK disponible")</f>
        <v>Sin STK</v>
      </c>
      <c r="AD2596" s="35">
        <f>+I2596*J2596</f>
        <v>0</v>
      </c>
      <c r="AE2596" s="35">
        <f>+I2596*K2596</f>
        <v>0</v>
      </c>
      <c r="AF2596" s="36">
        <f>IF(Tabla1[[#This Row],[ref pack]]=1,Tabla1[[#This Row],[Pedido]],LCM(Tabla1[[#This Row],[MC VIEJO]],Tabla1[[#This Row],[Pedido]]))</f>
        <v>1</v>
      </c>
      <c r="AG2596" s="36">
        <f>+VLOOKUP(Tabla1[[#This Row],[Artículo]],'.'!$B$2:$D$11481,3,)</f>
        <v>1</v>
      </c>
      <c r="AH2596" s="37" t="str">
        <f>+IFERROR(SEARCH("pack",Tabla1[[#This Row],[PACK]]),"")</f>
        <v/>
      </c>
    </row>
    <row r="2597" spans="1:34" ht="24" customHeight="1" x14ac:dyDescent="0.2">
      <c r="A2597" s="50" t="s">
        <v>3735</v>
      </c>
      <c r="B2597" s="60" t="s">
        <v>4924</v>
      </c>
      <c r="C2597" s="61" t="s">
        <v>4925</v>
      </c>
      <c r="D2597" s="52" t="s">
        <v>9842</v>
      </c>
      <c r="E2597" s="53">
        <v>1537143.12</v>
      </c>
      <c r="F2597" s="23" t="str">
        <f>+IFERROR(VLOOKUP(Tabla1[[#This Row],[Artículo]],'..'!$B$2:$D$569000,3,),"")</f>
        <v/>
      </c>
      <c r="G2597" s="24" t="str">
        <f>IF(H2597=AF2597,"", "Error MC")</f>
        <v>Error MC</v>
      </c>
      <c r="H2597" s="62"/>
      <c r="I2597" s="54">
        <f>+Tabla1[[#This Row],[MC]]*Tabla1[[#This Row],[Pedido]]*Tabla1[[#This Row],[PVC ]]</f>
        <v>0</v>
      </c>
      <c r="J2597" s="26">
        <v>0.21</v>
      </c>
      <c r="K2597" s="63"/>
      <c r="L2597" s="28" t="s">
        <v>17</v>
      </c>
      <c r="M2597" s="53">
        <v>2696917.5989999999</v>
      </c>
      <c r="N2597" s="64" t="str">
        <f>+IF(Tabla1[[#This Row],[F PMPI]]="SÍ","No","Sí")</f>
        <v>Sí</v>
      </c>
      <c r="O2597" s="65">
        <f>+Tabla1[[#This Row],[PVL]]*1.055</f>
        <v>2845248.0669449996</v>
      </c>
      <c r="P2597" s="65">
        <f>+Tabla1[[#This Row],[PVL]]*1.43</f>
        <v>3856592.1665699999</v>
      </c>
      <c r="Q2597" s="66" t="str">
        <f>+HYPERLINK(Tabla1[[#This Row],[PAG]])</f>
        <v>https://todomusica.com.ar/productos-sin-categorias-de-netsuite/8263-10x7tt12x8tt14x14ft.html</v>
      </c>
      <c r="R2597" s="67"/>
      <c r="S2597" s="68"/>
      <c r="T2597" s="69"/>
      <c r="U2597" s="69"/>
      <c r="V2597" s="69"/>
      <c r="W2597" s="69"/>
      <c r="X2597" s="69"/>
      <c r="Y2597" s="35"/>
      <c r="Z2597" s="35" t="s">
        <v>26361</v>
      </c>
      <c r="AA2597" s="36">
        <v>1</v>
      </c>
      <c r="AB2597" s="35" t="s">
        <v>27</v>
      </c>
      <c r="AC2597" s="35" t="str">
        <f>+IF(Tabla1[[#This Row],[STK]]="no","Sin STK", "STK disponible")</f>
        <v>STK disponible</v>
      </c>
      <c r="AD2597" s="35">
        <f>+I2597*J2597</f>
        <v>0</v>
      </c>
      <c r="AE2597" s="35">
        <f>+I2597*K2597</f>
        <v>0</v>
      </c>
      <c r="AF2597" s="36">
        <f>IF(Tabla1[[#This Row],[ref pack]]=1,Tabla1[[#This Row],[Pedido]],LCM(Tabla1[[#This Row],[MC VIEJO]],Tabla1[[#This Row],[Pedido]]))</f>
        <v>1</v>
      </c>
      <c r="AG2597" s="36">
        <f>+VLOOKUP(Tabla1[[#This Row],[Artículo]],'.'!$B$2:$D$11481,3,)</f>
        <v>1</v>
      </c>
      <c r="AH2597" s="37" t="str">
        <f>+IFERROR(SEARCH("pack",Tabla1[[#This Row],[PACK]]),"")</f>
        <v/>
      </c>
    </row>
    <row r="2598" spans="1:34" ht="24" customHeight="1" x14ac:dyDescent="0.2">
      <c r="A2598" s="50" t="s">
        <v>3735</v>
      </c>
      <c r="B2598" s="60" t="s">
        <v>4926</v>
      </c>
      <c r="C2598" s="61" t="s">
        <v>4927</v>
      </c>
      <c r="D2598" s="52" t="s">
        <v>27</v>
      </c>
      <c r="E2598" s="53">
        <v>1474376.19</v>
      </c>
      <c r="F2598" s="23" t="str">
        <f>+IFERROR(VLOOKUP(Tabla1[[#This Row],[Artículo]],'..'!$B$2:$D$569000,3,),"")</f>
        <v/>
      </c>
      <c r="G2598" s="24" t="str">
        <f>IF(H2598=AF2598,"", "Error MC")</f>
        <v>Error MC</v>
      </c>
      <c r="H2598" s="62"/>
      <c r="I2598" s="54">
        <f>+Tabla1[[#This Row],[MC]]*Tabla1[[#This Row],[Pedido]]*Tabla1[[#This Row],[PVC ]]</f>
        <v>0</v>
      </c>
      <c r="J2598" s="26">
        <v>0.21</v>
      </c>
      <c r="K2598" s="63"/>
      <c r="L2598" s="28" t="s">
        <v>17</v>
      </c>
      <c r="M2598" s="53">
        <v>2586793.031</v>
      </c>
      <c r="N2598" s="64" t="str">
        <f>+IF(Tabla1[[#This Row],[F PMPI]]="SÍ","No","Sí")</f>
        <v>Sí</v>
      </c>
      <c r="O2598" s="65">
        <f>+Tabla1[[#This Row],[PVL]]*1.055</f>
        <v>2729066.6477049999</v>
      </c>
      <c r="P2598" s="65">
        <f>+Tabla1[[#This Row],[PVL]]*1.43</f>
        <v>3699114.0343299997</v>
      </c>
      <c r="Q2598" s="66" t="str">
        <f>+HYPERLINK(Tabla1[[#This Row],[PAG]])</f>
        <v>http://www.todomusica.com.ar/cuerpos-sueltos-para-bateria/29108-sts-4-pc-shell-ooack-10x77-tt-12x8tt-16x16-ft-22x16bx.html</v>
      </c>
      <c r="R2598" s="67"/>
      <c r="S2598" s="68"/>
      <c r="T2598" s="69"/>
      <c r="U2598" s="69"/>
      <c r="V2598" s="69"/>
      <c r="W2598" s="69"/>
      <c r="X2598" s="69"/>
      <c r="Y2598" s="35"/>
      <c r="Z2598" s="35" t="s">
        <v>26362</v>
      </c>
      <c r="AA2598" s="36">
        <v>1</v>
      </c>
      <c r="AB2598" s="35" t="s">
        <v>27</v>
      </c>
      <c r="AC2598" s="35" t="str">
        <f>+IF(Tabla1[[#This Row],[STK]]="no","Sin STK", "STK disponible")</f>
        <v>Sin STK</v>
      </c>
      <c r="AD2598" s="35">
        <f>+I2598*J2598</f>
        <v>0</v>
      </c>
      <c r="AE2598" s="35">
        <f>+I2598*K2598</f>
        <v>0</v>
      </c>
      <c r="AF2598" s="36">
        <f>IF(Tabla1[[#This Row],[ref pack]]=1,Tabla1[[#This Row],[Pedido]],LCM(Tabla1[[#This Row],[MC VIEJO]],Tabla1[[#This Row],[Pedido]]))</f>
        <v>1</v>
      </c>
      <c r="AG2598" s="36">
        <f>+VLOOKUP(Tabla1[[#This Row],[Artículo]],'.'!$B$2:$D$11481,3,)</f>
        <v>1</v>
      </c>
      <c r="AH2598" s="37" t="str">
        <f>+IFERROR(SEARCH("pack",Tabla1[[#This Row],[PACK]]),"")</f>
        <v/>
      </c>
    </row>
    <row r="2599" spans="1:34" ht="24" customHeight="1" x14ac:dyDescent="0.2">
      <c r="A2599" s="50" t="s">
        <v>3735</v>
      </c>
      <c r="B2599" s="60" t="s">
        <v>4928</v>
      </c>
      <c r="C2599" s="61" t="s">
        <v>4929</v>
      </c>
      <c r="D2599" s="52" t="s">
        <v>27</v>
      </c>
      <c r="E2599" s="53">
        <v>1474376.19</v>
      </c>
      <c r="F2599" s="23" t="str">
        <f>+IFERROR(VLOOKUP(Tabla1[[#This Row],[Artículo]],'..'!$B$2:$D$569000,3,),"")</f>
        <v/>
      </c>
      <c r="G2599" s="24" t="str">
        <f>IF(H2599=AF2599,"", "Error MC")</f>
        <v>Error MC</v>
      </c>
      <c r="H2599" s="62"/>
      <c r="I2599" s="54">
        <f>+Tabla1[[#This Row],[MC]]*Tabla1[[#This Row],[Pedido]]*Tabla1[[#This Row],[PVC ]]</f>
        <v>0</v>
      </c>
      <c r="J2599" s="26">
        <v>0.21</v>
      </c>
      <c r="K2599" s="63"/>
      <c r="L2599" s="28" t="s">
        <v>17</v>
      </c>
      <c r="M2599" s="53">
        <v>2586793.031</v>
      </c>
      <c r="N2599" s="64" t="str">
        <f>+IF(Tabla1[[#This Row],[F PMPI]]="SÍ","No","Sí")</f>
        <v>Sí</v>
      </c>
      <c r="O2599" s="65">
        <f>+Tabla1[[#This Row],[PVL]]*1.055</f>
        <v>2729066.6477049999</v>
      </c>
      <c r="P2599" s="65">
        <f>+Tabla1[[#This Row],[PVL]]*1.43</f>
        <v>3699114.0343299997</v>
      </c>
      <c r="Q2599" s="66" t="str">
        <f>+HYPERLINK(Tabla1[[#This Row],[PAG]])</f>
        <v>http://www.todomusica.com.ar/cuerpos-sueltos-para-bateria/29108-sts-4-pc-shell-ooack-10x77-tt-12x8tt-16x16-ft-22x16bx.html</v>
      </c>
      <c r="R2599" s="67"/>
      <c r="S2599" s="68"/>
      <c r="T2599" s="69"/>
      <c r="U2599" s="69"/>
      <c r="V2599" s="69"/>
      <c r="W2599" s="69"/>
      <c r="X2599" s="69"/>
      <c r="Y2599" s="35"/>
      <c r="Z2599" s="35" t="s">
        <v>26362</v>
      </c>
      <c r="AA2599" s="36">
        <v>1</v>
      </c>
      <c r="AB2599" s="35" t="s">
        <v>27</v>
      </c>
      <c r="AC2599" s="35" t="str">
        <f>+IF(Tabla1[[#This Row],[STK]]="no","Sin STK", "STK disponible")</f>
        <v>Sin STK</v>
      </c>
      <c r="AD2599" s="35">
        <f>+I2599*J2599</f>
        <v>0</v>
      </c>
      <c r="AE2599" s="35">
        <f>+I2599*K2599</f>
        <v>0</v>
      </c>
      <c r="AF2599" s="36">
        <f>IF(Tabla1[[#This Row],[ref pack]]=1,Tabla1[[#This Row],[Pedido]],LCM(Tabla1[[#This Row],[MC VIEJO]],Tabla1[[#This Row],[Pedido]]))</f>
        <v>1</v>
      </c>
      <c r="AG2599" s="36">
        <f>+VLOOKUP(Tabla1[[#This Row],[Artículo]],'.'!$B$2:$D$11481,3,)</f>
        <v>1</v>
      </c>
      <c r="AH2599" s="37" t="str">
        <f>+IFERROR(SEARCH("pack",Tabla1[[#This Row],[PACK]]),"")</f>
        <v/>
      </c>
    </row>
    <row r="2600" spans="1:34" ht="24" customHeight="1" x14ac:dyDescent="0.2">
      <c r="A2600" s="50" t="s">
        <v>3735</v>
      </c>
      <c r="B2600" s="60" t="s">
        <v>18862</v>
      </c>
      <c r="C2600" s="61" t="s">
        <v>24043</v>
      </c>
      <c r="D2600" s="52" t="s">
        <v>27</v>
      </c>
      <c r="E2600" s="53">
        <v>1672748.51</v>
      </c>
      <c r="F2600" s="23" t="str">
        <f>+IFERROR(VLOOKUP(Tabla1[[#This Row],[Artículo]],'..'!$B$2:$D$569000,3,),"")</f>
        <v/>
      </c>
      <c r="G2600" s="24" t="str">
        <f>IF(H2600=AF2600,"", "Error MC")</f>
        <v>Error MC</v>
      </c>
      <c r="H2600" s="62"/>
      <c r="I2600" s="54">
        <f>+Tabla1[[#This Row],[MC]]*Tabla1[[#This Row],[Pedido]]*Tabla1[[#This Row],[PVC ]]</f>
        <v>0</v>
      </c>
      <c r="J2600" s="26">
        <v>0.21</v>
      </c>
      <c r="K2600" s="63"/>
      <c r="L2600" s="28" t="s">
        <v>17</v>
      </c>
      <c r="M2600" s="53">
        <v>2934837.2609999999</v>
      </c>
      <c r="N2600" s="64" t="str">
        <f>+IF(Tabla1[[#This Row],[F PMPI]]="SÍ","No","Sí")</f>
        <v>Sí</v>
      </c>
      <c r="O2600" s="65">
        <f>+Tabla1[[#This Row],[PVL]]*1.055</f>
        <v>3096253.3103549997</v>
      </c>
      <c r="P2600" s="65">
        <f>+Tabla1[[#This Row],[PVL]]*1.43</f>
        <v>4196817.2832300002</v>
      </c>
      <c r="Q2600" s="66" t="str">
        <f>+HYPERLINK(Tabla1[[#This Row],[PAG]])</f>
        <v>https://todomusica.com.ar/productos-sin-categorias-de-netsuite/8265-10x7tt12x8tt-16x16xft.html</v>
      </c>
      <c r="R2600" s="67"/>
      <c r="S2600" s="68"/>
      <c r="T2600" s="69"/>
      <c r="U2600" s="69"/>
      <c r="V2600" s="69"/>
      <c r="W2600" s="69"/>
      <c r="X2600" s="69"/>
      <c r="Y2600" s="35"/>
      <c r="Z2600" s="35" t="s">
        <v>26363</v>
      </c>
      <c r="AA2600" s="36">
        <v>1</v>
      </c>
      <c r="AB2600" s="35" t="s">
        <v>27</v>
      </c>
      <c r="AC2600" s="35" t="str">
        <f>+IF(Tabla1[[#This Row],[STK]]="no","Sin STK", "STK disponible")</f>
        <v>Sin STK</v>
      </c>
      <c r="AD2600" s="35">
        <f>+I2600*J2600</f>
        <v>0</v>
      </c>
      <c r="AE2600" s="35">
        <f>+I2600*K2600</f>
        <v>0</v>
      </c>
      <c r="AF2600" s="36">
        <f>IF(Tabla1[[#This Row],[ref pack]]=1,Tabla1[[#This Row],[Pedido]],LCM(Tabla1[[#This Row],[MC VIEJO]],Tabla1[[#This Row],[Pedido]]))</f>
        <v>1</v>
      </c>
      <c r="AG2600" s="36">
        <f>+VLOOKUP(Tabla1[[#This Row],[Artículo]],'.'!$B$2:$D$11481,3,)</f>
        <v>1</v>
      </c>
      <c r="AH2600" s="37" t="str">
        <f>+IFERROR(SEARCH("pack",Tabla1[[#This Row],[PACK]]),"")</f>
        <v/>
      </c>
    </row>
    <row r="2601" spans="1:34" ht="24" customHeight="1" x14ac:dyDescent="0.2">
      <c r="A2601" s="50" t="s">
        <v>3735</v>
      </c>
      <c r="B2601" s="60" t="s">
        <v>4930</v>
      </c>
      <c r="C2601" s="61" t="s">
        <v>4931</v>
      </c>
      <c r="D2601" s="52" t="s">
        <v>27</v>
      </c>
      <c r="E2601" s="53">
        <v>1672748.51</v>
      </c>
      <c r="F2601" s="23" t="str">
        <f>+IFERROR(VLOOKUP(Tabla1[[#This Row],[Artículo]],'..'!$B$2:$D$569000,3,),"")</f>
        <v/>
      </c>
      <c r="G2601" s="24" t="str">
        <f>IF(H2601=AF2601,"", "Error MC")</f>
        <v>Error MC</v>
      </c>
      <c r="H2601" s="62"/>
      <c r="I2601" s="54">
        <f>+Tabla1[[#This Row],[MC]]*Tabla1[[#This Row],[Pedido]]*Tabla1[[#This Row],[PVC ]]</f>
        <v>0</v>
      </c>
      <c r="J2601" s="26">
        <v>0.21</v>
      </c>
      <c r="K2601" s="63"/>
      <c r="L2601" s="28" t="s">
        <v>17</v>
      </c>
      <c r="M2601" s="53">
        <v>2934837.2609999999</v>
      </c>
      <c r="N2601" s="64" t="str">
        <f>+IF(Tabla1[[#This Row],[F PMPI]]="SÍ","No","Sí")</f>
        <v>Sí</v>
      </c>
      <c r="O2601" s="65">
        <f>+Tabla1[[#This Row],[PVL]]*1.055</f>
        <v>3096253.3103549997</v>
      </c>
      <c r="P2601" s="65">
        <f>+Tabla1[[#This Row],[PVL]]*1.43</f>
        <v>4196817.2832300002</v>
      </c>
      <c r="Q2601" s="66" t="str">
        <f>+HYPERLINK(Tabla1[[#This Row],[PAG]])</f>
        <v>https://todomusica.com.ar/productos-sin-categorias-de-netsuite/8266-10x7tt12x8tt-16x16xft.html</v>
      </c>
      <c r="R2601" s="67"/>
      <c r="S2601" s="68"/>
      <c r="T2601" s="69"/>
      <c r="U2601" s="69"/>
      <c r="V2601" s="69"/>
      <c r="W2601" s="69"/>
      <c r="X2601" s="69"/>
      <c r="Y2601" s="35"/>
      <c r="Z2601" s="35" t="s">
        <v>26364</v>
      </c>
      <c r="AA2601" s="36">
        <v>1</v>
      </c>
      <c r="AB2601" s="35" t="s">
        <v>27</v>
      </c>
      <c r="AC2601" s="35" t="str">
        <f>+IF(Tabla1[[#This Row],[STK]]="no","Sin STK", "STK disponible")</f>
        <v>Sin STK</v>
      </c>
      <c r="AD2601" s="35">
        <f>+I2601*J2601</f>
        <v>0</v>
      </c>
      <c r="AE2601" s="35">
        <f>+I2601*K2601</f>
        <v>0</v>
      </c>
      <c r="AF2601" s="36">
        <f>IF(Tabla1[[#This Row],[ref pack]]=1,Tabla1[[#This Row],[Pedido]],LCM(Tabla1[[#This Row],[MC VIEJO]],Tabla1[[#This Row],[Pedido]]))</f>
        <v>1</v>
      </c>
      <c r="AG2601" s="36">
        <f>+VLOOKUP(Tabla1[[#This Row],[Artículo]],'.'!$B$2:$D$11481,3,)</f>
        <v>1</v>
      </c>
      <c r="AH2601" s="37" t="str">
        <f>+IFERROR(SEARCH("pack",Tabla1[[#This Row],[PACK]]),"")</f>
        <v/>
      </c>
    </row>
    <row r="2602" spans="1:34" ht="24" customHeight="1" x14ac:dyDescent="0.2">
      <c r="A2602" s="50" t="s">
        <v>3735</v>
      </c>
      <c r="B2602" s="60" t="s">
        <v>4932</v>
      </c>
      <c r="C2602" s="61" t="s">
        <v>4933</v>
      </c>
      <c r="D2602" s="52" t="s">
        <v>27</v>
      </c>
      <c r="E2602" s="53">
        <v>1474376.19</v>
      </c>
      <c r="F2602" s="23" t="str">
        <f>+IFERROR(VLOOKUP(Tabla1[[#This Row],[Artículo]],'..'!$B$2:$D$569000,3,),"")</f>
        <v/>
      </c>
      <c r="G2602" s="24" t="str">
        <f>IF(H2602=AF2602,"", "Error MC")</f>
        <v>Error MC</v>
      </c>
      <c r="H2602" s="62"/>
      <c r="I2602" s="54">
        <f>+Tabla1[[#This Row],[MC]]*Tabla1[[#This Row],[Pedido]]*Tabla1[[#This Row],[PVC ]]</f>
        <v>0</v>
      </c>
      <c r="J2602" s="26">
        <v>0.21</v>
      </c>
      <c r="K2602" s="63"/>
      <c r="L2602" s="28" t="s">
        <v>17</v>
      </c>
      <c r="M2602" s="53">
        <v>2586793.031</v>
      </c>
      <c r="N2602" s="64" t="str">
        <f>+IF(Tabla1[[#This Row],[F PMPI]]="SÍ","No","Sí")</f>
        <v>Sí</v>
      </c>
      <c r="O2602" s="65">
        <f>+Tabla1[[#This Row],[PVL]]*1.055</f>
        <v>2729066.6477049999</v>
      </c>
      <c r="P2602" s="65">
        <f>+Tabla1[[#This Row],[PVL]]*1.43</f>
        <v>3699114.0343299997</v>
      </c>
      <c r="Q2602" s="66" t="str">
        <f>+HYPERLINK(Tabla1[[#This Row],[PAG]])</f>
        <v/>
      </c>
      <c r="R2602" s="67"/>
      <c r="S2602" s="68"/>
      <c r="T2602" s="69"/>
      <c r="U2602" s="69"/>
      <c r="V2602" s="69"/>
      <c r="W2602" s="69"/>
      <c r="X2602" s="69"/>
      <c r="Y2602" s="35"/>
      <c r="Z2602" s="35" t="s">
        <v>65</v>
      </c>
      <c r="AA2602" s="36">
        <v>1</v>
      </c>
      <c r="AB2602" s="35" t="s">
        <v>27</v>
      </c>
      <c r="AC2602" s="35" t="str">
        <f>+IF(Tabla1[[#This Row],[STK]]="no","Sin STK", "STK disponible")</f>
        <v>Sin STK</v>
      </c>
      <c r="AD2602" s="35">
        <f>+I2602*J2602</f>
        <v>0</v>
      </c>
      <c r="AE2602" s="35">
        <f>+I2602*K2602</f>
        <v>0</v>
      </c>
      <c r="AF2602" s="36">
        <f>IF(Tabla1[[#This Row],[ref pack]]=1,Tabla1[[#This Row],[Pedido]],LCM(Tabla1[[#This Row],[MC VIEJO]],Tabla1[[#This Row],[Pedido]]))</f>
        <v>1</v>
      </c>
      <c r="AG2602" s="36">
        <f>+VLOOKUP(Tabla1[[#This Row],[Artículo]],'.'!$B$2:$D$11481,3,)</f>
        <v>1</v>
      </c>
      <c r="AH2602" s="37" t="str">
        <f>+IFERROR(SEARCH("pack",Tabla1[[#This Row],[PACK]]),"")</f>
        <v/>
      </c>
    </row>
    <row r="2603" spans="1:34" ht="24" customHeight="1" x14ac:dyDescent="0.2">
      <c r="A2603" s="50" t="s">
        <v>3735</v>
      </c>
      <c r="B2603" s="60" t="s">
        <v>4934</v>
      </c>
      <c r="C2603" s="61" t="s">
        <v>4935</v>
      </c>
      <c r="D2603" s="52" t="s">
        <v>9842</v>
      </c>
      <c r="E2603" s="53">
        <v>1279659.46</v>
      </c>
      <c r="F2603" s="23" t="str">
        <f>+IFERROR(VLOOKUP(Tabla1[[#This Row],[Artículo]],'..'!$B$2:$D$569000,3,),"")</f>
        <v/>
      </c>
      <c r="G2603" s="24" t="str">
        <f>IF(H2603=AF2603,"", "Error MC")</f>
        <v>Error MC</v>
      </c>
      <c r="H2603" s="62"/>
      <c r="I2603" s="54">
        <f>+Tabla1[[#This Row],[MC]]*Tabla1[[#This Row],[Pedido]]*Tabla1[[#This Row],[PVC ]]</f>
        <v>0</v>
      </c>
      <c r="J2603" s="26">
        <v>0.21</v>
      </c>
      <c r="K2603" s="63"/>
      <c r="L2603" s="28" t="s">
        <v>17</v>
      </c>
      <c r="M2603" s="53">
        <v>2245162.5260000001</v>
      </c>
      <c r="N2603" s="64" t="str">
        <f>+IF(Tabla1[[#This Row],[F PMPI]]="SÍ","No","Sí")</f>
        <v>Sí</v>
      </c>
      <c r="O2603" s="65">
        <f>+Tabla1[[#This Row],[PVL]]*1.055</f>
        <v>2368646.4649299998</v>
      </c>
      <c r="P2603" s="65">
        <f>+Tabla1[[#This Row],[PVL]]*1.43</f>
        <v>3210582.41218</v>
      </c>
      <c r="Q2603" s="66" t="str">
        <f>+HYPERLINK(Tabla1[[#This Row],[PAG]])</f>
        <v>https://todomusica.com.ar/productos-sin-categorias-de-netsuite/8267-13x9tt-16x16xft-x-24x14-bd.html</v>
      </c>
      <c r="R2603" s="67"/>
      <c r="S2603" s="68"/>
      <c r="T2603" s="69"/>
      <c r="U2603" s="69"/>
      <c r="V2603" s="69"/>
      <c r="W2603" s="69"/>
      <c r="X2603" s="69"/>
      <c r="Y2603" s="35"/>
      <c r="Z2603" s="35" t="s">
        <v>26365</v>
      </c>
      <c r="AA2603" s="36">
        <v>1</v>
      </c>
      <c r="AB2603" s="35" t="s">
        <v>27</v>
      </c>
      <c r="AC2603" s="35" t="str">
        <f>+IF(Tabla1[[#This Row],[STK]]="no","Sin STK", "STK disponible")</f>
        <v>STK disponible</v>
      </c>
      <c r="AD2603" s="35">
        <f>+I2603*J2603</f>
        <v>0</v>
      </c>
      <c r="AE2603" s="35">
        <f>+I2603*K2603</f>
        <v>0</v>
      </c>
      <c r="AF2603" s="36">
        <f>IF(Tabla1[[#This Row],[ref pack]]=1,Tabla1[[#This Row],[Pedido]],LCM(Tabla1[[#This Row],[MC VIEJO]],Tabla1[[#This Row],[Pedido]]))</f>
        <v>1</v>
      </c>
      <c r="AG2603" s="36">
        <f>+VLOOKUP(Tabla1[[#This Row],[Artículo]],'.'!$B$2:$D$11481,3,)</f>
        <v>1</v>
      </c>
      <c r="AH2603" s="37" t="str">
        <f>+IFERROR(SEARCH("pack",Tabla1[[#This Row],[PACK]]),"")</f>
        <v/>
      </c>
    </row>
    <row r="2604" spans="1:34" ht="24" customHeight="1" x14ac:dyDescent="0.2">
      <c r="A2604" s="50" t="s">
        <v>3735</v>
      </c>
      <c r="B2604" s="60" t="s">
        <v>4936</v>
      </c>
      <c r="C2604" s="61" t="s">
        <v>4937</v>
      </c>
      <c r="D2604" s="52" t="s">
        <v>27</v>
      </c>
      <c r="E2604" s="53">
        <v>1485765.72</v>
      </c>
      <c r="F2604" s="23" t="str">
        <f>+IFERROR(VLOOKUP(Tabla1[[#This Row],[Artículo]],'..'!$B$2:$D$569000,3,),"")</f>
        <v/>
      </c>
      <c r="G2604" s="24" t="str">
        <f>IF(H2604=AF2604,"", "Error MC")</f>
        <v>Error MC</v>
      </c>
      <c r="H2604" s="62"/>
      <c r="I2604" s="54">
        <f>+Tabla1[[#This Row],[MC]]*Tabla1[[#This Row],[Pedido]]*Tabla1[[#This Row],[PVC ]]</f>
        <v>0</v>
      </c>
      <c r="J2604" s="26">
        <v>0.21</v>
      </c>
      <c r="K2604" s="63"/>
      <c r="L2604" s="28" t="s">
        <v>17</v>
      </c>
      <c r="M2604" s="53">
        <v>2606775.9509999999</v>
      </c>
      <c r="N2604" s="64" t="str">
        <f>+IF(Tabla1[[#This Row],[F PMPI]]="SÍ","No","Sí")</f>
        <v>Sí</v>
      </c>
      <c r="O2604" s="65">
        <f>+Tabla1[[#This Row],[PVL]]*1.055</f>
        <v>2750148.6283049998</v>
      </c>
      <c r="P2604" s="65">
        <f>+Tabla1[[#This Row],[PVL]]*1.43</f>
        <v>3727689.6099299998</v>
      </c>
      <c r="Q2604" s="66" t="str">
        <f>+HYPERLINK(Tabla1[[#This Row],[PAG]])</f>
        <v>https://todomusica.com.ar/productos-sin-categorias-de-netsuite/8267-13x9tt-16x16xft-x-24x14-bd.html</v>
      </c>
      <c r="R2604" s="67"/>
      <c r="S2604" s="68"/>
      <c r="T2604" s="69"/>
      <c r="U2604" s="69"/>
      <c r="V2604" s="69"/>
      <c r="W2604" s="69"/>
      <c r="X2604" s="69"/>
      <c r="Y2604" s="35"/>
      <c r="Z2604" s="35" t="s">
        <v>26365</v>
      </c>
      <c r="AA2604" s="36">
        <v>1</v>
      </c>
      <c r="AB2604" s="35" t="s">
        <v>27</v>
      </c>
      <c r="AC2604" s="35" t="str">
        <f>+IF(Tabla1[[#This Row],[STK]]="no","Sin STK", "STK disponible")</f>
        <v>Sin STK</v>
      </c>
      <c r="AD2604" s="35">
        <f>+I2604*J2604</f>
        <v>0</v>
      </c>
      <c r="AE2604" s="35">
        <f>+I2604*K2604</f>
        <v>0</v>
      </c>
      <c r="AF2604" s="36">
        <f>IF(Tabla1[[#This Row],[ref pack]]=1,Tabla1[[#This Row],[Pedido]],LCM(Tabla1[[#This Row],[MC VIEJO]],Tabla1[[#This Row],[Pedido]]))</f>
        <v>1</v>
      </c>
      <c r="AG2604" s="36">
        <f>+VLOOKUP(Tabla1[[#This Row],[Artículo]],'.'!$B$2:$D$11481,3,)</f>
        <v>1</v>
      </c>
      <c r="AH2604" s="37" t="str">
        <f>+IFERROR(SEARCH("pack",Tabla1[[#This Row],[PACK]]),"")</f>
        <v/>
      </c>
    </row>
    <row r="2605" spans="1:34" ht="24" customHeight="1" x14ac:dyDescent="0.2">
      <c r="A2605" s="50" t="s">
        <v>3735</v>
      </c>
      <c r="B2605" s="60" t="s">
        <v>4938</v>
      </c>
      <c r="C2605" s="61" t="s">
        <v>4939</v>
      </c>
      <c r="D2605" s="52" t="s">
        <v>27</v>
      </c>
      <c r="E2605" s="53">
        <v>1485765.72</v>
      </c>
      <c r="F2605" s="23" t="str">
        <f>+IFERROR(VLOOKUP(Tabla1[[#This Row],[Artículo]],'..'!$B$2:$D$569000,3,),"")</f>
        <v/>
      </c>
      <c r="G2605" s="24" t="str">
        <f>IF(H2605=AF2605,"", "Error MC")</f>
        <v>Error MC</v>
      </c>
      <c r="H2605" s="62"/>
      <c r="I2605" s="54">
        <f>+Tabla1[[#This Row],[MC]]*Tabla1[[#This Row],[Pedido]]*Tabla1[[#This Row],[PVC ]]</f>
        <v>0</v>
      </c>
      <c r="J2605" s="26">
        <v>0.21</v>
      </c>
      <c r="K2605" s="63"/>
      <c r="L2605" s="28" t="s">
        <v>17</v>
      </c>
      <c r="M2605" s="53">
        <v>2606775.9509999999</v>
      </c>
      <c r="N2605" s="64" t="str">
        <f>+IF(Tabla1[[#This Row],[F PMPI]]="SÍ","No","Sí")</f>
        <v>Sí</v>
      </c>
      <c r="O2605" s="65">
        <f>+Tabla1[[#This Row],[PVL]]*1.055</f>
        <v>2750148.6283049998</v>
      </c>
      <c r="P2605" s="65">
        <f>+Tabla1[[#This Row],[PVL]]*1.43</f>
        <v>3727689.6099299998</v>
      </c>
      <c r="Q2605" s="66" t="str">
        <f>+HYPERLINK(Tabla1[[#This Row],[PAG]])</f>
        <v>https://todomusica.com.ar/productos-sin-categorias-de-netsuite/8268-13x9tt-16x16ft-24x14bd.html</v>
      </c>
      <c r="R2605" s="67"/>
      <c r="S2605" s="68"/>
      <c r="T2605" s="69"/>
      <c r="U2605" s="69"/>
      <c r="V2605" s="69"/>
      <c r="W2605" s="69"/>
      <c r="X2605" s="69"/>
      <c r="Y2605" s="35"/>
      <c r="Z2605" s="35" t="s">
        <v>26366</v>
      </c>
      <c r="AA2605" s="36">
        <v>1</v>
      </c>
      <c r="AB2605" s="35" t="s">
        <v>27</v>
      </c>
      <c r="AC2605" s="35" t="str">
        <f>+IF(Tabla1[[#This Row],[STK]]="no","Sin STK", "STK disponible")</f>
        <v>Sin STK</v>
      </c>
      <c r="AD2605" s="35">
        <f>+I2605*J2605</f>
        <v>0</v>
      </c>
      <c r="AE2605" s="35">
        <f>+I2605*K2605</f>
        <v>0</v>
      </c>
      <c r="AF2605" s="36">
        <f>IF(Tabla1[[#This Row],[ref pack]]=1,Tabla1[[#This Row],[Pedido]],LCM(Tabla1[[#This Row],[MC VIEJO]],Tabla1[[#This Row],[Pedido]]))</f>
        <v>1</v>
      </c>
      <c r="AG2605" s="36">
        <f>+VLOOKUP(Tabla1[[#This Row],[Artículo]],'.'!$B$2:$D$11481,3,)</f>
        <v>1</v>
      </c>
      <c r="AH2605" s="37" t="str">
        <f>+IFERROR(SEARCH("pack",Tabla1[[#This Row],[PACK]]),"")</f>
        <v/>
      </c>
    </row>
    <row r="2606" spans="1:34" ht="24" customHeight="1" x14ac:dyDescent="0.2">
      <c r="A2606" s="50" t="s">
        <v>3735</v>
      </c>
      <c r="B2606" s="60" t="s">
        <v>18864</v>
      </c>
      <c r="C2606" s="61" t="s">
        <v>24044</v>
      </c>
      <c r="D2606" s="52" t="s">
        <v>27</v>
      </c>
      <c r="E2606" s="53">
        <v>1162580.76</v>
      </c>
      <c r="F2606" s="23" t="str">
        <f>+IFERROR(VLOOKUP(Tabla1[[#This Row],[Artículo]],'..'!$B$2:$D$569000,3,),"")</f>
        <v/>
      </c>
      <c r="G2606" s="24" t="str">
        <f>IF(H2606=AF2606,"", "Error MC")</f>
        <v>Error MC</v>
      </c>
      <c r="H2606" s="62"/>
      <c r="I2606" s="54">
        <f>+Tabla1[[#This Row],[MC]]*Tabla1[[#This Row],[Pedido]]*Tabla1[[#This Row],[PVC ]]</f>
        <v>0</v>
      </c>
      <c r="J2606" s="26">
        <v>0.21</v>
      </c>
      <c r="K2606" s="63"/>
      <c r="L2606" s="28" t="s">
        <v>17</v>
      </c>
      <c r="M2606" s="53">
        <v>2039747.9410000001</v>
      </c>
      <c r="N2606" s="64" t="str">
        <f>+IF(Tabla1[[#This Row],[F PMPI]]="SÍ","No","Sí")</f>
        <v>Sí</v>
      </c>
      <c r="O2606" s="65">
        <f>+Tabla1[[#This Row],[PVL]]*1.055</f>
        <v>2151934.077755</v>
      </c>
      <c r="P2606" s="65">
        <f>+Tabla1[[#This Row],[PVL]]*1.43</f>
        <v>2916839.5556299998</v>
      </c>
      <c r="Q2606" s="66" t="str">
        <f>+HYPERLINK(Tabla1[[#This Row],[PAG]])</f>
        <v>https://todomusica.com.ar/productos-sin-categorias-de-netsuite/8270-12x8tt14x14ft18x14bd.html</v>
      </c>
      <c r="R2606" s="67"/>
      <c r="S2606" s="68"/>
      <c r="T2606" s="69"/>
      <c r="U2606" s="69"/>
      <c r="V2606" s="69"/>
      <c r="W2606" s="69"/>
      <c r="X2606" s="69"/>
      <c r="Y2606" s="35"/>
      <c r="Z2606" s="35" t="s">
        <v>26367</v>
      </c>
      <c r="AA2606" s="36">
        <v>1</v>
      </c>
      <c r="AB2606" s="35" t="s">
        <v>27</v>
      </c>
      <c r="AC2606" s="35" t="str">
        <f>+IF(Tabla1[[#This Row],[STK]]="no","Sin STK", "STK disponible")</f>
        <v>Sin STK</v>
      </c>
      <c r="AD2606" s="35">
        <f>+I2606*J2606</f>
        <v>0</v>
      </c>
      <c r="AE2606" s="35">
        <f>+I2606*K2606</f>
        <v>0</v>
      </c>
      <c r="AF2606" s="36">
        <f>IF(Tabla1[[#This Row],[ref pack]]=1,Tabla1[[#This Row],[Pedido]],LCM(Tabla1[[#This Row],[MC VIEJO]],Tabla1[[#This Row],[Pedido]]))</f>
        <v>1</v>
      </c>
      <c r="AG2606" s="36">
        <f>+VLOOKUP(Tabla1[[#This Row],[Artículo]],'.'!$B$2:$D$11481,3,)</f>
        <v>1</v>
      </c>
      <c r="AH2606" s="37" t="str">
        <f>+IFERROR(SEARCH("pack",Tabla1[[#This Row],[PACK]]),"")</f>
        <v/>
      </c>
    </row>
    <row r="2607" spans="1:34" ht="24" customHeight="1" x14ac:dyDescent="0.2">
      <c r="A2607" s="50" t="s">
        <v>3735</v>
      </c>
      <c r="B2607" s="60" t="s">
        <v>18866</v>
      </c>
      <c r="C2607" s="61" t="s">
        <v>24045</v>
      </c>
      <c r="D2607" s="52" t="s">
        <v>9842</v>
      </c>
      <c r="E2607" s="53">
        <v>1162580.76</v>
      </c>
      <c r="F2607" s="23" t="str">
        <f>+IFERROR(VLOOKUP(Tabla1[[#This Row],[Artículo]],'..'!$B$2:$D$569000,3,),"")</f>
        <v/>
      </c>
      <c r="G2607" s="24" t="str">
        <f>IF(H2607=AF2607,"", "Error MC")</f>
        <v>Error MC</v>
      </c>
      <c r="H2607" s="62"/>
      <c r="I2607" s="54">
        <f>+Tabla1[[#This Row],[MC]]*Tabla1[[#This Row],[Pedido]]*Tabla1[[#This Row],[PVC ]]</f>
        <v>0</v>
      </c>
      <c r="J2607" s="26">
        <v>0.21</v>
      </c>
      <c r="K2607" s="63"/>
      <c r="L2607" s="28" t="s">
        <v>17</v>
      </c>
      <c r="M2607" s="53">
        <v>2039747.9410000001</v>
      </c>
      <c r="N2607" s="64" t="str">
        <f>+IF(Tabla1[[#This Row],[F PMPI]]="SÍ","No","Sí")</f>
        <v>Sí</v>
      </c>
      <c r="O2607" s="65">
        <f>+Tabla1[[#This Row],[PVL]]*1.055</f>
        <v>2151934.077755</v>
      </c>
      <c r="P2607" s="65">
        <f>+Tabla1[[#This Row],[PVL]]*1.43</f>
        <v>2916839.5556299998</v>
      </c>
      <c r="Q2607" s="66" t="str">
        <f>+HYPERLINK(Tabla1[[#This Row],[PAG]])</f>
        <v>https://todomusica.com.ar/productos-sin-categorias-de-netsuite/8270-12x8tt14x14ft18x14bd.html</v>
      </c>
      <c r="R2607" s="67"/>
      <c r="S2607" s="68"/>
      <c r="T2607" s="69"/>
      <c r="U2607" s="69"/>
      <c r="V2607" s="69"/>
      <c r="W2607" s="69"/>
      <c r="X2607" s="69"/>
      <c r="Y2607" s="35"/>
      <c r="Z2607" s="35" t="s">
        <v>26367</v>
      </c>
      <c r="AA2607" s="36">
        <v>1</v>
      </c>
      <c r="AB2607" s="35" t="s">
        <v>27</v>
      </c>
      <c r="AC2607" s="35" t="str">
        <f>+IF(Tabla1[[#This Row],[STK]]="no","Sin STK", "STK disponible")</f>
        <v>STK disponible</v>
      </c>
      <c r="AD2607" s="35">
        <f>+I2607*J2607</f>
        <v>0</v>
      </c>
      <c r="AE2607" s="35">
        <f>+I2607*K2607</f>
        <v>0</v>
      </c>
      <c r="AF2607" s="36">
        <f>IF(Tabla1[[#This Row],[ref pack]]=1,Tabla1[[#This Row],[Pedido]],LCM(Tabla1[[#This Row],[MC VIEJO]],Tabla1[[#This Row],[Pedido]]))</f>
        <v>1</v>
      </c>
      <c r="AG2607" s="36">
        <f>+VLOOKUP(Tabla1[[#This Row],[Artículo]],'.'!$B$2:$D$11481,3,)</f>
        <v>1</v>
      </c>
      <c r="AH2607" s="37" t="str">
        <f>+IFERROR(SEARCH("pack",Tabla1[[#This Row],[PACK]]),"")</f>
        <v/>
      </c>
    </row>
    <row r="2608" spans="1:34" ht="24" customHeight="1" x14ac:dyDescent="0.2">
      <c r="A2608" s="50" t="s">
        <v>3735</v>
      </c>
      <c r="B2608" s="60" t="s">
        <v>18868</v>
      </c>
      <c r="C2608" s="61" t="s">
        <v>24046</v>
      </c>
      <c r="D2608" s="52" t="s">
        <v>27</v>
      </c>
      <c r="E2608" s="53">
        <v>1298857.57</v>
      </c>
      <c r="F2608" s="23" t="str">
        <f>+IFERROR(VLOOKUP(Tabla1[[#This Row],[Artículo]],'..'!$B$2:$D$569000,3,),"")</f>
        <v/>
      </c>
      <c r="G2608" s="24" t="str">
        <f>IF(H2608=AF2608,"", "Error MC")</f>
        <v>Error MC</v>
      </c>
      <c r="H2608" s="62"/>
      <c r="I2608" s="54">
        <f>+Tabla1[[#This Row],[MC]]*Tabla1[[#This Row],[Pedido]]*Tabla1[[#This Row],[PVC ]]</f>
        <v>0</v>
      </c>
      <c r="J2608" s="26">
        <v>0.21</v>
      </c>
      <c r="K2608" s="63"/>
      <c r="L2608" s="28" t="s">
        <v>17</v>
      </c>
      <c r="M2608" s="53">
        <v>2278845.611</v>
      </c>
      <c r="N2608" s="64" t="str">
        <f>+IF(Tabla1[[#This Row],[F PMPI]]="SÍ","No","Sí")</f>
        <v>Sí</v>
      </c>
      <c r="O2608" s="65">
        <f>+Tabla1[[#This Row],[PVL]]*1.055</f>
        <v>2404182.1196049997</v>
      </c>
      <c r="P2608" s="65">
        <f>+Tabla1[[#This Row],[PVL]]*1.43</f>
        <v>3258749.2237299997</v>
      </c>
      <c r="Q2608" s="66" t="str">
        <f>+HYPERLINK(Tabla1[[#This Row],[PAG]])</f>
        <v>https://todomusica.com.ar/productos-sin-categorias-de-netsuite/8270-12x8tt14x14ft18x14bd.html</v>
      </c>
      <c r="R2608" s="67"/>
      <c r="S2608" s="68"/>
      <c r="T2608" s="69"/>
      <c r="U2608" s="69"/>
      <c r="V2608" s="69"/>
      <c r="W2608" s="69"/>
      <c r="X2608" s="69"/>
      <c r="Y2608" s="35"/>
      <c r="Z2608" s="35" t="s">
        <v>26367</v>
      </c>
      <c r="AA2608" s="36">
        <v>1</v>
      </c>
      <c r="AB2608" s="35" t="s">
        <v>27</v>
      </c>
      <c r="AC2608" s="35" t="str">
        <f>+IF(Tabla1[[#This Row],[STK]]="no","Sin STK", "STK disponible")</f>
        <v>Sin STK</v>
      </c>
      <c r="AD2608" s="35">
        <f>+I2608*J2608</f>
        <v>0</v>
      </c>
      <c r="AE2608" s="35">
        <f>+I2608*K2608</f>
        <v>0</v>
      </c>
      <c r="AF2608" s="36">
        <f>IF(Tabla1[[#This Row],[ref pack]]=1,Tabla1[[#This Row],[Pedido]],LCM(Tabla1[[#This Row],[MC VIEJO]],Tabla1[[#This Row],[Pedido]]))</f>
        <v>1</v>
      </c>
      <c r="AG2608" s="36">
        <f>+VLOOKUP(Tabla1[[#This Row],[Artículo]],'.'!$B$2:$D$11481,3,)</f>
        <v>1</v>
      </c>
      <c r="AH2608" s="37" t="str">
        <f>+IFERROR(SEARCH("pack",Tabla1[[#This Row],[PACK]]),"")</f>
        <v/>
      </c>
    </row>
    <row r="2609" spans="1:34" ht="24" customHeight="1" x14ac:dyDescent="0.2">
      <c r="A2609" s="50" t="s">
        <v>3735</v>
      </c>
      <c r="B2609" s="60" t="s">
        <v>4940</v>
      </c>
      <c r="C2609" s="61" t="s">
        <v>4941</v>
      </c>
      <c r="D2609" s="52" t="s">
        <v>27</v>
      </c>
      <c r="E2609" s="53">
        <v>1298857.57</v>
      </c>
      <c r="F2609" s="23" t="str">
        <f>+IFERROR(VLOOKUP(Tabla1[[#This Row],[Artículo]],'..'!$B$2:$D$569000,3,),"")</f>
        <v/>
      </c>
      <c r="G2609" s="24" t="str">
        <f>IF(H2609=AF2609,"", "Error MC")</f>
        <v>Error MC</v>
      </c>
      <c r="H2609" s="62"/>
      <c r="I2609" s="54">
        <f>+Tabla1[[#This Row],[MC]]*Tabla1[[#This Row],[Pedido]]*Tabla1[[#This Row],[PVC ]]</f>
        <v>0</v>
      </c>
      <c r="J2609" s="26">
        <v>0.21</v>
      </c>
      <c r="K2609" s="63"/>
      <c r="L2609" s="28" t="s">
        <v>17</v>
      </c>
      <c r="M2609" s="53">
        <v>2278845.611</v>
      </c>
      <c r="N2609" s="64" t="str">
        <f>+IF(Tabla1[[#This Row],[F PMPI]]="SÍ","No","Sí")</f>
        <v>Sí</v>
      </c>
      <c r="O2609" s="65">
        <f>+Tabla1[[#This Row],[PVL]]*1.055</f>
        <v>2404182.1196049997</v>
      </c>
      <c r="P2609" s="65">
        <f>+Tabla1[[#This Row],[PVL]]*1.43</f>
        <v>3258749.2237299997</v>
      </c>
      <c r="Q2609" s="66" t="str">
        <f>+HYPERLINK(Tabla1[[#This Row],[PAG]])</f>
        <v>https://todomusica.com.ar/productos-sin-categorias-de-netsuite/8271-12x8tt-14x14ft-18x14bd.html</v>
      </c>
      <c r="R2609" s="67"/>
      <c r="S2609" s="68"/>
      <c r="T2609" s="69"/>
      <c r="U2609" s="69"/>
      <c r="V2609" s="69"/>
      <c r="W2609" s="69"/>
      <c r="X2609" s="69"/>
      <c r="Y2609" s="35"/>
      <c r="Z2609" s="35" t="s">
        <v>26368</v>
      </c>
      <c r="AA2609" s="36">
        <v>1</v>
      </c>
      <c r="AB2609" s="35" t="s">
        <v>27</v>
      </c>
      <c r="AC2609" s="35" t="str">
        <f>+IF(Tabla1[[#This Row],[STK]]="no","Sin STK", "STK disponible")</f>
        <v>Sin STK</v>
      </c>
      <c r="AD2609" s="35">
        <f>+I2609*J2609</f>
        <v>0</v>
      </c>
      <c r="AE2609" s="35">
        <f>+I2609*K2609</f>
        <v>0</v>
      </c>
      <c r="AF2609" s="36">
        <f>IF(Tabla1[[#This Row],[ref pack]]=1,Tabla1[[#This Row],[Pedido]],LCM(Tabla1[[#This Row],[MC VIEJO]],Tabla1[[#This Row],[Pedido]]))</f>
        <v>1</v>
      </c>
      <c r="AG2609" s="36">
        <f>+VLOOKUP(Tabla1[[#This Row],[Artículo]],'.'!$B$2:$D$11481,3,)</f>
        <v>1</v>
      </c>
      <c r="AH2609" s="37" t="str">
        <f>+IFERROR(SEARCH("pack",Tabla1[[#This Row],[PACK]]),"")</f>
        <v/>
      </c>
    </row>
    <row r="2610" spans="1:34" ht="24" customHeight="1" x14ac:dyDescent="0.2">
      <c r="A2610" s="50" t="s">
        <v>3735</v>
      </c>
      <c r="B2610" s="60" t="s">
        <v>4942</v>
      </c>
      <c r="C2610" s="61" t="s">
        <v>4943</v>
      </c>
      <c r="D2610" s="52" t="s">
        <v>27</v>
      </c>
      <c r="E2610" s="53">
        <v>1162580.76</v>
      </c>
      <c r="F2610" s="23" t="str">
        <f>+IFERROR(VLOOKUP(Tabla1[[#This Row],[Artículo]],'..'!$B$2:$D$569000,3,),"")</f>
        <v/>
      </c>
      <c r="G2610" s="24" t="str">
        <f>IF(H2610=AF2610,"", "Error MC")</f>
        <v>Error MC</v>
      </c>
      <c r="H2610" s="62"/>
      <c r="I2610" s="54">
        <f>+Tabla1[[#This Row],[MC]]*Tabla1[[#This Row],[Pedido]]*Tabla1[[#This Row],[PVC ]]</f>
        <v>0</v>
      </c>
      <c r="J2610" s="26">
        <v>0.21</v>
      </c>
      <c r="K2610" s="63"/>
      <c r="L2610" s="28" t="s">
        <v>17</v>
      </c>
      <c r="M2610" s="53">
        <v>2039747.9410000001</v>
      </c>
      <c r="N2610" s="64" t="str">
        <f>+IF(Tabla1[[#This Row],[F PMPI]]="SÍ","No","Sí")</f>
        <v>Sí</v>
      </c>
      <c r="O2610" s="65">
        <f>+Tabla1[[#This Row],[PVL]]*1.055</f>
        <v>2151934.077755</v>
      </c>
      <c r="P2610" s="65">
        <f>+Tabla1[[#This Row],[PVL]]*1.43</f>
        <v>2916839.5556299998</v>
      </c>
      <c r="Q2610" s="66" t="str">
        <f>+HYPERLINK(Tabla1[[#This Row],[PAG]])</f>
        <v>https://todomusica.com.ar/baterias-acusticas/8272-12x8tt14x14ft18x14bd.html</v>
      </c>
      <c r="R2610" s="67"/>
      <c r="S2610" s="68"/>
      <c r="T2610" s="69"/>
      <c r="U2610" s="69"/>
      <c r="V2610" s="69"/>
      <c r="W2610" s="69"/>
      <c r="X2610" s="69"/>
      <c r="Y2610" s="35"/>
      <c r="Z2610" s="35" t="s">
        <v>26369</v>
      </c>
      <c r="AA2610" s="36">
        <v>1</v>
      </c>
      <c r="AB2610" s="35" t="s">
        <v>27</v>
      </c>
      <c r="AC2610" s="35" t="str">
        <f>+IF(Tabla1[[#This Row],[STK]]="no","Sin STK", "STK disponible")</f>
        <v>Sin STK</v>
      </c>
      <c r="AD2610" s="35">
        <f>+I2610*J2610</f>
        <v>0</v>
      </c>
      <c r="AE2610" s="35">
        <f>+I2610*K2610</f>
        <v>0</v>
      </c>
      <c r="AF2610" s="36">
        <f>IF(Tabla1[[#This Row],[ref pack]]=1,Tabla1[[#This Row],[Pedido]],LCM(Tabla1[[#This Row],[MC VIEJO]],Tabla1[[#This Row],[Pedido]]))</f>
        <v>1</v>
      </c>
      <c r="AG2610" s="36">
        <f>+VLOOKUP(Tabla1[[#This Row],[Artículo]],'.'!$B$2:$D$11481,3,)</f>
        <v>1</v>
      </c>
      <c r="AH2610" s="37" t="str">
        <f>+IFERROR(SEARCH("pack",Tabla1[[#This Row],[PACK]]),"")</f>
        <v/>
      </c>
    </row>
    <row r="2611" spans="1:34" ht="24" customHeight="1" x14ac:dyDescent="0.2">
      <c r="A2611" s="50" t="s">
        <v>3735</v>
      </c>
      <c r="B2611" s="60" t="s">
        <v>4944</v>
      </c>
      <c r="C2611" s="61" t="s">
        <v>4945</v>
      </c>
      <c r="D2611" s="52" t="s">
        <v>9841</v>
      </c>
      <c r="E2611" s="53">
        <v>15467.98</v>
      </c>
      <c r="F2611" s="23" t="str">
        <f>+IFERROR(VLOOKUP(Tabla1[[#This Row],[Artículo]],'..'!$B$2:$D$569000,3,),"")</f>
        <v/>
      </c>
      <c r="G2611" s="24" t="str">
        <f>IF(H2611=AF2611,"", "Error MC")</f>
        <v>Error MC</v>
      </c>
      <c r="H2611" s="62"/>
      <c r="I2611" s="54">
        <f>+Tabla1[[#This Row],[MC]]*Tabla1[[#This Row],[Pedido]]*Tabla1[[#This Row],[PVC ]]</f>
        <v>0</v>
      </c>
      <c r="J2611" s="26">
        <v>0.21</v>
      </c>
      <c r="K2611" s="63"/>
      <c r="L2611" s="28" t="s">
        <v>17</v>
      </c>
      <c r="M2611" s="53">
        <v>27138.57</v>
      </c>
      <c r="N2611" s="64" t="str">
        <f>+IF(Tabla1[[#This Row],[F PMPI]]="SÍ","No","Sí")</f>
        <v>Sí</v>
      </c>
      <c r="O2611" s="65">
        <f>+Tabla1[[#This Row],[PVL]]*1.055</f>
        <v>28631.191349999997</v>
      </c>
      <c r="P2611" s="65">
        <f>+Tabla1[[#This Row],[PVL]]*1.43</f>
        <v>38808.155099999996</v>
      </c>
      <c r="Q2611" s="66" t="str">
        <f>+HYPERLINK(Tabla1[[#This Row],[PAG]])</f>
        <v>https://todomusica.com.ar/accesorios-de-bateria/538-s-022-h.html</v>
      </c>
      <c r="R2611" s="67"/>
      <c r="S2611" s="68"/>
      <c r="T2611" s="69"/>
      <c r="U2611" s="69"/>
      <c r="V2611" s="69"/>
      <c r="W2611" s="69"/>
      <c r="X2611" s="69"/>
      <c r="Y2611" s="35"/>
      <c r="Z2611" s="35" t="s">
        <v>26370</v>
      </c>
      <c r="AA2611" s="36">
        <v>1</v>
      </c>
      <c r="AB2611" s="35" t="s">
        <v>27</v>
      </c>
      <c r="AC2611" s="35" t="str">
        <f>+IF(Tabla1[[#This Row],[STK]]="no","Sin STK", "STK disponible")</f>
        <v>STK disponible</v>
      </c>
      <c r="AD2611" s="35">
        <f>+I2611*J2611</f>
        <v>0</v>
      </c>
      <c r="AE2611" s="35">
        <f>+I2611*K2611</f>
        <v>0</v>
      </c>
      <c r="AF2611" s="36">
        <f>IF(Tabla1[[#This Row],[ref pack]]=1,Tabla1[[#This Row],[Pedido]],LCM(Tabla1[[#This Row],[MC VIEJO]],Tabla1[[#This Row],[Pedido]]))</f>
        <v>1</v>
      </c>
      <c r="AG2611" s="36">
        <f>+VLOOKUP(Tabla1[[#This Row],[Artículo]],'.'!$B$2:$D$11481,3,)</f>
        <v>1</v>
      </c>
      <c r="AH2611" s="37" t="str">
        <f>+IFERROR(SEARCH("pack",Tabla1[[#This Row],[PACK]]),"")</f>
        <v/>
      </c>
    </row>
    <row r="2612" spans="1:34" ht="24" customHeight="1" x14ac:dyDescent="0.2">
      <c r="A2612" s="50" t="s">
        <v>3735</v>
      </c>
      <c r="B2612" s="60" t="s">
        <v>18870</v>
      </c>
      <c r="C2612" s="61" t="s">
        <v>18871</v>
      </c>
      <c r="D2612" s="52" t="s">
        <v>9842</v>
      </c>
      <c r="E2612" s="53">
        <v>19073.810000000001</v>
      </c>
      <c r="F2612" s="23" t="str">
        <f>+IFERROR(VLOOKUP(Tabla1[[#This Row],[Artículo]],'..'!$B$2:$D$569000,3,),"")</f>
        <v/>
      </c>
      <c r="G2612" s="24" t="str">
        <f>IF(H2612=AF2612,"", "Error MC")</f>
        <v>Error MC</v>
      </c>
      <c r="H2612" s="62"/>
      <c r="I2612" s="54">
        <f>+Tabla1[[#This Row],[MC]]*Tabla1[[#This Row],[Pedido]]*Tabla1[[#This Row],[PVC ]]</f>
        <v>0</v>
      </c>
      <c r="J2612" s="26">
        <v>0.21</v>
      </c>
      <c r="K2612" s="63"/>
      <c r="L2612" s="28" t="s">
        <v>17</v>
      </c>
      <c r="M2612" s="53">
        <v>33464.993999999999</v>
      </c>
      <c r="N2612" s="64" t="str">
        <f>+IF(Tabla1[[#This Row],[F PMPI]]="SÍ","No","Sí")</f>
        <v>Sí</v>
      </c>
      <c r="O2612" s="65">
        <f>+Tabla1[[#This Row],[PVL]]*1.055</f>
        <v>35305.568669999993</v>
      </c>
      <c r="P2612" s="65">
        <f>+Tabla1[[#This Row],[PVL]]*1.43</f>
        <v>47854.941419999996</v>
      </c>
      <c r="Q2612" s="66" t="str">
        <f>+HYPERLINK(Tabla1[[#This Row],[PAG]])</f>
        <v>https://todomusica.com.ar/productos-sin-categorias-de-netsuite/4088-404.html</v>
      </c>
      <c r="R2612" s="67"/>
      <c r="S2612" s="68"/>
      <c r="T2612" s="69"/>
      <c r="U2612" s="69"/>
      <c r="V2612" s="69"/>
      <c r="W2612" s="69"/>
      <c r="X2612" s="69"/>
      <c r="Y2612" s="35"/>
      <c r="Z2612" s="35" t="s">
        <v>26371</v>
      </c>
      <c r="AA2612" s="36">
        <v>1</v>
      </c>
      <c r="AB2612" s="35" t="s">
        <v>27</v>
      </c>
      <c r="AC2612" s="35" t="str">
        <f>+IF(Tabla1[[#This Row],[STK]]="no","Sin STK", "STK disponible")</f>
        <v>STK disponible</v>
      </c>
      <c r="AD2612" s="35">
        <f>+I2612*J2612</f>
        <v>0</v>
      </c>
      <c r="AE2612" s="35">
        <f>+I2612*K2612</f>
        <v>0</v>
      </c>
      <c r="AF2612" s="36">
        <f>IF(Tabla1[[#This Row],[ref pack]]=1,Tabla1[[#This Row],[Pedido]],LCM(Tabla1[[#This Row],[MC VIEJO]],Tabla1[[#This Row],[Pedido]]))</f>
        <v>1</v>
      </c>
      <c r="AG2612" s="36">
        <f>+VLOOKUP(Tabla1[[#This Row],[Artículo]],'.'!$B$2:$D$11481,3,)</f>
        <v>1</v>
      </c>
      <c r="AH2612" s="37" t="str">
        <f>+IFERROR(SEARCH("pack",Tabla1[[#This Row],[PACK]]),"")</f>
        <v/>
      </c>
    </row>
    <row r="2613" spans="1:34" ht="24" customHeight="1" x14ac:dyDescent="0.2">
      <c r="A2613" s="50" t="s">
        <v>3735</v>
      </c>
      <c r="B2613" s="60" t="s">
        <v>4946</v>
      </c>
      <c r="C2613" s="61" t="s">
        <v>4947</v>
      </c>
      <c r="D2613" s="52" t="s">
        <v>9841</v>
      </c>
      <c r="E2613" s="53">
        <v>18825.11</v>
      </c>
      <c r="F2613" s="23" t="str">
        <f>+IFERROR(VLOOKUP(Tabla1[[#This Row],[Artículo]],'..'!$B$2:$D$569000,3,),"")</f>
        <v/>
      </c>
      <c r="G2613" s="24" t="str">
        <f>IF(H2613=AF2613,"", "Error MC")</f>
        <v>Error MC</v>
      </c>
      <c r="H2613" s="62"/>
      <c r="I2613" s="54">
        <f>+Tabla1[[#This Row],[MC]]*Tabla1[[#This Row],[Pedido]]*Tabla1[[#This Row],[PVC ]]</f>
        <v>0</v>
      </c>
      <c r="J2613" s="26">
        <v>0.21</v>
      </c>
      <c r="K2613" s="63"/>
      <c r="L2613" s="28" t="s">
        <v>17</v>
      </c>
      <c r="M2613" s="53">
        <v>33028.656000000003</v>
      </c>
      <c r="N2613" s="64" t="str">
        <f>+IF(Tabla1[[#This Row],[F PMPI]]="SÍ","No","Sí")</f>
        <v>Sí</v>
      </c>
      <c r="O2613" s="65">
        <f>+Tabla1[[#This Row],[PVL]]*1.055</f>
        <v>34845.232080000002</v>
      </c>
      <c r="P2613" s="65">
        <f>+Tabla1[[#This Row],[PVL]]*1.43</f>
        <v>47230.978080000001</v>
      </c>
      <c r="Q2613" s="66" t="str">
        <f>+HYPERLINK(Tabla1[[#This Row],[PAG]])</f>
        <v>https://todomusica.com.ar/accesorios-de-bateria/734-s-030n-h.html</v>
      </c>
      <c r="R2613" s="67"/>
      <c r="S2613" s="68"/>
      <c r="T2613" s="69"/>
      <c r="U2613" s="69"/>
      <c r="V2613" s="69"/>
      <c r="W2613" s="69"/>
      <c r="X2613" s="69"/>
      <c r="Y2613" s="35"/>
      <c r="Z2613" s="35" t="s">
        <v>26372</v>
      </c>
      <c r="AA2613" s="36">
        <v>1</v>
      </c>
      <c r="AB2613" s="35" t="s">
        <v>27</v>
      </c>
      <c r="AC2613" s="35" t="str">
        <f>+IF(Tabla1[[#This Row],[STK]]="no","Sin STK", "STK disponible")</f>
        <v>STK disponible</v>
      </c>
      <c r="AD2613" s="35">
        <f>+I2613*J2613</f>
        <v>0</v>
      </c>
      <c r="AE2613" s="35">
        <f>+I2613*K2613</f>
        <v>0</v>
      </c>
      <c r="AF2613" s="36">
        <f>IF(Tabla1[[#This Row],[ref pack]]=1,Tabla1[[#This Row],[Pedido]],LCM(Tabla1[[#This Row],[MC VIEJO]],Tabla1[[#This Row],[Pedido]]))</f>
        <v>1</v>
      </c>
      <c r="AG2613" s="36">
        <f>+VLOOKUP(Tabla1[[#This Row],[Artículo]],'.'!$B$2:$D$11481,3,)</f>
        <v>1</v>
      </c>
      <c r="AH2613" s="37" t="str">
        <f>+IFERROR(SEARCH("pack",Tabla1[[#This Row],[PACK]]),"")</f>
        <v/>
      </c>
    </row>
    <row r="2614" spans="1:34" ht="24" customHeight="1" x14ac:dyDescent="0.2">
      <c r="A2614" s="50" t="s">
        <v>3735</v>
      </c>
      <c r="B2614" s="60" t="s">
        <v>18872</v>
      </c>
      <c r="C2614" s="61" t="s">
        <v>18873</v>
      </c>
      <c r="D2614" s="52" t="s">
        <v>9842</v>
      </c>
      <c r="E2614" s="53">
        <v>16686.48</v>
      </c>
      <c r="F2614" s="23" t="str">
        <f>+IFERROR(VLOOKUP(Tabla1[[#This Row],[Artículo]],'..'!$B$2:$D$569000,3,),"")</f>
        <v/>
      </c>
      <c r="G2614" s="24" t="str">
        <f>IF(H2614=AF2614,"", "Error MC")</f>
        <v>Error MC</v>
      </c>
      <c r="H2614" s="62"/>
      <c r="I2614" s="54">
        <f>+Tabla1[[#This Row],[MC]]*Tabla1[[#This Row],[Pedido]]*Tabla1[[#This Row],[PVC ]]</f>
        <v>0</v>
      </c>
      <c r="J2614" s="26">
        <v>0.21</v>
      </c>
      <c r="K2614" s="63"/>
      <c r="L2614" s="28" t="s">
        <v>17</v>
      </c>
      <c r="M2614" s="53">
        <v>29276.434000000001</v>
      </c>
      <c r="N2614" s="64" t="str">
        <f>+IF(Tabla1[[#This Row],[F PMPI]]="SÍ","No","Sí")</f>
        <v>Sí</v>
      </c>
      <c r="O2614" s="65">
        <f>+Tabla1[[#This Row],[PVL]]*1.055</f>
        <v>30886.637869999999</v>
      </c>
      <c r="P2614" s="65">
        <f>+Tabla1[[#This Row],[PVL]]*1.43</f>
        <v>41865.300620000002</v>
      </c>
      <c r="Q2614" s="66" t="str">
        <f>+HYPERLINK(Tabla1[[#This Row],[PAG]])</f>
        <v>https://todomusica.com.ar/productos-sin-categorias-de-netsuite/4089-404.html</v>
      </c>
      <c r="R2614" s="67"/>
      <c r="S2614" s="68"/>
      <c r="T2614" s="69"/>
      <c r="U2614" s="69"/>
      <c r="V2614" s="69"/>
      <c r="W2614" s="69"/>
      <c r="X2614" s="69"/>
      <c r="Y2614" s="35"/>
      <c r="Z2614" s="35" t="s">
        <v>26373</v>
      </c>
      <c r="AA2614" s="36">
        <v>1</v>
      </c>
      <c r="AB2614" s="35" t="s">
        <v>27</v>
      </c>
      <c r="AC2614" s="35" t="str">
        <f>+IF(Tabla1[[#This Row],[STK]]="no","Sin STK", "STK disponible")</f>
        <v>STK disponible</v>
      </c>
      <c r="AD2614" s="35">
        <f>+I2614*J2614</f>
        <v>0</v>
      </c>
      <c r="AE2614" s="35">
        <f>+I2614*K2614</f>
        <v>0</v>
      </c>
      <c r="AF2614" s="36">
        <f>IF(Tabla1[[#This Row],[ref pack]]=1,Tabla1[[#This Row],[Pedido]],LCM(Tabla1[[#This Row],[MC VIEJO]],Tabla1[[#This Row],[Pedido]]))</f>
        <v>1</v>
      </c>
      <c r="AG2614" s="36">
        <f>+VLOOKUP(Tabla1[[#This Row],[Artículo]],'.'!$B$2:$D$11481,3,)</f>
        <v>1</v>
      </c>
      <c r="AH2614" s="37" t="str">
        <f>+IFERROR(SEARCH("pack",Tabla1[[#This Row],[PACK]]),"")</f>
        <v/>
      </c>
    </row>
    <row r="2615" spans="1:34" ht="24" customHeight="1" x14ac:dyDescent="0.2">
      <c r="A2615" s="50" t="s">
        <v>3735</v>
      </c>
      <c r="B2615" s="60" t="s">
        <v>18874</v>
      </c>
      <c r="C2615" s="61" t="s">
        <v>18875</v>
      </c>
      <c r="D2615" s="52" t="s">
        <v>9842</v>
      </c>
      <c r="E2615" s="53">
        <v>16611.87</v>
      </c>
      <c r="F2615" s="23" t="str">
        <f>+IFERROR(VLOOKUP(Tabla1[[#This Row],[Artículo]],'..'!$B$2:$D$569000,3,),"")</f>
        <v/>
      </c>
      <c r="G2615" s="24" t="str">
        <f>IF(H2615=AF2615,"", "Error MC")</f>
        <v>Error MC</v>
      </c>
      <c r="H2615" s="62"/>
      <c r="I2615" s="54">
        <f>+Tabla1[[#This Row],[MC]]*Tabla1[[#This Row],[Pedido]]*Tabla1[[#This Row],[PVC ]]</f>
        <v>0</v>
      </c>
      <c r="J2615" s="26">
        <v>0.21</v>
      </c>
      <c r="K2615" s="63"/>
      <c r="L2615" s="28" t="s">
        <v>17</v>
      </c>
      <c r="M2615" s="53">
        <v>29145.524000000001</v>
      </c>
      <c r="N2615" s="64" t="str">
        <f>+IF(Tabla1[[#This Row],[F PMPI]]="SÍ","No","Sí")</f>
        <v>Sí</v>
      </c>
      <c r="O2615" s="65">
        <f>+Tabla1[[#This Row],[PVL]]*1.055</f>
        <v>30748.527819999999</v>
      </c>
      <c r="P2615" s="65">
        <f>+Tabla1[[#This Row],[PVL]]*1.43</f>
        <v>41678.099320000001</v>
      </c>
      <c r="Q2615" s="66" t="str">
        <f>+HYPERLINK(Tabla1[[#This Row],[PAG]])</f>
        <v>https://todomusica.com.ar/productos-sin-categorias-de-netsuite/539-s-032n-h.html</v>
      </c>
      <c r="R2615" s="67"/>
      <c r="S2615" s="68"/>
      <c r="T2615" s="69"/>
      <c r="U2615" s="69"/>
      <c r="V2615" s="69"/>
      <c r="W2615" s="69"/>
      <c r="X2615" s="69"/>
      <c r="Y2615" s="35"/>
      <c r="Z2615" s="35" t="s">
        <v>26374</v>
      </c>
      <c r="AA2615" s="36">
        <v>1</v>
      </c>
      <c r="AB2615" s="35" t="s">
        <v>27</v>
      </c>
      <c r="AC2615" s="35" t="str">
        <f>+IF(Tabla1[[#This Row],[STK]]="no","Sin STK", "STK disponible")</f>
        <v>STK disponible</v>
      </c>
      <c r="AD2615" s="35">
        <f>+I2615*J2615</f>
        <v>0</v>
      </c>
      <c r="AE2615" s="35">
        <f>+I2615*K2615</f>
        <v>0</v>
      </c>
      <c r="AF2615" s="36">
        <f>IF(Tabla1[[#This Row],[ref pack]]=1,Tabla1[[#This Row],[Pedido]],LCM(Tabla1[[#This Row],[MC VIEJO]],Tabla1[[#This Row],[Pedido]]))</f>
        <v>1</v>
      </c>
      <c r="AG2615" s="36">
        <f>+VLOOKUP(Tabla1[[#This Row],[Artículo]],'.'!$B$2:$D$11481,3,)</f>
        <v>1</v>
      </c>
      <c r="AH2615" s="37" t="str">
        <f>+IFERROR(SEARCH("pack",Tabla1[[#This Row],[PACK]]),"")</f>
        <v/>
      </c>
    </row>
    <row r="2616" spans="1:34" ht="24" customHeight="1" x14ac:dyDescent="0.2">
      <c r="A2616" s="50" t="s">
        <v>3735</v>
      </c>
      <c r="B2616" s="60" t="s">
        <v>18876</v>
      </c>
      <c r="C2616" s="61" t="s">
        <v>18877</v>
      </c>
      <c r="D2616" s="52" t="s">
        <v>27</v>
      </c>
      <c r="E2616" s="53">
        <v>15592.29</v>
      </c>
      <c r="F2616" s="23" t="str">
        <f>+IFERROR(VLOOKUP(Tabla1[[#This Row],[Artículo]],'..'!$B$2:$D$569000,3,),"")</f>
        <v/>
      </c>
      <c r="G2616" s="24" t="str">
        <f>IF(H2616=AF2616,"", "Error MC")</f>
        <v>Error MC</v>
      </c>
      <c r="H2616" s="62"/>
      <c r="I2616" s="54">
        <f>+Tabla1[[#This Row],[MC]]*Tabla1[[#This Row],[Pedido]]*Tabla1[[#This Row],[PVC ]]</f>
        <v>0</v>
      </c>
      <c r="J2616" s="26">
        <v>0.21</v>
      </c>
      <c r="K2616" s="63"/>
      <c r="L2616" s="28" t="s">
        <v>17</v>
      </c>
      <c r="M2616" s="53">
        <v>27356.671999999999</v>
      </c>
      <c r="N2616" s="64" t="str">
        <f>+IF(Tabla1[[#This Row],[F PMPI]]="SÍ","No","Sí")</f>
        <v>Sí</v>
      </c>
      <c r="O2616" s="65">
        <f>+Tabla1[[#This Row],[PVL]]*1.055</f>
        <v>28861.288959999998</v>
      </c>
      <c r="P2616" s="65">
        <f>+Tabla1[[#This Row],[PVL]]*1.43</f>
        <v>39120.040959999998</v>
      </c>
      <c r="Q2616" s="66" t="str">
        <f>+HYPERLINK(Tabla1[[#This Row],[PAG]])</f>
        <v>https://todomusica.com.ar/productos-sin-categorias-de-netsuite/3663-s-033n-h.html</v>
      </c>
      <c r="R2616" s="67"/>
      <c r="S2616" s="68"/>
      <c r="T2616" s="69"/>
      <c r="U2616" s="69"/>
      <c r="V2616" s="69"/>
      <c r="W2616" s="69"/>
      <c r="X2616" s="69"/>
      <c r="Y2616" s="35"/>
      <c r="Z2616" s="35" t="s">
        <v>26375</v>
      </c>
      <c r="AA2616" s="36">
        <v>1</v>
      </c>
      <c r="AB2616" s="35" t="s">
        <v>27</v>
      </c>
      <c r="AC2616" s="35" t="str">
        <f>+IF(Tabla1[[#This Row],[STK]]="no","Sin STK", "STK disponible")</f>
        <v>Sin STK</v>
      </c>
      <c r="AD2616" s="35">
        <f>+I2616*J2616</f>
        <v>0</v>
      </c>
      <c r="AE2616" s="35">
        <f>+I2616*K2616</f>
        <v>0</v>
      </c>
      <c r="AF2616" s="36">
        <f>IF(Tabla1[[#This Row],[ref pack]]=1,Tabla1[[#This Row],[Pedido]],LCM(Tabla1[[#This Row],[MC VIEJO]],Tabla1[[#This Row],[Pedido]]))</f>
        <v>1</v>
      </c>
      <c r="AG2616" s="36">
        <f>+VLOOKUP(Tabla1[[#This Row],[Artículo]],'.'!$B$2:$D$11481,3,)</f>
        <v>1</v>
      </c>
      <c r="AH2616" s="37" t="str">
        <f>+IFERROR(SEARCH("pack",Tabla1[[#This Row],[PACK]]),"")</f>
        <v/>
      </c>
    </row>
    <row r="2617" spans="1:34" ht="24" customHeight="1" x14ac:dyDescent="0.2">
      <c r="A2617" s="50" t="s">
        <v>3735</v>
      </c>
      <c r="B2617" s="60" t="s">
        <v>4948</v>
      </c>
      <c r="C2617" s="61" t="s">
        <v>4949</v>
      </c>
      <c r="D2617" s="52" t="s">
        <v>9841</v>
      </c>
      <c r="E2617" s="53">
        <v>40435.449999999997</v>
      </c>
      <c r="F2617" s="23" t="str">
        <f>+IFERROR(VLOOKUP(Tabla1[[#This Row],[Artículo]],'..'!$B$2:$D$569000,3,),"")</f>
        <v/>
      </c>
      <c r="G2617" s="24" t="str">
        <f>IF(H2617=AF2617,"", "Error MC")</f>
        <v>Error MC</v>
      </c>
      <c r="H2617" s="62"/>
      <c r="I2617" s="54">
        <f>+Tabla1[[#This Row],[MC]]*Tabla1[[#This Row],[Pedido]]*Tabla1[[#This Row],[PVC ]]</f>
        <v>0</v>
      </c>
      <c r="J2617" s="26">
        <v>0.21</v>
      </c>
      <c r="K2617" s="63"/>
      <c r="L2617" s="28" t="s">
        <v>17</v>
      </c>
      <c r="M2617" s="53">
        <v>70943.994000000006</v>
      </c>
      <c r="N2617" s="64" t="str">
        <f>+IF(Tabla1[[#This Row],[F PMPI]]="SÍ","No","Sí")</f>
        <v>Sí</v>
      </c>
      <c r="O2617" s="65">
        <f>+Tabla1[[#This Row],[PVL]]*1.055</f>
        <v>74845.913670000009</v>
      </c>
      <c r="P2617" s="65">
        <f>+Tabla1[[#This Row],[PVL]]*1.43</f>
        <v>101449.91142</v>
      </c>
      <c r="Q2617" s="66" t="str">
        <f>+HYPERLINK(Tabla1[[#This Row],[PAG]])</f>
        <v>https://todomusica.com.ar/accesorios-de-bateria/7571-wound-type-snare-thin.html</v>
      </c>
      <c r="R2617" s="67"/>
      <c r="S2617" s="68"/>
      <c r="T2617" s="69"/>
      <c r="U2617" s="69"/>
      <c r="V2617" s="69"/>
      <c r="W2617" s="69"/>
      <c r="X2617" s="69"/>
      <c r="Y2617" s="35"/>
      <c r="Z2617" s="35" t="s">
        <v>26376</v>
      </c>
      <c r="AA2617" s="36">
        <v>1</v>
      </c>
      <c r="AB2617" s="35" t="s">
        <v>27</v>
      </c>
      <c r="AC2617" s="35" t="str">
        <f>+IF(Tabla1[[#This Row],[STK]]="no","Sin STK", "STK disponible")</f>
        <v>STK disponible</v>
      </c>
      <c r="AD2617" s="35">
        <f>+I2617*J2617</f>
        <v>0</v>
      </c>
      <c r="AE2617" s="35">
        <f>+I2617*K2617</f>
        <v>0</v>
      </c>
      <c r="AF2617" s="36">
        <f>IF(Tabla1[[#This Row],[ref pack]]=1,Tabla1[[#This Row],[Pedido]],LCM(Tabla1[[#This Row],[MC VIEJO]],Tabla1[[#This Row],[Pedido]]))</f>
        <v>1</v>
      </c>
      <c r="AG2617" s="36">
        <f>+VLOOKUP(Tabla1[[#This Row],[Artículo]],'.'!$B$2:$D$11481,3,)</f>
        <v>1</v>
      </c>
      <c r="AH2617" s="37" t="str">
        <f>+IFERROR(SEARCH("pack",Tabla1[[#This Row],[PACK]]),"")</f>
        <v/>
      </c>
    </row>
    <row r="2618" spans="1:34" ht="24" customHeight="1" x14ac:dyDescent="0.2">
      <c r="A2618" s="50" t="s">
        <v>3735</v>
      </c>
      <c r="B2618" s="60" t="s">
        <v>4950</v>
      </c>
      <c r="C2618" s="61" t="s">
        <v>4951</v>
      </c>
      <c r="D2618" s="52" t="s">
        <v>9841</v>
      </c>
      <c r="E2618" s="53">
        <v>44439.15</v>
      </c>
      <c r="F2618" s="23" t="str">
        <f>+IFERROR(VLOOKUP(Tabla1[[#This Row],[Artículo]],'..'!$B$2:$D$569000,3,),"")</f>
        <v/>
      </c>
      <c r="G2618" s="24" t="str">
        <f>IF(H2618=AF2618,"", "Error MC")</f>
        <v>Error MC</v>
      </c>
      <c r="H2618" s="62"/>
      <c r="I2618" s="54">
        <f>+Tabla1[[#This Row],[MC]]*Tabla1[[#This Row],[Pedido]]*Tabla1[[#This Row],[PVC ]]</f>
        <v>0</v>
      </c>
      <c r="J2618" s="26">
        <v>0.21</v>
      </c>
      <c r="K2618" s="63"/>
      <c r="L2618" s="28" t="s">
        <v>17</v>
      </c>
      <c r="M2618" s="53">
        <v>77968.491999999998</v>
      </c>
      <c r="N2618" s="64" t="str">
        <f>+IF(Tabla1[[#This Row],[F PMPI]]="SÍ","No","Sí")</f>
        <v>Sí</v>
      </c>
      <c r="O2618" s="65">
        <f>+Tabla1[[#This Row],[PVL]]*1.055</f>
        <v>82256.759059999997</v>
      </c>
      <c r="P2618" s="65">
        <f>+Tabla1[[#This Row],[PVL]]*1.43</f>
        <v>111494.94356</v>
      </c>
      <c r="Q2618" s="66" t="str">
        <f>+HYPERLINK(Tabla1[[#This Row],[PAG]])</f>
        <v>https://todomusica.com.ar/accesorios-de-bateria/3664-s-041-h.html</v>
      </c>
      <c r="R2618" s="67"/>
      <c r="S2618" s="68"/>
      <c r="T2618" s="69"/>
      <c r="U2618" s="69"/>
      <c r="V2618" s="69"/>
      <c r="W2618" s="69"/>
      <c r="X2618" s="69"/>
      <c r="Y2618" s="35"/>
      <c r="Z2618" s="35" t="s">
        <v>26377</v>
      </c>
      <c r="AA2618" s="36">
        <v>1</v>
      </c>
      <c r="AB2618" s="35" t="s">
        <v>27</v>
      </c>
      <c r="AC2618" s="35" t="str">
        <f>+IF(Tabla1[[#This Row],[STK]]="no","Sin STK", "STK disponible")</f>
        <v>STK disponible</v>
      </c>
      <c r="AD2618" s="35">
        <f>+I2618*J2618</f>
        <v>0</v>
      </c>
      <c r="AE2618" s="35">
        <f>+I2618*K2618</f>
        <v>0</v>
      </c>
      <c r="AF2618" s="36">
        <f>IF(Tabla1[[#This Row],[ref pack]]=1,Tabla1[[#This Row],[Pedido]],LCM(Tabla1[[#This Row],[MC VIEJO]],Tabla1[[#This Row],[Pedido]]))</f>
        <v>1</v>
      </c>
      <c r="AG2618" s="36">
        <f>+VLOOKUP(Tabla1[[#This Row],[Artículo]],'.'!$B$2:$D$11481,3,)</f>
        <v>1</v>
      </c>
      <c r="AH2618" s="37" t="str">
        <f>+IFERROR(SEARCH("pack",Tabla1[[#This Row],[PACK]]),"")</f>
        <v/>
      </c>
    </row>
    <row r="2619" spans="1:34" ht="24" customHeight="1" x14ac:dyDescent="0.2">
      <c r="A2619" s="50" t="s">
        <v>3735</v>
      </c>
      <c r="B2619" s="60" t="s">
        <v>4952</v>
      </c>
      <c r="C2619" s="61" t="s">
        <v>4953</v>
      </c>
      <c r="D2619" s="52" t="s">
        <v>9842</v>
      </c>
      <c r="E2619" s="53">
        <v>169848.67</v>
      </c>
      <c r="F2619" s="23" t="str">
        <f>+IFERROR(VLOOKUP(Tabla1[[#This Row],[Artículo]],'..'!$B$2:$D$569000,3,),"")</f>
        <v/>
      </c>
      <c r="G2619" s="24" t="str">
        <f>IF(H2619=AF2619,"", "Error MC")</f>
        <v>Error MC</v>
      </c>
      <c r="H2619" s="62"/>
      <c r="I2619" s="54">
        <f>+Tabla1[[#This Row],[MC]]*Tabla1[[#This Row],[Pedido]]*Tabla1[[#This Row],[PVC ]]</f>
        <v>0</v>
      </c>
      <c r="J2619" s="26">
        <v>0.21</v>
      </c>
      <c r="K2619" s="63"/>
      <c r="L2619" s="28" t="s">
        <v>17</v>
      </c>
      <c r="M2619" s="53">
        <v>297999.49</v>
      </c>
      <c r="N2619" s="64" t="str">
        <f>+IF(Tabla1[[#This Row],[F PMPI]]="SÍ","No","Sí")</f>
        <v>Sí</v>
      </c>
      <c r="O2619" s="65">
        <f>+Tabla1[[#This Row],[PVL]]*1.055</f>
        <v>314389.46194999997</v>
      </c>
      <c r="P2619" s="65">
        <f>+Tabla1[[#This Row],[PVL]]*1.43</f>
        <v>426139.27069999999</v>
      </c>
      <c r="Q2619" s="66" t="str">
        <f>+HYPERLINK(Tabla1[[#This Row],[PAG]])</f>
        <v>https://todomusica.com.ar/hardware-para-baterias/3798-s-1030.html</v>
      </c>
      <c r="R2619" s="67"/>
      <c r="S2619" s="68"/>
      <c r="T2619" s="69"/>
      <c r="U2619" s="69"/>
      <c r="V2619" s="69"/>
      <c r="W2619" s="69"/>
      <c r="X2619" s="69"/>
      <c r="Y2619" s="35"/>
      <c r="Z2619" s="35" t="s">
        <v>26378</v>
      </c>
      <c r="AA2619" s="36">
        <v>1</v>
      </c>
      <c r="AB2619" s="35" t="s">
        <v>27</v>
      </c>
      <c r="AC2619" s="35" t="str">
        <f>+IF(Tabla1[[#This Row],[STK]]="no","Sin STK", "STK disponible")</f>
        <v>STK disponible</v>
      </c>
      <c r="AD2619" s="35">
        <f>+I2619*J2619</f>
        <v>0</v>
      </c>
      <c r="AE2619" s="35">
        <f>+I2619*K2619</f>
        <v>0</v>
      </c>
      <c r="AF2619" s="36">
        <f>IF(Tabla1[[#This Row],[ref pack]]=1,Tabla1[[#This Row],[Pedido]],LCM(Tabla1[[#This Row],[MC VIEJO]],Tabla1[[#This Row],[Pedido]]))</f>
        <v>1</v>
      </c>
      <c r="AG2619" s="36">
        <f>+VLOOKUP(Tabla1[[#This Row],[Artículo]],'.'!$B$2:$D$11481,3,)</f>
        <v>1</v>
      </c>
      <c r="AH2619" s="37" t="str">
        <f>+IFERROR(SEARCH("pack",Tabla1[[#This Row],[PACK]]),"")</f>
        <v/>
      </c>
    </row>
    <row r="2620" spans="1:34" ht="24" customHeight="1" x14ac:dyDescent="0.2">
      <c r="A2620" s="50" t="s">
        <v>3735</v>
      </c>
      <c r="B2620" s="60" t="s">
        <v>4954</v>
      </c>
      <c r="C2620" s="61" t="s">
        <v>4955</v>
      </c>
      <c r="D2620" s="52" t="s">
        <v>27</v>
      </c>
      <c r="E2620" s="53">
        <v>172907.47</v>
      </c>
      <c r="F2620" s="23" t="str">
        <f>+IFERROR(VLOOKUP(Tabla1[[#This Row],[Artículo]],'..'!$B$2:$D$569000,3,),"")</f>
        <v/>
      </c>
      <c r="G2620" s="24" t="str">
        <f>IF(H2620=AF2620,"", "Error MC")</f>
        <v>Error MC</v>
      </c>
      <c r="H2620" s="62"/>
      <c r="I2620" s="54">
        <f>+Tabla1[[#This Row],[MC]]*Tabla1[[#This Row],[Pedido]]*Tabla1[[#This Row],[PVC ]]</f>
        <v>0</v>
      </c>
      <c r="J2620" s="26">
        <v>0.21</v>
      </c>
      <c r="K2620" s="63"/>
      <c r="L2620" s="28" t="s">
        <v>17</v>
      </c>
      <c r="M2620" s="53">
        <v>303366.15399999998</v>
      </c>
      <c r="N2620" s="64" t="str">
        <f>+IF(Tabla1[[#This Row],[F PMPI]]="SÍ","No","Sí")</f>
        <v>Sí</v>
      </c>
      <c r="O2620" s="65">
        <f>+Tabla1[[#This Row],[PVL]]*1.055</f>
        <v>320051.29246999999</v>
      </c>
      <c r="P2620" s="65">
        <f>+Tabla1[[#This Row],[PVL]]*1.43</f>
        <v>433813.60021999996</v>
      </c>
      <c r="Q2620" s="66" t="str">
        <f>+HYPERLINK(Tabla1[[#This Row],[PAG]])</f>
        <v/>
      </c>
      <c r="R2620" s="67"/>
      <c r="S2620" s="68"/>
      <c r="T2620" s="69"/>
      <c r="U2620" s="69"/>
      <c r="V2620" s="69"/>
      <c r="W2620" s="69"/>
      <c r="X2620" s="69"/>
      <c r="Y2620" s="35"/>
      <c r="Z2620" s="35" t="s">
        <v>65</v>
      </c>
      <c r="AA2620" s="36">
        <v>1</v>
      </c>
      <c r="AB2620" s="35" t="s">
        <v>27</v>
      </c>
      <c r="AC2620" s="35" t="str">
        <f>+IF(Tabla1[[#This Row],[STK]]="no","Sin STK", "STK disponible")</f>
        <v>Sin STK</v>
      </c>
      <c r="AD2620" s="35">
        <f>+I2620*J2620</f>
        <v>0</v>
      </c>
      <c r="AE2620" s="35">
        <f>+I2620*K2620</f>
        <v>0</v>
      </c>
      <c r="AF2620" s="36">
        <f>IF(Tabla1[[#This Row],[ref pack]]=1,Tabla1[[#This Row],[Pedido]],LCM(Tabla1[[#This Row],[MC VIEJO]],Tabla1[[#This Row],[Pedido]]))</f>
        <v>1</v>
      </c>
      <c r="AG2620" s="36">
        <f>+VLOOKUP(Tabla1[[#This Row],[Artículo]],'.'!$B$2:$D$11481,3,)</f>
        <v>1</v>
      </c>
      <c r="AH2620" s="37" t="str">
        <f>+IFERROR(SEARCH("pack",Tabla1[[#This Row],[PACK]]),"")</f>
        <v/>
      </c>
    </row>
    <row r="2621" spans="1:34" ht="24" customHeight="1" x14ac:dyDescent="0.2">
      <c r="A2621" s="50" t="s">
        <v>3735</v>
      </c>
      <c r="B2621" s="60" t="s">
        <v>4956</v>
      </c>
      <c r="C2621" s="61" t="s">
        <v>4957</v>
      </c>
      <c r="D2621" s="52" t="s">
        <v>9842</v>
      </c>
      <c r="E2621" s="53">
        <v>220604.34</v>
      </c>
      <c r="F2621" s="23" t="str">
        <f>+IFERROR(VLOOKUP(Tabla1[[#This Row],[Artículo]],'..'!$B$2:$D$569000,3,),"")</f>
        <v/>
      </c>
      <c r="G2621" s="24" t="str">
        <f>IF(H2621=AF2621,"", "Error MC")</f>
        <v>Error MC</v>
      </c>
      <c r="H2621" s="62"/>
      <c r="I2621" s="54">
        <f>+Tabla1[[#This Row],[MC]]*Tabla1[[#This Row],[Pedido]]*Tabla1[[#This Row],[PVC ]]</f>
        <v>0</v>
      </c>
      <c r="J2621" s="26">
        <v>0.21</v>
      </c>
      <c r="K2621" s="63"/>
      <c r="L2621" s="28" t="s">
        <v>17</v>
      </c>
      <c r="M2621" s="53">
        <v>387050.31099999999</v>
      </c>
      <c r="N2621" s="64" t="str">
        <f>+IF(Tabla1[[#This Row],[F PMPI]]="SÍ","No","Sí")</f>
        <v>Sí</v>
      </c>
      <c r="O2621" s="65">
        <f>+Tabla1[[#This Row],[PVL]]*1.055</f>
        <v>408338.07810499996</v>
      </c>
      <c r="P2621" s="65">
        <f>+Tabla1[[#This Row],[PVL]]*1.43</f>
        <v>553481.94472999999</v>
      </c>
      <c r="Q2621" s="66" t="str">
        <f>+HYPERLINK(Tabla1[[#This Row],[PAG]])</f>
        <v>https://todomusica.com.ar/redoblantes/4779-404.html</v>
      </c>
      <c r="R2621" s="67"/>
      <c r="S2621" s="68"/>
      <c r="T2621" s="69"/>
      <c r="U2621" s="69"/>
      <c r="V2621" s="69"/>
      <c r="W2621" s="69"/>
      <c r="X2621" s="69"/>
      <c r="Y2621" s="35"/>
      <c r="Z2621" s="35" t="s">
        <v>26379</v>
      </c>
      <c r="AA2621" s="36">
        <v>1</v>
      </c>
      <c r="AB2621" s="35" t="s">
        <v>27</v>
      </c>
      <c r="AC2621" s="35" t="str">
        <f>+IF(Tabla1[[#This Row],[STK]]="no","Sin STK", "STK disponible")</f>
        <v>STK disponible</v>
      </c>
      <c r="AD2621" s="35">
        <f>+I2621*J2621</f>
        <v>0</v>
      </c>
      <c r="AE2621" s="35">
        <f>+I2621*K2621</f>
        <v>0</v>
      </c>
      <c r="AF2621" s="36">
        <f>IF(Tabla1[[#This Row],[ref pack]]=1,Tabla1[[#This Row],[Pedido]],LCM(Tabla1[[#This Row],[MC VIEJO]],Tabla1[[#This Row],[Pedido]]))</f>
        <v>1</v>
      </c>
      <c r="AG2621" s="36">
        <f>+VLOOKUP(Tabla1[[#This Row],[Artículo]],'.'!$B$2:$D$11481,3,)</f>
        <v>1</v>
      </c>
      <c r="AH2621" s="37" t="str">
        <f>+IFERROR(SEARCH("pack",Tabla1[[#This Row],[PACK]]),"")</f>
        <v/>
      </c>
    </row>
    <row r="2622" spans="1:34" ht="24" customHeight="1" x14ac:dyDescent="0.2">
      <c r="A2622" s="50" t="s">
        <v>3735</v>
      </c>
      <c r="B2622" s="60" t="s">
        <v>18878</v>
      </c>
      <c r="C2622" s="61" t="s">
        <v>24047</v>
      </c>
      <c r="D2622" s="52" t="s">
        <v>9842</v>
      </c>
      <c r="E2622" s="53">
        <v>80174.559999999998</v>
      </c>
      <c r="F2622" s="23" t="str">
        <f>+IFERROR(VLOOKUP(Tabla1[[#This Row],[Artículo]],'..'!$B$2:$D$569000,3,),"")</f>
        <v/>
      </c>
      <c r="G2622" s="24" t="str">
        <f>IF(H2622=AF2622,"", "Error MC")</f>
        <v>Error MC</v>
      </c>
      <c r="H2622" s="62"/>
      <c r="I2622" s="54">
        <f>+Tabla1[[#This Row],[MC]]*Tabla1[[#This Row],[Pedido]]*Tabla1[[#This Row],[PVC ]]</f>
        <v>0</v>
      </c>
      <c r="J2622" s="26">
        <v>0.21</v>
      </c>
      <c r="K2622" s="63"/>
      <c r="L2622" s="28" t="s">
        <v>17</v>
      </c>
      <c r="M2622" s="53">
        <v>140666.26300000001</v>
      </c>
      <c r="N2622" s="64" t="str">
        <f>+IF(Tabla1[[#This Row],[F PMPI]]="SÍ","No","Sí")</f>
        <v>Sí</v>
      </c>
      <c r="O2622" s="65">
        <f>+Tabla1[[#This Row],[PVL]]*1.055</f>
        <v>148402.907465</v>
      </c>
      <c r="P2622" s="65">
        <f>+Tabla1[[#This Row],[PVL]]*1.43</f>
        <v>201152.75609000001</v>
      </c>
      <c r="Q2622" s="66" t="str">
        <f>+HYPERLINK(Tabla1[[#This Row],[PAG]])</f>
        <v>https://todomusica.com.ar/productos-sin-categorias-de-netsuite/7542-snare-drum-stand.html</v>
      </c>
      <c r="R2622" s="67"/>
      <c r="S2622" s="68"/>
      <c r="T2622" s="69"/>
      <c r="U2622" s="69"/>
      <c r="V2622" s="69"/>
      <c r="W2622" s="69"/>
      <c r="X2622" s="69"/>
      <c r="Y2622" s="35"/>
      <c r="Z2622" s="35" t="s">
        <v>26380</v>
      </c>
      <c r="AA2622" s="36">
        <v>1</v>
      </c>
      <c r="AB2622" s="35" t="s">
        <v>27</v>
      </c>
      <c r="AC2622" s="35" t="str">
        <f>+IF(Tabla1[[#This Row],[STK]]="no","Sin STK", "STK disponible")</f>
        <v>STK disponible</v>
      </c>
      <c r="AD2622" s="35">
        <f>+I2622*J2622</f>
        <v>0</v>
      </c>
      <c r="AE2622" s="35">
        <f>+I2622*K2622</f>
        <v>0</v>
      </c>
      <c r="AF2622" s="36">
        <f>IF(Tabla1[[#This Row],[ref pack]]=1,Tabla1[[#This Row],[Pedido]],LCM(Tabla1[[#This Row],[MC VIEJO]],Tabla1[[#This Row],[Pedido]]))</f>
        <v>1</v>
      </c>
      <c r="AG2622" s="36">
        <f>+VLOOKUP(Tabla1[[#This Row],[Artículo]],'.'!$B$2:$D$11481,3,)</f>
        <v>1</v>
      </c>
      <c r="AH2622" s="37" t="str">
        <f>+IFERROR(SEARCH("pack",Tabla1[[#This Row],[PACK]]),"")</f>
        <v/>
      </c>
    </row>
    <row r="2623" spans="1:34" ht="24" customHeight="1" x14ac:dyDescent="0.2">
      <c r="A2623" s="50" t="s">
        <v>3735</v>
      </c>
      <c r="B2623" s="60" t="s">
        <v>4958</v>
      </c>
      <c r="C2623" s="61" t="s">
        <v>24048</v>
      </c>
      <c r="D2623" s="52" t="s">
        <v>9842</v>
      </c>
      <c r="E2623" s="53">
        <v>64482.81</v>
      </c>
      <c r="F2623" s="23" t="str">
        <f>+IFERROR(VLOOKUP(Tabla1[[#This Row],[Artículo]],'..'!$B$2:$D$569000,3,),"")</f>
        <v/>
      </c>
      <c r="G2623" s="24" t="str">
        <f>IF(H2623=AF2623,"", "Error MC")</f>
        <v>Error MC</v>
      </c>
      <c r="H2623" s="62"/>
      <c r="I2623" s="54">
        <f>+Tabla1[[#This Row],[MC]]*Tabla1[[#This Row],[Pedido]]*Tabla1[[#This Row],[PVC ]]</f>
        <v>0</v>
      </c>
      <c r="J2623" s="26">
        <v>0.21</v>
      </c>
      <c r="K2623" s="63"/>
      <c r="L2623" s="28" t="s">
        <v>17</v>
      </c>
      <c r="M2623" s="53">
        <v>113135.08500000001</v>
      </c>
      <c r="N2623" s="64" t="str">
        <f>+IF(Tabla1[[#This Row],[F PMPI]]="SÍ","No","Sí")</f>
        <v>Sí</v>
      </c>
      <c r="O2623" s="65">
        <f>+Tabla1[[#This Row],[PVL]]*1.055</f>
        <v>119357.514675</v>
      </c>
      <c r="P2623" s="65">
        <f>+Tabla1[[#This Row],[PVL]]*1.43</f>
        <v>161783.17155</v>
      </c>
      <c r="Q2623" s="66" t="str">
        <f>+HYPERLINK(Tabla1[[#This Row],[PAG]])</f>
        <v>https://todomusica.com.ar/hardware-para-baterias/9023-s-50.html</v>
      </c>
      <c r="R2623" s="67"/>
      <c r="S2623" s="68"/>
      <c r="T2623" s="69"/>
      <c r="U2623" s="69"/>
      <c r="V2623" s="69"/>
      <c r="W2623" s="69"/>
      <c r="X2623" s="69"/>
      <c r="Y2623" s="35"/>
      <c r="Z2623" s="35" t="s">
        <v>26381</v>
      </c>
      <c r="AA2623" s="36">
        <v>1</v>
      </c>
      <c r="AB2623" s="35" t="s">
        <v>27</v>
      </c>
      <c r="AC2623" s="35" t="str">
        <f>+IF(Tabla1[[#This Row],[STK]]="no","Sin STK", "STK disponible")</f>
        <v>STK disponible</v>
      </c>
      <c r="AD2623" s="35">
        <f>+I2623*J2623</f>
        <v>0</v>
      </c>
      <c r="AE2623" s="35">
        <f>+I2623*K2623</f>
        <v>0</v>
      </c>
      <c r="AF2623" s="36">
        <f>IF(Tabla1[[#This Row],[ref pack]]=1,Tabla1[[#This Row],[Pedido]],LCM(Tabla1[[#This Row],[MC VIEJO]],Tabla1[[#This Row],[Pedido]]))</f>
        <v>1</v>
      </c>
      <c r="AG2623" s="36">
        <f>+VLOOKUP(Tabla1[[#This Row],[Artículo]],'.'!$B$2:$D$11481,3,)</f>
        <v>1</v>
      </c>
      <c r="AH2623" s="37" t="str">
        <f>+IFERROR(SEARCH("pack",Tabla1[[#This Row],[PACK]]),"")</f>
        <v/>
      </c>
    </row>
    <row r="2624" spans="1:34" ht="24" customHeight="1" x14ac:dyDescent="0.2">
      <c r="A2624" s="50" t="s">
        <v>3735</v>
      </c>
      <c r="B2624" s="60" t="s">
        <v>4960</v>
      </c>
      <c r="C2624" s="61" t="s">
        <v>4961</v>
      </c>
      <c r="D2624" s="52" t="s">
        <v>27</v>
      </c>
      <c r="E2624" s="53">
        <v>65850.55</v>
      </c>
      <c r="F2624" s="23" t="str">
        <f>+IFERROR(VLOOKUP(Tabla1[[#This Row],[Artículo]],'..'!$B$2:$D$569000,3,),"")</f>
        <v/>
      </c>
      <c r="G2624" s="24" t="str">
        <f>IF(H2624=AF2624,"", "Error MC")</f>
        <v>Error MC</v>
      </c>
      <c r="H2624" s="62"/>
      <c r="I2624" s="54">
        <f>+Tabla1[[#This Row],[MC]]*Tabla1[[#This Row],[Pedido]]*Tabla1[[#This Row],[PVC ]]</f>
        <v>0</v>
      </c>
      <c r="J2624" s="26">
        <v>0.21</v>
      </c>
      <c r="K2624" s="63"/>
      <c r="L2624" s="28" t="s">
        <v>17</v>
      </c>
      <c r="M2624" s="53">
        <v>115534.79300000001</v>
      </c>
      <c r="N2624" s="64" t="str">
        <f>+IF(Tabla1[[#This Row],[F PMPI]]="SÍ","No","Sí")</f>
        <v>Sí</v>
      </c>
      <c r="O2624" s="65">
        <f>+Tabla1[[#This Row],[PVL]]*1.055</f>
        <v>121889.206615</v>
      </c>
      <c r="P2624" s="65">
        <f>+Tabla1[[#This Row],[PVL]]*1.43</f>
        <v>165214.75399</v>
      </c>
      <c r="Q2624" s="66" t="str">
        <f>+HYPERLINK(Tabla1[[#This Row],[PAG]])</f>
        <v>https://todomusica.com.ar/hardware-para-baterias/3801-s-830.html</v>
      </c>
      <c r="R2624" s="67"/>
      <c r="S2624" s="68"/>
      <c r="T2624" s="69"/>
      <c r="U2624" s="69"/>
      <c r="V2624" s="69"/>
      <c r="W2624" s="69"/>
      <c r="X2624" s="69"/>
      <c r="Y2624" s="35"/>
      <c r="Z2624" s="35" t="s">
        <v>26382</v>
      </c>
      <c r="AA2624" s="36">
        <v>1</v>
      </c>
      <c r="AB2624" s="35" t="s">
        <v>27</v>
      </c>
      <c r="AC2624" s="35" t="str">
        <f>+IF(Tabla1[[#This Row],[STK]]="no","Sin STK", "STK disponible")</f>
        <v>Sin STK</v>
      </c>
      <c r="AD2624" s="35">
        <f>+I2624*J2624</f>
        <v>0</v>
      </c>
      <c r="AE2624" s="35">
        <f>+I2624*K2624</f>
        <v>0</v>
      </c>
      <c r="AF2624" s="36">
        <f>IF(Tabla1[[#This Row],[ref pack]]=1,Tabla1[[#This Row],[Pedido]],LCM(Tabla1[[#This Row],[MC VIEJO]],Tabla1[[#This Row],[Pedido]]))</f>
        <v>1</v>
      </c>
      <c r="AG2624" s="36">
        <f>+VLOOKUP(Tabla1[[#This Row],[Artículo]],'.'!$B$2:$D$11481,3,)</f>
        <v>1</v>
      </c>
      <c r="AH2624" s="37" t="str">
        <f>+IFERROR(SEARCH("pack",Tabla1[[#This Row],[PACK]]),"")</f>
        <v/>
      </c>
    </row>
    <row r="2625" spans="1:34" ht="24" customHeight="1" x14ac:dyDescent="0.2">
      <c r="A2625" s="50" t="s">
        <v>3735</v>
      </c>
      <c r="B2625" s="60" t="s">
        <v>4962</v>
      </c>
      <c r="C2625" s="61" t="s">
        <v>4963</v>
      </c>
      <c r="D2625" s="52" t="s">
        <v>27</v>
      </c>
      <c r="E2625" s="53">
        <v>88903.24</v>
      </c>
      <c r="F2625" s="23" t="str">
        <f>+IFERROR(VLOOKUP(Tabla1[[#This Row],[Artículo]],'..'!$B$2:$D$569000,3,),"")</f>
        <v/>
      </c>
      <c r="G2625" s="24" t="str">
        <f>IF(H2625=AF2625,"", "Error MC")</f>
        <v>Error MC</v>
      </c>
      <c r="H2625" s="62"/>
      <c r="I2625" s="54">
        <f>+Tabla1[[#This Row],[MC]]*Tabla1[[#This Row],[Pedido]]*Tabla1[[#This Row],[PVC ]]</f>
        <v>0</v>
      </c>
      <c r="J2625" s="26">
        <v>0.21</v>
      </c>
      <c r="K2625" s="63"/>
      <c r="L2625" s="28" t="s">
        <v>17</v>
      </c>
      <c r="M2625" s="53">
        <v>155980.73699999999</v>
      </c>
      <c r="N2625" s="64" t="str">
        <f>+IF(Tabla1[[#This Row],[F PMPI]]="SÍ","No","Sí")</f>
        <v>Sí</v>
      </c>
      <c r="O2625" s="65">
        <f>+Tabla1[[#This Row],[PVL]]*1.055</f>
        <v>164559.677535</v>
      </c>
      <c r="P2625" s="65">
        <f>+Tabla1[[#This Row],[PVL]]*1.43</f>
        <v>223052.45390999998</v>
      </c>
      <c r="Q2625" s="66" t="str">
        <f>+HYPERLINK(Tabla1[[#This Row],[PAG]])</f>
        <v>https://todomusica.com.ar/productos-sin-categorias-de-netsuite/3692-s-930.html</v>
      </c>
      <c r="R2625" s="67"/>
      <c r="S2625" s="68"/>
      <c r="T2625" s="69"/>
      <c r="U2625" s="69"/>
      <c r="V2625" s="69"/>
      <c r="W2625" s="69"/>
      <c r="X2625" s="69"/>
      <c r="Y2625" s="35"/>
      <c r="Z2625" s="35" t="s">
        <v>26383</v>
      </c>
      <c r="AA2625" s="36">
        <v>1</v>
      </c>
      <c r="AB2625" s="35" t="s">
        <v>27</v>
      </c>
      <c r="AC2625" s="35" t="str">
        <f>+IF(Tabla1[[#This Row],[STK]]="no","Sin STK", "STK disponible")</f>
        <v>Sin STK</v>
      </c>
      <c r="AD2625" s="35">
        <f>+I2625*J2625</f>
        <v>0</v>
      </c>
      <c r="AE2625" s="35">
        <f>+I2625*K2625</f>
        <v>0</v>
      </c>
      <c r="AF2625" s="36">
        <f>IF(Tabla1[[#This Row],[ref pack]]=1,Tabla1[[#This Row],[Pedido]],LCM(Tabla1[[#This Row],[MC VIEJO]],Tabla1[[#This Row],[Pedido]]))</f>
        <v>1</v>
      </c>
      <c r="AG2625" s="36">
        <f>+VLOOKUP(Tabla1[[#This Row],[Artículo]],'.'!$B$2:$D$11481,3,)</f>
        <v>1</v>
      </c>
      <c r="AH2625" s="37" t="str">
        <f>+IFERROR(SEARCH("pack",Tabla1[[#This Row],[PACK]]),"")</f>
        <v/>
      </c>
    </row>
    <row r="2626" spans="1:34" ht="24" customHeight="1" x14ac:dyDescent="0.2">
      <c r="A2626" s="50" t="s">
        <v>3735</v>
      </c>
      <c r="B2626" s="60" t="s">
        <v>4964</v>
      </c>
      <c r="C2626" s="61" t="s">
        <v>4965</v>
      </c>
      <c r="D2626" s="52" t="s">
        <v>27</v>
      </c>
      <c r="E2626" s="53">
        <v>98452.57</v>
      </c>
      <c r="F2626" s="23" t="str">
        <f>+IFERROR(VLOOKUP(Tabla1[[#This Row],[Artículo]],'..'!$B$2:$D$569000,3,),"")</f>
        <v/>
      </c>
      <c r="G2626" s="24" t="str">
        <f>IF(H2626=AF2626,"", "Error MC")</f>
        <v>Error MC</v>
      </c>
      <c r="H2626" s="62"/>
      <c r="I2626" s="54">
        <f>+Tabla1[[#This Row],[MC]]*Tabla1[[#This Row],[Pedido]]*Tabla1[[#This Row],[PVC ]]</f>
        <v>0</v>
      </c>
      <c r="J2626" s="26">
        <v>0.21</v>
      </c>
      <c r="K2626" s="63"/>
      <c r="L2626" s="28" t="s">
        <v>17</v>
      </c>
      <c r="M2626" s="53">
        <v>172735.038</v>
      </c>
      <c r="N2626" s="64" t="str">
        <f>+IF(Tabla1[[#This Row],[F PMPI]]="SÍ","No","Sí")</f>
        <v>Sí</v>
      </c>
      <c r="O2626" s="65">
        <f>+Tabla1[[#This Row],[PVL]]*1.055</f>
        <v>182235.46508999998</v>
      </c>
      <c r="P2626" s="65">
        <f>+Tabla1[[#This Row],[PVL]]*1.43</f>
        <v>247011.10433999999</v>
      </c>
      <c r="Q2626" s="66" t="str">
        <f>+HYPERLINK(Tabla1[[#This Row],[PAG]])</f>
        <v>https://todomusica.com.ar/hardware-para-baterias/7539-snare-drum-stand.html</v>
      </c>
      <c r="R2626" s="67"/>
      <c r="S2626" s="68"/>
      <c r="T2626" s="69"/>
      <c r="U2626" s="69"/>
      <c r="V2626" s="69"/>
      <c r="W2626" s="69"/>
      <c r="X2626" s="69"/>
      <c r="Y2626" s="35"/>
      <c r="Z2626" s="35" t="s">
        <v>26384</v>
      </c>
      <c r="AA2626" s="36">
        <v>1</v>
      </c>
      <c r="AB2626" s="35" t="s">
        <v>27</v>
      </c>
      <c r="AC2626" s="35" t="str">
        <f>+IF(Tabla1[[#This Row],[STK]]="no","Sin STK", "STK disponible")</f>
        <v>Sin STK</v>
      </c>
      <c r="AD2626" s="35">
        <f>+I2626*J2626</f>
        <v>0</v>
      </c>
      <c r="AE2626" s="35">
        <f>+I2626*K2626</f>
        <v>0</v>
      </c>
      <c r="AF2626" s="36">
        <f>IF(Tabla1[[#This Row],[ref pack]]=1,Tabla1[[#This Row],[Pedido]],LCM(Tabla1[[#This Row],[MC VIEJO]],Tabla1[[#This Row],[Pedido]]))</f>
        <v>1</v>
      </c>
      <c r="AG2626" s="36">
        <f>+VLOOKUP(Tabla1[[#This Row],[Artículo]],'.'!$B$2:$D$11481,3,)</f>
        <v>1</v>
      </c>
      <c r="AH2626" s="37" t="str">
        <f>+IFERROR(SEARCH("pack",Tabla1[[#This Row],[PACK]]),"")</f>
        <v/>
      </c>
    </row>
    <row r="2627" spans="1:34" ht="24" customHeight="1" x14ac:dyDescent="0.2">
      <c r="A2627" s="50" t="s">
        <v>3735</v>
      </c>
      <c r="B2627" s="60" t="s">
        <v>4966</v>
      </c>
      <c r="C2627" s="61" t="s">
        <v>4967</v>
      </c>
      <c r="D2627" s="52" t="s">
        <v>9842</v>
      </c>
      <c r="E2627" s="53">
        <v>291851.27</v>
      </c>
      <c r="F2627" s="23" t="str">
        <f>+IFERROR(VLOOKUP(Tabla1[[#This Row],[Artículo]],'..'!$B$2:$D$569000,3,),"")</f>
        <v/>
      </c>
      <c r="G2627" s="24" t="str">
        <f>IF(H2627=AF2627,"", "Error MC")</f>
        <v>Error MC</v>
      </c>
      <c r="H2627" s="62"/>
      <c r="I2627" s="54">
        <f>+Tabla1[[#This Row],[MC]]*Tabla1[[#This Row],[Pedido]]*Tabla1[[#This Row],[PVC ]]</f>
        <v>0</v>
      </c>
      <c r="J2627" s="26">
        <v>0.21</v>
      </c>
      <c r="K2627" s="63"/>
      <c r="L2627" s="28" t="s">
        <v>17</v>
      </c>
      <c r="M2627" s="53">
        <v>512053.05099999998</v>
      </c>
      <c r="N2627" s="64" t="str">
        <f>+IF(Tabla1[[#This Row],[F PMPI]]="SÍ","No","Sí")</f>
        <v>Sí</v>
      </c>
      <c r="O2627" s="65">
        <f>+Tabla1[[#This Row],[PVL]]*1.055</f>
        <v>540215.96880499995</v>
      </c>
      <c r="P2627" s="65">
        <f>+Tabla1[[#This Row],[PVL]]*1.43</f>
        <v>732235.86292999994</v>
      </c>
      <c r="Q2627" s="66" t="str">
        <f>+HYPERLINK(Tabla1[[#This Row],[PAG]])</f>
        <v/>
      </c>
      <c r="R2627" s="67"/>
      <c r="S2627" s="68"/>
      <c r="T2627" s="69"/>
      <c r="U2627" s="69"/>
      <c r="V2627" s="69"/>
      <c r="W2627" s="69"/>
      <c r="X2627" s="69"/>
      <c r="Y2627" s="35"/>
      <c r="Z2627" s="35" t="s">
        <v>65</v>
      </c>
      <c r="AA2627" s="36">
        <v>1</v>
      </c>
      <c r="AB2627" s="35" t="s">
        <v>27</v>
      </c>
      <c r="AC2627" s="35" t="str">
        <f>+IF(Tabla1[[#This Row],[STK]]="no","Sin STK", "STK disponible")</f>
        <v>STK disponible</v>
      </c>
      <c r="AD2627" s="35">
        <f>+I2627*J2627</f>
        <v>0</v>
      </c>
      <c r="AE2627" s="35">
        <f>+I2627*K2627</f>
        <v>0</v>
      </c>
      <c r="AF2627" s="36">
        <f>IF(Tabla1[[#This Row],[ref pack]]=1,Tabla1[[#This Row],[Pedido]],LCM(Tabla1[[#This Row],[MC VIEJO]],Tabla1[[#This Row],[Pedido]]))</f>
        <v>1</v>
      </c>
      <c r="AG2627" s="36">
        <f>+VLOOKUP(Tabla1[[#This Row],[Artículo]],'.'!$B$2:$D$11481,3,)</f>
        <v>1</v>
      </c>
      <c r="AH2627" s="37" t="str">
        <f>+IFERROR(SEARCH("pack",Tabla1[[#This Row],[PACK]]),"")</f>
        <v/>
      </c>
    </row>
    <row r="2628" spans="1:34" ht="24" customHeight="1" x14ac:dyDescent="0.2">
      <c r="A2628" s="50" t="s">
        <v>3735</v>
      </c>
      <c r="B2628" s="60" t="s">
        <v>4968</v>
      </c>
      <c r="C2628" s="61" t="s">
        <v>4969</v>
      </c>
      <c r="D2628" s="52" t="s">
        <v>27</v>
      </c>
      <c r="E2628" s="53">
        <v>582832.24</v>
      </c>
      <c r="F2628" s="23" t="str">
        <f>+IFERROR(VLOOKUP(Tabla1[[#This Row],[Artículo]],'..'!$B$2:$D$569000,3,),"")</f>
        <v/>
      </c>
      <c r="G2628" s="24" t="str">
        <f>IF(H2628=AF2628,"", "Error MC")</f>
        <v>Error MC</v>
      </c>
      <c r="H2628" s="62"/>
      <c r="I2628" s="54">
        <f>+Tabla1[[#This Row],[MC]]*Tabla1[[#This Row],[Pedido]]*Tabla1[[#This Row],[PVC ]]</f>
        <v>0</v>
      </c>
      <c r="J2628" s="26">
        <v>0.21</v>
      </c>
      <c r="K2628" s="63"/>
      <c r="L2628" s="28" t="s">
        <v>17</v>
      </c>
      <c r="M2628" s="53">
        <v>1022579.1679999999</v>
      </c>
      <c r="N2628" s="64" t="str">
        <f>+IF(Tabla1[[#This Row],[F PMPI]]="SÍ","No","Sí")</f>
        <v>Sí</v>
      </c>
      <c r="O2628" s="65">
        <f>+Tabla1[[#This Row],[PVL]]*1.055</f>
        <v>1078821.0222399998</v>
      </c>
      <c r="P2628" s="65">
        <f>+Tabla1[[#This Row],[PVL]]*1.43</f>
        <v>1462288.2102399999</v>
      </c>
      <c r="Q2628" s="66" t="str">
        <f>+HYPERLINK(Tabla1[[#This Row],[PAG]])</f>
        <v/>
      </c>
      <c r="R2628" s="67"/>
      <c r="S2628" s="68"/>
      <c r="T2628" s="69"/>
      <c r="U2628" s="69"/>
      <c r="V2628" s="69"/>
      <c r="W2628" s="69"/>
      <c r="X2628" s="69"/>
      <c r="Y2628" s="35"/>
      <c r="Z2628" s="35" t="s">
        <v>65</v>
      </c>
      <c r="AA2628" s="36">
        <v>1</v>
      </c>
      <c r="AB2628" s="35" t="s">
        <v>27</v>
      </c>
      <c r="AC2628" s="35" t="str">
        <f>+IF(Tabla1[[#This Row],[STK]]="no","Sin STK", "STK disponible")</f>
        <v>Sin STK</v>
      </c>
      <c r="AD2628" s="35">
        <f>+I2628*J2628</f>
        <v>0</v>
      </c>
      <c r="AE2628" s="35">
        <f>+I2628*K2628</f>
        <v>0</v>
      </c>
      <c r="AF2628" s="36">
        <f>IF(Tabla1[[#This Row],[ref pack]]=1,Tabla1[[#This Row],[Pedido]],LCM(Tabla1[[#This Row],[MC VIEJO]],Tabla1[[#This Row],[Pedido]]))</f>
        <v>1</v>
      </c>
      <c r="AG2628" s="36">
        <f>+VLOOKUP(Tabla1[[#This Row],[Artículo]],'.'!$B$2:$D$11481,3,)</f>
        <v>1</v>
      </c>
      <c r="AH2628" s="37" t="str">
        <f>+IFERROR(SEARCH("pack",Tabla1[[#This Row],[PACK]]),"")</f>
        <v/>
      </c>
    </row>
    <row r="2629" spans="1:34" ht="24" customHeight="1" x14ac:dyDescent="0.2">
      <c r="A2629" s="50" t="s">
        <v>3735</v>
      </c>
      <c r="B2629" s="60" t="s">
        <v>4970</v>
      </c>
      <c r="C2629" s="61" t="s">
        <v>4971</v>
      </c>
      <c r="D2629" s="52" t="s">
        <v>27</v>
      </c>
      <c r="E2629" s="53">
        <v>80149.64</v>
      </c>
      <c r="F2629" s="23" t="str">
        <f>+IFERROR(VLOOKUP(Tabla1[[#This Row],[Artículo]],'..'!$B$2:$D$569000,3,),"")</f>
        <v/>
      </c>
      <c r="G2629" s="24" t="str">
        <f>IF(H2629=AF2629,"", "Error MC")</f>
        <v>Error MC</v>
      </c>
      <c r="H2629" s="62"/>
      <c r="I2629" s="54">
        <f>+Tabla1[[#This Row],[MC]]*Tabla1[[#This Row],[Pedido]]*Tabla1[[#This Row],[PVC ]]</f>
        <v>0</v>
      </c>
      <c r="J2629" s="26">
        <v>0.21</v>
      </c>
      <c r="K2629" s="63"/>
      <c r="L2629" s="28" t="s">
        <v>17</v>
      </c>
      <c r="M2629" s="53">
        <v>140622.546</v>
      </c>
      <c r="N2629" s="64" t="str">
        <f>+IF(Tabla1[[#This Row],[F PMPI]]="SÍ","No","Sí")</f>
        <v>Sí</v>
      </c>
      <c r="O2629" s="65">
        <f>+Tabla1[[#This Row],[PVL]]*1.055</f>
        <v>148356.78602999999</v>
      </c>
      <c r="P2629" s="65">
        <f>+Tabla1[[#This Row],[PVL]]*1.43</f>
        <v>201090.24077999999</v>
      </c>
      <c r="Q2629" s="66" t="str">
        <f>+HYPERLINK(Tabla1[[#This Row],[PAG]])</f>
        <v>https://todomusica.com.ar/hardware-para-baterias/5843-404.html</v>
      </c>
      <c r="R2629" s="67"/>
      <c r="S2629" s="68"/>
      <c r="T2629" s="69"/>
      <c r="U2629" s="69"/>
      <c r="V2629" s="69"/>
      <c r="W2629" s="69"/>
      <c r="X2629" s="69"/>
      <c r="Y2629" s="35"/>
      <c r="Z2629" s="35" t="s">
        <v>26385</v>
      </c>
      <c r="AA2629" s="36">
        <v>1</v>
      </c>
      <c r="AB2629" s="35" t="s">
        <v>27</v>
      </c>
      <c r="AC2629" s="35" t="str">
        <f>+IF(Tabla1[[#This Row],[STK]]="no","Sin STK", "STK disponible")</f>
        <v>Sin STK</v>
      </c>
      <c r="AD2629" s="35">
        <f>+I2629*J2629</f>
        <v>0</v>
      </c>
      <c r="AE2629" s="35">
        <f>+I2629*K2629</f>
        <v>0</v>
      </c>
      <c r="AF2629" s="36">
        <f>IF(Tabla1[[#This Row],[ref pack]]=1,Tabla1[[#This Row],[Pedido]],LCM(Tabla1[[#This Row],[MC VIEJO]],Tabla1[[#This Row],[Pedido]]))</f>
        <v>1</v>
      </c>
      <c r="AG2629" s="36">
        <f>+VLOOKUP(Tabla1[[#This Row],[Artículo]],'.'!$B$2:$D$11481,3,)</f>
        <v>1</v>
      </c>
      <c r="AH2629" s="37" t="str">
        <f>+IFERROR(SEARCH("pack",Tabla1[[#This Row],[PACK]]),"")</f>
        <v/>
      </c>
    </row>
    <row r="2630" spans="1:34" ht="24" customHeight="1" x14ac:dyDescent="0.2">
      <c r="A2630" s="50" t="s">
        <v>3735</v>
      </c>
      <c r="B2630" s="60" t="s">
        <v>4972</v>
      </c>
      <c r="C2630" s="61" t="s">
        <v>4973</v>
      </c>
      <c r="D2630" s="52" t="s">
        <v>27</v>
      </c>
      <c r="E2630" s="53">
        <v>24868.07</v>
      </c>
      <c r="F2630" s="23" t="str">
        <f>+IFERROR(VLOOKUP(Tabla1[[#This Row],[Artículo]],'..'!$B$2:$D$569000,3,),"")</f>
        <v/>
      </c>
      <c r="G2630" s="24" t="str">
        <f>IF(H2630=AF2630,"", "Error MC")</f>
        <v>Error MC</v>
      </c>
      <c r="H2630" s="62"/>
      <c r="I2630" s="54">
        <f>+Tabla1[[#This Row],[MC]]*Tabla1[[#This Row],[Pedido]]*Tabla1[[#This Row],[PVC ]]</f>
        <v>0</v>
      </c>
      <c r="J2630" s="26">
        <v>0.21</v>
      </c>
      <c r="K2630" s="63"/>
      <c r="L2630" s="28" t="s">
        <v>17</v>
      </c>
      <c r="M2630" s="53">
        <v>43631.027000000002</v>
      </c>
      <c r="N2630" s="64" t="str">
        <f>+IF(Tabla1[[#This Row],[F PMPI]]="SÍ","No","Sí")</f>
        <v>Sí</v>
      </c>
      <c r="O2630" s="65">
        <f>+Tabla1[[#This Row],[PVL]]*1.055</f>
        <v>46030.733484999997</v>
      </c>
      <c r="P2630" s="65">
        <f>+Tabla1[[#This Row],[PVL]]*1.43</f>
        <v>62392.368609999998</v>
      </c>
      <c r="Q2630" s="66" t="str">
        <f>+HYPERLINK(Tabla1[[#This Row],[PAG]])</f>
        <v>https://todomusica.com.ar/cuerpos-sueltos/5844-404.html</v>
      </c>
      <c r="R2630" s="67"/>
      <c r="S2630" s="68"/>
      <c r="T2630" s="69"/>
      <c r="U2630" s="69"/>
      <c r="V2630" s="69"/>
      <c r="W2630" s="69"/>
      <c r="X2630" s="69"/>
      <c r="Y2630" s="35"/>
      <c r="Z2630" s="35" t="s">
        <v>26386</v>
      </c>
      <c r="AA2630" s="36">
        <v>1</v>
      </c>
      <c r="AB2630" s="35" t="s">
        <v>27</v>
      </c>
      <c r="AC2630" s="35" t="str">
        <f>+IF(Tabla1[[#This Row],[STK]]="no","Sin STK", "STK disponible")</f>
        <v>Sin STK</v>
      </c>
      <c r="AD2630" s="35">
        <f>+I2630*J2630</f>
        <v>0</v>
      </c>
      <c r="AE2630" s="35">
        <f>+I2630*K2630</f>
        <v>0</v>
      </c>
      <c r="AF2630" s="36">
        <f>IF(Tabla1[[#This Row],[ref pack]]=1,Tabla1[[#This Row],[Pedido]],LCM(Tabla1[[#This Row],[MC VIEJO]],Tabla1[[#This Row],[Pedido]]))</f>
        <v>1</v>
      </c>
      <c r="AG2630" s="36">
        <f>+VLOOKUP(Tabla1[[#This Row],[Artículo]],'.'!$B$2:$D$11481,3,)</f>
        <v>1</v>
      </c>
      <c r="AH2630" s="37" t="str">
        <f>+IFERROR(SEARCH("pack",Tabla1[[#This Row],[PACK]]),"")</f>
        <v/>
      </c>
    </row>
    <row r="2631" spans="1:34" ht="24" customHeight="1" x14ac:dyDescent="0.2">
      <c r="A2631" s="50" t="s">
        <v>3735</v>
      </c>
      <c r="B2631" s="60" t="s">
        <v>4974</v>
      </c>
      <c r="C2631" s="61" t="s">
        <v>4975</v>
      </c>
      <c r="D2631" s="52" t="s">
        <v>27</v>
      </c>
      <c r="E2631" s="53">
        <v>30861.23</v>
      </c>
      <c r="F2631" s="23" t="str">
        <f>+IFERROR(VLOOKUP(Tabla1[[#This Row],[Artículo]],'..'!$B$2:$D$569000,3,),"")</f>
        <v/>
      </c>
      <c r="G2631" s="24" t="str">
        <f>IF(H2631=AF2631,"", "Error MC")</f>
        <v>Error MC</v>
      </c>
      <c r="H2631" s="62"/>
      <c r="I2631" s="54">
        <f>+Tabla1[[#This Row],[MC]]*Tabla1[[#This Row],[Pedido]]*Tabla1[[#This Row],[PVC ]]</f>
        <v>0</v>
      </c>
      <c r="J2631" s="26">
        <v>0.21</v>
      </c>
      <c r="K2631" s="63"/>
      <c r="L2631" s="28" t="s">
        <v>17</v>
      </c>
      <c r="M2631" s="53">
        <v>54146.023999999998</v>
      </c>
      <c r="N2631" s="64" t="str">
        <f>+IF(Tabla1[[#This Row],[F PMPI]]="SÍ","No","Sí")</f>
        <v>Sí</v>
      </c>
      <c r="O2631" s="65">
        <f>+Tabla1[[#This Row],[PVL]]*1.055</f>
        <v>57124.055319999992</v>
      </c>
      <c r="P2631" s="65">
        <f>+Tabla1[[#This Row],[PVL]]*1.43</f>
        <v>77428.81431999999</v>
      </c>
      <c r="Q2631" s="66" t="str">
        <f>+HYPERLINK(Tabla1[[#This Row],[PAG]])</f>
        <v>https://todomusica.com.ar/hardware-para-baterias/5845-404.html</v>
      </c>
      <c r="R2631" s="67"/>
      <c r="S2631" s="68"/>
      <c r="T2631" s="69"/>
      <c r="U2631" s="69"/>
      <c r="V2631" s="69"/>
      <c r="W2631" s="69"/>
      <c r="X2631" s="69"/>
      <c r="Y2631" s="35"/>
      <c r="Z2631" s="35" t="s">
        <v>26387</v>
      </c>
      <c r="AA2631" s="36">
        <v>1</v>
      </c>
      <c r="AB2631" s="35" t="s">
        <v>27</v>
      </c>
      <c r="AC2631" s="35" t="str">
        <f>+IF(Tabla1[[#This Row],[STK]]="no","Sin STK", "STK disponible")</f>
        <v>Sin STK</v>
      </c>
      <c r="AD2631" s="35">
        <f>+I2631*J2631</f>
        <v>0</v>
      </c>
      <c r="AE2631" s="35">
        <f>+I2631*K2631</f>
        <v>0</v>
      </c>
      <c r="AF2631" s="36">
        <f>IF(Tabla1[[#This Row],[ref pack]]=1,Tabla1[[#This Row],[Pedido]],LCM(Tabla1[[#This Row],[MC VIEJO]],Tabla1[[#This Row],[Pedido]]))</f>
        <v>1</v>
      </c>
      <c r="AG2631" s="36">
        <f>+VLOOKUP(Tabla1[[#This Row],[Artículo]],'.'!$B$2:$D$11481,3,)</f>
        <v>1</v>
      </c>
      <c r="AH2631" s="37" t="str">
        <f>+IFERROR(SEARCH("pack",Tabla1[[#This Row],[PACK]]),"")</f>
        <v/>
      </c>
    </row>
    <row r="2632" spans="1:34" ht="24" customHeight="1" x14ac:dyDescent="0.2">
      <c r="A2632" s="50" t="s">
        <v>3735</v>
      </c>
      <c r="B2632" s="60" t="s">
        <v>24049</v>
      </c>
      <c r="C2632" s="61" t="s">
        <v>24050</v>
      </c>
      <c r="D2632" s="52" t="s">
        <v>27</v>
      </c>
      <c r="E2632" s="53">
        <v>22107.68</v>
      </c>
      <c r="F2632" s="23" t="str">
        <f>+IFERROR(VLOOKUP(Tabla1[[#This Row],[Artículo]],'..'!$B$2:$D$569000,3,),"")</f>
        <v/>
      </c>
      <c r="G2632" s="24" t="e">
        <f>IF(H2632=AF2632,"", "Error MC")</f>
        <v>#N/A</v>
      </c>
      <c r="H2632" s="62"/>
      <c r="I2632" s="54">
        <f>+Tabla1[[#This Row],[MC]]*Tabla1[[#This Row],[Pedido]]*Tabla1[[#This Row],[PVC ]]</f>
        <v>0</v>
      </c>
      <c r="J2632" s="26">
        <v>0.21</v>
      </c>
      <c r="K2632" s="63"/>
      <c r="L2632" s="28" t="s">
        <v>17</v>
      </c>
      <c r="M2632" s="53">
        <v>38787.928999999996</v>
      </c>
      <c r="N2632" s="64" t="str">
        <f>+IF(Tabla1[[#This Row],[F PMPI]]="SÍ","No","Sí")</f>
        <v>No</v>
      </c>
      <c r="O2632" s="65">
        <f>+Tabla1[[#This Row],[PVL]]*1.055</f>
        <v>40921.265094999995</v>
      </c>
      <c r="P2632" s="65">
        <f>+Tabla1[[#This Row],[PVL]]*1.43</f>
        <v>55466.738469999989</v>
      </c>
      <c r="Q2632" s="66" t="str">
        <f>+HYPERLINK(Tabla1[[#This Row],[PAG]])</f>
        <v>http://www.todomusica.com.ar/soportes/13344-404.html</v>
      </c>
      <c r="R2632" s="67"/>
      <c r="S2632" s="68"/>
      <c r="T2632" s="69"/>
      <c r="U2632" s="69"/>
      <c r="V2632" s="69"/>
      <c r="W2632" s="69"/>
      <c r="X2632" s="69"/>
      <c r="Y2632" s="35"/>
      <c r="Z2632" s="35" t="s">
        <v>26388</v>
      </c>
      <c r="AA2632" s="36">
        <v>1</v>
      </c>
      <c r="AB2632" s="35" t="s">
        <v>9849</v>
      </c>
      <c r="AC2632" s="35" t="str">
        <f>+IF(Tabla1[[#This Row],[STK]]="no","Sin STK", "STK disponible")</f>
        <v>Sin STK</v>
      </c>
      <c r="AD2632" s="35">
        <f>+I2632*J2632</f>
        <v>0</v>
      </c>
      <c r="AE2632" s="35">
        <f>+I2632*K2632</f>
        <v>0</v>
      </c>
      <c r="AF2632" s="36" t="e">
        <f>IF(Tabla1[[#This Row],[ref pack]]=1,Tabla1[[#This Row],[Pedido]],LCM(Tabla1[[#This Row],[MC VIEJO]],Tabla1[[#This Row],[Pedido]]))</f>
        <v>#N/A</v>
      </c>
      <c r="AG2632" s="36" t="e">
        <f>+VLOOKUP(Tabla1[[#This Row],[Artículo]],'.'!$B$2:$D$11481,3,)</f>
        <v>#N/A</v>
      </c>
      <c r="AH2632" s="37" t="str">
        <f>+IFERROR(SEARCH("pack",Tabla1[[#This Row],[PACK]]),"")</f>
        <v/>
      </c>
    </row>
    <row r="2633" spans="1:34" ht="24" customHeight="1" x14ac:dyDescent="0.2">
      <c r="A2633" s="50" t="s">
        <v>3735</v>
      </c>
      <c r="B2633" s="60" t="s">
        <v>4976</v>
      </c>
      <c r="C2633" s="61" t="s">
        <v>4977</v>
      </c>
      <c r="D2633" s="52" t="s">
        <v>27</v>
      </c>
      <c r="E2633" s="53">
        <v>27901.97</v>
      </c>
      <c r="F2633" s="23" t="str">
        <f>+IFERROR(VLOOKUP(Tabla1[[#This Row],[Artículo]],'..'!$B$2:$D$569000,3,),"")</f>
        <v/>
      </c>
      <c r="G2633" s="24" t="str">
        <f>IF(H2633=AF2633,"", "Error MC")</f>
        <v>Error MC</v>
      </c>
      <c r="H2633" s="62"/>
      <c r="I2633" s="54">
        <f>+Tabla1[[#This Row],[MC]]*Tabla1[[#This Row],[Pedido]]*Tabla1[[#This Row],[PVC ]]</f>
        <v>0</v>
      </c>
      <c r="J2633" s="26">
        <v>0.21</v>
      </c>
      <c r="K2633" s="63"/>
      <c r="L2633" s="28" t="s">
        <v>17</v>
      </c>
      <c r="M2633" s="53">
        <v>48954.010999999999</v>
      </c>
      <c r="N2633" s="64" t="str">
        <f>+IF(Tabla1[[#This Row],[F PMPI]]="SÍ","No","Sí")</f>
        <v>Sí</v>
      </c>
      <c r="O2633" s="65">
        <f>+Tabla1[[#This Row],[PVL]]*1.055</f>
        <v>51646.481604999994</v>
      </c>
      <c r="P2633" s="65">
        <f>+Tabla1[[#This Row],[PVL]]*1.43</f>
        <v>70004.23573</v>
      </c>
      <c r="Q2633" s="66" t="str">
        <f>+HYPERLINK(Tabla1[[#This Row],[PAG]])</f>
        <v>https://todomusica.com.ar/hardware-para-baterias/5846-404.html</v>
      </c>
      <c r="R2633" s="67"/>
      <c r="S2633" s="68"/>
      <c r="T2633" s="69"/>
      <c r="U2633" s="69"/>
      <c r="V2633" s="69"/>
      <c r="W2633" s="69"/>
      <c r="X2633" s="69"/>
      <c r="Y2633" s="35"/>
      <c r="Z2633" s="35" t="s">
        <v>26389</v>
      </c>
      <c r="AA2633" s="36">
        <v>1</v>
      </c>
      <c r="AB2633" s="35" t="s">
        <v>27</v>
      </c>
      <c r="AC2633" s="35" t="str">
        <f>+IF(Tabla1[[#This Row],[STK]]="no","Sin STK", "STK disponible")</f>
        <v>Sin STK</v>
      </c>
      <c r="AD2633" s="35">
        <f>+I2633*J2633</f>
        <v>0</v>
      </c>
      <c r="AE2633" s="35">
        <f>+I2633*K2633</f>
        <v>0</v>
      </c>
      <c r="AF2633" s="36">
        <f>IF(Tabla1[[#This Row],[ref pack]]=1,Tabla1[[#This Row],[Pedido]],LCM(Tabla1[[#This Row],[MC VIEJO]],Tabla1[[#This Row],[Pedido]]))</f>
        <v>1</v>
      </c>
      <c r="AG2633" s="36">
        <f>+VLOOKUP(Tabla1[[#This Row],[Artículo]],'.'!$B$2:$D$11481,3,)</f>
        <v>1</v>
      </c>
      <c r="AH2633" s="37" t="str">
        <f>+IFERROR(SEARCH("pack",Tabla1[[#This Row],[PACK]]),"")</f>
        <v/>
      </c>
    </row>
    <row r="2634" spans="1:34" ht="24" customHeight="1" x14ac:dyDescent="0.2">
      <c r="A2634" s="50" t="s">
        <v>3735</v>
      </c>
      <c r="B2634" s="60" t="s">
        <v>4978</v>
      </c>
      <c r="C2634" s="61" t="s">
        <v>4979</v>
      </c>
      <c r="D2634" s="52" t="s">
        <v>27</v>
      </c>
      <c r="E2634" s="53">
        <v>38669.82</v>
      </c>
      <c r="F2634" s="23" t="str">
        <f>+IFERROR(VLOOKUP(Tabla1[[#This Row],[Artículo]],'..'!$B$2:$D$569000,3,),"")</f>
        <v/>
      </c>
      <c r="G2634" s="24" t="str">
        <f>IF(H2634=AF2634,"", "Error MC")</f>
        <v>Error MC</v>
      </c>
      <c r="H2634" s="62"/>
      <c r="I2634" s="54">
        <f>+Tabla1[[#This Row],[MC]]*Tabla1[[#This Row],[Pedido]]*Tabla1[[#This Row],[PVC ]]</f>
        <v>0</v>
      </c>
      <c r="J2634" s="26">
        <v>0.21</v>
      </c>
      <c r="K2634" s="63"/>
      <c r="L2634" s="28" t="s">
        <v>17</v>
      </c>
      <c r="M2634" s="53">
        <v>67846.2</v>
      </c>
      <c r="N2634" s="64" t="str">
        <f>+IF(Tabla1[[#This Row],[F PMPI]]="SÍ","No","Sí")</f>
        <v>Sí</v>
      </c>
      <c r="O2634" s="65">
        <f>+Tabla1[[#This Row],[PVL]]*1.055</f>
        <v>71577.740999999995</v>
      </c>
      <c r="P2634" s="65">
        <f>+Tabla1[[#This Row],[PVL]]*1.43</f>
        <v>97020.065999999992</v>
      </c>
      <c r="Q2634" s="66" t="str">
        <f>+HYPERLINK(Tabla1[[#This Row],[PAG]])</f>
        <v>https://todomusica.com.ar/hardware-para-baterias/5847-404.html</v>
      </c>
      <c r="R2634" s="67"/>
      <c r="S2634" s="68"/>
      <c r="T2634" s="69"/>
      <c r="U2634" s="69"/>
      <c r="V2634" s="69"/>
      <c r="W2634" s="69"/>
      <c r="X2634" s="69"/>
      <c r="Y2634" s="35"/>
      <c r="Z2634" s="35" t="s">
        <v>26390</v>
      </c>
      <c r="AA2634" s="36">
        <v>1</v>
      </c>
      <c r="AB2634" s="35" t="s">
        <v>27</v>
      </c>
      <c r="AC2634" s="35" t="str">
        <f>+IF(Tabla1[[#This Row],[STK]]="no","Sin STK", "STK disponible")</f>
        <v>Sin STK</v>
      </c>
      <c r="AD2634" s="35">
        <f>+I2634*J2634</f>
        <v>0</v>
      </c>
      <c r="AE2634" s="35">
        <f>+I2634*K2634</f>
        <v>0</v>
      </c>
      <c r="AF2634" s="36">
        <f>IF(Tabla1[[#This Row],[ref pack]]=1,Tabla1[[#This Row],[Pedido]],LCM(Tabla1[[#This Row],[MC VIEJO]],Tabla1[[#This Row],[Pedido]]))</f>
        <v>1</v>
      </c>
      <c r="AG2634" s="36">
        <f>+VLOOKUP(Tabla1[[#This Row],[Artículo]],'.'!$B$2:$D$11481,3,)</f>
        <v>1</v>
      </c>
      <c r="AH2634" s="37" t="str">
        <f>+IFERROR(SEARCH("pack",Tabla1[[#This Row],[PACK]]),"")</f>
        <v/>
      </c>
    </row>
    <row r="2635" spans="1:34" ht="24" customHeight="1" x14ac:dyDescent="0.2">
      <c r="A2635" s="50" t="s">
        <v>3735</v>
      </c>
      <c r="B2635" s="60" t="s">
        <v>4980</v>
      </c>
      <c r="C2635" s="61" t="s">
        <v>4981</v>
      </c>
      <c r="D2635" s="52" t="s">
        <v>27</v>
      </c>
      <c r="E2635" s="53">
        <v>7062.53</v>
      </c>
      <c r="F2635" s="23" t="str">
        <f>+IFERROR(VLOOKUP(Tabla1[[#This Row],[Artículo]],'..'!$B$2:$D$569000,3,),"")</f>
        <v/>
      </c>
      <c r="G2635" s="24" t="str">
        <f>IF(H2635=AF2635,"", "Error MC")</f>
        <v>Error MC</v>
      </c>
      <c r="H2635" s="62"/>
      <c r="I2635" s="54">
        <f>+Tabla1[[#This Row],[MC]]*Tabla1[[#This Row],[Pedido]]*Tabla1[[#This Row],[PVC ]]</f>
        <v>0</v>
      </c>
      <c r="J2635" s="26">
        <v>0.21</v>
      </c>
      <c r="K2635" s="63"/>
      <c r="L2635" s="28" t="s">
        <v>17</v>
      </c>
      <c r="M2635" s="53">
        <v>12391.210999999999</v>
      </c>
      <c r="N2635" s="64" t="str">
        <f>+IF(Tabla1[[#This Row],[F PMPI]]="SÍ","No","Sí")</f>
        <v>No</v>
      </c>
      <c r="O2635" s="65">
        <f>+Tabla1[[#This Row],[PVL]]*1.055</f>
        <v>13072.727604999998</v>
      </c>
      <c r="P2635" s="65">
        <f>+Tabla1[[#This Row],[PVL]]*1.43</f>
        <v>17719.431729999997</v>
      </c>
      <c r="Q2635" s="66" t="str">
        <f>+HYPERLINK(Tabla1[[#This Row],[PAG]])</f>
        <v>https://todomusica.com.ar/productos-sin-categorias-de-netsuite/4095-404.html</v>
      </c>
      <c r="R2635" s="67"/>
      <c r="S2635" s="68"/>
      <c r="T2635" s="69"/>
      <c r="U2635" s="69"/>
      <c r="V2635" s="69"/>
      <c r="W2635" s="69"/>
      <c r="X2635" s="69"/>
      <c r="Y2635" s="35"/>
      <c r="Z2635" s="35" t="s">
        <v>26391</v>
      </c>
      <c r="AA2635" s="36">
        <v>1</v>
      </c>
      <c r="AB2635" s="35" t="s">
        <v>9849</v>
      </c>
      <c r="AC2635" s="35" t="str">
        <f>+IF(Tabla1[[#This Row],[STK]]="no","Sin STK", "STK disponible")</f>
        <v>Sin STK</v>
      </c>
      <c r="AD2635" s="35">
        <f>+I2635*J2635</f>
        <v>0</v>
      </c>
      <c r="AE2635" s="35">
        <f>+I2635*K2635</f>
        <v>0</v>
      </c>
      <c r="AF2635" s="36">
        <f>IF(Tabla1[[#This Row],[ref pack]]=1,Tabla1[[#This Row],[Pedido]],LCM(Tabla1[[#This Row],[MC VIEJO]],Tabla1[[#This Row],[Pedido]]))</f>
        <v>1</v>
      </c>
      <c r="AG2635" s="36">
        <f>+VLOOKUP(Tabla1[[#This Row],[Artículo]],'.'!$B$2:$D$11481,3,)</f>
        <v>1</v>
      </c>
      <c r="AH2635" s="37" t="str">
        <f>+IFERROR(SEARCH("pack",Tabla1[[#This Row],[PACK]]),"")</f>
        <v/>
      </c>
    </row>
    <row r="2636" spans="1:34" ht="24" customHeight="1" x14ac:dyDescent="0.2">
      <c r="A2636" s="50" t="s">
        <v>3735</v>
      </c>
      <c r="B2636" s="60" t="s">
        <v>4982</v>
      </c>
      <c r="C2636" s="61" t="s">
        <v>4983</v>
      </c>
      <c r="D2636" s="52" t="s">
        <v>27</v>
      </c>
      <c r="E2636" s="53">
        <v>4749.83</v>
      </c>
      <c r="F2636" s="23" t="str">
        <f>+IFERROR(VLOOKUP(Tabla1[[#This Row],[Artículo]],'..'!$B$2:$D$569000,3,),"")</f>
        <v/>
      </c>
      <c r="G2636" s="24" t="str">
        <f>IF(H2636=AF2636,"", "Error MC")</f>
        <v>Error MC</v>
      </c>
      <c r="H2636" s="62"/>
      <c r="I2636" s="54">
        <f>+Tabla1[[#This Row],[MC]]*Tabla1[[#This Row],[Pedido]]*Tabla1[[#This Row],[PVC ]]</f>
        <v>0</v>
      </c>
      <c r="J2636" s="26">
        <v>0.21</v>
      </c>
      <c r="K2636" s="63"/>
      <c r="L2636" s="28" t="s">
        <v>17</v>
      </c>
      <c r="M2636" s="53">
        <v>8333.5730000000003</v>
      </c>
      <c r="N2636" s="64" t="str">
        <f>+IF(Tabla1[[#This Row],[F PMPI]]="SÍ","No","Sí")</f>
        <v>Sí</v>
      </c>
      <c r="O2636" s="65">
        <f>+Tabla1[[#This Row],[PVL]]*1.055</f>
        <v>8791.9195149999996</v>
      </c>
      <c r="P2636" s="65">
        <f>+Tabla1[[#This Row],[PVL]]*1.43</f>
        <v>11917.009389999999</v>
      </c>
      <c r="Q2636" s="66" t="str">
        <f>+HYPERLINK(Tabla1[[#This Row],[PAG]])</f>
        <v/>
      </c>
      <c r="R2636" s="67"/>
      <c r="S2636" s="68"/>
      <c r="T2636" s="69"/>
      <c r="U2636" s="69"/>
      <c r="V2636" s="69"/>
      <c r="W2636" s="69"/>
      <c r="X2636" s="69"/>
      <c r="Y2636" s="35"/>
      <c r="Z2636" s="35" t="s">
        <v>65</v>
      </c>
      <c r="AA2636" s="36">
        <v>1</v>
      </c>
      <c r="AB2636" s="35" t="s">
        <v>27</v>
      </c>
      <c r="AC2636" s="35" t="str">
        <f>+IF(Tabla1[[#This Row],[STK]]="no","Sin STK", "STK disponible")</f>
        <v>Sin STK</v>
      </c>
      <c r="AD2636" s="35">
        <f>+I2636*J2636</f>
        <v>0</v>
      </c>
      <c r="AE2636" s="35">
        <f>+I2636*K2636</f>
        <v>0</v>
      </c>
      <c r="AF2636" s="36">
        <f>IF(Tabla1[[#This Row],[ref pack]]=1,Tabla1[[#This Row],[Pedido]],LCM(Tabla1[[#This Row],[MC VIEJO]],Tabla1[[#This Row],[Pedido]]))</f>
        <v>1</v>
      </c>
      <c r="AG2636" s="36">
        <f>+VLOOKUP(Tabla1[[#This Row],[Artículo]],'.'!$B$2:$D$11481,3,)</f>
        <v>1</v>
      </c>
      <c r="AH2636" s="37" t="str">
        <f>+IFERROR(SEARCH("pack",Tabla1[[#This Row],[PACK]]),"")</f>
        <v/>
      </c>
    </row>
    <row r="2637" spans="1:34" ht="24" customHeight="1" x14ac:dyDescent="0.2">
      <c r="A2637" s="50" t="s">
        <v>3735</v>
      </c>
      <c r="B2637" s="60" t="s">
        <v>4984</v>
      </c>
      <c r="C2637" s="61" t="s">
        <v>4985</v>
      </c>
      <c r="D2637" s="52" t="s">
        <v>27</v>
      </c>
      <c r="E2637" s="53">
        <v>265491.15999999997</v>
      </c>
      <c r="F2637" s="23" t="str">
        <f>+IFERROR(VLOOKUP(Tabla1[[#This Row],[Artículo]],'..'!$B$2:$D$569000,3,),"")</f>
        <v/>
      </c>
      <c r="G2637" s="24" t="str">
        <f>IF(H2637=AF2637,"", "Error MC")</f>
        <v>Error MC</v>
      </c>
      <c r="H2637" s="62"/>
      <c r="I2637" s="54">
        <f>+Tabla1[[#This Row],[MC]]*Tabla1[[#This Row],[Pedido]]*Tabla1[[#This Row],[PVC ]]</f>
        <v>0</v>
      </c>
      <c r="J2637" s="26">
        <v>0.21</v>
      </c>
      <c r="K2637" s="63"/>
      <c r="L2637" s="28" t="s">
        <v>17</v>
      </c>
      <c r="M2637" s="53">
        <v>465804.23800000001</v>
      </c>
      <c r="N2637" s="64" t="str">
        <f>+IF(Tabla1[[#This Row],[F PMPI]]="SÍ","No","Sí")</f>
        <v>Sí</v>
      </c>
      <c r="O2637" s="65">
        <f>+Tabla1[[#This Row],[PVL]]*1.055</f>
        <v>491423.47109000001</v>
      </c>
      <c r="P2637" s="65">
        <f>+Tabla1[[#This Row],[PVL]]*1.43</f>
        <v>666100.06033999997</v>
      </c>
      <c r="Q2637" s="66" t="str">
        <f>+HYPERLINK(Tabla1[[#This Row],[PAG]])</f>
        <v/>
      </c>
      <c r="R2637" s="67"/>
      <c r="S2637" s="68"/>
      <c r="T2637" s="69"/>
      <c r="U2637" s="69"/>
      <c r="V2637" s="69"/>
      <c r="W2637" s="69"/>
      <c r="X2637" s="69"/>
      <c r="Y2637" s="35"/>
      <c r="Z2637" s="35" t="s">
        <v>65</v>
      </c>
      <c r="AA2637" s="36">
        <v>1</v>
      </c>
      <c r="AB2637" s="35" t="s">
        <v>27</v>
      </c>
      <c r="AC2637" s="35" t="str">
        <f>+IF(Tabla1[[#This Row],[STK]]="no","Sin STK", "STK disponible")</f>
        <v>Sin STK</v>
      </c>
      <c r="AD2637" s="35">
        <f>+I2637*J2637</f>
        <v>0</v>
      </c>
      <c r="AE2637" s="35">
        <f>+I2637*K2637</f>
        <v>0</v>
      </c>
      <c r="AF2637" s="36">
        <f>IF(Tabla1[[#This Row],[ref pack]]=1,Tabla1[[#This Row],[Pedido]],LCM(Tabla1[[#This Row],[MC VIEJO]],Tabla1[[#This Row],[Pedido]]))</f>
        <v>1</v>
      </c>
      <c r="AG2637" s="36">
        <f>+VLOOKUP(Tabla1[[#This Row],[Artículo]],'.'!$B$2:$D$11481,3,)</f>
        <v>1</v>
      </c>
      <c r="AH2637" s="37" t="str">
        <f>+IFERROR(SEARCH("pack",Tabla1[[#This Row],[PACK]]),"")</f>
        <v/>
      </c>
    </row>
    <row r="2638" spans="1:34" ht="24" customHeight="1" x14ac:dyDescent="0.2">
      <c r="A2638" s="50" t="s">
        <v>3735</v>
      </c>
      <c r="B2638" s="60" t="s">
        <v>4986</v>
      </c>
      <c r="C2638" s="61" t="s">
        <v>4987</v>
      </c>
      <c r="D2638" s="52" t="s">
        <v>27</v>
      </c>
      <c r="E2638" s="53">
        <v>188126.69</v>
      </c>
      <c r="F2638" s="23" t="str">
        <f>+IFERROR(VLOOKUP(Tabla1[[#This Row],[Artículo]],'..'!$B$2:$D$569000,3,),"")</f>
        <v/>
      </c>
      <c r="G2638" s="24" t="str">
        <f>IF(H2638=AF2638,"", "Error MC")</f>
        <v>Error MC</v>
      </c>
      <c r="H2638" s="62"/>
      <c r="I2638" s="54">
        <f>+Tabla1[[#This Row],[MC]]*Tabla1[[#This Row],[Pedido]]*Tabla1[[#This Row],[PVC ]]</f>
        <v>0</v>
      </c>
      <c r="J2638" s="26">
        <v>0.21</v>
      </c>
      <c r="K2638" s="63"/>
      <c r="L2638" s="28" t="s">
        <v>17</v>
      </c>
      <c r="M2638" s="53">
        <v>330068.277</v>
      </c>
      <c r="N2638" s="64" t="str">
        <f>+IF(Tabla1[[#This Row],[F PMPI]]="SÍ","No","Sí")</f>
        <v>Sí</v>
      </c>
      <c r="O2638" s="65">
        <f>+Tabla1[[#This Row],[PVL]]*1.055</f>
        <v>348222.03223499999</v>
      </c>
      <c r="P2638" s="65">
        <f>+Tabla1[[#This Row],[PVL]]*1.43</f>
        <v>471997.63610999996</v>
      </c>
      <c r="Q2638" s="66" t="str">
        <f>+HYPERLINK(Tabla1[[#This Row],[PAG]])</f>
        <v>https://todomusica.com.ar/productos-sin-categorias-de-netsuite/9633-twin-tom-stand.html</v>
      </c>
      <c r="R2638" s="67"/>
      <c r="S2638" s="68"/>
      <c r="T2638" s="69"/>
      <c r="U2638" s="69"/>
      <c r="V2638" s="69"/>
      <c r="W2638" s="69"/>
      <c r="X2638" s="69"/>
      <c r="Y2638" s="35"/>
      <c r="Z2638" s="35" t="s">
        <v>26392</v>
      </c>
      <c r="AA2638" s="36">
        <v>1</v>
      </c>
      <c r="AB2638" s="35" t="s">
        <v>27</v>
      </c>
      <c r="AC2638" s="35" t="str">
        <f>+IF(Tabla1[[#This Row],[STK]]="no","Sin STK", "STK disponible")</f>
        <v>Sin STK</v>
      </c>
      <c r="AD2638" s="35">
        <f>+I2638*J2638</f>
        <v>0</v>
      </c>
      <c r="AE2638" s="35">
        <f>+I2638*K2638</f>
        <v>0</v>
      </c>
      <c r="AF2638" s="36">
        <f>IF(Tabla1[[#This Row],[ref pack]]=1,Tabla1[[#This Row],[Pedido]],LCM(Tabla1[[#This Row],[MC VIEJO]],Tabla1[[#This Row],[Pedido]]))</f>
        <v>1</v>
      </c>
      <c r="AG2638" s="36">
        <f>+VLOOKUP(Tabla1[[#This Row],[Artículo]],'.'!$B$2:$D$11481,3,)</f>
        <v>1</v>
      </c>
      <c r="AH2638" s="37" t="str">
        <f>+IFERROR(SEARCH("pack",Tabla1[[#This Row],[PACK]]),"")</f>
        <v/>
      </c>
    </row>
    <row r="2639" spans="1:34" ht="24" customHeight="1" x14ac:dyDescent="0.2">
      <c r="A2639" s="50" t="s">
        <v>3735</v>
      </c>
      <c r="B2639" s="60" t="s">
        <v>4988</v>
      </c>
      <c r="C2639" s="61" t="s">
        <v>4989</v>
      </c>
      <c r="D2639" s="52" t="s">
        <v>27</v>
      </c>
      <c r="E2639" s="53">
        <v>51327.58</v>
      </c>
      <c r="F2639" s="23" t="str">
        <f>+IFERROR(VLOOKUP(Tabla1[[#This Row],[Artículo]],'..'!$B$2:$D$569000,3,),"")</f>
        <v/>
      </c>
      <c r="G2639" s="24" t="str">
        <f>IF(H2639=AF2639,"", "Error MC")</f>
        <v>Error MC</v>
      </c>
      <c r="H2639" s="62"/>
      <c r="I2639" s="54">
        <f>+Tabla1[[#This Row],[MC]]*Tabla1[[#This Row],[Pedido]]*Tabla1[[#This Row],[PVC ]]</f>
        <v>0</v>
      </c>
      <c r="J2639" s="26">
        <v>0.21</v>
      </c>
      <c r="K2639" s="63"/>
      <c r="L2639" s="28" t="s">
        <v>17</v>
      </c>
      <c r="M2639" s="53">
        <v>90054.237999999998</v>
      </c>
      <c r="N2639" s="64" t="str">
        <f>+IF(Tabla1[[#This Row],[F PMPI]]="SÍ","No","Sí")</f>
        <v>Sí</v>
      </c>
      <c r="O2639" s="65">
        <f>+Tabla1[[#This Row],[PVL]]*1.055</f>
        <v>95007.221089999992</v>
      </c>
      <c r="P2639" s="65">
        <f>+Tabla1[[#This Row],[PVL]]*1.43</f>
        <v>128777.56034</v>
      </c>
      <c r="Q2639" s="66" t="str">
        <f>+HYPERLINK(Tabla1[[#This Row],[PAG]])</f>
        <v>https://todomusica.com.ar/hardware-para-baterias/3694-ux-80-h.html</v>
      </c>
      <c r="R2639" s="67"/>
      <c r="S2639" s="68"/>
      <c r="T2639" s="69"/>
      <c r="U2639" s="69"/>
      <c r="V2639" s="69"/>
      <c r="W2639" s="69"/>
      <c r="X2639" s="69"/>
      <c r="Y2639" s="35"/>
      <c r="Z2639" s="35" t="s">
        <v>26393</v>
      </c>
      <c r="AA2639" s="36">
        <v>1</v>
      </c>
      <c r="AB2639" s="35" t="s">
        <v>27</v>
      </c>
      <c r="AC2639" s="35" t="str">
        <f>+IF(Tabla1[[#This Row],[STK]]="no","Sin STK", "STK disponible")</f>
        <v>Sin STK</v>
      </c>
      <c r="AD2639" s="35">
        <f>+I2639*J2639</f>
        <v>0</v>
      </c>
      <c r="AE2639" s="35">
        <f>+I2639*K2639</f>
        <v>0</v>
      </c>
      <c r="AF2639" s="36">
        <f>IF(Tabla1[[#This Row],[ref pack]]=1,Tabla1[[#This Row],[Pedido]],LCM(Tabla1[[#This Row],[MC VIEJO]],Tabla1[[#This Row],[Pedido]]))</f>
        <v>1</v>
      </c>
      <c r="AG2639" s="36">
        <f>+VLOOKUP(Tabla1[[#This Row],[Artículo]],'.'!$B$2:$D$11481,3,)</f>
        <v>1</v>
      </c>
      <c r="AH2639" s="37" t="str">
        <f>+IFERROR(SEARCH("pack",Tabla1[[#This Row],[PACK]]),"")</f>
        <v/>
      </c>
    </row>
    <row r="2640" spans="1:34" ht="24" customHeight="1" x14ac:dyDescent="0.2">
      <c r="A2640" s="50" t="s">
        <v>3735</v>
      </c>
      <c r="B2640" s="60" t="s">
        <v>4990</v>
      </c>
      <c r="C2640" s="61" t="s">
        <v>4991</v>
      </c>
      <c r="D2640" s="52" t="s">
        <v>27</v>
      </c>
      <c r="E2640" s="53">
        <v>47970.45</v>
      </c>
      <c r="F2640" s="23" t="str">
        <f>+IFERROR(VLOOKUP(Tabla1[[#This Row],[Artículo]],'..'!$B$2:$D$569000,3,),"")</f>
        <v/>
      </c>
      <c r="G2640" s="24" t="str">
        <f>IF(H2640=AF2640,"", "Error MC")</f>
        <v>Error MC</v>
      </c>
      <c r="H2640" s="62"/>
      <c r="I2640" s="54">
        <f>+Tabla1[[#This Row],[MC]]*Tabla1[[#This Row],[Pedido]]*Tabla1[[#This Row],[PVC ]]</f>
        <v>0</v>
      </c>
      <c r="J2640" s="26">
        <v>0.21</v>
      </c>
      <c r="K2640" s="63"/>
      <c r="L2640" s="28" t="s">
        <v>17</v>
      </c>
      <c r="M2640" s="53">
        <v>84164.152000000002</v>
      </c>
      <c r="N2640" s="64" t="str">
        <f>+IF(Tabla1[[#This Row],[F PMPI]]="SÍ","No","Sí")</f>
        <v>Sí</v>
      </c>
      <c r="O2640" s="65">
        <f>+Tabla1[[#This Row],[PVL]]*1.055</f>
        <v>88793.180359999998</v>
      </c>
      <c r="P2640" s="65">
        <f>+Tabla1[[#This Row],[PVL]]*1.43</f>
        <v>120354.73736</v>
      </c>
      <c r="Q2640" s="66" t="str">
        <f>+HYPERLINK(Tabla1[[#This Row],[PAG]])</f>
        <v>https://todomusica.com.ar/hardware-para-baterias/540-ux-80s-h.html</v>
      </c>
      <c r="R2640" s="67"/>
      <c r="S2640" s="68"/>
      <c r="T2640" s="69"/>
      <c r="U2640" s="69"/>
      <c r="V2640" s="69"/>
      <c r="W2640" s="69"/>
      <c r="X2640" s="69"/>
      <c r="Y2640" s="35"/>
      <c r="Z2640" s="35" t="s">
        <v>26394</v>
      </c>
      <c r="AA2640" s="36">
        <v>1</v>
      </c>
      <c r="AB2640" s="35" t="s">
        <v>27</v>
      </c>
      <c r="AC2640" s="35" t="str">
        <f>+IF(Tabla1[[#This Row],[STK]]="no","Sin STK", "STK disponible")</f>
        <v>Sin STK</v>
      </c>
      <c r="AD2640" s="35">
        <f>+I2640*J2640</f>
        <v>0</v>
      </c>
      <c r="AE2640" s="35">
        <f>+I2640*K2640</f>
        <v>0</v>
      </c>
      <c r="AF2640" s="36">
        <f>IF(Tabla1[[#This Row],[ref pack]]=1,Tabla1[[#This Row],[Pedido]],LCM(Tabla1[[#This Row],[MC VIEJO]],Tabla1[[#This Row],[Pedido]]))</f>
        <v>1</v>
      </c>
      <c r="AG2640" s="36">
        <f>+VLOOKUP(Tabla1[[#This Row],[Artículo]],'.'!$B$2:$D$11481,3,)</f>
        <v>1</v>
      </c>
      <c r="AH2640" s="37" t="str">
        <f>+IFERROR(SEARCH("pack",Tabla1[[#This Row],[PACK]]),"")</f>
        <v/>
      </c>
    </row>
    <row r="2641" spans="1:34" ht="24" customHeight="1" x14ac:dyDescent="0.2">
      <c r="A2641" s="50" t="s">
        <v>3735</v>
      </c>
      <c r="B2641" s="60" t="s">
        <v>4996</v>
      </c>
      <c r="C2641" s="61" t="s">
        <v>4997</v>
      </c>
      <c r="D2641" s="52" t="s">
        <v>9842</v>
      </c>
      <c r="E2641" s="53">
        <v>168331.72</v>
      </c>
      <c r="F2641" s="23" t="str">
        <f>+IFERROR(VLOOKUP(Tabla1[[#This Row],[Artículo]],'..'!$B$2:$D$569000,3,),"")</f>
        <v/>
      </c>
      <c r="G2641" s="24" t="str">
        <f>IF(H2641=AF2641,"", "Error MC")</f>
        <v>Error MC</v>
      </c>
      <c r="H2641" s="62"/>
      <c r="I2641" s="54">
        <f>+Tabla1[[#This Row],[MC]]*Tabla1[[#This Row],[Pedido]]*Tabla1[[#This Row],[PVC ]]</f>
        <v>0</v>
      </c>
      <c r="J2641" s="26">
        <v>0.21</v>
      </c>
      <c r="K2641" s="63"/>
      <c r="L2641" s="28" t="s">
        <v>17</v>
      </c>
      <c r="M2641" s="53">
        <v>295337.99800000002</v>
      </c>
      <c r="N2641" s="64" t="str">
        <f>+IF(Tabla1[[#This Row],[F PMPI]]="SÍ","No","Sí")</f>
        <v>No</v>
      </c>
      <c r="O2641" s="65">
        <f>+Tabla1[[#This Row],[PVL]]*1.055</f>
        <v>311581.58789000002</v>
      </c>
      <c r="P2641" s="65">
        <f>+Tabla1[[#This Row],[PVL]]*1.43</f>
        <v>422333.33714000002</v>
      </c>
      <c r="Q2641" s="66" t="str">
        <f>+HYPERLINK(Tabla1[[#This Row],[PAG]])</f>
        <v>https://todomusica.com.ar/cuerpos-sueltos/4789-404.html</v>
      </c>
      <c r="R2641" s="67"/>
      <c r="S2641" s="68"/>
      <c r="T2641" s="69"/>
      <c r="U2641" s="69"/>
      <c r="V2641" s="69"/>
      <c r="W2641" s="69"/>
      <c r="X2641" s="69"/>
      <c r="Y2641" s="35"/>
      <c r="Z2641" s="35" t="s">
        <v>26395</v>
      </c>
      <c r="AA2641" s="36">
        <v>1</v>
      </c>
      <c r="AB2641" s="35" t="s">
        <v>9849</v>
      </c>
      <c r="AC2641" s="35" t="str">
        <f>+IF(Tabla1[[#This Row],[STK]]="no","Sin STK", "STK disponible")</f>
        <v>STK disponible</v>
      </c>
      <c r="AD2641" s="35">
        <f>+I2641*J2641</f>
        <v>0</v>
      </c>
      <c r="AE2641" s="35">
        <f>+I2641*K2641</f>
        <v>0</v>
      </c>
      <c r="AF2641" s="36">
        <f>IF(Tabla1[[#This Row],[ref pack]]=1,Tabla1[[#This Row],[Pedido]],LCM(Tabla1[[#This Row],[MC VIEJO]],Tabla1[[#This Row],[Pedido]]))</f>
        <v>1</v>
      </c>
      <c r="AG2641" s="36">
        <f>+VLOOKUP(Tabla1[[#This Row],[Artículo]],'.'!$B$2:$D$11481,3,)</f>
        <v>1</v>
      </c>
      <c r="AH2641" s="37" t="str">
        <f>+IFERROR(SEARCH("pack",Tabla1[[#This Row],[PACK]]),"")</f>
        <v/>
      </c>
    </row>
    <row r="2642" spans="1:34" ht="24" customHeight="1" x14ac:dyDescent="0.2">
      <c r="A2642" s="50" t="s">
        <v>3735</v>
      </c>
      <c r="B2642" s="60" t="s">
        <v>5000</v>
      </c>
      <c r="C2642" s="61" t="s">
        <v>5001</v>
      </c>
      <c r="D2642" s="52" t="s">
        <v>9842</v>
      </c>
      <c r="E2642" s="53">
        <v>238086.59</v>
      </c>
      <c r="F2642" s="23" t="str">
        <f>+IFERROR(VLOOKUP(Tabla1[[#This Row],[Artículo]],'..'!$B$2:$D$569000,3,),"")</f>
        <v/>
      </c>
      <c r="G2642" s="24" t="str">
        <f>IF(H2642=AF2642,"", "Error MC")</f>
        <v>Error MC</v>
      </c>
      <c r="H2642" s="62"/>
      <c r="I2642" s="54">
        <f>+Tabla1[[#This Row],[MC]]*Tabla1[[#This Row],[Pedido]]*Tabla1[[#This Row],[PVC ]]</f>
        <v>0</v>
      </c>
      <c r="J2642" s="26">
        <v>0.21</v>
      </c>
      <c r="K2642" s="63"/>
      <c r="L2642" s="28" t="s">
        <v>17</v>
      </c>
      <c r="M2642" s="53">
        <v>417722.92800000001</v>
      </c>
      <c r="N2642" s="64" t="str">
        <f>+IF(Tabla1[[#This Row],[F PMPI]]="SÍ","No","Sí")</f>
        <v>No</v>
      </c>
      <c r="O2642" s="65">
        <f>+Tabla1[[#This Row],[PVL]]*1.055</f>
        <v>440697.68903999997</v>
      </c>
      <c r="P2642" s="65">
        <f>+Tabla1[[#This Row],[PVL]]*1.43</f>
        <v>597343.78703999997</v>
      </c>
      <c r="Q2642" s="66" t="str">
        <f>+HYPERLINK(Tabla1[[#This Row],[PAG]])</f>
        <v>https://todomusica.com.ar/cuerpos-sueltos/4790-404.html</v>
      </c>
      <c r="R2642" s="67"/>
      <c r="S2642" s="68"/>
      <c r="T2642" s="69"/>
      <c r="U2642" s="69"/>
      <c r="V2642" s="69"/>
      <c r="W2642" s="69"/>
      <c r="X2642" s="69"/>
      <c r="Y2642" s="35"/>
      <c r="Z2642" s="35" t="s">
        <v>26396</v>
      </c>
      <c r="AA2642" s="36">
        <v>1</v>
      </c>
      <c r="AB2642" s="35" t="s">
        <v>9849</v>
      </c>
      <c r="AC2642" s="35" t="str">
        <f>+IF(Tabla1[[#This Row],[STK]]="no","Sin STK", "STK disponible")</f>
        <v>STK disponible</v>
      </c>
      <c r="AD2642" s="35">
        <f>+I2642*J2642</f>
        <v>0</v>
      </c>
      <c r="AE2642" s="35">
        <f>+I2642*K2642</f>
        <v>0</v>
      </c>
      <c r="AF2642" s="36">
        <f>IF(Tabla1[[#This Row],[ref pack]]=1,Tabla1[[#This Row],[Pedido]],LCM(Tabla1[[#This Row],[MC VIEJO]],Tabla1[[#This Row],[Pedido]]))</f>
        <v>1</v>
      </c>
      <c r="AG2642" s="36">
        <f>+VLOOKUP(Tabla1[[#This Row],[Artículo]],'.'!$B$2:$D$11481,3,)</f>
        <v>1</v>
      </c>
      <c r="AH2642" s="37" t="str">
        <f>+IFERROR(SEARCH("pack",Tabla1[[#This Row],[PACK]]),"")</f>
        <v/>
      </c>
    </row>
    <row r="2643" spans="1:34" ht="24" customHeight="1" x14ac:dyDescent="0.2">
      <c r="A2643" s="50" t="s">
        <v>3735</v>
      </c>
      <c r="B2643" s="60" t="s">
        <v>5002</v>
      </c>
      <c r="C2643" s="61" t="s">
        <v>5003</v>
      </c>
      <c r="D2643" s="52" t="s">
        <v>9842</v>
      </c>
      <c r="E2643" s="53">
        <v>281033.68</v>
      </c>
      <c r="F2643" s="23" t="str">
        <f>+IFERROR(VLOOKUP(Tabla1[[#This Row],[Artículo]],'..'!$B$2:$D$569000,3,),"")</f>
        <v/>
      </c>
      <c r="G2643" s="24" t="str">
        <f>IF(H2643=AF2643,"", "Error MC")</f>
        <v>Error MC</v>
      </c>
      <c r="H2643" s="62"/>
      <c r="I2643" s="54">
        <f>+Tabla1[[#This Row],[MC]]*Tabla1[[#This Row],[Pedido]]*Tabla1[[#This Row],[PVC ]]</f>
        <v>0</v>
      </c>
      <c r="J2643" s="26">
        <v>0.21</v>
      </c>
      <c r="K2643" s="63"/>
      <c r="L2643" s="28" t="s">
        <v>17</v>
      </c>
      <c r="M2643" s="53">
        <v>493073.59600000002</v>
      </c>
      <c r="N2643" s="64" t="str">
        <f>+IF(Tabla1[[#This Row],[F PMPI]]="SÍ","No","Sí")</f>
        <v>No</v>
      </c>
      <c r="O2643" s="65">
        <f>+Tabla1[[#This Row],[PVL]]*1.055</f>
        <v>520192.64377999998</v>
      </c>
      <c r="P2643" s="65">
        <f>+Tabla1[[#This Row],[PVL]]*1.43</f>
        <v>705095.24228000001</v>
      </c>
      <c r="Q2643" s="66" t="str">
        <f>+HYPERLINK(Tabla1[[#This Row],[PAG]])</f>
        <v>https://todomusica.com.ar/cuerpos-sueltos/4793-404.html</v>
      </c>
      <c r="R2643" s="67"/>
      <c r="S2643" s="68"/>
      <c r="T2643" s="69"/>
      <c r="U2643" s="69"/>
      <c r="V2643" s="69"/>
      <c r="W2643" s="69"/>
      <c r="X2643" s="69"/>
      <c r="Y2643" s="35"/>
      <c r="Z2643" s="35" t="s">
        <v>26397</v>
      </c>
      <c r="AA2643" s="36">
        <v>1</v>
      </c>
      <c r="AB2643" s="35" t="s">
        <v>9849</v>
      </c>
      <c r="AC2643" s="35" t="str">
        <f>+IF(Tabla1[[#This Row],[STK]]="no","Sin STK", "STK disponible")</f>
        <v>STK disponible</v>
      </c>
      <c r="AD2643" s="35">
        <f>+I2643*J2643</f>
        <v>0</v>
      </c>
      <c r="AE2643" s="35">
        <f>+I2643*K2643</f>
        <v>0</v>
      </c>
      <c r="AF2643" s="36">
        <f>IF(Tabla1[[#This Row],[ref pack]]=1,Tabla1[[#This Row],[Pedido]],LCM(Tabla1[[#This Row],[MC VIEJO]],Tabla1[[#This Row],[Pedido]]))</f>
        <v>1</v>
      </c>
      <c r="AG2643" s="36">
        <f>+VLOOKUP(Tabla1[[#This Row],[Artículo]],'.'!$B$2:$D$11481,3,)</f>
        <v>1</v>
      </c>
      <c r="AH2643" s="37" t="str">
        <f>+IFERROR(SEARCH("pack",Tabla1[[#This Row],[PACK]]),"")</f>
        <v/>
      </c>
    </row>
    <row r="2644" spans="1:34" ht="24" customHeight="1" x14ac:dyDescent="0.2">
      <c r="A2644" s="50" t="s">
        <v>3735</v>
      </c>
      <c r="B2644" s="60" t="s">
        <v>5004</v>
      </c>
      <c r="C2644" s="61" t="s">
        <v>5005</v>
      </c>
      <c r="D2644" s="52" t="s">
        <v>27</v>
      </c>
      <c r="E2644" s="53">
        <v>10568.94</v>
      </c>
      <c r="F2644" s="23" t="str">
        <f>+IFERROR(VLOOKUP(Tabla1[[#This Row],[Artículo]],'..'!$B$2:$D$569000,3,),"")</f>
        <v/>
      </c>
      <c r="G2644" s="24" t="str">
        <f>IF(H2644=AF2644,"", "Error MC")</f>
        <v>Error MC</v>
      </c>
      <c r="H2644" s="62"/>
      <c r="I2644" s="54">
        <f>+Tabla1[[#This Row],[MC]]*Tabla1[[#This Row],[Pedido]]*Tabla1[[#This Row],[PVC ]]</f>
        <v>0</v>
      </c>
      <c r="J2644" s="26">
        <v>0.21</v>
      </c>
      <c r="K2644" s="63"/>
      <c r="L2644" s="28" t="s">
        <v>17</v>
      </c>
      <c r="M2644" s="53">
        <v>18543.202000000001</v>
      </c>
      <c r="N2644" s="64" t="str">
        <f>+IF(Tabla1[[#This Row],[F PMPI]]="SÍ","No","Sí")</f>
        <v>No</v>
      </c>
      <c r="O2644" s="65">
        <f>+Tabla1[[#This Row],[PVL]]*1.055</f>
        <v>19563.078109999999</v>
      </c>
      <c r="P2644" s="65">
        <f>+Tabla1[[#This Row],[PVL]]*1.43</f>
        <v>26516.778860000002</v>
      </c>
      <c r="Q2644" s="66" t="str">
        <f>+HYPERLINK(Tabla1[[#This Row],[PAG]])</f>
        <v>https://todomusica.com.ar/productos-sin-categorias-de-netsuite/4097-404.html</v>
      </c>
      <c r="R2644" s="67"/>
      <c r="S2644" s="68"/>
      <c r="T2644" s="69"/>
      <c r="U2644" s="69"/>
      <c r="V2644" s="69"/>
      <c r="W2644" s="69"/>
      <c r="X2644" s="69"/>
      <c r="Y2644" s="35"/>
      <c r="Z2644" s="35" t="s">
        <v>26398</v>
      </c>
      <c r="AA2644" s="36">
        <v>1</v>
      </c>
      <c r="AB2644" s="35" t="s">
        <v>9849</v>
      </c>
      <c r="AC2644" s="35" t="str">
        <f>+IF(Tabla1[[#This Row],[STK]]="no","Sin STK", "STK disponible")</f>
        <v>Sin STK</v>
      </c>
      <c r="AD2644" s="35">
        <f>+I2644*J2644</f>
        <v>0</v>
      </c>
      <c r="AE2644" s="35">
        <f>+I2644*K2644</f>
        <v>0</v>
      </c>
      <c r="AF2644" s="36">
        <f>IF(Tabla1[[#This Row],[ref pack]]=1,Tabla1[[#This Row],[Pedido]],LCM(Tabla1[[#This Row],[MC VIEJO]],Tabla1[[#This Row],[Pedido]]))</f>
        <v>1</v>
      </c>
      <c r="AG2644" s="36">
        <f>+VLOOKUP(Tabla1[[#This Row],[Artículo]],'.'!$B$2:$D$11481,3,)</f>
        <v>1</v>
      </c>
      <c r="AH2644" s="37" t="str">
        <f>+IFERROR(SEARCH("pack",Tabla1[[#This Row],[PACK]]),"")</f>
        <v/>
      </c>
    </row>
    <row r="2645" spans="1:34" ht="24" customHeight="1" x14ac:dyDescent="0.2">
      <c r="A2645" s="50" t="s">
        <v>3735</v>
      </c>
      <c r="B2645" s="60" t="s">
        <v>5006</v>
      </c>
      <c r="C2645" s="61" t="s">
        <v>5007</v>
      </c>
      <c r="D2645" s="52" t="s">
        <v>9842</v>
      </c>
      <c r="E2645" s="53">
        <v>887788.94</v>
      </c>
      <c r="F2645" s="23" t="str">
        <f>+IFERROR(VLOOKUP(Tabla1[[#This Row],[Artículo]],'..'!$B$2:$D$569000,3,),"")</f>
        <v/>
      </c>
      <c r="G2645" s="24" t="str">
        <f>IF(H2645=AF2645,"", "Error MC")</f>
        <v>Error MC</v>
      </c>
      <c r="H2645" s="62"/>
      <c r="I2645" s="54">
        <f>+Tabla1[[#This Row],[MC]]*Tabla1[[#This Row],[Pedido]]*Tabla1[[#This Row],[PVC ]]</f>
        <v>0</v>
      </c>
      <c r="J2645" s="26">
        <v>0.21</v>
      </c>
      <c r="K2645" s="63"/>
      <c r="L2645" s="28" t="s">
        <v>17</v>
      </c>
      <c r="M2645" s="53">
        <v>1557625.692</v>
      </c>
      <c r="N2645" s="64" t="str">
        <f>+IF(Tabla1[[#This Row],[F PMPI]]="SÍ","No","Sí")</f>
        <v>Sí</v>
      </c>
      <c r="O2645" s="65">
        <f>+Tabla1[[#This Row],[PVL]]*1.055</f>
        <v>1643295.10506</v>
      </c>
      <c r="P2645" s="65">
        <f>+Tabla1[[#This Row],[PVL]]*1.43</f>
        <v>2227404.7395600001</v>
      </c>
      <c r="Q2645" s="66" t="str">
        <f>+HYPERLINK(Tabla1[[#This Row],[PAG]])</f>
        <v>https://todomusica.com.ar/flautas/895-505eus.html</v>
      </c>
      <c r="R2645" s="67"/>
      <c r="S2645" s="68"/>
      <c r="T2645" s="69"/>
      <c r="U2645" s="69"/>
      <c r="V2645" s="69"/>
      <c r="W2645" s="69"/>
      <c r="X2645" s="69"/>
      <c r="Y2645" s="35"/>
      <c r="Z2645" s="35" t="s">
        <v>26399</v>
      </c>
      <c r="AA2645" s="36">
        <v>1</v>
      </c>
      <c r="AB2645" s="35" t="s">
        <v>27</v>
      </c>
      <c r="AC2645" s="35" t="str">
        <f>+IF(Tabla1[[#This Row],[STK]]="no","Sin STK", "STK disponible")</f>
        <v>STK disponible</v>
      </c>
      <c r="AD2645" s="35">
        <f>+I2645*J2645</f>
        <v>0</v>
      </c>
      <c r="AE2645" s="35">
        <f>+I2645*K2645</f>
        <v>0</v>
      </c>
      <c r="AF2645" s="36">
        <f>IF(Tabla1[[#This Row],[ref pack]]=1,Tabla1[[#This Row],[Pedido]],LCM(Tabla1[[#This Row],[MC VIEJO]],Tabla1[[#This Row],[Pedido]]))</f>
        <v>1</v>
      </c>
      <c r="AG2645" s="36">
        <f>+VLOOKUP(Tabla1[[#This Row],[Artículo]],'.'!$B$2:$D$11481,3,)</f>
        <v>1</v>
      </c>
      <c r="AH2645" s="37" t="str">
        <f>+IFERROR(SEARCH("pack",Tabla1[[#This Row],[PACK]]),"")</f>
        <v/>
      </c>
    </row>
    <row r="2646" spans="1:34" ht="24" customHeight="1" x14ac:dyDescent="0.2">
      <c r="A2646" s="50" t="s">
        <v>3735</v>
      </c>
      <c r="B2646" s="60" t="s">
        <v>5008</v>
      </c>
      <c r="C2646" s="61" t="s">
        <v>5009</v>
      </c>
      <c r="D2646" s="52" t="s">
        <v>27</v>
      </c>
      <c r="E2646" s="53">
        <v>880328.53</v>
      </c>
      <c r="F2646" s="23" t="str">
        <f>+IFERROR(VLOOKUP(Tabla1[[#This Row],[Artículo]],'..'!$B$2:$D$569000,3,),"")</f>
        <v/>
      </c>
      <c r="G2646" s="24" t="str">
        <f>IF(H2646=AF2646,"", "Error MC")</f>
        <v>Error MC</v>
      </c>
      <c r="H2646" s="62"/>
      <c r="I2646" s="54">
        <f>+Tabla1[[#This Row],[MC]]*Tabla1[[#This Row],[Pedido]]*Tabla1[[#This Row],[PVC ]]</f>
        <v>0</v>
      </c>
      <c r="J2646" s="26">
        <v>0.21</v>
      </c>
      <c r="K2646" s="63"/>
      <c r="L2646" s="28" t="s">
        <v>17</v>
      </c>
      <c r="M2646" s="53">
        <v>1544536.4080000001</v>
      </c>
      <c r="N2646" s="64" t="str">
        <f>+IF(Tabla1[[#This Row],[F PMPI]]="SÍ","No","Sí")</f>
        <v>Sí</v>
      </c>
      <c r="O2646" s="65">
        <f>+Tabla1[[#This Row],[PVL]]*1.055</f>
        <v>1629485.91044</v>
      </c>
      <c r="P2646" s="65">
        <f>+Tabla1[[#This Row],[PVL]]*1.43</f>
        <v>2208687.0634400002</v>
      </c>
      <c r="Q2646" s="66" t="str">
        <f>+HYPERLINK(Tabla1[[#This Row],[PAG]])</f>
        <v>https://todomusica.com.ar/flautas/2327-505rbe-1rb.html</v>
      </c>
      <c r="R2646" s="67"/>
      <c r="S2646" s="68"/>
      <c r="T2646" s="69"/>
      <c r="U2646" s="69"/>
      <c r="V2646" s="69"/>
      <c r="W2646" s="69"/>
      <c r="X2646" s="69"/>
      <c r="Y2646" s="35"/>
      <c r="Z2646" s="35" t="s">
        <v>26400</v>
      </c>
      <c r="AA2646" s="36">
        <v>1</v>
      </c>
      <c r="AB2646" s="35" t="s">
        <v>27</v>
      </c>
      <c r="AC2646" s="35" t="str">
        <f>+IF(Tabla1[[#This Row],[STK]]="no","Sin STK", "STK disponible")</f>
        <v>Sin STK</v>
      </c>
      <c r="AD2646" s="35">
        <f>+I2646*J2646</f>
        <v>0</v>
      </c>
      <c r="AE2646" s="35">
        <f>+I2646*K2646</f>
        <v>0</v>
      </c>
      <c r="AF2646" s="36">
        <f>IF(Tabla1[[#This Row],[ref pack]]=1,Tabla1[[#This Row],[Pedido]],LCM(Tabla1[[#This Row],[MC VIEJO]],Tabla1[[#This Row],[Pedido]]))</f>
        <v>1</v>
      </c>
      <c r="AG2646" s="36">
        <f>+VLOOKUP(Tabla1[[#This Row],[Artículo]],'.'!$B$2:$D$11481,3,)</f>
        <v>1</v>
      </c>
      <c r="AH2646" s="37" t="str">
        <f>+IFERROR(SEARCH("pack",Tabla1[[#This Row],[PACK]]),"")</f>
        <v/>
      </c>
    </row>
    <row r="2647" spans="1:34" ht="24" customHeight="1" x14ac:dyDescent="0.2">
      <c r="A2647" s="50" t="s">
        <v>3735</v>
      </c>
      <c r="B2647" s="60" t="s">
        <v>5010</v>
      </c>
      <c r="C2647" s="61" t="s">
        <v>5011</v>
      </c>
      <c r="D2647" s="52" t="s">
        <v>9842</v>
      </c>
      <c r="E2647" s="53">
        <v>748527.92</v>
      </c>
      <c r="F2647" s="23" t="str">
        <f>+IFERROR(VLOOKUP(Tabla1[[#This Row],[Artículo]],'..'!$B$2:$D$569000,3,),"")</f>
        <v/>
      </c>
      <c r="G2647" s="24" t="str">
        <f>IF(H2647=AF2647,"", "Error MC")</f>
        <v>Error MC</v>
      </c>
      <c r="H2647" s="62"/>
      <c r="I2647" s="54">
        <f>+Tabla1[[#This Row],[MC]]*Tabla1[[#This Row],[Pedido]]*Tabla1[[#This Row],[PVC ]]</f>
        <v>0</v>
      </c>
      <c r="J2647" s="26">
        <v>0.21</v>
      </c>
      <c r="K2647" s="63"/>
      <c r="L2647" s="28" t="s">
        <v>17</v>
      </c>
      <c r="M2647" s="53">
        <v>1313292.2309999999</v>
      </c>
      <c r="N2647" s="64" t="str">
        <f>+IF(Tabla1[[#This Row],[F PMPI]]="SÍ","No","Sí")</f>
        <v>Sí</v>
      </c>
      <c r="O2647" s="65">
        <f>+Tabla1[[#This Row],[PVL]]*1.055</f>
        <v>1385523.3037049999</v>
      </c>
      <c r="P2647" s="65">
        <f>+Tabla1[[#This Row],[PVL]]*1.43</f>
        <v>1878007.8903299998</v>
      </c>
      <c r="Q2647" s="66" t="str">
        <f>+HYPERLINK(Tabla1[[#This Row],[PAG]])</f>
        <v>https://todomusica.com.ar/flautas/5303-404.html</v>
      </c>
      <c r="R2647" s="67"/>
      <c r="S2647" s="68"/>
      <c r="T2647" s="69"/>
      <c r="U2647" s="69"/>
      <c r="V2647" s="69"/>
      <c r="W2647" s="69"/>
      <c r="X2647" s="69"/>
      <c r="Y2647" s="35"/>
      <c r="Z2647" s="35" t="s">
        <v>26401</v>
      </c>
      <c r="AA2647" s="36">
        <v>1</v>
      </c>
      <c r="AB2647" s="35" t="s">
        <v>27</v>
      </c>
      <c r="AC2647" s="35" t="str">
        <f>+IF(Tabla1[[#This Row],[STK]]="no","Sin STK", "STK disponible")</f>
        <v>STK disponible</v>
      </c>
      <c r="AD2647" s="35">
        <f>+I2647*J2647</f>
        <v>0</v>
      </c>
      <c r="AE2647" s="35">
        <f>+I2647*K2647</f>
        <v>0</v>
      </c>
      <c r="AF2647" s="36">
        <f>IF(Tabla1[[#This Row],[ref pack]]=1,Tabla1[[#This Row],[Pedido]],LCM(Tabla1[[#This Row],[MC VIEJO]],Tabla1[[#This Row],[Pedido]]))</f>
        <v>1</v>
      </c>
      <c r="AG2647" s="36">
        <f>+VLOOKUP(Tabla1[[#This Row],[Artículo]],'.'!$B$2:$D$11481,3,)</f>
        <v>1</v>
      </c>
      <c r="AH2647" s="37" t="str">
        <f>+IFERROR(SEARCH("pack",Tabla1[[#This Row],[PACK]]),"")</f>
        <v/>
      </c>
    </row>
    <row r="2648" spans="1:34" ht="24" customHeight="1" x14ac:dyDescent="0.2">
      <c r="A2648" s="50" t="s">
        <v>3735</v>
      </c>
      <c r="B2648" s="60" t="s">
        <v>5012</v>
      </c>
      <c r="C2648" s="61" t="s">
        <v>5013</v>
      </c>
      <c r="D2648" s="52" t="s">
        <v>27</v>
      </c>
      <c r="E2648" s="53">
        <v>1002181.9</v>
      </c>
      <c r="F2648" s="23" t="str">
        <f>+IFERROR(VLOOKUP(Tabla1[[#This Row],[Artículo]],'..'!$B$2:$D$569000,3,),"")</f>
        <v/>
      </c>
      <c r="G2648" s="24" t="str">
        <f>IF(H2648=AF2648,"", "Error MC")</f>
        <v>Error MC</v>
      </c>
      <c r="H2648" s="62"/>
      <c r="I2648" s="54">
        <f>+Tabla1[[#This Row],[MC]]*Tabla1[[#This Row],[Pedido]]*Tabla1[[#This Row],[PVC ]]</f>
        <v>0</v>
      </c>
      <c r="J2648" s="26">
        <v>0.21</v>
      </c>
      <c r="K2648" s="63"/>
      <c r="L2648" s="28" t="s">
        <v>17</v>
      </c>
      <c r="M2648" s="53">
        <v>1758328.15</v>
      </c>
      <c r="N2648" s="64" t="str">
        <f>+IF(Tabla1[[#This Row],[F PMPI]]="SÍ","No","Sí")</f>
        <v>Sí</v>
      </c>
      <c r="O2648" s="65">
        <f>+Tabla1[[#This Row],[PVL]]*1.055</f>
        <v>1855036.1982499999</v>
      </c>
      <c r="P2648" s="65">
        <f>+Tabla1[[#This Row],[PVL]]*1.43</f>
        <v>2514409.2544999998</v>
      </c>
      <c r="Q2648" s="66" t="str">
        <f>+HYPERLINK(Tabla1[[#This Row],[PAG]])</f>
        <v>https://todomusica.com.ar/flautas/896-525rbe-1rb.html</v>
      </c>
      <c r="R2648" s="67"/>
      <c r="S2648" s="68"/>
      <c r="T2648" s="69"/>
      <c r="U2648" s="69"/>
      <c r="V2648" s="69"/>
      <c r="W2648" s="69"/>
      <c r="X2648" s="69"/>
      <c r="Y2648" s="35"/>
      <c r="Z2648" s="35" t="s">
        <v>26402</v>
      </c>
      <c r="AA2648" s="36">
        <v>1</v>
      </c>
      <c r="AB2648" s="35" t="s">
        <v>27</v>
      </c>
      <c r="AC2648" s="35" t="str">
        <f>+IF(Tabla1[[#This Row],[STK]]="no","Sin STK", "STK disponible")</f>
        <v>Sin STK</v>
      </c>
      <c r="AD2648" s="35">
        <f>+I2648*J2648</f>
        <v>0</v>
      </c>
      <c r="AE2648" s="35">
        <f>+I2648*K2648</f>
        <v>0</v>
      </c>
      <c r="AF2648" s="36">
        <f>IF(Tabla1[[#This Row],[ref pack]]=1,Tabla1[[#This Row],[Pedido]],LCM(Tabla1[[#This Row],[MC VIEJO]],Tabla1[[#This Row],[Pedido]]))</f>
        <v>1</v>
      </c>
      <c r="AG2648" s="36">
        <f>+VLOOKUP(Tabla1[[#This Row],[Artículo]],'.'!$B$2:$D$11481,3,)</f>
        <v>1</v>
      </c>
      <c r="AH2648" s="37" t="str">
        <f>+IFERROR(SEARCH("pack",Tabla1[[#This Row],[PACK]]),"")</f>
        <v/>
      </c>
    </row>
    <row r="2649" spans="1:34" ht="24" customHeight="1" x14ac:dyDescent="0.2">
      <c r="A2649" s="50" t="s">
        <v>3735</v>
      </c>
      <c r="B2649" s="60" t="s">
        <v>5014</v>
      </c>
      <c r="C2649" s="61" t="s">
        <v>5015</v>
      </c>
      <c r="D2649" s="52" t="s">
        <v>27</v>
      </c>
      <c r="E2649" s="53">
        <v>1198639.3700000001</v>
      </c>
      <c r="F2649" s="23" t="str">
        <f>+IFERROR(VLOOKUP(Tabla1[[#This Row],[Artículo]],'..'!$B$2:$D$569000,3,),"")</f>
        <v/>
      </c>
      <c r="G2649" s="24" t="str">
        <f>IF(H2649=AF2649,"", "Error MC")</f>
        <v>Error MC</v>
      </c>
      <c r="H2649" s="62"/>
      <c r="I2649" s="54">
        <f>+Tabla1[[#This Row],[MC]]*Tabla1[[#This Row],[Pedido]]*Tabla1[[#This Row],[PVC ]]</f>
        <v>0</v>
      </c>
      <c r="J2649" s="26">
        <v>0.21</v>
      </c>
      <c r="K2649" s="63"/>
      <c r="L2649" s="28" t="s">
        <v>17</v>
      </c>
      <c r="M2649" s="53">
        <v>2103012.7790000001</v>
      </c>
      <c r="N2649" s="64" t="str">
        <f>+IF(Tabla1[[#This Row],[F PMPI]]="SÍ","No","Sí")</f>
        <v>Sí</v>
      </c>
      <c r="O2649" s="65">
        <f>+Tabla1[[#This Row],[PVL]]*1.055</f>
        <v>2218678.4818449998</v>
      </c>
      <c r="P2649" s="65">
        <f>+Tabla1[[#This Row],[PVL]]*1.43</f>
        <v>3007308.27397</v>
      </c>
      <c r="Q2649" s="66" t="str">
        <f>+HYPERLINK(Tabla1[[#This Row],[PAG]])</f>
        <v>https://todomusica.com.ar/flautas/646-665rbe-1rb.html</v>
      </c>
      <c r="R2649" s="67"/>
      <c r="S2649" s="68"/>
      <c r="T2649" s="69"/>
      <c r="U2649" s="69"/>
      <c r="V2649" s="69"/>
      <c r="W2649" s="69"/>
      <c r="X2649" s="69"/>
      <c r="Y2649" s="35"/>
      <c r="Z2649" s="35" t="s">
        <v>26403</v>
      </c>
      <c r="AA2649" s="36">
        <v>1</v>
      </c>
      <c r="AB2649" s="35" t="s">
        <v>27</v>
      </c>
      <c r="AC2649" s="35" t="str">
        <f>+IF(Tabla1[[#This Row],[STK]]="no","Sin STK", "STK disponible")</f>
        <v>Sin STK</v>
      </c>
      <c r="AD2649" s="35">
        <f>+I2649*J2649</f>
        <v>0</v>
      </c>
      <c r="AE2649" s="35">
        <f>+I2649*K2649</f>
        <v>0</v>
      </c>
      <c r="AF2649" s="36">
        <f>IF(Tabla1[[#This Row],[ref pack]]=1,Tabla1[[#This Row],[Pedido]],LCM(Tabla1[[#This Row],[MC VIEJO]],Tabla1[[#This Row],[Pedido]]))</f>
        <v>1</v>
      </c>
      <c r="AG2649" s="36">
        <f>+VLOOKUP(Tabla1[[#This Row],[Artículo]],'.'!$B$2:$D$11481,3,)</f>
        <v>1</v>
      </c>
      <c r="AH2649" s="37" t="str">
        <f>+IFERROR(SEARCH("pack",Tabla1[[#This Row],[PACK]]),"")</f>
        <v/>
      </c>
    </row>
    <row r="2650" spans="1:34" ht="24" customHeight="1" x14ac:dyDescent="0.2">
      <c r="A2650" s="50" t="s">
        <v>3735</v>
      </c>
      <c r="B2650" s="60" t="s">
        <v>5016</v>
      </c>
      <c r="C2650" s="61" t="s">
        <v>24051</v>
      </c>
      <c r="D2650" s="52" t="s">
        <v>9842</v>
      </c>
      <c r="E2650" s="53">
        <v>36929.08</v>
      </c>
      <c r="F2650" s="23" t="str">
        <f>+IFERROR(VLOOKUP(Tabla1[[#This Row],[Artículo]],'..'!$B$2:$D$569000,3,),"")</f>
        <v/>
      </c>
      <c r="G2650" s="24" t="str">
        <f>IF(H2650=AF2650,"", "Error MC")</f>
        <v>Error MC</v>
      </c>
      <c r="H2650" s="62"/>
      <c r="I2650" s="54">
        <f>+Tabla1[[#This Row],[MC]]*Tabla1[[#This Row],[Pedido]]*Tabla1[[#This Row],[PVC ]]</f>
        <v>0</v>
      </c>
      <c r="J2650" s="26">
        <v>0.21</v>
      </c>
      <c r="K2650" s="63"/>
      <c r="L2650" s="28" t="s">
        <v>17</v>
      </c>
      <c r="M2650" s="53">
        <v>64792.076000000001</v>
      </c>
      <c r="N2650" s="64" t="str">
        <f>+IF(Tabla1[[#This Row],[F PMPI]]="SÍ","No","Sí")</f>
        <v>Sí</v>
      </c>
      <c r="O2650" s="65">
        <f>+Tabla1[[#This Row],[PVL]]*1.055</f>
        <v>68355.640180000002</v>
      </c>
      <c r="P2650" s="65">
        <f>+Tabla1[[#This Row],[PVL]]*1.43</f>
        <v>92652.668680000002</v>
      </c>
      <c r="Q2650" s="66" t="str">
        <f>+HYPERLINK(Tabla1[[#This Row],[PAG]])</f>
        <v>https://todomusica.com.ar/hardware-para-baterias/3856-75x-h.html</v>
      </c>
      <c r="R2650" s="67"/>
      <c r="S2650" s="68"/>
      <c r="T2650" s="69"/>
      <c r="U2650" s="69"/>
      <c r="V2650" s="69"/>
      <c r="W2650" s="69"/>
      <c r="X2650" s="69"/>
      <c r="Y2650" s="35"/>
      <c r="Z2650" s="35" t="s">
        <v>26404</v>
      </c>
      <c r="AA2650" s="36">
        <v>1</v>
      </c>
      <c r="AB2650" s="35" t="s">
        <v>27</v>
      </c>
      <c r="AC2650" s="35" t="str">
        <f>+IF(Tabla1[[#This Row],[STK]]="no","Sin STK", "STK disponible")</f>
        <v>STK disponible</v>
      </c>
      <c r="AD2650" s="35">
        <f>+I2650*J2650</f>
        <v>0</v>
      </c>
      <c r="AE2650" s="35">
        <f>+I2650*K2650</f>
        <v>0</v>
      </c>
      <c r="AF2650" s="36">
        <f>IF(Tabla1[[#This Row],[ref pack]]=1,Tabla1[[#This Row],[Pedido]],LCM(Tabla1[[#This Row],[MC VIEJO]],Tabla1[[#This Row],[Pedido]]))</f>
        <v>1</v>
      </c>
      <c r="AG2650" s="36">
        <f>+VLOOKUP(Tabla1[[#This Row],[Artículo]],'.'!$B$2:$D$11481,3,)</f>
        <v>1</v>
      </c>
      <c r="AH2650" s="37" t="str">
        <f>+IFERROR(SEARCH("pack",Tabla1[[#This Row],[PACK]]),"")</f>
        <v/>
      </c>
    </row>
    <row r="2651" spans="1:34" ht="24" customHeight="1" x14ac:dyDescent="0.2">
      <c r="A2651" s="50" t="s">
        <v>3735</v>
      </c>
      <c r="B2651" s="60" t="s">
        <v>5018</v>
      </c>
      <c r="C2651" s="61" t="s">
        <v>5019</v>
      </c>
      <c r="D2651" s="52" t="s">
        <v>27</v>
      </c>
      <c r="E2651" s="53">
        <v>3078662.93</v>
      </c>
      <c r="F2651" s="23" t="str">
        <f>+IFERROR(VLOOKUP(Tabla1[[#This Row],[Artículo]],'..'!$B$2:$D$569000,3,),"")</f>
        <v/>
      </c>
      <c r="G2651" s="24" t="str">
        <f>IF(H2651=AF2651,"", "Error MC")</f>
        <v>Error MC</v>
      </c>
      <c r="H2651" s="62"/>
      <c r="I2651" s="54">
        <f>+Tabla1[[#This Row],[MC]]*Tabla1[[#This Row],[Pedido]]*Tabla1[[#This Row],[PVC ]]</f>
        <v>0</v>
      </c>
      <c r="J2651" s="26">
        <v>0.21</v>
      </c>
      <c r="K2651" s="63"/>
      <c r="L2651" s="28" t="s">
        <v>17</v>
      </c>
      <c r="M2651" s="53">
        <v>5401514.1129999999</v>
      </c>
      <c r="N2651" s="64" t="str">
        <f>+IF(Tabla1[[#This Row],[F PMPI]]="SÍ","No","Sí")</f>
        <v>Sí</v>
      </c>
      <c r="O2651" s="65">
        <f>+Tabla1[[#This Row],[PVL]]*1.055</f>
        <v>5698597.389215</v>
      </c>
      <c r="P2651" s="65">
        <f>+Tabla1[[#This Row],[PVL]]*1.43</f>
        <v>7724165.1815899992</v>
      </c>
      <c r="Q2651" s="66" t="str">
        <f>+HYPERLINK(Tabla1[[#This Row],[PAG]])</f>
        <v>https://todomusica.com.ar/flautas/897-795rbe-cd.html</v>
      </c>
      <c r="R2651" s="67"/>
      <c r="S2651" s="68"/>
      <c r="T2651" s="69"/>
      <c r="U2651" s="69"/>
      <c r="V2651" s="69"/>
      <c r="W2651" s="69"/>
      <c r="X2651" s="69"/>
      <c r="Y2651" s="35"/>
      <c r="Z2651" s="35" t="s">
        <v>26405</v>
      </c>
      <c r="AA2651" s="36">
        <v>1</v>
      </c>
      <c r="AB2651" s="35" t="s">
        <v>27</v>
      </c>
      <c r="AC2651" s="35" t="str">
        <f>+IF(Tabla1[[#This Row],[STK]]="no","Sin STK", "STK disponible")</f>
        <v>Sin STK</v>
      </c>
      <c r="AD2651" s="35">
        <f>+I2651*J2651</f>
        <v>0</v>
      </c>
      <c r="AE2651" s="35">
        <f>+I2651*K2651</f>
        <v>0</v>
      </c>
      <c r="AF2651" s="36">
        <f>IF(Tabla1[[#This Row],[ref pack]]=1,Tabla1[[#This Row],[Pedido]],LCM(Tabla1[[#This Row],[MC VIEJO]],Tabla1[[#This Row],[Pedido]]))</f>
        <v>1</v>
      </c>
      <c r="AG2651" s="36">
        <f>+VLOOKUP(Tabla1[[#This Row],[Artículo]],'.'!$B$2:$D$11481,3,)</f>
        <v>1</v>
      </c>
      <c r="AH2651" s="37" t="str">
        <f>+IFERROR(SEARCH("pack",Tabla1[[#This Row],[PACK]]),"")</f>
        <v/>
      </c>
    </row>
    <row r="2652" spans="1:34" ht="24" customHeight="1" x14ac:dyDescent="0.2">
      <c r="A2652" s="50" t="s">
        <v>5020</v>
      </c>
      <c r="B2652" s="60" t="s">
        <v>5021</v>
      </c>
      <c r="C2652" s="61" t="s">
        <v>5022</v>
      </c>
      <c r="D2652" s="52" t="s">
        <v>27</v>
      </c>
      <c r="E2652" s="53">
        <v>97749.88</v>
      </c>
      <c r="F2652" s="23" t="str">
        <f>+IFERROR(VLOOKUP(Tabla1[[#This Row],[Artículo]],'..'!$B$2:$D$569000,3,),"")</f>
        <v/>
      </c>
      <c r="G2652" s="24" t="str">
        <f>IF(H2652=AF2652,"", "Error MC")</f>
        <v>Error MC</v>
      </c>
      <c r="H2652" s="62"/>
      <c r="I2652" s="54">
        <f>+Tabla1[[#This Row],[MC]]*Tabla1[[#This Row],[Pedido]]*Tabla1[[#This Row],[PVC ]]</f>
        <v>0</v>
      </c>
      <c r="J2652" s="26">
        <v>0.105</v>
      </c>
      <c r="K2652" s="63"/>
      <c r="L2652" s="28" t="s">
        <v>17</v>
      </c>
      <c r="M2652" s="53">
        <v>156619.75</v>
      </c>
      <c r="N2652" s="64" t="str">
        <f>+IF(Tabla1[[#This Row],[F PMPI]]="SÍ","No","Sí")</f>
        <v>No</v>
      </c>
      <c r="O2652" s="65">
        <f>+Tabla1[[#This Row],[PVL]]*1.055</f>
        <v>165233.83624999999</v>
      </c>
      <c r="P2652" s="65">
        <f>+Tabla1[[#This Row],[PVL]]*1.43</f>
        <v>223966.24249999999</v>
      </c>
      <c r="Q2652" s="66" t="str">
        <f>+HYPERLINK(Tabla1[[#This Row],[PAG]])</f>
        <v>https://todomusica.com.ar/mixers-analogicas/3495-am105fx.html</v>
      </c>
      <c r="R2652" s="67"/>
      <c r="S2652" s="68"/>
      <c r="T2652" s="69"/>
      <c r="U2652" s="69"/>
      <c r="V2652" s="69"/>
      <c r="W2652" s="69"/>
      <c r="X2652" s="69"/>
      <c r="Y2652" s="35"/>
      <c r="Z2652" s="35" t="s">
        <v>26406</v>
      </c>
      <c r="AA2652" s="36">
        <v>1</v>
      </c>
      <c r="AB2652" s="35" t="s">
        <v>9849</v>
      </c>
      <c r="AC2652" s="35" t="str">
        <f>+IF(Tabla1[[#This Row],[STK]]="no","Sin STK", "STK disponible")</f>
        <v>Sin STK</v>
      </c>
      <c r="AD2652" s="35">
        <f>+I2652*J2652</f>
        <v>0</v>
      </c>
      <c r="AE2652" s="35">
        <f>+I2652*K2652</f>
        <v>0</v>
      </c>
      <c r="AF2652" s="36">
        <f>IF(Tabla1[[#This Row],[ref pack]]=1,Tabla1[[#This Row],[Pedido]],LCM(Tabla1[[#This Row],[MC VIEJO]],Tabla1[[#This Row],[Pedido]]))</f>
        <v>1</v>
      </c>
      <c r="AG2652" s="36">
        <f>+VLOOKUP(Tabla1[[#This Row],[Artículo]],'.'!$B$2:$D$11481,3,)</f>
        <v>1</v>
      </c>
      <c r="AH2652" s="37" t="str">
        <f>+IFERROR(SEARCH("pack",Tabla1[[#This Row],[PACK]]),"")</f>
        <v/>
      </c>
    </row>
    <row r="2653" spans="1:34" ht="24" customHeight="1" x14ac:dyDescent="0.2">
      <c r="A2653" s="50" t="s">
        <v>5020</v>
      </c>
      <c r="B2653" s="60" t="s">
        <v>5023</v>
      </c>
      <c r="C2653" s="61" t="s">
        <v>5022</v>
      </c>
      <c r="D2653" s="52" t="s">
        <v>27</v>
      </c>
      <c r="E2653" s="53">
        <v>97749.88</v>
      </c>
      <c r="F2653" s="23" t="str">
        <f>+IFERROR(VLOOKUP(Tabla1[[#This Row],[Artículo]],'..'!$B$2:$D$569000,3,),"")</f>
        <v/>
      </c>
      <c r="G2653" s="24" t="str">
        <f>IF(H2653=AF2653,"", "Error MC")</f>
        <v>Error MC</v>
      </c>
      <c r="H2653" s="62"/>
      <c r="I2653" s="54">
        <f>+Tabla1[[#This Row],[MC]]*Tabla1[[#This Row],[Pedido]]*Tabla1[[#This Row],[PVC ]]</f>
        <v>0</v>
      </c>
      <c r="J2653" s="26">
        <v>0.105</v>
      </c>
      <c r="K2653" s="63"/>
      <c r="L2653" s="28" t="s">
        <v>17</v>
      </c>
      <c r="M2653" s="53">
        <v>156619.75</v>
      </c>
      <c r="N2653" s="64" t="str">
        <f>+IF(Tabla1[[#This Row],[F PMPI]]="SÍ","No","Sí")</f>
        <v>No</v>
      </c>
      <c r="O2653" s="65">
        <f>+Tabla1[[#This Row],[PVL]]*1.055</f>
        <v>165233.83624999999</v>
      </c>
      <c r="P2653" s="65">
        <f>+Tabla1[[#This Row],[PVL]]*1.43</f>
        <v>223966.24249999999</v>
      </c>
      <c r="Q2653" s="66" t="str">
        <f>+HYPERLINK(Tabla1[[#This Row],[PAG]])</f>
        <v>https://todomusica.com.ar/mixers-analogicas/8356-am105fxu.html</v>
      </c>
      <c r="R2653" s="67"/>
      <c r="S2653" s="68"/>
      <c r="T2653" s="69"/>
      <c r="U2653" s="69"/>
      <c r="V2653" s="69"/>
      <c r="W2653" s="69"/>
      <c r="X2653" s="69"/>
      <c r="Y2653" s="35"/>
      <c r="Z2653" s="35" t="s">
        <v>26407</v>
      </c>
      <c r="AA2653" s="36">
        <v>1</v>
      </c>
      <c r="AB2653" s="35" t="s">
        <v>9849</v>
      </c>
      <c r="AC2653" s="35" t="str">
        <f>+IF(Tabla1[[#This Row],[STK]]="no","Sin STK", "STK disponible")</f>
        <v>Sin STK</v>
      </c>
      <c r="AD2653" s="35">
        <f>+I2653*J2653</f>
        <v>0</v>
      </c>
      <c r="AE2653" s="35">
        <f>+I2653*K2653</f>
        <v>0</v>
      </c>
      <c r="AF2653" s="36">
        <f>IF(Tabla1[[#This Row],[ref pack]]=1,Tabla1[[#This Row],[Pedido]],LCM(Tabla1[[#This Row],[MC VIEJO]],Tabla1[[#This Row],[Pedido]]))</f>
        <v>1</v>
      </c>
      <c r="AG2653" s="36">
        <f>+VLOOKUP(Tabla1[[#This Row],[Artículo]],'.'!$B$2:$D$11481,3,)</f>
        <v>1</v>
      </c>
      <c r="AH2653" s="37" t="str">
        <f>+IFERROR(SEARCH("pack",Tabla1[[#This Row],[PACK]]),"")</f>
        <v/>
      </c>
    </row>
    <row r="2654" spans="1:34" ht="24" customHeight="1" x14ac:dyDescent="0.2">
      <c r="A2654" s="50" t="s">
        <v>5020</v>
      </c>
      <c r="B2654" s="60" t="s">
        <v>5024</v>
      </c>
      <c r="C2654" s="61" t="s">
        <v>5025</v>
      </c>
      <c r="D2654" s="52" t="s">
        <v>9842</v>
      </c>
      <c r="E2654" s="53">
        <v>192635.81</v>
      </c>
      <c r="F2654" s="23" t="str">
        <f>+IFERROR(VLOOKUP(Tabla1[[#This Row],[Artículo]],'..'!$B$2:$D$569000,3,),"")</f>
        <v/>
      </c>
      <c r="G2654" s="24" t="str">
        <f>IF(H2654=AF2654,"", "Error MC")</f>
        <v>Error MC</v>
      </c>
      <c r="H2654" s="62"/>
      <c r="I2654" s="54">
        <f>+Tabla1[[#This Row],[MC]]*Tabla1[[#This Row],[Pedido]]*Tabla1[[#This Row],[PVC ]]</f>
        <v>0</v>
      </c>
      <c r="J2654" s="26">
        <v>0.105</v>
      </c>
      <c r="K2654" s="63"/>
      <c r="L2654" s="28" t="s">
        <v>17</v>
      </c>
      <c r="M2654" s="53">
        <v>308650.72200000001</v>
      </c>
      <c r="N2654" s="64" t="str">
        <f>+IF(Tabla1[[#This Row],[F PMPI]]="SÍ","No","Sí")</f>
        <v>No</v>
      </c>
      <c r="O2654" s="65">
        <f>+Tabla1[[#This Row],[PVL]]*1.055</f>
        <v>325626.51170999999</v>
      </c>
      <c r="P2654" s="65">
        <f>+Tabla1[[#This Row],[PVL]]*1.43</f>
        <v>441370.53246000002</v>
      </c>
      <c r="Q2654" s="66" t="str">
        <f>+HYPERLINK(Tabla1[[#This Row],[PAG]])</f>
        <v>https://todomusica.com.ar/mixers-analogicas/2970-am1204.html</v>
      </c>
      <c r="R2654" s="67"/>
      <c r="S2654" s="68"/>
      <c r="T2654" s="69"/>
      <c r="U2654" s="69"/>
      <c r="V2654" s="69"/>
      <c r="W2654" s="69"/>
      <c r="X2654" s="69"/>
      <c r="Y2654" s="35"/>
      <c r="Z2654" s="35" t="s">
        <v>26408</v>
      </c>
      <c r="AA2654" s="36">
        <v>1</v>
      </c>
      <c r="AB2654" s="35" t="s">
        <v>9849</v>
      </c>
      <c r="AC2654" s="35" t="str">
        <f>+IF(Tabla1[[#This Row],[STK]]="no","Sin STK", "STK disponible")</f>
        <v>STK disponible</v>
      </c>
      <c r="AD2654" s="35">
        <f>+I2654*J2654</f>
        <v>0</v>
      </c>
      <c r="AE2654" s="35">
        <f>+I2654*K2654</f>
        <v>0</v>
      </c>
      <c r="AF2654" s="36">
        <f>IF(Tabla1[[#This Row],[ref pack]]=1,Tabla1[[#This Row],[Pedido]],LCM(Tabla1[[#This Row],[MC VIEJO]],Tabla1[[#This Row],[Pedido]]))</f>
        <v>1</v>
      </c>
      <c r="AG2654" s="36">
        <f>+VLOOKUP(Tabla1[[#This Row],[Artículo]],'.'!$B$2:$D$11481,3,)</f>
        <v>1</v>
      </c>
      <c r="AH2654" s="37" t="str">
        <f>+IFERROR(SEARCH("pack",Tabla1[[#This Row],[PACK]]),"")</f>
        <v/>
      </c>
    </row>
    <row r="2655" spans="1:34" ht="24" customHeight="1" x14ac:dyDescent="0.2">
      <c r="A2655" s="50" t="s">
        <v>5020</v>
      </c>
      <c r="B2655" s="60" t="s">
        <v>18904</v>
      </c>
      <c r="C2655" s="61" t="s">
        <v>18905</v>
      </c>
      <c r="D2655" s="52" t="s">
        <v>27</v>
      </c>
      <c r="E2655" s="53">
        <v>164915.78</v>
      </c>
      <c r="F2655" s="23" t="str">
        <f>+IFERROR(VLOOKUP(Tabla1[[#This Row],[Artículo]],'..'!$B$2:$D$569000,3,),"")</f>
        <v/>
      </c>
      <c r="G2655" s="24" t="str">
        <f>IF(H2655=AF2655,"", "Error MC")</f>
        <v>Error MC</v>
      </c>
      <c r="H2655" s="62"/>
      <c r="I2655" s="54">
        <f>+Tabla1[[#This Row],[MC]]*Tabla1[[#This Row],[Pedido]]*Tabla1[[#This Row],[PVC ]]</f>
        <v>0</v>
      </c>
      <c r="J2655" s="26">
        <v>0.105</v>
      </c>
      <c r="K2655" s="63"/>
      <c r="L2655" s="28" t="s">
        <v>17</v>
      </c>
      <c r="M2655" s="53">
        <v>264236.30699999997</v>
      </c>
      <c r="N2655" s="64" t="str">
        <f>+IF(Tabla1[[#This Row],[F PMPI]]="SÍ","No","Sí")</f>
        <v>No</v>
      </c>
      <c r="O2655" s="65">
        <f>+Tabla1[[#This Row],[PVL]]*1.055</f>
        <v>278769.30388499994</v>
      </c>
      <c r="P2655" s="65">
        <f>+Tabla1[[#This Row],[PVL]]*1.43</f>
        <v>377857.91900999995</v>
      </c>
      <c r="Q2655" s="66" t="str">
        <f>+HYPERLINK(Tabla1[[#This Row],[PAG]])</f>
        <v>https://todomusica.com.ar/mixers-analogicas/2827-am1204fx-usb.html</v>
      </c>
      <c r="R2655" s="67"/>
      <c r="S2655" s="68"/>
      <c r="T2655" s="69"/>
      <c r="U2655" s="69"/>
      <c r="V2655" s="69"/>
      <c r="W2655" s="69"/>
      <c r="X2655" s="69"/>
      <c r="Y2655" s="35"/>
      <c r="Z2655" s="35" t="s">
        <v>26409</v>
      </c>
      <c r="AA2655" s="36">
        <v>1</v>
      </c>
      <c r="AB2655" s="35" t="s">
        <v>9849</v>
      </c>
      <c r="AC2655" s="35" t="str">
        <f>+IF(Tabla1[[#This Row],[STK]]="no","Sin STK", "STK disponible")</f>
        <v>Sin STK</v>
      </c>
      <c r="AD2655" s="35">
        <f>+I2655*J2655</f>
        <v>0</v>
      </c>
      <c r="AE2655" s="35">
        <f>+I2655*K2655</f>
        <v>0</v>
      </c>
      <c r="AF2655" s="36">
        <f>IF(Tabla1[[#This Row],[ref pack]]=1,Tabla1[[#This Row],[Pedido]],LCM(Tabla1[[#This Row],[MC VIEJO]],Tabla1[[#This Row],[Pedido]]))</f>
        <v>1</v>
      </c>
      <c r="AG2655" s="36">
        <f>+VLOOKUP(Tabla1[[#This Row],[Artículo]],'.'!$B$2:$D$11481,3,)</f>
        <v>1</v>
      </c>
      <c r="AH2655" s="37" t="str">
        <f>+IFERROR(SEARCH("pack",Tabla1[[#This Row],[PACK]]),"")</f>
        <v/>
      </c>
    </row>
    <row r="2656" spans="1:34" ht="24" customHeight="1" x14ac:dyDescent="0.2">
      <c r="A2656" s="50" t="s">
        <v>5020</v>
      </c>
      <c r="B2656" s="60" t="s">
        <v>5028</v>
      </c>
      <c r="C2656" s="61" t="s">
        <v>5029</v>
      </c>
      <c r="D2656" s="52" t="s">
        <v>27</v>
      </c>
      <c r="E2656" s="53">
        <v>106689.64</v>
      </c>
      <c r="F2656" s="23" t="str">
        <f>+IFERROR(VLOOKUP(Tabla1[[#This Row],[Artículo]],'..'!$B$2:$D$569000,3,),"")</f>
        <v/>
      </c>
      <c r="G2656" s="24" t="str">
        <f>IF(H2656=AF2656,"", "Error MC")</f>
        <v>Error MC</v>
      </c>
      <c r="H2656" s="62"/>
      <c r="I2656" s="54">
        <f>+Tabla1[[#This Row],[MC]]*Tabla1[[#This Row],[Pedido]]*Tabla1[[#This Row],[PVC ]]</f>
        <v>0</v>
      </c>
      <c r="J2656" s="26">
        <v>0.105</v>
      </c>
      <c r="K2656" s="63"/>
      <c r="L2656" s="28" t="s">
        <v>17</v>
      </c>
      <c r="M2656" s="53">
        <v>170943.478</v>
      </c>
      <c r="N2656" s="64" t="str">
        <f>+IF(Tabla1[[#This Row],[F PMPI]]="SÍ","No","Sí")</f>
        <v>No</v>
      </c>
      <c r="O2656" s="65">
        <f>+Tabla1[[#This Row],[PVL]]*1.055</f>
        <v>180345.36929</v>
      </c>
      <c r="P2656" s="65">
        <f>+Tabla1[[#This Row],[PVL]]*1.43</f>
        <v>244449.17353999999</v>
      </c>
      <c r="Q2656" s="66" t="str">
        <f>+HYPERLINK(Tabla1[[#This Row],[PAG]])</f>
        <v>https://todomusica.com.ar/mixers-analogicas/446-am240d.html</v>
      </c>
      <c r="R2656" s="67"/>
      <c r="S2656" s="68"/>
      <c r="T2656" s="69"/>
      <c r="U2656" s="69"/>
      <c r="V2656" s="69"/>
      <c r="W2656" s="69"/>
      <c r="X2656" s="69"/>
      <c r="Y2656" s="35"/>
      <c r="Z2656" s="35" t="s">
        <v>26410</v>
      </c>
      <c r="AA2656" s="36">
        <v>1</v>
      </c>
      <c r="AB2656" s="35" t="s">
        <v>9849</v>
      </c>
      <c r="AC2656" s="35" t="str">
        <f>+IF(Tabla1[[#This Row],[STK]]="no","Sin STK", "STK disponible")</f>
        <v>Sin STK</v>
      </c>
      <c r="AD2656" s="35">
        <f>+I2656*J2656</f>
        <v>0</v>
      </c>
      <c r="AE2656" s="35">
        <f>+I2656*K2656</f>
        <v>0</v>
      </c>
      <c r="AF2656" s="36">
        <f>IF(Tabla1[[#This Row],[ref pack]]=1,Tabla1[[#This Row],[Pedido]],LCM(Tabla1[[#This Row],[MC VIEJO]],Tabla1[[#This Row],[Pedido]]))</f>
        <v>1</v>
      </c>
      <c r="AG2656" s="36">
        <f>+VLOOKUP(Tabla1[[#This Row],[Artículo]],'.'!$B$2:$D$11481,3,)</f>
        <v>1</v>
      </c>
      <c r="AH2656" s="37" t="str">
        <f>+IFERROR(SEARCH("pack",Tabla1[[#This Row],[PACK]]),"")</f>
        <v/>
      </c>
    </row>
    <row r="2657" spans="1:34" ht="24" customHeight="1" x14ac:dyDescent="0.2">
      <c r="A2657" s="50" t="s">
        <v>5020</v>
      </c>
      <c r="B2657" s="60" t="s">
        <v>5032</v>
      </c>
      <c r="C2657" s="61" t="s">
        <v>5033</v>
      </c>
      <c r="D2657" s="52" t="s">
        <v>27</v>
      </c>
      <c r="E2657" s="53">
        <v>47629.27</v>
      </c>
      <c r="F2657" s="23" t="str">
        <f>+IFERROR(VLOOKUP(Tabla1[[#This Row],[Artículo]],'..'!$B$2:$D$569000,3,),"")</f>
        <v/>
      </c>
      <c r="G2657" s="24" t="str">
        <f>IF(H2657=AF2657,"", "Error MC")</f>
        <v>Error MC</v>
      </c>
      <c r="H2657" s="62"/>
      <c r="I2657" s="54">
        <f>+Tabla1[[#This Row],[MC]]*Tabla1[[#This Row],[Pedido]]*Tabla1[[#This Row],[PVC ]]</f>
        <v>0</v>
      </c>
      <c r="J2657" s="26">
        <v>0.105</v>
      </c>
      <c r="K2657" s="63"/>
      <c r="L2657" s="28" t="s">
        <v>17</v>
      </c>
      <c r="M2657" s="53">
        <v>76313.995999999999</v>
      </c>
      <c r="N2657" s="64" t="str">
        <f>+IF(Tabla1[[#This Row],[F PMPI]]="SÍ","No","Sí")</f>
        <v>No</v>
      </c>
      <c r="O2657" s="65">
        <f>+Tabla1[[#This Row],[PVL]]*1.055</f>
        <v>80511.265780000002</v>
      </c>
      <c r="P2657" s="65">
        <f>+Tabla1[[#This Row],[PVL]]*1.43</f>
        <v>109129.01427999999</v>
      </c>
      <c r="Q2657" s="66" t="str">
        <f>+HYPERLINK(Tabla1[[#This Row],[PAG]])</f>
        <v>https://todomusica.com.ar/mixers-analogicas/3497-am55.html</v>
      </c>
      <c r="R2657" s="67"/>
      <c r="S2657" s="68"/>
      <c r="T2657" s="69"/>
      <c r="U2657" s="69"/>
      <c r="V2657" s="69"/>
      <c r="W2657" s="69"/>
      <c r="X2657" s="69"/>
      <c r="Y2657" s="35"/>
      <c r="Z2657" s="35" t="s">
        <v>26411</v>
      </c>
      <c r="AA2657" s="36">
        <v>1</v>
      </c>
      <c r="AB2657" s="35" t="s">
        <v>9849</v>
      </c>
      <c r="AC2657" s="35" t="str">
        <f>+IF(Tabla1[[#This Row],[STK]]="no","Sin STK", "STK disponible")</f>
        <v>Sin STK</v>
      </c>
      <c r="AD2657" s="35">
        <f>+I2657*J2657</f>
        <v>0</v>
      </c>
      <c r="AE2657" s="35">
        <f>+I2657*K2657</f>
        <v>0</v>
      </c>
      <c r="AF2657" s="36">
        <f>IF(Tabla1[[#This Row],[ref pack]]=1,Tabla1[[#This Row],[Pedido]],LCM(Tabla1[[#This Row],[MC VIEJO]],Tabla1[[#This Row],[Pedido]]))</f>
        <v>1</v>
      </c>
      <c r="AG2657" s="36">
        <f>+VLOOKUP(Tabla1[[#This Row],[Artículo]],'.'!$B$2:$D$11481,3,)</f>
        <v>1</v>
      </c>
      <c r="AH2657" s="37" t="str">
        <f>+IFERROR(SEARCH("pack",Tabla1[[#This Row],[PACK]]),"")</f>
        <v/>
      </c>
    </row>
    <row r="2658" spans="1:34" ht="24" customHeight="1" x14ac:dyDescent="0.2">
      <c r="A2658" s="50" t="s">
        <v>5020</v>
      </c>
      <c r="B2658" s="60" t="s">
        <v>5038</v>
      </c>
      <c r="C2658" s="61" t="s">
        <v>5039</v>
      </c>
      <c r="D2658" s="52" t="s">
        <v>27</v>
      </c>
      <c r="E2658" s="53">
        <v>328488.64</v>
      </c>
      <c r="F2658" s="23" t="str">
        <f>+IFERROR(VLOOKUP(Tabla1[[#This Row],[Artículo]],'..'!$B$2:$D$569000,3,),"")</f>
        <v/>
      </c>
      <c r="G2658" s="24" t="str">
        <f>IF(H2658=AF2658,"", "Error MC")</f>
        <v>Error MC</v>
      </c>
      <c r="H2658" s="62"/>
      <c r="I2658" s="54">
        <f>+Tabla1[[#This Row],[MC]]*Tabla1[[#This Row],[Pedido]]*Tabla1[[#This Row],[PVC ]]</f>
        <v>0</v>
      </c>
      <c r="J2658" s="26">
        <v>0.105</v>
      </c>
      <c r="K2658" s="63"/>
      <c r="L2658" s="28" t="s">
        <v>17</v>
      </c>
      <c r="M2658" s="53">
        <v>526320.92599999998</v>
      </c>
      <c r="N2658" s="64" t="str">
        <f>+IF(Tabla1[[#This Row],[F PMPI]]="SÍ","No","Sí")</f>
        <v>No</v>
      </c>
      <c r="O2658" s="65">
        <f>+Tabla1[[#This Row],[PVL]]*1.055</f>
        <v>555268.57692999998</v>
      </c>
      <c r="P2658" s="65">
        <f>+Tabla1[[#This Row],[PVL]]*1.43</f>
        <v>752638.92417999997</v>
      </c>
      <c r="Q2658" s="66" t="str">
        <f>+HYPERLINK(Tabla1[[#This Row],[PAG]])</f>
        <v>https://todomusica.com.ar/mixers-analogicas/2128-helixboard12u.html</v>
      </c>
      <c r="R2658" s="67"/>
      <c r="S2658" s="68"/>
      <c r="T2658" s="69"/>
      <c r="U2658" s="69"/>
      <c r="V2658" s="69"/>
      <c r="W2658" s="69"/>
      <c r="X2658" s="69"/>
      <c r="Y2658" s="35"/>
      <c r="Z2658" s="35" t="s">
        <v>26412</v>
      </c>
      <c r="AA2658" s="36">
        <v>1</v>
      </c>
      <c r="AB2658" s="35" t="s">
        <v>9849</v>
      </c>
      <c r="AC2658" s="35" t="str">
        <f>+IF(Tabla1[[#This Row],[STK]]="no","Sin STK", "STK disponible")</f>
        <v>Sin STK</v>
      </c>
      <c r="AD2658" s="35">
        <f>+I2658*J2658</f>
        <v>0</v>
      </c>
      <c r="AE2658" s="35">
        <f>+I2658*K2658</f>
        <v>0</v>
      </c>
      <c r="AF2658" s="36">
        <f>IF(Tabla1[[#This Row],[ref pack]]=1,Tabla1[[#This Row],[Pedido]],LCM(Tabla1[[#This Row],[MC VIEJO]],Tabla1[[#This Row],[Pedido]]))</f>
        <v>1</v>
      </c>
      <c r="AG2658" s="36">
        <f>+VLOOKUP(Tabla1[[#This Row],[Artículo]],'.'!$B$2:$D$11481,3,)</f>
        <v>1</v>
      </c>
      <c r="AH2658" s="37" t="str">
        <f>+IFERROR(SEARCH("pack",Tabla1[[#This Row],[PACK]]),"")</f>
        <v/>
      </c>
    </row>
    <row r="2659" spans="1:34" ht="24" customHeight="1" x14ac:dyDescent="0.2">
      <c r="A2659" s="50" t="s">
        <v>5020</v>
      </c>
      <c r="B2659" s="60" t="s">
        <v>5040</v>
      </c>
      <c r="C2659" s="61" t="s">
        <v>5041</v>
      </c>
      <c r="D2659" s="52" t="s">
        <v>27</v>
      </c>
      <c r="E2659" s="53">
        <v>244842.83</v>
      </c>
      <c r="F2659" s="23" t="str">
        <f>+IFERROR(VLOOKUP(Tabla1[[#This Row],[Artículo]],'..'!$B$2:$D$569000,3,),"")</f>
        <v/>
      </c>
      <c r="G2659" s="24" t="str">
        <f>IF(H2659=AF2659,"", "Error MC")</f>
        <v>Error MC</v>
      </c>
      <c r="H2659" s="62"/>
      <c r="I2659" s="54">
        <f>+Tabla1[[#This Row],[MC]]*Tabla1[[#This Row],[Pedido]]*Tabla1[[#This Row],[PVC ]]</f>
        <v>0</v>
      </c>
      <c r="J2659" s="26">
        <v>0.105</v>
      </c>
      <c r="K2659" s="63"/>
      <c r="L2659" s="28" t="s">
        <v>17</v>
      </c>
      <c r="M2659" s="53">
        <v>392299.42099999997</v>
      </c>
      <c r="N2659" s="64" t="str">
        <f>+IF(Tabla1[[#This Row],[F PMPI]]="SÍ","No","Sí")</f>
        <v>No</v>
      </c>
      <c r="O2659" s="65">
        <f>+Tabla1[[#This Row],[PVL]]*1.055</f>
        <v>413875.88915499992</v>
      </c>
      <c r="P2659" s="65">
        <f>+Tabla1[[#This Row],[PVL]]*1.43</f>
        <v>560988.1720299999</v>
      </c>
      <c r="Q2659" s="66" t="str">
        <f>+HYPERLINK(Tabla1[[#This Row],[PAG]])</f>
        <v>https://todomusica.com.ar/mixers-potenciadas/3097-power620plus.html</v>
      </c>
      <c r="R2659" s="67"/>
      <c r="S2659" s="68"/>
      <c r="T2659" s="69"/>
      <c r="U2659" s="69"/>
      <c r="V2659" s="69"/>
      <c r="W2659" s="69"/>
      <c r="X2659" s="69"/>
      <c r="Y2659" s="35"/>
      <c r="Z2659" s="35" t="s">
        <v>26413</v>
      </c>
      <c r="AA2659" s="36">
        <v>1</v>
      </c>
      <c r="AB2659" s="35" t="s">
        <v>9849</v>
      </c>
      <c r="AC2659" s="35" t="str">
        <f>+IF(Tabla1[[#This Row],[STK]]="no","Sin STK", "STK disponible")</f>
        <v>Sin STK</v>
      </c>
      <c r="AD2659" s="35">
        <f>+I2659*J2659</f>
        <v>0</v>
      </c>
      <c r="AE2659" s="35">
        <f>+I2659*K2659</f>
        <v>0</v>
      </c>
      <c r="AF2659" s="36">
        <f>IF(Tabla1[[#This Row],[ref pack]]=1,Tabla1[[#This Row],[Pedido]],LCM(Tabla1[[#This Row],[MC VIEJO]],Tabla1[[#This Row],[Pedido]]))</f>
        <v>1</v>
      </c>
      <c r="AG2659" s="36">
        <f>+VLOOKUP(Tabla1[[#This Row],[Artículo]],'.'!$B$2:$D$11481,3,)</f>
        <v>1</v>
      </c>
      <c r="AH2659" s="37" t="str">
        <f>+IFERROR(SEARCH("pack",Tabla1[[#This Row],[PACK]]),"")</f>
        <v/>
      </c>
    </row>
    <row r="2660" spans="1:34" ht="24" customHeight="1" x14ac:dyDescent="0.2">
      <c r="A2660" s="50" t="s">
        <v>5020</v>
      </c>
      <c r="B2660" s="60" t="s">
        <v>5046</v>
      </c>
      <c r="C2660" s="61" t="s">
        <v>5047</v>
      </c>
      <c r="D2660" s="52" t="s">
        <v>9842</v>
      </c>
      <c r="E2660" s="53">
        <v>110970.19</v>
      </c>
      <c r="F2660" s="23" t="str">
        <f>+IFERROR(VLOOKUP(Tabla1[[#This Row],[Artículo]],'..'!$B$2:$D$569000,3,),"")</f>
        <v/>
      </c>
      <c r="G2660" s="24" t="str">
        <f>IF(H2660=AF2660,"", "Error MC")</f>
        <v>Error MC</v>
      </c>
      <c r="H2660" s="62"/>
      <c r="I2660" s="54">
        <f>+Tabla1[[#This Row],[MC]]*Tabla1[[#This Row],[Pedido]]*Tabla1[[#This Row],[PVC ]]</f>
        <v>0</v>
      </c>
      <c r="J2660" s="26">
        <v>0.21</v>
      </c>
      <c r="K2660" s="63"/>
      <c r="L2660" s="28" t="s">
        <v>17</v>
      </c>
      <c r="M2660" s="53">
        <v>194697.204</v>
      </c>
      <c r="N2660" s="64" t="str">
        <f>+IF(Tabla1[[#This Row],[F PMPI]]="SÍ","No","Sí")</f>
        <v>No</v>
      </c>
      <c r="O2660" s="65">
        <f>+Tabla1[[#This Row],[PVL]]*1.055</f>
        <v>205405.55021999998</v>
      </c>
      <c r="P2660" s="65">
        <f>+Tabla1[[#This Row],[PVL]]*1.43</f>
        <v>278417.00172</v>
      </c>
      <c r="Q2660" s="66" t="str">
        <f>+HYPERLINK(Tabla1[[#This Row],[PAG]])</f>
        <v>https://todomusica.com.ar/bafles-de-instalacion/1082-se207w.html</v>
      </c>
      <c r="R2660" s="67"/>
      <c r="S2660" s="68"/>
      <c r="T2660" s="69"/>
      <c r="U2660" s="69"/>
      <c r="V2660" s="69"/>
      <c r="W2660" s="69"/>
      <c r="X2660" s="69"/>
      <c r="Y2660" s="35"/>
      <c r="Z2660" s="35" t="s">
        <v>26414</v>
      </c>
      <c r="AA2660" s="36">
        <v>1</v>
      </c>
      <c r="AB2660" s="35" t="s">
        <v>9849</v>
      </c>
      <c r="AC2660" s="35" t="str">
        <f>+IF(Tabla1[[#This Row],[STK]]="no","Sin STK", "STK disponible")</f>
        <v>STK disponible</v>
      </c>
      <c r="AD2660" s="35">
        <f>+I2660*J2660</f>
        <v>0</v>
      </c>
      <c r="AE2660" s="35">
        <f>+I2660*K2660</f>
        <v>0</v>
      </c>
      <c r="AF2660" s="36">
        <f>IF(Tabla1[[#This Row],[ref pack]]=1,Tabla1[[#This Row],[Pedido]],LCM(Tabla1[[#This Row],[MC VIEJO]],Tabla1[[#This Row],[Pedido]]))</f>
        <v>1</v>
      </c>
      <c r="AG2660" s="36">
        <f>+VLOOKUP(Tabla1[[#This Row],[Artículo]],'.'!$B$2:$D$11481,3,)</f>
        <v>1</v>
      </c>
      <c r="AH2660" s="37" t="str">
        <f>+IFERROR(SEARCH("pack",Tabla1[[#This Row],[PACK]]),"")</f>
        <v/>
      </c>
    </row>
    <row r="2661" spans="1:34" ht="24" customHeight="1" x14ac:dyDescent="0.2">
      <c r="A2661" s="50" t="s">
        <v>5020</v>
      </c>
      <c r="B2661" s="60" t="s">
        <v>5048</v>
      </c>
      <c r="C2661" s="61" t="s">
        <v>5049</v>
      </c>
      <c r="D2661" s="52" t="s">
        <v>27</v>
      </c>
      <c r="E2661" s="53">
        <v>397269.38</v>
      </c>
      <c r="F2661" s="23" t="str">
        <f>+IFERROR(VLOOKUP(Tabla1[[#This Row],[Artículo]],'..'!$B$2:$D$569000,3,),"")</f>
        <v/>
      </c>
      <c r="G2661" s="24" t="str">
        <f>IF(H2661=AF2661,"", "Error MC")</f>
        <v>Error MC</v>
      </c>
      <c r="H2661" s="62"/>
      <c r="I2661" s="54">
        <f>+Tabla1[[#This Row],[MC]]*Tabla1[[#This Row],[Pedido]]*Tabla1[[#This Row],[PVC ]]</f>
        <v>0</v>
      </c>
      <c r="J2661" s="26">
        <v>0.21</v>
      </c>
      <c r="K2661" s="63"/>
      <c r="L2661" s="28" t="s">
        <v>17</v>
      </c>
      <c r="M2661" s="53">
        <v>697009.12600000005</v>
      </c>
      <c r="N2661" s="64" t="str">
        <f>+IF(Tabla1[[#This Row],[F PMPI]]="SÍ","No","Sí")</f>
        <v>No</v>
      </c>
      <c r="O2661" s="65">
        <f>+Tabla1[[#This Row],[PVL]]*1.055</f>
        <v>735344.62792999996</v>
      </c>
      <c r="P2661" s="65">
        <f>+Tabla1[[#This Row],[PVL]]*1.43</f>
        <v>996723.05018000002</v>
      </c>
      <c r="Q2661" s="66" t="str">
        <f>+HYPERLINK(Tabla1[[#This Row],[PAG]])</f>
        <v>https://todomusica.com.ar/potencias-analogicas/3524-xp3000.html</v>
      </c>
      <c r="R2661" s="67"/>
      <c r="S2661" s="68"/>
      <c r="T2661" s="69"/>
      <c r="U2661" s="69"/>
      <c r="V2661" s="69"/>
      <c r="W2661" s="69"/>
      <c r="X2661" s="69"/>
      <c r="Y2661" s="35"/>
      <c r="Z2661" s="35" t="s">
        <v>26415</v>
      </c>
      <c r="AA2661" s="36">
        <v>1</v>
      </c>
      <c r="AB2661" s="35" t="s">
        <v>9849</v>
      </c>
      <c r="AC2661" s="35" t="str">
        <f>+IF(Tabla1[[#This Row],[STK]]="no","Sin STK", "STK disponible")</f>
        <v>Sin STK</v>
      </c>
      <c r="AD2661" s="35">
        <f>+I2661*J2661</f>
        <v>0</v>
      </c>
      <c r="AE2661" s="35">
        <f>+I2661*K2661</f>
        <v>0</v>
      </c>
      <c r="AF2661" s="36">
        <f>IF(Tabla1[[#This Row],[ref pack]]=1,Tabla1[[#This Row],[Pedido]],LCM(Tabla1[[#This Row],[MC VIEJO]],Tabla1[[#This Row],[Pedido]]))</f>
        <v>1</v>
      </c>
      <c r="AG2661" s="36">
        <f>+VLOOKUP(Tabla1[[#This Row],[Artículo]],'.'!$B$2:$D$11481,3,)</f>
        <v>1</v>
      </c>
      <c r="AH2661" s="37" t="str">
        <f>+IFERROR(SEARCH("pack",Tabla1[[#This Row],[PACK]]),"")</f>
        <v/>
      </c>
    </row>
    <row r="2662" spans="1:34" ht="24" customHeight="1" x14ac:dyDescent="0.2">
      <c r="A2662" s="50" t="s">
        <v>5052</v>
      </c>
      <c r="B2662" s="60" t="s">
        <v>5053</v>
      </c>
      <c r="C2662" s="61" t="s">
        <v>5054</v>
      </c>
      <c r="D2662" s="52" t="s">
        <v>27</v>
      </c>
      <c r="E2662" s="53">
        <v>2954137.27</v>
      </c>
      <c r="F2662" s="23" t="str">
        <f>+IFERROR(VLOOKUP(Tabla1[[#This Row],[Artículo]],'..'!$B$2:$D$569000,3,),"")</f>
        <v/>
      </c>
      <c r="G2662" s="24" t="str">
        <f>IF(H2662=AF2662,"", "Error MC")</f>
        <v>Error MC</v>
      </c>
      <c r="H2662" s="62"/>
      <c r="I2662" s="54">
        <f>+Tabla1[[#This Row],[MC]]*Tabla1[[#This Row],[Pedido]]*Tabla1[[#This Row],[PVC ]]</f>
        <v>0</v>
      </c>
      <c r="J2662" s="26">
        <v>0.21</v>
      </c>
      <c r="K2662" s="63"/>
      <c r="L2662" s="28" t="s">
        <v>535</v>
      </c>
      <c r="M2662" s="53">
        <v>4825583.2249999996</v>
      </c>
      <c r="N2662" s="64" t="str">
        <f>+IF(Tabla1[[#This Row],[F PMPI]]="SÍ","No","Sí")</f>
        <v>No</v>
      </c>
      <c r="O2662" s="65">
        <f>+Tabla1[[#This Row],[PVL]]*1.055</f>
        <v>5090990.302374999</v>
      </c>
      <c r="P2662" s="65">
        <f>+Tabla1[[#This Row],[PVL]]*1.43</f>
        <v>6900584.0117499996</v>
      </c>
      <c r="Q2662" s="66" t="str">
        <f>+HYPERLINK(Tabla1[[#This Row],[PAG]])</f>
        <v>https://todomusica.com.ar/reproductores-dj/8704-cdj-2000nxs2.html</v>
      </c>
      <c r="R2662" s="67"/>
      <c r="S2662" s="68"/>
      <c r="T2662" s="69"/>
      <c r="U2662" s="69"/>
      <c r="V2662" s="69"/>
      <c r="W2662" s="69"/>
      <c r="X2662" s="69"/>
      <c r="Y2662" s="35"/>
      <c r="Z2662" s="35" t="s">
        <v>26416</v>
      </c>
      <c r="AA2662" s="36">
        <v>1</v>
      </c>
      <c r="AB2662" s="35" t="s">
        <v>9849</v>
      </c>
      <c r="AC2662" s="35" t="str">
        <f>+IF(Tabla1[[#This Row],[STK]]="no","Sin STK", "STK disponible")</f>
        <v>Sin STK</v>
      </c>
      <c r="AD2662" s="35">
        <f>+I2662*J2662</f>
        <v>0</v>
      </c>
      <c r="AE2662" s="35">
        <f>+I2662*K2662</f>
        <v>0</v>
      </c>
      <c r="AF2662" s="36">
        <f>IF(Tabla1[[#This Row],[ref pack]]=1,Tabla1[[#This Row],[Pedido]],LCM(Tabla1[[#This Row],[MC VIEJO]],Tabla1[[#This Row],[Pedido]]))</f>
        <v>1</v>
      </c>
      <c r="AG2662" s="36">
        <f>+VLOOKUP(Tabla1[[#This Row],[Artículo]],'.'!$B$2:$D$11481,3,)</f>
        <v>1</v>
      </c>
      <c r="AH2662" s="37" t="str">
        <f>+IFERROR(SEARCH("pack",Tabla1[[#This Row],[PACK]]),"")</f>
        <v/>
      </c>
    </row>
    <row r="2663" spans="1:34" ht="24" customHeight="1" x14ac:dyDescent="0.2">
      <c r="A2663" s="50" t="s">
        <v>5052</v>
      </c>
      <c r="B2663" s="60" t="s">
        <v>5059</v>
      </c>
      <c r="C2663" s="61" t="s">
        <v>5060</v>
      </c>
      <c r="D2663" s="52" t="s">
        <v>27</v>
      </c>
      <c r="E2663" s="53">
        <v>2148425</v>
      </c>
      <c r="F2663" s="23" t="str">
        <f>+IFERROR(VLOOKUP(Tabla1[[#This Row],[Artículo]],'..'!$B$2:$D$569000,3,),"")</f>
        <v/>
      </c>
      <c r="G2663" s="24" t="str">
        <f>IF(H2663=AF2663,"", "Error MC")</f>
        <v>Error MC</v>
      </c>
      <c r="H2663" s="62"/>
      <c r="I2663" s="54">
        <f>+Tabla1[[#This Row],[MC]]*Tabla1[[#This Row],[Pedido]]*Tabla1[[#This Row],[PVC ]]</f>
        <v>0</v>
      </c>
      <c r="J2663" s="26">
        <v>0.21</v>
      </c>
      <c r="K2663" s="63"/>
      <c r="L2663" s="28" t="s">
        <v>535</v>
      </c>
      <c r="M2663" s="53">
        <v>3509452.2379999999</v>
      </c>
      <c r="N2663" s="64" t="str">
        <f>+IF(Tabla1[[#This Row],[F PMPI]]="SÍ","No","Sí")</f>
        <v>No</v>
      </c>
      <c r="O2663" s="65">
        <f>+Tabla1[[#This Row],[PVL]]*1.055</f>
        <v>3702472.1110899998</v>
      </c>
      <c r="P2663" s="65">
        <f>+Tabla1[[#This Row],[PVL]]*1.43</f>
        <v>5018516.70034</v>
      </c>
      <c r="Q2663" s="66" t="str">
        <f>+HYPERLINK(Tabla1[[#This Row],[PAG]])</f>
        <v>https://todomusica.com.ar/reproductores-dj/8573-reproductor-digital-dj-profesional-c-pantalla-lcd-color.html</v>
      </c>
      <c r="R2663" s="67"/>
      <c r="S2663" s="68"/>
      <c r="T2663" s="69"/>
      <c r="U2663" s="69"/>
      <c r="V2663" s="69"/>
      <c r="W2663" s="69"/>
      <c r="X2663" s="69"/>
      <c r="Y2663" s="35"/>
      <c r="Z2663" s="35" t="s">
        <v>26419</v>
      </c>
      <c r="AA2663" s="36">
        <v>1</v>
      </c>
      <c r="AB2663" s="35" t="s">
        <v>9849</v>
      </c>
      <c r="AC2663" s="35" t="str">
        <f>+IF(Tabla1[[#This Row],[STK]]="no","Sin STK", "STK disponible")</f>
        <v>Sin STK</v>
      </c>
      <c r="AD2663" s="35">
        <f>+I2663*J2663</f>
        <v>0</v>
      </c>
      <c r="AE2663" s="35">
        <f>+I2663*K2663</f>
        <v>0</v>
      </c>
      <c r="AF2663" s="36">
        <f>IF(Tabla1[[#This Row],[ref pack]]=1,Tabla1[[#This Row],[Pedido]],LCM(Tabla1[[#This Row],[MC VIEJO]],Tabla1[[#This Row],[Pedido]]))</f>
        <v>1</v>
      </c>
      <c r="AG2663" s="36">
        <f>+VLOOKUP(Tabla1[[#This Row],[Artículo]],'.'!$B$2:$D$11481,3,)</f>
        <v>1</v>
      </c>
      <c r="AH2663" s="37" t="str">
        <f>+IFERROR(SEARCH("pack",Tabla1[[#This Row],[PACK]]),"")</f>
        <v/>
      </c>
    </row>
    <row r="2664" spans="1:34" ht="24" customHeight="1" x14ac:dyDescent="0.2">
      <c r="A2664" s="50" t="s">
        <v>5052</v>
      </c>
      <c r="B2664" s="60" t="s">
        <v>24052</v>
      </c>
      <c r="C2664" s="61" t="s">
        <v>24053</v>
      </c>
      <c r="D2664" s="52" t="s">
        <v>9841</v>
      </c>
      <c r="E2664" s="53">
        <v>2396495.81</v>
      </c>
      <c r="F2664" s="23" t="str">
        <f>+IFERROR(VLOOKUP(Tabla1[[#This Row],[Artículo]],'..'!$B$2:$D$569000,3,),"")</f>
        <v/>
      </c>
      <c r="G2664" s="24" t="e">
        <f>IF(H2664=AF2664,"", "Error MC")</f>
        <v>#N/A</v>
      </c>
      <c r="H2664" s="62"/>
      <c r="I2664" s="54">
        <f>+Tabla1[[#This Row],[MC]]*Tabla1[[#This Row],[Pedido]]*Tabla1[[#This Row],[PVC ]]</f>
        <v>0</v>
      </c>
      <c r="J2664" s="26">
        <v>0.105</v>
      </c>
      <c r="K2664" s="63"/>
      <c r="L2664" s="28" t="s">
        <v>535</v>
      </c>
      <c r="M2664" s="53">
        <v>3574972.6209999998</v>
      </c>
      <c r="N2664" s="64" t="str">
        <f>+IF(Tabla1[[#This Row],[F PMPI]]="SÍ","No","Sí")</f>
        <v>Sí</v>
      </c>
      <c r="O2664" s="65">
        <f>+Tabla1[[#This Row],[PVL]]*1.055</f>
        <v>3771596.1151549998</v>
      </c>
      <c r="P2664" s="65">
        <f>+Tabla1[[#This Row],[PVL]]*1.43</f>
        <v>5112210.8480299991</v>
      </c>
      <c r="Q2664" s="66" t="str">
        <f>+HYPERLINK(Tabla1[[#This Row],[PAG]])</f>
        <v/>
      </c>
      <c r="R2664" s="67"/>
      <c r="S2664" s="68"/>
      <c r="T2664" s="69"/>
      <c r="U2664" s="69"/>
      <c r="V2664" s="69"/>
      <c r="W2664" s="69"/>
      <c r="X2664" s="69"/>
      <c r="Y2664" s="35"/>
      <c r="Z2664" s="35" t="s">
        <v>65</v>
      </c>
      <c r="AA2664" s="36">
        <v>1</v>
      </c>
      <c r="AB2664" s="35" t="s">
        <v>27</v>
      </c>
      <c r="AC2664" s="35" t="str">
        <f>+IF(Tabla1[[#This Row],[STK]]="no","Sin STK", "STK disponible")</f>
        <v>STK disponible</v>
      </c>
      <c r="AD2664" s="35">
        <f>+I2664*J2664</f>
        <v>0</v>
      </c>
      <c r="AE2664" s="35">
        <f>+I2664*K2664</f>
        <v>0</v>
      </c>
      <c r="AF2664" s="36" t="e">
        <f>IF(Tabla1[[#This Row],[ref pack]]=1,Tabla1[[#This Row],[Pedido]],LCM(Tabla1[[#This Row],[MC VIEJO]],Tabla1[[#This Row],[Pedido]]))</f>
        <v>#N/A</v>
      </c>
      <c r="AG2664" s="36" t="e">
        <f>+VLOOKUP(Tabla1[[#This Row],[Artículo]],'.'!$B$2:$D$11481,3,)</f>
        <v>#N/A</v>
      </c>
      <c r="AH2664" s="37" t="str">
        <f>+IFERROR(SEARCH("pack",Tabla1[[#This Row],[PACK]]),"")</f>
        <v/>
      </c>
    </row>
    <row r="2665" spans="1:34" ht="24" customHeight="1" x14ac:dyDescent="0.2">
      <c r="A2665" s="50" t="s">
        <v>5052</v>
      </c>
      <c r="B2665" s="60" t="s">
        <v>19358</v>
      </c>
      <c r="C2665" s="61" t="s">
        <v>24054</v>
      </c>
      <c r="D2665" s="52" t="s">
        <v>9841</v>
      </c>
      <c r="E2665" s="53">
        <v>423114.46</v>
      </c>
      <c r="F2665" s="23" t="str">
        <f>+IFERROR(VLOOKUP(Tabla1[[#This Row],[Artículo]],'..'!$B$2:$D$569000,3,),"")</f>
        <v/>
      </c>
      <c r="G2665" s="24" t="str">
        <f>IF(H2665=AF2665,"", "Error MC")</f>
        <v>Error MC</v>
      </c>
      <c r="H2665" s="62"/>
      <c r="I2665" s="54">
        <f>+Tabla1[[#This Row],[MC]]*Tabla1[[#This Row],[Pedido]]*Tabla1[[#This Row],[PVC ]]</f>
        <v>0</v>
      </c>
      <c r="J2665" s="26">
        <v>0.105</v>
      </c>
      <c r="K2665" s="63"/>
      <c r="L2665" s="28" t="s">
        <v>535</v>
      </c>
      <c r="M2665" s="53">
        <v>631180.995</v>
      </c>
      <c r="N2665" s="64" t="str">
        <f>+IF(Tabla1[[#This Row],[F PMPI]]="SÍ","No","Sí")</f>
        <v>No</v>
      </c>
      <c r="O2665" s="65">
        <f>+Tabla1[[#This Row],[PVL]]*1.055</f>
        <v>665895.94972499995</v>
      </c>
      <c r="P2665" s="65">
        <f>+Tabla1[[#This Row],[PVL]]*1.43</f>
        <v>902588.82285</v>
      </c>
      <c r="Q2665" s="66" t="str">
        <f>+HYPERLINK(Tabla1[[#This Row],[PAG]])</f>
        <v/>
      </c>
      <c r="R2665" s="67"/>
      <c r="S2665" s="68"/>
      <c r="T2665" s="69"/>
      <c r="U2665" s="69"/>
      <c r="V2665" s="69"/>
      <c r="W2665" s="69"/>
      <c r="X2665" s="69"/>
      <c r="Y2665" s="35"/>
      <c r="Z2665" s="35" t="s">
        <v>65</v>
      </c>
      <c r="AA2665" s="36">
        <v>1</v>
      </c>
      <c r="AB2665" s="35" t="s">
        <v>9849</v>
      </c>
      <c r="AC2665" s="35" t="str">
        <f>+IF(Tabla1[[#This Row],[STK]]="no","Sin STK", "STK disponible")</f>
        <v>STK disponible</v>
      </c>
      <c r="AD2665" s="35">
        <f>+I2665*J2665</f>
        <v>0</v>
      </c>
      <c r="AE2665" s="35">
        <f>+I2665*K2665</f>
        <v>0</v>
      </c>
      <c r="AF2665" s="36">
        <f>IF(Tabla1[[#This Row],[ref pack]]=1,Tabla1[[#This Row],[Pedido]],LCM(Tabla1[[#This Row],[MC VIEJO]],Tabla1[[#This Row],[Pedido]]))</f>
        <v>1</v>
      </c>
      <c r="AG2665" s="36">
        <f>+VLOOKUP(Tabla1[[#This Row],[Artículo]],'.'!$B$2:$D$11481,3,)</f>
        <v>1</v>
      </c>
      <c r="AH2665" s="37" t="str">
        <f>+IFERROR(SEARCH("pack",Tabla1[[#This Row],[PACK]]),"")</f>
        <v/>
      </c>
    </row>
    <row r="2666" spans="1:34" ht="24" customHeight="1" x14ac:dyDescent="0.2">
      <c r="A2666" s="50" t="s">
        <v>5052</v>
      </c>
      <c r="B2666" s="60" t="s">
        <v>5061</v>
      </c>
      <c r="C2666" s="61" t="s">
        <v>24055</v>
      </c>
      <c r="D2666" s="52" t="s">
        <v>27</v>
      </c>
      <c r="E2666" s="53">
        <v>897256.21</v>
      </c>
      <c r="F2666" s="23" t="str">
        <f>+IFERROR(VLOOKUP(Tabla1[[#This Row],[Artículo]],'..'!$B$2:$D$569000,3,),"")</f>
        <v/>
      </c>
      <c r="G2666" s="24" t="str">
        <f>IF(H2666=AF2666,"", "Error MC")</f>
        <v>Error MC</v>
      </c>
      <c r="H2666" s="62"/>
      <c r="I2666" s="54">
        <f>+Tabla1[[#This Row],[MC]]*Tabla1[[#This Row],[Pedido]]*Tabla1[[#This Row],[PVC ]]</f>
        <v>0</v>
      </c>
      <c r="J2666" s="26">
        <v>0.105</v>
      </c>
      <c r="K2666" s="63"/>
      <c r="L2666" s="28" t="s">
        <v>535</v>
      </c>
      <c r="M2666" s="53">
        <v>1338481.9469999999</v>
      </c>
      <c r="N2666" s="64" t="str">
        <f>+IF(Tabla1[[#This Row],[F PMPI]]="SÍ","No","Sí")</f>
        <v>No</v>
      </c>
      <c r="O2666" s="65">
        <f>+Tabla1[[#This Row],[PVL]]*1.055</f>
        <v>1412098.4540849999</v>
      </c>
      <c r="P2666" s="65">
        <f>+Tabla1[[#This Row],[PVL]]*1.43</f>
        <v>1914029.1842099999</v>
      </c>
      <c r="Q2666" s="66" t="str">
        <f>+HYPERLINK(Tabla1[[#This Row],[PAG]])</f>
        <v>https://todomusica.com.ar/controladores-dj/10418-ddj-flx6.html</v>
      </c>
      <c r="R2666" s="67"/>
      <c r="S2666" s="68"/>
      <c r="T2666" s="69"/>
      <c r="U2666" s="69"/>
      <c r="V2666" s="69"/>
      <c r="W2666" s="69"/>
      <c r="X2666" s="69"/>
      <c r="Y2666" s="35"/>
      <c r="Z2666" s="35" t="s">
        <v>26420</v>
      </c>
      <c r="AA2666" s="36">
        <v>1</v>
      </c>
      <c r="AB2666" s="35" t="s">
        <v>9849</v>
      </c>
      <c r="AC2666" s="35" t="str">
        <f>+IF(Tabla1[[#This Row],[STK]]="no","Sin STK", "STK disponible")</f>
        <v>Sin STK</v>
      </c>
      <c r="AD2666" s="35">
        <f>+I2666*J2666</f>
        <v>0</v>
      </c>
      <c r="AE2666" s="35">
        <f>+I2666*K2666</f>
        <v>0</v>
      </c>
      <c r="AF2666" s="36">
        <f>IF(Tabla1[[#This Row],[ref pack]]=1,Tabla1[[#This Row],[Pedido]],LCM(Tabla1[[#This Row],[MC VIEJO]],Tabla1[[#This Row],[Pedido]]))</f>
        <v>1</v>
      </c>
      <c r="AG2666" s="36">
        <f>+VLOOKUP(Tabla1[[#This Row],[Artículo]],'.'!$B$2:$D$11481,3,)</f>
        <v>1</v>
      </c>
      <c r="AH2666" s="37" t="str">
        <f>+IFERROR(SEARCH("pack",Tabla1[[#This Row],[PACK]]),"")</f>
        <v/>
      </c>
    </row>
    <row r="2667" spans="1:34" ht="24" customHeight="1" x14ac:dyDescent="0.2">
      <c r="A2667" s="50" t="s">
        <v>5052</v>
      </c>
      <c r="B2667" s="60" t="s">
        <v>24056</v>
      </c>
      <c r="C2667" s="61" t="s">
        <v>24057</v>
      </c>
      <c r="D2667" s="52" t="s">
        <v>9841</v>
      </c>
      <c r="E2667" s="53">
        <v>997471.97</v>
      </c>
      <c r="F2667" s="23" t="str">
        <f>+IFERROR(VLOOKUP(Tabla1[[#This Row],[Artículo]],'..'!$B$2:$D$569000,3,),"")</f>
        <v/>
      </c>
      <c r="G2667" s="24" t="e">
        <f>IF(H2667=AF2667,"", "Error MC")</f>
        <v>#N/A</v>
      </c>
      <c r="H2667" s="62"/>
      <c r="I2667" s="54">
        <f>+Tabla1[[#This Row],[MC]]*Tabla1[[#This Row],[Pedido]]*Tabla1[[#This Row],[PVC ]]</f>
        <v>0</v>
      </c>
      <c r="J2667" s="26">
        <v>0.105</v>
      </c>
      <c r="K2667" s="63"/>
      <c r="L2667" s="28" t="s">
        <v>535</v>
      </c>
      <c r="M2667" s="53">
        <v>1487978.8119999999</v>
      </c>
      <c r="N2667" s="64" t="str">
        <f>+IF(Tabla1[[#This Row],[F PMPI]]="SÍ","No","Sí")</f>
        <v>Sí</v>
      </c>
      <c r="O2667" s="65">
        <f>+Tabla1[[#This Row],[PVL]]*1.055</f>
        <v>1569817.6466599999</v>
      </c>
      <c r="P2667" s="65">
        <f>+Tabla1[[#This Row],[PVL]]*1.43</f>
        <v>2127809.7011599997</v>
      </c>
      <c r="Q2667" s="66" t="str">
        <f>+HYPERLINK(Tabla1[[#This Row],[PAG]])</f>
        <v/>
      </c>
      <c r="R2667" s="67"/>
      <c r="S2667" s="68"/>
      <c r="T2667" s="69"/>
      <c r="U2667" s="69"/>
      <c r="V2667" s="69"/>
      <c r="W2667" s="69"/>
      <c r="X2667" s="69"/>
      <c r="Y2667" s="35"/>
      <c r="Z2667" s="35" t="s">
        <v>65</v>
      </c>
      <c r="AA2667" s="36">
        <v>1</v>
      </c>
      <c r="AB2667" s="35" t="s">
        <v>27</v>
      </c>
      <c r="AC2667" s="35" t="str">
        <f>+IF(Tabla1[[#This Row],[STK]]="no","Sin STK", "STK disponible")</f>
        <v>STK disponible</v>
      </c>
      <c r="AD2667" s="35">
        <f>+I2667*J2667</f>
        <v>0</v>
      </c>
      <c r="AE2667" s="35">
        <f>+I2667*K2667</f>
        <v>0</v>
      </c>
      <c r="AF2667" s="36" t="e">
        <f>IF(Tabla1[[#This Row],[ref pack]]=1,Tabla1[[#This Row],[Pedido]],LCM(Tabla1[[#This Row],[MC VIEJO]],Tabla1[[#This Row],[Pedido]]))</f>
        <v>#N/A</v>
      </c>
      <c r="AG2667" s="36" t="e">
        <f>+VLOOKUP(Tabla1[[#This Row],[Artículo]],'.'!$B$2:$D$11481,3,)</f>
        <v>#N/A</v>
      </c>
      <c r="AH2667" s="37" t="str">
        <f>+IFERROR(SEARCH("pack",Tabla1[[#This Row],[PACK]]),"")</f>
        <v/>
      </c>
    </row>
    <row r="2668" spans="1:34" ht="24" customHeight="1" x14ac:dyDescent="0.2">
      <c r="A2668" s="50" t="s">
        <v>5052</v>
      </c>
      <c r="B2668" s="60" t="s">
        <v>5066</v>
      </c>
      <c r="C2668" s="61" t="s">
        <v>5067</v>
      </c>
      <c r="D2668" s="52" t="s">
        <v>27</v>
      </c>
      <c r="E2668" s="53">
        <v>386600.4</v>
      </c>
      <c r="F2668" s="23" t="str">
        <f>+IFERROR(VLOOKUP(Tabla1[[#This Row],[Artículo]],'..'!$B$2:$D$569000,3,),"")</f>
        <v/>
      </c>
      <c r="G2668" s="24" t="str">
        <f>IF(H2668=AF2668,"", "Error MC")</f>
        <v>Error MC</v>
      </c>
      <c r="H2668" s="62"/>
      <c r="I2668" s="54">
        <f>+Tabla1[[#This Row],[MC]]*Tabla1[[#This Row],[Pedido]]*Tabla1[[#This Row],[PVC ]]</f>
        <v>0</v>
      </c>
      <c r="J2668" s="26">
        <v>0.105</v>
      </c>
      <c r="K2668" s="63"/>
      <c r="L2668" s="28" t="s">
        <v>535</v>
      </c>
      <c r="M2668" s="53">
        <v>576711.147</v>
      </c>
      <c r="N2668" s="64" t="str">
        <f>+IF(Tabla1[[#This Row],[F PMPI]]="SÍ","No","Sí")</f>
        <v>No</v>
      </c>
      <c r="O2668" s="65">
        <f>+Tabla1[[#This Row],[PVL]]*1.055</f>
        <v>608430.26008499996</v>
      </c>
      <c r="P2668" s="65">
        <f>+Tabla1[[#This Row],[PVL]]*1.43</f>
        <v>824696.94020999991</v>
      </c>
      <c r="Q2668" s="66" t="str">
        <f>+HYPERLINK(Tabla1[[#This Row],[PAG]])</f>
        <v/>
      </c>
      <c r="R2668" s="67"/>
      <c r="S2668" s="68"/>
      <c r="T2668" s="69"/>
      <c r="U2668" s="69"/>
      <c r="V2668" s="69"/>
      <c r="W2668" s="69"/>
      <c r="X2668" s="69"/>
      <c r="Y2668" s="35"/>
      <c r="Z2668" s="35" t="s">
        <v>65</v>
      </c>
      <c r="AA2668" s="36">
        <v>1</v>
      </c>
      <c r="AB2668" s="35" t="s">
        <v>9849</v>
      </c>
      <c r="AC2668" s="35" t="str">
        <f>+IF(Tabla1[[#This Row],[STK]]="no","Sin STK", "STK disponible")</f>
        <v>Sin STK</v>
      </c>
      <c r="AD2668" s="35">
        <f>+I2668*J2668</f>
        <v>0</v>
      </c>
      <c r="AE2668" s="35">
        <f>+I2668*K2668</f>
        <v>0</v>
      </c>
      <c r="AF2668" s="36">
        <f>IF(Tabla1[[#This Row],[ref pack]]=1,Tabla1[[#This Row],[Pedido]],LCM(Tabla1[[#This Row],[MC VIEJO]],Tabla1[[#This Row],[Pedido]]))</f>
        <v>1</v>
      </c>
      <c r="AG2668" s="36">
        <f>+VLOOKUP(Tabla1[[#This Row],[Artículo]],'.'!$B$2:$D$11481,3,)</f>
        <v>1</v>
      </c>
      <c r="AH2668" s="37" t="str">
        <f>+IFERROR(SEARCH("pack",Tabla1[[#This Row],[PACK]]),"")</f>
        <v/>
      </c>
    </row>
    <row r="2669" spans="1:34" ht="24" customHeight="1" x14ac:dyDescent="0.2">
      <c r="A2669" s="50" t="s">
        <v>5052</v>
      </c>
      <c r="B2669" s="60" t="s">
        <v>5068</v>
      </c>
      <c r="C2669" s="61" t="s">
        <v>5069</v>
      </c>
      <c r="D2669" s="52" t="s">
        <v>9841</v>
      </c>
      <c r="E2669" s="53">
        <v>386600.4</v>
      </c>
      <c r="F2669" s="23" t="str">
        <f>+IFERROR(VLOOKUP(Tabla1[[#This Row],[Artículo]],'..'!$B$2:$D$569000,3,),"")</f>
        <v/>
      </c>
      <c r="G2669" s="24" t="str">
        <f>IF(H2669=AF2669,"", "Error MC")</f>
        <v>Error MC</v>
      </c>
      <c r="H2669" s="62"/>
      <c r="I2669" s="54">
        <f>+Tabla1[[#This Row],[MC]]*Tabla1[[#This Row],[Pedido]]*Tabla1[[#This Row],[PVC ]]</f>
        <v>0</v>
      </c>
      <c r="J2669" s="26">
        <v>0.105</v>
      </c>
      <c r="K2669" s="63"/>
      <c r="L2669" s="28" t="s">
        <v>535</v>
      </c>
      <c r="M2669" s="53">
        <v>576711.147</v>
      </c>
      <c r="N2669" s="64" t="str">
        <f>+IF(Tabla1[[#This Row],[F PMPI]]="SÍ","No","Sí")</f>
        <v>No</v>
      </c>
      <c r="O2669" s="65">
        <f>+Tabla1[[#This Row],[PVL]]*1.055</f>
        <v>608430.26008499996</v>
      </c>
      <c r="P2669" s="65">
        <f>+Tabla1[[#This Row],[PVL]]*1.43</f>
        <v>824696.94020999991</v>
      </c>
      <c r="Q2669" s="66" t="str">
        <f>+HYPERLINK(Tabla1[[#This Row],[PAG]])</f>
        <v/>
      </c>
      <c r="R2669" s="67"/>
      <c r="S2669" s="68"/>
      <c r="T2669" s="69"/>
      <c r="U2669" s="69"/>
      <c r="V2669" s="69"/>
      <c r="W2669" s="69"/>
      <c r="X2669" s="69"/>
      <c r="Y2669" s="35"/>
      <c r="Z2669" s="35" t="s">
        <v>65</v>
      </c>
      <c r="AA2669" s="36">
        <v>1</v>
      </c>
      <c r="AB2669" s="35" t="s">
        <v>9849</v>
      </c>
      <c r="AC2669" s="35" t="str">
        <f>+IF(Tabla1[[#This Row],[STK]]="no","Sin STK", "STK disponible")</f>
        <v>STK disponible</v>
      </c>
      <c r="AD2669" s="35">
        <f>+I2669*J2669</f>
        <v>0</v>
      </c>
      <c r="AE2669" s="35">
        <f>+I2669*K2669</f>
        <v>0</v>
      </c>
      <c r="AF2669" s="36">
        <f>IF(Tabla1[[#This Row],[ref pack]]=1,Tabla1[[#This Row],[Pedido]],LCM(Tabla1[[#This Row],[MC VIEJO]],Tabla1[[#This Row],[Pedido]]))</f>
        <v>1</v>
      </c>
      <c r="AG2669" s="36">
        <f>+VLOOKUP(Tabla1[[#This Row],[Artículo]],'.'!$B$2:$D$11481,3,)</f>
        <v>1</v>
      </c>
      <c r="AH2669" s="37" t="str">
        <f>+IFERROR(SEARCH("pack",Tabla1[[#This Row],[PACK]]),"")</f>
        <v/>
      </c>
    </row>
    <row r="2670" spans="1:34" ht="24" customHeight="1" x14ac:dyDescent="0.2">
      <c r="A2670" s="50" t="s">
        <v>5052</v>
      </c>
      <c r="B2670" s="60" t="s">
        <v>5070</v>
      </c>
      <c r="C2670" s="61" t="s">
        <v>5071</v>
      </c>
      <c r="D2670" s="52" t="s">
        <v>27</v>
      </c>
      <c r="E2670" s="53">
        <v>2764246.35</v>
      </c>
      <c r="F2670" s="23" t="str">
        <f>+IFERROR(VLOOKUP(Tabla1[[#This Row],[Artículo]],'..'!$B$2:$D$569000,3,),"")</f>
        <v/>
      </c>
      <c r="G2670" s="24" t="str">
        <f>IF(H2670=AF2670,"", "Error MC")</f>
        <v>Error MC</v>
      </c>
      <c r="H2670" s="62"/>
      <c r="I2670" s="54">
        <f>+Tabla1[[#This Row],[MC]]*Tabla1[[#This Row],[Pedido]]*Tabla1[[#This Row],[PVC ]]</f>
        <v>0</v>
      </c>
      <c r="J2670" s="26">
        <v>0.105</v>
      </c>
      <c r="K2670" s="63"/>
      <c r="L2670" s="28" t="s">
        <v>535</v>
      </c>
      <c r="M2670" s="53">
        <v>4123564.49</v>
      </c>
      <c r="N2670" s="64" t="str">
        <f>+IF(Tabla1[[#This Row],[F PMPI]]="SÍ","No","Sí")</f>
        <v>No</v>
      </c>
      <c r="O2670" s="65">
        <f>+Tabla1[[#This Row],[PVL]]*1.055</f>
        <v>4350360.5369499996</v>
      </c>
      <c r="P2670" s="65">
        <f>+Tabla1[[#This Row],[PVL]]*1.43</f>
        <v>5896697.2207000004</v>
      </c>
      <c r="Q2670" s="66" t="str">
        <f>+HYPERLINK(Tabla1[[#This Row],[PAG]])</f>
        <v/>
      </c>
      <c r="R2670" s="67"/>
      <c r="S2670" s="68"/>
      <c r="T2670" s="69"/>
      <c r="U2670" s="69"/>
      <c r="V2670" s="69"/>
      <c r="W2670" s="69"/>
      <c r="X2670" s="69"/>
      <c r="Y2670" s="35"/>
      <c r="Z2670" s="35" t="s">
        <v>65</v>
      </c>
      <c r="AA2670" s="36">
        <v>1</v>
      </c>
      <c r="AB2670" s="35" t="s">
        <v>9849</v>
      </c>
      <c r="AC2670" s="35" t="str">
        <f>+IF(Tabla1[[#This Row],[STK]]="no","Sin STK", "STK disponible")</f>
        <v>Sin STK</v>
      </c>
      <c r="AD2670" s="35">
        <f>+I2670*J2670</f>
        <v>0</v>
      </c>
      <c r="AE2670" s="35">
        <f>+I2670*K2670</f>
        <v>0</v>
      </c>
      <c r="AF2670" s="36">
        <f>IF(Tabla1[[#This Row],[ref pack]]=1,Tabla1[[#This Row],[Pedido]],LCM(Tabla1[[#This Row],[MC VIEJO]],Tabla1[[#This Row],[Pedido]]))</f>
        <v>1</v>
      </c>
      <c r="AG2670" s="36">
        <f>+VLOOKUP(Tabla1[[#This Row],[Artículo]],'.'!$B$2:$D$11481,3,)</f>
        <v>1</v>
      </c>
      <c r="AH2670" s="37" t="str">
        <f>+IFERROR(SEARCH("pack",Tabla1[[#This Row],[PACK]]),"")</f>
        <v/>
      </c>
    </row>
    <row r="2671" spans="1:34" ht="24" customHeight="1" x14ac:dyDescent="0.2">
      <c r="A2671" s="50" t="s">
        <v>5052</v>
      </c>
      <c r="B2671" s="60" t="s">
        <v>5076</v>
      </c>
      <c r="C2671" s="61" t="s">
        <v>5077</v>
      </c>
      <c r="D2671" s="52" t="s">
        <v>27</v>
      </c>
      <c r="E2671" s="53">
        <v>1125854.99</v>
      </c>
      <c r="F2671" s="23" t="str">
        <f>+IFERROR(VLOOKUP(Tabla1[[#This Row],[Artículo]],'..'!$B$2:$D$569000,3,),"")</f>
        <v/>
      </c>
      <c r="G2671" s="24" t="str">
        <f>IF(H2671=AF2671,"", "Error MC")</f>
        <v>Error MC</v>
      </c>
      <c r="H2671" s="62"/>
      <c r="I2671" s="54">
        <f>+Tabla1[[#This Row],[MC]]*Tabla1[[#This Row],[Pedido]]*Tabla1[[#This Row],[PVC ]]</f>
        <v>0</v>
      </c>
      <c r="J2671" s="26">
        <v>0.105</v>
      </c>
      <c r="K2671" s="63"/>
      <c r="L2671" s="28" t="s">
        <v>535</v>
      </c>
      <c r="M2671" s="53">
        <v>1679494.1850000001</v>
      </c>
      <c r="N2671" s="64" t="str">
        <f>+IF(Tabla1[[#This Row],[F PMPI]]="SÍ","No","Sí")</f>
        <v>No</v>
      </c>
      <c r="O2671" s="65">
        <f>+Tabla1[[#This Row],[PVL]]*1.055</f>
        <v>1771866.3651749999</v>
      </c>
      <c r="P2671" s="65">
        <f>+Tabla1[[#This Row],[PVL]]*1.43</f>
        <v>2401676.6845499999</v>
      </c>
      <c r="Q2671" s="66" t="str">
        <f>+HYPERLINK(Tabla1[[#This Row],[PAG]])</f>
        <v>https://todomusica.com.ar/controladores-dj/9544-dj-controller.html</v>
      </c>
      <c r="R2671" s="67"/>
      <c r="S2671" s="68"/>
      <c r="T2671" s="69"/>
      <c r="U2671" s="69"/>
      <c r="V2671" s="69"/>
      <c r="W2671" s="69"/>
      <c r="X2671" s="69"/>
      <c r="Y2671" s="35"/>
      <c r="Z2671" s="35" t="s">
        <v>26421</v>
      </c>
      <c r="AA2671" s="36">
        <v>1</v>
      </c>
      <c r="AB2671" s="35" t="s">
        <v>9849</v>
      </c>
      <c r="AC2671" s="35" t="str">
        <f>+IF(Tabla1[[#This Row],[STK]]="no","Sin STK", "STK disponible")</f>
        <v>Sin STK</v>
      </c>
      <c r="AD2671" s="35">
        <f>+I2671*J2671</f>
        <v>0</v>
      </c>
      <c r="AE2671" s="35">
        <f>+I2671*K2671</f>
        <v>0</v>
      </c>
      <c r="AF2671" s="36">
        <f>IF(Tabla1[[#This Row],[ref pack]]=1,Tabla1[[#This Row],[Pedido]],LCM(Tabla1[[#This Row],[MC VIEJO]],Tabla1[[#This Row],[Pedido]]))</f>
        <v>1</v>
      </c>
      <c r="AG2671" s="36">
        <f>+VLOOKUP(Tabla1[[#This Row],[Artículo]],'.'!$B$2:$D$11481,3,)</f>
        <v>1</v>
      </c>
      <c r="AH2671" s="37" t="str">
        <f>+IFERROR(SEARCH("pack",Tabla1[[#This Row],[PACK]]),"")</f>
        <v/>
      </c>
    </row>
    <row r="2672" spans="1:34" ht="24" customHeight="1" x14ac:dyDescent="0.2">
      <c r="A2672" s="50" t="s">
        <v>5052</v>
      </c>
      <c r="B2672" s="60" t="s">
        <v>5082</v>
      </c>
      <c r="C2672" s="61" t="s">
        <v>5083</v>
      </c>
      <c r="D2672" s="52" t="s">
        <v>27</v>
      </c>
      <c r="E2672" s="53">
        <v>319142.88</v>
      </c>
      <c r="F2672" s="23" t="str">
        <f>+IFERROR(VLOOKUP(Tabla1[[#This Row],[Artículo]],'..'!$B$2:$D$569000,3,),"")</f>
        <v/>
      </c>
      <c r="G2672" s="24" t="str">
        <f>IF(H2672=AF2672,"", "Error MC")</f>
        <v>Error MC</v>
      </c>
      <c r="H2672" s="62"/>
      <c r="I2672" s="54">
        <f>+Tabla1[[#This Row],[MC]]*Tabla1[[#This Row],[Pedido]]*Tabla1[[#This Row],[PVC ]]</f>
        <v>0</v>
      </c>
      <c r="J2672" s="26">
        <v>0.105</v>
      </c>
      <c r="K2672" s="63"/>
      <c r="L2672" s="28" t="s">
        <v>535</v>
      </c>
      <c r="M2672" s="53">
        <v>476081.39299999998</v>
      </c>
      <c r="N2672" s="64" t="str">
        <f>+IF(Tabla1[[#This Row],[F PMPI]]="SÍ","No","Sí")</f>
        <v>No</v>
      </c>
      <c r="O2672" s="65">
        <f>+Tabla1[[#This Row],[PVL]]*1.055</f>
        <v>502265.86961499997</v>
      </c>
      <c r="P2672" s="65">
        <f>+Tabla1[[#This Row],[PVL]]*1.43</f>
        <v>680796.39198999992</v>
      </c>
      <c r="Q2672" s="66" t="str">
        <f>+HYPERLINK(Tabla1[[#This Row],[PAG]])</f>
        <v>https://todomusica.com.ar/controladores-dj/8455-ddj-xp1.html</v>
      </c>
      <c r="R2672" s="67"/>
      <c r="S2672" s="68"/>
      <c r="T2672" s="69"/>
      <c r="U2672" s="69"/>
      <c r="V2672" s="69"/>
      <c r="W2672" s="69"/>
      <c r="X2672" s="69"/>
      <c r="Y2672" s="35"/>
      <c r="Z2672" s="35" t="s">
        <v>26422</v>
      </c>
      <c r="AA2672" s="36">
        <v>1</v>
      </c>
      <c r="AB2672" s="35" t="s">
        <v>9849</v>
      </c>
      <c r="AC2672" s="35" t="str">
        <f>+IF(Tabla1[[#This Row],[STK]]="no","Sin STK", "STK disponible")</f>
        <v>Sin STK</v>
      </c>
      <c r="AD2672" s="35">
        <f>+I2672*J2672</f>
        <v>0</v>
      </c>
      <c r="AE2672" s="35">
        <f>+I2672*K2672</f>
        <v>0</v>
      </c>
      <c r="AF2672" s="36">
        <f>IF(Tabla1[[#This Row],[ref pack]]=1,Tabla1[[#This Row],[Pedido]],LCM(Tabla1[[#This Row],[MC VIEJO]],Tabla1[[#This Row],[Pedido]]))</f>
        <v>1</v>
      </c>
      <c r="AG2672" s="36">
        <f>+VLOOKUP(Tabla1[[#This Row],[Artículo]],'.'!$B$2:$D$11481,3,)</f>
        <v>1</v>
      </c>
      <c r="AH2672" s="37" t="str">
        <f>+IFERROR(SEARCH("pack",Tabla1[[#This Row],[PACK]]),"")</f>
        <v/>
      </c>
    </row>
    <row r="2673" spans="1:34" ht="24" customHeight="1" x14ac:dyDescent="0.2">
      <c r="A2673" s="50" t="s">
        <v>5052</v>
      </c>
      <c r="B2673" s="60" t="s">
        <v>5084</v>
      </c>
      <c r="C2673" s="61" t="s">
        <v>5085</v>
      </c>
      <c r="D2673" s="52" t="s">
        <v>9842</v>
      </c>
      <c r="E2673" s="53">
        <v>435477.63</v>
      </c>
      <c r="F2673" s="23" t="str">
        <f>+IFERROR(VLOOKUP(Tabla1[[#This Row],[Artículo]],'..'!$B$2:$D$569000,3,),"")</f>
        <v/>
      </c>
      <c r="G2673" s="24" t="str">
        <f>IF(H2673=AF2673,"", "Error MC")</f>
        <v>Error MC</v>
      </c>
      <c r="H2673" s="62"/>
      <c r="I2673" s="54">
        <f>+Tabla1[[#This Row],[MC]]*Tabla1[[#This Row],[Pedido]]*Tabla1[[#This Row],[PVC ]]</f>
        <v>0</v>
      </c>
      <c r="J2673" s="26">
        <v>0.105</v>
      </c>
      <c r="K2673" s="63"/>
      <c r="L2673" s="28" t="s">
        <v>535</v>
      </c>
      <c r="M2673" s="53">
        <v>649623.75399999996</v>
      </c>
      <c r="N2673" s="64" t="str">
        <f>+IF(Tabla1[[#This Row],[F PMPI]]="SÍ","No","Sí")</f>
        <v>No</v>
      </c>
      <c r="O2673" s="65">
        <f>+Tabla1[[#This Row],[PVL]]*1.055</f>
        <v>685353.06046999991</v>
      </c>
      <c r="P2673" s="65">
        <f>+Tabla1[[#This Row],[PVL]]*1.43</f>
        <v>928961.96821999992</v>
      </c>
      <c r="Q2673" s="66" t="str">
        <f>+HYPERLINK(Tabla1[[#This Row],[PAG]])</f>
        <v>https://todomusica.com.ar/controladores-dj/9488-ddj-xp2.html</v>
      </c>
      <c r="R2673" s="67"/>
      <c r="S2673" s="68"/>
      <c r="T2673" s="69"/>
      <c r="U2673" s="69"/>
      <c r="V2673" s="69"/>
      <c r="W2673" s="69"/>
      <c r="X2673" s="69"/>
      <c r="Y2673" s="35"/>
      <c r="Z2673" s="35" t="s">
        <v>26423</v>
      </c>
      <c r="AA2673" s="36">
        <v>1</v>
      </c>
      <c r="AB2673" s="35" t="s">
        <v>9849</v>
      </c>
      <c r="AC2673" s="35" t="str">
        <f>+IF(Tabla1[[#This Row],[STK]]="no","Sin STK", "STK disponible")</f>
        <v>STK disponible</v>
      </c>
      <c r="AD2673" s="35">
        <f>+I2673*J2673</f>
        <v>0</v>
      </c>
      <c r="AE2673" s="35">
        <f>+I2673*K2673</f>
        <v>0</v>
      </c>
      <c r="AF2673" s="36">
        <f>IF(Tabla1[[#This Row],[ref pack]]=1,Tabla1[[#This Row],[Pedido]],LCM(Tabla1[[#This Row],[MC VIEJO]],Tabla1[[#This Row],[Pedido]]))</f>
        <v>1</v>
      </c>
      <c r="AG2673" s="36">
        <f>+VLOOKUP(Tabla1[[#This Row],[Artículo]],'.'!$B$2:$D$11481,3,)</f>
        <v>1</v>
      </c>
      <c r="AH2673" s="37" t="str">
        <f>+IFERROR(SEARCH("pack",Tabla1[[#This Row],[PACK]]),"")</f>
        <v/>
      </c>
    </row>
    <row r="2674" spans="1:34" ht="24" customHeight="1" x14ac:dyDescent="0.2">
      <c r="A2674" s="50" t="s">
        <v>5052</v>
      </c>
      <c r="B2674" s="60" t="s">
        <v>5090</v>
      </c>
      <c r="C2674" s="61" t="s">
        <v>5091</v>
      </c>
      <c r="D2674" s="52" t="s">
        <v>27</v>
      </c>
      <c r="E2674" s="53">
        <v>217738.85</v>
      </c>
      <c r="F2674" s="23" t="str">
        <f>+IFERROR(VLOOKUP(Tabla1[[#This Row],[Artículo]],'..'!$B$2:$D$569000,3,),"")</f>
        <v/>
      </c>
      <c r="G2674" s="24" t="str">
        <f>IF(H2674=AF2674,"", "Error MC")</f>
        <v>Error MC</v>
      </c>
      <c r="H2674" s="62"/>
      <c r="I2674" s="54">
        <f>+Tabla1[[#This Row],[MC]]*Tabla1[[#This Row],[Pedido]]*Tabla1[[#This Row],[PVC ]]</f>
        <v>0</v>
      </c>
      <c r="J2674" s="26">
        <v>0.105</v>
      </c>
      <c r="K2674" s="63"/>
      <c r="L2674" s="28" t="s">
        <v>535</v>
      </c>
      <c r="M2674" s="53">
        <v>324811.93199999997</v>
      </c>
      <c r="N2674" s="64" t="str">
        <f>+IF(Tabla1[[#This Row],[F PMPI]]="SÍ","No","Sí")</f>
        <v>No</v>
      </c>
      <c r="O2674" s="65">
        <f>+Tabla1[[#This Row],[PVL]]*1.055</f>
        <v>342676.58825999993</v>
      </c>
      <c r="P2674" s="65">
        <f>+Tabla1[[#This Row],[PVL]]*1.43</f>
        <v>464481.06275999994</v>
      </c>
      <c r="Q2674" s="66" t="str">
        <f>+HYPERLINK(Tabla1[[#This Row],[PAG]])</f>
        <v>https://todomusica.com.ar/controladores-dj/9238-ddj-200.html</v>
      </c>
      <c r="R2674" s="67"/>
      <c r="S2674" s="68"/>
      <c r="T2674" s="69"/>
      <c r="U2674" s="69"/>
      <c r="V2674" s="69"/>
      <c r="W2674" s="69"/>
      <c r="X2674" s="69"/>
      <c r="Y2674" s="35"/>
      <c r="Z2674" s="35" t="s">
        <v>26424</v>
      </c>
      <c r="AA2674" s="36">
        <v>1</v>
      </c>
      <c r="AB2674" s="35" t="s">
        <v>9849</v>
      </c>
      <c r="AC2674" s="35" t="str">
        <f>+IF(Tabla1[[#This Row],[STK]]="no","Sin STK", "STK disponible")</f>
        <v>Sin STK</v>
      </c>
      <c r="AD2674" s="35">
        <f>+I2674*J2674</f>
        <v>0</v>
      </c>
      <c r="AE2674" s="35">
        <f>+I2674*K2674</f>
        <v>0</v>
      </c>
      <c r="AF2674" s="36">
        <f>IF(Tabla1[[#This Row],[ref pack]]=1,Tabla1[[#This Row],[Pedido]],LCM(Tabla1[[#This Row],[MC VIEJO]],Tabla1[[#This Row],[Pedido]]))</f>
        <v>1</v>
      </c>
      <c r="AG2674" s="36">
        <f>+VLOOKUP(Tabla1[[#This Row],[Artículo]],'.'!$B$2:$D$11481,3,)</f>
        <v>1</v>
      </c>
      <c r="AH2674" s="37" t="str">
        <f>+IFERROR(SEARCH("pack",Tabla1[[#This Row],[PACK]]),"")</f>
        <v/>
      </c>
    </row>
    <row r="2675" spans="1:34" ht="24" customHeight="1" x14ac:dyDescent="0.2">
      <c r="A2675" s="50" t="s">
        <v>5052</v>
      </c>
      <c r="B2675" s="60" t="s">
        <v>5094</v>
      </c>
      <c r="C2675" s="61" t="s">
        <v>5095</v>
      </c>
      <c r="D2675" s="52" t="s">
        <v>9842</v>
      </c>
      <c r="E2675" s="53">
        <v>1224590.8500000001</v>
      </c>
      <c r="F2675" s="23" t="str">
        <f>+IFERROR(VLOOKUP(Tabla1[[#This Row],[Artículo]],'..'!$B$2:$D$569000,3,),"")</f>
        <v/>
      </c>
      <c r="G2675" s="24" t="str">
        <f>IF(H2675=AF2675,"", "Error MC")</f>
        <v>Error MC</v>
      </c>
      <c r="H2675" s="62"/>
      <c r="I2675" s="54">
        <f>+Tabla1[[#This Row],[MC]]*Tabla1[[#This Row],[Pedido]]*Tabla1[[#This Row],[PVC ]]</f>
        <v>0</v>
      </c>
      <c r="J2675" s="26">
        <v>0.105</v>
      </c>
      <c r="K2675" s="63"/>
      <c r="L2675" s="28" t="s">
        <v>535</v>
      </c>
      <c r="M2675" s="53">
        <v>1826783.4029999999</v>
      </c>
      <c r="N2675" s="64" t="str">
        <f>+IF(Tabla1[[#This Row],[F PMPI]]="SÍ","No","Sí")</f>
        <v>No</v>
      </c>
      <c r="O2675" s="65">
        <f>+Tabla1[[#This Row],[PVL]]*1.055</f>
        <v>1927256.4901649999</v>
      </c>
      <c r="P2675" s="65">
        <f>+Tabla1[[#This Row],[PVL]]*1.43</f>
        <v>2612300.2662899997</v>
      </c>
      <c r="Q2675" s="66" t="str">
        <f>+HYPERLINK(Tabla1[[#This Row],[PAG]])</f>
        <v>https://todomusica.com.ar/controladores-dj/9245-ddj-800.html</v>
      </c>
      <c r="R2675" s="67"/>
      <c r="S2675" s="68"/>
      <c r="T2675" s="69"/>
      <c r="U2675" s="69"/>
      <c r="V2675" s="69"/>
      <c r="W2675" s="69"/>
      <c r="X2675" s="69"/>
      <c r="Y2675" s="35"/>
      <c r="Z2675" s="35" t="s">
        <v>26425</v>
      </c>
      <c r="AA2675" s="36">
        <v>1</v>
      </c>
      <c r="AB2675" s="35" t="s">
        <v>9849</v>
      </c>
      <c r="AC2675" s="35" t="str">
        <f>+IF(Tabla1[[#This Row],[STK]]="no","Sin STK", "STK disponible")</f>
        <v>STK disponible</v>
      </c>
      <c r="AD2675" s="35">
        <f>+I2675*J2675</f>
        <v>0</v>
      </c>
      <c r="AE2675" s="35">
        <f>+I2675*K2675</f>
        <v>0</v>
      </c>
      <c r="AF2675" s="36">
        <f>IF(Tabla1[[#This Row],[ref pack]]=1,Tabla1[[#This Row],[Pedido]],LCM(Tabla1[[#This Row],[MC VIEJO]],Tabla1[[#This Row],[Pedido]]))</f>
        <v>1</v>
      </c>
      <c r="AG2675" s="36">
        <f>+VLOOKUP(Tabla1[[#This Row],[Artículo]],'.'!$B$2:$D$11481,3,)</f>
        <v>1</v>
      </c>
      <c r="AH2675" s="37" t="str">
        <f>+IFERROR(SEARCH("pack",Tabla1[[#This Row],[PACK]]),"")</f>
        <v/>
      </c>
    </row>
    <row r="2676" spans="1:34" ht="24" customHeight="1" x14ac:dyDescent="0.2">
      <c r="A2676" s="50" t="s">
        <v>5052</v>
      </c>
      <c r="B2676" s="60" t="s">
        <v>5096</v>
      </c>
      <c r="C2676" s="61" t="s">
        <v>5097</v>
      </c>
      <c r="D2676" s="52" t="s">
        <v>27</v>
      </c>
      <c r="E2676" s="53">
        <v>149278.54</v>
      </c>
      <c r="F2676" s="23" t="str">
        <f>+IFERROR(VLOOKUP(Tabla1[[#This Row],[Artículo]],'..'!$B$2:$D$569000,3,),"")</f>
        <v/>
      </c>
      <c r="G2676" s="24" t="str">
        <f>IF(H2676=AF2676,"", "Error MC")</f>
        <v>Error MC</v>
      </c>
      <c r="H2676" s="62"/>
      <c r="I2676" s="54">
        <f>+Tabla1[[#This Row],[MC]]*Tabla1[[#This Row],[Pedido]]*Tabla1[[#This Row],[PVC ]]</f>
        <v>0</v>
      </c>
      <c r="J2676" s="26">
        <v>0.21</v>
      </c>
      <c r="K2676" s="63"/>
      <c r="L2676" s="28" t="s">
        <v>535</v>
      </c>
      <c r="M2676" s="53">
        <v>243846.49600000001</v>
      </c>
      <c r="N2676" s="64" t="str">
        <f>+IF(Tabla1[[#This Row],[F PMPI]]="SÍ","No","Sí")</f>
        <v>No</v>
      </c>
      <c r="O2676" s="65">
        <f>+Tabla1[[#This Row],[PVL]]*1.055</f>
        <v>257258.05327999999</v>
      </c>
      <c r="P2676" s="65">
        <f>+Tabla1[[#This Row],[PVL]]*1.43</f>
        <v>348700.48927999998</v>
      </c>
      <c r="Q2676" s="66" t="str">
        <f>+HYPERLINK(Tabla1[[#This Row],[PAG]])</f>
        <v>https://todomusica.com.ar/accesorios-dj/9876-djc-b1.html</v>
      </c>
      <c r="R2676" s="67"/>
      <c r="S2676" s="68"/>
      <c r="T2676" s="69"/>
      <c r="U2676" s="69"/>
      <c r="V2676" s="69"/>
      <c r="W2676" s="69"/>
      <c r="X2676" s="69"/>
      <c r="Y2676" s="35"/>
      <c r="Z2676" s="35" t="s">
        <v>26426</v>
      </c>
      <c r="AA2676" s="36">
        <v>1</v>
      </c>
      <c r="AB2676" s="35" t="s">
        <v>9849</v>
      </c>
      <c r="AC2676" s="35" t="str">
        <f>+IF(Tabla1[[#This Row],[STK]]="no","Sin STK", "STK disponible")</f>
        <v>Sin STK</v>
      </c>
      <c r="AD2676" s="35">
        <f>+I2676*J2676</f>
        <v>0</v>
      </c>
      <c r="AE2676" s="35">
        <f>+I2676*K2676</f>
        <v>0</v>
      </c>
      <c r="AF2676" s="36">
        <f>IF(Tabla1[[#This Row],[ref pack]]=1,Tabla1[[#This Row],[Pedido]],LCM(Tabla1[[#This Row],[MC VIEJO]],Tabla1[[#This Row],[Pedido]]))</f>
        <v>1</v>
      </c>
      <c r="AG2676" s="36">
        <f>+VLOOKUP(Tabla1[[#This Row],[Artículo]],'.'!$B$2:$D$11481,3,)</f>
        <v>1</v>
      </c>
      <c r="AH2676" s="37" t="str">
        <f>+IFERROR(SEARCH("pack",Tabla1[[#This Row],[PACK]]),"")</f>
        <v/>
      </c>
    </row>
    <row r="2677" spans="1:34" ht="24" customHeight="1" x14ac:dyDescent="0.2">
      <c r="A2677" s="50" t="s">
        <v>5052</v>
      </c>
      <c r="B2677" s="60" t="s">
        <v>5098</v>
      </c>
      <c r="C2677" s="61" t="s">
        <v>5099</v>
      </c>
      <c r="D2677" s="52" t="s">
        <v>27</v>
      </c>
      <c r="E2677" s="53">
        <v>83534.69</v>
      </c>
      <c r="F2677" s="23" t="str">
        <f>+IFERROR(VLOOKUP(Tabla1[[#This Row],[Artículo]],'..'!$B$2:$D$569000,3,),"")</f>
        <v/>
      </c>
      <c r="G2677" s="24" t="str">
        <f>IF(H2677=AF2677,"", "Error MC")</f>
        <v>Error MC</v>
      </c>
      <c r="H2677" s="62"/>
      <c r="I2677" s="54">
        <f>+Tabla1[[#This Row],[MC]]*Tabla1[[#This Row],[Pedido]]*Tabla1[[#This Row],[PVC ]]</f>
        <v>0</v>
      </c>
      <c r="J2677" s="26">
        <v>0.21</v>
      </c>
      <c r="K2677" s="63"/>
      <c r="L2677" s="28" t="s">
        <v>535</v>
      </c>
      <c r="M2677" s="53">
        <v>136453.91399999999</v>
      </c>
      <c r="N2677" s="64" t="str">
        <f>+IF(Tabla1[[#This Row],[F PMPI]]="SÍ","No","Sí")</f>
        <v>No</v>
      </c>
      <c r="O2677" s="65">
        <f>+Tabla1[[#This Row],[PVL]]*1.055</f>
        <v>143958.87926999998</v>
      </c>
      <c r="P2677" s="65">
        <f>+Tabla1[[#This Row],[PVL]]*1.43</f>
        <v>195129.09701999999</v>
      </c>
      <c r="Q2677" s="66" t="str">
        <f>+HYPERLINK(Tabla1[[#This Row],[PAG]])</f>
        <v>https://todomusica.com.ar/accesorios-dj/9877-djc-r.html</v>
      </c>
      <c r="R2677" s="67"/>
      <c r="S2677" s="68"/>
      <c r="T2677" s="69"/>
      <c r="U2677" s="69"/>
      <c r="V2677" s="69"/>
      <c r="W2677" s="69"/>
      <c r="X2677" s="69"/>
      <c r="Y2677" s="35"/>
      <c r="Z2677" s="35" t="s">
        <v>26427</v>
      </c>
      <c r="AA2677" s="36">
        <v>1</v>
      </c>
      <c r="AB2677" s="35" t="s">
        <v>9849</v>
      </c>
      <c r="AC2677" s="35" t="str">
        <f>+IF(Tabla1[[#This Row],[STK]]="no","Sin STK", "STK disponible")</f>
        <v>Sin STK</v>
      </c>
      <c r="AD2677" s="35">
        <f>+I2677*J2677</f>
        <v>0</v>
      </c>
      <c r="AE2677" s="35">
        <f>+I2677*K2677</f>
        <v>0</v>
      </c>
      <c r="AF2677" s="36">
        <f>IF(Tabla1[[#This Row],[ref pack]]=1,Tabla1[[#This Row],[Pedido]],LCM(Tabla1[[#This Row],[MC VIEJO]],Tabla1[[#This Row],[Pedido]]))</f>
        <v>1</v>
      </c>
      <c r="AG2677" s="36">
        <f>+VLOOKUP(Tabla1[[#This Row],[Artículo]],'.'!$B$2:$D$11481,3,)</f>
        <v>1</v>
      </c>
      <c r="AH2677" s="37" t="str">
        <f>+IFERROR(SEARCH("pack",Tabla1[[#This Row],[PACK]]),"")</f>
        <v/>
      </c>
    </row>
    <row r="2678" spans="1:34" ht="24" customHeight="1" x14ac:dyDescent="0.2">
      <c r="A2678" s="50" t="s">
        <v>5052</v>
      </c>
      <c r="B2678" s="60" t="s">
        <v>5100</v>
      </c>
      <c r="C2678" s="61" t="s">
        <v>5101</v>
      </c>
      <c r="D2678" s="52" t="s">
        <v>9842</v>
      </c>
      <c r="E2678" s="53">
        <v>181997.15</v>
      </c>
      <c r="F2678" s="23" t="str">
        <f>+IFERROR(VLOOKUP(Tabla1[[#This Row],[Artículo]],'..'!$B$2:$D$569000,3,),"")</f>
        <v/>
      </c>
      <c r="G2678" s="24" t="str">
        <f>IF(H2678=AF2678,"", "Error MC")</f>
        <v>Error MC</v>
      </c>
      <c r="H2678" s="62"/>
      <c r="I2678" s="54">
        <f>+Tabla1[[#This Row],[MC]]*Tabla1[[#This Row],[Pedido]]*Tabla1[[#This Row],[PVC ]]</f>
        <v>0</v>
      </c>
      <c r="J2678" s="26">
        <v>0.21</v>
      </c>
      <c r="K2678" s="63"/>
      <c r="L2678" s="28" t="s">
        <v>535</v>
      </c>
      <c r="M2678" s="53">
        <v>297292.342</v>
      </c>
      <c r="N2678" s="64" t="str">
        <f>+IF(Tabla1[[#This Row],[F PMPI]]="SÍ","No","Sí")</f>
        <v>No</v>
      </c>
      <c r="O2678" s="65">
        <f>+Tabla1[[#This Row],[PVL]]*1.055</f>
        <v>313643.42080999998</v>
      </c>
      <c r="P2678" s="65">
        <f>+Tabla1[[#This Row],[PVL]]*1.43</f>
        <v>425128.04905999999</v>
      </c>
      <c r="Q2678" s="66" t="str">
        <f>+HYPERLINK(Tabla1[[#This Row],[PAG]])</f>
        <v>https://todomusica.com.ar/accesorios-dj/9878-djc-sts1.html</v>
      </c>
      <c r="R2678" s="67"/>
      <c r="S2678" s="68"/>
      <c r="T2678" s="69"/>
      <c r="U2678" s="69"/>
      <c r="V2678" s="69"/>
      <c r="W2678" s="69"/>
      <c r="X2678" s="69"/>
      <c r="Y2678" s="35"/>
      <c r="Z2678" s="35" t="s">
        <v>26428</v>
      </c>
      <c r="AA2678" s="36">
        <v>1</v>
      </c>
      <c r="AB2678" s="35" t="s">
        <v>9849</v>
      </c>
      <c r="AC2678" s="35" t="str">
        <f>+IF(Tabla1[[#This Row],[STK]]="no","Sin STK", "STK disponible")</f>
        <v>STK disponible</v>
      </c>
      <c r="AD2678" s="35">
        <f>+I2678*J2678</f>
        <v>0</v>
      </c>
      <c r="AE2678" s="35">
        <f>+I2678*K2678</f>
        <v>0</v>
      </c>
      <c r="AF2678" s="36">
        <f>IF(Tabla1[[#This Row],[ref pack]]=1,Tabla1[[#This Row],[Pedido]],LCM(Tabla1[[#This Row],[MC VIEJO]],Tabla1[[#This Row],[Pedido]]))</f>
        <v>1</v>
      </c>
      <c r="AG2678" s="36">
        <f>+VLOOKUP(Tabla1[[#This Row],[Artículo]],'.'!$B$2:$D$11481,3,)</f>
        <v>1</v>
      </c>
      <c r="AH2678" s="37" t="str">
        <f>+IFERROR(SEARCH("pack",Tabla1[[#This Row],[PACK]]),"")</f>
        <v/>
      </c>
    </row>
    <row r="2679" spans="1:34" ht="24" customHeight="1" x14ac:dyDescent="0.2">
      <c r="A2679" s="50" t="s">
        <v>5052</v>
      </c>
      <c r="B2679" s="60" t="s">
        <v>24058</v>
      </c>
      <c r="C2679" s="61" t="s">
        <v>24059</v>
      </c>
      <c r="D2679" s="52" t="s">
        <v>9842</v>
      </c>
      <c r="E2679" s="53">
        <v>4482327.1500000004</v>
      </c>
      <c r="F2679" s="23" t="str">
        <f>+IFERROR(VLOOKUP(Tabla1[[#This Row],[Artículo]],'..'!$B$2:$D$569000,3,),"")</f>
        <v/>
      </c>
      <c r="G2679" s="24" t="e">
        <f>IF(H2679=AF2679,"", "Error MC")</f>
        <v>#N/A</v>
      </c>
      <c r="H2679" s="62"/>
      <c r="I2679" s="54">
        <f>+Tabla1[[#This Row],[MC]]*Tabla1[[#This Row],[Pedido]]*Tabla1[[#This Row],[PVC ]]</f>
        <v>0</v>
      </c>
      <c r="J2679" s="26">
        <v>0.105</v>
      </c>
      <c r="K2679" s="63"/>
      <c r="L2679" s="28" t="s">
        <v>535</v>
      </c>
      <c r="M2679" s="53">
        <v>6686511.523</v>
      </c>
      <c r="N2679" s="64" t="str">
        <f>+IF(Tabla1[[#This Row],[F PMPI]]="SÍ","No","Sí")</f>
        <v>Sí</v>
      </c>
      <c r="O2679" s="65">
        <f>+Tabla1[[#This Row],[PVL]]*1.055</f>
        <v>7054269.656765</v>
      </c>
      <c r="P2679" s="65">
        <f>+Tabla1[[#This Row],[PVL]]*1.43</f>
        <v>9561711.4778899997</v>
      </c>
      <c r="Q2679" s="66" t="str">
        <f>+HYPERLINK(Tabla1[[#This Row],[PAG]])</f>
        <v/>
      </c>
      <c r="R2679" s="67"/>
      <c r="S2679" s="68"/>
      <c r="T2679" s="69"/>
      <c r="U2679" s="69"/>
      <c r="V2679" s="69"/>
      <c r="W2679" s="69"/>
      <c r="X2679" s="69"/>
      <c r="Y2679" s="35"/>
      <c r="Z2679" s="35" t="s">
        <v>65</v>
      </c>
      <c r="AA2679" s="36">
        <v>1</v>
      </c>
      <c r="AB2679" s="35" t="s">
        <v>27</v>
      </c>
      <c r="AC2679" s="35" t="str">
        <f>+IF(Tabla1[[#This Row],[STK]]="no","Sin STK", "STK disponible")</f>
        <v>STK disponible</v>
      </c>
      <c r="AD2679" s="35">
        <f>+I2679*J2679</f>
        <v>0</v>
      </c>
      <c r="AE2679" s="35">
        <f>+I2679*K2679</f>
        <v>0</v>
      </c>
      <c r="AF2679" s="36" t="e">
        <f>IF(Tabla1[[#This Row],[ref pack]]=1,Tabla1[[#This Row],[Pedido]],LCM(Tabla1[[#This Row],[MC VIEJO]],Tabla1[[#This Row],[Pedido]]))</f>
        <v>#N/A</v>
      </c>
      <c r="AG2679" s="36" t="e">
        <f>+VLOOKUP(Tabla1[[#This Row],[Artículo]],'.'!$B$2:$D$11481,3,)</f>
        <v>#N/A</v>
      </c>
      <c r="AH2679" s="37" t="str">
        <f>+IFERROR(SEARCH("pack",Tabla1[[#This Row],[PACK]]),"")</f>
        <v/>
      </c>
    </row>
    <row r="2680" spans="1:34" ht="24" customHeight="1" x14ac:dyDescent="0.2">
      <c r="A2680" s="50" t="s">
        <v>5052</v>
      </c>
      <c r="B2680" s="60" t="s">
        <v>5102</v>
      </c>
      <c r="C2680" s="61" t="s">
        <v>5103</v>
      </c>
      <c r="D2680" s="52" t="s">
        <v>9842</v>
      </c>
      <c r="E2680" s="53">
        <v>3144996.58</v>
      </c>
      <c r="F2680" s="23" t="str">
        <f>+IFERROR(VLOOKUP(Tabla1[[#This Row],[Artículo]],'..'!$B$2:$D$569000,3,),"")</f>
        <v/>
      </c>
      <c r="G2680" s="24" t="str">
        <f>IF(H2680=AF2680,"", "Error MC")</f>
        <v>Error MC</v>
      </c>
      <c r="H2680" s="62"/>
      <c r="I2680" s="54">
        <f>+Tabla1[[#This Row],[MC]]*Tabla1[[#This Row],[Pedido]]*Tabla1[[#This Row],[PVC ]]</f>
        <v>0</v>
      </c>
      <c r="J2680" s="26">
        <v>0.105</v>
      </c>
      <c r="K2680" s="63"/>
      <c r="L2680" s="28" t="s">
        <v>535</v>
      </c>
      <c r="M2680" s="53">
        <v>4691548.6449999996</v>
      </c>
      <c r="N2680" s="64" t="str">
        <f>+IF(Tabla1[[#This Row],[F PMPI]]="SÍ","No","Sí")</f>
        <v>No</v>
      </c>
      <c r="O2680" s="65">
        <f>+Tabla1[[#This Row],[PVL]]*1.055</f>
        <v>4949583.820474999</v>
      </c>
      <c r="P2680" s="65">
        <f>+Tabla1[[#This Row],[PVL]]*1.43</f>
        <v>6708914.5623499993</v>
      </c>
      <c r="Q2680" s="66" t="str">
        <f>+HYPERLINK(Tabla1[[#This Row],[PAG]])</f>
        <v>https://todomusica.com.ar/mixers-dj/9841-djm-s11.html</v>
      </c>
      <c r="R2680" s="67"/>
      <c r="S2680" s="68"/>
      <c r="T2680" s="69"/>
      <c r="U2680" s="69"/>
      <c r="V2680" s="69"/>
      <c r="W2680" s="69"/>
      <c r="X2680" s="69"/>
      <c r="Y2680" s="35"/>
      <c r="Z2680" s="35" t="s">
        <v>26429</v>
      </c>
      <c r="AA2680" s="36">
        <v>1</v>
      </c>
      <c r="AB2680" s="35" t="s">
        <v>9849</v>
      </c>
      <c r="AC2680" s="35" t="str">
        <f>+IF(Tabla1[[#This Row],[STK]]="no","Sin STK", "STK disponible")</f>
        <v>STK disponible</v>
      </c>
      <c r="AD2680" s="35">
        <f>+I2680*J2680</f>
        <v>0</v>
      </c>
      <c r="AE2680" s="35">
        <f>+I2680*K2680</f>
        <v>0</v>
      </c>
      <c r="AF2680" s="36">
        <f>IF(Tabla1[[#This Row],[ref pack]]=1,Tabla1[[#This Row],[Pedido]],LCM(Tabla1[[#This Row],[MC VIEJO]],Tabla1[[#This Row],[Pedido]]))</f>
        <v>1</v>
      </c>
      <c r="AG2680" s="36">
        <f>+VLOOKUP(Tabla1[[#This Row],[Artículo]],'.'!$B$2:$D$11481,3,)</f>
        <v>1</v>
      </c>
      <c r="AH2680" s="37" t="str">
        <f>+IFERROR(SEARCH("pack",Tabla1[[#This Row],[PACK]]),"")</f>
        <v/>
      </c>
    </row>
    <row r="2681" spans="1:34" ht="24" customHeight="1" x14ac:dyDescent="0.2">
      <c r="A2681" s="50" t="s">
        <v>5052</v>
      </c>
      <c r="B2681" s="60" t="s">
        <v>5104</v>
      </c>
      <c r="C2681" s="61" t="s">
        <v>5105</v>
      </c>
      <c r="D2681" s="52" t="s">
        <v>27</v>
      </c>
      <c r="E2681" s="53">
        <v>784567.89</v>
      </c>
      <c r="F2681" s="23" t="str">
        <f>+IFERROR(VLOOKUP(Tabla1[[#This Row],[Artículo]],'..'!$B$2:$D$569000,3,),"")</f>
        <v/>
      </c>
      <c r="G2681" s="24" t="str">
        <f>IF(H2681=AF2681,"", "Error MC")</f>
        <v>Error MC</v>
      </c>
      <c r="H2681" s="62"/>
      <c r="I2681" s="54">
        <f>+Tabla1[[#This Row],[MC]]*Tabla1[[#This Row],[Pedido]]*Tabla1[[#This Row],[PVC ]]</f>
        <v>0</v>
      </c>
      <c r="J2681" s="26">
        <v>0.105</v>
      </c>
      <c r="K2681" s="63"/>
      <c r="L2681" s="28" t="s">
        <v>535</v>
      </c>
      <c r="M2681" s="53">
        <v>1170379.148</v>
      </c>
      <c r="N2681" s="64" t="str">
        <f>+IF(Tabla1[[#This Row],[F PMPI]]="SÍ","No","Sí")</f>
        <v>No</v>
      </c>
      <c r="O2681" s="65">
        <f>+Tabla1[[#This Row],[PVL]]*1.055</f>
        <v>1234750.0011400001</v>
      </c>
      <c r="P2681" s="65">
        <f>+Tabla1[[#This Row],[PVL]]*1.43</f>
        <v>1673642.1816400001</v>
      </c>
      <c r="Q2681" s="66" t="str">
        <f>+HYPERLINK(Tabla1[[#This Row],[PAG]])</f>
        <v>https://todomusica.com.ar/mixers-dj/9547-mixer-dj-de-2-canales-para-serato-sound-color-fx-placa-de.html</v>
      </c>
      <c r="R2681" s="67"/>
      <c r="S2681" s="68"/>
      <c r="T2681" s="69"/>
      <c r="U2681" s="69"/>
      <c r="V2681" s="69"/>
      <c r="W2681" s="69"/>
      <c r="X2681" s="69"/>
      <c r="Y2681" s="35"/>
      <c r="Z2681" s="35" t="s">
        <v>26430</v>
      </c>
      <c r="AA2681" s="36">
        <v>1</v>
      </c>
      <c r="AB2681" s="35" t="s">
        <v>9849</v>
      </c>
      <c r="AC2681" s="35" t="str">
        <f>+IF(Tabla1[[#This Row],[STK]]="no","Sin STK", "STK disponible")</f>
        <v>Sin STK</v>
      </c>
      <c r="AD2681" s="35">
        <f>+I2681*J2681</f>
        <v>0</v>
      </c>
      <c r="AE2681" s="35">
        <f>+I2681*K2681</f>
        <v>0</v>
      </c>
      <c r="AF2681" s="36">
        <f>IF(Tabla1[[#This Row],[ref pack]]=1,Tabla1[[#This Row],[Pedido]],LCM(Tabla1[[#This Row],[MC VIEJO]],Tabla1[[#This Row],[Pedido]]))</f>
        <v>1</v>
      </c>
      <c r="AG2681" s="36">
        <f>+VLOOKUP(Tabla1[[#This Row],[Artículo]],'.'!$B$2:$D$11481,3,)</f>
        <v>1</v>
      </c>
      <c r="AH2681" s="37" t="str">
        <f>+IFERROR(SEARCH("pack",Tabla1[[#This Row],[PACK]]),"")</f>
        <v/>
      </c>
    </row>
    <row r="2682" spans="1:34" ht="24" customHeight="1" x14ac:dyDescent="0.2">
      <c r="A2682" s="50" t="s">
        <v>5052</v>
      </c>
      <c r="B2682" s="60" t="s">
        <v>5106</v>
      </c>
      <c r="C2682" s="61" t="s">
        <v>5107</v>
      </c>
      <c r="D2682" s="52" t="s">
        <v>9841</v>
      </c>
      <c r="E2682" s="53">
        <v>1295276.77</v>
      </c>
      <c r="F2682" s="23" t="str">
        <f>+IFERROR(VLOOKUP(Tabla1[[#This Row],[Artículo]],'..'!$B$2:$D$569000,3,),"")</f>
        <v/>
      </c>
      <c r="G2682" s="24" t="str">
        <f>IF(H2682=AF2682,"", "Error MC")</f>
        <v>Error MC</v>
      </c>
      <c r="H2682" s="62"/>
      <c r="I2682" s="54">
        <f>+Tabla1[[#This Row],[MC]]*Tabla1[[#This Row],[Pedido]]*Tabla1[[#This Row],[PVC ]]</f>
        <v>0</v>
      </c>
      <c r="J2682" s="26">
        <v>0.105</v>
      </c>
      <c r="K2682" s="63"/>
      <c r="L2682" s="28" t="s">
        <v>535</v>
      </c>
      <c r="M2682" s="53">
        <v>1932229.122</v>
      </c>
      <c r="N2682" s="64" t="str">
        <f>+IF(Tabla1[[#This Row],[F PMPI]]="SÍ","No","Sí")</f>
        <v>No</v>
      </c>
      <c r="O2682" s="65">
        <f>+Tabla1[[#This Row],[PVL]]*1.055</f>
        <v>2038501.7237099998</v>
      </c>
      <c r="P2682" s="65">
        <f>+Tabla1[[#This Row],[PVL]]*1.43</f>
        <v>2763087.6444599996</v>
      </c>
      <c r="Q2682" s="66" t="str">
        <f>+HYPERLINK(Tabla1[[#This Row],[PAG]])</f>
        <v>https://todomusica.com.ar/controladores-dj/10233-djm-s7.html</v>
      </c>
      <c r="R2682" s="67"/>
      <c r="S2682" s="68"/>
      <c r="T2682" s="69"/>
      <c r="U2682" s="69"/>
      <c r="V2682" s="69"/>
      <c r="W2682" s="69"/>
      <c r="X2682" s="69"/>
      <c r="Y2682" s="35"/>
      <c r="Z2682" s="35" t="s">
        <v>26431</v>
      </c>
      <c r="AA2682" s="36">
        <v>1</v>
      </c>
      <c r="AB2682" s="35" t="s">
        <v>9849</v>
      </c>
      <c r="AC2682" s="35" t="str">
        <f>+IF(Tabla1[[#This Row],[STK]]="no","Sin STK", "STK disponible")</f>
        <v>STK disponible</v>
      </c>
      <c r="AD2682" s="35">
        <f>+I2682*J2682</f>
        <v>0</v>
      </c>
      <c r="AE2682" s="35">
        <f>+I2682*K2682</f>
        <v>0</v>
      </c>
      <c r="AF2682" s="36">
        <f>IF(Tabla1[[#This Row],[ref pack]]=1,Tabla1[[#This Row],[Pedido]],LCM(Tabla1[[#This Row],[MC VIEJO]],Tabla1[[#This Row],[Pedido]]))</f>
        <v>1</v>
      </c>
      <c r="AG2682" s="36">
        <f>+VLOOKUP(Tabla1[[#This Row],[Artículo]],'.'!$B$2:$D$11481,3,)</f>
        <v>1</v>
      </c>
      <c r="AH2682" s="37" t="str">
        <f>+IFERROR(SEARCH("pack",Tabla1[[#This Row],[PACK]]),"")</f>
        <v/>
      </c>
    </row>
    <row r="2683" spans="1:34" ht="24" customHeight="1" x14ac:dyDescent="0.2">
      <c r="A2683" s="50" t="s">
        <v>5052</v>
      </c>
      <c r="B2683" s="60" t="s">
        <v>5108</v>
      </c>
      <c r="C2683" s="61" t="s">
        <v>5109</v>
      </c>
      <c r="D2683" s="52" t="s">
        <v>27</v>
      </c>
      <c r="E2683" s="53">
        <v>2201273.36</v>
      </c>
      <c r="F2683" s="23" t="str">
        <f>+IFERROR(VLOOKUP(Tabla1[[#This Row],[Artículo]],'..'!$B$2:$D$569000,3,),"")</f>
        <v/>
      </c>
      <c r="G2683" s="24" t="str">
        <f>IF(H2683=AF2683,"", "Error MC")</f>
        <v>Error MC</v>
      </c>
      <c r="H2683" s="62"/>
      <c r="I2683" s="54">
        <f>+Tabla1[[#This Row],[MC]]*Tabla1[[#This Row],[Pedido]]*Tabla1[[#This Row],[PVC ]]</f>
        <v>0</v>
      </c>
      <c r="J2683" s="26">
        <v>0.105</v>
      </c>
      <c r="K2683" s="63"/>
      <c r="L2683" s="28" t="s">
        <v>535</v>
      </c>
      <c r="M2683" s="53">
        <v>3283749.5389999999</v>
      </c>
      <c r="N2683" s="64" t="str">
        <f>+IF(Tabla1[[#This Row],[F PMPI]]="SÍ","No","Sí")</f>
        <v>No</v>
      </c>
      <c r="O2683" s="65">
        <f>+Tabla1[[#This Row],[PVL]]*1.055</f>
        <v>3464355.7636449998</v>
      </c>
      <c r="P2683" s="65">
        <f>+Tabla1[[#This Row],[PVL]]*1.43</f>
        <v>4695761.8407699997</v>
      </c>
      <c r="Q2683" s="66" t="str">
        <f>+HYPERLINK(Tabla1[[#This Row],[PAG]])</f>
        <v>https://todomusica.com.ar/controladores-dj/10233-djm-s7.html</v>
      </c>
      <c r="R2683" s="67"/>
      <c r="S2683" s="68"/>
      <c r="T2683" s="69"/>
      <c r="U2683" s="69"/>
      <c r="V2683" s="69"/>
      <c r="W2683" s="69"/>
      <c r="X2683" s="69"/>
      <c r="Y2683" s="35"/>
      <c r="Z2683" s="35" t="s">
        <v>26431</v>
      </c>
      <c r="AA2683" s="36">
        <v>1</v>
      </c>
      <c r="AB2683" s="35" t="s">
        <v>9849</v>
      </c>
      <c r="AC2683" s="35" t="str">
        <f>+IF(Tabla1[[#This Row],[STK]]="no","Sin STK", "STK disponible")</f>
        <v>Sin STK</v>
      </c>
      <c r="AD2683" s="35">
        <f>+I2683*J2683</f>
        <v>0</v>
      </c>
      <c r="AE2683" s="35">
        <f>+I2683*K2683</f>
        <v>0</v>
      </c>
      <c r="AF2683" s="36">
        <f>IF(Tabla1[[#This Row],[ref pack]]=1,Tabla1[[#This Row],[Pedido]],LCM(Tabla1[[#This Row],[MC VIEJO]],Tabla1[[#This Row],[Pedido]]))</f>
        <v>1</v>
      </c>
      <c r="AG2683" s="36">
        <f>+VLOOKUP(Tabla1[[#This Row],[Artículo]],'.'!$B$2:$D$11481,3,)</f>
        <v>1</v>
      </c>
      <c r="AH2683" s="37" t="str">
        <f>+IFERROR(SEARCH("pack",Tabla1[[#This Row],[PACK]]),"")</f>
        <v/>
      </c>
    </row>
    <row r="2684" spans="1:34" ht="24" customHeight="1" x14ac:dyDescent="0.2">
      <c r="A2684" s="50" t="s">
        <v>5052</v>
      </c>
      <c r="B2684" s="60" t="s">
        <v>5110</v>
      </c>
      <c r="C2684" s="61" t="s">
        <v>5111</v>
      </c>
      <c r="D2684" s="52" t="s">
        <v>27</v>
      </c>
      <c r="E2684" s="53">
        <v>2351013.71</v>
      </c>
      <c r="F2684" s="23" t="str">
        <f>+IFERROR(VLOOKUP(Tabla1[[#This Row],[Artículo]],'..'!$B$2:$D$569000,3,),"")</f>
        <v/>
      </c>
      <c r="G2684" s="24" t="str">
        <f>IF(H2684=AF2684,"", "Error MC")</f>
        <v>Error MC</v>
      </c>
      <c r="H2684" s="62"/>
      <c r="I2684" s="54">
        <f>+Tabla1[[#This Row],[MC]]*Tabla1[[#This Row],[Pedido]]*Tabla1[[#This Row],[PVC ]]</f>
        <v>0</v>
      </c>
      <c r="J2684" s="26">
        <v>0.105</v>
      </c>
      <c r="K2684" s="63"/>
      <c r="L2684" s="28" t="s">
        <v>535</v>
      </c>
      <c r="M2684" s="53">
        <v>3507124.7039999999</v>
      </c>
      <c r="N2684" s="64" t="str">
        <f>+IF(Tabla1[[#This Row],[F PMPI]]="SÍ","No","Sí")</f>
        <v>No</v>
      </c>
      <c r="O2684" s="65">
        <f>+Tabla1[[#This Row],[PVL]]*1.055</f>
        <v>3700016.5627199998</v>
      </c>
      <c r="P2684" s="65">
        <f>+Tabla1[[#This Row],[PVL]]*1.43</f>
        <v>5015188.3267199993</v>
      </c>
      <c r="Q2684" s="66" t="str">
        <f>+HYPERLINK(Tabla1[[#This Row],[PAG]])</f>
        <v>https://todomusica.com.ar/mixers-dj/8702-djm-s9.html</v>
      </c>
      <c r="R2684" s="67"/>
      <c r="S2684" s="68"/>
      <c r="T2684" s="69"/>
      <c r="U2684" s="69"/>
      <c r="V2684" s="69"/>
      <c r="W2684" s="69"/>
      <c r="X2684" s="69"/>
      <c r="Y2684" s="35"/>
      <c r="Z2684" s="35" t="s">
        <v>26432</v>
      </c>
      <c r="AA2684" s="36">
        <v>1</v>
      </c>
      <c r="AB2684" s="35" t="s">
        <v>9849</v>
      </c>
      <c r="AC2684" s="35" t="str">
        <f>+IF(Tabla1[[#This Row],[STK]]="no","Sin STK", "STK disponible")</f>
        <v>Sin STK</v>
      </c>
      <c r="AD2684" s="35">
        <f>+I2684*J2684</f>
        <v>0</v>
      </c>
      <c r="AE2684" s="35">
        <f>+I2684*K2684</f>
        <v>0</v>
      </c>
      <c r="AF2684" s="36">
        <f>IF(Tabla1[[#This Row],[ref pack]]=1,Tabla1[[#This Row],[Pedido]],LCM(Tabla1[[#This Row],[MC VIEJO]],Tabla1[[#This Row],[Pedido]]))</f>
        <v>1</v>
      </c>
      <c r="AG2684" s="36">
        <f>+VLOOKUP(Tabla1[[#This Row],[Artículo]],'.'!$B$2:$D$11481,3,)</f>
        <v>1</v>
      </c>
      <c r="AH2684" s="37" t="str">
        <f>+IFERROR(SEARCH("pack",Tabla1[[#This Row],[PACK]]),"")</f>
        <v/>
      </c>
    </row>
    <row r="2685" spans="1:34" ht="24" customHeight="1" x14ac:dyDescent="0.2">
      <c r="A2685" s="50" t="s">
        <v>5052</v>
      </c>
      <c r="B2685" s="60" t="s">
        <v>5112</v>
      </c>
      <c r="C2685" s="61" t="s">
        <v>5113</v>
      </c>
      <c r="D2685" s="52" t="s">
        <v>27</v>
      </c>
      <c r="E2685" s="53">
        <v>5191597.91</v>
      </c>
      <c r="F2685" s="23" t="str">
        <f>+IFERROR(VLOOKUP(Tabla1[[#This Row],[Artículo]],'..'!$B$2:$D$569000,3,),"")</f>
        <v/>
      </c>
      <c r="G2685" s="24" t="str">
        <f>IF(H2685=AF2685,"", "Error MC")</f>
        <v>Error MC</v>
      </c>
      <c r="H2685" s="62"/>
      <c r="I2685" s="54">
        <f>+Tabla1[[#This Row],[MC]]*Tabla1[[#This Row],[Pedido]]*Tabla1[[#This Row],[PVC ]]</f>
        <v>0</v>
      </c>
      <c r="J2685" s="26">
        <v>0.105</v>
      </c>
      <c r="K2685" s="63"/>
      <c r="L2685" s="28" t="s">
        <v>535</v>
      </c>
      <c r="M2685" s="53">
        <v>7744566.1840000004</v>
      </c>
      <c r="N2685" s="64" t="str">
        <f>+IF(Tabla1[[#This Row],[F PMPI]]="SÍ","No","Sí")</f>
        <v>No</v>
      </c>
      <c r="O2685" s="65">
        <f>+Tabla1[[#This Row],[PVL]]*1.055</f>
        <v>8170517.32412</v>
      </c>
      <c r="P2685" s="65">
        <f>+Tabla1[[#This Row],[PVL]]*1.43</f>
        <v>11074729.64312</v>
      </c>
      <c r="Q2685" s="66" t="str">
        <f>+HYPERLINK(Tabla1[[#This Row],[PAG]])</f>
        <v>https://todomusica.com.ar/mixers-dj/9492-djm-v10.html</v>
      </c>
      <c r="R2685" s="67"/>
      <c r="S2685" s="68"/>
      <c r="T2685" s="69"/>
      <c r="U2685" s="69"/>
      <c r="V2685" s="69"/>
      <c r="W2685" s="69"/>
      <c r="X2685" s="69"/>
      <c r="Y2685" s="35"/>
      <c r="Z2685" s="35" t="s">
        <v>26433</v>
      </c>
      <c r="AA2685" s="36">
        <v>1</v>
      </c>
      <c r="AB2685" s="35" t="s">
        <v>9849</v>
      </c>
      <c r="AC2685" s="35" t="str">
        <f>+IF(Tabla1[[#This Row],[STK]]="no","Sin STK", "STK disponible")</f>
        <v>Sin STK</v>
      </c>
      <c r="AD2685" s="35">
        <f>+I2685*J2685</f>
        <v>0</v>
      </c>
      <c r="AE2685" s="35">
        <f>+I2685*K2685</f>
        <v>0</v>
      </c>
      <c r="AF2685" s="36">
        <f>IF(Tabla1[[#This Row],[ref pack]]=1,Tabla1[[#This Row],[Pedido]],LCM(Tabla1[[#This Row],[MC VIEJO]],Tabla1[[#This Row],[Pedido]]))</f>
        <v>1</v>
      </c>
      <c r="AG2685" s="36">
        <f>+VLOOKUP(Tabla1[[#This Row],[Artículo]],'.'!$B$2:$D$11481,3,)</f>
        <v>1</v>
      </c>
      <c r="AH2685" s="37" t="str">
        <f>+IFERROR(SEARCH("pack",Tabla1[[#This Row],[PACK]]),"")</f>
        <v/>
      </c>
    </row>
    <row r="2686" spans="1:34" ht="24" customHeight="1" x14ac:dyDescent="0.2">
      <c r="A2686" s="50" t="s">
        <v>5052</v>
      </c>
      <c r="B2686" s="60" t="s">
        <v>5114</v>
      </c>
      <c r="C2686" s="61" t="s">
        <v>5115</v>
      </c>
      <c r="D2686" s="52" t="s">
        <v>27</v>
      </c>
      <c r="E2686" s="53">
        <v>5348511.3600000003</v>
      </c>
      <c r="F2686" s="23" t="str">
        <f>+IFERROR(VLOOKUP(Tabla1[[#This Row],[Artículo]],'..'!$B$2:$D$569000,3,),"")</f>
        <v/>
      </c>
      <c r="G2686" s="24" t="str">
        <f>IF(H2686=AF2686,"", "Error MC")</f>
        <v>Error MC</v>
      </c>
      <c r="H2686" s="62"/>
      <c r="I2686" s="54">
        <f>+Tabla1[[#This Row],[MC]]*Tabla1[[#This Row],[Pedido]]*Tabla1[[#This Row],[PVC ]]</f>
        <v>0</v>
      </c>
      <c r="J2686" s="26">
        <v>0.105</v>
      </c>
      <c r="K2686" s="63"/>
      <c r="L2686" s="28" t="s">
        <v>535</v>
      </c>
      <c r="M2686" s="53">
        <v>7978641.8260000004</v>
      </c>
      <c r="N2686" s="64" t="str">
        <f>+IF(Tabla1[[#This Row],[F PMPI]]="SÍ","No","Sí")</f>
        <v>No</v>
      </c>
      <c r="O2686" s="65">
        <f>+Tabla1[[#This Row],[PVL]]*1.055</f>
        <v>8417467.1264299992</v>
      </c>
      <c r="P2686" s="65">
        <f>+Tabla1[[#This Row],[PVL]]*1.43</f>
        <v>11409457.811179999</v>
      </c>
      <c r="Q2686" s="66" t="str">
        <f>+HYPERLINK(Tabla1[[#This Row],[PAG]])</f>
        <v/>
      </c>
      <c r="R2686" s="67"/>
      <c r="S2686" s="68"/>
      <c r="T2686" s="69"/>
      <c r="U2686" s="69"/>
      <c r="V2686" s="69"/>
      <c r="W2686" s="69"/>
      <c r="X2686" s="69"/>
      <c r="Y2686" s="35"/>
      <c r="Z2686" s="35" t="s">
        <v>65</v>
      </c>
      <c r="AA2686" s="36">
        <v>1</v>
      </c>
      <c r="AB2686" s="35" t="s">
        <v>9849</v>
      </c>
      <c r="AC2686" s="35" t="str">
        <f>+IF(Tabla1[[#This Row],[STK]]="no","Sin STK", "STK disponible")</f>
        <v>Sin STK</v>
      </c>
      <c r="AD2686" s="35">
        <f>+I2686*J2686</f>
        <v>0</v>
      </c>
      <c r="AE2686" s="35">
        <f>+I2686*K2686</f>
        <v>0</v>
      </c>
      <c r="AF2686" s="36">
        <f>IF(Tabla1[[#This Row],[ref pack]]=1,Tabla1[[#This Row],[Pedido]],LCM(Tabla1[[#This Row],[MC VIEJO]],Tabla1[[#This Row],[Pedido]]))</f>
        <v>1</v>
      </c>
      <c r="AG2686" s="36">
        <f>+VLOOKUP(Tabla1[[#This Row],[Artículo]],'.'!$B$2:$D$11481,3,)</f>
        <v>1</v>
      </c>
      <c r="AH2686" s="37" t="str">
        <f>+IFERROR(SEARCH("pack",Tabla1[[#This Row],[PACK]]),"")</f>
        <v/>
      </c>
    </row>
    <row r="2687" spans="1:34" ht="24" customHeight="1" x14ac:dyDescent="0.2">
      <c r="A2687" s="50" t="s">
        <v>5052</v>
      </c>
      <c r="B2687" s="60" t="s">
        <v>5116</v>
      </c>
      <c r="C2687" s="61" t="s">
        <v>5117</v>
      </c>
      <c r="D2687" s="52" t="s">
        <v>9841</v>
      </c>
      <c r="E2687" s="53">
        <v>549197.57999999996</v>
      </c>
      <c r="F2687" s="23" t="str">
        <f>+IFERROR(VLOOKUP(Tabla1[[#This Row],[Artículo]],'..'!$B$2:$D$569000,3,),"")</f>
        <v/>
      </c>
      <c r="G2687" s="24" t="str">
        <f>IF(H2687=AF2687,"", "Error MC")</f>
        <v>Error MC</v>
      </c>
      <c r="H2687" s="62"/>
      <c r="I2687" s="54">
        <f>+Tabla1[[#This Row],[MC]]*Tabla1[[#This Row],[Pedido]]*Tabla1[[#This Row],[PVC ]]</f>
        <v>0</v>
      </c>
      <c r="J2687" s="26">
        <v>0.105</v>
      </c>
      <c r="K2687" s="63"/>
      <c r="L2687" s="28" t="s">
        <v>535</v>
      </c>
      <c r="M2687" s="53">
        <v>819265.48699999996</v>
      </c>
      <c r="N2687" s="64" t="str">
        <f>+IF(Tabla1[[#This Row],[F PMPI]]="SÍ","No","Sí")</f>
        <v>No</v>
      </c>
      <c r="O2687" s="65">
        <f>+Tabla1[[#This Row],[PVL]]*1.055</f>
        <v>864325.08878499991</v>
      </c>
      <c r="P2687" s="65">
        <f>+Tabla1[[#This Row],[PVL]]*1.43</f>
        <v>1171549.6464099998</v>
      </c>
      <c r="Q2687" s="66" t="str">
        <f>+HYPERLINK(Tabla1[[#This Row],[PAG]])</f>
        <v>https://todomusica.com.ar/mixers-dj/9545-dj-mixer.html</v>
      </c>
      <c r="R2687" s="67"/>
      <c r="S2687" s="68"/>
      <c r="T2687" s="69"/>
      <c r="U2687" s="69"/>
      <c r="V2687" s="69"/>
      <c r="W2687" s="69"/>
      <c r="X2687" s="69"/>
      <c r="Y2687" s="35"/>
      <c r="Z2687" s="35" t="s">
        <v>26434</v>
      </c>
      <c r="AA2687" s="36">
        <v>1</v>
      </c>
      <c r="AB2687" s="35" t="s">
        <v>9849</v>
      </c>
      <c r="AC2687" s="35" t="str">
        <f>+IF(Tabla1[[#This Row],[STK]]="no","Sin STK", "STK disponible")</f>
        <v>STK disponible</v>
      </c>
      <c r="AD2687" s="35">
        <f>+I2687*J2687</f>
        <v>0</v>
      </c>
      <c r="AE2687" s="35">
        <f>+I2687*K2687</f>
        <v>0</v>
      </c>
      <c r="AF2687" s="36">
        <f>IF(Tabla1[[#This Row],[ref pack]]=1,Tabla1[[#This Row],[Pedido]],LCM(Tabla1[[#This Row],[MC VIEJO]],Tabla1[[#This Row],[Pedido]]))</f>
        <v>1</v>
      </c>
      <c r="AG2687" s="36">
        <f>+VLOOKUP(Tabla1[[#This Row],[Artículo]],'.'!$B$2:$D$11481,3,)</f>
        <v>1</v>
      </c>
      <c r="AH2687" s="37" t="str">
        <f>+IFERROR(SEARCH("pack",Tabla1[[#This Row],[PACK]]),"")</f>
        <v/>
      </c>
    </row>
    <row r="2688" spans="1:34" ht="24" customHeight="1" x14ac:dyDescent="0.2">
      <c r="A2688" s="50" t="s">
        <v>5052</v>
      </c>
      <c r="B2688" s="60" t="s">
        <v>5118</v>
      </c>
      <c r="C2688" s="61" t="s">
        <v>5119</v>
      </c>
      <c r="D2688" s="52" t="s">
        <v>9842</v>
      </c>
      <c r="E2688" s="53">
        <v>1147710.69</v>
      </c>
      <c r="F2688" s="23" t="str">
        <f>+IFERROR(VLOOKUP(Tabla1[[#This Row],[Artículo]],'..'!$B$2:$D$569000,3,),"")</f>
        <v/>
      </c>
      <c r="G2688" s="24" t="str">
        <f>IF(H2688=AF2688,"", "Error MC")</f>
        <v>Error MC</v>
      </c>
      <c r="H2688" s="62"/>
      <c r="I2688" s="54">
        <f>+Tabla1[[#This Row],[MC]]*Tabla1[[#This Row],[Pedido]]*Tabla1[[#This Row],[PVC ]]</f>
        <v>0</v>
      </c>
      <c r="J2688" s="26">
        <v>0.105</v>
      </c>
      <c r="K2688" s="63"/>
      <c r="L2688" s="28" t="s">
        <v>535</v>
      </c>
      <c r="M2688" s="53">
        <v>1712097.42</v>
      </c>
      <c r="N2688" s="64" t="str">
        <f>+IF(Tabla1[[#This Row],[F PMPI]]="SÍ","No","Sí")</f>
        <v>No</v>
      </c>
      <c r="O2688" s="65">
        <f>+Tabla1[[#This Row],[PVL]]*1.055</f>
        <v>1806262.7780999998</v>
      </c>
      <c r="P2688" s="65">
        <f>+Tabla1[[#This Row],[PVL]]*1.43</f>
        <v>2448299.3106</v>
      </c>
      <c r="Q2688" s="66" t="str">
        <f>+HYPERLINK(Tabla1[[#This Row],[PAG]])</f>
        <v>https://todomusica.com.ar/mixers-dj/8575-dj-mixer.html</v>
      </c>
      <c r="R2688" s="67"/>
      <c r="S2688" s="68"/>
      <c r="T2688" s="69"/>
      <c r="U2688" s="69"/>
      <c r="V2688" s="69"/>
      <c r="W2688" s="69"/>
      <c r="X2688" s="69"/>
      <c r="Y2688" s="35"/>
      <c r="Z2688" s="35" t="s">
        <v>26435</v>
      </c>
      <c r="AA2688" s="36">
        <v>1</v>
      </c>
      <c r="AB2688" s="35" t="s">
        <v>9849</v>
      </c>
      <c r="AC2688" s="35" t="str">
        <f>+IF(Tabla1[[#This Row],[STK]]="no","Sin STK", "STK disponible")</f>
        <v>STK disponible</v>
      </c>
      <c r="AD2688" s="35">
        <f>+I2688*J2688</f>
        <v>0</v>
      </c>
      <c r="AE2688" s="35">
        <f>+I2688*K2688</f>
        <v>0</v>
      </c>
      <c r="AF2688" s="36">
        <f>IF(Tabla1[[#This Row],[ref pack]]=1,Tabla1[[#This Row],[Pedido]],LCM(Tabla1[[#This Row],[MC VIEJO]],Tabla1[[#This Row],[Pedido]]))</f>
        <v>1</v>
      </c>
      <c r="AG2688" s="36">
        <f>+VLOOKUP(Tabla1[[#This Row],[Artículo]],'.'!$B$2:$D$11481,3,)</f>
        <v>1</v>
      </c>
      <c r="AH2688" s="37" t="str">
        <f>+IFERROR(SEARCH("pack",Tabla1[[#This Row],[PACK]]),"")</f>
        <v/>
      </c>
    </row>
    <row r="2689" spans="1:34" ht="24" customHeight="1" x14ac:dyDescent="0.2">
      <c r="A2689" s="50" t="s">
        <v>5052</v>
      </c>
      <c r="B2689" s="60" t="s">
        <v>5120</v>
      </c>
      <c r="C2689" s="61" t="s">
        <v>5121</v>
      </c>
      <c r="D2689" s="52" t="s">
        <v>27</v>
      </c>
      <c r="E2689" s="53">
        <v>1965903.05</v>
      </c>
      <c r="F2689" s="23" t="str">
        <f>+IFERROR(VLOOKUP(Tabla1[[#This Row],[Artículo]],'..'!$B$2:$D$569000,3,),"")</f>
        <v/>
      </c>
      <c r="G2689" s="24" t="str">
        <f>IF(H2689=AF2689,"", "Error MC")</f>
        <v>Error MC</v>
      </c>
      <c r="H2689" s="62"/>
      <c r="I2689" s="54">
        <f>+Tabla1[[#This Row],[MC]]*Tabla1[[#This Row],[Pedido]]*Tabla1[[#This Row],[PVC ]]</f>
        <v>0</v>
      </c>
      <c r="J2689" s="26">
        <v>0.105</v>
      </c>
      <c r="K2689" s="63"/>
      <c r="L2689" s="28" t="s">
        <v>535</v>
      </c>
      <c r="M2689" s="53">
        <v>2932635.878</v>
      </c>
      <c r="N2689" s="64" t="str">
        <f>+IF(Tabla1[[#This Row],[F PMPI]]="SÍ","No","Sí")</f>
        <v>No</v>
      </c>
      <c r="O2689" s="65">
        <f>+Tabla1[[#This Row],[PVL]]*1.055</f>
        <v>3093930.8512899997</v>
      </c>
      <c r="P2689" s="65">
        <f>+Tabla1[[#This Row],[PVL]]*1.43</f>
        <v>4193669.3055399996</v>
      </c>
      <c r="Q2689" s="66" t="str">
        <f>+HYPERLINK(Tabla1[[#This Row],[PAG]])</f>
        <v>https://todomusica.com.ar/mixers-dj/8705-djm-750mk2.html</v>
      </c>
      <c r="R2689" s="67"/>
      <c r="S2689" s="68"/>
      <c r="T2689" s="69"/>
      <c r="U2689" s="69"/>
      <c r="V2689" s="69"/>
      <c r="W2689" s="69"/>
      <c r="X2689" s="69"/>
      <c r="Y2689" s="35"/>
      <c r="Z2689" s="35" t="s">
        <v>26436</v>
      </c>
      <c r="AA2689" s="36">
        <v>1</v>
      </c>
      <c r="AB2689" s="35" t="s">
        <v>9849</v>
      </c>
      <c r="AC2689" s="35" t="str">
        <f>+IF(Tabla1[[#This Row],[STK]]="no","Sin STK", "STK disponible")</f>
        <v>Sin STK</v>
      </c>
      <c r="AD2689" s="35">
        <f>+I2689*J2689</f>
        <v>0</v>
      </c>
      <c r="AE2689" s="35">
        <f>+I2689*K2689</f>
        <v>0</v>
      </c>
      <c r="AF2689" s="36">
        <f>IF(Tabla1[[#This Row],[ref pack]]=1,Tabla1[[#This Row],[Pedido]],LCM(Tabla1[[#This Row],[MC VIEJO]],Tabla1[[#This Row],[Pedido]]))</f>
        <v>1</v>
      </c>
      <c r="AG2689" s="36">
        <f>+VLOOKUP(Tabla1[[#This Row],[Artículo]],'.'!$B$2:$D$11481,3,)</f>
        <v>1</v>
      </c>
      <c r="AH2689" s="37" t="str">
        <f>+IFERROR(SEARCH("pack",Tabla1[[#This Row],[PACK]]),"")</f>
        <v/>
      </c>
    </row>
    <row r="2690" spans="1:34" ht="24" customHeight="1" x14ac:dyDescent="0.2">
      <c r="A2690" s="50" t="s">
        <v>5052</v>
      </c>
      <c r="B2690" s="60" t="s">
        <v>5125</v>
      </c>
      <c r="C2690" s="61" t="s">
        <v>5126</v>
      </c>
      <c r="D2690" s="52" t="s">
        <v>27</v>
      </c>
      <c r="E2690" s="53">
        <v>1818637.73</v>
      </c>
      <c r="F2690" s="23" t="str">
        <f>+IFERROR(VLOOKUP(Tabla1[[#This Row],[Artículo]],'..'!$B$2:$D$569000,3,),"")</f>
        <v/>
      </c>
      <c r="G2690" s="24" t="str">
        <f>IF(H2690=AF2690,"", "Error MC")</f>
        <v>Error MC</v>
      </c>
      <c r="H2690" s="62"/>
      <c r="I2690" s="54">
        <f>+Tabla1[[#This Row],[MC]]*Tabla1[[#This Row],[Pedido]]*Tabla1[[#This Row],[PVC ]]</f>
        <v>0</v>
      </c>
      <c r="J2690" s="26">
        <v>0.105</v>
      </c>
      <c r="K2690" s="63"/>
      <c r="L2690" s="28" t="s">
        <v>535</v>
      </c>
      <c r="M2690" s="53">
        <v>2712952.8390000002</v>
      </c>
      <c r="N2690" s="64" t="str">
        <f>+IF(Tabla1[[#This Row],[F PMPI]]="SÍ","No","Sí")</f>
        <v>No</v>
      </c>
      <c r="O2690" s="65">
        <f>+Tabla1[[#This Row],[PVL]]*1.055</f>
        <v>2862165.2451450001</v>
      </c>
      <c r="P2690" s="65">
        <f>+Tabla1[[#This Row],[PVL]]*1.43</f>
        <v>3879522.5597700002</v>
      </c>
      <c r="Q2690" s="66" t="str">
        <f>+HYPERLINK(Tabla1[[#This Row],[PAG]])</f>
        <v>https://todomusica.com.ar/sistemas-dj/9548-dj-sampler.html</v>
      </c>
      <c r="R2690" s="67"/>
      <c r="S2690" s="68"/>
      <c r="T2690" s="69"/>
      <c r="U2690" s="69"/>
      <c r="V2690" s="69"/>
      <c r="W2690" s="69"/>
      <c r="X2690" s="69"/>
      <c r="Y2690" s="35"/>
      <c r="Z2690" s="35" t="s">
        <v>26437</v>
      </c>
      <c r="AA2690" s="36">
        <v>1</v>
      </c>
      <c r="AB2690" s="35" t="s">
        <v>9849</v>
      </c>
      <c r="AC2690" s="35" t="str">
        <f>+IF(Tabla1[[#This Row],[STK]]="no","Sin STK", "STK disponible")</f>
        <v>Sin STK</v>
      </c>
      <c r="AD2690" s="35">
        <f>+I2690*J2690</f>
        <v>0</v>
      </c>
      <c r="AE2690" s="35">
        <f>+I2690*K2690</f>
        <v>0</v>
      </c>
      <c r="AF2690" s="36">
        <f>IF(Tabla1[[#This Row],[ref pack]]=1,Tabla1[[#This Row],[Pedido]],LCM(Tabla1[[#This Row],[MC VIEJO]],Tabla1[[#This Row],[Pedido]]))</f>
        <v>1</v>
      </c>
      <c r="AG2690" s="36">
        <f>+VLOOKUP(Tabla1[[#This Row],[Artículo]],'.'!$B$2:$D$11481,3,)</f>
        <v>1</v>
      </c>
      <c r="AH2690" s="37" t="str">
        <f>+IFERROR(SEARCH("pack",Tabla1[[#This Row],[PACK]]),"")</f>
        <v/>
      </c>
    </row>
    <row r="2691" spans="1:34" ht="24" customHeight="1" x14ac:dyDescent="0.2">
      <c r="A2691" s="50" t="s">
        <v>5052</v>
      </c>
      <c r="B2691" s="60" t="s">
        <v>5127</v>
      </c>
      <c r="C2691" s="61" t="s">
        <v>5128</v>
      </c>
      <c r="D2691" s="52" t="s">
        <v>27</v>
      </c>
      <c r="E2691" s="53">
        <v>207712.81</v>
      </c>
      <c r="F2691" s="23" t="str">
        <f>+IFERROR(VLOOKUP(Tabla1[[#This Row],[Artículo]],'..'!$B$2:$D$569000,3,),"")</f>
        <v/>
      </c>
      <c r="G2691" s="24" t="str">
        <f>IF(H2691=AF2691,"", "Error MC")</f>
        <v>Error MC</v>
      </c>
      <c r="H2691" s="62"/>
      <c r="I2691" s="54">
        <f>+Tabla1[[#This Row],[MC]]*Tabla1[[#This Row],[Pedido]]*Tabla1[[#This Row],[PVC ]]</f>
        <v>0</v>
      </c>
      <c r="J2691" s="26">
        <v>0.21</v>
      </c>
      <c r="K2691" s="63"/>
      <c r="L2691" s="28" t="s">
        <v>535</v>
      </c>
      <c r="M2691" s="53">
        <v>339298.87099999998</v>
      </c>
      <c r="N2691" s="64" t="str">
        <f>+IF(Tabla1[[#This Row],[F PMPI]]="SÍ","No","Sí")</f>
        <v>No</v>
      </c>
      <c r="O2691" s="65">
        <f>+Tabla1[[#This Row],[PVL]]*1.055</f>
        <v>357960.30890499998</v>
      </c>
      <c r="P2691" s="65">
        <f>+Tabla1[[#This Row],[PVL]]*1.43</f>
        <v>485197.38552999997</v>
      </c>
      <c r="Q2691" s="66" t="str">
        <f>+HYPERLINK(Tabla1[[#This Row],[PAG]])</f>
        <v>https://todomusica.com.ar/monitores-de-estudio-dj/8678-dm-40.html</v>
      </c>
      <c r="R2691" s="67"/>
      <c r="S2691" s="68"/>
      <c r="T2691" s="69"/>
      <c r="U2691" s="69"/>
      <c r="V2691" s="69"/>
      <c r="W2691" s="69"/>
      <c r="X2691" s="69"/>
      <c r="Y2691" s="35"/>
      <c r="Z2691" s="35" t="s">
        <v>26438</v>
      </c>
      <c r="AA2691" s="36">
        <v>1</v>
      </c>
      <c r="AB2691" s="35" t="s">
        <v>9849</v>
      </c>
      <c r="AC2691" s="35" t="str">
        <f>+IF(Tabla1[[#This Row],[STK]]="no","Sin STK", "STK disponible")</f>
        <v>Sin STK</v>
      </c>
      <c r="AD2691" s="35">
        <f>+I2691*J2691</f>
        <v>0</v>
      </c>
      <c r="AE2691" s="35">
        <f>+I2691*K2691</f>
        <v>0</v>
      </c>
      <c r="AF2691" s="36">
        <f>IF(Tabla1[[#This Row],[ref pack]]=1,Tabla1[[#This Row],[Pedido]],LCM(Tabla1[[#This Row],[MC VIEJO]],Tabla1[[#This Row],[Pedido]]))</f>
        <v>1</v>
      </c>
      <c r="AG2691" s="36">
        <f>+VLOOKUP(Tabla1[[#This Row],[Artículo]],'.'!$B$2:$D$11481,3,)</f>
        <v>1</v>
      </c>
      <c r="AH2691" s="37" t="str">
        <f>+IFERROR(SEARCH("pack",Tabla1[[#This Row],[PACK]]),"")</f>
        <v/>
      </c>
    </row>
    <row r="2692" spans="1:34" ht="24" customHeight="1" x14ac:dyDescent="0.2">
      <c r="A2692" s="50" t="s">
        <v>5052</v>
      </c>
      <c r="B2692" s="60" t="s">
        <v>5129</v>
      </c>
      <c r="C2692" s="61" t="s">
        <v>5130</v>
      </c>
      <c r="D2692" s="52" t="s">
        <v>27</v>
      </c>
      <c r="E2692" s="53">
        <v>306578.28000000003</v>
      </c>
      <c r="F2692" s="23" t="str">
        <f>+IFERROR(VLOOKUP(Tabla1[[#This Row],[Artículo]],'..'!$B$2:$D$569000,3,),"")</f>
        <v/>
      </c>
      <c r="G2692" s="24" t="str">
        <f>IF(H2692=AF2692,"", "Error MC")</f>
        <v>Error MC</v>
      </c>
      <c r="H2692" s="62"/>
      <c r="I2692" s="54">
        <f>+Tabla1[[#This Row],[MC]]*Tabla1[[#This Row],[Pedido]]*Tabla1[[#This Row],[PVC ]]</f>
        <v>0</v>
      </c>
      <c r="J2692" s="26">
        <v>0.21</v>
      </c>
      <c r="K2692" s="63"/>
      <c r="L2692" s="28" t="s">
        <v>535</v>
      </c>
      <c r="M2692" s="53">
        <v>500795.62300000002</v>
      </c>
      <c r="N2692" s="64" t="str">
        <f>+IF(Tabla1[[#This Row],[F PMPI]]="SÍ","No","Sí")</f>
        <v>No</v>
      </c>
      <c r="O2692" s="65">
        <f>+Tabla1[[#This Row],[PVL]]*1.055</f>
        <v>528339.38226500002</v>
      </c>
      <c r="P2692" s="65">
        <f>+Tabla1[[#This Row],[PVL]]*1.43</f>
        <v>716137.74089000002</v>
      </c>
      <c r="Q2692" s="66" t="str">
        <f>+HYPERLINK(Tabla1[[#This Row],[PAG]])</f>
        <v>https://todomusica.com.ar/monitores-de-estudio-dj/10430-dm-40bt.html</v>
      </c>
      <c r="R2692" s="67"/>
      <c r="S2692" s="68"/>
      <c r="T2692" s="69"/>
      <c r="U2692" s="69"/>
      <c r="V2692" s="69"/>
      <c r="W2692" s="69"/>
      <c r="X2692" s="69"/>
      <c r="Y2692" s="35"/>
      <c r="Z2692" s="35" t="s">
        <v>26439</v>
      </c>
      <c r="AA2692" s="36">
        <v>1</v>
      </c>
      <c r="AB2692" s="35" t="s">
        <v>9849</v>
      </c>
      <c r="AC2692" s="35" t="str">
        <f>+IF(Tabla1[[#This Row],[STK]]="no","Sin STK", "STK disponible")</f>
        <v>Sin STK</v>
      </c>
      <c r="AD2692" s="35">
        <f>+I2692*J2692</f>
        <v>0</v>
      </c>
      <c r="AE2692" s="35">
        <f>+I2692*K2692</f>
        <v>0</v>
      </c>
      <c r="AF2692" s="36">
        <f>IF(Tabla1[[#This Row],[ref pack]]=1,Tabla1[[#This Row],[Pedido]],LCM(Tabla1[[#This Row],[MC VIEJO]],Tabla1[[#This Row],[Pedido]]))</f>
        <v>1</v>
      </c>
      <c r="AG2692" s="36">
        <f>+VLOOKUP(Tabla1[[#This Row],[Artículo]],'.'!$B$2:$D$11481,3,)</f>
        <v>1</v>
      </c>
      <c r="AH2692" s="37" t="str">
        <f>+IFERROR(SEARCH("pack",Tabla1[[#This Row],[PACK]]),"")</f>
        <v/>
      </c>
    </row>
    <row r="2693" spans="1:34" ht="24" customHeight="1" x14ac:dyDescent="0.2">
      <c r="A2693" s="50" t="s">
        <v>5052</v>
      </c>
      <c r="B2693" s="60" t="s">
        <v>24060</v>
      </c>
      <c r="C2693" s="61" t="s">
        <v>5128</v>
      </c>
      <c r="D2693" s="52" t="s">
        <v>9841</v>
      </c>
      <c r="E2693" s="53">
        <v>234995.89</v>
      </c>
      <c r="F2693" s="23" t="str">
        <f>+IFERROR(VLOOKUP(Tabla1[[#This Row],[Artículo]],'..'!$B$2:$D$569000,3,),"")</f>
        <v/>
      </c>
      <c r="G2693" s="24" t="e">
        <f>IF(H2693=AF2693,"", "Error MC")</f>
        <v>#N/A</v>
      </c>
      <c r="H2693" s="62"/>
      <c r="I2693" s="54">
        <f>+Tabla1[[#This Row],[MC]]*Tabla1[[#This Row],[Pedido]]*Tabla1[[#This Row],[PVC ]]</f>
        <v>0</v>
      </c>
      <c r="J2693" s="26">
        <v>0.21</v>
      </c>
      <c r="K2693" s="63"/>
      <c r="L2693" s="28" t="s">
        <v>535</v>
      </c>
      <c r="M2693" s="53">
        <v>383865.78499999997</v>
      </c>
      <c r="N2693" s="64" t="str">
        <f>+IF(Tabla1[[#This Row],[F PMPI]]="SÍ","No","Sí")</f>
        <v>Sí</v>
      </c>
      <c r="O2693" s="65">
        <f>+Tabla1[[#This Row],[PVL]]*1.055</f>
        <v>404978.40317499993</v>
      </c>
      <c r="P2693" s="65">
        <f>+Tabla1[[#This Row],[PVL]]*1.43</f>
        <v>548928.07254999992</v>
      </c>
      <c r="Q2693" s="66" t="str">
        <f>+HYPERLINK(Tabla1[[#This Row],[PAG]])</f>
        <v/>
      </c>
      <c r="R2693" s="67"/>
      <c r="S2693" s="68"/>
      <c r="T2693" s="69"/>
      <c r="U2693" s="69"/>
      <c r="V2693" s="69"/>
      <c r="W2693" s="69"/>
      <c r="X2693" s="69"/>
      <c r="Y2693" s="35"/>
      <c r="Z2693" s="35" t="s">
        <v>65</v>
      </c>
      <c r="AA2693" s="36">
        <v>1</v>
      </c>
      <c r="AB2693" s="35" t="s">
        <v>27</v>
      </c>
      <c r="AC2693" s="35" t="str">
        <f>+IF(Tabla1[[#This Row],[STK]]="no","Sin STK", "STK disponible")</f>
        <v>STK disponible</v>
      </c>
      <c r="AD2693" s="35">
        <f>+I2693*J2693</f>
        <v>0</v>
      </c>
      <c r="AE2693" s="35">
        <f>+I2693*K2693</f>
        <v>0</v>
      </c>
      <c r="AF2693" s="36" t="e">
        <f>IF(Tabla1[[#This Row],[ref pack]]=1,Tabla1[[#This Row],[Pedido]],LCM(Tabla1[[#This Row],[MC VIEJO]],Tabla1[[#This Row],[Pedido]]))</f>
        <v>#N/A</v>
      </c>
      <c r="AG2693" s="36" t="e">
        <f>+VLOOKUP(Tabla1[[#This Row],[Artículo]],'.'!$B$2:$D$11481,3,)</f>
        <v>#N/A</v>
      </c>
      <c r="AH2693" s="37" t="str">
        <f>+IFERROR(SEARCH("pack",Tabla1[[#This Row],[PACK]]),"")</f>
        <v/>
      </c>
    </row>
    <row r="2694" spans="1:34" ht="24" customHeight="1" x14ac:dyDescent="0.2">
      <c r="A2694" s="50" t="s">
        <v>5052</v>
      </c>
      <c r="B2694" s="60" t="s">
        <v>5135</v>
      </c>
      <c r="C2694" s="61" t="s">
        <v>5136</v>
      </c>
      <c r="D2694" s="52" t="s">
        <v>27</v>
      </c>
      <c r="E2694" s="53">
        <v>51122.73</v>
      </c>
      <c r="F2694" s="23" t="str">
        <f>+IFERROR(VLOOKUP(Tabla1[[#This Row],[Artículo]],'..'!$B$2:$D$569000,3,),"")</f>
        <v/>
      </c>
      <c r="G2694" s="24" t="str">
        <f>IF(H2694=AF2694,"", "Error MC")</f>
        <v>Error MC</v>
      </c>
      <c r="H2694" s="62"/>
      <c r="I2694" s="54">
        <f>+Tabla1[[#This Row],[MC]]*Tabla1[[#This Row],[Pedido]]*Tabla1[[#This Row],[PVC ]]</f>
        <v>0</v>
      </c>
      <c r="J2694" s="26">
        <v>0.21</v>
      </c>
      <c r="K2694" s="63"/>
      <c r="L2694" s="28" t="s">
        <v>535</v>
      </c>
      <c r="M2694" s="53">
        <v>83508.985000000001</v>
      </c>
      <c r="N2694" s="64" t="str">
        <f>+IF(Tabla1[[#This Row],[F PMPI]]="SÍ","No","Sí")</f>
        <v>Sí</v>
      </c>
      <c r="O2694" s="65">
        <f>+Tabla1[[#This Row],[PVL]]*1.055</f>
        <v>88101.979175</v>
      </c>
      <c r="P2694" s="65">
        <f>+Tabla1[[#This Row],[PVL]]*1.43</f>
        <v>119417.84855</v>
      </c>
      <c r="Q2694" s="66" t="str">
        <f>+HYPERLINK(Tabla1[[#This Row],[PAG]])</f>
        <v>https://todomusica.com.ar/productos-sin-categorias-de-netsuite/10438-hc-ca0603.html</v>
      </c>
      <c r="R2694" s="67"/>
      <c r="S2694" s="68"/>
      <c r="T2694" s="69"/>
      <c r="U2694" s="69"/>
      <c r="V2694" s="69"/>
      <c r="W2694" s="69"/>
      <c r="X2694" s="69"/>
      <c r="Y2694" s="35"/>
      <c r="Z2694" s="35" t="s">
        <v>26440</v>
      </c>
      <c r="AA2694" s="36">
        <v>1</v>
      </c>
      <c r="AB2694" s="35" t="s">
        <v>27</v>
      </c>
      <c r="AC2694" s="35" t="str">
        <f>+IF(Tabla1[[#This Row],[STK]]="no","Sin STK", "STK disponible")</f>
        <v>Sin STK</v>
      </c>
      <c r="AD2694" s="35">
        <f>+I2694*J2694</f>
        <v>0</v>
      </c>
      <c r="AE2694" s="35">
        <f>+I2694*K2694</f>
        <v>0</v>
      </c>
      <c r="AF2694" s="36">
        <f>IF(Tabla1[[#This Row],[ref pack]]=1,Tabla1[[#This Row],[Pedido]],LCM(Tabla1[[#This Row],[MC VIEJO]],Tabla1[[#This Row],[Pedido]]))</f>
        <v>1</v>
      </c>
      <c r="AG2694" s="36">
        <f>+VLOOKUP(Tabla1[[#This Row],[Artículo]],'.'!$B$2:$D$11481,3,)</f>
        <v>1</v>
      </c>
      <c r="AH2694" s="37" t="str">
        <f>+IFERROR(SEARCH("pack",Tabla1[[#This Row],[PACK]]),"")</f>
        <v/>
      </c>
    </row>
    <row r="2695" spans="1:34" ht="24" customHeight="1" x14ac:dyDescent="0.2">
      <c r="A2695" s="50" t="s">
        <v>5052</v>
      </c>
      <c r="B2695" s="60" t="s">
        <v>5137</v>
      </c>
      <c r="C2695" s="61" t="s">
        <v>5138</v>
      </c>
      <c r="D2695" s="52" t="s">
        <v>27</v>
      </c>
      <c r="E2695" s="53">
        <v>38853.47</v>
      </c>
      <c r="F2695" s="23" t="str">
        <f>+IFERROR(VLOOKUP(Tabla1[[#This Row],[Artículo]],'..'!$B$2:$D$569000,3,),"")</f>
        <v/>
      </c>
      <c r="G2695" s="24" t="str">
        <f>IF(H2695=AF2695,"", "Error MC")</f>
        <v>Error MC</v>
      </c>
      <c r="H2695" s="62"/>
      <c r="I2695" s="54">
        <f>+Tabla1[[#This Row],[MC]]*Tabla1[[#This Row],[Pedido]]*Tabla1[[#This Row],[PVC ]]</f>
        <v>0</v>
      </c>
      <c r="J2695" s="26">
        <v>0.21</v>
      </c>
      <c r="K2695" s="63"/>
      <c r="L2695" s="28" t="s">
        <v>535</v>
      </c>
      <c r="M2695" s="53">
        <v>63467.137999999999</v>
      </c>
      <c r="N2695" s="64" t="str">
        <f>+IF(Tabla1[[#This Row],[F PMPI]]="SÍ","No","Sí")</f>
        <v>No</v>
      </c>
      <c r="O2695" s="65">
        <f>+Tabla1[[#This Row],[PVL]]*1.055</f>
        <v>66957.830589999998</v>
      </c>
      <c r="P2695" s="65">
        <f>+Tabla1[[#This Row],[PVL]]*1.43</f>
        <v>90758.007339999996</v>
      </c>
      <c r="Q2695" s="66" t="str">
        <f>+HYPERLINK(Tabla1[[#This Row],[PAG]])</f>
        <v>https://todomusica.com.ar/accesorios-dj/9879-hc-cp08-g.html</v>
      </c>
      <c r="R2695" s="67"/>
      <c r="S2695" s="68"/>
      <c r="T2695" s="69"/>
      <c r="U2695" s="69"/>
      <c r="V2695" s="69"/>
      <c r="W2695" s="69"/>
      <c r="X2695" s="69"/>
      <c r="Y2695" s="35"/>
      <c r="Z2695" s="35" t="s">
        <v>26441</v>
      </c>
      <c r="AA2695" s="36">
        <v>1</v>
      </c>
      <c r="AB2695" s="35" t="s">
        <v>9849</v>
      </c>
      <c r="AC2695" s="35" t="str">
        <f>+IF(Tabla1[[#This Row],[STK]]="no","Sin STK", "STK disponible")</f>
        <v>Sin STK</v>
      </c>
      <c r="AD2695" s="35">
        <f>+I2695*J2695</f>
        <v>0</v>
      </c>
      <c r="AE2695" s="35">
        <f>+I2695*K2695</f>
        <v>0</v>
      </c>
      <c r="AF2695" s="36">
        <f>IF(Tabla1[[#This Row],[ref pack]]=1,Tabla1[[#This Row],[Pedido]],LCM(Tabla1[[#This Row],[MC VIEJO]],Tabla1[[#This Row],[Pedido]]))</f>
        <v>1</v>
      </c>
      <c r="AG2695" s="36">
        <f>+VLOOKUP(Tabla1[[#This Row],[Artículo]],'.'!$B$2:$D$11481,3,)</f>
        <v>1</v>
      </c>
      <c r="AH2695" s="37" t="str">
        <f>+IFERROR(SEARCH("pack",Tabla1[[#This Row],[PACK]]),"")</f>
        <v/>
      </c>
    </row>
    <row r="2696" spans="1:34" ht="24" customHeight="1" x14ac:dyDescent="0.2">
      <c r="A2696" s="50" t="s">
        <v>5052</v>
      </c>
      <c r="B2696" s="60" t="s">
        <v>5139</v>
      </c>
      <c r="C2696" s="61" t="s">
        <v>5140</v>
      </c>
      <c r="D2696" s="52" t="s">
        <v>27</v>
      </c>
      <c r="E2696" s="53">
        <v>38853.47</v>
      </c>
      <c r="F2696" s="23" t="str">
        <f>+IFERROR(VLOOKUP(Tabla1[[#This Row],[Artículo]],'..'!$B$2:$D$569000,3,),"")</f>
        <v/>
      </c>
      <c r="G2696" s="24" t="str">
        <f>IF(H2696=AF2696,"", "Error MC")</f>
        <v>Error MC</v>
      </c>
      <c r="H2696" s="62"/>
      <c r="I2696" s="54">
        <f>+Tabla1[[#This Row],[MC]]*Tabla1[[#This Row],[Pedido]]*Tabla1[[#This Row],[PVC ]]</f>
        <v>0</v>
      </c>
      <c r="J2696" s="26">
        <v>0.21</v>
      </c>
      <c r="K2696" s="63"/>
      <c r="L2696" s="28" t="s">
        <v>535</v>
      </c>
      <c r="M2696" s="53">
        <v>63467.137999999999</v>
      </c>
      <c r="N2696" s="64" t="str">
        <f>+IF(Tabla1[[#This Row],[F PMPI]]="SÍ","No","Sí")</f>
        <v>No</v>
      </c>
      <c r="O2696" s="65">
        <f>+Tabla1[[#This Row],[PVL]]*1.055</f>
        <v>66957.830589999998</v>
      </c>
      <c r="P2696" s="65">
        <f>+Tabla1[[#This Row],[PVL]]*1.43</f>
        <v>90758.007339999996</v>
      </c>
      <c r="Q2696" s="66" t="str">
        <f>+HYPERLINK(Tabla1[[#This Row],[PAG]])</f>
        <v>https://todomusica.com.ar/accesorios-dj/9883-hc-cp08-l.html</v>
      </c>
      <c r="R2696" s="67"/>
      <c r="S2696" s="68"/>
      <c r="T2696" s="69"/>
      <c r="U2696" s="69"/>
      <c r="V2696" s="69"/>
      <c r="W2696" s="69"/>
      <c r="X2696" s="69"/>
      <c r="Y2696" s="35"/>
      <c r="Z2696" s="35" t="s">
        <v>26442</v>
      </c>
      <c r="AA2696" s="36">
        <v>1</v>
      </c>
      <c r="AB2696" s="35" t="s">
        <v>9849</v>
      </c>
      <c r="AC2696" s="35" t="str">
        <f>+IF(Tabla1[[#This Row],[STK]]="no","Sin STK", "STK disponible")</f>
        <v>Sin STK</v>
      </c>
      <c r="AD2696" s="35">
        <f>+I2696*J2696</f>
        <v>0</v>
      </c>
      <c r="AE2696" s="35">
        <f>+I2696*K2696</f>
        <v>0</v>
      </c>
      <c r="AF2696" s="36">
        <f>IF(Tabla1[[#This Row],[ref pack]]=1,Tabla1[[#This Row],[Pedido]],LCM(Tabla1[[#This Row],[MC VIEJO]],Tabla1[[#This Row],[Pedido]]))</f>
        <v>1</v>
      </c>
      <c r="AG2696" s="36">
        <f>+VLOOKUP(Tabla1[[#This Row],[Artículo]],'.'!$B$2:$D$11481,3,)</f>
        <v>1</v>
      </c>
      <c r="AH2696" s="37" t="str">
        <f>+IFERROR(SEARCH("pack",Tabla1[[#This Row],[PACK]]),"")</f>
        <v/>
      </c>
    </row>
    <row r="2697" spans="1:34" ht="24" customHeight="1" x14ac:dyDescent="0.2">
      <c r="A2697" s="50" t="s">
        <v>5052</v>
      </c>
      <c r="B2697" s="60" t="s">
        <v>5141</v>
      </c>
      <c r="C2697" s="61" t="s">
        <v>5142</v>
      </c>
      <c r="D2697" s="52" t="s">
        <v>27</v>
      </c>
      <c r="E2697" s="53">
        <v>38853.47</v>
      </c>
      <c r="F2697" s="23" t="str">
        <f>+IFERROR(VLOOKUP(Tabla1[[#This Row],[Artículo]],'..'!$B$2:$D$569000,3,),"")</f>
        <v/>
      </c>
      <c r="G2697" s="24" t="str">
        <f>IF(H2697=AF2697,"", "Error MC")</f>
        <v>Error MC</v>
      </c>
      <c r="H2697" s="62"/>
      <c r="I2697" s="54">
        <f>+Tabla1[[#This Row],[MC]]*Tabla1[[#This Row],[Pedido]]*Tabla1[[#This Row],[PVC ]]</f>
        <v>0</v>
      </c>
      <c r="J2697" s="26">
        <v>0.21</v>
      </c>
      <c r="K2697" s="63"/>
      <c r="L2697" s="28" t="s">
        <v>535</v>
      </c>
      <c r="M2697" s="53">
        <v>63467.137999999999</v>
      </c>
      <c r="N2697" s="64" t="str">
        <f>+IF(Tabla1[[#This Row],[F PMPI]]="SÍ","No","Sí")</f>
        <v>No</v>
      </c>
      <c r="O2697" s="65">
        <f>+Tabla1[[#This Row],[PVL]]*1.055</f>
        <v>66957.830589999998</v>
      </c>
      <c r="P2697" s="65">
        <f>+Tabla1[[#This Row],[PVL]]*1.43</f>
        <v>90758.007339999996</v>
      </c>
      <c r="Q2697" s="66" t="str">
        <f>+HYPERLINK(Tabla1[[#This Row],[PAG]])</f>
        <v>https://todomusica.com.ar/accesorios-dj/9880-hc-cp08-m.html</v>
      </c>
      <c r="R2697" s="67"/>
      <c r="S2697" s="68"/>
      <c r="T2697" s="69"/>
      <c r="U2697" s="69"/>
      <c r="V2697" s="69"/>
      <c r="W2697" s="69"/>
      <c r="X2697" s="69"/>
      <c r="Y2697" s="35"/>
      <c r="Z2697" s="35" t="s">
        <v>26443</v>
      </c>
      <c r="AA2697" s="36">
        <v>1</v>
      </c>
      <c r="AB2697" s="35" t="s">
        <v>9849</v>
      </c>
      <c r="AC2697" s="35" t="str">
        <f>+IF(Tabla1[[#This Row],[STK]]="no","Sin STK", "STK disponible")</f>
        <v>Sin STK</v>
      </c>
      <c r="AD2697" s="35">
        <f>+I2697*J2697</f>
        <v>0</v>
      </c>
      <c r="AE2697" s="35">
        <f>+I2697*K2697</f>
        <v>0</v>
      </c>
      <c r="AF2697" s="36">
        <f>IF(Tabla1[[#This Row],[ref pack]]=1,Tabla1[[#This Row],[Pedido]],LCM(Tabla1[[#This Row],[MC VIEJO]],Tabla1[[#This Row],[Pedido]]))</f>
        <v>1</v>
      </c>
      <c r="AG2697" s="36">
        <f>+VLOOKUP(Tabla1[[#This Row],[Artículo]],'.'!$B$2:$D$11481,3,)</f>
        <v>1</v>
      </c>
      <c r="AH2697" s="37" t="str">
        <f>+IFERROR(SEARCH("pack",Tabla1[[#This Row],[PACK]]),"")</f>
        <v/>
      </c>
    </row>
    <row r="2698" spans="1:34" ht="24" customHeight="1" x14ac:dyDescent="0.2">
      <c r="A2698" s="50" t="s">
        <v>5052</v>
      </c>
      <c r="B2698" s="60" t="s">
        <v>5143</v>
      </c>
      <c r="C2698" s="61" t="s">
        <v>5144</v>
      </c>
      <c r="D2698" s="52" t="s">
        <v>27</v>
      </c>
      <c r="E2698" s="53">
        <v>38853.47</v>
      </c>
      <c r="F2698" s="23" t="str">
        <f>+IFERROR(VLOOKUP(Tabla1[[#This Row],[Artículo]],'..'!$B$2:$D$569000,3,),"")</f>
        <v/>
      </c>
      <c r="G2698" s="24" t="str">
        <f>IF(H2698=AF2698,"", "Error MC")</f>
        <v>Error MC</v>
      </c>
      <c r="H2698" s="62"/>
      <c r="I2698" s="54">
        <f>+Tabla1[[#This Row],[MC]]*Tabla1[[#This Row],[Pedido]]*Tabla1[[#This Row],[PVC ]]</f>
        <v>0</v>
      </c>
      <c r="J2698" s="26">
        <v>0.21</v>
      </c>
      <c r="K2698" s="63"/>
      <c r="L2698" s="28" t="s">
        <v>535</v>
      </c>
      <c r="M2698" s="53">
        <v>63467.137999999999</v>
      </c>
      <c r="N2698" s="64" t="str">
        <f>+IF(Tabla1[[#This Row],[F PMPI]]="SÍ","No","Sí")</f>
        <v>No</v>
      </c>
      <c r="O2698" s="65">
        <f>+Tabla1[[#This Row],[PVL]]*1.055</f>
        <v>66957.830589999998</v>
      </c>
      <c r="P2698" s="65">
        <f>+Tabla1[[#This Row],[PVL]]*1.43</f>
        <v>90758.007339999996</v>
      </c>
      <c r="Q2698" s="66" t="str">
        <f>+HYPERLINK(Tabla1[[#This Row],[PAG]])</f>
        <v>https://todomusica.com.ar/accesorios-dj/9881-hc-cp08-v.html</v>
      </c>
      <c r="R2698" s="67"/>
      <c r="S2698" s="68"/>
      <c r="T2698" s="69"/>
      <c r="U2698" s="69"/>
      <c r="V2698" s="69"/>
      <c r="W2698" s="69"/>
      <c r="X2698" s="69"/>
      <c r="Y2698" s="35"/>
      <c r="Z2698" s="35" t="s">
        <v>26444</v>
      </c>
      <c r="AA2698" s="36">
        <v>1</v>
      </c>
      <c r="AB2698" s="35" t="s">
        <v>9849</v>
      </c>
      <c r="AC2698" s="35" t="str">
        <f>+IF(Tabla1[[#This Row],[STK]]="no","Sin STK", "STK disponible")</f>
        <v>Sin STK</v>
      </c>
      <c r="AD2698" s="35">
        <f>+I2698*J2698</f>
        <v>0</v>
      </c>
      <c r="AE2698" s="35">
        <f>+I2698*K2698</f>
        <v>0</v>
      </c>
      <c r="AF2698" s="36">
        <f>IF(Tabla1[[#This Row],[ref pack]]=1,Tabla1[[#This Row],[Pedido]],LCM(Tabla1[[#This Row],[MC VIEJO]],Tabla1[[#This Row],[Pedido]]))</f>
        <v>1</v>
      </c>
      <c r="AG2698" s="36">
        <f>+VLOOKUP(Tabla1[[#This Row],[Artículo]],'.'!$B$2:$D$11481,3,)</f>
        <v>1</v>
      </c>
      <c r="AH2698" s="37" t="str">
        <f>+IFERROR(SEARCH("pack",Tabla1[[#This Row],[PACK]]),"")</f>
        <v/>
      </c>
    </row>
    <row r="2699" spans="1:34" ht="24" customHeight="1" x14ac:dyDescent="0.2">
      <c r="A2699" s="50" t="s">
        <v>5052</v>
      </c>
      <c r="B2699" s="60" t="s">
        <v>5145</v>
      </c>
      <c r="C2699" s="61" t="s">
        <v>5146</v>
      </c>
      <c r="D2699" s="52" t="s">
        <v>27</v>
      </c>
      <c r="E2699" s="53">
        <v>38853.47</v>
      </c>
      <c r="F2699" s="23" t="str">
        <f>+IFERROR(VLOOKUP(Tabla1[[#This Row],[Artículo]],'..'!$B$2:$D$569000,3,),"")</f>
        <v/>
      </c>
      <c r="G2699" s="24" t="str">
        <f>IF(H2699=AF2699,"", "Error MC")</f>
        <v>Error MC</v>
      </c>
      <c r="H2699" s="62"/>
      <c r="I2699" s="54">
        <f>+Tabla1[[#This Row],[MC]]*Tabla1[[#This Row],[Pedido]]*Tabla1[[#This Row],[PVC ]]</f>
        <v>0</v>
      </c>
      <c r="J2699" s="26">
        <v>0.21</v>
      </c>
      <c r="K2699" s="63"/>
      <c r="L2699" s="28" t="s">
        <v>535</v>
      </c>
      <c r="M2699" s="53">
        <v>63467.137999999999</v>
      </c>
      <c r="N2699" s="64" t="str">
        <f>+IF(Tabla1[[#This Row],[F PMPI]]="SÍ","No","Sí")</f>
        <v>No</v>
      </c>
      <c r="O2699" s="65">
        <f>+Tabla1[[#This Row],[PVL]]*1.055</f>
        <v>66957.830589999998</v>
      </c>
      <c r="P2699" s="65">
        <f>+Tabla1[[#This Row],[PVL]]*1.43</f>
        <v>90758.007339999996</v>
      </c>
      <c r="Q2699" s="66" t="str">
        <f>+HYPERLINK(Tabla1[[#This Row],[PAG]])</f>
        <v>https://todomusica.com.ar/accesorios-dj/9882-hc-cp08-y.html</v>
      </c>
      <c r="R2699" s="67"/>
      <c r="S2699" s="68"/>
      <c r="T2699" s="69"/>
      <c r="U2699" s="69"/>
      <c r="V2699" s="69"/>
      <c r="W2699" s="69"/>
      <c r="X2699" s="69"/>
      <c r="Y2699" s="35"/>
      <c r="Z2699" s="35" t="s">
        <v>26445</v>
      </c>
      <c r="AA2699" s="36">
        <v>1</v>
      </c>
      <c r="AB2699" s="35" t="s">
        <v>9849</v>
      </c>
      <c r="AC2699" s="35" t="str">
        <f>+IF(Tabla1[[#This Row],[STK]]="no","Sin STK", "STK disponible")</f>
        <v>Sin STK</v>
      </c>
      <c r="AD2699" s="35">
        <f>+I2699*J2699</f>
        <v>0</v>
      </c>
      <c r="AE2699" s="35">
        <f>+I2699*K2699</f>
        <v>0</v>
      </c>
      <c r="AF2699" s="36">
        <f>IF(Tabla1[[#This Row],[ref pack]]=1,Tabla1[[#This Row],[Pedido]],LCM(Tabla1[[#This Row],[MC VIEJO]],Tabla1[[#This Row],[Pedido]]))</f>
        <v>1</v>
      </c>
      <c r="AG2699" s="36">
        <f>+VLOOKUP(Tabla1[[#This Row],[Artículo]],'.'!$B$2:$D$11481,3,)</f>
        <v>1</v>
      </c>
      <c r="AH2699" s="37" t="str">
        <f>+IFERROR(SEARCH("pack",Tabla1[[#This Row],[PACK]]),"")</f>
        <v/>
      </c>
    </row>
    <row r="2700" spans="1:34" ht="24" customHeight="1" x14ac:dyDescent="0.2">
      <c r="A2700" s="50" t="s">
        <v>5052</v>
      </c>
      <c r="B2700" s="60" t="s">
        <v>5147</v>
      </c>
      <c r="C2700" s="61" t="s">
        <v>5148</v>
      </c>
      <c r="D2700" s="52" t="s">
        <v>27</v>
      </c>
      <c r="E2700" s="53">
        <v>36910.699999999997</v>
      </c>
      <c r="F2700" s="23" t="str">
        <f>+IFERROR(VLOOKUP(Tabla1[[#This Row],[Artículo]],'..'!$B$2:$D$569000,3,),"")</f>
        <v/>
      </c>
      <c r="G2700" s="24" t="str">
        <f>IF(H2700=AF2700,"", "Error MC")</f>
        <v>Error MC</v>
      </c>
      <c r="H2700" s="62"/>
      <c r="I2700" s="54">
        <f>+Tabla1[[#This Row],[MC]]*Tabla1[[#This Row],[Pedido]]*Tabla1[[#This Row],[PVC ]]</f>
        <v>0</v>
      </c>
      <c r="J2700" s="26">
        <v>0.21</v>
      </c>
      <c r="K2700" s="63"/>
      <c r="L2700" s="28" t="s">
        <v>535</v>
      </c>
      <c r="M2700" s="53">
        <v>60293.635000000002</v>
      </c>
      <c r="N2700" s="64" t="str">
        <f>+IF(Tabla1[[#This Row],[F PMPI]]="SÍ","No","Sí")</f>
        <v>No</v>
      </c>
      <c r="O2700" s="65">
        <f>+Tabla1[[#This Row],[PVL]]*1.055</f>
        <v>63609.784925</v>
      </c>
      <c r="P2700" s="65">
        <f>+Tabla1[[#This Row],[PVL]]*1.43</f>
        <v>86219.898050000003</v>
      </c>
      <c r="Q2700" s="66" t="str">
        <f>+HYPERLINK(Tabla1[[#This Row],[PAG]])</f>
        <v/>
      </c>
      <c r="R2700" s="67"/>
      <c r="S2700" s="68"/>
      <c r="T2700" s="69"/>
      <c r="U2700" s="69"/>
      <c r="V2700" s="69"/>
      <c r="W2700" s="69"/>
      <c r="X2700" s="69"/>
      <c r="Y2700" s="35"/>
      <c r="Z2700" s="35" t="s">
        <v>65</v>
      </c>
      <c r="AA2700" s="36">
        <v>1</v>
      </c>
      <c r="AB2700" s="35" t="s">
        <v>9849</v>
      </c>
      <c r="AC2700" s="35" t="str">
        <f>+IF(Tabla1[[#This Row],[STK]]="no","Sin STK", "STK disponible")</f>
        <v>Sin STK</v>
      </c>
      <c r="AD2700" s="35">
        <f>+I2700*J2700</f>
        <v>0</v>
      </c>
      <c r="AE2700" s="35">
        <f>+I2700*K2700</f>
        <v>0</v>
      </c>
      <c r="AF2700" s="36">
        <f>IF(Tabla1[[#This Row],[ref pack]]=1,Tabla1[[#This Row],[Pedido]],LCM(Tabla1[[#This Row],[MC VIEJO]],Tabla1[[#This Row],[Pedido]]))</f>
        <v>1</v>
      </c>
      <c r="AG2700" s="36">
        <f>+VLOOKUP(Tabla1[[#This Row],[Artículo]],'.'!$B$2:$D$11481,3,)</f>
        <v>1</v>
      </c>
      <c r="AH2700" s="37" t="str">
        <f>+IFERROR(SEARCH("pack",Tabla1[[#This Row],[PACK]]),"")</f>
        <v/>
      </c>
    </row>
    <row r="2701" spans="1:34" ht="24" customHeight="1" x14ac:dyDescent="0.2">
      <c r="A2701" s="50" t="s">
        <v>5052</v>
      </c>
      <c r="B2701" s="60" t="s">
        <v>5149</v>
      </c>
      <c r="C2701" s="61" t="s">
        <v>5150</v>
      </c>
      <c r="D2701" s="52" t="s">
        <v>27</v>
      </c>
      <c r="E2701" s="53">
        <v>101223.11</v>
      </c>
      <c r="F2701" s="23" t="str">
        <f>+IFERROR(VLOOKUP(Tabla1[[#This Row],[Artículo]],'..'!$B$2:$D$569000,3,),"")</f>
        <v/>
      </c>
      <c r="G2701" s="24" t="str">
        <f>IF(H2701=AF2701,"", "Error MC")</f>
        <v>Error MC</v>
      </c>
      <c r="H2701" s="62"/>
      <c r="I2701" s="54">
        <f>+Tabla1[[#This Row],[MC]]*Tabla1[[#This Row],[Pedido]]*Tabla1[[#This Row],[PVC ]]</f>
        <v>0</v>
      </c>
      <c r="J2701" s="26">
        <v>0.21</v>
      </c>
      <c r="K2701" s="63"/>
      <c r="L2701" s="28" t="s">
        <v>535</v>
      </c>
      <c r="M2701" s="53">
        <v>165347.95199999999</v>
      </c>
      <c r="N2701" s="64" t="str">
        <f>+IF(Tabla1[[#This Row],[F PMPI]]="SÍ","No","Sí")</f>
        <v>No</v>
      </c>
      <c r="O2701" s="65">
        <f>+Tabla1[[#This Row],[PVL]]*1.055</f>
        <v>174442.08935999998</v>
      </c>
      <c r="P2701" s="65">
        <f>+Tabla1[[#This Row],[PVL]]*1.43</f>
        <v>236447.57135999997</v>
      </c>
      <c r="Q2701" s="66" t="str">
        <f>+HYPERLINK(Tabla1[[#This Row],[PAG]])</f>
        <v>https://todomusica.com.ar/auriculares-dj/9828-hdj-cue1.html</v>
      </c>
      <c r="R2701" s="67"/>
      <c r="S2701" s="68"/>
      <c r="T2701" s="69"/>
      <c r="U2701" s="69"/>
      <c r="V2701" s="69"/>
      <c r="W2701" s="69"/>
      <c r="X2701" s="69"/>
      <c r="Y2701" s="35"/>
      <c r="Z2701" s="35" t="s">
        <v>26446</v>
      </c>
      <c r="AA2701" s="36">
        <v>1</v>
      </c>
      <c r="AB2701" s="35" t="s">
        <v>9849</v>
      </c>
      <c r="AC2701" s="35" t="str">
        <f>+IF(Tabla1[[#This Row],[STK]]="no","Sin STK", "STK disponible")</f>
        <v>Sin STK</v>
      </c>
      <c r="AD2701" s="35">
        <f>+I2701*J2701</f>
        <v>0</v>
      </c>
      <c r="AE2701" s="35">
        <f>+I2701*K2701</f>
        <v>0</v>
      </c>
      <c r="AF2701" s="36">
        <f>IF(Tabla1[[#This Row],[ref pack]]=1,Tabla1[[#This Row],[Pedido]],LCM(Tabla1[[#This Row],[MC VIEJO]],Tabla1[[#This Row],[Pedido]]))</f>
        <v>1</v>
      </c>
      <c r="AG2701" s="36">
        <f>+VLOOKUP(Tabla1[[#This Row],[Artículo]],'.'!$B$2:$D$11481,3,)</f>
        <v>1</v>
      </c>
      <c r="AH2701" s="37" t="str">
        <f>+IFERROR(SEARCH("pack",Tabla1[[#This Row],[PACK]]),"")</f>
        <v/>
      </c>
    </row>
    <row r="2702" spans="1:34" ht="24" customHeight="1" x14ac:dyDescent="0.2">
      <c r="A2702" s="50" t="s">
        <v>5052</v>
      </c>
      <c r="B2702" s="60" t="s">
        <v>5151</v>
      </c>
      <c r="C2702" s="61" t="s">
        <v>5152</v>
      </c>
      <c r="D2702" s="52" t="s">
        <v>27</v>
      </c>
      <c r="E2702" s="53">
        <v>147233.82999999999</v>
      </c>
      <c r="F2702" s="23" t="str">
        <f>+IFERROR(VLOOKUP(Tabla1[[#This Row],[Artículo]],'..'!$B$2:$D$569000,3,),"")</f>
        <v/>
      </c>
      <c r="G2702" s="24" t="str">
        <f>IF(H2702=AF2702,"", "Error MC")</f>
        <v>Error MC</v>
      </c>
      <c r="H2702" s="62"/>
      <c r="I2702" s="54">
        <f>+Tabla1[[#This Row],[MC]]*Tabla1[[#This Row],[Pedido]]*Tabla1[[#This Row],[PVC ]]</f>
        <v>0</v>
      </c>
      <c r="J2702" s="26">
        <v>0.21</v>
      </c>
      <c r="K2702" s="63"/>
      <c r="L2702" s="28" t="s">
        <v>535</v>
      </c>
      <c r="M2702" s="53">
        <v>240506.46100000001</v>
      </c>
      <c r="N2702" s="64" t="str">
        <f>+IF(Tabla1[[#This Row],[F PMPI]]="SÍ","No","Sí")</f>
        <v>No</v>
      </c>
      <c r="O2702" s="65">
        <f>+Tabla1[[#This Row],[PVL]]*1.055</f>
        <v>253734.31635499999</v>
      </c>
      <c r="P2702" s="65">
        <f>+Tabla1[[#This Row],[PVL]]*1.43</f>
        <v>343924.23923000001</v>
      </c>
      <c r="Q2702" s="66" t="str">
        <f>+HYPERLINK(Tabla1[[#This Row],[PAG]])</f>
        <v>https://todomusica.com.ar/auriculares-bluetooth/9829-hdj-cue1bt-k.html</v>
      </c>
      <c r="R2702" s="67"/>
      <c r="S2702" s="68"/>
      <c r="T2702" s="69"/>
      <c r="U2702" s="69"/>
      <c r="V2702" s="69"/>
      <c r="W2702" s="69"/>
      <c r="X2702" s="69"/>
      <c r="Y2702" s="35"/>
      <c r="Z2702" s="35" t="s">
        <v>26447</v>
      </c>
      <c r="AA2702" s="36">
        <v>1</v>
      </c>
      <c r="AB2702" s="35" t="s">
        <v>9849</v>
      </c>
      <c r="AC2702" s="35" t="str">
        <f>+IF(Tabla1[[#This Row],[STK]]="no","Sin STK", "STK disponible")</f>
        <v>Sin STK</v>
      </c>
      <c r="AD2702" s="35">
        <f>+I2702*J2702</f>
        <v>0</v>
      </c>
      <c r="AE2702" s="35">
        <f>+I2702*K2702</f>
        <v>0</v>
      </c>
      <c r="AF2702" s="36">
        <f>IF(Tabla1[[#This Row],[ref pack]]=1,Tabla1[[#This Row],[Pedido]],LCM(Tabla1[[#This Row],[MC VIEJO]],Tabla1[[#This Row],[Pedido]]))</f>
        <v>1</v>
      </c>
      <c r="AG2702" s="36">
        <f>+VLOOKUP(Tabla1[[#This Row],[Artículo]],'.'!$B$2:$D$11481,3,)</f>
        <v>1</v>
      </c>
      <c r="AH2702" s="37" t="str">
        <f>+IFERROR(SEARCH("pack",Tabla1[[#This Row],[PACK]]),"")</f>
        <v/>
      </c>
    </row>
    <row r="2703" spans="1:34" ht="24" customHeight="1" x14ac:dyDescent="0.2">
      <c r="A2703" s="50" t="s">
        <v>5052</v>
      </c>
      <c r="B2703" s="60" t="s">
        <v>5153</v>
      </c>
      <c r="C2703" s="61" t="s">
        <v>5154</v>
      </c>
      <c r="D2703" s="52" t="s">
        <v>27</v>
      </c>
      <c r="E2703" s="53">
        <v>147233.82999999999</v>
      </c>
      <c r="F2703" s="23" t="str">
        <f>+IFERROR(VLOOKUP(Tabla1[[#This Row],[Artículo]],'..'!$B$2:$D$569000,3,),"")</f>
        <v/>
      </c>
      <c r="G2703" s="24" t="str">
        <f>IF(H2703=AF2703,"", "Error MC")</f>
        <v>Error MC</v>
      </c>
      <c r="H2703" s="62"/>
      <c r="I2703" s="54">
        <f>+Tabla1[[#This Row],[MC]]*Tabla1[[#This Row],[Pedido]]*Tabla1[[#This Row],[PVC ]]</f>
        <v>0</v>
      </c>
      <c r="J2703" s="26">
        <v>0.21</v>
      </c>
      <c r="K2703" s="63"/>
      <c r="L2703" s="28" t="s">
        <v>535</v>
      </c>
      <c r="M2703" s="53">
        <v>240506.46100000001</v>
      </c>
      <c r="N2703" s="64" t="str">
        <f>+IF(Tabla1[[#This Row],[F PMPI]]="SÍ","No","Sí")</f>
        <v>No</v>
      </c>
      <c r="O2703" s="65">
        <f>+Tabla1[[#This Row],[PVL]]*1.055</f>
        <v>253734.31635499999</v>
      </c>
      <c r="P2703" s="65">
        <f>+Tabla1[[#This Row],[PVL]]*1.43</f>
        <v>343924.23923000001</v>
      </c>
      <c r="Q2703" s="66" t="str">
        <f>+HYPERLINK(Tabla1[[#This Row],[PAG]])</f>
        <v>https://todomusica.com.ar/auriculares-bluetooth/9844-hdj-cue1bt-r.html</v>
      </c>
      <c r="R2703" s="67"/>
      <c r="S2703" s="68"/>
      <c r="T2703" s="69"/>
      <c r="U2703" s="69"/>
      <c r="V2703" s="69"/>
      <c r="W2703" s="69"/>
      <c r="X2703" s="69"/>
      <c r="Y2703" s="35"/>
      <c r="Z2703" s="35" t="s">
        <v>26448</v>
      </c>
      <c r="AA2703" s="36">
        <v>1</v>
      </c>
      <c r="AB2703" s="35" t="s">
        <v>9849</v>
      </c>
      <c r="AC2703" s="35" t="str">
        <f>+IF(Tabla1[[#This Row],[STK]]="no","Sin STK", "STK disponible")</f>
        <v>Sin STK</v>
      </c>
      <c r="AD2703" s="35">
        <f>+I2703*J2703</f>
        <v>0</v>
      </c>
      <c r="AE2703" s="35">
        <f>+I2703*K2703</f>
        <v>0</v>
      </c>
      <c r="AF2703" s="36">
        <f>IF(Tabla1[[#This Row],[ref pack]]=1,Tabla1[[#This Row],[Pedido]],LCM(Tabla1[[#This Row],[MC VIEJO]],Tabla1[[#This Row],[Pedido]]))</f>
        <v>1</v>
      </c>
      <c r="AG2703" s="36">
        <f>+VLOOKUP(Tabla1[[#This Row],[Artículo]],'.'!$B$2:$D$11481,3,)</f>
        <v>1</v>
      </c>
      <c r="AH2703" s="37" t="str">
        <f>+IFERROR(SEARCH("pack",Tabla1[[#This Row],[PACK]]),"")</f>
        <v/>
      </c>
    </row>
    <row r="2704" spans="1:34" ht="24" customHeight="1" x14ac:dyDescent="0.2">
      <c r="A2704" s="50" t="s">
        <v>5052</v>
      </c>
      <c r="B2704" s="60" t="s">
        <v>5155</v>
      </c>
      <c r="C2704" s="61" t="s">
        <v>5156</v>
      </c>
      <c r="D2704" s="52" t="s">
        <v>27</v>
      </c>
      <c r="E2704" s="53">
        <v>147233.82999999999</v>
      </c>
      <c r="F2704" s="23" t="str">
        <f>+IFERROR(VLOOKUP(Tabla1[[#This Row],[Artículo]],'..'!$B$2:$D$569000,3,),"")</f>
        <v/>
      </c>
      <c r="G2704" s="24" t="str">
        <f>IF(H2704=AF2704,"", "Error MC")</f>
        <v>Error MC</v>
      </c>
      <c r="H2704" s="62"/>
      <c r="I2704" s="54">
        <f>+Tabla1[[#This Row],[MC]]*Tabla1[[#This Row],[Pedido]]*Tabla1[[#This Row],[PVC ]]</f>
        <v>0</v>
      </c>
      <c r="J2704" s="26">
        <v>0.21</v>
      </c>
      <c r="K2704" s="63"/>
      <c r="L2704" s="28" t="s">
        <v>535</v>
      </c>
      <c r="M2704" s="53">
        <v>240506.46100000001</v>
      </c>
      <c r="N2704" s="64" t="str">
        <f>+IF(Tabla1[[#This Row],[F PMPI]]="SÍ","No","Sí")</f>
        <v>No</v>
      </c>
      <c r="O2704" s="65">
        <f>+Tabla1[[#This Row],[PVL]]*1.055</f>
        <v>253734.31635499999</v>
      </c>
      <c r="P2704" s="65">
        <f>+Tabla1[[#This Row],[PVL]]*1.43</f>
        <v>343924.23923000001</v>
      </c>
      <c r="Q2704" s="66" t="str">
        <f>+HYPERLINK(Tabla1[[#This Row],[PAG]])</f>
        <v>https://todomusica.com.ar/auriculares-bluetooth/9845-hdj-cue1bt-w.html</v>
      </c>
      <c r="R2704" s="67"/>
      <c r="S2704" s="68"/>
      <c r="T2704" s="69"/>
      <c r="U2704" s="69"/>
      <c r="V2704" s="69"/>
      <c r="W2704" s="69"/>
      <c r="X2704" s="69"/>
      <c r="Y2704" s="35"/>
      <c r="Z2704" s="35" t="s">
        <v>26449</v>
      </c>
      <c r="AA2704" s="36">
        <v>1</v>
      </c>
      <c r="AB2704" s="35" t="s">
        <v>9849</v>
      </c>
      <c r="AC2704" s="35" t="str">
        <f>+IF(Tabla1[[#This Row],[STK]]="no","Sin STK", "STK disponible")</f>
        <v>Sin STK</v>
      </c>
      <c r="AD2704" s="35">
        <f>+I2704*J2704</f>
        <v>0</v>
      </c>
      <c r="AE2704" s="35">
        <f>+I2704*K2704</f>
        <v>0</v>
      </c>
      <c r="AF2704" s="36">
        <f>IF(Tabla1[[#This Row],[ref pack]]=1,Tabla1[[#This Row],[Pedido]],LCM(Tabla1[[#This Row],[MC VIEJO]],Tabla1[[#This Row],[Pedido]]))</f>
        <v>1</v>
      </c>
      <c r="AG2704" s="36">
        <f>+VLOOKUP(Tabla1[[#This Row],[Artículo]],'.'!$B$2:$D$11481,3,)</f>
        <v>1</v>
      </c>
      <c r="AH2704" s="37" t="str">
        <f>+IFERROR(SEARCH("pack",Tabla1[[#This Row],[PACK]]),"")</f>
        <v/>
      </c>
    </row>
    <row r="2705" spans="1:34" ht="24" customHeight="1" x14ac:dyDescent="0.2">
      <c r="A2705" s="50" t="s">
        <v>5052</v>
      </c>
      <c r="B2705" s="60" t="s">
        <v>5157</v>
      </c>
      <c r="C2705" s="61" t="s">
        <v>5158</v>
      </c>
      <c r="D2705" s="52" t="s">
        <v>27</v>
      </c>
      <c r="E2705" s="53">
        <v>36808.53</v>
      </c>
      <c r="F2705" s="23" t="str">
        <f>+IFERROR(VLOOKUP(Tabla1[[#This Row],[Artículo]],'..'!$B$2:$D$569000,3,),"")</f>
        <v/>
      </c>
      <c r="G2705" s="24" t="str">
        <f>IF(H2705=AF2705,"", "Error MC")</f>
        <v>Error MC</v>
      </c>
      <c r="H2705" s="62"/>
      <c r="I2705" s="54">
        <f>+Tabla1[[#This Row],[MC]]*Tabla1[[#This Row],[Pedido]]*Tabla1[[#This Row],[PVC ]]</f>
        <v>0</v>
      </c>
      <c r="J2705" s="26">
        <v>0.21</v>
      </c>
      <c r="K2705" s="63"/>
      <c r="L2705" s="28" t="s">
        <v>535</v>
      </c>
      <c r="M2705" s="53">
        <v>60126.739000000001</v>
      </c>
      <c r="N2705" s="64" t="str">
        <f>+IF(Tabla1[[#This Row],[F PMPI]]="SÍ","No","Sí")</f>
        <v>No</v>
      </c>
      <c r="O2705" s="65">
        <f>+Tabla1[[#This Row],[PVL]]*1.055</f>
        <v>63433.709644999995</v>
      </c>
      <c r="P2705" s="65">
        <f>+Tabla1[[#This Row],[PVL]]*1.43</f>
        <v>85981.236770000003</v>
      </c>
      <c r="Q2705" s="66" t="str">
        <f>+HYPERLINK(Tabla1[[#This Row],[PAG]])</f>
        <v>https://todomusica.com.ar/accesorios-dj/10414-hdj-hc02.html</v>
      </c>
      <c r="R2705" s="67"/>
      <c r="S2705" s="68"/>
      <c r="T2705" s="69"/>
      <c r="U2705" s="69"/>
      <c r="V2705" s="69"/>
      <c r="W2705" s="69"/>
      <c r="X2705" s="69"/>
      <c r="Y2705" s="35"/>
      <c r="Z2705" s="35" t="s">
        <v>26450</v>
      </c>
      <c r="AA2705" s="36">
        <v>1</v>
      </c>
      <c r="AB2705" s="35" t="s">
        <v>9849</v>
      </c>
      <c r="AC2705" s="35" t="str">
        <f>+IF(Tabla1[[#This Row],[STK]]="no","Sin STK", "STK disponible")</f>
        <v>Sin STK</v>
      </c>
      <c r="AD2705" s="35">
        <f>+I2705*J2705</f>
        <v>0</v>
      </c>
      <c r="AE2705" s="35">
        <f>+I2705*K2705</f>
        <v>0</v>
      </c>
      <c r="AF2705" s="36">
        <f>IF(Tabla1[[#This Row],[ref pack]]=1,Tabla1[[#This Row],[Pedido]],LCM(Tabla1[[#This Row],[MC VIEJO]],Tabla1[[#This Row],[Pedido]]))</f>
        <v>1</v>
      </c>
      <c r="AG2705" s="36">
        <f>+VLOOKUP(Tabla1[[#This Row],[Artículo]],'.'!$B$2:$D$11481,3,)</f>
        <v>1</v>
      </c>
      <c r="AH2705" s="37" t="str">
        <f>+IFERROR(SEARCH("pack",Tabla1[[#This Row],[PACK]]),"")</f>
        <v/>
      </c>
    </row>
    <row r="2706" spans="1:34" ht="24" customHeight="1" x14ac:dyDescent="0.2">
      <c r="A2706" s="50" t="s">
        <v>5052</v>
      </c>
      <c r="B2706" s="60" t="s">
        <v>5161</v>
      </c>
      <c r="C2706" s="61" t="s">
        <v>5162</v>
      </c>
      <c r="D2706" s="52" t="s">
        <v>9842</v>
      </c>
      <c r="E2706" s="53">
        <v>296767.88</v>
      </c>
      <c r="F2706" s="23" t="str">
        <f>+IFERROR(VLOOKUP(Tabla1[[#This Row],[Artículo]],'..'!$B$2:$D$569000,3,),"")</f>
        <v/>
      </c>
      <c r="G2706" s="24" t="str">
        <f>IF(H2706=AF2706,"", "Error MC")</f>
        <v>Error MC</v>
      </c>
      <c r="H2706" s="62"/>
      <c r="I2706" s="54">
        <f>+Tabla1[[#This Row],[MC]]*Tabla1[[#This Row],[Pedido]]*Tabla1[[#This Row],[PVC ]]</f>
        <v>0</v>
      </c>
      <c r="J2706" s="26">
        <v>0.21</v>
      </c>
      <c r="K2706" s="63"/>
      <c r="L2706" s="28" t="s">
        <v>535</v>
      </c>
      <c r="M2706" s="53">
        <v>484770.33399999997</v>
      </c>
      <c r="N2706" s="64" t="str">
        <f>+IF(Tabla1[[#This Row],[F PMPI]]="SÍ","No","Sí")</f>
        <v>No</v>
      </c>
      <c r="O2706" s="65">
        <f>+Tabla1[[#This Row],[PVL]]*1.055</f>
        <v>511432.70236999996</v>
      </c>
      <c r="P2706" s="65">
        <f>+Tabla1[[#This Row],[PVL]]*1.43</f>
        <v>693221.57761999988</v>
      </c>
      <c r="Q2706" s="66" t="str">
        <f>+HYPERLINK(Tabla1[[#This Row],[PAG]])</f>
        <v>https://todomusica.com.ar/auriculares-dj/9489-hdj-s7-w.html</v>
      </c>
      <c r="R2706" s="67"/>
      <c r="S2706" s="68"/>
      <c r="T2706" s="69"/>
      <c r="U2706" s="69"/>
      <c r="V2706" s="69"/>
      <c r="W2706" s="69"/>
      <c r="X2706" s="69"/>
      <c r="Y2706" s="35"/>
      <c r="Z2706" s="35" t="s">
        <v>26451</v>
      </c>
      <c r="AA2706" s="36">
        <v>1</v>
      </c>
      <c r="AB2706" s="35" t="s">
        <v>9849</v>
      </c>
      <c r="AC2706" s="35" t="str">
        <f>+IF(Tabla1[[#This Row],[STK]]="no","Sin STK", "STK disponible")</f>
        <v>STK disponible</v>
      </c>
      <c r="AD2706" s="35">
        <f>+I2706*J2706</f>
        <v>0</v>
      </c>
      <c r="AE2706" s="35">
        <f>+I2706*K2706</f>
        <v>0</v>
      </c>
      <c r="AF2706" s="36">
        <f>IF(Tabla1[[#This Row],[ref pack]]=1,Tabla1[[#This Row],[Pedido]],LCM(Tabla1[[#This Row],[MC VIEJO]],Tabla1[[#This Row],[Pedido]]))</f>
        <v>1</v>
      </c>
      <c r="AG2706" s="36">
        <f>+VLOOKUP(Tabla1[[#This Row],[Artículo]],'.'!$B$2:$D$11481,3,)</f>
        <v>1</v>
      </c>
      <c r="AH2706" s="37" t="str">
        <f>+IFERROR(SEARCH("pack",Tabla1[[#This Row],[PACK]]),"")</f>
        <v/>
      </c>
    </row>
    <row r="2707" spans="1:34" ht="24" customHeight="1" x14ac:dyDescent="0.2">
      <c r="A2707" s="50" t="s">
        <v>5052</v>
      </c>
      <c r="B2707" s="60" t="s">
        <v>5163</v>
      </c>
      <c r="C2707" s="61" t="s">
        <v>5164</v>
      </c>
      <c r="D2707" s="52" t="s">
        <v>9842</v>
      </c>
      <c r="E2707" s="53">
        <v>549825.68000000005</v>
      </c>
      <c r="F2707" s="23" t="str">
        <f>+IFERROR(VLOOKUP(Tabla1[[#This Row],[Artículo]],'..'!$B$2:$D$569000,3,),"")</f>
        <v/>
      </c>
      <c r="G2707" s="24" t="str">
        <f>IF(H2707=AF2707,"", "Error MC")</f>
        <v>Error MC</v>
      </c>
      <c r="H2707" s="62"/>
      <c r="I2707" s="54">
        <f>+Tabla1[[#This Row],[MC]]*Tabla1[[#This Row],[Pedido]]*Tabla1[[#This Row],[PVC ]]</f>
        <v>0</v>
      </c>
      <c r="J2707" s="26">
        <v>0.21</v>
      </c>
      <c r="K2707" s="63"/>
      <c r="L2707" s="28" t="s">
        <v>535</v>
      </c>
      <c r="M2707" s="53">
        <v>898140.25100000005</v>
      </c>
      <c r="N2707" s="64" t="str">
        <f>+IF(Tabla1[[#This Row],[F PMPI]]="SÍ","No","Sí")</f>
        <v>No</v>
      </c>
      <c r="O2707" s="65">
        <f>+Tabla1[[#This Row],[PVL]]*1.055</f>
        <v>947537.964805</v>
      </c>
      <c r="P2707" s="65">
        <f>+Tabla1[[#This Row],[PVL]]*1.43</f>
        <v>1284340.5589300001</v>
      </c>
      <c r="Q2707" s="66" t="str">
        <f>+HYPERLINK(Tabla1[[#This Row],[PAG]])</f>
        <v>https://todomusica.com.ar/auriculares-dj/8114-dj-headphones.html</v>
      </c>
      <c r="R2707" s="67"/>
      <c r="S2707" s="68"/>
      <c r="T2707" s="69"/>
      <c r="U2707" s="69"/>
      <c r="V2707" s="69"/>
      <c r="W2707" s="69"/>
      <c r="X2707" s="69"/>
      <c r="Y2707" s="35"/>
      <c r="Z2707" s="35" t="s">
        <v>26452</v>
      </c>
      <c r="AA2707" s="36">
        <v>1</v>
      </c>
      <c r="AB2707" s="35" t="s">
        <v>9849</v>
      </c>
      <c r="AC2707" s="35" t="str">
        <f>+IF(Tabla1[[#This Row],[STK]]="no","Sin STK", "STK disponible")</f>
        <v>STK disponible</v>
      </c>
      <c r="AD2707" s="35">
        <f>+I2707*J2707</f>
        <v>0</v>
      </c>
      <c r="AE2707" s="35">
        <f>+I2707*K2707</f>
        <v>0</v>
      </c>
      <c r="AF2707" s="36">
        <f>IF(Tabla1[[#This Row],[ref pack]]=1,Tabla1[[#This Row],[Pedido]],LCM(Tabla1[[#This Row],[MC VIEJO]],Tabla1[[#This Row],[Pedido]]))</f>
        <v>1</v>
      </c>
      <c r="AG2707" s="36">
        <f>+VLOOKUP(Tabla1[[#This Row],[Artículo]],'.'!$B$2:$D$11481,3,)</f>
        <v>1</v>
      </c>
      <c r="AH2707" s="37" t="str">
        <f>+IFERROR(SEARCH("pack",Tabla1[[#This Row],[PACK]]),"")</f>
        <v/>
      </c>
    </row>
    <row r="2708" spans="1:34" ht="24" customHeight="1" x14ac:dyDescent="0.2">
      <c r="A2708" s="50" t="s">
        <v>5052</v>
      </c>
      <c r="B2708" s="60" t="s">
        <v>24061</v>
      </c>
      <c r="C2708" s="61" t="s">
        <v>24061</v>
      </c>
      <c r="D2708" s="52" t="s">
        <v>27</v>
      </c>
      <c r="E2708" s="53">
        <v>549825.68000000005</v>
      </c>
      <c r="F2708" s="23" t="str">
        <f>+IFERROR(VLOOKUP(Tabla1[[#This Row],[Artículo]],'..'!$B$2:$D$569000,3,),"")</f>
        <v/>
      </c>
      <c r="G2708" s="24" t="e">
        <f>IF(H2708=AF2708,"", "Error MC")</f>
        <v>#N/A</v>
      </c>
      <c r="H2708" s="62"/>
      <c r="I2708" s="54">
        <f>+Tabla1[[#This Row],[MC]]*Tabla1[[#This Row],[Pedido]]*Tabla1[[#This Row],[PVC ]]</f>
        <v>0</v>
      </c>
      <c r="J2708" s="26">
        <v>0.21</v>
      </c>
      <c r="K2708" s="63"/>
      <c r="L2708" s="28" t="s">
        <v>535</v>
      </c>
      <c r="M2708" s="53">
        <v>898140.25100000005</v>
      </c>
      <c r="N2708" s="64" t="str">
        <f>+IF(Tabla1[[#This Row],[F PMPI]]="SÍ","No","Sí")</f>
        <v>Sí</v>
      </c>
      <c r="O2708" s="65">
        <f>+Tabla1[[#This Row],[PVL]]*1.055</f>
        <v>947537.964805</v>
      </c>
      <c r="P2708" s="65">
        <f>+Tabla1[[#This Row],[PVL]]*1.43</f>
        <v>1284340.5589300001</v>
      </c>
      <c r="Q2708" s="66" t="str">
        <f>+HYPERLINK(Tabla1[[#This Row],[PAG]])</f>
        <v/>
      </c>
      <c r="R2708" s="67"/>
      <c r="S2708" s="68"/>
      <c r="T2708" s="69"/>
      <c r="U2708" s="69"/>
      <c r="V2708" s="69"/>
      <c r="W2708" s="69"/>
      <c r="X2708" s="69"/>
      <c r="Y2708" s="35"/>
      <c r="Z2708" s="35" t="s">
        <v>65</v>
      </c>
      <c r="AA2708" s="36">
        <v>1</v>
      </c>
      <c r="AB2708" s="35" t="s">
        <v>27</v>
      </c>
      <c r="AC2708" s="35" t="str">
        <f>+IF(Tabla1[[#This Row],[STK]]="no","Sin STK", "STK disponible")</f>
        <v>Sin STK</v>
      </c>
      <c r="AD2708" s="35">
        <f>+I2708*J2708</f>
        <v>0</v>
      </c>
      <c r="AE2708" s="35">
        <f>+I2708*K2708</f>
        <v>0</v>
      </c>
      <c r="AF2708" s="36" t="e">
        <f>IF(Tabla1[[#This Row],[ref pack]]=1,Tabla1[[#This Row],[Pedido]],LCM(Tabla1[[#This Row],[MC VIEJO]],Tabla1[[#This Row],[Pedido]]))</f>
        <v>#N/A</v>
      </c>
      <c r="AG2708" s="36" t="e">
        <f>+VLOOKUP(Tabla1[[#This Row],[Artículo]],'.'!$B$2:$D$11481,3,)</f>
        <v>#N/A</v>
      </c>
      <c r="AH2708" s="37" t="str">
        <f>+IFERROR(SEARCH("pack",Tabla1[[#This Row],[PACK]]),"")</f>
        <v/>
      </c>
    </row>
    <row r="2709" spans="1:34" ht="24" customHeight="1" x14ac:dyDescent="0.2">
      <c r="A2709" s="50" t="s">
        <v>5052</v>
      </c>
      <c r="B2709" s="60" t="s">
        <v>5165</v>
      </c>
      <c r="C2709" s="61" t="s">
        <v>5166</v>
      </c>
      <c r="D2709" s="52" t="s">
        <v>27</v>
      </c>
      <c r="E2709" s="53">
        <v>220850.52</v>
      </c>
      <c r="F2709" s="23" t="str">
        <f>+IFERROR(VLOOKUP(Tabla1[[#This Row],[Artículo]],'..'!$B$2:$D$569000,3,),"")</f>
        <v/>
      </c>
      <c r="G2709" s="24" t="str">
        <f>IF(H2709=AF2709,"", "Error MC")</f>
        <v>Error MC</v>
      </c>
      <c r="H2709" s="62"/>
      <c r="I2709" s="54">
        <f>+Tabla1[[#This Row],[MC]]*Tabla1[[#This Row],[Pedido]]*Tabla1[[#This Row],[PVC ]]</f>
        <v>0</v>
      </c>
      <c r="J2709" s="26">
        <v>0.21</v>
      </c>
      <c r="K2709" s="63"/>
      <c r="L2709" s="28" t="s">
        <v>535</v>
      </c>
      <c r="M2709" s="53">
        <v>360759.32199999999</v>
      </c>
      <c r="N2709" s="64" t="str">
        <f>+IF(Tabla1[[#This Row],[F PMPI]]="SÍ","No","Sí")</f>
        <v>No</v>
      </c>
      <c r="O2709" s="65">
        <f>+Tabla1[[#This Row],[PVL]]*1.055</f>
        <v>380601.08470999997</v>
      </c>
      <c r="P2709" s="65">
        <f>+Tabla1[[#This Row],[PVL]]*1.43</f>
        <v>515885.83045999997</v>
      </c>
      <c r="Q2709" s="66" t="str">
        <f>+HYPERLINK(Tabla1[[#This Row],[PAG]])</f>
        <v>https://todomusica.com.ar/auriculares-bluetooth/9884-hdj-x5bt-k.html</v>
      </c>
      <c r="R2709" s="67"/>
      <c r="S2709" s="68"/>
      <c r="T2709" s="69"/>
      <c r="U2709" s="69"/>
      <c r="V2709" s="69"/>
      <c r="W2709" s="69"/>
      <c r="X2709" s="69"/>
      <c r="Y2709" s="35"/>
      <c r="Z2709" s="35" t="s">
        <v>26453</v>
      </c>
      <c r="AA2709" s="36">
        <v>1</v>
      </c>
      <c r="AB2709" s="35" t="s">
        <v>9849</v>
      </c>
      <c r="AC2709" s="35" t="str">
        <f>+IF(Tabla1[[#This Row],[STK]]="no","Sin STK", "STK disponible")</f>
        <v>Sin STK</v>
      </c>
      <c r="AD2709" s="35">
        <f>+I2709*J2709</f>
        <v>0</v>
      </c>
      <c r="AE2709" s="35">
        <f>+I2709*K2709</f>
        <v>0</v>
      </c>
      <c r="AF2709" s="36">
        <f>IF(Tabla1[[#This Row],[ref pack]]=1,Tabla1[[#This Row],[Pedido]],LCM(Tabla1[[#This Row],[MC VIEJO]],Tabla1[[#This Row],[Pedido]]))</f>
        <v>1</v>
      </c>
      <c r="AG2709" s="36">
        <f>+VLOOKUP(Tabla1[[#This Row],[Artículo]],'.'!$B$2:$D$11481,3,)</f>
        <v>1</v>
      </c>
      <c r="AH2709" s="37" t="str">
        <f>+IFERROR(SEARCH("pack",Tabla1[[#This Row],[PACK]]),"")</f>
        <v/>
      </c>
    </row>
    <row r="2710" spans="1:34" ht="24" customHeight="1" x14ac:dyDescent="0.2">
      <c r="A2710" s="50" t="s">
        <v>5052</v>
      </c>
      <c r="B2710" s="60" t="s">
        <v>5167</v>
      </c>
      <c r="C2710" s="61" t="s">
        <v>5168</v>
      </c>
      <c r="D2710" s="52" t="s">
        <v>27</v>
      </c>
      <c r="E2710" s="53">
        <v>220850.52</v>
      </c>
      <c r="F2710" s="23" t="str">
        <f>+IFERROR(VLOOKUP(Tabla1[[#This Row],[Artículo]],'..'!$B$2:$D$569000,3,),"")</f>
        <v/>
      </c>
      <c r="G2710" s="24" t="str">
        <f>IF(H2710=AF2710,"", "Error MC")</f>
        <v>Error MC</v>
      </c>
      <c r="H2710" s="62"/>
      <c r="I2710" s="54">
        <f>+Tabla1[[#This Row],[MC]]*Tabla1[[#This Row],[Pedido]]*Tabla1[[#This Row],[PVC ]]</f>
        <v>0</v>
      </c>
      <c r="J2710" s="26">
        <v>0.21</v>
      </c>
      <c r="K2710" s="63"/>
      <c r="L2710" s="28" t="s">
        <v>535</v>
      </c>
      <c r="M2710" s="53">
        <v>360759.32199999999</v>
      </c>
      <c r="N2710" s="64" t="str">
        <f>+IF(Tabla1[[#This Row],[F PMPI]]="SÍ","No","Sí")</f>
        <v>No</v>
      </c>
      <c r="O2710" s="65">
        <f>+Tabla1[[#This Row],[PVL]]*1.055</f>
        <v>380601.08470999997</v>
      </c>
      <c r="P2710" s="65">
        <f>+Tabla1[[#This Row],[PVL]]*1.43</f>
        <v>515885.83045999997</v>
      </c>
      <c r="Q2710" s="66" t="str">
        <f>+HYPERLINK(Tabla1[[#This Row],[PAG]])</f>
        <v>https://todomusica.com.ar/auriculares-bluetooth/9884-hdj-x5bt-k.html</v>
      </c>
      <c r="R2710" s="67"/>
      <c r="S2710" s="68"/>
      <c r="T2710" s="69"/>
      <c r="U2710" s="69"/>
      <c r="V2710" s="69"/>
      <c r="W2710" s="69"/>
      <c r="X2710" s="69"/>
      <c r="Y2710" s="35"/>
      <c r="Z2710" s="35" t="s">
        <v>26453</v>
      </c>
      <c r="AA2710" s="36">
        <v>1</v>
      </c>
      <c r="AB2710" s="35" t="s">
        <v>9849</v>
      </c>
      <c r="AC2710" s="35" t="str">
        <f>+IF(Tabla1[[#This Row],[STK]]="no","Sin STK", "STK disponible")</f>
        <v>Sin STK</v>
      </c>
      <c r="AD2710" s="35">
        <f>+I2710*J2710</f>
        <v>0</v>
      </c>
      <c r="AE2710" s="35">
        <f>+I2710*K2710</f>
        <v>0</v>
      </c>
      <c r="AF2710" s="36">
        <f>IF(Tabla1[[#This Row],[ref pack]]=1,Tabla1[[#This Row],[Pedido]],LCM(Tabla1[[#This Row],[MC VIEJO]],Tabla1[[#This Row],[Pedido]]))</f>
        <v>1</v>
      </c>
      <c r="AG2710" s="36">
        <f>+VLOOKUP(Tabla1[[#This Row],[Artículo]],'.'!$B$2:$D$11481,3,)</f>
        <v>1</v>
      </c>
      <c r="AH2710" s="37" t="str">
        <f>+IFERROR(SEARCH("pack",Tabla1[[#This Row],[PACK]]),"")</f>
        <v/>
      </c>
    </row>
    <row r="2711" spans="1:34" ht="24" customHeight="1" x14ac:dyDescent="0.2">
      <c r="A2711" s="50" t="s">
        <v>5052</v>
      </c>
      <c r="B2711" s="60" t="s">
        <v>5169</v>
      </c>
      <c r="C2711" s="61" t="s">
        <v>5168</v>
      </c>
      <c r="D2711" s="52" t="s">
        <v>27</v>
      </c>
      <c r="E2711" s="53">
        <v>220850.52</v>
      </c>
      <c r="F2711" s="23" t="str">
        <f>+IFERROR(VLOOKUP(Tabla1[[#This Row],[Artículo]],'..'!$B$2:$D$569000,3,),"")</f>
        <v/>
      </c>
      <c r="G2711" s="24" t="str">
        <f>IF(H2711=AF2711,"", "Error MC")</f>
        <v>Error MC</v>
      </c>
      <c r="H2711" s="62"/>
      <c r="I2711" s="54">
        <f>+Tabla1[[#This Row],[MC]]*Tabla1[[#This Row],[Pedido]]*Tabla1[[#This Row],[PVC ]]</f>
        <v>0</v>
      </c>
      <c r="J2711" s="26">
        <v>0.21</v>
      </c>
      <c r="K2711" s="63"/>
      <c r="L2711" s="28" t="s">
        <v>535</v>
      </c>
      <c r="M2711" s="53">
        <v>360759.32199999999</v>
      </c>
      <c r="N2711" s="64" t="str">
        <f>+IF(Tabla1[[#This Row],[F PMPI]]="SÍ","No","Sí")</f>
        <v>No</v>
      </c>
      <c r="O2711" s="65">
        <f>+Tabla1[[#This Row],[PVL]]*1.055</f>
        <v>380601.08470999997</v>
      </c>
      <c r="P2711" s="65">
        <f>+Tabla1[[#This Row],[PVL]]*1.43</f>
        <v>515885.83045999997</v>
      </c>
      <c r="Q2711" s="66" t="str">
        <f>+HYPERLINK(Tabla1[[#This Row],[PAG]])</f>
        <v>https://todomusica.com.ar/auriculares-bluetooth/9884-hdj-x5bt-k.html</v>
      </c>
      <c r="R2711" s="67"/>
      <c r="S2711" s="68"/>
      <c r="T2711" s="69"/>
      <c r="U2711" s="69"/>
      <c r="V2711" s="69"/>
      <c r="W2711" s="69"/>
      <c r="X2711" s="69"/>
      <c r="Y2711" s="35"/>
      <c r="Z2711" s="35" t="s">
        <v>26453</v>
      </c>
      <c r="AA2711" s="36">
        <v>1</v>
      </c>
      <c r="AB2711" s="35" t="s">
        <v>9849</v>
      </c>
      <c r="AC2711" s="35" t="str">
        <f>+IF(Tabla1[[#This Row],[STK]]="no","Sin STK", "STK disponible")</f>
        <v>Sin STK</v>
      </c>
      <c r="AD2711" s="35">
        <f>+I2711*J2711</f>
        <v>0</v>
      </c>
      <c r="AE2711" s="35">
        <f>+I2711*K2711</f>
        <v>0</v>
      </c>
      <c r="AF2711" s="36">
        <f>IF(Tabla1[[#This Row],[ref pack]]=1,Tabla1[[#This Row],[Pedido]],LCM(Tabla1[[#This Row],[MC VIEJO]],Tabla1[[#This Row],[Pedido]]))</f>
        <v>1</v>
      </c>
      <c r="AG2711" s="36">
        <f>+VLOOKUP(Tabla1[[#This Row],[Artículo]],'.'!$B$2:$D$11481,3,)</f>
        <v>1</v>
      </c>
      <c r="AH2711" s="37" t="str">
        <f>+IFERROR(SEARCH("pack",Tabla1[[#This Row],[PACK]]),"")</f>
        <v/>
      </c>
    </row>
    <row r="2712" spans="1:34" ht="24" customHeight="1" x14ac:dyDescent="0.2">
      <c r="A2712" s="50" t="s">
        <v>5052</v>
      </c>
      <c r="B2712" s="60" t="s">
        <v>5170</v>
      </c>
      <c r="C2712" s="61" t="s">
        <v>5171</v>
      </c>
      <c r="D2712" s="52" t="s">
        <v>27</v>
      </c>
      <c r="E2712" s="53">
        <v>220850.52</v>
      </c>
      <c r="F2712" s="23" t="str">
        <f>+IFERROR(VLOOKUP(Tabla1[[#This Row],[Artículo]],'..'!$B$2:$D$569000,3,),"")</f>
        <v/>
      </c>
      <c r="G2712" s="24" t="str">
        <f>IF(H2712=AF2712,"", "Error MC")</f>
        <v>Error MC</v>
      </c>
      <c r="H2712" s="62"/>
      <c r="I2712" s="54">
        <f>+Tabla1[[#This Row],[MC]]*Tabla1[[#This Row],[Pedido]]*Tabla1[[#This Row],[PVC ]]</f>
        <v>0</v>
      </c>
      <c r="J2712" s="26">
        <v>0.21</v>
      </c>
      <c r="K2712" s="63"/>
      <c r="L2712" s="28" t="s">
        <v>535</v>
      </c>
      <c r="M2712" s="53">
        <v>360759.32199999999</v>
      </c>
      <c r="N2712" s="64" t="str">
        <f>+IF(Tabla1[[#This Row],[F PMPI]]="SÍ","No","Sí")</f>
        <v>No</v>
      </c>
      <c r="O2712" s="65">
        <f>+Tabla1[[#This Row],[PVL]]*1.055</f>
        <v>380601.08470999997</v>
      </c>
      <c r="P2712" s="65">
        <f>+Tabla1[[#This Row],[PVL]]*1.43</f>
        <v>515885.83045999997</v>
      </c>
      <c r="Q2712" s="66" t="str">
        <f>+HYPERLINK(Tabla1[[#This Row],[PAG]])</f>
        <v/>
      </c>
      <c r="R2712" s="67"/>
      <c r="S2712" s="68"/>
      <c r="T2712" s="69"/>
      <c r="U2712" s="69"/>
      <c r="V2712" s="69"/>
      <c r="W2712" s="69"/>
      <c r="X2712" s="69"/>
      <c r="Y2712" s="35"/>
      <c r="Z2712" s="35" t="s">
        <v>65</v>
      </c>
      <c r="AA2712" s="36">
        <v>1</v>
      </c>
      <c r="AB2712" s="35" t="s">
        <v>9849</v>
      </c>
      <c r="AC2712" s="35" t="str">
        <f>+IF(Tabla1[[#This Row],[STK]]="no","Sin STK", "STK disponible")</f>
        <v>Sin STK</v>
      </c>
      <c r="AD2712" s="35">
        <f>+I2712*J2712</f>
        <v>0</v>
      </c>
      <c r="AE2712" s="35">
        <f>+I2712*K2712</f>
        <v>0</v>
      </c>
      <c r="AF2712" s="36">
        <f>IF(Tabla1[[#This Row],[ref pack]]=1,Tabla1[[#This Row],[Pedido]],LCM(Tabla1[[#This Row],[MC VIEJO]],Tabla1[[#This Row],[Pedido]]))</f>
        <v>1</v>
      </c>
      <c r="AG2712" s="36">
        <f>+VLOOKUP(Tabla1[[#This Row],[Artículo]],'.'!$B$2:$D$11481,3,)</f>
        <v>1</v>
      </c>
      <c r="AH2712" s="37" t="str">
        <f>+IFERROR(SEARCH("pack",Tabla1[[#This Row],[PACK]]),"")</f>
        <v/>
      </c>
    </row>
    <row r="2713" spans="1:34" ht="24" customHeight="1" x14ac:dyDescent="0.2">
      <c r="A2713" s="50" t="s">
        <v>5052</v>
      </c>
      <c r="B2713" s="60" t="s">
        <v>5172</v>
      </c>
      <c r="C2713" s="61" t="s">
        <v>5173</v>
      </c>
      <c r="D2713" s="52" t="s">
        <v>27</v>
      </c>
      <c r="E2713" s="53">
        <v>220850.52</v>
      </c>
      <c r="F2713" s="23" t="str">
        <f>+IFERROR(VLOOKUP(Tabla1[[#This Row],[Artículo]],'..'!$B$2:$D$569000,3,),"")</f>
        <v/>
      </c>
      <c r="G2713" s="24" t="str">
        <f>IF(H2713=AF2713,"", "Error MC")</f>
        <v>Error MC</v>
      </c>
      <c r="H2713" s="62"/>
      <c r="I2713" s="54">
        <f>+Tabla1[[#This Row],[MC]]*Tabla1[[#This Row],[Pedido]]*Tabla1[[#This Row],[PVC ]]</f>
        <v>0</v>
      </c>
      <c r="J2713" s="26">
        <v>0.21</v>
      </c>
      <c r="K2713" s="63"/>
      <c r="L2713" s="28" t="s">
        <v>535</v>
      </c>
      <c r="M2713" s="53">
        <v>360759.32199999999</v>
      </c>
      <c r="N2713" s="64" t="str">
        <f>+IF(Tabla1[[#This Row],[F PMPI]]="SÍ","No","Sí")</f>
        <v>No</v>
      </c>
      <c r="O2713" s="65">
        <f>+Tabla1[[#This Row],[PVL]]*1.055</f>
        <v>380601.08470999997</v>
      </c>
      <c r="P2713" s="65">
        <f>+Tabla1[[#This Row],[PVL]]*1.43</f>
        <v>515885.83045999997</v>
      </c>
      <c r="Q2713" s="66" t="str">
        <f>+HYPERLINK(Tabla1[[#This Row],[PAG]])</f>
        <v>https://todomusica.com.ar/auriculares-bluetooth/9928-hdj-x5bt-w.html</v>
      </c>
      <c r="R2713" s="67"/>
      <c r="S2713" s="68"/>
      <c r="T2713" s="69"/>
      <c r="U2713" s="69"/>
      <c r="V2713" s="69"/>
      <c r="W2713" s="69"/>
      <c r="X2713" s="69"/>
      <c r="Y2713" s="35"/>
      <c r="Z2713" s="35" t="s">
        <v>26454</v>
      </c>
      <c r="AA2713" s="36">
        <v>1</v>
      </c>
      <c r="AB2713" s="35" t="s">
        <v>9849</v>
      </c>
      <c r="AC2713" s="35" t="str">
        <f>+IF(Tabla1[[#This Row],[STK]]="no","Sin STK", "STK disponible")</f>
        <v>Sin STK</v>
      </c>
      <c r="AD2713" s="35">
        <f>+I2713*J2713</f>
        <v>0</v>
      </c>
      <c r="AE2713" s="35">
        <f>+I2713*K2713</f>
        <v>0</v>
      </c>
      <c r="AF2713" s="36">
        <f>IF(Tabla1[[#This Row],[ref pack]]=1,Tabla1[[#This Row],[Pedido]],LCM(Tabla1[[#This Row],[MC VIEJO]],Tabla1[[#This Row],[Pedido]]))</f>
        <v>1</v>
      </c>
      <c r="AG2713" s="36">
        <f>+VLOOKUP(Tabla1[[#This Row],[Artículo]],'.'!$B$2:$D$11481,3,)</f>
        <v>1</v>
      </c>
      <c r="AH2713" s="37" t="str">
        <f>+IFERROR(SEARCH("pack",Tabla1[[#This Row],[PACK]]),"")</f>
        <v/>
      </c>
    </row>
    <row r="2714" spans="1:34" ht="24" customHeight="1" x14ac:dyDescent="0.2">
      <c r="A2714" s="50" t="s">
        <v>5052</v>
      </c>
      <c r="B2714" s="60" t="s">
        <v>5174</v>
      </c>
      <c r="C2714" s="61" t="s">
        <v>5175</v>
      </c>
      <c r="D2714" s="52" t="s">
        <v>27</v>
      </c>
      <c r="E2714" s="53">
        <v>147233.82999999999</v>
      </c>
      <c r="F2714" s="23" t="str">
        <f>+IFERROR(VLOOKUP(Tabla1[[#This Row],[Artículo]],'..'!$B$2:$D$569000,3,),"")</f>
        <v/>
      </c>
      <c r="G2714" s="24" t="str">
        <f>IF(H2714=AF2714,"", "Error MC")</f>
        <v>Error MC</v>
      </c>
      <c r="H2714" s="62"/>
      <c r="I2714" s="54">
        <f>+Tabla1[[#This Row],[MC]]*Tabla1[[#This Row],[Pedido]]*Tabla1[[#This Row],[PVC ]]</f>
        <v>0</v>
      </c>
      <c r="J2714" s="26">
        <v>0.21</v>
      </c>
      <c r="K2714" s="63"/>
      <c r="L2714" s="28" t="s">
        <v>535</v>
      </c>
      <c r="M2714" s="53">
        <v>240506.46100000001</v>
      </c>
      <c r="N2714" s="64" t="str">
        <f>+IF(Tabla1[[#This Row],[F PMPI]]="SÍ","No","Sí")</f>
        <v>No</v>
      </c>
      <c r="O2714" s="65">
        <f>+Tabla1[[#This Row],[PVL]]*1.055</f>
        <v>253734.31635499999</v>
      </c>
      <c r="P2714" s="65">
        <f>+Tabla1[[#This Row],[PVL]]*1.43</f>
        <v>343924.23923000001</v>
      </c>
      <c r="Q2714" s="66" t="str">
        <f>+HYPERLINK(Tabla1[[#This Row],[PAG]])</f>
        <v>https://todomusica.com.ar/auriculares-dj/10403-hdj-x5-k.html</v>
      </c>
      <c r="R2714" s="67"/>
      <c r="S2714" s="68"/>
      <c r="T2714" s="69"/>
      <c r="U2714" s="69"/>
      <c r="V2714" s="69"/>
      <c r="W2714" s="69"/>
      <c r="X2714" s="69"/>
      <c r="Y2714" s="35"/>
      <c r="Z2714" s="35" t="s">
        <v>26455</v>
      </c>
      <c r="AA2714" s="36">
        <v>1</v>
      </c>
      <c r="AB2714" s="35" t="s">
        <v>9849</v>
      </c>
      <c r="AC2714" s="35" t="str">
        <f>+IF(Tabla1[[#This Row],[STK]]="no","Sin STK", "STK disponible")</f>
        <v>Sin STK</v>
      </c>
      <c r="AD2714" s="35">
        <f>+I2714*J2714</f>
        <v>0</v>
      </c>
      <c r="AE2714" s="35">
        <f>+I2714*K2714</f>
        <v>0</v>
      </c>
      <c r="AF2714" s="36">
        <f>IF(Tabla1[[#This Row],[ref pack]]=1,Tabla1[[#This Row],[Pedido]],LCM(Tabla1[[#This Row],[MC VIEJO]],Tabla1[[#This Row],[Pedido]]))</f>
        <v>1</v>
      </c>
      <c r="AG2714" s="36">
        <f>+VLOOKUP(Tabla1[[#This Row],[Artículo]],'.'!$B$2:$D$11481,3,)</f>
        <v>1</v>
      </c>
      <c r="AH2714" s="37" t="str">
        <f>+IFERROR(SEARCH("pack",Tabla1[[#This Row],[PACK]]),"")</f>
        <v/>
      </c>
    </row>
    <row r="2715" spans="1:34" ht="24" customHeight="1" x14ac:dyDescent="0.2">
      <c r="A2715" s="50" t="s">
        <v>5052</v>
      </c>
      <c r="B2715" s="60" t="s">
        <v>5176</v>
      </c>
      <c r="C2715" s="61" t="s">
        <v>5177</v>
      </c>
      <c r="D2715" s="52" t="s">
        <v>27</v>
      </c>
      <c r="E2715" s="53">
        <v>147233.82999999999</v>
      </c>
      <c r="F2715" s="23" t="str">
        <f>+IFERROR(VLOOKUP(Tabla1[[#This Row],[Artículo]],'..'!$B$2:$D$569000,3,),"")</f>
        <v/>
      </c>
      <c r="G2715" s="24" t="str">
        <f>IF(H2715=AF2715,"", "Error MC")</f>
        <v>Error MC</v>
      </c>
      <c r="H2715" s="62"/>
      <c r="I2715" s="54">
        <f>+Tabla1[[#This Row],[MC]]*Tabla1[[#This Row],[Pedido]]*Tabla1[[#This Row],[PVC ]]</f>
        <v>0</v>
      </c>
      <c r="J2715" s="26">
        <v>0.21</v>
      </c>
      <c r="K2715" s="63"/>
      <c r="L2715" s="28" t="s">
        <v>535</v>
      </c>
      <c r="M2715" s="53">
        <v>240506.46100000001</v>
      </c>
      <c r="N2715" s="64" t="str">
        <f>+IF(Tabla1[[#This Row],[F PMPI]]="SÍ","No","Sí")</f>
        <v>No</v>
      </c>
      <c r="O2715" s="65">
        <f>+Tabla1[[#This Row],[PVL]]*1.055</f>
        <v>253734.31635499999</v>
      </c>
      <c r="P2715" s="65">
        <f>+Tabla1[[#This Row],[PVL]]*1.43</f>
        <v>343924.23923000001</v>
      </c>
      <c r="Q2715" s="66" t="str">
        <f>+HYPERLINK(Tabla1[[#This Row],[PAG]])</f>
        <v>https://todomusica.com.ar/auriculares-dj/9551-auriculares-dj-profesionales-respuesta-5hz-a-30khz-2000mw.html</v>
      </c>
      <c r="R2715" s="67"/>
      <c r="S2715" s="68"/>
      <c r="T2715" s="69"/>
      <c r="U2715" s="69"/>
      <c r="V2715" s="69"/>
      <c r="W2715" s="69"/>
      <c r="X2715" s="69"/>
      <c r="Y2715" s="35"/>
      <c r="Z2715" s="35" t="s">
        <v>26456</v>
      </c>
      <c r="AA2715" s="36">
        <v>1</v>
      </c>
      <c r="AB2715" s="35" t="s">
        <v>9849</v>
      </c>
      <c r="AC2715" s="35" t="str">
        <f>+IF(Tabla1[[#This Row],[STK]]="no","Sin STK", "STK disponible")</f>
        <v>Sin STK</v>
      </c>
      <c r="AD2715" s="35">
        <f>+I2715*J2715</f>
        <v>0</v>
      </c>
      <c r="AE2715" s="35">
        <f>+I2715*K2715</f>
        <v>0</v>
      </c>
      <c r="AF2715" s="36">
        <f>IF(Tabla1[[#This Row],[ref pack]]=1,Tabla1[[#This Row],[Pedido]],LCM(Tabla1[[#This Row],[MC VIEJO]],Tabla1[[#This Row],[Pedido]]))</f>
        <v>1</v>
      </c>
      <c r="AG2715" s="36">
        <f>+VLOOKUP(Tabla1[[#This Row],[Artículo]],'.'!$B$2:$D$11481,3,)</f>
        <v>1</v>
      </c>
      <c r="AH2715" s="37" t="str">
        <f>+IFERROR(SEARCH("pack",Tabla1[[#This Row],[PACK]]),"")</f>
        <v/>
      </c>
    </row>
    <row r="2716" spans="1:34" ht="24" customHeight="1" x14ac:dyDescent="0.2">
      <c r="A2716" s="50" t="s">
        <v>5052</v>
      </c>
      <c r="B2716" s="60" t="s">
        <v>5178</v>
      </c>
      <c r="C2716" s="61" t="s">
        <v>5179</v>
      </c>
      <c r="D2716" s="52" t="s">
        <v>9841</v>
      </c>
      <c r="E2716" s="53">
        <v>296767.88</v>
      </c>
      <c r="F2716" s="23" t="str">
        <f>+IFERROR(VLOOKUP(Tabla1[[#This Row],[Artículo]],'..'!$B$2:$D$569000,3,),"")</f>
        <v/>
      </c>
      <c r="G2716" s="24" t="str">
        <f>IF(H2716=AF2716,"", "Error MC")</f>
        <v>Error MC</v>
      </c>
      <c r="H2716" s="62"/>
      <c r="I2716" s="54">
        <f>+Tabla1[[#This Row],[MC]]*Tabla1[[#This Row],[Pedido]]*Tabla1[[#This Row],[PVC ]]</f>
        <v>0</v>
      </c>
      <c r="J2716" s="26">
        <v>0.21</v>
      </c>
      <c r="K2716" s="63"/>
      <c r="L2716" s="28" t="s">
        <v>535</v>
      </c>
      <c r="M2716" s="53">
        <v>484770.33399999997</v>
      </c>
      <c r="N2716" s="64" t="str">
        <f>+IF(Tabla1[[#This Row],[F PMPI]]="SÍ","No","Sí")</f>
        <v>No</v>
      </c>
      <c r="O2716" s="65">
        <f>+Tabla1[[#This Row],[PVL]]*1.055</f>
        <v>511432.70236999996</v>
      </c>
      <c r="P2716" s="65">
        <f>+Tabla1[[#This Row],[PVL]]*1.43</f>
        <v>693221.57761999988</v>
      </c>
      <c r="Q2716" s="66" t="str">
        <f>+HYPERLINK(Tabla1[[#This Row],[PAG]])</f>
        <v>https://todomusica.com.ar/auriculares-dj/10451-hdj-x7-k.html</v>
      </c>
      <c r="R2716" s="67"/>
      <c r="S2716" s="68"/>
      <c r="T2716" s="69"/>
      <c r="U2716" s="69"/>
      <c r="V2716" s="69"/>
      <c r="W2716" s="69"/>
      <c r="X2716" s="69"/>
      <c r="Y2716" s="35"/>
      <c r="Z2716" s="35" t="s">
        <v>26457</v>
      </c>
      <c r="AA2716" s="36">
        <v>1</v>
      </c>
      <c r="AB2716" s="35" t="s">
        <v>9849</v>
      </c>
      <c r="AC2716" s="35" t="str">
        <f>+IF(Tabla1[[#This Row],[STK]]="no","Sin STK", "STK disponible")</f>
        <v>STK disponible</v>
      </c>
      <c r="AD2716" s="35">
        <f>+I2716*J2716</f>
        <v>0</v>
      </c>
      <c r="AE2716" s="35">
        <f>+I2716*K2716</f>
        <v>0</v>
      </c>
      <c r="AF2716" s="36">
        <f>IF(Tabla1[[#This Row],[ref pack]]=1,Tabla1[[#This Row],[Pedido]],LCM(Tabla1[[#This Row],[MC VIEJO]],Tabla1[[#This Row],[Pedido]]))</f>
        <v>1</v>
      </c>
      <c r="AG2716" s="36">
        <f>+VLOOKUP(Tabla1[[#This Row],[Artículo]],'.'!$B$2:$D$11481,3,)</f>
        <v>1</v>
      </c>
      <c r="AH2716" s="37" t="str">
        <f>+IFERROR(SEARCH("pack",Tabla1[[#This Row],[PACK]]),"")</f>
        <v/>
      </c>
    </row>
    <row r="2717" spans="1:34" ht="24" customHeight="1" x14ac:dyDescent="0.2">
      <c r="A2717" s="50" t="s">
        <v>5052</v>
      </c>
      <c r="B2717" s="60" t="s">
        <v>5180</v>
      </c>
      <c r="C2717" s="61" t="s">
        <v>5181</v>
      </c>
      <c r="D2717" s="52" t="s">
        <v>9842</v>
      </c>
      <c r="E2717" s="53">
        <v>296767.88</v>
      </c>
      <c r="F2717" s="23" t="str">
        <f>+IFERROR(VLOOKUP(Tabla1[[#This Row],[Artículo]],'..'!$B$2:$D$569000,3,),"")</f>
        <v/>
      </c>
      <c r="G2717" s="24" t="str">
        <f>IF(H2717=AF2717,"", "Error MC")</f>
        <v>Error MC</v>
      </c>
      <c r="H2717" s="62"/>
      <c r="I2717" s="54">
        <f>+Tabla1[[#This Row],[MC]]*Tabla1[[#This Row],[Pedido]]*Tabla1[[#This Row],[PVC ]]</f>
        <v>0</v>
      </c>
      <c r="J2717" s="26">
        <v>0.21</v>
      </c>
      <c r="K2717" s="63"/>
      <c r="L2717" s="28" t="s">
        <v>535</v>
      </c>
      <c r="M2717" s="53">
        <v>484770.33399999997</v>
      </c>
      <c r="N2717" s="64" t="str">
        <f>+IF(Tabla1[[#This Row],[F PMPI]]="SÍ","No","Sí")</f>
        <v>No</v>
      </c>
      <c r="O2717" s="65">
        <f>+Tabla1[[#This Row],[PVL]]*1.055</f>
        <v>511432.70236999996</v>
      </c>
      <c r="P2717" s="65">
        <f>+Tabla1[[#This Row],[PVL]]*1.43</f>
        <v>693221.57761999988</v>
      </c>
      <c r="Q2717" s="66" t="str">
        <f>+HYPERLINK(Tabla1[[#This Row],[PAG]])</f>
        <v>https://todomusica.com.ar/auriculares-dj/10444-hdj-x7-s.html</v>
      </c>
      <c r="R2717" s="67"/>
      <c r="S2717" s="68"/>
      <c r="T2717" s="69"/>
      <c r="U2717" s="69"/>
      <c r="V2717" s="69"/>
      <c r="W2717" s="69"/>
      <c r="X2717" s="69"/>
      <c r="Y2717" s="35"/>
      <c r="Z2717" s="35" t="s">
        <v>26458</v>
      </c>
      <c r="AA2717" s="36">
        <v>1</v>
      </c>
      <c r="AB2717" s="35" t="s">
        <v>9849</v>
      </c>
      <c r="AC2717" s="35" t="str">
        <f>+IF(Tabla1[[#This Row],[STK]]="no","Sin STK", "STK disponible")</f>
        <v>STK disponible</v>
      </c>
      <c r="AD2717" s="35">
        <f>+I2717*J2717</f>
        <v>0</v>
      </c>
      <c r="AE2717" s="35">
        <f>+I2717*K2717</f>
        <v>0</v>
      </c>
      <c r="AF2717" s="36">
        <f>IF(Tabla1[[#This Row],[ref pack]]=1,Tabla1[[#This Row],[Pedido]],LCM(Tabla1[[#This Row],[MC VIEJO]],Tabla1[[#This Row],[Pedido]]))</f>
        <v>1</v>
      </c>
      <c r="AG2717" s="36">
        <f>+VLOOKUP(Tabla1[[#This Row],[Artículo]],'.'!$B$2:$D$11481,3,)</f>
        <v>1</v>
      </c>
      <c r="AH2717" s="37" t="str">
        <f>+IFERROR(SEARCH("pack",Tabla1[[#This Row],[PACK]]),"")</f>
        <v/>
      </c>
    </row>
    <row r="2718" spans="1:34" ht="24" customHeight="1" x14ac:dyDescent="0.2">
      <c r="A2718" s="50" t="s">
        <v>5052</v>
      </c>
      <c r="B2718" s="60" t="s">
        <v>5182</v>
      </c>
      <c r="C2718" s="61" t="s">
        <v>5183</v>
      </c>
      <c r="D2718" s="52" t="s">
        <v>9842</v>
      </c>
      <c r="E2718" s="53">
        <v>475315.38</v>
      </c>
      <c r="F2718" s="23" t="str">
        <f>+IFERROR(VLOOKUP(Tabla1[[#This Row],[Artículo]],'..'!$B$2:$D$569000,3,),"")</f>
        <v/>
      </c>
      <c r="G2718" s="24" t="str">
        <f>IF(H2718=AF2718,"", "Error MC")</f>
        <v>Error MC</v>
      </c>
      <c r="H2718" s="62"/>
      <c r="I2718" s="54">
        <f>+Tabla1[[#This Row],[MC]]*Tabla1[[#This Row],[Pedido]]*Tabla1[[#This Row],[PVC ]]</f>
        <v>0</v>
      </c>
      <c r="J2718" s="26">
        <v>0.21</v>
      </c>
      <c r="K2718" s="63"/>
      <c r="L2718" s="28" t="s">
        <v>535</v>
      </c>
      <c r="M2718" s="53">
        <v>776427.67</v>
      </c>
      <c r="N2718" s="64" t="str">
        <f>+IF(Tabla1[[#This Row],[F PMPI]]="SÍ","No","Sí")</f>
        <v>No</v>
      </c>
      <c r="O2718" s="65">
        <f>+Tabla1[[#This Row],[PVL]]*1.055</f>
        <v>819131.19184999994</v>
      </c>
      <c r="P2718" s="65">
        <f>+Tabla1[[#This Row],[PVL]]*1.43</f>
        <v>1110291.5681</v>
      </c>
      <c r="Q2718" s="66" t="str">
        <f>+HYPERLINK(Tabla1[[#This Row],[PAG]])</f>
        <v>https://todomusica.com.ar/interfaces-dj/10400-interface2.html</v>
      </c>
      <c r="R2718" s="67"/>
      <c r="S2718" s="68"/>
      <c r="T2718" s="69"/>
      <c r="U2718" s="69"/>
      <c r="V2718" s="69"/>
      <c r="W2718" s="69"/>
      <c r="X2718" s="69"/>
      <c r="Y2718" s="35"/>
      <c r="Z2718" s="35" t="s">
        <v>26459</v>
      </c>
      <c r="AA2718" s="36">
        <v>1</v>
      </c>
      <c r="AB2718" s="35" t="s">
        <v>9849</v>
      </c>
      <c r="AC2718" s="35" t="str">
        <f>+IF(Tabla1[[#This Row],[STK]]="no","Sin STK", "STK disponible")</f>
        <v>STK disponible</v>
      </c>
      <c r="AD2718" s="35">
        <f>+I2718*J2718</f>
        <v>0</v>
      </c>
      <c r="AE2718" s="35">
        <f>+I2718*K2718</f>
        <v>0</v>
      </c>
      <c r="AF2718" s="36">
        <f>IF(Tabla1[[#This Row],[ref pack]]=1,Tabla1[[#This Row],[Pedido]],LCM(Tabla1[[#This Row],[MC VIEJO]],Tabla1[[#This Row],[Pedido]]))</f>
        <v>1</v>
      </c>
      <c r="AG2718" s="36">
        <f>+VLOOKUP(Tabla1[[#This Row],[Artículo]],'.'!$B$2:$D$11481,3,)</f>
        <v>1</v>
      </c>
      <c r="AH2718" s="37" t="str">
        <f>+IFERROR(SEARCH("pack",Tabla1[[#This Row],[PACK]]),"")</f>
        <v/>
      </c>
    </row>
    <row r="2719" spans="1:34" ht="24" customHeight="1" x14ac:dyDescent="0.2">
      <c r="A2719" s="50" t="s">
        <v>5052</v>
      </c>
      <c r="B2719" s="60" t="s">
        <v>24062</v>
      </c>
      <c r="C2719" s="61" t="s">
        <v>24063</v>
      </c>
      <c r="D2719" s="52" t="s">
        <v>9842</v>
      </c>
      <c r="E2719" s="53">
        <v>4795127.54</v>
      </c>
      <c r="F2719" s="23" t="str">
        <f>+IFERROR(VLOOKUP(Tabla1[[#This Row],[Artículo]],'..'!$B$2:$D$569000,3,),"")</f>
        <v/>
      </c>
      <c r="G2719" s="24" t="e">
        <f>IF(H2719=AF2719,"", "Error MC")</f>
        <v>#N/A</v>
      </c>
      <c r="H2719" s="62"/>
      <c r="I2719" s="54">
        <f>+Tabla1[[#This Row],[MC]]*Tabla1[[#This Row],[Pedido]]*Tabla1[[#This Row],[PVC ]]</f>
        <v>0</v>
      </c>
      <c r="J2719" s="26">
        <v>0.105</v>
      </c>
      <c r="K2719" s="63"/>
      <c r="L2719" s="28" t="s">
        <v>535</v>
      </c>
      <c r="M2719" s="53">
        <v>7153131.5089999996</v>
      </c>
      <c r="N2719" s="64" t="str">
        <f>+IF(Tabla1[[#This Row],[F PMPI]]="SÍ","No","Sí")</f>
        <v>Sí</v>
      </c>
      <c r="O2719" s="65">
        <f>+Tabla1[[#This Row],[PVL]]*1.055</f>
        <v>7546553.7419949993</v>
      </c>
      <c r="P2719" s="65">
        <f>+Tabla1[[#This Row],[PVL]]*1.43</f>
        <v>10228978.057869999</v>
      </c>
      <c r="Q2719" s="66" t="str">
        <f>+HYPERLINK(Tabla1[[#This Row],[PAG]])</f>
        <v/>
      </c>
      <c r="R2719" s="67"/>
      <c r="S2719" s="68"/>
      <c r="T2719" s="69"/>
      <c r="U2719" s="69"/>
      <c r="V2719" s="69"/>
      <c r="W2719" s="69"/>
      <c r="X2719" s="69"/>
      <c r="Y2719" s="35"/>
      <c r="Z2719" s="35" t="s">
        <v>65</v>
      </c>
      <c r="AA2719" s="36">
        <v>1</v>
      </c>
      <c r="AB2719" s="35" t="s">
        <v>27</v>
      </c>
      <c r="AC2719" s="35" t="str">
        <f>+IF(Tabla1[[#This Row],[STK]]="no","Sin STK", "STK disponible")</f>
        <v>STK disponible</v>
      </c>
      <c r="AD2719" s="35">
        <f>+I2719*J2719</f>
        <v>0</v>
      </c>
      <c r="AE2719" s="35">
        <f>+I2719*K2719</f>
        <v>0</v>
      </c>
      <c r="AF2719" s="36" t="e">
        <f>IF(Tabla1[[#This Row],[ref pack]]=1,Tabla1[[#This Row],[Pedido]],LCM(Tabla1[[#This Row],[MC VIEJO]],Tabla1[[#This Row],[Pedido]]))</f>
        <v>#N/A</v>
      </c>
      <c r="AG2719" s="36" t="e">
        <f>+VLOOKUP(Tabla1[[#This Row],[Artículo]],'.'!$B$2:$D$11481,3,)</f>
        <v>#N/A</v>
      </c>
      <c r="AH2719" s="37" t="str">
        <f>+IFERROR(SEARCH("pack",Tabla1[[#This Row],[PACK]]),"")</f>
        <v/>
      </c>
    </row>
    <row r="2720" spans="1:34" ht="24" customHeight="1" x14ac:dyDescent="0.2">
      <c r="A2720" s="50" t="s">
        <v>5052</v>
      </c>
      <c r="B2720" s="60" t="s">
        <v>5184</v>
      </c>
      <c r="C2720" s="61" t="s">
        <v>5185</v>
      </c>
      <c r="D2720" s="52" t="s">
        <v>27</v>
      </c>
      <c r="E2720" s="53">
        <v>49077.85</v>
      </c>
      <c r="F2720" s="23" t="str">
        <f>+IFERROR(VLOOKUP(Tabla1[[#This Row],[Artículo]],'..'!$B$2:$D$569000,3,),"")</f>
        <v/>
      </c>
      <c r="G2720" s="24" t="str">
        <f>IF(H2720=AF2720,"", "Error MC")</f>
        <v>Error MC</v>
      </c>
      <c r="H2720" s="62"/>
      <c r="I2720" s="54">
        <f>+Tabla1[[#This Row],[MC]]*Tabla1[[#This Row],[Pedido]]*Tabla1[[#This Row],[PVC ]]</f>
        <v>0</v>
      </c>
      <c r="J2720" s="26">
        <v>0.21</v>
      </c>
      <c r="K2720" s="63"/>
      <c r="L2720" s="28" t="s">
        <v>535</v>
      </c>
      <c r="M2720" s="53">
        <v>80168.671000000002</v>
      </c>
      <c r="N2720" s="64" t="str">
        <f>+IF(Tabla1[[#This Row],[F PMPI]]="SÍ","No","Sí")</f>
        <v>Sí</v>
      </c>
      <c r="O2720" s="65">
        <f>+Tabla1[[#This Row],[PVL]]*1.055</f>
        <v>84577.947904999994</v>
      </c>
      <c r="P2720" s="65">
        <f>+Tabla1[[#This Row],[PVL]]*1.43</f>
        <v>114641.19953</v>
      </c>
      <c r="Q2720" s="66" t="str">
        <f>+HYPERLINK(Tabla1[[#This Row],[PAG]])</f>
        <v>https://todomusica.com.ar/accesorios-dj/10420-pc-hs01-k.html</v>
      </c>
      <c r="R2720" s="67"/>
      <c r="S2720" s="68"/>
      <c r="T2720" s="69"/>
      <c r="U2720" s="69"/>
      <c r="V2720" s="69"/>
      <c r="W2720" s="69"/>
      <c r="X2720" s="69"/>
      <c r="Y2720" s="35"/>
      <c r="Z2720" s="35" t="s">
        <v>26460</v>
      </c>
      <c r="AA2720" s="36">
        <v>1</v>
      </c>
      <c r="AB2720" s="35" t="s">
        <v>27</v>
      </c>
      <c r="AC2720" s="35" t="str">
        <f>+IF(Tabla1[[#This Row],[STK]]="no","Sin STK", "STK disponible")</f>
        <v>Sin STK</v>
      </c>
      <c r="AD2720" s="35">
        <f>+I2720*J2720</f>
        <v>0</v>
      </c>
      <c r="AE2720" s="35">
        <f>+I2720*K2720</f>
        <v>0</v>
      </c>
      <c r="AF2720" s="36">
        <f>IF(Tabla1[[#This Row],[ref pack]]=1,Tabla1[[#This Row],[Pedido]],LCM(Tabla1[[#This Row],[MC VIEJO]],Tabla1[[#This Row],[Pedido]]))</f>
        <v>1</v>
      </c>
      <c r="AG2720" s="36">
        <f>+VLOOKUP(Tabla1[[#This Row],[Artículo]],'.'!$B$2:$D$11481,3,)</f>
        <v>1</v>
      </c>
      <c r="AH2720" s="37" t="str">
        <f>+IFERROR(SEARCH("pack",Tabla1[[#This Row],[PACK]]),"")</f>
        <v/>
      </c>
    </row>
    <row r="2721" spans="1:34" ht="24" customHeight="1" x14ac:dyDescent="0.2">
      <c r="A2721" s="50" t="s">
        <v>5052</v>
      </c>
      <c r="B2721" s="60" t="s">
        <v>5186</v>
      </c>
      <c r="C2721" s="61" t="s">
        <v>5187</v>
      </c>
      <c r="D2721" s="52" t="s">
        <v>27</v>
      </c>
      <c r="E2721" s="53">
        <v>49077.85</v>
      </c>
      <c r="F2721" s="23" t="str">
        <f>+IFERROR(VLOOKUP(Tabla1[[#This Row],[Artículo]],'..'!$B$2:$D$569000,3,),"")</f>
        <v/>
      </c>
      <c r="G2721" s="24" t="str">
        <f>IF(H2721=AF2721,"", "Error MC")</f>
        <v>Error MC</v>
      </c>
      <c r="H2721" s="62"/>
      <c r="I2721" s="54">
        <f>+Tabla1[[#This Row],[MC]]*Tabla1[[#This Row],[Pedido]]*Tabla1[[#This Row],[PVC ]]</f>
        <v>0</v>
      </c>
      <c r="J2721" s="26">
        <v>0.21</v>
      </c>
      <c r="K2721" s="63"/>
      <c r="L2721" s="28" t="s">
        <v>535</v>
      </c>
      <c r="M2721" s="53">
        <v>80168.671000000002</v>
      </c>
      <c r="N2721" s="64" t="str">
        <f>+IF(Tabla1[[#This Row],[F PMPI]]="SÍ","No","Sí")</f>
        <v>Sí</v>
      </c>
      <c r="O2721" s="65">
        <f>+Tabla1[[#This Row],[PVL]]*1.055</f>
        <v>84577.947904999994</v>
      </c>
      <c r="P2721" s="65">
        <f>+Tabla1[[#This Row],[PVL]]*1.43</f>
        <v>114641.19953</v>
      </c>
      <c r="Q2721" s="66" t="str">
        <f>+HYPERLINK(Tabla1[[#This Row],[PAG]])</f>
        <v/>
      </c>
      <c r="R2721" s="67"/>
      <c r="S2721" s="68"/>
      <c r="T2721" s="69"/>
      <c r="U2721" s="69"/>
      <c r="V2721" s="69"/>
      <c r="W2721" s="69"/>
      <c r="X2721" s="69"/>
      <c r="Y2721" s="35"/>
      <c r="Z2721" s="35" t="s">
        <v>65</v>
      </c>
      <c r="AA2721" s="36">
        <v>1</v>
      </c>
      <c r="AB2721" s="35" t="s">
        <v>27</v>
      </c>
      <c r="AC2721" s="35" t="str">
        <f>+IF(Tabla1[[#This Row],[STK]]="no","Sin STK", "STK disponible")</f>
        <v>Sin STK</v>
      </c>
      <c r="AD2721" s="35">
        <f>+I2721*J2721</f>
        <v>0</v>
      </c>
      <c r="AE2721" s="35">
        <f>+I2721*K2721</f>
        <v>0</v>
      </c>
      <c r="AF2721" s="36">
        <f>IF(Tabla1[[#This Row],[ref pack]]=1,Tabla1[[#This Row],[Pedido]],LCM(Tabla1[[#This Row],[MC VIEJO]],Tabla1[[#This Row],[Pedido]]))</f>
        <v>1</v>
      </c>
      <c r="AG2721" s="36">
        <f>+VLOOKUP(Tabla1[[#This Row],[Artículo]],'.'!$B$2:$D$11481,3,)</f>
        <v>1</v>
      </c>
      <c r="AH2721" s="37" t="str">
        <f>+IFERROR(SEARCH("pack",Tabla1[[#This Row],[PACK]]),"")</f>
        <v/>
      </c>
    </row>
    <row r="2722" spans="1:34" ht="24" customHeight="1" x14ac:dyDescent="0.2">
      <c r="A2722" s="50" t="s">
        <v>5052</v>
      </c>
      <c r="B2722" s="60" t="s">
        <v>5188</v>
      </c>
      <c r="C2722" s="61" t="s">
        <v>5189</v>
      </c>
      <c r="D2722" s="52" t="s">
        <v>27</v>
      </c>
      <c r="E2722" s="53">
        <v>49077.85</v>
      </c>
      <c r="F2722" s="23" t="str">
        <f>+IFERROR(VLOOKUP(Tabla1[[#This Row],[Artículo]],'..'!$B$2:$D$569000,3,),"")</f>
        <v/>
      </c>
      <c r="G2722" s="24" t="str">
        <f>IF(H2722=AF2722,"", "Error MC")</f>
        <v>Error MC</v>
      </c>
      <c r="H2722" s="62"/>
      <c r="I2722" s="54">
        <f>+Tabla1[[#This Row],[MC]]*Tabla1[[#This Row],[Pedido]]*Tabla1[[#This Row],[PVC ]]</f>
        <v>0</v>
      </c>
      <c r="J2722" s="26">
        <v>0.21</v>
      </c>
      <c r="K2722" s="63"/>
      <c r="L2722" s="28" t="s">
        <v>535</v>
      </c>
      <c r="M2722" s="53">
        <v>80168.671000000002</v>
      </c>
      <c r="N2722" s="64" t="str">
        <f>+IF(Tabla1[[#This Row],[F PMPI]]="SÍ","No","Sí")</f>
        <v>Sí</v>
      </c>
      <c r="O2722" s="65">
        <f>+Tabla1[[#This Row],[PVL]]*1.055</f>
        <v>84577.947904999994</v>
      </c>
      <c r="P2722" s="65">
        <f>+Tabla1[[#This Row],[PVL]]*1.43</f>
        <v>114641.19953</v>
      </c>
      <c r="Q2722" s="66" t="str">
        <f>+HYPERLINK(Tabla1[[#This Row],[PAG]])</f>
        <v>https://todomusica.com.ar/accesorios-dj/10422-pc-hs01-s.html</v>
      </c>
      <c r="R2722" s="67"/>
      <c r="S2722" s="68"/>
      <c r="T2722" s="69"/>
      <c r="U2722" s="69"/>
      <c r="V2722" s="69"/>
      <c r="W2722" s="69"/>
      <c r="X2722" s="69"/>
      <c r="Y2722" s="35"/>
      <c r="Z2722" s="35" t="s">
        <v>26461</v>
      </c>
      <c r="AA2722" s="36">
        <v>1</v>
      </c>
      <c r="AB2722" s="35" t="s">
        <v>27</v>
      </c>
      <c r="AC2722" s="35" t="str">
        <f>+IF(Tabla1[[#This Row],[STK]]="no","Sin STK", "STK disponible")</f>
        <v>Sin STK</v>
      </c>
      <c r="AD2722" s="35">
        <f>+I2722*J2722</f>
        <v>0</v>
      </c>
      <c r="AE2722" s="35">
        <f>+I2722*K2722</f>
        <v>0</v>
      </c>
      <c r="AF2722" s="36">
        <f>IF(Tabla1[[#This Row],[ref pack]]=1,Tabla1[[#This Row],[Pedido]],LCM(Tabla1[[#This Row],[MC VIEJO]],Tabla1[[#This Row],[Pedido]]))</f>
        <v>1</v>
      </c>
      <c r="AG2722" s="36">
        <f>+VLOOKUP(Tabla1[[#This Row],[Artículo]],'.'!$B$2:$D$11481,3,)</f>
        <v>1</v>
      </c>
      <c r="AH2722" s="37" t="str">
        <f>+IFERROR(SEARCH("pack",Tabla1[[#This Row],[PACK]]),"")</f>
        <v/>
      </c>
    </row>
    <row r="2723" spans="1:34" ht="24" customHeight="1" x14ac:dyDescent="0.2">
      <c r="A2723" s="50" t="s">
        <v>5052</v>
      </c>
      <c r="B2723" s="60" t="s">
        <v>5190</v>
      </c>
      <c r="C2723" s="61" t="s">
        <v>5191</v>
      </c>
      <c r="D2723" s="52" t="s">
        <v>9842</v>
      </c>
      <c r="E2723" s="53">
        <v>1035131.05</v>
      </c>
      <c r="F2723" s="23" t="str">
        <f>+IFERROR(VLOOKUP(Tabla1[[#This Row],[Artículo]],'..'!$B$2:$D$569000,3,),"")</f>
        <v/>
      </c>
      <c r="G2723" s="24" t="str">
        <f>IF(H2723=AF2723,"", "Error MC")</f>
        <v>Error MC</v>
      </c>
      <c r="H2723" s="62"/>
      <c r="I2723" s="54">
        <f>+Tabla1[[#This Row],[MC]]*Tabla1[[#This Row],[Pedido]]*Tabla1[[#This Row],[PVC ]]</f>
        <v>0</v>
      </c>
      <c r="J2723" s="26">
        <v>0.21</v>
      </c>
      <c r="K2723" s="63"/>
      <c r="L2723" s="28" t="s">
        <v>535</v>
      </c>
      <c r="M2723" s="53">
        <v>1690886.5730000001</v>
      </c>
      <c r="N2723" s="64" t="str">
        <f>+IF(Tabla1[[#This Row],[F PMPI]]="SÍ","No","Sí")</f>
        <v>No</v>
      </c>
      <c r="O2723" s="65">
        <f>+Tabla1[[#This Row],[PVL]]*1.055</f>
        <v>1783885.334515</v>
      </c>
      <c r="P2723" s="65">
        <f>+Tabla1[[#This Row],[PVL]]*1.43</f>
        <v>2417967.7993899998</v>
      </c>
      <c r="Q2723" s="66" t="str">
        <f>+HYPERLINK(Tabla1[[#This Row],[PAG]])</f>
        <v>https://todomusica.com.ar/bandejas-dj/10398-plx-1000.html</v>
      </c>
      <c r="R2723" s="67"/>
      <c r="S2723" s="68"/>
      <c r="T2723" s="69"/>
      <c r="U2723" s="69"/>
      <c r="V2723" s="69"/>
      <c r="W2723" s="69"/>
      <c r="X2723" s="69"/>
      <c r="Y2723" s="35"/>
      <c r="Z2723" s="35" t="s">
        <v>26462</v>
      </c>
      <c r="AA2723" s="36">
        <v>1</v>
      </c>
      <c r="AB2723" s="35" t="s">
        <v>9849</v>
      </c>
      <c r="AC2723" s="35" t="str">
        <f>+IF(Tabla1[[#This Row],[STK]]="no","Sin STK", "STK disponible")</f>
        <v>STK disponible</v>
      </c>
      <c r="AD2723" s="35">
        <f>+I2723*J2723</f>
        <v>0</v>
      </c>
      <c r="AE2723" s="35">
        <f>+I2723*K2723</f>
        <v>0</v>
      </c>
      <c r="AF2723" s="36">
        <f>IF(Tabla1[[#This Row],[ref pack]]=1,Tabla1[[#This Row],[Pedido]],LCM(Tabla1[[#This Row],[MC VIEJO]],Tabla1[[#This Row],[Pedido]]))</f>
        <v>1</v>
      </c>
      <c r="AG2723" s="36">
        <f>+VLOOKUP(Tabla1[[#This Row],[Artículo]],'.'!$B$2:$D$11481,3,)</f>
        <v>1</v>
      </c>
      <c r="AH2723" s="37" t="str">
        <f>+IFERROR(SEARCH("pack",Tabla1[[#This Row],[PACK]]),"")</f>
        <v/>
      </c>
    </row>
    <row r="2724" spans="1:34" ht="24" customHeight="1" x14ac:dyDescent="0.2">
      <c r="A2724" s="50" t="s">
        <v>5052</v>
      </c>
      <c r="B2724" s="60" t="s">
        <v>5192</v>
      </c>
      <c r="C2724" s="61" t="s">
        <v>5193</v>
      </c>
      <c r="D2724" s="52" t="s">
        <v>9841</v>
      </c>
      <c r="E2724" s="53">
        <v>517565.46</v>
      </c>
      <c r="F2724" s="23" t="str">
        <f>+IFERROR(VLOOKUP(Tabla1[[#This Row],[Artículo]],'..'!$B$2:$D$569000,3,),"")</f>
        <v/>
      </c>
      <c r="G2724" s="24" t="str">
        <f>IF(H2724=AF2724,"", "Error MC")</f>
        <v>Error MC</v>
      </c>
      <c r="H2724" s="62"/>
      <c r="I2724" s="54">
        <f>+Tabla1[[#This Row],[MC]]*Tabla1[[#This Row],[Pedido]]*Tabla1[[#This Row],[PVC ]]</f>
        <v>0</v>
      </c>
      <c r="J2724" s="26">
        <v>0.21</v>
      </c>
      <c r="K2724" s="63"/>
      <c r="L2724" s="28" t="s">
        <v>535</v>
      </c>
      <c r="M2724" s="53">
        <v>845443.17799999996</v>
      </c>
      <c r="N2724" s="64" t="str">
        <f>+IF(Tabla1[[#This Row],[F PMPI]]="SÍ","No","Sí")</f>
        <v>No</v>
      </c>
      <c r="O2724" s="65">
        <f>+Tabla1[[#This Row],[PVL]]*1.055</f>
        <v>891942.55278999987</v>
      </c>
      <c r="P2724" s="65">
        <f>+Tabla1[[#This Row],[PVL]]*1.43</f>
        <v>1208983.7445399999</v>
      </c>
      <c r="Q2724" s="66" t="str">
        <f>+HYPERLINK(Tabla1[[#This Row],[PAG]])</f>
        <v>https://todomusica.com.ar/bandejas-dj/9541-stereo-record-player.html</v>
      </c>
      <c r="R2724" s="67"/>
      <c r="S2724" s="68"/>
      <c r="T2724" s="69"/>
      <c r="U2724" s="69"/>
      <c r="V2724" s="69"/>
      <c r="W2724" s="69"/>
      <c r="X2724" s="69"/>
      <c r="Y2724" s="35"/>
      <c r="Z2724" s="35" t="s">
        <v>26463</v>
      </c>
      <c r="AA2724" s="36">
        <v>1</v>
      </c>
      <c r="AB2724" s="35" t="s">
        <v>9849</v>
      </c>
      <c r="AC2724" s="35" t="str">
        <f>+IF(Tabla1[[#This Row],[STK]]="no","Sin STK", "STK disponible")</f>
        <v>STK disponible</v>
      </c>
      <c r="AD2724" s="35">
        <f>+I2724*J2724</f>
        <v>0</v>
      </c>
      <c r="AE2724" s="35">
        <f>+I2724*K2724</f>
        <v>0</v>
      </c>
      <c r="AF2724" s="36">
        <f>IF(Tabla1[[#This Row],[ref pack]]=1,Tabla1[[#This Row],[Pedido]],LCM(Tabla1[[#This Row],[MC VIEJO]],Tabla1[[#This Row],[Pedido]]))</f>
        <v>1</v>
      </c>
      <c r="AG2724" s="36">
        <f>+VLOOKUP(Tabla1[[#This Row],[Artículo]],'.'!$B$2:$D$11481,3,)</f>
        <v>1</v>
      </c>
      <c r="AH2724" s="37" t="str">
        <f>+IFERROR(SEARCH("pack",Tabla1[[#This Row],[PACK]]),"")</f>
        <v/>
      </c>
    </row>
    <row r="2725" spans="1:34" ht="24" customHeight="1" x14ac:dyDescent="0.2">
      <c r="A2725" s="50" t="s">
        <v>5052</v>
      </c>
      <c r="B2725" s="60" t="s">
        <v>5194</v>
      </c>
      <c r="C2725" s="61" t="s">
        <v>5195</v>
      </c>
      <c r="D2725" s="52" t="s">
        <v>9842</v>
      </c>
      <c r="E2725" s="53">
        <v>517565.46</v>
      </c>
      <c r="F2725" s="23" t="str">
        <f>+IFERROR(VLOOKUP(Tabla1[[#This Row],[Artículo]],'..'!$B$2:$D$569000,3,),"")</f>
        <v/>
      </c>
      <c r="G2725" s="24" t="str">
        <f>IF(H2725=AF2725,"", "Error MC")</f>
        <v>Error MC</v>
      </c>
      <c r="H2725" s="62"/>
      <c r="I2725" s="54">
        <f>+Tabla1[[#This Row],[MC]]*Tabla1[[#This Row],[Pedido]]*Tabla1[[#This Row],[PVC ]]</f>
        <v>0</v>
      </c>
      <c r="J2725" s="26">
        <v>0.21</v>
      </c>
      <c r="K2725" s="63"/>
      <c r="L2725" s="28" t="s">
        <v>535</v>
      </c>
      <c r="M2725" s="53">
        <v>845443.17799999996</v>
      </c>
      <c r="N2725" s="64" t="str">
        <f>+IF(Tabla1[[#This Row],[F PMPI]]="SÍ","No","Sí")</f>
        <v>No</v>
      </c>
      <c r="O2725" s="65">
        <f>+Tabla1[[#This Row],[PVL]]*1.055</f>
        <v>891942.55278999987</v>
      </c>
      <c r="P2725" s="65">
        <f>+Tabla1[[#This Row],[PVL]]*1.43</f>
        <v>1208983.7445399999</v>
      </c>
      <c r="Q2725" s="66" t="str">
        <f>+HYPERLINK(Tabla1[[#This Row],[PAG]])</f>
        <v>https://todomusica.com.ar/bandejas-dj/8454-plx-500-w.html</v>
      </c>
      <c r="R2725" s="67"/>
      <c r="S2725" s="68"/>
      <c r="T2725" s="69"/>
      <c r="U2725" s="69"/>
      <c r="V2725" s="69"/>
      <c r="W2725" s="69"/>
      <c r="X2725" s="69"/>
      <c r="Y2725" s="35"/>
      <c r="Z2725" s="35" t="s">
        <v>26464</v>
      </c>
      <c r="AA2725" s="36">
        <v>1</v>
      </c>
      <c r="AB2725" s="35" t="s">
        <v>9849</v>
      </c>
      <c r="AC2725" s="35" t="str">
        <f>+IF(Tabla1[[#This Row],[STK]]="no","Sin STK", "STK disponible")</f>
        <v>STK disponible</v>
      </c>
      <c r="AD2725" s="35">
        <f>+I2725*J2725</f>
        <v>0</v>
      </c>
      <c r="AE2725" s="35">
        <f>+I2725*K2725</f>
        <v>0</v>
      </c>
      <c r="AF2725" s="36">
        <f>IF(Tabla1[[#This Row],[ref pack]]=1,Tabla1[[#This Row],[Pedido]],LCM(Tabla1[[#This Row],[MC VIEJO]],Tabla1[[#This Row],[Pedido]]))</f>
        <v>1</v>
      </c>
      <c r="AG2725" s="36">
        <f>+VLOOKUP(Tabla1[[#This Row],[Artículo]],'.'!$B$2:$D$11481,3,)</f>
        <v>1</v>
      </c>
      <c r="AH2725" s="37" t="str">
        <f>+IFERROR(SEARCH("pack",Tabla1[[#This Row],[PACK]]),"")</f>
        <v/>
      </c>
    </row>
    <row r="2726" spans="1:34" ht="24" customHeight="1" x14ac:dyDescent="0.2">
      <c r="A2726" s="50" t="s">
        <v>5052</v>
      </c>
      <c r="B2726" s="60" t="s">
        <v>5196</v>
      </c>
      <c r="C2726" s="61" t="s">
        <v>5197</v>
      </c>
      <c r="D2726" s="52" t="s">
        <v>9842</v>
      </c>
      <c r="E2726" s="53">
        <v>582261.14</v>
      </c>
      <c r="F2726" s="23" t="str">
        <f>+IFERROR(VLOOKUP(Tabla1[[#This Row],[Artículo]],'..'!$B$2:$D$569000,3,),"")</f>
        <v/>
      </c>
      <c r="G2726" s="24" t="str">
        <f>IF(H2726=AF2726,"", "Error MC")</f>
        <v>Error MC</v>
      </c>
      <c r="H2726" s="62"/>
      <c r="I2726" s="54">
        <f>+Tabla1[[#This Row],[MC]]*Tabla1[[#This Row],[Pedido]]*Tabla1[[#This Row],[PVC ]]</f>
        <v>0</v>
      </c>
      <c r="J2726" s="26">
        <v>0.21</v>
      </c>
      <c r="K2726" s="63"/>
      <c r="L2726" s="28" t="s">
        <v>535</v>
      </c>
      <c r="M2726" s="53">
        <v>951123.57299999997</v>
      </c>
      <c r="N2726" s="64" t="str">
        <f>+IF(Tabla1[[#This Row],[F PMPI]]="SÍ","No","Sí")</f>
        <v>No</v>
      </c>
      <c r="O2726" s="65">
        <f>+Tabla1[[#This Row],[PVL]]*1.055</f>
        <v>1003435.3695149999</v>
      </c>
      <c r="P2726" s="65">
        <f>+Tabla1[[#This Row],[PVL]]*1.43</f>
        <v>1360106.70939</v>
      </c>
      <c r="Q2726" s="66" t="str">
        <f>+HYPERLINK(Tabla1[[#This Row],[PAG]])</f>
        <v>https://todomusica.com.ar/interfaces-dj/8457-rb-dmx1.html</v>
      </c>
      <c r="R2726" s="67"/>
      <c r="S2726" s="68"/>
      <c r="T2726" s="69"/>
      <c r="U2726" s="69"/>
      <c r="V2726" s="69"/>
      <c r="W2726" s="69"/>
      <c r="X2726" s="69"/>
      <c r="Y2726" s="35"/>
      <c r="Z2726" s="35" t="s">
        <v>26465</v>
      </c>
      <c r="AA2726" s="36">
        <v>1</v>
      </c>
      <c r="AB2726" s="35" t="s">
        <v>9849</v>
      </c>
      <c r="AC2726" s="35" t="str">
        <f>+IF(Tabla1[[#This Row],[STK]]="no","Sin STK", "STK disponible")</f>
        <v>STK disponible</v>
      </c>
      <c r="AD2726" s="35">
        <f>+I2726*J2726</f>
        <v>0</v>
      </c>
      <c r="AE2726" s="35">
        <f>+I2726*K2726</f>
        <v>0</v>
      </c>
      <c r="AF2726" s="36">
        <f>IF(Tabla1[[#This Row],[ref pack]]=1,Tabla1[[#This Row],[Pedido]],LCM(Tabla1[[#This Row],[MC VIEJO]],Tabla1[[#This Row],[Pedido]]))</f>
        <v>1</v>
      </c>
      <c r="AG2726" s="36">
        <f>+VLOOKUP(Tabla1[[#This Row],[Artículo]],'.'!$B$2:$D$11481,3,)</f>
        <v>1</v>
      </c>
      <c r="AH2726" s="37" t="str">
        <f>+IFERROR(SEARCH("pack",Tabla1[[#This Row],[PACK]]),"")</f>
        <v/>
      </c>
    </row>
    <row r="2727" spans="1:34" ht="24" customHeight="1" x14ac:dyDescent="0.2">
      <c r="A2727" s="50" t="s">
        <v>5052</v>
      </c>
      <c r="B2727" s="60" t="s">
        <v>5198</v>
      </c>
      <c r="C2727" s="61" t="s">
        <v>5199</v>
      </c>
      <c r="D2727" s="52" t="s">
        <v>27</v>
      </c>
      <c r="E2727" s="53">
        <v>46623.97</v>
      </c>
      <c r="F2727" s="23" t="str">
        <f>+IFERROR(VLOOKUP(Tabla1[[#This Row],[Artículo]],'..'!$B$2:$D$569000,3,),"")</f>
        <v/>
      </c>
      <c r="G2727" s="24" t="str">
        <f>IF(H2727=AF2727,"", "Error MC")</f>
        <v>Error MC</v>
      </c>
      <c r="H2727" s="62"/>
      <c r="I2727" s="54">
        <f>+Tabla1[[#This Row],[MC]]*Tabla1[[#This Row],[Pedido]]*Tabla1[[#This Row],[PVC ]]</f>
        <v>0</v>
      </c>
      <c r="J2727" s="26">
        <v>0.21</v>
      </c>
      <c r="K2727" s="63"/>
      <c r="L2727" s="28" t="s">
        <v>535</v>
      </c>
      <c r="M2727" s="53">
        <v>76160.255999999994</v>
      </c>
      <c r="N2727" s="64" t="str">
        <f>+IF(Tabla1[[#This Row],[F PMPI]]="SÍ","No","Sí")</f>
        <v>No</v>
      </c>
      <c r="O2727" s="65">
        <f>+Tabla1[[#This Row],[PVL]]*1.055</f>
        <v>80349.07007999999</v>
      </c>
      <c r="P2727" s="65">
        <f>+Tabla1[[#This Row],[PVL]]*1.43</f>
        <v>108909.16607999998</v>
      </c>
      <c r="Q2727" s="66" t="str">
        <f>+HYPERLINK(Tabla1[[#This Row],[PAG]])</f>
        <v>https://todomusica.com.ar/accesorios-dj/9842-rb-vd1-cb.html</v>
      </c>
      <c r="R2727" s="67"/>
      <c r="S2727" s="68"/>
      <c r="T2727" s="69"/>
      <c r="U2727" s="69"/>
      <c r="V2727" s="69"/>
      <c r="W2727" s="69"/>
      <c r="X2727" s="69"/>
      <c r="Y2727" s="35"/>
      <c r="Z2727" s="35" t="s">
        <v>26466</v>
      </c>
      <c r="AA2727" s="36">
        <v>1</v>
      </c>
      <c r="AB2727" s="35" t="s">
        <v>9849</v>
      </c>
      <c r="AC2727" s="35" t="str">
        <f>+IF(Tabla1[[#This Row],[STK]]="no","Sin STK", "STK disponible")</f>
        <v>Sin STK</v>
      </c>
      <c r="AD2727" s="35">
        <f>+I2727*J2727</f>
        <v>0</v>
      </c>
      <c r="AE2727" s="35">
        <f>+I2727*K2727</f>
        <v>0</v>
      </c>
      <c r="AF2727" s="36">
        <f>IF(Tabla1[[#This Row],[ref pack]]=1,Tabla1[[#This Row],[Pedido]],LCM(Tabla1[[#This Row],[MC VIEJO]],Tabla1[[#This Row],[Pedido]]))</f>
        <v>1</v>
      </c>
      <c r="AG2727" s="36">
        <f>+VLOOKUP(Tabla1[[#This Row],[Artículo]],'.'!$B$2:$D$11481,3,)</f>
        <v>1</v>
      </c>
      <c r="AH2727" s="37" t="str">
        <f>+IFERROR(SEARCH("pack",Tabla1[[#This Row],[PACK]]),"")</f>
        <v/>
      </c>
    </row>
    <row r="2728" spans="1:34" ht="24" customHeight="1" x14ac:dyDescent="0.2">
      <c r="A2728" s="50" t="s">
        <v>5052</v>
      </c>
      <c r="B2728" s="60" t="s">
        <v>5200</v>
      </c>
      <c r="C2728" s="61" t="s">
        <v>5201</v>
      </c>
      <c r="D2728" s="52" t="s">
        <v>27</v>
      </c>
      <c r="E2728" s="53">
        <v>46623.97</v>
      </c>
      <c r="F2728" s="23" t="str">
        <f>+IFERROR(VLOOKUP(Tabla1[[#This Row],[Artículo]],'..'!$B$2:$D$569000,3,),"")</f>
        <v/>
      </c>
      <c r="G2728" s="24" t="str">
        <f>IF(H2728=AF2728,"", "Error MC")</f>
        <v>Error MC</v>
      </c>
      <c r="H2728" s="62"/>
      <c r="I2728" s="54">
        <f>+Tabla1[[#This Row],[MC]]*Tabla1[[#This Row],[Pedido]]*Tabla1[[#This Row],[PVC ]]</f>
        <v>0</v>
      </c>
      <c r="J2728" s="26">
        <v>0.21</v>
      </c>
      <c r="K2728" s="63"/>
      <c r="L2728" s="28" t="s">
        <v>535</v>
      </c>
      <c r="M2728" s="53">
        <v>76160.255999999994</v>
      </c>
      <c r="N2728" s="64" t="str">
        <f>+IF(Tabla1[[#This Row],[F PMPI]]="SÍ","No","Sí")</f>
        <v>Sí</v>
      </c>
      <c r="O2728" s="65">
        <f>+Tabla1[[#This Row],[PVL]]*1.055</f>
        <v>80349.07007999999</v>
      </c>
      <c r="P2728" s="65">
        <f>+Tabla1[[#This Row],[PVL]]*1.43</f>
        <v>108909.16607999998</v>
      </c>
      <c r="Q2728" s="66" t="str">
        <f>+HYPERLINK(Tabla1[[#This Row],[PAG]])</f>
        <v>https://todomusica.com.ar/accesorios-dj/10456-rb-vd1-cl.html</v>
      </c>
      <c r="R2728" s="67"/>
      <c r="S2728" s="68"/>
      <c r="T2728" s="69"/>
      <c r="U2728" s="69"/>
      <c r="V2728" s="69"/>
      <c r="W2728" s="69"/>
      <c r="X2728" s="69"/>
      <c r="Y2728" s="35"/>
      <c r="Z2728" s="35" t="s">
        <v>26467</v>
      </c>
      <c r="AA2728" s="36">
        <v>1</v>
      </c>
      <c r="AB2728" s="35" t="s">
        <v>27</v>
      </c>
      <c r="AC2728" s="35" t="str">
        <f>+IF(Tabla1[[#This Row],[STK]]="no","Sin STK", "STK disponible")</f>
        <v>Sin STK</v>
      </c>
      <c r="AD2728" s="35">
        <f>+I2728*J2728</f>
        <v>0</v>
      </c>
      <c r="AE2728" s="35">
        <f>+I2728*K2728</f>
        <v>0</v>
      </c>
      <c r="AF2728" s="36">
        <f>IF(Tabla1[[#This Row],[ref pack]]=1,Tabla1[[#This Row],[Pedido]],LCM(Tabla1[[#This Row],[MC VIEJO]],Tabla1[[#This Row],[Pedido]]))</f>
        <v>1</v>
      </c>
      <c r="AG2728" s="36">
        <f>+VLOOKUP(Tabla1[[#This Row],[Artículo]],'.'!$B$2:$D$11481,3,)</f>
        <v>1</v>
      </c>
      <c r="AH2728" s="37" t="str">
        <f>+IFERROR(SEARCH("pack",Tabla1[[#This Row],[PACK]]),"")</f>
        <v/>
      </c>
    </row>
    <row r="2729" spans="1:34" ht="24" customHeight="1" x14ac:dyDescent="0.2">
      <c r="A2729" s="50" t="s">
        <v>5052</v>
      </c>
      <c r="B2729" s="60" t="s">
        <v>5202</v>
      </c>
      <c r="C2729" s="61" t="s">
        <v>5203</v>
      </c>
      <c r="D2729" s="52" t="s">
        <v>27</v>
      </c>
      <c r="E2729" s="53">
        <v>46623.97</v>
      </c>
      <c r="F2729" s="23" t="str">
        <f>+IFERROR(VLOOKUP(Tabla1[[#This Row],[Artículo]],'..'!$B$2:$D$569000,3,),"")</f>
        <v/>
      </c>
      <c r="G2729" s="24" t="str">
        <f>IF(H2729=AF2729,"", "Error MC")</f>
        <v>Error MC</v>
      </c>
      <c r="H2729" s="62"/>
      <c r="I2729" s="54">
        <f>+Tabla1[[#This Row],[MC]]*Tabla1[[#This Row],[Pedido]]*Tabla1[[#This Row],[PVC ]]</f>
        <v>0</v>
      </c>
      <c r="J2729" s="26">
        <v>0.21</v>
      </c>
      <c r="K2729" s="63"/>
      <c r="L2729" s="28" t="s">
        <v>535</v>
      </c>
      <c r="M2729" s="53">
        <v>76160.255999999994</v>
      </c>
      <c r="N2729" s="64" t="str">
        <f>+IF(Tabla1[[#This Row],[F PMPI]]="SÍ","No","Sí")</f>
        <v>No</v>
      </c>
      <c r="O2729" s="65">
        <f>+Tabla1[[#This Row],[PVL]]*1.055</f>
        <v>80349.07007999999</v>
      </c>
      <c r="P2729" s="65">
        <f>+Tabla1[[#This Row],[PVL]]*1.43</f>
        <v>108909.16607999998</v>
      </c>
      <c r="Q2729" s="66" t="str">
        <f>+HYPERLINK(Tabla1[[#This Row],[PAG]])</f>
        <v>https://todomusica.com.ar/accesorios-dj/9843-rb-vd1-cr.html</v>
      </c>
      <c r="R2729" s="67"/>
      <c r="S2729" s="68"/>
      <c r="T2729" s="69"/>
      <c r="U2729" s="69"/>
      <c r="V2729" s="69"/>
      <c r="W2729" s="69"/>
      <c r="X2729" s="69"/>
      <c r="Y2729" s="35"/>
      <c r="Z2729" s="35" t="s">
        <v>26468</v>
      </c>
      <c r="AA2729" s="36">
        <v>1</v>
      </c>
      <c r="AB2729" s="35" t="s">
        <v>9849</v>
      </c>
      <c r="AC2729" s="35" t="str">
        <f>+IF(Tabla1[[#This Row],[STK]]="no","Sin STK", "STK disponible")</f>
        <v>Sin STK</v>
      </c>
      <c r="AD2729" s="35">
        <f>+I2729*J2729</f>
        <v>0</v>
      </c>
      <c r="AE2729" s="35">
        <f>+I2729*K2729</f>
        <v>0</v>
      </c>
      <c r="AF2729" s="36">
        <f>IF(Tabla1[[#This Row],[ref pack]]=1,Tabla1[[#This Row],[Pedido]],LCM(Tabla1[[#This Row],[MC VIEJO]],Tabla1[[#This Row],[Pedido]]))</f>
        <v>1</v>
      </c>
      <c r="AG2729" s="36">
        <f>+VLOOKUP(Tabla1[[#This Row],[Artículo]],'.'!$B$2:$D$11481,3,)</f>
        <v>1</v>
      </c>
      <c r="AH2729" s="37" t="str">
        <f>+IFERROR(SEARCH("pack",Tabla1[[#This Row],[PACK]]),"")</f>
        <v/>
      </c>
    </row>
    <row r="2730" spans="1:34" ht="24" customHeight="1" x14ac:dyDescent="0.2">
      <c r="A2730" s="50" t="s">
        <v>5052</v>
      </c>
      <c r="B2730" s="60" t="s">
        <v>5204</v>
      </c>
      <c r="C2730" s="61" t="s">
        <v>5205</v>
      </c>
      <c r="D2730" s="52" t="s">
        <v>27</v>
      </c>
      <c r="E2730" s="53">
        <v>40796.04</v>
      </c>
      <c r="F2730" s="23" t="str">
        <f>+IFERROR(VLOOKUP(Tabla1[[#This Row],[Artículo]],'..'!$B$2:$D$569000,3,),"")</f>
        <v/>
      </c>
      <c r="G2730" s="24" t="str">
        <f>IF(H2730=AF2730,"", "Error MC")</f>
        <v>Error MC</v>
      </c>
      <c r="H2730" s="62"/>
      <c r="I2730" s="54">
        <f>+Tabla1[[#This Row],[MC]]*Tabla1[[#This Row],[Pedido]]*Tabla1[[#This Row],[PVC ]]</f>
        <v>0</v>
      </c>
      <c r="J2730" s="26">
        <v>0.21</v>
      </c>
      <c r="K2730" s="63"/>
      <c r="L2730" s="28" t="s">
        <v>535</v>
      </c>
      <c r="M2730" s="53">
        <v>66640.327000000005</v>
      </c>
      <c r="N2730" s="64" t="str">
        <f>+IF(Tabla1[[#This Row],[F PMPI]]="SÍ","No","Sí")</f>
        <v>No</v>
      </c>
      <c r="O2730" s="65">
        <f>+Tabla1[[#This Row],[PVL]]*1.055</f>
        <v>70305.544985</v>
      </c>
      <c r="P2730" s="65">
        <f>+Tabla1[[#This Row],[PVL]]*1.43</f>
        <v>95295.667610000004</v>
      </c>
      <c r="Q2730" s="66" t="str">
        <f>+HYPERLINK(Tabla1[[#This Row],[PAG]])</f>
        <v>https://todomusica.com.ar/accesorios-dj/8707-rb-vd1-k.html</v>
      </c>
      <c r="R2730" s="67"/>
      <c r="S2730" s="68"/>
      <c r="T2730" s="69"/>
      <c r="U2730" s="69"/>
      <c r="V2730" s="69"/>
      <c r="W2730" s="69"/>
      <c r="X2730" s="69"/>
      <c r="Y2730" s="35"/>
      <c r="Z2730" s="35" t="s">
        <v>26469</v>
      </c>
      <c r="AA2730" s="36">
        <v>1</v>
      </c>
      <c r="AB2730" s="35" t="s">
        <v>9849</v>
      </c>
      <c r="AC2730" s="35" t="str">
        <f>+IF(Tabla1[[#This Row],[STK]]="no","Sin STK", "STK disponible")</f>
        <v>Sin STK</v>
      </c>
      <c r="AD2730" s="35">
        <f>+I2730*J2730</f>
        <v>0</v>
      </c>
      <c r="AE2730" s="35">
        <f>+I2730*K2730</f>
        <v>0</v>
      </c>
      <c r="AF2730" s="36">
        <f>IF(Tabla1[[#This Row],[ref pack]]=1,Tabla1[[#This Row],[Pedido]],LCM(Tabla1[[#This Row],[MC VIEJO]],Tabla1[[#This Row],[Pedido]]))</f>
        <v>1</v>
      </c>
      <c r="AG2730" s="36">
        <f>+VLOOKUP(Tabla1[[#This Row],[Artículo]],'.'!$B$2:$D$11481,3,)</f>
        <v>1</v>
      </c>
      <c r="AH2730" s="37" t="str">
        <f>+IFERROR(SEARCH("pack",Tabla1[[#This Row],[PACK]]),"")</f>
        <v/>
      </c>
    </row>
    <row r="2731" spans="1:34" ht="24" customHeight="1" x14ac:dyDescent="0.2">
      <c r="A2731" s="50" t="s">
        <v>5052</v>
      </c>
      <c r="B2731" s="60" t="s">
        <v>5206</v>
      </c>
      <c r="C2731" s="61" t="s">
        <v>5207</v>
      </c>
      <c r="D2731" s="52" t="s">
        <v>27</v>
      </c>
      <c r="E2731" s="53">
        <v>51122.73</v>
      </c>
      <c r="F2731" s="23" t="str">
        <f>+IFERROR(VLOOKUP(Tabla1[[#This Row],[Artículo]],'..'!$B$2:$D$569000,3,),"")</f>
        <v/>
      </c>
      <c r="G2731" s="24" t="str">
        <f>IF(H2731=AF2731,"", "Error MC")</f>
        <v>Error MC</v>
      </c>
      <c r="H2731" s="62"/>
      <c r="I2731" s="54">
        <f>+Tabla1[[#This Row],[MC]]*Tabla1[[#This Row],[Pedido]]*Tabla1[[#This Row],[PVC ]]</f>
        <v>0</v>
      </c>
      <c r="J2731" s="26">
        <v>0.21</v>
      </c>
      <c r="K2731" s="63"/>
      <c r="L2731" s="28" t="s">
        <v>535</v>
      </c>
      <c r="M2731" s="53">
        <v>83508.985000000001</v>
      </c>
      <c r="N2731" s="64" t="str">
        <f>+IF(Tabla1[[#This Row],[F PMPI]]="SÍ","No","Sí")</f>
        <v>No</v>
      </c>
      <c r="O2731" s="65">
        <f>+Tabla1[[#This Row],[PVL]]*1.055</f>
        <v>88101.979175</v>
      </c>
      <c r="P2731" s="65">
        <f>+Tabla1[[#This Row],[PVL]]*1.43</f>
        <v>119417.84855</v>
      </c>
      <c r="Q2731" s="66" t="str">
        <f>+HYPERLINK(Tabla1[[#This Row],[PAG]])</f>
        <v>https://todomusica.com.ar/accesorios-dj/9842-rb-vd1-cb.html</v>
      </c>
      <c r="R2731" s="67"/>
      <c r="S2731" s="68"/>
      <c r="T2731" s="69"/>
      <c r="U2731" s="69"/>
      <c r="V2731" s="69"/>
      <c r="W2731" s="69"/>
      <c r="X2731" s="69"/>
      <c r="Y2731" s="35"/>
      <c r="Z2731" s="35" t="s">
        <v>26466</v>
      </c>
      <c r="AA2731" s="36">
        <v>1</v>
      </c>
      <c r="AB2731" s="35" t="s">
        <v>9849</v>
      </c>
      <c r="AC2731" s="35" t="str">
        <f>+IF(Tabla1[[#This Row],[STK]]="no","Sin STK", "STK disponible")</f>
        <v>Sin STK</v>
      </c>
      <c r="AD2731" s="35">
        <f>+I2731*J2731</f>
        <v>0</v>
      </c>
      <c r="AE2731" s="35">
        <f>+I2731*K2731</f>
        <v>0</v>
      </c>
      <c r="AF2731" s="36">
        <f>IF(Tabla1[[#This Row],[ref pack]]=1,Tabla1[[#This Row],[Pedido]],LCM(Tabla1[[#This Row],[MC VIEJO]],Tabla1[[#This Row],[Pedido]]))</f>
        <v>1</v>
      </c>
      <c r="AG2731" s="36">
        <f>+VLOOKUP(Tabla1[[#This Row],[Artículo]],'.'!$B$2:$D$11481,3,)</f>
        <v>1</v>
      </c>
      <c r="AH2731" s="37" t="str">
        <f>+IFERROR(SEARCH("pack",Tabla1[[#This Row],[PACK]]),"")</f>
        <v/>
      </c>
    </row>
    <row r="2732" spans="1:34" ht="24" customHeight="1" x14ac:dyDescent="0.2">
      <c r="A2732" s="50" t="s">
        <v>5052</v>
      </c>
      <c r="B2732" s="60" t="s">
        <v>5208</v>
      </c>
      <c r="C2732" s="61" t="s">
        <v>5209</v>
      </c>
      <c r="D2732" s="52" t="s">
        <v>27</v>
      </c>
      <c r="E2732" s="53">
        <v>51122.73</v>
      </c>
      <c r="F2732" s="23" t="str">
        <f>+IFERROR(VLOOKUP(Tabla1[[#This Row],[Artículo]],'..'!$B$2:$D$569000,3,),"")</f>
        <v/>
      </c>
      <c r="G2732" s="24" t="str">
        <f>IF(H2732=AF2732,"", "Error MC")</f>
        <v>Error MC</v>
      </c>
      <c r="H2732" s="62"/>
      <c r="I2732" s="54">
        <f>+Tabla1[[#This Row],[MC]]*Tabla1[[#This Row],[Pedido]]*Tabla1[[#This Row],[PVC ]]</f>
        <v>0</v>
      </c>
      <c r="J2732" s="26">
        <v>0.21</v>
      </c>
      <c r="K2732" s="63"/>
      <c r="L2732" s="28" t="s">
        <v>535</v>
      </c>
      <c r="M2732" s="53">
        <v>83508.985000000001</v>
      </c>
      <c r="N2732" s="64" t="str">
        <f>+IF(Tabla1[[#This Row],[F PMPI]]="SÍ","No","Sí")</f>
        <v>No</v>
      </c>
      <c r="O2732" s="65">
        <f>+Tabla1[[#This Row],[PVL]]*1.055</f>
        <v>88101.979175</v>
      </c>
      <c r="P2732" s="65">
        <f>+Tabla1[[#This Row],[PVL]]*1.43</f>
        <v>119417.84855</v>
      </c>
      <c r="Q2732" s="66" t="str">
        <f>+HYPERLINK(Tabla1[[#This Row],[PAG]])</f>
        <v>https://todomusica.com.ar/accesorios-dj/9842-rb-vd1-cb.html</v>
      </c>
      <c r="R2732" s="67"/>
      <c r="S2732" s="68"/>
      <c r="T2732" s="69"/>
      <c r="U2732" s="69"/>
      <c r="V2732" s="69"/>
      <c r="W2732" s="69"/>
      <c r="X2732" s="69"/>
      <c r="Y2732" s="35"/>
      <c r="Z2732" s="35" t="s">
        <v>26466</v>
      </c>
      <c r="AA2732" s="36">
        <v>1</v>
      </c>
      <c r="AB2732" s="35" t="s">
        <v>9849</v>
      </c>
      <c r="AC2732" s="35" t="str">
        <f>+IF(Tabla1[[#This Row],[STK]]="no","Sin STK", "STK disponible")</f>
        <v>Sin STK</v>
      </c>
      <c r="AD2732" s="35">
        <f>+I2732*J2732</f>
        <v>0</v>
      </c>
      <c r="AE2732" s="35">
        <f>+I2732*K2732</f>
        <v>0</v>
      </c>
      <c r="AF2732" s="36">
        <f>IF(Tabla1[[#This Row],[ref pack]]=1,Tabla1[[#This Row],[Pedido]],LCM(Tabla1[[#This Row],[MC VIEJO]],Tabla1[[#This Row],[Pedido]]))</f>
        <v>1</v>
      </c>
      <c r="AG2732" s="36">
        <f>+VLOOKUP(Tabla1[[#This Row],[Artículo]],'.'!$B$2:$D$11481,3,)</f>
        <v>1</v>
      </c>
      <c r="AH2732" s="37" t="str">
        <f>+IFERROR(SEARCH("pack",Tabla1[[#This Row],[PACK]]),"")</f>
        <v/>
      </c>
    </row>
    <row r="2733" spans="1:34" ht="24" customHeight="1" x14ac:dyDescent="0.2">
      <c r="A2733" s="50" t="s">
        <v>5052</v>
      </c>
      <c r="B2733" s="60" t="s">
        <v>5210</v>
      </c>
      <c r="C2733" s="61" t="s">
        <v>5211</v>
      </c>
      <c r="D2733" s="52" t="s">
        <v>27</v>
      </c>
      <c r="E2733" s="53">
        <v>51122.73</v>
      </c>
      <c r="F2733" s="23" t="str">
        <f>+IFERROR(VLOOKUP(Tabla1[[#This Row],[Artículo]],'..'!$B$2:$D$569000,3,),"")</f>
        <v/>
      </c>
      <c r="G2733" s="24" t="str">
        <f>IF(H2733=AF2733,"", "Error MC")</f>
        <v>Error MC</v>
      </c>
      <c r="H2733" s="62"/>
      <c r="I2733" s="54">
        <f>+Tabla1[[#This Row],[MC]]*Tabla1[[#This Row],[Pedido]]*Tabla1[[#This Row],[PVC ]]</f>
        <v>0</v>
      </c>
      <c r="J2733" s="26">
        <v>0.21</v>
      </c>
      <c r="K2733" s="63"/>
      <c r="L2733" s="28" t="s">
        <v>535</v>
      </c>
      <c r="M2733" s="53">
        <v>83508.985000000001</v>
      </c>
      <c r="N2733" s="64" t="str">
        <f>+IF(Tabla1[[#This Row],[F PMPI]]="SÍ","No","Sí")</f>
        <v>No</v>
      </c>
      <c r="O2733" s="65">
        <f>+Tabla1[[#This Row],[PVL]]*1.055</f>
        <v>88101.979175</v>
      </c>
      <c r="P2733" s="65">
        <f>+Tabla1[[#This Row],[PVL]]*1.43</f>
        <v>119417.84855</v>
      </c>
      <c r="Q2733" s="66" t="str">
        <f>+HYPERLINK(Tabla1[[#This Row],[PAG]])</f>
        <v>https://todomusica.com.ar/accesorios-dj/9842-rb-vd1-cb.html</v>
      </c>
      <c r="R2733" s="67"/>
      <c r="S2733" s="68"/>
      <c r="T2733" s="69"/>
      <c r="U2733" s="69"/>
      <c r="V2733" s="69"/>
      <c r="W2733" s="69"/>
      <c r="X2733" s="69"/>
      <c r="Y2733" s="35"/>
      <c r="Z2733" s="35" t="s">
        <v>26466</v>
      </c>
      <c r="AA2733" s="36">
        <v>1</v>
      </c>
      <c r="AB2733" s="35" t="s">
        <v>9849</v>
      </c>
      <c r="AC2733" s="35" t="str">
        <f>+IF(Tabla1[[#This Row],[STK]]="no","Sin STK", "STK disponible")</f>
        <v>Sin STK</v>
      </c>
      <c r="AD2733" s="35">
        <f>+I2733*J2733</f>
        <v>0</v>
      </c>
      <c r="AE2733" s="35">
        <f>+I2733*K2733</f>
        <v>0</v>
      </c>
      <c r="AF2733" s="36">
        <f>IF(Tabla1[[#This Row],[ref pack]]=1,Tabla1[[#This Row],[Pedido]],LCM(Tabla1[[#This Row],[MC VIEJO]],Tabla1[[#This Row],[Pedido]]))</f>
        <v>1</v>
      </c>
      <c r="AG2733" s="36">
        <f>+VLOOKUP(Tabla1[[#This Row],[Artículo]],'.'!$B$2:$D$11481,3,)</f>
        <v>1</v>
      </c>
      <c r="AH2733" s="37" t="str">
        <f>+IFERROR(SEARCH("pack",Tabla1[[#This Row],[PACK]]),"")</f>
        <v/>
      </c>
    </row>
    <row r="2734" spans="1:34" ht="24" customHeight="1" x14ac:dyDescent="0.2">
      <c r="A2734" s="50" t="s">
        <v>5052</v>
      </c>
      <c r="B2734" s="60" t="s">
        <v>5212</v>
      </c>
      <c r="C2734" s="61" t="s">
        <v>5213</v>
      </c>
      <c r="D2734" s="52" t="s">
        <v>27</v>
      </c>
      <c r="E2734" s="53">
        <v>44988.160000000003</v>
      </c>
      <c r="F2734" s="23" t="str">
        <f>+IFERROR(VLOOKUP(Tabla1[[#This Row],[Artículo]],'..'!$B$2:$D$569000,3,),"")</f>
        <v/>
      </c>
      <c r="G2734" s="24" t="str">
        <f>IF(H2734=AF2734,"", "Error MC")</f>
        <v>Error MC</v>
      </c>
      <c r="H2734" s="62"/>
      <c r="I2734" s="54">
        <f>+Tabla1[[#This Row],[MC]]*Tabla1[[#This Row],[Pedido]]*Tabla1[[#This Row],[PVC ]]</f>
        <v>0</v>
      </c>
      <c r="J2734" s="26">
        <v>0.21</v>
      </c>
      <c r="K2734" s="63"/>
      <c r="L2734" s="28" t="s">
        <v>535</v>
      </c>
      <c r="M2734" s="53">
        <v>73488.164000000004</v>
      </c>
      <c r="N2734" s="64" t="str">
        <f>+IF(Tabla1[[#This Row],[F PMPI]]="SÍ","No","Sí")</f>
        <v>No</v>
      </c>
      <c r="O2734" s="65">
        <f>+Tabla1[[#This Row],[PVL]]*1.055</f>
        <v>77530.013019999999</v>
      </c>
      <c r="P2734" s="65">
        <f>+Tabla1[[#This Row],[PVL]]*1.43</f>
        <v>105088.07451999999</v>
      </c>
      <c r="Q2734" s="66" t="str">
        <f>+HYPERLINK(Tabla1[[#This Row],[PAG]])</f>
        <v>https://todomusica.com.ar/accesorios-dj/9842-rb-vd1-cb.html</v>
      </c>
      <c r="R2734" s="67"/>
      <c r="S2734" s="68"/>
      <c r="T2734" s="69"/>
      <c r="U2734" s="69"/>
      <c r="V2734" s="69"/>
      <c r="W2734" s="69"/>
      <c r="X2734" s="69"/>
      <c r="Y2734" s="35"/>
      <c r="Z2734" s="35" t="s">
        <v>26466</v>
      </c>
      <c r="AA2734" s="36">
        <v>1</v>
      </c>
      <c r="AB2734" s="35" t="s">
        <v>9849</v>
      </c>
      <c r="AC2734" s="35" t="str">
        <f>+IF(Tabla1[[#This Row],[STK]]="no","Sin STK", "STK disponible")</f>
        <v>Sin STK</v>
      </c>
      <c r="AD2734" s="35">
        <f>+I2734*J2734</f>
        <v>0</v>
      </c>
      <c r="AE2734" s="35">
        <f>+I2734*K2734</f>
        <v>0</v>
      </c>
      <c r="AF2734" s="36">
        <f>IF(Tabla1[[#This Row],[ref pack]]=1,Tabla1[[#This Row],[Pedido]],LCM(Tabla1[[#This Row],[MC VIEJO]],Tabla1[[#This Row],[Pedido]]))</f>
        <v>1</v>
      </c>
      <c r="AG2734" s="36">
        <f>+VLOOKUP(Tabla1[[#This Row],[Artículo]],'.'!$B$2:$D$11481,3,)</f>
        <v>1</v>
      </c>
      <c r="AH2734" s="37" t="str">
        <f>+IFERROR(SEARCH("pack",Tabla1[[#This Row],[PACK]]),"")</f>
        <v/>
      </c>
    </row>
    <row r="2735" spans="1:34" ht="24" customHeight="1" x14ac:dyDescent="0.2">
      <c r="A2735" s="50" t="s">
        <v>5052</v>
      </c>
      <c r="B2735" s="60" t="s">
        <v>5214</v>
      </c>
      <c r="C2735" s="61" t="s">
        <v>5215</v>
      </c>
      <c r="D2735" s="52" t="s">
        <v>27</v>
      </c>
      <c r="E2735" s="53">
        <v>51122.73</v>
      </c>
      <c r="F2735" s="23" t="str">
        <f>+IFERROR(VLOOKUP(Tabla1[[#This Row],[Artículo]],'..'!$B$2:$D$569000,3,),"")</f>
        <v/>
      </c>
      <c r="G2735" s="24" t="str">
        <f>IF(H2735=AF2735,"", "Error MC")</f>
        <v>Error MC</v>
      </c>
      <c r="H2735" s="62"/>
      <c r="I2735" s="54">
        <f>+Tabla1[[#This Row],[MC]]*Tabla1[[#This Row],[Pedido]]*Tabla1[[#This Row],[PVC ]]</f>
        <v>0</v>
      </c>
      <c r="J2735" s="26">
        <v>0.21</v>
      </c>
      <c r="K2735" s="63"/>
      <c r="L2735" s="28" t="s">
        <v>535</v>
      </c>
      <c r="M2735" s="53">
        <v>83508.985000000001</v>
      </c>
      <c r="N2735" s="64" t="str">
        <f>+IF(Tabla1[[#This Row],[F PMPI]]="SÍ","No","Sí")</f>
        <v>No</v>
      </c>
      <c r="O2735" s="65">
        <f>+Tabla1[[#This Row],[PVL]]*1.055</f>
        <v>88101.979175</v>
      </c>
      <c r="P2735" s="65">
        <f>+Tabla1[[#This Row],[PVL]]*1.43</f>
        <v>119417.84855</v>
      </c>
      <c r="Q2735" s="66" t="str">
        <f>+HYPERLINK(Tabla1[[#This Row],[PAG]])</f>
        <v>https://todomusica.com.ar/accesorios-dj/9842-rb-vd1-cb.html</v>
      </c>
      <c r="R2735" s="67"/>
      <c r="S2735" s="68"/>
      <c r="T2735" s="69"/>
      <c r="U2735" s="69"/>
      <c r="V2735" s="69"/>
      <c r="W2735" s="69"/>
      <c r="X2735" s="69"/>
      <c r="Y2735" s="35"/>
      <c r="Z2735" s="35" t="s">
        <v>26466</v>
      </c>
      <c r="AA2735" s="36">
        <v>1</v>
      </c>
      <c r="AB2735" s="35" t="s">
        <v>9849</v>
      </c>
      <c r="AC2735" s="35" t="str">
        <f>+IF(Tabla1[[#This Row],[STK]]="no","Sin STK", "STK disponible")</f>
        <v>Sin STK</v>
      </c>
      <c r="AD2735" s="35">
        <f>+I2735*J2735</f>
        <v>0</v>
      </c>
      <c r="AE2735" s="35">
        <f>+I2735*K2735</f>
        <v>0</v>
      </c>
      <c r="AF2735" s="36">
        <f>IF(Tabla1[[#This Row],[ref pack]]=1,Tabla1[[#This Row],[Pedido]],LCM(Tabla1[[#This Row],[MC VIEJO]],Tabla1[[#This Row],[Pedido]]))</f>
        <v>1</v>
      </c>
      <c r="AG2735" s="36">
        <f>+VLOOKUP(Tabla1[[#This Row],[Artículo]],'.'!$B$2:$D$11481,3,)</f>
        <v>1</v>
      </c>
      <c r="AH2735" s="37" t="str">
        <f>+IFERROR(SEARCH("pack",Tabla1[[#This Row],[PACK]]),"")</f>
        <v/>
      </c>
    </row>
    <row r="2736" spans="1:34" ht="24" customHeight="1" x14ac:dyDescent="0.2">
      <c r="A2736" s="50" t="s">
        <v>5052</v>
      </c>
      <c r="B2736" s="60" t="s">
        <v>5216</v>
      </c>
      <c r="C2736" s="61" t="s">
        <v>5217</v>
      </c>
      <c r="D2736" s="52" t="s">
        <v>27</v>
      </c>
      <c r="E2736" s="53">
        <v>19426.580000000002</v>
      </c>
      <c r="F2736" s="23" t="str">
        <f>+IFERROR(VLOOKUP(Tabla1[[#This Row],[Artículo]],'..'!$B$2:$D$569000,3,),"")</f>
        <v/>
      </c>
      <c r="G2736" s="24" t="str">
        <f>IF(H2736=AF2736,"", "Error MC")</f>
        <v>Error MC</v>
      </c>
      <c r="H2736" s="62"/>
      <c r="I2736" s="54">
        <f>+Tabla1[[#This Row],[MC]]*Tabla1[[#This Row],[Pedido]]*Tabla1[[#This Row],[PVC ]]</f>
        <v>0</v>
      </c>
      <c r="J2736" s="26">
        <v>0.21</v>
      </c>
      <c r="K2736" s="63"/>
      <c r="L2736" s="28" t="s">
        <v>535</v>
      </c>
      <c r="M2736" s="53">
        <v>31733.314999999999</v>
      </c>
      <c r="N2736" s="64" t="str">
        <f>+IF(Tabla1[[#This Row],[F PMPI]]="SÍ","No","Sí")</f>
        <v>Sí</v>
      </c>
      <c r="O2736" s="65">
        <f>+Tabla1[[#This Row],[PVL]]*1.055</f>
        <v>33478.647324999998</v>
      </c>
      <c r="P2736" s="65">
        <f>+Tabla1[[#This Row],[PVL]]*1.43</f>
        <v>45378.640449999999</v>
      </c>
      <c r="Q2736" s="66" t="str">
        <f>+HYPERLINK(Tabla1[[#This Row],[PAG]])</f>
        <v>https://todomusica.com.ar/accesorios-dj/10457-rb-vs1-k.html</v>
      </c>
      <c r="R2736" s="67"/>
      <c r="S2736" s="68"/>
      <c r="T2736" s="69"/>
      <c r="U2736" s="69"/>
      <c r="V2736" s="69"/>
      <c r="W2736" s="69"/>
      <c r="X2736" s="69"/>
      <c r="Y2736" s="35"/>
      <c r="Z2736" s="35" t="s">
        <v>26470</v>
      </c>
      <c r="AA2736" s="36">
        <v>1</v>
      </c>
      <c r="AB2736" s="35" t="s">
        <v>27</v>
      </c>
      <c r="AC2736" s="35" t="str">
        <f>+IF(Tabla1[[#This Row],[STK]]="no","Sin STK", "STK disponible")</f>
        <v>Sin STK</v>
      </c>
      <c r="AD2736" s="35">
        <f>+I2736*J2736</f>
        <v>0</v>
      </c>
      <c r="AE2736" s="35">
        <f>+I2736*K2736</f>
        <v>0</v>
      </c>
      <c r="AF2736" s="36">
        <f>IF(Tabla1[[#This Row],[ref pack]]=1,Tabla1[[#This Row],[Pedido]],LCM(Tabla1[[#This Row],[MC VIEJO]],Tabla1[[#This Row],[Pedido]]))</f>
        <v>1</v>
      </c>
      <c r="AG2736" s="36">
        <f>+VLOOKUP(Tabla1[[#This Row],[Artículo]],'.'!$B$2:$D$11481,3,)</f>
        <v>1</v>
      </c>
      <c r="AH2736" s="37" t="str">
        <f>+IFERROR(SEARCH("pack",Tabla1[[#This Row],[PACK]]),"")</f>
        <v/>
      </c>
    </row>
    <row r="2737" spans="1:34" ht="24" customHeight="1" x14ac:dyDescent="0.2">
      <c r="A2737" s="50" t="s">
        <v>5052</v>
      </c>
      <c r="B2737" s="60" t="s">
        <v>5218</v>
      </c>
      <c r="C2737" s="61" t="s">
        <v>5219</v>
      </c>
      <c r="D2737" s="52" t="s">
        <v>27</v>
      </c>
      <c r="E2737" s="53">
        <v>1163347.46</v>
      </c>
      <c r="F2737" s="23" t="str">
        <f>+IFERROR(VLOOKUP(Tabla1[[#This Row],[Artículo]],'..'!$B$2:$D$569000,3,),"")</f>
        <v/>
      </c>
      <c r="G2737" s="24" t="str">
        <f>IF(H2737=AF2737,"", "Error MC")</f>
        <v>Error MC</v>
      </c>
      <c r="H2737" s="62"/>
      <c r="I2737" s="54">
        <f>+Tabla1[[#This Row],[MC]]*Tabla1[[#This Row],[Pedido]]*Tabla1[[#This Row],[PVC ]]</f>
        <v>0</v>
      </c>
      <c r="J2737" s="26">
        <v>0.105</v>
      </c>
      <c r="K2737" s="63"/>
      <c r="L2737" s="28" t="s">
        <v>535</v>
      </c>
      <c r="M2737" s="53">
        <v>1735423.5719999999</v>
      </c>
      <c r="N2737" s="64" t="str">
        <f>+IF(Tabla1[[#This Row],[F PMPI]]="SÍ","No","Sí")</f>
        <v>No</v>
      </c>
      <c r="O2737" s="65">
        <f>+Tabla1[[#This Row],[PVL]]*1.055</f>
        <v>1830871.8684599998</v>
      </c>
      <c r="P2737" s="65">
        <f>+Tabla1[[#This Row],[PVL]]*1.43</f>
        <v>2481655.7079599998</v>
      </c>
      <c r="Q2737" s="66" t="str">
        <f>+HYPERLINK(Tabla1[[#This Row],[PAG]])</f>
        <v>https://todomusica.com.ar/reproductores-dj/8708-rmx-1000.html</v>
      </c>
      <c r="R2737" s="67"/>
      <c r="S2737" s="68"/>
      <c r="T2737" s="69"/>
      <c r="U2737" s="69"/>
      <c r="V2737" s="69"/>
      <c r="W2737" s="69"/>
      <c r="X2737" s="69"/>
      <c r="Y2737" s="35"/>
      <c r="Z2737" s="35" t="s">
        <v>26471</v>
      </c>
      <c r="AA2737" s="36">
        <v>1</v>
      </c>
      <c r="AB2737" s="35" t="s">
        <v>9849</v>
      </c>
      <c r="AC2737" s="35" t="str">
        <f>+IF(Tabla1[[#This Row],[STK]]="no","Sin STK", "STK disponible")</f>
        <v>Sin STK</v>
      </c>
      <c r="AD2737" s="35">
        <f>+I2737*J2737</f>
        <v>0</v>
      </c>
      <c r="AE2737" s="35">
        <f>+I2737*K2737</f>
        <v>0</v>
      </c>
      <c r="AF2737" s="36">
        <f>IF(Tabla1[[#This Row],[ref pack]]=1,Tabla1[[#This Row],[Pedido]],LCM(Tabla1[[#This Row],[MC VIEJO]],Tabla1[[#This Row],[Pedido]]))</f>
        <v>1</v>
      </c>
      <c r="AG2737" s="36">
        <f>+VLOOKUP(Tabla1[[#This Row],[Artículo]],'.'!$B$2:$D$11481,3,)</f>
        <v>1</v>
      </c>
      <c r="AH2737" s="37" t="str">
        <f>+IFERROR(SEARCH("pack",Tabla1[[#This Row],[PACK]]),"")</f>
        <v/>
      </c>
    </row>
    <row r="2738" spans="1:34" ht="24" customHeight="1" x14ac:dyDescent="0.2">
      <c r="A2738" s="50" t="s">
        <v>5052</v>
      </c>
      <c r="B2738" s="60" t="s">
        <v>5222</v>
      </c>
      <c r="C2738" s="61" t="s">
        <v>5223</v>
      </c>
      <c r="D2738" s="52" t="s">
        <v>27</v>
      </c>
      <c r="E2738" s="53">
        <v>282218.43</v>
      </c>
      <c r="F2738" s="23" t="str">
        <f>+IFERROR(VLOOKUP(Tabla1[[#This Row],[Artículo]],'..'!$B$2:$D$569000,3,),"")</f>
        <v/>
      </c>
      <c r="G2738" s="24" t="str">
        <f>IF(H2738=AF2738,"", "Error MC")</f>
        <v>Error MC</v>
      </c>
      <c r="H2738" s="62"/>
      <c r="I2738" s="54">
        <f>+Tabla1[[#This Row],[MC]]*Tabla1[[#This Row],[Pedido]]*Tabla1[[#This Row],[PVC ]]</f>
        <v>0</v>
      </c>
      <c r="J2738" s="26">
        <v>0.21</v>
      </c>
      <c r="K2738" s="63"/>
      <c r="L2738" s="28" t="s">
        <v>535</v>
      </c>
      <c r="M2738" s="53">
        <v>461003.80499999999</v>
      </c>
      <c r="N2738" s="64" t="str">
        <f>+IF(Tabla1[[#This Row],[F PMPI]]="SÍ","No","Sí")</f>
        <v>No</v>
      </c>
      <c r="O2738" s="65">
        <f>+Tabla1[[#This Row],[PVL]]*1.055</f>
        <v>486359.01427499996</v>
      </c>
      <c r="P2738" s="65">
        <f>+Tabla1[[#This Row],[PVL]]*1.43</f>
        <v>659235.44114999997</v>
      </c>
      <c r="Q2738" s="66" t="str">
        <f>+HYPERLINK(Tabla1[[#This Row],[PAG]])</f>
        <v>https://todomusica.com.ar/monitores-de-estudio/9830-s-dj60x.html</v>
      </c>
      <c r="R2738" s="67"/>
      <c r="S2738" s="68"/>
      <c r="T2738" s="69"/>
      <c r="U2738" s="69"/>
      <c r="V2738" s="69"/>
      <c r="W2738" s="69"/>
      <c r="X2738" s="69"/>
      <c r="Y2738" s="35"/>
      <c r="Z2738" s="35" t="s">
        <v>26472</v>
      </c>
      <c r="AA2738" s="36">
        <v>1</v>
      </c>
      <c r="AB2738" s="35" t="s">
        <v>9849</v>
      </c>
      <c r="AC2738" s="35" t="str">
        <f>+IF(Tabla1[[#This Row],[STK]]="no","Sin STK", "STK disponible")</f>
        <v>Sin STK</v>
      </c>
      <c r="AD2738" s="35">
        <f>+I2738*J2738</f>
        <v>0</v>
      </c>
      <c r="AE2738" s="35">
        <f>+I2738*K2738</f>
        <v>0</v>
      </c>
      <c r="AF2738" s="36">
        <f>IF(Tabla1[[#This Row],[ref pack]]=1,Tabla1[[#This Row],[Pedido]],LCM(Tabla1[[#This Row],[MC VIEJO]],Tabla1[[#This Row],[Pedido]]))</f>
        <v>1</v>
      </c>
      <c r="AG2738" s="36">
        <f>+VLOOKUP(Tabla1[[#This Row],[Artículo]],'.'!$B$2:$D$11481,3,)</f>
        <v>1</v>
      </c>
      <c r="AH2738" s="37" t="str">
        <f>+IFERROR(SEARCH("pack",Tabla1[[#This Row],[PACK]]),"")</f>
        <v/>
      </c>
    </row>
    <row r="2739" spans="1:34" ht="24" customHeight="1" x14ac:dyDescent="0.2">
      <c r="A2739" s="50" t="s">
        <v>5052</v>
      </c>
      <c r="B2739" s="60" t="s">
        <v>5226</v>
      </c>
      <c r="C2739" s="61" t="s">
        <v>5227</v>
      </c>
      <c r="D2739" s="52" t="s">
        <v>9842</v>
      </c>
      <c r="E2739" s="53">
        <v>669806.17000000004</v>
      </c>
      <c r="F2739" s="23" t="str">
        <f>+IFERROR(VLOOKUP(Tabla1[[#This Row],[Artículo]],'..'!$B$2:$D$569000,3,),"")</f>
        <v/>
      </c>
      <c r="G2739" s="24" t="str">
        <f>IF(H2739=AF2739,"", "Error MC")</f>
        <v>Error MC</v>
      </c>
      <c r="H2739" s="62"/>
      <c r="I2739" s="54">
        <f>+Tabla1[[#This Row],[MC]]*Tabla1[[#This Row],[Pedido]]*Tabla1[[#This Row],[PVC ]]</f>
        <v>0</v>
      </c>
      <c r="J2739" s="26">
        <v>0.105</v>
      </c>
      <c r="K2739" s="63"/>
      <c r="L2739" s="28" t="s">
        <v>535</v>
      </c>
      <c r="M2739" s="53">
        <v>999183.35499999998</v>
      </c>
      <c r="N2739" s="64" t="str">
        <f>+IF(Tabla1[[#This Row],[F PMPI]]="SÍ","No","Sí")</f>
        <v>No</v>
      </c>
      <c r="O2739" s="65">
        <f>+Tabla1[[#This Row],[PVL]]*1.055</f>
        <v>1054138.4395249998</v>
      </c>
      <c r="P2739" s="65">
        <f>+Tabla1[[#This Row],[PVL]]*1.43</f>
        <v>1428832.19765</v>
      </c>
      <c r="Q2739" s="66" t="str">
        <f>+HYPERLINK(Tabla1[[#This Row],[PAG]])</f>
        <v>https://todomusica.com.ar/controladores-dj/9549-analog-synthesizer.html</v>
      </c>
      <c r="R2739" s="67"/>
      <c r="S2739" s="68"/>
      <c r="T2739" s="69"/>
      <c r="U2739" s="69"/>
      <c r="V2739" s="69"/>
      <c r="W2739" s="69"/>
      <c r="X2739" s="69"/>
      <c r="Y2739" s="35"/>
      <c r="Z2739" s="35" t="s">
        <v>26473</v>
      </c>
      <c r="AA2739" s="36">
        <v>1</v>
      </c>
      <c r="AB2739" s="35" t="s">
        <v>9849</v>
      </c>
      <c r="AC2739" s="35" t="str">
        <f>+IF(Tabla1[[#This Row],[STK]]="no","Sin STK", "STK disponible")</f>
        <v>STK disponible</v>
      </c>
      <c r="AD2739" s="35">
        <f>+I2739*J2739</f>
        <v>0</v>
      </c>
      <c r="AE2739" s="35">
        <f>+I2739*K2739</f>
        <v>0</v>
      </c>
      <c r="AF2739" s="36">
        <f>IF(Tabla1[[#This Row],[ref pack]]=1,Tabla1[[#This Row],[Pedido]],LCM(Tabla1[[#This Row],[MC VIEJO]],Tabla1[[#This Row],[Pedido]]))</f>
        <v>1</v>
      </c>
      <c r="AG2739" s="36">
        <f>+VLOOKUP(Tabla1[[#This Row],[Artículo]],'.'!$B$2:$D$11481,3,)</f>
        <v>1</v>
      </c>
      <c r="AH2739" s="37" t="str">
        <f>+IFERROR(SEARCH("pack",Tabla1[[#This Row],[PACK]]),"")</f>
        <v/>
      </c>
    </row>
    <row r="2740" spans="1:34" ht="24" customHeight="1" x14ac:dyDescent="0.2">
      <c r="A2740" s="50" t="s">
        <v>5052</v>
      </c>
      <c r="B2740" s="60" t="s">
        <v>5228</v>
      </c>
      <c r="C2740" s="61" t="s">
        <v>5229</v>
      </c>
      <c r="D2740" s="52" t="s">
        <v>27</v>
      </c>
      <c r="E2740" s="53">
        <v>2093028.22</v>
      </c>
      <c r="F2740" s="23" t="str">
        <f>+IFERROR(VLOOKUP(Tabla1[[#This Row],[Artículo]],'..'!$B$2:$D$569000,3,),"")</f>
        <v/>
      </c>
      <c r="G2740" s="24" t="str">
        <f>IF(H2740=AF2740,"", "Error MC")</f>
        <v>Error MC</v>
      </c>
      <c r="H2740" s="62"/>
      <c r="I2740" s="54">
        <f>+Tabla1[[#This Row],[MC]]*Tabla1[[#This Row],[Pedido]]*Tabla1[[#This Row],[PVC ]]</f>
        <v>0</v>
      </c>
      <c r="J2740" s="26">
        <v>0.105</v>
      </c>
      <c r="K2740" s="63"/>
      <c r="L2740" s="28" t="s">
        <v>535</v>
      </c>
      <c r="M2740" s="53">
        <v>3122274.8509999998</v>
      </c>
      <c r="N2740" s="64" t="str">
        <f>+IF(Tabla1[[#This Row],[F PMPI]]="SÍ","No","Sí")</f>
        <v>No</v>
      </c>
      <c r="O2740" s="65">
        <f>+Tabla1[[#This Row],[PVL]]*1.055</f>
        <v>3293999.9678049996</v>
      </c>
      <c r="P2740" s="65">
        <f>+Tabla1[[#This Row],[PVL]]*1.43</f>
        <v>4464853.0369299995</v>
      </c>
      <c r="Q2740" s="66" t="str">
        <f>+HYPERLINK(Tabla1[[#This Row],[PAG]])</f>
        <v>https://todomusica.com.ar/sistemas-dj/10399-tsp-16.html</v>
      </c>
      <c r="R2740" s="67"/>
      <c r="S2740" s="68"/>
      <c r="T2740" s="69"/>
      <c r="U2740" s="69"/>
      <c r="V2740" s="69"/>
      <c r="W2740" s="69"/>
      <c r="X2740" s="69"/>
      <c r="Y2740" s="35"/>
      <c r="Z2740" s="35" t="s">
        <v>26474</v>
      </c>
      <c r="AA2740" s="36">
        <v>1</v>
      </c>
      <c r="AB2740" s="35" t="s">
        <v>9849</v>
      </c>
      <c r="AC2740" s="35" t="str">
        <f>+IF(Tabla1[[#This Row],[STK]]="no","Sin STK", "STK disponible")</f>
        <v>Sin STK</v>
      </c>
      <c r="AD2740" s="35">
        <f>+I2740*J2740</f>
        <v>0</v>
      </c>
      <c r="AE2740" s="35">
        <f>+I2740*K2740</f>
        <v>0</v>
      </c>
      <c r="AF2740" s="36">
        <f>IF(Tabla1[[#This Row],[ref pack]]=1,Tabla1[[#This Row],[Pedido]],LCM(Tabla1[[#This Row],[MC VIEJO]],Tabla1[[#This Row],[Pedido]]))</f>
        <v>1</v>
      </c>
      <c r="AG2740" s="36">
        <f>+VLOOKUP(Tabla1[[#This Row],[Artículo]],'.'!$B$2:$D$11481,3,)</f>
        <v>1</v>
      </c>
      <c r="AH2740" s="37" t="str">
        <f>+IFERROR(SEARCH("pack",Tabla1[[#This Row],[PACK]]),"")</f>
        <v/>
      </c>
    </row>
    <row r="2741" spans="1:34" ht="24" customHeight="1" x14ac:dyDescent="0.2">
      <c r="A2741" s="50" t="s">
        <v>5052</v>
      </c>
      <c r="B2741" s="60" t="s">
        <v>5230</v>
      </c>
      <c r="C2741" s="61" t="s">
        <v>24064</v>
      </c>
      <c r="D2741" s="52" t="s">
        <v>9842</v>
      </c>
      <c r="E2741" s="53">
        <v>259046.85</v>
      </c>
      <c r="F2741" s="23" t="str">
        <f>+IFERROR(VLOOKUP(Tabla1[[#This Row],[Artículo]],'..'!$B$2:$D$569000,3,),"")</f>
        <v/>
      </c>
      <c r="G2741" s="24" t="str">
        <f>IF(H2741=AF2741,"", "Error MC")</f>
        <v>Error MC</v>
      </c>
      <c r="H2741" s="62"/>
      <c r="I2741" s="54">
        <f>+Tabla1[[#This Row],[MC]]*Tabla1[[#This Row],[Pedido]]*Tabla1[[#This Row],[PVC ]]</f>
        <v>0</v>
      </c>
      <c r="J2741" s="26">
        <v>0.21</v>
      </c>
      <c r="K2741" s="63"/>
      <c r="L2741" s="28" t="s">
        <v>535</v>
      </c>
      <c r="M2741" s="53">
        <v>423153.033</v>
      </c>
      <c r="N2741" s="64" t="str">
        <f>+IF(Tabla1[[#This Row],[F PMPI]]="SÍ","No","Sí")</f>
        <v>Sí</v>
      </c>
      <c r="O2741" s="65">
        <f>+Tabla1[[#This Row],[PVL]]*1.055</f>
        <v>446426.44981499994</v>
      </c>
      <c r="P2741" s="65">
        <f>+Tabla1[[#This Row],[PVL]]*1.43</f>
        <v>605108.83718999999</v>
      </c>
      <c r="Q2741" s="66" t="str">
        <f>+HYPERLINK(Tabla1[[#This Row],[PAG]])</f>
        <v/>
      </c>
      <c r="R2741" s="67"/>
      <c r="S2741" s="68"/>
      <c r="T2741" s="69"/>
      <c r="U2741" s="69"/>
      <c r="V2741" s="69"/>
      <c r="W2741" s="69"/>
      <c r="X2741" s="69"/>
      <c r="Y2741" s="35"/>
      <c r="Z2741" s="35" t="s">
        <v>65</v>
      </c>
      <c r="AA2741" s="36">
        <v>1</v>
      </c>
      <c r="AB2741" s="35" t="s">
        <v>27</v>
      </c>
      <c r="AC2741" s="35" t="str">
        <f>+IF(Tabla1[[#This Row],[STK]]="no","Sin STK", "STK disponible")</f>
        <v>STK disponible</v>
      </c>
      <c r="AD2741" s="35">
        <f>+I2741*J2741</f>
        <v>0</v>
      </c>
      <c r="AE2741" s="35">
        <f>+I2741*K2741</f>
        <v>0</v>
      </c>
      <c r="AF2741" s="36">
        <f>IF(Tabla1[[#This Row],[ref pack]]=1,Tabla1[[#This Row],[Pedido]],LCM(Tabla1[[#This Row],[MC VIEJO]],Tabla1[[#This Row],[Pedido]]))</f>
        <v>1</v>
      </c>
      <c r="AG2741" s="36">
        <f>+VLOOKUP(Tabla1[[#This Row],[Artículo]],'.'!$B$2:$D$11481,3,)</f>
        <v>1</v>
      </c>
      <c r="AH2741" s="37" t="str">
        <f>+IFERROR(SEARCH("pack",Tabla1[[#This Row],[PACK]]),"")</f>
        <v/>
      </c>
    </row>
    <row r="2742" spans="1:34" ht="24" customHeight="1" x14ac:dyDescent="0.2">
      <c r="A2742" s="50" t="s">
        <v>5052</v>
      </c>
      <c r="B2742" s="60" t="s">
        <v>24065</v>
      </c>
      <c r="C2742" s="61" t="s">
        <v>24066</v>
      </c>
      <c r="D2742" s="52" t="s">
        <v>9842</v>
      </c>
      <c r="E2742" s="53">
        <v>259046.85</v>
      </c>
      <c r="F2742" s="23" t="str">
        <f>+IFERROR(VLOOKUP(Tabla1[[#This Row],[Artículo]],'..'!$B$2:$D$569000,3,),"")</f>
        <v/>
      </c>
      <c r="G2742" s="24" t="e">
        <f>IF(H2742=AF2742,"", "Error MC")</f>
        <v>#N/A</v>
      </c>
      <c r="H2742" s="62"/>
      <c r="I2742" s="54">
        <f>+Tabla1[[#This Row],[MC]]*Tabla1[[#This Row],[Pedido]]*Tabla1[[#This Row],[PVC ]]</f>
        <v>0</v>
      </c>
      <c r="J2742" s="26">
        <v>0.21</v>
      </c>
      <c r="K2742" s="63"/>
      <c r="L2742" s="28" t="s">
        <v>535</v>
      </c>
      <c r="M2742" s="53">
        <v>423153.033</v>
      </c>
      <c r="N2742" s="64" t="str">
        <f>+IF(Tabla1[[#This Row],[F PMPI]]="SÍ","No","Sí")</f>
        <v>Sí</v>
      </c>
      <c r="O2742" s="65">
        <f>+Tabla1[[#This Row],[PVL]]*1.055</f>
        <v>446426.44981499994</v>
      </c>
      <c r="P2742" s="65">
        <f>+Tabla1[[#This Row],[PVL]]*1.43</f>
        <v>605108.83718999999</v>
      </c>
      <c r="Q2742" s="66" t="str">
        <f>+HYPERLINK(Tabla1[[#This Row],[PAG]])</f>
        <v/>
      </c>
      <c r="R2742" s="67"/>
      <c r="S2742" s="68"/>
      <c r="T2742" s="69"/>
      <c r="U2742" s="69"/>
      <c r="V2742" s="69"/>
      <c r="W2742" s="69"/>
      <c r="X2742" s="69"/>
      <c r="Y2742" s="35"/>
      <c r="Z2742" s="35" t="s">
        <v>65</v>
      </c>
      <c r="AA2742" s="36">
        <v>1</v>
      </c>
      <c r="AB2742" s="35" t="s">
        <v>27</v>
      </c>
      <c r="AC2742" s="35" t="str">
        <f>+IF(Tabla1[[#This Row],[STK]]="no","Sin STK", "STK disponible")</f>
        <v>STK disponible</v>
      </c>
      <c r="AD2742" s="35">
        <f>+I2742*J2742</f>
        <v>0</v>
      </c>
      <c r="AE2742" s="35">
        <f>+I2742*K2742</f>
        <v>0</v>
      </c>
      <c r="AF2742" s="36" t="e">
        <f>IF(Tabla1[[#This Row],[ref pack]]=1,Tabla1[[#This Row],[Pedido]],LCM(Tabla1[[#This Row],[MC VIEJO]],Tabla1[[#This Row],[Pedido]]))</f>
        <v>#N/A</v>
      </c>
      <c r="AG2742" s="36" t="e">
        <f>+VLOOKUP(Tabla1[[#This Row],[Artículo]],'.'!$B$2:$D$11481,3,)</f>
        <v>#N/A</v>
      </c>
      <c r="AH2742" s="37" t="str">
        <f>+IFERROR(SEARCH("pack",Tabla1[[#This Row],[PACK]]),"")</f>
        <v/>
      </c>
    </row>
    <row r="2743" spans="1:34" ht="24" customHeight="1" x14ac:dyDescent="0.2">
      <c r="A2743" s="50" t="s">
        <v>5052</v>
      </c>
      <c r="B2743" s="60" t="s">
        <v>5232</v>
      </c>
      <c r="C2743" s="61" t="s">
        <v>5233</v>
      </c>
      <c r="D2743" s="52" t="s">
        <v>27</v>
      </c>
      <c r="E2743" s="53">
        <v>351733.31</v>
      </c>
      <c r="F2743" s="23" t="str">
        <f>+IFERROR(VLOOKUP(Tabla1[[#This Row],[Artículo]],'..'!$B$2:$D$569000,3,),"")</f>
        <v/>
      </c>
      <c r="G2743" s="24" t="str">
        <f>IF(H2743=AF2743,"", "Error MC")</f>
        <v>Error MC</v>
      </c>
      <c r="H2743" s="62"/>
      <c r="I2743" s="54">
        <f>+Tabla1[[#This Row],[MC]]*Tabla1[[#This Row],[Pedido]]*Tabla1[[#This Row],[PVC ]]</f>
        <v>0</v>
      </c>
      <c r="J2743" s="26">
        <v>0.21</v>
      </c>
      <c r="K2743" s="63"/>
      <c r="L2743" s="28" t="s">
        <v>535</v>
      </c>
      <c r="M2743" s="53">
        <v>574556.36399999994</v>
      </c>
      <c r="N2743" s="64" t="str">
        <f>+IF(Tabla1[[#This Row],[F PMPI]]="SÍ","No","Sí")</f>
        <v>Sí</v>
      </c>
      <c r="O2743" s="65">
        <f>+Tabla1[[#This Row],[PVL]]*1.055</f>
        <v>606156.96401999996</v>
      </c>
      <c r="P2743" s="65">
        <f>+Tabla1[[#This Row],[PVL]]*1.43</f>
        <v>821615.60051999986</v>
      </c>
      <c r="Q2743" s="66" t="str">
        <f>+HYPERLINK(Tabla1[[#This Row],[PAG]])</f>
        <v>https://todomusica.com.ar/monitores-de-estudio-dj/10423-vm-70.html</v>
      </c>
      <c r="R2743" s="67"/>
      <c r="S2743" s="68"/>
      <c r="T2743" s="69"/>
      <c r="U2743" s="69"/>
      <c r="V2743" s="69"/>
      <c r="W2743" s="69"/>
      <c r="X2743" s="69"/>
      <c r="Y2743" s="35"/>
      <c r="Z2743" s="35" t="s">
        <v>26475</v>
      </c>
      <c r="AA2743" s="36">
        <v>1</v>
      </c>
      <c r="AB2743" s="35" t="s">
        <v>27</v>
      </c>
      <c r="AC2743" s="35" t="str">
        <f>+IF(Tabla1[[#This Row],[STK]]="no","Sin STK", "STK disponible")</f>
        <v>Sin STK</v>
      </c>
      <c r="AD2743" s="35">
        <f>+I2743*J2743</f>
        <v>0</v>
      </c>
      <c r="AE2743" s="35">
        <f>+I2743*K2743</f>
        <v>0</v>
      </c>
      <c r="AF2743" s="36">
        <f>IF(Tabla1[[#This Row],[ref pack]]=1,Tabla1[[#This Row],[Pedido]],LCM(Tabla1[[#This Row],[MC VIEJO]],Tabla1[[#This Row],[Pedido]]))</f>
        <v>1</v>
      </c>
      <c r="AG2743" s="36">
        <f>+VLOOKUP(Tabla1[[#This Row],[Artículo]],'.'!$B$2:$D$11481,3,)</f>
        <v>1</v>
      </c>
      <c r="AH2743" s="37" t="str">
        <f>+IFERROR(SEARCH("pack",Tabla1[[#This Row],[PACK]]),"")</f>
        <v/>
      </c>
    </row>
    <row r="2744" spans="1:34" ht="24" customHeight="1" x14ac:dyDescent="0.2">
      <c r="A2744" s="50" t="s">
        <v>5052</v>
      </c>
      <c r="B2744" s="60" t="s">
        <v>5234</v>
      </c>
      <c r="C2744" s="61" t="s">
        <v>5235</v>
      </c>
      <c r="D2744" s="52" t="s">
        <v>9842</v>
      </c>
      <c r="E2744" s="53">
        <v>1453666.01</v>
      </c>
      <c r="F2744" s="23" t="str">
        <f>+IFERROR(VLOOKUP(Tabla1[[#This Row],[Artículo]],'..'!$B$2:$D$569000,3,),"")</f>
        <v/>
      </c>
      <c r="G2744" s="24" t="str">
        <f>IF(H2744=AF2744,"", "Error MC")</f>
        <v>Error MC</v>
      </c>
      <c r="H2744" s="62"/>
      <c r="I2744" s="54">
        <f>+Tabla1[[#This Row],[MC]]*Tabla1[[#This Row],[Pedido]]*Tabla1[[#This Row],[PVC ]]</f>
        <v>0</v>
      </c>
      <c r="J2744" s="26">
        <v>0.105</v>
      </c>
      <c r="K2744" s="63"/>
      <c r="L2744" s="28" t="s">
        <v>535</v>
      </c>
      <c r="M2744" s="53">
        <v>2168506.267</v>
      </c>
      <c r="N2744" s="64" t="str">
        <f>+IF(Tabla1[[#This Row],[F PMPI]]="SÍ","No","Sí")</f>
        <v>No</v>
      </c>
      <c r="O2744" s="65">
        <f>+Tabla1[[#This Row],[PVL]]*1.055</f>
        <v>2287774.1116849999</v>
      </c>
      <c r="P2744" s="65">
        <f>+Tabla1[[#This Row],[PVL]]*1.43</f>
        <v>3100963.9618099998</v>
      </c>
      <c r="Q2744" s="66" t="str">
        <f>+HYPERLINK(Tabla1[[#This Row],[PAG]])</f>
        <v>https://todomusica.com.ar/sistemas-dj/9490-xdj-rr.html</v>
      </c>
      <c r="R2744" s="67"/>
      <c r="S2744" s="68"/>
      <c r="T2744" s="69"/>
      <c r="U2744" s="69"/>
      <c r="V2744" s="69"/>
      <c r="W2744" s="69"/>
      <c r="X2744" s="69"/>
      <c r="Y2744" s="35"/>
      <c r="Z2744" s="35" t="s">
        <v>26476</v>
      </c>
      <c r="AA2744" s="36">
        <v>1</v>
      </c>
      <c r="AB2744" s="35" t="s">
        <v>9849</v>
      </c>
      <c r="AC2744" s="35" t="str">
        <f>+IF(Tabla1[[#This Row],[STK]]="no","Sin STK", "STK disponible")</f>
        <v>STK disponible</v>
      </c>
      <c r="AD2744" s="35">
        <f>+I2744*J2744</f>
        <v>0</v>
      </c>
      <c r="AE2744" s="35">
        <f>+I2744*K2744</f>
        <v>0</v>
      </c>
      <c r="AF2744" s="36">
        <f>IF(Tabla1[[#This Row],[ref pack]]=1,Tabla1[[#This Row],[Pedido]],LCM(Tabla1[[#This Row],[MC VIEJO]],Tabla1[[#This Row],[Pedido]]))</f>
        <v>1</v>
      </c>
      <c r="AG2744" s="36">
        <f>+VLOOKUP(Tabla1[[#This Row],[Artículo]],'.'!$B$2:$D$11481,3,)</f>
        <v>1</v>
      </c>
      <c r="AH2744" s="37" t="str">
        <f>+IFERROR(SEARCH("pack",Tabla1[[#This Row],[PACK]]),"")</f>
        <v/>
      </c>
    </row>
    <row r="2745" spans="1:34" ht="24" customHeight="1" x14ac:dyDescent="0.2">
      <c r="A2745" s="50" t="s">
        <v>5052</v>
      </c>
      <c r="B2745" s="60" t="s">
        <v>5236</v>
      </c>
      <c r="C2745" s="61" t="s">
        <v>5237</v>
      </c>
      <c r="D2745" s="52" t="s">
        <v>27</v>
      </c>
      <c r="E2745" s="53">
        <v>2239910.4500000002</v>
      </c>
      <c r="F2745" s="23" t="str">
        <f>+IFERROR(VLOOKUP(Tabla1[[#This Row],[Artículo]],'..'!$B$2:$D$569000,3,),"")</f>
        <v/>
      </c>
      <c r="G2745" s="24" t="str">
        <f>IF(H2745=AF2745,"", "Error MC")</f>
        <v>Error MC</v>
      </c>
      <c r="H2745" s="62"/>
      <c r="I2745" s="54">
        <f>+Tabla1[[#This Row],[MC]]*Tabla1[[#This Row],[Pedido]]*Tabla1[[#This Row],[PVC ]]</f>
        <v>0</v>
      </c>
      <c r="J2745" s="26">
        <v>0.105</v>
      </c>
      <c r="K2745" s="63"/>
      <c r="L2745" s="28" t="s">
        <v>535</v>
      </c>
      <c r="M2745" s="53">
        <v>3341386.4169999999</v>
      </c>
      <c r="N2745" s="64" t="str">
        <f>+IF(Tabla1[[#This Row],[F PMPI]]="SÍ","No","Sí")</f>
        <v>No</v>
      </c>
      <c r="O2745" s="65">
        <f>+Tabla1[[#This Row],[PVL]]*1.055</f>
        <v>3525162.6699349997</v>
      </c>
      <c r="P2745" s="65">
        <f>+Tabla1[[#This Row],[PVL]]*1.43</f>
        <v>4778182.5763099995</v>
      </c>
      <c r="Q2745" s="66" t="str">
        <f>+HYPERLINK(Tabla1[[#This Row],[PAG]])</f>
        <v/>
      </c>
      <c r="R2745" s="67"/>
      <c r="S2745" s="68"/>
      <c r="T2745" s="69"/>
      <c r="U2745" s="69"/>
      <c r="V2745" s="69"/>
      <c r="W2745" s="69"/>
      <c r="X2745" s="69"/>
      <c r="Y2745" s="35"/>
      <c r="Z2745" s="35" t="s">
        <v>65</v>
      </c>
      <c r="AA2745" s="36">
        <v>1</v>
      </c>
      <c r="AB2745" s="35" t="s">
        <v>9849</v>
      </c>
      <c r="AC2745" s="35" t="str">
        <f>+IF(Tabla1[[#This Row],[STK]]="no","Sin STK", "STK disponible")</f>
        <v>Sin STK</v>
      </c>
      <c r="AD2745" s="35">
        <f>+I2745*J2745</f>
        <v>0</v>
      </c>
      <c r="AE2745" s="35">
        <f>+I2745*K2745</f>
        <v>0</v>
      </c>
      <c r="AF2745" s="36">
        <f>IF(Tabla1[[#This Row],[ref pack]]=1,Tabla1[[#This Row],[Pedido]],LCM(Tabla1[[#This Row],[MC VIEJO]],Tabla1[[#This Row],[Pedido]]))</f>
        <v>1</v>
      </c>
      <c r="AG2745" s="36">
        <f>+VLOOKUP(Tabla1[[#This Row],[Artículo]],'.'!$B$2:$D$11481,3,)</f>
        <v>1</v>
      </c>
      <c r="AH2745" s="37" t="str">
        <f>+IFERROR(SEARCH("pack",Tabla1[[#This Row],[PACK]]),"")</f>
        <v/>
      </c>
    </row>
    <row r="2746" spans="1:34" ht="24" customHeight="1" x14ac:dyDescent="0.2">
      <c r="A2746" s="50" t="s">
        <v>5052</v>
      </c>
      <c r="B2746" s="60" t="s">
        <v>5238</v>
      </c>
      <c r="C2746" s="61" t="s">
        <v>5239</v>
      </c>
      <c r="D2746" s="52" t="s">
        <v>9841</v>
      </c>
      <c r="E2746" s="53">
        <v>2909405.54</v>
      </c>
      <c r="F2746" s="23" t="str">
        <f>+IFERROR(VLOOKUP(Tabla1[[#This Row],[Artículo]],'..'!$B$2:$D$569000,3,),"")</f>
        <v/>
      </c>
      <c r="G2746" s="24" t="str">
        <f>IF(H2746=AF2746,"", "Error MC")</f>
        <v>Error MC</v>
      </c>
      <c r="H2746" s="62"/>
      <c r="I2746" s="54">
        <f>+Tabla1[[#This Row],[MC]]*Tabla1[[#This Row],[Pedido]]*Tabla1[[#This Row],[PVC ]]</f>
        <v>0</v>
      </c>
      <c r="J2746" s="26">
        <v>0.105</v>
      </c>
      <c r="K2746" s="63"/>
      <c r="L2746" s="28" t="s">
        <v>535</v>
      </c>
      <c r="M2746" s="53">
        <v>4340105.7149999999</v>
      </c>
      <c r="N2746" s="64" t="str">
        <f>+IF(Tabla1[[#This Row],[F PMPI]]="SÍ","No","Sí")</f>
        <v>Sí</v>
      </c>
      <c r="O2746" s="65">
        <f>+Tabla1[[#This Row],[PVL]]*1.055</f>
        <v>4578811.529325</v>
      </c>
      <c r="P2746" s="65">
        <f>+Tabla1[[#This Row],[PVL]]*1.43</f>
        <v>6206351.1724499995</v>
      </c>
      <c r="Q2746" s="66" t="str">
        <f>+HYPERLINK(Tabla1[[#This Row],[PAG]])</f>
        <v/>
      </c>
      <c r="R2746" s="67"/>
      <c r="S2746" s="68"/>
      <c r="T2746" s="69"/>
      <c r="U2746" s="69"/>
      <c r="V2746" s="69"/>
      <c r="W2746" s="69"/>
      <c r="X2746" s="69"/>
      <c r="Y2746" s="35"/>
      <c r="Z2746" s="35" t="s">
        <v>65</v>
      </c>
      <c r="AA2746" s="36">
        <v>1</v>
      </c>
      <c r="AB2746" s="35" t="s">
        <v>27</v>
      </c>
      <c r="AC2746" s="35" t="str">
        <f>+IF(Tabla1[[#This Row],[STK]]="no","Sin STK", "STK disponible")</f>
        <v>STK disponible</v>
      </c>
      <c r="AD2746" s="35">
        <f>+I2746*J2746</f>
        <v>0</v>
      </c>
      <c r="AE2746" s="35">
        <f>+I2746*K2746</f>
        <v>0</v>
      </c>
      <c r="AF2746" s="36">
        <f>IF(Tabla1[[#This Row],[ref pack]]=1,Tabla1[[#This Row],[Pedido]],LCM(Tabla1[[#This Row],[MC VIEJO]],Tabla1[[#This Row],[Pedido]]))</f>
        <v>1</v>
      </c>
      <c r="AG2746" s="36">
        <f>+VLOOKUP(Tabla1[[#This Row],[Artículo]],'.'!$B$2:$D$11481,3,)</f>
        <v>1</v>
      </c>
      <c r="AH2746" s="37" t="str">
        <f>+IFERROR(SEARCH("pack",Tabla1[[#This Row],[PACK]]),"")</f>
        <v/>
      </c>
    </row>
    <row r="2747" spans="1:34" ht="24" customHeight="1" x14ac:dyDescent="0.2">
      <c r="A2747" s="50" t="s">
        <v>5052</v>
      </c>
      <c r="B2747" s="60" t="s">
        <v>5240</v>
      </c>
      <c r="C2747" s="61" t="s">
        <v>5241</v>
      </c>
      <c r="D2747" s="52" t="s">
        <v>27</v>
      </c>
      <c r="E2747" s="53">
        <v>3492116.17</v>
      </c>
      <c r="F2747" s="23" t="str">
        <f>+IFERROR(VLOOKUP(Tabla1[[#This Row],[Artículo]],'..'!$B$2:$D$569000,3,),"")</f>
        <v/>
      </c>
      <c r="G2747" s="24" t="str">
        <f>IF(H2747=AF2747,"", "Error MC")</f>
        <v>Error MC</v>
      </c>
      <c r="H2747" s="62"/>
      <c r="I2747" s="54">
        <f>+Tabla1[[#This Row],[MC]]*Tabla1[[#This Row],[Pedido]]*Tabla1[[#This Row],[PVC ]]</f>
        <v>0</v>
      </c>
      <c r="J2747" s="26">
        <v>0.105</v>
      </c>
      <c r="K2747" s="63"/>
      <c r="L2747" s="28" t="s">
        <v>535</v>
      </c>
      <c r="M2747" s="53">
        <v>5209364.2970000003</v>
      </c>
      <c r="N2747" s="64" t="str">
        <f>+IF(Tabla1[[#This Row],[F PMPI]]="SÍ","No","Sí")</f>
        <v>No</v>
      </c>
      <c r="O2747" s="65">
        <f>+Tabla1[[#This Row],[PVL]]*1.055</f>
        <v>5495879.3333350001</v>
      </c>
      <c r="P2747" s="65">
        <f>+Tabla1[[#This Row],[PVL]]*1.43</f>
        <v>7449390.9447100004</v>
      </c>
      <c r="Q2747" s="66" t="str">
        <f>+HYPERLINK(Tabla1[[#This Row],[PAG]])</f>
        <v>https://todomusica.com.ar/sistemas-dj/9491-xdj-xz.html</v>
      </c>
      <c r="R2747" s="67"/>
      <c r="S2747" s="68"/>
      <c r="T2747" s="69"/>
      <c r="U2747" s="69"/>
      <c r="V2747" s="69"/>
      <c r="W2747" s="69"/>
      <c r="X2747" s="69"/>
      <c r="Y2747" s="35"/>
      <c r="Z2747" s="35" t="s">
        <v>26477</v>
      </c>
      <c r="AA2747" s="36">
        <v>1</v>
      </c>
      <c r="AB2747" s="35" t="s">
        <v>9849</v>
      </c>
      <c r="AC2747" s="35" t="str">
        <f>+IF(Tabla1[[#This Row],[STK]]="no","Sin STK", "STK disponible")</f>
        <v>Sin STK</v>
      </c>
      <c r="AD2747" s="35">
        <f>+I2747*J2747</f>
        <v>0</v>
      </c>
      <c r="AE2747" s="35">
        <f>+I2747*K2747</f>
        <v>0</v>
      </c>
      <c r="AF2747" s="36">
        <f>IF(Tabla1[[#This Row],[ref pack]]=1,Tabla1[[#This Row],[Pedido]],LCM(Tabla1[[#This Row],[MC VIEJO]],Tabla1[[#This Row],[Pedido]]))</f>
        <v>1</v>
      </c>
      <c r="AG2747" s="36">
        <f>+VLOOKUP(Tabla1[[#This Row],[Artículo]],'.'!$B$2:$D$11481,3,)</f>
        <v>1</v>
      </c>
      <c r="AH2747" s="37" t="str">
        <f>+IFERROR(SEARCH("pack",Tabla1[[#This Row],[PACK]]),"")</f>
        <v/>
      </c>
    </row>
    <row r="2748" spans="1:34" ht="24" customHeight="1" x14ac:dyDescent="0.2">
      <c r="A2748" s="50" t="s">
        <v>5052</v>
      </c>
      <c r="B2748" s="60" t="s">
        <v>5242</v>
      </c>
      <c r="C2748" s="61" t="s">
        <v>5243</v>
      </c>
      <c r="D2748" s="52" t="s">
        <v>27</v>
      </c>
      <c r="E2748" s="53">
        <v>3492116.17</v>
      </c>
      <c r="F2748" s="23" t="str">
        <f>+IFERROR(VLOOKUP(Tabla1[[#This Row],[Artículo]],'..'!$B$2:$D$569000,3,),"")</f>
        <v/>
      </c>
      <c r="G2748" s="24" t="str">
        <f>IF(H2748=AF2748,"", "Error MC")</f>
        <v>Error MC</v>
      </c>
      <c r="H2748" s="62"/>
      <c r="I2748" s="54">
        <f>+Tabla1[[#This Row],[MC]]*Tabla1[[#This Row],[Pedido]]*Tabla1[[#This Row],[PVC ]]</f>
        <v>0</v>
      </c>
      <c r="J2748" s="26">
        <v>0.105</v>
      </c>
      <c r="K2748" s="63"/>
      <c r="L2748" s="28" t="s">
        <v>535</v>
      </c>
      <c r="M2748" s="53">
        <v>5209364.2970000003</v>
      </c>
      <c r="N2748" s="64" t="str">
        <f>+IF(Tabla1[[#This Row],[F PMPI]]="SÍ","No","Sí")</f>
        <v>No</v>
      </c>
      <c r="O2748" s="65">
        <f>+Tabla1[[#This Row],[PVL]]*1.055</f>
        <v>5495879.3333350001</v>
      </c>
      <c r="P2748" s="65">
        <f>+Tabla1[[#This Row],[PVL]]*1.43</f>
        <v>7449390.9447100004</v>
      </c>
      <c r="Q2748" s="66" t="str">
        <f>+HYPERLINK(Tabla1[[#This Row],[PAG]])</f>
        <v>https://todomusica.com.ar/sistemas-dj/9491-xdj-xz.html</v>
      </c>
      <c r="R2748" s="67"/>
      <c r="S2748" s="68"/>
      <c r="T2748" s="69"/>
      <c r="U2748" s="69"/>
      <c r="V2748" s="69"/>
      <c r="W2748" s="69"/>
      <c r="X2748" s="69"/>
      <c r="Y2748" s="35"/>
      <c r="Z2748" s="35" t="s">
        <v>26477</v>
      </c>
      <c r="AA2748" s="36">
        <v>1</v>
      </c>
      <c r="AB2748" s="35" t="s">
        <v>9849</v>
      </c>
      <c r="AC2748" s="35" t="str">
        <f>+IF(Tabla1[[#This Row],[STK]]="no","Sin STK", "STK disponible")</f>
        <v>Sin STK</v>
      </c>
      <c r="AD2748" s="35">
        <f>+I2748*J2748</f>
        <v>0</v>
      </c>
      <c r="AE2748" s="35">
        <f>+I2748*K2748</f>
        <v>0</v>
      </c>
      <c r="AF2748" s="36">
        <f>IF(Tabla1[[#This Row],[ref pack]]=1,Tabla1[[#This Row],[Pedido]],LCM(Tabla1[[#This Row],[MC VIEJO]],Tabla1[[#This Row],[Pedido]]))</f>
        <v>1</v>
      </c>
      <c r="AG2748" s="36">
        <f>+VLOOKUP(Tabla1[[#This Row],[Artículo]],'.'!$B$2:$D$11481,3,)</f>
        <v>1</v>
      </c>
      <c r="AH2748" s="37" t="str">
        <f>+IFERROR(SEARCH("pack",Tabla1[[#This Row],[PACK]]),"")</f>
        <v/>
      </c>
    </row>
    <row r="2749" spans="1:34" ht="24" customHeight="1" x14ac:dyDescent="0.2">
      <c r="A2749" s="50" t="s">
        <v>5052</v>
      </c>
      <c r="B2749" s="60" t="s">
        <v>5248</v>
      </c>
      <c r="C2749" s="61" t="s">
        <v>24067</v>
      </c>
      <c r="D2749" s="52" t="s">
        <v>27</v>
      </c>
      <c r="E2749" s="53">
        <v>1825210.64</v>
      </c>
      <c r="F2749" s="23" t="str">
        <f>+IFERROR(VLOOKUP(Tabla1[[#This Row],[Artículo]],'..'!$B$2:$D$569000,3,),"")</f>
        <v/>
      </c>
      <c r="G2749" s="24" t="str">
        <f>IF(H2749=AF2749,"", "Error MC")</f>
        <v>Error MC</v>
      </c>
      <c r="H2749" s="62"/>
      <c r="I2749" s="54">
        <f>+Tabla1[[#This Row],[MC]]*Tabla1[[#This Row],[Pedido]]*Tabla1[[#This Row],[PVC ]]</f>
        <v>0</v>
      </c>
      <c r="J2749" s="26">
        <v>0.21</v>
      </c>
      <c r="K2749" s="63"/>
      <c r="L2749" s="28" t="s">
        <v>535</v>
      </c>
      <c r="M2749" s="53">
        <v>2981481.5759999999</v>
      </c>
      <c r="N2749" s="64" t="str">
        <f>+IF(Tabla1[[#This Row],[F PMPI]]="SÍ","No","Sí")</f>
        <v>No</v>
      </c>
      <c r="O2749" s="65">
        <f>+Tabla1[[#This Row],[PVL]]*1.055</f>
        <v>3145463.0626799995</v>
      </c>
      <c r="P2749" s="65">
        <f>+Tabla1[[#This Row],[PVL]]*1.43</f>
        <v>4263518.6536799995</v>
      </c>
      <c r="Q2749" s="66" t="str">
        <f>+HYPERLINK(Tabla1[[#This Row],[PAG]])</f>
        <v/>
      </c>
      <c r="R2749" s="67"/>
      <c r="S2749" s="68"/>
      <c r="T2749" s="69"/>
      <c r="U2749" s="69"/>
      <c r="V2749" s="69"/>
      <c r="W2749" s="69"/>
      <c r="X2749" s="69"/>
      <c r="Y2749" s="35"/>
      <c r="Z2749" s="35" t="s">
        <v>65</v>
      </c>
      <c r="AA2749" s="36">
        <v>1</v>
      </c>
      <c r="AB2749" s="35" t="s">
        <v>9849</v>
      </c>
      <c r="AC2749" s="35" t="str">
        <f>+IF(Tabla1[[#This Row],[STK]]="no","Sin STK", "STK disponible")</f>
        <v>Sin STK</v>
      </c>
      <c r="AD2749" s="35">
        <f>+I2749*J2749</f>
        <v>0</v>
      </c>
      <c r="AE2749" s="35">
        <f>+I2749*K2749</f>
        <v>0</v>
      </c>
      <c r="AF2749" s="36">
        <f>IF(Tabla1[[#This Row],[ref pack]]=1,Tabla1[[#This Row],[Pedido]],LCM(Tabla1[[#This Row],[MC VIEJO]],Tabla1[[#This Row],[Pedido]]))</f>
        <v>1</v>
      </c>
      <c r="AG2749" s="36">
        <f>+VLOOKUP(Tabla1[[#This Row],[Artículo]],'.'!$B$2:$D$11481,3,)</f>
        <v>1</v>
      </c>
      <c r="AH2749" s="37" t="str">
        <f>+IFERROR(SEARCH("pack",Tabla1[[#This Row],[PACK]]),"")</f>
        <v/>
      </c>
    </row>
    <row r="2750" spans="1:34" ht="24" customHeight="1" x14ac:dyDescent="0.2">
      <c r="A2750" s="50" t="s">
        <v>5052</v>
      </c>
      <c r="B2750" s="60" t="s">
        <v>5250</v>
      </c>
      <c r="C2750" s="61" t="s">
        <v>5251</v>
      </c>
      <c r="D2750" s="52" t="s">
        <v>9841</v>
      </c>
      <c r="E2750" s="53">
        <v>75763.990000000005</v>
      </c>
      <c r="F2750" s="23" t="str">
        <f>+IFERROR(VLOOKUP(Tabla1[[#This Row],[Artículo]],'..'!$B$2:$D$569000,3,),"")</f>
        <v/>
      </c>
      <c r="G2750" s="24" t="str">
        <f>IF(H2750=AF2750,"", "Error MC")</f>
        <v>Error MC</v>
      </c>
      <c r="H2750" s="62"/>
      <c r="I2750" s="54">
        <f>+Tabla1[[#This Row],[MC]]*Tabla1[[#This Row],[Pedido]]*Tabla1[[#This Row],[PVC ]]</f>
        <v>0</v>
      </c>
      <c r="J2750" s="26">
        <v>0.21</v>
      </c>
      <c r="K2750" s="63"/>
      <c r="L2750" s="28" t="s">
        <v>535</v>
      </c>
      <c r="M2750" s="53">
        <v>123760.482</v>
      </c>
      <c r="N2750" s="64" t="str">
        <f>+IF(Tabla1[[#This Row],[F PMPI]]="SÍ","No","Sí")</f>
        <v>No</v>
      </c>
      <c r="O2750" s="65">
        <f>+Tabla1[[#This Row],[PVL]]*1.055</f>
        <v>130567.30851</v>
      </c>
      <c r="P2750" s="65">
        <f>+Tabla1[[#This Row],[PVL]]*1.43</f>
        <v>176977.48926</v>
      </c>
      <c r="Q2750" s="66" t="str">
        <f>+HYPERLINK(Tabla1[[#This Row],[PAG]])</f>
        <v>https://todomusica.com.ar/accesorios-dj/8706-5012n.html</v>
      </c>
      <c r="R2750" s="67"/>
      <c r="S2750" s="68"/>
      <c r="T2750" s="69"/>
      <c r="U2750" s="69"/>
      <c r="V2750" s="69"/>
      <c r="W2750" s="69"/>
      <c r="X2750" s="69"/>
      <c r="Y2750" s="35"/>
      <c r="Z2750" s="35" t="s">
        <v>26480</v>
      </c>
      <c r="AA2750" s="36">
        <v>1</v>
      </c>
      <c r="AB2750" s="35" t="s">
        <v>9849</v>
      </c>
      <c r="AC2750" s="35" t="str">
        <f>+IF(Tabla1[[#This Row],[STK]]="no","Sin STK", "STK disponible")</f>
        <v>STK disponible</v>
      </c>
      <c r="AD2750" s="35">
        <f>+I2750*J2750</f>
        <v>0</v>
      </c>
      <c r="AE2750" s="35">
        <f>+I2750*K2750</f>
        <v>0</v>
      </c>
      <c r="AF2750" s="36">
        <f>IF(Tabla1[[#This Row],[ref pack]]=1,Tabla1[[#This Row],[Pedido]],LCM(Tabla1[[#This Row],[MC VIEJO]],Tabla1[[#This Row],[Pedido]]))</f>
        <v>1</v>
      </c>
      <c r="AG2750" s="36">
        <f>+VLOOKUP(Tabla1[[#This Row],[Artículo]],'.'!$B$2:$D$11481,3,)</f>
        <v>1</v>
      </c>
      <c r="AH2750" s="37" t="str">
        <f>+IFERROR(SEARCH("pack",Tabla1[[#This Row],[PACK]]),"")</f>
        <v/>
      </c>
    </row>
    <row r="2751" spans="1:34" ht="24" customHeight="1" x14ac:dyDescent="0.2">
      <c r="A2751" s="50" t="s">
        <v>19359</v>
      </c>
      <c r="B2751" s="60" t="s">
        <v>19364</v>
      </c>
      <c r="C2751" s="61" t="s">
        <v>19365</v>
      </c>
      <c r="D2751" s="52" t="s">
        <v>9842</v>
      </c>
      <c r="E2751" s="53">
        <v>1584901.02</v>
      </c>
      <c r="F2751" s="23" t="str">
        <f>+IFERROR(VLOOKUP(Tabla1[[#This Row],[Artículo]],'..'!$B$2:$D$569000,3,),"")</f>
        <v/>
      </c>
      <c r="G2751" s="24" t="str">
        <f>IF(H2751=AF2751,"", "Error MC")</f>
        <v>Error MC</v>
      </c>
      <c r="H2751" s="62"/>
      <c r="I2751" s="54">
        <f>+Tabla1[[#This Row],[MC]]*Tabla1[[#This Row],[Pedido]]*Tabla1[[#This Row],[PVC ]]</f>
        <v>0</v>
      </c>
      <c r="J2751" s="26">
        <v>0.21</v>
      </c>
      <c r="K2751" s="63"/>
      <c r="L2751" s="28" t="s">
        <v>24296</v>
      </c>
      <c r="M2751" s="53">
        <v>2493049.3089999999</v>
      </c>
      <c r="N2751" s="64" t="str">
        <f>+IF(Tabla1[[#This Row],[F PMPI]]="SÍ","No","Sí")</f>
        <v>No</v>
      </c>
      <c r="O2751" s="65">
        <f>+Tabla1[[#This Row],[PVL]]*1.055</f>
        <v>2630167.0209949999</v>
      </c>
      <c r="P2751" s="65">
        <f>+Tabla1[[#This Row],[PVL]]*1.43</f>
        <v>3565060.5118699996</v>
      </c>
      <c r="Q2751" s="66" t="str">
        <f>+HYPERLINK(Tabla1[[#This Row],[PAG]])</f>
        <v>https://todomusica.com.ar/potencias-digitales/10345-xe-2500.html</v>
      </c>
      <c r="R2751" s="67"/>
      <c r="S2751" s="68"/>
      <c r="T2751" s="69"/>
      <c r="U2751" s="69"/>
      <c r="V2751" s="69"/>
      <c r="W2751" s="69"/>
      <c r="X2751" s="69"/>
      <c r="Y2751" s="35"/>
      <c r="Z2751" s="35" t="s">
        <v>26481</v>
      </c>
      <c r="AA2751" s="36">
        <v>1</v>
      </c>
      <c r="AB2751" s="35" t="s">
        <v>9849</v>
      </c>
      <c r="AC2751" s="35" t="str">
        <f>+IF(Tabla1[[#This Row],[STK]]="no","Sin STK", "STK disponible")</f>
        <v>STK disponible</v>
      </c>
      <c r="AD2751" s="35">
        <f>+I2751*J2751</f>
        <v>0</v>
      </c>
      <c r="AE2751" s="35">
        <f>+I2751*K2751</f>
        <v>0</v>
      </c>
      <c r="AF2751" s="36">
        <f>IF(Tabla1[[#This Row],[ref pack]]=1,Tabla1[[#This Row],[Pedido]],LCM(Tabla1[[#This Row],[MC VIEJO]],Tabla1[[#This Row],[Pedido]]))</f>
        <v>1</v>
      </c>
      <c r="AG2751" s="36">
        <f>+VLOOKUP(Tabla1[[#This Row],[Artículo]],'.'!$B$2:$D$11481,3,)</f>
        <v>1</v>
      </c>
      <c r="AH2751" s="37" t="str">
        <f>+IFERROR(SEARCH("pack",Tabla1[[#This Row],[PACK]]),"")</f>
        <v/>
      </c>
    </row>
    <row r="2752" spans="1:34" ht="24" customHeight="1" x14ac:dyDescent="0.2">
      <c r="A2752" s="50" t="s">
        <v>19359</v>
      </c>
      <c r="B2752" s="60" t="s">
        <v>19366</v>
      </c>
      <c r="C2752" s="61" t="s">
        <v>19367</v>
      </c>
      <c r="D2752" s="52" t="s">
        <v>9842</v>
      </c>
      <c r="E2752" s="53">
        <v>2014307.46</v>
      </c>
      <c r="F2752" s="23" t="str">
        <f>+IFERROR(VLOOKUP(Tabla1[[#This Row],[Artículo]],'..'!$B$2:$D$569000,3,),"")</f>
        <v/>
      </c>
      <c r="G2752" s="24" t="str">
        <f>IF(H2752=AF2752,"", "Error MC")</f>
        <v>Error MC</v>
      </c>
      <c r="H2752" s="62"/>
      <c r="I2752" s="54">
        <f>+Tabla1[[#This Row],[MC]]*Tabla1[[#This Row],[Pedido]]*Tabla1[[#This Row],[PVC ]]</f>
        <v>0</v>
      </c>
      <c r="J2752" s="26">
        <v>0.21</v>
      </c>
      <c r="K2752" s="63"/>
      <c r="L2752" s="28" t="s">
        <v>24296</v>
      </c>
      <c r="M2752" s="53">
        <v>3168505.6370000001</v>
      </c>
      <c r="N2752" s="64" t="str">
        <f>+IF(Tabla1[[#This Row],[F PMPI]]="SÍ","No","Sí")</f>
        <v>No</v>
      </c>
      <c r="O2752" s="65">
        <f>+Tabla1[[#This Row],[PVL]]*1.055</f>
        <v>3342773.4470349997</v>
      </c>
      <c r="P2752" s="65">
        <f>+Tabla1[[#This Row],[PVL]]*1.43</f>
        <v>4530963.0609099995</v>
      </c>
      <c r="Q2752" s="66" t="str">
        <f>+HYPERLINK(Tabla1[[#This Row],[PAG]])</f>
        <v>https://todomusica.com.ar/potencias-digitales/10346-xe-4000.html</v>
      </c>
      <c r="R2752" s="67"/>
      <c r="S2752" s="68"/>
      <c r="T2752" s="69"/>
      <c r="U2752" s="69"/>
      <c r="V2752" s="69"/>
      <c r="W2752" s="69"/>
      <c r="X2752" s="69"/>
      <c r="Y2752" s="35"/>
      <c r="Z2752" s="35" t="s">
        <v>26482</v>
      </c>
      <c r="AA2752" s="36">
        <v>1</v>
      </c>
      <c r="AB2752" s="35" t="s">
        <v>9849</v>
      </c>
      <c r="AC2752" s="35" t="str">
        <f>+IF(Tabla1[[#This Row],[STK]]="no","Sin STK", "STK disponible")</f>
        <v>STK disponible</v>
      </c>
      <c r="AD2752" s="35">
        <f>+I2752*J2752</f>
        <v>0</v>
      </c>
      <c r="AE2752" s="35">
        <f>+I2752*K2752</f>
        <v>0</v>
      </c>
      <c r="AF2752" s="36">
        <f>IF(Tabla1[[#This Row],[ref pack]]=1,Tabla1[[#This Row],[Pedido]],LCM(Tabla1[[#This Row],[MC VIEJO]],Tabla1[[#This Row],[Pedido]]))</f>
        <v>1</v>
      </c>
      <c r="AG2752" s="36">
        <f>+VLOOKUP(Tabla1[[#This Row],[Artículo]],'.'!$B$2:$D$11481,3,)</f>
        <v>1</v>
      </c>
      <c r="AH2752" s="37" t="str">
        <f>+IFERROR(SEARCH("pack",Tabla1[[#This Row],[PACK]]),"")</f>
        <v/>
      </c>
    </row>
    <row r="2753" spans="1:34" ht="24" customHeight="1" x14ac:dyDescent="0.2">
      <c r="A2753" s="50" t="s">
        <v>19359</v>
      </c>
      <c r="B2753" s="60" t="s">
        <v>19368</v>
      </c>
      <c r="C2753" s="61" t="s">
        <v>19369</v>
      </c>
      <c r="D2753" s="52" t="s">
        <v>9841</v>
      </c>
      <c r="E2753" s="53">
        <v>2759908.94</v>
      </c>
      <c r="F2753" s="23" t="str">
        <f>+IFERROR(VLOOKUP(Tabla1[[#This Row],[Artículo]],'..'!$B$2:$D$569000,3,),"")</f>
        <v/>
      </c>
      <c r="G2753" s="24" t="str">
        <f>IF(H2753=AF2753,"", "Error MC")</f>
        <v>Error MC</v>
      </c>
      <c r="H2753" s="62"/>
      <c r="I2753" s="54">
        <f>+Tabla1[[#This Row],[MC]]*Tabla1[[#This Row],[Pedido]]*Tabla1[[#This Row],[PVC ]]</f>
        <v>0</v>
      </c>
      <c r="J2753" s="26">
        <v>0.21</v>
      </c>
      <c r="K2753" s="63"/>
      <c r="L2753" s="28" t="s">
        <v>24296</v>
      </c>
      <c r="M2753" s="53">
        <v>4341336.76</v>
      </c>
      <c r="N2753" s="64" t="str">
        <f>+IF(Tabla1[[#This Row],[F PMPI]]="SÍ","No","Sí")</f>
        <v>No</v>
      </c>
      <c r="O2753" s="65">
        <f>+Tabla1[[#This Row],[PVL]]*1.055</f>
        <v>4580110.2817999991</v>
      </c>
      <c r="P2753" s="65">
        <f>+Tabla1[[#This Row],[PVL]]*1.43</f>
        <v>6208111.5667999992</v>
      </c>
      <c r="Q2753" s="66" t="str">
        <f>+HYPERLINK(Tabla1[[#This Row],[PAG]])</f>
        <v>https://todomusica.com.ar/potencias-digitales/10347-xe-6000.html</v>
      </c>
      <c r="R2753" s="67"/>
      <c r="S2753" s="68"/>
      <c r="T2753" s="69"/>
      <c r="U2753" s="69"/>
      <c r="V2753" s="69"/>
      <c r="W2753" s="69"/>
      <c r="X2753" s="69"/>
      <c r="Y2753" s="35"/>
      <c r="Z2753" s="35" t="s">
        <v>26483</v>
      </c>
      <c r="AA2753" s="36">
        <v>1</v>
      </c>
      <c r="AB2753" s="35" t="s">
        <v>9849</v>
      </c>
      <c r="AC2753" s="35" t="str">
        <f>+IF(Tabla1[[#This Row],[STK]]="no","Sin STK", "STK disponible")</f>
        <v>STK disponible</v>
      </c>
      <c r="AD2753" s="35">
        <f>+I2753*J2753</f>
        <v>0</v>
      </c>
      <c r="AE2753" s="35">
        <f>+I2753*K2753</f>
        <v>0</v>
      </c>
      <c r="AF2753" s="36">
        <f>IF(Tabla1[[#This Row],[ref pack]]=1,Tabla1[[#This Row],[Pedido]],LCM(Tabla1[[#This Row],[MC VIEJO]],Tabla1[[#This Row],[Pedido]]))</f>
        <v>1</v>
      </c>
      <c r="AG2753" s="36">
        <f>+VLOOKUP(Tabla1[[#This Row],[Artículo]],'.'!$B$2:$D$11481,3,)</f>
        <v>1</v>
      </c>
      <c r="AH2753" s="37" t="str">
        <f>+IFERROR(SEARCH("pack",Tabla1[[#This Row],[PACK]]),"")</f>
        <v/>
      </c>
    </row>
    <row r="2754" spans="1:34" ht="24" customHeight="1" x14ac:dyDescent="0.2">
      <c r="A2754" s="50" t="s">
        <v>5252</v>
      </c>
      <c r="B2754" s="60" t="s">
        <v>5253</v>
      </c>
      <c r="C2754" s="61" t="s">
        <v>5254</v>
      </c>
      <c r="D2754" s="52" t="s">
        <v>27</v>
      </c>
      <c r="E2754" s="53">
        <v>79070.19</v>
      </c>
      <c r="F2754" s="23" t="str">
        <f>+IFERROR(VLOOKUP(Tabla1[[#This Row],[Artículo]],'..'!$B$2:$D$569000,3,),"")</f>
        <v/>
      </c>
      <c r="G2754" s="24" t="str">
        <f>IF(H2754=AF2754,"", "Error MC")</f>
        <v>Error MC</v>
      </c>
      <c r="H2754" s="62"/>
      <c r="I2754" s="54">
        <f>+Tabla1[[#This Row],[MC]]*Tabla1[[#This Row],[Pedido]]*Tabla1[[#This Row],[PVC ]]</f>
        <v>0</v>
      </c>
      <c r="J2754" s="26">
        <v>0.21</v>
      </c>
      <c r="K2754" s="63"/>
      <c r="L2754" s="28" t="s">
        <v>17</v>
      </c>
      <c r="M2754" s="53">
        <v>138728.65400000001</v>
      </c>
      <c r="N2754" s="64" t="str">
        <f>+IF(Tabla1[[#This Row],[F PMPI]]="SÍ","No","Sí")</f>
        <v>No</v>
      </c>
      <c r="O2754" s="65">
        <f>+Tabla1[[#This Row],[PVL]]*1.055</f>
        <v>146358.72997000001</v>
      </c>
      <c r="P2754" s="65">
        <f>+Tabla1[[#This Row],[PVL]]*1.43</f>
        <v>198381.97521999999</v>
      </c>
      <c r="Q2754" s="66" t="str">
        <f>+HYPERLINK(Tabla1[[#This Row],[PAG]])</f>
        <v>https://todomusica.com.ar/baterias-acusticas/3433-jbj1044-bk.html</v>
      </c>
      <c r="R2754" s="67"/>
      <c r="S2754" s="68"/>
      <c r="T2754" s="69"/>
      <c r="U2754" s="69"/>
      <c r="V2754" s="69"/>
      <c r="W2754" s="69"/>
      <c r="X2754" s="69"/>
      <c r="Y2754" s="35"/>
      <c r="Z2754" s="35" t="s">
        <v>26484</v>
      </c>
      <c r="AA2754" s="36">
        <v>1</v>
      </c>
      <c r="AB2754" s="35" t="s">
        <v>9849</v>
      </c>
      <c r="AC2754" s="35" t="str">
        <f>+IF(Tabla1[[#This Row],[STK]]="no","Sin STK", "STK disponible")</f>
        <v>Sin STK</v>
      </c>
      <c r="AD2754" s="35">
        <f>+I2754*J2754</f>
        <v>0</v>
      </c>
      <c r="AE2754" s="35">
        <f>+I2754*K2754</f>
        <v>0</v>
      </c>
      <c r="AF2754" s="36">
        <f>IF(Tabla1[[#This Row],[ref pack]]=1,Tabla1[[#This Row],[Pedido]],LCM(Tabla1[[#This Row],[MC VIEJO]],Tabla1[[#This Row],[Pedido]]))</f>
        <v>1</v>
      </c>
      <c r="AG2754" s="36">
        <f>+VLOOKUP(Tabla1[[#This Row],[Artículo]],'.'!$B$2:$D$11481,3,)</f>
        <v>1</v>
      </c>
      <c r="AH2754" s="37" t="str">
        <f>+IFERROR(SEARCH("pack",Tabla1[[#This Row],[PACK]]),"")</f>
        <v/>
      </c>
    </row>
    <row r="2755" spans="1:34" ht="24" customHeight="1" x14ac:dyDescent="0.2">
      <c r="A2755" s="50" t="s">
        <v>5257</v>
      </c>
      <c r="B2755" s="60" t="s">
        <v>5260</v>
      </c>
      <c r="C2755" s="61" t="s">
        <v>5261</v>
      </c>
      <c r="D2755" s="52" t="s">
        <v>27</v>
      </c>
      <c r="E2755" s="53">
        <v>1509514.92</v>
      </c>
      <c r="F2755" s="23" t="str">
        <f>+IFERROR(VLOOKUP(Tabla1[[#This Row],[Artículo]],'..'!$B$2:$D$569000,3,),"")</f>
        <v/>
      </c>
      <c r="G2755" s="24" t="str">
        <f>IF(H2755=AF2755,"", "Error MC")</f>
        <v>Error MC</v>
      </c>
      <c r="H2755" s="62"/>
      <c r="I2755" s="54">
        <f>+Tabla1[[#This Row],[MC]]*Tabla1[[#This Row],[Pedido]]*Tabla1[[#This Row],[PVC ]]</f>
        <v>0</v>
      </c>
      <c r="J2755" s="26">
        <v>0.21</v>
      </c>
      <c r="K2755" s="63"/>
      <c r="L2755" s="28" t="s">
        <v>31</v>
      </c>
      <c r="M2755" s="53">
        <v>2557118.2769999998</v>
      </c>
      <c r="N2755" s="64" t="str">
        <f>+IF(Tabla1[[#This Row],[F PMPI]]="SÍ","No","Sí")</f>
        <v>Sí</v>
      </c>
      <c r="O2755" s="65">
        <f>+Tabla1[[#This Row],[PVL]]*1.055</f>
        <v>2697759.7822349998</v>
      </c>
      <c r="P2755" s="65">
        <f>+Tabla1[[#This Row],[PVL]]*1.43</f>
        <v>3656679.1361099994</v>
      </c>
      <c r="Q2755" s="66" t="str">
        <f>+HYPERLINK(Tabla1[[#This Row],[PAG]])</f>
        <v/>
      </c>
      <c r="R2755" s="67"/>
      <c r="S2755" s="68"/>
      <c r="T2755" s="69"/>
      <c r="U2755" s="69"/>
      <c r="V2755" s="69"/>
      <c r="W2755" s="69"/>
      <c r="X2755" s="69"/>
      <c r="Y2755" s="35"/>
      <c r="Z2755" s="35" t="s">
        <v>65</v>
      </c>
      <c r="AA2755" s="36">
        <v>1</v>
      </c>
      <c r="AB2755" s="35" t="s">
        <v>27</v>
      </c>
      <c r="AC2755" s="35" t="str">
        <f>+IF(Tabla1[[#This Row],[STK]]="no","Sin STK", "STK disponible")</f>
        <v>Sin STK</v>
      </c>
      <c r="AD2755" s="35">
        <f>+I2755*J2755</f>
        <v>0</v>
      </c>
      <c r="AE2755" s="35">
        <f>+I2755*K2755</f>
        <v>0</v>
      </c>
      <c r="AF2755" s="36">
        <f>IF(Tabla1[[#This Row],[ref pack]]=1,Tabla1[[#This Row],[Pedido]],LCM(Tabla1[[#This Row],[MC VIEJO]],Tabla1[[#This Row],[Pedido]]))</f>
        <v>1</v>
      </c>
      <c r="AG2755" s="36">
        <f>+VLOOKUP(Tabla1[[#This Row],[Artículo]],'.'!$B$2:$D$11481,3,)</f>
        <v>1</v>
      </c>
      <c r="AH2755" s="37" t="str">
        <f>+IFERROR(SEARCH("pack",Tabla1[[#This Row],[PACK]]),"")</f>
        <v/>
      </c>
    </row>
    <row r="2756" spans="1:34" ht="24" customHeight="1" x14ac:dyDescent="0.2">
      <c r="A2756" s="50" t="s">
        <v>5257</v>
      </c>
      <c r="B2756" s="60" t="s">
        <v>5262</v>
      </c>
      <c r="C2756" s="61" t="s">
        <v>5263</v>
      </c>
      <c r="D2756" s="52" t="s">
        <v>27</v>
      </c>
      <c r="E2756" s="53">
        <v>7124692.5899999999</v>
      </c>
      <c r="F2756" s="23" t="str">
        <f>+IFERROR(VLOOKUP(Tabla1[[#This Row],[Artículo]],'..'!$B$2:$D$569000,3,),"")</f>
        <v/>
      </c>
      <c r="G2756" s="24" t="str">
        <f>IF(H2756=AF2756,"", "Error MC")</f>
        <v>Error MC</v>
      </c>
      <c r="H2756" s="62"/>
      <c r="I2756" s="54">
        <f>+Tabla1[[#This Row],[MC]]*Tabla1[[#This Row],[Pedido]]*Tabla1[[#This Row],[PVC ]]</f>
        <v>0</v>
      </c>
      <c r="J2756" s="26">
        <v>0.21</v>
      </c>
      <c r="K2756" s="63"/>
      <c r="L2756" s="28" t="s">
        <v>31</v>
      </c>
      <c r="M2756" s="53">
        <v>12069229.252</v>
      </c>
      <c r="N2756" s="64" t="str">
        <f>+IF(Tabla1[[#This Row],[F PMPI]]="SÍ","No","Sí")</f>
        <v>Sí</v>
      </c>
      <c r="O2756" s="65">
        <f>+Tabla1[[#This Row],[PVL]]*1.055</f>
        <v>12733036.860859999</v>
      </c>
      <c r="P2756" s="65">
        <f>+Tabla1[[#This Row],[PVL]]*1.43</f>
        <v>17258997.830359999</v>
      </c>
      <c r="Q2756" s="66" t="str">
        <f>+HYPERLINK(Tabla1[[#This Row],[PAG]])</f>
        <v/>
      </c>
      <c r="R2756" s="67"/>
      <c r="S2756" s="68"/>
      <c r="T2756" s="69"/>
      <c r="U2756" s="69"/>
      <c r="V2756" s="69"/>
      <c r="W2756" s="69"/>
      <c r="X2756" s="69"/>
      <c r="Y2756" s="35"/>
      <c r="Z2756" s="35" t="s">
        <v>65</v>
      </c>
      <c r="AA2756" s="36">
        <v>1</v>
      </c>
      <c r="AB2756" s="35" t="s">
        <v>27</v>
      </c>
      <c r="AC2756" s="35" t="str">
        <f>+IF(Tabla1[[#This Row],[STK]]="no","Sin STK", "STK disponible")</f>
        <v>Sin STK</v>
      </c>
      <c r="AD2756" s="35">
        <f>+I2756*J2756</f>
        <v>0</v>
      </c>
      <c r="AE2756" s="35">
        <f>+I2756*K2756</f>
        <v>0</v>
      </c>
      <c r="AF2756" s="36">
        <f>IF(Tabla1[[#This Row],[ref pack]]=1,Tabla1[[#This Row],[Pedido]],LCM(Tabla1[[#This Row],[MC VIEJO]],Tabla1[[#This Row],[Pedido]]))</f>
        <v>1</v>
      </c>
      <c r="AG2756" s="36">
        <f>+VLOOKUP(Tabla1[[#This Row],[Artículo]],'.'!$B$2:$D$11481,3,)</f>
        <v>1</v>
      </c>
      <c r="AH2756" s="37" t="str">
        <f>+IFERROR(SEARCH("pack",Tabla1[[#This Row],[PACK]]),"")</f>
        <v/>
      </c>
    </row>
    <row r="2757" spans="1:34" ht="24" customHeight="1" x14ac:dyDescent="0.2">
      <c r="A2757" s="50" t="s">
        <v>5257</v>
      </c>
      <c r="B2757" s="60" t="s">
        <v>5264</v>
      </c>
      <c r="C2757" s="61" t="s">
        <v>9914</v>
      </c>
      <c r="D2757" s="52" t="s">
        <v>27</v>
      </c>
      <c r="E2757" s="53">
        <v>988291.87</v>
      </c>
      <c r="F2757" s="23" t="str">
        <f>+IFERROR(VLOOKUP(Tabla1[[#This Row],[Artículo]],'..'!$B$2:$D$569000,3,),"")</f>
        <v/>
      </c>
      <c r="G2757" s="24" t="str">
        <f>IF(H2757=AF2757,"", "Error MC")</f>
        <v>Error MC</v>
      </c>
      <c r="H2757" s="62"/>
      <c r="I2757" s="54">
        <f>+Tabla1[[#This Row],[MC]]*Tabla1[[#This Row],[Pedido]]*Tabla1[[#This Row],[PVC ]]</f>
        <v>0</v>
      </c>
      <c r="J2757" s="26">
        <v>0.21</v>
      </c>
      <c r="K2757" s="63"/>
      <c r="L2757" s="28" t="s">
        <v>31</v>
      </c>
      <c r="M2757" s="53">
        <v>1674166.43</v>
      </c>
      <c r="N2757" s="64" t="str">
        <f>+IF(Tabla1[[#This Row],[F PMPI]]="SÍ","No","Sí")</f>
        <v>Sí</v>
      </c>
      <c r="O2757" s="65">
        <f>+Tabla1[[#This Row],[PVL]]*1.055</f>
        <v>1766245.5836499999</v>
      </c>
      <c r="P2757" s="65">
        <f>+Tabla1[[#This Row],[PVL]]*1.43</f>
        <v>2394057.9948999998</v>
      </c>
      <c r="Q2757" s="66" t="str">
        <f>+HYPERLINK(Tabla1[[#This Row],[PAG]])</f>
        <v/>
      </c>
      <c r="R2757" s="67"/>
      <c r="S2757" s="68"/>
      <c r="T2757" s="69"/>
      <c r="U2757" s="69"/>
      <c r="V2757" s="69"/>
      <c r="W2757" s="69"/>
      <c r="X2757" s="69"/>
      <c r="Y2757" s="35"/>
      <c r="Z2757" s="35" t="s">
        <v>65</v>
      </c>
      <c r="AA2757" s="36">
        <v>1</v>
      </c>
      <c r="AB2757" s="35" t="s">
        <v>27</v>
      </c>
      <c r="AC2757" s="35" t="str">
        <f>+IF(Tabla1[[#This Row],[STK]]="no","Sin STK", "STK disponible")</f>
        <v>Sin STK</v>
      </c>
      <c r="AD2757" s="35">
        <f>+I2757*J2757</f>
        <v>0</v>
      </c>
      <c r="AE2757" s="35">
        <f>+I2757*K2757</f>
        <v>0</v>
      </c>
      <c r="AF2757" s="36">
        <f>IF(Tabla1[[#This Row],[ref pack]]=1,Tabla1[[#This Row],[Pedido]],LCM(Tabla1[[#This Row],[MC VIEJO]],Tabla1[[#This Row],[Pedido]]))</f>
        <v>1</v>
      </c>
      <c r="AG2757" s="36">
        <f>+VLOOKUP(Tabla1[[#This Row],[Artículo]],'.'!$B$2:$D$11481,3,)</f>
        <v>1</v>
      </c>
      <c r="AH2757" s="37" t="str">
        <f>+IFERROR(SEARCH("pack",Tabla1[[#This Row],[PACK]]),"")</f>
        <v/>
      </c>
    </row>
    <row r="2758" spans="1:34" ht="24" customHeight="1" x14ac:dyDescent="0.2">
      <c r="A2758" s="50" t="s">
        <v>5257</v>
      </c>
      <c r="B2758" s="60" t="s">
        <v>5266</v>
      </c>
      <c r="C2758" s="61" t="s">
        <v>9916</v>
      </c>
      <c r="D2758" s="52" t="s">
        <v>27</v>
      </c>
      <c r="E2758" s="53">
        <v>1090361.1399999999</v>
      </c>
      <c r="F2758" s="23" t="str">
        <f>+IFERROR(VLOOKUP(Tabla1[[#This Row],[Artículo]],'..'!$B$2:$D$569000,3,),"")</f>
        <v/>
      </c>
      <c r="G2758" s="24" t="str">
        <f>IF(H2758=AF2758,"", "Error MC")</f>
        <v>Error MC</v>
      </c>
      <c r="H2758" s="62"/>
      <c r="I2758" s="54">
        <f>+Tabla1[[#This Row],[MC]]*Tabla1[[#This Row],[Pedido]]*Tabla1[[#This Row],[PVC ]]</f>
        <v>0</v>
      </c>
      <c r="J2758" s="26">
        <v>0.21</v>
      </c>
      <c r="K2758" s="63"/>
      <c r="L2758" s="28" t="s">
        <v>31</v>
      </c>
      <c r="M2758" s="53">
        <v>1847071.7760000001</v>
      </c>
      <c r="N2758" s="64" t="str">
        <f>+IF(Tabla1[[#This Row],[F PMPI]]="SÍ","No","Sí")</f>
        <v>Sí</v>
      </c>
      <c r="O2758" s="65">
        <f>+Tabla1[[#This Row],[PVL]]*1.055</f>
        <v>1948660.7236800001</v>
      </c>
      <c r="P2758" s="65">
        <f>+Tabla1[[#This Row],[PVL]]*1.43</f>
        <v>2641312.63968</v>
      </c>
      <c r="Q2758" s="66" t="str">
        <f>+HYPERLINK(Tabla1[[#This Row],[PAG]])</f>
        <v/>
      </c>
      <c r="R2758" s="67"/>
      <c r="S2758" s="68"/>
      <c r="T2758" s="69"/>
      <c r="U2758" s="69"/>
      <c r="V2758" s="69"/>
      <c r="W2758" s="69"/>
      <c r="X2758" s="69"/>
      <c r="Y2758" s="35"/>
      <c r="Z2758" s="35" t="s">
        <v>65</v>
      </c>
      <c r="AA2758" s="36">
        <v>1</v>
      </c>
      <c r="AB2758" s="35" t="s">
        <v>27</v>
      </c>
      <c r="AC2758" s="35" t="str">
        <f>+IF(Tabla1[[#This Row],[STK]]="no","Sin STK", "STK disponible")</f>
        <v>Sin STK</v>
      </c>
      <c r="AD2758" s="35">
        <f>+I2758*J2758</f>
        <v>0</v>
      </c>
      <c r="AE2758" s="35">
        <f>+I2758*K2758</f>
        <v>0</v>
      </c>
      <c r="AF2758" s="36">
        <f>IF(Tabla1[[#This Row],[ref pack]]=1,Tabla1[[#This Row],[Pedido]],LCM(Tabla1[[#This Row],[MC VIEJO]],Tabla1[[#This Row],[Pedido]]))</f>
        <v>1</v>
      </c>
      <c r="AG2758" s="36">
        <f>+VLOOKUP(Tabla1[[#This Row],[Artículo]],'.'!$B$2:$D$11481,3,)</f>
        <v>1</v>
      </c>
      <c r="AH2758" s="37" t="str">
        <f>+IFERROR(SEARCH("pack",Tabla1[[#This Row],[PACK]]),"")</f>
        <v/>
      </c>
    </row>
    <row r="2759" spans="1:34" ht="24" customHeight="1" x14ac:dyDescent="0.2">
      <c r="A2759" s="50" t="s">
        <v>5257</v>
      </c>
      <c r="B2759" s="60" t="s">
        <v>5267</v>
      </c>
      <c r="C2759" s="61" t="s">
        <v>9917</v>
      </c>
      <c r="D2759" s="52" t="s">
        <v>9842</v>
      </c>
      <c r="E2759" s="53">
        <v>1090361.1399999999</v>
      </c>
      <c r="F2759" s="23" t="str">
        <f>+IFERROR(VLOOKUP(Tabla1[[#This Row],[Artículo]],'..'!$B$2:$D$569000,3,),"")</f>
        <v/>
      </c>
      <c r="G2759" s="24" t="str">
        <f>IF(H2759=AF2759,"", "Error MC")</f>
        <v>Error MC</v>
      </c>
      <c r="H2759" s="62"/>
      <c r="I2759" s="54">
        <f>+Tabla1[[#This Row],[MC]]*Tabla1[[#This Row],[Pedido]]*Tabla1[[#This Row],[PVC ]]</f>
        <v>0</v>
      </c>
      <c r="J2759" s="26">
        <v>0.21</v>
      </c>
      <c r="K2759" s="63"/>
      <c r="L2759" s="28" t="s">
        <v>31</v>
      </c>
      <c r="M2759" s="53">
        <v>1847071.7760000001</v>
      </c>
      <c r="N2759" s="64" t="str">
        <f>+IF(Tabla1[[#This Row],[F PMPI]]="SÍ","No","Sí")</f>
        <v>Sí</v>
      </c>
      <c r="O2759" s="65">
        <f>+Tabla1[[#This Row],[PVL]]*1.055</f>
        <v>1948660.7236800001</v>
      </c>
      <c r="P2759" s="65">
        <f>+Tabla1[[#This Row],[PVL]]*1.43</f>
        <v>2641312.63968</v>
      </c>
      <c r="Q2759" s="66" t="str">
        <f>+HYPERLINK(Tabla1[[#This Row],[PAG]])</f>
        <v/>
      </c>
      <c r="R2759" s="67"/>
      <c r="S2759" s="68"/>
      <c r="T2759" s="69"/>
      <c r="U2759" s="69"/>
      <c r="V2759" s="69"/>
      <c r="W2759" s="69"/>
      <c r="X2759" s="69"/>
      <c r="Y2759" s="35"/>
      <c r="Z2759" s="35" t="s">
        <v>65</v>
      </c>
      <c r="AA2759" s="36">
        <v>1</v>
      </c>
      <c r="AB2759" s="35" t="s">
        <v>27</v>
      </c>
      <c r="AC2759" s="35" t="str">
        <f>+IF(Tabla1[[#This Row],[STK]]="no","Sin STK", "STK disponible")</f>
        <v>STK disponible</v>
      </c>
      <c r="AD2759" s="35">
        <f>+I2759*J2759</f>
        <v>0</v>
      </c>
      <c r="AE2759" s="35">
        <f>+I2759*K2759</f>
        <v>0</v>
      </c>
      <c r="AF2759" s="36">
        <f>IF(Tabla1[[#This Row],[ref pack]]=1,Tabla1[[#This Row],[Pedido]],LCM(Tabla1[[#This Row],[MC VIEJO]],Tabla1[[#This Row],[Pedido]]))</f>
        <v>1</v>
      </c>
      <c r="AG2759" s="36">
        <f>+VLOOKUP(Tabla1[[#This Row],[Artículo]],'.'!$B$2:$D$11481,3,)</f>
        <v>1</v>
      </c>
      <c r="AH2759" s="37" t="str">
        <f>+IFERROR(SEARCH("pack",Tabla1[[#This Row],[PACK]]),"")</f>
        <v/>
      </c>
    </row>
    <row r="2760" spans="1:34" ht="24" customHeight="1" x14ac:dyDescent="0.2">
      <c r="A2760" s="50" t="s">
        <v>5257</v>
      </c>
      <c r="B2760" s="60" t="s">
        <v>5269</v>
      </c>
      <c r="C2760" s="61" t="s">
        <v>9919</v>
      </c>
      <c r="D2760" s="52" t="s">
        <v>27</v>
      </c>
      <c r="E2760" s="53">
        <v>1090361.1399999999</v>
      </c>
      <c r="F2760" s="23" t="str">
        <f>+IFERROR(VLOOKUP(Tabla1[[#This Row],[Artículo]],'..'!$B$2:$D$569000,3,),"")</f>
        <v/>
      </c>
      <c r="G2760" s="24" t="str">
        <f>IF(H2760=AF2760,"", "Error MC")</f>
        <v>Error MC</v>
      </c>
      <c r="H2760" s="62"/>
      <c r="I2760" s="54">
        <f>+Tabla1[[#This Row],[MC]]*Tabla1[[#This Row],[Pedido]]*Tabla1[[#This Row],[PVC ]]</f>
        <v>0</v>
      </c>
      <c r="J2760" s="26">
        <v>0.21</v>
      </c>
      <c r="K2760" s="63"/>
      <c r="L2760" s="28" t="s">
        <v>31</v>
      </c>
      <c r="M2760" s="53">
        <v>1847071.7760000001</v>
      </c>
      <c r="N2760" s="64" t="str">
        <f>+IF(Tabla1[[#This Row],[F PMPI]]="SÍ","No","Sí")</f>
        <v>Sí</v>
      </c>
      <c r="O2760" s="65">
        <f>+Tabla1[[#This Row],[PVL]]*1.055</f>
        <v>1948660.7236800001</v>
      </c>
      <c r="P2760" s="65">
        <f>+Tabla1[[#This Row],[PVL]]*1.43</f>
        <v>2641312.63968</v>
      </c>
      <c r="Q2760" s="66" t="str">
        <f>+HYPERLINK(Tabla1[[#This Row],[PAG]])</f>
        <v/>
      </c>
      <c r="R2760" s="67"/>
      <c r="S2760" s="68"/>
      <c r="T2760" s="69"/>
      <c r="U2760" s="69"/>
      <c r="V2760" s="69"/>
      <c r="W2760" s="69"/>
      <c r="X2760" s="69"/>
      <c r="Y2760" s="35"/>
      <c r="Z2760" s="35" t="s">
        <v>65</v>
      </c>
      <c r="AA2760" s="36">
        <v>1</v>
      </c>
      <c r="AB2760" s="35" t="s">
        <v>27</v>
      </c>
      <c r="AC2760" s="35" t="str">
        <f>+IF(Tabla1[[#This Row],[STK]]="no","Sin STK", "STK disponible")</f>
        <v>Sin STK</v>
      </c>
      <c r="AD2760" s="35">
        <f>+I2760*J2760</f>
        <v>0</v>
      </c>
      <c r="AE2760" s="35">
        <f>+I2760*K2760</f>
        <v>0</v>
      </c>
      <c r="AF2760" s="36">
        <f>IF(Tabla1[[#This Row],[ref pack]]=1,Tabla1[[#This Row],[Pedido]],LCM(Tabla1[[#This Row],[MC VIEJO]],Tabla1[[#This Row],[Pedido]]))</f>
        <v>1</v>
      </c>
      <c r="AG2760" s="36">
        <f>+VLOOKUP(Tabla1[[#This Row],[Artículo]],'.'!$B$2:$D$11481,3,)</f>
        <v>1</v>
      </c>
      <c r="AH2760" s="37" t="str">
        <f>+IFERROR(SEARCH("pack",Tabla1[[#This Row],[PACK]]),"")</f>
        <v/>
      </c>
    </row>
    <row r="2761" spans="1:34" ht="24" customHeight="1" x14ac:dyDescent="0.2">
      <c r="A2761" s="50" t="s">
        <v>5257</v>
      </c>
      <c r="B2761" s="60" t="s">
        <v>5270</v>
      </c>
      <c r="C2761" s="61" t="s">
        <v>9920</v>
      </c>
      <c r="D2761" s="52" t="s">
        <v>27</v>
      </c>
      <c r="E2761" s="53">
        <v>1126281.43</v>
      </c>
      <c r="F2761" s="23" t="str">
        <f>+IFERROR(VLOOKUP(Tabla1[[#This Row],[Artículo]],'..'!$B$2:$D$569000,3,),"")</f>
        <v/>
      </c>
      <c r="G2761" s="24" t="str">
        <f>IF(H2761=AF2761,"", "Error MC")</f>
        <v>Error MC</v>
      </c>
      <c r="H2761" s="62"/>
      <c r="I2761" s="54">
        <f>+Tabla1[[#This Row],[MC]]*Tabla1[[#This Row],[Pedido]]*Tabla1[[#This Row],[PVC ]]</f>
        <v>0</v>
      </c>
      <c r="J2761" s="26">
        <v>0.21</v>
      </c>
      <c r="K2761" s="63"/>
      <c r="L2761" s="28" t="s">
        <v>31</v>
      </c>
      <c r="M2761" s="53">
        <v>1907920.74</v>
      </c>
      <c r="N2761" s="64" t="str">
        <f>+IF(Tabla1[[#This Row],[F PMPI]]="SÍ","No","Sí")</f>
        <v>Sí</v>
      </c>
      <c r="O2761" s="65">
        <f>+Tabla1[[#This Row],[PVL]]*1.055</f>
        <v>2012856.3806999999</v>
      </c>
      <c r="P2761" s="65">
        <f>+Tabla1[[#This Row],[PVL]]*1.43</f>
        <v>2728326.6581999999</v>
      </c>
      <c r="Q2761" s="66" t="str">
        <f>+HYPERLINK(Tabla1[[#This Row],[PAG]])</f>
        <v/>
      </c>
      <c r="R2761" s="67"/>
      <c r="S2761" s="68"/>
      <c r="T2761" s="69"/>
      <c r="U2761" s="69"/>
      <c r="V2761" s="69"/>
      <c r="W2761" s="69"/>
      <c r="X2761" s="69"/>
      <c r="Y2761" s="35"/>
      <c r="Z2761" s="35" t="s">
        <v>65</v>
      </c>
      <c r="AA2761" s="36">
        <v>1</v>
      </c>
      <c r="AB2761" s="35" t="s">
        <v>27</v>
      </c>
      <c r="AC2761" s="35" t="str">
        <f>+IF(Tabla1[[#This Row],[STK]]="no","Sin STK", "STK disponible")</f>
        <v>Sin STK</v>
      </c>
      <c r="AD2761" s="35">
        <f>+I2761*J2761</f>
        <v>0</v>
      </c>
      <c r="AE2761" s="35">
        <f>+I2761*K2761</f>
        <v>0</v>
      </c>
      <c r="AF2761" s="36">
        <f>IF(Tabla1[[#This Row],[ref pack]]=1,Tabla1[[#This Row],[Pedido]],LCM(Tabla1[[#This Row],[MC VIEJO]],Tabla1[[#This Row],[Pedido]]))</f>
        <v>1</v>
      </c>
      <c r="AG2761" s="36">
        <f>+VLOOKUP(Tabla1[[#This Row],[Artículo]],'.'!$B$2:$D$11481,3,)</f>
        <v>1</v>
      </c>
      <c r="AH2761" s="37" t="str">
        <f>+IFERROR(SEARCH("pack",Tabla1[[#This Row],[PACK]]),"")</f>
        <v/>
      </c>
    </row>
    <row r="2762" spans="1:34" ht="24" customHeight="1" x14ac:dyDescent="0.2">
      <c r="A2762" s="50" t="s">
        <v>5257</v>
      </c>
      <c r="B2762" s="60" t="s">
        <v>5271</v>
      </c>
      <c r="C2762" s="61" t="s">
        <v>9921</v>
      </c>
      <c r="D2762" s="52" t="s">
        <v>27</v>
      </c>
      <c r="E2762" s="53">
        <v>1090361.1399999999</v>
      </c>
      <c r="F2762" s="23" t="str">
        <f>+IFERROR(VLOOKUP(Tabla1[[#This Row],[Artículo]],'..'!$B$2:$D$569000,3,),"")</f>
        <v/>
      </c>
      <c r="G2762" s="24" t="str">
        <f>IF(H2762=AF2762,"", "Error MC")</f>
        <v>Error MC</v>
      </c>
      <c r="H2762" s="62"/>
      <c r="I2762" s="54">
        <f>+Tabla1[[#This Row],[MC]]*Tabla1[[#This Row],[Pedido]]*Tabla1[[#This Row],[PVC ]]</f>
        <v>0</v>
      </c>
      <c r="J2762" s="26">
        <v>0.21</v>
      </c>
      <c r="K2762" s="63"/>
      <c r="L2762" s="28" t="s">
        <v>31</v>
      </c>
      <c r="M2762" s="53">
        <v>1847071.7760000001</v>
      </c>
      <c r="N2762" s="64" t="str">
        <f>+IF(Tabla1[[#This Row],[F PMPI]]="SÍ","No","Sí")</f>
        <v>Sí</v>
      </c>
      <c r="O2762" s="65">
        <f>+Tabla1[[#This Row],[PVL]]*1.055</f>
        <v>1948660.7236800001</v>
      </c>
      <c r="P2762" s="65">
        <f>+Tabla1[[#This Row],[PVL]]*1.43</f>
        <v>2641312.63968</v>
      </c>
      <c r="Q2762" s="66" t="str">
        <f>+HYPERLINK(Tabla1[[#This Row],[PAG]])</f>
        <v/>
      </c>
      <c r="R2762" s="67"/>
      <c r="S2762" s="68"/>
      <c r="T2762" s="69"/>
      <c r="U2762" s="69"/>
      <c r="V2762" s="69"/>
      <c r="W2762" s="69"/>
      <c r="X2762" s="69"/>
      <c r="Y2762" s="35"/>
      <c r="Z2762" s="35" t="s">
        <v>65</v>
      </c>
      <c r="AA2762" s="36">
        <v>1</v>
      </c>
      <c r="AB2762" s="35" t="s">
        <v>27</v>
      </c>
      <c r="AC2762" s="35" t="str">
        <f>+IF(Tabla1[[#This Row],[STK]]="no","Sin STK", "STK disponible")</f>
        <v>Sin STK</v>
      </c>
      <c r="AD2762" s="35">
        <f>+I2762*J2762</f>
        <v>0</v>
      </c>
      <c r="AE2762" s="35">
        <f>+I2762*K2762</f>
        <v>0</v>
      </c>
      <c r="AF2762" s="36">
        <f>IF(Tabla1[[#This Row],[ref pack]]=1,Tabla1[[#This Row],[Pedido]],LCM(Tabla1[[#This Row],[MC VIEJO]],Tabla1[[#This Row],[Pedido]]))</f>
        <v>1</v>
      </c>
      <c r="AG2762" s="36">
        <f>+VLOOKUP(Tabla1[[#This Row],[Artículo]],'.'!$B$2:$D$11481,3,)</f>
        <v>1</v>
      </c>
      <c r="AH2762" s="37" t="str">
        <f>+IFERROR(SEARCH("pack",Tabla1[[#This Row],[PACK]]),"")</f>
        <v/>
      </c>
    </row>
    <row r="2763" spans="1:34" ht="24" customHeight="1" x14ac:dyDescent="0.2">
      <c r="A2763" s="50" t="s">
        <v>5257</v>
      </c>
      <c r="B2763" s="60" t="s">
        <v>5272</v>
      </c>
      <c r="C2763" s="61" t="s">
        <v>9922</v>
      </c>
      <c r="D2763" s="52" t="s">
        <v>9842</v>
      </c>
      <c r="E2763" s="53">
        <v>1126281.43</v>
      </c>
      <c r="F2763" s="23" t="str">
        <f>+IFERROR(VLOOKUP(Tabla1[[#This Row],[Artículo]],'..'!$B$2:$D$569000,3,),"")</f>
        <v/>
      </c>
      <c r="G2763" s="24" t="str">
        <f>IF(H2763=AF2763,"", "Error MC")</f>
        <v>Error MC</v>
      </c>
      <c r="H2763" s="62"/>
      <c r="I2763" s="54">
        <f>+Tabla1[[#This Row],[MC]]*Tabla1[[#This Row],[Pedido]]*Tabla1[[#This Row],[PVC ]]</f>
        <v>0</v>
      </c>
      <c r="J2763" s="26">
        <v>0.21</v>
      </c>
      <c r="K2763" s="63"/>
      <c r="L2763" s="28" t="s">
        <v>31</v>
      </c>
      <c r="M2763" s="53">
        <v>1907920.74</v>
      </c>
      <c r="N2763" s="64" t="str">
        <f>+IF(Tabla1[[#This Row],[F PMPI]]="SÍ","No","Sí")</f>
        <v>Sí</v>
      </c>
      <c r="O2763" s="65">
        <f>+Tabla1[[#This Row],[PVL]]*1.055</f>
        <v>2012856.3806999999</v>
      </c>
      <c r="P2763" s="65">
        <f>+Tabla1[[#This Row],[PVL]]*1.43</f>
        <v>2728326.6581999999</v>
      </c>
      <c r="Q2763" s="66" t="str">
        <f>+HYPERLINK(Tabla1[[#This Row],[PAG]])</f>
        <v/>
      </c>
      <c r="R2763" s="67"/>
      <c r="S2763" s="68"/>
      <c r="T2763" s="69"/>
      <c r="U2763" s="69"/>
      <c r="V2763" s="69"/>
      <c r="W2763" s="69"/>
      <c r="X2763" s="69"/>
      <c r="Y2763" s="35"/>
      <c r="Z2763" s="35" t="s">
        <v>65</v>
      </c>
      <c r="AA2763" s="36">
        <v>1</v>
      </c>
      <c r="AB2763" s="35" t="s">
        <v>27</v>
      </c>
      <c r="AC2763" s="35" t="str">
        <f>+IF(Tabla1[[#This Row],[STK]]="no","Sin STK", "STK disponible")</f>
        <v>STK disponible</v>
      </c>
      <c r="AD2763" s="35">
        <f>+I2763*J2763</f>
        <v>0</v>
      </c>
      <c r="AE2763" s="35">
        <f>+I2763*K2763</f>
        <v>0</v>
      </c>
      <c r="AF2763" s="36">
        <f>IF(Tabla1[[#This Row],[ref pack]]=1,Tabla1[[#This Row],[Pedido]],LCM(Tabla1[[#This Row],[MC VIEJO]],Tabla1[[#This Row],[Pedido]]))</f>
        <v>1</v>
      </c>
      <c r="AG2763" s="36">
        <f>+VLOOKUP(Tabla1[[#This Row],[Artículo]],'.'!$B$2:$D$11481,3,)</f>
        <v>1</v>
      </c>
      <c r="AH2763" s="37" t="str">
        <f>+IFERROR(SEARCH("pack",Tabla1[[#This Row],[PACK]]),"")</f>
        <v/>
      </c>
    </row>
    <row r="2764" spans="1:34" ht="24" customHeight="1" x14ac:dyDescent="0.2">
      <c r="A2764" s="50" t="s">
        <v>5257</v>
      </c>
      <c r="B2764" s="60" t="s">
        <v>5273</v>
      </c>
      <c r="C2764" s="61" t="s">
        <v>9923</v>
      </c>
      <c r="D2764" s="52" t="s">
        <v>27</v>
      </c>
      <c r="E2764" s="53">
        <v>2629193.2000000002</v>
      </c>
      <c r="F2764" s="23" t="str">
        <f>+IFERROR(VLOOKUP(Tabla1[[#This Row],[Artículo]],'..'!$B$2:$D$569000,3,),"")</f>
        <v/>
      </c>
      <c r="G2764" s="24" t="str">
        <f>IF(H2764=AF2764,"", "Error MC")</f>
        <v>Error MC</v>
      </c>
      <c r="H2764" s="62"/>
      <c r="I2764" s="54">
        <f>+Tabla1[[#This Row],[MC]]*Tabla1[[#This Row],[Pedido]]*Tabla1[[#This Row],[PVC ]]</f>
        <v>0</v>
      </c>
      <c r="J2764" s="26">
        <v>0.21</v>
      </c>
      <c r="K2764" s="63"/>
      <c r="L2764" s="28" t="s">
        <v>31</v>
      </c>
      <c r="M2764" s="53">
        <v>4453853.2810000004</v>
      </c>
      <c r="N2764" s="64" t="str">
        <f>+IF(Tabla1[[#This Row],[F PMPI]]="SÍ","No","Sí")</f>
        <v>Sí</v>
      </c>
      <c r="O2764" s="65">
        <f>+Tabla1[[#This Row],[PVL]]*1.055</f>
        <v>4698815.2114550006</v>
      </c>
      <c r="P2764" s="65">
        <f>+Tabla1[[#This Row],[PVL]]*1.43</f>
        <v>6369010.1918299999</v>
      </c>
      <c r="Q2764" s="66" t="str">
        <f>+HYPERLINK(Tabla1[[#This Row],[PAG]])</f>
        <v/>
      </c>
      <c r="R2764" s="67"/>
      <c r="S2764" s="68"/>
      <c r="T2764" s="69"/>
      <c r="U2764" s="69"/>
      <c r="V2764" s="69"/>
      <c r="W2764" s="69"/>
      <c r="X2764" s="69"/>
      <c r="Y2764" s="35"/>
      <c r="Z2764" s="35" t="s">
        <v>65</v>
      </c>
      <c r="AA2764" s="36">
        <v>1</v>
      </c>
      <c r="AB2764" s="35" t="s">
        <v>27</v>
      </c>
      <c r="AC2764" s="35" t="str">
        <f>+IF(Tabla1[[#This Row],[STK]]="no","Sin STK", "STK disponible")</f>
        <v>Sin STK</v>
      </c>
      <c r="AD2764" s="35">
        <f>+I2764*J2764</f>
        <v>0</v>
      </c>
      <c r="AE2764" s="35">
        <f>+I2764*K2764</f>
        <v>0</v>
      </c>
      <c r="AF2764" s="36">
        <f>IF(Tabla1[[#This Row],[ref pack]]=1,Tabla1[[#This Row],[Pedido]],LCM(Tabla1[[#This Row],[MC VIEJO]],Tabla1[[#This Row],[Pedido]]))</f>
        <v>1</v>
      </c>
      <c r="AG2764" s="36">
        <f>+VLOOKUP(Tabla1[[#This Row],[Artículo]],'.'!$B$2:$D$11481,3,)</f>
        <v>1</v>
      </c>
      <c r="AH2764" s="37" t="str">
        <f>+IFERROR(SEARCH("pack",Tabla1[[#This Row],[PACK]]),"")</f>
        <v/>
      </c>
    </row>
    <row r="2765" spans="1:34" ht="24" customHeight="1" x14ac:dyDescent="0.2">
      <c r="A2765" s="50" t="s">
        <v>5257</v>
      </c>
      <c r="B2765" s="60" t="s">
        <v>5274</v>
      </c>
      <c r="C2765" s="61" t="s">
        <v>9924</v>
      </c>
      <c r="D2765" s="52" t="s">
        <v>9842</v>
      </c>
      <c r="E2765" s="53">
        <v>1182751.56</v>
      </c>
      <c r="F2765" s="23" t="str">
        <f>+IFERROR(VLOOKUP(Tabla1[[#This Row],[Artículo]],'..'!$B$2:$D$569000,3,),"")</f>
        <v/>
      </c>
      <c r="G2765" s="24" t="str">
        <f>IF(H2765=AF2765,"", "Error MC")</f>
        <v>Error MC</v>
      </c>
      <c r="H2765" s="62"/>
      <c r="I2765" s="54">
        <f>+Tabla1[[#This Row],[MC]]*Tabla1[[#This Row],[Pedido]]*Tabla1[[#This Row],[PVC ]]</f>
        <v>0</v>
      </c>
      <c r="J2765" s="26">
        <v>0.21</v>
      </c>
      <c r="K2765" s="63"/>
      <c r="L2765" s="28" t="s">
        <v>31</v>
      </c>
      <c r="M2765" s="53">
        <v>2003581.138</v>
      </c>
      <c r="N2765" s="64" t="str">
        <f>+IF(Tabla1[[#This Row],[F PMPI]]="SÍ","No","Sí")</f>
        <v>Sí</v>
      </c>
      <c r="O2765" s="65">
        <f>+Tabla1[[#This Row],[PVL]]*1.055</f>
        <v>2113778.1005899999</v>
      </c>
      <c r="P2765" s="65">
        <f>+Tabla1[[#This Row],[PVL]]*1.43</f>
        <v>2865121.02734</v>
      </c>
      <c r="Q2765" s="66" t="str">
        <f>+HYPERLINK(Tabla1[[#This Row],[PAG]])</f>
        <v/>
      </c>
      <c r="R2765" s="67"/>
      <c r="S2765" s="68"/>
      <c r="T2765" s="69"/>
      <c r="U2765" s="69"/>
      <c r="V2765" s="69"/>
      <c r="W2765" s="69"/>
      <c r="X2765" s="69"/>
      <c r="Y2765" s="35"/>
      <c r="Z2765" s="35" t="s">
        <v>65</v>
      </c>
      <c r="AA2765" s="36">
        <v>1</v>
      </c>
      <c r="AB2765" s="35" t="s">
        <v>27</v>
      </c>
      <c r="AC2765" s="35" t="str">
        <f>+IF(Tabla1[[#This Row],[STK]]="no","Sin STK", "STK disponible")</f>
        <v>STK disponible</v>
      </c>
      <c r="AD2765" s="35">
        <f>+I2765*J2765</f>
        <v>0</v>
      </c>
      <c r="AE2765" s="35">
        <f>+I2765*K2765</f>
        <v>0</v>
      </c>
      <c r="AF2765" s="36">
        <f>IF(Tabla1[[#This Row],[ref pack]]=1,Tabla1[[#This Row],[Pedido]],LCM(Tabla1[[#This Row],[MC VIEJO]],Tabla1[[#This Row],[Pedido]]))</f>
        <v>1</v>
      </c>
      <c r="AG2765" s="36">
        <f>+VLOOKUP(Tabla1[[#This Row],[Artículo]],'.'!$B$2:$D$11481,3,)</f>
        <v>1</v>
      </c>
      <c r="AH2765" s="37" t="str">
        <f>+IFERROR(SEARCH("pack",Tabla1[[#This Row],[PACK]]),"")</f>
        <v/>
      </c>
    </row>
    <row r="2766" spans="1:34" ht="24" customHeight="1" x14ac:dyDescent="0.2">
      <c r="A2766" s="50" t="s">
        <v>5257</v>
      </c>
      <c r="B2766" s="60" t="s">
        <v>5275</v>
      </c>
      <c r="C2766" s="61" t="s">
        <v>9925</v>
      </c>
      <c r="D2766" s="52" t="s">
        <v>9842</v>
      </c>
      <c r="E2766" s="53">
        <v>1223748.06</v>
      </c>
      <c r="F2766" s="23" t="str">
        <f>+IFERROR(VLOOKUP(Tabla1[[#This Row],[Artículo]],'..'!$B$2:$D$569000,3,),"")</f>
        <v/>
      </c>
      <c r="G2766" s="24" t="str">
        <f>IF(H2766=AF2766,"", "Error MC")</f>
        <v>Error MC</v>
      </c>
      <c r="H2766" s="62"/>
      <c r="I2766" s="54">
        <f>+Tabla1[[#This Row],[MC]]*Tabla1[[#This Row],[Pedido]]*Tabla1[[#This Row],[PVC ]]</f>
        <v>0</v>
      </c>
      <c r="J2766" s="26">
        <v>0.21</v>
      </c>
      <c r="K2766" s="63"/>
      <c r="L2766" s="28" t="s">
        <v>31</v>
      </c>
      <c r="M2766" s="53">
        <v>2073029.209</v>
      </c>
      <c r="N2766" s="64" t="str">
        <f>+IF(Tabla1[[#This Row],[F PMPI]]="SÍ","No","Sí")</f>
        <v>Sí</v>
      </c>
      <c r="O2766" s="65">
        <f>+Tabla1[[#This Row],[PVL]]*1.055</f>
        <v>2187045.8154949998</v>
      </c>
      <c r="P2766" s="65">
        <f>+Tabla1[[#This Row],[PVL]]*1.43</f>
        <v>2964431.7688699998</v>
      </c>
      <c r="Q2766" s="66" t="str">
        <f>+HYPERLINK(Tabla1[[#This Row],[PAG]])</f>
        <v/>
      </c>
      <c r="R2766" s="67"/>
      <c r="S2766" s="68"/>
      <c r="T2766" s="69"/>
      <c r="U2766" s="69"/>
      <c r="V2766" s="69"/>
      <c r="W2766" s="69"/>
      <c r="X2766" s="69"/>
      <c r="Y2766" s="35"/>
      <c r="Z2766" s="35" t="s">
        <v>65</v>
      </c>
      <c r="AA2766" s="36">
        <v>1</v>
      </c>
      <c r="AB2766" s="35" t="s">
        <v>27</v>
      </c>
      <c r="AC2766" s="35" t="str">
        <f>+IF(Tabla1[[#This Row],[STK]]="no","Sin STK", "STK disponible")</f>
        <v>STK disponible</v>
      </c>
      <c r="AD2766" s="35">
        <f>+I2766*J2766</f>
        <v>0</v>
      </c>
      <c r="AE2766" s="35">
        <f>+I2766*K2766</f>
        <v>0</v>
      </c>
      <c r="AF2766" s="36">
        <f>IF(Tabla1[[#This Row],[ref pack]]=1,Tabla1[[#This Row],[Pedido]],LCM(Tabla1[[#This Row],[MC VIEJO]],Tabla1[[#This Row],[Pedido]]))</f>
        <v>1</v>
      </c>
      <c r="AG2766" s="36">
        <f>+VLOOKUP(Tabla1[[#This Row],[Artículo]],'.'!$B$2:$D$11481,3,)</f>
        <v>1</v>
      </c>
      <c r="AH2766" s="37" t="str">
        <f>+IFERROR(SEARCH("pack",Tabla1[[#This Row],[PACK]]),"")</f>
        <v/>
      </c>
    </row>
    <row r="2767" spans="1:34" ht="24" customHeight="1" x14ac:dyDescent="0.2">
      <c r="A2767" s="50" t="s">
        <v>5257</v>
      </c>
      <c r="B2767" s="60" t="s">
        <v>5276</v>
      </c>
      <c r="C2767" s="61" t="s">
        <v>9926</v>
      </c>
      <c r="D2767" s="52" t="s">
        <v>9842</v>
      </c>
      <c r="E2767" s="53">
        <v>1182751.56</v>
      </c>
      <c r="F2767" s="23" t="str">
        <f>+IFERROR(VLOOKUP(Tabla1[[#This Row],[Artículo]],'..'!$B$2:$D$569000,3,),"")</f>
        <v/>
      </c>
      <c r="G2767" s="24" t="str">
        <f>IF(H2767=AF2767,"", "Error MC")</f>
        <v>Error MC</v>
      </c>
      <c r="H2767" s="62"/>
      <c r="I2767" s="54">
        <f>+Tabla1[[#This Row],[MC]]*Tabla1[[#This Row],[Pedido]]*Tabla1[[#This Row],[PVC ]]</f>
        <v>0</v>
      </c>
      <c r="J2767" s="26">
        <v>0.21</v>
      </c>
      <c r="K2767" s="63"/>
      <c r="L2767" s="28" t="s">
        <v>31</v>
      </c>
      <c r="M2767" s="53">
        <v>2003581.138</v>
      </c>
      <c r="N2767" s="64" t="str">
        <f>+IF(Tabla1[[#This Row],[F PMPI]]="SÍ","No","Sí")</f>
        <v>Sí</v>
      </c>
      <c r="O2767" s="65">
        <f>+Tabla1[[#This Row],[PVL]]*1.055</f>
        <v>2113778.1005899999</v>
      </c>
      <c r="P2767" s="65">
        <f>+Tabla1[[#This Row],[PVL]]*1.43</f>
        <v>2865121.02734</v>
      </c>
      <c r="Q2767" s="66" t="str">
        <f>+HYPERLINK(Tabla1[[#This Row],[PAG]])</f>
        <v/>
      </c>
      <c r="R2767" s="67"/>
      <c r="S2767" s="68"/>
      <c r="T2767" s="69"/>
      <c r="U2767" s="69"/>
      <c r="V2767" s="69"/>
      <c r="W2767" s="69"/>
      <c r="X2767" s="69"/>
      <c r="Y2767" s="35"/>
      <c r="Z2767" s="35" t="s">
        <v>65</v>
      </c>
      <c r="AA2767" s="36">
        <v>1</v>
      </c>
      <c r="AB2767" s="35" t="s">
        <v>27</v>
      </c>
      <c r="AC2767" s="35" t="str">
        <f>+IF(Tabla1[[#This Row],[STK]]="no","Sin STK", "STK disponible")</f>
        <v>STK disponible</v>
      </c>
      <c r="AD2767" s="35">
        <f>+I2767*J2767</f>
        <v>0</v>
      </c>
      <c r="AE2767" s="35">
        <f>+I2767*K2767</f>
        <v>0</v>
      </c>
      <c r="AF2767" s="36">
        <f>IF(Tabla1[[#This Row],[ref pack]]=1,Tabla1[[#This Row],[Pedido]],LCM(Tabla1[[#This Row],[MC VIEJO]],Tabla1[[#This Row],[Pedido]]))</f>
        <v>1</v>
      </c>
      <c r="AG2767" s="36">
        <f>+VLOOKUP(Tabla1[[#This Row],[Artículo]],'.'!$B$2:$D$11481,3,)</f>
        <v>1</v>
      </c>
      <c r="AH2767" s="37" t="str">
        <f>+IFERROR(SEARCH("pack",Tabla1[[#This Row],[PACK]]),"")</f>
        <v/>
      </c>
    </row>
    <row r="2768" spans="1:34" ht="24" customHeight="1" x14ac:dyDescent="0.2">
      <c r="A2768" s="50" t="s">
        <v>5257</v>
      </c>
      <c r="B2768" s="60" t="s">
        <v>24068</v>
      </c>
      <c r="C2768" s="61" t="s">
        <v>24069</v>
      </c>
      <c r="D2768" s="52" t="s">
        <v>9842</v>
      </c>
      <c r="E2768" s="53">
        <v>1203999.93</v>
      </c>
      <c r="F2768" s="23" t="str">
        <f>+IFERROR(VLOOKUP(Tabla1[[#This Row],[Artículo]],'..'!$B$2:$D$569000,3,),"")</f>
        <v/>
      </c>
      <c r="G2768" s="24" t="e">
        <f>IF(H2768=AF2768,"", "Error MC")</f>
        <v>#N/A</v>
      </c>
      <c r="H2768" s="62"/>
      <c r="I2768" s="54">
        <f>+Tabla1[[#This Row],[MC]]*Tabla1[[#This Row],[Pedido]]*Tabla1[[#This Row],[PVC ]]</f>
        <v>0</v>
      </c>
      <c r="J2768" s="26">
        <v>0.21</v>
      </c>
      <c r="K2768" s="63"/>
      <c r="L2768" s="28" t="s">
        <v>31</v>
      </c>
      <c r="M2768" s="53">
        <v>2039575.879</v>
      </c>
      <c r="N2768" s="64" t="str">
        <f>+IF(Tabla1[[#This Row],[F PMPI]]="SÍ","No","Sí")</f>
        <v>Sí</v>
      </c>
      <c r="O2768" s="65">
        <f>+Tabla1[[#This Row],[PVL]]*1.055</f>
        <v>2151752.5523449997</v>
      </c>
      <c r="P2768" s="65">
        <f>+Tabla1[[#This Row],[PVL]]*1.43</f>
        <v>2916593.50697</v>
      </c>
      <c r="Q2768" s="66" t="str">
        <f>+HYPERLINK(Tabla1[[#This Row],[PAG]])</f>
        <v/>
      </c>
      <c r="R2768" s="67"/>
      <c r="S2768" s="68"/>
      <c r="T2768" s="69"/>
      <c r="U2768" s="69"/>
      <c r="V2768" s="69"/>
      <c r="W2768" s="69"/>
      <c r="X2768" s="69"/>
      <c r="Y2768" s="35"/>
      <c r="Z2768" s="35" t="s">
        <v>65</v>
      </c>
      <c r="AA2768" s="36">
        <v>1</v>
      </c>
      <c r="AB2768" s="35" t="s">
        <v>27</v>
      </c>
      <c r="AC2768" s="35" t="str">
        <f>+IF(Tabla1[[#This Row],[STK]]="no","Sin STK", "STK disponible")</f>
        <v>STK disponible</v>
      </c>
      <c r="AD2768" s="35">
        <f>+I2768*J2768</f>
        <v>0</v>
      </c>
      <c r="AE2768" s="35">
        <f>+I2768*K2768</f>
        <v>0</v>
      </c>
      <c r="AF2768" s="36" t="e">
        <f>IF(Tabla1[[#This Row],[ref pack]]=1,Tabla1[[#This Row],[Pedido]],LCM(Tabla1[[#This Row],[MC VIEJO]],Tabla1[[#This Row],[Pedido]]))</f>
        <v>#N/A</v>
      </c>
      <c r="AG2768" s="36" t="e">
        <f>+VLOOKUP(Tabla1[[#This Row],[Artículo]],'.'!$B$2:$D$11481,3,)</f>
        <v>#N/A</v>
      </c>
      <c r="AH2768" s="37" t="str">
        <f>+IFERROR(SEARCH("pack",Tabla1[[#This Row],[PACK]]),"")</f>
        <v/>
      </c>
    </row>
    <row r="2769" spans="1:34" ht="24" customHeight="1" x14ac:dyDescent="0.2">
      <c r="A2769" s="50" t="s">
        <v>5257</v>
      </c>
      <c r="B2769" s="60" t="s">
        <v>5277</v>
      </c>
      <c r="C2769" s="61" t="s">
        <v>9927</v>
      </c>
      <c r="D2769" s="52" t="s">
        <v>27</v>
      </c>
      <c r="E2769" s="53">
        <v>1169599.95</v>
      </c>
      <c r="F2769" s="23" t="str">
        <f>+IFERROR(VLOOKUP(Tabla1[[#This Row],[Artículo]],'..'!$B$2:$D$569000,3,),"")</f>
        <v/>
      </c>
      <c r="G2769" s="24" t="str">
        <f>IF(H2769=AF2769,"", "Error MC")</f>
        <v>Error MC</v>
      </c>
      <c r="H2769" s="62"/>
      <c r="I2769" s="54">
        <f>+Tabla1[[#This Row],[MC]]*Tabla1[[#This Row],[Pedido]]*Tabla1[[#This Row],[PVC ]]</f>
        <v>0</v>
      </c>
      <c r="J2769" s="26">
        <v>0.21</v>
      </c>
      <c r="K2769" s="63"/>
      <c r="L2769" s="28" t="s">
        <v>31</v>
      </c>
      <c r="M2769" s="53">
        <v>1981302.3149999999</v>
      </c>
      <c r="N2769" s="64" t="str">
        <f>+IF(Tabla1[[#This Row],[F PMPI]]="SÍ","No","Sí")</f>
        <v>Sí</v>
      </c>
      <c r="O2769" s="65">
        <f>+Tabla1[[#This Row],[PVL]]*1.055</f>
        <v>2090273.9423249997</v>
      </c>
      <c r="P2769" s="65">
        <f>+Tabla1[[#This Row],[PVL]]*1.43</f>
        <v>2833262.3104499998</v>
      </c>
      <c r="Q2769" s="66" t="str">
        <f>+HYPERLINK(Tabla1[[#This Row],[PAG]])</f>
        <v/>
      </c>
      <c r="R2769" s="67"/>
      <c r="S2769" s="68"/>
      <c r="T2769" s="69"/>
      <c r="U2769" s="69"/>
      <c r="V2769" s="69"/>
      <c r="W2769" s="69"/>
      <c r="X2769" s="69"/>
      <c r="Y2769" s="35"/>
      <c r="Z2769" s="35" t="s">
        <v>65</v>
      </c>
      <c r="AA2769" s="36">
        <v>1</v>
      </c>
      <c r="AB2769" s="35" t="s">
        <v>27</v>
      </c>
      <c r="AC2769" s="35" t="str">
        <f>+IF(Tabla1[[#This Row],[STK]]="no","Sin STK", "STK disponible")</f>
        <v>Sin STK</v>
      </c>
      <c r="AD2769" s="35">
        <f>+I2769*J2769</f>
        <v>0</v>
      </c>
      <c r="AE2769" s="35">
        <f>+I2769*K2769</f>
        <v>0</v>
      </c>
      <c r="AF2769" s="36">
        <f>IF(Tabla1[[#This Row],[ref pack]]=1,Tabla1[[#This Row],[Pedido]],LCM(Tabla1[[#This Row],[MC VIEJO]],Tabla1[[#This Row],[Pedido]]))</f>
        <v>1</v>
      </c>
      <c r="AG2769" s="36">
        <f>+VLOOKUP(Tabla1[[#This Row],[Artículo]],'.'!$B$2:$D$11481,3,)</f>
        <v>1</v>
      </c>
      <c r="AH2769" s="37" t="str">
        <f>+IFERROR(SEARCH("pack",Tabla1[[#This Row],[PACK]]),"")</f>
        <v/>
      </c>
    </row>
    <row r="2770" spans="1:34" ht="24" customHeight="1" x14ac:dyDescent="0.2">
      <c r="A2770" s="50" t="s">
        <v>5257</v>
      </c>
      <c r="B2770" s="60" t="s">
        <v>5278</v>
      </c>
      <c r="C2770" s="61" t="s">
        <v>9928</v>
      </c>
      <c r="D2770" s="52" t="s">
        <v>27</v>
      </c>
      <c r="E2770" s="53">
        <v>1104622.1499999999</v>
      </c>
      <c r="F2770" s="23" t="str">
        <f>+IFERROR(VLOOKUP(Tabla1[[#This Row],[Artículo]],'..'!$B$2:$D$569000,3,),"")</f>
        <v/>
      </c>
      <c r="G2770" s="24" t="str">
        <f>IF(H2770=AF2770,"", "Error MC")</f>
        <v>Error MC</v>
      </c>
      <c r="H2770" s="62"/>
      <c r="I2770" s="54">
        <f>+Tabla1[[#This Row],[MC]]*Tabla1[[#This Row],[Pedido]]*Tabla1[[#This Row],[PVC ]]</f>
        <v>0</v>
      </c>
      <c r="J2770" s="26">
        <v>0.21</v>
      </c>
      <c r="K2770" s="63"/>
      <c r="L2770" s="28" t="s">
        <v>31</v>
      </c>
      <c r="M2770" s="53">
        <v>1871229.922</v>
      </c>
      <c r="N2770" s="64" t="str">
        <f>+IF(Tabla1[[#This Row],[F PMPI]]="SÍ","No","Sí")</f>
        <v>Sí</v>
      </c>
      <c r="O2770" s="65">
        <f>+Tabla1[[#This Row],[PVL]]*1.055</f>
        <v>1974147.5677099999</v>
      </c>
      <c r="P2770" s="65">
        <f>+Tabla1[[#This Row],[PVL]]*1.43</f>
        <v>2675858.78846</v>
      </c>
      <c r="Q2770" s="66" t="str">
        <f>+HYPERLINK(Tabla1[[#This Row],[PAG]])</f>
        <v/>
      </c>
      <c r="R2770" s="67"/>
      <c r="S2770" s="68"/>
      <c r="T2770" s="69"/>
      <c r="U2770" s="69"/>
      <c r="V2770" s="69"/>
      <c r="W2770" s="69"/>
      <c r="X2770" s="69"/>
      <c r="Y2770" s="35"/>
      <c r="Z2770" s="35" t="s">
        <v>65</v>
      </c>
      <c r="AA2770" s="36">
        <v>1</v>
      </c>
      <c r="AB2770" s="35" t="s">
        <v>27</v>
      </c>
      <c r="AC2770" s="35" t="str">
        <f>+IF(Tabla1[[#This Row],[STK]]="no","Sin STK", "STK disponible")</f>
        <v>Sin STK</v>
      </c>
      <c r="AD2770" s="35">
        <f>+I2770*J2770</f>
        <v>0</v>
      </c>
      <c r="AE2770" s="35">
        <f>+I2770*K2770</f>
        <v>0</v>
      </c>
      <c r="AF2770" s="36">
        <f>IF(Tabla1[[#This Row],[ref pack]]=1,Tabla1[[#This Row],[Pedido]],LCM(Tabla1[[#This Row],[MC VIEJO]],Tabla1[[#This Row],[Pedido]]))</f>
        <v>1</v>
      </c>
      <c r="AG2770" s="36">
        <f>+VLOOKUP(Tabla1[[#This Row],[Artículo]],'.'!$B$2:$D$11481,3,)</f>
        <v>1</v>
      </c>
      <c r="AH2770" s="37" t="str">
        <f>+IFERROR(SEARCH("pack",Tabla1[[#This Row],[PACK]]),"")</f>
        <v/>
      </c>
    </row>
    <row r="2771" spans="1:34" ht="24" customHeight="1" x14ac:dyDescent="0.2">
      <c r="A2771" s="50" t="s">
        <v>5257</v>
      </c>
      <c r="B2771" s="60" t="s">
        <v>5279</v>
      </c>
      <c r="C2771" s="61" t="s">
        <v>9929</v>
      </c>
      <c r="D2771" s="52" t="s">
        <v>27</v>
      </c>
      <c r="E2771" s="53">
        <v>2069662.47</v>
      </c>
      <c r="F2771" s="23" t="str">
        <f>+IFERROR(VLOOKUP(Tabla1[[#This Row],[Artículo]],'..'!$B$2:$D$569000,3,),"")</f>
        <v/>
      </c>
      <c r="G2771" s="24" t="str">
        <f>IF(H2771=AF2771,"", "Error MC")</f>
        <v>Error MC</v>
      </c>
      <c r="H2771" s="62"/>
      <c r="I2771" s="54">
        <f>+Tabla1[[#This Row],[MC]]*Tabla1[[#This Row],[Pedido]]*Tabla1[[#This Row],[PVC ]]</f>
        <v>0</v>
      </c>
      <c r="J2771" s="26">
        <v>0.21</v>
      </c>
      <c r="K2771" s="63"/>
      <c r="L2771" s="28" t="s">
        <v>31</v>
      </c>
      <c r="M2771" s="53">
        <v>3506008.227</v>
      </c>
      <c r="N2771" s="64" t="str">
        <f>+IF(Tabla1[[#This Row],[F PMPI]]="SÍ","No","Sí")</f>
        <v>Sí</v>
      </c>
      <c r="O2771" s="65">
        <f>+Tabla1[[#This Row],[PVL]]*1.055</f>
        <v>3698838.6794849997</v>
      </c>
      <c r="P2771" s="65">
        <f>+Tabla1[[#This Row],[PVL]]*1.43</f>
        <v>5013591.76461</v>
      </c>
      <c r="Q2771" s="66" t="str">
        <f>+HYPERLINK(Tabla1[[#This Row],[PAG]])</f>
        <v/>
      </c>
      <c r="R2771" s="67"/>
      <c r="S2771" s="68"/>
      <c r="T2771" s="69"/>
      <c r="U2771" s="69"/>
      <c r="V2771" s="69"/>
      <c r="W2771" s="69"/>
      <c r="X2771" s="69"/>
      <c r="Y2771" s="35"/>
      <c r="Z2771" s="35" t="s">
        <v>65</v>
      </c>
      <c r="AA2771" s="36">
        <v>1</v>
      </c>
      <c r="AB2771" s="35" t="s">
        <v>27</v>
      </c>
      <c r="AC2771" s="35" t="str">
        <f>+IF(Tabla1[[#This Row],[STK]]="no","Sin STK", "STK disponible")</f>
        <v>Sin STK</v>
      </c>
      <c r="AD2771" s="35">
        <f>+I2771*J2771</f>
        <v>0</v>
      </c>
      <c r="AE2771" s="35">
        <f>+I2771*K2771</f>
        <v>0</v>
      </c>
      <c r="AF2771" s="36">
        <f>IF(Tabla1[[#This Row],[ref pack]]=1,Tabla1[[#This Row],[Pedido]],LCM(Tabla1[[#This Row],[MC VIEJO]],Tabla1[[#This Row],[Pedido]]))</f>
        <v>1</v>
      </c>
      <c r="AG2771" s="36">
        <f>+VLOOKUP(Tabla1[[#This Row],[Artículo]],'.'!$B$2:$D$11481,3,)</f>
        <v>1</v>
      </c>
      <c r="AH2771" s="37" t="str">
        <f>+IFERROR(SEARCH("pack",Tabla1[[#This Row],[PACK]]),"")</f>
        <v/>
      </c>
    </row>
    <row r="2772" spans="1:34" ht="24" customHeight="1" x14ac:dyDescent="0.2">
      <c r="A2772" s="50" t="s">
        <v>5257</v>
      </c>
      <c r="B2772" s="60" t="s">
        <v>5280</v>
      </c>
      <c r="C2772" s="61" t="s">
        <v>5281</v>
      </c>
      <c r="D2772" s="52" t="s">
        <v>9841</v>
      </c>
      <c r="E2772" s="53">
        <v>1090361.1399999999</v>
      </c>
      <c r="F2772" s="23" t="str">
        <f>+IFERROR(VLOOKUP(Tabla1[[#This Row],[Artículo]],'..'!$B$2:$D$569000,3,),"")</f>
        <v/>
      </c>
      <c r="G2772" s="24" t="str">
        <f>IF(H2772=AF2772,"", "Error MC")</f>
        <v>Error MC</v>
      </c>
      <c r="H2772" s="62"/>
      <c r="I2772" s="54">
        <f>+Tabla1[[#This Row],[MC]]*Tabla1[[#This Row],[Pedido]]*Tabla1[[#This Row],[PVC ]]</f>
        <v>0</v>
      </c>
      <c r="J2772" s="26">
        <v>0.21</v>
      </c>
      <c r="K2772" s="63"/>
      <c r="L2772" s="28" t="s">
        <v>31</v>
      </c>
      <c r="M2772" s="53">
        <v>1847071.7760000001</v>
      </c>
      <c r="N2772" s="64" t="str">
        <f>+IF(Tabla1[[#This Row],[F PMPI]]="SÍ","No","Sí")</f>
        <v>Sí</v>
      </c>
      <c r="O2772" s="65">
        <f>+Tabla1[[#This Row],[PVL]]*1.055</f>
        <v>1948660.7236800001</v>
      </c>
      <c r="P2772" s="65">
        <f>+Tabla1[[#This Row],[PVL]]*1.43</f>
        <v>2641312.63968</v>
      </c>
      <c r="Q2772" s="66" t="str">
        <f>+HYPERLINK(Tabla1[[#This Row],[PAG]])</f>
        <v/>
      </c>
      <c r="R2772" s="67"/>
      <c r="S2772" s="68"/>
      <c r="T2772" s="69"/>
      <c r="U2772" s="69"/>
      <c r="V2772" s="69"/>
      <c r="W2772" s="69"/>
      <c r="X2772" s="69"/>
      <c r="Y2772" s="35"/>
      <c r="Z2772" s="35" t="s">
        <v>65</v>
      </c>
      <c r="AA2772" s="36">
        <v>1</v>
      </c>
      <c r="AB2772" s="35" t="s">
        <v>27</v>
      </c>
      <c r="AC2772" s="35" t="str">
        <f>+IF(Tabla1[[#This Row],[STK]]="no","Sin STK", "STK disponible")</f>
        <v>STK disponible</v>
      </c>
      <c r="AD2772" s="35">
        <f>+I2772*J2772</f>
        <v>0</v>
      </c>
      <c r="AE2772" s="35">
        <f>+I2772*K2772</f>
        <v>0</v>
      </c>
      <c r="AF2772" s="36">
        <f>IF(Tabla1[[#This Row],[ref pack]]=1,Tabla1[[#This Row],[Pedido]],LCM(Tabla1[[#This Row],[MC VIEJO]],Tabla1[[#This Row],[Pedido]]))</f>
        <v>1</v>
      </c>
      <c r="AG2772" s="36">
        <f>+VLOOKUP(Tabla1[[#This Row],[Artículo]],'.'!$B$2:$D$11481,3,)</f>
        <v>1</v>
      </c>
      <c r="AH2772" s="37" t="str">
        <f>+IFERROR(SEARCH("pack",Tabla1[[#This Row],[PACK]]),"")</f>
        <v/>
      </c>
    </row>
    <row r="2773" spans="1:34" ht="24" customHeight="1" x14ac:dyDescent="0.2">
      <c r="A2773" s="50" t="s">
        <v>5257</v>
      </c>
      <c r="B2773" s="60" t="s">
        <v>5282</v>
      </c>
      <c r="C2773" s="61" t="s">
        <v>5283</v>
      </c>
      <c r="D2773" s="52" t="s">
        <v>9841</v>
      </c>
      <c r="E2773" s="53">
        <v>1090361.1399999999</v>
      </c>
      <c r="F2773" s="23" t="str">
        <f>+IFERROR(VLOOKUP(Tabla1[[#This Row],[Artículo]],'..'!$B$2:$D$569000,3,),"")</f>
        <v/>
      </c>
      <c r="G2773" s="24" t="str">
        <f>IF(H2773=AF2773,"", "Error MC")</f>
        <v>Error MC</v>
      </c>
      <c r="H2773" s="62"/>
      <c r="I2773" s="54">
        <f>+Tabla1[[#This Row],[MC]]*Tabla1[[#This Row],[Pedido]]*Tabla1[[#This Row],[PVC ]]</f>
        <v>0</v>
      </c>
      <c r="J2773" s="26">
        <v>0.21</v>
      </c>
      <c r="K2773" s="63"/>
      <c r="L2773" s="28" t="s">
        <v>31</v>
      </c>
      <c r="M2773" s="53">
        <v>1847071.7760000001</v>
      </c>
      <c r="N2773" s="64" t="str">
        <f>+IF(Tabla1[[#This Row],[F PMPI]]="SÍ","No","Sí")</f>
        <v>Sí</v>
      </c>
      <c r="O2773" s="65">
        <f>+Tabla1[[#This Row],[PVL]]*1.055</f>
        <v>1948660.7236800001</v>
      </c>
      <c r="P2773" s="65">
        <f>+Tabla1[[#This Row],[PVL]]*1.43</f>
        <v>2641312.63968</v>
      </c>
      <c r="Q2773" s="66" t="str">
        <f>+HYPERLINK(Tabla1[[#This Row],[PAG]])</f>
        <v/>
      </c>
      <c r="R2773" s="67"/>
      <c r="S2773" s="68"/>
      <c r="T2773" s="69"/>
      <c r="U2773" s="69"/>
      <c r="V2773" s="69"/>
      <c r="W2773" s="69"/>
      <c r="X2773" s="69"/>
      <c r="Y2773" s="35"/>
      <c r="Z2773" s="35" t="s">
        <v>65</v>
      </c>
      <c r="AA2773" s="36">
        <v>1</v>
      </c>
      <c r="AB2773" s="35" t="s">
        <v>27</v>
      </c>
      <c r="AC2773" s="35" t="str">
        <f>+IF(Tabla1[[#This Row],[STK]]="no","Sin STK", "STK disponible")</f>
        <v>STK disponible</v>
      </c>
      <c r="AD2773" s="35">
        <f>+I2773*J2773</f>
        <v>0</v>
      </c>
      <c r="AE2773" s="35">
        <f>+I2773*K2773</f>
        <v>0</v>
      </c>
      <c r="AF2773" s="36">
        <f>IF(Tabla1[[#This Row],[ref pack]]=1,Tabla1[[#This Row],[Pedido]],LCM(Tabla1[[#This Row],[MC VIEJO]],Tabla1[[#This Row],[Pedido]]))</f>
        <v>1</v>
      </c>
      <c r="AG2773" s="36">
        <f>+VLOOKUP(Tabla1[[#This Row],[Artículo]],'.'!$B$2:$D$11481,3,)</f>
        <v>1</v>
      </c>
      <c r="AH2773" s="37" t="str">
        <f>+IFERROR(SEARCH("pack",Tabla1[[#This Row],[PACK]]),"")</f>
        <v/>
      </c>
    </row>
    <row r="2774" spans="1:34" ht="24" customHeight="1" x14ac:dyDescent="0.2">
      <c r="A2774" s="50" t="s">
        <v>5257</v>
      </c>
      <c r="B2774" s="60" t="s">
        <v>5284</v>
      </c>
      <c r="C2774" s="61" t="s">
        <v>5285</v>
      </c>
      <c r="D2774" s="52" t="s">
        <v>9841</v>
      </c>
      <c r="E2774" s="53">
        <v>1090361.1399999999</v>
      </c>
      <c r="F2774" s="23" t="str">
        <f>+IFERROR(VLOOKUP(Tabla1[[#This Row],[Artículo]],'..'!$B$2:$D$569000,3,),"")</f>
        <v/>
      </c>
      <c r="G2774" s="24" t="str">
        <f>IF(H2774=AF2774,"", "Error MC")</f>
        <v>Error MC</v>
      </c>
      <c r="H2774" s="62"/>
      <c r="I2774" s="54">
        <f>+Tabla1[[#This Row],[MC]]*Tabla1[[#This Row],[Pedido]]*Tabla1[[#This Row],[PVC ]]</f>
        <v>0</v>
      </c>
      <c r="J2774" s="26">
        <v>0.21</v>
      </c>
      <c r="K2774" s="63"/>
      <c r="L2774" s="28" t="s">
        <v>31</v>
      </c>
      <c r="M2774" s="53">
        <v>1847071.7760000001</v>
      </c>
      <c r="N2774" s="64" t="str">
        <f>+IF(Tabla1[[#This Row],[F PMPI]]="SÍ","No","Sí")</f>
        <v>Sí</v>
      </c>
      <c r="O2774" s="65">
        <f>+Tabla1[[#This Row],[PVL]]*1.055</f>
        <v>1948660.7236800001</v>
      </c>
      <c r="P2774" s="65">
        <f>+Tabla1[[#This Row],[PVL]]*1.43</f>
        <v>2641312.63968</v>
      </c>
      <c r="Q2774" s="66" t="str">
        <f>+HYPERLINK(Tabla1[[#This Row],[PAG]])</f>
        <v/>
      </c>
      <c r="R2774" s="67"/>
      <c r="S2774" s="68"/>
      <c r="T2774" s="69"/>
      <c r="U2774" s="69"/>
      <c r="V2774" s="69"/>
      <c r="W2774" s="69"/>
      <c r="X2774" s="69"/>
      <c r="Y2774" s="35"/>
      <c r="Z2774" s="35" t="s">
        <v>65</v>
      </c>
      <c r="AA2774" s="36">
        <v>1</v>
      </c>
      <c r="AB2774" s="35" t="s">
        <v>27</v>
      </c>
      <c r="AC2774" s="35" t="str">
        <f>+IF(Tabla1[[#This Row],[STK]]="no","Sin STK", "STK disponible")</f>
        <v>STK disponible</v>
      </c>
      <c r="AD2774" s="35">
        <f>+I2774*J2774</f>
        <v>0</v>
      </c>
      <c r="AE2774" s="35">
        <f>+I2774*K2774</f>
        <v>0</v>
      </c>
      <c r="AF2774" s="36">
        <f>IF(Tabla1[[#This Row],[ref pack]]=1,Tabla1[[#This Row],[Pedido]],LCM(Tabla1[[#This Row],[MC VIEJO]],Tabla1[[#This Row],[Pedido]]))</f>
        <v>1</v>
      </c>
      <c r="AG2774" s="36">
        <f>+VLOOKUP(Tabla1[[#This Row],[Artículo]],'.'!$B$2:$D$11481,3,)</f>
        <v>1</v>
      </c>
      <c r="AH2774" s="37" t="str">
        <f>+IFERROR(SEARCH("pack",Tabla1[[#This Row],[PACK]]),"")</f>
        <v/>
      </c>
    </row>
    <row r="2775" spans="1:34" ht="24" customHeight="1" x14ac:dyDescent="0.2">
      <c r="A2775" s="50" t="s">
        <v>5257</v>
      </c>
      <c r="B2775" s="60" t="s">
        <v>5286</v>
      </c>
      <c r="C2775" s="61" t="s">
        <v>5287</v>
      </c>
      <c r="D2775" s="52" t="s">
        <v>9841</v>
      </c>
      <c r="E2775" s="53">
        <v>1090361.1399999999</v>
      </c>
      <c r="F2775" s="23" t="str">
        <f>+IFERROR(VLOOKUP(Tabla1[[#This Row],[Artículo]],'..'!$B$2:$D$569000,3,),"")</f>
        <v/>
      </c>
      <c r="G2775" s="24" t="str">
        <f>IF(H2775=AF2775,"", "Error MC")</f>
        <v>Error MC</v>
      </c>
      <c r="H2775" s="62"/>
      <c r="I2775" s="54">
        <f>+Tabla1[[#This Row],[MC]]*Tabla1[[#This Row],[Pedido]]*Tabla1[[#This Row],[PVC ]]</f>
        <v>0</v>
      </c>
      <c r="J2775" s="26">
        <v>0.21</v>
      </c>
      <c r="K2775" s="63"/>
      <c r="L2775" s="28" t="s">
        <v>31</v>
      </c>
      <c r="M2775" s="53">
        <v>1847071.7760000001</v>
      </c>
      <c r="N2775" s="64" t="str">
        <f>+IF(Tabla1[[#This Row],[F PMPI]]="SÍ","No","Sí")</f>
        <v>Sí</v>
      </c>
      <c r="O2775" s="65">
        <f>+Tabla1[[#This Row],[PVL]]*1.055</f>
        <v>1948660.7236800001</v>
      </c>
      <c r="P2775" s="65">
        <f>+Tabla1[[#This Row],[PVL]]*1.43</f>
        <v>2641312.63968</v>
      </c>
      <c r="Q2775" s="66" t="str">
        <f>+HYPERLINK(Tabla1[[#This Row],[PAG]])</f>
        <v/>
      </c>
      <c r="R2775" s="67"/>
      <c r="S2775" s="68"/>
      <c r="T2775" s="69"/>
      <c r="U2775" s="69"/>
      <c r="V2775" s="69"/>
      <c r="W2775" s="69"/>
      <c r="X2775" s="69"/>
      <c r="Y2775" s="35"/>
      <c r="Z2775" s="35" t="s">
        <v>65</v>
      </c>
      <c r="AA2775" s="36">
        <v>1</v>
      </c>
      <c r="AB2775" s="35" t="s">
        <v>27</v>
      </c>
      <c r="AC2775" s="35" t="str">
        <f>+IF(Tabla1[[#This Row],[STK]]="no","Sin STK", "STK disponible")</f>
        <v>STK disponible</v>
      </c>
      <c r="AD2775" s="35">
        <f>+I2775*J2775</f>
        <v>0</v>
      </c>
      <c r="AE2775" s="35">
        <f>+I2775*K2775</f>
        <v>0</v>
      </c>
      <c r="AF2775" s="36">
        <f>IF(Tabla1[[#This Row],[ref pack]]=1,Tabla1[[#This Row],[Pedido]],LCM(Tabla1[[#This Row],[MC VIEJO]],Tabla1[[#This Row],[Pedido]]))</f>
        <v>1</v>
      </c>
      <c r="AG2775" s="36">
        <f>+VLOOKUP(Tabla1[[#This Row],[Artículo]],'.'!$B$2:$D$11481,3,)</f>
        <v>1</v>
      </c>
      <c r="AH2775" s="37" t="str">
        <f>+IFERROR(SEARCH("pack",Tabla1[[#This Row],[PACK]]),"")</f>
        <v/>
      </c>
    </row>
    <row r="2776" spans="1:34" ht="24" customHeight="1" x14ac:dyDescent="0.2">
      <c r="A2776" s="50" t="s">
        <v>5257</v>
      </c>
      <c r="B2776" s="60" t="s">
        <v>5288</v>
      </c>
      <c r="C2776" s="61" t="s">
        <v>9930</v>
      </c>
      <c r="D2776" s="52" t="s">
        <v>27</v>
      </c>
      <c r="E2776" s="53">
        <v>1211667.1599999999</v>
      </c>
      <c r="F2776" s="23" t="str">
        <f>+IFERROR(VLOOKUP(Tabla1[[#This Row],[Artículo]],'..'!$B$2:$D$569000,3,),"")</f>
        <v/>
      </c>
      <c r="G2776" s="24" t="str">
        <f>IF(H2776=AF2776,"", "Error MC")</f>
        <v>Error MC</v>
      </c>
      <c r="H2776" s="62"/>
      <c r="I2776" s="54">
        <f>+Tabla1[[#This Row],[MC]]*Tabla1[[#This Row],[Pedido]]*Tabla1[[#This Row],[PVC ]]</f>
        <v>0</v>
      </c>
      <c r="J2776" s="26">
        <v>0.21</v>
      </c>
      <c r="K2776" s="63"/>
      <c r="L2776" s="28" t="s">
        <v>31</v>
      </c>
      <c r="M2776" s="53">
        <v>2052564.1640000001</v>
      </c>
      <c r="N2776" s="64" t="str">
        <f>+IF(Tabla1[[#This Row],[F PMPI]]="SÍ","No","Sí")</f>
        <v>Sí</v>
      </c>
      <c r="O2776" s="65">
        <f>+Tabla1[[#This Row],[PVL]]*1.055</f>
        <v>2165455.1930200001</v>
      </c>
      <c r="P2776" s="65">
        <f>+Tabla1[[#This Row],[PVL]]*1.43</f>
        <v>2935166.75452</v>
      </c>
      <c r="Q2776" s="66" t="str">
        <f>+HYPERLINK(Tabla1[[#This Row],[PAG]])</f>
        <v/>
      </c>
      <c r="R2776" s="67"/>
      <c r="S2776" s="68"/>
      <c r="T2776" s="69"/>
      <c r="U2776" s="69"/>
      <c r="V2776" s="69"/>
      <c r="W2776" s="69"/>
      <c r="X2776" s="69"/>
      <c r="Y2776" s="35"/>
      <c r="Z2776" s="35" t="s">
        <v>65</v>
      </c>
      <c r="AA2776" s="36">
        <v>1</v>
      </c>
      <c r="AB2776" s="35" t="s">
        <v>27</v>
      </c>
      <c r="AC2776" s="35" t="str">
        <f>+IF(Tabla1[[#This Row],[STK]]="no","Sin STK", "STK disponible")</f>
        <v>Sin STK</v>
      </c>
      <c r="AD2776" s="35">
        <f>+I2776*J2776</f>
        <v>0</v>
      </c>
      <c r="AE2776" s="35">
        <f>+I2776*K2776</f>
        <v>0</v>
      </c>
      <c r="AF2776" s="36">
        <f>IF(Tabla1[[#This Row],[ref pack]]=1,Tabla1[[#This Row],[Pedido]],LCM(Tabla1[[#This Row],[MC VIEJO]],Tabla1[[#This Row],[Pedido]]))</f>
        <v>1</v>
      </c>
      <c r="AG2776" s="36">
        <f>+VLOOKUP(Tabla1[[#This Row],[Artículo]],'.'!$B$2:$D$11481,3,)</f>
        <v>1</v>
      </c>
      <c r="AH2776" s="37" t="str">
        <f>+IFERROR(SEARCH("pack",Tabla1[[#This Row],[PACK]]),"")</f>
        <v/>
      </c>
    </row>
    <row r="2777" spans="1:34" ht="24" customHeight="1" x14ac:dyDescent="0.2">
      <c r="A2777" s="50" t="s">
        <v>5257</v>
      </c>
      <c r="B2777" s="60" t="s">
        <v>5289</v>
      </c>
      <c r="C2777" s="61" t="s">
        <v>9931</v>
      </c>
      <c r="D2777" s="52" t="s">
        <v>9842</v>
      </c>
      <c r="E2777" s="53">
        <v>933271</v>
      </c>
      <c r="F2777" s="23" t="str">
        <f>+IFERROR(VLOOKUP(Tabla1[[#This Row],[Artículo]],'..'!$B$2:$D$569000,3,),"")</f>
        <v/>
      </c>
      <c r="G2777" s="24" t="str">
        <f>IF(H2777=AF2777,"", "Error MC")</f>
        <v>Error MC</v>
      </c>
      <c r="H2777" s="62"/>
      <c r="I2777" s="54">
        <f>+Tabla1[[#This Row],[MC]]*Tabla1[[#This Row],[Pedido]]*Tabla1[[#This Row],[PVC ]]</f>
        <v>0</v>
      </c>
      <c r="J2777" s="26">
        <v>0.21</v>
      </c>
      <c r="K2777" s="63"/>
      <c r="L2777" s="28" t="s">
        <v>31</v>
      </c>
      <c r="M2777" s="53">
        <v>1580961.074</v>
      </c>
      <c r="N2777" s="64" t="str">
        <f>+IF(Tabla1[[#This Row],[F PMPI]]="SÍ","No","Sí")</f>
        <v>Sí</v>
      </c>
      <c r="O2777" s="65">
        <f>+Tabla1[[#This Row],[PVL]]*1.055</f>
        <v>1667913.93307</v>
      </c>
      <c r="P2777" s="65">
        <f>+Tabla1[[#This Row],[PVL]]*1.43</f>
        <v>2260774.3358200002</v>
      </c>
      <c r="Q2777" s="66" t="str">
        <f>+HYPERLINK(Tabla1[[#This Row],[PAG]])</f>
        <v/>
      </c>
      <c r="R2777" s="67"/>
      <c r="S2777" s="68"/>
      <c r="T2777" s="69"/>
      <c r="U2777" s="69"/>
      <c r="V2777" s="69"/>
      <c r="W2777" s="69"/>
      <c r="X2777" s="69"/>
      <c r="Y2777" s="35"/>
      <c r="Z2777" s="35" t="s">
        <v>65</v>
      </c>
      <c r="AA2777" s="36">
        <v>1</v>
      </c>
      <c r="AB2777" s="35" t="s">
        <v>27</v>
      </c>
      <c r="AC2777" s="35" t="str">
        <f>+IF(Tabla1[[#This Row],[STK]]="no","Sin STK", "STK disponible")</f>
        <v>STK disponible</v>
      </c>
      <c r="AD2777" s="35">
        <f>+I2777*J2777</f>
        <v>0</v>
      </c>
      <c r="AE2777" s="35">
        <f>+I2777*K2777</f>
        <v>0</v>
      </c>
      <c r="AF2777" s="36">
        <f>IF(Tabla1[[#This Row],[ref pack]]=1,Tabla1[[#This Row],[Pedido]],LCM(Tabla1[[#This Row],[MC VIEJO]],Tabla1[[#This Row],[Pedido]]))</f>
        <v>1</v>
      </c>
      <c r="AG2777" s="36">
        <f>+VLOOKUP(Tabla1[[#This Row],[Artículo]],'.'!$B$2:$D$11481,3,)</f>
        <v>1</v>
      </c>
      <c r="AH2777" s="37" t="str">
        <f>+IFERROR(SEARCH("pack",Tabla1[[#This Row],[PACK]]),"")</f>
        <v/>
      </c>
    </row>
    <row r="2778" spans="1:34" ht="24" customHeight="1" x14ac:dyDescent="0.2">
      <c r="A2778" s="50" t="s">
        <v>5257</v>
      </c>
      <c r="B2778" s="60" t="s">
        <v>5290</v>
      </c>
      <c r="C2778" s="61" t="s">
        <v>9932</v>
      </c>
      <c r="D2778" s="52" t="s">
        <v>27</v>
      </c>
      <c r="E2778" s="53">
        <v>7274081.25</v>
      </c>
      <c r="F2778" s="23" t="str">
        <f>+IFERROR(VLOOKUP(Tabla1[[#This Row],[Artículo]],'..'!$B$2:$D$569000,3,),"")</f>
        <v/>
      </c>
      <c r="G2778" s="24" t="str">
        <f>IF(H2778=AF2778,"", "Error MC")</f>
        <v>Error MC</v>
      </c>
      <c r="H2778" s="62"/>
      <c r="I2778" s="54">
        <f>+Tabla1[[#This Row],[MC]]*Tabla1[[#This Row],[Pedido]]*Tabla1[[#This Row],[PVC ]]</f>
        <v>0</v>
      </c>
      <c r="J2778" s="26">
        <v>0.21</v>
      </c>
      <c r="K2778" s="63"/>
      <c r="L2778" s="28" t="s">
        <v>31</v>
      </c>
      <c r="M2778" s="53">
        <v>12322293.638</v>
      </c>
      <c r="N2778" s="64" t="str">
        <f>+IF(Tabla1[[#This Row],[F PMPI]]="SÍ","No","Sí")</f>
        <v>Sí</v>
      </c>
      <c r="O2778" s="65">
        <f>+Tabla1[[#This Row],[PVL]]*1.055</f>
        <v>13000019.78809</v>
      </c>
      <c r="P2778" s="65">
        <f>+Tabla1[[#This Row],[PVL]]*1.43</f>
        <v>17620879.902339999</v>
      </c>
      <c r="Q2778" s="66" t="str">
        <f>+HYPERLINK(Tabla1[[#This Row],[PAG]])</f>
        <v/>
      </c>
      <c r="R2778" s="67"/>
      <c r="S2778" s="68"/>
      <c r="T2778" s="69"/>
      <c r="U2778" s="69"/>
      <c r="V2778" s="69"/>
      <c r="W2778" s="69"/>
      <c r="X2778" s="69"/>
      <c r="Y2778" s="35"/>
      <c r="Z2778" s="35" t="s">
        <v>65</v>
      </c>
      <c r="AA2778" s="36">
        <v>1</v>
      </c>
      <c r="AB2778" s="35" t="s">
        <v>27</v>
      </c>
      <c r="AC2778" s="35" t="str">
        <f>+IF(Tabla1[[#This Row],[STK]]="no","Sin STK", "STK disponible")</f>
        <v>Sin STK</v>
      </c>
      <c r="AD2778" s="35">
        <f>+I2778*J2778</f>
        <v>0</v>
      </c>
      <c r="AE2778" s="35">
        <f>+I2778*K2778</f>
        <v>0</v>
      </c>
      <c r="AF2778" s="36">
        <f>IF(Tabla1[[#This Row],[ref pack]]=1,Tabla1[[#This Row],[Pedido]],LCM(Tabla1[[#This Row],[MC VIEJO]],Tabla1[[#This Row],[Pedido]]))</f>
        <v>1</v>
      </c>
      <c r="AG2778" s="36">
        <f>+VLOOKUP(Tabla1[[#This Row],[Artículo]],'.'!$B$2:$D$11481,3,)</f>
        <v>1</v>
      </c>
      <c r="AH2778" s="37" t="str">
        <f>+IFERROR(SEARCH("pack",Tabla1[[#This Row],[PACK]]),"")</f>
        <v/>
      </c>
    </row>
    <row r="2779" spans="1:34" ht="24" customHeight="1" x14ac:dyDescent="0.2">
      <c r="A2779" s="50" t="s">
        <v>5257</v>
      </c>
      <c r="B2779" s="60" t="s">
        <v>5291</v>
      </c>
      <c r="C2779" s="61" t="s">
        <v>9933</v>
      </c>
      <c r="D2779" s="52" t="s">
        <v>9842</v>
      </c>
      <c r="E2779" s="53">
        <v>1234577.72</v>
      </c>
      <c r="F2779" s="23" t="str">
        <f>+IFERROR(VLOOKUP(Tabla1[[#This Row],[Artículo]],'..'!$B$2:$D$569000,3,),"")</f>
        <v/>
      </c>
      <c r="G2779" s="24" t="str">
        <f>IF(H2779=AF2779,"", "Error MC")</f>
        <v>Error MC</v>
      </c>
      <c r="H2779" s="62"/>
      <c r="I2779" s="54">
        <f>+Tabla1[[#This Row],[MC]]*Tabla1[[#This Row],[Pedido]]*Tabla1[[#This Row],[PVC ]]</f>
        <v>0</v>
      </c>
      <c r="J2779" s="26">
        <v>0.21</v>
      </c>
      <c r="K2779" s="63"/>
      <c r="L2779" s="28" t="s">
        <v>31</v>
      </c>
      <c r="M2779" s="53">
        <v>2091374.66</v>
      </c>
      <c r="N2779" s="64" t="str">
        <f>+IF(Tabla1[[#This Row],[F PMPI]]="SÍ","No","Sí")</f>
        <v>Sí</v>
      </c>
      <c r="O2779" s="65">
        <f>+Tabla1[[#This Row],[PVL]]*1.055</f>
        <v>2206400.2662999998</v>
      </c>
      <c r="P2779" s="65">
        <f>+Tabla1[[#This Row],[PVL]]*1.43</f>
        <v>2990665.7637999998</v>
      </c>
      <c r="Q2779" s="66" t="str">
        <f>+HYPERLINK(Tabla1[[#This Row],[PAG]])</f>
        <v/>
      </c>
      <c r="R2779" s="67"/>
      <c r="S2779" s="68"/>
      <c r="T2779" s="69"/>
      <c r="U2779" s="69"/>
      <c r="V2779" s="69"/>
      <c r="W2779" s="69"/>
      <c r="X2779" s="69"/>
      <c r="Y2779" s="35"/>
      <c r="Z2779" s="35" t="s">
        <v>65</v>
      </c>
      <c r="AA2779" s="36">
        <v>1</v>
      </c>
      <c r="AB2779" s="35" t="s">
        <v>27</v>
      </c>
      <c r="AC2779" s="35" t="str">
        <f>+IF(Tabla1[[#This Row],[STK]]="no","Sin STK", "STK disponible")</f>
        <v>STK disponible</v>
      </c>
      <c r="AD2779" s="35">
        <f>+I2779*J2779</f>
        <v>0</v>
      </c>
      <c r="AE2779" s="35">
        <f>+I2779*K2779</f>
        <v>0</v>
      </c>
      <c r="AF2779" s="36">
        <f>IF(Tabla1[[#This Row],[ref pack]]=1,Tabla1[[#This Row],[Pedido]],LCM(Tabla1[[#This Row],[MC VIEJO]],Tabla1[[#This Row],[Pedido]]))</f>
        <v>1</v>
      </c>
      <c r="AG2779" s="36">
        <f>+VLOOKUP(Tabla1[[#This Row],[Artículo]],'.'!$B$2:$D$11481,3,)</f>
        <v>1</v>
      </c>
      <c r="AH2779" s="37" t="str">
        <f>+IFERROR(SEARCH("pack",Tabla1[[#This Row],[PACK]]),"")</f>
        <v/>
      </c>
    </row>
    <row r="2780" spans="1:34" ht="24" customHeight="1" x14ac:dyDescent="0.2">
      <c r="A2780" s="50" t="s">
        <v>5257</v>
      </c>
      <c r="B2780" s="60" t="s">
        <v>5292</v>
      </c>
      <c r="C2780" s="61" t="s">
        <v>9934</v>
      </c>
      <c r="D2780" s="52" t="s">
        <v>9842</v>
      </c>
      <c r="E2780" s="53">
        <v>1234577.72</v>
      </c>
      <c r="F2780" s="23" t="str">
        <f>+IFERROR(VLOOKUP(Tabla1[[#This Row],[Artículo]],'..'!$B$2:$D$569000,3,),"")</f>
        <v/>
      </c>
      <c r="G2780" s="24" t="str">
        <f>IF(H2780=AF2780,"", "Error MC")</f>
        <v>Error MC</v>
      </c>
      <c r="H2780" s="62"/>
      <c r="I2780" s="54">
        <f>+Tabla1[[#This Row],[MC]]*Tabla1[[#This Row],[Pedido]]*Tabla1[[#This Row],[PVC ]]</f>
        <v>0</v>
      </c>
      <c r="J2780" s="26">
        <v>0.21</v>
      </c>
      <c r="K2780" s="63"/>
      <c r="L2780" s="28" t="s">
        <v>31</v>
      </c>
      <c r="M2780" s="53">
        <v>2091374.66</v>
      </c>
      <c r="N2780" s="64" t="str">
        <f>+IF(Tabla1[[#This Row],[F PMPI]]="SÍ","No","Sí")</f>
        <v>Sí</v>
      </c>
      <c r="O2780" s="65">
        <f>+Tabla1[[#This Row],[PVL]]*1.055</f>
        <v>2206400.2662999998</v>
      </c>
      <c r="P2780" s="65">
        <f>+Tabla1[[#This Row],[PVL]]*1.43</f>
        <v>2990665.7637999998</v>
      </c>
      <c r="Q2780" s="66" t="str">
        <f>+HYPERLINK(Tabla1[[#This Row],[PAG]])</f>
        <v/>
      </c>
      <c r="R2780" s="67"/>
      <c r="S2780" s="68"/>
      <c r="T2780" s="69"/>
      <c r="U2780" s="69"/>
      <c r="V2780" s="69"/>
      <c r="W2780" s="69"/>
      <c r="X2780" s="69"/>
      <c r="Y2780" s="35"/>
      <c r="Z2780" s="35" t="s">
        <v>65</v>
      </c>
      <c r="AA2780" s="36">
        <v>1</v>
      </c>
      <c r="AB2780" s="35" t="s">
        <v>27</v>
      </c>
      <c r="AC2780" s="35" t="str">
        <f>+IF(Tabla1[[#This Row],[STK]]="no","Sin STK", "STK disponible")</f>
        <v>STK disponible</v>
      </c>
      <c r="AD2780" s="35">
        <f>+I2780*J2780</f>
        <v>0</v>
      </c>
      <c r="AE2780" s="35">
        <f>+I2780*K2780</f>
        <v>0</v>
      </c>
      <c r="AF2780" s="36">
        <f>IF(Tabla1[[#This Row],[ref pack]]=1,Tabla1[[#This Row],[Pedido]],LCM(Tabla1[[#This Row],[MC VIEJO]],Tabla1[[#This Row],[Pedido]]))</f>
        <v>1</v>
      </c>
      <c r="AG2780" s="36">
        <f>+VLOOKUP(Tabla1[[#This Row],[Artículo]],'.'!$B$2:$D$11481,3,)</f>
        <v>1</v>
      </c>
      <c r="AH2780" s="37" t="str">
        <f>+IFERROR(SEARCH("pack",Tabla1[[#This Row],[PACK]]),"")</f>
        <v/>
      </c>
    </row>
    <row r="2781" spans="1:34" ht="24" customHeight="1" x14ac:dyDescent="0.2">
      <c r="A2781" s="50" t="s">
        <v>5257</v>
      </c>
      <c r="B2781" s="60" t="s">
        <v>5293</v>
      </c>
      <c r="C2781" s="61" t="s">
        <v>9935</v>
      </c>
      <c r="D2781" s="52" t="s">
        <v>9842</v>
      </c>
      <c r="E2781" s="53">
        <v>1234577.72</v>
      </c>
      <c r="F2781" s="23" t="str">
        <f>+IFERROR(VLOOKUP(Tabla1[[#This Row],[Artículo]],'..'!$B$2:$D$569000,3,),"")</f>
        <v/>
      </c>
      <c r="G2781" s="24" t="str">
        <f>IF(H2781=AF2781,"", "Error MC")</f>
        <v>Error MC</v>
      </c>
      <c r="H2781" s="62"/>
      <c r="I2781" s="54">
        <f>+Tabla1[[#This Row],[MC]]*Tabla1[[#This Row],[Pedido]]*Tabla1[[#This Row],[PVC ]]</f>
        <v>0</v>
      </c>
      <c r="J2781" s="26">
        <v>0.21</v>
      </c>
      <c r="K2781" s="63"/>
      <c r="L2781" s="28" t="s">
        <v>31</v>
      </c>
      <c r="M2781" s="53">
        <v>2091374.66</v>
      </c>
      <c r="N2781" s="64" t="str">
        <f>+IF(Tabla1[[#This Row],[F PMPI]]="SÍ","No","Sí")</f>
        <v>Sí</v>
      </c>
      <c r="O2781" s="65">
        <f>+Tabla1[[#This Row],[PVL]]*1.055</f>
        <v>2206400.2662999998</v>
      </c>
      <c r="P2781" s="65">
        <f>+Tabla1[[#This Row],[PVL]]*1.43</f>
        <v>2990665.7637999998</v>
      </c>
      <c r="Q2781" s="66" t="str">
        <f>+HYPERLINK(Tabla1[[#This Row],[PAG]])</f>
        <v/>
      </c>
      <c r="R2781" s="67"/>
      <c r="S2781" s="68"/>
      <c r="T2781" s="69"/>
      <c r="U2781" s="69"/>
      <c r="V2781" s="69"/>
      <c r="W2781" s="69"/>
      <c r="X2781" s="69"/>
      <c r="Y2781" s="35"/>
      <c r="Z2781" s="35" t="s">
        <v>65</v>
      </c>
      <c r="AA2781" s="36">
        <v>1</v>
      </c>
      <c r="AB2781" s="35" t="s">
        <v>27</v>
      </c>
      <c r="AC2781" s="35" t="str">
        <f>+IF(Tabla1[[#This Row],[STK]]="no","Sin STK", "STK disponible")</f>
        <v>STK disponible</v>
      </c>
      <c r="AD2781" s="35">
        <f>+I2781*J2781</f>
        <v>0</v>
      </c>
      <c r="AE2781" s="35">
        <f>+I2781*K2781</f>
        <v>0</v>
      </c>
      <c r="AF2781" s="36">
        <f>IF(Tabla1[[#This Row],[ref pack]]=1,Tabla1[[#This Row],[Pedido]],LCM(Tabla1[[#This Row],[MC VIEJO]],Tabla1[[#This Row],[Pedido]]))</f>
        <v>1</v>
      </c>
      <c r="AG2781" s="36">
        <f>+VLOOKUP(Tabla1[[#This Row],[Artículo]],'.'!$B$2:$D$11481,3,)</f>
        <v>1</v>
      </c>
      <c r="AH2781" s="37" t="str">
        <f>+IFERROR(SEARCH("pack",Tabla1[[#This Row],[PACK]]),"")</f>
        <v/>
      </c>
    </row>
    <row r="2782" spans="1:34" ht="24" customHeight="1" x14ac:dyDescent="0.2">
      <c r="A2782" s="50" t="s">
        <v>5257</v>
      </c>
      <c r="B2782" s="60" t="s">
        <v>5294</v>
      </c>
      <c r="C2782" s="61" t="s">
        <v>9936</v>
      </c>
      <c r="D2782" s="52" t="s">
        <v>9842</v>
      </c>
      <c r="E2782" s="53">
        <v>1353703.63</v>
      </c>
      <c r="F2782" s="23" t="str">
        <f>+IFERROR(VLOOKUP(Tabla1[[#This Row],[Artículo]],'..'!$B$2:$D$569000,3,),"")</f>
        <v/>
      </c>
      <c r="G2782" s="24" t="str">
        <f>IF(H2782=AF2782,"", "Error MC")</f>
        <v>Error MC</v>
      </c>
      <c r="H2782" s="62"/>
      <c r="I2782" s="54">
        <f>+Tabla1[[#This Row],[MC]]*Tabla1[[#This Row],[Pedido]]*Tabla1[[#This Row],[PVC ]]</f>
        <v>0</v>
      </c>
      <c r="J2782" s="26">
        <v>0.21</v>
      </c>
      <c r="K2782" s="63"/>
      <c r="L2782" s="28" t="s">
        <v>31</v>
      </c>
      <c r="M2782" s="53">
        <v>2293173.9470000002</v>
      </c>
      <c r="N2782" s="64" t="str">
        <f>+IF(Tabla1[[#This Row],[F PMPI]]="SÍ","No","Sí")</f>
        <v>Sí</v>
      </c>
      <c r="O2782" s="65">
        <f>+Tabla1[[#This Row],[PVL]]*1.055</f>
        <v>2419298.5140849999</v>
      </c>
      <c r="P2782" s="65">
        <f>+Tabla1[[#This Row],[PVL]]*1.43</f>
        <v>3279238.7442100001</v>
      </c>
      <c r="Q2782" s="66" t="str">
        <f>+HYPERLINK(Tabla1[[#This Row],[PAG]])</f>
        <v/>
      </c>
      <c r="R2782" s="67"/>
      <c r="S2782" s="68"/>
      <c r="T2782" s="69"/>
      <c r="U2782" s="69"/>
      <c r="V2782" s="69"/>
      <c r="W2782" s="69"/>
      <c r="X2782" s="69"/>
      <c r="Y2782" s="35"/>
      <c r="Z2782" s="35" t="s">
        <v>65</v>
      </c>
      <c r="AA2782" s="36">
        <v>1</v>
      </c>
      <c r="AB2782" s="35" t="s">
        <v>27</v>
      </c>
      <c r="AC2782" s="35" t="str">
        <f>+IF(Tabla1[[#This Row],[STK]]="no","Sin STK", "STK disponible")</f>
        <v>STK disponible</v>
      </c>
      <c r="AD2782" s="35">
        <f>+I2782*J2782</f>
        <v>0</v>
      </c>
      <c r="AE2782" s="35">
        <f>+I2782*K2782</f>
        <v>0</v>
      </c>
      <c r="AF2782" s="36">
        <f>IF(Tabla1[[#This Row],[ref pack]]=1,Tabla1[[#This Row],[Pedido]],LCM(Tabla1[[#This Row],[MC VIEJO]],Tabla1[[#This Row],[Pedido]]))</f>
        <v>1</v>
      </c>
      <c r="AG2782" s="36">
        <f>+VLOOKUP(Tabla1[[#This Row],[Artículo]],'.'!$B$2:$D$11481,3,)</f>
        <v>1</v>
      </c>
      <c r="AH2782" s="37" t="str">
        <f>+IFERROR(SEARCH("pack",Tabla1[[#This Row],[PACK]]),"")</f>
        <v/>
      </c>
    </row>
    <row r="2783" spans="1:34" ht="24" customHeight="1" x14ac:dyDescent="0.2">
      <c r="A2783" s="50" t="s">
        <v>5257</v>
      </c>
      <c r="B2783" s="60" t="s">
        <v>5295</v>
      </c>
      <c r="C2783" s="61" t="s">
        <v>9937</v>
      </c>
      <c r="D2783" s="52" t="s">
        <v>27</v>
      </c>
      <c r="E2783" s="53">
        <v>1353703.63</v>
      </c>
      <c r="F2783" s="23" t="str">
        <f>+IFERROR(VLOOKUP(Tabla1[[#This Row],[Artículo]],'..'!$B$2:$D$569000,3,),"")</f>
        <v/>
      </c>
      <c r="G2783" s="24" t="str">
        <f>IF(H2783=AF2783,"", "Error MC")</f>
        <v>Error MC</v>
      </c>
      <c r="H2783" s="62"/>
      <c r="I2783" s="54">
        <f>+Tabla1[[#This Row],[MC]]*Tabla1[[#This Row],[Pedido]]*Tabla1[[#This Row],[PVC ]]</f>
        <v>0</v>
      </c>
      <c r="J2783" s="26">
        <v>0.21</v>
      </c>
      <c r="K2783" s="63"/>
      <c r="L2783" s="28" t="s">
        <v>31</v>
      </c>
      <c r="M2783" s="53">
        <v>2293173.9470000002</v>
      </c>
      <c r="N2783" s="64" t="str">
        <f>+IF(Tabla1[[#This Row],[F PMPI]]="SÍ","No","Sí")</f>
        <v>Sí</v>
      </c>
      <c r="O2783" s="65">
        <f>+Tabla1[[#This Row],[PVL]]*1.055</f>
        <v>2419298.5140849999</v>
      </c>
      <c r="P2783" s="65">
        <f>+Tabla1[[#This Row],[PVL]]*1.43</f>
        <v>3279238.7442100001</v>
      </c>
      <c r="Q2783" s="66" t="str">
        <f>+HYPERLINK(Tabla1[[#This Row],[PAG]])</f>
        <v/>
      </c>
      <c r="R2783" s="67"/>
      <c r="S2783" s="68"/>
      <c r="T2783" s="69"/>
      <c r="U2783" s="69"/>
      <c r="V2783" s="69"/>
      <c r="W2783" s="69"/>
      <c r="X2783" s="69"/>
      <c r="Y2783" s="35"/>
      <c r="Z2783" s="35" t="s">
        <v>65</v>
      </c>
      <c r="AA2783" s="36">
        <v>1</v>
      </c>
      <c r="AB2783" s="35" t="s">
        <v>27</v>
      </c>
      <c r="AC2783" s="35" t="str">
        <f>+IF(Tabla1[[#This Row],[STK]]="no","Sin STK", "STK disponible")</f>
        <v>Sin STK</v>
      </c>
      <c r="AD2783" s="35">
        <f>+I2783*J2783</f>
        <v>0</v>
      </c>
      <c r="AE2783" s="35">
        <f>+I2783*K2783</f>
        <v>0</v>
      </c>
      <c r="AF2783" s="36">
        <f>IF(Tabla1[[#This Row],[ref pack]]=1,Tabla1[[#This Row],[Pedido]],LCM(Tabla1[[#This Row],[MC VIEJO]],Tabla1[[#This Row],[Pedido]]))</f>
        <v>1</v>
      </c>
      <c r="AG2783" s="36">
        <f>+VLOOKUP(Tabla1[[#This Row],[Artículo]],'.'!$B$2:$D$11481,3,)</f>
        <v>1</v>
      </c>
      <c r="AH2783" s="37" t="str">
        <f>+IFERROR(SEARCH("pack",Tabla1[[#This Row],[PACK]]),"")</f>
        <v/>
      </c>
    </row>
    <row r="2784" spans="1:34" ht="24" customHeight="1" x14ac:dyDescent="0.2">
      <c r="A2784" s="50" t="s">
        <v>5257</v>
      </c>
      <c r="B2784" s="60" t="s">
        <v>5296</v>
      </c>
      <c r="C2784" s="61" t="s">
        <v>24070</v>
      </c>
      <c r="D2784" s="52" t="s">
        <v>9842</v>
      </c>
      <c r="E2784" s="53">
        <v>1353703.63</v>
      </c>
      <c r="F2784" s="23" t="str">
        <f>+IFERROR(VLOOKUP(Tabla1[[#This Row],[Artículo]],'..'!$B$2:$D$569000,3,),"")</f>
        <v/>
      </c>
      <c r="G2784" s="24" t="str">
        <f>IF(H2784=AF2784,"", "Error MC")</f>
        <v>Error MC</v>
      </c>
      <c r="H2784" s="62"/>
      <c r="I2784" s="54">
        <f>+Tabla1[[#This Row],[MC]]*Tabla1[[#This Row],[Pedido]]*Tabla1[[#This Row],[PVC ]]</f>
        <v>0</v>
      </c>
      <c r="J2784" s="26">
        <v>0.21</v>
      </c>
      <c r="K2784" s="63"/>
      <c r="L2784" s="28" t="s">
        <v>31</v>
      </c>
      <c r="M2784" s="53">
        <v>2293173.9470000002</v>
      </c>
      <c r="N2784" s="64" t="str">
        <f>+IF(Tabla1[[#This Row],[F PMPI]]="SÍ","No","Sí")</f>
        <v>Sí</v>
      </c>
      <c r="O2784" s="65">
        <f>+Tabla1[[#This Row],[PVL]]*1.055</f>
        <v>2419298.5140849999</v>
      </c>
      <c r="P2784" s="65">
        <f>+Tabla1[[#This Row],[PVL]]*1.43</f>
        <v>3279238.7442100001</v>
      </c>
      <c r="Q2784" s="66" t="str">
        <f>+HYPERLINK(Tabla1[[#This Row],[PAG]])</f>
        <v/>
      </c>
      <c r="R2784" s="67"/>
      <c r="S2784" s="68"/>
      <c r="T2784" s="69"/>
      <c r="U2784" s="69"/>
      <c r="V2784" s="69"/>
      <c r="W2784" s="69"/>
      <c r="X2784" s="69"/>
      <c r="Y2784" s="35"/>
      <c r="Z2784" s="35" t="s">
        <v>65</v>
      </c>
      <c r="AA2784" s="36">
        <v>1</v>
      </c>
      <c r="AB2784" s="35" t="s">
        <v>27</v>
      </c>
      <c r="AC2784" s="35" t="str">
        <f>+IF(Tabla1[[#This Row],[STK]]="no","Sin STK", "STK disponible")</f>
        <v>STK disponible</v>
      </c>
      <c r="AD2784" s="35">
        <f>+I2784*J2784</f>
        <v>0</v>
      </c>
      <c r="AE2784" s="35">
        <f>+I2784*K2784</f>
        <v>0</v>
      </c>
      <c r="AF2784" s="36">
        <f>IF(Tabla1[[#This Row],[ref pack]]=1,Tabla1[[#This Row],[Pedido]],LCM(Tabla1[[#This Row],[MC VIEJO]],Tabla1[[#This Row],[Pedido]]))</f>
        <v>1</v>
      </c>
      <c r="AG2784" s="36">
        <f>+VLOOKUP(Tabla1[[#This Row],[Artículo]],'.'!$B$2:$D$11481,3,)</f>
        <v>1</v>
      </c>
      <c r="AH2784" s="37" t="str">
        <f>+IFERROR(SEARCH("pack",Tabla1[[#This Row],[PACK]]),"")</f>
        <v/>
      </c>
    </row>
    <row r="2785" spans="1:34" ht="24" customHeight="1" x14ac:dyDescent="0.2">
      <c r="A2785" s="50" t="s">
        <v>5257</v>
      </c>
      <c r="B2785" s="60" t="s">
        <v>5298</v>
      </c>
      <c r="C2785" s="61" t="s">
        <v>9938</v>
      </c>
      <c r="D2785" s="52" t="s">
        <v>9842</v>
      </c>
      <c r="E2785" s="53">
        <v>933271</v>
      </c>
      <c r="F2785" s="23" t="str">
        <f>+IFERROR(VLOOKUP(Tabla1[[#This Row],[Artículo]],'..'!$B$2:$D$569000,3,),"")</f>
        <v/>
      </c>
      <c r="G2785" s="24" t="str">
        <f>IF(H2785=AF2785,"", "Error MC")</f>
        <v>Error MC</v>
      </c>
      <c r="H2785" s="62"/>
      <c r="I2785" s="54">
        <f>+Tabla1[[#This Row],[MC]]*Tabla1[[#This Row],[Pedido]]*Tabla1[[#This Row],[PVC ]]</f>
        <v>0</v>
      </c>
      <c r="J2785" s="26">
        <v>0.21</v>
      </c>
      <c r="K2785" s="63"/>
      <c r="L2785" s="28" t="s">
        <v>31</v>
      </c>
      <c r="M2785" s="53">
        <v>1580961.074</v>
      </c>
      <c r="N2785" s="64" t="str">
        <f>+IF(Tabla1[[#This Row],[F PMPI]]="SÍ","No","Sí")</f>
        <v>Sí</v>
      </c>
      <c r="O2785" s="65">
        <f>+Tabla1[[#This Row],[PVL]]*1.055</f>
        <v>1667913.93307</v>
      </c>
      <c r="P2785" s="65">
        <f>+Tabla1[[#This Row],[PVL]]*1.43</f>
        <v>2260774.3358200002</v>
      </c>
      <c r="Q2785" s="66" t="str">
        <f>+HYPERLINK(Tabla1[[#This Row],[PAG]])</f>
        <v/>
      </c>
      <c r="R2785" s="67"/>
      <c r="S2785" s="68"/>
      <c r="T2785" s="69"/>
      <c r="U2785" s="69"/>
      <c r="V2785" s="69"/>
      <c r="W2785" s="69"/>
      <c r="X2785" s="69"/>
      <c r="Y2785" s="35"/>
      <c r="Z2785" s="35" t="s">
        <v>65</v>
      </c>
      <c r="AA2785" s="36">
        <v>1</v>
      </c>
      <c r="AB2785" s="35" t="s">
        <v>27</v>
      </c>
      <c r="AC2785" s="35" t="str">
        <f>+IF(Tabla1[[#This Row],[STK]]="no","Sin STK", "STK disponible")</f>
        <v>STK disponible</v>
      </c>
      <c r="AD2785" s="35">
        <f>+I2785*J2785</f>
        <v>0</v>
      </c>
      <c r="AE2785" s="35">
        <f>+I2785*K2785</f>
        <v>0</v>
      </c>
      <c r="AF2785" s="36">
        <f>IF(Tabla1[[#This Row],[ref pack]]=1,Tabla1[[#This Row],[Pedido]],LCM(Tabla1[[#This Row],[MC VIEJO]],Tabla1[[#This Row],[Pedido]]))</f>
        <v>1</v>
      </c>
      <c r="AG2785" s="36">
        <f>+VLOOKUP(Tabla1[[#This Row],[Artículo]],'.'!$B$2:$D$11481,3,)</f>
        <v>1</v>
      </c>
      <c r="AH2785" s="37" t="str">
        <f>+IFERROR(SEARCH("pack",Tabla1[[#This Row],[PACK]]),"")</f>
        <v/>
      </c>
    </row>
    <row r="2786" spans="1:34" ht="24" customHeight="1" x14ac:dyDescent="0.2">
      <c r="A2786" s="50" t="s">
        <v>5257</v>
      </c>
      <c r="B2786" s="60" t="s">
        <v>5299</v>
      </c>
      <c r="C2786" s="61" t="s">
        <v>9939</v>
      </c>
      <c r="D2786" s="52" t="s">
        <v>9842</v>
      </c>
      <c r="E2786" s="53">
        <v>1081114.93</v>
      </c>
      <c r="F2786" s="23" t="str">
        <f>+IFERROR(VLOOKUP(Tabla1[[#This Row],[Artículo]],'..'!$B$2:$D$569000,3,),"")</f>
        <v/>
      </c>
      <c r="G2786" s="24" t="str">
        <f>IF(H2786=AF2786,"", "Error MC")</f>
        <v>Error MC</v>
      </c>
      <c r="H2786" s="62"/>
      <c r="I2786" s="54">
        <f>+Tabla1[[#This Row],[MC]]*Tabla1[[#This Row],[Pedido]]*Tabla1[[#This Row],[PVC ]]</f>
        <v>0</v>
      </c>
      <c r="J2786" s="26">
        <v>0.21</v>
      </c>
      <c r="K2786" s="63"/>
      <c r="L2786" s="28" t="s">
        <v>31</v>
      </c>
      <c r="M2786" s="53">
        <v>1831408.689</v>
      </c>
      <c r="N2786" s="64" t="str">
        <f>+IF(Tabla1[[#This Row],[F PMPI]]="SÍ","No","Sí")</f>
        <v>Sí</v>
      </c>
      <c r="O2786" s="65">
        <f>+Tabla1[[#This Row],[PVL]]*1.055</f>
        <v>1932136.1668949998</v>
      </c>
      <c r="P2786" s="65">
        <f>+Tabla1[[#This Row],[PVL]]*1.43</f>
        <v>2618914.42527</v>
      </c>
      <c r="Q2786" s="66" t="str">
        <f>+HYPERLINK(Tabla1[[#This Row],[PAG]])</f>
        <v/>
      </c>
      <c r="R2786" s="67"/>
      <c r="S2786" s="68"/>
      <c r="T2786" s="69"/>
      <c r="U2786" s="69"/>
      <c r="V2786" s="69"/>
      <c r="W2786" s="69"/>
      <c r="X2786" s="69"/>
      <c r="Y2786" s="35"/>
      <c r="Z2786" s="35" t="s">
        <v>65</v>
      </c>
      <c r="AA2786" s="36">
        <v>1</v>
      </c>
      <c r="AB2786" s="35" t="s">
        <v>27</v>
      </c>
      <c r="AC2786" s="35" t="str">
        <f>+IF(Tabla1[[#This Row],[STK]]="no","Sin STK", "STK disponible")</f>
        <v>STK disponible</v>
      </c>
      <c r="AD2786" s="35">
        <f>+I2786*J2786</f>
        <v>0</v>
      </c>
      <c r="AE2786" s="35">
        <f>+I2786*K2786</f>
        <v>0</v>
      </c>
      <c r="AF2786" s="36">
        <f>IF(Tabla1[[#This Row],[ref pack]]=1,Tabla1[[#This Row],[Pedido]],LCM(Tabla1[[#This Row],[MC VIEJO]],Tabla1[[#This Row],[Pedido]]))</f>
        <v>1</v>
      </c>
      <c r="AG2786" s="36">
        <f>+VLOOKUP(Tabla1[[#This Row],[Artículo]],'.'!$B$2:$D$11481,3,)</f>
        <v>1</v>
      </c>
      <c r="AH2786" s="37" t="str">
        <f>+IFERROR(SEARCH("pack",Tabla1[[#This Row],[PACK]]),"")</f>
        <v/>
      </c>
    </row>
    <row r="2787" spans="1:34" ht="24" customHeight="1" x14ac:dyDescent="0.2">
      <c r="A2787" s="50" t="s">
        <v>5257</v>
      </c>
      <c r="B2787" s="60" t="s">
        <v>5300</v>
      </c>
      <c r="C2787" s="61" t="s">
        <v>9940</v>
      </c>
      <c r="D2787" s="52" t="s">
        <v>9842</v>
      </c>
      <c r="E2787" s="53">
        <v>1072133.25</v>
      </c>
      <c r="F2787" s="23" t="str">
        <f>+IFERROR(VLOOKUP(Tabla1[[#This Row],[Artículo]],'..'!$B$2:$D$569000,3,),"")</f>
        <v/>
      </c>
      <c r="G2787" s="24" t="str">
        <f>IF(H2787=AF2787,"", "Error MC")</f>
        <v>Error MC</v>
      </c>
      <c r="H2787" s="62"/>
      <c r="I2787" s="54">
        <f>+Tabla1[[#This Row],[MC]]*Tabla1[[#This Row],[Pedido]]*Tabla1[[#This Row],[PVC ]]</f>
        <v>0</v>
      </c>
      <c r="J2787" s="26">
        <v>0.21</v>
      </c>
      <c r="K2787" s="63"/>
      <c r="L2787" s="28" t="s">
        <v>31</v>
      </c>
      <c r="M2787" s="53">
        <v>1816193.726</v>
      </c>
      <c r="N2787" s="64" t="str">
        <f>+IF(Tabla1[[#This Row],[F PMPI]]="SÍ","No","Sí")</f>
        <v>Sí</v>
      </c>
      <c r="O2787" s="65">
        <f>+Tabla1[[#This Row],[PVL]]*1.055</f>
        <v>1916084.38093</v>
      </c>
      <c r="P2787" s="65">
        <f>+Tabla1[[#This Row],[PVL]]*1.43</f>
        <v>2597157.0281799999</v>
      </c>
      <c r="Q2787" s="66" t="str">
        <f>+HYPERLINK(Tabla1[[#This Row],[PAG]])</f>
        <v/>
      </c>
      <c r="R2787" s="67"/>
      <c r="S2787" s="68"/>
      <c r="T2787" s="69"/>
      <c r="U2787" s="69"/>
      <c r="V2787" s="69"/>
      <c r="W2787" s="69"/>
      <c r="X2787" s="69"/>
      <c r="Y2787" s="35"/>
      <c r="Z2787" s="35" t="s">
        <v>65</v>
      </c>
      <c r="AA2787" s="36">
        <v>1</v>
      </c>
      <c r="AB2787" s="35" t="s">
        <v>27</v>
      </c>
      <c r="AC2787" s="35" t="str">
        <f>+IF(Tabla1[[#This Row],[STK]]="no","Sin STK", "STK disponible")</f>
        <v>STK disponible</v>
      </c>
      <c r="AD2787" s="35">
        <f>+I2787*J2787</f>
        <v>0</v>
      </c>
      <c r="AE2787" s="35">
        <f>+I2787*K2787</f>
        <v>0</v>
      </c>
      <c r="AF2787" s="36">
        <f>IF(Tabla1[[#This Row],[ref pack]]=1,Tabla1[[#This Row],[Pedido]],LCM(Tabla1[[#This Row],[MC VIEJO]],Tabla1[[#This Row],[Pedido]]))</f>
        <v>1</v>
      </c>
      <c r="AG2787" s="36">
        <f>+VLOOKUP(Tabla1[[#This Row],[Artículo]],'.'!$B$2:$D$11481,3,)</f>
        <v>1</v>
      </c>
      <c r="AH2787" s="37" t="str">
        <f>+IFERROR(SEARCH("pack",Tabla1[[#This Row],[PACK]]),"")</f>
        <v/>
      </c>
    </row>
    <row r="2788" spans="1:34" ht="24" customHeight="1" x14ac:dyDescent="0.2">
      <c r="A2788" s="50" t="s">
        <v>5257</v>
      </c>
      <c r="B2788" s="60" t="s">
        <v>5301</v>
      </c>
      <c r="C2788" s="61" t="s">
        <v>9941</v>
      </c>
      <c r="D2788" s="52" t="s">
        <v>9842</v>
      </c>
      <c r="E2788" s="53">
        <v>1072133.25</v>
      </c>
      <c r="F2788" s="23" t="str">
        <f>+IFERROR(VLOOKUP(Tabla1[[#This Row],[Artículo]],'..'!$B$2:$D$569000,3,),"")</f>
        <v/>
      </c>
      <c r="G2788" s="24" t="str">
        <f>IF(H2788=AF2788,"", "Error MC")</f>
        <v>Error MC</v>
      </c>
      <c r="H2788" s="62"/>
      <c r="I2788" s="54">
        <f>+Tabla1[[#This Row],[MC]]*Tabla1[[#This Row],[Pedido]]*Tabla1[[#This Row],[PVC ]]</f>
        <v>0</v>
      </c>
      <c r="J2788" s="26">
        <v>0.21</v>
      </c>
      <c r="K2788" s="63"/>
      <c r="L2788" s="28" t="s">
        <v>31</v>
      </c>
      <c r="M2788" s="53">
        <v>1816193.726</v>
      </c>
      <c r="N2788" s="64" t="str">
        <f>+IF(Tabla1[[#This Row],[F PMPI]]="SÍ","No","Sí")</f>
        <v>Sí</v>
      </c>
      <c r="O2788" s="65">
        <f>+Tabla1[[#This Row],[PVL]]*1.055</f>
        <v>1916084.38093</v>
      </c>
      <c r="P2788" s="65">
        <f>+Tabla1[[#This Row],[PVL]]*1.43</f>
        <v>2597157.0281799999</v>
      </c>
      <c r="Q2788" s="66" t="str">
        <f>+HYPERLINK(Tabla1[[#This Row],[PAG]])</f>
        <v/>
      </c>
      <c r="R2788" s="67"/>
      <c r="S2788" s="68"/>
      <c r="T2788" s="69"/>
      <c r="U2788" s="69"/>
      <c r="V2788" s="69"/>
      <c r="W2788" s="69"/>
      <c r="X2788" s="69"/>
      <c r="Y2788" s="35"/>
      <c r="Z2788" s="35" t="s">
        <v>65</v>
      </c>
      <c r="AA2788" s="36">
        <v>1</v>
      </c>
      <c r="AB2788" s="35" t="s">
        <v>27</v>
      </c>
      <c r="AC2788" s="35" t="str">
        <f>+IF(Tabla1[[#This Row],[STK]]="no","Sin STK", "STK disponible")</f>
        <v>STK disponible</v>
      </c>
      <c r="AD2788" s="35">
        <f>+I2788*J2788</f>
        <v>0</v>
      </c>
      <c r="AE2788" s="35">
        <f>+I2788*K2788</f>
        <v>0</v>
      </c>
      <c r="AF2788" s="36">
        <f>IF(Tabla1[[#This Row],[ref pack]]=1,Tabla1[[#This Row],[Pedido]],LCM(Tabla1[[#This Row],[MC VIEJO]],Tabla1[[#This Row],[Pedido]]))</f>
        <v>1</v>
      </c>
      <c r="AG2788" s="36">
        <f>+VLOOKUP(Tabla1[[#This Row],[Artículo]],'.'!$B$2:$D$11481,3,)</f>
        <v>1</v>
      </c>
      <c r="AH2788" s="37" t="str">
        <f>+IFERROR(SEARCH("pack",Tabla1[[#This Row],[PACK]]),"")</f>
        <v/>
      </c>
    </row>
    <row r="2789" spans="1:34" ht="24" customHeight="1" x14ac:dyDescent="0.2">
      <c r="A2789" s="50" t="s">
        <v>5257</v>
      </c>
      <c r="B2789" s="60" t="s">
        <v>5302</v>
      </c>
      <c r="C2789" s="61" t="s">
        <v>9942</v>
      </c>
      <c r="D2789" s="52" t="s">
        <v>9842</v>
      </c>
      <c r="E2789" s="53">
        <v>914778.41</v>
      </c>
      <c r="F2789" s="23" t="str">
        <f>+IFERROR(VLOOKUP(Tabla1[[#This Row],[Artículo]],'..'!$B$2:$D$569000,3,),"")</f>
        <v/>
      </c>
      <c r="G2789" s="24" t="str">
        <f>IF(H2789=AF2789,"", "Error MC")</f>
        <v>Error MC</v>
      </c>
      <c r="H2789" s="62"/>
      <c r="I2789" s="54">
        <f>+Tabla1[[#This Row],[MC]]*Tabla1[[#This Row],[Pedido]]*Tabla1[[#This Row],[PVC ]]</f>
        <v>0</v>
      </c>
      <c r="J2789" s="26">
        <v>0.21</v>
      </c>
      <c r="K2789" s="63"/>
      <c r="L2789" s="28" t="s">
        <v>31</v>
      </c>
      <c r="M2789" s="53">
        <v>1549634.622</v>
      </c>
      <c r="N2789" s="64" t="str">
        <f>+IF(Tabla1[[#This Row],[F PMPI]]="SÍ","No","Sí")</f>
        <v>Sí</v>
      </c>
      <c r="O2789" s="65">
        <f>+Tabla1[[#This Row],[PVL]]*1.055</f>
        <v>1634864.5262099998</v>
      </c>
      <c r="P2789" s="65">
        <f>+Tabla1[[#This Row],[PVL]]*1.43</f>
        <v>2215977.5094599999</v>
      </c>
      <c r="Q2789" s="66" t="str">
        <f>+HYPERLINK(Tabla1[[#This Row],[PAG]])</f>
        <v/>
      </c>
      <c r="R2789" s="67"/>
      <c r="S2789" s="68"/>
      <c r="T2789" s="69"/>
      <c r="U2789" s="69"/>
      <c r="V2789" s="69"/>
      <c r="W2789" s="69"/>
      <c r="X2789" s="69"/>
      <c r="Y2789" s="35"/>
      <c r="Z2789" s="35" t="s">
        <v>65</v>
      </c>
      <c r="AA2789" s="36">
        <v>1</v>
      </c>
      <c r="AB2789" s="35" t="s">
        <v>27</v>
      </c>
      <c r="AC2789" s="35" t="str">
        <f>+IF(Tabla1[[#This Row],[STK]]="no","Sin STK", "STK disponible")</f>
        <v>STK disponible</v>
      </c>
      <c r="AD2789" s="35">
        <f>+I2789*J2789</f>
        <v>0</v>
      </c>
      <c r="AE2789" s="35">
        <f>+I2789*K2789</f>
        <v>0</v>
      </c>
      <c r="AF2789" s="36">
        <f>IF(Tabla1[[#This Row],[ref pack]]=1,Tabla1[[#This Row],[Pedido]],LCM(Tabla1[[#This Row],[MC VIEJO]],Tabla1[[#This Row],[Pedido]]))</f>
        <v>1</v>
      </c>
      <c r="AG2789" s="36">
        <f>+VLOOKUP(Tabla1[[#This Row],[Artículo]],'.'!$B$2:$D$11481,3,)</f>
        <v>1</v>
      </c>
      <c r="AH2789" s="37" t="str">
        <f>+IFERROR(SEARCH("pack",Tabla1[[#This Row],[PACK]]),"")</f>
        <v/>
      </c>
    </row>
    <row r="2790" spans="1:34" ht="24" customHeight="1" x14ac:dyDescent="0.2">
      <c r="A2790" s="50" t="s">
        <v>5257</v>
      </c>
      <c r="B2790" s="60" t="s">
        <v>5304</v>
      </c>
      <c r="C2790" s="61" t="s">
        <v>9944</v>
      </c>
      <c r="D2790" s="52" t="s">
        <v>27</v>
      </c>
      <c r="E2790" s="53">
        <v>831634.24</v>
      </c>
      <c r="F2790" s="23" t="str">
        <f>+IFERROR(VLOOKUP(Tabla1[[#This Row],[Artículo]],'..'!$B$2:$D$569000,3,),"")</f>
        <v/>
      </c>
      <c r="G2790" s="24" t="str">
        <f>IF(H2790=AF2790,"", "Error MC")</f>
        <v>Error MC</v>
      </c>
      <c r="H2790" s="62"/>
      <c r="I2790" s="54">
        <f>+Tabla1[[#This Row],[MC]]*Tabla1[[#This Row],[Pedido]]*Tabla1[[#This Row],[PVC ]]</f>
        <v>0</v>
      </c>
      <c r="J2790" s="26">
        <v>0.21</v>
      </c>
      <c r="K2790" s="63"/>
      <c r="L2790" s="28" t="s">
        <v>31</v>
      </c>
      <c r="M2790" s="53">
        <v>1408788.4069999999</v>
      </c>
      <c r="N2790" s="64" t="str">
        <f>+IF(Tabla1[[#This Row],[F PMPI]]="SÍ","No","Sí")</f>
        <v>Sí</v>
      </c>
      <c r="O2790" s="65">
        <f>+Tabla1[[#This Row],[PVL]]*1.055</f>
        <v>1486271.7693849998</v>
      </c>
      <c r="P2790" s="65">
        <f>+Tabla1[[#This Row],[PVL]]*1.43</f>
        <v>2014567.4220099999</v>
      </c>
      <c r="Q2790" s="66" t="str">
        <f>+HYPERLINK(Tabla1[[#This Row],[PAG]])</f>
        <v/>
      </c>
      <c r="R2790" s="67"/>
      <c r="S2790" s="68"/>
      <c r="T2790" s="69"/>
      <c r="U2790" s="69"/>
      <c r="V2790" s="69"/>
      <c r="W2790" s="69"/>
      <c r="X2790" s="69"/>
      <c r="Y2790" s="35"/>
      <c r="Z2790" s="35" t="s">
        <v>65</v>
      </c>
      <c r="AA2790" s="36">
        <v>1</v>
      </c>
      <c r="AB2790" s="35" t="s">
        <v>27</v>
      </c>
      <c r="AC2790" s="35" t="str">
        <f>+IF(Tabla1[[#This Row],[STK]]="no","Sin STK", "STK disponible")</f>
        <v>Sin STK</v>
      </c>
      <c r="AD2790" s="35">
        <f>+I2790*J2790</f>
        <v>0</v>
      </c>
      <c r="AE2790" s="35">
        <f>+I2790*K2790</f>
        <v>0</v>
      </c>
      <c r="AF2790" s="36">
        <f>IF(Tabla1[[#This Row],[ref pack]]=1,Tabla1[[#This Row],[Pedido]],LCM(Tabla1[[#This Row],[MC VIEJO]],Tabla1[[#This Row],[Pedido]]))</f>
        <v>1</v>
      </c>
      <c r="AG2790" s="36">
        <f>+VLOOKUP(Tabla1[[#This Row],[Artículo]],'.'!$B$2:$D$11481,3,)</f>
        <v>1</v>
      </c>
      <c r="AH2790" s="37" t="str">
        <f>+IFERROR(SEARCH("pack",Tabla1[[#This Row],[PACK]]),"")</f>
        <v/>
      </c>
    </row>
    <row r="2791" spans="1:34" ht="24" customHeight="1" x14ac:dyDescent="0.2">
      <c r="A2791" s="50" t="s">
        <v>5257</v>
      </c>
      <c r="B2791" s="60" t="s">
        <v>5305</v>
      </c>
      <c r="C2791" s="61" t="s">
        <v>9945</v>
      </c>
      <c r="D2791" s="52" t="s">
        <v>27</v>
      </c>
      <c r="E2791" s="53">
        <v>722456.58</v>
      </c>
      <c r="F2791" s="23" t="str">
        <f>+IFERROR(VLOOKUP(Tabla1[[#This Row],[Artículo]],'..'!$B$2:$D$569000,3,),"")</f>
        <v/>
      </c>
      <c r="G2791" s="24" t="str">
        <f>IF(H2791=AF2791,"", "Error MC")</f>
        <v>Error MC</v>
      </c>
      <c r="H2791" s="62"/>
      <c r="I2791" s="54">
        <f>+Tabla1[[#This Row],[MC]]*Tabla1[[#This Row],[Pedido]]*Tabla1[[#This Row],[PVC ]]</f>
        <v>0</v>
      </c>
      <c r="J2791" s="26">
        <v>0.21</v>
      </c>
      <c r="K2791" s="63"/>
      <c r="L2791" s="28" t="s">
        <v>31</v>
      </c>
      <c r="M2791" s="53">
        <v>1223841.4439999999</v>
      </c>
      <c r="N2791" s="64" t="str">
        <f>+IF(Tabla1[[#This Row],[F PMPI]]="SÍ","No","Sí")</f>
        <v>Sí</v>
      </c>
      <c r="O2791" s="65">
        <f>+Tabla1[[#This Row],[PVL]]*1.055</f>
        <v>1291152.7234199997</v>
      </c>
      <c r="P2791" s="65">
        <f>+Tabla1[[#This Row],[PVL]]*1.43</f>
        <v>1750093.2649199998</v>
      </c>
      <c r="Q2791" s="66" t="str">
        <f>+HYPERLINK(Tabla1[[#This Row],[PAG]])</f>
        <v/>
      </c>
      <c r="R2791" s="67"/>
      <c r="S2791" s="68"/>
      <c r="T2791" s="69"/>
      <c r="U2791" s="69"/>
      <c r="V2791" s="69"/>
      <c r="W2791" s="69"/>
      <c r="X2791" s="69"/>
      <c r="Y2791" s="35"/>
      <c r="Z2791" s="35" t="s">
        <v>65</v>
      </c>
      <c r="AA2791" s="36">
        <v>1</v>
      </c>
      <c r="AB2791" s="35" t="s">
        <v>27</v>
      </c>
      <c r="AC2791" s="35" t="str">
        <f>+IF(Tabla1[[#This Row],[STK]]="no","Sin STK", "STK disponible")</f>
        <v>Sin STK</v>
      </c>
      <c r="AD2791" s="35">
        <f>+I2791*J2791</f>
        <v>0</v>
      </c>
      <c r="AE2791" s="35">
        <f>+I2791*K2791</f>
        <v>0</v>
      </c>
      <c r="AF2791" s="36">
        <f>IF(Tabla1[[#This Row],[ref pack]]=1,Tabla1[[#This Row],[Pedido]],LCM(Tabla1[[#This Row],[MC VIEJO]],Tabla1[[#This Row],[Pedido]]))</f>
        <v>1</v>
      </c>
      <c r="AG2791" s="36">
        <f>+VLOOKUP(Tabla1[[#This Row],[Artículo]],'.'!$B$2:$D$11481,3,)</f>
        <v>1</v>
      </c>
      <c r="AH2791" s="37" t="str">
        <f>+IFERROR(SEARCH("pack",Tabla1[[#This Row],[PACK]]),"")</f>
        <v/>
      </c>
    </row>
    <row r="2792" spans="1:34" ht="24" customHeight="1" x14ac:dyDescent="0.2">
      <c r="A2792" s="50" t="s">
        <v>5257</v>
      </c>
      <c r="B2792" s="60" t="s">
        <v>5306</v>
      </c>
      <c r="C2792" s="61" t="s">
        <v>9946</v>
      </c>
      <c r="D2792" s="52" t="s">
        <v>27</v>
      </c>
      <c r="E2792" s="53">
        <v>722456.58</v>
      </c>
      <c r="F2792" s="23" t="str">
        <f>+IFERROR(VLOOKUP(Tabla1[[#This Row],[Artículo]],'..'!$B$2:$D$569000,3,),"")</f>
        <v/>
      </c>
      <c r="G2792" s="24" t="str">
        <f>IF(H2792=AF2792,"", "Error MC")</f>
        <v>Error MC</v>
      </c>
      <c r="H2792" s="62"/>
      <c r="I2792" s="54">
        <f>+Tabla1[[#This Row],[MC]]*Tabla1[[#This Row],[Pedido]]*Tabla1[[#This Row],[PVC ]]</f>
        <v>0</v>
      </c>
      <c r="J2792" s="26">
        <v>0.21</v>
      </c>
      <c r="K2792" s="63"/>
      <c r="L2792" s="28" t="s">
        <v>31</v>
      </c>
      <c r="M2792" s="53">
        <v>1223841.4439999999</v>
      </c>
      <c r="N2792" s="64" t="str">
        <f>+IF(Tabla1[[#This Row],[F PMPI]]="SÍ","No","Sí")</f>
        <v>Sí</v>
      </c>
      <c r="O2792" s="65">
        <f>+Tabla1[[#This Row],[PVL]]*1.055</f>
        <v>1291152.7234199997</v>
      </c>
      <c r="P2792" s="65">
        <f>+Tabla1[[#This Row],[PVL]]*1.43</f>
        <v>1750093.2649199998</v>
      </c>
      <c r="Q2792" s="66" t="str">
        <f>+HYPERLINK(Tabla1[[#This Row],[PAG]])</f>
        <v/>
      </c>
      <c r="R2792" s="67"/>
      <c r="S2792" s="68"/>
      <c r="T2792" s="69"/>
      <c r="U2792" s="69"/>
      <c r="V2792" s="69"/>
      <c r="W2792" s="69"/>
      <c r="X2792" s="69"/>
      <c r="Y2792" s="35"/>
      <c r="Z2792" s="35" t="s">
        <v>65</v>
      </c>
      <c r="AA2792" s="36">
        <v>1</v>
      </c>
      <c r="AB2792" s="35" t="s">
        <v>27</v>
      </c>
      <c r="AC2792" s="35" t="str">
        <f>+IF(Tabla1[[#This Row],[STK]]="no","Sin STK", "STK disponible")</f>
        <v>Sin STK</v>
      </c>
      <c r="AD2792" s="35">
        <f>+I2792*J2792</f>
        <v>0</v>
      </c>
      <c r="AE2792" s="35">
        <f>+I2792*K2792</f>
        <v>0</v>
      </c>
      <c r="AF2792" s="36">
        <f>IF(Tabla1[[#This Row],[ref pack]]=1,Tabla1[[#This Row],[Pedido]],LCM(Tabla1[[#This Row],[MC VIEJO]],Tabla1[[#This Row],[Pedido]]))</f>
        <v>1</v>
      </c>
      <c r="AG2792" s="36">
        <f>+VLOOKUP(Tabla1[[#This Row],[Artículo]],'.'!$B$2:$D$11481,3,)</f>
        <v>1</v>
      </c>
      <c r="AH2792" s="37" t="str">
        <f>+IFERROR(SEARCH("pack",Tabla1[[#This Row],[PACK]]),"")</f>
        <v/>
      </c>
    </row>
    <row r="2793" spans="1:34" ht="24" customHeight="1" x14ac:dyDescent="0.2">
      <c r="A2793" s="50" t="s">
        <v>5257</v>
      </c>
      <c r="B2793" s="60" t="s">
        <v>5307</v>
      </c>
      <c r="C2793" s="61" t="s">
        <v>9947</v>
      </c>
      <c r="D2793" s="52" t="s">
        <v>9842</v>
      </c>
      <c r="E2793" s="53">
        <v>898859.23</v>
      </c>
      <c r="F2793" s="23" t="str">
        <f>+IFERROR(VLOOKUP(Tabla1[[#This Row],[Artículo]],'..'!$B$2:$D$569000,3,),"")</f>
        <v/>
      </c>
      <c r="G2793" s="24" t="str">
        <f>IF(H2793=AF2793,"", "Error MC")</f>
        <v>Error MC</v>
      </c>
      <c r="H2793" s="62"/>
      <c r="I2793" s="54">
        <f>+Tabla1[[#This Row],[MC]]*Tabla1[[#This Row],[Pedido]]*Tabla1[[#This Row],[PVC ]]</f>
        <v>0</v>
      </c>
      <c r="J2793" s="26">
        <v>0.21</v>
      </c>
      <c r="K2793" s="63"/>
      <c r="L2793" s="28" t="s">
        <v>31</v>
      </c>
      <c r="M2793" s="53">
        <v>1522667.5330000001</v>
      </c>
      <c r="N2793" s="64" t="str">
        <f>+IF(Tabla1[[#This Row],[F PMPI]]="SÍ","No","Sí")</f>
        <v>Sí</v>
      </c>
      <c r="O2793" s="65">
        <f>+Tabla1[[#This Row],[PVL]]*1.055</f>
        <v>1606414.247315</v>
      </c>
      <c r="P2793" s="65">
        <f>+Tabla1[[#This Row],[PVL]]*1.43</f>
        <v>2177414.5721900002</v>
      </c>
      <c r="Q2793" s="66" t="str">
        <f>+HYPERLINK(Tabla1[[#This Row],[PAG]])</f>
        <v/>
      </c>
      <c r="R2793" s="67"/>
      <c r="S2793" s="68"/>
      <c r="T2793" s="69"/>
      <c r="U2793" s="69"/>
      <c r="V2793" s="69"/>
      <c r="W2793" s="69"/>
      <c r="X2793" s="69"/>
      <c r="Y2793" s="35"/>
      <c r="Z2793" s="35" t="s">
        <v>65</v>
      </c>
      <c r="AA2793" s="36">
        <v>1</v>
      </c>
      <c r="AB2793" s="35" t="s">
        <v>27</v>
      </c>
      <c r="AC2793" s="35" t="str">
        <f>+IF(Tabla1[[#This Row],[STK]]="no","Sin STK", "STK disponible")</f>
        <v>STK disponible</v>
      </c>
      <c r="AD2793" s="35">
        <f>+I2793*J2793</f>
        <v>0</v>
      </c>
      <c r="AE2793" s="35">
        <f>+I2793*K2793</f>
        <v>0</v>
      </c>
      <c r="AF2793" s="36">
        <f>IF(Tabla1[[#This Row],[ref pack]]=1,Tabla1[[#This Row],[Pedido]],LCM(Tabla1[[#This Row],[MC VIEJO]],Tabla1[[#This Row],[Pedido]]))</f>
        <v>1</v>
      </c>
      <c r="AG2793" s="36">
        <f>+VLOOKUP(Tabla1[[#This Row],[Artículo]],'.'!$B$2:$D$11481,3,)</f>
        <v>1</v>
      </c>
      <c r="AH2793" s="37" t="str">
        <f>+IFERROR(SEARCH("pack",Tabla1[[#This Row],[PACK]]),"")</f>
        <v/>
      </c>
    </row>
    <row r="2794" spans="1:34" ht="24" customHeight="1" x14ac:dyDescent="0.2">
      <c r="A2794" s="50" t="s">
        <v>5257</v>
      </c>
      <c r="B2794" s="60" t="s">
        <v>5308</v>
      </c>
      <c r="C2794" s="61" t="s">
        <v>9948</v>
      </c>
      <c r="D2794" s="52" t="s">
        <v>9842</v>
      </c>
      <c r="E2794" s="53">
        <v>898859.23</v>
      </c>
      <c r="F2794" s="23" t="str">
        <f>+IFERROR(VLOOKUP(Tabla1[[#This Row],[Artículo]],'..'!$B$2:$D$569000,3,),"")</f>
        <v/>
      </c>
      <c r="G2794" s="24" t="str">
        <f>IF(H2794=AF2794,"", "Error MC")</f>
        <v>Error MC</v>
      </c>
      <c r="H2794" s="62"/>
      <c r="I2794" s="54">
        <f>+Tabla1[[#This Row],[MC]]*Tabla1[[#This Row],[Pedido]]*Tabla1[[#This Row],[PVC ]]</f>
        <v>0</v>
      </c>
      <c r="J2794" s="26">
        <v>0.21</v>
      </c>
      <c r="K2794" s="63"/>
      <c r="L2794" s="28" t="s">
        <v>31</v>
      </c>
      <c r="M2794" s="53">
        <v>1522667.5330000001</v>
      </c>
      <c r="N2794" s="64" t="str">
        <f>+IF(Tabla1[[#This Row],[F PMPI]]="SÍ","No","Sí")</f>
        <v>Sí</v>
      </c>
      <c r="O2794" s="65">
        <f>+Tabla1[[#This Row],[PVL]]*1.055</f>
        <v>1606414.247315</v>
      </c>
      <c r="P2794" s="65">
        <f>+Tabla1[[#This Row],[PVL]]*1.43</f>
        <v>2177414.5721900002</v>
      </c>
      <c r="Q2794" s="66" t="str">
        <f>+HYPERLINK(Tabla1[[#This Row],[PAG]])</f>
        <v/>
      </c>
      <c r="R2794" s="67"/>
      <c r="S2794" s="68"/>
      <c r="T2794" s="69"/>
      <c r="U2794" s="69"/>
      <c r="V2794" s="69"/>
      <c r="W2794" s="69"/>
      <c r="X2794" s="69"/>
      <c r="Y2794" s="35"/>
      <c r="Z2794" s="35" t="s">
        <v>65</v>
      </c>
      <c r="AA2794" s="36">
        <v>1</v>
      </c>
      <c r="AB2794" s="35" t="s">
        <v>27</v>
      </c>
      <c r="AC2794" s="35" t="str">
        <f>+IF(Tabla1[[#This Row],[STK]]="no","Sin STK", "STK disponible")</f>
        <v>STK disponible</v>
      </c>
      <c r="AD2794" s="35">
        <f>+I2794*J2794</f>
        <v>0</v>
      </c>
      <c r="AE2794" s="35">
        <f>+I2794*K2794</f>
        <v>0</v>
      </c>
      <c r="AF2794" s="36">
        <f>IF(Tabla1[[#This Row],[ref pack]]=1,Tabla1[[#This Row],[Pedido]],LCM(Tabla1[[#This Row],[MC VIEJO]],Tabla1[[#This Row],[Pedido]]))</f>
        <v>1</v>
      </c>
      <c r="AG2794" s="36">
        <f>+VLOOKUP(Tabla1[[#This Row],[Artículo]],'.'!$B$2:$D$11481,3,)</f>
        <v>1</v>
      </c>
      <c r="AH2794" s="37" t="str">
        <f>+IFERROR(SEARCH("pack",Tabla1[[#This Row],[PACK]]),"")</f>
        <v/>
      </c>
    </row>
    <row r="2795" spans="1:34" ht="24" customHeight="1" x14ac:dyDescent="0.2">
      <c r="A2795" s="50" t="s">
        <v>5257</v>
      </c>
      <c r="B2795" s="60" t="s">
        <v>5309</v>
      </c>
      <c r="C2795" s="61" t="s">
        <v>9949</v>
      </c>
      <c r="D2795" s="52" t="s">
        <v>9842</v>
      </c>
      <c r="E2795" s="53">
        <v>951739.4</v>
      </c>
      <c r="F2795" s="23" t="str">
        <f>+IFERROR(VLOOKUP(Tabla1[[#This Row],[Artículo]],'..'!$B$2:$D$569000,3,),"")</f>
        <v/>
      </c>
      <c r="G2795" s="24" t="str">
        <f>IF(H2795=AF2795,"", "Error MC")</f>
        <v>Error MC</v>
      </c>
      <c r="H2795" s="62"/>
      <c r="I2795" s="54">
        <f>+Tabla1[[#This Row],[MC]]*Tabla1[[#This Row],[Pedido]]*Tabla1[[#This Row],[PVC ]]</f>
        <v>0</v>
      </c>
      <c r="J2795" s="26">
        <v>0.21</v>
      </c>
      <c r="K2795" s="63"/>
      <c r="L2795" s="28" t="s">
        <v>31</v>
      </c>
      <c r="M2795" s="53">
        <v>1612246.544</v>
      </c>
      <c r="N2795" s="64" t="str">
        <f>+IF(Tabla1[[#This Row],[F PMPI]]="SÍ","No","Sí")</f>
        <v>Sí</v>
      </c>
      <c r="O2795" s="65">
        <f>+Tabla1[[#This Row],[PVL]]*1.055</f>
        <v>1700920.1039199999</v>
      </c>
      <c r="P2795" s="65">
        <f>+Tabla1[[#This Row],[PVL]]*1.43</f>
        <v>2305512.5579200001</v>
      </c>
      <c r="Q2795" s="66" t="str">
        <f>+HYPERLINK(Tabla1[[#This Row],[PAG]])</f>
        <v/>
      </c>
      <c r="R2795" s="67"/>
      <c r="S2795" s="68"/>
      <c r="T2795" s="69"/>
      <c r="U2795" s="69"/>
      <c r="V2795" s="69"/>
      <c r="W2795" s="69"/>
      <c r="X2795" s="69"/>
      <c r="Y2795" s="35"/>
      <c r="Z2795" s="35" t="s">
        <v>65</v>
      </c>
      <c r="AA2795" s="36">
        <v>1</v>
      </c>
      <c r="AB2795" s="35" t="s">
        <v>27</v>
      </c>
      <c r="AC2795" s="35" t="str">
        <f>+IF(Tabla1[[#This Row],[STK]]="no","Sin STK", "STK disponible")</f>
        <v>STK disponible</v>
      </c>
      <c r="AD2795" s="35">
        <f>+I2795*J2795</f>
        <v>0</v>
      </c>
      <c r="AE2795" s="35">
        <f>+I2795*K2795</f>
        <v>0</v>
      </c>
      <c r="AF2795" s="36">
        <f>IF(Tabla1[[#This Row],[ref pack]]=1,Tabla1[[#This Row],[Pedido]],LCM(Tabla1[[#This Row],[MC VIEJO]],Tabla1[[#This Row],[Pedido]]))</f>
        <v>1</v>
      </c>
      <c r="AG2795" s="36">
        <f>+VLOOKUP(Tabla1[[#This Row],[Artículo]],'.'!$B$2:$D$11481,3,)</f>
        <v>1</v>
      </c>
      <c r="AH2795" s="37" t="str">
        <f>+IFERROR(SEARCH("pack",Tabla1[[#This Row],[PACK]]),"")</f>
        <v/>
      </c>
    </row>
    <row r="2796" spans="1:34" ht="24" customHeight="1" x14ac:dyDescent="0.2">
      <c r="A2796" s="50" t="s">
        <v>5257</v>
      </c>
      <c r="B2796" s="60" t="s">
        <v>5310</v>
      </c>
      <c r="C2796" s="61" t="s">
        <v>9950</v>
      </c>
      <c r="D2796" s="52" t="s">
        <v>9842</v>
      </c>
      <c r="E2796" s="53">
        <v>951739.4</v>
      </c>
      <c r="F2796" s="23" t="str">
        <f>+IFERROR(VLOOKUP(Tabla1[[#This Row],[Artículo]],'..'!$B$2:$D$569000,3,),"")</f>
        <v/>
      </c>
      <c r="G2796" s="24" t="str">
        <f>IF(H2796=AF2796,"", "Error MC")</f>
        <v>Error MC</v>
      </c>
      <c r="H2796" s="62"/>
      <c r="I2796" s="54">
        <f>+Tabla1[[#This Row],[MC]]*Tabla1[[#This Row],[Pedido]]*Tabla1[[#This Row],[PVC ]]</f>
        <v>0</v>
      </c>
      <c r="J2796" s="26">
        <v>0.21</v>
      </c>
      <c r="K2796" s="63"/>
      <c r="L2796" s="28" t="s">
        <v>31</v>
      </c>
      <c r="M2796" s="53">
        <v>1612246.544</v>
      </c>
      <c r="N2796" s="64" t="str">
        <f>+IF(Tabla1[[#This Row],[F PMPI]]="SÍ","No","Sí")</f>
        <v>Sí</v>
      </c>
      <c r="O2796" s="65">
        <f>+Tabla1[[#This Row],[PVL]]*1.055</f>
        <v>1700920.1039199999</v>
      </c>
      <c r="P2796" s="65">
        <f>+Tabla1[[#This Row],[PVL]]*1.43</f>
        <v>2305512.5579200001</v>
      </c>
      <c r="Q2796" s="66" t="str">
        <f>+HYPERLINK(Tabla1[[#This Row],[PAG]])</f>
        <v/>
      </c>
      <c r="R2796" s="67"/>
      <c r="S2796" s="68"/>
      <c r="T2796" s="69"/>
      <c r="U2796" s="69"/>
      <c r="V2796" s="69"/>
      <c r="W2796" s="69"/>
      <c r="X2796" s="69"/>
      <c r="Y2796" s="35"/>
      <c r="Z2796" s="35" t="s">
        <v>65</v>
      </c>
      <c r="AA2796" s="36">
        <v>1</v>
      </c>
      <c r="AB2796" s="35" t="s">
        <v>27</v>
      </c>
      <c r="AC2796" s="35" t="str">
        <f>+IF(Tabla1[[#This Row],[STK]]="no","Sin STK", "STK disponible")</f>
        <v>STK disponible</v>
      </c>
      <c r="AD2796" s="35">
        <f>+I2796*J2796</f>
        <v>0</v>
      </c>
      <c r="AE2796" s="35">
        <f>+I2796*K2796</f>
        <v>0</v>
      </c>
      <c r="AF2796" s="36">
        <f>IF(Tabla1[[#This Row],[ref pack]]=1,Tabla1[[#This Row],[Pedido]],LCM(Tabla1[[#This Row],[MC VIEJO]],Tabla1[[#This Row],[Pedido]]))</f>
        <v>1</v>
      </c>
      <c r="AG2796" s="36">
        <f>+VLOOKUP(Tabla1[[#This Row],[Artículo]],'.'!$B$2:$D$11481,3,)</f>
        <v>1</v>
      </c>
      <c r="AH2796" s="37" t="str">
        <f>+IFERROR(SEARCH("pack",Tabla1[[#This Row],[PACK]]),"")</f>
        <v/>
      </c>
    </row>
    <row r="2797" spans="1:34" ht="24" customHeight="1" x14ac:dyDescent="0.2">
      <c r="A2797" s="50" t="s">
        <v>5257</v>
      </c>
      <c r="B2797" s="60" t="s">
        <v>5311</v>
      </c>
      <c r="C2797" s="61" t="s">
        <v>9951</v>
      </c>
      <c r="D2797" s="52" t="s">
        <v>9842</v>
      </c>
      <c r="E2797" s="53">
        <v>1234577.72</v>
      </c>
      <c r="F2797" s="23" t="str">
        <f>+IFERROR(VLOOKUP(Tabla1[[#This Row],[Artículo]],'..'!$B$2:$D$569000,3,),"")</f>
        <v/>
      </c>
      <c r="G2797" s="24" t="str">
        <f>IF(H2797=AF2797,"", "Error MC")</f>
        <v>Error MC</v>
      </c>
      <c r="H2797" s="62"/>
      <c r="I2797" s="54">
        <f>+Tabla1[[#This Row],[MC]]*Tabla1[[#This Row],[Pedido]]*Tabla1[[#This Row],[PVC ]]</f>
        <v>0</v>
      </c>
      <c r="J2797" s="26">
        <v>0.21</v>
      </c>
      <c r="K2797" s="63"/>
      <c r="L2797" s="28" t="s">
        <v>31</v>
      </c>
      <c r="M2797" s="53">
        <v>2091374.66</v>
      </c>
      <c r="N2797" s="64" t="str">
        <f>+IF(Tabla1[[#This Row],[F PMPI]]="SÍ","No","Sí")</f>
        <v>Sí</v>
      </c>
      <c r="O2797" s="65">
        <f>+Tabla1[[#This Row],[PVL]]*1.055</f>
        <v>2206400.2662999998</v>
      </c>
      <c r="P2797" s="65">
        <f>+Tabla1[[#This Row],[PVL]]*1.43</f>
        <v>2990665.7637999998</v>
      </c>
      <c r="Q2797" s="66" t="str">
        <f>+HYPERLINK(Tabla1[[#This Row],[PAG]])</f>
        <v/>
      </c>
      <c r="R2797" s="67"/>
      <c r="S2797" s="68"/>
      <c r="T2797" s="69"/>
      <c r="U2797" s="69"/>
      <c r="V2797" s="69"/>
      <c r="W2797" s="69"/>
      <c r="X2797" s="69"/>
      <c r="Y2797" s="35"/>
      <c r="Z2797" s="35" t="s">
        <v>65</v>
      </c>
      <c r="AA2797" s="36">
        <v>1</v>
      </c>
      <c r="AB2797" s="35" t="s">
        <v>27</v>
      </c>
      <c r="AC2797" s="35" t="str">
        <f>+IF(Tabla1[[#This Row],[STK]]="no","Sin STK", "STK disponible")</f>
        <v>STK disponible</v>
      </c>
      <c r="AD2797" s="35">
        <f>+I2797*J2797</f>
        <v>0</v>
      </c>
      <c r="AE2797" s="35">
        <f>+I2797*K2797</f>
        <v>0</v>
      </c>
      <c r="AF2797" s="36">
        <f>IF(Tabla1[[#This Row],[ref pack]]=1,Tabla1[[#This Row],[Pedido]],LCM(Tabla1[[#This Row],[MC VIEJO]],Tabla1[[#This Row],[Pedido]]))</f>
        <v>1</v>
      </c>
      <c r="AG2797" s="36">
        <f>+VLOOKUP(Tabla1[[#This Row],[Artículo]],'.'!$B$2:$D$11481,3,)</f>
        <v>1</v>
      </c>
      <c r="AH2797" s="37" t="str">
        <f>+IFERROR(SEARCH("pack",Tabla1[[#This Row],[PACK]]),"")</f>
        <v/>
      </c>
    </row>
    <row r="2798" spans="1:34" ht="24" customHeight="1" x14ac:dyDescent="0.2">
      <c r="A2798" s="50" t="s">
        <v>5257</v>
      </c>
      <c r="B2798" s="60" t="s">
        <v>5312</v>
      </c>
      <c r="C2798" s="61" t="s">
        <v>9952</v>
      </c>
      <c r="D2798" s="52" t="s">
        <v>9842</v>
      </c>
      <c r="E2798" s="53">
        <v>1234577.72</v>
      </c>
      <c r="F2798" s="23" t="str">
        <f>+IFERROR(VLOOKUP(Tabla1[[#This Row],[Artículo]],'..'!$B$2:$D$569000,3,),"")</f>
        <v/>
      </c>
      <c r="G2798" s="24" t="str">
        <f>IF(H2798=AF2798,"", "Error MC")</f>
        <v>Error MC</v>
      </c>
      <c r="H2798" s="62"/>
      <c r="I2798" s="54">
        <f>+Tabla1[[#This Row],[MC]]*Tabla1[[#This Row],[Pedido]]*Tabla1[[#This Row],[PVC ]]</f>
        <v>0</v>
      </c>
      <c r="J2798" s="26">
        <v>0.21</v>
      </c>
      <c r="K2798" s="63"/>
      <c r="L2798" s="28" t="s">
        <v>31</v>
      </c>
      <c r="M2798" s="53">
        <v>2091374.66</v>
      </c>
      <c r="N2798" s="64" t="str">
        <f>+IF(Tabla1[[#This Row],[F PMPI]]="SÍ","No","Sí")</f>
        <v>Sí</v>
      </c>
      <c r="O2798" s="65">
        <f>+Tabla1[[#This Row],[PVL]]*1.055</f>
        <v>2206400.2662999998</v>
      </c>
      <c r="P2798" s="65">
        <f>+Tabla1[[#This Row],[PVL]]*1.43</f>
        <v>2990665.7637999998</v>
      </c>
      <c r="Q2798" s="66" t="str">
        <f>+HYPERLINK(Tabla1[[#This Row],[PAG]])</f>
        <v/>
      </c>
      <c r="R2798" s="67"/>
      <c r="S2798" s="68"/>
      <c r="T2798" s="69"/>
      <c r="U2798" s="69"/>
      <c r="V2798" s="69"/>
      <c r="W2798" s="69"/>
      <c r="X2798" s="69"/>
      <c r="Y2798" s="35"/>
      <c r="Z2798" s="35" t="s">
        <v>65</v>
      </c>
      <c r="AA2798" s="36">
        <v>1</v>
      </c>
      <c r="AB2798" s="35" t="s">
        <v>27</v>
      </c>
      <c r="AC2798" s="35" t="str">
        <f>+IF(Tabla1[[#This Row],[STK]]="no","Sin STK", "STK disponible")</f>
        <v>STK disponible</v>
      </c>
      <c r="AD2798" s="35">
        <f>+I2798*J2798</f>
        <v>0</v>
      </c>
      <c r="AE2798" s="35">
        <f>+I2798*K2798</f>
        <v>0</v>
      </c>
      <c r="AF2798" s="36">
        <f>IF(Tabla1[[#This Row],[ref pack]]=1,Tabla1[[#This Row],[Pedido]],LCM(Tabla1[[#This Row],[MC VIEJO]],Tabla1[[#This Row],[Pedido]]))</f>
        <v>1</v>
      </c>
      <c r="AG2798" s="36">
        <f>+VLOOKUP(Tabla1[[#This Row],[Artículo]],'.'!$B$2:$D$11481,3,)</f>
        <v>1</v>
      </c>
      <c r="AH2798" s="37" t="str">
        <f>+IFERROR(SEARCH("pack",Tabla1[[#This Row],[PACK]]),"")</f>
        <v/>
      </c>
    </row>
    <row r="2799" spans="1:34" ht="24" customHeight="1" x14ac:dyDescent="0.2">
      <c r="A2799" s="50" t="s">
        <v>5257</v>
      </c>
      <c r="B2799" s="60" t="s">
        <v>5313</v>
      </c>
      <c r="C2799" s="61" t="s">
        <v>9953</v>
      </c>
      <c r="D2799" s="52" t="s">
        <v>9842</v>
      </c>
      <c r="E2799" s="53">
        <v>1234577.72</v>
      </c>
      <c r="F2799" s="23" t="str">
        <f>+IFERROR(VLOOKUP(Tabla1[[#This Row],[Artículo]],'..'!$B$2:$D$569000,3,),"")</f>
        <v/>
      </c>
      <c r="G2799" s="24" t="str">
        <f>IF(H2799=AF2799,"", "Error MC")</f>
        <v>Error MC</v>
      </c>
      <c r="H2799" s="62"/>
      <c r="I2799" s="54">
        <f>+Tabla1[[#This Row],[MC]]*Tabla1[[#This Row],[Pedido]]*Tabla1[[#This Row],[PVC ]]</f>
        <v>0</v>
      </c>
      <c r="J2799" s="26">
        <v>0.21</v>
      </c>
      <c r="K2799" s="63"/>
      <c r="L2799" s="28" t="s">
        <v>31</v>
      </c>
      <c r="M2799" s="53">
        <v>2091374.66</v>
      </c>
      <c r="N2799" s="64" t="str">
        <f>+IF(Tabla1[[#This Row],[F PMPI]]="SÍ","No","Sí")</f>
        <v>Sí</v>
      </c>
      <c r="O2799" s="65">
        <f>+Tabla1[[#This Row],[PVL]]*1.055</f>
        <v>2206400.2662999998</v>
      </c>
      <c r="P2799" s="65">
        <f>+Tabla1[[#This Row],[PVL]]*1.43</f>
        <v>2990665.7637999998</v>
      </c>
      <c r="Q2799" s="66" t="str">
        <f>+HYPERLINK(Tabla1[[#This Row],[PAG]])</f>
        <v/>
      </c>
      <c r="R2799" s="67"/>
      <c r="S2799" s="68"/>
      <c r="T2799" s="69"/>
      <c r="U2799" s="69"/>
      <c r="V2799" s="69"/>
      <c r="W2799" s="69"/>
      <c r="X2799" s="69"/>
      <c r="Y2799" s="35"/>
      <c r="Z2799" s="35" t="s">
        <v>65</v>
      </c>
      <c r="AA2799" s="36">
        <v>1</v>
      </c>
      <c r="AB2799" s="35" t="s">
        <v>27</v>
      </c>
      <c r="AC2799" s="35" t="str">
        <f>+IF(Tabla1[[#This Row],[STK]]="no","Sin STK", "STK disponible")</f>
        <v>STK disponible</v>
      </c>
      <c r="AD2799" s="35">
        <f>+I2799*J2799</f>
        <v>0</v>
      </c>
      <c r="AE2799" s="35">
        <f>+I2799*K2799</f>
        <v>0</v>
      </c>
      <c r="AF2799" s="36">
        <f>IF(Tabla1[[#This Row],[ref pack]]=1,Tabla1[[#This Row],[Pedido]],LCM(Tabla1[[#This Row],[MC VIEJO]],Tabla1[[#This Row],[Pedido]]))</f>
        <v>1</v>
      </c>
      <c r="AG2799" s="36">
        <f>+VLOOKUP(Tabla1[[#This Row],[Artículo]],'.'!$B$2:$D$11481,3,)</f>
        <v>1</v>
      </c>
      <c r="AH2799" s="37" t="str">
        <f>+IFERROR(SEARCH("pack",Tabla1[[#This Row],[PACK]]),"")</f>
        <v/>
      </c>
    </row>
    <row r="2800" spans="1:34" ht="24" customHeight="1" x14ac:dyDescent="0.2">
      <c r="A2800" s="50" t="s">
        <v>5257</v>
      </c>
      <c r="B2800" s="60" t="s">
        <v>5314</v>
      </c>
      <c r="C2800" s="61" t="s">
        <v>9954</v>
      </c>
      <c r="D2800" s="52" t="s">
        <v>27</v>
      </c>
      <c r="E2800" s="53">
        <v>1062622.43</v>
      </c>
      <c r="F2800" s="23" t="str">
        <f>+IFERROR(VLOOKUP(Tabla1[[#This Row],[Artículo]],'..'!$B$2:$D$569000,3,),"")</f>
        <v/>
      </c>
      <c r="G2800" s="24" t="str">
        <f>IF(H2800=AF2800,"", "Error MC")</f>
        <v>Error MC</v>
      </c>
      <c r="H2800" s="62"/>
      <c r="I2800" s="54">
        <f>+Tabla1[[#This Row],[MC]]*Tabla1[[#This Row],[Pedido]]*Tabla1[[#This Row],[PVC ]]</f>
        <v>0</v>
      </c>
      <c r="J2800" s="26">
        <v>0.21</v>
      </c>
      <c r="K2800" s="63"/>
      <c r="L2800" s="28" t="s">
        <v>31</v>
      </c>
      <c r="M2800" s="53">
        <v>1800082.3940000001</v>
      </c>
      <c r="N2800" s="64" t="str">
        <f>+IF(Tabla1[[#This Row],[F PMPI]]="SÍ","No","Sí")</f>
        <v>Sí</v>
      </c>
      <c r="O2800" s="65">
        <f>+Tabla1[[#This Row],[PVL]]*1.055</f>
        <v>1899086.92567</v>
      </c>
      <c r="P2800" s="65">
        <f>+Tabla1[[#This Row],[PVL]]*1.43</f>
        <v>2574117.8234199998</v>
      </c>
      <c r="Q2800" s="66" t="str">
        <f>+HYPERLINK(Tabla1[[#This Row],[PAG]])</f>
        <v/>
      </c>
      <c r="R2800" s="67"/>
      <c r="S2800" s="68"/>
      <c r="T2800" s="69"/>
      <c r="U2800" s="69"/>
      <c r="V2800" s="69"/>
      <c r="W2800" s="69"/>
      <c r="X2800" s="69"/>
      <c r="Y2800" s="35"/>
      <c r="Z2800" s="35" t="s">
        <v>65</v>
      </c>
      <c r="AA2800" s="36">
        <v>1</v>
      </c>
      <c r="AB2800" s="35" t="s">
        <v>27</v>
      </c>
      <c r="AC2800" s="35" t="str">
        <f>+IF(Tabla1[[#This Row],[STK]]="no","Sin STK", "STK disponible")</f>
        <v>Sin STK</v>
      </c>
      <c r="AD2800" s="35">
        <f>+I2800*J2800</f>
        <v>0</v>
      </c>
      <c r="AE2800" s="35">
        <f>+I2800*K2800</f>
        <v>0</v>
      </c>
      <c r="AF2800" s="36">
        <f>IF(Tabla1[[#This Row],[ref pack]]=1,Tabla1[[#This Row],[Pedido]],LCM(Tabla1[[#This Row],[MC VIEJO]],Tabla1[[#This Row],[Pedido]]))</f>
        <v>1</v>
      </c>
      <c r="AG2800" s="36">
        <f>+VLOOKUP(Tabla1[[#This Row],[Artículo]],'.'!$B$2:$D$11481,3,)</f>
        <v>1</v>
      </c>
      <c r="AH2800" s="37" t="str">
        <f>+IFERROR(SEARCH("pack",Tabla1[[#This Row],[PACK]]),"")</f>
        <v/>
      </c>
    </row>
    <row r="2801" spans="1:34" ht="24" customHeight="1" x14ac:dyDescent="0.2">
      <c r="A2801" s="50" t="s">
        <v>5257</v>
      </c>
      <c r="B2801" s="60" t="s">
        <v>5315</v>
      </c>
      <c r="C2801" s="61" t="s">
        <v>9955</v>
      </c>
      <c r="D2801" s="52" t="s">
        <v>27</v>
      </c>
      <c r="E2801" s="53">
        <v>1126281.43</v>
      </c>
      <c r="F2801" s="23" t="str">
        <f>+IFERROR(VLOOKUP(Tabla1[[#This Row],[Artículo]],'..'!$B$2:$D$569000,3,),"")</f>
        <v/>
      </c>
      <c r="G2801" s="24" t="str">
        <f>IF(H2801=AF2801,"", "Error MC")</f>
        <v>Error MC</v>
      </c>
      <c r="H2801" s="62"/>
      <c r="I2801" s="54">
        <f>+Tabla1[[#This Row],[MC]]*Tabla1[[#This Row],[Pedido]]*Tabla1[[#This Row],[PVC ]]</f>
        <v>0</v>
      </c>
      <c r="J2801" s="26">
        <v>0.21</v>
      </c>
      <c r="K2801" s="63"/>
      <c r="L2801" s="28" t="s">
        <v>31</v>
      </c>
      <c r="M2801" s="53">
        <v>1907920.74</v>
      </c>
      <c r="N2801" s="64" t="str">
        <f>+IF(Tabla1[[#This Row],[F PMPI]]="SÍ","No","Sí")</f>
        <v>Sí</v>
      </c>
      <c r="O2801" s="65">
        <f>+Tabla1[[#This Row],[PVL]]*1.055</f>
        <v>2012856.3806999999</v>
      </c>
      <c r="P2801" s="65">
        <f>+Tabla1[[#This Row],[PVL]]*1.43</f>
        <v>2728326.6581999999</v>
      </c>
      <c r="Q2801" s="66" t="str">
        <f>+HYPERLINK(Tabla1[[#This Row],[PAG]])</f>
        <v/>
      </c>
      <c r="R2801" s="67"/>
      <c r="S2801" s="68"/>
      <c r="T2801" s="69"/>
      <c r="U2801" s="69"/>
      <c r="V2801" s="69"/>
      <c r="W2801" s="69"/>
      <c r="X2801" s="69"/>
      <c r="Y2801" s="35"/>
      <c r="Z2801" s="35" t="s">
        <v>65</v>
      </c>
      <c r="AA2801" s="36">
        <v>1</v>
      </c>
      <c r="AB2801" s="35" t="s">
        <v>27</v>
      </c>
      <c r="AC2801" s="35" t="str">
        <f>+IF(Tabla1[[#This Row],[STK]]="no","Sin STK", "STK disponible")</f>
        <v>Sin STK</v>
      </c>
      <c r="AD2801" s="35">
        <f>+I2801*J2801</f>
        <v>0</v>
      </c>
      <c r="AE2801" s="35">
        <f>+I2801*K2801</f>
        <v>0</v>
      </c>
      <c r="AF2801" s="36">
        <f>IF(Tabla1[[#This Row],[ref pack]]=1,Tabla1[[#This Row],[Pedido]],LCM(Tabla1[[#This Row],[MC VIEJO]],Tabla1[[#This Row],[Pedido]]))</f>
        <v>1</v>
      </c>
      <c r="AG2801" s="36">
        <f>+VLOOKUP(Tabla1[[#This Row],[Artículo]],'.'!$B$2:$D$11481,3,)</f>
        <v>1</v>
      </c>
      <c r="AH2801" s="37" t="str">
        <f>+IFERROR(SEARCH("pack",Tabla1[[#This Row],[PACK]]),"")</f>
        <v/>
      </c>
    </row>
    <row r="2802" spans="1:34" ht="24" customHeight="1" x14ac:dyDescent="0.2">
      <c r="A2802" s="50" t="s">
        <v>5257</v>
      </c>
      <c r="B2802" s="60" t="s">
        <v>5316</v>
      </c>
      <c r="C2802" s="61" t="s">
        <v>9956</v>
      </c>
      <c r="D2802" s="52" t="s">
        <v>27</v>
      </c>
      <c r="E2802" s="53">
        <v>1006260.92</v>
      </c>
      <c r="F2802" s="23" t="str">
        <f>+IFERROR(VLOOKUP(Tabla1[[#This Row],[Artículo]],'..'!$B$2:$D$569000,3,),"")</f>
        <v/>
      </c>
      <c r="G2802" s="24" t="str">
        <f>IF(H2802=AF2802,"", "Error MC")</f>
        <v>Error MC</v>
      </c>
      <c r="H2802" s="62"/>
      <c r="I2802" s="54">
        <f>+Tabla1[[#This Row],[MC]]*Tabla1[[#This Row],[Pedido]]*Tabla1[[#This Row],[PVC ]]</f>
        <v>0</v>
      </c>
      <c r="J2802" s="26">
        <v>0.21</v>
      </c>
      <c r="K2802" s="63"/>
      <c r="L2802" s="28" t="s">
        <v>31</v>
      </c>
      <c r="M2802" s="53">
        <v>1704606.0009999999</v>
      </c>
      <c r="N2802" s="64" t="str">
        <f>+IF(Tabla1[[#This Row],[F PMPI]]="SÍ","No","Sí")</f>
        <v>Sí</v>
      </c>
      <c r="O2802" s="65">
        <f>+Tabla1[[#This Row],[PVL]]*1.055</f>
        <v>1798359.3310549997</v>
      </c>
      <c r="P2802" s="65">
        <f>+Tabla1[[#This Row],[PVL]]*1.43</f>
        <v>2437586.5814299998</v>
      </c>
      <c r="Q2802" s="66" t="str">
        <f>+HYPERLINK(Tabla1[[#This Row],[PAG]])</f>
        <v/>
      </c>
      <c r="R2802" s="67"/>
      <c r="S2802" s="68"/>
      <c r="T2802" s="69"/>
      <c r="U2802" s="69"/>
      <c r="V2802" s="69"/>
      <c r="W2802" s="69"/>
      <c r="X2802" s="69"/>
      <c r="Y2802" s="35"/>
      <c r="Z2802" s="35" t="s">
        <v>65</v>
      </c>
      <c r="AA2802" s="36">
        <v>1</v>
      </c>
      <c r="AB2802" s="35" t="s">
        <v>27</v>
      </c>
      <c r="AC2802" s="35" t="str">
        <f>+IF(Tabla1[[#This Row],[STK]]="no","Sin STK", "STK disponible")</f>
        <v>Sin STK</v>
      </c>
      <c r="AD2802" s="35">
        <f>+I2802*J2802</f>
        <v>0</v>
      </c>
      <c r="AE2802" s="35">
        <f>+I2802*K2802</f>
        <v>0</v>
      </c>
      <c r="AF2802" s="36">
        <f>IF(Tabla1[[#This Row],[ref pack]]=1,Tabla1[[#This Row],[Pedido]],LCM(Tabla1[[#This Row],[MC VIEJO]],Tabla1[[#This Row],[Pedido]]))</f>
        <v>1</v>
      </c>
      <c r="AG2802" s="36">
        <f>+VLOOKUP(Tabla1[[#This Row],[Artículo]],'.'!$B$2:$D$11481,3,)</f>
        <v>1</v>
      </c>
      <c r="AH2802" s="37" t="str">
        <f>+IFERROR(SEARCH("pack",Tabla1[[#This Row],[PACK]]),"")</f>
        <v/>
      </c>
    </row>
    <row r="2803" spans="1:34" ht="24" customHeight="1" x14ac:dyDescent="0.2">
      <c r="A2803" s="50" t="s">
        <v>5257</v>
      </c>
      <c r="B2803" s="60" t="s">
        <v>5317</v>
      </c>
      <c r="C2803" s="61" t="s">
        <v>5318</v>
      </c>
      <c r="D2803" s="52" t="s">
        <v>9842</v>
      </c>
      <c r="E2803" s="53">
        <v>252691.33</v>
      </c>
      <c r="F2803" s="23" t="str">
        <f>+IFERROR(VLOOKUP(Tabla1[[#This Row],[Artículo]],'..'!$B$2:$D$569000,3,),"")</f>
        <v/>
      </c>
      <c r="G2803" s="24" t="str">
        <f>IF(H2803=AF2803,"", "Error MC")</f>
        <v>Error MC</v>
      </c>
      <c r="H2803" s="62"/>
      <c r="I2803" s="54">
        <f>+Tabla1[[#This Row],[MC]]*Tabla1[[#This Row],[Pedido]]*Tabla1[[#This Row],[PVC ]]</f>
        <v>0</v>
      </c>
      <c r="J2803" s="26">
        <v>0.21</v>
      </c>
      <c r="K2803" s="63"/>
      <c r="L2803" s="28" t="s">
        <v>31</v>
      </c>
      <c r="M2803" s="53">
        <v>428059.11099999998</v>
      </c>
      <c r="N2803" s="64" t="str">
        <f>+IF(Tabla1[[#This Row],[F PMPI]]="SÍ","No","Sí")</f>
        <v>Sí</v>
      </c>
      <c r="O2803" s="65">
        <f>+Tabla1[[#This Row],[PVL]]*1.055</f>
        <v>451602.36210499995</v>
      </c>
      <c r="P2803" s="65">
        <f>+Tabla1[[#This Row],[PVL]]*1.43</f>
        <v>612124.5287299999</v>
      </c>
      <c r="Q2803" s="66" t="str">
        <f>+HYPERLINK(Tabla1[[#This Row],[PAG]])</f>
        <v/>
      </c>
      <c r="R2803" s="67"/>
      <c r="S2803" s="68"/>
      <c r="T2803" s="69"/>
      <c r="U2803" s="69"/>
      <c r="V2803" s="69"/>
      <c r="W2803" s="69"/>
      <c r="X2803" s="69"/>
      <c r="Y2803" s="35"/>
      <c r="Z2803" s="35" t="s">
        <v>65</v>
      </c>
      <c r="AA2803" s="36">
        <v>1</v>
      </c>
      <c r="AB2803" s="35" t="s">
        <v>27</v>
      </c>
      <c r="AC2803" s="35" t="str">
        <f>+IF(Tabla1[[#This Row],[STK]]="no","Sin STK", "STK disponible")</f>
        <v>STK disponible</v>
      </c>
      <c r="AD2803" s="35">
        <f>+I2803*J2803</f>
        <v>0</v>
      </c>
      <c r="AE2803" s="35">
        <f>+I2803*K2803</f>
        <v>0</v>
      </c>
      <c r="AF2803" s="36">
        <f>IF(Tabla1[[#This Row],[ref pack]]=1,Tabla1[[#This Row],[Pedido]],LCM(Tabla1[[#This Row],[MC VIEJO]],Tabla1[[#This Row],[Pedido]]))</f>
        <v>1</v>
      </c>
      <c r="AG2803" s="36">
        <f>+VLOOKUP(Tabla1[[#This Row],[Artículo]],'.'!$B$2:$D$11481,3,)</f>
        <v>1</v>
      </c>
      <c r="AH2803" s="37" t="str">
        <f>+IFERROR(SEARCH("pack",Tabla1[[#This Row],[PACK]]),"")</f>
        <v/>
      </c>
    </row>
    <row r="2804" spans="1:34" ht="24" customHeight="1" x14ac:dyDescent="0.2">
      <c r="A2804" s="50" t="s">
        <v>5257</v>
      </c>
      <c r="B2804" s="60" t="s">
        <v>5319</v>
      </c>
      <c r="C2804" s="61" t="s">
        <v>5320</v>
      </c>
      <c r="D2804" s="52" t="s">
        <v>9842</v>
      </c>
      <c r="E2804" s="53">
        <v>252691.33</v>
      </c>
      <c r="F2804" s="23" t="str">
        <f>+IFERROR(VLOOKUP(Tabla1[[#This Row],[Artículo]],'..'!$B$2:$D$569000,3,),"")</f>
        <v/>
      </c>
      <c r="G2804" s="24" t="str">
        <f>IF(H2804=AF2804,"", "Error MC")</f>
        <v>Error MC</v>
      </c>
      <c r="H2804" s="62"/>
      <c r="I2804" s="54">
        <f>+Tabla1[[#This Row],[MC]]*Tabla1[[#This Row],[Pedido]]*Tabla1[[#This Row],[PVC ]]</f>
        <v>0</v>
      </c>
      <c r="J2804" s="26">
        <v>0.21</v>
      </c>
      <c r="K2804" s="63"/>
      <c r="L2804" s="28" t="s">
        <v>31</v>
      </c>
      <c r="M2804" s="53">
        <v>428059.11099999998</v>
      </c>
      <c r="N2804" s="64" t="str">
        <f>+IF(Tabla1[[#This Row],[F PMPI]]="SÍ","No","Sí")</f>
        <v>Sí</v>
      </c>
      <c r="O2804" s="65">
        <f>+Tabla1[[#This Row],[PVL]]*1.055</f>
        <v>451602.36210499995</v>
      </c>
      <c r="P2804" s="65">
        <f>+Tabla1[[#This Row],[PVL]]*1.43</f>
        <v>612124.5287299999</v>
      </c>
      <c r="Q2804" s="66" t="str">
        <f>+HYPERLINK(Tabla1[[#This Row],[PAG]])</f>
        <v/>
      </c>
      <c r="R2804" s="67"/>
      <c r="S2804" s="68"/>
      <c r="T2804" s="69"/>
      <c r="U2804" s="69"/>
      <c r="V2804" s="69"/>
      <c r="W2804" s="69"/>
      <c r="X2804" s="69"/>
      <c r="Y2804" s="35"/>
      <c r="Z2804" s="35" t="s">
        <v>65</v>
      </c>
      <c r="AA2804" s="36">
        <v>1</v>
      </c>
      <c r="AB2804" s="35" t="s">
        <v>27</v>
      </c>
      <c r="AC2804" s="35" t="str">
        <f>+IF(Tabla1[[#This Row],[STK]]="no","Sin STK", "STK disponible")</f>
        <v>STK disponible</v>
      </c>
      <c r="AD2804" s="35">
        <f>+I2804*J2804</f>
        <v>0</v>
      </c>
      <c r="AE2804" s="35">
        <f>+I2804*K2804</f>
        <v>0</v>
      </c>
      <c r="AF2804" s="36">
        <f>IF(Tabla1[[#This Row],[ref pack]]=1,Tabla1[[#This Row],[Pedido]],LCM(Tabla1[[#This Row],[MC VIEJO]],Tabla1[[#This Row],[Pedido]]))</f>
        <v>1</v>
      </c>
      <c r="AG2804" s="36">
        <f>+VLOOKUP(Tabla1[[#This Row],[Artículo]],'.'!$B$2:$D$11481,3,)</f>
        <v>1</v>
      </c>
      <c r="AH2804" s="37" t="str">
        <f>+IFERROR(SEARCH("pack",Tabla1[[#This Row],[PACK]]),"")</f>
        <v/>
      </c>
    </row>
    <row r="2805" spans="1:34" ht="24" customHeight="1" x14ac:dyDescent="0.2">
      <c r="A2805" s="50" t="s">
        <v>5257</v>
      </c>
      <c r="B2805" s="60" t="s">
        <v>5321</v>
      </c>
      <c r="C2805" s="61" t="s">
        <v>5322</v>
      </c>
      <c r="D2805" s="52" t="s">
        <v>9842</v>
      </c>
      <c r="E2805" s="53">
        <v>189518.52</v>
      </c>
      <c r="F2805" s="23" t="str">
        <f>+IFERROR(VLOOKUP(Tabla1[[#This Row],[Artículo]],'..'!$B$2:$D$569000,3,),"")</f>
        <v/>
      </c>
      <c r="G2805" s="24" t="str">
        <f>IF(H2805=AF2805,"", "Error MC")</f>
        <v>Error MC</v>
      </c>
      <c r="H2805" s="62"/>
      <c r="I2805" s="54">
        <f>+Tabla1[[#This Row],[MC]]*Tabla1[[#This Row],[Pedido]]*Tabla1[[#This Row],[PVC ]]</f>
        <v>0</v>
      </c>
      <c r="J2805" s="26">
        <v>0.21</v>
      </c>
      <c r="K2805" s="63"/>
      <c r="L2805" s="28" t="s">
        <v>31</v>
      </c>
      <c r="M2805" s="53">
        <v>321044.375</v>
      </c>
      <c r="N2805" s="64" t="str">
        <f>+IF(Tabla1[[#This Row],[F PMPI]]="SÍ","No","Sí")</f>
        <v>Sí</v>
      </c>
      <c r="O2805" s="65">
        <f>+Tabla1[[#This Row],[PVL]]*1.055</f>
        <v>338701.81562499999</v>
      </c>
      <c r="P2805" s="65">
        <f>+Tabla1[[#This Row],[PVL]]*1.43</f>
        <v>459093.45624999999</v>
      </c>
      <c r="Q2805" s="66" t="str">
        <f>+HYPERLINK(Tabla1[[#This Row],[PAG]])</f>
        <v/>
      </c>
      <c r="R2805" s="67"/>
      <c r="S2805" s="68"/>
      <c r="T2805" s="69"/>
      <c r="U2805" s="69"/>
      <c r="V2805" s="69"/>
      <c r="W2805" s="69"/>
      <c r="X2805" s="69"/>
      <c r="Y2805" s="35"/>
      <c r="Z2805" s="35" t="s">
        <v>65</v>
      </c>
      <c r="AA2805" s="36">
        <v>1</v>
      </c>
      <c r="AB2805" s="35" t="s">
        <v>27</v>
      </c>
      <c r="AC2805" s="35" t="str">
        <f>+IF(Tabla1[[#This Row],[STK]]="no","Sin STK", "STK disponible")</f>
        <v>STK disponible</v>
      </c>
      <c r="AD2805" s="35">
        <f>+I2805*J2805</f>
        <v>0</v>
      </c>
      <c r="AE2805" s="35">
        <f>+I2805*K2805</f>
        <v>0</v>
      </c>
      <c r="AF2805" s="36">
        <f>IF(Tabla1[[#This Row],[ref pack]]=1,Tabla1[[#This Row],[Pedido]],LCM(Tabla1[[#This Row],[MC VIEJO]],Tabla1[[#This Row],[Pedido]]))</f>
        <v>1</v>
      </c>
      <c r="AG2805" s="36">
        <f>+VLOOKUP(Tabla1[[#This Row],[Artículo]],'.'!$B$2:$D$11481,3,)</f>
        <v>1</v>
      </c>
      <c r="AH2805" s="37" t="str">
        <f>+IFERROR(SEARCH("pack",Tabla1[[#This Row],[PACK]]),"")</f>
        <v/>
      </c>
    </row>
    <row r="2806" spans="1:34" ht="24" customHeight="1" x14ac:dyDescent="0.2">
      <c r="A2806" s="50" t="s">
        <v>5257</v>
      </c>
      <c r="B2806" s="60" t="s">
        <v>5323</v>
      </c>
      <c r="C2806" s="61" t="s">
        <v>5324</v>
      </c>
      <c r="D2806" s="52" t="s">
        <v>9842</v>
      </c>
      <c r="E2806" s="53">
        <v>189518.52</v>
      </c>
      <c r="F2806" s="23" t="str">
        <f>+IFERROR(VLOOKUP(Tabla1[[#This Row],[Artículo]],'..'!$B$2:$D$569000,3,),"")</f>
        <v/>
      </c>
      <c r="G2806" s="24" t="str">
        <f>IF(H2806=AF2806,"", "Error MC")</f>
        <v>Error MC</v>
      </c>
      <c r="H2806" s="62"/>
      <c r="I2806" s="54">
        <f>+Tabla1[[#This Row],[MC]]*Tabla1[[#This Row],[Pedido]]*Tabla1[[#This Row],[PVC ]]</f>
        <v>0</v>
      </c>
      <c r="J2806" s="26">
        <v>0.21</v>
      </c>
      <c r="K2806" s="63"/>
      <c r="L2806" s="28" t="s">
        <v>31</v>
      </c>
      <c r="M2806" s="53">
        <v>321044.375</v>
      </c>
      <c r="N2806" s="64" t="str">
        <f>+IF(Tabla1[[#This Row],[F PMPI]]="SÍ","No","Sí")</f>
        <v>Sí</v>
      </c>
      <c r="O2806" s="65">
        <f>+Tabla1[[#This Row],[PVL]]*1.055</f>
        <v>338701.81562499999</v>
      </c>
      <c r="P2806" s="65">
        <f>+Tabla1[[#This Row],[PVL]]*1.43</f>
        <v>459093.45624999999</v>
      </c>
      <c r="Q2806" s="66" t="str">
        <f>+HYPERLINK(Tabla1[[#This Row],[PAG]])</f>
        <v/>
      </c>
      <c r="R2806" s="67"/>
      <c r="S2806" s="68"/>
      <c r="T2806" s="69"/>
      <c r="U2806" s="69"/>
      <c r="V2806" s="69"/>
      <c r="W2806" s="69"/>
      <c r="X2806" s="69"/>
      <c r="Y2806" s="35"/>
      <c r="Z2806" s="35" t="s">
        <v>65</v>
      </c>
      <c r="AA2806" s="36">
        <v>1</v>
      </c>
      <c r="AB2806" s="35" t="s">
        <v>27</v>
      </c>
      <c r="AC2806" s="35" t="str">
        <f>+IF(Tabla1[[#This Row],[STK]]="no","Sin STK", "STK disponible")</f>
        <v>STK disponible</v>
      </c>
      <c r="AD2806" s="35">
        <f>+I2806*J2806</f>
        <v>0</v>
      </c>
      <c r="AE2806" s="35">
        <f>+I2806*K2806</f>
        <v>0</v>
      </c>
      <c r="AF2806" s="36">
        <f>IF(Tabla1[[#This Row],[ref pack]]=1,Tabla1[[#This Row],[Pedido]],LCM(Tabla1[[#This Row],[MC VIEJO]],Tabla1[[#This Row],[Pedido]]))</f>
        <v>1</v>
      </c>
      <c r="AG2806" s="36">
        <f>+VLOOKUP(Tabla1[[#This Row],[Artículo]],'.'!$B$2:$D$11481,3,)</f>
        <v>1</v>
      </c>
      <c r="AH2806" s="37" t="str">
        <f>+IFERROR(SEARCH("pack",Tabla1[[#This Row],[PACK]]),"")</f>
        <v/>
      </c>
    </row>
    <row r="2807" spans="1:34" ht="24" customHeight="1" x14ac:dyDescent="0.2">
      <c r="A2807" s="50" t="s">
        <v>5257</v>
      </c>
      <c r="B2807" s="60" t="s">
        <v>5325</v>
      </c>
      <c r="C2807" s="61" t="s">
        <v>5326</v>
      </c>
      <c r="D2807" s="52" t="s">
        <v>27</v>
      </c>
      <c r="E2807" s="53">
        <v>27531.31</v>
      </c>
      <c r="F2807" s="23" t="str">
        <f>+IFERROR(VLOOKUP(Tabla1[[#This Row],[Artículo]],'..'!$B$2:$D$569000,3,),"")</f>
        <v/>
      </c>
      <c r="G2807" s="24" t="str">
        <f>IF(H2807=AF2807,"", "Error MC")</f>
        <v>Error MC</v>
      </c>
      <c r="H2807" s="62"/>
      <c r="I2807" s="54">
        <f>+Tabla1[[#This Row],[MC]]*Tabla1[[#This Row],[Pedido]]*Tabla1[[#This Row],[PVC ]]</f>
        <v>0</v>
      </c>
      <c r="J2807" s="26">
        <v>0.21</v>
      </c>
      <c r="K2807" s="63"/>
      <c r="L2807" s="28" t="s">
        <v>31</v>
      </c>
      <c r="M2807" s="53">
        <v>46638.034</v>
      </c>
      <c r="N2807" s="64" t="str">
        <f>+IF(Tabla1[[#This Row],[F PMPI]]="SÍ","No","Sí")</f>
        <v>Sí</v>
      </c>
      <c r="O2807" s="65">
        <f>+Tabla1[[#This Row],[PVL]]*1.055</f>
        <v>49203.125869999996</v>
      </c>
      <c r="P2807" s="65">
        <f>+Tabla1[[#This Row],[PVL]]*1.43</f>
        <v>66692.388619999998</v>
      </c>
      <c r="Q2807" s="66" t="str">
        <f>+HYPERLINK(Tabla1[[#This Row],[PAG]])</f>
        <v/>
      </c>
      <c r="R2807" s="67"/>
      <c r="S2807" s="68"/>
      <c r="T2807" s="69"/>
      <c r="U2807" s="69"/>
      <c r="V2807" s="69"/>
      <c r="W2807" s="69"/>
      <c r="X2807" s="69"/>
      <c r="Y2807" s="35"/>
      <c r="Z2807" s="35" t="s">
        <v>65</v>
      </c>
      <c r="AA2807" s="36">
        <v>1</v>
      </c>
      <c r="AB2807" s="35" t="s">
        <v>27</v>
      </c>
      <c r="AC2807" s="35" t="str">
        <f>+IF(Tabla1[[#This Row],[STK]]="no","Sin STK", "STK disponible")</f>
        <v>Sin STK</v>
      </c>
      <c r="AD2807" s="35">
        <f>+I2807*J2807</f>
        <v>0</v>
      </c>
      <c r="AE2807" s="35">
        <f>+I2807*K2807</f>
        <v>0</v>
      </c>
      <c r="AF2807" s="36">
        <f>IF(Tabla1[[#This Row],[ref pack]]=1,Tabla1[[#This Row],[Pedido]],LCM(Tabla1[[#This Row],[MC VIEJO]],Tabla1[[#This Row],[Pedido]]))</f>
        <v>1</v>
      </c>
      <c r="AG2807" s="36">
        <f>+VLOOKUP(Tabla1[[#This Row],[Artículo]],'.'!$B$2:$D$11481,3,)</f>
        <v>1</v>
      </c>
      <c r="AH2807" s="37" t="str">
        <f>+IFERROR(SEARCH("pack",Tabla1[[#This Row],[PACK]]),"")</f>
        <v/>
      </c>
    </row>
    <row r="2808" spans="1:34" ht="24" customHeight="1" x14ac:dyDescent="0.2">
      <c r="A2808" s="50" t="s">
        <v>5257</v>
      </c>
      <c r="B2808" s="60" t="s">
        <v>5327</v>
      </c>
      <c r="C2808" s="61" t="s">
        <v>5328</v>
      </c>
      <c r="D2808" s="52" t="s">
        <v>27</v>
      </c>
      <c r="E2808" s="53">
        <v>23295.75</v>
      </c>
      <c r="F2808" s="23" t="str">
        <f>+IFERROR(VLOOKUP(Tabla1[[#This Row],[Artículo]],'..'!$B$2:$D$569000,3,),"")</f>
        <v/>
      </c>
      <c r="G2808" s="24" t="str">
        <f>IF(H2808=AF2808,"", "Error MC")</f>
        <v>Error MC</v>
      </c>
      <c r="H2808" s="62"/>
      <c r="I2808" s="54">
        <f>+Tabla1[[#This Row],[MC]]*Tabla1[[#This Row],[Pedido]]*Tabla1[[#This Row],[PVC ]]</f>
        <v>0</v>
      </c>
      <c r="J2808" s="26">
        <v>0.21</v>
      </c>
      <c r="K2808" s="63"/>
      <c r="L2808" s="28" t="s">
        <v>31</v>
      </c>
      <c r="M2808" s="53">
        <v>39463.000999999997</v>
      </c>
      <c r="N2808" s="64" t="str">
        <f>+IF(Tabla1[[#This Row],[F PMPI]]="SÍ","No","Sí")</f>
        <v>Sí</v>
      </c>
      <c r="O2808" s="65">
        <f>+Tabla1[[#This Row],[PVL]]*1.055</f>
        <v>41633.466054999997</v>
      </c>
      <c r="P2808" s="65">
        <f>+Tabla1[[#This Row],[PVL]]*1.43</f>
        <v>56432.091429999993</v>
      </c>
      <c r="Q2808" s="66" t="str">
        <f>+HYPERLINK(Tabla1[[#This Row],[PAG]])</f>
        <v/>
      </c>
      <c r="R2808" s="67"/>
      <c r="S2808" s="68"/>
      <c r="T2808" s="69"/>
      <c r="U2808" s="69"/>
      <c r="V2808" s="69"/>
      <c r="W2808" s="69"/>
      <c r="X2808" s="69"/>
      <c r="Y2808" s="35"/>
      <c r="Z2808" s="35" t="s">
        <v>65</v>
      </c>
      <c r="AA2808" s="36">
        <v>1</v>
      </c>
      <c r="AB2808" s="35" t="s">
        <v>27</v>
      </c>
      <c r="AC2808" s="35" t="str">
        <f>+IF(Tabla1[[#This Row],[STK]]="no","Sin STK", "STK disponible")</f>
        <v>Sin STK</v>
      </c>
      <c r="AD2808" s="35">
        <f>+I2808*J2808</f>
        <v>0</v>
      </c>
      <c r="AE2808" s="35">
        <f>+I2808*K2808</f>
        <v>0</v>
      </c>
      <c r="AF2808" s="36">
        <f>IF(Tabla1[[#This Row],[ref pack]]=1,Tabla1[[#This Row],[Pedido]],LCM(Tabla1[[#This Row],[MC VIEJO]],Tabla1[[#This Row],[Pedido]]))</f>
        <v>1</v>
      </c>
      <c r="AG2808" s="36">
        <f>+VLOOKUP(Tabla1[[#This Row],[Artículo]],'.'!$B$2:$D$11481,3,)</f>
        <v>1</v>
      </c>
      <c r="AH2808" s="37" t="str">
        <f>+IFERROR(SEARCH("pack",Tabla1[[#This Row],[PACK]]),"")</f>
        <v/>
      </c>
    </row>
    <row r="2809" spans="1:34" ht="24" customHeight="1" x14ac:dyDescent="0.2">
      <c r="A2809" s="50" t="s">
        <v>5257</v>
      </c>
      <c r="B2809" s="60" t="s">
        <v>5329</v>
      </c>
      <c r="C2809" s="61" t="s">
        <v>5330</v>
      </c>
      <c r="D2809" s="52" t="s">
        <v>9842</v>
      </c>
      <c r="E2809" s="53">
        <v>23295.75</v>
      </c>
      <c r="F2809" s="23" t="str">
        <f>+IFERROR(VLOOKUP(Tabla1[[#This Row],[Artículo]],'..'!$B$2:$D$569000,3,),"")</f>
        <v/>
      </c>
      <c r="G2809" s="24" t="str">
        <f>IF(H2809=AF2809,"", "Error MC")</f>
        <v>Error MC</v>
      </c>
      <c r="H2809" s="62"/>
      <c r="I2809" s="54">
        <f>+Tabla1[[#This Row],[MC]]*Tabla1[[#This Row],[Pedido]]*Tabla1[[#This Row],[PVC ]]</f>
        <v>0</v>
      </c>
      <c r="J2809" s="26">
        <v>0.21</v>
      </c>
      <c r="K2809" s="63"/>
      <c r="L2809" s="28" t="s">
        <v>31</v>
      </c>
      <c r="M2809" s="53">
        <v>39463.000999999997</v>
      </c>
      <c r="N2809" s="64" t="str">
        <f>+IF(Tabla1[[#This Row],[F PMPI]]="SÍ","No","Sí")</f>
        <v>Sí</v>
      </c>
      <c r="O2809" s="65">
        <f>+Tabla1[[#This Row],[PVL]]*1.055</f>
        <v>41633.466054999997</v>
      </c>
      <c r="P2809" s="65">
        <f>+Tabla1[[#This Row],[PVL]]*1.43</f>
        <v>56432.091429999993</v>
      </c>
      <c r="Q2809" s="66" t="str">
        <f>+HYPERLINK(Tabla1[[#This Row],[PAG]])</f>
        <v/>
      </c>
      <c r="R2809" s="67"/>
      <c r="S2809" s="68"/>
      <c r="T2809" s="69"/>
      <c r="U2809" s="69"/>
      <c r="V2809" s="69"/>
      <c r="W2809" s="69"/>
      <c r="X2809" s="69"/>
      <c r="Y2809" s="35"/>
      <c r="Z2809" s="35" t="s">
        <v>65</v>
      </c>
      <c r="AA2809" s="36">
        <v>1</v>
      </c>
      <c r="AB2809" s="35" t="s">
        <v>27</v>
      </c>
      <c r="AC2809" s="35" t="str">
        <f>+IF(Tabla1[[#This Row],[STK]]="no","Sin STK", "STK disponible")</f>
        <v>STK disponible</v>
      </c>
      <c r="AD2809" s="35">
        <f>+I2809*J2809</f>
        <v>0</v>
      </c>
      <c r="AE2809" s="35">
        <f>+I2809*K2809</f>
        <v>0</v>
      </c>
      <c r="AF2809" s="36">
        <f>IF(Tabla1[[#This Row],[ref pack]]=1,Tabla1[[#This Row],[Pedido]],LCM(Tabla1[[#This Row],[MC VIEJO]],Tabla1[[#This Row],[Pedido]]))</f>
        <v>1</v>
      </c>
      <c r="AG2809" s="36">
        <f>+VLOOKUP(Tabla1[[#This Row],[Artículo]],'.'!$B$2:$D$11481,3,)</f>
        <v>1</v>
      </c>
      <c r="AH2809" s="37" t="str">
        <f>+IFERROR(SEARCH("pack",Tabla1[[#This Row],[PACK]]),"")</f>
        <v/>
      </c>
    </row>
    <row r="2810" spans="1:34" ht="24" customHeight="1" x14ac:dyDescent="0.2">
      <c r="A2810" s="50" t="s">
        <v>5257</v>
      </c>
      <c r="B2810" s="60" t="s">
        <v>5331</v>
      </c>
      <c r="C2810" s="61" t="s">
        <v>5332</v>
      </c>
      <c r="D2810" s="52" t="s">
        <v>27</v>
      </c>
      <c r="E2810" s="53">
        <v>165187.95000000001</v>
      </c>
      <c r="F2810" s="23" t="str">
        <f>+IFERROR(VLOOKUP(Tabla1[[#This Row],[Artículo]],'..'!$B$2:$D$569000,3,),"")</f>
        <v/>
      </c>
      <c r="G2810" s="24" t="str">
        <f>IF(H2810=AF2810,"", "Error MC")</f>
        <v>Error MC</v>
      </c>
      <c r="H2810" s="62"/>
      <c r="I2810" s="54">
        <f>+Tabla1[[#This Row],[MC]]*Tabla1[[#This Row],[Pedido]]*Tabla1[[#This Row],[PVC ]]</f>
        <v>0</v>
      </c>
      <c r="J2810" s="26">
        <v>0.105</v>
      </c>
      <c r="K2810" s="63"/>
      <c r="L2810" s="28" t="s">
        <v>31</v>
      </c>
      <c r="M2810" s="53">
        <v>255545.75899999999</v>
      </c>
      <c r="N2810" s="64" t="str">
        <f>+IF(Tabla1[[#This Row],[F PMPI]]="SÍ","No","Sí")</f>
        <v>Sí</v>
      </c>
      <c r="O2810" s="65">
        <f>+Tabla1[[#This Row],[PVL]]*1.055</f>
        <v>269600.77574499999</v>
      </c>
      <c r="P2810" s="65">
        <f>+Tabla1[[#This Row],[PVL]]*1.43</f>
        <v>365430.43536999996</v>
      </c>
      <c r="Q2810" s="66" t="str">
        <f>+HYPERLINK(Tabla1[[#This Row],[PAG]])</f>
        <v/>
      </c>
      <c r="R2810" s="67"/>
      <c r="S2810" s="68"/>
      <c r="T2810" s="69"/>
      <c r="U2810" s="69"/>
      <c r="V2810" s="69"/>
      <c r="W2810" s="69"/>
      <c r="X2810" s="69"/>
      <c r="Y2810" s="35"/>
      <c r="Z2810" s="35" t="s">
        <v>65</v>
      </c>
      <c r="AA2810" s="36">
        <v>1</v>
      </c>
      <c r="AB2810" s="35" t="s">
        <v>27</v>
      </c>
      <c r="AC2810" s="35" t="str">
        <f>+IF(Tabla1[[#This Row],[STK]]="no","Sin STK", "STK disponible")</f>
        <v>Sin STK</v>
      </c>
      <c r="AD2810" s="35">
        <f>+I2810*J2810</f>
        <v>0</v>
      </c>
      <c r="AE2810" s="35">
        <f>+I2810*K2810</f>
        <v>0</v>
      </c>
      <c r="AF2810" s="36">
        <f>IF(Tabla1[[#This Row],[ref pack]]=1,Tabla1[[#This Row],[Pedido]],LCM(Tabla1[[#This Row],[MC VIEJO]],Tabla1[[#This Row],[Pedido]]))</f>
        <v>1</v>
      </c>
      <c r="AG2810" s="36">
        <f>+VLOOKUP(Tabla1[[#This Row],[Artículo]],'.'!$B$2:$D$11481,3,)</f>
        <v>1</v>
      </c>
      <c r="AH2810" s="37" t="str">
        <f>+IFERROR(SEARCH("pack",Tabla1[[#This Row],[PACK]]),"")</f>
        <v/>
      </c>
    </row>
    <row r="2811" spans="1:34" ht="24" customHeight="1" x14ac:dyDescent="0.2">
      <c r="A2811" s="50" t="s">
        <v>5257</v>
      </c>
      <c r="B2811" s="60" t="s">
        <v>5333</v>
      </c>
      <c r="C2811" s="61" t="s">
        <v>5334</v>
      </c>
      <c r="D2811" s="52" t="s">
        <v>27</v>
      </c>
      <c r="E2811" s="53">
        <v>35160.21</v>
      </c>
      <c r="F2811" s="23" t="str">
        <f>+IFERROR(VLOOKUP(Tabla1[[#This Row],[Artículo]],'..'!$B$2:$D$569000,3,),"")</f>
        <v/>
      </c>
      <c r="G2811" s="24" t="str">
        <f>IF(H2811=AF2811,"", "Error MC")</f>
        <v>Error MC</v>
      </c>
      <c r="H2811" s="62"/>
      <c r="I2811" s="54">
        <f>+Tabla1[[#This Row],[MC]]*Tabla1[[#This Row],[Pedido]]*Tabla1[[#This Row],[PVC ]]</f>
        <v>0</v>
      </c>
      <c r="J2811" s="26">
        <v>0.105</v>
      </c>
      <c r="K2811" s="63"/>
      <c r="L2811" s="28" t="s">
        <v>31</v>
      </c>
      <c r="M2811" s="53">
        <v>54392.84</v>
      </c>
      <c r="N2811" s="64" t="str">
        <f>+IF(Tabla1[[#This Row],[F PMPI]]="SÍ","No","Sí")</f>
        <v>Sí</v>
      </c>
      <c r="O2811" s="65">
        <f>+Tabla1[[#This Row],[PVL]]*1.055</f>
        <v>57384.446199999991</v>
      </c>
      <c r="P2811" s="65">
        <f>+Tabla1[[#This Row],[PVL]]*1.43</f>
        <v>77781.761199999994</v>
      </c>
      <c r="Q2811" s="66" t="str">
        <f>+HYPERLINK(Tabla1[[#This Row],[PAG]])</f>
        <v/>
      </c>
      <c r="R2811" s="67"/>
      <c r="S2811" s="68"/>
      <c r="T2811" s="69"/>
      <c r="U2811" s="69"/>
      <c r="V2811" s="69"/>
      <c r="W2811" s="69"/>
      <c r="X2811" s="69"/>
      <c r="Y2811" s="35"/>
      <c r="Z2811" s="35" t="s">
        <v>65</v>
      </c>
      <c r="AA2811" s="36">
        <v>1</v>
      </c>
      <c r="AB2811" s="35" t="s">
        <v>27</v>
      </c>
      <c r="AC2811" s="35" t="str">
        <f>+IF(Tabla1[[#This Row],[STK]]="no","Sin STK", "STK disponible")</f>
        <v>Sin STK</v>
      </c>
      <c r="AD2811" s="35">
        <f>+I2811*J2811</f>
        <v>0</v>
      </c>
      <c r="AE2811" s="35">
        <f>+I2811*K2811</f>
        <v>0</v>
      </c>
      <c r="AF2811" s="36">
        <f>IF(Tabla1[[#This Row],[ref pack]]=1,Tabla1[[#This Row],[Pedido]],LCM(Tabla1[[#This Row],[MC VIEJO]],Tabla1[[#This Row],[Pedido]]))</f>
        <v>1</v>
      </c>
      <c r="AG2811" s="36">
        <f>+VLOOKUP(Tabla1[[#This Row],[Artículo]],'.'!$B$2:$D$11481,3,)</f>
        <v>1</v>
      </c>
      <c r="AH2811" s="37" t="str">
        <f>+IFERROR(SEARCH("pack",Tabla1[[#This Row],[PACK]]),"")</f>
        <v/>
      </c>
    </row>
    <row r="2812" spans="1:34" ht="24" customHeight="1" x14ac:dyDescent="0.2">
      <c r="A2812" s="50" t="s">
        <v>5257</v>
      </c>
      <c r="B2812" s="60" t="s">
        <v>5335</v>
      </c>
      <c r="C2812" s="61" t="s">
        <v>5336</v>
      </c>
      <c r="D2812" s="52" t="s">
        <v>27</v>
      </c>
      <c r="E2812" s="53">
        <v>214787.66</v>
      </c>
      <c r="F2812" s="23" t="str">
        <f>+IFERROR(VLOOKUP(Tabla1[[#This Row],[Artículo]],'..'!$B$2:$D$569000,3,),"")</f>
        <v/>
      </c>
      <c r="G2812" s="24" t="str">
        <f>IF(H2812=AF2812,"", "Error MC")</f>
        <v>Error MC</v>
      </c>
      <c r="H2812" s="62"/>
      <c r="I2812" s="54">
        <f>+Tabla1[[#This Row],[MC]]*Tabla1[[#This Row],[Pedido]]*Tabla1[[#This Row],[PVC ]]</f>
        <v>0</v>
      </c>
      <c r="J2812" s="26">
        <v>0.21</v>
      </c>
      <c r="K2812" s="63"/>
      <c r="L2812" s="28" t="s">
        <v>31</v>
      </c>
      <c r="M2812" s="53">
        <v>363850.29100000003</v>
      </c>
      <c r="N2812" s="64" t="str">
        <f>+IF(Tabla1[[#This Row],[F PMPI]]="SÍ","No","Sí")</f>
        <v>Sí</v>
      </c>
      <c r="O2812" s="65">
        <f>+Tabla1[[#This Row],[PVL]]*1.055</f>
        <v>383862.05700500001</v>
      </c>
      <c r="P2812" s="65">
        <f>+Tabla1[[#This Row],[PVL]]*1.43</f>
        <v>520305.91613000003</v>
      </c>
      <c r="Q2812" s="66" t="str">
        <f>+HYPERLINK(Tabla1[[#This Row],[PAG]])</f>
        <v/>
      </c>
      <c r="R2812" s="67"/>
      <c r="S2812" s="68"/>
      <c r="T2812" s="69"/>
      <c r="U2812" s="69"/>
      <c r="V2812" s="69"/>
      <c r="W2812" s="69"/>
      <c r="X2812" s="69"/>
      <c r="Y2812" s="35"/>
      <c r="Z2812" s="35" t="s">
        <v>65</v>
      </c>
      <c r="AA2812" s="36">
        <v>1</v>
      </c>
      <c r="AB2812" s="35" t="s">
        <v>27</v>
      </c>
      <c r="AC2812" s="35" t="str">
        <f>+IF(Tabla1[[#This Row],[STK]]="no","Sin STK", "STK disponible")</f>
        <v>Sin STK</v>
      </c>
      <c r="AD2812" s="35">
        <f>+I2812*J2812</f>
        <v>0</v>
      </c>
      <c r="AE2812" s="35">
        <f>+I2812*K2812</f>
        <v>0</v>
      </c>
      <c r="AF2812" s="36">
        <f>IF(Tabla1[[#This Row],[ref pack]]=1,Tabla1[[#This Row],[Pedido]],LCM(Tabla1[[#This Row],[MC VIEJO]],Tabla1[[#This Row],[Pedido]]))</f>
        <v>1</v>
      </c>
      <c r="AG2812" s="36">
        <f>+VLOOKUP(Tabla1[[#This Row],[Artículo]],'.'!$B$2:$D$11481,3,)</f>
        <v>1</v>
      </c>
      <c r="AH2812" s="37" t="str">
        <f>+IFERROR(SEARCH("pack",Tabla1[[#This Row],[PACK]]),"")</f>
        <v/>
      </c>
    </row>
    <row r="2813" spans="1:34" ht="24" customHeight="1" x14ac:dyDescent="0.2">
      <c r="A2813" s="50" t="s">
        <v>19495</v>
      </c>
      <c r="B2813" s="60" t="s">
        <v>19508</v>
      </c>
      <c r="C2813" s="61" t="s">
        <v>19509</v>
      </c>
      <c r="D2813" s="52" t="s">
        <v>9842</v>
      </c>
      <c r="E2813" s="53">
        <v>155212.63</v>
      </c>
      <c r="F2813" s="23" t="str">
        <f>+IFERROR(VLOOKUP(Tabla1[[#This Row],[Artículo]],'..'!$B$2:$D$569000,3,),"")</f>
        <v/>
      </c>
      <c r="G2813" s="24" t="str">
        <f>IF(H2813=AF2813,"", "Error MC")</f>
        <v>Error MC</v>
      </c>
      <c r="H2813" s="62"/>
      <c r="I2813" s="54">
        <f>+Tabla1[[#This Row],[MC]]*Tabla1[[#This Row],[Pedido]]*Tabla1[[#This Row],[PVC ]]</f>
        <v>0</v>
      </c>
      <c r="J2813" s="26">
        <v>0.21</v>
      </c>
      <c r="K2813" s="63"/>
      <c r="L2813" s="28" t="s">
        <v>17</v>
      </c>
      <c r="M2813" s="53">
        <v>272320.55499999999</v>
      </c>
      <c r="N2813" s="64" t="str">
        <f>+IF(Tabla1[[#This Row],[F PMPI]]="SÍ","No","Sí")</f>
        <v>No</v>
      </c>
      <c r="O2813" s="65">
        <f>+Tabla1[[#This Row],[PVL]]*1.055</f>
        <v>287298.18552499998</v>
      </c>
      <c r="P2813" s="65">
        <f>+Tabla1[[#This Row],[PVL]]*1.43</f>
        <v>389418.39364999998</v>
      </c>
      <c r="Q2813" s="66" t="str">
        <f>+HYPERLINK(Tabla1[[#This Row],[PAG]])</f>
        <v>https://todomusica.com.ar/varios/1884-ijam.html</v>
      </c>
      <c r="R2813" s="67"/>
      <c r="S2813" s="68"/>
      <c r="T2813" s="69"/>
      <c r="U2813" s="69"/>
      <c r="V2813" s="69"/>
      <c r="W2813" s="69"/>
      <c r="X2813" s="69"/>
      <c r="Y2813" s="35"/>
      <c r="Z2813" s="35" t="s">
        <v>26485</v>
      </c>
      <c r="AA2813" s="36">
        <v>1</v>
      </c>
      <c r="AB2813" s="35" t="s">
        <v>9849</v>
      </c>
      <c r="AC2813" s="35" t="str">
        <f>+IF(Tabla1[[#This Row],[STK]]="no","Sin STK", "STK disponible")</f>
        <v>STK disponible</v>
      </c>
      <c r="AD2813" s="35">
        <f>+I2813*J2813</f>
        <v>0</v>
      </c>
      <c r="AE2813" s="35">
        <f>+I2813*K2813</f>
        <v>0</v>
      </c>
      <c r="AF2813" s="36">
        <f>IF(Tabla1[[#This Row],[ref pack]]=1,Tabla1[[#This Row],[Pedido]],LCM(Tabla1[[#This Row],[MC VIEJO]],Tabla1[[#This Row],[Pedido]]))</f>
        <v>1</v>
      </c>
      <c r="AG2813" s="36">
        <f>+VLOOKUP(Tabla1[[#This Row],[Artículo]],'.'!$B$2:$D$11481,3,)</f>
        <v>1</v>
      </c>
      <c r="AH2813" s="37" t="str">
        <f>+IFERROR(SEARCH("pack",Tabla1[[#This Row],[PACK]]),"")</f>
        <v/>
      </c>
    </row>
    <row r="2814" spans="1:34" ht="24" customHeight="1" x14ac:dyDescent="0.2">
      <c r="A2814" s="50" t="s">
        <v>19495</v>
      </c>
      <c r="B2814" s="60" t="s">
        <v>19536</v>
      </c>
      <c r="C2814" s="61" t="s">
        <v>19537</v>
      </c>
      <c r="D2814" s="52" t="s">
        <v>9841</v>
      </c>
      <c r="E2814" s="53">
        <v>18405.2</v>
      </c>
      <c r="F2814" s="23" t="str">
        <f>+IFERROR(VLOOKUP(Tabla1[[#This Row],[Artículo]],'..'!$B$2:$D$569000,3,),"")</f>
        <v/>
      </c>
      <c r="G2814" s="24" t="str">
        <f>IF(H2814=AF2814,"", "Error MC")</f>
        <v>Error MC</v>
      </c>
      <c r="H2814" s="62"/>
      <c r="I2814" s="54">
        <f>+Tabla1[[#This Row],[MC]]*Tabla1[[#This Row],[Pedido]]*Tabla1[[#This Row],[PVC ]]</f>
        <v>0</v>
      </c>
      <c r="J2814" s="26">
        <v>0.21</v>
      </c>
      <c r="K2814" s="63"/>
      <c r="L2814" s="28" t="s">
        <v>17</v>
      </c>
      <c r="M2814" s="53">
        <v>32291.922999999999</v>
      </c>
      <c r="N2814" s="64" t="str">
        <f>+IF(Tabla1[[#This Row],[F PMPI]]="SÍ","No","Sí")</f>
        <v>No</v>
      </c>
      <c r="O2814" s="65">
        <f>+Tabla1[[#This Row],[PVL]]*1.055</f>
        <v>34067.978765</v>
      </c>
      <c r="P2814" s="65">
        <f>+Tabla1[[#This Row],[PVL]]*1.43</f>
        <v>46177.449889999996</v>
      </c>
      <c r="Q2814" s="66" t="str">
        <f>+HYPERLINK(Tabla1[[#This Row],[PAG]])</f>
        <v>https://todomusica.com.ar/cables-varios/2849-nm1-3.html</v>
      </c>
      <c r="R2814" s="67"/>
      <c r="S2814" s="68"/>
      <c r="T2814" s="69"/>
      <c r="U2814" s="69"/>
      <c r="V2814" s="69"/>
      <c r="W2814" s="69"/>
      <c r="X2814" s="69"/>
      <c r="Y2814" s="35"/>
      <c r="Z2814" s="35" t="s">
        <v>26486</v>
      </c>
      <c r="AA2814" s="36">
        <v>1</v>
      </c>
      <c r="AB2814" s="35" t="s">
        <v>9849</v>
      </c>
      <c r="AC2814" s="35" t="str">
        <f>+IF(Tabla1[[#This Row],[STK]]="no","Sin STK", "STK disponible")</f>
        <v>STK disponible</v>
      </c>
      <c r="AD2814" s="35">
        <f>+I2814*J2814</f>
        <v>0</v>
      </c>
      <c r="AE2814" s="35">
        <f>+I2814*K2814</f>
        <v>0</v>
      </c>
      <c r="AF2814" s="36">
        <f>IF(Tabla1[[#This Row],[ref pack]]=1,Tabla1[[#This Row],[Pedido]],LCM(Tabla1[[#This Row],[MC VIEJO]],Tabla1[[#This Row],[Pedido]]))</f>
        <v>1</v>
      </c>
      <c r="AG2814" s="36">
        <f>+VLOOKUP(Tabla1[[#This Row],[Artículo]],'.'!$B$2:$D$11481,3,)</f>
        <v>1</v>
      </c>
      <c r="AH2814" s="37" t="str">
        <f>+IFERROR(SEARCH("pack",Tabla1[[#This Row],[PACK]]),"")</f>
        <v/>
      </c>
    </row>
    <row r="2815" spans="1:34" ht="24" customHeight="1" x14ac:dyDescent="0.2">
      <c r="A2815" s="50" t="s">
        <v>19495</v>
      </c>
      <c r="B2815" s="60" t="s">
        <v>19540</v>
      </c>
      <c r="C2815" s="61" t="s">
        <v>19541</v>
      </c>
      <c r="D2815" s="52" t="s">
        <v>9842</v>
      </c>
      <c r="E2815" s="53">
        <v>362833.75</v>
      </c>
      <c r="F2815" s="23" t="str">
        <f>+IFERROR(VLOOKUP(Tabla1[[#This Row],[Artículo]],'..'!$B$2:$D$569000,3,),"")</f>
        <v/>
      </c>
      <c r="G2815" s="24" t="str">
        <f>IF(H2815=AF2815,"", "Error MC")</f>
        <v>Error MC</v>
      </c>
      <c r="H2815" s="62"/>
      <c r="I2815" s="54">
        <f>+Tabla1[[#This Row],[MC]]*Tabla1[[#This Row],[Pedido]]*Tabla1[[#This Row],[PVC ]]</f>
        <v>0</v>
      </c>
      <c r="J2815" s="26">
        <v>0.105</v>
      </c>
      <c r="K2815" s="63"/>
      <c r="L2815" s="28" t="s">
        <v>17</v>
      </c>
      <c r="M2815" s="53">
        <v>581350.37899999996</v>
      </c>
      <c r="N2815" s="64" t="str">
        <f>+IF(Tabla1[[#This Row],[F PMPI]]="SÍ","No","Sí")</f>
        <v>No</v>
      </c>
      <c r="O2815" s="65">
        <f>+Tabla1[[#This Row],[PVL]]*1.055</f>
        <v>613324.64984499989</v>
      </c>
      <c r="P2815" s="65">
        <f>+Tabla1[[#This Row],[PVL]]*1.43</f>
        <v>831331.0419699999</v>
      </c>
      <c r="Q2815" s="66" t="str">
        <f>+HYPERLINK(Tabla1[[#This Row],[PAG]])</f>
        <v>https://todomusica.com.ar/cajas-directas/5736-404.html</v>
      </c>
      <c r="R2815" s="67"/>
      <c r="S2815" s="68"/>
      <c r="T2815" s="69"/>
      <c r="U2815" s="69"/>
      <c r="V2815" s="69"/>
      <c r="W2815" s="69"/>
      <c r="X2815" s="69"/>
      <c r="Y2815" s="35"/>
      <c r="Z2815" s="35" t="s">
        <v>26487</v>
      </c>
      <c r="AA2815" s="36">
        <v>1</v>
      </c>
      <c r="AB2815" s="35" t="s">
        <v>9849</v>
      </c>
      <c r="AC2815" s="35" t="str">
        <f>+IF(Tabla1[[#This Row],[STK]]="no","Sin STK", "STK disponible")</f>
        <v>STK disponible</v>
      </c>
      <c r="AD2815" s="35">
        <f>+I2815*J2815</f>
        <v>0</v>
      </c>
      <c r="AE2815" s="35">
        <f>+I2815*K2815</f>
        <v>0</v>
      </c>
      <c r="AF2815" s="36">
        <f>IF(Tabla1[[#This Row],[ref pack]]=1,Tabla1[[#This Row],[Pedido]],LCM(Tabla1[[#This Row],[MC VIEJO]],Tabla1[[#This Row],[Pedido]]))</f>
        <v>1</v>
      </c>
      <c r="AG2815" s="36">
        <f>+VLOOKUP(Tabla1[[#This Row],[Artículo]],'.'!$B$2:$D$11481,3,)</f>
        <v>1</v>
      </c>
      <c r="AH2815" s="37" t="str">
        <f>+IFERROR(SEARCH("pack",Tabla1[[#This Row],[PACK]]),"")</f>
        <v/>
      </c>
    </row>
    <row r="2816" spans="1:34" ht="24" customHeight="1" x14ac:dyDescent="0.2">
      <c r="A2816" s="50" t="s">
        <v>5337</v>
      </c>
      <c r="B2816" s="60" t="s">
        <v>5338</v>
      </c>
      <c r="C2816" s="61" t="s">
        <v>5339</v>
      </c>
      <c r="D2816" s="52" t="s">
        <v>27</v>
      </c>
      <c r="E2816" s="53">
        <v>15256.95</v>
      </c>
      <c r="F2816" s="23" t="str">
        <f>+IFERROR(VLOOKUP(Tabla1[[#This Row],[Artículo]],'..'!$B$2:$D$569000,3,),"")</f>
        <v/>
      </c>
      <c r="G2816" s="24" t="str">
        <f>IF(H2816=AF2816,"", "Error MC")</f>
        <v>Error MC</v>
      </c>
      <c r="H2816" s="62"/>
      <c r="I2816" s="54">
        <f>+Tabla1[[#This Row],[MC]]*Tabla1[[#This Row],[Pedido]]*Tabla1[[#This Row],[PVC ]]</f>
        <v>0</v>
      </c>
      <c r="J2816" s="26">
        <v>0.21</v>
      </c>
      <c r="K2816" s="63"/>
      <c r="L2816" s="28" t="s">
        <v>17</v>
      </c>
      <c r="M2816" s="53">
        <v>26768.322</v>
      </c>
      <c r="N2816" s="64" t="str">
        <f>+IF(Tabla1[[#This Row],[F PMPI]]="SÍ","No","Sí")</f>
        <v>Sí</v>
      </c>
      <c r="O2816" s="65">
        <f>+Tabla1[[#This Row],[PVL]]*1.055</f>
        <v>28240.579709999998</v>
      </c>
      <c r="P2816" s="65">
        <f>+Tabla1[[#This Row],[PVL]]*1.43</f>
        <v>38278.70046</v>
      </c>
      <c r="Q2816" s="66" t="str">
        <f>+HYPERLINK(Tabla1[[#This Row],[PAG]])</f>
        <v>https://todomusica.com.ar/parches/2704-ax-0113-00.html</v>
      </c>
      <c r="R2816" s="67"/>
      <c r="S2816" s="68"/>
      <c r="T2816" s="69"/>
      <c r="U2816" s="69"/>
      <c r="V2816" s="69"/>
      <c r="W2816" s="69"/>
      <c r="X2816" s="69"/>
      <c r="Y2816" s="35"/>
      <c r="Z2816" s="35" t="s">
        <v>26488</v>
      </c>
      <c r="AA2816" s="36">
        <v>1</v>
      </c>
      <c r="AB2816" s="35" t="s">
        <v>27</v>
      </c>
      <c r="AC2816" s="35" t="str">
        <f>+IF(Tabla1[[#This Row],[STK]]="no","Sin STK", "STK disponible")</f>
        <v>Sin STK</v>
      </c>
      <c r="AD2816" s="35">
        <f>+I2816*J2816</f>
        <v>0</v>
      </c>
      <c r="AE2816" s="35">
        <f>+I2816*K2816</f>
        <v>0</v>
      </c>
      <c r="AF2816" s="36">
        <f>IF(Tabla1[[#This Row],[ref pack]]=1,Tabla1[[#This Row],[Pedido]],LCM(Tabla1[[#This Row],[MC VIEJO]],Tabla1[[#This Row],[Pedido]]))</f>
        <v>1</v>
      </c>
      <c r="AG2816" s="36">
        <f>+VLOOKUP(Tabla1[[#This Row],[Artículo]],'.'!$B$2:$D$11481,3,)</f>
        <v>1</v>
      </c>
      <c r="AH2816" s="37" t="str">
        <f>+IFERROR(SEARCH("pack",Tabla1[[#This Row],[PACK]]),"")</f>
        <v/>
      </c>
    </row>
    <row r="2817" spans="1:34" ht="24" customHeight="1" x14ac:dyDescent="0.2">
      <c r="A2817" s="50" t="s">
        <v>5337</v>
      </c>
      <c r="B2817" s="60" t="s">
        <v>5340</v>
      </c>
      <c r="C2817" s="61" t="s">
        <v>5341</v>
      </c>
      <c r="D2817" s="52" t="s">
        <v>27</v>
      </c>
      <c r="E2817" s="53">
        <v>15256.95</v>
      </c>
      <c r="F2817" s="23" t="str">
        <f>+IFERROR(VLOOKUP(Tabla1[[#This Row],[Artículo]],'..'!$B$2:$D$569000,3,),"")</f>
        <v/>
      </c>
      <c r="G2817" s="24" t="str">
        <f>IF(H2817=AF2817,"", "Error MC")</f>
        <v>Error MC</v>
      </c>
      <c r="H2817" s="62"/>
      <c r="I2817" s="54">
        <f>+Tabla1[[#This Row],[MC]]*Tabla1[[#This Row],[Pedido]]*Tabla1[[#This Row],[PVC ]]</f>
        <v>0</v>
      </c>
      <c r="J2817" s="26">
        <v>0.21</v>
      </c>
      <c r="K2817" s="63"/>
      <c r="L2817" s="28" t="s">
        <v>17</v>
      </c>
      <c r="M2817" s="53">
        <v>26768.322</v>
      </c>
      <c r="N2817" s="64" t="str">
        <f>+IF(Tabla1[[#This Row],[F PMPI]]="SÍ","No","Sí")</f>
        <v>Sí</v>
      </c>
      <c r="O2817" s="65">
        <f>+Tabla1[[#This Row],[PVL]]*1.055</f>
        <v>28240.579709999998</v>
      </c>
      <c r="P2817" s="65">
        <f>+Tabla1[[#This Row],[PVL]]*1.43</f>
        <v>38278.70046</v>
      </c>
      <c r="Q2817" s="66" t="str">
        <f>+HYPERLINK(Tabla1[[#This Row],[PAG]])</f>
        <v>https://todomusica.com.ar/parches/3998-ax-0113-14.html</v>
      </c>
      <c r="R2817" s="67"/>
      <c r="S2817" s="68"/>
      <c r="T2817" s="69"/>
      <c r="U2817" s="69"/>
      <c r="V2817" s="69"/>
      <c r="W2817" s="69"/>
      <c r="X2817" s="69"/>
      <c r="Y2817" s="35"/>
      <c r="Z2817" s="35" t="s">
        <v>26489</v>
      </c>
      <c r="AA2817" s="36">
        <v>1</v>
      </c>
      <c r="AB2817" s="35" t="s">
        <v>27</v>
      </c>
      <c r="AC2817" s="35" t="str">
        <f>+IF(Tabla1[[#This Row],[STK]]="no","Sin STK", "STK disponible")</f>
        <v>Sin STK</v>
      </c>
      <c r="AD2817" s="35">
        <f>+I2817*J2817</f>
        <v>0</v>
      </c>
      <c r="AE2817" s="35">
        <f>+I2817*K2817</f>
        <v>0</v>
      </c>
      <c r="AF2817" s="36">
        <f>IF(Tabla1[[#This Row],[ref pack]]=1,Tabla1[[#This Row],[Pedido]],LCM(Tabla1[[#This Row],[MC VIEJO]],Tabla1[[#This Row],[Pedido]]))</f>
        <v>1</v>
      </c>
      <c r="AG2817" s="36">
        <f>+VLOOKUP(Tabla1[[#This Row],[Artículo]],'.'!$B$2:$D$11481,3,)</f>
        <v>1</v>
      </c>
      <c r="AH2817" s="37" t="str">
        <f>+IFERROR(SEARCH("pack",Tabla1[[#This Row],[PACK]]),"")</f>
        <v/>
      </c>
    </row>
    <row r="2818" spans="1:34" ht="24" customHeight="1" x14ac:dyDescent="0.2">
      <c r="A2818" s="50" t="s">
        <v>5337</v>
      </c>
      <c r="B2818" s="60" t="s">
        <v>5342</v>
      </c>
      <c r="C2818" s="61" t="s">
        <v>5343</v>
      </c>
      <c r="D2818" s="52" t="s">
        <v>9841</v>
      </c>
      <c r="E2818" s="53">
        <v>16748.2</v>
      </c>
      <c r="F2818" s="23" t="str">
        <f>+IFERROR(VLOOKUP(Tabla1[[#This Row],[Artículo]],'..'!$B$2:$D$569000,3,),"")</f>
        <v/>
      </c>
      <c r="G2818" s="24" t="str">
        <f>IF(H2818=AF2818,"", "Error MC")</f>
        <v>Error MC</v>
      </c>
      <c r="H2818" s="62"/>
      <c r="I2818" s="54">
        <f>+Tabla1[[#This Row],[MC]]*Tabla1[[#This Row],[Pedido]]*Tabla1[[#This Row],[PVC ]]</f>
        <v>0</v>
      </c>
      <c r="J2818" s="26">
        <v>0.21</v>
      </c>
      <c r="K2818" s="63"/>
      <c r="L2818" s="28" t="s">
        <v>17</v>
      </c>
      <c r="M2818" s="53">
        <v>29384.717000000001</v>
      </c>
      <c r="N2818" s="64" t="str">
        <f>+IF(Tabla1[[#This Row],[F PMPI]]="SÍ","No","Sí")</f>
        <v>Sí</v>
      </c>
      <c r="O2818" s="65">
        <f>+Tabla1[[#This Row],[PVL]]*1.055</f>
        <v>31000.876434999998</v>
      </c>
      <c r="P2818" s="65">
        <f>+Tabla1[[#This Row],[PVL]]*1.43</f>
        <v>42020.14531</v>
      </c>
      <c r="Q2818" s="66" t="str">
        <f>+HYPERLINK(Tabla1[[#This Row],[PAG]])</f>
        <v>https://todomusica.com.ar/parches/2727-ax-0114-00.html</v>
      </c>
      <c r="R2818" s="67"/>
      <c r="S2818" s="68"/>
      <c r="T2818" s="69"/>
      <c r="U2818" s="69"/>
      <c r="V2818" s="69"/>
      <c r="W2818" s="69"/>
      <c r="X2818" s="69"/>
      <c r="Y2818" s="35"/>
      <c r="Z2818" s="35" t="s">
        <v>26490</v>
      </c>
      <c r="AA2818" s="36">
        <v>1</v>
      </c>
      <c r="AB2818" s="35" t="s">
        <v>27</v>
      </c>
      <c r="AC2818" s="35" t="str">
        <f>+IF(Tabla1[[#This Row],[STK]]="no","Sin STK", "STK disponible")</f>
        <v>STK disponible</v>
      </c>
      <c r="AD2818" s="35">
        <f>+I2818*J2818</f>
        <v>0</v>
      </c>
      <c r="AE2818" s="35">
        <f>+I2818*K2818</f>
        <v>0</v>
      </c>
      <c r="AF2818" s="36">
        <f>IF(Tabla1[[#This Row],[ref pack]]=1,Tabla1[[#This Row],[Pedido]],LCM(Tabla1[[#This Row],[MC VIEJO]],Tabla1[[#This Row],[Pedido]]))</f>
        <v>1</v>
      </c>
      <c r="AG2818" s="36">
        <f>+VLOOKUP(Tabla1[[#This Row],[Artículo]],'.'!$B$2:$D$11481,3,)</f>
        <v>1</v>
      </c>
      <c r="AH2818" s="37" t="str">
        <f>+IFERROR(SEARCH("pack",Tabla1[[#This Row],[PACK]]),"")</f>
        <v/>
      </c>
    </row>
    <row r="2819" spans="1:34" ht="24" customHeight="1" x14ac:dyDescent="0.2">
      <c r="A2819" s="50" t="s">
        <v>5337</v>
      </c>
      <c r="B2819" s="60" t="s">
        <v>5344</v>
      </c>
      <c r="C2819" s="61" t="s">
        <v>5345</v>
      </c>
      <c r="D2819" s="52" t="s">
        <v>9841</v>
      </c>
      <c r="E2819" s="53">
        <v>16748.2</v>
      </c>
      <c r="F2819" s="23" t="str">
        <f>+IFERROR(VLOOKUP(Tabla1[[#This Row],[Artículo]],'..'!$B$2:$D$569000,3,),"")</f>
        <v/>
      </c>
      <c r="G2819" s="24" t="str">
        <f>IF(H2819=AF2819,"", "Error MC")</f>
        <v>Error MC</v>
      </c>
      <c r="H2819" s="62"/>
      <c r="I2819" s="54">
        <f>+Tabla1[[#This Row],[MC]]*Tabla1[[#This Row],[Pedido]]*Tabla1[[#This Row],[PVC ]]</f>
        <v>0</v>
      </c>
      <c r="J2819" s="26">
        <v>0.21</v>
      </c>
      <c r="K2819" s="63"/>
      <c r="L2819" s="28" t="s">
        <v>17</v>
      </c>
      <c r="M2819" s="53">
        <v>29384.717000000001</v>
      </c>
      <c r="N2819" s="64" t="str">
        <f>+IF(Tabla1[[#This Row],[F PMPI]]="SÍ","No","Sí")</f>
        <v>Sí</v>
      </c>
      <c r="O2819" s="65">
        <f>+Tabla1[[#This Row],[PVL]]*1.055</f>
        <v>31000.876434999998</v>
      </c>
      <c r="P2819" s="65">
        <f>+Tabla1[[#This Row],[PVL]]*1.43</f>
        <v>42020.14531</v>
      </c>
      <c r="Q2819" s="66" t="str">
        <f>+HYPERLINK(Tabla1[[#This Row],[PAG]])</f>
        <v>https://todomusica.com.ar/parches/5554-404.html</v>
      </c>
      <c r="R2819" s="67"/>
      <c r="S2819" s="68"/>
      <c r="T2819" s="69"/>
      <c r="U2819" s="69"/>
      <c r="V2819" s="69"/>
      <c r="W2819" s="69"/>
      <c r="X2819" s="69"/>
      <c r="Y2819" s="35"/>
      <c r="Z2819" s="35" t="s">
        <v>26491</v>
      </c>
      <c r="AA2819" s="36">
        <v>1</v>
      </c>
      <c r="AB2819" s="35" t="s">
        <v>27</v>
      </c>
      <c r="AC2819" s="35" t="str">
        <f>+IF(Tabla1[[#This Row],[STK]]="no","Sin STK", "STK disponible")</f>
        <v>STK disponible</v>
      </c>
      <c r="AD2819" s="35">
        <f>+I2819*J2819</f>
        <v>0</v>
      </c>
      <c r="AE2819" s="35">
        <f>+I2819*K2819</f>
        <v>0</v>
      </c>
      <c r="AF2819" s="36">
        <f>IF(Tabla1[[#This Row],[ref pack]]=1,Tabla1[[#This Row],[Pedido]],LCM(Tabla1[[#This Row],[MC VIEJO]],Tabla1[[#This Row],[Pedido]]))</f>
        <v>1</v>
      </c>
      <c r="AG2819" s="36">
        <f>+VLOOKUP(Tabla1[[#This Row],[Artículo]],'.'!$B$2:$D$11481,3,)</f>
        <v>1</v>
      </c>
      <c r="AH2819" s="37" t="str">
        <f>+IFERROR(SEARCH("pack",Tabla1[[#This Row],[PACK]]),"")</f>
        <v/>
      </c>
    </row>
    <row r="2820" spans="1:34" ht="24" customHeight="1" x14ac:dyDescent="0.2">
      <c r="A2820" s="50" t="s">
        <v>5337</v>
      </c>
      <c r="B2820" s="60" t="s">
        <v>5346</v>
      </c>
      <c r="C2820" s="61" t="s">
        <v>5347</v>
      </c>
      <c r="D2820" s="52" t="s">
        <v>9841</v>
      </c>
      <c r="E2820" s="53">
        <v>12847.95</v>
      </c>
      <c r="F2820" s="23" t="str">
        <f>+IFERROR(VLOOKUP(Tabla1[[#This Row],[Artículo]],'..'!$B$2:$D$569000,3,),"")</f>
        <v/>
      </c>
      <c r="G2820" s="24" t="str">
        <f>IF(H2820=AF2820,"", "Error MC")</f>
        <v>Error MC</v>
      </c>
      <c r="H2820" s="62"/>
      <c r="I2820" s="54">
        <f>+Tabla1[[#This Row],[MC]]*Tabla1[[#This Row],[Pedido]]*Tabla1[[#This Row],[PVC ]]</f>
        <v>0</v>
      </c>
      <c r="J2820" s="26">
        <v>0.21</v>
      </c>
      <c r="K2820" s="63"/>
      <c r="L2820" s="28" t="s">
        <v>17</v>
      </c>
      <c r="M2820" s="53">
        <v>22541.731</v>
      </c>
      <c r="N2820" s="64" t="str">
        <f>+IF(Tabla1[[#This Row],[F PMPI]]="SÍ","No","Sí")</f>
        <v>Sí</v>
      </c>
      <c r="O2820" s="65">
        <f>+Tabla1[[#This Row],[PVL]]*1.055</f>
        <v>23781.526204999998</v>
      </c>
      <c r="P2820" s="65">
        <f>+Tabla1[[#This Row],[PVL]]*1.43</f>
        <v>32234.675329999998</v>
      </c>
      <c r="Q2820" s="66" t="str">
        <f>+HYPERLINK(Tabla1[[#This Row],[PAG]])</f>
        <v>https://todomusica.com.ar/parches/2760-ba010600.html</v>
      </c>
      <c r="R2820" s="67"/>
      <c r="S2820" s="68"/>
      <c r="T2820" s="69"/>
      <c r="U2820" s="69"/>
      <c r="V2820" s="69"/>
      <c r="W2820" s="69"/>
      <c r="X2820" s="69"/>
      <c r="Y2820" s="35"/>
      <c r="Z2820" s="35" t="s">
        <v>26492</v>
      </c>
      <c r="AA2820" s="36">
        <v>1</v>
      </c>
      <c r="AB2820" s="35" t="s">
        <v>27</v>
      </c>
      <c r="AC2820" s="35" t="str">
        <f>+IF(Tabla1[[#This Row],[STK]]="no","Sin STK", "STK disponible")</f>
        <v>STK disponible</v>
      </c>
      <c r="AD2820" s="35">
        <f>+I2820*J2820</f>
        <v>0</v>
      </c>
      <c r="AE2820" s="35">
        <f>+I2820*K2820</f>
        <v>0</v>
      </c>
      <c r="AF2820" s="36">
        <f>IF(Tabla1[[#This Row],[ref pack]]=1,Tabla1[[#This Row],[Pedido]],LCM(Tabla1[[#This Row],[MC VIEJO]],Tabla1[[#This Row],[Pedido]]))</f>
        <v>1</v>
      </c>
      <c r="AG2820" s="36">
        <f>+VLOOKUP(Tabla1[[#This Row],[Artículo]],'.'!$B$2:$D$11481,3,)</f>
        <v>1</v>
      </c>
      <c r="AH2820" s="37" t="str">
        <f>+IFERROR(SEARCH("pack",Tabla1[[#This Row],[PACK]]),"")</f>
        <v/>
      </c>
    </row>
    <row r="2821" spans="1:34" ht="24" customHeight="1" x14ac:dyDescent="0.2">
      <c r="A2821" s="50" t="s">
        <v>5337</v>
      </c>
      <c r="B2821" s="60" t="s">
        <v>5348</v>
      </c>
      <c r="C2821" s="61" t="s">
        <v>5349</v>
      </c>
      <c r="D2821" s="52" t="s">
        <v>9841</v>
      </c>
      <c r="E2821" s="53">
        <v>13215</v>
      </c>
      <c r="F2821" s="23" t="str">
        <f>+IFERROR(VLOOKUP(Tabla1[[#This Row],[Artículo]],'..'!$B$2:$D$569000,3,),"")</f>
        <v/>
      </c>
      <c r="G2821" s="24" t="str">
        <f>IF(H2821=AF2821,"", "Error MC")</f>
        <v>Error MC</v>
      </c>
      <c r="H2821" s="62"/>
      <c r="I2821" s="54">
        <f>+Tabla1[[#This Row],[MC]]*Tabla1[[#This Row],[Pedido]]*Tabla1[[#This Row],[PVC ]]</f>
        <v>0</v>
      </c>
      <c r="J2821" s="26">
        <v>0.21</v>
      </c>
      <c r="K2821" s="63"/>
      <c r="L2821" s="28" t="s">
        <v>17</v>
      </c>
      <c r="M2821" s="53">
        <v>23185.718000000001</v>
      </c>
      <c r="N2821" s="64" t="str">
        <f>+IF(Tabla1[[#This Row],[F PMPI]]="SÍ","No","Sí")</f>
        <v>Sí</v>
      </c>
      <c r="O2821" s="65">
        <f>+Tabla1[[#This Row],[PVL]]*1.055</f>
        <v>24460.932489999999</v>
      </c>
      <c r="P2821" s="65">
        <f>+Tabla1[[#This Row],[PVL]]*1.43</f>
        <v>33155.576739999997</v>
      </c>
      <c r="Q2821" s="66" t="str">
        <f>+HYPERLINK(Tabla1[[#This Row],[PAG]])</f>
        <v>https://todomusica.com.ar/parches/2954-ba010800.html</v>
      </c>
      <c r="R2821" s="67"/>
      <c r="S2821" s="68"/>
      <c r="T2821" s="69"/>
      <c r="U2821" s="69"/>
      <c r="V2821" s="69"/>
      <c r="W2821" s="69"/>
      <c r="X2821" s="69"/>
      <c r="Y2821" s="35"/>
      <c r="Z2821" s="35" t="s">
        <v>26493</v>
      </c>
      <c r="AA2821" s="36">
        <v>1</v>
      </c>
      <c r="AB2821" s="35" t="s">
        <v>27</v>
      </c>
      <c r="AC2821" s="35" t="str">
        <f>+IF(Tabla1[[#This Row],[STK]]="no","Sin STK", "STK disponible")</f>
        <v>STK disponible</v>
      </c>
      <c r="AD2821" s="35">
        <f>+I2821*J2821</f>
        <v>0</v>
      </c>
      <c r="AE2821" s="35">
        <f>+I2821*K2821</f>
        <v>0</v>
      </c>
      <c r="AF2821" s="36">
        <f>IF(Tabla1[[#This Row],[ref pack]]=1,Tabla1[[#This Row],[Pedido]],LCM(Tabla1[[#This Row],[MC VIEJO]],Tabla1[[#This Row],[Pedido]]))</f>
        <v>1</v>
      </c>
      <c r="AG2821" s="36">
        <f>+VLOOKUP(Tabla1[[#This Row],[Artículo]],'.'!$B$2:$D$11481,3,)</f>
        <v>1</v>
      </c>
      <c r="AH2821" s="37" t="str">
        <f>+IFERROR(SEARCH("pack",Tabla1[[#This Row],[PACK]]),"")</f>
        <v/>
      </c>
    </row>
    <row r="2822" spans="1:34" ht="24" customHeight="1" x14ac:dyDescent="0.2">
      <c r="A2822" s="50" t="s">
        <v>5337</v>
      </c>
      <c r="B2822" s="60" t="s">
        <v>5350</v>
      </c>
      <c r="C2822" s="61" t="s">
        <v>5351</v>
      </c>
      <c r="D2822" s="52" t="s">
        <v>9841</v>
      </c>
      <c r="E2822" s="53">
        <v>14018.03</v>
      </c>
      <c r="F2822" s="23" t="str">
        <f>+IFERROR(VLOOKUP(Tabla1[[#This Row],[Artículo]],'..'!$B$2:$D$569000,3,),"")</f>
        <v/>
      </c>
      <c r="G2822" s="24" t="str">
        <f>IF(H2822=AF2822,"", "Error MC")</f>
        <v>Error MC</v>
      </c>
      <c r="H2822" s="62"/>
      <c r="I2822" s="54">
        <f>+Tabla1[[#This Row],[MC]]*Tabla1[[#This Row],[Pedido]]*Tabla1[[#This Row],[PVC ]]</f>
        <v>0</v>
      </c>
      <c r="J2822" s="26">
        <v>0.21</v>
      </c>
      <c r="K2822" s="63"/>
      <c r="L2822" s="28" t="s">
        <v>17</v>
      </c>
      <c r="M2822" s="53">
        <v>24594.629000000001</v>
      </c>
      <c r="N2822" s="64" t="str">
        <f>+IF(Tabla1[[#This Row],[F PMPI]]="SÍ","No","Sí")</f>
        <v>Sí</v>
      </c>
      <c r="O2822" s="65">
        <f>+Tabla1[[#This Row],[PVL]]*1.055</f>
        <v>25947.333595</v>
      </c>
      <c r="P2822" s="65">
        <f>+Tabla1[[#This Row],[PVL]]*1.43</f>
        <v>35170.319470000002</v>
      </c>
      <c r="Q2822" s="66" t="str">
        <f>+HYPERLINK(Tabla1[[#This Row],[PAG]])</f>
        <v>https://todomusica.com.ar/parches/2972-ba011000.html</v>
      </c>
      <c r="R2822" s="67"/>
      <c r="S2822" s="68"/>
      <c r="T2822" s="69"/>
      <c r="U2822" s="69"/>
      <c r="V2822" s="69"/>
      <c r="W2822" s="69"/>
      <c r="X2822" s="69"/>
      <c r="Y2822" s="35"/>
      <c r="Z2822" s="35" t="s">
        <v>26494</v>
      </c>
      <c r="AA2822" s="36">
        <v>1</v>
      </c>
      <c r="AB2822" s="35" t="s">
        <v>27</v>
      </c>
      <c r="AC2822" s="35" t="str">
        <f>+IF(Tabla1[[#This Row],[STK]]="no","Sin STK", "STK disponible")</f>
        <v>STK disponible</v>
      </c>
      <c r="AD2822" s="35">
        <f>+I2822*J2822</f>
        <v>0</v>
      </c>
      <c r="AE2822" s="35">
        <f>+I2822*K2822</f>
        <v>0</v>
      </c>
      <c r="AF2822" s="36">
        <f>IF(Tabla1[[#This Row],[ref pack]]=1,Tabla1[[#This Row],[Pedido]],LCM(Tabla1[[#This Row],[MC VIEJO]],Tabla1[[#This Row],[Pedido]]))</f>
        <v>1</v>
      </c>
      <c r="AG2822" s="36">
        <f>+VLOOKUP(Tabla1[[#This Row],[Artículo]],'.'!$B$2:$D$11481,3,)</f>
        <v>1</v>
      </c>
      <c r="AH2822" s="37" t="str">
        <f>+IFERROR(SEARCH("pack",Tabla1[[#This Row],[PACK]]),"")</f>
        <v/>
      </c>
    </row>
    <row r="2823" spans="1:34" ht="24" customHeight="1" x14ac:dyDescent="0.2">
      <c r="A2823" s="50" t="s">
        <v>5337</v>
      </c>
      <c r="B2823" s="60" t="s">
        <v>5352</v>
      </c>
      <c r="C2823" s="61" t="s">
        <v>5353</v>
      </c>
      <c r="D2823" s="52" t="s">
        <v>9841</v>
      </c>
      <c r="E2823" s="53">
        <v>14958.66</v>
      </c>
      <c r="F2823" s="23" t="str">
        <f>+IFERROR(VLOOKUP(Tabla1[[#This Row],[Artículo]],'..'!$B$2:$D$569000,3,),"")</f>
        <v/>
      </c>
      <c r="G2823" s="24" t="str">
        <f>IF(H2823=AF2823,"", "Error MC")</f>
        <v>Error MC</v>
      </c>
      <c r="H2823" s="62"/>
      <c r="I2823" s="54">
        <f>+Tabla1[[#This Row],[MC]]*Tabla1[[#This Row],[Pedido]]*Tabla1[[#This Row],[PVC ]]</f>
        <v>0</v>
      </c>
      <c r="J2823" s="26">
        <v>0.21</v>
      </c>
      <c r="K2823" s="63"/>
      <c r="L2823" s="28" t="s">
        <v>17</v>
      </c>
      <c r="M2823" s="53">
        <v>26244.973000000002</v>
      </c>
      <c r="N2823" s="64" t="str">
        <f>+IF(Tabla1[[#This Row],[F PMPI]]="SÍ","No","Sí")</f>
        <v>Sí</v>
      </c>
      <c r="O2823" s="65">
        <f>+Tabla1[[#This Row],[PVL]]*1.055</f>
        <v>27688.446515</v>
      </c>
      <c r="P2823" s="65">
        <f>+Tabla1[[#This Row],[PVL]]*1.43</f>
        <v>37530.311390000003</v>
      </c>
      <c r="Q2823" s="66" t="str">
        <f>+HYPERLINK(Tabla1[[#This Row],[PAG]])</f>
        <v>https://todomusica.com.ar/parches/3069-ba011200.html</v>
      </c>
      <c r="R2823" s="67"/>
      <c r="S2823" s="68"/>
      <c r="T2823" s="69"/>
      <c r="U2823" s="69"/>
      <c r="V2823" s="69"/>
      <c r="W2823" s="69"/>
      <c r="X2823" s="69"/>
      <c r="Y2823" s="35"/>
      <c r="Z2823" s="35" t="s">
        <v>26495</v>
      </c>
      <c r="AA2823" s="36">
        <v>1</v>
      </c>
      <c r="AB2823" s="35" t="s">
        <v>27</v>
      </c>
      <c r="AC2823" s="35" t="str">
        <f>+IF(Tabla1[[#This Row],[STK]]="no","Sin STK", "STK disponible")</f>
        <v>STK disponible</v>
      </c>
      <c r="AD2823" s="35">
        <f>+I2823*J2823</f>
        <v>0</v>
      </c>
      <c r="AE2823" s="35">
        <f>+I2823*K2823</f>
        <v>0</v>
      </c>
      <c r="AF2823" s="36">
        <f>IF(Tabla1[[#This Row],[ref pack]]=1,Tabla1[[#This Row],[Pedido]],LCM(Tabla1[[#This Row],[MC VIEJO]],Tabla1[[#This Row],[Pedido]]))</f>
        <v>1</v>
      </c>
      <c r="AG2823" s="36">
        <f>+VLOOKUP(Tabla1[[#This Row],[Artículo]],'.'!$B$2:$D$11481,3,)</f>
        <v>1</v>
      </c>
      <c r="AH2823" s="37" t="str">
        <f>+IFERROR(SEARCH("pack",Tabla1[[#This Row],[PACK]]),"")</f>
        <v/>
      </c>
    </row>
    <row r="2824" spans="1:34" ht="24" customHeight="1" x14ac:dyDescent="0.2">
      <c r="A2824" s="50" t="s">
        <v>5337</v>
      </c>
      <c r="B2824" s="60" t="s">
        <v>5354</v>
      </c>
      <c r="C2824" s="61" t="s">
        <v>5355</v>
      </c>
      <c r="D2824" s="52" t="s">
        <v>9841</v>
      </c>
      <c r="E2824" s="53">
        <v>15256.95</v>
      </c>
      <c r="F2824" s="23" t="str">
        <f>+IFERROR(VLOOKUP(Tabla1[[#This Row],[Artículo]],'..'!$B$2:$D$569000,3,),"")</f>
        <v/>
      </c>
      <c r="G2824" s="24" t="str">
        <f>IF(H2824=AF2824,"", "Error MC")</f>
        <v>Error MC</v>
      </c>
      <c r="H2824" s="62"/>
      <c r="I2824" s="54">
        <f>+Tabla1[[#This Row],[MC]]*Tabla1[[#This Row],[Pedido]]*Tabla1[[#This Row],[PVC ]]</f>
        <v>0</v>
      </c>
      <c r="J2824" s="26">
        <v>0.21</v>
      </c>
      <c r="K2824" s="63"/>
      <c r="L2824" s="28" t="s">
        <v>17</v>
      </c>
      <c r="M2824" s="53">
        <v>26768.322</v>
      </c>
      <c r="N2824" s="64" t="str">
        <f>+IF(Tabla1[[#This Row],[F PMPI]]="SÍ","No","Sí")</f>
        <v>Sí</v>
      </c>
      <c r="O2824" s="65">
        <f>+Tabla1[[#This Row],[PVL]]*1.055</f>
        <v>28240.579709999998</v>
      </c>
      <c r="P2824" s="65">
        <f>+Tabla1[[#This Row],[PVL]]*1.43</f>
        <v>38278.70046</v>
      </c>
      <c r="Q2824" s="66" t="str">
        <f>+HYPERLINK(Tabla1[[#This Row],[PAG]])</f>
        <v>https://todomusica.com.ar/parches/3129-ba011300.html</v>
      </c>
      <c r="R2824" s="67"/>
      <c r="S2824" s="68"/>
      <c r="T2824" s="69"/>
      <c r="U2824" s="69"/>
      <c r="V2824" s="69"/>
      <c r="W2824" s="69"/>
      <c r="X2824" s="69"/>
      <c r="Y2824" s="35"/>
      <c r="Z2824" s="35" t="s">
        <v>26496</v>
      </c>
      <c r="AA2824" s="36">
        <v>1</v>
      </c>
      <c r="AB2824" s="35" t="s">
        <v>27</v>
      </c>
      <c r="AC2824" s="35" t="str">
        <f>+IF(Tabla1[[#This Row],[STK]]="no","Sin STK", "STK disponible")</f>
        <v>STK disponible</v>
      </c>
      <c r="AD2824" s="35">
        <f>+I2824*J2824</f>
        <v>0</v>
      </c>
      <c r="AE2824" s="35">
        <f>+I2824*K2824</f>
        <v>0</v>
      </c>
      <c r="AF2824" s="36">
        <f>IF(Tabla1[[#This Row],[ref pack]]=1,Tabla1[[#This Row],[Pedido]],LCM(Tabla1[[#This Row],[MC VIEJO]],Tabla1[[#This Row],[Pedido]]))</f>
        <v>1</v>
      </c>
      <c r="AG2824" s="36">
        <f>+VLOOKUP(Tabla1[[#This Row],[Artículo]],'.'!$B$2:$D$11481,3,)</f>
        <v>1</v>
      </c>
      <c r="AH2824" s="37" t="str">
        <f>+IFERROR(SEARCH("pack",Tabla1[[#This Row],[PACK]]),"")</f>
        <v/>
      </c>
    </row>
    <row r="2825" spans="1:34" ht="24" customHeight="1" x14ac:dyDescent="0.2">
      <c r="A2825" s="50" t="s">
        <v>5337</v>
      </c>
      <c r="B2825" s="60" t="s">
        <v>5356</v>
      </c>
      <c r="C2825" s="61" t="s">
        <v>5357</v>
      </c>
      <c r="D2825" s="52" t="s">
        <v>27</v>
      </c>
      <c r="E2825" s="53">
        <v>16748.2</v>
      </c>
      <c r="F2825" s="23" t="str">
        <f>+IFERROR(VLOOKUP(Tabla1[[#This Row],[Artículo]],'..'!$B$2:$D$569000,3,),"")</f>
        <v/>
      </c>
      <c r="G2825" s="24" t="str">
        <f>IF(H2825=AF2825,"", "Error MC")</f>
        <v>Error MC</v>
      </c>
      <c r="H2825" s="62"/>
      <c r="I2825" s="54">
        <f>+Tabla1[[#This Row],[MC]]*Tabla1[[#This Row],[Pedido]]*Tabla1[[#This Row],[PVC ]]</f>
        <v>0</v>
      </c>
      <c r="J2825" s="26">
        <v>0.21</v>
      </c>
      <c r="K2825" s="63"/>
      <c r="L2825" s="28" t="s">
        <v>17</v>
      </c>
      <c r="M2825" s="53">
        <v>29384.717000000001</v>
      </c>
      <c r="N2825" s="64" t="str">
        <f>+IF(Tabla1[[#This Row],[F PMPI]]="SÍ","No","Sí")</f>
        <v>Sí</v>
      </c>
      <c r="O2825" s="65">
        <f>+Tabla1[[#This Row],[PVL]]*1.055</f>
        <v>31000.876434999998</v>
      </c>
      <c r="P2825" s="65">
        <f>+Tabla1[[#This Row],[PVL]]*1.43</f>
        <v>42020.14531</v>
      </c>
      <c r="Q2825" s="66" t="str">
        <f>+HYPERLINK(Tabla1[[#This Row],[PAG]])</f>
        <v>http://www.todomusica.com.ar/parches/12356-404.html</v>
      </c>
      <c r="R2825" s="67"/>
      <c r="S2825" s="68"/>
      <c r="T2825" s="69"/>
      <c r="U2825" s="69"/>
      <c r="V2825" s="69"/>
      <c r="W2825" s="69"/>
      <c r="X2825" s="69"/>
      <c r="Y2825" s="35"/>
      <c r="Z2825" s="35" t="s">
        <v>26497</v>
      </c>
      <c r="AA2825" s="36">
        <v>1</v>
      </c>
      <c r="AB2825" s="35" t="s">
        <v>27</v>
      </c>
      <c r="AC2825" s="35" t="str">
        <f>+IF(Tabla1[[#This Row],[STK]]="no","Sin STK", "STK disponible")</f>
        <v>Sin STK</v>
      </c>
      <c r="AD2825" s="35">
        <f>+I2825*J2825</f>
        <v>0</v>
      </c>
      <c r="AE2825" s="35">
        <f>+I2825*K2825</f>
        <v>0</v>
      </c>
      <c r="AF2825" s="36">
        <f>IF(Tabla1[[#This Row],[ref pack]]=1,Tabla1[[#This Row],[Pedido]],LCM(Tabla1[[#This Row],[MC VIEJO]],Tabla1[[#This Row],[Pedido]]))</f>
        <v>1</v>
      </c>
      <c r="AG2825" s="36">
        <f>+VLOOKUP(Tabla1[[#This Row],[Artículo]],'.'!$B$2:$D$11481,3,)</f>
        <v>1</v>
      </c>
      <c r="AH2825" s="37" t="str">
        <f>+IFERROR(SEARCH("pack",Tabla1[[#This Row],[PACK]]),"")</f>
        <v/>
      </c>
    </row>
    <row r="2826" spans="1:34" ht="24" customHeight="1" x14ac:dyDescent="0.2">
      <c r="A2826" s="50" t="s">
        <v>5337</v>
      </c>
      <c r="B2826" s="60" t="s">
        <v>5358</v>
      </c>
      <c r="C2826" s="61" t="s">
        <v>5359</v>
      </c>
      <c r="D2826" s="52" t="s">
        <v>27</v>
      </c>
      <c r="E2826" s="53">
        <v>16748.2</v>
      </c>
      <c r="F2826" s="23" t="str">
        <f>+IFERROR(VLOOKUP(Tabla1[[#This Row],[Artículo]],'..'!$B$2:$D$569000,3,),"")</f>
        <v/>
      </c>
      <c r="G2826" s="24" t="str">
        <f>IF(H2826=AF2826,"", "Error MC")</f>
        <v>Error MC</v>
      </c>
      <c r="H2826" s="62"/>
      <c r="I2826" s="54">
        <f>+Tabla1[[#This Row],[MC]]*Tabla1[[#This Row],[Pedido]]*Tabla1[[#This Row],[PVC ]]</f>
        <v>0</v>
      </c>
      <c r="J2826" s="26">
        <v>0.21</v>
      </c>
      <c r="K2826" s="63"/>
      <c r="L2826" s="28" t="s">
        <v>17</v>
      </c>
      <c r="M2826" s="53">
        <v>29384.717000000001</v>
      </c>
      <c r="N2826" s="64" t="str">
        <f>+IF(Tabla1[[#This Row],[F PMPI]]="SÍ","No","Sí")</f>
        <v>Sí</v>
      </c>
      <c r="O2826" s="65">
        <f>+Tabla1[[#This Row],[PVL]]*1.055</f>
        <v>31000.876434999998</v>
      </c>
      <c r="P2826" s="65">
        <f>+Tabla1[[#This Row],[PVL]]*1.43</f>
        <v>42020.14531</v>
      </c>
      <c r="Q2826" s="66" t="str">
        <f>+HYPERLINK(Tabla1[[#This Row],[PAG]])</f>
        <v>https://todomusica.com.ar/productos-sin-categorias-de-netsuite/8765-batter-ambassador.html</v>
      </c>
      <c r="R2826" s="67"/>
      <c r="S2826" s="68"/>
      <c r="T2826" s="69"/>
      <c r="U2826" s="69"/>
      <c r="V2826" s="69"/>
      <c r="W2826" s="69"/>
      <c r="X2826" s="69"/>
      <c r="Y2826" s="35"/>
      <c r="Z2826" s="35" t="s">
        <v>26498</v>
      </c>
      <c r="AA2826" s="36">
        <v>1</v>
      </c>
      <c r="AB2826" s="35" t="s">
        <v>27</v>
      </c>
      <c r="AC2826" s="35" t="str">
        <f>+IF(Tabla1[[#This Row],[STK]]="no","Sin STK", "STK disponible")</f>
        <v>Sin STK</v>
      </c>
      <c r="AD2826" s="35">
        <f>+I2826*J2826</f>
        <v>0</v>
      </c>
      <c r="AE2826" s="35">
        <f>+I2826*K2826</f>
        <v>0</v>
      </c>
      <c r="AF2826" s="36">
        <f>IF(Tabla1[[#This Row],[ref pack]]=1,Tabla1[[#This Row],[Pedido]],LCM(Tabla1[[#This Row],[MC VIEJO]],Tabla1[[#This Row],[Pedido]]))</f>
        <v>1</v>
      </c>
      <c r="AG2826" s="36">
        <f>+VLOOKUP(Tabla1[[#This Row],[Artículo]],'.'!$B$2:$D$11481,3,)</f>
        <v>1</v>
      </c>
      <c r="AH2826" s="37" t="str">
        <f>+IFERROR(SEARCH("pack",Tabla1[[#This Row],[PACK]]),"")</f>
        <v/>
      </c>
    </row>
    <row r="2827" spans="1:34" ht="24" customHeight="1" x14ac:dyDescent="0.2">
      <c r="A2827" s="50" t="s">
        <v>5337</v>
      </c>
      <c r="B2827" s="60" t="s">
        <v>5360</v>
      </c>
      <c r="C2827" s="61" t="s">
        <v>5361</v>
      </c>
      <c r="D2827" s="52" t="s">
        <v>9841</v>
      </c>
      <c r="E2827" s="53">
        <v>16748.2</v>
      </c>
      <c r="F2827" s="23" t="str">
        <f>+IFERROR(VLOOKUP(Tabla1[[#This Row],[Artículo]],'..'!$B$2:$D$569000,3,),"")</f>
        <v/>
      </c>
      <c r="G2827" s="24" t="str">
        <f>IF(H2827=AF2827,"", "Error MC")</f>
        <v>Error MC</v>
      </c>
      <c r="H2827" s="62"/>
      <c r="I2827" s="54">
        <f>+Tabla1[[#This Row],[MC]]*Tabla1[[#This Row],[Pedido]]*Tabla1[[#This Row],[PVC ]]</f>
        <v>0</v>
      </c>
      <c r="J2827" s="26">
        <v>0.21</v>
      </c>
      <c r="K2827" s="63"/>
      <c r="L2827" s="28" t="s">
        <v>17</v>
      </c>
      <c r="M2827" s="53">
        <v>29384.717000000001</v>
      </c>
      <c r="N2827" s="64" t="str">
        <f>+IF(Tabla1[[#This Row],[F PMPI]]="SÍ","No","Sí")</f>
        <v>Sí</v>
      </c>
      <c r="O2827" s="65">
        <f>+Tabla1[[#This Row],[PVL]]*1.055</f>
        <v>31000.876434999998</v>
      </c>
      <c r="P2827" s="65">
        <f>+Tabla1[[#This Row],[PVL]]*1.43</f>
        <v>42020.14531</v>
      </c>
      <c r="Q2827" s="66" t="str">
        <f>+HYPERLINK(Tabla1[[#This Row],[PAG]])</f>
        <v>https://todomusica.com.ar/parches/3214-ba011400.html</v>
      </c>
      <c r="R2827" s="67"/>
      <c r="S2827" s="68"/>
      <c r="T2827" s="69"/>
      <c r="U2827" s="69"/>
      <c r="V2827" s="69"/>
      <c r="W2827" s="69"/>
      <c r="X2827" s="69"/>
      <c r="Y2827" s="35"/>
      <c r="Z2827" s="35" t="s">
        <v>26499</v>
      </c>
      <c r="AA2827" s="36">
        <v>1</v>
      </c>
      <c r="AB2827" s="35" t="s">
        <v>27</v>
      </c>
      <c r="AC2827" s="35" t="str">
        <f>+IF(Tabla1[[#This Row],[STK]]="no","Sin STK", "STK disponible")</f>
        <v>STK disponible</v>
      </c>
      <c r="AD2827" s="35">
        <f>+I2827*J2827</f>
        <v>0</v>
      </c>
      <c r="AE2827" s="35">
        <f>+I2827*K2827</f>
        <v>0</v>
      </c>
      <c r="AF2827" s="36">
        <f>IF(Tabla1[[#This Row],[ref pack]]=1,Tabla1[[#This Row],[Pedido]],LCM(Tabla1[[#This Row],[MC VIEJO]],Tabla1[[#This Row],[Pedido]]))</f>
        <v>1</v>
      </c>
      <c r="AG2827" s="36">
        <f>+VLOOKUP(Tabla1[[#This Row],[Artículo]],'.'!$B$2:$D$11481,3,)</f>
        <v>1</v>
      </c>
      <c r="AH2827" s="37" t="str">
        <f>+IFERROR(SEARCH("pack",Tabla1[[#This Row],[PACK]]),"")</f>
        <v/>
      </c>
    </row>
    <row r="2828" spans="1:34" ht="24" customHeight="1" x14ac:dyDescent="0.2">
      <c r="A2828" s="50" t="s">
        <v>5337</v>
      </c>
      <c r="B2828" s="60" t="s">
        <v>5362</v>
      </c>
      <c r="C2828" s="61" t="s">
        <v>5363</v>
      </c>
      <c r="D2828" s="52" t="s">
        <v>9841</v>
      </c>
      <c r="E2828" s="53">
        <v>17505.349999999999</v>
      </c>
      <c r="F2828" s="23" t="str">
        <f>+IFERROR(VLOOKUP(Tabla1[[#This Row],[Artículo]],'..'!$B$2:$D$569000,3,),"")</f>
        <v/>
      </c>
      <c r="G2828" s="24" t="str">
        <f>IF(H2828=AF2828,"", "Error MC")</f>
        <v>Error MC</v>
      </c>
      <c r="H2828" s="62"/>
      <c r="I2828" s="54">
        <f>+Tabla1[[#This Row],[MC]]*Tabla1[[#This Row],[Pedido]]*Tabla1[[#This Row],[PVC ]]</f>
        <v>0</v>
      </c>
      <c r="J2828" s="26">
        <v>0.21</v>
      </c>
      <c r="K2828" s="63"/>
      <c r="L2828" s="28" t="s">
        <v>17</v>
      </c>
      <c r="M2828" s="53">
        <v>30713.14</v>
      </c>
      <c r="N2828" s="64" t="str">
        <f>+IF(Tabla1[[#This Row],[F PMPI]]="SÍ","No","Sí")</f>
        <v>Sí</v>
      </c>
      <c r="O2828" s="65">
        <f>+Tabla1[[#This Row],[PVL]]*1.055</f>
        <v>32402.362699999998</v>
      </c>
      <c r="P2828" s="65">
        <f>+Tabla1[[#This Row],[PVL]]*1.43</f>
        <v>43919.790199999996</v>
      </c>
      <c r="Q2828" s="66" t="str">
        <f>+HYPERLINK(Tabla1[[#This Row],[PAG]])</f>
        <v>https://todomusica.com.ar/parches/2786-ba011500.html</v>
      </c>
      <c r="R2828" s="67"/>
      <c r="S2828" s="68"/>
      <c r="T2828" s="69"/>
      <c r="U2828" s="69"/>
      <c r="V2828" s="69"/>
      <c r="W2828" s="69"/>
      <c r="X2828" s="69"/>
      <c r="Y2828" s="35"/>
      <c r="Z2828" s="35" t="s">
        <v>26500</v>
      </c>
      <c r="AA2828" s="36">
        <v>1</v>
      </c>
      <c r="AB2828" s="35" t="s">
        <v>27</v>
      </c>
      <c r="AC2828" s="35" t="str">
        <f>+IF(Tabla1[[#This Row],[STK]]="no","Sin STK", "STK disponible")</f>
        <v>STK disponible</v>
      </c>
      <c r="AD2828" s="35">
        <f>+I2828*J2828</f>
        <v>0</v>
      </c>
      <c r="AE2828" s="35">
        <f>+I2828*K2828</f>
        <v>0</v>
      </c>
      <c r="AF2828" s="36">
        <f>IF(Tabla1[[#This Row],[ref pack]]=1,Tabla1[[#This Row],[Pedido]],LCM(Tabla1[[#This Row],[MC VIEJO]],Tabla1[[#This Row],[Pedido]]))</f>
        <v>1</v>
      </c>
      <c r="AG2828" s="36">
        <f>+VLOOKUP(Tabla1[[#This Row],[Artículo]],'.'!$B$2:$D$11481,3,)</f>
        <v>1</v>
      </c>
      <c r="AH2828" s="37" t="str">
        <f>+IFERROR(SEARCH("pack",Tabla1[[#This Row],[PACK]]),"")</f>
        <v/>
      </c>
    </row>
    <row r="2829" spans="1:34" ht="24" customHeight="1" x14ac:dyDescent="0.2">
      <c r="A2829" s="50" t="s">
        <v>5337</v>
      </c>
      <c r="B2829" s="60" t="s">
        <v>5364</v>
      </c>
      <c r="C2829" s="61" t="s">
        <v>5365</v>
      </c>
      <c r="D2829" s="52" t="s">
        <v>9841</v>
      </c>
      <c r="E2829" s="53">
        <v>18400.09</v>
      </c>
      <c r="F2829" s="23" t="str">
        <f>+IFERROR(VLOOKUP(Tabla1[[#This Row],[Artículo]],'..'!$B$2:$D$569000,3,),"")</f>
        <v/>
      </c>
      <c r="G2829" s="24" t="str">
        <f>IF(H2829=AF2829,"", "Error MC")</f>
        <v>Error MC</v>
      </c>
      <c r="H2829" s="62"/>
      <c r="I2829" s="54">
        <f>+Tabla1[[#This Row],[MC]]*Tabla1[[#This Row],[Pedido]]*Tabla1[[#This Row],[PVC ]]</f>
        <v>0</v>
      </c>
      <c r="J2829" s="26">
        <v>0.21</v>
      </c>
      <c r="K2829" s="63"/>
      <c r="L2829" s="28" t="s">
        <v>17</v>
      </c>
      <c r="M2829" s="53">
        <v>32282.956999999999</v>
      </c>
      <c r="N2829" s="64" t="str">
        <f>+IF(Tabla1[[#This Row],[F PMPI]]="SÍ","No","Sí")</f>
        <v>Sí</v>
      </c>
      <c r="O2829" s="65">
        <f>+Tabla1[[#This Row],[PVL]]*1.055</f>
        <v>34058.519634999997</v>
      </c>
      <c r="P2829" s="65">
        <f>+Tabla1[[#This Row],[PVL]]*1.43</f>
        <v>46164.628509999995</v>
      </c>
      <c r="Q2829" s="66" t="str">
        <f>+HYPERLINK(Tabla1[[#This Row],[PAG]])</f>
        <v>https://todomusica.com.ar/parches/2968-ba011600.html</v>
      </c>
      <c r="R2829" s="67"/>
      <c r="S2829" s="68"/>
      <c r="T2829" s="69"/>
      <c r="U2829" s="69"/>
      <c r="V2829" s="69"/>
      <c r="W2829" s="69"/>
      <c r="X2829" s="69"/>
      <c r="Y2829" s="35"/>
      <c r="Z2829" s="35" t="s">
        <v>26501</v>
      </c>
      <c r="AA2829" s="36">
        <v>1</v>
      </c>
      <c r="AB2829" s="35" t="s">
        <v>27</v>
      </c>
      <c r="AC2829" s="35" t="str">
        <f>+IF(Tabla1[[#This Row],[STK]]="no","Sin STK", "STK disponible")</f>
        <v>STK disponible</v>
      </c>
      <c r="AD2829" s="35">
        <f>+I2829*J2829</f>
        <v>0</v>
      </c>
      <c r="AE2829" s="35">
        <f>+I2829*K2829</f>
        <v>0</v>
      </c>
      <c r="AF2829" s="36">
        <f>IF(Tabla1[[#This Row],[ref pack]]=1,Tabla1[[#This Row],[Pedido]],LCM(Tabla1[[#This Row],[MC VIEJO]],Tabla1[[#This Row],[Pedido]]))</f>
        <v>1</v>
      </c>
      <c r="AG2829" s="36">
        <f>+VLOOKUP(Tabla1[[#This Row],[Artículo]],'.'!$B$2:$D$11481,3,)</f>
        <v>1</v>
      </c>
      <c r="AH2829" s="37" t="str">
        <f>+IFERROR(SEARCH("pack",Tabla1[[#This Row],[PACK]]),"")</f>
        <v/>
      </c>
    </row>
    <row r="2830" spans="1:34" ht="24" customHeight="1" x14ac:dyDescent="0.2">
      <c r="A2830" s="50" t="s">
        <v>5337</v>
      </c>
      <c r="B2830" s="60" t="s">
        <v>5366</v>
      </c>
      <c r="C2830" s="61" t="s">
        <v>5367</v>
      </c>
      <c r="D2830" s="52" t="s">
        <v>9841</v>
      </c>
      <c r="E2830" s="53">
        <v>23103.39</v>
      </c>
      <c r="F2830" s="23" t="str">
        <f>+IFERROR(VLOOKUP(Tabla1[[#This Row],[Artículo]],'..'!$B$2:$D$569000,3,),"")</f>
        <v/>
      </c>
      <c r="G2830" s="24" t="str">
        <f>IF(H2830=AF2830,"", "Error MC")</f>
        <v>Error MC</v>
      </c>
      <c r="H2830" s="62"/>
      <c r="I2830" s="54">
        <f>+Tabla1[[#This Row],[MC]]*Tabla1[[#This Row],[Pedido]]*Tabla1[[#This Row],[PVC ]]</f>
        <v>0</v>
      </c>
      <c r="J2830" s="26">
        <v>0.21</v>
      </c>
      <c r="K2830" s="63"/>
      <c r="L2830" s="28" t="s">
        <v>17</v>
      </c>
      <c r="M2830" s="53">
        <v>40534.902999999998</v>
      </c>
      <c r="N2830" s="64" t="str">
        <f>+IF(Tabla1[[#This Row],[F PMPI]]="SÍ","No","Sí")</f>
        <v>Sí</v>
      </c>
      <c r="O2830" s="65">
        <f>+Tabla1[[#This Row],[PVL]]*1.055</f>
        <v>42764.322664999992</v>
      </c>
      <c r="P2830" s="65">
        <f>+Tabla1[[#This Row],[PVL]]*1.43</f>
        <v>57964.911289999996</v>
      </c>
      <c r="Q2830" s="66" t="str">
        <f>+HYPERLINK(Tabla1[[#This Row],[PAG]])</f>
        <v>https://todomusica.com.ar/parches/3018-ba011800.html</v>
      </c>
      <c r="R2830" s="67"/>
      <c r="S2830" s="68"/>
      <c r="T2830" s="69"/>
      <c r="U2830" s="69"/>
      <c r="V2830" s="69"/>
      <c r="W2830" s="69"/>
      <c r="X2830" s="69"/>
      <c r="Y2830" s="35"/>
      <c r="Z2830" s="35" t="s">
        <v>26502</v>
      </c>
      <c r="AA2830" s="36">
        <v>1</v>
      </c>
      <c r="AB2830" s="35" t="s">
        <v>27</v>
      </c>
      <c r="AC2830" s="35" t="str">
        <f>+IF(Tabla1[[#This Row],[STK]]="no","Sin STK", "STK disponible")</f>
        <v>STK disponible</v>
      </c>
      <c r="AD2830" s="35">
        <f>+I2830*J2830</f>
        <v>0</v>
      </c>
      <c r="AE2830" s="35">
        <f>+I2830*K2830</f>
        <v>0</v>
      </c>
      <c r="AF2830" s="36">
        <f>IF(Tabla1[[#This Row],[ref pack]]=1,Tabla1[[#This Row],[Pedido]],LCM(Tabla1[[#This Row],[MC VIEJO]],Tabla1[[#This Row],[Pedido]]))</f>
        <v>1</v>
      </c>
      <c r="AG2830" s="36">
        <f>+VLOOKUP(Tabla1[[#This Row],[Artículo]],'.'!$B$2:$D$11481,3,)</f>
        <v>1</v>
      </c>
      <c r="AH2830" s="37" t="str">
        <f>+IFERROR(SEARCH("pack",Tabla1[[#This Row],[PACK]]),"")</f>
        <v/>
      </c>
    </row>
    <row r="2831" spans="1:34" ht="24" customHeight="1" x14ac:dyDescent="0.2">
      <c r="A2831" s="50" t="s">
        <v>5337</v>
      </c>
      <c r="B2831" s="60" t="s">
        <v>5368</v>
      </c>
      <c r="C2831" s="61" t="s">
        <v>5369</v>
      </c>
      <c r="D2831" s="52" t="s">
        <v>9842</v>
      </c>
      <c r="E2831" s="53">
        <v>12847.95</v>
      </c>
      <c r="F2831" s="23" t="str">
        <f>+IFERROR(VLOOKUP(Tabla1[[#This Row],[Artículo]],'..'!$B$2:$D$569000,3,),"")</f>
        <v/>
      </c>
      <c r="G2831" s="24" t="str">
        <f>IF(H2831=AF2831,"", "Error MC")</f>
        <v>Error MC</v>
      </c>
      <c r="H2831" s="62"/>
      <c r="I2831" s="54">
        <f>+Tabla1[[#This Row],[MC]]*Tabla1[[#This Row],[Pedido]]*Tabla1[[#This Row],[PVC ]]</f>
        <v>0</v>
      </c>
      <c r="J2831" s="26">
        <v>0.21</v>
      </c>
      <c r="K2831" s="63"/>
      <c r="L2831" s="28" t="s">
        <v>17</v>
      </c>
      <c r="M2831" s="53">
        <v>22541.731</v>
      </c>
      <c r="N2831" s="64" t="str">
        <f>+IF(Tabla1[[#This Row],[F PMPI]]="SÍ","No","Sí")</f>
        <v>Sí</v>
      </c>
      <c r="O2831" s="65">
        <f>+Tabla1[[#This Row],[PVL]]*1.055</f>
        <v>23781.526204999998</v>
      </c>
      <c r="P2831" s="65">
        <f>+Tabla1[[#This Row],[PVL]]*1.43</f>
        <v>32234.675329999998</v>
      </c>
      <c r="Q2831" s="66" t="str">
        <f>+HYPERLINK(Tabla1[[#This Row],[PAG]])</f>
        <v>https://todomusica.com.ar/parches/2761-ba030600.html</v>
      </c>
      <c r="R2831" s="67"/>
      <c r="S2831" s="68"/>
      <c r="T2831" s="69"/>
      <c r="U2831" s="69"/>
      <c r="V2831" s="69"/>
      <c r="W2831" s="69"/>
      <c r="X2831" s="69"/>
      <c r="Y2831" s="35"/>
      <c r="Z2831" s="35" t="s">
        <v>26503</v>
      </c>
      <c r="AA2831" s="36">
        <v>1</v>
      </c>
      <c r="AB2831" s="35" t="s">
        <v>27</v>
      </c>
      <c r="AC2831" s="35" t="str">
        <f>+IF(Tabla1[[#This Row],[STK]]="no","Sin STK", "STK disponible")</f>
        <v>STK disponible</v>
      </c>
      <c r="AD2831" s="35">
        <f>+I2831*J2831</f>
        <v>0</v>
      </c>
      <c r="AE2831" s="35">
        <f>+I2831*K2831</f>
        <v>0</v>
      </c>
      <c r="AF2831" s="36">
        <f>IF(Tabla1[[#This Row],[ref pack]]=1,Tabla1[[#This Row],[Pedido]],LCM(Tabla1[[#This Row],[MC VIEJO]],Tabla1[[#This Row],[Pedido]]))</f>
        <v>1</v>
      </c>
      <c r="AG2831" s="36">
        <f>+VLOOKUP(Tabla1[[#This Row],[Artículo]],'.'!$B$2:$D$11481,3,)</f>
        <v>1</v>
      </c>
      <c r="AH2831" s="37" t="str">
        <f>+IFERROR(SEARCH("pack",Tabla1[[#This Row],[PACK]]),"")</f>
        <v/>
      </c>
    </row>
    <row r="2832" spans="1:34" ht="24" customHeight="1" x14ac:dyDescent="0.2">
      <c r="A2832" s="50" t="s">
        <v>5337</v>
      </c>
      <c r="B2832" s="60" t="s">
        <v>5370</v>
      </c>
      <c r="C2832" s="61" t="s">
        <v>5371</v>
      </c>
      <c r="D2832" s="52" t="s">
        <v>9842</v>
      </c>
      <c r="E2832" s="53">
        <v>13215</v>
      </c>
      <c r="F2832" s="23" t="str">
        <f>+IFERROR(VLOOKUP(Tabla1[[#This Row],[Artículo]],'..'!$B$2:$D$569000,3,),"")</f>
        <v/>
      </c>
      <c r="G2832" s="24" t="str">
        <f>IF(H2832=AF2832,"", "Error MC")</f>
        <v>Error MC</v>
      </c>
      <c r="H2832" s="62"/>
      <c r="I2832" s="54">
        <f>+Tabla1[[#This Row],[MC]]*Tabla1[[#This Row],[Pedido]]*Tabla1[[#This Row],[PVC ]]</f>
        <v>0</v>
      </c>
      <c r="J2832" s="26">
        <v>0.21</v>
      </c>
      <c r="K2832" s="63"/>
      <c r="L2832" s="28" t="s">
        <v>17</v>
      </c>
      <c r="M2832" s="53">
        <v>23185.718000000001</v>
      </c>
      <c r="N2832" s="64" t="str">
        <f>+IF(Tabla1[[#This Row],[F PMPI]]="SÍ","No","Sí")</f>
        <v>Sí</v>
      </c>
      <c r="O2832" s="65">
        <f>+Tabla1[[#This Row],[PVL]]*1.055</f>
        <v>24460.932489999999</v>
      </c>
      <c r="P2832" s="65">
        <f>+Tabla1[[#This Row],[PVL]]*1.43</f>
        <v>33155.576739999997</v>
      </c>
      <c r="Q2832" s="66" t="str">
        <f>+HYPERLINK(Tabla1[[#This Row],[PAG]])</f>
        <v>https://todomusica.com.ar/parches/2793-ba030800.html</v>
      </c>
      <c r="R2832" s="67"/>
      <c r="S2832" s="68"/>
      <c r="T2832" s="69"/>
      <c r="U2832" s="69"/>
      <c r="V2832" s="69"/>
      <c r="W2832" s="69"/>
      <c r="X2832" s="69"/>
      <c r="Y2832" s="35"/>
      <c r="Z2832" s="35" t="s">
        <v>26504</v>
      </c>
      <c r="AA2832" s="36">
        <v>1</v>
      </c>
      <c r="AB2832" s="35" t="s">
        <v>27</v>
      </c>
      <c r="AC2832" s="35" t="str">
        <f>+IF(Tabla1[[#This Row],[STK]]="no","Sin STK", "STK disponible")</f>
        <v>STK disponible</v>
      </c>
      <c r="AD2832" s="35">
        <f>+I2832*J2832</f>
        <v>0</v>
      </c>
      <c r="AE2832" s="35">
        <f>+I2832*K2832</f>
        <v>0</v>
      </c>
      <c r="AF2832" s="36">
        <f>IF(Tabla1[[#This Row],[ref pack]]=1,Tabla1[[#This Row],[Pedido]],LCM(Tabla1[[#This Row],[MC VIEJO]],Tabla1[[#This Row],[Pedido]]))</f>
        <v>1</v>
      </c>
      <c r="AG2832" s="36">
        <f>+VLOOKUP(Tabla1[[#This Row],[Artículo]],'.'!$B$2:$D$11481,3,)</f>
        <v>1</v>
      </c>
      <c r="AH2832" s="37" t="str">
        <f>+IFERROR(SEARCH("pack",Tabla1[[#This Row],[PACK]]),"")</f>
        <v/>
      </c>
    </row>
    <row r="2833" spans="1:34" ht="24" customHeight="1" x14ac:dyDescent="0.2">
      <c r="A2833" s="50" t="s">
        <v>5337</v>
      </c>
      <c r="B2833" s="60" t="s">
        <v>5372</v>
      </c>
      <c r="C2833" s="61" t="s">
        <v>5373</v>
      </c>
      <c r="D2833" s="52" t="s">
        <v>9841</v>
      </c>
      <c r="E2833" s="53">
        <v>14018.03</v>
      </c>
      <c r="F2833" s="23" t="str">
        <f>+IFERROR(VLOOKUP(Tabla1[[#This Row],[Artículo]],'..'!$B$2:$D$569000,3,),"")</f>
        <v/>
      </c>
      <c r="G2833" s="24" t="str">
        <f>IF(H2833=AF2833,"", "Error MC")</f>
        <v>Error MC</v>
      </c>
      <c r="H2833" s="62"/>
      <c r="I2833" s="54">
        <f>+Tabla1[[#This Row],[MC]]*Tabla1[[#This Row],[Pedido]]*Tabla1[[#This Row],[PVC ]]</f>
        <v>0</v>
      </c>
      <c r="J2833" s="26">
        <v>0.21</v>
      </c>
      <c r="K2833" s="63"/>
      <c r="L2833" s="28" t="s">
        <v>17</v>
      </c>
      <c r="M2833" s="53">
        <v>24594.629000000001</v>
      </c>
      <c r="N2833" s="64" t="str">
        <f>+IF(Tabla1[[#This Row],[F PMPI]]="SÍ","No","Sí")</f>
        <v>Sí</v>
      </c>
      <c r="O2833" s="65">
        <f>+Tabla1[[#This Row],[PVL]]*1.055</f>
        <v>25947.333595</v>
      </c>
      <c r="P2833" s="65">
        <f>+Tabla1[[#This Row],[PVL]]*1.43</f>
        <v>35170.319470000002</v>
      </c>
      <c r="Q2833" s="66" t="str">
        <f>+HYPERLINK(Tabla1[[#This Row],[PAG]])</f>
        <v>https://todomusica.com.ar/parches/2650-ba031000.html</v>
      </c>
      <c r="R2833" s="67"/>
      <c r="S2833" s="68"/>
      <c r="T2833" s="69"/>
      <c r="U2833" s="69"/>
      <c r="V2833" s="69"/>
      <c r="W2833" s="69"/>
      <c r="X2833" s="69"/>
      <c r="Y2833" s="35"/>
      <c r="Z2833" s="35" t="s">
        <v>26505</v>
      </c>
      <c r="AA2833" s="36">
        <v>1</v>
      </c>
      <c r="AB2833" s="35" t="s">
        <v>27</v>
      </c>
      <c r="AC2833" s="35" t="str">
        <f>+IF(Tabla1[[#This Row],[STK]]="no","Sin STK", "STK disponible")</f>
        <v>STK disponible</v>
      </c>
      <c r="AD2833" s="35">
        <f>+I2833*J2833</f>
        <v>0</v>
      </c>
      <c r="AE2833" s="35">
        <f>+I2833*K2833</f>
        <v>0</v>
      </c>
      <c r="AF2833" s="36">
        <f>IF(Tabla1[[#This Row],[ref pack]]=1,Tabla1[[#This Row],[Pedido]],LCM(Tabla1[[#This Row],[MC VIEJO]],Tabla1[[#This Row],[Pedido]]))</f>
        <v>1</v>
      </c>
      <c r="AG2833" s="36">
        <f>+VLOOKUP(Tabla1[[#This Row],[Artículo]],'.'!$B$2:$D$11481,3,)</f>
        <v>1</v>
      </c>
      <c r="AH2833" s="37" t="str">
        <f>+IFERROR(SEARCH("pack",Tabla1[[#This Row],[PACK]]),"")</f>
        <v/>
      </c>
    </row>
    <row r="2834" spans="1:34" ht="24" customHeight="1" x14ac:dyDescent="0.2">
      <c r="A2834" s="50" t="s">
        <v>5337</v>
      </c>
      <c r="B2834" s="60" t="s">
        <v>5374</v>
      </c>
      <c r="C2834" s="61" t="s">
        <v>5375</v>
      </c>
      <c r="D2834" s="52" t="s">
        <v>9841</v>
      </c>
      <c r="E2834" s="53">
        <v>14958.66</v>
      </c>
      <c r="F2834" s="23" t="str">
        <f>+IFERROR(VLOOKUP(Tabla1[[#This Row],[Artículo]],'..'!$B$2:$D$569000,3,),"")</f>
        <v/>
      </c>
      <c r="G2834" s="24" t="str">
        <f>IF(H2834=AF2834,"", "Error MC")</f>
        <v>Error MC</v>
      </c>
      <c r="H2834" s="62"/>
      <c r="I2834" s="54">
        <f>+Tabla1[[#This Row],[MC]]*Tabla1[[#This Row],[Pedido]]*Tabla1[[#This Row],[PVC ]]</f>
        <v>0</v>
      </c>
      <c r="J2834" s="26">
        <v>0.21</v>
      </c>
      <c r="K2834" s="63"/>
      <c r="L2834" s="28" t="s">
        <v>17</v>
      </c>
      <c r="M2834" s="53">
        <v>26244.973000000002</v>
      </c>
      <c r="N2834" s="64" t="str">
        <f>+IF(Tabla1[[#This Row],[F PMPI]]="SÍ","No","Sí")</f>
        <v>Sí</v>
      </c>
      <c r="O2834" s="65">
        <f>+Tabla1[[#This Row],[PVL]]*1.055</f>
        <v>27688.446515</v>
      </c>
      <c r="P2834" s="65">
        <f>+Tabla1[[#This Row],[PVL]]*1.43</f>
        <v>37530.311390000003</v>
      </c>
      <c r="Q2834" s="66" t="str">
        <f>+HYPERLINK(Tabla1[[#This Row],[PAG]])</f>
        <v>https://todomusica.com.ar/parches/2823-ba031200.html</v>
      </c>
      <c r="R2834" s="67"/>
      <c r="S2834" s="68"/>
      <c r="T2834" s="69"/>
      <c r="U2834" s="69"/>
      <c r="V2834" s="69"/>
      <c r="W2834" s="69"/>
      <c r="X2834" s="69"/>
      <c r="Y2834" s="35"/>
      <c r="Z2834" s="35" t="s">
        <v>26506</v>
      </c>
      <c r="AA2834" s="36">
        <v>1</v>
      </c>
      <c r="AB2834" s="35" t="s">
        <v>27</v>
      </c>
      <c r="AC2834" s="35" t="str">
        <f>+IF(Tabla1[[#This Row],[STK]]="no","Sin STK", "STK disponible")</f>
        <v>STK disponible</v>
      </c>
      <c r="AD2834" s="35">
        <f>+I2834*J2834</f>
        <v>0</v>
      </c>
      <c r="AE2834" s="35">
        <f>+I2834*K2834</f>
        <v>0</v>
      </c>
      <c r="AF2834" s="36">
        <f>IF(Tabla1[[#This Row],[ref pack]]=1,Tabla1[[#This Row],[Pedido]],LCM(Tabla1[[#This Row],[MC VIEJO]],Tabla1[[#This Row],[Pedido]]))</f>
        <v>1</v>
      </c>
      <c r="AG2834" s="36">
        <f>+VLOOKUP(Tabla1[[#This Row],[Artículo]],'.'!$B$2:$D$11481,3,)</f>
        <v>1</v>
      </c>
      <c r="AH2834" s="37" t="str">
        <f>+IFERROR(SEARCH("pack",Tabla1[[#This Row],[PACK]]),"")</f>
        <v/>
      </c>
    </row>
    <row r="2835" spans="1:34" ht="24" customHeight="1" x14ac:dyDescent="0.2">
      <c r="A2835" s="50" t="s">
        <v>5337</v>
      </c>
      <c r="B2835" s="60" t="s">
        <v>5376</v>
      </c>
      <c r="C2835" s="61" t="s">
        <v>5377</v>
      </c>
      <c r="D2835" s="52" t="s">
        <v>27</v>
      </c>
      <c r="E2835" s="53">
        <v>15256.95</v>
      </c>
      <c r="F2835" s="23" t="str">
        <f>+IFERROR(VLOOKUP(Tabla1[[#This Row],[Artículo]],'..'!$B$2:$D$569000,3,),"")</f>
        <v/>
      </c>
      <c r="G2835" s="24" t="str">
        <f>IF(H2835=AF2835,"", "Error MC")</f>
        <v>Error MC</v>
      </c>
      <c r="H2835" s="62"/>
      <c r="I2835" s="54">
        <f>+Tabla1[[#This Row],[MC]]*Tabla1[[#This Row],[Pedido]]*Tabla1[[#This Row],[PVC ]]</f>
        <v>0</v>
      </c>
      <c r="J2835" s="26">
        <v>0.21</v>
      </c>
      <c r="K2835" s="63"/>
      <c r="L2835" s="28" t="s">
        <v>17</v>
      </c>
      <c r="M2835" s="53">
        <v>26768.322</v>
      </c>
      <c r="N2835" s="64" t="str">
        <f>+IF(Tabla1[[#This Row],[F PMPI]]="SÍ","No","Sí")</f>
        <v>Sí</v>
      </c>
      <c r="O2835" s="65">
        <f>+Tabla1[[#This Row],[PVL]]*1.055</f>
        <v>28240.579709999998</v>
      </c>
      <c r="P2835" s="65">
        <f>+Tabla1[[#This Row],[PVL]]*1.43</f>
        <v>38278.70046</v>
      </c>
      <c r="Q2835" s="66" t="str">
        <f>+HYPERLINK(Tabla1[[#This Row],[PAG]])</f>
        <v>https://todomusica.com.ar/parches/3031-ba031300.html</v>
      </c>
      <c r="R2835" s="67"/>
      <c r="S2835" s="68"/>
      <c r="T2835" s="69"/>
      <c r="U2835" s="69"/>
      <c r="V2835" s="69"/>
      <c r="W2835" s="69"/>
      <c r="X2835" s="69"/>
      <c r="Y2835" s="35"/>
      <c r="Z2835" s="35" t="s">
        <v>26507</v>
      </c>
      <c r="AA2835" s="36">
        <v>1</v>
      </c>
      <c r="AB2835" s="35" t="s">
        <v>27</v>
      </c>
      <c r="AC2835" s="35" t="str">
        <f>+IF(Tabla1[[#This Row],[STK]]="no","Sin STK", "STK disponible")</f>
        <v>Sin STK</v>
      </c>
      <c r="AD2835" s="35">
        <f>+I2835*J2835</f>
        <v>0</v>
      </c>
      <c r="AE2835" s="35">
        <f>+I2835*K2835</f>
        <v>0</v>
      </c>
      <c r="AF2835" s="36">
        <f>IF(Tabla1[[#This Row],[ref pack]]=1,Tabla1[[#This Row],[Pedido]],LCM(Tabla1[[#This Row],[MC VIEJO]],Tabla1[[#This Row],[Pedido]]))</f>
        <v>1</v>
      </c>
      <c r="AG2835" s="36">
        <f>+VLOOKUP(Tabla1[[#This Row],[Artículo]],'.'!$B$2:$D$11481,3,)</f>
        <v>1</v>
      </c>
      <c r="AH2835" s="37" t="str">
        <f>+IFERROR(SEARCH("pack",Tabla1[[#This Row],[PACK]]),"")</f>
        <v/>
      </c>
    </row>
    <row r="2836" spans="1:34" ht="24" customHeight="1" x14ac:dyDescent="0.2">
      <c r="A2836" s="50" t="s">
        <v>5337</v>
      </c>
      <c r="B2836" s="60" t="s">
        <v>5378</v>
      </c>
      <c r="C2836" s="61" t="s">
        <v>5379</v>
      </c>
      <c r="D2836" s="52" t="s">
        <v>9841</v>
      </c>
      <c r="E2836" s="53">
        <v>16748.2</v>
      </c>
      <c r="F2836" s="23" t="str">
        <f>+IFERROR(VLOOKUP(Tabla1[[#This Row],[Artículo]],'..'!$B$2:$D$569000,3,),"")</f>
        <v/>
      </c>
      <c r="G2836" s="24" t="str">
        <f>IF(H2836=AF2836,"", "Error MC")</f>
        <v>Error MC</v>
      </c>
      <c r="H2836" s="62"/>
      <c r="I2836" s="54">
        <f>+Tabla1[[#This Row],[MC]]*Tabla1[[#This Row],[Pedido]]*Tabla1[[#This Row],[PVC ]]</f>
        <v>0</v>
      </c>
      <c r="J2836" s="26">
        <v>0.21</v>
      </c>
      <c r="K2836" s="63"/>
      <c r="L2836" s="28" t="s">
        <v>17</v>
      </c>
      <c r="M2836" s="53">
        <v>29384.717000000001</v>
      </c>
      <c r="N2836" s="64" t="str">
        <f>+IF(Tabla1[[#This Row],[F PMPI]]="SÍ","No","Sí")</f>
        <v>Sí</v>
      </c>
      <c r="O2836" s="65">
        <f>+Tabla1[[#This Row],[PVL]]*1.055</f>
        <v>31000.876434999998</v>
      </c>
      <c r="P2836" s="65">
        <f>+Tabla1[[#This Row],[PVL]]*1.43</f>
        <v>42020.14531</v>
      </c>
      <c r="Q2836" s="66" t="str">
        <f>+HYPERLINK(Tabla1[[#This Row],[PAG]])</f>
        <v>https://todomusica.com.ar/parches/2682-ba031400.html</v>
      </c>
      <c r="R2836" s="67"/>
      <c r="S2836" s="68"/>
      <c r="T2836" s="69"/>
      <c r="U2836" s="69"/>
      <c r="V2836" s="69"/>
      <c r="W2836" s="69"/>
      <c r="X2836" s="69"/>
      <c r="Y2836" s="35"/>
      <c r="Z2836" s="35" t="s">
        <v>26508</v>
      </c>
      <c r="AA2836" s="36">
        <v>1</v>
      </c>
      <c r="AB2836" s="35" t="s">
        <v>27</v>
      </c>
      <c r="AC2836" s="35" t="str">
        <f>+IF(Tabla1[[#This Row],[STK]]="no","Sin STK", "STK disponible")</f>
        <v>STK disponible</v>
      </c>
      <c r="AD2836" s="35">
        <f>+I2836*J2836</f>
        <v>0</v>
      </c>
      <c r="AE2836" s="35">
        <f>+I2836*K2836</f>
        <v>0</v>
      </c>
      <c r="AF2836" s="36">
        <f>IF(Tabla1[[#This Row],[ref pack]]=1,Tabla1[[#This Row],[Pedido]],LCM(Tabla1[[#This Row],[MC VIEJO]],Tabla1[[#This Row],[Pedido]]))</f>
        <v>1</v>
      </c>
      <c r="AG2836" s="36">
        <f>+VLOOKUP(Tabla1[[#This Row],[Artículo]],'.'!$B$2:$D$11481,3,)</f>
        <v>1</v>
      </c>
      <c r="AH2836" s="37" t="str">
        <f>+IFERROR(SEARCH("pack",Tabla1[[#This Row],[PACK]]),"")</f>
        <v/>
      </c>
    </row>
    <row r="2837" spans="1:34" ht="24" customHeight="1" x14ac:dyDescent="0.2">
      <c r="A2837" s="50" t="s">
        <v>5337</v>
      </c>
      <c r="B2837" s="60" t="s">
        <v>5380</v>
      </c>
      <c r="C2837" s="61" t="s">
        <v>5381</v>
      </c>
      <c r="D2837" s="52" t="s">
        <v>9841</v>
      </c>
      <c r="E2837" s="53">
        <v>17505.349999999999</v>
      </c>
      <c r="F2837" s="23" t="str">
        <f>+IFERROR(VLOOKUP(Tabla1[[#This Row],[Artículo]],'..'!$B$2:$D$569000,3,),"")</f>
        <v/>
      </c>
      <c r="G2837" s="24" t="str">
        <f>IF(H2837=AF2837,"", "Error MC")</f>
        <v>Error MC</v>
      </c>
      <c r="H2837" s="62"/>
      <c r="I2837" s="54">
        <f>+Tabla1[[#This Row],[MC]]*Tabla1[[#This Row],[Pedido]]*Tabla1[[#This Row],[PVC ]]</f>
        <v>0</v>
      </c>
      <c r="J2837" s="26">
        <v>0.21</v>
      </c>
      <c r="K2837" s="63"/>
      <c r="L2837" s="28" t="s">
        <v>17</v>
      </c>
      <c r="M2837" s="53">
        <v>30713.14</v>
      </c>
      <c r="N2837" s="64" t="str">
        <f>+IF(Tabla1[[#This Row],[F PMPI]]="SÍ","No","Sí")</f>
        <v>Sí</v>
      </c>
      <c r="O2837" s="65">
        <f>+Tabla1[[#This Row],[PVL]]*1.055</f>
        <v>32402.362699999998</v>
      </c>
      <c r="P2837" s="65">
        <f>+Tabla1[[#This Row],[PVL]]*1.43</f>
        <v>43919.790199999996</v>
      </c>
      <c r="Q2837" s="66" t="str">
        <f>+HYPERLINK(Tabla1[[#This Row],[PAG]])</f>
        <v>https://todomusica.com.ar/parches/2673-ba031500.html</v>
      </c>
      <c r="R2837" s="67"/>
      <c r="S2837" s="68"/>
      <c r="T2837" s="69"/>
      <c r="U2837" s="69"/>
      <c r="V2837" s="69"/>
      <c r="W2837" s="69"/>
      <c r="X2837" s="69"/>
      <c r="Y2837" s="35"/>
      <c r="Z2837" s="35" t="s">
        <v>26509</v>
      </c>
      <c r="AA2837" s="36">
        <v>1</v>
      </c>
      <c r="AB2837" s="35" t="s">
        <v>27</v>
      </c>
      <c r="AC2837" s="35" t="str">
        <f>+IF(Tabla1[[#This Row],[STK]]="no","Sin STK", "STK disponible")</f>
        <v>STK disponible</v>
      </c>
      <c r="AD2837" s="35">
        <f>+I2837*J2837</f>
        <v>0</v>
      </c>
      <c r="AE2837" s="35">
        <f>+I2837*K2837</f>
        <v>0</v>
      </c>
      <c r="AF2837" s="36">
        <f>IF(Tabla1[[#This Row],[ref pack]]=1,Tabla1[[#This Row],[Pedido]],LCM(Tabla1[[#This Row],[MC VIEJO]],Tabla1[[#This Row],[Pedido]]))</f>
        <v>1</v>
      </c>
      <c r="AG2837" s="36">
        <f>+VLOOKUP(Tabla1[[#This Row],[Artículo]],'.'!$B$2:$D$11481,3,)</f>
        <v>1</v>
      </c>
      <c r="AH2837" s="37" t="str">
        <f>+IFERROR(SEARCH("pack",Tabla1[[#This Row],[PACK]]),"")</f>
        <v/>
      </c>
    </row>
    <row r="2838" spans="1:34" ht="24" customHeight="1" x14ac:dyDescent="0.2">
      <c r="A2838" s="50" t="s">
        <v>5337</v>
      </c>
      <c r="B2838" s="60" t="s">
        <v>5382</v>
      </c>
      <c r="C2838" s="61" t="s">
        <v>5383</v>
      </c>
      <c r="D2838" s="52" t="s">
        <v>9841</v>
      </c>
      <c r="E2838" s="53">
        <v>18400.09</v>
      </c>
      <c r="F2838" s="23" t="str">
        <f>+IFERROR(VLOOKUP(Tabla1[[#This Row],[Artículo]],'..'!$B$2:$D$569000,3,),"")</f>
        <v/>
      </c>
      <c r="G2838" s="24" t="str">
        <f>IF(H2838=AF2838,"", "Error MC")</f>
        <v>Error MC</v>
      </c>
      <c r="H2838" s="62"/>
      <c r="I2838" s="54">
        <f>+Tabla1[[#This Row],[MC]]*Tabla1[[#This Row],[Pedido]]*Tabla1[[#This Row],[PVC ]]</f>
        <v>0</v>
      </c>
      <c r="J2838" s="26">
        <v>0.21</v>
      </c>
      <c r="K2838" s="63"/>
      <c r="L2838" s="28" t="s">
        <v>17</v>
      </c>
      <c r="M2838" s="53">
        <v>32282.956999999999</v>
      </c>
      <c r="N2838" s="64" t="str">
        <f>+IF(Tabla1[[#This Row],[F PMPI]]="SÍ","No","Sí")</f>
        <v>Sí</v>
      </c>
      <c r="O2838" s="65">
        <f>+Tabla1[[#This Row],[PVL]]*1.055</f>
        <v>34058.519634999997</v>
      </c>
      <c r="P2838" s="65">
        <f>+Tabla1[[#This Row],[PVL]]*1.43</f>
        <v>46164.628509999995</v>
      </c>
      <c r="Q2838" s="66" t="str">
        <f>+HYPERLINK(Tabla1[[#This Row],[PAG]])</f>
        <v>https://todomusica.com.ar/parches/2764-ba031600.html</v>
      </c>
      <c r="R2838" s="67"/>
      <c r="S2838" s="68"/>
      <c r="T2838" s="69"/>
      <c r="U2838" s="69"/>
      <c r="V2838" s="69"/>
      <c r="W2838" s="69"/>
      <c r="X2838" s="69"/>
      <c r="Y2838" s="35"/>
      <c r="Z2838" s="35" t="s">
        <v>26510</v>
      </c>
      <c r="AA2838" s="36">
        <v>1</v>
      </c>
      <c r="AB2838" s="35" t="s">
        <v>27</v>
      </c>
      <c r="AC2838" s="35" t="str">
        <f>+IF(Tabla1[[#This Row],[STK]]="no","Sin STK", "STK disponible")</f>
        <v>STK disponible</v>
      </c>
      <c r="AD2838" s="35">
        <f>+I2838*J2838</f>
        <v>0</v>
      </c>
      <c r="AE2838" s="35">
        <f>+I2838*K2838</f>
        <v>0</v>
      </c>
      <c r="AF2838" s="36">
        <f>IF(Tabla1[[#This Row],[ref pack]]=1,Tabla1[[#This Row],[Pedido]],LCM(Tabla1[[#This Row],[MC VIEJO]],Tabla1[[#This Row],[Pedido]]))</f>
        <v>1</v>
      </c>
      <c r="AG2838" s="36">
        <f>+VLOOKUP(Tabla1[[#This Row],[Artículo]],'.'!$B$2:$D$11481,3,)</f>
        <v>1</v>
      </c>
      <c r="AH2838" s="37" t="str">
        <f>+IFERROR(SEARCH("pack",Tabla1[[#This Row],[PACK]]),"")</f>
        <v/>
      </c>
    </row>
    <row r="2839" spans="1:34" ht="24" customHeight="1" x14ac:dyDescent="0.2">
      <c r="A2839" s="50" t="s">
        <v>5337</v>
      </c>
      <c r="B2839" s="60" t="s">
        <v>5384</v>
      </c>
      <c r="C2839" s="61" t="s">
        <v>5385</v>
      </c>
      <c r="D2839" s="52" t="s">
        <v>9842</v>
      </c>
      <c r="E2839" s="53">
        <v>23103.39</v>
      </c>
      <c r="F2839" s="23" t="str">
        <f>+IFERROR(VLOOKUP(Tabla1[[#This Row],[Artículo]],'..'!$B$2:$D$569000,3,),"")</f>
        <v/>
      </c>
      <c r="G2839" s="24" t="str">
        <f>IF(H2839=AF2839,"", "Error MC")</f>
        <v>Error MC</v>
      </c>
      <c r="H2839" s="62"/>
      <c r="I2839" s="54">
        <f>+Tabla1[[#This Row],[MC]]*Tabla1[[#This Row],[Pedido]]*Tabla1[[#This Row],[PVC ]]</f>
        <v>0</v>
      </c>
      <c r="J2839" s="26">
        <v>0.21</v>
      </c>
      <c r="K2839" s="63"/>
      <c r="L2839" s="28" t="s">
        <v>17</v>
      </c>
      <c r="M2839" s="53">
        <v>40534.902999999998</v>
      </c>
      <c r="N2839" s="64" t="str">
        <f>+IF(Tabla1[[#This Row],[F PMPI]]="SÍ","No","Sí")</f>
        <v>Sí</v>
      </c>
      <c r="O2839" s="65">
        <f>+Tabla1[[#This Row],[PVL]]*1.055</f>
        <v>42764.322664999992</v>
      </c>
      <c r="P2839" s="65">
        <f>+Tabla1[[#This Row],[PVL]]*1.43</f>
        <v>57964.911289999996</v>
      </c>
      <c r="Q2839" s="66" t="str">
        <f>+HYPERLINK(Tabla1[[#This Row],[PAG]])</f>
        <v>https://todomusica.com.ar/parches/2735-ba031800.html</v>
      </c>
      <c r="R2839" s="67"/>
      <c r="S2839" s="68"/>
      <c r="T2839" s="69"/>
      <c r="U2839" s="69"/>
      <c r="V2839" s="69"/>
      <c r="W2839" s="69"/>
      <c r="X2839" s="69"/>
      <c r="Y2839" s="35"/>
      <c r="Z2839" s="35" t="s">
        <v>26511</v>
      </c>
      <c r="AA2839" s="36">
        <v>1</v>
      </c>
      <c r="AB2839" s="35" t="s">
        <v>27</v>
      </c>
      <c r="AC2839" s="35" t="str">
        <f>+IF(Tabla1[[#This Row],[STK]]="no","Sin STK", "STK disponible")</f>
        <v>STK disponible</v>
      </c>
      <c r="AD2839" s="35">
        <f>+I2839*J2839</f>
        <v>0</v>
      </c>
      <c r="AE2839" s="35">
        <f>+I2839*K2839</f>
        <v>0</v>
      </c>
      <c r="AF2839" s="36">
        <f>IF(Tabla1[[#This Row],[ref pack]]=1,Tabla1[[#This Row],[Pedido]],LCM(Tabla1[[#This Row],[MC VIEJO]],Tabla1[[#This Row],[Pedido]]))</f>
        <v>1</v>
      </c>
      <c r="AG2839" s="36">
        <f>+VLOOKUP(Tabla1[[#This Row],[Artículo]],'.'!$B$2:$D$11481,3,)</f>
        <v>1</v>
      </c>
      <c r="AH2839" s="37" t="str">
        <f>+IFERROR(SEARCH("pack",Tabla1[[#This Row],[PACK]]),"")</f>
        <v/>
      </c>
    </row>
    <row r="2840" spans="1:34" ht="24" customHeight="1" x14ac:dyDescent="0.2">
      <c r="A2840" s="50" t="s">
        <v>5337</v>
      </c>
      <c r="B2840" s="60" t="s">
        <v>5386</v>
      </c>
      <c r="C2840" s="61" t="s">
        <v>5387</v>
      </c>
      <c r="D2840" s="52" t="s">
        <v>27</v>
      </c>
      <c r="E2840" s="53">
        <v>22346.240000000002</v>
      </c>
      <c r="F2840" s="23" t="str">
        <f>+IFERROR(VLOOKUP(Tabla1[[#This Row],[Artículo]],'..'!$B$2:$D$569000,3,),"")</f>
        <v/>
      </c>
      <c r="G2840" s="24" t="str">
        <f>IF(H2840=AF2840,"", "Error MC")</f>
        <v>Error MC</v>
      </c>
      <c r="H2840" s="62"/>
      <c r="I2840" s="54">
        <f>+Tabla1[[#This Row],[MC]]*Tabla1[[#This Row],[Pedido]]*Tabla1[[#This Row],[PVC ]]</f>
        <v>0</v>
      </c>
      <c r="J2840" s="26">
        <v>0.21</v>
      </c>
      <c r="K2840" s="63"/>
      <c r="L2840" s="28" t="s">
        <v>17</v>
      </c>
      <c r="M2840" s="53">
        <v>39206.481</v>
      </c>
      <c r="N2840" s="64" t="str">
        <f>+IF(Tabla1[[#This Row],[F PMPI]]="SÍ","No","Sí")</f>
        <v>Sí</v>
      </c>
      <c r="O2840" s="65">
        <f>+Tabla1[[#This Row],[PVL]]*1.055</f>
        <v>41362.837455000001</v>
      </c>
      <c r="P2840" s="65">
        <f>+Tabla1[[#This Row],[PVL]]*1.43</f>
        <v>56065.267829999997</v>
      </c>
      <c r="Q2840" s="66" t="str">
        <f>+HYPERLINK(Tabla1[[#This Row],[PAG]])</f>
        <v>https://todomusica.com.ar/parches/5555-404.html</v>
      </c>
      <c r="R2840" s="67"/>
      <c r="S2840" s="68"/>
      <c r="T2840" s="69"/>
      <c r="U2840" s="69"/>
      <c r="V2840" s="69"/>
      <c r="W2840" s="69"/>
      <c r="X2840" s="69"/>
      <c r="Y2840" s="35"/>
      <c r="Z2840" s="35" t="s">
        <v>26512</v>
      </c>
      <c r="AA2840" s="36">
        <v>1</v>
      </c>
      <c r="AB2840" s="35" t="s">
        <v>27</v>
      </c>
      <c r="AC2840" s="35" t="str">
        <f>+IF(Tabla1[[#This Row],[STK]]="no","Sin STK", "STK disponible")</f>
        <v>Sin STK</v>
      </c>
      <c r="AD2840" s="35">
        <f>+I2840*J2840</f>
        <v>0</v>
      </c>
      <c r="AE2840" s="35">
        <f>+I2840*K2840</f>
        <v>0</v>
      </c>
      <c r="AF2840" s="36">
        <f>IF(Tabla1[[#This Row],[ref pack]]=1,Tabla1[[#This Row],[Pedido]],LCM(Tabla1[[#This Row],[MC VIEJO]],Tabla1[[#This Row],[Pedido]]))</f>
        <v>1</v>
      </c>
      <c r="AG2840" s="36">
        <f>+VLOOKUP(Tabla1[[#This Row],[Artículo]],'.'!$B$2:$D$11481,3,)</f>
        <v>1</v>
      </c>
      <c r="AH2840" s="37" t="str">
        <f>+IFERROR(SEARCH("pack",Tabla1[[#This Row],[PACK]]),"")</f>
        <v/>
      </c>
    </row>
    <row r="2841" spans="1:34" ht="24" customHeight="1" x14ac:dyDescent="0.2">
      <c r="A2841" s="50" t="s">
        <v>5337</v>
      </c>
      <c r="B2841" s="60" t="s">
        <v>5388</v>
      </c>
      <c r="C2841" s="61" t="s">
        <v>5389</v>
      </c>
      <c r="D2841" s="52" t="s">
        <v>9841</v>
      </c>
      <c r="E2841" s="53">
        <v>24548.77</v>
      </c>
      <c r="F2841" s="23" t="str">
        <f>+IFERROR(VLOOKUP(Tabla1[[#This Row],[Artículo]],'..'!$B$2:$D$569000,3,),"")</f>
        <v/>
      </c>
      <c r="G2841" s="24" t="str">
        <f>IF(H2841=AF2841,"", "Error MC")</f>
        <v>Error MC</v>
      </c>
      <c r="H2841" s="62"/>
      <c r="I2841" s="54">
        <f>+Tabla1[[#This Row],[MC]]*Tabla1[[#This Row],[Pedido]]*Tabla1[[#This Row],[PVC ]]</f>
        <v>0</v>
      </c>
      <c r="J2841" s="26">
        <v>0.21</v>
      </c>
      <c r="K2841" s="63"/>
      <c r="L2841" s="28" t="s">
        <v>17</v>
      </c>
      <c r="M2841" s="53">
        <v>43070.821000000004</v>
      </c>
      <c r="N2841" s="64" t="str">
        <f>+IF(Tabla1[[#This Row],[F PMPI]]="SÍ","No","Sí")</f>
        <v>Sí</v>
      </c>
      <c r="O2841" s="65">
        <f>+Tabla1[[#This Row],[PVL]]*1.055</f>
        <v>45439.716155000002</v>
      </c>
      <c r="P2841" s="65">
        <f>+Tabla1[[#This Row],[PVL]]*1.43</f>
        <v>61591.27403</v>
      </c>
      <c r="Q2841" s="66" t="str">
        <f>+HYPERLINK(Tabla1[[#This Row],[PAG]])</f>
        <v>https://todomusica.com.ar/parches/2530-ba-0812-es.html</v>
      </c>
      <c r="R2841" s="67"/>
      <c r="S2841" s="68"/>
      <c r="T2841" s="69"/>
      <c r="U2841" s="69"/>
      <c r="V2841" s="69"/>
      <c r="W2841" s="69"/>
      <c r="X2841" s="69"/>
      <c r="Y2841" s="35"/>
      <c r="Z2841" s="35" t="s">
        <v>26513</v>
      </c>
      <c r="AA2841" s="36">
        <v>1</v>
      </c>
      <c r="AB2841" s="35" t="s">
        <v>27</v>
      </c>
      <c r="AC2841" s="35" t="str">
        <f>+IF(Tabla1[[#This Row],[STK]]="no","Sin STK", "STK disponible")</f>
        <v>STK disponible</v>
      </c>
      <c r="AD2841" s="35">
        <f>+I2841*J2841</f>
        <v>0</v>
      </c>
      <c r="AE2841" s="35">
        <f>+I2841*K2841</f>
        <v>0</v>
      </c>
      <c r="AF2841" s="36">
        <f>IF(Tabla1[[#This Row],[ref pack]]=1,Tabla1[[#This Row],[Pedido]],LCM(Tabla1[[#This Row],[MC VIEJO]],Tabla1[[#This Row],[Pedido]]))</f>
        <v>1</v>
      </c>
      <c r="AG2841" s="36">
        <f>+VLOOKUP(Tabla1[[#This Row],[Artículo]],'.'!$B$2:$D$11481,3,)</f>
        <v>1</v>
      </c>
      <c r="AH2841" s="37" t="str">
        <f>+IFERROR(SEARCH("pack",Tabla1[[#This Row],[PACK]]),"")</f>
        <v/>
      </c>
    </row>
    <row r="2842" spans="1:34" ht="24" customHeight="1" x14ac:dyDescent="0.2">
      <c r="A2842" s="50" t="s">
        <v>5337</v>
      </c>
      <c r="B2842" s="60" t="s">
        <v>5390</v>
      </c>
      <c r="C2842" s="61" t="s">
        <v>5391</v>
      </c>
      <c r="D2842" s="52" t="s">
        <v>9842</v>
      </c>
      <c r="E2842" s="53">
        <v>25351.77</v>
      </c>
      <c r="F2842" s="23" t="str">
        <f>+IFERROR(VLOOKUP(Tabla1[[#This Row],[Artículo]],'..'!$B$2:$D$569000,3,),"")</f>
        <v/>
      </c>
      <c r="G2842" s="24" t="str">
        <f>IF(H2842=AF2842,"", "Error MC")</f>
        <v>Error MC</v>
      </c>
      <c r="H2842" s="62"/>
      <c r="I2842" s="54">
        <f>+Tabla1[[#This Row],[MC]]*Tabla1[[#This Row],[Pedido]]*Tabla1[[#This Row],[PVC ]]</f>
        <v>0</v>
      </c>
      <c r="J2842" s="26">
        <v>0.21</v>
      </c>
      <c r="K2842" s="63"/>
      <c r="L2842" s="28" t="s">
        <v>17</v>
      </c>
      <c r="M2842" s="53">
        <v>44479.684999999998</v>
      </c>
      <c r="N2842" s="64" t="str">
        <f>+IF(Tabla1[[#This Row],[F PMPI]]="SÍ","No","Sí")</f>
        <v>Sí</v>
      </c>
      <c r="O2842" s="65">
        <f>+Tabla1[[#This Row],[PVL]]*1.055</f>
        <v>46926.067674999991</v>
      </c>
      <c r="P2842" s="65">
        <f>+Tabla1[[#This Row],[PVL]]*1.43</f>
        <v>63605.94954999999</v>
      </c>
      <c r="Q2842" s="66" t="str">
        <f>+HYPERLINK(Tabla1[[#This Row],[PAG]])</f>
        <v>https://todomusica.com.ar/parches/2531-ba-0813-es.html</v>
      </c>
      <c r="R2842" s="67"/>
      <c r="S2842" s="68"/>
      <c r="T2842" s="69"/>
      <c r="U2842" s="69"/>
      <c r="V2842" s="69"/>
      <c r="W2842" s="69"/>
      <c r="X2842" s="69"/>
      <c r="Y2842" s="35"/>
      <c r="Z2842" s="35" t="s">
        <v>26514</v>
      </c>
      <c r="AA2842" s="36">
        <v>1</v>
      </c>
      <c r="AB2842" s="35" t="s">
        <v>27</v>
      </c>
      <c r="AC2842" s="35" t="str">
        <f>+IF(Tabla1[[#This Row],[STK]]="no","Sin STK", "STK disponible")</f>
        <v>STK disponible</v>
      </c>
      <c r="AD2842" s="35">
        <f>+I2842*J2842</f>
        <v>0</v>
      </c>
      <c r="AE2842" s="35">
        <f>+I2842*K2842</f>
        <v>0</v>
      </c>
      <c r="AF2842" s="36">
        <f>IF(Tabla1[[#This Row],[ref pack]]=1,Tabla1[[#This Row],[Pedido]],LCM(Tabla1[[#This Row],[MC VIEJO]],Tabla1[[#This Row],[Pedido]]))</f>
        <v>1</v>
      </c>
      <c r="AG2842" s="36">
        <f>+VLOOKUP(Tabla1[[#This Row],[Artículo]],'.'!$B$2:$D$11481,3,)</f>
        <v>1</v>
      </c>
      <c r="AH2842" s="37" t="str">
        <f>+IFERROR(SEARCH("pack",Tabla1[[#This Row],[PACK]]),"")</f>
        <v/>
      </c>
    </row>
    <row r="2843" spans="1:34" ht="24" customHeight="1" x14ac:dyDescent="0.2">
      <c r="A2843" s="50" t="s">
        <v>5337</v>
      </c>
      <c r="B2843" s="60" t="s">
        <v>5392</v>
      </c>
      <c r="C2843" s="61" t="s">
        <v>5393</v>
      </c>
      <c r="D2843" s="52" t="s">
        <v>9842</v>
      </c>
      <c r="E2843" s="53">
        <v>25925.33</v>
      </c>
      <c r="F2843" s="23" t="str">
        <f>+IFERROR(VLOOKUP(Tabla1[[#This Row],[Artículo]],'..'!$B$2:$D$569000,3,),"")</f>
        <v/>
      </c>
      <c r="G2843" s="24" t="str">
        <f>IF(H2843=AF2843,"", "Error MC")</f>
        <v>Error MC</v>
      </c>
      <c r="H2843" s="62"/>
      <c r="I2843" s="54">
        <f>+Tabla1[[#This Row],[MC]]*Tabla1[[#This Row],[Pedido]]*Tabla1[[#This Row],[PVC ]]</f>
        <v>0</v>
      </c>
      <c r="J2843" s="26">
        <v>0.21</v>
      </c>
      <c r="K2843" s="63"/>
      <c r="L2843" s="28" t="s">
        <v>17</v>
      </c>
      <c r="M2843" s="53">
        <v>45485.993000000002</v>
      </c>
      <c r="N2843" s="64" t="str">
        <f>+IF(Tabla1[[#This Row],[F PMPI]]="SÍ","No","Sí")</f>
        <v>Sí</v>
      </c>
      <c r="O2843" s="65">
        <f>+Tabla1[[#This Row],[PVL]]*1.055</f>
        <v>47987.722614999999</v>
      </c>
      <c r="P2843" s="65">
        <f>+Tabla1[[#This Row],[PVL]]*1.43</f>
        <v>65044.969989999998</v>
      </c>
      <c r="Q2843" s="66" t="str">
        <f>+HYPERLINK(Tabla1[[#This Row],[PAG]])</f>
        <v>https://todomusica.com.ar/parches/2797-ba-0814-es.html</v>
      </c>
      <c r="R2843" s="67"/>
      <c r="S2843" s="68"/>
      <c r="T2843" s="69"/>
      <c r="U2843" s="69"/>
      <c r="V2843" s="69"/>
      <c r="W2843" s="69"/>
      <c r="X2843" s="69"/>
      <c r="Y2843" s="35"/>
      <c r="Z2843" s="35" t="s">
        <v>26515</v>
      </c>
      <c r="AA2843" s="36">
        <v>1</v>
      </c>
      <c r="AB2843" s="35" t="s">
        <v>27</v>
      </c>
      <c r="AC2843" s="35" t="str">
        <f>+IF(Tabla1[[#This Row],[STK]]="no","Sin STK", "STK disponible")</f>
        <v>STK disponible</v>
      </c>
      <c r="AD2843" s="35">
        <f>+I2843*J2843</f>
        <v>0</v>
      </c>
      <c r="AE2843" s="35">
        <f>+I2843*K2843</f>
        <v>0</v>
      </c>
      <c r="AF2843" s="36">
        <f>IF(Tabla1[[#This Row],[ref pack]]=1,Tabla1[[#This Row],[Pedido]],LCM(Tabla1[[#This Row],[MC VIEJO]],Tabla1[[#This Row],[Pedido]]))</f>
        <v>1</v>
      </c>
      <c r="AG2843" s="36">
        <f>+VLOOKUP(Tabla1[[#This Row],[Artículo]],'.'!$B$2:$D$11481,3,)</f>
        <v>1</v>
      </c>
      <c r="AH2843" s="37" t="str">
        <f>+IFERROR(SEARCH("pack",Tabla1[[#This Row],[PACK]]),"")</f>
        <v/>
      </c>
    </row>
    <row r="2844" spans="1:34" ht="24" customHeight="1" x14ac:dyDescent="0.2">
      <c r="A2844" s="50" t="s">
        <v>5337</v>
      </c>
      <c r="B2844" s="60" t="s">
        <v>5394</v>
      </c>
      <c r="C2844" s="61" t="s">
        <v>5395</v>
      </c>
      <c r="D2844" s="52" t="s">
        <v>9841</v>
      </c>
      <c r="E2844" s="53">
        <v>29664.97</v>
      </c>
      <c r="F2844" s="23" t="str">
        <f>+IFERROR(VLOOKUP(Tabla1[[#This Row],[Artículo]],'..'!$B$2:$D$569000,3,),"")</f>
        <v/>
      </c>
      <c r="G2844" s="24" t="str">
        <f>IF(H2844=AF2844,"", "Error MC")</f>
        <v>Error MC</v>
      </c>
      <c r="H2844" s="62"/>
      <c r="I2844" s="54">
        <f>+Tabla1[[#This Row],[MC]]*Tabla1[[#This Row],[Pedido]]*Tabla1[[#This Row],[PVC ]]</f>
        <v>0</v>
      </c>
      <c r="J2844" s="26">
        <v>0.21</v>
      </c>
      <c r="K2844" s="63"/>
      <c r="L2844" s="28" t="s">
        <v>17</v>
      </c>
      <c r="M2844" s="53">
        <v>52047.194000000003</v>
      </c>
      <c r="N2844" s="64" t="str">
        <f>+IF(Tabla1[[#This Row],[F PMPI]]="SÍ","No","Sí")</f>
        <v>Sí</v>
      </c>
      <c r="O2844" s="65">
        <f>+Tabla1[[#This Row],[PVL]]*1.055</f>
        <v>54909.789669999998</v>
      </c>
      <c r="P2844" s="65">
        <f>+Tabla1[[#This Row],[PVL]]*1.43</f>
        <v>74427.487420000005</v>
      </c>
      <c r="Q2844" s="66" t="str">
        <f>+HYPERLINK(Tabla1[[#This Row],[PAG]])</f>
        <v>https://todomusica.com.ar/parches/2532-ba-0816-es.html</v>
      </c>
      <c r="R2844" s="67"/>
      <c r="S2844" s="68"/>
      <c r="T2844" s="69"/>
      <c r="U2844" s="69"/>
      <c r="V2844" s="69"/>
      <c r="W2844" s="69"/>
      <c r="X2844" s="69"/>
      <c r="Y2844" s="35"/>
      <c r="Z2844" s="35" t="s">
        <v>26516</v>
      </c>
      <c r="AA2844" s="36">
        <v>1</v>
      </c>
      <c r="AB2844" s="35" t="s">
        <v>27</v>
      </c>
      <c r="AC2844" s="35" t="str">
        <f>+IF(Tabla1[[#This Row],[STK]]="no","Sin STK", "STK disponible")</f>
        <v>STK disponible</v>
      </c>
      <c r="AD2844" s="35">
        <f>+I2844*J2844</f>
        <v>0</v>
      </c>
      <c r="AE2844" s="35">
        <f>+I2844*K2844</f>
        <v>0</v>
      </c>
      <c r="AF2844" s="36">
        <f>IF(Tabla1[[#This Row],[ref pack]]=1,Tabla1[[#This Row],[Pedido]],LCM(Tabla1[[#This Row],[MC VIEJO]],Tabla1[[#This Row],[Pedido]]))</f>
        <v>1</v>
      </c>
      <c r="AG2844" s="36">
        <f>+VLOOKUP(Tabla1[[#This Row],[Artículo]],'.'!$B$2:$D$11481,3,)</f>
        <v>1</v>
      </c>
      <c r="AH2844" s="37" t="str">
        <f>+IFERROR(SEARCH("pack",Tabla1[[#This Row],[PACK]]),"")</f>
        <v/>
      </c>
    </row>
    <row r="2845" spans="1:34" ht="24" customHeight="1" x14ac:dyDescent="0.2">
      <c r="A2845" s="50" t="s">
        <v>5337</v>
      </c>
      <c r="B2845" s="60" t="s">
        <v>5396</v>
      </c>
      <c r="C2845" s="61" t="s">
        <v>5397</v>
      </c>
      <c r="D2845" s="52" t="s">
        <v>9841</v>
      </c>
      <c r="E2845" s="53">
        <v>35653.01</v>
      </c>
      <c r="F2845" s="23" t="str">
        <f>+IFERROR(VLOOKUP(Tabla1[[#This Row],[Artículo]],'..'!$B$2:$D$569000,3,),"")</f>
        <v/>
      </c>
      <c r="G2845" s="24" t="str">
        <f>IF(H2845=AF2845,"", "Error MC")</f>
        <v>Error MC</v>
      </c>
      <c r="H2845" s="62"/>
      <c r="I2845" s="54">
        <f>+Tabla1[[#This Row],[MC]]*Tabla1[[#This Row],[Pedido]]*Tabla1[[#This Row],[PVC ]]</f>
        <v>0</v>
      </c>
      <c r="J2845" s="26">
        <v>0.21</v>
      </c>
      <c r="K2845" s="63"/>
      <c r="L2845" s="28" t="s">
        <v>17</v>
      </c>
      <c r="M2845" s="53">
        <v>62553.201000000001</v>
      </c>
      <c r="N2845" s="64" t="str">
        <f>+IF(Tabla1[[#This Row],[F PMPI]]="SÍ","No","Sí")</f>
        <v>Sí</v>
      </c>
      <c r="O2845" s="65">
        <f>+Tabla1[[#This Row],[PVL]]*1.055</f>
        <v>65993.62705499999</v>
      </c>
      <c r="P2845" s="65">
        <f>+Tabla1[[#This Row],[PVL]]*1.43</f>
        <v>89451.07742999999</v>
      </c>
      <c r="Q2845" s="66" t="str">
        <f>+HYPERLINK(Tabla1[[#This Row],[PAG]])</f>
        <v>https://todomusica.com.ar/parches/7810-batter-ambassador-black-suede-18.html</v>
      </c>
      <c r="R2845" s="67"/>
      <c r="S2845" s="68"/>
      <c r="T2845" s="69"/>
      <c r="U2845" s="69"/>
      <c r="V2845" s="69"/>
      <c r="W2845" s="69"/>
      <c r="X2845" s="69"/>
      <c r="Y2845" s="35"/>
      <c r="Z2845" s="35" t="s">
        <v>26517</v>
      </c>
      <c r="AA2845" s="36">
        <v>1</v>
      </c>
      <c r="AB2845" s="35" t="s">
        <v>27</v>
      </c>
      <c r="AC2845" s="35" t="str">
        <f>+IF(Tabla1[[#This Row],[STK]]="no","Sin STK", "STK disponible")</f>
        <v>STK disponible</v>
      </c>
      <c r="AD2845" s="35">
        <f>+I2845*J2845</f>
        <v>0</v>
      </c>
      <c r="AE2845" s="35">
        <f>+I2845*K2845</f>
        <v>0</v>
      </c>
      <c r="AF2845" s="36">
        <f>IF(Tabla1[[#This Row],[ref pack]]=1,Tabla1[[#This Row],[Pedido]],LCM(Tabla1[[#This Row],[MC VIEJO]],Tabla1[[#This Row],[Pedido]]))</f>
        <v>1</v>
      </c>
      <c r="AG2845" s="36">
        <f>+VLOOKUP(Tabla1[[#This Row],[Artículo]],'.'!$B$2:$D$11481,3,)</f>
        <v>1</v>
      </c>
      <c r="AH2845" s="37" t="str">
        <f>+IFERROR(SEARCH("pack",Tabla1[[#This Row],[PACK]]),"")</f>
        <v/>
      </c>
    </row>
    <row r="2846" spans="1:34" ht="24" customHeight="1" x14ac:dyDescent="0.2">
      <c r="A2846" s="50" t="s">
        <v>5337</v>
      </c>
      <c r="B2846" s="60" t="s">
        <v>5398</v>
      </c>
      <c r="C2846" s="61" t="s">
        <v>5399</v>
      </c>
      <c r="D2846" s="52" t="s">
        <v>27</v>
      </c>
      <c r="E2846" s="53">
        <v>34207.67</v>
      </c>
      <c r="F2846" s="23" t="str">
        <f>+IFERROR(VLOOKUP(Tabla1[[#This Row],[Artículo]],'..'!$B$2:$D$569000,3,),"")</f>
        <v/>
      </c>
      <c r="G2846" s="24" t="str">
        <f>IF(H2846=AF2846,"", "Error MC")</f>
        <v>Error MC</v>
      </c>
      <c r="H2846" s="62"/>
      <c r="I2846" s="54">
        <f>+Tabla1[[#This Row],[MC]]*Tabla1[[#This Row],[Pedido]]*Tabla1[[#This Row],[PVC ]]</f>
        <v>0</v>
      </c>
      <c r="J2846" s="26">
        <v>0.21</v>
      </c>
      <c r="K2846" s="63"/>
      <c r="L2846" s="28" t="s">
        <v>17</v>
      </c>
      <c r="M2846" s="53">
        <v>60017.355000000003</v>
      </c>
      <c r="N2846" s="64" t="str">
        <f>+IF(Tabla1[[#This Row],[F PMPI]]="SÍ","No","Sí")</f>
        <v>Sí</v>
      </c>
      <c r="O2846" s="65">
        <f>+Tabla1[[#This Row],[PVL]]*1.055</f>
        <v>63318.309524999997</v>
      </c>
      <c r="P2846" s="65">
        <f>+Tabla1[[#This Row],[PVL]]*1.43</f>
        <v>85824.817649999997</v>
      </c>
      <c r="Q2846" s="66" t="str">
        <f>+HYPERLINK(Tabla1[[#This Row],[PAG]])</f>
        <v>https://todomusica.com.ar/parches/5556-404.html</v>
      </c>
      <c r="R2846" s="67"/>
      <c r="S2846" s="68"/>
      <c r="T2846" s="69"/>
      <c r="U2846" s="69"/>
      <c r="V2846" s="69"/>
      <c r="W2846" s="69"/>
      <c r="X2846" s="69"/>
      <c r="Y2846" s="35"/>
      <c r="Z2846" s="35" t="s">
        <v>26518</v>
      </c>
      <c r="AA2846" s="36">
        <v>1</v>
      </c>
      <c r="AB2846" s="35" t="s">
        <v>27</v>
      </c>
      <c r="AC2846" s="35" t="str">
        <f>+IF(Tabla1[[#This Row],[STK]]="no","Sin STK", "STK disponible")</f>
        <v>Sin STK</v>
      </c>
      <c r="AD2846" s="35">
        <f>+I2846*J2846</f>
        <v>0</v>
      </c>
      <c r="AE2846" s="35">
        <f>+I2846*K2846</f>
        <v>0</v>
      </c>
      <c r="AF2846" s="36">
        <f>IF(Tabla1[[#This Row],[ref pack]]=1,Tabla1[[#This Row],[Pedido]],LCM(Tabla1[[#This Row],[MC VIEJO]],Tabla1[[#This Row],[Pedido]]))</f>
        <v>1</v>
      </c>
      <c r="AG2846" s="36">
        <f>+VLOOKUP(Tabla1[[#This Row],[Artículo]],'.'!$B$2:$D$11481,3,)</f>
        <v>1</v>
      </c>
      <c r="AH2846" s="37" t="str">
        <f>+IFERROR(SEARCH("pack",Tabla1[[#This Row],[PACK]]),"")</f>
        <v/>
      </c>
    </row>
    <row r="2847" spans="1:34" ht="24" customHeight="1" x14ac:dyDescent="0.2">
      <c r="A2847" s="50" t="s">
        <v>5337</v>
      </c>
      <c r="B2847" s="60" t="s">
        <v>5400</v>
      </c>
      <c r="C2847" s="61" t="s">
        <v>5401</v>
      </c>
      <c r="D2847" s="52" t="s">
        <v>9842</v>
      </c>
      <c r="E2847" s="53">
        <v>36433.11</v>
      </c>
      <c r="F2847" s="23" t="str">
        <f>+IFERROR(VLOOKUP(Tabla1[[#This Row],[Artículo]],'..'!$B$2:$D$569000,3,),"")</f>
        <v/>
      </c>
      <c r="G2847" s="24" t="str">
        <f>IF(H2847=AF2847,"", "Error MC")</f>
        <v>Error MC</v>
      </c>
      <c r="H2847" s="62"/>
      <c r="I2847" s="54">
        <f>+Tabla1[[#This Row],[MC]]*Tabla1[[#This Row],[Pedido]]*Tabla1[[#This Row],[PVC ]]</f>
        <v>0</v>
      </c>
      <c r="J2847" s="26">
        <v>0.21</v>
      </c>
      <c r="K2847" s="63"/>
      <c r="L2847" s="28" t="s">
        <v>17</v>
      </c>
      <c r="M2847" s="53">
        <v>63921.892</v>
      </c>
      <c r="N2847" s="64" t="str">
        <f>+IF(Tabla1[[#This Row],[F PMPI]]="SÍ","No","Sí")</f>
        <v>Sí</v>
      </c>
      <c r="O2847" s="65">
        <f>+Tabla1[[#This Row],[PVL]]*1.055</f>
        <v>67437.596059999996</v>
      </c>
      <c r="P2847" s="65">
        <f>+Tabla1[[#This Row],[PVL]]*1.43</f>
        <v>91408.305559999993</v>
      </c>
      <c r="Q2847" s="66" t="str">
        <f>+HYPERLINK(Tabla1[[#This Row],[PAG]])</f>
        <v>https://todomusica.com.ar/parches/5557-404.html</v>
      </c>
      <c r="R2847" s="67"/>
      <c r="S2847" s="68"/>
      <c r="T2847" s="69"/>
      <c r="U2847" s="69"/>
      <c r="V2847" s="69"/>
      <c r="W2847" s="69"/>
      <c r="X2847" s="69"/>
      <c r="Y2847" s="35"/>
      <c r="Z2847" s="35" t="s">
        <v>26519</v>
      </c>
      <c r="AA2847" s="36">
        <v>1</v>
      </c>
      <c r="AB2847" s="35" t="s">
        <v>27</v>
      </c>
      <c r="AC2847" s="35" t="str">
        <f>+IF(Tabla1[[#This Row],[STK]]="no","Sin STK", "STK disponible")</f>
        <v>STK disponible</v>
      </c>
      <c r="AD2847" s="35">
        <f>+I2847*J2847</f>
        <v>0</v>
      </c>
      <c r="AE2847" s="35">
        <f>+I2847*K2847</f>
        <v>0</v>
      </c>
      <c r="AF2847" s="36">
        <f>IF(Tabla1[[#This Row],[ref pack]]=1,Tabla1[[#This Row],[Pedido]],LCM(Tabla1[[#This Row],[MC VIEJO]],Tabla1[[#This Row],[Pedido]]))</f>
        <v>1</v>
      </c>
      <c r="AG2847" s="36">
        <f>+VLOOKUP(Tabla1[[#This Row],[Artículo]],'.'!$B$2:$D$11481,3,)</f>
        <v>1</v>
      </c>
      <c r="AH2847" s="37" t="str">
        <f>+IFERROR(SEARCH("pack",Tabla1[[#This Row],[PACK]]),"")</f>
        <v/>
      </c>
    </row>
    <row r="2848" spans="1:34" ht="24" customHeight="1" x14ac:dyDescent="0.2">
      <c r="A2848" s="50" t="s">
        <v>5337</v>
      </c>
      <c r="B2848" s="60" t="s">
        <v>5402</v>
      </c>
      <c r="C2848" s="61" t="s">
        <v>5403</v>
      </c>
      <c r="D2848" s="52" t="s">
        <v>27</v>
      </c>
      <c r="E2848" s="53">
        <v>34207.67</v>
      </c>
      <c r="F2848" s="23" t="str">
        <f>+IFERROR(VLOOKUP(Tabla1[[#This Row],[Artículo]],'..'!$B$2:$D$569000,3,),"")</f>
        <v/>
      </c>
      <c r="G2848" s="24" t="str">
        <f>IF(H2848=AF2848,"", "Error MC")</f>
        <v>Error MC</v>
      </c>
      <c r="H2848" s="62"/>
      <c r="I2848" s="54">
        <f>+Tabla1[[#This Row],[MC]]*Tabla1[[#This Row],[Pedido]]*Tabla1[[#This Row],[PVC ]]</f>
        <v>0</v>
      </c>
      <c r="J2848" s="26">
        <v>0.21</v>
      </c>
      <c r="K2848" s="63"/>
      <c r="L2848" s="28" t="s">
        <v>17</v>
      </c>
      <c r="M2848" s="53">
        <v>60017.355000000003</v>
      </c>
      <c r="N2848" s="64" t="str">
        <f>+IF(Tabla1[[#This Row],[F PMPI]]="SÍ","No","Sí")</f>
        <v>Sí</v>
      </c>
      <c r="O2848" s="65">
        <f>+Tabla1[[#This Row],[PVL]]*1.055</f>
        <v>63318.309524999997</v>
      </c>
      <c r="P2848" s="65">
        <f>+Tabla1[[#This Row],[PVL]]*1.43</f>
        <v>85824.817649999997</v>
      </c>
      <c r="Q2848" s="66" t="str">
        <f>+HYPERLINK(Tabla1[[#This Row],[PAG]])</f>
        <v>https://todomusica.com.ar/parches/3883-bb-1322-00.html</v>
      </c>
      <c r="R2848" s="67"/>
      <c r="S2848" s="68"/>
      <c r="T2848" s="69"/>
      <c r="U2848" s="69"/>
      <c r="V2848" s="69"/>
      <c r="W2848" s="69"/>
      <c r="X2848" s="69"/>
      <c r="Y2848" s="35"/>
      <c r="Z2848" s="35" t="s">
        <v>26520</v>
      </c>
      <c r="AA2848" s="36">
        <v>1</v>
      </c>
      <c r="AB2848" s="35" t="s">
        <v>27</v>
      </c>
      <c r="AC2848" s="35" t="str">
        <f>+IF(Tabla1[[#This Row],[STK]]="no","Sin STK", "STK disponible")</f>
        <v>Sin STK</v>
      </c>
      <c r="AD2848" s="35">
        <f>+I2848*J2848</f>
        <v>0</v>
      </c>
      <c r="AE2848" s="35">
        <f>+I2848*K2848</f>
        <v>0</v>
      </c>
      <c r="AF2848" s="36">
        <f>IF(Tabla1[[#This Row],[ref pack]]=1,Tabla1[[#This Row],[Pedido]],LCM(Tabla1[[#This Row],[MC VIEJO]],Tabla1[[#This Row],[Pedido]]))</f>
        <v>1</v>
      </c>
      <c r="AG2848" s="36">
        <f>+VLOOKUP(Tabla1[[#This Row],[Artículo]],'.'!$B$2:$D$11481,3,)</f>
        <v>1</v>
      </c>
      <c r="AH2848" s="37" t="str">
        <f>+IFERROR(SEARCH("pack",Tabla1[[#This Row],[PACK]]),"")</f>
        <v/>
      </c>
    </row>
    <row r="2849" spans="1:34" ht="24" customHeight="1" x14ac:dyDescent="0.2">
      <c r="A2849" s="50" t="s">
        <v>5337</v>
      </c>
      <c r="B2849" s="60" t="s">
        <v>5404</v>
      </c>
      <c r="C2849" s="61" t="s">
        <v>5405</v>
      </c>
      <c r="D2849" s="52" t="s">
        <v>27</v>
      </c>
      <c r="E2849" s="53">
        <v>16748.2</v>
      </c>
      <c r="F2849" s="23" t="str">
        <f>+IFERROR(VLOOKUP(Tabla1[[#This Row],[Artículo]],'..'!$B$2:$D$569000,3,),"")</f>
        <v/>
      </c>
      <c r="G2849" s="24" t="str">
        <f>IF(H2849=AF2849,"", "Error MC")</f>
        <v>Error MC</v>
      </c>
      <c r="H2849" s="62"/>
      <c r="I2849" s="54">
        <f>+Tabla1[[#This Row],[MC]]*Tabla1[[#This Row],[Pedido]]*Tabla1[[#This Row],[PVC ]]</f>
        <v>0</v>
      </c>
      <c r="J2849" s="26">
        <v>0.21</v>
      </c>
      <c r="K2849" s="63"/>
      <c r="L2849" s="28" t="s">
        <v>17</v>
      </c>
      <c r="M2849" s="53">
        <v>29384.717000000001</v>
      </c>
      <c r="N2849" s="64" t="str">
        <f>+IF(Tabla1[[#This Row],[F PMPI]]="SÍ","No","Sí")</f>
        <v>Sí</v>
      </c>
      <c r="O2849" s="65">
        <f>+Tabla1[[#This Row],[PVL]]*1.055</f>
        <v>31000.876434999998</v>
      </c>
      <c r="P2849" s="65">
        <f>+Tabla1[[#This Row],[PVL]]*1.43</f>
        <v>42020.14531</v>
      </c>
      <c r="Q2849" s="66" t="str">
        <f>+HYPERLINK(Tabla1[[#This Row],[PAG]])</f>
        <v>https://todomusica.com.ar/parches/3884-bd-0114-00.html</v>
      </c>
      <c r="R2849" s="67"/>
      <c r="S2849" s="68"/>
      <c r="T2849" s="69"/>
      <c r="U2849" s="69"/>
      <c r="V2849" s="69"/>
      <c r="W2849" s="69"/>
      <c r="X2849" s="69"/>
      <c r="Y2849" s="35"/>
      <c r="Z2849" s="35" t="s">
        <v>26521</v>
      </c>
      <c r="AA2849" s="36">
        <v>1</v>
      </c>
      <c r="AB2849" s="35" t="s">
        <v>27</v>
      </c>
      <c r="AC2849" s="35" t="str">
        <f>+IF(Tabla1[[#This Row],[STK]]="no","Sin STK", "STK disponible")</f>
        <v>Sin STK</v>
      </c>
      <c r="AD2849" s="35">
        <f>+I2849*J2849</f>
        <v>0</v>
      </c>
      <c r="AE2849" s="35">
        <f>+I2849*K2849</f>
        <v>0</v>
      </c>
      <c r="AF2849" s="36">
        <f>IF(Tabla1[[#This Row],[ref pack]]=1,Tabla1[[#This Row],[Pedido]],LCM(Tabla1[[#This Row],[MC VIEJO]],Tabla1[[#This Row],[Pedido]]))</f>
        <v>1</v>
      </c>
      <c r="AG2849" s="36">
        <f>+VLOOKUP(Tabla1[[#This Row],[Artículo]],'.'!$B$2:$D$11481,3,)</f>
        <v>1</v>
      </c>
      <c r="AH2849" s="37" t="str">
        <f>+IFERROR(SEARCH("pack",Tabla1[[#This Row],[PACK]]),"")</f>
        <v/>
      </c>
    </row>
    <row r="2850" spans="1:34" ht="24" customHeight="1" x14ac:dyDescent="0.2">
      <c r="A2850" s="50" t="s">
        <v>5337</v>
      </c>
      <c r="B2850" s="60" t="s">
        <v>5406</v>
      </c>
      <c r="C2850" s="61" t="s">
        <v>5407</v>
      </c>
      <c r="D2850" s="52" t="s">
        <v>9842</v>
      </c>
      <c r="E2850" s="53">
        <v>14018.03</v>
      </c>
      <c r="F2850" s="23" t="str">
        <f>+IFERROR(VLOOKUP(Tabla1[[#This Row],[Artículo]],'..'!$B$2:$D$569000,3,),"")</f>
        <v/>
      </c>
      <c r="G2850" s="24" t="str">
        <f>IF(H2850=AF2850,"", "Error MC")</f>
        <v>Error MC</v>
      </c>
      <c r="H2850" s="62"/>
      <c r="I2850" s="54">
        <f>+Tabla1[[#This Row],[MC]]*Tabla1[[#This Row],[Pedido]]*Tabla1[[#This Row],[PVC ]]</f>
        <v>0</v>
      </c>
      <c r="J2850" s="26">
        <v>0.21</v>
      </c>
      <c r="K2850" s="63"/>
      <c r="L2850" s="28" t="s">
        <v>17</v>
      </c>
      <c r="M2850" s="53">
        <v>24594.629000000001</v>
      </c>
      <c r="N2850" s="64" t="str">
        <f>+IF(Tabla1[[#This Row],[F PMPI]]="SÍ","No","Sí")</f>
        <v>Sí</v>
      </c>
      <c r="O2850" s="65">
        <f>+Tabla1[[#This Row],[PVL]]*1.055</f>
        <v>25947.333595</v>
      </c>
      <c r="P2850" s="65">
        <f>+Tabla1[[#This Row],[PVL]]*1.43</f>
        <v>35170.319470000002</v>
      </c>
      <c r="Q2850" s="66" t="str">
        <f>+HYPERLINK(Tabla1[[#This Row],[PAG]])</f>
        <v>https://todomusica.com.ar/parches/2683-bd-0310-00.html</v>
      </c>
      <c r="R2850" s="67"/>
      <c r="S2850" s="68"/>
      <c r="T2850" s="69"/>
      <c r="U2850" s="69"/>
      <c r="V2850" s="69"/>
      <c r="W2850" s="69"/>
      <c r="X2850" s="69"/>
      <c r="Y2850" s="35"/>
      <c r="Z2850" s="35" t="s">
        <v>26522</v>
      </c>
      <c r="AA2850" s="36">
        <v>1</v>
      </c>
      <c r="AB2850" s="35" t="s">
        <v>27</v>
      </c>
      <c r="AC2850" s="35" t="str">
        <f>+IF(Tabla1[[#This Row],[STK]]="no","Sin STK", "STK disponible")</f>
        <v>STK disponible</v>
      </c>
      <c r="AD2850" s="35">
        <f>+I2850*J2850</f>
        <v>0</v>
      </c>
      <c r="AE2850" s="35">
        <f>+I2850*K2850</f>
        <v>0</v>
      </c>
      <c r="AF2850" s="36">
        <f>IF(Tabla1[[#This Row],[ref pack]]=1,Tabla1[[#This Row],[Pedido]],LCM(Tabla1[[#This Row],[MC VIEJO]],Tabla1[[#This Row],[Pedido]]))</f>
        <v>1</v>
      </c>
      <c r="AG2850" s="36">
        <f>+VLOOKUP(Tabla1[[#This Row],[Artículo]],'.'!$B$2:$D$11481,3,)</f>
        <v>1</v>
      </c>
      <c r="AH2850" s="37" t="str">
        <f>+IFERROR(SEARCH("pack",Tabla1[[#This Row],[PACK]]),"")</f>
        <v/>
      </c>
    </row>
    <row r="2851" spans="1:34" ht="24" customHeight="1" x14ac:dyDescent="0.2">
      <c r="A2851" s="50" t="s">
        <v>5337</v>
      </c>
      <c r="B2851" s="60" t="s">
        <v>5408</v>
      </c>
      <c r="C2851" s="61" t="s">
        <v>5409</v>
      </c>
      <c r="D2851" s="52" t="s">
        <v>9841</v>
      </c>
      <c r="E2851" s="53">
        <v>14958.66</v>
      </c>
      <c r="F2851" s="23" t="str">
        <f>+IFERROR(VLOOKUP(Tabla1[[#This Row],[Artículo]],'..'!$B$2:$D$569000,3,),"")</f>
        <v/>
      </c>
      <c r="G2851" s="24" t="str">
        <f>IF(H2851=AF2851,"", "Error MC")</f>
        <v>Error MC</v>
      </c>
      <c r="H2851" s="62"/>
      <c r="I2851" s="54">
        <f>+Tabla1[[#This Row],[MC]]*Tabla1[[#This Row],[Pedido]]*Tabla1[[#This Row],[PVC ]]</f>
        <v>0</v>
      </c>
      <c r="J2851" s="26">
        <v>0.21</v>
      </c>
      <c r="K2851" s="63"/>
      <c r="L2851" s="28" t="s">
        <v>17</v>
      </c>
      <c r="M2851" s="53">
        <v>26244.973000000002</v>
      </c>
      <c r="N2851" s="64" t="str">
        <f>+IF(Tabla1[[#This Row],[F PMPI]]="SÍ","No","Sí")</f>
        <v>Sí</v>
      </c>
      <c r="O2851" s="65">
        <f>+Tabla1[[#This Row],[PVL]]*1.055</f>
        <v>27688.446515</v>
      </c>
      <c r="P2851" s="65">
        <f>+Tabla1[[#This Row],[PVL]]*1.43</f>
        <v>37530.311390000003</v>
      </c>
      <c r="Q2851" s="66" t="str">
        <f>+HYPERLINK(Tabla1[[#This Row],[PAG]])</f>
        <v>https://todomusica.com.ar/productos-sin-categorias-de-netsuite/2486-bd-0312-00.html</v>
      </c>
      <c r="R2851" s="67"/>
      <c r="S2851" s="68"/>
      <c r="T2851" s="69"/>
      <c r="U2851" s="69"/>
      <c r="V2851" s="69"/>
      <c r="W2851" s="69"/>
      <c r="X2851" s="69"/>
      <c r="Y2851" s="35"/>
      <c r="Z2851" s="35" t="s">
        <v>26523</v>
      </c>
      <c r="AA2851" s="36">
        <v>1</v>
      </c>
      <c r="AB2851" s="35" t="s">
        <v>27</v>
      </c>
      <c r="AC2851" s="35" t="str">
        <f>+IF(Tabla1[[#This Row],[STK]]="no","Sin STK", "STK disponible")</f>
        <v>STK disponible</v>
      </c>
      <c r="AD2851" s="35">
        <f>+I2851*J2851</f>
        <v>0</v>
      </c>
      <c r="AE2851" s="35">
        <f>+I2851*K2851</f>
        <v>0</v>
      </c>
      <c r="AF2851" s="36">
        <f>IF(Tabla1[[#This Row],[ref pack]]=1,Tabla1[[#This Row],[Pedido]],LCM(Tabla1[[#This Row],[MC VIEJO]],Tabla1[[#This Row],[Pedido]]))</f>
        <v>1</v>
      </c>
      <c r="AG2851" s="36">
        <f>+VLOOKUP(Tabla1[[#This Row],[Artículo]],'.'!$B$2:$D$11481,3,)</f>
        <v>1</v>
      </c>
      <c r="AH2851" s="37" t="str">
        <f>+IFERROR(SEARCH("pack",Tabla1[[#This Row],[PACK]]),"")</f>
        <v/>
      </c>
    </row>
    <row r="2852" spans="1:34" ht="24" customHeight="1" x14ac:dyDescent="0.2">
      <c r="A2852" s="50" t="s">
        <v>5337</v>
      </c>
      <c r="B2852" s="60" t="s">
        <v>5410</v>
      </c>
      <c r="C2852" s="61" t="s">
        <v>5411</v>
      </c>
      <c r="D2852" s="52" t="s">
        <v>9841</v>
      </c>
      <c r="E2852" s="53">
        <v>15256.95</v>
      </c>
      <c r="F2852" s="23" t="str">
        <f>+IFERROR(VLOOKUP(Tabla1[[#This Row],[Artículo]],'..'!$B$2:$D$569000,3,),"")</f>
        <v/>
      </c>
      <c r="G2852" s="24" t="str">
        <f>IF(H2852=AF2852,"", "Error MC")</f>
        <v>Error MC</v>
      </c>
      <c r="H2852" s="62"/>
      <c r="I2852" s="54">
        <f>+Tabla1[[#This Row],[MC]]*Tabla1[[#This Row],[Pedido]]*Tabla1[[#This Row],[PVC ]]</f>
        <v>0</v>
      </c>
      <c r="J2852" s="26">
        <v>0.21</v>
      </c>
      <c r="K2852" s="63"/>
      <c r="L2852" s="28" t="s">
        <v>17</v>
      </c>
      <c r="M2852" s="53">
        <v>26768.322</v>
      </c>
      <c r="N2852" s="64" t="str">
        <f>+IF(Tabla1[[#This Row],[F PMPI]]="SÍ","No","Sí")</f>
        <v>Sí</v>
      </c>
      <c r="O2852" s="65">
        <f>+Tabla1[[#This Row],[PVL]]*1.055</f>
        <v>28240.579709999998</v>
      </c>
      <c r="P2852" s="65">
        <f>+Tabla1[[#This Row],[PVL]]*1.43</f>
        <v>38278.70046</v>
      </c>
      <c r="Q2852" s="66" t="str">
        <f>+HYPERLINK(Tabla1[[#This Row],[PAG]])</f>
        <v>https://todomusica.com.ar/parches/2647-bd-0313-00.html</v>
      </c>
      <c r="R2852" s="67"/>
      <c r="S2852" s="68"/>
      <c r="T2852" s="69"/>
      <c r="U2852" s="69"/>
      <c r="V2852" s="69"/>
      <c r="W2852" s="69"/>
      <c r="X2852" s="69"/>
      <c r="Y2852" s="35"/>
      <c r="Z2852" s="35" t="s">
        <v>26524</v>
      </c>
      <c r="AA2852" s="36">
        <v>1</v>
      </c>
      <c r="AB2852" s="35" t="s">
        <v>27</v>
      </c>
      <c r="AC2852" s="35" t="str">
        <f>+IF(Tabla1[[#This Row],[STK]]="no","Sin STK", "STK disponible")</f>
        <v>STK disponible</v>
      </c>
      <c r="AD2852" s="35">
        <f>+I2852*J2852</f>
        <v>0</v>
      </c>
      <c r="AE2852" s="35">
        <f>+I2852*K2852</f>
        <v>0</v>
      </c>
      <c r="AF2852" s="36">
        <f>IF(Tabla1[[#This Row],[ref pack]]=1,Tabla1[[#This Row],[Pedido]],LCM(Tabla1[[#This Row],[MC VIEJO]],Tabla1[[#This Row],[Pedido]]))</f>
        <v>1</v>
      </c>
      <c r="AG2852" s="36">
        <f>+VLOOKUP(Tabla1[[#This Row],[Artículo]],'.'!$B$2:$D$11481,3,)</f>
        <v>1</v>
      </c>
      <c r="AH2852" s="37" t="str">
        <f>+IFERROR(SEARCH("pack",Tabla1[[#This Row],[PACK]]),"")</f>
        <v/>
      </c>
    </row>
    <row r="2853" spans="1:34" ht="24" customHeight="1" x14ac:dyDescent="0.2">
      <c r="A2853" s="50" t="s">
        <v>5337</v>
      </c>
      <c r="B2853" s="60" t="s">
        <v>5412</v>
      </c>
      <c r="C2853" s="61" t="s">
        <v>5413</v>
      </c>
      <c r="D2853" s="52" t="s">
        <v>9841</v>
      </c>
      <c r="E2853" s="53">
        <v>16748.2</v>
      </c>
      <c r="F2853" s="23" t="str">
        <f>+IFERROR(VLOOKUP(Tabla1[[#This Row],[Artículo]],'..'!$B$2:$D$569000,3,),"")</f>
        <v/>
      </c>
      <c r="G2853" s="24" t="str">
        <f>IF(H2853=AF2853,"", "Error MC")</f>
        <v>Error MC</v>
      </c>
      <c r="H2853" s="62"/>
      <c r="I2853" s="54">
        <f>+Tabla1[[#This Row],[MC]]*Tabla1[[#This Row],[Pedido]]*Tabla1[[#This Row],[PVC ]]</f>
        <v>0</v>
      </c>
      <c r="J2853" s="26">
        <v>0.21</v>
      </c>
      <c r="K2853" s="63"/>
      <c r="L2853" s="28" t="s">
        <v>17</v>
      </c>
      <c r="M2853" s="53">
        <v>29384.717000000001</v>
      </c>
      <c r="N2853" s="64" t="str">
        <f>+IF(Tabla1[[#This Row],[F PMPI]]="SÍ","No","Sí")</f>
        <v>Sí</v>
      </c>
      <c r="O2853" s="65">
        <f>+Tabla1[[#This Row],[PVL]]*1.055</f>
        <v>31000.876434999998</v>
      </c>
      <c r="P2853" s="65">
        <f>+Tabla1[[#This Row],[PVL]]*1.43</f>
        <v>42020.14531</v>
      </c>
      <c r="Q2853" s="66" t="str">
        <f>+HYPERLINK(Tabla1[[#This Row],[PAG]])</f>
        <v>https://todomusica.com.ar/parches/2687-bd-0314-00.html</v>
      </c>
      <c r="R2853" s="67"/>
      <c r="S2853" s="68"/>
      <c r="T2853" s="69"/>
      <c r="U2853" s="69"/>
      <c r="V2853" s="69"/>
      <c r="W2853" s="69"/>
      <c r="X2853" s="69"/>
      <c r="Y2853" s="35"/>
      <c r="Z2853" s="35" t="s">
        <v>26525</v>
      </c>
      <c r="AA2853" s="36">
        <v>1</v>
      </c>
      <c r="AB2853" s="35" t="s">
        <v>27</v>
      </c>
      <c r="AC2853" s="35" t="str">
        <f>+IF(Tabla1[[#This Row],[STK]]="no","Sin STK", "STK disponible")</f>
        <v>STK disponible</v>
      </c>
      <c r="AD2853" s="35">
        <f>+I2853*J2853</f>
        <v>0</v>
      </c>
      <c r="AE2853" s="35">
        <f>+I2853*K2853</f>
        <v>0</v>
      </c>
      <c r="AF2853" s="36">
        <f>IF(Tabla1[[#This Row],[ref pack]]=1,Tabla1[[#This Row],[Pedido]],LCM(Tabla1[[#This Row],[MC VIEJO]],Tabla1[[#This Row],[Pedido]]))</f>
        <v>1</v>
      </c>
      <c r="AG2853" s="36">
        <f>+VLOOKUP(Tabla1[[#This Row],[Artículo]],'.'!$B$2:$D$11481,3,)</f>
        <v>1</v>
      </c>
      <c r="AH2853" s="37" t="str">
        <f>+IFERROR(SEARCH("pack",Tabla1[[#This Row],[PACK]]),"")</f>
        <v/>
      </c>
    </row>
    <row r="2854" spans="1:34" ht="24" customHeight="1" x14ac:dyDescent="0.2">
      <c r="A2854" s="50" t="s">
        <v>5337</v>
      </c>
      <c r="B2854" s="60" t="s">
        <v>5414</v>
      </c>
      <c r="C2854" s="61" t="s">
        <v>5415</v>
      </c>
      <c r="D2854" s="52" t="s">
        <v>27</v>
      </c>
      <c r="E2854" s="53">
        <v>20074.900000000001</v>
      </c>
      <c r="F2854" s="23" t="str">
        <f>+IFERROR(VLOOKUP(Tabla1[[#This Row],[Artículo]],'..'!$B$2:$D$569000,3,),"")</f>
        <v/>
      </c>
      <c r="G2854" s="24" t="str">
        <f>IF(H2854=AF2854,"", "Error MC")</f>
        <v>Error MC</v>
      </c>
      <c r="H2854" s="62"/>
      <c r="I2854" s="54">
        <f>+Tabla1[[#This Row],[MC]]*Tabla1[[#This Row],[Pedido]]*Tabla1[[#This Row],[PVC ]]</f>
        <v>0</v>
      </c>
      <c r="J2854" s="26">
        <v>0.21</v>
      </c>
      <c r="K2854" s="63"/>
      <c r="L2854" s="28" t="s">
        <v>17</v>
      </c>
      <c r="M2854" s="53">
        <v>35221.417999999998</v>
      </c>
      <c r="N2854" s="64" t="str">
        <f>+IF(Tabla1[[#This Row],[F PMPI]]="SÍ","No","Sí")</f>
        <v>Sí</v>
      </c>
      <c r="O2854" s="65">
        <f>+Tabla1[[#This Row],[PVL]]*1.055</f>
        <v>37158.595989999994</v>
      </c>
      <c r="P2854" s="65">
        <f>+Tabla1[[#This Row],[PVL]]*1.43</f>
        <v>50366.627739999996</v>
      </c>
      <c r="Q2854" s="66" t="str">
        <f>+HYPERLINK(Tabla1[[#This Row],[PAG]])</f>
        <v>https://todomusica.com.ar/parches/2595-bd-0315-00.html</v>
      </c>
      <c r="R2854" s="67"/>
      <c r="S2854" s="68"/>
      <c r="T2854" s="69"/>
      <c r="U2854" s="69"/>
      <c r="V2854" s="69"/>
      <c r="W2854" s="69"/>
      <c r="X2854" s="69"/>
      <c r="Y2854" s="35"/>
      <c r="Z2854" s="35" t="s">
        <v>26526</v>
      </c>
      <c r="AA2854" s="36">
        <v>1</v>
      </c>
      <c r="AB2854" s="35" t="s">
        <v>27</v>
      </c>
      <c r="AC2854" s="35" t="str">
        <f>+IF(Tabla1[[#This Row],[STK]]="no","Sin STK", "STK disponible")</f>
        <v>Sin STK</v>
      </c>
      <c r="AD2854" s="35">
        <f>+I2854*J2854</f>
        <v>0</v>
      </c>
      <c r="AE2854" s="35">
        <f>+I2854*K2854</f>
        <v>0</v>
      </c>
      <c r="AF2854" s="36">
        <f>IF(Tabla1[[#This Row],[ref pack]]=1,Tabla1[[#This Row],[Pedido]],LCM(Tabla1[[#This Row],[MC VIEJO]],Tabla1[[#This Row],[Pedido]]))</f>
        <v>1</v>
      </c>
      <c r="AG2854" s="36">
        <f>+VLOOKUP(Tabla1[[#This Row],[Artículo]],'.'!$B$2:$D$11481,3,)</f>
        <v>1</v>
      </c>
      <c r="AH2854" s="37" t="str">
        <f>+IFERROR(SEARCH("pack",Tabla1[[#This Row],[PACK]]),"")</f>
        <v/>
      </c>
    </row>
    <row r="2855" spans="1:34" ht="24" customHeight="1" x14ac:dyDescent="0.2">
      <c r="A2855" s="50" t="s">
        <v>5337</v>
      </c>
      <c r="B2855" s="60" t="s">
        <v>5416</v>
      </c>
      <c r="C2855" s="61" t="s">
        <v>5417</v>
      </c>
      <c r="D2855" s="52" t="s">
        <v>9841</v>
      </c>
      <c r="E2855" s="53">
        <v>18400.09</v>
      </c>
      <c r="F2855" s="23" t="str">
        <f>+IFERROR(VLOOKUP(Tabla1[[#This Row],[Artículo]],'..'!$B$2:$D$569000,3,),"")</f>
        <v/>
      </c>
      <c r="G2855" s="24" t="str">
        <f>IF(H2855=AF2855,"", "Error MC")</f>
        <v>Error MC</v>
      </c>
      <c r="H2855" s="62"/>
      <c r="I2855" s="54">
        <f>+Tabla1[[#This Row],[MC]]*Tabla1[[#This Row],[Pedido]]*Tabla1[[#This Row],[PVC ]]</f>
        <v>0</v>
      </c>
      <c r="J2855" s="26">
        <v>0.21</v>
      </c>
      <c r="K2855" s="63"/>
      <c r="L2855" s="28" t="s">
        <v>17</v>
      </c>
      <c r="M2855" s="53">
        <v>32282.956999999999</v>
      </c>
      <c r="N2855" s="64" t="str">
        <f>+IF(Tabla1[[#This Row],[F PMPI]]="SÍ","No","Sí")</f>
        <v>Sí</v>
      </c>
      <c r="O2855" s="65">
        <f>+Tabla1[[#This Row],[PVL]]*1.055</f>
        <v>34058.519634999997</v>
      </c>
      <c r="P2855" s="65">
        <f>+Tabla1[[#This Row],[PVL]]*1.43</f>
        <v>46164.628509999995</v>
      </c>
      <c r="Q2855" s="66" t="str">
        <f>+HYPERLINK(Tabla1[[#This Row],[PAG]])</f>
        <v>https://todomusica.com.ar/parches/2850-bd-0316-00.html</v>
      </c>
      <c r="R2855" s="67"/>
      <c r="S2855" s="68"/>
      <c r="T2855" s="69"/>
      <c r="U2855" s="69"/>
      <c r="V2855" s="69"/>
      <c r="W2855" s="69"/>
      <c r="X2855" s="69"/>
      <c r="Y2855" s="35"/>
      <c r="Z2855" s="35" t="s">
        <v>26527</v>
      </c>
      <c r="AA2855" s="36">
        <v>1</v>
      </c>
      <c r="AB2855" s="35" t="s">
        <v>27</v>
      </c>
      <c r="AC2855" s="35" t="str">
        <f>+IF(Tabla1[[#This Row],[STK]]="no","Sin STK", "STK disponible")</f>
        <v>STK disponible</v>
      </c>
      <c r="AD2855" s="35">
        <f>+I2855*J2855</f>
        <v>0</v>
      </c>
      <c r="AE2855" s="35">
        <f>+I2855*K2855</f>
        <v>0</v>
      </c>
      <c r="AF2855" s="36">
        <f>IF(Tabla1[[#This Row],[ref pack]]=1,Tabla1[[#This Row],[Pedido]],LCM(Tabla1[[#This Row],[MC VIEJO]],Tabla1[[#This Row],[Pedido]]))</f>
        <v>1</v>
      </c>
      <c r="AG2855" s="36">
        <f>+VLOOKUP(Tabla1[[#This Row],[Artículo]],'.'!$B$2:$D$11481,3,)</f>
        <v>1</v>
      </c>
      <c r="AH2855" s="37" t="str">
        <f>+IFERROR(SEARCH("pack",Tabla1[[#This Row],[PACK]]),"")</f>
        <v/>
      </c>
    </row>
    <row r="2856" spans="1:34" ht="24" customHeight="1" x14ac:dyDescent="0.2">
      <c r="A2856" s="50" t="s">
        <v>5337</v>
      </c>
      <c r="B2856" s="60" t="s">
        <v>5418</v>
      </c>
      <c r="C2856" s="61" t="s">
        <v>5419</v>
      </c>
      <c r="D2856" s="52" t="s">
        <v>9841</v>
      </c>
      <c r="E2856" s="53">
        <v>23103.39</v>
      </c>
      <c r="F2856" s="23" t="str">
        <f>+IFERROR(VLOOKUP(Tabla1[[#This Row],[Artículo]],'..'!$B$2:$D$569000,3,),"")</f>
        <v/>
      </c>
      <c r="G2856" s="24" t="str">
        <f>IF(H2856=AF2856,"", "Error MC")</f>
        <v>Error MC</v>
      </c>
      <c r="H2856" s="62"/>
      <c r="I2856" s="54">
        <f>+Tabla1[[#This Row],[MC]]*Tabla1[[#This Row],[Pedido]]*Tabla1[[#This Row],[PVC ]]</f>
        <v>0</v>
      </c>
      <c r="J2856" s="26">
        <v>0.21</v>
      </c>
      <c r="K2856" s="63"/>
      <c r="L2856" s="28" t="s">
        <v>17</v>
      </c>
      <c r="M2856" s="53">
        <v>40534.902999999998</v>
      </c>
      <c r="N2856" s="64" t="str">
        <f>+IF(Tabla1[[#This Row],[F PMPI]]="SÍ","No","Sí")</f>
        <v>Sí</v>
      </c>
      <c r="O2856" s="65">
        <f>+Tabla1[[#This Row],[PVL]]*1.055</f>
        <v>42764.322664999992</v>
      </c>
      <c r="P2856" s="65">
        <f>+Tabla1[[#This Row],[PVL]]*1.43</f>
        <v>57964.911289999996</v>
      </c>
      <c r="Q2856" s="66" t="str">
        <f>+HYPERLINK(Tabla1[[#This Row],[PAG]])</f>
        <v>https://todomusica.com.ar/parches/1576-bd-0318-00.html</v>
      </c>
      <c r="R2856" s="67"/>
      <c r="S2856" s="68"/>
      <c r="T2856" s="69"/>
      <c r="U2856" s="69"/>
      <c r="V2856" s="69"/>
      <c r="W2856" s="69"/>
      <c r="X2856" s="69"/>
      <c r="Y2856" s="35"/>
      <c r="Z2856" s="35" t="s">
        <v>26528</v>
      </c>
      <c r="AA2856" s="36">
        <v>1</v>
      </c>
      <c r="AB2856" s="35" t="s">
        <v>27</v>
      </c>
      <c r="AC2856" s="35" t="str">
        <f>+IF(Tabla1[[#This Row],[STK]]="no","Sin STK", "STK disponible")</f>
        <v>STK disponible</v>
      </c>
      <c r="AD2856" s="35">
        <f>+I2856*J2856</f>
        <v>0</v>
      </c>
      <c r="AE2856" s="35">
        <f>+I2856*K2856</f>
        <v>0</v>
      </c>
      <c r="AF2856" s="36">
        <f>IF(Tabla1[[#This Row],[ref pack]]=1,Tabla1[[#This Row],[Pedido]],LCM(Tabla1[[#This Row],[MC VIEJO]],Tabla1[[#This Row],[Pedido]]))</f>
        <v>1</v>
      </c>
      <c r="AG2856" s="36">
        <f>+VLOOKUP(Tabla1[[#This Row],[Artículo]],'.'!$B$2:$D$11481,3,)</f>
        <v>1</v>
      </c>
      <c r="AH2856" s="37" t="str">
        <f>+IFERROR(SEARCH("pack",Tabla1[[#This Row],[PACK]]),"")</f>
        <v/>
      </c>
    </row>
    <row r="2857" spans="1:34" ht="24" customHeight="1" x14ac:dyDescent="0.2">
      <c r="A2857" s="50" t="s">
        <v>5337</v>
      </c>
      <c r="B2857" s="60" t="s">
        <v>5420</v>
      </c>
      <c r="C2857" s="61" t="s">
        <v>5421</v>
      </c>
      <c r="D2857" s="52" t="s">
        <v>9841</v>
      </c>
      <c r="E2857" s="53">
        <v>13215</v>
      </c>
      <c r="F2857" s="23" t="str">
        <f>+IFERROR(VLOOKUP(Tabla1[[#This Row],[Artículo]],'..'!$B$2:$D$569000,3,),"")</f>
        <v/>
      </c>
      <c r="G2857" s="24" t="str">
        <f>IF(H2857=AF2857,"", "Error MC")</f>
        <v>Error MC</v>
      </c>
      <c r="H2857" s="62"/>
      <c r="I2857" s="54">
        <f>+Tabla1[[#This Row],[MC]]*Tabla1[[#This Row],[Pedido]]*Tabla1[[#This Row],[PVC ]]</f>
        <v>0</v>
      </c>
      <c r="J2857" s="26">
        <v>0.21</v>
      </c>
      <c r="K2857" s="63"/>
      <c r="L2857" s="28" t="s">
        <v>17</v>
      </c>
      <c r="M2857" s="53">
        <v>23185.718000000001</v>
      </c>
      <c r="N2857" s="64" t="str">
        <f>+IF(Tabla1[[#This Row],[F PMPI]]="SÍ","No","Sí")</f>
        <v>Sí</v>
      </c>
      <c r="O2857" s="65">
        <f>+Tabla1[[#This Row],[PVL]]*1.055</f>
        <v>24460.932489999999</v>
      </c>
      <c r="P2857" s="65">
        <f>+Tabla1[[#This Row],[PVL]]*1.43</f>
        <v>33155.576739999997</v>
      </c>
      <c r="Q2857" s="66" t="str">
        <f>+HYPERLINK(Tabla1[[#This Row],[PAG]])</f>
        <v>https://todomusica.com.ar/parches/5558-404.html</v>
      </c>
      <c r="R2857" s="67"/>
      <c r="S2857" s="68"/>
      <c r="T2857" s="69"/>
      <c r="U2857" s="69"/>
      <c r="V2857" s="69"/>
      <c r="W2857" s="69"/>
      <c r="X2857" s="69"/>
      <c r="Y2857" s="35"/>
      <c r="Z2857" s="35" t="s">
        <v>26529</v>
      </c>
      <c r="AA2857" s="36">
        <v>1</v>
      </c>
      <c r="AB2857" s="35" t="s">
        <v>27</v>
      </c>
      <c r="AC2857" s="35" t="str">
        <f>+IF(Tabla1[[#This Row],[STK]]="no","Sin STK", "STK disponible")</f>
        <v>STK disponible</v>
      </c>
      <c r="AD2857" s="35">
        <f>+I2857*J2857</f>
        <v>0</v>
      </c>
      <c r="AE2857" s="35">
        <f>+I2857*K2857</f>
        <v>0</v>
      </c>
      <c r="AF2857" s="36">
        <f>IF(Tabla1[[#This Row],[ref pack]]=1,Tabla1[[#This Row],[Pedido]],LCM(Tabla1[[#This Row],[MC VIEJO]],Tabla1[[#This Row],[Pedido]]))</f>
        <v>1</v>
      </c>
      <c r="AG2857" s="36">
        <f>+VLOOKUP(Tabla1[[#This Row],[Artículo]],'.'!$B$2:$D$11481,3,)</f>
        <v>1</v>
      </c>
      <c r="AH2857" s="37" t="str">
        <f>+IFERROR(SEARCH("pack",Tabla1[[#This Row],[PACK]]),"")</f>
        <v/>
      </c>
    </row>
    <row r="2858" spans="1:34" ht="24" customHeight="1" x14ac:dyDescent="0.2">
      <c r="A2858" s="50" t="s">
        <v>5337</v>
      </c>
      <c r="B2858" s="60" t="s">
        <v>5422</v>
      </c>
      <c r="C2858" s="61" t="s">
        <v>5423</v>
      </c>
      <c r="D2858" s="52" t="s">
        <v>27</v>
      </c>
      <c r="E2858" s="53">
        <v>14018.03</v>
      </c>
      <c r="F2858" s="23" t="str">
        <f>+IFERROR(VLOOKUP(Tabla1[[#This Row],[Artículo]],'..'!$B$2:$D$569000,3,),"")</f>
        <v/>
      </c>
      <c r="G2858" s="24" t="str">
        <f>IF(H2858=AF2858,"", "Error MC")</f>
        <v>Error MC</v>
      </c>
      <c r="H2858" s="62"/>
      <c r="I2858" s="54">
        <f>+Tabla1[[#This Row],[MC]]*Tabla1[[#This Row],[Pedido]]*Tabla1[[#This Row],[PVC ]]</f>
        <v>0</v>
      </c>
      <c r="J2858" s="26">
        <v>0.21</v>
      </c>
      <c r="K2858" s="63"/>
      <c r="L2858" s="28" t="s">
        <v>17</v>
      </c>
      <c r="M2858" s="53">
        <v>24594.629000000001</v>
      </c>
      <c r="N2858" s="64" t="str">
        <f>+IF(Tabla1[[#This Row],[F PMPI]]="SÍ","No","Sí")</f>
        <v>Sí</v>
      </c>
      <c r="O2858" s="65">
        <f>+Tabla1[[#This Row],[PVL]]*1.055</f>
        <v>25947.333595</v>
      </c>
      <c r="P2858" s="65">
        <f>+Tabla1[[#This Row],[PVL]]*1.43</f>
        <v>35170.319470000002</v>
      </c>
      <c r="Q2858" s="66" t="str">
        <f>+HYPERLINK(Tabla1[[#This Row],[PAG]])</f>
        <v>https://todomusica.com.ar/parches/1803-be-0110-00.html</v>
      </c>
      <c r="R2858" s="67"/>
      <c r="S2858" s="68"/>
      <c r="T2858" s="69"/>
      <c r="U2858" s="69"/>
      <c r="V2858" s="69"/>
      <c r="W2858" s="69"/>
      <c r="X2858" s="69"/>
      <c r="Y2858" s="35"/>
      <c r="Z2858" s="35" t="s">
        <v>26530</v>
      </c>
      <c r="AA2858" s="36">
        <v>1</v>
      </c>
      <c r="AB2858" s="35" t="s">
        <v>27</v>
      </c>
      <c r="AC2858" s="35" t="str">
        <f>+IF(Tabla1[[#This Row],[STK]]="no","Sin STK", "STK disponible")</f>
        <v>Sin STK</v>
      </c>
      <c r="AD2858" s="35">
        <f>+I2858*J2858</f>
        <v>0</v>
      </c>
      <c r="AE2858" s="35">
        <f>+I2858*K2858</f>
        <v>0</v>
      </c>
      <c r="AF2858" s="36">
        <f>IF(Tabla1[[#This Row],[ref pack]]=1,Tabla1[[#This Row],[Pedido]],LCM(Tabla1[[#This Row],[MC VIEJO]],Tabla1[[#This Row],[Pedido]]))</f>
        <v>1</v>
      </c>
      <c r="AG2858" s="36">
        <f>+VLOOKUP(Tabla1[[#This Row],[Artículo]],'.'!$B$2:$D$11481,3,)</f>
        <v>1</v>
      </c>
      <c r="AH2858" s="37" t="str">
        <f>+IFERROR(SEARCH("pack",Tabla1[[#This Row],[PACK]]),"")</f>
        <v/>
      </c>
    </row>
    <row r="2859" spans="1:34" ht="24" customHeight="1" x14ac:dyDescent="0.2">
      <c r="A2859" s="50" t="s">
        <v>5337</v>
      </c>
      <c r="B2859" s="60" t="s">
        <v>5424</v>
      </c>
      <c r="C2859" s="61" t="s">
        <v>5425</v>
      </c>
      <c r="D2859" s="52" t="s">
        <v>9841</v>
      </c>
      <c r="E2859" s="53">
        <v>14958.66</v>
      </c>
      <c r="F2859" s="23" t="str">
        <f>+IFERROR(VLOOKUP(Tabla1[[#This Row],[Artículo]],'..'!$B$2:$D$569000,3,),"")</f>
        <v/>
      </c>
      <c r="G2859" s="24" t="str">
        <f>IF(H2859=AF2859,"", "Error MC")</f>
        <v>Error MC</v>
      </c>
      <c r="H2859" s="62"/>
      <c r="I2859" s="54">
        <f>+Tabla1[[#This Row],[MC]]*Tabla1[[#This Row],[Pedido]]*Tabla1[[#This Row],[PVC ]]</f>
        <v>0</v>
      </c>
      <c r="J2859" s="26">
        <v>0.21</v>
      </c>
      <c r="K2859" s="63"/>
      <c r="L2859" s="28" t="s">
        <v>17</v>
      </c>
      <c r="M2859" s="53">
        <v>26244.973000000002</v>
      </c>
      <c r="N2859" s="64" t="str">
        <f>+IF(Tabla1[[#This Row],[F PMPI]]="SÍ","No","Sí")</f>
        <v>Sí</v>
      </c>
      <c r="O2859" s="65">
        <f>+Tabla1[[#This Row],[PVL]]*1.055</f>
        <v>27688.446515</v>
      </c>
      <c r="P2859" s="65">
        <f>+Tabla1[[#This Row],[PVL]]*1.43</f>
        <v>37530.311390000003</v>
      </c>
      <c r="Q2859" s="66" t="str">
        <f>+HYPERLINK(Tabla1[[#This Row],[PAG]])</f>
        <v>https://todomusica.com.ar/parches/2467-be-0112-00.html</v>
      </c>
      <c r="R2859" s="67"/>
      <c r="S2859" s="68"/>
      <c r="T2859" s="69"/>
      <c r="U2859" s="69"/>
      <c r="V2859" s="69"/>
      <c r="W2859" s="69"/>
      <c r="X2859" s="69"/>
      <c r="Y2859" s="35"/>
      <c r="Z2859" s="35" t="s">
        <v>26531</v>
      </c>
      <c r="AA2859" s="36">
        <v>1</v>
      </c>
      <c r="AB2859" s="35" t="s">
        <v>27</v>
      </c>
      <c r="AC2859" s="35" t="str">
        <f>+IF(Tabla1[[#This Row],[STK]]="no","Sin STK", "STK disponible")</f>
        <v>STK disponible</v>
      </c>
      <c r="AD2859" s="35">
        <f>+I2859*J2859</f>
        <v>0</v>
      </c>
      <c r="AE2859" s="35">
        <f>+I2859*K2859</f>
        <v>0</v>
      </c>
      <c r="AF2859" s="36">
        <f>IF(Tabla1[[#This Row],[ref pack]]=1,Tabla1[[#This Row],[Pedido]],LCM(Tabla1[[#This Row],[MC VIEJO]],Tabla1[[#This Row],[Pedido]]))</f>
        <v>1</v>
      </c>
      <c r="AG2859" s="36">
        <f>+VLOOKUP(Tabla1[[#This Row],[Artículo]],'.'!$B$2:$D$11481,3,)</f>
        <v>1</v>
      </c>
      <c r="AH2859" s="37" t="str">
        <f>+IFERROR(SEARCH("pack",Tabla1[[#This Row],[PACK]]),"")</f>
        <v/>
      </c>
    </row>
    <row r="2860" spans="1:34" ht="24" customHeight="1" x14ac:dyDescent="0.2">
      <c r="A2860" s="50" t="s">
        <v>5337</v>
      </c>
      <c r="B2860" s="60" t="s">
        <v>5426</v>
      </c>
      <c r="C2860" s="61" t="s">
        <v>5427</v>
      </c>
      <c r="D2860" s="52" t="s">
        <v>9841</v>
      </c>
      <c r="E2860" s="53">
        <v>15256.95</v>
      </c>
      <c r="F2860" s="23" t="str">
        <f>+IFERROR(VLOOKUP(Tabla1[[#This Row],[Artículo]],'..'!$B$2:$D$569000,3,),"")</f>
        <v/>
      </c>
      <c r="G2860" s="24" t="str">
        <f>IF(H2860=AF2860,"", "Error MC")</f>
        <v>Error MC</v>
      </c>
      <c r="H2860" s="62"/>
      <c r="I2860" s="54">
        <f>+Tabla1[[#This Row],[MC]]*Tabla1[[#This Row],[Pedido]]*Tabla1[[#This Row],[PVC ]]</f>
        <v>0</v>
      </c>
      <c r="J2860" s="26">
        <v>0.21</v>
      </c>
      <c r="K2860" s="63"/>
      <c r="L2860" s="28" t="s">
        <v>17</v>
      </c>
      <c r="M2860" s="53">
        <v>26768.322</v>
      </c>
      <c r="N2860" s="64" t="str">
        <f>+IF(Tabla1[[#This Row],[F PMPI]]="SÍ","No","Sí")</f>
        <v>Sí</v>
      </c>
      <c r="O2860" s="65">
        <f>+Tabla1[[#This Row],[PVL]]*1.055</f>
        <v>28240.579709999998</v>
      </c>
      <c r="P2860" s="65">
        <f>+Tabla1[[#This Row],[PVL]]*1.43</f>
        <v>38278.70046</v>
      </c>
      <c r="Q2860" s="66" t="str">
        <f>+HYPERLINK(Tabla1[[#This Row],[PAG]])</f>
        <v>https://todomusica.com.ar/parches/1817-be-0113-00.html</v>
      </c>
      <c r="R2860" s="67"/>
      <c r="S2860" s="68"/>
      <c r="T2860" s="69"/>
      <c r="U2860" s="69"/>
      <c r="V2860" s="69"/>
      <c r="W2860" s="69"/>
      <c r="X2860" s="69"/>
      <c r="Y2860" s="35"/>
      <c r="Z2860" s="35" t="s">
        <v>26532</v>
      </c>
      <c r="AA2860" s="36">
        <v>1</v>
      </c>
      <c r="AB2860" s="35" t="s">
        <v>27</v>
      </c>
      <c r="AC2860" s="35" t="str">
        <f>+IF(Tabla1[[#This Row],[STK]]="no","Sin STK", "STK disponible")</f>
        <v>STK disponible</v>
      </c>
      <c r="AD2860" s="35">
        <f>+I2860*J2860</f>
        <v>0</v>
      </c>
      <c r="AE2860" s="35">
        <f>+I2860*K2860</f>
        <v>0</v>
      </c>
      <c r="AF2860" s="36">
        <f>IF(Tabla1[[#This Row],[ref pack]]=1,Tabla1[[#This Row],[Pedido]],LCM(Tabla1[[#This Row],[MC VIEJO]],Tabla1[[#This Row],[Pedido]]))</f>
        <v>1</v>
      </c>
      <c r="AG2860" s="36">
        <f>+VLOOKUP(Tabla1[[#This Row],[Artículo]],'.'!$B$2:$D$11481,3,)</f>
        <v>1</v>
      </c>
      <c r="AH2860" s="37" t="str">
        <f>+IFERROR(SEARCH("pack",Tabla1[[#This Row],[PACK]]),"")</f>
        <v/>
      </c>
    </row>
    <row r="2861" spans="1:34" ht="24" customHeight="1" x14ac:dyDescent="0.2">
      <c r="A2861" s="50" t="s">
        <v>5337</v>
      </c>
      <c r="B2861" s="60" t="s">
        <v>5428</v>
      </c>
      <c r="C2861" s="61" t="s">
        <v>5429</v>
      </c>
      <c r="D2861" s="52" t="s">
        <v>27</v>
      </c>
      <c r="E2861" s="53">
        <v>16748.2</v>
      </c>
      <c r="F2861" s="23" t="str">
        <f>+IFERROR(VLOOKUP(Tabla1[[#This Row],[Artículo]],'..'!$B$2:$D$569000,3,),"")</f>
        <v/>
      </c>
      <c r="G2861" s="24" t="str">
        <f>IF(H2861=AF2861,"", "Error MC")</f>
        <v>Error MC</v>
      </c>
      <c r="H2861" s="62"/>
      <c r="I2861" s="54">
        <f>+Tabla1[[#This Row],[MC]]*Tabla1[[#This Row],[Pedido]]*Tabla1[[#This Row],[PVC ]]</f>
        <v>0</v>
      </c>
      <c r="J2861" s="26">
        <v>0.21</v>
      </c>
      <c r="K2861" s="63"/>
      <c r="L2861" s="28" t="s">
        <v>17</v>
      </c>
      <c r="M2861" s="53">
        <v>29384.717000000001</v>
      </c>
      <c r="N2861" s="64" t="str">
        <f>+IF(Tabla1[[#This Row],[F PMPI]]="SÍ","No","Sí")</f>
        <v>Sí</v>
      </c>
      <c r="O2861" s="65">
        <f>+Tabla1[[#This Row],[PVL]]*1.055</f>
        <v>31000.876434999998</v>
      </c>
      <c r="P2861" s="65">
        <f>+Tabla1[[#This Row],[PVL]]*1.43</f>
        <v>42020.14531</v>
      </c>
      <c r="Q2861" s="66" t="str">
        <f>+HYPERLINK(Tabla1[[#This Row],[PAG]])</f>
        <v>https://todomusica.com.ar/parches/2957-be-0114-00.html</v>
      </c>
      <c r="R2861" s="67"/>
      <c r="S2861" s="68"/>
      <c r="T2861" s="69"/>
      <c r="U2861" s="69"/>
      <c r="V2861" s="69"/>
      <c r="W2861" s="69"/>
      <c r="X2861" s="69"/>
      <c r="Y2861" s="35"/>
      <c r="Z2861" s="35" t="s">
        <v>26533</v>
      </c>
      <c r="AA2861" s="36">
        <v>1</v>
      </c>
      <c r="AB2861" s="35" t="s">
        <v>27</v>
      </c>
      <c r="AC2861" s="35" t="str">
        <f>+IF(Tabla1[[#This Row],[STK]]="no","Sin STK", "STK disponible")</f>
        <v>Sin STK</v>
      </c>
      <c r="AD2861" s="35">
        <f>+I2861*J2861</f>
        <v>0</v>
      </c>
      <c r="AE2861" s="35">
        <f>+I2861*K2861</f>
        <v>0</v>
      </c>
      <c r="AF2861" s="36">
        <f>IF(Tabla1[[#This Row],[ref pack]]=1,Tabla1[[#This Row],[Pedido]],LCM(Tabla1[[#This Row],[MC VIEJO]],Tabla1[[#This Row],[Pedido]]))</f>
        <v>1</v>
      </c>
      <c r="AG2861" s="36">
        <f>+VLOOKUP(Tabla1[[#This Row],[Artículo]],'.'!$B$2:$D$11481,3,)</f>
        <v>1</v>
      </c>
      <c r="AH2861" s="37" t="str">
        <f>+IFERROR(SEARCH("pack",Tabla1[[#This Row],[PACK]]),"")</f>
        <v/>
      </c>
    </row>
    <row r="2862" spans="1:34" ht="24" customHeight="1" x14ac:dyDescent="0.2">
      <c r="A2862" s="50" t="s">
        <v>5337</v>
      </c>
      <c r="B2862" s="60" t="s">
        <v>5430</v>
      </c>
      <c r="C2862" s="61" t="s">
        <v>5431</v>
      </c>
      <c r="D2862" s="52" t="s">
        <v>27</v>
      </c>
      <c r="E2862" s="53">
        <v>17505.349999999999</v>
      </c>
      <c r="F2862" s="23" t="str">
        <f>+IFERROR(VLOOKUP(Tabla1[[#This Row],[Artículo]],'..'!$B$2:$D$569000,3,),"")</f>
        <v/>
      </c>
      <c r="G2862" s="24" t="str">
        <f>IF(H2862=AF2862,"", "Error MC")</f>
        <v>Error MC</v>
      </c>
      <c r="H2862" s="62"/>
      <c r="I2862" s="54">
        <f>+Tabla1[[#This Row],[MC]]*Tabla1[[#This Row],[Pedido]]*Tabla1[[#This Row],[PVC ]]</f>
        <v>0</v>
      </c>
      <c r="J2862" s="26">
        <v>0.21</v>
      </c>
      <c r="K2862" s="63"/>
      <c r="L2862" s="28" t="s">
        <v>17</v>
      </c>
      <c r="M2862" s="53">
        <v>30713.14</v>
      </c>
      <c r="N2862" s="64" t="str">
        <f>+IF(Tabla1[[#This Row],[F PMPI]]="SÍ","No","Sí")</f>
        <v>Sí</v>
      </c>
      <c r="O2862" s="65">
        <f>+Tabla1[[#This Row],[PVL]]*1.055</f>
        <v>32402.362699999998</v>
      </c>
      <c r="P2862" s="65">
        <f>+Tabla1[[#This Row],[PVL]]*1.43</f>
        <v>43919.790199999996</v>
      </c>
      <c r="Q2862" s="66" t="str">
        <f>+HYPERLINK(Tabla1[[#This Row],[PAG]])</f>
        <v>https://todomusica.com.ar/parches/2668-be-0115-00.html</v>
      </c>
      <c r="R2862" s="67"/>
      <c r="S2862" s="68"/>
      <c r="T2862" s="69"/>
      <c r="U2862" s="69"/>
      <c r="V2862" s="69"/>
      <c r="W2862" s="69"/>
      <c r="X2862" s="69"/>
      <c r="Y2862" s="35"/>
      <c r="Z2862" s="35" t="s">
        <v>26534</v>
      </c>
      <c r="AA2862" s="36">
        <v>1</v>
      </c>
      <c r="AB2862" s="35" t="s">
        <v>27</v>
      </c>
      <c r="AC2862" s="35" t="str">
        <f>+IF(Tabla1[[#This Row],[STK]]="no","Sin STK", "STK disponible")</f>
        <v>Sin STK</v>
      </c>
      <c r="AD2862" s="35">
        <f>+I2862*J2862</f>
        <v>0</v>
      </c>
      <c r="AE2862" s="35">
        <f>+I2862*K2862</f>
        <v>0</v>
      </c>
      <c r="AF2862" s="36">
        <f>IF(Tabla1[[#This Row],[ref pack]]=1,Tabla1[[#This Row],[Pedido]],LCM(Tabla1[[#This Row],[MC VIEJO]],Tabla1[[#This Row],[Pedido]]))</f>
        <v>1</v>
      </c>
      <c r="AG2862" s="36">
        <f>+VLOOKUP(Tabla1[[#This Row],[Artículo]],'.'!$B$2:$D$11481,3,)</f>
        <v>1</v>
      </c>
      <c r="AH2862" s="37" t="str">
        <f>+IFERROR(SEARCH("pack",Tabla1[[#This Row],[PACK]]),"")</f>
        <v/>
      </c>
    </row>
    <row r="2863" spans="1:34" ht="24" customHeight="1" x14ac:dyDescent="0.2">
      <c r="A2863" s="50" t="s">
        <v>5337</v>
      </c>
      <c r="B2863" s="60" t="s">
        <v>5432</v>
      </c>
      <c r="C2863" s="61" t="s">
        <v>5433</v>
      </c>
      <c r="D2863" s="52" t="s">
        <v>9841</v>
      </c>
      <c r="E2863" s="53">
        <v>18400.09</v>
      </c>
      <c r="F2863" s="23" t="str">
        <f>+IFERROR(VLOOKUP(Tabla1[[#This Row],[Artículo]],'..'!$B$2:$D$569000,3,),"")</f>
        <v/>
      </c>
      <c r="G2863" s="24" t="str">
        <f>IF(H2863=AF2863,"", "Error MC")</f>
        <v>Error MC</v>
      </c>
      <c r="H2863" s="62"/>
      <c r="I2863" s="54">
        <f>+Tabla1[[#This Row],[MC]]*Tabla1[[#This Row],[Pedido]]*Tabla1[[#This Row],[PVC ]]</f>
        <v>0</v>
      </c>
      <c r="J2863" s="26">
        <v>0.21</v>
      </c>
      <c r="K2863" s="63"/>
      <c r="L2863" s="28" t="s">
        <v>17</v>
      </c>
      <c r="M2863" s="53">
        <v>32282.956999999999</v>
      </c>
      <c r="N2863" s="64" t="str">
        <f>+IF(Tabla1[[#This Row],[F PMPI]]="SÍ","No","Sí")</f>
        <v>Sí</v>
      </c>
      <c r="O2863" s="65">
        <f>+Tabla1[[#This Row],[PVL]]*1.055</f>
        <v>34058.519634999997</v>
      </c>
      <c r="P2863" s="65">
        <f>+Tabla1[[#This Row],[PVL]]*1.43</f>
        <v>46164.628509999995</v>
      </c>
      <c r="Q2863" s="66" t="str">
        <f>+HYPERLINK(Tabla1[[#This Row],[PAG]])</f>
        <v>https://todomusica.com.ar/parches/3885-be-0116-00.html</v>
      </c>
      <c r="R2863" s="67"/>
      <c r="S2863" s="68"/>
      <c r="T2863" s="69"/>
      <c r="U2863" s="69"/>
      <c r="V2863" s="69"/>
      <c r="W2863" s="69"/>
      <c r="X2863" s="69"/>
      <c r="Y2863" s="35"/>
      <c r="Z2863" s="35" t="s">
        <v>26535</v>
      </c>
      <c r="AA2863" s="36">
        <v>1</v>
      </c>
      <c r="AB2863" s="35" t="s">
        <v>27</v>
      </c>
      <c r="AC2863" s="35" t="str">
        <f>+IF(Tabla1[[#This Row],[STK]]="no","Sin STK", "STK disponible")</f>
        <v>STK disponible</v>
      </c>
      <c r="AD2863" s="35">
        <f>+I2863*J2863</f>
        <v>0</v>
      </c>
      <c r="AE2863" s="35">
        <f>+I2863*K2863</f>
        <v>0</v>
      </c>
      <c r="AF2863" s="36">
        <f>IF(Tabla1[[#This Row],[ref pack]]=1,Tabla1[[#This Row],[Pedido]],LCM(Tabla1[[#This Row],[MC VIEJO]],Tabla1[[#This Row],[Pedido]]))</f>
        <v>1</v>
      </c>
      <c r="AG2863" s="36">
        <f>+VLOOKUP(Tabla1[[#This Row],[Artículo]],'.'!$B$2:$D$11481,3,)</f>
        <v>1</v>
      </c>
      <c r="AH2863" s="37" t="str">
        <f>+IFERROR(SEARCH("pack",Tabla1[[#This Row],[PACK]]),"")</f>
        <v/>
      </c>
    </row>
    <row r="2864" spans="1:34" ht="24" customHeight="1" x14ac:dyDescent="0.2">
      <c r="A2864" s="50" t="s">
        <v>5337</v>
      </c>
      <c r="B2864" s="60" t="s">
        <v>5434</v>
      </c>
      <c r="C2864" s="61" t="s">
        <v>5435</v>
      </c>
      <c r="D2864" s="52" t="s">
        <v>9841</v>
      </c>
      <c r="E2864" s="53">
        <v>23103.39</v>
      </c>
      <c r="F2864" s="23" t="str">
        <f>+IFERROR(VLOOKUP(Tabla1[[#This Row],[Artículo]],'..'!$B$2:$D$569000,3,),"")</f>
        <v/>
      </c>
      <c r="G2864" s="24" t="str">
        <f>IF(H2864=AF2864,"", "Error MC")</f>
        <v>Error MC</v>
      </c>
      <c r="H2864" s="62"/>
      <c r="I2864" s="54">
        <f>+Tabla1[[#This Row],[MC]]*Tabla1[[#This Row],[Pedido]]*Tabla1[[#This Row],[PVC ]]</f>
        <v>0</v>
      </c>
      <c r="J2864" s="26">
        <v>0.21</v>
      </c>
      <c r="K2864" s="63"/>
      <c r="L2864" s="28" t="s">
        <v>17</v>
      </c>
      <c r="M2864" s="53">
        <v>40534.902999999998</v>
      </c>
      <c r="N2864" s="64" t="str">
        <f>+IF(Tabla1[[#This Row],[F PMPI]]="SÍ","No","Sí")</f>
        <v>Sí</v>
      </c>
      <c r="O2864" s="65">
        <f>+Tabla1[[#This Row],[PVL]]*1.055</f>
        <v>42764.322664999992</v>
      </c>
      <c r="P2864" s="65">
        <f>+Tabla1[[#This Row],[PVL]]*1.43</f>
        <v>57964.911289999996</v>
      </c>
      <c r="Q2864" s="66" t="str">
        <f>+HYPERLINK(Tabla1[[#This Row],[PAG]])</f>
        <v>https://todomusica.com.ar/parches/3886-be-0118-00.html</v>
      </c>
      <c r="R2864" s="67"/>
      <c r="S2864" s="68"/>
      <c r="T2864" s="69"/>
      <c r="U2864" s="69"/>
      <c r="V2864" s="69"/>
      <c r="W2864" s="69"/>
      <c r="X2864" s="69"/>
      <c r="Y2864" s="35"/>
      <c r="Z2864" s="35" t="s">
        <v>26536</v>
      </c>
      <c r="AA2864" s="36">
        <v>1</v>
      </c>
      <c r="AB2864" s="35" t="s">
        <v>27</v>
      </c>
      <c r="AC2864" s="35" t="str">
        <f>+IF(Tabla1[[#This Row],[STK]]="no","Sin STK", "STK disponible")</f>
        <v>STK disponible</v>
      </c>
      <c r="AD2864" s="35">
        <f>+I2864*J2864</f>
        <v>0</v>
      </c>
      <c r="AE2864" s="35">
        <f>+I2864*K2864</f>
        <v>0</v>
      </c>
      <c r="AF2864" s="36">
        <f>IF(Tabla1[[#This Row],[ref pack]]=1,Tabla1[[#This Row],[Pedido]],LCM(Tabla1[[#This Row],[MC VIEJO]],Tabla1[[#This Row],[Pedido]]))</f>
        <v>1</v>
      </c>
      <c r="AG2864" s="36">
        <f>+VLOOKUP(Tabla1[[#This Row],[Artículo]],'.'!$B$2:$D$11481,3,)</f>
        <v>1</v>
      </c>
      <c r="AH2864" s="37" t="str">
        <f>+IFERROR(SEARCH("pack",Tabla1[[#This Row],[PACK]]),"")</f>
        <v/>
      </c>
    </row>
    <row r="2865" spans="1:34" ht="24" customHeight="1" x14ac:dyDescent="0.2">
      <c r="A2865" s="50" t="s">
        <v>5337</v>
      </c>
      <c r="B2865" s="60" t="s">
        <v>5436</v>
      </c>
      <c r="C2865" s="61" t="s">
        <v>5437</v>
      </c>
      <c r="D2865" s="52" t="s">
        <v>9841</v>
      </c>
      <c r="E2865" s="53">
        <v>13215</v>
      </c>
      <c r="F2865" s="23" t="str">
        <f>+IFERROR(VLOOKUP(Tabla1[[#This Row],[Artículo]],'..'!$B$2:$D$569000,3,),"")</f>
        <v/>
      </c>
      <c r="G2865" s="24" t="str">
        <f>IF(H2865=AF2865,"", "Error MC")</f>
        <v>Error MC</v>
      </c>
      <c r="H2865" s="62"/>
      <c r="I2865" s="54">
        <f>+Tabla1[[#This Row],[MC]]*Tabla1[[#This Row],[Pedido]]*Tabla1[[#This Row],[PVC ]]</f>
        <v>0</v>
      </c>
      <c r="J2865" s="26">
        <v>0.21</v>
      </c>
      <c r="K2865" s="63"/>
      <c r="L2865" s="28" t="s">
        <v>17</v>
      </c>
      <c r="M2865" s="53">
        <v>23185.718000000001</v>
      </c>
      <c r="N2865" s="64" t="str">
        <f>+IF(Tabla1[[#This Row],[F PMPI]]="SÍ","No","Sí")</f>
        <v>Sí</v>
      </c>
      <c r="O2865" s="65">
        <f>+Tabla1[[#This Row],[PVL]]*1.055</f>
        <v>24460.932489999999</v>
      </c>
      <c r="P2865" s="65">
        <f>+Tabla1[[#This Row],[PVL]]*1.43</f>
        <v>33155.576739999997</v>
      </c>
      <c r="Q2865" s="66" t="str">
        <f>+HYPERLINK(Tabla1[[#This Row],[PAG]])</f>
        <v>https://todomusica.com.ar/productos-sin-categorias-de-netsuite/3887-be-0308-00.html</v>
      </c>
      <c r="R2865" s="67"/>
      <c r="S2865" s="68"/>
      <c r="T2865" s="69"/>
      <c r="U2865" s="69"/>
      <c r="V2865" s="69"/>
      <c r="W2865" s="69"/>
      <c r="X2865" s="69"/>
      <c r="Y2865" s="35"/>
      <c r="Z2865" s="35" t="s">
        <v>26537</v>
      </c>
      <c r="AA2865" s="36">
        <v>1</v>
      </c>
      <c r="AB2865" s="35" t="s">
        <v>27</v>
      </c>
      <c r="AC2865" s="35" t="str">
        <f>+IF(Tabla1[[#This Row],[STK]]="no","Sin STK", "STK disponible")</f>
        <v>STK disponible</v>
      </c>
      <c r="AD2865" s="35">
        <f>+I2865*J2865</f>
        <v>0</v>
      </c>
      <c r="AE2865" s="35">
        <f>+I2865*K2865</f>
        <v>0</v>
      </c>
      <c r="AF2865" s="36">
        <f>IF(Tabla1[[#This Row],[ref pack]]=1,Tabla1[[#This Row],[Pedido]],LCM(Tabla1[[#This Row],[MC VIEJO]],Tabla1[[#This Row],[Pedido]]))</f>
        <v>1</v>
      </c>
      <c r="AG2865" s="36">
        <f>+VLOOKUP(Tabla1[[#This Row],[Artículo]],'.'!$B$2:$D$11481,3,)</f>
        <v>1</v>
      </c>
      <c r="AH2865" s="37" t="str">
        <f>+IFERROR(SEARCH("pack",Tabla1[[#This Row],[PACK]]),"")</f>
        <v/>
      </c>
    </row>
    <row r="2866" spans="1:34" ht="24" customHeight="1" x14ac:dyDescent="0.2">
      <c r="A2866" s="50" t="s">
        <v>5337</v>
      </c>
      <c r="B2866" s="60" t="s">
        <v>5438</v>
      </c>
      <c r="C2866" s="61" t="s">
        <v>5439</v>
      </c>
      <c r="D2866" s="52" t="s">
        <v>9842</v>
      </c>
      <c r="E2866" s="53">
        <v>16105.85</v>
      </c>
      <c r="F2866" s="23" t="str">
        <f>+IFERROR(VLOOKUP(Tabla1[[#This Row],[Artículo]],'..'!$B$2:$D$569000,3,),"")</f>
        <v/>
      </c>
      <c r="G2866" s="24" t="str">
        <f>IF(H2866=AF2866,"", "Error MC")</f>
        <v>Error MC</v>
      </c>
      <c r="H2866" s="62"/>
      <c r="I2866" s="54">
        <f>+Tabla1[[#This Row],[MC]]*Tabla1[[#This Row],[Pedido]]*Tabla1[[#This Row],[PVC ]]</f>
        <v>0</v>
      </c>
      <c r="J2866" s="26">
        <v>0.21</v>
      </c>
      <c r="K2866" s="63"/>
      <c r="L2866" s="28" t="s">
        <v>17</v>
      </c>
      <c r="M2866" s="53">
        <v>28257.710999999999</v>
      </c>
      <c r="N2866" s="64" t="str">
        <f>+IF(Tabla1[[#This Row],[F PMPI]]="SÍ","No","Sí")</f>
        <v>Sí</v>
      </c>
      <c r="O2866" s="65">
        <f>+Tabla1[[#This Row],[PVL]]*1.055</f>
        <v>29811.885104999998</v>
      </c>
      <c r="P2866" s="65">
        <f>+Tabla1[[#This Row],[PVL]]*1.43</f>
        <v>40408.526729999998</v>
      </c>
      <c r="Q2866" s="66" t="str">
        <f>+HYPERLINK(Tabla1[[#This Row],[PAG]])</f>
        <v>https://todomusica.com.ar/parches/8990-be-0310-ct-og.html</v>
      </c>
      <c r="R2866" s="67"/>
      <c r="S2866" s="68"/>
      <c r="T2866" s="69"/>
      <c r="U2866" s="69"/>
      <c r="V2866" s="69"/>
      <c r="W2866" s="69"/>
      <c r="X2866" s="69"/>
      <c r="Y2866" s="35"/>
      <c r="Z2866" s="35" t="s">
        <v>26538</v>
      </c>
      <c r="AA2866" s="36">
        <v>1</v>
      </c>
      <c r="AB2866" s="35" t="s">
        <v>27</v>
      </c>
      <c r="AC2866" s="35" t="str">
        <f>+IF(Tabla1[[#This Row],[STK]]="no","Sin STK", "STK disponible")</f>
        <v>STK disponible</v>
      </c>
      <c r="AD2866" s="35">
        <f>+I2866*J2866</f>
        <v>0</v>
      </c>
      <c r="AE2866" s="35">
        <f>+I2866*K2866</f>
        <v>0</v>
      </c>
      <c r="AF2866" s="36">
        <f>IF(Tabla1[[#This Row],[ref pack]]=1,Tabla1[[#This Row],[Pedido]],LCM(Tabla1[[#This Row],[MC VIEJO]],Tabla1[[#This Row],[Pedido]]))</f>
        <v>1</v>
      </c>
      <c r="AG2866" s="36">
        <f>+VLOOKUP(Tabla1[[#This Row],[Artículo]],'.'!$B$2:$D$11481,3,)</f>
        <v>1</v>
      </c>
      <c r="AH2866" s="37" t="str">
        <f>+IFERROR(SEARCH("pack",Tabla1[[#This Row],[PACK]]),"")</f>
        <v/>
      </c>
    </row>
    <row r="2867" spans="1:34" ht="24" customHeight="1" x14ac:dyDescent="0.2">
      <c r="A2867" s="50" t="s">
        <v>5337</v>
      </c>
      <c r="B2867" s="60" t="s">
        <v>5440</v>
      </c>
      <c r="C2867" s="61" t="s">
        <v>5441</v>
      </c>
      <c r="D2867" s="52" t="s">
        <v>27</v>
      </c>
      <c r="E2867" s="53">
        <v>16105.85</v>
      </c>
      <c r="F2867" s="23" t="str">
        <f>+IFERROR(VLOOKUP(Tabla1[[#This Row],[Artículo]],'..'!$B$2:$D$569000,3,),"")</f>
        <v/>
      </c>
      <c r="G2867" s="24" t="str">
        <f>IF(H2867=AF2867,"", "Error MC")</f>
        <v>Error MC</v>
      </c>
      <c r="H2867" s="62"/>
      <c r="I2867" s="54">
        <f>+Tabla1[[#This Row],[MC]]*Tabla1[[#This Row],[Pedido]]*Tabla1[[#This Row],[PVC ]]</f>
        <v>0</v>
      </c>
      <c r="J2867" s="26">
        <v>0.21</v>
      </c>
      <c r="K2867" s="63"/>
      <c r="L2867" s="28" t="s">
        <v>17</v>
      </c>
      <c r="M2867" s="53">
        <v>28257.710999999999</v>
      </c>
      <c r="N2867" s="64" t="str">
        <f>+IF(Tabla1[[#This Row],[F PMPI]]="SÍ","No","Sí")</f>
        <v>Sí</v>
      </c>
      <c r="O2867" s="65">
        <f>+Tabla1[[#This Row],[PVL]]*1.055</f>
        <v>29811.885104999998</v>
      </c>
      <c r="P2867" s="65">
        <f>+Tabla1[[#This Row],[PVL]]*1.43</f>
        <v>40408.526729999998</v>
      </c>
      <c r="Q2867" s="66" t="str">
        <f>+HYPERLINK(Tabla1[[#This Row],[PAG]])</f>
        <v>https://todomusica.com.ar/parches/8991-be-0310-ct-rd.html</v>
      </c>
      <c r="R2867" s="67"/>
      <c r="S2867" s="68"/>
      <c r="T2867" s="69"/>
      <c r="U2867" s="69"/>
      <c r="V2867" s="69"/>
      <c r="W2867" s="69"/>
      <c r="X2867" s="69"/>
      <c r="Y2867" s="35"/>
      <c r="Z2867" s="35" t="s">
        <v>26539</v>
      </c>
      <c r="AA2867" s="36">
        <v>1</v>
      </c>
      <c r="AB2867" s="35" t="s">
        <v>27</v>
      </c>
      <c r="AC2867" s="35" t="str">
        <f>+IF(Tabla1[[#This Row],[STK]]="no","Sin STK", "STK disponible")</f>
        <v>Sin STK</v>
      </c>
      <c r="AD2867" s="35">
        <f>+I2867*J2867</f>
        <v>0</v>
      </c>
      <c r="AE2867" s="35">
        <f>+I2867*K2867</f>
        <v>0</v>
      </c>
      <c r="AF2867" s="36">
        <f>IF(Tabla1[[#This Row],[ref pack]]=1,Tabla1[[#This Row],[Pedido]],LCM(Tabla1[[#This Row],[MC VIEJO]],Tabla1[[#This Row],[Pedido]]))</f>
        <v>1</v>
      </c>
      <c r="AG2867" s="36">
        <f>+VLOOKUP(Tabla1[[#This Row],[Artículo]],'.'!$B$2:$D$11481,3,)</f>
        <v>1</v>
      </c>
      <c r="AH2867" s="37" t="str">
        <f>+IFERROR(SEARCH("pack",Tabla1[[#This Row],[PACK]]),"")</f>
        <v/>
      </c>
    </row>
    <row r="2868" spans="1:34" ht="24" customHeight="1" x14ac:dyDescent="0.2">
      <c r="A2868" s="50" t="s">
        <v>5337</v>
      </c>
      <c r="B2868" s="60" t="s">
        <v>5442</v>
      </c>
      <c r="C2868" s="61" t="s">
        <v>5443</v>
      </c>
      <c r="D2868" s="52" t="s">
        <v>27</v>
      </c>
      <c r="E2868" s="53">
        <v>16105.85</v>
      </c>
      <c r="F2868" s="23" t="str">
        <f>+IFERROR(VLOOKUP(Tabla1[[#This Row],[Artículo]],'..'!$B$2:$D$569000,3,),"")</f>
        <v/>
      </c>
      <c r="G2868" s="24" t="str">
        <f>IF(H2868=AF2868,"", "Error MC")</f>
        <v>Error MC</v>
      </c>
      <c r="H2868" s="62"/>
      <c r="I2868" s="54">
        <f>+Tabla1[[#This Row],[MC]]*Tabla1[[#This Row],[Pedido]]*Tabla1[[#This Row],[PVC ]]</f>
        <v>0</v>
      </c>
      <c r="J2868" s="26">
        <v>0.21</v>
      </c>
      <c r="K2868" s="63"/>
      <c r="L2868" s="28" t="s">
        <v>17</v>
      </c>
      <c r="M2868" s="53">
        <v>28257.710999999999</v>
      </c>
      <c r="N2868" s="64" t="str">
        <f>+IF(Tabla1[[#This Row],[F PMPI]]="SÍ","No","Sí")</f>
        <v>Sí</v>
      </c>
      <c r="O2868" s="65">
        <f>+Tabla1[[#This Row],[PVL]]*1.055</f>
        <v>29811.885104999998</v>
      </c>
      <c r="P2868" s="65">
        <f>+Tabla1[[#This Row],[PVL]]*1.43</f>
        <v>40408.526729999998</v>
      </c>
      <c r="Q2868" s="66" t="str">
        <f>+HYPERLINK(Tabla1[[#This Row],[PAG]])</f>
        <v>https://todomusica.com.ar/parches/8992-be-0310-ct-sm.html</v>
      </c>
      <c r="R2868" s="67"/>
      <c r="S2868" s="68"/>
      <c r="T2868" s="69"/>
      <c r="U2868" s="69"/>
      <c r="V2868" s="69"/>
      <c r="W2868" s="69"/>
      <c r="X2868" s="69"/>
      <c r="Y2868" s="35"/>
      <c r="Z2868" s="35" t="s">
        <v>26540</v>
      </c>
      <c r="AA2868" s="36">
        <v>1</v>
      </c>
      <c r="AB2868" s="35" t="s">
        <v>27</v>
      </c>
      <c r="AC2868" s="35" t="str">
        <f>+IF(Tabla1[[#This Row],[STK]]="no","Sin STK", "STK disponible")</f>
        <v>Sin STK</v>
      </c>
      <c r="AD2868" s="35">
        <f>+I2868*J2868</f>
        <v>0</v>
      </c>
      <c r="AE2868" s="35">
        <f>+I2868*K2868</f>
        <v>0</v>
      </c>
      <c r="AF2868" s="36">
        <f>IF(Tabla1[[#This Row],[ref pack]]=1,Tabla1[[#This Row],[Pedido]],LCM(Tabla1[[#This Row],[MC VIEJO]],Tabla1[[#This Row],[Pedido]]))</f>
        <v>1</v>
      </c>
      <c r="AG2868" s="36">
        <f>+VLOOKUP(Tabla1[[#This Row],[Artículo]],'.'!$B$2:$D$11481,3,)</f>
        <v>1</v>
      </c>
      <c r="AH2868" s="37" t="str">
        <f>+IFERROR(SEARCH("pack",Tabla1[[#This Row],[PACK]]),"")</f>
        <v/>
      </c>
    </row>
    <row r="2869" spans="1:34" ht="24" customHeight="1" x14ac:dyDescent="0.2">
      <c r="A2869" s="50" t="s">
        <v>5337</v>
      </c>
      <c r="B2869" s="60" t="s">
        <v>5444</v>
      </c>
      <c r="C2869" s="61" t="s">
        <v>5445</v>
      </c>
      <c r="D2869" s="52" t="s">
        <v>27</v>
      </c>
      <c r="E2869" s="53">
        <v>14018.03</v>
      </c>
      <c r="F2869" s="23" t="str">
        <f>+IFERROR(VLOOKUP(Tabla1[[#This Row],[Artículo]],'..'!$B$2:$D$569000,3,),"")</f>
        <v/>
      </c>
      <c r="G2869" s="24" t="str">
        <f>IF(H2869=AF2869,"", "Error MC")</f>
        <v>Error MC</v>
      </c>
      <c r="H2869" s="62"/>
      <c r="I2869" s="54">
        <f>+Tabla1[[#This Row],[MC]]*Tabla1[[#This Row],[Pedido]]*Tabla1[[#This Row],[PVC ]]</f>
        <v>0</v>
      </c>
      <c r="J2869" s="26">
        <v>0.21</v>
      </c>
      <c r="K2869" s="63"/>
      <c r="L2869" s="28" t="s">
        <v>17</v>
      </c>
      <c r="M2869" s="53">
        <v>24594.629000000001</v>
      </c>
      <c r="N2869" s="64" t="str">
        <f>+IF(Tabla1[[#This Row],[F PMPI]]="SÍ","No","Sí")</f>
        <v>Sí</v>
      </c>
      <c r="O2869" s="65">
        <f>+Tabla1[[#This Row],[PVL]]*1.055</f>
        <v>25947.333595</v>
      </c>
      <c r="P2869" s="65">
        <f>+Tabla1[[#This Row],[PVL]]*1.43</f>
        <v>35170.319470000002</v>
      </c>
      <c r="Q2869" s="66" t="str">
        <f>+HYPERLINK(Tabla1[[#This Row],[PAG]])</f>
        <v>https://todomusica.com.ar/productos-sin-categorias-de-netsuite/3888-be-0310-00.html</v>
      </c>
      <c r="R2869" s="67"/>
      <c r="S2869" s="68"/>
      <c r="T2869" s="69"/>
      <c r="U2869" s="69"/>
      <c r="V2869" s="69"/>
      <c r="W2869" s="69"/>
      <c r="X2869" s="69"/>
      <c r="Y2869" s="35"/>
      <c r="Z2869" s="35" t="s">
        <v>26541</v>
      </c>
      <c r="AA2869" s="36">
        <v>1</v>
      </c>
      <c r="AB2869" s="35" t="s">
        <v>27</v>
      </c>
      <c r="AC2869" s="35" t="str">
        <f>+IF(Tabla1[[#This Row],[STK]]="no","Sin STK", "STK disponible")</f>
        <v>Sin STK</v>
      </c>
      <c r="AD2869" s="35">
        <f>+I2869*J2869</f>
        <v>0</v>
      </c>
      <c r="AE2869" s="35">
        <f>+I2869*K2869</f>
        <v>0</v>
      </c>
      <c r="AF2869" s="36">
        <f>IF(Tabla1[[#This Row],[ref pack]]=1,Tabla1[[#This Row],[Pedido]],LCM(Tabla1[[#This Row],[MC VIEJO]],Tabla1[[#This Row],[Pedido]]))</f>
        <v>1</v>
      </c>
      <c r="AG2869" s="36">
        <f>+VLOOKUP(Tabla1[[#This Row],[Artículo]],'.'!$B$2:$D$11481,3,)</f>
        <v>1</v>
      </c>
      <c r="AH2869" s="37" t="str">
        <f>+IFERROR(SEARCH("pack",Tabla1[[#This Row],[PACK]]),"")</f>
        <v/>
      </c>
    </row>
    <row r="2870" spans="1:34" ht="24" customHeight="1" x14ac:dyDescent="0.2">
      <c r="A2870" s="50" t="s">
        <v>5337</v>
      </c>
      <c r="B2870" s="60" t="s">
        <v>5446</v>
      </c>
      <c r="C2870" s="61" t="s">
        <v>5447</v>
      </c>
      <c r="D2870" s="52" t="s">
        <v>27</v>
      </c>
      <c r="E2870" s="53">
        <v>17207.09</v>
      </c>
      <c r="F2870" s="23" t="str">
        <f>+IFERROR(VLOOKUP(Tabla1[[#This Row],[Artículo]],'..'!$B$2:$D$569000,3,),"")</f>
        <v/>
      </c>
      <c r="G2870" s="24" t="str">
        <f>IF(H2870=AF2870,"", "Error MC")</f>
        <v>Error MC</v>
      </c>
      <c r="H2870" s="62"/>
      <c r="I2870" s="54">
        <f>+Tabla1[[#This Row],[MC]]*Tabla1[[#This Row],[Pedido]]*Tabla1[[#This Row],[PVC ]]</f>
        <v>0</v>
      </c>
      <c r="J2870" s="26">
        <v>0.21</v>
      </c>
      <c r="K2870" s="63"/>
      <c r="L2870" s="28" t="s">
        <v>17</v>
      </c>
      <c r="M2870" s="53">
        <v>30189.839</v>
      </c>
      <c r="N2870" s="64" t="str">
        <f>+IF(Tabla1[[#This Row],[F PMPI]]="SÍ","No","Sí")</f>
        <v>Sí</v>
      </c>
      <c r="O2870" s="65">
        <f>+Tabla1[[#This Row],[PVL]]*1.055</f>
        <v>31850.280144999997</v>
      </c>
      <c r="P2870" s="65">
        <f>+Tabla1[[#This Row],[PVL]]*1.43</f>
        <v>43171.469769999996</v>
      </c>
      <c r="Q2870" s="66" t="str">
        <f>+HYPERLINK(Tabla1[[#This Row],[PAG]])</f>
        <v>https://todomusica.com.ar/parches/8995-be-0312-ct-og.html</v>
      </c>
      <c r="R2870" s="67"/>
      <c r="S2870" s="68"/>
      <c r="T2870" s="69"/>
      <c r="U2870" s="69"/>
      <c r="V2870" s="69"/>
      <c r="W2870" s="69"/>
      <c r="X2870" s="69"/>
      <c r="Y2870" s="35"/>
      <c r="Z2870" s="35" t="s">
        <v>26542</v>
      </c>
      <c r="AA2870" s="36">
        <v>1</v>
      </c>
      <c r="AB2870" s="35" t="s">
        <v>27</v>
      </c>
      <c r="AC2870" s="35" t="str">
        <f>+IF(Tabla1[[#This Row],[STK]]="no","Sin STK", "STK disponible")</f>
        <v>Sin STK</v>
      </c>
      <c r="AD2870" s="35">
        <f>+I2870*J2870</f>
        <v>0</v>
      </c>
      <c r="AE2870" s="35">
        <f>+I2870*K2870</f>
        <v>0</v>
      </c>
      <c r="AF2870" s="36">
        <f>IF(Tabla1[[#This Row],[ref pack]]=1,Tabla1[[#This Row],[Pedido]],LCM(Tabla1[[#This Row],[MC VIEJO]],Tabla1[[#This Row],[Pedido]]))</f>
        <v>1</v>
      </c>
      <c r="AG2870" s="36">
        <f>+VLOOKUP(Tabla1[[#This Row],[Artículo]],'.'!$B$2:$D$11481,3,)</f>
        <v>1</v>
      </c>
      <c r="AH2870" s="37" t="str">
        <f>+IFERROR(SEARCH("pack",Tabla1[[#This Row],[PACK]]),"")</f>
        <v/>
      </c>
    </row>
    <row r="2871" spans="1:34" ht="24" customHeight="1" x14ac:dyDescent="0.2">
      <c r="A2871" s="50" t="s">
        <v>5337</v>
      </c>
      <c r="B2871" s="60" t="s">
        <v>5448</v>
      </c>
      <c r="C2871" s="61" t="s">
        <v>5449</v>
      </c>
      <c r="D2871" s="52" t="s">
        <v>27</v>
      </c>
      <c r="E2871" s="53">
        <v>17207.09</v>
      </c>
      <c r="F2871" s="23" t="str">
        <f>+IFERROR(VLOOKUP(Tabla1[[#This Row],[Artículo]],'..'!$B$2:$D$569000,3,),"")</f>
        <v/>
      </c>
      <c r="G2871" s="24" t="str">
        <f>IF(H2871=AF2871,"", "Error MC")</f>
        <v>Error MC</v>
      </c>
      <c r="H2871" s="62"/>
      <c r="I2871" s="54">
        <f>+Tabla1[[#This Row],[MC]]*Tabla1[[#This Row],[Pedido]]*Tabla1[[#This Row],[PVC ]]</f>
        <v>0</v>
      </c>
      <c r="J2871" s="26">
        <v>0.21</v>
      </c>
      <c r="K2871" s="63"/>
      <c r="L2871" s="28" t="s">
        <v>17</v>
      </c>
      <c r="M2871" s="53">
        <v>30189.839</v>
      </c>
      <c r="N2871" s="64" t="str">
        <f>+IF(Tabla1[[#This Row],[F PMPI]]="SÍ","No","Sí")</f>
        <v>Sí</v>
      </c>
      <c r="O2871" s="65">
        <f>+Tabla1[[#This Row],[PVL]]*1.055</f>
        <v>31850.280144999997</v>
      </c>
      <c r="P2871" s="65">
        <f>+Tabla1[[#This Row],[PVL]]*1.43</f>
        <v>43171.469769999996</v>
      </c>
      <c r="Q2871" s="66" t="str">
        <f>+HYPERLINK(Tabla1[[#This Row],[PAG]])</f>
        <v>https://todomusica.com.ar/parches/8994-be-0312-ct-rd.html</v>
      </c>
      <c r="R2871" s="67"/>
      <c r="S2871" s="68"/>
      <c r="T2871" s="69"/>
      <c r="U2871" s="69"/>
      <c r="V2871" s="69"/>
      <c r="W2871" s="69"/>
      <c r="X2871" s="69"/>
      <c r="Y2871" s="35"/>
      <c r="Z2871" s="35" t="s">
        <v>26543</v>
      </c>
      <c r="AA2871" s="36">
        <v>1</v>
      </c>
      <c r="AB2871" s="35" t="s">
        <v>27</v>
      </c>
      <c r="AC2871" s="35" t="str">
        <f>+IF(Tabla1[[#This Row],[STK]]="no","Sin STK", "STK disponible")</f>
        <v>Sin STK</v>
      </c>
      <c r="AD2871" s="35">
        <f>+I2871*J2871</f>
        <v>0</v>
      </c>
      <c r="AE2871" s="35">
        <f>+I2871*K2871</f>
        <v>0</v>
      </c>
      <c r="AF2871" s="36">
        <f>IF(Tabla1[[#This Row],[ref pack]]=1,Tabla1[[#This Row],[Pedido]],LCM(Tabla1[[#This Row],[MC VIEJO]],Tabla1[[#This Row],[Pedido]]))</f>
        <v>1</v>
      </c>
      <c r="AG2871" s="36">
        <f>+VLOOKUP(Tabla1[[#This Row],[Artículo]],'.'!$B$2:$D$11481,3,)</f>
        <v>1</v>
      </c>
      <c r="AH2871" s="37" t="str">
        <f>+IFERROR(SEARCH("pack",Tabla1[[#This Row],[PACK]]),"")</f>
        <v/>
      </c>
    </row>
    <row r="2872" spans="1:34" ht="24" customHeight="1" x14ac:dyDescent="0.2">
      <c r="A2872" s="50" t="s">
        <v>5337</v>
      </c>
      <c r="B2872" s="60" t="s">
        <v>5450</v>
      </c>
      <c r="C2872" s="61" t="s">
        <v>5451</v>
      </c>
      <c r="D2872" s="52" t="s">
        <v>27</v>
      </c>
      <c r="E2872" s="53">
        <v>17207.09</v>
      </c>
      <c r="F2872" s="23" t="str">
        <f>+IFERROR(VLOOKUP(Tabla1[[#This Row],[Artículo]],'..'!$B$2:$D$569000,3,),"")</f>
        <v/>
      </c>
      <c r="G2872" s="24" t="str">
        <f>IF(H2872=AF2872,"", "Error MC")</f>
        <v>Error MC</v>
      </c>
      <c r="H2872" s="62"/>
      <c r="I2872" s="54">
        <f>+Tabla1[[#This Row],[MC]]*Tabla1[[#This Row],[Pedido]]*Tabla1[[#This Row],[PVC ]]</f>
        <v>0</v>
      </c>
      <c r="J2872" s="26">
        <v>0.21</v>
      </c>
      <c r="K2872" s="63"/>
      <c r="L2872" s="28" t="s">
        <v>17</v>
      </c>
      <c r="M2872" s="53">
        <v>30189.839</v>
      </c>
      <c r="N2872" s="64" t="str">
        <f>+IF(Tabla1[[#This Row],[F PMPI]]="SÍ","No","Sí")</f>
        <v>Sí</v>
      </c>
      <c r="O2872" s="65">
        <f>+Tabla1[[#This Row],[PVL]]*1.055</f>
        <v>31850.280144999997</v>
      </c>
      <c r="P2872" s="65">
        <f>+Tabla1[[#This Row],[PVL]]*1.43</f>
        <v>43171.469769999996</v>
      </c>
      <c r="Q2872" s="66" t="str">
        <f>+HYPERLINK(Tabla1[[#This Row],[PAG]])</f>
        <v>https://todomusica.com.ar/parches/8993-be-0312-ct-sm.html</v>
      </c>
      <c r="R2872" s="67"/>
      <c r="S2872" s="68"/>
      <c r="T2872" s="69"/>
      <c r="U2872" s="69"/>
      <c r="V2872" s="69"/>
      <c r="W2872" s="69"/>
      <c r="X2872" s="69"/>
      <c r="Y2872" s="35"/>
      <c r="Z2872" s="35" t="s">
        <v>26544</v>
      </c>
      <c r="AA2872" s="36">
        <v>1</v>
      </c>
      <c r="AB2872" s="35" t="s">
        <v>27</v>
      </c>
      <c r="AC2872" s="35" t="str">
        <f>+IF(Tabla1[[#This Row],[STK]]="no","Sin STK", "STK disponible")</f>
        <v>Sin STK</v>
      </c>
      <c r="AD2872" s="35">
        <f>+I2872*J2872</f>
        <v>0</v>
      </c>
      <c r="AE2872" s="35">
        <f>+I2872*K2872</f>
        <v>0</v>
      </c>
      <c r="AF2872" s="36">
        <f>IF(Tabla1[[#This Row],[ref pack]]=1,Tabla1[[#This Row],[Pedido]],LCM(Tabla1[[#This Row],[MC VIEJO]],Tabla1[[#This Row],[Pedido]]))</f>
        <v>1</v>
      </c>
      <c r="AG2872" s="36">
        <f>+VLOOKUP(Tabla1[[#This Row],[Artículo]],'.'!$B$2:$D$11481,3,)</f>
        <v>1</v>
      </c>
      <c r="AH2872" s="37" t="str">
        <f>+IFERROR(SEARCH("pack",Tabla1[[#This Row],[PACK]]),"")</f>
        <v/>
      </c>
    </row>
    <row r="2873" spans="1:34" ht="24" customHeight="1" x14ac:dyDescent="0.2">
      <c r="A2873" s="50" t="s">
        <v>5337</v>
      </c>
      <c r="B2873" s="60" t="s">
        <v>5452</v>
      </c>
      <c r="C2873" s="61" t="s">
        <v>5453</v>
      </c>
      <c r="D2873" s="52" t="s">
        <v>27</v>
      </c>
      <c r="E2873" s="53">
        <v>14958.66</v>
      </c>
      <c r="F2873" s="23" t="str">
        <f>+IFERROR(VLOOKUP(Tabla1[[#This Row],[Artículo]],'..'!$B$2:$D$569000,3,),"")</f>
        <v/>
      </c>
      <c r="G2873" s="24" t="str">
        <f>IF(H2873=AF2873,"", "Error MC")</f>
        <v>Error MC</v>
      </c>
      <c r="H2873" s="62"/>
      <c r="I2873" s="54">
        <f>+Tabla1[[#This Row],[MC]]*Tabla1[[#This Row],[Pedido]]*Tabla1[[#This Row],[PVC ]]</f>
        <v>0</v>
      </c>
      <c r="J2873" s="26">
        <v>0.21</v>
      </c>
      <c r="K2873" s="63"/>
      <c r="L2873" s="28" t="s">
        <v>17</v>
      </c>
      <c r="M2873" s="53">
        <v>26244.973000000002</v>
      </c>
      <c r="N2873" s="64" t="str">
        <f>+IF(Tabla1[[#This Row],[F PMPI]]="SÍ","No","Sí")</f>
        <v>Sí</v>
      </c>
      <c r="O2873" s="65">
        <f>+Tabla1[[#This Row],[PVL]]*1.055</f>
        <v>27688.446515</v>
      </c>
      <c r="P2873" s="65">
        <f>+Tabla1[[#This Row],[PVL]]*1.43</f>
        <v>37530.311390000003</v>
      </c>
      <c r="Q2873" s="66" t="str">
        <f>+HYPERLINK(Tabla1[[#This Row],[PAG]])</f>
        <v>https://todomusica.com.ar/parches/2667-be-0312-00.html</v>
      </c>
      <c r="R2873" s="67"/>
      <c r="S2873" s="68"/>
      <c r="T2873" s="69"/>
      <c r="U2873" s="69"/>
      <c r="V2873" s="69"/>
      <c r="W2873" s="69"/>
      <c r="X2873" s="69"/>
      <c r="Y2873" s="35"/>
      <c r="Z2873" s="35" t="s">
        <v>26545</v>
      </c>
      <c r="AA2873" s="36">
        <v>1</v>
      </c>
      <c r="AB2873" s="35" t="s">
        <v>27</v>
      </c>
      <c r="AC2873" s="35" t="str">
        <f>+IF(Tabla1[[#This Row],[STK]]="no","Sin STK", "STK disponible")</f>
        <v>Sin STK</v>
      </c>
      <c r="AD2873" s="35">
        <f>+I2873*J2873</f>
        <v>0</v>
      </c>
      <c r="AE2873" s="35">
        <f>+I2873*K2873</f>
        <v>0</v>
      </c>
      <c r="AF2873" s="36">
        <f>IF(Tabla1[[#This Row],[ref pack]]=1,Tabla1[[#This Row],[Pedido]],LCM(Tabla1[[#This Row],[MC VIEJO]],Tabla1[[#This Row],[Pedido]]))</f>
        <v>1</v>
      </c>
      <c r="AG2873" s="36">
        <f>+VLOOKUP(Tabla1[[#This Row],[Artículo]],'.'!$B$2:$D$11481,3,)</f>
        <v>1</v>
      </c>
      <c r="AH2873" s="37" t="str">
        <f>+IFERROR(SEARCH("pack",Tabla1[[#This Row],[PACK]]),"")</f>
        <v/>
      </c>
    </row>
    <row r="2874" spans="1:34" ht="24" customHeight="1" x14ac:dyDescent="0.2">
      <c r="A2874" s="50" t="s">
        <v>5337</v>
      </c>
      <c r="B2874" s="60" t="s">
        <v>5454</v>
      </c>
      <c r="C2874" s="61" t="s">
        <v>5455</v>
      </c>
      <c r="D2874" s="52" t="s">
        <v>27</v>
      </c>
      <c r="E2874" s="53">
        <v>17574.22</v>
      </c>
      <c r="F2874" s="23" t="str">
        <f>+IFERROR(VLOOKUP(Tabla1[[#This Row],[Artículo]],'..'!$B$2:$D$569000,3,),"")</f>
        <v/>
      </c>
      <c r="G2874" s="24" t="str">
        <f>IF(H2874=AF2874,"", "Error MC")</f>
        <v>Error MC</v>
      </c>
      <c r="H2874" s="62"/>
      <c r="I2874" s="54">
        <f>+Tabla1[[#This Row],[MC]]*Tabla1[[#This Row],[Pedido]]*Tabla1[[#This Row],[PVC ]]</f>
        <v>0</v>
      </c>
      <c r="J2874" s="26">
        <v>0.21</v>
      </c>
      <c r="K2874" s="63"/>
      <c r="L2874" s="28" t="s">
        <v>17</v>
      </c>
      <c r="M2874" s="53">
        <v>30833.97</v>
      </c>
      <c r="N2874" s="64" t="str">
        <f>+IF(Tabla1[[#This Row],[F PMPI]]="SÍ","No","Sí")</f>
        <v>Sí</v>
      </c>
      <c r="O2874" s="65">
        <f>+Tabla1[[#This Row],[PVL]]*1.055</f>
        <v>32529.838349999998</v>
      </c>
      <c r="P2874" s="65">
        <f>+Tabla1[[#This Row],[PVL]]*1.43</f>
        <v>44092.577100000002</v>
      </c>
      <c r="Q2874" s="66" t="str">
        <f>+HYPERLINK(Tabla1[[#This Row],[PAG]])</f>
        <v>https://todomusica.com.ar/parches/8996-be-0313-ct-og.html</v>
      </c>
      <c r="R2874" s="67"/>
      <c r="S2874" s="68"/>
      <c r="T2874" s="69"/>
      <c r="U2874" s="69"/>
      <c r="V2874" s="69"/>
      <c r="W2874" s="69"/>
      <c r="X2874" s="69"/>
      <c r="Y2874" s="35"/>
      <c r="Z2874" s="35" t="s">
        <v>26546</v>
      </c>
      <c r="AA2874" s="36">
        <v>1</v>
      </c>
      <c r="AB2874" s="35" t="s">
        <v>27</v>
      </c>
      <c r="AC2874" s="35" t="str">
        <f>+IF(Tabla1[[#This Row],[STK]]="no","Sin STK", "STK disponible")</f>
        <v>Sin STK</v>
      </c>
      <c r="AD2874" s="35">
        <f>+I2874*J2874</f>
        <v>0</v>
      </c>
      <c r="AE2874" s="35">
        <f>+I2874*K2874</f>
        <v>0</v>
      </c>
      <c r="AF2874" s="36">
        <f>IF(Tabla1[[#This Row],[ref pack]]=1,Tabla1[[#This Row],[Pedido]],LCM(Tabla1[[#This Row],[MC VIEJO]],Tabla1[[#This Row],[Pedido]]))</f>
        <v>1</v>
      </c>
      <c r="AG2874" s="36">
        <f>+VLOOKUP(Tabla1[[#This Row],[Artículo]],'.'!$B$2:$D$11481,3,)</f>
        <v>1</v>
      </c>
      <c r="AH2874" s="37" t="str">
        <f>+IFERROR(SEARCH("pack",Tabla1[[#This Row],[PACK]]),"")</f>
        <v/>
      </c>
    </row>
    <row r="2875" spans="1:34" ht="24" customHeight="1" x14ac:dyDescent="0.2">
      <c r="A2875" s="50" t="s">
        <v>5337</v>
      </c>
      <c r="B2875" s="60" t="s">
        <v>5456</v>
      </c>
      <c r="C2875" s="61" t="s">
        <v>5457</v>
      </c>
      <c r="D2875" s="52" t="s">
        <v>27</v>
      </c>
      <c r="E2875" s="53">
        <v>17574.22</v>
      </c>
      <c r="F2875" s="23" t="str">
        <f>+IFERROR(VLOOKUP(Tabla1[[#This Row],[Artículo]],'..'!$B$2:$D$569000,3,),"")</f>
        <v/>
      </c>
      <c r="G2875" s="24" t="str">
        <f>IF(H2875=AF2875,"", "Error MC")</f>
        <v>Error MC</v>
      </c>
      <c r="H2875" s="62"/>
      <c r="I2875" s="54">
        <f>+Tabla1[[#This Row],[MC]]*Tabla1[[#This Row],[Pedido]]*Tabla1[[#This Row],[PVC ]]</f>
        <v>0</v>
      </c>
      <c r="J2875" s="26">
        <v>0.21</v>
      </c>
      <c r="K2875" s="63"/>
      <c r="L2875" s="28" t="s">
        <v>17</v>
      </c>
      <c r="M2875" s="53">
        <v>30833.97</v>
      </c>
      <c r="N2875" s="64" t="str">
        <f>+IF(Tabla1[[#This Row],[F PMPI]]="SÍ","No","Sí")</f>
        <v>Sí</v>
      </c>
      <c r="O2875" s="65">
        <f>+Tabla1[[#This Row],[PVL]]*1.055</f>
        <v>32529.838349999998</v>
      </c>
      <c r="P2875" s="65">
        <f>+Tabla1[[#This Row],[PVL]]*1.43</f>
        <v>44092.577100000002</v>
      </c>
      <c r="Q2875" s="66" t="str">
        <f>+HYPERLINK(Tabla1[[#This Row],[PAG]])</f>
        <v>https://todomusica.com.ar/parches/8997-be-0313-ct-rd.html</v>
      </c>
      <c r="R2875" s="67"/>
      <c r="S2875" s="68"/>
      <c r="T2875" s="69"/>
      <c r="U2875" s="69"/>
      <c r="V2875" s="69"/>
      <c r="W2875" s="69"/>
      <c r="X2875" s="69"/>
      <c r="Y2875" s="35"/>
      <c r="Z2875" s="35" t="s">
        <v>26547</v>
      </c>
      <c r="AA2875" s="36">
        <v>1</v>
      </c>
      <c r="AB2875" s="35" t="s">
        <v>27</v>
      </c>
      <c r="AC2875" s="35" t="str">
        <f>+IF(Tabla1[[#This Row],[STK]]="no","Sin STK", "STK disponible")</f>
        <v>Sin STK</v>
      </c>
      <c r="AD2875" s="35">
        <f>+I2875*J2875</f>
        <v>0</v>
      </c>
      <c r="AE2875" s="35">
        <f>+I2875*K2875</f>
        <v>0</v>
      </c>
      <c r="AF2875" s="36">
        <f>IF(Tabla1[[#This Row],[ref pack]]=1,Tabla1[[#This Row],[Pedido]],LCM(Tabla1[[#This Row],[MC VIEJO]],Tabla1[[#This Row],[Pedido]]))</f>
        <v>1</v>
      </c>
      <c r="AG2875" s="36">
        <f>+VLOOKUP(Tabla1[[#This Row],[Artículo]],'.'!$B$2:$D$11481,3,)</f>
        <v>1</v>
      </c>
      <c r="AH2875" s="37" t="str">
        <f>+IFERROR(SEARCH("pack",Tabla1[[#This Row],[PACK]]),"")</f>
        <v/>
      </c>
    </row>
    <row r="2876" spans="1:34" ht="24" customHeight="1" x14ac:dyDescent="0.2">
      <c r="A2876" s="50" t="s">
        <v>5337</v>
      </c>
      <c r="B2876" s="60" t="s">
        <v>5458</v>
      </c>
      <c r="C2876" s="61" t="s">
        <v>5459</v>
      </c>
      <c r="D2876" s="52" t="s">
        <v>27</v>
      </c>
      <c r="E2876" s="53">
        <v>17574.22</v>
      </c>
      <c r="F2876" s="23" t="str">
        <f>+IFERROR(VLOOKUP(Tabla1[[#This Row],[Artículo]],'..'!$B$2:$D$569000,3,),"")</f>
        <v/>
      </c>
      <c r="G2876" s="24" t="str">
        <f>IF(H2876=AF2876,"", "Error MC")</f>
        <v>Error MC</v>
      </c>
      <c r="H2876" s="62"/>
      <c r="I2876" s="54">
        <f>+Tabla1[[#This Row],[MC]]*Tabla1[[#This Row],[Pedido]]*Tabla1[[#This Row],[PVC ]]</f>
        <v>0</v>
      </c>
      <c r="J2876" s="26">
        <v>0.21</v>
      </c>
      <c r="K2876" s="63"/>
      <c r="L2876" s="28" t="s">
        <v>17</v>
      </c>
      <c r="M2876" s="53">
        <v>30833.97</v>
      </c>
      <c r="N2876" s="64" t="str">
        <f>+IF(Tabla1[[#This Row],[F PMPI]]="SÍ","No","Sí")</f>
        <v>Sí</v>
      </c>
      <c r="O2876" s="65">
        <f>+Tabla1[[#This Row],[PVL]]*1.055</f>
        <v>32529.838349999998</v>
      </c>
      <c r="P2876" s="65">
        <f>+Tabla1[[#This Row],[PVL]]*1.43</f>
        <v>44092.577100000002</v>
      </c>
      <c r="Q2876" s="66" t="str">
        <f>+HYPERLINK(Tabla1[[#This Row],[PAG]])</f>
        <v>https://todomusica.com.ar/parches/8998-be-0313-ct-sm.html</v>
      </c>
      <c r="R2876" s="67"/>
      <c r="S2876" s="68"/>
      <c r="T2876" s="69"/>
      <c r="U2876" s="69"/>
      <c r="V2876" s="69"/>
      <c r="W2876" s="69"/>
      <c r="X2876" s="69"/>
      <c r="Y2876" s="35"/>
      <c r="Z2876" s="35" t="s">
        <v>26548</v>
      </c>
      <c r="AA2876" s="36">
        <v>1</v>
      </c>
      <c r="AB2876" s="35" t="s">
        <v>27</v>
      </c>
      <c r="AC2876" s="35" t="str">
        <f>+IF(Tabla1[[#This Row],[STK]]="no","Sin STK", "STK disponible")</f>
        <v>Sin STK</v>
      </c>
      <c r="AD2876" s="35">
        <f>+I2876*J2876</f>
        <v>0</v>
      </c>
      <c r="AE2876" s="35">
        <f>+I2876*K2876</f>
        <v>0</v>
      </c>
      <c r="AF2876" s="36">
        <f>IF(Tabla1[[#This Row],[ref pack]]=1,Tabla1[[#This Row],[Pedido]],LCM(Tabla1[[#This Row],[MC VIEJO]],Tabla1[[#This Row],[Pedido]]))</f>
        <v>1</v>
      </c>
      <c r="AG2876" s="36">
        <f>+VLOOKUP(Tabla1[[#This Row],[Artículo]],'.'!$B$2:$D$11481,3,)</f>
        <v>1</v>
      </c>
      <c r="AH2876" s="37" t="str">
        <f>+IFERROR(SEARCH("pack",Tabla1[[#This Row],[PACK]]),"")</f>
        <v/>
      </c>
    </row>
    <row r="2877" spans="1:34" ht="24" customHeight="1" x14ac:dyDescent="0.2">
      <c r="A2877" s="50" t="s">
        <v>5337</v>
      </c>
      <c r="B2877" s="60" t="s">
        <v>5460</v>
      </c>
      <c r="C2877" s="61" t="s">
        <v>5461</v>
      </c>
      <c r="D2877" s="52" t="s">
        <v>9841</v>
      </c>
      <c r="E2877" s="53">
        <v>15256.95</v>
      </c>
      <c r="F2877" s="23" t="str">
        <f>+IFERROR(VLOOKUP(Tabla1[[#This Row],[Artículo]],'..'!$B$2:$D$569000,3,),"")</f>
        <v/>
      </c>
      <c r="G2877" s="24" t="str">
        <f>IF(H2877=AF2877,"", "Error MC")</f>
        <v>Error MC</v>
      </c>
      <c r="H2877" s="62"/>
      <c r="I2877" s="54">
        <f>+Tabla1[[#This Row],[MC]]*Tabla1[[#This Row],[Pedido]]*Tabla1[[#This Row],[PVC ]]</f>
        <v>0</v>
      </c>
      <c r="J2877" s="26">
        <v>0.21</v>
      </c>
      <c r="K2877" s="63"/>
      <c r="L2877" s="28" t="s">
        <v>17</v>
      </c>
      <c r="M2877" s="53">
        <v>26768.322</v>
      </c>
      <c r="N2877" s="64" t="str">
        <f>+IF(Tabla1[[#This Row],[F PMPI]]="SÍ","No","Sí")</f>
        <v>Sí</v>
      </c>
      <c r="O2877" s="65">
        <f>+Tabla1[[#This Row],[PVL]]*1.055</f>
        <v>28240.579709999998</v>
      </c>
      <c r="P2877" s="65">
        <f>+Tabla1[[#This Row],[PVL]]*1.43</f>
        <v>38278.70046</v>
      </c>
      <c r="Q2877" s="66" t="str">
        <f>+HYPERLINK(Tabla1[[#This Row],[PAG]])</f>
        <v>https://todomusica.com.ar/parches/2625-be-0313-00.html</v>
      </c>
      <c r="R2877" s="67"/>
      <c r="S2877" s="68"/>
      <c r="T2877" s="69"/>
      <c r="U2877" s="69"/>
      <c r="V2877" s="69"/>
      <c r="W2877" s="69"/>
      <c r="X2877" s="69"/>
      <c r="Y2877" s="35"/>
      <c r="Z2877" s="35" t="s">
        <v>26549</v>
      </c>
      <c r="AA2877" s="36">
        <v>1</v>
      </c>
      <c r="AB2877" s="35" t="s">
        <v>27</v>
      </c>
      <c r="AC2877" s="35" t="str">
        <f>+IF(Tabla1[[#This Row],[STK]]="no","Sin STK", "STK disponible")</f>
        <v>STK disponible</v>
      </c>
      <c r="AD2877" s="35">
        <f>+I2877*J2877</f>
        <v>0</v>
      </c>
      <c r="AE2877" s="35">
        <f>+I2877*K2877</f>
        <v>0</v>
      </c>
      <c r="AF2877" s="36">
        <f>IF(Tabla1[[#This Row],[ref pack]]=1,Tabla1[[#This Row],[Pedido]],LCM(Tabla1[[#This Row],[MC VIEJO]],Tabla1[[#This Row],[Pedido]]))</f>
        <v>1</v>
      </c>
      <c r="AG2877" s="36">
        <f>+VLOOKUP(Tabla1[[#This Row],[Artículo]],'.'!$B$2:$D$11481,3,)</f>
        <v>1</v>
      </c>
      <c r="AH2877" s="37" t="str">
        <f>+IFERROR(SEARCH("pack",Tabla1[[#This Row],[PACK]]),"")</f>
        <v/>
      </c>
    </row>
    <row r="2878" spans="1:34" ht="24" customHeight="1" x14ac:dyDescent="0.2">
      <c r="A2878" s="50" t="s">
        <v>5337</v>
      </c>
      <c r="B2878" s="60" t="s">
        <v>5462</v>
      </c>
      <c r="C2878" s="61" t="s">
        <v>5463</v>
      </c>
      <c r="D2878" s="52" t="s">
        <v>9841</v>
      </c>
      <c r="E2878" s="53">
        <v>19203.09</v>
      </c>
      <c r="F2878" s="23" t="str">
        <f>+IFERROR(VLOOKUP(Tabla1[[#This Row],[Artículo]],'..'!$B$2:$D$569000,3,),"")</f>
        <v/>
      </c>
      <c r="G2878" s="24" t="str">
        <f>IF(H2878=AF2878,"", "Error MC")</f>
        <v>Error MC</v>
      </c>
      <c r="H2878" s="62"/>
      <c r="I2878" s="54">
        <f>+Tabla1[[#This Row],[MC]]*Tabla1[[#This Row],[Pedido]]*Tabla1[[#This Row],[PVC ]]</f>
        <v>0</v>
      </c>
      <c r="J2878" s="26">
        <v>0.21</v>
      </c>
      <c r="K2878" s="63"/>
      <c r="L2878" s="28" t="s">
        <v>17</v>
      </c>
      <c r="M2878" s="53">
        <v>33691.821000000004</v>
      </c>
      <c r="N2878" s="64" t="str">
        <f>+IF(Tabla1[[#This Row],[F PMPI]]="SÍ","No","Sí")</f>
        <v>Sí</v>
      </c>
      <c r="O2878" s="65">
        <f>+Tabla1[[#This Row],[PVL]]*1.055</f>
        <v>35544.871155000001</v>
      </c>
      <c r="P2878" s="65">
        <f>+Tabla1[[#This Row],[PVL]]*1.43</f>
        <v>48179.304030000007</v>
      </c>
      <c r="Q2878" s="66" t="str">
        <f>+HYPERLINK(Tabla1[[#This Row],[PAG]])</f>
        <v>https://todomusica.com.ar/parches/9001-be-0314-ct-og.html</v>
      </c>
      <c r="R2878" s="67"/>
      <c r="S2878" s="68"/>
      <c r="T2878" s="69"/>
      <c r="U2878" s="69"/>
      <c r="V2878" s="69"/>
      <c r="W2878" s="69"/>
      <c r="X2878" s="69"/>
      <c r="Y2878" s="35"/>
      <c r="Z2878" s="35" t="s">
        <v>26550</v>
      </c>
      <c r="AA2878" s="36">
        <v>1</v>
      </c>
      <c r="AB2878" s="35" t="s">
        <v>27</v>
      </c>
      <c r="AC2878" s="35" t="str">
        <f>+IF(Tabla1[[#This Row],[STK]]="no","Sin STK", "STK disponible")</f>
        <v>STK disponible</v>
      </c>
      <c r="AD2878" s="35">
        <f>+I2878*J2878</f>
        <v>0</v>
      </c>
      <c r="AE2878" s="35">
        <f>+I2878*K2878</f>
        <v>0</v>
      </c>
      <c r="AF2878" s="36">
        <f>IF(Tabla1[[#This Row],[ref pack]]=1,Tabla1[[#This Row],[Pedido]],LCM(Tabla1[[#This Row],[MC VIEJO]],Tabla1[[#This Row],[Pedido]]))</f>
        <v>1</v>
      </c>
      <c r="AG2878" s="36">
        <f>+VLOOKUP(Tabla1[[#This Row],[Artículo]],'.'!$B$2:$D$11481,3,)</f>
        <v>1</v>
      </c>
      <c r="AH2878" s="37" t="str">
        <f>+IFERROR(SEARCH("pack",Tabla1[[#This Row],[PACK]]),"")</f>
        <v/>
      </c>
    </row>
    <row r="2879" spans="1:34" ht="24" customHeight="1" x14ac:dyDescent="0.2">
      <c r="A2879" s="50" t="s">
        <v>5337</v>
      </c>
      <c r="B2879" s="60" t="s">
        <v>5464</v>
      </c>
      <c r="C2879" s="61" t="s">
        <v>5465</v>
      </c>
      <c r="D2879" s="52" t="s">
        <v>27</v>
      </c>
      <c r="E2879" s="53">
        <v>19203.09</v>
      </c>
      <c r="F2879" s="23" t="str">
        <f>+IFERROR(VLOOKUP(Tabla1[[#This Row],[Artículo]],'..'!$B$2:$D$569000,3,),"")</f>
        <v/>
      </c>
      <c r="G2879" s="24" t="str">
        <f>IF(H2879=AF2879,"", "Error MC")</f>
        <v>Error MC</v>
      </c>
      <c r="H2879" s="62"/>
      <c r="I2879" s="54">
        <f>+Tabla1[[#This Row],[MC]]*Tabla1[[#This Row],[Pedido]]*Tabla1[[#This Row],[PVC ]]</f>
        <v>0</v>
      </c>
      <c r="J2879" s="26">
        <v>0.21</v>
      </c>
      <c r="K2879" s="63"/>
      <c r="L2879" s="28" t="s">
        <v>17</v>
      </c>
      <c r="M2879" s="53">
        <v>33691.821000000004</v>
      </c>
      <c r="N2879" s="64" t="str">
        <f>+IF(Tabla1[[#This Row],[F PMPI]]="SÍ","No","Sí")</f>
        <v>Sí</v>
      </c>
      <c r="O2879" s="65">
        <f>+Tabla1[[#This Row],[PVL]]*1.055</f>
        <v>35544.871155000001</v>
      </c>
      <c r="P2879" s="65">
        <f>+Tabla1[[#This Row],[PVL]]*1.43</f>
        <v>48179.304030000007</v>
      </c>
      <c r="Q2879" s="66" t="str">
        <f>+HYPERLINK(Tabla1[[#This Row],[PAG]])</f>
        <v>https://todomusica.com.ar/parches/9000-be-0314-ct-rd.html</v>
      </c>
      <c r="R2879" s="67"/>
      <c r="S2879" s="68"/>
      <c r="T2879" s="69"/>
      <c r="U2879" s="69"/>
      <c r="V2879" s="69"/>
      <c r="W2879" s="69"/>
      <c r="X2879" s="69"/>
      <c r="Y2879" s="35"/>
      <c r="Z2879" s="35" t="s">
        <v>26551</v>
      </c>
      <c r="AA2879" s="36">
        <v>1</v>
      </c>
      <c r="AB2879" s="35" t="s">
        <v>27</v>
      </c>
      <c r="AC2879" s="35" t="str">
        <f>+IF(Tabla1[[#This Row],[STK]]="no","Sin STK", "STK disponible")</f>
        <v>Sin STK</v>
      </c>
      <c r="AD2879" s="35">
        <f>+I2879*J2879</f>
        <v>0</v>
      </c>
      <c r="AE2879" s="35">
        <f>+I2879*K2879</f>
        <v>0</v>
      </c>
      <c r="AF2879" s="36">
        <f>IF(Tabla1[[#This Row],[ref pack]]=1,Tabla1[[#This Row],[Pedido]],LCM(Tabla1[[#This Row],[MC VIEJO]],Tabla1[[#This Row],[Pedido]]))</f>
        <v>1</v>
      </c>
      <c r="AG2879" s="36">
        <f>+VLOOKUP(Tabla1[[#This Row],[Artículo]],'.'!$B$2:$D$11481,3,)</f>
        <v>1</v>
      </c>
      <c r="AH2879" s="37" t="str">
        <f>+IFERROR(SEARCH("pack",Tabla1[[#This Row],[PACK]]),"")</f>
        <v/>
      </c>
    </row>
    <row r="2880" spans="1:34" ht="24" customHeight="1" x14ac:dyDescent="0.2">
      <c r="A2880" s="50" t="s">
        <v>5337</v>
      </c>
      <c r="B2880" s="60" t="s">
        <v>5466</v>
      </c>
      <c r="C2880" s="61" t="s">
        <v>5467</v>
      </c>
      <c r="D2880" s="52" t="s">
        <v>9842</v>
      </c>
      <c r="E2880" s="53">
        <v>19203.09</v>
      </c>
      <c r="F2880" s="23" t="str">
        <f>+IFERROR(VLOOKUP(Tabla1[[#This Row],[Artículo]],'..'!$B$2:$D$569000,3,),"")</f>
        <v/>
      </c>
      <c r="G2880" s="24" t="str">
        <f>IF(H2880=AF2880,"", "Error MC")</f>
        <v>Error MC</v>
      </c>
      <c r="H2880" s="62"/>
      <c r="I2880" s="54">
        <f>+Tabla1[[#This Row],[MC]]*Tabla1[[#This Row],[Pedido]]*Tabla1[[#This Row],[PVC ]]</f>
        <v>0</v>
      </c>
      <c r="J2880" s="26">
        <v>0.21</v>
      </c>
      <c r="K2880" s="63"/>
      <c r="L2880" s="28" t="s">
        <v>17</v>
      </c>
      <c r="M2880" s="53">
        <v>33691.821000000004</v>
      </c>
      <c r="N2880" s="64" t="str">
        <f>+IF(Tabla1[[#This Row],[F PMPI]]="SÍ","No","Sí")</f>
        <v>Sí</v>
      </c>
      <c r="O2880" s="65">
        <f>+Tabla1[[#This Row],[PVL]]*1.055</f>
        <v>35544.871155000001</v>
      </c>
      <c r="P2880" s="65">
        <f>+Tabla1[[#This Row],[PVL]]*1.43</f>
        <v>48179.304030000007</v>
      </c>
      <c r="Q2880" s="66" t="str">
        <f>+HYPERLINK(Tabla1[[#This Row],[PAG]])</f>
        <v>https://todomusica.com.ar/parches/8999-be-0314-ct-sm.html</v>
      </c>
      <c r="R2880" s="67"/>
      <c r="S2880" s="68"/>
      <c r="T2880" s="69"/>
      <c r="U2880" s="69"/>
      <c r="V2880" s="69"/>
      <c r="W2880" s="69"/>
      <c r="X2880" s="69"/>
      <c r="Y2880" s="35"/>
      <c r="Z2880" s="35" t="s">
        <v>26552</v>
      </c>
      <c r="AA2880" s="36">
        <v>1</v>
      </c>
      <c r="AB2880" s="35" t="s">
        <v>27</v>
      </c>
      <c r="AC2880" s="35" t="str">
        <f>+IF(Tabla1[[#This Row],[STK]]="no","Sin STK", "STK disponible")</f>
        <v>STK disponible</v>
      </c>
      <c r="AD2880" s="35">
        <f>+I2880*J2880</f>
        <v>0</v>
      </c>
      <c r="AE2880" s="35">
        <f>+I2880*K2880</f>
        <v>0</v>
      </c>
      <c r="AF2880" s="36">
        <f>IF(Tabla1[[#This Row],[ref pack]]=1,Tabla1[[#This Row],[Pedido]],LCM(Tabla1[[#This Row],[MC VIEJO]],Tabla1[[#This Row],[Pedido]]))</f>
        <v>1</v>
      </c>
      <c r="AG2880" s="36">
        <f>+VLOOKUP(Tabla1[[#This Row],[Artículo]],'.'!$B$2:$D$11481,3,)</f>
        <v>1</v>
      </c>
      <c r="AH2880" s="37" t="str">
        <f>+IFERROR(SEARCH("pack",Tabla1[[#This Row],[PACK]]),"")</f>
        <v/>
      </c>
    </row>
    <row r="2881" spans="1:34" ht="24" customHeight="1" x14ac:dyDescent="0.2">
      <c r="A2881" s="50" t="s">
        <v>5337</v>
      </c>
      <c r="B2881" s="60" t="s">
        <v>5468</v>
      </c>
      <c r="C2881" s="61" t="s">
        <v>5469</v>
      </c>
      <c r="D2881" s="52" t="s">
        <v>9841</v>
      </c>
      <c r="E2881" s="53">
        <v>16748.2</v>
      </c>
      <c r="F2881" s="23" t="str">
        <f>+IFERROR(VLOOKUP(Tabla1[[#This Row],[Artículo]],'..'!$B$2:$D$569000,3,),"")</f>
        <v/>
      </c>
      <c r="G2881" s="24" t="str">
        <f>IF(H2881=AF2881,"", "Error MC")</f>
        <v>Error MC</v>
      </c>
      <c r="H2881" s="62"/>
      <c r="I2881" s="54">
        <f>+Tabla1[[#This Row],[MC]]*Tabla1[[#This Row],[Pedido]]*Tabla1[[#This Row],[PVC ]]</f>
        <v>0</v>
      </c>
      <c r="J2881" s="26">
        <v>0.21</v>
      </c>
      <c r="K2881" s="63"/>
      <c r="L2881" s="28" t="s">
        <v>17</v>
      </c>
      <c r="M2881" s="53">
        <v>29384.717000000001</v>
      </c>
      <c r="N2881" s="64" t="str">
        <f>+IF(Tabla1[[#This Row],[F PMPI]]="SÍ","No","Sí")</f>
        <v>Sí</v>
      </c>
      <c r="O2881" s="65">
        <f>+Tabla1[[#This Row],[PVL]]*1.055</f>
        <v>31000.876434999998</v>
      </c>
      <c r="P2881" s="65">
        <f>+Tabla1[[#This Row],[PVL]]*1.43</f>
        <v>42020.14531</v>
      </c>
      <c r="Q2881" s="66" t="str">
        <f>+HYPERLINK(Tabla1[[#This Row],[PAG]])</f>
        <v>https://todomusica.com.ar/parches/1277-be-0314-00.html</v>
      </c>
      <c r="R2881" s="67"/>
      <c r="S2881" s="68"/>
      <c r="T2881" s="69"/>
      <c r="U2881" s="69"/>
      <c r="V2881" s="69"/>
      <c r="W2881" s="69"/>
      <c r="X2881" s="69"/>
      <c r="Y2881" s="35"/>
      <c r="Z2881" s="35" t="s">
        <v>26553</v>
      </c>
      <c r="AA2881" s="36">
        <v>1</v>
      </c>
      <c r="AB2881" s="35" t="s">
        <v>27</v>
      </c>
      <c r="AC2881" s="35" t="str">
        <f>+IF(Tabla1[[#This Row],[STK]]="no","Sin STK", "STK disponible")</f>
        <v>STK disponible</v>
      </c>
      <c r="AD2881" s="35">
        <f>+I2881*J2881</f>
        <v>0</v>
      </c>
      <c r="AE2881" s="35">
        <f>+I2881*K2881</f>
        <v>0</v>
      </c>
      <c r="AF2881" s="36">
        <f>IF(Tabla1[[#This Row],[ref pack]]=1,Tabla1[[#This Row],[Pedido]],LCM(Tabla1[[#This Row],[MC VIEJO]],Tabla1[[#This Row],[Pedido]]))</f>
        <v>1</v>
      </c>
      <c r="AG2881" s="36">
        <f>+VLOOKUP(Tabla1[[#This Row],[Artículo]],'.'!$B$2:$D$11481,3,)</f>
        <v>1</v>
      </c>
      <c r="AH2881" s="37" t="str">
        <f>+IFERROR(SEARCH("pack",Tabla1[[#This Row],[PACK]]),"")</f>
        <v/>
      </c>
    </row>
    <row r="2882" spans="1:34" ht="24" customHeight="1" x14ac:dyDescent="0.2">
      <c r="A2882" s="50" t="s">
        <v>5337</v>
      </c>
      <c r="B2882" s="60" t="s">
        <v>5470</v>
      </c>
      <c r="C2882" s="61" t="s">
        <v>5471</v>
      </c>
      <c r="D2882" s="52" t="s">
        <v>27</v>
      </c>
      <c r="E2882" s="53">
        <v>21222.07</v>
      </c>
      <c r="F2882" s="23" t="str">
        <f>+IFERROR(VLOOKUP(Tabla1[[#This Row],[Artículo]],'..'!$B$2:$D$569000,3,),"")</f>
        <v/>
      </c>
      <c r="G2882" s="24" t="str">
        <f>IF(H2882=AF2882,"", "Error MC")</f>
        <v>Error MC</v>
      </c>
      <c r="H2882" s="62"/>
      <c r="I2882" s="54">
        <f>+Tabla1[[#This Row],[MC]]*Tabla1[[#This Row],[Pedido]]*Tabla1[[#This Row],[PVC ]]</f>
        <v>0</v>
      </c>
      <c r="J2882" s="26">
        <v>0.21</v>
      </c>
      <c r="K2882" s="63"/>
      <c r="L2882" s="28" t="s">
        <v>17</v>
      </c>
      <c r="M2882" s="53">
        <v>37234.120000000003</v>
      </c>
      <c r="N2882" s="64" t="str">
        <f>+IF(Tabla1[[#This Row],[F PMPI]]="SÍ","No","Sí")</f>
        <v>Sí</v>
      </c>
      <c r="O2882" s="65">
        <f>+Tabla1[[#This Row],[PVL]]*1.055</f>
        <v>39281.996599999999</v>
      </c>
      <c r="P2882" s="65">
        <f>+Tabla1[[#This Row],[PVL]]*1.43</f>
        <v>53244.791600000004</v>
      </c>
      <c r="Q2882" s="66" t="str">
        <f>+HYPERLINK(Tabla1[[#This Row],[PAG]])</f>
        <v>https://todomusica.com.ar/parches/9004-be-0316-ct-og.html</v>
      </c>
      <c r="R2882" s="67"/>
      <c r="S2882" s="68"/>
      <c r="T2882" s="69"/>
      <c r="U2882" s="69"/>
      <c r="V2882" s="69"/>
      <c r="W2882" s="69"/>
      <c r="X2882" s="69"/>
      <c r="Y2882" s="35"/>
      <c r="Z2882" s="35" t="s">
        <v>26554</v>
      </c>
      <c r="AA2882" s="36">
        <v>1</v>
      </c>
      <c r="AB2882" s="35" t="s">
        <v>27</v>
      </c>
      <c r="AC2882" s="35" t="str">
        <f>+IF(Tabla1[[#This Row],[STK]]="no","Sin STK", "STK disponible")</f>
        <v>Sin STK</v>
      </c>
      <c r="AD2882" s="35">
        <f>+I2882*J2882</f>
        <v>0</v>
      </c>
      <c r="AE2882" s="35">
        <f>+I2882*K2882</f>
        <v>0</v>
      </c>
      <c r="AF2882" s="36">
        <f>IF(Tabla1[[#This Row],[ref pack]]=1,Tabla1[[#This Row],[Pedido]],LCM(Tabla1[[#This Row],[MC VIEJO]],Tabla1[[#This Row],[Pedido]]))</f>
        <v>1</v>
      </c>
      <c r="AG2882" s="36">
        <f>+VLOOKUP(Tabla1[[#This Row],[Artículo]],'.'!$B$2:$D$11481,3,)</f>
        <v>1</v>
      </c>
      <c r="AH2882" s="37" t="str">
        <f>+IFERROR(SEARCH("pack",Tabla1[[#This Row],[PACK]]),"")</f>
        <v/>
      </c>
    </row>
    <row r="2883" spans="1:34" ht="24" customHeight="1" x14ac:dyDescent="0.2">
      <c r="A2883" s="50" t="s">
        <v>5337</v>
      </c>
      <c r="B2883" s="60" t="s">
        <v>5472</v>
      </c>
      <c r="C2883" s="61" t="s">
        <v>5473</v>
      </c>
      <c r="D2883" s="52" t="s">
        <v>27</v>
      </c>
      <c r="E2883" s="53">
        <v>21222.07</v>
      </c>
      <c r="F2883" s="23" t="str">
        <f>+IFERROR(VLOOKUP(Tabla1[[#This Row],[Artículo]],'..'!$B$2:$D$569000,3,),"")</f>
        <v/>
      </c>
      <c r="G2883" s="24" t="str">
        <f>IF(H2883=AF2883,"", "Error MC")</f>
        <v>Error MC</v>
      </c>
      <c r="H2883" s="62"/>
      <c r="I2883" s="54">
        <f>+Tabla1[[#This Row],[MC]]*Tabla1[[#This Row],[Pedido]]*Tabla1[[#This Row],[PVC ]]</f>
        <v>0</v>
      </c>
      <c r="J2883" s="26">
        <v>0.21</v>
      </c>
      <c r="K2883" s="63"/>
      <c r="L2883" s="28" t="s">
        <v>17</v>
      </c>
      <c r="M2883" s="53">
        <v>37234.120000000003</v>
      </c>
      <c r="N2883" s="64" t="str">
        <f>+IF(Tabla1[[#This Row],[F PMPI]]="SÍ","No","Sí")</f>
        <v>Sí</v>
      </c>
      <c r="O2883" s="65">
        <f>+Tabla1[[#This Row],[PVL]]*1.055</f>
        <v>39281.996599999999</v>
      </c>
      <c r="P2883" s="65">
        <f>+Tabla1[[#This Row],[PVL]]*1.43</f>
        <v>53244.791600000004</v>
      </c>
      <c r="Q2883" s="66" t="str">
        <f>+HYPERLINK(Tabla1[[#This Row],[PAG]])</f>
        <v>https://todomusica.com.ar/parches/9003-be-0316-ct-rd.html</v>
      </c>
      <c r="R2883" s="67"/>
      <c r="S2883" s="68"/>
      <c r="T2883" s="69"/>
      <c r="U2883" s="69"/>
      <c r="V2883" s="69"/>
      <c r="W2883" s="69"/>
      <c r="X2883" s="69"/>
      <c r="Y2883" s="35"/>
      <c r="Z2883" s="35" t="s">
        <v>26555</v>
      </c>
      <c r="AA2883" s="36">
        <v>1</v>
      </c>
      <c r="AB2883" s="35" t="s">
        <v>27</v>
      </c>
      <c r="AC2883" s="35" t="str">
        <f>+IF(Tabla1[[#This Row],[STK]]="no","Sin STK", "STK disponible")</f>
        <v>Sin STK</v>
      </c>
      <c r="AD2883" s="35">
        <f>+I2883*J2883</f>
        <v>0</v>
      </c>
      <c r="AE2883" s="35">
        <f>+I2883*K2883</f>
        <v>0</v>
      </c>
      <c r="AF2883" s="36">
        <f>IF(Tabla1[[#This Row],[ref pack]]=1,Tabla1[[#This Row],[Pedido]],LCM(Tabla1[[#This Row],[MC VIEJO]],Tabla1[[#This Row],[Pedido]]))</f>
        <v>1</v>
      </c>
      <c r="AG2883" s="36">
        <f>+VLOOKUP(Tabla1[[#This Row],[Artículo]],'.'!$B$2:$D$11481,3,)</f>
        <v>1</v>
      </c>
      <c r="AH2883" s="37" t="str">
        <f>+IFERROR(SEARCH("pack",Tabla1[[#This Row],[PACK]]),"")</f>
        <v/>
      </c>
    </row>
    <row r="2884" spans="1:34" ht="24" customHeight="1" x14ac:dyDescent="0.2">
      <c r="A2884" s="50" t="s">
        <v>5337</v>
      </c>
      <c r="B2884" s="60" t="s">
        <v>5474</v>
      </c>
      <c r="C2884" s="61" t="s">
        <v>5475</v>
      </c>
      <c r="D2884" s="52" t="s">
        <v>27</v>
      </c>
      <c r="E2884" s="53">
        <v>21222.07</v>
      </c>
      <c r="F2884" s="23" t="str">
        <f>+IFERROR(VLOOKUP(Tabla1[[#This Row],[Artículo]],'..'!$B$2:$D$569000,3,),"")</f>
        <v/>
      </c>
      <c r="G2884" s="24" t="str">
        <f>IF(H2884=AF2884,"", "Error MC")</f>
        <v>Error MC</v>
      </c>
      <c r="H2884" s="62"/>
      <c r="I2884" s="54">
        <f>+Tabla1[[#This Row],[MC]]*Tabla1[[#This Row],[Pedido]]*Tabla1[[#This Row],[PVC ]]</f>
        <v>0</v>
      </c>
      <c r="J2884" s="26">
        <v>0.21</v>
      </c>
      <c r="K2884" s="63"/>
      <c r="L2884" s="28" t="s">
        <v>17</v>
      </c>
      <c r="M2884" s="53">
        <v>37234.120000000003</v>
      </c>
      <c r="N2884" s="64" t="str">
        <f>+IF(Tabla1[[#This Row],[F PMPI]]="SÍ","No","Sí")</f>
        <v>Sí</v>
      </c>
      <c r="O2884" s="65">
        <f>+Tabla1[[#This Row],[PVL]]*1.055</f>
        <v>39281.996599999999</v>
      </c>
      <c r="P2884" s="65">
        <f>+Tabla1[[#This Row],[PVL]]*1.43</f>
        <v>53244.791600000004</v>
      </c>
      <c r="Q2884" s="66" t="str">
        <f>+HYPERLINK(Tabla1[[#This Row],[PAG]])</f>
        <v>https://todomusica.com.ar/parches/9002-be-0316-ct-sm.html</v>
      </c>
      <c r="R2884" s="67"/>
      <c r="S2884" s="68"/>
      <c r="T2884" s="69"/>
      <c r="U2884" s="69"/>
      <c r="V2884" s="69"/>
      <c r="W2884" s="69"/>
      <c r="X2884" s="69"/>
      <c r="Y2884" s="35"/>
      <c r="Z2884" s="35" t="s">
        <v>26556</v>
      </c>
      <c r="AA2884" s="36">
        <v>1</v>
      </c>
      <c r="AB2884" s="35" t="s">
        <v>27</v>
      </c>
      <c r="AC2884" s="35" t="str">
        <f>+IF(Tabla1[[#This Row],[STK]]="no","Sin STK", "STK disponible")</f>
        <v>Sin STK</v>
      </c>
      <c r="AD2884" s="35">
        <f>+I2884*J2884</f>
        <v>0</v>
      </c>
      <c r="AE2884" s="35">
        <f>+I2884*K2884</f>
        <v>0</v>
      </c>
      <c r="AF2884" s="36">
        <f>IF(Tabla1[[#This Row],[ref pack]]=1,Tabla1[[#This Row],[Pedido]],LCM(Tabla1[[#This Row],[MC VIEJO]],Tabla1[[#This Row],[Pedido]]))</f>
        <v>1</v>
      </c>
      <c r="AG2884" s="36">
        <f>+VLOOKUP(Tabla1[[#This Row],[Artículo]],'.'!$B$2:$D$11481,3,)</f>
        <v>1</v>
      </c>
      <c r="AH2884" s="37" t="str">
        <f>+IFERROR(SEARCH("pack",Tabla1[[#This Row],[PACK]]),"")</f>
        <v/>
      </c>
    </row>
    <row r="2885" spans="1:34" ht="24" customHeight="1" x14ac:dyDescent="0.2">
      <c r="A2885" s="50" t="s">
        <v>5337</v>
      </c>
      <c r="B2885" s="60" t="s">
        <v>5476</v>
      </c>
      <c r="C2885" s="61" t="s">
        <v>5477</v>
      </c>
      <c r="D2885" s="52" t="s">
        <v>27</v>
      </c>
      <c r="E2885" s="53">
        <v>18400.09</v>
      </c>
      <c r="F2885" s="23" t="str">
        <f>+IFERROR(VLOOKUP(Tabla1[[#This Row],[Artículo]],'..'!$B$2:$D$569000,3,),"")</f>
        <v/>
      </c>
      <c r="G2885" s="24" t="str">
        <f>IF(H2885=AF2885,"", "Error MC")</f>
        <v>Error MC</v>
      </c>
      <c r="H2885" s="62"/>
      <c r="I2885" s="54">
        <f>+Tabla1[[#This Row],[MC]]*Tabla1[[#This Row],[Pedido]]*Tabla1[[#This Row],[PVC ]]</f>
        <v>0</v>
      </c>
      <c r="J2885" s="26">
        <v>0.21</v>
      </c>
      <c r="K2885" s="63"/>
      <c r="L2885" s="28" t="s">
        <v>17</v>
      </c>
      <c r="M2885" s="53">
        <v>32282.956999999999</v>
      </c>
      <c r="N2885" s="64" t="str">
        <f>+IF(Tabla1[[#This Row],[F PMPI]]="SÍ","No","Sí")</f>
        <v>Sí</v>
      </c>
      <c r="O2885" s="65">
        <f>+Tabla1[[#This Row],[PVL]]*1.055</f>
        <v>34058.519634999997</v>
      </c>
      <c r="P2885" s="65">
        <f>+Tabla1[[#This Row],[PVL]]*1.43</f>
        <v>46164.628509999995</v>
      </c>
      <c r="Q2885" s="66" t="str">
        <f>+HYPERLINK(Tabla1[[#This Row],[PAG]])</f>
        <v>https://todomusica.com.ar/parches/2617-be-0316-00.html</v>
      </c>
      <c r="R2885" s="67"/>
      <c r="S2885" s="68"/>
      <c r="T2885" s="69"/>
      <c r="U2885" s="69"/>
      <c r="V2885" s="69"/>
      <c r="W2885" s="69"/>
      <c r="X2885" s="69"/>
      <c r="Y2885" s="35"/>
      <c r="Z2885" s="35" t="s">
        <v>26557</v>
      </c>
      <c r="AA2885" s="36">
        <v>1</v>
      </c>
      <c r="AB2885" s="35" t="s">
        <v>27</v>
      </c>
      <c r="AC2885" s="35" t="str">
        <f>+IF(Tabla1[[#This Row],[STK]]="no","Sin STK", "STK disponible")</f>
        <v>Sin STK</v>
      </c>
      <c r="AD2885" s="35">
        <f>+I2885*J2885</f>
        <v>0</v>
      </c>
      <c r="AE2885" s="35">
        <f>+I2885*K2885</f>
        <v>0</v>
      </c>
      <c r="AF2885" s="36">
        <f>IF(Tabla1[[#This Row],[ref pack]]=1,Tabla1[[#This Row],[Pedido]],LCM(Tabla1[[#This Row],[MC VIEJO]],Tabla1[[#This Row],[Pedido]]))</f>
        <v>1</v>
      </c>
      <c r="AG2885" s="36">
        <f>+VLOOKUP(Tabla1[[#This Row],[Artículo]],'.'!$B$2:$D$11481,3,)</f>
        <v>1</v>
      </c>
      <c r="AH2885" s="37" t="str">
        <f>+IFERROR(SEARCH("pack",Tabla1[[#This Row],[PACK]]),"")</f>
        <v/>
      </c>
    </row>
    <row r="2886" spans="1:34" ht="24" customHeight="1" x14ac:dyDescent="0.2">
      <c r="A2886" s="50" t="s">
        <v>5337</v>
      </c>
      <c r="B2886" s="60" t="s">
        <v>5478</v>
      </c>
      <c r="C2886" s="61" t="s">
        <v>5479</v>
      </c>
      <c r="D2886" s="52" t="s">
        <v>27</v>
      </c>
      <c r="E2886" s="53">
        <v>26590.639999999999</v>
      </c>
      <c r="F2886" s="23" t="str">
        <f>+IFERROR(VLOOKUP(Tabla1[[#This Row],[Artículo]],'..'!$B$2:$D$569000,3,),"")</f>
        <v/>
      </c>
      <c r="G2886" s="24" t="str">
        <f>IF(H2886=AF2886,"", "Error MC")</f>
        <v>Error MC</v>
      </c>
      <c r="H2886" s="62"/>
      <c r="I2886" s="54">
        <f>+Tabla1[[#This Row],[MC]]*Tabla1[[#This Row],[Pedido]]*Tabla1[[#This Row],[PVC ]]</f>
        <v>0</v>
      </c>
      <c r="J2886" s="26">
        <v>0.21</v>
      </c>
      <c r="K2886" s="63"/>
      <c r="L2886" s="28" t="s">
        <v>17</v>
      </c>
      <c r="M2886" s="53">
        <v>46653.279999999999</v>
      </c>
      <c r="N2886" s="64" t="str">
        <f>+IF(Tabla1[[#This Row],[F PMPI]]="SÍ","No","Sí")</f>
        <v>Sí</v>
      </c>
      <c r="O2886" s="65">
        <f>+Tabla1[[#This Row],[PVL]]*1.055</f>
        <v>49219.210399999996</v>
      </c>
      <c r="P2886" s="65">
        <f>+Tabla1[[#This Row],[PVL]]*1.43</f>
        <v>66714.190399999992</v>
      </c>
      <c r="Q2886" s="66" t="str">
        <f>+HYPERLINK(Tabla1[[#This Row],[PAG]])</f>
        <v>https://todomusica.com.ar/parches/9007-be-0318-ct-og.html</v>
      </c>
      <c r="R2886" s="67"/>
      <c r="S2886" s="68"/>
      <c r="T2886" s="69"/>
      <c r="U2886" s="69"/>
      <c r="V2886" s="69"/>
      <c r="W2886" s="69"/>
      <c r="X2886" s="69"/>
      <c r="Y2886" s="35"/>
      <c r="Z2886" s="35" t="s">
        <v>26558</v>
      </c>
      <c r="AA2886" s="36">
        <v>1</v>
      </c>
      <c r="AB2886" s="35" t="s">
        <v>27</v>
      </c>
      <c r="AC2886" s="35" t="str">
        <f>+IF(Tabla1[[#This Row],[STK]]="no","Sin STK", "STK disponible")</f>
        <v>Sin STK</v>
      </c>
      <c r="AD2886" s="35">
        <f>+I2886*J2886</f>
        <v>0</v>
      </c>
      <c r="AE2886" s="35">
        <f>+I2886*K2886</f>
        <v>0</v>
      </c>
      <c r="AF2886" s="36">
        <f>IF(Tabla1[[#This Row],[ref pack]]=1,Tabla1[[#This Row],[Pedido]],LCM(Tabla1[[#This Row],[MC VIEJO]],Tabla1[[#This Row],[Pedido]]))</f>
        <v>1</v>
      </c>
      <c r="AG2886" s="36">
        <f>+VLOOKUP(Tabla1[[#This Row],[Artículo]],'.'!$B$2:$D$11481,3,)</f>
        <v>1</v>
      </c>
      <c r="AH2886" s="37" t="str">
        <f>+IFERROR(SEARCH("pack",Tabla1[[#This Row],[PACK]]),"")</f>
        <v/>
      </c>
    </row>
    <row r="2887" spans="1:34" ht="24" customHeight="1" x14ac:dyDescent="0.2">
      <c r="A2887" s="50" t="s">
        <v>5337</v>
      </c>
      <c r="B2887" s="60" t="s">
        <v>5480</v>
      </c>
      <c r="C2887" s="61" t="s">
        <v>5481</v>
      </c>
      <c r="D2887" s="52" t="s">
        <v>27</v>
      </c>
      <c r="E2887" s="53">
        <v>26590.639999999999</v>
      </c>
      <c r="F2887" s="23" t="str">
        <f>+IFERROR(VLOOKUP(Tabla1[[#This Row],[Artículo]],'..'!$B$2:$D$569000,3,),"")</f>
        <v/>
      </c>
      <c r="G2887" s="24" t="str">
        <f>IF(H2887=AF2887,"", "Error MC")</f>
        <v>Error MC</v>
      </c>
      <c r="H2887" s="62"/>
      <c r="I2887" s="54">
        <f>+Tabla1[[#This Row],[MC]]*Tabla1[[#This Row],[Pedido]]*Tabla1[[#This Row],[PVC ]]</f>
        <v>0</v>
      </c>
      <c r="J2887" s="26">
        <v>0.21</v>
      </c>
      <c r="K2887" s="63"/>
      <c r="L2887" s="28" t="s">
        <v>17</v>
      </c>
      <c r="M2887" s="53">
        <v>46653.279999999999</v>
      </c>
      <c r="N2887" s="64" t="str">
        <f>+IF(Tabla1[[#This Row],[F PMPI]]="SÍ","No","Sí")</f>
        <v>Sí</v>
      </c>
      <c r="O2887" s="65">
        <f>+Tabla1[[#This Row],[PVL]]*1.055</f>
        <v>49219.210399999996</v>
      </c>
      <c r="P2887" s="65">
        <f>+Tabla1[[#This Row],[PVL]]*1.43</f>
        <v>66714.190399999992</v>
      </c>
      <c r="Q2887" s="66" t="str">
        <f>+HYPERLINK(Tabla1[[#This Row],[PAG]])</f>
        <v>https://todomusica.com.ar/parches/9006-be-0318-ct-rd.html</v>
      </c>
      <c r="R2887" s="67"/>
      <c r="S2887" s="68"/>
      <c r="T2887" s="69"/>
      <c r="U2887" s="69"/>
      <c r="V2887" s="69"/>
      <c r="W2887" s="69"/>
      <c r="X2887" s="69"/>
      <c r="Y2887" s="35"/>
      <c r="Z2887" s="35" t="s">
        <v>26559</v>
      </c>
      <c r="AA2887" s="36">
        <v>1</v>
      </c>
      <c r="AB2887" s="35" t="s">
        <v>27</v>
      </c>
      <c r="AC2887" s="35" t="str">
        <f>+IF(Tabla1[[#This Row],[STK]]="no","Sin STK", "STK disponible")</f>
        <v>Sin STK</v>
      </c>
      <c r="AD2887" s="35">
        <f>+I2887*J2887</f>
        <v>0</v>
      </c>
      <c r="AE2887" s="35">
        <f>+I2887*K2887</f>
        <v>0</v>
      </c>
      <c r="AF2887" s="36">
        <f>IF(Tabla1[[#This Row],[ref pack]]=1,Tabla1[[#This Row],[Pedido]],LCM(Tabla1[[#This Row],[MC VIEJO]],Tabla1[[#This Row],[Pedido]]))</f>
        <v>1</v>
      </c>
      <c r="AG2887" s="36">
        <f>+VLOOKUP(Tabla1[[#This Row],[Artículo]],'.'!$B$2:$D$11481,3,)</f>
        <v>1</v>
      </c>
      <c r="AH2887" s="37" t="str">
        <f>+IFERROR(SEARCH("pack",Tabla1[[#This Row],[PACK]]),"")</f>
        <v/>
      </c>
    </row>
    <row r="2888" spans="1:34" ht="24" customHeight="1" x14ac:dyDescent="0.2">
      <c r="A2888" s="50" t="s">
        <v>5337</v>
      </c>
      <c r="B2888" s="60" t="s">
        <v>5482</v>
      </c>
      <c r="C2888" s="61" t="s">
        <v>5483</v>
      </c>
      <c r="D2888" s="52" t="s">
        <v>27</v>
      </c>
      <c r="E2888" s="53">
        <v>26590.639999999999</v>
      </c>
      <c r="F2888" s="23" t="str">
        <f>+IFERROR(VLOOKUP(Tabla1[[#This Row],[Artículo]],'..'!$B$2:$D$569000,3,),"")</f>
        <v/>
      </c>
      <c r="G2888" s="24" t="str">
        <f>IF(H2888=AF2888,"", "Error MC")</f>
        <v>Error MC</v>
      </c>
      <c r="H2888" s="62"/>
      <c r="I2888" s="54">
        <f>+Tabla1[[#This Row],[MC]]*Tabla1[[#This Row],[Pedido]]*Tabla1[[#This Row],[PVC ]]</f>
        <v>0</v>
      </c>
      <c r="J2888" s="26">
        <v>0.21</v>
      </c>
      <c r="K2888" s="63"/>
      <c r="L2888" s="28" t="s">
        <v>17</v>
      </c>
      <c r="M2888" s="53">
        <v>46653.279999999999</v>
      </c>
      <c r="N2888" s="64" t="str">
        <f>+IF(Tabla1[[#This Row],[F PMPI]]="SÍ","No","Sí")</f>
        <v>Sí</v>
      </c>
      <c r="O2888" s="65">
        <f>+Tabla1[[#This Row],[PVL]]*1.055</f>
        <v>49219.210399999996</v>
      </c>
      <c r="P2888" s="65">
        <f>+Tabla1[[#This Row],[PVL]]*1.43</f>
        <v>66714.190399999992</v>
      </c>
      <c r="Q2888" s="66" t="str">
        <f>+HYPERLINK(Tabla1[[#This Row],[PAG]])</f>
        <v>https://todomusica.com.ar/parches/9005-be-0318-ct-sm.html</v>
      </c>
      <c r="R2888" s="67"/>
      <c r="S2888" s="68"/>
      <c r="T2888" s="69"/>
      <c r="U2888" s="69"/>
      <c r="V2888" s="69"/>
      <c r="W2888" s="69"/>
      <c r="X2888" s="69"/>
      <c r="Y2888" s="35"/>
      <c r="Z2888" s="35" t="s">
        <v>26560</v>
      </c>
      <c r="AA2888" s="36">
        <v>1</v>
      </c>
      <c r="AB2888" s="35" t="s">
        <v>27</v>
      </c>
      <c r="AC2888" s="35" t="str">
        <f>+IF(Tabla1[[#This Row],[STK]]="no","Sin STK", "STK disponible")</f>
        <v>Sin STK</v>
      </c>
      <c r="AD2888" s="35">
        <f>+I2888*J2888</f>
        <v>0</v>
      </c>
      <c r="AE2888" s="35">
        <f>+I2888*K2888</f>
        <v>0</v>
      </c>
      <c r="AF2888" s="36">
        <f>IF(Tabla1[[#This Row],[ref pack]]=1,Tabla1[[#This Row],[Pedido]],LCM(Tabla1[[#This Row],[MC VIEJO]],Tabla1[[#This Row],[Pedido]]))</f>
        <v>1</v>
      </c>
      <c r="AG2888" s="36">
        <f>+VLOOKUP(Tabla1[[#This Row],[Artículo]],'.'!$B$2:$D$11481,3,)</f>
        <v>1</v>
      </c>
      <c r="AH2888" s="37" t="str">
        <f>+IFERROR(SEARCH("pack",Tabla1[[#This Row],[PACK]]),"")</f>
        <v/>
      </c>
    </row>
    <row r="2889" spans="1:34" ht="24" customHeight="1" x14ac:dyDescent="0.2">
      <c r="A2889" s="50" t="s">
        <v>5337</v>
      </c>
      <c r="B2889" s="60" t="s">
        <v>5484</v>
      </c>
      <c r="C2889" s="61" t="s">
        <v>5485</v>
      </c>
      <c r="D2889" s="52" t="s">
        <v>27</v>
      </c>
      <c r="E2889" s="53">
        <v>23103.39</v>
      </c>
      <c r="F2889" s="23" t="str">
        <f>+IFERROR(VLOOKUP(Tabla1[[#This Row],[Artículo]],'..'!$B$2:$D$569000,3,),"")</f>
        <v/>
      </c>
      <c r="G2889" s="24" t="str">
        <f>IF(H2889=AF2889,"", "Error MC")</f>
        <v>Error MC</v>
      </c>
      <c r="H2889" s="62"/>
      <c r="I2889" s="54">
        <f>+Tabla1[[#This Row],[MC]]*Tabla1[[#This Row],[Pedido]]*Tabla1[[#This Row],[PVC ]]</f>
        <v>0</v>
      </c>
      <c r="J2889" s="26">
        <v>0.21</v>
      </c>
      <c r="K2889" s="63"/>
      <c r="L2889" s="28" t="s">
        <v>17</v>
      </c>
      <c r="M2889" s="53">
        <v>40534.902999999998</v>
      </c>
      <c r="N2889" s="64" t="str">
        <f>+IF(Tabla1[[#This Row],[F PMPI]]="SÍ","No","Sí")</f>
        <v>Sí</v>
      </c>
      <c r="O2889" s="65">
        <f>+Tabla1[[#This Row],[PVL]]*1.055</f>
        <v>42764.322664999992</v>
      </c>
      <c r="P2889" s="65">
        <f>+Tabla1[[#This Row],[PVL]]*1.43</f>
        <v>57964.911289999996</v>
      </c>
      <c r="Q2889" s="66" t="str">
        <f>+HYPERLINK(Tabla1[[#This Row],[PAG]])</f>
        <v>https://todomusica.com.ar/parches/2721-be-0318-00.html</v>
      </c>
      <c r="R2889" s="67"/>
      <c r="S2889" s="68"/>
      <c r="T2889" s="69"/>
      <c r="U2889" s="69"/>
      <c r="V2889" s="69"/>
      <c r="W2889" s="69"/>
      <c r="X2889" s="69"/>
      <c r="Y2889" s="35"/>
      <c r="Z2889" s="35" t="s">
        <v>26561</v>
      </c>
      <c r="AA2889" s="36">
        <v>1</v>
      </c>
      <c r="AB2889" s="35" t="s">
        <v>27</v>
      </c>
      <c r="AC2889" s="35" t="str">
        <f>+IF(Tabla1[[#This Row],[STK]]="no","Sin STK", "STK disponible")</f>
        <v>Sin STK</v>
      </c>
      <c r="AD2889" s="35">
        <f>+I2889*J2889</f>
        <v>0</v>
      </c>
      <c r="AE2889" s="35">
        <f>+I2889*K2889</f>
        <v>0</v>
      </c>
      <c r="AF2889" s="36">
        <f>IF(Tabla1[[#This Row],[ref pack]]=1,Tabla1[[#This Row],[Pedido]],LCM(Tabla1[[#This Row],[MC VIEJO]],Tabla1[[#This Row],[Pedido]]))</f>
        <v>1</v>
      </c>
      <c r="AG2889" s="36">
        <f>+VLOOKUP(Tabla1[[#This Row],[Artículo]],'.'!$B$2:$D$11481,3,)</f>
        <v>1</v>
      </c>
      <c r="AH2889" s="37" t="str">
        <f>+IFERROR(SEARCH("pack",Tabla1[[#This Row],[PACK]]),"")</f>
        <v/>
      </c>
    </row>
    <row r="2890" spans="1:34" ht="24" customHeight="1" x14ac:dyDescent="0.2">
      <c r="A2890" s="50" t="s">
        <v>5337</v>
      </c>
      <c r="B2890" s="60" t="s">
        <v>5486</v>
      </c>
      <c r="C2890" s="61" t="s">
        <v>5487</v>
      </c>
      <c r="D2890" s="52" t="s">
        <v>9841</v>
      </c>
      <c r="E2890" s="53">
        <v>26980.7</v>
      </c>
      <c r="F2890" s="23" t="str">
        <f>+IFERROR(VLOOKUP(Tabla1[[#This Row],[Artículo]],'..'!$B$2:$D$569000,3,),"")</f>
        <v/>
      </c>
      <c r="G2890" s="24" t="str">
        <f>IF(H2890=AF2890,"", "Error MC")</f>
        <v>Error MC</v>
      </c>
      <c r="H2890" s="62"/>
      <c r="I2890" s="54">
        <f>+Tabla1[[#This Row],[MC]]*Tabla1[[#This Row],[Pedido]]*Tabla1[[#This Row],[PVC ]]</f>
        <v>0</v>
      </c>
      <c r="J2890" s="26">
        <v>0.21</v>
      </c>
      <c r="K2890" s="63"/>
      <c r="L2890" s="28" t="s">
        <v>17</v>
      </c>
      <c r="M2890" s="53">
        <v>47337.644</v>
      </c>
      <c r="N2890" s="64" t="str">
        <f>+IF(Tabla1[[#This Row],[F PMPI]]="SÍ","No","Sí")</f>
        <v>Sí</v>
      </c>
      <c r="O2890" s="65">
        <f>+Tabla1[[#This Row],[PVL]]*1.055</f>
        <v>49941.214419999997</v>
      </c>
      <c r="P2890" s="65">
        <f>+Tabla1[[#This Row],[PVL]]*1.43</f>
        <v>67692.830919999993</v>
      </c>
      <c r="Q2890" s="66" t="str">
        <f>+HYPERLINK(Tabla1[[#This Row],[PAG]])</f>
        <v>https://todomusica.com.ar/parches/3889-br111800.html</v>
      </c>
      <c r="R2890" s="67"/>
      <c r="S2890" s="68"/>
      <c r="T2890" s="69"/>
      <c r="U2890" s="69"/>
      <c r="V2890" s="69"/>
      <c r="W2890" s="69"/>
      <c r="X2890" s="69"/>
      <c r="Y2890" s="35"/>
      <c r="Z2890" s="35" t="s">
        <v>26562</v>
      </c>
      <c r="AA2890" s="36">
        <v>1</v>
      </c>
      <c r="AB2890" s="35" t="s">
        <v>27</v>
      </c>
      <c r="AC2890" s="35" t="str">
        <f>+IF(Tabla1[[#This Row],[STK]]="no","Sin STK", "STK disponible")</f>
        <v>STK disponible</v>
      </c>
      <c r="AD2890" s="35">
        <f>+I2890*J2890</f>
        <v>0</v>
      </c>
      <c r="AE2890" s="35">
        <f>+I2890*K2890</f>
        <v>0</v>
      </c>
      <c r="AF2890" s="36">
        <f>IF(Tabla1[[#This Row],[ref pack]]=1,Tabla1[[#This Row],[Pedido]],LCM(Tabla1[[#This Row],[MC VIEJO]],Tabla1[[#This Row],[Pedido]]))</f>
        <v>1</v>
      </c>
      <c r="AG2890" s="36">
        <f>+VLOOKUP(Tabla1[[#This Row],[Artículo]],'.'!$B$2:$D$11481,3,)</f>
        <v>1</v>
      </c>
      <c r="AH2890" s="37" t="str">
        <f>+IFERROR(SEARCH("pack",Tabla1[[#This Row],[PACK]]),"")</f>
        <v/>
      </c>
    </row>
    <row r="2891" spans="1:34" ht="24" customHeight="1" x14ac:dyDescent="0.2">
      <c r="A2891" s="50" t="s">
        <v>5337</v>
      </c>
      <c r="B2891" s="60" t="s">
        <v>5488</v>
      </c>
      <c r="C2891" s="61" t="s">
        <v>5489</v>
      </c>
      <c r="D2891" s="52" t="s">
        <v>9841</v>
      </c>
      <c r="E2891" s="53">
        <v>28013.05</v>
      </c>
      <c r="F2891" s="23" t="str">
        <f>+IFERROR(VLOOKUP(Tabla1[[#This Row],[Artículo]],'..'!$B$2:$D$569000,3,),"")</f>
        <v/>
      </c>
      <c r="G2891" s="24" t="str">
        <f>IF(H2891=AF2891,"", "Error MC")</f>
        <v>Error MC</v>
      </c>
      <c r="H2891" s="62"/>
      <c r="I2891" s="54">
        <f>+Tabla1[[#This Row],[MC]]*Tabla1[[#This Row],[Pedido]]*Tabla1[[#This Row],[PVC ]]</f>
        <v>0</v>
      </c>
      <c r="J2891" s="26">
        <v>0.21</v>
      </c>
      <c r="K2891" s="63"/>
      <c r="L2891" s="28" t="s">
        <v>17</v>
      </c>
      <c r="M2891" s="53">
        <v>49148.892999999996</v>
      </c>
      <c r="N2891" s="64" t="str">
        <f>+IF(Tabla1[[#This Row],[F PMPI]]="SÍ","No","Sí")</f>
        <v>Sí</v>
      </c>
      <c r="O2891" s="65">
        <f>+Tabla1[[#This Row],[PVL]]*1.055</f>
        <v>51852.08211499999</v>
      </c>
      <c r="P2891" s="65">
        <f>+Tabla1[[#This Row],[PVL]]*1.43</f>
        <v>70282.916989999998</v>
      </c>
      <c r="Q2891" s="66" t="str">
        <f>+HYPERLINK(Tabla1[[#This Row],[PAG]])</f>
        <v>https://todomusica.com.ar/parches/738-br112000.html</v>
      </c>
      <c r="R2891" s="67"/>
      <c r="S2891" s="68"/>
      <c r="T2891" s="69"/>
      <c r="U2891" s="69"/>
      <c r="V2891" s="69"/>
      <c r="W2891" s="69"/>
      <c r="X2891" s="69"/>
      <c r="Y2891" s="35"/>
      <c r="Z2891" s="35" t="s">
        <v>26563</v>
      </c>
      <c r="AA2891" s="36">
        <v>1</v>
      </c>
      <c r="AB2891" s="35" t="s">
        <v>27</v>
      </c>
      <c r="AC2891" s="35" t="str">
        <f>+IF(Tabla1[[#This Row],[STK]]="no","Sin STK", "STK disponible")</f>
        <v>STK disponible</v>
      </c>
      <c r="AD2891" s="35">
        <f>+I2891*J2891</f>
        <v>0</v>
      </c>
      <c r="AE2891" s="35">
        <f>+I2891*K2891</f>
        <v>0</v>
      </c>
      <c r="AF2891" s="36">
        <f>IF(Tabla1[[#This Row],[ref pack]]=1,Tabla1[[#This Row],[Pedido]],LCM(Tabla1[[#This Row],[MC VIEJO]],Tabla1[[#This Row],[Pedido]]))</f>
        <v>1</v>
      </c>
      <c r="AG2891" s="36">
        <f>+VLOOKUP(Tabla1[[#This Row],[Artículo]],'.'!$B$2:$D$11481,3,)</f>
        <v>1</v>
      </c>
      <c r="AH2891" s="37" t="str">
        <f>+IFERROR(SEARCH("pack",Tabla1[[#This Row],[PACK]]),"")</f>
        <v/>
      </c>
    </row>
    <row r="2892" spans="1:34" ht="24" customHeight="1" x14ac:dyDescent="0.2">
      <c r="A2892" s="50" t="s">
        <v>5337</v>
      </c>
      <c r="B2892" s="60" t="s">
        <v>5490</v>
      </c>
      <c r="C2892" s="61" t="s">
        <v>5491</v>
      </c>
      <c r="D2892" s="52" t="s">
        <v>27</v>
      </c>
      <c r="E2892" s="53">
        <v>29802.67</v>
      </c>
      <c r="F2892" s="23" t="str">
        <f>+IFERROR(VLOOKUP(Tabla1[[#This Row],[Artículo]],'..'!$B$2:$D$569000,3,),"")</f>
        <v/>
      </c>
      <c r="G2892" s="24" t="str">
        <f>IF(H2892=AF2892,"", "Error MC")</f>
        <v>Error MC</v>
      </c>
      <c r="H2892" s="62"/>
      <c r="I2892" s="54">
        <f>+Tabla1[[#This Row],[MC]]*Tabla1[[#This Row],[Pedido]]*Tabla1[[#This Row],[PVC ]]</f>
        <v>0</v>
      </c>
      <c r="J2892" s="26">
        <v>0.21</v>
      </c>
      <c r="K2892" s="63"/>
      <c r="L2892" s="28" t="s">
        <v>17</v>
      </c>
      <c r="M2892" s="53">
        <v>52288.783000000003</v>
      </c>
      <c r="N2892" s="64" t="str">
        <f>+IF(Tabla1[[#This Row],[F PMPI]]="SÍ","No","Sí")</f>
        <v>Sí</v>
      </c>
      <c r="O2892" s="65">
        <f>+Tabla1[[#This Row],[PVL]]*1.055</f>
        <v>55164.666064999998</v>
      </c>
      <c r="P2892" s="65">
        <f>+Tabla1[[#This Row],[PVL]]*1.43</f>
        <v>74772.959690000003</v>
      </c>
      <c r="Q2892" s="66" t="str">
        <f>+HYPERLINK(Tabla1[[#This Row],[PAG]])</f>
        <v>https://todomusica.com.ar/parches/2311-br112200.html</v>
      </c>
      <c r="R2892" s="67"/>
      <c r="S2892" s="68"/>
      <c r="T2892" s="69"/>
      <c r="U2892" s="69"/>
      <c r="V2892" s="69"/>
      <c r="W2892" s="69"/>
      <c r="X2892" s="69"/>
      <c r="Y2892" s="35"/>
      <c r="Z2892" s="35" t="s">
        <v>26564</v>
      </c>
      <c r="AA2892" s="36">
        <v>1</v>
      </c>
      <c r="AB2892" s="35" t="s">
        <v>27</v>
      </c>
      <c r="AC2892" s="35" t="str">
        <f>+IF(Tabla1[[#This Row],[STK]]="no","Sin STK", "STK disponible")</f>
        <v>Sin STK</v>
      </c>
      <c r="AD2892" s="35">
        <f>+I2892*J2892</f>
        <v>0</v>
      </c>
      <c r="AE2892" s="35">
        <f>+I2892*K2892</f>
        <v>0</v>
      </c>
      <c r="AF2892" s="36">
        <f>IF(Tabla1[[#This Row],[ref pack]]=1,Tabla1[[#This Row],[Pedido]],LCM(Tabla1[[#This Row],[MC VIEJO]],Tabla1[[#This Row],[Pedido]]))</f>
        <v>1</v>
      </c>
      <c r="AG2892" s="36">
        <f>+VLOOKUP(Tabla1[[#This Row],[Artículo]],'.'!$B$2:$D$11481,3,)</f>
        <v>1</v>
      </c>
      <c r="AH2892" s="37" t="str">
        <f>+IFERROR(SEARCH("pack",Tabla1[[#This Row],[PACK]]),"")</f>
        <v/>
      </c>
    </row>
    <row r="2893" spans="1:34" ht="24" customHeight="1" x14ac:dyDescent="0.2">
      <c r="A2893" s="50" t="s">
        <v>5337</v>
      </c>
      <c r="B2893" s="60" t="s">
        <v>5492</v>
      </c>
      <c r="C2893" s="61" t="s">
        <v>5493</v>
      </c>
      <c r="D2893" s="52" t="s">
        <v>9841</v>
      </c>
      <c r="E2893" s="53">
        <v>31729.89</v>
      </c>
      <c r="F2893" s="23" t="str">
        <f>+IFERROR(VLOOKUP(Tabla1[[#This Row],[Artículo]],'..'!$B$2:$D$569000,3,),"")</f>
        <v/>
      </c>
      <c r="G2893" s="24" t="str">
        <f>IF(H2893=AF2893,"", "Error MC")</f>
        <v>Error MC</v>
      </c>
      <c r="H2893" s="62"/>
      <c r="I2893" s="54">
        <f>+Tabla1[[#This Row],[MC]]*Tabla1[[#This Row],[Pedido]]*Tabla1[[#This Row],[PVC ]]</f>
        <v>0</v>
      </c>
      <c r="J2893" s="26">
        <v>0.21</v>
      </c>
      <c r="K2893" s="63"/>
      <c r="L2893" s="28" t="s">
        <v>17</v>
      </c>
      <c r="M2893" s="53">
        <v>55670.091</v>
      </c>
      <c r="N2893" s="64" t="str">
        <f>+IF(Tabla1[[#This Row],[F PMPI]]="SÍ","No","Sí")</f>
        <v>Sí</v>
      </c>
      <c r="O2893" s="65">
        <f>+Tabla1[[#This Row],[PVL]]*1.055</f>
        <v>58731.946004999998</v>
      </c>
      <c r="P2893" s="65">
        <f>+Tabla1[[#This Row],[PVL]]*1.43</f>
        <v>79608.230129999996</v>
      </c>
      <c r="Q2893" s="66" t="str">
        <f>+HYPERLINK(Tabla1[[#This Row],[PAG]])</f>
        <v>https://todomusica.com.ar/parches/2813-br112400.html</v>
      </c>
      <c r="R2893" s="67"/>
      <c r="S2893" s="68"/>
      <c r="T2893" s="69"/>
      <c r="U2893" s="69"/>
      <c r="V2893" s="69"/>
      <c r="W2893" s="69"/>
      <c r="X2893" s="69"/>
      <c r="Y2893" s="35"/>
      <c r="Z2893" s="35" t="s">
        <v>26565</v>
      </c>
      <c r="AA2893" s="36">
        <v>1</v>
      </c>
      <c r="AB2893" s="35" t="s">
        <v>27</v>
      </c>
      <c r="AC2893" s="35" t="str">
        <f>+IF(Tabla1[[#This Row],[STK]]="no","Sin STK", "STK disponible")</f>
        <v>STK disponible</v>
      </c>
      <c r="AD2893" s="35">
        <f>+I2893*J2893</f>
        <v>0</v>
      </c>
      <c r="AE2893" s="35">
        <f>+I2893*K2893</f>
        <v>0</v>
      </c>
      <c r="AF2893" s="36">
        <f>IF(Tabla1[[#This Row],[ref pack]]=1,Tabla1[[#This Row],[Pedido]],LCM(Tabla1[[#This Row],[MC VIEJO]],Tabla1[[#This Row],[Pedido]]))</f>
        <v>1</v>
      </c>
      <c r="AG2893" s="36">
        <f>+VLOOKUP(Tabla1[[#This Row],[Artículo]],'.'!$B$2:$D$11481,3,)</f>
        <v>1</v>
      </c>
      <c r="AH2893" s="37" t="str">
        <f>+IFERROR(SEARCH("pack",Tabla1[[#This Row],[PACK]]),"")</f>
        <v/>
      </c>
    </row>
    <row r="2894" spans="1:34" ht="24" customHeight="1" x14ac:dyDescent="0.2">
      <c r="A2894" s="50" t="s">
        <v>5337</v>
      </c>
      <c r="B2894" s="60" t="s">
        <v>5494</v>
      </c>
      <c r="C2894" s="61" t="s">
        <v>5495</v>
      </c>
      <c r="D2894" s="52" t="s">
        <v>9841</v>
      </c>
      <c r="E2894" s="53">
        <v>41434.65</v>
      </c>
      <c r="F2894" s="23" t="str">
        <f>+IFERROR(VLOOKUP(Tabla1[[#This Row],[Artículo]],'..'!$B$2:$D$569000,3,),"")</f>
        <v/>
      </c>
      <c r="G2894" s="24" t="str">
        <f>IF(H2894=AF2894,"", "Error MC")</f>
        <v>Error MC</v>
      </c>
      <c r="H2894" s="62"/>
      <c r="I2894" s="54">
        <f>+Tabla1[[#This Row],[MC]]*Tabla1[[#This Row],[Pedido]]*Tabla1[[#This Row],[PVC ]]</f>
        <v>0</v>
      </c>
      <c r="J2894" s="26">
        <v>0.21</v>
      </c>
      <c r="K2894" s="63"/>
      <c r="L2894" s="28" t="s">
        <v>17</v>
      </c>
      <c r="M2894" s="53">
        <v>72697.09</v>
      </c>
      <c r="N2894" s="64" t="str">
        <f>+IF(Tabla1[[#This Row],[F PMPI]]="SÍ","No","Sí")</f>
        <v>Sí</v>
      </c>
      <c r="O2894" s="65">
        <f>+Tabla1[[#This Row],[PVL]]*1.055</f>
        <v>76695.429949999991</v>
      </c>
      <c r="P2894" s="65">
        <f>+Tabla1[[#This Row],[PVL]]*1.43</f>
        <v>103956.83869999999</v>
      </c>
      <c r="Q2894" s="66" t="str">
        <f>+HYPERLINK(Tabla1[[#This Row],[PAG]])</f>
        <v>https://todomusica.com.ar/parches/1997-br112600.html</v>
      </c>
      <c r="R2894" s="67"/>
      <c r="S2894" s="68"/>
      <c r="T2894" s="69"/>
      <c r="U2894" s="69"/>
      <c r="V2894" s="69"/>
      <c r="W2894" s="69"/>
      <c r="X2894" s="69"/>
      <c r="Y2894" s="35"/>
      <c r="Z2894" s="35" t="s">
        <v>26566</v>
      </c>
      <c r="AA2894" s="36">
        <v>1</v>
      </c>
      <c r="AB2894" s="35" t="s">
        <v>27</v>
      </c>
      <c r="AC2894" s="35" t="str">
        <f>+IF(Tabla1[[#This Row],[STK]]="no","Sin STK", "STK disponible")</f>
        <v>STK disponible</v>
      </c>
      <c r="AD2894" s="35">
        <f>+I2894*J2894</f>
        <v>0</v>
      </c>
      <c r="AE2894" s="35">
        <f>+I2894*K2894</f>
        <v>0</v>
      </c>
      <c r="AF2894" s="36">
        <f>IF(Tabla1[[#This Row],[ref pack]]=1,Tabla1[[#This Row],[Pedido]],LCM(Tabla1[[#This Row],[MC VIEJO]],Tabla1[[#This Row],[Pedido]]))</f>
        <v>1</v>
      </c>
      <c r="AG2894" s="36">
        <f>+VLOOKUP(Tabla1[[#This Row],[Artículo]],'.'!$B$2:$D$11481,3,)</f>
        <v>1</v>
      </c>
      <c r="AH2894" s="37" t="str">
        <f>+IFERROR(SEARCH("pack",Tabla1[[#This Row],[PACK]]),"")</f>
        <v/>
      </c>
    </row>
    <row r="2895" spans="1:34" ht="24" customHeight="1" x14ac:dyDescent="0.2">
      <c r="A2895" s="50" t="s">
        <v>5337</v>
      </c>
      <c r="B2895" s="60" t="s">
        <v>5496</v>
      </c>
      <c r="C2895" s="61" t="s">
        <v>5497</v>
      </c>
      <c r="D2895" s="52" t="s">
        <v>9842</v>
      </c>
      <c r="E2895" s="53">
        <v>78303.679999999993</v>
      </c>
      <c r="F2895" s="23" t="str">
        <f>+IFERROR(VLOOKUP(Tabla1[[#This Row],[Artículo]],'..'!$B$2:$D$569000,3,),"")</f>
        <v/>
      </c>
      <c r="G2895" s="24" t="str">
        <f>IF(H2895=AF2895,"", "Error MC")</f>
        <v>Error MC</v>
      </c>
      <c r="H2895" s="62"/>
      <c r="I2895" s="54">
        <f>+Tabla1[[#This Row],[MC]]*Tabla1[[#This Row],[Pedido]]*Tabla1[[#This Row],[PVC ]]</f>
        <v>0</v>
      </c>
      <c r="J2895" s="26">
        <v>0.21</v>
      </c>
      <c r="K2895" s="63"/>
      <c r="L2895" s="28" t="s">
        <v>17</v>
      </c>
      <c r="M2895" s="53">
        <v>137383.81099999999</v>
      </c>
      <c r="N2895" s="64" t="str">
        <f>+IF(Tabla1[[#This Row],[F PMPI]]="SÍ","No","Sí")</f>
        <v>Sí</v>
      </c>
      <c r="O2895" s="65">
        <f>+Tabla1[[#This Row],[PVL]]*1.055</f>
        <v>144939.92060499999</v>
      </c>
      <c r="P2895" s="65">
        <f>+Tabla1[[#This Row],[PVL]]*1.43</f>
        <v>196458.84972999999</v>
      </c>
      <c r="Q2895" s="66" t="str">
        <f>+HYPERLINK(Tabla1[[#This Row],[PAG]])</f>
        <v>https://todomusica.com.ar/parches/6810-br-1140-00.html</v>
      </c>
      <c r="R2895" s="67"/>
      <c r="S2895" s="68"/>
      <c r="T2895" s="69"/>
      <c r="U2895" s="69"/>
      <c r="V2895" s="69"/>
      <c r="W2895" s="69"/>
      <c r="X2895" s="69"/>
      <c r="Y2895" s="35"/>
      <c r="Z2895" s="35" t="s">
        <v>26567</v>
      </c>
      <c r="AA2895" s="36">
        <v>1</v>
      </c>
      <c r="AB2895" s="35" t="s">
        <v>27</v>
      </c>
      <c r="AC2895" s="35" t="str">
        <f>+IF(Tabla1[[#This Row],[STK]]="no","Sin STK", "STK disponible")</f>
        <v>STK disponible</v>
      </c>
      <c r="AD2895" s="35">
        <f>+I2895*J2895</f>
        <v>0</v>
      </c>
      <c r="AE2895" s="35">
        <f>+I2895*K2895</f>
        <v>0</v>
      </c>
      <c r="AF2895" s="36">
        <f>IF(Tabla1[[#This Row],[ref pack]]=1,Tabla1[[#This Row],[Pedido]],LCM(Tabla1[[#This Row],[MC VIEJO]],Tabla1[[#This Row],[Pedido]]))</f>
        <v>1</v>
      </c>
      <c r="AG2895" s="36">
        <f>+VLOOKUP(Tabla1[[#This Row],[Artículo]],'.'!$B$2:$D$11481,3,)</f>
        <v>1</v>
      </c>
      <c r="AH2895" s="37" t="str">
        <f>+IFERROR(SEARCH("pack",Tabla1[[#This Row],[PACK]]),"")</f>
        <v/>
      </c>
    </row>
    <row r="2896" spans="1:34" ht="24" customHeight="1" x14ac:dyDescent="0.2">
      <c r="A2896" s="50" t="s">
        <v>5337</v>
      </c>
      <c r="B2896" s="60" t="s">
        <v>5498</v>
      </c>
      <c r="C2896" s="61" t="s">
        <v>5499</v>
      </c>
      <c r="D2896" s="52" t="s">
        <v>9841</v>
      </c>
      <c r="E2896" s="53">
        <v>29802.67</v>
      </c>
      <c r="F2896" s="23" t="str">
        <f>+IFERROR(VLOOKUP(Tabla1[[#This Row],[Artículo]],'..'!$B$2:$D$569000,3,),"")</f>
        <v/>
      </c>
      <c r="G2896" s="24" t="str">
        <f>IF(H2896=AF2896,"", "Error MC")</f>
        <v>Error MC</v>
      </c>
      <c r="H2896" s="62"/>
      <c r="I2896" s="54">
        <f>+Tabla1[[#This Row],[MC]]*Tabla1[[#This Row],[Pedido]]*Tabla1[[#This Row],[PVC ]]</f>
        <v>0</v>
      </c>
      <c r="J2896" s="26">
        <v>0.21</v>
      </c>
      <c r="K2896" s="63"/>
      <c r="L2896" s="28" t="s">
        <v>17</v>
      </c>
      <c r="M2896" s="53">
        <v>52288.783000000003</v>
      </c>
      <c r="N2896" s="64" t="str">
        <f>+IF(Tabla1[[#This Row],[F PMPI]]="SÍ","No","Sí")</f>
        <v>Sí</v>
      </c>
      <c r="O2896" s="65">
        <f>+Tabla1[[#This Row],[PVL]]*1.055</f>
        <v>55164.666064999998</v>
      </c>
      <c r="P2896" s="65">
        <f>+Tabla1[[#This Row],[PVL]]*1.43</f>
        <v>74772.959690000003</v>
      </c>
      <c r="Q2896" s="66" t="str">
        <f>+HYPERLINK(Tabla1[[#This Row],[PAG]])</f>
        <v>https://todomusica.com.ar/parches/2491-br132200.html</v>
      </c>
      <c r="R2896" s="67"/>
      <c r="S2896" s="68"/>
      <c r="T2896" s="69"/>
      <c r="U2896" s="69"/>
      <c r="V2896" s="69"/>
      <c r="W2896" s="69"/>
      <c r="X2896" s="69"/>
      <c r="Y2896" s="35"/>
      <c r="Z2896" s="35" t="s">
        <v>26568</v>
      </c>
      <c r="AA2896" s="36">
        <v>1</v>
      </c>
      <c r="AB2896" s="35" t="s">
        <v>27</v>
      </c>
      <c r="AC2896" s="35" t="str">
        <f>+IF(Tabla1[[#This Row],[STK]]="no","Sin STK", "STK disponible")</f>
        <v>STK disponible</v>
      </c>
      <c r="AD2896" s="35">
        <f>+I2896*J2896</f>
        <v>0</v>
      </c>
      <c r="AE2896" s="35">
        <f>+I2896*K2896</f>
        <v>0</v>
      </c>
      <c r="AF2896" s="36">
        <f>IF(Tabla1[[#This Row],[ref pack]]=1,Tabla1[[#This Row],[Pedido]],LCM(Tabla1[[#This Row],[MC VIEJO]],Tabla1[[#This Row],[Pedido]]))</f>
        <v>1</v>
      </c>
      <c r="AG2896" s="36">
        <f>+VLOOKUP(Tabla1[[#This Row],[Artículo]],'.'!$B$2:$D$11481,3,)</f>
        <v>1</v>
      </c>
      <c r="AH2896" s="37" t="str">
        <f>+IFERROR(SEARCH("pack",Tabla1[[#This Row],[PACK]]),"")</f>
        <v/>
      </c>
    </row>
    <row r="2897" spans="1:34" ht="24" customHeight="1" x14ac:dyDescent="0.2">
      <c r="A2897" s="50" t="s">
        <v>5337</v>
      </c>
      <c r="B2897" s="60" t="s">
        <v>5500</v>
      </c>
      <c r="C2897" s="61" t="s">
        <v>5501</v>
      </c>
      <c r="D2897" s="52" t="s">
        <v>9841</v>
      </c>
      <c r="E2897" s="53">
        <v>20074.900000000001</v>
      </c>
      <c r="F2897" s="23" t="str">
        <f>+IFERROR(VLOOKUP(Tabla1[[#This Row],[Artículo]],'..'!$B$2:$D$569000,3,),"")</f>
        <v/>
      </c>
      <c r="G2897" s="24" t="str">
        <f>IF(H2897=AF2897,"", "Error MC")</f>
        <v>Error MC</v>
      </c>
      <c r="H2897" s="62"/>
      <c r="I2897" s="54">
        <f>+Tabla1[[#This Row],[MC]]*Tabla1[[#This Row],[Pedido]]*Tabla1[[#This Row],[PVC ]]</f>
        <v>0</v>
      </c>
      <c r="J2897" s="26">
        <v>0.21</v>
      </c>
      <c r="K2897" s="63"/>
      <c r="L2897" s="28" t="s">
        <v>17</v>
      </c>
      <c r="M2897" s="53">
        <v>35221.417999999998</v>
      </c>
      <c r="N2897" s="64" t="str">
        <f>+IF(Tabla1[[#This Row],[F PMPI]]="SÍ","No","Sí")</f>
        <v>Sí</v>
      </c>
      <c r="O2897" s="65">
        <f>+Tabla1[[#This Row],[PVL]]*1.055</f>
        <v>37158.595989999994</v>
      </c>
      <c r="P2897" s="65">
        <f>+Tabla1[[#This Row],[PVL]]*1.43</f>
        <v>50366.627739999996</v>
      </c>
      <c r="Q2897" s="66" t="str">
        <f>+HYPERLINK(Tabla1[[#This Row],[PAG]])</f>
        <v>https://todomusica.com.ar/parches/6126-bx-0112-10.html</v>
      </c>
      <c r="R2897" s="67"/>
      <c r="S2897" s="68"/>
      <c r="T2897" s="69"/>
      <c r="U2897" s="69"/>
      <c r="V2897" s="69"/>
      <c r="W2897" s="69"/>
      <c r="X2897" s="69"/>
      <c r="Y2897" s="35"/>
      <c r="Z2897" s="35" t="s">
        <v>26569</v>
      </c>
      <c r="AA2897" s="36">
        <v>1</v>
      </c>
      <c r="AB2897" s="35" t="s">
        <v>27</v>
      </c>
      <c r="AC2897" s="35" t="str">
        <f>+IF(Tabla1[[#This Row],[STK]]="no","Sin STK", "STK disponible")</f>
        <v>STK disponible</v>
      </c>
      <c r="AD2897" s="35">
        <f>+I2897*J2897</f>
        <v>0</v>
      </c>
      <c r="AE2897" s="35">
        <f>+I2897*K2897</f>
        <v>0</v>
      </c>
      <c r="AF2897" s="36">
        <f>IF(Tabla1[[#This Row],[ref pack]]=1,Tabla1[[#This Row],[Pedido]],LCM(Tabla1[[#This Row],[MC VIEJO]],Tabla1[[#This Row],[Pedido]]))</f>
        <v>1</v>
      </c>
      <c r="AG2897" s="36">
        <f>+VLOOKUP(Tabla1[[#This Row],[Artículo]],'.'!$B$2:$D$11481,3,)</f>
        <v>1</v>
      </c>
      <c r="AH2897" s="37" t="str">
        <f>+IFERROR(SEARCH("pack",Tabla1[[#This Row],[PACK]]),"")</f>
        <v/>
      </c>
    </row>
    <row r="2898" spans="1:34" ht="24" customHeight="1" x14ac:dyDescent="0.2">
      <c r="A2898" s="50" t="s">
        <v>5337</v>
      </c>
      <c r="B2898" s="60" t="s">
        <v>5502</v>
      </c>
      <c r="C2898" s="61" t="s">
        <v>5503</v>
      </c>
      <c r="D2898" s="52" t="s">
        <v>9841</v>
      </c>
      <c r="E2898" s="53">
        <v>19157.189999999999</v>
      </c>
      <c r="F2898" s="23" t="str">
        <f>+IFERROR(VLOOKUP(Tabla1[[#This Row],[Artículo]],'..'!$B$2:$D$569000,3,),"")</f>
        <v/>
      </c>
      <c r="G2898" s="24" t="str">
        <f>IF(H2898=AF2898,"", "Error MC")</f>
        <v>Error MC</v>
      </c>
      <c r="H2898" s="62"/>
      <c r="I2898" s="54">
        <f>+Tabla1[[#This Row],[MC]]*Tabla1[[#This Row],[Pedido]]*Tabla1[[#This Row],[PVC ]]</f>
        <v>0</v>
      </c>
      <c r="J2898" s="26">
        <v>0.21</v>
      </c>
      <c r="K2898" s="63"/>
      <c r="L2898" s="28" t="s">
        <v>17</v>
      </c>
      <c r="M2898" s="53">
        <v>33611.294999999998</v>
      </c>
      <c r="N2898" s="64" t="str">
        <f>+IF(Tabla1[[#This Row],[F PMPI]]="SÍ","No","Sí")</f>
        <v>Sí</v>
      </c>
      <c r="O2898" s="65">
        <f>+Tabla1[[#This Row],[PVL]]*1.055</f>
        <v>35459.916224999994</v>
      </c>
      <c r="P2898" s="65">
        <f>+Tabla1[[#This Row],[PVL]]*1.43</f>
        <v>48064.151849999995</v>
      </c>
      <c r="Q2898" s="66" t="str">
        <f>+HYPERLINK(Tabla1[[#This Row],[PAG]])</f>
        <v>https://todomusica.com.ar/parches/991-bx-0113-10.html</v>
      </c>
      <c r="R2898" s="67"/>
      <c r="S2898" s="68"/>
      <c r="T2898" s="69"/>
      <c r="U2898" s="69"/>
      <c r="V2898" s="69"/>
      <c r="W2898" s="69"/>
      <c r="X2898" s="69"/>
      <c r="Y2898" s="35"/>
      <c r="Z2898" s="35" t="s">
        <v>26570</v>
      </c>
      <c r="AA2898" s="36">
        <v>1</v>
      </c>
      <c r="AB2898" s="35" t="s">
        <v>27</v>
      </c>
      <c r="AC2898" s="35" t="str">
        <f>+IF(Tabla1[[#This Row],[STK]]="no","Sin STK", "STK disponible")</f>
        <v>STK disponible</v>
      </c>
      <c r="AD2898" s="35">
        <f>+I2898*J2898</f>
        <v>0</v>
      </c>
      <c r="AE2898" s="35">
        <f>+I2898*K2898</f>
        <v>0</v>
      </c>
      <c r="AF2898" s="36">
        <f>IF(Tabla1[[#This Row],[ref pack]]=1,Tabla1[[#This Row],[Pedido]],LCM(Tabla1[[#This Row],[MC VIEJO]],Tabla1[[#This Row],[Pedido]]))</f>
        <v>1</v>
      </c>
      <c r="AG2898" s="36">
        <f>+VLOOKUP(Tabla1[[#This Row],[Artículo]],'.'!$B$2:$D$11481,3,)</f>
        <v>1</v>
      </c>
      <c r="AH2898" s="37" t="str">
        <f>+IFERROR(SEARCH("pack",Tabla1[[#This Row],[PACK]]),"")</f>
        <v/>
      </c>
    </row>
    <row r="2899" spans="1:34" ht="24" customHeight="1" x14ac:dyDescent="0.2">
      <c r="A2899" s="50" t="s">
        <v>5337</v>
      </c>
      <c r="B2899" s="60" t="s">
        <v>5504</v>
      </c>
      <c r="C2899" s="61" t="s">
        <v>5505</v>
      </c>
      <c r="D2899" s="52" t="s">
        <v>9841</v>
      </c>
      <c r="E2899" s="53">
        <v>20946.7</v>
      </c>
      <c r="F2899" s="23" t="str">
        <f>+IFERROR(VLOOKUP(Tabla1[[#This Row],[Artículo]],'..'!$B$2:$D$569000,3,),"")</f>
        <v/>
      </c>
      <c r="G2899" s="24" t="str">
        <f>IF(H2899=AF2899,"", "Error MC")</f>
        <v>Error MC</v>
      </c>
      <c r="H2899" s="62"/>
      <c r="I2899" s="54">
        <f>+Tabla1[[#This Row],[MC]]*Tabla1[[#This Row],[Pedido]]*Tabla1[[#This Row],[PVC ]]</f>
        <v>0</v>
      </c>
      <c r="J2899" s="26">
        <v>0.21</v>
      </c>
      <c r="K2899" s="63"/>
      <c r="L2899" s="28" t="s">
        <v>17</v>
      </c>
      <c r="M2899" s="53">
        <v>36750.991000000002</v>
      </c>
      <c r="N2899" s="64" t="str">
        <f>+IF(Tabla1[[#This Row],[F PMPI]]="SÍ","No","Sí")</f>
        <v>Sí</v>
      </c>
      <c r="O2899" s="65">
        <f>+Tabla1[[#This Row],[PVL]]*1.055</f>
        <v>38772.295505000002</v>
      </c>
      <c r="P2899" s="65">
        <f>+Tabla1[[#This Row],[PVL]]*1.43</f>
        <v>52553.917130000002</v>
      </c>
      <c r="Q2899" s="66" t="str">
        <f>+HYPERLINK(Tabla1[[#This Row],[PAG]])</f>
        <v>https://todomusica.com.ar/parches/3046-bx-0114-10.html</v>
      </c>
      <c r="R2899" s="67"/>
      <c r="S2899" s="68"/>
      <c r="T2899" s="69"/>
      <c r="U2899" s="69"/>
      <c r="V2899" s="69"/>
      <c r="W2899" s="69"/>
      <c r="X2899" s="69"/>
      <c r="Y2899" s="35"/>
      <c r="Z2899" s="35" t="s">
        <v>26571</v>
      </c>
      <c r="AA2899" s="36">
        <v>1</v>
      </c>
      <c r="AB2899" s="35" t="s">
        <v>27</v>
      </c>
      <c r="AC2899" s="35" t="str">
        <f>+IF(Tabla1[[#This Row],[STK]]="no","Sin STK", "STK disponible")</f>
        <v>STK disponible</v>
      </c>
      <c r="AD2899" s="35">
        <f>+I2899*J2899</f>
        <v>0</v>
      </c>
      <c r="AE2899" s="35">
        <f>+I2899*K2899</f>
        <v>0</v>
      </c>
      <c r="AF2899" s="36">
        <f>IF(Tabla1[[#This Row],[ref pack]]=1,Tabla1[[#This Row],[Pedido]],LCM(Tabla1[[#This Row],[MC VIEJO]],Tabla1[[#This Row],[Pedido]]))</f>
        <v>1</v>
      </c>
      <c r="AG2899" s="36">
        <f>+VLOOKUP(Tabla1[[#This Row],[Artículo]],'.'!$B$2:$D$11481,3,)</f>
        <v>1</v>
      </c>
      <c r="AH2899" s="37" t="str">
        <f>+IFERROR(SEARCH("pack",Tabla1[[#This Row],[PACK]]),"")</f>
        <v/>
      </c>
    </row>
    <row r="2900" spans="1:34" ht="24" customHeight="1" x14ac:dyDescent="0.2">
      <c r="A2900" s="50" t="s">
        <v>5337</v>
      </c>
      <c r="B2900" s="60" t="s">
        <v>5506</v>
      </c>
      <c r="C2900" s="61" t="s">
        <v>5507</v>
      </c>
      <c r="D2900" s="52" t="s">
        <v>27</v>
      </c>
      <c r="E2900" s="53">
        <v>12159.69</v>
      </c>
      <c r="F2900" s="23" t="str">
        <f>+IFERROR(VLOOKUP(Tabla1[[#This Row],[Artículo]],'..'!$B$2:$D$569000,3,),"")</f>
        <v/>
      </c>
      <c r="G2900" s="24" t="str">
        <f>IF(H2900=AF2900,"", "Error MC")</f>
        <v>Error MC</v>
      </c>
      <c r="H2900" s="62"/>
      <c r="I2900" s="54">
        <f>+Tabla1[[#This Row],[MC]]*Tabla1[[#This Row],[Pedido]]*Tabla1[[#This Row],[PVC ]]</f>
        <v>0</v>
      </c>
      <c r="J2900" s="26">
        <v>0.21</v>
      </c>
      <c r="K2900" s="63"/>
      <c r="L2900" s="28" t="s">
        <v>17</v>
      </c>
      <c r="M2900" s="53">
        <v>21334.175999999999</v>
      </c>
      <c r="N2900" s="64" t="str">
        <f>+IF(Tabla1[[#This Row],[F PMPI]]="SÍ","No","Sí")</f>
        <v>Sí</v>
      </c>
      <c r="O2900" s="65">
        <f>+Tabla1[[#This Row],[PVL]]*1.055</f>
        <v>22507.555679999998</v>
      </c>
      <c r="P2900" s="65">
        <f>+Tabla1[[#This Row],[PVL]]*1.43</f>
        <v>30507.871679999997</v>
      </c>
      <c r="Q2900" s="66" t="str">
        <f>+HYPERLINK(Tabla1[[#This Row],[PAG]])</f>
        <v/>
      </c>
      <c r="R2900" s="67"/>
      <c r="S2900" s="68"/>
      <c r="T2900" s="69"/>
      <c r="U2900" s="69"/>
      <c r="V2900" s="69"/>
      <c r="W2900" s="69"/>
      <c r="X2900" s="69"/>
      <c r="Y2900" s="35"/>
      <c r="Z2900" s="35" t="s">
        <v>65</v>
      </c>
      <c r="AA2900" s="36">
        <v>1</v>
      </c>
      <c r="AB2900" s="35" t="s">
        <v>27</v>
      </c>
      <c r="AC2900" s="35" t="str">
        <f>+IF(Tabla1[[#This Row],[STK]]="no","Sin STK", "STK disponible")</f>
        <v>Sin STK</v>
      </c>
      <c r="AD2900" s="35">
        <f>+I2900*J2900</f>
        <v>0</v>
      </c>
      <c r="AE2900" s="35">
        <f>+I2900*K2900</f>
        <v>0</v>
      </c>
      <c r="AF2900" s="36">
        <f>IF(Tabla1[[#This Row],[ref pack]]=1,Tabla1[[#This Row],[Pedido]],LCM(Tabla1[[#This Row],[MC VIEJO]],Tabla1[[#This Row],[Pedido]]))</f>
        <v>1</v>
      </c>
      <c r="AG2900" s="36">
        <f>+VLOOKUP(Tabla1[[#This Row],[Artículo]],'.'!$B$2:$D$11481,3,)</f>
        <v>1</v>
      </c>
      <c r="AH2900" s="37" t="str">
        <f>+IFERROR(SEARCH("pack",Tabla1[[#This Row],[PACK]]),"")</f>
        <v/>
      </c>
    </row>
    <row r="2901" spans="1:34" ht="24" customHeight="1" x14ac:dyDescent="0.2">
      <c r="A2901" s="50" t="s">
        <v>5337</v>
      </c>
      <c r="B2901" s="60" t="s">
        <v>5508</v>
      </c>
      <c r="C2901" s="61" t="s">
        <v>5509</v>
      </c>
      <c r="D2901" s="52" t="s">
        <v>27</v>
      </c>
      <c r="E2901" s="53">
        <v>14155.68</v>
      </c>
      <c r="F2901" s="23" t="str">
        <f>+IFERROR(VLOOKUP(Tabla1[[#This Row],[Artículo]],'..'!$B$2:$D$569000,3,),"")</f>
        <v/>
      </c>
      <c r="G2901" s="24" t="str">
        <f>IF(H2901=AF2901,"", "Error MC")</f>
        <v>Error MC</v>
      </c>
      <c r="H2901" s="62"/>
      <c r="I2901" s="54">
        <f>+Tabla1[[#This Row],[MC]]*Tabla1[[#This Row],[Pedido]]*Tabla1[[#This Row],[PVC ]]</f>
        <v>0</v>
      </c>
      <c r="J2901" s="26">
        <v>0.21</v>
      </c>
      <c r="K2901" s="63"/>
      <c r="L2901" s="28" t="s">
        <v>17</v>
      </c>
      <c r="M2901" s="53">
        <v>24836.145</v>
      </c>
      <c r="N2901" s="64" t="str">
        <f>+IF(Tabla1[[#This Row],[F PMPI]]="SÍ","No","Sí")</f>
        <v>Sí</v>
      </c>
      <c r="O2901" s="65">
        <f>+Tabla1[[#This Row],[PVL]]*1.055</f>
        <v>26202.132975</v>
      </c>
      <c r="P2901" s="65">
        <f>+Tabla1[[#This Row],[PVL]]*1.43</f>
        <v>35515.68735</v>
      </c>
      <c r="Q2901" s="66" t="str">
        <f>+HYPERLINK(Tabla1[[#This Row],[PAG]])</f>
        <v>https://todomusica.com.ar/productos-sin-categorias-de-netsuite/8766-batter-controlled.html</v>
      </c>
      <c r="R2901" s="67"/>
      <c r="S2901" s="68"/>
      <c r="T2901" s="69"/>
      <c r="U2901" s="69"/>
      <c r="V2901" s="69"/>
      <c r="W2901" s="69"/>
      <c r="X2901" s="69"/>
      <c r="Y2901" s="35"/>
      <c r="Z2901" s="35" t="s">
        <v>26572</v>
      </c>
      <c r="AA2901" s="36">
        <v>1</v>
      </c>
      <c r="AB2901" s="35" t="s">
        <v>27</v>
      </c>
      <c r="AC2901" s="35" t="str">
        <f>+IF(Tabla1[[#This Row],[STK]]="no","Sin STK", "STK disponible")</f>
        <v>Sin STK</v>
      </c>
      <c r="AD2901" s="35">
        <f>+I2901*J2901</f>
        <v>0</v>
      </c>
      <c r="AE2901" s="35">
        <f>+I2901*K2901</f>
        <v>0</v>
      </c>
      <c r="AF2901" s="36">
        <f>IF(Tabla1[[#This Row],[ref pack]]=1,Tabla1[[#This Row],[Pedido]],LCM(Tabla1[[#This Row],[MC VIEJO]],Tabla1[[#This Row],[Pedido]]))</f>
        <v>1</v>
      </c>
      <c r="AG2901" s="36">
        <f>+VLOOKUP(Tabla1[[#This Row],[Artículo]],'.'!$B$2:$D$11481,3,)</f>
        <v>1</v>
      </c>
      <c r="AH2901" s="37" t="str">
        <f>+IFERROR(SEARCH("pack",Tabla1[[#This Row],[PACK]]),"")</f>
        <v/>
      </c>
    </row>
    <row r="2902" spans="1:34" ht="24" customHeight="1" x14ac:dyDescent="0.2">
      <c r="A2902" s="50" t="s">
        <v>5337</v>
      </c>
      <c r="B2902" s="60" t="s">
        <v>5510</v>
      </c>
      <c r="C2902" s="61" t="s">
        <v>5511</v>
      </c>
      <c r="D2902" s="52" t="s">
        <v>9841</v>
      </c>
      <c r="E2902" s="53">
        <v>14958.66</v>
      </c>
      <c r="F2902" s="23" t="str">
        <f>+IFERROR(VLOOKUP(Tabla1[[#This Row],[Artículo]],'..'!$B$2:$D$569000,3,),"")</f>
        <v/>
      </c>
      <c r="G2902" s="24" t="str">
        <f>IF(H2902=AF2902,"", "Error MC")</f>
        <v>Error MC</v>
      </c>
      <c r="H2902" s="62"/>
      <c r="I2902" s="54">
        <f>+Tabla1[[#This Row],[MC]]*Tabla1[[#This Row],[Pedido]]*Tabla1[[#This Row],[PVC ]]</f>
        <v>0</v>
      </c>
      <c r="J2902" s="26">
        <v>0.21</v>
      </c>
      <c r="K2902" s="63"/>
      <c r="L2902" s="28" t="s">
        <v>17</v>
      </c>
      <c r="M2902" s="53">
        <v>26244.973000000002</v>
      </c>
      <c r="N2902" s="64" t="str">
        <f>+IF(Tabla1[[#This Row],[F PMPI]]="SÍ","No","Sí")</f>
        <v>Sí</v>
      </c>
      <c r="O2902" s="65">
        <f>+Tabla1[[#This Row],[PVL]]*1.055</f>
        <v>27688.446515</v>
      </c>
      <c r="P2902" s="65">
        <f>+Tabla1[[#This Row],[PVL]]*1.43</f>
        <v>37530.311390000003</v>
      </c>
      <c r="Q2902" s="66" t="str">
        <f>+HYPERLINK(Tabla1[[#This Row],[PAG]])</f>
        <v>https://todomusica.com.ar/parches/2424-cs-0110-10.html</v>
      </c>
      <c r="R2902" s="67"/>
      <c r="S2902" s="68"/>
      <c r="T2902" s="69"/>
      <c r="U2902" s="69"/>
      <c r="V2902" s="69"/>
      <c r="W2902" s="69"/>
      <c r="X2902" s="69"/>
      <c r="Y2902" s="35"/>
      <c r="Z2902" s="35" t="s">
        <v>26573</v>
      </c>
      <c r="AA2902" s="36">
        <v>1</v>
      </c>
      <c r="AB2902" s="35" t="s">
        <v>27</v>
      </c>
      <c r="AC2902" s="35" t="str">
        <f>+IF(Tabla1[[#This Row],[STK]]="no","Sin STK", "STK disponible")</f>
        <v>STK disponible</v>
      </c>
      <c r="AD2902" s="35">
        <f>+I2902*J2902</f>
        <v>0</v>
      </c>
      <c r="AE2902" s="35">
        <f>+I2902*K2902</f>
        <v>0</v>
      </c>
      <c r="AF2902" s="36">
        <f>IF(Tabla1[[#This Row],[ref pack]]=1,Tabla1[[#This Row],[Pedido]],LCM(Tabla1[[#This Row],[MC VIEJO]],Tabla1[[#This Row],[Pedido]]))</f>
        <v>1</v>
      </c>
      <c r="AG2902" s="36">
        <f>+VLOOKUP(Tabla1[[#This Row],[Artículo]],'.'!$B$2:$D$11481,3,)</f>
        <v>1</v>
      </c>
      <c r="AH2902" s="37" t="str">
        <f>+IFERROR(SEARCH("pack",Tabla1[[#This Row],[PACK]]),"")</f>
        <v/>
      </c>
    </row>
    <row r="2903" spans="1:34" ht="24" customHeight="1" x14ac:dyDescent="0.2">
      <c r="A2903" s="50" t="s">
        <v>5337</v>
      </c>
      <c r="B2903" s="60" t="s">
        <v>5512</v>
      </c>
      <c r="C2903" s="61" t="s">
        <v>5513</v>
      </c>
      <c r="D2903" s="52" t="s">
        <v>9841</v>
      </c>
      <c r="E2903" s="53">
        <v>16748.2</v>
      </c>
      <c r="F2903" s="23" t="str">
        <f>+IFERROR(VLOOKUP(Tabla1[[#This Row],[Artículo]],'..'!$B$2:$D$569000,3,),"")</f>
        <v/>
      </c>
      <c r="G2903" s="24" t="str">
        <f>IF(H2903=AF2903,"", "Error MC")</f>
        <v>Error MC</v>
      </c>
      <c r="H2903" s="62"/>
      <c r="I2903" s="54">
        <f>+Tabla1[[#This Row],[MC]]*Tabla1[[#This Row],[Pedido]]*Tabla1[[#This Row],[PVC ]]</f>
        <v>0</v>
      </c>
      <c r="J2903" s="26">
        <v>0.21</v>
      </c>
      <c r="K2903" s="63"/>
      <c r="L2903" s="28" t="s">
        <v>17</v>
      </c>
      <c r="M2903" s="53">
        <v>29384.717000000001</v>
      </c>
      <c r="N2903" s="64" t="str">
        <f>+IF(Tabla1[[#This Row],[F PMPI]]="SÍ","No","Sí")</f>
        <v>Sí</v>
      </c>
      <c r="O2903" s="65">
        <f>+Tabla1[[#This Row],[PVL]]*1.055</f>
        <v>31000.876434999998</v>
      </c>
      <c r="P2903" s="65">
        <f>+Tabla1[[#This Row],[PVL]]*1.43</f>
        <v>42020.14531</v>
      </c>
      <c r="Q2903" s="66" t="str">
        <f>+HYPERLINK(Tabla1[[#This Row],[PAG]])</f>
        <v>https://todomusica.com.ar/parches/2402-cs-0112-10.html</v>
      </c>
      <c r="R2903" s="67"/>
      <c r="S2903" s="68"/>
      <c r="T2903" s="69"/>
      <c r="U2903" s="69"/>
      <c r="V2903" s="69"/>
      <c r="W2903" s="69"/>
      <c r="X2903" s="69"/>
      <c r="Y2903" s="35"/>
      <c r="Z2903" s="35" t="s">
        <v>26574</v>
      </c>
      <c r="AA2903" s="36">
        <v>1</v>
      </c>
      <c r="AB2903" s="35" t="s">
        <v>27</v>
      </c>
      <c r="AC2903" s="35" t="str">
        <f>+IF(Tabla1[[#This Row],[STK]]="no","Sin STK", "STK disponible")</f>
        <v>STK disponible</v>
      </c>
      <c r="AD2903" s="35">
        <f>+I2903*J2903</f>
        <v>0</v>
      </c>
      <c r="AE2903" s="35">
        <f>+I2903*K2903</f>
        <v>0</v>
      </c>
      <c r="AF2903" s="36">
        <f>IF(Tabla1[[#This Row],[ref pack]]=1,Tabla1[[#This Row],[Pedido]],LCM(Tabla1[[#This Row],[MC VIEJO]],Tabla1[[#This Row],[Pedido]]))</f>
        <v>1</v>
      </c>
      <c r="AG2903" s="36">
        <f>+VLOOKUP(Tabla1[[#This Row],[Artículo]],'.'!$B$2:$D$11481,3,)</f>
        <v>1</v>
      </c>
      <c r="AH2903" s="37" t="str">
        <f>+IFERROR(SEARCH("pack",Tabla1[[#This Row],[PACK]]),"")</f>
        <v/>
      </c>
    </row>
    <row r="2904" spans="1:34" ht="24" customHeight="1" x14ac:dyDescent="0.2">
      <c r="A2904" s="50" t="s">
        <v>5337</v>
      </c>
      <c r="B2904" s="60" t="s">
        <v>5514</v>
      </c>
      <c r="C2904" s="61" t="s">
        <v>5515</v>
      </c>
      <c r="D2904" s="52" t="s">
        <v>9842</v>
      </c>
      <c r="E2904" s="53">
        <v>17505.349999999999</v>
      </c>
      <c r="F2904" s="23" t="str">
        <f>+IFERROR(VLOOKUP(Tabla1[[#This Row],[Artículo]],'..'!$B$2:$D$569000,3,),"")</f>
        <v/>
      </c>
      <c r="G2904" s="24" t="str">
        <f>IF(H2904=AF2904,"", "Error MC")</f>
        <v>Error MC</v>
      </c>
      <c r="H2904" s="62"/>
      <c r="I2904" s="54">
        <f>+Tabla1[[#This Row],[MC]]*Tabla1[[#This Row],[Pedido]]*Tabla1[[#This Row],[PVC ]]</f>
        <v>0</v>
      </c>
      <c r="J2904" s="26">
        <v>0.21</v>
      </c>
      <c r="K2904" s="63"/>
      <c r="L2904" s="28" t="s">
        <v>17</v>
      </c>
      <c r="M2904" s="53">
        <v>30713.14</v>
      </c>
      <c r="N2904" s="64" t="str">
        <f>+IF(Tabla1[[#This Row],[F PMPI]]="SÍ","No","Sí")</f>
        <v>Sí</v>
      </c>
      <c r="O2904" s="65">
        <f>+Tabla1[[#This Row],[PVL]]*1.055</f>
        <v>32402.362699999998</v>
      </c>
      <c r="P2904" s="65">
        <f>+Tabla1[[#This Row],[PVL]]*1.43</f>
        <v>43919.790199999996</v>
      </c>
      <c r="Q2904" s="66" t="str">
        <f>+HYPERLINK(Tabla1[[#This Row],[PAG]])</f>
        <v>https://todomusica.com.ar/parches/451-cs-0113-10.html</v>
      </c>
      <c r="R2904" s="67"/>
      <c r="S2904" s="68"/>
      <c r="T2904" s="69"/>
      <c r="U2904" s="69"/>
      <c r="V2904" s="69"/>
      <c r="W2904" s="69"/>
      <c r="X2904" s="69"/>
      <c r="Y2904" s="35"/>
      <c r="Z2904" s="35" t="s">
        <v>26575</v>
      </c>
      <c r="AA2904" s="36">
        <v>1</v>
      </c>
      <c r="AB2904" s="35" t="s">
        <v>27</v>
      </c>
      <c r="AC2904" s="35" t="str">
        <f>+IF(Tabla1[[#This Row],[STK]]="no","Sin STK", "STK disponible")</f>
        <v>STK disponible</v>
      </c>
      <c r="AD2904" s="35">
        <f>+I2904*J2904</f>
        <v>0</v>
      </c>
      <c r="AE2904" s="35">
        <f>+I2904*K2904</f>
        <v>0</v>
      </c>
      <c r="AF2904" s="36">
        <f>IF(Tabla1[[#This Row],[ref pack]]=1,Tabla1[[#This Row],[Pedido]],LCM(Tabla1[[#This Row],[MC VIEJO]],Tabla1[[#This Row],[Pedido]]))</f>
        <v>1</v>
      </c>
      <c r="AG2904" s="36">
        <f>+VLOOKUP(Tabla1[[#This Row],[Artículo]],'.'!$B$2:$D$11481,3,)</f>
        <v>1</v>
      </c>
      <c r="AH2904" s="37" t="str">
        <f>+IFERROR(SEARCH("pack",Tabla1[[#This Row],[PACK]]),"")</f>
        <v/>
      </c>
    </row>
    <row r="2905" spans="1:34" ht="24" customHeight="1" x14ac:dyDescent="0.2">
      <c r="A2905" s="50" t="s">
        <v>5337</v>
      </c>
      <c r="B2905" s="60" t="s">
        <v>5516</v>
      </c>
      <c r="C2905" s="61" t="s">
        <v>5517</v>
      </c>
      <c r="D2905" s="52" t="s">
        <v>9842</v>
      </c>
      <c r="E2905" s="53">
        <v>18400.09</v>
      </c>
      <c r="F2905" s="23" t="str">
        <f>+IFERROR(VLOOKUP(Tabla1[[#This Row],[Artículo]],'..'!$B$2:$D$569000,3,),"")</f>
        <v/>
      </c>
      <c r="G2905" s="24" t="str">
        <f>IF(H2905=AF2905,"", "Error MC")</f>
        <v>Error MC</v>
      </c>
      <c r="H2905" s="62"/>
      <c r="I2905" s="54">
        <f>+Tabla1[[#This Row],[MC]]*Tabla1[[#This Row],[Pedido]]*Tabla1[[#This Row],[PVC ]]</f>
        <v>0</v>
      </c>
      <c r="J2905" s="26">
        <v>0.21</v>
      </c>
      <c r="K2905" s="63"/>
      <c r="L2905" s="28" t="s">
        <v>17</v>
      </c>
      <c r="M2905" s="53">
        <v>32282.956999999999</v>
      </c>
      <c r="N2905" s="64" t="str">
        <f>+IF(Tabla1[[#This Row],[F PMPI]]="SÍ","No","Sí")</f>
        <v>Sí</v>
      </c>
      <c r="O2905" s="65">
        <f>+Tabla1[[#This Row],[PVL]]*1.055</f>
        <v>34058.519634999997</v>
      </c>
      <c r="P2905" s="65">
        <f>+Tabla1[[#This Row],[PVL]]*1.43</f>
        <v>46164.628509999995</v>
      </c>
      <c r="Q2905" s="66" t="str">
        <f>+HYPERLINK(Tabla1[[#This Row],[PAG]])</f>
        <v>https://todomusica.com.ar/parches/2930-cs-0114-10.html</v>
      </c>
      <c r="R2905" s="67"/>
      <c r="S2905" s="68"/>
      <c r="T2905" s="69"/>
      <c r="U2905" s="69"/>
      <c r="V2905" s="69"/>
      <c r="W2905" s="69"/>
      <c r="X2905" s="69"/>
      <c r="Y2905" s="35"/>
      <c r="Z2905" s="35" t="s">
        <v>26576</v>
      </c>
      <c r="AA2905" s="36">
        <v>1</v>
      </c>
      <c r="AB2905" s="35" t="s">
        <v>27</v>
      </c>
      <c r="AC2905" s="35" t="str">
        <f>+IF(Tabla1[[#This Row],[STK]]="no","Sin STK", "STK disponible")</f>
        <v>STK disponible</v>
      </c>
      <c r="AD2905" s="35">
        <f>+I2905*J2905</f>
        <v>0</v>
      </c>
      <c r="AE2905" s="35">
        <f>+I2905*K2905</f>
        <v>0</v>
      </c>
      <c r="AF2905" s="36">
        <f>IF(Tabla1[[#This Row],[ref pack]]=1,Tabla1[[#This Row],[Pedido]],LCM(Tabla1[[#This Row],[MC VIEJO]],Tabla1[[#This Row],[Pedido]]))</f>
        <v>1</v>
      </c>
      <c r="AG2905" s="36">
        <f>+VLOOKUP(Tabla1[[#This Row],[Artículo]],'.'!$B$2:$D$11481,3,)</f>
        <v>1</v>
      </c>
      <c r="AH2905" s="37" t="str">
        <f>+IFERROR(SEARCH("pack",Tabla1[[#This Row],[PACK]]),"")</f>
        <v/>
      </c>
    </row>
    <row r="2906" spans="1:34" ht="24" customHeight="1" x14ac:dyDescent="0.2">
      <c r="A2906" s="50" t="s">
        <v>5337</v>
      </c>
      <c r="B2906" s="60" t="s">
        <v>5518</v>
      </c>
      <c r="C2906" s="61" t="s">
        <v>5519</v>
      </c>
      <c r="D2906" s="52" t="s">
        <v>9841</v>
      </c>
      <c r="E2906" s="53">
        <v>20832.03</v>
      </c>
      <c r="F2906" s="23" t="str">
        <f>+IFERROR(VLOOKUP(Tabla1[[#This Row],[Artículo]],'..'!$B$2:$D$569000,3,),"")</f>
        <v/>
      </c>
      <c r="G2906" s="24" t="str">
        <f>IF(H2906=AF2906,"", "Error MC")</f>
        <v>Error MC</v>
      </c>
      <c r="H2906" s="62"/>
      <c r="I2906" s="54">
        <f>+Tabla1[[#This Row],[MC]]*Tabla1[[#This Row],[Pedido]]*Tabla1[[#This Row],[PVC ]]</f>
        <v>0</v>
      </c>
      <c r="J2906" s="26">
        <v>0.21</v>
      </c>
      <c r="K2906" s="63"/>
      <c r="L2906" s="28" t="s">
        <v>17</v>
      </c>
      <c r="M2906" s="53">
        <v>36549.792000000001</v>
      </c>
      <c r="N2906" s="64" t="str">
        <f>+IF(Tabla1[[#This Row],[F PMPI]]="SÍ","No","Sí")</f>
        <v>Sí</v>
      </c>
      <c r="O2906" s="65">
        <f>+Tabla1[[#This Row],[PVL]]*1.055</f>
        <v>38560.030559999999</v>
      </c>
      <c r="P2906" s="65">
        <f>+Tabla1[[#This Row],[PVL]]*1.43</f>
        <v>52266.202559999998</v>
      </c>
      <c r="Q2906" s="66" t="str">
        <f>+HYPERLINK(Tabla1[[#This Row],[PAG]])</f>
        <v>https://todomusica.com.ar/parches/452-cs-0116-10.html</v>
      </c>
      <c r="R2906" s="67"/>
      <c r="S2906" s="68"/>
      <c r="T2906" s="69"/>
      <c r="U2906" s="69"/>
      <c r="V2906" s="69"/>
      <c r="W2906" s="69"/>
      <c r="X2906" s="69"/>
      <c r="Y2906" s="35"/>
      <c r="Z2906" s="35" t="s">
        <v>26577</v>
      </c>
      <c r="AA2906" s="36">
        <v>1</v>
      </c>
      <c r="AB2906" s="35" t="s">
        <v>27</v>
      </c>
      <c r="AC2906" s="35" t="str">
        <f>+IF(Tabla1[[#This Row],[STK]]="no","Sin STK", "STK disponible")</f>
        <v>STK disponible</v>
      </c>
      <c r="AD2906" s="35">
        <f>+I2906*J2906</f>
        <v>0</v>
      </c>
      <c r="AE2906" s="35">
        <f>+I2906*K2906</f>
        <v>0</v>
      </c>
      <c r="AF2906" s="36">
        <f>IF(Tabla1[[#This Row],[ref pack]]=1,Tabla1[[#This Row],[Pedido]],LCM(Tabla1[[#This Row],[MC VIEJO]],Tabla1[[#This Row],[Pedido]]))</f>
        <v>1</v>
      </c>
      <c r="AG2906" s="36">
        <f>+VLOOKUP(Tabla1[[#This Row],[Artículo]],'.'!$B$2:$D$11481,3,)</f>
        <v>1</v>
      </c>
      <c r="AH2906" s="37" t="str">
        <f>+IFERROR(SEARCH("pack",Tabla1[[#This Row],[PACK]]),"")</f>
        <v/>
      </c>
    </row>
    <row r="2907" spans="1:34" ht="24" customHeight="1" x14ac:dyDescent="0.2">
      <c r="A2907" s="50" t="s">
        <v>5337</v>
      </c>
      <c r="B2907" s="60" t="s">
        <v>5520</v>
      </c>
      <c r="C2907" s="61" t="s">
        <v>5521</v>
      </c>
      <c r="D2907" s="52" t="s">
        <v>9842</v>
      </c>
      <c r="E2907" s="53">
        <v>30330.31</v>
      </c>
      <c r="F2907" s="23" t="str">
        <f>+IFERROR(VLOOKUP(Tabla1[[#This Row],[Artículo]],'..'!$B$2:$D$569000,3,),"")</f>
        <v/>
      </c>
      <c r="G2907" s="24" t="str">
        <f>IF(H2907=AF2907,"", "Error MC")</f>
        <v>Error MC</v>
      </c>
      <c r="H2907" s="62"/>
      <c r="I2907" s="54">
        <f>+Tabla1[[#This Row],[MC]]*Tabla1[[#This Row],[Pedido]]*Tabla1[[#This Row],[PVC ]]</f>
        <v>0</v>
      </c>
      <c r="J2907" s="26">
        <v>0.21</v>
      </c>
      <c r="K2907" s="63"/>
      <c r="L2907" s="28" t="s">
        <v>17</v>
      </c>
      <c r="M2907" s="53">
        <v>53214.53</v>
      </c>
      <c r="N2907" s="64" t="str">
        <f>+IF(Tabla1[[#This Row],[F PMPI]]="SÍ","No","Sí")</f>
        <v>Sí</v>
      </c>
      <c r="O2907" s="65">
        <f>+Tabla1[[#This Row],[PVL]]*1.055</f>
        <v>56141.329149999998</v>
      </c>
      <c r="P2907" s="65">
        <f>+Tabla1[[#This Row],[PVL]]*1.43</f>
        <v>76096.777900000001</v>
      </c>
      <c r="Q2907" s="66" t="str">
        <f>+HYPERLINK(Tabla1[[#This Row],[PAG]])</f>
        <v>https://todomusica.com.ar/parches/7811-batter-controlled-sound-coated-18.html</v>
      </c>
      <c r="R2907" s="67"/>
      <c r="S2907" s="68"/>
      <c r="T2907" s="69"/>
      <c r="U2907" s="69"/>
      <c r="V2907" s="69"/>
      <c r="W2907" s="69"/>
      <c r="X2907" s="69"/>
      <c r="Y2907" s="35"/>
      <c r="Z2907" s="35" t="s">
        <v>26578</v>
      </c>
      <c r="AA2907" s="36">
        <v>1</v>
      </c>
      <c r="AB2907" s="35" t="s">
        <v>27</v>
      </c>
      <c r="AC2907" s="35" t="str">
        <f>+IF(Tabla1[[#This Row],[STK]]="no","Sin STK", "STK disponible")</f>
        <v>STK disponible</v>
      </c>
      <c r="AD2907" s="35">
        <f>+I2907*J2907</f>
        <v>0</v>
      </c>
      <c r="AE2907" s="35">
        <f>+I2907*K2907</f>
        <v>0</v>
      </c>
      <c r="AF2907" s="36">
        <f>IF(Tabla1[[#This Row],[ref pack]]=1,Tabla1[[#This Row],[Pedido]],LCM(Tabla1[[#This Row],[MC VIEJO]],Tabla1[[#This Row],[Pedido]]))</f>
        <v>1</v>
      </c>
      <c r="AG2907" s="36">
        <f>+VLOOKUP(Tabla1[[#This Row],[Artículo]],'.'!$B$2:$D$11481,3,)</f>
        <v>1</v>
      </c>
      <c r="AH2907" s="37" t="str">
        <f>+IFERROR(SEARCH("pack",Tabla1[[#This Row],[PACK]]),"")</f>
        <v/>
      </c>
    </row>
    <row r="2908" spans="1:34" ht="24" customHeight="1" x14ac:dyDescent="0.2">
      <c r="A2908" s="50" t="s">
        <v>5337</v>
      </c>
      <c r="B2908" s="60" t="s">
        <v>5522</v>
      </c>
      <c r="C2908" s="61" t="s">
        <v>5523</v>
      </c>
      <c r="D2908" s="52" t="s">
        <v>27</v>
      </c>
      <c r="E2908" s="53">
        <v>14155.68</v>
      </c>
      <c r="F2908" s="23" t="str">
        <f>+IFERROR(VLOOKUP(Tabla1[[#This Row],[Artículo]],'..'!$B$2:$D$569000,3,),"")</f>
        <v/>
      </c>
      <c r="G2908" s="24" t="str">
        <f>IF(H2908=AF2908,"", "Error MC")</f>
        <v>Error MC</v>
      </c>
      <c r="H2908" s="62"/>
      <c r="I2908" s="54">
        <f>+Tabla1[[#This Row],[MC]]*Tabla1[[#This Row],[Pedido]]*Tabla1[[#This Row],[PVC ]]</f>
        <v>0</v>
      </c>
      <c r="J2908" s="26">
        <v>0.21</v>
      </c>
      <c r="K2908" s="63"/>
      <c r="L2908" s="28" t="s">
        <v>17</v>
      </c>
      <c r="M2908" s="53">
        <v>24836.145</v>
      </c>
      <c r="N2908" s="64" t="str">
        <f>+IF(Tabla1[[#This Row],[F PMPI]]="SÍ","No","Sí")</f>
        <v>Sí</v>
      </c>
      <c r="O2908" s="65">
        <f>+Tabla1[[#This Row],[PVL]]*1.055</f>
        <v>26202.132975</v>
      </c>
      <c r="P2908" s="65">
        <f>+Tabla1[[#This Row],[PVL]]*1.43</f>
        <v>35515.68735</v>
      </c>
      <c r="Q2908" s="66" t="str">
        <f>+HYPERLINK(Tabla1[[#This Row],[PAG]])</f>
        <v>https://todomusica.com.ar/parches/8767-batter-controlled.html</v>
      </c>
      <c r="R2908" s="67"/>
      <c r="S2908" s="68"/>
      <c r="T2908" s="69"/>
      <c r="U2908" s="69"/>
      <c r="V2908" s="69"/>
      <c r="W2908" s="69"/>
      <c r="X2908" s="69"/>
      <c r="Y2908" s="35"/>
      <c r="Z2908" s="35" t="s">
        <v>26579</v>
      </c>
      <c r="AA2908" s="36">
        <v>1</v>
      </c>
      <c r="AB2908" s="35" t="s">
        <v>27</v>
      </c>
      <c r="AC2908" s="35" t="str">
        <f>+IF(Tabla1[[#This Row],[STK]]="no","Sin STK", "STK disponible")</f>
        <v>Sin STK</v>
      </c>
      <c r="AD2908" s="35">
        <f>+I2908*J2908</f>
        <v>0</v>
      </c>
      <c r="AE2908" s="35">
        <f>+I2908*K2908</f>
        <v>0</v>
      </c>
      <c r="AF2908" s="36">
        <f>IF(Tabla1[[#This Row],[ref pack]]=1,Tabla1[[#This Row],[Pedido]],LCM(Tabla1[[#This Row],[MC VIEJO]],Tabla1[[#This Row],[Pedido]]))</f>
        <v>1</v>
      </c>
      <c r="AG2908" s="36">
        <f>+VLOOKUP(Tabla1[[#This Row],[Artículo]],'.'!$B$2:$D$11481,3,)</f>
        <v>1</v>
      </c>
      <c r="AH2908" s="37" t="str">
        <f>+IFERROR(SEARCH("pack",Tabla1[[#This Row],[PACK]]),"")</f>
        <v/>
      </c>
    </row>
    <row r="2909" spans="1:34" ht="24" customHeight="1" x14ac:dyDescent="0.2">
      <c r="A2909" s="50" t="s">
        <v>5337</v>
      </c>
      <c r="B2909" s="60" t="s">
        <v>5524</v>
      </c>
      <c r="C2909" s="61" t="s">
        <v>5525</v>
      </c>
      <c r="D2909" s="52" t="s">
        <v>9841</v>
      </c>
      <c r="E2909" s="53">
        <v>14958.66</v>
      </c>
      <c r="F2909" s="23" t="str">
        <f>+IFERROR(VLOOKUP(Tabla1[[#This Row],[Artículo]],'..'!$B$2:$D$569000,3,),"")</f>
        <v/>
      </c>
      <c r="G2909" s="24" t="str">
        <f>IF(H2909=AF2909,"", "Error MC")</f>
        <v>Error MC</v>
      </c>
      <c r="H2909" s="62"/>
      <c r="I2909" s="54">
        <f>+Tabla1[[#This Row],[MC]]*Tabla1[[#This Row],[Pedido]]*Tabla1[[#This Row],[PVC ]]</f>
        <v>0</v>
      </c>
      <c r="J2909" s="26">
        <v>0.21</v>
      </c>
      <c r="K2909" s="63"/>
      <c r="L2909" s="28" t="s">
        <v>17</v>
      </c>
      <c r="M2909" s="53">
        <v>26244.973000000002</v>
      </c>
      <c r="N2909" s="64" t="str">
        <f>+IF(Tabla1[[#This Row],[F PMPI]]="SÍ","No","Sí")</f>
        <v>Sí</v>
      </c>
      <c r="O2909" s="65">
        <f>+Tabla1[[#This Row],[PVL]]*1.055</f>
        <v>27688.446515</v>
      </c>
      <c r="P2909" s="65">
        <f>+Tabla1[[#This Row],[PVL]]*1.43</f>
        <v>37530.311390000003</v>
      </c>
      <c r="Q2909" s="66" t="str">
        <f>+HYPERLINK(Tabla1[[#This Row],[PAG]])</f>
        <v>https://todomusica.com.ar/productos-sin-categorias-de-netsuite/278-cs-0310-10.html</v>
      </c>
      <c r="R2909" s="67"/>
      <c r="S2909" s="68"/>
      <c r="T2909" s="69"/>
      <c r="U2909" s="69"/>
      <c r="V2909" s="69"/>
      <c r="W2909" s="69"/>
      <c r="X2909" s="69"/>
      <c r="Y2909" s="35"/>
      <c r="Z2909" s="35" t="s">
        <v>26580</v>
      </c>
      <c r="AA2909" s="36">
        <v>1</v>
      </c>
      <c r="AB2909" s="35" t="s">
        <v>27</v>
      </c>
      <c r="AC2909" s="35" t="str">
        <f>+IF(Tabla1[[#This Row],[STK]]="no","Sin STK", "STK disponible")</f>
        <v>STK disponible</v>
      </c>
      <c r="AD2909" s="35">
        <f>+I2909*J2909</f>
        <v>0</v>
      </c>
      <c r="AE2909" s="35">
        <f>+I2909*K2909</f>
        <v>0</v>
      </c>
      <c r="AF2909" s="36">
        <f>IF(Tabla1[[#This Row],[ref pack]]=1,Tabla1[[#This Row],[Pedido]],LCM(Tabla1[[#This Row],[MC VIEJO]],Tabla1[[#This Row],[Pedido]]))</f>
        <v>1</v>
      </c>
      <c r="AG2909" s="36">
        <f>+VLOOKUP(Tabla1[[#This Row],[Artículo]],'.'!$B$2:$D$11481,3,)</f>
        <v>1</v>
      </c>
      <c r="AH2909" s="37" t="str">
        <f>+IFERROR(SEARCH("pack",Tabla1[[#This Row],[PACK]]),"")</f>
        <v/>
      </c>
    </row>
    <row r="2910" spans="1:34" ht="24" customHeight="1" x14ac:dyDescent="0.2">
      <c r="A2910" s="50" t="s">
        <v>5337</v>
      </c>
      <c r="B2910" s="60" t="s">
        <v>5526</v>
      </c>
      <c r="C2910" s="61" t="s">
        <v>5527</v>
      </c>
      <c r="D2910" s="52" t="s">
        <v>9841</v>
      </c>
      <c r="E2910" s="53">
        <v>16748.2</v>
      </c>
      <c r="F2910" s="23" t="str">
        <f>+IFERROR(VLOOKUP(Tabla1[[#This Row],[Artículo]],'..'!$B$2:$D$569000,3,),"")</f>
        <v/>
      </c>
      <c r="G2910" s="24" t="str">
        <f>IF(H2910=AF2910,"", "Error MC")</f>
        <v>Error MC</v>
      </c>
      <c r="H2910" s="62"/>
      <c r="I2910" s="54">
        <f>+Tabla1[[#This Row],[MC]]*Tabla1[[#This Row],[Pedido]]*Tabla1[[#This Row],[PVC ]]</f>
        <v>0</v>
      </c>
      <c r="J2910" s="26">
        <v>0.21</v>
      </c>
      <c r="K2910" s="63"/>
      <c r="L2910" s="28" t="s">
        <v>17</v>
      </c>
      <c r="M2910" s="53">
        <v>29384.717000000001</v>
      </c>
      <c r="N2910" s="64" t="str">
        <f>+IF(Tabla1[[#This Row],[F PMPI]]="SÍ","No","Sí")</f>
        <v>Sí</v>
      </c>
      <c r="O2910" s="65">
        <f>+Tabla1[[#This Row],[PVL]]*1.055</f>
        <v>31000.876434999998</v>
      </c>
      <c r="P2910" s="65">
        <f>+Tabla1[[#This Row],[PVL]]*1.43</f>
        <v>42020.14531</v>
      </c>
      <c r="Q2910" s="66" t="str">
        <f>+HYPERLINK(Tabla1[[#This Row],[PAG]])</f>
        <v>https://todomusica.com.ar/parches/2481-cs-0312-10.html</v>
      </c>
      <c r="R2910" s="67"/>
      <c r="S2910" s="68"/>
      <c r="T2910" s="69"/>
      <c r="U2910" s="69"/>
      <c r="V2910" s="69"/>
      <c r="W2910" s="69"/>
      <c r="X2910" s="69"/>
      <c r="Y2910" s="35"/>
      <c r="Z2910" s="35" t="s">
        <v>26581</v>
      </c>
      <c r="AA2910" s="36">
        <v>1</v>
      </c>
      <c r="AB2910" s="35" t="s">
        <v>27</v>
      </c>
      <c r="AC2910" s="35" t="str">
        <f>+IF(Tabla1[[#This Row],[STK]]="no","Sin STK", "STK disponible")</f>
        <v>STK disponible</v>
      </c>
      <c r="AD2910" s="35">
        <f>+I2910*J2910</f>
        <v>0</v>
      </c>
      <c r="AE2910" s="35">
        <f>+I2910*K2910</f>
        <v>0</v>
      </c>
      <c r="AF2910" s="36">
        <f>IF(Tabla1[[#This Row],[ref pack]]=1,Tabla1[[#This Row],[Pedido]],LCM(Tabla1[[#This Row],[MC VIEJO]],Tabla1[[#This Row],[Pedido]]))</f>
        <v>1</v>
      </c>
      <c r="AG2910" s="36">
        <f>+VLOOKUP(Tabla1[[#This Row],[Artículo]],'.'!$B$2:$D$11481,3,)</f>
        <v>1</v>
      </c>
      <c r="AH2910" s="37" t="str">
        <f>+IFERROR(SEARCH("pack",Tabla1[[#This Row],[PACK]]),"")</f>
        <v/>
      </c>
    </row>
    <row r="2911" spans="1:34" ht="24" customHeight="1" x14ac:dyDescent="0.2">
      <c r="A2911" s="50" t="s">
        <v>5337</v>
      </c>
      <c r="B2911" s="60" t="s">
        <v>5528</v>
      </c>
      <c r="C2911" s="61" t="s">
        <v>5529</v>
      </c>
      <c r="D2911" s="52" t="s">
        <v>9841</v>
      </c>
      <c r="E2911" s="53">
        <v>17505.349999999999</v>
      </c>
      <c r="F2911" s="23" t="str">
        <f>+IFERROR(VLOOKUP(Tabla1[[#This Row],[Artículo]],'..'!$B$2:$D$569000,3,),"")</f>
        <v/>
      </c>
      <c r="G2911" s="24" t="str">
        <f>IF(H2911=AF2911,"", "Error MC")</f>
        <v>Error MC</v>
      </c>
      <c r="H2911" s="62"/>
      <c r="I2911" s="54">
        <f>+Tabla1[[#This Row],[MC]]*Tabla1[[#This Row],[Pedido]]*Tabla1[[#This Row],[PVC ]]</f>
        <v>0</v>
      </c>
      <c r="J2911" s="26">
        <v>0.21</v>
      </c>
      <c r="K2911" s="63"/>
      <c r="L2911" s="28" t="s">
        <v>17</v>
      </c>
      <c r="M2911" s="53">
        <v>30713.14</v>
      </c>
      <c r="N2911" s="64" t="str">
        <f>+IF(Tabla1[[#This Row],[F PMPI]]="SÍ","No","Sí")</f>
        <v>Sí</v>
      </c>
      <c r="O2911" s="65">
        <f>+Tabla1[[#This Row],[PVL]]*1.055</f>
        <v>32402.362699999998</v>
      </c>
      <c r="P2911" s="65">
        <f>+Tabla1[[#This Row],[PVL]]*1.43</f>
        <v>43919.790199999996</v>
      </c>
      <c r="Q2911" s="66" t="str">
        <f>+HYPERLINK(Tabla1[[#This Row],[PAG]])</f>
        <v>https://todomusica.com.ar/parches/1686-cs-0313-10.html</v>
      </c>
      <c r="R2911" s="67"/>
      <c r="S2911" s="68"/>
      <c r="T2911" s="69"/>
      <c r="U2911" s="69"/>
      <c r="V2911" s="69"/>
      <c r="W2911" s="69"/>
      <c r="X2911" s="69"/>
      <c r="Y2911" s="35"/>
      <c r="Z2911" s="35" t="s">
        <v>26582</v>
      </c>
      <c r="AA2911" s="36">
        <v>1</v>
      </c>
      <c r="AB2911" s="35" t="s">
        <v>27</v>
      </c>
      <c r="AC2911" s="35" t="str">
        <f>+IF(Tabla1[[#This Row],[STK]]="no","Sin STK", "STK disponible")</f>
        <v>STK disponible</v>
      </c>
      <c r="AD2911" s="35">
        <f>+I2911*J2911</f>
        <v>0</v>
      </c>
      <c r="AE2911" s="35">
        <f>+I2911*K2911</f>
        <v>0</v>
      </c>
      <c r="AF2911" s="36">
        <f>IF(Tabla1[[#This Row],[ref pack]]=1,Tabla1[[#This Row],[Pedido]],LCM(Tabla1[[#This Row],[MC VIEJO]],Tabla1[[#This Row],[Pedido]]))</f>
        <v>1</v>
      </c>
      <c r="AG2911" s="36">
        <f>+VLOOKUP(Tabla1[[#This Row],[Artículo]],'.'!$B$2:$D$11481,3,)</f>
        <v>1</v>
      </c>
      <c r="AH2911" s="37" t="str">
        <f>+IFERROR(SEARCH("pack",Tabla1[[#This Row],[PACK]]),"")</f>
        <v/>
      </c>
    </row>
    <row r="2912" spans="1:34" ht="24" customHeight="1" x14ac:dyDescent="0.2">
      <c r="A2912" s="50" t="s">
        <v>5337</v>
      </c>
      <c r="B2912" s="60" t="s">
        <v>5530</v>
      </c>
      <c r="C2912" s="61" t="s">
        <v>5531</v>
      </c>
      <c r="D2912" s="52" t="s">
        <v>27</v>
      </c>
      <c r="E2912" s="53">
        <v>18400.09</v>
      </c>
      <c r="F2912" s="23" t="str">
        <f>+IFERROR(VLOOKUP(Tabla1[[#This Row],[Artículo]],'..'!$B$2:$D$569000,3,),"")</f>
        <v/>
      </c>
      <c r="G2912" s="24" t="str">
        <f>IF(H2912=AF2912,"", "Error MC")</f>
        <v>Error MC</v>
      </c>
      <c r="H2912" s="62"/>
      <c r="I2912" s="54">
        <f>+Tabla1[[#This Row],[MC]]*Tabla1[[#This Row],[Pedido]]*Tabla1[[#This Row],[PVC ]]</f>
        <v>0</v>
      </c>
      <c r="J2912" s="26">
        <v>0.21</v>
      </c>
      <c r="K2912" s="63"/>
      <c r="L2912" s="28" t="s">
        <v>17</v>
      </c>
      <c r="M2912" s="53">
        <v>32282.956999999999</v>
      </c>
      <c r="N2912" s="64" t="str">
        <f>+IF(Tabla1[[#This Row],[F PMPI]]="SÍ","No","Sí")</f>
        <v>Sí</v>
      </c>
      <c r="O2912" s="65">
        <f>+Tabla1[[#This Row],[PVL]]*1.055</f>
        <v>34058.519634999997</v>
      </c>
      <c r="P2912" s="65">
        <f>+Tabla1[[#This Row],[PVL]]*1.43</f>
        <v>46164.628509999995</v>
      </c>
      <c r="Q2912" s="66" t="str">
        <f>+HYPERLINK(Tabla1[[#This Row],[PAG]])</f>
        <v>https://todomusica.com.ar/parches/2805-cs-0314-10.html</v>
      </c>
      <c r="R2912" s="67"/>
      <c r="S2912" s="68"/>
      <c r="T2912" s="69"/>
      <c r="U2912" s="69"/>
      <c r="V2912" s="69"/>
      <c r="W2912" s="69"/>
      <c r="X2912" s="69"/>
      <c r="Y2912" s="35"/>
      <c r="Z2912" s="35" t="s">
        <v>26583</v>
      </c>
      <c r="AA2912" s="36">
        <v>1</v>
      </c>
      <c r="AB2912" s="35" t="s">
        <v>27</v>
      </c>
      <c r="AC2912" s="35" t="str">
        <f>+IF(Tabla1[[#This Row],[STK]]="no","Sin STK", "STK disponible")</f>
        <v>Sin STK</v>
      </c>
      <c r="AD2912" s="35">
        <f>+I2912*J2912</f>
        <v>0</v>
      </c>
      <c r="AE2912" s="35">
        <f>+I2912*K2912</f>
        <v>0</v>
      </c>
      <c r="AF2912" s="36">
        <f>IF(Tabla1[[#This Row],[ref pack]]=1,Tabla1[[#This Row],[Pedido]],LCM(Tabla1[[#This Row],[MC VIEJO]],Tabla1[[#This Row],[Pedido]]))</f>
        <v>1</v>
      </c>
      <c r="AG2912" s="36">
        <f>+VLOOKUP(Tabla1[[#This Row],[Artículo]],'.'!$B$2:$D$11481,3,)</f>
        <v>1</v>
      </c>
      <c r="AH2912" s="37" t="str">
        <f>+IFERROR(SEARCH("pack",Tabla1[[#This Row],[PACK]]),"")</f>
        <v/>
      </c>
    </row>
    <row r="2913" spans="1:34" ht="24" customHeight="1" x14ac:dyDescent="0.2">
      <c r="A2913" s="50" t="s">
        <v>5337</v>
      </c>
      <c r="B2913" s="60" t="s">
        <v>5532</v>
      </c>
      <c r="C2913" s="61" t="s">
        <v>5533</v>
      </c>
      <c r="D2913" s="52" t="s">
        <v>9841</v>
      </c>
      <c r="E2913" s="53">
        <v>20832.03</v>
      </c>
      <c r="F2913" s="23" t="str">
        <f>+IFERROR(VLOOKUP(Tabla1[[#This Row],[Artículo]],'..'!$B$2:$D$569000,3,),"")</f>
        <v/>
      </c>
      <c r="G2913" s="24" t="str">
        <f>IF(H2913=AF2913,"", "Error MC")</f>
        <v>Error MC</v>
      </c>
      <c r="H2913" s="62"/>
      <c r="I2913" s="54">
        <f>+Tabla1[[#This Row],[MC]]*Tabla1[[#This Row],[Pedido]]*Tabla1[[#This Row],[PVC ]]</f>
        <v>0</v>
      </c>
      <c r="J2913" s="26">
        <v>0.21</v>
      </c>
      <c r="K2913" s="63"/>
      <c r="L2913" s="28" t="s">
        <v>17</v>
      </c>
      <c r="M2913" s="53">
        <v>36549.792000000001</v>
      </c>
      <c r="N2913" s="64" t="str">
        <f>+IF(Tabla1[[#This Row],[F PMPI]]="SÍ","No","Sí")</f>
        <v>Sí</v>
      </c>
      <c r="O2913" s="65">
        <f>+Tabla1[[#This Row],[PVL]]*1.055</f>
        <v>38560.030559999999</v>
      </c>
      <c r="P2913" s="65">
        <f>+Tabla1[[#This Row],[PVL]]*1.43</f>
        <v>52266.202559999998</v>
      </c>
      <c r="Q2913" s="66" t="str">
        <f>+HYPERLINK(Tabla1[[#This Row],[PAG]])</f>
        <v>https://todomusica.com.ar/parches/2681-cs-0316-10.html</v>
      </c>
      <c r="R2913" s="67"/>
      <c r="S2913" s="68"/>
      <c r="T2913" s="69"/>
      <c r="U2913" s="69"/>
      <c r="V2913" s="69"/>
      <c r="W2913" s="69"/>
      <c r="X2913" s="69"/>
      <c r="Y2913" s="35"/>
      <c r="Z2913" s="35" t="s">
        <v>26584</v>
      </c>
      <c r="AA2913" s="36">
        <v>1</v>
      </c>
      <c r="AB2913" s="35" t="s">
        <v>27</v>
      </c>
      <c r="AC2913" s="35" t="str">
        <f>+IF(Tabla1[[#This Row],[STK]]="no","Sin STK", "STK disponible")</f>
        <v>STK disponible</v>
      </c>
      <c r="AD2913" s="35">
        <f>+I2913*J2913</f>
        <v>0</v>
      </c>
      <c r="AE2913" s="35">
        <f>+I2913*K2913</f>
        <v>0</v>
      </c>
      <c r="AF2913" s="36">
        <f>IF(Tabla1[[#This Row],[ref pack]]=1,Tabla1[[#This Row],[Pedido]],LCM(Tabla1[[#This Row],[MC VIEJO]],Tabla1[[#This Row],[Pedido]]))</f>
        <v>1</v>
      </c>
      <c r="AG2913" s="36">
        <f>+VLOOKUP(Tabla1[[#This Row],[Artículo]],'.'!$B$2:$D$11481,3,)</f>
        <v>1</v>
      </c>
      <c r="AH2913" s="37" t="str">
        <f>+IFERROR(SEARCH("pack",Tabla1[[#This Row],[PACK]]),"")</f>
        <v/>
      </c>
    </row>
    <row r="2914" spans="1:34" ht="24" customHeight="1" x14ac:dyDescent="0.2">
      <c r="A2914" s="50" t="s">
        <v>5337</v>
      </c>
      <c r="B2914" s="60" t="s">
        <v>5534</v>
      </c>
      <c r="C2914" s="61" t="s">
        <v>5535</v>
      </c>
      <c r="D2914" s="52" t="s">
        <v>9841</v>
      </c>
      <c r="E2914" s="53">
        <v>30330.31</v>
      </c>
      <c r="F2914" s="23" t="str">
        <f>+IFERROR(VLOOKUP(Tabla1[[#This Row],[Artículo]],'..'!$B$2:$D$569000,3,),"")</f>
        <v/>
      </c>
      <c r="G2914" s="24" t="str">
        <f>IF(H2914=AF2914,"", "Error MC")</f>
        <v>Error MC</v>
      </c>
      <c r="H2914" s="62"/>
      <c r="I2914" s="54">
        <f>+Tabla1[[#This Row],[MC]]*Tabla1[[#This Row],[Pedido]]*Tabla1[[#This Row],[PVC ]]</f>
        <v>0</v>
      </c>
      <c r="J2914" s="26">
        <v>0.21</v>
      </c>
      <c r="K2914" s="63"/>
      <c r="L2914" s="28" t="s">
        <v>17</v>
      </c>
      <c r="M2914" s="53">
        <v>53214.53</v>
      </c>
      <c r="N2914" s="64" t="str">
        <f>+IF(Tabla1[[#This Row],[F PMPI]]="SÍ","No","Sí")</f>
        <v>Sí</v>
      </c>
      <c r="O2914" s="65">
        <f>+Tabla1[[#This Row],[PVL]]*1.055</f>
        <v>56141.329149999998</v>
      </c>
      <c r="P2914" s="65">
        <f>+Tabla1[[#This Row],[PVL]]*1.43</f>
        <v>76096.777900000001</v>
      </c>
      <c r="Q2914" s="66" t="str">
        <f>+HYPERLINK(Tabla1[[#This Row],[PAG]])</f>
        <v>https://todomusica.com.ar/parches/5559-404.html</v>
      </c>
      <c r="R2914" s="67"/>
      <c r="S2914" s="68"/>
      <c r="T2914" s="69"/>
      <c r="U2914" s="69"/>
      <c r="V2914" s="69"/>
      <c r="W2914" s="69"/>
      <c r="X2914" s="69"/>
      <c r="Y2914" s="35"/>
      <c r="Z2914" s="35" t="s">
        <v>26585</v>
      </c>
      <c r="AA2914" s="36">
        <v>1</v>
      </c>
      <c r="AB2914" s="35" t="s">
        <v>27</v>
      </c>
      <c r="AC2914" s="35" t="str">
        <f>+IF(Tabla1[[#This Row],[STK]]="no","Sin STK", "STK disponible")</f>
        <v>STK disponible</v>
      </c>
      <c r="AD2914" s="35">
        <f>+I2914*J2914</f>
        <v>0</v>
      </c>
      <c r="AE2914" s="35">
        <f>+I2914*K2914</f>
        <v>0</v>
      </c>
      <c r="AF2914" s="36">
        <f>IF(Tabla1[[#This Row],[ref pack]]=1,Tabla1[[#This Row],[Pedido]],LCM(Tabla1[[#This Row],[MC VIEJO]],Tabla1[[#This Row],[Pedido]]))</f>
        <v>1</v>
      </c>
      <c r="AG2914" s="36">
        <f>+VLOOKUP(Tabla1[[#This Row],[Artículo]],'.'!$B$2:$D$11481,3,)</f>
        <v>1</v>
      </c>
      <c r="AH2914" s="37" t="str">
        <f>+IFERROR(SEARCH("pack",Tabla1[[#This Row],[PACK]]),"")</f>
        <v/>
      </c>
    </row>
    <row r="2915" spans="1:34" ht="24" customHeight="1" x14ac:dyDescent="0.2">
      <c r="A2915" s="50" t="s">
        <v>5337</v>
      </c>
      <c r="B2915" s="60" t="s">
        <v>5536</v>
      </c>
      <c r="C2915" s="61" t="s">
        <v>5537</v>
      </c>
      <c r="D2915" s="52" t="s">
        <v>27</v>
      </c>
      <c r="E2915" s="53">
        <v>17207.09</v>
      </c>
      <c r="F2915" s="23" t="str">
        <f>+IFERROR(VLOOKUP(Tabla1[[#This Row],[Artículo]],'..'!$B$2:$D$569000,3,),"")</f>
        <v/>
      </c>
      <c r="G2915" s="24" t="str">
        <f>IF(H2915=AF2915,"", "Error MC")</f>
        <v>Error MC</v>
      </c>
      <c r="H2915" s="62"/>
      <c r="I2915" s="54">
        <f>+Tabla1[[#This Row],[MC]]*Tabla1[[#This Row],[Pedido]]*Tabla1[[#This Row],[PVC ]]</f>
        <v>0</v>
      </c>
      <c r="J2915" s="26">
        <v>0.21</v>
      </c>
      <c r="K2915" s="63"/>
      <c r="L2915" s="28" t="s">
        <v>17</v>
      </c>
      <c r="M2915" s="53">
        <v>30189.839</v>
      </c>
      <c r="N2915" s="64" t="str">
        <f>+IF(Tabla1[[#This Row],[F PMPI]]="SÍ","No","Sí")</f>
        <v>Sí</v>
      </c>
      <c r="O2915" s="65">
        <f>+Tabla1[[#This Row],[PVL]]*1.055</f>
        <v>31850.280144999997</v>
      </c>
      <c r="P2915" s="65">
        <f>+Tabla1[[#This Row],[PVL]]*1.43</f>
        <v>43171.469769999996</v>
      </c>
      <c r="Q2915" s="66" t="str">
        <f>+HYPERLINK(Tabla1[[#This Row],[PAG]])</f>
        <v>http://www.todomusica.com.ar/parches/12375-404.html</v>
      </c>
      <c r="R2915" s="67"/>
      <c r="S2915" s="68"/>
      <c r="T2915" s="69"/>
      <c r="U2915" s="69"/>
      <c r="V2915" s="69"/>
      <c r="W2915" s="69"/>
      <c r="X2915" s="69"/>
      <c r="Y2915" s="35"/>
      <c r="Z2915" s="35" t="s">
        <v>26586</v>
      </c>
      <c r="AA2915" s="36">
        <v>1</v>
      </c>
      <c r="AB2915" s="35" t="s">
        <v>27</v>
      </c>
      <c r="AC2915" s="35" t="str">
        <f>+IF(Tabla1[[#This Row],[STK]]="no","Sin STK", "STK disponible")</f>
        <v>Sin STK</v>
      </c>
      <c r="AD2915" s="35">
        <f>+I2915*J2915</f>
        <v>0</v>
      </c>
      <c r="AE2915" s="35">
        <f>+I2915*K2915</f>
        <v>0</v>
      </c>
      <c r="AF2915" s="36">
        <f>IF(Tabla1[[#This Row],[ref pack]]=1,Tabla1[[#This Row],[Pedido]],LCM(Tabla1[[#This Row],[MC VIEJO]],Tabla1[[#This Row],[Pedido]]))</f>
        <v>1</v>
      </c>
      <c r="AG2915" s="36">
        <f>+VLOOKUP(Tabla1[[#This Row],[Artículo]],'.'!$B$2:$D$11481,3,)</f>
        <v>1</v>
      </c>
      <c r="AH2915" s="37" t="str">
        <f>+IFERROR(SEARCH("pack",Tabla1[[#This Row],[PACK]]),"")</f>
        <v/>
      </c>
    </row>
    <row r="2916" spans="1:34" ht="24" customHeight="1" x14ac:dyDescent="0.2">
      <c r="A2916" s="50" t="s">
        <v>5337</v>
      </c>
      <c r="B2916" s="60" t="s">
        <v>5538</v>
      </c>
      <c r="C2916" s="61" t="s">
        <v>5539</v>
      </c>
      <c r="D2916" s="52" t="s">
        <v>27</v>
      </c>
      <c r="E2916" s="53">
        <v>19249.009999999998</v>
      </c>
      <c r="F2916" s="23" t="str">
        <f>+IFERROR(VLOOKUP(Tabla1[[#This Row],[Artículo]],'..'!$B$2:$D$569000,3,),"")</f>
        <v/>
      </c>
      <c r="G2916" s="24" t="str">
        <f>IF(H2916=AF2916,"", "Error MC")</f>
        <v>Error MC</v>
      </c>
      <c r="H2916" s="62"/>
      <c r="I2916" s="54">
        <f>+Tabla1[[#This Row],[MC]]*Tabla1[[#This Row],[Pedido]]*Tabla1[[#This Row],[PVC ]]</f>
        <v>0</v>
      </c>
      <c r="J2916" s="26">
        <v>0.21</v>
      </c>
      <c r="K2916" s="63"/>
      <c r="L2916" s="28" t="s">
        <v>17</v>
      </c>
      <c r="M2916" s="53">
        <v>33772.383000000002</v>
      </c>
      <c r="N2916" s="64" t="str">
        <f>+IF(Tabla1[[#This Row],[F PMPI]]="SÍ","No","Sí")</f>
        <v>Sí</v>
      </c>
      <c r="O2916" s="65">
        <f>+Tabla1[[#This Row],[PVL]]*1.055</f>
        <v>35629.864065000002</v>
      </c>
      <c r="P2916" s="65">
        <f>+Tabla1[[#This Row],[PVL]]*1.43</f>
        <v>48294.507689999999</v>
      </c>
      <c r="Q2916" s="66" t="str">
        <f>+HYPERLINK(Tabla1[[#This Row],[PAG]])</f>
        <v>http://www.todomusica.com.ar/parches/12375-404.html</v>
      </c>
      <c r="R2916" s="67"/>
      <c r="S2916" s="68"/>
      <c r="T2916" s="69"/>
      <c r="U2916" s="69"/>
      <c r="V2916" s="69"/>
      <c r="W2916" s="69"/>
      <c r="X2916" s="69"/>
      <c r="Y2916" s="35"/>
      <c r="Z2916" s="35" t="s">
        <v>26586</v>
      </c>
      <c r="AA2916" s="36">
        <v>1</v>
      </c>
      <c r="AB2916" s="35" t="s">
        <v>27</v>
      </c>
      <c r="AC2916" s="35" t="str">
        <f>+IF(Tabla1[[#This Row],[STK]]="no","Sin STK", "STK disponible")</f>
        <v>Sin STK</v>
      </c>
      <c r="AD2916" s="35">
        <f>+I2916*J2916</f>
        <v>0</v>
      </c>
      <c r="AE2916" s="35">
        <f>+I2916*K2916</f>
        <v>0</v>
      </c>
      <c r="AF2916" s="36">
        <f>IF(Tabla1[[#This Row],[ref pack]]=1,Tabla1[[#This Row],[Pedido]],LCM(Tabla1[[#This Row],[MC VIEJO]],Tabla1[[#This Row],[Pedido]]))</f>
        <v>1</v>
      </c>
      <c r="AG2916" s="36">
        <f>+VLOOKUP(Tabla1[[#This Row],[Artículo]],'.'!$B$2:$D$11481,3,)</f>
        <v>1</v>
      </c>
      <c r="AH2916" s="37" t="str">
        <f>+IFERROR(SEARCH("pack",Tabla1[[#This Row],[PACK]]),"")</f>
        <v/>
      </c>
    </row>
    <row r="2917" spans="1:34" ht="24" customHeight="1" x14ac:dyDescent="0.2">
      <c r="A2917" s="50" t="s">
        <v>5337</v>
      </c>
      <c r="B2917" s="60" t="s">
        <v>5540</v>
      </c>
      <c r="C2917" s="61" t="s">
        <v>5541</v>
      </c>
      <c r="D2917" s="52" t="s">
        <v>27</v>
      </c>
      <c r="E2917" s="53">
        <v>18400.09</v>
      </c>
      <c r="F2917" s="23" t="str">
        <f>+IFERROR(VLOOKUP(Tabla1[[#This Row],[Artículo]],'..'!$B$2:$D$569000,3,),"")</f>
        <v/>
      </c>
      <c r="G2917" s="24" t="str">
        <f>IF(H2917=AF2917,"", "Error MC")</f>
        <v>Error MC</v>
      </c>
      <c r="H2917" s="62"/>
      <c r="I2917" s="54">
        <f>+Tabla1[[#This Row],[MC]]*Tabla1[[#This Row],[Pedido]]*Tabla1[[#This Row],[PVC ]]</f>
        <v>0</v>
      </c>
      <c r="J2917" s="26">
        <v>0.21</v>
      </c>
      <c r="K2917" s="63"/>
      <c r="L2917" s="28" t="s">
        <v>17</v>
      </c>
      <c r="M2917" s="53">
        <v>32282.956999999999</v>
      </c>
      <c r="N2917" s="64" t="str">
        <f>+IF(Tabla1[[#This Row],[F PMPI]]="SÍ","No","Sí")</f>
        <v>Sí</v>
      </c>
      <c r="O2917" s="65">
        <f>+Tabla1[[#This Row],[PVL]]*1.055</f>
        <v>34058.519634999997</v>
      </c>
      <c r="P2917" s="65">
        <f>+Tabla1[[#This Row],[PVL]]*1.43</f>
        <v>46164.628509999995</v>
      </c>
      <c r="Q2917" s="66" t="str">
        <f>+HYPERLINK(Tabla1[[#This Row],[PAG]])</f>
        <v>https://todomusica.com.ar/productos-sin-categorias-de-netsuite/3867-cx-0114-10.html</v>
      </c>
      <c r="R2917" s="67"/>
      <c r="S2917" s="68"/>
      <c r="T2917" s="69"/>
      <c r="U2917" s="69"/>
      <c r="V2917" s="69"/>
      <c r="W2917" s="69"/>
      <c r="X2917" s="69"/>
      <c r="Y2917" s="35"/>
      <c r="Z2917" s="35" t="s">
        <v>26587</v>
      </c>
      <c r="AA2917" s="36">
        <v>1</v>
      </c>
      <c r="AB2917" s="35" t="s">
        <v>27</v>
      </c>
      <c r="AC2917" s="35" t="str">
        <f>+IF(Tabla1[[#This Row],[STK]]="no","Sin STK", "STK disponible")</f>
        <v>Sin STK</v>
      </c>
      <c r="AD2917" s="35">
        <f>+I2917*J2917</f>
        <v>0</v>
      </c>
      <c r="AE2917" s="35">
        <f>+I2917*K2917</f>
        <v>0</v>
      </c>
      <c r="AF2917" s="36">
        <f>IF(Tabla1[[#This Row],[ref pack]]=1,Tabla1[[#This Row],[Pedido]],LCM(Tabla1[[#This Row],[MC VIEJO]],Tabla1[[#This Row],[Pedido]]))</f>
        <v>1</v>
      </c>
      <c r="AG2917" s="36">
        <f>+VLOOKUP(Tabla1[[#This Row],[Artículo]],'.'!$B$2:$D$11481,3,)</f>
        <v>1</v>
      </c>
      <c r="AH2917" s="37" t="str">
        <f>+IFERROR(SEARCH("pack",Tabla1[[#This Row],[PACK]]),"")</f>
        <v/>
      </c>
    </row>
    <row r="2918" spans="1:34" ht="24" customHeight="1" x14ac:dyDescent="0.2">
      <c r="A2918" s="50" t="s">
        <v>5337</v>
      </c>
      <c r="B2918" s="60" t="s">
        <v>5542</v>
      </c>
      <c r="C2918" s="61" t="s">
        <v>5543</v>
      </c>
      <c r="D2918" s="52" t="s">
        <v>27</v>
      </c>
      <c r="E2918" s="53">
        <v>253202.21</v>
      </c>
      <c r="F2918" s="23" t="str">
        <f>+IFERROR(VLOOKUP(Tabla1[[#This Row],[Artículo]],'..'!$B$2:$D$569000,3,),"")</f>
        <v/>
      </c>
      <c r="G2918" s="24" t="str">
        <f>IF(H2918=AF2918,"", "Error MC")</f>
        <v>Error MC</v>
      </c>
      <c r="H2918" s="62"/>
      <c r="I2918" s="54">
        <f>+Tabla1[[#This Row],[MC]]*Tabla1[[#This Row],[Pedido]]*Tabla1[[#This Row],[PVC ]]</f>
        <v>0</v>
      </c>
      <c r="J2918" s="26">
        <v>0.21</v>
      </c>
      <c r="K2918" s="63"/>
      <c r="L2918" s="28" t="s">
        <v>17</v>
      </c>
      <c r="M2918" s="53">
        <v>444243.272</v>
      </c>
      <c r="N2918" s="64" t="str">
        <f>+IF(Tabla1[[#This Row],[F PMPI]]="SÍ","No","Sí")</f>
        <v>Sí</v>
      </c>
      <c r="O2918" s="65">
        <f>+Tabla1[[#This Row],[PVL]]*1.055</f>
        <v>468676.65195999999</v>
      </c>
      <c r="P2918" s="65">
        <f>+Tabla1[[#This Row],[PVL]]*1.43</f>
        <v>635267.87896</v>
      </c>
      <c r="Q2918" s="66" t="str">
        <f>+HYPERLINK(Tabla1[[#This Row],[PAG]])</f>
        <v>https://todomusica.com.ar/productos-sin-categorias-de-netsuite/3826-di-0022-00.html</v>
      </c>
      <c r="R2918" s="67"/>
      <c r="S2918" s="68"/>
      <c r="T2918" s="69"/>
      <c r="U2918" s="69"/>
      <c r="V2918" s="69"/>
      <c r="W2918" s="69"/>
      <c r="X2918" s="69"/>
      <c r="Y2918" s="35"/>
      <c r="Z2918" s="35" t="s">
        <v>26588</v>
      </c>
      <c r="AA2918" s="36">
        <v>1</v>
      </c>
      <c r="AB2918" s="35" t="s">
        <v>27</v>
      </c>
      <c r="AC2918" s="35" t="str">
        <f>+IF(Tabla1[[#This Row],[STK]]="no","Sin STK", "STK disponible")</f>
        <v>Sin STK</v>
      </c>
      <c r="AD2918" s="35">
        <f>+I2918*J2918</f>
        <v>0</v>
      </c>
      <c r="AE2918" s="35">
        <f>+I2918*K2918</f>
        <v>0</v>
      </c>
      <c r="AF2918" s="36">
        <f>IF(Tabla1[[#This Row],[ref pack]]=1,Tabla1[[#This Row],[Pedido]],LCM(Tabla1[[#This Row],[MC VIEJO]],Tabla1[[#This Row],[Pedido]]))</f>
        <v>1</v>
      </c>
      <c r="AG2918" s="36">
        <f>+VLOOKUP(Tabla1[[#This Row],[Artículo]],'.'!$B$2:$D$11481,3,)</f>
        <v>1</v>
      </c>
      <c r="AH2918" s="37" t="str">
        <f>+IFERROR(SEARCH("pack",Tabla1[[#This Row],[PACK]]),"")</f>
        <v/>
      </c>
    </row>
    <row r="2919" spans="1:34" ht="24" customHeight="1" x14ac:dyDescent="0.2">
      <c r="A2919" s="50" t="s">
        <v>5337</v>
      </c>
      <c r="B2919" s="60" t="s">
        <v>5544</v>
      </c>
      <c r="C2919" s="61" t="s">
        <v>5545</v>
      </c>
      <c r="D2919" s="52" t="s">
        <v>9841</v>
      </c>
      <c r="E2919" s="53">
        <v>28173.75</v>
      </c>
      <c r="F2919" s="23" t="str">
        <f>+IFERROR(VLOOKUP(Tabla1[[#This Row],[Artículo]],'..'!$B$2:$D$569000,3,),"")</f>
        <v/>
      </c>
      <c r="G2919" s="24" t="str">
        <f>IF(H2919=AF2919,"", "Error MC")</f>
        <v>Error MC</v>
      </c>
      <c r="H2919" s="62"/>
      <c r="I2919" s="54">
        <f>+Tabla1[[#This Row],[MC]]*Tabla1[[#This Row],[Pedido]]*Tabla1[[#This Row],[PVC ]]</f>
        <v>0</v>
      </c>
      <c r="J2919" s="26">
        <v>0.21</v>
      </c>
      <c r="K2919" s="63"/>
      <c r="L2919" s="28" t="s">
        <v>17</v>
      </c>
      <c r="M2919" s="53">
        <v>49430.847000000002</v>
      </c>
      <c r="N2919" s="64" t="str">
        <f>+IF(Tabla1[[#This Row],[F PMPI]]="SÍ","No","Sí")</f>
        <v>Sí</v>
      </c>
      <c r="O2919" s="65">
        <f>+Tabla1[[#This Row],[PVL]]*1.055</f>
        <v>52149.543584999999</v>
      </c>
      <c r="P2919" s="65">
        <f>+Tabla1[[#This Row],[PVL]]*1.43</f>
        <v>70686.111210000003</v>
      </c>
      <c r="Q2919" s="66" t="str">
        <f>+HYPERLINK(Tabla1[[#This Row],[PAG]])</f>
        <v>https://todomusica.com.ar/parches/1336-es-0610-ps.html</v>
      </c>
      <c r="R2919" s="67"/>
      <c r="S2919" s="68"/>
      <c r="T2919" s="69"/>
      <c r="U2919" s="69"/>
      <c r="V2919" s="69"/>
      <c r="W2919" s="69"/>
      <c r="X2919" s="69"/>
      <c r="Y2919" s="35"/>
      <c r="Z2919" s="35" t="s">
        <v>26589</v>
      </c>
      <c r="AA2919" s="36">
        <v>1</v>
      </c>
      <c r="AB2919" s="35" t="s">
        <v>27</v>
      </c>
      <c r="AC2919" s="35" t="str">
        <f>+IF(Tabla1[[#This Row],[STK]]="no","Sin STK", "STK disponible")</f>
        <v>STK disponible</v>
      </c>
      <c r="AD2919" s="35">
        <f>+I2919*J2919</f>
        <v>0</v>
      </c>
      <c r="AE2919" s="35">
        <f>+I2919*K2919</f>
        <v>0</v>
      </c>
      <c r="AF2919" s="36">
        <f>IF(Tabla1[[#This Row],[ref pack]]=1,Tabla1[[#This Row],[Pedido]],LCM(Tabla1[[#This Row],[MC VIEJO]],Tabla1[[#This Row],[Pedido]]))</f>
        <v>1</v>
      </c>
      <c r="AG2919" s="36">
        <f>+VLOOKUP(Tabla1[[#This Row],[Artículo]],'.'!$B$2:$D$11481,3,)</f>
        <v>1</v>
      </c>
      <c r="AH2919" s="37" t="str">
        <f>+IFERROR(SEARCH("pack",Tabla1[[#This Row],[PACK]]),"")</f>
        <v/>
      </c>
    </row>
    <row r="2920" spans="1:34" ht="24" customHeight="1" x14ac:dyDescent="0.2">
      <c r="A2920" s="50" t="s">
        <v>5337</v>
      </c>
      <c r="B2920" s="60" t="s">
        <v>5546</v>
      </c>
      <c r="C2920" s="61" t="s">
        <v>5547</v>
      </c>
      <c r="D2920" s="52" t="s">
        <v>9842</v>
      </c>
      <c r="E2920" s="53">
        <v>29664.97</v>
      </c>
      <c r="F2920" s="23" t="str">
        <f>+IFERROR(VLOOKUP(Tabla1[[#This Row],[Artículo]],'..'!$B$2:$D$569000,3,),"")</f>
        <v/>
      </c>
      <c r="G2920" s="24" t="str">
        <f>IF(H2920=AF2920,"", "Error MC")</f>
        <v>Error MC</v>
      </c>
      <c r="H2920" s="62"/>
      <c r="I2920" s="54">
        <f>+Tabla1[[#This Row],[MC]]*Tabla1[[#This Row],[Pedido]]*Tabla1[[#This Row],[PVC ]]</f>
        <v>0</v>
      </c>
      <c r="J2920" s="26">
        <v>0.21</v>
      </c>
      <c r="K2920" s="63"/>
      <c r="L2920" s="28" t="s">
        <v>17</v>
      </c>
      <c r="M2920" s="53">
        <v>52047.194000000003</v>
      </c>
      <c r="N2920" s="64" t="str">
        <f>+IF(Tabla1[[#This Row],[F PMPI]]="SÍ","No","Sí")</f>
        <v>Sí</v>
      </c>
      <c r="O2920" s="65">
        <f>+Tabla1[[#This Row],[PVL]]*1.055</f>
        <v>54909.789669999998</v>
      </c>
      <c r="P2920" s="65">
        <f>+Tabla1[[#This Row],[PVL]]*1.43</f>
        <v>74427.487420000005</v>
      </c>
      <c r="Q2920" s="66" t="str">
        <f>+HYPERLINK(Tabla1[[#This Row],[PAG]])</f>
        <v>https://todomusica.com.ar/parches/1337-es-0612-ps.html</v>
      </c>
      <c r="R2920" s="67"/>
      <c r="S2920" s="68"/>
      <c r="T2920" s="69"/>
      <c r="U2920" s="69"/>
      <c r="V2920" s="69"/>
      <c r="W2920" s="69"/>
      <c r="X2920" s="69"/>
      <c r="Y2920" s="35"/>
      <c r="Z2920" s="35" t="s">
        <v>26590</v>
      </c>
      <c r="AA2920" s="36">
        <v>1</v>
      </c>
      <c r="AB2920" s="35" t="s">
        <v>27</v>
      </c>
      <c r="AC2920" s="35" t="str">
        <f>+IF(Tabla1[[#This Row],[STK]]="no","Sin STK", "STK disponible")</f>
        <v>STK disponible</v>
      </c>
      <c r="AD2920" s="35">
        <f>+I2920*J2920</f>
        <v>0</v>
      </c>
      <c r="AE2920" s="35">
        <f>+I2920*K2920</f>
        <v>0</v>
      </c>
      <c r="AF2920" s="36">
        <f>IF(Tabla1[[#This Row],[ref pack]]=1,Tabla1[[#This Row],[Pedido]],LCM(Tabla1[[#This Row],[MC VIEJO]],Tabla1[[#This Row],[Pedido]]))</f>
        <v>1</v>
      </c>
      <c r="AG2920" s="36">
        <f>+VLOOKUP(Tabla1[[#This Row],[Artículo]],'.'!$B$2:$D$11481,3,)</f>
        <v>1</v>
      </c>
      <c r="AH2920" s="37" t="str">
        <f>+IFERROR(SEARCH("pack",Tabla1[[#This Row],[PACK]]),"")</f>
        <v/>
      </c>
    </row>
    <row r="2921" spans="1:34" ht="24" customHeight="1" x14ac:dyDescent="0.2">
      <c r="A2921" s="50" t="s">
        <v>5337</v>
      </c>
      <c r="B2921" s="60" t="s">
        <v>5548</v>
      </c>
      <c r="C2921" s="61" t="s">
        <v>5549</v>
      </c>
      <c r="D2921" s="52" t="s">
        <v>9841</v>
      </c>
      <c r="E2921" s="53">
        <v>30330.31</v>
      </c>
      <c r="F2921" s="23" t="str">
        <f>+IFERROR(VLOOKUP(Tabla1[[#This Row],[Artículo]],'..'!$B$2:$D$569000,3,),"")</f>
        <v/>
      </c>
      <c r="G2921" s="24" t="str">
        <f>IF(H2921=AF2921,"", "Error MC")</f>
        <v>Error MC</v>
      </c>
      <c r="H2921" s="62"/>
      <c r="I2921" s="54">
        <f>+Tabla1[[#This Row],[MC]]*Tabla1[[#This Row],[Pedido]]*Tabla1[[#This Row],[PVC ]]</f>
        <v>0</v>
      </c>
      <c r="J2921" s="26">
        <v>0.21</v>
      </c>
      <c r="K2921" s="63"/>
      <c r="L2921" s="28" t="s">
        <v>17</v>
      </c>
      <c r="M2921" s="53">
        <v>53214.53</v>
      </c>
      <c r="N2921" s="64" t="str">
        <f>+IF(Tabla1[[#This Row],[F PMPI]]="SÍ","No","Sí")</f>
        <v>Sí</v>
      </c>
      <c r="O2921" s="65">
        <f>+Tabla1[[#This Row],[PVL]]*1.055</f>
        <v>56141.329149999998</v>
      </c>
      <c r="P2921" s="65">
        <f>+Tabla1[[#This Row],[PVL]]*1.43</f>
        <v>76096.777900000001</v>
      </c>
      <c r="Q2921" s="66" t="str">
        <f>+HYPERLINK(Tabla1[[#This Row],[PAG]])</f>
        <v>https://todomusica.com.ar/parches/1896-es-0613-ps.html</v>
      </c>
      <c r="R2921" s="67"/>
      <c r="S2921" s="68"/>
      <c r="T2921" s="69"/>
      <c r="U2921" s="69"/>
      <c r="V2921" s="69"/>
      <c r="W2921" s="69"/>
      <c r="X2921" s="69"/>
      <c r="Y2921" s="35"/>
      <c r="Z2921" s="35" t="s">
        <v>26591</v>
      </c>
      <c r="AA2921" s="36">
        <v>1</v>
      </c>
      <c r="AB2921" s="35" t="s">
        <v>27</v>
      </c>
      <c r="AC2921" s="35" t="str">
        <f>+IF(Tabla1[[#This Row],[STK]]="no","Sin STK", "STK disponible")</f>
        <v>STK disponible</v>
      </c>
      <c r="AD2921" s="35">
        <f>+I2921*J2921</f>
        <v>0</v>
      </c>
      <c r="AE2921" s="35">
        <f>+I2921*K2921</f>
        <v>0</v>
      </c>
      <c r="AF2921" s="36">
        <f>IF(Tabla1[[#This Row],[ref pack]]=1,Tabla1[[#This Row],[Pedido]],LCM(Tabla1[[#This Row],[MC VIEJO]],Tabla1[[#This Row],[Pedido]]))</f>
        <v>1</v>
      </c>
      <c r="AG2921" s="36">
        <f>+VLOOKUP(Tabla1[[#This Row],[Artículo]],'.'!$B$2:$D$11481,3,)</f>
        <v>1</v>
      </c>
      <c r="AH2921" s="37" t="str">
        <f>+IFERROR(SEARCH("pack",Tabla1[[#This Row],[PACK]]),"")</f>
        <v/>
      </c>
    </row>
    <row r="2922" spans="1:34" ht="24" customHeight="1" x14ac:dyDescent="0.2">
      <c r="A2922" s="50" t="s">
        <v>5337</v>
      </c>
      <c r="B2922" s="60" t="s">
        <v>5550</v>
      </c>
      <c r="C2922" s="61" t="s">
        <v>5551</v>
      </c>
      <c r="D2922" s="52" t="s">
        <v>27</v>
      </c>
      <c r="E2922" s="53">
        <v>32119.88</v>
      </c>
      <c r="F2922" s="23" t="str">
        <f>+IFERROR(VLOOKUP(Tabla1[[#This Row],[Artículo]],'..'!$B$2:$D$569000,3,),"")</f>
        <v/>
      </c>
      <c r="G2922" s="24" t="str">
        <f>IF(H2922=AF2922,"", "Error MC")</f>
        <v>Error MC</v>
      </c>
      <c r="H2922" s="62"/>
      <c r="I2922" s="54">
        <f>+Tabla1[[#This Row],[MC]]*Tabla1[[#This Row],[Pedido]]*Tabla1[[#This Row],[PVC ]]</f>
        <v>0</v>
      </c>
      <c r="J2922" s="26">
        <v>0.21</v>
      </c>
      <c r="K2922" s="63"/>
      <c r="L2922" s="28" t="s">
        <v>17</v>
      </c>
      <c r="M2922" s="53">
        <v>56354.334000000003</v>
      </c>
      <c r="N2922" s="64" t="str">
        <f>+IF(Tabla1[[#This Row],[F PMPI]]="SÍ","No","Sí")</f>
        <v>Sí</v>
      </c>
      <c r="O2922" s="65">
        <f>+Tabla1[[#This Row],[PVL]]*1.055</f>
        <v>59453.822370000002</v>
      </c>
      <c r="P2922" s="65">
        <f>+Tabla1[[#This Row],[PVL]]*1.43</f>
        <v>80586.697620000006</v>
      </c>
      <c r="Q2922" s="66" t="str">
        <f>+HYPERLINK(Tabla1[[#This Row],[PAG]])</f>
        <v>https://todomusica.com.ar/parches/1579-es-0614-ps.html</v>
      </c>
      <c r="R2922" s="67"/>
      <c r="S2922" s="68"/>
      <c r="T2922" s="69"/>
      <c r="U2922" s="69"/>
      <c r="V2922" s="69"/>
      <c r="W2922" s="69"/>
      <c r="X2922" s="69"/>
      <c r="Y2922" s="35"/>
      <c r="Z2922" s="35" t="s">
        <v>26592</v>
      </c>
      <c r="AA2922" s="36">
        <v>1</v>
      </c>
      <c r="AB2922" s="35" t="s">
        <v>27</v>
      </c>
      <c r="AC2922" s="35" t="str">
        <f>+IF(Tabla1[[#This Row],[STK]]="no","Sin STK", "STK disponible")</f>
        <v>Sin STK</v>
      </c>
      <c r="AD2922" s="35">
        <f>+I2922*J2922</f>
        <v>0</v>
      </c>
      <c r="AE2922" s="35">
        <f>+I2922*K2922</f>
        <v>0</v>
      </c>
      <c r="AF2922" s="36">
        <f>IF(Tabla1[[#This Row],[ref pack]]=1,Tabla1[[#This Row],[Pedido]],LCM(Tabla1[[#This Row],[MC VIEJO]],Tabla1[[#This Row],[Pedido]]))</f>
        <v>1</v>
      </c>
      <c r="AG2922" s="36">
        <f>+VLOOKUP(Tabla1[[#This Row],[Artículo]],'.'!$B$2:$D$11481,3,)</f>
        <v>1</v>
      </c>
      <c r="AH2922" s="37" t="str">
        <f>+IFERROR(SEARCH("pack",Tabla1[[#This Row],[PACK]]),"")</f>
        <v/>
      </c>
    </row>
    <row r="2923" spans="1:34" ht="24" customHeight="1" x14ac:dyDescent="0.2">
      <c r="A2923" s="50" t="s">
        <v>5337</v>
      </c>
      <c r="B2923" s="60" t="s">
        <v>5552</v>
      </c>
      <c r="C2923" s="61" t="s">
        <v>5553</v>
      </c>
      <c r="D2923" s="52" t="s">
        <v>9841</v>
      </c>
      <c r="E2923" s="53">
        <v>35492.47</v>
      </c>
      <c r="F2923" s="23" t="str">
        <f>+IFERROR(VLOOKUP(Tabla1[[#This Row],[Artículo]],'..'!$B$2:$D$569000,3,),"")</f>
        <v/>
      </c>
      <c r="G2923" s="24" t="str">
        <f>IF(H2923=AF2923,"", "Error MC")</f>
        <v>Error MC</v>
      </c>
      <c r="H2923" s="62"/>
      <c r="I2923" s="54">
        <f>+Tabla1[[#This Row],[MC]]*Tabla1[[#This Row],[Pedido]]*Tabla1[[#This Row],[PVC ]]</f>
        <v>0</v>
      </c>
      <c r="J2923" s="26">
        <v>0.21</v>
      </c>
      <c r="K2923" s="63"/>
      <c r="L2923" s="28" t="s">
        <v>17</v>
      </c>
      <c r="M2923" s="53">
        <v>62271.536999999997</v>
      </c>
      <c r="N2923" s="64" t="str">
        <f>+IF(Tabla1[[#This Row],[F PMPI]]="SÍ","No","Sí")</f>
        <v>Sí</v>
      </c>
      <c r="O2923" s="65">
        <f>+Tabla1[[#This Row],[PVL]]*1.055</f>
        <v>65696.47153499999</v>
      </c>
      <c r="P2923" s="65">
        <f>+Tabla1[[#This Row],[PVL]]*1.43</f>
        <v>89048.297909999994</v>
      </c>
      <c r="Q2923" s="66" t="str">
        <f>+HYPERLINK(Tabla1[[#This Row],[PAG]])</f>
        <v>https://todomusica.com.ar/parches/3876-es-0616-ps.html</v>
      </c>
      <c r="R2923" s="67"/>
      <c r="S2923" s="68"/>
      <c r="T2923" s="69"/>
      <c r="U2923" s="69"/>
      <c r="V2923" s="69"/>
      <c r="W2923" s="69"/>
      <c r="X2923" s="69"/>
      <c r="Y2923" s="35"/>
      <c r="Z2923" s="35" t="s">
        <v>26593</v>
      </c>
      <c r="AA2923" s="36">
        <v>1</v>
      </c>
      <c r="AB2923" s="35" t="s">
        <v>27</v>
      </c>
      <c r="AC2923" s="35" t="str">
        <f>+IF(Tabla1[[#This Row],[STK]]="no","Sin STK", "STK disponible")</f>
        <v>STK disponible</v>
      </c>
      <c r="AD2923" s="35">
        <f>+I2923*J2923</f>
        <v>0</v>
      </c>
      <c r="AE2923" s="35">
        <f>+I2923*K2923</f>
        <v>0</v>
      </c>
      <c r="AF2923" s="36">
        <f>IF(Tabla1[[#This Row],[ref pack]]=1,Tabla1[[#This Row],[Pedido]],LCM(Tabla1[[#This Row],[MC VIEJO]],Tabla1[[#This Row],[Pedido]]))</f>
        <v>1</v>
      </c>
      <c r="AG2923" s="36">
        <f>+VLOOKUP(Tabla1[[#This Row],[Artículo]],'.'!$B$2:$D$11481,3,)</f>
        <v>1</v>
      </c>
      <c r="AH2923" s="37" t="str">
        <f>+IFERROR(SEARCH("pack",Tabla1[[#This Row],[PACK]]),"")</f>
        <v/>
      </c>
    </row>
    <row r="2924" spans="1:34" ht="24" customHeight="1" x14ac:dyDescent="0.2">
      <c r="A2924" s="50" t="s">
        <v>5337</v>
      </c>
      <c r="B2924" s="60" t="s">
        <v>5554</v>
      </c>
      <c r="C2924" s="61" t="s">
        <v>5555</v>
      </c>
      <c r="D2924" s="52" t="s">
        <v>27</v>
      </c>
      <c r="E2924" s="53">
        <v>20189.580000000002</v>
      </c>
      <c r="F2924" s="23" t="str">
        <f>+IFERROR(VLOOKUP(Tabla1[[#This Row],[Artículo]],'..'!$B$2:$D$569000,3,),"")</f>
        <v/>
      </c>
      <c r="G2924" s="24" t="str">
        <f>IF(H2924=AF2924,"", "Error MC")</f>
        <v>Error MC</v>
      </c>
      <c r="H2924" s="62"/>
      <c r="I2924" s="54">
        <f>+Tabla1[[#This Row],[MC]]*Tabla1[[#This Row],[Pedido]]*Tabla1[[#This Row],[PVC ]]</f>
        <v>0</v>
      </c>
      <c r="J2924" s="26">
        <v>0.21</v>
      </c>
      <c r="K2924" s="63"/>
      <c r="L2924" s="28" t="s">
        <v>17</v>
      </c>
      <c r="M2924" s="53">
        <v>35422.616999999998</v>
      </c>
      <c r="N2924" s="64" t="str">
        <f>+IF(Tabla1[[#This Row],[F PMPI]]="SÍ","No","Sí")</f>
        <v>Sí</v>
      </c>
      <c r="O2924" s="65">
        <f>+Tabla1[[#This Row],[PVL]]*1.055</f>
        <v>37370.860934999997</v>
      </c>
      <c r="P2924" s="65">
        <f>+Tabla1[[#This Row],[PVL]]*1.43</f>
        <v>50654.342309999993</v>
      </c>
      <c r="Q2924" s="66" t="str">
        <f>+HYPERLINK(Tabla1[[#This Row],[PAG]])</f>
        <v>https://todomusica.com.ar/parches-simil-cuero/3877-fa-0510-00.html</v>
      </c>
      <c r="R2924" s="67"/>
      <c r="S2924" s="68"/>
      <c r="T2924" s="69"/>
      <c r="U2924" s="69"/>
      <c r="V2924" s="69"/>
      <c r="W2924" s="69"/>
      <c r="X2924" s="69"/>
      <c r="Y2924" s="35"/>
      <c r="Z2924" s="35" t="s">
        <v>26594</v>
      </c>
      <c r="AA2924" s="36">
        <v>1</v>
      </c>
      <c r="AB2924" s="35" t="s">
        <v>27</v>
      </c>
      <c r="AC2924" s="35" t="str">
        <f>+IF(Tabla1[[#This Row],[STK]]="no","Sin STK", "STK disponible")</f>
        <v>Sin STK</v>
      </c>
      <c r="AD2924" s="35">
        <f>+I2924*J2924</f>
        <v>0</v>
      </c>
      <c r="AE2924" s="35">
        <f>+I2924*K2924</f>
        <v>0</v>
      </c>
      <c r="AF2924" s="36">
        <f>IF(Tabla1[[#This Row],[ref pack]]=1,Tabla1[[#This Row],[Pedido]],LCM(Tabla1[[#This Row],[MC VIEJO]],Tabla1[[#This Row],[Pedido]]))</f>
        <v>1</v>
      </c>
      <c r="AG2924" s="36">
        <f>+VLOOKUP(Tabla1[[#This Row],[Artículo]],'.'!$B$2:$D$11481,3,)</f>
        <v>1</v>
      </c>
      <c r="AH2924" s="37" t="str">
        <f>+IFERROR(SEARCH("pack",Tabla1[[#This Row],[PACK]]),"")</f>
        <v/>
      </c>
    </row>
    <row r="2925" spans="1:34" ht="24" customHeight="1" x14ac:dyDescent="0.2">
      <c r="A2925" s="50" t="s">
        <v>5337</v>
      </c>
      <c r="B2925" s="60" t="s">
        <v>5556</v>
      </c>
      <c r="C2925" s="61" t="s">
        <v>5557</v>
      </c>
      <c r="D2925" s="52" t="s">
        <v>9841</v>
      </c>
      <c r="E2925" s="53">
        <v>22621.56</v>
      </c>
      <c r="F2925" s="23" t="str">
        <f>+IFERROR(VLOOKUP(Tabla1[[#This Row],[Artículo]],'..'!$B$2:$D$569000,3,),"")</f>
        <v/>
      </c>
      <c r="G2925" s="24" t="str">
        <f>IF(H2925=AF2925,"", "Error MC")</f>
        <v>Error MC</v>
      </c>
      <c r="H2925" s="62"/>
      <c r="I2925" s="54">
        <f>+Tabla1[[#This Row],[MC]]*Tabla1[[#This Row],[Pedido]]*Tabla1[[#This Row],[PVC ]]</f>
        <v>0</v>
      </c>
      <c r="J2925" s="26">
        <v>0.21</v>
      </c>
      <c r="K2925" s="63"/>
      <c r="L2925" s="28" t="s">
        <v>17</v>
      </c>
      <c r="M2925" s="53">
        <v>39689.525000000001</v>
      </c>
      <c r="N2925" s="64" t="str">
        <f>+IF(Tabla1[[#This Row],[F PMPI]]="SÍ","No","Sí")</f>
        <v>Sí</v>
      </c>
      <c r="O2925" s="65">
        <f>+Tabla1[[#This Row],[PVL]]*1.055</f>
        <v>41872.448875000002</v>
      </c>
      <c r="P2925" s="65">
        <f>+Tabla1[[#This Row],[PVL]]*1.43</f>
        <v>56756.020749999996</v>
      </c>
      <c r="Q2925" s="66" t="str">
        <f>+HYPERLINK(Tabla1[[#This Row],[PAG]])</f>
        <v>https://todomusica.com.ar/parches-simil-cuero/5563-404.html</v>
      </c>
      <c r="R2925" s="67"/>
      <c r="S2925" s="68"/>
      <c r="T2925" s="69"/>
      <c r="U2925" s="69"/>
      <c r="V2925" s="69"/>
      <c r="W2925" s="69"/>
      <c r="X2925" s="69"/>
      <c r="Y2925" s="35"/>
      <c r="Z2925" s="35" t="s">
        <v>26595</v>
      </c>
      <c r="AA2925" s="36">
        <v>1</v>
      </c>
      <c r="AB2925" s="35" t="s">
        <v>27</v>
      </c>
      <c r="AC2925" s="35" t="str">
        <f>+IF(Tabla1[[#This Row],[STK]]="no","Sin STK", "STK disponible")</f>
        <v>STK disponible</v>
      </c>
      <c r="AD2925" s="35">
        <f>+I2925*J2925</f>
        <v>0</v>
      </c>
      <c r="AE2925" s="35">
        <f>+I2925*K2925</f>
        <v>0</v>
      </c>
      <c r="AF2925" s="36">
        <f>IF(Tabla1[[#This Row],[ref pack]]=1,Tabla1[[#This Row],[Pedido]],LCM(Tabla1[[#This Row],[MC VIEJO]],Tabla1[[#This Row],[Pedido]]))</f>
        <v>1</v>
      </c>
      <c r="AG2925" s="36">
        <f>+VLOOKUP(Tabla1[[#This Row],[Artículo]],'.'!$B$2:$D$11481,3,)</f>
        <v>1</v>
      </c>
      <c r="AH2925" s="37" t="str">
        <f>+IFERROR(SEARCH("pack",Tabla1[[#This Row],[PACK]]),"")</f>
        <v/>
      </c>
    </row>
    <row r="2926" spans="1:34" ht="24" customHeight="1" x14ac:dyDescent="0.2">
      <c r="A2926" s="50" t="s">
        <v>5337</v>
      </c>
      <c r="B2926" s="60" t="s">
        <v>5558</v>
      </c>
      <c r="C2926" s="61" t="s">
        <v>5559</v>
      </c>
      <c r="D2926" s="52" t="s">
        <v>9841</v>
      </c>
      <c r="E2926" s="53">
        <v>22965.7</v>
      </c>
      <c r="F2926" s="23" t="str">
        <f>+IFERROR(VLOOKUP(Tabla1[[#This Row],[Artículo]],'..'!$B$2:$D$569000,3,),"")</f>
        <v/>
      </c>
      <c r="G2926" s="24" t="str">
        <f>IF(H2926=AF2926,"", "Error MC")</f>
        <v>Error MC</v>
      </c>
      <c r="H2926" s="62"/>
      <c r="I2926" s="54">
        <f>+Tabla1[[#This Row],[MC]]*Tabla1[[#This Row],[Pedido]]*Tabla1[[#This Row],[PVC ]]</f>
        <v>0</v>
      </c>
      <c r="J2926" s="26">
        <v>0.21</v>
      </c>
      <c r="K2926" s="63"/>
      <c r="L2926" s="28" t="s">
        <v>17</v>
      </c>
      <c r="M2926" s="53">
        <v>40293.326999999997</v>
      </c>
      <c r="N2926" s="64" t="str">
        <f>+IF(Tabla1[[#This Row],[F PMPI]]="SÍ","No","Sí")</f>
        <v>Sí</v>
      </c>
      <c r="O2926" s="65">
        <f>+Tabla1[[#This Row],[PVL]]*1.055</f>
        <v>42509.459984999994</v>
      </c>
      <c r="P2926" s="65">
        <f>+Tabla1[[#This Row],[PVL]]*1.43</f>
        <v>57619.45760999999</v>
      </c>
      <c r="Q2926" s="66" t="str">
        <f>+HYPERLINK(Tabla1[[#This Row],[PAG]])</f>
        <v>https://todomusica.com.ar/parches-simil-cuero/1935-fa-0513-00.html</v>
      </c>
      <c r="R2926" s="67"/>
      <c r="S2926" s="68"/>
      <c r="T2926" s="69"/>
      <c r="U2926" s="69"/>
      <c r="V2926" s="69"/>
      <c r="W2926" s="69"/>
      <c r="X2926" s="69"/>
      <c r="Y2926" s="35"/>
      <c r="Z2926" s="35" t="s">
        <v>26596</v>
      </c>
      <c r="AA2926" s="36">
        <v>1</v>
      </c>
      <c r="AB2926" s="35" t="s">
        <v>27</v>
      </c>
      <c r="AC2926" s="35" t="str">
        <f>+IF(Tabla1[[#This Row],[STK]]="no","Sin STK", "STK disponible")</f>
        <v>STK disponible</v>
      </c>
      <c r="AD2926" s="35">
        <f>+I2926*J2926</f>
        <v>0</v>
      </c>
      <c r="AE2926" s="35">
        <f>+I2926*K2926</f>
        <v>0</v>
      </c>
      <c r="AF2926" s="36">
        <f>IF(Tabla1[[#This Row],[ref pack]]=1,Tabla1[[#This Row],[Pedido]],LCM(Tabla1[[#This Row],[MC VIEJO]],Tabla1[[#This Row],[Pedido]]))</f>
        <v>1</v>
      </c>
      <c r="AG2926" s="36">
        <f>+VLOOKUP(Tabla1[[#This Row],[Artículo]],'.'!$B$2:$D$11481,3,)</f>
        <v>1</v>
      </c>
      <c r="AH2926" s="37" t="str">
        <f>+IFERROR(SEARCH("pack",Tabla1[[#This Row],[PACK]]),"")</f>
        <v/>
      </c>
    </row>
    <row r="2927" spans="1:34" ht="24" customHeight="1" x14ac:dyDescent="0.2">
      <c r="A2927" s="50" t="s">
        <v>5337</v>
      </c>
      <c r="B2927" s="60" t="s">
        <v>5560</v>
      </c>
      <c r="C2927" s="61" t="s">
        <v>5561</v>
      </c>
      <c r="D2927" s="52" t="s">
        <v>9841</v>
      </c>
      <c r="E2927" s="53">
        <v>24204.66</v>
      </c>
      <c r="F2927" s="23" t="str">
        <f>+IFERROR(VLOOKUP(Tabla1[[#This Row],[Artículo]],'..'!$B$2:$D$569000,3,),"")</f>
        <v/>
      </c>
      <c r="G2927" s="24" t="str">
        <f>IF(H2927=AF2927,"", "Error MC")</f>
        <v>Error MC</v>
      </c>
      <c r="H2927" s="62"/>
      <c r="I2927" s="54">
        <f>+Tabla1[[#This Row],[MC]]*Tabla1[[#This Row],[Pedido]]*Tabla1[[#This Row],[PVC ]]</f>
        <v>0</v>
      </c>
      <c r="J2927" s="26">
        <v>0.21</v>
      </c>
      <c r="K2927" s="63"/>
      <c r="L2927" s="28" t="s">
        <v>17</v>
      </c>
      <c r="M2927" s="53">
        <v>42467.08</v>
      </c>
      <c r="N2927" s="64" t="str">
        <f>+IF(Tabla1[[#This Row],[F PMPI]]="SÍ","No","Sí")</f>
        <v>Sí</v>
      </c>
      <c r="O2927" s="65">
        <f>+Tabla1[[#This Row],[PVL]]*1.055</f>
        <v>44802.769399999997</v>
      </c>
      <c r="P2927" s="65">
        <f>+Tabla1[[#This Row],[PVL]]*1.43</f>
        <v>60727.924399999996</v>
      </c>
      <c r="Q2927" s="66" t="str">
        <f>+HYPERLINK(Tabla1[[#This Row],[PAG]])</f>
        <v>https://todomusica.com.ar/parches-simil-cuero/3878-fa-0514-00.html</v>
      </c>
      <c r="R2927" s="67"/>
      <c r="S2927" s="68"/>
      <c r="T2927" s="69"/>
      <c r="U2927" s="69"/>
      <c r="V2927" s="69"/>
      <c r="W2927" s="69"/>
      <c r="X2927" s="69"/>
      <c r="Y2927" s="35"/>
      <c r="Z2927" s="35" t="s">
        <v>26597</v>
      </c>
      <c r="AA2927" s="36">
        <v>1</v>
      </c>
      <c r="AB2927" s="35" t="s">
        <v>27</v>
      </c>
      <c r="AC2927" s="35" t="str">
        <f>+IF(Tabla1[[#This Row],[STK]]="no","Sin STK", "STK disponible")</f>
        <v>STK disponible</v>
      </c>
      <c r="AD2927" s="35">
        <f>+I2927*J2927</f>
        <v>0</v>
      </c>
      <c r="AE2927" s="35">
        <f>+I2927*K2927</f>
        <v>0</v>
      </c>
      <c r="AF2927" s="36">
        <f>IF(Tabla1[[#This Row],[ref pack]]=1,Tabla1[[#This Row],[Pedido]],LCM(Tabla1[[#This Row],[MC VIEJO]],Tabla1[[#This Row],[Pedido]]))</f>
        <v>1</v>
      </c>
      <c r="AG2927" s="36">
        <f>+VLOOKUP(Tabla1[[#This Row],[Artículo]],'.'!$B$2:$D$11481,3,)</f>
        <v>1</v>
      </c>
      <c r="AH2927" s="37" t="str">
        <f>+IFERROR(SEARCH("pack",Tabla1[[#This Row],[PACK]]),"")</f>
        <v/>
      </c>
    </row>
    <row r="2928" spans="1:34" ht="24" customHeight="1" x14ac:dyDescent="0.2">
      <c r="A2928" s="50" t="s">
        <v>5337</v>
      </c>
      <c r="B2928" s="60" t="s">
        <v>5562</v>
      </c>
      <c r="C2928" s="61" t="s">
        <v>5563</v>
      </c>
      <c r="D2928" s="52" t="s">
        <v>9841</v>
      </c>
      <c r="E2928" s="53">
        <v>26820.080000000002</v>
      </c>
      <c r="F2928" s="23" t="str">
        <f>+IFERROR(VLOOKUP(Tabla1[[#This Row],[Artículo]],'..'!$B$2:$D$569000,3,),"")</f>
        <v/>
      </c>
      <c r="G2928" s="24" t="str">
        <f>IF(H2928=AF2928,"", "Error MC")</f>
        <v>Error MC</v>
      </c>
      <c r="H2928" s="62"/>
      <c r="I2928" s="54">
        <f>+Tabla1[[#This Row],[MC]]*Tabla1[[#This Row],[Pedido]]*Tabla1[[#This Row],[PVC ]]</f>
        <v>0</v>
      </c>
      <c r="J2928" s="26">
        <v>0.21</v>
      </c>
      <c r="K2928" s="63"/>
      <c r="L2928" s="28" t="s">
        <v>17</v>
      </c>
      <c r="M2928" s="53">
        <v>47055.834999999999</v>
      </c>
      <c r="N2928" s="64" t="str">
        <f>+IF(Tabla1[[#This Row],[F PMPI]]="SÍ","No","Sí")</f>
        <v>Sí</v>
      </c>
      <c r="O2928" s="65">
        <f>+Tabla1[[#This Row],[PVL]]*1.055</f>
        <v>49643.905924999999</v>
      </c>
      <c r="P2928" s="65">
        <f>+Tabla1[[#This Row],[PVL]]*1.43</f>
        <v>67289.84405</v>
      </c>
      <c r="Q2928" s="66" t="str">
        <f>+HYPERLINK(Tabla1[[#This Row],[PAG]])</f>
        <v>https://todomusica.com.ar/parches-simil-cuero/279-fa-0516-00.html</v>
      </c>
      <c r="R2928" s="67"/>
      <c r="S2928" s="68"/>
      <c r="T2928" s="69"/>
      <c r="U2928" s="69"/>
      <c r="V2928" s="69"/>
      <c r="W2928" s="69"/>
      <c r="X2928" s="69"/>
      <c r="Y2928" s="35"/>
      <c r="Z2928" s="35" t="s">
        <v>26598</v>
      </c>
      <c r="AA2928" s="36">
        <v>1</v>
      </c>
      <c r="AB2928" s="35" t="s">
        <v>27</v>
      </c>
      <c r="AC2928" s="35" t="str">
        <f>+IF(Tabla1[[#This Row],[STK]]="no","Sin STK", "STK disponible")</f>
        <v>STK disponible</v>
      </c>
      <c r="AD2928" s="35">
        <f>+I2928*J2928</f>
        <v>0</v>
      </c>
      <c r="AE2928" s="35">
        <f>+I2928*K2928</f>
        <v>0</v>
      </c>
      <c r="AF2928" s="36">
        <f>IF(Tabla1[[#This Row],[ref pack]]=1,Tabla1[[#This Row],[Pedido]],LCM(Tabla1[[#This Row],[MC VIEJO]],Tabla1[[#This Row],[Pedido]]))</f>
        <v>1</v>
      </c>
      <c r="AG2928" s="36">
        <f>+VLOOKUP(Tabla1[[#This Row],[Artículo]],'.'!$B$2:$D$11481,3,)</f>
        <v>1</v>
      </c>
      <c r="AH2928" s="37" t="str">
        <f>+IFERROR(SEARCH("pack",Tabla1[[#This Row],[PACK]]),"")</f>
        <v/>
      </c>
    </row>
    <row r="2929" spans="1:34" ht="24" customHeight="1" x14ac:dyDescent="0.2">
      <c r="A2929" s="50" t="s">
        <v>5337</v>
      </c>
      <c r="B2929" s="60" t="s">
        <v>5564</v>
      </c>
      <c r="C2929" s="61" t="s">
        <v>5565</v>
      </c>
      <c r="D2929" s="52" t="s">
        <v>9841</v>
      </c>
      <c r="E2929" s="53">
        <v>32486.92</v>
      </c>
      <c r="F2929" s="23" t="str">
        <f>+IFERROR(VLOOKUP(Tabla1[[#This Row],[Artículo]],'..'!$B$2:$D$569000,3,),"")</f>
        <v/>
      </c>
      <c r="G2929" s="24" t="str">
        <f>IF(H2929=AF2929,"", "Error MC")</f>
        <v>Error MC</v>
      </c>
      <c r="H2929" s="62"/>
      <c r="I2929" s="54">
        <f>+Tabla1[[#This Row],[MC]]*Tabla1[[#This Row],[Pedido]]*Tabla1[[#This Row],[PVC ]]</f>
        <v>0</v>
      </c>
      <c r="J2929" s="26">
        <v>0.21</v>
      </c>
      <c r="K2929" s="63"/>
      <c r="L2929" s="28" t="s">
        <v>17</v>
      </c>
      <c r="M2929" s="53">
        <v>56998.296000000002</v>
      </c>
      <c r="N2929" s="64" t="str">
        <f>+IF(Tabla1[[#This Row],[F PMPI]]="SÍ","No","Sí")</f>
        <v>Sí</v>
      </c>
      <c r="O2929" s="65">
        <f>+Tabla1[[#This Row],[PVL]]*1.055</f>
        <v>60133.202279999998</v>
      </c>
      <c r="P2929" s="65">
        <f>+Tabla1[[#This Row],[PVL]]*1.43</f>
        <v>81507.563280000002</v>
      </c>
      <c r="Q2929" s="66" t="str">
        <f>+HYPERLINK(Tabla1[[#This Row],[PAG]])</f>
        <v>https://todomusica.com.ar/parches-simil-cuero/5564-404.html</v>
      </c>
      <c r="R2929" s="67"/>
      <c r="S2929" s="68"/>
      <c r="T2929" s="69"/>
      <c r="U2929" s="69"/>
      <c r="V2929" s="69"/>
      <c r="W2929" s="69"/>
      <c r="X2929" s="69"/>
      <c r="Y2929" s="35"/>
      <c r="Z2929" s="35" t="s">
        <v>26599</v>
      </c>
      <c r="AA2929" s="36">
        <v>1</v>
      </c>
      <c r="AB2929" s="35" t="s">
        <v>27</v>
      </c>
      <c r="AC2929" s="35" t="str">
        <f>+IF(Tabla1[[#This Row],[STK]]="no","Sin STK", "STK disponible")</f>
        <v>STK disponible</v>
      </c>
      <c r="AD2929" s="35">
        <f>+I2929*J2929</f>
        <v>0</v>
      </c>
      <c r="AE2929" s="35">
        <f>+I2929*K2929</f>
        <v>0</v>
      </c>
      <c r="AF2929" s="36">
        <f>IF(Tabla1[[#This Row],[ref pack]]=1,Tabla1[[#This Row],[Pedido]],LCM(Tabla1[[#This Row],[MC VIEJO]],Tabla1[[#This Row],[Pedido]]))</f>
        <v>1</v>
      </c>
      <c r="AG2929" s="36">
        <f>+VLOOKUP(Tabla1[[#This Row],[Artículo]],'.'!$B$2:$D$11481,3,)</f>
        <v>1</v>
      </c>
      <c r="AH2929" s="37" t="str">
        <f>+IFERROR(SEARCH("pack",Tabla1[[#This Row],[PACK]]),"")</f>
        <v/>
      </c>
    </row>
    <row r="2930" spans="1:34" ht="24" customHeight="1" x14ac:dyDescent="0.2">
      <c r="A2930" s="50" t="s">
        <v>5337</v>
      </c>
      <c r="B2930" s="60" t="s">
        <v>5566</v>
      </c>
      <c r="C2930" s="61" t="s">
        <v>5567</v>
      </c>
      <c r="D2930" s="52" t="s">
        <v>27</v>
      </c>
      <c r="E2930" s="53">
        <v>104527.27</v>
      </c>
      <c r="F2930" s="23" t="str">
        <f>+IFERROR(VLOOKUP(Tabla1[[#This Row],[Artículo]],'..'!$B$2:$D$569000,3,),"")</f>
        <v/>
      </c>
      <c r="G2930" s="24" t="str">
        <f>IF(H2930=AF2930,"", "Error MC")</f>
        <v>Error MC</v>
      </c>
      <c r="H2930" s="62"/>
      <c r="I2930" s="54">
        <f>+Tabla1[[#This Row],[MC]]*Tabla1[[#This Row],[Pedido]]*Tabla1[[#This Row],[PVC ]]</f>
        <v>0</v>
      </c>
      <c r="J2930" s="26">
        <v>0.21</v>
      </c>
      <c r="K2930" s="63"/>
      <c r="L2930" s="28" t="s">
        <v>17</v>
      </c>
      <c r="M2930" s="53">
        <v>183393.09299999999</v>
      </c>
      <c r="N2930" s="64" t="str">
        <f>+IF(Tabla1[[#This Row],[F PMPI]]="SÍ","No","Sí")</f>
        <v>Sí</v>
      </c>
      <c r="O2930" s="65">
        <f>+Tabla1[[#This Row],[PVL]]*1.055</f>
        <v>193479.71311499999</v>
      </c>
      <c r="P2930" s="65">
        <f>+Tabla1[[#This Row],[PVL]]*1.43</f>
        <v>262252.12299</v>
      </c>
      <c r="Q2930" s="66" t="str">
        <f>+HYPERLINK(Tabla1[[#This Row],[PAG]])</f>
        <v>https://todomusica.com.ar/parches-simil-cuero/3879-fa-1532-00.html</v>
      </c>
      <c r="R2930" s="67"/>
      <c r="S2930" s="68"/>
      <c r="T2930" s="69"/>
      <c r="U2930" s="69"/>
      <c r="V2930" s="69"/>
      <c r="W2930" s="69"/>
      <c r="X2930" s="69"/>
      <c r="Y2930" s="35"/>
      <c r="Z2930" s="35" t="s">
        <v>26600</v>
      </c>
      <c r="AA2930" s="36">
        <v>1</v>
      </c>
      <c r="AB2930" s="35" t="s">
        <v>27</v>
      </c>
      <c r="AC2930" s="35" t="str">
        <f>+IF(Tabla1[[#This Row],[STK]]="no","Sin STK", "STK disponible")</f>
        <v>Sin STK</v>
      </c>
      <c r="AD2930" s="35">
        <f>+I2930*J2930</f>
        <v>0</v>
      </c>
      <c r="AE2930" s="35">
        <f>+I2930*K2930</f>
        <v>0</v>
      </c>
      <c r="AF2930" s="36">
        <f>IF(Tabla1[[#This Row],[ref pack]]=1,Tabla1[[#This Row],[Pedido]],LCM(Tabla1[[#This Row],[MC VIEJO]],Tabla1[[#This Row],[Pedido]]))</f>
        <v>1</v>
      </c>
      <c r="AG2930" s="36">
        <f>+VLOOKUP(Tabla1[[#This Row],[Artículo]],'.'!$B$2:$D$11481,3,)</f>
        <v>1</v>
      </c>
      <c r="AH2930" s="37" t="str">
        <f>+IFERROR(SEARCH("pack",Tabla1[[#This Row],[PACK]]),"")</f>
        <v/>
      </c>
    </row>
    <row r="2931" spans="1:34" ht="24" customHeight="1" x14ac:dyDescent="0.2">
      <c r="A2931" s="50" t="s">
        <v>5337</v>
      </c>
      <c r="B2931" s="60" t="s">
        <v>5568</v>
      </c>
      <c r="C2931" s="61" t="s">
        <v>5569</v>
      </c>
      <c r="D2931" s="52" t="s">
        <v>27</v>
      </c>
      <c r="E2931" s="53">
        <v>130016.66</v>
      </c>
      <c r="F2931" s="23" t="str">
        <f>+IFERROR(VLOOKUP(Tabla1[[#This Row],[Artículo]],'..'!$B$2:$D$569000,3,),"")</f>
        <v/>
      </c>
      <c r="G2931" s="24" t="str">
        <f>IF(H2931=AF2931,"", "Error MC")</f>
        <v>Error MC</v>
      </c>
      <c r="H2931" s="62"/>
      <c r="I2931" s="54">
        <f>+Tabla1[[#This Row],[MC]]*Tabla1[[#This Row],[Pedido]]*Tabla1[[#This Row],[PVC ]]</f>
        <v>0</v>
      </c>
      <c r="J2931" s="26">
        <v>0.21</v>
      </c>
      <c r="K2931" s="63"/>
      <c r="L2931" s="28" t="s">
        <v>17</v>
      </c>
      <c r="M2931" s="53">
        <v>228114.234</v>
      </c>
      <c r="N2931" s="64" t="str">
        <f>+IF(Tabla1[[#This Row],[F PMPI]]="SÍ","No","Sí")</f>
        <v>Sí</v>
      </c>
      <c r="O2931" s="65">
        <f>+Tabla1[[#This Row],[PVL]]*1.055</f>
        <v>240660.51686999999</v>
      </c>
      <c r="P2931" s="65">
        <f>+Tabla1[[#This Row],[PVL]]*1.43</f>
        <v>326203.35462</v>
      </c>
      <c r="Q2931" s="66" t="str">
        <f>+HYPERLINK(Tabla1[[#This Row],[PAG]])</f>
        <v>http://www.todomusica.com.ar/parches/12390-404.html</v>
      </c>
      <c r="R2931" s="67"/>
      <c r="S2931" s="68"/>
      <c r="T2931" s="69"/>
      <c r="U2931" s="69"/>
      <c r="V2931" s="69"/>
      <c r="W2931" s="69"/>
      <c r="X2931" s="69"/>
      <c r="Y2931" s="35"/>
      <c r="Z2931" s="35" t="s">
        <v>26601</v>
      </c>
      <c r="AA2931" s="36">
        <v>1</v>
      </c>
      <c r="AB2931" s="35" t="s">
        <v>27</v>
      </c>
      <c r="AC2931" s="35" t="str">
        <f>+IF(Tabla1[[#This Row],[STK]]="no","Sin STK", "STK disponible")</f>
        <v>Sin STK</v>
      </c>
      <c r="AD2931" s="35">
        <f>+I2931*J2931</f>
        <v>0</v>
      </c>
      <c r="AE2931" s="35">
        <f>+I2931*K2931</f>
        <v>0</v>
      </c>
      <c r="AF2931" s="36">
        <f>IF(Tabla1[[#This Row],[ref pack]]=1,Tabla1[[#This Row],[Pedido]],LCM(Tabla1[[#This Row],[MC VIEJO]],Tabla1[[#This Row],[Pedido]]))</f>
        <v>1</v>
      </c>
      <c r="AG2931" s="36">
        <f>+VLOOKUP(Tabla1[[#This Row],[Artículo]],'.'!$B$2:$D$11481,3,)</f>
        <v>1</v>
      </c>
      <c r="AH2931" s="37" t="str">
        <f>+IFERROR(SEARCH("pack",Tabla1[[#This Row],[PACK]]),"")</f>
        <v/>
      </c>
    </row>
    <row r="2932" spans="1:34" ht="24" customHeight="1" x14ac:dyDescent="0.2">
      <c r="A2932" s="50" t="s">
        <v>5337</v>
      </c>
      <c r="B2932" s="60" t="s">
        <v>5570</v>
      </c>
      <c r="C2932" s="61" t="s">
        <v>5571</v>
      </c>
      <c r="D2932" s="52" t="s">
        <v>9841</v>
      </c>
      <c r="E2932" s="53">
        <v>38245.58</v>
      </c>
      <c r="F2932" s="23" t="str">
        <f>+IFERROR(VLOOKUP(Tabla1[[#This Row],[Artículo]],'..'!$B$2:$D$569000,3,),"")</f>
        <v/>
      </c>
      <c r="G2932" s="24" t="str">
        <f>IF(H2932=AF2932,"", "Error MC")</f>
        <v>Error MC</v>
      </c>
      <c r="H2932" s="62"/>
      <c r="I2932" s="54">
        <f>+Tabla1[[#This Row],[MC]]*Tabla1[[#This Row],[Pedido]]*Tabla1[[#This Row],[PVC ]]</f>
        <v>0</v>
      </c>
      <c r="J2932" s="26">
        <v>0.21</v>
      </c>
      <c r="K2932" s="63"/>
      <c r="L2932" s="28" t="s">
        <v>17</v>
      </c>
      <c r="M2932" s="53">
        <v>67101.869000000006</v>
      </c>
      <c r="N2932" s="64" t="str">
        <f>+IF(Tabla1[[#This Row],[F PMPI]]="SÍ","No","Sí")</f>
        <v>Sí</v>
      </c>
      <c r="O2932" s="65">
        <f>+Tabla1[[#This Row],[PVL]]*1.055</f>
        <v>70792.471795000005</v>
      </c>
      <c r="P2932" s="65">
        <f>+Tabla1[[#This Row],[PVL]]*1.43</f>
        <v>95955.67267</v>
      </c>
      <c r="Q2932" s="66" t="str">
        <f>+HYPERLINK(Tabla1[[#This Row],[PAG]])</f>
        <v>https://todomusica.com.ar/accesorios-de-bateria/2280-hkmuff20.html</v>
      </c>
      <c r="R2932" s="67"/>
      <c r="S2932" s="68"/>
      <c r="T2932" s="69"/>
      <c r="U2932" s="69"/>
      <c r="V2932" s="69"/>
      <c r="W2932" s="69"/>
      <c r="X2932" s="69"/>
      <c r="Y2932" s="35"/>
      <c r="Z2932" s="35" t="s">
        <v>26602</v>
      </c>
      <c r="AA2932" s="36">
        <v>1</v>
      </c>
      <c r="AB2932" s="35" t="s">
        <v>27</v>
      </c>
      <c r="AC2932" s="35" t="str">
        <f>+IF(Tabla1[[#This Row],[STK]]="no","Sin STK", "STK disponible")</f>
        <v>STK disponible</v>
      </c>
      <c r="AD2932" s="35">
        <f>+I2932*J2932</f>
        <v>0</v>
      </c>
      <c r="AE2932" s="35">
        <f>+I2932*K2932</f>
        <v>0</v>
      </c>
      <c r="AF2932" s="36">
        <f>IF(Tabla1[[#This Row],[ref pack]]=1,Tabla1[[#This Row],[Pedido]],LCM(Tabla1[[#This Row],[MC VIEJO]],Tabla1[[#This Row],[Pedido]]))</f>
        <v>1</v>
      </c>
      <c r="AG2932" s="36">
        <f>+VLOOKUP(Tabla1[[#This Row],[Artículo]],'.'!$B$2:$D$11481,3,)</f>
        <v>1</v>
      </c>
      <c r="AH2932" s="37" t="str">
        <f>+IFERROR(SEARCH("pack",Tabla1[[#This Row],[PACK]]),"")</f>
        <v/>
      </c>
    </row>
    <row r="2933" spans="1:34" ht="24" customHeight="1" x14ac:dyDescent="0.2">
      <c r="A2933" s="50" t="s">
        <v>5337</v>
      </c>
      <c r="B2933" s="60" t="s">
        <v>5572</v>
      </c>
      <c r="C2933" s="61" t="s">
        <v>5573</v>
      </c>
      <c r="D2933" s="52" t="s">
        <v>27</v>
      </c>
      <c r="E2933" s="53">
        <v>39966.31</v>
      </c>
      <c r="F2933" s="23" t="str">
        <f>+IFERROR(VLOOKUP(Tabla1[[#This Row],[Artículo]],'..'!$B$2:$D$569000,3,),"")</f>
        <v/>
      </c>
      <c r="G2933" s="24" t="str">
        <f>IF(H2933=AF2933,"", "Error MC")</f>
        <v>Error MC</v>
      </c>
      <c r="H2933" s="62"/>
      <c r="I2933" s="54">
        <f>+Tabla1[[#This Row],[MC]]*Tabla1[[#This Row],[Pedido]]*Tabla1[[#This Row],[PVC ]]</f>
        <v>0</v>
      </c>
      <c r="J2933" s="26">
        <v>0.21</v>
      </c>
      <c r="K2933" s="63"/>
      <c r="L2933" s="28" t="s">
        <v>17</v>
      </c>
      <c r="M2933" s="53">
        <v>70120.892000000007</v>
      </c>
      <c r="N2933" s="64" t="str">
        <f>+IF(Tabla1[[#This Row],[F PMPI]]="SÍ","No","Sí")</f>
        <v>No</v>
      </c>
      <c r="O2933" s="65">
        <f>+Tabla1[[#This Row],[PVL]]*1.055</f>
        <v>73977.541060000003</v>
      </c>
      <c r="P2933" s="65">
        <f>+Tabla1[[#This Row],[PVL]]*1.43</f>
        <v>100272.87556</v>
      </c>
      <c r="Q2933" s="66" t="str">
        <f>+HYPERLINK(Tabla1[[#This Row],[PAG]])</f>
        <v>http://www.todomusica.com.ar/parches/1946-hkmuff22.html</v>
      </c>
      <c r="R2933" s="67"/>
      <c r="S2933" s="68"/>
      <c r="T2933" s="69"/>
      <c r="U2933" s="69"/>
      <c r="V2933" s="69"/>
      <c r="W2933" s="69"/>
      <c r="X2933" s="69"/>
      <c r="Y2933" s="35"/>
      <c r="Z2933" s="35" t="s">
        <v>26603</v>
      </c>
      <c r="AA2933" s="36">
        <v>1</v>
      </c>
      <c r="AB2933" s="35" t="s">
        <v>9849</v>
      </c>
      <c r="AC2933" s="35" t="str">
        <f>+IF(Tabla1[[#This Row],[STK]]="no","Sin STK", "STK disponible")</f>
        <v>Sin STK</v>
      </c>
      <c r="AD2933" s="35">
        <f>+I2933*J2933</f>
        <v>0</v>
      </c>
      <c r="AE2933" s="35">
        <f>+I2933*K2933</f>
        <v>0</v>
      </c>
      <c r="AF2933" s="36">
        <f>IF(Tabla1[[#This Row],[ref pack]]=1,Tabla1[[#This Row],[Pedido]],LCM(Tabla1[[#This Row],[MC VIEJO]],Tabla1[[#This Row],[Pedido]]))</f>
        <v>1</v>
      </c>
      <c r="AG2933" s="36">
        <f>+VLOOKUP(Tabla1[[#This Row],[Artículo]],'.'!$B$2:$D$11481,3,)</f>
        <v>1</v>
      </c>
      <c r="AH2933" s="37" t="str">
        <f>+IFERROR(SEARCH("pack",Tabla1[[#This Row],[PACK]]),"")</f>
        <v/>
      </c>
    </row>
    <row r="2934" spans="1:34" ht="24" customHeight="1" x14ac:dyDescent="0.2">
      <c r="A2934" s="50" t="s">
        <v>5337</v>
      </c>
      <c r="B2934" s="60" t="s">
        <v>5574</v>
      </c>
      <c r="C2934" s="61" t="s">
        <v>5575</v>
      </c>
      <c r="D2934" s="52" t="s">
        <v>9841</v>
      </c>
      <c r="E2934" s="53">
        <v>47399.75</v>
      </c>
      <c r="F2934" s="23" t="str">
        <f>+IFERROR(VLOOKUP(Tabla1[[#This Row],[Artículo]],'..'!$B$2:$D$569000,3,),"")</f>
        <v/>
      </c>
      <c r="G2934" s="24" t="str">
        <f>IF(H2934=AF2934,"", "Error MC")</f>
        <v>Error MC</v>
      </c>
      <c r="H2934" s="62"/>
      <c r="I2934" s="54">
        <f>+Tabla1[[#This Row],[MC]]*Tabla1[[#This Row],[Pedido]]*Tabla1[[#This Row],[PVC ]]</f>
        <v>0</v>
      </c>
      <c r="J2934" s="26">
        <v>0.21</v>
      </c>
      <c r="K2934" s="63"/>
      <c r="L2934" s="28" t="s">
        <v>17</v>
      </c>
      <c r="M2934" s="53">
        <v>83162.864000000001</v>
      </c>
      <c r="N2934" s="64" t="str">
        <f>+IF(Tabla1[[#This Row],[F PMPI]]="SÍ","No","Sí")</f>
        <v>Sí</v>
      </c>
      <c r="O2934" s="65">
        <f>+Tabla1[[#This Row],[PVL]]*1.055</f>
        <v>87736.821519999998</v>
      </c>
      <c r="P2934" s="65">
        <f>+Tabla1[[#This Row],[PVL]]*1.43</f>
        <v>118922.89551999999</v>
      </c>
      <c r="Q2934" s="66" t="str">
        <f>+HYPERLINK(Tabla1[[#This Row],[PAG]])</f>
        <v>https://todomusica.com.ar/hardware-para-baterias/4071-404.html</v>
      </c>
      <c r="R2934" s="67"/>
      <c r="S2934" s="68"/>
      <c r="T2934" s="69"/>
      <c r="U2934" s="69"/>
      <c r="V2934" s="69"/>
      <c r="W2934" s="69"/>
      <c r="X2934" s="69"/>
      <c r="Y2934" s="35"/>
      <c r="Z2934" s="35" t="s">
        <v>26604</v>
      </c>
      <c r="AA2934" s="36">
        <v>1</v>
      </c>
      <c r="AB2934" s="35" t="s">
        <v>27</v>
      </c>
      <c r="AC2934" s="35" t="str">
        <f>+IF(Tabla1[[#This Row],[STK]]="no","Sin STK", "STK disponible")</f>
        <v>STK disponible</v>
      </c>
      <c r="AD2934" s="35">
        <f>+I2934*J2934</f>
        <v>0</v>
      </c>
      <c r="AE2934" s="35">
        <f>+I2934*K2934</f>
        <v>0</v>
      </c>
      <c r="AF2934" s="36">
        <f>IF(Tabla1[[#This Row],[ref pack]]=1,Tabla1[[#This Row],[Pedido]],LCM(Tabla1[[#This Row],[MC VIEJO]],Tabla1[[#This Row],[Pedido]]))</f>
        <v>1</v>
      </c>
      <c r="AG2934" s="36">
        <f>+VLOOKUP(Tabla1[[#This Row],[Artículo]],'.'!$B$2:$D$11481,3,)</f>
        <v>1</v>
      </c>
      <c r="AH2934" s="37" t="str">
        <f>+IFERROR(SEARCH("pack",Tabla1[[#This Row],[PACK]]),"")</f>
        <v/>
      </c>
    </row>
    <row r="2935" spans="1:34" ht="24" customHeight="1" x14ac:dyDescent="0.2">
      <c r="A2935" s="50" t="s">
        <v>5337</v>
      </c>
      <c r="B2935" s="60" t="s">
        <v>5576</v>
      </c>
      <c r="C2935" s="61" t="s">
        <v>5577</v>
      </c>
      <c r="D2935" s="52" t="s">
        <v>27</v>
      </c>
      <c r="E2935" s="53">
        <v>14614.55</v>
      </c>
      <c r="F2935" s="23" t="str">
        <f>+IFERROR(VLOOKUP(Tabla1[[#This Row],[Artículo]],'..'!$B$2:$D$569000,3,),"")</f>
        <v/>
      </c>
      <c r="G2935" s="24" t="str">
        <f>IF(H2935=AF2935,"", "Error MC")</f>
        <v>Error MC</v>
      </c>
      <c r="H2935" s="62"/>
      <c r="I2935" s="54">
        <f>+Tabla1[[#This Row],[MC]]*Tabla1[[#This Row],[Pedido]]*Tabla1[[#This Row],[PVC ]]</f>
        <v>0</v>
      </c>
      <c r="J2935" s="26">
        <v>0.21</v>
      </c>
      <c r="K2935" s="63"/>
      <c r="L2935" s="28" t="s">
        <v>17</v>
      </c>
      <c r="M2935" s="53">
        <v>25641.231</v>
      </c>
      <c r="N2935" s="64" t="str">
        <f>+IF(Tabla1[[#This Row],[F PMPI]]="SÍ","No","Sí")</f>
        <v>Sí</v>
      </c>
      <c r="O2935" s="65">
        <f>+Tabla1[[#This Row],[PVL]]*1.055</f>
        <v>27051.498704999998</v>
      </c>
      <c r="P2935" s="65">
        <f>+Tabla1[[#This Row],[PVL]]*1.43</f>
        <v>36666.960330000002</v>
      </c>
      <c r="Q2935" s="66" t="str">
        <f>+HYPERLINK(Tabla1[[#This Row],[PAG]])</f>
        <v>https://todomusica.com.ar/accesorios-de-bateria/8249-drum-key-remo-quicktech-key.html</v>
      </c>
      <c r="R2935" s="67"/>
      <c r="S2935" s="68"/>
      <c r="T2935" s="69"/>
      <c r="U2935" s="69"/>
      <c r="V2935" s="69"/>
      <c r="W2935" s="69"/>
      <c r="X2935" s="69"/>
      <c r="Y2935" s="35"/>
      <c r="Z2935" s="35" t="s">
        <v>26605</v>
      </c>
      <c r="AA2935" s="36">
        <v>1</v>
      </c>
      <c r="AB2935" s="35" t="s">
        <v>27</v>
      </c>
      <c r="AC2935" s="35" t="str">
        <f>+IF(Tabla1[[#This Row],[STK]]="no","Sin STK", "STK disponible")</f>
        <v>Sin STK</v>
      </c>
      <c r="AD2935" s="35">
        <f>+I2935*J2935</f>
        <v>0</v>
      </c>
      <c r="AE2935" s="35">
        <f>+I2935*K2935</f>
        <v>0</v>
      </c>
      <c r="AF2935" s="36">
        <f>IF(Tabla1[[#This Row],[ref pack]]=1,Tabla1[[#This Row],[Pedido]],LCM(Tabla1[[#This Row],[MC VIEJO]],Tabla1[[#This Row],[Pedido]]))</f>
        <v>1</v>
      </c>
      <c r="AG2935" s="36">
        <f>+VLOOKUP(Tabla1[[#This Row],[Artículo]],'.'!$B$2:$D$11481,3,)</f>
        <v>1</v>
      </c>
      <c r="AH2935" s="37" t="str">
        <f>+IFERROR(SEARCH("pack",Tabla1[[#This Row],[PACK]]),"")</f>
        <v/>
      </c>
    </row>
    <row r="2936" spans="1:34" ht="24" customHeight="1" x14ac:dyDescent="0.2">
      <c r="A2936" s="50" t="s">
        <v>5337</v>
      </c>
      <c r="B2936" s="60" t="s">
        <v>5578</v>
      </c>
      <c r="C2936" s="61" t="s">
        <v>5579</v>
      </c>
      <c r="D2936" s="52" t="s">
        <v>9842</v>
      </c>
      <c r="E2936" s="53">
        <v>43453.64</v>
      </c>
      <c r="F2936" s="23" t="str">
        <f>+IFERROR(VLOOKUP(Tabla1[[#This Row],[Artículo]],'..'!$B$2:$D$569000,3,),"")</f>
        <v/>
      </c>
      <c r="G2936" s="24" t="str">
        <f>IF(H2936=AF2936,"", "Error MC")</f>
        <v>Error MC</v>
      </c>
      <c r="H2936" s="62"/>
      <c r="I2936" s="54">
        <f>+Tabla1[[#This Row],[MC]]*Tabla1[[#This Row],[Pedido]]*Tabla1[[#This Row],[PVC ]]</f>
        <v>0</v>
      </c>
      <c r="J2936" s="26">
        <v>0.21</v>
      </c>
      <c r="K2936" s="63"/>
      <c r="L2936" s="28" t="s">
        <v>17</v>
      </c>
      <c r="M2936" s="53">
        <v>76239.414000000004</v>
      </c>
      <c r="N2936" s="64" t="str">
        <f>+IF(Tabla1[[#This Row],[F PMPI]]="SÍ","No","Sí")</f>
        <v>Sí</v>
      </c>
      <c r="O2936" s="65">
        <f>+Tabla1[[#This Row],[PVL]]*1.055</f>
        <v>80432.581770000004</v>
      </c>
      <c r="P2936" s="65">
        <f>+Tabla1[[#This Row],[PVL]]*1.43</f>
        <v>109022.36202</v>
      </c>
      <c r="Q2936" s="66" t="str">
        <f>+HYPERLINK(Tabla1[[#This Row],[PAG]])</f>
        <v>https://todomusica.com.ar/varios/9244-hk-9045-00.html</v>
      </c>
      <c r="R2936" s="67"/>
      <c r="S2936" s="68"/>
      <c r="T2936" s="69"/>
      <c r="U2936" s="69"/>
      <c r="V2936" s="69"/>
      <c r="W2936" s="69"/>
      <c r="X2936" s="69"/>
      <c r="Y2936" s="35"/>
      <c r="Z2936" s="35" t="s">
        <v>26606</v>
      </c>
      <c r="AA2936" s="36">
        <v>1</v>
      </c>
      <c r="AB2936" s="35" t="s">
        <v>27</v>
      </c>
      <c r="AC2936" s="35" t="str">
        <f>+IF(Tabla1[[#This Row],[STK]]="no","Sin STK", "STK disponible")</f>
        <v>STK disponible</v>
      </c>
      <c r="AD2936" s="35">
        <f>+I2936*J2936</f>
        <v>0</v>
      </c>
      <c r="AE2936" s="35">
        <f>+I2936*K2936</f>
        <v>0</v>
      </c>
      <c r="AF2936" s="36">
        <f>IF(Tabla1[[#This Row],[ref pack]]=1,Tabla1[[#This Row],[Pedido]],LCM(Tabla1[[#This Row],[MC VIEJO]],Tabla1[[#This Row],[Pedido]]))</f>
        <v>1</v>
      </c>
      <c r="AG2936" s="36">
        <f>+VLOOKUP(Tabla1[[#This Row],[Artículo]],'.'!$B$2:$D$11481,3,)</f>
        <v>1</v>
      </c>
      <c r="AH2936" s="37" t="str">
        <f>+IFERROR(SEARCH("pack",Tabla1[[#This Row],[PACK]]),"")</f>
        <v/>
      </c>
    </row>
    <row r="2937" spans="1:34" ht="24" customHeight="1" x14ac:dyDescent="0.2">
      <c r="A2937" s="50" t="s">
        <v>5337</v>
      </c>
      <c r="B2937" s="60" t="s">
        <v>5580</v>
      </c>
      <c r="C2937" s="61" t="s">
        <v>5581</v>
      </c>
      <c r="D2937" s="52" t="s">
        <v>27</v>
      </c>
      <c r="E2937" s="53">
        <v>17872.400000000001</v>
      </c>
      <c r="F2937" s="23" t="str">
        <f>+IFERROR(VLOOKUP(Tabla1[[#This Row],[Artículo]],'..'!$B$2:$D$569000,3,),"")</f>
        <v/>
      </c>
      <c r="G2937" s="24" t="str">
        <f>IF(H2937=AF2937,"", "Error MC")</f>
        <v>Error MC</v>
      </c>
      <c r="H2937" s="62"/>
      <c r="I2937" s="54">
        <f>+Tabla1[[#This Row],[MC]]*Tabla1[[#This Row],[Pedido]]*Tabla1[[#This Row],[PVC ]]</f>
        <v>0</v>
      </c>
      <c r="J2937" s="26">
        <v>0.21</v>
      </c>
      <c r="K2937" s="63"/>
      <c r="L2937" s="28" t="s">
        <v>17</v>
      </c>
      <c r="M2937" s="53">
        <v>31357.126</v>
      </c>
      <c r="N2937" s="64" t="str">
        <f>+IF(Tabla1[[#This Row],[F PMPI]]="SÍ","No","Sí")</f>
        <v>Sí</v>
      </c>
      <c r="O2937" s="65">
        <f>+Tabla1[[#This Row],[PVL]]*1.055</f>
        <v>33081.767930000002</v>
      </c>
      <c r="P2937" s="65">
        <f>+Tabla1[[#This Row],[PVL]]*1.43</f>
        <v>44840.690179999998</v>
      </c>
      <c r="Q2937" s="66" t="str">
        <f>+HYPERLINK(Tabla1[[#This Row],[PAG]])</f>
        <v>https://todomusica.com.ar/accesorios-de-bateria/8768-muff-l-control-ring-13.html</v>
      </c>
      <c r="R2937" s="67"/>
      <c r="S2937" s="68"/>
      <c r="T2937" s="69"/>
      <c r="U2937" s="69"/>
      <c r="V2937" s="69"/>
      <c r="W2937" s="69"/>
      <c r="X2937" s="69"/>
      <c r="Y2937" s="35"/>
      <c r="Z2937" s="35" t="s">
        <v>26607</v>
      </c>
      <c r="AA2937" s="36">
        <v>1</v>
      </c>
      <c r="AB2937" s="35" t="s">
        <v>27</v>
      </c>
      <c r="AC2937" s="35" t="str">
        <f>+IF(Tabla1[[#This Row],[STK]]="no","Sin STK", "STK disponible")</f>
        <v>Sin STK</v>
      </c>
      <c r="AD2937" s="35">
        <f>+I2937*J2937</f>
        <v>0</v>
      </c>
      <c r="AE2937" s="35">
        <f>+I2937*K2937</f>
        <v>0</v>
      </c>
      <c r="AF2937" s="36">
        <f>IF(Tabla1[[#This Row],[ref pack]]=1,Tabla1[[#This Row],[Pedido]],LCM(Tabla1[[#This Row],[MC VIEJO]],Tabla1[[#This Row],[Pedido]]))</f>
        <v>1</v>
      </c>
      <c r="AG2937" s="36">
        <f>+VLOOKUP(Tabla1[[#This Row],[Artículo]],'.'!$B$2:$D$11481,3,)</f>
        <v>1</v>
      </c>
      <c r="AH2937" s="37" t="str">
        <f>+IFERROR(SEARCH("pack",Tabla1[[#This Row],[PACK]]),"")</f>
        <v/>
      </c>
    </row>
    <row r="2938" spans="1:34" ht="24" customHeight="1" x14ac:dyDescent="0.2">
      <c r="A2938" s="50" t="s">
        <v>5337</v>
      </c>
      <c r="B2938" s="60" t="s">
        <v>5582</v>
      </c>
      <c r="C2938" s="61" t="s">
        <v>5583</v>
      </c>
      <c r="D2938" s="52" t="s">
        <v>27</v>
      </c>
      <c r="E2938" s="53">
        <v>39668.04</v>
      </c>
      <c r="F2938" s="23" t="str">
        <f>+IFERROR(VLOOKUP(Tabla1[[#This Row],[Artículo]],'..'!$B$2:$D$569000,3,),"")</f>
        <v/>
      </c>
      <c r="G2938" s="24" t="str">
        <f>IF(H2938=AF2938,"", "Error MC")</f>
        <v>Error MC</v>
      </c>
      <c r="H2938" s="62"/>
      <c r="I2938" s="54">
        <f>+Tabla1[[#This Row],[MC]]*Tabla1[[#This Row],[Pedido]]*Tabla1[[#This Row],[PVC ]]</f>
        <v>0</v>
      </c>
      <c r="J2938" s="26">
        <v>0.21</v>
      </c>
      <c r="K2938" s="63"/>
      <c r="L2938" s="28" t="s">
        <v>17</v>
      </c>
      <c r="M2938" s="53">
        <v>69597.578999999998</v>
      </c>
      <c r="N2938" s="64" t="str">
        <f>+IF(Tabla1[[#This Row],[F PMPI]]="SÍ","No","Sí")</f>
        <v>Sí</v>
      </c>
      <c r="O2938" s="65">
        <f>+Tabla1[[#This Row],[PVL]]*1.055</f>
        <v>73425.445844999995</v>
      </c>
      <c r="P2938" s="65">
        <f>+Tabla1[[#This Row],[PVL]]*1.43</f>
        <v>99524.53796999999</v>
      </c>
      <c r="Q2938" s="66" t="str">
        <f>+HYPERLINK(Tabla1[[#This Row],[PAG]])</f>
        <v>https://todomusica.com.ar/hardware-para-baterias/9008-mf-3020-00.html</v>
      </c>
      <c r="R2938" s="67"/>
      <c r="S2938" s="68"/>
      <c r="T2938" s="69"/>
      <c r="U2938" s="69"/>
      <c r="V2938" s="69"/>
      <c r="W2938" s="69"/>
      <c r="X2938" s="69"/>
      <c r="Y2938" s="35"/>
      <c r="Z2938" s="35" t="s">
        <v>26608</v>
      </c>
      <c r="AA2938" s="36">
        <v>1</v>
      </c>
      <c r="AB2938" s="35" t="s">
        <v>27</v>
      </c>
      <c r="AC2938" s="35" t="str">
        <f>+IF(Tabla1[[#This Row],[STK]]="no","Sin STK", "STK disponible")</f>
        <v>Sin STK</v>
      </c>
      <c r="AD2938" s="35">
        <f>+I2938*J2938</f>
        <v>0</v>
      </c>
      <c r="AE2938" s="35">
        <f>+I2938*K2938</f>
        <v>0</v>
      </c>
      <c r="AF2938" s="36">
        <f>IF(Tabla1[[#This Row],[ref pack]]=1,Tabla1[[#This Row],[Pedido]],LCM(Tabla1[[#This Row],[MC VIEJO]],Tabla1[[#This Row],[Pedido]]))</f>
        <v>1</v>
      </c>
      <c r="AG2938" s="36">
        <f>+VLOOKUP(Tabla1[[#This Row],[Artículo]],'.'!$B$2:$D$11481,3,)</f>
        <v>1</v>
      </c>
      <c r="AH2938" s="37" t="str">
        <f>+IFERROR(SEARCH("pack",Tabla1[[#This Row],[PACK]]),"")</f>
        <v/>
      </c>
    </row>
    <row r="2939" spans="1:34" ht="24" customHeight="1" x14ac:dyDescent="0.2">
      <c r="A2939" s="50" t="s">
        <v>5337</v>
      </c>
      <c r="B2939" s="60" t="s">
        <v>5584</v>
      </c>
      <c r="C2939" s="61" t="s">
        <v>5585</v>
      </c>
      <c r="D2939" s="52" t="s">
        <v>9841</v>
      </c>
      <c r="E2939" s="53">
        <v>40952.85</v>
      </c>
      <c r="F2939" s="23" t="str">
        <f>+IFERROR(VLOOKUP(Tabla1[[#This Row],[Artículo]],'..'!$B$2:$D$569000,3,),"")</f>
        <v/>
      </c>
      <c r="G2939" s="24" t="str">
        <f>IF(H2939=AF2939,"", "Error MC")</f>
        <v>Error MC</v>
      </c>
      <c r="H2939" s="62"/>
      <c r="I2939" s="54">
        <f>+Tabla1[[#This Row],[MC]]*Tabla1[[#This Row],[Pedido]]*Tabla1[[#This Row],[PVC ]]</f>
        <v>0</v>
      </c>
      <c r="J2939" s="26">
        <v>0.21</v>
      </c>
      <c r="K2939" s="63"/>
      <c r="L2939" s="28" t="s">
        <v>17</v>
      </c>
      <c r="M2939" s="53">
        <v>71851.771999999997</v>
      </c>
      <c r="N2939" s="64" t="str">
        <f>+IF(Tabla1[[#This Row],[F PMPI]]="SÍ","No","Sí")</f>
        <v>Sí</v>
      </c>
      <c r="O2939" s="65">
        <f>+Tabla1[[#This Row],[PVL]]*1.055</f>
        <v>75803.619459999987</v>
      </c>
      <c r="P2939" s="65">
        <f>+Tabla1[[#This Row],[PVL]]*1.43</f>
        <v>102748.03395999999</v>
      </c>
      <c r="Q2939" s="66" t="str">
        <f>+HYPERLINK(Tabla1[[#This Row],[PAG]])</f>
        <v>https://todomusica.com.ar/hardware-para-baterias/9009-mf-3022-00.html</v>
      </c>
      <c r="R2939" s="67"/>
      <c r="S2939" s="68"/>
      <c r="T2939" s="69"/>
      <c r="U2939" s="69"/>
      <c r="V2939" s="69"/>
      <c r="W2939" s="69"/>
      <c r="X2939" s="69"/>
      <c r="Y2939" s="35"/>
      <c r="Z2939" s="35" t="s">
        <v>26609</v>
      </c>
      <c r="AA2939" s="36">
        <v>1</v>
      </c>
      <c r="AB2939" s="35" t="s">
        <v>27</v>
      </c>
      <c r="AC2939" s="35" t="str">
        <f>+IF(Tabla1[[#This Row],[STK]]="no","Sin STK", "STK disponible")</f>
        <v>STK disponible</v>
      </c>
      <c r="AD2939" s="35">
        <f>+I2939*J2939</f>
        <v>0</v>
      </c>
      <c r="AE2939" s="35">
        <f>+I2939*K2939</f>
        <v>0</v>
      </c>
      <c r="AF2939" s="36">
        <f>IF(Tabla1[[#This Row],[ref pack]]=1,Tabla1[[#This Row],[Pedido]],LCM(Tabla1[[#This Row],[MC VIEJO]],Tabla1[[#This Row],[Pedido]]))</f>
        <v>1</v>
      </c>
      <c r="AG2939" s="36">
        <f>+VLOOKUP(Tabla1[[#This Row],[Artículo]],'.'!$B$2:$D$11481,3,)</f>
        <v>1</v>
      </c>
      <c r="AH2939" s="37" t="str">
        <f>+IFERROR(SEARCH("pack",Tabla1[[#This Row],[PACK]]),"")</f>
        <v/>
      </c>
    </row>
    <row r="2940" spans="1:34" ht="24" customHeight="1" x14ac:dyDescent="0.2">
      <c r="A2940" s="50" t="s">
        <v>5337</v>
      </c>
      <c r="B2940" s="60" t="s">
        <v>5586</v>
      </c>
      <c r="C2940" s="61" t="s">
        <v>5587</v>
      </c>
      <c r="D2940" s="52" t="s">
        <v>9842</v>
      </c>
      <c r="E2940" s="53">
        <v>44302.49</v>
      </c>
      <c r="F2940" s="23" t="str">
        <f>+IFERROR(VLOOKUP(Tabla1[[#This Row],[Artículo]],'..'!$B$2:$D$569000,3,),"")</f>
        <v/>
      </c>
      <c r="G2940" s="24" t="str">
        <f>IF(H2940=AF2940,"", "Error MC")</f>
        <v>Error MC</v>
      </c>
      <c r="H2940" s="62"/>
      <c r="I2940" s="54">
        <f>+Tabla1[[#This Row],[MC]]*Tabla1[[#This Row],[Pedido]]*Tabla1[[#This Row],[PVC ]]</f>
        <v>0</v>
      </c>
      <c r="J2940" s="26">
        <v>0.21</v>
      </c>
      <c r="K2940" s="63"/>
      <c r="L2940" s="28" t="s">
        <v>17</v>
      </c>
      <c r="M2940" s="53">
        <v>77728.717999999993</v>
      </c>
      <c r="N2940" s="64" t="str">
        <f>+IF(Tabla1[[#This Row],[F PMPI]]="SÍ","No","Sí")</f>
        <v>Sí</v>
      </c>
      <c r="O2940" s="65">
        <f>+Tabla1[[#This Row],[PVL]]*1.055</f>
        <v>82003.797489999983</v>
      </c>
      <c r="P2940" s="65">
        <f>+Tabla1[[#This Row],[PVL]]*1.43</f>
        <v>111152.06673999998</v>
      </c>
      <c r="Q2940" s="66" t="str">
        <f>+HYPERLINK(Tabla1[[#This Row],[PAG]])</f>
        <v>https://todomusica.com.ar/hardware-para-baterias/9010-mf-3024-00.html</v>
      </c>
      <c r="R2940" s="67"/>
      <c r="S2940" s="68"/>
      <c r="T2940" s="69"/>
      <c r="U2940" s="69"/>
      <c r="V2940" s="69"/>
      <c r="W2940" s="69"/>
      <c r="X2940" s="69"/>
      <c r="Y2940" s="35"/>
      <c r="Z2940" s="35" t="s">
        <v>26610</v>
      </c>
      <c r="AA2940" s="36">
        <v>1</v>
      </c>
      <c r="AB2940" s="35" t="s">
        <v>27</v>
      </c>
      <c r="AC2940" s="35" t="str">
        <f>+IF(Tabla1[[#This Row],[STK]]="no","Sin STK", "STK disponible")</f>
        <v>STK disponible</v>
      </c>
      <c r="AD2940" s="35">
        <f>+I2940*J2940</f>
        <v>0</v>
      </c>
      <c r="AE2940" s="35">
        <f>+I2940*K2940</f>
        <v>0</v>
      </c>
      <c r="AF2940" s="36">
        <f>IF(Tabla1[[#This Row],[ref pack]]=1,Tabla1[[#This Row],[Pedido]],LCM(Tabla1[[#This Row],[MC VIEJO]],Tabla1[[#This Row],[Pedido]]))</f>
        <v>1</v>
      </c>
      <c r="AG2940" s="36">
        <f>+VLOOKUP(Tabla1[[#This Row],[Artículo]],'.'!$B$2:$D$11481,3,)</f>
        <v>1</v>
      </c>
      <c r="AH2940" s="37" t="str">
        <f>+IFERROR(SEARCH("pack",Tabla1[[#This Row],[PACK]]),"")</f>
        <v/>
      </c>
    </row>
    <row r="2941" spans="1:34" ht="24" customHeight="1" x14ac:dyDescent="0.2">
      <c r="A2941" s="50" t="s">
        <v>5337</v>
      </c>
      <c r="B2941" s="60" t="s">
        <v>5588</v>
      </c>
      <c r="C2941" s="61" t="s">
        <v>5589</v>
      </c>
      <c r="D2941" s="52" t="s">
        <v>27</v>
      </c>
      <c r="E2941" s="53">
        <v>1947.81</v>
      </c>
      <c r="F2941" s="23" t="str">
        <f>+IFERROR(VLOOKUP(Tabla1[[#This Row],[Artículo]],'..'!$B$2:$D$569000,3,),"")</f>
        <v/>
      </c>
      <c r="G2941" s="24" t="str">
        <f>IF(H2941=AF2941,"", "Error MC")</f>
        <v>Error MC</v>
      </c>
      <c r="H2941" s="62"/>
      <c r="I2941" s="54">
        <f>+Tabla1[[#This Row],[MC]]*Tabla1[[#This Row],[Pedido]]*Tabla1[[#This Row],[PVC ]]</f>
        <v>0</v>
      </c>
      <c r="J2941" s="26">
        <v>0.21</v>
      </c>
      <c r="K2941" s="63"/>
      <c r="L2941" s="28" t="s">
        <v>17</v>
      </c>
      <c r="M2941" s="53">
        <v>3417.4270000000001</v>
      </c>
      <c r="N2941" s="64" t="str">
        <f>+IF(Tabla1[[#This Row],[F PMPI]]="SÍ","No","Sí")</f>
        <v>Sí</v>
      </c>
      <c r="O2941" s="65">
        <f>+Tabla1[[#This Row],[PVL]]*1.055</f>
        <v>3605.3854849999998</v>
      </c>
      <c r="P2941" s="65">
        <f>+Tabla1[[#This Row],[PVL]]*1.43</f>
        <v>4886.9206100000001</v>
      </c>
      <c r="Q2941" s="66" t="str">
        <f>+HYPERLINK(Tabla1[[#This Row],[PAG]])</f>
        <v>http://www.todomusica.com.ar/material-de-promocion/16348-ni-0000-00-lit.html</v>
      </c>
      <c r="R2941" s="67"/>
      <c r="S2941" s="68"/>
      <c r="T2941" s="69"/>
      <c r="U2941" s="69"/>
      <c r="V2941" s="69"/>
      <c r="W2941" s="69"/>
      <c r="X2941" s="69"/>
      <c r="Y2941" s="35"/>
      <c r="Z2941" s="35" t="s">
        <v>26611</v>
      </c>
      <c r="AA2941" s="36">
        <v>1</v>
      </c>
      <c r="AB2941" s="35" t="s">
        <v>27</v>
      </c>
      <c r="AC2941" s="35" t="str">
        <f>+IF(Tabla1[[#This Row],[STK]]="no","Sin STK", "STK disponible")</f>
        <v>Sin STK</v>
      </c>
      <c r="AD2941" s="35">
        <f>+I2941*J2941</f>
        <v>0</v>
      </c>
      <c r="AE2941" s="35">
        <f>+I2941*K2941</f>
        <v>0</v>
      </c>
      <c r="AF2941" s="36">
        <f>IF(Tabla1[[#This Row],[ref pack]]=1,Tabla1[[#This Row],[Pedido]],LCM(Tabla1[[#This Row],[MC VIEJO]],Tabla1[[#This Row],[Pedido]]))</f>
        <v>1</v>
      </c>
      <c r="AG2941" s="36">
        <f>+VLOOKUP(Tabla1[[#This Row],[Artículo]],'.'!$B$2:$D$11481,3,)</f>
        <v>1</v>
      </c>
      <c r="AH2941" s="37" t="str">
        <f>+IFERROR(SEARCH("pack",Tabla1[[#This Row],[PACK]]),"")</f>
        <v/>
      </c>
    </row>
    <row r="2942" spans="1:34" ht="24" customHeight="1" x14ac:dyDescent="0.2">
      <c r="A2942" s="50" t="s">
        <v>5337</v>
      </c>
      <c r="B2942" s="60" t="s">
        <v>5590</v>
      </c>
      <c r="C2942" s="61" t="s">
        <v>5591</v>
      </c>
      <c r="D2942" s="52" t="s">
        <v>9841</v>
      </c>
      <c r="E2942" s="53">
        <v>68690.64</v>
      </c>
      <c r="F2942" s="23" t="str">
        <f>+IFERROR(VLOOKUP(Tabla1[[#This Row],[Artículo]],'..'!$B$2:$D$569000,3,),"")</f>
        <v/>
      </c>
      <c r="G2942" s="24" t="str">
        <f>IF(H2942=AF2942,"", "Error MC")</f>
        <v>Error MC</v>
      </c>
      <c r="H2942" s="62"/>
      <c r="I2942" s="54">
        <f>+Tabla1[[#This Row],[MC]]*Tabla1[[#This Row],[Pedido]]*Tabla1[[#This Row],[PVC ]]</f>
        <v>0</v>
      </c>
      <c r="J2942" s="26">
        <v>0.21</v>
      </c>
      <c r="K2942" s="63"/>
      <c r="L2942" s="28" t="s">
        <v>17</v>
      </c>
      <c r="M2942" s="53">
        <v>120517.73</v>
      </c>
      <c r="N2942" s="64" t="str">
        <f>+IF(Tabla1[[#This Row],[F PMPI]]="SÍ","No","Sí")</f>
        <v>Sí</v>
      </c>
      <c r="O2942" s="65">
        <f>+Tabla1[[#This Row],[PVL]]*1.055</f>
        <v>127146.20514999999</v>
      </c>
      <c r="P2942" s="65">
        <f>+Tabla1[[#This Row],[PVL]]*1.43</f>
        <v>172340.35389999999</v>
      </c>
      <c r="Q2942" s="66" t="str">
        <f>+HYPERLINK(Tabla1[[#This Row],[PAG]])</f>
        <v>https://todomusica.com.ar/parches/7227-propack-pinstripe-clear-101214-ambasador-arenado-14.html</v>
      </c>
      <c r="R2942" s="67"/>
      <c r="S2942" s="68"/>
      <c r="T2942" s="69"/>
      <c r="U2942" s="69"/>
      <c r="V2942" s="69"/>
      <c r="W2942" s="69"/>
      <c r="X2942" s="69"/>
      <c r="Y2942" s="35"/>
      <c r="Z2942" s="35" t="s">
        <v>26612</v>
      </c>
      <c r="AA2942" s="36">
        <v>1</v>
      </c>
      <c r="AB2942" s="35" t="s">
        <v>27</v>
      </c>
      <c r="AC2942" s="35" t="str">
        <f>+IF(Tabla1[[#This Row],[STK]]="no","Sin STK", "STK disponible")</f>
        <v>STK disponible</v>
      </c>
      <c r="AD2942" s="35">
        <f>+I2942*J2942</f>
        <v>0</v>
      </c>
      <c r="AE2942" s="35">
        <f>+I2942*K2942</f>
        <v>0</v>
      </c>
      <c r="AF2942" s="36">
        <f>IF(Tabla1[[#This Row],[ref pack]]=1,Tabla1[[#This Row],[Pedido]],LCM(Tabla1[[#This Row],[MC VIEJO]],Tabla1[[#This Row],[Pedido]]))</f>
        <v>1</v>
      </c>
      <c r="AG2942" s="36">
        <f>+VLOOKUP(Tabla1[[#This Row],[Artículo]],'.'!$B$2:$D$11481,3,)</f>
        <v>1</v>
      </c>
      <c r="AH2942" s="37" t="str">
        <f>+IFERROR(SEARCH("pack",Tabla1[[#This Row],[PACK]]),"")</f>
        <v/>
      </c>
    </row>
    <row r="2943" spans="1:34" ht="24" customHeight="1" x14ac:dyDescent="0.2">
      <c r="A2943" s="50" t="s">
        <v>5337</v>
      </c>
      <c r="B2943" s="60" t="s">
        <v>24071</v>
      </c>
      <c r="C2943" s="61" t="s">
        <v>24072</v>
      </c>
      <c r="D2943" s="52" t="s">
        <v>27</v>
      </c>
      <c r="E2943" s="53">
        <v>55567.360000000001</v>
      </c>
      <c r="F2943" s="23" t="str">
        <f>+IFERROR(VLOOKUP(Tabla1[[#This Row],[Artículo]],'..'!$B$2:$D$569000,3,),"")</f>
        <v/>
      </c>
      <c r="G2943" s="24" t="e">
        <f>IF(H2943=AF2943,"", "Error MC")</f>
        <v>#N/A</v>
      </c>
      <c r="H2943" s="62"/>
      <c r="I2943" s="54">
        <f>+Tabla1[[#This Row],[MC]]*Tabla1[[#This Row],[Pedido]]*Tabla1[[#This Row],[PVC ]]</f>
        <v>0</v>
      </c>
      <c r="J2943" s="26">
        <v>0.21</v>
      </c>
      <c r="K2943" s="63"/>
      <c r="L2943" s="28" t="s">
        <v>17</v>
      </c>
      <c r="M2943" s="53">
        <v>97492.930999999997</v>
      </c>
      <c r="N2943" s="64" t="str">
        <f>+IF(Tabla1[[#This Row],[F PMPI]]="SÍ","No","Sí")</f>
        <v>Sí</v>
      </c>
      <c r="O2943" s="65">
        <f>+Tabla1[[#This Row],[PVL]]*1.055</f>
        <v>102855.04220499999</v>
      </c>
      <c r="P2943" s="65">
        <f>+Tabla1[[#This Row],[PVL]]*1.43</f>
        <v>139414.89132999998</v>
      </c>
      <c r="Q2943" s="66" t="str">
        <f>+HYPERLINK(Tabla1[[#This Row],[PAG]])</f>
        <v/>
      </c>
      <c r="R2943" s="67"/>
      <c r="S2943" s="68"/>
      <c r="T2943" s="69"/>
      <c r="U2943" s="69"/>
      <c r="V2943" s="69"/>
      <c r="W2943" s="69"/>
      <c r="X2943" s="69"/>
      <c r="Y2943" s="35"/>
      <c r="Z2943" s="35" t="s">
        <v>65</v>
      </c>
      <c r="AA2943" s="36">
        <v>1</v>
      </c>
      <c r="AB2943" s="35" t="s">
        <v>27</v>
      </c>
      <c r="AC2943" s="35" t="str">
        <f>+IF(Tabla1[[#This Row],[STK]]="no","Sin STK", "STK disponible")</f>
        <v>Sin STK</v>
      </c>
      <c r="AD2943" s="35">
        <f>+I2943*J2943</f>
        <v>0</v>
      </c>
      <c r="AE2943" s="35">
        <f>+I2943*K2943</f>
        <v>0</v>
      </c>
      <c r="AF2943" s="36" t="e">
        <f>IF(Tabla1[[#This Row],[ref pack]]=1,Tabla1[[#This Row],[Pedido]],LCM(Tabla1[[#This Row],[MC VIEJO]],Tabla1[[#This Row],[Pedido]]))</f>
        <v>#N/A</v>
      </c>
      <c r="AG2943" s="36" t="e">
        <f>+VLOOKUP(Tabla1[[#This Row],[Artículo]],'.'!$B$2:$D$11481,3,)</f>
        <v>#N/A</v>
      </c>
      <c r="AH2943" s="37" t="str">
        <f>+IFERROR(SEARCH("pack",Tabla1[[#This Row],[PACK]]),"")</f>
        <v/>
      </c>
    </row>
    <row r="2944" spans="1:34" ht="24" customHeight="1" x14ac:dyDescent="0.2">
      <c r="A2944" s="50" t="s">
        <v>5337</v>
      </c>
      <c r="B2944" s="60" t="s">
        <v>5592</v>
      </c>
      <c r="C2944" s="61" t="s">
        <v>5593</v>
      </c>
      <c r="D2944" s="52" t="s">
        <v>9841</v>
      </c>
      <c r="E2944" s="53">
        <v>55567.360000000001</v>
      </c>
      <c r="F2944" s="23" t="str">
        <f>+IFERROR(VLOOKUP(Tabla1[[#This Row],[Artículo]],'..'!$B$2:$D$569000,3,),"")</f>
        <v/>
      </c>
      <c r="G2944" s="24" t="str">
        <f>IF(H2944=AF2944,"", "Error MC")</f>
        <v>Error MC</v>
      </c>
      <c r="H2944" s="62"/>
      <c r="I2944" s="54">
        <f>+Tabla1[[#This Row],[MC]]*Tabla1[[#This Row],[Pedido]]*Tabla1[[#This Row],[PVC ]]</f>
        <v>0</v>
      </c>
      <c r="J2944" s="26">
        <v>0.21</v>
      </c>
      <c r="K2944" s="63"/>
      <c r="L2944" s="28" t="s">
        <v>17</v>
      </c>
      <c r="M2944" s="53">
        <v>97492.930999999997</v>
      </c>
      <c r="N2944" s="64" t="str">
        <f>+IF(Tabla1[[#This Row],[F PMPI]]="SÍ","No","Sí")</f>
        <v>Sí</v>
      </c>
      <c r="O2944" s="65">
        <f>+Tabla1[[#This Row],[PVL]]*1.055</f>
        <v>102855.04220499999</v>
      </c>
      <c r="P2944" s="65">
        <f>+Tabla1[[#This Row],[PVL]]*1.43</f>
        <v>139414.89132999998</v>
      </c>
      <c r="Q2944" s="66" t="str">
        <f>+HYPERLINK(Tabla1[[#This Row],[PAG]])</f>
        <v>https://todomusica.com.ar/parches/2206-pp0112ba.html</v>
      </c>
      <c r="R2944" s="67"/>
      <c r="S2944" s="68"/>
      <c r="T2944" s="69"/>
      <c r="U2944" s="69"/>
      <c r="V2944" s="69"/>
      <c r="W2944" s="69"/>
      <c r="X2944" s="69"/>
      <c r="Y2944" s="35"/>
      <c r="Z2944" s="35" t="s">
        <v>26613</v>
      </c>
      <c r="AA2944" s="36">
        <v>1</v>
      </c>
      <c r="AB2944" s="35" t="s">
        <v>27</v>
      </c>
      <c r="AC2944" s="35" t="str">
        <f>+IF(Tabla1[[#This Row],[STK]]="no","Sin STK", "STK disponible")</f>
        <v>STK disponible</v>
      </c>
      <c r="AD2944" s="35">
        <f>+I2944*J2944</f>
        <v>0</v>
      </c>
      <c r="AE2944" s="35">
        <f>+I2944*K2944</f>
        <v>0</v>
      </c>
      <c r="AF2944" s="36">
        <f>IF(Tabla1[[#This Row],[ref pack]]=1,Tabla1[[#This Row],[Pedido]],LCM(Tabla1[[#This Row],[MC VIEJO]],Tabla1[[#This Row],[Pedido]]))</f>
        <v>1</v>
      </c>
      <c r="AG2944" s="36">
        <f>+VLOOKUP(Tabla1[[#This Row],[Artículo]],'.'!$B$2:$D$11481,3,)</f>
        <v>1</v>
      </c>
      <c r="AH2944" s="37" t="str">
        <f>+IFERROR(SEARCH("pack",Tabla1[[#This Row],[PACK]]),"")</f>
        <v/>
      </c>
    </row>
    <row r="2945" spans="1:34" ht="24" customHeight="1" x14ac:dyDescent="0.2">
      <c r="A2945" s="50" t="s">
        <v>5337</v>
      </c>
      <c r="B2945" s="60" t="s">
        <v>5594</v>
      </c>
      <c r="C2945" s="61" t="s">
        <v>5595</v>
      </c>
      <c r="D2945" s="52" t="s">
        <v>9841</v>
      </c>
      <c r="E2945" s="53">
        <v>110400.6</v>
      </c>
      <c r="F2945" s="23" t="str">
        <f>+IFERROR(VLOOKUP(Tabla1[[#This Row],[Artículo]],'..'!$B$2:$D$569000,3,),"")</f>
        <v/>
      </c>
      <c r="G2945" s="24" t="str">
        <f>IF(H2945=AF2945,"", "Error MC")</f>
        <v>Error MC</v>
      </c>
      <c r="H2945" s="62"/>
      <c r="I2945" s="54">
        <f>+Tabla1[[#This Row],[MC]]*Tabla1[[#This Row],[Pedido]]*Tabla1[[#This Row],[PVC ]]</f>
        <v>0</v>
      </c>
      <c r="J2945" s="26">
        <v>0.21</v>
      </c>
      <c r="K2945" s="63"/>
      <c r="L2945" s="28" t="s">
        <v>17</v>
      </c>
      <c r="M2945" s="53">
        <v>193697.853</v>
      </c>
      <c r="N2945" s="64" t="str">
        <f>+IF(Tabla1[[#This Row],[F PMPI]]="SÍ","No","Sí")</f>
        <v>Sí</v>
      </c>
      <c r="O2945" s="65">
        <f>+Tabla1[[#This Row],[PVL]]*1.055</f>
        <v>204351.23491499998</v>
      </c>
      <c r="P2945" s="65">
        <f>+Tabla1[[#This Row],[PVL]]*1.43</f>
        <v>276987.92978999997</v>
      </c>
      <c r="Q2945" s="66" t="str">
        <f>+HYPERLINK(Tabla1[[#This Row],[PAG]])</f>
        <v>https://todomusica.com.ar/parches/7228-propack-101214-clear-ps-22-clear-p3-free-ba-0114-00.html</v>
      </c>
      <c r="R2945" s="67"/>
      <c r="S2945" s="68"/>
      <c r="T2945" s="69"/>
      <c r="U2945" s="69"/>
      <c r="V2945" s="69"/>
      <c r="W2945" s="69"/>
      <c r="X2945" s="69"/>
      <c r="Y2945" s="35"/>
      <c r="Z2945" s="35" t="s">
        <v>26614</v>
      </c>
      <c r="AA2945" s="36">
        <v>1</v>
      </c>
      <c r="AB2945" s="35" t="s">
        <v>27</v>
      </c>
      <c r="AC2945" s="35" t="str">
        <f>+IF(Tabla1[[#This Row],[STK]]="no","Sin STK", "STK disponible")</f>
        <v>STK disponible</v>
      </c>
      <c r="AD2945" s="35">
        <f>+I2945*J2945</f>
        <v>0</v>
      </c>
      <c r="AE2945" s="35">
        <f>+I2945*K2945</f>
        <v>0</v>
      </c>
      <c r="AF2945" s="36">
        <f>IF(Tabla1[[#This Row],[ref pack]]=1,Tabla1[[#This Row],[Pedido]],LCM(Tabla1[[#This Row],[MC VIEJO]],Tabla1[[#This Row],[Pedido]]))</f>
        <v>1</v>
      </c>
      <c r="AG2945" s="36">
        <f>+VLOOKUP(Tabla1[[#This Row],[Artículo]],'.'!$B$2:$D$11481,3,)</f>
        <v>1</v>
      </c>
      <c r="AH2945" s="37" t="str">
        <f>+IFERROR(SEARCH("pack",Tabla1[[#This Row],[PACK]]),"")</f>
        <v/>
      </c>
    </row>
    <row r="2946" spans="1:34" ht="24" customHeight="1" x14ac:dyDescent="0.2">
      <c r="A2946" s="50" t="s">
        <v>5337</v>
      </c>
      <c r="B2946" s="60" t="s">
        <v>5596</v>
      </c>
      <c r="C2946" s="61" t="s">
        <v>5597</v>
      </c>
      <c r="D2946" s="52" t="s">
        <v>9841</v>
      </c>
      <c r="E2946" s="53">
        <v>114782.67</v>
      </c>
      <c r="F2946" s="23" t="str">
        <f>+IFERROR(VLOOKUP(Tabla1[[#This Row],[Artículo]],'..'!$B$2:$D$569000,3,),"")</f>
        <v/>
      </c>
      <c r="G2946" s="24" t="str">
        <f>IF(H2946=AF2946,"", "Error MC")</f>
        <v>Error MC</v>
      </c>
      <c r="H2946" s="62"/>
      <c r="I2946" s="54">
        <f>+Tabla1[[#This Row],[MC]]*Tabla1[[#This Row],[Pedido]]*Tabla1[[#This Row],[PVC ]]</f>
        <v>0</v>
      </c>
      <c r="J2946" s="26">
        <v>0.21</v>
      </c>
      <c r="K2946" s="63"/>
      <c r="L2946" s="28" t="s">
        <v>17</v>
      </c>
      <c r="M2946" s="53">
        <v>201386.193</v>
      </c>
      <c r="N2946" s="64" t="str">
        <f>+IF(Tabla1[[#This Row],[F PMPI]]="SÍ","No","Sí")</f>
        <v>Sí</v>
      </c>
      <c r="O2946" s="65">
        <f>+Tabla1[[#This Row],[PVL]]*1.055</f>
        <v>212462.43361499999</v>
      </c>
      <c r="P2946" s="65">
        <f>+Tabla1[[#This Row],[PVL]]*1.43</f>
        <v>287982.25598999998</v>
      </c>
      <c r="Q2946" s="66" t="str">
        <f>+HYPERLINK(Tabla1[[#This Row],[PAG]])</f>
        <v>https://todomusica.com.ar/parches/8578-pp-0270-ps.html</v>
      </c>
      <c r="R2946" s="67"/>
      <c r="S2946" s="68"/>
      <c r="T2946" s="69"/>
      <c r="U2946" s="69"/>
      <c r="V2946" s="69"/>
      <c r="W2946" s="69"/>
      <c r="X2946" s="69"/>
      <c r="Y2946" s="35"/>
      <c r="Z2946" s="35" t="s">
        <v>26615</v>
      </c>
      <c r="AA2946" s="36">
        <v>1</v>
      </c>
      <c r="AB2946" s="35" t="s">
        <v>27</v>
      </c>
      <c r="AC2946" s="35" t="str">
        <f>+IF(Tabla1[[#This Row],[STK]]="no","Sin STK", "STK disponible")</f>
        <v>STK disponible</v>
      </c>
      <c r="AD2946" s="35">
        <f>+I2946*J2946</f>
        <v>0</v>
      </c>
      <c r="AE2946" s="35">
        <f>+I2946*K2946</f>
        <v>0</v>
      </c>
      <c r="AF2946" s="36">
        <f>IF(Tabla1[[#This Row],[ref pack]]=1,Tabla1[[#This Row],[Pedido]],LCM(Tabla1[[#This Row],[MC VIEJO]],Tabla1[[#This Row],[Pedido]]))</f>
        <v>1</v>
      </c>
      <c r="AG2946" s="36">
        <f>+VLOOKUP(Tabla1[[#This Row],[Artículo]],'.'!$B$2:$D$11481,3,)</f>
        <v>1</v>
      </c>
      <c r="AH2946" s="37" t="str">
        <f>+IFERROR(SEARCH("pack",Tabla1[[#This Row],[PACK]]),"")</f>
        <v/>
      </c>
    </row>
    <row r="2947" spans="1:34" ht="24" customHeight="1" x14ac:dyDescent="0.2">
      <c r="A2947" s="50" t="s">
        <v>5337</v>
      </c>
      <c r="B2947" s="60" t="s">
        <v>5598</v>
      </c>
      <c r="C2947" s="61" t="s">
        <v>5599</v>
      </c>
      <c r="D2947" s="52" t="s">
        <v>9842</v>
      </c>
      <c r="E2947" s="53">
        <v>73898.64</v>
      </c>
      <c r="F2947" s="23" t="str">
        <f>+IFERROR(VLOOKUP(Tabla1[[#This Row],[Artículo]],'..'!$B$2:$D$569000,3,),"")</f>
        <v/>
      </c>
      <c r="G2947" s="24" t="str">
        <f>IF(H2947=AF2947,"", "Error MC")</f>
        <v>Error MC</v>
      </c>
      <c r="H2947" s="62"/>
      <c r="I2947" s="54">
        <f>+Tabla1[[#This Row],[MC]]*Tabla1[[#This Row],[Pedido]]*Tabla1[[#This Row],[PVC ]]</f>
        <v>0</v>
      </c>
      <c r="J2947" s="26">
        <v>0.21</v>
      </c>
      <c r="K2947" s="63"/>
      <c r="L2947" s="28" t="s">
        <v>17</v>
      </c>
      <c r="M2947" s="53">
        <v>129655.166</v>
      </c>
      <c r="N2947" s="64" t="str">
        <f>+IF(Tabla1[[#This Row],[F PMPI]]="SÍ","No","Sí")</f>
        <v>Sí</v>
      </c>
      <c r="O2947" s="65">
        <f>+Tabla1[[#This Row],[PVL]]*1.055</f>
        <v>136786.20012999998</v>
      </c>
      <c r="P2947" s="65">
        <f>+Tabla1[[#This Row],[PVL]]*1.43</f>
        <v>185406.88738</v>
      </c>
      <c r="Q2947" s="66" t="str">
        <f>+HYPERLINK(Tabla1[[#This Row],[PAG]])</f>
        <v>https://todomusica.com.ar/parches/8769-pro-pack-12-13-16-pinstripe.html</v>
      </c>
      <c r="R2947" s="67"/>
      <c r="S2947" s="68"/>
      <c r="T2947" s="69"/>
      <c r="U2947" s="69"/>
      <c r="V2947" s="69"/>
      <c r="W2947" s="69"/>
      <c r="X2947" s="69"/>
      <c r="Y2947" s="35"/>
      <c r="Z2947" s="35" t="s">
        <v>26616</v>
      </c>
      <c r="AA2947" s="36">
        <v>1</v>
      </c>
      <c r="AB2947" s="35" t="s">
        <v>27</v>
      </c>
      <c r="AC2947" s="35" t="str">
        <f>+IF(Tabla1[[#This Row],[STK]]="no","Sin STK", "STK disponible")</f>
        <v>STK disponible</v>
      </c>
      <c r="AD2947" s="35">
        <f>+I2947*J2947</f>
        <v>0</v>
      </c>
      <c r="AE2947" s="35">
        <f>+I2947*K2947</f>
        <v>0</v>
      </c>
      <c r="AF2947" s="36">
        <f>IF(Tabla1[[#This Row],[ref pack]]=1,Tabla1[[#This Row],[Pedido]],LCM(Tabla1[[#This Row],[MC VIEJO]],Tabla1[[#This Row],[Pedido]]))</f>
        <v>1</v>
      </c>
      <c r="AG2947" s="36">
        <f>+VLOOKUP(Tabla1[[#This Row],[Artículo]],'.'!$B$2:$D$11481,3,)</f>
        <v>1</v>
      </c>
      <c r="AH2947" s="37" t="str">
        <f>+IFERROR(SEARCH("pack",Tabla1[[#This Row],[PACK]]),"")</f>
        <v/>
      </c>
    </row>
    <row r="2948" spans="1:34" ht="24" customHeight="1" x14ac:dyDescent="0.2">
      <c r="A2948" s="50" t="s">
        <v>5337</v>
      </c>
      <c r="B2948" s="60" t="s">
        <v>5600</v>
      </c>
      <c r="C2948" s="61" t="s">
        <v>5601</v>
      </c>
      <c r="D2948" s="52" t="s">
        <v>27</v>
      </c>
      <c r="E2948" s="53">
        <v>45479.56</v>
      </c>
      <c r="F2948" s="23" t="str">
        <f>+IFERROR(VLOOKUP(Tabla1[[#This Row],[Artículo]],'..'!$B$2:$D$569000,3,),"")</f>
        <v/>
      </c>
      <c r="G2948" s="24" t="str">
        <f>IF(H2948=AF2948,"", "Error MC")</f>
        <v>Error MC</v>
      </c>
      <c r="H2948" s="62"/>
      <c r="I2948" s="54">
        <f>+Tabla1[[#This Row],[MC]]*Tabla1[[#This Row],[Pedido]]*Tabla1[[#This Row],[PVC ]]</f>
        <v>0</v>
      </c>
      <c r="J2948" s="26">
        <v>0.21</v>
      </c>
      <c r="K2948" s="63"/>
      <c r="L2948" s="28" t="s">
        <v>17</v>
      </c>
      <c r="M2948" s="53">
        <v>79793.885999999999</v>
      </c>
      <c r="N2948" s="64" t="str">
        <f>+IF(Tabla1[[#This Row],[F PMPI]]="SÍ","No","Sí")</f>
        <v>Sí</v>
      </c>
      <c r="O2948" s="65">
        <f>+Tabla1[[#This Row],[PVL]]*1.055</f>
        <v>84182.549729999999</v>
      </c>
      <c r="P2948" s="65">
        <f>+Tabla1[[#This Row],[PVL]]*1.43</f>
        <v>114105.25697999999</v>
      </c>
      <c r="Q2948" s="66" t="str">
        <f>+HYPERLINK(Tabla1[[#This Row],[PAG]])</f>
        <v>https://todomusica.com.ar/parches/3974-pr-1122-00.html</v>
      </c>
      <c r="R2948" s="67"/>
      <c r="S2948" s="68"/>
      <c r="T2948" s="69"/>
      <c r="U2948" s="69"/>
      <c r="V2948" s="69"/>
      <c r="W2948" s="69"/>
      <c r="X2948" s="69"/>
      <c r="Y2948" s="35"/>
      <c r="Z2948" s="35" t="s">
        <v>26617</v>
      </c>
      <c r="AA2948" s="36">
        <v>1</v>
      </c>
      <c r="AB2948" s="35" t="s">
        <v>27</v>
      </c>
      <c r="AC2948" s="35" t="str">
        <f>+IF(Tabla1[[#This Row],[STK]]="no","Sin STK", "STK disponible")</f>
        <v>Sin STK</v>
      </c>
      <c r="AD2948" s="35">
        <f>+I2948*J2948</f>
        <v>0</v>
      </c>
      <c r="AE2948" s="35">
        <f>+I2948*K2948</f>
        <v>0</v>
      </c>
      <c r="AF2948" s="36">
        <f>IF(Tabla1[[#This Row],[ref pack]]=1,Tabla1[[#This Row],[Pedido]],LCM(Tabla1[[#This Row],[MC VIEJO]],Tabla1[[#This Row],[Pedido]]))</f>
        <v>1</v>
      </c>
      <c r="AG2948" s="36">
        <f>+VLOOKUP(Tabla1[[#This Row],[Artículo]],'.'!$B$2:$D$11481,3,)</f>
        <v>1</v>
      </c>
      <c r="AH2948" s="37" t="str">
        <f>+IFERROR(SEARCH("pack",Tabla1[[#This Row],[PACK]]),"")</f>
        <v/>
      </c>
    </row>
    <row r="2949" spans="1:34" ht="24" customHeight="1" x14ac:dyDescent="0.2">
      <c r="A2949" s="50" t="s">
        <v>5337</v>
      </c>
      <c r="B2949" s="60" t="s">
        <v>5602</v>
      </c>
      <c r="C2949" s="61" t="s">
        <v>5603</v>
      </c>
      <c r="D2949" s="52" t="s">
        <v>27</v>
      </c>
      <c r="E2949" s="53">
        <v>47923</v>
      </c>
      <c r="F2949" s="23" t="str">
        <f>+IFERROR(VLOOKUP(Tabla1[[#This Row],[Artículo]],'..'!$B$2:$D$569000,3,),"")</f>
        <v/>
      </c>
      <c r="G2949" s="24" t="str">
        <f>IF(H2949=AF2949,"", "Error MC")</f>
        <v>Error MC</v>
      </c>
      <c r="H2949" s="62"/>
      <c r="I2949" s="54">
        <f>+Tabla1[[#This Row],[MC]]*Tabla1[[#This Row],[Pedido]]*Tabla1[[#This Row],[PVC ]]</f>
        <v>0</v>
      </c>
      <c r="J2949" s="26">
        <v>0.21</v>
      </c>
      <c r="K2949" s="63"/>
      <c r="L2949" s="28" t="s">
        <v>17</v>
      </c>
      <c r="M2949" s="53">
        <v>84080.903999999995</v>
      </c>
      <c r="N2949" s="64" t="str">
        <f>+IF(Tabla1[[#This Row],[F PMPI]]="SÍ","No","Sí")</f>
        <v>Sí</v>
      </c>
      <c r="O2949" s="65">
        <f>+Tabla1[[#This Row],[PVL]]*1.055</f>
        <v>88705.353719999985</v>
      </c>
      <c r="P2949" s="65">
        <f>+Tabla1[[#This Row],[PVL]]*1.43</f>
        <v>120235.69271999999</v>
      </c>
      <c r="Q2949" s="66" t="str">
        <f>+HYPERLINK(Tabla1[[#This Row],[PAG]])</f>
        <v>https://todomusica.com.ar/parches/5580-404.html</v>
      </c>
      <c r="R2949" s="67"/>
      <c r="S2949" s="68"/>
      <c r="T2949" s="69"/>
      <c r="U2949" s="69"/>
      <c r="V2949" s="69"/>
      <c r="W2949" s="69"/>
      <c r="X2949" s="69"/>
      <c r="Y2949" s="35"/>
      <c r="Z2949" s="35" t="s">
        <v>26618</v>
      </c>
      <c r="AA2949" s="36">
        <v>1</v>
      </c>
      <c r="AB2949" s="35" t="s">
        <v>27</v>
      </c>
      <c r="AC2949" s="35" t="str">
        <f>+IF(Tabla1[[#This Row],[STK]]="no","Sin STK", "STK disponible")</f>
        <v>Sin STK</v>
      </c>
      <c r="AD2949" s="35">
        <f>+I2949*J2949</f>
        <v>0</v>
      </c>
      <c r="AE2949" s="35">
        <f>+I2949*K2949</f>
        <v>0</v>
      </c>
      <c r="AF2949" s="36">
        <f>IF(Tabla1[[#This Row],[ref pack]]=1,Tabla1[[#This Row],[Pedido]],LCM(Tabla1[[#This Row],[MC VIEJO]],Tabla1[[#This Row],[Pedido]]))</f>
        <v>1</v>
      </c>
      <c r="AG2949" s="36">
        <f>+VLOOKUP(Tabla1[[#This Row],[Artículo]],'.'!$B$2:$D$11481,3,)</f>
        <v>1</v>
      </c>
      <c r="AH2949" s="37" t="str">
        <f>+IFERROR(SEARCH("pack",Tabla1[[#This Row],[PACK]]),"")</f>
        <v/>
      </c>
    </row>
    <row r="2950" spans="1:34" ht="24" customHeight="1" x14ac:dyDescent="0.2">
      <c r="A2950" s="50" t="s">
        <v>5337</v>
      </c>
      <c r="B2950" s="60" t="s">
        <v>5604</v>
      </c>
      <c r="C2950" s="61" t="s">
        <v>5605</v>
      </c>
      <c r="D2950" s="52" t="s">
        <v>27</v>
      </c>
      <c r="E2950" s="53">
        <v>50850.78</v>
      </c>
      <c r="F2950" s="23" t="str">
        <f>+IFERROR(VLOOKUP(Tabla1[[#This Row],[Artículo]],'..'!$B$2:$D$569000,3,),"")</f>
        <v/>
      </c>
      <c r="G2950" s="24" t="str">
        <f>IF(H2950=AF2950,"", "Error MC")</f>
        <v>Error MC</v>
      </c>
      <c r="H2950" s="62"/>
      <c r="I2950" s="54">
        <f>+Tabla1[[#This Row],[MC]]*Tabla1[[#This Row],[Pedido]]*Tabla1[[#This Row],[PVC ]]</f>
        <v>0</v>
      </c>
      <c r="J2950" s="26">
        <v>0.21</v>
      </c>
      <c r="K2950" s="63"/>
      <c r="L2950" s="28" t="s">
        <v>17</v>
      </c>
      <c r="M2950" s="53">
        <v>89217.691999999995</v>
      </c>
      <c r="N2950" s="64" t="str">
        <f>+IF(Tabla1[[#This Row],[F PMPI]]="SÍ","No","Sí")</f>
        <v>Sí</v>
      </c>
      <c r="O2950" s="65">
        <f>+Tabla1[[#This Row],[PVL]]*1.055</f>
        <v>94124.665059999985</v>
      </c>
      <c r="P2950" s="65">
        <f>+Tabla1[[#This Row],[PVL]]*1.43</f>
        <v>127581.29955999998</v>
      </c>
      <c r="Q2950" s="66" t="str">
        <f>+HYPERLINK(Tabla1[[#This Row],[PAG]])</f>
        <v>https://todomusica.com.ar/productos-sin-categorias-de-netsuite/3975-pr-1422-00.html</v>
      </c>
      <c r="R2950" s="67"/>
      <c r="S2950" s="68"/>
      <c r="T2950" s="69"/>
      <c r="U2950" s="69"/>
      <c r="V2950" s="69"/>
      <c r="W2950" s="69"/>
      <c r="X2950" s="69"/>
      <c r="Y2950" s="35"/>
      <c r="Z2950" s="35" t="s">
        <v>26619</v>
      </c>
      <c r="AA2950" s="36">
        <v>1</v>
      </c>
      <c r="AB2950" s="35" t="s">
        <v>27</v>
      </c>
      <c r="AC2950" s="35" t="str">
        <f>+IF(Tabla1[[#This Row],[STK]]="no","Sin STK", "STK disponible")</f>
        <v>Sin STK</v>
      </c>
      <c r="AD2950" s="35">
        <f>+I2950*J2950</f>
        <v>0</v>
      </c>
      <c r="AE2950" s="35">
        <f>+I2950*K2950</f>
        <v>0</v>
      </c>
      <c r="AF2950" s="36">
        <f>IF(Tabla1[[#This Row],[ref pack]]=1,Tabla1[[#This Row],[Pedido]],LCM(Tabla1[[#This Row],[MC VIEJO]],Tabla1[[#This Row],[Pedido]]))</f>
        <v>1</v>
      </c>
      <c r="AG2950" s="36">
        <f>+VLOOKUP(Tabla1[[#This Row],[Artículo]],'.'!$B$2:$D$11481,3,)</f>
        <v>1</v>
      </c>
      <c r="AH2950" s="37" t="str">
        <f>+IFERROR(SEARCH("pack",Tabla1[[#This Row],[PACK]]),"")</f>
        <v/>
      </c>
    </row>
    <row r="2951" spans="1:34" ht="24" customHeight="1" x14ac:dyDescent="0.2">
      <c r="A2951" s="50" t="s">
        <v>5337</v>
      </c>
      <c r="B2951" s="60" t="s">
        <v>5606</v>
      </c>
      <c r="C2951" s="61" t="s">
        <v>5607</v>
      </c>
      <c r="D2951" s="52" t="s">
        <v>27</v>
      </c>
      <c r="E2951" s="53">
        <v>20097.88</v>
      </c>
      <c r="F2951" s="23" t="str">
        <f>+IFERROR(VLOOKUP(Tabla1[[#This Row],[Artículo]],'..'!$B$2:$D$569000,3,),"")</f>
        <v/>
      </c>
      <c r="G2951" s="24" t="str">
        <f>IF(H2951=AF2951,"", "Error MC")</f>
        <v>Error MC</v>
      </c>
      <c r="H2951" s="62"/>
      <c r="I2951" s="54">
        <f>+Tabla1[[#This Row],[MC]]*Tabla1[[#This Row],[Pedido]]*Tabla1[[#This Row],[PVC ]]</f>
        <v>0</v>
      </c>
      <c r="J2951" s="26">
        <v>0.21</v>
      </c>
      <c r="K2951" s="63"/>
      <c r="L2951" s="28" t="s">
        <v>17</v>
      </c>
      <c r="M2951" s="53">
        <v>35261.735000000001</v>
      </c>
      <c r="N2951" s="64" t="str">
        <f>+IF(Tabla1[[#This Row],[F PMPI]]="SÍ","No","Sí")</f>
        <v>Sí</v>
      </c>
      <c r="O2951" s="65">
        <f>+Tabla1[[#This Row],[PVL]]*1.055</f>
        <v>37201.130424999996</v>
      </c>
      <c r="P2951" s="65">
        <f>+Tabla1[[#This Row],[PVL]]*1.43</f>
        <v>50424.281049999998</v>
      </c>
      <c r="Q2951" s="66" t="str">
        <f>+HYPERLINK(Tabla1[[#This Row],[PAG]])</f>
        <v>https://todomusica.com.ar/parches/8770-batter-pinstripe-coated.html</v>
      </c>
      <c r="R2951" s="67"/>
      <c r="S2951" s="68"/>
      <c r="T2951" s="69"/>
      <c r="U2951" s="69"/>
      <c r="V2951" s="69"/>
      <c r="W2951" s="69"/>
      <c r="X2951" s="69"/>
      <c r="Y2951" s="35"/>
      <c r="Z2951" s="35" t="s">
        <v>26620</v>
      </c>
      <c r="AA2951" s="36">
        <v>1</v>
      </c>
      <c r="AB2951" s="35" t="s">
        <v>27</v>
      </c>
      <c r="AC2951" s="35" t="str">
        <f>+IF(Tabla1[[#This Row],[STK]]="no","Sin STK", "STK disponible")</f>
        <v>Sin STK</v>
      </c>
      <c r="AD2951" s="35">
        <f>+I2951*J2951</f>
        <v>0</v>
      </c>
      <c r="AE2951" s="35">
        <f>+I2951*K2951</f>
        <v>0</v>
      </c>
      <c r="AF2951" s="36">
        <f>IF(Tabla1[[#This Row],[ref pack]]=1,Tabla1[[#This Row],[Pedido]],LCM(Tabla1[[#This Row],[MC VIEJO]],Tabla1[[#This Row],[Pedido]]))</f>
        <v>1</v>
      </c>
      <c r="AG2951" s="36">
        <f>+VLOOKUP(Tabla1[[#This Row],[Artículo]],'.'!$B$2:$D$11481,3,)</f>
        <v>1</v>
      </c>
      <c r="AH2951" s="37" t="str">
        <f>+IFERROR(SEARCH("pack",Tabla1[[#This Row],[PACK]]),"")</f>
        <v/>
      </c>
    </row>
    <row r="2952" spans="1:34" ht="24" customHeight="1" x14ac:dyDescent="0.2">
      <c r="A2952" s="50" t="s">
        <v>5337</v>
      </c>
      <c r="B2952" s="60" t="s">
        <v>5608</v>
      </c>
      <c r="C2952" s="61" t="s">
        <v>5609</v>
      </c>
      <c r="D2952" s="52" t="s">
        <v>27</v>
      </c>
      <c r="E2952" s="53">
        <v>18308.3</v>
      </c>
      <c r="F2952" s="23" t="str">
        <f>+IFERROR(VLOOKUP(Tabla1[[#This Row],[Artículo]],'..'!$B$2:$D$569000,3,),"")</f>
        <v/>
      </c>
      <c r="G2952" s="24" t="str">
        <f>IF(H2952=AF2952,"", "Error MC")</f>
        <v>Error MC</v>
      </c>
      <c r="H2952" s="62"/>
      <c r="I2952" s="54">
        <f>+Tabla1[[#This Row],[MC]]*Tabla1[[#This Row],[Pedido]]*Tabla1[[#This Row],[PVC ]]</f>
        <v>0</v>
      </c>
      <c r="J2952" s="26">
        <v>0.21</v>
      </c>
      <c r="K2952" s="63"/>
      <c r="L2952" s="28" t="s">
        <v>17</v>
      </c>
      <c r="M2952" s="53">
        <v>32121.918000000001</v>
      </c>
      <c r="N2952" s="64" t="str">
        <f>+IF(Tabla1[[#This Row],[F PMPI]]="SÍ","No","Sí")</f>
        <v>Sí</v>
      </c>
      <c r="O2952" s="65">
        <f>+Tabla1[[#This Row],[PVL]]*1.055</f>
        <v>33888.623489999998</v>
      </c>
      <c r="P2952" s="65">
        <f>+Tabla1[[#This Row],[PVL]]*1.43</f>
        <v>45934.34274</v>
      </c>
      <c r="Q2952" s="66" t="str">
        <f>+HYPERLINK(Tabla1[[#This Row],[PAG]])</f>
        <v>https://todomusica.com.ar/parches/8771-batter-pinstripe-coated.html</v>
      </c>
      <c r="R2952" s="67"/>
      <c r="S2952" s="68"/>
      <c r="T2952" s="69"/>
      <c r="U2952" s="69"/>
      <c r="V2952" s="69"/>
      <c r="W2952" s="69"/>
      <c r="X2952" s="69"/>
      <c r="Y2952" s="35"/>
      <c r="Z2952" s="35" t="s">
        <v>26621</v>
      </c>
      <c r="AA2952" s="36">
        <v>1</v>
      </c>
      <c r="AB2952" s="35" t="s">
        <v>27</v>
      </c>
      <c r="AC2952" s="35" t="str">
        <f>+IF(Tabla1[[#This Row],[STK]]="no","Sin STK", "STK disponible")</f>
        <v>Sin STK</v>
      </c>
      <c r="AD2952" s="35">
        <f>+I2952*J2952</f>
        <v>0</v>
      </c>
      <c r="AE2952" s="35">
        <f>+I2952*K2952</f>
        <v>0</v>
      </c>
      <c r="AF2952" s="36">
        <f>IF(Tabla1[[#This Row],[ref pack]]=1,Tabla1[[#This Row],[Pedido]],LCM(Tabla1[[#This Row],[MC VIEJO]],Tabla1[[#This Row],[Pedido]]))</f>
        <v>1</v>
      </c>
      <c r="AG2952" s="36">
        <f>+VLOOKUP(Tabla1[[#This Row],[Artículo]],'.'!$B$2:$D$11481,3,)</f>
        <v>1</v>
      </c>
      <c r="AH2952" s="37" t="str">
        <f>+IFERROR(SEARCH("pack",Tabla1[[#This Row],[PACK]]),"")</f>
        <v/>
      </c>
    </row>
    <row r="2953" spans="1:34" ht="24" customHeight="1" x14ac:dyDescent="0.2">
      <c r="A2953" s="50" t="s">
        <v>5337</v>
      </c>
      <c r="B2953" s="60" t="s">
        <v>5610</v>
      </c>
      <c r="C2953" s="61" t="s">
        <v>5611</v>
      </c>
      <c r="D2953" s="52" t="s">
        <v>27</v>
      </c>
      <c r="E2953" s="53">
        <v>19134.29</v>
      </c>
      <c r="F2953" s="23" t="str">
        <f>+IFERROR(VLOOKUP(Tabla1[[#This Row],[Artículo]],'..'!$B$2:$D$569000,3,),"")</f>
        <v/>
      </c>
      <c r="G2953" s="24" t="str">
        <f>IF(H2953=AF2953,"", "Error MC")</f>
        <v>Error MC</v>
      </c>
      <c r="H2953" s="62"/>
      <c r="I2953" s="54">
        <f>+Tabla1[[#This Row],[MC]]*Tabla1[[#This Row],[Pedido]]*Tabla1[[#This Row],[PVC ]]</f>
        <v>0</v>
      </c>
      <c r="J2953" s="26">
        <v>0.21</v>
      </c>
      <c r="K2953" s="63"/>
      <c r="L2953" s="28" t="s">
        <v>17</v>
      </c>
      <c r="M2953" s="53">
        <v>33571.110999999997</v>
      </c>
      <c r="N2953" s="64" t="str">
        <f>+IF(Tabla1[[#This Row],[F PMPI]]="SÍ","No","Sí")</f>
        <v>Sí</v>
      </c>
      <c r="O2953" s="65">
        <f>+Tabla1[[#This Row],[PVL]]*1.055</f>
        <v>35417.522104999996</v>
      </c>
      <c r="P2953" s="65">
        <f>+Tabla1[[#This Row],[PVL]]*1.43</f>
        <v>48006.688729999994</v>
      </c>
      <c r="Q2953" s="66" t="str">
        <f>+HYPERLINK(Tabla1[[#This Row],[PAG]])</f>
        <v/>
      </c>
      <c r="R2953" s="67"/>
      <c r="S2953" s="68"/>
      <c r="T2953" s="69"/>
      <c r="U2953" s="69"/>
      <c r="V2953" s="69"/>
      <c r="W2953" s="69"/>
      <c r="X2953" s="69"/>
      <c r="Y2953" s="35"/>
      <c r="Z2953" s="35" t="s">
        <v>65</v>
      </c>
      <c r="AA2953" s="36">
        <v>1</v>
      </c>
      <c r="AB2953" s="35" t="s">
        <v>27</v>
      </c>
      <c r="AC2953" s="35" t="str">
        <f>+IF(Tabla1[[#This Row],[STK]]="no","Sin STK", "STK disponible")</f>
        <v>Sin STK</v>
      </c>
      <c r="AD2953" s="35">
        <f>+I2953*J2953</f>
        <v>0</v>
      </c>
      <c r="AE2953" s="35">
        <f>+I2953*K2953</f>
        <v>0</v>
      </c>
      <c r="AF2953" s="36">
        <f>IF(Tabla1[[#This Row],[ref pack]]=1,Tabla1[[#This Row],[Pedido]],LCM(Tabla1[[#This Row],[MC VIEJO]],Tabla1[[#This Row],[Pedido]]))</f>
        <v>1</v>
      </c>
      <c r="AG2953" s="36">
        <f>+VLOOKUP(Tabla1[[#This Row],[Artículo]],'.'!$B$2:$D$11481,3,)</f>
        <v>1</v>
      </c>
      <c r="AH2953" s="37" t="str">
        <f>+IFERROR(SEARCH("pack",Tabla1[[#This Row],[PACK]]),"")</f>
        <v/>
      </c>
    </row>
    <row r="2954" spans="1:34" ht="24" customHeight="1" x14ac:dyDescent="0.2">
      <c r="A2954" s="50" t="s">
        <v>5337</v>
      </c>
      <c r="B2954" s="60" t="s">
        <v>5612</v>
      </c>
      <c r="C2954" s="61" t="s">
        <v>5613</v>
      </c>
      <c r="D2954" s="52" t="s">
        <v>27</v>
      </c>
      <c r="E2954" s="53">
        <v>20694.37</v>
      </c>
      <c r="F2954" s="23" t="str">
        <f>+IFERROR(VLOOKUP(Tabla1[[#This Row],[Artículo]],'..'!$B$2:$D$569000,3,),"")</f>
        <v/>
      </c>
      <c r="G2954" s="24" t="str">
        <f>IF(H2954=AF2954,"", "Error MC")</f>
        <v>Error MC</v>
      </c>
      <c r="H2954" s="62"/>
      <c r="I2954" s="54">
        <f>+Tabla1[[#This Row],[MC]]*Tabla1[[#This Row],[Pedido]]*Tabla1[[#This Row],[PVC ]]</f>
        <v>0</v>
      </c>
      <c r="J2954" s="26">
        <v>0.21</v>
      </c>
      <c r="K2954" s="63"/>
      <c r="L2954" s="28" t="s">
        <v>17</v>
      </c>
      <c r="M2954" s="53">
        <v>36308.275999999998</v>
      </c>
      <c r="N2954" s="64" t="str">
        <f>+IF(Tabla1[[#This Row],[F PMPI]]="SÍ","No","Sí")</f>
        <v>Sí</v>
      </c>
      <c r="O2954" s="65">
        <f>+Tabla1[[#This Row],[PVL]]*1.055</f>
        <v>38305.231179999995</v>
      </c>
      <c r="P2954" s="65">
        <f>+Tabla1[[#This Row],[PVL]]*1.43</f>
        <v>51920.834679999993</v>
      </c>
      <c r="Q2954" s="66" t="str">
        <f>+HYPERLINK(Tabla1[[#This Row],[PAG]])</f>
        <v>https://todomusica.com.ar/parches/3794-ps-0112-00.html</v>
      </c>
      <c r="R2954" s="67"/>
      <c r="S2954" s="68"/>
      <c r="T2954" s="69"/>
      <c r="U2954" s="69"/>
      <c r="V2954" s="69"/>
      <c r="W2954" s="69"/>
      <c r="X2954" s="69"/>
      <c r="Y2954" s="35"/>
      <c r="Z2954" s="35" t="s">
        <v>26622</v>
      </c>
      <c r="AA2954" s="36">
        <v>1</v>
      </c>
      <c r="AB2954" s="35" t="s">
        <v>27</v>
      </c>
      <c r="AC2954" s="35" t="str">
        <f>+IF(Tabla1[[#This Row],[STK]]="no","Sin STK", "STK disponible")</f>
        <v>Sin STK</v>
      </c>
      <c r="AD2954" s="35">
        <f>+I2954*J2954</f>
        <v>0</v>
      </c>
      <c r="AE2954" s="35">
        <f>+I2954*K2954</f>
        <v>0</v>
      </c>
      <c r="AF2954" s="36">
        <f>IF(Tabla1[[#This Row],[ref pack]]=1,Tabla1[[#This Row],[Pedido]],LCM(Tabla1[[#This Row],[MC VIEJO]],Tabla1[[#This Row],[Pedido]]))</f>
        <v>1</v>
      </c>
      <c r="AG2954" s="36">
        <f>+VLOOKUP(Tabla1[[#This Row],[Artículo]],'.'!$B$2:$D$11481,3,)</f>
        <v>1</v>
      </c>
      <c r="AH2954" s="37" t="str">
        <f>+IFERROR(SEARCH("pack",Tabla1[[#This Row],[PACK]]),"")</f>
        <v/>
      </c>
    </row>
    <row r="2955" spans="1:34" ht="24" customHeight="1" x14ac:dyDescent="0.2">
      <c r="A2955" s="50" t="s">
        <v>5337</v>
      </c>
      <c r="B2955" s="60" t="s">
        <v>5614</v>
      </c>
      <c r="C2955" s="61" t="s">
        <v>5615</v>
      </c>
      <c r="D2955" s="52" t="s">
        <v>27</v>
      </c>
      <c r="E2955" s="53">
        <v>21382.68</v>
      </c>
      <c r="F2955" s="23" t="str">
        <f>+IFERROR(VLOOKUP(Tabla1[[#This Row],[Artículo]],'..'!$B$2:$D$569000,3,),"")</f>
        <v/>
      </c>
      <c r="G2955" s="24" t="str">
        <f>IF(H2955=AF2955,"", "Error MC")</f>
        <v>Error MC</v>
      </c>
      <c r="H2955" s="62"/>
      <c r="I2955" s="54">
        <f>+Tabla1[[#This Row],[MC]]*Tabla1[[#This Row],[Pedido]]*Tabla1[[#This Row],[PVC ]]</f>
        <v>0</v>
      </c>
      <c r="J2955" s="26">
        <v>0.21</v>
      </c>
      <c r="K2955" s="63"/>
      <c r="L2955" s="28" t="s">
        <v>17</v>
      </c>
      <c r="M2955" s="53">
        <v>37515.917000000001</v>
      </c>
      <c r="N2955" s="64" t="str">
        <f>+IF(Tabla1[[#This Row],[F PMPI]]="SÍ","No","Sí")</f>
        <v>Sí</v>
      </c>
      <c r="O2955" s="65">
        <f>+Tabla1[[#This Row],[PVL]]*1.055</f>
        <v>39579.292434999996</v>
      </c>
      <c r="P2955" s="65">
        <f>+Tabla1[[#This Row],[PVL]]*1.43</f>
        <v>53647.761310000002</v>
      </c>
      <c r="Q2955" s="66" t="str">
        <f>+HYPERLINK(Tabla1[[#This Row],[PAG]])</f>
        <v>https://todomusica.com.ar/parches/5581-404.html</v>
      </c>
      <c r="R2955" s="67"/>
      <c r="S2955" s="68"/>
      <c r="T2955" s="69"/>
      <c r="U2955" s="69"/>
      <c r="V2955" s="69"/>
      <c r="W2955" s="69"/>
      <c r="X2955" s="69"/>
      <c r="Y2955" s="35"/>
      <c r="Z2955" s="35" t="s">
        <v>26623</v>
      </c>
      <c r="AA2955" s="36">
        <v>1</v>
      </c>
      <c r="AB2955" s="35" t="s">
        <v>27</v>
      </c>
      <c r="AC2955" s="35" t="str">
        <f>+IF(Tabla1[[#This Row],[STK]]="no","Sin STK", "STK disponible")</f>
        <v>Sin STK</v>
      </c>
      <c r="AD2955" s="35">
        <f>+I2955*J2955</f>
        <v>0</v>
      </c>
      <c r="AE2955" s="35">
        <f>+I2955*K2955</f>
        <v>0</v>
      </c>
      <c r="AF2955" s="36">
        <f>IF(Tabla1[[#This Row],[ref pack]]=1,Tabla1[[#This Row],[Pedido]],LCM(Tabla1[[#This Row],[MC VIEJO]],Tabla1[[#This Row],[Pedido]]))</f>
        <v>1</v>
      </c>
      <c r="AG2955" s="36">
        <f>+VLOOKUP(Tabla1[[#This Row],[Artículo]],'.'!$B$2:$D$11481,3,)</f>
        <v>1</v>
      </c>
      <c r="AH2955" s="37" t="str">
        <f>+IFERROR(SEARCH("pack",Tabla1[[#This Row],[PACK]]),"")</f>
        <v/>
      </c>
    </row>
    <row r="2956" spans="1:34" ht="24" customHeight="1" x14ac:dyDescent="0.2">
      <c r="A2956" s="50" t="s">
        <v>5337</v>
      </c>
      <c r="B2956" s="60" t="s">
        <v>5616</v>
      </c>
      <c r="C2956" s="61" t="s">
        <v>5617</v>
      </c>
      <c r="D2956" s="52" t="s">
        <v>27</v>
      </c>
      <c r="E2956" s="53">
        <v>22300.37</v>
      </c>
      <c r="F2956" s="23" t="str">
        <f>+IFERROR(VLOOKUP(Tabla1[[#This Row],[Artículo]],'..'!$B$2:$D$569000,3,),"")</f>
        <v/>
      </c>
      <c r="G2956" s="24" t="str">
        <f>IF(H2956=AF2956,"", "Error MC")</f>
        <v>Error MC</v>
      </c>
      <c r="H2956" s="62"/>
      <c r="I2956" s="54">
        <f>+Tabla1[[#This Row],[MC]]*Tabla1[[#This Row],[Pedido]]*Tabla1[[#This Row],[PVC ]]</f>
        <v>0</v>
      </c>
      <c r="J2956" s="26">
        <v>0.21</v>
      </c>
      <c r="K2956" s="63"/>
      <c r="L2956" s="28" t="s">
        <v>17</v>
      </c>
      <c r="M2956" s="53">
        <v>39126.002999999997</v>
      </c>
      <c r="N2956" s="64" t="str">
        <f>+IF(Tabla1[[#This Row],[F PMPI]]="SÍ","No","Sí")</f>
        <v>Sí</v>
      </c>
      <c r="O2956" s="65">
        <f>+Tabla1[[#This Row],[PVL]]*1.055</f>
        <v>41277.933164999995</v>
      </c>
      <c r="P2956" s="65">
        <f>+Tabla1[[#This Row],[PVL]]*1.43</f>
        <v>55950.18428999999</v>
      </c>
      <c r="Q2956" s="66" t="str">
        <f>+HYPERLINK(Tabla1[[#This Row],[PAG]])</f>
        <v>https://todomusica.com.ar/parches/3976-ps-0114-00.html</v>
      </c>
      <c r="R2956" s="67"/>
      <c r="S2956" s="68"/>
      <c r="T2956" s="69"/>
      <c r="U2956" s="69"/>
      <c r="V2956" s="69"/>
      <c r="W2956" s="69"/>
      <c r="X2956" s="69"/>
      <c r="Y2956" s="35"/>
      <c r="Z2956" s="35" t="s">
        <v>26624</v>
      </c>
      <c r="AA2956" s="36">
        <v>1</v>
      </c>
      <c r="AB2956" s="35" t="s">
        <v>27</v>
      </c>
      <c r="AC2956" s="35" t="str">
        <f>+IF(Tabla1[[#This Row],[STK]]="no","Sin STK", "STK disponible")</f>
        <v>Sin STK</v>
      </c>
      <c r="AD2956" s="35">
        <f>+I2956*J2956</f>
        <v>0</v>
      </c>
      <c r="AE2956" s="35">
        <f>+I2956*K2956</f>
        <v>0</v>
      </c>
      <c r="AF2956" s="36">
        <f>IF(Tabla1[[#This Row],[ref pack]]=1,Tabla1[[#This Row],[Pedido]],LCM(Tabla1[[#This Row],[MC VIEJO]],Tabla1[[#This Row],[Pedido]]))</f>
        <v>1</v>
      </c>
      <c r="AG2956" s="36">
        <f>+VLOOKUP(Tabla1[[#This Row],[Artículo]],'.'!$B$2:$D$11481,3,)</f>
        <v>1</v>
      </c>
      <c r="AH2956" s="37" t="str">
        <f>+IFERROR(SEARCH("pack",Tabla1[[#This Row],[PACK]]),"")</f>
        <v/>
      </c>
    </row>
    <row r="2957" spans="1:34" ht="24" customHeight="1" x14ac:dyDescent="0.2">
      <c r="A2957" s="50" t="s">
        <v>5337</v>
      </c>
      <c r="B2957" s="60" t="s">
        <v>5618</v>
      </c>
      <c r="C2957" s="61" t="s">
        <v>5619</v>
      </c>
      <c r="D2957" s="52" t="s">
        <v>27</v>
      </c>
      <c r="E2957" s="53">
        <v>25122.34</v>
      </c>
      <c r="F2957" s="23" t="str">
        <f>+IFERROR(VLOOKUP(Tabla1[[#This Row],[Artículo]],'..'!$B$2:$D$569000,3,),"")</f>
        <v/>
      </c>
      <c r="G2957" s="24" t="str">
        <f>IF(H2957=AF2957,"", "Error MC")</f>
        <v>Error MC</v>
      </c>
      <c r="H2957" s="62"/>
      <c r="I2957" s="54">
        <f>+Tabla1[[#This Row],[MC]]*Tabla1[[#This Row],[Pedido]]*Tabla1[[#This Row],[PVC ]]</f>
        <v>0</v>
      </c>
      <c r="J2957" s="26">
        <v>0.21</v>
      </c>
      <c r="K2957" s="63"/>
      <c r="L2957" s="28" t="s">
        <v>17</v>
      </c>
      <c r="M2957" s="53">
        <v>44077.142</v>
      </c>
      <c r="N2957" s="64" t="str">
        <f>+IF(Tabla1[[#This Row],[F PMPI]]="SÍ","No","Sí")</f>
        <v>Sí</v>
      </c>
      <c r="O2957" s="65">
        <f>+Tabla1[[#This Row],[PVL]]*1.055</f>
        <v>46501.384809999996</v>
      </c>
      <c r="P2957" s="65">
        <f>+Tabla1[[#This Row],[PVL]]*1.43</f>
        <v>63030.31306</v>
      </c>
      <c r="Q2957" s="66" t="str">
        <f>+HYPERLINK(Tabla1[[#This Row],[PAG]])</f>
        <v>https://todomusica.com.ar/parches/3795-ps-0116-00.html</v>
      </c>
      <c r="R2957" s="67"/>
      <c r="S2957" s="68"/>
      <c r="T2957" s="69"/>
      <c r="U2957" s="69"/>
      <c r="V2957" s="69"/>
      <c r="W2957" s="69"/>
      <c r="X2957" s="69"/>
      <c r="Y2957" s="35"/>
      <c r="Z2957" s="35" t="s">
        <v>26625</v>
      </c>
      <c r="AA2957" s="36">
        <v>1</v>
      </c>
      <c r="AB2957" s="35" t="s">
        <v>27</v>
      </c>
      <c r="AC2957" s="35" t="str">
        <f>+IF(Tabla1[[#This Row],[STK]]="no","Sin STK", "STK disponible")</f>
        <v>Sin STK</v>
      </c>
      <c r="AD2957" s="35">
        <f>+I2957*J2957</f>
        <v>0</v>
      </c>
      <c r="AE2957" s="35">
        <f>+I2957*K2957</f>
        <v>0</v>
      </c>
      <c r="AF2957" s="36">
        <f>IF(Tabla1[[#This Row],[ref pack]]=1,Tabla1[[#This Row],[Pedido]],LCM(Tabla1[[#This Row],[MC VIEJO]],Tabla1[[#This Row],[Pedido]]))</f>
        <v>1</v>
      </c>
      <c r="AG2957" s="36">
        <f>+VLOOKUP(Tabla1[[#This Row],[Artículo]],'.'!$B$2:$D$11481,3,)</f>
        <v>1</v>
      </c>
      <c r="AH2957" s="37" t="str">
        <f>+IFERROR(SEARCH("pack",Tabla1[[#This Row],[PACK]]),"")</f>
        <v/>
      </c>
    </row>
    <row r="2958" spans="1:34" ht="24" customHeight="1" x14ac:dyDescent="0.2">
      <c r="A2958" s="50" t="s">
        <v>5337</v>
      </c>
      <c r="B2958" s="60" t="s">
        <v>5620</v>
      </c>
      <c r="C2958" s="61" t="s">
        <v>5621</v>
      </c>
      <c r="D2958" s="52" t="s">
        <v>27</v>
      </c>
      <c r="E2958" s="53">
        <v>30651.57</v>
      </c>
      <c r="F2958" s="23" t="str">
        <f>+IFERROR(VLOOKUP(Tabla1[[#This Row],[Artículo]],'..'!$B$2:$D$569000,3,),"")</f>
        <v/>
      </c>
      <c r="G2958" s="24" t="str">
        <f>IF(H2958=AF2958,"", "Error MC")</f>
        <v>Error MC</v>
      </c>
      <c r="H2958" s="62"/>
      <c r="I2958" s="54">
        <f>+Tabla1[[#This Row],[MC]]*Tabla1[[#This Row],[Pedido]]*Tabla1[[#This Row],[PVC ]]</f>
        <v>0</v>
      </c>
      <c r="J2958" s="26">
        <v>0.21</v>
      </c>
      <c r="K2958" s="63"/>
      <c r="L2958" s="28" t="s">
        <v>17</v>
      </c>
      <c r="M2958" s="53">
        <v>53778.184000000001</v>
      </c>
      <c r="N2958" s="64" t="str">
        <f>+IF(Tabla1[[#This Row],[F PMPI]]="SÍ","No","Sí")</f>
        <v>Sí</v>
      </c>
      <c r="O2958" s="65">
        <f>+Tabla1[[#This Row],[PVL]]*1.055</f>
        <v>56735.984120000001</v>
      </c>
      <c r="P2958" s="65">
        <f>+Tabla1[[#This Row],[PVL]]*1.43</f>
        <v>76902.803119999997</v>
      </c>
      <c r="Q2958" s="66" t="str">
        <f>+HYPERLINK(Tabla1[[#This Row],[PAG]])</f>
        <v>https://todomusica.com.ar/parches/8772-batter-pinstripe-coated.html</v>
      </c>
      <c r="R2958" s="67"/>
      <c r="S2958" s="68"/>
      <c r="T2958" s="69"/>
      <c r="U2958" s="69"/>
      <c r="V2958" s="69"/>
      <c r="W2958" s="69"/>
      <c r="X2958" s="69"/>
      <c r="Y2958" s="35"/>
      <c r="Z2958" s="35" t="s">
        <v>26626</v>
      </c>
      <c r="AA2958" s="36">
        <v>1</v>
      </c>
      <c r="AB2958" s="35" t="s">
        <v>27</v>
      </c>
      <c r="AC2958" s="35" t="str">
        <f>+IF(Tabla1[[#This Row],[STK]]="no","Sin STK", "STK disponible")</f>
        <v>Sin STK</v>
      </c>
      <c r="AD2958" s="35">
        <f>+I2958*J2958</f>
        <v>0</v>
      </c>
      <c r="AE2958" s="35">
        <f>+I2958*K2958</f>
        <v>0</v>
      </c>
      <c r="AF2958" s="36">
        <f>IF(Tabla1[[#This Row],[ref pack]]=1,Tabla1[[#This Row],[Pedido]],LCM(Tabla1[[#This Row],[MC VIEJO]],Tabla1[[#This Row],[Pedido]]))</f>
        <v>1</v>
      </c>
      <c r="AG2958" s="36">
        <f>+VLOOKUP(Tabla1[[#This Row],[Artículo]],'.'!$B$2:$D$11481,3,)</f>
        <v>1</v>
      </c>
      <c r="AH2958" s="37" t="str">
        <f>+IFERROR(SEARCH("pack",Tabla1[[#This Row],[PACK]]),"")</f>
        <v/>
      </c>
    </row>
    <row r="2959" spans="1:34" ht="24" customHeight="1" x14ac:dyDescent="0.2">
      <c r="A2959" s="50" t="s">
        <v>5337</v>
      </c>
      <c r="B2959" s="60" t="s">
        <v>5622</v>
      </c>
      <c r="C2959" s="61" t="s">
        <v>5623</v>
      </c>
      <c r="D2959" s="52" t="s">
        <v>9841</v>
      </c>
      <c r="E2959" s="53">
        <v>17092.36</v>
      </c>
      <c r="F2959" s="23" t="str">
        <f>+IFERROR(VLOOKUP(Tabla1[[#This Row],[Artículo]],'..'!$B$2:$D$569000,3,),"")</f>
        <v/>
      </c>
      <c r="G2959" s="24" t="str">
        <f>IF(H2959=AF2959,"", "Error MC")</f>
        <v>Error MC</v>
      </c>
      <c r="H2959" s="62"/>
      <c r="I2959" s="54">
        <f>+Tabla1[[#This Row],[MC]]*Tabla1[[#This Row],[Pedido]]*Tabla1[[#This Row],[PVC ]]</f>
        <v>0</v>
      </c>
      <c r="J2959" s="26">
        <v>0.21</v>
      </c>
      <c r="K2959" s="63"/>
      <c r="L2959" s="28" t="s">
        <v>17</v>
      </c>
      <c r="M2959" s="53">
        <v>29988.543000000001</v>
      </c>
      <c r="N2959" s="64" t="str">
        <f>+IF(Tabla1[[#This Row],[F PMPI]]="SÍ","No","Sí")</f>
        <v>Sí</v>
      </c>
      <c r="O2959" s="65">
        <f>+Tabla1[[#This Row],[PVL]]*1.055</f>
        <v>31637.912864999998</v>
      </c>
      <c r="P2959" s="65">
        <f>+Tabla1[[#This Row],[PVL]]*1.43</f>
        <v>42883.61649</v>
      </c>
      <c r="Q2959" s="66" t="str">
        <f>+HYPERLINK(Tabla1[[#This Row],[PAG]])</f>
        <v>https://todomusica.com.ar/parches/2471-ps030600.html</v>
      </c>
      <c r="R2959" s="67"/>
      <c r="S2959" s="68"/>
      <c r="T2959" s="69"/>
      <c r="U2959" s="69"/>
      <c r="V2959" s="69"/>
      <c r="W2959" s="69"/>
      <c r="X2959" s="69"/>
      <c r="Y2959" s="35"/>
      <c r="Z2959" s="35" t="s">
        <v>26627</v>
      </c>
      <c r="AA2959" s="36">
        <v>1</v>
      </c>
      <c r="AB2959" s="35" t="s">
        <v>27</v>
      </c>
      <c r="AC2959" s="35" t="str">
        <f>+IF(Tabla1[[#This Row],[STK]]="no","Sin STK", "STK disponible")</f>
        <v>STK disponible</v>
      </c>
      <c r="AD2959" s="35">
        <f>+I2959*J2959</f>
        <v>0</v>
      </c>
      <c r="AE2959" s="35">
        <f>+I2959*K2959</f>
        <v>0</v>
      </c>
      <c r="AF2959" s="36">
        <f>IF(Tabla1[[#This Row],[ref pack]]=1,Tabla1[[#This Row],[Pedido]],LCM(Tabla1[[#This Row],[MC VIEJO]],Tabla1[[#This Row],[Pedido]]))</f>
        <v>1</v>
      </c>
      <c r="AG2959" s="36">
        <f>+VLOOKUP(Tabla1[[#This Row],[Artículo]],'.'!$B$2:$D$11481,3,)</f>
        <v>1</v>
      </c>
      <c r="AH2959" s="37" t="str">
        <f>+IFERROR(SEARCH("pack",Tabla1[[#This Row],[PACK]]),"")</f>
        <v/>
      </c>
    </row>
    <row r="2960" spans="1:34" ht="24" customHeight="1" x14ac:dyDescent="0.2">
      <c r="A2960" s="50" t="s">
        <v>5337</v>
      </c>
      <c r="B2960" s="60" t="s">
        <v>5624</v>
      </c>
      <c r="C2960" s="61" t="s">
        <v>5625</v>
      </c>
      <c r="D2960" s="52" t="s">
        <v>9841</v>
      </c>
      <c r="E2960" s="53">
        <v>17367.669999999998</v>
      </c>
      <c r="F2960" s="23" t="str">
        <f>+IFERROR(VLOOKUP(Tabla1[[#This Row],[Artículo]],'..'!$B$2:$D$569000,3,),"")</f>
        <v/>
      </c>
      <c r="G2960" s="24" t="str">
        <f>IF(H2960=AF2960,"", "Error MC")</f>
        <v>Error MC</v>
      </c>
      <c r="H2960" s="62"/>
      <c r="I2960" s="54">
        <f>+Tabla1[[#This Row],[MC]]*Tabla1[[#This Row],[Pedido]]*Tabla1[[#This Row],[PVC ]]</f>
        <v>0</v>
      </c>
      <c r="J2960" s="26">
        <v>0.21</v>
      </c>
      <c r="K2960" s="63"/>
      <c r="L2960" s="28" t="s">
        <v>17</v>
      </c>
      <c r="M2960" s="53">
        <v>30471.575000000001</v>
      </c>
      <c r="N2960" s="64" t="str">
        <f>+IF(Tabla1[[#This Row],[F PMPI]]="SÍ","No","Sí")</f>
        <v>Sí</v>
      </c>
      <c r="O2960" s="65">
        <f>+Tabla1[[#This Row],[PVL]]*1.055</f>
        <v>32147.511624999999</v>
      </c>
      <c r="P2960" s="65">
        <f>+Tabla1[[#This Row],[PVL]]*1.43</f>
        <v>43574.352249999996</v>
      </c>
      <c r="Q2960" s="66" t="str">
        <f>+HYPERLINK(Tabla1[[#This Row],[PAG]])</f>
        <v>https://todomusica.com.ar/parches/8773-batter-pinstripe-coated.html</v>
      </c>
      <c r="R2960" s="67"/>
      <c r="S2960" s="68"/>
      <c r="T2960" s="69"/>
      <c r="U2960" s="69"/>
      <c r="V2960" s="69"/>
      <c r="W2960" s="69"/>
      <c r="X2960" s="69"/>
      <c r="Y2960" s="35"/>
      <c r="Z2960" s="35" t="s">
        <v>26628</v>
      </c>
      <c r="AA2960" s="36">
        <v>1</v>
      </c>
      <c r="AB2960" s="35" t="s">
        <v>27</v>
      </c>
      <c r="AC2960" s="35" t="str">
        <f>+IF(Tabla1[[#This Row],[STK]]="no","Sin STK", "STK disponible")</f>
        <v>STK disponible</v>
      </c>
      <c r="AD2960" s="35">
        <f>+I2960*J2960</f>
        <v>0</v>
      </c>
      <c r="AE2960" s="35">
        <f>+I2960*K2960</f>
        <v>0</v>
      </c>
      <c r="AF2960" s="36">
        <f>IF(Tabla1[[#This Row],[ref pack]]=1,Tabla1[[#This Row],[Pedido]],LCM(Tabla1[[#This Row],[MC VIEJO]],Tabla1[[#This Row],[Pedido]]))</f>
        <v>1</v>
      </c>
      <c r="AG2960" s="36">
        <f>+VLOOKUP(Tabla1[[#This Row],[Artículo]],'.'!$B$2:$D$11481,3,)</f>
        <v>1</v>
      </c>
      <c r="AH2960" s="37" t="str">
        <f>+IFERROR(SEARCH("pack",Tabla1[[#This Row],[PACK]]),"")</f>
        <v/>
      </c>
    </row>
    <row r="2961" spans="1:34" ht="24" customHeight="1" x14ac:dyDescent="0.2">
      <c r="A2961" s="50" t="s">
        <v>5337</v>
      </c>
      <c r="B2961" s="60" t="s">
        <v>5626</v>
      </c>
      <c r="C2961" s="61" t="s">
        <v>5627</v>
      </c>
      <c r="D2961" s="52" t="s">
        <v>27</v>
      </c>
      <c r="E2961" s="53">
        <v>18124.82</v>
      </c>
      <c r="F2961" s="23" t="str">
        <f>+IFERROR(VLOOKUP(Tabla1[[#This Row],[Artículo]],'..'!$B$2:$D$569000,3,),"")</f>
        <v/>
      </c>
      <c r="G2961" s="24" t="str">
        <f>IF(H2961=AF2961,"", "Error MC")</f>
        <v>Error MC</v>
      </c>
      <c r="H2961" s="62"/>
      <c r="I2961" s="54">
        <f>+Tabla1[[#This Row],[MC]]*Tabla1[[#This Row],[Pedido]]*Tabla1[[#This Row],[PVC ]]</f>
        <v>0</v>
      </c>
      <c r="J2961" s="26">
        <v>0.21</v>
      </c>
      <c r="K2961" s="63"/>
      <c r="L2961" s="28" t="s">
        <v>17</v>
      </c>
      <c r="M2961" s="53">
        <v>31799.998</v>
      </c>
      <c r="N2961" s="64" t="str">
        <f>+IF(Tabla1[[#This Row],[F PMPI]]="SÍ","No","Sí")</f>
        <v>Sí</v>
      </c>
      <c r="O2961" s="65">
        <f>+Tabla1[[#This Row],[PVL]]*1.055</f>
        <v>33548.997889999999</v>
      </c>
      <c r="P2961" s="65">
        <f>+Tabla1[[#This Row],[PVL]]*1.43</f>
        <v>45473.997139999999</v>
      </c>
      <c r="Q2961" s="66" t="str">
        <f>+HYPERLINK(Tabla1[[#This Row],[PAG]])</f>
        <v>https://todomusica.com.ar/parches/8579-ps-0310-00.html</v>
      </c>
      <c r="R2961" s="67"/>
      <c r="S2961" s="68"/>
      <c r="T2961" s="69"/>
      <c r="U2961" s="69"/>
      <c r="V2961" s="69"/>
      <c r="W2961" s="69"/>
      <c r="X2961" s="69"/>
      <c r="Y2961" s="35"/>
      <c r="Z2961" s="35" t="s">
        <v>26629</v>
      </c>
      <c r="AA2961" s="36">
        <v>1</v>
      </c>
      <c r="AB2961" s="35" t="s">
        <v>27</v>
      </c>
      <c r="AC2961" s="35" t="str">
        <f>+IF(Tabla1[[#This Row],[STK]]="no","Sin STK", "STK disponible")</f>
        <v>Sin STK</v>
      </c>
      <c r="AD2961" s="35">
        <f>+I2961*J2961</f>
        <v>0</v>
      </c>
      <c r="AE2961" s="35">
        <f>+I2961*K2961</f>
        <v>0</v>
      </c>
      <c r="AF2961" s="36">
        <f>IF(Tabla1[[#This Row],[ref pack]]=1,Tabla1[[#This Row],[Pedido]],LCM(Tabla1[[#This Row],[MC VIEJO]],Tabla1[[#This Row],[Pedido]]))</f>
        <v>1</v>
      </c>
      <c r="AG2961" s="36">
        <f>+VLOOKUP(Tabla1[[#This Row],[Artículo]],'.'!$B$2:$D$11481,3,)</f>
        <v>1</v>
      </c>
      <c r="AH2961" s="37" t="str">
        <f>+IFERROR(SEARCH("pack",Tabla1[[#This Row],[PACK]]),"")</f>
        <v/>
      </c>
    </row>
    <row r="2962" spans="1:34" ht="24" customHeight="1" x14ac:dyDescent="0.2">
      <c r="A2962" s="50" t="s">
        <v>5337</v>
      </c>
      <c r="B2962" s="60" t="s">
        <v>24073</v>
      </c>
      <c r="C2962" s="61" t="s">
        <v>24074</v>
      </c>
      <c r="D2962" s="52" t="s">
        <v>27</v>
      </c>
      <c r="E2962" s="53">
        <v>18124.82</v>
      </c>
      <c r="F2962" s="23" t="str">
        <f>+IFERROR(VLOOKUP(Tabla1[[#This Row],[Artículo]],'..'!$B$2:$D$569000,3,),"")</f>
        <v/>
      </c>
      <c r="G2962" s="24" t="e">
        <f>IF(H2962=AF2962,"", "Error MC")</f>
        <v>#N/A</v>
      </c>
      <c r="H2962" s="62"/>
      <c r="I2962" s="54">
        <f>+Tabla1[[#This Row],[MC]]*Tabla1[[#This Row],[Pedido]]*Tabla1[[#This Row],[PVC ]]</f>
        <v>0</v>
      </c>
      <c r="J2962" s="26">
        <v>0.21</v>
      </c>
      <c r="K2962" s="63"/>
      <c r="L2962" s="28" t="s">
        <v>17</v>
      </c>
      <c r="M2962" s="53">
        <v>31799.998</v>
      </c>
      <c r="N2962" s="64" t="str">
        <f>+IF(Tabla1[[#This Row],[F PMPI]]="SÍ","No","Sí")</f>
        <v>Sí</v>
      </c>
      <c r="O2962" s="65">
        <f>+Tabla1[[#This Row],[PVL]]*1.055</f>
        <v>33548.997889999999</v>
      </c>
      <c r="P2962" s="65">
        <f>+Tabla1[[#This Row],[PVL]]*1.43</f>
        <v>45473.997139999999</v>
      </c>
      <c r="Q2962" s="66" t="str">
        <f>+HYPERLINK(Tabla1[[#This Row],[PAG]])</f>
        <v>https://todomusica.com.ar/parches/280-ps031000.html</v>
      </c>
      <c r="R2962" s="67"/>
      <c r="S2962" s="68"/>
      <c r="T2962" s="69"/>
      <c r="U2962" s="69"/>
      <c r="V2962" s="69"/>
      <c r="W2962" s="69"/>
      <c r="X2962" s="69"/>
      <c r="Y2962" s="35"/>
      <c r="Z2962" s="35" t="s">
        <v>26630</v>
      </c>
      <c r="AA2962" s="36">
        <v>1</v>
      </c>
      <c r="AB2962" s="35" t="s">
        <v>27</v>
      </c>
      <c r="AC2962" s="35" t="str">
        <f>+IF(Tabla1[[#This Row],[STK]]="no","Sin STK", "STK disponible")</f>
        <v>Sin STK</v>
      </c>
      <c r="AD2962" s="35">
        <f>+I2962*J2962</f>
        <v>0</v>
      </c>
      <c r="AE2962" s="35">
        <f>+I2962*K2962</f>
        <v>0</v>
      </c>
      <c r="AF2962" s="36" t="e">
        <f>IF(Tabla1[[#This Row],[ref pack]]=1,Tabla1[[#This Row],[Pedido]],LCM(Tabla1[[#This Row],[MC VIEJO]],Tabla1[[#This Row],[Pedido]]))</f>
        <v>#N/A</v>
      </c>
      <c r="AG2962" s="36" t="e">
        <f>+VLOOKUP(Tabla1[[#This Row],[Artículo]],'.'!$B$2:$D$11481,3,)</f>
        <v>#N/A</v>
      </c>
      <c r="AH2962" s="37" t="str">
        <f>+IFERROR(SEARCH("pack",Tabla1[[#This Row],[PACK]]),"")</f>
        <v/>
      </c>
    </row>
    <row r="2963" spans="1:34" ht="24" customHeight="1" x14ac:dyDescent="0.2">
      <c r="A2963" s="50" t="s">
        <v>5337</v>
      </c>
      <c r="B2963" s="60" t="s">
        <v>5628</v>
      </c>
      <c r="C2963" s="61" t="s">
        <v>5629</v>
      </c>
      <c r="D2963" s="52" t="s">
        <v>9841</v>
      </c>
      <c r="E2963" s="53">
        <v>20510.830000000002</v>
      </c>
      <c r="F2963" s="23" t="str">
        <f>+IFERROR(VLOOKUP(Tabla1[[#This Row],[Artículo]],'..'!$B$2:$D$569000,3,),"")</f>
        <v/>
      </c>
      <c r="G2963" s="24" t="str">
        <f>IF(H2963=AF2963,"", "Error MC")</f>
        <v>Error MC</v>
      </c>
      <c r="H2963" s="62"/>
      <c r="I2963" s="54">
        <f>+Tabla1[[#This Row],[MC]]*Tabla1[[#This Row],[Pedido]]*Tabla1[[#This Row],[PVC ]]</f>
        <v>0</v>
      </c>
      <c r="J2963" s="26">
        <v>0.21</v>
      </c>
      <c r="K2963" s="63"/>
      <c r="L2963" s="28" t="s">
        <v>17</v>
      </c>
      <c r="M2963" s="53">
        <v>35986.247000000003</v>
      </c>
      <c r="N2963" s="64" t="str">
        <f>+IF(Tabla1[[#This Row],[F PMPI]]="SÍ","No","Sí")</f>
        <v>Sí</v>
      </c>
      <c r="O2963" s="65">
        <f>+Tabla1[[#This Row],[PVL]]*1.055</f>
        <v>37965.490585</v>
      </c>
      <c r="P2963" s="65">
        <f>+Tabla1[[#This Row],[PVL]]*1.43</f>
        <v>51460.333210000004</v>
      </c>
      <c r="Q2963" s="66" t="str">
        <f>+HYPERLINK(Tabla1[[#This Row],[PAG]])</f>
        <v>https://todomusica.com.ar/parches/2938-ps031200.html</v>
      </c>
      <c r="R2963" s="67"/>
      <c r="S2963" s="68"/>
      <c r="T2963" s="69"/>
      <c r="U2963" s="69"/>
      <c r="V2963" s="69"/>
      <c r="W2963" s="69"/>
      <c r="X2963" s="69"/>
      <c r="Y2963" s="35"/>
      <c r="Z2963" s="35" t="s">
        <v>26631</v>
      </c>
      <c r="AA2963" s="36">
        <v>1</v>
      </c>
      <c r="AB2963" s="35" t="s">
        <v>27</v>
      </c>
      <c r="AC2963" s="35" t="str">
        <f>+IF(Tabla1[[#This Row],[STK]]="no","Sin STK", "STK disponible")</f>
        <v>STK disponible</v>
      </c>
      <c r="AD2963" s="35">
        <f>+I2963*J2963</f>
        <v>0</v>
      </c>
      <c r="AE2963" s="35">
        <f>+I2963*K2963</f>
        <v>0</v>
      </c>
      <c r="AF2963" s="36">
        <f>IF(Tabla1[[#This Row],[ref pack]]=1,Tabla1[[#This Row],[Pedido]],LCM(Tabla1[[#This Row],[MC VIEJO]],Tabla1[[#This Row],[Pedido]]))</f>
        <v>1</v>
      </c>
      <c r="AG2963" s="36">
        <f>+VLOOKUP(Tabla1[[#This Row],[Artículo]],'.'!$B$2:$D$11481,3,)</f>
        <v>1</v>
      </c>
      <c r="AH2963" s="37" t="str">
        <f>+IFERROR(SEARCH("pack",Tabla1[[#This Row],[PACK]]),"")</f>
        <v/>
      </c>
    </row>
    <row r="2964" spans="1:34" ht="24" customHeight="1" x14ac:dyDescent="0.2">
      <c r="A2964" s="50" t="s">
        <v>5337</v>
      </c>
      <c r="B2964" s="60" t="s">
        <v>24075</v>
      </c>
      <c r="C2964" s="61" t="s">
        <v>24076</v>
      </c>
      <c r="D2964" s="52" t="s">
        <v>27</v>
      </c>
      <c r="E2964" s="53">
        <v>21015.57</v>
      </c>
      <c r="F2964" s="23" t="str">
        <f>+IFERROR(VLOOKUP(Tabla1[[#This Row],[Artículo]],'..'!$B$2:$D$569000,3,),"")</f>
        <v/>
      </c>
      <c r="G2964" s="24" t="e">
        <f>IF(H2964=AF2964,"", "Error MC")</f>
        <v>#N/A</v>
      </c>
      <c r="H2964" s="62"/>
      <c r="I2964" s="54">
        <f>+Tabla1[[#This Row],[MC]]*Tabla1[[#This Row],[Pedido]]*Tabla1[[#This Row],[PVC ]]</f>
        <v>0</v>
      </c>
      <c r="J2964" s="26">
        <v>0.21</v>
      </c>
      <c r="K2964" s="63"/>
      <c r="L2964" s="28" t="s">
        <v>17</v>
      </c>
      <c r="M2964" s="53">
        <v>36871.822</v>
      </c>
      <c r="N2964" s="64" t="str">
        <f>+IF(Tabla1[[#This Row],[F PMPI]]="SÍ","No","Sí")</f>
        <v>Sí</v>
      </c>
      <c r="O2964" s="65">
        <f>+Tabla1[[#This Row],[PVL]]*1.055</f>
        <v>38899.772209999996</v>
      </c>
      <c r="P2964" s="65">
        <f>+Tabla1[[#This Row],[PVL]]*1.43</f>
        <v>52726.705459999997</v>
      </c>
      <c r="Q2964" s="66" t="str">
        <f>+HYPERLINK(Tabla1[[#This Row],[PAG]])</f>
        <v/>
      </c>
      <c r="R2964" s="67"/>
      <c r="S2964" s="68"/>
      <c r="T2964" s="69"/>
      <c r="U2964" s="69"/>
      <c r="V2964" s="69"/>
      <c r="W2964" s="69"/>
      <c r="X2964" s="69"/>
      <c r="Y2964" s="35"/>
      <c r="Z2964" s="35" t="s">
        <v>65</v>
      </c>
      <c r="AA2964" s="36">
        <v>1</v>
      </c>
      <c r="AB2964" s="35" t="s">
        <v>27</v>
      </c>
      <c r="AC2964" s="35" t="str">
        <f>+IF(Tabla1[[#This Row],[STK]]="no","Sin STK", "STK disponible")</f>
        <v>Sin STK</v>
      </c>
      <c r="AD2964" s="35">
        <f>+I2964*J2964</f>
        <v>0</v>
      </c>
      <c r="AE2964" s="35">
        <f>+I2964*K2964</f>
        <v>0</v>
      </c>
      <c r="AF2964" s="36" t="e">
        <f>IF(Tabla1[[#This Row],[ref pack]]=1,Tabla1[[#This Row],[Pedido]],LCM(Tabla1[[#This Row],[MC VIEJO]],Tabla1[[#This Row],[Pedido]]))</f>
        <v>#N/A</v>
      </c>
      <c r="AG2964" s="36" t="e">
        <f>+VLOOKUP(Tabla1[[#This Row],[Artículo]],'.'!$B$2:$D$11481,3,)</f>
        <v>#N/A</v>
      </c>
      <c r="AH2964" s="37" t="str">
        <f>+IFERROR(SEARCH("pack",Tabla1[[#This Row],[PACK]]),"")</f>
        <v/>
      </c>
    </row>
    <row r="2965" spans="1:34" ht="24" customHeight="1" x14ac:dyDescent="0.2">
      <c r="A2965" s="50" t="s">
        <v>5337</v>
      </c>
      <c r="B2965" s="60" t="s">
        <v>5630</v>
      </c>
      <c r="C2965" s="61" t="s">
        <v>5631</v>
      </c>
      <c r="D2965" s="52" t="s">
        <v>9841</v>
      </c>
      <c r="E2965" s="53">
        <v>21015.57</v>
      </c>
      <c r="F2965" s="23" t="str">
        <f>+IFERROR(VLOOKUP(Tabla1[[#This Row],[Artículo]],'..'!$B$2:$D$569000,3,),"")</f>
        <v/>
      </c>
      <c r="G2965" s="24" t="str">
        <f>IF(H2965=AF2965,"", "Error MC")</f>
        <v>Error MC</v>
      </c>
      <c r="H2965" s="62"/>
      <c r="I2965" s="54">
        <f>+Tabla1[[#This Row],[MC]]*Tabla1[[#This Row],[Pedido]]*Tabla1[[#This Row],[PVC ]]</f>
        <v>0</v>
      </c>
      <c r="J2965" s="26">
        <v>0.21</v>
      </c>
      <c r="K2965" s="63"/>
      <c r="L2965" s="28" t="s">
        <v>17</v>
      </c>
      <c r="M2965" s="53">
        <v>36871.822</v>
      </c>
      <c r="N2965" s="64" t="str">
        <f>+IF(Tabla1[[#This Row],[F PMPI]]="SÍ","No","Sí")</f>
        <v>Sí</v>
      </c>
      <c r="O2965" s="65">
        <f>+Tabla1[[#This Row],[PVL]]*1.055</f>
        <v>38899.772209999996</v>
      </c>
      <c r="P2965" s="65">
        <f>+Tabla1[[#This Row],[PVL]]*1.43</f>
        <v>52726.705459999997</v>
      </c>
      <c r="Q2965" s="66" t="str">
        <f>+HYPERLINK(Tabla1[[#This Row],[PAG]])</f>
        <v>https://todomusica.com.ar/parches/2976-ps031300.html</v>
      </c>
      <c r="R2965" s="67"/>
      <c r="S2965" s="68"/>
      <c r="T2965" s="69"/>
      <c r="U2965" s="69"/>
      <c r="V2965" s="69"/>
      <c r="W2965" s="69"/>
      <c r="X2965" s="69"/>
      <c r="Y2965" s="35"/>
      <c r="Z2965" s="35" t="s">
        <v>26632</v>
      </c>
      <c r="AA2965" s="36">
        <v>1</v>
      </c>
      <c r="AB2965" s="35" t="s">
        <v>27</v>
      </c>
      <c r="AC2965" s="35" t="str">
        <f>+IF(Tabla1[[#This Row],[STK]]="no","Sin STK", "STK disponible")</f>
        <v>STK disponible</v>
      </c>
      <c r="AD2965" s="35">
        <f>+I2965*J2965</f>
        <v>0</v>
      </c>
      <c r="AE2965" s="35">
        <f>+I2965*K2965</f>
        <v>0</v>
      </c>
      <c r="AF2965" s="36">
        <f>IF(Tabla1[[#This Row],[ref pack]]=1,Tabla1[[#This Row],[Pedido]],LCM(Tabla1[[#This Row],[MC VIEJO]],Tabla1[[#This Row],[Pedido]]))</f>
        <v>1</v>
      </c>
      <c r="AG2965" s="36">
        <f>+VLOOKUP(Tabla1[[#This Row],[Artículo]],'.'!$B$2:$D$11481,3,)</f>
        <v>1</v>
      </c>
      <c r="AH2965" s="37" t="str">
        <f>+IFERROR(SEARCH("pack",Tabla1[[#This Row],[PACK]]),"")</f>
        <v/>
      </c>
    </row>
    <row r="2966" spans="1:34" ht="24" customHeight="1" x14ac:dyDescent="0.2">
      <c r="A2966" s="50" t="s">
        <v>5337</v>
      </c>
      <c r="B2966" s="60" t="s">
        <v>5632</v>
      </c>
      <c r="C2966" s="61" t="s">
        <v>5633</v>
      </c>
      <c r="D2966" s="52" t="s">
        <v>9841</v>
      </c>
      <c r="E2966" s="53">
        <v>21979.16</v>
      </c>
      <c r="F2966" s="23" t="str">
        <f>+IFERROR(VLOOKUP(Tabla1[[#This Row],[Artículo]],'..'!$B$2:$D$569000,3,),"")</f>
        <v/>
      </c>
      <c r="G2966" s="24" t="str">
        <f>IF(H2966=AF2966,"", "Error MC")</f>
        <v>Error MC</v>
      </c>
      <c r="H2966" s="62"/>
      <c r="I2966" s="54">
        <f>+Tabla1[[#This Row],[MC]]*Tabla1[[#This Row],[Pedido]]*Tabla1[[#This Row],[PVC ]]</f>
        <v>0</v>
      </c>
      <c r="J2966" s="26">
        <v>0.21</v>
      </c>
      <c r="K2966" s="63"/>
      <c r="L2966" s="28" t="s">
        <v>17</v>
      </c>
      <c r="M2966" s="53">
        <v>38562.434000000001</v>
      </c>
      <c r="N2966" s="64" t="str">
        <f>+IF(Tabla1[[#This Row],[F PMPI]]="SÍ","No","Sí")</f>
        <v>Sí</v>
      </c>
      <c r="O2966" s="65">
        <f>+Tabla1[[#This Row],[PVL]]*1.055</f>
        <v>40683.367870000002</v>
      </c>
      <c r="P2966" s="65">
        <f>+Tabla1[[#This Row],[PVL]]*1.43</f>
        <v>55144.280619999998</v>
      </c>
      <c r="Q2966" s="66" t="str">
        <f>+HYPERLINK(Tabla1[[#This Row],[PAG]])</f>
        <v>https://todomusica.com.ar/parches/2902-ps031400.html</v>
      </c>
      <c r="R2966" s="67"/>
      <c r="S2966" s="68"/>
      <c r="T2966" s="69"/>
      <c r="U2966" s="69"/>
      <c r="V2966" s="69"/>
      <c r="W2966" s="69"/>
      <c r="X2966" s="69"/>
      <c r="Y2966" s="35"/>
      <c r="Z2966" s="35" t="s">
        <v>26633</v>
      </c>
      <c r="AA2966" s="36">
        <v>1</v>
      </c>
      <c r="AB2966" s="35" t="s">
        <v>27</v>
      </c>
      <c r="AC2966" s="35" t="str">
        <f>+IF(Tabla1[[#This Row],[STK]]="no","Sin STK", "STK disponible")</f>
        <v>STK disponible</v>
      </c>
      <c r="AD2966" s="35">
        <f>+I2966*J2966</f>
        <v>0</v>
      </c>
      <c r="AE2966" s="35">
        <f>+I2966*K2966</f>
        <v>0</v>
      </c>
      <c r="AF2966" s="36">
        <f>IF(Tabla1[[#This Row],[ref pack]]=1,Tabla1[[#This Row],[Pedido]],LCM(Tabla1[[#This Row],[MC VIEJO]],Tabla1[[#This Row],[Pedido]]))</f>
        <v>1</v>
      </c>
      <c r="AG2966" s="36">
        <f>+VLOOKUP(Tabla1[[#This Row],[Artículo]],'.'!$B$2:$D$11481,3,)</f>
        <v>1</v>
      </c>
      <c r="AH2966" s="37" t="str">
        <f>+IFERROR(SEARCH("pack",Tabla1[[#This Row],[PACK]]),"")</f>
        <v/>
      </c>
    </row>
    <row r="2967" spans="1:34" ht="24" customHeight="1" x14ac:dyDescent="0.2">
      <c r="A2967" s="50" t="s">
        <v>5337</v>
      </c>
      <c r="B2967" s="60" t="s">
        <v>5634</v>
      </c>
      <c r="C2967" s="61" t="s">
        <v>5635</v>
      </c>
      <c r="D2967" s="52" t="s">
        <v>9841</v>
      </c>
      <c r="E2967" s="53">
        <v>24296.35</v>
      </c>
      <c r="F2967" s="23" t="str">
        <f>+IFERROR(VLOOKUP(Tabla1[[#This Row],[Artículo]],'..'!$B$2:$D$569000,3,),"")</f>
        <v/>
      </c>
      <c r="G2967" s="24" t="str">
        <f>IF(H2967=AF2967,"", "Error MC")</f>
        <v>Error MC</v>
      </c>
      <c r="H2967" s="62"/>
      <c r="I2967" s="54">
        <f>+Tabla1[[#This Row],[MC]]*Tabla1[[#This Row],[Pedido]]*Tabla1[[#This Row],[PVC ]]</f>
        <v>0</v>
      </c>
      <c r="J2967" s="26">
        <v>0.21</v>
      </c>
      <c r="K2967" s="63"/>
      <c r="L2967" s="28" t="s">
        <v>17</v>
      </c>
      <c r="M2967" s="53">
        <v>42627.949000000001</v>
      </c>
      <c r="N2967" s="64" t="str">
        <f>+IF(Tabla1[[#This Row],[F PMPI]]="SÍ","No","Sí")</f>
        <v>Sí</v>
      </c>
      <c r="O2967" s="65">
        <f>+Tabla1[[#This Row],[PVL]]*1.055</f>
        <v>44972.486194999998</v>
      </c>
      <c r="P2967" s="65">
        <f>+Tabla1[[#This Row],[PVL]]*1.43</f>
        <v>60957.967069999999</v>
      </c>
      <c r="Q2967" s="66" t="str">
        <f>+HYPERLINK(Tabla1[[#This Row],[PAG]])</f>
        <v>https://todomusica.com.ar/parches/2921-ps031600.html</v>
      </c>
      <c r="R2967" s="67"/>
      <c r="S2967" s="68"/>
      <c r="T2967" s="69"/>
      <c r="U2967" s="69"/>
      <c r="V2967" s="69"/>
      <c r="W2967" s="69"/>
      <c r="X2967" s="69"/>
      <c r="Y2967" s="35"/>
      <c r="Z2967" s="35" t="s">
        <v>26634</v>
      </c>
      <c r="AA2967" s="36">
        <v>1</v>
      </c>
      <c r="AB2967" s="35" t="s">
        <v>27</v>
      </c>
      <c r="AC2967" s="35" t="str">
        <f>+IF(Tabla1[[#This Row],[STK]]="no","Sin STK", "STK disponible")</f>
        <v>STK disponible</v>
      </c>
      <c r="AD2967" s="35">
        <f>+I2967*J2967</f>
        <v>0</v>
      </c>
      <c r="AE2967" s="35">
        <f>+I2967*K2967</f>
        <v>0</v>
      </c>
      <c r="AF2967" s="36">
        <f>IF(Tabla1[[#This Row],[ref pack]]=1,Tabla1[[#This Row],[Pedido]],LCM(Tabla1[[#This Row],[MC VIEJO]],Tabla1[[#This Row],[Pedido]]))</f>
        <v>1</v>
      </c>
      <c r="AG2967" s="36">
        <f>+VLOOKUP(Tabla1[[#This Row],[Artículo]],'.'!$B$2:$D$11481,3,)</f>
        <v>1</v>
      </c>
      <c r="AH2967" s="37" t="str">
        <f>+IFERROR(SEARCH("pack",Tabla1[[#This Row],[PACK]]),"")</f>
        <v/>
      </c>
    </row>
    <row r="2968" spans="1:34" ht="24" customHeight="1" x14ac:dyDescent="0.2">
      <c r="A2968" s="50" t="s">
        <v>5337</v>
      </c>
      <c r="B2968" s="60" t="s">
        <v>5636</v>
      </c>
      <c r="C2968" s="61" t="s">
        <v>5637</v>
      </c>
      <c r="D2968" s="52" t="s">
        <v>27</v>
      </c>
      <c r="E2968" s="53">
        <v>30284.44</v>
      </c>
      <c r="F2968" s="23" t="str">
        <f>+IFERROR(VLOOKUP(Tabla1[[#This Row],[Artículo]],'..'!$B$2:$D$569000,3,),"")</f>
        <v/>
      </c>
      <c r="G2968" s="24" t="str">
        <f>IF(H2968=AF2968,"", "Error MC")</f>
        <v>Error MC</v>
      </c>
      <c r="H2968" s="62"/>
      <c r="I2968" s="54">
        <f>+Tabla1[[#This Row],[MC]]*Tabla1[[#This Row],[Pedido]]*Tabla1[[#This Row],[PVC ]]</f>
        <v>0</v>
      </c>
      <c r="J2968" s="26">
        <v>0.21</v>
      </c>
      <c r="K2968" s="63"/>
      <c r="L2968" s="28" t="s">
        <v>17</v>
      </c>
      <c r="M2968" s="53">
        <v>53134.052000000003</v>
      </c>
      <c r="N2968" s="64" t="str">
        <f>+IF(Tabla1[[#This Row],[F PMPI]]="SÍ","No","Sí")</f>
        <v>Sí</v>
      </c>
      <c r="O2968" s="65">
        <f>+Tabla1[[#This Row],[PVL]]*1.055</f>
        <v>56056.424859999999</v>
      </c>
      <c r="P2968" s="65">
        <f>+Tabla1[[#This Row],[PVL]]*1.43</f>
        <v>75981.694360000009</v>
      </c>
      <c r="Q2968" s="66" t="str">
        <f>+HYPERLINK(Tabla1[[#This Row],[PAG]])</f>
        <v>https://todomusica.com.ar/parches/1850-ps031800.html</v>
      </c>
      <c r="R2968" s="67"/>
      <c r="S2968" s="68"/>
      <c r="T2968" s="69"/>
      <c r="U2968" s="69"/>
      <c r="V2968" s="69"/>
      <c r="W2968" s="69"/>
      <c r="X2968" s="69"/>
      <c r="Y2968" s="35"/>
      <c r="Z2968" s="35" t="s">
        <v>26635</v>
      </c>
      <c r="AA2968" s="36">
        <v>1</v>
      </c>
      <c r="AB2968" s="35" t="s">
        <v>27</v>
      </c>
      <c r="AC2968" s="35" t="str">
        <f>+IF(Tabla1[[#This Row],[STK]]="no","Sin STK", "STK disponible")</f>
        <v>Sin STK</v>
      </c>
      <c r="AD2968" s="35">
        <f>+I2968*J2968</f>
        <v>0</v>
      </c>
      <c r="AE2968" s="35">
        <f>+I2968*K2968</f>
        <v>0</v>
      </c>
      <c r="AF2968" s="36">
        <f>IF(Tabla1[[#This Row],[ref pack]]=1,Tabla1[[#This Row],[Pedido]],LCM(Tabla1[[#This Row],[MC VIEJO]],Tabla1[[#This Row],[Pedido]]))</f>
        <v>1</v>
      </c>
      <c r="AG2968" s="36">
        <f>+VLOOKUP(Tabla1[[#This Row],[Artículo]],'.'!$B$2:$D$11481,3,)</f>
        <v>1</v>
      </c>
      <c r="AH2968" s="37" t="str">
        <f>+IFERROR(SEARCH("pack",Tabla1[[#This Row],[PACK]]),"")</f>
        <v/>
      </c>
    </row>
    <row r="2969" spans="1:34" ht="24" customHeight="1" x14ac:dyDescent="0.2">
      <c r="A2969" s="50" t="s">
        <v>5337</v>
      </c>
      <c r="B2969" s="60" t="s">
        <v>5638</v>
      </c>
      <c r="C2969" s="61" t="s">
        <v>5639</v>
      </c>
      <c r="D2969" s="52" t="s">
        <v>9841</v>
      </c>
      <c r="E2969" s="53">
        <v>35836.61</v>
      </c>
      <c r="F2969" s="23" t="str">
        <f>+IFERROR(VLOOKUP(Tabla1[[#This Row],[Artículo]],'..'!$B$2:$D$569000,3,),"")</f>
        <v/>
      </c>
      <c r="G2969" s="24" t="str">
        <f>IF(H2969=AF2969,"", "Error MC")</f>
        <v>Error MC</v>
      </c>
      <c r="H2969" s="62"/>
      <c r="I2969" s="54">
        <f>+Tabla1[[#This Row],[MC]]*Tabla1[[#This Row],[Pedido]]*Tabla1[[#This Row],[PVC ]]</f>
        <v>0</v>
      </c>
      <c r="J2969" s="26">
        <v>0.21</v>
      </c>
      <c r="K2969" s="63"/>
      <c r="L2969" s="28" t="s">
        <v>17</v>
      </c>
      <c r="M2969" s="53">
        <v>62875.326999999997</v>
      </c>
      <c r="N2969" s="64" t="str">
        <f>+IF(Tabla1[[#This Row],[F PMPI]]="SÍ","No","Sí")</f>
        <v>Sí</v>
      </c>
      <c r="O2969" s="65">
        <f>+Tabla1[[#This Row],[PVL]]*1.055</f>
        <v>66333.469984999989</v>
      </c>
      <c r="P2969" s="65">
        <f>+Tabla1[[#This Row],[PVL]]*1.43</f>
        <v>89911.717609999992</v>
      </c>
      <c r="Q2969" s="66" t="str">
        <f>+HYPERLINK(Tabla1[[#This Row],[PAG]])</f>
        <v>https://todomusica.com.ar/parches/281-ps132000.html</v>
      </c>
      <c r="R2969" s="67"/>
      <c r="S2969" s="68"/>
      <c r="T2969" s="69"/>
      <c r="U2969" s="69"/>
      <c r="V2969" s="69"/>
      <c r="W2969" s="69"/>
      <c r="X2969" s="69"/>
      <c r="Y2969" s="35"/>
      <c r="Z2969" s="35" t="s">
        <v>26636</v>
      </c>
      <c r="AA2969" s="36">
        <v>1</v>
      </c>
      <c r="AB2969" s="35" t="s">
        <v>27</v>
      </c>
      <c r="AC2969" s="35" t="str">
        <f>+IF(Tabla1[[#This Row],[STK]]="no","Sin STK", "STK disponible")</f>
        <v>STK disponible</v>
      </c>
      <c r="AD2969" s="35">
        <f>+I2969*J2969</f>
        <v>0</v>
      </c>
      <c r="AE2969" s="35">
        <f>+I2969*K2969</f>
        <v>0</v>
      </c>
      <c r="AF2969" s="36">
        <f>IF(Tabla1[[#This Row],[ref pack]]=1,Tabla1[[#This Row],[Pedido]],LCM(Tabla1[[#This Row],[MC VIEJO]],Tabla1[[#This Row],[Pedido]]))</f>
        <v>1</v>
      </c>
      <c r="AG2969" s="36">
        <f>+VLOOKUP(Tabla1[[#This Row],[Artículo]],'.'!$B$2:$D$11481,3,)</f>
        <v>1</v>
      </c>
      <c r="AH2969" s="37" t="str">
        <f>+IFERROR(SEARCH("pack",Tabla1[[#This Row],[PACK]]),"")</f>
        <v/>
      </c>
    </row>
    <row r="2970" spans="1:34" ht="24" customHeight="1" x14ac:dyDescent="0.2">
      <c r="A2970" s="50" t="s">
        <v>5337</v>
      </c>
      <c r="B2970" s="60" t="s">
        <v>5640</v>
      </c>
      <c r="C2970" s="61" t="s">
        <v>5641</v>
      </c>
      <c r="D2970" s="52" t="s">
        <v>9841</v>
      </c>
      <c r="E2970" s="53">
        <v>37809.65</v>
      </c>
      <c r="F2970" s="23" t="str">
        <f>+IFERROR(VLOOKUP(Tabla1[[#This Row],[Artículo]],'..'!$B$2:$D$569000,3,),"")</f>
        <v/>
      </c>
      <c r="G2970" s="24" t="str">
        <f>IF(H2970=AF2970,"", "Error MC")</f>
        <v>Error MC</v>
      </c>
      <c r="H2970" s="62"/>
      <c r="I2970" s="54">
        <f>+Tabla1[[#This Row],[MC]]*Tabla1[[#This Row],[Pedido]]*Tabla1[[#This Row],[PVC ]]</f>
        <v>0</v>
      </c>
      <c r="J2970" s="26">
        <v>0.21</v>
      </c>
      <c r="K2970" s="63"/>
      <c r="L2970" s="28" t="s">
        <v>17</v>
      </c>
      <c r="M2970" s="53">
        <v>66337.028000000006</v>
      </c>
      <c r="N2970" s="64" t="str">
        <f>+IF(Tabla1[[#This Row],[F PMPI]]="SÍ","No","Sí")</f>
        <v>Sí</v>
      </c>
      <c r="O2970" s="65">
        <f>+Tabla1[[#This Row],[PVL]]*1.055</f>
        <v>69985.564540000007</v>
      </c>
      <c r="P2970" s="65">
        <f>+Tabla1[[#This Row],[PVL]]*1.43</f>
        <v>94861.950040000011</v>
      </c>
      <c r="Q2970" s="66" t="str">
        <f>+HYPERLINK(Tabla1[[#This Row],[PAG]])</f>
        <v>https://todomusica.com.ar/parches/3149-ps132200.html</v>
      </c>
      <c r="R2970" s="67"/>
      <c r="S2970" s="68"/>
      <c r="T2970" s="69"/>
      <c r="U2970" s="69"/>
      <c r="V2970" s="69"/>
      <c r="W2970" s="69"/>
      <c r="X2970" s="69"/>
      <c r="Y2970" s="35"/>
      <c r="Z2970" s="35" t="s">
        <v>26637</v>
      </c>
      <c r="AA2970" s="36">
        <v>1</v>
      </c>
      <c r="AB2970" s="35" t="s">
        <v>27</v>
      </c>
      <c r="AC2970" s="35" t="str">
        <f>+IF(Tabla1[[#This Row],[STK]]="no","Sin STK", "STK disponible")</f>
        <v>STK disponible</v>
      </c>
      <c r="AD2970" s="35">
        <f>+I2970*J2970</f>
        <v>0</v>
      </c>
      <c r="AE2970" s="35">
        <f>+I2970*K2970</f>
        <v>0</v>
      </c>
      <c r="AF2970" s="36">
        <f>IF(Tabla1[[#This Row],[ref pack]]=1,Tabla1[[#This Row],[Pedido]],LCM(Tabla1[[#This Row],[MC VIEJO]],Tabla1[[#This Row],[Pedido]]))</f>
        <v>1</v>
      </c>
      <c r="AG2970" s="36">
        <f>+VLOOKUP(Tabla1[[#This Row],[Artículo]],'.'!$B$2:$D$11481,3,)</f>
        <v>1</v>
      </c>
      <c r="AH2970" s="37" t="str">
        <f>+IFERROR(SEARCH("pack",Tabla1[[#This Row],[PACK]]),"")</f>
        <v/>
      </c>
    </row>
    <row r="2971" spans="1:34" ht="24" customHeight="1" x14ac:dyDescent="0.2">
      <c r="A2971" s="50" t="s">
        <v>5337</v>
      </c>
      <c r="B2971" s="60" t="s">
        <v>5642</v>
      </c>
      <c r="C2971" s="61" t="s">
        <v>5643</v>
      </c>
      <c r="D2971" s="52" t="s">
        <v>27</v>
      </c>
      <c r="E2971" s="53">
        <v>40080.99</v>
      </c>
      <c r="F2971" s="23" t="str">
        <f>+IFERROR(VLOOKUP(Tabla1[[#This Row],[Artículo]],'..'!$B$2:$D$569000,3,),"")</f>
        <v/>
      </c>
      <c r="G2971" s="24" t="str">
        <f>IF(H2971=AF2971,"", "Error MC")</f>
        <v>Error MC</v>
      </c>
      <c r="H2971" s="62"/>
      <c r="I2971" s="54">
        <f>+Tabla1[[#This Row],[MC]]*Tabla1[[#This Row],[Pedido]]*Tabla1[[#This Row],[PVC ]]</f>
        <v>0</v>
      </c>
      <c r="J2971" s="26">
        <v>0.21</v>
      </c>
      <c r="K2971" s="63"/>
      <c r="L2971" s="28" t="s">
        <v>17</v>
      </c>
      <c r="M2971" s="53">
        <v>70322.101999999999</v>
      </c>
      <c r="N2971" s="64" t="str">
        <f>+IF(Tabla1[[#This Row],[F PMPI]]="SÍ","No","Sí")</f>
        <v>Sí</v>
      </c>
      <c r="O2971" s="65">
        <f>+Tabla1[[#This Row],[PVL]]*1.055</f>
        <v>74189.817609999998</v>
      </c>
      <c r="P2971" s="65">
        <f>+Tabla1[[#This Row],[PVL]]*1.43</f>
        <v>100560.60586</v>
      </c>
      <c r="Q2971" s="66" t="str">
        <f>+HYPERLINK(Tabla1[[#This Row],[PAG]])</f>
        <v>https://todomusica.com.ar/parches/2472-ps132400.html</v>
      </c>
      <c r="R2971" s="67"/>
      <c r="S2971" s="68"/>
      <c r="T2971" s="69"/>
      <c r="U2971" s="69"/>
      <c r="V2971" s="69"/>
      <c r="W2971" s="69"/>
      <c r="X2971" s="69"/>
      <c r="Y2971" s="35"/>
      <c r="Z2971" s="35" t="s">
        <v>26638</v>
      </c>
      <c r="AA2971" s="36">
        <v>1</v>
      </c>
      <c r="AB2971" s="35" t="s">
        <v>27</v>
      </c>
      <c r="AC2971" s="35" t="str">
        <f>+IF(Tabla1[[#This Row],[STK]]="no","Sin STK", "STK disponible")</f>
        <v>Sin STK</v>
      </c>
      <c r="AD2971" s="35">
        <f>+I2971*J2971</f>
        <v>0</v>
      </c>
      <c r="AE2971" s="35">
        <f>+I2971*K2971</f>
        <v>0</v>
      </c>
      <c r="AF2971" s="36">
        <f>IF(Tabla1[[#This Row],[ref pack]]=1,Tabla1[[#This Row],[Pedido]],LCM(Tabla1[[#This Row],[MC VIEJO]],Tabla1[[#This Row],[Pedido]]))</f>
        <v>1</v>
      </c>
      <c r="AG2971" s="36">
        <f>+VLOOKUP(Tabla1[[#This Row],[Artículo]],'.'!$B$2:$D$11481,3,)</f>
        <v>1</v>
      </c>
      <c r="AH2971" s="37" t="str">
        <f>+IFERROR(SEARCH("pack",Tabla1[[#This Row],[PACK]]),"")</f>
        <v/>
      </c>
    </row>
    <row r="2972" spans="1:34" ht="24" customHeight="1" x14ac:dyDescent="0.2">
      <c r="A2972" s="50" t="s">
        <v>5337</v>
      </c>
      <c r="B2972" s="60" t="s">
        <v>5644</v>
      </c>
      <c r="C2972" s="61" t="s">
        <v>5645</v>
      </c>
      <c r="D2972" s="52" t="s">
        <v>9842</v>
      </c>
      <c r="E2972" s="53">
        <v>51896.56</v>
      </c>
      <c r="F2972" s="23" t="str">
        <f>+IFERROR(VLOOKUP(Tabla1[[#This Row],[Artículo]],'..'!$B$2:$D$569000,3,),"")</f>
        <v/>
      </c>
      <c r="G2972" s="24" t="str">
        <f>IF(H2972=AF2972,"", "Error MC")</f>
        <v>Error MC</v>
      </c>
      <c r="H2972" s="62"/>
      <c r="I2972" s="54">
        <f>+Tabla1[[#This Row],[MC]]*Tabla1[[#This Row],[Pedido]]*Tabla1[[#This Row],[PVC ]]</f>
        <v>0</v>
      </c>
      <c r="J2972" s="26">
        <v>0.21</v>
      </c>
      <c r="K2972" s="63"/>
      <c r="L2972" s="28" t="s">
        <v>17</v>
      </c>
      <c r="M2972" s="53">
        <v>91052.512000000002</v>
      </c>
      <c r="N2972" s="64" t="str">
        <f>+IF(Tabla1[[#This Row],[F PMPI]]="SÍ","No","Sí")</f>
        <v>Sí</v>
      </c>
      <c r="O2972" s="65">
        <f>+Tabla1[[#This Row],[PVL]]*1.055</f>
        <v>96060.40015999999</v>
      </c>
      <c r="P2972" s="65">
        <f>+Tabla1[[#This Row],[PVL]]*1.43</f>
        <v>130205.09216</v>
      </c>
      <c r="Q2972" s="66" t="str">
        <f>+HYPERLINK(Tabla1[[#This Row],[PAG]])</f>
        <v>https://todomusica.com.ar/parches/7822-pinstripe-clear-26.html</v>
      </c>
      <c r="R2972" s="67"/>
      <c r="S2972" s="68"/>
      <c r="T2972" s="69"/>
      <c r="U2972" s="69"/>
      <c r="V2972" s="69"/>
      <c r="W2972" s="69"/>
      <c r="X2972" s="69"/>
      <c r="Y2972" s="35"/>
      <c r="Z2972" s="35" t="s">
        <v>26639</v>
      </c>
      <c r="AA2972" s="36">
        <v>1</v>
      </c>
      <c r="AB2972" s="35" t="s">
        <v>27</v>
      </c>
      <c r="AC2972" s="35" t="str">
        <f>+IF(Tabla1[[#This Row],[STK]]="no","Sin STK", "STK disponible")</f>
        <v>STK disponible</v>
      </c>
      <c r="AD2972" s="35">
        <f>+I2972*J2972</f>
        <v>0</v>
      </c>
      <c r="AE2972" s="35">
        <f>+I2972*K2972</f>
        <v>0</v>
      </c>
      <c r="AF2972" s="36">
        <f>IF(Tabla1[[#This Row],[ref pack]]=1,Tabla1[[#This Row],[Pedido]],LCM(Tabla1[[#This Row],[MC VIEJO]],Tabla1[[#This Row],[Pedido]]))</f>
        <v>1</v>
      </c>
      <c r="AG2972" s="36">
        <f>+VLOOKUP(Tabla1[[#This Row],[Artículo]],'.'!$B$2:$D$11481,3,)</f>
        <v>1</v>
      </c>
      <c r="AH2972" s="37" t="str">
        <f>+IFERROR(SEARCH("pack",Tabla1[[#This Row],[PACK]]),"")</f>
        <v/>
      </c>
    </row>
    <row r="2973" spans="1:34" ht="24" customHeight="1" x14ac:dyDescent="0.2">
      <c r="A2973" s="50" t="s">
        <v>5337</v>
      </c>
      <c r="B2973" s="60" t="s">
        <v>5646</v>
      </c>
      <c r="C2973" s="61" t="s">
        <v>5647</v>
      </c>
      <c r="D2973" s="52" t="s">
        <v>27</v>
      </c>
      <c r="E2973" s="53">
        <v>52676.59</v>
      </c>
      <c r="F2973" s="23" t="str">
        <f>+IFERROR(VLOOKUP(Tabla1[[#This Row],[Artículo]],'..'!$B$2:$D$569000,3,),"")</f>
        <v/>
      </c>
      <c r="G2973" s="24" t="str">
        <f>IF(H2973=AF2973,"", "Error MC")</f>
        <v>Error MC</v>
      </c>
      <c r="H2973" s="62"/>
      <c r="I2973" s="54">
        <f>+Tabla1[[#This Row],[MC]]*Tabla1[[#This Row],[Pedido]]*Tabla1[[#This Row],[PVC ]]</f>
        <v>0</v>
      </c>
      <c r="J2973" s="26">
        <v>0.21</v>
      </c>
      <c r="K2973" s="63"/>
      <c r="L2973" s="28" t="s">
        <v>17</v>
      </c>
      <c r="M2973" s="53">
        <v>92421.082999999999</v>
      </c>
      <c r="N2973" s="64" t="str">
        <f>+IF(Tabla1[[#This Row],[F PMPI]]="SÍ","No","Sí")</f>
        <v>Sí</v>
      </c>
      <c r="O2973" s="65">
        <f>+Tabla1[[#This Row],[PVL]]*1.055</f>
        <v>97504.242564999993</v>
      </c>
      <c r="P2973" s="65">
        <f>+Tabla1[[#This Row],[PVL]]*1.43</f>
        <v>132162.14869</v>
      </c>
      <c r="Q2973" s="66" t="str">
        <f>+HYPERLINK(Tabla1[[#This Row],[PAG]])</f>
        <v>https://todomusica.com.ar/productos-sin-categorias-de-netsuite/543-pw-1318-00.html</v>
      </c>
      <c r="R2973" s="67"/>
      <c r="S2973" s="68"/>
      <c r="T2973" s="69"/>
      <c r="U2973" s="69"/>
      <c r="V2973" s="69"/>
      <c r="W2973" s="69"/>
      <c r="X2973" s="69"/>
      <c r="Y2973" s="35"/>
      <c r="Z2973" s="35" t="s">
        <v>26640</v>
      </c>
      <c r="AA2973" s="36">
        <v>1</v>
      </c>
      <c r="AB2973" s="35" t="s">
        <v>27</v>
      </c>
      <c r="AC2973" s="35" t="str">
        <f>+IF(Tabla1[[#This Row],[STK]]="no","Sin STK", "STK disponible")</f>
        <v>Sin STK</v>
      </c>
      <c r="AD2973" s="35">
        <f>+I2973*J2973</f>
        <v>0</v>
      </c>
      <c r="AE2973" s="35">
        <f>+I2973*K2973</f>
        <v>0</v>
      </c>
      <c r="AF2973" s="36">
        <f>IF(Tabla1[[#This Row],[ref pack]]=1,Tabla1[[#This Row],[Pedido]],LCM(Tabla1[[#This Row],[MC VIEJO]],Tabla1[[#This Row],[Pedido]]))</f>
        <v>1</v>
      </c>
      <c r="AG2973" s="36">
        <f>+VLOOKUP(Tabla1[[#This Row],[Artículo]],'.'!$B$2:$D$11481,3,)</f>
        <v>1</v>
      </c>
      <c r="AH2973" s="37" t="str">
        <f>+IFERROR(SEARCH("pack",Tabla1[[#This Row],[PACK]]),"")</f>
        <v/>
      </c>
    </row>
    <row r="2974" spans="1:34" ht="24" customHeight="1" x14ac:dyDescent="0.2">
      <c r="A2974" s="50" t="s">
        <v>5337</v>
      </c>
      <c r="B2974" s="60" t="s">
        <v>5648</v>
      </c>
      <c r="C2974" s="61" t="s">
        <v>5649</v>
      </c>
      <c r="D2974" s="52" t="s">
        <v>27</v>
      </c>
      <c r="E2974" s="53">
        <v>55039.72</v>
      </c>
      <c r="F2974" s="23" t="str">
        <f>+IFERROR(VLOOKUP(Tabla1[[#This Row],[Artículo]],'..'!$B$2:$D$569000,3,),"")</f>
        <v/>
      </c>
      <c r="G2974" s="24" t="str">
        <f>IF(H2974=AF2974,"", "Error MC")</f>
        <v>Error MC</v>
      </c>
      <c r="H2974" s="62"/>
      <c r="I2974" s="54">
        <f>+Tabla1[[#This Row],[MC]]*Tabla1[[#This Row],[Pedido]]*Tabla1[[#This Row],[PVC ]]</f>
        <v>0</v>
      </c>
      <c r="J2974" s="26">
        <v>0.21</v>
      </c>
      <c r="K2974" s="63"/>
      <c r="L2974" s="28" t="s">
        <v>17</v>
      </c>
      <c r="M2974" s="53">
        <v>96567.183999999994</v>
      </c>
      <c r="N2974" s="64" t="str">
        <f>+IF(Tabla1[[#This Row],[F PMPI]]="SÍ","No","Sí")</f>
        <v>Sí</v>
      </c>
      <c r="O2974" s="65">
        <f>+Tabla1[[#This Row],[PVL]]*1.055</f>
        <v>101878.37911999998</v>
      </c>
      <c r="P2974" s="65">
        <f>+Tabla1[[#This Row],[PVL]]*1.43</f>
        <v>138091.07311999999</v>
      </c>
      <c r="Q2974" s="66" t="str">
        <f>+HYPERLINK(Tabla1[[#This Row],[PAG]])</f>
        <v>https://todomusica.com.ar/parches/3982-pw-1320-00.html</v>
      </c>
      <c r="R2974" s="67"/>
      <c r="S2974" s="68"/>
      <c r="T2974" s="69"/>
      <c r="U2974" s="69"/>
      <c r="V2974" s="69"/>
      <c r="W2974" s="69"/>
      <c r="X2974" s="69"/>
      <c r="Y2974" s="35"/>
      <c r="Z2974" s="35" t="s">
        <v>26641</v>
      </c>
      <c r="AA2974" s="36">
        <v>1</v>
      </c>
      <c r="AB2974" s="35" t="s">
        <v>27</v>
      </c>
      <c r="AC2974" s="35" t="str">
        <f>+IF(Tabla1[[#This Row],[STK]]="no","Sin STK", "STK disponible")</f>
        <v>Sin STK</v>
      </c>
      <c r="AD2974" s="35">
        <f>+I2974*J2974</f>
        <v>0</v>
      </c>
      <c r="AE2974" s="35">
        <f>+I2974*K2974</f>
        <v>0</v>
      </c>
      <c r="AF2974" s="36">
        <f>IF(Tabla1[[#This Row],[ref pack]]=1,Tabla1[[#This Row],[Pedido]],LCM(Tabla1[[#This Row],[MC VIEJO]],Tabla1[[#This Row],[Pedido]]))</f>
        <v>1</v>
      </c>
      <c r="AG2974" s="36">
        <f>+VLOOKUP(Tabla1[[#This Row],[Artículo]],'.'!$B$2:$D$11481,3,)</f>
        <v>1</v>
      </c>
      <c r="AH2974" s="37" t="str">
        <f>+IFERROR(SEARCH("pack",Tabla1[[#This Row],[PACK]]),"")</f>
        <v/>
      </c>
    </row>
    <row r="2975" spans="1:34" ht="24" customHeight="1" x14ac:dyDescent="0.2">
      <c r="A2975" s="50" t="s">
        <v>5337</v>
      </c>
      <c r="B2975" s="60" t="s">
        <v>5650</v>
      </c>
      <c r="C2975" s="61" t="s">
        <v>5651</v>
      </c>
      <c r="D2975" s="52" t="s">
        <v>27</v>
      </c>
      <c r="E2975" s="53">
        <v>57288.09</v>
      </c>
      <c r="F2975" s="23" t="str">
        <f>+IFERROR(VLOOKUP(Tabla1[[#This Row],[Artículo]],'..'!$B$2:$D$569000,3,),"")</f>
        <v/>
      </c>
      <c r="G2975" s="24" t="str">
        <f>IF(H2975=AF2975,"", "Error MC")</f>
        <v>Error MC</v>
      </c>
      <c r="H2975" s="62"/>
      <c r="I2975" s="54">
        <f>+Tabla1[[#This Row],[MC]]*Tabla1[[#This Row],[Pedido]]*Tabla1[[#This Row],[PVC ]]</f>
        <v>0</v>
      </c>
      <c r="J2975" s="26">
        <v>0.21</v>
      </c>
      <c r="K2975" s="63"/>
      <c r="L2975" s="28" t="s">
        <v>17</v>
      </c>
      <c r="M2975" s="53">
        <v>100511.95299999999</v>
      </c>
      <c r="N2975" s="64" t="str">
        <f>+IF(Tabla1[[#This Row],[F PMPI]]="SÍ","No","Sí")</f>
        <v>Sí</v>
      </c>
      <c r="O2975" s="65">
        <f>+Tabla1[[#This Row],[PVL]]*1.055</f>
        <v>106040.11041499999</v>
      </c>
      <c r="P2975" s="65">
        <f>+Tabla1[[#This Row],[PVL]]*1.43</f>
        <v>143732.09279</v>
      </c>
      <c r="Q2975" s="66" t="str">
        <f>+HYPERLINK(Tabla1[[#This Row],[PAG]])</f>
        <v>https://todomusica.com.ar/parches/2754-pw-1322-00.html</v>
      </c>
      <c r="R2975" s="67"/>
      <c r="S2975" s="68"/>
      <c r="T2975" s="69"/>
      <c r="U2975" s="69"/>
      <c r="V2975" s="69"/>
      <c r="W2975" s="69"/>
      <c r="X2975" s="69"/>
      <c r="Y2975" s="35"/>
      <c r="Z2975" s="35" t="s">
        <v>26642</v>
      </c>
      <c r="AA2975" s="36">
        <v>1</v>
      </c>
      <c r="AB2975" s="35" t="s">
        <v>27</v>
      </c>
      <c r="AC2975" s="35" t="str">
        <f>+IF(Tabla1[[#This Row],[STK]]="no","Sin STK", "STK disponible")</f>
        <v>Sin STK</v>
      </c>
      <c r="AD2975" s="35">
        <f>+I2975*J2975</f>
        <v>0</v>
      </c>
      <c r="AE2975" s="35">
        <f>+I2975*K2975</f>
        <v>0</v>
      </c>
      <c r="AF2975" s="36">
        <f>IF(Tabla1[[#This Row],[ref pack]]=1,Tabla1[[#This Row],[Pedido]],LCM(Tabla1[[#This Row],[MC VIEJO]],Tabla1[[#This Row],[Pedido]]))</f>
        <v>1</v>
      </c>
      <c r="AG2975" s="36">
        <f>+VLOOKUP(Tabla1[[#This Row],[Artículo]],'.'!$B$2:$D$11481,3,)</f>
        <v>1</v>
      </c>
      <c r="AH2975" s="37" t="str">
        <f>+IFERROR(SEARCH("pack",Tabla1[[#This Row],[PACK]]),"")</f>
        <v/>
      </c>
    </row>
    <row r="2976" spans="1:34" ht="24" customHeight="1" x14ac:dyDescent="0.2">
      <c r="A2976" s="50" t="s">
        <v>5337</v>
      </c>
      <c r="B2976" s="60" t="s">
        <v>5652</v>
      </c>
      <c r="C2976" s="61" t="s">
        <v>5653</v>
      </c>
      <c r="D2976" s="52" t="s">
        <v>27</v>
      </c>
      <c r="E2976" s="53">
        <v>60385.36</v>
      </c>
      <c r="F2976" s="23" t="str">
        <f>+IFERROR(VLOOKUP(Tabla1[[#This Row],[Artículo]],'..'!$B$2:$D$569000,3,),"")</f>
        <v/>
      </c>
      <c r="G2976" s="24" t="str">
        <f>IF(H2976=AF2976,"", "Error MC")</f>
        <v>Error MC</v>
      </c>
      <c r="H2976" s="62"/>
      <c r="I2976" s="54">
        <f>+Tabla1[[#This Row],[MC]]*Tabla1[[#This Row],[Pedido]]*Tabla1[[#This Row],[PVC ]]</f>
        <v>0</v>
      </c>
      <c r="J2976" s="26">
        <v>0.21</v>
      </c>
      <c r="K2976" s="63"/>
      <c r="L2976" s="28" t="s">
        <v>17</v>
      </c>
      <c r="M2976" s="53">
        <v>105946.11199999999</v>
      </c>
      <c r="N2976" s="64" t="str">
        <f>+IF(Tabla1[[#This Row],[F PMPI]]="SÍ","No","Sí")</f>
        <v>Sí</v>
      </c>
      <c r="O2976" s="65">
        <f>+Tabla1[[#This Row],[PVL]]*1.055</f>
        <v>111773.14815999998</v>
      </c>
      <c r="P2976" s="65">
        <f>+Tabla1[[#This Row],[PVL]]*1.43</f>
        <v>151502.94016</v>
      </c>
      <c r="Q2976" s="66" t="str">
        <f>+HYPERLINK(Tabla1[[#This Row],[PAG]])</f>
        <v>https://todomusica.com.ar/parches/2151-pw-1324-00.html</v>
      </c>
      <c r="R2976" s="67"/>
      <c r="S2976" s="68"/>
      <c r="T2976" s="69"/>
      <c r="U2976" s="69"/>
      <c r="V2976" s="69"/>
      <c r="W2976" s="69"/>
      <c r="X2976" s="69"/>
      <c r="Y2976" s="35"/>
      <c r="Z2976" s="35" t="s">
        <v>26643</v>
      </c>
      <c r="AA2976" s="36">
        <v>1</v>
      </c>
      <c r="AB2976" s="35" t="s">
        <v>27</v>
      </c>
      <c r="AC2976" s="35" t="str">
        <f>+IF(Tabla1[[#This Row],[STK]]="no","Sin STK", "STK disponible")</f>
        <v>Sin STK</v>
      </c>
      <c r="AD2976" s="35">
        <f>+I2976*J2976</f>
        <v>0</v>
      </c>
      <c r="AE2976" s="35">
        <f>+I2976*K2976</f>
        <v>0</v>
      </c>
      <c r="AF2976" s="36">
        <f>IF(Tabla1[[#This Row],[ref pack]]=1,Tabla1[[#This Row],[Pedido]],LCM(Tabla1[[#This Row],[MC VIEJO]],Tabla1[[#This Row],[Pedido]]))</f>
        <v>1</v>
      </c>
      <c r="AG2976" s="36">
        <f>+VLOOKUP(Tabla1[[#This Row],[Artículo]],'.'!$B$2:$D$11481,3,)</f>
        <v>1</v>
      </c>
      <c r="AH2976" s="37" t="str">
        <f>+IFERROR(SEARCH("pack",Tabla1[[#This Row],[PACK]]),"")</f>
        <v/>
      </c>
    </row>
    <row r="2977" spans="1:34" ht="24" customHeight="1" x14ac:dyDescent="0.2">
      <c r="A2977" s="50" t="s">
        <v>5337</v>
      </c>
      <c r="B2977" s="60" t="s">
        <v>5654</v>
      </c>
      <c r="C2977" s="61" t="s">
        <v>5655</v>
      </c>
      <c r="D2977" s="52" t="s">
        <v>9841</v>
      </c>
      <c r="E2977" s="53">
        <v>22621.56</v>
      </c>
      <c r="F2977" s="23" t="str">
        <f>+IFERROR(VLOOKUP(Tabla1[[#This Row],[Artículo]],'..'!$B$2:$D$569000,3,),"")</f>
        <v/>
      </c>
      <c r="G2977" s="24" t="str">
        <f>IF(H2977=AF2977,"", "Error MC")</f>
        <v>Error MC</v>
      </c>
      <c r="H2977" s="62"/>
      <c r="I2977" s="54">
        <f>+Tabla1[[#This Row],[MC]]*Tabla1[[#This Row],[Pedido]]*Tabla1[[#This Row],[PVC ]]</f>
        <v>0</v>
      </c>
      <c r="J2977" s="26">
        <v>0.21</v>
      </c>
      <c r="K2977" s="63"/>
      <c r="L2977" s="28" t="s">
        <v>17</v>
      </c>
      <c r="M2977" s="53">
        <v>39689.525000000001</v>
      </c>
      <c r="N2977" s="64" t="str">
        <f>+IF(Tabla1[[#This Row],[F PMPI]]="SÍ","No","Sí")</f>
        <v>Sí</v>
      </c>
      <c r="O2977" s="65">
        <f>+Tabla1[[#This Row],[PVL]]*1.055</f>
        <v>41872.448875000002</v>
      </c>
      <c r="P2977" s="65">
        <f>+Tabla1[[#This Row],[PVL]]*1.43</f>
        <v>56756.020749999996</v>
      </c>
      <c r="Q2977" s="66" t="str">
        <f>+HYPERLINK(Tabla1[[#This Row],[PAG]])</f>
        <v>https://todomusica.com.ar/parches/5582-404.html</v>
      </c>
      <c r="R2977" s="67"/>
      <c r="S2977" s="68"/>
      <c r="T2977" s="69"/>
      <c r="U2977" s="69"/>
      <c r="V2977" s="69"/>
      <c r="W2977" s="69"/>
      <c r="X2977" s="69"/>
      <c r="Y2977" s="35"/>
      <c r="Z2977" s="35" t="s">
        <v>26644</v>
      </c>
      <c r="AA2977" s="36">
        <v>1</v>
      </c>
      <c r="AB2977" s="35" t="s">
        <v>27</v>
      </c>
      <c r="AC2977" s="35" t="str">
        <f>+IF(Tabla1[[#This Row],[STK]]="no","Sin STK", "STK disponible")</f>
        <v>STK disponible</v>
      </c>
      <c r="AD2977" s="35">
        <f>+I2977*J2977</f>
        <v>0</v>
      </c>
      <c r="AE2977" s="35">
        <f>+I2977*K2977</f>
        <v>0</v>
      </c>
      <c r="AF2977" s="36">
        <f>IF(Tabla1[[#This Row],[ref pack]]=1,Tabla1[[#This Row],[Pedido]],LCM(Tabla1[[#This Row],[MC VIEJO]],Tabla1[[#This Row],[Pedido]]))</f>
        <v>1</v>
      </c>
      <c r="AG2977" s="36">
        <f>+VLOOKUP(Tabla1[[#This Row],[Artículo]],'.'!$B$2:$D$11481,3,)</f>
        <v>1</v>
      </c>
      <c r="AH2977" s="37" t="str">
        <f>+IFERROR(SEARCH("pack",Tabla1[[#This Row],[PACK]]),"")</f>
        <v/>
      </c>
    </row>
    <row r="2978" spans="1:34" ht="24" customHeight="1" x14ac:dyDescent="0.2">
      <c r="A2978" s="50" t="s">
        <v>5337</v>
      </c>
      <c r="B2978" s="60" t="s">
        <v>5656</v>
      </c>
      <c r="C2978" s="61" t="s">
        <v>5657</v>
      </c>
      <c r="D2978" s="52" t="s">
        <v>27</v>
      </c>
      <c r="E2978" s="53">
        <v>23103.39</v>
      </c>
      <c r="F2978" s="23" t="str">
        <f>+IFERROR(VLOOKUP(Tabla1[[#This Row],[Artículo]],'..'!$B$2:$D$569000,3,),"")</f>
        <v/>
      </c>
      <c r="G2978" s="24" t="str">
        <f>IF(H2978=AF2978,"", "Error MC")</f>
        <v>Error MC</v>
      </c>
      <c r="H2978" s="62"/>
      <c r="I2978" s="54">
        <f>+Tabla1[[#This Row],[MC]]*Tabla1[[#This Row],[Pedido]]*Tabla1[[#This Row],[PVC ]]</f>
        <v>0</v>
      </c>
      <c r="J2978" s="26">
        <v>0.21</v>
      </c>
      <c r="K2978" s="63"/>
      <c r="L2978" s="28" t="s">
        <v>17</v>
      </c>
      <c r="M2978" s="53">
        <v>40534.902999999998</v>
      </c>
      <c r="N2978" s="64" t="str">
        <f>+IF(Tabla1[[#This Row],[F PMPI]]="SÍ","No","Sí")</f>
        <v>Sí</v>
      </c>
      <c r="O2978" s="65">
        <f>+Tabla1[[#This Row],[PVL]]*1.055</f>
        <v>42764.322664999992</v>
      </c>
      <c r="P2978" s="65">
        <f>+Tabla1[[#This Row],[PVL]]*1.43</f>
        <v>57964.911289999996</v>
      </c>
      <c r="Q2978" s="66" t="str">
        <f>+HYPERLINK(Tabla1[[#This Row],[PAG]])</f>
        <v>https://todomusica.com.ar/parches/2358-px-0114-c2.html</v>
      </c>
      <c r="R2978" s="67"/>
      <c r="S2978" s="68"/>
      <c r="T2978" s="69"/>
      <c r="U2978" s="69"/>
      <c r="V2978" s="69"/>
      <c r="W2978" s="69"/>
      <c r="X2978" s="69"/>
      <c r="Y2978" s="35"/>
      <c r="Z2978" s="35" t="s">
        <v>26645</v>
      </c>
      <c r="AA2978" s="36">
        <v>1</v>
      </c>
      <c r="AB2978" s="35" t="s">
        <v>27</v>
      </c>
      <c r="AC2978" s="35" t="str">
        <f>+IF(Tabla1[[#This Row],[STK]]="no","Sin STK", "STK disponible")</f>
        <v>Sin STK</v>
      </c>
      <c r="AD2978" s="35">
        <f>+I2978*J2978</f>
        <v>0</v>
      </c>
      <c r="AE2978" s="35">
        <f>+I2978*K2978</f>
        <v>0</v>
      </c>
      <c r="AF2978" s="36">
        <f>IF(Tabla1[[#This Row],[ref pack]]=1,Tabla1[[#This Row],[Pedido]],LCM(Tabla1[[#This Row],[MC VIEJO]],Tabla1[[#This Row],[Pedido]]))</f>
        <v>1</v>
      </c>
      <c r="AG2978" s="36">
        <f>+VLOOKUP(Tabla1[[#This Row],[Artículo]],'.'!$B$2:$D$11481,3,)</f>
        <v>1</v>
      </c>
      <c r="AH2978" s="37" t="str">
        <f>+IFERROR(SEARCH("pack",Tabla1[[#This Row],[PACK]]),"")</f>
        <v/>
      </c>
    </row>
    <row r="2979" spans="1:34" ht="24" customHeight="1" x14ac:dyDescent="0.2">
      <c r="A2979" s="50" t="s">
        <v>5337</v>
      </c>
      <c r="B2979" s="60" t="s">
        <v>5658</v>
      </c>
      <c r="C2979" s="61" t="s">
        <v>5659</v>
      </c>
      <c r="D2979" s="52" t="s">
        <v>9841</v>
      </c>
      <c r="E2979" s="53">
        <v>17230.05</v>
      </c>
      <c r="F2979" s="23" t="str">
        <f>+IFERROR(VLOOKUP(Tabla1[[#This Row],[Artículo]],'..'!$B$2:$D$569000,3,),"")</f>
        <v/>
      </c>
      <c r="G2979" s="24" t="str">
        <f>IF(H2979=AF2979,"", "Error MC")</f>
        <v>Error MC</v>
      </c>
      <c r="H2979" s="62"/>
      <c r="I2979" s="54">
        <f>+Tabla1[[#This Row],[MC]]*Tabla1[[#This Row],[Pedido]]*Tabla1[[#This Row],[PVC ]]</f>
        <v>0</v>
      </c>
      <c r="J2979" s="26">
        <v>0.21</v>
      </c>
      <c r="K2979" s="63"/>
      <c r="L2979" s="28" t="s">
        <v>17</v>
      </c>
      <c r="M2979" s="53">
        <v>30230.12</v>
      </c>
      <c r="N2979" s="64" t="str">
        <f>+IF(Tabla1[[#This Row],[F PMPI]]="SÍ","No","Sí")</f>
        <v>Sí</v>
      </c>
      <c r="O2979" s="65">
        <f>+Tabla1[[#This Row],[PVL]]*1.055</f>
        <v>31892.776599999997</v>
      </c>
      <c r="P2979" s="65">
        <f>+Tabla1[[#This Row],[PVL]]*1.43</f>
        <v>43229.071599999996</v>
      </c>
      <c r="Q2979" s="66" t="str">
        <f>+HYPERLINK(Tabla1[[#This Row],[PAG]])</f>
        <v>https://todomusica.com.ar/parches/7812-batter-powerstroke-3-cotaed-8.html</v>
      </c>
      <c r="R2979" s="67"/>
      <c r="S2979" s="68"/>
      <c r="T2979" s="69"/>
      <c r="U2979" s="69"/>
      <c r="V2979" s="69"/>
      <c r="W2979" s="69"/>
      <c r="X2979" s="69"/>
      <c r="Y2979" s="35"/>
      <c r="Z2979" s="35" t="s">
        <v>26646</v>
      </c>
      <c r="AA2979" s="36">
        <v>1</v>
      </c>
      <c r="AB2979" s="35" t="s">
        <v>27</v>
      </c>
      <c r="AC2979" s="35" t="str">
        <f>+IF(Tabla1[[#This Row],[STK]]="no","Sin STK", "STK disponible")</f>
        <v>STK disponible</v>
      </c>
      <c r="AD2979" s="35">
        <f>+I2979*J2979</f>
        <v>0</v>
      </c>
      <c r="AE2979" s="35">
        <f>+I2979*K2979</f>
        <v>0</v>
      </c>
      <c r="AF2979" s="36">
        <f>IF(Tabla1[[#This Row],[ref pack]]=1,Tabla1[[#This Row],[Pedido]],LCM(Tabla1[[#This Row],[MC VIEJO]],Tabla1[[#This Row],[Pedido]]))</f>
        <v>1</v>
      </c>
      <c r="AG2979" s="36">
        <f>+VLOOKUP(Tabla1[[#This Row],[Artículo]],'.'!$B$2:$D$11481,3,)</f>
        <v>1</v>
      </c>
      <c r="AH2979" s="37" t="str">
        <f>+IFERROR(SEARCH("pack",Tabla1[[#This Row],[PACK]]),"")</f>
        <v/>
      </c>
    </row>
    <row r="2980" spans="1:34" ht="24" customHeight="1" x14ac:dyDescent="0.2">
      <c r="A2980" s="50" t="s">
        <v>5337</v>
      </c>
      <c r="B2980" s="60" t="s">
        <v>5660</v>
      </c>
      <c r="C2980" s="61" t="s">
        <v>5661</v>
      </c>
      <c r="D2980" s="52" t="s">
        <v>27</v>
      </c>
      <c r="E2980" s="53">
        <v>18400.09</v>
      </c>
      <c r="F2980" s="23" t="str">
        <f>+IFERROR(VLOOKUP(Tabla1[[#This Row],[Artículo]],'..'!$B$2:$D$569000,3,),"")</f>
        <v/>
      </c>
      <c r="G2980" s="24" t="str">
        <f>IF(H2980=AF2980,"", "Error MC")</f>
        <v>Error MC</v>
      </c>
      <c r="H2980" s="62"/>
      <c r="I2980" s="54">
        <f>+Tabla1[[#This Row],[MC]]*Tabla1[[#This Row],[Pedido]]*Tabla1[[#This Row],[PVC ]]</f>
        <v>0</v>
      </c>
      <c r="J2980" s="26">
        <v>0.21</v>
      </c>
      <c r="K2980" s="63"/>
      <c r="L2980" s="28" t="s">
        <v>17</v>
      </c>
      <c r="M2980" s="53">
        <v>32282.956999999999</v>
      </c>
      <c r="N2980" s="64" t="str">
        <f>+IF(Tabla1[[#This Row],[F PMPI]]="SÍ","No","Sí")</f>
        <v>Sí</v>
      </c>
      <c r="O2980" s="65">
        <f>+Tabla1[[#This Row],[PVL]]*1.055</f>
        <v>34058.519634999997</v>
      </c>
      <c r="P2980" s="65">
        <f>+Tabla1[[#This Row],[PVL]]*1.43</f>
        <v>46164.628509999995</v>
      </c>
      <c r="Q2980" s="66" t="str">
        <f>+HYPERLINK(Tabla1[[#This Row],[PAG]])</f>
        <v>https://todomusica.com.ar/parches/7813-batter-powerstroke-3-coated-10.html</v>
      </c>
      <c r="R2980" s="67"/>
      <c r="S2980" s="68"/>
      <c r="T2980" s="69"/>
      <c r="U2980" s="69"/>
      <c r="V2980" s="69"/>
      <c r="W2980" s="69"/>
      <c r="X2980" s="69"/>
      <c r="Y2980" s="35"/>
      <c r="Z2980" s="35" t="s">
        <v>26647</v>
      </c>
      <c r="AA2980" s="36">
        <v>1</v>
      </c>
      <c r="AB2980" s="35" t="s">
        <v>27</v>
      </c>
      <c r="AC2980" s="35" t="str">
        <f>+IF(Tabla1[[#This Row],[STK]]="no","Sin STK", "STK disponible")</f>
        <v>Sin STK</v>
      </c>
      <c r="AD2980" s="35">
        <f>+I2980*J2980</f>
        <v>0</v>
      </c>
      <c r="AE2980" s="35">
        <f>+I2980*K2980</f>
        <v>0</v>
      </c>
      <c r="AF2980" s="36">
        <f>IF(Tabla1[[#This Row],[ref pack]]=1,Tabla1[[#This Row],[Pedido]],LCM(Tabla1[[#This Row],[MC VIEJO]],Tabla1[[#This Row],[Pedido]]))</f>
        <v>1</v>
      </c>
      <c r="AG2980" s="36">
        <f>+VLOOKUP(Tabla1[[#This Row],[Artículo]],'.'!$B$2:$D$11481,3,)</f>
        <v>1</v>
      </c>
      <c r="AH2980" s="37" t="str">
        <f>+IFERROR(SEARCH("pack",Tabla1[[#This Row],[PACK]]),"")</f>
        <v/>
      </c>
    </row>
    <row r="2981" spans="1:34" ht="24" customHeight="1" x14ac:dyDescent="0.2">
      <c r="A2981" s="50" t="s">
        <v>5337</v>
      </c>
      <c r="B2981" s="60" t="s">
        <v>5662</v>
      </c>
      <c r="C2981" s="61" t="s">
        <v>5663</v>
      </c>
      <c r="D2981" s="52" t="s">
        <v>27</v>
      </c>
      <c r="E2981" s="53">
        <v>19226.060000000001</v>
      </c>
      <c r="F2981" s="23" t="str">
        <f>+IFERROR(VLOOKUP(Tabla1[[#This Row],[Artículo]],'..'!$B$2:$D$569000,3,),"")</f>
        <v/>
      </c>
      <c r="G2981" s="24" t="str">
        <f>IF(H2981=AF2981,"", "Error MC")</f>
        <v>Error MC</v>
      </c>
      <c r="H2981" s="62"/>
      <c r="I2981" s="54">
        <f>+Tabla1[[#This Row],[MC]]*Tabla1[[#This Row],[Pedido]]*Tabla1[[#This Row],[PVC ]]</f>
        <v>0</v>
      </c>
      <c r="J2981" s="26">
        <v>0.21</v>
      </c>
      <c r="K2981" s="63"/>
      <c r="L2981" s="28" t="s">
        <v>17</v>
      </c>
      <c r="M2981" s="53">
        <v>33732.125999999997</v>
      </c>
      <c r="N2981" s="64" t="str">
        <f>+IF(Tabla1[[#This Row],[F PMPI]]="SÍ","No","Sí")</f>
        <v>Sí</v>
      </c>
      <c r="O2981" s="65">
        <f>+Tabla1[[#This Row],[PVL]]*1.055</f>
        <v>35587.392929999995</v>
      </c>
      <c r="P2981" s="65">
        <f>+Tabla1[[#This Row],[PVL]]*1.43</f>
        <v>48236.940179999991</v>
      </c>
      <c r="Q2981" s="66" t="str">
        <f>+HYPERLINK(Tabla1[[#This Row],[PAG]])</f>
        <v>https://todomusica.com.ar/parches/3964-p3-0112-bp.html</v>
      </c>
      <c r="R2981" s="67"/>
      <c r="S2981" s="68"/>
      <c r="T2981" s="69"/>
      <c r="U2981" s="69"/>
      <c r="V2981" s="69"/>
      <c r="W2981" s="69"/>
      <c r="X2981" s="69"/>
      <c r="Y2981" s="35"/>
      <c r="Z2981" s="35" t="s">
        <v>26648</v>
      </c>
      <c r="AA2981" s="36">
        <v>1</v>
      </c>
      <c r="AB2981" s="35" t="s">
        <v>27</v>
      </c>
      <c r="AC2981" s="35" t="str">
        <f>+IF(Tabla1[[#This Row],[STK]]="no","Sin STK", "STK disponible")</f>
        <v>Sin STK</v>
      </c>
      <c r="AD2981" s="35">
        <f>+I2981*J2981</f>
        <v>0</v>
      </c>
      <c r="AE2981" s="35">
        <f>+I2981*K2981</f>
        <v>0</v>
      </c>
      <c r="AF2981" s="36">
        <f>IF(Tabla1[[#This Row],[ref pack]]=1,Tabla1[[#This Row],[Pedido]],LCM(Tabla1[[#This Row],[MC VIEJO]],Tabla1[[#This Row],[Pedido]]))</f>
        <v>1</v>
      </c>
      <c r="AG2981" s="36">
        <f>+VLOOKUP(Tabla1[[#This Row],[Artículo]],'.'!$B$2:$D$11481,3,)</f>
        <v>1</v>
      </c>
      <c r="AH2981" s="37" t="str">
        <f>+IFERROR(SEARCH("pack",Tabla1[[#This Row],[PACK]]),"")</f>
        <v/>
      </c>
    </row>
    <row r="2982" spans="1:34" ht="24" customHeight="1" x14ac:dyDescent="0.2">
      <c r="A2982" s="50" t="s">
        <v>5337</v>
      </c>
      <c r="B2982" s="60" t="s">
        <v>5664</v>
      </c>
      <c r="C2982" s="61" t="s">
        <v>5665</v>
      </c>
      <c r="D2982" s="52" t="s">
        <v>9841</v>
      </c>
      <c r="E2982" s="53">
        <v>16290.07</v>
      </c>
      <c r="F2982" s="23" t="str">
        <f>+IFERROR(VLOOKUP(Tabla1[[#This Row],[Artículo]],'..'!$B$2:$D$569000,3,),"")</f>
        <v/>
      </c>
      <c r="G2982" s="24" t="str">
        <f>IF(H2982=AF2982,"", "Error MC")</f>
        <v>Error MC</v>
      </c>
      <c r="H2982" s="62"/>
      <c r="I2982" s="54">
        <f>+Tabla1[[#This Row],[MC]]*Tabla1[[#This Row],[Pedido]]*Tabla1[[#This Row],[PVC ]]</f>
        <v>0</v>
      </c>
      <c r="J2982" s="26">
        <v>0.21</v>
      </c>
      <c r="K2982" s="63"/>
      <c r="L2982" s="28" t="s">
        <v>17</v>
      </c>
      <c r="M2982" s="53">
        <v>28580.925999999999</v>
      </c>
      <c r="N2982" s="64" t="str">
        <f>+IF(Tabla1[[#This Row],[F PMPI]]="SÍ","No","Sí")</f>
        <v>Sí</v>
      </c>
      <c r="O2982" s="65">
        <f>+Tabla1[[#This Row],[PVL]]*1.055</f>
        <v>30152.876929999999</v>
      </c>
      <c r="P2982" s="65">
        <f>+Tabla1[[#This Row],[PVL]]*1.43</f>
        <v>40870.724179999997</v>
      </c>
      <c r="Q2982" s="66" t="str">
        <f>+HYPERLINK(Tabla1[[#This Row],[PAG]])</f>
        <v>https://todomusica.com.ar/parches/3965-p3-0112-c2.html</v>
      </c>
      <c r="R2982" s="67"/>
      <c r="S2982" s="68"/>
      <c r="T2982" s="69"/>
      <c r="U2982" s="69"/>
      <c r="V2982" s="69"/>
      <c r="W2982" s="69"/>
      <c r="X2982" s="69"/>
      <c r="Y2982" s="35"/>
      <c r="Z2982" s="35" t="s">
        <v>26649</v>
      </c>
      <c r="AA2982" s="36">
        <v>1</v>
      </c>
      <c r="AB2982" s="35" t="s">
        <v>27</v>
      </c>
      <c r="AC2982" s="35" t="str">
        <f>+IF(Tabla1[[#This Row],[STK]]="no","Sin STK", "STK disponible")</f>
        <v>STK disponible</v>
      </c>
      <c r="AD2982" s="35">
        <f>+I2982*J2982</f>
        <v>0</v>
      </c>
      <c r="AE2982" s="35">
        <f>+I2982*K2982</f>
        <v>0</v>
      </c>
      <c r="AF2982" s="36">
        <f>IF(Tabla1[[#This Row],[ref pack]]=1,Tabla1[[#This Row],[Pedido]],LCM(Tabla1[[#This Row],[MC VIEJO]],Tabla1[[#This Row],[Pedido]]))</f>
        <v>1</v>
      </c>
      <c r="AG2982" s="36">
        <f>+VLOOKUP(Tabla1[[#This Row],[Artículo]],'.'!$B$2:$D$11481,3,)</f>
        <v>1</v>
      </c>
      <c r="AH2982" s="37" t="str">
        <f>+IFERROR(SEARCH("pack",Tabla1[[#This Row],[PACK]]),"")</f>
        <v/>
      </c>
    </row>
    <row r="2983" spans="1:34" ht="24" customHeight="1" x14ac:dyDescent="0.2">
      <c r="A2983" s="50" t="s">
        <v>5337</v>
      </c>
      <c r="B2983" s="60" t="s">
        <v>5666</v>
      </c>
      <c r="C2983" s="61" t="s">
        <v>5667</v>
      </c>
      <c r="D2983" s="52" t="s">
        <v>27</v>
      </c>
      <c r="E2983" s="53">
        <v>20189.580000000002</v>
      </c>
      <c r="F2983" s="23" t="str">
        <f>+IFERROR(VLOOKUP(Tabla1[[#This Row],[Artículo]],'..'!$B$2:$D$569000,3,),"")</f>
        <v/>
      </c>
      <c r="G2983" s="24" t="str">
        <f>IF(H2983=AF2983,"", "Error MC")</f>
        <v>Error MC</v>
      </c>
      <c r="H2983" s="62"/>
      <c r="I2983" s="54">
        <f>+Tabla1[[#This Row],[MC]]*Tabla1[[#This Row],[Pedido]]*Tabla1[[#This Row],[PVC ]]</f>
        <v>0</v>
      </c>
      <c r="J2983" s="26">
        <v>0.21</v>
      </c>
      <c r="K2983" s="63"/>
      <c r="L2983" s="28" t="s">
        <v>17</v>
      </c>
      <c r="M2983" s="53">
        <v>35422.616999999998</v>
      </c>
      <c r="N2983" s="64" t="str">
        <f>+IF(Tabla1[[#This Row],[F PMPI]]="SÍ","No","Sí")</f>
        <v>Sí</v>
      </c>
      <c r="O2983" s="65">
        <f>+Tabla1[[#This Row],[PVL]]*1.055</f>
        <v>37370.860934999997</v>
      </c>
      <c r="P2983" s="65">
        <f>+Tabla1[[#This Row],[PVL]]*1.43</f>
        <v>50654.342309999993</v>
      </c>
      <c r="Q2983" s="66" t="str">
        <f>+HYPERLINK(Tabla1[[#This Row],[PAG]])</f>
        <v>https://todomusica.com.ar/parches/3966-p3-0113-bp.html</v>
      </c>
      <c r="R2983" s="67"/>
      <c r="S2983" s="68"/>
      <c r="T2983" s="69"/>
      <c r="U2983" s="69"/>
      <c r="V2983" s="69"/>
      <c r="W2983" s="69"/>
      <c r="X2983" s="69"/>
      <c r="Y2983" s="35"/>
      <c r="Z2983" s="35" t="s">
        <v>26650</v>
      </c>
      <c r="AA2983" s="36">
        <v>1</v>
      </c>
      <c r="AB2983" s="35" t="s">
        <v>27</v>
      </c>
      <c r="AC2983" s="35" t="str">
        <f>+IF(Tabla1[[#This Row],[STK]]="no","Sin STK", "STK disponible")</f>
        <v>Sin STK</v>
      </c>
      <c r="AD2983" s="35">
        <f>+I2983*J2983</f>
        <v>0</v>
      </c>
      <c r="AE2983" s="35">
        <f>+I2983*K2983</f>
        <v>0</v>
      </c>
      <c r="AF2983" s="36">
        <f>IF(Tabla1[[#This Row],[ref pack]]=1,Tabla1[[#This Row],[Pedido]],LCM(Tabla1[[#This Row],[MC VIEJO]],Tabla1[[#This Row],[Pedido]]))</f>
        <v>1</v>
      </c>
      <c r="AG2983" s="36">
        <f>+VLOOKUP(Tabla1[[#This Row],[Artículo]],'.'!$B$2:$D$11481,3,)</f>
        <v>1</v>
      </c>
      <c r="AH2983" s="37" t="str">
        <f>+IFERROR(SEARCH("pack",Tabla1[[#This Row],[PACK]]),"")</f>
        <v/>
      </c>
    </row>
    <row r="2984" spans="1:34" ht="24" customHeight="1" x14ac:dyDescent="0.2">
      <c r="A2984" s="50" t="s">
        <v>5337</v>
      </c>
      <c r="B2984" s="60" t="s">
        <v>5668</v>
      </c>
      <c r="C2984" s="61" t="s">
        <v>5669</v>
      </c>
      <c r="D2984" s="52" t="s">
        <v>9841</v>
      </c>
      <c r="E2984" s="53">
        <v>21107.35</v>
      </c>
      <c r="F2984" s="23" t="str">
        <f>+IFERROR(VLOOKUP(Tabla1[[#This Row],[Artículo]],'..'!$B$2:$D$569000,3,),"")</f>
        <v/>
      </c>
      <c r="G2984" s="24" t="str">
        <f>IF(H2984=AF2984,"", "Error MC")</f>
        <v>Error MC</v>
      </c>
      <c r="H2984" s="62"/>
      <c r="I2984" s="54">
        <f>+Tabla1[[#This Row],[MC]]*Tabla1[[#This Row],[Pedido]]*Tabla1[[#This Row],[PVC ]]</f>
        <v>0</v>
      </c>
      <c r="J2984" s="26">
        <v>0.21</v>
      </c>
      <c r="K2984" s="63"/>
      <c r="L2984" s="28" t="s">
        <v>17</v>
      </c>
      <c r="M2984" s="53">
        <v>37032.849000000002</v>
      </c>
      <c r="N2984" s="64" t="str">
        <f>+IF(Tabla1[[#This Row],[F PMPI]]="SÍ","No","Sí")</f>
        <v>Sí</v>
      </c>
      <c r="O2984" s="65">
        <f>+Tabla1[[#This Row],[PVL]]*1.055</f>
        <v>39069.655695000001</v>
      </c>
      <c r="P2984" s="65">
        <f>+Tabla1[[#This Row],[PVL]]*1.43</f>
        <v>52956.974070000004</v>
      </c>
      <c r="Q2984" s="66" t="str">
        <f>+HYPERLINK(Tabla1[[#This Row],[PAG]])</f>
        <v>https://todomusica.com.ar/parches/542-p3-0113-c2.html</v>
      </c>
      <c r="R2984" s="67"/>
      <c r="S2984" s="68"/>
      <c r="T2984" s="69"/>
      <c r="U2984" s="69"/>
      <c r="V2984" s="69"/>
      <c r="W2984" s="69"/>
      <c r="X2984" s="69"/>
      <c r="Y2984" s="35"/>
      <c r="Z2984" s="35" t="s">
        <v>26651</v>
      </c>
      <c r="AA2984" s="36">
        <v>1</v>
      </c>
      <c r="AB2984" s="35" t="s">
        <v>27</v>
      </c>
      <c r="AC2984" s="35" t="str">
        <f>+IF(Tabla1[[#This Row],[STK]]="no","Sin STK", "STK disponible")</f>
        <v>STK disponible</v>
      </c>
      <c r="AD2984" s="35">
        <f>+I2984*J2984</f>
        <v>0</v>
      </c>
      <c r="AE2984" s="35">
        <f>+I2984*K2984</f>
        <v>0</v>
      </c>
      <c r="AF2984" s="36">
        <f>IF(Tabla1[[#This Row],[ref pack]]=1,Tabla1[[#This Row],[Pedido]],LCM(Tabla1[[#This Row],[MC VIEJO]],Tabla1[[#This Row],[Pedido]]))</f>
        <v>1</v>
      </c>
      <c r="AG2984" s="36">
        <f>+VLOOKUP(Tabla1[[#This Row],[Artículo]],'.'!$B$2:$D$11481,3,)</f>
        <v>1</v>
      </c>
      <c r="AH2984" s="37" t="str">
        <f>+IFERROR(SEARCH("pack",Tabla1[[#This Row],[PACK]]),"")</f>
        <v/>
      </c>
    </row>
    <row r="2985" spans="1:34" ht="24" customHeight="1" x14ac:dyDescent="0.2">
      <c r="A2985" s="50" t="s">
        <v>5337</v>
      </c>
      <c r="B2985" s="60" t="s">
        <v>5670</v>
      </c>
      <c r="C2985" s="61" t="s">
        <v>5671</v>
      </c>
      <c r="D2985" s="52" t="s">
        <v>9841</v>
      </c>
      <c r="E2985" s="53">
        <v>21107.35</v>
      </c>
      <c r="F2985" s="23" t="str">
        <f>+IFERROR(VLOOKUP(Tabla1[[#This Row],[Artículo]],'..'!$B$2:$D$569000,3,),"")</f>
        <v/>
      </c>
      <c r="G2985" s="24" t="str">
        <f>IF(H2985=AF2985,"", "Error MC")</f>
        <v>Error MC</v>
      </c>
      <c r="H2985" s="62"/>
      <c r="I2985" s="54">
        <f>+Tabla1[[#This Row],[MC]]*Tabla1[[#This Row],[Pedido]]*Tabla1[[#This Row],[PVC ]]</f>
        <v>0</v>
      </c>
      <c r="J2985" s="26">
        <v>0.21</v>
      </c>
      <c r="K2985" s="63"/>
      <c r="L2985" s="28" t="s">
        <v>17</v>
      </c>
      <c r="M2985" s="53">
        <v>37032.849000000002</v>
      </c>
      <c r="N2985" s="64" t="str">
        <f>+IF(Tabla1[[#This Row],[F PMPI]]="SÍ","No","Sí")</f>
        <v>Sí</v>
      </c>
      <c r="O2985" s="65">
        <f>+Tabla1[[#This Row],[PVL]]*1.055</f>
        <v>39069.655695000001</v>
      </c>
      <c r="P2985" s="65">
        <f>+Tabla1[[#This Row],[PVL]]*1.43</f>
        <v>52956.974070000004</v>
      </c>
      <c r="Q2985" s="66" t="str">
        <f>+HYPERLINK(Tabla1[[#This Row],[PAG]])</f>
        <v>https://todomusica.com.ar/parches/2999-p3-0114-bp.html</v>
      </c>
      <c r="R2985" s="67"/>
      <c r="S2985" s="68"/>
      <c r="T2985" s="69"/>
      <c r="U2985" s="69"/>
      <c r="V2985" s="69"/>
      <c r="W2985" s="69"/>
      <c r="X2985" s="69"/>
      <c r="Y2985" s="35"/>
      <c r="Z2985" s="35" t="s">
        <v>26652</v>
      </c>
      <c r="AA2985" s="36">
        <v>1</v>
      </c>
      <c r="AB2985" s="35" t="s">
        <v>27</v>
      </c>
      <c r="AC2985" s="35" t="str">
        <f>+IF(Tabla1[[#This Row],[STK]]="no","Sin STK", "STK disponible")</f>
        <v>STK disponible</v>
      </c>
      <c r="AD2985" s="35">
        <f>+I2985*J2985</f>
        <v>0</v>
      </c>
      <c r="AE2985" s="35">
        <f>+I2985*K2985</f>
        <v>0</v>
      </c>
      <c r="AF2985" s="36">
        <f>IF(Tabla1[[#This Row],[ref pack]]=1,Tabla1[[#This Row],[Pedido]],LCM(Tabla1[[#This Row],[MC VIEJO]],Tabla1[[#This Row],[Pedido]]))</f>
        <v>1</v>
      </c>
      <c r="AG2985" s="36">
        <f>+VLOOKUP(Tabla1[[#This Row],[Artículo]],'.'!$B$2:$D$11481,3,)</f>
        <v>1</v>
      </c>
      <c r="AH2985" s="37" t="str">
        <f>+IFERROR(SEARCH("pack",Tabla1[[#This Row],[PACK]]),"")</f>
        <v/>
      </c>
    </row>
    <row r="2986" spans="1:34" ht="24" customHeight="1" x14ac:dyDescent="0.2">
      <c r="A2986" s="50" t="s">
        <v>5337</v>
      </c>
      <c r="B2986" s="60" t="s">
        <v>5672</v>
      </c>
      <c r="C2986" s="61" t="s">
        <v>5673</v>
      </c>
      <c r="D2986" s="52" t="s">
        <v>27</v>
      </c>
      <c r="E2986" s="53">
        <v>22621.56</v>
      </c>
      <c r="F2986" s="23" t="str">
        <f>+IFERROR(VLOOKUP(Tabla1[[#This Row],[Artículo]],'..'!$B$2:$D$569000,3,),"")</f>
        <v/>
      </c>
      <c r="G2986" s="24" t="str">
        <f>IF(H2986=AF2986,"", "Error MC")</f>
        <v>Error MC</v>
      </c>
      <c r="H2986" s="62"/>
      <c r="I2986" s="54">
        <f>+Tabla1[[#This Row],[MC]]*Tabla1[[#This Row],[Pedido]]*Tabla1[[#This Row],[PVC ]]</f>
        <v>0</v>
      </c>
      <c r="J2986" s="26">
        <v>0.21</v>
      </c>
      <c r="K2986" s="63"/>
      <c r="L2986" s="28" t="s">
        <v>17</v>
      </c>
      <c r="M2986" s="53">
        <v>39689.525000000001</v>
      </c>
      <c r="N2986" s="64" t="str">
        <f>+IF(Tabla1[[#This Row],[F PMPI]]="SÍ","No","Sí")</f>
        <v>Sí</v>
      </c>
      <c r="O2986" s="65">
        <f>+Tabla1[[#This Row],[PVL]]*1.055</f>
        <v>41872.448875000002</v>
      </c>
      <c r="P2986" s="65">
        <f>+Tabla1[[#This Row],[PVL]]*1.43</f>
        <v>56756.020749999996</v>
      </c>
      <c r="Q2986" s="66" t="str">
        <f>+HYPERLINK(Tabla1[[#This Row],[PAG]])</f>
        <v>https://todomusica.com.ar/parches/3967-p3-0114-c2.html</v>
      </c>
      <c r="R2986" s="67"/>
      <c r="S2986" s="68"/>
      <c r="T2986" s="69"/>
      <c r="U2986" s="69"/>
      <c r="V2986" s="69"/>
      <c r="W2986" s="69"/>
      <c r="X2986" s="69"/>
      <c r="Y2986" s="35"/>
      <c r="Z2986" s="35" t="s">
        <v>26653</v>
      </c>
      <c r="AA2986" s="36">
        <v>1</v>
      </c>
      <c r="AB2986" s="35" t="s">
        <v>27</v>
      </c>
      <c r="AC2986" s="35" t="str">
        <f>+IF(Tabla1[[#This Row],[STK]]="no","Sin STK", "STK disponible")</f>
        <v>Sin STK</v>
      </c>
      <c r="AD2986" s="35">
        <f>+I2986*J2986</f>
        <v>0</v>
      </c>
      <c r="AE2986" s="35">
        <f>+I2986*K2986</f>
        <v>0</v>
      </c>
      <c r="AF2986" s="36">
        <f>IF(Tabla1[[#This Row],[ref pack]]=1,Tabla1[[#This Row],[Pedido]],LCM(Tabla1[[#This Row],[MC VIEJO]],Tabla1[[#This Row],[Pedido]]))</f>
        <v>1</v>
      </c>
      <c r="AG2986" s="36">
        <f>+VLOOKUP(Tabla1[[#This Row],[Artículo]],'.'!$B$2:$D$11481,3,)</f>
        <v>1</v>
      </c>
      <c r="AH2986" s="37" t="str">
        <f>+IFERROR(SEARCH("pack",Tabla1[[#This Row],[PACK]]),"")</f>
        <v/>
      </c>
    </row>
    <row r="2987" spans="1:34" ht="24" customHeight="1" x14ac:dyDescent="0.2">
      <c r="A2987" s="50" t="s">
        <v>5337</v>
      </c>
      <c r="B2987" s="60" t="s">
        <v>5674</v>
      </c>
      <c r="C2987" s="61" t="s">
        <v>5675</v>
      </c>
      <c r="D2987" s="52" t="s">
        <v>9841</v>
      </c>
      <c r="E2987" s="53">
        <v>24847.03</v>
      </c>
      <c r="F2987" s="23" t="str">
        <f>+IFERROR(VLOOKUP(Tabla1[[#This Row],[Artículo]],'..'!$B$2:$D$569000,3,),"")</f>
        <v/>
      </c>
      <c r="G2987" s="24" t="str">
        <f>IF(H2987=AF2987,"", "Error MC")</f>
        <v>Error MC</v>
      </c>
      <c r="H2987" s="62"/>
      <c r="I2987" s="54">
        <f>+Tabla1[[#This Row],[MC]]*Tabla1[[#This Row],[Pedido]]*Tabla1[[#This Row],[PVC ]]</f>
        <v>0</v>
      </c>
      <c r="J2987" s="26">
        <v>0.21</v>
      </c>
      <c r="K2987" s="63"/>
      <c r="L2987" s="28" t="s">
        <v>17</v>
      </c>
      <c r="M2987" s="53">
        <v>43594.11</v>
      </c>
      <c r="N2987" s="64" t="str">
        <f>+IF(Tabla1[[#This Row],[F PMPI]]="SÍ","No","Sí")</f>
        <v>Sí</v>
      </c>
      <c r="O2987" s="65">
        <f>+Tabla1[[#This Row],[PVL]]*1.055</f>
        <v>45991.786049999995</v>
      </c>
      <c r="P2987" s="65">
        <f>+Tabla1[[#This Row],[PVL]]*1.43</f>
        <v>62339.577299999997</v>
      </c>
      <c r="Q2987" s="66" t="str">
        <f>+HYPERLINK(Tabla1[[#This Row],[PAG]])</f>
        <v>https://todomusica.com.ar/parches/2669-p3-0116-bp.html</v>
      </c>
      <c r="R2987" s="67"/>
      <c r="S2987" s="68"/>
      <c r="T2987" s="69"/>
      <c r="U2987" s="69"/>
      <c r="V2987" s="69"/>
      <c r="W2987" s="69"/>
      <c r="X2987" s="69"/>
      <c r="Y2987" s="35"/>
      <c r="Z2987" s="35" t="s">
        <v>26654</v>
      </c>
      <c r="AA2987" s="36">
        <v>1</v>
      </c>
      <c r="AB2987" s="35" t="s">
        <v>27</v>
      </c>
      <c r="AC2987" s="35" t="str">
        <f>+IF(Tabla1[[#This Row],[STK]]="no","Sin STK", "STK disponible")</f>
        <v>STK disponible</v>
      </c>
      <c r="AD2987" s="35">
        <f>+I2987*J2987</f>
        <v>0</v>
      </c>
      <c r="AE2987" s="35">
        <f>+I2987*K2987</f>
        <v>0</v>
      </c>
      <c r="AF2987" s="36">
        <f>IF(Tabla1[[#This Row],[ref pack]]=1,Tabla1[[#This Row],[Pedido]],LCM(Tabla1[[#This Row],[MC VIEJO]],Tabla1[[#This Row],[Pedido]]))</f>
        <v>1</v>
      </c>
      <c r="AG2987" s="36">
        <f>+VLOOKUP(Tabla1[[#This Row],[Artículo]],'.'!$B$2:$D$11481,3,)</f>
        <v>1</v>
      </c>
      <c r="AH2987" s="37" t="str">
        <f>+IFERROR(SEARCH("pack",Tabla1[[#This Row],[PACK]]),"")</f>
        <v/>
      </c>
    </row>
    <row r="2988" spans="1:34" ht="24" customHeight="1" x14ac:dyDescent="0.2">
      <c r="A2988" s="50" t="s">
        <v>5337</v>
      </c>
      <c r="B2988" s="60" t="s">
        <v>5676</v>
      </c>
      <c r="C2988" s="61" t="s">
        <v>5677</v>
      </c>
      <c r="D2988" s="52" t="s">
        <v>27</v>
      </c>
      <c r="E2988" s="53">
        <v>32532.83</v>
      </c>
      <c r="F2988" s="23" t="str">
        <f>+IFERROR(VLOOKUP(Tabla1[[#This Row],[Artículo]],'..'!$B$2:$D$569000,3,),"")</f>
        <v/>
      </c>
      <c r="G2988" s="24" t="str">
        <f>IF(H2988=AF2988,"", "Error MC")</f>
        <v>Error MC</v>
      </c>
      <c r="H2988" s="62"/>
      <c r="I2988" s="54">
        <f>+Tabla1[[#This Row],[MC]]*Tabla1[[#This Row],[Pedido]]*Tabla1[[#This Row],[PVC ]]</f>
        <v>0</v>
      </c>
      <c r="J2988" s="26">
        <v>0.21</v>
      </c>
      <c r="K2988" s="63"/>
      <c r="L2988" s="28" t="s">
        <v>17</v>
      </c>
      <c r="M2988" s="53">
        <v>57078.845999999998</v>
      </c>
      <c r="N2988" s="64" t="str">
        <f>+IF(Tabla1[[#This Row],[F PMPI]]="SÍ","No","Sí")</f>
        <v>Sí</v>
      </c>
      <c r="O2988" s="65">
        <f>+Tabla1[[#This Row],[PVL]]*1.055</f>
        <v>60218.182529999991</v>
      </c>
      <c r="P2988" s="65">
        <f>+Tabla1[[#This Row],[PVL]]*1.43</f>
        <v>81622.749779999998</v>
      </c>
      <c r="Q2988" s="66" t="str">
        <f>+HYPERLINK(Tabla1[[#This Row],[PAG]])</f>
        <v>https://todomusica.com.ar/parches/7814-batter-powerstroke-3-coated-18.html</v>
      </c>
      <c r="R2988" s="67"/>
      <c r="S2988" s="68"/>
      <c r="T2988" s="69"/>
      <c r="U2988" s="69"/>
      <c r="V2988" s="69"/>
      <c r="W2988" s="69"/>
      <c r="X2988" s="69"/>
      <c r="Y2988" s="35"/>
      <c r="Z2988" s="35" t="s">
        <v>26655</v>
      </c>
      <c r="AA2988" s="36">
        <v>1</v>
      </c>
      <c r="AB2988" s="35" t="s">
        <v>27</v>
      </c>
      <c r="AC2988" s="35" t="str">
        <f>+IF(Tabla1[[#This Row],[STK]]="no","Sin STK", "STK disponible")</f>
        <v>Sin STK</v>
      </c>
      <c r="AD2988" s="35">
        <f>+I2988*J2988</f>
        <v>0</v>
      </c>
      <c r="AE2988" s="35">
        <f>+I2988*K2988</f>
        <v>0</v>
      </c>
      <c r="AF2988" s="36">
        <f>IF(Tabla1[[#This Row],[ref pack]]=1,Tabla1[[#This Row],[Pedido]],LCM(Tabla1[[#This Row],[MC VIEJO]],Tabla1[[#This Row],[Pedido]]))</f>
        <v>1</v>
      </c>
      <c r="AG2988" s="36">
        <f>+VLOOKUP(Tabla1[[#This Row],[Artículo]],'.'!$B$2:$D$11481,3,)</f>
        <v>1</v>
      </c>
      <c r="AH2988" s="37" t="str">
        <f>+IFERROR(SEARCH("pack",Tabla1[[#This Row],[PACK]]),"")</f>
        <v/>
      </c>
    </row>
    <row r="2989" spans="1:34" ht="24" customHeight="1" x14ac:dyDescent="0.2">
      <c r="A2989" s="50" t="s">
        <v>5337</v>
      </c>
      <c r="B2989" s="60" t="s">
        <v>5678</v>
      </c>
      <c r="C2989" s="61" t="s">
        <v>5679</v>
      </c>
      <c r="D2989" s="52" t="s">
        <v>9842</v>
      </c>
      <c r="E2989" s="53">
        <v>18006.98</v>
      </c>
      <c r="F2989" s="23" t="str">
        <f>+IFERROR(VLOOKUP(Tabla1[[#This Row],[Artículo]],'..'!$B$2:$D$569000,3,),"")</f>
        <v/>
      </c>
      <c r="G2989" s="24" t="str">
        <f>IF(H2989=AF2989,"", "Error MC")</f>
        <v>Error MC</v>
      </c>
      <c r="H2989" s="62"/>
      <c r="I2989" s="54">
        <f>+Tabla1[[#This Row],[MC]]*Tabla1[[#This Row],[Pedido]]*Tabla1[[#This Row],[PVC ]]</f>
        <v>0</v>
      </c>
      <c r="J2989" s="26">
        <v>0.21</v>
      </c>
      <c r="K2989" s="63"/>
      <c r="L2989" s="28" t="s">
        <v>17</v>
      </c>
      <c r="M2989" s="53">
        <v>31593.244999999999</v>
      </c>
      <c r="N2989" s="64" t="str">
        <f>+IF(Tabla1[[#This Row],[F PMPI]]="SÍ","No","Sí")</f>
        <v>Sí</v>
      </c>
      <c r="O2989" s="65">
        <f>+Tabla1[[#This Row],[PVL]]*1.055</f>
        <v>33330.873475</v>
      </c>
      <c r="P2989" s="65">
        <f>+Tabla1[[#This Row],[PVL]]*1.43</f>
        <v>45178.340349999999</v>
      </c>
      <c r="Q2989" s="66" t="str">
        <f>+HYPERLINK(Tabla1[[#This Row],[PAG]])</f>
        <v>https://todomusica.com.ar/parches-simil-cuero/3968-p3-0512-fa.html</v>
      </c>
      <c r="R2989" s="67"/>
      <c r="S2989" s="68"/>
      <c r="T2989" s="69"/>
      <c r="U2989" s="69"/>
      <c r="V2989" s="69"/>
      <c r="W2989" s="69"/>
      <c r="X2989" s="69"/>
      <c r="Y2989" s="35"/>
      <c r="Z2989" s="35" t="s">
        <v>26656</v>
      </c>
      <c r="AA2989" s="36">
        <v>1</v>
      </c>
      <c r="AB2989" s="35" t="s">
        <v>27</v>
      </c>
      <c r="AC2989" s="35" t="str">
        <f>+IF(Tabla1[[#This Row],[STK]]="no","Sin STK", "STK disponible")</f>
        <v>STK disponible</v>
      </c>
      <c r="AD2989" s="35">
        <f>+I2989*J2989</f>
        <v>0</v>
      </c>
      <c r="AE2989" s="35">
        <f>+I2989*K2989</f>
        <v>0</v>
      </c>
      <c r="AF2989" s="36">
        <f>IF(Tabla1[[#This Row],[ref pack]]=1,Tabla1[[#This Row],[Pedido]],LCM(Tabla1[[#This Row],[MC VIEJO]],Tabla1[[#This Row],[Pedido]]))</f>
        <v>1</v>
      </c>
      <c r="AG2989" s="36">
        <f>+VLOOKUP(Tabla1[[#This Row],[Artículo]],'.'!$B$2:$D$11481,3,)</f>
        <v>1</v>
      </c>
      <c r="AH2989" s="37" t="str">
        <f>+IFERROR(SEARCH("pack",Tabla1[[#This Row],[PACK]]),"")</f>
        <v/>
      </c>
    </row>
    <row r="2990" spans="1:34" ht="24" customHeight="1" x14ac:dyDescent="0.2">
      <c r="A2990" s="50" t="s">
        <v>5337</v>
      </c>
      <c r="B2990" s="60" t="s">
        <v>5680</v>
      </c>
      <c r="C2990" s="61" t="s">
        <v>5681</v>
      </c>
      <c r="D2990" s="52" t="s">
        <v>9841</v>
      </c>
      <c r="E2990" s="53">
        <v>19459.830000000002</v>
      </c>
      <c r="F2990" s="23" t="str">
        <f>+IFERROR(VLOOKUP(Tabla1[[#This Row],[Artículo]],'..'!$B$2:$D$569000,3,),"")</f>
        <v/>
      </c>
      <c r="G2990" s="24" t="str">
        <f>IF(H2990=AF2990,"", "Error MC")</f>
        <v>Error MC</v>
      </c>
      <c r="H2990" s="62"/>
      <c r="I2990" s="54">
        <f>+Tabla1[[#This Row],[MC]]*Tabla1[[#This Row],[Pedido]]*Tabla1[[#This Row],[PVC ]]</f>
        <v>0</v>
      </c>
      <c r="J2990" s="26">
        <v>0.21</v>
      </c>
      <c r="K2990" s="63"/>
      <c r="L2990" s="28" t="s">
        <v>17</v>
      </c>
      <c r="M2990" s="53">
        <v>34142.267999999996</v>
      </c>
      <c r="N2990" s="64" t="str">
        <f>+IF(Tabla1[[#This Row],[F PMPI]]="SÍ","No","Sí")</f>
        <v>Sí</v>
      </c>
      <c r="O2990" s="65">
        <f>+Tabla1[[#This Row],[PVL]]*1.055</f>
        <v>36020.092739999993</v>
      </c>
      <c r="P2990" s="65">
        <f>+Tabla1[[#This Row],[PVL]]*1.43</f>
        <v>48823.443239999993</v>
      </c>
      <c r="Q2990" s="66" t="str">
        <f>+HYPERLINK(Tabla1[[#This Row],[PAG]])</f>
        <v>https://todomusica.com.ar/parches-simil-cuero/1338-p3-0513-fa.html</v>
      </c>
      <c r="R2990" s="67"/>
      <c r="S2990" s="68"/>
      <c r="T2990" s="69"/>
      <c r="U2990" s="69"/>
      <c r="V2990" s="69"/>
      <c r="W2990" s="69"/>
      <c r="X2990" s="69"/>
      <c r="Y2990" s="35"/>
      <c r="Z2990" s="35" t="s">
        <v>26657</v>
      </c>
      <c r="AA2990" s="36">
        <v>1</v>
      </c>
      <c r="AB2990" s="35" t="s">
        <v>27</v>
      </c>
      <c r="AC2990" s="35" t="str">
        <f>+IF(Tabla1[[#This Row],[STK]]="no","Sin STK", "STK disponible")</f>
        <v>STK disponible</v>
      </c>
      <c r="AD2990" s="35">
        <f>+I2990*J2990</f>
        <v>0</v>
      </c>
      <c r="AE2990" s="35">
        <f>+I2990*K2990</f>
        <v>0</v>
      </c>
      <c r="AF2990" s="36">
        <f>IF(Tabla1[[#This Row],[ref pack]]=1,Tabla1[[#This Row],[Pedido]],LCM(Tabla1[[#This Row],[MC VIEJO]],Tabla1[[#This Row],[Pedido]]))</f>
        <v>1</v>
      </c>
      <c r="AG2990" s="36">
        <f>+VLOOKUP(Tabla1[[#This Row],[Artículo]],'.'!$B$2:$D$11481,3,)</f>
        <v>1</v>
      </c>
      <c r="AH2990" s="37" t="str">
        <f>+IFERROR(SEARCH("pack",Tabla1[[#This Row],[PACK]]),"")</f>
        <v/>
      </c>
    </row>
    <row r="2991" spans="1:34" ht="24" customHeight="1" x14ac:dyDescent="0.2">
      <c r="A2991" s="50" t="s">
        <v>5337</v>
      </c>
      <c r="B2991" s="60" t="s">
        <v>5682</v>
      </c>
      <c r="C2991" s="61" t="s">
        <v>5683</v>
      </c>
      <c r="D2991" s="52" t="s">
        <v>9841</v>
      </c>
      <c r="E2991" s="53">
        <v>18711.21</v>
      </c>
      <c r="F2991" s="23" t="str">
        <f>+IFERROR(VLOOKUP(Tabla1[[#This Row],[Artículo]],'..'!$B$2:$D$569000,3,),"")</f>
        <v/>
      </c>
      <c r="G2991" s="24" t="str">
        <f>IF(H2991=AF2991,"", "Error MC")</f>
        <v>Error MC</v>
      </c>
      <c r="H2991" s="62"/>
      <c r="I2991" s="54">
        <f>+Tabla1[[#This Row],[MC]]*Tabla1[[#This Row],[Pedido]]*Tabla1[[#This Row],[PVC ]]</f>
        <v>0</v>
      </c>
      <c r="J2991" s="26">
        <v>0.21</v>
      </c>
      <c r="K2991" s="63"/>
      <c r="L2991" s="28" t="s">
        <v>17</v>
      </c>
      <c r="M2991" s="53">
        <v>32828.813000000002</v>
      </c>
      <c r="N2991" s="64" t="str">
        <f>+IF(Tabla1[[#This Row],[F PMPI]]="SÍ","No","Sí")</f>
        <v>No</v>
      </c>
      <c r="O2991" s="65">
        <f>+Tabla1[[#This Row],[PVL]]*1.055</f>
        <v>34634.397714999999</v>
      </c>
      <c r="P2991" s="65">
        <f>+Tabla1[[#This Row],[PVL]]*1.43</f>
        <v>46945.202590000001</v>
      </c>
      <c r="Q2991" s="66" t="str">
        <f>+HYPERLINK(Tabla1[[#This Row],[PAG]])</f>
        <v/>
      </c>
      <c r="R2991" s="67"/>
      <c r="S2991" s="68"/>
      <c r="T2991" s="69"/>
      <c r="U2991" s="69"/>
      <c r="V2991" s="69"/>
      <c r="W2991" s="69"/>
      <c r="X2991" s="69"/>
      <c r="Y2991" s="35"/>
      <c r="Z2991" s="35" t="s">
        <v>65</v>
      </c>
      <c r="AA2991" s="36">
        <v>1</v>
      </c>
      <c r="AB2991" s="35" t="s">
        <v>9849</v>
      </c>
      <c r="AC2991" s="35" t="str">
        <f>+IF(Tabla1[[#This Row],[STK]]="no","Sin STK", "STK disponible")</f>
        <v>STK disponible</v>
      </c>
      <c r="AD2991" s="35">
        <f>+I2991*J2991</f>
        <v>0</v>
      </c>
      <c r="AE2991" s="35">
        <f>+I2991*K2991</f>
        <v>0</v>
      </c>
      <c r="AF2991" s="36">
        <f>IF(Tabla1[[#This Row],[ref pack]]=1,Tabla1[[#This Row],[Pedido]],LCM(Tabla1[[#This Row],[MC VIEJO]],Tabla1[[#This Row],[Pedido]]))</f>
        <v>1</v>
      </c>
      <c r="AG2991" s="36">
        <f>+VLOOKUP(Tabla1[[#This Row],[Artículo]],'.'!$B$2:$D$11481,3,)</f>
        <v>1</v>
      </c>
      <c r="AH2991" s="37" t="str">
        <f>+IFERROR(SEARCH("pack",Tabla1[[#This Row],[PACK]]),"")</f>
        <v/>
      </c>
    </row>
    <row r="2992" spans="1:34" ht="24" customHeight="1" x14ac:dyDescent="0.2">
      <c r="A2992" s="50" t="s">
        <v>5337</v>
      </c>
      <c r="B2992" s="60" t="s">
        <v>5684</v>
      </c>
      <c r="C2992" s="61" t="s">
        <v>5685</v>
      </c>
      <c r="D2992" s="52" t="s">
        <v>27</v>
      </c>
      <c r="E2992" s="53">
        <v>20362.39</v>
      </c>
      <c r="F2992" s="23" t="str">
        <f>+IFERROR(VLOOKUP(Tabla1[[#This Row],[Artículo]],'..'!$B$2:$D$569000,3,),"")</f>
        <v/>
      </c>
      <c r="G2992" s="24" t="str">
        <f>IF(H2992=AF2992,"", "Error MC")</f>
        <v>Error MC</v>
      </c>
      <c r="H2992" s="62"/>
      <c r="I2992" s="54">
        <f>+Tabla1[[#This Row],[MC]]*Tabla1[[#This Row],[Pedido]]*Tabla1[[#This Row],[PVC ]]</f>
        <v>0</v>
      </c>
      <c r="J2992" s="26">
        <v>0.21</v>
      </c>
      <c r="K2992" s="63"/>
      <c r="L2992" s="28" t="s">
        <v>17</v>
      </c>
      <c r="M2992" s="53">
        <v>35725.819000000003</v>
      </c>
      <c r="N2992" s="64" t="str">
        <f>+IF(Tabla1[[#This Row],[F PMPI]]="SÍ","No","Sí")</f>
        <v>Sí</v>
      </c>
      <c r="O2992" s="65">
        <f>+Tabla1[[#This Row],[PVL]]*1.055</f>
        <v>37690.739045000002</v>
      </c>
      <c r="P2992" s="65">
        <f>+Tabla1[[#This Row],[PVL]]*1.43</f>
        <v>51087.921170000001</v>
      </c>
      <c r="Q2992" s="66" t="str">
        <f>+HYPERLINK(Tabla1[[#This Row],[PAG]])</f>
        <v>https://todomusica.com.ar/parches-simil-cuero/5568-404.html</v>
      </c>
      <c r="R2992" s="67"/>
      <c r="S2992" s="68"/>
      <c r="T2992" s="69"/>
      <c r="U2992" s="69"/>
      <c r="V2992" s="69"/>
      <c r="W2992" s="69"/>
      <c r="X2992" s="69"/>
      <c r="Y2992" s="35"/>
      <c r="Z2992" s="35" t="s">
        <v>26658</v>
      </c>
      <c r="AA2992" s="36">
        <v>1</v>
      </c>
      <c r="AB2992" s="35" t="s">
        <v>27</v>
      </c>
      <c r="AC2992" s="35" t="str">
        <f>+IF(Tabla1[[#This Row],[STK]]="no","Sin STK", "STK disponible")</f>
        <v>Sin STK</v>
      </c>
      <c r="AD2992" s="35">
        <f>+I2992*J2992</f>
        <v>0</v>
      </c>
      <c r="AE2992" s="35">
        <f>+I2992*K2992</f>
        <v>0</v>
      </c>
      <c r="AF2992" s="36">
        <f>IF(Tabla1[[#This Row],[ref pack]]=1,Tabla1[[#This Row],[Pedido]],LCM(Tabla1[[#This Row],[MC VIEJO]],Tabla1[[#This Row],[Pedido]]))</f>
        <v>1</v>
      </c>
      <c r="AG2992" s="36">
        <f>+VLOOKUP(Tabla1[[#This Row],[Artículo]],'.'!$B$2:$D$11481,3,)</f>
        <v>1</v>
      </c>
      <c r="AH2992" s="37" t="str">
        <f>+IFERROR(SEARCH("pack",Tabla1[[#This Row],[PACK]]),"")</f>
        <v/>
      </c>
    </row>
    <row r="2993" spans="1:34" ht="24" customHeight="1" x14ac:dyDescent="0.2">
      <c r="A2993" s="50" t="s">
        <v>5337</v>
      </c>
      <c r="B2993" s="60" t="s">
        <v>5686</v>
      </c>
      <c r="C2993" s="61" t="s">
        <v>5687</v>
      </c>
      <c r="D2993" s="52" t="s">
        <v>27</v>
      </c>
      <c r="E2993" s="53">
        <v>20362.39</v>
      </c>
      <c r="F2993" s="23" t="str">
        <f>+IFERROR(VLOOKUP(Tabla1[[#This Row],[Artículo]],'..'!$B$2:$D$569000,3,),"")</f>
        <v/>
      </c>
      <c r="G2993" s="24" t="str">
        <f>IF(H2993=AF2993,"", "Error MC")</f>
        <v>Error MC</v>
      </c>
      <c r="H2993" s="62"/>
      <c r="I2993" s="54">
        <f>+Tabla1[[#This Row],[MC]]*Tabla1[[#This Row],[Pedido]]*Tabla1[[#This Row],[PVC ]]</f>
        <v>0</v>
      </c>
      <c r="J2993" s="26">
        <v>0.21</v>
      </c>
      <c r="K2993" s="63"/>
      <c r="L2993" s="28" t="s">
        <v>17</v>
      </c>
      <c r="M2993" s="53">
        <v>35725.819000000003</v>
      </c>
      <c r="N2993" s="64" t="str">
        <f>+IF(Tabla1[[#This Row],[F PMPI]]="SÍ","No","Sí")</f>
        <v>Sí</v>
      </c>
      <c r="O2993" s="65">
        <f>+Tabla1[[#This Row],[PVL]]*1.055</f>
        <v>37690.739045000002</v>
      </c>
      <c r="P2993" s="65">
        <f>+Tabla1[[#This Row],[PVL]]*1.43</f>
        <v>51087.921170000001</v>
      </c>
      <c r="Q2993" s="66" t="str">
        <f>+HYPERLINK(Tabla1[[#This Row],[PAG]])</f>
        <v>https://todomusica.com.ar/productos-sin-categorias-de-netsuite/5569-404.html</v>
      </c>
      <c r="R2993" s="67"/>
      <c r="S2993" s="68"/>
      <c r="T2993" s="69"/>
      <c r="U2993" s="69"/>
      <c r="V2993" s="69"/>
      <c r="W2993" s="69"/>
      <c r="X2993" s="69"/>
      <c r="Y2993" s="35"/>
      <c r="Z2993" s="35" t="s">
        <v>26659</v>
      </c>
      <c r="AA2993" s="36">
        <v>1</v>
      </c>
      <c r="AB2993" s="35" t="s">
        <v>27</v>
      </c>
      <c r="AC2993" s="35" t="str">
        <f>+IF(Tabla1[[#This Row],[STK]]="no","Sin STK", "STK disponible")</f>
        <v>Sin STK</v>
      </c>
      <c r="AD2993" s="35">
        <f>+I2993*J2993</f>
        <v>0</v>
      </c>
      <c r="AE2993" s="35">
        <f>+I2993*K2993</f>
        <v>0</v>
      </c>
      <c r="AF2993" s="36">
        <f>IF(Tabla1[[#This Row],[ref pack]]=1,Tabla1[[#This Row],[Pedido]],LCM(Tabla1[[#This Row],[MC VIEJO]],Tabla1[[#This Row],[Pedido]]))</f>
        <v>1</v>
      </c>
      <c r="AG2993" s="36">
        <f>+VLOOKUP(Tabla1[[#This Row],[Artículo]],'.'!$B$2:$D$11481,3,)</f>
        <v>1</v>
      </c>
      <c r="AH2993" s="37" t="str">
        <f>+IFERROR(SEARCH("pack",Tabla1[[#This Row],[PACK]]),"")</f>
        <v/>
      </c>
    </row>
    <row r="2994" spans="1:34" ht="24" customHeight="1" x14ac:dyDescent="0.2">
      <c r="A2994" s="50" t="s">
        <v>5337</v>
      </c>
      <c r="B2994" s="60" t="s">
        <v>5688</v>
      </c>
      <c r="C2994" s="61" t="s">
        <v>5689</v>
      </c>
      <c r="D2994" s="52" t="s">
        <v>9841</v>
      </c>
      <c r="E2994" s="53">
        <v>22607.4</v>
      </c>
      <c r="F2994" s="23" t="str">
        <f>+IFERROR(VLOOKUP(Tabla1[[#This Row],[Artículo]],'..'!$B$2:$D$569000,3,),"")</f>
        <v/>
      </c>
      <c r="G2994" s="24" t="str">
        <f>IF(H2994=AF2994,"", "Error MC")</f>
        <v>Error MC</v>
      </c>
      <c r="H2994" s="62"/>
      <c r="I2994" s="54">
        <f>+Tabla1[[#This Row],[MC]]*Tabla1[[#This Row],[Pedido]]*Tabla1[[#This Row],[PVC ]]</f>
        <v>0</v>
      </c>
      <c r="J2994" s="26">
        <v>0.21</v>
      </c>
      <c r="K2994" s="63"/>
      <c r="L2994" s="28" t="s">
        <v>17</v>
      </c>
      <c r="M2994" s="53">
        <v>39664.682999999997</v>
      </c>
      <c r="N2994" s="64" t="str">
        <f>+IF(Tabla1[[#This Row],[F PMPI]]="SÍ","No","Sí")</f>
        <v>Sí</v>
      </c>
      <c r="O2994" s="65">
        <f>+Tabla1[[#This Row],[PVL]]*1.055</f>
        <v>41846.240564999993</v>
      </c>
      <c r="P2994" s="65">
        <f>+Tabla1[[#This Row],[PVL]]*1.43</f>
        <v>56720.496689999993</v>
      </c>
      <c r="Q2994" s="66" t="str">
        <f>+HYPERLINK(Tabla1[[#This Row],[PAG]])</f>
        <v>https://todomusica.com.ar/parches-simil-cuero/3969-p3-0516-fa.html</v>
      </c>
      <c r="R2994" s="67"/>
      <c r="S2994" s="68"/>
      <c r="T2994" s="69"/>
      <c r="U2994" s="69"/>
      <c r="V2994" s="69"/>
      <c r="W2994" s="69"/>
      <c r="X2994" s="69"/>
      <c r="Y2994" s="35"/>
      <c r="Z2994" s="35" t="s">
        <v>26660</v>
      </c>
      <c r="AA2994" s="36">
        <v>1</v>
      </c>
      <c r="AB2994" s="35" t="s">
        <v>27</v>
      </c>
      <c r="AC2994" s="35" t="str">
        <f>+IF(Tabla1[[#This Row],[STK]]="no","Sin STK", "STK disponible")</f>
        <v>STK disponible</v>
      </c>
      <c r="AD2994" s="35">
        <f>+I2994*J2994</f>
        <v>0</v>
      </c>
      <c r="AE2994" s="35">
        <f>+I2994*K2994</f>
        <v>0</v>
      </c>
      <c r="AF2994" s="36">
        <f>IF(Tabla1[[#This Row],[ref pack]]=1,Tabla1[[#This Row],[Pedido]],LCM(Tabla1[[#This Row],[MC VIEJO]],Tabla1[[#This Row],[Pedido]]))</f>
        <v>1</v>
      </c>
      <c r="AG2994" s="36">
        <f>+VLOOKUP(Tabla1[[#This Row],[Artículo]],'.'!$B$2:$D$11481,3,)</f>
        <v>1</v>
      </c>
      <c r="AH2994" s="37" t="str">
        <f>+IFERROR(SEARCH("pack",Tabla1[[#This Row],[PACK]]),"")</f>
        <v/>
      </c>
    </row>
    <row r="2995" spans="1:34" ht="24" customHeight="1" x14ac:dyDescent="0.2">
      <c r="A2995" s="50" t="s">
        <v>5337</v>
      </c>
      <c r="B2995" s="60" t="s">
        <v>5690</v>
      </c>
      <c r="C2995" s="61" t="s">
        <v>5691</v>
      </c>
      <c r="D2995" s="52" t="s">
        <v>9841</v>
      </c>
      <c r="E2995" s="53">
        <v>57563.42</v>
      </c>
      <c r="F2995" s="23" t="str">
        <f>+IFERROR(VLOOKUP(Tabla1[[#This Row],[Artículo]],'..'!$B$2:$D$569000,3,),"")</f>
        <v/>
      </c>
      <c r="G2995" s="24" t="str">
        <f>IF(H2995=AF2995,"", "Error MC")</f>
        <v>Error MC</v>
      </c>
      <c r="H2995" s="62"/>
      <c r="I2995" s="54">
        <f>+Tabla1[[#This Row],[MC]]*Tabla1[[#This Row],[Pedido]]*Tabla1[[#This Row],[PVC ]]</f>
        <v>0</v>
      </c>
      <c r="J2995" s="26">
        <v>0.21</v>
      </c>
      <c r="K2995" s="63"/>
      <c r="L2995" s="28" t="s">
        <v>17</v>
      </c>
      <c r="M2995" s="53">
        <v>100995.022</v>
      </c>
      <c r="N2995" s="64" t="str">
        <f>+IF(Tabla1[[#This Row],[F PMPI]]="SÍ","No","Sí")</f>
        <v>Sí</v>
      </c>
      <c r="O2995" s="65">
        <f>+Tabla1[[#This Row],[PVL]]*1.055</f>
        <v>106549.74820999999</v>
      </c>
      <c r="P2995" s="65">
        <f>+Tabla1[[#This Row],[PVL]]*1.43</f>
        <v>144422.88146</v>
      </c>
      <c r="Q2995" s="66" t="str">
        <f>+HYPERLINK(Tabla1[[#This Row],[PAG]])</f>
        <v>https://todomusica.com.ar/parches/9682-bass-powerstroke-3-ebony-22-diameter-5-black-dynamo.html</v>
      </c>
      <c r="R2995" s="67"/>
      <c r="S2995" s="68"/>
      <c r="T2995" s="69"/>
      <c r="U2995" s="69"/>
      <c r="V2995" s="69"/>
      <c r="W2995" s="69"/>
      <c r="X2995" s="69"/>
      <c r="Y2995" s="35"/>
      <c r="Z2995" s="35" t="s">
        <v>26661</v>
      </c>
      <c r="AA2995" s="36">
        <v>1</v>
      </c>
      <c r="AB2995" s="35" t="s">
        <v>27</v>
      </c>
      <c r="AC2995" s="35" t="str">
        <f>+IF(Tabla1[[#This Row],[STK]]="no","Sin STK", "STK disponible")</f>
        <v>STK disponible</v>
      </c>
      <c r="AD2995" s="35">
        <f>+I2995*J2995</f>
        <v>0</v>
      </c>
      <c r="AE2995" s="35">
        <f>+I2995*K2995</f>
        <v>0</v>
      </c>
      <c r="AF2995" s="36">
        <f>IF(Tabla1[[#This Row],[ref pack]]=1,Tabla1[[#This Row],[Pedido]],LCM(Tabla1[[#This Row],[MC VIEJO]],Tabla1[[#This Row],[Pedido]]))</f>
        <v>1</v>
      </c>
      <c r="AG2995" s="36">
        <f>+VLOOKUP(Tabla1[[#This Row],[Artículo]],'.'!$B$2:$D$11481,3,)</f>
        <v>1</v>
      </c>
      <c r="AH2995" s="37" t="str">
        <f>+IFERROR(SEARCH("pack",Tabla1[[#This Row],[PACK]]),"")</f>
        <v/>
      </c>
    </row>
    <row r="2996" spans="1:34" ht="24" customHeight="1" x14ac:dyDescent="0.2">
      <c r="A2996" s="50" t="s">
        <v>5337</v>
      </c>
      <c r="B2996" s="60" t="s">
        <v>5692</v>
      </c>
      <c r="C2996" s="61" t="s">
        <v>5693</v>
      </c>
      <c r="D2996" s="52" t="s">
        <v>9841</v>
      </c>
      <c r="E2996" s="53">
        <v>58825.26</v>
      </c>
      <c r="F2996" s="23" t="str">
        <f>+IFERROR(VLOOKUP(Tabla1[[#This Row],[Artículo]],'..'!$B$2:$D$569000,3,),"")</f>
        <v/>
      </c>
      <c r="G2996" s="24" t="str">
        <f>IF(H2996=AF2996,"", "Error MC")</f>
        <v>Error MC</v>
      </c>
      <c r="H2996" s="62"/>
      <c r="I2996" s="54">
        <f>+Tabla1[[#This Row],[MC]]*Tabla1[[#This Row],[Pedido]]*Tabla1[[#This Row],[PVC ]]</f>
        <v>0</v>
      </c>
      <c r="J2996" s="26">
        <v>0.21</v>
      </c>
      <c r="K2996" s="63"/>
      <c r="L2996" s="28" t="s">
        <v>17</v>
      </c>
      <c r="M2996" s="53">
        <v>103208.92200000001</v>
      </c>
      <c r="N2996" s="64" t="str">
        <f>+IF(Tabla1[[#This Row],[F PMPI]]="SÍ","No","Sí")</f>
        <v>Sí</v>
      </c>
      <c r="O2996" s="65">
        <f>+Tabla1[[#This Row],[PVL]]*1.055</f>
        <v>108885.41271</v>
      </c>
      <c r="P2996" s="65">
        <f>+Tabla1[[#This Row],[PVL]]*1.43</f>
        <v>147588.75846000001</v>
      </c>
      <c r="Q2996" s="66" t="str">
        <f>+HYPERLINK(Tabla1[[#This Row],[PAG]])</f>
        <v>https://todomusica.com.ar/parches/2469-p3-1022-es.html</v>
      </c>
      <c r="R2996" s="67"/>
      <c r="S2996" s="68"/>
      <c r="T2996" s="69"/>
      <c r="U2996" s="69"/>
      <c r="V2996" s="69"/>
      <c r="W2996" s="69"/>
      <c r="X2996" s="69"/>
      <c r="Y2996" s="35"/>
      <c r="Z2996" s="35" t="s">
        <v>26662</v>
      </c>
      <c r="AA2996" s="36">
        <v>1</v>
      </c>
      <c r="AB2996" s="35" t="s">
        <v>27</v>
      </c>
      <c r="AC2996" s="35" t="str">
        <f>+IF(Tabla1[[#This Row],[STK]]="no","Sin STK", "STK disponible")</f>
        <v>STK disponible</v>
      </c>
      <c r="AD2996" s="35">
        <f>+I2996*J2996</f>
        <v>0</v>
      </c>
      <c r="AE2996" s="35">
        <f>+I2996*K2996</f>
        <v>0</v>
      </c>
      <c r="AF2996" s="36">
        <f>IF(Tabla1[[#This Row],[ref pack]]=1,Tabla1[[#This Row],[Pedido]],LCM(Tabla1[[#This Row],[MC VIEJO]],Tabla1[[#This Row],[Pedido]]))</f>
        <v>1</v>
      </c>
      <c r="AG2996" s="36">
        <f>+VLOOKUP(Tabla1[[#This Row],[Artículo]],'.'!$B$2:$D$11481,3,)</f>
        <v>1</v>
      </c>
      <c r="AH2996" s="37" t="str">
        <f>+IFERROR(SEARCH("pack",Tabla1[[#This Row],[PACK]]),"")</f>
        <v/>
      </c>
    </row>
    <row r="2997" spans="1:34" ht="24" customHeight="1" x14ac:dyDescent="0.2">
      <c r="A2997" s="50" t="s">
        <v>5337</v>
      </c>
      <c r="B2997" s="60" t="s">
        <v>5694</v>
      </c>
      <c r="C2997" s="61" t="s">
        <v>5695</v>
      </c>
      <c r="D2997" s="52" t="s">
        <v>9841</v>
      </c>
      <c r="E2997" s="53">
        <v>60385.36</v>
      </c>
      <c r="F2997" s="23" t="str">
        <f>+IFERROR(VLOOKUP(Tabla1[[#This Row],[Artículo]],'..'!$B$2:$D$569000,3,),"")</f>
        <v/>
      </c>
      <c r="G2997" s="24" t="str">
        <f>IF(H2997=AF2997,"", "Error MC")</f>
        <v>Error MC</v>
      </c>
      <c r="H2997" s="62"/>
      <c r="I2997" s="54">
        <f>+Tabla1[[#This Row],[MC]]*Tabla1[[#This Row],[Pedido]]*Tabla1[[#This Row],[PVC ]]</f>
        <v>0</v>
      </c>
      <c r="J2997" s="26">
        <v>0.21</v>
      </c>
      <c r="K2997" s="63"/>
      <c r="L2997" s="28" t="s">
        <v>17</v>
      </c>
      <c r="M2997" s="53">
        <v>105946.11199999999</v>
      </c>
      <c r="N2997" s="64" t="str">
        <f>+IF(Tabla1[[#This Row],[F PMPI]]="SÍ","No","Sí")</f>
        <v>Sí</v>
      </c>
      <c r="O2997" s="65">
        <f>+Tabla1[[#This Row],[PVL]]*1.055</f>
        <v>111773.14815999998</v>
      </c>
      <c r="P2997" s="65">
        <f>+Tabla1[[#This Row],[PVL]]*1.43</f>
        <v>151502.94016</v>
      </c>
      <c r="Q2997" s="66" t="str">
        <f>+HYPERLINK(Tabla1[[#This Row],[PAG]])</f>
        <v>https://todomusica.com.ar/parches/9682-bass-powerstroke-3-ebony-22-diameter-5-black-dynamo.html</v>
      </c>
      <c r="R2997" s="67"/>
      <c r="S2997" s="68"/>
      <c r="T2997" s="69"/>
      <c r="U2997" s="69"/>
      <c r="V2997" s="69"/>
      <c r="W2997" s="69"/>
      <c r="X2997" s="69"/>
      <c r="Y2997" s="35"/>
      <c r="Z2997" s="35" t="s">
        <v>26661</v>
      </c>
      <c r="AA2997" s="36">
        <v>1</v>
      </c>
      <c r="AB2997" s="35" t="s">
        <v>27</v>
      </c>
      <c r="AC2997" s="35" t="str">
        <f>+IF(Tabla1[[#This Row],[STK]]="no","Sin STK", "STK disponible")</f>
        <v>STK disponible</v>
      </c>
      <c r="AD2997" s="35">
        <f>+I2997*J2997</f>
        <v>0</v>
      </c>
      <c r="AE2997" s="35">
        <f>+I2997*K2997</f>
        <v>0</v>
      </c>
      <c r="AF2997" s="36">
        <f>IF(Tabla1[[#This Row],[ref pack]]=1,Tabla1[[#This Row],[Pedido]],LCM(Tabla1[[#This Row],[MC VIEJO]],Tabla1[[#This Row],[Pedido]]))</f>
        <v>1</v>
      </c>
      <c r="AG2997" s="36">
        <f>+VLOOKUP(Tabla1[[#This Row],[Artículo]],'.'!$B$2:$D$11481,3,)</f>
        <v>1</v>
      </c>
      <c r="AH2997" s="37" t="str">
        <f>+IFERROR(SEARCH("pack",Tabla1[[#This Row],[PACK]]),"")</f>
        <v/>
      </c>
    </row>
    <row r="2998" spans="1:34" ht="24" customHeight="1" x14ac:dyDescent="0.2">
      <c r="A2998" s="50" t="s">
        <v>5337</v>
      </c>
      <c r="B2998" s="60" t="s">
        <v>5696</v>
      </c>
      <c r="C2998" s="61" t="s">
        <v>5697</v>
      </c>
      <c r="D2998" s="52" t="s">
        <v>9842</v>
      </c>
      <c r="E2998" s="53">
        <v>58825.26</v>
      </c>
      <c r="F2998" s="23" t="str">
        <f>+IFERROR(VLOOKUP(Tabla1[[#This Row],[Artículo]],'..'!$B$2:$D$569000,3,),"")</f>
        <v/>
      </c>
      <c r="G2998" s="24" t="str">
        <f>IF(H2998=AF2998,"", "Error MC")</f>
        <v>Error MC</v>
      </c>
      <c r="H2998" s="62"/>
      <c r="I2998" s="54">
        <f>+Tabla1[[#This Row],[MC]]*Tabla1[[#This Row],[Pedido]]*Tabla1[[#This Row],[PVC ]]</f>
        <v>0</v>
      </c>
      <c r="J2998" s="26">
        <v>0.21</v>
      </c>
      <c r="K2998" s="63"/>
      <c r="L2998" s="28" t="s">
        <v>17</v>
      </c>
      <c r="M2998" s="53">
        <v>103208.92200000001</v>
      </c>
      <c r="N2998" s="64" t="str">
        <f>+IF(Tabla1[[#This Row],[F PMPI]]="SÍ","No","Sí")</f>
        <v>Sí</v>
      </c>
      <c r="O2998" s="65">
        <f>+Tabla1[[#This Row],[PVL]]*1.055</f>
        <v>108885.41271</v>
      </c>
      <c r="P2998" s="65">
        <f>+Tabla1[[#This Row],[PVL]]*1.43</f>
        <v>147588.75846000001</v>
      </c>
      <c r="Q2998" s="66" t="str">
        <f>+HYPERLINK(Tabla1[[#This Row],[PAG]])</f>
        <v>https://todomusica.com.ar/parches/5570-404.html</v>
      </c>
      <c r="R2998" s="67"/>
      <c r="S2998" s="68"/>
      <c r="T2998" s="69"/>
      <c r="U2998" s="69"/>
      <c r="V2998" s="69"/>
      <c r="W2998" s="69"/>
      <c r="X2998" s="69"/>
      <c r="Y2998" s="35"/>
      <c r="Z2998" s="35" t="s">
        <v>26663</v>
      </c>
      <c r="AA2998" s="36">
        <v>1</v>
      </c>
      <c r="AB2998" s="35" t="s">
        <v>27</v>
      </c>
      <c r="AC2998" s="35" t="str">
        <f>+IF(Tabla1[[#This Row],[STK]]="no","Sin STK", "STK disponible")</f>
        <v>STK disponible</v>
      </c>
      <c r="AD2998" s="35">
        <f>+I2998*J2998</f>
        <v>0</v>
      </c>
      <c r="AE2998" s="35">
        <f>+I2998*K2998</f>
        <v>0</v>
      </c>
      <c r="AF2998" s="36">
        <f>IF(Tabla1[[#This Row],[ref pack]]=1,Tabla1[[#This Row],[Pedido]],LCM(Tabla1[[#This Row],[MC VIEJO]],Tabla1[[#This Row],[Pedido]]))</f>
        <v>1</v>
      </c>
      <c r="AG2998" s="36">
        <f>+VLOOKUP(Tabla1[[#This Row],[Artículo]],'.'!$B$2:$D$11481,3,)</f>
        <v>1</v>
      </c>
      <c r="AH2998" s="37" t="str">
        <f>+IFERROR(SEARCH("pack",Tabla1[[#This Row],[PACK]]),"")</f>
        <v/>
      </c>
    </row>
    <row r="2999" spans="1:34" ht="24" customHeight="1" x14ac:dyDescent="0.2">
      <c r="A2999" s="50" t="s">
        <v>5337</v>
      </c>
      <c r="B2999" s="60" t="s">
        <v>5698</v>
      </c>
      <c r="C2999" s="61" t="s">
        <v>5699</v>
      </c>
      <c r="D2999" s="52" t="s">
        <v>27</v>
      </c>
      <c r="E2999" s="53">
        <v>62037.25</v>
      </c>
      <c r="F2999" s="23" t="str">
        <f>+IFERROR(VLOOKUP(Tabla1[[#This Row],[Artículo]],'..'!$B$2:$D$569000,3,),"")</f>
        <v/>
      </c>
      <c r="G2999" s="24" t="str">
        <f>IF(H2999=AF2999,"", "Error MC")</f>
        <v>Error MC</v>
      </c>
      <c r="H2999" s="62"/>
      <c r="I2999" s="54">
        <f>+Tabla1[[#This Row],[MC]]*Tabla1[[#This Row],[Pedido]]*Tabla1[[#This Row],[PVC ]]</f>
        <v>0</v>
      </c>
      <c r="J2999" s="26">
        <v>0.21</v>
      </c>
      <c r="K2999" s="63"/>
      <c r="L2999" s="28" t="s">
        <v>17</v>
      </c>
      <c r="M2999" s="53">
        <v>108844.352</v>
      </c>
      <c r="N2999" s="64" t="str">
        <f>+IF(Tabla1[[#This Row],[F PMPI]]="SÍ","No","Sí")</f>
        <v>Sí</v>
      </c>
      <c r="O2999" s="65">
        <f>+Tabla1[[#This Row],[PVL]]*1.055</f>
        <v>114830.79135999999</v>
      </c>
      <c r="P2999" s="65">
        <f>+Tabla1[[#This Row],[PVL]]*1.43</f>
        <v>155647.42335999999</v>
      </c>
      <c r="Q2999" s="66" t="str">
        <f>+HYPERLINK(Tabla1[[#This Row],[PAG]])</f>
        <v>https://todomusica.com.ar/parches/5571-404.html</v>
      </c>
      <c r="R2999" s="67"/>
      <c r="S2999" s="68"/>
      <c r="T2999" s="69"/>
      <c r="U2999" s="69"/>
      <c r="V2999" s="69"/>
      <c r="W2999" s="69"/>
      <c r="X2999" s="69"/>
      <c r="Y2999" s="35"/>
      <c r="Z2999" s="35" t="s">
        <v>26664</v>
      </c>
      <c r="AA2999" s="36">
        <v>1</v>
      </c>
      <c r="AB2999" s="35" t="s">
        <v>27</v>
      </c>
      <c r="AC2999" s="35" t="str">
        <f>+IF(Tabla1[[#This Row],[STK]]="no","Sin STK", "STK disponible")</f>
        <v>Sin STK</v>
      </c>
      <c r="AD2999" s="35">
        <f>+I2999*J2999</f>
        <v>0</v>
      </c>
      <c r="AE2999" s="35">
        <f>+I2999*K2999</f>
        <v>0</v>
      </c>
      <c r="AF2999" s="36">
        <f>IF(Tabla1[[#This Row],[ref pack]]=1,Tabla1[[#This Row],[Pedido]],LCM(Tabla1[[#This Row],[MC VIEJO]],Tabla1[[#This Row],[Pedido]]))</f>
        <v>1</v>
      </c>
      <c r="AG2999" s="36">
        <f>+VLOOKUP(Tabla1[[#This Row],[Artículo]],'.'!$B$2:$D$11481,3,)</f>
        <v>1</v>
      </c>
      <c r="AH2999" s="37" t="str">
        <f>+IFERROR(SEARCH("pack",Tabla1[[#This Row],[PACK]]),"")</f>
        <v/>
      </c>
    </row>
    <row r="3000" spans="1:34" ht="24" customHeight="1" x14ac:dyDescent="0.2">
      <c r="A3000" s="50" t="s">
        <v>5337</v>
      </c>
      <c r="B3000" s="60" t="s">
        <v>5700</v>
      </c>
      <c r="C3000" s="61" t="s">
        <v>5701</v>
      </c>
      <c r="D3000" s="52" t="s">
        <v>27</v>
      </c>
      <c r="E3000" s="53">
        <v>43981.26</v>
      </c>
      <c r="F3000" s="23" t="str">
        <f>+IFERROR(VLOOKUP(Tabla1[[#This Row],[Artículo]],'..'!$B$2:$D$569000,3,),"")</f>
        <v/>
      </c>
      <c r="G3000" s="24" t="str">
        <f>IF(H3000=AF3000,"", "Error MC")</f>
        <v>Error MC</v>
      </c>
      <c r="H3000" s="62"/>
      <c r="I3000" s="54">
        <f>+Tabla1[[#This Row],[MC]]*Tabla1[[#This Row],[Pedido]]*Tabla1[[#This Row],[PVC ]]</f>
        <v>0</v>
      </c>
      <c r="J3000" s="26">
        <v>0.21</v>
      </c>
      <c r="K3000" s="63"/>
      <c r="L3000" s="28" t="s">
        <v>17</v>
      </c>
      <c r="M3000" s="53">
        <v>77165.123999999996</v>
      </c>
      <c r="N3000" s="64" t="str">
        <f>+IF(Tabla1[[#This Row],[F PMPI]]="SÍ","No","Sí")</f>
        <v>Sí</v>
      </c>
      <c r="O3000" s="65">
        <f>+Tabla1[[#This Row],[PVL]]*1.055</f>
        <v>81409.205819999988</v>
      </c>
      <c r="P3000" s="65">
        <f>+Tabla1[[#This Row],[PVL]]*1.43</f>
        <v>110346.12731999999</v>
      </c>
      <c r="Q3000" s="66" t="str">
        <f>+HYPERLINK(Tabla1[[#This Row],[PAG]])</f>
        <v>https://todomusica.com.ar/parches/7815-bass-powerstroke-3-coated-18.html</v>
      </c>
      <c r="R3000" s="67"/>
      <c r="S3000" s="68"/>
      <c r="T3000" s="69"/>
      <c r="U3000" s="69"/>
      <c r="V3000" s="69"/>
      <c r="W3000" s="69"/>
      <c r="X3000" s="69"/>
      <c r="Y3000" s="35"/>
      <c r="Z3000" s="35" t="s">
        <v>26665</v>
      </c>
      <c r="AA3000" s="36">
        <v>1</v>
      </c>
      <c r="AB3000" s="35" t="s">
        <v>27</v>
      </c>
      <c r="AC3000" s="35" t="str">
        <f>+IF(Tabla1[[#This Row],[STK]]="no","Sin STK", "STK disponible")</f>
        <v>Sin STK</v>
      </c>
      <c r="AD3000" s="35">
        <f>+I3000*J3000</f>
        <v>0</v>
      </c>
      <c r="AE3000" s="35">
        <f>+I3000*K3000</f>
        <v>0</v>
      </c>
      <c r="AF3000" s="36">
        <f>IF(Tabla1[[#This Row],[ref pack]]=1,Tabla1[[#This Row],[Pedido]],LCM(Tabla1[[#This Row],[MC VIEJO]],Tabla1[[#This Row],[Pedido]]))</f>
        <v>1</v>
      </c>
      <c r="AG3000" s="36">
        <f>+VLOOKUP(Tabla1[[#This Row],[Artículo]],'.'!$B$2:$D$11481,3,)</f>
        <v>1</v>
      </c>
      <c r="AH3000" s="37" t="str">
        <f>+IFERROR(SEARCH("pack",Tabla1[[#This Row],[PACK]]),"")</f>
        <v/>
      </c>
    </row>
    <row r="3001" spans="1:34" ht="24" customHeight="1" x14ac:dyDescent="0.2">
      <c r="A3001" s="50" t="s">
        <v>5337</v>
      </c>
      <c r="B3001" s="60" t="s">
        <v>5702</v>
      </c>
      <c r="C3001" s="61" t="s">
        <v>5703</v>
      </c>
      <c r="D3001" s="52" t="s">
        <v>27</v>
      </c>
      <c r="E3001" s="53">
        <v>45128.37</v>
      </c>
      <c r="F3001" s="23" t="str">
        <f>+IFERROR(VLOOKUP(Tabla1[[#This Row],[Artículo]],'..'!$B$2:$D$569000,3,),"")</f>
        <v/>
      </c>
      <c r="G3001" s="24" t="str">
        <f>IF(H3001=AF3001,"", "Error MC")</f>
        <v>Error MC</v>
      </c>
      <c r="H3001" s="62"/>
      <c r="I3001" s="54">
        <f>+Tabla1[[#This Row],[MC]]*Tabla1[[#This Row],[Pedido]]*Tabla1[[#This Row],[PVC ]]</f>
        <v>0</v>
      </c>
      <c r="J3001" s="26">
        <v>0.21</v>
      </c>
      <c r="K3001" s="63"/>
      <c r="L3001" s="28" t="s">
        <v>17</v>
      </c>
      <c r="M3001" s="53">
        <v>79177.729000000007</v>
      </c>
      <c r="N3001" s="64" t="str">
        <f>+IF(Tabla1[[#This Row],[F PMPI]]="SÍ","No","Sí")</f>
        <v>Sí</v>
      </c>
      <c r="O3001" s="65">
        <f>+Tabla1[[#This Row],[PVL]]*1.055</f>
        <v>83532.504094999997</v>
      </c>
      <c r="P3001" s="65">
        <f>+Tabla1[[#This Row],[PVL]]*1.43</f>
        <v>113224.15247</v>
      </c>
      <c r="Q3001" s="66" t="str">
        <f>+HYPERLINK(Tabla1[[#This Row],[PAG]])</f>
        <v>https://todomusica.com.ar/parches/7816-bass-powerstroke-3-coated-20.html</v>
      </c>
      <c r="R3001" s="67"/>
      <c r="S3001" s="68"/>
      <c r="T3001" s="69"/>
      <c r="U3001" s="69"/>
      <c r="V3001" s="69"/>
      <c r="W3001" s="69"/>
      <c r="X3001" s="69"/>
      <c r="Y3001" s="35"/>
      <c r="Z3001" s="35" t="s">
        <v>26666</v>
      </c>
      <c r="AA3001" s="36">
        <v>1</v>
      </c>
      <c r="AB3001" s="35" t="s">
        <v>27</v>
      </c>
      <c r="AC3001" s="35" t="str">
        <f>+IF(Tabla1[[#This Row],[STK]]="no","Sin STK", "STK disponible")</f>
        <v>Sin STK</v>
      </c>
      <c r="AD3001" s="35">
        <f>+I3001*J3001</f>
        <v>0</v>
      </c>
      <c r="AE3001" s="35">
        <f>+I3001*K3001</f>
        <v>0</v>
      </c>
      <c r="AF3001" s="36">
        <f>IF(Tabla1[[#This Row],[ref pack]]=1,Tabla1[[#This Row],[Pedido]],LCM(Tabla1[[#This Row],[MC VIEJO]],Tabla1[[#This Row],[Pedido]]))</f>
        <v>1</v>
      </c>
      <c r="AG3001" s="36">
        <f>+VLOOKUP(Tabla1[[#This Row],[Artículo]],'.'!$B$2:$D$11481,3,)</f>
        <v>1</v>
      </c>
      <c r="AH3001" s="37" t="str">
        <f>+IFERROR(SEARCH("pack",Tabla1[[#This Row],[PACK]]),"")</f>
        <v/>
      </c>
    </row>
    <row r="3002" spans="1:34" ht="24" customHeight="1" x14ac:dyDescent="0.2">
      <c r="A3002" s="50" t="s">
        <v>5337</v>
      </c>
      <c r="B3002" s="60" t="s">
        <v>5704</v>
      </c>
      <c r="C3002" s="61" t="s">
        <v>5705</v>
      </c>
      <c r="D3002" s="52" t="s">
        <v>9841</v>
      </c>
      <c r="E3002" s="53">
        <v>55039.72</v>
      </c>
      <c r="F3002" s="23" t="str">
        <f>+IFERROR(VLOOKUP(Tabla1[[#This Row],[Artículo]],'..'!$B$2:$D$569000,3,),"")</f>
        <v/>
      </c>
      <c r="G3002" s="24" t="str">
        <f>IF(H3002=AF3002,"", "Error MC")</f>
        <v>Error MC</v>
      </c>
      <c r="H3002" s="62"/>
      <c r="I3002" s="54">
        <f>+Tabla1[[#This Row],[MC]]*Tabla1[[#This Row],[Pedido]]*Tabla1[[#This Row],[PVC ]]</f>
        <v>0</v>
      </c>
      <c r="J3002" s="26">
        <v>0.21</v>
      </c>
      <c r="K3002" s="63"/>
      <c r="L3002" s="28" t="s">
        <v>17</v>
      </c>
      <c r="M3002" s="53">
        <v>96567.183999999994</v>
      </c>
      <c r="N3002" s="64" t="str">
        <f>+IF(Tabla1[[#This Row],[F PMPI]]="SÍ","No","Sí")</f>
        <v>Sí</v>
      </c>
      <c r="O3002" s="65">
        <f>+Tabla1[[#This Row],[PVL]]*1.055</f>
        <v>101878.37911999998</v>
      </c>
      <c r="P3002" s="65">
        <f>+Tabla1[[#This Row],[PVL]]*1.43</f>
        <v>138091.07311999999</v>
      </c>
      <c r="Q3002" s="66" t="str">
        <f>+HYPERLINK(Tabla1[[#This Row],[PAG]])</f>
        <v>https://todomusica.com.ar/parches/2407-p3-1122-bp.html</v>
      </c>
      <c r="R3002" s="67"/>
      <c r="S3002" s="68"/>
      <c r="T3002" s="69"/>
      <c r="U3002" s="69"/>
      <c r="V3002" s="69"/>
      <c r="W3002" s="69"/>
      <c r="X3002" s="69"/>
      <c r="Y3002" s="35"/>
      <c r="Z3002" s="35" t="s">
        <v>26667</v>
      </c>
      <c r="AA3002" s="36">
        <v>1</v>
      </c>
      <c r="AB3002" s="35" t="s">
        <v>27</v>
      </c>
      <c r="AC3002" s="35" t="str">
        <f>+IF(Tabla1[[#This Row],[STK]]="no","Sin STK", "STK disponible")</f>
        <v>STK disponible</v>
      </c>
      <c r="AD3002" s="35">
        <f>+I3002*J3002</f>
        <v>0</v>
      </c>
      <c r="AE3002" s="35">
        <f>+I3002*K3002</f>
        <v>0</v>
      </c>
      <c r="AF3002" s="36">
        <f>IF(Tabla1[[#This Row],[ref pack]]=1,Tabla1[[#This Row],[Pedido]],LCM(Tabla1[[#This Row],[MC VIEJO]],Tabla1[[#This Row],[Pedido]]))</f>
        <v>1</v>
      </c>
      <c r="AG3002" s="36">
        <f>+VLOOKUP(Tabla1[[#This Row],[Artículo]],'.'!$B$2:$D$11481,3,)</f>
        <v>1</v>
      </c>
      <c r="AH3002" s="37" t="str">
        <f>+IFERROR(SEARCH("pack",Tabla1[[#This Row],[PACK]]),"")</f>
        <v/>
      </c>
    </row>
    <row r="3003" spans="1:34" ht="24" customHeight="1" x14ac:dyDescent="0.2">
      <c r="A3003" s="50" t="s">
        <v>5337</v>
      </c>
      <c r="B3003" s="60" t="s">
        <v>5706</v>
      </c>
      <c r="C3003" s="61" t="s">
        <v>5707</v>
      </c>
      <c r="D3003" s="52" t="s">
        <v>9841</v>
      </c>
      <c r="E3003" s="53">
        <v>49051.64</v>
      </c>
      <c r="F3003" s="23" t="str">
        <f>+IFERROR(VLOOKUP(Tabla1[[#This Row],[Artículo]],'..'!$B$2:$D$569000,3,),"")</f>
        <v/>
      </c>
      <c r="G3003" s="24" t="str">
        <f>IF(H3003=AF3003,"", "Error MC")</f>
        <v>Error MC</v>
      </c>
      <c r="H3003" s="62"/>
      <c r="I3003" s="54">
        <f>+Tabla1[[#This Row],[MC]]*Tabla1[[#This Row],[Pedido]]*Tabla1[[#This Row],[PVC ]]</f>
        <v>0</v>
      </c>
      <c r="J3003" s="26">
        <v>0.21</v>
      </c>
      <c r="K3003" s="63"/>
      <c r="L3003" s="28" t="s">
        <v>17</v>
      </c>
      <c r="M3003" s="53">
        <v>86061.104999999996</v>
      </c>
      <c r="N3003" s="64" t="str">
        <f>+IF(Tabla1[[#This Row],[F PMPI]]="SÍ","No","Sí")</f>
        <v>Sí</v>
      </c>
      <c r="O3003" s="65">
        <f>+Tabla1[[#This Row],[PVL]]*1.055</f>
        <v>90794.46577499999</v>
      </c>
      <c r="P3003" s="65">
        <f>+Tabla1[[#This Row],[PVL]]*1.43</f>
        <v>123067.38014999998</v>
      </c>
      <c r="Q3003" s="66" t="str">
        <f>+HYPERLINK(Tabla1[[#This Row],[PAG]])</f>
        <v>https://todomusica.com.ar/parches/2363-p3-1122-c2.html</v>
      </c>
      <c r="R3003" s="67"/>
      <c r="S3003" s="68"/>
      <c r="T3003" s="69"/>
      <c r="U3003" s="69"/>
      <c r="V3003" s="69"/>
      <c r="W3003" s="69"/>
      <c r="X3003" s="69"/>
      <c r="Y3003" s="35"/>
      <c r="Z3003" s="35" t="s">
        <v>26668</v>
      </c>
      <c r="AA3003" s="36">
        <v>1</v>
      </c>
      <c r="AB3003" s="35" t="s">
        <v>27</v>
      </c>
      <c r="AC3003" s="35" t="str">
        <f>+IF(Tabla1[[#This Row],[STK]]="no","Sin STK", "STK disponible")</f>
        <v>STK disponible</v>
      </c>
      <c r="AD3003" s="35">
        <f>+I3003*J3003</f>
        <v>0</v>
      </c>
      <c r="AE3003" s="35">
        <f>+I3003*K3003</f>
        <v>0</v>
      </c>
      <c r="AF3003" s="36">
        <f>IF(Tabla1[[#This Row],[ref pack]]=1,Tabla1[[#This Row],[Pedido]],LCM(Tabla1[[#This Row],[MC VIEJO]],Tabla1[[#This Row],[Pedido]]))</f>
        <v>1</v>
      </c>
      <c r="AG3003" s="36">
        <f>+VLOOKUP(Tabla1[[#This Row],[Artículo]],'.'!$B$2:$D$11481,3,)</f>
        <v>1</v>
      </c>
      <c r="AH3003" s="37" t="str">
        <f>+IFERROR(SEARCH("pack",Tabla1[[#This Row],[PACK]]),"")</f>
        <v/>
      </c>
    </row>
    <row r="3004" spans="1:34" ht="24" customHeight="1" x14ac:dyDescent="0.2">
      <c r="A3004" s="50" t="s">
        <v>5337</v>
      </c>
      <c r="B3004" s="60" t="s">
        <v>5708</v>
      </c>
      <c r="C3004" s="61" t="s">
        <v>5709</v>
      </c>
      <c r="D3004" s="52" t="s">
        <v>9841</v>
      </c>
      <c r="E3004" s="53">
        <v>49051.64</v>
      </c>
      <c r="F3004" s="23" t="str">
        <f>+IFERROR(VLOOKUP(Tabla1[[#This Row],[Artículo]],'..'!$B$2:$D$569000,3,),"")</f>
        <v/>
      </c>
      <c r="G3004" s="24" t="str">
        <f>IF(H3004=AF3004,"", "Error MC")</f>
        <v>Error MC</v>
      </c>
      <c r="H3004" s="62"/>
      <c r="I3004" s="54">
        <f>+Tabla1[[#This Row],[MC]]*Tabla1[[#This Row],[Pedido]]*Tabla1[[#This Row],[PVC ]]</f>
        <v>0</v>
      </c>
      <c r="J3004" s="26">
        <v>0.21</v>
      </c>
      <c r="K3004" s="63"/>
      <c r="L3004" s="28" t="s">
        <v>17</v>
      </c>
      <c r="M3004" s="53">
        <v>86061.104999999996</v>
      </c>
      <c r="N3004" s="64" t="str">
        <f>+IF(Tabla1[[#This Row],[F PMPI]]="SÍ","No","Sí")</f>
        <v>Sí</v>
      </c>
      <c r="O3004" s="65">
        <f>+Tabla1[[#This Row],[PVL]]*1.055</f>
        <v>90794.46577499999</v>
      </c>
      <c r="P3004" s="65">
        <f>+Tabla1[[#This Row],[PVL]]*1.43</f>
        <v>123067.38014999998</v>
      </c>
      <c r="Q3004" s="66" t="str">
        <f>+HYPERLINK(Tabla1[[#This Row],[PAG]])</f>
        <v>https://todomusica.com.ar/parches/7817-bass-powerstroke-3-coated-22.html</v>
      </c>
      <c r="R3004" s="67"/>
      <c r="S3004" s="68"/>
      <c r="T3004" s="69"/>
      <c r="U3004" s="69"/>
      <c r="V3004" s="69"/>
      <c r="W3004" s="69"/>
      <c r="X3004" s="69"/>
      <c r="Y3004" s="35"/>
      <c r="Z3004" s="35" t="s">
        <v>26669</v>
      </c>
      <c r="AA3004" s="36">
        <v>1</v>
      </c>
      <c r="AB3004" s="35" t="s">
        <v>27</v>
      </c>
      <c r="AC3004" s="35" t="str">
        <f>+IF(Tabla1[[#This Row],[STK]]="no","Sin STK", "STK disponible")</f>
        <v>STK disponible</v>
      </c>
      <c r="AD3004" s="35">
        <f>+I3004*J3004</f>
        <v>0</v>
      </c>
      <c r="AE3004" s="35">
        <f>+I3004*K3004</f>
        <v>0</v>
      </c>
      <c r="AF3004" s="36">
        <f>IF(Tabla1[[#This Row],[ref pack]]=1,Tabla1[[#This Row],[Pedido]],LCM(Tabla1[[#This Row],[MC VIEJO]],Tabla1[[#This Row],[Pedido]]))</f>
        <v>1</v>
      </c>
      <c r="AG3004" s="36">
        <f>+VLOOKUP(Tabla1[[#This Row],[Artículo]],'.'!$B$2:$D$11481,3,)</f>
        <v>1</v>
      </c>
      <c r="AH3004" s="37" t="str">
        <f>+IFERROR(SEARCH("pack",Tabla1[[#This Row],[PACK]]),"")</f>
        <v/>
      </c>
    </row>
    <row r="3005" spans="1:34" ht="24" customHeight="1" x14ac:dyDescent="0.2">
      <c r="A3005" s="50" t="s">
        <v>5337</v>
      </c>
      <c r="B3005" s="60" t="s">
        <v>5710</v>
      </c>
      <c r="C3005" s="61" t="s">
        <v>5711</v>
      </c>
      <c r="D3005" s="52" t="s">
        <v>9841</v>
      </c>
      <c r="E3005" s="53">
        <v>52355.39</v>
      </c>
      <c r="F3005" s="23" t="str">
        <f>+IFERROR(VLOOKUP(Tabla1[[#This Row],[Artículo]],'..'!$B$2:$D$569000,3,),"")</f>
        <v/>
      </c>
      <c r="G3005" s="24" t="str">
        <f>IF(H3005=AF3005,"", "Error MC")</f>
        <v>Error MC</v>
      </c>
      <c r="H3005" s="62"/>
      <c r="I3005" s="54">
        <f>+Tabla1[[#This Row],[MC]]*Tabla1[[#This Row],[Pedido]]*Tabla1[[#This Row],[PVC ]]</f>
        <v>0</v>
      </c>
      <c r="J3005" s="26">
        <v>0.21</v>
      </c>
      <c r="K3005" s="63"/>
      <c r="L3005" s="28" t="s">
        <v>17</v>
      </c>
      <c r="M3005" s="53">
        <v>91857.536999999997</v>
      </c>
      <c r="N3005" s="64" t="str">
        <f>+IF(Tabla1[[#This Row],[F PMPI]]="SÍ","No","Sí")</f>
        <v>Sí</v>
      </c>
      <c r="O3005" s="65">
        <f>+Tabla1[[#This Row],[PVL]]*1.055</f>
        <v>96909.701534999986</v>
      </c>
      <c r="P3005" s="65">
        <f>+Tabla1[[#This Row],[PVL]]*1.43</f>
        <v>131356.27790999998</v>
      </c>
      <c r="Q3005" s="66" t="str">
        <f>+HYPERLINK(Tabla1[[#This Row],[PAG]])</f>
        <v>https://todomusica.com.ar/parches/7818-bass-powerstroke-3-coated-24.html</v>
      </c>
      <c r="R3005" s="67"/>
      <c r="S3005" s="68"/>
      <c r="T3005" s="69"/>
      <c r="U3005" s="69"/>
      <c r="V3005" s="69"/>
      <c r="W3005" s="69"/>
      <c r="X3005" s="69"/>
      <c r="Y3005" s="35"/>
      <c r="Z3005" s="35" t="s">
        <v>26670</v>
      </c>
      <c r="AA3005" s="36">
        <v>1</v>
      </c>
      <c r="AB3005" s="35" t="s">
        <v>27</v>
      </c>
      <c r="AC3005" s="35" t="str">
        <f>+IF(Tabla1[[#This Row],[STK]]="no","Sin STK", "STK disponible")</f>
        <v>STK disponible</v>
      </c>
      <c r="AD3005" s="35">
        <f>+I3005*J3005</f>
        <v>0</v>
      </c>
      <c r="AE3005" s="35">
        <f>+I3005*K3005</f>
        <v>0</v>
      </c>
      <c r="AF3005" s="36">
        <f>IF(Tabla1[[#This Row],[ref pack]]=1,Tabla1[[#This Row],[Pedido]],LCM(Tabla1[[#This Row],[MC VIEJO]],Tabla1[[#This Row],[Pedido]]))</f>
        <v>1</v>
      </c>
      <c r="AG3005" s="36">
        <f>+VLOOKUP(Tabla1[[#This Row],[Artículo]],'.'!$B$2:$D$11481,3,)</f>
        <v>1</v>
      </c>
      <c r="AH3005" s="37" t="str">
        <f>+IFERROR(SEARCH("pack",Tabla1[[#This Row],[PACK]]),"")</f>
        <v/>
      </c>
    </row>
    <row r="3006" spans="1:34" ht="24" customHeight="1" x14ac:dyDescent="0.2">
      <c r="A3006" s="50" t="s">
        <v>5337</v>
      </c>
      <c r="B3006" s="60" t="s">
        <v>5712</v>
      </c>
      <c r="C3006" s="61" t="s">
        <v>5713</v>
      </c>
      <c r="D3006" s="52" t="s">
        <v>9842</v>
      </c>
      <c r="E3006" s="53">
        <v>56462.15</v>
      </c>
      <c r="F3006" s="23" t="str">
        <f>+IFERROR(VLOOKUP(Tabla1[[#This Row],[Artículo]],'..'!$B$2:$D$569000,3,),"")</f>
        <v/>
      </c>
      <c r="G3006" s="24" t="str">
        <f>IF(H3006=AF3006,"", "Error MC")</f>
        <v>Error MC</v>
      </c>
      <c r="H3006" s="62"/>
      <c r="I3006" s="54">
        <f>+Tabla1[[#This Row],[MC]]*Tabla1[[#This Row],[Pedido]]*Tabla1[[#This Row],[PVC ]]</f>
        <v>0</v>
      </c>
      <c r="J3006" s="26">
        <v>0.21</v>
      </c>
      <c r="K3006" s="63"/>
      <c r="L3006" s="28" t="s">
        <v>17</v>
      </c>
      <c r="M3006" s="53">
        <v>99062.845000000001</v>
      </c>
      <c r="N3006" s="64" t="str">
        <f>+IF(Tabla1[[#This Row],[F PMPI]]="SÍ","No","Sí")</f>
        <v>Sí</v>
      </c>
      <c r="O3006" s="65">
        <f>+Tabla1[[#This Row],[PVL]]*1.055</f>
        <v>104511.301475</v>
      </c>
      <c r="P3006" s="65">
        <f>+Tabla1[[#This Row],[PVL]]*1.43</f>
        <v>141659.86835</v>
      </c>
      <c r="Q3006" s="66" t="str">
        <f>+HYPERLINK(Tabla1[[#This Row],[PAG]])</f>
        <v>https://todomusica.com.ar/parches/2468-p3-1126-c2.html</v>
      </c>
      <c r="R3006" s="67"/>
      <c r="S3006" s="68"/>
      <c r="T3006" s="69"/>
      <c r="U3006" s="69"/>
      <c r="V3006" s="69"/>
      <c r="W3006" s="69"/>
      <c r="X3006" s="69"/>
      <c r="Y3006" s="35"/>
      <c r="Z3006" s="35" t="s">
        <v>26671</v>
      </c>
      <c r="AA3006" s="36">
        <v>1</v>
      </c>
      <c r="AB3006" s="35" t="s">
        <v>27</v>
      </c>
      <c r="AC3006" s="35" t="str">
        <f>+IF(Tabla1[[#This Row],[STK]]="no","Sin STK", "STK disponible")</f>
        <v>STK disponible</v>
      </c>
      <c r="AD3006" s="35">
        <f>+I3006*J3006</f>
        <v>0</v>
      </c>
      <c r="AE3006" s="35">
        <f>+I3006*K3006</f>
        <v>0</v>
      </c>
      <c r="AF3006" s="36">
        <f>IF(Tabla1[[#This Row],[ref pack]]=1,Tabla1[[#This Row],[Pedido]],LCM(Tabla1[[#This Row],[MC VIEJO]],Tabla1[[#This Row],[Pedido]]))</f>
        <v>1</v>
      </c>
      <c r="AG3006" s="36">
        <f>+VLOOKUP(Tabla1[[#This Row],[Artículo]],'.'!$B$2:$D$11481,3,)</f>
        <v>1</v>
      </c>
      <c r="AH3006" s="37" t="str">
        <f>+IFERROR(SEARCH("pack",Tabla1[[#This Row],[PACK]]),"")</f>
        <v/>
      </c>
    </row>
    <row r="3007" spans="1:34" ht="24" customHeight="1" x14ac:dyDescent="0.2">
      <c r="A3007" s="50" t="s">
        <v>5337</v>
      </c>
      <c r="B3007" s="60" t="s">
        <v>5714</v>
      </c>
      <c r="C3007" s="61" t="s">
        <v>5715</v>
      </c>
      <c r="D3007" s="52" t="s">
        <v>27</v>
      </c>
      <c r="E3007" s="53">
        <v>50152.88</v>
      </c>
      <c r="F3007" s="23" t="str">
        <f>+IFERROR(VLOOKUP(Tabla1[[#This Row],[Artículo]],'..'!$B$2:$D$569000,3,),"")</f>
        <v/>
      </c>
      <c r="G3007" s="24" t="str">
        <f>IF(H3007=AF3007,"", "Error MC")</f>
        <v>Error MC</v>
      </c>
      <c r="H3007" s="62"/>
      <c r="I3007" s="54">
        <f>+Tabla1[[#This Row],[MC]]*Tabla1[[#This Row],[Pedido]]*Tabla1[[#This Row],[PVC ]]</f>
        <v>0</v>
      </c>
      <c r="J3007" s="26">
        <v>0.21</v>
      </c>
      <c r="K3007" s="63"/>
      <c r="L3007" s="28" t="s">
        <v>17</v>
      </c>
      <c r="M3007" s="53">
        <v>87993.232999999993</v>
      </c>
      <c r="N3007" s="64" t="str">
        <f>+IF(Tabla1[[#This Row],[F PMPI]]="SÍ","No","Sí")</f>
        <v>Sí</v>
      </c>
      <c r="O3007" s="65">
        <f>+Tabla1[[#This Row],[PVL]]*1.055</f>
        <v>92832.860814999993</v>
      </c>
      <c r="P3007" s="65">
        <f>+Tabla1[[#This Row],[PVL]]*1.43</f>
        <v>125830.32318999998</v>
      </c>
      <c r="Q3007" s="66" t="str">
        <f>+HYPERLINK(Tabla1[[#This Row],[PAG]])</f>
        <v>http://www.todomusica.com.ar/parches/3674-p3-1316-c2.html</v>
      </c>
      <c r="R3007" s="67"/>
      <c r="S3007" s="68"/>
      <c r="T3007" s="69"/>
      <c r="U3007" s="69"/>
      <c r="V3007" s="69"/>
      <c r="W3007" s="69"/>
      <c r="X3007" s="69"/>
      <c r="Y3007" s="35"/>
      <c r="Z3007" s="35" t="s">
        <v>26672</v>
      </c>
      <c r="AA3007" s="36">
        <v>1</v>
      </c>
      <c r="AB3007" s="35" t="s">
        <v>27</v>
      </c>
      <c r="AC3007" s="35" t="str">
        <f>+IF(Tabla1[[#This Row],[STK]]="no","Sin STK", "STK disponible")</f>
        <v>Sin STK</v>
      </c>
      <c r="AD3007" s="35">
        <f>+I3007*J3007</f>
        <v>0</v>
      </c>
      <c r="AE3007" s="35">
        <f>+I3007*K3007</f>
        <v>0</v>
      </c>
      <c r="AF3007" s="36">
        <f>IF(Tabla1[[#This Row],[ref pack]]=1,Tabla1[[#This Row],[Pedido]],LCM(Tabla1[[#This Row],[MC VIEJO]],Tabla1[[#This Row],[Pedido]]))</f>
        <v>1</v>
      </c>
      <c r="AG3007" s="36">
        <f>+VLOOKUP(Tabla1[[#This Row],[Artículo]],'.'!$B$2:$D$11481,3,)</f>
        <v>1</v>
      </c>
      <c r="AH3007" s="37" t="str">
        <f>+IFERROR(SEARCH("pack",Tabla1[[#This Row],[PACK]]),"")</f>
        <v/>
      </c>
    </row>
    <row r="3008" spans="1:34" ht="24" customHeight="1" x14ac:dyDescent="0.2">
      <c r="A3008" s="50" t="s">
        <v>5337</v>
      </c>
      <c r="B3008" s="60" t="s">
        <v>5716</v>
      </c>
      <c r="C3008" s="61" t="s">
        <v>5717</v>
      </c>
      <c r="D3008" s="52" t="s">
        <v>27</v>
      </c>
      <c r="E3008" s="53">
        <v>43981.26</v>
      </c>
      <c r="F3008" s="23" t="str">
        <f>+IFERROR(VLOOKUP(Tabla1[[#This Row],[Artículo]],'..'!$B$2:$D$569000,3,),"")</f>
        <v/>
      </c>
      <c r="G3008" s="24" t="str">
        <f>IF(H3008=AF3008,"", "Error MC")</f>
        <v>Error MC</v>
      </c>
      <c r="H3008" s="62"/>
      <c r="I3008" s="54">
        <f>+Tabla1[[#This Row],[MC]]*Tabla1[[#This Row],[Pedido]]*Tabla1[[#This Row],[PVC ]]</f>
        <v>0</v>
      </c>
      <c r="J3008" s="26">
        <v>0.21</v>
      </c>
      <c r="K3008" s="63"/>
      <c r="L3008" s="28" t="s">
        <v>17</v>
      </c>
      <c r="M3008" s="53">
        <v>77165.123999999996</v>
      </c>
      <c r="N3008" s="64" t="str">
        <f>+IF(Tabla1[[#This Row],[F PMPI]]="SÍ","No","Sí")</f>
        <v>Sí</v>
      </c>
      <c r="O3008" s="65">
        <f>+Tabla1[[#This Row],[PVL]]*1.055</f>
        <v>81409.205819999988</v>
      </c>
      <c r="P3008" s="65">
        <f>+Tabla1[[#This Row],[PVL]]*1.43</f>
        <v>110346.12731999999</v>
      </c>
      <c r="Q3008" s="66" t="str">
        <f>+HYPERLINK(Tabla1[[#This Row],[PAG]])</f>
        <v>https://todomusica.com.ar/parches/1885-p3-1318-c2.html</v>
      </c>
      <c r="R3008" s="67"/>
      <c r="S3008" s="68"/>
      <c r="T3008" s="69"/>
      <c r="U3008" s="69"/>
      <c r="V3008" s="69"/>
      <c r="W3008" s="69"/>
      <c r="X3008" s="69"/>
      <c r="Y3008" s="35"/>
      <c r="Z3008" s="35" t="s">
        <v>26673</v>
      </c>
      <c r="AA3008" s="36">
        <v>1</v>
      </c>
      <c r="AB3008" s="35" t="s">
        <v>27</v>
      </c>
      <c r="AC3008" s="35" t="str">
        <f>+IF(Tabla1[[#This Row],[STK]]="no","Sin STK", "STK disponible")</f>
        <v>Sin STK</v>
      </c>
      <c r="AD3008" s="35">
        <f>+I3008*J3008</f>
        <v>0</v>
      </c>
      <c r="AE3008" s="35">
        <f>+I3008*K3008</f>
        <v>0</v>
      </c>
      <c r="AF3008" s="36">
        <f>IF(Tabla1[[#This Row],[ref pack]]=1,Tabla1[[#This Row],[Pedido]],LCM(Tabla1[[#This Row],[MC VIEJO]],Tabla1[[#This Row],[Pedido]]))</f>
        <v>1</v>
      </c>
      <c r="AG3008" s="36">
        <f>+VLOOKUP(Tabla1[[#This Row],[Artículo]],'.'!$B$2:$D$11481,3,)</f>
        <v>1</v>
      </c>
      <c r="AH3008" s="37" t="str">
        <f>+IFERROR(SEARCH("pack",Tabla1[[#This Row],[PACK]]),"")</f>
        <v/>
      </c>
    </row>
    <row r="3009" spans="1:34" ht="24" customHeight="1" x14ac:dyDescent="0.2">
      <c r="A3009" s="50" t="s">
        <v>5337</v>
      </c>
      <c r="B3009" s="60" t="s">
        <v>5718</v>
      </c>
      <c r="C3009" s="61" t="s">
        <v>5719</v>
      </c>
      <c r="D3009" s="52" t="s">
        <v>9842</v>
      </c>
      <c r="E3009" s="53">
        <v>50611.76</v>
      </c>
      <c r="F3009" s="23" t="str">
        <f>+IFERROR(VLOOKUP(Tabla1[[#This Row],[Artículo]],'..'!$B$2:$D$569000,3,),"")</f>
        <v/>
      </c>
      <c r="G3009" s="24" t="str">
        <f>IF(H3009=AF3009,"", "Error MC")</f>
        <v>Error MC</v>
      </c>
      <c r="H3009" s="62"/>
      <c r="I3009" s="54">
        <f>+Tabla1[[#This Row],[MC]]*Tabla1[[#This Row],[Pedido]]*Tabla1[[#This Row],[PVC ]]</f>
        <v>0</v>
      </c>
      <c r="J3009" s="26">
        <v>0.21</v>
      </c>
      <c r="K3009" s="63"/>
      <c r="L3009" s="28" t="s">
        <v>17</v>
      </c>
      <c r="M3009" s="53">
        <v>88798.331000000006</v>
      </c>
      <c r="N3009" s="64" t="str">
        <f>+IF(Tabla1[[#This Row],[F PMPI]]="SÍ","No","Sí")</f>
        <v>Sí</v>
      </c>
      <c r="O3009" s="65">
        <f>+Tabla1[[#This Row],[PVL]]*1.055</f>
        <v>93682.239205000005</v>
      </c>
      <c r="P3009" s="65">
        <f>+Tabla1[[#This Row],[PVL]]*1.43</f>
        <v>126981.61333000001</v>
      </c>
      <c r="Q3009" s="66" t="str">
        <f>+HYPERLINK(Tabla1[[#This Row],[PAG]])</f>
        <v>https://todomusica.com.ar/parches/9011-p3-1320-ct-og.html</v>
      </c>
      <c r="R3009" s="67"/>
      <c r="S3009" s="68"/>
      <c r="T3009" s="69"/>
      <c r="U3009" s="69"/>
      <c r="V3009" s="69"/>
      <c r="W3009" s="69"/>
      <c r="X3009" s="69"/>
      <c r="Y3009" s="35"/>
      <c r="Z3009" s="35" t="s">
        <v>26674</v>
      </c>
      <c r="AA3009" s="36">
        <v>1</v>
      </c>
      <c r="AB3009" s="35" t="s">
        <v>27</v>
      </c>
      <c r="AC3009" s="35" t="str">
        <f>+IF(Tabla1[[#This Row],[STK]]="no","Sin STK", "STK disponible")</f>
        <v>STK disponible</v>
      </c>
      <c r="AD3009" s="35">
        <f>+I3009*J3009</f>
        <v>0</v>
      </c>
      <c r="AE3009" s="35">
        <f>+I3009*K3009</f>
        <v>0</v>
      </c>
      <c r="AF3009" s="36">
        <f>IF(Tabla1[[#This Row],[ref pack]]=1,Tabla1[[#This Row],[Pedido]],LCM(Tabla1[[#This Row],[MC VIEJO]],Tabla1[[#This Row],[Pedido]]))</f>
        <v>1</v>
      </c>
      <c r="AG3009" s="36">
        <f>+VLOOKUP(Tabla1[[#This Row],[Artículo]],'.'!$B$2:$D$11481,3,)</f>
        <v>1</v>
      </c>
      <c r="AH3009" s="37" t="str">
        <f>+IFERROR(SEARCH("pack",Tabla1[[#This Row],[PACK]]),"")</f>
        <v/>
      </c>
    </row>
    <row r="3010" spans="1:34" ht="24" customHeight="1" x14ac:dyDescent="0.2">
      <c r="A3010" s="50" t="s">
        <v>5337</v>
      </c>
      <c r="B3010" s="60" t="s">
        <v>5720</v>
      </c>
      <c r="C3010" s="61" t="s">
        <v>5721</v>
      </c>
      <c r="D3010" s="52" t="s">
        <v>9842</v>
      </c>
      <c r="E3010" s="53">
        <v>50611.76</v>
      </c>
      <c r="F3010" s="23" t="str">
        <f>+IFERROR(VLOOKUP(Tabla1[[#This Row],[Artículo]],'..'!$B$2:$D$569000,3,),"")</f>
        <v/>
      </c>
      <c r="G3010" s="24" t="str">
        <f>IF(H3010=AF3010,"", "Error MC")</f>
        <v>Error MC</v>
      </c>
      <c r="H3010" s="62"/>
      <c r="I3010" s="54">
        <f>+Tabla1[[#This Row],[MC]]*Tabla1[[#This Row],[Pedido]]*Tabla1[[#This Row],[PVC ]]</f>
        <v>0</v>
      </c>
      <c r="J3010" s="26">
        <v>0.21</v>
      </c>
      <c r="K3010" s="63"/>
      <c r="L3010" s="28" t="s">
        <v>17</v>
      </c>
      <c r="M3010" s="53">
        <v>88798.331000000006</v>
      </c>
      <c r="N3010" s="64" t="str">
        <f>+IF(Tabla1[[#This Row],[F PMPI]]="SÍ","No","Sí")</f>
        <v>Sí</v>
      </c>
      <c r="O3010" s="65">
        <f>+Tabla1[[#This Row],[PVL]]*1.055</f>
        <v>93682.239205000005</v>
      </c>
      <c r="P3010" s="65">
        <f>+Tabla1[[#This Row],[PVL]]*1.43</f>
        <v>126981.61333000001</v>
      </c>
      <c r="Q3010" s="66" t="str">
        <f>+HYPERLINK(Tabla1[[#This Row],[PAG]])</f>
        <v>https://todomusica.com.ar/parches/9012-p3-1320-ct-rd.html</v>
      </c>
      <c r="R3010" s="67"/>
      <c r="S3010" s="68"/>
      <c r="T3010" s="69"/>
      <c r="U3010" s="69"/>
      <c r="V3010" s="69"/>
      <c r="W3010" s="69"/>
      <c r="X3010" s="69"/>
      <c r="Y3010" s="35"/>
      <c r="Z3010" s="35" t="s">
        <v>26675</v>
      </c>
      <c r="AA3010" s="36">
        <v>1</v>
      </c>
      <c r="AB3010" s="35" t="s">
        <v>27</v>
      </c>
      <c r="AC3010" s="35" t="str">
        <f>+IF(Tabla1[[#This Row],[STK]]="no","Sin STK", "STK disponible")</f>
        <v>STK disponible</v>
      </c>
      <c r="AD3010" s="35">
        <f>+I3010*J3010</f>
        <v>0</v>
      </c>
      <c r="AE3010" s="35">
        <f>+I3010*K3010</f>
        <v>0</v>
      </c>
      <c r="AF3010" s="36">
        <f>IF(Tabla1[[#This Row],[ref pack]]=1,Tabla1[[#This Row],[Pedido]],LCM(Tabla1[[#This Row],[MC VIEJO]],Tabla1[[#This Row],[Pedido]]))</f>
        <v>1</v>
      </c>
      <c r="AG3010" s="36">
        <f>+VLOOKUP(Tabla1[[#This Row],[Artículo]],'.'!$B$2:$D$11481,3,)</f>
        <v>1</v>
      </c>
      <c r="AH3010" s="37" t="str">
        <f>+IFERROR(SEARCH("pack",Tabla1[[#This Row],[PACK]]),"")</f>
        <v/>
      </c>
    </row>
    <row r="3011" spans="1:34" ht="24" customHeight="1" x14ac:dyDescent="0.2">
      <c r="A3011" s="50" t="s">
        <v>5337</v>
      </c>
      <c r="B3011" s="60" t="s">
        <v>5722</v>
      </c>
      <c r="C3011" s="61" t="s">
        <v>5723</v>
      </c>
      <c r="D3011" s="52" t="s">
        <v>9842</v>
      </c>
      <c r="E3011" s="53">
        <v>50611.76</v>
      </c>
      <c r="F3011" s="23" t="str">
        <f>+IFERROR(VLOOKUP(Tabla1[[#This Row],[Artículo]],'..'!$B$2:$D$569000,3,),"")</f>
        <v/>
      </c>
      <c r="G3011" s="24" t="str">
        <f>IF(H3011=AF3011,"", "Error MC")</f>
        <v>Error MC</v>
      </c>
      <c r="H3011" s="62"/>
      <c r="I3011" s="54">
        <f>+Tabla1[[#This Row],[MC]]*Tabla1[[#This Row],[Pedido]]*Tabla1[[#This Row],[PVC ]]</f>
        <v>0</v>
      </c>
      <c r="J3011" s="26">
        <v>0.21</v>
      </c>
      <c r="K3011" s="63"/>
      <c r="L3011" s="28" t="s">
        <v>17</v>
      </c>
      <c r="M3011" s="53">
        <v>88798.331000000006</v>
      </c>
      <c r="N3011" s="64" t="str">
        <f>+IF(Tabla1[[#This Row],[F PMPI]]="SÍ","No","Sí")</f>
        <v>Sí</v>
      </c>
      <c r="O3011" s="65">
        <f>+Tabla1[[#This Row],[PVL]]*1.055</f>
        <v>93682.239205000005</v>
      </c>
      <c r="P3011" s="65">
        <f>+Tabla1[[#This Row],[PVL]]*1.43</f>
        <v>126981.61333000001</v>
      </c>
      <c r="Q3011" s="66" t="str">
        <f>+HYPERLINK(Tabla1[[#This Row],[PAG]])</f>
        <v>https://todomusica.com.ar/parches/9013-p3-1320-ct-sm.html</v>
      </c>
      <c r="R3011" s="67"/>
      <c r="S3011" s="68"/>
      <c r="T3011" s="69"/>
      <c r="U3011" s="69"/>
      <c r="V3011" s="69"/>
      <c r="W3011" s="69"/>
      <c r="X3011" s="69"/>
      <c r="Y3011" s="35"/>
      <c r="Z3011" s="35" t="s">
        <v>26676</v>
      </c>
      <c r="AA3011" s="36">
        <v>1</v>
      </c>
      <c r="AB3011" s="35" t="s">
        <v>27</v>
      </c>
      <c r="AC3011" s="35" t="str">
        <f>+IF(Tabla1[[#This Row],[STK]]="no","Sin STK", "STK disponible")</f>
        <v>STK disponible</v>
      </c>
      <c r="AD3011" s="35">
        <f>+I3011*J3011</f>
        <v>0</v>
      </c>
      <c r="AE3011" s="35">
        <f>+I3011*K3011</f>
        <v>0</v>
      </c>
      <c r="AF3011" s="36">
        <f>IF(Tabla1[[#This Row],[ref pack]]=1,Tabla1[[#This Row],[Pedido]],LCM(Tabla1[[#This Row],[MC VIEJO]],Tabla1[[#This Row],[Pedido]]))</f>
        <v>1</v>
      </c>
      <c r="AG3011" s="36">
        <f>+VLOOKUP(Tabla1[[#This Row],[Artículo]],'.'!$B$2:$D$11481,3,)</f>
        <v>1</v>
      </c>
      <c r="AH3011" s="37" t="str">
        <f>+IFERROR(SEARCH("pack",Tabla1[[#This Row],[PACK]]),"")</f>
        <v/>
      </c>
    </row>
    <row r="3012" spans="1:34" ht="24" customHeight="1" x14ac:dyDescent="0.2">
      <c r="A3012" s="50" t="s">
        <v>5337</v>
      </c>
      <c r="B3012" s="60" t="s">
        <v>5724</v>
      </c>
      <c r="C3012" s="61" t="s">
        <v>5725</v>
      </c>
      <c r="D3012" s="52" t="s">
        <v>9841</v>
      </c>
      <c r="E3012" s="53">
        <v>45128.37</v>
      </c>
      <c r="F3012" s="23" t="str">
        <f>+IFERROR(VLOOKUP(Tabla1[[#This Row],[Artículo]],'..'!$B$2:$D$569000,3,),"")</f>
        <v/>
      </c>
      <c r="G3012" s="24" t="str">
        <f>IF(H3012=AF3012,"", "Error MC")</f>
        <v>Error MC</v>
      </c>
      <c r="H3012" s="62"/>
      <c r="I3012" s="54">
        <f>+Tabla1[[#This Row],[MC]]*Tabla1[[#This Row],[Pedido]]*Tabla1[[#This Row],[PVC ]]</f>
        <v>0</v>
      </c>
      <c r="J3012" s="26">
        <v>0.21</v>
      </c>
      <c r="K3012" s="63"/>
      <c r="L3012" s="28" t="s">
        <v>17</v>
      </c>
      <c r="M3012" s="53">
        <v>79177.729000000007</v>
      </c>
      <c r="N3012" s="64" t="str">
        <f>+IF(Tabla1[[#This Row],[F PMPI]]="SÍ","No","Sí")</f>
        <v>Sí</v>
      </c>
      <c r="O3012" s="65">
        <f>+Tabla1[[#This Row],[PVL]]*1.055</f>
        <v>83532.504094999997</v>
      </c>
      <c r="P3012" s="65">
        <f>+Tabla1[[#This Row],[PVL]]*1.43</f>
        <v>113224.15247</v>
      </c>
      <c r="Q3012" s="66" t="str">
        <f>+HYPERLINK(Tabla1[[#This Row],[PAG]])</f>
        <v>https://todomusica.com.ar/parches/968-p3-1320-c2.html</v>
      </c>
      <c r="R3012" s="67"/>
      <c r="S3012" s="68"/>
      <c r="T3012" s="69"/>
      <c r="U3012" s="69"/>
      <c r="V3012" s="69"/>
      <c r="W3012" s="69"/>
      <c r="X3012" s="69"/>
      <c r="Y3012" s="35"/>
      <c r="Z3012" s="35" t="s">
        <v>26677</v>
      </c>
      <c r="AA3012" s="36">
        <v>1</v>
      </c>
      <c r="AB3012" s="35" t="s">
        <v>27</v>
      </c>
      <c r="AC3012" s="35" t="str">
        <f>+IF(Tabla1[[#This Row],[STK]]="no","Sin STK", "STK disponible")</f>
        <v>STK disponible</v>
      </c>
      <c r="AD3012" s="35">
        <f>+I3012*J3012</f>
        <v>0</v>
      </c>
      <c r="AE3012" s="35">
        <f>+I3012*K3012</f>
        <v>0</v>
      </c>
      <c r="AF3012" s="36">
        <f>IF(Tabla1[[#This Row],[ref pack]]=1,Tabla1[[#This Row],[Pedido]],LCM(Tabla1[[#This Row],[MC VIEJO]],Tabla1[[#This Row],[Pedido]]))</f>
        <v>1</v>
      </c>
      <c r="AG3012" s="36">
        <f>+VLOOKUP(Tabla1[[#This Row],[Artículo]],'.'!$B$2:$D$11481,3,)</f>
        <v>1</v>
      </c>
      <c r="AH3012" s="37" t="str">
        <f>+IFERROR(SEARCH("pack",Tabla1[[#This Row],[PACK]]),"")</f>
        <v/>
      </c>
    </row>
    <row r="3013" spans="1:34" ht="24" customHeight="1" x14ac:dyDescent="0.2">
      <c r="A3013" s="50" t="s">
        <v>5337</v>
      </c>
      <c r="B3013" s="60" t="s">
        <v>5726</v>
      </c>
      <c r="C3013" s="61" t="s">
        <v>5727</v>
      </c>
      <c r="D3013" s="52" t="s">
        <v>9842</v>
      </c>
      <c r="E3013" s="53">
        <v>54856.160000000003</v>
      </c>
      <c r="F3013" s="23" t="str">
        <f>+IFERROR(VLOOKUP(Tabla1[[#This Row],[Artículo]],'..'!$B$2:$D$569000,3,),"")</f>
        <v/>
      </c>
      <c r="G3013" s="24" t="str">
        <f>IF(H3013=AF3013,"", "Error MC")</f>
        <v>Error MC</v>
      </c>
      <c r="H3013" s="62"/>
      <c r="I3013" s="54">
        <f>+Tabla1[[#This Row],[MC]]*Tabla1[[#This Row],[Pedido]]*Tabla1[[#This Row],[PVC ]]</f>
        <v>0</v>
      </c>
      <c r="J3013" s="26">
        <v>0.21</v>
      </c>
      <c r="K3013" s="63"/>
      <c r="L3013" s="28" t="s">
        <v>17</v>
      </c>
      <c r="M3013" s="53">
        <v>96245.13</v>
      </c>
      <c r="N3013" s="64" t="str">
        <f>+IF(Tabla1[[#This Row],[F PMPI]]="SÍ","No","Sí")</f>
        <v>Sí</v>
      </c>
      <c r="O3013" s="65">
        <f>+Tabla1[[#This Row],[PVL]]*1.055</f>
        <v>101538.61215</v>
      </c>
      <c r="P3013" s="65">
        <f>+Tabla1[[#This Row],[PVL]]*1.43</f>
        <v>137630.53589999999</v>
      </c>
      <c r="Q3013" s="66" t="str">
        <f>+HYPERLINK(Tabla1[[#This Row],[PAG]])</f>
        <v>https://todomusica.com.ar/parches/2766-p3-1322-bp.html</v>
      </c>
      <c r="R3013" s="67"/>
      <c r="S3013" s="68"/>
      <c r="T3013" s="69"/>
      <c r="U3013" s="69"/>
      <c r="V3013" s="69"/>
      <c r="W3013" s="69"/>
      <c r="X3013" s="69"/>
      <c r="Y3013" s="35"/>
      <c r="Z3013" s="35" t="s">
        <v>26678</v>
      </c>
      <c r="AA3013" s="36">
        <v>1</v>
      </c>
      <c r="AB3013" s="35" t="s">
        <v>27</v>
      </c>
      <c r="AC3013" s="35" t="str">
        <f>+IF(Tabla1[[#This Row],[STK]]="no","Sin STK", "STK disponible")</f>
        <v>STK disponible</v>
      </c>
      <c r="AD3013" s="35">
        <f>+I3013*J3013</f>
        <v>0</v>
      </c>
      <c r="AE3013" s="35">
        <f>+I3013*K3013</f>
        <v>0</v>
      </c>
      <c r="AF3013" s="36">
        <f>IF(Tabla1[[#This Row],[ref pack]]=1,Tabla1[[#This Row],[Pedido]],LCM(Tabla1[[#This Row],[MC VIEJO]],Tabla1[[#This Row],[Pedido]]))</f>
        <v>1</v>
      </c>
      <c r="AG3013" s="36">
        <f>+VLOOKUP(Tabla1[[#This Row],[Artículo]],'.'!$B$2:$D$11481,3,)</f>
        <v>1</v>
      </c>
      <c r="AH3013" s="37" t="str">
        <f>+IFERROR(SEARCH("pack",Tabla1[[#This Row],[PACK]]),"")</f>
        <v/>
      </c>
    </row>
    <row r="3014" spans="1:34" ht="24" customHeight="1" x14ac:dyDescent="0.2">
      <c r="A3014" s="50" t="s">
        <v>5337</v>
      </c>
      <c r="B3014" s="60" t="s">
        <v>5728</v>
      </c>
      <c r="C3014" s="61" t="s">
        <v>5729</v>
      </c>
      <c r="D3014" s="52" t="s">
        <v>9842</v>
      </c>
      <c r="E3014" s="53">
        <v>55406.79</v>
      </c>
      <c r="F3014" s="23" t="str">
        <f>+IFERROR(VLOOKUP(Tabla1[[#This Row],[Artículo]],'..'!$B$2:$D$569000,3,),"")</f>
        <v/>
      </c>
      <c r="G3014" s="24" t="str">
        <f>IF(H3014=AF3014,"", "Error MC")</f>
        <v>Error MC</v>
      </c>
      <c r="H3014" s="62"/>
      <c r="I3014" s="54">
        <f>+Tabla1[[#This Row],[MC]]*Tabla1[[#This Row],[Pedido]]*Tabla1[[#This Row],[PVC ]]</f>
        <v>0</v>
      </c>
      <c r="J3014" s="26">
        <v>0.21</v>
      </c>
      <c r="K3014" s="63"/>
      <c r="L3014" s="28" t="s">
        <v>17</v>
      </c>
      <c r="M3014" s="53">
        <v>97211.218999999997</v>
      </c>
      <c r="N3014" s="64" t="str">
        <f>+IF(Tabla1[[#This Row],[F PMPI]]="SÍ","No","Sí")</f>
        <v>Sí</v>
      </c>
      <c r="O3014" s="65">
        <f>+Tabla1[[#This Row],[PVL]]*1.055</f>
        <v>102557.83604499999</v>
      </c>
      <c r="P3014" s="65">
        <f>+Tabla1[[#This Row],[PVL]]*1.43</f>
        <v>139012.04316999999</v>
      </c>
      <c r="Q3014" s="66" t="str">
        <f>+HYPERLINK(Tabla1[[#This Row],[PAG]])</f>
        <v>https://todomusica.com.ar/parches/9014-p3-1322-ct-og.html</v>
      </c>
      <c r="R3014" s="67"/>
      <c r="S3014" s="68"/>
      <c r="T3014" s="69"/>
      <c r="U3014" s="69"/>
      <c r="V3014" s="69"/>
      <c r="W3014" s="69"/>
      <c r="X3014" s="69"/>
      <c r="Y3014" s="35"/>
      <c r="Z3014" s="35" t="s">
        <v>26679</v>
      </c>
      <c r="AA3014" s="36">
        <v>1</v>
      </c>
      <c r="AB3014" s="35" t="s">
        <v>27</v>
      </c>
      <c r="AC3014" s="35" t="str">
        <f>+IF(Tabla1[[#This Row],[STK]]="no","Sin STK", "STK disponible")</f>
        <v>STK disponible</v>
      </c>
      <c r="AD3014" s="35">
        <f>+I3014*J3014</f>
        <v>0</v>
      </c>
      <c r="AE3014" s="35">
        <f>+I3014*K3014</f>
        <v>0</v>
      </c>
      <c r="AF3014" s="36">
        <f>IF(Tabla1[[#This Row],[ref pack]]=1,Tabla1[[#This Row],[Pedido]],LCM(Tabla1[[#This Row],[MC VIEJO]],Tabla1[[#This Row],[Pedido]]))</f>
        <v>1</v>
      </c>
      <c r="AG3014" s="36">
        <f>+VLOOKUP(Tabla1[[#This Row],[Artículo]],'.'!$B$2:$D$11481,3,)</f>
        <v>1</v>
      </c>
      <c r="AH3014" s="37" t="str">
        <f>+IFERROR(SEARCH("pack",Tabla1[[#This Row],[PACK]]),"")</f>
        <v/>
      </c>
    </row>
    <row r="3015" spans="1:34" ht="24" customHeight="1" x14ac:dyDescent="0.2">
      <c r="A3015" s="50" t="s">
        <v>5337</v>
      </c>
      <c r="B3015" s="60" t="s">
        <v>5730</v>
      </c>
      <c r="C3015" s="61" t="s">
        <v>5731</v>
      </c>
      <c r="D3015" s="52" t="s">
        <v>9842</v>
      </c>
      <c r="E3015" s="53">
        <v>55406.79</v>
      </c>
      <c r="F3015" s="23" t="str">
        <f>+IFERROR(VLOOKUP(Tabla1[[#This Row],[Artículo]],'..'!$B$2:$D$569000,3,),"")</f>
        <v/>
      </c>
      <c r="G3015" s="24" t="str">
        <f>IF(H3015=AF3015,"", "Error MC")</f>
        <v>Error MC</v>
      </c>
      <c r="H3015" s="62"/>
      <c r="I3015" s="54">
        <f>+Tabla1[[#This Row],[MC]]*Tabla1[[#This Row],[Pedido]]*Tabla1[[#This Row],[PVC ]]</f>
        <v>0</v>
      </c>
      <c r="J3015" s="26">
        <v>0.21</v>
      </c>
      <c r="K3015" s="63"/>
      <c r="L3015" s="28" t="s">
        <v>17</v>
      </c>
      <c r="M3015" s="53">
        <v>97211.218999999997</v>
      </c>
      <c r="N3015" s="64" t="str">
        <f>+IF(Tabla1[[#This Row],[F PMPI]]="SÍ","No","Sí")</f>
        <v>Sí</v>
      </c>
      <c r="O3015" s="65">
        <f>+Tabla1[[#This Row],[PVL]]*1.055</f>
        <v>102557.83604499999</v>
      </c>
      <c r="P3015" s="65">
        <f>+Tabla1[[#This Row],[PVL]]*1.43</f>
        <v>139012.04316999999</v>
      </c>
      <c r="Q3015" s="66" t="str">
        <f>+HYPERLINK(Tabla1[[#This Row],[PAG]])</f>
        <v>https://todomusica.com.ar/parches/9016-p3-1322-ct-rd.html</v>
      </c>
      <c r="R3015" s="67"/>
      <c r="S3015" s="68"/>
      <c r="T3015" s="69"/>
      <c r="U3015" s="69"/>
      <c r="V3015" s="69"/>
      <c r="W3015" s="69"/>
      <c r="X3015" s="69"/>
      <c r="Y3015" s="35"/>
      <c r="Z3015" s="35" t="s">
        <v>26680</v>
      </c>
      <c r="AA3015" s="36">
        <v>1</v>
      </c>
      <c r="AB3015" s="35" t="s">
        <v>27</v>
      </c>
      <c r="AC3015" s="35" t="str">
        <f>+IF(Tabla1[[#This Row],[STK]]="no","Sin STK", "STK disponible")</f>
        <v>STK disponible</v>
      </c>
      <c r="AD3015" s="35">
        <f>+I3015*J3015</f>
        <v>0</v>
      </c>
      <c r="AE3015" s="35">
        <f>+I3015*K3015</f>
        <v>0</v>
      </c>
      <c r="AF3015" s="36">
        <f>IF(Tabla1[[#This Row],[ref pack]]=1,Tabla1[[#This Row],[Pedido]],LCM(Tabla1[[#This Row],[MC VIEJO]],Tabla1[[#This Row],[Pedido]]))</f>
        <v>1</v>
      </c>
      <c r="AG3015" s="36">
        <f>+VLOOKUP(Tabla1[[#This Row],[Artículo]],'.'!$B$2:$D$11481,3,)</f>
        <v>1</v>
      </c>
      <c r="AH3015" s="37" t="str">
        <f>+IFERROR(SEARCH("pack",Tabla1[[#This Row],[PACK]]),"")</f>
        <v/>
      </c>
    </row>
    <row r="3016" spans="1:34" ht="24" customHeight="1" x14ac:dyDescent="0.2">
      <c r="A3016" s="50" t="s">
        <v>5337</v>
      </c>
      <c r="B3016" s="60" t="s">
        <v>5732</v>
      </c>
      <c r="C3016" s="61" t="s">
        <v>5733</v>
      </c>
      <c r="D3016" s="52" t="s">
        <v>9842</v>
      </c>
      <c r="E3016" s="53">
        <v>55406.79</v>
      </c>
      <c r="F3016" s="23" t="str">
        <f>+IFERROR(VLOOKUP(Tabla1[[#This Row],[Artículo]],'..'!$B$2:$D$569000,3,),"")</f>
        <v/>
      </c>
      <c r="G3016" s="24" t="str">
        <f>IF(H3016=AF3016,"", "Error MC")</f>
        <v>Error MC</v>
      </c>
      <c r="H3016" s="62"/>
      <c r="I3016" s="54">
        <f>+Tabla1[[#This Row],[MC]]*Tabla1[[#This Row],[Pedido]]*Tabla1[[#This Row],[PVC ]]</f>
        <v>0</v>
      </c>
      <c r="J3016" s="26">
        <v>0.21</v>
      </c>
      <c r="K3016" s="63"/>
      <c r="L3016" s="28" t="s">
        <v>17</v>
      </c>
      <c r="M3016" s="53">
        <v>97211.218999999997</v>
      </c>
      <c r="N3016" s="64" t="str">
        <f>+IF(Tabla1[[#This Row],[F PMPI]]="SÍ","No","Sí")</f>
        <v>Sí</v>
      </c>
      <c r="O3016" s="65">
        <f>+Tabla1[[#This Row],[PVL]]*1.055</f>
        <v>102557.83604499999</v>
      </c>
      <c r="P3016" s="65">
        <f>+Tabla1[[#This Row],[PVL]]*1.43</f>
        <v>139012.04316999999</v>
      </c>
      <c r="Q3016" s="66" t="str">
        <f>+HYPERLINK(Tabla1[[#This Row],[PAG]])</f>
        <v>https://todomusica.com.ar/parches/9015-p3-1322-ct-sm.html</v>
      </c>
      <c r="R3016" s="67"/>
      <c r="S3016" s="68"/>
      <c r="T3016" s="69"/>
      <c r="U3016" s="69"/>
      <c r="V3016" s="69"/>
      <c r="W3016" s="69"/>
      <c r="X3016" s="69"/>
      <c r="Y3016" s="35"/>
      <c r="Z3016" s="35" t="s">
        <v>26681</v>
      </c>
      <c r="AA3016" s="36">
        <v>1</v>
      </c>
      <c r="AB3016" s="35" t="s">
        <v>27</v>
      </c>
      <c r="AC3016" s="35" t="str">
        <f>+IF(Tabla1[[#This Row],[STK]]="no","Sin STK", "STK disponible")</f>
        <v>STK disponible</v>
      </c>
      <c r="AD3016" s="35">
        <f>+I3016*J3016</f>
        <v>0</v>
      </c>
      <c r="AE3016" s="35">
        <f>+I3016*K3016</f>
        <v>0</v>
      </c>
      <c r="AF3016" s="36">
        <f>IF(Tabla1[[#This Row],[ref pack]]=1,Tabla1[[#This Row],[Pedido]],LCM(Tabla1[[#This Row],[MC VIEJO]],Tabla1[[#This Row],[Pedido]]))</f>
        <v>1</v>
      </c>
      <c r="AG3016" s="36">
        <f>+VLOOKUP(Tabla1[[#This Row],[Artículo]],'.'!$B$2:$D$11481,3,)</f>
        <v>1</v>
      </c>
      <c r="AH3016" s="37" t="str">
        <f>+IFERROR(SEARCH("pack",Tabla1[[#This Row],[PACK]]),"")</f>
        <v/>
      </c>
    </row>
    <row r="3017" spans="1:34" ht="24" customHeight="1" x14ac:dyDescent="0.2">
      <c r="A3017" s="50" t="s">
        <v>5337</v>
      </c>
      <c r="B3017" s="60" t="s">
        <v>5734</v>
      </c>
      <c r="C3017" s="61" t="s">
        <v>5735</v>
      </c>
      <c r="D3017" s="52" t="s">
        <v>9841</v>
      </c>
      <c r="E3017" s="53">
        <v>49051.64</v>
      </c>
      <c r="F3017" s="23" t="str">
        <f>+IFERROR(VLOOKUP(Tabla1[[#This Row],[Artículo]],'..'!$B$2:$D$569000,3,),"")</f>
        <v/>
      </c>
      <c r="G3017" s="24" t="str">
        <f>IF(H3017=AF3017,"", "Error MC")</f>
        <v>Error MC</v>
      </c>
      <c r="H3017" s="62"/>
      <c r="I3017" s="54">
        <f>+Tabla1[[#This Row],[MC]]*Tabla1[[#This Row],[Pedido]]*Tabla1[[#This Row],[PVC ]]</f>
        <v>0</v>
      </c>
      <c r="J3017" s="26">
        <v>0.21</v>
      </c>
      <c r="K3017" s="63"/>
      <c r="L3017" s="28" t="s">
        <v>17</v>
      </c>
      <c r="M3017" s="53">
        <v>86061.104999999996</v>
      </c>
      <c r="N3017" s="64" t="str">
        <f>+IF(Tabla1[[#This Row],[F PMPI]]="SÍ","No","Sí")</f>
        <v>Sí</v>
      </c>
      <c r="O3017" s="65">
        <f>+Tabla1[[#This Row],[PVL]]*1.055</f>
        <v>90794.46577499999</v>
      </c>
      <c r="P3017" s="65">
        <f>+Tabla1[[#This Row],[PVL]]*1.43</f>
        <v>123067.38014999998</v>
      </c>
      <c r="Q3017" s="66" t="str">
        <f>+HYPERLINK(Tabla1[[#This Row],[PAG]])</f>
        <v>https://todomusica.com.ar/parches/2943-p3-1322-c2.html</v>
      </c>
      <c r="R3017" s="67"/>
      <c r="S3017" s="68"/>
      <c r="T3017" s="69"/>
      <c r="U3017" s="69"/>
      <c r="V3017" s="69"/>
      <c r="W3017" s="69"/>
      <c r="X3017" s="69"/>
      <c r="Y3017" s="35"/>
      <c r="Z3017" s="35" t="s">
        <v>26682</v>
      </c>
      <c r="AA3017" s="36">
        <v>1</v>
      </c>
      <c r="AB3017" s="35" t="s">
        <v>27</v>
      </c>
      <c r="AC3017" s="35" t="str">
        <f>+IF(Tabla1[[#This Row],[STK]]="no","Sin STK", "STK disponible")</f>
        <v>STK disponible</v>
      </c>
      <c r="AD3017" s="35">
        <f>+I3017*J3017</f>
        <v>0</v>
      </c>
      <c r="AE3017" s="35">
        <f>+I3017*K3017</f>
        <v>0</v>
      </c>
      <c r="AF3017" s="36">
        <f>IF(Tabla1[[#This Row],[ref pack]]=1,Tabla1[[#This Row],[Pedido]],LCM(Tabla1[[#This Row],[MC VIEJO]],Tabla1[[#This Row],[Pedido]]))</f>
        <v>1</v>
      </c>
      <c r="AG3017" s="36">
        <f>+VLOOKUP(Tabla1[[#This Row],[Artículo]],'.'!$B$2:$D$11481,3,)</f>
        <v>1</v>
      </c>
      <c r="AH3017" s="37" t="str">
        <f>+IFERROR(SEARCH("pack",Tabla1[[#This Row],[PACK]]),"")</f>
        <v/>
      </c>
    </row>
    <row r="3018" spans="1:34" ht="24" customHeight="1" x14ac:dyDescent="0.2">
      <c r="A3018" s="50" t="s">
        <v>5337</v>
      </c>
      <c r="B3018" s="60" t="s">
        <v>5736</v>
      </c>
      <c r="C3018" s="61" t="s">
        <v>5737</v>
      </c>
      <c r="D3018" s="52" t="s">
        <v>27</v>
      </c>
      <c r="E3018" s="53">
        <v>58595.83</v>
      </c>
      <c r="F3018" s="23" t="str">
        <f>+IFERROR(VLOOKUP(Tabla1[[#This Row],[Artículo]],'..'!$B$2:$D$569000,3,),"")</f>
        <v/>
      </c>
      <c r="G3018" s="24" t="str">
        <f>IF(H3018=AF3018,"", "Error MC")</f>
        <v>Error MC</v>
      </c>
      <c r="H3018" s="62"/>
      <c r="I3018" s="54">
        <f>+Tabla1[[#This Row],[MC]]*Tabla1[[#This Row],[Pedido]]*Tabla1[[#This Row],[PVC ]]</f>
        <v>0</v>
      </c>
      <c r="J3018" s="26">
        <v>0.21</v>
      </c>
      <c r="K3018" s="63"/>
      <c r="L3018" s="28" t="s">
        <v>17</v>
      </c>
      <c r="M3018" s="53">
        <v>102806.38</v>
      </c>
      <c r="N3018" s="64" t="str">
        <f>+IF(Tabla1[[#This Row],[F PMPI]]="SÍ","No","Sí")</f>
        <v>Sí</v>
      </c>
      <c r="O3018" s="65">
        <f>+Tabla1[[#This Row],[PVL]]*1.055</f>
        <v>108460.7309</v>
      </c>
      <c r="P3018" s="65">
        <f>+Tabla1[[#This Row],[PVL]]*1.43</f>
        <v>147013.12340000001</v>
      </c>
      <c r="Q3018" s="66" t="str">
        <f>+HYPERLINK(Tabla1[[#This Row],[PAG]])</f>
        <v>https://todomusica.com.ar/parches/9017-p3-1324-ct-og.html</v>
      </c>
      <c r="R3018" s="67"/>
      <c r="S3018" s="68"/>
      <c r="T3018" s="69"/>
      <c r="U3018" s="69"/>
      <c r="V3018" s="69"/>
      <c r="W3018" s="69"/>
      <c r="X3018" s="69"/>
      <c r="Y3018" s="35"/>
      <c r="Z3018" s="35" t="s">
        <v>26683</v>
      </c>
      <c r="AA3018" s="36">
        <v>1</v>
      </c>
      <c r="AB3018" s="35" t="s">
        <v>27</v>
      </c>
      <c r="AC3018" s="35" t="str">
        <f>+IF(Tabla1[[#This Row],[STK]]="no","Sin STK", "STK disponible")</f>
        <v>Sin STK</v>
      </c>
      <c r="AD3018" s="35">
        <f>+I3018*J3018</f>
        <v>0</v>
      </c>
      <c r="AE3018" s="35">
        <f>+I3018*K3018</f>
        <v>0</v>
      </c>
      <c r="AF3018" s="36">
        <f>IF(Tabla1[[#This Row],[ref pack]]=1,Tabla1[[#This Row],[Pedido]],LCM(Tabla1[[#This Row],[MC VIEJO]],Tabla1[[#This Row],[Pedido]]))</f>
        <v>1</v>
      </c>
      <c r="AG3018" s="36">
        <f>+VLOOKUP(Tabla1[[#This Row],[Artículo]],'.'!$B$2:$D$11481,3,)</f>
        <v>1</v>
      </c>
      <c r="AH3018" s="37" t="str">
        <f>+IFERROR(SEARCH("pack",Tabla1[[#This Row],[PACK]]),"")</f>
        <v/>
      </c>
    </row>
    <row r="3019" spans="1:34" ht="24" customHeight="1" x14ac:dyDescent="0.2">
      <c r="A3019" s="50" t="s">
        <v>5337</v>
      </c>
      <c r="B3019" s="60" t="s">
        <v>5738</v>
      </c>
      <c r="C3019" s="61" t="s">
        <v>5739</v>
      </c>
      <c r="D3019" s="52" t="s">
        <v>27</v>
      </c>
      <c r="E3019" s="53">
        <v>58595.83</v>
      </c>
      <c r="F3019" s="23" t="str">
        <f>+IFERROR(VLOOKUP(Tabla1[[#This Row],[Artículo]],'..'!$B$2:$D$569000,3,),"")</f>
        <v/>
      </c>
      <c r="G3019" s="24" t="str">
        <f>IF(H3019=AF3019,"", "Error MC")</f>
        <v>Error MC</v>
      </c>
      <c r="H3019" s="62"/>
      <c r="I3019" s="54">
        <f>+Tabla1[[#This Row],[MC]]*Tabla1[[#This Row],[Pedido]]*Tabla1[[#This Row],[PVC ]]</f>
        <v>0</v>
      </c>
      <c r="J3019" s="26">
        <v>0.21</v>
      </c>
      <c r="K3019" s="63"/>
      <c r="L3019" s="28" t="s">
        <v>17</v>
      </c>
      <c r="M3019" s="53">
        <v>102806.38</v>
      </c>
      <c r="N3019" s="64" t="str">
        <f>+IF(Tabla1[[#This Row],[F PMPI]]="SÍ","No","Sí")</f>
        <v>Sí</v>
      </c>
      <c r="O3019" s="65">
        <f>+Tabla1[[#This Row],[PVL]]*1.055</f>
        <v>108460.7309</v>
      </c>
      <c r="P3019" s="65">
        <f>+Tabla1[[#This Row],[PVL]]*1.43</f>
        <v>147013.12340000001</v>
      </c>
      <c r="Q3019" s="66" t="str">
        <f>+HYPERLINK(Tabla1[[#This Row],[PAG]])</f>
        <v>https://todomusica.com.ar/parches/9018-p3-1324-ct-rd.html</v>
      </c>
      <c r="R3019" s="67"/>
      <c r="S3019" s="68"/>
      <c r="T3019" s="69"/>
      <c r="U3019" s="69"/>
      <c r="V3019" s="69"/>
      <c r="W3019" s="69"/>
      <c r="X3019" s="69"/>
      <c r="Y3019" s="35"/>
      <c r="Z3019" s="35" t="s">
        <v>26684</v>
      </c>
      <c r="AA3019" s="36">
        <v>1</v>
      </c>
      <c r="AB3019" s="35" t="s">
        <v>27</v>
      </c>
      <c r="AC3019" s="35" t="str">
        <f>+IF(Tabla1[[#This Row],[STK]]="no","Sin STK", "STK disponible")</f>
        <v>Sin STK</v>
      </c>
      <c r="AD3019" s="35">
        <f>+I3019*J3019</f>
        <v>0</v>
      </c>
      <c r="AE3019" s="35">
        <f>+I3019*K3019</f>
        <v>0</v>
      </c>
      <c r="AF3019" s="36">
        <f>IF(Tabla1[[#This Row],[ref pack]]=1,Tabla1[[#This Row],[Pedido]],LCM(Tabla1[[#This Row],[MC VIEJO]],Tabla1[[#This Row],[Pedido]]))</f>
        <v>1</v>
      </c>
      <c r="AG3019" s="36">
        <f>+VLOOKUP(Tabla1[[#This Row],[Artículo]],'.'!$B$2:$D$11481,3,)</f>
        <v>1</v>
      </c>
      <c r="AH3019" s="37" t="str">
        <f>+IFERROR(SEARCH("pack",Tabla1[[#This Row],[PACK]]),"")</f>
        <v/>
      </c>
    </row>
    <row r="3020" spans="1:34" ht="24" customHeight="1" x14ac:dyDescent="0.2">
      <c r="A3020" s="50" t="s">
        <v>5337</v>
      </c>
      <c r="B3020" s="60" t="s">
        <v>5740</v>
      </c>
      <c r="C3020" s="61" t="s">
        <v>5741</v>
      </c>
      <c r="D3020" s="52" t="s">
        <v>27</v>
      </c>
      <c r="E3020" s="53">
        <v>58595.83</v>
      </c>
      <c r="F3020" s="23" t="str">
        <f>+IFERROR(VLOOKUP(Tabla1[[#This Row],[Artículo]],'..'!$B$2:$D$569000,3,),"")</f>
        <v/>
      </c>
      <c r="G3020" s="24" t="str">
        <f>IF(H3020=AF3020,"", "Error MC")</f>
        <v>Error MC</v>
      </c>
      <c r="H3020" s="62"/>
      <c r="I3020" s="54">
        <f>+Tabla1[[#This Row],[MC]]*Tabla1[[#This Row],[Pedido]]*Tabla1[[#This Row],[PVC ]]</f>
        <v>0</v>
      </c>
      <c r="J3020" s="26">
        <v>0.21</v>
      </c>
      <c r="K3020" s="63"/>
      <c r="L3020" s="28" t="s">
        <v>17</v>
      </c>
      <c r="M3020" s="53">
        <v>102806.38</v>
      </c>
      <c r="N3020" s="64" t="str">
        <f>+IF(Tabla1[[#This Row],[F PMPI]]="SÍ","No","Sí")</f>
        <v>Sí</v>
      </c>
      <c r="O3020" s="65">
        <f>+Tabla1[[#This Row],[PVL]]*1.055</f>
        <v>108460.7309</v>
      </c>
      <c r="P3020" s="65">
        <f>+Tabla1[[#This Row],[PVL]]*1.43</f>
        <v>147013.12340000001</v>
      </c>
      <c r="Q3020" s="66" t="str">
        <f>+HYPERLINK(Tabla1[[#This Row],[PAG]])</f>
        <v>https://todomusica.com.ar/parches/9019-p3-1324-ct-sm.html</v>
      </c>
      <c r="R3020" s="67"/>
      <c r="S3020" s="68"/>
      <c r="T3020" s="69"/>
      <c r="U3020" s="69"/>
      <c r="V3020" s="69"/>
      <c r="W3020" s="69"/>
      <c r="X3020" s="69"/>
      <c r="Y3020" s="35"/>
      <c r="Z3020" s="35" t="s">
        <v>26685</v>
      </c>
      <c r="AA3020" s="36">
        <v>1</v>
      </c>
      <c r="AB3020" s="35" t="s">
        <v>27</v>
      </c>
      <c r="AC3020" s="35" t="str">
        <f>+IF(Tabla1[[#This Row],[STK]]="no","Sin STK", "STK disponible")</f>
        <v>Sin STK</v>
      </c>
      <c r="AD3020" s="35">
        <f>+I3020*J3020</f>
        <v>0</v>
      </c>
      <c r="AE3020" s="35">
        <f>+I3020*K3020</f>
        <v>0</v>
      </c>
      <c r="AF3020" s="36">
        <f>IF(Tabla1[[#This Row],[ref pack]]=1,Tabla1[[#This Row],[Pedido]],LCM(Tabla1[[#This Row],[MC VIEJO]],Tabla1[[#This Row],[Pedido]]))</f>
        <v>1</v>
      </c>
      <c r="AG3020" s="36">
        <f>+VLOOKUP(Tabla1[[#This Row],[Artículo]],'.'!$B$2:$D$11481,3,)</f>
        <v>1</v>
      </c>
      <c r="AH3020" s="37" t="str">
        <f>+IFERROR(SEARCH("pack",Tabla1[[#This Row],[PACK]]),"")</f>
        <v/>
      </c>
    </row>
    <row r="3021" spans="1:34" ht="24" customHeight="1" x14ac:dyDescent="0.2">
      <c r="A3021" s="50" t="s">
        <v>5337</v>
      </c>
      <c r="B3021" s="60" t="s">
        <v>5742</v>
      </c>
      <c r="C3021" s="61" t="s">
        <v>5743</v>
      </c>
      <c r="D3021" s="52" t="s">
        <v>27</v>
      </c>
      <c r="E3021" s="53">
        <v>52355.39</v>
      </c>
      <c r="F3021" s="23" t="str">
        <f>+IFERROR(VLOOKUP(Tabla1[[#This Row],[Artículo]],'..'!$B$2:$D$569000,3,),"")</f>
        <v/>
      </c>
      <c r="G3021" s="24" t="str">
        <f>IF(H3021=AF3021,"", "Error MC")</f>
        <v>Error MC</v>
      </c>
      <c r="H3021" s="62"/>
      <c r="I3021" s="54">
        <f>+Tabla1[[#This Row],[MC]]*Tabla1[[#This Row],[Pedido]]*Tabla1[[#This Row],[PVC ]]</f>
        <v>0</v>
      </c>
      <c r="J3021" s="26">
        <v>0.21</v>
      </c>
      <c r="K3021" s="63"/>
      <c r="L3021" s="28" t="s">
        <v>17</v>
      </c>
      <c r="M3021" s="53">
        <v>91857.536999999997</v>
      </c>
      <c r="N3021" s="64" t="str">
        <f>+IF(Tabla1[[#This Row],[F PMPI]]="SÍ","No","Sí")</f>
        <v>Sí</v>
      </c>
      <c r="O3021" s="65">
        <f>+Tabla1[[#This Row],[PVL]]*1.055</f>
        <v>96909.701534999986</v>
      </c>
      <c r="P3021" s="65">
        <f>+Tabla1[[#This Row],[PVL]]*1.43</f>
        <v>131356.27790999998</v>
      </c>
      <c r="Q3021" s="66" t="str">
        <f>+HYPERLINK(Tabla1[[#This Row],[PAG]])</f>
        <v>https://todomusica.com.ar/parches/2470-p3-1324-c2.html</v>
      </c>
      <c r="R3021" s="67"/>
      <c r="S3021" s="68"/>
      <c r="T3021" s="69"/>
      <c r="U3021" s="69"/>
      <c r="V3021" s="69"/>
      <c r="W3021" s="69"/>
      <c r="X3021" s="69"/>
      <c r="Y3021" s="35"/>
      <c r="Z3021" s="35" t="s">
        <v>26686</v>
      </c>
      <c r="AA3021" s="36">
        <v>1</v>
      </c>
      <c r="AB3021" s="35" t="s">
        <v>27</v>
      </c>
      <c r="AC3021" s="35" t="str">
        <f>+IF(Tabla1[[#This Row],[STK]]="no","Sin STK", "STK disponible")</f>
        <v>Sin STK</v>
      </c>
      <c r="AD3021" s="35">
        <f>+I3021*J3021</f>
        <v>0</v>
      </c>
      <c r="AE3021" s="35">
        <f>+I3021*K3021</f>
        <v>0</v>
      </c>
      <c r="AF3021" s="36">
        <f>IF(Tabla1[[#This Row],[ref pack]]=1,Tabla1[[#This Row],[Pedido]],LCM(Tabla1[[#This Row],[MC VIEJO]],Tabla1[[#This Row],[Pedido]]))</f>
        <v>1</v>
      </c>
      <c r="AG3021" s="36">
        <f>+VLOOKUP(Tabla1[[#This Row],[Artículo]],'.'!$B$2:$D$11481,3,)</f>
        <v>1</v>
      </c>
      <c r="AH3021" s="37" t="str">
        <f>+IFERROR(SEARCH("pack",Tabla1[[#This Row],[PACK]]),"")</f>
        <v/>
      </c>
    </row>
    <row r="3022" spans="1:34" ht="24" customHeight="1" x14ac:dyDescent="0.2">
      <c r="A3022" s="50" t="s">
        <v>5337</v>
      </c>
      <c r="B3022" s="60" t="s">
        <v>5744</v>
      </c>
      <c r="C3022" s="61" t="s">
        <v>5745</v>
      </c>
      <c r="D3022" s="52" t="s">
        <v>9841</v>
      </c>
      <c r="E3022" s="53">
        <v>56462.15</v>
      </c>
      <c r="F3022" s="23" t="str">
        <f>+IFERROR(VLOOKUP(Tabla1[[#This Row],[Artículo]],'..'!$B$2:$D$569000,3,),"")</f>
        <v/>
      </c>
      <c r="G3022" s="24" t="str">
        <f>IF(H3022=AF3022,"", "Error MC")</f>
        <v>Error MC</v>
      </c>
      <c r="H3022" s="62"/>
      <c r="I3022" s="54">
        <f>+Tabla1[[#This Row],[MC]]*Tabla1[[#This Row],[Pedido]]*Tabla1[[#This Row],[PVC ]]</f>
        <v>0</v>
      </c>
      <c r="J3022" s="26">
        <v>0.21</v>
      </c>
      <c r="K3022" s="63"/>
      <c r="L3022" s="28" t="s">
        <v>17</v>
      </c>
      <c r="M3022" s="53">
        <v>99062.845000000001</v>
      </c>
      <c r="N3022" s="64" t="str">
        <f>+IF(Tabla1[[#This Row],[F PMPI]]="SÍ","No","Sí")</f>
        <v>Sí</v>
      </c>
      <c r="O3022" s="65">
        <f>+Tabla1[[#This Row],[PVL]]*1.055</f>
        <v>104511.301475</v>
      </c>
      <c r="P3022" s="65">
        <f>+Tabla1[[#This Row],[PVL]]*1.43</f>
        <v>141659.86835</v>
      </c>
      <c r="Q3022" s="66" t="str">
        <f>+HYPERLINK(Tabla1[[#This Row],[PAG]])</f>
        <v>https://todomusica.com.ar/parches/2454-p3-1326-c2.html</v>
      </c>
      <c r="R3022" s="67"/>
      <c r="S3022" s="68"/>
      <c r="T3022" s="69"/>
      <c r="U3022" s="69"/>
      <c r="V3022" s="69"/>
      <c r="W3022" s="69"/>
      <c r="X3022" s="69"/>
      <c r="Y3022" s="35"/>
      <c r="Z3022" s="35" t="s">
        <v>26687</v>
      </c>
      <c r="AA3022" s="36">
        <v>1</v>
      </c>
      <c r="AB3022" s="35" t="s">
        <v>27</v>
      </c>
      <c r="AC3022" s="35" t="str">
        <f>+IF(Tabla1[[#This Row],[STK]]="no","Sin STK", "STK disponible")</f>
        <v>STK disponible</v>
      </c>
      <c r="AD3022" s="35">
        <f>+I3022*J3022</f>
        <v>0</v>
      </c>
      <c r="AE3022" s="35">
        <f>+I3022*K3022</f>
        <v>0</v>
      </c>
      <c r="AF3022" s="36">
        <f>IF(Tabla1[[#This Row],[ref pack]]=1,Tabla1[[#This Row],[Pedido]],LCM(Tabla1[[#This Row],[MC VIEJO]],Tabla1[[#This Row],[Pedido]]))</f>
        <v>1</v>
      </c>
      <c r="AG3022" s="36">
        <f>+VLOOKUP(Tabla1[[#This Row],[Artículo]],'.'!$B$2:$D$11481,3,)</f>
        <v>1</v>
      </c>
      <c r="AH3022" s="37" t="str">
        <f>+IFERROR(SEARCH("pack",Tabla1[[#This Row],[PACK]]),"")</f>
        <v/>
      </c>
    </row>
    <row r="3023" spans="1:34" ht="24" customHeight="1" x14ac:dyDescent="0.2">
      <c r="A3023" s="50" t="s">
        <v>5337</v>
      </c>
      <c r="B3023" s="60" t="s">
        <v>5746</v>
      </c>
      <c r="C3023" s="61" t="s">
        <v>5747</v>
      </c>
      <c r="D3023" s="52" t="s">
        <v>9841</v>
      </c>
      <c r="E3023" s="53">
        <v>49051.64</v>
      </c>
      <c r="F3023" s="23" t="str">
        <f>+IFERROR(VLOOKUP(Tabla1[[#This Row],[Artículo]],'..'!$B$2:$D$569000,3,),"")</f>
        <v/>
      </c>
      <c r="G3023" s="24" t="str">
        <f>IF(H3023=AF3023,"", "Error MC")</f>
        <v>Error MC</v>
      </c>
      <c r="H3023" s="62"/>
      <c r="I3023" s="54">
        <f>+Tabla1[[#This Row],[MC]]*Tabla1[[#This Row],[Pedido]]*Tabla1[[#This Row],[PVC ]]</f>
        <v>0</v>
      </c>
      <c r="J3023" s="26">
        <v>0.21</v>
      </c>
      <c r="K3023" s="63"/>
      <c r="L3023" s="28" t="s">
        <v>17</v>
      </c>
      <c r="M3023" s="53">
        <v>86061.104999999996</v>
      </c>
      <c r="N3023" s="64" t="str">
        <f>+IF(Tabla1[[#This Row],[F PMPI]]="SÍ","No","Sí")</f>
        <v>Sí</v>
      </c>
      <c r="O3023" s="65">
        <f>+Tabla1[[#This Row],[PVL]]*1.055</f>
        <v>90794.46577499999</v>
      </c>
      <c r="P3023" s="65">
        <f>+Tabla1[[#This Row],[PVL]]*1.43</f>
        <v>123067.38014999998</v>
      </c>
      <c r="Q3023" s="66" t="str">
        <f>+HYPERLINK(Tabla1[[#This Row],[PAG]])</f>
        <v>https://todomusica.com.ar/parches-simil-cuero/5572-404.html</v>
      </c>
      <c r="R3023" s="67"/>
      <c r="S3023" s="68"/>
      <c r="T3023" s="69"/>
      <c r="U3023" s="69"/>
      <c r="V3023" s="69"/>
      <c r="W3023" s="69"/>
      <c r="X3023" s="69"/>
      <c r="Y3023" s="35"/>
      <c r="Z3023" s="35" t="s">
        <v>26688</v>
      </c>
      <c r="AA3023" s="36">
        <v>1</v>
      </c>
      <c r="AB3023" s="35" t="s">
        <v>27</v>
      </c>
      <c r="AC3023" s="35" t="str">
        <f>+IF(Tabla1[[#This Row],[STK]]="no","Sin STK", "STK disponible")</f>
        <v>STK disponible</v>
      </c>
      <c r="AD3023" s="35">
        <f>+I3023*J3023</f>
        <v>0</v>
      </c>
      <c r="AE3023" s="35">
        <f>+I3023*K3023</f>
        <v>0</v>
      </c>
      <c r="AF3023" s="36">
        <f>IF(Tabla1[[#This Row],[ref pack]]=1,Tabla1[[#This Row],[Pedido]],LCM(Tabla1[[#This Row],[MC VIEJO]],Tabla1[[#This Row],[Pedido]]))</f>
        <v>1</v>
      </c>
      <c r="AG3023" s="36">
        <f>+VLOOKUP(Tabla1[[#This Row],[Artículo]],'.'!$B$2:$D$11481,3,)</f>
        <v>1</v>
      </c>
      <c r="AH3023" s="37" t="str">
        <f>+IFERROR(SEARCH("pack",Tabla1[[#This Row],[PACK]]),"")</f>
        <v/>
      </c>
    </row>
    <row r="3024" spans="1:34" ht="24" customHeight="1" x14ac:dyDescent="0.2">
      <c r="A3024" s="50" t="s">
        <v>5337</v>
      </c>
      <c r="B3024" s="60" t="s">
        <v>5748</v>
      </c>
      <c r="C3024" s="61" t="s">
        <v>5749</v>
      </c>
      <c r="D3024" s="52" t="s">
        <v>9842</v>
      </c>
      <c r="E3024" s="53">
        <v>50978.879999999997</v>
      </c>
      <c r="F3024" s="23" t="str">
        <f>+IFERROR(VLOOKUP(Tabla1[[#This Row],[Artículo]],'..'!$B$2:$D$569000,3,),"")</f>
        <v/>
      </c>
      <c r="G3024" s="24" t="str">
        <f>IF(H3024=AF3024,"", "Error MC")</f>
        <v>Error MC</v>
      </c>
      <c r="H3024" s="62"/>
      <c r="I3024" s="54">
        <f>+Tabla1[[#This Row],[MC]]*Tabla1[[#This Row],[Pedido]]*Tabla1[[#This Row],[PVC ]]</f>
        <v>0</v>
      </c>
      <c r="J3024" s="26">
        <v>0.21</v>
      </c>
      <c r="K3024" s="63"/>
      <c r="L3024" s="28" t="s">
        <v>17</v>
      </c>
      <c r="M3024" s="53">
        <v>89442.45</v>
      </c>
      <c r="N3024" s="64" t="str">
        <f>+IF(Tabla1[[#This Row],[F PMPI]]="SÍ","No","Sí")</f>
        <v>Sí</v>
      </c>
      <c r="O3024" s="65">
        <f>+Tabla1[[#This Row],[PVL]]*1.055</f>
        <v>94361.784749999992</v>
      </c>
      <c r="P3024" s="65">
        <f>+Tabla1[[#This Row],[PVL]]*1.43</f>
        <v>127902.70349999999</v>
      </c>
      <c r="Q3024" s="66" t="str">
        <f>+HYPERLINK(Tabla1[[#This Row],[PAG]])</f>
        <v>https://todomusica.com.ar/parches-simil-cuero/5573-404.html</v>
      </c>
      <c r="R3024" s="67"/>
      <c r="S3024" s="68"/>
      <c r="T3024" s="69"/>
      <c r="U3024" s="69"/>
      <c r="V3024" s="69"/>
      <c r="W3024" s="69"/>
      <c r="X3024" s="69"/>
      <c r="Y3024" s="35"/>
      <c r="Z3024" s="35" t="s">
        <v>26689</v>
      </c>
      <c r="AA3024" s="36">
        <v>1</v>
      </c>
      <c r="AB3024" s="35" t="s">
        <v>27</v>
      </c>
      <c r="AC3024" s="35" t="str">
        <f>+IF(Tabla1[[#This Row],[STK]]="no","Sin STK", "STK disponible")</f>
        <v>STK disponible</v>
      </c>
      <c r="AD3024" s="35">
        <f>+I3024*J3024</f>
        <v>0</v>
      </c>
      <c r="AE3024" s="35">
        <f>+I3024*K3024</f>
        <v>0</v>
      </c>
      <c r="AF3024" s="36">
        <f>IF(Tabla1[[#This Row],[ref pack]]=1,Tabla1[[#This Row],[Pedido]],LCM(Tabla1[[#This Row],[MC VIEJO]],Tabla1[[#This Row],[Pedido]]))</f>
        <v>1</v>
      </c>
      <c r="AG3024" s="36">
        <f>+VLOOKUP(Tabla1[[#This Row],[Artículo]],'.'!$B$2:$D$11481,3,)</f>
        <v>1</v>
      </c>
      <c r="AH3024" s="37" t="str">
        <f>+IFERROR(SEARCH("pack",Tabla1[[#This Row],[PACK]]),"")</f>
        <v/>
      </c>
    </row>
    <row r="3025" spans="1:34" ht="24" customHeight="1" x14ac:dyDescent="0.2">
      <c r="A3025" s="50" t="s">
        <v>5337</v>
      </c>
      <c r="B3025" s="60" t="s">
        <v>5750</v>
      </c>
      <c r="C3025" s="61" t="s">
        <v>5751</v>
      </c>
      <c r="D3025" s="52" t="s">
        <v>9841</v>
      </c>
      <c r="E3025" s="53">
        <v>55406.79</v>
      </c>
      <c r="F3025" s="23" t="str">
        <f>+IFERROR(VLOOKUP(Tabla1[[#This Row],[Artículo]],'..'!$B$2:$D$569000,3,),"")</f>
        <v/>
      </c>
      <c r="G3025" s="24" t="str">
        <f>IF(H3025=AF3025,"", "Error MC")</f>
        <v>Error MC</v>
      </c>
      <c r="H3025" s="62"/>
      <c r="I3025" s="54">
        <f>+Tabla1[[#This Row],[MC]]*Tabla1[[#This Row],[Pedido]]*Tabla1[[#This Row],[PVC ]]</f>
        <v>0</v>
      </c>
      <c r="J3025" s="26">
        <v>0.21</v>
      </c>
      <c r="K3025" s="63"/>
      <c r="L3025" s="28" t="s">
        <v>17</v>
      </c>
      <c r="M3025" s="53">
        <v>97211.218999999997</v>
      </c>
      <c r="N3025" s="64" t="str">
        <f>+IF(Tabla1[[#This Row],[F PMPI]]="SÍ","No","Sí")</f>
        <v>Sí</v>
      </c>
      <c r="O3025" s="65">
        <f>+Tabla1[[#This Row],[PVL]]*1.055</f>
        <v>102557.83604499999</v>
      </c>
      <c r="P3025" s="65">
        <f>+Tabla1[[#This Row],[PVL]]*1.43</f>
        <v>139012.04316999999</v>
      </c>
      <c r="Q3025" s="66" t="str">
        <f>+HYPERLINK(Tabla1[[#This Row],[PAG]])</f>
        <v>https://todomusica.com.ar/parches-simil-cuero/5574-404.html</v>
      </c>
      <c r="R3025" s="67"/>
      <c r="S3025" s="68"/>
      <c r="T3025" s="69"/>
      <c r="U3025" s="69"/>
      <c r="V3025" s="69"/>
      <c r="W3025" s="69"/>
      <c r="X3025" s="69"/>
      <c r="Y3025" s="35"/>
      <c r="Z3025" s="35" t="s">
        <v>26690</v>
      </c>
      <c r="AA3025" s="36">
        <v>1</v>
      </c>
      <c r="AB3025" s="35" t="s">
        <v>27</v>
      </c>
      <c r="AC3025" s="35" t="str">
        <f>+IF(Tabla1[[#This Row],[STK]]="no","Sin STK", "STK disponible")</f>
        <v>STK disponible</v>
      </c>
      <c r="AD3025" s="35">
        <f>+I3025*J3025</f>
        <v>0</v>
      </c>
      <c r="AE3025" s="35">
        <f>+I3025*K3025</f>
        <v>0</v>
      </c>
      <c r="AF3025" s="36">
        <f>IF(Tabla1[[#This Row],[ref pack]]=1,Tabla1[[#This Row],[Pedido]],LCM(Tabla1[[#This Row],[MC VIEJO]],Tabla1[[#This Row],[Pedido]]))</f>
        <v>1</v>
      </c>
      <c r="AG3025" s="36">
        <f>+VLOOKUP(Tabla1[[#This Row],[Artículo]],'.'!$B$2:$D$11481,3,)</f>
        <v>1</v>
      </c>
      <c r="AH3025" s="37" t="str">
        <f>+IFERROR(SEARCH("pack",Tabla1[[#This Row],[PACK]]),"")</f>
        <v/>
      </c>
    </row>
    <row r="3026" spans="1:34" ht="24" customHeight="1" x14ac:dyDescent="0.2">
      <c r="A3026" s="50" t="s">
        <v>5337</v>
      </c>
      <c r="B3026" s="60" t="s">
        <v>5752</v>
      </c>
      <c r="C3026" s="61" t="s">
        <v>5753</v>
      </c>
      <c r="D3026" s="52" t="s">
        <v>9842</v>
      </c>
      <c r="E3026" s="53">
        <v>58297.61</v>
      </c>
      <c r="F3026" s="23" t="str">
        <f>+IFERROR(VLOOKUP(Tabla1[[#This Row],[Artículo]],'..'!$B$2:$D$569000,3,),"")</f>
        <v/>
      </c>
      <c r="G3026" s="24" t="str">
        <f>IF(H3026=AF3026,"", "Error MC")</f>
        <v>Error MC</v>
      </c>
      <c r="H3026" s="62"/>
      <c r="I3026" s="54">
        <f>+Tabla1[[#This Row],[MC]]*Tabla1[[#This Row],[Pedido]]*Tabla1[[#This Row],[PVC ]]</f>
        <v>0</v>
      </c>
      <c r="J3026" s="26">
        <v>0.21</v>
      </c>
      <c r="K3026" s="63"/>
      <c r="L3026" s="28" t="s">
        <v>17</v>
      </c>
      <c r="M3026" s="53">
        <v>102283.151</v>
      </c>
      <c r="N3026" s="64" t="str">
        <f>+IF(Tabla1[[#This Row],[F PMPI]]="SÍ","No","Sí")</f>
        <v>Sí</v>
      </c>
      <c r="O3026" s="65">
        <f>+Tabla1[[#This Row],[PVL]]*1.055</f>
        <v>107908.724305</v>
      </c>
      <c r="P3026" s="65">
        <f>+Tabla1[[#This Row],[PVL]]*1.43</f>
        <v>146264.90592999998</v>
      </c>
      <c r="Q3026" s="66" t="str">
        <f>+HYPERLINK(Tabla1[[#This Row],[PAG]])</f>
        <v>https://todomusica.com.ar/parches-simil-cuero/5575-404.html</v>
      </c>
      <c r="R3026" s="67"/>
      <c r="S3026" s="68"/>
      <c r="T3026" s="69"/>
      <c r="U3026" s="69"/>
      <c r="V3026" s="69"/>
      <c r="W3026" s="69"/>
      <c r="X3026" s="69"/>
      <c r="Y3026" s="35"/>
      <c r="Z3026" s="35" t="s">
        <v>26691</v>
      </c>
      <c r="AA3026" s="36">
        <v>1</v>
      </c>
      <c r="AB3026" s="35" t="s">
        <v>27</v>
      </c>
      <c r="AC3026" s="35" t="str">
        <f>+IF(Tabla1[[#This Row],[STK]]="no","Sin STK", "STK disponible")</f>
        <v>STK disponible</v>
      </c>
      <c r="AD3026" s="35">
        <f>+I3026*J3026</f>
        <v>0</v>
      </c>
      <c r="AE3026" s="35">
        <f>+I3026*K3026</f>
        <v>0</v>
      </c>
      <c r="AF3026" s="36">
        <f>IF(Tabla1[[#This Row],[ref pack]]=1,Tabla1[[#This Row],[Pedido]],LCM(Tabla1[[#This Row],[MC VIEJO]],Tabla1[[#This Row],[Pedido]]))</f>
        <v>1</v>
      </c>
      <c r="AG3026" s="36">
        <f>+VLOOKUP(Tabla1[[#This Row],[Artículo]],'.'!$B$2:$D$11481,3,)</f>
        <v>1</v>
      </c>
      <c r="AH3026" s="37" t="str">
        <f>+IFERROR(SEARCH("pack",Tabla1[[#This Row],[PACK]]),"")</f>
        <v/>
      </c>
    </row>
    <row r="3027" spans="1:34" ht="24" customHeight="1" x14ac:dyDescent="0.2">
      <c r="A3027" s="50" t="s">
        <v>5337</v>
      </c>
      <c r="B3027" s="60" t="s">
        <v>5754</v>
      </c>
      <c r="C3027" s="61" t="s">
        <v>5755</v>
      </c>
      <c r="D3027" s="52" t="s">
        <v>9841</v>
      </c>
      <c r="E3027" s="53">
        <v>67061.7</v>
      </c>
      <c r="F3027" s="23" t="str">
        <f>+IFERROR(VLOOKUP(Tabla1[[#This Row],[Artículo]],'..'!$B$2:$D$569000,3,),"")</f>
        <v/>
      </c>
      <c r="G3027" s="24" t="str">
        <f>IF(H3027=AF3027,"", "Error MC")</f>
        <v>Error MC</v>
      </c>
      <c r="H3027" s="62"/>
      <c r="I3027" s="54">
        <f>+Tabla1[[#This Row],[MC]]*Tabla1[[#This Row],[Pedido]]*Tabla1[[#This Row],[PVC ]]</f>
        <v>0</v>
      </c>
      <c r="J3027" s="26">
        <v>0.21</v>
      </c>
      <c r="K3027" s="63"/>
      <c r="L3027" s="28" t="s">
        <v>17</v>
      </c>
      <c r="M3027" s="53">
        <v>117659.75900000001</v>
      </c>
      <c r="N3027" s="64" t="str">
        <f>+IF(Tabla1[[#This Row],[F PMPI]]="SÍ","No","Sí")</f>
        <v>Sí</v>
      </c>
      <c r="O3027" s="65">
        <f>+Tabla1[[#This Row],[PVL]]*1.055</f>
        <v>124131.045745</v>
      </c>
      <c r="P3027" s="65">
        <f>+Tabla1[[#This Row],[PVL]]*1.43</f>
        <v>168253.45537000001</v>
      </c>
      <c r="Q3027" s="66" t="str">
        <f>+HYPERLINK(Tabla1[[#This Row],[PAG]])</f>
        <v>https://todomusica.com.ar/parches-simil-cuero/6888-p3-1526-fa.html</v>
      </c>
      <c r="R3027" s="67"/>
      <c r="S3027" s="68"/>
      <c r="T3027" s="69"/>
      <c r="U3027" s="69"/>
      <c r="V3027" s="69"/>
      <c r="W3027" s="69"/>
      <c r="X3027" s="69"/>
      <c r="Y3027" s="35"/>
      <c r="Z3027" s="35" t="s">
        <v>26692</v>
      </c>
      <c r="AA3027" s="36">
        <v>1</v>
      </c>
      <c r="AB3027" s="35" t="s">
        <v>27</v>
      </c>
      <c r="AC3027" s="35" t="str">
        <f>+IF(Tabla1[[#This Row],[STK]]="no","Sin STK", "STK disponible")</f>
        <v>STK disponible</v>
      </c>
      <c r="AD3027" s="35">
        <f>+I3027*J3027</f>
        <v>0</v>
      </c>
      <c r="AE3027" s="35">
        <f>+I3027*K3027</f>
        <v>0</v>
      </c>
      <c r="AF3027" s="36">
        <f>IF(Tabla1[[#This Row],[ref pack]]=1,Tabla1[[#This Row],[Pedido]],LCM(Tabla1[[#This Row],[MC VIEJO]],Tabla1[[#This Row],[Pedido]]))</f>
        <v>1</v>
      </c>
      <c r="AG3027" s="36">
        <f>+VLOOKUP(Tabla1[[#This Row],[Artículo]],'.'!$B$2:$D$11481,3,)</f>
        <v>1</v>
      </c>
      <c r="AH3027" s="37" t="str">
        <f>+IFERROR(SEARCH("pack",Tabla1[[#This Row],[PACK]]),"")</f>
        <v/>
      </c>
    </row>
    <row r="3028" spans="1:34" ht="24" customHeight="1" x14ac:dyDescent="0.2">
      <c r="A3028" s="50" t="s">
        <v>5337</v>
      </c>
      <c r="B3028" s="60" t="s">
        <v>5756</v>
      </c>
      <c r="C3028" s="61" t="s">
        <v>5757</v>
      </c>
      <c r="D3028" s="52" t="s">
        <v>9841</v>
      </c>
      <c r="E3028" s="53">
        <v>25948.29</v>
      </c>
      <c r="F3028" s="23" t="str">
        <f>+IFERROR(VLOOKUP(Tabla1[[#This Row],[Artículo]],'..'!$B$2:$D$569000,3,),"")</f>
        <v/>
      </c>
      <c r="G3028" s="24" t="str">
        <f>IF(H3028=AF3028,"", "Error MC")</f>
        <v>Error MC</v>
      </c>
      <c r="H3028" s="62"/>
      <c r="I3028" s="54">
        <f>+Tabla1[[#This Row],[MC]]*Tabla1[[#This Row],[Pedido]]*Tabla1[[#This Row],[PVC ]]</f>
        <v>0</v>
      </c>
      <c r="J3028" s="26">
        <v>0.21</v>
      </c>
      <c r="K3028" s="63"/>
      <c r="L3028" s="28" t="s">
        <v>17</v>
      </c>
      <c r="M3028" s="53">
        <v>45526.273999999998</v>
      </c>
      <c r="N3028" s="64" t="str">
        <f>+IF(Tabla1[[#This Row],[F PMPI]]="SÍ","No","Sí")</f>
        <v>Sí</v>
      </c>
      <c r="O3028" s="65">
        <f>+Tabla1[[#This Row],[PVL]]*1.055</f>
        <v>48030.219069999992</v>
      </c>
      <c r="P3028" s="65">
        <f>+Tabla1[[#This Row],[PVL]]*1.43</f>
        <v>65102.571819999997</v>
      </c>
      <c r="Q3028" s="66" t="str">
        <f>+HYPERLINK(Tabla1[[#This Row],[PAG]])</f>
        <v>https://todomusica.com.ar/parches/2564-p40113c2.html</v>
      </c>
      <c r="R3028" s="67"/>
      <c r="S3028" s="68"/>
      <c r="T3028" s="69"/>
      <c r="U3028" s="69"/>
      <c r="V3028" s="69"/>
      <c r="W3028" s="69"/>
      <c r="X3028" s="69"/>
      <c r="Y3028" s="35"/>
      <c r="Z3028" s="35" t="s">
        <v>26693</v>
      </c>
      <c r="AA3028" s="36">
        <v>1</v>
      </c>
      <c r="AB3028" s="35" t="s">
        <v>27</v>
      </c>
      <c r="AC3028" s="35" t="str">
        <f>+IF(Tabla1[[#This Row],[STK]]="no","Sin STK", "STK disponible")</f>
        <v>STK disponible</v>
      </c>
      <c r="AD3028" s="35">
        <f>+I3028*J3028</f>
        <v>0</v>
      </c>
      <c r="AE3028" s="35">
        <f>+I3028*K3028</f>
        <v>0</v>
      </c>
      <c r="AF3028" s="36">
        <f>IF(Tabla1[[#This Row],[ref pack]]=1,Tabla1[[#This Row],[Pedido]],LCM(Tabla1[[#This Row],[MC VIEJO]],Tabla1[[#This Row],[Pedido]]))</f>
        <v>1</v>
      </c>
      <c r="AG3028" s="36">
        <f>+VLOOKUP(Tabla1[[#This Row],[Artículo]],'.'!$B$2:$D$11481,3,)</f>
        <v>1</v>
      </c>
      <c r="AH3028" s="37" t="str">
        <f>+IFERROR(SEARCH("pack",Tabla1[[#This Row],[PACK]]),"")</f>
        <v/>
      </c>
    </row>
    <row r="3029" spans="1:34" ht="24" customHeight="1" x14ac:dyDescent="0.2">
      <c r="A3029" s="50" t="s">
        <v>5337</v>
      </c>
      <c r="B3029" s="60" t="s">
        <v>5758</v>
      </c>
      <c r="C3029" s="61" t="s">
        <v>5759</v>
      </c>
      <c r="D3029" s="52" t="s">
        <v>9841</v>
      </c>
      <c r="E3029" s="53">
        <v>22208.6</v>
      </c>
      <c r="F3029" s="23" t="str">
        <f>+IFERROR(VLOOKUP(Tabla1[[#This Row],[Artículo]],'..'!$B$2:$D$569000,3,),"")</f>
        <v/>
      </c>
      <c r="G3029" s="24" t="str">
        <f>IF(H3029=AF3029,"", "Error MC")</f>
        <v>Error MC</v>
      </c>
      <c r="H3029" s="62"/>
      <c r="I3029" s="54">
        <f>+Tabla1[[#This Row],[MC]]*Tabla1[[#This Row],[Pedido]]*Tabla1[[#This Row],[PVC ]]</f>
        <v>0</v>
      </c>
      <c r="J3029" s="26">
        <v>0.21</v>
      </c>
      <c r="K3029" s="63"/>
      <c r="L3029" s="28" t="s">
        <v>17</v>
      </c>
      <c r="M3029" s="53">
        <v>38964.989000000001</v>
      </c>
      <c r="N3029" s="64" t="str">
        <f>+IF(Tabla1[[#This Row],[F PMPI]]="SÍ","No","Sí")</f>
        <v>Sí</v>
      </c>
      <c r="O3029" s="65">
        <f>+Tabla1[[#This Row],[PVL]]*1.055</f>
        <v>41108.063394999997</v>
      </c>
      <c r="P3029" s="65">
        <f>+Tabla1[[#This Row],[PVL]]*1.43</f>
        <v>55719.934269999998</v>
      </c>
      <c r="Q3029" s="66" t="str">
        <f>+HYPERLINK(Tabla1[[#This Row],[PAG]])</f>
        <v>https://todomusica.com.ar/parches/3970-p4-0114-bp.html</v>
      </c>
      <c r="R3029" s="67"/>
      <c r="S3029" s="68"/>
      <c r="T3029" s="69"/>
      <c r="U3029" s="69"/>
      <c r="V3029" s="69"/>
      <c r="W3029" s="69"/>
      <c r="X3029" s="69"/>
      <c r="Y3029" s="35"/>
      <c r="Z3029" s="35" t="s">
        <v>26694</v>
      </c>
      <c r="AA3029" s="36">
        <v>1</v>
      </c>
      <c r="AB3029" s="35" t="s">
        <v>27</v>
      </c>
      <c r="AC3029" s="35" t="str">
        <f>+IF(Tabla1[[#This Row],[STK]]="no","Sin STK", "STK disponible")</f>
        <v>STK disponible</v>
      </c>
      <c r="AD3029" s="35">
        <f>+I3029*J3029</f>
        <v>0</v>
      </c>
      <c r="AE3029" s="35">
        <f>+I3029*K3029</f>
        <v>0</v>
      </c>
      <c r="AF3029" s="36">
        <f>IF(Tabla1[[#This Row],[ref pack]]=1,Tabla1[[#This Row],[Pedido]],LCM(Tabla1[[#This Row],[MC VIEJO]],Tabla1[[#This Row],[Pedido]]))</f>
        <v>1</v>
      </c>
      <c r="AG3029" s="36">
        <f>+VLOOKUP(Tabla1[[#This Row],[Artículo]],'.'!$B$2:$D$11481,3,)</f>
        <v>1</v>
      </c>
      <c r="AH3029" s="37" t="str">
        <f>+IFERROR(SEARCH("pack",Tabla1[[#This Row],[PACK]]),"")</f>
        <v/>
      </c>
    </row>
    <row r="3030" spans="1:34" ht="24" customHeight="1" x14ac:dyDescent="0.2">
      <c r="A3030" s="50" t="s">
        <v>5337</v>
      </c>
      <c r="B3030" s="60" t="s">
        <v>5760</v>
      </c>
      <c r="C3030" s="61" t="s">
        <v>5761</v>
      </c>
      <c r="D3030" s="52" t="s">
        <v>27</v>
      </c>
      <c r="E3030" s="53">
        <v>26636.57</v>
      </c>
      <c r="F3030" s="23" t="str">
        <f>+IFERROR(VLOOKUP(Tabla1[[#This Row],[Artículo]],'..'!$B$2:$D$569000,3,),"")</f>
        <v/>
      </c>
      <c r="G3030" s="24" t="str">
        <f>IF(H3030=AF3030,"", "Error MC")</f>
        <v>Error MC</v>
      </c>
      <c r="H3030" s="62"/>
      <c r="I3030" s="54">
        <f>+Tabla1[[#This Row],[MC]]*Tabla1[[#This Row],[Pedido]]*Tabla1[[#This Row],[PVC ]]</f>
        <v>0</v>
      </c>
      <c r="J3030" s="26">
        <v>0.21</v>
      </c>
      <c r="K3030" s="63"/>
      <c r="L3030" s="28" t="s">
        <v>17</v>
      </c>
      <c r="M3030" s="53">
        <v>46733.866000000002</v>
      </c>
      <c r="N3030" s="64" t="str">
        <f>+IF(Tabla1[[#This Row],[F PMPI]]="SÍ","No","Sí")</f>
        <v>Sí</v>
      </c>
      <c r="O3030" s="65">
        <f>+Tabla1[[#This Row],[PVL]]*1.055</f>
        <v>49304.228629999998</v>
      </c>
      <c r="P3030" s="65">
        <f>+Tabla1[[#This Row],[PVL]]*1.43</f>
        <v>66829.428379999998</v>
      </c>
      <c r="Q3030" s="66" t="str">
        <f>+HYPERLINK(Tabla1[[#This Row],[PAG]])</f>
        <v>https://todomusica.com.ar/productos-sin-categorias-de-netsuite/3971-p4-0114-c2.html</v>
      </c>
      <c r="R3030" s="67"/>
      <c r="S3030" s="68"/>
      <c r="T3030" s="69"/>
      <c r="U3030" s="69"/>
      <c r="V3030" s="69"/>
      <c r="W3030" s="69"/>
      <c r="X3030" s="69"/>
      <c r="Y3030" s="35"/>
      <c r="Z3030" s="35" t="s">
        <v>26695</v>
      </c>
      <c r="AA3030" s="36">
        <v>1</v>
      </c>
      <c r="AB3030" s="35" t="s">
        <v>27</v>
      </c>
      <c r="AC3030" s="35" t="str">
        <f>+IF(Tabla1[[#This Row],[STK]]="no","Sin STK", "STK disponible")</f>
        <v>Sin STK</v>
      </c>
      <c r="AD3030" s="35">
        <f>+I3030*J3030</f>
        <v>0</v>
      </c>
      <c r="AE3030" s="35">
        <f>+I3030*K3030</f>
        <v>0</v>
      </c>
      <c r="AF3030" s="36">
        <f>IF(Tabla1[[#This Row],[ref pack]]=1,Tabla1[[#This Row],[Pedido]],LCM(Tabla1[[#This Row],[MC VIEJO]],Tabla1[[#This Row],[Pedido]]))</f>
        <v>1</v>
      </c>
      <c r="AG3030" s="36">
        <f>+VLOOKUP(Tabla1[[#This Row],[Artículo]],'.'!$B$2:$D$11481,3,)</f>
        <v>1</v>
      </c>
      <c r="AH3030" s="37" t="str">
        <f>+IFERROR(SEARCH("pack",Tabla1[[#This Row],[PACK]]),"")</f>
        <v/>
      </c>
    </row>
    <row r="3031" spans="1:34" ht="24" customHeight="1" x14ac:dyDescent="0.2">
      <c r="A3031" s="50" t="s">
        <v>5337</v>
      </c>
      <c r="B3031" s="60" t="s">
        <v>5762</v>
      </c>
      <c r="C3031" s="61" t="s">
        <v>5763</v>
      </c>
      <c r="D3031" s="52" t="s">
        <v>27</v>
      </c>
      <c r="E3031" s="53">
        <v>46734.45</v>
      </c>
      <c r="F3031" s="23" t="str">
        <f>+IFERROR(VLOOKUP(Tabla1[[#This Row],[Artículo]],'..'!$B$2:$D$569000,3,),"")</f>
        <v/>
      </c>
      <c r="G3031" s="24" t="str">
        <f>IF(H3031=AF3031,"", "Error MC")</f>
        <v>Error MC</v>
      </c>
      <c r="H3031" s="62"/>
      <c r="I3031" s="54">
        <f>+Tabla1[[#This Row],[MC]]*Tabla1[[#This Row],[Pedido]]*Tabla1[[#This Row],[PVC ]]</f>
        <v>0</v>
      </c>
      <c r="J3031" s="26">
        <v>0.21</v>
      </c>
      <c r="K3031" s="63"/>
      <c r="L3031" s="28" t="s">
        <v>17</v>
      </c>
      <c r="M3031" s="53">
        <v>81995.59</v>
      </c>
      <c r="N3031" s="64" t="str">
        <f>+IF(Tabla1[[#This Row],[F PMPI]]="SÍ","No","Sí")</f>
        <v>Sí</v>
      </c>
      <c r="O3031" s="65">
        <f>+Tabla1[[#This Row],[PVL]]*1.055</f>
        <v>86505.347449999987</v>
      </c>
      <c r="P3031" s="65">
        <f>+Tabla1[[#This Row],[PVL]]*1.43</f>
        <v>117253.69369999999</v>
      </c>
      <c r="Q3031" s="66" t="str">
        <f>+HYPERLINK(Tabla1[[#This Row],[PAG]])</f>
        <v>https://todomusica.com.ar/parches/5577-404.html</v>
      </c>
      <c r="R3031" s="67"/>
      <c r="S3031" s="68"/>
      <c r="T3031" s="69"/>
      <c r="U3031" s="69"/>
      <c r="V3031" s="69"/>
      <c r="W3031" s="69"/>
      <c r="X3031" s="69"/>
      <c r="Y3031" s="35"/>
      <c r="Z3031" s="35" t="s">
        <v>26696</v>
      </c>
      <c r="AA3031" s="36">
        <v>1</v>
      </c>
      <c r="AB3031" s="35" t="s">
        <v>27</v>
      </c>
      <c r="AC3031" s="35" t="str">
        <f>+IF(Tabla1[[#This Row],[STK]]="no","Sin STK", "STK disponible")</f>
        <v>Sin STK</v>
      </c>
      <c r="AD3031" s="35">
        <f>+I3031*J3031</f>
        <v>0</v>
      </c>
      <c r="AE3031" s="35">
        <f>+I3031*K3031</f>
        <v>0</v>
      </c>
      <c r="AF3031" s="36">
        <f>IF(Tabla1[[#This Row],[ref pack]]=1,Tabla1[[#This Row],[Pedido]],LCM(Tabla1[[#This Row],[MC VIEJO]],Tabla1[[#This Row],[Pedido]]))</f>
        <v>1</v>
      </c>
      <c r="AG3031" s="36">
        <f>+VLOOKUP(Tabla1[[#This Row],[Artículo]],'.'!$B$2:$D$11481,3,)</f>
        <v>1</v>
      </c>
      <c r="AH3031" s="37" t="str">
        <f>+IFERROR(SEARCH("pack",Tabla1[[#This Row],[PACK]]),"")</f>
        <v/>
      </c>
    </row>
    <row r="3032" spans="1:34" ht="24" customHeight="1" x14ac:dyDescent="0.2">
      <c r="A3032" s="50" t="s">
        <v>5337</v>
      </c>
      <c r="B3032" s="60" t="s">
        <v>5764</v>
      </c>
      <c r="C3032" s="61" t="s">
        <v>5765</v>
      </c>
      <c r="D3032" s="52" t="s">
        <v>27</v>
      </c>
      <c r="E3032" s="53">
        <v>47606.22</v>
      </c>
      <c r="F3032" s="23" t="str">
        <f>+IFERROR(VLOOKUP(Tabla1[[#This Row],[Artículo]],'..'!$B$2:$D$569000,3,),"")</f>
        <v/>
      </c>
      <c r="G3032" s="24" t="str">
        <f>IF(H3032=AF3032,"", "Error MC")</f>
        <v>Error MC</v>
      </c>
      <c r="H3032" s="62"/>
      <c r="I3032" s="54">
        <f>+Tabla1[[#This Row],[MC]]*Tabla1[[#This Row],[Pedido]]*Tabla1[[#This Row],[PVC ]]</f>
        <v>0</v>
      </c>
      <c r="J3032" s="26">
        <v>0.21</v>
      </c>
      <c r="K3032" s="63"/>
      <c r="L3032" s="28" t="s">
        <v>17</v>
      </c>
      <c r="M3032" s="53">
        <v>83525.114000000001</v>
      </c>
      <c r="N3032" s="64" t="str">
        <f>+IF(Tabla1[[#This Row],[F PMPI]]="SÍ","No","Sí")</f>
        <v>Sí</v>
      </c>
      <c r="O3032" s="65">
        <f>+Tabla1[[#This Row],[PVL]]*1.055</f>
        <v>88118.995269999999</v>
      </c>
      <c r="P3032" s="65">
        <f>+Tabla1[[#This Row],[PVL]]*1.43</f>
        <v>119440.91301999999</v>
      </c>
      <c r="Q3032" s="66" t="str">
        <f>+HYPERLINK(Tabla1[[#This Row],[PAG]])</f>
        <v>https://todomusica.com.ar/parches/7819-bass-powerstroke-4-clear-20-diameter.html</v>
      </c>
      <c r="R3032" s="67"/>
      <c r="S3032" s="68"/>
      <c r="T3032" s="69"/>
      <c r="U3032" s="69"/>
      <c r="V3032" s="69"/>
      <c r="W3032" s="69"/>
      <c r="X3032" s="69"/>
      <c r="Y3032" s="35"/>
      <c r="Z3032" s="35" t="s">
        <v>26697</v>
      </c>
      <c r="AA3032" s="36">
        <v>1</v>
      </c>
      <c r="AB3032" s="35" t="s">
        <v>27</v>
      </c>
      <c r="AC3032" s="35" t="str">
        <f>+IF(Tabla1[[#This Row],[STK]]="no","Sin STK", "STK disponible")</f>
        <v>Sin STK</v>
      </c>
      <c r="AD3032" s="35">
        <f>+I3032*J3032</f>
        <v>0</v>
      </c>
      <c r="AE3032" s="35">
        <f>+I3032*K3032</f>
        <v>0</v>
      </c>
      <c r="AF3032" s="36">
        <f>IF(Tabla1[[#This Row],[ref pack]]=1,Tabla1[[#This Row],[Pedido]],LCM(Tabla1[[#This Row],[MC VIEJO]],Tabla1[[#This Row],[Pedido]]))</f>
        <v>1</v>
      </c>
      <c r="AG3032" s="36">
        <f>+VLOOKUP(Tabla1[[#This Row],[Artículo]],'.'!$B$2:$D$11481,3,)</f>
        <v>1</v>
      </c>
      <c r="AH3032" s="37" t="str">
        <f>+IFERROR(SEARCH("pack",Tabla1[[#This Row],[PACK]]),"")</f>
        <v/>
      </c>
    </row>
    <row r="3033" spans="1:34" ht="24" customHeight="1" x14ac:dyDescent="0.2">
      <c r="A3033" s="50" t="s">
        <v>5337</v>
      </c>
      <c r="B3033" s="60" t="s">
        <v>5766</v>
      </c>
      <c r="C3033" s="61" t="s">
        <v>5767</v>
      </c>
      <c r="D3033" s="52" t="s">
        <v>27</v>
      </c>
      <c r="E3033" s="53">
        <v>51942.45</v>
      </c>
      <c r="F3033" s="23" t="str">
        <f>+IFERROR(VLOOKUP(Tabla1[[#This Row],[Artículo]],'..'!$B$2:$D$569000,3,),"")</f>
        <v/>
      </c>
      <c r="G3033" s="24" t="str">
        <f>IF(H3033=AF3033,"", "Error MC")</f>
        <v>Error MC</v>
      </c>
      <c r="H3033" s="62"/>
      <c r="I3033" s="54">
        <f>+Tabla1[[#This Row],[MC]]*Tabla1[[#This Row],[Pedido]]*Tabla1[[#This Row],[PVC ]]</f>
        <v>0</v>
      </c>
      <c r="J3033" s="26">
        <v>0.21</v>
      </c>
      <c r="K3033" s="63"/>
      <c r="L3033" s="28" t="s">
        <v>17</v>
      </c>
      <c r="M3033" s="53">
        <v>91133.025999999998</v>
      </c>
      <c r="N3033" s="64" t="str">
        <f>+IF(Tabla1[[#This Row],[F PMPI]]="SÍ","No","Sí")</f>
        <v>Sí</v>
      </c>
      <c r="O3033" s="65">
        <f>+Tabla1[[#This Row],[PVL]]*1.055</f>
        <v>96145.34242999999</v>
      </c>
      <c r="P3033" s="65">
        <f>+Tabla1[[#This Row],[PVL]]*1.43</f>
        <v>130320.22717999999</v>
      </c>
      <c r="Q3033" s="66" t="str">
        <f>+HYPERLINK(Tabla1[[#This Row],[PAG]])</f>
        <v>https://todomusica.com.ar/parches/5578-404.html</v>
      </c>
      <c r="R3033" s="67"/>
      <c r="S3033" s="68"/>
      <c r="T3033" s="69"/>
      <c r="U3033" s="69"/>
      <c r="V3033" s="69"/>
      <c r="W3033" s="69"/>
      <c r="X3033" s="69"/>
      <c r="Y3033" s="35"/>
      <c r="Z3033" s="35" t="s">
        <v>26698</v>
      </c>
      <c r="AA3033" s="36">
        <v>1</v>
      </c>
      <c r="AB3033" s="35" t="s">
        <v>27</v>
      </c>
      <c r="AC3033" s="35" t="str">
        <f>+IF(Tabla1[[#This Row],[STK]]="no","Sin STK", "STK disponible")</f>
        <v>Sin STK</v>
      </c>
      <c r="AD3033" s="35">
        <f>+I3033*J3033</f>
        <v>0</v>
      </c>
      <c r="AE3033" s="35">
        <f>+I3033*K3033</f>
        <v>0</v>
      </c>
      <c r="AF3033" s="36">
        <f>IF(Tabla1[[#This Row],[ref pack]]=1,Tabla1[[#This Row],[Pedido]],LCM(Tabla1[[#This Row],[MC VIEJO]],Tabla1[[#This Row],[Pedido]]))</f>
        <v>1</v>
      </c>
      <c r="AG3033" s="36">
        <f>+VLOOKUP(Tabla1[[#This Row],[Artículo]],'.'!$B$2:$D$11481,3,)</f>
        <v>1</v>
      </c>
      <c r="AH3033" s="37" t="str">
        <f>+IFERROR(SEARCH("pack",Tabla1[[#This Row],[PACK]]),"")</f>
        <v/>
      </c>
    </row>
    <row r="3034" spans="1:34" ht="24" customHeight="1" x14ac:dyDescent="0.2">
      <c r="A3034" s="50" t="s">
        <v>5337</v>
      </c>
      <c r="B3034" s="60" t="s">
        <v>5768</v>
      </c>
      <c r="C3034" s="61" t="s">
        <v>5769</v>
      </c>
      <c r="D3034" s="52" t="s">
        <v>9842</v>
      </c>
      <c r="E3034" s="53">
        <v>55406.79</v>
      </c>
      <c r="F3034" s="23" t="str">
        <f>+IFERROR(VLOOKUP(Tabla1[[#This Row],[Artículo]],'..'!$B$2:$D$569000,3,),"")</f>
        <v/>
      </c>
      <c r="G3034" s="24" t="str">
        <f>IF(H3034=AF3034,"", "Error MC")</f>
        <v>Error MC</v>
      </c>
      <c r="H3034" s="62"/>
      <c r="I3034" s="54">
        <f>+Tabla1[[#This Row],[MC]]*Tabla1[[#This Row],[Pedido]]*Tabla1[[#This Row],[PVC ]]</f>
        <v>0</v>
      </c>
      <c r="J3034" s="26">
        <v>0.21</v>
      </c>
      <c r="K3034" s="63"/>
      <c r="L3034" s="28" t="s">
        <v>17</v>
      </c>
      <c r="M3034" s="53">
        <v>97211.218999999997</v>
      </c>
      <c r="N3034" s="64" t="str">
        <f>+IF(Tabla1[[#This Row],[F PMPI]]="SÍ","No","Sí")</f>
        <v>Sí</v>
      </c>
      <c r="O3034" s="65">
        <f>+Tabla1[[#This Row],[PVL]]*1.055</f>
        <v>102557.83604499999</v>
      </c>
      <c r="P3034" s="65">
        <f>+Tabla1[[#This Row],[PVL]]*1.43</f>
        <v>139012.04316999999</v>
      </c>
      <c r="Q3034" s="66" t="str">
        <f>+HYPERLINK(Tabla1[[#This Row],[PAG]])</f>
        <v>https://todomusica.com.ar/parches/7820-bass-powerstroke-4-clear-24-diameter.html</v>
      </c>
      <c r="R3034" s="67"/>
      <c r="S3034" s="68"/>
      <c r="T3034" s="69"/>
      <c r="U3034" s="69"/>
      <c r="V3034" s="69"/>
      <c r="W3034" s="69"/>
      <c r="X3034" s="69"/>
      <c r="Y3034" s="35"/>
      <c r="Z3034" s="35" t="s">
        <v>26699</v>
      </c>
      <c r="AA3034" s="36">
        <v>1</v>
      </c>
      <c r="AB3034" s="35" t="s">
        <v>27</v>
      </c>
      <c r="AC3034" s="35" t="str">
        <f>+IF(Tabla1[[#This Row],[STK]]="no","Sin STK", "STK disponible")</f>
        <v>STK disponible</v>
      </c>
      <c r="AD3034" s="35">
        <f>+I3034*J3034</f>
        <v>0</v>
      </c>
      <c r="AE3034" s="35">
        <f>+I3034*K3034</f>
        <v>0</v>
      </c>
      <c r="AF3034" s="36">
        <f>IF(Tabla1[[#This Row],[ref pack]]=1,Tabla1[[#This Row],[Pedido]],LCM(Tabla1[[#This Row],[MC VIEJO]],Tabla1[[#This Row],[Pedido]]))</f>
        <v>1</v>
      </c>
      <c r="AG3034" s="36">
        <f>+VLOOKUP(Tabla1[[#This Row],[Artículo]],'.'!$B$2:$D$11481,3,)</f>
        <v>1</v>
      </c>
      <c r="AH3034" s="37" t="str">
        <f>+IFERROR(SEARCH("pack",Tabla1[[#This Row],[PACK]]),"")</f>
        <v/>
      </c>
    </row>
    <row r="3035" spans="1:34" ht="24" customHeight="1" x14ac:dyDescent="0.2">
      <c r="A3035" s="50" t="s">
        <v>5337</v>
      </c>
      <c r="B3035" s="60" t="s">
        <v>5770</v>
      </c>
      <c r="C3035" s="61" t="s">
        <v>5771</v>
      </c>
      <c r="D3035" s="52" t="s">
        <v>27</v>
      </c>
      <c r="E3035" s="53">
        <v>59375.91</v>
      </c>
      <c r="F3035" s="23" t="str">
        <f>+IFERROR(VLOOKUP(Tabla1[[#This Row],[Artículo]],'..'!$B$2:$D$569000,3,),"")</f>
        <v/>
      </c>
      <c r="G3035" s="24" t="str">
        <f>IF(H3035=AF3035,"", "Error MC")</f>
        <v>Error MC</v>
      </c>
      <c r="H3035" s="62"/>
      <c r="I3035" s="54">
        <f>+Tabla1[[#This Row],[MC]]*Tabla1[[#This Row],[Pedido]]*Tabla1[[#This Row],[PVC ]]</f>
        <v>0</v>
      </c>
      <c r="J3035" s="26">
        <v>0.21</v>
      </c>
      <c r="K3035" s="63"/>
      <c r="L3035" s="28" t="s">
        <v>17</v>
      </c>
      <c r="M3035" s="53">
        <v>104175.035</v>
      </c>
      <c r="N3035" s="64" t="str">
        <f>+IF(Tabla1[[#This Row],[F PMPI]]="SÍ","No","Sí")</f>
        <v>Sí</v>
      </c>
      <c r="O3035" s="65">
        <f>+Tabla1[[#This Row],[PVL]]*1.055</f>
        <v>109904.66192499999</v>
      </c>
      <c r="P3035" s="65">
        <f>+Tabla1[[#This Row],[PVL]]*1.43</f>
        <v>148970.30004999999</v>
      </c>
      <c r="Q3035" s="66" t="str">
        <f>+HYPERLINK(Tabla1[[#This Row],[PAG]])</f>
        <v>https://todomusica.com.ar/parches/7821-bass-powerstroke-4-clear-26-diameter.html</v>
      </c>
      <c r="R3035" s="67"/>
      <c r="S3035" s="68"/>
      <c r="T3035" s="69"/>
      <c r="U3035" s="69"/>
      <c r="V3035" s="69"/>
      <c r="W3035" s="69"/>
      <c r="X3035" s="69"/>
      <c r="Y3035" s="35"/>
      <c r="Z3035" s="35" t="s">
        <v>26700</v>
      </c>
      <c r="AA3035" s="36">
        <v>1</v>
      </c>
      <c r="AB3035" s="35" t="s">
        <v>27</v>
      </c>
      <c r="AC3035" s="35" t="str">
        <f>+IF(Tabla1[[#This Row],[STK]]="no","Sin STK", "STK disponible")</f>
        <v>Sin STK</v>
      </c>
      <c r="AD3035" s="35">
        <f>+I3035*J3035</f>
        <v>0</v>
      </c>
      <c r="AE3035" s="35">
        <f>+I3035*K3035</f>
        <v>0</v>
      </c>
      <c r="AF3035" s="36">
        <f>IF(Tabla1[[#This Row],[ref pack]]=1,Tabla1[[#This Row],[Pedido]],LCM(Tabla1[[#This Row],[MC VIEJO]],Tabla1[[#This Row],[Pedido]]))</f>
        <v>1</v>
      </c>
      <c r="AG3035" s="36">
        <f>+VLOOKUP(Tabla1[[#This Row],[Artículo]],'.'!$B$2:$D$11481,3,)</f>
        <v>1</v>
      </c>
      <c r="AH3035" s="37" t="str">
        <f>+IFERROR(SEARCH("pack",Tabla1[[#This Row],[PACK]]),"")</f>
        <v/>
      </c>
    </row>
    <row r="3036" spans="1:34" ht="24" customHeight="1" x14ac:dyDescent="0.2">
      <c r="A3036" s="50" t="s">
        <v>5337</v>
      </c>
      <c r="B3036" s="60" t="s">
        <v>5772</v>
      </c>
      <c r="C3036" s="61" t="s">
        <v>5773</v>
      </c>
      <c r="D3036" s="52" t="s">
        <v>9841</v>
      </c>
      <c r="E3036" s="53">
        <v>23608.12</v>
      </c>
      <c r="F3036" s="23" t="str">
        <f>+IFERROR(VLOOKUP(Tabla1[[#This Row],[Artículo]],'..'!$B$2:$D$569000,3,),"")</f>
        <v/>
      </c>
      <c r="G3036" s="24" t="str">
        <f>IF(H3036=AF3036,"", "Error MC")</f>
        <v>Error MC</v>
      </c>
      <c r="H3036" s="62"/>
      <c r="I3036" s="54">
        <f>+Tabla1[[#This Row],[MC]]*Tabla1[[#This Row],[Pedido]]*Tabla1[[#This Row],[PVC ]]</f>
        <v>0</v>
      </c>
      <c r="J3036" s="26">
        <v>0.21</v>
      </c>
      <c r="K3036" s="63"/>
      <c r="L3036" s="28" t="s">
        <v>17</v>
      </c>
      <c r="M3036" s="53">
        <v>41420.442000000003</v>
      </c>
      <c r="N3036" s="64" t="str">
        <f>+IF(Tabla1[[#This Row],[F PMPI]]="SÍ","No","Sí")</f>
        <v>Sí</v>
      </c>
      <c r="O3036" s="65">
        <f>+Tabla1[[#This Row],[PVL]]*1.055</f>
        <v>43698.566310000002</v>
      </c>
      <c r="P3036" s="65">
        <f>+Tabla1[[#This Row],[PVL]]*1.43</f>
        <v>59231.232060000002</v>
      </c>
      <c r="Q3036" s="66" t="str">
        <f>+HYPERLINK(Tabla1[[#This Row],[PAG]])</f>
        <v>https://todomusica.com.ar/parches/9683-batter-powerstroke-77-coated-10-diameter-open-channel.html</v>
      </c>
      <c r="R3036" s="67"/>
      <c r="S3036" s="68"/>
      <c r="T3036" s="69"/>
      <c r="U3036" s="69"/>
      <c r="V3036" s="69"/>
      <c r="W3036" s="69"/>
      <c r="X3036" s="69"/>
      <c r="Y3036" s="35"/>
      <c r="Z3036" s="35" t="s">
        <v>26701</v>
      </c>
      <c r="AA3036" s="36">
        <v>1</v>
      </c>
      <c r="AB3036" s="35" t="s">
        <v>27</v>
      </c>
      <c r="AC3036" s="35" t="str">
        <f>+IF(Tabla1[[#This Row],[STK]]="no","Sin STK", "STK disponible")</f>
        <v>STK disponible</v>
      </c>
      <c r="AD3036" s="35">
        <f>+I3036*J3036</f>
        <v>0</v>
      </c>
      <c r="AE3036" s="35">
        <f>+I3036*K3036</f>
        <v>0</v>
      </c>
      <c r="AF3036" s="36">
        <f>IF(Tabla1[[#This Row],[ref pack]]=1,Tabla1[[#This Row],[Pedido]],LCM(Tabla1[[#This Row],[MC VIEJO]],Tabla1[[#This Row],[Pedido]]))</f>
        <v>1</v>
      </c>
      <c r="AG3036" s="36">
        <f>+VLOOKUP(Tabla1[[#This Row],[Artículo]],'.'!$B$2:$D$11481,3,)</f>
        <v>1</v>
      </c>
      <c r="AH3036" s="37" t="str">
        <f>+IFERROR(SEARCH("pack",Tabla1[[#This Row],[PACK]]),"")</f>
        <v/>
      </c>
    </row>
    <row r="3037" spans="1:34" ht="24" customHeight="1" x14ac:dyDescent="0.2">
      <c r="A3037" s="50" t="s">
        <v>5337</v>
      </c>
      <c r="B3037" s="60" t="s">
        <v>5774</v>
      </c>
      <c r="C3037" s="61" t="s">
        <v>5775</v>
      </c>
      <c r="D3037" s="52" t="s">
        <v>9841</v>
      </c>
      <c r="E3037" s="53">
        <v>25122.34</v>
      </c>
      <c r="F3037" s="23" t="str">
        <f>+IFERROR(VLOOKUP(Tabla1[[#This Row],[Artículo]],'..'!$B$2:$D$569000,3,),"")</f>
        <v/>
      </c>
      <c r="G3037" s="24" t="str">
        <f>IF(H3037=AF3037,"", "Error MC")</f>
        <v>Error MC</v>
      </c>
      <c r="H3037" s="62"/>
      <c r="I3037" s="54">
        <f>+Tabla1[[#This Row],[MC]]*Tabla1[[#This Row],[Pedido]]*Tabla1[[#This Row],[PVC ]]</f>
        <v>0</v>
      </c>
      <c r="J3037" s="26">
        <v>0.21</v>
      </c>
      <c r="K3037" s="63"/>
      <c r="L3037" s="28" t="s">
        <v>17</v>
      </c>
      <c r="M3037" s="53">
        <v>44077.142</v>
      </c>
      <c r="N3037" s="64" t="str">
        <f>+IF(Tabla1[[#This Row],[F PMPI]]="SÍ","No","Sí")</f>
        <v>Sí</v>
      </c>
      <c r="O3037" s="65">
        <f>+Tabla1[[#This Row],[PVL]]*1.055</f>
        <v>46501.384809999996</v>
      </c>
      <c r="P3037" s="65">
        <f>+Tabla1[[#This Row],[PVL]]*1.43</f>
        <v>63030.31306</v>
      </c>
      <c r="Q3037" s="66" t="str">
        <f>+HYPERLINK(Tabla1[[#This Row],[PAG]])</f>
        <v>https://todomusica.com.ar/parches/9684-batter-powerstroke-77-coated-12-diameter-open-channel.html</v>
      </c>
      <c r="R3037" s="67"/>
      <c r="S3037" s="68"/>
      <c r="T3037" s="69"/>
      <c r="U3037" s="69"/>
      <c r="V3037" s="69"/>
      <c r="W3037" s="69"/>
      <c r="X3037" s="69"/>
      <c r="Y3037" s="35"/>
      <c r="Z3037" s="35" t="s">
        <v>26702</v>
      </c>
      <c r="AA3037" s="36">
        <v>1</v>
      </c>
      <c r="AB3037" s="35" t="s">
        <v>27</v>
      </c>
      <c r="AC3037" s="35" t="str">
        <f>+IF(Tabla1[[#This Row],[STK]]="no","Sin STK", "STK disponible")</f>
        <v>STK disponible</v>
      </c>
      <c r="AD3037" s="35">
        <f>+I3037*J3037</f>
        <v>0</v>
      </c>
      <c r="AE3037" s="35">
        <f>+I3037*K3037</f>
        <v>0</v>
      </c>
      <c r="AF3037" s="36">
        <f>IF(Tabla1[[#This Row],[ref pack]]=1,Tabla1[[#This Row],[Pedido]],LCM(Tabla1[[#This Row],[MC VIEJO]],Tabla1[[#This Row],[Pedido]]))</f>
        <v>1</v>
      </c>
      <c r="AG3037" s="36">
        <f>+VLOOKUP(Tabla1[[#This Row],[Artículo]],'.'!$B$2:$D$11481,3,)</f>
        <v>1</v>
      </c>
      <c r="AH3037" s="37" t="str">
        <f>+IFERROR(SEARCH("pack",Tabla1[[#This Row],[PACK]]),"")</f>
        <v/>
      </c>
    </row>
    <row r="3038" spans="1:34" ht="24" customHeight="1" x14ac:dyDescent="0.2">
      <c r="A3038" s="50" t="s">
        <v>5337</v>
      </c>
      <c r="B3038" s="60" t="s">
        <v>5776</v>
      </c>
      <c r="C3038" s="61" t="s">
        <v>5777</v>
      </c>
      <c r="D3038" s="52" t="s">
        <v>9841</v>
      </c>
      <c r="E3038" s="53">
        <v>22621.56</v>
      </c>
      <c r="F3038" s="23" t="str">
        <f>+IFERROR(VLOOKUP(Tabla1[[#This Row],[Artículo]],'..'!$B$2:$D$569000,3,),"")</f>
        <v/>
      </c>
      <c r="G3038" s="24" t="str">
        <f>IF(H3038=AF3038,"", "Error MC")</f>
        <v>Error MC</v>
      </c>
      <c r="H3038" s="62"/>
      <c r="I3038" s="54">
        <f>+Tabla1[[#This Row],[MC]]*Tabla1[[#This Row],[Pedido]]*Tabla1[[#This Row],[PVC ]]</f>
        <v>0</v>
      </c>
      <c r="J3038" s="26">
        <v>0.21</v>
      </c>
      <c r="K3038" s="63"/>
      <c r="L3038" s="28" t="s">
        <v>17</v>
      </c>
      <c r="M3038" s="53">
        <v>39689.525000000001</v>
      </c>
      <c r="N3038" s="64" t="str">
        <f>+IF(Tabla1[[#This Row],[F PMPI]]="SÍ","No","Sí")</f>
        <v>Sí</v>
      </c>
      <c r="O3038" s="65">
        <f>+Tabla1[[#This Row],[PVL]]*1.055</f>
        <v>41872.448875000002</v>
      </c>
      <c r="P3038" s="65">
        <f>+Tabla1[[#This Row],[PVL]]*1.43</f>
        <v>56756.020749999996</v>
      </c>
      <c r="Q3038" s="66" t="str">
        <f>+HYPERLINK(Tabla1[[#This Row],[PAG]])</f>
        <v>https://todomusica.com.ar/parches/9685-batter-powerstroke-77-coated-13-diameter-open-channel.html</v>
      </c>
      <c r="R3038" s="67"/>
      <c r="S3038" s="68"/>
      <c r="T3038" s="69"/>
      <c r="U3038" s="69"/>
      <c r="V3038" s="69"/>
      <c r="W3038" s="69"/>
      <c r="X3038" s="69"/>
      <c r="Y3038" s="35"/>
      <c r="Z3038" s="35" t="s">
        <v>26703</v>
      </c>
      <c r="AA3038" s="36">
        <v>1</v>
      </c>
      <c r="AB3038" s="35" t="s">
        <v>27</v>
      </c>
      <c r="AC3038" s="35" t="str">
        <f>+IF(Tabla1[[#This Row],[STK]]="no","Sin STK", "STK disponible")</f>
        <v>STK disponible</v>
      </c>
      <c r="AD3038" s="35">
        <f>+I3038*J3038</f>
        <v>0</v>
      </c>
      <c r="AE3038" s="35">
        <f>+I3038*K3038</f>
        <v>0</v>
      </c>
      <c r="AF3038" s="36">
        <f>IF(Tabla1[[#This Row],[ref pack]]=1,Tabla1[[#This Row],[Pedido]],LCM(Tabla1[[#This Row],[MC VIEJO]],Tabla1[[#This Row],[Pedido]]))</f>
        <v>1</v>
      </c>
      <c r="AG3038" s="36">
        <f>+VLOOKUP(Tabla1[[#This Row],[Artículo]],'.'!$B$2:$D$11481,3,)</f>
        <v>1</v>
      </c>
      <c r="AH3038" s="37" t="str">
        <f>+IFERROR(SEARCH("pack",Tabla1[[#This Row],[PACK]]),"")</f>
        <v/>
      </c>
    </row>
    <row r="3039" spans="1:34" ht="24" customHeight="1" x14ac:dyDescent="0.2">
      <c r="A3039" s="50" t="s">
        <v>5337</v>
      </c>
      <c r="B3039" s="60" t="s">
        <v>5778</v>
      </c>
      <c r="C3039" s="61" t="s">
        <v>5779</v>
      </c>
      <c r="D3039" s="52" t="s">
        <v>9841</v>
      </c>
      <c r="E3039" s="53">
        <v>23103.39</v>
      </c>
      <c r="F3039" s="23" t="str">
        <f>+IFERROR(VLOOKUP(Tabla1[[#This Row],[Artículo]],'..'!$B$2:$D$569000,3,),"")</f>
        <v/>
      </c>
      <c r="G3039" s="24" t="str">
        <f>IF(H3039=AF3039,"", "Error MC")</f>
        <v>Error MC</v>
      </c>
      <c r="H3039" s="62"/>
      <c r="I3039" s="54">
        <f>+Tabla1[[#This Row],[MC]]*Tabla1[[#This Row],[Pedido]]*Tabla1[[#This Row],[PVC ]]</f>
        <v>0</v>
      </c>
      <c r="J3039" s="26">
        <v>0.21</v>
      </c>
      <c r="K3039" s="63"/>
      <c r="L3039" s="28" t="s">
        <v>17</v>
      </c>
      <c r="M3039" s="53">
        <v>40534.902999999998</v>
      </c>
      <c r="N3039" s="64" t="str">
        <f>+IF(Tabla1[[#This Row],[F PMPI]]="SÍ","No","Sí")</f>
        <v>Sí</v>
      </c>
      <c r="O3039" s="65">
        <f>+Tabla1[[#This Row],[PVL]]*1.055</f>
        <v>42764.322664999992</v>
      </c>
      <c r="P3039" s="65">
        <f>+Tabla1[[#This Row],[PVL]]*1.43</f>
        <v>57964.911289999996</v>
      </c>
      <c r="Q3039" s="66" t="str">
        <f>+HYPERLINK(Tabla1[[#This Row],[PAG]])</f>
        <v>https://todomusica.com.ar/parches/9686-batter-powerstroke-77-coated-14-diameter-open-channel.html</v>
      </c>
      <c r="R3039" s="67"/>
      <c r="S3039" s="68"/>
      <c r="T3039" s="69"/>
      <c r="U3039" s="69"/>
      <c r="V3039" s="69"/>
      <c r="W3039" s="69"/>
      <c r="X3039" s="69"/>
      <c r="Y3039" s="35"/>
      <c r="Z3039" s="35" t="s">
        <v>26704</v>
      </c>
      <c r="AA3039" s="36">
        <v>1</v>
      </c>
      <c r="AB3039" s="35" t="s">
        <v>27</v>
      </c>
      <c r="AC3039" s="35" t="str">
        <f>+IF(Tabla1[[#This Row],[STK]]="no","Sin STK", "STK disponible")</f>
        <v>STK disponible</v>
      </c>
      <c r="AD3039" s="35">
        <f>+I3039*J3039</f>
        <v>0</v>
      </c>
      <c r="AE3039" s="35">
        <f>+I3039*K3039</f>
        <v>0</v>
      </c>
      <c r="AF3039" s="36">
        <f>IF(Tabla1[[#This Row],[ref pack]]=1,Tabla1[[#This Row],[Pedido]],LCM(Tabla1[[#This Row],[MC VIEJO]],Tabla1[[#This Row],[Pedido]]))</f>
        <v>1</v>
      </c>
      <c r="AG3039" s="36">
        <f>+VLOOKUP(Tabla1[[#This Row],[Artículo]],'.'!$B$2:$D$11481,3,)</f>
        <v>1</v>
      </c>
      <c r="AH3039" s="37" t="str">
        <f>+IFERROR(SEARCH("pack",Tabla1[[#This Row],[PACK]]),"")</f>
        <v/>
      </c>
    </row>
    <row r="3040" spans="1:34" ht="24" customHeight="1" x14ac:dyDescent="0.2">
      <c r="A3040" s="50" t="s">
        <v>5337</v>
      </c>
      <c r="B3040" s="60" t="s">
        <v>5780</v>
      </c>
      <c r="C3040" s="61" t="s">
        <v>5781</v>
      </c>
      <c r="D3040" s="52" t="s">
        <v>9841</v>
      </c>
      <c r="E3040" s="53">
        <v>29412.639999999999</v>
      </c>
      <c r="F3040" s="23" t="str">
        <f>+IFERROR(VLOOKUP(Tabla1[[#This Row],[Artículo]],'..'!$B$2:$D$569000,3,),"")</f>
        <v/>
      </c>
      <c r="G3040" s="24" t="str">
        <f>IF(H3040=AF3040,"", "Error MC")</f>
        <v>Error MC</v>
      </c>
      <c r="H3040" s="62"/>
      <c r="I3040" s="54">
        <f>+Tabla1[[#This Row],[MC]]*Tabla1[[#This Row],[Pedido]]*Tabla1[[#This Row],[PVC ]]</f>
        <v>0</v>
      </c>
      <c r="J3040" s="26">
        <v>0.21</v>
      </c>
      <c r="K3040" s="63"/>
      <c r="L3040" s="28" t="s">
        <v>17</v>
      </c>
      <c r="M3040" s="53">
        <v>51604.478999999999</v>
      </c>
      <c r="N3040" s="64" t="str">
        <f>+IF(Tabla1[[#This Row],[F PMPI]]="SÍ","No","Sí")</f>
        <v>Sí</v>
      </c>
      <c r="O3040" s="65">
        <f>+Tabla1[[#This Row],[PVL]]*1.055</f>
        <v>54442.725344999999</v>
      </c>
      <c r="P3040" s="65">
        <f>+Tabla1[[#This Row],[PVL]]*1.43</f>
        <v>73794.404969999989</v>
      </c>
      <c r="Q3040" s="66" t="str">
        <f>+HYPERLINK(Tabla1[[#This Row],[PAG]])</f>
        <v>https://todomusica.com.ar/parches/9687-batter-powerstroke-77-clear-13-diameter-clear-dot.html</v>
      </c>
      <c r="R3040" s="67"/>
      <c r="S3040" s="68"/>
      <c r="T3040" s="69"/>
      <c r="U3040" s="69"/>
      <c r="V3040" s="69"/>
      <c r="W3040" s="69"/>
      <c r="X3040" s="69"/>
      <c r="Y3040" s="35"/>
      <c r="Z3040" s="35" t="s">
        <v>26705</v>
      </c>
      <c r="AA3040" s="36">
        <v>1</v>
      </c>
      <c r="AB3040" s="35" t="s">
        <v>27</v>
      </c>
      <c r="AC3040" s="35" t="str">
        <f>+IF(Tabla1[[#This Row],[STK]]="no","Sin STK", "STK disponible")</f>
        <v>STK disponible</v>
      </c>
      <c r="AD3040" s="35">
        <f>+I3040*J3040</f>
        <v>0</v>
      </c>
      <c r="AE3040" s="35">
        <f>+I3040*K3040</f>
        <v>0</v>
      </c>
      <c r="AF3040" s="36">
        <f>IF(Tabla1[[#This Row],[ref pack]]=1,Tabla1[[#This Row],[Pedido]],LCM(Tabla1[[#This Row],[MC VIEJO]],Tabla1[[#This Row],[Pedido]]))</f>
        <v>1</v>
      </c>
      <c r="AG3040" s="36">
        <f>+VLOOKUP(Tabla1[[#This Row],[Artículo]],'.'!$B$2:$D$11481,3,)</f>
        <v>1</v>
      </c>
      <c r="AH3040" s="37" t="str">
        <f>+IFERROR(SEARCH("pack",Tabla1[[#This Row],[PACK]]),"")</f>
        <v/>
      </c>
    </row>
    <row r="3041" spans="1:34" ht="24" customHeight="1" x14ac:dyDescent="0.2">
      <c r="A3041" s="50" t="s">
        <v>5337</v>
      </c>
      <c r="B3041" s="60" t="s">
        <v>5782</v>
      </c>
      <c r="C3041" s="61" t="s">
        <v>5783</v>
      </c>
      <c r="D3041" s="52" t="s">
        <v>9841</v>
      </c>
      <c r="E3041" s="53">
        <v>30284.44</v>
      </c>
      <c r="F3041" s="23" t="str">
        <f>+IFERROR(VLOOKUP(Tabla1[[#This Row],[Artículo]],'..'!$B$2:$D$569000,3,),"")</f>
        <v/>
      </c>
      <c r="G3041" s="24" t="str">
        <f>IF(H3041=AF3041,"", "Error MC")</f>
        <v>Error MC</v>
      </c>
      <c r="H3041" s="62"/>
      <c r="I3041" s="54">
        <f>+Tabla1[[#This Row],[MC]]*Tabla1[[#This Row],[Pedido]]*Tabla1[[#This Row],[PVC ]]</f>
        <v>0</v>
      </c>
      <c r="J3041" s="26">
        <v>0.21</v>
      </c>
      <c r="K3041" s="63"/>
      <c r="L3041" s="28" t="s">
        <v>17</v>
      </c>
      <c r="M3041" s="53">
        <v>53134.052000000003</v>
      </c>
      <c r="N3041" s="64" t="str">
        <f>+IF(Tabla1[[#This Row],[F PMPI]]="SÍ","No","Sí")</f>
        <v>Sí</v>
      </c>
      <c r="O3041" s="65">
        <f>+Tabla1[[#This Row],[PVL]]*1.055</f>
        <v>56056.424859999999</v>
      </c>
      <c r="P3041" s="65">
        <f>+Tabla1[[#This Row],[PVL]]*1.43</f>
        <v>75981.694360000009</v>
      </c>
      <c r="Q3041" s="66" t="str">
        <f>+HYPERLINK(Tabla1[[#This Row],[PAG]])</f>
        <v>https://todomusica.com.ar/parches/9688-batter-powerstroke-77-clear-14-diameter-clear-dot.html</v>
      </c>
      <c r="R3041" s="67"/>
      <c r="S3041" s="68"/>
      <c r="T3041" s="69"/>
      <c r="U3041" s="69"/>
      <c r="V3041" s="69"/>
      <c r="W3041" s="69"/>
      <c r="X3041" s="69"/>
      <c r="Y3041" s="35"/>
      <c r="Z3041" s="35" t="s">
        <v>26706</v>
      </c>
      <c r="AA3041" s="36">
        <v>1</v>
      </c>
      <c r="AB3041" s="35" t="s">
        <v>27</v>
      </c>
      <c r="AC3041" s="35" t="str">
        <f>+IF(Tabla1[[#This Row],[STK]]="no","Sin STK", "STK disponible")</f>
        <v>STK disponible</v>
      </c>
      <c r="AD3041" s="35">
        <f>+I3041*J3041</f>
        <v>0</v>
      </c>
      <c r="AE3041" s="35">
        <f>+I3041*K3041</f>
        <v>0</v>
      </c>
      <c r="AF3041" s="36">
        <f>IF(Tabla1[[#This Row],[ref pack]]=1,Tabla1[[#This Row],[Pedido]],LCM(Tabla1[[#This Row],[MC VIEJO]],Tabla1[[#This Row],[Pedido]]))</f>
        <v>1</v>
      </c>
      <c r="AG3041" s="36">
        <f>+VLOOKUP(Tabla1[[#This Row],[Artículo]],'.'!$B$2:$D$11481,3,)</f>
        <v>1</v>
      </c>
      <c r="AH3041" s="37" t="str">
        <f>+IFERROR(SEARCH("pack",Tabla1[[#This Row],[PACK]]),"")</f>
        <v/>
      </c>
    </row>
    <row r="3042" spans="1:34" ht="24" customHeight="1" x14ac:dyDescent="0.2">
      <c r="A3042" s="50" t="s">
        <v>5337</v>
      </c>
      <c r="B3042" s="60" t="s">
        <v>5784</v>
      </c>
      <c r="C3042" s="61" t="s">
        <v>5785</v>
      </c>
      <c r="D3042" s="52" t="s">
        <v>9841</v>
      </c>
      <c r="E3042" s="53">
        <v>38681.54</v>
      </c>
      <c r="F3042" s="23" t="str">
        <f>+IFERROR(VLOOKUP(Tabla1[[#This Row],[Artículo]],'..'!$B$2:$D$569000,3,),"")</f>
        <v/>
      </c>
      <c r="G3042" s="24" t="str">
        <f>IF(H3042=AF3042,"", "Error MC")</f>
        <v>Error MC</v>
      </c>
      <c r="H3042" s="62"/>
      <c r="I3042" s="54">
        <f>+Tabla1[[#This Row],[MC]]*Tabla1[[#This Row],[Pedido]]*Tabla1[[#This Row],[PVC ]]</f>
        <v>0</v>
      </c>
      <c r="J3042" s="26">
        <v>0.21</v>
      </c>
      <c r="K3042" s="63"/>
      <c r="L3042" s="28" t="s">
        <v>17</v>
      </c>
      <c r="M3042" s="53">
        <v>67866.758000000002</v>
      </c>
      <c r="N3042" s="64" t="str">
        <f>+IF(Tabla1[[#This Row],[F PMPI]]="SÍ","No","Sí")</f>
        <v>Sí</v>
      </c>
      <c r="O3042" s="65">
        <f>+Tabla1[[#This Row],[PVL]]*1.055</f>
        <v>71599.429690000004</v>
      </c>
      <c r="P3042" s="65">
        <f>+Tabla1[[#This Row],[PVL]]*1.43</f>
        <v>97049.463940000001</v>
      </c>
      <c r="Q3042" s="66" t="str">
        <f>+HYPERLINK(Tabla1[[#This Row],[PAG]])</f>
        <v>https://todomusica.com.ar/parches/9689-batter-powerstroke-77-clear-15-diameter-clear-dot.html</v>
      </c>
      <c r="R3042" s="67"/>
      <c r="S3042" s="68"/>
      <c r="T3042" s="69"/>
      <c r="U3042" s="69"/>
      <c r="V3042" s="69"/>
      <c r="W3042" s="69"/>
      <c r="X3042" s="69"/>
      <c r="Y3042" s="35"/>
      <c r="Z3042" s="35" t="s">
        <v>26707</v>
      </c>
      <c r="AA3042" s="36">
        <v>1</v>
      </c>
      <c r="AB3042" s="35" t="s">
        <v>27</v>
      </c>
      <c r="AC3042" s="35" t="str">
        <f>+IF(Tabla1[[#This Row],[STK]]="no","Sin STK", "STK disponible")</f>
        <v>STK disponible</v>
      </c>
      <c r="AD3042" s="35">
        <f>+I3042*J3042</f>
        <v>0</v>
      </c>
      <c r="AE3042" s="35">
        <f>+I3042*K3042</f>
        <v>0</v>
      </c>
      <c r="AF3042" s="36">
        <f>IF(Tabla1[[#This Row],[ref pack]]=1,Tabla1[[#This Row],[Pedido]],LCM(Tabla1[[#This Row],[MC VIEJO]],Tabla1[[#This Row],[Pedido]]))</f>
        <v>1</v>
      </c>
      <c r="AG3042" s="36">
        <f>+VLOOKUP(Tabla1[[#This Row],[Artículo]],'.'!$B$2:$D$11481,3,)</f>
        <v>1</v>
      </c>
      <c r="AH3042" s="37" t="str">
        <f>+IFERROR(SEARCH("pack",Tabla1[[#This Row],[PACK]]),"")</f>
        <v/>
      </c>
    </row>
    <row r="3043" spans="1:34" ht="24" customHeight="1" x14ac:dyDescent="0.2">
      <c r="A3043" s="50" t="s">
        <v>5337</v>
      </c>
      <c r="B3043" s="60" t="s">
        <v>5786</v>
      </c>
      <c r="C3043" s="61" t="s">
        <v>5787</v>
      </c>
      <c r="D3043" s="52" t="s">
        <v>9841</v>
      </c>
      <c r="E3043" s="53">
        <v>22621.56</v>
      </c>
      <c r="F3043" s="23" t="str">
        <f>+IFERROR(VLOOKUP(Tabla1[[#This Row],[Artículo]],'..'!$B$2:$D$569000,3,),"")</f>
        <v/>
      </c>
      <c r="G3043" s="24" t="str">
        <f>IF(H3043=AF3043,"", "Error MC")</f>
        <v>Error MC</v>
      </c>
      <c r="H3043" s="62"/>
      <c r="I3043" s="54">
        <f>+Tabla1[[#This Row],[MC]]*Tabla1[[#This Row],[Pedido]]*Tabla1[[#This Row],[PVC ]]</f>
        <v>0</v>
      </c>
      <c r="J3043" s="26">
        <v>0.21</v>
      </c>
      <c r="K3043" s="63"/>
      <c r="L3043" s="28" t="s">
        <v>17</v>
      </c>
      <c r="M3043" s="53">
        <v>39689.525000000001</v>
      </c>
      <c r="N3043" s="64" t="str">
        <f>+IF(Tabla1[[#This Row],[F PMPI]]="SÍ","No","Sí")</f>
        <v>Sí</v>
      </c>
      <c r="O3043" s="65">
        <f>+Tabla1[[#This Row],[PVL]]*1.055</f>
        <v>41872.448875000002</v>
      </c>
      <c r="P3043" s="65">
        <f>+Tabla1[[#This Row],[PVL]]*1.43</f>
        <v>56756.020749999996</v>
      </c>
      <c r="Q3043" s="66" t="str">
        <f>+HYPERLINK(Tabla1[[#This Row],[PAG]])</f>
        <v>https://todomusica.com.ar/parches-simil-cuero/6892-ra-0010-ss.html</v>
      </c>
      <c r="R3043" s="67"/>
      <c r="S3043" s="68"/>
      <c r="T3043" s="69"/>
      <c r="U3043" s="69"/>
      <c r="V3043" s="69"/>
      <c r="W3043" s="69"/>
      <c r="X3043" s="69"/>
      <c r="Y3043" s="35"/>
      <c r="Z3043" s="35" t="s">
        <v>26708</v>
      </c>
      <c r="AA3043" s="36">
        <v>1</v>
      </c>
      <c r="AB3043" s="35" t="s">
        <v>27</v>
      </c>
      <c r="AC3043" s="35" t="str">
        <f>+IF(Tabla1[[#This Row],[STK]]="no","Sin STK", "STK disponible")</f>
        <v>STK disponible</v>
      </c>
      <c r="AD3043" s="35">
        <f>+I3043*J3043</f>
        <v>0</v>
      </c>
      <c r="AE3043" s="35">
        <f>+I3043*K3043</f>
        <v>0</v>
      </c>
      <c r="AF3043" s="36">
        <f>IF(Tabla1[[#This Row],[ref pack]]=1,Tabla1[[#This Row],[Pedido]],LCM(Tabla1[[#This Row],[MC VIEJO]],Tabla1[[#This Row],[Pedido]]))</f>
        <v>1</v>
      </c>
      <c r="AG3043" s="36">
        <f>+VLOOKUP(Tabla1[[#This Row],[Artículo]],'.'!$B$2:$D$11481,3,)</f>
        <v>1</v>
      </c>
      <c r="AH3043" s="37" t="str">
        <f>+IFERROR(SEARCH("pack",Tabla1[[#This Row],[PACK]]),"")</f>
        <v/>
      </c>
    </row>
    <row r="3044" spans="1:34" ht="24" customHeight="1" x14ac:dyDescent="0.2">
      <c r="A3044" s="50" t="s">
        <v>5337</v>
      </c>
      <c r="B3044" s="60" t="s">
        <v>5788</v>
      </c>
      <c r="C3044" s="61" t="s">
        <v>5789</v>
      </c>
      <c r="D3044" s="52" t="s">
        <v>9841</v>
      </c>
      <c r="E3044" s="53">
        <v>24938.799999999999</v>
      </c>
      <c r="F3044" s="23" t="str">
        <f>+IFERROR(VLOOKUP(Tabla1[[#This Row],[Artículo]],'..'!$B$2:$D$569000,3,),"")</f>
        <v/>
      </c>
      <c r="G3044" s="24" t="str">
        <f>IF(H3044=AF3044,"", "Error MC")</f>
        <v>Error MC</v>
      </c>
      <c r="H3044" s="62"/>
      <c r="I3044" s="54">
        <f>+Tabla1[[#This Row],[MC]]*Tabla1[[#This Row],[Pedido]]*Tabla1[[#This Row],[PVC ]]</f>
        <v>0</v>
      </c>
      <c r="J3044" s="26">
        <v>0.21</v>
      </c>
      <c r="K3044" s="63"/>
      <c r="L3044" s="28" t="s">
        <v>17</v>
      </c>
      <c r="M3044" s="53">
        <v>43755.125</v>
      </c>
      <c r="N3044" s="64" t="str">
        <f>+IF(Tabla1[[#This Row],[F PMPI]]="SÍ","No","Sí")</f>
        <v>Sí</v>
      </c>
      <c r="O3044" s="65">
        <f>+Tabla1[[#This Row],[PVL]]*1.055</f>
        <v>46161.656875000001</v>
      </c>
      <c r="P3044" s="65">
        <f>+Tabla1[[#This Row],[PVL]]*1.43</f>
        <v>62569.828750000001</v>
      </c>
      <c r="Q3044" s="66" t="str">
        <f>+HYPERLINK(Tabla1[[#This Row],[PAG]])</f>
        <v>https://todomusica.com.ar/parches-simil-cuero/6893-ra-0012-ss.html</v>
      </c>
      <c r="R3044" s="67"/>
      <c r="S3044" s="68"/>
      <c r="T3044" s="69"/>
      <c r="U3044" s="69"/>
      <c r="V3044" s="69"/>
      <c r="W3044" s="69"/>
      <c r="X3044" s="69"/>
      <c r="Y3044" s="35"/>
      <c r="Z3044" s="35" t="s">
        <v>26709</v>
      </c>
      <c r="AA3044" s="36">
        <v>1</v>
      </c>
      <c r="AB3044" s="35" t="s">
        <v>27</v>
      </c>
      <c r="AC3044" s="35" t="str">
        <f>+IF(Tabla1[[#This Row],[STK]]="no","Sin STK", "STK disponible")</f>
        <v>STK disponible</v>
      </c>
      <c r="AD3044" s="35">
        <f>+I3044*J3044</f>
        <v>0</v>
      </c>
      <c r="AE3044" s="35">
        <f>+I3044*K3044</f>
        <v>0</v>
      </c>
      <c r="AF3044" s="36">
        <f>IF(Tabla1[[#This Row],[ref pack]]=1,Tabla1[[#This Row],[Pedido]],LCM(Tabla1[[#This Row],[MC VIEJO]],Tabla1[[#This Row],[Pedido]]))</f>
        <v>1</v>
      </c>
      <c r="AG3044" s="36">
        <f>+VLOOKUP(Tabla1[[#This Row],[Artículo]],'.'!$B$2:$D$11481,3,)</f>
        <v>1</v>
      </c>
      <c r="AH3044" s="37" t="str">
        <f>+IFERROR(SEARCH("pack",Tabla1[[#This Row],[PACK]]),"")</f>
        <v/>
      </c>
    </row>
    <row r="3045" spans="1:34" ht="24" customHeight="1" x14ac:dyDescent="0.2">
      <c r="A3045" s="50" t="s">
        <v>5337</v>
      </c>
      <c r="B3045" s="60" t="s">
        <v>5790</v>
      </c>
      <c r="C3045" s="61" t="s">
        <v>5791</v>
      </c>
      <c r="D3045" s="52" t="s">
        <v>9841</v>
      </c>
      <c r="E3045" s="53">
        <v>25260</v>
      </c>
      <c r="F3045" s="23" t="str">
        <f>+IFERROR(VLOOKUP(Tabla1[[#This Row],[Artículo]],'..'!$B$2:$D$569000,3,),"")</f>
        <v/>
      </c>
      <c r="G3045" s="24" t="str">
        <f>IF(H3045=AF3045,"", "Error MC")</f>
        <v>Error MC</v>
      </c>
      <c r="H3045" s="62"/>
      <c r="I3045" s="54">
        <f>+Tabla1[[#This Row],[MC]]*Tabla1[[#This Row],[Pedido]]*Tabla1[[#This Row],[PVC ]]</f>
        <v>0</v>
      </c>
      <c r="J3045" s="26">
        <v>0.21</v>
      </c>
      <c r="K3045" s="63"/>
      <c r="L3045" s="28" t="s">
        <v>17</v>
      </c>
      <c r="M3045" s="53">
        <v>44318.67</v>
      </c>
      <c r="N3045" s="64" t="str">
        <f>+IF(Tabla1[[#This Row],[F PMPI]]="SÍ","No","Sí")</f>
        <v>Sí</v>
      </c>
      <c r="O3045" s="65">
        <f>+Tabla1[[#This Row],[PVL]]*1.055</f>
        <v>46756.196849999993</v>
      </c>
      <c r="P3045" s="65">
        <f>+Tabla1[[#This Row],[PVL]]*1.43</f>
        <v>63375.698099999994</v>
      </c>
      <c r="Q3045" s="66" t="str">
        <f>+HYPERLINK(Tabla1[[#This Row],[PAG]])</f>
        <v>https://todomusica.com.ar/parches-simil-cuero/6894-ra-0013-ss.html</v>
      </c>
      <c r="R3045" s="67"/>
      <c r="S3045" s="68"/>
      <c r="T3045" s="69"/>
      <c r="U3045" s="69"/>
      <c r="V3045" s="69"/>
      <c r="W3045" s="69"/>
      <c r="X3045" s="69"/>
      <c r="Y3045" s="35"/>
      <c r="Z3045" s="35" t="s">
        <v>26710</v>
      </c>
      <c r="AA3045" s="36">
        <v>1</v>
      </c>
      <c r="AB3045" s="35" t="s">
        <v>27</v>
      </c>
      <c r="AC3045" s="35" t="str">
        <f>+IF(Tabla1[[#This Row],[STK]]="no","Sin STK", "STK disponible")</f>
        <v>STK disponible</v>
      </c>
      <c r="AD3045" s="35">
        <f>+I3045*J3045</f>
        <v>0</v>
      </c>
      <c r="AE3045" s="35">
        <f>+I3045*K3045</f>
        <v>0</v>
      </c>
      <c r="AF3045" s="36">
        <f>IF(Tabla1[[#This Row],[ref pack]]=1,Tabla1[[#This Row],[Pedido]],LCM(Tabla1[[#This Row],[MC VIEJO]],Tabla1[[#This Row],[Pedido]]))</f>
        <v>1</v>
      </c>
      <c r="AG3045" s="36">
        <f>+VLOOKUP(Tabla1[[#This Row],[Artículo]],'.'!$B$2:$D$11481,3,)</f>
        <v>1</v>
      </c>
      <c r="AH3045" s="37" t="str">
        <f>+IFERROR(SEARCH("pack",Tabla1[[#This Row],[PACK]]),"")</f>
        <v/>
      </c>
    </row>
    <row r="3046" spans="1:34" ht="24" customHeight="1" x14ac:dyDescent="0.2">
      <c r="A3046" s="50" t="s">
        <v>5337</v>
      </c>
      <c r="B3046" s="60" t="s">
        <v>5792</v>
      </c>
      <c r="C3046" s="61" t="s">
        <v>5793</v>
      </c>
      <c r="D3046" s="52" t="s">
        <v>9841</v>
      </c>
      <c r="E3046" s="53">
        <v>26453.02</v>
      </c>
      <c r="F3046" s="23" t="str">
        <f>+IFERROR(VLOOKUP(Tabla1[[#This Row],[Artículo]],'..'!$B$2:$D$569000,3,),"")</f>
        <v/>
      </c>
      <c r="G3046" s="24" t="str">
        <f>IF(H3046=AF3046,"", "Error MC")</f>
        <v>Error MC</v>
      </c>
      <c r="H3046" s="62"/>
      <c r="I3046" s="54">
        <f>+Tabla1[[#This Row],[MC]]*Tabla1[[#This Row],[Pedido]]*Tabla1[[#This Row],[PVC ]]</f>
        <v>0</v>
      </c>
      <c r="J3046" s="26">
        <v>0.21</v>
      </c>
      <c r="K3046" s="63"/>
      <c r="L3046" s="28" t="s">
        <v>17</v>
      </c>
      <c r="M3046" s="53">
        <v>46411.824999999997</v>
      </c>
      <c r="N3046" s="64" t="str">
        <f>+IF(Tabla1[[#This Row],[F PMPI]]="SÍ","No","Sí")</f>
        <v>Sí</v>
      </c>
      <c r="O3046" s="65">
        <f>+Tabla1[[#This Row],[PVL]]*1.055</f>
        <v>48964.475374999995</v>
      </c>
      <c r="P3046" s="65">
        <f>+Tabla1[[#This Row],[PVL]]*1.43</f>
        <v>66368.909749999992</v>
      </c>
      <c r="Q3046" s="66" t="str">
        <f>+HYPERLINK(Tabla1[[#This Row],[PAG]])</f>
        <v>https://todomusica.com.ar/parches-simil-cuero/5584-404.html</v>
      </c>
      <c r="R3046" s="67"/>
      <c r="S3046" s="68"/>
      <c r="T3046" s="69"/>
      <c r="U3046" s="69"/>
      <c r="V3046" s="69"/>
      <c r="W3046" s="69"/>
      <c r="X3046" s="69"/>
      <c r="Y3046" s="35"/>
      <c r="Z3046" s="35" t="s">
        <v>26711</v>
      </c>
      <c r="AA3046" s="36">
        <v>1</v>
      </c>
      <c r="AB3046" s="35" t="s">
        <v>27</v>
      </c>
      <c r="AC3046" s="35" t="str">
        <f>+IF(Tabla1[[#This Row],[STK]]="no","Sin STK", "STK disponible")</f>
        <v>STK disponible</v>
      </c>
      <c r="AD3046" s="35">
        <f>+I3046*J3046</f>
        <v>0</v>
      </c>
      <c r="AE3046" s="35">
        <f>+I3046*K3046</f>
        <v>0</v>
      </c>
      <c r="AF3046" s="36">
        <f>IF(Tabla1[[#This Row],[ref pack]]=1,Tabla1[[#This Row],[Pedido]],LCM(Tabla1[[#This Row],[MC VIEJO]],Tabla1[[#This Row],[Pedido]]))</f>
        <v>1</v>
      </c>
      <c r="AG3046" s="36">
        <f>+VLOOKUP(Tabla1[[#This Row],[Artículo]],'.'!$B$2:$D$11481,3,)</f>
        <v>1</v>
      </c>
      <c r="AH3046" s="37" t="str">
        <f>+IFERROR(SEARCH("pack",Tabla1[[#This Row],[PACK]]),"")</f>
        <v/>
      </c>
    </row>
    <row r="3047" spans="1:34" ht="24" customHeight="1" x14ac:dyDescent="0.2">
      <c r="A3047" s="50" t="s">
        <v>5337</v>
      </c>
      <c r="B3047" s="60" t="s">
        <v>5794</v>
      </c>
      <c r="C3047" s="61" t="s">
        <v>5795</v>
      </c>
      <c r="D3047" s="52" t="s">
        <v>9841</v>
      </c>
      <c r="E3047" s="53">
        <v>29412.639999999999</v>
      </c>
      <c r="F3047" s="23" t="str">
        <f>+IFERROR(VLOOKUP(Tabla1[[#This Row],[Artículo]],'..'!$B$2:$D$569000,3,),"")</f>
        <v/>
      </c>
      <c r="G3047" s="24" t="str">
        <f>IF(H3047=AF3047,"", "Error MC")</f>
        <v>Error MC</v>
      </c>
      <c r="H3047" s="62"/>
      <c r="I3047" s="54">
        <f>+Tabla1[[#This Row],[MC]]*Tabla1[[#This Row],[Pedido]]*Tabla1[[#This Row],[PVC ]]</f>
        <v>0</v>
      </c>
      <c r="J3047" s="26">
        <v>0.21</v>
      </c>
      <c r="K3047" s="63"/>
      <c r="L3047" s="28" t="s">
        <v>17</v>
      </c>
      <c r="M3047" s="53">
        <v>51604.478999999999</v>
      </c>
      <c r="N3047" s="64" t="str">
        <f>+IF(Tabla1[[#This Row],[F PMPI]]="SÍ","No","Sí")</f>
        <v>Sí</v>
      </c>
      <c r="O3047" s="65">
        <f>+Tabla1[[#This Row],[PVL]]*1.055</f>
        <v>54442.725344999999</v>
      </c>
      <c r="P3047" s="65">
        <f>+Tabla1[[#This Row],[PVL]]*1.43</f>
        <v>73794.404969999989</v>
      </c>
      <c r="Q3047" s="66" t="str">
        <f>+HYPERLINK(Tabla1[[#This Row],[PAG]])</f>
        <v>https://todomusica.com.ar/parches-simil-cuero/6895-ra-0016-ss.html</v>
      </c>
      <c r="R3047" s="67"/>
      <c r="S3047" s="68"/>
      <c r="T3047" s="69"/>
      <c r="U3047" s="69"/>
      <c r="V3047" s="69"/>
      <c r="W3047" s="69"/>
      <c r="X3047" s="69"/>
      <c r="Y3047" s="35"/>
      <c r="Z3047" s="35" t="s">
        <v>26712</v>
      </c>
      <c r="AA3047" s="36">
        <v>1</v>
      </c>
      <c r="AB3047" s="35" t="s">
        <v>27</v>
      </c>
      <c r="AC3047" s="35" t="str">
        <f>+IF(Tabla1[[#This Row],[STK]]="no","Sin STK", "STK disponible")</f>
        <v>STK disponible</v>
      </c>
      <c r="AD3047" s="35">
        <f>+I3047*J3047</f>
        <v>0</v>
      </c>
      <c r="AE3047" s="35">
        <f>+I3047*K3047</f>
        <v>0</v>
      </c>
      <c r="AF3047" s="36">
        <f>IF(Tabla1[[#This Row],[ref pack]]=1,Tabla1[[#This Row],[Pedido]],LCM(Tabla1[[#This Row],[MC VIEJO]],Tabla1[[#This Row],[Pedido]]))</f>
        <v>1</v>
      </c>
      <c r="AG3047" s="36">
        <f>+VLOOKUP(Tabla1[[#This Row],[Artículo]],'.'!$B$2:$D$11481,3,)</f>
        <v>1</v>
      </c>
      <c r="AH3047" s="37" t="str">
        <f>+IFERROR(SEARCH("pack",Tabla1[[#This Row],[PACK]]),"")</f>
        <v/>
      </c>
    </row>
    <row r="3048" spans="1:34" ht="24" customHeight="1" x14ac:dyDescent="0.2">
      <c r="A3048" s="50" t="s">
        <v>5337</v>
      </c>
      <c r="B3048" s="60" t="s">
        <v>5796</v>
      </c>
      <c r="C3048" s="61" t="s">
        <v>5797</v>
      </c>
      <c r="D3048" s="52" t="s">
        <v>9841</v>
      </c>
      <c r="E3048" s="53">
        <v>35630.14</v>
      </c>
      <c r="F3048" s="23" t="str">
        <f>+IFERROR(VLOOKUP(Tabla1[[#This Row],[Artículo]],'..'!$B$2:$D$569000,3,),"")</f>
        <v/>
      </c>
      <c r="G3048" s="24" t="str">
        <f>IF(H3048=AF3048,"", "Error MC")</f>
        <v>Error MC</v>
      </c>
      <c r="H3048" s="62"/>
      <c r="I3048" s="54">
        <f>+Tabla1[[#This Row],[MC]]*Tabla1[[#This Row],[Pedido]]*Tabla1[[#This Row],[PVC ]]</f>
        <v>0</v>
      </c>
      <c r="J3048" s="26">
        <v>0.21</v>
      </c>
      <c r="K3048" s="63"/>
      <c r="L3048" s="28" t="s">
        <v>17</v>
      </c>
      <c r="M3048" s="53">
        <v>62513.076999999997</v>
      </c>
      <c r="N3048" s="64" t="str">
        <f>+IF(Tabla1[[#This Row],[F PMPI]]="SÍ","No","Sí")</f>
        <v>Sí</v>
      </c>
      <c r="O3048" s="65">
        <f>+Tabla1[[#This Row],[PVL]]*1.055</f>
        <v>65951.296234999987</v>
      </c>
      <c r="P3048" s="65">
        <f>+Tabla1[[#This Row],[PVL]]*1.43</f>
        <v>89393.700109999991</v>
      </c>
      <c r="Q3048" s="66" t="str">
        <f>+HYPERLINK(Tabla1[[#This Row],[PAG]])</f>
        <v>https://todomusica.com.ar/parches-simil-cuero/6896-ra-0018-ss.html</v>
      </c>
      <c r="R3048" s="67"/>
      <c r="S3048" s="68"/>
      <c r="T3048" s="69"/>
      <c r="U3048" s="69"/>
      <c r="V3048" s="69"/>
      <c r="W3048" s="69"/>
      <c r="X3048" s="69"/>
      <c r="Y3048" s="35"/>
      <c r="Z3048" s="35" t="s">
        <v>26713</v>
      </c>
      <c r="AA3048" s="36">
        <v>1</v>
      </c>
      <c r="AB3048" s="35" t="s">
        <v>27</v>
      </c>
      <c r="AC3048" s="35" t="str">
        <f>+IF(Tabla1[[#This Row],[STK]]="no","Sin STK", "STK disponible")</f>
        <v>STK disponible</v>
      </c>
      <c r="AD3048" s="35">
        <f>+I3048*J3048</f>
        <v>0</v>
      </c>
      <c r="AE3048" s="35">
        <f>+I3048*K3048</f>
        <v>0</v>
      </c>
      <c r="AF3048" s="36">
        <f>IF(Tabla1[[#This Row],[ref pack]]=1,Tabla1[[#This Row],[Pedido]],LCM(Tabla1[[#This Row],[MC VIEJO]],Tabla1[[#This Row],[Pedido]]))</f>
        <v>1</v>
      </c>
      <c r="AG3048" s="36">
        <f>+VLOOKUP(Tabla1[[#This Row],[Artículo]],'.'!$B$2:$D$11481,3,)</f>
        <v>1</v>
      </c>
      <c r="AH3048" s="37" t="str">
        <f>+IFERROR(SEARCH("pack",Tabla1[[#This Row],[PACK]]),"")</f>
        <v/>
      </c>
    </row>
    <row r="3049" spans="1:34" ht="24" customHeight="1" x14ac:dyDescent="0.2">
      <c r="A3049" s="50" t="s">
        <v>5337</v>
      </c>
      <c r="B3049" s="60" t="s">
        <v>5798</v>
      </c>
      <c r="C3049" s="61" t="s">
        <v>5799</v>
      </c>
      <c r="D3049" s="52" t="s">
        <v>9841</v>
      </c>
      <c r="E3049" s="53">
        <v>45266.080000000002</v>
      </c>
      <c r="F3049" s="23" t="str">
        <f>+IFERROR(VLOOKUP(Tabla1[[#This Row],[Artículo]],'..'!$B$2:$D$569000,3,),"")</f>
        <v/>
      </c>
      <c r="G3049" s="24" t="str">
        <f>IF(H3049=AF3049,"", "Error MC")</f>
        <v>Error MC</v>
      </c>
      <c r="H3049" s="62"/>
      <c r="I3049" s="54">
        <f>+Tabla1[[#This Row],[MC]]*Tabla1[[#This Row],[Pedido]]*Tabla1[[#This Row],[PVC ]]</f>
        <v>0</v>
      </c>
      <c r="J3049" s="26">
        <v>0.21</v>
      </c>
      <c r="K3049" s="63"/>
      <c r="L3049" s="28" t="s">
        <v>17</v>
      </c>
      <c r="M3049" s="53">
        <v>79419.342000000004</v>
      </c>
      <c r="N3049" s="64" t="str">
        <f>+IF(Tabla1[[#This Row],[F PMPI]]="SÍ","No","Sí")</f>
        <v>Sí</v>
      </c>
      <c r="O3049" s="65">
        <f>+Tabla1[[#This Row],[PVL]]*1.055</f>
        <v>83787.405809999997</v>
      </c>
      <c r="P3049" s="65">
        <f>+Tabla1[[#This Row],[PVL]]*1.43</f>
        <v>113569.65906000001</v>
      </c>
      <c r="Q3049" s="66" t="str">
        <f>+HYPERLINK(Tabla1[[#This Row],[PAG]])</f>
        <v>https://todomusica.com.ar/parches-simil-cuero/6897-ra-1020-ss.html</v>
      </c>
      <c r="R3049" s="67"/>
      <c r="S3049" s="68"/>
      <c r="T3049" s="69"/>
      <c r="U3049" s="69"/>
      <c r="V3049" s="69"/>
      <c r="W3049" s="69"/>
      <c r="X3049" s="69"/>
      <c r="Y3049" s="35"/>
      <c r="Z3049" s="35" t="s">
        <v>26714</v>
      </c>
      <c r="AA3049" s="36">
        <v>1</v>
      </c>
      <c r="AB3049" s="35" t="s">
        <v>27</v>
      </c>
      <c r="AC3049" s="35" t="str">
        <f>+IF(Tabla1[[#This Row],[STK]]="no","Sin STK", "STK disponible")</f>
        <v>STK disponible</v>
      </c>
      <c r="AD3049" s="35">
        <f>+I3049*J3049</f>
        <v>0</v>
      </c>
      <c r="AE3049" s="35">
        <f>+I3049*K3049</f>
        <v>0</v>
      </c>
      <c r="AF3049" s="36">
        <f>IF(Tabla1[[#This Row],[ref pack]]=1,Tabla1[[#This Row],[Pedido]],LCM(Tabla1[[#This Row],[MC VIEJO]],Tabla1[[#This Row],[Pedido]]))</f>
        <v>1</v>
      </c>
      <c r="AG3049" s="36">
        <f>+VLOOKUP(Tabla1[[#This Row],[Artículo]],'.'!$B$2:$D$11481,3,)</f>
        <v>1</v>
      </c>
      <c r="AH3049" s="37" t="str">
        <f>+IFERROR(SEARCH("pack",Tabla1[[#This Row],[PACK]]),"")</f>
        <v/>
      </c>
    </row>
    <row r="3050" spans="1:34" ht="24" customHeight="1" x14ac:dyDescent="0.2">
      <c r="A3050" s="50" t="s">
        <v>5337</v>
      </c>
      <c r="B3050" s="60" t="s">
        <v>5800</v>
      </c>
      <c r="C3050" s="61" t="s">
        <v>5801</v>
      </c>
      <c r="D3050" s="52" t="s">
        <v>9841</v>
      </c>
      <c r="E3050" s="53">
        <v>47950.35</v>
      </c>
      <c r="F3050" s="23" t="str">
        <f>+IFERROR(VLOOKUP(Tabla1[[#This Row],[Artículo]],'..'!$B$2:$D$569000,3,),"")</f>
        <v/>
      </c>
      <c r="G3050" s="24" t="str">
        <f>IF(H3050=AF3050,"", "Error MC")</f>
        <v>Error MC</v>
      </c>
      <c r="H3050" s="62"/>
      <c r="I3050" s="54">
        <f>+Tabla1[[#This Row],[MC]]*Tabla1[[#This Row],[Pedido]]*Tabla1[[#This Row],[PVC ]]</f>
        <v>0</v>
      </c>
      <c r="J3050" s="26">
        <v>0.21</v>
      </c>
      <c r="K3050" s="63"/>
      <c r="L3050" s="28" t="s">
        <v>17</v>
      </c>
      <c r="M3050" s="53">
        <v>84128.892000000007</v>
      </c>
      <c r="N3050" s="64" t="str">
        <f>+IF(Tabla1[[#This Row],[F PMPI]]="SÍ","No","Sí")</f>
        <v>Sí</v>
      </c>
      <c r="O3050" s="65">
        <f>+Tabla1[[#This Row],[PVL]]*1.055</f>
        <v>88755.981060000006</v>
      </c>
      <c r="P3050" s="65">
        <f>+Tabla1[[#This Row],[PVL]]*1.43</f>
        <v>120304.31556</v>
      </c>
      <c r="Q3050" s="66" t="str">
        <f>+HYPERLINK(Tabla1[[#This Row],[PAG]])</f>
        <v>https://todomusica.com.ar/parches-simil-cuero/6898-ra-1022-ss.html</v>
      </c>
      <c r="R3050" s="67"/>
      <c r="S3050" s="68"/>
      <c r="T3050" s="69"/>
      <c r="U3050" s="69"/>
      <c r="V3050" s="69"/>
      <c r="W3050" s="69"/>
      <c r="X3050" s="69"/>
      <c r="Y3050" s="35"/>
      <c r="Z3050" s="35" t="s">
        <v>26715</v>
      </c>
      <c r="AA3050" s="36">
        <v>1</v>
      </c>
      <c r="AB3050" s="35" t="s">
        <v>27</v>
      </c>
      <c r="AC3050" s="35" t="str">
        <f>+IF(Tabla1[[#This Row],[STK]]="no","Sin STK", "STK disponible")</f>
        <v>STK disponible</v>
      </c>
      <c r="AD3050" s="35">
        <f>+I3050*J3050</f>
        <v>0</v>
      </c>
      <c r="AE3050" s="35">
        <f>+I3050*K3050</f>
        <v>0</v>
      </c>
      <c r="AF3050" s="36">
        <f>IF(Tabla1[[#This Row],[ref pack]]=1,Tabla1[[#This Row],[Pedido]],LCM(Tabla1[[#This Row],[MC VIEJO]],Tabla1[[#This Row],[Pedido]]))</f>
        <v>1</v>
      </c>
      <c r="AG3050" s="36">
        <f>+VLOOKUP(Tabla1[[#This Row],[Artículo]],'.'!$B$2:$D$11481,3,)</f>
        <v>1</v>
      </c>
      <c r="AH3050" s="37" t="str">
        <f>+IFERROR(SEARCH("pack",Tabla1[[#This Row],[PACK]]),"")</f>
        <v/>
      </c>
    </row>
    <row r="3051" spans="1:34" ht="24" customHeight="1" x14ac:dyDescent="0.2">
      <c r="A3051" s="50" t="s">
        <v>5337</v>
      </c>
      <c r="B3051" s="60" t="s">
        <v>5802</v>
      </c>
      <c r="C3051" s="61" t="s">
        <v>5803</v>
      </c>
      <c r="D3051" s="52" t="s">
        <v>27</v>
      </c>
      <c r="E3051" s="53">
        <v>113750.24</v>
      </c>
      <c r="F3051" s="23" t="str">
        <f>+IFERROR(VLOOKUP(Tabla1[[#This Row],[Artículo]],'..'!$B$2:$D$569000,3,),"")</f>
        <v/>
      </c>
      <c r="G3051" s="24" t="str">
        <f>IF(H3051=AF3051,"", "Error MC")</f>
        <v>Error MC</v>
      </c>
      <c r="H3051" s="62"/>
      <c r="I3051" s="54">
        <f>+Tabla1[[#This Row],[MC]]*Tabla1[[#This Row],[Pedido]]*Tabla1[[#This Row],[PVC ]]</f>
        <v>0</v>
      </c>
      <c r="J3051" s="26">
        <v>0.21</v>
      </c>
      <c r="K3051" s="63"/>
      <c r="L3051" s="28" t="s">
        <v>17</v>
      </c>
      <c r="M3051" s="53">
        <v>199574.799</v>
      </c>
      <c r="N3051" s="64" t="str">
        <f>+IF(Tabla1[[#This Row],[F PMPI]]="SÍ","No","Sí")</f>
        <v>Sí</v>
      </c>
      <c r="O3051" s="65">
        <f>+Tabla1[[#This Row],[PVL]]*1.055</f>
        <v>210551.41294499999</v>
      </c>
      <c r="P3051" s="65">
        <f>+Tabla1[[#This Row],[PVL]]*1.43</f>
        <v>285391.96256999997</v>
      </c>
      <c r="Q3051" s="66" t="str">
        <f>+HYPERLINK(Tabla1[[#This Row],[PAG]])</f>
        <v/>
      </c>
      <c r="R3051" s="67"/>
      <c r="S3051" s="68"/>
      <c r="T3051" s="69"/>
      <c r="U3051" s="69"/>
      <c r="V3051" s="69"/>
      <c r="W3051" s="69"/>
      <c r="X3051" s="69"/>
      <c r="Y3051" s="35"/>
      <c r="Z3051" s="35" t="s">
        <v>65</v>
      </c>
      <c r="AA3051" s="36">
        <v>1</v>
      </c>
      <c r="AB3051" s="35" t="s">
        <v>27</v>
      </c>
      <c r="AC3051" s="35" t="str">
        <f>+IF(Tabla1[[#This Row],[STK]]="no","Sin STK", "STK disponible")</f>
        <v>Sin STK</v>
      </c>
      <c r="AD3051" s="35">
        <f>+I3051*J3051</f>
        <v>0</v>
      </c>
      <c r="AE3051" s="35">
        <f>+I3051*K3051</f>
        <v>0</v>
      </c>
      <c r="AF3051" s="36">
        <f>IF(Tabla1[[#This Row],[ref pack]]=1,Tabla1[[#This Row],[Pedido]],LCM(Tabla1[[#This Row],[MC VIEJO]],Tabla1[[#This Row],[Pedido]]))</f>
        <v>1</v>
      </c>
      <c r="AG3051" s="36">
        <f>+VLOOKUP(Tabla1[[#This Row],[Artículo]],'.'!$B$2:$D$11481,3,)</f>
        <v>1</v>
      </c>
      <c r="AH3051" s="37" t="str">
        <f>+IFERROR(SEARCH("pack",Tabla1[[#This Row],[PACK]]),"")</f>
        <v/>
      </c>
    </row>
    <row r="3052" spans="1:34" ht="24" customHeight="1" x14ac:dyDescent="0.2">
      <c r="A3052" s="50" t="s">
        <v>5337</v>
      </c>
      <c r="B3052" s="60" t="s">
        <v>5804</v>
      </c>
      <c r="C3052" s="61" t="s">
        <v>5805</v>
      </c>
      <c r="D3052" s="52" t="s">
        <v>27</v>
      </c>
      <c r="E3052" s="53">
        <v>120885.49</v>
      </c>
      <c r="F3052" s="23" t="str">
        <f>+IFERROR(VLOOKUP(Tabla1[[#This Row],[Artículo]],'..'!$B$2:$D$569000,3,),"")</f>
        <v/>
      </c>
      <c r="G3052" s="24" t="str">
        <f>IF(H3052=AF3052,"", "Error MC")</f>
        <v>Error MC</v>
      </c>
      <c r="H3052" s="62"/>
      <c r="I3052" s="54">
        <f>+Tabla1[[#This Row],[MC]]*Tabla1[[#This Row],[Pedido]]*Tabla1[[#This Row],[PVC ]]</f>
        <v>0</v>
      </c>
      <c r="J3052" s="26">
        <v>0.21</v>
      </c>
      <c r="K3052" s="63"/>
      <c r="L3052" s="28" t="s">
        <v>17</v>
      </c>
      <c r="M3052" s="53">
        <v>212093.592</v>
      </c>
      <c r="N3052" s="64" t="str">
        <f>+IF(Tabla1[[#This Row],[F PMPI]]="SÍ","No","Sí")</f>
        <v>Sí</v>
      </c>
      <c r="O3052" s="65">
        <f>+Tabla1[[#This Row],[PVL]]*1.055</f>
        <v>223758.73955999999</v>
      </c>
      <c r="P3052" s="65">
        <f>+Tabla1[[#This Row],[PVL]]*1.43</f>
        <v>303293.83655999997</v>
      </c>
      <c r="Q3052" s="66" t="str">
        <f>+HYPERLINK(Tabla1[[#This Row],[PAG]])</f>
        <v>https://todomusica.com.ar/parches-simil-cuero/3983-rc-2500-la.html</v>
      </c>
      <c r="R3052" s="67"/>
      <c r="S3052" s="68"/>
      <c r="T3052" s="69"/>
      <c r="U3052" s="69"/>
      <c r="V3052" s="69"/>
      <c r="W3052" s="69"/>
      <c r="X3052" s="69"/>
      <c r="Y3052" s="35"/>
      <c r="Z3052" s="35" t="s">
        <v>26716</v>
      </c>
      <c r="AA3052" s="36">
        <v>1</v>
      </c>
      <c r="AB3052" s="35" t="s">
        <v>27</v>
      </c>
      <c r="AC3052" s="35" t="str">
        <f>+IF(Tabla1[[#This Row],[STK]]="no","Sin STK", "STK disponible")</f>
        <v>Sin STK</v>
      </c>
      <c r="AD3052" s="35">
        <f>+I3052*J3052</f>
        <v>0</v>
      </c>
      <c r="AE3052" s="35">
        <f>+I3052*K3052</f>
        <v>0</v>
      </c>
      <c r="AF3052" s="36">
        <f>IF(Tabla1[[#This Row],[ref pack]]=1,Tabla1[[#This Row],[Pedido]],LCM(Tabla1[[#This Row],[MC VIEJO]],Tabla1[[#This Row],[Pedido]]))</f>
        <v>1</v>
      </c>
      <c r="AG3052" s="36">
        <f>+VLOOKUP(Tabla1[[#This Row],[Artículo]],'.'!$B$2:$D$11481,3,)</f>
        <v>1</v>
      </c>
      <c r="AH3052" s="37" t="str">
        <f>+IFERROR(SEARCH("pack",Tabla1[[#This Row],[PACK]]),"")</f>
        <v/>
      </c>
    </row>
    <row r="3053" spans="1:34" ht="24" customHeight="1" x14ac:dyDescent="0.2">
      <c r="A3053" s="50" t="s">
        <v>5337</v>
      </c>
      <c r="B3053" s="60" t="s">
        <v>5806</v>
      </c>
      <c r="C3053" s="61" t="s">
        <v>5807</v>
      </c>
      <c r="D3053" s="52" t="s">
        <v>9842</v>
      </c>
      <c r="E3053" s="53">
        <v>186455.92</v>
      </c>
      <c r="F3053" s="23" t="str">
        <f>+IFERROR(VLOOKUP(Tabla1[[#This Row],[Artículo]],'..'!$B$2:$D$569000,3,),"")</f>
        <v/>
      </c>
      <c r="G3053" s="24" t="str">
        <f>IF(H3053=AF3053,"", "Error MC")</f>
        <v>Error MC</v>
      </c>
      <c r="H3053" s="62"/>
      <c r="I3053" s="54">
        <f>+Tabla1[[#This Row],[MC]]*Tabla1[[#This Row],[Pedido]]*Tabla1[[#This Row],[PVC ]]</f>
        <v>0</v>
      </c>
      <c r="J3053" s="26">
        <v>0.21</v>
      </c>
      <c r="K3053" s="63"/>
      <c r="L3053" s="28" t="s">
        <v>17</v>
      </c>
      <c r="M3053" s="53">
        <v>327136.90700000001</v>
      </c>
      <c r="N3053" s="64" t="str">
        <f>+IF(Tabla1[[#This Row],[F PMPI]]="SÍ","No","Sí")</f>
        <v>Sí</v>
      </c>
      <c r="O3053" s="65">
        <f>+Tabla1[[#This Row],[PVL]]*1.055</f>
        <v>345129.43688499997</v>
      </c>
      <c r="P3053" s="65">
        <f>+Tabla1[[#This Row],[PVL]]*1.43</f>
        <v>467805.77700999996</v>
      </c>
      <c r="Q3053" s="66" t="str">
        <f>+HYPERLINK(Tabla1[[#This Row],[PAG]])</f>
        <v>https://todomusica.com.ar/parches-simil-cuero/3985-rc-3400-la.html</v>
      </c>
      <c r="R3053" s="67"/>
      <c r="S3053" s="68"/>
      <c r="T3053" s="69"/>
      <c r="U3053" s="69"/>
      <c r="V3053" s="69"/>
      <c r="W3053" s="69"/>
      <c r="X3053" s="69"/>
      <c r="Y3053" s="35"/>
      <c r="Z3053" s="35" t="s">
        <v>26717</v>
      </c>
      <c r="AA3053" s="36">
        <v>1</v>
      </c>
      <c r="AB3053" s="35" t="s">
        <v>27</v>
      </c>
      <c r="AC3053" s="35" t="str">
        <f>+IF(Tabla1[[#This Row],[STK]]="no","Sin STK", "STK disponible")</f>
        <v>STK disponible</v>
      </c>
      <c r="AD3053" s="35">
        <f>+I3053*J3053</f>
        <v>0</v>
      </c>
      <c r="AE3053" s="35">
        <f>+I3053*K3053</f>
        <v>0</v>
      </c>
      <c r="AF3053" s="36">
        <f>IF(Tabla1[[#This Row],[ref pack]]=1,Tabla1[[#This Row],[Pedido]],LCM(Tabla1[[#This Row],[MC VIEJO]],Tabla1[[#This Row],[Pedido]]))</f>
        <v>1</v>
      </c>
      <c r="AG3053" s="36">
        <f>+VLOOKUP(Tabla1[[#This Row],[Artículo]],'.'!$B$2:$D$11481,3,)</f>
        <v>1</v>
      </c>
      <c r="AH3053" s="37" t="str">
        <f>+IFERROR(SEARCH("pack",Tabla1[[#This Row],[PACK]]),"")</f>
        <v/>
      </c>
    </row>
    <row r="3054" spans="1:34" ht="24" customHeight="1" x14ac:dyDescent="0.2">
      <c r="A3054" s="50" t="s">
        <v>5337</v>
      </c>
      <c r="B3054" s="60" t="s">
        <v>5808</v>
      </c>
      <c r="C3054" s="61" t="s">
        <v>5809</v>
      </c>
      <c r="D3054" s="52" t="s">
        <v>27</v>
      </c>
      <c r="E3054" s="53">
        <v>20510.830000000002</v>
      </c>
      <c r="F3054" s="23" t="str">
        <f>+IFERROR(VLOOKUP(Tabla1[[#This Row],[Artículo]],'..'!$B$2:$D$569000,3,),"")</f>
        <v/>
      </c>
      <c r="G3054" s="24" t="str">
        <f>IF(H3054=AF3054,"", "Error MC")</f>
        <v>Error MC</v>
      </c>
      <c r="H3054" s="62"/>
      <c r="I3054" s="54">
        <f>+Tabla1[[#This Row],[MC]]*Tabla1[[#This Row],[Pedido]]*Tabla1[[#This Row],[PVC ]]</f>
        <v>0</v>
      </c>
      <c r="J3054" s="26">
        <v>0.21</v>
      </c>
      <c r="K3054" s="63"/>
      <c r="L3054" s="28" t="s">
        <v>17</v>
      </c>
      <c r="M3054" s="53">
        <v>35986.247000000003</v>
      </c>
      <c r="N3054" s="64" t="str">
        <f>+IF(Tabla1[[#This Row],[F PMPI]]="SÍ","No","Sí")</f>
        <v>Sí</v>
      </c>
      <c r="O3054" s="65">
        <f>+Tabla1[[#This Row],[PVL]]*1.055</f>
        <v>37965.490585</v>
      </c>
      <c r="P3054" s="65">
        <f>+Tabla1[[#This Row],[PVL]]*1.43</f>
        <v>51460.333210000004</v>
      </c>
      <c r="Q3054" s="66" t="str">
        <f>+HYPERLINK(Tabla1[[#This Row],[PAG]])</f>
        <v>https://todomusica.com.ar/parches-simil-cuero/8777-batter-emperor.html</v>
      </c>
      <c r="R3054" s="67"/>
      <c r="S3054" s="68"/>
      <c r="T3054" s="69"/>
      <c r="U3054" s="69"/>
      <c r="V3054" s="69"/>
      <c r="W3054" s="69"/>
      <c r="X3054" s="69"/>
      <c r="Y3054" s="35"/>
      <c r="Z3054" s="35" t="s">
        <v>26718</v>
      </c>
      <c r="AA3054" s="36">
        <v>1</v>
      </c>
      <c r="AB3054" s="35" t="s">
        <v>27</v>
      </c>
      <c r="AC3054" s="35" t="str">
        <f>+IF(Tabla1[[#This Row],[STK]]="no","Sin STK", "STK disponible")</f>
        <v>Sin STK</v>
      </c>
      <c r="AD3054" s="35">
        <f>+I3054*J3054</f>
        <v>0</v>
      </c>
      <c r="AE3054" s="35">
        <f>+I3054*K3054</f>
        <v>0</v>
      </c>
      <c r="AF3054" s="36">
        <f>IF(Tabla1[[#This Row],[ref pack]]=1,Tabla1[[#This Row],[Pedido]],LCM(Tabla1[[#This Row],[MC VIEJO]],Tabla1[[#This Row],[Pedido]]))</f>
        <v>1</v>
      </c>
      <c r="AG3054" s="36">
        <f>+VLOOKUP(Tabla1[[#This Row],[Artículo]],'.'!$B$2:$D$11481,3,)</f>
        <v>1</v>
      </c>
      <c r="AH3054" s="37" t="str">
        <f>+IFERROR(SEARCH("pack",Tabla1[[#This Row],[PACK]]),"")</f>
        <v/>
      </c>
    </row>
    <row r="3055" spans="1:34" ht="24" customHeight="1" x14ac:dyDescent="0.2">
      <c r="A3055" s="50" t="s">
        <v>5337</v>
      </c>
      <c r="B3055" s="60" t="s">
        <v>5810</v>
      </c>
      <c r="C3055" s="61" t="s">
        <v>5811</v>
      </c>
      <c r="D3055" s="52" t="s">
        <v>27</v>
      </c>
      <c r="E3055" s="53">
        <v>22621.56</v>
      </c>
      <c r="F3055" s="23" t="str">
        <f>+IFERROR(VLOOKUP(Tabla1[[#This Row],[Artículo]],'..'!$B$2:$D$569000,3,),"")</f>
        <v/>
      </c>
      <c r="G3055" s="24" t="str">
        <f>IF(H3055=AF3055,"", "Error MC")</f>
        <v>Error MC</v>
      </c>
      <c r="H3055" s="62"/>
      <c r="I3055" s="54">
        <f>+Tabla1[[#This Row],[MC]]*Tabla1[[#This Row],[Pedido]]*Tabla1[[#This Row],[PVC ]]</f>
        <v>0</v>
      </c>
      <c r="J3055" s="26">
        <v>0.21</v>
      </c>
      <c r="K3055" s="63"/>
      <c r="L3055" s="28" t="s">
        <v>17</v>
      </c>
      <c r="M3055" s="53">
        <v>39689.525000000001</v>
      </c>
      <c r="N3055" s="64" t="str">
        <f>+IF(Tabla1[[#This Row],[F PMPI]]="SÍ","No","Sí")</f>
        <v>Sí</v>
      </c>
      <c r="O3055" s="65">
        <f>+Tabla1[[#This Row],[PVL]]*1.055</f>
        <v>41872.448875000002</v>
      </c>
      <c r="P3055" s="65">
        <f>+Tabla1[[#This Row],[PVL]]*1.43</f>
        <v>56756.020749999996</v>
      </c>
      <c r="Q3055" s="66" t="str">
        <f>+HYPERLINK(Tabla1[[#This Row],[PAG]])</f>
        <v>https://todomusica.com.ar/parches-simil-cuero/8778-batter-emperor.html</v>
      </c>
      <c r="R3055" s="67"/>
      <c r="S3055" s="68"/>
      <c r="T3055" s="69"/>
      <c r="U3055" s="69"/>
      <c r="V3055" s="69"/>
      <c r="W3055" s="69"/>
      <c r="X3055" s="69"/>
      <c r="Y3055" s="35"/>
      <c r="Z3055" s="35" t="s">
        <v>26719</v>
      </c>
      <c r="AA3055" s="36">
        <v>1</v>
      </c>
      <c r="AB3055" s="35" t="s">
        <v>27</v>
      </c>
      <c r="AC3055" s="35" t="str">
        <f>+IF(Tabla1[[#This Row],[STK]]="no","Sin STK", "STK disponible")</f>
        <v>Sin STK</v>
      </c>
      <c r="AD3055" s="35">
        <f>+I3055*J3055</f>
        <v>0</v>
      </c>
      <c r="AE3055" s="35">
        <f>+I3055*K3055</f>
        <v>0</v>
      </c>
      <c r="AF3055" s="36">
        <f>IF(Tabla1[[#This Row],[ref pack]]=1,Tabla1[[#This Row],[Pedido]],LCM(Tabla1[[#This Row],[MC VIEJO]],Tabla1[[#This Row],[Pedido]]))</f>
        <v>1</v>
      </c>
      <c r="AG3055" s="36">
        <f>+VLOOKUP(Tabla1[[#This Row],[Artículo]],'.'!$B$2:$D$11481,3,)</f>
        <v>1</v>
      </c>
      <c r="AH3055" s="37" t="str">
        <f>+IFERROR(SEARCH("pack",Tabla1[[#This Row],[PACK]]),"")</f>
        <v/>
      </c>
    </row>
    <row r="3056" spans="1:34" ht="24" customHeight="1" x14ac:dyDescent="0.2">
      <c r="A3056" s="50" t="s">
        <v>5337</v>
      </c>
      <c r="B3056" s="60" t="s">
        <v>5812</v>
      </c>
      <c r="C3056" s="61" t="s">
        <v>5813</v>
      </c>
      <c r="D3056" s="52" t="s">
        <v>9842</v>
      </c>
      <c r="E3056" s="53">
        <v>24938.799999999999</v>
      </c>
      <c r="F3056" s="23" t="str">
        <f>+IFERROR(VLOOKUP(Tabla1[[#This Row],[Artículo]],'..'!$B$2:$D$569000,3,),"")</f>
        <v/>
      </c>
      <c r="G3056" s="24" t="str">
        <f>IF(H3056=AF3056,"", "Error MC")</f>
        <v>Error MC</v>
      </c>
      <c r="H3056" s="62"/>
      <c r="I3056" s="54">
        <f>+Tabla1[[#This Row],[MC]]*Tabla1[[#This Row],[Pedido]]*Tabla1[[#This Row],[PVC ]]</f>
        <v>0</v>
      </c>
      <c r="J3056" s="26">
        <v>0.21</v>
      </c>
      <c r="K3056" s="63"/>
      <c r="L3056" s="28" t="s">
        <v>17</v>
      </c>
      <c r="M3056" s="53">
        <v>43755.125</v>
      </c>
      <c r="N3056" s="64" t="str">
        <f>+IF(Tabla1[[#This Row],[F PMPI]]="SÍ","No","Sí")</f>
        <v>Sí</v>
      </c>
      <c r="O3056" s="65">
        <f>+Tabla1[[#This Row],[PVL]]*1.055</f>
        <v>46161.656875000001</v>
      </c>
      <c r="P3056" s="65">
        <f>+Tabla1[[#This Row],[PVL]]*1.43</f>
        <v>62569.828750000001</v>
      </c>
      <c r="Q3056" s="66" t="str">
        <f>+HYPERLINK(Tabla1[[#This Row],[PAG]])</f>
        <v>https://todomusica.com.ar/parches-simil-cuero/8779-batter-emperor.html</v>
      </c>
      <c r="R3056" s="67"/>
      <c r="S3056" s="68"/>
      <c r="T3056" s="69"/>
      <c r="U3056" s="69"/>
      <c r="V3056" s="69"/>
      <c r="W3056" s="69"/>
      <c r="X3056" s="69"/>
      <c r="Y3056" s="35"/>
      <c r="Z3056" s="35" t="s">
        <v>26720</v>
      </c>
      <c r="AA3056" s="36">
        <v>1</v>
      </c>
      <c r="AB3056" s="35" t="s">
        <v>27</v>
      </c>
      <c r="AC3056" s="35" t="str">
        <f>+IF(Tabla1[[#This Row],[STK]]="no","Sin STK", "STK disponible")</f>
        <v>STK disponible</v>
      </c>
      <c r="AD3056" s="35">
        <f>+I3056*J3056</f>
        <v>0</v>
      </c>
      <c r="AE3056" s="35">
        <f>+I3056*K3056</f>
        <v>0</v>
      </c>
      <c r="AF3056" s="36">
        <f>IF(Tabla1[[#This Row],[ref pack]]=1,Tabla1[[#This Row],[Pedido]],LCM(Tabla1[[#This Row],[MC VIEJO]],Tabla1[[#This Row],[Pedido]]))</f>
        <v>1</v>
      </c>
      <c r="AG3056" s="36">
        <f>+VLOOKUP(Tabla1[[#This Row],[Artículo]],'.'!$B$2:$D$11481,3,)</f>
        <v>1</v>
      </c>
      <c r="AH3056" s="37" t="str">
        <f>+IFERROR(SEARCH("pack",Tabla1[[#This Row],[PACK]]),"")</f>
        <v/>
      </c>
    </row>
    <row r="3057" spans="1:34" ht="24" customHeight="1" x14ac:dyDescent="0.2">
      <c r="A3057" s="50" t="s">
        <v>5337</v>
      </c>
      <c r="B3057" s="60" t="s">
        <v>5814</v>
      </c>
      <c r="C3057" s="61" t="s">
        <v>5815</v>
      </c>
      <c r="D3057" s="52" t="s">
        <v>27</v>
      </c>
      <c r="E3057" s="53">
        <v>25260</v>
      </c>
      <c r="F3057" s="23" t="str">
        <f>+IFERROR(VLOOKUP(Tabla1[[#This Row],[Artículo]],'..'!$B$2:$D$569000,3,),"")</f>
        <v/>
      </c>
      <c r="G3057" s="24" t="str">
        <f>IF(H3057=AF3057,"", "Error MC")</f>
        <v>Error MC</v>
      </c>
      <c r="H3057" s="62"/>
      <c r="I3057" s="54">
        <f>+Tabla1[[#This Row],[MC]]*Tabla1[[#This Row],[Pedido]]*Tabla1[[#This Row],[PVC ]]</f>
        <v>0</v>
      </c>
      <c r="J3057" s="26">
        <v>0.21</v>
      </c>
      <c r="K3057" s="63"/>
      <c r="L3057" s="28" t="s">
        <v>17</v>
      </c>
      <c r="M3057" s="53">
        <v>44318.67</v>
      </c>
      <c r="N3057" s="64" t="str">
        <f>+IF(Tabla1[[#This Row],[F PMPI]]="SÍ","No","Sí")</f>
        <v>Sí</v>
      </c>
      <c r="O3057" s="65">
        <f>+Tabla1[[#This Row],[PVL]]*1.055</f>
        <v>46756.196849999993</v>
      </c>
      <c r="P3057" s="65">
        <f>+Tabla1[[#This Row],[PVL]]*1.43</f>
        <v>63375.698099999994</v>
      </c>
      <c r="Q3057" s="66" t="str">
        <f>+HYPERLINK(Tabla1[[#This Row],[PAG]])</f>
        <v>https://todomusica.com.ar/parches-simil-cuero/8780-batter-emperor.html</v>
      </c>
      <c r="R3057" s="67"/>
      <c r="S3057" s="68"/>
      <c r="T3057" s="69"/>
      <c r="U3057" s="69"/>
      <c r="V3057" s="69"/>
      <c r="W3057" s="69"/>
      <c r="X3057" s="69"/>
      <c r="Y3057" s="35"/>
      <c r="Z3057" s="35" t="s">
        <v>26721</v>
      </c>
      <c r="AA3057" s="36">
        <v>1</v>
      </c>
      <c r="AB3057" s="35" t="s">
        <v>27</v>
      </c>
      <c r="AC3057" s="35" t="str">
        <f>+IF(Tabla1[[#This Row],[STK]]="no","Sin STK", "STK disponible")</f>
        <v>Sin STK</v>
      </c>
      <c r="AD3057" s="35">
        <f>+I3057*J3057</f>
        <v>0</v>
      </c>
      <c r="AE3057" s="35">
        <f>+I3057*K3057</f>
        <v>0</v>
      </c>
      <c r="AF3057" s="36">
        <f>IF(Tabla1[[#This Row],[ref pack]]=1,Tabla1[[#This Row],[Pedido]],LCM(Tabla1[[#This Row],[MC VIEJO]],Tabla1[[#This Row],[Pedido]]))</f>
        <v>1</v>
      </c>
      <c r="AG3057" s="36">
        <f>+VLOOKUP(Tabla1[[#This Row],[Artículo]],'.'!$B$2:$D$11481,3,)</f>
        <v>1</v>
      </c>
      <c r="AH3057" s="37" t="str">
        <f>+IFERROR(SEARCH("pack",Tabla1[[#This Row],[PACK]]),"")</f>
        <v/>
      </c>
    </row>
    <row r="3058" spans="1:34" ht="24" customHeight="1" x14ac:dyDescent="0.2">
      <c r="A3058" s="50" t="s">
        <v>5337</v>
      </c>
      <c r="B3058" s="60" t="s">
        <v>5816</v>
      </c>
      <c r="C3058" s="61" t="s">
        <v>5817</v>
      </c>
      <c r="D3058" s="52" t="s">
        <v>9842</v>
      </c>
      <c r="E3058" s="53">
        <v>26453.02</v>
      </c>
      <c r="F3058" s="23" t="str">
        <f>+IFERROR(VLOOKUP(Tabla1[[#This Row],[Artículo]],'..'!$B$2:$D$569000,3,),"")</f>
        <v/>
      </c>
      <c r="G3058" s="24" t="str">
        <f>IF(H3058=AF3058,"", "Error MC")</f>
        <v>Error MC</v>
      </c>
      <c r="H3058" s="62"/>
      <c r="I3058" s="54">
        <f>+Tabla1[[#This Row],[MC]]*Tabla1[[#This Row],[Pedido]]*Tabla1[[#This Row],[PVC ]]</f>
        <v>0</v>
      </c>
      <c r="J3058" s="26">
        <v>0.21</v>
      </c>
      <c r="K3058" s="63"/>
      <c r="L3058" s="28" t="s">
        <v>17</v>
      </c>
      <c r="M3058" s="53">
        <v>46411.824999999997</v>
      </c>
      <c r="N3058" s="64" t="str">
        <f>+IF(Tabla1[[#This Row],[F PMPI]]="SÍ","No","Sí")</f>
        <v>Sí</v>
      </c>
      <c r="O3058" s="65">
        <f>+Tabla1[[#This Row],[PVL]]*1.055</f>
        <v>48964.475374999995</v>
      </c>
      <c r="P3058" s="65">
        <f>+Tabla1[[#This Row],[PVL]]*1.43</f>
        <v>66368.909749999992</v>
      </c>
      <c r="Q3058" s="66" t="str">
        <f>+HYPERLINK(Tabla1[[#This Row],[PAG]])</f>
        <v>https://todomusica.com.ar/parches-simil-cuero/8781-batter-emperor.html</v>
      </c>
      <c r="R3058" s="67"/>
      <c r="S3058" s="68"/>
      <c r="T3058" s="69"/>
      <c r="U3058" s="69"/>
      <c r="V3058" s="69"/>
      <c r="W3058" s="69"/>
      <c r="X3058" s="69"/>
      <c r="Y3058" s="35"/>
      <c r="Z3058" s="35" t="s">
        <v>26722</v>
      </c>
      <c r="AA3058" s="36">
        <v>1</v>
      </c>
      <c r="AB3058" s="35" t="s">
        <v>27</v>
      </c>
      <c r="AC3058" s="35" t="str">
        <f>+IF(Tabla1[[#This Row],[STK]]="no","Sin STK", "STK disponible")</f>
        <v>STK disponible</v>
      </c>
      <c r="AD3058" s="35">
        <f>+I3058*J3058</f>
        <v>0</v>
      </c>
      <c r="AE3058" s="35">
        <f>+I3058*K3058</f>
        <v>0</v>
      </c>
      <c r="AF3058" s="36">
        <f>IF(Tabla1[[#This Row],[ref pack]]=1,Tabla1[[#This Row],[Pedido]],LCM(Tabla1[[#This Row],[MC VIEJO]],Tabla1[[#This Row],[Pedido]]))</f>
        <v>1</v>
      </c>
      <c r="AG3058" s="36">
        <f>+VLOOKUP(Tabla1[[#This Row],[Artículo]],'.'!$B$2:$D$11481,3,)</f>
        <v>1</v>
      </c>
      <c r="AH3058" s="37" t="str">
        <f>+IFERROR(SEARCH("pack",Tabla1[[#This Row],[PACK]]),"")</f>
        <v/>
      </c>
    </row>
    <row r="3059" spans="1:34" ht="24" customHeight="1" x14ac:dyDescent="0.2">
      <c r="A3059" s="50" t="s">
        <v>5337</v>
      </c>
      <c r="B3059" s="60" t="s">
        <v>5818</v>
      </c>
      <c r="C3059" s="61" t="s">
        <v>5819</v>
      </c>
      <c r="D3059" s="52" t="s">
        <v>9842</v>
      </c>
      <c r="E3059" s="53">
        <v>29412.639999999999</v>
      </c>
      <c r="F3059" s="23" t="str">
        <f>+IFERROR(VLOOKUP(Tabla1[[#This Row],[Artículo]],'..'!$B$2:$D$569000,3,),"")</f>
        <v/>
      </c>
      <c r="G3059" s="24" t="str">
        <f>IF(H3059=AF3059,"", "Error MC")</f>
        <v>Error MC</v>
      </c>
      <c r="H3059" s="62"/>
      <c r="I3059" s="54">
        <f>+Tabla1[[#This Row],[MC]]*Tabla1[[#This Row],[Pedido]]*Tabla1[[#This Row],[PVC ]]</f>
        <v>0</v>
      </c>
      <c r="J3059" s="26">
        <v>0.21</v>
      </c>
      <c r="K3059" s="63"/>
      <c r="L3059" s="28" t="s">
        <v>17</v>
      </c>
      <c r="M3059" s="53">
        <v>51604.478999999999</v>
      </c>
      <c r="N3059" s="64" t="str">
        <f>+IF(Tabla1[[#This Row],[F PMPI]]="SÍ","No","Sí")</f>
        <v>Sí</v>
      </c>
      <c r="O3059" s="65">
        <f>+Tabla1[[#This Row],[PVL]]*1.055</f>
        <v>54442.725344999999</v>
      </c>
      <c r="P3059" s="65">
        <f>+Tabla1[[#This Row],[PVL]]*1.43</f>
        <v>73794.404969999989</v>
      </c>
      <c r="Q3059" s="66" t="str">
        <f>+HYPERLINK(Tabla1[[#This Row],[PAG]])</f>
        <v>https://todomusica.com.ar/parches-simil-cuero/8782-batter-emperor.html</v>
      </c>
      <c r="R3059" s="67"/>
      <c r="S3059" s="68"/>
      <c r="T3059" s="69"/>
      <c r="U3059" s="69"/>
      <c r="V3059" s="69"/>
      <c r="W3059" s="69"/>
      <c r="X3059" s="69"/>
      <c r="Y3059" s="35"/>
      <c r="Z3059" s="35" t="s">
        <v>26723</v>
      </c>
      <c r="AA3059" s="36">
        <v>1</v>
      </c>
      <c r="AB3059" s="35" t="s">
        <v>27</v>
      </c>
      <c r="AC3059" s="35" t="str">
        <f>+IF(Tabla1[[#This Row],[STK]]="no","Sin STK", "STK disponible")</f>
        <v>STK disponible</v>
      </c>
      <c r="AD3059" s="35">
        <f>+I3059*J3059</f>
        <v>0</v>
      </c>
      <c r="AE3059" s="35">
        <f>+I3059*K3059</f>
        <v>0</v>
      </c>
      <c r="AF3059" s="36">
        <f>IF(Tabla1[[#This Row],[ref pack]]=1,Tabla1[[#This Row],[Pedido]],LCM(Tabla1[[#This Row],[MC VIEJO]],Tabla1[[#This Row],[Pedido]]))</f>
        <v>1</v>
      </c>
      <c r="AG3059" s="36">
        <f>+VLOOKUP(Tabla1[[#This Row],[Artículo]],'.'!$B$2:$D$11481,3,)</f>
        <v>1</v>
      </c>
      <c r="AH3059" s="37" t="str">
        <f>+IFERROR(SEARCH("pack",Tabla1[[#This Row],[PACK]]),"")</f>
        <v/>
      </c>
    </row>
    <row r="3060" spans="1:34" ht="24" customHeight="1" x14ac:dyDescent="0.2">
      <c r="A3060" s="50" t="s">
        <v>5337</v>
      </c>
      <c r="B3060" s="60" t="s">
        <v>5820</v>
      </c>
      <c r="C3060" s="61" t="s">
        <v>5821</v>
      </c>
      <c r="D3060" s="52" t="s">
        <v>9842</v>
      </c>
      <c r="E3060" s="53">
        <v>47950.35</v>
      </c>
      <c r="F3060" s="23" t="str">
        <f>+IFERROR(VLOOKUP(Tabla1[[#This Row],[Artículo]],'..'!$B$2:$D$569000,3,),"")</f>
        <v/>
      </c>
      <c r="G3060" s="24" t="str">
        <f>IF(H3060=AF3060,"", "Error MC")</f>
        <v>Error MC</v>
      </c>
      <c r="H3060" s="62"/>
      <c r="I3060" s="54">
        <f>+Tabla1[[#This Row],[MC]]*Tabla1[[#This Row],[Pedido]]*Tabla1[[#This Row],[PVC ]]</f>
        <v>0</v>
      </c>
      <c r="J3060" s="26">
        <v>0.21</v>
      </c>
      <c r="K3060" s="63"/>
      <c r="L3060" s="28" t="s">
        <v>17</v>
      </c>
      <c r="M3060" s="53">
        <v>84128.892000000007</v>
      </c>
      <c r="N3060" s="64" t="str">
        <f>+IF(Tabla1[[#This Row],[F PMPI]]="SÍ","No","Sí")</f>
        <v>Sí</v>
      </c>
      <c r="O3060" s="65">
        <f>+Tabla1[[#This Row],[PVL]]*1.055</f>
        <v>88755.981060000006</v>
      </c>
      <c r="P3060" s="65">
        <f>+Tabla1[[#This Row],[PVL]]*1.43</f>
        <v>120304.31556</v>
      </c>
      <c r="Q3060" s="66" t="str">
        <f>+HYPERLINK(Tabla1[[#This Row],[PAG]])</f>
        <v>https://todomusica.com.ar/parches-simil-cuero/8783-bass-emperor.html</v>
      </c>
      <c r="R3060" s="67"/>
      <c r="S3060" s="68"/>
      <c r="T3060" s="69"/>
      <c r="U3060" s="69"/>
      <c r="V3060" s="69"/>
      <c r="W3060" s="69"/>
      <c r="X3060" s="69"/>
      <c r="Y3060" s="35"/>
      <c r="Z3060" s="35" t="s">
        <v>26724</v>
      </c>
      <c r="AA3060" s="36">
        <v>1</v>
      </c>
      <c r="AB3060" s="35" t="s">
        <v>27</v>
      </c>
      <c r="AC3060" s="35" t="str">
        <f>+IF(Tabla1[[#This Row],[STK]]="no","Sin STK", "STK disponible")</f>
        <v>STK disponible</v>
      </c>
      <c r="AD3060" s="35">
        <f>+I3060*J3060</f>
        <v>0</v>
      </c>
      <c r="AE3060" s="35">
        <f>+I3060*K3060</f>
        <v>0</v>
      </c>
      <c r="AF3060" s="36">
        <f>IF(Tabla1[[#This Row],[ref pack]]=1,Tabla1[[#This Row],[Pedido]],LCM(Tabla1[[#This Row],[MC VIEJO]],Tabla1[[#This Row],[Pedido]]))</f>
        <v>1</v>
      </c>
      <c r="AG3060" s="36">
        <f>+VLOOKUP(Tabla1[[#This Row],[Artículo]],'.'!$B$2:$D$11481,3,)</f>
        <v>1</v>
      </c>
      <c r="AH3060" s="37" t="str">
        <f>+IFERROR(SEARCH("pack",Tabla1[[#This Row],[PACK]]),"")</f>
        <v/>
      </c>
    </row>
    <row r="3061" spans="1:34" ht="24" customHeight="1" x14ac:dyDescent="0.2">
      <c r="A3061" s="50" t="s">
        <v>5337</v>
      </c>
      <c r="B3061" s="60" t="s">
        <v>5822</v>
      </c>
      <c r="C3061" s="61" t="s">
        <v>5823</v>
      </c>
      <c r="D3061" s="52" t="s">
        <v>9841</v>
      </c>
      <c r="E3061" s="53">
        <v>11746.66</v>
      </c>
      <c r="F3061" s="23" t="str">
        <f>+IFERROR(VLOOKUP(Tabla1[[#This Row],[Artículo]],'..'!$B$2:$D$569000,3,),"")</f>
        <v/>
      </c>
      <c r="G3061" s="24" t="str">
        <f>IF(H3061=AF3061,"", "Error MC")</f>
        <v>Error MC</v>
      </c>
      <c r="H3061" s="62"/>
      <c r="I3061" s="54">
        <f>+Tabla1[[#This Row],[MC]]*Tabla1[[#This Row],[Pedido]]*Tabla1[[#This Row],[PVC ]]</f>
        <v>0</v>
      </c>
      <c r="J3061" s="26">
        <v>0.21</v>
      </c>
      <c r="K3061" s="63"/>
      <c r="L3061" s="28" t="s">
        <v>17</v>
      </c>
      <c r="M3061" s="53">
        <v>20609.519</v>
      </c>
      <c r="N3061" s="64" t="str">
        <f>+IF(Tabla1[[#This Row],[F PMPI]]="SÍ","No","Sí")</f>
        <v>Sí</v>
      </c>
      <c r="O3061" s="65">
        <f>+Tabla1[[#This Row],[PVL]]*1.055</f>
        <v>21743.042545</v>
      </c>
      <c r="P3061" s="65">
        <f>+Tabla1[[#This Row],[PVL]]*1.43</f>
        <v>29471.61217</v>
      </c>
      <c r="Q3061" s="66" t="str">
        <f>+HYPERLINK(Tabla1[[#This Row],[PAG]])</f>
        <v>https://todomusica.com.ar/parches/3986-ro-0014-00.html</v>
      </c>
      <c r="R3061" s="67"/>
      <c r="S3061" s="68"/>
      <c r="T3061" s="69"/>
      <c r="U3061" s="69"/>
      <c r="V3061" s="69"/>
      <c r="W3061" s="69"/>
      <c r="X3061" s="69"/>
      <c r="Y3061" s="35"/>
      <c r="Z3061" s="35" t="s">
        <v>26725</v>
      </c>
      <c r="AA3061" s="36">
        <v>1</v>
      </c>
      <c r="AB3061" s="35" t="s">
        <v>27</v>
      </c>
      <c r="AC3061" s="35" t="str">
        <f>+IF(Tabla1[[#This Row],[STK]]="no","Sin STK", "STK disponible")</f>
        <v>STK disponible</v>
      </c>
      <c r="AD3061" s="35">
        <f>+I3061*J3061</f>
        <v>0</v>
      </c>
      <c r="AE3061" s="35">
        <f>+I3061*K3061</f>
        <v>0</v>
      </c>
      <c r="AF3061" s="36">
        <f>IF(Tabla1[[#This Row],[ref pack]]=1,Tabla1[[#This Row],[Pedido]],LCM(Tabla1[[#This Row],[MC VIEJO]],Tabla1[[#This Row],[Pedido]]))</f>
        <v>1</v>
      </c>
      <c r="AG3061" s="36">
        <f>+VLOOKUP(Tabla1[[#This Row],[Artículo]],'.'!$B$2:$D$11481,3,)</f>
        <v>1</v>
      </c>
      <c r="AH3061" s="37" t="str">
        <f>+IFERROR(SEARCH("pack",Tabla1[[#This Row],[PACK]]),"")</f>
        <v/>
      </c>
    </row>
    <row r="3062" spans="1:34" ht="24" customHeight="1" x14ac:dyDescent="0.2">
      <c r="A3062" s="50" t="s">
        <v>5337</v>
      </c>
      <c r="B3062" s="60" t="s">
        <v>5824</v>
      </c>
      <c r="C3062" s="61" t="s">
        <v>5825</v>
      </c>
      <c r="D3062" s="52" t="s">
        <v>27</v>
      </c>
      <c r="E3062" s="53">
        <v>17872.400000000001</v>
      </c>
      <c r="F3062" s="23" t="str">
        <f>+IFERROR(VLOOKUP(Tabla1[[#This Row],[Artículo]],'..'!$B$2:$D$569000,3,),"")</f>
        <v/>
      </c>
      <c r="G3062" s="24" t="str">
        <f>IF(H3062=AF3062,"", "Error MC")</f>
        <v>Error MC</v>
      </c>
      <c r="H3062" s="62"/>
      <c r="I3062" s="54">
        <f>+Tabla1[[#This Row],[MC]]*Tabla1[[#This Row],[Pedido]]*Tabla1[[#This Row],[PVC ]]</f>
        <v>0</v>
      </c>
      <c r="J3062" s="26">
        <v>0.21</v>
      </c>
      <c r="K3062" s="63"/>
      <c r="L3062" s="28" t="s">
        <v>17</v>
      </c>
      <c r="M3062" s="53">
        <v>31357.126</v>
      </c>
      <c r="N3062" s="64" t="str">
        <f>+IF(Tabla1[[#This Row],[F PMPI]]="SÍ","No","Sí")</f>
        <v>Sí</v>
      </c>
      <c r="O3062" s="65">
        <f>+Tabla1[[#This Row],[PVL]]*1.055</f>
        <v>33081.767930000002</v>
      </c>
      <c r="P3062" s="65">
        <f>+Tabla1[[#This Row],[PVL]]*1.43</f>
        <v>44840.690179999998</v>
      </c>
      <c r="Q3062" s="66" t="str">
        <f>+HYPERLINK(Tabla1[[#This Row],[PAG]])</f>
        <v>https://todomusica.com.ar/parches/5586-404.html</v>
      </c>
      <c r="R3062" s="67"/>
      <c r="S3062" s="68"/>
      <c r="T3062" s="69"/>
      <c r="U3062" s="69"/>
      <c r="V3062" s="69"/>
      <c r="W3062" s="69"/>
      <c r="X3062" s="69"/>
      <c r="Y3062" s="35"/>
      <c r="Z3062" s="35" t="s">
        <v>26726</v>
      </c>
      <c r="AA3062" s="36">
        <v>1</v>
      </c>
      <c r="AB3062" s="35" t="s">
        <v>27</v>
      </c>
      <c r="AC3062" s="35" t="str">
        <f>+IF(Tabla1[[#This Row],[STK]]="no","Sin STK", "STK disponible")</f>
        <v>Sin STK</v>
      </c>
      <c r="AD3062" s="35">
        <f>+I3062*J3062</f>
        <v>0</v>
      </c>
      <c r="AE3062" s="35">
        <f>+I3062*K3062</f>
        <v>0</v>
      </c>
      <c r="AF3062" s="36">
        <f>IF(Tabla1[[#This Row],[ref pack]]=1,Tabla1[[#This Row],[Pedido]],LCM(Tabla1[[#This Row],[MC VIEJO]],Tabla1[[#This Row],[Pedido]]))</f>
        <v>1</v>
      </c>
      <c r="AG3062" s="36">
        <f>+VLOOKUP(Tabla1[[#This Row],[Artículo]],'.'!$B$2:$D$11481,3,)</f>
        <v>1</v>
      </c>
      <c r="AH3062" s="37" t="str">
        <f>+IFERROR(SEARCH("pack",Tabla1[[#This Row],[PACK]]),"")</f>
        <v/>
      </c>
    </row>
    <row r="3063" spans="1:34" ht="24" customHeight="1" x14ac:dyDescent="0.2">
      <c r="A3063" s="50" t="s">
        <v>5337</v>
      </c>
      <c r="B3063" s="60" t="s">
        <v>5826</v>
      </c>
      <c r="C3063" s="61" t="s">
        <v>5827</v>
      </c>
      <c r="D3063" s="52" t="s">
        <v>9842</v>
      </c>
      <c r="E3063" s="53">
        <v>62518.71</v>
      </c>
      <c r="F3063" s="23" t="str">
        <f>+IFERROR(VLOOKUP(Tabla1[[#This Row],[Artículo]],'..'!$B$2:$D$569000,3,),"")</f>
        <v/>
      </c>
      <c r="G3063" s="24" t="str">
        <f>IF(H3063=AF3063,"", "Error MC")</f>
        <v>Error MC</v>
      </c>
      <c r="H3063" s="62"/>
      <c r="I3063" s="54">
        <f>+Tabla1[[#This Row],[MC]]*Tabla1[[#This Row],[Pedido]]*Tabla1[[#This Row],[PVC ]]</f>
        <v>0</v>
      </c>
      <c r="J3063" s="26">
        <v>0.21</v>
      </c>
      <c r="K3063" s="63"/>
      <c r="L3063" s="28" t="s">
        <v>17</v>
      </c>
      <c r="M3063" s="53">
        <v>109689.077</v>
      </c>
      <c r="N3063" s="64" t="str">
        <f>+IF(Tabla1[[#This Row],[F PMPI]]="SÍ","No","Sí")</f>
        <v>Sí</v>
      </c>
      <c r="O3063" s="65">
        <f>+Tabla1[[#This Row],[PVL]]*1.055</f>
        <v>115721.97623499999</v>
      </c>
      <c r="P3063" s="65">
        <f>+Tabla1[[#This Row],[PVL]]*1.43</f>
        <v>156855.38011</v>
      </c>
      <c r="Q3063" s="66" t="str">
        <f>+HYPERLINK(Tabla1[[#This Row],[PAG]])</f>
        <v>https://todomusica.com.ar/parches/7229-drumhead-rhythm-lid-13-x-2-comfort-sound-technology.html</v>
      </c>
      <c r="R3063" s="67"/>
      <c r="S3063" s="68"/>
      <c r="T3063" s="69"/>
      <c r="U3063" s="69"/>
      <c r="V3063" s="69"/>
      <c r="W3063" s="69"/>
      <c r="X3063" s="69"/>
      <c r="Y3063" s="35"/>
      <c r="Z3063" s="35" t="s">
        <v>26727</v>
      </c>
      <c r="AA3063" s="36">
        <v>1</v>
      </c>
      <c r="AB3063" s="35" t="s">
        <v>27</v>
      </c>
      <c r="AC3063" s="35" t="str">
        <f>+IF(Tabla1[[#This Row],[STK]]="no","Sin STK", "STK disponible")</f>
        <v>STK disponible</v>
      </c>
      <c r="AD3063" s="35">
        <f>+I3063*J3063</f>
        <v>0</v>
      </c>
      <c r="AE3063" s="35">
        <f>+I3063*K3063</f>
        <v>0</v>
      </c>
      <c r="AF3063" s="36">
        <f>IF(Tabla1[[#This Row],[ref pack]]=1,Tabla1[[#This Row],[Pedido]],LCM(Tabla1[[#This Row],[MC VIEJO]],Tabla1[[#This Row],[Pedido]]))</f>
        <v>1</v>
      </c>
      <c r="AG3063" s="36">
        <f>+VLOOKUP(Tabla1[[#This Row],[Artículo]],'.'!$B$2:$D$11481,3,)</f>
        <v>1</v>
      </c>
      <c r="AH3063" s="37" t="str">
        <f>+IFERROR(SEARCH("pack",Tabla1[[#This Row],[PACK]]),"")</f>
        <v/>
      </c>
    </row>
    <row r="3064" spans="1:34" ht="24" customHeight="1" x14ac:dyDescent="0.2">
      <c r="A3064" s="50" t="s">
        <v>5337</v>
      </c>
      <c r="B3064" s="60" t="s">
        <v>5828</v>
      </c>
      <c r="C3064" s="61" t="s">
        <v>5829</v>
      </c>
      <c r="D3064" s="52" t="s">
        <v>9842</v>
      </c>
      <c r="E3064" s="53">
        <v>57504.32</v>
      </c>
      <c r="F3064" s="23" t="str">
        <f>+IFERROR(VLOOKUP(Tabla1[[#This Row],[Artículo]],'..'!$B$2:$D$569000,3,),"")</f>
        <v/>
      </c>
      <c r="G3064" s="24" t="str">
        <f>IF(H3064=AF3064,"", "Error MC")</f>
        <v>Error MC</v>
      </c>
      <c r="H3064" s="62"/>
      <c r="I3064" s="54">
        <f>+Tabla1[[#This Row],[MC]]*Tabla1[[#This Row],[Pedido]]*Tabla1[[#This Row],[PVC ]]</f>
        <v>0</v>
      </c>
      <c r="J3064" s="26">
        <v>0.21</v>
      </c>
      <c r="K3064" s="63"/>
      <c r="L3064" s="28" t="s">
        <v>17</v>
      </c>
      <c r="M3064" s="53">
        <v>100891.325</v>
      </c>
      <c r="N3064" s="64" t="str">
        <f>+IF(Tabla1[[#This Row],[F PMPI]]="SÍ","No","Sí")</f>
        <v>Sí</v>
      </c>
      <c r="O3064" s="65">
        <f>+Tabla1[[#This Row],[PVL]]*1.055</f>
        <v>106440.34787499999</v>
      </c>
      <c r="P3064" s="65">
        <f>+Tabla1[[#This Row],[PVL]]*1.43</f>
        <v>144274.59474999999</v>
      </c>
      <c r="Q3064" s="66" t="str">
        <f>+HYPERLINK(Tabla1[[#This Row],[PAG]])</f>
        <v>https://todomusica.com.ar/parches/7230-drumhead-rhythm-lid-snare-kit-13-x-2-controlled-sound.html</v>
      </c>
      <c r="R3064" s="67"/>
      <c r="S3064" s="68"/>
      <c r="T3064" s="69"/>
      <c r="U3064" s="69"/>
      <c r="V3064" s="69"/>
      <c r="W3064" s="69"/>
      <c r="X3064" s="69"/>
      <c r="Y3064" s="35"/>
      <c r="Z3064" s="35" t="s">
        <v>26728</v>
      </c>
      <c r="AA3064" s="36">
        <v>1</v>
      </c>
      <c r="AB3064" s="35" t="s">
        <v>27</v>
      </c>
      <c r="AC3064" s="35" t="str">
        <f>+IF(Tabla1[[#This Row],[STK]]="no","Sin STK", "STK disponible")</f>
        <v>STK disponible</v>
      </c>
      <c r="AD3064" s="35">
        <f>+I3064*J3064</f>
        <v>0</v>
      </c>
      <c r="AE3064" s="35">
        <f>+I3064*K3064</f>
        <v>0</v>
      </c>
      <c r="AF3064" s="36">
        <f>IF(Tabla1[[#This Row],[ref pack]]=1,Tabla1[[#This Row],[Pedido]],LCM(Tabla1[[#This Row],[MC VIEJO]],Tabla1[[#This Row],[Pedido]]))</f>
        <v>1</v>
      </c>
      <c r="AG3064" s="36">
        <f>+VLOOKUP(Tabla1[[#This Row],[Artículo]],'.'!$B$2:$D$11481,3,)</f>
        <v>1</v>
      </c>
      <c r="AH3064" s="37" t="str">
        <f>+IFERROR(SEARCH("pack",Tabla1[[#This Row],[PACK]]),"")</f>
        <v/>
      </c>
    </row>
    <row r="3065" spans="1:34" ht="24" customHeight="1" x14ac:dyDescent="0.2">
      <c r="A3065" s="50" t="s">
        <v>5337</v>
      </c>
      <c r="B3065" s="60" t="s">
        <v>5830</v>
      </c>
      <c r="C3065" s="61" t="s">
        <v>5831</v>
      </c>
      <c r="D3065" s="52" t="s">
        <v>9842</v>
      </c>
      <c r="E3065" s="53">
        <v>49173.85</v>
      </c>
      <c r="F3065" s="23" t="str">
        <f>+IFERROR(VLOOKUP(Tabla1[[#This Row],[Artículo]],'..'!$B$2:$D$569000,3,),"")</f>
        <v/>
      </c>
      <c r="G3065" s="24" t="str">
        <f>IF(H3065=AF3065,"", "Error MC")</f>
        <v>Error MC</v>
      </c>
      <c r="H3065" s="62"/>
      <c r="I3065" s="54">
        <f>+Tabla1[[#This Row],[MC]]*Tabla1[[#This Row],[Pedido]]*Tabla1[[#This Row],[PVC ]]</f>
        <v>0</v>
      </c>
      <c r="J3065" s="26">
        <v>0.21</v>
      </c>
      <c r="K3065" s="63"/>
      <c r="L3065" s="28" t="s">
        <v>17</v>
      </c>
      <c r="M3065" s="53">
        <v>86275.517000000007</v>
      </c>
      <c r="N3065" s="64" t="str">
        <f>+IF(Tabla1[[#This Row],[F PMPI]]="SÍ","No","Sí")</f>
        <v>Sí</v>
      </c>
      <c r="O3065" s="65">
        <f>+Tabla1[[#This Row],[PVL]]*1.055</f>
        <v>91020.670435000007</v>
      </c>
      <c r="P3065" s="65">
        <f>+Tabla1[[#This Row],[PVL]]*1.43</f>
        <v>123373.98931</v>
      </c>
      <c r="Q3065" s="66" t="str">
        <f>+HYPERLINK(Tabla1[[#This Row],[PAG]])</f>
        <v>https://todomusica.com.ar/parches/7231-drumhead-rhythm-lid-13-x-2-beige-skyndeep-fiberskyn-10.html</v>
      </c>
      <c r="R3065" s="67"/>
      <c r="S3065" s="68"/>
      <c r="T3065" s="69"/>
      <c r="U3065" s="69"/>
      <c r="V3065" s="69"/>
      <c r="W3065" s="69"/>
      <c r="X3065" s="69"/>
      <c r="Y3065" s="35"/>
      <c r="Z3065" s="35" t="s">
        <v>26729</v>
      </c>
      <c r="AA3065" s="36">
        <v>1</v>
      </c>
      <c r="AB3065" s="35" t="s">
        <v>27</v>
      </c>
      <c r="AC3065" s="35" t="str">
        <f>+IF(Tabla1[[#This Row],[STK]]="no","Sin STK", "STK disponible")</f>
        <v>STK disponible</v>
      </c>
      <c r="AD3065" s="35">
        <f>+I3065*J3065</f>
        <v>0</v>
      </c>
      <c r="AE3065" s="35">
        <f>+I3065*K3065</f>
        <v>0</v>
      </c>
      <c r="AF3065" s="36">
        <f>IF(Tabla1[[#This Row],[ref pack]]=1,Tabla1[[#This Row],[Pedido]],LCM(Tabla1[[#This Row],[MC VIEJO]],Tabla1[[#This Row],[Pedido]]))</f>
        <v>1</v>
      </c>
      <c r="AG3065" s="36">
        <f>+VLOOKUP(Tabla1[[#This Row],[Artículo]],'.'!$B$2:$D$11481,3,)</f>
        <v>1</v>
      </c>
      <c r="AH3065" s="37" t="str">
        <f>+IFERROR(SEARCH("pack",Tabla1[[#This Row],[PACK]]),"")</f>
        <v/>
      </c>
    </row>
    <row r="3066" spans="1:34" ht="24" customHeight="1" x14ac:dyDescent="0.2">
      <c r="A3066" s="50" t="s">
        <v>5337</v>
      </c>
      <c r="B3066" s="60" t="s">
        <v>5832</v>
      </c>
      <c r="C3066" s="61" t="s">
        <v>5833</v>
      </c>
      <c r="D3066" s="52" t="s">
        <v>9842</v>
      </c>
      <c r="E3066" s="53">
        <v>122583.23</v>
      </c>
      <c r="F3066" s="23" t="str">
        <f>+IFERROR(VLOOKUP(Tabla1[[#This Row],[Artículo]],'..'!$B$2:$D$569000,3,),"")</f>
        <v/>
      </c>
      <c r="G3066" s="24" t="str">
        <f>IF(H3066=AF3066,"", "Error MC")</f>
        <v>Error MC</v>
      </c>
      <c r="H3066" s="62"/>
      <c r="I3066" s="54">
        <f>+Tabla1[[#This Row],[MC]]*Tabla1[[#This Row],[Pedido]]*Tabla1[[#This Row],[PVC ]]</f>
        <v>0</v>
      </c>
      <c r="J3066" s="26">
        <v>0.21</v>
      </c>
      <c r="K3066" s="63"/>
      <c r="L3066" s="28" t="s">
        <v>17</v>
      </c>
      <c r="M3066" s="53">
        <v>215072.27299999999</v>
      </c>
      <c r="N3066" s="64" t="str">
        <f>+IF(Tabla1[[#This Row],[F PMPI]]="SÍ","No","Sí")</f>
        <v>Sí</v>
      </c>
      <c r="O3066" s="65">
        <f>+Tabla1[[#This Row],[PVL]]*1.055</f>
        <v>226901.24801499996</v>
      </c>
      <c r="P3066" s="65">
        <f>+Tabla1[[#This Row],[PVL]]*1.43</f>
        <v>307553.35038999998</v>
      </c>
      <c r="Q3066" s="66" t="str">
        <f>+HYPERLINK(Tabla1[[#This Row],[PAG]])</f>
        <v>https://todomusica.com.ar/accesorios-de-bateria/2243-rt-0008-st.html</v>
      </c>
      <c r="R3066" s="67"/>
      <c r="S3066" s="68"/>
      <c r="T3066" s="69"/>
      <c r="U3066" s="69"/>
      <c r="V3066" s="69"/>
      <c r="W3066" s="69"/>
      <c r="X3066" s="69"/>
      <c r="Y3066" s="35"/>
      <c r="Z3066" s="35" t="s">
        <v>26730</v>
      </c>
      <c r="AA3066" s="36">
        <v>1</v>
      </c>
      <c r="AB3066" s="35" t="s">
        <v>27</v>
      </c>
      <c r="AC3066" s="35" t="str">
        <f>+IF(Tabla1[[#This Row],[STK]]="no","Sin STK", "STK disponible")</f>
        <v>STK disponible</v>
      </c>
      <c r="AD3066" s="35">
        <f>+I3066*J3066</f>
        <v>0</v>
      </c>
      <c r="AE3066" s="35">
        <f>+I3066*K3066</f>
        <v>0</v>
      </c>
      <c r="AF3066" s="36">
        <f>IF(Tabla1[[#This Row],[ref pack]]=1,Tabla1[[#This Row],[Pedido]],LCM(Tabla1[[#This Row],[MC VIEJO]],Tabla1[[#This Row],[Pedido]]))</f>
        <v>1</v>
      </c>
      <c r="AG3066" s="36">
        <f>+VLOOKUP(Tabla1[[#This Row],[Artículo]],'.'!$B$2:$D$11481,3,)</f>
        <v>1</v>
      </c>
      <c r="AH3066" s="37" t="str">
        <f>+IFERROR(SEARCH("pack",Tabla1[[#This Row],[PACK]]),"")</f>
        <v/>
      </c>
    </row>
    <row r="3067" spans="1:34" ht="24" customHeight="1" x14ac:dyDescent="0.2">
      <c r="A3067" s="50" t="s">
        <v>5337</v>
      </c>
      <c r="B3067" s="60" t="s">
        <v>5834</v>
      </c>
      <c r="C3067" s="61" t="s">
        <v>5835</v>
      </c>
      <c r="D3067" s="52" t="s">
        <v>9842</v>
      </c>
      <c r="E3067" s="53">
        <v>131737.39000000001</v>
      </c>
      <c r="F3067" s="23" t="str">
        <f>+IFERROR(VLOOKUP(Tabla1[[#This Row],[Artículo]],'..'!$B$2:$D$569000,3,),"")</f>
        <v/>
      </c>
      <c r="G3067" s="24" t="str">
        <f>IF(H3067=AF3067,"", "Error MC")</f>
        <v>Error MC</v>
      </c>
      <c r="H3067" s="62"/>
      <c r="I3067" s="54">
        <f>+Tabla1[[#This Row],[MC]]*Tabla1[[#This Row],[Pedido]]*Tabla1[[#This Row],[PVC ]]</f>
        <v>0</v>
      </c>
      <c r="J3067" s="26">
        <v>0.21</v>
      </c>
      <c r="K3067" s="63"/>
      <c r="L3067" s="28" t="s">
        <v>17</v>
      </c>
      <c r="M3067" s="53">
        <v>231133.25599999999</v>
      </c>
      <c r="N3067" s="64" t="str">
        <f>+IF(Tabla1[[#This Row],[F PMPI]]="SÍ","No","Sí")</f>
        <v>Sí</v>
      </c>
      <c r="O3067" s="65">
        <f>+Tabla1[[#This Row],[PVL]]*1.055</f>
        <v>243845.58507999999</v>
      </c>
      <c r="P3067" s="65">
        <f>+Tabla1[[#This Row],[PVL]]*1.43</f>
        <v>330520.55607999995</v>
      </c>
      <c r="Q3067" s="66" t="str">
        <f>+HYPERLINK(Tabla1[[#This Row],[PAG]])</f>
        <v>https://todomusica.com.ar/accesorios-de-bateria/2265-rt-0010-st.html</v>
      </c>
      <c r="R3067" s="67"/>
      <c r="S3067" s="68"/>
      <c r="T3067" s="69"/>
      <c r="U3067" s="69"/>
      <c r="V3067" s="69"/>
      <c r="W3067" s="69"/>
      <c r="X3067" s="69"/>
      <c r="Y3067" s="35"/>
      <c r="Z3067" s="35" t="s">
        <v>26731</v>
      </c>
      <c r="AA3067" s="36">
        <v>1</v>
      </c>
      <c r="AB3067" s="35" t="s">
        <v>27</v>
      </c>
      <c r="AC3067" s="35" t="str">
        <f>+IF(Tabla1[[#This Row],[STK]]="no","Sin STK", "STK disponible")</f>
        <v>STK disponible</v>
      </c>
      <c r="AD3067" s="35">
        <f>+I3067*J3067</f>
        <v>0</v>
      </c>
      <c r="AE3067" s="35">
        <f>+I3067*K3067</f>
        <v>0</v>
      </c>
      <c r="AF3067" s="36">
        <f>IF(Tabla1[[#This Row],[ref pack]]=1,Tabla1[[#This Row],[Pedido]],LCM(Tabla1[[#This Row],[MC VIEJO]],Tabla1[[#This Row],[Pedido]]))</f>
        <v>1</v>
      </c>
      <c r="AG3067" s="36">
        <f>+VLOOKUP(Tabla1[[#This Row],[Artículo]],'.'!$B$2:$D$11481,3,)</f>
        <v>1</v>
      </c>
      <c r="AH3067" s="37" t="str">
        <f>+IFERROR(SEARCH("pack",Tabla1[[#This Row],[PACK]]),"")</f>
        <v/>
      </c>
    </row>
    <row r="3068" spans="1:34" ht="24" customHeight="1" x14ac:dyDescent="0.2">
      <c r="A3068" s="50" t="s">
        <v>5337</v>
      </c>
      <c r="B3068" s="60" t="s">
        <v>5836</v>
      </c>
      <c r="C3068" s="61" t="s">
        <v>5837</v>
      </c>
      <c r="D3068" s="52" t="s">
        <v>9841</v>
      </c>
      <c r="E3068" s="53">
        <v>13215</v>
      </c>
      <c r="F3068" s="23" t="str">
        <f>+IFERROR(VLOOKUP(Tabla1[[#This Row],[Artículo]],'..'!$B$2:$D$569000,3,),"")</f>
        <v/>
      </c>
      <c r="G3068" s="24" t="str">
        <f>IF(H3068=AF3068,"", "Error MC")</f>
        <v>Error MC</v>
      </c>
      <c r="H3068" s="62"/>
      <c r="I3068" s="54">
        <f>+Tabla1[[#This Row],[MC]]*Tabla1[[#This Row],[Pedido]]*Tabla1[[#This Row],[PVC ]]</f>
        <v>0</v>
      </c>
      <c r="J3068" s="26">
        <v>0.21</v>
      </c>
      <c r="K3068" s="63"/>
      <c r="L3068" s="28" t="s">
        <v>17</v>
      </c>
      <c r="M3068" s="53">
        <v>23185.718000000001</v>
      </c>
      <c r="N3068" s="64" t="str">
        <f>+IF(Tabla1[[#This Row],[F PMPI]]="SÍ","No","Sí")</f>
        <v>Sí</v>
      </c>
      <c r="O3068" s="65">
        <f>+Tabla1[[#This Row],[PVL]]*1.055</f>
        <v>24460.932489999999</v>
      </c>
      <c r="P3068" s="65">
        <f>+Tabla1[[#This Row],[PVL]]*1.43</f>
        <v>33155.576739999997</v>
      </c>
      <c r="Q3068" s="66" t="str">
        <f>+HYPERLINK(Tabla1[[#This Row],[PAG]])</f>
        <v>https://todomusica.com.ar/parches/2851-sa011200.html</v>
      </c>
      <c r="R3068" s="67"/>
      <c r="S3068" s="68"/>
      <c r="T3068" s="69"/>
      <c r="U3068" s="69"/>
      <c r="V3068" s="69"/>
      <c r="W3068" s="69"/>
      <c r="X3068" s="69"/>
      <c r="Y3068" s="35"/>
      <c r="Z3068" s="35" t="s">
        <v>26732</v>
      </c>
      <c r="AA3068" s="36">
        <v>1</v>
      </c>
      <c r="AB3068" s="35" t="s">
        <v>27</v>
      </c>
      <c r="AC3068" s="35" t="str">
        <f>+IF(Tabla1[[#This Row],[STK]]="no","Sin STK", "STK disponible")</f>
        <v>STK disponible</v>
      </c>
      <c r="AD3068" s="35">
        <f>+I3068*J3068</f>
        <v>0</v>
      </c>
      <c r="AE3068" s="35">
        <f>+I3068*K3068</f>
        <v>0</v>
      </c>
      <c r="AF3068" s="36">
        <f>IF(Tabla1[[#This Row],[ref pack]]=1,Tabla1[[#This Row],[Pedido]],LCM(Tabla1[[#This Row],[MC VIEJO]],Tabla1[[#This Row],[Pedido]]))</f>
        <v>1</v>
      </c>
      <c r="AG3068" s="36">
        <f>+VLOOKUP(Tabla1[[#This Row],[Artículo]],'.'!$B$2:$D$11481,3,)</f>
        <v>1</v>
      </c>
      <c r="AH3068" s="37" t="str">
        <f>+IFERROR(SEARCH("pack",Tabla1[[#This Row],[PACK]]),"")</f>
        <v/>
      </c>
    </row>
    <row r="3069" spans="1:34" ht="24" customHeight="1" x14ac:dyDescent="0.2">
      <c r="A3069" s="50" t="s">
        <v>5337</v>
      </c>
      <c r="B3069" s="60" t="s">
        <v>5838</v>
      </c>
      <c r="C3069" s="61" t="s">
        <v>5839</v>
      </c>
      <c r="D3069" s="52" t="s">
        <v>9841</v>
      </c>
      <c r="E3069" s="53">
        <v>14155.68</v>
      </c>
      <c r="F3069" s="23" t="str">
        <f>+IFERROR(VLOOKUP(Tabla1[[#This Row],[Artículo]],'..'!$B$2:$D$569000,3,),"")</f>
        <v/>
      </c>
      <c r="G3069" s="24" t="str">
        <f>IF(H3069=AF3069,"", "Error MC")</f>
        <v>Error MC</v>
      </c>
      <c r="H3069" s="62"/>
      <c r="I3069" s="54">
        <f>+Tabla1[[#This Row],[MC]]*Tabla1[[#This Row],[Pedido]]*Tabla1[[#This Row],[PVC ]]</f>
        <v>0</v>
      </c>
      <c r="J3069" s="26">
        <v>0.21</v>
      </c>
      <c r="K3069" s="63"/>
      <c r="L3069" s="28" t="s">
        <v>17</v>
      </c>
      <c r="M3069" s="53">
        <v>24836.145</v>
      </c>
      <c r="N3069" s="64" t="str">
        <f>+IF(Tabla1[[#This Row],[F PMPI]]="SÍ","No","Sí")</f>
        <v>Sí</v>
      </c>
      <c r="O3069" s="65">
        <f>+Tabla1[[#This Row],[PVL]]*1.055</f>
        <v>26202.132975</v>
      </c>
      <c r="P3069" s="65">
        <f>+Tabla1[[#This Row],[PVL]]*1.43</f>
        <v>35515.68735</v>
      </c>
      <c r="Q3069" s="66" t="str">
        <f>+HYPERLINK(Tabla1[[#This Row],[PAG]])</f>
        <v>https://todomusica.com.ar/parches/2918-sa011300.html</v>
      </c>
      <c r="R3069" s="67"/>
      <c r="S3069" s="68"/>
      <c r="T3069" s="69"/>
      <c r="U3069" s="69"/>
      <c r="V3069" s="69"/>
      <c r="W3069" s="69"/>
      <c r="X3069" s="69"/>
      <c r="Y3069" s="35"/>
      <c r="Z3069" s="35" t="s">
        <v>26733</v>
      </c>
      <c r="AA3069" s="36">
        <v>1</v>
      </c>
      <c r="AB3069" s="35" t="s">
        <v>27</v>
      </c>
      <c r="AC3069" s="35" t="str">
        <f>+IF(Tabla1[[#This Row],[STK]]="no","Sin STK", "STK disponible")</f>
        <v>STK disponible</v>
      </c>
      <c r="AD3069" s="35">
        <f>+I3069*J3069</f>
        <v>0</v>
      </c>
      <c r="AE3069" s="35">
        <f>+I3069*K3069</f>
        <v>0</v>
      </c>
      <c r="AF3069" s="36">
        <f>IF(Tabla1[[#This Row],[ref pack]]=1,Tabla1[[#This Row],[Pedido]],LCM(Tabla1[[#This Row],[MC VIEJO]],Tabla1[[#This Row],[Pedido]]))</f>
        <v>1</v>
      </c>
      <c r="AG3069" s="36">
        <f>+VLOOKUP(Tabla1[[#This Row],[Artículo]],'.'!$B$2:$D$11481,3,)</f>
        <v>1</v>
      </c>
      <c r="AH3069" s="37" t="str">
        <f>+IFERROR(SEARCH("pack",Tabla1[[#This Row],[PACK]]),"")</f>
        <v/>
      </c>
    </row>
    <row r="3070" spans="1:34" ht="24" customHeight="1" x14ac:dyDescent="0.2">
      <c r="A3070" s="50" t="s">
        <v>5337</v>
      </c>
      <c r="B3070" s="60" t="s">
        <v>24077</v>
      </c>
      <c r="C3070" s="61" t="s">
        <v>6058</v>
      </c>
      <c r="D3070" s="52" t="s">
        <v>27</v>
      </c>
      <c r="E3070" s="53">
        <v>14958.66</v>
      </c>
      <c r="F3070" s="23" t="str">
        <f>+IFERROR(VLOOKUP(Tabla1[[#This Row],[Artículo]],'..'!$B$2:$D$569000,3,),"")</f>
        <v/>
      </c>
      <c r="G3070" s="24" t="e">
        <f>IF(H3070=AF3070,"", "Error MC")</f>
        <v>#N/A</v>
      </c>
      <c r="H3070" s="62"/>
      <c r="I3070" s="54">
        <f>+Tabla1[[#This Row],[MC]]*Tabla1[[#This Row],[Pedido]]*Tabla1[[#This Row],[PVC ]]</f>
        <v>0</v>
      </c>
      <c r="J3070" s="26">
        <v>0.21</v>
      </c>
      <c r="K3070" s="63"/>
      <c r="L3070" s="28" t="s">
        <v>17</v>
      </c>
      <c r="M3070" s="53">
        <v>26244.973000000002</v>
      </c>
      <c r="N3070" s="64" t="str">
        <f>+IF(Tabla1[[#This Row],[F PMPI]]="SÍ","No","Sí")</f>
        <v>Sí</v>
      </c>
      <c r="O3070" s="65">
        <f>+Tabla1[[#This Row],[PVL]]*1.055</f>
        <v>27688.446515</v>
      </c>
      <c r="P3070" s="65">
        <f>+Tabla1[[#This Row],[PVL]]*1.43</f>
        <v>37530.311390000003</v>
      </c>
      <c r="Q3070" s="66" t="str">
        <f>+HYPERLINK(Tabla1[[#This Row],[PAG]])</f>
        <v/>
      </c>
      <c r="R3070" s="67"/>
      <c r="S3070" s="68"/>
      <c r="T3070" s="69"/>
      <c r="U3070" s="69"/>
      <c r="V3070" s="69"/>
      <c r="W3070" s="69"/>
      <c r="X3070" s="69"/>
      <c r="Y3070" s="35"/>
      <c r="Z3070" s="35" t="s">
        <v>65</v>
      </c>
      <c r="AA3070" s="36">
        <v>1</v>
      </c>
      <c r="AB3070" s="35" t="s">
        <v>27</v>
      </c>
      <c r="AC3070" s="35" t="str">
        <f>+IF(Tabla1[[#This Row],[STK]]="no","Sin STK", "STK disponible")</f>
        <v>Sin STK</v>
      </c>
      <c r="AD3070" s="35">
        <f>+I3070*J3070</f>
        <v>0</v>
      </c>
      <c r="AE3070" s="35">
        <f>+I3070*K3070</f>
        <v>0</v>
      </c>
      <c r="AF3070" s="36" t="e">
        <f>IF(Tabla1[[#This Row],[ref pack]]=1,Tabla1[[#This Row],[Pedido]],LCM(Tabla1[[#This Row],[MC VIEJO]],Tabla1[[#This Row],[Pedido]]))</f>
        <v>#N/A</v>
      </c>
      <c r="AG3070" s="36" t="e">
        <f>+VLOOKUP(Tabla1[[#This Row],[Artículo]],'.'!$B$2:$D$11481,3,)</f>
        <v>#N/A</v>
      </c>
      <c r="AH3070" s="37" t="str">
        <f>+IFERROR(SEARCH("pack",Tabla1[[#This Row],[PACK]]),"")</f>
        <v/>
      </c>
    </row>
    <row r="3071" spans="1:34" ht="24" customHeight="1" x14ac:dyDescent="0.2">
      <c r="A3071" s="50" t="s">
        <v>5337</v>
      </c>
      <c r="B3071" s="60" t="s">
        <v>5840</v>
      </c>
      <c r="C3071" s="61" t="s">
        <v>5841</v>
      </c>
      <c r="D3071" s="52" t="s">
        <v>9841</v>
      </c>
      <c r="E3071" s="53">
        <v>14958.66</v>
      </c>
      <c r="F3071" s="23" t="str">
        <f>+IFERROR(VLOOKUP(Tabla1[[#This Row],[Artículo]],'..'!$B$2:$D$569000,3,),"")</f>
        <v/>
      </c>
      <c r="G3071" s="24" t="str">
        <f>IF(H3071=AF3071,"", "Error MC")</f>
        <v>Error MC</v>
      </c>
      <c r="H3071" s="62"/>
      <c r="I3071" s="54">
        <f>+Tabla1[[#This Row],[MC]]*Tabla1[[#This Row],[Pedido]]*Tabla1[[#This Row],[PVC ]]</f>
        <v>0</v>
      </c>
      <c r="J3071" s="26">
        <v>0.21</v>
      </c>
      <c r="K3071" s="63"/>
      <c r="L3071" s="28" t="s">
        <v>17</v>
      </c>
      <c r="M3071" s="53">
        <v>26244.973000000002</v>
      </c>
      <c r="N3071" s="64" t="str">
        <f>+IF(Tabla1[[#This Row],[F PMPI]]="SÍ","No","Sí")</f>
        <v>Sí</v>
      </c>
      <c r="O3071" s="65">
        <f>+Tabla1[[#This Row],[PVL]]*1.055</f>
        <v>27688.446515</v>
      </c>
      <c r="P3071" s="65">
        <f>+Tabla1[[#This Row],[PVL]]*1.43</f>
        <v>37530.311390000003</v>
      </c>
      <c r="Q3071" s="66" t="str">
        <f>+HYPERLINK(Tabla1[[#This Row],[PAG]])</f>
        <v>https://todomusica.com.ar/parches/3211-sa011400.html</v>
      </c>
      <c r="R3071" s="67"/>
      <c r="S3071" s="68"/>
      <c r="T3071" s="69"/>
      <c r="U3071" s="69"/>
      <c r="V3071" s="69"/>
      <c r="W3071" s="69"/>
      <c r="X3071" s="69"/>
      <c r="Y3071" s="35"/>
      <c r="Z3071" s="35" t="s">
        <v>26734</v>
      </c>
      <c r="AA3071" s="36">
        <v>1</v>
      </c>
      <c r="AB3071" s="35" t="s">
        <v>27</v>
      </c>
      <c r="AC3071" s="35" t="str">
        <f>+IF(Tabla1[[#This Row],[STK]]="no","Sin STK", "STK disponible")</f>
        <v>STK disponible</v>
      </c>
      <c r="AD3071" s="35">
        <f>+I3071*J3071</f>
        <v>0</v>
      </c>
      <c r="AE3071" s="35">
        <f>+I3071*K3071</f>
        <v>0</v>
      </c>
      <c r="AF3071" s="36">
        <f>IF(Tabla1[[#This Row],[ref pack]]=1,Tabla1[[#This Row],[Pedido]],LCM(Tabla1[[#This Row],[MC VIEJO]],Tabla1[[#This Row],[Pedido]]))</f>
        <v>1</v>
      </c>
      <c r="AG3071" s="36">
        <f>+VLOOKUP(Tabla1[[#This Row],[Artículo]],'.'!$B$2:$D$11481,3,)</f>
        <v>1</v>
      </c>
      <c r="AH3071" s="37" t="str">
        <f>+IFERROR(SEARCH("pack",Tabla1[[#This Row],[PACK]]),"")</f>
        <v/>
      </c>
    </row>
    <row r="3072" spans="1:34" ht="24" customHeight="1" x14ac:dyDescent="0.2">
      <c r="A3072" s="50" t="s">
        <v>5337</v>
      </c>
      <c r="B3072" s="60" t="s">
        <v>5842</v>
      </c>
      <c r="C3072" s="61" t="s">
        <v>5843</v>
      </c>
      <c r="D3072" s="52" t="s">
        <v>9841</v>
      </c>
      <c r="E3072" s="53">
        <v>14155.68</v>
      </c>
      <c r="F3072" s="23" t="str">
        <f>+IFERROR(VLOOKUP(Tabla1[[#This Row],[Artículo]],'..'!$B$2:$D$569000,3,),"")</f>
        <v/>
      </c>
      <c r="G3072" s="24" t="str">
        <f>IF(H3072=AF3072,"", "Error MC")</f>
        <v>Error MC</v>
      </c>
      <c r="H3072" s="62"/>
      <c r="I3072" s="54">
        <f>+Tabla1[[#This Row],[MC]]*Tabla1[[#This Row],[Pedido]]*Tabla1[[#This Row],[PVC ]]</f>
        <v>0</v>
      </c>
      <c r="J3072" s="26">
        <v>0.21</v>
      </c>
      <c r="K3072" s="63"/>
      <c r="L3072" s="28" t="s">
        <v>17</v>
      </c>
      <c r="M3072" s="53">
        <v>24836.145</v>
      </c>
      <c r="N3072" s="64" t="str">
        <f>+IF(Tabla1[[#This Row],[F PMPI]]="SÍ","No","Sí")</f>
        <v>Sí</v>
      </c>
      <c r="O3072" s="65">
        <f>+Tabla1[[#This Row],[PVL]]*1.055</f>
        <v>26202.132975</v>
      </c>
      <c r="P3072" s="65">
        <f>+Tabla1[[#This Row],[PVL]]*1.43</f>
        <v>35515.68735</v>
      </c>
      <c r="Q3072" s="66" t="str">
        <f>+HYPERLINK(Tabla1[[#This Row],[PAG]])</f>
        <v>https://todomusica.com.ar/parches/7823-snare-diplomat-hazy-13-diameter.html</v>
      </c>
      <c r="R3072" s="67"/>
      <c r="S3072" s="68"/>
      <c r="T3072" s="69"/>
      <c r="U3072" s="69"/>
      <c r="V3072" s="69"/>
      <c r="W3072" s="69"/>
      <c r="X3072" s="69"/>
      <c r="Y3072" s="35"/>
      <c r="Z3072" s="35" t="s">
        <v>26735</v>
      </c>
      <c r="AA3072" s="36">
        <v>1</v>
      </c>
      <c r="AB3072" s="35" t="s">
        <v>27</v>
      </c>
      <c r="AC3072" s="35" t="str">
        <f>+IF(Tabla1[[#This Row],[STK]]="no","Sin STK", "STK disponible")</f>
        <v>STK disponible</v>
      </c>
      <c r="AD3072" s="35">
        <f>+I3072*J3072</f>
        <v>0</v>
      </c>
      <c r="AE3072" s="35">
        <f>+I3072*K3072</f>
        <v>0</v>
      </c>
      <c r="AF3072" s="36">
        <f>IF(Tabla1[[#This Row],[ref pack]]=1,Tabla1[[#This Row],[Pedido]],LCM(Tabla1[[#This Row],[MC VIEJO]],Tabla1[[#This Row],[Pedido]]))</f>
        <v>1</v>
      </c>
      <c r="AG3072" s="36">
        <f>+VLOOKUP(Tabla1[[#This Row],[Artículo]],'.'!$B$2:$D$11481,3,)</f>
        <v>1</v>
      </c>
      <c r="AH3072" s="37" t="str">
        <f>+IFERROR(SEARCH("pack",Tabla1[[#This Row],[PACK]]),"")</f>
        <v/>
      </c>
    </row>
    <row r="3073" spans="1:34" ht="24" customHeight="1" x14ac:dyDescent="0.2">
      <c r="A3073" s="50" t="s">
        <v>5337</v>
      </c>
      <c r="B3073" s="60" t="s">
        <v>5844</v>
      </c>
      <c r="C3073" s="61" t="s">
        <v>5845</v>
      </c>
      <c r="D3073" s="52" t="s">
        <v>27</v>
      </c>
      <c r="E3073" s="53">
        <v>14958.66</v>
      </c>
      <c r="F3073" s="23" t="str">
        <f>+IFERROR(VLOOKUP(Tabla1[[#This Row],[Artículo]],'..'!$B$2:$D$569000,3,),"")</f>
        <v/>
      </c>
      <c r="G3073" s="24" t="str">
        <f>IF(H3073=AF3073,"", "Error MC")</f>
        <v>Error MC</v>
      </c>
      <c r="H3073" s="62"/>
      <c r="I3073" s="54">
        <f>+Tabla1[[#This Row],[MC]]*Tabla1[[#This Row],[Pedido]]*Tabla1[[#This Row],[PVC ]]</f>
        <v>0</v>
      </c>
      <c r="J3073" s="26">
        <v>0.21</v>
      </c>
      <c r="K3073" s="63"/>
      <c r="L3073" s="28" t="s">
        <v>17</v>
      </c>
      <c r="M3073" s="53">
        <v>26244.973000000002</v>
      </c>
      <c r="N3073" s="64" t="str">
        <f>+IF(Tabla1[[#This Row],[F PMPI]]="SÍ","No","Sí")</f>
        <v>Sí</v>
      </c>
      <c r="O3073" s="65">
        <f>+Tabla1[[#This Row],[PVL]]*1.055</f>
        <v>27688.446515</v>
      </c>
      <c r="P3073" s="65">
        <f>+Tabla1[[#This Row],[PVL]]*1.43</f>
        <v>37530.311390000003</v>
      </c>
      <c r="Q3073" s="66" t="str">
        <f>+HYPERLINK(Tabla1[[#This Row],[PAG]])</f>
        <v>https://todomusica.com.ar/parches/3952-sd-0114-00.html</v>
      </c>
      <c r="R3073" s="67"/>
      <c r="S3073" s="68"/>
      <c r="T3073" s="69"/>
      <c r="U3073" s="69"/>
      <c r="V3073" s="69"/>
      <c r="W3073" s="69"/>
      <c r="X3073" s="69"/>
      <c r="Y3073" s="35"/>
      <c r="Z3073" s="35" t="s">
        <v>26736</v>
      </c>
      <c r="AA3073" s="36">
        <v>1</v>
      </c>
      <c r="AB3073" s="35" t="s">
        <v>27</v>
      </c>
      <c r="AC3073" s="35" t="str">
        <f>+IF(Tabla1[[#This Row],[STK]]="no","Sin STK", "STK disponible")</f>
        <v>Sin STK</v>
      </c>
      <c r="AD3073" s="35">
        <f>+I3073*J3073</f>
        <v>0</v>
      </c>
      <c r="AE3073" s="35">
        <f>+I3073*K3073</f>
        <v>0</v>
      </c>
      <c r="AF3073" s="36">
        <f>IF(Tabla1[[#This Row],[ref pack]]=1,Tabla1[[#This Row],[Pedido]],LCM(Tabla1[[#This Row],[MC VIEJO]],Tabla1[[#This Row],[Pedido]]))</f>
        <v>1</v>
      </c>
      <c r="AG3073" s="36">
        <f>+VLOOKUP(Tabla1[[#This Row],[Artículo]],'.'!$B$2:$D$11481,3,)</f>
        <v>1</v>
      </c>
      <c r="AH3073" s="37" t="str">
        <f>+IFERROR(SEARCH("pack",Tabla1[[#This Row],[PACK]]),"")</f>
        <v/>
      </c>
    </row>
    <row r="3074" spans="1:34" ht="24" customHeight="1" x14ac:dyDescent="0.2">
      <c r="A3074" s="50" t="s">
        <v>5337</v>
      </c>
      <c r="B3074" s="60" t="s">
        <v>5846</v>
      </c>
      <c r="C3074" s="61" t="s">
        <v>5847</v>
      </c>
      <c r="D3074" s="52" t="s">
        <v>27</v>
      </c>
      <c r="E3074" s="53">
        <v>24204.66</v>
      </c>
      <c r="F3074" s="23" t="str">
        <f>+IFERROR(VLOOKUP(Tabla1[[#This Row],[Artículo]],'..'!$B$2:$D$569000,3,),"")</f>
        <v/>
      </c>
      <c r="G3074" s="24" t="str">
        <f>IF(H3074=AF3074,"", "Error MC")</f>
        <v>Error MC</v>
      </c>
      <c r="H3074" s="62"/>
      <c r="I3074" s="54">
        <f>+Tabla1[[#This Row],[MC]]*Tabla1[[#This Row],[Pedido]]*Tabla1[[#This Row],[PVC ]]</f>
        <v>0</v>
      </c>
      <c r="J3074" s="26">
        <v>0.21</v>
      </c>
      <c r="K3074" s="63"/>
      <c r="L3074" s="28" t="s">
        <v>17</v>
      </c>
      <c r="M3074" s="53">
        <v>42467.08</v>
      </c>
      <c r="N3074" s="64" t="str">
        <f>+IF(Tabla1[[#This Row],[F PMPI]]="SÍ","No","Sí")</f>
        <v>Sí</v>
      </c>
      <c r="O3074" s="65">
        <f>+Tabla1[[#This Row],[PVL]]*1.055</f>
        <v>44802.769399999997</v>
      </c>
      <c r="P3074" s="65">
        <f>+Tabla1[[#This Row],[PVL]]*1.43</f>
        <v>60727.924399999996</v>
      </c>
      <c r="Q3074" s="66" t="str">
        <f>+HYPERLINK(Tabla1[[#This Row],[PAG]])</f>
        <v>https://todomusica.com.ar/parches-simil-cuero/5587-404.html</v>
      </c>
      <c r="R3074" s="67"/>
      <c r="S3074" s="68"/>
      <c r="T3074" s="69"/>
      <c r="U3074" s="69"/>
      <c r="V3074" s="69"/>
      <c r="W3074" s="69"/>
      <c r="X3074" s="69"/>
      <c r="Y3074" s="35"/>
      <c r="Z3074" s="35" t="s">
        <v>26737</v>
      </c>
      <c r="AA3074" s="36">
        <v>1</v>
      </c>
      <c r="AB3074" s="35" t="s">
        <v>27</v>
      </c>
      <c r="AC3074" s="35" t="str">
        <f>+IF(Tabla1[[#This Row],[STK]]="no","Sin STK", "STK disponible")</f>
        <v>Sin STK</v>
      </c>
      <c r="AD3074" s="35">
        <f>+I3074*J3074</f>
        <v>0</v>
      </c>
      <c r="AE3074" s="35">
        <f>+I3074*K3074</f>
        <v>0</v>
      </c>
      <c r="AF3074" s="36">
        <f>IF(Tabla1[[#This Row],[ref pack]]=1,Tabla1[[#This Row],[Pedido]],LCM(Tabla1[[#This Row],[MC VIEJO]],Tabla1[[#This Row],[Pedido]]))</f>
        <v>1</v>
      </c>
      <c r="AG3074" s="36">
        <f>+VLOOKUP(Tabla1[[#This Row],[Artículo]],'.'!$B$2:$D$11481,3,)</f>
        <v>1</v>
      </c>
      <c r="AH3074" s="37" t="str">
        <f>+IFERROR(SEARCH("pack",Tabla1[[#This Row],[PACK]]),"")</f>
        <v/>
      </c>
    </row>
    <row r="3075" spans="1:34" ht="24" customHeight="1" x14ac:dyDescent="0.2">
      <c r="A3075" s="50" t="s">
        <v>5337</v>
      </c>
      <c r="B3075" s="60" t="s">
        <v>5848</v>
      </c>
      <c r="C3075" s="61" t="s">
        <v>5849</v>
      </c>
      <c r="D3075" s="52" t="s">
        <v>27</v>
      </c>
      <c r="E3075" s="53">
        <v>13215</v>
      </c>
      <c r="F3075" s="23" t="str">
        <f>+IFERROR(VLOOKUP(Tabla1[[#This Row],[Artículo]],'..'!$B$2:$D$569000,3,),"")</f>
        <v/>
      </c>
      <c r="G3075" s="24" t="str">
        <f>IF(H3075=AF3075,"", "Error MC")</f>
        <v>Error MC</v>
      </c>
      <c r="H3075" s="62"/>
      <c r="I3075" s="54">
        <f>+Tabla1[[#This Row],[MC]]*Tabla1[[#This Row],[Pedido]]*Tabla1[[#This Row],[PVC ]]</f>
        <v>0</v>
      </c>
      <c r="J3075" s="26">
        <v>0.21</v>
      </c>
      <c r="K3075" s="63"/>
      <c r="L3075" s="28" t="s">
        <v>17</v>
      </c>
      <c r="M3075" s="53">
        <v>23185.718000000001</v>
      </c>
      <c r="N3075" s="64" t="str">
        <f>+IF(Tabla1[[#This Row],[F PMPI]]="SÍ","No","Sí")</f>
        <v>Sí</v>
      </c>
      <c r="O3075" s="65">
        <f>+Tabla1[[#This Row],[PVL]]*1.055</f>
        <v>24460.932489999999</v>
      </c>
      <c r="P3075" s="65">
        <f>+Tabla1[[#This Row],[PVL]]*1.43</f>
        <v>33155.576739999997</v>
      </c>
      <c r="Q3075" s="66" t="str">
        <f>+HYPERLINK(Tabla1[[#This Row],[PAG]])</f>
        <v>https://todomusica.com.ar/productos-sin-categorias-de-netsuite/7824-silenstroke-batter-8.html</v>
      </c>
      <c r="R3075" s="67"/>
      <c r="S3075" s="68"/>
      <c r="T3075" s="69"/>
      <c r="U3075" s="69"/>
      <c r="V3075" s="69"/>
      <c r="W3075" s="69"/>
      <c r="X3075" s="69"/>
      <c r="Y3075" s="35"/>
      <c r="Z3075" s="35" t="s">
        <v>26738</v>
      </c>
      <c r="AA3075" s="36">
        <v>1</v>
      </c>
      <c r="AB3075" s="35" t="s">
        <v>27</v>
      </c>
      <c r="AC3075" s="35" t="str">
        <f>+IF(Tabla1[[#This Row],[STK]]="no","Sin STK", "STK disponible")</f>
        <v>Sin STK</v>
      </c>
      <c r="AD3075" s="35">
        <f>+I3075*J3075</f>
        <v>0</v>
      </c>
      <c r="AE3075" s="35">
        <f>+I3075*K3075</f>
        <v>0</v>
      </c>
      <c r="AF3075" s="36">
        <f>IF(Tabla1[[#This Row],[ref pack]]=1,Tabla1[[#This Row],[Pedido]],LCM(Tabla1[[#This Row],[MC VIEJO]],Tabla1[[#This Row],[Pedido]]))</f>
        <v>1</v>
      </c>
      <c r="AG3075" s="36">
        <f>+VLOOKUP(Tabla1[[#This Row],[Artículo]],'.'!$B$2:$D$11481,3,)</f>
        <v>1</v>
      </c>
      <c r="AH3075" s="37" t="str">
        <f>+IFERROR(SEARCH("pack",Tabla1[[#This Row],[PACK]]),"")</f>
        <v/>
      </c>
    </row>
    <row r="3076" spans="1:34" ht="24" customHeight="1" x14ac:dyDescent="0.2">
      <c r="A3076" s="50" t="s">
        <v>5337</v>
      </c>
      <c r="B3076" s="60" t="s">
        <v>5850</v>
      </c>
      <c r="C3076" s="61" t="s">
        <v>5851</v>
      </c>
      <c r="D3076" s="52" t="s">
        <v>9842</v>
      </c>
      <c r="E3076" s="53">
        <v>14018.03</v>
      </c>
      <c r="F3076" s="23" t="str">
        <f>+IFERROR(VLOOKUP(Tabla1[[#This Row],[Artículo]],'..'!$B$2:$D$569000,3,),"")</f>
        <v/>
      </c>
      <c r="G3076" s="24" t="str">
        <f>IF(H3076=AF3076,"", "Error MC")</f>
        <v>Error MC</v>
      </c>
      <c r="H3076" s="62"/>
      <c r="I3076" s="54">
        <f>+Tabla1[[#This Row],[MC]]*Tabla1[[#This Row],[Pedido]]*Tabla1[[#This Row],[PVC ]]</f>
        <v>0</v>
      </c>
      <c r="J3076" s="26">
        <v>0.21</v>
      </c>
      <c r="K3076" s="63"/>
      <c r="L3076" s="28" t="s">
        <v>17</v>
      </c>
      <c r="M3076" s="53">
        <v>24594.629000000001</v>
      </c>
      <c r="N3076" s="64" t="str">
        <f>+IF(Tabla1[[#This Row],[F PMPI]]="SÍ","No","Sí")</f>
        <v>Sí</v>
      </c>
      <c r="O3076" s="65">
        <f>+Tabla1[[#This Row],[PVL]]*1.055</f>
        <v>25947.333595</v>
      </c>
      <c r="P3076" s="65">
        <f>+Tabla1[[#This Row],[PVL]]*1.43</f>
        <v>35170.319470000002</v>
      </c>
      <c r="Q3076" s="66" t="str">
        <f>+HYPERLINK(Tabla1[[#This Row],[PAG]])</f>
        <v>https://todomusica.com.ar/parches/7825-silenstroke-batter10.html</v>
      </c>
      <c r="R3076" s="67"/>
      <c r="S3076" s="68"/>
      <c r="T3076" s="69"/>
      <c r="U3076" s="69"/>
      <c r="V3076" s="69"/>
      <c r="W3076" s="69"/>
      <c r="X3076" s="69"/>
      <c r="Y3076" s="35"/>
      <c r="Z3076" s="35" t="s">
        <v>26739</v>
      </c>
      <c r="AA3076" s="36">
        <v>1</v>
      </c>
      <c r="AB3076" s="35" t="s">
        <v>27</v>
      </c>
      <c r="AC3076" s="35" t="str">
        <f>+IF(Tabla1[[#This Row],[STK]]="no","Sin STK", "STK disponible")</f>
        <v>STK disponible</v>
      </c>
      <c r="AD3076" s="35">
        <f>+I3076*J3076</f>
        <v>0</v>
      </c>
      <c r="AE3076" s="35">
        <f>+I3076*K3076</f>
        <v>0</v>
      </c>
      <c r="AF3076" s="36">
        <f>IF(Tabla1[[#This Row],[ref pack]]=1,Tabla1[[#This Row],[Pedido]],LCM(Tabla1[[#This Row],[MC VIEJO]],Tabla1[[#This Row],[Pedido]]))</f>
        <v>1</v>
      </c>
      <c r="AG3076" s="36">
        <f>+VLOOKUP(Tabla1[[#This Row],[Artículo]],'.'!$B$2:$D$11481,3,)</f>
        <v>1</v>
      </c>
      <c r="AH3076" s="37" t="str">
        <f>+IFERROR(SEARCH("pack",Tabla1[[#This Row],[PACK]]),"")</f>
        <v/>
      </c>
    </row>
    <row r="3077" spans="1:34" ht="24" customHeight="1" x14ac:dyDescent="0.2">
      <c r="A3077" s="50" t="s">
        <v>5337</v>
      </c>
      <c r="B3077" s="60" t="s">
        <v>5852</v>
      </c>
      <c r="C3077" s="61" t="s">
        <v>5853</v>
      </c>
      <c r="D3077" s="52" t="s">
        <v>27</v>
      </c>
      <c r="E3077" s="53">
        <v>14958.66</v>
      </c>
      <c r="F3077" s="23" t="str">
        <f>+IFERROR(VLOOKUP(Tabla1[[#This Row],[Artículo]],'..'!$B$2:$D$569000,3,),"")</f>
        <v/>
      </c>
      <c r="G3077" s="24" t="str">
        <f>IF(H3077=AF3077,"", "Error MC")</f>
        <v>Error MC</v>
      </c>
      <c r="H3077" s="62"/>
      <c r="I3077" s="54">
        <f>+Tabla1[[#This Row],[MC]]*Tabla1[[#This Row],[Pedido]]*Tabla1[[#This Row],[PVC ]]</f>
        <v>0</v>
      </c>
      <c r="J3077" s="26">
        <v>0.21</v>
      </c>
      <c r="K3077" s="63"/>
      <c r="L3077" s="28" t="s">
        <v>17</v>
      </c>
      <c r="M3077" s="53">
        <v>26244.973000000002</v>
      </c>
      <c r="N3077" s="64" t="str">
        <f>+IF(Tabla1[[#This Row],[F PMPI]]="SÍ","No","Sí")</f>
        <v>Sí</v>
      </c>
      <c r="O3077" s="65">
        <f>+Tabla1[[#This Row],[PVL]]*1.055</f>
        <v>27688.446515</v>
      </c>
      <c r="P3077" s="65">
        <f>+Tabla1[[#This Row],[PVL]]*1.43</f>
        <v>37530.311390000003</v>
      </c>
      <c r="Q3077" s="66" t="str">
        <f>+HYPERLINK(Tabla1[[#This Row],[PAG]])</f>
        <v>https://todomusica.com.ar/parches/2533-sn-0012-00.html</v>
      </c>
      <c r="R3077" s="67"/>
      <c r="S3077" s="68"/>
      <c r="T3077" s="69"/>
      <c r="U3077" s="69"/>
      <c r="V3077" s="69"/>
      <c r="W3077" s="69"/>
      <c r="X3077" s="69"/>
      <c r="Y3077" s="35"/>
      <c r="Z3077" s="35" t="s">
        <v>26740</v>
      </c>
      <c r="AA3077" s="36">
        <v>1</v>
      </c>
      <c r="AB3077" s="35" t="s">
        <v>27</v>
      </c>
      <c r="AC3077" s="35" t="str">
        <f>+IF(Tabla1[[#This Row],[STK]]="no","Sin STK", "STK disponible")</f>
        <v>Sin STK</v>
      </c>
      <c r="AD3077" s="35">
        <f>+I3077*J3077</f>
        <v>0</v>
      </c>
      <c r="AE3077" s="35">
        <f>+I3077*K3077</f>
        <v>0</v>
      </c>
      <c r="AF3077" s="36">
        <f>IF(Tabla1[[#This Row],[ref pack]]=1,Tabla1[[#This Row],[Pedido]],LCM(Tabla1[[#This Row],[MC VIEJO]],Tabla1[[#This Row],[Pedido]]))</f>
        <v>1</v>
      </c>
      <c r="AG3077" s="36">
        <f>+VLOOKUP(Tabla1[[#This Row],[Artículo]],'.'!$B$2:$D$11481,3,)</f>
        <v>1</v>
      </c>
      <c r="AH3077" s="37" t="str">
        <f>+IFERROR(SEARCH("pack",Tabla1[[#This Row],[PACK]]),"")</f>
        <v/>
      </c>
    </row>
    <row r="3078" spans="1:34" ht="24" customHeight="1" x14ac:dyDescent="0.2">
      <c r="A3078" s="50" t="s">
        <v>5337</v>
      </c>
      <c r="B3078" s="60" t="s">
        <v>5854</v>
      </c>
      <c r="C3078" s="61" t="s">
        <v>5855</v>
      </c>
      <c r="D3078" s="52" t="s">
        <v>9841</v>
      </c>
      <c r="E3078" s="53">
        <v>15256.95</v>
      </c>
      <c r="F3078" s="23" t="str">
        <f>+IFERROR(VLOOKUP(Tabla1[[#This Row],[Artículo]],'..'!$B$2:$D$569000,3,),"")</f>
        <v/>
      </c>
      <c r="G3078" s="24" t="str">
        <f>IF(H3078=AF3078,"", "Error MC")</f>
        <v>Error MC</v>
      </c>
      <c r="H3078" s="62"/>
      <c r="I3078" s="54">
        <f>+Tabla1[[#This Row],[MC]]*Tabla1[[#This Row],[Pedido]]*Tabla1[[#This Row],[PVC ]]</f>
        <v>0</v>
      </c>
      <c r="J3078" s="26">
        <v>0.21</v>
      </c>
      <c r="K3078" s="63"/>
      <c r="L3078" s="28" t="s">
        <v>17</v>
      </c>
      <c r="M3078" s="53">
        <v>26768.322</v>
      </c>
      <c r="N3078" s="64" t="str">
        <f>+IF(Tabla1[[#This Row],[F PMPI]]="SÍ","No","Sí")</f>
        <v>Sí</v>
      </c>
      <c r="O3078" s="65">
        <f>+Tabla1[[#This Row],[PVL]]*1.055</f>
        <v>28240.579709999998</v>
      </c>
      <c r="P3078" s="65">
        <f>+Tabla1[[#This Row],[PVL]]*1.43</f>
        <v>38278.70046</v>
      </c>
      <c r="Q3078" s="66" t="str">
        <f>+HYPERLINK(Tabla1[[#This Row],[PAG]])</f>
        <v>https://todomusica.com.ar/parches/2534-sn-0013-00.html</v>
      </c>
      <c r="R3078" s="67"/>
      <c r="S3078" s="68"/>
      <c r="T3078" s="69"/>
      <c r="U3078" s="69"/>
      <c r="V3078" s="69"/>
      <c r="W3078" s="69"/>
      <c r="X3078" s="69"/>
      <c r="Y3078" s="35"/>
      <c r="Z3078" s="35" t="s">
        <v>26741</v>
      </c>
      <c r="AA3078" s="36">
        <v>1</v>
      </c>
      <c r="AB3078" s="35" t="s">
        <v>27</v>
      </c>
      <c r="AC3078" s="35" t="str">
        <f>+IF(Tabla1[[#This Row],[STK]]="no","Sin STK", "STK disponible")</f>
        <v>STK disponible</v>
      </c>
      <c r="AD3078" s="35">
        <f>+I3078*J3078</f>
        <v>0</v>
      </c>
      <c r="AE3078" s="35">
        <f>+I3078*K3078</f>
        <v>0</v>
      </c>
      <c r="AF3078" s="36">
        <f>IF(Tabla1[[#This Row],[ref pack]]=1,Tabla1[[#This Row],[Pedido]],LCM(Tabla1[[#This Row],[MC VIEJO]],Tabla1[[#This Row],[Pedido]]))</f>
        <v>1</v>
      </c>
      <c r="AG3078" s="36">
        <f>+VLOOKUP(Tabla1[[#This Row],[Artículo]],'.'!$B$2:$D$11481,3,)</f>
        <v>1</v>
      </c>
      <c r="AH3078" s="37" t="str">
        <f>+IFERROR(SEARCH("pack",Tabla1[[#This Row],[PACK]]),"")</f>
        <v/>
      </c>
    </row>
    <row r="3079" spans="1:34" ht="24" customHeight="1" x14ac:dyDescent="0.2">
      <c r="A3079" s="50" t="s">
        <v>5337</v>
      </c>
      <c r="B3079" s="60" t="s">
        <v>5856</v>
      </c>
      <c r="C3079" s="61" t="s">
        <v>5857</v>
      </c>
      <c r="D3079" s="52" t="s">
        <v>9841</v>
      </c>
      <c r="E3079" s="53">
        <v>16748.2</v>
      </c>
      <c r="F3079" s="23" t="str">
        <f>+IFERROR(VLOOKUP(Tabla1[[#This Row],[Artículo]],'..'!$B$2:$D$569000,3,),"")</f>
        <v/>
      </c>
      <c r="G3079" s="24" t="str">
        <f>IF(H3079=AF3079,"", "Error MC")</f>
        <v>Error MC</v>
      </c>
      <c r="H3079" s="62"/>
      <c r="I3079" s="54">
        <f>+Tabla1[[#This Row],[MC]]*Tabla1[[#This Row],[Pedido]]*Tabla1[[#This Row],[PVC ]]</f>
        <v>0</v>
      </c>
      <c r="J3079" s="26">
        <v>0.21</v>
      </c>
      <c r="K3079" s="63"/>
      <c r="L3079" s="28" t="s">
        <v>17</v>
      </c>
      <c r="M3079" s="53">
        <v>29384.717000000001</v>
      </c>
      <c r="N3079" s="64" t="str">
        <f>+IF(Tabla1[[#This Row],[F PMPI]]="SÍ","No","Sí")</f>
        <v>Sí</v>
      </c>
      <c r="O3079" s="65">
        <f>+Tabla1[[#This Row],[PVL]]*1.055</f>
        <v>31000.876434999998</v>
      </c>
      <c r="P3079" s="65">
        <f>+Tabla1[[#This Row],[PVL]]*1.43</f>
        <v>42020.14531</v>
      </c>
      <c r="Q3079" s="66" t="str">
        <f>+HYPERLINK(Tabla1[[#This Row],[PAG]])</f>
        <v>https://todomusica.com.ar/parches/2834-sn-0014-00.html</v>
      </c>
      <c r="R3079" s="67"/>
      <c r="S3079" s="68"/>
      <c r="T3079" s="69"/>
      <c r="U3079" s="69"/>
      <c r="V3079" s="69"/>
      <c r="W3079" s="69"/>
      <c r="X3079" s="69"/>
      <c r="Y3079" s="35"/>
      <c r="Z3079" s="35" t="s">
        <v>26742</v>
      </c>
      <c r="AA3079" s="36">
        <v>1</v>
      </c>
      <c r="AB3079" s="35" t="s">
        <v>27</v>
      </c>
      <c r="AC3079" s="35" t="str">
        <f>+IF(Tabla1[[#This Row],[STK]]="no","Sin STK", "STK disponible")</f>
        <v>STK disponible</v>
      </c>
      <c r="AD3079" s="35">
        <f>+I3079*J3079</f>
        <v>0</v>
      </c>
      <c r="AE3079" s="35">
        <f>+I3079*K3079</f>
        <v>0</v>
      </c>
      <c r="AF3079" s="36">
        <f>IF(Tabla1[[#This Row],[ref pack]]=1,Tabla1[[#This Row],[Pedido]],LCM(Tabla1[[#This Row],[MC VIEJO]],Tabla1[[#This Row],[Pedido]]))</f>
        <v>1</v>
      </c>
      <c r="AG3079" s="36">
        <f>+VLOOKUP(Tabla1[[#This Row],[Artículo]],'.'!$B$2:$D$11481,3,)</f>
        <v>1</v>
      </c>
      <c r="AH3079" s="37" t="str">
        <f>+IFERROR(SEARCH("pack",Tabla1[[#This Row],[PACK]]),"")</f>
        <v/>
      </c>
    </row>
    <row r="3080" spans="1:34" ht="24" customHeight="1" x14ac:dyDescent="0.2">
      <c r="A3080" s="50" t="s">
        <v>5337</v>
      </c>
      <c r="B3080" s="60" t="s">
        <v>5858</v>
      </c>
      <c r="C3080" s="61" t="s">
        <v>5859</v>
      </c>
      <c r="D3080" s="52" t="s">
        <v>27</v>
      </c>
      <c r="E3080" s="53">
        <v>18400.09</v>
      </c>
      <c r="F3080" s="23" t="str">
        <f>+IFERROR(VLOOKUP(Tabla1[[#This Row],[Artículo]],'..'!$B$2:$D$569000,3,),"")</f>
        <v/>
      </c>
      <c r="G3080" s="24" t="str">
        <f>IF(H3080=AF3080,"", "Error MC")</f>
        <v>Error MC</v>
      </c>
      <c r="H3080" s="62"/>
      <c r="I3080" s="54">
        <f>+Tabla1[[#This Row],[MC]]*Tabla1[[#This Row],[Pedido]]*Tabla1[[#This Row],[PVC ]]</f>
        <v>0</v>
      </c>
      <c r="J3080" s="26">
        <v>0.21</v>
      </c>
      <c r="K3080" s="63"/>
      <c r="L3080" s="28" t="s">
        <v>17</v>
      </c>
      <c r="M3080" s="53">
        <v>32282.956999999999</v>
      </c>
      <c r="N3080" s="64" t="str">
        <f>+IF(Tabla1[[#This Row],[F PMPI]]="SÍ","No","Sí")</f>
        <v>Sí</v>
      </c>
      <c r="O3080" s="65">
        <f>+Tabla1[[#This Row],[PVL]]*1.055</f>
        <v>34058.519634999997</v>
      </c>
      <c r="P3080" s="65">
        <f>+Tabla1[[#This Row],[PVL]]*1.43</f>
        <v>46164.628509999995</v>
      </c>
      <c r="Q3080" s="66" t="str">
        <f>+HYPERLINK(Tabla1[[#This Row],[PAG]])</f>
        <v>https://todomusica.com.ar/parches/2535-sn-0016-00.html</v>
      </c>
      <c r="R3080" s="67"/>
      <c r="S3080" s="68"/>
      <c r="T3080" s="69"/>
      <c r="U3080" s="69"/>
      <c r="V3080" s="69"/>
      <c r="W3080" s="69"/>
      <c r="X3080" s="69"/>
      <c r="Y3080" s="35"/>
      <c r="Z3080" s="35" t="s">
        <v>26743</v>
      </c>
      <c r="AA3080" s="36">
        <v>1</v>
      </c>
      <c r="AB3080" s="35" t="s">
        <v>27</v>
      </c>
      <c r="AC3080" s="35" t="str">
        <f>+IF(Tabla1[[#This Row],[STK]]="no","Sin STK", "STK disponible")</f>
        <v>Sin STK</v>
      </c>
      <c r="AD3080" s="35">
        <f>+I3080*J3080</f>
        <v>0</v>
      </c>
      <c r="AE3080" s="35">
        <f>+I3080*K3080</f>
        <v>0</v>
      </c>
      <c r="AF3080" s="36">
        <f>IF(Tabla1[[#This Row],[ref pack]]=1,Tabla1[[#This Row],[Pedido]],LCM(Tabla1[[#This Row],[MC VIEJO]],Tabla1[[#This Row],[Pedido]]))</f>
        <v>1</v>
      </c>
      <c r="AG3080" s="36">
        <f>+VLOOKUP(Tabla1[[#This Row],[Artículo]],'.'!$B$2:$D$11481,3,)</f>
        <v>1</v>
      </c>
      <c r="AH3080" s="37" t="str">
        <f>+IFERROR(SEARCH("pack",Tabla1[[#This Row],[PACK]]),"")</f>
        <v/>
      </c>
    </row>
    <row r="3081" spans="1:34" ht="24" customHeight="1" x14ac:dyDescent="0.2">
      <c r="A3081" s="50" t="s">
        <v>5337</v>
      </c>
      <c r="B3081" s="60" t="s">
        <v>5860</v>
      </c>
      <c r="C3081" s="61" t="s">
        <v>5861</v>
      </c>
      <c r="D3081" s="52" t="s">
        <v>27</v>
      </c>
      <c r="E3081" s="53">
        <v>23103.39</v>
      </c>
      <c r="F3081" s="23" t="str">
        <f>+IFERROR(VLOOKUP(Tabla1[[#This Row],[Artículo]],'..'!$B$2:$D$569000,3,),"")</f>
        <v/>
      </c>
      <c r="G3081" s="24" t="str">
        <f>IF(H3081=AF3081,"", "Error MC")</f>
        <v>Error MC</v>
      </c>
      <c r="H3081" s="62"/>
      <c r="I3081" s="54">
        <f>+Tabla1[[#This Row],[MC]]*Tabla1[[#This Row],[Pedido]]*Tabla1[[#This Row],[PVC ]]</f>
        <v>0</v>
      </c>
      <c r="J3081" s="26">
        <v>0.21</v>
      </c>
      <c r="K3081" s="63"/>
      <c r="L3081" s="28" t="s">
        <v>17</v>
      </c>
      <c r="M3081" s="53">
        <v>40534.902999999998</v>
      </c>
      <c r="N3081" s="64" t="str">
        <f>+IF(Tabla1[[#This Row],[F PMPI]]="SÍ","No","Sí")</f>
        <v>Sí</v>
      </c>
      <c r="O3081" s="65">
        <f>+Tabla1[[#This Row],[PVL]]*1.055</f>
        <v>42764.322664999992</v>
      </c>
      <c r="P3081" s="65">
        <f>+Tabla1[[#This Row],[PVL]]*1.43</f>
        <v>57964.911289999996</v>
      </c>
      <c r="Q3081" s="66" t="str">
        <f>+HYPERLINK(Tabla1[[#This Row],[PAG]])</f>
        <v>https://todomusica.com.ar/parches/7826-silenstroke-batter18.html</v>
      </c>
      <c r="R3081" s="67"/>
      <c r="S3081" s="68"/>
      <c r="T3081" s="69"/>
      <c r="U3081" s="69"/>
      <c r="V3081" s="69"/>
      <c r="W3081" s="69"/>
      <c r="X3081" s="69"/>
      <c r="Y3081" s="35"/>
      <c r="Z3081" s="35" t="s">
        <v>26744</v>
      </c>
      <c r="AA3081" s="36">
        <v>1</v>
      </c>
      <c r="AB3081" s="35" t="s">
        <v>27</v>
      </c>
      <c r="AC3081" s="35" t="str">
        <f>+IF(Tabla1[[#This Row],[STK]]="no","Sin STK", "STK disponible")</f>
        <v>Sin STK</v>
      </c>
      <c r="AD3081" s="35">
        <f>+I3081*J3081</f>
        <v>0</v>
      </c>
      <c r="AE3081" s="35">
        <f>+I3081*K3081</f>
        <v>0</v>
      </c>
      <c r="AF3081" s="36">
        <f>IF(Tabla1[[#This Row],[ref pack]]=1,Tabla1[[#This Row],[Pedido]],LCM(Tabla1[[#This Row],[MC VIEJO]],Tabla1[[#This Row],[Pedido]]))</f>
        <v>1</v>
      </c>
      <c r="AG3081" s="36">
        <f>+VLOOKUP(Tabla1[[#This Row],[Artículo]],'.'!$B$2:$D$11481,3,)</f>
        <v>1</v>
      </c>
      <c r="AH3081" s="37" t="str">
        <f>+IFERROR(SEARCH("pack",Tabla1[[#This Row],[PACK]]),"")</f>
        <v/>
      </c>
    </row>
    <row r="3082" spans="1:34" ht="24" customHeight="1" x14ac:dyDescent="0.2">
      <c r="A3082" s="50" t="s">
        <v>5337</v>
      </c>
      <c r="B3082" s="60" t="s">
        <v>5862</v>
      </c>
      <c r="C3082" s="61" t="s">
        <v>5863</v>
      </c>
      <c r="D3082" s="52" t="s">
        <v>27</v>
      </c>
      <c r="E3082" s="53">
        <v>26980.7</v>
      </c>
      <c r="F3082" s="23" t="str">
        <f>+IFERROR(VLOOKUP(Tabla1[[#This Row],[Artículo]],'..'!$B$2:$D$569000,3,),"")</f>
        <v/>
      </c>
      <c r="G3082" s="24" t="str">
        <f>IF(H3082=AF3082,"", "Error MC")</f>
        <v>Error MC</v>
      </c>
      <c r="H3082" s="62"/>
      <c r="I3082" s="54">
        <f>+Tabla1[[#This Row],[MC]]*Tabla1[[#This Row],[Pedido]]*Tabla1[[#This Row],[PVC ]]</f>
        <v>0</v>
      </c>
      <c r="J3082" s="26">
        <v>0.21</v>
      </c>
      <c r="K3082" s="63"/>
      <c r="L3082" s="28" t="s">
        <v>17</v>
      </c>
      <c r="M3082" s="53">
        <v>47337.644</v>
      </c>
      <c r="N3082" s="64" t="str">
        <f>+IF(Tabla1[[#This Row],[F PMPI]]="SÍ","No","Sí")</f>
        <v>Sí</v>
      </c>
      <c r="O3082" s="65">
        <f>+Tabla1[[#This Row],[PVL]]*1.055</f>
        <v>49941.214419999997</v>
      </c>
      <c r="P3082" s="65">
        <f>+Tabla1[[#This Row],[PVL]]*1.43</f>
        <v>67692.830919999993</v>
      </c>
      <c r="Q3082" s="66" t="str">
        <f>+HYPERLINK(Tabla1[[#This Row],[PAG]])</f>
        <v>https://todomusica.com.ar/productos-sin-categorias-de-netsuite/7827-silenstroke-batter18.html</v>
      </c>
      <c r="R3082" s="67"/>
      <c r="S3082" s="68"/>
      <c r="T3082" s="69"/>
      <c r="U3082" s="69"/>
      <c r="V3082" s="69"/>
      <c r="W3082" s="69"/>
      <c r="X3082" s="69"/>
      <c r="Y3082" s="35"/>
      <c r="Z3082" s="35" t="s">
        <v>26745</v>
      </c>
      <c r="AA3082" s="36">
        <v>1</v>
      </c>
      <c r="AB3082" s="35" t="s">
        <v>27</v>
      </c>
      <c r="AC3082" s="35" t="str">
        <f>+IF(Tabla1[[#This Row],[STK]]="no","Sin STK", "STK disponible")</f>
        <v>Sin STK</v>
      </c>
      <c r="AD3082" s="35">
        <f>+I3082*J3082</f>
        <v>0</v>
      </c>
      <c r="AE3082" s="35">
        <f>+I3082*K3082</f>
        <v>0</v>
      </c>
      <c r="AF3082" s="36">
        <f>IF(Tabla1[[#This Row],[ref pack]]=1,Tabla1[[#This Row],[Pedido]],LCM(Tabla1[[#This Row],[MC VIEJO]],Tabla1[[#This Row],[Pedido]]))</f>
        <v>1</v>
      </c>
      <c r="AG3082" s="36">
        <f>+VLOOKUP(Tabla1[[#This Row],[Artículo]],'.'!$B$2:$D$11481,3,)</f>
        <v>1</v>
      </c>
      <c r="AH3082" s="37" t="str">
        <f>+IFERROR(SEARCH("pack",Tabla1[[#This Row],[PACK]]),"")</f>
        <v/>
      </c>
    </row>
    <row r="3083" spans="1:34" ht="24" customHeight="1" x14ac:dyDescent="0.2">
      <c r="A3083" s="50" t="s">
        <v>5337</v>
      </c>
      <c r="B3083" s="60" t="s">
        <v>5864</v>
      </c>
      <c r="C3083" s="61" t="s">
        <v>5865</v>
      </c>
      <c r="D3083" s="52" t="s">
        <v>27</v>
      </c>
      <c r="E3083" s="53">
        <v>28013.05</v>
      </c>
      <c r="F3083" s="23" t="str">
        <f>+IFERROR(VLOOKUP(Tabla1[[#This Row],[Artículo]],'..'!$B$2:$D$569000,3,),"")</f>
        <v/>
      </c>
      <c r="G3083" s="24" t="str">
        <f>IF(H3083=AF3083,"", "Error MC")</f>
        <v>Error MC</v>
      </c>
      <c r="H3083" s="62"/>
      <c r="I3083" s="54">
        <f>+Tabla1[[#This Row],[MC]]*Tabla1[[#This Row],[Pedido]]*Tabla1[[#This Row],[PVC ]]</f>
        <v>0</v>
      </c>
      <c r="J3083" s="26">
        <v>0.21</v>
      </c>
      <c r="K3083" s="63"/>
      <c r="L3083" s="28" t="s">
        <v>17</v>
      </c>
      <c r="M3083" s="53">
        <v>49148.892999999996</v>
      </c>
      <c r="N3083" s="64" t="str">
        <f>+IF(Tabla1[[#This Row],[F PMPI]]="SÍ","No","Sí")</f>
        <v>Sí</v>
      </c>
      <c r="O3083" s="65">
        <f>+Tabla1[[#This Row],[PVL]]*1.055</f>
        <v>51852.08211499999</v>
      </c>
      <c r="P3083" s="65">
        <f>+Tabla1[[#This Row],[PVL]]*1.43</f>
        <v>70282.916989999998</v>
      </c>
      <c r="Q3083" s="66" t="str">
        <f>+HYPERLINK(Tabla1[[#This Row],[PAG]])</f>
        <v>https://todomusica.com.ar/parches/7828-silenstroke-batter20.html</v>
      </c>
      <c r="R3083" s="67"/>
      <c r="S3083" s="68"/>
      <c r="T3083" s="69"/>
      <c r="U3083" s="69"/>
      <c r="V3083" s="69"/>
      <c r="W3083" s="69"/>
      <c r="X3083" s="69"/>
      <c r="Y3083" s="35"/>
      <c r="Z3083" s="35" t="s">
        <v>26746</v>
      </c>
      <c r="AA3083" s="36">
        <v>1</v>
      </c>
      <c r="AB3083" s="35" t="s">
        <v>27</v>
      </c>
      <c r="AC3083" s="35" t="str">
        <f>+IF(Tabla1[[#This Row],[STK]]="no","Sin STK", "STK disponible")</f>
        <v>Sin STK</v>
      </c>
      <c r="AD3083" s="35">
        <f>+I3083*J3083</f>
        <v>0</v>
      </c>
      <c r="AE3083" s="35">
        <f>+I3083*K3083</f>
        <v>0</v>
      </c>
      <c r="AF3083" s="36">
        <f>IF(Tabla1[[#This Row],[ref pack]]=1,Tabla1[[#This Row],[Pedido]],LCM(Tabla1[[#This Row],[MC VIEJO]],Tabla1[[#This Row],[Pedido]]))</f>
        <v>1</v>
      </c>
      <c r="AG3083" s="36">
        <f>+VLOOKUP(Tabla1[[#This Row],[Artículo]],'.'!$B$2:$D$11481,3,)</f>
        <v>1</v>
      </c>
      <c r="AH3083" s="37" t="str">
        <f>+IFERROR(SEARCH("pack",Tabla1[[#This Row],[PACK]]),"")</f>
        <v/>
      </c>
    </row>
    <row r="3084" spans="1:34" ht="24" customHeight="1" x14ac:dyDescent="0.2">
      <c r="A3084" s="50" t="s">
        <v>5337</v>
      </c>
      <c r="B3084" s="60" t="s">
        <v>5866</v>
      </c>
      <c r="C3084" s="61" t="s">
        <v>5867</v>
      </c>
      <c r="D3084" s="52" t="s">
        <v>27</v>
      </c>
      <c r="E3084" s="53">
        <v>29802.67</v>
      </c>
      <c r="F3084" s="23" t="str">
        <f>+IFERROR(VLOOKUP(Tabla1[[#This Row],[Artículo]],'..'!$B$2:$D$569000,3,),"")</f>
        <v/>
      </c>
      <c r="G3084" s="24" t="str">
        <f>IF(H3084=AF3084,"", "Error MC")</f>
        <v>Error MC</v>
      </c>
      <c r="H3084" s="62"/>
      <c r="I3084" s="54">
        <f>+Tabla1[[#This Row],[MC]]*Tabla1[[#This Row],[Pedido]]*Tabla1[[#This Row],[PVC ]]</f>
        <v>0</v>
      </c>
      <c r="J3084" s="26">
        <v>0.21</v>
      </c>
      <c r="K3084" s="63"/>
      <c r="L3084" s="28" t="s">
        <v>17</v>
      </c>
      <c r="M3084" s="53">
        <v>52288.783000000003</v>
      </c>
      <c r="N3084" s="64" t="str">
        <f>+IF(Tabla1[[#This Row],[F PMPI]]="SÍ","No","Sí")</f>
        <v>Sí</v>
      </c>
      <c r="O3084" s="65">
        <f>+Tabla1[[#This Row],[PVL]]*1.055</f>
        <v>55164.666064999998</v>
      </c>
      <c r="P3084" s="65">
        <f>+Tabla1[[#This Row],[PVL]]*1.43</f>
        <v>74772.959690000003</v>
      </c>
      <c r="Q3084" s="66" t="str">
        <f>+HYPERLINK(Tabla1[[#This Row],[PAG]])</f>
        <v>https://todomusica.com.ar/parches/2286-sn-1022-00.html</v>
      </c>
      <c r="R3084" s="67"/>
      <c r="S3084" s="68"/>
      <c r="T3084" s="69"/>
      <c r="U3084" s="69"/>
      <c r="V3084" s="69"/>
      <c r="W3084" s="69"/>
      <c r="X3084" s="69"/>
      <c r="Y3084" s="35"/>
      <c r="Z3084" s="35" t="s">
        <v>26747</v>
      </c>
      <c r="AA3084" s="36">
        <v>1</v>
      </c>
      <c r="AB3084" s="35" t="s">
        <v>27</v>
      </c>
      <c r="AC3084" s="35" t="str">
        <f>+IF(Tabla1[[#This Row],[STK]]="no","Sin STK", "STK disponible")</f>
        <v>Sin STK</v>
      </c>
      <c r="AD3084" s="35">
        <f>+I3084*J3084</f>
        <v>0</v>
      </c>
      <c r="AE3084" s="35">
        <f>+I3084*K3084</f>
        <v>0</v>
      </c>
      <c r="AF3084" s="36">
        <f>IF(Tabla1[[#This Row],[ref pack]]=1,Tabla1[[#This Row],[Pedido]],LCM(Tabla1[[#This Row],[MC VIEJO]],Tabla1[[#This Row],[Pedido]]))</f>
        <v>1</v>
      </c>
      <c r="AG3084" s="36">
        <f>+VLOOKUP(Tabla1[[#This Row],[Artículo]],'.'!$B$2:$D$11481,3,)</f>
        <v>1</v>
      </c>
      <c r="AH3084" s="37" t="str">
        <f>+IFERROR(SEARCH("pack",Tabla1[[#This Row],[PACK]]),"")</f>
        <v/>
      </c>
    </row>
    <row r="3085" spans="1:34" ht="24" customHeight="1" x14ac:dyDescent="0.2">
      <c r="A3085" s="50" t="s">
        <v>5337</v>
      </c>
      <c r="B3085" s="60" t="s">
        <v>5868</v>
      </c>
      <c r="C3085" s="61" t="s">
        <v>5869</v>
      </c>
      <c r="D3085" s="52" t="s">
        <v>9841</v>
      </c>
      <c r="E3085" s="53">
        <v>31729.89</v>
      </c>
      <c r="F3085" s="23" t="str">
        <f>+IFERROR(VLOOKUP(Tabla1[[#This Row],[Artículo]],'..'!$B$2:$D$569000,3,),"")</f>
        <v/>
      </c>
      <c r="G3085" s="24" t="str">
        <f>IF(H3085=AF3085,"", "Error MC")</f>
        <v>Error MC</v>
      </c>
      <c r="H3085" s="62"/>
      <c r="I3085" s="54">
        <f>+Tabla1[[#This Row],[MC]]*Tabla1[[#This Row],[Pedido]]*Tabla1[[#This Row],[PVC ]]</f>
        <v>0</v>
      </c>
      <c r="J3085" s="26">
        <v>0.21</v>
      </c>
      <c r="K3085" s="63"/>
      <c r="L3085" s="28" t="s">
        <v>17</v>
      </c>
      <c r="M3085" s="53">
        <v>55670.091</v>
      </c>
      <c r="N3085" s="64" t="str">
        <f>+IF(Tabla1[[#This Row],[F PMPI]]="SÍ","No","Sí")</f>
        <v>Sí</v>
      </c>
      <c r="O3085" s="65">
        <f>+Tabla1[[#This Row],[PVL]]*1.055</f>
        <v>58731.946004999998</v>
      </c>
      <c r="P3085" s="65">
        <f>+Tabla1[[#This Row],[PVL]]*1.43</f>
        <v>79608.230129999996</v>
      </c>
      <c r="Q3085" s="66" t="str">
        <f>+HYPERLINK(Tabla1[[#This Row],[PAG]])</f>
        <v>https://todomusica.com.ar/parches/8088-silenstroke-batter24.html</v>
      </c>
      <c r="R3085" s="67"/>
      <c r="S3085" s="68"/>
      <c r="T3085" s="69"/>
      <c r="U3085" s="69"/>
      <c r="V3085" s="69"/>
      <c r="W3085" s="69"/>
      <c r="X3085" s="69"/>
      <c r="Y3085" s="35"/>
      <c r="Z3085" s="35" t="s">
        <v>26748</v>
      </c>
      <c r="AA3085" s="36">
        <v>1</v>
      </c>
      <c r="AB3085" s="35" t="s">
        <v>27</v>
      </c>
      <c r="AC3085" s="35" t="str">
        <f>+IF(Tabla1[[#This Row],[STK]]="no","Sin STK", "STK disponible")</f>
        <v>STK disponible</v>
      </c>
      <c r="AD3085" s="35">
        <f>+I3085*J3085</f>
        <v>0</v>
      </c>
      <c r="AE3085" s="35">
        <f>+I3085*K3085</f>
        <v>0</v>
      </c>
      <c r="AF3085" s="36">
        <f>IF(Tabla1[[#This Row],[ref pack]]=1,Tabla1[[#This Row],[Pedido]],LCM(Tabla1[[#This Row],[MC VIEJO]],Tabla1[[#This Row],[Pedido]]))</f>
        <v>1</v>
      </c>
      <c r="AG3085" s="36">
        <f>+VLOOKUP(Tabla1[[#This Row],[Artículo]],'.'!$B$2:$D$11481,3,)</f>
        <v>1</v>
      </c>
      <c r="AH3085" s="37" t="str">
        <f>+IFERROR(SEARCH("pack",Tabla1[[#This Row],[PACK]]),"")</f>
        <v/>
      </c>
    </row>
    <row r="3086" spans="1:34" ht="24" customHeight="1" x14ac:dyDescent="0.2">
      <c r="A3086" s="50" t="s">
        <v>5337</v>
      </c>
      <c r="B3086" s="60" t="s">
        <v>5870</v>
      </c>
      <c r="C3086" s="61" t="s">
        <v>5871</v>
      </c>
      <c r="D3086" s="52" t="s">
        <v>27</v>
      </c>
      <c r="E3086" s="53">
        <v>40539.83</v>
      </c>
      <c r="F3086" s="23" t="str">
        <f>+IFERROR(VLOOKUP(Tabla1[[#This Row],[Artículo]],'..'!$B$2:$D$569000,3,),"")</f>
        <v/>
      </c>
      <c r="G3086" s="24" t="str">
        <f>IF(H3086=AF3086,"", "Error MC")</f>
        <v>Error MC</v>
      </c>
      <c r="H3086" s="62"/>
      <c r="I3086" s="54">
        <f>+Tabla1[[#This Row],[MC]]*Tabla1[[#This Row],[Pedido]]*Tabla1[[#This Row],[PVC ]]</f>
        <v>0</v>
      </c>
      <c r="J3086" s="26">
        <v>0.21</v>
      </c>
      <c r="K3086" s="63"/>
      <c r="L3086" s="28" t="s">
        <v>17</v>
      </c>
      <c r="M3086" s="53">
        <v>71127.127999999997</v>
      </c>
      <c r="N3086" s="64" t="str">
        <f>+IF(Tabla1[[#This Row],[F PMPI]]="SÍ","No","Sí")</f>
        <v>Sí</v>
      </c>
      <c r="O3086" s="65">
        <f>+Tabla1[[#This Row],[PVL]]*1.055</f>
        <v>75039.120039999994</v>
      </c>
      <c r="P3086" s="65">
        <f>+Tabla1[[#This Row],[PVL]]*1.43</f>
        <v>101711.79303999999</v>
      </c>
      <c r="Q3086" s="66" t="str">
        <f>+HYPERLINK(Tabla1[[#This Row],[PAG]])</f>
        <v>https://todomusica.com.ar/productos-sin-categorias-de-netsuite/5588-404.html</v>
      </c>
      <c r="R3086" s="67"/>
      <c r="S3086" s="68"/>
      <c r="T3086" s="69"/>
      <c r="U3086" s="69"/>
      <c r="V3086" s="69"/>
      <c r="W3086" s="69"/>
      <c r="X3086" s="69"/>
      <c r="Y3086" s="35"/>
      <c r="Z3086" s="35" t="s">
        <v>26749</v>
      </c>
      <c r="AA3086" s="36">
        <v>1</v>
      </c>
      <c r="AB3086" s="35" t="s">
        <v>27</v>
      </c>
      <c r="AC3086" s="35" t="str">
        <f>+IF(Tabla1[[#This Row],[STK]]="no","Sin STK", "STK disponible")</f>
        <v>Sin STK</v>
      </c>
      <c r="AD3086" s="35">
        <f>+I3086*J3086</f>
        <v>0</v>
      </c>
      <c r="AE3086" s="35">
        <f>+I3086*K3086</f>
        <v>0</v>
      </c>
      <c r="AF3086" s="36">
        <f>IF(Tabla1[[#This Row],[ref pack]]=1,Tabla1[[#This Row],[Pedido]],LCM(Tabla1[[#This Row],[MC VIEJO]],Tabla1[[#This Row],[Pedido]]))</f>
        <v>1</v>
      </c>
      <c r="AG3086" s="36">
        <f>+VLOOKUP(Tabla1[[#This Row],[Artículo]],'.'!$B$2:$D$11481,3,)</f>
        <v>1</v>
      </c>
      <c r="AH3086" s="37" t="str">
        <f>+IFERROR(SEARCH("pack",Tabla1[[#This Row],[PACK]]),"")</f>
        <v/>
      </c>
    </row>
    <row r="3087" spans="1:34" ht="24" customHeight="1" x14ac:dyDescent="0.2">
      <c r="A3087" s="50" t="s">
        <v>5337</v>
      </c>
      <c r="B3087" s="60" t="s">
        <v>5872</v>
      </c>
      <c r="C3087" s="61" t="s">
        <v>5873</v>
      </c>
      <c r="D3087" s="52" t="s">
        <v>9842</v>
      </c>
      <c r="E3087" s="53">
        <v>49418.7</v>
      </c>
      <c r="F3087" s="23" t="str">
        <f>+IFERROR(VLOOKUP(Tabla1[[#This Row],[Artículo]],'..'!$B$2:$D$569000,3,),"")</f>
        <v/>
      </c>
      <c r="G3087" s="24" t="str">
        <f>IF(H3087=AF3087,"", "Error MC")</f>
        <v>Error MC</v>
      </c>
      <c r="H3087" s="62"/>
      <c r="I3087" s="54">
        <f>+Tabla1[[#This Row],[MC]]*Tabla1[[#This Row],[Pedido]]*Tabla1[[#This Row],[PVC ]]</f>
        <v>0</v>
      </c>
      <c r="J3087" s="26">
        <v>0.21</v>
      </c>
      <c r="K3087" s="63"/>
      <c r="L3087" s="28" t="s">
        <v>17</v>
      </c>
      <c r="M3087" s="53">
        <v>86705.115000000005</v>
      </c>
      <c r="N3087" s="64" t="str">
        <f>+IF(Tabla1[[#This Row],[F PMPI]]="SÍ","No","Sí")</f>
        <v>Sí</v>
      </c>
      <c r="O3087" s="65">
        <f>+Tabla1[[#This Row],[PVL]]*1.055</f>
        <v>91473.896324999994</v>
      </c>
      <c r="P3087" s="65">
        <f>+Tabla1[[#This Row],[PVL]]*1.43</f>
        <v>123988.31445000001</v>
      </c>
      <c r="Q3087" s="66" t="str">
        <f>+HYPERLINK(Tabla1[[#This Row],[PAG]])</f>
        <v>https://todomusica.com.ar/parches/7829-timpany-hazy-24.html</v>
      </c>
      <c r="R3087" s="67"/>
      <c r="S3087" s="68"/>
      <c r="T3087" s="69"/>
      <c r="U3087" s="69"/>
      <c r="V3087" s="69"/>
      <c r="W3087" s="69"/>
      <c r="X3087" s="69"/>
      <c r="Y3087" s="35"/>
      <c r="Z3087" s="35" t="s">
        <v>26750</v>
      </c>
      <c r="AA3087" s="36">
        <v>1</v>
      </c>
      <c r="AB3087" s="35" t="s">
        <v>27</v>
      </c>
      <c r="AC3087" s="35" t="str">
        <f>+IF(Tabla1[[#This Row],[STK]]="no","Sin STK", "STK disponible")</f>
        <v>STK disponible</v>
      </c>
      <c r="AD3087" s="35">
        <f>+I3087*J3087</f>
        <v>0</v>
      </c>
      <c r="AE3087" s="35">
        <f>+I3087*K3087</f>
        <v>0</v>
      </c>
      <c r="AF3087" s="36">
        <f>IF(Tabla1[[#This Row],[ref pack]]=1,Tabla1[[#This Row],[Pedido]],LCM(Tabla1[[#This Row],[MC VIEJO]],Tabla1[[#This Row],[Pedido]]))</f>
        <v>1</v>
      </c>
      <c r="AG3087" s="36">
        <f>+VLOOKUP(Tabla1[[#This Row],[Artículo]],'.'!$B$2:$D$11481,3,)</f>
        <v>1</v>
      </c>
      <c r="AH3087" s="37" t="str">
        <f>+IFERROR(SEARCH("pack",Tabla1[[#This Row],[PACK]]),"")</f>
        <v/>
      </c>
    </row>
    <row r="3088" spans="1:34" ht="24" customHeight="1" x14ac:dyDescent="0.2">
      <c r="A3088" s="50" t="s">
        <v>5337</v>
      </c>
      <c r="B3088" s="60" t="s">
        <v>5874</v>
      </c>
      <c r="C3088" s="61" t="s">
        <v>5875</v>
      </c>
      <c r="D3088" s="52" t="s">
        <v>27</v>
      </c>
      <c r="E3088" s="53">
        <v>44394.239999999998</v>
      </c>
      <c r="F3088" s="23" t="str">
        <f>+IFERROR(VLOOKUP(Tabla1[[#This Row],[Artículo]],'..'!$B$2:$D$569000,3,),"")</f>
        <v/>
      </c>
      <c r="G3088" s="24" t="str">
        <f>IF(H3088=AF3088,"", "Error MC")</f>
        <v>Error MC</v>
      </c>
      <c r="H3088" s="62"/>
      <c r="I3088" s="54">
        <f>+Tabla1[[#This Row],[MC]]*Tabla1[[#This Row],[Pedido]]*Tabla1[[#This Row],[PVC ]]</f>
        <v>0</v>
      </c>
      <c r="J3088" s="26">
        <v>0.21</v>
      </c>
      <c r="K3088" s="63"/>
      <c r="L3088" s="28" t="s">
        <v>17</v>
      </c>
      <c r="M3088" s="53">
        <v>77889.697</v>
      </c>
      <c r="N3088" s="64" t="str">
        <f>+IF(Tabla1[[#This Row],[F PMPI]]="SÍ","No","Sí")</f>
        <v>Sí</v>
      </c>
      <c r="O3088" s="65">
        <f>+Tabla1[[#This Row],[PVL]]*1.055</f>
        <v>82173.630334999994</v>
      </c>
      <c r="P3088" s="65">
        <f>+Tabla1[[#This Row],[PVL]]*1.43</f>
        <v>111382.26671</v>
      </c>
      <c r="Q3088" s="66" t="str">
        <f>+HYPERLINK(Tabla1[[#This Row],[PAG]])</f>
        <v>https://todomusica.com.ar/productos-sin-categorias-de-netsuite/1735-ti-2500-00.html</v>
      </c>
      <c r="R3088" s="67"/>
      <c r="S3088" s="68"/>
      <c r="T3088" s="69"/>
      <c r="U3088" s="69"/>
      <c r="V3088" s="69"/>
      <c r="W3088" s="69"/>
      <c r="X3088" s="69"/>
      <c r="Y3088" s="35"/>
      <c r="Z3088" s="35" t="s">
        <v>26751</v>
      </c>
      <c r="AA3088" s="36">
        <v>1</v>
      </c>
      <c r="AB3088" s="35" t="s">
        <v>27</v>
      </c>
      <c r="AC3088" s="35" t="str">
        <f>+IF(Tabla1[[#This Row],[STK]]="no","Sin STK", "STK disponible")</f>
        <v>Sin STK</v>
      </c>
      <c r="AD3088" s="35">
        <f>+I3088*J3088</f>
        <v>0</v>
      </c>
      <c r="AE3088" s="35">
        <f>+I3088*K3088</f>
        <v>0</v>
      </c>
      <c r="AF3088" s="36">
        <f>IF(Tabla1[[#This Row],[ref pack]]=1,Tabla1[[#This Row],[Pedido]],LCM(Tabla1[[#This Row],[MC VIEJO]],Tabla1[[#This Row],[Pedido]]))</f>
        <v>1</v>
      </c>
      <c r="AG3088" s="36">
        <f>+VLOOKUP(Tabla1[[#This Row],[Artículo]],'.'!$B$2:$D$11481,3,)</f>
        <v>1</v>
      </c>
      <c r="AH3088" s="37" t="str">
        <f>+IFERROR(SEARCH("pack",Tabla1[[#This Row],[PACK]]),"")</f>
        <v/>
      </c>
    </row>
    <row r="3089" spans="1:34" ht="24" customHeight="1" x14ac:dyDescent="0.2">
      <c r="A3089" s="50" t="s">
        <v>5337</v>
      </c>
      <c r="B3089" s="60" t="s">
        <v>5876</v>
      </c>
      <c r="C3089" s="61" t="s">
        <v>5877</v>
      </c>
      <c r="D3089" s="52" t="s">
        <v>27</v>
      </c>
      <c r="E3089" s="53">
        <v>44394.239999999998</v>
      </c>
      <c r="F3089" s="23" t="str">
        <f>+IFERROR(VLOOKUP(Tabla1[[#This Row],[Artículo]],'..'!$B$2:$D$569000,3,),"")</f>
        <v/>
      </c>
      <c r="G3089" s="24" t="str">
        <f>IF(H3089=AF3089,"", "Error MC")</f>
        <v>Error MC</v>
      </c>
      <c r="H3089" s="62"/>
      <c r="I3089" s="54">
        <f>+Tabla1[[#This Row],[MC]]*Tabla1[[#This Row],[Pedido]]*Tabla1[[#This Row],[PVC ]]</f>
        <v>0</v>
      </c>
      <c r="J3089" s="26">
        <v>0.21</v>
      </c>
      <c r="K3089" s="63"/>
      <c r="L3089" s="28" t="s">
        <v>17</v>
      </c>
      <c r="M3089" s="53">
        <v>77889.697</v>
      </c>
      <c r="N3089" s="64" t="str">
        <f>+IF(Tabla1[[#This Row],[F PMPI]]="SÍ","No","Sí")</f>
        <v>Sí</v>
      </c>
      <c r="O3089" s="65">
        <f>+Tabla1[[#This Row],[PVL]]*1.055</f>
        <v>82173.630334999994</v>
      </c>
      <c r="P3089" s="65">
        <f>+Tabla1[[#This Row],[PVL]]*1.43</f>
        <v>111382.26671</v>
      </c>
      <c r="Q3089" s="66" t="str">
        <f>+HYPERLINK(Tabla1[[#This Row],[PAG]])</f>
        <v>http://www.todomusica.com.ar/parches/2247-ti-2500-03.html</v>
      </c>
      <c r="R3089" s="67"/>
      <c r="S3089" s="68"/>
      <c r="T3089" s="69"/>
      <c r="U3089" s="69"/>
      <c r="V3089" s="69"/>
      <c r="W3089" s="69"/>
      <c r="X3089" s="69"/>
      <c r="Y3089" s="35"/>
      <c r="Z3089" s="35" t="s">
        <v>26752</v>
      </c>
      <c r="AA3089" s="36">
        <v>1</v>
      </c>
      <c r="AB3089" s="35" t="s">
        <v>27</v>
      </c>
      <c r="AC3089" s="35" t="str">
        <f>+IF(Tabla1[[#This Row],[STK]]="no","Sin STK", "STK disponible")</f>
        <v>Sin STK</v>
      </c>
      <c r="AD3089" s="35">
        <f>+I3089*J3089</f>
        <v>0</v>
      </c>
      <c r="AE3089" s="35">
        <f>+I3089*K3089</f>
        <v>0</v>
      </c>
      <c r="AF3089" s="36">
        <f>IF(Tabla1[[#This Row],[ref pack]]=1,Tabla1[[#This Row],[Pedido]],LCM(Tabla1[[#This Row],[MC VIEJO]],Tabla1[[#This Row],[Pedido]]))</f>
        <v>1</v>
      </c>
      <c r="AG3089" s="36">
        <f>+VLOOKUP(Tabla1[[#This Row],[Artículo]],'.'!$B$2:$D$11481,3,)</f>
        <v>1</v>
      </c>
      <c r="AH3089" s="37" t="str">
        <f>+IFERROR(SEARCH("pack",Tabla1[[#This Row],[PACK]]),"")</f>
        <v/>
      </c>
    </row>
    <row r="3090" spans="1:34" ht="24" customHeight="1" x14ac:dyDescent="0.2">
      <c r="A3090" s="50" t="s">
        <v>5337</v>
      </c>
      <c r="B3090" s="60" t="s">
        <v>5878</v>
      </c>
      <c r="C3090" s="61" t="s">
        <v>5879</v>
      </c>
      <c r="D3090" s="52" t="s">
        <v>9842</v>
      </c>
      <c r="E3090" s="53">
        <v>52470.12</v>
      </c>
      <c r="F3090" s="23" t="str">
        <f>+IFERROR(VLOOKUP(Tabla1[[#This Row],[Artículo]],'..'!$B$2:$D$569000,3,),"")</f>
        <v/>
      </c>
      <c r="G3090" s="24" t="str">
        <f>IF(H3090=AF3090,"", "Error MC")</f>
        <v>Error MC</v>
      </c>
      <c r="H3090" s="62"/>
      <c r="I3090" s="54">
        <f>+Tabla1[[#This Row],[MC]]*Tabla1[[#This Row],[Pedido]]*Tabla1[[#This Row],[PVC ]]</f>
        <v>0</v>
      </c>
      <c r="J3090" s="26">
        <v>0.21</v>
      </c>
      <c r="K3090" s="63"/>
      <c r="L3090" s="28" t="s">
        <v>17</v>
      </c>
      <c r="M3090" s="53">
        <v>92058.820999999996</v>
      </c>
      <c r="N3090" s="64" t="str">
        <f>+IF(Tabla1[[#This Row],[F PMPI]]="SÍ","No","Sí")</f>
        <v>Sí</v>
      </c>
      <c r="O3090" s="65">
        <f>+Tabla1[[#This Row],[PVL]]*1.055</f>
        <v>97122.056154999984</v>
      </c>
      <c r="P3090" s="65">
        <f>+Tabla1[[#This Row],[PVL]]*1.43</f>
        <v>131644.11403</v>
      </c>
      <c r="Q3090" s="66" t="str">
        <f>+HYPERLINK(Tabla1[[#This Row],[PAG]])</f>
        <v>https://todomusica.com.ar/parches/1672-ti-2700-03.html</v>
      </c>
      <c r="R3090" s="67"/>
      <c r="S3090" s="68"/>
      <c r="T3090" s="69"/>
      <c r="U3090" s="69"/>
      <c r="V3090" s="69"/>
      <c r="W3090" s="69"/>
      <c r="X3090" s="69"/>
      <c r="Y3090" s="35"/>
      <c r="Z3090" s="35" t="s">
        <v>26753</v>
      </c>
      <c r="AA3090" s="36">
        <v>1</v>
      </c>
      <c r="AB3090" s="35" t="s">
        <v>27</v>
      </c>
      <c r="AC3090" s="35" t="str">
        <f>+IF(Tabla1[[#This Row],[STK]]="no","Sin STK", "STK disponible")</f>
        <v>STK disponible</v>
      </c>
      <c r="AD3090" s="35">
        <f>+I3090*J3090</f>
        <v>0</v>
      </c>
      <c r="AE3090" s="35">
        <f>+I3090*K3090</f>
        <v>0</v>
      </c>
      <c r="AF3090" s="36">
        <f>IF(Tabla1[[#This Row],[ref pack]]=1,Tabla1[[#This Row],[Pedido]],LCM(Tabla1[[#This Row],[MC VIEJO]],Tabla1[[#This Row],[Pedido]]))</f>
        <v>1</v>
      </c>
      <c r="AG3090" s="36">
        <f>+VLOOKUP(Tabla1[[#This Row],[Artículo]],'.'!$B$2:$D$11481,3,)</f>
        <v>1</v>
      </c>
      <c r="AH3090" s="37" t="str">
        <f>+IFERROR(SEARCH("pack",Tabla1[[#This Row],[PACK]]),"")</f>
        <v/>
      </c>
    </row>
    <row r="3091" spans="1:34" ht="24" customHeight="1" x14ac:dyDescent="0.2">
      <c r="A3091" s="50" t="s">
        <v>5337</v>
      </c>
      <c r="B3091" s="60" t="s">
        <v>5880</v>
      </c>
      <c r="C3091" s="61" t="s">
        <v>5881</v>
      </c>
      <c r="D3091" s="52" t="s">
        <v>27</v>
      </c>
      <c r="E3091" s="53">
        <v>55980.36</v>
      </c>
      <c r="F3091" s="23" t="str">
        <f>+IFERROR(VLOOKUP(Tabla1[[#This Row],[Artículo]],'..'!$B$2:$D$569000,3,),"")</f>
        <v/>
      </c>
      <c r="G3091" s="24" t="str">
        <f>IF(H3091=AF3091,"", "Error MC")</f>
        <v>Error MC</v>
      </c>
      <c r="H3091" s="62"/>
      <c r="I3091" s="54">
        <f>+Tabla1[[#This Row],[MC]]*Tabla1[[#This Row],[Pedido]]*Tabla1[[#This Row],[PVC ]]</f>
        <v>0</v>
      </c>
      <c r="J3091" s="26">
        <v>0.21</v>
      </c>
      <c r="K3091" s="63"/>
      <c r="L3091" s="28" t="s">
        <v>17</v>
      </c>
      <c r="M3091" s="53">
        <v>98217.539000000004</v>
      </c>
      <c r="N3091" s="64" t="str">
        <f>+IF(Tabla1[[#This Row],[F PMPI]]="SÍ","No","Sí")</f>
        <v>Sí</v>
      </c>
      <c r="O3091" s="65">
        <f>+Tabla1[[#This Row],[PVL]]*1.055</f>
        <v>103619.503645</v>
      </c>
      <c r="P3091" s="65">
        <f>+Tabla1[[#This Row],[PVL]]*1.43</f>
        <v>140451.08077</v>
      </c>
      <c r="Q3091" s="66" t="str">
        <f>+HYPERLINK(Tabla1[[#This Row],[PAG]])</f>
        <v>https://todomusica.com.ar/parches/7830-timpany-hazy-33.html</v>
      </c>
      <c r="R3091" s="67"/>
      <c r="S3091" s="68"/>
      <c r="T3091" s="69"/>
      <c r="U3091" s="69"/>
      <c r="V3091" s="69"/>
      <c r="W3091" s="69"/>
      <c r="X3091" s="69"/>
      <c r="Y3091" s="35"/>
      <c r="Z3091" s="35" t="s">
        <v>26754</v>
      </c>
      <c r="AA3091" s="36">
        <v>1</v>
      </c>
      <c r="AB3091" s="35" t="s">
        <v>27</v>
      </c>
      <c r="AC3091" s="35" t="str">
        <f>+IF(Tabla1[[#This Row],[STK]]="no","Sin STK", "STK disponible")</f>
        <v>Sin STK</v>
      </c>
      <c r="AD3091" s="35">
        <f>+I3091*J3091</f>
        <v>0</v>
      </c>
      <c r="AE3091" s="35">
        <f>+I3091*K3091</f>
        <v>0</v>
      </c>
      <c r="AF3091" s="36">
        <f>IF(Tabla1[[#This Row],[ref pack]]=1,Tabla1[[#This Row],[Pedido]],LCM(Tabla1[[#This Row],[MC VIEJO]],Tabla1[[#This Row],[Pedido]]))</f>
        <v>1</v>
      </c>
      <c r="AG3091" s="36">
        <f>+VLOOKUP(Tabla1[[#This Row],[Artículo]],'.'!$B$2:$D$11481,3,)</f>
        <v>1</v>
      </c>
      <c r="AH3091" s="37" t="str">
        <f>+IFERROR(SEARCH("pack",Tabla1[[#This Row],[PACK]]),"")</f>
        <v/>
      </c>
    </row>
    <row r="3092" spans="1:34" ht="24" customHeight="1" x14ac:dyDescent="0.2">
      <c r="A3092" s="50" t="s">
        <v>5337</v>
      </c>
      <c r="B3092" s="60" t="s">
        <v>5882</v>
      </c>
      <c r="C3092" s="61" t="s">
        <v>5883</v>
      </c>
      <c r="D3092" s="52" t="s">
        <v>9842</v>
      </c>
      <c r="E3092" s="53">
        <v>58481.15</v>
      </c>
      <c r="F3092" s="23" t="str">
        <f>+IFERROR(VLOOKUP(Tabla1[[#This Row],[Artículo]],'..'!$B$2:$D$569000,3,),"")</f>
        <v/>
      </c>
      <c r="G3092" s="24" t="str">
        <f>IF(H3092=AF3092,"", "Error MC")</f>
        <v>Error MC</v>
      </c>
      <c r="H3092" s="62"/>
      <c r="I3092" s="54">
        <f>+Tabla1[[#This Row],[MC]]*Tabla1[[#This Row],[Pedido]]*Tabla1[[#This Row],[PVC ]]</f>
        <v>0</v>
      </c>
      <c r="J3092" s="26">
        <v>0.21</v>
      </c>
      <c r="K3092" s="63"/>
      <c r="L3092" s="28" t="s">
        <v>17</v>
      </c>
      <c r="M3092" s="53">
        <v>102605.181</v>
      </c>
      <c r="N3092" s="64" t="str">
        <f>+IF(Tabla1[[#This Row],[F PMPI]]="SÍ","No","Sí")</f>
        <v>Sí</v>
      </c>
      <c r="O3092" s="65">
        <f>+Tabla1[[#This Row],[PVL]]*1.055</f>
        <v>108248.46595499999</v>
      </c>
      <c r="P3092" s="65">
        <f>+Tabla1[[#This Row],[PVL]]*1.43</f>
        <v>146725.40883</v>
      </c>
      <c r="Q3092" s="66" t="str">
        <f>+HYPERLINK(Tabla1[[#This Row],[PAG]])</f>
        <v>https://todomusica.com.ar/parches/5589-404.html</v>
      </c>
      <c r="R3092" s="67"/>
      <c r="S3092" s="68"/>
      <c r="T3092" s="69"/>
      <c r="U3092" s="69"/>
      <c r="V3092" s="69"/>
      <c r="W3092" s="69"/>
      <c r="X3092" s="69"/>
      <c r="Y3092" s="35"/>
      <c r="Z3092" s="35" t="s">
        <v>26755</v>
      </c>
      <c r="AA3092" s="36">
        <v>1</v>
      </c>
      <c r="AB3092" s="35" t="s">
        <v>27</v>
      </c>
      <c r="AC3092" s="35" t="str">
        <f>+IF(Tabla1[[#This Row],[STK]]="no","Sin STK", "STK disponible")</f>
        <v>STK disponible</v>
      </c>
      <c r="AD3092" s="35">
        <f>+I3092*J3092</f>
        <v>0</v>
      </c>
      <c r="AE3092" s="35">
        <f>+I3092*K3092</f>
        <v>0</v>
      </c>
      <c r="AF3092" s="36">
        <f>IF(Tabla1[[#This Row],[ref pack]]=1,Tabla1[[#This Row],[Pedido]],LCM(Tabla1[[#This Row],[MC VIEJO]],Tabla1[[#This Row],[Pedido]]))</f>
        <v>1</v>
      </c>
      <c r="AG3092" s="36">
        <f>+VLOOKUP(Tabla1[[#This Row],[Artículo]],'.'!$B$2:$D$11481,3,)</f>
        <v>1</v>
      </c>
      <c r="AH3092" s="37" t="str">
        <f>+IFERROR(SEARCH("pack",Tabla1[[#This Row],[PACK]]),"")</f>
        <v/>
      </c>
    </row>
    <row r="3093" spans="1:34" ht="24" customHeight="1" x14ac:dyDescent="0.2">
      <c r="A3093" s="50" t="s">
        <v>5337</v>
      </c>
      <c r="B3093" s="60" t="s">
        <v>5884</v>
      </c>
      <c r="C3093" s="61" t="s">
        <v>5885</v>
      </c>
      <c r="D3093" s="52" t="s">
        <v>27</v>
      </c>
      <c r="E3093" s="53">
        <v>58481.15</v>
      </c>
      <c r="F3093" s="23" t="str">
        <f>+IFERROR(VLOOKUP(Tabla1[[#This Row],[Artículo]],'..'!$B$2:$D$569000,3,),"")</f>
        <v/>
      </c>
      <c r="G3093" s="24" t="str">
        <f>IF(H3093=AF3093,"", "Error MC")</f>
        <v>Error MC</v>
      </c>
      <c r="H3093" s="62"/>
      <c r="I3093" s="54">
        <f>+Tabla1[[#This Row],[MC]]*Tabla1[[#This Row],[Pedido]]*Tabla1[[#This Row],[PVC ]]</f>
        <v>0</v>
      </c>
      <c r="J3093" s="26">
        <v>0.21</v>
      </c>
      <c r="K3093" s="63"/>
      <c r="L3093" s="28" t="s">
        <v>17</v>
      </c>
      <c r="M3093" s="53">
        <v>102605.181</v>
      </c>
      <c r="N3093" s="64" t="str">
        <f>+IF(Tabla1[[#This Row],[F PMPI]]="SÍ","No","Sí")</f>
        <v>Sí</v>
      </c>
      <c r="O3093" s="65">
        <f>+Tabla1[[#This Row],[PVL]]*1.055</f>
        <v>108248.46595499999</v>
      </c>
      <c r="P3093" s="65">
        <f>+Tabla1[[#This Row],[PVL]]*1.43</f>
        <v>146725.40883</v>
      </c>
      <c r="Q3093" s="66" t="str">
        <f>+HYPERLINK(Tabla1[[#This Row],[PAG]])</f>
        <v>https://todomusica.com.ar/productos-sin-categorias-de-netsuite/5590-404.html</v>
      </c>
      <c r="R3093" s="67"/>
      <c r="S3093" s="68"/>
      <c r="T3093" s="69"/>
      <c r="U3093" s="69"/>
      <c r="V3093" s="69"/>
      <c r="W3093" s="69"/>
      <c r="X3093" s="69"/>
      <c r="Y3093" s="35"/>
      <c r="Z3093" s="35" t="s">
        <v>26756</v>
      </c>
      <c r="AA3093" s="36">
        <v>1</v>
      </c>
      <c r="AB3093" s="35" t="s">
        <v>27</v>
      </c>
      <c r="AC3093" s="35" t="str">
        <f>+IF(Tabla1[[#This Row],[STK]]="no","Sin STK", "STK disponible")</f>
        <v>Sin STK</v>
      </c>
      <c r="AD3093" s="35">
        <f>+I3093*J3093</f>
        <v>0</v>
      </c>
      <c r="AE3093" s="35">
        <f>+I3093*K3093</f>
        <v>0</v>
      </c>
      <c r="AF3093" s="36">
        <f>IF(Tabla1[[#This Row],[ref pack]]=1,Tabla1[[#This Row],[Pedido]],LCM(Tabla1[[#This Row],[MC VIEJO]],Tabla1[[#This Row],[Pedido]]))</f>
        <v>1</v>
      </c>
      <c r="AG3093" s="36">
        <f>+VLOOKUP(Tabla1[[#This Row],[Artículo]],'.'!$B$2:$D$11481,3,)</f>
        <v>1</v>
      </c>
      <c r="AH3093" s="37" t="str">
        <f>+IFERROR(SEARCH("pack",Tabla1[[#This Row],[PACK]]),"")</f>
        <v/>
      </c>
    </row>
    <row r="3094" spans="1:34" ht="24" customHeight="1" x14ac:dyDescent="0.2">
      <c r="A3094" s="50" t="s">
        <v>5337</v>
      </c>
      <c r="B3094" s="60" t="s">
        <v>5886</v>
      </c>
      <c r="C3094" s="61" t="s">
        <v>5887</v>
      </c>
      <c r="D3094" s="52" t="s">
        <v>27</v>
      </c>
      <c r="E3094" s="53">
        <v>17654.63</v>
      </c>
      <c r="F3094" s="23" t="str">
        <f>+IFERROR(VLOOKUP(Tabla1[[#This Row],[Artículo]],'..'!$B$2:$D$569000,3,),"")</f>
        <v/>
      </c>
      <c r="G3094" s="24" t="str">
        <f>IF(H3094=AF3094,"", "Error MC")</f>
        <v>Error MC</v>
      </c>
      <c r="H3094" s="62"/>
      <c r="I3094" s="54">
        <f>+Tabla1[[#This Row],[MC]]*Tabla1[[#This Row],[Pedido]]*Tabla1[[#This Row],[PVC ]]</f>
        <v>0</v>
      </c>
      <c r="J3094" s="26">
        <v>0.21</v>
      </c>
      <c r="K3094" s="63"/>
      <c r="L3094" s="28" t="s">
        <v>17</v>
      </c>
      <c r="M3094" s="53">
        <v>30975.044000000002</v>
      </c>
      <c r="N3094" s="64" t="str">
        <f>+IF(Tabla1[[#This Row],[F PMPI]]="SÍ","No","Sí")</f>
        <v>Sí</v>
      </c>
      <c r="O3094" s="65">
        <f>+Tabla1[[#This Row],[PVL]]*1.055</f>
        <v>32678.671419999999</v>
      </c>
      <c r="P3094" s="65">
        <f>+Tabla1[[#This Row],[PVL]]*1.43</f>
        <v>44294.312920000004</v>
      </c>
      <c r="Q3094" s="66" t="str">
        <f>+HYPERLINK(Tabla1[[#This Row],[PAG]])</f>
        <v>https://todomusica.com.ar/parches/5591-404.html</v>
      </c>
      <c r="R3094" s="67"/>
      <c r="S3094" s="68"/>
      <c r="T3094" s="69"/>
      <c r="U3094" s="69"/>
      <c r="V3094" s="69"/>
      <c r="W3094" s="69"/>
      <c r="X3094" s="69"/>
      <c r="Y3094" s="35"/>
      <c r="Z3094" s="35" t="s">
        <v>26757</v>
      </c>
      <c r="AA3094" s="36">
        <v>1</v>
      </c>
      <c r="AB3094" s="35" t="s">
        <v>27</v>
      </c>
      <c r="AC3094" s="35" t="str">
        <f>+IF(Tabla1[[#This Row],[STK]]="no","Sin STK", "STK disponible")</f>
        <v>Sin STK</v>
      </c>
      <c r="AD3094" s="35">
        <f>+I3094*J3094</f>
        <v>0</v>
      </c>
      <c r="AE3094" s="35">
        <f>+I3094*K3094</f>
        <v>0</v>
      </c>
      <c r="AF3094" s="36">
        <f>IF(Tabla1[[#This Row],[ref pack]]=1,Tabla1[[#This Row],[Pedido]],LCM(Tabla1[[#This Row],[MC VIEJO]],Tabla1[[#This Row],[Pedido]]))</f>
        <v>1</v>
      </c>
      <c r="AG3094" s="36">
        <f>+VLOOKUP(Tabla1[[#This Row],[Artículo]],'.'!$B$2:$D$11481,3,)</f>
        <v>1</v>
      </c>
      <c r="AH3094" s="37" t="str">
        <f>+IFERROR(SEARCH("pack",Tabla1[[#This Row],[PACK]]),"")</f>
        <v/>
      </c>
    </row>
    <row r="3095" spans="1:34" ht="24" customHeight="1" x14ac:dyDescent="0.2">
      <c r="A3095" s="50" t="s">
        <v>5337</v>
      </c>
      <c r="B3095" s="60" t="s">
        <v>5888</v>
      </c>
      <c r="C3095" s="61" t="s">
        <v>5889</v>
      </c>
      <c r="D3095" s="52" t="s">
        <v>9842</v>
      </c>
      <c r="E3095" s="53">
        <v>15027.5</v>
      </c>
      <c r="F3095" s="23" t="str">
        <f>+IFERROR(VLOOKUP(Tabla1[[#This Row],[Artículo]],'..'!$B$2:$D$569000,3,),"")</f>
        <v/>
      </c>
      <c r="G3095" s="24" t="str">
        <f>IF(H3095=AF3095,"", "Error MC")</f>
        <v>Error MC</v>
      </c>
      <c r="H3095" s="62"/>
      <c r="I3095" s="54">
        <f>+Tabla1[[#This Row],[MC]]*Tabla1[[#This Row],[Pedido]]*Tabla1[[#This Row],[PVC ]]</f>
        <v>0</v>
      </c>
      <c r="J3095" s="26">
        <v>0.21</v>
      </c>
      <c r="K3095" s="63"/>
      <c r="L3095" s="28" t="s">
        <v>17</v>
      </c>
      <c r="M3095" s="53">
        <v>26365.755000000001</v>
      </c>
      <c r="N3095" s="64" t="str">
        <f>+IF(Tabla1[[#This Row],[F PMPI]]="SÍ","No","Sí")</f>
        <v>Sí</v>
      </c>
      <c r="O3095" s="65">
        <f>+Tabla1[[#This Row],[PVL]]*1.055</f>
        <v>27815.871524999999</v>
      </c>
      <c r="P3095" s="65">
        <f>+Tabla1[[#This Row],[PVL]]*1.43</f>
        <v>37703.029649999997</v>
      </c>
      <c r="Q3095" s="66" t="str">
        <f>+HYPERLINK(Tabla1[[#This Row],[PAG]])</f>
        <v>https://todomusica.com.ar/parches/7831-batter-vintage-ambassador-coated-10-diameter.html</v>
      </c>
      <c r="R3095" s="67"/>
      <c r="S3095" s="68"/>
      <c r="T3095" s="69"/>
      <c r="U3095" s="69"/>
      <c r="V3095" s="69"/>
      <c r="W3095" s="69"/>
      <c r="X3095" s="69"/>
      <c r="Y3095" s="35"/>
      <c r="Z3095" s="35" t="s">
        <v>26758</v>
      </c>
      <c r="AA3095" s="36">
        <v>1</v>
      </c>
      <c r="AB3095" s="35" t="s">
        <v>27</v>
      </c>
      <c r="AC3095" s="35" t="str">
        <f>+IF(Tabla1[[#This Row],[STK]]="no","Sin STK", "STK disponible")</f>
        <v>STK disponible</v>
      </c>
      <c r="AD3095" s="35">
        <f>+I3095*J3095</f>
        <v>0</v>
      </c>
      <c r="AE3095" s="35">
        <f>+I3095*K3095</f>
        <v>0</v>
      </c>
      <c r="AF3095" s="36">
        <f>IF(Tabla1[[#This Row],[ref pack]]=1,Tabla1[[#This Row],[Pedido]],LCM(Tabla1[[#This Row],[MC VIEJO]],Tabla1[[#This Row],[Pedido]]))</f>
        <v>1</v>
      </c>
      <c r="AG3095" s="36">
        <f>+VLOOKUP(Tabla1[[#This Row],[Artículo]],'.'!$B$2:$D$11481,3,)</f>
        <v>1</v>
      </c>
      <c r="AH3095" s="37" t="str">
        <f>+IFERROR(SEARCH("pack",Tabla1[[#This Row],[PACK]]),"")</f>
        <v/>
      </c>
    </row>
    <row r="3096" spans="1:34" ht="24" customHeight="1" x14ac:dyDescent="0.2">
      <c r="A3096" s="50" t="s">
        <v>5337</v>
      </c>
      <c r="B3096" s="60" t="s">
        <v>5890</v>
      </c>
      <c r="C3096" s="61" t="s">
        <v>5891</v>
      </c>
      <c r="D3096" s="52" t="s">
        <v>9841</v>
      </c>
      <c r="E3096" s="53">
        <v>11444.13</v>
      </c>
      <c r="F3096" s="23" t="str">
        <f>+IFERROR(VLOOKUP(Tabla1[[#This Row],[Artículo]],'..'!$B$2:$D$569000,3,),"")</f>
        <v/>
      </c>
      <c r="G3096" s="24" t="str">
        <f>IF(H3096=AF3096,"", "Error MC")</f>
        <v>Error MC</v>
      </c>
      <c r="H3096" s="62"/>
      <c r="I3096" s="54">
        <f>+Tabla1[[#This Row],[MC]]*Tabla1[[#This Row],[Pedido]]*Tabla1[[#This Row],[PVC ]]</f>
        <v>0</v>
      </c>
      <c r="J3096" s="26">
        <v>0.21</v>
      </c>
      <c r="K3096" s="63"/>
      <c r="L3096" s="28" t="s">
        <v>17</v>
      </c>
      <c r="M3096" s="53">
        <v>20078.727999999999</v>
      </c>
      <c r="N3096" s="64" t="str">
        <f>+IF(Tabla1[[#This Row],[F PMPI]]="SÍ","No","Sí")</f>
        <v>Sí</v>
      </c>
      <c r="O3096" s="65">
        <f>+Tabla1[[#This Row],[PVL]]*1.055</f>
        <v>21183.058039999996</v>
      </c>
      <c r="P3096" s="65">
        <f>+Tabla1[[#This Row],[PVL]]*1.43</f>
        <v>28712.581039999997</v>
      </c>
      <c r="Q3096" s="66" t="str">
        <f>+HYPERLINK(Tabla1[[#This Row],[PAG]])</f>
        <v>https://todomusica.com.ar/parches/2425-va-0112-pr.html</v>
      </c>
      <c r="R3096" s="67"/>
      <c r="S3096" s="68"/>
      <c r="T3096" s="69"/>
      <c r="U3096" s="69"/>
      <c r="V3096" s="69"/>
      <c r="W3096" s="69"/>
      <c r="X3096" s="69"/>
      <c r="Y3096" s="35"/>
      <c r="Z3096" s="35" t="s">
        <v>26759</v>
      </c>
      <c r="AA3096" s="36">
        <v>1</v>
      </c>
      <c r="AB3096" s="35" t="s">
        <v>27</v>
      </c>
      <c r="AC3096" s="35" t="str">
        <f>+IF(Tabla1[[#This Row],[STK]]="no","Sin STK", "STK disponible")</f>
        <v>STK disponible</v>
      </c>
      <c r="AD3096" s="35">
        <f>+I3096*J3096</f>
        <v>0</v>
      </c>
      <c r="AE3096" s="35">
        <f>+I3096*K3096</f>
        <v>0</v>
      </c>
      <c r="AF3096" s="36">
        <f>IF(Tabla1[[#This Row],[ref pack]]=1,Tabla1[[#This Row],[Pedido]],LCM(Tabla1[[#This Row],[MC VIEJO]],Tabla1[[#This Row],[Pedido]]))</f>
        <v>1</v>
      </c>
      <c r="AG3096" s="36">
        <f>+VLOOKUP(Tabla1[[#This Row],[Artículo]],'.'!$B$2:$D$11481,3,)</f>
        <v>1</v>
      </c>
      <c r="AH3096" s="37" t="str">
        <f>+IFERROR(SEARCH("pack",Tabla1[[#This Row],[PACK]]),"")</f>
        <v/>
      </c>
    </row>
    <row r="3097" spans="1:34" ht="24" customHeight="1" x14ac:dyDescent="0.2">
      <c r="A3097" s="50" t="s">
        <v>5337</v>
      </c>
      <c r="B3097" s="60" t="s">
        <v>5892</v>
      </c>
      <c r="C3097" s="61" t="s">
        <v>5893</v>
      </c>
      <c r="D3097" s="52" t="s">
        <v>27</v>
      </c>
      <c r="E3097" s="53">
        <v>15876.41</v>
      </c>
      <c r="F3097" s="23" t="str">
        <f>+IFERROR(VLOOKUP(Tabla1[[#This Row],[Artículo]],'..'!$B$2:$D$569000,3,),"")</f>
        <v/>
      </c>
      <c r="G3097" s="24" t="str">
        <f>IF(H3097=AF3097,"", "Error MC")</f>
        <v>Error MC</v>
      </c>
      <c r="H3097" s="62"/>
      <c r="I3097" s="54">
        <f>+Tabla1[[#This Row],[MC]]*Tabla1[[#This Row],[Pedido]]*Tabla1[[#This Row],[PVC ]]</f>
        <v>0</v>
      </c>
      <c r="J3097" s="26">
        <v>0.21</v>
      </c>
      <c r="K3097" s="63"/>
      <c r="L3097" s="28" t="s">
        <v>17</v>
      </c>
      <c r="M3097" s="53">
        <v>27855.155999999999</v>
      </c>
      <c r="N3097" s="64" t="str">
        <f>+IF(Tabla1[[#This Row],[F PMPI]]="SÍ","No","Sí")</f>
        <v>Sí</v>
      </c>
      <c r="O3097" s="65">
        <f>+Tabla1[[#This Row],[PVL]]*1.055</f>
        <v>29387.189579999998</v>
      </c>
      <c r="P3097" s="65">
        <f>+Tabla1[[#This Row],[PVL]]*1.43</f>
        <v>39832.873079999998</v>
      </c>
      <c r="Q3097" s="66" t="str">
        <f>+HYPERLINK(Tabla1[[#This Row],[PAG]])</f>
        <v>https://todomusica.com.ar/parches/2740-va-0112-00.html</v>
      </c>
      <c r="R3097" s="67"/>
      <c r="S3097" s="68"/>
      <c r="T3097" s="69"/>
      <c r="U3097" s="69"/>
      <c r="V3097" s="69"/>
      <c r="W3097" s="69"/>
      <c r="X3097" s="69"/>
      <c r="Y3097" s="35"/>
      <c r="Z3097" s="35" t="s">
        <v>26760</v>
      </c>
      <c r="AA3097" s="36">
        <v>1</v>
      </c>
      <c r="AB3097" s="35" t="s">
        <v>27</v>
      </c>
      <c r="AC3097" s="35" t="str">
        <f>+IF(Tabla1[[#This Row],[STK]]="no","Sin STK", "STK disponible")</f>
        <v>Sin STK</v>
      </c>
      <c r="AD3097" s="35">
        <f>+I3097*J3097</f>
        <v>0</v>
      </c>
      <c r="AE3097" s="35">
        <f>+I3097*K3097</f>
        <v>0</v>
      </c>
      <c r="AF3097" s="36">
        <f>IF(Tabla1[[#This Row],[ref pack]]=1,Tabla1[[#This Row],[Pedido]],LCM(Tabla1[[#This Row],[MC VIEJO]],Tabla1[[#This Row],[Pedido]]))</f>
        <v>1</v>
      </c>
      <c r="AG3097" s="36">
        <f>+VLOOKUP(Tabla1[[#This Row],[Artículo]],'.'!$B$2:$D$11481,3,)</f>
        <v>1</v>
      </c>
      <c r="AH3097" s="37" t="str">
        <f>+IFERROR(SEARCH("pack",Tabla1[[#This Row],[PACK]]),"")</f>
        <v/>
      </c>
    </row>
    <row r="3098" spans="1:34" ht="24" customHeight="1" x14ac:dyDescent="0.2">
      <c r="A3098" s="50" t="s">
        <v>5337</v>
      </c>
      <c r="B3098" s="60" t="s">
        <v>5894</v>
      </c>
      <c r="C3098" s="61" t="s">
        <v>5895</v>
      </c>
      <c r="D3098" s="52" t="s">
        <v>9841</v>
      </c>
      <c r="E3098" s="53">
        <v>16748.2</v>
      </c>
      <c r="F3098" s="23" t="str">
        <f>+IFERROR(VLOOKUP(Tabla1[[#This Row],[Artículo]],'..'!$B$2:$D$569000,3,),"")</f>
        <v/>
      </c>
      <c r="G3098" s="24" t="str">
        <f>IF(H3098=AF3098,"", "Error MC")</f>
        <v>Error MC</v>
      </c>
      <c r="H3098" s="62"/>
      <c r="I3098" s="54">
        <f>+Tabla1[[#This Row],[MC]]*Tabla1[[#This Row],[Pedido]]*Tabla1[[#This Row],[PVC ]]</f>
        <v>0</v>
      </c>
      <c r="J3098" s="26">
        <v>0.21</v>
      </c>
      <c r="K3098" s="63"/>
      <c r="L3098" s="28" t="s">
        <v>17</v>
      </c>
      <c r="M3098" s="53">
        <v>29384.717000000001</v>
      </c>
      <c r="N3098" s="64" t="str">
        <f>+IF(Tabla1[[#This Row],[F PMPI]]="SÍ","No","Sí")</f>
        <v>Sí</v>
      </c>
      <c r="O3098" s="65">
        <f>+Tabla1[[#This Row],[PVL]]*1.055</f>
        <v>31000.876434999998</v>
      </c>
      <c r="P3098" s="65">
        <f>+Tabla1[[#This Row],[PVL]]*1.43</f>
        <v>42020.14531</v>
      </c>
      <c r="Q3098" s="66" t="str">
        <f>+HYPERLINK(Tabla1[[#This Row],[PAG]])</f>
        <v>https://todomusica.com.ar/parches/2227-va-0113-00.html</v>
      </c>
      <c r="R3098" s="67"/>
      <c r="S3098" s="68"/>
      <c r="T3098" s="69"/>
      <c r="U3098" s="69"/>
      <c r="V3098" s="69"/>
      <c r="W3098" s="69"/>
      <c r="X3098" s="69"/>
      <c r="Y3098" s="35"/>
      <c r="Z3098" s="35" t="s">
        <v>26761</v>
      </c>
      <c r="AA3098" s="36">
        <v>1</v>
      </c>
      <c r="AB3098" s="35" t="s">
        <v>27</v>
      </c>
      <c r="AC3098" s="35" t="str">
        <f>+IF(Tabla1[[#This Row],[STK]]="no","Sin STK", "STK disponible")</f>
        <v>STK disponible</v>
      </c>
      <c r="AD3098" s="35">
        <f>+I3098*J3098</f>
        <v>0</v>
      </c>
      <c r="AE3098" s="35">
        <f>+I3098*K3098</f>
        <v>0</v>
      </c>
      <c r="AF3098" s="36">
        <f>IF(Tabla1[[#This Row],[ref pack]]=1,Tabla1[[#This Row],[Pedido]],LCM(Tabla1[[#This Row],[MC VIEJO]],Tabla1[[#This Row],[Pedido]]))</f>
        <v>1</v>
      </c>
      <c r="AG3098" s="36">
        <f>+VLOOKUP(Tabla1[[#This Row],[Artículo]],'.'!$B$2:$D$11481,3,)</f>
        <v>1</v>
      </c>
      <c r="AH3098" s="37" t="str">
        <f>+IFERROR(SEARCH("pack",Tabla1[[#This Row],[PACK]]),"")</f>
        <v/>
      </c>
    </row>
    <row r="3099" spans="1:34" ht="24" customHeight="1" x14ac:dyDescent="0.2">
      <c r="A3099" s="50" t="s">
        <v>5337</v>
      </c>
      <c r="B3099" s="60" t="s">
        <v>5896</v>
      </c>
      <c r="C3099" s="61" t="s">
        <v>5897</v>
      </c>
      <c r="D3099" s="52" t="s">
        <v>27</v>
      </c>
      <c r="E3099" s="53">
        <v>17734.759999999998</v>
      </c>
      <c r="F3099" s="23" t="str">
        <f>+IFERROR(VLOOKUP(Tabla1[[#This Row],[Artículo]],'..'!$B$2:$D$569000,3,),"")</f>
        <v/>
      </c>
      <c r="G3099" s="24" t="str">
        <f>IF(H3099=AF3099,"", "Error MC")</f>
        <v>Error MC</v>
      </c>
      <c r="H3099" s="62"/>
      <c r="I3099" s="54">
        <f>+Tabla1[[#This Row],[MC]]*Tabla1[[#This Row],[Pedido]]*Tabla1[[#This Row],[PVC ]]</f>
        <v>0</v>
      </c>
      <c r="J3099" s="26">
        <v>0.21</v>
      </c>
      <c r="K3099" s="63"/>
      <c r="L3099" s="28" t="s">
        <v>17</v>
      </c>
      <c r="M3099" s="53">
        <v>31115.633999999998</v>
      </c>
      <c r="N3099" s="64" t="str">
        <f>+IF(Tabla1[[#This Row],[F PMPI]]="SÍ","No","Sí")</f>
        <v>Sí</v>
      </c>
      <c r="O3099" s="65">
        <f>+Tabla1[[#This Row],[PVL]]*1.055</f>
        <v>32826.993869999998</v>
      </c>
      <c r="P3099" s="65">
        <f>+Tabla1[[#This Row],[PVL]]*1.43</f>
        <v>44495.356619999999</v>
      </c>
      <c r="Q3099" s="66" t="str">
        <f>+HYPERLINK(Tabla1[[#This Row],[PAG]])</f>
        <v>https://todomusica.com.ar/parches/3953-va-0114-00.html</v>
      </c>
      <c r="R3099" s="67"/>
      <c r="S3099" s="68"/>
      <c r="T3099" s="69"/>
      <c r="U3099" s="69"/>
      <c r="V3099" s="69"/>
      <c r="W3099" s="69"/>
      <c r="X3099" s="69"/>
      <c r="Y3099" s="35"/>
      <c r="Z3099" s="35" t="s">
        <v>26762</v>
      </c>
      <c r="AA3099" s="36">
        <v>1</v>
      </c>
      <c r="AB3099" s="35" t="s">
        <v>27</v>
      </c>
      <c r="AC3099" s="35" t="str">
        <f>+IF(Tabla1[[#This Row],[STK]]="no","Sin STK", "STK disponible")</f>
        <v>Sin STK</v>
      </c>
      <c r="AD3099" s="35">
        <f>+I3099*J3099</f>
        <v>0</v>
      </c>
      <c r="AE3099" s="35">
        <f>+I3099*K3099</f>
        <v>0</v>
      </c>
      <c r="AF3099" s="36">
        <f>IF(Tabla1[[#This Row],[ref pack]]=1,Tabla1[[#This Row],[Pedido]],LCM(Tabla1[[#This Row],[MC VIEJO]],Tabla1[[#This Row],[Pedido]]))</f>
        <v>1</v>
      </c>
      <c r="AG3099" s="36">
        <f>+VLOOKUP(Tabla1[[#This Row],[Artículo]],'.'!$B$2:$D$11481,3,)</f>
        <v>1</v>
      </c>
      <c r="AH3099" s="37" t="str">
        <f>+IFERROR(SEARCH("pack",Tabla1[[#This Row],[PACK]]),"")</f>
        <v/>
      </c>
    </row>
    <row r="3100" spans="1:34" ht="24" customHeight="1" x14ac:dyDescent="0.2">
      <c r="A3100" s="50" t="s">
        <v>5337</v>
      </c>
      <c r="B3100" s="60" t="s">
        <v>5898</v>
      </c>
      <c r="C3100" s="61" t="s">
        <v>5899</v>
      </c>
      <c r="D3100" s="52" t="s">
        <v>9841</v>
      </c>
      <c r="E3100" s="53">
        <v>19960.2</v>
      </c>
      <c r="F3100" s="23" t="str">
        <f>+IFERROR(VLOOKUP(Tabla1[[#This Row],[Artículo]],'..'!$B$2:$D$569000,3,),"")</f>
        <v/>
      </c>
      <c r="G3100" s="24" t="str">
        <f>IF(H3100=AF3100,"", "Error MC")</f>
        <v>Error MC</v>
      </c>
      <c r="H3100" s="62"/>
      <c r="I3100" s="54">
        <f>+Tabla1[[#This Row],[MC]]*Tabla1[[#This Row],[Pedido]]*Tabla1[[#This Row],[PVC ]]</f>
        <v>0</v>
      </c>
      <c r="J3100" s="26">
        <v>0.21</v>
      </c>
      <c r="K3100" s="63"/>
      <c r="L3100" s="28" t="s">
        <v>17</v>
      </c>
      <c r="M3100" s="53">
        <v>35020.171000000002</v>
      </c>
      <c r="N3100" s="64" t="str">
        <f>+IF(Tabla1[[#This Row],[F PMPI]]="SÍ","No","Sí")</f>
        <v>Sí</v>
      </c>
      <c r="O3100" s="65">
        <f>+Tabla1[[#This Row],[PVL]]*1.055</f>
        <v>36946.280404999998</v>
      </c>
      <c r="P3100" s="65">
        <f>+Tabla1[[#This Row],[PVL]]*1.43</f>
        <v>50078.844530000002</v>
      </c>
      <c r="Q3100" s="66" t="str">
        <f>+HYPERLINK(Tabla1[[#This Row],[PAG]])</f>
        <v>https://todomusica.com.ar/parches/2328-va-0116-00.html</v>
      </c>
      <c r="R3100" s="67"/>
      <c r="S3100" s="68"/>
      <c r="T3100" s="69"/>
      <c r="U3100" s="69"/>
      <c r="V3100" s="69"/>
      <c r="W3100" s="69"/>
      <c r="X3100" s="69"/>
      <c r="Y3100" s="35"/>
      <c r="Z3100" s="35" t="s">
        <v>26763</v>
      </c>
      <c r="AA3100" s="36">
        <v>1</v>
      </c>
      <c r="AB3100" s="35" t="s">
        <v>27</v>
      </c>
      <c r="AC3100" s="35" t="str">
        <f>+IF(Tabla1[[#This Row],[STK]]="no","Sin STK", "STK disponible")</f>
        <v>STK disponible</v>
      </c>
      <c r="AD3100" s="35">
        <f>+I3100*J3100</f>
        <v>0</v>
      </c>
      <c r="AE3100" s="35">
        <f>+I3100*K3100</f>
        <v>0</v>
      </c>
      <c r="AF3100" s="36">
        <f>IF(Tabla1[[#This Row],[ref pack]]=1,Tabla1[[#This Row],[Pedido]],LCM(Tabla1[[#This Row],[MC VIEJO]],Tabla1[[#This Row],[Pedido]]))</f>
        <v>1</v>
      </c>
      <c r="AG3100" s="36">
        <f>+VLOOKUP(Tabla1[[#This Row],[Artículo]],'.'!$B$2:$D$11481,3,)</f>
        <v>1</v>
      </c>
      <c r="AH3100" s="37" t="str">
        <f>+IFERROR(SEARCH("pack",Tabla1[[#This Row],[PACK]]),"")</f>
        <v/>
      </c>
    </row>
    <row r="3101" spans="1:34" ht="24" customHeight="1" x14ac:dyDescent="0.2">
      <c r="A3101" s="50" t="s">
        <v>5337</v>
      </c>
      <c r="B3101" s="60" t="s">
        <v>5900</v>
      </c>
      <c r="C3101" s="61" t="s">
        <v>5901</v>
      </c>
      <c r="D3101" s="52" t="s">
        <v>27</v>
      </c>
      <c r="E3101" s="53">
        <v>21657.96</v>
      </c>
      <c r="F3101" s="23" t="str">
        <f>+IFERROR(VLOOKUP(Tabla1[[#This Row],[Artículo]],'..'!$B$2:$D$569000,3,),"")</f>
        <v/>
      </c>
      <c r="G3101" s="24" t="str">
        <f>IF(H3101=AF3101,"", "Error MC")</f>
        <v>Error MC</v>
      </c>
      <c r="H3101" s="62"/>
      <c r="I3101" s="54">
        <f>+Tabla1[[#This Row],[MC]]*Tabla1[[#This Row],[Pedido]]*Tabla1[[#This Row],[PVC ]]</f>
        <v>0</v>
      </c>
      <c r="J3101" s="26">
        <v>0.21</v>
      </c>
      <c r="K3101" s="63"/>
      <c r="L3101" s="28" t="s">
        <v>17</v>
      </c>
      <c r="M3101" s="53">
        <v>37998.887999999999</v>
      </c>
      <c r="N3101" s="64" t="str">
        <f>+IF(Tabla1[[#This Row],[F PMPI]]="SÍ","No","Sí")</f>
        <v>Sí</v>
      </c>
      <c r="O3101" s="65">
        <f>+Tabla1[[#This Row],[PVL]]*1.055</f>
        <v>40088.826839999994</v>
      </c>
      <c r="P3101" s="65">
        <f>+Tabla1[[#This Row],[PVL]]*1.43</f>
        <v>54338.409839999993</v>
      </c>
      <c r="Q3101" s="66" t="str">
        <f>+HYPERLINK(Tabla1[[#This Row],[PAG]])</f>
        <v>https://todomusica.com.ar/parches/7832-batter-vintage-ambassador-coated-18-diameter.html</v>
      </c>
      <c r="R3101" s="67"/>
      <c r="S3101" s="68"/>
      <c r="T3101" s="69"/>
      <c r="U3101" s="69"/>
      <c r="V3101" s="69"/>
      <c r="W3101" s="69"/>
      <c r="X3101" s="69"/>
      <c r="Y3101" s="35"/>
      <c r="Z3101" s="35" t="s">
        <v>26764</v>
      </c>
      <c r="AA3101" s="36">
        <v>1</v>
      </c>
      <c r="AB3101" s="35" t="s">
        <v>27</v>
      </c>
      <c r="AC3101" s="35" t="str">
        <f>+IF(Tabla1[[#This Row],[STK]]="no","Sin STK", "STK disponible")</f>
        <v>Sin STK</v>
      </c>
      <c r="AD3101" s="35">
        <f>+I3101*J3101</f>
        <v>0</v>
      </c>
      <c r="AE3101" s="35">
        <f>+I3101*K3101</f>
        <v>0</v>
      </c>
      <c r="AF3101" s="36">
        <f>IF(Tabla1[[#This Row],[ref pack]]=1,Tabla1[[#This Row],[Pedido]],LCM(Tabla1[[#This Row],[MC VIEJO]],Tabla1[[#This Row],[Pedido]]))</f>
        <v>1</v>
      </c>
      <c r="AG3101" s="36">
        <f>+VLOOKUP(Tabla1[[#This Row],[Artículo]],'.'!$B$2:$D$11481,3,)</f>
        <v>1</v>
      </c>
      <c r="AH3101" s="37" t="str">
        <f>+IFERROR(SEARCH("pack",Tabla1[[#This Row],[PACK]]),"")</f>
        <v/>
      </c>
    </row>
    <row r="3102" spans="1:34" ht="24" customHeight="1" x14ac:dyDescent="0.2">
      <c r="A3102" s="50" t="s">
        <v>5337</v>
      </c>
      <c r="B3102" s="60" t="s">
        <v>5902</v>
      </c>
      <c r="C3102" s="61" t="s">
        <v>5903</v>
      </c>
      <c r="D3102" s="52" t="s">
        <v>27</v>
      </c>
      <c r="E3102" s="53">
        <v>14270.4</v>
      </c>
      <c r="F3102" s="23" t="str">
        <f>+IFERROR(VLOOKUP(Tabla1[[#This Row],[Artículo]],'..'!$B$2:$D$569000,3,),"")</f>
        <v/>
      </c>
      <c r="G3102" s="24" t="str">
        <f>IF(H3102=AF3102,"", "Error MC")</f>
        <v>Error MC</v>
      </c>
      <c r="H3102" s="62"/>
      <c r="I3102" s="54">
        <f>+Tabla1[[#This Row],[MC]]*Tabla1[[#This Row],[Pedido]]*Tabla1[[#This Row],[PVC ]]</f>
        <v>0</v>
      </c>
      <c r="J3102" s="26">
        <v>0.21</v>
      </c>
      <c r="K3102" s="63"/>
      <c r="L3102" s="28" t="s">
        <v>17</v>
      </c>
      <c r="M3102" s="53">
        <v>25037.417000000001</v>
      </c>
      <c r="N3102" s="64" t="str">
        <f>+IF(Tabla1[[#This Row],[F PMPI]]="SÍ","No","Sí")</f>
        <v>Sí</v>
      </c>
      <c r="O3102" s="65">
        <f>+Tabla1[[#This Row],[PVL]]*1.055</f>
        <v>26414.474934999998</v>
      </c>
      <c r="P3102" s="65">
        <f>+Tabla1[[#This Row],[PVL]]*1.43</f>
        <v>35803.506309999997</v>
      </c>
      <c r="Q3102" s="66" t="str">
        <f>+HYPERLINK(Tabla1[[#This Row],[PAG]])</f>
        <v>https://todomusica.com.ar/parches/8784-batter-vintage.html</v>
      </c>
      <c r="R3102" s="67"/>
      <c r="S3102" s="68"/>
      <c r="T3102" s="69"/>
      <c r="U3102" s="69"/>
      <c r="V3102" s="69"/>
      <c r="W3102" s="69"/>
      <c r="X3102" s="69"/>
      <c r="Y3102" s="35"/>
      <c r="Z3102" s="35" t="s">
        <v>26765</v>
      </c>
      <c r="AA3102" s="36">
        <v>1</v>
      </c>
      <c r="AB3102" s="35" t="s">
        <v>27</v>
      </c>
      <c r="AC3102" s="35" t="str">
        <f>+IF(Tabla1[[#This Row],[STK]]="no","Sin STK", "STK disponible")</f>
        <v>Sin STK</v>
      </c>
      <c r="AD3102" s="35">
        <f>+I3102*J3102</f>
        <v>0</v>
      </c>
      <c r="AE3102" s="35">
        <f>+I3102*K3102</f>
        <v>0</v>
      </c>
      <c r="AF3102" s="36">
        <f>IF(Tabla1[[#This Row],[ref pack]]=1,Tabla1[[#This Row],[Pedido]],LCM(Tabla1[[#This Row],[MC VIEJO]],Tabla1[[#This Row],[Pedido]]))</f>
        <v>1</v>
      </c>
      <c r="AG3102" s="36">
        <f>+VLOOKUP(Tabla1[[#This Row],[Artículo]],'.'!$B$2:$D$11481,3,)</f>
        <v>1</v>
      </c>
      <c r="AH3102" s="37" t="str">
        <f>+IFERROR(SEARCH("pack",Tabla1[[#This Row],[PACK]]),"")</f>
        <v/>
      </c>
    </row>
    <row r="3103" spans="1:34" ht="24" customHeight="1" x14ac:dyDescent="0.2">
      <c r="A3103" s="50" t="s">
        <v>5337</v>
      </c>
      <c r="B3103" s="60" t="s">
        <v>5904</v>
      </c>
      <c r="C3103" s="61" t="s">
        <v>5905</v>
      </c>
      <c r="D3103" s="52" t="s">
        <v>9841</v>
      </c>
      <c r="E3103" s="53">
        <v>15027.5</v>
      </c>
      <c r="F3103" s="23" t="str">
        <f>+IFERROR(VLOOKUP(Tabla1[[#This Row],[Artículo]],'..'!$B$2:$D$569000,3,),"")</f>
        <v/>
      </c>
      <c r="G3103" s="24" t="str">
        <f>IF(H3103=AF3103,"", "Error MC")</f>
        <v>Error MC</v>
      </c>
      <c r="H3103" s="62"/>
      <c r="I3103" s="54">
        <f>+Tabla1[[#This Row],[MC]]*Tabla1[[#This Row],[Pedido]]*Tabla1[[#This Row],[PVC ]]</f>
        <v>0</v>
      </c>
      <c r="J3103" s="26">
        <v>0.21</v>
      </c>
      <c r="K3103" s="63"/>
      <c r="L3103" s="28" t="s">
        <v>17</v>
      </c>
      <c r="M3103" s="53">
        <v>26365.755000000001</v>
      </c>
      <c r="N3103" s="64" t="str">
        <f>+IF(Tabla1[[#This Row],[F PMPI]]="SÍ","No","Sí")</f>
        <v>Sí</v>
      </c>
      <c r="O3103" s="65">
        <f>+Tabla1[[#This Row],[PVL]]*1.055</f>
        <v>27815.871524999999</v>
      </c>
      <c r="P3103" s="65">
        <f>+Tabla1[[#This Row],[PVL]]*1.43</f>
        <v>37703.029649999997</v>
      </c>
      <c r="Q3103" s="66" t="str">
        <f>+HYPERLINK(Tabla1[[#This Row],[PAG]])</f>
        <v>https://todomusica.com.ar/parches/1026-ve-0110-00.html</v>
      </c>
      <c r="R3103" s="67"/>
      <c r="S3103" s="68"/>
      <c r="T3103" s="69"/>
      <c r="U3103" s="69"/>
      <c r="V3103" s="69"/>
      <c r="W3103" s="69"/>
      <c r="X3103" s="69"/>
      <c r="Y3103" s="35"/>
      <c r="Z3103" s="35" t="s">
        <v>26766</v>
      </c>
      <c r="AA3103" s="36">
        <v>1</v>
      </c>
      <c r="AB3103" s="35" t="s">
        <v>27</v>
      </c>
      <c r="AC3103" s="35" t="str">
        <f>+IF(Tabla1[[#This Row],[STK]]="no","Sin STK", "STK disponible")</f>
        <v>STK disponible</v>
      </c>
      <c r="AD3103" s="35">
        <f>+I3103*J3103</f>
        <v>0</v>
      </c>
      <c r="AE3103" s="35">
        <f>+I3103*K3103</f>
        <v>0</v>
      </c>
      <c r="AF3103" s="36">
        <f>IF(Tabla1[[#This Row],[ref pack]]=1,Tabla1[[#This Row],[Pedido]],LCM(Tabla1[[#This Row],[MC VIEJO]],Tabla1[[#This Row],[Pedido]]))</f>
        <v>1</v>
      </c>
      <c r="AG3103" s="36">
        <f>+VLOOKUP(Tabla1[[#This Row],[Artículo]],'.'!$B$2:$D$11481,3,)</f>
        <v>1</v>
      </c>
      <c r="AH3103" s="37" t="str">
        <f>+IFERROR(SEARCH("pack",Tabla1[[#This Row],[PACK]]),"")</f>
        <v/>
      </c>
    </row>
    <row r="3104" spans="1:34" ht="24" customHeight="1" x14ac:dyDescent="0.2">
      <c r="A3104" s="50" t="s">
        <v>5337</v>
      </c>
      <c r="B3104" s="60" t="s">
        <v>5906</v>
      </c>
      <c r="C3104" s="61" t="s">
        <v>5907</v>
      </c>
      <c r="D3104" s="52" t="s">
        <v>9841</v>
      </c>
      <c r="E3104" s="53">
        <v>15876.41</v>
      </c>
      <c r="F3104" s="23" t="str">
        <f>+IFERROR(VLOOKUP(Tabla1[[#This Row],[Artículo]],'..'!$B$2:$D$569000,3,),"")</f>
        <v/>
      </c>
      <c r="G3104" s="24" t="str">
        <f>IF(H3104=AF3104,"", "Error MC")</f>
        <v>Error MC</v>
      </c>
      <c r="H3104" s="62"/>
      <c r="I3104" s="54">
        <f>+Tabla1[[#This Row],[MC]]*Tabla1[[#This Row],[Pedido]]*Tabla1[[#This Row],[PVC ]]</f>
        <v>0</v>
      </c>
      <c r="J3104" s="26">
        <v>0.21</v>
      </c>
      <c r="K3104" s="63"/>
      <c r="L3104" s="28" t="s">
        <v>17</v>
      </c>
      <c r="M3104" s="53">
        <v>27855.155999999999</v>
      </c>
      <c r="N3104" s="64" t="str">
        <f>+IF(Tabla1[[#This Row],[F PMPI]]="SÍ","No","Sí")</f>
        <v>Sí</v>
      </c>
      <c r="O3104" s="65">
        <f>+Tabla1[[#This Row],[PVL]]*1.055</f>
        <v>29387.189579999998</v>
      </c>
      <c r="P3104" s="65">
        <f>+Tabla1[[#This Row],[PVL]]*1.43</f>
        <v>39832.873079999998</v>
      </c>
      <c r="Q3104" s="66" t="str">
        <f>+HYPERLINK(Tabla1[[#This Row],[PAG]])</f>
        <v>https://todomusica.com.ar/parches/544-ve-0112-00.html</v>
      </c>
      <c r="R3104" s="67"/>
      <c r="S3104" s="68"/>
      <c r="T3104" s="69"/>
      <c r="U3104" s="69"/>
      <c r="V3104" s="69"/>
      <c r="W3104" s="69"/>
      <c r="X3104" s="69"/>
      <c r="Y3104" s="35"/>
      <c r="Z3104" s="35" t="s">
        <v>26767</v>
      </c>
      <c r="AA3104" s="36">
        <v>1</v>
      </c>
      <c r="AB3104" s="35" t="s">
        <v>27</v>
      </c>
      <c r="AC3104" s="35" t="str">
        <f>+IF(Tabla1[[#This Row],[STK]]="no","Sin STK", "STK disponible")</f>
        <v>STK disponible</v>
      </c>
      <c r="AD3104" s="35">
        <f>+I3104*J3104</f>
        <v>0</v>
      </c>
      <c r="AE3104" s="35">
        <f>+I3104*K3104</f>
        <v>0</v>
      </c>
      <c r="AF3104" s="36">
        <f>IF(Tabla1[[#This Row],[ref pack]]=1,Tabla1[[#This Row],[Pedido]],LCM(Tabla1[[#This Row],[MC VIEJO]],Tabla1[[#This Row],[Pedido]]))</f>
        <v>1</v>
      </c>
      <c r="AG3104" s="36">
        <f>+VLOOKUP(Tabla1[[#This Row],[Artículo]],'.'!$B$2:$D$11481,3,)</f>
        <v>1</v>
      </c>
      <c r="AH3104" s="37" t="str">
        <f>+IFERROR(SEARCH("pack",Tabla1[[#This Row],[PACK]]),"")</f>
        <v/>
      </c>
    </row>
    <row r="3105" spans="1:34" ht="24" customHeight="1" x14ac:dyDescent="0.2">
      <c r="A3105" s="50" t="s">
        <v>5337</v>
      </c>
      <c r="B3105" s="60" t="s">
        <v>5908</v>
      </c>
      <c r="C3105" s="61" t="s">
        <v>5909</v>
      </c>
      <c r="D3105" s="52" t="s">
        <v>9841</v>
      </c>
      <c r="E3105" s="53">
        <v>16748.2</v>
      </c>
      <c r="F3105" s="23" t="str">
        <f>+IFERROR(VLOOKUP(Tabla1[[#This Row],[Artículo]],'..'!$B$2:$D$569000,3,),"")</f>
        <v/>
      </c>
      <c r="G3105" s="24" t="str">
        <f>IF(H3105=AF3105,"", "Error MC")</f>
        <v>Error MC</v>
      </c>
      <c r="H3105" s="62"/>
      <c r="I3105" s="54">
        <f>+Tabla1[[#This Row],[MC]]*Tabla1[[#This Row],[Pedido]]*Tabla1[[#This Row],[PVC ]]</f>
        <v>0</v>
      </c>
      <c r="J3105" s="26">
        <v>0.21</v>
      </c>
      <c r="K3105" s="63"/>
      <c r="L3105" s="28" t="s">
        <v>17</v>
      </c>
      <c r="M3105" s="53">
        <v>29384.717000000001</v>
      </c>
      <c r="N3105" s="64" t="str">
        <f>+IF(Tabla1[[#This Row],[F PMPI]]="SÍ","No","Sí")</f>
        <v>Sí</v>
      </c>
      <c r="O3105" s="65">
        <f>+Tabla1[[#This Row],[PVL]]*1.055</f>
        <v>31000.876434999998</v>
      </c>
      <c r="P3105" s="65">
        <f>+Tabla1[[#This Row],[PVL]]*1.43</f>
        <v>42020.14531</v>
      </c>
      <c r="Q3105" s="66" t="str">
        <f>+HYPERLINK(Tabla1[[#This Row],[PAG]])</f>
        <v>https://todomusica.com.ar/parches/1019-ve-0113-00.html</v>
      </c>
      <c r="R3105" s="67"/>
      <c r="S3105" s="68"/>
      <c r="T3105" s="69"/>
      <c r="U3105" s="69"/>
      <c r="V3105" s="69"/>
      <c r="W3105" s="69"/>
      <c r="X3105" s="69"/>
      <c r="Y3105" s="35"/>
      <c r="Z3105" s="35" t="s">
        <v>26768</v>
      </c>
      <c r="AA3105" s="36">
        <v>1</v>
      </c>
      <c r="AB3105" s="35" t="s">
        <v>27</v>
      </c>
      <c r="AC3105" s="35" t="str">
        <f>+IF(Tabla1[[#This Row],[STK]]="no","Sin STK", "STK disponible")</f>
        <v>STK disponible</v>
      </c>
      <c r="AD3105" s="35">
        <f>+I3105*J3105</f>
        <v>0</v>
      </c>
      <c r="AE3105" s="35">
        <f>+I3105*K3105</f>
        <v>0</v>
      </c>
      <c r="AF3105" s="36">
        <f>IF(Tabla1[[#This Row],[ref pack]]=1,Tabla1[[#This Row],[Pedido]],LCM(Tabla1[[#This Row],[MC VIEJO]],Tabla1[[#This Row],[Pedido]]))</f>
        <v>1</v>
      </c>
      <c r="AG3105" s="36">
        <f>+VLOOKUP(Tabla1[[#This Row],[Artículo]],'.'!$B$2:$D$11481,3,)</f>
        <v>1</v>
      </c>
      <c r="AH3105" s="37" t="str">
        <f>+IFERROR(SEARCH("pack",Tabla1[[#This Row],[PACK]]),"")</f>
        <v/>
      </c>
    </row>
    <row r="3106" spans="1:34" ht="24" customHeight="1" x14ac:dyDescent="0.2">
      <c r="A3106" s="50" t="s">
        <v>5337</v>
      </c>
      <c r="B3106" s="60" t="s">
        <v>5910</v>
      </c>
      <c r="C3106" s="61" t="s">
        <v>5911</v>
      </c>
      <c r="D3106" s="52" t="s">
        <v>9841</v>
      </c>
      <c r="E3106" s="53">
        <v>17734.759999999998</v>
      </c>
      <c r="F3106" s="23" t="str">
        <f>+IFERROR(VLOOKUP(Tabla1[[#This Row],[Artículo]],'..'!$B$2:$D$569000,3,),"")</f>
        <v/>
      </c>
      <c r="G3106" s="24" t="str">
        <f>IF(H3106=AF3106,"", "Error MC")</f>
        <v>Error MC</v>
      </c>
      <c r="H3106" s="62"/>
      <c r="I3106" s="54">
        <f>+Tabla1[[#This Row],[MC]]*Tabla1[[#This Row],[Pedido]]*Tabla1[[#This Row],[PVC ]]</f>
        <v>0</v>
      </c>
      <c r="J3106" s="26">
        <v>0.21</v>
      </c>
      <c r="K3106" s="63"/>
      <c r="L3106" s="28" t="s">
        <v>17</v>
      </c>
      <c r="M3106" s="53">
        <v>31115.633999999998</v>
      </c>
      <c r="N3106" s="64" t="str">
        <f>+IF(Tabla1[[#This Row],[F PMPI]]="SÍ","No","Sí")</f>
        <v>Sí</v>
      </c>
      <c r="O3106" s="65">
        <f>+Tabla1[[#This Row],[PVL]]*1.055</f>
        <v>32826.993869999998</v>
      </c>
      <c r="P3106" s="65">
        <f>+Tabla1[[#This Row],[PVL]]*1.43</f>
        <v>44495.356619999999</v>
      </c>
      <c r="Q3106" s="66" t="str">
        <f>+HYPERLINK(Tabla1[[#This Row],[PAG]])</f>
        <v>https://todomusica.com.ar/parches/3954-ve-0114-00.html</v>
      </c>
      <c r="R3106" s="67"/>
      <c r="S3106" s="68"/>
      <c r="T3106" s="69"/>
      <c r="U3106" s="69"/>
      <c r="V3106" s="69"/>
      <c r="W3106" s="69"/>
      <c r="X3106" s="69"/>
      <c r="Y3106" s="35"/>
      <c r="Z3106" s="35" t="s">
        <v>26769</v>
      </c>
      <c r="AA3106" s="36">
        <v>1</v>
      </c>
      <c r="AB3106" s="35" t="s">
        <v>27</v>
      </c>
      <c r="AC3106" s="35" t="str">
        <f>+IF(Tabla1[[#This Row],[STK]]="no","Sin STK", "STK disponible")</f>
        <v>STK disponible</v>
      </c>
      <c r="AD3106" s="35">
        <f>+I3106*J3106</f>
        <v>0</v>
      </c>
      <c r="AE3106" s="35">
        <f>+I3106*K3106</f>
        <v>0</v>
      </c>
      <c r="AF3106" s="36">
        <f>IF(Tabla1[[#This Row],[ref pack]]=1,Tabla1[[#This Row],[Pedido]],LCM(Tabla1[[#This Row],[MC VIEJO]],Tabla1[[#This Row],[Pedido]]))</f>
        <v>1</v>
      </c>
      <c r="AG3106" s="36">
        <f>+VLOOKUP(Tabla1[[#This Row],[Artículo]],'.'!$B$2:$D$11481,3,)</f>
        <v>1</v>
      </c>
      <c r="AH3106" s="37" t="str">
        <f>+IFERROR(SEARCH("pack",Tabla1[[#This Row],[PACK]]),"")</f>
        <v/>
      </c>
    </row>
    <row r="3107" spans="1:34" ht="24" customHeight="1" x14ac:dyDescent="0.2">
      <c r="A3107" s="50" t="s">
        <v>5337</v>
      </c>
      <c r="B3107" s="60" t="s">
        <v>5912</v>
      </c>
      <c r="C3107" s="61" t="s">
        <v>5913</v>
      </c>
      <c r="D3107" s="52" t="s">
        <v>9841</v>
      </c>
      <c r="E3107" s="53">
        <v>19960.2</v>
      </c>
      <c r="F3107" s="23" t="str">
        <f>+IFERROR(VLOOKUP(Tabla1[[#This Row],[Artículo]],'..'!$B$2:$D$569000,3,),"")</f>
        <v/>
      </c>
      <c r="G3107" s="24" t="str">
        <f>IF(H3107=AF3107,"", "Error MC")</f>
        <v>Error MC</v>
      </c>
      <c r="H3107" s="62"/>
      <c r="I3107" s="54">
        <f>+Tabla1[[#This Row],[MC]]*Tabla1[[#This Row],[Pedido]]*Tabla1[[#This Row],[PVC ]]</f>
        <v>0</v>
      </c>
      <c r="J3107" s="26">
        <v>0.21</v>
      </c>
      <c r="K3107" s="63"/>
      <c r="L3107" s="28" t="s">
        <v>17</v>
      </c>
      <c r="M3107" s="53">
        <v>35020.171000000002</v>
      </c>
      <c r="N3107" s="64" t="str">
        <f>+IF(Tabla1[[#This Row],[F PMPI]]="SÍ","No","Sí")</f>
        <v>Sí</v>
      </c>
      <c r="O3107" s="65">
        <f>+Tabla1[[#This Row],[PVL]]*1.055</f>
        <v>36946.280404999998</v>
      </c>
      <c r="P3107" s="65">
        <f>+Tabla1[[#This Row],[PVL]]*1.43</f>
        <v>50078.844530000002</v>
      </c>
      <c r="Q3107" s="66" t="str">
        <f>+HYPERLINK(Tabla1[[#This Row],[PAG]])</f>
        <v>https://todomusica.com.ar/parches/2304-ve-0116-00.html</v>
      </c>
      <c r="R3107" s="67"/>
      <c r="S3107" s="68"/>
      <c r="T3107" s="69"/>
      <c r="U3107" s="69"/>
      <c r="V3107" s="69"/>
      <c r="W3107" s="69"/>
      <c r="X3107" s="69"/>
      <c r="Y3107" s="35"/>
      <c r="Z3107" s="35" t="s">
        <v>26770</v>
      </c>
      <c r="AA3107" s="36">
        <v>1</v>
      </c>
      <c r="AB3107" s="35" t="s">
        <v>27</v>
      </c>
      <c r="AC3107" s="35" t="str">
        <f>+IF(Tabla1[[#This Row],[STK]]="no","Sin STK", "STK disponible")</f>
        <v>STK disponible</v>
      </c>
      <c r="AD3107" s="35">
        <f>+I3107*J3107</f>
        <v>0</v>
      </c>
      <c r="AE3107" s="35">
        <f>+I3107*K3107</f>
        <v>0</v>
      </c>
      <c r="AF3107" s="36">
        <f>IF(Tabla1[[#This Row],[ref pack]]=1,Tabla1[[#This Row],[Pedido]],LCM(Tabla1[[#This Row],[MC VIEJO]],Tabla1[[#This Row],[Pedido]]))</f>
        <v>1</v>
      </c>
      <c r="AG3107" s="36">
        <f>+VLOOKUP(Tabla1[[#This Row],[Artículo]],'.'!$B$2:$D$11481,3,)</f>
        <v>1</v>
      </c>
      <c r="AH3107" s="37" t="str">
        <f>+IFERROR(SEARCH("pack",Tabla1[[#This Row],[PACK]]),"")</f>
        <v/>
      </c>
    </row>
    <row r="3108" spans="1:34" ht="24" customHeight="1" x14ac:dyDescent="0.2">
      <c r="A3108" s="50" t="s">
        <v>5337</v>
      </c>
      <c r="B3108" s="60" t="s">
        <v>5914</v>
      </c>
      <c r="C3108" s="61" t="s">
        <v>5915</v>
      </c>
      <c r="D3108" s="52" t="s">
        <v>27</v>
      </c>
      <c r="E3108" s="53">
        <v>21657.96</v>
      </c>
      <c r="F3108" s="23" t="str">
        <f>+IFERROR(VLOOKUP(Tabla1[[#This Row],[Artículo]],'..'!$B$2:$D$569000,3,),"")</f>
        <v/>
      </c>
      <c r="G3108" s="24" t="str">
        <f>IF(H3108=AF3108,"", "Error MC")</f>
        <v>Error MC</v>
      </c>
      <c r="H3108" s="62"/>
      <c r="I3108" s="54">
        <f>+Tabla1[[#This Row],[MC]]*Tabla1[[#This Row],[Pedido]]*Tabla1[[#This Row],[PVC ]]</f>
        <v>0</v>
      </c>
      <c r="J3108" s="26">
        <v>0.21</v>
      </c>
      <c r="K3108" s="63"/>
      <c r="L3108" s="28" t="s">
        <v>17</v>
      </c>
      <c r="M3108" s="53">
        <v>37998.887999999999</v>
      </c>
      <c r="N3108" s="64" t="str">
        <f>+IF(Tabla1[[#This Row],[F PMPI]]="SÍ","No","Sí")</f>
        <v>Sí</v>
      </c>
      <c r="O3108" s="65">
        <f>+Tabla1[[#This Row],[PVL]]*1.055</f>
        <v>40088.826839999994</v>
      </c>
      <c r="P3108" s="65">
        <f>+Tabla1[[#This Row],[PVL]]*1.43</f>
        <v>54338.409839999993</v>
      </c>
      <c r="Q3108" s="66" t="str">
        <f>+HYPERLINK(Tabla1[[#This Row],[PAG]])</f>
        <v>https://todomusica.com.ar/productos-sin-categorias-de-netsuite/7833-batter-vintage-emperor-coated-18.html</v>
      </c>
      <c r="R3108" s="67"/>
      <c r="S3108" s="68"/>
      <c r="T3108" s="69"/>
      <c r="U3108" s="69"/>
      <c r="V3108" s="69"/>
      <c r="W3108" s="69"/>
      <c r="X3108" s="69"/>
      <c r="Y3108" s="35"/>
      <c r="Z3108" s="35" t="s">
        <v>26771</v>
      </c>
      <c r="AA3108" s="36">
        <v>1</v>
      </c>
      <c r="AB3108" s="35" t="s">
        <v>27</v>
      </c>
      <c r="AC3108" s="35" t="str">
        <f>+IF(Tabla1[[#This Row],[STK]]="no","Sin STK", "STK disponible")</f>
        <v>Sin STK</v>
      </c>
      <c r="AD3108" s="35">
        <f>+I3108*J3108</f>
        <v>0</v>
      </c>
      <c r="AE3108" s="35">
        <f>+I3108*K3108</f>
        <v>0</v>
      </c>
      <c r="AF3108" s="36">
        <f>IF(Tabla1[[#This Row],[ref pack]]=1,Tabla1[[#This Row],[Pedido]],LCM(Tabla1[[#This Row],[MC VIEJO]],Tabla1[[#This Row],[Pedido]]))</f>
        <v>1</v>
      </c>
      <c r="AG3108" s="36">
        <f>+VLOOKUP(Tabla1[[#This Row],[Artículo]],'.'!$B$2:$D$11481,3,)</f>
        <v>1</v>
      </c>
      <c r="AH3108" s="37" t="str">
        <f>+IFERROR(SEARCH("pack",Tabla1[[#This Row],[PACK]]),"")</f>
        <v/>
      </c>
    </row>
    <row r="3109" spans="1:34" ht="24" customHeight="1" x14ac:dyDescent="0.2">
      <c r="A3109" s="50" t="s">
        <v>5337</v>
      </c>
      <c r="B3109" s="60" t="s">
        <v>5916</v>
      </c>
      <c r="C3109" s="61" t="s">
        <v>5917</v>
      </c>
      <c r="D3109" s="52" t="s">
        <v>9841</v>
      </c>
      <c r="E3109" s="53">
        <v>14270.4</v>
      </c>
      <c r="F3109" s="23" t="str">
        <f>+IFERROR(VLOOKUP(Tabla1[[#This Row],[Artículo]],'..'!$B$2:$D$569000,3,),"")</f>
        <v/>
      </c>
      <c r="G3109" s="24" t="str">
        <f>IF(H3109=AF3109,"", "Error MC")</f>
        <v>Error MC</v>
      </c>
      <c r="H3109" s="62"/>
      <c r="I3109" s="54">
        <f>+Tabla1[[#This Row],[MC]]*Tabla1[[#This Row],[Pedido]]*Tabla1[[#This Row],[PVC ]]</f>
        <v>0</v>
      </c>
      <c r="J3109" s="26">
        <v>0.21</v>
      </c>
      <c r="K3109" s="63"/>
      <c r="L3109" s="28" t="s">
        <v>17</v>
      </c>
      <c r="M3109" s="53">
        <v>25037.417000000001</v>
      </c>
      <c r="N3109" s="64" t="str">
        <f>+IF(Tabla1[[#This Row],[F PMPI]]="SÍ","No","Sí")</f>
        <v>Sí</v>
      </c>
      <c r="O3109" s="65">
        <f>+Tabla1[[#This Row],[PVL]]*1.055</f>
        <v>26414.474934999998</v>
      </c>
      <c r="P3109" s="65">
        <f>+Tabla1[[#This Row],[PVL]]*1.43</f>
        <v>35803.506309999997</v>
      </c>
      <c r="Q3109" s="66" t="str">
        <f>+HYPERLINK(Tabla1[[#This Row],[PAG]])</f>
        <v>https://todomusica.com.ar/parches/3955-ve-0308-00.html</v>
      </c>
      <c r="R3109" s="67"/>
      <c r="S3109" s="68"/>
      <c r="T3109" s="69"/>
      <c r="U3109" s="69"/>
      <c r="V3109" s="69"/>
      <c r="W3109" s="69"/>
      <c r="X3109" s="69"/>
      <c r="Y3109" s="35"/>
      <c r="Z3109" s="35" t="s">
        <v>26772</v>
      </c>
      <c r="AA3109" s="36">
        <v>1</v>
      </c>
      <c r="AB3109" s="35" t="s">
        <v>27</v>
      </c>
      <c r="AC3109" s="35" t="str">
        <f>+IF(Tabla1[[#This Row],[STK]]="no","Sin STK", "STK disponible")</f>
        <v>STK disponible</v>
      </c>
      <c r="AD3109" s="35">
        <f>+I3109*J3109</f>
        <v>0</v>
      </c>
      <c r="AE3109" s="35">
        <f>+I3109*K3109</f>
        <v>0</v>
      </c>
      <c r="AF3109" s="36">
        <f>IF(Tabla1[[#This Row],[ref pack]]=1,Tabla1[[#This Row],[Pedido]],LCM(Tabla1[[#This Row],[MC VIEJO]],Tabla1[[#This Row],[Pedido]]))</f>
        <v>1</v>
      </c>
      <c r="AG3109" s="36">
        <f>+VLOOKUP(Tabla1[[#This Row],[Artículo]],'.'!$B$2:$D$11481,3,)</f>
        <v>1</v>
      </c>
      <c r="AH3109" s="37" t="str">
        <f>+IFERROR(SEARCH("pack",Tabla1[[#This Row],[PACK]]),"")</f>
        <v/>
      </c>
    </row>
    <row r="3110" spans="1:34" ht="24" customHeight="1" x14ac:dyDescent="0.2">
      <c r="A3110" s="50" t="s">
        <v>5337</v>
      </c>
      <c r="B3110" s="60" t="s">
        <v>5918</v>
      </c>
      <c r="C3110" s="61" t="s">
        <v>5919</v>
      </c>
      <c r="D3110" s="52" t="s">
        <v>27</v>
      </c>
      <c r="E3110" s="53">
        <v>15027.5</v>
      </c>
      <c r="F3110" s="23" t="str">
        <f>+IFERROR(VLOOKUP(Tabla1[[#This Row],[Artículo]],'..'!$B$2:$D$569000,3,),"")</f>
        <v/>
      </c>
      <c r="G3110" s="24" t="str">
        <f>IF(H3110=AF3110,"", "Error MC")</f>
        <v>Error MC</v>
      </c>
      <c r="H3110" s="62"/>
      <c r="I3110" s="54">
        <f>+Tabla1[[#This Row],[MC]]*Tabla1[[#This Row],[Pedido]]*Tabla1[[#This Row],[PVC ]]</f>
        <v>0</v>
      </c>
      <c r="J3110" s="26">
        <v>0.21</v>
      </c>
      <c r="K3110" s="63"/>
      <c r="L3110" s="28" t="s">
        <v>17</v>
      </c>
      <c r="M3110" s="53">
        <v>26365.755000000001</v>
      </c>
      <c r="N3110" s="64" t="str">
        <f>+IF(Tabla1[[#This Row],[F PMPI]]="SÍ","No","Sí")</f>
        <v>Sí</v>
      </c>
      <c r="O3110" s="65">
        <f>+Tabla1[[#This Row],[PVL]]*1.055</f>
        <v>27815.871524999999</v>
      </c>
      <c r="P3110" s="65">
        <f>+Tabla1[[#This Row],[PVL]]*1.43</f>
        <v>37703.029649999997</v>
      </c>
      <c r="Q3110" s="66" t="str">
        <f>+HYPERLINK(Tabla1[[#This Row],[PAG]])</f>
        <v>https://todomusica.com.ar/productos-sin-categorias-de-netsuite/3956-ve-0310-00.html</v>
      </c>
      <c r="R3110" s="67"/>
      <c r="S3110" s="68"/>
      <c r="T3110" s="69"/>
      <c r="U3110" s="69"/>
      <c r="V3110" s="69"/>
      <c r="W3110" s="69"/>
      <c r="X3110" s="69"/>
      <c r="Y3110" s="35"/>
      <c r="Z3110" s="35" t="s">
        <v>26773</v>
      </c>
      <c r="AA3110" s="36">
        <v>1</v>
      </c>
      <c r="AB3110" s="35" t="s">
        <v>27</v>
      </c>
      <c r="AC3110" s="35" t="str">
        <f>+IF(Tabla1[[#This Row],[STK]]="no","Sin STK", "STK disponible")</f>
        <v>Sin STK</v>
      </c>
      <c r="AD3110" s="35">
        <f>+I3110*J3110</f>
        <v>0</v>
      </c>
      <c r="AE3110" s="35">
        <f>+I3110*K3110</f>
        <v>0</v>
      </c>
      <c r="AF3110" s="36">
        <f>IF(Tabla1[[#This Row],[ref pack]]=1,Tabla1[[#This Row],[Pedido]],LCM(Tabla1[[#This Row],[MC VIEJO]],Tabla1[[#This Row],[Pedido]]))</f>
        <v>1</v>
      </c>
      <c r="AG3110" s="36">
        <f>+VLOOKUP(Tabla1[[#This Row],[Artículo]],'.'!$B$2:$D$11481,3,)</f>
        <v>1</v>
      </c>
      <c r="AH3110" s="37" t="str">
        <f>+IFERROR(SEARCH("pack",Tabla1[[#This Row],[PACK]]),"")</f>
        <v/>
      </c>
    </row>
    <row r="3111" spans="1:34" ht="24" customHeight="1" x14ac:dyDescent="0.2">
      <c r="A3111" s="50" t="s">
        <v>5337</v>
      </c>
      <c r="B3111" s="60" t="s">
        <v>5920</v>
      </c>
      <c r="C3111" s="61" t="s">
        <v>5921</v>
      </c>
      <c r="D3111" s="52" t="s">
        <v>27</v>
      </c>
      <c r="E3111" s="53">
        <v>15876.41</v>
      </c>
      <c r="F3111" s="23" t="str">
        <f>+IFERROR(VLOOKUP(Tabla1[[#This Row],[Artículo]],'..'!$B$2:$D$569000,3,),"")</f>
        <v/>
      </c>
      <c r="G3111" s="24" t="str">
        <f>IF(H3111=AF3111,"", "Error MC")</f>
        <v>Error MC</v>
      </c>
      <c r="H3111" s="62"/>
      <c r="I3111" s="54">
        <f>+Tabla1[[#This Row],[MC]]*Tabla1[[#This Row],[Pedido]]*Tabla1[[#This Row],[PVC ]]</f>
        <v>0</v>
      </c>
      <c r="J3111" s="26">
        <v>0.21</v>
      </c>
      <c r="K3111" s="63"/>
      <c r="L3111" s="28" t="s">
        <v>17</v>
      </c>
      <c r="M3111" s="53">
        <v>27855.155999999999</v>
      </c>
      <c r="N3111" s="64" t="str">
        <f>+IF(Tabla1[[#This Row],[F PMPI]]="SÍ","No","Sí")</f>
        <v>Sí</v>
      </c>
      <c r="O3111" s="65">
        <f>+Tabla1[[#This Row],[PVL]]*1.055</f>
        <v>29387.189579999998</v>
      </c>
      <c r="P3111" s="65">
        <f>+Tabla1[[#This Row],[PVL]]*1.43</f>
        <v>39832.873079999998</v>
      </c>
      <c r="Q3111" s="66" t="str">
        <f>+HYPERLINK(Tabla1[[#This Row],[PAG]])</f>
        <v>https://todomusica.com.ar/parches/3957-ve-0312-00.html</v>
      </c>
      <c r="R3111" s="67"/>
      <c r="S3111" s="68"/>
      <c r="T3111" s="69"/>
      <c r="U3111" s="69"/>
      <c r="V3111" s="69"/>
      <c r="W3111" s="69"/>
      <c r="X3111" s="69"/>
      <c r="Y3111" s="35"/>
      <c r="Z3111" s="35" t="s">
        <v>26774</v>
      </c>
      <c r="AA3111" s="36">
        <v>1</v>
      </c>
      <c r="AB3111" s="35" t="s">
        <v>27</v>
      </c>
      <c r="AC3111" s="35" t="str">
        <f>+IF(Tabla1[[#This Row],[STK]]="no","Sin STK", "STK disponible")</f>
        <v>Sin STK</v>
      </c>
      <c r="AD3111" s="35">
        <f>+I3111*J3111</f>
        <v>0</v>
      </c>
      <c r="AE3111" s="35">
        <f>+I3111*K3111</f>
        <v>0</v>
      </c>
      <c r="AF3111" s="36">
        <f>IF(Tabla1[[#This Row],[ref pack]]=1,Tabla1[[#This Row],[Pedido]],LCM(Tabla1[[#This Row],[MC VIEJO]],Tabla1[[#This Row],[Pedido]]))</f>
        <v>1</v>
      </c>
      <c r="AG3111" s="36">
        <f>+VLOOKUP(Tabla1[[#This Row],[Artículo]],'.'!$B$2:$D$11481,3,)</f>
        <v>1</v>
      </c>
      <c r="AH3111" s="37" t="str">
        <f>+IFERROR(SEARCH("pack",Tabla1[[#This Row],[PACK]]),"")</f>
        <v/>
      </c>
    </row>
    <row r="3112" spans="1:34" ht="24" customHeight="1" x14ac:dyDescent="0.2">
      <c r="A3112" s="50" t="s">
        <v>5337</v>
      </c>
      <c r="B3112" s="60" t="s">
        <v>5922</v>
      </c>
      <c r="C3112" s="61" t="s">
        <v>5923</v>
      </c>
      <c r="D3112" s="52" t="s">
        <v>27</v>
      </c>
      <c r="E3112" s="53">
        <v>16748.2</v>
      </c>
      <c r="F3112" s="23" t="str">
        <f>+IFERROR(VLOOKUP(Tabla1[[#This Row],[Artículo]],'..'!$B$2:$D$569000,3,),"")</f>
        <v/>
      </c>
      <c r="G3112" s="24" t="str">
        <f>IF(H3112=AF3112,"", "Error MC")</f>
        <v>Error MC</v>
      </c>
      <c r="H3112" s="62"/>
      <c r="I3112" s="54">
        <f>+Tabla1[[#This Row],[MC]]*Tabla1[[#This Row],[Pedido]]*Tabla1[[#This Row],[PVC ]]</f>
        <v>0</v>
      </c>
      <c r="J3112" s="26">
        <v>0.21</v>
      </c>
      <c r="K3112" s="63"/>
      <c r="L3112" s="28" t="s">
        <v>17</v>
      </c>
      <c r="M3112" s="53">
        <v>29384.717000000001</v>
      </c>
      <c r="N3112" s="64" t="str">
        <f>+IF(Tabla1[[#This Row],[F PMPI]]="SÍ","No","Sí")</f>
        <v>Sí</v>
      </c>
      <c r="O3112" s="65">
        <f>+Tabla1[[#This Row],[PVL]]*1.055</f>
        <v>31000.876434999998</v>
      </c>
      <c r="P3112" s="65">
        <f>+Tabla1[[#This Row],[PVL]]*1.43</f>
        <v>42020.14531</v>
      </c>
      <c r="Q3112" s="66" t="str">
        <f>+HYPERLINK(Tabla1[[#This Row],[PAG]])</f>
        <v>https://todomusica.com.ar/parches/8785-batter-vintage.html</v>
      </c>
      <c r="R3112" s="67"/>
      <c r="S3112" s="68"/>
      <c r="T3112" s="69"/>
      <c r="U3112" s="69"/>
      <c r="V3112" s="69"/>
      <c r="W3112" s="69"/>
      <c r="X3112" s="69"/>
      <c r="Y3112" s="35"/>
      <c r="Z3112" s="35" t="s">
        <v>26775</v>
      </c>
      <c r="AA3112" s="36">
        <v>1</v>
      </c>
      <c r="AB3112" s="35" t="s">
        <v>27</v>
      </c>
      <c r="AC3112" s="35" t="str">
        <f>+IF(Tabla1[[#This Row],[STK]]="no","Sin STK", "STK disponible")</f>
        <v>Sin STK</v>
      </c>
      <c r="AD3112" s="35">
        <f>+I3112*J3112</f>
        <v>0</v>
      </c>
      <c r="AE3112" s="35">
        <f>+I3112*K3112</f>
        <v>0</v>
      </c>
      <c r="AF3112" s="36">
        <f>IF(Tabla1[[#This Row],[ref pack]]=1,Tabla1[[#This Row],[Pedido]],LCM(Tabla1[[#This Row],[MC VIEJO]],Tabla1[[#This Row],[Pedido]]))</f>
        <v>1</v>
      </c>
      <c r="AG3112" s="36">
        <f>+VLOOKUP(Tabla1[[#This Row],[Artículo]],'.'!$B$2:$D$11481,3,)</f>
        <v>1</v>
      </c>
      <c r="AH3112" s="37" t="str">
        <f>+IFERROR(SEARCH("pack",Tabla1[[#This Row],[PACK]]),"")</f>
        <v/>
      </c>
    </row>
    <row r="3113" spans="1:34" ht="24" customHeight="1" x14ac:dyDescent="0.2">
      <c r="A3113" s="50" t="s">
        <v>5337</v>
      </c>
      <c r="B3113" s="60" t="s">
        <v>5924</v>
      </c>
      <c r="C3113" s="61" t="s">
        <v>5925</v>
      </c>
      <c r="D3113" s="52" t="s">
        <v>27</v>
      </c>
      <c r="E3113" s="53">
        <v>17734.759999999998</v>
      </c>
      <c r="F3113" s="23" t="str">
        <f>+IFERROR(VLOOKUP(Tabla1[[#This Row],[Artículo]],'..'!$B$2:$D$569000,3,),"")</f>
        <v/>
      </c>
      <c r="G3113" s="24" t="str">
        <f>IF(H3113=AF3113,"", "Error MC")</f>
        <v>Error MC</v>
      </c>
      <c r="H3113" s="62"/>
      <c r="I3113" s="54">
        <f>+Tabla1[[#This Row],[MC]]*Tabla1[[#This Row],[Pedido]]*Tabla1[[#This Row],[PVC ]]</f>
        <v>0</v>
      </c>
      <c r="J3113" s="26">
        <v>0.21</v>
      </c>
      <c r="K3113" s="63"/>
      <c r="L3113" s="28" t="s">
        <v>17</v>
      </c>
      <c r="M3113" s="53">
        <v>31115.633999999998</v>
      </c>
      <c r="N3113" s="64" t="str">
        <f>+IF(Tabla1[[#This Row],[F PMPI]]="SÍ","No","Sí")</f>
        <v>Sí</v>
      </c>
      <c r="O3113" s="65">
        <f>+Tabla1[[#This Row],[PVL]]*1.055</f>
        <v>32826.993869999998</v>
      </c>
      <c r="P3113" s="65">
        <f>+Tabla1[[#This Row],[PVL]]*1.43</f>
        <v>44495.356619999999</v>
      </c>
      <c r="Q3113" s="66" t="str">
        <f>+HYPERLINK(Tabla1[[#This Row],[PAG]])</f>
        <v>https://todomusica.com.ar/parches/3958-ve-0314-00.html</v>
      </c>
      <c r="R3113" s="67"/>
      <c r="S3113" s="68"/>
      <c r="T3113" s="69"/>
      <c r="U3113" s="69"/>
      <c r="V3113" s="69"/>
      <c r="W3113" s="69"/>
      <c r="X3113" s="69"/>
      <c r="Y3113" s="35"/>
      <c r="Z3113" s="35" t="s">
        <v>26776</v>
      </c>
      <c r="AA3113" s="36">
        <v>1</v>
      </c>
      <c r="AB3113" s="35" t="s">
        <v>27</v>
      </c>
      <c r="AC3113" s="35" t="str">
        <f>+IF(Tabla1[[#This Row],[STK]]="no","Sin STK", "STK disponible")</f>
        <v>Sin STK</v>
      </c>
      <c r="AD3113" s="35">
        <f>+I3113*J3113</f>
        <v>0</v>
      </c>
      <c r="AE3113" s="35">
        <f>+I3113*K3113</f>
        <v>0</v>
      </c>
      <c r="AF3113" s="36">
        <f>IF(Tabla1[[#This Row],[ref pack]]=1,Tabla1[[#This Row],[Pedido]],LCM(Tabla1[[#This Row],[MC VIEJO]],Tabla1[[#This Row],[Pedido]]))</f>
        <v>1</v>
      </c>
      <c r="AG3113" s="36">
        <f>+VLOOKUP(Tabla1[[#This Row],[Artículo]],'.'!$B$2:$D$11481,3,)</f>
        <v>1</v>
      </c>
      <c r="AH3113" s="37" t="str">
        <f>+IFERROR(SEARCH("pack",Tabla1[[#This Row],[PACK]]),"")</f>
        <v/>
      </c>
    </row>
    <row r="3114" spans="1:34" ht="24" customHeight="1" x14ac:dyDescent="0.2">
      <c r="A3114" s="50" t="s">
        <v>5337</v>
      </c>
      <c r="B3114" s="60" t="s">
        <v>5926</v>
      </c>
      <c r="C3114" s="61" t="s">
        <v>5927</v>
      </c>
      <c r="D3114" s="52" t="s">
        <v>9841</v>
      </c>
      <c r="E3114" s="53">
        <v>19960.2</v>
      </c>
      <c r="F3114" s="23" t="str">
        <f>+IFERROR(VLOOKUP(Tabla1[[#This Row],[Artículo]],'..'!$B$2:$D$569000,3,),"")</f>
        <v/>
      </c>
      <c r="G3114" s="24" t="str">
        <f>IF(H3114=AF3114,"", "Error MC")</f>
        <v>Error MC</v>
      </c>
      <c r="H3114" s="62"/>
      <c r="I3114" s="54">
        <f>+Tabla1[[#This Row],[MC]]*Tabla1[[#This Row],[Pedido]]*Tabla1[[#This Row],[PVC ]]</f>
        <v>0</v>
      </c>
      <c r="J3114" s="26">
        <v>0.21</v>
      </c>
      <c r="K3114" s="63"/>
      <c r="L3114" s="28" t="s">
        <v>17</v>
      </c>
      <c r="M3114" s="53">
        <v>35020.171000000002</v>
      </c>
      <c r="N3114" s="64" t="str">
        <f>+IF(Tabla1[[#This Row],[F PMPI]]="SÍ","No","Sí")</f>
        <v>Sí</v>
      </c>
      <c r="O3114" s="65">
        <f>+Tabla1[[#This Row],[PVL]]*1.055</f>
        <v>36946.280404999998</v>
      </c>
      <c r="P3114" s="65">
        <f>+Tabla1[[#This Row],[PVL]]*1.43</f>
        <v>50078.844530000002</v>
      </c>
      <c r="Q3114" s="66" t="str">
        <f>+HYPERLINK(Tabla1[[#This Row],[PAG]])</f>
        <v>https://todomusica.com.ar/parches/3959-ve-0316-00.html</v>
      </c>
      <c r="R3114" s="67"/>
      <c r="S3114" s="68"/>
      <c r="T3114" s="69"/>
      <c r="U3114" s="69"/>
      <c r="V3114" s="69"/>
      <c r="W3114" s="69"/>
      <c r="X3114" s="69"/>
      <c r="Y3114" s="35"/>
      <c r="Z3114" s="35" t="s">
        <v>26777</v>
      </c>
      <c r="AA3114" s="36">
        <v>1</v>
      </c>
      <c r="AB3114" s="35" t="s">
        <v>27</v>
      </c>
      <c r="AC3114" s="35" t="str">
        <f>+IF(Tabla1[[#This Row],[STK]]="no","Sin STK", "STK disponible")</f>
        <v>STK disponible</v>
      </c>
      <c r="AD3114" s="35">
        <f>+I3114*J3114</f>
        <v>0</v>
      </c>
      <c r="AE3114" s="35">
        <f>+I3114*K3114</f>
        <v>0</v>
      </c>
      <c r="AF3114" s="36">
        <f>IF(Tabla1[[#This Row],[ref pack]]=1,Tabla1[[#This Row],[Pedido]],LCM(Tabla1[[#This Row],[MC VIEJO]],Tabla1[[#This Row],[Pedido]]))</f>
        <v>1</v>
      </c>
      <c r="AG3114" s="36">
        <f>+VLOOKUP(Tabla1[[#This Row],[Artículo]],'.'!$B$2:$D$11481,3,)</f>
        <v>1</v>
      </c>
      <c r="AH3114" s="37" t="str">
        <f>+IFERROR(SEARCH("pack",Tabla1[[#This Row],[PACK]]),"")</f>
        <v/>
      </c>
    </row>
    <row r="3115" spans="1:34" ht="24" customHeight="1" x14ac:dyDescent="0.2">
      <c r="A3115" s="50" t="s">
        <v>5337</v>
      </c>
      <c r="B3115" s="60" t="s">
        <v>5928</v>
      </c>
      <c r="C3115" s="61" t="s">
        <v>5929</v>
      </c>
      <c r="D3115" s="52" t="s">
        <v>27</v>
      </c>
      <c r="E3115" s="53">
        <v>21657.96</v>
      </c>
      <c r="F3115" s="23" t="str">
        <f>+IFERROR(VLOOKUP(Tabla1[[#This Row],[Artículo]],'..'!$B$2:$D$569000,3,),"")</f>
        <v/>
      </c>
      <c r="G3115" s="24" t="str">
        <f>IF(H3115=AF3115,"", "Error MC")</f>
        <v>Error MC</v>
      </c>
      <c r="H3115" s="62"/>
      <c r="I3115" s="54">
        <f>+Tabla1[[#This Row],[MC]]*Tabla1[[#This Row],[Pedido]]*Tabla1[[#This Row],[PVC ]]</f>
        <v>0</v>
      </c>
      <c r="J3115" s="26">
        <v>0.21</v>
      </c>
      <c r="K3115" s="63"/>
      <c r="L3115" s="28" t="s">
        <v>17</v>
      </c>
      <c r="M3115" s="53">
        <v>37998.887999999999</v>
      </c>
      <c r="N3115" s="64" t="str">
        <f>+IF(Tabla1[[#This Row],[F PMPI]]="SÍ","No","Sí")</f>
        <v>Sí</v>
      </c>
      <c r="O3115" s="65">
        <f>+Tabla1[[#This Row],[PVL]]*1.055</f>
        <v>40088.826839999994</v>
      </c>
      <c r="P3115" s="65">
        <f>+Tabla1[[#This Row],[PVL]]*1.43</f>
        <v>54338.409839999993</v>
      </c>
      <c r="Q3115" s="66" t="str">
        <f>+HYPERLINK(Tabla1[[#This Row],[PAG]])</f>
        <v>https://todomusica.com.ar/parches/7834-parche-18-emperor-vintage-transparente-2-capas-2-x-75mil-para-tom-o-tambor-extra-duracion.html</v>
      </c>
      <c r="R3115" s="67"/>
      <c r="S3115" s="68"/>
      <c r="T3115" s="69"/>
      <c r="U3115" s="69"/>
      <c r="V3115" s="69"/>
      <c r="W3115" s="69"/>
      <c r="X3115" s="69"/>
      <c r="Y3115" s="35"/>
      <c r="Z3115" s="35" t="s">
        <v>26778</v>
      </c>
      <c r="AA3115" s="36">
        <v>1</v>
      </c>
      <c r="AB3115" s="35" t="s">
        <v>27</v>
      </c>
      <c r="AC3115" s="35" t="str">
        <f>+IF(Tabla1[[#This Row],[STK]]="no","Sin STK", "STK disponible")</f>
        <v>Sin STK</v>
      </c>
      <c r="AD3115" s="35">
        <f>+I3115*J3115</f>
        <v>0</v>
      </c>
      <c r="AE3115" s="35">
        <f>+I3115*K3115</f>
        <v>0</v>
      </c>
      <c r="AF3115" s="36">
        <f>IF(Tabla1[[#This Row],[ref pack]]=1,Tabla1[[#This Row],[Pedido]],LCM(Tabla1[[#This Row],[MC VIEJO]],Tabla1[[#This Row],[Pedido]]))</f>
        <v>1</v>
      </c>
      <c r="AG3115" s="36">
        <f>+VLOOKUP(Tabla1[[#This Row],[Artículo]],'.'!$B$2:$D$11481,3,)</f>
        <v>1</v>
      </c>
      <c r="AH3115" s="37" t="str">
        <f>+IFERROR(SEARCH("pack",Tabla1[[#This Row],[PACK]]),"")</f>
        <v/>
      </c>
    </row>
    <row r="3116" spans="1:34" ht="24" customHeight="1" x14ac:dyDescent="0.2">
      <c r="A3116" s="50" t="s">
        <v>5930</v>
      </c>
      <c r="B3116" s="60" t="s">
        <v>5931</v>
      </c>
      <c r="C3116" s="61" t="s">
        <v>5932</v>
      </c>
      <c r="D3116" s="52" t="s">
        <v>27</v>
      </c>
      <c r="E3116" s="53">
        <v>38772.92</v>
      </c>
      <c r="F3116" s="23" t="str">
        <f>+IFERROR(VLOOKUP(Tabla1[[#This Row],[Artículo]],'..'!$B$2:$D$569000,3,),"")</f>
        <v/>
      </c>
      <c r="G3116" s="24" t="str">
        <f>IF(H3116=AF3116,"", "Error MC")</f>
        <v>Error MC</v>
      </c>
      <c r="H3116" s="62"/>
      <c r="I3116" s="54">
        <f>+Tabla1[[#This Row],[MC]]*Tabla1[[#This Row],[Pedido]]*Tabla1[[#This Row],[PVC ]]</f>
        <v>0</v>
      </c>
      <c r="J3116" s="26">
        <v>0.21</v>
      </c>
      <c r="K3116" s="63"/>
      <c r="L3116" s="28" t="s">
        <v>17</v>
      </c>
      <c r="M3116" s="53">
        <v>68027.082999999999</v>
      </c>
      <c r="N3116" s="64" t="str">
        <f>+IF(Tabla1[[#This Row],[F PMPI]]="SÍ","No","Sí")</f>
        <v>Sí</v>
      </c>
      <c r="O3116" s="65">
        <f>+Tabla1[[#This Row],[PVL]]*1.055</f>
        <v>71768.572564999995</v>
      </c>
      <c r="P3116" s="65">
        <f>+Tabla1[[#This Row],[PVL]]*1.43</f>
        <v>97278.728689999989</v>
      </c>
      <c r="Q3116" s="66" t="str">
        <f>+HYPERLINK(Tabla1[[#This Row],[PAG]])</f>
        <v>https://todomusica.com.ar/bongos/3819-bg-5300-70.html</v>
      </c>
      <c r="R3116" s="67"/>
      <c r="S3116" s="68"/>
      <c r="T3116" s="69"/>
      <c r="U3116" s="69"/>
      <c r="V3116" s="69"/>
      <c r="W3116" s="69"/>
      <c r="X3116" s="69"/>
      <c r="Y3116" s="35"/>
      <c r="Z3116" s="35" t="s">
        <v>26779</v>
      </c>
      <c r="AA3116" s="36">
        <v>1</v>
      </c>
      <c r="AB3116" s="35" t="s">
        <v>27</v>
      </c>
      <c r="AC3116" s="35" t="str">
        <f>+IF(Tabla1[[#This Row],[STK]]="no","Sin STK", "STK disponible")</f>
        <v>Sin STK</v>
      </c>
      <c r="AD3116" s="35">
        <f>+I3116*J3116</f>
        <v>0</v>
      </c>
      <c r="AE3116" s="35">
        <f>+I3116*K3116</f>
        <v>0</v>
      </c>
      <c r="AF3116" s="36">
        <f>IF(Tabla1[[#This Row],[ref pack]]=1,Tabla1[[#This Row],[Pedido]],LCM(Tabla1[[#This Row],[MC VIEJO]],Tabla1[[#This Row],[Pedido]]))</f>
        <v>1</v>
      </c>
      <c r="AG3116" s="36">
        <f>+VLOOKUP(Tabla1[[#This Row],[Artículo]],'.'!$B$2:$D$11481,3,)</f>
        <v>1</v>
      </c>
      <c r="AH3116" s="37" t="str">
        <f>+IFERROR(SEARCH("pack",Tabla1[[#This Row],[PACK]]),"")</f>
        <v/>
      </c>
    </row>
    <row r="3117" spans="1:34" ht="24" customHeight="1" x14ac:dyDescent="0.2">
      <c r="A3117" s="50" t="s">
        <v>5930</v>
      </c>
      <c r="B3117" s="60" t="s">
        <v>5933</v>
      </c>
      <c r="C3117" s="61" t="s">
        <v>5934</v>
      </c>
      <c r="D3117" s="52" t="s">
        <v>27</v>
      </c>
      <c r="E3117" s="53">
        <v>218878.17</v>
      </c>
      <c r="F3117" s="23" t="str">
        <f>+IFERROR(VLOOKUP(Tabla1[[#This Row],[Artículo]],'..'!$B$2:$D$569000,3,),"")</f>
        <v/>
      </c>
      <c r="G3117" s="24" t="str">
        <f>IF(H3117=AF3117,"", "Error MC")</f>
        <v>Error MC</v>
      </c>
      <c r="H3117" s="62"/>
      <c r="I3117" s="54">
        <f>+Tabla1[[#This Row],[MC]]*Tabla1[[#This Row],[Pedido]]*Tabla1[[#This Row],[PVC ]]</f>
        <v>0</v>
      </c>
      <c r="J3117" s="26">
        <v>0.21</v>
      </c>
      <c r="K3117" s="63"/>
      <c r="L3117" s="28" t="s">
        <v>17</v>
      </c>
      <c r="M3117" s="53">
        <v>384021.75400000002</v>
      </c>
      <c r="N3117" s="64" t="str">
        <f>+IF(Tabla1[[#This Row],[F PMPI]]="SÍ","No","Sí")</f>
        <v>Sí</v>
      </c>
      <c r="O3117" s="65">
        <f>+Tabla1[[#This Row],[PVL]]*1.055</f>
        <v>405142.95046999998</v>
      </c>
      <c r="P3117" s="65">
        <f>+Tabla1[[#This Row],[PVL]]*1.43</f>
        <v>549151.10822000005</v>
      </c>
      <c r="Q3117" s="66" t="str">
        <f>+HYPERLINK(Tabla1[[#This Row],[PAG]])</f>
        <v>https://todomusica.com.ar/productos-sin-categorias-de-netsuite/5608-404.html</v>
      </c>
      <c r="R3117" s="67"/>
      <c r="S3117" s="68"/>
      <c r="T3117" s="69"/>
      <c r="U3117" s="69"/>
      <c r="V3117" s="69"/>
      <c r="W3117" s="69"/>
      <c r="X3117" s="69"/>
      <c r="Y3117" s="35"/>
      <c r="Z3117" s="35" t="s">
        <v>26780</v>
      </c>
      <c r="AA3117" s="36">
        <v>1</v>
      </c>
      <c r="AB3117" s="35" t="s">
        <v>27</v>
      </c>
      <c r="AC3117" s="35" t="str">
        <f>+IF(Tabla1[[#This Row],[STK]]="no","Sin STK", "STK disponible")</f>
        <v>Sin STK</v>
      </c>
      <c r="AD3117" s="35">
        <f>+I3117*J3117</f>
        <v>0</v>
      </c>
      <c r="AE3117" s="35">
        <f>+I3117*K3117</f>
        <v>0</v>
      </c>
      <c r="AF3117" s="36">
        <f>IF(Tabla1[[#This Row],[ref pack]]=1,Tabla1[[#This Row],[Pedido]],LCM(Tabla1[[#This Row],[MC VIEJO]],Tabla1[[#This Row],[Pedido]]))</f>
        <v>1</v>
      </c>
      <c r="AG3117" s="36">
        <f>+VLOOKUP(Tabla1[[#This Row],[Artículo]],'.'!$B$2:$D$11481,3,)</f>
        <v>1</v>
      </c>
      <c r="AH3117" s="37" t="str">
        <f>+IFERROR(SEARCH("pack",Tabla1[[#This Row],[PACK]]),"")</f>
        <v/>
      </c>
    </row>
    <row r="3118" spans="1:34" ht="24" customHeight="1" x14ac:dyDescent="0.2">
      <c r="A3118" s="50" t="s">
        <v>5930</v>
      </c>
      <c r="B3118" s="60" t="s">
        <v>5935</v>
      </c>
      <c r="C3118" s="61" t="s">
        <v>5936</v>
      </c>
      <c r="D3118" s="52" t="s">
        <v>27</v>
      </c>
      <c r="E3118" s="53">
        <v>145464.54</v>
      </c>
      <c r="F3118" s="23" t="str">
        <f>+IFERROR(VLOOKUP(Tabla1[[#This Row],[Artículo]],'..'!$B$2:$D$569000,3,),"")</f>
        <v/>
      </c>
      <c r="G3118" s="24" t="str">
        <f>IF(H3118=AF3118,"", "Error MC")</f>
        <v>Error MC</v>
      </c>
      <c r="H3118" s="62"/>
      <c r="I3118" s="54">
        <f>+Tabla1[[#This Row],[MC]]*Tabla1[[#This Row],[Pedido]]*Tabla1[[#This Row],[PVC ]]</f>
        <v>0</v>
      </c>
      <c r="J3118" s="26">
        <v>0.21</v>
      </c>
      <c r="K3118" s="63"/>
      <c r="L3118" s="28" t="s">
        <v>17</v>
      </c>
      <c r="M3118" s="53">
        <v>255217.53200000001</v>
      </c>
      <c r="N3118" s="64" t="str">
        <f>+IF(Tabla1[[#This Row],[F PMPI]]="SÍ","No","Sí")</f>
        <v>No</v>
      </c>
      <c r="O3118" s="65">
        <f>+Tabla1[[#This Row],[PVL]]*1.055</f>
        <v>269254.49625999999</v>
      </c>
      <c r="P3118" s="65">
        <f>+Tabla1[[#This Row],[PVL]]*1.43</f>
        <v>364961.07075999997</v>
      </c>
      <c r="Q3118" s="66" t="str">
        <f>+HYPERLINK(Tabla1[[#This Row],[PAG]])</f>
        <v>https://todomusica.com.ar/productos-sin-categorias-de-netsuite/5611-404.html</v>
      </c>
      <c r="R3118" s="67"/>
      <c r="S3118" s="68"/>
      <c r="T3118" s="69"/>
      <c r="U3118" s="69"/>
      <c r="V3118" s="69"/>
      <c r="W3118" s="69"/>
      <c r="X3118" s="69"/>
      <c r="Y3118" s="35"/>
      <c r="Z3118" s="35" t="s">
        <v>26781</v>
      </c>
      <c r="AA3118" s="36">
        <v>1</v>
      </c>
      <c r="AB3118" s="35" t="s">
        <v>9849</v>
      </c>
      <c r="AC3118" s="35" t="str">
        <f>+IF(Tabla1[[#This Row],[STK]]="no","Sin STK", "STK disponible")</f>
        <v>Sin STK</v>
      </c>
      <c r="AD3118" s="35">
        <f>+I3118*J3118</f>
        <v>0</v>
      </c>
      <c r="AE3118" s="35">
        <f>+I3118*K3118</f>
        <v>0</v>
      </c>
      <c r="AF3118" s="36">
        <f>IF(Tabla1[[#This Row],[ref pack]]=1,Tabla1[[#This Row],[Pedido]],LCM(Tabla1[[#This Row],[MC VIEJO]],Tabla1[[#This Row],[Pedido]]))</f>
        <v>1</v>
      </c>
      <c r="AG3118" s="36">
        <f>+VLOOKUP(Tabla1[[#This Row],[Artículo]],'.'!$B$2:$D$11481,3,)</f>
        <v>1</v>
      </c>
      <c r="AH3118" s="37" t="str">
        <f>+IFERROR(SEARCH("pack",Tabla1[[#This Row],[PACK]]),"")</f>
        <v/>
      </c>
    </row>
    <row r="3119" spans="1:34" ht="24" customHeight="1" x14ac:dyDescent="0.2">
      <c r="A3119" s="50" t="s">
        <v>5930</v>
      </c>
      <c r="B3119" s="60" t="s">
        <v>5937</v>
      </c>
      <c r="C3119" s="61" t="s">
        <v>5938</v>
      </c>
      <c r="D3119" s="52" t="s">
        <v>27</v>
      </c>
      <c r="E3119" s="53">
        <v>181753.73</v>
      </c>
      <c r="F3119" s="23" t="str">
        <f>+IFERROR(VLOOKUP(Tabla1[[#This Row],[Artículo]],'..'!$B$2:$D$569000,3,),"")</f>
        <v/>
      </c>
      <c r="G3119" s="24" t="str">
        <f>IF(H3119=AF3119,"", "Error MC")</f>
        <v>Error MC</v>
      </c>
      <c r="H3119" s="62"/>
      <c r="I3119" s="54">
        <f>+Tabla1[[#This Row],[MC]]*Tabla1[[#This Row],[Pedido]]*Tabla1[[#This Row],[PVC ]]</f>
        <v>0</v>
      </c>
      <c r="J3119" s="26">
        <v>0.21</v>
      </c>
      <c r="K3119" s="63"/>
      <c r="L3119" s="28" t="s">
        <v>17</v>
      </c>
      <c r="M3119" s="53">
        <v>318886.92099999997</v>
      </c>
      <c r="N3119" s="64" t="str">
        <f>+IF(Tabla1[[#This Row],[F PMPI]]="SÍ","No","Sí")</f>
        <v>Sí</v>
      </c>
      <c r="O3119" s="65">
        <f>+Tabla1[[#This Row],[PVL]]*1.055</f>
        <v>336425.70165499992</v>
      </c>
      <c r="P3119" s="65">
        <f>+Tabla1[[#This Row],[PVL]]*1.43</f>
        <v>456008.29702999996</v>
      </c>
      <c r="Q3119" s="66" t="str">
        <f>+HYPERLINK(Tabla1[[#This Row],[PAG]])</f>
        <v>https://todomusica.com.ar/efectos-de-percusion/1613-dp-0150-00.html</v>
      </c>
      <c r="R3119" s="67"/>
      <c r="S3119" s="68"/>
      <c r="T3119" s="69"/>
      <c r="U3119" s="69"/>
      <c r="V3119" s="69"/>
      <c r="W3119" s="69"/>
      <c r="X3119" s="69"/>
      <c r="Y3119" s="35"/>
      <c r="Z3119" s="35" t="s">
        <v>26782</v>
      </c>
      <c r="AA3119" s="36">
        <v>1</v>
      </c>
      <c r="AB3119" s="35" t="s">
        <v>27</v>
      </c>
      <c r="AC3119" s="35" t="str">
        <f>+IF(Tabla1[[#This Row],[STK]]="no","Sin STK", "STK disponible")</f>
        <v>Sin STK</v>
      </c>
      <c r="AD3119" s="35">
        <f>+I3119*J3119</f>
        <v>0</v>
      </c>
      <c r="AE3119" s="35">
        <f>+I3119*K3119</f>
        <v>0</v>
      </c>
      <c r="AF3119" s="36">
        <f>IF(Tabla1[[#This Row],[ref pack]]=1,Tabla1[[#This Row],[Pedido]],LCM(Tabla1[[#This Row],[MC VIEJO]],Tabla1[[#This Row],[Pedido]]))</f>
        <v>1</v>
      </c>
      <c r="AG3119" s="36">
        <f>+VLOOKUP(Tabla1[[#This Row],[Artículo]],'.'!$B$2:$D$11481,3,)</f>
        <v>1</v>
      </c>
      <c r="AH3119" s="37" t="str">
        <f>+IFERROR(SEARCH("pack",Tabla1[[#This Row],[PACK]]),"")</f>
        <v/>
      </c>
    </row>
    <row r="3120" spans="1:34" ht="24" customHeight="1" x14ac:dyDescent="0.2">
      <c r="A3120" s="50" t="s">
        <v>5930</v>
      </c>
      <c r="B3120" s="60" t="s">
        <v>5939</v>
      </c>
      <c r="C3120" s="61" t="s">
        <v>5940</v>
      </c>
      <c r="D3120" s="52" t="s">
        <v>27</v>
      </c>
      <c r="E3120" s="53">
        <v>10044.870000000001</v>
      </c>
      <c r="F3120" s="23" t="str">
        <f>+IFERROR(VLOOKUP(Tabla1[[#This Row],[Artículo]],'..'!$B$2:$D$569000,3,),"")</f>
        <v/>
      </c>
      <c r="G3120" s="24" t="str">
        <f>IF(H3120=AF3120,"", "Error MC")</f>
        <v>Error MC</v>
      </c>
      <c r="H3120" s="62"/>
      <c r="I3120" s="54">
        <f>+Tabla1[[#This Row],[MC]]*Tabla1[[#This Row],[Pedido]]*Tabla1[[#This Row],[PVC ]]</f>
        <v>0</v>
      </c>
      <c r="J3120" s="26">
        <v>0.21</v>
      </c>
      <c r="K3120" s="63"/>
      <c r="L3120" s="28" t="s">
        <v>17</v>
      </c>
      <c r="M3120" s="53">
        <v>17623.723000000002</v>
      </c>
      <c r="N3120" s="64" t="str">
        <f>+IF(Tabla1[[#This Row],[F PMPI]]="SÍ","No","Sí")</f>
        <v>Sí</v>
      </c>
      <c r="O3120" s="65">
        <f>+Tabla1[[#This Row],[PVL]]*1.055</f>
        <v>18593.027765000003</v>
      </c>
      <c r="P3120" s="65">
        <f>+Tabla1[[#This Row],[PVL]]*1.43</f>
        <v>25201.923890000002</v>
      </c>
      <c r="Q3120" s="66" t="str">
        <f>+HYPERLINK(Tabla1[[#This Row],[PAG]])</f>
        <v>https://todomusica.com.ar/parches/2487-en-bs-14-pp.html</v>
      </c>
      <c r="R3120" s="67"/>
      <c r="S3120" s="68"/>
      <c r="T3120" s="69"/>
      <c r="U3120" s="69"/>
      <c r="V3120" s="69"/>
      <c r="W3120" s="69"/>
      <c r="X3120" s="69"/>
      <c r="Y3120" s="35"/>
      <c r="Z3120" s="35" t="s">
        <v>26783</v>
      </c>
      <c r="AA3120" s="36">
        <v>1</v>
      </c>
      <c r="AB3120" s="35" t="s">
        <v>27</v>
      </c>
      <c r="AC3120" s="35" t="str">
        <f>+IF(Tabla1[[#This Row],[STK]]="no","Sin STK", "STK disponible")</f>
        <v>Sin STK</v>
      </c>
      <c r="AD3120" s="35">
        <f>+I3120*J3120</f>
        <v>0</v>
      </c>
      <c r="AE3120" s="35">
        <f>+I3120*K3120</f>
        <v>0</v>
      </c>
      <c r="AF3120" s="36">
        <f>IF(Tabla1[[#This Row],[ref pack]]=1,Tabla1[[#This Row],[Pedido]],LCM(Tabla1[[#This Row],[MC VIEJO]],Tabla1[[#This Row],[Pedido]]))</f>
        <v>1</v>
      </c>
      <c r="AG3120" s="36">
        <f>+VLOOKUP(Tabla1[[#This Row],[Artículo]],'.'!$B$2:$D$11481,3,)</f>
        <v>1</v>
      </c>
      <c r="AH3120" s="37" t="str">
        <f>+IFERROR(SEARCH("pack",Tabla1[[#This Row],[PACK]]),"")</f>
        <v/>
      </c>
    </row>
    <row r="3121" spans="1:34" ht="24" customHeight="1" x14ac:dyDescent="0.2">
      <c r="A3121" s="50" t="s">
        <v>5930</v>
      </c>
      <c r="B3121" s="60" t="s">
        <v>5941</v>
      </c>
      <c r="C3121" s="61" t="s">
        <v>5942</v>
      </c>
      <c r="D3121" s="52" t="s">
        <v>27</v>
      </c>
      <c r="E3121" s="53">
        <v>40333.54</v>
      </c>
      <c r="F3121" s="23" t="str">
        <f>+IFERROR(VLOOKUP(Tabla1[[#This Row],[Artículo]],'..'!$B$2:$D$569000,3,),"")</f>
        <v/>
      </c>
      <c r="G3121" s="24" t="str">
        <f>IF(H3121=AF3121,"", "Error MC")</f>
        <v>Error MC</v>
      </c>
      <c r="H3121" s="62"/>
      <c r="I3121" s="54">
        <f>+Tabla1[[#This Row],[MC]]*Tabla1[[#This Row],[Pedido]]*Tabla1[[#This Row],[PVC ]]</f>
        <v>0</v>
      </c>
      <c r="J3121" s="26">
        <v>0.21</v>
      </c>
      <c r="K3121" s="63"/>
      <c r="L3121" s="28" t="s">
        <v>17</v>
      </c>
      <c r="M3121" s="53">
        <v>70765.191999999995</v>
      </c>
      <c r="N3121" s="64" t="str">
        <f>+IF(Tabla1[[#This Row],[F PMPI]]="SÍ","No","Sí")</f>
        <v>Sí</v>
      </c>
      <c r="O3121" s="65">
        <f>+Tabla1[[#This Row],[PVL]]*1.055</f>
        <v>74657.277559999988</v>
      </c>
      <c r="P3121" s="65">
        <f>+Tabla1[[#This Row],[PVL]]*1.43</f>
        <v>101194.22455999999</v>
      </c>
      <c r="Q3121" s="66" t="str">
        <f>+HYPERLINK(Tabla1[[#This Row],[PAG]])</f>
        <v>https://todomusica.com.ar/parches/288-en-ps10-pp.html</v>
      </c>
      <c r="R3121" s="67"/>
      <c r="S3121" s="68"/>
      <c r="T3121" s="69"/>
      <c r="U3121" s="69"/>
      <c r="V3121" s="69"/>
      <c r="W3121" s="69"/>
      <c r="X3121" s="69"/>
      <c r="Y3121" s="35"/>
      <c r="Z3121" s="35" t="s">
        <v>26784</v>
      </c>
      <c r="AA3121" s="36">
        <v>1</v>
      </c>
      <c r="AB3121" s="35" t="s">
        <v>27</v>
      </c>
      <c r="AC3121" s="35" t="str">
        <f>+IF(Tabla1[[#This Row],[STK]]="no","Sin STK", "STK disponible")</f>
        <v>Sin STK</v>
      </c>
      <c r="AD3121" s="35">
        <f>+I3121*J3121</f>
        <v>0</v>
      </c>
      <c r="AE3121" s="35">
        <f>+I3121*K3121</f>
        <v>0</v>
      </c>
      <c r="AF3121" s="36">
        <f>IF(Tabla1[[#This Row],[ref pack]]=1,Tabla1[[#This Row],[Pedido]],LCM(Tabla1[[#This Row],[MC VIEJO]],Tabla1[[#This Row],[Pedido]]))</f>
        <v>1</v>
      </c>
      <c r="AG3121" s="36">
        <f>+VLOOKUP(Tabla1[[#This Row],[Artículo]],'.'!$B$2:$D$11481,3,)</f>
        <v>1</v>
      </c>
      <c r="AH3121" s="37" t="str">
        <f>+IFERROR(SEARCH("pack",Tabla1[[#This Row],[PACK]]),"")</f>
        <v/>
      </c>
    </row>
    <row r="3122" spans="1:34" ht="24" customHeight="1" x14ac:dyDescent="0.2">
      <c r="A3122" s="50" t="s">
        <v>5930</v>
      </c>
      <c r="B3122" s="60" t="s">
        <v>5943</v>
      </c>
      <c r="C3122" s="61" t="s">
        <v>5944</v>
      </c>
      <c r="D3122" s="52" t="s">
        <v>27</v>
      </c>
      <c r="E3122" s="53">
        <v>39542.32</v>
      </c>
      <c r="F3122" s="23" t="str">
        <f>+IFERROR(VLOOKUP(Tabla1[[#This Row],[Artículo]],'..'!$B$2:$D$569000,3,),"")</f>
        <v/>
      </c>
      <c r="G3122" s="24" t="str">
        <f>IF(H3122=AF3122,"", "Error MC")</f>
        <v>Error MC</v>
      </c>
      <c r="H3122" s="62"/>
      <c r="I3122" s="54">
        <f>+Tabla1[[#This Row],[MC]]*Tabla1[[#This Row],[Pedido]]*Tabla1[[#This Row],[PVC ]]</f>
        <v>0</v>
      </c>
      <c r="J3122" s="26">
        <v>0.21</v>
      </c>
      <c r="K3122" s="63"/>
      <c r="L3122" s="28" t="s">
        <v>17</v>
      </c>
      <c r="M3122" s="53">
        <v>69376.995999999999</v>
      </c>
      <c r="N3122" s="64" t="str">
        <f>+IF(Tabla1[[#This Row],[F PMPI]]="SÍ","No","Sí")</f>
        <v>Sí</v>
      </c>
      <c r="O3122" s="65">
        <f>+Tabla1[[#This Row],[PVL]]*1.055</f>
        <v>73192.730779999998</v>
      </c>
      <c r="P3122" s="65">
        <f>+Tabla1[[#This Row],[PVL]]*1.43</f>
        <v>99209.10428</v>
      </c>
      <c r="Q3122" s="66" t="str">
        <f>+HYPERLINK(Tabla1[[#This Row],[PAG]])</f>
        <v>https://todomusica.com.ar/parches/289-en-ps20-pp.html</v>
      </c>
      <c r="R3122" s="67"/>
      <c r="S3122" s="68"/>
      <c r="T3122" s="69"/>
      <c r="U3122" s="69"/>
      <c r="V3122" s="69"/>
      <c r="W3122" s="69"/>
      <c r="X3122" s="69"/>
      <c r="Y3122" s="35"/>
      <c r="Z3122" s="35" t="s">
        <v>26785</v>
      </c>
      <c r="AA3122" s="36">
        <v>1</v>
      </c>
      <c r="AB3122" s="35" t="s">
        <v>27</v>
      </c>
      <c r="AC3122" s="35" t="str">
        <f>+IF(Tabla1[[#This Row],[STK]]="no","Sin STK", "STK disponible")</f>
        <v>Sin STK</v>
      </c>
      <c r="AD3122" s="35">
        <f>+I3122*J3122</f>
        <v>0</v>
      </c>
      <c r="AE3122" s="35">
        <f>+I3122*K3122</f>
        <v>0</v>
      </c>
      <c r="AF3122" s="36">
        <f>IF(Tabla1[[#This Row],[ref pack]]=1,Tabla1[[#This Row],[Pedido]],LCM(Tabla1[[#This Row],[MC VIEJO]],Tabla1[[#This Row],[Pedido]]))</f>
        <v>1</v>
      </c>
      <c r="AG3122" s="36">
        <f>+VLOOKUP(Tabla1[[#This Row],[Artículo]],'.'!$B$2:$D$11481,3,)</f>
        <v>1</v>
      </c>
      <c r="AH3122" s="37" t="str">
        <f>+IFERROR(SEARCH("pack",Tabla1[[#This Row],[PACK]]),"")</f>
        <v/>
      </c>
    </row>
    <row r="3123" spans="1:34" ht="24" customHeight="1" x14ac:dyDescent="0.2">
      <c r="A3123" s="50" t="s">
        <v>5930</v>
      </c>
      <c r="B3123" s="60" t="s">
        <v>5945</v>
      </c>
      <c r="C3123" s="61" t="s">
        <v>5946</v>
      </c>
      <c r="D3123" s="52" t="s">
        <v>9842</v>
      </c>
      <c r="E3123" s="53">
        <v>19562.32</v>
      </c>
      <c r="F3123" s="23" t="str">
        <f>+IFERROR(VLOOKUP(Tabla1[[#This Row],[Artículo]],'..'!$B$2:$D$569000,3,),"")</f>
        <v/>
      </c>
      <c r="G3123" s="24" t="str">
        <f>IF(H3123=AF3123,"", "Error MC")</f>
        <v>Error MC</v>
      </c>
      <c r="H3123" s="62"/>
      <c r="I3123" s="54">
        <f>+Tabla1[[#This Row],[MC]]*Tabla1[[#This Row],[Pedido]]*Tabla1[[#This Row],[PVC ]]</f>
        <v>0</v>
      </c>
      <c r="J3123" s="26">
        <v>0.21</v>
      </c>
      <c r="K3123" s="63"/>
      <c r="L3123" s="28" t="s">
        <v>17</v>
      </c>
      <c r="M3123" s="53">
        <v>34322.086000000003</v>
      </c>
      <c r="N3123" s="64" t="str">
        <f>+IF(Tabla1[[#This Row],[F PMPI]]="SÍ","No","Sí")</f>
        <v>Sí</v>
      </c>
      <c r="O3123" s="65">
        <f>+Tabla1[[#This Row],[PVL]]*1.055</f>
        <v>36209.800730000003</v>
      </c>
      <c r="P3123" s="65">
        <f>+Tabla1[[#This Row],[PVL]]*1.43</f>
        <v>49080.582979999999</v>
      </c>
      <c r="Q3123" s="66" t="str">
        <f>+HYPERLINK(Tabla1[[#This Row],[PAG]])</f>
        <v>https://todomusica.com.ar/parches/287-en-p236-pp.html</v>
      </c>
      <c r="R3123" s="67"/>
      <c r="S3123" s="68"/>
      <c r="T3123" s="69"/>
      <c r="U3123" s="69"/>
      <c r="V3123" s="69"/>
      <c r="W3123" s="69"/>
      <c r="X3123" s="69"/>
      <c r="Y3123" s="35"/>
      <c r="Z3123" s="35" t="s">
        <v>26786</v>
      </c>
      <c r="AA3123" s="36">
        <v>1</v>
      </c>
      <c r="AB3123" s="35" t="s">
        <v>27</v>
      </c>
      <c r="AC3123" s="35" t="str">
        <f>+IF(Tabla1[[#This Row],[STK]]="no","Sin STK", "STK disponible")</f>
        <v>STK disponible</v>
      </c>
      <c r="AD3123" s="35">
        <f>+I3123*J3123</f>
        <v>0</v>
      </c>
      <c r="AE3123" s="35">
        <f>+I3123*K3123</f>
        <v>0</v>
      </c>
      <c r="AF3123" s="36">
        <f>IF(Tabla1[[#This Row],[ref pack]]=1,Tabla1[[#This Row],[Pedido]],LCM(Tabla1[[#This Row],[MC VIEJO]],Tabla1[[#This Row],[Pedido]]))</f>
        <v>1</v>
      </c>
      <c r="AG3123" s="36">
        <f>+VLOOKUP(Tabla1[[#This Row],[Artículo]],'.'!$B$2:$D$11481,3,)</f>
        <v>1</v>
      </c>
      <c r="AH3123" s="37" t="str">
        <f>+IFERROR(SEARCH("pack",Tabla1[[#This Row],[PACK]]),"")</f>
        <v/>
      </c>
    </row>
    <row r="3124" spans="1:34" ht="24" customHeight="1" x14ac:dyDescent="0.2">
      <c r="A3124" s="50" t="s">
        <v>5930</v>
      </c>
      <c r="B3124" s="60" t="s">
        <v>5947</v>
      </c>
      <c r="C3124" s="61" t="s">
        <v>5948</v>
      </c>
      <c r="D3124" s="52" t="s">
        <v>9841</v>
      </c>
      <c r="E3124" s="53">
        <v>6374.26</v>
      </c>
      <c r="F3124" s="23" t="str">
        <f>+IFERROR(VLOOKUP(Tabla1[[#This Row],[Artículo]],'..'!$B$2:$D$569000,3,),"")</f>
        <v/>
      </c>
      <c r="G3124" s="24" t="str">
        <f>IF(H3124=AF3124,"", "Error MC")</f>
        <v>Error MC</v>
      </c>
      <c r="H3124" s="62"/>
      <c r="I3124" s="54">
        <f>+Tabla1[[#This Row],[MC]]*Tabla1[[#This Row],[Pedido]]*Tabla1[[#This Row],[PVC ]]</f>
        <v>0</v>
      </c>
      <c r="J3124" s="26">
        <v>0.21</v>
      </c>
      <c r="K3124" s="63"/>
      <c r="L3124" s="28" t="s">
        <v>17</v>
      </c>
      <c r="M3124" s="53">
        <v>11183.643</v>
      </c>
      <c r="N3124" s="64" t="str">
        <f>+IF(Tabla1[[#This Row],[F PMPI]]="SÍ","No","Sí")</f>
        <v>Sí</v>
      </c>
      <c r="O3124" s="65">
        <f>+Tabla1[[#This Row],[PVL]]*1.055</f>
        <v>11798.743364999998</v>
      </c>
      <c r="P3124" s="65">
        <f>+Tabla1[[#This Row],[PVL]]*1.43</f>
        <v>15992.609489999999</v>
      </c>
      <c r="Q3124" s="66" t="str">
        <f>+HYPERLINK(Tabla1[[#This Row],[PAG]])</f>
        <v>https://todomusica.com.ar/parches/282-en-0008-ed.html</v>
      </c>
      <c r="R3124" s="67"/>
      <c r="S3124" s="68"/>
      <c r="T3124" s="69"/>
      <c r="U3124" s="69"/>
      <c r="V3124" s="69"/>
      <c r="W3124" s="69"/>
      <c r="X3124" s="69"/>
      <c r="Y3124" s="35"/>
      <c r="Z3124" s="35" t="s">
        <v>26787</v>
      </c>
      <c r="AA3124" s="36">
        <v>1</v>
      </c>
      <c r="AB3124" s="35" t="s">
        <v>27</v>
      </c>
      <c r="AC3124" s="35" t="str">
        <f>+IF(Tabla1[[#This Row],[STK]]="no","Sin STK", "STK disponible")</f>
        <v>STK disponible</v>
      </c>
      <c r="AD3124" s="35">
        <f>+I3124*J3124</f>
        <v>0</v>
      </c>
      <c r="AE3124" s="35">
        <f>+I3124*K3124</f>
        <v>0</v>
      </c>
      <c r="AF3124" s="36">
        <f>IF(Tabla1[[#This Row],[ref pack]]=1,Tabla1[[#This Row],[Pedido]],LCM(Tabla1[[#This Row],[MC VIEJO]],Tabla1[[#This Row],[Pedido]]))</f>
        <v>1</v>
      </c>
      <c r="AG3124" s="36">
        <f>+VLOOKUP(Tabla1[[#This Row],[Artículo]],'.'!$B$2:$D$11481,3,)</f>
        <v>1</v>
      </c>
      <c r="AH3124" s="37" t="str">
        <f>+IFERROR(SEARCH("pack",Tabla1[[#This Row],[PACK]]),"")</f>
        <v/>
      </c>
    </row>
    <row r="3125" spans="1:34" ht="24" customHeight="1" x14ac:dyDescent="0.2">
      <c r="A3125" s="50" t="s">
        <v>5930</v>
      </c>
      <c r="B3125" s="60" t="s">
        <v>5949</v>
      </c>
      <c r="C3125" s="61" t="s">
        <v>5950</v>
      </c>
      <c r="D3125" s="52" t="s">
        <v>9841</v>
      </c>
      <c r="E3125" s="53">
        <v>4615.8599999999997</v>
      </c>
      <c r="F3125" s="23" t="str">
        <f>+IFERROR(VLOOKUP(Tabla1[[#This Row],[Artículo]],'..'!$B$2:$D$569000,3,),"")</f>
        <v/>
      </c>
      <c r="G3125" s="24" t="str">
        <f>IF(H3125=AF3125,"", "Error MC")</f>
        <v>Error MC</v>
      </c>
      <c r="H3125" s="62"/>
      <c r="I3125" s="54">
        <f>+Tabla1[[#This Row],[MC]]*Tabla1[[#This Row],[Pedido]]*Tabla1[[#This Row],[PVC ]]</f>
        <v>0</v>
      </c>
      <c r="J3125" s="26">
        <v>0.21</v>
      </c>
      <c r="K3125" s="63"/>
      <c r="L3125" s="28" t="s">
        <v>17</v>
      </c>
      <c r="M3125" s="53">
        <v>8098.53</v>
      </c>
      <c r="N3125" s="64" t="str">
        <f>+IF(Tabla1[[#This Row],[F PMPI]]="SÍ","No","Sí")</f>
        <v>Sí</v>
      </c>
      <c r="O3125" s="65">
        <f>+Tabla1[[#This Row],[PVL]]*1.055</f>
        <v>8543.9491499999986</v>
      </c>
      <c r="P3125" s="65">
        <f>+Tabla1[[#This Row],[PVL]]*1.43</f>
        <v>11580.8979</v>
      </c>
      <c r="Q3125" s="66" t="str">
        <f>+HYPERLINK(Tabla1[[#This Row],[PAG]])</f>
        <v>https://todomusica.com.ar/parches/7775-8-ps-batter-head-ebony.html</v>
      </c>
      <c r="R3125" s="67"/>
      <c r="S3125" s="68"/>
      <c r="T3125" s="69"/>
      <c r="U3125" s="69"/>
      <c r="V3125" s="69"/>
      <c r="W3125" s="69"/>
      <c r="X3125" s="69"/>
      <c r="Y3125" s="35"/>
      <c r="Z3125" s="35" t="s">
        <v>26788</v>
      </c>
      <c r="AA3125" s="36">
        <v>1</v>
      </c>
      <c r="AB3125" s="35" t="s">
        <v>27</v>
      </c>
      <c r="AC3125" s="35" t="str">
        <f>+IF(Tabla1[[#This Row],[STK]]="no","Sin STK", "STK disponible")</f>
        <v>STK disponible</v>
      </c>
      <c r="AD3125" s="35">
        <f>+I3125*J3125</f>
        <v>0</v>
      </c>
      <c r="AE3125" s="35">
        <f>+I3125*K3125</f>
        <v>0</v>
      </c>
      <c r="AF3125" s="36">
        <f>IF(Tabla1[[#This Row],[ref pack]]=1,Tabla1[[#This Row],[Pedido]],LCM(Tabla1[[#This Row],[MC VIEJO]],Tabla1[[#This Row],[Pedido]]))</f>
        <v>1</v>
      </c>
      <c r="AG3125" s="36">
        <f>+VLOOKUP(Tabla1[[#This Row],[Artículo]],'.'!$B$2:$D$11481,3,)</f>
        <v>1</v>
      </c>
      <c r="AH3125" s="37" t="str">
        <f>+IFERROR(SEARCH("pack",Tabla1[[#This Row],[PACK]]),"")</f>
        <v/>
      </c>
    </row>
    <row r="3126" spans="1:34" ht="24" customHeight="1" x14ac:dyDescent="0.2">
      <c r="A3126" s="50" t="s">
        <v>5930</v>
      </c>
      <c r="B3126" s="60" t="s">
        <v>5951</v>
      </c>
      <c r="C3126" s="61" t="s">
        <v>5952</v>
      </c>
      <c r="D3126" s="52" t="s">
        <v>9841</v>
      </c>
      <c r="E3126" s="53">
        <v>7231.49</v>
      </c>
      <c r="F3126" s="23" t="str">
        <f>+IFERROR(VLOOKUP(Tabla1[[#This Row],[Artículo]],'..'!$B$2:$D$569000,3,),"")</f>
        <v/>
      </c>
      <c r="G3126" s="24" t="str">
        <f>IF(H3126=AF3126,"", "Error MC")</f>
        <v>Error MC</v>
      </c>
      <c r="H3126" s="62"/>
      <c r="I3126" s="54">
        <f>+Tabla1[[#This Row],[MC]]*Tabla1[[#This Row],[Pedido]]*Tabla1[[#This Row],[PVC ]]</f>
        <v>0</v>
      </c>
      <c r="J3126" s="26">
        <v>0.21</v>
      </c>
      <c r="K3126" s="63"/>
      <c r="L3126" s="28" t="s">
        <v>17</v>
      </c>
      <c r="M3126" s="53">
        <v>12687.648999999999</v>
      </c>
      <c r="N3126" s="64" t="str">
        <f>+IF(Tabla1[[#This Row],[F PMPI]]="SÍ","No","Sí")</f>
        <v>Sí</v>
      </c>
      <c r="O3126" s="65">
        <f>+Tabla1[[#This Row],[PVL]]*1.055</f>
        <v>13385.469694999998</v>
      </c>
      <c r="P3126" s="65">
        <f>+Tabla1[[#This Row],[PVL]]*1.43</f>
        <v>18143.338069999998</v>
      </c>
      <c r="Q3126" s="66" t="str">
        <f>+HYPERLINK(Tabla1[[#This Row],[PAG]])</f>
        <v>https://todomusica.com.ar/parches/1847-en-0010-ed.html</v>
      </c>
      <c r="R3126" s="67"/>
      <c r="S3126" s="68"/>
      <c r="T3126" s="69"/>
      <c r="U3126" s="69"/>
      <c r="V3126" s="69"/>
      <c r="W3126" s="69"/>
      <c r="X3126" s="69"/>
      <c r="Y3126" s="35"/>
      <c r="Z3126" s="35" t="s">
        <v>26789</v>
      </c>
      <c r="AA3126" s="36">
        <v>1</v>
      </c>
      <c r="AB3126" s="35" t="s">
        <v>27</v>
      </c>
      <c r="AC3126" s="35" t="str">
        <f>+IF(Tabla1[[#This Row],[STK]]="no","Sin STK", "STK disponible")</f>
        <v>STK disponible</v>
      </c>
      <c r="AD3126" s="35">
        <f>+I3126*J3126</f>
        <v>0</v>
      </c>
      <c r="AE3126" s="35">
        <f>+I3126*K3126</f>
        <v>0</v>
      </c>
      <c r="AF3126" s="36">
        <f>IF(Tabla1[[#This Row],[ref pack]]=1,Tabla1[[#This Row],[Pedido]],LCM(Tabla1[[#This Row],[MC VIEJO]],Tabla1[[#This Row],[Pedido]]))</f>
        <v>1</v>
      </c>
      <c r="AG3126" s="36">
        <f>+VLOOKUP(Tabla1[[#This Row],[Artículo]],'.'!$B$2:$D$11481,3,)</f>
        <v>1</v>
      </c>
      <c r="AH3126" s="37" t="str">
        <f>+IFERROR(SEARCH("pack",Tabla1[[#This Row],[PACK]]),"")</f>
        <v/>
      </c>
    </row>
    <row r="3127" spans="1:34" ht="24" customHeight="1" x14ac:dyDescent="0.2">
      <c r="A3127" s="50" t="s">
        <v>5930</v>
      </c>
      <c r="B3127" s="60" t="s">
        <v>5953</v>
      </c>
      <c r="C3127" s="61" t="s">
        <v>5545</v>
      </c>
      <c r="D3127" s="52" t="s">
        <v>27</v>
      </c>
      <c r="E3127" s="53">
        <v>5385.11</v>
      </c>
      <c r="F3127" s="23" t="str">
        <f>+IFERROR(VLOOKUP(Tabla1[[#This Row],[Artículo]],'..'!$B$2:$D$569000,3,),"")</f>
        <v/>
      </c>
      <c r="G3127" s="24" t="str">
        <f>IF(H3127=AF3127,"", "Error MC")</f>
        <v>Error MC</v>
      </c>
      <c r="H3127" s="62"/>
      <c r="I3127" s="54">
        <f>+Tabla1[[#This Row],[MC]]*Tabla1[[#This Row],[Pedido]]*Tabla1[[#This Row],[PVC ]]</f>
        <v>0</v>
      </c>
      <c r="J3127" s="26">
        <v>0.21</v>
      </c>
      <c r="K3127" s="63"/>
      <c r="L3127" s="28" t="s">
        <v>17</v>
      </c>
      <c r="M3127" s="53">
        <v>9448.1759999999995</v>
      </c>
      <c r="N3127" s="64" t="str">
        <f>+IF(Tabla1[[#This Row],[F PMPI]]="SÍ","No","Sí")</f>
        <v>Sí</v>
      </c>
      <c r="O3127" s="65">
        <f>+Tabla1[[#This Row],[PVL]]*1.055</f>
        <v>9967.8256799999981</v>
      </c>
      <c r="P3127" s="65">
        <f>+Tabla1[[#This Row],[PVL]]*1.43</f>
        <v>13510.891679999999</v>
      </c>
      <c r="Q3127" s="66" t="str">
        <f>+HYPERLINK(Tabla1[[#This Row],[PAG]])</f>
        <v>https://todomusica.com.ar/parches/7776-10-ps-batter-head-ebony.html</v>
      </c>
      <c r="R3127" s="67"/>
      <c r="S3127" s="68"/>
      <c r="T3127" s="69"/>
      <c r="U3127" s="69"/>
      <c r="V3127" s="69"/>
      <c r="W3127" s="69"/>
      <c r="X3127" s="69"/>
      <c r="Y3127" s="35"/>
      <c r="Z3127" s="35" t="s">
        <v>26790</v>
      </c>
      <c r="AA3127" s="36">
        <v>1</v>
      </c>
      <c r="AB3127" s="35" t="s">
        <v>27</v>
      </c>
      <c r="AC3127" s="35" t="str">
        <f>+IF(Tabla1[[#This Row],[STK]]="no","Sin STK", "STK disponible")</f>
        <v>Sin STK</v>
      </c>
      <c r="AD3127" s="35">
        <f>+I3127*J3127</f>
        <v>0</v>
      </c>
      <c r="AE3127" s="35">
        <f>+I3127*K3127</f>
        <v>0</v>
      </c>
      <c r="AF3127" s="36">
        <f>IF(Tabla1[[#This Row],[ref pack]]=1,Tabla1[[#This Row],[Pedido]],LCM(Tabla1[[#This Row],[MC VIEJO]],Tabla1[[#This Row],[Pedido]]))</f>
        <v>1</v>
      </c>
      <c r="AG3127" s="36">
        <f>+VLOOKUP(Tabla1[[#This Row],[Artículo]],'.'!$B$2:$D$11481,3,)</f>
        <v>1</v>
      </c>
      <c r="AH3127" s="37" t="str">
        <f>+IFERROR(SEARCH("pack",Tabla1[[#This Row],[PACK]]),"")</f>
        <v/>
      </c>
    </row>
    <row r="3128" spans="1:34" ht="24" customHeight="1" x14ac:dyDescent="0.2">
      <c r="A3128" s="50" t="s">
        <v>5930</v>
      </c>
      <c r="B3128" s="60" t="s">
        <v>5954</v>
      </c>
      <c r="C3128" s="61" t="s">
        <v>5955</v>
      </c>
      <c r="D3128" s="52" t="s">
        <v>9841</v>
      </c>
      <c r="E3128" s="53">
        <v>8242.56</v>
      </c>
      <c r="F3128" s="23" t="str">
        <f>+IFERROR(VLOOKUP(Tabla1[[#This Row],[Artículo]],'..'!$B$2:$D$569000,3,),"")</f>
        <v/>
      </c>
      <c r="G3128" s="24" t="str">
        <f>IF(H3128=AF3128,"", "Error MC")</f>
        <v>Error MC</v>
      </c>
      <c r="H3128" s="62"/>
      <c r="I3128" s="54">
        <f>+Tabla1[[#This Row],[MC]]*Tabla1[[#This Row],[Pedido]]*Tabla1[[#This Row],[PVC ]]</f>
        <v>0</v>
      </c>
      <c r="J3128" s="26">
        <v>0.21</v>
      </c>
      <c r="K3128" s="63"/>
      <c r="L3128" s="28" t="s">
        <v>17</v>
      </c>
      <c r="M3128" s="53">
        <v>14461.569</v>
      </c>
      <c r="N3128" s="64" t="str">
        <f>+IF(Tabla1[[#This Row],[F PMPI]]="SÍ","No","Sí")</f>
        <v>Sí</v>
      </c>
      <c r="O3128" s="65">
        <f>+Tabla1[[#This Row],[PVL]]*1.055</f>
        <v>15256.955294999998</v>
      </c>
      <c r="P3128" s="65">
        <f>+Tabla1[[#This Row],[PVL]]*1.43</f>
        <v>20680.043669999999</v>
      </c>
      <c r="Q3128" s="66" t="str">
        <f>+HYPERLINK(Tabla1[[#This Row],[PAG]])</f>
        <v>https://todomusica.com.ar/parches/283-en-0012-ed.html</v>
      </c>
      <c r="R3128" s="67"/>
      <c r="S3128" s="68"/>
      <c r="T3128" s="69"/>
      <c r="U3128" s="69"/>
      <c r="V3128" s="69"/>
      <c r="W3128" s="69"/>
      <c r="X3128" s="69"/>
      <c r="Y3128" s="35"/>
      <c r="Z3128" s="35" t="s">
        <v>26791</v>
      </c>
      <c r="AA3128" s="36">
        <v>1</v>
      </c>
      <c r="AB3128" s="35" t="s">
        <v>27</v>
      </c>
      <c r="AC3128" s="35" t="str">
        <f>+IF(Tabla1[[#This Row],[STK]]="no","Sin STK", "STK disponible")</f>
        <v>STK disponible</v>
      </c>
      <c r="AD3128" s="35">
        <f>+I3128*J3128</f>
        <v>0</v>
      </c>
      <c r="AE3128" s="35">
        <f>+I3128*K3128</f>
        <v>0</v>
      </c>
      <c r="AF3128" s="36">
        <f>IF(Tabla1[[#This Row],[ref pack]]=1,Tabla1[[#This Row],[Pedido]],LCM(Tabla1[[#This Row],[MC VIEJO]],Tabla1[[#This Row],[Pedido]]))</f>
        <v>1</v>
      </c>
      <c r="AG3128" s="36">
        <f>+VLOOKUP(Tabla1[[#This Row],[Artículo]],'.'!$B$2:$D$11481,3,)</f>
        <v>1</v>
      </c>
      <c r="AH3128" s="37" t="str">
        <f>+IFERROR(SEARCH("pack",Tabla1[[#This Row],[PACK]]),"")</f>
        <v/>
      </c>
    </row>
    <row r="3129" spans="1:34" ht="24" customHeight="1" x14ac:dyDescent="0.2">
      <c r="A3129" s="50" t="s">
        <v>5930</v>
      </c>
      <c r="B3129" s="60" t="s">
        <v>5956</v>
      </c>
      <c r="C3129" s="61" t="s">
        <v>5547</v>
      </c>
      <c r="D3129" s="52" t="s">
        <v>9841</v>
      </c>
      <c r="E3129" s="53">
        <v>6132.48</v>
      </c>
      <c r="F3129" s="23" t="str">
        <f>+IFERROR(VLOOKUP(Tabla1[[#This Row],[Artículo]],'..'!$B$2:$D$569000,3,),"")</f>
        <v/>
      </c>
      <c r="G3129" s="24" t="str">
        <f>IF(H3129=AF3129,"", "Error MC")</f>
        <v>Error MC</v>
      </c>
      <c r="H3129" s="62"/>
      <c r="I3129" s="54">
        <f>+Tabla1[[#This Row],[MC]]*Tabla1[[#This Row],[Pedido]]*Tabla1[[#This Row],[PVC ]]</f>
        <v>0</v>
      </c>
      <c r="J3129" s="26">
        <v>0.21</v>
      </c>
      <c r="K3129" s="63"/>
      <c r="L3129" s="28" t="s">
        <v>17</v>
      </c>
      <c r="M3129" s="53">
        <v>10759.441000000001</v>
      </c>
      <c r="N3129" s="64" t="str">
        <f>+IF(Tabla1[[#This Row],[F PMPI]]="SÍ","No","Sí")</f>
        <v>Sí</v>
      </c>
      <c r="O3129" s="65">
        <f>+Tabla1[[#This Row],[PVL]]*1.055</f>
        <v>11351.210255</v>
      </c>
      <c r="P3129" s="65">
        <f>+Tabla1[[#This Row],[PVL]]*1.43</f>
        <v>15386.00063</v>
      </c>
      <c r="Q3129" s="66" t="str">
        <f>+HYPERLINK(Tabla1[[#This Row],[PAG]])</f>
        <v>https://todomusica.com.ar/parches/7777-12-ps-batter-head-ebony.html</v>
      </c>
      <c r="R3129" s="67"/>
      <c r="S3129" s="68"/>
      <c r="T3129" s="69"/>
      <c r="U3129" s="69"/>
      <c r="V3129" s="69"/>
      <c r="W3129" s="69"/>
      <c r="X3129" s="69"/>
      <c r="Y3129" s="35"/>
      <c r="Z3129" s="35" t="s">
        <v>26792</v>
      </c>
      <c r="AA3129" s="36">
        <v>1</v>
      </c>
      <c r="AB3129" s="35" t="s">
        <v>27</v>
      </c>
      <c r="AC3129" s="35" t="str">
        <f>+IF(Tabla1[[#This Row],[STK]]="no","Sin STK", "STK disponible")</f>
        <v>STK disponible</v>
      </c>
      <c r="AD3129" s="35">
        <f>+I3129*J3129</f>
        <v>0</v>
      </c>
      <c r="AE3129" s="35">
        <f>+I3129*K3129</f>
        <v>0</v>
      </c>
      <c r="AF3129" s="36">
        <f>IF(Tabla1[[#This Row],[ref pack]]=1,Tabla1[[#This Row],[Pedido]],LCM(Tabla1[[#This Row],[MC VIEJO]],Tabla1[[#This Row],[Pedido]]))</f>
        <v>1</v>
      </c>
      <c r="AG3129" s="36">
        <f>+VLOOKUP(Tabla1[[#This Row],[Artículo]],'.'!$B$2:$D$11481,3,)</f>
        <v>1</v>
      </c>
      <c r="AH3129" s="37" t="str">
        <f>+IFERROR(SEARCH("pack",Tabla1[[#This Row],[PACK]]),"")</f>
        <v/>
      </c>
    </row>
    <row r="3130" spans="1:34" ht="24" customHeight="1" x14ac:dyDescent="0.2">
      <c r="A3130" s="50" t="s">
        <v>5930</v>
      </c>
      <c r="B3130" s="60" t="s">
        <v>5957</v>
      </c>
      <c r="C3130" s="61" t="s">
        <v>5958</v>
      </c>
      <c r="D3130" s="52" t="s">
        <v>9842</v>
      </c>
      <c r="E3130" s="53">
        <v>9055.86</v>
      </c>
      <c r="F3130" s="23" t="str">
        <f>+IFERROR(VLOOKUP(Tabla1[[#This Row],[Artículo]],'..'!$B$2:$D$569000,3,),"")</f>
        <v/>
      </c>
      <c r="G3130" s="24" t="str">
        <f>IF(H3130=AF3130,"", "Error MC")</f>
        <v>Error MC</v>
      </c>
      <c r="H3130" s="62"/>
      <c r="I3130" s="54">
        <f>+Tabla1[[#This Row],[MC]]*Tabla1[[#This Row],[Pedido]]*Tabla1[[#This Row],[PVC ]]</f>
        <v>0</v>
      </c>
      <c r="J3130" s="26">
        <v>0.21</v>
      </c>
      <c r="K3130" s="63"/>
      <c r="L3130" s="28" t="s">
        <v>17</v>
      </c>
      <c r="M3130" s="53">
        <v>15888.51</v>
      </c>
      <c r="N3130" s="64" t="str">
        <f>+IF(Tabla1[[#This Row],[F PMPI]]="SÍ","No","Sí")</f>
        <v>Sí</v>
      </c>
      <c r="O3130" s="65">
        <f>+Tabla1[[#This Row],[PVL]]*1.055</f>
        <v>16762.378049999999</v>
      </c>
      <c r="P3130" s="65">
        <f>+Tabla1[[#This Row],[PVL]]*1.43</f>
        <v>22720.569299999999</v>
      </c>
      <c r="Q3130" s="66" t="str">
        <f>+HYPERLINK(Tabla1[[#This Row],[PAG]])</f>
        <v>https://todomusica.com.ar/parches/1886-en-0013-ed.html</v>
      </c>
      <c r="R3130" s="67"/>
      <c r="S3130" s="68"/>
      <c r="T3130" s="69"/>
      <c r="U3130" s="69"/>
      <c r="V3130" s="69"/>
      <c r="W3130" s="69"/>
      <c r="X3130" s="69"/>
      <c r="Y3130" s="35"/>
      <c r="Z3130" s="35" t="s">
        <v>26793</v>
      </c>
      <c r="AA3130" s="36">
        <v>1</v>
      </c>
      <c r="AB3130" s="35" t="s">
        <v>27</v>
      </c>
      <c r="AC3130" s="35" t="str">
        <f>+IF(Tabla1[[#This Row],[STK]]="no","Sin STK", "STK disponible")</f>
        <v>STK disponible</v>
      </c>
      <c r="AD3130" s="35">
        <f>+I3130*J3130</f>
        <v>0</v>
      </c>
      <c r="AE3130" s="35">
        <f>+I3130*K3130</f>
        <v>0</v>
      </c>
      <c r="AF3130" s="36">
        <f>IF(Tabla1[[#This Row],[ref pack]]=1,Tabla1[[#This Row],[Pedido]],LCM(Tabla1[[#This Row],[MC VIEJO]],Tabla1[[#This Row],[Pedido]]))</f>
        <v>1</v>
      </c>
      <c r="AG3130" s="36">
        <f>+VLOOKUP(Tabla1[[#This Row],[Artículo]],'.'!$B$2:$D$11481,3,)</f>
        <v>1</v>
      </c>
      <c r="AH3130" s="37" t="str">
        <f>+IFERROR(SEARCH("pack",Tabla1[[#This Row],[PACK]]),"")</f>
        <v/>
      </c>
    </row>
    <row r="3131" spans="1:34" ht="24" customHeight="1" x14ac:dyDescent="0.2">
      <c r="A3131" s="50" t="s">
        <v>5930</v>
      </c>
      <c r="B3131" s="60" t="s">
        <v>5959</v>
      </c>
      <c r="C3131" s="61" t="s">
        <v>5549</v>
      </c>
      <c r="D3131" s="52" t="s">
        <v>27</v>
      </c>
      <c r="E3131" s="53">
        <v>6484.16</v>
      </c>
      <c r="F3131" s="23" t="str">
        <f>+IFERROR(VLOOKUP(Tabla1[[#This Row],[Artículo]],'..'!$B$2:$D$569000,3,),"")</f>
        <v/>
      </c>
      <c r="G3131" s="24" t="str">
        <f>IF(H3131=AF3131,"", "Error MC")</f>
        <v>Error MC</v>
      </c>
      <c r="H3131" s="62"/>
      <c r="I3131" s="54">
        <f>+Tabla1[[#This Row],[MC]]*Tabla1[[#This Row],[Pedido]]*Tabla1[[#This Row],[PVC ]]</f>
        <v>0</v>
      </c>
      <c r="J3131" s="26">
        <v>0.21</v>
      </c>
      <c r="K3131" s="63"/>
      <c r="L3131" s="28" t="s">
        <v>17</v>
      </c>
      <c r="M3131" s="53">
        <v>11376.456</v>
      </c>
      <c r="N3131" s="64" t="str">
        <f>+IF(Tabla1[[#This Row],[F PMPI]]="SÍ","No","Sí")</f>
        <v>Sí</v>
      </c>
      <c r="O3131" s="65">
        <f>+Tabla1[[#This Row],[PVL]]*1.055</f>
        <v>12002.16108</v>
      </c>
      <c r="P3131" s="65">
        <f>+Tabla1[[#This Row],[PVL]]*1.43</f>
        <v>16268.33208</v>
      </c>
      <c r="Q3131" s="66" t="str">
        <f>+HYPERLINK(Tabla1[[#This Row],[PAG]])</f>
        <v>https://todomusica.com.ar/parches/7778-13-ps-batter-head-ebony.html</v>
      </c>
      <c r="R3131" s="67"/>
      <c r="S3131" s="68"/>
      <c r="T3131" s="69"/>
      <c r="U3131" s="69"/>
      <c r="V3131" s="69"/>
      <c r="W3131" s="69"/>
      <c r="X3131" s="69"/>
      <c r="Y3131" s="35"/>
      <c r="Z3131" s="35" t="s">
        <v>26794</v>
      </c>
      <c r="AA3131" s="36">
        <v>1</v>
      </c>
      <c r="AB3131" s="35" t="s">
        <v>27</v>
      </c>
      <c r="AC3131" s="35" t="str">
        <f>+IF(Tabla1[[#This Row],[STK]]="no","Sin STK", "STK disponible")</f>
        <v>Sin STK</v>
      </c>
      <c r="AD3131" s="35">
        <f>+I3131*J3131</f>
        <v>0</v>
      </c>
      <c r="AE3131" s="35">
        <f>+I3131*K3131</f>
        <v>0</v>
      </c>
      <c r="AF3131" s="36">
        <f>IF(Tabla1[[#This Row],[ref pack]]=1,Tabla1[[#This Row],[Pedido]],LCM(Tabla1[[#This Row],[MC VIEJO]],Tabla1[[#This Row],[Pedido]]))</f>
        <v>1</v>
      </c>
      <c r="AG3131" s="36">
        <f>+VLOOKUP(Tabla1[[#This Row],[Artículo]],'.'!$B$2:$D$11481,3,)</f>
        <v>1</v>
      </c>
      <c r="AH3131" s="37" t="str">
        <f>+IFERROR(SEARCH("pack",Tabla1[[#This Row],[PACK]]),"")</f>
        <v/>
      </c>
    </row>
    <row r="3132" spans="1:34" ht="24" customHeight="1" x14ac:dyDescent="0.2">
      <c r="A3132" s="50" t="s">
        <v>5930</v>
      </c>
      <c r="B3132" s="60" t="s">
        <v>5960</v>
      </c>
      <c r="C3132" s="61" t="s">
        <v>5961</v>
      </c>
      <c r="D3132" s="52" t="s">
        <v>9841</v>
      </c>
      <c r="E3132" s="53">
        <v>9957.01</v>
      </c>
      <c r="F3132" s="23" t="str">
        <f>+IFERROR(VLOOKUP(Tabla1[[#This Row],[Artículo]],'..'!$B$2:$D$569000,3,),"")</f>
        <v/>
      </c>
      <c r="G3132" s="24" t="str">
        <f>IF(H3132=AF3132,"", "Error MC")</f>
        <v>Error MC</v>
      </c>
      <c r="H3132" s="62"/>
      <c r="I3132" s="54">
        <f>+Tabla1[[#This Row],[MC]]*Tabla1[[#This Row],[Pedido]]*Tabla1[[#This Row],[PVC ]]</f>
        <v>0</v>
      </c>
      <c r="J3132" s="26">
        <v>0.21</v>
      </c>
      <c r="K3132" s="63"/>
      <c r="L3132" s="28" t="s">
        <v>17</v>
      </c>
      <c r="M3132" s="53">
        <v>17469.569</v>
      </c>
      <c r="N3132" s="64" t="str">
        <f>+IF(Tabla1[[#This Row],[F PMPI]]="SÍ","No","Sí")</f>
        <v>Sí</v>
      </c>
      <c r="O3132" s="65">
        <f>+Tabla1[[#This Row],[PVL]]*1.055</f>
        <v>18430.395294999998</v>
      </c>
      <c r="P3132" s="65">
        <f>+Tabla1[[#This Row],[PVL]]*1.43</f>
        <v>24981.483669999998</v>
      </c>
      <c r="Q3132" s="66" t="str">
        <f>+HYPERLINK(Tabla1[[#This Row],[PAG]])</f>
        <v>https://todomusica.com.ar/parches/986-en-0014-ed.html</v>
      </c>
      <c r="R3132" s="67"/>
      <c r="S3132" s="68"/>
      <c r="T3132" s="69"/>
      <c r="U3132" s="69"/>
      <c r="V3132" s="69"/>
      <c r="W3132" s="69"/>
      <c r="X3132" s="69"/>
      <c r="Y3132" s="35"/>
      <c r="Z3132" s="35" t="s">
        <v>26795</v>
      </c>
      <c r="AA3132" s="36">
        <v>1</v>
      </c>
      <c r="AB3132" s="35" t="s">
        <v>27</v>
      </c>
      <c r="AC3132" s="35" t="str">
        <f>+IF(Tabla1[[#This Row],[STK]]="no","Sin STK", "STK disponible")</f>
        <v>STK disponible</v>
      </c>
      <c r="AD3132" s="35">
        <f>+I3132*J3132</f>
        <v>0</v>
      </c>
      <c r="AE3132" s="35">
        <f>+I3132*K3132</f>
        <v>0</v>
      </c>
      <c r="AF3132" s="36">
        <f>IF(Tabla1[[#This Row],[ref pack]]=1,Tabla1[[#This Row],[Pedido]],LCM(Tabla1[[#This Row],[MC VIEJO]],Tabla1[[#This Row],[Pedido]]))</f>
        <v>1</v>
      </c>
      <c r="AG3132" s="36">
        <f>+VLOOKUP(Tabla1[[#This Row],[Artículo]],'.'!$B$2:$D$11481,3,)</f>
        <v>1</v>
      </c>
      <c r="AH3132" s="37" t="str">
        <f>+IFERROR(SEARCH("pack",Tabla1[[#This Row],[PACK]]),"")</f>
        <v/>
      </c>
    </row>
    <row r="3133" spans="1:34" ht="24" customHeight="1" x14ac:dyDescent="0.2">
      <c r="A3133" s="50" t="s">
        <v>5930</v>
      </c>
      <c r="B3133" s="60" t="s">
        <v>5962</v>
      </c>
      <c r="C3133" s="61" t="s">
        <v>5551</v>
      </c>
      <c r="D3133" s="52" t="s">
        <v>27</v>
      </c>
      <c r="E3133" s="53">
        <v>7187.55</v>
      </c>
      <c r="F3133" s="23" t="str">
        <f>+IFERROR(VLOOKUP(Tabla1[[#This Row],[Artículo]],'..'!$B$2:$D$569000,3,),"")</f>
        <v/>
      </c>
      <c r="G3133" s="24" t="str">
        <f>IF(H3133=AF3133,"", "Error MC")</f>
        <v>Error MC</v>
      </c>
      <c r="H3133" s="62"/>
      <c r="I3133" s="54">
        <f>+Tabla1[[#This Row],[MC]]*Tabla1[[#This Row],[Pedido]]*Tabla1[[#This Row],[PVC ]]</f>
        <v>0</v>
      </c>
      <c r="J3133" s="26">
        <v>0.21</v>
      </c>
      <c r="K3133" s="63"/>
      <c r="L3133" s="28" t="s">
        <v>17</v>
      </c>
      <c r="M3133" s="53">
        <v>12610.56</v>
      </c>
      <c r="N3133" s="64" t="str">
        <f>+IF(Tabla1[[#This Row],[F PMPI]]="SÍ","No","Sí")</f>
        <v>Sí</v>
      </c>
      <c r="O3133" s="65">
        <f>+Tabla1[[#This Row],[PVL]]*1.055</f>
        <v>13304.140799999999</v>
      </c>
      <c r="P3133" s="65">
        <f>+Tabla1[[#This Row],[PVL]]*1.43</f>
        <v>18033.1008</v>
      </c>
      <c r="Q3133" s="66" t="str">
        <f>+HYPERLINK(Tabla1[[#This Row],[PAG]])</f>
        <v>https://todomusica.com.ar/parches/7779-14-ps-batter-head-ebony.html</v>
      </c>
      <c r="R3133" s="67"/>
      <c r="S3133" s="68"/>
      <c r="T3133" s="69"/>
      <c r="U3133" s="69"/>
      <c r="V3133" s="69"/>
      <c r="W3133" s="69"/>
      <c r="X3133" s="69"/>
      <c r="Y3133" s="35"/>
      <c r="Z3133" s="35" t="s">
        <v>26796</v>
      </c>
      <c r="AA3133" s="36">
        <v>1</v>
      </c>
      <c r="AB3133" s="35" t="s">
        <v>27</v>
      </c>
      <c r="AC3133" s="35" t="str">
        <f>+IF(Tabla1[[#This Row],[STK]]="no","Sin STK", "STK disponible")</f>
        <v>Sin STK</v>
      </c>
      <c r="AD3133" s="35">
        <f>+I3133*J3133</f>
        <v>0</v>
      </c>
      <c r="AE3133" s="35">
        <f>+I3133*K3133</f>
        <v>0</v>
      </c>
      <c r="AF3133" s="36">
        <f>IF(Tabla1[[#This Row],[ref pack]]=1,Tabla1[[#This Row],[Pedido]],LCM(Tabla1[[#This Row],[MC VIEJO]],Tabla1[[#This Row],[Pedido]]))</f>
        <v>1</v>
      </c>
      <c r="AG3133" s="36">
        <f>+VLOOKUP(Tabla1[[#This Row],[Artículo]],'.'!$B$2:$D$11481,3,)</f>
        <v>1</v>
      </c>
      <c r="AH3133" s="37" t="str">
        <f>+IFERROR(SEARCH("pack",Tabla1[[#This Row],[PACK]]),"")</f>
        <v/>
      </c>
    </row>
    <row r="3134" spans="1:34" ht="24" customHeight="1" x14ac:dyDescent="0.2">
      <c r="A3134" s="50" t="s">
        <v>5930</v>
      </c>
      <c r="B3134" s="60" t="s">
        <v>5963</v>
      </c>
      <c r="C3134" s="61" t="s">
        <v>5964</v>
      </c>
      <c r="D3134" s="52" t="s">
        <v>9841</v>
      </c>
      <c r="E3134" s="53">
        <v>10836.22</v>
      </c>
      <c r="F3134" s="23" t="str">
        <f>+IFERROR(VLOOKUP(Tabla1[[#This Row],[Artículo]],'..'!$B$2:$D$569000,3,),"")</f>
        <v/>
      </c>
      <c r="G3134" s="24" t="str">
        <f>IF(H3134=AF3134,"", "Error MC")</f>
        <v>Error MC</v>
      </c>
      <c r="H3134" s="62"/>
      <c r="I3134" s="54">
        <f>+Tabla1[[#This Row],[MC]]*Tabla1[[#This Row],[Pedido]]*Tabla1[[#This Row],[PVC ]]</f>
        <v>0</v>
      </c>
      <c r="J3134" s="26">
        <v>0.21</v>
      </c>
      <c r="K3134" s="63"/>
      <c r="L3134" s="28" t="s">
        <v>17</v>
      </c>
      <c r="M3134" s="53">
        <v>19012.149000000001</v>
      </c>
      <c r="N3134" s="64" t="str">
        <f>+IF(Tabla1[[#This Row],[F PMPI]]="SÍ","No","Sí")</f>
        <v>Sí</v>
      </c>
      <c r="O3134" s="65">
        <f>+Tabla1[[#This Row],[PVL]]*1.055</f>
        <v>20057.817195</v>
      </c>
      <c r="P3134" s="65">
        <f>+Tabla1[[#This Row],[PVL]]*1.43</f>
        <v>27187.373070000001</v>
      </c>
      <c r="Q3134" s="66" t="str">
        <f>+HYPERLINK(Tabla1[[#This Row],[PAG]])</f>
        <v>https://todomusica.com.ar/parches/7789-15-dipl-batter-head-ebony.html</v>
      </c>
      <c r="R3134" s="67"/>
      <c r="S3134" s="68"/>
      <c r="T3134" s="69"/>
      <c r="U3134" s="69"/>
      <c r="V3134" s="69"/>
      <c r="W3134" s="69"/>
      <c r="X3134" s="69"/>
      <c r="Y3134" s="35"/>
      <c r="Z3134" s="35" t="s">
        <v>26797</v>
      </c>
      <c r="AA3134" s="36">
        <v>1</v>
      </c>
      <c r="AB3134" s="35" t="s">
        <v>27</v>
      </c>
      <c r="AC3134" s="35" t="str">
        <f>+IF(Tabla1[[#This Row],[STK]]="no","Sin STK", "STK disponible")</f>
        <v>STK disponible</v>
      </c>
      <c r="AD3134" s="35">
        <f>+I3134*J3134</f>
        <v>0</v>
      </c>
      <c r="AE3134" s="35">
        <f>+I3134*K3134</f>
        <v>0</v>
      </c>
      <c r="AF3134" s="36">
        <f>IF(Tabla1[[#This Row],[ref pack]]=1,Tabla1[[#This Row],[Pedido]],LCM(Tabla1[[#This Row],[MC VIEJO]],Tabla1[[#This Row],[Pedido]]))</f>
        <v>1</v>
      </c>
      <c r="AG3134" s="36">
        <f>+VLOOKUP(Tabla1[[#This Row],[Artículo]],'.'!$B$2:$D$11481,3,)</f>
        <v>1</v>
      </c>
      <c r="AH3134" s="37" t="str">
        <f>+IFERROR(SEARCH("pack",Tabla1[[#This Row],[PACK]]),"")</f>
        <v/>
      </c>
    </row>
    <row r="3135" spans="1:34" ht="24" customHeight="1" x14ac:dyDescent="0.2">
      <c r="A3135" s="50" t="s">
        <v>5930</v>
      </c>
      <c r="B3135" s="60" t="s">
        <v>5965</v>
      </c>
      <c r="C3135" s="61" t="s">
        <v>5966</v>
      </c>
      <c r="D3135" s="52" t="s">
        <v>27</v>
      </c>
      <c r="E3135" s="53">
        <v>7890.84</v>
      </c>
      <c r="F3135" s="23" t="str">
        <f>+IFERROR(VLOOKUP(Tabla1[[#This Row],[Artículo]],'..'!$B$2:$D$569000,3,),"")</f>
        <v/>
      </c>
      <c r="G3135" s="24" t="str">
        <f>IF(H3135=AF3135,"", "Error MC")</f>
        <v>Error MC</v>
      </c>
      <c r="H3135" s="62"/>
      <c r="I3135" s="54">
        <f>+Tabla1[[#This Row],[MC]]*Tabla1[[#This Row],[Pedido]]*Tabla1[[#This Row],[PVC ]]</f>
        <v>0</v>
      </c>
      <c r="J3135" s="26">
        <v>0.21</v>
      </c>
      <c r="K3135" s="63"/>
      <c r="L3135" s="28" t="s">
        <v>17</v>
      </c>
      <c r="M3135" s="53">
        <v>13844.481</v>
      </c>
      <c r="N3135" s="64" t="str">
        <f>+IF(Tabla1[[#This Row],[F PMPI]]="SÍ","No","Sí")</f>
        <v>Sí</v>
      </c>
      <c r="O3135" s="65">
        <f>+Tabla1[[#This Row],[PVL]]*1.055</f>
        <v>14605.927454999999</v>
      </c>
      <c r="P3135" s="65">
        <f>+Tabla1[[#This Row],[PVL]]*1.43</f>
        <v>19797.607829999997</v>
      </c>
      <c r="Q3135" s="66" t="str">
        <f>+HYPERLINK(Tabla1[[#This Row],[PAG]])</f>
        <v>https://todomusica.com.ar/parches/7780-15-ps-batter-head-ebony.html</v>
      </c>
      <c r="R3135" s="67"/>
      <c r="S3135" s="68"/>
      <c r="T3135" s="69"/>
      <c r="U3135" s="69"/>
      <c r="V3135" s="69"/>
      <c r="W3135" s="69"/>
      <c r="X3135" s="69"/>
      <c r="Y3135" s="35"/>
      <c r="Z3135" s="35" t="s">
        <v>26798</v>
      </c>
      <c r="AA3135" s="36">
        <v>1</v>
      </c>
      <c r="AB3135" s="35" t="s">
        <v>27</v>
      </c>
      <c r="AC3135" s="35" t="str">
        <f>+IF(Tabla1[[#This Row],[STK]]="no","Sin STK", "STK disponible")</f>
        <v>Sin STK</v>
      </c>
      <c r="AD3135" s="35">
        <f>+I3135*J3135</f>
        <v>0</v>
      </c>
      <c r="AE3135" s="35">
        <f>+I3135*K3135</f>
        <v>0</v>
      </c>
      <c r="AF3135" s="36">
        <f>IF(Tabla1[[#This Row],[ref pack]]=1,Tabla1[[#This Row],[Pedido]],LCM(Tabla1[[#This Row],[MC VIEJO]],Tabla1[[#This Row],[Pedido]]))</f>
        <v>1</v>
      </c>
      <c r="AG3135" s="36">
        <f>+VLOOKUP(Tabla1[[#This Row],[Artículo]],'.'!$B$2:$D$11481,3,)</f>
        <v>1</v>
      </c>
      <c r="AH3135" s="37" t="str">
        <f>+IFERROR(SEARCH("pack",Tabla1[[#This Row],[PACK]]),"")</f>
        <v/>
      </c>
    </row>
    <row r="3136" spans="1:34" ht="24" customHeight="1" x14ac:dyDescent="0.2">
      <c r="A3136" s="50" t="s">
        <v>5930</v>
      </c>
      <c r="B3136" s="60" t="s">
        <v>5967</v>
      </c>
      <c r="C3136" s="61" t="s">
        <v>5968</v>
      </c>
      <c r="D3136" s="52" t="s">
        <v>9841</v>
      </c>
      <c r="E3136" s="53">
        <v>11781.36</v>
      </c>
      <c r="F3136" s="23" t="str">
        <f>+IFERROR(VLOOKUP(Tabla1[[#This Row],[Artículo]],'..'!$B$2:$D$569000,3,),"")</f>
        <v/>
      </c>
      <c r="G3136" s="24" t="str">
        <f>IF(H3136=AF3136,"", "Error MC")</f>
        <v>Error MC</v>
      </c>
      <c r="H3136" s="62"/>
      <c r="I3136" s="54">
        <f>+Tabla1[[#This Row],[MC]]*Tabla1[[#This Row],[Pedido]]*Tabla1[[#This Row],[PVC ]]</f>
        <v>0</v>
      </c>
      <c r="J3136" s="26">
        <v>0.21</v>
      </c>
      <c r="K3136" s="63"/>
      <c r="L3136" s="28" t="s">
        <v>17</v>
      </c>
      <c r="M3136" s="53">
        <v>20670.394</v>
      </c>
      <c r="N3136" s="64" t="str">
        <f>+IF(Tabla1[[#This Row],[F PMPI]]="SÍ","No","Sí")</f>
        <v>Sí</v>
      </c>
      <c r="O3136" s="65">
        <f>+Tabla1[[#This Row],[PVL]]*1.055</f>
        <v>21807.265670000001</v>
      </c>
      <c r="P3136" s="65">
        <f>+Tabla1[[#This Row],[PVL]]*1.43</f>
        <v>29558.663420000001</v>
      </c>
      <c r="Q3136" s="66" t="str">
        <f>+HYPERLINK(Tabla1[[#This Row],[PAG]])</f>
        <v>https://todomusica.com.ar/parches/1526-en-0016-ed.html</v>
      </c>
      <c r="R3136" s="67"/>
      <c r="S3136" s="68"/>
      <c r="T3136" s="69"/>
      <c r="U3136" s="69"/>
      <c r="V3136" s="69"/>
      <c r="W3136" s="69"/>
      <c r="X3136" s="69"/>
      <c r="Y3136" s="35"/>
      <c r="Z3136" s="35" t="s">
        <v>26799</v>
      </c>
      <c r="AA3136" s="36">
        <v>1</v>
      </c>
      <c r="AB3136" s="35" t="s">
        <v>27</v>
      </c>
      <c r="AC3136" s="35" t="str">
        <f>+IF(Tabla1[[#This Row],[STK]]="no","Sin STK", "STK disponible")</f>
        <v>STK disponible</v>
      </c>
      <c r="AD3136" s="35">
        <f>+I3136*J3136</f>
        <v>0</v>
      </c>
      <c r="AE3136" s="35">
        <f>+I3136*K3136</f>
        <v>0</v>
      </c>
      <c r="AF3136" s="36">
        <f>IF(Tabla1[[#This Row],[ref pack]]=1,Tabla1[[#This Row],[Pedido]],LCM(Tabla1[[#This Row],[MC VIEJO]],Tabla1[[#This Row],[Pedido]]))</f>
        <v>1</v>
      </c>
      <c r="AG3136" s="36">
        <f>+VLOOKUP(Tabla1[[#This Row],[Artículo]],'.'!$B$2:$D$11481,3,)</f>
        <v>1</v>
      </c>
      <c r="AH3136" s="37" t="str">
        <f>+IFERROR(SEARCH("pack",Tabla1[[#This Row],[PACK]]),"")</f>
        <v/>
      </c>
    </row>
    <row r="3137" spans="1:34" ht="24" customHeight="1" x14ac:dyDescent="0.2">
      <c r="A3137" s="50" t="s">
        <v>5930</v>
      </c>
      <c r="B3137" s="60" t="s">
        <v>5969</v>
      </c>
      <c r="C3137" s="61" t="s">
        <v>5553</v>
      </c>
      <c r="D3137" s="52" t="s">
        <v>9841</v>
      </c>
      <c r="E3137" s="53">
        <v>8572.23</v>
      </c>
      <c r="F3137" s="23" t="str">
        <f>+IFERROR(VLOOKUP(Tabla1[[#This Row],[Artículo]],'..'!$B$2:$D$569000,3,),"")</f>
        <v/>
      </c>
      <c r="G3137" s="24" t="str">
        <f>IF(H3137=AF3137,"", "Error MC")</f>
        <v>Error MC</v>
      </c>
      <c r="H3137" s="62"/>
      <c r="I3137" s="54">
        <f>+Tabla1[[#This Row],[MC]]*Tabla1[[#This Row],[Pedido]]*Tabla1[[#This Row],[PVC ]]</f>
        <v>0</v>
      </c>
      <c r="J3137" s="26">
        <v>0.21</v>
      </c>
      <c r="K3137" s="63"/>
      <c r="L3137" s="28" t="s">
        <v>17</v>
      </c>
      <c r="M3137" s="53">
        <v>15039.973</v>
      </c>
      <c r="N3137" s="64" t="str">
        <f>+IF(Tabla1[[#This Row],[F PMPI]]="SÍ","No","Sí")</f>
        <v>Sí</v>
      </c>
      <c r="O3137" s="65">
        <f>+Tabla1[[#This Row],[PVL]]*1.055</f>
        <v>15867.171514999998</v>
      </c>
      <c r="P3137" s="65">
        <f>+Tabla1[[#This Row],[PVL]]*1.43</f>
        <v>21507.161389999997</v>
      </c>
      <c r="Q3137" s="66" t="str">
        <f>+HYPERLINK(Tabla1[[#This Row],[PAG]])</f>
        <v>https://todomusica.com.ar/parches/7781-16-ps-batter-head-ebony.html</v>
      </c>
      <c r="R3137" s="67"/>
      <c r="S3137" s="68"/>
      <c r="T3137" s="69"/>
      <c r="U3137" s="69"/>
      <c r="V3137" s="69"/>
      <c r="W3137" s="69"/>
      <c r="X3137" s="69"/>
      <c r="Y3137" s="35"/>
      <c r="Z3137" s="35" t="s">
        <v>26800</v>
      </c>
      <c r="AA3137" s="36">
        <v>1</v>
      </c>
      <c r="AB3137" s="35" t="s">
        <v>27</v>
      </c>
      <c r="AC3137" s="35" t="str">
        <f>+IF(Tabla1[[#This Row],[STK]]="no","Sin STK", "STK disponible")</f>
        <v>STK disponible</v>
      </c>
      <c r="AD3137" s="35">
        <f>+I3137*J3137</f>
        <v>0</v>
      </c>
      <c r="AE3137" s="35">
        <f>+I3137*K3137</f>
        <v>0</v>
      </c>
      <c r="AF3137" s="36">
        <f>IF(Tabla1[[#This Row],[ref pack]]=1,Tabla1[[#This Row],[Pedido]],LCM(Tabla1[[#This Row],[MC VIEJO]],Tabla1[[#This Row],[Pedido]]))</f>
        <v>1</v>
      </c>
      <c r="AG3137" s="36">
        <f>+VLOOKUP(Tabla1[[#This Row],[Artículo]],'.'!$B$2:$D$11481,3,)</f>
        <v>1</v>
      </c>
      <c r="AH3137" s="37" t="str">
        <f>+IFERROR(SEARCH("pack",Tabla1[[#This Row],[PACK]]),"")</f>
        <v/>
      </c>
    </row>
    <row r="3138" spans="1:34" ht="24" customHeight="1" x14ac:dyDescent="0.2">
      <c r="A3138" s="50" t="s">
        <v>5930</v>
      </c>
      <c r="B3138" s="60" t="s">
        <v>5970</v>
      </c>
      <c r="C3138" s="61" t="s">
        <v>5971</v>
      </c>
      <c r="D3138" s="52" t="s">
        <v>27</v>
      </c>
      <c r="E3138" s="53">
        <v>13275.96</v>
      </c>
      <c r="F3138" s="23" t="str">
        <f>+IFERROR(VLOOKUP(Tabla1[[#This Row],[Artículo]],'..'!$B$2:$D$569000,3,),"")</f>
        <v/>
      </c>
      <c r="G3138" s="24" t="str">
        <f>IF(H3138=AF3138,"", "Error MC")</f>
        <v>Error MC</v>
      </c>
      <c r="H3138" s="62"/>
      <c r="I3138" s="54">
        <f>+Tabla1[[#This Row],[MC]]*Tabla1[[#This Row],[Pedido]]*Tabla1[[#This Row],[PVC ]]</f>
        <v>0</v>
      </c>
      <c r="J3138" s="26">
        <v>0.21</v>
      </c>
      <c r="K3138" s="63"/>
      <c r="L3138" s="28" t="s">
        <v>17</v>
      </c>
      <c r="M3138" s="53">
        <v>23292.669000000002</v>
      </c>
      <c r="N3138" s="64" t="str">
        <f>+IF(Tabla1[[#This Row],[F PMPI]]="SÍ","No","Sí")</f>
        <v>Sí</v>
      </c>
      <c r="O3138" s="65">
        <f>+Tabla1[[#This Row],[PVL]]*1.055</f>
        <v>24573.765794999999</v>
      </c>
      <c r="P3138" s="65">
        <f>+Tabla1[[#This Row],[PVL]]*1.43</f>
        <v>33308.516670000005</v>
      </c>
      <c r="Q3138" s="66" t="str">
        <f>+HYPERLINK(Tabla1[[#This Row],[PAG]])</f>
        <v>https://todomusica.com.ar/parches/7790-18-dipl-batter-head-ebony.html</v>
      </c>
      <c r="R3138" s="67"/>
      <c r="S3138" s="68"/>
      <c r="T3138" s="69"/>
      <c r="U3138" s="69"/>
      <c r="V3138" s="69"/>
      <c r="W3138" s="69"/>
      <c r="X3138" s="69"/>
      <c r="Y3138" s="35"/>
      <c r="Z3138" s="35" t="s">
        <v>26801</v>
      </c>
      <c r="AA3138" s="36">
        <v>1</v>
      </c>
      <c r="AB3138" s="35" t="s">
        <v>27</v>
      </c>
      <c r="AC3138" s="35" t="str">
        <f>+IF(Tabla1[[#This Row],[STK]]="no","Sin STK", "STK disponible")</f>
        <v>Sin STK</v>
      </c>
      <c r="AD3138" s="35">
        <f>+I3138*J3138</f>
        <v>0</v>
      </c>
      <c r="AE3138" s="35">
        <f>+I3138*K3138</f>
        <v>0</v>
      </c>
      <c r="AF3138" s="36">
        <f>IF(Tabla1[[#This Row],[ref pack]]=1,Tabla1[[#This Row],[Pedido]],LCM(Tabla1[[#This Row],[MC VIEJO]],Tabla1[[#This Row],[Pedido]]))</f>
        <v>1</v>
      </c>
      <c r="AG3138" s="36">
        <f>+VLOOKUP(Tabla1[[#This Row],[Artículo]],'.'!$B$2:$D$11481,3,)</f>
        <v>1</v>
      </c>
      <c r="AH3138" s="37" t="str">
        <f>+IFERROR(SEARCH("pack",Tabla1[[#This Row],[PACK]]),"")</f>
        <v/>
      </c>
    </row>
    <row r="3139" spans="1:34" ht="24" customHeight="1" x14ac:dyDescent="0.2">
      <c r="A3139" s="50" t="s">
        <v>5930</v>
      </c>
      <c r="B3139" s="60" t="s">
        <v>5972</v>
      </c>
      <c r="C3139" s="61" t="s">
        <v>5973</v>
      </c>
      <c r="D3139" s="52" t="s">
        <v>27</v>
      </c>
      <c r="E3139" s="53">
        <v>11034.03</v>
      </c>
      <c r="F3139" s="23" t="str">
        <f>+IFERROR(VLOOKUP(Tabla1[[#This Row],[Artículo]],'..'!$B$2:$D$569000,3,),"")</f>
        <v/>
      </c>
      <c r="G3139" s="24" t="str">
        <f>IF(H3139=AF3139,"", "Error MC")</f>
        <v>Error MC</v>
      </c>
      <c r="H3139" s="62"/>
      <c r="I3139" s="54">
        <f>+Tabla1[[#This Row],[MC]]*Tabla1[[#This Row],[Pedido]]*Tabla1[[#This Row],[PVC ]]</f>
        <v>0</v>
      </c>
      <c r="J3139" s="26">
        <v>0.21</v>
      </c>
      <c r="K3139" s="63"/>
      <c r="L3139" s="28" t="s">
        <v>17</v>
      </c>
      <c r="M3139" s="53">
        <v>19359.201000000001</v>
      </c>
      <c r="N3139" s="64" t="str">
        <f>+IF(Tabla1[[#This Row],[F PMPI]]="SÍ","No","Sí")</f>
        <v>Sí</v>
      </c>
      <c r="O3139" s="65">
        <f>+Tabla1[[#This Row],[PVL]]*1.055</f>
        <v>20423.957054999999</v>
      </c>
      <c r="P3139" s="65">
        <f>+Tabla1[[#This Row],[PVL]]*1.43</f>
        <v>27683.657429999999</v>
      </c>
      <c r="Q3139" s="66" t="str">
        <f>+HYPERLINK(Tabla1[[#This Row],[PAG]])</f>
        <v>https://todomusica.com.ar/parches/7782-18-ps-batter-head-ebony.html</v>
      </c>
      <c r="R3139" s="67"/>
      <c r="S3139" s="68"/>
      <c r="T3139" s="69"/>
      <c r="U3139" s="69"/>
      <c r="V3139" s="69"/>
      <c r="W3139" s="69"/>
      <c r="X3139" s="69"/>
      <c r="Y3139" s="35"/>
      <c r="Z3139" s="35" t="s">
        <v>26802</v>
      </c>
      <c r="AA3139" s="36">
        <v>1</v>
      </c>
      <c r="AB3139" s="35" t="s">
        <v>27</v>
      </c>
      <c r="AC3139" s="35" t="str">
        <f>+IF(Tabla1[[#This Row],[STK]]="no","Sin STK", "STK disponible")</f>
        <v>Sin STK</v>
      </c>
      <c r="AD3139" s="35">
        <f>+I3139*J3139</f>
        <v>0</v>
      </c>
      <c r="AE3139" s="35">
        <f>+I3139*K3139</f>
        <v>0</v>
      </c>
      <c r="AF3139" s="36">
        <f>IF(Tabla1[[#This Row],[ref pack]]=1,Tabla1[[#This Row],[Pedido]],LCM(Tabla1[[#This Row],[MC VIEJO]],Tabla1[[#This Row],[Pedido]]))</f>
        <v>1</v>
      </c>
      <c r="AG3139" s="36">
        <f>+VLOOKUP(Tabla1[[#This Row],[Artículo]],'.'!$B$2:$D$11481,3,)</f>
        <v>1</v>
      </c>
      <c r="AH3139" s="37" t="str">
        <f>+IFERROR(SEARCH("pack",Tabla1[[#This Row],[PACK]]),"")</f>
        <v/>
      </c>
    </row>
    <row r="3140" spans="1:34" ht="24" customHeight="1" x14ac:dyDescent="0.2">
      <c r="A3140" s="50" t="s">
        <v>5930</v>
      </c>
      <c r="B3140" s="60" t="s">
        <v>5974</v>
      </c>
      <c r="C3140" s="61" t="s">
        <v>5975</v>
      </c>
      <c r="D3140" s="52" t="s">
        <v>9841</v>
      </c>
      <c r="E3140" s="53">
        <v>3868.46</v>
      </c>
      <c r="F3140" s="23" t="str">
        <f>+IFERROR(VLOOKUP(Tabla1[[#This Row],[Artículo]],'..'!$B$2:$D$569000,3,),"")</f>
        <v/>
      </c>
      <c r="G3140" s="24" t="str">
        <f>IF(H3140=AF3140,"", "Error MC")</f>
        <v>Error MC</v>
      </c>
      <c r="H3140" s="62"/>
      <c r="I3140" s="54">
        <f>+Tabla1[[#This Row],[MC]]*Tabla1[[#This Row],[Pedido]]*Tabla1[[#This Row],[PVC ]]</f>
        <v>0</v>
      </c>
      <c r="J3140" s="26">
        <v>0.21</v>
      </c>
      <c r="K3140" s="63"/>
      <c r="L3140" s="28" t="s">
        <v>17</v>
      </c>
      <c r="M3140" s="53">
        <v>6787.2169999999996</v>
      </c>
      <c r="N3140" s="64" t="str">
        <f>+IF(Tabla1[[#This Row],[F PMPI]]="SÍ","No","Sí")</f>
        <v>Sí</v>
      </c>
      <c r="O3140" s="65">
        <f>+Tabla1[[#This Row],[PVL]]*1.055</f>
        <v>7160.513934999999</v>
      </c>
      <c r="P3140" s="65">
        <f>+Tabla1[[#This Row],[PVL]]*1.43</f>
        <v>9705.7203099999988</v>
      </c>
      <c r="Q3140" s="66" t="str">
        <f>+HYPERLINK(Tabla1[[#This Row],[PAG]])</f>
        <v>https://todomusica.com.ar/parches/3869-en-0106-ba.html</v>
      </c>
      <c r="R3140" s="67"/>
      <c r="S3140" s="68"/>
      <c r="T3140" s="69"/>
      <c r="U3140" s="69"/>
      <c r="V3140" s="69"/>
      <c r="W3140" s="69"/>
      <c r="X3140" s="69"/>
      <c r="Y3140" s="35"/>
      <c r="Z3140" s="35" t="s">
        <v>26803</v>
      </c>
      <c r="AA3140" s="36">
        <v>1</v>
      </c>
      <c r="AB3140" s="35" t="s">
        <v>27</v>
      </c>
      <c r="AC3140" s="35" t="str">
        <f>+IF(Tabla1[[#This Row],[STK]]="no","Sin STK", "STK disponible")</f>
        <v>STK disponible</v>
      </c>
      <c r="AD3140" s="35">
        <f>+I3140*J3140</f>
        <v>0</v>
      </c>
      <c r="AE3140" s="35">
        <f>+I3140*K3140</f>
        <v>0</v>
      </c>
      <c r="AF3140" s="36">
        <f>IF(Tabla1[[#This Row],[ref pack]]=1,Tabla1[[#This Row],[Pedido]],LCM(Tabla1[[#This Row],[MC VIEJO]],Tabla1[[#This Row],[Pedido]]))</f>
        <v>1</v>
      </c>
      <c r="AG3140" s="36">
        <f>+VLOOKUP(Tabla1[[#This Row],[Artículo]],'.'!$B$2:$D$11481,3,)</f>
        <v>1</v>
      </c>
      <c r="AH3140" s="37" t="str">
        <f>+IFERROR(SEARCH("pack",Tabla1[[#This Row],[PACK]]),"")</f>
        <v/>
      </c>
    </row>
    <row r="3141" spans="1:34" ht="24" customHeight="1" x14ac:dyDescent="0.2">
      <c r="A3141" s="50" t="s">
        <v>5930</v>
      </c>
      <c r="B3141" s="60" t="s">
        <v>5976</v>
      </c>
      <c r="C3141" s="61" t="s">
        <v>5977</v>
      </c>
      <c r="D3141" s="52" t="s">
        <v>9841</v>
      </c>
      <c r="E3141" s="53">
        <v>4176.24</v>
      </c>
      <c r="F3141" s="23" t="str">
        <f>+IFERROR(VLOOKUP(Tabla1[[#This Row],[Artículo]],'..'!$B$2:$D$569000,3,),"")</f>
        <v/>
      </c>
      <c r="G3141" s="24" t="str">
        <f>IF(H3141=AF3141,"", "Error MC")</f>
        <v>Error MC</v>
      </c>
      <c r="H3141" s="62"/>
      <c r="I3141" s="54">
        <f>+Tabla1[[#This Row],[MC]]*Tabla1[[#This Row],[Pedido]]*Tabla1[[#This Row],[PVC ]]</f>
        <v>0</v>
      </c>
      <c r="J3141" s="26">
        <v>0.21</v>
      </c>
      <c r="K3141" s="63"/>
      <c r="L3141" s="28" t="s">
        <v>17</v>
      </c>
      <c r="M3141" s="53">
        <v>7327.2160000000003</v>
      </c>
      <c r="N3141" s="64" t="str">
        <f>+IF(Tabla1[[#This Row],[F PMPI]]="SÍ","No","Sí")</f>
        <v>Sí</v>
      </c>
      <c r="O3141" s="65">
        <f>+Tabla1[[#This Row],[PVL]]*1.055</f>
        <v>7730.21288</v>
      </c>
      <c r="P3141" s="65">
        <f>+Tabla1[[#This Row],[PVL]]*1.43</f>
        <v>10477.918879999999</v>
      </c>
      <c r="Q3141" s="66" t="str">
        <f>+HYPERLINK(Tabla1[[#This Row],[PAG]])</f>
        <v>https://todomusica.com.ar/parches/1161-en-0108-ba.html</v>
      </c>
      <c r="R3141" s="67"/>
      <c r="S3141" s="68"/>
      <c r="T3141" s="69"/>
      <c r="U3141" s="69"/>
      <c r="V3141" s="69"/>
      <c r="W3141" s="69"/>
      <c r="X3141" s="69"/>
      <c r="Y3141" s="35"/>
      <c r="Z3141" s="35" t="s">
        <v>26804</v>
      </c>
      <c r="AA3141" s="36">
        <v>1</v>
      </c>
      <c r="AB3141" s="35" t="s">
        <v>27</v>
      </c>
      <c r="AC3141" s="35" t="str">
        <f>+IF(Tabla1[[#This Row],[STK]]="no","Sin STK", "STK disponible")</f>
        <v>STK disponible</v>
      </c>
      <c r="AD3141" s="35">
        <f>+I3141*J3141</f>
        <v>0</v>
      </c>
      <c r="AE3141" s="35">
        <f>+I3141*K3141</f>
        <v>0</v>
      </c>
      <c r="AF3141" s="36">
        <f>IF(Tabla1[[#This Row],[ref pack]]=1,Tabla1[[#This Row],[Pedido]],LCM(Tabla1[[#This Row],[MC VIEJO]],Tabla1[[#This Row],[Pedido]]))</f>
        <v>1</v>
      </c>
      <c r="AG3141" s="36">
        <f>+VLOOKUP(Tabla1[[#This Row],[Artículo]],'.'!$B$2:$D$11481,3,)</f>
        <v>1</v>
      </c>
      <c r="AH3141" s="37" t="str">
        <f>+IFERROR(SEARCH("pack",Tabla1[[#This Row],[PACK]]),"")</f>
        <v/>
      </c>
    </row>
    <row r="3142" spans="1:34" ht="24" customHeight="1" x14ac:dyDescent="0.2">
      <c r="A3142" s="50" t="s">
        <v>5930</v>
      </c>
      <c r="B3142" s="60" t="s">
        <v>5978</v>
      </c>
      <c r="C3142" s="61" t="s">
        <v>5979</v>
      </c>
      <c r="D3142" s="52" t="s">
        <v>9842</v>
      </c>
      <c r="E3142" s="53">
        <v>4703.71</v>
      </c>
      <c r="F3142" s="23" t="str">
        <f>+IFERROR(VLOOKUP(Tabla1[[#This Row],[Artículo]],'..'!$B$2:$D$569000,3,),"")</f>
        <v/>
      </c>
      <c r="G3142" s="24" t="str">
        <f>IF(H3142=AF3142,"", "Error MC")</f>
        <v>Error MC</v>
      </c>
      <c r="H3142" s="62"/>
      <c r="I3142" s="54">
        <f>+Tabla1[[#This Row],[MC]]*Tabla1[[#This Row],[Pedido]]*Tabla1[[#This Row],[PVC ]]</f>
        <v>0</v>
      </c>
      <c r="J3142" s="26">
        <v>0.21</v>
      </c>
      <c r="K3142" s="63"/>
      <c r="L3142" s="28" t="s">
        <v>17</v>
      </c>
      <c r="M3142" s="53">
        <v>8252.66</v>
      </c>
      <c r="N3142" s="64" t="str">
        <f>+IF(Tabla1[[#This Row],[F PMPI]]="SÍ","No","Sí")</f>
        <v>Sí</v>
      </c>
      <c r="O3142" s="65">
        <f>+Tabla1[[#This Row],[PVL]]*1.055</f>
        <v>8706.5563000000002</v>
      </c>
      <c r="P3142" s="65">
        <f>+Tabla1[[#This Row],[PVL]]*1.43</f>
        <v>11801.3038</v>
      </c>
      <c r="Q3142" s="66" t="str">
        <f>+HYPERLINK(Tabla1[[#This Row],[PAG]])</f>
        <v>https://todomusica.com.ar/parches/7753-8-cs-coated-batter-blk-dot-on-top.html</v>
      </c>
      <c r="R3142" s="67"/>
      <c r="S3142" s="68"/>
      <c r="T3142" s="69"/>
      <c r="U3142" s="69"/>
      <c r="V3142" s="69"/>
      <c r="W3142" s="69"/>
      <c r="X3142" s="69"/>
      <c r="Y3142" s="35"/>
      <c r="Z3142" s="35" t="s">
        <v>26805</v>
      </c>
      <c r="AA3142" s="36">
        <v>1</v>
      </c>
      <c r="AB3142" s="35" t="s">
        <v>27</v>
      </c>
      <c r="AC3142" s="35" t="str">
        <f>+IF(Tabla1[[#This Row],[STK]]="no","Sin STK", "STK disponible")</f>
        <v>STK disponible</v>
      </c>
      <c r="AD3142" s="35">
        <f>+I3142*J3142</f>
        <v>0</v>
      </c>
      <c r="AE3142" s="35">
        <f>+I3142*K3142</f>
        <v>0</v>
      </c>
      <c r="AF3142" s="36">
        <f>IF(Tabla1[[#This Row],[ref pack]]=1,Tabla1[[#This Row],[Pedido]],LCM(Tabla1[[#This Row],[MC VIEJO]],Tabla1[[#This Row],[Pedido]]))</f>
        <v>1</v>
      </c>
      <c r="AG3142" s="36">
        <f>+VLOOKUP(Tabla1[[#This Row],[Artículo]],'.'!$B$2:$D$11481,3,)</f>
        <v>1</v>
      </c>
      <c r="AH3142" s="37" t="str">
        <f>+IFERROR(SEARCH("pack",Tabla1[[#This Row],[PACK]]),"")</f>
        <v/>
      </c>
    </row>
    <row r="3143" spans="1:34" ht="24" customHeight="1" x14ac:dyDescent="0.2">
      <c r="A3143" s="50" t="s">
        <v>5930</v>
      </c>
      <c r="B3143" s="60" t="s">
        <v>5980</v>
      </c>
      <c r="C3143" s="61" t="s">
        <v>5981</v>
      </c>
      <c r="D3143" s="52" t="s">
        <v>9841</v>
      </c>
      <c r="E3143" s="53">
        <v>4483.96</v>
      </c>
      <c r="F3143" s="23" t="str">
        <f>+IFERROR(VLOOKUP(Tabla1[[#This Row],[Artículo]],'..'!$B$2:$D$569000,3,),"")</f>
        <v/>
      </c>
      <c r="G3143" s="24" t="str">
        <f>IF(H3143=AF3143,"", "Error MC")</f>
        <v>Error MC</v>
      </c>
      <c r="H3143" s="62"/>
      <c r="I3143" s="54">
        <f>+Tabla1[[#This Row],[MC]]*Tabla1[[#This Row],[Pedido]]*Tabla1[[#This Row],[PVC ]]</f>
        <v>0</v>
      </c>
      <c r="J3143" s="26">
        <v>0.21</v>
      </c>
      <c r="K3143" s="63"/>
      <c r="L3143" s="28" t="s">
        <v>17</v>
      </c>
      <c r="M3143" s="53">
        <v>7867.1049999999996</v>
      </c>
      <c r="N3143" s="64" t="str">
        <f>+IF(Tabla1[[#This Row],[F PMPI]]="SÍ","No","Sí")</f>
        <v>Sí</v>
      </c>
      <c r="O3143" s="65">
        <f>+Tabla1[[#This Row],[PVL]]*1.055</f>
        <v>8299.7957749999987</v>
      </c>
      <c r="P3143" s="65">
        <f>+Tabla1[[#This Row],[PVL]]*1.43</f>
        <v>11249.960149999999</v>
      </c>
      <c r="Q3143" s="66" t="str">
        <f>+HYPERLINK(Tabla1[[#This Row],[PAG]])</f>
        <v>https://todomusica.com.ar/parches/2696-en-0110-ba.html</v>
      </c>
      <c r="R3143" s="67"/>
      <c r="S3143" s="68"/>
      <c r="T3143" s="69"/>
      <c r="U3143" s="69"/>
      <c r="V3143" s="69"/>
      <c r="W3143" s="69"/>
      <c r="X3143" s="69"/>
      <c r="Y3143" s="35"/>
      <c r="Z3143" s="35" t="s">
        <v>26806</v>
      </c>
      <c r="AA3143" s="36">
        <v>1</v>
      </c>
      <c r="AB3143" s="35" t="s">
        <v>27</v>
      </c>
      <c r="AC3143" s="35" t="str">
        <f>+IF(Tabla1[[#This Row],[STK]]="no","Sin STK", "STK disponible")</f>
        <v>STK disponible</v>
      </c>
      <c r="AD3143" s="35">
        <f>+I3143*J3143</f>
        <v>0</v>
      </c>
      <c r="AE3143" s="35">
        <f>+I3143*K3143</f>
        <v>0</v>
      </c>
      <c r="AF3143" s="36">
        <f>IF(Tabla1[[#This Row],[ref pack]]=1,Tabla1[[#This Row],[Pedido]],LCM(Tabla1[[#This Row],[MC VIEJO]],Tabla1[[#This Row],[Pedido]]))</f>
        <v>1</v>
      </c>
      <c r="AG3143" s="36">
        <f>+VLOOKUP(Tabla1[[#This Row],[Artículo]],'.'!$B$2:$D$11481,3,)</f>
        <v>1</v>
      </c>
      <c r="AH3143" s="37" t="str">
        <f>+IFERROR(SEARCH("pack",Tabla1[[#This Row],[PACK]]),"")</f>
        <v/>
      </c>
    </row>
    <row r="3144" spans="1:34" ht="24" customHeight="1" x14ac:dyDescent="0.2">
      <c r="A3144" s="50" t="s">
        <v>5930</v>
      </c>
      <c r="B3144" s="60" t="s">
        <v>5982</v>
      </c>
      <c r="C3144" s="61" t="s">
        <v>5983</v>
      </c>
      <c r="D3144" s="52" t="s">
        <v>9841</v>
      </c>
      <c r="E3144" s="53">
        <v>5143.37</v>
      </c>
      <c r="F3144" s="23" t="str">
        <f>+IFERROR(VLOOKUP(Tabla1[[#This Row],[Artículo]],'..'!$B$2:$D$569000,3,),"")</f>
        <v/>
      </c>
      <c r="G3144" s="24" t="str">
        <f>IF(H3144=AF3144,"", "Error MC")</f>
        <v>Error MC</v>
      </c>
      <c r="H3144" s="62"/>
      <c r="I3144" s="54">
        <f>+Tabla1[[#This Row],[MC]]*Tabla1[[#This Row],[Pedido]]*Tabla1[[#This Row],[PVC ]]</f>
        <v>0</v>
      </c>
      <c r="J3144" s="26">
        <v>0.21</v>
      </c>
      <c r="K3144" s="63"/>
      <c r="L3144" s="28" t="s">
        <v>17</v>
      </c>
      <c r="M3144" s="53">
        <v>9024.0470000000005</v>
      </c>
      <c r="N3144" s="64" t="str">
        <f>+IF(Tabla1[[#This Row],[F PMPI]]="SÍ","No","Sí")</f>
        <v>Sí</v>
      </c>
      <c r="O3144" s="65">
        <f>+Tabla1[[#This Row],[PVL]]*1.055</f>
        <v>9520.3695850000004</v>
      </c>
      <c r="P3144" s="65">
        <f>+Tabla1[[#This Row],[PVL]]*1.43</f>
        <v>12904.387210000001</v>
      </c>
      <c r="Q3144" s="66" t="str">
        <f>+HYPERLINK(Tabla1[[#This Row],[PAG]])</f>
        <v>https://todomusica.com.ar/parches/7754-10-cs-coated-batter-blk-on-top.html</v>
      </c>
      <c r="R3144" s="67"/>
      <c r="S3144" s="68"/>
      <c r="T3144" s="69"/>
      <c r="U3144" s="69"/>
      <c r="V3144" s="69"/>
      <c r="W3144" s="69"/>
      <c r="X3144" s="69"/>
      <c r="Y3144" s="35"/>
      <c r="Z3144" s="35" t="s">
        <v>26807</v>
      </c>
      <c r="AA3144" s="36">
        <v>1</v>
      </c>
      <c r="AB3144" s="35" t="s">
        <v>27</v>
      </c>
      <c r="AC3144" s="35" t="str">
        <f>+IF(Tabla1[[#This Row],[STK]]="no","Sin STK", "STK disponible")</f>
        <v>STK disponible</v>
      </c>
      <c r="AD3144" s="35">
        <f>+I3144*J3144</f>
        <v>0</v>
      </c>
      <c r="AE3144" s="35">
        <f>+I3144*K3144</f>
        <v>0</v>
      </c>
      <c r="AF3144" s="36">
        <f>IF(Tabla1[[#This Row],[ref pack]]=1,Tabla1[[#This Row],[Pedido]],LCM(Tabla1[[#This Row],[MC VIEJO]],Tabla1[[#This Row],[Pedido]]))</f>
        <v>1</v>
      </c>
      <c r="AG3144" s="36">
        <f>+VLOOKUP(Tabla1[[#This Row],[Artículo]],'.'!$B$2:$D$11481,3,)</f>
        <v>1</v>
      </c>
      <c r="AH3144" s="37" t="str">
        <f>+IFERROR(SEARCH("pack",Tabla1[[#This Row],[PACK]]),"")</f>
        <v/>
      </c>
    </row>
    <row r="3145" spans="1:34" ht="24" customHeight="1" x14ac:dyDescent="0.2">
      <c r="A3145" s="50" t="s">
        <v>5930</v>
      </c>
      <c r="B3145" s="60" t="s">
        <v>5984</v>
      </c>
      <c r="C3145" s="61" t="s">
        <v>5985</v>
      </c>
      <c r="D3145" s="52" t="s">
        <v>9841</v>
      </c>
      <c r="E3145" s="53">
        <v>5253.27</v>
      </c>
      <c r="F3145" s="23" t="str">
        <f>+IFERROR(VLOOKUP(Tabla1[[#This Row],[Artículo]],'..'!$B$2:$D$569000,3,),"")</f>
        <v/>
      </c>
      <c r="G3145" s="24" t="str">
        <f>IF(H3145=AF3145,"", "Error MC")</f>
        <v>Error MC</v>
      </c>
      <c r="H3145" s="62"/>
      <c r="I3145" s="54">
        <f>+Tabla1[[#This Row],[MC]]*Tabla1[[#This Row],[Pedido]]*Tabla1[[#This Row],[PVC ]]</f>
        <v>0</v>
      </c>
      <c r="J3145" s="26">
        <v>0.21</v>
      </c>
      <c r="K3145" s="63"/>
      <c r="L3145" s="28" t="s">
        <v>17</v>
      </c>
      <c r="M3145" s="53">
        <v>9216.86</v>
      </c>
      <c r="N3145" s="64" t="str">
        <f>+IF(Tabla1[[#This Row],[F PMPI]]="SÍ","No","Sí")</f>
        <v>Sí</v>
      </c>
      <c r="O3145" s="65">
        <f>+Tabla1[[#This Row],[PVL]]*1.055</f>
        <v>9723.7873</v>
      </c>
      <c r="P3145" s="65">
        <f>+Tabla1[[#This Row],[PVL]]*1.43</f>
        <v>13180.1098</v>
      </c>
      <c r="Q3145" s="66" t="str">
        <f>+HYPERLINK(Tabla1[[#This Row],[PAG]])</f>
        <v>https://todomusica.com.ar/parches/3870-en-0112-ba.html</v>
      </c>
      <c r="R3145" s="67"/>
      <c r="S3145" s="68"/>
      <c r="T3145" s="69"/>
      <c r="U3145" s="69"/>
      <c r="V3145" s="69"/>
      <c r="W3145" s="69"/>
      <c r="X3145" s="69"/>
      <c r="Y3145" s="35"/>
      <c r="Z3145" s="35" t="s">
        <v>26808</v>
      </c>
      <c r="AA3145" s="36">
        <v>1</v>
      </c>
      <c r="AB3145" s="35" t="s">
        <v>27</v>
      </c>
      <c r="AC3145" s="35" t="str">
        <f>+IF(Tabla1[[#This Row],[STK]]="no","Sin STK", "STK disponible")</f>
        <v>STK disponible</v>
      </c>
      <c r="AD3145" s="35">
        <f>+I3145*J3145</f>
        <v>0</v>
      </c>
      <c r="AE3145" s="35">
        <f>+I3145*K3145</f>
        <v>0</v>
      </c>
      <c r="AF3145" s="36">
        <f>IF(Tabla1[[#This Row],[ref pack]]=1,Tabla1[[#This Row],[Pedido]],LCM(Tabla1[[#This Row],[MC VIEJO]],Tabla1[[#This Row],[Pedido]]))</f>
        <v>1</v>
      </c>
      <c r="AG3145" s="36">
        <f>+VLOOKUP(Tabla1[[#This Row],[Artículo]],'.'!$B$2:$D$11481,3,)</f>
        <v>1</v>
      </c>
      <c r="AH3145" s="37" t="str">
        <f>+IFERROR(SEARCH("pack",Tabla1[[#This Row],[PACK]]),"")</f>
        <v/>
      </c>
    </row>
    <row r="3146" spans="1:34" ht="24" customHeight="1" x14ac:dyDescent="0.2">
      <c r="A3146" s="50" t="s">
        <v>5930</v>
      </c>
      <c r="B3146" s="60" t="s">
        <v>5986</v>
      </c>
      <c r="C3146" s="61" t="s">
        <v>5987</v>
      </c>
      <c r="D3146" s="52" t="s">
        <v>27</v>
      </c>
      <c r="E3146" s="53">
        <v>5824.73</v>
      </c>
      <c r="F3146" s="23" t="str">
        <f>+IFERROR(VLOOKUP(Tabla1[[#This Row],[Artículo]],'..'!$B$2:$D$569000,3,),"")</f>
        <v/>
      </c>
      <c r="G3146" s="24" t="str">
        <f>IF(H3146=AF3146,"", "Error MC")</f>
        <v>Error MC</v>
      </c>
      <c r="H3146" s="62"/>
      <c r="I3146" s="54">
        <f>+Tabla1[[#This Row],[MC]]*Tabla1[[#This Row],[Pedido]]*Tabla1[[#This Row],[PVC ]]</f>
        <v>0</v>
      </c>
      <c r="J3146" s="26">
        <v>0.21</v>
      </c>
      <c r="K3146" s="63"/>
      <c r="L3146" s="28" t="s">
        <v>17</v>
      </c>
      <c r="M3146" s="53">
        <v>10219.491</v>
      </c>
      <c r="N3146" s="64" t="str">
        <f>+IF(Tabla1[[#This Row],[F PMPI]]="SÍ","No","Sí")</f>
        <v>Sí</v>
      </c>
      <c r="O3146" s="65">
        <f>+Tabla1[[#This Row],[PVL]]*1.055</f>
        <v>10781.563005</v>
      </c>
      <c r="P3146" s="65">
        <f>+Tabla1[[#This Row],[PVL]]*1.43</f>
        <v>14613.87213</v>
      </c>
      <c r="Q3146" s="66" t="str">
        <f>+HYPERLINK(Tabla1[[#This Row],[PAG]])</f>
        <v>https://todomusica.com.ar/parches/7755-12-cs-coated-batter-blk-dot-on-top.html</v>
      </c>
      <c r="R3146" s="67"/>
      <c r="S3146" s="68"/>
      <c r="T3146" s="69"/>
      <c r="U3146" s="69"/>
      <c r="V3146" s="69"/>
      <c r="W3146" s="69"/>
      <c r="X3146" s="69"/>
      <c r="Y3146" s="35"/>
      <c r="Z3146" s="35" t="s">
        <v>26809</v>
      </c>
      <c r="AA3146" s="36">
        <v>1</v>
      </c>
      <c r="AB3146" s="35" t="s">
        <v>27</v>
      </c>
      <c r="AC3146" s="35" t="str">
        <f>+IF(Tabla1[[#This Row],[STK]]="no","Sin STK", "STK disponible")</f>
        <v>Sin STK</v>
      </c>
      <c r="AD3146" s="35">
        <f>+I3146*J3146</f>
        <v>0</v>
      </c>
      <c r="AE3146" s="35">
        <f>+I3146*K3146</f>
        <v>0</v>
      </c>
      <c r="AF3146" s="36">
        <f>IF(Tabla1[[#This Row],[ref pack]]=1,Tabla1[[#This Row],[Pedido]],LCM(Tabla1[[#This Row],[MC VIEJO]],Tabla1[[#This Row],[Pedido]]))</f>
        <v>1</v>
      </c>
      <c r="AG3146" s="36">
        <f>+VLOOKUP(Tabla1[[#This Row],[Artículo]],'.'!$B$2:$D$11481,3,)</f>
        <v>1</v>
      </c>
      <c r="AH3146" s="37" t="str">
        <f>+IFERROR(SEARCH("pack",Tabla1[[#This Row],[PACK]]),"")</f>
        <v/>
      </c>
    </row>
    <row r="3147" spans="1:34" ht="24" customHeight="1" x14ac:dyDescent="0.2">
      <c r="A3147" s="50" t="s">
        <v>5930</v>
      </c>
      <c r="B3147" s="60" t="s">
        <v>5988</v>
      </c>
      <c r="C3147" s="61" t="s">
        <v>5989</v>
      </c>
      <c r="D3147" s="52" t="s">
        <v>9841</v>
      </c>
      <c r="E3147" s="53">
        <v>5626.9</v>
      </c>
      <c r="F3147" s="23" t="str">
        <f>+IFERROR(VLOOKUP(Tabla1[[#This Row],[Artículo]],'..'!$B$2:$D$569000,3,),"")</f>
        <v/>
      </c>
      <c r="G3147" s="24" t="str">
        <f>IF(H3147=AF3147,"", "Error MC")</f>
        <v>Error MC</v>
      </c>
      <c r="H3147" s="62"/>
      <c r="I3147" s="54">
        <f>+Tabla1[[#This Row],[MC]]*Tabla1[[#This Row],[Pedido]]*Tabla1[[#This Row],[PVC ]]</f>
        <v>0</v>
      </c>
      <c r="J3147" s="26">
        <v>0.21</v>
      </c>
      <c r="K3147" s="63"/>
      <c r="L3147" s="28" t="s">
        <v>17</v>
      </c>
      <c r="M3147" s="53">
        <v>9872.402</v>
      </c>
      <c r="N3147" s="64" t="str">
        <f>+IF(Tabla1[[#This Row],[F PMPI]]="SÍ","No","Sí")</f>
        <v>Sí</v>
      </c>
      <c r="O3147" s="65">
        <f>+Tabla1[[#This Row],[PVL]]*1.055</f>
        <v>10415.384109999999</v>
      </c>
      <c r="P3147" s="65">
        <f>+Tabla1[[#This Row],[PVL]]*1.43</f>
        <v>14117.53486</v>
      </c>
      <c r="Q3147" s="66" t="str">
        <f>+HYPERLINK(Tabla1[[#This Row],[PAG]])</f>
        <v>https://todomusica.com.ar/parches/1030-en-0113-ba.html</v>
      </c>
      <c r="R3147" s="67"/>
      <c r="S3147" s="68"/>
      <c r="T3147" s="69"/>
      <c r="U3147" s="69"/>
      <c r="V3147" s="69"/>
      <c r="W3147" s="69"/>
      <c r="X3147" s="69"/>
      <c r="Y3147" s="35"/>
      <c r="Z3147" s="35" t="s">
        <v>26810</v>
      </c>
      <c r="AA3147" s="36">
        <v>1</v>
      </c>
      <c r="AB3147" s="35" t="s">
        <v>27</v>
      </c>
      <c r="AC3147" s="35" t="str">
        <f>+IF(Tabla1[[#This Row],[STK]]="no","Sin STK", "STK disponible")</f>
        <v>STK disponible</v>
      </c>
      <c r="AD3147" s="35">
        <f>+I3147*J3147</f>
        <v>0</v>
      </c>
      <c r="AE3147" s="35">
        <f>+I3147*K3147</f>
        <v>0</v>
      </c>
      <c r="AF3147" s="36">
        <f>IF(Tabla1[[#This Row],[ref pack]]=1,Tabla1[[#This Row],[Pedido]],LCM(Tabla1[[#This Row],[MC VIEJO]],Tabla1[[#This Row],[Pedido]]))</f>
        <v>1</v>
      </c>
      <c r="AG3147" s="36">
        <f>+VLOOKUP(Tabla1[[#This Row],[Artículo]],'.'!$B$2:$D$11481,3,)</f>
        <v>1</v>
      </c>
      <c r="AH3147" s="37" t="str">
        <f>+IFERROR(SEARCH("pack",Tabla1[[#This Row],[PACK]]),"")</f>
        <v/>
      </c>
    </row>
    <row r="3148" spans="1:34" ht="24" customHeight="1" x14ac:dyDescent="0.2">
      <c r="A3148" s="50" t="s">
        <v>5930</v>
      </c>
      <c r="B3148" s="60" t="s">
        <v>5990</v>
      </c>
      <c r="C3148" s="61" t="s">
        <v>5991</v>
      </c>
      <c r="D3148" s="52" t="s">
        <v>27</v>
      </c>
      <c r="E3148" s="53">
        <v>6110.48</v>
      </c>
      <c r="F3148" s="23" t="str">
        <f>+IFERROR(VLOOKUP(Tabla1[[#This Row],[Artículo]],'..'!$B$2:$D$569000,3,),"")</f>
        <v/>
      </c>
      <c r="G3148" s="24" t="str">
        <f>IF(H3148=AF3148,"", "Error MC")</f>
        <v>Error MC</v>
      </c>
      <c r="H3148" s="62"/>
      <c r="I3148" s="54">
        <f>+Tabla1[[#This Row],[MC]]*Tabla1[[#This Row],[Pedido]]*Tabla1[[#This Row],[PVC ]]</f>
        <v>0</v>
      </c>
      <c r="J3148" s="26">
        <v>0.21</v>
      </c>
      <c r="K3148" s="63"/>
      <c r="L3148" s="28" t="s">
        <v>17</v>
      </c>
      <c r="M3148" s="53">
        <v>10720.842000000001</v>
      </c>
      <c r="N3148" s="64" t="str">
        <f>+IF(Tabla1[[#This Row],[F PMPI]]="SÍ","No","Sí")</f>
        <v>Sí</v>
      </c>
      <c r="O3148" s="65">
        <f>+Tabla1[[#This Row],[PVL]]*1.055</f>
        <v>11310.488310000001</v>
      </c>
      <c r="P3148" s="65">
        <f>+Tabla1[[#This Row],[PVL]]*1.43</f>
        <v>15330.80406</v>
      </c>
      <c r="Q3148" s="66" t="str">
        <f>+HYPERLINK(Tabla1[[#This Row],[PAG]])</f>
        <v>https://todomusica.com.ar/parches/7756-13-cs-coated-batter-blk-on-top.html</v>
      </c>
      <c r="R3148" s="67"/>
      <c r="S3148" s="68"/>
      <c r="T3148" s="69"/>
      <c r="U3148" s="69"/>
      <c r="V3148" s="69"/>
      <c r="W3148" s="69"/>
      <c r="X3148" s="69"/>
      <c r="Y3148" s="35"/>
      <c r="Z3148" s="35" t="s">
        <v>26811</v>
      </c>
      <c r="AA3148" s="36">
        <v>1</v>
      </c>
      <c r="AB3148" s="35" t="s">
        <v>27</v>
      </c>
      <c r="AC3148" s="35" t="str">
        <f>+IF(Tabla1[[#This Row],[STK]]="no","Sin STK", "STK disponible")</f>
        <v>Sin STK</v>
      </c>
      <c r="AD3148" s="35">
        <f>+I3148*J3148</f>
        <v>0</v>
      </c>
      <c r="AE3148" s="35">
        <f>+I3148*K3148</f>
        <v>0</v>
      </c>
      <c r="AF3148" s="36">
        <f>IF(Tabla1[[#This Row],[ref pack]]=1,Tabla1[[#This Row],[Pedido]],LCM(Tabla1[[#This Row],[MC VIEJO]],Tabla1[[#This Row],[Pedido]]))</f>
        <v>1</v>
      </c>
      <c r="AG3148" s="36">
        <f>+VLOOKUP(Tabla1[[#This Row],[Artículo]],'.'!$B$2:$D$11481,3,)</f>
        <v>1</v>
      </c>
      <c r="AH3148" s="37" t="str">
        <f>+IFERROR(SEARCH("pack",Tabla1[[#This Row],[PACK]]),"")</f>
        <v/>
      </c>
    </row>
    <row r="3149" spans="1:34" ht="24" customHeight="1" x14ac:dyDescent="0.2">
      <c r="A3149" s="50" t="s">
        <v>5930</v>
      </c>
      <c r="B3149" s="60" t="s">
        <v>5992</v>
      </c>
      <c r="C3149" s="61" t="s">
        <v>5993</v>
      </c>
      <c r="D3149" s="52" t="s">
        <v>9841</v>
      </c>
      <c r="E3149" s="53">
        <v>6110.48</v>
      </c>
      <c r="F3149" s="23" t="str">
        <f>+IFERROR(VLOOKUP(Tabla1[[#This Row],[Artículo]],'..'!$B$2:$D$569000,3,),"")</f>
        <v/>
      </c>
      <c r="G3149" s="24" t="str">
        <f>IF(H3149=AF3149,"", "Error MC")</f>
        <v>Error MC</v>
      </c>
      <c r="H3149" s="62"/>
      <c r="I3149" s="54">
        <f>+Tabla1[[#This Row],[MC]]*Tabla1[[#This Row],[Pedido]]*Tabla1[[#This Row],[PVC ]]</f>
        <v>0</v>
      </c>
      <c r="J3149" s="26">
        <v>0.21</v>
      </c>
      <c r="K3149" s="63"/>
      <c r="L3149" s="28" t="s">
        <v>17</v>
      </c>
      <c r="M3149" s="53">
        <v>10720.842000000001</v>
      </c>
      <c r="N3149" s="64" t="str">
        <f>+IF(Tabla1[[#This Row],[F PMPI]]="SÍ","No","Sí")</f>
        <v>Sí</v>
      </c>
      <c r="O3149" s="65">
        <f>+Tabla1[[#This Row],[PVL]]*1.055</f>
        <v>11310.488310000001</v>
      </c>
      <c r="P3149" s="65">
        <f>+Tabla1[[#This Row],[PVL]]*1.43</f>
        <v>15330.80406</v>
      </c>
      <c r="Q3149" s="66" t="str">
        <f>+HYPERLINK(Tabla1[[#This Row],[PAG]])</f>
        <v>https://todomusica.com.ar/parches/3203-en-0114-ba.html</v>
      </c>
      <c r="R3149" s="67"/>
      <c r="S3149" s="68"/>
      <c r="T3149" s="69"/>
      <c r="U3149" s="69"/>
      <c r="V3149" s="69"/>
      <c r="W3149" s="69"/>
      <c r="X3149" s="69"/>
      <c r="Y3149" s="35"/>
      <c r="Z3149" s="35" t="s">
        <v>26812</v>
      </c>
      <c r="AA3149" s="36">
        <v>1</v>
      </c>
      <c r="AB3149" s="35" t="s">
        <v>27</v>
      </c>
      <c r="AC3149" s="35" t="str">
        <f>+IF(Tabla1[[#This Row],[STK]]="no","Sin STK", "STK disponible")</f>
        <v>STK disponible</v>
      </c>
      <c r="AD3149" s="35">
        <f>+I3149*J3149</f>
        <v>0</v>
      </c>
      <c r="AE3149" s="35">
        <f>+I3149*K3149</f>
        <v>0</v>
      </c>
      <c r="AF3149" s="36">
        <f>IF(Tabla1[[#This Row],[ref pack]]=1,Tabla1[[#This Row],[Pedido]],LCM(Tabla1[[#This Row],[MC VIEJO]],Tabla1[[#This Row],[Pedido]]))</f>
        <v>1</v>
      </c>
      <c r="AG3149" s="36">
        <f>+VLOOKUP(Tabla1[[#This Row],[Artículo]],'.'!$B$2:$D$11481,3,)</f>
        <v>1</v>
      </c>
      <c r="AH3149" s="37" t="str">
        <f>+IFERROR(SEARCH("pack",Tabla1[[#This Row],[PACK]]),"")</f>
        <v/>
      </c>
    </row>
    <row r="3150" spans="1:34" ht="24" customHeight="1" x14ac:dyDescent="0.2">
      <c r="A3150" s="50" t="s">
        <v>5930</v>
      </c>
      <c r="B3150" s="60" t="s">
        <v>5994</v>
      </c>
      <c r="C3150" s="61" t="s">
        <v>5995</v>
      </c>
      <c r="D3150" s="52" t="s">
        <v>9842</v>
      </c>
      <c r="E3150" s="53">
        <v>7055.61</v>
      </c>
      <c r="F3150" s="23" t="str">
        <f>+IFERROR(VLOOKUP(Tabla1[[#This Row],[Artículo]],'..'!$B$2:$D$569000,3,),"")</f>
        <v/>
      </c>
      <c r="G3150" s="24" t="str">
        <f>IF(H3150=AF3150,"", "Error MC")</f>
        <v>Error MC</v>
      </c>
      <c r="H3150" s="62"/>
      <c r="I3150" s="54">
        <f>+Tabla1[[#This Row],[MC]]*Tabla1[[#This Row],[Pedido]]*Tabla1[[#This Row],[PVC ]]</f>
        <v>0</v>
      </c>
      <c r="J3150" s="26">
        <v>0.21</v>
      </c>
      <c r="K3150" s="63"/>
      <c r="L3150" s="28" t="s">
        <v>17</v>
      </c>
      <c r="M3150" s="53">
        <v>12379.062</v>
      </c>
      <c r="N3150" s="64" t="str">
        <f>+IF(Tabla1[[#This Row],[F PMPI]]="SÍ","No","Sí")</f>
        <v>Sí</v>
      </c>
      <c r="O3150" s="65">
        <f>+Tabla1[[#This Row],[PVL]]*1.055</f>
        <v>13059.910409999999</v>
      </c>
      <c r="P3150" s="65">
        <f>+Tabla1[[#This Row],[PVL]]*1.43</f>
        <v>17702.058659999999</v>
      </c>
      <c r="Q3150" s="66" t="str">
        <f>+HYPERLINK(Tabla1[[#This Row],[PAG]])</f>
        <v>https://todomusica.com.ar/parches/7757-14-cs-coated-batter-blk-dot-on-top.html</v>
      </c>
      <c r="R3150" s="67"/>
      <c r="S3150" s="68"/>
      <c r="T3150" s="69"/>
      <c r="U3150" s="69"/>
      <c r="V3150" s="69"/>
      <c r="W3150" s="69"/>
      <c r="X3150" s="69"/>
      <c r="Y3150" s="35"/>
      <c r="Z3150" s="35" t="s">
        <v>26813</v>
      </c>
      <c r="AA3150" s="36">
        <v>1</v>
      </c>
      <c r="AB3150" s="35" t="s">
        <v>27</v>
      </c>
      <c r="AC3150" s="35" t="str">
        <f>+IF(Tabla1[[#This Row],[STK]]="no","Sin STK", "STK disponible")</f>
        <v>STK disponible</v>
      </c>
      <c r="AD3150" s="35">
        <f>+I3150*J3150</f>
        <v>0</v>
      </c>
      <c r="AE3150" s="35">
        <f>+I3150*K3150</f>
        <v>0</v>
      </c>
      <c r="AF3150" s="36">
        <f>IF(Tabla1[[#This Row],[ref pack]]=1,Tabla1[[#This Row],[Pedido]],LCM(Tabla1[[#This Row],[MC VIEJO]],Tabla1[[#This Row],[Pedido]]))</f>
        <v>1</v>
      </c>
      <c r="AG3150" s="36">
        <f>+VLOOKUP(Tabla1[[#This Row],[Artículo]],'.'!$B$2:$D$11481,3,)</f>
        <v>1</v>
      </c>
      <c r="AH3150" s="37" t="str">
        <f>+IFERROR(SEARCH("pack",Tabla1[[#This Row],[PACK]]),"")</f>
        <v/>
      </c>
    </row>
    <row r="3151" spans="1:34" ht="24" customHeight="1" x14ac:dyDescent="0.2">
      <c r="A3151" s="50" t="s">
        <v>5930</v>
      </c>
      <c r="B3151" s="60" t="s">
        <v>5996</v>
      </c>
      <c r="C3151" s="61" t="s">
        <v>5997</v>
      </c>
      <c r="D3151" s="52" t="s">
        <v>9841</v>
      </c>
      <c r="E3151" s="53">
        <v>7429.32</v>
      </c>
      <c r="F3151" s="23" t="str">
        <f>+IFERROR(VLOOKUP(Tabla1[[#This Row],[Artículo]],'..'!$B$2:$D$569000,3,),"")</f>
        <v/>
      </c>
      <c r="G3151" s="24" t="str">
        <f>IF(H3151=AF3151,"", "Error MC")</f>
        <v>Error MC</v>
      </c>
      <c r="H3151" s="62"/>
      <c r="I3151" s="54">
        <f>+Tabla1[[#This Row],[MC]]*Tabla1[[#This Row],[Pedido]]*Tabla1[[#This Row],[PVC ]]</f>
        <v>0</v>
      </c>
      <c r="J3151" s="26">
        <v>0.21</v>
      </c>
      <c r="K3151" s="63"/>
      <c r="L3151" s="28" t="s">
        <v>17</v>
      </c>
      <c r="M3151" s="53">
        <v>13034.736999999999</v>
      </c>
      <c r="N3151" s="64" t="str">
        <f>+IF(Tabla1[[#This Row],[F PMPI]]="SÍ","No","Sí")</f>
        <v>Sí</v>
      </c>
      <c r="O3151" s="65">
        <f>+Tabla1[[#This Row],[PVL]]*1.055</f>
        <v>13751.647534999998</v>
      </c>
      <c r="P3151" s="65">
        <f>+Tabla1[[#This Row],[PVL]]*1.43</f>
        <v>18639.673909999998</v>
      </c>
      <c r="Q3151" s="66" t="str">
        <f>+HYPERLINK(Tabla1[[#This Row],[PAG]])</f>
        <v>https://todomusica.com.ar/parches/7791-14-coated-p3-batter-head.html</v>
      </c>
      <c r="R3151" s="67"/>
      <c r="S3151" s="68"/>
      <c r="T3151" s="69"/>
      <c r="U3151" s="69"/>
      <c r="V3151" s="69"/>
      <c r="W3151" s="69"/>
      <c r="X3151" s="69"/>
      <c r="Y3151" s="35"/>
      <c r="Z3151" s="35" t="s">
        <v>26814</v>
      </c>
      <c r="AA3151" s="36">
        <v>1</v>
      </c>
      <c r="AB3151" s="35" t="s">
        <v>27</v>
      </c>
      <c r="AC3151" s="35" t="str">
        <f>+IF(Tabla1[[#This Row],[STK]]="no","Sin STK", "STK disponible")</f>
        <v>STK disponible</v>
      </c>
      <c r="AD3151" s="35">
        <f>+I3151*J3151</f>
        <v>0</v>
      </c>
      <c r="AE3151" s="35">
        <f>+I3151*K3151</f>
        <v>0</v>
      </c>
      <c r="AF3151" s="36">
        <f>IF(Tabla1[[#This Row],[ref pack]]=1,Tabla1[[#This Row],[Pedido]],LCM(Tabla1[[#This Row],[MC VIEJO]],Tabla1[[#This Row],[Pedido]]))</f>
        <v>1</v>
      </c>
      <c r="AG3151" s="36">
        <f>+VLOOKUP(Tabla1[[#This Row],[Artículo]],'.'!$B$2:$D$11481,3,)</f>
        <v>1</v>
      </c>
      <c r="AH3151" s="37" t="str">
        <f>+IFERROR(SEARCH("pack",Tabla1[[#This Row],[PACK]]),"")</f>
        <v/>
      </c>
    </row>
    <row r="3152" spans="1:34" ht="24" customHeight="1" x14ac:dyDescent="0.2">
      <c r="A3152" s="50" t="s">
        <v>5930</v>
      </c>
      <c r="B3152" s="60" t="s">
        <v>5998</v>
      </c>
      <c r="C3152" s="61" t="s">
        <v>5999</v>
      </c>
      <c r="D3152" s="52" t="s">
        <v>9841</v>
      </c>
      <c r="E3152" s="53">
        <v>6506.15</v>
      </c>
      <c r="F3152" s="23" t="str">
        <f>+IFERROR(VLOOKUP(Tabla1[[#This Row],[Artículo]],'..'!$B$2:$D$569000,3,),"")</f>
        <v/>
      </c>
      <c r="G3152" s="24" t="str">
        <f>IF(H3152=AF3152,"", "Error MC")</f>
        <v>Error MC</v>
      </c>
      <c r="H3152" s="62"/>
      <c r="I3152" s="54">
        <f>+Tabla1[[#This Row],[MC]]*Tabla1[[#This Row],[Pedido]]*Tabla1[[#This Row],[PVC ]]</f>
        <v>0</v>
      </c>
      <c r="J3152" s="26">
        <v>0.21</v>
      </c>
      <c r="K3152" s="63"/>
      <c r="L3152" s="28" t="s">
        <v>17</v>
      </c>
      <c r="M3152" s="53">
        <v>11415.043</v>
      </c>
      <c r="N3152" s="64" t="str">
        <f>+IF(Tabla1[[#This Row],[F PMPI]]="SÍ","No","Sí")</f>
        <v>Sí</v>
      </c>
      <c r="O3152" s="65">
        <f>+Tabla1[[#This Row],[PVL]]*1.055</f>
        <v>12042.870364999999</v>
      </c>
      <c r="P3152" s="65">
        <f>+Tabla1[[#This Row],[PVL]]*1.43</f>
        <v>16323.511489999999</v>
      </c>
      <c r="Q3152" s="66" t="str">
        <f>+HYPERLINK(Tabla1[[#This Row],[PAG]])</f>
        <v>https://todomusica.com.ar/parches/2944-en-0115-ba.html</v>
      </c>
      <c r="R3152" s="67"/>
      <c r="S3152" s="68"/>
      <c r="T3152" s="69"/>
      <c r="U3152" s="69"/>
      <c r="V3152" s="69"/>
      <c r="W3152" s="69"/>
      <c r="X3152" s="69"/>
      <c r="Y3152" s="35"/>
      <c r="Z3152" s="35" t="s">
        <v>26815</v>
      </c>
      <c r="AA3152" s="36">
        <v>1</v>
      </c>
      <c r="AB3152" s="35" t="s">
        <v>27</v>
      </c>
      <c r="AC3152" s="35" t="str">
        <f>+IF(Tabla1[[#This Row],[STK]]="no","Sin STK", "STK disponible")</f>
        <v>STK disponible</v>
      </c>
      <c r="AD3152" s="35">
        <f>+I3152*J3152</f>
        <v>0</v>
      </c>
      <c r="AE3152" s="35">
        <f>+I3152*K3152</f>
        <v>0</v>
      </c>
      <c r="AF3152" s="36">
        <f>IF(Tabla1[[#This Row],[ref pack]]=1,Tabla1[[#This Row],[Pedido]],LCM(Tabla1[[#This Row],[MC VIEJO]],Tabla1[[#This Row],[Pedido]]))</f>
        <v>1</v>
      </c>
      <c r="AG3152" s="36">
        <f>+VLOOKUP(Tabla1[[#This Row],[Artículo]],'.'!$B$2:$D$11481,3,)</f>
        <v>1</v>
      </c>
      <c r="AH3152" s="37" t="str">
        <f>+IFERROR(SEARCH("pack",Tabla1[[#This Row],[PACK]]),"")</f>
        <v/>
      </c>
    </row>
    <row r="3153" spans="1:34" ht="24" customHeight="1" x14ac:dyDescent="0.2">
      <c r="A3153" s="50" t="s">
        <v>5930</v>
      </c>
      <c r="B3153" s="60" t="s">
        <v>6000</v>
      </c>
      <c r="C3153" s="61" t="s">
        <v>6001</v>
      </c>
      <c r="D3153" s="52" t="s">
        <v>9841</v>
      </c>
      <c r="E3153" s="53">
        <v>7473.19</v>
      </c>
      <c r="F3153" s="23" t="str">
        <f>+IFERROR(VLOOKUP(Tabla1[[#This Row],[Artículo]],'..'!$B$2:$D$569000,3,),"")</f>
        <v/>
      </c>
      <c r="G3153" s="24" t="str">
        <f>IF(H3153=AF3153,"", "Error MC")</f>
        <v>Error MC</v>
      </c>
      <c r="H3153" s="62"/>
      <c r="I3153" s="54">
        <f>+Tabla1[[#This Row],[MC]]*Tabla1[[#This Row],[Pedido]]*Tabla1[[#This Row],[PVC ]]</f>
        <v>0</v>
      </c>
      <c r="J3153" s="26">
        <v>0.21</v>
      </c>
      <c r="K3153" s="63"/>
      <c r="L3153" s="28" t="s">
        <v>17</v>
      </c>
      <c r="M3153" s="53">
        <v>13111.717000000001</v>
      </c>
      <c r="N3153" s="64" t="str">
        <f>+IF(Tabla1[[#This Row],[F PMPI]]="SÍ","No","Sí")</f>
        <v>Sí</v>
      </c>
      <c r="O3153" s="65">
        <f>+Tabla1[[#This Row],[PVL]]*1.055</f>
        <v>13832.861434999999</v>
      </c>
      <c r="P3153" s="65">
        <f>+Tabla1[[#This Row],[PVL]]*1.43</f>
        <v>18749.75531</v>
      </c>
      <c r="Q3153" s="66" t="str">
        <f>+HYPERLINK(Tabla1[[#This Row],[PAG]])</f>
        <v>https://todomusica.com.ar/parches/7758-15-cs-coated-batter-blk-dot-on-top.html</v>
      </c>
      <c r="R3153" s="67"/>
      <c r="S3153" s="68"/>
      <c r="T3153" s="69"/>
      <c r="U3153" s="69"/>
      <c r="V3153" s="69"/>
      <c r="W3153" s="69"/>
      <c r="X3153" s="69"/>
      <c r="Y3153" s="35"/>
      <c r="Z3153" s="35" t="s">
        <v>26816</v>
      </c>
      <c r="AA3153" s="36">
        <v>1</v>
      </c>
      <c r="AB3153" s="35" t="s">
        <v>27</v>
      </c>
      <c r="AC3153" s="35" t="str">
        <f>+IF(Tabla1[[#This Row],[STK]]="no","Sin STK", "STK disponible")</f>
        <v>STK disponible</v>
      </c>
      <c r="AD3153" s="35">
        <f>+I3153*J3153</f>
        <v>0</v>
      </c>
      <c r="AE3153" s="35">
        <f>+I3153*K3153</f>
        <v>0</v>
      </c>
      <c r="AF3153" s="36">
        <f>IF(Tabla1[[#This Row],[ref pack]]=1,Tabla1[[#This Row],[Pedido]],LCM(Tabla1[[#This Row],[MC VIEJO]],Tabla1[[#This Row],[Pedido]]))</f>
        <v>1</v>
      </c>
      <c r="AG3153" s="36">
        <f>+VLOOKUP(Tabla1[[#This Row],[Artículo]],'.'!$B$2:$D$11481,3,)</f>
        <v>1</v>
      </c>
      <c r="AH3153" s="37" t="str">
        <f>+IFERROR(SEARCH("pack",Tabla1[[#This Row],[PACK]]),"")</f>
        <v/>
      </c>
    </row>
    <row r="3154" spans="1:34" ht="24" customHeight="1" x14ac:dyDescent="0.2">
      <c r="A3154" s="50" t="s">
        <v>5930</v>
      </c>
      <c r="B3154" s="60" t="s">
        <v>6002</v>
      </c>
      <c r="C3154" s="61" t="s">
        <v>6003</v>
      </c>
      <c r="D3154" s="52" t="s">
        <v>9841</v>
      </c>
      <c r="E3154" s="53">
        <v>6923.77</v>
      </c>
      <c r="F3154" s="23" t="str">
        <f>+IFERROR(VLOOKUP(Tabla1[[#This Row],[Artículo]],'..'!$B$2:$D$569000,3,),"")</f>
        <v/>
      </c>
      <c r="G3154" s="24" t="str">
        <f>IF(H3154=AF3154,"", "Error MC")</f>
        <v>Error MC</v>
      </c>
      <c r="H3154" s="62"/>
      <c r="I3154" s="54">
        <f>+Tabla1[[#This Row],[MC]]*Tabla1[[#This Row],[Pedido]]*Tabla1[[#This Row],[PVC ]]</f>
        <v>0</v>
      </c>
      <c r="J3154" s="26">
        <v>0.21</v>
      </c>
      <c r="K3154" s="63"/>
      <c r="L3154" s="28" t="s">
        <v>17</v>
      </c>
      <c r="M3154" s="53">
        <v>12147.759</v>
      </c>
      <c r="N3154" s="64" t="str">
        <f>+IF(Tabla1[[#This Row],[F PMPI]]="SÍ","No","Sí")</f>
        <v>Sí</v>
      </c>
      <c r="O3154" s="65">
        <f>+Tabla1[[#This Row],[PVL]]*1.055</f>
        <v>12815.885745</v>
      </c>
      <c r="P3154" s="65">
        <f>+Tabla1[[#This Row],[PVL]]*1.43</f>
        <v>17371.29537</v>
      </c>
      <c r="Q3154" s="66" t="str">
        <f>+HYPERLINK(Tabla1[[#This Row],[PAG]])</f>
        <v>https://todomusica.com.ar/parches/1301-en-0116-ba.html</v>
      </c>
      <c r="R3154" s="67"/>
      <c r="S3154" s="68"/>
      <c r="T3154" s="69"/>
      <c r="U3154" s="69"/>
      <c r="V3154" s="69"/>
      <c r="W3154" s="69"/>
      <c r="X3154" s="69"/>
      <c r="Y3154" s="35"/>
      <c r="Z3154" s="35" t="s">
        <v>26817</v>
      </c>
      <c r="AA3154" s="36">
        <v>1</v>
      </c>
      <c r="AB3154" s="35" t="s">
        <v>27</v>
      </c>
      <c r="AC3154" s="35" t="str">
        <f>+IF(Tabla1[[#This Row],[STK]]="no","Sin STK", "STK disponible")</f>
        <v>STK disponible</v>
      </c>
      <c r="AD3154" s="35">
        <f>+I3154*J3154</f>
        <v>0</v>
      </c>
      <c r="AE3154" s="35">
        <f>+I3154*K3154</f>
        <v>0</v>
      </c>
      <c r="AF3154" s="36">
        <f>IF(Tabla1[[#This Row],[ref pack]]=1,Tabla1[[#This Row],[Pedido]],LCM(Tabla1[[#This Row],[MC VIEJO]],Tabla1[[#This Row],[Pedido]]))</f>
        <v>1</v>
      </c>
      <c r="AG3154" s="36">
        <f>+VLOOKUP(Tabla1[[#This Row],[Artículo]],'.'!$B$2:$D$11481,3,)</f>
        <v>1</v>
      </c>
      <c r="AH3154" s="37" t="str">
        <f>+IFERROR(SEARCH("pack",Tabla1[[#This Row],[PACK]]),"")</f>
        <v/>
      </c>
    </row>
    <row r="3155" spans="1:34" ht="24" customHeight="1" x14ac:dyDescent="0.2">
      <c r="A3155" s="50" t="s">
        <v>5930</v>
      </c>
      <c r="B3155" s="60" t="s">
        <v>6004</v>
      </c>
      <c r="C3155" s="61" t="s">
        <v>6005</v>
      </c>
      <c r="D3155" s="52" t="s">
        <v>9841</v>
      </c>
      <c r="E3155" s="53">
        <v>7956.78</v>
      </c>
      <c r="F3155" s="23" t="str">
        <f>+IFERROR(VLOOKUP(Tabla1[[#This Row],[Artículo]],'..'!$B$2:$D$569000,3,),"")</f>
        <v/>
      </c>
      <c r="G3155" s="24" t="str">
        <f>IF(H3155=AF3155,"", "Error MC")</f>
        <v>Error MC</v>
      </c>
      <c r="H3155" s="62"/>
      <c r="I3155" s="54">
        <f>+Tabla1[[#This Row],[MC]]*Tabla1[[#This Row],[Pedido]]*Tabla1[[#This Row],[PVC ]]</f>
        <v>0</v>
      </c>
      <c r="J3155" s="26">
        <v>0.21</v>
      </c>
      <c r="K3155" s="63"/>
      <c r="L3155" s="28" t="s">
        <v>17</v>
      </c>
      <c r="M3155" s="53">
        <v>13960.169</v>
      </c>
      <c r="N3155" s="64" t="str">
        <f>+IF(Tabla1[[#This Row],[F PMPI]]="SÍ","No","Sí")</f>
        <v>Sí</v>
      </c>
      <c r="O3155" s="65">
        <f>+Tabla1[[#This Row],[PVL]]*1.055</f>
        <v>14727.978294999999</v>
      </c>
      <c r="P3155" s="65">
        <f>+Tabla1[[#This Row],[PVL]]*1.43</f>
        <v>19963.041669999999</v>
      </c>
      <c r="Q3155" s="66" t="str">
        <f>+HYPERLINK(Tabla1[[#This Row],[PAG]])</f>
        <v>https://todomusica.com.ar/parches/7759-16-cs-coated-batter-blk-dot-on-top.html</v>
      </c>
      <c r="R3155" s="67"/>
      <c r="S3155" s="68"/>
      <c r="T3155" s="69"/>
      <c r="U3155" s="69"/>
      <c r="V3155" s="69"/>
      <c r="W3155" s="69"/>
      <c r="X3155" s="69"/>
      <c r="Y3155" s="35"/>
      <c r="Z3155" s="35" t="s">
        <v>26818</v>
      </c>
      <c r="AA3155" s="36">
        <v>1</v>
      </c>
      <c r="AB3155" s="35" t="s">
        <v>27</v>
      </c>
      <c r="AC3155" s="35" t="str">
        <f>+IF(Tabla1[[#This Row],[STK]]="no","Sin STK", "STK disponible")</f>
        <v>STK disponible</v>
      </c>
      <c r="AD3155" s="35">
        <f>+I3155*J3155</f>
        <v>0</v>
      </c>
      <c r="AE3155" s="35">
        <f>+I3155*K3155</f>
        <v>0</v>
      </c>
      <c r="AF3155" s="36">
        <f>IF(Tabla1[[#This Row],[ref pack]]=1,Tabla1[[#This Row],[Pedido]],LCM(Tabla1[[#This Row],[MC VIEJO]],Tabla1[[#This Row],[Pedido]]))</f>
        <v>1</v>
      </c>
      <c r="AG3155" s="36">
        <f>+VLOOKUP(Tabla1[[#This Row],[Artículo]],'.'!$B$2:$D$11481,3,)</f>
        <v>1</v>
      </c>
      <c r="AH3155" s="37" t="str">
        <f>+IFERROR(SEARCH("pack",Tabla1[[#This Row],[PACK]]),"")</f>
        <v/>
      </c>
    </row>
    <row r="3156" spans="1:34" ht="24" customHeight="1" x14ac:dyDescent="0.2">
      <c r="A3156" s="50" t="s">
        <v>5930</v>
      </c>
      <c r="B3156" s="60" t="s">
        <v>6006</v>
      </c>
      <c r="C3156" s="61" t="s">
        <v>6007</v>
      </c>
      <c r="D3156" s="52" t="s">
        <v>9841</v>
      </c>
      <c r="E3156" s="53">
        <v>8814.0400000000009</v>
      </c>
      <c r="F3156" s="23" t="str">
        <f>+IFERROR(VLOOKUP(Tabla1[[#This Row],[Artículo]],'..'!$B$2:$D$569000,3,),"")</f>
        <v/>
      </c>
      <c r="G3156" s="24" t="str">
        <f>IF(H3156=AF3156,"", "Error MC")</f>
        <v>Error MC</v>
      </c>
      <c r="H3156" s="62"/>
      <c r="I3156" s="54">
        <f>+Tabla1[[#This Row],[MC]]*Tabla1[[#This Row],[Pedido]]*Tabla1[[#This Row],[PVC ]]</f>
        <v>0</v>
      </c>
      <c r="J3156" s="26">
        <v>0.21</v>
      </c>
      <c r="K3156" s="63"/>
      <c r="L3156" s="28" t="s">
        <v>17</v>
      </c>
      <c r="M3156" s="53">
        <v>15464.236000000001</v>
      </c>
      <c r="N3156" s="64" t="str">
        <f>+IF(Tabla1[[#This Row],[F PMPI]]="SÍ","No","Sí")</f>
        <v>Sí</v>
      </c>
      <c r="O3156" s="65">
        <f>+Tabla1[[#This Row],[PVL]]*1.055</f>
        <v>16314.768980000001</v>
      </c>
      <c r="P3156" s="65">
        <f>+Tabla1[[#This Row],[PVL]]*1.43</f>
        <v>22113.857479999999</v>
      </c>
      <c r="Q3156" s="66" t="str">
        <f>+HYPERLINK(Tabla1[[#This Row],[PAG]])</f>
        <v>https://todomusica.com.ar/parches/739-en-0118-ba.html</v>
      </c>
      <c r="R3156" s="67"/>
      <c r="S3156" s="68"/>
      <c r="T3156" s="69"/>
      <c r="U3156" s="69"/>
      <c r="V3156" s="69"/>
      <c r="W3156" s="69"/>
      <c r="X3156" s="69"/>
      <c r="Y3156" s="35"/>
      <c r="Z3156" s="35" t="s">
        <v>26819</v>
      </c>
      <c r="AA3156" s="36">
        <v>1</v>
      </c>
      <c r="AB3156" s="35" t="s">
        <v>27</v>
      </c>
      <c r="AC3156" s="35" t="str">
        <f>+IF(Tabla1[[#This Row],[STK]]="no","Sin STK", "STK disponible")</f>
        <v>STK disponible</v>
      </c>
      <c r="AD3156" s="35">
        <f>+I3156*J3156</f>
        <v>0</v>
      </c>
      <c r="AE3156" s="35">
        <f>+I3156*K3156</f>
        <v>0</v>
      </c>
      <c r="AF3156" s="36">
        <f>IF(Tabla1[[#This Row],[ref pack]]=1,Tabla1[[#This Row],[Pedido]],LCM(Tabla1[[#This Row],[MC VIEJO]],Tabla1[[#This Row],[Pedido]]))</f>
        <v>1</v>
      </c>
      <c r="AG3156" s="36">
        <f>+VLOOKUP(Tabla1[[#This Row],[Artículo]],'.'!$B$2:$D$11481,3,)</f>
        <v>1</v>
      </c>
      <c r="AH3156" s="37" t="str">
        <f>+IFERROR(SEARCH("pack",Tabla1[[#This Row],[PACK]]),"")</f>
        <v/>
      </c>
    </row>
    <row r="3157" spans="1:34" ht="24" customHeight="1" x14ac:dyDescent="0.2">
      <c r="A3157" s="50" t="s">
        <v>5930</v>
      </c>
      <c r="B3157" s="60" t="s">
        <v>6008</v>
      </c>
      <c r="C3157" s="61" t="s">
        <v>6009</v>
      </c>
      <c r="D3157" s="52" t="s">
        <v>27</v>
      </c>
      <c r="E3157" s="53">
        <v>9737.16</v>
      </c>
      <c r="F3157" s="23" t="str">
        <f>+IFERROR(VLOOKUP(Tabla1[[#This Row],[Artículo]],'..'!$B$2:$D$569000,3,),"")</f>
        <v/>
      </c>
      <c r="G3157" s="24" t="str">
        <f>IF(H3157=AF3157,"", "Error MC")</f>
        <v>Error MC</v>
      </c>
      <c r="H3157" s="62"/>
      <c r="I3157" s="54">
        <f>+Tabla1[[#This Row],[MC]]*Tabla1[[#This Row],[Pedido]]*Tabla1[[#This Row],[PVC ]]</f>
        <v>0</v>
      </c>
      <c r="J3157" s="26">
        <v>0.21</v>
      </c>
      <c r="K3157" s="63"/>
      <c r="L3157" s="28" t="s">
        <v>17</v>
      </c>
      <c r="M3157" s="53">
        <v>17083.845000000001</v>
      </c>
      <c r="N3157" s="64" t="str">
        <f>+IF(Tabla1[[#This Row],[F PMPI]]="SÍ","No","Sí")</f>
        <v>Sí</v>
      </c>
      <c r="O3157" s="65">
        <f>+Tabla1[[#This Row],[PVL]]*1.055</f>
        <v>18023.456474999999</v>
      </c>
      <c r="P3157" s="65">
        <f>+Tabla1[[#This Row],[PVL]]*1.43</f>
        <v>24429.898349999999</v>
      </c>
      <c r="Q3157" s="66" t="str">
        <f>+HYPERLINK(Tabla1[[#This Row],[PAG]])</f>
        <v>https://todomusica.com.ar/parches/7760-18-cs-coated-batter-blk-dot-on-top.html</v>
      </c>
      <c r="R3157" s="67"/>
      <c r="S3157" s="68"/>
      <c r="T3157" s="69"/>
      <c r="U3157" s="69"/>
      <c r="V3157" s="69"/>
      <c r="W3157" s="69"/>
      <c r="X3157" s="69"/>
      <c r="Y3157" s="35"/>
      <c r="Z3157" s="35" t="s">
        <v>26820</v>
      </c>
      <c r="AA3157" s="36">
        <v>1</v>
      </c>
      <c r="AB3157" s="35" t="s">
        <v>27</v>
      </c>
      <c r="AC3157" s="35" t="str">
        <f>+IF(Tabla1[[#This Row],[STK]]="no","Sin STK", "STK disponible")</f>
        <v>Sin STK</v>
      </c>
      <c r="AD3157" s="35">
        <f>+I3157*J3157</f>
        <v>0</v>
      </c>
      <c r="AE3157" s="35">
        <f>+I3157*K3157</f>
        <v>0</v>
      </c>
      <c r="AF3157" s="36">
        <f>IF(Tabla1[[#This Row],[ref pack]]=1,Tabla1[[#This Row],[Pedido]],LCM(Tabla1[[#This Row],[MC VIEJO]],Tabla1[[#This Row],[Pedido]]))</f>
        <v>1</v>
      </c>
      <c r="AG3157" s="36">
        <f>+VLOOKUP(Tabla1[[#This Row],[Artículo]],'.'!$B$2:$D$11481,3,)</f>
        <v>1</v>
      </c>
      <c r="AH3157" s="37" t="str">
        <f>+IFERROR(SEARCH("pack",Tabla1[[#This Row],[PACK]]),"")</f>
        <v/>
      </c>
    </row>
    <row r="3158" spans="1:34" ht="24" customHeight="1" x14ac:dyDescent="0.2">
      <c r="A3158" s="50" t="s">
        <v>5930</v>
      </c>
      <c r="B3158" s="60" t="s">
        <v>6010</v>
      </c>
      <c r="C3158" s="61" t="s">
        <v>6011</v>
      </c>
      <c r="D3158" s="52" t="s">
        <v>9841</v>
      </c>
      <c r="E3158" s="53">
        <v>4242.1499999999996</v>
      </c>
      <c r="F3158" s="23" t="str">
        <f>+IFERROR(VLOOKUP(Tabla1[[#This Row],[Artículo]],'..'!$B$2:$D$569000,3,),"")</f>
        <v/>
      </c>
      <c r="G3158" s="24" t="str">
        <f>IF(H3158=AF3158,"", "Error MC")</f>
        <v>Error MC</v>
      </c>
      <c r="H3158" s="62"/>
      <c r="I3158" s="54">
        <f>+Tabla1[[#This Row],[MC]]*Tabla1[[#This Row],[Pedido]]*Tabla1[[#This Row],[PVC ]]</f>
        <v>0</v>
      </c>
      <c r="J3158" s="26">
        <v>0.21</v>
      </c>
      <c r="K3158" s="63"/>
      <c r="L3158" s="28" t="s">
        <v>17</v>
      </c>
      <c r="M3158" s="53">
        <v>7442.8549999999996</v>
      </c>
      <c r="N3158" s="64" t="str">
        <f>+IF(Tabla1[[#This Row],[F PMPI]]="SÍ","No","Sí")</f>
        <v>Sí</v>
      </c>
      <c r="O3158" s="65">
        <f>+Tabla1[[#This Row],[PVL]]*1.055</f>
        <v>7852.2120249999989</v>
      </c>
      <c r="P3158" s="65">
        <f>+Tabla1[[#This Row],[PVL]]*1.43</f>
        <v>10643.282649999999</v>
      </c>
      <c r="Q3158" s="66" t="str">
        <f>+HYPERLINK(Tabla1[[#This Row],[PAG]])</f>
        <v>https://todomusica.com.ar/parches/453-en-0306-ps.html</v>
      </c>
      <c r="R3158" s="67"/>
      <c r="S3158" s="68"/>
      <c r="T3158" s="69"/>
      <c r="U3158" s="69"/>
      <c r="V3158" s="69"/>
      <c r="W3158" s="69"/>
      <c r="X3158" s="69"/>
      <c r="Y3158" s="35"/>
      <c r="Z3158" s="35" t="s">
        <v>26821</v>
      </c>
      <c r="AA3158" s="36">
        <v>1</v>
      </c>
      <c r="AB3158" s="35" t="s">
        <v>27</v>
      </c>
      <c r="AC3158" s="35" t="str">
        <f>+IF(Tabla1[[#This Row],[STK]]="no","Sin STK", "STK disponible")</f>
        <v>STK disponible</v>
      </c>
      <c r="AD3158" s="35">
        <f>+I3158*J3158</f>
        <v>0</v>
      </c>
      <c r="AE3158" s="35">
        <f>+I3158*K3158</f>
        <v>0</v>
      </c>
      <c r="AF3158" s="36">
        <f>IF(Tabla1[[#This Row],[ref pack]]=1,Tabla1[[#This Row],[Pedido]],LCM(Tabla1[[#This Row],[MC VIEJO]],Tabla1[[#This Row],[Pedido]]))</f>
        <v>1</v>
      </c>
      <c r="AG3158" s="36">
        <f>+VLOOKUP(Tabla1[[#This Row],[Artículo]],'.'!$B$2:$D$11481,3,)</f>
        <v>1</v>
      </c>
      <c r="AH3158" s="37" t="str">
        <f>+IFERROR(SEARCH("pack",Tabla1[[#This Row],[PACK]]),"")</f>
        <v/>
      </c>
    </row>
    <row r="3159" spans="1:34" ht="24" customHeight="1" x14ac:dyDescent="0.2">
      <c r="A3159" s="50" t="s">
        <v>5930</v>
      </c>
      <c r="B3159" s="60" t="s">
        <v>6012</v>
      </c>
      <c r="C3159" s="61" t="s">
        <v>6013</v>
      </c>
      <c r="D3159" s="52" t="s">
        <v>9841</v>
      </c>
      <c r="E3159" s="53">
        <v>3934.46</v>
      </c>
      <c r="F3159" s="23" t="str">
        <f>+IFERROR(VLOOKUP(Tabla1[[#This Row],[Artículo]],'..'!$B$2:$D$569000,3,),"")</f>
        <v/>
      </c>
      <c r="G3159" s="24" t="str">
        <f>IF(H3159=AF3159,"", "Error MC")</f>
        <v>Error MC</v>
      </c>
      <c r="H3159" s="62"/>
      <c r="I3159" s="54">
        <f>+Tabla1[[#This Row],[MC]]*Tabla1[[#This Row],[Pedido]]*Tabla1[[#This Row],[PVC ]]</f>
        <v>0</v>
      </c>
      <c r="J3159" s="26">
        <v>0.21</v>
      </c>
      <c r="K3159" s="63"/>
      <c r="L3159" s="28" t="s">
        <v>17</v>
      </c>
      <c r="M3159" s="53">
        <v>6903.0140000000001</v>
      </c>
      <c r="N3159" s="64" t="str">
        <f>+IF(Tabla1[[#This Row],[F PMPI]]="SÍ","No","Sí")</f>
        <v>Sí</v>
      </c>
      <c r="O3159" s="65">
        <f>+Tabla1[[#This Row],[PVL]]*1.055</f>
        <v>7282.6797699999997</v>
      </c>
      <c r="P3159" s="65">
        <f>+Tabla1[[#This Row],[PVL]]*1.43</f>
        <v>9871.310019999999</v>
      </c>
      <c r="Q3159" s="66" t="str">
        <f>+HYPERLINK(Tabla1[[#This Row],[PAG]])</f>
        <v>https://todomusica.com.ar/parches/2437-en-0308-ba.html</v>
      </c>
      <c r="R3159" s="67"/>
      <c r="S3159" s="68"/>
      <c r="T3159" s="69"/>
      <c r="U3159" s="69"/>
      <c r="V3159" s="69"/>
      <c r="W3159" s="69"/>
      <c r="X3159" s="69"/>
      <c r="Y3159" s="35"/>
      <c r="Z3159" s="35" t="s">
        <v>26822</v>
      </c>
      <c r="AA3159" s="36">
        <v>1</v>
      </c>
      <c r="AB3159" s="35" t="s">
        <v>27</v>
      </c>
      <c r="AC3159" s="35" t="str">
        <f>+IF(Tabla1[[#This Row],[STK]]="no","Sin STK", "STK disponible")</f>
        <v>STK disponible</v>
      </c>
      <c r="AD3159" s="35">
        <f>+I3159*J3159</f>
        <v>0</v>
      </c>
      <c r="AE3159" s="35">
        <f>+I3159*K3159</f>
        <v>0</v>
      </c>
      <c r="AF3159" s="36">
        <f>IF(Tabla1[[#This Row],[ref pack]]=1,Tabla1[[#This Row],[Pedido]],LCM(Tabla1[[#This Row],[MC VIEJO]],Tabla1[[#This Row],[Pedido]]))</f>
        <v>1</v>
      </c>
      <c r="AG3159" s="36">
        <f>+VLOOKUP(Tabla1[[#This Row],[Artículo]],'.'!$B$2:$D$11481,3,)</f>
        <v>1</v>
      </c>
      <c r="AH3159" s="37" t="str">
        <f>+IFERROR(SEARCH("pack",Tabla1[[#This Row],[PACK]]),"")</f>
        <v/>
      </c>
    </row>
    <row r="3160" spans="1:34" ht="24" customHeight="1" x14ac:dyDescent="0.2">
      <c r="A3160" s="50" t="s">
        <v>5930</v>
      </c>
      <c r="B3160" s="60" t="s">
        <v>6014</v>
      </c>
      <c r="C3160" s="61" t="s">
        <v>6015</v>
      </c>
      <c r="D3160" s="52" t="s">
        <v>9841</v>
      </c>
      <c r="E3160" s="53">
        <v>3714.6</v>
      </c>
      <c r="F3160" s="23" t="str">
        <f>+IFERROR(VLOOKUP(Tabla1[[#This Row],[Artículo]],'..'!$B$2:$D$569000,3,),"")</f>
        <v/>
      </c>
      <c r="G3160" s="24" t="str">
        <f>IF(H3160=AF3160,"", "Error MC")</f>
        <v>Error MC</v>
      </c>
      <c r="H3160" s="62"/>
      <c r="I3160" s="54">
        <f>+Tabla1[[#This Row],[MC]]*Tabla1[[#This Row],[Pedido]]*Tabla1[[#This Row],[PVC ]]</f>
        <v>0</v>
      </c>
      <c r="J3160" s="26">
        <v>0.21</v>
      </c>
      <c r="K3160" s="63"/>
      <c r="L3160" s="28" t="s">
        <v>17</v>
      </c>
      <c r="M3160" s="53">
        <v>6517.2659999999996</v>
      </c>
      <c r="N3160" s="64" t="str">
        <f>+IF(Tabla1[[#This Row],[F PMPI]]="SÍ","No","Sí")</f>
        <v>Sí</v>
      </c>
      <c r="O3160" s="65">
        <f>+Tabla1[[#This Row],[PVL]]*1.055</f>
        <v>6875.7156299999988</v>
      </c>
      <c r="P3160" s="65">
        <f>+Tabla1[[#This Row],[PVL]]*1.43</f>
        <v>9319.6903799999982</v>
      </c>
      <c r="Q3160" s="66" t="str">
        <f>+HYPERLINK(Tabla1[[#This Row],[PAG]])</f>
        <v>https://todomusica.com.ar/parches/2455-en-0308-bd.html</v>
      </c>
      <c r="R3160" s="67"/>
      <c r="S3160" s="68"/>
      <c r="T3160" s="69"/>
      <c r="U3160" s="69"/>
      <c r="V3160" s="69"/>
      <c r="W3160" s="69"/>
      <c r="X3160" s="69"/>
      <c r="Y3160" s="35"/>
      <c r="Z3160" s="35" t="s">
        <v>26823</v>
      </c>
      <c r="AA3160" s="36">
        <v>1</v>
      </c>
      <c r="AB3160" s="35" t="s">
        <v>27</v>
      </c>
      <c r="AC3160" s="35" t="str">
        <f>+IF(Tabla1[[#This Row],[STK]]="no","Sin STK", "STK disponible")</f>
        <v>STK disponible</v>
      </c>
      <c r="AD3160" s="35">
        <f>+I3160*J3160</f>
        <v>0</v>
      </c>
      <c r="AE3160" s="35">
        <f>+I3160*K3160</f>
        <v>0</v>
      </c>
      <c r="AF3160" s="36">
        <f>IF(Tabla1[[#This Row],[ref pack]]=1,Tabla1[[#This Row],[Pedido]],LCM(Tabla1[[#This Row],[MC VIEJO]],Tabla1[[#This Row],[Pedido]]))</f>
        <v>1</v>
      </c>
      <c r="AG3160" s="36">
        <f>+VLOOKUP(Tabla1[[#This Row],[Artículo]],'.'!$B$2:$D$11481,3,)</f>
        <v>1</v>
      </c>
      <c r="AH3160" s="37" t="str">
        <f>+IFERROR(SEARCH("pack",Tabla1[[#This Row],[PACK]]),"")</f>
        <v/>
      </c>
    </row>
    <row r="3161" spans="1:34" ht="24" customHeight="1" x14ac:dyDescent="0.2">
      <c r="A3161" s="50" t="s">
        <v>5930</v>
      </c>
      <c r="B3161" s="60" t="s">
        <v>6016</v>
      </c>
      <c r="C3161" s="61" t="s">
        <v>6017</v>
      </c>
      <c r="D3161" s="52" t="s">
        <v>9841</v>
      </c>
      <c r="E3161" s="53">
        <v>4374.03</v>
      </c>
      <c r="F3161" s="23" t="str">
        <f>+IFERROR(VLOOKUP(Tabla1[[#This Row],[Artículo]],'..'!$B$2:$D$569000,3,),"")</f>
        <v/>
      </c>
      <c r="G3161" s="24" t="str">
        <f>IF(H3161=AF3161,"", "Error MC")</f>
        <v>Error MC</v>
      </c>
      <c r="H3161" s="62"/>
      <c r="I3161" s="54">
        <f>+Tabla1[[#This Row],[MC]]*Tabla1[[#This Row],[Pedido]]*Tabla1[[#This Row],[PVC ]]</f>
        <v>0</v>
      </c>
      <c r="J3161" s="26">
        <v>0.21</v>
      </c>
      <c r="K3161" s="63"/>
      <c r="L3161" s="28" t="s">
        <v>17</v>
      </c>
      <c r="M3161" s="53">
        <v>7674.2309999999998</v>
      </c>
      <c r="N3161" s="64" t="str">
        <f>+IF(Tabla1[[#This Row],[F PMPI]]="SÍ","No","Sí")</f>
        <v>Sí</v>
      </c>
      <c r="O3161" s="65">
        <f>+Tabla1[[#This Row],[PVL]]*1.055</f>
        <v>8096.3137049999996</v>
      </c>
      <c r="P3161" s="65">
        <f>+Tabla1[[#This Row],[PVL]]*1.43</f>
        <v>10974.150329999999</v>
      </c>
      <c r="Q3161" s="66" t="str">
        <f>+HYPERLINK(Tabla1[[#This Row],[PAG]])</f>
        <v>https://todomusica.com.ar/parches/7764-8-cs-clear-batter-blk-dot-on-top.html</v>
      </c>
      <c r="R3161" s="67"/>
      <c r="S3161" s="68"/>
      <c r="T3161" s="69"/>
      <c r="U3161" s="69"/>
      <c r="V3161" s="69"/>
      <c r="W3161" s="69"/>
      <c r="X3161" s="69"/>
      <c r="Y3161" s="35"/>
      <c r="Z3161" s="35" t="s">
        <v>26824</v>
      </c>
      <c r="AA3161" s="36">
        <v>1</v>
      </c>
      <c r="AB3161" s="35" t="s">
        <v>27</v>
      </c>
      <c r="AC3161" s="35" t="str">
        <f>+IF(Tabla1[[#This Row],[STK]]="no","Sin STK", "STK disponible")</f>
        <v>STK disponible</v>
      </c>
      <c r="AD3161" s="35">
        <f>+I3161*J3161</f>
        <v>0</v>
      </c>
      <c r="AE3161" s="35">
        <f>+I3161*K3161</f>
        <v>0</v>
      </c>
      <c r="AF3161" s="36">
        <f>IF(Tabla1[[#This Row],[ref pack]]=1,Tabla1[[#This Row],[Pedido]],LCM(Tabla1[[#This Row],[MC VIEJO]],Tabla1[[#This Row],[Pedido]]))</f>
        <v>1</v>
      </c>
      <c r="AG3161" s="36">
        <f>+VLOOKUP(Tabla1[[#This Row],[Artículo]],'.'!$B$2:$D$11481,3,)</f>
        <v>1</v>
      </c>
      <c r="AH3161" s="37" t="str">
        <f>+IFERROR(SEARCH("pack",Tabla1[[#This Row],[PACK]]),"")</f>
        <v/>
      </c>
    </row>
    <row r="3162" spans="1:34" ht="24" customHeight="1" x14ac:dyDescent="0.2">
      <c r="A3162" s="50" t="s">
        <v>5930</v>
      </c>
      <c r="B3162" s="60" t="s">
        <v>6018</v>
      </c>
      <c r="C3162" s="61" t="s">
        <v>6019</v>
      </c>
      <c r="D3162" s="52" t="s">
        <v>9841</v>
      </c>
      <c r="E3162" s="53">
        <v>4549.88</v>
      </c>
      <c r="F3162" s="23" t="str">
        <f>+IFERROR(VLOOKUP(Tabla1[[#This Row],[Artículo]],'..'!$B$2:$D$569000,3,),"")</f>
        <v/>
      </c>
      <c r="G3162" s="24" t="str">
        <f>IF(H3162=AF3162,"", "Error MC")</f>
        <v>Error MC</v>
      </c>
      <c r="H3162" s="62"/>
      <c r="I3162" s="54">
        <f>+Tabla1[[#This Row],[MC]]*Tabla1[[#This Row],[Pedido]]*Tabla1[[#This Row],[PVC ]]</f>
        <v>0</v>
      </c>
      <c r="J3162" s="26">
        <v>0.21</v>
      </c>
      <c r="K3162" s="63"/>
      <c r="L3162" s="28" t="s">
        <v>17</v>
      </c>
      <c r="M3162" s="53">
        <v>7982.7690000000002</v>
      </c>
      <c r="N3162" s="64" t="str">
        <f>+IF(Tabla1[[#This Row],[F PMPI]]="SÍ","No","Sí")</f>
        <v>Sí</v>
      </c>
      <c r="O3162" s="65">
        <f>+Tabla1[[#This Row],[PVL]]*1.055</f>
        <v>8421.8212949999997</v>
      </c>
      <c r="P3162" s="65">
        <f>+Tabla1[[#This Row],[PVL]]*1.43</f>
        <v>11415.35967</v>
      </c>
      <c r="Q3162" s="66" t="str">
        <f>+HYPERLINK(Tabla1[[#This Row],[PAG]])</f>
        <v>https://todomusica.com.ar/parches/3055-en-0308-ps.html</v>
      </c>
      <c r="R3162" s="67"/>
      <c r="S3162" s="68"/>
      <c r="T3162" s="69"/>
      <c r="U3162" s="69"/>
      <c r="V3162" s="69"/>
      <c r="W3162" s="69"/>
      <c r="X3162" s="69"/>
      <c r="Y3162" s="35"/>
      <c r="Z3162" s="35" t="s">
        <v>26825</v>
      </c>
      <c r="AA3162" s="36">
        <v>1</v>
      </c>
      <c r="AB3162" s="35" t="s">
        <v>27</v>
      </c>
      <c r="AC3162" s="35" t="str">
        <f>+IF(Tabla1[[#This Row],[STK]]="no","Sin STK", "STK disponible")</f>
        <v>STK disponible</v>
      </c>
      <c r="AD3162" s="35">
        <f>+I3162*J3162</f>
        <v>0</v>
      </c>
      <c r="AE3162" s="35">
        <f>+I3162*K3162</f>
        <v>0</v>
      </c>
      <c r="AF3162" s="36">
        <f>IF(Tabla1[[#This Row],[ref pack]]=1,Tabla1[[#This Row],[Pedido]],LCM(Tabla1[[#This Row],[MC VIEJO]],Tabla1[[#This Row],[Pedido]]))</f>
        <v>1</v>
      </c>
      <c r="AG3162" s="36">
        <f>+VLOOKUP(Tabla1[[#This Row],[Artículo]],'.'!$B$2:$D$11481,3,)</f>
        <v>1</v>
      </c>
      <c r="AH3162" s="37" t="str">
        <f>+IFERROR(SEARCH("pack",Tabla1[[#This Row],[PACK]]),"")</f>
        <v/>
      </c>
    </row>
    <row r="3163" spans="1:34" ht="24" customHeight="1" x14ac:dyDescent="0.2">
      <c r="A3163" s="50" t="s">
        <v>5930</v>
      </c>
      <c r="B3163" s="60" t="s">
        <v>6020</v>
      </c>
      <c r="C3163" s="61" t="s">
        <v>6021</v>
      </c>
      <c r="D3163" s="52" t="s">
        <v>9842</v>
      </c>
      <c r="E3163" s="53">
        <v>4330.07</v>
      </c>
      <c r="F3163" s="23" t="str">
        <f>+IFERROR(VLOOKUP(Tabla1[[#This Row],[Artículo]],'..'!$B$2:$D$569000,3,),"")</f>
        <v/>
      </c>
      <c r="G3163" s="24" t="str">
        <f>IF(H3163=AF3163,"", "Error MC")</f>
        <v>Error MC</v>
      </c>
      <c r="H3163" s="62"/>
      <c r="I3163" s="54">
        <f>+Tabla1[[#This Row],[MC]]*Tabla1[[#This Row],[Pedido]]*Tabla1[[#This Row],[PVC ]]</f>
        <v>0</v>
      </c>
      <c r="J3163" s="26">
        <v>0.21</v>
      </c>
      <c r="K3163" s="63"/>
      <c r="L3163" s="28" t="s">
        <v>17</v>
      </c>
      <c r="M3163" s="53">
        <v>7597.1059999999998</v>
      </c>
      <c r="N3163" s="64" t="str">
        <f>+IF(Tabla1[[#This Row],[F PMPI]]="SÍ","No","Sí")</f>
        <v>Sí</v>
      </c>
      <c r="O3163" s="65">
        <f>+Tabla1[[#This Row],[PVL]]*1.055</f>
        <v>8014.946829999999</v>
      </c>
      <c r="P3163" s="65">
        <f>+Tabla1[[#This Row],[PVL]]*1.43</f>
        <v>10863.861579999999</v>
      </c>
      <c r="Q3163" s="66" t="str">
        <f>+HYPERLINK(Tabla1[[#This Row],[PAG]])</f>
        <v>https://todomusica.com.ar/parches/2933-en-0310-ba.html</v>
      </c>
      <c r="R3163" s="67"/>
      <c r="S3163" s="68"/>
      <c r="T3163" s="69"/>
      <c r="U3163" s="69"/>
      <c r="V3163" s="69"/>
      <c r="W3163" s="69"/>
      <c r="X3163" s="69"/>
      <c r="Y3163" s="35"/>
      <c r="Z3163" s="35" t="s">
        <v>26826</v>
      </c>
      <c r="AA3163" s="36">
        <v>1</v>
      </c>
      <c r="AB3163" s="35" t="s">
        <v>27</v>
      </c>
      <c r="AC3163" s="35" t="str">
        <f>+IF(Tabla1[[#This Row],[STK]]="no","Sin STK", "STK disponible")</f>
        <v>STK disponible</v>
      </c>
      <c r="AD3163" s="35">
        <f>+I3163*J3163</f>
        <v>0</v>
      </c>
      <c r="AE3163" s="35">
        <f>+I3163*K3163</f>
        <v>0</v>
      </c>
      <c r="AF3163" s="36">
        <f>IF(Tabla1[[#This Row],[ref pack]]=1,Tabla1[[#This Row],[Pedido]],LCM(Tabla1[[#This Row],[MC VIEJO]],Tabla1[[#This Row],[Pedido]]))</f>
        <v>1</v>
      </c>
      <c r="AG3163" s="36">
        <f>+VLOOKUP(Tabla1[[#This Row],[Artículo]],'.'!$B$2:$D$11481,3,)</f>
        <v>1</v>
      </c>
      <c r="AH3163" s="37" t="str">
        <f>+IFERROR(SEARCH("pack",Tabla1[[#This Row],[PACK]]),"")</f>
        <v/>
      </c>
    </row>
    <row r="3164" spans="1:34" ht="24" customHeight="1" x14ac:dyDescent="0.2">
      <c r="A3164" s="50" t="s">
        <v>5930</v>
      </c>
      <c r="B3164" s="60" t="s">
        <v>6022</v>
      </c>
      <c r="C3164" s="61" t="s">
        <v>6023</v>
      </c>
      <c r="D3164" s="52" t="s">
        <v>9841</v>
      </c>
      <c r="E3164" s="53">
        <v>4132.25</v>
      </c>
      <c r="F3164" s="23" t="str">
        <f>+IFERROR(VLOOKUP(Tabla1[[#This Row],[Artículo]],'..'!$B$2:$D$569000,3,),"")</f>
        <v/>
      </c>
      <c r="G3164" s="24" t="str">
        <f>IF(H3164=AF3164,"", "Error MC")</f>
        <v>Error MC</v>
      </c>
      <c r="H3164" s="62"/>
      <c r="I3164" s="54">
        <f>+Tabla1[[#This Row],[MC]]*Tabla1[[#This Row],[Pedido]]*Tabla1[[#This Row],[PVC ]]</f>
        <v>0</v>
      </c>
      <c r="J3164" s="26">
        <v>0.21</v>
      </c>
      <c r="K3164" s="63"/>
      <c r="L3164" s="28" t="s">
        <v>17</v>
      </c>
      <c r="M3164" s="53">
        <v>7250.03</v>
      </c>
      <c r="N3164" s="64" t="str">
        <f>+IF(Tabla1[[#This Row],[F PMPI]]="SÍ","No","Sí")</f>
        <v>Sí</v>
      </c>
      <c r="O3164" s="65">
        <f>+Tabla1[[#This Row],[PVL]]*1.055</f>
        <v>7648.781649999999</v>
      </c>
      <c r="P3164" s="65">
        <f>+Tabla1[[#This Row],[PVL]]*1.43</f>
        <v>10367.542899999999</v>
      </c>
      <c r="Q3164" s="66" t="str">
        <f>+HYPERLINK(Tabla1[[#This Row],[PAG]])</f>
        <v>https://todomusica.com.ar/parches/2987-en-0310-bd.html</v>
      </c>
      <c r="R3164" s="67"/>
      <c r="S3164" s="68"/>
      <c r="T3164" s="69"/>
      <c r="U3164" s="69"/>
      <c r="V3164" s="69"/>
      <c r="W3164" s="69"/>
      <c r="X3164" s="69"/>
      <c r="Y3164" s="35"/>
      <c r="Z3164" s="35" t="s">
        <v>26827</v>
      </c>
      <c r="AA3164" s="36">
        <v>1</v>
      </c>
      <c r="AB3164" s="35" t="s">
        <v>27</v>
      </c>
      <c r="AC3164" s="35" t="str">
        <f>+IF(Tabla1[[#This Row],[STK]]="no","Sin STK", "STK disponible")</f>
        <v>STK disponible</v>
      </c>
      <c r="AD3164" s="35">
        <f>+I3164*J3164</f>
        <v>0</v>
      </c>
      <c r="AE3164" s="35">
        <f>+I3164*K3164</f>
        <v>0</v>
      </c>
      <c r="AF3164" s="36">
        <f>IF(Tabla1[[#This Row],[ref pack]]=1,Tabla1[[#This Row],[Pedido]],LCM(Tabla1[[#This Row],[MC VIEJO]],Tabla1[[#This Row],[Pedido]]))</f>
        <v>1</v>
      </c>
      <c r="AG3164" s="36">
        <f>+VLOOKUP(Tabla1[[#This Row],[Artículo]],'.'!$B$2:$D$11481,3,)</f>
        <v>1</v>
      </c>
      <c r="AH3164" s="37" t="str">
        <f>+IFERROR(SEARCH("pack",Tabla1[[#This Row],[PACK]]),"")</f>
        <v/>
      </c>
    </row>
    <row r="3165" spans="1:34" ht="24" customHeight="1" x14ac:dyDescent="0.2">
      <c r="A3165" s="50" t="s">
        <v>5930</v>
      </c>
      <c r="B3165" s="60" t="s">
        <v>6024</v>
      </c>
      <c r="C3165" s="61" t="s">
        <v>6025</v>
      </c>
      <c r="D3165" s="52" t="s">
        <v>9841</v>
      </c>
      <c r="E3165" s="53">
        <v>4659.8</v>
      </c>
      <c r="F3165" s="23" t="str">
        <f>+IFERROR(VLOOKUP(Tabla1[[#This Row],[Artículo]],'..'!$B$2:$D$569000,3,),"")</f>
        <v/>
      </c>
      <c r="G3165" s="24" t="str">
        <f>IF(H3165=AF3165,"", "Error MC")</f>
        <v>Error MC</v>
      </c>
      <c r="H3165" s="62"/>
      <c r="I3165" s="54">
        <f>+Tabla1[[#This Row],[MC]]*Tabla1[[#This Row],[Pedido]]*Tabla1[[#This Row],[PVC ]]</f>
        <v>0</v>
      </c>
      <c r="J3165" s="26">
        <v>0.21</v>
      </c>
      <c r="K3165" s="63"/>
      <c r="L3165" s="28" t="s">
        <v>17</v>
      </c>
      <c r="M3165" s="53">
        <v>8175.6189999999997</v>
      </c>
      <c r="N3165" s="64" t="str">
        <f>+IF(Tabla1[[#This Row],[F PMPI]]="SÍ","No","Sí")</f>
        <v>Sí</v>
      </c>
      <c r="O3165" s="65">
        <f>+Tabla1[[#This Row],[PVL]]*1.055</f>
        <v>8625.2780449999991</v>
      </c>
      <c r="P3165" s="65">
        <f>+Tabla1[[#This Row],[PVL]]*1.43</f>
        <v>11691.13517</v>
      </c>
      <c r="Q3165" s="66" t="str">
        <f>+HYPERLINK(Tabla1[[#This Row],[PAG]])</f>
        <v>https://todomusica.com.ar/parches/7765-10-cs-clear-batter-blk-dot-on-top.html</v>
      </c>
      <c r="R3165" s="67"/>
      <c r="S3165" s="68"/>
      <c r="T3165" s="69"/>
      <c r="U3165" s="69"/>
      <c r="V3165" s="69"/>
      <c r="W3165" s="69"/>
      <c r="X3165" s="69"/>
      <c r="Y3165" s="35"/>
      <c r="Z3165" s="35" t="s">
        <v>26828</v>
      </c>
      <c r="AA3165" s="36">
        <v>1</v>
      </c>
      <c r="AB3165" s="35" t="s">
        <v>27</v>
      </c>
      <c r="AC3165" s="35" t="str">
        <f>+IF(Tabla1[[#This Row],[STK]]="no","Sin STK", "STK disponible")</f>
        <v>STK disponible</v>
      </c>
      <c r="AD3165" s="35">
        <f>+I3165*J3165</f>
        <v>0</v>
      </c>
      <c r="AE3165" s="35">
        <f>+I3165*K3165</f>
        <v>0</v>
      </c>
      <c r="AF3165" s="36">
        <f>IF(Tabla1[[#This Row],[ref pack]]=1,Tabla1[[#This Row],[Pedido]],LCM(Tabla1[[#This Row],[MC VIEJO]],Tabla1[[#This Row],[Pedido]]))</f>
        <v>1</v>
      </c>
      <c r="AG3165" s="36">
        <f>+VLOOKUP(Tabla1[[#This Row],[Artículo]],'.'!$B$2:$D$11481,3,)</f>
        <v>1</v>
      </c>
      <c r="AH3165" s="37" t="str">
        <f>+IFERROR(SEARCH("pack",Tabla1[[#This Row],[PACK]]),"")</f>
        <v/>
      </c>
    </row>
    <row r="3166" spans="1:34" ht="24" customHeight="1" x14ac:dyDescent="0.2">
      <c r="A3166" s="50" t="s">
        <v>5930</v>
      </c>
      <c r="B3166" s="60" t="s">
        <v>6026</v>
      </c>
      <c r="C3166" s="61" t="s">
        <v>6027</v>
      </c>
      <c r="D3166" s="52" t="s">
        <v>9841</v>
      </c>
      <c r="E3166" s="53">
        <v>5209.3</v>
      </c>
      <c r="F3166" s="23" t="str">
        <f>+IFERROR(VLOOKUP(Tabla1[[#This Row],[Artículo]],'..'!$B$2:$D$569000,3,),"")</f>
        <v/>
      </c>
      <c r="G3166" s="24" t="str">
        <f>IF(H3166=AF3166,"", "Error MC")</f>
        <v>Error MC</v>
      </c>
      <c r="H3166" s="62"/>
      <c r="I3166" s="54">
        <f>+Tabla1[[#This Row],[MC]]*Tabla1[[#This Row],[Pedido]]*Tabla1[[#This Row],[PVC ]]</f>
        <v>0</v>
      </c>
      <c r="J3166" s="26">
        <v>0.21</v>
      </c>
      <c r="K3166" s="63"/>
      <c r="L3166" s="28" t="s">
        <v>17</v>
      </c>
      <c r="M3166" s="53">
        <v>9139.723</v>
      </c>
      <c r="N3166" s="64" t="str">
        <f>+IF(Tabla1[[#This Row],[F PMPI]]="SÍ","No","Sí")</f>
        <v>Sí</v>
      </c>
      <c r="O3166" s="65">
        <f>+Tabla1[[#This Row],[PVL]]*1.055</f>
        <v>9642.4077649999999</v>
      </c>
      <c r="P3166" s="65">
        <f>+Tabla1[[#This Row],[PVL]]*1.43</f>
        <v>13069.803889999999</v>
      </c>
      <c r="Q3166" s="66" t="str">
        <f>+HYPERLINK(Tabla1[[#This Row],[PAG]])</f>
        <v>https://todomusica.com.ar/parches/284-en-0310-ps.html</v>
      </c>
      <c r="R3166" s="67"/>
      <c r="S3166" s="68"/>
      <c r="T3166" s="69"/>
      <c r="U3166" s="69"/>
      <c r="V3166" s="69"/>
      <c r="W3166" s="69"/>
      <c r="X3166" s="69"/>
      <c r="Y3166" s="35"/>
      <c r="Z3166" s="35" t="s">
        <v>26829</v>
      </c>
      <c r="AA3166" s="36">
        <v>1</v>
      </c>
      <c r="AB3166" s="35" t="s">
        <v>27</v>
      </c>
      <c r="AC3166" s="35" t="str">
        <f>+IF(Tabla1[[#This Row],[STK]]="no","Sin STK", "STK disponible")</f>
        <v>STK disponible</v>
      </c>
      <c r="AD3166" s="35">
        <f>+I3166*J3166</f>
        <v>0</v>
      </c>
      <c r="AE3166" s="35">
        <f>+I3166*K3166</f>
        <v>0</v>
      </c>
      <c r="AF3166" s="36">
        <f>IF(Tabla1[[#This Row],[ref pack]]=1,Tabla1[[#This Row],[Pedido]],LCM(Tabla1[[#This Row],[MC VIEJO]],Tabla1[[#This Row],[Pedido]]))</f>
        <v>1</v>
      </c>
      <c r="AG3166" s="36">
        <f>+VLOOKUP(Tabla1[[#This Row],[Artículo]],'.'!$B$2:$D$11481,3,)</f>
        <v>1</v>
      </c>
      <c r="AH3166" s="37" t="str">
        <f>+IFERROR(SEARCH("pack",Tabla1[[#This Row],[PACK]]),"")</f>
        <v/>
      </c>
    </row>
    <row r="3167" spans="1:34" ht="24" customHeight="1" x14ac:dyDescent="0.2">
      <c r="A3167" s="50" t="s">
        <v>5930</v>
      </c>
      <c r="B3167" s="60" t="s">
        <v>6028</v>
      </c>
      <c r="C3167" s="61" t="s">
        <v>6029</v>
      </c>
      <c r="D3167" s="52" t="s">
        <v>9841</v>
      </c>
      <c r="E3167" s="53">
        <v>3297.03</v>
      </c>
      <c r="F3167" s="23" t="str">
        <f>+IFERROR(VLOOKUP(Tabla1[[#This Row],[Artículo]],'..'!$B$2:$D$569000,3,),"")</f>
        <v/>
      </c>
      <c r="G3167" s="24" t="str">
        <f>IF(H3167=AF3167,"", "Error MC")</f>
        <v>Error MC</v>
      </c>
      <c r="H3167" s="62"/>
      <c r="I3167" s="54">
        <f>+Tabla1[[#This Row],[MC]]*Tabla1[[#This Row],[Pedido]]*Tabla1[[#This Row],[PVC ]]</f>
        <v>0</v>
      </c>
      <c r="J3167" s="26">
        <v>0.21</v>
      </c>
      <c r="K3167" s="63"/>
      <c r="L3167" s="28" t="s">
        <v>17</v>
      </c>
      <c r="M3167" s="53">
        <v>5784.6350000000002</v>
      </c>
      <c r="N3167" s="64" t="str">
        <f>+IF(Tabla1[[#This Row],[F PMPI]]="SÍ","No","Sí")</f>
        <v>Sí</v>
      </c>
      <c r="O3167" s="65">
        <f>+Tabla1[[#This Row],[PVL]]*1.055</f>
        <v>6102.789925</v>
      </c>
      <c r="P3167" s="65">
        <f>+Tabla1[[#This Row],[PVL]]*1.43</f>
        <v>8272.0280500000008</v>
      </c>
      <c r="Q3167" s="66" t="str">
        <f>+HYPERLINK(Tabla1[[#This Row],[PAG]])</f>
        <v>https://todomusica.com.ar/parches/7796-10-amb-snare-head-clear.html</v>
      </c>
      <c r="R3167" s="67"/>
      <c r="S3167" s="68"/>
      <c r="T3167" s="69"/>
      <c r="U3167" s="69"/>
      <c r="V3167" s="69"/>
      <c r="W3167" s="69"/>
      <c r="X3167" s="69"/>
      <c r="Y3167" s="35"/>
      <c r="Z3167" s="35" t="s">
        <v>26830</v>
      </c>
      <c r="AA3167" s="36">
        <v>1</v>
      </c>
      <c r="AB3167" s="35" t="s">
        <v>27</v>
      </c>
      <c r="AC3167" s="35" t="str">
        <f>+IF(Tabla1[[#This Row],[STK]]="no","Sin STK", "STK disponible")</f>
        <v>STK disponible</v>
      </c>
      <c r="AD3167" s="35">
        <f>+I3167*J3167</f>
        <v>0</v>
      </c>
      <c r="AE3167" s="35">
        <f>+I3167*K3167</f>
        <v>0</v>
      </c>
      <c r="AF3167" s="36">
        <f>IF(Tabla1[[#This Row],[ref pack]]=1,Tabla1[[#This Row],[Pedido]],LCM(Tabla1[[#This Row],[MC VIEJO]],Tabla1[[#This Row],[Pedido]]))</f>
        <v>1</v>
      </c>
      <c r="AG3167" s="36">
        <f>+VLOOKUP(Tabla1[[#This Row],[Artículo]],'.'!$B$2:$D$11481,3,)</f>
        <v>1</v>
      </c>
      <c r="AH3167" s="37" t="str">
        <f>+IFERROR(SEARCH("pack",Tabla1[[#This Row],[PACK]]),"")</f>
        <v/>
      </c>
    </row>
    <row r="3168" spans="1:34" ht="24" customHeight="1" x14ac:dyDescent="0.2">
      <c r="A3168" s="50" t="s">
        <v>5930</v>
      </c>
      <c r="B3168" s="60" t="s">
        <v>6030</v>
      </c>
      <c r="C3168" s="61" t="s">
        <v>6031</v>
      </c>
      <c r="D3168" s="52" t="s">
        <v>9841</v>
      </c>
      <c r="E3168" s="53">
        <v>4857.66</v>
      </c>
      <c r="F3168" s="23" t="str">
        <f>+IFERROR(VLOOKUP(Tabla1[[#This Row],[Artículo]],'..'!$B$2:$D$569000,3,),"")</f>
        <v/>
      </c>
      <c r="G3168" s="24" t="str">
        <f>IF(H3168=AF3168,"", "Error MC")</f>
        <v>Error MC</v>
      </c>
      <c r="H3168" s="62"/>
      <c r="I3168" s="54">
        <f>+Tabla1[[#This Row],[MC]]*Tabla1[[#This Row],[Pedido]]*Tabla1[[#This Row],[PVC ]]</f>
        <v>0</v>
      </c>
      <c r="J3168" s="26">
        <v>0.21</v>
      </c>
      <c r="K3168" s="63"/>
      <c r="L3168" s="28" t="s">
        <v>17</v>
      </c>
      <c r="M3168" s="53">
        <v>8522.768</v>
      </c>
      <c r="N3168" s="64" t="str">
        <f>+IF(Tabla1[[#This Row],[F PMPI]]="SÍ","No","Sí")</f>
        <v>Sí</v>
      </c>
      <c r="O3168" s="65">
        <f>+Tabla1[[#This Row],[PVL]]*1.055</f>
        <v>8991.5202399999998</v>
      </c>
      <c r="P3168" s="65">
        <f>+Tabla1[[#This Row],[PVL]]*1.43</f>
        <v>12187.55824</v>
      </c>
      <c r="Q3168" s="66" t="str">
        <f>+HYPERLINK(Tabla1[[#This Row],[PAG]])</f>
        <v>https://todomusica.com.ar/parches/2883-en-0312-ba.html</v>
      </c>
      <c r="R3168" s="67"/>
      <c r="S3168" s="68"/>
      <c r="T3168" s="69"/>
      <c r="U3168" s="69"/>
      <c r="V3168" s="69"/>
      <c r="W3168" s="69"/>
      <c r="X3168" s="69"/>
      <c r="Y3168" s="35"/>
      <c r="Z3168" s="35" t="s">
        <v>26831</v>
      </c>
      <c r="AA3168" s="36">
        <v>1</v>
      </c>
      <c r="AB3168" s="35" t="s">
        <v>27</v>
      </c>
      <c r="AC3168" s="35" t="str">
        <f>+IF(Tabla1[[#This Row],[STK]]="no","Sin STK", "STK disponible")</f>
        <v>STK disponible</v>
      </c>
      <c r="AD3168" s="35">
        <f>+I3168*J3168</f>
        <v>0</v>
      </c>
      <c r="AE3168" s="35">
        <f>+I3168*K3168</f>
        <v>0</v>
      </c>
      <c r="AF3168" s="36">
        <f>IF(Tabla1[[#This Row],[ref pack]]=1,Tabla1[[#This Row],[Pedido]],LCM(Tabla1[[#This Row],[MC VIEJO]],Tabla1[[#This Row],[Pedido]]))</f>
        <v>1</v>
      </c>
      <c r="AG3168" s="36">
        <f>+VLOOKUP(Tabla1[[#This Row],[Artículo]],'.'!$B$2:$D$11481,3,)</f>
        <v>1</v>
      </c>
      <c r="AH3168" s="37" t="str">
        <f>+IFERROR(SEARCH("pack",Tabla1[[#This Row],[PACK]]),"")</f>
        <v/>
      </c>
    </row>
    <row r="3169" spans="1:34" ht="24" customHeight="1" x14ac:dyDescent="0.2">
      <c r="A3169" s="50" t="s">
        <v>5930</v>
      </c>
      <c r="B3169" s="60" t="s">
        <v>6032</v>
      </c>
      <c r="C3169" s="61" t="s">
        <v>6033</v>
      </c>
      <c r="D3169" s="52" t="s">
        <v>9842</v>
      </c>
      <c r="E3169" s="53">
        <v>4483.96</v>
      </c>
      <c r="F3169" s="23" t="str">
        <f>+IFERROR(VLOOKUP(Tabla1[[#This Row],[Artículo]],'..'!$B$2:$D$569000,3,),"")</f>
        <v/>
      </c>
      <c r="G3169" s="24" t="str">
        <f>IF(H3169=AF3169,"", "Error MC")</f>
        <v>Error MC</v>
      </c>
      <c r="H3169" s="62"/>
      <c r="I3169" s="54">
        <f>+Tabla1[[#This Row],[MC]]*Tabla1[[#This Row],[Pedido]]*Tabla1[[#This Row],[PVC ]]</f>
        <v>0</v>
      </c>
      <c r="J3169" s="26">
        <v>0.21</v>
      </c>
      <c r="K3169" s="63"/>
      <c r="L3169" s="28" t="s">
        <v>17</v>
      </c>
      <c r="M3169" s="53">
        <v>7867.1049999999996</v>
      </c>
      <c r="N3169" s="64" t="str">
        <f>+IF(Tabla1[[#This Row],[F PMPI]]="SÍ","No","Sí")</f>
        <v>Sí</v>
      </c>
      <c r="O3169" s="65">
        <f>+Tabla1[[#This Row],[PVL]]*1.055</f>
        <v>8299.7957749999987</v>
      </c>
      <c r="P3169" s="65">
        <f>+Tabla1[[#This Row],[PVL]]*1.43</f>
        <v>11249.960149999999</v>
      </c>
      <c r="Q3169" s="66" t="str">
        <f>+HYPERLINK(Tabla1[[#This Row],[PAG]])</f>
        <v>https://todomusica.com.ar/parches/2882-en-0312-bd.html</v>
      </c>
      <c r="R3169" s="67"/>
      <c r="S3169" s="68"/>
      <c r="T3169" s="69"/>
      <c r="U3169" s="69"/>
      <c r="V3169" s="69"/>
      <c r="W3169" s="69"/>
      <c r="X3169" s="69"/>
      <c r="Y3169" s="35"/>
      <c r="Z3169" s="35" t="s">
        <v>26832</v>
      </c>
      <c r="AA3169" s="36">
        <v>1</v>
      </c>
      <c r="AB3169" s="35" t="s">
        <v>27</v>
      </c>
      <c r="AC3169" s="35" t="str">
        <f>+IF(Tabla1[[#This Row],[STK]]="no","Sin STK", "STK disponible")</f>
        <v>STK disponible</v>
      </c>
      <c r="AD3169" s="35">
        <f>+I3169*J3169</f>
        <v>0</v>
      </c>
      <c r="AE3169" s="35">
        <f>+I3169*K3169</f>
        <v>0</v>
      </c>
      <c r="AF3169" s="36">
        <f>IF(Tabla1[[#This Row],[ref pack]]=1,Tabla1[[#This Row],[Pedido]],LCM(Tabla1[[#This Row],[MC VIEJO]],Tabla1[[#This Row],[Pedido]]))</f>
        <v>1</v>
      </c>
      <c r="AG3169" s="36">
        <f>+VLOOKUP(Tabla1[[#This Row],[Artículo]],'.'!$B$2:$D$11481,3,)</f>
        <v>1</v>
      </c>
      <c r="AH3169" s="37" t="str">
        <f>+IFERROR(SEARCH("pack",Tabla1[[#This Row],[PACK]]),"")</f>
        <v/>
      </c>
    </row>
    <row r="3170" spans="1:34" ht="24" customHeight="1" x14ac:dyDescent="0.2">
      <c r="A3170" s="50" t="s">
        <v>5930</v>
      </c>
      <c r="B3170" s="60" t="s">
        <v>6034</v>
      </c>
      <c r="C3170" s="61" t="s">
        <v>6035</v>
      </c>
      <c r="D3170" s="52" t="s">
        <v>9841</v>
      </c>
      <c r="E3170" s="53">
        <v>5341.16</v>
      </c>
      <c r="F3170" s="23" t="str">
        <f>+IFERROR(VLOOKUP(Tabla1[[#This Row],[Artículo]],'..'!$B$2:$D$569000,3,),"")</f>
        <v/>
      </c>
      <c r="G3170" s="24" t="str">
        <f>IF(H3170=AF3170,"", "Error MC")</f>
        <v>Error MC</v>
      </c>
      <c r="H3170" s="62"/>
      <c r="I3170" s="54">
        <f>+Tabla1[[#This Row],[MC]]*Tabla1[[#This Row],[Pedido]]*Tabla1[[#This Row],[PVC ]]</f>
        <v>0</v>
      </c>
      <c r="J3170" s="26">
        <v>0.21</v>
      </c>
      <c r="K3170" s="63"/>
      <c r="L3170" s="28" t="s">
        <v>17</v>
      </c>
      <c r="M3170" s="53">
        <v>9371.0630000000001</v>
      </c>
      <c r="N3170" s="64" t="str">
        <f>+IF(Tabla1[[#This Row],[F PMPI]]="SÍ","No","Sí")</f>
        <v>Sí</v>
      </c>
      <c r="O3170" s="65">
        <f>+Tabla1[[#This Row],[PVL]]*1.055</f>
        <v>9886.4714649999987</v>
      </c>
      <c r="P3170" s="65">
        <f>+Tabla1[[#This Row],[PVL]]*1.43</f>
        <v>13400.62009</v>
      </c>
      <c r="Q3170" s="66" t="str">
        <f>+HYPERLINK(Tabla1[[#This Row],[PAG]])</f>
        <v>https://todomusica.com.ar/parches/7766-12-cs-clear-batter-blk-dot-on-top.html</v>
      </c>
      <c r="R3170" s="67"/>
      <c r="S3170" s="68"/>
      <c r="T3170" s="69"/>
      <c r="U3170" s="69"/>
      <c r="V3170" s="69"/>
      <c r="W3170" s="69"/>
      <c r="X3170" s="69"/>
      <c r="Y3170" s="35"/>
      <c r="Z3170" s="35" t="s">
        <v>26833</v>
      </c>
      <c r="AA3170" s="36">
        <v>1</v>
      </c>
      <c r="AB3170" s="35" t="s">
        <v>27</v>
      </c>
      <c r="AC3170" s="35" t="str">
        <f>+IF(Tabla1[[#This Row],[STK]]="no","Sin STK", "STK disponible")</f>
        <v>STK disponible</v>
      </c>
      <c r="AD3170" s="35">
        <f>+I3170*J3170</f>
        <v>0</v>
      </c>
      <c r="AE3170" s="35">
        <f>+I3170*K3170</f>
        <v>0</v>
      </c>
      <c r="AF3170" s="36">
        <f>IF(Tabla1[[#This Row],[ref pack]]=1,Tabla1[[#This Row],[Pedido]],LCM(Tabla1[[#This Row],[MC VIEJO]],Tabla1[[#This Row],[Pedido]]))</f>
        <v>1</v>
      </c>
      <c r="AG3170" s="36">
        <f>+VLOOKUP(Tabla1[[#This Row],[Artículo]],'.'!$B$2:$D$11481,3,)</f>
        <v>1</v>
      </c>
      <c r="AH3170" s="37" t="str">
        <f>+IFERROR(SEARCH("pack",Tabla1[[#This Row],[PACK]]),"")</f>
        <v/>
      </c>
    </row>
    <row r="3171" spans="1:34" ht="24" customHeight="1" x14ac:dyDescent="0.2">
      <c r="A3171" s="50" t="s">
        <v>5930</v>
      </c>
      <c r="B3171" s="60" t="s">
        <v>6036</v>
      </c>
      <c r="C3171" s="61" t="s">
        <v>6037</v>
      </c>
      <c r="D3171" s="52" t="s">
        <v>9841</v>
      </c>
      <c r="E3171" s="53">
        <v>5868.72</v>
      </c>
      <c r="F3171" s="23" t="str">
        <f>+IFERROR(VLOOKUP(Tabla1[[#This Row],[Artículo]],'..'!$B$2:$D$569000,3,),"")</f>
        <v/>
      </c>
      <c r="G3171" s="24" t="str">
        <f>IF(H3171=AF3171,"", "Error MC")</f>
        <v>Error MC</v>
      </c>
      <c r="H3171" s="62"/>
      <c r="I3171" s="54">
        <f>+Tabla1[[#This Row],[MC]]*Tabla1[[#This Row],[Pedido]]*Tabla1[[#This Row],[PVC ]]</f>
        <v>0</v>
      </c>
      <c r="J3171" s="26">
        <v>0.21</v>
      </c>
      <c r="K3171" s="63"/>
      <c r="L3171" s="28" t="s">
        <v>17</v>
      </c>
      <c r="M3171" s="53">
        <v>10296.664000000001</v>
      </c>
      <c r="N3171" s="64" t="str">
        <f>+IF(Tabla1[[#This Row],[F PMPI]]="SÍ","No","Sí")</f>
        <v>Sí</v>
      </c>
      <c r="O3171" s="65">
        <f>+Tabla1[[#This Row],[PVL]]*1.055</f>
        <v>10862.980519999999</v>
      </c>
      <c r="P3171" s="65">
        <f>+Tabla1[[#This Row],[PVL]]*1.43</f>
        <v>14724.229520000001</v>
      </c>
      <c r="Q3171" s="66" t="str">
        <f>+HYPERLINK(Tabla1[[#This Row],[PAG]])</f>
        <v>https://todomusica.com.ar/parches/1481-en-0312-ps.html</v>
      </c>
      <c r="R3171" s="67"/>
      <c r="S3171" s="68"/>
      <c r="T3171" s="69"/>
      <c r="U3171" s="69"/>
      <c r="V3171" s="69"/>
      <c r="W3171" s="69"/>
      <c r="X3171" s="69"/>
      <c r="Y3171" s="35"/>
      <c r="Z3171" s="35" t="s">
        <v>26834</v>
      </c>
      <c r="AA3171" s="36">
        <v>1</v>
      </c>
      <c r="AB3171" s="35" t="s">
        <v>27</v>
      </c>
      <c r="AC3171" s="35" t="str">
        <f>+IF(Tabla1[[#This Row],[STK]]="no","Sin STK", "STK disponible")</f>
        <v>STK disponible</v>
      </c>
      <c r="AD3171" s="35">
        <f>+I3171*J3171</f>
        <v>0</v>
      </c>
      <c r="AE3171" s="35">
        <f>+I3171*K3171</f>
        <v>0</v>
      </c>
      <c r="AF3171" s="36">
        <f>IF(Tabla1[[#This Row],[ref pack]]=1,Tabla1[[#This Row],[Pedido]],LCM(Tabla1[[#This Row],[MC VIEJO]],Tabla1[[#This Row],[Pedido]]))</f>
        <v>1</v>
      </c>
      <c r="AG3171" s="36">
        <f>+VLOOKUP(Tabla1[[#This Row],[Artículo]],'.'!$B$2:$D$11481,3,)</f>
        <v>1</v>
      </c>
      <c r="AH3171" s="37" t="str">
        <f>+IFERROR(SEARCH("pack",Tabla1[[#This Row],[PACK]]),"")</f>
        <v/>
      </c>
    </row>
    <row r="3172" spans="1:34" ht="24" customHeight="1" x14ac:dyDescent="0.2">
      <c r="A3172" s="50" t="s">
        <v>5930</v>
      </c>
      <c r="B3172" s="60" t="s">
        <v>6038</v>
      </c>
      <c r="C3172" s="61" t="s">
        <v>6039</v>
      </c>
      <c r="D3172" s="52" t="s">
        <v>9841</v>
      </c>
      <c r="E3172" s="53">
        <v>3516.82</v>
      </c>
      <c r="F3172" s="23" t="str">
        <f>+IFERROR(VLOOKUP(Tabla1[[#This Row],[Artículo]],'..'!$B$2:$D$569000,3,),"")</f>
        <v/>
      </c>
      <c r="G3172" s="24" t="str">
        <f>IF(H3172=AF3172,"", "Error MC")</f>
        <v>Error MC</v>
      </c>
      <c r="H3172" s="62"/>
      <c r="I3172" s="54">
        <f>+Tabla1[[#This Row],[MC]]*Tabla1[[#This Row],[Pedido]]*Tabla1[[#This Row],[PVC ]]</f>
        <v>0</v>
      </c>
      <c r="J3172" s="26">
        <v>0.21</v>
      </c>
      <c r="K3172" s="63"/>
      <c r="L3172" s="28" t="s">
        <v>17</v>
      </c>
      <c r="M3172" s="53">
        <v>6170.2619999999997</v>
      </c>
      <c r="N3172" s="64" t="str">
        <f>+IF(Tabla1[[#This Row],[F PMPI]]="SÍ","No","Sí")</f>
        <v>Sí</v>
      </c>
      <c r="O3172" s="65">
        <f>+Tabla1[[#This Row],[PVL]]*1.055</f>
        <v>6509.6264099999989</v>
      </c>
      <c r="P3172" s="65">
        <f>+Tabla1[[#This Row],[PVL]]*1.43</f>
        <v>8823.4746599999999</v>
      </c>
      <c r="Q3172" s="66" t="str">
        <f>+HYPERLINK(Tabla1[[#This Row],[PAG]])</f>
        <v>https://todomusica.com.ar/parches/1160-en-0312-sa.html</v>
      </c>
      <c r="R3172" s="67"/>
      <c r="S3172" s="68"/>
      <c r="T3172" s="69"/>
      <c r="U3172" s="69"/>
      <c r="V3172" s="69"/>
      <c r="W3172" s="69"/>
      <c r="X3172" s="69"/>
      <c r="Y3172" s="35"/>
      <c r="Z3172" s="35" t="s">
        <v>26835</v>
      </c>
      <c r="AA3172" s="36">
        <v>1</v>
      </c>
      <c r="AB3172" s="35" t="s">
        <v>27</v>
      </c>
      <c r="AC3172" s="35" t="str">
        <f>+IF(Tabla1[[#This Row],[STK]]="no","Sin STK", "STK disponible")</f>
        <v>STK disponible</v>
      </c>
      <c r="AD3172" s="35">
        <f>+I3172*J3172</f>
        <v>0</v>
      </c>
      <c r="AE3172" s="35">
        <f>+I3172*K3172</f>
        <v>0</v>
      </c>
      <c r="AF3172" s="36">
        <f>IF(Tabla1[[#This Row],[ref pack]]=1,Tabla1[[#This Row],[Pedido]],LCM(Tabla1[[#This Row],[MC VIEJO]],Tabla1[[#This Row],[Pedido]]))</f>
        <v>1</v>
      </c>
      <c r="AG3172" s="36">
        <f>+VLOOKUP(Tabla1[[#This Row],[Artículo]],'.'!$B$2:$D$11481,3,)</f>
        <v>1</v>
      </c>
      <c r="AH3172" s="37" t="str">
        <f>+IFERROR(SEARCH("pack",Tabla1[[#This Row],[PACK]]),"")</f>
        <v/>
      </c>
    </row>
    <row r="3173" spans="1:34" ht="24" customHeight="1" x14ac:dyDescent="0.2">
      <c r="A3173" s="50" t="s">
        <v>5930</v>
      </c>
      <c r="B3173" s="60" t="s">
        <v>6040</v>
      </c>
      <c r="C3173" s="61" t="s">
        <v>6041</v>
      </c>
      <c r="D3173" s="52" t="s">
        <v>9841</v>
      </c>
      <c r="E3173" s="53">
        <v>5341.16</v>
      </c>
      <c r="F3173" s="23" t="str">
        <f>+IFERROR(VLOOKUP(Tabla1[[#This Row],[Artículo]],'..'!$B$2:$D$569000,3,),"")</f>
        <v/>
      </c>
      <c r="G3173" s="24" t="str">
        <f>IF(H3173=AF3173,"", "Error MC")</f>
        <v>Error MC</v>
      </c>
      <c r="H3173" s="62"/>
      <c r="I3173" s="54">
        <f>+Tabla1[[#This Row],[MC]]*Tabla1[[#This Row],[Pedido]]*Tabla1[[#This Row],[PVC ]]</f>
        <v>0</v>
      </c>
      <c r="J3173" s="26">
        <v>0.21</v>
      </c>
      <c r="K3173" s="63"/>
      <c r="L3173" s="28" t="s">
        <v>17</v>
      </c>
      <c r="M3173" s="53">
        <v>9371.0630000000001</v>
      </c>
      <c r="N3173" s="64" t="str">
        <f>+IF(Tabla1[[#This Row],[F PMPI]]="SÍ","No","Sí")</f>
        <v>Sí</v>
      </c>
      <c r="O3173" s="65">
        <f>+Tabla1[[#This Row],[PVL]]*1.055</f>
        <v>9886.4714649999987</v>
      </c>
      <c r="P3173" s="65">
        <f>+Tabla1[[#This Row],[PVL]]*1.43</f>
        <v>13400.62009</v>
      </c>
      <c r="Q3173" s="66" t="str">
        <f>+HYPERLINK(Tabla1[[#This Row],[PAG]])</f>
        <v>https://todomusica.com.ar/parches/1162-en-0313-ba.html</v>
      </c>
      <c r="R3173" s="67"/>
      <c r="S3173" s="68"/>
      <c r="T3173" s="69"/>
      <c r="U3173" s="69"/>
      <c r="V3173" s="69"/>
      <c r="W3173" s="69"/>
      <c r="X3173" s="69"/>
      <c r="Y3173" s="35"/>
      <c r="Z3173" s="35" t="s">
        <v>26836</v>
      </c>
      <c r="AA3173" s="36">
        <v>1</v>
      </c>
      <c r="AB3173" s="35" t="s">
        <v>27</v>
      </c>
      <c r="AC3173" s="35" t="str">
        <f>+IF(Tabla1[[#This Row],[STK]]="no","Sin STK", "STK disponible")</f>
        <v>STK disponible</v>
      </c>
      <c r="AD3173" s="35">
        <f>+I3173*J3173</f>
        <v>0</v>
      </c>
      <c r="AE3173" s="35">
        <f>+I3173*K3173</f>
        <v>0</v>
      </c>
      <c r="AF3173" s="36">
        <f>IF(Tabla1[[#This Row],[ref pack]]=1,Tabla1[[#This Row],[Pedido]],LCM(Tabla1[[#This Row],[MC VIEJO]],Tabla1[[#This Row],[Pedido]]))</f>
        <v>1</v>
      </c>
      <c r="AG3173" s="36">
        <f>+VLOOKUP(Tabla1[[#This Row],[Artículo]],'.'!$B$2:$D$11481,3,)</f>
        <v>1</v>
      </c>
      <c r="AH3173" s="37" t="str">
        <f>+IFERROR(SEARCH("pack",Tabla1[[#This Row],[PACK]]),"")</f>
        <v/>
      </c>
    </row>
    <row r="3174" spans="1:34" ht="24" customHeight="1" x14ac:dyDescent="0.2">
      <c r="A3174" s="50" t="s">
        <v>5930</v>
      </c>
      <c r="B3174" s="60" t="s">
        <v>6042</v>
      </c>
      <c r="C3174" s="61" t="s">
        <v>6043</v>
      </c>
      <c r="D3174" s="52" t="s">
        <v>9841</v>
      </c>
      <c r="E3174" s="53">
        <v>4835.66</v>
      </c>
      <c r="F3174" s="23" t="str">
        <f>+IFERROR(VLOOKUP(Tabla1[[#This Row],[Artículo]],'..'!$B$2:$D$569000,3,),"")</f>
        <v/>
      </c>
      <c r="G3174" s="24" t="str">
        <f>IF(H3174=AF3174,"", "Error MC")</f>
        <v>Error MC</v>
      </c>
      <c r="H3174" s="62"/>
      <c r="I3174" s="54">
        <f>+Tabla1[[#This Row],[MC]]*Tabla1[[#This Row],[Pedido]]*Tabla1[[#This Row],[PVC ]]</f>
        <v>0</v>
      </c>
      <c r="J3174" s="26">
        <v>0.21</v>
      </c>
      <c r="K3174" s="63"/>
      <c r="L3174" s="28" t="s">
        <v>17</v>
      </c>
      <c r="M3174" s="53">
        <v>8484.1689999999999</v>
      </c>
      <c r="N3174" s="64" t="str">
        <f>+IF(Tabla1[[#This Row],[F PMPI]]="SÍ","No","Sí")</f>
        <v>Sí</v>
      </c>
      <c r="O3174" s="65">
        <f>+Tabla1[[#This Row],[PVL]]*1.055</f>
        <v>8950.7982949999987</v>
      </c>
      <c r="P3174" s="65">
        <f>+Tabla1[[#This Row],[PVL]]*1.43</f>
        <v>12132.361669999998</v>
      </c>
      <c r="Q3174" s="66" t="str">
        <f>+HYPERLINK(Tabla1[[#This Row],[PAG]])</f>
        <v>https://todomusica.com.ar/productos-sin-categorias-de-netsuite/3141-en-0313-bd.html</v>
      </c>
      <c r="R3174" s="67"/>
      <c r="S3174" s="68"/>
      <c r="T3174" s="69"/>
      <c r="U3174" s="69"/>
      <c r="V3174" s="69"/>
      <c r="W3174" s="69"/>
      <c r="X3174" s="69"/>
      <c r="Y3174" s="35"/>
      <c r="Z3174" s="35" t="s">
        <v>26837</v>
      </c>
      <c r="AA3174" s="36">
        <v>1</v>
      </c>
      <c r="AB3174" s="35" t="s">
        <v>27</v>
      </c>
      <c r="AC3174" s="35" t="str">
        <f>+IF(Tabla1[[#This Row],[STK]]="no","Sin STK", "STK disponible")</f>
        <v>STK disponible</v>
      </c>
      <c r="AD3174" s="35">
        <f>+I3174*J3174</f>
        <v>0</v>
      </c>
      <c r="AE3174" s="35">
        <f>+I3174*K3174</f>
        <v>0</v>
      </c>
      <c r="AF3174" s="36">
        <f>IF(Tabla1[[#This Row],[ref pack]]=1,Tabla1[[#This Row],[Pedido]],LCM(Tabla1[[#This Row],[MC VIEJO]],Tabla1[[#This Row],[Pedido]]))</f>
        <v>1</v>
      </c>
      <c r="AG3174" s="36">
        <f>+VLOOKUP(Tabla1[[#This Row],[Artículo]],'.'!$B$2:$D$11481,3,)</f>
        <v>1</v>
      </c>
      <c r="AH3174" s="37" t="str">
        <f>+IFERROR(SEARCH("pack",Tabla1[[#This Row],[PACK]]),"")</f>
        <v/>
      </c>
    </row>
    <row r="3175" spans="1:34" ht="24" customHeight="1" x14ac:dyDescent="0.2">
      <c r="A3175" s="50" t="s">
        <v>5930</v>
      </c>
      <c r="B3175" s="60" t="s">
        <v>6044</v>
      </c>
      <c r="C3175" s="61" t="s">
        <v>6045</v>
      </c>
      <c r="D3175" s="52" t="s">
        <v>9841</v>
      </c>
      <c r="E3175" s="53">
        <v>5912.7</v>
      </c>
      <c r="F3175" s="23" t="str">
        <f>+IFERROR(VLOOKUP(Tabla1[[#This Row],[Artículo]],'..'!$B$2:$D$569000,3,),"")</f>
        <v/>
      </c>
      <c r="G3175" s="24" t="str">
        <f>IF(H3175=AF3175,"", "Error MC")</f>
        <v>Error MC</v>
      </c>
      <c r="H3175" s="62"/>
      <c r="I3175" s="54">
        <f>+Tabla1[[#This Row],[MC]]*Tabla1[[#This Row],[Pedido]]*Tabla1[[#This Row],[PVC ]]</f>
        <v>0</v>
      </c>
      <c r="J3175" s="26">
        <v>0.21</v>
      </c>
      <c r="K3175" s="63"/>
      <c r="L3175" s="28" t="s">
        <v>17</v>
      </c>
      <c r="M3175" s="53">
        <v>10373.838</v>
      </c>
      <c r="N3175" s="64" t="str">
        <f>+IF(Tabla1[[#This Row],[F PMPI]]="SÍ","No","Sí")</f>
        <v>Sí</v>
      </c>
      <c r="O3175" s="65">
        <f>+Tabla1[[#This Row],[PVL]]*1.055</f>
        <v>10944.399089999999</v>
      </c>
      <c r="P3175" s="65">
        <f>+Tabla1[[#This Row],[PVL]]*1.43</f>
        <v>14834.588339999998</v>
      </c>
      <c r="Q3175" s="66" t="str">
        <f>+HYPERLINK(Tabla1[[#This Row],[PAG]])</f>
        <v>https://todomusica.com.ar/parches/7767-13-cs-clear-batter-blk-dot-on-top.html</v>
      </c>
      <c r="R3175" s="67"/>
      <c r="S3175" s="68"/>
      <c r="T3175" s="69"/>
      <c r="U3175" s="69"/>
      <c r="V3175" s="69"/>
      <c r="W3175" s="69"/>
      <c r="X3175" s="69"/>
      <c r="Y3175" s="35"/>
      <c r="Z3175" s="35" t="s">
        <v>26838</v>
      </c>
      <c r="AA3175" s="36">
        <v>1</v>
      </c>
      <c r="AB3175" s="35" t="s">
        <v>27</v>
      </c>
      <c r="AC3175" s="35" t="str">
        <f>+IF(Tabla1[[#This Row],[STK]]="no","Sin STK", "STK disponible")</f>
        <v>STK disponible</v>
      </c>
      <c r="AD3175" s="35">
        <f>+I3175*J3175</f>
        <v>0</v>
      </c>
      <c r="AE3175" s="35">
        <f>+I3175*K3175</f>
        <v>0</v>
      </c>
      <c r="AF3175" s="36">
        <f>IF(Tabla1[[#This Row],[ref pack]]=1,Tabla1[[#This Row],[Pedido]],LCM(Tabla1[[#This Row],[MC VIEJO]],Tabla1[[#This Row],[Pedido]]))</f>
        <v>1</v>
      </c>
      <c r="AG3175" s="36">
        <f>+VLOOKUP(Tabla1[[#This Row],[Artículo]],'.'!$B$2:$D$11481,3,)</f>
        <v>1</v>
      </c>
      <c r="AH3175" s="37" t="str">
        <f>+IFERROR(SEARCH("pack",Tabla1[[#This Row],[PACK]]),"")</f>
        <v/>
      </c>
    </row>
    <row r="3176" spans="1:34" ht="24" customHeight="1" x14ac:dyDescent="0.2">
      <c r="A3176" s="50" t="s">
        <v>5930</v>
      </c>
      <c r="B3176" s="60" t="s">
        <v>6046</v>
      </c>
      <c r="C3176" s="61" t="s">
        <v>6047</v>
      </c>
      <c r="D3176" s="52" t="s">
        <v>9841</v>
      </c>
      <c r="E3176" s="53">
        <v>6176.42</v>
      </c>
      <c r="F3176" s="23" t="str">
        <f>+IFERROR(VLOOKUP(Tabla1[[#This Row],[Artículo]],'..'!$B$2:$D$569000,3,),"")</f>
        <v/>
      </c>
      <c r="G3176" s="24" t="str">
        <f>IF(H3176=AF3176,"", "Error MC")</f>
        <v>Error MC</v>
      </c>
      <c r="H3176" s="62"/>
      <c r="I3176" s="54">
        <f>+Tabla1[[#This Row],[MC]]*Tabla1[[#This Row],[Pedido]]*Tabla1[[#This Row],[PVC ]]</f>
        <v>0</v>
      </c>
      <c r="J3176" s="26">
        <v>0.21</v>
      </c>
      <c r="K3176" s="63"/>
      <c r="L3176" s="28" t="s">
        <v>17</v>
      </c>
      <c r="M3176" s="53">
        <v>10836.53</v>
      </c>
      <c r="N3176" s="64" t="str">
        <f>+IF(Tabla1[[#This Row],[F PMPI]]="SÍ","No","Sí")</f>
        <v>Sí</v>
      </c>
      <c r="O3176" s="65">
        <f>+Tabla1[[#This Row],[PVL]]*1.055</f>
        <v>11432.539150000001</v>
      </c>
      <c r="P3176" s="65">
        <f>+Tabla1[[#This Row],[PVL]]*1.43</f>
        <v>15496.2379</v>
      </c>
      <c r="Q3176" s="66" t="str">
        <f>+HYPERLINK(Tabla1[[#This Row],[PAG]])</f>
        <v>https://todomusica.com.ar/parches/2960-en-0313-ps.html</v>
      </c>
      <c r="R3176" s="67"/>
      <c r="S3176" s="68"/>
      <c r="T3176" s="69"/>
      <c r="U3176" s="69"/>
      <c r="V3176" s="69"/>
      <c r="W3176" s="69"/>
      <c r="X3176" s="69"/>
      <c r="Y3176" s="35"/>
      <c r="Z3176" s="35" t="s">
        <v>26839</v>
      </c>
      <c r="AA3176" s="36">
        <v>1</v>
      </c>
      <c r="AB3176" s="35" t="s">
        <v>27</v>
      </c>
      <c r="AC3176" s="35" t="str">
        <f>+IF(Tabla1[[#This Row],[STK]]="no","Sin STK", "STK disponible")</f>
        <v>STK disponible</v>
      </c>
      <c r="AD3176" s="35">
        <f>+I3176*J3176</f>
        <v>0</v>
      </c>
      <c r="AE3176" s="35">
        <f>+I3176*K3176</f>
        <v>0</v>
      </c>
      <c r="AF3176" s="36">
        <f>IF(Tabla1[[#This Row],[ref pack]]=1,Tabla1[[#This Row],[Pedido]],LCM(Tabla1[[#This Row],[MC VIEJO]],Tabla1[[#This Row],[Pedido]]))</f>
        <v>1</v>
      </c>
      <c r="AG3176" s="36">
        <f>+VLOOKUP(Tabla1[[#This Row],[Artículo]],'.'!$B$2:$D$11481,3,)</f>
        <v>1</v>
      </c>
      <c r="AH3176" s="37" t="str">
        <f>+IFERROR(SEARCH("pack",Tabla1[[#This Row],[PACK]]),"")</f>
        <v/>
      </c>
    </row>
    <row r="3177" spans="1:34" ht="24" customHeight="1" x14ac:dyDescent="0.2">
      <c r="A3177" s="50" t="s">
        <v>5930</v>
      </c>
      <c r="B3177" s="60" t="s">
        <v>6048</v>
      </c>
      <c r="C3177" s="61" t="s">
        <v>6049</v>
      </c>
      <c r="D3177" s="52" t="s">
        <v>9841</v>
      </c>
      <c r="E3177" s="53">
        <v>3890.49</v>
      </c>
      <c r="F3177" s="23" t="str">
        <f>+IFERROR(VLOOKUP(Tabla1[[#This Row],[Artículo]],'..'!$B$2:$D$569000,3,),"")</f>
        <v/>
      </c>
      <c r="G3177" s="24" t="str">
        <f>IF(H3177=AF3177,"", "Error MC")</f>
        <v>Error MC</v>
      </c>
      <c r="H3177" s="62"/>
      <c r="I3177" s="54">
        <f>+Tabla1[[#This Row],[MC]]*Tabla1[[#This Row],[Pedido]]*Tabla1[[#This Row],[PVC ]]</f>
        <v>0</v>
      </c>
      <c r="J3177" s="26">
        <v>0.21</v>
      </c>
      <c r="K3177" s="63"/>
      <c r="L3177" s="28" t="s">
        <v>17</v>
      </c>
      <c r="M3177" s="53">
        <v>6825.8639999999996</v>
      </c>
      <c r="N3177" s="64" t="str">
        <f>+IF(Tabla1[[#This Row],[F PMPI]]="SÍ","No","Sí")</f>
        <v>Sí</v>
      </c>
      <c r="O3177" s="65">
        <f>+Tabla1[[#This Row],[PVL]]*1.055</f>
        <v>7201.2865199999987</v>
      </c>
      <c r="P3177" s="65">
        <f>+Tabla1[[#This Row],[PVL]]*1.43</f>
        <v>9760.9855199999984</v>
      </c>
      <c r="Q3177" s="66" t="str">
        <f>+HYPERLINK(Tabla1[[#This Row],[PAG]])</f>
        <v>https://todomusica.com.ar/parches/3099-en-0313-sa.html</v>
      </c>
      <c r="R3177" s="67"/>
      <c r="S3177" s="68"/>
      <c r="T3177" s="69"/>
      <c r="U3177" s="69"/>
      <c r="V3177" s="69"/>
      <c r="W3177" s="69"/>
      <c r="X3177" s="69"/>
      <c r="Y3177" s="35"/>
      <c r="Z3177" s="35" t="s">
        <v>26840</v>
      </c>
      <c r="AA3177" s="36">
        <v>1</v>
      </c>
      <c r="AB3177" s="35" t="s">
        <v>27</v>
      </c>
      <c r="AC3177" s="35" t="str">
        <f>+IF(Tabla1[[#This Row],[STK]]="no","Sin STK", "STK disponible")</f>
        <v>STK disponible</v>
      </c>
      <c r="AD3177" s="35">
        <f>+I3177*J3177</f>
        <v>0</v>
      </c>
      <c r="AE3177" s="35">
        <f>+I3177*K3177</f>
        <v>0</v>
      </c>
      <c r="AF3177" s="36">
        <f>IF(Tabla1[[#This Row],[ref pack]]=1,Tabla1[[#This Row],[Pedido]],LCM(Tabla1[[#This Row],[MC VIEJO]],Tabla1[[#This Row],[Pedido]]))</f>
        <v>1</v>
      </c>
      <c r="AG3177" s="36">
        <f>+VLOOKUP(Tabla1[[#This Row],[Artículo]],'.'!$B$2:$D$11481,3,)</f>
        <v>1</v>
      </c>
      <c r="AH3177" s="37" t="str">
        <f>+IFERROR(SEARCH("pack",Tabla1[[#This Row],[PACK]]),"")</f>
        <v/>
      </c>
    </row>
    <row r="3178" spans="1:34" ht="24" customHeight="1" x14ac:dyDescent="0.2">
      <c r="A3178" s="50" t="s">
        <v>5930</v>
      </c>
      <c r="B3178" s="60" t="s">
        <v>6050</v>
      </c>
      <c r="C3178" s="61" t="s">
        <v>6051</v>
      </c>
      <c r="D3178" s="52" t="s">
        <v>9841</v>
      </c>
      <c r="E3178" s="53">
        <v>5802.73</v>
      </c>
      <c r="F3178" s="23" t="str">
        <f>+IFERROR(VLOOKUP(Tabla1[[#This Row],[Artículo]],'..'!$B$2:$D$569000,3,),"")</f>
        <v/>
      </c>
      <c r="G3178" s="24" t="str">
        <f>IF(H3178=AF3178,"", "Error MC")</f>
        <v>Error MC</v>
      </c>
      <c r="H3178" s="62"/>
      <c r="I3178" s="54">
        <f>+Tabla1[[#This Row],[MC]]*Tabla1[[#This Row],[Pedido]]*Tabla1[[#This Row],[PVC ]]</f>
        <v>0</v>
      </c>
      <c r="J3178" s="26">
        <v>0.21</v>
      </c>
      <c r="K3178" s="63"/>
      <c r="L3178" s="28" t="s">
        <v>17</v>
      </c>
      <c r="M3178" s="53">
        <v>10180.892</v>
      </c>
      <c r="N3178" s="64" t="str">
        <f>+IF(Tabla1[[#This Row],[F PMPI]]="SÍ","No","Sí")</f>
        <v>Sí</v>
      </c>
      <c r="O3178" s="65">
        <f>+Tabla1[[#This Row],[PVL]]*1.055</f>
        <v>10740.841059999999</v>
      </c>
      <c r="P3178" s="65">
        <f>+Tabla1[[#This Row],[PVL]]*1.43</f>
        <v>14558.67556</v>
      </c>
      <c r="Q3178" s="66" t="str">
        <f>+HYPERLINK(Tabla1[[#This Row],[PAG]])</f>
        <v>https://todomusica.com.ar/parches/2088-en-0314-ba.html</v>
      </c>
      <c r="R3178" s="67"/>
      <c r="S3178" s="68"/>
      <c r="T3178" s="69"/>
      <c r="U3178" s="69"/>
      <c r="V3178" s="69"/>
      <c r="W3178" s="69"/>
      <c r="X3178" s="69"/>
      <c r="Y3178" s="35"/>
      <c r="Z3178" s="35" t="s">
        <v>26841</v>
      </c>
      <c r="AA3178" s="36">
        <v>1</v>
      </c>
      <c r="AB3178" s="35" t="s">
        <v>27</v>
      </c>
      <c r="AC3178" s="35" t="str">
        <f>+IF(Tabla1[[#This Row],[STK]]="no","Sin STK", "STK disponible")</f>
        <v>STK disponible</v>
      </c>
      <c r="AD3178" s="35">
        <f>+I3178*J3178</f>
        <v>0</v>
      </c>
      <c r="AE3178" s="35">
        <f>+I3178*K3178</f>
        <v>0</v>
      </c>
      <c r="AF3178" s="36">
        <f>IF(Tabla1[[#This Row],[ref pack]]=1,Tabla1[[#This Row],[Pedido]],LCM(Tabla1[[#This Row],[MC VIEJO]],Tabla1[[#This Row],[Pedido]]))</f>
        <v>1</v>
      </c>
      <c r="AG3178" s="36">
        <f>+VLOOKUP(Tabla1[[#This Row],[Artículo]],'.'!$B$2:$D$11481,3,)</f>
        <v>1</v>
      </c>
      <c r="AH3178" s="37" t="str">
        <f>+IFERROR(SEARCH("pack",Tabla1[[#This Row],[PACK]]),"")</f>
        <v/>
      </c>
    </row>
    <row r="3179" spans="1:34" ht="24" customHeight="1" x14ac:dyDescent="0.2">
      <c r="A3179" s="50" t="s">
        <v>5930</v>
      </c>
      <c r="B3179" s="60" t="s">
        <v>6052</v>
      </c>
      <c r="C3179" s="61" t="s">
        <v>6053</v>
      </c>
      <c r="D3179" s="52" t="s">
        <v>9842</v>
      </c>
      <c r="E3179" s="53">
        <v>5231.2700000000004</v>
      </c>
      <c r="F3179" s="23" t="str">
        <f>+IFERROR(VLOOKUP(Tabla1[[#This Row],[Artículo]],'..'!$B$2:$D$569000,3,),"")</f>
        <v/>
      </c>
      <c r="G3179" s="24" t="str">
        <f>IF(H3179=AF3179,"", "Error MC")</f>
        <v>Error MC</v>
      </c>
      <c r="H3179" s="62"/>
      <c r="I3179" s="54">
        <f>+Tabla1[[#This Row],[MC]]*Tabla1[[#This Row],[Pedido]]*Tabla1[[#This Row],[PVC ]]</f>
        <v>0</v>
      </c>
      <c r="J3179" s="26">
        <v>0.21</v>
      </c>
      <c r="K3179" s="63"/>
      <c r="L3179" s="28" t="s">
        <v>17</v>
      </c>
      <c r="M3179" s="53">
        <v>9178.2610000000004</v>
      </c>
      <c r="N3179" s="64" t="str">
        <f>+IF(Tabla1[[#This Row],[F PMPI]]="SÍ","No","Sí")</f>
        <v>Sí</v>
      </c>
      <c r="O3179" s="65">
        <f>+Tabla1[[#This Row],[PVL]]*1.055</f>
        <v>9683.0653550000006</v>
      </c>
      <c r="P3179" s="65">
        <f>+Tabla1[[#This Row],[PVL]]*1.43</f>
        <v>13124.91323</v>
      </c>
      <c r="Q3179" s="66" t="str">
        <f>+HYPERLINK(Tabla1[[#This Row],[PAG]])</f>
        <v>https://todomusica.com.ar/parches/2087-en-0314-bd.html</v>
      </c>
      <c r="R3179" s="67"/>
      <c r="S3179" s="68"/>
      <c r="T3179" s="69"/>
      <c r="U3179" s="69"/>
      <c r="V3179" s="69"/>
      <c r="W3179" s="69"/>
      <c r="X3179" s="69"/>
      <c r="Y3179" s="35"/>
      <c r="Z3179" s="35" t="s">
        <v>26842</v>
      </c>
      <c r="AA3179" s="36">
        <v>1</v>
      </c>
      <c r="AB3179" s="35" t="s">
        <v>27</v>
      </c>
      <c r="AC3179" s="35" t="str">
        <f>+IF(Tabla1[[#This Row],[STK]]="no","Sin STK", "STK disponible")</f>
        <v>STK disponible</v>
      </c>
      <c r="AD3179" s="35">
        <f>+I3179*J3179</f>
        <v>0</v>
      </c>
      <c r="AE3179" s="35">
        <f>+I3179*K3179</f>
        <v>0</v>
      </c>
      <c r="AF3179" s="36">
        <f>IF(Tabla1[[#This Row],[ref pack]]=1,Tabla1[[#This Row],[Pedido]],LCM(Tabla1[[#This Row],[MC VIEJO]],Tabla1[[#This Row],[Pedido]]))</f>
        <v>1</v>
      </c>
      <c r="AG3179" s="36">
        <f>+VLOOKUP(Tabla1[[#This Row],[Artículo]],'.'!$B$2:$D$11481,3,)</f>
        <v>1</v>
      </c>
      <c r="AH3179" s="37" t="str">
        <f>+IFERROR(SEARCH("pack",Tabla1[[#This Row],[PACK]]),"")</f>
        <v/>
      </c>
    </row>
    <row r="3180" spans="1:34" ht="24" customHeight="1" x14ac:dyDescent="0.2">
      <c r="A3180" s="50" t="s">
        <v>5930</v>
      </c>
      <c r="B3180" s="60" t="s">
        <v>6054</v>
      </c>
      <c r="C3180" s="61" t="s">
        <v>6055</v>
      </c>
      <c r="D3180" s="52" t="s">
        <v>9841</v>
      </c>
      <c r="E3180" s="53">
        <v>6484.16</v>
      </c>
      <c r="F3180" s="23" t="str">
        <f>+IFERROR(VLOOKUP(Tabla1[[#This Row],[Artículo]],'..'!$B$2:$D$569000,3,),"")</f>
        <v/>
      </c>
      <c r="G3180" s="24" t="str">
        <f>IF(H3180=AF3180,"", "Error MC")</f>
        <v>Error MC</v>
      </c>
      <c r="H3180" s="62"/>
      <c r="I3180" s="54">
        <f>+Tabla1[[#This Row],[MC]]*Tabla1[[#This Row],[Pedido]]*Tabla1[[#This Row],[PVC ]]</f>
        <v>0</v>
      </c>
      <c r="J3180" s="26">
        <v>0.21</v>
      </c>
      <c r="K3180" s="63"/>
      <c r="L3180" s="28" t="s">
        <v>17</v>
      </c>
      <c r="M3180" s="53">
        <v>11376.456</v>
      </c>
      <c r="N3180" s="64" t="str">
        <f>+IF(Tabla1[[#This Row],[F PMPI]]="SÍ","No","Sí")</f>
        <v>Sí</v>
      </c>
      <c r="O3180" s="65">
        <f>+Tabla1[[#This Row],[PVL]]*1.055</f>
        <v>12002.16108</v>
      </c>
      <c r="P3180" s="65">
        <f>+Tabla1[[#This Row],[PVL]]*1.43</f>
        <v>16268.33208</v>
      </c>
      <c r="Q3180" s="66" t="str">
        <f>+HYPERLINK(Tabla1[[#This Row],[PAG]])</f>
        <v>https://todomusica.com.ar/parches/7768-14-cs-clear-batter-blk-dot-on-top.html</v>
      </c>
      <c r="R3180" s="67"/>
      <c r="S3180" s="68"/>
      <c r="T3180" s="69"/>
      <c r="U3180" s="69"/>
      <c r="V3180" s="69"/>
      <c r="W3180" s="69"/>
      <c r="X3180" s="69"/>
      <c r="Y3180" s="35"/>
      <c r="Z3180" s="35" t="s">
        <v>26843</v>
      </c>
      <c r="AA3180" s="36">
        <v>1</v>
      </c>
      <c r="AB3180" s="35" t="s">
        <v>27</v>
      </c>
      <c r="AC3180" s="35" t="str">
        <f>+IF(Tabla1[[#This Row],[STK]]="no","Sin STK", "STK disponible")</f>
        <v>STK disponible</v>
      </c>
      <c r="AD3180" s="35">
        <f>+I3180*J3180</f>
        <v>0</v>
      </c>
      <c r="AE3180" s="35">
        <f>+I3180*K3180</f>
        <v>0</v>
      </c>
      <c r="AF3180" s="36">
        <f>IF(Tabla1[[#This Row],[ref pack]]=1,Tabla1[[#This Row],[Pedido]],LCM(Tabla1[[#This Row],[MC VIEJO]],Tabla1[[#This Row],[Pedido]]))</f>
        <v>1</v>
      </c>
      <c r="AG3180" s="36">
        <f>+VLOOKUP(Tabla1[[#This Row],[Artículo]],'.'!$B$2:$D$11481,3,)</f>
        <v>1</v>
      </c>
      <c r="AH3180" s="37" t="str">
        <f>+IFERROR(SEARCH("pack",Tabla1[[#This Row],[PACK]]),"")</f>
        <v/>
      </c>
    </row>
    <row r="3181" spans="1:34" ht="24" customHeight="1" x14ac:dyDescent="0.2">
      <c r="A3181" s="50" t="s">
        <v>5930</v>
      </c>
      <c r="B3181" s="60" t="s">
        <v>6056</v>
      </c>
      <c r="C3181" s="61" t="s">
        <v>5633</v>
      </c>
      <c r="D3181" s="52" t="s">
        <v>9841</v>
      </c>
      <c r="E3181" s="53">
        <v>6835.79</v>
      </c>
      <c r="F3181" s="23" t="str">
        <f>+IFERROR(VLOOKUP(Tabla1[[#This Row],[Artículo]],'..'!$B$2:$D$569000,3,),"")</f>
        <v/>
      </c>
      <c r="G3181" s="24" t="str">
        <f>IF(H3181=AF3181,"", "Error MC")</f>
        <v>Error MC</v>
      </c>
      <c r="H3181" s="62"/>
      <c r="I3181" s="54">
        <f>+Tabla1[[#This Row],[MC]]*Tabla1[[#This Row],[Pedido]]*Tabla1[[#This Row],[PVC ]]</f>
        <v>0</v>
      </c>
      <c r="J3181" s="26">
        <v>0.21</v>
      </c>
      <c r="K3181" s="63"/>
      <c r="L3181" s="28" t="s">
        <v>17</v>
      </c>
      <c r="M3181" s="53">
        <v>11993.398999999999</v>
      </c>
      <c r="N3181" s="64" t="str">
        <f>+IF(Tabla1[[#This Row],[F PMPI]]="SÍ","No","Sí")</f>
        <v>Sí</v>
      </c>
      <c r="O3181" s="65">
        <f>+Tabla1[[#This Row],[PVL]]*1.055</f>
        <v>12653.035944999998</v>
      </c>
      <c r="P3181" s="65">
        <f>+Tabla1[[#This Row],[PVL]]*1.43</f>
        <v>17150.560569999998</v>
      </c>
      <c r="Q3181" s="66" t="str">
        <f>+HYPERLINK(Tabla1[[#This Row],[PAG]])</f>
        <v>https://todomusica.com.ar/parches/3096-en-0314-ps.html</v>
      </c>
      <c r="R3181" s="67"/>
      <c r="S3181" s="68"/>
      <c r="T3181" s="69"/>
      <c r="U3181" s="69"/>
      <c r="V3181" s="69"/>
      <c r="W3181" s="69"/>
      <c r="X3181" s="69"/>
      <c r="Y3181" s="35"/>
      <c r="Z3181" s="35" t="s">
        <v>26844</v>
      </c>
      <c r="AA3181" s="36">
        <v>1</v>
      </c>
      <c r="AB3181" s="35" t="s">
        <v>27</v>
      </c>
      <c r="AC3181" s="35" t="str">
        <f>+IF(Tabla1[[#This Row],[STK]]="no","Sin STK", "STK disponible")</f>
        <v>STK disponible</v>
      </c>
      <c r="AD3181" s="35">
        <f>+I3181*J3181</f>
        <v>0</v>
      </c>
      <c r="AE3181" s="35">
        <f>+I3181*K3181</f>
        <v>0</v>
      </c>
      <c r="AF3181" s="36">
        <f>IF(Tabla1[[#This Row],[ref pack]]=1,Tabla1[[#This Row],[Pedido]],LCM(Tabla1[[#This Row],[MC VIEJO]],Tabla1[[#This Row],[Pedido]]))</f>
        <v>1</v>
      </c>
      <c r="AG3181" s="36">
        <f>+VLOOKUP(Tabla1[[#This Row],[Artículo]],'.'!$B$2:$D$11481,3,)</f>
        <v>1</v>
      </c>
      <c r="AH3181" s="37" t="str">
        <f>+IFERROR(SEARCH("pack",Tabla1[[#This Row],[PACK]]),"")</f>
        <v/>
      </c>
    </row>
    <row r="3182" spans="1:34" ht="24" customHeight="1" x14ac:dyDescent="0.2">
      <c r="A3182" s="50" t="s">
        <v>5930</v>
      </c>
      <c r="B3182" s="60" t="s">
        <v>6057</v>
      </c>
      <c r="C3182" s="61" t="s">
        <v>6058</v>
      </c>
      <c r="D3182" s="52" t="s">
        <v>9841</v>
      </c>
      <c r="E3182" s="53">
        <v>4132.25</v>
      </c>
      <c r="F3182" s="23" t="str">
        <f>+IFERROR(VLOOKUP(Tabla1[[#This Row],[Artículo]],'..'!$B$2:$D$569000,3,),"")</f>
        <v/>
      </c>
      <c r="G3182" s="24" t="str">
        <f>IF(H3182=AF3182,"", "Error MC")</f>
        <v>Error MC</v>
      </c>
      <c r="H3182" s="62"/>
      <c r="I3182" s="54">
        <f>+Tabla1[[#This Row],[MC]]*Tabla1[[#This Row],[Pedido]]*Tabla1[[#This Row],[PVC ]]</f>
        <v>0</v>
      </c>
      <c r="J3182" s="26">
        <v>0.21</v>
      </c>
      <c r="K3182" s="63"/>
      <c r="L3182" s="28" t="s">
        <v>17</v>
      </c>
      <c r="M3182" s="53">
        <v>7250.03</v>
      </c>
      <c r="N3182" s="64" t="str">
        <f>+IF(Tabla1[[#This Row],[F PMPI]]="SÍ","No","Sí")</f>
        <v>Sí</v>
      </c>
      <c r="O3182" s="65">
        <f>+Tabla1[[#This Row],[PVL]]*1.055</f>
        <v>7648.781649999999</v>
      </c>
      <c r="P3182" s="65">
        <f>+Tabla1[[#This Row],[PVL]]*1.43</f>
        <v>10367.542899999999</v>
      </c>
      <c r="Q3182" s="66" t="str">
        <f>+HYPERLINK(Tabla1[[#This Row],[PAG]])</f>
        <v>https://todomusica.com.ar/parches/454-en-0314-sa.html</v>
      </c>
      <c r="R3182" s="67"/>
      <c r="S3182" s="68"/>
      <c r="T3182" s="69"/>
      <c r="U3182" s="69"/>
      <c r="V3182" s="69"/>
      <c r="W3182" s="69"/>
      <c r="X3182" s="69"/>
      <c r="Y3182" s="35"/>
      <c r="Z3182" s="35" t="s">
        <v>26845</v>
      </c>
      <c r="AA3182" s="36">
        <v>1</v>
      </c>
      <c r="AB3182" s="35" t="s">
        <v>27</v>
      </c>
      <c r="AC3182" s="35" t="str">
        <f>+IF(Tabla1[[#This Row],[STK]]="no","Sin STK", "STK disponible")</f>
        <v>STK disponible</v>
      </c>
      <c r="AD3182" s="35">
        <f>+I3182*J3182</f>
        <v>0</v>
      </c>
      <c r="AE3182" s="35">
        <f>+I3182*K3182</f>
        <v>0</v>
      </c>
      <c r="AF3182" s="36">
        <f>IF(Tabla1[[#This Row],[ref pack]]=1,Tabla1[[#This Row],[Pedido]],LCM(Tabla1[[#This Row],[MC VIEJO]],Tabla1[[#This Row],[Pedido]]))</f>
        <v>1</v>
      </c>
      <c r="AG3182" s="36">
        <f>+VLOOKUP(Tabla1[[#This Row],[Artículo]],'.'!$B$2:$D$11481,3,)</f>
        <v>1</v>
      </c>
      <c r="AH3182" s="37" t="str">
        <f>+IFERROR(SEARCH("pack",Tabla1[[#This Row],[PACK]]),"")</f>
        <v/>
      </c>
    </row>
    <row r="3183" spans="1:34" ht="24" customHeight="1" x14ac:dyDescent="0.2">
      <c r="A3183" s="50" t="s">
        <v>5930</v>
      </c>
      <c r="B3183" s="60" t="s">
        <v>6059</v>
      </c>
      <c r="C3183" s="61" t="s">
        <v>6060</v>
      </c>
      <c r="D3183" s="52" t="s">
        <v>9841</v>
      </c>
      <c r="E3183" s="53">
        <v>6462.17</v>
      </c>
      <c r="F3183" s="23" t="str">
        <f>+IFERROR(VLOOKUP(Tabla1[[#This Row],[Artículo]],'..'!$B$2:$D$569000,3,),"")</f>
        <v/>
      </c>
      <c r="G3183" s="24" t="str">
        <f>IF(H3183=AF3183,"", "Error MC")</f>
        <v>Error MC</v>
      </c>
      <c r="H3183" s="62"/>
      <c r="I3183" s="54">
        <f>+Tabla1[[#This Row],[MC]]*Tabla1[[#This Row],[Pedido]]*Tabla1[[#This Row],[PVC ]]</f>
        <v>0</v>
      </c>
      <c r="J3183" s="26">
        <v>0.21</v>
      </c>
      <c r="K3183" s="63"/>
      <c r="L3183" s="28" t="s">
        <v>17</v>
      </c>
      <c r="M3183" s="53">
        <v>11337.882</v>
      </c>
      <c r="N3183" s="64" t="str">
        <f>+IF(Tabla1[[#This Row],[F PMPI]]="SÍ","No","Sí")</f>
        <v>Sí</v>
      </c>
      <c r="O3183" s="65">
        <f>+Tabla1[[#This Row],[PVL]]*1.055</f>
        <v>11961.465509999998</v>
      </c>
      <c r="P3183" s="65">
        <f>+Tabla1[[#This Row],[PVL]]*1.43</f>
        <v>16213.171259999999</v>
      </c>
      <c r="Q3183" s="66" t="str">
        <f>+HYPERLINK(Tabla1[[#This Row],[PAG]])</f>
        <v>https://todomusica.com.ar/parches/2162-en-0315-ba.html</v>
      </c>
      <c r="R3183" s="67"/>
      <c r="S3183" s="68"/>
      <c r="T3183" s="69"/>
      <c r="U3183" s="69"/>
      <c r="V3183" s="69"/>
      <c r="W3183" s="69"/>
      <c r="X3183" s="69"/>
      <c r="Y3183" s="35"/>
      <c r="Z3183" s="35" t="s">
        <v>26846</v>
      </c>
      <c r="AA3183" s="36">
        <v>1</v>
      </c>
      <c r="AB3183" s="35" t="s">
        <v>27</v>
      </c>
      <c r="AC3183" s="35" t="str">
        <f>+IF(Tabla1[[#This Row],[STK]]="no","Sin STK", "STK disponible")</f>
        <v>STK disponible</v>
      </c>
      <c r="AD3183" s="35">
        <f>+I3183*J3183</f>
        <v>0</v>
      </c>
      <c r="AE3183" s="35">
        <f>+I3183*K3183</f>
        <v>0</v>
      </c>
      <c r="AF3183" s="36">
        <f>IF(Tabla1[[#This Row],[ref pack]]=1,Tabla1[[#This Row],[Pedido]],LCM(Tabla1[[#This Row],[MC VIEJO]],Tabla1[[#This Row],[Pedido]]))</f>
        <v>1</v>
      </c>
      <c r="AG3183" s="36">
        <f>+VLOOKUP(Tabla1[[#This Row],[Artículo]],'.'!$B$2:$D$11481,3,)</f>
        <v>1</v>
      </c>
      <c r="AH3183" s="37" t="str">
        <f>+IFERROR(SEARCH("pack",Tabla1[[#This Row],[PACK]]),"")</f>
        <v/>
      </c>
    </row>
    <row r="3184" spans="1:34" ht="24" customHeight="1" x14ac:dyDescent="0.2">
      <c r="A3184" s="50" t="s">
        <v>5930</v>
      </c>
      <c r="B3184" s="60" t="s">
        <v>6061</v>
      </c>
      <c r="C3184" s="61" t="s">
        <v>6062</v>
      </c>
      <c r="D3184" s="52" t="s">
        <v>27</v>
      </c>
      <c r="E3184" s="53">
        <v>5714.86</v>
      </c>
      <c r="F3184" s="23" t="str">
        <f>+IFERROR(VLOOKUP(Tabla1[[#This Row],[Artículo]],'..'!$B$2:$D$569000,3,),"")</f>
        <v/>
      </c>
      <c r="G3184" s="24" t="str">
        <f>IF(H3184=AF3184,"", "Error MC")</f>
        <v>Error MC</v>
      </c>
      <c r="H3184" s="62"/>
      <c r="I3184" s="54">
        <f>+Tabla1[[#This Row],[MC]]*Tabla1[[#This Row],[Pedido]]*Tabla1[[#This Row],[PVC ]]</f>
        <v>0</v>
      </c>
      <c r="J3184" s="26">
        <v>0.21</v>
      </c>
      <c r="K3184" s="63"/>
      <c r="L3184" s="28" t="s">
        <v>17</v>
      </c>
      <c r="M3184" s="53">
        <v>10026.726000000001</v>
      </c>
      <c r="N3184" s="64" t="str">
        <f>+IF(Tabla1[[#This Row],[F PMPI]]="SÍ","No","Sí")</f>
        <v>Sí</v>
      </c>
      <c r="O3184" s="65">
        <f>+Tabla1[[#This Row],[PVL]]*1.055</f>
        <v>10578.19593</v>
      </c>
      <c r="P3184" s="65">
        <f>+Tabla1[[#This Row],[PVL]]*1.43</f>
        <v>14338.21818</v>
      </c>
      <c r="Q3184" s="66" t="str">
        <f>+HYPERLINK(Tabla1[[#This Row],[PAG]])</f>
        <v>https://todomusica.com.ar/parches/2098-en-0315-bd.html</v>
      </c>
      <c r="R3184" s="67"/>
      <c r="S3184" s="68"/>
      <c r="T3184" s="69"/>
      <c r="U3184" s="69"/>
      <c r="V3184" s="69"/>
      <c r="W3184" s="69"/>
      <c r="X3184" s="69"/>
      <c r="Y3184" s="35"/>
      <c r="Z3184" s="35" t="s">
        <v>26847</v>
      </c>
      <c r="AA3184" s="36">
        <v>1</v>
      </c>
      <c r="AB3184" s="35" t="s">
        <v>27</v>
      </c>
      <c r="AC3184" s="35" t="str">
        <f>+IF(Tabla1[[#This Row],[STK]]="no","Sin STK", "STK disponible")</f>
        <v>Sin STK</v>
      </c>
      <c r="AD3184" s="35">
        <f>+I3184*J3184</f>
        <v>0</v>
      </c>
      <c r="AE3184" s="35">
        <f>+I3184*K3184</f>
        <v>0</v>
      </c>
      <c r="AF3184" s="36">
        <f>IF(Tabla1[[#This Row],[ref pack]]=1,Tabla1[[#This Row],[Pedido]],LCM(Tabla1[[#This Row],[MC VIEJO]],Tabla1[[#This Row],[Pedido]]))</f>
        <v>1</v>
      </c>
      <c r="AG3184" s="36">
        <f>+VLOOKUP(Tabla1[[#This Row],[Artículo]],'.'!$B$2:$D$11481,3,)</f>
        <v>1</v>
      </c>
      <c r="AH3184" s="37" t="str">
        <f>+IFERROR(SEARCH("pack",Tabla1[[#This Row],[PACK]]),"")</f>
        <v/>
      </c>
    </row>
    <row r="3185" spans="1:34" ht="24" customHeight="1" x14ac:dyDescent="0.2">
      <c r="A3185" s="50" t="s">
        <v>5930</v>
      </c>
      <c r="B3185" s="60" t="s">
        <v>6063</v>
      </c>
      <c r="C3185" s="61" t="s">
        <v>6064</v>
      </c>
      <c r="D3185" s="52" t="s">
        <v>9841</v>
      </c>
      <c r="E3185" s="53">
        <v>7033.61</v>
      </c>
      <c r="F3185" s="23" t="str">
        <f>+IFERROR(VLOOKUP(Tabla1[[#This Row],[Artículo]],'..'!$B$2:$D$569000,3,),"")</f>
        <v/>
      </c>
      <c r="G3185" s="24" t="str">
        <f>IF(H3185=AF3185,"", "Error MC")</f>
        <v>Error MC</v>
      </c>
      <c r="H3185" s="62"/>
      <c r="I3185" s="54">
        <f>+Tabla1[[#This Row],[MC]]*Tabla1[[#This Row],[Pedido]]*Tabla1[[#This Row],[PVC ]]</f>
        <v>0</v>
      </c>
      <c r="J3185" s="26">
        <v>0.21</v>
      </c>
      <c r="K3185" s="63"/>
      <c r="L3185" s="28" t="s">
        <v>17</v>
      </c>
      <c r="M3185" s="53">
        <v>12340.463</v>
      </c>
      <c r="N3185" s="64" t="str">
        <f>+IF(Tabla1[[#This Row],[F PMPI]]="SÍ","No","Sí")</f>
        <v>Sí</v>
      </c>
      <c r="O3185" s="65">
        <f>+Tabla1[[#This Row],[PVL]]*1.055</f>
        <v>13019.188464999999</v>
      </c>
      <c r="P3185" s="65">
        <f>+Tabla1[[#This Row],[PVL]]*1.43</f>
        <v>17646.862089999999</v>
      </c>
      <c r="Q3185" s="66" t="str">
        <f>+HYPERLINK(Tabla1[[#This Row],[PAG]])</f>
        <v>https://todomusica.com.ar/parches/7769-15-cs-clear-batter-blk-on-top.html</v>
      </c>
      <c r="R3185" s="67"/>
      <c r="S3185" s="68"/>
      <c r="T3185" s="69"/>
      <c r="U3185" s="69"/>
      <c r="V3185" s="69"/>
      <c r="W3185" s="69"/>
      <c r="X3185" s="69"/>
      <c r="Y3185" s="35"/>
      <c r="Z3185" s="35" t="s">
        <v>26848</v>
      </c>
      <c r="AA3185" s="36">
        <v>1</v>
      </c>
      <c r="AB3185" s="35" t="s">
        <v>27</v>
      </c>
      <c r="AC3185" s="35" t="str">
        <f>+IF(Tabla1[[#This Row],[STK]]="no","Sin STK", "STK disponible")</f>
        <v>STK disponible</v>
      </c>
      <c r="AD3185" s="35">
        <f>+I3185*J3185</f>
        <v>0</v>
      </c>
      <c r="AE3185" s="35">
        <f>+I3185*K3185</f>
        <v>0</v>
      </c>
      <c r="AF3185" s="36">
        <f>IF(Tabla1[[#This Row],[ref pack]]=1,Tabla1[[#This Row],[Pedido]],LCM(Tabla1[[#This Row],[MC VIEJO]],Tabla1[[#This Row],[Pedido]]))</f>
        <v>1</v>
      </c>
      <c r="AG3185" s="36">
        <f>+VLOOKUP(Tabla1[[#This Row],[Artículo]],'.'!$B$2:$D$11481,3,)</f>
        <v>1</v>
      </c>
      <c r="AH3185" s="37" t="str">
        <f>+IFERROR(SEARCH("pack",Tabla1[[#This Row],[PACK]]),"")</f>
        <v/>
      </c>
    </row>
    <row r="3186" spans="1:34" ht="24" customHeight="1" x14ac:dyDescent="0.2">
      <c r="A3186" s="50" t="s">
        <v>5930</v>
      </c>
      <c r="B3186" s="60" t="s">
        <v>6065</v>
      </c>
      <c r="C3186" s="61" t="s">
        <v>6066</v>
      </c>
      <c r="D3186" s="52" t="s">
        <v>9841</v>
      </c>
      <c r="E3186" s="53">
        <v>7473.19</v>
      </c>
      <c r="F3186" s="23" t="str">
        <f>+IFERROR(VLOOKUP(Tabla1[[#This Row],[Artículo]],'..'!$B$2:$D$569000,3,),"")</f>
        <v/>
      </c>
      <c r="G3186" s="24" t="str">
        <f>IF(H3186=AF3186,"", "Error MC")</f>
        <v>Error MC</v>
      </c>
      <c r="H3186" s="62"/>
      <c r="I3186" s="54">
        <f>+Tabla1[[#This Row],[MC]]*Tabla1[[#This Row],[Pedido]]*Tabla1[[#This Row],[PVC ]]</f>
        <v>0</v>
      </c>
      <c r="J3186" s="26">
        <v>0.21</v>
      </c>
      <c r="K3186" s="63"/>
      <c r="L3186" s="28" t="s">
        <v>17</v>
      </c>
      <c r="M3186" s="53">
        <v>13111.717000000001</v>
      </c>
      <c r="N3186" s="64" t="str">
        <f>+IF(Tabla1[[#This Row],[F PMPI]]="SÍ","No","Sí")</f>
        <v>Sí</v>
      </c>
      <c r="O3186" s="65">
        <f>+Tabla1[[#This Row],[PVL]]*1.055</f>
        <v>13832.861434999999</v>
      </c>
      <c r="P3186" s="65">
        <f>+Tabla1[[#This Row],[PVL]]*1.43</f>
        <v>18749.75531</v>
      </c>
      <c r="Q3186" s="66" t="str">
        <f>+HYPERLINK(Tabla1[[#This Row],[PAG]])</f>
        <v>https://todomusica.com.ar/parches/3004-en-0315-ps.html</v>
      </c>
      <c r="R3186" s="67"/>
      <c r="S3186" s="68"/>
      <c r="T3186" s="69"/>
      <c r="U3186" s="69"/>
      <c r="V3186" s="69"/>
      <c r="W3186" s="69"/>
      <c r="X3186" s="69"/>
      <c r="Y3186" s="35"/>
      <c r="Z3186" s="35" t="s">
        <v>26849</v>
      </c>
      <c r="AA3186" s="36">
        <v>1</v>
      </c>
      <c r="AB3186" s="35" t="s">
        <v>27</v>
      </c>
      <c r="AC3186" s="35" t="str">
        <f>+IF(Tabla1[[#This Row],[STK]]="no","Sin STK", "STK disponible")</f>
        <v>STK disponible</v>
      </c>
      <c r="AD3186" s="35">
        <f>+I3186*J3186</f>
        <v>0</v>
      </c>
      <c r="AE3186" s="35">
        <f>+I3186*K3186</f>
        <v>0</v>
      </c>
      <c r="AF3186" s="36">
        <f>IF(Tabla1[[#This Row],[ref pack]]=1,Tabla1[[#This Row],[Pedido]],LCM(Tabla1[[#This Row],[MC VIEJO]],Tabla1[[#This Row],[Pedido]]))</f>
        <v>1</v>
      </c>
      <c r="AG3186" s="36">
        <f>+VLOOKUP(Tabla1[[#This Row],[Artículo]],'.'!$B$2:$D$11481,3,)</f>
        <v>1</v>
      </c>
      <c r="AH3186" s="37" t="str">
        <f>+IFERROR(SEARCH("pack",Tabla1[[#This Row],[PACK]]),"")</f>
        <v/>
      </c>
    </row>
    <row r="3187" spans="1:34" ht="24" customHeight="1" x14ac:dyDescent="0.2">
      <c r="A3187" s="50" t="s">
        <v>5930</v>
      </c>
      <c r="B3187" s="60" t="s">
        <v>6067</v>
      </c>
      <c r="C3187" s="61" t="s">
        <v>6068</v>
      </c>
      <c r="D3187" s="52" t="s">
        <v>9841</v>
      </c>
      <c r="E3187" s="53">
        <v>6747.91</v>
      </c>
      <c r="F3187" s="23" t="str">
        <f>+IFERROR(VLOOKUP(Tabla1[[#This Row],[Artículo]],'..'!$B$2:$D$569000,3,),"")</f>
        <v/>
      </c>
      <c r="G3187" s="24" t="str">
        <f>IF(H3187=AF3187,"", "Error MC")</f>
        <v>Error MC</v>
      </c>
      <c r="H3187" s="62"/>
      <c r="I3187" s="54">
        <f>+Tabla1[[#This Row],[MC]]*Tabla1[[#This Row],[Pedido]]*Tabla1[[#This Row],[PVC ]]</f>
        <v>0</v>
      </c>
      <c r="J3187" s="26">
        <v>0.21</v>
      </c>
      <c r="K3187" s="63"/>
      <c r="L3187" s="28" t="s">
        <v>17</v>
      </c>
      <c r="M3187" s="53">
        <v>11839.209000000001</v>
      </c>
      <c r="N3187" s="64" t="str">
        <f>+IF(Tabla1[[#This Row],[F PMPI]]="SÍ","No","Sí")</f>
        <v>Sí</v>
      </c>
      <c r="O3187" s="65">
        <f>+Tabla1[[#This Row],[PVL]]*1.055</f>
        <v>12490.365495</v>
      </c>
      <c r="P3187" s="65">
        <f>+Tabla1[[#This Row],[PVL]]*1.43</f>
        <v>16930.068869999999</v>
      </c>
      <c r="Q3187" s="66" t="str">
        <f>+HYPERLINK(Tabla1[[#This Row],[PAG]])</f>
        <v>https://todomusica.com.ar/parches/285-en-0316-ba.html</v>
      </c>
      <c r="R3187" s="67"/>
      <c r="S3187" s="68"/>
      <c r="T3187" s="69"/>
      <c r="U3187" s="69"/>
      <c r="V3187" s="69"/>
      <c r="W3187" s="69"/>
      <c r="X3187" s="69"/>
      <c r="Y3187" s="35"/>
      <c r="Z3187" s="35" t="s">
        <v>26850</v>
      </c>
      <c r="AA3187" s="36">
        <v>1</v>
      </c>
      <c r="AB3187" s="35" t="s">
        <v>27</v>
      </c>
      <c r="AC3187" s="35" t="str">
        <f>+IF(Tabla1[[#This Row],[STK]]="no","Sin STK", "STK disponible")</f>
        <v>STK disponible</v>
      </c>
      <c r="AD3187" s="35">
        <f>+I3187*J3187</f>
        <v>0</v>
      </c>
      <c r="AE3187" s="35">
        <f>+I3187*K3187</f>
        <v>0</v>
      </c>
      <c r="AF3187" s="36">
        <f>IF(Tabla1[[#This Row],[ref pack]]=1,Tabla1[[#This Row],[Pedido]],LCM(Tabla1[[#This Row],[MC VIEJO]],Tabla1[[#This Row],[Pedido]]))</f>
        <v>1</v>
      </c>
      <c r="AG3187" s="36">
        <f>+VLOOKUP(Tabla1[[#This Row],[Artículo]],'.'!$B$2:$D$11481,3,)</f>
        <v>1</v>
      </c>
      <c r="AH3187" s="37" t="str">
        <f>+IFERROR(SEARCH("pack",Tabla1[[#This Row],[PACK]]),"")</f>
        <v/>
      </c>
    </row>
    <row r="3188" spans="1:34" ht="24" customHeight="1" x14ac:dyDescent="0.2">
      <c r="A3188" s="50" t="s">
        <v>5930</v>
      </c>
      <c r="B3188" s="60" t="s">
        <v>6069</v>
      </c>
      <c r="C3188" s="61" t="s">
        <v>6070</v>
      </c>
      <c r="D3188" s="52" t="s">
        <v>9841</v>
      </c>
      <c r="E3188" s="53">
        <v>6220.37</v>
      </c>
      <c r="F3188" s="23" t="str">
        <f>+IFERROR(VLOOKUP(Tabla1[[#This Row],[Artículo]],'..'!$B$2:$D$569000,3,),"")</f>
        <v/>
      </c>
      <c r="G3188" s="24" t="str">
        <f>IF(H3188=AF3188,"", "Error MC")</f>
        <v>Error MC</v>
      </c>
      <c r="H3188" s="62"/>
      <c r="I3188" s="54">
        <f>+Tabla1[[#This Row],[MC]]*Tabla1[[#This Row],[Pedido]]*Tabla1[[#This Row],[PVC ]]</f>
        <v>0</v>
      </c>
      <c r="J3188" s="26">
        <v>0.21</v>
      </c>
      <c r="K3188" s="63"/>
      <c r="L3188" s="28" t="s">
        <v>17</v>
      </c>
      <c r="M3188" s="53">
        <v>10913.643</v>
      </c>
      <c r="N3188" s="64" t="str">
        <f>+IF(Tabla1[[#This Row],[F PMPI]]="SÍ","No","Sí")</f>
        <v>Sí</v>
      </c>
      <c r="O3188" s="65">
        <f>+Tabla1[[#This Row],[PVL]]*1.055</f>
        <v>11513.893365</v>
      </c>
      <c r="P3188" s="65">
        <f>+Tabla1[[#This Row],[PVL]]*1.43</f>
        <v>15606.509489999999</v>
      </c>
      <c r="Q3188" s="66" t="str">
        <f>+HYPERLINK(Tabla1[[#This Row],[PAG]])</f>
        <v>https://todomusica.com.ar/parches/2897-en-0316-bd.html</v>
      </c>
      <c r="R3188" s="67"/>
      <c r="S3188" s="68"/>
      <c r="T3188" s="69"/>
      <c r="U3188" s="69"/>
      <c r="V3188" s="69"/>
      <c r="W3188" s="69"/>
      <c r="X3188" s="69"/>
      <c r="Y3188" s="35"/>
      <c r="Z3188" s="35" t="s">
        <v>26851</v>
      </c>
      <c r="AA3188" s="36">
        <v>1</v>
      </c>
      <c r="AB3188" s="35" t="s">
        <v>27</v>
      </c>
      <c r="AC3188" s="35" t="str">
        <f>+IF(Tabla1[[#This Row],[STK]]="no","Sin STK", "STK disponible")</f>
        <v>STK disponible</v>
      </c>
      <c r="AD3188" s="35">
        <f>+I3188*J3188</f>
        <v>0</v>
      </c>
      <c r="AE3188" s="35">
        <f>+I3188*K3188</f>
        <v>0</v>
      </c>
      <c r="AF3188" s="36">
        <f>IF(Tabla1[[#This Row],[ref pack]]=1,Tabla1[[#This Row],[Pedido]],LCM(Tabla1[[#This Row],[MC VIEJO]],Tabla1[[#This Row],[Pedido]]))</f>
        <v>1</v>
      </c>
      <c r="AG3188" s="36">
        <f>+VLOOKUP(Tabla1[[#This Row],[Artículo]],'.'!$B$2:$D$11481,3,)</f>
        <v>1</v>
      </c>
      <c r="AH3188" s="37" t="str">
        <f>+IFERROR(SEARCH("pack",Tabla1[[#This Row],[PACK]]),"")</f>
        <v/>
      </c>
    </row>
    <row r="3189" spans="1:34" ht="24" customHeight="1" x14ac:dyDescent="0.2">
      <c r="A3189" s="50" t="s">
        <v>5930</v>
      </c>
      <c r="B3189" s="60" t="s">
        <v>6071</v>
      </c>
      <c r="C3189" s="61" t="s">
        <v>6072</v>
      </c>
      <c r="D3189" s="52" t="s">
        <v>9841</v>
      </c>
      <c r="E3189" s="53">
        <v>7780.95</v>
      </c>
      <c r="F3189" s="23" t="str">
        <f>+IFERROR(VLOOKUP(Tabla1[[#This Row],[Artículo]],'..'!$B$2:$D$569000,3,),"")</f>
        <v/>
      </c>
      <c r="G3189" s="24" t="str">
        <f>IF(H3189=AF3189,"", "Error MC")</f>
        <v>Error MC</v>
      </c>
      <c r="H3189" s="62"/>
      <c r="I3189" s="54">
        <f>+Tabla1[[#This Row],[MC]]*Tabla1[[#This Row],[Pedido]]*Tabla1[[#This Row],[PVC ]]</f>
        <v>0</v>
      </c>
      <c r="J3189" s="26">
        <v>0.21</v>
      </c>
      <c r="K3189" s="63"/>
      <c r="L3189" s="28" t="s">
        <v>17</v>
      </c>
      <c r="M3189" s="53">
        <v>13651.68</v>
      </c>
      <c r="N3189" s="64" t="str">
        <f>+IF(Tabla1[[#This Row],[F PMPI]]="SÍ","No","Sí")</f>
        <v>Sí</v>
      </c>
      <c r="O3189" s="65">
        <f>+Tabla1[[#This Row],[PVL]]*1.055</f>
        <v>14402.5224</v>
      </c>
      <c r="P3189" s="65">
        <f>+Tabla1[[#This Row],[PVL]]*1.43</f>
        <v>19521.902399999999</v>
      </c>
      <c r="Q3189" s="66" t="str">
        <f>+HYPERLINK(Tabla1[[#This Row],[PAG]])</f>
        <v>https://todomusica.com.ar/parches/7770-16-cs-clear-batter-blk-dot-on-top.html</v>
      </c>
      <c r="R3189" s="67"/>
      <c r="S3189" s="68"/>
      <c r="T3189" s="69"/>
      <c r="U3189" s="69"/>
      <c r="V3189" s="69"/>
      <c r="W3189" s="69"/>
      <c r="X3189" s="69"/>
      <c r="Y3189" s="35"/>
      <c r="Z3189" s="35" t="s">
        <v>26852</v>
      </c>
      <c r="AA3189" s="36">
        <v>1</v>
      </c>
      <c r="AB3189" s="35" t="s">
        <v>27</v>
      </c>
      <c r="AC3189" s="35" t="str">
        <f>+IF(Tabla1[[#This Row],[STK]]="no","Sin STK", "STK disponible")</f>
        <v>STK disponible</v>
      </c>
      <c r="AD3189" s="35">
        <f>+I3189*J3189</f>
        <v>0</v>
      </c>
      <c r="AE3189" s="35">
        <f>+I3189*K3189</f>
        <v>0</v>
      </c>
      <c r="AF3189" s="36">
        <f>IF(Tabla1[[#This Row],[ref pack]]=1,Tabla1[[#This Row],[Pedido]],LCM(Tabla1[[#This Row],[MC VIEJO]],Tabla1[[#This Row],[Pedido]]))</f>
        <v>1</v>
      </c>
      <c r="AG3189" s="36">
        <f>+VLOOKUP(Tabla1[[#This Row],[Artículo]],'.'!$B$2:$D$11481,3,)</f>
        <v>1</v>
      </c>
      <c r="AH3189" s="37" t="str">
        <f>+IFERROR(SEARCH("pack",Tabla1[[#This Row],[PACK]]),"")</f>
        <v/>
      </c>
    </row>
    <row r="3190" spans="1:34" ht="24" customHeight="1" x14ac:dyDescent="0.2">
      <c r="A3190" s="50" t="s">
        <v>5930</v>
      </c>
      <c r="B3190" s="60" t="s">
        <v>6073</v>
      </c>
      <c r="C3190" s="61" t="s">
        <v>5635</v>
      </c>
      <c r="D3190" s="52" t="s">
        <v>9841</v>
      </c>
      <c r="E3190" s="53">
        <v>8132.63</v>
      </c>
      <c r="F3190" s="23" t="str">
        <f>+IFERROR(VLOOKUP(Tabla1[[#This Row],[Artículo]],'..'!$B$2:$D$569000,3,),"")</f>
        <v/>
      </c>
      <c r="G3190" s="24" t="str">
        <f>IF(H3190=AF3190,"", "Error MC")</f>
        <v>Error MC</v>
      </c>
      <c r="H3190" s="62"/>
      <c r="I3190" s="54">
        <f>+Tabla1[[#This Row],[MC]]*Tabla1[[#This Row],[Pedido]]*Tabla1[[#This Row],[PVC ]]</f>
        <v>0</v>
      </c>
      <c r="J3190" s="26">
        <v>0.21</v>
      </c>
      <c r="K3190" s="63"/>
      <c r="L3190" s="28" t="s">
        <v>17</v>
      </c>
      <c r="M3190" s="53">
        <v>14268.695</v>
      </c>
      <c r="N3190" s="64" t="str">
        <f>+IF(Tabla1[[#This Row],[F PMPI]]="SÍ","No","Sí")</f>
        <v>Sí</v>
      </c>
      <c r="O3190" s="65">
        <f>+Tabla1[[#This Row],[PVL]]*1.055</f>
        <v>15053.473224999998</v>
      </c>
      <c r="P3190" s="65">
        <f>+Tabla1[[#This Row],[PVL]]*1.43</f>
        <v>20404.233849999997</v>
      </c>
      <c r="Q3190" s="66" t="str">
        <f>+HYPERLINK(Tabla1[[#This Row],[PAG]])</f>
        <v>https://todomusica.com.ar/parches/3871-en-0316-ps.html</v>
      </c>
      <c r="R3190" s="67"/>
      <c r="S3190" s="68"/>
      <c r="T3190" s="69"/>
      <c r="U3190" s="69"/>
      <c r="V3190" s="69"/>
      <c r="W3190" s="69"/>
      <c r="X3190" s="69"/>
      <c r="Y3190" s="35"/>
      <c r="Z3190" s="35" t="s">
        <v>26853</v>
      </c>
      <c r="AA3190" s="36">
        <v>1</v>
      </c>
      <c r="AB3190" s="35" t="s">
        <v>27</v>
      </c>
      <c r="AC3190" s="35" t="str">
        <f>+IF(Tabla1[[#This Row],[STK]]="no","Sin STK", "STK disponible")</f>
        <v>STK disponible</v>
      </c>
      <c r="AD3190" s="35">
        <f>+I3190*J3190</f>
        <v>0</v>
      </c>
      <c r="AE3190" s="35">
        <f>+I3190*K3190</f>
        <v>0</v>
      </c>
      <c r="AF3190" s="36">
        <f>IF(Tabla1[[#This Row],[ref pack]]=1,Tabla1[[#This Row],[Pedido]],LCM(Tabla1[[#This Row],[MC VIEJO]],Tabla1[[#This Row],[Pedido]]))</f>
        <v>1</v>
      </c>
      <c r="AG3190" s="36">
        <f>+VLOOKUP(Tabla1[[#This Row],[Artículo]],'.'!$B$2:$D$11481,3,)</f>
        <v>1</v>
      </c>
      <c r="AH3190" s="37" t="str">
        <f>+IFERROR(SEARCH("pack",Tabla1[[#This Row],[PACK]]),"")</f>
        <v/>
      </c>
    </row>
    <row r="3191" spans="1:34" ht="24" customHeight="1" x14ac:dyDescent="0.2">
      <c r="A3191" s="50" t="s">
        <v>5930</v>
      </c>
      <c r="B3191" s="60" t="s">
        <v>6074</v>
      </c>
      <c r="C3191" s="61" t="s">
        <v>6075</v>
      </c>
      <c r="D3191" s="52" t="s">
        <v>9842</v>
      </c>
      <c r="E3191" s="53">
        <v>8814.0400000000009</v>
      </c>
      <c r="F3191" s="23" t="str">
        <f>+IFERROR(VLOOKUP(Tabla1[[#This Row],[Artículo]],'..'!$B$2:$D$569000,3,),"")</f>
        <v/>
      </c>
      <c r="G3191" s="24" t="str">
        <f>IF(H3191=AF3191,"", "Error MC")</f>
        <v>Error MC</v>
      </c>
      <c r="H3191" s="62"/>
      <c r="I3191" s="54">
        <f>+Tabla1[[#This Row],[MC]]*Tabla1[[#This Row],[Pedido]]*Tabla1[[#This Row],[PVC ]]</f>
        <v>0</v>
      </c>
      <c r="J3191" s="26">
        <v>0.21</v>
      </c>
      <c r="K3191" s="63"/>
      <c r="L3191" s="28" t="s">
        <v>17</v>
      </c>
      <c r="M3191" s="53">
        <v>15464.236000000001</v>
      </c>
      <c r="N3191" s="64" t="str">
        <f>+IF(Tabla1[[#This Row],[F PMPI]]="SÍ","No","Sí")</f>
        <v>Sí</v>
      </c>
      <c r="O3191" s="65">
        <f>+Tabla1[[#This Row],[PVL]]*1.055</f>
        <v>16314.768980000001</v>
      </c>
      <c r="P3191" s="65">
        <f>+Tabla1[[#This Row],[PVL]]*1.43</f>
        <v>22113.857479999999</v>
      </c>
      <c r="Q3191" s="66" t="str">
        <f>+HYPERLINK(Tabla1[[#This Row],[PAG]])</f>
        <v>https://todomusica.com.ar/parches/5561-404.html</v>
      </c>
      <c r="R3191" s="67"/>
      <c r="S3191" s="68"/>
      <c r="T3191" s="69"/>
      <c r="U3191" s="69"/>
      <c r="V3191" s="69"/>
      <c r="W3191" s="69"/>
      <c r="X3191" s="69"/>
      <c r="Y3191" s="35"/>
      <c r="Z3191" s="35" t="s">
        <v>26854</v>
      </c>
      <c r="AA3191" s="36">
        <v>1</v>
      </c>
      <c r="AB3191" s="35" t="s">
        <v>27</v>
      </c>
      <c r="AC3191" s="35" t="str">
        <f>+IF(Tabla1[[#This Row],[STK]]="no","Sin STK", "STK disponible")</f>
        <v>STK disponible</v>
      </c>
      <c r="AD3191" s="35">
        <f>+I3191*J3191</f>
        <v>0</v>
      </c>
      <c r="AE3191" s="35">
        <f>+I3191*K3191</f>
        <v>0</v>
      </c>
      <c r="AF3191" s="36">
        <f>IF(Tabla1[[#This Row],[ref pack]]=1,Tabla1[[#This Row],[Pedido]],LCM(Tabla1[[#This Row],[MC VIEJO]],Tabla1[[#This Row],[Pedido]]))</f>
        <v>1</v>
      </c>
      <c r="AG3191" s="36">
        <f>+VLOOKUP(Tabla1[[#This Row],[Artículo]],'.'!$B$2:$D$11481,3,)</f>
        <v>1</v>
      </c>
      <c r="AH3191" s="37" t="str">
        <f>+IFERROR(SEARCH("pack",Tabla1[[#This Row],[PACK]]),"")</f>
        <v/>
      </c>
    </row>
    <row r="3192" spans="1:34" ht="24" customHeight="1" x14ac:dyDescent="0.2">
      <c r="A3192" s="50" t="s">
        <v>5930</v>
      </c>
      <c r="B3192" s="60" t="s">
        <v>6076</v>
      </c>
      <c r="C3192" s="61" t="s">
        <v>6077</v>
      </c>
      <c r="D3192" s="52" t="s">
        <v>9841</v>
      </c>
      <c r="E3192" s="53">
        <v>7473.19</v>
      </c>
      <c r="F3192" s="23" t="str">
        <f>+IFERROR(VLOOKUP(Tabla1[[#This Row],[Artículo]],'..'!$B$2:$D$569000,3,),"")</f>
        <v/>
      </c>
      <c r="G3192" s="24" t="str">
        <f>IF(H3192=AF3192,"", "Error MC")</f>
        <v>Error MC</v>
      </c>
      <c r="H3192" s="62"/>
      <c r="I3192" s="54">
        <f>+Tabla1[[#This Row],[MC]]*Tabla1[[#This Row],[Pedido]]*Tabla1[[#This Row],[PVC ]]</f>
        <v>0</v>
      </c>
      <c r="J3192" s="26">
        <v>0.21</v>
      </c>
      <c r="K3192" s="63"/>
      <c r="L3192" s="28" t="s">
        <v>17</v>
      </c>
      <c r="M3192" s="53">
        <v>13111.717000000001</v>
      </c>
      <c r="N3192" s="64" t="str">
        <f>+IF(Tabla1[[#This Row],[F PMPI]]="SÍ","No","Sí")</f>
        <v>Sí</v>
      </c>
      <c r="O3192" s="65">
        <f>+Tabla1[[#This Row],[PVL]]*1.055</f>
        <v>13832.861434999999</v>
      </c>
      <c r="P3192" s="65">
        <f>+Tabla1[[#This Row],[PVL]]*1.43</f>
        <v>18749.75531</v>
      </c>
      <c r="Q3192" s="66" t="str">
        <f>+HYPERLINK(Tabla1[[#This Row],[PAG]])</f>
        <v>https://todomusica.com.ar/parches/7752-18-dipl-batter-head-clear.html</v>
      </c>
      <c r="R3192" s="67"/>
      <c r="S3192" s="68"/>
      <c r="T3192" s="69"/>
      <c r="U3192" s="69"/>
      <c r="V3192" s="69"/>
      <c r="W3192" s="69"/>
      <c r="X3192" s="69"/>
      <c r="Y3192" s="35"/>
      <c r="Z3192" s="35" t="s">
        <v>26855</v>
      </c>
      <c r="AA3192" s="36">
        <v>1</v>
      </c>
      <c r="AB3192" s="35" t="s">
        <v>27</v>
      </c>
      <c r="AC3192" s="35" t="str">
        <f>+IF(Tabla1[[#This Row],[STK]]="no","Sin STK", "STK disponible")</f>
        <v>STK disponible</v>
      </c>
      <c r="AD3192" s="35">
        <f>+I3192*J3192</f>
        <v>0</v>
      </c>
      <c r="AE3192" s="35">
        <f>+I3192*K3192</f>
        <v>0</v>
      </c>
      <c r="AF3192" s="36">
        <f>IF(Tabla1[[#This Row],[ref pack]]=1,Tabla1[[#This Row],[Pedido]],LCM(Tabla1[[#This Row],[MC VIEJO]],Tabla1[[#This Row],[Pedido]]))</f>
        <v>1</v>
      </c>
      <c r="AG3192" s="36">
        <f>+VLOOKUP(Tabla1[[#This Row],[Artículo]],'.'!$B$2:$D$11481,3,)</f>
        <v>1</v>
      </c>
      <c r="AH3192" s="37" t="str">
        <f>+IFERROR(SEARCH("pack",Tabla1[[#This Row],[PACK]]),"")</f>
        <v/>
      </c>
    </row>
    <row r="3193" spans="1:34" ht="24" customHeight="1" x14ac:dyDescent="0.2">
      <c r="A3193" s="50" t="s">
        <v>5930</v>
      </c>
      <c r="B3193" s="60" t="s">
        <v>6078</v>
      </c>
      <c r="C3193" s="61" t="s">
        <v>6079</v>
      </c>
      <c r="D3193" s="52" t="s">
        <v>9841</v>
      </c>
      <c r="E3193" s="53">
        <v>9869.08</v>
      </c>
      <c r="F3193" s="23" t="str">
        <f>+IFERROR(VLOOKUP(Tabla1[[#This Row],[Artículo]],'..'!$B$2:$D$569000,3,),"")</f>
        <v/>
      </c>
      <c r="G3193" s="24" t="str">
        <f>IF(H3193=AF3193,"", "Error MC")</f>
        <v>Error MC</v>
      </c>
      <c r="H3193" s="62"/>
      <c r="I3193" s="54">
        <f>+Tabla1[[#This Row],[MC]]*Tabla1[[#This Row],[Pedido]]*Tabla1[[#This Row],[PVC ]]</f>
        <v>0</v>
      </c>
      <c r="J3193" s="26">
        <v>0.21</v>
      </c>
      <c r="K3193" s="63"/>
      <c r="L3193" s="28" t="s">
        <v>17</v>
      </c>
      <c r="M3193" s="53">
        <v>17315.306</v>
      </c>
      <c r="N3193" s="64" t="str">
        <f>+IF(Tabla1[[#This Row],[F PMPI]]="SÍ","No","Sí")</f>
        <v>Sí</v>
      </c>
      <c r="O3193" s="65">
        <f>+Tabla1[[#This Row],[PVL]]*1.055</f>
        <v>18267.647829999998</v>
      </c>
      <c r="P3193" s="65">
        <f>+Tabla1[[#This Row],[PVL]]*1.43</f>
        <v>24760.887579999999</v>
      </c>
      <c r="Q3193" s="66" t="str">
        <f>+HYPERLINK(Tabla1[[#This Row],[PAG]])</f>
        <v>https://todomusica.com.ar/parches/7771-18-cs-clear-batter-blk-dot-on-top.html</v>
      </c>
      <c r="R3193" s="67"/>
      <c r="S3193" s="68"/>
      <c r="T3193" s="69"/>
      <c r="U3193" s="69"/>
      <c r="V3193" s="69"/>
      <c r="W3193" s="69"/>
      <c r="X3193" s="69"/>
      <c r="Y3193" s="35"/>
      <c r="Z3193" s="35" t="s">
        <v>26856</v>
      </c>
      <c r="AA3193" s="36">
        <v>1</v>
      </c>
      <c r="AB3193" s="35" t="s">
        <v>27</v>
      </c>
      <c r="AC3193" s="35" t="str">
        <f>+IF(Tabla1[[#This Row],[STK]]="no","Sin STK", "STK disponible")</f>
        <v>STK disponible</v>
      </c>
      <c r="AD3193" s="35">
        <f>+I3193*J3193</f>
        <v>0</v>
      </c>
      <c r="AE3193" s="35">
        <f>+I3193*K3193</f>
        <v>0</v>
      </c>
      <c r="AF3193" s="36">
        <f>IF(Tabla1[[#This Row],[ref pack]]=1,Tabla1[[#This Row],[Pedido]],LCM(Tabla1[[#This Row],[MC VIEJO]],Tabla1[[#This Row],[Pedido]]))</f>
        <v>1</v>
      </c>
      <c r="AG3193" s="36">
        <f>+VLOOKUP(Tabla1[[#This Row],[Artículo]],'.'!$B$2:$D$11481,3,)</f>
        <v>1</v>
      </c>
      <c r="AH3193" s="37" t="str">
        <f>+IFERROR(SEARCH("pack",Tabla1[[#This Row],[PACK]]),"")</f>
        <v/>
      </c>
    </row>
    <row r="3194" spans="1:34" ht="24" customHeight="1" x14ac:dyDescent="0.2">
      <c r="A3194" s="50" t="s">
        <v>5930</v>
      </c>
      <c r="B3194" s="60" t="s">
        <v>6080</v>
      </c>
      <c r="C3194" s="61" t="s">
        <v>6081</v>
      </c>
      <c r="D3194" s="52" t="s">
        <v>27</v>
      </c>
      <c r="E3194" s="53">
        <v>10110.85</v>
      </c>
      <c r="F3194" s="23" t="str">
        <f>+IFERROR(VLOOKUP(Tabla1[[#This Row],[Artículo]],'..'!$B$2:$D$569000,3,),"")</f>
        <v/>
      </c>
      <c r="G3194" s="24" t="str">
        <f>IF(H3194=AF3194,"", "Error MC")</f>
        <v>Error MC</v>
      </c>
      <c r="H3194" s="62"/>
      <c r="I3194" s="54">
        <f>+Tabla1[[#This Row],[MC]]*Tabla1[[#This Row],[Pedido]]*Tabla1[[#This Row],[PVC ]]</f>
        <v>0</v>
      </c>
      <c r="J3194" s="26">
        <v>0.21</v>
      </c>
      <c r="K3194" s="63"/>
      <c r="L3194" s="28" t="s">
        <v>17</v>
      </c>
      <c r="M3194" s="53">
        <v>17739.483</v>
      </c>
      <c r="N3194" s="64" t="str">
        <f>+IF(Tabla1[[#This Row],[F PMPI]]="SÍ","No","Sí")</f>
        <v>Sí</v>
      </c>
      <c r="O3194" s="65">
        <f>+Tabla1[[#This Row],[PVL]]*1.055</f>
        <v>18715.154565000001</v>
      </c>
      <c r="P3194" s="65">
        <f>+Tabla1[[#This Row],[PVL]]*1.43</f>
        <v>25367.46069</v>
      </c>
      <c r="Q3194" s="66" t="str">
        <f>+HYPERLINK(Tabla1[[#This Row],[PAG]])</f>
        <v>https://todomusica.com.ar/parches/843-en-0318-ps.html</v>
      </c>
      <c r="R3194" s="67"/>
      <c r="S3194" s="68"/>
      <c r="T3194" s="69"/>
      <c r="U3194" s="69"/>
      <c r="V3194" s="69"/>
      <c r="W3194" s="69"/>
      <c r="X3194" s="69"/>
      <c r="Y3194" s="35"/>
      <c r="Z3194" s="35" t="s">
        <v>26857</v>
      </c>
      <c r="AA3194" s="36">
        <v>1</v>
      </c>
      <c r="AB3194" s="35" t="s">
        <v>27</v>
      </c>
      <c r="AC3194" s="35" t="str">
        <f>+IF(Tabla1[[#This Row],[STK]]="no","Sin STK", "STK disponible")</f>
        <v>Sin STK</v>
      </c>
      <c r="AD3194" s="35">
        <f>+I3194*J3194</f>
        <v>0</v>
      </c>
      <c r="AE3194" s="35">
        <f>+I3194*K3194</f>
        <v>0</v>
      </c>
      <c r="AF3194" s="36">
        <f>IF(Tabla1[[#This Row],[ref pack]]=1,Tabla1[[#This Row],[Pedido]],LCM(Tabla1[[#This Row],[MC VIEJO]],Tabla1[[#This Row],[Pedido]]))</f>
        <v>1</v>
      </c>
      <c r="AG3194" s="36">
        <f>+VLOOKUP(Tabla1[[#This Row],[Artículo]],'.'!$B$2:$D$11481,3,)</f>
        <v>1</v>
      </c>
      <c r="AH3194" s="37" t="str">
        <f>+IFERROR(SEARCH("pack",Tabla1[[#This Row],[PACK]]),"")</f>
        <v/>
      </c>
    </row>
    <row r="3195" spans="1:34" ht="24" customHeight="1" x14ac:dyDescent="0.2">
      <c r="A3195" s="50" t="s">
        <v>5930</v>
      </c>
      <c r="B3195" s="60" t="s">
        <v>6082</v>
      </c>
      <c r="C3195" s="61" t="s">
        <v>6083</v>
      </c>
      <c r="D3195" s="52" t="s">
        <v>27</v>
      </c>
      <c r="E3195" s="53">
        <v>13539.74</v>
      </c>
      <c r="F3195" s="23" t="str">
        <f>+IFERROR(VLOOKUP(Tabla1[[#This Row],[Artículo]],'..'!$B$2:$D$569000,3,),"")</f>
        <v/>
      </c>
      <c r="G3195" s="24" t="str">
        <f>IF(H3195=AF3195,"", "Error MC")</f>
        <v>Error MC</v>
      </c>
      <c r="H3195" s="62"/>
      <c r="I3195" s="54">
        <f>+Tabla1[[#This Row],[MC]]*Tabla1[[#This Row],[Pedido]]*Tabla1[[#This Row],[PVC ]]</f>
        <v>0</v>
      </c>
      <c r="J3195" s="26">
        <v>0.21</v>
      </c>
      <c r="K3195" s="63"/>
      <c r="L3195" s="28" t="s">
        <v>17</v>
      </c>
      <c r="M3195" s="53">
        <v>23755.47</v>
      </c>
      <c r="N3195" s="64" t="str">
        <f>+IF(Tabla1[[#This Row],[F PMPI]]="SÍ","No","Sí")</f>
        <v>Sí</v>
      </c>
      <c r="O3195" s="65">
        <f>+Tabla1[[#This Row],[PVL]]*1.055</f>
        <v>25062.020850000001</v>
      </c>
      <c r="P3195" s="65">
        <f>+Tabla1[[#This Row],[PVL]]*1.43</f>
        <v>33970.322099999998</v>
      </c>
      <c r="Q3195" s="66" t="str">
        <f>+HYPERLINK(Tabla1[[#This Row],[PAG]])</f>
        <v>https://todomusica.com.ar/parches/7787-18-es-bass-head-sound-hole.html</v>
      </c>
      <c r="R3195" s="67"/>
      <c r="S3195" s="68"/>
      <c r="T3195" s="69"/>
      <c r="U3195" s="69"/>
      <c r="V3195" s="69"/>
      <c r="W3195" s="69"/>
      <c r="X3195" s="69"/>
      <c r="Y3195" s="35"/>
      <c r="Z3195" s="35" t="s">
        <v>26858</v>
      </c>
      <c r="AA3195" s="36">
        <v>1</v>
      </c>
      <c r="AB3195" s="35" t="s">
        <v>27</v>
      </c>
      <c r="AC3195" s="35" t="str">
        <f>+IF(Tabla1[[#This Row],[STK]]="no","Sin STK", "STK disponible")</f>
        <v>Sin STK</v>
      </c>
      <c r="AD3195" s="35">
        <f>+I3195*J3195</f>
        <v>0</v>
      </c>
      <c r="AE3195" s="35">
        <f>+I3195*K3195</f>
        <v>0</v>
      </c>
      <c r="AF3195" s="36">
        <f>IF(Tabla1[[#This Row],[ref pack]]=1,Tabla1[[#This Row],[Pedido]],LCM(Tabla1[[#This Row],[MC VIEJO]],Tabla1[[#This Row],[Pedido]]))</f>
        <v>1</v>
      </c>
      <c r="AG3195" s="36">
        <f>+VLOOKUP(Tabla1[[#This Row],[Artículo]],'.'!$B$2:$D$11481,3,)</f>
        <v>1</v>
      </c>
      <c r="AH3195" s="37" t="str">
        <f>+IFERROR(SEARCH("pack",Tabla1[[#This Row],[PACK]]),"")</f>
        <v/>
      </c>
    </row>
    <row r="3196" spans="1:34" ht="24" customHeight="1" x14ac:dyDescent="0.2">
      <c r="A3196" s="50" t="s">
        <v>5930</v>
      </c>
      <c r="B3196" s="60" t="s">
        <v>6084</v>
      </c>
      <c r="C3196" s="61" t="s">
        <v>6085</v>
      </c>
      <c r="D3196" s="52" t="s">
        <v>27</v>
      </c>
      <c r="E3196" s="53">
        <v>16507.05</v>
      </c>
      <c r="F3196" s="23" t="str">
        <f>+IFERROR(VLOOKUP(Tabla1[[#This Row],[Artículo]],'..'!$B$2:$D$569000,3,),"")</f>
        <v/>
      </c>
      <c r="G3196" s="24" t="str">
        <f>IF(H3196=AF3196,"", "Error MC")</f>
        <v>Error MC</v>
      </c>
      <c r="H3196" s="62"/>
      <c r="I3196" s="54">
        <f>+Tabla1[[#This Row],[MC]]*Tabla1[[#This Row],[Pedido]]*Tabla1[[#This Row],[PVC ]]</f>
        <v>0</v>
      </c>
      <c r="J3196" s="26">
        <v>0.21</v>
      </c>
      <c r="K3196" s="63"/>
      <c r="L3196" s="28" t="s">
        <v>17</v>
      </c>
      <c r="M3196" s="53">
        <v>28961.616000000002</v>
      </c>
      <c r="N3196" s="64" t="str">
        <f>+IF(Tabla1[[#This Row],[F PMPI]]="SÍ","No","Sí")</f>
        <v>Sí</v>
      </c>
      <c r="O3196" s="65">
        <f>+Tabla1[[#This Row],[PVL]]*1.055</f>
        <v>30554.50488</v>
      </c>
      <c r="P3196" s="65">
        <f>+Tabla1[[#This Row],[PVL]]*1.43</f>
        <v>41415.11088</v>
      </c>
      <c r="Q3196" s="66" t="str">
        <f>+HYPERLINK(Tabla1[[#This Row],[PAG]])</f>
        <v>https://todomusica.com.ar/parches/816-en-1020-es.html</v>
      </c>
      <c r="R3196" s="67"/>
      <c r="S3196" s="68"/>
      <c r="T3196" s="69"/>
      <c r="U3196" s="69"/>
      <c r="V3196" s="69"/>
      <c r="W3196" s="69"/>
      <c r="X3196" s="69"/>
      <c r="Y3196" s="35"/>
      <c r="Z3196" s="35" t="s">
        <v>26859</v>
      </c>
      <c r="AA3196" s="36">
        <v>1</v>
      </c>
      <c r="AB3196" s="35" t="s">
        <v>27</v>
      </c>
      <c r="AC3196" s="35" t="str">
        <f>+IF(Tabla1[[#This Row],[STK]]="no","Sin STK", "STK disponible")</f>
        <v>Sin STK</v>
      </c>
      <c r="AD3196" s="35">
        <f>+I3196*J3196</f>
        <v>0</v>
      </c>
      <c r="AE3196" s="35">
        <f>+I3196*K3196</f>
        <v>0</v>
      </c>
      <c r="AF3196" s="36">
        <f>IF(Tabla1[[#This Row],[ref pack]]=1,Tabla1[[#This Row],[Pedido]],LCM(Tabla1[[#This Row],[MC VIEJO]],Tabla1[[#This Row],[Pedido]]))</f>
        <v>1</v>
      </c>
      <c r="AG3196" s="36">
        <f>+VLOOKUP(Tabla1[[#This Row],[Artículo]],'.'!$B$2:$D$11481,3,)</f>
        <v>1</v>
      </c>
      <c r="AH3196" s="37" t="str">
        <f>+IFERROR(SEARCH("pack",Tabla1[[#This Row],[PACK]]),"")</f>
        <v/>
      </c>
    </row>
    <row r="3197" spans="1:34" ht="24" customHeight="1" x14ac:dyDescent="0.2">
      <c r="A3197" s="50" t="s">
        <v>5930</v>
      </c>
      <c r="B3197" s="60" t="s">
        <v>6086</v>
      </c>
      <c r="C3197" s="61" t="s">
        <v>6087</v>
      </c>
      <c r="D3197" s="52" t="s">
        <v>9841</v>
      </c>
      <c r="E3197" s="53">
        <v>18463.32</v>
      </c>
      <c r="F3197" s="23" t="str">
        <f>+IFERROR(VLOOKUP(Tabla1[[#This Row],[Artículo]],'..'!$B$2:$D$569000,3,),"")</f>
        <v/>
      </c>
      <c r="G3197" s="24" t="str">
        <f>IF(H3197=AF3197,"", "Error MC")</f>
        <v>Error MC</v>
      </c>
      <c r="H3197" s="62"/>
      <c r="I3197" s="54">
        <f>+Tabla1[[#This Row],[MC]]*Tabla1[[#This Row],[Pedido]]*Tabla1[[#This Row],[PVC ]]</f>
        <v>0</v>
      </c>
      <c r="J3197" s="26">
        <v>0.21</v>
      </c>
      <c r="K3197" s="63"/>
      <c r="L3197" s="28" t="s">
        <v>17</v>
      </c>
      <c r="M3197" s="53">
        <v>32393.89</v>
      </c>
      <c r="N3197" s="64" t="str">
        <f>+IF(Tabla1[[#This Row],[F PMPI]]="SÍ","No","Sí")</f>
        <v>Sí</v>
      </c>
      <c r="O3197" s="65">
        <f>+Tabla1[[#This Row],[PVL]]*1.055</f>
        <v>34175.553949999994</v>
      </c>
      <c r="P3197" s="65">
        <f>+Tabla1[[#This Row],[PVL]]*1.43</f>
        <v>46323.262699999999</v>
      </c>
      <c r="Q3197" s="66" t="str">
        <f>+HYPERLINK(Tabla1[[#This Row],[PAG]])</f>
        <v>https://todomusica.com.ar/parches/7783-20-ps-bass-head-ebony.html</v>
      </c>
      <c r="R3197" s="67"/>
      <c r="S3197" s="68"/>
      <c r="T3197" s="69"/>
      <c r="U3197" s="69"/>
      <c r="V3197" s="69"/>
      <c r="W3197" s="69"/>
      <c r="X3197" s="69"/>
      <c r="Y3197" s="35"/>
      <c r="Z3197" s="35" t="s">
        <v>26860</v>
      </c>
      <c r="AA3197" s="36">
        <v>1</v>
      </c>
      <c r="AB3197" s="35" t="s">
        <v>27</v>
      </c>
      <c r="AC3197" s="35" t="str">
        <f>+IF(Tabla1[[#This Row],[STK]]="no","Sin STK", "STK disponible")</f>
        <v>STK disponible</v>
      </c>
      <c r="AD3197" s="35">
        <f>+I3197*J3197</f>
        <v>0</v>
      </c>
      <c r="AE3197" s="35">
        <f>+I3197*K3197</f>
        <v>0</v>
      </c>
      <c r="AF3197" s="36">
        <f>IF(Tabla1[[#This Row],[ref pack]]=1,Tabla1[[#This Row],[Pedido]],LCM(Tabla1[[#This Row],[MC VIEJO]],Tabla1[[#This Row],[Pedido]]))</f>
        <v>1</v>
      </c>
      <c r="AG3197" s="36">
        <f>+VLOOKUP(Tabla1[[#This Row],[Artículo]],'.'!$B$2:$D$11481,3,)</f>
        <v>1</v>
      </c>
      <c r="AH3197" s="37" t="str">
        <f>+IFERROR(SEARCH("pack",Tabla1[[#This Row],[PACK]]),"")</f>
        <v/>
      </c>
    </row>
    <row r="3198" spans="1:34" ht="24" customHeight="1" x14ac:dyDescent="0.2">
      <c r="A3198" s="50" t="s">
        <v>5930</v>
      </c>
      <c r="B3198" s="60" t="s">
        <v>6088</v>
      </c>
      <c r="C3198" s="61" t="s">
        <v>6089</v>
      </c>
      <c r="D3198" s="52" t="s">
        <v>9842</v>
      </c>
      <c r="E3198" s="53">
        <v>17562.169999999998</v>
      </c>
      <c r="F3198" s="23" t="str">
        <f>+IFERROR(VLOOKUP(Tabla1[[#This Row],[Artículo]],'..'!$B$2:$D$569000,3,),"")</f>
        <v/>
      </c>
      <c r="G3198" s="24" t="str">
        <f>IF(H3198=AF3198,"", "Error MC")</f>
        <v>Error MC</v>
      </c>
      <c r="H3198" s="62"/>
      <c r="I3198" s="54">
        <f>+Tabla1[[#This Row],[MC]]*Tabla1[[#This Row],[Pedido]]*Tabla1[[#This Row],[PVC ]]</f>
        <v>0</v>
      </c>
      <c r="J3198" s="26">
        <v>0.21</v>
      </c>
      <c r="K3198" s="63"/>
      <c r="L3198" s="28" t="s">
        <v>17</v>
      </c>
      <c r="M3198" s="53">
        <v>30812.831999999999</v>
      </c>
      <c r="N3198" s="64" t="str">
        <f>+IF(Tabla1[[#This Row],[F PMPI]]="SÍ","No","Sí")</f>
        <v>Sí</v>
      </c>
      <c r="O3198" s="65">
        <f>+Tabla1[[#This Row],[PVL]]*1.055</f>
        <v>32507.537759999996</v>
      </c>
      <c r="P3198" s="65">
        <f>+Tabla1[[#This Row],[PVL]]*1.43</f>
        <v>44062.349759999997</v>
      </c>
      <c r="Q3198" s="66" t="str">
        <f>+HYPERLINK(Tabla1[[#This Row],[PAG]])</f>
        <v>https://todomusica.com.ar/parches/545-en-1022-es.html</v>
      </c>
      <c r="R3198" s="67"/>
      <c r="S3198" s="68"/>
      <c r="T3198" s="69"/>
      <c r="U3198" s="69"/>
      <c r="V3198" s="69"/>
      <c r="W3198" s="69"/>
      <c r="X3198" s="69"/>
      <c r="Y3198" s="35"/>
      <c r="Z3198" s="35" t="s">
        <v>26861</v>
      </c>
      <c r="AA3198" s="36">
        <v>1</v>
      </c>
      <c r="AB3198" s="35" t="s">
        <v>27</v>
      </c>
      <c r="AC3198" s="35" t="str">
        <f>+IF(Tabla1[[#This Row],[STK]]="no","Sin STK", "STK disponible")</f>
        <v>STK disponible</v>
      </c>
      <c r="AD3198" s="35">
        <f>+I3198*J3198</f>
        <v>0</v>
      </c>
      <c r="AE3198" s="35">
        <f>+I3198*K3198</f>
        <v>0</v>
      </c>
      <c r="AF3198" s="36">
        <f>IF(Tabla1[[#This Row],[ref pack]]=1,Tabla1[[#This Row],[Pedido]],LCM(Tabla1[[#This Row],[MC VIEJO]],Tabla1[[#This Row],[Pedido]]))</f>
        <v>1</v>
      </c>
      <c r="AG3198" s="36">
        <f>+VLOOKUP(Tabla1[[#This Row],[Artículo]],'.'!$B$2:$D$11481,3,)</f>
        <v>1</v>
      </c>
      <c r="AH3198" s="37" t="str">
        <f>+IFERROR(SEARCH("pack",Tabla1[[#This Row],[PACK]]),"")</f>
        <v/>
      </c>
    </row>
    <row r="3199" spans="1:34" ht="24" customHeight="1" x14ac:dyDescent="0.2">
      <c r="A3199" s="50" t="s">
        <v>5930</v>
      </c>
      <c r="B3199" s="60" t="s">
        <v>6090</v>
      </c>
      <c r="C3199" s="61" t="s">
        <v>6091</v>
      </c>
      <c r="D3199" s="52" t="s">
        <v>9842</v>
      </c>
      <c r="E3199" s="53">
        <v>19606.27</v>
      </c>
      <c r="F3199" s="23" t="str">
        <f>+IFERROR(VLOOKUP(Tabla1[[#This Row],[Artículo]],'..'!$B$2:$D$569000,3,),"")</f>
        <v/>
      </c>
      <c r="G3199" s="24" t="str">
        <f>IF(H3199=AF3199,"", "Error MC")</f>
        <v>Error MC</v>
      </c>
      <c r="H3199" s="62"/>
      <c r="I3199" s="54">
        <f>+Tabla1[[#This Row],[MC]]*Tabla1[[#This Row],[Pedido]]*Tabla1[[#This Row],[PVC ]]</f>
        <v>0</v>
      </c>
      <c r="J3199" s="26">
        <v>0.21</v>
      </c>
      <c r="K3199" s="63"/>
      <c r="L3199" s="28" t="s">
        <v>17</v>
      </c>
      <c r="M3199" s="53">
        <v>34399.199000000001</v>
      </c>
      <c r="N3199" s="64" t="str">
        <f>+IF(Tabla1[[#This Row],[F PMPI]]="SÍ","No","Sí")</f>
        <v>Sí</v>
      </c>
      <c r="O3199" s="65">
        <f>+Tabla1[[#This Row],[PVL]]*1.055</f>
        <v>36291.154945000002</v>
      </c>
      <c r="P3199" s="65">
        <f>+Tabla1[[#This Row],[PVL]]*1.43</f>
        <v>49190.854569999996</v>
      </c>
      <c r="Q3199" s="66" t="str">
        <f>+HYPERLINK(Tabla1[[#This Row],[PAG]])</f>
        <v>https://todomusica.com.ar/parches/7784-22-ps-bass-head-ebony.html</v>
      </c>
      <c r="R3199" s="67"/>
      <c r="S3199" s="68"/>
      <c r="T3199" s="69"/>
      <c r="U3199" s="69"/>
      <c r="V3199" s="69"/>
      <c r="W3199" s="69"/>
      <c r="X3199" s="69"/>
      <c r="Y3199" s="35"/>
      <c r="Z3199" s="35" t="s">
        <v>26862</v>
      </c>
      <c r="AA3199" s="36">
        <v>1</v>
      </c>
      <c r="AB3199" s="35" t="s">
        <v>27</v>
      </c>
      <c r="AC3199" s="35" t="str">
        <f>+IF(Tabla1[[#This Row],[STK]]="no","Sin STK", "STK disponible")</f>
        <v>STK disponible</v>
      </c>
      <c r="AD3199" s="35">
        <f>+I3199*J3199</f>
        <v>0</v>
      </c>
      <c r="AE3199" s="35">
        <f>+I3199*K3199</f>
        <v>0</v>
      </c>
      <c r="AF3199" s="36">
        <f>IF(Tabla1[[#This Row],[ref pack]]=1,Tabla1[[#This Row],[Pedido]],LCM(Tabla1[[#This Row],[MC VIEJO]],Tabla1[[#This Row],[Pedido]]))</f>
        <v>1</v>
      </c>
      <c r="AG3199" s="36">
        <f>+VLOOKUP(Tabla1[[#This Row],[Artículo]],'.'!$B$2:$D$11481,3,)</f>
        <v>1</v>
      </c>
      <c r="AH3199" s="37" t="str">
        <f>+IFERROR(SEARCH("pack",Tabla1[[#This Row],[PACK]]),"")</f>
        <v/>
      </c>
    </row>
    <row r="3200" spans="1:34" ht="24" customHeight="1" x14ac:dyDescent="0.2">
      <c r="A3200" s="50" t="s">
        <v>5930</v>
      </c>
      <c r="B3200" s="60" t="s">
        <v>6092</v>
      </c>
      <c r="C3200" s="61" t="s">
        <v>6093</v>
      </c>
      <c r="D3200" s="52" t="s">
        <v>9841</v>
      </c>
      <c r="E3200" s="53">
        <v>19210.63</v>
      </c>
      <c r="F3200" s="23" t="str">
        <f>+IFERROR(VLOOKUP(Tabla1[[#This Row],[Artículo]],'..'!$B$2:$D$569000,3,),"")</f>
        <v/>
      </c>
      <c r="G3200" s="24" t="str">
        <f>IF(H3200=AF3200,"", "Error MC")</f>
        <v>Error MC</v>
      </c>
      <c r="H3200" s="62"/>
      <c r="I3200" s="54">
        <f>+Tabla1[[#This Row],[MC]]*Tabla1[[#This Row],[Pedido]]*Tabla1[[#This Row],[PVC ]]</f>
        <v>0</v>
      </c>
      <c r="J3200" s="26">
        <v>0.21</v>
      </c>
      <c r="K3200" s="63"/>
      <c r="L3200" s="28" t="s">
        <v>17</v>
      </c>
      <c r="M3200" s="53">
        <v>33705.046000000002</v>
      </c>
      <c r="N3200" s="64" t="str">
        <f>+IF(Tabla1[[#This Row],[F PMPI]]="SÍ","No","Sí")</f>
        <v>Sí</v>
      </c>
      <c r="O3200" s="65">
        <f>+Tabla1[[#This Row],[PVL]]*1.055</f>
        <v>35558.823530000001</v>
      </c>
      <c r="P3200" s="65">
        <f>+Tabla1[[#This Row],[PVL]]*1.43</f>
        <v>48198.215779999999</v>
      </c>
      <c r="Q3200" s="66" t="str">
        <f>+HYPERLINK(Tabla1[[#This Row],[PAG]])</f>
        <v>https://todomusica.com.ar/parches/2843-en-1024-es.html</v>
      </c>
      <c r="R3200" s="67"/>
      <c r="S3200" s="68"/>
      <c r="T3200" s="69"/>
      <c r="U3200" s="69"/>
      <c r="V3200" s="69"/>
      <c r="W3200" s="69"/>
      <c r="X3200" s="69"/>
      <c r="Y3200" s="35"/>
      <c r="Z3200" s="35" t="s">
        <v>26863</v>
      </c>
      <c r="AA3200" s="36">
        <v>1</v>
      </c>
      <c r="AB3200" s="35" t="s">
        <v>27</v>
      </c>
      <c r="AC3200" s="35" t="str">
        <f>+IF(Tabla1[[#This Row],[STK]]="no","Sin STK", "STK disponible")</f>
        <v>STK disponible</v>
      </c>
      <c r="AD3200" s="35">
        <f>+I3200*J3200</f>
        <v>0</v>
      </c>
      <c r="AE3200" s="35">
        <f>+I3200*K3200</f>
        <v>0</v>
      </c>
      <c r="AF3200" s="36">
        <f>IF(Tabla1[[#This Row],[ref pack]]=1,Tabla1[[#This Row],[Pedido]],LCM(Tabla1[[#This Row],[MC VIEJO]],Tabla1[[#This Row],[Pedido]]))</f>
        <v>1</v>
      </c>
      <c r="AG3200" s="36">
        <f>+VLOOKUP(Tabla1[[#This Row],[Artículo]],'.'!$B$2:$D$11481,3,)</f>
        <v>1</v>
      </c>
      <c r="AH3200" s="37" t="str">
        <f>+IFERROR(SEARCH("pack",Tabla1[[#This Row],[PACK]]),"")</f>
        <v/>
      </c>
    </row>
    <row r="3201" spans="1:34" ht="24" customHeight="1" x14ac:dyDescent="0.2">
      <c r="A3201" s="50" t="s">
        <v>5930</v>
      </c>
      <c r="B3201" s="60" t="s">
        <v>6094</v>
      </c>
      <c r="C3201" s="61" t="s">
        <v>6095</v>
      </c>
      <c r="D3201" s="52" t="s">
        <v>9842</v>
      </c>
      <c r="E3201" s="53">
        <v>21936.18</v>
      </c>
      <c r="F3201" s="23" t="str">
        <f>+IFERROR(VLOOKUP(Tabla1[[#This Row],[Artículo]],'..'!$B$2:$D$569000,3,),"")</f>
        <v/>
      </c>
      <c r="G3201" s="24" t="str">
        <f>IF(H3201=AF3201,"", "Error MC")</f>
        <v>Error MC</v>
      </c>
      <c r="H3201" s="62"/>
      <c r="I3201" s="54">
        <f>+Tabla1[[#This Row],[MC]]*Tabla1[[#This Row],[Pedido]]*Tabla1[[#This Row],[PVC ]]</f>
        <v>0</v>
      </c>
      <c r="J3201" s="26">
        <v>0.21</v>
      </c>
      <c r="K3201" s="63"/>
      <c r="L3201" s="28" t="s">
        <v>17</v>
      </c>
      <c r="M3201" s="53">
        <v>38487.027000000002</v>
      </c>
      <c r="N3201" s="64" t="str">
        <f>+IF(Tabla1[[#This Row],[F PMPI]]="SÍ","No","Sí")</f>
        <v>Sí</v>
      </c>
      <c r="O3201" s="65">
        <f>+Tabla1[[#This Row],[PVL]]*1.055</f>
        <v>40603.813484999999</v>
      </c>
      <c r="P3201" s="65">
        <f>+Tabla1[[#This Row],[PVL]]*1.43</f>
        <v>55036.448609999999</v>
      </c>
      <c r="Q3201" s="66" t="str">
        <f>+HYPERLINK(Tabla1[[#This Row],[PAG]])</f>
        <v>https://todomusica.com.ar/parches/7785-24-ps-bass-head-ebony.html</v>
      </c>
      <c r="R3201" s="67"/>
      <c r="S3201" s="68"/>
      <c r="T3201" s="69"/>
      <c r="U3201" s="69"/>
      <c r="V3201" s="69"/>
      <c r="W3201" s="69"/>
      <c r="X3201" s="69"/>
      <c r="Y3201" s="35"/>
      <c r="Z3201" s="35" t="s">
        <v>26864</v>
      </c>
      <c r="AA3201" s="36">
        <v>1</v>
      </c>
      <c r="AB3201" s="35" t="s">
        <v>27</v>
      </c>
      <c r="AC3201" s="35" t="str">
        <f>+IF(Tabla1[[#This Row],[STK]]="no","Sin STK", "STK disponible")</f>
        <v>STK disponible</v>
      </c>
      <c r="AD3201" s="35">
        <f>+I3201*J3201</f>
        <v>0</v>
      </c>
      <c r="AE3201" s="35">
        <f>+I3201*K3201</f>
        <v>0</v>
      </c>
      <c r="AF3201" s="36">
        <f>IF(Tabla1[[#This Row],[ref pack]]=1,Tabla1[[#This Row],[Pedido]],LCM(Tabla1[[#This Row],[MC VIEJO]],Tabla1[[#This Row],[Pedido]]))</f>
        <v>1</v>
      </c>
      <c r="AG3201" s="36">
        <f>+VLOOKUP(Tabla1[[#This Row],[Artículo]],'.'!$B$2:$D$11481,3,)</f>
        <v>1</v>
      </c>
      <c r="AH3201" s="37" t="str">
        <f>+IFERROR(SEARCH("pack",Tabla1[[#This Row],[PACK]]),"")</f>
        <v/>
      </c>
    </row>
    <row r="3202" spans="1:34" ht="24" customHeight="1" x14ac:dyDescent="0.2">
      <c r="A3202" s="50" t="s">
        <v>5930</v>
      </c>
      <c r="B3202" s="60" t="s">
        <v>6096</v>
      </c>
      <c r="C3202" s="61" t="s">
        <v>6097</v>
      </c>
      <c r="D3202" s="52" t="s">
        <v>9842</v>
      </c>
      <c r="E3202" s="53">
        <v>22265.88</v>
      </c>
      <c r="F3202" s="23" t="str">
        <f>+IFERROR(VLOOKUP(Tabla1[[#This Row],[Artículo]],'..'!$B$2:$D$569000,3,),"")</f>
        <v/>
      </c>
      <c r="G3202" s="24" t="str">
        <f>IF(H3202=AF3202,"", "Error MC")</f>
        <v>Error MC</v>
      </c>
      <c r="H3202" s="62"/>
      <c r="I3202" s="54">
        <f>+Tabla1[[#This Row],[MC]]*Tabla1[[#This Row],[Pedido]]*Tabla1[[#This Row],[PVC ]]</f>
        <v>0</v>
      </c>
      <c r="J3202" s="26">
        <v>0.21</v>
      </c>
      <c r="K3202" s="63"/>
      <c r="L3202" s="28" t="s">
        <v>17</v>
      </c>
      <c r="M3202" s="53">
        <v>39065.491000000002</v>
      </c>
      <c r="N3202" s="64" t="str">
        <f>+IF(Tabla1[[#This Row],[F PMPI]]="SÍ","No","Sí")</f>
        <v>Sí</v>
      </c>
      <c r="O3202" s="65">
        <f>+Tabla1[[#This Row],[PVL]]*1.055</f>
        <v>41214.093005000002</v>
      </c>
      <c r="P3202" s="65">
        <f>+Tabla1[[#This Row],[PVL]]*1.43</f>
        <v>55863.652130000002</v>
      </c>
      <c r="Q3202" s="66" t="str">
        <f>+HYPERLINK(Tabla1[[#This Row],[PAG]])</f>
        <v>https://todomusica.com.ar/parches/7788-26-es-bass-head-sound-hole.html</v>
      </c>
      <c r="R3202" s="67"/>
      <c r="S3202" s="68"/>
      <c r="T3202" s="69"/>
      <c r="U3202" s="69"/>
      <c r="V3202" s="69"/>
      <c r="W3202" s="69"/>
      <c r="X3202" s="69"/>
      <c r="Y3202" s="35"/>
      <c r="Z3202" s="35" t="s">
        <v>26865</v>
      </c>
      <c r="AA3202" s="36">
        <v>1</v>
      </c>
      <c r="AB3202" s="35" t="s">
        <v>27</v>
      </c>
      <c r="AC3202" s="35" t="str">
        <f>+IF(Tabla1[[#This Row],[STK]]="no","Sin STK", "STK disponible")</f>
        <v>STK disponible</v>
      </c>
      <c r="AD3202" s="35">
        <f>+I3202*J3202</f>
        <v>0</v>
      </c>
      <c r="AE3202" s="35">
        <f>+I3202*K3202</f>
        <v>0</v>
      </c>
      <c r="AF3202" s="36">
        <f>IF(Tabla1[[#This Row],[ref pack]]=1,Tabla1[[#This Row],[Pedido]],LCM(Tabla1[[#This Row],[MC VIEJO]],Tabla1[[#This Row],[Pedido]]))</f>
        <v>1</v>
      </c>
      <c r="AG3202" s="36">
        <f>+VLOOKUP(Tabla1[[#This Row],[Artículo]],'.'!$B$2:$D$11481,3,)</f>
        <v>1</v>
      </c>
      <c r="AH3202" s="37" t="str">
        <f>+IFERROR(SEARCH("pack",Tabla1[[#This Row],[PACK]]),"")</f>
        <v/>
      </c>
    </row>
    <row r="3203" spans="1:34" ht="24" customHeight="1" x14ac:dyDescent="0.2">
      <c r="A3203" s="50" t="s">
        <v>5930</v>
      </c>
      <c r="B3203" s="60" t="s">
        <v>6098</v>
      </c>
      <c r="C3203" s="61" t="s">
        <v>6099</v>
      </c>
      <c r="D3203" s="52" t="s">
        <v>9841</v>
      </c>
      <c r="E3203" s="53">
        <v>24705.71</v>
      </c>
      <c r="F3203" s="23" t="str">
        <f>+IFERROR(VLOOKUP(Tabla1[[#This Row],[Artículo]],'..'!$B$2:$D$569000,3,),"")</f>
        <v/>
      </c>
      <c r="G3203" s="24" t="str">
        <f>IF(H3203=AF3203,"", "Error MC")</f>
        <v>Error MC</v>
      </c>
      <c r="H3203" s="62"/>
      <c r="I3203" s="54">
        <f>+Tabla1[[#This Row],[MC]]*Tabla1[[#This Row],[Pedido]]*Tabla1[[#This Row],[PVC ]]</f>
        <v>0</v>
      </c>
      <c r="J3203" s="26">
        <v>0.21</v>
      </c>
      <c r="K3203" s="63"/>
      <c r="L3203" s="28" t="s">
        <v>17</v>
      </c>
      <c r="M3203" s="53">
        <v>43346.169000000002</v>
      </c>
      <c r="N3203" s="64" t="str">
        <f>+IF(Tabla1[[#This Row],[F PMPI]]="SÍ","No","Sí")</f>
        <v>Sí</v>
      </c>
      <c r="O3203" s="65">
        <f>+Tabla1[[#This Row],[PVL]]*1.055</f>
        <v>45730.208294999997</v>
      </c>
      <c r="P3203" s="65">
        <f>+Tabla1[[#This Row],[PVL]]*1.43</f>
        <v>61985.021670000002</v>
      </c>
      <c r="Q3203" s="66" t="str">
        <f>+HYPERLINK(Tabla1[[#This Row],[PAG]])</f>
        <v>https://todomusica.com.ar/parches/7786-26-ps-bass-head-ebony.html</v>
      </c>
      <c r="R3203" s="67"/>
      <c r="S3203" s="68"/>
      <c r="T3203" s="69"/>
      <c r="U3203" s="69"/>
      <c r="V3203" s="69"/>
      <c r="W3203" s="69"/>
      <c r="X3203" s="69"/>
      <c r="Y3203" s="35"/>
      <c r="Z3203" s="35" t="s">
        <v>26866</v>
      </c>
      <c r="AA3203" s="36">
        <v>1</v>
      </c>
      <c r="AB3203" s="35" t="s">
        <v>27</v>
      </c>
      <c r="AC3203" s="35" t="str">
        <f>+IF(Tabla1[[#This Row],[STK]]="no","Sin STK", "STK disponible")</f>
        <v>STK disponible</v>
      </c>
      <c r="AD3203" s="35">
        <f>+I3203*J3203</f>
        <v>0</v>
      </c>
      <c r="AE3203" s="35">
        <f>+I3203*K3203</f>
        <v>0</v>
      </c>
      <c r="AF3203" s="36">
        <f>IF(Tabla1[[#This Row],[ref pack]]=1,Tabla1[[#This Row],[Pedido]],LCM(Tabla1[[#This Row],[MC VIEJO]],Tabla1[[#This Row],[Pedido]]))</f>
        <v>1</v>
      </c>
      <c r="AG3203" s="36">
        <f>+VLOOKUP(Tabla1[[#This Row],[Artículo]],'.'!$B$2:$D$11481,3,)</f>
        <v>1</v>
      </c>
      <c r="AH3203" s="37" t="str">
        <f>+IFERROR(SEARCH("pack",Tabla1[[#This Row],[PACK]]),"")</f>
        <v/>
      </c>
    </row>
    <row r="3204" spans="1:34" ht="24" customHeight="1" x14ac:dyDescent="0.2">
      <c r="A3204" s="50" t="s">
        <v>5930</v>
      </c>
      <c r="B3204" s="60" t="s">
        <v>6100</v>
      </c>
      <c r="C3204" s="61" t="s">
        <v>6101</v>
      </c>
      <c r="D3204" s="52" t="s">
        <v>27</v>
      </c>
      <c r="E3204" s="53">
        <v>11385.72</v>
      </c>
      <c r="F3204" s="23" t="str">
        <f>+IFERROR(VLOOKUP(Tabla1[[#This Row],[Artículo]],'..'!$B$2:$D$569000,3,),"")</f>
        <v/>
      </c>
      <c r="G3204" s="24" t="str">
        <f>IF(H3204=AF3204,"", "Error MC")</f>
        <v>Error MC</v>
      </c>
      <c r="H3204" s="62"/>
      <c r="I3204" s="54">
        <f>+Tabla1[[#This Row],[MC]]*Tabla1[[#This Row],[Pedido]]*Tabla1[[#This Row],[PVC ]]</f>
        <v>0</v>
      </c>
      <c r="J3204" s="26">
        <v>0.21</v>
      </c>
      <c r="K3204" s="63"/>
      <c r="L3204" s="28" t="s">
        <v>17</v>
      </c>
      <c r="M3204" s="53">
        <v>19976.241000000002</v>
      </c>
      <c r="N3204" s="64" t="str">
        <f>+IF(Tabla1[[#This Row],[F PMPI]]="SÍ","No","Sí")</f>
        <v>Sí</v>
      </c>
      <c r="O3204" s="65">
        <f>+Tabla1[[#This Row],[PVL]]*1.055</f>
        <v>21074.934255</v>
      </c>
      <c r="P3204" s="65">
        <f>+Tabla1[[#This Row],[PVL]]*1.43</f>
        <v>28566.02463</v>
      </c>
      <c r="Q3204" s="66" t="str">
        <f>+HYPERLINK(Tabla1[[#This Row],[PAG]])</f>
        <v>https://todomusica.com.ar/parches/1614-en-1118-ba.html</v>
      </c>
      <c r="R3204" s="67"/>
      <c r="S3204" s="68"/>
      <c r="T3204" s="69"/>
      <c r="U3204" s="69"/>
      <c r="V3204" s="69"/>
      <c r="W3204" s="69"/>
      <c r="X3204" s="69"/>
      <c r="Y3204" s="35"/>
      <c r="Z3204" s="35" t="s">
        <v>26867</v>
      </c>
      <c r="AA3204" s="36">
        <v>1</v>
      </c>
      <c r="AB3204" s="35" t="s">
        <v>27</v>
      </c>
      <c r="AC3204" s="35" t="str">
        <f>+IF(Tabla1[[#This Row],[STK]]="no","Sin STK", "STK disponible")</f>
        <v>Sin STK</v>
      </c>
      <c r="AD3204" s="35">
        <f>+I3204*J3204</f>
        <v>0</v>
      </c>
      <c r="AE3204" s="35">
        <f>+I3204*K3204</f>
        <v>0</v>
      </c>
      <c r="AF3204" s="36">
        <f>IF(Tabla1[[#This Row],[ref pack]]=1,Tabla1[[#This Row],[Pedido]],LCM(Tabla1[[#This Row],[MC VIEJO]],Tabla1[[#This Row],[Pedido]]))</f>
        <v>1</v>
      </c>
      <c r="AG3204" s="36">
        <f>+VLOOKUP(Tabla1[[#This Row],[Artículo]],'.'!$B$2:$D$11481,3,)</f>
        <v>1</v>
      </c>
      <c r="AH3204" s="37" t="str">
        <f>+IFERROR(SEARCH("pack",Tabla1[[#This Row],[PACK]]),"")</f>
        <v/>
      </c>
    </row>
    <row r="3205" spans="1:34" ht="24" customHeight="1" x14ac:dyDescent="0.2">
      <c r="A3205" s="50" t="s">
        <v>5930</v>
      </c>
      <c r="B3205" s="60" t="s">
        <v>6102</v>
      </c>
      <c r="C3205" s="61" t="s">
        <v>6103</v>
      </c>
      <c r="D3205" s="52" t="s">
        <v>9841</v>
      </c>
      <c r="E3205" s="53">
        <v>13913.45</v>
      </c>
      <c r="F3205" s="23" t="str">
        <f>+IFERROR(VLOOKUP(Tabla1[[#This Row],[Artículo]],'..'!$B$2:$D$569000,3,),"")</f>
        <v/>
      </c>
      <c r="G3205" s="24" t="str">
        <f>IF(H3205=AF3205,"", "Error MC")</f>
        <v>Error MC</v>
      </c>
      <c r="H3205" s="62"/>
      <c r="I3205" s="54">
        <f>+Tabla1[[#This Row],[MC]]*Tabla1[[#This Row],[Pedido]]*Tabla1[[#This Row],[PVC ]]</f>
        <v>0</v>
      </c>
      <c r="J3205" s="26">
        <v>0.21</v>
      </c>
      <c r="K3205" s="63"/>
      <c r="L3205" s="28" t="s">
        <v>17</v>
      </c>
      <c r="M3205" s="53">
        <v>24411.145</v>
      </c>
      <c r="N3205" s="64" t="str">
        <f>+IF(Tabla1[[#This Row],[F PMPI]]="SÍ","No","Sí")</f>
        <v>Sí</v>
      </c>
      <c r="O3205" s="65">
        <f>+Tabla1[[#This Row],[PVL]]*1.055</f>
        <v>25753.757975</v>
      </c>
      <c r="P3205" s="65">
        <f>+Tabla1[[#This Row],[PVL]]*1.43</f>
        <v>34907.93735</v>
      </c>
      <c r="Q3205" s="66" t="str">
        <f>+HYPERLINK(Tabla1[[#This Row],[PAG]])</f>
        <v>https://todomusica.com.ar/parches/3028-en-1120-ba.html</v>
      </c>
      <c r="R3205" s="67"/>
      <c r="S3205" s="68"/>
      <c r="T3205" s="69"/>
      <c r="U3205" s="69"/>
      <c r="V3205" s="69"/>
      <c r="W3205" s="69"/>
      <c r="X3205" s="69"/>
      <c r="Y3205" s="35"/>
      <c r="Z3205" s="35" t="s">
        <v>26868</v>
      </c>
      <c r="AA3205" s="36">
        <v>1</v>
      </c>
      <c r="AB3205" s="35" t="s">
        <v>27</v>
      </c>
      <c r="AC3205" s="35" t="str">
        <f>+IF(Tabla1[[#This Row],[STK]]="no","Sin STK", "STK disponible")</f>
        <v>STK disponible</v>
      </c>
      <c r="AD3205" s="35">
        <f>+I3205*J3205</f>
        <v>0</v>
      </c>
      <c r="AE3205" s="35">
        <f>+I3205*K3205</f>
        <v>0</v>
      </c>
      <c r="AF3205" s="36">
        <f>IF(Tabla1[[#This Row],[ref pack]]=1,Tabla1[[#This Row],[Pedido]],LCM(Tabla1[[#This Row],[MC VIEJO]],Tabla1[[#This Row],[Pedido]]))</f>
        <v>1</v>
      </c>
      <c r="AG3205" s="36">
        <f>+VLOOKUP(Tabla1[[#This Row],[Artículo]],'.'!$B$2:$D$11481,3,)</f>
        <v>1</v>
      </c>
      <c r="AH3205" s="37" t="str">
        <f>+IFERROR(SEARCH("pack",Tabla1[[#This Row],[PACK]]),"")</f>
        <v/>
      </c>
    </row>
    <row r="3206" spans="1:34" ht="24" customHeight="1" x14ac:dyDescent="0.2">
      <c r="A3206" s="50" t="s">
        <v>5930</v>
      </c>
      <c r="B3206" s="60" t="s">
        <v>6104</v>
      </c>
      <c r="C3206" s="61" t="s">
        <v>6105</v>
      </c>
      <c r="D3206" s="52" t="s">
        <v>9841</v>
      </c>
      <c r="E3206" s="53">
        <v>16880.740000000002</v>
      </c>
      <c r="F3206" s="23" t="str">
        <f>+IFERROR(VLOOKUP(Tabla1[[#This Row],[Artículo]],'..'!$B$2:$D$569000,3,),"")</f>
        <v/>
      </c>
      <c r="G3206" s="24" t="str">
        <f>IF(H3206=AF3206,"", "Error MC")</f>
        <v>Error MC</v>
      </c>
      <c r="H3206" s="62"/>
      <c r="I3206" s="54">
        <f>+Tabla1[[#This Row],[MC]]*Tabla1[[#This Row],[Pedido]]*Tabla1[[#This Row],[PVC ]]</f>
        <v>0</v>
      </c>
      <c r="J3206" s="26">
        <v>0.21</v>
      </c>
      <c r="K3206" s="63"/>
      <c r="L3206" s="28" t="s">
        <v>17</v>
      </c>
      <c r="M3206" s="53">
        <v>29617.255000000001</v>
      </c>
      <c r="N3206" s="64" t="str">
        <f>+IF(Tabla1[[#This Row],[F PMPI]]="SÍ","No","Sí")</f>
        <v>Sí</v>
      </c>
      <c r="O3206" s="65">
        <f>+Tabla1[[#This Row],[PVL]]*1.055</f>
        <v>31246.204024999999</v>
      </c>
      <c r="P3206" s="65">
        <f>+Tabla1[[#This Row],[PVL]]*1.43</f>
        <v>42352.674650000001</v>
      </c>
      <c r="Q3206" s="66" t="str">
        <f>+HYPERLINK(Tabla1[[#This Row],[PAG]])</f>
        <v>https://todomusica.com.ar/parches/7792-20-coated-p3-bass-head-5-o-clock-w-5-1-2-sound-hole.html</v>
      </c>
      <c r="R3206" s="67"/>
      <c r="S3206" s="68"/>
      <c r="T3206" s="69"/>
      <c r="U3206" s="69"/>
      <c r="V3206" s="69"/>
      <c r="W3206" s="69"/>
      <c r="X3206" s="69"/>
      <c r="Y3206" s="35"/>
      <c r="Z3206" s="35" t="s">
        <v>26869</v>
      </c>
      <c r="AA3206" s="36">
        <v>1</v>
      </c>
      <c r="AB3206" s="35" t="s">
        <v>27</v>
      </c>
      <c r="AC3206" s="35" t="str">
        <f>+IF(Tabla1[[#This Row],[STK]]="no","Sin STK", "STK disponible")</f>
        <v>STK disponible</v>
      </c>
      <c r="AD3206" s="35">
        <f>+I3206*J3206</f>
        <v>0</v>
      </c>
      <c r="AE3206" s="35">
        <f>+I3206*K3206</f>
        <v>0</v>
      </c>
      <c r="AF3206" s="36">
        <f>IF(Tabla1[[#This Row],[ref pack]]=1,Tabla1[[#This Row],[Pedido]],LCM(Tabla1[[#This Row],[MC VIEJO]],Tabla1[[#This Row],[Pedido]]))</f>
        <v>1</v>
      </c>
      <c r="AG3206" s="36">
        <f>+VLOOKUP(Tabla1[[#This Row],[Artículo]],'.'!$B$2:$D$11481,3,)</f>
        <v>1</v>
      </c>
      <c r="AH3206" s="37" t="str">
        <f>+IFERROR(SEARCH("pack",Tabla1[[#This Row],[PACK]]),"")</f>
        <v/>
      </c>
    </row>
    <row r="3207" spans="1:34" ht="24" customHeight="1" x14ac:dyDescent="0.2">
      <c r="A3207" s="50" t="s">
        <v>5930</v>
      </c>
      <c r="B3207" s="60" t="s">
        <v>6106</v>
      </c>
      <c r="C3207" s="61" t="s">
        <v>6107</v>
      </c>
      <c r="D3207" s="52" t="s">
        <v>9841</v>
      </c>
      <c r="E3207" s="53">
        <v>14946.46</v>
      </c>
      <c r="F3207" s="23" t="str">
        <f>+IFERROR(VLOOKUP(Tabla1[[#This Row],[Artículo]],'..'!$B$2:$D$569000,3,),"")</f>
        <v/>
      </c>
      <c r="G3207" s="24" t="str">
        <f>IF(H3207=AF3207,"", "Error MC")</f>
        <v>Error MC</v>
      </c>
      <c r="H3207" s="62"/>
      <c r="I3207" s="54">
        <f>+Tabla1[[#This Row],[MC]]*Tabla1[[#This Row],[Pedido]]*Tabla1[[#This Row],[PVC ]]</f>
        <v>0</v>
      </c>
      <c r="J3207" s="26">
        <v>0.21</v>
      </c>
      <c r="K3207" s="63"/>
      <c r="L3207" s="28" t="s">
        <v>17</v>
      </c>
      <c r="M3207" s="53">
        <v>26223.567999999999</v>
      </c>
      <c r="N3207" s="64" t="str">
        <f>+IF(Tabla1[[#This Row],[F PMPI]]="SÍ","No","Sí")</f>
        <v>Sí</v>
      </c>
      <c r="O3207" s="65">
        <f>+Tabla1[[#This Row],[PVL]]*1.055</f>
        <v>27665.864239999999</v>
      </c>
      <c r="P3207" s="65">
        <f>+Tabla1[[#This Row],[PVL]]*1.43</f>
        <v>37499.702239999999</v>
      </c>
      <c r="Q3207" s="66" t="str">
        <f>+HYPERLINK(Tabla1[[#This Row],[PAG]])</f>
        <v>https://todomusica.com.ar/parches/3052-en-1122-ba.html</v>
      </c>
      <c r="R3207" s="67"/>
      <c r="S3207" s="68"/>
      <c r="T3207" s="69"/>
      <c r="U3207" s="69"/>
      <c r="V3207" s="69"/>
      <c r="W3207" s="69"/>
      <c r="X3207" s="69"/>
      <c r="Y3207" s="35"/>
      <c r="Z3207" s="35" t="s">
        <v>26870</v>
      </c>
      <c r="AA3207" s="36">
        <v>1</v>
      </c>
      <c r="AB3207" s="35" t="s">
        <v>27</v>
      </c>
      <c r="AC3207" s="35" t="str">
        <f>+IF(Tabla1[[#This Row],[STK]]="no","Sin STK", "STK disponible")</f>
        <v>STK disponible</v>
      </c>
      <c r="AD3207" s="35">
        <f>+I3207*J3207</f>
        <v>0</v>
      </c>
      <c r="AE3207" s="35">
        <f>+I3207*K3207</f>
        <v>0</v>
      </c>
      <c r="AF3207" s="36">
        <f>IF(Tabla1[[#This Row],[ref pack]]=1,Tabla1[[#This Row],[Pedido]],LCM(Tabla1[[#This Row],[MC VIEJO]],Tabla1[[#This Row],[Pedido]]))</f>
        <v>1</v>
      </c>
      <c r="AG3207" s="36">
        <f>+VLOOKUP(Tabla1[[#This Row],[Artículo]],'.'!$B$2:$D$11481,3,)</f>
        <v>1</v>
      </c>
      <c r="AH3207" s="37" t="str">
        <f>+IFERROR(SEARCH("pack",Tabla1[[#This Row],[PACK]]),"")</f>
        <v/>
      </c>
    </row>
    <row r="3208" spans="1:34" ht="24" customHeight="1" x14ac:dyDescent="0.2">
      <c r="A3208" s="50" t="s">
        <v>5930</v>
      </c>
      <c r="B3208" s="60" t="s">
        <v>6108</v>
      </c>
      <c r="C3208" s="61" t="s">
        <v>6109</v>
      </c>
      <c r="D3208" s="52" t="s">
        <v>9842</v>
      </c>
      <c r="E3208" s="53">
        <v>17188.45</v>
      </c>
      <c r="F3208" s="23" t="str">
        <f>+IFERROR(VLOOKUP(Tabla1[[#This Row],[Artículo]],'..'!$B$2:$D$569000,3,),"")</f>
        <v/>
      </c>
      <c r="G3208" s="24" t="str">
        <f>IF(H3208=AF3208,"", "Error MC")</f>
        <v>Error MC</v>
      </c>
      <c r="H3208" s="62"/>
      <c r="I3208" s="54">
        <f>+Tabla1[[#This Row],[MC]]*Tabla1[[#This Row],[Pedido]]*Tabla1[[#This Row],[PVC ]]</f>
        <v>0</v>
      </c>
      <c r="J3208" s="26">
        <v>0.21</v>
      </c>
      <c r="K3208" s="63"/>
      <c r="L3208" s="28" t="s">
        <v>17</v>
      </c>
      <c r="M3208" s="53">
        <v>30157.133000000002</v>
      </c>
      <c r="N3208" s="64" t="str">
        <f>+IF(Tabla1[[#This Row],[F PMPI]]="SÍ","No","Sí")</f>
        <v>Sí</v>
      </c>
      <c r="O3208" s="65">
        <f>+Tabla1[[#This Row],[PVL]]*1.055</f>
        <v>31815.775314999999</v>
      </c>
      <c r="P3208" s="65">
        <f>+Tabla1[[#This Row],[PVL]]*1.43</f>
        <v>43124.700190000003</v>
      </c>
      <c r="Q3208" s="66" t="str">
        <f>+HYPERLINK(Tabla1[[#This Row],[PAG]])</f>
        <v>https://todomusica.com.ar/parches/7761-22-cs-coated-bass-blk-dot-on-top.html</v>
      </c>
      <c r="R3208" s="67"/>
      <c r="S3208" s="68"/>
      <c r="T3208" s="69"/>
      <c r="U3208" s="69"/>
      <c r="V3208" s="69"/>
      <c r="W3208" s="69"/>
      <c r="X3208" s="69"/>
      <c r="Y3208" s="35"/>
      <c r="Z3208" s="35" t="s">
        <v>26871</v>
      </c>
      <c r="AA3208" s="36">
        <v>1</v>
      </c>
      <c r="AB3208" s="35" t="s">
        <v>27</v>
      </c>
      <c r="AC3208" s="35" t="str">
        <f>+IF(Tabla1[[#This Row],[STK]]="no","Sin STK", "STK disponible")</f>
        <v>STK disponible</v>
      </c>
      <c r="AD3208" s="35">
        <f>+I3208*J3208</f>
        <v>0</v>
      </c>
      <c r="AE3208" s="35">
        <f>+I3208*K3208</f>
        <v>0</v>
      </c>
      <c r="AF3208" s="36">
        <f>IF(Tabla1[[#This Row],[ref pack]]=1,Tabla1[[#This Row],[Pedido]],LCM(Tabla1[[#This Row],[MC VIEJO]],Tabla1[[#This Row],[Pedido]]))</f>
        <v>1</v>
      </c>
      <c r="AG3208" s="36">
        <f>+VLOOKUP(Tabla1[[#This Row],[Artículo]],'.'!$B$2:$D$11481,3,)</f>
        <v>1</v>
      </c>
      <c r="AH3208" s="37" t="str">
        <f>+IFERROR(SEARCH("pack",Tabla1[[#This Row],[PACK]]),"")</f>
        <v/>
      </c>
    </row>
    <row r="3209" spans="1:34" ht="24" customHeight="1" x14ac:dyDescent="0.2">
      <c r="A3209" s="50" t="s">
        <v>5930</v>
      </c>
      <c r="B3209" s="60" t="s">
        <v>6110</v>
      </c>
      <c r="C3209" s="61" t="s">
        <v>6111</v>
      </c>
      <c r="D3209" s="52" t="s">
        <v>9841</v>
      </c>
      <c r="E3209" s="53">
        <v>17913.82</v>
      </c>
      <c r="F3209" s="23" t="str">
        <f>+IFERROR(VLOOKUP(Tabla1[[#This Row],[Artículo]],'..'!$B$2:$D$569000,3,),"")</f>
        <v/>
      </c>
      <c r="G3209" s="24" t="str">
        <f>IF(H3209=AF3209,"", "Error MC")</f>
        <v>Error MC</v>
      </c>
      <c r="H3209" s="62"/>
      <c r="I3209" s="54">
        <f>+Tabla1[[#This Row],[MC]]*Tabla1[[#This Row],[Pedido]]*Tabla1[[#This Row],[PVC ]]</f>
        <v>0</v>
      </c>
      <c r="J3209" s="26">
        <v>0.21</v>
      </c>
      <c r="K3209" s="63"/>
      <c r="L3209" s="28" t="s">
        <v>17</v>
      </c>
      <c r="M3209" s="53">
        <v>31429.797999999999</v>
      </c>
      <c r="N3209" s="64" t="str">
        <f>+IF(Tabla1[[#This Row],[F PMPI]]="SÍ","No","Sí")</f>
        <v>Sí</v>
      </c>
      <c r="O3209" s="65">
        <f>+Tabla1[[#This Row],[PVL]]*1.055</f>
        <v>33158.436889999997</v>
      </c>
      <c r="P3209" s="65">
        <f>+Tabla1[[#This Row],[PVL]]*1.43</f>
        <v>44944.611139999994</v>
      </c>
      <c r="Q3209" s="66" t="str">
        <f>+HYPERLINK(Tabla1[[#This Row],[PAG]])</f>
        <v>https://todomusica.com.ar/parches/7793-22-coated-p3-bass-head-5-o-clock-w-5-1-2-sound-hole.html</v>
      </c>
      <c r="R3209" s="67"/>
      <c r="S3209" s="68"/>
      <c r="T3209" s="69"/>
      <c r="U3209" s="69"/>
      <c r="V3209" s="69"/>
      <c r="W3209" s="69"/>
      <c r="X3209" s="69"/>
      <c r="Y3209" s="35"/>
      <c r="Z3209" s="35" t="s">
        <v>26872</v>
      </c>
      <c r="AA3209" s="36">
        <v>1</v>
      </c>
      <c r="AB3209" s="35" t="s">
        <v>27</v>
      </c>
      <c r="AC3209" s="35" t="str">
        <f>+IF(Tabla1[[#This Row],[STK]]="no","Sin STK", "STK disponible")</f>
        <v>STK disponible</v>
      </c>
      <c r="AD3209" s="35">
        <f>+I3209*J3209</f>
        <v>0</v>
      </c>
      <c r="AE3209" s="35">
        <f>+I3209*K3209</f>
        <v>0</v>
      </c>
      <c r="AF3209" s="36">
        <f>IF(Tabla1[[#This Row],[ref pack]]=1,Tabla1[[#This Row],[Pedido]],LCM(Tabla1[[#This Row],[MC VIEJO]],Tabla1[[#This Row],[Pedido]]))</f>
        <v>1</v>
      </c>
      <c r="AG3209" s="36">
        <f>+VLOOKUP(Tabla1[[#This Row],[Artículo]],'.'!$B$2:$D$11481,3,)</f>
        <v>1</v>
      </c>
      <c r="AH3209" s="37" t="str">
        <f>+IFERROR(SEARCH("pack",Tabla1[[#This Row],[PACK]]),"")</f>
        <v/>
      </c>
    </row>
    <row r="3210" spans="1:34" ht="24" customHeight="1" x14ac:dyDescent="0.2">
      <c r="A3210" s="50" t="s">
        <v>5930</v>
      </c>
      <c r="B3210" s="60" t="s">
        <v>6112</v>
      </c>
      <c r="C3210" s="61" t="s">
        <v>6113</v>
      </c>
      <c r="D3210" s="52" t="s">
        <v>9842</v>
      </c>
      <c r="E3210" s="53">
        <v>16309.26</v>
      </c>
      <c r="F3210" s="23" t="str">
        <f>+IFERROR(VLOOKUP(Tabla1[[#This Row],[Artículo]],'..'!$B$2:$D$569000,3,),"")</f>
        <v/>
      </c>
      <c r="G3210" s="24" t="str">
        <f>IF(H3210=AF3210,"", "Error MC")</f>
        <v>Error MC</v>
      </c>
      <c r="H3210" s="62"/>
      <c r="I3210" s="54">
        <f>+Tabla1[[#This Row],[MC]]*Tabla1[[#This Row],[Pedido]]*Tabla1[[#This Row],[PVC ]]</f>
        <v>0</v>
      </c>
      <c r="J3210" s="26">
        <v>0.21</v>
      </c>
      <c r="K3210" s="63"/>
      <c r="L3210" s="28" t="s">
        <v>17</v>
      </c>
      <c r="M3210" s="53">
        <v>28614.6</v>
      </c>
      <c r="N3210" s="64" t="str">
        <f>+IF(Tabla1[[#This Row],[F PMPI]]="SÍ","No","Sí")</f>
        <v>Sí</v>
      </c>
      <c r="O3210" s="65">
        <f>+Tabla1[[#This Row],[PVL]]*1.055</f>
        <v>30188.402999999998</v>
      </c>
      <c r="P3210" s="65">
        <f>+Tabla1[[#This Row],[PVL]]*1.43</f>
        <v>40918.877999999997</v>
      </c>
      <c r="Q3210" s="66" t="str">
        <f>+HYPERLINK(Tabla1[[#This Row],[PAG]])</f>
        <v>https://todomusica.com.ar/parches/5562-404.html</v>
      </c>
      <c r="R3210" s="67"/>
      <c r="S3210" s="68"/>
      <c r="T3210" s="69"/>
      <c r="U3210" s="69"/>
      <c r="V3210" s="69"/>
      <c r="W3210" s="69"/>
      <c r="X3210" s="69"/>
      <c r="Y3210" s="35"/>
      <c r="Z3210" s="35" t="s">
        <v>26873</v>
      </c>
      <c r="AA3210" s="36">
        <v>1</v>
      </c>
      <c r="AB3210" s="35" t="s">
        <v>27</v>
      </c>
      <c r="AC3210" s="35" t="str">
        <f>+IF(Tabla1[[#This Row],[STK]]="no","Sin STK", "STK disponible")</f>
        <v>STK disponible</v>
      </c>
      <c r="AD3210" s="35">
        <f>+I3210*J3210</f>
        <v>0</v>
      </c>
      <c r="AE3210" s="35">
        <f>+I3210*K3210</f>
        <v>0</v>
      </c>
      <c r="AF3210" s="36">
        <f>IF(Tabla1[[#This Row],[ref pack]]=1,Tabla1[[#This Row],[Pedido]],LCM(Tabla1[[#This Row],[MC VIEJO]],Tabla1[[#This Row],[Pedido]]))</f>
        <v>1</v>
      </c>
      <c r="AG3210" s="36">
        <f>+VLOOKUP(Tabla1[[#This Row],[Artículo]],'.'!$B$2:$D$11481,3,)</f>
        <v>1</v>
      </c>
      <c r="AH3210" s="37" t="str">
        <f>+IFERROR(SEARCH("pack",Tabla1[[#This Row],[PACK]]),"")</f>
        <v/>
      </c>
    </row>
    <row r="3211" spans="1:34" ht="24" customHeight="1" x14ac:dyDescent="0.2">
      <c r="A3211" s="50" t="s">
        <v>5930</v>
      </c>
      <c r="B3211" s="60" t="s">
        <v>6114</v>
      </c>
      <c r="C3211" s="61" t="s">
        <v>6115</v>
      </c>
      <c r="D3211" s="52" t="s">
        <v>9842</v>
      </c>
      <c r="E3211" s="53">
        <v>18749.05</v>
      </c>
      <c r="F3211" s="23" t="str">
        <f>+IFERROR(VLOOKUP(Tabla1[[#This Row],[Artículo]],'..'!$B$2:$D$569000,3,),"")</f>
        <v/>
      </c>
      <c r="G3211" s="24" t="str">
        <f>IF(H3211=AF3211,"", "Error MC")</f>
        <v>Error MC</v>
      </c>
      <c r="H3211" s="62"/>
      <c r="I3211" s="54">
        <f>+Tabla1[[#This Row],[MC]]*Tabla1[[#This Row],[Pedido]]*Tabla1[[#This Row],[PVC ]]</f>
        <v>0</v>
      </c>
      <c r="J3211" s="26">
        <v>0.21</v>
      </c>
      <c r="K3211" s="63"/>
      <c r="L3211" s="28" t="s">
        <v>17</v>
      </c>
      <c r="M3211" s="53">
        <v>32895.205000000002</v>
      </c>
      <c r="N3211" s="64" t="str">
        <f>+IF(Tabla1[[#This Row],[F PMPI]]="SÍ","No","Sí")</f>
        <v>Sí</v>
      </c>
      <c r="O3211" s="65">
        <f>+Tabla1[[#This Row],[PVL]]*1.055</f>
        <v>34704.441274999997</v>
      </c>
      <c r="P3211" s="65">
        <f>+Tabla1[[#This Row],[PVL]]*1.43</f>
        <v>47040.143150000004</v>
      </c>
      <c r="Q3211" s="66" t="str">
        <f>+HYPERLINK(Tabla1[[#This Row],[PAG]])</f>
        <v>https://todomusica.com.ar/parches/7762-24-cs-coated-bass-blk-dot-on-top.html</v>
      </c>
      <c r="R3211" s="67"/>
      <c r="S3211" s="68"/>
      <c r="T3211" s="69"/>
      <c r="U3211" s="69"/>
      <c r="V3211" s="69"/>
      <c r="W3211" s="69"/>
      <c r="X3211" s="69"/>
      <c r="Y3211" s="35"/>
      <c r="Z3211" s="35" t="s">
        <v>26874</v>
      </c>
      <c r="AA3211" s="36">
        <v>1</v>
      </c>
      <c r="AB3211" s="35" t="s">
        <v>27</v>
      </c>
      <c r="AC3211" s="35" t="str">
        <f>+IF(Tabla1[[#This Row],[STK]]="no","Sin STK", "STK disponible")</f>
        <v>STK disponible</v>
      </c>
      <c r="AD3211" s="35">
        <f>+I3211*J3211</f>
        <v>0</v>
      </c>
      <c r="AE3211" s="35">
        <f>+I3211*K3211</f>
        <v>0</v>
      </c>
      <c r="AF3211" s="36">
        <f>IF(Tabla1[[#This Row],[ref pack]]=1,Tabla1[[#This Row],[Pedido]],LCM(Tabla1[[#This Row],[MC VIEJO]],Tabla1[[#This Row],[Pedido]]))</f>
        <v>1</v>
      </c>
      <c r="AG3211" s="36">
        <f>+VLOOKUP(Tabla1[[#This Row],[Artículo]],'.'!$B$2:$D$11481,3,)</f>
        <v>1</v>
      </c>
      <c r="AH3211" s="37" t="str">
        <f>+IFERROR(SEARCH("pack",Tabla1[[#This Row],[PACK]]),"")</f>
        <v/>
      </c>
    </row>
    <row r="3212" spans="1:34" ht="24" customHeight="1" x14ac:dyDescent="0.2">
      <c r="A3212" s="50" t="s">
        <v>5930</v>
      </c>
      <c r="B3212" s="60" t="s">
        <v>6116</v>
      </c>
      <c r="C3212" s="61" t="s">
        <v>6117</v>
      </c>
      <c r="D3212" s="52" t="s">
        <v>9841</v>
      </c>
      <c r="E3212" s="53">
        <v>19276.62</v>
      </c>
      <c r="F3212" s="23" t="str">
        <f>+IFERROR(VLOOKUP(Tabla1[[#This Row],[Artículo]],'..'!$B$2:$D$569000,3,),"")</f>
        <v/>
      </c>
      <c r="G3212" s="24" t="str">
        <f>IF(H3212=AF3212,"", "Error MC")</f>
        <v>Error MC</v>
      </c>
      <c r="H3212" s="62"/>
      <c r="I3212" s="54">
        <f>+Tabla1[[#This Row],[MC]]*Tabla1[[#This Row],[Pedido]]*Tabla1[[#This Row],[PVC ]]</f>
        <v>0</v>
      </c>
      <c r="J3212" s="26">
        <v>0.21</v>
      </c>
      <c r="K3212" s="63"/>
      <c r="L3212" s="28" t="s">
        <v>17</v>
      </c>
      <c r="M3212" s="53">
        <v>33820.830999999998</v>
      </c>
      <c r="N3212" s="64" t="str">
        <f>+IF(Tabla1[[#This Row],[F PMPI]]="SÍ","No","Sí")</f>
        <v>Sí</v>
      </c>
      <c r="O3212" s="65">
        <f>+Tabla1[[#This Row],[PVL]]*1.055</f>
        <v>35680.976704999994</v>
      </c>
      <c r="P3212" s="65">
        <f>+Tabla1[[#This Row],[PVL]]*1.43</f>
        <v>48363.788329999996</v>
      </c>
      <c r="Q3212" s="66" t="str">
        <f>+HYPERLINK(Tabla1[[#This Row],[PAG]])</f>
        <v>https://todomusica.com.ar/parches/7794-24-coated-p3-bass-head-5-o-clock-w-5-1-2-sound-hole.html</v>
      </c>
      <c r="R3212" s="67"/>
      <c r="S3212" s="68"/>
      <c r="T3212" s="69"/>
      <c r="U3212" s="69"/>
      <c r="V3212" s="69"/>
      <c r="W3212" s="69"/>
      <c r="X3212" s="69"/>
      <c r="Y3212" s="35"/>
      <c r="Z3212" s="35" t="s">
        <v>26875</v>
      </c>
      <c r="AA3212" s="36">
        <v>1</v>
      </c>
      <c r="AB3212" s="35" t="s">
        <v>27</v>
      </c>
      <c r="AC3212" s="35" t="str">
        <f>+IF(Tabla1[[#This Row],[STK]]="no","Sin STK", "STK disponible")</f>
        <v>STK disponible</v>
      </c>
      <c r="AD3212" s="35">
        <f>+I3212*J3212</f>
        <v>0</v>
      </c>
      <c r="AE3212" s="35">
        <f>+I3212*K3212</f>
        <v>0</v>
      </c>
      <c r="AF3212" s="36">
        <f>IF(Tabla1[[#This Row],[ref pack]]=1,Tabla1[[#This Row],[Pedido]],LCM(Tabla1[[#This Row],[MC VIEJO]],Tabla1[[#This Row],[Pedido]]))</f>
        <v>1</v>
      </c>
      <c r="AG3212" s="36">
        <f>+VLOOKUP(Tabla1[[#This Row],[Artículo]],'.'!$B$2:$D$11481,3,)</f>
        <v>1</v>
      </c>
      <c r="AH3212" s="37" t="str">
        <f>+IFERROR(SEARCH("pack",Tabla1[[#This Row],[PACK]]),"")</f>
        <v/>
      </c>
    </row>
    <row r="3213" spans="1:34" ht="24" customHeight="1" x14ac:dyDescent="0.2">
      <c r="A3213" s="50" t="s">
        <v>5930</v>
      </c>
      <c r="B3213" s="60" t="s">
        <v>6118</v>
      </c>
      <c r="C3213" s="61" t="s">
        <v>6119</v>
      </c>
      <c r="D3213" s="52" t="s">
        <v>9841</v>
      </c>
      <c r="E3213" s="53">
        <v>22177.93</v>
      </c>
      <c r="F3213" s="23" t="str">
        <f>+IFERROR(VLOOKUP(Tabla1[[#This Row],[Artículo]],'..'!$B$2:$D$569000,3,),"")</f>
        <v/>
      </c>
      <c r="G3213" s="24" t="str">
        <f>IF(H3213=AF3213,"", "Error MC")</f>
        <v>Error MC</v>
      </c>
      <c r="H3213" s="62"/>
      <c r="I3213" s="54">
        <f>+Tabla1[[#This Row],[MC]]*Tabla1[[#This Row],[Pedido]]*Tabla1[[#This Row],[PVC ]]</f>
        <v>0</v>
      </c>
      <c r="J3213" s="26">
        <v>0.21</v>
      </c>
      <c r="K3213" s="63"/>
      <c r="L3213" s="28" t="s">
        <v>17</v>
      </c>
      <c r="M3213" s="53">
        <v>38911.18</v>
      </c>
      <c r="N3213" s="64" t="str">
        <f>+IF(Tabla1[[#This Row],[F PMPI]]="SÍ","No","Sí")</f>
        <v>Sí</v>
      </c>
      <c r="O3213" s="65">
        <f>+Tabla1[[#This Row],[PVL]]*1.055</f>
        <v>41051.294900000001</v>
      </c>
      <c r="P3213" s="65">
        <f>+Tabla1[[#This Row],[PVL]]*1.43</f>
        <v>55642.987399999998</v>
      </c>
      <c r="Q3213" s="66" t="str">
        <f>+HYPERLINK(Tabla1[[#This Row],[PAG]])</f>
        <v>https://todomusica.com.ar/parches/7763-26-cs-coated-bass-blk-dot-on-top.html</v>
      </c>
      <c r="R3213" s="67"/>
      <c r="S3213" s="68"/>
      <c r="T3213" s="69"/>
      <c r="U3213" s="69"/>
      <c r="V3213" s="69"/>
      <c r="W3213" s="69"/>
      <c r="X3213" s="69"/>
      <c r="Y3213" s="35"/>
      <c r="Z3213" s="35" t="s">
        <v>26876</v>
      </c>
      <c r="AA3213" s="36">
        <v>1</v>
      </c>
      <c r="AB3213" s="35" t="s">
        <v>27</v>
      </c>
      <c r="AC3213" s="35" t="str">
        <f>+IF(Tabla1[[#This Row],[STK]]="no","Sin STK", "STK disponible")</f>
        <v>STK disponible</v>
      </c>
      <c r="AD3213" s="35">
        <f>+I3213*J3213</f>
        <v>0</v>
      </c>
      <c r="AE3213" s="35">
        <f>+I3213*K3213</f>
        <v>0</v>
      </c>
      <c r="AF3213" s="36">
        <f>IF(Tabla1[[#This Row],[ref pack]]=1,Tabla1[[#This Row],[Pedido]],LCM(Tabla1[[#This Row],[MC VIEJO]],Tabla1[[#This Row],[Pedido]]))</f>
        <v>1</v>
      </c>
      <c r="AG3213" s="36">
        <f>+VLOOKUP(Tabla1[[#This Row],[Artículo]],'.'!$B$2:$D$11481,3,)</f>
        <v>1</v>
      </c>
      <c r="AH3213" s="37" t="str">
        <f>+IFERROR(SEARCH("pack",Tabla1[[#This Row],[PACK]]),"")</f>
        <v/>
      </c>
    </row>
    <row r="3214" spans="1:34" ht="24" customHeight="1" x14ac:dyDescent="0.2">
      <c r="A3214" s="50" t="s">
        <v>5930</v>
      </c>
      <c r="B3214" s="60" t="s">
        <v>6120</v>
      </c>
      <c r="C3214" s="61" t="s">
        <v>6121</v>
      </c>
      <c r="D3214" s="52" t="s">
        <v>9841</v>
      </c>
      <c r="E3214" s="53">
        <v>11231.88</v>
      </c>
      <c r="F3214" s="23" t="str">
        <f>+IFERROR(VLOOKUP(Tabla1[[#This Row],[Artículo]],'..'!$B$2:$D$569000,3,),"")</f>
        <v/>
      </c>
      <c r="G3214" s="24" t="str">
        <f>IF(H3214=AF3214,"", "Error MC")</f>
        <v>Error MC</v>
      </c>
      <c r="H3214" s="62"/>
      <c r="I3214" s="54">
        <f>+Tabla1[[#This Row],[MC]]*Tabla1[[#This Row],[Pedido]]*Tabla1[[#This Row],[PVC ]]</f>
        <v>0</v>
      </c>
      <c r="J3214" s="26">
        <v>0.21</v>
      </c>
      <c r="K3214" s="63"/>
      <c r="L3214" s="28" t="s">
        <v>17</v>
      </c>
      <c r="M3214" s="53">
        <v>19706.338</v>
      </c>
      <c r="N3214" s="64" t="str">
        <f>+IF(Tabla1[[#This Row],[F PMPI]]="SÍ","No","Sí")</f>
        <v>Sí</v>
      </c>
      <c r="O3214" s="65">
        <f>+Tabla1[[#This Row],[PVL]]*1.055</f>
        <v>20790.186589999998</v>
      </c>
      <c r="P3214" s="65">
        <f>+Tabla1[[#This Row],[PVL]]*1.43</f>
        <v>28180.063339999997</v>
      </c>
      <c r="Q3214" s="66" t="str">
        <f>+HYPERLINK(Tabla1[[#This Row],[PAG]])</f>
        <v>https://todomusica.com.ar/parches/7751-18-amb-bass-head-clear.html</v>
      </c>
      <c r="R3214" s="67"/>
      <c r="S3214" s="68"/>
      <c r="T3214" s="69"/>
      <c r="U3214" s="69"/>
      <c r="V3214" s="69"/>
      <c r="W3214" s="69"/>
      <c r="X3214" s="69"/>
      <c r="Y3214" s="35"/>
      <c r="Z3214" s="35" t="s">
        <v>26877</v>
      </c>
      <c r="AA3214" s="36">
        <v>1</v>
      </c>
      <c r="AB3214" s="35" t="s">
        <v>27</v>
      </c>
      <c r="AC3214" s="35" t="str">
        <f>+IF(Tabla1[[#This Row],[STK]]="no","Sin STK", "STK disponible")</f>
        <v>STK disponible</v>
      </c>
      <c r="AD3214" s="35">
        <f>+I3214*J3214</f>
        <v>0</v>
      </c>
      <c r="AE3214" s="35">
        <f>+I3214*K3214</f>
        <v>0</v>
      </c>
      <c r="AF3214" s="36">
        <f>IF(Tabla1[[#This Row],[ref pack]]=1,Tabla1[[#This Row],[Pedido]],LCM(Tabla1[[#This Row],[MC VIEJO]],Tabla1[[#This Row],[Pedido]]))</f>
        <v>1</v>
      </c>
      <c r="AG3214" s="36">
        <f>+VLOOKUP(Tabla1[[#This Row],[Artículo]],'.'!$B$2:$D$11481,3,)</f>
        <v>1</v>
      </c>
      <c r="AH3214" s="37" t="str">
        <f>+IFERROR(SEARCH("pack",Tabla1[[#This Row],[PACK]]),"")</f>
        <v/>
      </c>
    </row>
    <row r="3215" spans="1:34" ht="24" customHeight="1" x14ac:dyDescent="0.2">
      <c r="A3215" s="50" t="s">
        <v>5930</v>
      </c>
      <c r="B3215" s="60" t="s">
        <v>6122</v>
      </c>
      <c r="C3215" s="61" t="s">
        <v>6123</v>
      </c>
      <c r="D3215" s="52" t="s">
        <v>9841</v>
      </c>
      <c r="E3215" s="53">
        <v>15298.2</v>
      </c>
      <c r="F3215" s="23" t="str">
        <f>+IFERROR(VLOOKUP(Tabla1[[#This Row],[Artículo]],'..'!$B$2:$D$569000,3,),"")</f>
        <v/>
      </c>
      <c r="G3215" s="24" t="str">
        <f>IF(H3215=AF3215,"", "Error MC")</f>
        <v>Error MC</v>
      </c>
      <c r="H3215" s="62"/>
      <c r="I3215" s="54">
        <f>+Tabla1[[#This Row],[MC]]*Tabla1[[#This Row],[Pedido]]*Tabla1[[#This Row],[PVC ]]</f>
        <v>0</v>
      </c>
      <c r="J3215" s="26">
        <v>0.21</v>
      </c>
      <c r="K3215" s="63"/>
      <c r="L3215" s="28" t="s">
        <v>17</v>
      </c>
      <c r="M3215" s="53">
        <v>26840.691999999999</v>
      </c>
      <c r="N3215" s="64" t="str">
        <f>+IF(Tabla1[[#This Row],[F PMPI]]="SÍ","No","Sí")</f>
        <v>Sí</v>
      </c>
      <c r="O3215" s="65">
        <f>+Tabla1[[#This Row],[PVL]]*1.055</f>
        <v>28316.930059999999</v>
      </c>
      <c r="P3215" s="65">
        <f>+Tabla1[[#This Row],[PVL]]*1.43</f>
        <v>38382.189559999999</v>
      </c>
      <c r="Q3215" s="66" t="str">
        <f>+HYPERLINK(Tabla1[[#This Row],[PAG]])</f>
        <v>https://todomusica.com.ar/parches/546-en-1318-ps.html</v>
      </c>
      <c r="R3215" s="67"/>
      <c r="S3215" s="68"/>
      <c r="T3215" s="69"/>
      <c r="U3215" s="69"/>
      <c r="V3215" s="69"/>
      <c r="W3215" s="69"/>
      <c r="X3215" s="69"/>
      <c r="Y3215" s="35"/>
      <c r="Z3215" s="35" t="s">
        <v>26878</v>
      </c>
      <c r="AA3215" s="36">
        <v>1</v>
      </c>
      <c r="AB3215" s="35" t="s">
        <v>27</v>
      </c>
      <c r="AC3215" s="35" t="str">
        <f>+IF(Tabla1[[#This Row],[STK]]="no","Sin STK", "STK disponible")</f>
        <v>STK disponible</v>
      </c>
      <c r="AD3215" s="35">
        <f>+I3215*J3215</f>
        <v>0</v>
      </c>
      <c r="AE3215" s="35">
        <f>+I3215*K3215</f>
        <v>0</v>
      </c>
      <c r="AF3215" s="36">
        <f>IF(Tabla1[[#This Row],[ref pack]]=1,Tabla1[[#This Row],[Pedido]],LCM(Tabla1[[#This Row],[MC VIEJO]],Tabla1[[#This Row],[Pedido]]))</f>
        <v>1</v>
      </c>
      <c r="AG3215" s="36">
        <f>+VLOOKUP(Tabla1[[#This Row],[Artículo]],'.'!$B$2:$D$11481,3,)</f>
        <v>1</v>
      </c>
      <c r="AH3215" s="37" t="str">
        <f>+IFERROR(SEARCH("pack",Tabla1[[#This Row],[PACK]]),"")</f>
        <v/>
      </c>
    </row>
    <row r="3216" spans="1:34" ht="24" customHeight="1" x14ac:dyDescent="0.2">
      <c r="A3216" s="50" t="s">
        <v>5930</v>
      </c>
      <c r="B3216" s="60" t="s">
        <v>6124</v>
      </c>
      <c r="C3216" s="61" t="s">
        <v>6125</v>
      </c>
      <c r="D3216" s="52" t="s">
        <v>9841</v>
      </c>
      <c r="E3216" s="53">
        <v>13583.71</v>
      </c>
      <c r="F3216" s="23" t="str">
        <f>+IFERROR(VLOOKUP(Tabla1[[#This Row],[Artículo]],'..'!$B$2:$D$569000,3,),"")</f>
        <v/>
      </c>
      <c r="G3216" s="24" t="str">
        <f>IF(H3216=AF3216,"", "Error MC")</f>
        <v>Error MC</v>
      </c>
      <c r="H3216" s="62"/>
      <c r="I3216" s="54">
        <f>+Tabla1[[#This Row],[MC]]*Tabla1[[#This Row],[Pedido]]*Tabla1[[#This Row],[PVC ]]</f>
        <v>0</v>
      </c>
      <c r="J3216" s="26">
        <v>0.21</v>
      </c>
      <c r="K3216" s="63"/>
      <c r="L3216" s="28" t="s">
        <v>17</v>
      </c>
      <c r="M3216" s="53">
        <v>23832.62</v>
      </c>
      <c r="N3216" s="64" t="str">
        <f>+IF(Tabla1[[#This Row],[F PMPI]]="SÍ","No","Sí")</f>
        <v>Sí</v>
      </c>
      <c r="O3216" s="65">
        <f>+Tabla1[[#This Row],[PVL]]*1.055</f>
        <v>25143.414099999998</v>
      </c>
      <c r="P3216" s="65">
        <f>+Tabla1[[#This Row],[PVL]]*1.43</f>
        <v>34080.6466</v>
      </c>
      <c r="Q3216" s="66" t="str">
        <f>+HYPERLINK(Tabla1[[#This Row],[PAG]])</f>
        <v>https://todomusica.com.ar/parches/7795-18-clear-p3-bass-head.html</v>
      </c>
      <c r="R3216" s="67"/>
      <c r="S3216" s="68"/>
      <c r="T3216" s="69"/>
      <c r="U3216" s="69"/>
      <c r="V3216" s="69"/>
      <c r="W3216" s="69"/>
      <c r="X3216" s="69"/>
      <c r="Y3216" s="35"/>
      <c r="Z3216" s="35" t="s">
        <v>26879</v>
      </c>
      <c r="AA3216" s="36">
        <v>1</v>
      </c>
      <c r="AB3216" s="35" t="s">
        <v>27</v>
      </c>
      <c r="AC3216" s="35" t="str">
        <f>+IF(Tabla1[[#This Row],[STK]]="no","Sin STK", "STK disponible")</f>
        <v>STK disponible</v>
      </c>
      <c r="AD3216" s="35">
        <f>+I3216*J3216</f>
        <v>0</v>
      </c>
      <c r="AE3216" s="35">
        <f>+I3216*K3216</f>
        <v>0</v>
      </c>
      <c r="AF3216" s="36">
        <f>IF(Tabla1[[#This Row],[ref pack]]=1,Tabla1[[#This Row],[Pedido]],LCM(Tabla1[[#This Row],[MC VIEJO]],Tabla1[[#This Row],[Pedido]]))</f>
        <v>1</v>
      </c>
      <c r="AG3216" s="36">
        <f>+VLOOKUP(Tabla1[[#This Row],[Artículo]],'.'!$B$2:$D$11481,3,)</f>
        <v>1</v>
      </c>
      <c r="AH3216" s="37" t="str">
        <f>+IFERROR(SEARCH("pack",Tabla1[[#This Row],[PACK]]),"")</f>
        <v/>
      </c>
    </row>
    <row r="3217" spans="1:34" ht="24" customHeight="1" x14ac:dyDescent="0.2">
      <c r="A3217" s="50" t="s">
        <v>5930</v>
      </c>
      <c r="B3217" s="60" t="s">
        <v>6126</v>
      </c>
      <c r="C3217" s="61" t="s">
        <v>6127</v>
      </c>
      <c r="D3217" s="52" t="s">
        <v>9841</v>
      </c>
      <c r="E3217" s="53">
        <v>13583.71</v>
      </c>
      <c r="F3217" s="23" t="str">
        <f>+IFERROR(VLOOKUP(Tabla1[[#This Row],[Artículo]],'..'!$B$2:$D$569000,3,),"")</f>
        <v/>
      </c>
      <c r="G3217" s="24" t="str">
        <f>IF(H3217=AF3217,"", "Error MC")</f>
        <v>Error MC</v>
      </c>
      <c r="H3217" s="62"/>
      <c r="I3217" s="54">
        <f>+Tabla1[[#This Row],[MC]]*Tabla1[[#This Row],[Pedido]]*Tabla1[[#This Row],[PVC ]]</f>
        <v>0</v>
      </c>
      <c r="J3217" s="26">
        <v>0.21</v>
      </c>
      <c r="K3217" s="63"/>
      <c r="L3217" s="28" t="s">
        <v>17</v>
      </c>
      <c r="M3217" s="53">
        <v>23832.62</v>
      </c>
      <c r="N3217" s="64" t="str">
        <f>+IF(Tabla1[[#This Row],[F PMPI]]="SÍ","No","Sí")</f>
        <v>Sí</v>
      </c>
      <c r="O3217" s="65">
        <f>+Tabla1[[#This Row],[PVL]]*1.055</f>
        <v>25143.414099999998</v>
      </c>
      <c r="P3217" s="65">
        <f>+Tabla1[[#This Row],[PVL]]*1.43</f>
        <v>34080.6466</v>
      </c>
      <c r="Q3217" s="66" t="str">
        <f>+HYPERLINK(Tabla1[[#This Row],[PAG]])</f>
        <v>https://todomusica.com.ar/parches/1008-en-1320-ba.html</v>
      </c>
      <c r="R3217" s="67"/>
      <c r="S3217" s="68"/>
      <c r="T3217" s="69"/>
      <c r="U3217" s="69"/>
      <c r="V3217" s="69"/>
      <c r="W3217" s="69"/>
      <c r="X3217" s="69"/>
      <c r="Y3217" s="35"/>
      <c r="Z3217" s="35" t="s">
        <v>26880</v>
      </c>
      <c r="AA3217" s="36">
        <v>1</v>
      </c>
      <c r="AB3217" s="35" t="s">
        <v>27</v>
      </c>
      <c r="AC3217" s="35" t="str">
        <f>+IF(Tabla1[[#This Row],[STK]]="no","Sin STK", "STK disponible")</f>
        <v>STK disponible</v>
      </c>
      <c r="AD3217" s="35">
        <f>+I3217*J3217</f>
        <v>0</v>
      </c>
      <c r="AE3217" s="35">
        <f>+I3217*K3217</f>
        <v>0</v>
      </c>
      <c r="AF3217" s="36">
        <f>IF(Tabla1[[#This Row],[ref pack]]=1,Tabla1[[#This Row],[Pedido]],LCM(Tabla1[[#This Row],[MC VIEJO]],Tabla1[[#This Row],[Pedido]]))</f>
        <v>1</v>
      </c>
      <c r="AG3217" s="36">
        <f>+VLOOKUP(Tabla1[[#This Row],[Artículo]],'.'!$B$2:$D$11481,3,)</f>
        <v>1</v>
      </c>
      <c r="AH3217" s="37" t="str">
        <f>+IFERROR(SEARCH("pack",Tabla1[[#This Row],[PACK]]),"")</f>
        <v/>
      </c>
    </row>
    <row r="3218" spans="1:34" ht="24" customHeight="1" x14ac:dyDescent="0.2">
      <c r="A3218" s="50" t="s">
        <v>5930</v>
      </c>
      <c r="B3218" s="60" t="s">
        <v>6128</v>
      </c>
      <c r="C3218" s="61" t="s">
        <v>6129</v>
      </c>
      <c r="D3218" s="52" t="s">
        <v>9841</v>
      </c>
      <c r="E3218" s="53">
        <v>17254.439999999999</v>
      </c>
      <c r="F3218" s="23" t="str">
        <f>+IFERROR(VLOOKUP(Tabla1[[#This Row],[Artículo]],'..'!$B$2:$D$569000,3,),"")</f>
        <v/>
      </c>
      <c r="G3218" s="24" t="str">
        <f>IF(H3218=AF3218,"", "Error MC")</f>
        <v>Error MC</v>
      </c>
      <c r="H3218" s="62"/>
      <c r="I3218" s="54">
        <f>+Tabla1[[#This Row],[MC]]*Tabla1[[#This Row],[Pedido]]*Tabla1[[#This Row],[PVC ]]</f>
        <v>0</v>
      </c>
      <c r="J3218" s="26">
        <v>0.21</v>
      </c>
      <c r="K3218" s="63"/>
      <c r="L3218" s="28" t="s">
        <v>17</v>
      </c>
      <c r="M3218" s="53">
        <v>30272.917000000001</v>
      </c>
      <c r="N3218" s="64" t="str">
        <f>+IF(Tabla1[[#This Row],[F PMPI]]="SÍ","No","Sí")</f>
        <v>Sí</v>
      </c>
      <c r="O3218" s="65">
        <f>+Tabla1[[#This Row],[PVL]]*1.055</f>
        <v>31937.927434999998</v>
      </c>
      <c r="P3218" s="65">
        <f>+Tabla1[[#This Row],[PVL]]*1.43</f>
        <v>43290.271309999996</v>
      </c>
      <c r="Q3218" s="66" t="str">
        <f>+HYPERLINK(Tabla1[[#This Row],[PAG]])</f>
        <v>https://todomusica.com.ar/parches/2152-en-1320-ps.html</v>
      </c>
      <c r="R3218" s="67"/>
      <c r="S3218" s="68"/>
      <c r="T3218" s="69"/>
      <c r="U3218" s="69"/>
      <c r="V3218" s="69"/>
      <c r="W3218" s="69"/>
      <c r="X3218" s="69"/>
      <c r="Y3218" s="35"/>
      <c r="Z3218" s="35" t="s">
        <v>26881</v>
      </c>
      <c r="AA3218" s="36">
        <v>1</v>
      </c>
      <c r="AB3218" s="35" t="s">
        <v>27</v>
      </c>
      <c r="AC3218" s="35" t="str">
        <f>+IF(Tabla1[[#This Row],[STK]]="no","Sin STK", "STK disponible")</f>
        <v>STK disponible</v>
      </c>
      <c r="AD3218" s="35">
        <f>+I3218*J3218</f>
        <v>0</v>
      </c>
      <c r="AE3218" s="35">
        <f>+I3218*K3218</f>
        <v>0</v>
      </c>
      <c r="AF3218" s="36">
        <f>IF(Tabla1[[#This Row],[ref pack]]=1,Tabla1[[#This Row],[Pedido]],LCM(Tabla1[[#This Row],[MC VIEJO]],Tabla1[[#This Row],[Pedido]]))</f>
        <v>1</v>
      </c>
      <c r="AG3218" s="36">
        <f>+VLOOKUP(Tabla1[[#This Row],[Artículo]],'.'!$B$2:$D$11481,3,)</f>
        <v>1</v>
      </c>
      <c r="AH3218" s="37" t="str">
        <f>+IFERROR(SEARCH("pack",Tabla1[[#This Row],[PACK]]),"")</f>
        <v/>
      </c>
    </row>
    <row r="3219" spans="1:34" ht="24" customHeight="1" x14ac:dyDescent="0.2">
      <c r="A3219" s="50" t="s">
        <v>5930</v>
      </c>
      <c r="B3219" s="60" t="s">
        <v>6130</v>
      </c>
      <c r="C3219" s="61" t="s">
        <v>6131</v>
      </c>
      <c r="D3219" s="52" t="s">
        <v>9841</v>
      </c>
      <c r="E3219" s="53">
        <v>16616.97</v>
      </c>
      <c r="F3219" s="23" t="str">
        <f>+IFERROR(VLOOKUP(Tabla1[[#This Row],[Artículo]],'..'!$B$2:$D$569000,3,),"")</f>
        <v/>
      </c>
      <c r="G3219" s="24" t="str">
        <f>IF(H3219=AF3219,"", "Error MC")</f>
        <v>Error MC</v>
      </c>
      <c r="H3219" s="62"/>
      <c r="I3219" s="54">
        <f>+Tabla1[[#This Row],[MC]]*Tabla1[[#This Row],[Pedido]]*Tabla1[[#This Row],[PVC ]]</f>
        <v>0</v>
      </c>
      <c r="J3219" s="26">
        <v>0.21</v>
      </c>
      <c r="K3219" s="63"/>
      <c r="L3219" s="28" t="s">
        <v>17</v>
      </c>
      <c r="M3219" s="53">
        <v>29154.477999999999</v>
      </c>
      <c r="N3219" s="64" t="str">
        <f>+IF(Tabla1[[#This Row],[F PMPI]]="SÍ","No","Sí")</f>
        <v>Sí</v>
      </c>
      <c r="O3219" s="65">
        <f>+Tabla1[[#This Row],[PVL]]*1.055</f>
        <v>30757.974289999998</v>
      </c>
      <c r="P3219" s="65">
        <f>+Tabla1[[#This Row],[PVL]]*1.43</f>
        <v>41690.903539999999</v>
      </c>
      <c r="Q3219" s="66" t="str">
        <f>+HYPERLINK(Tabla1[[#This Row],[PAG]])</f>
        <v>https://todomusica.com.ar/parches/1515-en-1320-p3.html</v>
      </c>
      <c r="R3219" s="67"/>
      <c r="S3219" s="68"/>
      <c r="T3219" s="69"/>
      <c r="U3219" s="69"/>
      <c r="V3219" s="69"/>
      <c r="W3219" s="69"/>
      <c r="X3219" s="69"/>
      <c r="Y3219" s="35"/>
      <c r="Z3219" s="35" t="s">
        <v>26882</v>
      </c>
      <c r="AA3219" s="36">
        <v>1</v>
      </c>
      <c r="AB3219" s="35" t="s">
        <v>27</v>
      </c>
      <c r="AC3219" s="35" t="str">
        <f>+IF(Tabla1[[#This Row],[STK]]="no","Sin STK", "STK disponible")</f>
        <v>STK disponible</v>
      </c>
      <c r="AD3219" s="35">
        <f>+I3219*J3219</f>
        <v>0</v>
      </c>
      <c r="AE3219" s="35">
        <f>+I3219*K3219</f>
        <v>0</v>
      </c>
      <c r="AF3219" s="36">
        <f>IF(Tabla1[[#This Row],[ref pack]]=1,Tabla1[[#This Row],[Pedido]],LCM(Tabla1[[#This Row],[MC VIEJO]],Tabla1[[#This Row],[Pedido]]))</f>
        <v>1</v>
      </c>
      <c r="AG3219" s="36">
        <f>+VLOOKUP(Tabla1[[#This Row],[Artículo]],'.'!$B$2:$D$11481,3,)</f>
        <v>1</v>
      </c>
      <c r="AH3219" s="37" t="str">
        <f>+IFERROR(SEARCH("pack",Tabla1[[#This Row],[PACK]]),"")</f>
        <v/>
      </c>
    </row>
    <row r="3220" spans="1:34" ht="24" customHeight="1" x14ac:dyDescent="0.2">
      <c r="A3220" s="50" t="s">
        <v>5930</v>
      </c>
      <c r="B3220" s="60" t="s">
        <v>6132</v>
      </c>
      <c r="C3220" s="61" t="s">
        <v>6133</v>
      </c>
      <c r="D3220" s="52" t="s">
        <v>9841</v>
      </c>
      <c r="E3220" s="53">
        <v>14594.8</v>
      </c>
      <c r="F3220" s="23" t="str">
        <f>+IFERROR(VLOOKUP(Tabla1[[#This Row],[Artículo]],'..'!$B$2:$D$569000,3,),"")</f>
        <v/>
      </c>
      <c r="G3220" s="24" t="str">
        <f>IF(H3220=AF3220,"", "Error MC")</f>
        <v>Error MC</v>
      </c>
      <c r="H3220" s="62"/>
      <c r="I3220" s="54">
        <f>+Tabla1[[#This Row],[MC]]*Tabla1[[#This Row],[Pedido]]*Tabla1[[#This Row],[PVC ]]</f>
        <v>0</v>
      </c>
      <c r="J3220" s="26">
        <v>0.21</v>
      </c>
      <c r="K3220" s="63"/>
      <c r="L3220" s="28" t="s">
        <v>17</v>
      </c>
      <c r="M3220" s="53">
        <v>25606.577000000001</v>
      </c>
      <c r="N3220" s="64" t="str">
        <f>+IF(Tabla1[[#This Row],[F PMPI]]="SÍ","No","Sí")</f>
        <v>Sí</v>
      </c>
      <c r="O3220" s="65">
        <f>+Tabla1[[#This Row],[PVL]]*1.055</f>
        <v>27014.938735</v>
      </c>
      <c r="P3220" s="65">
        <f>+Tabla1[[#This Row],[PVL]]*1.43</f>
        <v>36617.40511</v>
      </c>
      <c r="Q3220" s="66" t="str">
        <f>+HYPERLINK(Tabla1[[#This Row],[PAG]])</f>
        <v>https://todomusica.com.ar/parches/3872-en-1322-ba.html</v>
      </c>
      <c r="R3220" s="67"/>
      <c r="S3220" s="68"/>
      <c r="T3220" s="69"/>
      <c r="U3220" s="69"/>
      <c r="V3220" s="69"/>
      <c r="W3220" s="69"/>
      <c r="X3220" s="69"/>
      <c r="Y3220" s="35"/>
      <c r="Z3220" s="35" t="s">
        <v>26883</v>
      </c>
      <c r="AA3220" s="36">
        <v>1</v>
      </c>
      <c r="AB3220" s="35" t="s">
        <v>27</v>
      </c>
      <c r="AC3220" s="35" t="str">
        <f>+IF(Tabla1[[#This Row],[STK]]="no","Sin STK", "STK disponible")</f>
        <v>STK disponible</v>
      </c>
      <c r="AD3220" s="35">
        <f>+I3220*J3220</f>
        <v>0</v>
      </c>
      <c r="AE3220" s="35">
        <f>+I3220*K3220</f>
        <v>0</v>
      </c>
      <c r="AF3220" s="36">
        <f>IF(Tabla1[[#This Row],[ref pack]]=1,Tabla1[[#This Row],[Pedido]],LCM(Tabla1[[#This Row],[MC VIEJO]],Tabla1[[#This Row],[Pedido]]))</f>
        <v>1</v>
      </c>
      <c r="AG3220" s="36">
        <f>+VLOOKUP(Tabla1[[#This Row],[Artículo]],'.'!$B$2:$D$11481,3,)</f>
        <v>1</v>
      </c>
      <c r="AH3220" s="37" t="str">
        <f>+IFERROR(SEARCH("pack",Tabla1[[#This Row],[PACK]]),"")</f>
        <v/>
      </c>
    </row>
    <row r="3221" spans="1:34" ht="24" customHeight="1" x14ac:dyDescent="0.2">
      <c r="A3221" s="50" t="s">
        <v>5930</v>
      </c>
      <c r="B3221" s="60" t="s">
        <v>6134</v>
      </c>
      <c r="C3221" s="61" t="s">
        <v>6135</v>
      </c>
      <c r="D3221" s="52" t="s">
        <v>9841</v>
      </c>
      <c r="E3221" s="53">
        <v>16792.86</v>
      </c>
      <c r="F3221" s="23" t="str">
        <f>+IFERROR(VLOOKUP(Tabla1[[#This Row],[Artículo]],'..'!$B$2:$D$569000,3,),"")</f>
        <v/>
      </c>
      <c r="G3221" s="24" t="str">
        <f>IF(H3221=AF3221,"", "Error MC")</f>
        <v>Error MC</v>
      </c>
      <c r="H3221" s="62"/>
      <c r="I3221" s="54">
        <f>+Tabla1[[#This Row],[MC]]*Tabla1[[#This Row],[Pedido]]*Tabla1[[#This Row],[PVC ]]</f>
        <v>0</v>
      </c>
      <c r="J3221" s="26">
        <v>0.21</v>
      </c>
      <c r="K3221" s="63"/>
      <c r="L3221" s="28" t="s">
        <v>17</v>
      </c>
      <c r="M3221" s="53">
        <v>29463.077000000001</v>
      </c>
      <c r="N3221" s="64" t="str">
        <f>+IF(Tabla1[[#This Row],[F PMPI]]="SÍ","No","Sí")</f>
        <v>Sí</v>
      </c>
      <c r="O3221" s="65">
        <f>+Tabla1[[#This Row],[PVL]]*1.055</f>
        <v>31083.546234999998</v>
      </c>
      <c r="P3221" s="65">
        <f>+Tabla1[[#This Row],[PVL]]*1.43</f>
        <v>42132.200109999998</v>
      </c>
      <c r="Q3221" s="66" t="str">
        <f>+HYPERLINK(Tabla1[[#This Row],[PAG]])</f>
        <v>https://todomusica.com.ar/parches/7772-22-cs-clear-bass-blk-dot-on-top.html</v>
      </c>
      <c r="R3221" s="67"/>
      <c r="S3221" s="68"/>
      <c r="T3221" s="69"/>
      <c r="U3221" s="69"/>
      <c r="V3221" s="69"/>
      <c r="W3221" s="69"/>
      <c r="X3221" s="69"/>
      <c r="Y3221" s="35"/>
      <c r="Z3221" s="35" t="s">
        <v>26884</v>
      </c>
      <c r="AA3221" s="36">
        <v>1</v>
      </c>
      <c r="AB3221" s="35" t="s">
        <v>27</v>
      </c>
      <c r="AC3221" s="35" t="str">
        <f>+IF(Tabla1[[#This Row],[STK]]="no","Sin STK", "STK disponible")</f>
        <v>STK disponible</v>
      </c>
      <c r="AD3221" s="35">
        <f>+I3221*J3221</f>
        <v>0</v>
      </c>
      <c r="AE3221" s="35">
        <f>+I3221*K3221</f>
        <v>0</v>
      </c>
      <c r="AF3221" s="36">
        <f>IF(Tabla1[[#This Row],[ref pack]]=1,Tabla1[[#This Row],[Pedido]],LCM(Tabla1[[#This Row],[MC VIEJO]],Tabla1[[#This Row],[Pedido]]))</f>
        <v>1</v>
      </c>
      <c r="AG3221" s="36">
        <f>+VLOOKUP(Tabla1[[#This Row],[Artículo]],'.'!$B$2:$D$11481,3,)</f>
        <v>1</v>
      </c>
      <c r="AH3221" s="37" t="str">
        <f>+IFERROR(SEARCH("pack",Tabla1[[#This Row],[PACK]]),"")</f>
        <v/>
      </c>
    </row>
    <row r="3222" spans="1:34" ht="24" customHeight="1" x14ac:dyDescent="0.2">
      <c r="A3222" s="50" t="s">
        <v>5930</v>
      </c>
      <c r="B3222" s="60" t="s">
        <v>6136</v>
      </c>
      <c r="C3222" s="61" t="s">
        <v>6137</v>
      </c>
      <c r="D3222" s="52" t="s">
        <v>9841</v>
      </c>
      <c r="E3222" s="53">
        <v>18529.23</v>
      </c>
      <c r="F3222" s="23" t="str">
        <f>+IFERROR(VLOOKUP(Tabla1[[#This Row],[Artículo]],'..'!$B$2:$D$569000,3,),"")</f>
        <v/>
      </c>
      <c r="G3222" s="24" t="str">
        <f>IF(H3222=AF3222,"", "Error MC")</f>
        <v>Error MC</v>
      </c>
      <c r="H3222" s="62"/>
      <c r="I3222" s="54">
        <f>+Tabla1[[#This Row],[MC]]*Tabla1[[#This Row],[Pedido]]*Tabla1[[#This Row],[PVC ]]</f>
        <v>0</v>
      </c>
      <c r="J3222" s="26">
        <v>0.21</v>
      </c>
      <c r="K3222" s="63"/>
      <c r="L3222" s="28" t="s">
        <v>17</v>
      </c>
      <c r="M3222" s="53">
        <v>32509.53</v>
      </c>
      <c r="N3222" s="64" t="str">
        <f>+IF(Tabla1[[#This Row],[F PMPI]]="SÍ","No","Sí")</f>
        <v>Sí</v>
      </c>
      <c r="O3222" s="65">
        <f>+Tabla1[[#This Row],[PVL]]*1.055</f>
        <v>34297.554149999996</v>
      </c>
      <c r="P3222" s="65">
        <f>+Tabla1[[#This Row],[PVL]]*1.43</f>
        <v>46488.627899999999</v>
      </c>
      <c r="Q3222" s="66" t="str">
        <f>+HYPERLINK(Tabla1[[#This Row],[PAG]])</f>
        <v>https://todomusica.com.ar/parches/3056-en-1322-ps.html</v>
      </c>
      <c r="R3222" s="67"/>
      <c r="S3222" s="68"/>
      <c r="T3222" s="69"/>
      <c r="U3222" s="69"/>
      <c r="V3222" s="69"/>
      <c r="W3222" s="69"/>
      <c r="X3222" s="69"/>
      <c r="Y3222" s="35"/>
      <c r="Z3222" s="35" t="s">
        <v>26885</v>
      </c>
      <c r="AA3222" s="36">
        <v>1</v>
      </c>
      <c r="AB3222" s="35" t="s">
        <v>27</v>
      </c>
      <c r="AC3222" s="35" t="str">
        <f>+IF(Tabla1[[#This Row],[STK]]="no","Sin STK", "STK disponible")</f>
        <v>STK disponible</v>
      </c>
      <c r="AD3222" s="35">
        <f>+I3222*J3222</f>
        <v>0</v>
      </c>
      <c r="AE3222" s="35">
        <f>+I3222*K3222</f>
        <v>0</v>
      </c>
      <c r="AF3222" s="36">
        <f>IF(Tabla1[[#This Row],[ref pack]]=1,Tabla1[[#This Row],[Pedido]],LCM(Tabla1[[#This Row],[MC VIEJO]],Tabla1[[#This Row],[Pedido]]))</f>
        <v>1</v>
      </c>
      <c r="AG3222" s="36">
        <f>+VLOOKUP(Tabla1[[#This Row],[Artículo]],'.'!$B$2:$D$11481,3,)</f>
        <v>1</v>
      </c>
      <c r="AH3222" s="37" t="str">
        <f>+IFERROR(SEARCH("pack",Tabla1[[#This Row],[PACK]]),"")</f>
        <v/>
      </c>
    </row>
    <row r="3223" spans="1:34" ht="24" customHeight="1" x14ac:dyDescent="0.2">
      <c r="A3223" s="50" t="s">
        <v>5930</v>
      </c>
      <c r="B3223" s="60" t="s">
        <v>6138</v>
      </c>
      <c r="C3223" s="61" t="s">
        <v>6139</v>
      </c>
      <c r="D3223" s="52" t="s">
        <v>9842</v>
      </c>
      <c r="E3223" s="53">
        <v>17650.05</v>
      </c>
      <c r="F3223" s="23" t="str">
        <f>+IFERROR(VLOOKUP(Tabla1[[#This Row],[Artículo]],'..'!$B$2:$D$569000,3,),"")</f>
        <v/>
      </c>
      <c r="G3223" s="24" t="str">
        <f>IF(H3223=AF3223,"", "Error MC")</f>
        <v>Error MC</v>
      </c>
      <c r="H3223" s="62"/>
      <c r="I3223" s="54">
        <f>+Tabla1[[#This Row],[MC]]*Tabla1[[#This Row],[Pedido]]*Tabla1[[#This Row],[PVC ]]</f>
        <v>0</v>
      </c>
      <c r="J3223" s="26">
        <v>0.21</v>
      </c>
      <c r="K3223" s="63"/>
      <c r="L3223" s="28" t="s">
        <v>17</v>
      </c>
      <c r="M3223" s="53">
        <v>30967.01</v>
      </c>
      <c r="N3223" s="64" t="str">
        <f>+IF(Tabla1[[#This Row],[F PMPI]]="SÍ","No","Sí")</f>
        <v>Sí</v>
      </c>
      <c r="O3223" s="65">
        <f>+Tabla1[[#This Row],[PVL]]*1.055</f>
        <v>32670.195549999997</v>
      </c>
      <c r="P3223" s="65">
        <f>+Tabla1[[#This Row],[PVL]]*1.43</f>
        <v>44282.824299999993</v>
      </c>
      <c r="Q3223" s="66" t="str">
        <f>+HYPERLINK(Tabla1[[#This Row],[PAG]])</f>
        <v>https://todomusica.com.ar/parches/3873-en-1322-p3.html</v>
      </c>
      <c r="R3223" s="67"/>
      <c r="S3223" s="68"/>
      <c r="T3223" s="69"/>
      <c r="U3223" s="69"/>
      <c r="V3223" s="69"/>
      <c r="W3223" s="69"/>
      <c r="X3223" s="69"/>
      <c r="Y3223" s="35"/>
      <c r="Z3223" s="35" t="s">
        <v>26886</v>
      </c>
      <c r="AA3223" s="36">
        <v>1</v>
      </c>
      <c r="AB3223" s="35" t="s">
        <v>27</v>
      </c>
      <c r="AC3223" s="35" t="str">
        <f>+IF(Tabla1[[#This Row],[STK]]="no","Sin STK", "STK disponible")</f>
        <v>STK disponible</v>
      </c>
      <c r="AD3223" s="35">
        <f>+I3223*J3223</f>
        <v>0</v>
      </c>
      <c r="AE3223" s="35">
        <f>+I3223*K3223</f>
        <v>0</v>
      </c>
      <c r="AF3223" s="36">
        <f>IF(Tabla1[[#This Row],[ref pack]]=1,Tabla1[[#This Row],[Pedido]],LCM(Tabla1[[#This Row],[MC VIEJO]],Tabla1[[#This Row],[Pedido]]))</f>
        <v>1</v>
      </c>
      <c r="AG3223" s="36">
        <f>+VLOOKUP(Tabla1[[#This Row],[Artículo]],'.'!$B$2:$D$11481,3,)</f>
        <v>1</v>
      </c>
      <c r="AH3223" s="37" t="str">
        <f>+IFERROR(SEARCH("pack",Tabla1[[#This Row],[PACK]]),"")</f>
        <v/>
      </c>
    </row>
    <row r="3224" spans="1:34" ht="24" customHeight="1" x14ac:dyDescent="0.2">
      <c r="A3224" s="50" t="s">
        <v>5930</v>
      </c>
      <c r="B3224" s="60" t="s">
        <v>6140</v>
      </c>
      <c r="C3224" s="61" t="s">
        <v>6141</v>
      </c>
      <c r="D3224" s="52" t="s">
        <v>9841</v>
      </c>
      <c r="E3224" s="53">
        <v>15957.58</v>
      </c>
      <c r="F3224" s="23" t="str">
        <f>+IFERROR(VLOOKUP(Tabla1[[#This Row],[Artículo]],'..'!$B$2:$D$569000,3,),"")</f>
        <v/>
      </c>
      <c r="G3224" s="24" t="str">
        <f>IF(H3224=AF3224,"", "Error MC")</f>
        <v>Error MC</v>
      </c>
      <c r="H3224" s="62"/>
      <c r="I3224" s="54">
        <f>+Tabla1[[#This Row],[MC]]*Tabla1[[#This Row],[Pedido]]*Tabla1[[#This Row],[PVC ]]</f>
        <v>0</v>
      </c>
      <c r="J3224" s="26">
        <v>0.21</v>
      </c>
      <c r="K3224" s="63"/>
      <c r="L3224" s="28" t="s">
        <v>17</v>
      </c>
      <c r="M3224" s="53">
        <v>27997.573</v>
      </c>
      <c r="N3224" s="64" t="str">
        <f>+IF(Tabla1[[#This Row],[F PMPI]]="SÍ","No","Sí")</f>
        <v>Sí</v>
      </c>
      <c r="O3224" s="65">
        <f>+Tabla1[[#This Row],[PVL]]*1.055</f>
        <v>29537.439514999998</v>
      </c>
      <c r="P3224" s="65">
        <f>+Tabla1[[#This Row],[PVL]]*1.43</f>
        <v>40036.529389999996</v>
      </c>
      <c r="Q3224" s="66" t="str">
        <f>+HYPERLINK(Tabla1[[#This Row],[PAG]])</f>
        <v>https://todomusica.com.ar/parches/2705-en-1324-ba.html</v>
      </c>
      <c r="R3224" s="67"/>
      <c r="S3224" s="68"/>
      <c r="T3224" s="69"/>
      <c r="U3224" s="69"/>
      <c r="V3224" s="69"/>
      <c r="W3224" s="69"/>
      <c r="X3224" s="69"/>
      <c r="Y3224" s="35"/>
      <c r="Z3224" s="35" t="s">
        <v>26887</v>
      </c>
      <c r="AA3224" s="36">
        <v>1</v>
      </c>
      <c r="AB3224" s="35" t="s">
        <v>27</v>
      </c>
      <c r="AC3224" s="35" t="str">
        <f>+IF(Tabla1[[#This Row],[STK]]="no","Sin STK", "STK disponible")</f>
        <v>STK disponible</v>
      </c>
      <c r="AD3224" s="35">
        <f>+I3224*J3224</f>
        <v>0</v>
      </c>
      <c r="AE3224" s="35">
        <f>+I3224*K3224</f>
        <v>0</v>
      </c>
      <c r="AF3224" s="36">
        <f>IF(Tabla1[[#This Row],[ref pack]]=1,Tabla1[[#This Row],[Pedido]],LCM(Tabla1[[#This Row],[MC VIEJO]],Tabla1[[#This Row],[Pedido]]))</f>
        <v>1</v>
      </c>
      <c r="AG3224" s="36">
        <f>+VLOOKUP(Tabla1[[#This Row],[Artículo]],'.'!$B$2:$D$11481,3,)</f>
        <v>1</v>
      </c>
      <c r="AH3224" s="37" t="str">
        <f>+IFERROR(SEARCH("pack",Tabla1[[#This Row],[PACK]]),"")</f>
        <v/>
      </c>
    </row>
    <row r="3225" spans="1:34" ht="24" customHeight="1" x14ac:dyDescent="0.2">
      <c r="A3225" s="50" t="s">
        <v>5930</v>
      </c>
      <c r="B3225" s="60" t="s">
        <v>6142</v>
      </c>
      <c r="C3225" s="61" t="s">
        <v>6143</v>
      </c>
      <c r="D3225" s="52" t="s">
        <v>9842</v>
      </c>
      <c r="E3225" s="53">
        <v>18353.400000000001</v>
      </c>
      <c r="F3225" s="23" t="str">
        <f>+IFERROR(VLOOKUP(Tabla1[[#This Row],[Artículo]],'..'!$B$2:$D$569000,3,),"")</f>
        <v/>
      </c>
      <c r="G3225" s="24" t="str">
        <f>IF(H3225=AF3225,"", "Error MC")</f>
        <v>Error MC</v>
      </c>
      <c r="H3225" s="62"/>
      <c r="I3225" s="54">
        <f>+Tabla1[[#This Row],[MC]]*Tabla1[[#This Row],[Pedido]]*Tabla1[[#This Row],[PVC ]]</f>
        <v>0</v>
      </c>
      <c r="J3225" s="26">
        <v>0.21</v>
      </c>
      <c r="K3225" s="63"/>
      <c r="L3225" s="28" t="s">
        <v>17</v>
      </c>
      <c r="M3225" s="53">
        <v>32201.040000000001</v>
      </c>
      <c r="N3225" s="64" t="str">
        <f>+IF(Tabla1[[#This Row],[F PMPI]]="SÍ","No","Sí")</f>
        <v>Sí</v>
      </c>
      <c r="O3225" s="65">
        <f>+Tabla1[[#This Row],[PVL]]*1.055</f>
        <v>33972.097199999997</v>
      </c>
      <c r="P3225" s="65">
        <f>+Tabla1[[#This Row],[PVL]]*1.43</f>
        <v>46047.487199999996</v>
      </c>
      <c r="Q3225" s="66" t="str">
        <f>+HYPERLINK(Tabla1[[#This Row],[PAG]])</f>
        <v>https://todomusica.com.ar/parches/7773-24-cs-clear-bass-blk-dot-on-top.html</v>
      </c>
      <c r="R3225" s="67"/>
      <c r="S3225" s="68"/>
      <c r="T3225" s="69"/>
      <c r="U3225" s="69"/>
      <c r="V3225" s="69"/>
      <c r="W3225" s="69"/>
      <c r="X3225" s="69"/>
      <c r="Y3225" s="35"/>
      <c r="Z3225" s="35" t="s">
        <v>26888</v>
      </c>
      <c r="AA3225" s="36">
        <v>1</v>
      </c>
      <c r="AB3225" s="35" t="s">
        <v>27</v>
      </c>
      <c r="AC3225" s="35" t="str">
        <f>+IF(Tabla1[[#This Row],[STK]]="no","Sin STK", "STK disponible")</f>
        <v>STK disponible</v>
      </c>
      <c r="AD3225" s="35">
        <f>+I3225*J3225</f>
        <v>0</v>
      </c>
      <c r="AE3225" s="35">
        <f>+I3225*K3225</f>
        <v>0</v>
      </c>
      <c r="AF3225" s="36">
        <f>IF(Tabla1[[#This Row],[ref pack]]=1,Tabla1[[#This Row],[Pedido]],LCM(Tabla1[[#This Row],[MC VIEJO]],Tabla1[[#This Row],[Pedido]]))</f>
        <v>1</v>
      </c>
      <c r="AG3225" s="36">
        <f>+VLOOKUP(Tabla1[[#This Row],[Artículo]],'.'!$B$2:$D$11481,3,)</f>
        <v>1</v>
      </c>
      <c r="AH3225" s="37" t="str">
        <f>+IFERROR(SEARCH("pack",Tabla1[[#This Row],[PACK]]),"")</f>
        <v/>
      </c>
    </row>
    <row r="3226" spans="1:34" ht="24" customHeight="1" x14ac:dyDescent="0.2">
      <c r="A3226" s="50" t="s">
        <v>5930</v>
      </c>
      <c r="B3226" s="60" t="s">
        <v>6144</v>
      </c>
      <c r="C3226" s="61" t="s">
        <v>6145</v>
      </c>
      <c r="D3226" s="52" t="s">
        <v>9842</v>
      </c>
      <c r="E3226" s="53">
        <v>20507.47</v>
      </c>
      <c r="F3226" s="23" t="str">
        <f>+IFERROR(VLOOKUP(Tabla1[[#This Row],[Artículo]],'..'!$B$2:$D$569000,3,),"")</f>
        <v/>
      </c>
      <c r="G3226" s="24" t="str">
        <f>IF(H3226=AF3226,"", "Error MC")</f>
        <v>Error MC</v>
      </c>
      <c r="H3226" s="62"/>
      <c r="I3226" s="54">
        <f>+Tabla1[[#This Row],[MC]]*Tabla1[[#This Row],[Pedido]]*Tabla1[[#This Row],[PVC ]]</f>
        <v>0</v>
      </c>
      <c r="J3226" s="26">
        <v>0.21</v>
      </c>
      <c r="K3226" s="63"/>
      <c r="L3226" s="28" t="s">
        <v>17</v>
      </c>
      <c r="M3226" s="53">
        <v>35980.353999999999</v>
      </c>
      <c r="N3226" s="64" t="str">
        <f>+IF(Tabla1[[#This Row],[F PMPI]]="SÍ","No","Sí")</f>
        <v>Sí</v>
      </c>
      <c r="O3226" s="65">
        <f>+Tabla1[[#This Row],[PVL]]*1.055</f>
        <v>37959.27347</v>
      </c>
      <c r="P3226" s="65">
        <f>+Tabla1[[#This Row],[PVL]]*1.43</f>
        <v>51451.906219999997</v>
      </c>
      <c r="Q3226" s="66" t="str">
        <f>+HYPERLINK(Tabla1[[#This Row],[PAG]])</f>
        <v>https://todomusica.com.ar/parches/3070-en-1324-ps.html</v>
      </c>
      <c r="R3226" s="67"/>
      <c r="S3226" s="68"/>
      <c r="T3226" s="69"/>
      <c r="U3226" s="69"/>
      <c r="V3226" s="69"/>
      <c r="W3226" s="69"/>
      <c r="X3226" s="69"/>
      <c r="Y3226" s="35"/>
      <c r="Z3226" s="35" t="s">
        <v>26889</v>
      </c>
      <c r="AA3226" s="36">
        <v>1</v>
      </c>
      <c r="AB3226" s="35" t="s">
        <v>27</v>
      </c>
      <c r="AC3226" s="35" t="str">
        <f>+IF(Tabla1[[#This Row],[STK]]="no","Sin STK", "STK disponible")</f>
        <v>STK disponible</v>
      </c>
      <c r="AD3226" s="35">
        <f>+I3226*J3226</f>
        <v>0</v>
      </c>
      <c r="AE3226" s="35">
        <f>+I3226*K3226</f>
        <v>0</v>
      </c>
      <c r="AF3226" s="36">
        <f>IF(Tabla1[[#This Row],[ref pack]]=1,Tabla1[[#This Row],[Pedido]],LCM(Tabla1[[#This Row],[MC VIEJO]],Tabla1[[#This Row],[Pedido]]))</f>
        <v>1</v>
      </c>
      <c r="AG3226" s="36">
        <f>+VLOOKUP(Tabla1[[#This Row],[Artículo]],'.'!$B$2:$D$11481,3,)</f>
        <v>1</v>
      </c>
      <c r="AH3226" s="37" t="str">
        <f>+IFERROR(SEARCH("pack",Tabla1[[#This Row],[PACK]]),"")</f>
        <v/>
      </c>
    </row>
    <row r="3227" spans="1:34" ht="24" customHeight="1" x14ac:dyDescent="0.2">
      <c r="A3227" s="50" t="s">
        <v>5930</v>
      </c>
      <c r="B3227" s="60" t="s">
        <v>6146</v>
      </c>
      <c r="C3227" s="61" t="s">
        <v>6147</v>
      </c>
      <c r="D3227" s="52" t="s">
        <v>27</v>
      </c>
      <c r="E3227" s="53">
        <v>19012.84</v>
      </c>
      <c r="F3227" s="23" t="str">
        <f>+IFERROR(VLOOKUP(Tabla1[[#This Row],[Artículo]],'..'!$B$2:$D$569000,3,),"")</f>
        <v/>
      </c>
      <c r="G3227" s="24" t="str">
        <f>IF(H3227=AF3227,"", "Error MC")</f>
        <v>Error MC</v>
      </c>
      <c r="H3227" s="62"/>
      <c r="I3227" s="54">
        <f>+Tabla1[[#This Row],[MC]]*Tabla1[[#This Row],[Pedido]]*Tabla1[[#This Row],[PVC ]]</f>
        <v>0</v>
      </c>
      <c r="J3227" s="26">
        <v>0.21</v>
      </c>
      <c r="K3227" s="63"/>
      <c r="L3227" s="28" t="s">
        <v>17</v>
      </c>
      <c r="M3227" s="53">
        <v>33358.03</v>
      </c>
      <c r="N3227" s="64" t="str">
        <f>+IF(Tabla1[[#This Row],[F PMPI]]="SÍ","No","Sí")</f>
        <v>Sí</v>
      </c>
      <c r="O3227" s="65">
        <f>+Tabla1[[#This Row],[PVL]]*1.055</f>
        <v>35192.721649999999</v>
      </c>
      <c r="P3227" s="65">
        <f>+Tabla1[[#This Row],[PVL]]*1.43</f>
        <v>47701.982899999995</v>
      </c>
      <c r="Q3227" s="66" t="str">
        <f>+HYPERLINK(Tabla1[[#This Row],[PAG]])</f>
        <v>https://todomusica.com.ar/parches/1482-en-1324-p3.html</v>
      </c>
      <c r="R3227" s="67"/>
      <c r="S3227" s="68"/>
      <c r="T3227" s="69"/>
      <c r="U3227" s="69"/>
      <c r="V3227" s="69"/>
      <c r="W3227" s="69"/>
      <c r="X3227" s="69"/>
      <c r="Y3227" s="35"/>
      <c r="Z3227" s="35" t="s">
        <v>26890</v>
      </c>
      <c r="AA3227" s="36">
        <v>1</v>
      </c>
      <c r="AB3227" s="35" t="s">
        <v>27</v>
      </c>
      <c r="AC3227" s="35" t="str">
        <f>+IF(Tabla1[[#This Row],[STK]]="no","Sin STK", "STK disponible")</f>
        <v>Sin STK</v>
      </c>
      <c r="AD3227" s="35">
        <f>+I3227*J3227</f>
        <v>0</v>
      </c>
      <c r="AE3227" s="35">
        <f>+I3227*K3227</f>
        <v>0</v>
      </c>
      <c r="AF3227" s="36">
        <f>IF(Tabla1[[#This Row],[ref pack]]=1,Tabla1[[#This Row],[Pedido]],LCM(Tabla1[[#This Row],[MC VIEJO]],Tabla1[[#This Row],[Pedido]]))</f>
        <v>1</v>
      </c>
      <c r="AG3227" s="36">
        <f>+VLOOKUP(Tabla1[[#This Row],[Artículo]],'.'!$B$2:$D$11481,3,)</f>
        <v>1</v>
      </c>
      <c r="AH3227" s="37" t="str">
        <f>+IFERROR(SEARCH("pack",Tabla1[[#This Row],[PACK]]),"")</f>
        <v/>
      </c>
    </row>
    <row r="3228" spans="1:34" ht="24" customHeight="1" x14ac:dyDescent="0.2">
      <c r="A3228" s="50" t="s">
        <v>5930</v>
      </c>
      <c r="B3228" s="60" t="s">
        <v>6148</v>
      </c>
      <c r="C3228" s="61" t="s">
        <v>6149</v>
      </c>
      <c r="D3228" s="52" t="s">
        <v>9841</v>
      </c>
      <c r="E3228" s="53">
        <v>19034.759999999998</v>
      </c>
      <c r="F3228" s="23" t="str">
        <f>+IFERROR(VLOOKUP(Tabla1[[#This Row],[Artículo]],'..'!$B$2:$D$569000,3,),"")</f>
        <v/>
      </c>
      <c r="G3228" s="24" t="str">
        <f>IF(H3228=AF3228,"", "Error MC")</f>
        <v>Error MC</v>
      </c>
      <c r="H3228" s="62"/>
      <c r="I3228" s="54">
        <f>+Tabla1[[#This Row],[MC]]*Tabla1[[#This Row],[Pedido]]*Tabla1[[#This Row],[PVC ]]</f>
        <v>0</v>
      </c>
      <c r="J3228" s="26">
        <v>0.21</v>
      </c>
      <c r="K3228" s="63"/>
      <c r="L3228" s="28" t="s">
        <v>17</v>
      </c>
      <c r="M3228" s="53">
        <v>33396.483999999997</v>
      </c>
      <c r="N3228" s="64" t="str">
        <f>+IF(Tabla1[[#This Row],[F PMPI]]="SÍ","No","Sí")</f>
        <v>Sí</v>
      </c>
      <c r="O3228" s="65">
        <f>+Tabla1[[#This Row],[PVL]]*1.055</f>
        <v>35233.290619999992</v>
      </c>
      <c r="P3228" s="65">
        <f>+Tabla1[[#This Row],[PVL]]*1.43</f>
        <v>47756.972119999991</v>
      </c>
      <c r="Q3228" s="66" t="str">
        <f>+HYPERLINK(Tabla1[[#This Row],[PAG]])</f>
        <v>https://todomusica.com.ar/parches/3874-en-1326-ba.html</v>
      </c>
      <c r="R3228" s="67"/>
      <c r="S3228" s="68"/>
      <c r="T3228" s="69"/>
      <c r="U3228" s="69"/>
      <c r="V3228" s="69"/>
      <c r="W3228" s="69"/>
      <c r="X3228" s="69"/>
      <c r="Y3228" s="35"/>
      <c r="Z3228" s="35" t="s">
        <v>26891</v>
      </c>
      <c r="AA3228" s="36">
        <v>1</v>
      </c>
      <c r="AB3228" s="35" t="s">
        <v>27</v>
      </c>
      <c r="AC3228" s="35" t="str">
        <f>+IF(Tabla1[[#This Row],[STK]]="no","Sin STK", "STK disponible")</f>
        <v>STK disponible</v>
      </c>
      <c r="AD3228" s="35">
        <f>+I3228*J3228</f>
        <v>0</v>
      </c>
      <c r="AE3228" s="35">
        <f>+I3228*K3228</f>
        <v>0</v>
      </c>
      <c r="AF3228" s="36">
        <f>IF(Tabla1[[#This Row],[ref pack]]=1,Tabla1[[#This Row],[Pedido]],LCM(Tabla1[[#This Row],[MC VIEJO]],Tabla1[[#This Row],[Pedido]]))</f>
        <v>1</v>
      </c>
      <c r="AG3228" s="36">
        <f>+VLOOKUP(Tabla1[[#This Row],[Artículo]],'.'!$B$2:$D$11481,3,)</f>
        <v>1</v>
      </c>
      <c r="AH3228" s="37" t="str">
        <f>+IFERROR(SEARCH("pack",Tabla1[[#This Row],[PACK]]),"")</f>
        <v/>
      </c>
    </row>
    <row r="3229" spans="1:34" ht="24" customHeight="1" x14ac:dyDescent="0.2">
      <c r="A3229" s="50" t="s">
        <v>5930</v>
      </c>
      <c r="B3229" s="60" t="s">
        <v>6150</v>
      </c>
      <c r="C3229" s="61" t="s">
        <v>6151</v>
      </c>
      <c r="D3229" s="52" t="s">
        <v>9841</v>
      </c>
      <c r="E3229" s="53">
        <v>21870.23</v>
      </c>
      <c r="F3229" s="23" t="str">
        <f>+IFERROR(VLOOKUP(Tabla1[[#This Row],[Artículo]],'..'!$B$2:$D$569000,3,),"")</f>
        <v/>
      </c>
      <c r="G3229" s="24" t="str">
        <f>IF(H3229=AF3229,"", "Error MC")</f>
        <v>Error MC</v>
      </c>
      <c r="H3229" s="62"/>
      <c r="I3229" s="54">
        <f>+Tabla1[[#This Row],[MC]]*Tabla1[[#This Row],[Pedido]]*Tabla1[[#This Row],[PVC ]]</f>
        <v>0</v>
      </c>
      <c r="J3229" s="26">
        <v>0.21</v>
      </c>
      <c r="K3229" s="63"/>
      <c r="L3229" s="28" t="s">
        <v>17</v>
      </c>
      <c r="M3229" s="53">
        <v>38371.313999999998</v>
      </c>
      <c r="N3229" s="64" t="str">
        <f>+IF(Tabla1[[#This Row],[F PMPI]]="SÍ","No","Sí")</f>
        <v>Sí</v>
      </c>
      <c r="O3229" s="65">
        <f>+Tabla1[[#This Row],[PVL]]*1.055</f>
        <v>40481.736269999994</v>
      </c>
      <c r="P3229" s="65">
        <f>+Tabla1[[#This Row],[PVL]]*1.43</f>
        <v>54870.979019999999</v>
      </c>
      <c r="Q3229" s="66" t="str">
        <f>+HYPERLINK(Tabla1[[#This Row],[PAG]])</f>
        <v>https://todomusica.com.ar/parches/7774-26-cs-clear-bass-blk-dot-on-top.html</v>
      </c>
      <c r="R3229" s="67"/>
      <c r="S3229" s="68"/>
      <c r="T3229" s="69"/>
      <c r="U3229" s="69"/>
      <c r="V3229" s="69"/>
      <c r="W3229" s="69"/>
      <c r="X3229" s="69"/>
      <c r="Y3229" s="35"/>
      <c r="Z3229" s="35" t="s">
        <v>26892</v>
      </c>
      <c r="AA3229" s="36">
        <v>1</v>
      </c>
      <c r="AB3229" s="35" t="s">
        <v>27</v>
      </c>
      <c r="AC3229" s="35" t="str">
        <f>+IF(Tabla1[[#This Row],[STK]]="no","Sin STK", "STK disponible")</f>
        <v>STK disponible</v>
      </c>
      <c r="AD3229" s="35">
        <f>+I3229*J3229</f>
        <v>0</v>
      </c>
      <c r="AE3229" s="35">
        <f>+I3229*K3229</f>
        <v>0</v>
      </c>
      <c r="AF3229" s="36">
        <f>IF(Tabla1[[#This Row],[ref pack]]=1,Tabla1[[#This Row],[Pedido]],LCM(Tabla1[[#This Row],[MC VIEJO]],Tabla1[[#This Row],[Pedido]]))</f>
        <v>1</v>
      </c>
      <c r="AG3229" s="36">
        <f>+VLOOKUP(Tabla1[[#This Row],[Artículo]],'.'!$B$2:$D$11481,3,)</f>
        <v>1</v>
      </c>
      <c r="AH3229" s="37" t="str">
        <f>+IFERROR(SEARCH("pack",Tabla1[[#This Row],[PACK]]),"")</f>
        <v/>
      </c>
    </row>
    <row r="3230" spans="1:34" ht="24" customHeight="1" x14ac:dyDescent="0.2">
      <c r="A3230" s="50" t="s">
        <v>5930</v>
      </c>
      <c r="B3230" s="60" t="s">
        <v>6152</v>
      </c>
      <c r="C3230" s="61" t="s">
        <v>6153</v>
      </c>
      <c r="D3230" s="52" t="s">
        <v>9841</v>
      </c>
      <c r="E3230" s="53">
        <v>23101.13</v>
      </c>
      <c r="F3230" s="23" t="str">
        <f>+IFERROR(VLOOKUP(Tabla1[[#This Row],[Artículo]],'..'!$B$2:$D$569000,3,),"")</f>
        <v/>
      </c>
      <c r="G3230" s="24" t="str">
        <f>IF(H3230=AF3230,"", "Error MC")</f>
        <v>Error MC</v>
      </c>
      <c r="H3230" s="62"/>
      <c r="I3230" s="54">
        <f>+Tabla1[[#This Row],[MC]]*Tabla1[[#This Row],[Pedido]]*Tabla1[[#This Row],[PVC ]]</f>
        <v>0</v>
      </c>
      <c r="J3230" s="26">
        <v>0.21</v>
      </c>
      <c r="K3230" s="63"/>
      <c r="L3230" s="28" t="s">
        <v>17</v>
      </c>
      <c r="M3230" s="53">
        <v>40530.934000000001</v>
      </c>
      <c r="N3230" s="64" t="str">
        <f>+IF(Tabla1[[#This Row],[F PMPI]]="SÍ","No","Sí")</f>
        <v>Sí</v>
      </c>
      <c r="O3230" s="65">
        <f>+Tabla1[[#This Row],[PVL]]*1.055</f>
        <v>42760.135369999996</v>
      </c>
      <c r="P3230" s="65">
        <f>+Tabla1[[#This Row],[PVL]]*1.43</f>
        <v>57959.235619999999</v>
      </c>
      <c r="Q3230" s="66" t="str">
        <f>+HYPERLINK(Tabla1[[#This Row],[PAG]])</f>
        <v>https://todomusica.com.ar/productos-sin-categorias-de-netsuite/3087-en-1326-ps.html</v>
      </c>
      <c r="R3230" s="67"/>
      <c r="S3230" s="68"/>
      <c r="T3230" s="69"/>
      <c r="U3230" s="69"/>
      <c r="V3230" s="69"/>
      <c r="W3230" s="69"/>
      <c r="X3230" s="69"/>
      <c r="Y3230" s="35"/>
      <c r="Z3230" s="35" t="s">
        <v>26893</v>
      </c>
      <c r="AA3230" s="36">
        <v>1</v>
      </c>
      <c r="AB3230" s="35" t="s">
        <v>27</v>
      </c>
      <c r="AC3230" s="35" t="str">
        <f>+IF(Tabla1[[#This Row],[STK]]="no","Sin STK", "STK disponible")</f>
        <v>STK disponible</v>
      </c>
      <c r="AD3230" s="35">
        <f>+I3230*J3230</f>
        <v>0</v>
      </c>
      <c r="AE3230" s="35">
        <f>+I3230*K3230</f>
        <v>0</v>
      </c>
      <c r="AF3230" s="36">
        <f>IF(Tabla1[[#This Row],[ref pack]]=1,Tabla1[[#This Row],[Pedido]],LCM(Tabla1[[#This Row],[MC VIEJO]],Tabla1[[#This Row],[Pedido]]))</f>
        <v>1</v>
      </c>
      <c r="AG3230" s="36">
        <f>+VLOOKUP(Tabla1[[#This Row],[Artículo]],'.'!$B$2:$D$11481,3,)</f>
        <v>1</v>
      </c>
      <c r="AH3230" s="37" t="str">
        <f>+IFERROR(SEARCH("pack",Tabla1[[#This Row],[PACK]]),"")</f>
        <v/>
      </c>
    </row>
    <row r="3231" spans="1:34" ht="24" customHeight="1" x14ac:dyDescent="0.2">
      <c r="A3231" s="50" t="s">
        <v>5930</v>
      </c>
      <c r="B3231" s="60" t="s">
        <v>6154</v>
      </c>
      <c r="C3231" s="61" t="s">
        <v>6155</v>
      </c>
      <c r="D3231" s="52" t="s">
        <v>27</v>
      </c>
      <c r="E3231" s="53">
        <v>18902.900000000001</v>
      </c>
      <c r="F3231" s="23" t="str">
        <f>+IFERROR(VLOOKUP(Tabla1[[#This Row],[Artículo]],'..'!$B$2:$D$569000,3,),"")</f>
        <v/>
      </c>
      <c r="G3231" s="24" t="str">
        <f>IF(H3231=AF3231,"", "Error MC")</f>
        <v>Error MC</v>
      </c>
      <c r="H3231" s="62"/>
      <c r="I3231" s="54">
        <f>+Tabla1[[#This Row],[MC]]*Tabla1[[#This Row],[Pedido]]*Tabla1[[#This Row],[PVC ]]</f>
        <v>0</v>
      </c>
      <c r="J3231" s="26">
        <v>0.21</v>
      </c>
      <c r="K3231" s="63"/>
      <c r="L3231" s="28" t="s">
        <v>17</v>
      </c>
      <c r="M3231" s="53">
        <v>33165.144</v>
      </c>
      <c r="N3231" s="64" t="str">
        <f>+IF(Tabla1[[#This Row],[F PMPI]]="SÍ","No","Sí")</f>
        <v>Sí</v>
      </c>
      <c r="O3231" s="65">
        <f>+Tabla1[[#This Row],[PVL]]*1.055</f>
        <v>34989.226920000001</v>
      </c>
      <c r="P3231" s="65">
        <f>+Tabla1[[#This Row],[PVL]]*1.43</f>
        <v>47426.155919999997</v>
      </c>
      <c r="Q3231" s="66" t="str">
        <f>+HYPERLINK(Tabla1[[#This Row],[PAG]])</f>
        <v>https://todomusica.com.ar/parches/950-en-1420-e3.html</v>
      </c>
      <c r="R3231" s="67"/>
      <c r="S3231" s="68"/>
      <c r="T3231" s="69"/>
      <c r="U3231" s="69"/>
      <c r="V3231" s="69"/>
      <c r="W3231" s="69"/>
      <c r="X3231" s="69"/>
      <c r="Y3231" s="35"/>
      <c r="Z3231" s="35" t="s">
        <v>26894</v>
      </c>
      <c r="AA3231" s="36">
        <v>1</v>
      </c>
      <c r="AB3231" s="35" t="s">
        <v>27</v>
      </c>
      <c r="AC3231" s="35" t="str">
        <f>+IF(Tabla1[[#This Row],[STK]]="no","Sin STK", "STK disponible")</f>
        <v>Sin STK</v>
      </c>
      <c r="AD3231" s="35">
        <f>+I3231*J3231</f>
        <v>0</v>
      </c>
      <c r="AE3231" s="35">
        <f>+I3231*K3231</f>
        <v>0</v>
      </c>
      <c r="AF3231" s="36">
        <f>IF(Tabla1[[#This Row],[ref pack]]=1,Tabla1[[#This Row],[Pedido]],LCM(Tabla1[[#This Row],[MC VIEJO]],Tabla1[[#This Row],[Pedido]]))</f>
        <v>1</v>
      </c>
      <c r="AG3231" s="36">
        <f>+VLOOKUP(Tabla1[[#This Row],[Artículo]],'.'!$B$2:$D$11481,3,)</f>
        <v>1</v>
      </c>
      <c r="AH3231" s="37" t="str">
        <f>+IFERROR(SEARCH("pack",Tabla1[[#This Row],[PACK]]),"")</f>
        <v/>
      </c>
    </row>
    <row r="3232" spans="1:34" ht="24" customHeight="1" x14ac:dyDescent="0.2">
      <c r="A3232" s="50" t="s">
        <v>5930</v>
      </c>
      <c r="B3232" s="60" t="s">
        <v>6156</v>
      </c>
      <c r="C3232" s="61" t="s">
        <v>6157</v>
      </c>
      <c r="D3232" s="52" t="s">
        <v>27</v>
      </c>
      <c r="E3232" s="53">
        <v>20199.72</v>
      </c>
      <c r="F3232" s="23" t="str">
        <f>+IFERROR(VLOOKUP(Tabla1[[#This Row],[Artículo]],'..'!$B$2:$D$569000,3,),"")</f>
        <v/>
      </c>
      <c r="G3232" s="24" t="str">
        <f>IF(H3232=AF3232,"", "Error MC")</f>
        <v>Error MC</v>
      </c>
      <c r="H3232" s="62"/>
      <c r="I3232" s="54">
        <f>+Tabla1[[#This Row],[MC]]*Tabla1[[#This Row],[Pedido]]*Tabla1[[#This Row],[PVC ]]</f>
        <v>0</v>
      </c>
      <c r="J3232" s="26">
        <v>0.21</v>
      </c>
      <c r="K3232" s="63"/>
      <c r="L3232" s="28" t="s">
        <v>17</v>
      </c>
      <c r="M3232" s="53">
        <v>35440.404000000002</v>
      </c>
      <c r="N3232" s="64" t="str">
        <f>+IF(Tabla1[[#This Row],[F PMPI]]="SÍ","No","Sí")</f>
        <v>Sí</v>
      </c>
      <c r="O3232" s="65">
        <f>+Tabla1[[#This Row],[PVL]]*1.055</f>
        <v>37389.626219999998</v>
      </c>
      <c r="P3232" s="65">
        <f>+Tabla1[[#This Row],[PVL]]*1.43</f>
        <v>50679.777719999998</v>
      </c>
      <c r="Q3232" s="66" t="str">
        <f>+HYPERLINK(Tabla1[[#This Row],[PAG]])</f>
        <v>https://todomusica.com.ar/parches/286-en-1422-e3.html</v>
      </c>
      <c r="R3232" s="67"/>
      <c r="S3232" s="68"/>
      <c r="T3232" s="69"/>
      <c r="U3232" s="69"/>
      <c r="V3232" s="69"/>
      <c r="W3232" s="69"/>
      <c r="X3232" s="69"/>
      <c r="Y3232" s="35"/>
      <c r="Z3232" s="35" t="s">
        <v>26895</v>
      </c>
      <c r="AA3232" s="36">
        <v>1</v>
      </c>
      <c r="AB3232" s="35" t="s">
        <v>27</v>
      </c>
      <c r="AC3232" s="35" t="str">
        <f>+IF(Tabla1[[#This Row],[STK]]="no","Sin STK", "STK disponible")</f>
        <v>Sin STK</v>
      </c>
      <c r="AD3232" s="35">
        <f>+I3232*J3232</f>
        <v>0</v>
      </c>
      <c r="AE3232" s="35">
        <f>+I3232*K3232</f>
        <v>0</v>
      </c>
      <c r="AF3232" s="36">
        <f>IF(Tabla1[[#This Row],[ref pack]]=1,Tabla1[[#This Row],[Pedido]],LCM(Tabla1[[#This Row],[MC VIEJO]],Tabla1[[#This Row],[Pedido]]))</f>
        <v>1</v>
      </c>
      <c r="AG3232" s="36">
        <f>+VLOOKUP(Tabla1[[#This Row],[Artículo]],'.'!$B$2:$D$11481,3,)</f>
        <v>1</v>
      </c>
      <c r="AH3232" s="37" t="str">
        <f>+IFERROR(SEARCH("pack",Tabla1[[#This Row],[PACK]]),"")</f>
        <v/>
      </c>
    </row>
    <row r="3233" spans="1:34" ht="24" customHeight="1" x14ac:dyDescent="0.2">
      <c r="A3233" s="50" t="s">
        <v>5930</v>
      </c>
      <c r="B3233" s="60" t="s">
        <v>6158</v>
      </c>
      <c r="C3233" s="61" t="s">
        <v>6159</v>
      </c>
      <c r="D3233" s="52" t="s">
        <v>27</v>
      </c>
      <c r="E3233" s="53">
        <v>22046.080000000002</v>
      </c>
      <c r="F3233" s="23" t="str">
        <f>+IFERROR(VLOOKUP(Tabla1[[#This Row],[Artículo]],'..'!$B$2:$D$569000,3,),"")</f>
        <v/>
      </c>
      <c r="G3233" s="24" t="str">
        <f>IF(H3233=AF3233,"", "Error MC")</f>
        <v>Error MC</v>
      </c>
      <c r="H3233" s="62"/>
      <c r="I3233" s="54">
        <f>+Tabla1[[#This Row],[MC]]*Tabla1[[#This Row],[Pedido]]*Tabla1[[#This Row],[PVC ]]</f>
        <v>0</v>
      </c>
      <c r="J3233" s="26">
        <v>0.21</v>
      </c>
      <c r="K3233" s="63"/>
      <c r="L3233" s="28" t="s">
        <v>17</v>
      </c>
      <c r="M3233" s="53">
        <v>38679.851999999999</v>
      </c>
      <c r="N3233" s="64" t="str">
        <f>+IF(Tabla1[[#This Row],[F PMPI]]="SÍ","No","Sí")</f>
        <v>Sí</v>
      </c>
      <c r="O3233" s="65">
        <f>+Tabla1[[#This Row],[PVL]]*1.055</f>
        <v>40807.243859999995</v>
      </c>
      <c r="P3233" s="65">
        <f>+Tabla1[[#This Row],[PVL]]*1.43</f>
        <v>55312.188359999993</v>
      </c>
      <c r="Q3233" s="66" t="str">
        <f>+HYPERLINK(Tabla1[[#This Row],[PAG]])</f>
        <v>https://todomusica.com.ar/parches/3875-en-1424-e3.html</v>
      </c>
      <c r="R3233" s="67"/>
      <c r="S3233" s="68"/>
      <c r="T3233" s="69"/>
      <c r="U3233" s="69"/>
      <c r="V3233" s="69"/>
      <c r="W3233" s="69"/>
      <c r="X3233" s="69"/>
      <c r="Y3233" s="35"/>
      <c r="Z3233" s="35" t="s">
        <v>26896</v>
      </c>
      <c r="AA3233" s="36">
        <v>1</v>
      </c>
      <c r="AB3233" s="35" t="s">
        <v>27</v>
      </c>
      <c r="AC3233" s="35" t="str">
        <f>+IF(Tabla1[[#This Row],[STK]]="no","Sin STK", "STK disponible")</f>
        <v>Sin STK</v>
      </c>
      <c r="AD3233" s="35">
        <f>+I3233*J3233</f>
        <v>0</v>
      </c>
      <c r="AE3233" s="35">
        <f>+I3233*K3233</f>
        <v>0</v>
      </c>
      <c r="AF3233" s="36">
        <f>IF(Tabla1[[#This Row],[ref pack]]=1,Tabla1[[#This Row],[Pedido]],LCM(Tabla1[[#This Row],[MC VIEJO]],Tabla1[[#This Row],[Pedido]]))</f>
        <v>1</v>
      </c>
      <c r="AG3233" s="36">
        <f>+VLOOKUP(Tabla1[[#This Row],[Artículo]],'.'!$B$2:$D$11481,3,)</f>
        <v>1</v>
      </c>
      <c r="AH3233" s="37" t="str">
        <f>+IFERROR(SEARCH("pack",Tabla1[[#This Row],[PACK]]),"")</f>
        <v/>
      </c>
    </row>
    <row r="3234" spans="1:34" ht="24" customHeight="1" x14ac:dyDescent="0.2">
      <c r="A3234" s="50" t="s">
        <v>5930</v>
      </c>
      <c r="B3234" s="60" t="s">
        <v>6160</v>
      </c>
      <c r="C3234" s="61" t="s">
        <v>6161</v>
      </c>
      <c r="D3234" s="52" t="s">
        <v>9842</v>
      </c>
      <c r="E3234" s="53">
        <v>66380.03</v>
      </c>
      <c r="F3234" s="23" t="str">
        <f>+IFERROR(VLOOKUP(Tabla1[[#This Row],[Artículo]],'..'!$B$2:$D$569000,3,),"")</f>
        <v/>
      </c>
      <c r="G3234" s="24" t="str">
        <f>IF(H3234=AF3234,"", "Error MC")</f>
        <v>Error MC</v>
      </c>
      <c r="H3234" s="62"/>
      <c r="I3234" s="54">
        <f>+Tabla1[[#This Row],[MC]]*Tabla1[[#This Row],[Pedido]]*Tabla1[[#This Row],[PVC ]]</f>
        <v>0</v>
      </c>
      <c r="J3234" s="26">
        <v>0.21</v>
      </c>
      <c r="K3234" s="63"/>
      <c r="L3234" s="28" t="s">
        <v>17</v>
      </c>
      <c r="M3234" s="53">
        <v>116463.758</v>
      </c>
      <c r="N3234" s="64" t="str">
        <f>+IF(Tabla1[[#This Row],[F PMPI]]="SÍ","No","Sí")</f>
        <v>Sí</v>
      </c>
      <c r="O3234" s="65">
        <f>+Tabla1[[#This Row],[PVL]]*1.055</f>
        <v>122869.26469</v>
      </c>
      <c r="P3234" s="65">
        <f>+Tabla1[[#This Row],[PVL]]*1.43</f>
        <v>166543.17394000001</v>
      </c>
      <c r="Q3234" s="66" t="str">
        <f>+HYPERLINK(Tabla1[[#This Row],[PAG]])</f>
        <v>https://todomusica.com.ar/parches-simil-cuero/290-m7-s100-f5.html</v>
      </c>
      <c r="R3234" s="67"/>
      <c r="S3234" s="68"/>
      <c r="T3234" s="69"/>
      <c r="U3234" s="69"/>
      <c r="V3234" s="69"/>
      <c r="W3234" s="69"/>
      <c r="X3234" s="69"/>
      <c r="Y3234" s="35"/>
      <c r="Z3234" s="35" t="s">
        <v>26897</v>
      </c>
      <c r="AA3234" s="36">
        <v>1</v>
      </c>
      <c r="AB3234" s="35" t="s">
        <v>27</v>
      </c>
      <c r="AC3234" s="35" t="str">
        <f>+IF(Tabla1[[#This Row],[STK]]="no","Sin STK", "STK disponible")</f>
        <v>STK disponible</v>
      </c>
      <c r="AD3234" s="35">
        <f>+I3234*J3234</f>
        <v>0</v>
      </c>
      <c r="AE3234" s="35">
        <f>+I3234*K3234</f>
        <v>0</v>
      </c>
      <c r="AF3234" s="36">
        <f>IF(Tabla1[[#This Row],[ref pack]]=1,Tabla1[[#This Row],[Pedido]],LCM(Tabla1[[#This Row],[MC VIEJO]],Tabla1[[#This Row],[Pedido]]))</f>
        <v>1</v>
      </c>
      <c r="AG3234" s="36">
        <f>+VLOOKUP(Tabla1[[#This Row],[Artículo]],'.'!$B$2:$D$11481,3,)</f>
        <v>1</v>
      </c>
      <c r="AH3234" s="37" t="str">
        <f>+IFERROR(SEARCH("pack",Tabla1[[#This Row],[PACK]]),"")</f>
        <v/>
      </c>
    </row>
    <row r="3235" spans="1:34" ht="24" customHeight="1" x14ac:dyDescent="0.2">
      <c r="A3235" s="50" t="s">
        <v>5930</v>
      </c>
      <c r="B3235" s="60" t="s">
        <v>6162</v>
      </c>
      <c r="C3235" s="61" t="s">
        <v>6163</v>
      </c>
      <c r="D3235" s="52" t="s">
        <v>9841</v>
      </c>
      <c r="E3235" s="53">
        <v>68314.27</v>
      </c>
      <c r="F3235" s="23" t="str">
        <f>+IFERROR(VLOOKUP(Tabla1[[#This Row],[Artículo]],'..'!$B$2:$D$569000,3,),"")</f>
        <v/>
      </c>
      <c r="G3235" s="24" t="str">
        <f>IF(H3235=AF3235,"", "Error MC")</f>
        <v>Error MC</v>
      </c>
      <c r="H3235" s="62"/>
      <c r="I3235" s="54">
        <f>+Tabla1[[#This Row],[MC]]*Tabla1[[#This Row],[Pedido]]*Tabla1[[#This Row],[PVC ]]</f>
        <v>0</v>
      </c>
      <c r="J3235" s="26">
        <v>0.21</v>
      </c>
      <c r="K3235" s="63"/>
      <c r="L3235" s="28" t="s">
        <v>17</v>
      </c>
      <c r="M3235" s="53">
        <v>119857.38499999999</v>
      </c>
      <c r="N3235" s="64" t="str">
        <f>+IF(Tabla1[[#This Row],[F PMPI]]="SÍ","No","Sí")</f>
        <v>Sí</v>
      </c>
      <c r="O3235" s="65">
        <f>+Tabla1[[#This Row],[PVL]]*1.055</f>
        <v>126449.54117499999</v>
      </c>
      <c r="P3235" s="65">
        <f>+Tabla1[[#This Row],[PVL]]*1.43</f>
        <v>171396.06054999999</v>
      </c>
      <c r="Q3235" s="66" t="str">
        <f>+HYPERLINK(Tabla1[[#This Row],[PAG]])</f>
        <v>https://todomusica.com.ar/parches-simil-cuero/291-m7-s110-f5.html</v>
      </c>
      <c r="R3235" s="67"/>
      <c r="S3235" s="68"/>
      <c r="T3235" s="69"/>
      <c r="U3235" s="69"/>
      <c r="V3235" s="69"/>
      <c r="W3235" s="69"/>
      <c r="X3235" s="69"/>
      <c r="Y3235" s="35"/>
      <c r="Z3235" s="35" t="s">
        <v>26898</v>
      </c>
      <c r="AA3235" s="36">
        <v>1</v>
      </c>
      <c r="AB3235" s="35" t="s">
        <v>27</v>
      </c>
      <c r="AC3235" s="35" t="str">
        <f>+IF(Tabla1[[#This Row],[STK]]="no","Sin STK", "STK disponible")</f>
        <v>STK disponible</v>
      </c>
      <c r="AD3235" s="35">
        <f>+I3235*J3235</f>
        <v>0</v>
      </c>
      <c r="AE3235" s="35">
        <f>+I3235*K3235</f>
        <v>0</v>
      </c>
      <c r="AF3235" s="36">
        <f>IF(Tabla1[[#This Row],[ref pack]]=1,Tabla1[[#This Row],[Pedido]],LCM(Tabla1[[#This Row],[MC VIEJO]],Tabla1[[#This Row],[Pedido]]))</f>
        <v>1</v>
      </c>
      <c r="AG3235" s="36">
        <f>+VLOOKUP(Tabla1[[#This Row],[Artículo]],'.'!$B$2:$D$11481,3,)</f>
        <v>1</v>
      </c>
      <c r="AH3235" s="37" t="str">
        <f>+IFERROR(SEARCH("pack",Tabla1[[#This Row],[PACK]]),"")</f>
        <v/>
      </c>
    </row>
    <row r="3236" spans="1:34" ht="24" customHeight="1" x14ac:dyDescent="0.2">
      <c r="A3236" s="50" t="s">
        <v>5930</v>
      </c>
      <c r="B3236" s="60" t="s">
        <v>6164</v>
      </c>
      <c r="C3236" s="61" t="s">
        <v>6165</v>
      </c>
      <c r="D3236" s="52" t="s">
        <v>9841</v>
      </c>
      <c r="E3236" s="53">
        <v>69940.81</v>
      </c>
      <c r="F3236" s="23" t="str">
        <f>+IFERROR(VLOOKUP(Tabla1[[#This Row],[Artículo]],'..'!$B$2:$D$569000,3,),"")</f>
        <v/>
      </c>
      <c r="G3236" s="24" t="str">
        <f>IF(H3236=AF3236,"", "Error MC")</f>
        <v>Error MC</v>
      </c>
      <c r="H3236" s="62"/>
      <c r="I3236" s="54">
        <f>+Tabla1[[#This Row],[MC]]*Tabla1[[#This Row],[Pedido]]*Tabla1[[#This Row],[PVC ]]</f>
        <v>0</v>
      </c>
      <c r="J3236" s="26">
        <v>0.21</v>
      </c>
      <c r="K3236" s="63"/>
      <c r="L3236" s="28" t="s">
        <v>17</v>
      </c>
      <c r="M3236" s="53">
        <v>122711.14599999999</v>
      </c>
      <c r="N3236" s="64" t="str">
        <f>+IF(Tabla1[[#This Row],[F PMPI]]="SÍ","No","Sí")</f>
        <v>Sí</v>
      </c>
      <c r="O3236" s="65">
        <f>+Tabla1[[#This Row],[PVL]]*1.055</f>
        <v>129460.25902999999</v>
      </c>
      <c r="P3236" s="65">
        <f>+Tabla1[[#This Row],[PVL]]*1.43</f>
        <v>175476.93878</v>
      </c>
      <c r="Q3236" s="66" t="str">
        <f>+HYPERLINK(Tabla1[[#This Row],[PAG]])</f>
        <v>https://todomusica.com.ar/parches-simil-cuero/6034-m7-1106-f6.html</v>
      </c>
      <c r="R3236" s="67"/>
      <c r="S3236" s="68"/>
      <c r="T3236" s="69"/>
      <c r="U3236" s="69"/>
      <c r="V3236" s="69"/>
      <c r="W3236" s="69"/>
      <c r="X3236" s="69"/>
      <c r="Y3236" s="35"/>
      <c r="Z3236" s="35" t="s">
        <v>26899</v>
      </c>
      <c r="AA3236" s="36">
        <v>1</v>
      </c>
      <c r="AB3236" s="35" t="s">
        <v>27</v>
      </c>
      <c r="AC3236" s="35" t="str">
        <f>+IF(Tabla1[[#This Row],[STK]]="no","Sin STK", "STK disponible")</f>
        <v>STK disponible</v>
      </c>
      <c r="AD3236" s="35">
        <f>+I3236*J3236</f>
        <v>0</v>
      </c>
      <c r="AE3236" s="35">
        <f>+I3236*K3236</f>
        <v>0</v>
      </c>
      <c r="AF3236" s="36">
        <f>IF(Tabla1[[#This Row],[ref pack]]=1,Tabla1[[#This Row],[Pedido]],LCM(Tabla1[[#This Row],[MC VIEJO]],Tabla1[[#This Row],[Pedido]]))</f>
        <v>1</v>
      </c>
      <c r="AG3236" s="36">
        <f>+VLOOKUP(Tabla1[[#This Row],[Artículo]],'.'!$B$2:$D$11481,3,)</f>
        <v>1</v>
      </c>
      <c r="AH3236" s="37" t="str">
        <f>+IFERROR(SEARCH("pack",Tabla1[[#This Row],[PACK]]),"")</f>
        <v/>
      </c>
    </row>
    <row r="3237" spans="1:34" ht="24" customHeight="1" x14ac:dyDescent="0.2">
      <c r="A3237" s="50" t="s">
        <v>5930</v>
      </c>
      <c r="B3237" s="60" t="s">
        <v>6166</v>
      </c>
      <c r="C3237" s="61" t="s">
        <v>6167</v>
      </c>
      <c r="D3237" s="52" t="s">
        <v>9841</v>
      </c>
      <c r="E3237" s="53">
        <v>71809.100000000006</v>
      </c>
      <c r="F3237" s="23" t="str">
        <f>+IFERROR(VLOOKUP(Tabla1[[#This Row],[Artículo]],'..'!$B$2:$D$569000,3,),"")</f>
        <v/>
      </c>
      <c r="G3237" s="24" t="str">
        <f>IF(H3237=AF3237,"", "Error MC")</f>
        <v>Error MC</v>
      </c>
      <c r="H3237" s="62"/>
      <c r="I3237" s="54">
        <f>+Tabla1[[#This Row],[MC]]*Tabla1[[#This Row],[Pedido]]*Tabla1[[#This Row],[PVC ]]</f>
        <v>0</v>
      </c>
      <c r="J3237" s="26">
        <v>0.21</v>
      </c>
      <c r="K3237" s="63"/>
      <c r="L3237" s="28" t="s">
        <v>17</v>
      </c>
      <c r="M3237" s="53">
        <v>125989.072</v>
      </c>
      <c r="N3237" s="64" t="str">
        <f>+IF(Tabla1[[#This Row],[F PMPI]]="SÍ","No","Sí")</f>
        <v>Sí</v>
      </c>
      <c r="O3237" s="65">
        <f>+Tabla1[[#This Row],[PVL]]*1.055</f>
        <v>132918.47096000001</v>
      </c>
      <c r="P3237" s="65">
        <f>+Tabla1[[#This Row],[PVL]]*1.43</f>
        <v>180164.37295999998</v>
      </c>
      <c r="Q3237" s="66" t="str">
        <f>+HYPERLINK(Tabla1[[#This Row],[PAG]])</f>
        <v>https://todomusica.com.ar/parches-simil-cuero/5565-404.html</v>
      </c>
      <c r="R3237" s="67"/>
      <c r="S3237" s="68"/>
      <c r="T3237" s="69"/>
      <c r="U3237" s="69"/>
      <c r="V3237" s="69"/>
      <c r="W3237" s="69"/>
      <c r="X3237" s="69"/>
      <c r="Y3237" s="35"/>
      <c r="Z3237" s="35" t="s">
        <v>26900</v>
      </c>
      <c r="AA3237" s="36">
        <v>1</v>
      </c>
      <c r="AB3237" s="35" t="s">
        <v>27</v>
      </c>
      <c r="AC3237" s="35" t="str">
        <f>+IF(Tabla1[[#This Row],[STK]]="no","Sin STK", "STK disponible")</f>
        <v>STK disponible</v>
      </c>
      <c r="AD3237" s="35">
        <f>+I3237*J3237</f>
        <v>0</v>
      </c>
      <c r="AE3237" s="35">
        <f>+I3237*K3237</f>
        <v>0</v>
      </c>
      <c r="AF3237" s="36">
        <f>IF(Tabla1[[#This Row],[ref pack]]=1,Tabla1[[#This Row],[Pedido]],LCM(Tabla1[[#This Row],[MC VIEJO]],Tabla1[[#This Row],[Pedido]]))</f>
        <v>1</v>
      </c>
      <c r="AG3237" s="36">
        <f>+VLOOKUP(Tabla1[[#This Row],[Artículo]],'.'!$B$2:$D$11481,3,)</f>
        <v>1</v>
      </c>
      <c r="AH3237" s="37" t="str">
        <f>+IFERROR(SEARCH("pack",Tabla1[[#This Row],[PACK]]),"")</f>
        <v/>
      </c>
    </row>
    <row r="3238" spans="1:34" ht="24" customHeight="1" x14ac:dyDescent="0.2">
      <c r="A3238" s="50" t="s">
        <v>5930</v>
      </c>
      <c r="B3238" s="60" t="s">
        <v>6168</v>
      </c>
      <c r="C3238" s="61" t="s">
        <v>6169</v>
      </c>
      <c r="D3238" s="52" t="s">
        <v>9841</v>
      </c>
      <c r="E3238" s="53">
        <v>73699.399999999994</v>
      </c>
      <c r="F3238" s="23" t="str">
        <f>+IFERROR(VLOOKUP(Tabla1[[#This Row],[Artículo]],'..'!$B$2:$D$569000,3,),"")</f>
        <v/>
      </c>
      <c r="G3238" s="24" t="str">
        <f>IF(H3238=AF3238,"", "Error MC")</f>
        <v>Error MC</v>
      </c>
      <c r="H3238" s="62"/>
      <c r="I3238" s="54">
        <f>+Tabla1[[#This Row],[MC]]*Tabla1[[#This Row],[Pedido]]*Tabla1[[#This Row],[PVC ]]</f>
        <v>0</v>
      </c>
      <c r="J3238" s="26">
        <v>0.21</v>
      </c>
      <c r="K3238" s="63"/>
      <c r="L3238" s="28" t="s">
        <v>17</v>
      </c>
      <c r="M3238" s="53">
        <v>129305.59699999999</v>
      </c>
      <c r="N3238" s="64" t="str">
        <f>+IF(Tabla1[[#This Row],[F PMPI]]="SÍ","No","Sí")</f>
        <v>Sí</v>
      </c>
      <c r="O3238" s="65">
        <f>+Tabla1[[#This Row],[PVL]]*1.055</f>
        <v>136417.40483499999</v>
      </c>
      <c r="P3238" s="65">
        <f>+Tabla1[[#This Row],[PVL]]*1.43</f>
        <v>184907.00370999999</v>
      </c>
      <c r="Q3238" s="66" t="str">
        <f>+HYPERLINK(Tabla1[[#This Row],[PAG]])</f>
        <v>https://todomusica.com.ar/parches-simil-cuero/5566-404.html</v>
      </c>
      <c r="R3238" s="67"/>
      <c r="S3238" s="68"/>
      <c r="T3238" s="69"/>
      <c r="U3238" s="69"/>
      <c r="V3238" s="69"/>
      <c r="W3238" s="69"/>
      <c r="X3238" s="69"/>
      <c r="Y3238" s="35"/>
      <c r="Z3238" s="35" t="s">
        <v>26901</v>
      </c>
      <c r="AA3238" s="36">
        <v>1</v>
      </c>
      <c r="AB3238" s="35" t="s">
        <v>27</v>
      </c>
      <c r="AC3238" s="35" t="str">
        <f>+IF(Tabla1[[#This Row],[STK]]="no","Sin STK", "STK disponible")</f>
        <v>STK disponible</v>
      </c>
      <c r="AD3238" s="35">
        <f>+I3238*J3238</f>
        <v>0</v>
      </c>
      <c r="AE3238" s="35">
        <f>+I3238*K3238</f>
        <v>0</v>
      </c>
      <c r="AF3238" s="36">
        <f>IF(Tabla1[[#This Row],[ref pack]]=1,Tabla1[[#This Row],[Pedido]],LCM(Tabla1[[#This Row],[MC VIEJO]],Tabla1[[#This Row],[Pedido]]))</f>
        <v>1</v>
      </c>
      <c r="AG3238" s="36">
        <f>+VLOOKUP(Tabla1[[#This Row],[Artículo]],'.'!$B$2:$D$11481,3,)</f>
        <v>1</v>
      </c>
      <c r="AH3238" s="37" t="str">
        <f>+IFERROR(SEARCH("pack",Tabla1[[#This Row],[PACK]]),"")</f>
        <v/>
      </c>
    </row>
    <row r="3239" spans="1:34" ht="24" customHeight="1" x14ac:dyDescent="0.2">
      <c r="A3239" s="50" t="s">
        <v>5930</v>
      </c>
      <c r="B3239" s="60" t="s">
        <v>6170</v>
      </c>
      <c r="C3239" s="61" t="s">
        <v>6171</v>
      </c>
      <c r="D3239" s="52" t="s">
        <v>27</v>
      </c>
      <c r="E3239" s="53">
        <v>44927.42</v>
      </c>
      <c r="F3239" s="23" t="str">
        <f>+IFERROR(VLOOKUP(Tabla1[[#This Row],[Artículo]],'..'!$B$2:$D$569000,3,),"")</f>
        <v/>
      </c>
      <c r="G3239" s="24" t="str">
        <f>IF(H3239=AF3239,"", "Error MC")</f>
        <v>Error MC</v>
      </c>
      <c r="H3239" s="62"/>
      <c r="I3239" s="54">
        <f>+Tabla1[[#This Row],[MC]]*Tabla1[[#This Row],[Pedido]]*Tabla1[[#This Row],[PVC ]]</f>
        <v>0</v>
      </c>
      <c r="J3239" s="26">
        <v>0.21</v>
      </c>
      <c r="K3239" s="63"/>
      <c r="L3239" s="28" t="s">
        <v>17</v>
      </c>
      <c r="M3239" s="53">
        <v>78825.16</v>
      </c>
      <c r="N3239" s="64" t="str">
        <f>+IF(Tabla1[[#This Row],[F PMPI]]="SÍ","No","Sí")</f>
        <v>Sí</v>
      </c>
      <c r="O3239" s="65">
        <f>+Tabla1[[#This Row],[PVL]]*1.055</f>
        <v>83160.543799999999</v>
      </c>
      <c r="P3239" s="65">
        <f>+Tabla1[[#This Row],[PVL]]*1.43</f>
        <v>112719.9788</v>
      </c>
      <c r="Q3239" s="66" t="str">
        <f>+HYPERLINK(Tabla1[[#This Row],[PAG]])</f>
        <v>https://todomusica.com.ar/parches-simil-cuero/3880-m9-0715-f3.html</v>
      </c>
      <c r="R3239" s="67"/>
      <c r="S3239" s="68"/>
      <c r="T3239" s="69"/>
      <c r="U3239" s="69"/>
      <c r="V3239" s="69"/>
      <c r="W3239" s="69"/>
      <c r="X3239" s="69"/>
      <c r="Y3239" s="35"/>
      <c r="Z3239" s="35" t="s">
        <v>26902</v>
      </c>
      <c r="AA3239" s="36">
        <v>1</v>
      </c>
      <c r="AB3239" s="35" t="s">
        <v>27</v>
      </c>
      <c r="AC3239" s="35" t="str">
        <f>+IF(Tabla1[[#This Row],[STK]]="no","Sin STK", "STK disponible")</f>
        <v>Sin STK</v>
      </c>
      <c r="AD3239" s="35">
        <f>+I3239*J3239</f>
        <v>0</v>
      </c>
      <c r="AE3239" s="35">
        <f>+I3239*K3239</f>
        <v>0</v>
      </c>
      <c r="AF3239" s="36">
        <f>IF(Tabla1[[#This Row],[ref pack]]=1,Tabla1[[#This Row],[Pedido]],LCM(Tabla1[[#This Row],[MC VIEJO]],Tabla1[[#This Row],[Pedido]]))</f>
        <v>1</v>
      </c>
      <c r="AG3239" s="36">
        <f>+VLOOKUP(Tabla1[[#This Row],[Artículo]],'.'!$B$2:$D$11481,3,)</f>
        <v>1</v>
      </c>
      <c r="AH3239" s="37" t="str">
        <f>+IFERROR(SEARCH("pack",Tabla1[[#This Row],[PACK]]),"")</f>
        <v/>
      </c>
    </row>
    <row r="3240" spans="1:34" ht="24" customHeight="1" x14ac:dyDescent="0.2">
      <c r="A3240" s="50" t="s">
        <v>5930</v>
      </c>
      <c r="B3240" s="60" t="s">
        <v>6172</v>
      </c>
      <c r="C3240" s="61" t="s">
        <v>6173</v>
      </c>
      <c r="D3240" s="52" t="s">
        <v>9842</v>
      </c>
      <c r="E3240" s="53">
        <v>49741.02</v>
      </c>
      <c r="F3240" s="23" t="str">
        <f>+IFERROR(VLOOKUP(Tabla1[[#This Row],[Artículo]],'..'!$B$2:$D$569000,3,),"")</f>
        <v/>
      </c>
      <c r="G3240" s="24" t="str">
        <f>IF(H3240=AF3240,"", "Error MC")</f>
        <v>Error MC</v>
      </c>
      <c r="H3240" s="62"/>
      <c r="I3240" s="54">
        <f>+Tabla1[[#This Row],[MC]]*Tabla1[[#This Row],[Pedido]]*Tabla1[[#This Row],[PVC ]]</f>
        <v>0</v>
      </c>
      <c r="J3240" s="26">
        <v>0.21</v>
      </c>
      <c r="K3240" s="63"/>
      <c r="L3240" s="28" t="s">
        <v>17</v>
      </c>
      <c r="M3240" s="53">
        <v>87270.620999999999</v>
      </c>
      <c r="N3240" s="64" t="str">
        <f>+IF(Tabla1[[#This Row],[F PMPI]]="SÍ","No","Sí")</f>
        <v>Sí</v>
      </c>
      <c r="O3240" s="65">
        <f>+Tabla1[[#This Row],[PVL]]*1.055</f>
        <v>92070.505154999992</v>
      </c>
      <c r="P3240" s="65">
        <f>+Tabla1[[#This Row],[PVL]]*1.43</f>
        <v>124796.98802999999</v>
      </c>
      <c r="Q3240" s="66" t="str">
        <f>+HYPERLINK(Tabla1[[#This Row],[PAG]])</f>
        <v>https://todomusica.com.ar/parches-simil-cuero/5567-404.html</v>
      </c>
      <c r="R3240" s="67"/>
      <c r="S3240" s="68"/>
      <c r="T3240" s="69"/>
      <c r="U3240" s="69"/>
      <c r="V3240" s="69"/>
      <c r="W3240" s="69"/>
      <c r="X3240" s="69"/>
      <c r="Y3240" s="35"/>
      <c r="Z3240" s="35" t="s">
        <v>26903</v>
      </c>
      <c r="AA3240" s="36">
        <v>1</v>
      </c>
      <c r="AB3240" s="35" t="s">
        <v>27</v>
      </c>
      <c r="AC3240" s="35" t="str">
        <f>+IF(Tabla1[[#This Row],[STK]]="no","Sin STK", "STK disponible")</f>
        <v>STK disponible</v>
      </c>
      <c r="AD3240" s="35">
        <f>+I3240*J3240</f>
        <v>0</v>
      </c>
      <c r="AE3240" s="35">
        <f>+I3240*K3240</f>
        <v>0</v>
      </c>
      <c r="AF3240" s="36">
        <f>IF(Tabla1[[#This Row],[ref pack]]=1,Tabla1[[#This Row],[Pedido]],LCM(Tabla1[[#This Row],[MC VIEJO]],Tabla1[[#This Row],[Pedido]]))</f>
        <v>1</v>
      </c>
      <c r="AG3240" s="36">
        <f>+VLOOKUP(Tabla1[[#This Row],[Artículo]],'.'!$B$2:$D$11481,3,)</f>
        <v>1</v>
      </c>
      <c r="AH3240" s="37" t="str">
        <f>+IFERROR(SEARCH("pack",Tabla1[[#This Row],[PACK]]),"")</f>
        <v/>
      </c>
    </row>
    <row r="3241" spans="1:34" ht="24" customHeight="1" x14ac:dyDescent="0.2">
      <c r="A3241" s="50" t="s">
        <v>5930</v>
      </c>
      <c r="B3241" s="60" t="s">
        <v>6174</v>
      </c>
      <c r="C3241" s="61" t="s">
        <v>6175</v>
      </c>
      <c r="D3241" s="52" t="s">
        <v>9841</v>
      </c>
      <c r="E3241" s="53">
        <v>7319.38</v>
      </c>
      <c r="F3241" s="23" t="str">
        <f>+IFERROR(VLOOKUP(Tabla1[[#This Row],[Artículo]],'..'!$B$2:$D$569000,3,),"")</f>
        <v/>
      </c>
      <c r="G3241" s="24" t="str">
        <f>IF(H3241=AF3241,"", "Error MC")</f>
        <v>Error MC</v>
      </c>
      <c r="H3241" s="62"/>
      <c r="I3241" s="54">
        <f>+Tabla1[[#This Row],[MC]]*Tabla1[[#This Row],[Pedido]]*Tabla1[[#This Row],[PVC ]]</f>
        <v>0</v>
      </c>
      <c r="J3241" s="26">
        <v>0.21</v>
      </c>
      <c r="K3241" s="63"/>
      <c r="L3241" s="28" t="s">
        <v>17</v>
      </c>
      <c r="M3241" s="53">
        <v>12841.851000000001</v>
      </c>
      <c r="N3241" s="64" t="str">
        <f>+IF(Tabla1[[#This Row],[F PMPI]]="SÍ","No","Sí")</f>
        <v>Sí</v>
      </c>
      <c r="O3241" s="65">
        <f>+Tabla1[[#This Row],[PVL]]*1.055</f>
        <v>13548.152805</v>
      </c>
      <c r="P3241" s="65">
        <f>+Tabla1[[#This Row],[PVL]]*1.43</f>
        <v>18363.84693</v>
      </c>
      <c r="Q3241" s="66" t="str">
        <f>+HYPERLINK(Tabla1[[#This Row],[PAG]])</f>
        <v>https://todomusica.com.ar/parches/7797-6-batter-head-coated-for-practice-pad.html</v>
      </c>
      <c r="R3241" s="67"/>
      <c r="S3241" s="68"/>
      <c r="T3241" s="69"/>
      <c r="U3241" s="69"/>
      <c r="V3241" s="69"/>
      <c r="W3241" s="69"/>
      <c r="X3241" s="69"/>
      <c r="Y3241" s="35"/>
      <c r="Z3241" s="35" t="s">
        <v>26904</v>
      </c>
      <c r="AA3241" s="36">
        <v>1</v>
      </c>
      <c r="AB3241" s="35" t="s">
        <v>27</v>
      </c>
      <c r="AC3241" s="35" t="str">
        <f>+IF(Tabla1[[#This Row],[STK]]="no","Sin STK", "STK disponible")</f>
        <v>STK disponible</v>
      </c>
      <c r="AD3241" s="35">
        <f>+I3241*J3241</f>
        <v>0</v>
      </c>
      <c r="AE3241" s="35">
        <f>+I3241*K3241</f>
        <v>0</v>
      </c>
      <c r="AF3241" s="36">
        <f>IF(Tabla1[[#This Row],[ref pack]]=1,Tabla1[[#This Row],[Pedido]],LCM(Tabla1[[#This Row],[MC VIEJO]],Tabla1[[#This Row],[Pedido]]))</f>
        <v>1</v>
      </c>
      <c r="AG3241" s="36">
        <f>+VLOOKUP(Tabla1[[#This Row],[Artículo]],'.'!$B$2:$D$11481,3,)</f>
        <v>1</v>
      </c>
      <c r="AH3241" s="37" t="str">
        <f>+IFERROR(SEARCH("pack",Tabla1[[#This Row],[PACK]]),"")</f>
        <v/>
      </c>
    </row>
    <row r="3242" spans="1:34" ht="24" customHeight="1" x14ac:dyDescent="0.2">
      <c r="A3242" s="50" t="s">
        <v>5930</v>
      </c>
      <c r="B3242" s="60" t="s">
        <v>6176</v>
      </c>
      <c r="C3242" s="61" t="s">
        <v>6177</v>
      </c>
      <c r="D3242" s="52" t="s">
        <v>9841</v>
      </c>
      <c r="E3242" s="53">
        <v>9693.27</v>
      </c>
      <c r="F3242" s="23" t="str">
        <f>+IFERROR(VLOOKUP(Tabla1[[#This Row],[Artículo]],'..'!$B$2:$D$569000,3,),"")</f>
        <v/>
      </c>
      <c r="G3242" s="24" t="str">
        <f>IF(H3242=AF3242,"", "Error MC")</f>
        <v>Error MC</v>
      </c>
      <c r="H3242" s="62"/>
      <c r="I3242" s="54">
        <f>+Tabla1[[#This Row],[MC]]*Tabla1[[#This Row],[Pedido]]*Tabla1[[#This Row],[PVC ]]</f>
        <v>0</v>
      </c>
      <c r="J3242" s="26">
        <v>0.21</v>
      </c>
      <c r="K3242" s="63"/>
      <c r="L3242" s="28" t="s">
        <v>17</v>
      </c>
      <c r="M3242" s="53">
        <v>17006.84</v>
      </c>
      <c r="N3242" s="64" t="str">
        <f>+IF(Tabla1[[#This Row],[F PMPI]]="SÍ","No","Sí")</f>
        <v>Sí</v>
      </c>
      <c r="O3242" s="65">
        <f>+Tabla1[[#This Row],[PVL]]*1.055</f>
        <v>17942.216199999999</v>
      </c>
      <c r="P3242" s="65">
        <f>+Tabla1[[#This Row],[PVL]]*1.43</f>
        <v>24319.781199999998</v>
      </c>
      <c r="Q3242" s="66" t="str">
        <f>+HYPERLINK(Tabla1[[#This Row],[PAG]])</f>
        <v>https://todomusica.com.ar/parches/7798-8-batter-head-coated-for-practice-pad.html</v>
      </c>
      <c r="R3242" s="67"/>
      <c r="S3242" s="68"/>
      <c r="T3242" s="69"/>
      <c r="U3242" s="69"/>
      <c r="V3242" s="69"/>
      <c r="W3242" s="69"/>
      <c r="X3242" s="69"/>
      <c r="Y3242" s="35"/>
      <c r="Z3242" s="35" t="s">
        <v>26905</v>
      </c>
      <c r="AA3242" s="36">
        <v>1</v>
      </c>
      <c r="AB3242" s="35" t="s">
        <v>27</v>
      </c>
      <c r="AC3242" s="35" t="str">
        <f>+IF(Tabla1[[#This Row],[STK]]="no","Sin STK", "STK disponible")</f>
        <v>STK disponible</v>
      </c>
      <c r="AD3242" s="35">
        <f>+I3242*J3242</f>
        <v>0</v>
      </c>
      <c r="AE3242" s="35">
        <f>+I3242*K3242</f>
        <v>0</v>
      </c>
      <c r="AF3242" s="36">
        <f>IF(Tabla1[[#This Row],[ref pack]]=1,Tabla1[[#This Row],[Pedido]],LCM(Tabla1[[#This Row],[MC VIEJO]],Tabla1[[#This Row],[Pedido]]))</f>
        <v>1</v>
      </c>
      <c r="AG3242" s="36">
        <f>+VLOOKUP(Tabla1[[#This Row],[Artículo]],'.'!$B$2:$D$11481,3,)</f>
        <v>1</v>
      </c>
      <c r="AH3242" s="37" t="str">
        <f>+IFERROR(SEARCH("pack",Tabla1[[#This Row],[PACK]]),"")</f>
        <v/>
      </c>
    </row>
    <row r="3243" spans="1:34" ht="24" customHeight="1" x14ac:dyDescent="0.2">
      <c r="A3243" s="50" t="s">
        <v>5930</v>
      </c>
      <c r="B3243" s="60" t="s">
        <v>6178</v>
      </c>
      <c r="C3243" s="61" t="s">
        <v>6179</v>
      </c>
      <c r="D3243" s="52" t="s">
        <v>9841</v>
      </c>
      <c r="E3243" s="53">
        <v>11275.83</v>
      </c>
      <c r="F3243" s="23" t="str">
        <f>+IFERROR(VLOOKUP(Tabla1[[#This Row],[Artículo]],'..'!$B$2:$D$569000,3,),"")</f>
        <v/>
      </c>
      <c r="G3243" s="24" t="str">
        <f>IF(H3243=AF3243,"", "Error MC")</f>
        <v>Error MC</v>
      </c>
      <c r="H3243" s="62"/>
      <c r="I3243" s="54">
        <f>+Tabla1[[#This Row],[MC]]*Tabla1[[#This Row],[Pedido]]*Tabla1[[#This Row],[PVC ]]</f>
        <v>0</v>
      </c>
      <c r="J3243" s="26">
        <v>0.21</v>
      </c>
      <c r="K3243" s="63"/>
      <c r="L3243" s="28" t="s">
        <v>17</v>
      </c>
      <c r="M3243" s="53">
        <v>19783.439999999999</v>
      </c>
      <c r="N3243" s="64" t="str">
        <f>+IF(Tabla1[[#This Row],[F PMPI]]="SÍ","No","Sí")</f>
        <v>Sí</v>
      </c>
      <c r="O3243" s="65">
        <f>+Tabla1[[#This Row],[PVL]]*1.055</f>
        <v>20871.529199999997</v>
      </c>
      <c r="P3243" s="65">
        <f>+Tabla1[[#This Row],[PVL]]*1.43</f>
        <v>28290.319199999998</v>
      </c>
      <c r="Q3243" s="66" t="str">
        <f>+HYPERLINK(Tabla1[[#This Row],[PAG]])</f>
        <v>https://todomusica.com.ar/parches/7799-10-batter-head-coated-for-practice-pad.html</v>
      </c>
      <c r="R3243" s="67"/>
      <c r="S3243" s="68"/>
      <c r="T3243" s="69"/>
      <c r="U3243" s="69"/>
      <c r="V3243" s="69"/>
      <c r="W3243" s="69"/>
      <c r="X3243" s="69"/>
      <c r="Y3243" s="35"/>
      <c r="Z3243" s="35" t="s">
        <v>26906</v>
      </c>
      <c r="AA3243" s="36">
        <v>1</v>
      </c>
      <c r="AB3243" s="35" t="s">
        <v>27</v>
      </c>
      <c r="AC3243" s="35" t="str">
        <f>+IF(Tabla1[[#This Row],[STK]]="no","Sin STK", "STK disponible")</f>
        <v>STK disponible</v>
      </c>
      <c r="AD3243" s="35">
        <f>+I3243*J3243</f>
        <v>0</v>
      </c>
      <c r="AE3243" s="35">
        <f>+I3243*K3243</f>
        <v>0</v>
      </c>
      <c r="AF3243" s="36">
        <f>IF(Tabla1[[#This Row],[ref pack]]=1,Tabla1[[#This Row],[Pedido]],LCM(Tabla1[[#This Row],[MC VIEJO]],Tabla1[[#This Row],[Pedido]]))</f>
        <v>1</v>
      </c>
      <c r="AG3243" s="36">
        <f>+VLOOKUP(Tabla1[[#This Row],[Artículo]],'.'!$B$2:$D$11481,3,)</f>
        <v>1</v>
      </c>
      <c r="AH3243" s="37" t="str">
        <f>+IFERROR(SEARCH("pack",Tabla1[[#This Row],[PACK]]),"")</f>
        <v/>
      </c>
    </row>
    <row r="3244" spans="1:34" ht="24" customHeight="1" x14ac:dyDescent="0.2">
      <c r="A3244" s="50" t="s">
        <v>5930</v>
      </c>
      <c r="B3244" s="60" t="s">
        <v>6180</v>
      </c>
      <c r="C3244" s="61" t="s">
        <v>6181</v>
      </c>
      <c r="D3244" s="52" t="s">
        <v>9841</v>
      </c>
      <c r="E3244" s="53">
        <v>5670.89</v>
      </c>
      <c r="F3244" s="23" t="str">
        <f>+IFERROR(VLOOKUP(Tabla1[[#This Row],[Artículo]],'..'!$B$2:$D$569000,3,),"")</f>
        <v/>
      </c>
      <c r="G3244" s="24" t="str">
        <f>IF(H3244=AF3244,"", "Error MC")</f>
        <v>Error MC</v>
      </c>
      <c r="H3244" s="62"/>
      <c r="I3244" s="54">
        <f>+Tabla1[[#This Row],[MC]]*Tabla1[[#This Row],[Pedido]]*Tabla1[[#This Row],[PVC ]]</f>
        <v>0</v>
      </c>
      <c r="J3244" s="26">
        <v>0.21</v>
      </c>
      <c r="K3244" s="63"/>
      <c r="L3244" s="28" t="s">
        <v>17</v>
      </c>
      <c r="M3244" s="53">
        <v>9949.5759999999991</v>
      </c>
      <c r="N3244" s="64" t="str">
        <f>+IF(Tabla1[[#This Row],[F PMPI]]="SÍ","No","Sí")</f>
        <v>Sí</v>
      </c>
      <c r="O3244" s="65">
        <f>+Tabla1[[#This Row],[PVL]]*1.055</f>
        <v>10496.802679999999</v>
      </c>
      <c r="P3244" s="65">
        <f>+Tabla1[[#This Row],[PVL]]*1.43</f>
        <v>14227.893679999997</v>
      </c>
      <c r="Q3244" s="66" t="str">
        <f>+HYPERLINK(Tabla1[[#This Row],[PAG]])</f>
        <v>https://todomusica.com.ar/parches/7800-remo-s-tone-control-rings-13-rings-1-wide-2-pcs.html</v>
      </c>
      <c r="R3244" s="67"/>
      <c r="S3244" s="68"/>
      <c r="T3244" s="69"/>
      <c r="U3244" s="69"/>
      <c r="V3244" s="69"/>
      <c r="W3244" s="69"/>
      <c r="X3244" s="69"/>
      <c r="Y3244" s="35"/>
      <c r="Z3244" s="35" t="s">
        <v>26907</v>
      </c>
      <c r="AA3244" s="36">
        <v>1</v>
      </c>
      <c r="AB3244" s="35" t="s">
        <v>27</v>
      </c>
      <c r="AC3244" s="35" t="str">
        <f>+IF(Tabla1[[#This Row],[STK]]="no","Sin STK", "STK disponible")</f>
        <v>STK disponible</v>
      </c>
      <c r="AD3244" s="35">
        <f>+I3244*J3244</f>
        <v>0</v>
      </c>
      <c r="AE3244" s="35">
        <f>+I3244*K3244</f>
        <v>0</v>
      </c>
      <c r="AF3244" s="36">
        <f>IF(Tabla1[[#This Row],[ref pack]]=1,Tabla1[[#This Row],[Pedido]],LCM(Tabla1[[#This Row],[MC VIEJO]],Tabla1[[#This Row],[Pedido]]))</f>
        <v>1</v>
      </c>
      <c r="AG3244" s="36">
        <f>+VLOOKUP(Tabla1[[#This Row],[Artículo]],'.'!$B$2:$D$11481,3,)</f>
        <v>1</v>
      </c>
      <c r="AH3244" s="37" t="str">
        <f>+IFERROR(SEARCH("pack",Tabla1[[#This Row],[PACK]]),"")</f>
        <v/>
      </c>
    </row>
    <row r="3245" spans="1:34" ht="24" customHeight="1" x14ac:dyDescent="0.2">
      <c r="A3245" s="50" t="s">
        <v>5930</v>
      </c>
      <c r="B3245" s="60" t="s">
        <v>6182</v>
      </c>
      <c r="C3245" s="61" t="s">
        <v>6183</v>
      </c>
      <c r="D3245" s="52" t="s">
        <v>9841</v>
      </c>
      <c r="E3245" s="53">
        <v>8682.17</v>
      </c>
      <c r="F3245" s="23" t="str">
        <f>+IFERROR(VLOOKUP(Tabla1[[#This Row],[Artículo]],'..'!$B$2:$D$569000,3,),"")</f>
        <v/>
      </c>
      <c r="G3245" s="24" t="str">
        <f>IF(H3245=AF3245,"", "Error MC")</f>
        <v>Error MC</v>
      </c>
      <c r="H3245" s="62"/>
      <c r="I3245" s="54">
        <f>+Tabla1[[#This Row],[MC]]*Tabla1[[#This Row],[Pedido]]*Tabla1[[#This Row],[PVC ]]</f>
        <v>0</v>
      </c>
      <c r="J3245" s="26">
        <v>0.21</v>
      </c>
      <c r="K3245" s="63"/>
      <c r="L3245" s="28" t="s">
        <v>17</v>
      </c>
      <c r="M3245" s="53">
        <v>15232.871999999999</v>
      </c>
      <c r="N3245" s="64" t="str">
        <f>+IF(Tabla1[[#This Row],[F PMPI]]="SÍ","No","Sí")</f>
        <v>Sí</v>
      </c>
      <c r="O3245" s="65">
        <f>+Tabla1[[#This Row],[PVL]]*1.055</f>
        <v>16070.679959999998</v>
      </c>
      <c r="P3245" s="65">
        <f>+Tabla1[[#This Row],[PVL]]*1.43</f>
        <v>21783.006959999999</v>
      </c>
      <c r="Q3245" s="66" t="str">
        <f>+HYPERLINK(Tabla1[[#This Row],[PAG]])</f>
        <v>https://todomusica.com.ar/parches/7801-remo-s-tone-control-rings-12-13-14-16.html</v>
      </c>
      <c r="R3245" s="67"/>
      <c r="S3245" s="68"/>
      <c r="T3245" s="69"/>
      <c r="U3245" s="69"/>
      <c r="V3245" s="69"/>
      <c r="W3245" s="69"/>
      <c r="X3245" s="69"/>
      <c r="Y3245" s="35"/>
      <c r="Z3245" s="35" t="s">
        <v>26908</v>
      </c>
      <c r="AA3245" s="36">
        <v>1</v>
      </c>
      <c r="AB3245" s="35" t="s">
        <v>27</v>
      </c>
      <c r="AC3245" s="35" t="str">
        <f>+IF(Tabla1[[#This Row],[STK]]="no","Sin STK", "STK disponible")</f>
        <v>STK disponible</v>
      </c>
      <c r="AD3245" s="35">
        <f>+I3245*J3245</f>
        <v>0</v>
      </c>
      <c r="AE3245" s="35">
        <f>+I3245*K3245</f>
        <v>0</v>
      </c>
      <c r="AF3245" s="36">
        <f>IF(Tabla1[[#This Row],[ref pack]]=1,Tabla1[[#This Row],[Pedido]],LCM(Tabla1[[#This Row],[MC VIEJO]],Tabla1[[#This Row],[Pedido]]))</f>
        <v>1</v>
      </c>
      <c r="AG3245" s="36">
        <f>+VLOOKUP(Tabla1[[#This Row],[Artículo]],'.'!$B$2:$D$11481,3,)</f>
        <v>1</v>
      </c>
      <c r="AH3245" s="37" t="str">
        <f>+IFERROR(SEARCH("pack",Tabla1[[#This Row],[PACK]]),"")</f>
        <v/>
      </c>
    </row>
    <row r="3246" spans="1:34" ht="24" customHeight="1" x14ac:dyDescent="0.2">
      <c r="A3246" s="50" t="s">
        <v>5930</v>
      </c>
      <c r="B3246" s="60" t="s">
        <v>6184</v>
      </c>
      <c r="C3246" s="61" t="s">
        <v>6185</v>
      </c>
      <c r="D3246" s="52" t="s">
        <v>9842</v>
      </c>
      <c r="E3246" s="53">
        <v>196655.35</v>
      </c>
      <c r="F3246" s="23" t="str">
        <f>+IFERROR(VLOOKUP(Tabla1[[#This Row],[Artículo]],'..'!$B$2:$D$569000,3,),"")</f>
        <v/>
      </c>
      <c r="G3246" s="24" t="str">
        <f>IF(H3246=AF3246,"", "Error MC")</f>
        <v>Error MC</v>
      </c>
      <c r="H3246" s="62"/>
      <c r="I3246" s="54">
        <f>+Tabla1[[#This Row],[MC]]*Tabla1[[#This Row],[Pedido]]*Tabla1[[#This Row],[PVC ]]</f>
        <v>0</v>
      </c>
      <c r="J3246" s="26">
        <v>0.21</v>
      </c>
      <c r="K3246" s="63"/>
      <c r="L3246" s="28" t="s">
        <v>17</v>
      </c>
      <c r="M3246" s="53">
        <v>345031.815</v>
      </c>
      <c r="N3246" s="64" t="str">
        <f>+IF(Tabla1[[#This Row],[F PMPI]]="SÍ","No","Sí")</f>
        <v>Sí</v>
      </c>
      <c r="O3246" s="65">
        <f>+Tabla1[[#This Row],[PVL]]*1.055</f>
        <v>364008.56482500001</v>
      </c>
      <c r="P3246" s="65">
        <f>+Tabla1[[#This Row],[PVL]]*1.43</f>
        <v>493395.49544999999</v>
      </c>
      <c r="Q3246" s="66" t="str">
        <f>+HYPERLINK(Tabla1[[#This Row],[PAG]])</f>
        <v>https://todomusica.com.ar/efectos-de-percusion/1963-ssahfk01.html</v>
      </c>
      <c r="R3246" s="67"/>
      <c r="S3246" s="68"/>
      <c r="T3246" s="69"/>
      <c r="U3246" s="69"/>
      <c r="V3246" s="69"/>
      <c r="W3246" s="69"/>
      <c r="X3246" s="69"/>
      <c r="Y3246" s="35"/>
      <c r="Z3246" s="35" t="s">
        <v>26909</v>
      </c>
      <c r="AA3246" s="36">
        <v>1</v>
      </c>
      <c r="AB3246" s="35" t="s">
        <v>27</v>
      </c>
      <c r="AC3246" s="35" t="str">
        <f>+IF(Tabla1[[#This Row],[STK]]="no","Sin STK", "STK disponible")</f>
        <v>STK disponible</v>
      </c>
      <c r="AD3246" s="35">
        <f>+I3246*J3246</f>
        <v>0</v>
      </c>
      <c r="AE3246" s="35">
        <f>+I3246*K3246</f>
        <v>0</v>
      </c>
      <c r="AF3246" s="36">
        <f>IF(Tabla1[[#This Row],[ref pack]]=1,Tabla1[[#This Row],[Pedido]],LCM(Tabla1[[#This Row],[MC VIEJO]],Tabla1[[#This Row],[Pedido]]))</f>
        <v>1</v>
      </c>
      <c r="AG3246" s="36">
        <f>+VLOOKUP(Tabla1[[#This Row],[Artículo]],'.'!$B$2:$D$11481,3,)</f>
        <v>1</v>
      </c>
      <c r="AH3246" s="37" t="str">
        <f>+IFERROR(SEARCH("pack",Tabla1[[#This Row],[PACK]]),"")</f>
        <v/>
      </c>
    </row>
    <row r="3247" spans="1:34" ht="24" customHeight="1" x14ac:dyDescent="0.2">
      <c r="A3247" s="50" t="s">
        <v>5930</v>
      </c>
      <c r="B3247" s="60" t="s">
        <v>6186</v>
      </c>
      <c r="C3247" s="61" t="s">
        <v>6187</v>
      </c>
      <c r="D3247" s="52" t="s">
        <v>27</v>
      </c>
      <c r="E3247" s="53">
        <v>8354.59</v>
      </c>
      <c r="F3247" s="23" t="str">
        <f>+IFERROR(VLOOKUP(Tabla1[[#This Row],[Artículo]],'..'!$B$2:$D$569000,3,),"")</f>
        <v/>
      </c>
      <c r="G3247" s="24" t="str">
        <f>IF(H3247=AF3247,"", "Error MC")</f>
        <v>Error MC</v>
      </c>
      <c r="H3247" s="62"/>
      <c r="I3247" s="54">
        <f>+Tabla1[[#This Row],[MC]]*Tabla1[[#This Row],[Pedido]]*Tabla1[[#This Row],[PVC ]]</f>
        <v>0</v>
      </c>
      <c r="J3247" s="26">
        <v>0.21</v>
      </c>
      <c r="K3247" s="63"/>
      <c r="L3247" s="28" t="s">
        <v>17</v>
      </c>
      <c r="M3247" s="53">
        <v>14658.134</v>
      </c>
      <c r="N3247" s="64" t="str">
        <f>+IF(Tabla1[[#This Row],[F PMPI]]="SÍ","No","Sí")</f>
        <v>No</v>
      </c>
      <c r="O3247" s="65">
        <f>+Tabla1[[#This Row],[PVL]]*1.055</f>
        <v>15464.33137</v>
      </c>
      <c r="P3247" s="65">
        <f>+Tabla1[[#This Row],[PVL]]*1.43</f>
        <v>20961.13162</v>
      </c>
      <c r="Q3247" s="66" t="str">
        <f>+HYPERLINK(Tabla1[[#This Row],[PAG]])</f>
        <v>https://todomusica.com.ar/productos-sin-categorias-de-netsuite/1260-ss020900.html</v>
      </c>
      <c r="R3247" s="67"/>
      <c r="S3247" s="68"/>
      <c r="T3247" s="69"/>
      <c r="U3247" s="69"/>
      <c r="V3247" s="69"/>
      <c r="W3247" s="69"/>
      <c r="X3247" s="69"/>
      <c r="Y3247" s="35"/>
      <c r="Z3247" s="35" t="s">
        <v>26910</v>
      </c>
      <c r="AA3247" s="36">
        <v>1</v>
      </c>
      <c r="AB3247" s="35" t="s">
        <v>9849</v>
      </c>
      <c r="AC3247" s="35" t="str">
        <f>+IF(Tabla1[[#This Row],[STK]]="no","Sin STK", "STK disponible")</f>
        <v>Sin STK</v>
      </c>
      <c r="AD3247" s="35">
        <f>+I3247*J3247</f>
        <v>0</v>
      </c>
      <c r="AE3247" s="35">
        <f>+I3247*K3247</f>
        <v>0</v>
      </c>
      <c r="AF3247" s="36">
        <f>IF(Tabla1[[#This Row],[ref pack]]=1,Tabla1[[#This Row],[Pedido]],LCM(Tabla1[[#This Row],[MC VIEJO]],Tabla1[[#This Row],[Pedido]]))</f>
        <v>1</v>
      </c>
      <c r="AG3247" s="36">
        <f>+VLOOKUP(Tabla1[[#This Row],[Artículo]],'.'!$B$2:$D$11481,3,)</f>
        <v>1</v>
      </c>
      <c r="AH3247" s="37" t="str">
        <f>+IFERROR(SEARCH("pack",Tabla1[[#This Row],[PACK]]),"")</f>
        <v/>
      </c>
    </row>
    <row r="3248" spans="1:34" ht="24" customHeight="1" x14ac:dyDescent="0.2">
      <c r="A3248" s="50" t="s">
        <v>5930</v>
      </c>
      <c r="B3248" s="60" t="s">
        <v>6188</v>
      </c>
      <c r="C3248" s="61" t="s">
        <v>6189</v>
      </c>
      <c r="D3248" s="52" t="s">
        <v>27</v>
      </c>
      <c r="E3248" s="53">
        <v>8354.59</v>
      </c>
      <c r="F3248" s="23" t="str">
        <f>+IFERROR(VLOOKUP(Tabla1[[#This Row],[Artículo]],'..'!$B$2:$D$569000,3,),"")</f>
        <v/>
      </c>
      <c r="G3248" s="24" t="str">
        <f>IF(H3248=AF3248,"", "Error MC")</f>
        <v>Error MC</v>
      </c>
      <c r="H3248" s="62"/>
      <c r="I3248" s="54">
        <f>+Tabla1[[#This Row],[MC]]*Tabla1[[#This Row],[Pedido]]*Tabla1[[#This Row],[PVC ]]</f>
        <v>0</v>
      </c>
      <c r="J3248" s="26">
        <v>0.21</v>
      </c>
      <c r="K3248" s="63"/>
      <c r="L3248" s="28" t="s">
        <v>17</v>
      </c>
      <c r="M3248" s="53">
        <v>14658.134</v>
      </c>
      <c r="N3248" s="64" t="str">
        <f>+IF(Tabla1[[#This Row],[F PMPI]]="SÍ","No","Sí")</f>
        <v>Sí</v>
      </c>
      <c r="O3248" s="65">
        <f>+Tabla1[[#This Row],[PVL]]*1.055</f>
        <v>15464.33137</v>
      </c>
      <c r="P3248" s="65">
        <f>+Tabla1[[#This Row],[PVL]]*1.43</f>
        <v>20961.13162</v>
      </c>
      <c r="Q3248" s="66" t="str">
        <f>+HYPERLINK(Tabla1[[#This Row],[PAG]])</f>
        <v>https://todomusica.com.ar/efectos-de-percusion/2134-ss030900.html</v>
      </c>
      <c r="R3248" s="67"/>
      <c r="S3248" s="68"/>
      <c r="T3248" s="69"/>
      <c r="U3248" s="69"/>
      <c r="V3248" s="69"/>
      <c r="W3248" s="69"/>
      <c r="X3248" s="69"/>
      <c r="Y3248" s="35"/>
      <c r="Z3248" s="35" t="s">
        <v>26911</v>
      </c>
      <c r="AA3248" s="36">
        <v>1</v>
      </c>
      <c r="AB3248" s="35" t="s">
        <v>27</v>
      </c>
      <c r="AC3248" s="35" t="str">
        <f>+IF(Tabla1[[#This Row],[STK]]="no","Sin STK", "STK disponible")</f>
        <v>Sin STK</v>
      </c>
      <c r="AD3248" s="35">
        <f>+I3248*J3248</f>
        <v>0</v>
      </c>
      <c r="AE3248" s="35">
        <f>+I3248*K3248</f>
        <v>0</v>
      </c>
      <c r="AF3248" s="36">
        <f>IF(Tabla1[[#This Row],[ref pack]]=1,Tabla1[[#This Row],[Pedido]],LCM(Tabla1[[#This Row],[MC VIEJO]],Tabla1[[#This Row],[Pedido]]))</f>
        <v>1</v>
      </c>
      <c r="AG3248" s="36">
        <f>+VLOOKUP(Tabla1[[#This Row],[Artículo]],'.'!$B$2:$D$11481,3,)</f>
        <v>1</v>
      </c>
      <c r="AH3248" s="37" t="str">
        <f>+IFERROR(SEARCH("pack",Tabla1[[#This Row],[PACK]]),"")</f>
        <v/>
      </c>
    </row>
    <row r="3249" spans="1:34" ht="24" customHeight="1" x14ac:dyDescent="0.2">
      <c r="A3249" s="50" t="s">
        <v>5930</v>
      </c>
      <c r="B3249" s="60" t="s">
        <v>6190</v>
      </c>
      <c r="C3249" s="61" t="s">
        <v>6191</v>
      </c>
      <c r="D3249" s="52" t="s">
        <v>27</v>
      </c>
      <c r="E3249" s="53">
        <v>16045.54</v>
      </c>
      <c r="F3249" s="23" t="str">
        <f>+IFERROR(VLOOKUP(Tabla1[[#This Row],[Artículo]],'..'!$B$2:$D$569000,3,),"")</f>
        <v/>
      </c>
      <c r="G3249" s="24" t="str">
        <f>IF(H3249=AF3249,"", "Error MC")</f>
        <v>Error MC</v>
      </c>
      <c r="H3249" s="62"/>
      <c r="I3249" s="54">
        <f>+Tabla1[[#This Row],[MC]]*Tabla1[[#This Row],[Pedido]]*Tabla1[[#This Row],[PVC ]]</f>
        <v>0</v>
      </c>
      <c r="J3249" s="26">
        <v>0.21</v>
      </c>
      <c r="K3249" s="63"/>
      <c r="L3249" s="28" t="s">
        <v>17</v>
      </c>
      <c r="M3249" s="53">
        <v>28151.896000000001</v>
      </c>
      <c r="N3249" s="64" t="str">
        <f>+IF(Tabla1[[#This Row],[F PMPI]]="SÍ","No","Sí")</f>
        <v>Sí</v>
      </c>
      <c r="O3249" s="65">
        <f>+Tabla1[[#This Row],[PVL]]*1.055</f>
        <v>29700.25028</v>
      </c>
      <c r="P3249" s="65">
        <f>+Tabla1[[#This Row],[PVL]]*1.43</f>
        <v>40257.211279999996</v>
      </c>
      <c r="Q3249" s="66" t="str">
        <f>+HYPERLINK(Tabla1[[#This Row],[PAG]])</f>
        <v>https://todomusica.com.ar/panderetas/8589-ta-4106-47.html</v>
      </c>
      <c r="R3249" s="67"/>
      <c r="S3249" s="68"/>
      <c r="T3249" s="69"/>
      <c r="U3249" s="69"/>
      <c r="V3249" s="69"/>
      <c r="W3249" s="69"/>
      <c r="X3249" s="69"/>
      <c r="Y3249" s="35"/>
      <c r="Z3249" s="35" t="s">
        <v>26912</v>
      </c>
      <c r="AA3249" s="36">
        <v>1</v>
      </c>
      <c r="AB3249" s="35" t="s">
        <v>27</v>
      </c>
      <c r="AC3249" s="35" t="str">
        <f>+IF(Tabla1[[#This Row],[STK]]="no","Sin STK", "STK disponible")</f>
        <v>Sin STK</v>
      </c>
      <c r="AD3249" s="35">
        <f>+I3249*J3249</f>
        <v>0</v>
      </c>
      <c r="AE3249" s="35">
        <f>+I3249*K3249</f>
        <v>0</v>
      </c>
      <c r="AF3249" s="36">
        <f>IF(Tabla1[[#This Row],[ref pack]]=1,Tabla1[[#This Row],[Pedido]],LCM(Tabla1[[#This Row],[MC VIEJO]],Tabla1[[#This Row],[Pedido]]))</f>
        <v>1</v>
      </c>
      <c r="AG3249" s="36">
        <f>+VLOOKUP(Tabla1[[#This Row],[Artículo]],'.'!$B$2:$D$11481,3,)</f>
        <v>1</v>
      </c>
      <c r="AH3249" s="37" t="str">
        <f>+IFERROR(SEARCH("pack",Tabla1[[#This Row],[PACK]]),"")</f>
        <v/>
      </c>
    </row>
    <row r="3250" spans="1:34" ht="24" customHeight="1" x14ac:dyDescent="0.2">
      <c r="A3250" s="50" t="s">
        <v>5930</v>
      </c>
      <c r="B3250" s="60" t="s">
        <v>6192</v>
      </c>
      <c r="C3250" s="61" t="s">
        <v>6193</v>
      </c>
      <c r="D3250" s="52" t="s">
        <v>27</v>
      </c>
      <c r="E3250" s="53">
        <v>20485.53</v>
      </c>
      <c r="F3250" s="23" t="str">
        <f>+IFERROR(VLOOKUP(Tabla1[[#This Row],[Artículo]],'..'!$B$2:$D$569000,3,),"")</f>
        <v/>
      </c>
      <c r="G3250" s="24" t="str">
        <f>IF(H3250=AF3250,"", "Error MC")</f>
        <v>Error MC</v>
      </c>
      <c r="H3250" s="62"/>
      <c r="I3250" s="54">
        <f>+Tabla1[[#This Row],[MC]]*Tabla1[[#This Row],[Pedido]]*Tabla1[[#This Row],[PVC ]]</f>
        <v>0</v>
      </c>
      <c r="J3250" s="26">
        <v>0.21</v>
      </c>
      <c r="K3250" s="63"/>
      <c r="L3250" s="28" t="s">
        <v>17</v>
      </c>
      <c r="M3250" s="53">
        <v>35941.864000000001</v>
      </c>
      <c r="N3250" s="64" t="str">
        <f>+IF(Tabla1[[#This Row],[F PMPI]]="SÍ","No","Sí")</f>
        <v>Sí</v>
      </c>
      <c r="O3250" s="65">
        <f>+Tabla1[[#This Row],[PVL]]*1.055</f>
        <v>37918.666519999999</v>
      </c>
      <c r="P3250" s="65">
        <f>+Tabla1[[#This Row],[PVL]]*1.43</f>
        <v>51396.865519999999</v>
      </c>
      <c r="Q3250" s="66" t="str">
        <f>+HYPERLINK(Tabla1[[#This Row],[PAG]])</f>
        <v>https://todomusica.com.ar/panderetas/8590-a-4106-48.html</v>
      </c>
      <c r="R3250" s="67"/>
      <c r="S3250" s="68"/>
      <c r="T3250" s="69"/>
      <c r="U3250" s="69"/>
      <c r="V3250" s="69"/>
      <c r="W3250" s="69"/>
      <c r="X3250" s="69"/>
      <c r="Y3250" s="35"/>
      <c r="Z3250" s="35" t="s">
        <v>26913</v>
      </c>
      <c r="AA3250" s="36">
        <v>1</v>
      </c>
      <c r="AB3250" s="35" t="s">
        <v>27</v>
      </c>
      <c r="AC3250" s="35" t="str">
        <f>+IF(Tabla1[[#This Row],[STK]]="no","Sin STK", "STK disponible")</f>
        <v>Sin STK</v>
      </c>
      <c r="AD3250" s="35">
        <f>+I3250*J3250</f>
        <v>0</v>
      </c>
      <c r="AE3250" s="35">
        <f>+I3250*K3250</f>
        <v>0</v>
      </c>
      <c r="AF3250" s="36">
        <f>IF(Tabla1[[#This Row],[ref pack]]=1,Tabla1[[#This Row],[Pedido]],LCM(Tabla1[[#This Row],[MC VIEJO]],Tabla1[[#This Row],[Pedido]]))</f>
        <v>1</v>
      </c>
      <c r="AG3250" s="36">
        <f>+VLOOKUP(Tabla1[[#This Row],[Artículo]],'.'!$B$2:$D$11481,3,)</f>
        <v>1</v>
      </c>
      <c r="AH3250" s="37" t="str">
        <f>+IFERROR(SEARCH("pack",Tabla1[[#This Row],[PACK]]),"")</f>
        <v/>
      </c>
    </row>
    <row r="3251" spans="1:34" ht="24" customHeight="1" x14ac:dyDescent="0.2">
      <c r="A3251" s="50" t="s">
        <v>5930</v>
      </c>
      <c r="B3251" s="60" t="s">
        <v>6194</v>
      </c>
      <c r="C3251" s="61" t="s">
        <v>6195</v>
      </c>
      <c r="D3251" s="52" t="s">
        <v>9841</v>
      </c>
      <c r="E3251" s="53">
        <v>25172.83</v>
      </c>
      <c r="F3251" s="23" t="str">
        <f>+IFERROR(VLOOKUP(Tabla1[[#This Row],[Artículo]],'..'!$B$2:$D$569000,3,),"")</f>
        <v/>
      </c>
      <c r="G3251" s="24" t="str">
        <f>IF(H3251=AF3251,"", "Error MC")</f>
        <v>Error MC</v>
      </c>
      <c r="H3251" s="62"/>
      <c r="I3251" s="54">
        <f>+Tabla1[[#This Row],[MC]]*Tabla1[[#This Row],[Pedido]]*Tabla1[[#This Row],[PVC ]]</f>
        <v>0</v>
      </c>
      <c r="J3251" s="26">
        <v>0.21</v>
      </c>
      <c r="K3251" s="63"/>
      <c r="L3251" s="28" t="s">
        <v>17</v>
      </c>
      <c r="M3251" s="53">
        <v>44165.726000000002</v>
      </c>
      <c r="N3251" s="64" t="str">
        <f>+IF(Tabla1[[#This Row],[F PMPI]]="SÍ","No","Sí")</f>
        <v>Sí</v>
      </c>
      <c r="O3251" s="65">
        <f>+Tabla1[[#This Row],[PVL]]*1.055</f>
        <v>46594.840929999998</v>
      </c>
      <c r="P3251" s="65">
        <f>+Tabla1[[#This Row],[PVL]]*1.43</f>
        <v>63156.98818</v>
      </c>
      <c r="Q3251" s="66" t="str">
        <f>+HYPERLINK(Tabla1[[#This Row],[PAG]])</f>
        <v>https://todomusica.com.ar/panderetas/8591-ta-4108-43.html</v>
      </c>
      <c r="R3251" s="67"/>
      <c r="S3251" s="68"/>
      <c r="T3251" s="69"/>
      <c r="U3251" s="69"/>
      <c r="V3251" s="69"/>
      <c r="W3251" s="69"/>
      <c r="X3251" s="69"/>
      <c r="Y3251" s="35"/>
      <c r="Z3251" s="35" t="s">
        <v>26914</v>
      </c>
      <c r="AA3251" s="36">
        <v>1</v>
      </c>
      <c r="AB3251" s="35" t="s">
        <v>27</v>
      </c>
      <c r="AC3251" s="35" t="str">
        <f>+IF(Tabla1[[#This Row],[STK]]="no","Sin STK", "STK disponible")</f>
        <v>STK disponible</v>
      </c>
      <c r="AD3251" s="35">
        <f>+I3251*J3251</f>
        <v>0</v>
      </c>
      <c r="AE3251" s="35">
        <f>+I3251*K3251</f>
        <v>0</v>
      </c>
      <c r="AF3251" s="36">
        <f>IF(Tabla1[[#This Row],[ref pack]]=1,Tabla1[[#This Row],[Pedido]],LCM(Tabla1[[#This Row],[MC VIEJO]],Tabla1[[#This Row],[Pedido]]))</f>
        <v>1</v>
      </c>
      <c r="AG3251" s="36">
        <f>+VLOOKUP(Tabla1[[#This Row],[Artículo]],'.'!$B$2:$D$11481,3,)</f>
        <v>1</v>
      </c>
      <c r="AH3251" s="37" t="str">
        <f>+IFERROR(SEARCH("pack",Tabla1[[#This Row],[PACK]]),"")</f>
        <v/>
      </c>
    </row>
    <row r="3252" spans="1:34" ht="24" customHeight="1" x14ac:dyDescent="0.2">
      <c r="A3252" s="50" t="s">
        <v>5930</v>
      </c>
      <c r="B3252" s="60" t="s">
        <v>6196</v>
      </c>
      <c r="C3252" s="61" t="s">
        <v>6197</v>
      </c>
      <c r="D3252" s="52" t="s">
        <v>9841</v>
      </c>
      <c r="E3252" s="53">
        <v>25172.83</v>
      </c>
      <c r="F3252" s="23" t="str">
        <f>+IFERROR(VLOOKUP(Tabla1[[#This Row],[Artículo]],'..'!$B$2:$D$569000,3,),"")</f>
        <v/>
      </c>
      <c r="G3252" s="24" t="str">
        <f>IF(H3252=AF3252,"", "Error MC")</f>
        <v>Error MC</v>
      </c>
      <c r="H3252" s="62"/>
      <c r="I3252" s="54">
        <f>+Tabla1[[#This Row],[MC]]*Tabla1[[#This Row],[Pedido]]*Tabla1[[#This Row],[PVC ]]</f>
        <v>0</v>
      </c>
      <c r="J3252" s="26">
        <v>0.21</v>
      </c>
      <c r="K3252" s="63"/>
      <c r="L3252" s="28" t="s">
        <v>17</v>
      </c>
      <c r="M3252" s="53">
        <v>44165.726000000002</v>
      </c>
      <c r="N3252" s="64" t="str">
        <f>+IF(Tabla1[[#This Row],[F PMPI]]="SÍ","No","Sí")</f>
        <v>Sí</v>
      </c>
      <c r="O3252" s="65">
        <f>+Tabla1[[#This Row],[PVL]]*1.055</f>
        <v>46594.840929999998</v>
      </c>
      <c r="P3252" s="65">
        <f>+Tabla1[[#This Row],[PVL]]*1.43</f>
        <v>63156.98818</v>
      </c>
      <c r="Q3252" s="66" t="str">
        <f>+HYPERLINK(Tabla1[[#This Row],[PAG]])</f>
        <v>https://todomusica.com.ar/panderetas/5618-404.html</v>
      </c>
      <c r="R3252" s="67"/>
      <c r="S3252" s="68"/>
      <c r="T3252" s="69"/>
      <c r="U3252" s="69"/>
      <c r="V3252" s="69"/>
      <c r="W3252" s="69"/>
      <c r="X3252" s="69"/>
      <c r="Y3252" s="35"/>
      <c r="Z3252" s="35" t="s">
        <v>26915</v>
      </c>
      <c r="AA3252" s="36">
        <v>1</v>
      </c>
      <c r="AB3252" s="35" t="s">
        <v>27</v>
      </c>
      <c r="AC3252" s="35" t="str">
        <f>+IF(Tabla1[[#This Row],[STK]]="no","Sin STK", "STK disponible")</f>
        <v>STK disponible</v>
      </c>
      <c r="AD3252" s="35">
        <f>+I3252*J3252</f>
        <v>0</v>
      </c>
      <c r="AE3252" s="35">
        <f>+I3252*K3252</f>
        <v>0</v>
      </c>
      <c r="AF3252" s="36">
        <f>IF(Tabla1[[#This Row],[ref pack]]=1,Tabla1[[#This Row],[Pedido]],LCM(Tabla1[[#This Row],[MC VIEJO]],Tabla1[[#This Row],[Pedido]]))</f>
        <v>1</v>
      </c>
      <c r="AG3252" s="36">
        <f>+VLOOKUP(Tabla1[[#This Row],[Artículo]],'.'!$B$2:$D$11481,3,)</f>
        <v>1</v>
      </c>
      <c r="AH3252" s="37" t="str">
        <f>+IFERROR(SEARCH("pack",Tabla1[[#This Row],[PACK]]),"")</f>
        <v/>
      </c>
    </row>
    <row r="3253" spans="1:34" ht="24" customHeight="1" x14ac:dyDescent="0.2">
      <c r="A3253" s="50" t="s">
        <v>5930</v>
      </c>
      <c r="B3253" s="60" t="s">
        <v>6198</v>
      </c>
      <c r="C3253" s="61" t="s">
        <v>6199</v>
      </c>
      <c r="D3253" s="52" t="s">
        <v>9841</v>
      </c>
      <c r="E3253" s="53">
        <v>25172.83</v>
      </c>
      <c r="F3253" s="23" t="str">
        <f>+IFERROR(VLOOKUP(Tabla1[[#This Row],[Artículo]],'..'!$B$2:$D$569000,3,),"")</f>
        <v/>
      </c>
      <c r="G3253" s="24" t="str">
        <f>IF(H3253=AF3253,"", "Error MC")</f>
        <v>Error MC</v>
      </c>
      <c r="H3253" s="62"/>
      <c r="I3253" s="54">
        <f>+Tabla1[[#This Row],[MC]]*Tabla1[[#This Row],[Pedido]]*Tabla1[[#This Row],[PVC ]]</f>
        <v>0</v>
      </c>
      <c r="J3253" s="26">
        <v>0.21</v>
      </c>
      <c r="K3253" s="63"/>
      <c r="L3253" s="28" t="s">
        <v>17</v>
      </c>
      <c r="M3253" s="53">
        <v>44165.726000000002</v>
      </c>
      <c r="N3253" s="64" t="str">
        <f>+IF(Tabla1[[#This Row],[F PMPI]]="SÍ","No","Sí")</f>
        <v>Sí</v>
      </c>
      <c r="O3253" s="65">
        <f>+Tabla1[[#This Row],[PVL]]*1.055</f>
        <v>46594.840929999998</v>
      </c>
      <c r="P3253" s="65">
        <f>+Tabla1[[#This Row],[PVL]]*1.43</f>
        <v>63156.98818</v>
      </c>
      <c r="Q3253" s="66" t="str">
        <f>+HYPERLINK(Tabla1[[#This Row],[PAG]])</f>
        <v>https://todomusica.com.ar/panderetas/5618-404.html</v>
      </c>
      <c r="R3253" s="67"/>
      <c r="S3253" s="68"/>
      <c r="T3253" s="69"/>
      <c r="U3253" s="69"/>
      <c r="V3253" s="69"/>
      <c r="W3253" s="69"/>
      <c r="X3253" s="69"/>
      <c r="Y3253" s="35"/>
      <c r="Z3253" s="35" t="s">
        <v>26915</v>
      </c>
      <c r="AA3253" s="36">
        <v>1</v>
      </c>
      <c r="AB3253" s="35" t="s">
        <v>27</v>
      </c>
      <c r="AC3253" s="35" t="str">
        <f>+IF(Tabla1[[#This Row],[STK]]="no","Sin STK", "STK disponible")</f>
        <v>STK disponible</v>
      </c>
      <c r="AD3253" s="35">
        <f>+I3253*J3253</f>
        <v>0</v>
      </c>
      <c r="AE3253" s="35">
        <f>+I3253*K3253</f>
        <v>0</v>
      </c>
      <c r="AF3253" s="36">
        <f>IF(Tabla1[[#This Row],[ref pack]]=1,Tabla1[[#This Row],[Pedido]],LCM(Tabla1[[#This Row],[MC VIEJO]],Tabla1[[#This Row],[Pedido]]))</f>
        <v>1</v>
      </c>
      <c r="AG3253" s="36">
        <f>+VLOOKUP(Tabla1[[#This Row],[Artículo]],'.'!$B$2:$D$11481,3,)</f>
        <v>1</v>
      </c>
      <c r="AH3253" s="37" t="str">
        <f>+IFERROR(SEARCH("pack",Tabla1[[#This Row],[PACK]]),"")</f>
        <v/>
      </c>
    </row>
    <row r="3254" spans="1:34" ht="24" customHeight="1" x14ac:dyDescent="0.2">
      <c r="A3254" s="50" t="s">
        <v>5930</v>
      </c>
      <c r="B3254" s="60" t="s">
        <v>6200</v>
      </c>
      <c r="C3254" s="61" t="s">
        <v>6201</v>
      </c>
      <c r="D3254" s="52" t="s">
        <v>27</v>
      </c>
      <c r="E3254" s="53">
        <v>31020.84</v>
      </c>
      <c r="F3254" s="23" t="str">
        <f>+IFERROR(VLOOKUP(Tabla1[[#This Row],[Artículo]],'..'!$B$2:$D$569000,3,),"")</f>
        <v/>
      </c>
      <c r="G3254" s="24" t="str">
        <f>IF(H3254=AF3254,"", "Error MC")</f>
        <v>Error MC</v>
      </c>
      <c r="H3254" s="62"/>
      <c r="I3254" s="54">
        <f>+Tabla1[[#This Row],[MC]]*Tabla1[[#This Row],[Pedido]]*Tabla1[[#This Row],[PVC ]]</f>
        <v>0</v>
      </c>
      <c r="J3254" s="26">
        <v>0.21</v>
      </c>
      <c r="K3254" s="63"/>
      <c r="L3254" s="28" t="s">
        <v>17</v>
      </c>
      <c r="M3254" s="53">
        <v>54426.065999999999</v>
      </c>
      <c r="N3254" s="64" t="str">
        <f>+IF(Tabla1[[#This Row],[F PMPI]]="SÍ","No","Sí")</f>
        <v>Sí</v>
      </c>
      <c r="O3254" s="65">
        <f>+Tabla1[[#This Row],[PVL]]*1.055</f>
        <v>57419.499629999998</v>
      </c>
      <c r="P3254" s="65">
        <f>+Tabla1[[#This Row],[PVL]]*1.43</f>
        <v>77829.274379999988</v>
      </c>
      <c r="Q3254" s="66" t="str">
        <f>+HYPERLINK(Tabla1[[#This Row],[PAG]])</f>
        <v>https://todomusica.com.ar/panderetas/8592-ta-4208-43.html</v>
      </c>
      <c r="R3254" s="67"/>
      <c r="S3254" s="68"/>
      <c r="T3254" s="69"/>
      <c r="U3254" s="69"/>
      <c r="V3254" s="69"/>
      <c r="W3254" s="69"/>
      <c r="X3254" s="69"/>
      <c r="Y3254" s="35"/>
      <c r="Z3254" s="35" t="s">
        <v>26916</v>
      </c>
      <c r="AA3254" s="36">
        <v>1</v>
      </c>
      <c r="AB3254" s="35" t="s">
        <v>27</v>
      </c>
      <c r="AC3254" s="35" t="str">
        <f>+IF(Tabla1[[#This Row],[STK]]="no","Sin STK", "STK disponible")</f>
        <v>Sin STK</v>
      </c>
      <c r="AD3254" s="35">
        <f>+I3254*J3254</f>
        <v>0</v>
      </c>
      <c r="AE3254" s="35">
        <f>+I3254*K3254</f>
        <v>0</v>
      </c>
      <c r="AF3254" s="36">
        <f>IF(Tabla1[[#This Row],[ref pack]]=1,Tabla1[[#This Row],[Pedido]],LCM(Tabla1[[#This Row],[MC VIEJO]],Tabla1[[#This Row],[Pedido]]))</f>
        <v>1</v>
      </c>
      <c r="AG3254" s="36">
        <f>+VLOOKUP(Tabla1[[#This Row],[Artículo]],'.'!$B$2:$D$11481,3,)</f>
        <v>1</v>
      </c>
      <c r="AH3254" s="37" t="str">
        <f>+IFERROR(SEARCH("pack",Tabla1[[#This Row],[PACK]]),"")</f>
        <v/>
      </c>
    </row>
    <row r="3255" spans="1:34" ht="24" customHeight="1" x14ac:dyDescent="0.2">
      <c r="A3255" s="50" t="s">
        <v>5930</v>
      </c>
      <c r="B3255" s="60" t="s">
        <v>6202</v>
      </c>
      <c r="C3255" s="61" t="s">
        <v>6203</v>
      </c>
      <c r="D3255" s="52" t="s">
        <v>9841</v>
      </c>
      <c r="E3255" s="53">
        <v>31020.84</v>
      </c>
      <c r="F3255" s="23" t="str">
        <f>+IFERROR(VLOOKUP(Tabla1[[#This Row],[Artículo]],'..'!$B$2:$D$569000,3,),"")</f>
        <v/>
      </c>
      <c r="G3255" s="24" t="str">
        <f>IF(H3255=AF3255,"", "Error MC")</f>
        <v>Error MC</v>
      </c>
      <c r="H3255" s="62"/>
      <c r="I3255" s="54">
        <f>+Tabla1[[#This Row],[MC]]*Tabla1[[#This Row],[Pedido]]*Tabla1[[#This Row],[PVC ]]</f>
        <v>0</v>
      </c>
      <c r="J3255" s="26">
        <v>0.21</v>
      </c>
      <c r="K3255" s="63"/>
      <c r="L3255" s="28" t="s">
        <v>17</v>
      </c>
      <c r="M3255" s="53">
        <v>54426.065999999999</v>
      </c>
      <c r="N3255" s="64" t="str">
        <f>+IF(Tabla1[[#This Row],[F PMPI]]="SÍ","No","Sí")</f>
        <v>Sí</v>
      </c>
      <c r="O3255" s="65">
        <f>+Tabla1[[#This Row],[PVL]]*1.055</f>
        <v>57419.499629999998</v>
      </c>
      <c r="P3255" s="65">
        <f>+Tabla1[[#This Row],[PVL]]*1.43</f>
        <v>77829.274379999988</v>
      </c>
      <c r="Q3255" s="66" t="str">
        <f>+HYPERLINK(Tabla1[[#This Row],[PAG]])</f>
        <v>https://todomusica.com.ar/panderetas/8593-ta-4208-48.html</v>
      </c>
      <c r="R3255" s="67"/>
      <c r="S3255" s="68"/>
      <c r="T3255" s="69"/>
      <c r="U3255" s="69"/>
      <c r="V3255" s="69"/>
      <c r="W3255" s="69"/>
      <c r="X3255" s="69"/>
      <c r="Y3255" s="35"/>
      <c r="Z3255" s="35" t="s">
        <v>26917</v>
      </c>
      <c r="AA3255" s="36">
        <v>1</v>
      </c>
      <c r="AB3255" s="35" t="s">
        <v>27</v>
      </c>
      <c r="AC3255" s="35" t="str">
        <f>+IF(Tabla1[[#This Row],[STK]]="no","Sin STK", "STK disponible")</f>
        <v>STK disponible</v>
      </c>
      <c r="AD3255" s="35">
        <f>+I3255*J3255</f>
        <v>0</v>
      </c>
      <c r="AE3255" s="35">
        <f>+I3255*K3255</f>
        <v>0</v>
      </c>
      <c r="AF3255" s="36">
        <f>IF(Tabla1[[#This Row],[ref pack]]=1,Tabla1[[#This Row],[Pedido]],LCM(Tabla1[[#This Row],[MC VIEJO]],Tabla1[[#This Row],[Pedido]]))</f>
        <v>1</v>
      </c>
      <c r="AG3255" s="36">
        <f>+VLOOKUP(Tabla1[[#This Row],[Artículo]],'.'!$B$2:$D$11481,3,)</f>
        <v>1</v>
      </c>
      <c r="AH3255" s="37" t="str">
        <f>+IFERROR(SEARCH("pack",Tabla1[[#This Row],[PACK]]),"")</f>
        <v/>
      </c>
    </row>
    <row r="3256" spans="1:34" ht="24" customHeight="1" x14ac:dyDescent="0.2">
      <c r="A3256" s="50" t="s">
        <v>5930</v>
      </c>
      <c r="B3256" s="60" t="s">
        <v>6204</v>
      </c>
      <c r="C3256" s="61" t="s">
        <v>6205</v>
      </c>
      <c r="D3256" s="52" t="s">
        <v>27</v>
      </c>
      <c r="E3256" s="53">
        <v>14111.24</v>
      </c>
      <c r="F3256" s="23" t="str">
        <f>+IFERROR(VLOOKUP(Tabla1[[#This Row],[Artículo]],'..'!$B$2:$D$569000,3,),"")</f>
        <v/>
      </c>
      <c r="G3256" s="24" t="str">
        <f>IF(H3256=AF3256,"", "Error MC")</f>
        <v>Error MC</v>
      </c>
      <c r="H3256" s="62"/>
      <c r="I3256" s="54">
        <f>+Tabla1[[#This Row],[MC]]*Tabla1[[#This Row],[Pedido]]*Tabla1[[#This Row],[PVC ]]</f>
        <v>0</v>
      </c>
      <c r="J3256" s="26">
        <v>0.21</v>
      </c>
      <c r="K3256" s="63"/>
      <c r="L3256" s="28" t="s">
        <v>17</v>
      </c>
      <c r="M3256" s="53">
        <v>24758.172999999999</v>
      </c>
      <c r="N3256" s="64" t="str">
        <f>+IF(Tabla1[[#This Row],[F PMPI]]="SÍ","No","Sí")</f>
        <v>Sí</v>
      </c>
      <c r="O3256" s="65">
        <f>+Tabla1[[#This Row],[PVL]]*1.055</f>
        <v>26119.872514999995</v>
      </c>
      <c r="P3256" s="65">
        <f>+Tabla1[[#This Row],[PVL]]*1.43</f>
        <v>35404.187389999999</v>
      </c>
      <c r="Q3256" s="66" t="str">
        <f>+HYPERLINK(Tabla1[[#This Row],[PAG]])</f>
        <v>https://todomusica.com.ar/panderetas/5619-404.html</v>
      </c>
      <c r="R3256" s="67"/>
      <c r="S3256" s="68"/>
      <c r="T3256" s="69"/>
      <c r="U3256" s="69"/>
      <c r="V3256" s="69"/>
      <c r="W3256" s="69"/>
      <c r="X3256" s="69"/>
      <c r="Y3256" s="35"/>
      <c r="Z3256" s="35" t="s">
        <v>26918</v>
      </c>
      <c r="AA3256" s="36">
        <v>1</v>
      </c>
      <c r="AB3256" s="35" t="s">
        <v>27</v>
      </c>
      <c r="AC3256" s="35" t="str">
        <f>+IF(Tabla1[[#This Row],[STK]]="no","Sin STK", "STK disponible")</f>
        <v>Sin STK</v>
      </c>
      <c r="AD3256" s="35">
        <f>+I3256*J3256</f>
        <v>0</v>
      </c>
      <c r="AE3256" s="35">
        <f>+I3256*K3256</f>
        <v>0</v>
      </c>
      <c r="AF3256" s="36">
        <f>IF(Tabla1[[#This Row],[ref pack]]=1,Tabla1[[#This Row],[Pedido]],LCM(Tabla1[[#This Row],[MC VIEJO]],Tabla1[[#This Row],[Pedido]]))</f>
        <v>1</v>
      </c>
      <c r="AG3256" s="36">
        <f>+VLOOKUP(Tabla1[[#This Row],[Artículo]],'.'!$B$2:$D$11481,3,)</f>
        <v>1</v>
      </c>
      <c r="AH3256" s="37" t="str">
        <f>+IFERROR(SEARCH("pack",Tabla1[[#This Row],[PACK]]),"")</f>
        <v/>
      </c>
    </row>
    <row r="3257" spans="1:34" ht="24" customHeight="1" x14ac:dyDescent="0.2">
      <c r="A3257" s="50" t="s">
        <v>5930</v>
      </c>
      <c r="B3257" s="60" t="s">
        <v>6206</v>
      </c>
      <c r="C3257" s="61" t="s">
        <v>6207</v>
      </c>
      <c r="D3257" s="52" t="s">
        <v>9841</v>
      </c>
      <c r="E3257" s="53">
        <v>16397.240000000002</v>
      </c>
      <c r="F3257" s="23" t="str">
        <f>+IFERROR(VLOOKUP(Tabla1[[#This Row],[Artículo]],'..'!$B$2:$D$569000,3,),"")</f>
        <v/>
      </c>
      <c r="G3257" s="24" t="str">
        <f>IF(H3257=AF3257,"", "Error MC")</f>
        <v>Error MC</v>
      </c>
      <c r="H3257" s="62"/>
      <c r="I3257" s="54">
        <f>+Tabla1[[#This Row],[MC]]*Tabla1[[#This Row],[Pedido]]*Tabla1[[#This Row],[PVC ]]</f>
        <v>0</v>
      </c>
      <c r="J3257" s="26">
        <v>0.21</v>
      </c>
      <c r="K3257" s="63"/>
      <c r="L3257" s="28" t="s">
        <v>17</v>
      </c>
      <c r="M3257" s="53">
        <v>28768.959999999999</v>
      </c>
      <c r="N3257" s="64" t="str">
        <f>+IF(Tabla1[[#This Row],[F PMPI]]="SÍ","No","Sí")</f>
        <v>Sí</v>
      </c>
      <c r="O3257" s="65">
        <f>+Tabla1[[#This Row],[PVL]]*1.055</f>
        <v>30351.252799999998</v>
      </c>
      <c r="P3257" s="65">
        <f>+Tabla1[[#This Row],[PVL]]*1.43</f>
        <v>41139.612799999995</v>
      </c>
      <c r="Q3257" s="66" t="str">
        <f>+HYPERLINK(Tabla1[[#This Row],[PAG]])</f>
        <v>https://todomusica.com.ar/panderetas/5620-404.html</v>
      </c>
      <c r="R3257" s="67"/>
      <c r="S3257" s="68"/>
      <c r="T3257" s="69"/>
      <c r="U3257" s="69"/>
      <c r="V3257" s="69"/>
      <c r="W3257" s="69"/>
      <c r="X3257" s="69"/>
      <c r="Y3257" s="35"/>
      <c r="Z3257" s="35" t="s">
        <v>26919</v>
      </c>
      <c r="AA3257" s="36">
        <v>1</v>
      </c>
      <c r="AB3257" s="35" t="s">
        <v>27</v>
      </c>
      <c r="AC3257" s="35" t="str">
        <f>+IF(Tabla1[[#This Row],[STK]]="no","Sin STK", "STK disponible")</f>
        <v>STK disponible</v>
      </c>
      <c r="AD3257" s="35">
        <f>+I3257*J3257</f>
        <v>0</v>
      </c>
      <c r="AE3257" s="35">
        <f>+I3257*K3257</f>
        <v>0</v>
      </c>
      <c r="AF3257" s="36">
        <f>IF(Tabla1[[#This Row],[ref pack]]=1,Tabla1[[#This Row],[Pedido]],LCM(Tabla1[[#This Row],[MC VIEJO]],Tabla1[[#This Row],[Pedido]]))</f>
        <v>1</v>
      </c>
      <c r="AG3257" s="36">
        <f>+VLOOKUP(Tabla1[[#This Row],[Artículo]],'.'!$B$2:$D$11481,3,)</f>
        <v>1</v>
      </c>
      <c r="AH3257" s="37" t="str">
        <f>+IFERROR(SEARCH("pack",Tabla1[[#This Row],[PACK]]),"")</f>
        <v/>
      </c>
    </row>
    <row r="3258" spans="1:34" ht="24" customHeight="1" x14ac:dyDescent="0.2">
      <c r="A3258" s="50" t="s">
        <v>5930</v>
      </c>
      <c r="B3258" s="60" t="s">
        <v>6208</v>
      </c>
      <c r="C3258" s="61" t="s">
        <v>6209</v>
      </c>
      <c r="D3258" s="52" t="s">
        <v>9841</v>
      </c>
      <c r="E3258" s="53">
        <v>20485.53</v>
      </c>
      <c r="F3258" s="23" t="str">
        <f>+IFERROR(VLOOKUP(Tabla1[[#This Row],[Artículo]],'..'!$B$2:$D$569000,3,),"")</f>
        <v/>
      </c>
      <c r="G3258" s="24" t="str">
        <f>IF(H3258=AF3258,"", "Error MC")</f>
        <v>Error MC</v>
      </c>
      <c r="H3258" s="62"/>
      <c r="I3258" s="54">
        <f>+Tabla1[[#This Row],[MC]]*Tabla1[[#This Row],[Pedido]]*Tabla1[[#This Row],[PVC ]]</f>
        <v>0</v>
      </c>
      <c r="J3258" s="26">
        <v>0.21</v>
      </c>
      <c r="K3258" s="63"/>
      <c r="L3258" s="28" t="s">
        <v>17</v>
      </c>
      <c r="M3258" s="53">
        <v>35941.864000000001</v>
      </c>
      <c r="N3258" s="64" t="str">
        <f>+IF(Tabla1[[#This Row],[F PMPI]]="SÍ","No","Sí")</f>
        <v>Sí</v>
      </c>
      <c r="O3258" s="65">
        <f>+Tabla1[[#This Row],[PVL]]*1.055</f>
        <v>37918.666519999999</v>
      </c>
      <c r="P3258" s="65">
        <f>+Tabla1[[#This Row],[PVL]]*1.43</f>
        <v>51396.865519999999</v>
      </c>
      <c r="Q3258" s="66" t="str">
        <f>+HYPERLINK(Tabla1[[#This Row],[PAG]])</f>
        <v>https://todomusica.com.ar/panderetas/8588-a-5208-ml.html</v>
      </c>
      <c r="R3258" s="67"/>
      <c r="S3258" s="68"/>
      <c r="T3258" s="69"/>
      <c r="U3258" s="69"/>
      <c r="V3258" s="69"/>
      <c r="W3258" s="69"/>
      <c r="X3258" s="69"/>
      <c r="Y3258" s="35"/>
      <c r="Z3258" s="35" t="s">
        <v>26920</v>
      </c>
      <c r="AA3258" s="36">
        <v>1</v>
      </c>
      <c r="AB3258" s="35" t="s">
        <v>27</v>
      </c>
      <c r="AC3258" s="35" t="str">
        <f>+IF(Tabla1[[#This Row],[STK]]="no","Sin STK", "STK disponible")</f>
        <v>STK disponible</v>
      </c>
      <c r="AD3258" s="35">
        <f>+I3258*J3258</f>
        <v>0</v>
      </c>
      <c r="AE3258" s="35">
        <f>+I3258*K3258</f>
        <v>0</v>
      </c>
      <c r="AF3258" s="36">
        <f>IF(Tabla1[[#This Row],[ref pack]]=1,Tabla1[[#This Row],[Pedido]],LCM(Tabla1[[#This Row],[MC VIEJO]],Tabla1[[#This Row],[Pedido]]))</f>
        <v>1</v>
      </c>
      <c r="AG3258" s="36">
        <f>+VLOOKUP(Tabla1[[#This Row],[Artículo]],'.'!$B$2:$D$11481,3,)</f>
        <v>1</v>
      </c>
      <c r="AH3258" s="37" t="str">
        <f>+IFERROR(SEARCH("pack",Tabla1[[#This Row],[PACK]]),"")</f>
        <v/>
      </c>
    </row>
    <row r="3259" spans="1:34" ht="24" customHeight="1" x14ac:dyDescent="0.2">
      <c r="A3259" s="50" t="s">
        <v>5930</v>
      </c>
      <c r="B3259" s="60" t="s">
        <v>6210</v>
      </c>
      <c r="C3259" s="61" t="s">
        <v>6211</v>
      </c>
      <c r="D3259" s="52" t="s">
        <v>27</v>
      </c>
      <c r="E3259" s="53">
        <v>22353.79</v>
      </c>
      <c r="F3259" s="23" t="str">
        <f>+IFERROR(VLOOKUP(Tabla1[[#This Row],[Artículo]],'..'!$B$2:$D$569000,3,),"")</f>
        <v/>
      </c>
      <c r="G3259" s="24" t="str">
        <f>IF(H3259=AF3259,"", "Error MC")</f>
        <v>Error MC</v>
      </c>
      <c r="H3259" s="62"/>
      <c r="I3259" s="54">
        <f>+Tabla1[[#This Row],[MC]]*Tabla1[[#This Row],[Pedido]]*Tabla1[[#This Row],[PVC ]]</f>
        <v>0</v>
      </c>
      <c r="J3259" s="26">
        <v>0.21</v>
      </c>
      <c r="K3259" s="63"/>
      <c r="L3259" s="28" t="s">
        <v>17</v>
      </c>
      <c r="M3259" s="53">
        <v>39219.730000000003</v>
      </c>
      <c r="N3259" s="64" t="str">
        <f>+IF(Tabla1[[#This Row],[F PMPI]]="SÍ","No","Sí")</f>
        <v>Sí</v>
      </c>
      <c r="O3259" s="65">
        <f>+Tabla1[[#This Row],[PVL]]*1.055</f>
        <v>41376.815150000002</v>
      </c>
      <c r="P3259" s="65">
        <f>+Tabla1[[#This Row],[PVL]]*1.43</f>
        <v>56084.213900000002</v>
      </c>
      <c r="Q3259" s="66" t="str">
        <f>+HYPERLINK(Tabla1[[#This Row],[PAG]])</f>
        <v>https://todomusica.com.ar/panderetas/5621-404.html</v>
      </c>
      <c r="R3259" s="67"/>
      <c r="S3259" s="68"/>
      <c r="T3259" s="69"/>
      <c r="U3259" s="69"/>
      <c r="V3259" s="69"/>
      <c r="W3259" s="69"/>
      <c r="X3259" s="69"/>
      <c r="Y3259" s="35"/>
      <c r="Z3259" s="35" t="s">
        <v>26921</v>
      </c>
      <c r="AA3259" s="36">
        <v>1</v>
      </c>
      <c r="AB3259" s="35" t="s">
        <v>27</v>
      </c>
      <c r="AC3259" s="35" t="str">
        <f>+IF(Tabla1[[#This Row],[STK]]="no","Sin STK", "STK disponible")</f>
        <v>Sin STK</v>
      </c>
      <c r="AD3259" s="35">
        <f>+I3259*J3259</f>
        <v>0</v>
      </c>
      <c r="AE3259" s="35">
        <f>+I3259*K3259</f>
        <v>0</v>
      </c>
      <c r="AF3259" s="36">
        <f>IF(Tabla1[[#This Row],[ref pack]]=1,Tabla1[[#This Row],[Pedido]],LCM(Tabla1[[#This Row],[MC VIEJO]],Tabla1[[#This Row],[Pedido]]))</f>
        <v>1</v>
      </c>
      <c r="AG3259" s="36">
        <f>+VLOOKUP(Tabla1[[#This Row],[Artículo]],'.'!$B$2:$D$11481,3,)</f>
        <v>1</v>
      </c>
      <c r="AH3259" s="37" t="str">
        <f>+IFERROR(SEARCH("pack",Tabla1[[#This Row],[PACK]]),"")</f>
        <v/>
      </c>
    </row>
    <row r="3260" spans="1:34" ht="24" customHeight="1" x14ac:dyDescent="0.2">
      <c r="A3260" s="50" t="s">
        <v>5930</v>
      </c>
      <c r="B3260" s="60" t="s">
        <v>6212</v>
      </c>
      <c r="C3260" s="61" t="s">
        <v>6213</v>
      </c>
      <c r="D3260" s="52" t="s">
        <v>27</v>
      </c>
      <c r="E3260" s="53">
        <v>22353.79</v>
      </c>
      <c r="F3260" s="23" t="str">
        <f>+IFERROR(VLOOKUP(Tabla1[[#This Row],[Artículo]],'..'!$B$2:$D$569000,3,),"")</f>
        <v/>
      </c>
      <c r="G3260" s="24" t="str">
        <f>IF(H3260=AF3260,"", "Error MC")</f>
        <v>Error MC</v>
      </c>
      <c r="H3260" s="62"/>
      <c r="I3260" s="54">
        <f>+Tabla1[[#This Row],[MC]]*Tabla1[[#This Row],[Pedido]]*Tabla1[[#This Row],[PVC ]]</f>
        <v>0</v>
      </c>
      <c r="J3260" s="26">
        <v>0.21</v>
      </c>
      <c r="K3260" s="63"/>
      <c r="L3260" s="28" t="s">
        <v>17</v>
      </c>
      <c r="M3260" s="53">
        <v>39219.730000000003</v>
      </c>
      <c r="N3260" s="64" t="str">
        <f>+IF(Tabla1[[#This Row],[F PMPI]]="SÍ","No","Sí")</f>
        <v>Sí</v>
      </c>
      <c r="O3260" s="65">
        <f>+Tabla1[[#This Row],[PVL]]*1.055</f>
        <v>41376.815150000002</v>
      </c>
      <c r="P3260" s="65">
        <f>+Tabla1[[#This Row],[PVL]]*1.43</f>
        <v>56084.213900000002</v>
      </c>
      <c r="Q3260" s="66" t="str">
        <f>+HYPERLINK(Tabla1[[#This Row],[PAG]])</f>
        <v>https://todomusica.com.ar/panderetas/3855-ta-9108-18.html</v>
      </c>
      <c r="R3260" s="67"/>
      <c r="S3260" s="68"/>
      <c r="T3260" s="69"/>
      <c r="U3260" s="69"/>
      <c r="V3260" s="69"/>
      <c r="W3260" s="69"/>
      <c r="X3260" s="69"/>
      <c r="Y3260" s="35"/>
      <c r="Z3260" s="35" t="s">
        <v>26922</v>
      </c>
      <c r="AA3260" s="36">
        <v>1</v>
      </c>
      <c r="AB3260" s="35" t="s">
        <v>27</v>
      </c>
      <c r="AC3260" s="35" t="str">
        <f>+IF(Tabla1[[#This Row],[STK]]="no","Sin STK", "STK disponible")</f>
        <v>Sin STK</v>
      </c>
      <c r="AD3260" s="35">
        <f>+I3260*J3260</f>
        <v>0</v>
      </c>
      <c r="AE3260" s="35">
        <f>+I3260*K3260</f>
        <v>0</v>
      </c>
      <c r="AF3260" s="36">
        <f>IF(Tabla1[[#This Row],[ref pack]]=1,Tabla1[[#This Row],[Pedido]],LCM(Tabla1[[#This Row],[MC VIEJO]],Tabla1[[#This Row],[Pedido]]))</f>
        <v>1</v>
      </c>
      <c r="AG3260" s="36">
        <f>+VLOOKUP(Tabla1[[#This Row],[Artículo]],'.'!$B$2:$D$11481,3,)</f>
        <v>1</v>
      </c>
      <c r="AH3260" s="37" t="str">
        <f>+IFERROR(SEARCH("pack",Tabla1[[#This Row],[PACK]]),"")</f>
        <v/>
      </c>
    </row>
    <row r="3261" spans="1:34" ht="24" customHeight="1" x14ac:dyDescent="0.2">
      <c r="A3261" s="50" t="s">
        <v>5930</v>
      </c>
      <c r="B3261" s="60" t="s">
        <v>6214</v>
      </c>
      <c r="C3261" s="61" t="s">
        <v>6215</v>
      </c>
      <c r="D3261" s="52" t="s">
        <v>9841</v>
      </c>
      <c r="E3261" s="53">
        <v>24925.48</v>
      </c>
      <c r="F3261" s="23" t="str">
        <f>+IFERROR(VLOOKUP(Tabla1[[#This Row],[Artículo]],'..'!$B$2:$D$569000,3,),"")</f>
        <v/>
      </c>
      <c r="G3261" s="24" t="str">
        <f>IF(H3261=AF3261,"", "Error MC")</f>
        <v>Error MC</v>
      </c>
      <c r="H3261" s="62"/>
      <c r="I3261" s="54">
        <f>+Tabla1[[#This Row],[MC]]*Tabla1[[#This Row],[Pedido]]*Tabla1[[#This Row],[PVC ]]</f>
        <v>0</v>
      </c>
      <c r="J3261" s="26">
        <v>0.21</v>
      </c>
      <c r="K3261" s="63"/>
      <c r="L3261" s="28" t="s">
        <v>17</v>
      </c>
      <c r="M3261" s="53">
        <v>43731.76</v>
      </c>
      <c r="N3261" s="64" t="str">
        <f>+IF(Tabla1[[#This Row],[F PMPI]]="SÍ","No","Sí")</f>
        <v>Sí</v>
      </c>
      <c r="O3261" s="65">
        <f>+Tabla1[[#This Row],[PVL]]*1.055</f>
        <v>46137.006800000003</v>
      </c>
      <c r="P3261" s="65">
        <f>+Tabla1[[#This Row],[PVL]]*1.43</f>
        <v>62536.416799999999</v>
      </c>
      <c r="Q3261" s="66" t="str">
        <f>+HYPERLINK(Tabla1[[#This Row],[PAG]])</f>
        <v>https://todomusica.com.ar/panderetas/5622-404.html</v>
      </c>
      <c r="R3261" s="67"/>
      <c r="S3261" s="68"/>
      <c r="T3261" s="69"/>
      <c r="U3261" s="69"/>
      <c r="V3261" s="69"/>
      <c r="W3261" s="69"/>
      <c r="X3261" s="69"/>
      <c r="Y3261" s="35"/>
      <c r="Z3261" s="35" t="s">
        <v>26923</v>
      </c>
      <c r="AA3261" s="36">
        <v>1</v>
      </c>
      <c r="AB3261" s="35" t="s">
        <v>27</v>
      </c>
      <c r="AC3261" s="35" t="str">
        <f>+IF(Tabla1[[#This Row],[STK]]="no","Sin STK", "STK disponible")</f>
        <v>STK disponible</v>
      </c>
      <c r="AD3261" s="35">
        <f>+I3261*J3261</f>
        <v>0</v>
      </c>
      <c r="AE3261" s="35">
        <f>+I3261*K3261</f>
        <v>0</v>
      </c>
      <c r="AF3261" s="36">
        <f>IF(Tabla1[[#This Row],[ref pack]]=1,Tabla1[[#This Row],[Pedido]],LCM(Tabla1[[#This Row],[MC VIEJO]],Tabla1[[#This Row],[Pedido]]))</f>
        <v>1</v>
      </c>
      <c r="AG3261" s="36">
        <f>+VLOOKUP(Tabla1[[#This Row],[Artículo]],'.'!$B$2:$D$11481,3,)</f>
        <v>1</v>
      </c>
      <c r="AH3261" s="37" t="str">
        <f>+IFERROR(SEARCH("pack",Tabla1[[#This Row],[PACK]]),"")</f>
        <v/>
      </c>
    </row>
    <row r="3262" spans="1:34" ht="24" customHeight="1" x14ac:dyDescent="0.2">
      <c r="A3262" s="50" t="s">
        <v>5930</v>
      </c>
      <c r="B3262" s="60" t="s">
        <v>6216</v>
      </c>
      <c r="C3262" s="61" t="s">
        <v>6217</v>
      </c>
      <c r="D3262" s="52" t="s">
        <v>27</v>
      </c>
      <c r="E3262" s="53">
        <v>24925.48</v>
      </c>
      <c r="F3262" s="23" t="str">
        <f>+IFERROR(VLOOKUP(Tabla1[[#This Row],[Artículo]],'..'!$B$2:$D$569000,3,),"")</f>
        <v/>
      </c>
      <c r="G3262" s="24" t="str">
        <f>IF(H3262=AF3262,"", "Error MC")</f>
        <v>Error MC</v>
      </c>
      <c r="H3262" s="62"/>
      <c r="I3262" s="54">
        <f>+Tabla1[[#This Row],[MC]]*Tabla1[[#This Row],[Pedido]]*Tabla1[[#This Row],[PVC ]]</f>
        <v>0</v>
      </c>
      <c r="J3262" s="26">
        <v>0.21</v>
      </c>
      <c r="K3262" s="63"/>
      <c r="L3262" s="28" t="s">
        <v>17</v>
      </c>
      <c r="M3262" s="53">
        <v>43731.76</v>
      </c>
      <c r="N3262" s="64" t="str">
        <f>+IF(Tabla1[[#This Row],[F PMPI]]="SÍ","No","Sí")</f>
        <v>Sí</v>
      </c>
      <c r="O3262" s="65">
        <f>+Tabla1[[#This Row],[PVL]]*1.055</f>
        <v>46137.006800000003</v>
      </c>
      <c r="P3262" s="65">
        <f>+Tabla1[[#This Row],[PVL]]*1.43</f>
        <v>62536.416799999999</v>
      </c>
      <c r="Q3262" s="66" t="str">
        <f>+HYPERLINK(Tabla1[[#This Row],[PAG]])</f>
        <v>https://todomusica.com.ar/panderetas/5623-404.html</v>
      </c>
      <c r="R3262" s="67"/>
      <c r="S3262" s="68"/>
      <c r="T3262" s="69"/>
      <c r="U3262" s="69"/>
      <c r="V3262" s="69"/>
      <c r="W3262" s="69"/>
      <c r="X3262" s="69"/>
      <c r="Y3262" s="35"/>
      <c r="Z3262" s="35" t="s">
        <v>26924</v>
      </c>
      <c r="AA3262" s="36">
        <v>1</v>
      </c>
      <c r="AB3262" s="35" t="s">
        <v>27</v>
      </c>
      <c r="AC3262" s="35" t="str">
        <f>+IF(Tabla1[[#This Row],[STK]]="no","Sin STK", "STK disponible")</f>
        <v>Sin STK</v>
      </c>
      <c r="AD3262" s="35">
        <f>+I3262*J3262</f>
        <v>0</v>
      </c>
      <c r="AE3262" s="35">
        <f>+I3262*K3262</f>
        <v>0</v>
      </c>
      <c r="AF3262" s="36">
        <f>IF(Tabla1[[#This Row],[ref pack]]=1,Tabla1[[#This Row],[Pedido]],LCM(Tabla1[[#This Row],[MC VIEJO]],Tabla1[[#This Row],[Pedido]]))</f>
        <v>1</v>
      </c>
      <c r="AG3262" s="36">
        <f>+VLOOKUP(Tabla1[[#This Row],[Artículo]],'.'!$B$2:$D$11481,3,)</f>
        <v>1</v>
      </c>
      <c r="AH3262" s="37" t="str">
        <f>+IFERROR(SEARCH("pack",Tabla1[[#This Row],[PACK]]),"")</f>
        <v/>
      </c>
    </row>
    <row r="3263" spans="1:34" ht="24" customHeight="1" x14ac:dyDescent="0.2">
      <c r="A3263" s="50" t="s">
        <v>5930</v>
      </c>
      <c r="B3263" s="60" t="s">
        <v>6218</v>
      </c>
      <c r="C3263" s="61" t="s">
        <v>6219</v>
      </c>
      <c r="D3263" s="52" t="s">
        <v>27</v>
      </c>
      <c r="E3263" s="53">
        <v>26793.78</v>
      </c>
      <c r="F3263" s="23" t="str">
        <f>+IFERROR(VLOOKUP(Tabla1[[#This Row],[Artículo]],'..'!$B$2:$D$569000,3,),"")</f>
        <v/>
      </c>
      <c r="G3263" s="24" t="str">
        <f>IF(H3263=AF3263,"", "Error MC")</f>
        <v>Error MC</v>
      </c>
      <c r="H3263" s="62"/>
      <c r="I3263" s="54">
        <f>+Tabla1[[#This Row],[MC]]*Tabla1[[#This Row],[Pedido]]*Tabla1[[#This Row],[PVC ]]</f>
        <v>0</v>
      </c>
      <c r="J3263" s="26">
        <v>0.21</v>
      </c>
      <c r="K3263" s="63"/>
      <c r="L3263" s="28" t="s">
        <v>17</v>
      </c>
      <c r="M3263" s="53">
        <v>47009.686000000002</v>
      </c>
      <c r="N3263" s="64" t="str">
        <f>+IF(Tabla1[[#This Row],[F PMPI]]="SÍ","No","Sí")</f>
        <v>Sí</v>
      </c>
      <c r="O3263" s="65">
        <f>+Tabla1[[#This Row],[PVL]]*1.055</f>
        <v>49595.218730000001</v>
      </c>
      <c r="P3263" s="65">
        <f>+Tabla1[[#This Row],[PVL]]*1.43</f>
        <v>67223.850980000003</v>
      </c>
      <c r="Q3263" s="66" t="str">
        <f>+HYPERLINK(Tabla1[[#This Row],[PAG]])</f>
        <v>https://todomusica.com.ar/panderetas/5624-404.html</v>
      </c>
      <c r="R3263" s="67"/>
      <c r="S3263" s="68"/>
      <c r="T3263" s="69"/>
      <c r="U3263" s="69"/>
      <c r="V3263" s="69"/>
      <c r="W3263" s="69"/>
      <c r="X3263" s="69"/>
      <c r="Y3263" s="35"/>
      <c r="Z3263" s="35" t="s">
        <v>26925</v>
      </c>
      <c r="AA3263" s="36">
        <v>1</v>
      </c>
      <c r="AB3263" s="35" t="s">
        <v>27</v>
      </c>
      <c r="AC3263" s="35" t="str">
        <f>+IF(Tabla1[[#This Row],[STK]]="no","Sin STK", "STK disponible")</f>
        <v>Sin STK</v>
      </c>
      <c r="AD3263" s="35">
        <f>+I3263*J3263</f>
        <v>0</v>
      </c>
      <c r="AE3263" s="35">
        <f>+I3263*K3263</f>
        <v>0</v>
      </c>
      <c r="AF3263" s="36">
        <f>IF(Tabla1[[#This Row],[ref pack]]=1,Tabla1[[#This Row],[Pedido]],LCM(Tabla1[[#This Row],[MC VIEJO]],Tabla1[[#This Row],[Pedido]]))</f>
        <v>1</v>
      </c>
      <c r="AG3263" s="36">
        <f>+VLOOKUP(Tabla1[[#This Row],[Artículo]],'.'!$B$2:$D$11481,3,)</f>
        <v>1</v>
      </c>
      <c r="AH3263" s="37" t="str">
        <f>+IFERROR(SEARCH("pack",Tabla1[[#This Row],[PACK]]),"")</f>
        <v/>
      </c>
    </row>
    <row r="3264" spans="1:34" ht="24" customHeight="1" x14ac:dyDescent="0.2">
      <c r="A3264" s="50" t="s">
        <v>5930</v>
      </c>
      <c r="B3264" s="60" t="s">
        <v>6220</v>
      </c>
      <c r="C3264" s="61" t="s">
        <v>6221</v>
      </c>
      <c r="D3264" s="52" t="s">
        <v>9841</v>
      </c>
      <c r="E3264" s="53">
        <v>26793.78</v>
      </c>
      <c r="F3264" s="23" t="str">
        <f>+IFERROR(VLOOKUP(Tabla1[[#This Row],[Artículo]],'..'!$B$2:$D$569000,3,),"")</f>
        <v/>
      </c>
      <c r="G3264" s="24" t="str">
        <f>IF(H3264=AF3264,"", "Error MC")</f>
        <v>Error MC</v>
      </c>
      <c r="H3264" s="62"/>
      <c r="I3264" s="54">
        <f>+Tabla1[[#This Row],[MC]]*Tabla1[[#This Row],[Pedido]]*Tabla1[[#This Row],[PVC ]]</f>
        <v>0</v>
      </c>
      <c r="J3264" s="26">
        <v>0.21</v>
      </c>
      <c r="K3264" s="63"/>
      <c r="L3264" s="28" t="s">
        <v>17</v>
      </c>
      <c r="M3264" s="53">
        <v>47009.686000000002</v>
      </c>
      <c r="N3264" s="64" t="str">
        <f>+IF(Tabla1[[#This Row],[F PMPI]]="SÍ","No","Sí")</f>
        <v>Sí</v>
      </c>
      <c r="O3264" s="65">
        <f>+Tabla1[[#This Row],[PVL]]*1.055</f>
        <v>49595.218730000001</v>
      </c>
      <c r="P3264" s="65">
        <f>+Tabla1[[#This Row],[PVL]]*1.43</f>
        <v>67223.850980000003</v>
      </c>
      <c r="Q3264" s="66" t="str">
        <f>+HYPERLINK(Tabla1[[#This Row],[PAG]])</f>
        <v>https://todomusica.com.ar/panderetas/5625-404.html</v>
      </c>
      <c r="R3264" s="67"/>
      <c r="S3264" s="68"/>
      <c r="T3264" s="69"/>
      <c r="U3264" s="69"/>
      <c r="V3264" s="69"/>
      <c r="W3264" s="69"/>
      <c r="X3264" s="69"/>
      <c r="Y3264" s="35"/>
      <c r="Z3264" s="35" t="s">
        <v>26926</v>
      </c>
      <c r="AA3264" s="36">
        <v>1</v>
      </c>
      <c r="AB3264" s="35" t="s">
        <v>27</v>
      </c>
      <c r="AC3264" s="35" t="str">
        <f>+IF(Tabla1[[#This Row],[STK]]="no","Sin STK", "STK disponible")</f>
        <v>STK disponible</v>
      </c>
      <c r="AD3264" s="35">
        <f>+I3264*J3264</f>
        <v>0</v>
      </c>
      <c r="AE3264" s="35">
        <f>+I3264*K3264</f>
        <v>0</v>
      </c>
      <c r="AF3264" s="36">
        <f>IF(Tabla1[[#This Row],[ref pack]]=1,Tabla1[[#This Row],[Pedido]],LCM(Tabla1[[#This Row],[MC VIEJO]],Tabla1[[#This Row],[Pedido]]))</f>
        <v>1</v>
      </c>
      <c r="AG3264" s="36">
        <f>+VLOOKUP(Tabla1[[#This Row],[Artículo]],'.'!$B$2:$D$11481,3,)</f>
        <v>1</v>
      </c>
      <c r="AH3264" s="37" t="str">
        <f>+IFERROR(SEARCH("pack",Tabla1[[#This Row],[PACK]]),"")</f>
        <v/>
      </c>
    </row>
    <row r="3265" spans="1:34" ht="24" customHeight="1" x14ac:dyDescent="0.2">
      <c r="A3265" s="50" t="s">
        <v>5930</v>
      </c>
      <c r="B3265" s="60" t="s">
        <v>6222</v>
      </c>
      <c r="C3265" s="61" t="s">
        <v>6223</v>
      </c>
      <c r="D3265" s="52" t="s">
        <v>9841</v>
      </c>
      <c r="E3265" s="53">
        <v>29936.98</v>
      </c>
      <c r="F3265" s="23" t="str">
        <f>+IFERROR(VLOOKUP(Tabla1[[#This Row],[Artículo]],'..'!$B$2:$D$569000,3,),"")</f>
        <v/>
      </c>
      <c r="G3265" s="24" t="str">
        <f>IF(H3265=AF3265,"", "Error MC")</f>
        <v>Error MC</v>
      </c>
      <c r="H3265" s="62"/>
      <c r="I3265" s="54">
        <f>+Tabla1[[#This Row],[MC]]*Tabla1[[#This Row],[Pedido]]*Tabla1[[#This Row],[PVC ]]</f>
        <v>0</v>
      </c>
      <c r="J3265" s="26">
        <v>0.21</v>
      </c>
      <c r="K3265" s="63"/>
      <c r="L3265" s="28" t="s">
        <v>17</v>
      </c>
      <c r="M3265" s="53">
        <v>52524.43</v>
      </c>
      <c r="N3265" s="64" t="str">
        <f>+IF(Tabla1[[#This Row],[F PMPI]]="SÍ","No","Sí")</f>
        <v>Sí</v>
      </c>
      <c r="O3265" s="65">
        <f>+Tabla1[[#This Row],[PVL]]*1.055</f>
        <v>55413.273649999996</v>
      </c>
      <c r="P3265" s="65">
        <f>+Tabla1[[#This Row],[PVL]]*1.43</f>
        <v>75109.934899999993</v>
      </c>
      <c r="Q3265" s="66" t="str">
        <f>+HYPERLINK(Tabla1[[#This Row],[PAG]])</f>
        <v>https://todomusica.com.ar/panderetas/5626-404.html</v>
      </c>
      <c r="R3265" s="67"/>
      <c r="S3265" s="68"/>
      <c r="T3265" s="69"/>
      <c r="U3265" s="69"/>
      <c r="V3265" s="69"/>
      <c r="W3265" s="69"/>
      <c r="X3265" s="69"/>
      <c r="Y3265" s="35"/>
      <c r="Z3265" s="35" t="s">
        <v>26927</v>
      </c>
      <c r="AA3265" s="36">
        <v>1</v>
      </c>
      <c r="AB3265" s="35" t="s">
        <v>27</v>
      </c>
      <c r="AC3265" s="35" t="str">
        <f>+IF(Tabla1[[#This Row],[STK]]="no","Sin STK", "STK disponible")</f>
        <v>STK disponible</v>
      </c>
      <c r="AD3265" s="35">
        <f>+I3265*J3265</f>
        <v>0</v>
      </c>
      <c r="AE3265" s="35">
        <f>+I3265*K3265</f>
        <v>0</v>
      </c>
      <c r="AF3265" s="36">
        <f>IF(Tabla1[[#This Row],[ref pack]]=1,Tabla1[[#This Row],[Pedido]],LCM(Tabla1[[#This Row],[MC VIEJO]],Tabla1[[#This Row],[Pedido]]))</f>
        <v>1</v>
      </c>
      <c r="AG3265" s="36">
        <f>+VLOOKUP(Tabla1[[#This Row],[Artículo]],'.'!$B$2:$D$11481,3,)</f>
        <v>1</v>
      </c>
      <c r="AH3265" s="37" t="str">
        <f>+IFERROR(SEARCH("pack",Tabla1[[#This Row],[PACK]]),"")</f>
        <v/>
      </c>
    </row>
    <row r="3266" spans="1:34" ht="24" customHeight="1" x14ac:dyDescent="0.2">
      <c r="A3266" s="50" t="s">
        <v>5930</v>
      </c>
      <c r="B3266" s="60" t="s">
        <v>6224</v>
      </c>
      <c r="C3266" s="61" t="s">
        <v>6225</v>
      </c>
      <c r="D3266" s="52" t="s">
        <v>9841</v>
      </c>
      <c r="E3266" s="53">
        <v>29936.98</v>
      </c>
      <c r="F3266" s="23" t="str">
        <f>+IFERROR(VLOOKUP(Tabla1[[#This Row],[Artículo]],'..'!$B$2:$D$569000,3,),"")</f>
        <v/>
      </c>
      <c r="G3266" s="24" t="str">
        <f>IF(H3266=AF3266,"", "Error MC")</f>
        <v>Error MC</v>
      </c>
      <c r="H3266" s="62"/>
      <c r="I3266" s="54">
        <f>+Tabla1[[#This Row],[MC]]*Tabla1[[#This Row],[Pedido]]*Tabla1[[#This Row],[PVC ]]</f>
        <v>0</v>
      </c>
      <c r="J3266" s="26">
        <v>0.21</v>
      </c>
      <c r="K3266" s="63"/>
      <c r="L3266" s="28" t="s">
        <v>17</v>
      </c>
      <c r="M3266" s="53">
        <v>52524.43</v>
      </c>
      <c r="N3266" s="64" t="str">
        <f>+IF(Tabla1[[#This Row],[F PMPI]]="SÍ","No","Sí")</f>
        <v>Sí</v>
      </c>
      <c r="O3266" s="65">
        <f>+Tabla1[[#This Row],[PVL]]*1.055</f>
        <v>55413.273649999996</v>
      </c>
      <c r="P3266" s="65">
        <f>+Tabla1[[#This Row],[PVL]]*1.43</f>
        <v>75109.934899999993</v>
      </c>
      <c r="Q3266" s="66" t="str">
        <f>+HYPERLINK(Tabla1[[#This Row],[PAG]])</f>
        <v>https://todomusica.com.ar/panderetas/5627-404.html</v>
      </c>
      <c r="R3266" s="67"/>
      <c r="S3266" s="68"/>
      <c r="T3266" s="69"/>
      <c r="U3266" s="69"/>
      <c r="V3266" s="69"/>
      <c r="W3266" s="69"/>
      <c r="X3266" s="69"/>
      <c r="Y3266" s="35"/>
      <c r="Z3266" s="35" t="s">
        <v>26928</v>
      </c>
      <c r="AA3266" s="36">
        <v>1</v>
      </c>
      <c r="AB3266" s="35" t="s">
        <v>27</v>
      </c>
      <c r="AC3266" s="35" t="str">
        <f>+IF(Tabla1[[#This Row],[STK]]="no","Sin STK", "STK disponible")</f>
        <v>STK disponible</v>
      </c>
      <c r="AD3266" s="35">
        <f>+I3266*J3266</f>
        <v>0</v>
      </c>
      <c r="AE3266" s="35">
        <f>+I3266*K3266</f>
        <v>0</v>
      </c>
      <c r="AF3266" s="36">
        <f>IF(Tabla1[[#This Row],[ref pack]]=1,Tabla1[[#This Row],[Pedido]],LCM(Tabla1[[#This Row],[MC VIEJO]],Tabla1[[#This Row],[Pedido]]))</f>
        <v>1</v>
      </c>
      <c r="AG3266" s="36">
        <f>+VLOOKUP(Tabla1[[#This Row],[Artículo]],'.'!$B$2:$D$11481,3,)</f>
        <v>1</v>
      </c>
      <c r="AH3266" s="37" t="str">
        <f>+IFERROR(SEARCH("pack",Tabla1[[#This Row],[PACK]]),"")</f>
        <v/>
      </c>
    </row>
    <row r="3267" spans="1:34" ht="24" customHeight="1" x14ac:dyDescent="0.2">
      <c r="A3267" s="50" t="s">
        <v>5930</v>
      </c>
      <c r="B3267" s="60" t="s">
        <v>6226</v>
      </c>
      <c r="C3267" s="61" t="s">
        <v>6227</v>
      </c>
      <c r="D3267" s="52" t="s">
        <v>9842</v>
      </c>
      <c r="E3267" s="53">
        <v>512796.58</v>
      </c>
      <c r="F3267" s="23" t="str">
        <f>+IFERROR(VLOOKUP(Tabla1[[#This Row],[Artículo]],'..'!$B$2:$D$569000,3,),"")</f>
        <v/>
      </c>
      <c r="G3267" s="24" t="str">
        <f>IF(H3267=AF3267,"", "Error MC")</f>
        <v>Error MC</v>
      </c>
      <c r="H3267" s="62"/>
      <c r="I3267" s="54">
        <f>+Tabla1[[#This Row],[MC]]*Tabla1[[#This Row],[Pedido]]*Tabla1[[#This Row],[PVC ]]</f>
        <v>0</v>
      </c>
      <c r="J3267" s="26">
        <v>0.21</v>
      </c>
      <c r="K3267" s="63"/>
      <c r="L3267" s="28" t="s">
        <v>17</v>
      </c>
      <c r="M3267" s="53">
        <v>899701.598</v>
      </c>
      <c r="N3267" s="64" t="str">
        <f>+IF(Tabla1[[#This Row],[F PMPI]]="SÍ","No","Sí")</f>
        <v>Sí</v>
      </c>
      <c r="O3267" s="65">
        <f>+Tabla1[[#This Row],[PVL]]*1.055</f>
        <v>949185.18588999996</v>
      </c>
      <c r="P3267" s="65">
        <f>+Tabla1[[#This Row],[PVL]]*1.43</f>
        <v>1286573.2851400001</v>
      </c>
      <c r="Q3267" s="66" t="str">
        <f>+HYPERLINK(Tabla1[[#This Row],[PAG]])</f>
        <v>https://todomusica.com.ar/timbales-timbaletas/1549-tb-1314-vc.html</v>
      </c>
      <c r="R3267" s="67"/>
      <c r="S3267" s="68"/>
      <c r="T3267" s="69"/>
      <c r="U3267" s="69"/>
      <c r="V3267" s="69"/>
      <c r="W3267" s="69"/>
      <c r="X3267" s="69"/>
      <c r="Y3267" s="35"/>
      <c r="Z3267" s="35" t="s">
        <v>26929</v>
      </c>
      <c r="AA3267" s="36">
        <v>1</v>
      </c>
      <c r="AB3267" s="35" t="s">
        <v>27</v>
      </c>
      <c r="AC3267" s="35" t="str">
        <f>+IF(Tabla1[[#This Row],[STK]]="no","Sin STK", "STK disponible")</f>
        <v>STK disponible</v>
      </c>
      <c r="AD3267" s="35">
        <f>+I3267*J3267</f>
        <v>0</v>
      </c>
      <c r="AE3267" s="35">
        <f>+I3267*K3267</f>
        <v>0</v>
      </c>
      <c r="AF3267" s="36">
        <f>IF(Tabla1[[#This Row],[ref pack]]=1,Tabla1[[#This Row],[Pedido]],LCM(Tabla1[[#This Row],[MC VIEJO]],Tabla1[[#This Row],[Pedido]]))</f>
        <v>1</v>
      </c>
      <c r="AG3267" s="36">
        <f>+VLOOKUP(Tabla1[[#This Row],[Artículo]],'.'!$B$2:$D$11481,3,)</f>
        <v>1</v>
      </c>
      <c r="AH3267" s="37" t="str">
        <f>+IFERROR(SEARCH("pack",Tabla1[[#This Row],[PACK]]),"")</f>
        <v/>
      </c>
    </row>
    <row r="3268" spans="1:34" ht="24" customHeight="1" x14ac:dyDescent="0.2">
      <c r="A3268" s="50" t="s">
        <v>5930</v>
      </c>
      <c r="B3268" s="60" t="s">
        <v>6228</v>
      </c>
      <c r="C3268" s="61" t="s">
        <v>6229</v>
      </c>
      <c r="D3268" s="52" t="s">
        <v>9841</v>
      </c>
      <c r="E3268" s="53">
        <v>5077.45</v>
      </c>
      <c r="F3268" s="23" t="str">
        <f>+IFERROR(VLOOKUP(Tabla1[[#This Row],[Artículo]],'..'!$B$2:$D$569000,3,),"")</f>
        <v/>
      </c>
      <c r="G3268" s="24" t="str">
        <f>IF(H3268=AF3268,"", "Error MC")</f>
        <v>Error MC</v>
      </c>
      <c r="H3268" s="62"/>
      <c r="I3268" s="54">
        <f>+Tabla1[[#This Row],[MC]]*Tabla1[[#This Row],[Pedido]]*Tabla1[[#This Row],[PVC ]]</f>
        <v>0</v>
      </c>
      <c r="J3268" s="26">
        <v>0.21</v>
      </c>
      <c r="K3268" s="63"/>
      <c r="L3268" s="28" t="s">
        <v>17</v>
      </c>
      <c r="M3268" s="53">
        <v>8908.3829999999998</v>
      </c>
      <c r="N3268" s="64" t="str">
        <f>+IF(Tabla1[[#This Row],[F PMPI]]="SÍ","No","Sí")</f>
        <v>Sí</v>
      </c>
      <c r="O3268" s="65">
        <f>+Tabla1[[#This Row],[PVL]]*1.055</f>
        <v>9398.3440649999993</v>
      </c>
      <c r="P3268" s="65">
        <f>+Tabla1[[#This Row],[PVL]]*1.43</f>
        <v>12738.98769</v>
      </c>
      <c r="Q3268" s="66" t="str">
        <f>+HYPERLINK(Tabla1[[#This Row],[PAG]])</f>
        <v>https://todomusica.com.ar/palillos/7802-mallet-3-8x10-black-w-40mm-ball.html</v>
      </c>
      <c r="R3268" s="67"/>
      <c r="S3268" s="68"/>
      <c r="T3268" s="69"/>
      <c r="U3268" s="69"/>
      <c r="V3268" s="69"/>
      <c r="W3268" s="69"/>
      <c r="X3268" s="69"/>
      <c r="Y3268" s="35"/>
      <c r="Z3268" s="35" t="s">
        <v>26930</v>
      </c>
      <c r="AA3268" s="36">
        <v>1</v>
      </c>
      <c r="AB3268" s="35" t="s">
        <v>27</v>
      </c>
      <c r="AC3268" s="35" t="str">
        <f>+IF(Tabla1[[#This Row],[STK]]="no","Sin STK", "STK disponible")</f>
        <v>STK disponible</v>
      </c>
      <c r="AD3268" s="35">
        <f>+I3268*J3268</f>
        <v>0</v>
      </c>
      <c r="AE3268" s="35">
        <f>+I3268*K3268</f>
        <v>0</v>
      </c>
      <c r="AF3268" s="36">
        <f>IF(Tabla1[[#This Row],[ref pack]]=1,Tabla1[[#This Row],[Pedido]],LCM(Tabla1[[#This Row],[MC VIEJO]],Tabla1[[#This Row],[Pedido]]))</f>
        <v>1</v>
      </c>
      <c r="AG3268" s="36">
        <f>+VLOOKUP(Tabla1[[#This Row],[Artículo]],'.'!$B$2:$D$11481,3,)</f>
        <v>1</v>
      </c>
      <c r="AH3268" s="37" t="str">
        <f>+IFERROR(SEARCH("pack",Tabla1[[#This Row],[PACK]]),"")</f>
        <v/>
      </c>
    </row>
    <row r="3269" spans="1:34" ht="24" customHeight="1" x14ac:dyDescent="0.2">
      <c r="A3269" s="50" t="s">
        <v>5930</v>
      </c>
      <c r="B3269" s="60" t="s">
        <v>6230</v>
      </c>
      <c r="C3269" s="61" t="s">
        <v>6231</v>
      </c>
      <c r="D3269" s="52" t="s">
        <v>9841</v>
      </c>
      <c r="E3269" s="53">
        <v>11539.61</v>
      </c>
      <c r="F3269" s="23" t="str">
        <f>+IFERROR(VLOOKUP(Tabla1[[#This Row],[Artículo]],'..'!$B$2:$D$569000,3,),"")</f>
        <v/>
      </c>
      <c r="G3269" s="24" t="str">
        <f>IF(H3269=AF3269,"", "Error MC")</f>
        <v>Error MC</v>
      </c>
      <c r="H3269" s="62"/>
      <c r="I3269" s="54">
        <f>+Tabla1[[#This Row],[MC]]*Tabla1[[#This Row],[Pedido]]*Tabla1[[#This Row],[PVC ]]</f>
        <v>0</v>
      </c>
      <c r="J3269" s="26">
        <v>0.21</v>
      </c>
      <c r="K3269" s="63"/>
      <c r="L3269" s="28" t="s">
        <v>17</v>
      </c>
      <c r="M3269" s="53">
        <v>20246.240000000002</v>
      </c>
      <c r="N3269" s="64" t="str">
        <f>+IF(Tabla1[[#This Row],[F PMPI]]="SÍ","No","Sí")</f>
        <v>Sí</v>
      </c>
      <c r="O3269" s="65">
        <f>+Tabla1[[#This Row],[PVL]]*1.055</f>
        <v>21359.783200000002</v>
      </c>
      <c r="P3269" s="65">
        <f>+Tabla1[[#This Row],[PVL]]*1.43</f>
        <v>28952.123200000002</v>
      </c>
      <c r="Q3269" s="66" t="str">
        <f>+HYPERLINK(Tabla1[[#This Row],[PAG]])</f>
        <v>https://todomusica.com.ar/palillos/9341-16-1205-00.html</v>
      </c>
      <c r="R3269" s="67"/>
      <c r="S3269" s="68"/>
      <c r="T3269" s="69"/>
      <c r="U3269" s="69"/>
      <c r="V3269" s="69"/>
      <c r="W3269" s="69"/>
      <c r="X3269" s="69"/>
      <c r="Y3269" s="35"/>
      <c r="Z3269" s="35" t="s">
        <v>26931</v>
      </c>
      <c r="AA3269" s="36">
        <v>1</v>
      </c>
      <c r="AB3269" s="35" t="s">
        <v>27</v>
      </c>
      <c r="AC3269" s="35" t="str">
        <f>+IF(Tabla1[[#This Row],[STK]]="no","Sin STK", "STK disponible")</f>
        <v>STK disponible</v>
      </c>
      <c r="AD3269" s="35">
        <f>+I3269*J3269</f>
        <v>0</v>
      </c>
      <c r="AE3269" s="35">
        <f>+I3269*K3269</f>
        <v>0</v>
      </c>
      <c r="AF3269" s="36">
        <f>IF(Tabla1[[#This Row],[ref pack]]=1,Tabla1[[#This Row],[Pedido]],LCM(Tabla1[[#This Row],[MC VIEJO]],Tabla1[[#This Row],[Pedido]]))</f>
        <v>1</v>
      </c>
      <c r="AG3269" s="36">
        <f>+VLOOKUP(Tabla1[[#This Row],[Artículo]],'.'!$B$2:$D$11481,3,)</f>
        <v>1</v>
      </c>
      <c r="AH3269" s="37" t="str">
        <f>+IFERROR(SEARCH("pack",Tabla1[[#This Row],[PACK]]),"")</f>
        <v/>
      </c>
    </row>
    <row r="3270" spans="1:34" ht="24" customHeight="1" x14ac:dyDescent="0.2">
      <c r="A3270" s="50" t="s">
        <v>5930</v>
      </c>
      <c r="B3270" s="60" t="s">
        <v>6232</v>
      </c>
      <c r="C3270" s="61" t="s">
        <v>6233</v>
      </c>
      <c r="D3270" s="52" t="s">
        <v>9842</v>
      </c>
      <c r="E3270" s="53">
        <v>4154.25</v>
      </c>
      <c r="F3270" s="23" t="str">
        <f>+IFERROR(VLOOKUP(Tabla1[[#This Row],[Artículo]],'..'!$B$2:$D$569000,3,),"")</f>
        <v/>
      </c>
      <c r="G3270" s="24" t="str">
        <f>IF(H3270=AF3270,"", "Error MC")</f>
        <v>Error MC</v>
      </c>
      <c r="H3270" s="62"/>
      <c r="I3270" s="54">
        <f>+Tabla1[[#This Row],[MC]]*Tabla1[[#This Row],[Pedido]]*Tabla1[[#This Row],[PVC ]]</f>
        <v>0</v>
      </c>
      <c r="J3270" s="26">
        <v>0.21</v>
      </c>
      <c r="K3270" s="63"/>
      <c r="L3270" s="28" t="s">
        <v>17</v>
      </c>
      <c r="M3270" s="53">
        <v>7288.6289999999999</v>
      </c>
      <c r="N3270" s="64" t="str">
        <f>+IF(Tabla1[[#This Row],[F PMPI]]="SÍ","No","Sí")</f>
        <v>Sí</v>
      </c>
      <c r="O3270" s="65">
        <f>+Tabla1[[#This Row],[PVL]]*1.055</f>
        <v>7689.5035949999992</v>
      </c>
      <c r="P3270" s="65">
        <f>+Tabla1[[#This Row],[PVL]]*1.43</f>
        <v>10422.739469999999</v>
      </c>
      <c r="Q3270" s="66" t="str">
        <f>+HYPERLINK(Tabla1[[#This Row],[PAG]])</f>
        <v>https://todomusica.com.ar/palillos/7803-parts-mallet-rainbow-3-8x10-white-plastic-handle36.html</v>
      </c>
      <c r="R3270" s="67"/>
      <c r="S3270" s="68"/>
      <c r="T3270" s="69"/>
      <c r="U3270" s="69"/>
      <c r="V3270" s="69"/>
      <c r="W3270" s="69"/>
      <c r="X3270" s="69"/>
      <c r="Y3270" s="35"/>
      <c r="Z3270" s="35" t="s">
        <v>26932</v>
      </c>
      <c r="AA3270" s="36">
        <v>1</v>
      </c>
      <c r="AB3270" s="35" t="s">
        <v>27</v>
      </c>
      <c r="AC3270" s="35" t="str">
        <f>+IF(Tabla1[[#This Row],[STK]]="no","Sin STK", "STK disponible")</f>
        <v>STK disponible</v>
      </c>
      <c r="AD3270" s="35">
        <f>+I3270*J3270</f>
        <v>0</v>
      </c>
      <c r="AE3270" s="35">
        <f>+I3270*K3270</f>
        <v>0</v>
      </c>
      <c r="AF3270" s="36">
        <f>IF(Tabla1[[#This Row],[ref pack]]=1,Tabla1[[#This Row],[Pedido]],LCM(Tabla1[[#This Row],[MC VIEJO]],Tabla1[[#This Row],[Pedido]]))</f>
        <v>1</v>
      </c>
      <c r="AG3270" s="36">
        <f>+VLOOKUP(Tabla1[[#This Row],[Artículo]],'.'!$B$2:$D$11481,3,)</f>
        <v>1</v>
      </c>
      <c r="AH3270" s="37" t="str">
        <f>+IFERROR(SEARCH("pack",Tabla1[[#This Row],[PACK]]),"")</f>
        <v/>
      </c>
    </row>
    <row r="3271" spans="1:34" ht="24" customHeight="1" x14ac:dyDescent="0.2">
      <c r="A3271" s="50" t="s">
        <v>5930</v>
      </c>
      <c r="B3271" s="60" t="s">
        <v>6234</v>
      </c>
      <c r="C3271" s="61" t="s">
        <v>6235</v>
      </c>
      <c r="D3271" s="52" t="s">
        <v>9841</v>
      </c>
      <c r="E3271" s="53">
        <v>3868.46</v>
      </c>
      <c r="F3271" s="23" t="str">
        <f>+IFERROR(VLOOKUP(Tabla1[[#This Row],[Artículo]],'..'!$B$2:$D$569000,3,),"")</f>
        <v/>
      </c>
      <c r="G3271" s="24" t="str">
        <f>IF(H3271=AF3271,"", "Error MC")</f>
        <v>Error MC</v>
      </c>
      <c r="H3271" s="62"/>
      <c r="I3271" s="54">
        <f>+Tabla1[[#This Row],[MC]]*Tabla1[[#This Row],[Pedido]]*Tabla1[[#This Row],[PVC ]]</f>
        <v>0</v>
      </c>
      <c r="J3271" s="26">
        <v>0.21</v>
      </c>
      <c r="K3271" s="63"/>
      <c r="L3271" s="28" t="s">
        <v>17</v>
      </c>
      <c r="M3271" s="53">
        <v>6787.2169999999996</v>
      </c>
      <c r="N3271" s="64" t="str">
        <f>+IF(Tabla1[[#This Row],[F PMPI]]="SÍ","No","Sí")</f>
        <v>Sí</v>
      </c>
      <c r="O3271" s="65">
        <f>+Tabla1[[#This Row],[PVL]]*1.055</f>
        <v>7160.513934999999</v>
      </c>
      <c r="P3271" s="65">
        <f>+Tabla1[[#This Row],[PVL]]*1.43</f>
        <v>9705.7203099999988</v>
      </c>
      <c r="Q3271" s="66" t="str">
        <f>+HYPERLINK(Tabla1[[#This Row],[PAG]])</f>
        <v>https://todomusica.com.ar/palillos/7804-parts-mallet-rainbow-3-8x8-white-plastic-handle36.html</v>
      </c>
      <c r="R3271" s="67"/>
      <c r="S3271" s="68"/>
      <c r="T3271" s="69"/>
      <c r="U3271" s="69"/>
      <c r="V3271" s="69"/>
      <c r="W3271" s="69"/>
      <c r="X3271" s="69"/>
      <c r="Y3271" s="35"/>
      <c r="Z3271" s="35" t="s">
        <v>26933</v>
      </c>
      <c r="AA3271" s="36">
        <v>1</v>
      </c>
      <c r="AB3271" s="35" t="s">
        <v>27</v>
      </c>
      <c r="AC3271" s="35" t="str">
        <f>+IF(Tabla1[[#This Row],[STK]]="no","Sin STK", "STK disponible")</f>
        <v>STK disponible</v>
      </c>
      <c r="AD3271" s="35">
        <f>+I3271*J3271</f>
        <v>0</v>
      </c>
      <c r="AE3271" s="35">
        <f>+I3271*K3271</f>
        <v>0</v>
      </c>
      <c r="AF3271" s="36">
        <f>IF(Tabla1[[#This Row],[ref pack]]=1,Tabla1[[#This Row],[Pedido]],LCM(Tabla1[[#This Row],[MC VIEJO]],Tabla1[[#This Row],[Pedido]]))</f>
        <v>1</v>
      </c>
      <c r="AG3271" s="36">
        <f>+VLOOKUP(Tabla1[[#This Row],[Artículo]],'.'!$B$2:$D$11481,3,)</f>
        <v>1</v>
      </c>
      <c r="AH3271" s="37" t="str">
        <f>+IFERROR(SEARCH("pack",Tabla1[[#This Row],[PACK]]),"")</f>
        <v/>
      </c>
    </row>
    <row r="3272" spans="1:34" ht="24" customHeight="1" x14ac:dyDescent="0.2">
      <c r="A3272" s="50" t="s">
        <v>5930</v>
      </c>
      <c r="B3272" s="60" t="s">
        <v>6236</v>
      </c>
      <c r="C3272" s="61" t="s">
        <v>6237</v>
      </c>
      <c r="D3272" s="52" t="s">
        <v>9841</v>
      </c>
      <c r="E3272" s="53">
        <v>4483.96</v>
      </c>
      <c r="F3272" s="23" t="str">
        <f>+IFERROR(VLOOKUP(Tabla1[[#This Row],[Artículo]],'..'!$B$2:$D$569000,3,),"")</f>
        <v/>
      </c>
      <c r="G3272" s="24" t="str">
        <f>IF(H3272=AF3272,"", "Error MC")</f>
        <v>Error MC</v>
      </c>
      <c r="H3272" s="62"/>
      <c r="I3272" s="54">
        <f>+Tabla1[[#This Row],[MC]]*Tabla1[[#This Row],[Pedido]]*Tabla1[[#This Row],[PVC ]]</f>
        <v>0</v>
      </c>
      <c r="J3272" s="26">
        <v>0.21</v>
      </c>
      <c r="K3272" s="63"/>
      <c r="L3272" s="28" t="s">
        <v>17</v>
      </c>
      <c r="M3272" s="53">
        <v>7867.1049999999996</v>
      </c>
      <c r="N3272" s="64" t="str">
        <f>+IF(Tabla1[[#This Row],[F PMPI]]="SÍ","No","Sí")</f>
        <v>Sí</v>
      </c>
      <c r="O3272" s="65">
        <f>+Tabla1[[#This Row],[PVL]]*1.055</f>
        <v>8299.7957749999987</v>
      </c>
      <c r="P3272" s="65">
        <f>+Tabla1[[#This Row],[PVL]]*1.43</f>
        <v>11249.960149999999</v>
      </c>
      <c r="Q3272" s="66" t="str">
        <f>+HYPERLINK(Tabla1[[#This Row],[PAG]])</f>
        <v>https://todomusica.com.ar/palillos/7805-mallet-3-8x10-white-stick-2-35mm-cherry-red-rubber-ball.html</v>
      </c>
      <c r="R3272" s="67"/>
      <c r="S3272" s="68"/>
      <c r="T3272" s="69"/>
      <c r="U3272" s="69"/>
      <c r="V3272" s="69"/>
      <c r="W3272" s="69"/>
      <c r="X3272" s="69"/>
      <c r="Y3272" s="35"/>
      <c r="Z3272" s="35" t="s">
        <v>26934</v>
      </c>
      <c r="AA3272" s="36">
        <v>1</v>
      </c>
      <c r="AB3272" s="35" t="s">
        <v>27</v>
      </c>
      <c r="AC3272" s="35" t="str">
        <f>+IF(Tabla1[[#This Row],[STK]]="no","Sin STK", "STK disponible")</f>
        <v>STK disponible</v>
      </c>
      <c r="AD3272" s="35">
        <f>+I3272*J3272</f>
        <v>0</v>
      </c>
      <c r="AE3272" s="35">
        <f>+I3272*K3272</f>
        <v>0</v>
      </c>
      <c r="AF3272" s="36">
        <f>IF(Tabla1[[#This Row],[ref pack]]=1,Tabla1[[#This Row],[Pedido]],LCM(Tabla1[[#This Row],[MC VIEJO]],Tabla1[[#This Row],[Pedido]]))</f>
        <v>1</v>
      </c>
      <c r="AG3272" s="36">
        <f>+VLOOKUP(Tabla1[[#This Row],[Artículo]],'.'!$B$2:$D$11481,3,)</f>
        <v>1</v>
      </c>
      <c r="AH3272" s="37" t="str">
        <f>+IFERROR(SEARCH("pack",Tabla1[[#This Row],[PACK]]),"")</f>
        <v/>
      </c>
    </row>
    <row r="3273" spans="1:34" ht="24" customHeight="1" x14ac:dyDescent="0.2">
      <c r="A3273" s="50" t="s">
        <v>19693</v>
      </c>
      <c r="B3273" s="60" t="s">
        <v>19696</v>
      </c>
      <c r="C3273" s="61" t="s">
        <v>19697</v>
      </c>
      <c r="D3273" s="52" t="s">
        <v>27</v>
      </c>
      <c r="E3273" s="53">
        <v>31420.17</v>
      </c>
      <c r="F3273" s="23" t="str">
        <f>+IFERROR(VLOOKUP(Tabla1[[#This Row],[Artículo]],'..'!$B$2:$D$569000,3,),"")</f>
        <v/>
      </c>
      <c r="G3273" s="24" t="str">
        <f>IF(H3273=AF3273,"", "Error MC")</f>
        <v>Error MC</v>
      </c>
      <c r="H3273" s="62"/>
      <c r="I3273" s="54">
        <f>+Tabla1[[#This Row],[MC]]*Tabla1[[#This Row],[Pedido]]*Tabla1[[#This Row],[PVC ]]</f>
        <v>0</v>
      </c>
      <c r="J3273" s="26">
        <v>0.21</v>
      </c>
      <c r="K3273" s="63"/>
      <c r="L3273" s="28" t="s">
        <v>17</v>
      </c>
      <c r="M3273" s="53">
        <v>55126.692999999999</v>
      </c>
      <c r="N3273" s="64" t="str">
        <f>+IF(Tabla1[[#This Row],[F PMPI]]="SÍ","No","Sí")</f>
        <v>Sí</v>
      </c>
      <c r="O3273" s="65">
        <f>+Tabla1[[#This Row],[PVL]]*1.055</f>
        <v>58158.661114999995</v>
      </c>
      <c r="P3273" s="65">
        <f>+Tabla1[[#This Row],[PVL]]*1.43</f>
        <v>78831.170989999999</v>
      </c>
      <c r="Q3273" s="66" t="str">
        <f>+HYPERLINK(Tabla1[[#This Row],[PAG]])</f>
        <v>https://todomusica.com.ar/productos-sin-categorias-de-netsuite/8608-maquina-burbujas-trasparente-led-rgb-2x3w-60w.html</v>
      </c>
      <c r="R3273" s="67"/>
      <c r="S3273" s="68"/>
      <c r="T3273" s="69"/>
      <c r="U3273" s="69"/>
      <c r="V3273" s="69"/>
      <c r="W3273" s="69"/>
      <c r="X3273" s="69"/>
      <c r="Y3273" s="35"/>
      <c r="Z3273" s="35" t="s">
        <v>26935</v>
      </c>
      <c r="AA3273" s="36">
        <v>1</v>
      </c>
      <c r="AB3273" s="35" t="s">
        <v>27</v>
      </c>
      <c r="AC3273" s="35" t="str">
        <f>+IF(Tabla1[[#This Row],[STK]]="no","Sin STK", "STK disponible")</f>
        <v>Sin STK</v>
      </c>
      <c r="AD3273" s="35">
        <f>+I3273*J3273</f>
        <v>0</v>
      </c>
      <c r="AE3273" s="35">
        <f>+I3273*K3273</f>
        <v>0</v>
      </c>
      <c r="AF3273" s="36">
        <f>IF(Tabla1[[#This Row],[ref pack]]=1,Tabla1[[#This Row],[Pedido]],LCM(Tabla1[[#This Row],[MC VIEJO]],Tabla1[[#This Row],[Pedido]]))</f>
        <v>1</v>
      </c>
      <c r="AG3273" s="36">
        <f>+VLOOKUP(Tabla1[[#This Row],[Artículo]],'.'!$B$2:$D$11481,3,)</f>
        <v>1</v>
      </c>
      <c r="AH3273" s="37" t="str">
        <f>+IFERROR(SEARCH("pack",Tabla1[[#This Row],[PACK]]),"")</f>
        <v/>
      </c>
    </row>
    <row r="3274" spans="1:34" ht="24" customHeight="1" x14ac:dyDescent="0.2">
      <c r="A3274" s="50" t="s">
        <v>19693</v>
      </c>
      <c r="B3274" s="60" t="s">
        <v>19698</v>
      </c>
      <c r="C3274" s="61" t="s">
        <v>19699</v>
      </c>
      <c r="D3274" s="52" t="s">
        <v>27</v>
      </c>
      <c r="E3274" s="53">
        <v>44220.86</v>
      </c>
      <c r="F3274" s="23" t="str">
        <f>+IFERROR(VLOOKUP(Tabla1[[#This Row],[Artículo]],'..'!$B$2:$D$569000,3,),"")</f>
        <v/>
      </c>
      <c r="G3274" s="24" t="str">
        <f>IF(H3274=AF3274,"", "Error MC")</f>
        <v>Error MC</v>
      </c>
      <c r="H3274" s="62"/>
      <c r="I3274" s="54">
        <f>+Tabla1[[#This Row],[MC]]*Tabla1[[#This Row],[Pedido]]*Tabla1[[#This Row],[PVC ]]</f>
        <v>0</v>
      </c>
      <c r="J3274" s="26">
        <v>0.21</v>
      </c>
      <c r="K3274" s="63"/>
      <c r="L3274" s="28" t="s">
        <v>17</v>
      </c>
      <c r="M3274" s="53">
        <v>77585.502999999997</v>
      </c>
      <c r="N3274" s="64" t="str">
        <f>+IF(Tabla1[[#This Row],[F PMPI]]="SÍ","No","Sí")</f>
        <v>Sí</v>
      </c>
      <c r="O3274" s="65">
        <f>+Tabla1[[#This Row],[PVL]]*1.055</f>
        <v>81852.705664999987</v>
      </c>
      <c r="P3274" s="65">
        <f>+Tabla1[[#This Row],[PVL]]*1.43</f>
        <v>110947.26929</v>
      </c>
      <c r="Q3274" s="66" t="str">
        <f>+HYPERLINK(Tabla1[[#This Row],[PAG]])</f>
        <v>https://todomusica.com.ar/productos-sin-categorias-de-netsuite/8609-maquina-burbujas-portable-c-bat-recarg-c-contr-remoto.html</v>
      </c>
      <c r="R3274" s="67"/>
      <c r="S3274" s="68"/>
      <c r="T3274" s="69"/>
      <c r="U3274" s="69"/>
      <c r="V3274" s="69"/>
      <c r="W3274" s="69"/>
      <c r="X3274" s="69"/>
      <c r="Y3274" s="35"/>
      <c r="Z3274" s="35" t="s">
        <v>26936</v>
      </c>
      <c r="AA3274" s="36">
        <v>1</v>
      </c>
      <c r="AB3274" s="35" t="s">
        <v>27</v>
      </c>
      <c r="AC3274" s="35" t="str">
        <f>+IF(Tabla1[[#This Row],[STK]]="no","Sin STK", "STK disponible")</f>
        <v>Sin STK</v>
      </c>
      <c r="AD3274" s="35">
        <f>+I3274*J3274</f>
        <v>0</v>
      </c>
      <c r="AE3274" s="35">
        <f>+I3274*K3274</f>
        <v>0</v>
      </c>
      <c r="AF3274" s="36">
        <f>IF(Tabla1[[#This Row],[ref pack]]=1,Tabla1[[#This Row],[Pedido]],LCM(Tabla1[[#This Row],[MC VIEJO]],Tabla1[[#This Row],[Pedido]]))</f>
        <v>1</v>
      </c>
      <c r="AG3274" s="36">
        <f>+VLOOKUP(Tabla1[[#This Row],[Artículo]],'.'!$B$2:$D$11481,3,)</f>
        <v>1</v>
      </c>
      <c r="AH3274" s="37" t="str">
        <f>+IFERROR(SEARCH("pack",Tabla1[[#This Row],[PACK]]),"")</f>
        <v/>
      </c>
    </row>
    <row r="3275" spans="1:34" ht="24" customHeight="1" x14ac:dyDescent="0.2">
      <c r="A3275" s="50" t="s">
        <v>19693</v>
      </c>
      <c r="B3275" s="60" t="s">
        <v>19700</v>
      </c>
      <c r="C3275" s="61" t="s">
        <v>19701</v>
      </c>
      <c r="D3275" s="52" t="s">
        <v>27</v>
      </c>
      <c r="E3275" s="53">
        <v>186193.88</v>
      </c>
      <c r="F3275" s="23" t="str">
        <f>+IFERROR(VLOOKUP(Tabla1[[#This Row],[Artículo]],'..'!$B$2:$D$569000,3,),"")</f>
        <v/>
      </c>
      <c r="G3275" s="24" t="str">
        <f>IF(H3275=AF3275,"", "Error MC")</f>
        <v>Error MC</v>
      </c>
      <c r="H3275" s="62"/>
      <c r="I3275" s="54">
        <f>+Tabla1[[#This Row],[MC]]*Tabla1[[#This Row],[Pedido]]*Tabla1[[#This Row],[PVC ]]</f>
        <v>0</v>
      </c>
      <c r="J3275" s="26">
        <v>0.21</v>
      </c>
      <c r="K3275" s="63"/>
      <c r="L3275" s="28" t="s">
        <v>17</v>
      </c>
      <c r="M3275" s="53">
        <v>326677.16700000002</v>
      </c>
      <c r="N3275" s="64" t="str">
        <f>+IF(Tabla1[[#This Row],[F PMPI]]="SÍ","No","Sí")</f>
        <v>Sí</v>
      </c>
      <c r="O3275" s="65">
        <f>+Tabla1[[#This Row],[PVL]]*1.055</f>
        <v>344644.41118499998</v>
      </c>
      <c r="P3275" s="65">
        <f>+Tabla1[[#This Row],[PVL]]*1.43</f>
        <v>467148.34881</v>
      </c>
      <c r="Q3275" s="66" t="str">
        <f>+HYPERLINK(Tabla1[[#This Row],[PAG]])</f>
        <v>https://todomusica.com.ar/productos-sin-categorias-de-netsuite/8607-maq-burbuja-humo-1000w-t-1l-led-6-x-3w-c-crem-inal.html</v>
      </c>
      <c r="R3275" s="67"/>
      <c r="S3275" s="68"/>
      <c r="T3275" s="69"/>
      <c r="U3275" s="69"/>
      <c r="V3275" s="69"/>
      <c r="W3275" s="69"/>
      <c r="X3275" s="69"/>
      <c r="Y3275" s="35"/>
      <c r="Z3275" s="35" t="s">
        <v>26937</v>
      </c>
      <c r="AA3275" s="36">
        <v>1</v>
      </c>
      <c r="AB3275" s="35" t="s">
        <v>27</v>
      </c>
      <c r="AC3275" s="35" t="str">
        <f>+IF(Tabla1[[#This Row],[STK]]="no","Sin STK", "STK disponible")</f>
        <v>Sin STK</v>
      </c>
      <c r="AD3275" s="35">
        <f>+I3275*J3275</f>
        <v>0</v>
      </c>
      <c r="AE3275" s="35">
        <f>+I3275*K3275</f>
        <v>0</v>
      </c>
      <c r="AF3275" s="36">
        <f>IF(Tabla1[[#This Row],[ref pack]]=1,Tabla1[[#This Row],[Pedido]],LCM(Tabla1[[#This Row],[MC VIEJO]],Tabla1[[#This Row],[Pedido]]))</f>
        <v>1</v>
      </c>
      <c r="AG3275" s="36">
        <f>+VLOOKUP(Tabla1[[#This Row],[Artículo]],'.'!$B$2:$D$11481,3,)</f>
        <v>1</v>
      </c>
      <c r="AH3275" s="37" t="str">
        <f>+IFERROR(SEARCH("pack",Tabla1[[#This Row],[PACK]]),"")</f>
        <v/>
      </c>
    </row>
    <row r="3276" spans="1:34" ht="24" customHeight="1" x14ac:dyDescent="0.2">
      <c r="A3276" s="50" t="s">
        <v>19693</v>
      </c>
      <c r="B3276" s="60" t="s">
        <v>19702</v>
      </c>
      <c r="C3276" s="61" t="s">
        <v>19703</v>
      </c>
      <c r="D3276" s="52" t="s">
        <v>27</v>
      </c>
      <c r="E3276" s="53">
        <v>212601.55</v>
      </c>
      <c r="F3276" s="23" t="str">
        <f>+IFERROR(VLOOKUP(Tabla1[[#This Row],[Artículo]],'..'!$B$2:$D$569000,3,),"")</f>
        <v/>
      </c>
      <c r="G3276" s="24" t="str">
        <f>IF(H3276=AF3276,"", "Error MC")</f>
        <v>Error MC</v>
      </c>
      <c r="H3276" s="62"/>
      <c r="I3276" s="54">
        <f>+Tabla1[[#This Row],[MC]]*Tabla1[[#This Row],[Pedido]]*Tabla1[[#This Row],[PVC ]]</f>
        <v>0</v>
      </c>
      <c r="J3276" s="26">
        <v>0.21</v>
      </c>
      <c r="K3276" s="63"/>
      <c r="L3276" s="28" t="s">
        <v>17</v>
      </c>
      <c r="M3276" s="53">
        <v>373009.42300000001</v>
      </c>
      <c r="N3276" s="64" t="str">
        <f>+IF(Tabla1[[#This Row],[F PMPI]]="SÍ","No","Sí")</f>
        <v>No</v>
      </c>
      <c r="O3276" s="65">
        <f>+Tabla1[[#This Row],[PVL]]*1.055</f>
        <v>393524.94126499997</v>
      </c>
      <c r="P3276" s="65">
        <f>+Tabla1[[#This Row],[PVL]]*1.43</f>
        <v>533403.47488999995</v>
      </c>
      <c r="Q3276" s="66" t="str">
        <f>+HYPERLINK(Tabla1[[#This Row],[PAG]])</f>
        <v>http://www.todomusica.com.ar/iluminacion/27897-maq-de-humo-vertic1500w-c-led-24x3w-rgb-c-dmx.html</v>
      </c>
      <c r="R3276" s="67"/>
      <c r="S3276" s="68"/>
      <c r="T3276" s="69"/>
      <c r="U3276" s="69"/>
      <c r="V3276" s="69"/>
      <c r="W3276" s="69"/>
      <c r="X3276" s="69"/>
      <c r="Y3276" s="35"/>
      <c r="Z3276" s="35" t="s">
        <v>26938</v>
      </c>
      <c r="AA3276" s="36">
        <v>1</v>
      </c>
      <c r="AB3276" s="35" t="s">
        <v>9849</v>
      </c>
      <c r="AC3276" s="35" t="str">
        <f>+IF(Tabla1[[#This Row],[STK]]="no","Sin STK", "STK disponible")</f>
        <v>Sin STK</v>
      </c>
      <c r="AD3276" s="35">
        <f>+I3276*J3276</f>
        <v>0</v>
      </c>
      <c r="AE3276" s="35">
        <f>+I3276*K3276</f>
        <v>0</v>
      </c>
      <c r="AF3276" s="36">
        <f>IF(Tabla1[[#This Row],[ref pack]]=1,Tabla1[[#This Row],[Pedido]],LCM(Tabla1[[#This Row],[MC VIEJO]],Tabla1[[#This Row],[Pedido]]))</f>
        <v>1</v>
      </c>
      <c r="AG3276" s="36">
        <f>+VLOOKUP(Tabla1[[#This Row],[Artículo]],'.'!$B$2:$D$11481,3,)</f>
        <v>1</v>
      </c>
      <c r="AH3276" s="37" t="str">
        <f>+IFERROR(SEARCH("pack",Tabla1[[#This Row],[PACK]]),"")</f>
        <v/>
      </c>
    </row>
    <row r="3277" spans="1:34" ht="24" customHeight="1" x14ac:dyDescent="0.2">
      <c r="A3277" s="50" t="s">
        <v>19693</v>
      </c>
      <c r="B3277" s="60" t="s">
        <v>19704</v>
      </c>
      <c r="C3277" s="61" t="s">
        <v>19705</v>
      </c>
      <c r="D3277" s="52" t="s">
        <v>9841</v>
      </c>
      <c r="E3277" s="53">
        <v>30675.21</v>
      </c>
      <c r="F3277" s="23" t="str">
        <f>+IFERROR(VLOOKUP(Tabla1[[#This Row],[Artículo]],'..'!$B$2:$D$569000,3,),"")</f>
        <v/>
      </c>
      <c r="G3277" s="24" t="str">
        <f>IF(H3277=AF3277,"", "Error MC")</f>
        <v>Error MC</v>
      </c>
      <c r="H3277" s="62"/>
      <c r="I3277" s="54">
        <f>+Tabla1[[#This Row],[MC]]*Tabla1[[#This Row],[Pedido]]*Tabla1[[#This Row],[PVC ]]</f>
        <v>0</v>
      </c>
      <c r="J3277" s="26">
        <v>0.105</v>
      </c>
      <c r="K3277" s="63"/>
      <c r="L3277" s="28" t="s">
        <v>17</v>
      </c>
      <c r="M3277" s="53">
        <v>49149.35</v>
      </c>
      <c r="N3277" s="64" t="str">
        <f>+IF(Tabla1[[#This Row],[F PMPI]]="SÍ","No","Sí")</f>
        <v>Sí</v>
      </c>
      <c r="O3277" s="65">
        <f>+Tabla1[[#This Row],[PVL]]*1.055</f>
        <v>51852.564249999996</v>
      </c>
      <c r="P3277" s="65">
        <f>+Tabla1[[#This Row],[PVL]]*1.43</f>
        <v>70283.570500000002</v>
      </c>
      <c r="Q3277" s="66" t="str">
        <f>+HYPERLINK(Tabla1[[#This Row],[PAG]])</f>
        <v>https://todomusica.com.ar/productos-sin-categorias-de-netsuite/8601-maq-de-humo-400w-tanque-1l-2000cuff-min-c-control-x-cabl.html</v>
      </c>
      <c r="R3277" s="67"/>
      <c r="S3277" s="68"/>
      <c r="T3277" s="69"/>
      <c r="U3277" s="69"/>
      <c r="V3277" s="69"/>
      <c r="W3277" s="69"/>
      <c r="X3277" s="69"/>
      <c r="Y3277" s="35"/>
      <c r="Z3277" s="35" t="s">
        <v>26939</v>
      </c>
      <c r="AA3277" s="36">
        <v>1</v>
      </c>
      <c r="AB3277" s="35" t="s">
        <v>27</v>
      </c>
      <c r="AC3277" s="35" t="str">
        <f>+IF(Tabla1[[#This Row],[STK]]="no","Sin STK", "STK disponible")</f>
        <v>STK disponible</v>
      </c>
      <c r="AD3277" s="35">
        <f>+I3277*J3277</f>
        <v>0</v>
      </c>
      <c r="AE3277" s="35">
        <f>+I3277*K3277</f>
        <v>0</v>
      </c>
      <c r="AF3277" s="36">
        <f>IF(Tabla1[[#This Row],[ref pack]]=1,Tabla1[[#This Row],[Pedido]],LCM(Tabla1[[#This Row],[MC VIEJO]],Tabla1[[#This Row],[Pedido]]))</f>
        <v>1</v>
      </c>
      <c r="AG3277" s="36">
        <f>+VLOOKUP(Tabla1[[#This Row],[Artículo]],'.'!$B$2:$D$11481,3,)</f>
        <v>1</v>
      </c>
      <c r="AH3277" s="37" t="str">
        <f>+IFERROR(SEARCH("pack",Tabla1[[#This Row],[PACK]]),"")</f>
        <v/>
      </c>
    </row>
    <row r="3278" spans="1:34" ht="24" customHeight="1" x14ac:dyDescent="0.2">
      <c r="A3278" s="50" t="s">
        <v>19693</v>
      </c>
      <c r="B3278" s="60" t="s">
        <v>19706</v>
      </c>
      <c r="C3278" s="61" t="s">
        <v>19707</v>
      </c>
      <c r="D3278" s="52" t="s">
        <v>9841</v>
      </c>
      <c r="E3278" s="53">
        <v>37065.919999999998</v>
      </c>
      <c r="F3278" s="23" t="str">
        <f>+IFERROR(VLOOKUP(Tabla1[[#This Row],[Artículo]],'..'!$B$2:$D$569000,3,),"")</f>
        <v/>
      </c>
      <c r="G3278" s="24" t="str">
        <f>IF(H3278=AF3278,"", "Error MC")</f>
        <v>Error MC</v>
      </c>
      <c r="H3278" s="62"/>
      <c r="I3278" s="54">
        <f>+Tabla1[[#This Row],[MC]]*Tabla1[[#This Row],[Pedido]]*Tabla1[[#This Row],[PVC ]]</f>
        <v>0</v>
      </c>
      <c r="J3278" s="26">
        <v>0.105</v>
      </c>
      <c r="K3278" s="63"/>
      <c r="L3278" s="28" t="s">
        <v>17</v>
      </c>
      <c r="M3278" s="53">
        <v>59388.866000000002</v>
      </c>
      <c r="N3278" s="64" t="str">
        <f>+IF(Tabla1[[#This Row],[F PMPI]]="SÍ","No","Sí")</f>
        <v>Sí</v>
      </c>
      <c r="O3278" s="65">
        <f>+Tabla1[[#This Row],[PVL]]*1.055</f>
        <v>62655.253629999999</v>
      </c>
      <c r="P3278" s="65">
        <f>+Tabla1[[#This Row],[PVL]]*1.43</f>
        <v>84926.078379999992</v>
      </c>
      <c r="Q3278" s="66" t="str">
        <f>+HYPERLINK(Tabla1[[#This Row],[PAG]])</f>
        <v>https://todomusica.com.ar/productos-sin-categorias-de-netsuite/8602-maq-de-humo-400w-tanque-1l-2000cuff-min-c-control-inalam.html</v>
      </c>
      <c r="R3278" s="67"/>
      <c r="S3278" s="68"/>
      <c r="T3278" s="69"/>
      <c r="U3278" s="69"/>
      <c r="V3278" s="69"/>
      <c r="W3278" s="69"/>
      <c r="X3278" s="69"/>
      <c r="Y3278" s="35"/>
      <c r="Z3278" s="35" t="s">
        <v>26940</v>
      </c>
      <c r="AA3278" s="36">
        <v>1</v>
      </c>
      <c r="AB3278" s="35" t="s">
        <v>27</v>
      </c>
      <c r="AC3278" s="35" t="str">
        <f>+IF(Tabla1[[#This Row],[STK]]="no","Sin STK", "STK disponible")</f>
        <v>STK disponible</v>
      </c>
      <c r="AD3278" s="35">
        <f>+I3278*J3278</f>
        <v>0</v>
      </c>
      <c r="AE3278" s="35">
        <f>+I3278*K3278</f>
        <v>0</v>
      </c>
      <c r="AF3278" s="36">
        <f>IF(Tabla1[[#This Row],[ref pack]]=1,Tabla1[[#This Row],[Pedido]],LCM(Tabla1[[#This Row],[MC VIEJO]],Tabla1[[#This Row],[Pedido]]))</f>
        <v>1</v>
      </c>
      <c r="AG3278" s="36">
        <f>+VLOOKUP(Tabla1[[#This Row],[Artículo]],'.'!$B$2:$D$11481,3,)</f>
        <v>1</v>
      </c>
      <c r="AH3278" s="37" t="str">
        <f>+IFERROR(SEARCH("pack",Tabla1[[#This Row],[PACK]]),"")</f>
        <v/>
      </c>
    </row>
    <row r="3279" spans="1:34" ht="24" customHeight="1" x14ac:dyDescent="0.2">
      <c r="A3279" s="50" t="s">
        <v>19693</v>
      </c>
      <c r="B3279" s="60" t="s">
        <v>19708</v>
      </c>
      <c r="C3279" s="61" t="s">
        <v>19709</v>
      </c>
      <c r="D3279" s="52" t="s">
        <v>9841</v>
      </c>
      <c r="E3279" s="53">
        <v>61350.45</v>
      </c>
      <c r="F3279" s="23" t="str">
        <f>+IFERROR(VLOOKUP(Tabla1[[#This Row],[Artículo]],'..'!$B$2:$D$569000,3,),"")</f>
        <v/>
      </c>
      <c r="G3279" s="24" t="str">
        <f>IF(H3279=AF3279,"", "Error MC")</f>
        <v>Error MC</v>
      </c>
      <c r="H3279" s="62"/>
      <c r="I3279" s="54">
        <f>+Tabla1[[#This Row],[MC]]*Tabla1[[#This Row],[Pedido]]*Tabla1[[#This Row],[PVC ]]</f>
        <v>0</v>
      </c>
      <c r="J3279" s="26">
        <v>0.105</v>
      </c>
      <c r="K3279" s="63"/>
      <c r="L3279" s="28" t="s">
        <v>17</v>
      </c>
      <c r="M3279" s="53">
        <v>98298.755999999994</v>
      </c>
      <c r="N3279" s="64" t="str">
        <f>+IF(Tabla1[[#This Row],[F PMPI]]="SÍ","No","Sí")</f>
        <v>Sí</v>
      </c>
      <c r="O3279" s="65">
        <f>+Tabla1[[#This Row],[PVL]]*1.055</f>
        <v>103705.18757999998</v>
      </c>
      <c r="P3279" s="65">
        <f>+Tabla1[[#This Row],[PVL]]*1.43</f>
        <v>140567.22107999999</v>
      </c>
      <c r="Q3279" s="66" t="str">
        <f>+HYPERLINK(Tabla1[[#This Row],[PAG]])</f>
        <v>https://todomusica.com.ar/productos-sin-categorias-de-netsuite/8603-maq-de-humo-900w-tanque-1l-15000cuff-min-c-cremoto.html</v>
      </c>
      <c r="R3279" s="67"/>
      <c r="S3279" s="68"/>
      <c r="T3279" s="69"/>
      <c r="U3279" s="69"/>
      <c r="V3279" s="69"/>
      <c r="W3279" s="69"/>
      <c r="X3279" s="69"/>
      <c r="Y3279" s="35"/>
      <c r="Z3279" s="35" t="s">
        <v>26941</v>
      </c>
      <c r="AA3279" s="36">
        <v>1</v>
      </c>
      <c r="AB3279" s="35" t="s">
        <v>27</v>
      </c>
      <c r="AC3279" s="35" t="str">
        <f>+IF(Tabla1[[#This Row],[STK]]="no","Sin STK", "STK disponible")</f>
        <v>STK disponible</v>
      </c>
      <c r="AD3279" s="35">
        <f>+I3279*J3279</f>
        <v>0</v>
      </c>
      <c r="AE3279" s="35">
        <f>+I3279*K3279</f>
        <v>0</v>
      </c>
      <c r="AF3279" s="36">
        <f>IF(Tabla1[[#This Row],[ref pack]]=1,Tabla1[[#This Row],[Pedido]],LCM(Tabla1[[#This Row],[MC VIEJO]],Tabla1[[#This Row],[Pedido]]))</f>
        <v>1</v>
      </c>
      <c r="AG3279" s="36">
        <f>+VLOOKUP(Tabla1[[#This Row],[Artículo]],'.'!$B$2:$D$11481,3,)</f>
        <v>1</v>
      </c>
      <c r="AH3279" s="37" t="str">
        <f>+IFERROR(SEARCH("pack",Tabla1[[#This Row],[PACK]]),"")</f>
        <v/>
      </c>
    </row>
    <row r="3280" spans="1:34" ht="24" customHeight="1" x14ac:dyDescent="0.2">
      <c r="A3280" s="50" t="s">
        <v>19693</v>
      </c>
      <c r="B3280" s="60" t="s">
        <v>19710</v>
      </c>
      <c r="C3280" s="61" t="s">
        <v>19711</v>
      </c>
      <c r="D3280" s="52" t="s">
        <v>9841</v>
      </c>
      <c r="E3280" s="53">
        <v>89469.39</v>
      </c>
      <c r="F3280" s="23" t="str">
        <f>+IFERROR(VLOOKUP(Tabla1[[#This Row],[Artículo]],'..'!$B$2:$D$569000,3,),"")</f>
        <v/>
      </c>
      <c r="G3280" s="24" t="str">
        <f>IF(H3280=AF3280,"", "Error MC")</f>
        <v>Error MC</v>
      </c>
      <c r="H3280" s="62"/>
      <c r="I3280" s="54">
        <f>+Tabla1[[#This Row],[MC]]*Tabla1[[#This Row],[Pedido]]*Tabla1[[#This Row],[PVC ]]</f>
        <v>0</v>
      </c>
      <c r="J3280" s="26">
        <v>0.105</v>
      </c>
      <c r="K3280" s="63"/>
      <c r="L3280" s="28" t="s">
        <v>17</v>
      </c>
      <c r="M3280" s="53">
        <v>143352.33499999999</v>
      </c>
      <c r="N3280" s="64" t="str">
        <f>+IF(Tabla1[[#This Row],[F PMPI]]="SÍ","No","Sí")</f>
        <v>Sí</v>
      </c>
      <c r="O3280" s="65">
        <f>+Tabla1[[#This Row],[PVL]]*1.055</f>
        <v>151236.71342499999</v>
      </c>
      <c r="P3280" s="65">
        <f>+Tabla1[[#This Row],[PVL]]*1.43</f>
        <v>204993.83904999998</v>
      </c>
      <c r="Q3280" s="66" t="str">
        <f>+HYPERLINK(Tabla1[[#This Row],[PAG]])</f>
        <v>https://todomusica.com.ar/productos-sin-categorias-de-netsuite/8604-maq-de-humo-900w-tan1l-15000cuff-min-dmx-c-crem-inalam.html</v>
      </c>
      <c r="R3280" s="67"/>
      <c r="S3280" s="68"/>
      <c r="T3280" s="69"/>
      <c r="U3280" s="69"/>
      <c r="V3280" s="69"/>
      <c r="W3280" s="69"/>
      <c r="X3280" s="69"/>
      <c r="Y3280" s="35"/>
      <c r="Z3280" s="35" t="s">
        <v>26942</v>
      </c>
      <c r="AA3280" s="36">
        <v>1</v>
      </c>
      <c r="AB3280" s="35" t="s">
        <v>27</v>
      </c>
      <c r="AC3280" s="35" t="str">
        <f>+IF(Tabla1[[#This Row],[STK]]="no","Sin STK", "STK disponible")</f>
        <v>STK disponible</v>
      </c>
      <c r="AD3280" s="35">
        <f>+I3280*J3280</f>
        <v>0</v>
      </c>
      <c r="AE3280" s="35">
        <f>+I3280*K3280</f>
        <v>0</v>
      </c>
      <c r="AF3280" s="36">
        <f>IF(Tabla1[[#This Row],[ref pack]]=1,Tabla1[[#This Row],[Pedido]],LCM(Tabla1[[#This Row],[MC VIEJO]],Tabla1[[#This Row],[Pedido]]))</f>
        <v>1</v>
      </c>
      <c r="AG3280" s="36">
        <f>+VLOOKUP(Tabla1[[#This Row],[Artículo]],'.'!$B$2:$D$11481,3,)</f>
        <v>1</v>
      </c>
      <c r="AH3280" s="37" t="str">
        <f>+IFERROR(SEARCH("pack",Tabla1[[#This Row],[PACK]]),"")</f>
        <v/>
      </c>
    </row>
    <row r="3281" spans="1:34" ht="24" customHeight="1" x14ac:dyDescent="0.2">
      <c r="A3281" s="50" t="s">
        <v>19693</v>
      </c>
      <c r="B3281" s="60" t="s">
        <v>19712</v>
      </c>
      <c r="C3281" s="61" t="s">
        <v>19713</v>
      </c>
      <c r="D3281" s="52" t="s">
        <v>9841</v>
      </c>
      <c r="E3281" s="53">
        <v>135482.25</v>
      </c>
      <c r="F3281" s="23" t="str">
        <f>+IFERROR(VLOOKUP(Tabla1[[#This Row],[Artículo]],'..'!$B$2:$D$569000,3,),"")</f>
        <v/>
      </c>
      <c r="G3281" s="24" t="str">
        <f>IF(H3281=AF3281,"", "Error MC")</f>
        <v>Error MC</v>
      </c>
      <c r="H3281" s="62"/>
      <c r="I3281" s="54">
        <f>+Tabla1[[#This Row],[MC]]*Tabla1[[#This Row],[Pedido]]*Tabla1[[#This Row],[PVC ]]</f>
        <v>0</v>
      </c>
      <c r="J3281" s="26">
        <v>0.105</v>
      </c>
      <c r="K3281" s="63"/>
      <c r="L3281" s="28" t="s">
        <v>17</v>
      </c>
      <c r="M3281" s="53">
        <v>217076.432</v>
      </c>
      <c r="N3281" s="64" t="str">
        <f>+IF(Tabla1[[#This Row],[F PMPI]]="SÍ","No","Sí")</f>
        <v>Sí</v>
      </c>
      <c r="O3281" s="65">
        <f>+Tabla1[[#This Row],[PVL]]*1.055</f>
        <v>229015.63575999998</v>
      </c>
      <c r="P3281" s="65">
        <f>+Tabla1[[#This Row],[PVL]]*1.43</f>
        <v>310419.29775999999</v>
      </c>
      <c r="Q3281" s="66" t="str">
        <f>+HYPERLINK(Tabla1[[#This Row],[PAG]])</f>
        <v>https://todomusica.com.ar/productos-sin-categorias-de-netsuite/8605-maq-de-humo-1500wt-2l-20000cuff-min-dmx-c-crem-inalam.html</v>
      </c>
      <c r="R3281" s="67"/>
      <c r="S3281" s="68"/>
      <c r="T3281" s="69"/>
      <c r="U3281" s="69"/>
      <c r="V3281" s="69"/>
      <c r="W3281" s="69"/>
      <c r="X3281" s="69"/>
      <c r="Y3281" s="35"/>
      <c r="Z3281" s="35" t="s">
        <v>26943</v>
      </c>
      <c r="AA3281" s="36">
        <v>1</v>
      </c>
      <c r="AB3281" s="35" t="s">
        <v>27</v>
      </c>
      <c r="AC3281" s="35" t="str">
        <f>+IF(Tabla1[[#This Row],[STK]]="no","Sin STK", "STK disponible")</f>
        <v>STK disponible</v>
      </c>
      <c r="AD3281" s="35">
        <f>+I3281*J3281</f>
        <v>0</v>
      </c>
      <c r="AE3281" s="35">
        <f>+I3281*K3281</f>
        <v>0</v>
      </c>
      <c r="AF3281" s="36">
        <f>IF(Tabla1[[#This Row],[ref pack]]=1,Tabla1[[#This Row],[Pedido]],LCM(Tabla1[[#This Row],[MC VIEJO]],Tabla1[[#This Row],[Pedido]]))</f>
        <v>1</v>
      </c>
      <c r="AG3281" s="36">
        <f>+VLOOKUP(Tabla1[[#This Row],[Artículo]],'.'!$B$2:$D$11481,3,)</f>
        <v>1</v>
      </c>
      <c r="AH3281" s="37" t="str">
        <f>+IFERROR(SEARCH("pack",Tabla1[[#This Row],[PACK]]),"")</f>
        <v/>
      </c>
    </row>
    <row r="3282" spans="1:34" ht="24" customHeight="1" x14ac:dyDescent="0.2">
      <c r="A3282" s="50" t="s">
        <v>19693</v>
      </c>
      <c r="B3282" s="60" t="s">
        <v>19714</v>
      </c>
      <c r="C3282" s="61" t="s">
        <v>19715</v>
      </c>
      <c r="D3282" s="52" t="s">
        <v>9841</v>
      </c>
      <c r="E3282" s="53">
        <v>383440.27</v>
      </c>
      <c r="F3282" s="23" t="str">
        <f>+IFERROR(VLOOKUP(Tabla1[[#This Row],[Artículo]],'..'!$B$2:$D$569000,3,),"")</f>
        <v/>
      </c>
      <c r="G3282" s="24" t="str">
        <f>IF(H3282=AF3282,"", "Error MC")</f>
        <v>Error MC</v>
      </c>
      <c r="H3282" s="62"/>
      <c r="I3282" s="54">
        <f>+Tabla1[[#This Row],[MC]]*Tabla1[[#This Row],[Pedido]]*Tabla1[[#This Row],[PVC ]]</f>
        <v>0</v>
      </c>
      <c r="J3282" s="26">
        <v>0.105</v>
      </c>
      <c r="K3282" s="63"/>
      <c r="L3282" s="28" t="s">
        <v>17</v>
      </c>
      <c r="M3282" s="53">
        <v>614367.17099999997</v>
      </c>
      <c r="N3282" s="64" t="str">
        <f>+IF(Tabla1[[#This Row],[F PMPI]]="SÍ","No","Sí")</f>
        <v>Sí</v>
      </c>
      <c r="O3282" s="65">
        <f>+Tabla1[[#This Row],[PVL]]*1.055</f>
        <v>648157.36540499993</v>
      </c>
      <c r="P3282" s="65">
        <f>+Tabla1[[#This Row],[PVL]]*1.43</f>
        <v>878545.05452999996</v>
      </c>
      <c r="Q3282" s="66" t="str">
        <f>+HYPERLINK(Tabla1[[#This Row],[PAG]])</f>
        <v>https://todomusica.com.ar/productos-sin-categorias-de-netsuite/8606-maq-de-haze-crackeprofes-900w-t25l-dmx-lcd-caudal-var.html</v>
      </c>
      <c r="R3282" s="67"/>
      <c r="S3282" s="68"/>
      <c r="T3282" s="69"/>
      <c r="U3282" s="69"/>
      <c r="V3282" s="69"/>
      <c r="W3282" s="69"/>
      <c r="X3282" s="69"/>
      <c r="Y3282" s="35"/>
      <c r="Z3282" s="35" t="s">
        <v>26944</v>
      </c>
      <c r="AA3282" s="36">
        <v>1</v>
      </c>
      <c r="AB3282" s="35" t="s">
        <v>27</v>
      </c>
      <c r="AC3282" s="35" t="str">
        <f>+IF(Tabla1[[#This Row],[STK]]="no","Sin STK", "STK disponible")</f>
        <v>STK disponible</v>
      </c>
      <c r="AD3282" s="35">
        <f>+I3282*J3282</f>
        <v>0</v>
      </c>
      <c r="AE3282" s="35">
        <f>+I3282*K3282</f>
        <v>0</v>
      </c>
      <c r="AF3282" s="36">
        <f>IF(Tabla1[[#This Row],[ref pack]]=1,Tabla1[[#This Row],[Pedido]],LCM(Tabla1[[#This Row],[MC VIEJO]],Tabla1[[#This Row],[Pedido]]))</f>
        <v>1</v>
      </c>
      <c r="AG3282" s="36">
        <f>+VLOOKUP(Tabla1[[#This Row],[Artículo]],'.'!$B$2:$D$11481,3,)</f>
        <v>1</v>
      </c>
      <c r="AH3282" s="37" t="str">
        <f>+IFERROR(SEARCH("pack",Tabla1[[#This Row],[PACK]]),"")</f>
        <v/>
      </c>
    </row>
    <row r="3283" spans="1:34" ht="24" customHeight="1" x14ac:dyDescent="0.2">
      <c r="A3283" s="50" t="s">
        <v>19693</v>
      </c>
      <c r="B3283" s="60" t="s">
        <v>24078</v>
      </c>
      <c r="C3283" s="61" t="s">
        <v>24079</v>
      </c>
      <c r="D3283" s="52" t="s">
        <v>9841</v>
      </c>
      <c r="E3283" s="53">
        <v>383440.27</v>
      </c>
      <c r="F3283" s="23" t="str">
        <f>+IFERROR(VLOOKUP(Tabla1[[#This Row],[Artículo]],'..'!$B$2:$D$569000,3,),"")</f>
        <v/>
      </c>
      <c r="G3283" s="24" t="e">
        <f>IF(H3283=AF3283,"", "Error MC")</f>
        <v>#N/A</v>
      </c>
      <c r="H3283" s="62"/>
      <c r="I3283" s="54">
        <f>+Tabla1[[#This Row],[MC]]*Tabla1[[#This Row],[Pedido]]*Tabla1[[#This Row],[PVC ]]</f>
        <v>0</v>
      </c>
      <c r="J3283" s="26">
        <v>0.105</v>
      </c>
      <c r="K3283" s="63"/>
      <c r="L3283" s="28" t="s">
        <v>17</v>
      </c>
      <c r="M3283" s="53">
        <v>614367.17099999997</v>
      </c>
      <c r="N3283" s="64" t="str">
        <f>+IF(Tabla1[[#This Row],[F PMPI]]="SÍ","No","Sí")</f>
        <v>Sí</v>
      </c>
      <c r="O3283" s="65">
        <f>+Tabla1[[#This Row],[PVL]]*1.055</f>
        <v>648157.36540499993</v>
      </c>
      <c r="P3283" s="65">
        <f>+Tabla1[[#This Row],[PVL]]*1.43</f>
        <v>878545.05452999996</v>
      </c>
      <c r="Q3283" s="66" t="str">
        <f>+HYPERLINK(Tabla1[[#This Row],[PAG]])</f>
        <v>https://todomusica.com.ar/productos-sin-categorias-de-netsuite/8606-maq-de-haze-crackeprofes-900w-t25l-dmx-lcd-caudal-var.html</v>
      </c>
      <c r="R3283" s="67"/>
      <c r="S3283" s="68"/>
      <c r="T3283" s="69"/>
      <c r="U3283" s="69"/>
      <c r="V3283" s="69"/>
      <c r="W3283" s="69"/>
      <c r="X3283" s="69"/>
      <c r="Y3283" s="35"/>
      <c r="Z3283" s="35" t="s">
        <v>26944</v>
      </c>
      <c r="AA3283" s="36">
        <v>1</v>
      </c>
      <c r="AB3283" s="35" t="s">
        <v>27</v>
      </c>
      <c r="AC3283" s="35" t="str">
        <f>+IF(Tabla1[[#This Row],[STK]]="no","Sin STK", "STK disponible")</f>
        <v>STK disponible</v>
      </c>
      <c r="AD3283" s="35">
        <f>+I3283*J3283</f>
        <v>0</v>
      </c>
      <c r="AE3283" s="35">
        <f>+I3283*K3283</f>
        <v>0</v>
      </c>
      <c r="AF3283" s="36" t="e">
        <f>IF(Tabla1[[#This Row],[ref pack]]=1,Tabla1[[#This Row],[Pedido]],LCM(Tabla1[[#This Row],[MC VIEJO]],Tabla1[[#This Row],[Pedido]]))</f>
        <v>#N/A</v>
      </c>
      <c r="AG3283" s="36" t="e">
        <f>+VLOOKUP(Tabla1[[#This Row],[Artículo]],'.'!$B$2:$D$11481,3,)</f>
        <v>#N/A</v>
      </c>
      <c r="AH3283" s="37" t="str">
        <f>+IFERROR(SEARCH("pack",Tabla1[[#This Row],[PACK]]),"")</f>
        <v/>
      </c>
    </row>
    <row r="3284" spans="1:34" ht="24" customHeight="1" x14ac:dyDescent="0.2">
      <c r="A3284" s="50" t="s">
        <v>19693</v>
      </c>
      <c r="B3284" s="60" t="s">
        <v>19716</v>
      </c>
      <c r="C3284" s="61" t="s">
        <v>19717</v>
      </c>
      <c r="D3284" s="52" t="s">
        <v>27</v>
      </c>
      <c r="E3284" s="53">
        <v>13540.63</v>
      </c>
      <c r="F3284" s="23" t="str">
        <f>+IFERROR(VLOOKUP(Tabla1[[#This Row],[Artículo]],'..'!$B$2:$D$569000,3,),"")</f>
        <v/>
      </c>
      <c r="G3284" s="24" t="str">
        <f>IF(H3284=AF3284,"", "Error MC")</f>
        <v>Error MC</v>
      </c>
      <c r="H3284" s="62"/>
      <c r="I3284" s="54">
        <f>+Tabla1[[#This Row],[MC]]*Tabla1[[#This Row],[Pedido]]*Tabla1[[#This Row],[PVC ]]</f>
        <v>0</v>
      </c>
      <c r="J3284" s="26">
        <v>0.21</v>
      </c>
      <c r="K3284" s="63"/>
      <c r="L3284" s="28" t="s">
        <v>17</v>
      </c>
      <c r="M3284" s="53">
        <v>23757.030999999999</v>
      </c>
      <c r="N3284" s="64" t="str">
        <f>+IF(Tabla1[[#This Row],[F PMPI]]="SÍ","No","Sí")</f>
        <v>Sí</v>
      </c>
      <c r="O3284" s="65">
        <f>+Tabla1[[#This Row],[PVL]]*1.055</f>
        <v>25063.667704999996</v>
      </c>
      <c r="P3284" s="65">
        <f>+Tabla1[[#This Row],[PVL]]*1.43</f>
        <v>33972.554329999999</v>
      </c>
      <c r="Q3284" s="66" t="str">
        <f>+HYPERLINK(Tabla1[[#This Row],[PAG]])</f>
        <v/>
      </c>
      <c r="R3284" s="67"/>
      <c r="S3284" s="68"/>
      <c r="T3284" s="69"/>
      <c r="U3284" s="69"/>
      <c r="V3284" s="69"/>
      <c r="W3284" s="69"/>
      <c r="X3284" s="69"/>
      <c r="Y3284" s="35"/>
      <c r="Z3284" s="35" t="s">
        <v>65</v>
      </c>
      <c r="AA3284" s="36">
        <v>1</v>
      </c>
      <c r="AB3284" s="35" t="s">
        <v>27</v>
      </c>
      <c r="AC3284" s="35" t="str">
        <f>+IF(Tabla1[[#This Row],[STK]]="no","Sin STK", "STK disponible")</f>
        <v>Sin STK</v>
      </c>
      <c r="AD3284" s="35">
        <f>+I3284*J3284</f>
        <v>0</v>
      </c>
      <c r="AE3284" s="35">
        <f>+I3284*K3284</f>
        <v>0</v>
      </c>
      <c r="AF3284" s="36">
        <f>IF(Tabla1[[#This Row],[ref pack]]=1,Tabla1[[#This Row],[Pedido]],LCM(Tabla1[[#This Row],[MC VIEJO]],Tabla1[[#This Row],[Pedido]]))</f>
        <v>1</v>
      </c>
      <c r="AG3284" s="36">
        <f>+VLOOKUP(Tabla1[[#This Row],[Artículo]],'.'!$B$2:$D$11481,3,)</f>
        <v>1</v>
      </c>
      <c r="AH3284" s="37" t="str">
        <f>+IFERROR(SEARCH("pack",Tabla1[[#This Row],[PACK]]),"")</f>
        <v/>
      </c>
    </row>
    <row r="3285" spans="1:34" ht="24" customHeight="1" x14ac:dyDescent="0.2">
      <c r="A3285" s="50" t="s">
        <v>19693</v>
      </c>
      <c r="B3285" s="60" t="s">
        <v>19718</v>
      </c>
      <c r="C3285" s="61" t="s">
        <v>19719</v>
      </c>
      <c r="D3285" s="52" t="s">
        <v>27</v>
      </c>
      <c r="E3285" s="53">
        <v>117209.96</v>
      </c>
      <c r="F3285" s="23" t="str">
        <f>+IFERROR(VLOOKUP(Tabla1[[#This Row],[Artículo]],'..'!$B$2:$D$569000,3,),"")</f>
        <v/>
      </c>
      <c r="G3285" s="24" t="str">
        <f>IF(H3285=AF3285,"", "Error MC")</f>
        <v>Error MC</v>
      </c>
      <c r="H3285" s="62"/>
      <c r="I3285" s="54">
        <f>+Tabla1[[#This Row],[MC]]*Tabla1[[#This Row],[Pedido]]*Tabla1[[#This Row],[PVC ]]</f>
        <v>0</v>
      </c>
      <c r="J3285" s="26">
        <v>0.21</v>
      </c>
      <c r="K3285" s="63"/>
      <c r="L3285" s="28" t="s">
        <v>17</v>
      </c>
      <c r="M3285" s="53">
        <v>205644.872</v>
      </c>
      <c r="N3285" s="64" t="str">
        <f>+IF(Tabla1[[#This Row],[F PMPI]]="SÍ","No","Sí")</f>
        <v>Sí</v>
      </c>
      <c r="O3285" s="65">
        <f>+Tabla1[[#This Row],[PVL]]*1.055</f>
        <v>216955.33995999998</v>
      </c>
      <c r="P3285" s="65">
        <f>+Tabla1[[#This Row],[PVL]]*1.43</f>
        <v>294072.16696</v>
      </c>
      <c r="Q3285" s="66" t="str">
        <f>+HYPERLINK(Tabla1[[#This Row],[PAG]])</f>
        <v/>
      </c>
      <c r="R3285" s="67"/>
      <c r="S3285" s="68"/>
      <c r="T3285" s="69"/>
      <c r="U3285" s="69"/>
      <c r="V3285" s="69"/>
      <c r="W3285" s="69"/>
      <c r="X3285" s="69"/>
      <c r="Y3285" s="35"/>
      <c r="Z3285" s="35" t="s">
        <v>65</v>
      </c>
      <c r="AA3285" s="36">
        <v>1</v>
      </c>
      <c r="AB3285" s="35" t="s">
        <v>27</v>
      </c>
      <c r="AC3285" s="35" t="str">
        <f>+IF(Tabla1[[#This Row],[STK]]="no","Sin STK", "STK disponible")</f>
        <v>Sin STK</v>
      </c>
      <c r="AD3285" s="35">
        <f>+I3285*J3285</f>
        <v>0</v>
      </c>
      <c r="AE3285" s="35">
        <f>+I3285*K3285</f>
        <v>0</v>
      </c>
      <c r="AF3285" s="36">
        <f>IF(Tabla1[[#This Row],[ref pack]]=1,Tabla1[[#This Row],[Pedido]],LCM(Tabla1[[#This Row],[MC VIEJO]],Tabla1[[#This Row],[Pedido]]))</f>
        <v>1</v>
      </c>
      <c r="AG3285" s="36">
        <f>+VLOOKUP(Tabla1[[#This Row],[Artículo]],'.'!$B$2:$D$11481,3,)</f>
        <v>1</v>
      </c>
      <c r="AH3285" s="37" t="str">
        <f>+IFERROR(SEARCH("pack",Tabla1[[#This Row],[PACK]]),"")</f>
        <v/>
      </c>
    </row>
    <row r="3286" spans="1:34" ht="24" customHeight="1" x14ac:dyDescent="0.2">
      <c r="A3286" s="50" t="s">
        <v>19693</v>
      </c>
      <c r="B3286" s="60" t="s">
        <v>19720</v>
      </c>
      <c r="C3286" s="61" t="s">
        <v>19721</v>
      </c>
      <c r="D3286" s="52" t="s">
        <v>27</v>
      </c>
      <c r="E3286" s="53">
        <v>212609</v>
      </c>
      <c r="F3286" s="23" t="str">
        <f>+IFERROR(VLOOKUP(Tabla1[[#This Row],[Artículo]],'..'!$B$2:$D$569000,3,),"")</f>
        <v/>
      </c>
      <c r="G3286" s="24" t="str">
        <f>IF(H3286=AF3286,"", "Error MC")</f>
        <v>Error MC</v>
      </c>
      <c r="H3286" s="62"/>
      <c r="I3286" s="54">
        <f>+Tabla1[[#This Row],[MC]]*Tabla1[[#This Row],[Pedido]]*Tabla1[[#This Row],[PVC ]]</f>
        <v>0</v>
      </c>
      <c r="J3286" s="26">
        <v>0.21</v>
      </c>
      <c r="K3286" s="63"/>
      <c r="L3286" s="28" t="s">
        <v>17</v>
      </c>
      <c r="M3286" s="53">
        <v>373022.49099999998</v>
      </c>
      <c r="N3286" s="64" t="str">
        <f>+IF(Tabla1[[#This Row],[F PMPI]]="SÍ","No","Sí")</f>
        <v>Sí</v>
      </c>
      <c r="O3286" s="65">
        <f>+Tabla1[[#This Row],[PVL]]*1.055</f>
        <v>393538.72800499998</v>
      </c>
      <c r="P3286" s="65">
        <f>+Tabla1[[#This Row],[PVL]]*1.43</f>
        <v>533422.16212999995</v>
      </c>
      <c r="Q3286" s="66" t="str">
        <f>+HYPERLINK(Tabla1[[#This Row],[PAG]])</f>
        <v/>
      </c>
      <c r="R3286" s="67"/>
      <c r="S3286" s="68"/>
      <c r="T3286" s="69"/>
      <c r="U3286" s="69"/>
      <c r="V3286" s="69"/>
      <c r="W3286" s="69"/>
      <c r="X3286" s="69"/>
      <c r="Y3286" s="35"/>
      <c r="Z3286" s="35" t="s">
        <v>65</v>
      </c>
      <c r="AA3286" s="36">
        <v>1</v>
      </c>
      <c r="AB3286" s="35" t="s">
        <v>27</v>
      </c>
      <c r="AC3286" s="35" t="str">
        <f>+IF(Tabla1[[#This Row],[STK]]="no","Sin STK", "STK disponible")</f>
        <v>Sin STK</v>
      </c>
      <c r="AD3286" s="35">
        <f>+I3286*J3286</f>
        <v>0</v>
      </c>
      <c r="AE3286" s="35">
        <f>+I3286*K3286</f>
        <v>0</v>
      </c>
      <c r="AF3286" s="36">
        <f>IF(Tabla1[[#This Row],[ref pack]]=1,Tabla1[[#This Row],[Pedido]],LCM(Tabla1[[#This Row],[MC VIEJO]],Tabla1[[#This Row],[Pedido]]))</f>
        <v>1</v>
      </c>
      <c r="AG3286" s="36">
        <f>+VLOOKUP(Tabla1[[#This Row],[Artículo]],'.'!$B$2:$D$11481,3,)</f>
        <v>1</v>
      </c>
      <c r="AH3286" s="37" t="str">
        <f>+IFERROR(SEARCH("pack",Tabla1[[#This Row],[PACK]]),"")</f>
        <v/>
      </c>
    </row>
    <row r="3287" spans="1:34" ht="24" customHeight="1" x14ac:dyDescent="0.2">
      <c r="A3287" s="50" t="s">
        <v>19693</v>
      </c>
      <c r="B3287" s="60" t="s">
        <v>19722</v>
      </c>
      <c r="C3287" s="61" t="s">
        <v>19723</v>
      </c>
      <c r="D3287" s="52" t="s">
        <v>27</v>
      </c>
      <c r="E3287" s="53">
        <v>15887.58</v>
      </c>
      <c r="F3287" s="23" t="str">
        <f>+IFERROR(VLOOKUP(Tabla1[[#This Row],[Artículo]],'..'!$B$2:$D$569000,3,),"")</f>
        <v/>
      </c>
      <c r="G3287" s="24" t="str">
        <f>IF(H3287=AF3287,"", "Error MC")</f>
        <v>Error MC</v>
      </c>
      <c r="H3287" s="62"/>
      <c r="I3287" s="54">
        <f>+Tabla1[[#This Row],[MC]]*Tabla1[[#This Row],[Pedido]]*Tabla1[[#This Row],[PVC ]]</f>
        <v>0</v>
      </c>
      <c r="J3287" s="26">
        <v>0.21</v>
      </c>
      <c r="K3287" s="63"/>
      <c r="L3287" s="28" t="s">
        <v>17</v>
      </c>
      <c r="M3287" s="53">
        <v>27874.758000000002</v>
      </c>
      <c r="N3287" s="64" t="str">
        <f>+IF(Tabla1[[#This Row],[F PMPI]]="SÍ","No","Sí")</f>
        <v>Sí</v>
      </c>
      <c r="O3287" s="65">
        <f>+Tabla1[[#This Row],[PVL]]*1.055</f>
        <v>29407.86969</v>
      </c>
      <c r="P3287" s="65">
        <f>+Tabla1[[#This Row],[PVL]]*1.43</f>
        <v>39860.903940000004</v>
      </c>
      <c r="Q3287" s="66" t="str">
        <f>+HYPERLINK(Tabla1[[#This Row],[PAG]])</f>
        <v/>
      </c>
      <c r="R3287" s="67"/>
      <c r="S3287" s="68"/>
      <c r="T3287" s="69"/>
      <c r="U3287" s="69"/>
      <c r="V3287" s="69"/>
      <c r="W3287" s="69"/>
      <c r="X3287" s="69"/>
      <c r="Y3287" s="35"/>
      <c r="Z3287" s="35" t="s">
        <v>65</v>
      </c>
      <c r="AA3287" s="36">
        <v>1</v>
      </c>
      <c r="AB3287" s="35" t="s">
        <v>27</v>
      </c>
      <c r="AC3287" s="35" t="str">
        <f>+IF(Tabla1[[#This Row],[STK]]="no","Sin STK", "STK disponible")</f>
        <v>Sin STK</v>
      </c>
      <c r="AD3287" s="35">
        <f>+I3287*J3287</f>
        <v>0</v>
      </c>
      <c r="AE3287" s="35">
        <f>+I3287*K3287</f>
        <v>0</v>
      </c>
      <c r="AF3287" s="36">
        <f>IF(Tabla1[[#This Row],[ref pack]]=1,Tabla1[[#This Row],[Pedido]],LCM(Tabla1[[#This Row],[MC VIEJO]],Tabla1[[#This Row],[Pedido]]))</f>
        <v>1</v>
      </c>
      <c r="AG3287" s="36">
        <f>+VLOOKUP(Tabla1[[#This Row],[Artículo]],'.'!$B$2:$D$11481,3,)</f>
        <v>1</v>
      </c>
      <c r="AH3287" s="37" t="str">
        <f>+IFERROR(SEARCH("pack",Tabla1[[#This Row],[PACK]]),"")</f>
        <v/>
      </c>
    </row>
    <row r="3288" spans="1:34" ht="24" customHeight="1" x14ac:dyDescent="0.2">
      <c r="A3288" s="50" t="s">
        <v>19693</v>
      </c>
      <c r="B3288" s="60" t="s">
        <v>19724</v>
      </c>
      <c r="C3288" s="61" t="s">
        <v>19725</v>
      </c>
      <c r="D3288" s="52" t="s">
        <v>27</v>
      </c>
      <c r="E3288" s="53">
        <v>19810.849999999999</v>
      </c>
      <c r="F3288" s="23" t="str">
        <f>+IFERROR(VLOOKUP(Tabla1[[#This Row],[Artículo]],'..'!$B$2:$D$569000,3,),"")</f>
        <v/>
      </c>
      <c r="G3288" s="24" t="str">
        <f>IF(H3288=AF3288,"", "Error MC")</f>
        <v>Error MC</v>
      </c>
      <c r="H3288" s="62"/>
      <c r="I3288" s="54">
        <f>+Tabla1[[#This Row],[MC]]*Tabla1[[#This Row],[Pedido]]*Tabla1[[#This Row],[PVC ]]</f>
        <v>0</v>
      </c>
      <c r="J3288" s="26">
        <v>0.21</v>
      </c>
      <c r="K3288" s="63"/>
      <c r="L3288" s="28" t="s">
        <v>17</v>
      </c>
      <c r="M3288" s="53">
        <v>34758.133000000002</v>
      </c>
      <c r="N3288" s="64" t="str">
        <f>+IF(Tabla1[[#This Row],[F PMPI]]="SÍ","No","Sí")</f>
        <v>Sí</v>
      </c>
      <c r="O3288" s="65">
        <f>+Tabla1[[#This Row],[PVL]]*1.055</f>
        <v>36669.830314999999</v>
      </c>
      <c r="P3288" s="65">
        <f>+Tabla1[[#This Row],[PVL]]*1.43</f>
        <v>49704.130190000003</v>
      </c>
      <c r="Q3288" s="66" t="str">
        <f>+HYPERLINK(Tabla1[[#This Row],[PAG]])</f>
        <v/>
      </c>
      <c r="R3288" s="67"/>
      <c r="S3288" s="68"/>
      <c r="T3288" s="69"/>
      <c r="U3288" s="69"/>
      <c r="V3288" s="69"/>
      <c r="W3288" s="69"/>
      <c r="X3288" s="69"/>
      <c r="Y3288" s="35"/>
      <c r="Z3288" s="35" t="s">
        <v>65</v>
      </c>
      <c r="AA3288" s="36">
        <v>1</v>
      </c>
      <c r="AB3288" s="35" t="s">
        <v>27</v>
      </c>
      <c r="AC3288" s="35" t="str">
        <f>+IF(Tabla1[[#This Row],[STK]]="no","Sin STK", "STK disponible")</f>
        <v>Sin STK</v>
      </c>
      <c r="AD3288" s="35">
        <f>+I3288*J3288</f>
        <v>0</v>
      </c>
      <c r="AE3288" s="35">
        <f>+I3288*K3288</f>
        <v>0</v>
      </c>
      <c r="AF3288" s="36">
        <f>IF(Tabla1[[#This Row],[ref pack]]=1,Tabla1[[#This Row],[Pedido]],LCM(Tabla1[[#This Row],[MC VIEJO]],Tabla1[[#This Row],[Pedido]]))</f>
        <v>1</v>
      </c>
      <c r="AG3288" s="36">
        <f>+VLOOKUP(Tabla1[[#This Row],[Artículo]],'.'!$B$2:$D$11481,3,)</f>
        <v>1</v>
      </c>
      <c r="AH3288" s="37" t="str">
        <f>+IFERROR(SEARCH("pack",Tabla1[[#This Row],[PACK]]),"")</f>
        <v/>
      </c>
    </row>
    <row r="3289" spans="1:34" ht="24" customHeight="1" x14ac:dyDescent="0.2">
      <c r="A3289" s="50" t="s">
        <v>19693</v>
      </c>
      <c r="B3289" s="60" t="s">
        <v>19726</v>
      </c>
      <c r="C3289" s="61" t="s">
        <v>19725</v>
      </c>
      <c r="D3289" s="52" t="s">
        <v>27</v>
      </c>
      <c r="E3289" s="53">
        <v>24850.03</v>
      </c>
      <c r="F3289" s="23" t="str">
        <f>+IFERROR(VLOOKUP(Tabla1[[#This Row],[Artículo]],'..'!$B$2:$D$569000,3,),"")</f>
        <v/>
      </c>
      <c r="G3289" s="24" t="str">
        <f>IF(H3289=AF3289,"", "Error MC")</f>
        <v>Error MC</v>
      </c>
      <c r="H3289" s="62"/>
      <c r="I3289" s="54">
        <f>+Tabla1[[#This Row],[MC]]*Tabla1[[#This Row],[Pedido]]*Tabla1[[#This Row],[PVC ]]</f>
        <v>0</v>
      </c>
      <c r="J3289" s="26">
        <v>0.21</v>
      </c>
      <c r="K3289" s="63"/>
      <c r="L3289" s="28" t="s">
        <v>17</v>
      </c>
      <c r="M3289" s="53">
        <v>43599.373</v>
      </c>
      <c r="N3289" s="64" t="str">
        <f>+IF(Tabla1[[#This Row],[F PMPI]]="SÍ","No","Sí")</f>
        <v>Sí</v>
      </c>
      <c r="O3289" s="65">
        <f>+Tabla1[[#This Row],[PVL]]*1.055</f>
        <v>45997.338514999996</v>
      </c>
      <c r="P3289" s="65">
        <f>+Tabla1[[#This Row],[PVL]]*1.43</f>
        <v>62347.103389999997</v>
      </c>
      <c r="Q3289" s="66" t="str">
        <f>+HYPERLINK(Tabla1[[#This Row],[PAG]])</f>
        <v/>
      </c>
      <c r="R3289" s="67"/>
      <c r="S3289" s="68"/>
      <c r="T3289" s="69"/>
      <c r="U3289" s="69"/>
      <c r="V3289" s="69"/>
      <c r="W3289" s="69"/>
      <c r="X3289" s="69"/>
      <c r="Y3289" s="35"/>
      <c r="Z3289" s="35" t="s">
        <v>65</v>
      </c>
      <c r="AA3289" s="36">
        <v>1</v>
      </c>
      <c r="AB3289" s="35" t="s">
        <v>27</v>
      </c>
      <c r="AC3289" s="35" t="str">
        <f>+IF(Tabla1[[#This Row],[STK]]="no","Sin STK", "STK disponible")</f>
        <v>Sin STK</v>
      </c>
      <c r="AD3289" s="35">
        <f>+I3289*J3289</f>
        <v>0</v>
      </c>
      <c r="AE3289" s="35">
        <f>+I3289*K3289</f>
        <v>0</v>
      </c>
      <c r="AF3289" s="36">
        <f>IF(Tabla1[[#This Row],[ref pack]]=1,Tabla1[[#This Row],[Pedido]],LCM(Tabla1[[#This Row],[MC VIEJO]],Tabla1[[#This Row],[Pedido]]))</f>
        <v>1</v>
      </c>
      <c r="AG3289" s="36">
        <f>+VLOOKUP(Tabla1[[#This Row],[Artículo]],'.'!$B$2:$D$11481,3,)</f>
        <v>1</v>
      </c>
      <c r="AH3289" s="37" t="str">
        <f>+IFERROR(SEARCH("pack",Tabla1[[#This Row],[PACK]]),"")</f>
        <v/>
      </c>
    </row>
    <row r="3290" spans="1:34" ht="24" customHeight="1" x14ac:dyDescent="0.2">
      <c r="A3290" s="50" t="s">
        <v>19693</v>
      </c>
      <c r="B3290" s="60" t="s">
        <v>19727</v>
      </c>
      <c r="C3290" s="61" t="s">
        <v>19728</v>
      </c>
      <c r="D3290" s="52" t="s">
        <v>27</v>
      </c>
      <c r="E3290" s="53">
        <v>37390.54</v>
      </c>
      <c r="F3290" s="23" t="str">
        <f>+IFERROR(VLOOKUP(Tabla1[[#This Row],[Artículo]],'..'!$B$2:$D$569000,3,),"")</f>
        <v/>
      </c>
      <c r="G3290" s="24" t="str">
        <f>IF(H3290=AF3290,"", "Error MC")</f>
        <v>Error MC</v>
      </c>
      <c r="H3290" s="62"/>
      <c r="I3290" s="54">
        <f>+Tabla1[[#This Row],[MC]]*Tabla1[[#This Row],[Pedido]]*Tabla1[[#This Row],[PVC ]]</f>
        <v>0</v>
      </c>
      <c r="J3290" s="26">
        <v>0.21</v>
      </c>
      <c r="K3290" s="63"/>
      <c r="L3290" s="28" t="s">
        <v>17</v>
      </c>
      <c r="M3290" s="53">
        <v>65601.698999999993</v>
      </c>
      <c r="N3290" s="64" t="str">
        <f>+IF(Tabla1[[#This Row],[F PMPI]]="SÍ","No","Sí")</f>
        <v>Sí</v>
      </c>
      <c r="O3290" s="65">
        <f>+Tabla1[[#This Row],[PVL]]*1.055</f>
        <v>69209.792444999985</v>
      </c>
      <c r="P3290" s="65">
        <f>+Tabla1[[#This Row],[PVL]]*1.43</f>
        <v>93810.429569999993</v>
      </c>
      <c r="Q3290" s="66" t="str">
        <f>+HYPERLINK(Tabla1[[#This Row],[PAG]])</f>
        <v/>
      </c>
      <c r="R3290" s="67"/>
      <c r="S3290" s="68"/>
      <c r="T3290" s="69"/>
      <c r="U3290" s="69"/>
      <c r="V3290" s="69"/>
      <c r="W3290" s="69"/>
      <c r="X3290" s="69"/>
      <c r="Y3290" s="35"/>
      <c r="Z3290" s="35" t="s">
        <v>65</v>
      </c>
      <c r="AA3290" s="36">
        <v>1</v>
      </c>
      <c r="AB3290" s="35" t="s">
        <v>27</v>
      </c>
      <c r="AC3290" s="35" t="str">
        <f>+IF(Tabla1[[#This Row],[STK]]="no","Sin STK", "STK disponible")</f>
        <v>Sin STK</v>
      </c>
      <c r="AD3290" s="35">
        <f>+I3290*J3290</f>
        <v>0</v>
      </c>
      <c r="AE3290" s="35">
        <f>+I3290*K3290</f>
        <v>0</v>
      </c>
      <c r="AF3290" s="36">
        <f>IF(Tabla1[[#This Row],[ref pack]]=1,Tabla1[[#This Row],[Pedido]],LCM(Tabla1[[#This Row],[MC VIEJO]],Tabla1[[#This Row],[Pedido]]))</f>
        <v>1</v>
      </c>
      <c r="AG3290" s="36">
        <f>+VLOOKUP(Tabla1[[#This Row],[Artículo]],'.'!$B$2:$D$11481,3,)</f>
        <v>1</v>
      </c>
      <c r="AH3290" s="37" t="str">
        <f>+IFERROR(SEARCH("pack",Tabla1[[#This Row],[PACK]]),"")</f>
        <v/>
      </c>
    </row>
    <row r="3291" spans="1:34" ht="24" customHeight="1" x14ac:dyDescent="0.2">
      <c r="A3291" s="50" t="s">
        <v>19693</v>
      </c>
      <c r="B3291" s="60" t="s">
        <v>19729</v>
      </c>
      <c r="C3291" s="61" t="s">
        <v>19730</v>
      </c>
      <c r="D3291" s="52" t="s">
        <v>27</v>
      </c>
      <c r="E3291" s="53">
        <v>85955.61</v>
      </c>
      <c r="F3291" s="23" t="str">
        <f>+IFERROR(VLOOKUP(Tabla1[[#This Row],[Artículo]],'..'!$B$2:$D$569000,3,),"")</f>
        <v/>
      </c>
      <c r="G3291" s="24" t="str">
        <f>IF(H3291=AF3291,"", "Error MC")</f>
        <v>Error MC</v>
      </c>
      <c r="H3291" s="62"/>
      <c r="I3291" s="54">
        <f>+Tabla1[[#This Row],[MC]]*Tabla1[[#This Row],[Pedido]]*Tabla1[[#This Row],[PVC ]]</f>
        <v>0</v>
      </c>
      <c r="J3291" s="26">
        <v>0.21</v>
      </c>
      <c r="K3291" s="63"/>
      <c r="L3291" s="28" t="s">
        <v>17</v>
      </c>
      <c r="M3291" s="53">
        <v>150809.11199999999</v>
      </c>
      <c r="N3291" s="64" t="str">
        <f>+IF(Tabla1[[#This Row],[F PMPI]]="SÍ","No","Sí")</f>
        <v>Sí</v>
      </c>
      <c r="O3291" s="65">
        <f>+Tabla1[[#This Row],[PVL]]*1.055</f>
        <v>159103.61315999998</v>
      </c>
      <c r="P3291" s="65">
        <f>+Tabla1[[#This Row],[PVL]]*1.43</f>
        <v>215657.03015999999</v>
      </c>
      <c r="Q3291" s="66" t="str">
        <f>+HYPERLINK(Tabla1[[#This Row],[PAG]])</f>
        <v/>
      </c>
      <c r="R3291" s="67"/>
      <c r="S3291" s="68"/>
      <c r="T3291" s="69"/>
      <c r="U3291" s="69"/>
      <c r="V3291" s="69"/>
      <c r="W3291" s="69"/>
      <c r="X3291" s="69"/>
      <c r="Y3291" s="35"/>
      <c r="Z3291" s="35" t="s">
        <v>65</v>
      </c>
      <c r="AA3291" s="36">
        <v>1</v>
      </c>
      <c r="AB3291" s="35" t="s">
        <v>27</v>
      </c>
      <c r="AC3291" s="35" t="str">
        <f>+IF(Tabla1[[#This Row],[STK]]="no","Sin STK", "STK disponible")</f>
        <v>Sin STK</v>
      </c>
      <c r="AD3291" s="35">
        <f>+I3291*J3291</f>
        <v>0</v>
      </c>
      <c r="AE3291" s="35">
        <f>+I3291*K3291</f>
        <v>0</v>
      </c>
      <c r="AF3291" s="36">
        <f>IF(Tabla1[[#This Row],[ref pack]]=1,Tabla1[[#This Row],[Pedido]],LCM(Tabla1[[#This Row],[MC VIEJO]],Tabla1[[#This Row],[Pedido]]))</f>
        <v>1</v>
      </c>
      <c r="AG3291" s="36">
        <f>+VLOOKUP(Tabla1[[#This Row],[Artículo]],'.'!$B$2:$D$11481,3,)</f>
        <v>1</v>
      </c>
      <c r="AH3291" s="37" t="str">
        <f>+IFERROR(SEARCH("pack",Tabla1[[#This Row],[PACK]]),"")</f>
        <v/>
      </c>
    </row>
    <row r="3292" spans="1:34" ht="24" customHeight="1" x14ac:dyDescent="0.2">
      <c r="A3292" s="50" t="s">
        <v>19693</v>
      </c>
      <c r="B3292" s="60" t="s">
        <v>19731</v>
      </c>
      <c r="C3292" s="61" t="s">
        <v>19732</v>
      </c>
      <c r="D3292" s="52" t="s">
        <v>9842</v>
      </c>
      <c r="E3292" s="53">
        <v>109019.63</v>
      </c>
      <c r="F3292" s="23" t="str">
        <f>+IFERROR(VLOOKUP(Tabla1[[#This Row],[Artículo]],'..'!$B$2:$D$569000,3,),"")</f>
        <v/>
      </c>
      <c r="G3292" s="24" t="str">
        <f>IF(H3292=AF3292,"", "Error MC")</f>
        <v>Error MC</v>
      </c>
      <c r="H3292" s="62"/>
      <c r="I3292" s="54">
        <f>+Tabla1[[#This Row],[MC]]*Tabla1[[#This Row],[Pedido]]*Tabla1[[#This Row],[PVC ]]</f>
        <v>0</v>
      </c>
      <c r="J3292" s="26">
        <v>0.21</v>
      </c>
      <c r="K3292" s="63"/>
      <c r="L3292" s="28" t="s">
        <v>17</v>
      </c>
      <c r="M3292" s="53">
        <v>191274.93700000001</v>
      </c>
      <c r="N3292" s="64" t="str">
        <f>+IF(Tabla1[[#This Row],[F PMPI]]="SÍ","No","Sí")</f>
        <v>Sí</v>
      </c>
      <c r="O3292" s="65">
        <f>+Tabla1[[#This Row],[PVL]]*1.055</f>
        <v>201795.05853499999</v>
      </c>
      <c r="P3292" s="65">
        <f>+Tabla1[[#This Row],[PVL]]*1.43</f>
        <v>273523.15990999999</v>
      </c>
      <c r="Q3292" s="66" t="str">
        <f>+HYPERLINK(Tabla1[[#This Row],[PAG]])</f>
        <v>https://todomusica.com.ar/productos-sin-categorias-de-netsuite/8606-maq-de-haze-crackeprofes-900w-t25l-dmx-lcd-caudal-var.html</v>
      </c>
      <c r="R3292" s="67"/>
      <c r="S3292" s="68"/>
      <c r="T3292" s="69"/>
      <c r="U3292" s="69"/>
      <c r="V3292" s="69"/>
      <c r="W3292" s="69"/>
      <c r="X3292" s="69"/>
      <c r="Y3292" s="35"/>
      <c r="Z3292" s="35" t="s">
        <v>26944</v>
      </c>
      <c r="AA3292" s="36">
        <v>1</v>
      </c>
      <c r="AB3292" s="35" t="s">
        <v>27</v>
      </c>
      <c r="AC3292" s="35" t="str">
        <f>+IF(Tabla1[[#This Row],[STK]]="no","Sin STK", "STK disponible")</f>
        <v>STK disponible</v>
      </c>
      <c r="AD3292" s="35">
        <f>+I3292*J3292</f>
        <v>0</v>
      </c>
      <c r="AE3292" s="35">
        <f>+I3292*K3292</f>
        <v>0</v>
      </c>
      <c r="AF3292" s="36">
        <f>IF(Tabla1[[#This Row],[ref pack]]=1,Tabla1[[#This Row],[Pedido]],LCM(Tabla1[[#This Row],[MC VIEJO]],Tabla1[[#This Row],[Pedido]]))</f>
        <v>1</v>
      </c>
      <c r="AG3292" s="36">
        <f>+VLOOKUP(Tabla1[[#This Row],[Artículo]],'.'!$B$2:$D$11481,3,)</f>
        <v>1</v>
      </c>
      <c r="AH3292" s="37" t="str">
        <f>+IFERROR(SEARCH("pack",Tabla1[[#This Row],[PACK]]),"")</f>
        <v/>
      </c>
    </row>
    <row r="3293" spans="1:34" ht="24" customHeight="1" x14ac:dyDescent="0.2">
      <c r="A3293" s="50" t="s">
        <v>19693</v>
      </c>
      <c r="B3293" s="60" t="s">
        <v>19733</v>
      </c>
      <c r="C3293" s="61" t="s">
        <v>19734</v>
      </c>
      <c r="D3293" s="52" t="s">
        <v>27</v>
      </c>
      <c r="E3293" s="53">
        <v>183681.59</v>
      </c>
      <c r="F3293" s="23" t="str">
        <f>+IFERROR(VLOOKUP(Tabla1[[#This Row],[Artículo]],'..'!$B$2:$D$569000,3,),"")</f>
        <v/>
      </c>
      <c r="G3293" s="24" t="str">
        <f>IF(H3293=AF3293,"", "Error MC")</f>
        <v>Error MC</v>
      </c>
      <c r="H3293" s="62"/>
      <c r="I3293" s="54">
        <f>+Tabla1[[#This Row],[MC]]*Tabla1[[#This Row],[Pedido]]*Tabla1[[#This Row],[PVC ]]</f>
        <v>0</v>
      </c>
      <c r="J3293" s="26">
        <v>0.21</v>
      </c>
      <c r="K3293" s="63"/>
      <c r="L3293" s="28" t="s">
        <v>17</v>
      </c>
      <c r="M3293" s="53">
        <v>322269.35499999998</v>
      </c>
      <c r="N3293" s="64" t="str">
        <f>+IF(Tabla1[[#This Row],[F PMPI]]="SÍ","No","Sí")</f>
        <v>Sí</v>
      </c>
      <c r="O3293" s="65">
        <f>+Tabla1[[#This Row],[PVL]]*1.055</f>
        <v>339994.16952499998</v>
      </c>
      <c r="P3293" s="65">
        <f>+Tabla1[[#This Row],[PVL]]*1.43</f>
        <v>460845.17764999997</v>
      </c>
      <c r="Q3293" s="66" t="str">
        <f>+HYPERLINK(Tabla1[[#This Row],[PAG]])</f>
        <v/>
      </c>
      <c r="R3293" s="67"/>
      <c r="S3293" s="68"/>
      <c r="T3293" s="69"/>
      <c r="U3293" s="69"/>
      <c r="V3293" s="69"/>
      <c r="W3293" s="69"/>
      <c r="X3293" s="69"/>
      <c r="Y3293" s="35"/>
      <c r="Z3293" s="35" t="s">
        <v>65</v>
      </c>
      <c r="AA3293" s="36">
        <v>1</v>
      </c>
      <c r="AB3293" s="35" t="s">
        <v>27</v>
      </c>
      <c r="AC3293" s="35" t="str">
        <f>+IF(Tabla1[[#This Row],[STK]]="no","Sin STK", "STK disponible")</f>
        <v>Sin STK</v>
      </c>
      <c r="AD3293" s="35">
        <f>+I3293*J3293</f>
        <v>0</v>
      </c>
      <c r="AE3293" s="35">
        <f>+I3293*K3293</f>
        <v>0</v>
      </c>
      <c r="AF3293" s="36">
        <f>IF(Tabla1[[#This Row],[ref pack]]=1,Tabla1[[#This Row],[Pedido]],LCM(Tabla1[[#This Row],[MC VIEJO]],Tabla1[[#This Row],[Pedido]]))</f>
        <v>1</v>
      </c>
      <c r="AG3293" s="36">
        <f>+VLOOKUP(Tabla1[[#This Row],[Artículo]],'.'!$B$2:$D$11481,3,)</f>
        <v>1</v>
      </c>
      <c r="AH3293" s="37" t="str">
        <f>+IFERROR(SEARCH("pack",Tabla1[[#This Row],[PACK]]),"")</f>
        <v/>
      </c>
    </row>
    <row r="3294" spans="1:34" ht="24" customHeight="1" x14ac:dyDescent="0.2">
      <c r="A3294" s="50" t="s">
        <v>19743</v>
      </c>
      <c r="B3294" s="60" t="s">
        <v>19744</v>
      </c>
      <c r="C3294" s="61" t="s">
        <v>19745</v>
      </c>
      <c r="D3294" s="52" t="s">
        <v>27</v>
      </c>
      <c r="E3294" s="53">
        <v>48080.79</v>
      </c>
      <c r="F3294" s="23" t="str">
        <f>+IFERROR(VLOOKUP(Tabla1[[#This Row],[Artículo]],'..'!$B$2:$D$569000,3,),"")</f>
        <v/>
      </c>
      <c r="G3294" s="24" t="str">
        <f>IF(H3294=AF3294,"", "Error MC")</f>
        <v>Error MC</v>
      </c>
      <c r="H3294" s="62"/>
      <c r="I3294" s="54">
        <f>+Tabla1[[#This Row],[MC]]*Tabla1[[#This Row],[Pedido]]*Tabla1[[#This Row],[PVC ]]</f>
        <v>0</v>
      </c>
      <c r="J3294" s="26">
        <v>0.21</v>
      </c>
      <c r="K3294" s="63"/>
      <c r="L3294" s="28" t="s">
        <v>17</v>
      </c>
      <c r="M3294" s="53">
        <v>84357.751999999993</v>
      </c>
      <c r="N3294" s="64" t="str">
        <f>+IF(Tabla1[[#This Row],[F PMPI]]="SÍ","No","Sí")</f>
        <v>No</v>
      </c>
      <c r="O3294" s="65">
        <f>+Tabla1[[#This Row],[PVL]]*1.055</f>
        <v>88997.428359999991</v>
      </c>
      <c r="P3294" s="65">
        <f>+Tabla1[[#This Row],[PVL]]*1.43</f>
        <v>120631.58535999998</v>
      </c>
      <c r="Q3294" s="66" t="str">
        <f>+HYPERLINK(Tabla1[[#This Row],[PAG]])</f>
        <v>https://todomusica.com.ar/hardware-para-baterias/3653-apc-33.html</v>
      </c>
      <c r="R3294" s="67"/>
      <c r="S3294" s="68"/>
      <c r="T3294" s="69"/>
      <c r="U3294" s="69"/>
      <c r="V3294" s="69"/>
      <c r="W3294" s="69"/>
      <c r="X3294" s="69"/>
      <c r="Y3294" s="35"/>
      <c r="Z3294" s="35" t="s">
        <v>26945</v>
      </c>
      <c r="AA3294" s="36">
        <v>1</v>
      </c>
      <c r="AB3294" s="35" t="s">
        <v>9849</v>
      </c>
      <c r="AC3294" s="35" t="str">
        <f>+IF(Tabla1[[#This Row],[STK]]="no","Sin STK", "STK disponible")</f>
        <v>Sin STK</v>
      </c>
      <c r="AD3294" s="35">
        <f>+I3294*J3294</f>
        <v>0</v>
      </c>
      <c r="AE3294" s="35">
        <f>+I3294*K3294</f>
        <v>0</v>
      </c>
      <c r="AF3294" s="36">
        <f>IF(Tabla1[[#This Row],[ref pack]]=1,Tabla1[[#This Row],[Pedido]],LCM(Tabla1[[#This Row],[MC VIEJO]],Tabla1[[#This Row],[Pedido]]))</f>
        <v>1</v>
      </c>
      <c r="AG3294" s="36">
        <f>+VLOOKUP(Tabla1[[#This Row],[Artículo]],'.'!$B$2:$D$11481,3,)</f>
        <v>1</v>
      </c>
      <c r="AH3294" s="37" t="str">
        <f>+IFERROR(SEARCH("pack",Tabla1[[#This Row],[PACK]]),"")</f>
        <v/>
      </c>
    </row>
    <row r="3295" spans="1:34" ht="24" customHeight="1" x14ac:dyDescent="0.2">
      <c r="A3295" s="50" t="s">
        <v>19743</v>
      </c>
      <c r="B3295" s="60" t="s">
        <v>24080</v>
      </c>
      <c r="C3295" s="61" t="s">
        <v>24081</v>
      </c>
      <c r="D3295" s="52" t="s">
        <v>27</v>
      </c>
      <c r="E3295" s="53">
        <v>106679.44</v>
      </c>
      <c r="F3295" s="23" t="str">
        <f>+IFERROR(VLOOKUP(Tabla1[[#This Row],[Artículo]],'..'!$B$2:$D$569000,3,),"")</f>
        <v/>
      </c>
      <c r="G3295" s="24" t="e">
        <f>IF(H3295=AF3295,"", "Error MC")</f>
        <v>#N/A</v>
      </c>
      <c r="H3295" s="62"/>
      <c r="I3295" s="54">
        <f>+Tabla1[[#This Row],[MC]]*Tabla1[[#This Row],[Pedido]]*Tabla1[[#This Row],[PVC ]]</f>
        <v>0</v>
      </c>
      <c r="J3295" s="26">
        <v>0.21</v>
      </c>
      <c r="K3295" s="63"/>
      <c r="L3295" s="28" t="s">
        <v>17</v>
      </c>
      <c r="M3295" s="53">
        <v>187169.08</v>
      </c>
      <c r="N3295" s="64" t="str">
        <f>+IF(Tabla1[[#This Row],[F PMPI]]="SÍ","No","Sí")</f>
        <v>No</v>
      </c>
      <c r="O3295" s="65">
        <f>+Tabla1[[#This Row],[PVL]]*1.055</f>
        <v>197463.37939999998</v>
      </c>
      <c r="P3295" s="65">
        <f>+Tabla1[[#This Row],[PVL]]*1.43</f>
        <v>267651.78439999995</v>
      </c>
      <c r="Q3295" s="66" t="str">
        <f>+HYPERLINK(Tabla1[[#This Row],[PAG]])</f>
        <v/>
      </c>
      <c r="R3295" s="67"/>
      <c r="S3295" s="68"/>
      <c r="T3295" s="69"/>
      <c r="U3295" s="69"/>
      <c r="V3295" s="69"/>
      <c r="W3295" s="69"/>
      <c r="X3295" s="69"/>
      <c r="Y3295" s="35"/>
      <c r="Z3295" s="35" t="s">
        <v>65</v>
      </c>
      <c r="AA3295" s="36">
        <v>1</v>
      </c>
      <c r="AB3295" s="35" t="s">
        <v>9849</v>
      </c>
      <c r="AC3295" s="35" t="str">
        <f>+IF(Tabla1[[#This Row],[STK]]="no","Sin STK", "STK disponible")</f>
        <v>Sin STK</v>
      </c>
      <c r="AD3295" s="35">
        <f>+I3295*J3295</f>
        <v>0</v>
      </c>
      <c r="AE3295" s="35">
        <f>+I3295*K3295</f>
        <v>0</v>
      </c>
      <c r="AF3295" s="36" t="e">
        <f>IF(Tabla1[[#This Row],[ref pack]]=1,Tabla1[[#This Row],[Pedido]],LCM(Tabla1[[#This Row],[MC VIEJO]],Tabla1[[#This Row],[Pedido]]))</f>
        <v>#N/A</v>
      </c>
      <c r="AG3295" s="36" t="e">
        <f>+VLOOKUP(Tabla1[[#This Row],[Artículo]],'.'!$B$2:$D$11481,3,)</f>
        <v>#N/A</v>
      </c>
      <c r="AH3295" s="37" t="str">
        <f>+IFERROR(SEARCH("pack",Tabla1[[#This Row],[PACK]]),"")</f>
        <v/>
      </c>
    </row>
    <row r="3296" spans="1:34" ht="24" customHeight="1" x14ac:dyDescent="0.2">
      <c r="A3296" s="50" t="s">
        <v>6238</v>
      </c>
      <c r="B3296" s="60" t="s">
        <v>6239</v>
      </c>
      <c r="C3296" s="61" t="s">
        <v>16</v>
      </c>
      <c r="D3296" s="52" t="s">
        <v>27</v>
      </c>
      <c r="E3296" s="53">
        <v>116878.67</v>
      </c>
      <c r="F3296" s="23" t="str">
        <f>+IFERROR(VLOOKUP(Tabla1[[#This Row],[Artículo]],'..'!$B$2:$D$569000,3,),"")</f>
        <v/>
      </c>
      <c r="G3296" s="24" t="str">
        <f>IF(H3296=AF3296,"", "Error MC")</f>
        <v>Error MC</v>
      </c>
      <c r="H3296" s="62"/>
      <c r="I3296" s="54">
        <f>+Tabla1[[#This Row],[MC]]*Tabla1[[#This Row],[Pedido]]*Tabla1[[#This Row],[PVC ]]</f>
        <v>0</v>
      </c>
      <c r="J3296" s="26">
        <v>0.21</v>
      </c>
      <c r="K3296" s="63"/>
      <c r="L3296" s="28" t="s">
        <v>17</v>
      </c>
      <c r="M3296" s="53">
        <v>205063.625</v>
      </c>
      <c r="N3296" s="64" t="str">
        <f>+IF(Tabla1[[#This Row],[F PMPI]]="SÍ","No","Sí")</f>
        <v>No</v>
      </c>
      <c r="O3296" s="65">
        <f>+Tabla1[[#This Row],[PVL]]*1.055</f>
        <v>216342.12437499998</v>
      </c>
      <c r="P3296" s="65">
        <f>+Tabla1[[#This Row],[PVL]]*1.43</f>
        <v>293240.98375000001</v>
      </c>
      <c r="Q3296" s="66" t="str">
        <f>+HYPERLINK(Tabla1[[#This Row],[PAG]])</f>
        <v>https://todomusica.com.ar/productos-sin-categorias-de-netsuite/3136-a25c.html</v>
      </c>
      <c r="R3296" s="67"/>
      <c r="S3296" s="68"/>
      <c r="T3296" s="69"/>
      <c r="U3296" s="69"/>
      <c r="V3296" s="69"/>
      <c r="W3296" s="69"/>
      <c r="X3296" s="69"/>
      <c r="Y3296" s="35"/>
      <c r="Z3296" s="35" t="s">
        <v>26946</v>
      </c>
      <c r="AA3296" s="36">
        <v>1</v>
      </c>
      <c r="AB3296" s="35" t="s">
        <v>9849</v>
      </c>
      <c r="AC3296" s="35" t="str">
        <f>+IF(Tabla1[[#This Row],[STK]]="no","Sin STK", "STK disponible")</f>
        <v>Sin STK</v>
      </c>
      <c r="AD3296" s="35">
        <f>+I3296*J3296</f>
        <v>0</v>
      </c>
      <c r="AE3296" s="35">
        <f>+I3296*K3296</f>
        <v>0</v>
      </c>
      <c r="AF3296" s="36">
        <f>IF(Tabla1[[#This Row],[ref pack]]=1,Tabla1[[#This Row],[Pedido]],LCM(Tabla1[[#This Row],[MC VIEJO]],Tabla1[[#This Row],[Pedido]]))</f>
        <v>1</v>
      </c>
      <c r="AG3296" s="36">
        <f>+VLOOKUP(Tabla1[[#This Row],[Artículo]],'.'!$B$2:$D$11481,3,)</f>
        <v>1</v>
      </c>
      <c r="AH3296" s="37" t="str">
        <f>+IFERROR(SEARCH("pack",Tabla1[[#This Row],[PACK]]),"")</f>
        <v/>
      </c>
    </row>
    <row r="3297" spans="1:34" ht="24" customHeight="1" x14ac:dyDescent="0.2">
      <c r="A3297" s="50" t="s">
        <v>6238</v>
      </c>
      <c r="B3297" s="60" t="s">
        <v>6240</v>
      </c>
      <c r="C3297" s="61" t="s">
        <v>6241</v>
      </c>
      <c r="D3297" s="52" t="s">
        <v>27</v>
      </c>
      <c r="E3297" s="53">
        <v>63719.69</v>
      </c>
      <c r="F3297" s="23" t="str">
        <f>+IFERROR(VLOOKUP(Tabla1[[#This Row],[Artículo]],'..'!$B$2:$D$569000,3,),"")</f>
        <v/>
      </c>
      <c r="G3297" s="24" t="str">
        <f>IF(H3297=AF3297,"", "Error MC")</f>
        <v>Error MC</v>
      </c>
      <c r="H3297" s="62"/>
      <c r="I3297" s="54">
        <f>+Tabla1[[#This Row],[MC]]*Tabla1[[#This Row],[Pedido]]*Tabla1[[#This Row],[PVC ]]</f>
        <v>0</v>
      </c>
      <c r="J3297" s="26">
        <v>0.21</v>
      </c>
      <c r="K3297" s="63"/>
      <c r="L3297" s="28" t="s">
        <v>17</v>
      </c>
      <c r="M3297" s="53">
        <v>111796.196</v>
      </c>
      <c r="N3297" s="64" t="str">
        <f>+IF(Tabla1[[#This Row],[F PMPI]]="SÍ","No","Sí")</f>
        <v>No</v>
      </c>
      <c r="O3297" s="65">
        <f>+Tabla1[[#This Row],[PVL]]*1.055</f>
        <v>117944.98677999999</v>
      </c>
      <c r="P3297" s="65">
        <f>+Tabla1[[#This Row],[PVL]]*1.43</f>
        <v>159868.56027999998</v>
      </c>
      <c r="Q3297" s="66" t="str">
        <f>+HYPERLINK(Tabla1[[#This Row],[PAG]])</f>
        <v>https://todomusica.com.ar/amplificadores-de-bajo/3177-b15.html</v>
      </c>
      <c r="R3297" s="67"/>
      <c r="S3297" s="68"/>
      <c r="T3297" s="69"/>
      <c r="U3297" s="69"/>
      <c r="V3297" s="69"/>
      <c r="W3297" s="69"/>
      <c r="X3297" s="69"/>
      <c r="Y3297" s="35"/>
      <c r="Z3297" s="35" t="s">
        <v>26947</v>
      </c>
      <c r="AA3297" s="36">
        <v>1</v>
      </c>
      <c r="AB3297" s="35" t="s">
        <v>9849</v>
      </c>
      <c r="AC3297" s="35" t="str">
        <f>+IF(Tabla1[[#This Row],[STK]]="no","Sin STK", "STK disponible")</f>
        <v>Sin STK</v>
      </c>
      <c r="AD3297" s="35">
        <f>+I3297*J3297</f>
        <v>0</v>
      </c>
      <c r="AE3297" s="35">
        <f>+I3297*K3297</f>
        <v>0</v>
      </c>
      <c r="AF3297" s="36">
        <f>IF(Tabla1[[#This Row],[ref pack]]=1,Tabla1[[#This Row],[Pedido]],LCM(Tabla1[[#This Row],[MC VIEJO]],Tabla1[[#This Row],[Pedido]]))</f>
        <v>1</v>
      </c>
      <c r="AG3297" s="36">
        <f>+VLOOKUP(Tabla1[[#This Row],[Artículo]],'.'!$B$2:$D$11481,3,)</f>
        <v>1</v>
      </c>
      <c r="AH3297" s="37" t="str">
        <f>+IFERROR(SEARCH("pack",Tabla1[[#This Row],[PACK]]),"")</f>
        <v/>
      </c>
    </row>
    <row r="3298" spans="1:34" ht="24" customHeight="1" x14ac:dyDescent="0.2">
      <c r="A3298" s="50" t="s">
        <v>6238</v>
      </c>
      <c r="B3298" s="60" t="s">
        <v>6242</v>
      </c>
      <c r="C3298" s="61" t="s">
        <v>6243</v>
      </c>
      <c r="D3298" s="52" t="s">
        <v>27</v>
      </c>
      <c r="E3298" s="53">
        <v>108393.41</v>
      </c>
      <c r="F3298" s="23" t="str">
        <f>+IFERROR(VLOOKUP(Tabla1[[#This Row],[Artículo]],'..'!$B$2:$D$569000,3,),"")</f>
        <v/>
      </c>
      <c r="G3298" s="24" t="str">
        <f>IF(H3298=AF3298,"", "Error MC")</f>
        <v>Error MC</v>
      </c>
      <c r="H3298" s="62"/>
      <c r="I3298" s="54">
        <f>+Tabla1[[#This Row],[MC]]*Tabla1[[#This Row],[Pedido]]*Tabla1[[#This Row],[PVC ]]</f>
        <v>0</v>
      </c>
      <c r="J3298" s="26">
        <v>0.21</v>
      </c>
      <c r="K3298" s="63"/>
      <c r="L3298" s="28" t="s">
        <v>17</v>
      </c>
      <c r="M3298" s="53">
        <v>190176.23199999999</v>
      </c>
      <c r="N3298" s="64" t="str">
        <f>+IF(Tabla1[[#This Row],[F PMPI]]="SÍ","No","Sí")</f>
        <v>No</v>
      </c>
      <c r="O3298" s="65">
        <f>+Tabla1[[#This Row],[PVL]]*1.055</f>
        <v>200635.92475999997</v>
      </c>
      <c r="P3298" s="65">
        <f>+Tabla1[[#This Row],[PVL]]*1.43</f>
        <v>271952.01175999996</v>
      </c>
      <c r="Q3298" s="66" t="str">
        <f>+HYPERLINK(Tabla1[[#This Row],[PAG]])</f>
        <v>https://todomusica.com.ar/productos-sin-categorias-de-netsuite/3010-b35.html</v>
      </c>
      <c r="R3298" s="67"/>
      <c r="S3298" s="68"/>
      <c r="T3298" s="69"/>
      <c r="U3298" s="69"/>
      <c r="V3298" s="69"/>
      <c r="W3298" s="69"/>
      <c r="X3298" s="69"/>
      <c r="Y3298" s="35"/>
      <c r="Z3298" s="35" t="s">
        <v>26948</v>
      </c>
      <c r="AA3298" s="36">
        <v>1</v>
      </c>
      <c r="AB3298" s="35" t="s">
        <v>9849</v>
      </c>
      <c r="AC3298" s="35" t="str">
        <f>+IF(Tabla1[[#This Row],[STK]]="no","Sin STK", "STK disponible")</f>
        <v>Sin STK</v>
      </c>
      <c r="AD3298" s="35">
        <f>+I3298*J3298</f>
        <v>0</v>
      </c>
      <c r="AE3298" s="35">
        <f>+I3298*K3298</f>
        <v>0</v>
      </c>
      <c r="AF3298" s="36">
        <f>IF(Tabla1[[#This Row],[ref pack]]=1,Tabla1[[#This Row],[Pedido]],LCM(Tabla1[[#This Row],[MC VIEJO]],Tabla1[[#This Row],[Pedido]]))</f>
        <v>1</v>
      </c>
      <c r="AG3298" s="36">
        <f>+VLOOKUP(Tabla1[[#This Row],[Artículo]],'.'!$B$2:$D$11481,3,)</f>
        <v>1</v>
      </c>
      <c r="AH3298" s="37" t="str">
        <f>+IFERROR(SEARCH("pack",Tabla1[[#This Row],[PACK]]),"")</f>
        <v/>
      </c>
    </row>
    <row r="3299" spans="1:34" ht="24" customHeight="1" x14ac:dyDescent="0.2">
      <c r="A3299" s="50" t="s">
        <v>6238</v>
      </c>
      <c r="B3299" s="60" t="s">
        <v>6244</v>
      </c>
      <c r="C3299" s="61" t="s">
        <v>6245</v>
      </c>
      <c r="D3299" s="52" t="s">
        <v>27</v>
      </c>
      <c r="E3299" s="53">
        <v>26783.94</v>
      </c>
      <c r="F3299" s="23" t="str">
        <f>+IFERROR(VLOOKUP(Tabla1[[#This Row],[Artículo]],'..'!$B$2:$D$569000,3,),"")</f>
        <v/>
      </c>
      <c r="G3299" s="24" t="str">
        <f>IF(H3299=AF3299,"", "Error MC")</f>
        <v>Error MC</v>
      </c>
      <c r="H3299" s="62"/>
      <c r="I3299" s="54">
        <f>+Tabla1[[#This Row],[MC]]*Tabla1[[#This Row],[Pedido]]*Tabla1[[#This Row],[PVC ]]</f>
        <v>0</v>
      </c>
      <c r="J3299" s="26">
        <v>0.105</v>
      </c>
      <c r="K3299" s="63"/>
      <c r="L3299" s="28" t="s">
        <v>17</v>
      </c>
      <c r="M3299" s="53">
        <v>42914.565000000002</v>
      </c>
      <c r="N3299" s="64" t="str">
        <f>+IF(Tabla1[[#This Row],[F PMPI]]="SÍ","No","Sí")</f>
        <v>No</v>
      </c>
      <c r="O3299" s="65">
        <f>+Tabla1[[#This Row],[PVL]]*1.055</f>
        <v>45274.866074999998</v>
      </c>
      <c r="P3299" s="65">
        <f>+Tabla1[[#This Row],[PVL]]*1.43</f>
        <v>61367.827949999999</v>
      </c>
      <c r="Q3299" s="66" t="str">
        <f>+HYPERLINK(Tabla1[[#This Row],[PAG]])</f>
        <v>https://todomusica.com.ar/afinadores/3182-ftn-525-ros.html</v>
      </c>
      <c r="R3299" s="67"/>
      <c r="S3299" s="68"/>
      <c r="T3299" s="69"/>
      <c r="U3299" s="69"/>
      <c r="V3299" s="69"/>
      <c r="W3299" s="69"/>
      <c r="X3299" s="69"/>
      <c r="Y3299" s="35"/>
      <c r="Z3299" s="35" t="s">
        <v>6246</v>
      </c>
      <c r="AA3299" s="36">
        <v>1</v>
      </c>
      <c r="AB3299" s="35" t="s">
        <v>9849</v>
      </c>
      <c r="AC3299" s="35" t="str">
        <f>+IF(Tabla1[[#This Row],[STK]]="no","Sin STK", "STK disponible")</f>
        <v>Sin STK</v>
      </c>
      <c r="AD3299" s="35">
        <f>+I3299*J3299</f>
        <v>0</v>
      </c>
      <c r="AE3299" s="35">
        <f>+I3299*K3299</f>
        <v>0</v>
      </c>
      <c r="AF3299" s="36">
        <f>IF(Tabla1[[#This Row],[ref pack]]=1,Tabla1[[#This Row],[Pedido]],LCM(Tabla1[[#This Row],[MC VIEJO]],Tabla1[[#This Row],[Pedido]]))</f>
        <v>1</v>
      </c>
      <c r="AG3299" s="36">
        <f>+VLOOKUP(Tabla1[[#This Row],[Artículo]],'.'!$B$2:$D$11481,3,)</f>
        <v>1</v>
      </c>
      <c r="AH3299" s="37" t="str">
        <f>+IFERROR(SEARCH("pack",Tabla1[[#This Row],[PACK]]),"")</f>
        <v/>
      </c>
    </row>
    <row r="3300" spans="1:34" ht="24" customHeight="1" x14ac:dyDescent="0.2">
      <c r="A3300" s="50" t="s">
        <v>6238</v>
      </c>
      <c r="B3300" s="60" t="s">
        <v>6249</v>
      </c>
      <c r="C3300" s="61" t="s">
        <v>23</v>
      </c>
      <c r="D3300" s="52" t="s">
        <v>27</v>
      </c>
      <c r="E3300" s="53">
        <v>47867.64</v>
      </c>
      <c r="F3300" s="23" t="str">
        <f>+IFERROR(VLOOKUP(Tabla1[[#This Row],[Artículo]],'..'!$B$2:$D$569000,3,),"")</f>
        <v/>
      </c>
      <c r="G3300" s="24" t="str">
        <f>IF(H3300=AF3300,"", "Error MC")</f>
        <v>Error MC</v>
      </c>
      <c r="H3300" s="62"/>
      <c r="I3300" s="54">
        <f>+Tabla1[[#This Row],[MC]]*Tabla1[[#This Row],[Pedido]]*Tabla1[[#This Row],[PVC ]]</f>
        <v>0</v>
      </c>
      <c r="J3300" s="26">
        <v>0.21</v>
      </c>
      <c r="K3300" s="63"/>
      <c r="L3300" s="28" t="s">
        <v>17</v>
      </c>
      <c r="M3300" s="53">
        <v>83983.777000000002</v>
      </c>
      <c r="N3300" s="64" t="str">
        <f>+IF(Tabla1[[#This Row],[F PMPI]]="SÍ","No","Sí")</f>
        <v>No</v>
      </c>
      <c r="O3300" s="65">
        <f>+Tabla1[[#This Row],[PVL]]*1.055</f>
        <v>88602.884735</v>
      </c>
      <c r="P3300" s="65">
        <f>+Tabla1[[#This Row],[PVL]]*1.43</f>
        <v>120096.80111</v>
      </c>
      <c r="Q3300" s="66" t="str">
        <f>+HYPERLINK(Tabla1[[#This Row],[PAG]])</f>
        <v>https://todomusica.com.ar/amplficadores-de-guitarra/3226-g-10.html</v>
      </c>
      <c r="R3300" s="67"/>
      <c r="S3300" s="68"/>
      <c r="T3300" s="69"/>
      <c r="U3300" s="69"/>
      <c r="V3300" s="69"/>
      <c r="W3300" s="69"/>
      <c r="X3300" s="69"/>
      <c r="Y3300" s="35"/>
      <c r="Z3300" s="35" t="s">
        <v>26949</v>
      </c>
      <c r="AA3300" s="36">
        <v>1</v>
      </c>
      <c r="AB3300" s="35" t="s">
        <v>9849</v>
      </c>
      <c r="AC3300" s="35" t="str">
        <f>+IF(Tabla1[[#This Row],[STK]]="no","Sin STK", "STK disponible")</f>
        <v>Sin STK</v>
      </c>
      <c r="AD3300" s="35">
        <f>+I3300*J3300</f>
        <v>0</v>
      </c>
      <c r="AE3300" s="35">
        <f>+I3300*K3300</f>
        <v>0</v>
      </c>
      <c r="AF3300" s="36">
        <f>IF(Tabla1[[#This Row],[ref pack]]=1,Tabla1[[#This Row],[Pedido]],LCM(Tabla1[[#This Row],[MC VIEJO]],Tabla1[[#This Row],[Pedido]]))</f>
        <v>1</v>
      </c>
      <c r="AG3300" s="36">
        <f>+VLOOKUP(Tabla1[[#This Row],[Artículo]],'.'!$B$2:$D$11481,3,)</f>
        <v>1</v>
      </c>
      <c r="AH3300" s="37" t="str">
        <f>+IFERROR(SEARCH("pack",Tabla1[[#This Row],[PACK]]),"")</f>
        <v/>
      </c>
    </row>
    <row r="3301" spans="1:34" ht="24" customHeight="1" x14ac:dyDescent="0.2">
      <c r="A3301" s="50" t="s">
        <v>6238</v>
      </c>
      <c r="B3301" s="60" t="s">
        <v>6250</v>
      </c>
      <c r="C3301" s="61" t="s">
        <v>6251</v>
      </c>
      <c r="D3301" s="52" t="s">
        <v>27</v>
      </c>
      <c r="E3301" s="53">
        <v>64280.160000000003</v>
      </c>
      <c r="F3301" s="23" t="str">
        <f>+IFERROR(VLOOKUP(Tabla1[[#This Row],[Artículo]],'..'!$B$2:$D$569000,3,),"")</f>
        <v/>
      </c>
      <c r="G3301" s="24" t="str">
        <f>IF(H3301=AF3301,"", "Error MC")</f>
        <v>Error MC</v>
      </c>
      <c r="H3301" s="62"/>
      <c r="I3301" s="54">
        <f>+Tabla1[[#This Row],[MC]]*Tabla1[[#This Row],[Pedido]]*Tabla1[[#This Row],[PVC ]]</f>
        <v>0</v>
      </c>
      <c r="J3301" s="26">
        <v>0.21</v>
      </c>
      <c r="K3301" s="63"/>
      <c r="L3301" s="28" t="s">
        <v>17</v>
      </c>
      <c r="M3301" s="53">
        <v>112779.538</v>
      </c>
      <c r="N3301" s="64" t="str">
        <f>+IF(Tabla1[[#This Row],[F PMPI]]="SÍ","No","Sí")</f>
        <v>No</v>
      </c>
      <c r="O3301" s="65">
        <f>+Tabla1[[#This Row],[PVL]]*1.055</f>
        <v>118982.41258999999</v>
      </c>
      <c r="P3301" s="65">
        <f>+Tabla1[[#This Row],[PVL]]*1.43</f>
        <v>161274.73934</v>
      </c>
      <c r="Q3301" s="66" t="str">
        <f>+HYPERLINK(Tabla1[[#This Row],[PAG]])</f>
        <v>https://todomusica.com.ar/productos-sin-categorias-de-netsuite/3130-g-15.html</v>
      </c>
      <c r="R3301" s="67"/>
      <c r="S3301" s="68"/>
      <c r="T3301" s="69"/>
      <c r="U3301" s="69"/>
      <c r="V3301" s="69"/>
      <c r="W3301" s="69"/>
      <c r="X3301" s="69"/>
      <c r="Y3301" s="35"/>
      <c r="Z3301" s="35" t="s">
        <v>26950</v>
      </c>
      <c r="AA3301" s="36">
        <v>1</v>
      </c>
      <c r="AB3301" s="35" t="s">
        <v>9849</v>
      </c>
      <c r="AC3301" s="35" t="str">
        <f>+IF(Tabla1[[#This Row],[STK]]="no","Sin STK", "STK disponible")</f>
        <v>Sin STK</v>
      </c>
      <c r="AD3301" s="35">
        <f>+I3301*J3301</f>
        <v>0</v>
      </c>
      <c r="AE3301" s="35">
        <f>+I3301*K3301</f>
        <v>0</v>
      </c>
      <c r="AF3301" s="36">
        <f>IF(Tabla1[[#This Row],[ref pack]]=1,Tabla1[[#This Row],[Pedido]],LCM(Tabla1[[#This Row],[MC VIEJO]],Tabla1[[#This Row],[Pedido]]))</f>
        <v>1</v>
      </c>
      <c r="AG3301" s="36">
        <f>+VLOOKUP(Tabla1[[#This Row],[Artículo]],'.'!$B$2:$D$11481,3,)</f>
        <v>1</v>
      </c>
      <c r="AH3301" s="37" t="str">
        <f>+IFERROR(SEARCH("pack",Tabla1[[#This Row],[PACK]]),"")</f>
        <v/>
      </c>
    </row>
    <row r="3302" spans="1:34" ht="24" customHeight="1" x14ac:dyDescent="0.2">
      <c r="A3302" s="50" t="s">
        <v>6238</v>
      </c>
      <c r="B3302" s="60" t="s">
        <v>6252</v>
      </c>
      <c r="C3302" s="61" t="s">
        <v>6253</v>
      </c>
      <c r="D3302" s="52" t="s">
        <v>27</v>
      </c>
      <c r="E3302" s="53">
        <v>75609.27</v>
      </c>
      <c r="F3302" s="23" t="str">
        <f>+IFERROR(VLOOKUP(Tabla1[[#This Row],[Artículo]],'..'!$B$2:$D$569000,3,),"")</f>
        <v/>
      </c>
      <c r="G3302" s="24" t="str">
        <f>IF(H3302=AF3302,"", "Error MC")</f>
        <v>Error MC</v>
      </c>
      <c r="H3302" s="62"/>
      <c r="I3302" s="54">
        <f>+Tabla1[[#This Row],[MC]]*Tabla1[[#This Row],[Pedido]]*Tabla1[[#This Row],[PVC ]]</f>
        <v>0</v>
      </c>
      <c r="J3302" s="26">
        <v>0.21</v>
      </c>
      <c r="K3302" s="63"/>
      <c r="L3302" s="28" t="s">
        <v>17</v>
      </c>
      <c r="M3302" s="53">
        <v>132656.462</v>
      </c>
      <c r="N3302" s="64" t="str">
        <f>+IF(Tabla1[[#This Row],[F PMPI]]="SÍ","No","Sí")</f>
        <v>No</v>
      </c>
      <c r="O3302" s="65">
        <f>+Tabla1[[#This Row],[PVL]]*1.055</f>
        <v>139952.56740999999</v>
      </c>
      <c r="P3302" s="65">
        <f>+Tabla1[[#This Row],[PVL]]*1.43</f>
        <v>189698.74065999998</v>
      </c>
      <c r="Q3302" s="66" t="str">
        <f>+HYPERLINK(Tabla1[[#This Row],[PAG]])</f>
        <v>https://todomusica.com.ar/productos-sin-categorias-de-netsuite/1642-g-15r.html</v>
      </c>
      <c r="R3302" s="67"/>
      <c r="S3302" s="68"/>
      <c r="T3302" s="69"/>
      <c r="U3302" s="69"/>
      <c r="V3302" s="69"/>
      <c r="W3302" s="69"/>
      <c r="X3302" s="69"/>
      <c r="Y3302" s="35"/>
      <c r="Z3302" s="35" t="s">
        <v>26951</v>
      </c>
      <c r="AA3302" s="36">
        <v>1</v>
      </c>
      <c r="AB3302" s="35" t="s">
        <v>9849</v>
      </c>
      <c r="AC3302" s="35" t="str">
        <f>+IF(Tabla1[[#This Row],[STK]]="no","Sin STK", "STK disponible")</f>
        <v>Sin STK</v>
      </c>
      <c r="AD3302" s="35">
        <f>+I3302*J3302</f>
        <v>0</v>
      </c>
      <c r="AE3302" s="35">
        <f>+I3302*K3302</f>
        <v>0</v>
      </c>
      <c r="AF3302" s="36">
        <f>IF(Tabla1[[#This Row],[ref pack]]=1,Tabla1[[#This Row],[Pedido]],LCM(Tabla1[[#This Row],[MC VIEJO]],Tabla1[[#This Row],[Pedido]]))</f>
        <v>1</v>
      </c>
      <c r="AG3302" s="36">
        <f>+VLOOKUP(Tabla1[[#This Row],[Artículo]],'.'!$B$2:$D$11481,3,)</f>
        <v>1</v>
      </c>
      <c r="AH3302" s="37" t="str">
        <f>+IFERROR(SEARCH("pack",Tabla1[[#This Row],[PACK]]),"")</f>
        <v/>
      </c>
    </row>
    <row r="3303" spans="1:34" ht="24" customHeight="1" x14ac:dyDescent="0.2">
      <c r="A3303" s="50" t="s">
        <v>6238</v>
      </c>
      <c r="B3303" s="60" t="s">
        <v>6254</v>
      </c>
      <c r="C3303" s="61" t="s">
        <v>6255</v>
      </c>
      <c r="D3303" s="52" t="s">
        <v>27</v>
      </c>
      <c r="E3303" s="53">
        <v>105463.38</v>
      </c>
      <c r="F3303" s="23" t="str">
        <f>+IFERROR(VLOOKUP(Tabla1[[#This Row],[Artículo]],'..'!$B$2:$D$569000,3,),"")</f>
        <v/>
      </c>
      <c r="G3303" s="24" t="str">
        <f>IF(H3303=AF3303,"", "Error MC")</f>
        <v>Error MC</v>
      </c>
      <c r="H3303" s="62"/>
      <c r="I3303" s="54">
        <f>+Tabla1[[#This Row],[MC]]*Tabla1[[#This Row],[Pedido]]*Tabla1[[#This Row],[PVC ]]</f>
        <v>0</v>
      </c>
      <c r="J3303" s="26">
        <v>0.21</v>
      </c>
      <c r="K3303" s="63"/>
      <c r="L3303" s="28" t="s">
        <v>17</v>
      </c>
      <c r="M3303" s="53">
        <v>185035.49900000001</v>
      </c>
      <c r="N3303" s="64" t="str">
        <f>+IF(Tabla1[[#This Row],[F PMPI]]="SÍ","No","Sí")</f>
        <v>No</v>
      </c>
      <c r="O3303" s="65">
        <f>+Tabla1[[#This Row],[PVL]]*1.055</f>
        <v>195212.45144500001</v>
      </c>
      <c r="P3303" s="65">
        <f>+Tabla1[[#This Row],[PVL]]*1.43</f>
        <v>264600.76357000001</v>
      </c>
      <c r="Q3303" s="66" t="str">
        <f>+HYPERLINK(Tabla1[[#This Row],[PAG]])</f>
        <v>https://todomusica.com.ar/productos-sin-categorias-de-netsuite/2873-g-25r.html</v>
      </c>
      <c r="R3303" s="67"/>
      <c r="S3303" s="68"/>
      <c r="T3303" s="69"/>
      <c r="U3303" s="69"/>
      <c r="V3303" s="69"/>
      <c r="W3303" s="69"/>
      <c r="X3303" s="69"/>
      <c r="Y3303" s="35"/>
      <c r="Z3303" s="35" t="s">
        <v>26952</v>
      </c>
      <c r="AA3303" s="36">
        <v>1</v>
      </c>
      <c r="AB3303" s="35" t="s">
        <v>9849</v>
      </c>
      <c r="AC3303" s="35" t="str">
        <f>+IF(Tabla1[[#This Row],[STK]]="no","Sin STK", "STK disponible")</f>
        <v>Sin STK</v>
      </c>
      <c r="AD3303" s="35">
        <f>+I3303*J3303</f>
        <v>0</v>
      </c>
      <c r="AE3303" s="35">
        <f>+I3303*K3303</f>
        <v>0</v>
      </c>
      <c r="AF3303" s="36">
        <f>IF(Tabla1[[#This Row],[ref pack]]=1,Tabla1[[#This Row],[Pedido]],LCM(Tabla1[[#This Row],[MC VIEJO]],Tabla1[[#This Row],[Pedido]]))</f>
        <v>1</v>
      </c>
      <c r="AG3303" s="36">
        <f>+VLOOKUP(Tabla1[[#This Row],[Artículo]],'.'!$B$2:$D$11481,3,)</f>
        <v>1</v>
      </c>
      <c r="AH3303" s="37" t="str">
        <f>+IFERROR(SEARCH("pack",Tabla1[[#This Row],[PACK]]),"")</f>
        <v/>
      </c>
    </row>
    <row r="3304" spans="1:34" ht="24" customHeight="1" x14ac:dyDescent="0.2">
      <c r="A3304" s="50" t="s">
        <v>6238</v>
      </c>
      <c r="B3304" s="60" t="s">
        <v>6256</v>
      </c>
      <c r="C3304" s="61" t="s">
        <v>6257</v>
      </c>
      <c r="D3304" s="52" t="s">
        <v>27</v>
      </c>
      <c r="E3304" s="53">
        <v>213763.4</v>
      </c>
      <c r="F3304" s="23" t="str">
        <f>+IFERROR(VLOOKUP(Tabla1[[#This Row],[Artículo]],'..'!$B$2:$D$569000,3,),"")</f>
        <v/>
      </c>
      <c r="G3304" s="24" t="str">
        <f>IF(H3304=AF3304,"", "Error MC")</f>
        <v>Error MC</v>
      </c>
      <c r="H3304" s="62"/>
      <c r="I3304" s="54">
        <f>+Tabla1[[#This Row],[MC]]*Tabla1[[#This Row],[Pedido]]*Tabla1[[#This Row],[PVC ]]</f>
        <v>0</v>
      </c>
      <c r="J3304" s="26">
        <v>0.21</v>
      </c>
      <c r="K3304" s="63"/>
      <c r="L3304" s="28" t="s">
        <v>17</v>
      </c>
      <c r="M3304" s="53">
        <v>375047.88500000001</v>
      </c>
      <c r="N3304" s="64" t="str">
        <f>+IF(Tabla1[[#This Row],[F PMPI]]="SÍ","No","Sí")</f>
        <v>No</v>
      </c>
      <c r="O3304" s="65">
        <f>+Tabla1[[#This Row],[PVL]]*1.055</f>
        <v>395675.518675</v>
      </c>
      <c r="P3304" s="65">
        <f>+Tabla1[[#This Row],[PVL]]*1.43</f>
        <v>536318.47554999997</v>
      </c>
      <c r="Q3304" s="66" t="str">
        <f>+HYPERLINK(Tabla1[[#This Row],[PAG]])</f>
        <v>https://todomusica.com.ar/productos-sin-categorias-de-netsuite/2914-g-50r.html</v>
      </c>
      <c r="R3304" s="67"/>
      <c r="S3304" s="68"/>
      <c r="T3304" s="69"/>
      <c r="U3304" s="69"/>
      <c r="V3304" s="69"/>
      <c r="W3304" s="69"/>
      <c r="X3304" s="69"/>
      <c r="Y3304" s="35"/>
      <c r="Z3304" s="35" t="s">
        <v>26953</v>
      </c>
      <c r="AA3304" s="36">
        <v>1</v>
      </c>
      <c r="AB3304" s="35" t="s">
        <v>9849</v>
      </c>
      <c r="AC3304" s="35" t="str">
        <f>+IF(Tabla1[[#This Row],[STK]]="no","Sin STK", "STK disponible")</f>
        <v>Sin STK</v>
      </c>
      <c r="AD3304" s="35">
        <f>+I3304*J3304</f>
        <v>0</v>
      </c>
      <c r="AE3304" s="35">
        <f>+I3304*K3304</f>
        <v>0</v>
      </c>
      <c r="AF3304" s="36">
        <f>IF(Tabla1[[#This Row],[ref pack]]=1,Tabla1[[#This Row],[Pedido]],LCM(Tabla1[[#This Row],[MC VIEJO]],Tabla1[[#This Row],[Pedido]]))</f>
        <v>1</v>
      </c>
      <c r="AG3304" s="36">
        <f>+VLOOKUP(Tabla1[[#This Row],[Artículo]],'.'!$B$2:$D$11481,3,)</f>
        <v>1</v>
      </c>
      <c r="AH3304" s="37" t="str">
        <f>+IFERROR(SEARCH("pack",Tabla1[[#This Row],[PACK]]),"")</f>
        <v/>
      </c>
    </row>
    <row r="3305" spans="1:34" ht="24" customHeight="1" x14ac:dyDescent="0.2">
      <c r="A3305" s="50" t="s">
        <v>6258</v>
      </c>
      <c r="B3305" s="60" t="s">
        <v>6259</v>
      </c>
      <c r="C3305" s="61" t="s">
        <v>6260</v>
      </c>
      <c r="D3305" s="52" t="s">
        <v>9841</v>
      </c>
      <c r="E3305" s="53">
        <v>9118.0570000000007</v>
      </c>
      <c r="F3305" s="23" t="str">
        <f>+IFERROR(VLOOKUP(Tabla1[[#This Row],[Artículo]],'..'!$B$2:$D$569000,3,),"")</f>
        <v>Pack x 6</v>
      </c>
      <c r="G3305" s="24" t="str">
        <f>IF(H3305=AF3305,"", "Error MC")</f>
        <v/>
      </c>
      <c r="H3305" s="62"/>
      <c r="I3305" s="54">
        <f>+Tabla1[[#This Row],[MC]]*Tabla1[[#This Row],[Pedido]]*Tabla1[[#This Row],[PVC ]]</f>
        <v>0</v>
      </c>
      <c r="J3305" s="26">
        <v>0.21</v>
      </c>
      <c r="K3305" s="63"/>
      <c r="L3305" s="28" t="s">
        <v>31</v>
      </c>
      <c r="M3305" s="53">
        <v>15445.989</v>
      </c>
      <c r="N3305" s="64" t="str">
        <f>+IF(Tabla1[[#This Row],[F PMPI]]="SÍ","No","Sí")</f>
        <v>Sí</v>
      </c>
      <c r="O3305" s="65">
        <f>+Tabla1[[#This Row],[PVL]]*1.055</f>
        <v>16295.518394999999</v>
      </c>
      <c r="P3305" s="65">
        <f>+Tabla1[[#This Row],[PVL]]*1.43</f>
        <v>22087.76427</v>
      </c>
      <c r="Q3305" s="66" t="str">
        <f>+HYPERLINK(Tabla1[[#This Row],[PAG]])</f>
        <v>http://www.todomusica.com.ar/fundas-y-estuches-rigidos-para-instumentos/3574-k110c.html</v>
      </c>
      <c r="R3305" s="67"/>
      <c r="S3305" s="68"/>
      <c r="T3305" s="69"/>
      <c r="U3305" s="69"/>
      <c r="V3305" s="69"/>
      <c r="W3305" s="69"/>
      <c r="X3305" s="69"/>
      <c r="Y3305" s="35"/>
      <c r="Z3305" s="35" t="s">
        <v>26954</v>
      </c>
      <c r="AA3305" s="36">
        <v>6</v>
      </c>
      <c r="AB3305" s="35" t="s">
        <v>27</v>
      </c>
      <c r="AC3305" s="35" t="str">
        <f>+IF(Tabla1[[#This Row],[STK]]="no","Sin STK", "STK disponible")</f>
        <v>STK disponible</v>
      </c>
      <c r="AD3305" s="35">
        <f>+I3305*J3305</f>
        <v>0</v>
      </c>
      <c r="AE3305" s="35">
        <f>+I3305*K3305</f>
        <v>0</v>
      </c>
      <c r="AF3305" s="36">
        <f>IF(Tabla1[[#This Row],[ref pack]]=1,Tabla1[[#This Row],[Pedido]],LCM(Tabla1[[#This Row],[MC VIEJO]],Tabla1[[#This Row],[Pedido]]))</f>
        <v>0</v>
      </c>
      <c r="AG3305" s="36">
        <f>+VLOOKUP(Tabla1[[#This Row],[Artículo]],'.'!$B$2:$D$11481,3,)</f>
        <v>6</v>
      </c>
      <c r="AH3305" s="37">
        <f>+IFERROR(SEARCH("pack",Tabla1[[#This Row],[PACK]]),"")</f>
        <v>1</v>
      </c>
    </row>
    <row r="3306" spans="1:34" ht="24" customHeight="1" x14ac:dyDescent="0.2">
      <c r="A3306" s="50" t="s">
        <v>6258</v>
      </c>
      <c r="B3306" s="60" t="s">
        <v>6261</v>
      </c>
      <c r="C3306" s="61" t="s">
        <v>6262</v>
      </c>
      <c r="D3306" s="52" t="s">
        <v>9842</v>
      </c>
      <c r="E3306" s="53">
        <v>11227.437</v>
      </c>
      <c r="F3306" s="23" t="str">
        <f>+IFERROR(VLOOKUP(Tabla1[[#This Row],[Artículo]],'..'!$B$2:$D$569000,3,),"")</f>
        <v>Pack x 6</v>
      </c>
      <c r="G3306" s="24" t="str">
        <f>IF(H3306=AF3306,"", "Error MC")</f>
        <v/>
      </c>
      <c r="H3306" s="62"/>
      <c r="I3306" s="54">
        <f>+Tabla1[[#This Row],[MC]]*Tabla1[[#This Row],[Pedido]]*Tabla1[[#This Row],[PVC ]]</f>
        <v>0</v>
      </c>
      <c r="J3306" s="26">
        <v>0.21</v>
      </c>
      <c r="K3306" s="63"/>
      <c r="L3306" s="28" t="s">
        <v>31</v>
      </c>
      <c r="M3306" s="53">
        <v>19019.277999999998</v>
      </c>
      <c r="N3306" s="64" t="str">
        <f>+IF(Tabla1[[#This Row],[F PMPI]]="SÍ","No","Sí")</f>
        <v>Sí</v>
      </c>
      <c r="O3306" s="65">
        <f>+Tabla1[[#This Row],[PVL]]*1.055</f>
        <v>20065.338289999996</v>
      </c>
      <c r="P3306" s="65">
        <f>+Tabla1[[#This Row],[PVL]]*1.43</f>
        <v>27197.567539999996</v>
      </c>
      <c r="Q3306" s="66" t="str">
        <f>+HYPERLINK(Tabla1[[#This Row],[PAG]])</f>
        <v>http://www.todomusica.com.ar/fundas-y-estuches-rigidos-para-instumentos/10495-404.html</v>
      </c>
      <c r="R3306" s="67"/>
      <c r="S3306" s="68"/>
      <c r="T3306" s="69"/>
      <c r="U3306" s="69"/>
      <c r="V3306" s="69"/>
      <c r="W3306" s="69"/>
      <c r="X3306" s="69"/>
      <c r="Y3306" s="35"/>
      <c r="Z3306" s="35" t="s">
        <v>26955</v>
      </c>
      <c r="AA3306" s="36">
        <v>6</v>
      </c>
      <c r="AB3306" s="35" t="s">
        <v>27</v>
      </c>
      <c r="AC3306" s="35" t="str">
        <f>+IF(Tabla1[[#This Row],[STK]]="no","Sin STK", "STK disponible")</f>
        <v>STK disponible</v>
      </c>
      <c r="AD3306" s="35">
        <f>+I3306*J3306</f>
        <v>0</v>
      </c>
      <c r="AE3306" s="35">
        <f>+I3306*K3306</f>
        <v>0</v>
      </c>
      <c r="AF3306" s="36">
        <f>IF(Tabla1[[#This Row],[ref pack]]=1,Tabla1[[#This Row],[Pedido]],LCM(Tabla1[[#This Row],[MC VIEJO]],Tabla1[[#This Row],[Pedido]]))</f>
        <v>0</v>
      </c>
      <c r="AG3306" s="36">
        <f>+VLOOKUP(Tabla1[[#This Row],[Artículo]],'.'!$B$2:$D$11481,3,)</f>
        <v>6</v>
      </c>
      <c r="AH3306" s="37">
        <f>+IFERROR(SEARCH("pack",Tabla1[[#This Row],[PACK]]),"")</f>
        <v>1</v>
      </c>
    </row>
    <row r="3307" spans="1:34" ht="24" customHeight="1" x14ac:dyDescent="0.2">
      <c r="A3307" s="50" t="s">
        <v>6258</v>
      </c>
      <c r="B3307" s="60" t="s">
        <v>6263</v>
      </c>
      <c r="C3307" s="61" t="s">
        <v>6264</v>
      </c>
      <c r="D3307" s="52" t="s">
        <v>9841</v>
      </c>
      <c r="E3307" s="53">
        <v>11227.437</v>
      </c>
      <c r="F3307" s="23" t="str">
        <f>+IFERROR(VLOOKUP(Tabla1[[#This Row],[Artículo]],'..'!$B$2:$D$569000,3,),"")</f>
        <v>Pack x 6</v>
      </c>
      <c r="G3307" s="24" t="str">
        <f>IF(H3307=AF3307,"", "Error MC")</f>
        <v/>
      </c>
      <c r="H3307" s="62"/>
      <c r="I3307" s="54">
        <f>+Tabla1[[#This Row],[MC]]*Tabla1[[#This Row],[Pedido]]*Tabla1[[#This Row],[PVC ]]</f>
        <v>0</v>
      </c>
      <c r="J3307" s="26">
        <v>0.21</v>
      </c>
      <c r="K3307" s="63"/>
      <c r="L3307" s="28" t="s">
        <v>31</v>
      </c>
      <c r="M3307" s="53">
        <v>19019.277999999998</v>
      </c>
      <c r="N3307" s="64" t="str">
        <f>+IF(Tabla1[[#This Row],[F PMPI]]="SÍ","No","Sí")</f>
        <v>Sí</v>
      </c>
      <c r="O3307" s="65">
        <f>+Tabla1[[#This Row],[PVL]]*1.055</f>
        <v>20065.338289999996</v>
      </c>
      <c r="P3307" s="65">
        <f>+Tabla1[[#This Row],[PVL]]*1.43</f>
        <v>27197.567539999996</v>
      </c>
      <c r="Q3307" s="66" t="str">
        <f>+HYPERLINK(Tabla1[[#This Row],[PAG]])</f>
        <v>http://www.todomusica.com.ar/fundas-y-estuches-rigidos-para-instumentos/3826-k220b.html</v>
      </c>
      <c r="R3307" s="67"/>
      <c r="S3307" s="68"/>
      <c r="T3307" s="69"/>
      <c r="U3307" s="69"/>
      <c r="V3307" s="69"/>
      <c r="W3307" s="69"/>
      <c r="X3307" s="69"/>
      <c r="Y3307" s="35"/>
      <c r="Z3307" s="35" t="s">
        <v>26956</v>
      </c>
      <c r="AA3307" s="36">
        <v>6</v>
      </c>
      <c r="AB3307" s="35" t="s">
        <v>27</v>
      </c>
      <c r="AC3307" s="35" t="str">
        <f>+IF(Tabla1[[#This Row],[STK]]="no","Sin STK", "STK disponible")</f>
        <v>STK disponible</v>
      </c>
      <c r="AD3307" s="35">
        <f>+I3307*J3307</f>
        <v>0</v>
      </c>
      <c r="AE3307" s="35">
        <f>+I3307*K3307</f>
        <v>0</v>
      </c>
      <c r="AF3307" s="36">
        <f>IF(Tabla1[[#This Row],[ref pack]]=1,Tabla1[[#This Row],[Pedido]],LCM(Tabla1[[#This Row],[MC VIEJO]],Tabla1[[#This Row],[Pedido]]))</f>
        <v>0</v>
      </c>
      <c r="AG3307" s="36">
        <f>+VLOOKUP(Tabla1[[#This Row],[Artículo]],'.'!$B$2:$D$11481,3,)</f>
        <v>6</v>
      </c>
      <c r="AH3307" s="37">
        <f>+IFERROR(SEARCH("pack",Tabla1[[#This Row],[PACK]]),"")</f>
        <v>1</v>
      </c>
    </row>
    <row r="3308" spans="1:34" ht="24" customHeight="1" x14ac:dyDescent="0.2">
      <c r="A3308" s="50" t="s">
        <v>6258</v>
      </c>
      <c r="B3308" s="60" t="s">
        <v>6265</v>
      </c>
      <c r="C3308" s="61" t="s">
        <v>6266</v>
      </c>
      <c r="D3308" s="52" t="s">
        <v>9841</v>
      </c>
      <c r="E3308" s="53">
        <v>11227.437</v>
      </c>
      <c r="F3308" s="23" t="str">
        <f>+IFERROR(VLOOKUP(Tabla1[[#This Row],[Artículo]],'..'!$B$2:$D$569000,3,),"")</f>
        <v>Pack x 6</v>
      </c>
      <c r="G3308" s="24" t="str">
        <f>IF(H3308=AF3308,"", "Error MC")</f>
        <v/>
      </c>
      <c r="H3308" s="62"/>
      <c r="I3308" s="54">
        <f>+Tabla1[[#This Row],[MC]]*Tabla1[[#This Row],[Pedido]]*Tabla1[[#This Row],[PVC ]]</f>
        <v>0</v>
      </c>
      <c r="J3308" s="26">
        <v>0.21</v>
      </c>
      <c r="K3308" s="63"/>
      <c r="L3308" s="28" t="s">
        <v>31</v>
      </c>
      <c r="M3308" s="53">
        <v>19019.277999999998</v>
      </c>
      <c r="N3308" s="64" t="str">
        <f>+IF(Tabla1[[#This Row],[F PMPI]]="SÍ","No","Sí")</f>
        <v>Sí</v>
      </c>
      <c r="O3308" s="65">
        <f>+Tabla1[[#This Row],[PVL]]*1.055</f>
        <v>20065.338289999996</v>
      </c>
      <c r="P3308" s="65">
        <f>+Tabla1[[#This Row],[PVL]]*1.43</f>
        <v>27197.567539999996</v>
      </c>
      <c r="Q3308" s="66" t="str">
        <f>+HYPERLINK(Tabla1[[#This Row],[PAG]])</f>
        <v>http://www.todomusica.com.ar/fundas-y-estuches-rigidos-para-instumentos/3234-k220c.html</v>
      </c>
      <c r="R3308" s="67"/>
      <c r="S3308" s="68"/>
      <c r="T3308" s="69"/>
      <c r="U3308" s="69"/>
      <c r="V3308" s="69"/>
      <c r="W3308" s="69"/>
      <c r="X3308" s="69"/>
      <c r="Y3308" s="35"/>
      <c r="Z3308" s="35" t="s">
        <v>26957</v>
      </c>
      <c r="AA3308" s="36">
        <v>6</v>
      </c>
      <c r="AB3308" s="35" t="s">
        <v>27</v>
      </c>
      <c r="AC3308" s="35" t="str">
        <f>+IF(Tabla1[[#This Row],[STK]]="no","Sin STK", "STK disponible")</f>
        <v>STK disponible</v>
      </c>
      <c r="AD3308" s="35">
        <f>+I3308*J3308</f>
        <v>0</v>
      </c>
      <c r="AE3308" s="35">
        <f>+I3308*K3308</f>
        <v>0</v>
      </c>
      <c r="AF3308" s="36">
        <f>IF(Tabla1[[#This Row],[ref pack]]=1,Tabla1[[#This Row],[Pedido]],LCM(Tabla1[[#This Row],[MC VIEJO]],Tabla1[[#This Row],[Pedido]]))</f>
        <v>0</v>
      </c>
      <c r="AG3308" s="36">
        <f>+VLOOKUP(Tabla1[[#This Row],[Artículo]],'.'!$B$2:$D$11481,3,)</f>
        <v>6</v>
      </c>
      <c r="AH3308" s="37">
        <f>+IFERROR(SEARCH("pack",Tabla1[[#This Row],[PACK]]),"")</f>
        <v>1</v>
      </c>
    </row>
    <row r="3309" spans="1:34" ht="24" customHeight="1" x14ac:dyDescent="0.2">
      <c r="A3309" s="50" t="s">
        <v>6258</v>
      </c>
      <c r="B3309" s="60" t="s">
        <v>6267</v>
      </c>
      <c r="C3309" s="61" t="s">
        <v>6268</v>
      </c>
      <c r="D3309" s="52" t="s">
        <v>9841</v>
      </c>
      <c r="E3309" s="53">
        <v>11227.437</v>
      </c>
      <c r="F3309" s="23" t="str">
        <f>+IFERROR(VLOOKUP(Tabla1[[#This Row],[Artículo]],'..'!$B$2:$D$569000,3,),"")</f>
        <v>Pack x 6</v>
      </c>
      <c r="G3309" s="24" t="str">
        <f>IF(H3309=AF3309,"", "Error MC")</f>
        <v/>
      </c>
      <c r="H3309" s="62"/>
      <c r="I3309" s="54">
        <f>+Tabla1[[#This Row],[MC]]*Tabla1[[#This Row],[Pedido]]*Tabla1[[#This Row],[PVC ]]</f>
        <v>0</v>
      </c>
      <c r="J3309" s="26">
        <v>0.21</v>
      </c>
      <c r="K3309" s="63"/>
      <c r="L3309" s="28" t="s">
        <v>31</v>
      </c>
      <c r="M3309" s="53">
        <v>19019.277999999998</v>
      </c>
      <c r="N3309" s="64" t="str">
        <f>+IF(Tabla1[[#This Row],[F PMPI]]="SÍ","No","Sí")</f>
        <v>Sí</v>
      </c>
      <c r="O3309" s="65">
        <f>+Tabla1[[#This Row],[PVL]]*1.055</f>
        <v>20065.338289999996</v>
      </c>
      <c r="P3309" s="65">
        <f>+Tabla1[[#This Row],[PVL]]*1.43</f>
        <v>27197.567539999996</v>
      </c>
      <c r="Q3309" s="66" t="str">
        <f>+HYPERLINK(Tabla1[[#This Row],[PAG]])</f>
        <v>https://todomusica.com.ar/productos-sin-categorias-de-netsuite/1383-k220e.html</v>
      </c>
      <c r="R3309" s="67"/>
      <c r="S3309" s="68"/>
      <c r="T3309" s="69"/>
      <c r="U3309" s="69"/>
      <c r="V3309" s="69"/>
      <c r="W3309" s="69"/>
      <c r="X3309" s="69"/>
      <c r="Y3309" s="35"/>
      <c r="Z3309" s="35" t="s">
        <v>26958</v>
      </c>
      <c r="AA3309" s="36">
        <v>6</v>
      </c>
      <c r="AB3309" s="35" t="s">
        <v>27</v>
      </c>
      <c r="AC3309" s="35" t="str">
        <f>+IF(Tabla1[[#This Row],[STK]]="no","Sin STK", "STK disponible")</f>
        <v>STK disponible</v>
      </c>
      <c r="AD3309" s="35">
        <f>+I3309*J3309</f>
        <v>0</v>
      </c>
      <c r="AE3309" s="35">
        <f>+I3309*K3309</f>
        <v>0</v>
      </c>
      <c r="AF3309" s="36">
        <f>IF(Tabla1[[#This Row],[ref pack]]=1,Tabla1[[#This Row],[Pedido]],LCM(Tabla1[[#This Row],[MC VIEJO]],Tabla1[[#This Row],[Pedido]]))</f>
        <v>0</v>
      </c>
      <c r="AG3309" s="36">
        <f>+VLOOKUP(Tabla1[[#This Row],[Artículo]],'.'!$B$2:$D$11481,3,)</f>
        <v>6</v>
      </c>
      <c r="AH3309" s="37">
        <f>+IFERROR(SEARCH("pack",Tabla1[[#This Row],[PACK]]),"")</f>
        <v>1</v>
      </c>
    </row>
    <row r="3310" spans="1:34" ht="24" customHeight="1" x14ac:dyDescent="0.2">
      <c r="A3310" s="50" t="s">
        <v>6258</v>
      </c>
      <c r="B3310" s="60" t="s">
        <v>6269</v>
      </c>
      <c r="C3310" s="61" t="s">
        <v>6270</v>
      </c>
      <c r="D3310" s="52" t="s">
        <v>9841</v>
      </c>
      <c r="E3310" s="53">
        <v>16829.82</v>
      </c>
      <c r="F3310" s="23" t="str">
        <f>+IFERROR(VLOOKUP(Tabla1[[#This Row],[Artículo]],'..'!$B$2:$D$569000,3,),"")</f>
        <v/>
      </c>
      <c r="G3310" s="24" t="str">
        <f>IF(H3310=AF3310,"", "Error MC")</f>
        <v>Error MC</v>
      </c>
      <c r="H3310" s="62"/>
      <c r="I3310" s="54">
        <f>+Tabla1[[#This Row],[MC]]*Tabla1[[#This Row],[Pedido]]*Tabla1[[#This Row],[PVC ]]</f>
        <v>0</v>
      </c>
      <c r="J3310" s="26">
        <v>0.21</v>
      </c>
      <c r="K3310" s="63"/>
      <c r="L3310" s="28" t="s">
        <v>31</v>
      </c>
      <c r="M3310" s="53">
        <v>28509.718000000001</v>
      </c>
      <c r="N3310" s="64" t="str">
        <f>+IF(Tabla1[[#This Row],[F PMPI]]="SÍ","No","Sí")</f>
        <v>Sí</v>
      </c>
      <c r="O3310" s="65">
        <f>+Tabla1[[#This Row],[PVL]]*1.055</f>
        <v>30077.752489999999</v>
      </c>
      <c r="P3310" s="65">
        <f>+Tabla1[[#This Row],[PVL]]*1.43</f>
        <v>40768.896739999996</v>
      </c>
      <c r="Q3310" s="66" t="str">
        <f>+HYPERLINK(Tabla1[[#This Row],[PAG]])</f>
        <v/>
      </c>
      <c r="R3310" s="67"/>
      <c r="S3310" s="68"/>
      <c r="T3310" s="69"/>
      <c r="U3310" s="69"/>
      <c r="V3310" s="69"/>
      <c r="W3310" s="69"/>
      <c r="X3310" s="69"/>
      <c r="Y3310" s="35"/>
      <c r="Z3310" s="35" t="s">
        <v>65</v>
      </c>
      <c r="AA3310" s="36">
        <v>1</v>
      </c>
      <c r="AB3310" s="35" t="s">
        <v>27</v>
      </c>
      <c r="AC3310" s="35" t="str">
        <f>+IF(Tabla1[[#This Row],[STK]]="no","Sin STK", "STK disponible")</f>
        <v>STK disponible</v>
      </c>
      <c r="AD3310" s="35">
        <f>+I3310*J3310</f>
        <v>0</v>
      </c>
      <c r="AE3310" s="35">
        <f>+I3310*K3310</f>
        <v>0</v>
      </c>
      <c r="AF3310" s="36">
        <f>IF(Tabla1[[#This Row],[ref pack]]=1,Tabla1[[#This Row],[Pedido]],LCM(Tabla1[[#This Row],[MC VIEJO]],Tabla1[[#This Row],[Pedido]]))</f>
        <v>1</v>
      </c>
      <c r="AG3310" s="36">
        <f>+VLOOKUP(Tabla1[[#This Row],[Artículo]],'.'!$B$2:$D$11481,3,)</f>
        <v>1</v>
      </c>
      <c r="AH3310" s="37" t="str">
        <f>+IFERROR(SEARCH("pack",Tabla1[[#This Row],[PACK]]),"")</f>
        <v/>
      </c>
    </row>
    <row r="3311" spans="1:34" ht="24" customHeight="1" x14ac:dyDescent="0.2">
      <c r="A3311" s="50" t="s">
        <v>6258</v>
      </c>
      <c r="B3311" s="60" t="s">
        <v>6271</v>
      </c>
      <c r="C3311" s="61" t="s">
        <v>6272</v>
      </c>
      <c r="D3311" s="52" t="s">
        <v>9841</v>
      </c>
      <c r="E3311" s="53">
        <v>29440.799999999999</v>
      </c>
      <c r="F3311" s="23" t="str">
        <f>+IFERROR(VLOOKUP(Tabla1[[#This Row],[Artículo]],'..'!$B$2:$D$569000,3,),"")</f>
        <v/>
      </c>
      <c r="G3311" s="24" t="str">
        <f>IF(H3311=AF3311,"", "Error MC")</f>
        <v>Error MC</v>
      </c>
      <c r="H3311" s="62"/>
      <c r="I3311" s="54">
        <f>+Tabla1[[#This Row],[MC]]*Tabla1[[#This Row],[Pedido]]*Tabla1[[#This Row],[PVC ]]</f>
        <v>0</v>
      </c>
      <c r="J3311" s="26">
        <v>0.21</v>
      </c>
      <c r="K3311" s="63"/>
      <c r="L3311" s="28" t="s">
        <v>31</v>
      </c>
      <c r="M3311" s="53">
        <v>49872.714999999997</v>
      </c>
      <c r="N3311" s="64" t="str">
        <f>+IF(Tabla1[[#This Row],[F PMPI]]="SÍ","No","Sí")</f>
        <v>Sí</v>
      </c>
      <c r="O3311" s="65">
        <f>+Tabla1[[#This Row],[PVL]]*1.055</f>
        <v>52615.714324999994</v>
      </c>
      <c r="P3311" s="65">
        <f>+Tabla1[[#This Row],[PVL]]*1.43</f>
        <v>71317.982449999996</v>
      </c>
      <c r="Q3311" s="66" t="str">
        <f>+HYPERLINK(Tabla1[[#This Row],[PAG]])</f>
        <v>http://www.todomusica.com.ar/fundas-y-estuches-rigidos-para-instumentos/2105-k220t7.html</v>
      </c>
      <c r="R3311" s="67"/>
      <c r="S3311" s="68"/>
      <c r="T3311" s="69"/>
      <c r="U3311" s="69"/>
      <c r="V3311" s="69"/>
      <c r="W3311" s="69"/>
      <c r="X3311" s="69"/>
      <c r="Y3311" s="35"/>
      <c r="Z3311" s="35" t="s">
        <v>26959</v>
      </c>
      <c r="AA3311" s="36">
        <v>1</v>
      </c>
      <c r="AB3311" s="35" t="s">
        <v>27</v>
      </c>
      <c r="AC3311" s="35" t="str">
        <f>+IF(Tabla1[[#This Row],[STK]]="no","Sin STK", "STK disponible")</f>
        <v>STK disponible</v>
      </c>
      <c r="AD3311" s="35">
        <f>+I3311*J3311</f>
        <v>0</v>
      </c>
      <c r="AE3311" s="35">
        <f>+I3311*K3311</f>
        <v>0</v>
      </c>
      <c r="AF3311" s="36">
        <f>IF(Tabla1[[#This Row],[ref pack]]=1,Tabla1[[#This Row],[Pedido]],LCM(Tabla1[[#This Row],[MC VIEJO]],Tabla1[[#This Row],[Pedido]]))</f>
        <v>1</v>
      </c>
      <c r="AG3311" s="36">
        <f>+VLOOKUP(Tabla1[[#This Row],[Artículo]],'.'!$B$2:$D$11481,3,)</f>
        <v>1</v>
      </c>
      <c r="AH3311" s="37" t="str">
        <f>+IFERROR(SEARCH("pack",Tabla1[[#This Row],[PACK]]),"")</f>
        <v/>
      </c>
    </row>
    <row r="3312" spans="1:34" ht="24" customHeight="1" x14ac:dyDescent="0.2">
      <c r="A3312" s="50" t="s">
        <v>6273</v>
      </c>
      <c r="B3312" s="60" t="s">
        <v>6274</v>
      </c>
      <c r="C3312" s="61" t="s">
        <v>6275</v>
      </c>
      <c r="D3312" s="52" t="s">
        <v>9842</v>
      </c>
      <c r="E3312" s="53">
        <v>29571.11</v>
      </c>
      <c r="F3312" s="23" t="str">
        <f>+IFERROR(VLOOKUP(Tabla1[[#This Row],[Artículo]],'..'!$B$2:$D$569000,3,),"")</f>
        <v/>
      </c>
      <c r="G3312" s="24" t="str">
        <f>IF(H3312=AF3312,"", "Error MC")</f>
        <v>Error MC</v>
      </c>
      <c r="H3312" s="62"/>
      <c r="I3312" s="54">
        <f>+Tabla1[[#This Row],[MC]]*Tabla1[[#This Row],[Pedido]]*Tabla1[[#This Row],[PVC ]]</f>
        <v>0</v>
      </c>
      <c r="J3312" s="26">
        <v>0.105</v>
      </c>
      <c r="K3312" s="63"/>
      <c r="L3312" s="28" t="s">
        <v>17</v>
      </c>
      <c r="M3312" s="53">
        <v>47380.311999999998</v>
      </c>
      <c r="N3312" s="64" t="str">
        <f>+IF(Tabla1[[#This Row],[F PMPI]]="SÍ","No","Sí")</f>
        <v>No</v>
      </c>
      <c r="O3312" s="65">
        <f>+Tabla1[[#This Row],[PVL]]*1.055</f>
        <v>49986.229159999995</v>
      </c>
      <c r="P3312" s="65">
        <f>+Tabla1[[#This Row],[PVL]]*1.43</f>
        <v>67753.846160000001</v>
      </c>
      <c r="Q3312" s="66" t="str">
        <f>+HYPERLINK(Tabla1[[#This Row],[PAG]])</f>
        <v>https://todomusica.com.ar/productos-sin-categorias-de-netsuite/9496-fum-001-bp.html</v>
      </c>
      <c r="R3312" s="67"/>
      <c r="S3312" s="68"/>
      <c r="T3312" s="69"/>
      <c r="U3312" s="69"/>
      <c r="V3312" s="69"/>
      <c r="W3312" s="69"/>
      <c r="X3312" s="69"/>
      <c r="Y3312" s="35"/>
      <c r="Z3312" s="35" t="s">
        <v>26960</v>
      </c>
      <c r="AA3312" s="36">
        <v>1</v>
      </c>
      <c r="AB3312" s="35" t="s">
        <v>9849</v>
      </c>
      <c r="AC3312" s="35" t="str">
        <f>+IF(Tabla1[[#This Row],[STK]]="no","Sin STK", "STK disponible")</f>
        <v>STK disponible</v>
      </c>
      <c r="AD3312" s="35">
        <f>+I3312*J3312</f>
        <v>0</v>
      </c>
      <c r="AE3312" s="35">
        <f>+I3312*K3312</f>
        <v>0</v>
      </c>
      <c r="AF3312" s="36">
        <f>IF(Tabla1[[#This Row],[ref pack]]=1,Tabla1[[#This Row],[Pedido]],LCM(Tabla1[[#This Row],[MC VIEJO]],Tabla1[[#This Row],[Pedido]]))</f>
        <v>1</v>
      </c>
      <c r="AG3312" s="36">
        <f>+VLOOKUP(Tabla1[[#This Row],[Artículo]],'.'!$B$2:$D$11481,3,)</f>
        <v>1</v>
      </c>
      <c r="AH3312" s="37" t="str">
        <f>+IFERROR(SEARCH("pack",Tabla1[[#This Row],[PACK]]),"")</f>
        <v/>
      </c>
    </row>
    <row r="3313" spans="1:34" ht="24" customHeight="1" x14ac:dyDescent="0.2">
      <c r="A3313" s="50" t="s">
        <v>6273</v>
      </c>
      <c r="B3313" s="60" t="s">
        <v>6276</v>
      </c>
      <c r="C3313" s="61" t="s">
        <v>6277</v>
      </c>
      <c r="D3313" s="52" t="s">
        <v>9842</v>
      </c>
      <c r="E3313" s="53">
        <v>1675012.12</v>
      </c>
      <c r="F3313" s="23" t="str">
        <f>+IFERROR(VLOOKUP(Tabla1[[#This Row],[Artículo]],'..'!$B$2:$D$569000,3,),"")</f>
        <v/>
      </c>
      <c r="G3313" s="24" t="str">
        <f>IF(H3313=AF3313,"", "Error MC")</f>
        <v>Error MC</v>
      </c>
      <c r="H3313" s="62"/>
      <c r="I3313" s="54">
        <f>+Tabla1[[#This Row],[MC]]*Tabla1[[#This Row],[Pedido]]*Tabla1[[#This Row],[PVC ]]</f>
        <v>0</v>
      </c>
      <c r="J3313" s="26">
        <v>0.21</v>
      </c>
      <c r="K3313" s="63"/>
      <c r="L3313" s="28" t="s">
        <v>17</v>
      </c>
      <c r="M3313" s="53">
        <v>2938808.76</v>
      </c>
      <c r="N3313" s="64" t="str">
        <f>+IF(Tabla1[[#This Row],[F PMPI]]="SÍ","No","Sí")</f>
        <v>No</v>
      </c>
      <c r="O3313" s="65">
        <f>+Tabla1[[#This Row],[PVL]]*1.055</f>
        <v>3100443.2417999995</v>
      </c>
      <c r="P3313" s="65">
        <f>+Tabla1[[#This Row],[PVL]]*1.43</f>
        <v>4202496.5267999992</v>
      </c>
      <c r="Q3313" s="66" t="str">
        <f>+HYPERLINK(Tabla1[[#This Row],[PAG]])</f>
        <v>https://todomusica.com.ar/soporte-de-bafles/8145-bumper-de-acero-con-pull-back-incluido-p-vtx20-max-18u.html</v>
      </c>
      <c r="R3313" s="67"/>
      <c r="S3313" s="68"/>
      <c r="T3313" s="69"/>
      <c r="U3313" s="69"/>
      <c r="V3313" s="69"/>
      <c r="W3313" s="69"/>
      <c r="X3313" s="69"/>
      <c r="Y3313" s="35"/>
      <c r="Z3313" s="35" t="s">
        <v>26961</v>
      </c>
      <c r="AA3313" s="36">
        <v>1</v>
      </c>
      <c r="AB3313" s="35" t="s">
        <v>9849</v>
      </c>
      <c r="AC3313" s="35" t="str">
        <f>+IF(Tabla1[[#This Row],[STK]]="no","Sin STK", "STK disponible")</f>
        <v>STK disponible</v>
      </c>
      <c r="AD3313" s="35">
        <f>+I3313*J3313</f>
        <v>0</v>
      </c>
      <c r="AE3313" s="35">
        <f>+I3313*K3313</f>
        <v>0</v>
      </c>
      <c r="AF3313" s="36">
        <f>IF(Tabla1[[#This Row],[ref pack]]=1,Tabla1[[#This Row],[Pedido]],LCM(Tabla1[[#This Row],[MC VIEJO]],Tabla1[[#This Row],[Pedido]]))</f>
        <v>1</v>
      </c>
      <c r="AG3313" s="36">
        <f>+VLOOKUP(Tabla1[[#This Row],[Artículo]],'.'!$B$2:$D$11481,3,)</f>
        <v>1</v>
      </c>
      <c r="AH3313" s="37" t="str">
        <f>+IFERROR(SEARCH("pack",Tabla1[[#This Row],[PACK]]),"")</f>
        <v/>
      </c>
    </row>
    <row r="3314" spans="1:34" ht="24" customHeight="1" x14ac:dyDescent="0.2">
      <c r="A3314" s="50" t="s">
        <v>6273</v>
      </c>
      <c r="B3314" s="60" t="s">
        <v>6278</v>
      </c>
      <c r="C3314" s="61" t="s">
        <v>6279</v>
      </c>
      <c r="D3314" s="52" t="s">
        <v>27</v>
      </c>
      <c r="E3314" s="53">
        <v>5381.9</v>
      </c>
      <c r="F3314" s="23" t="str">
        <f>+IFERROR(VLOOKUP(Tabla1[[#This Row],[Artículo]],'..'!$B$2:$D$569000,3,),"")</f>
        <v/>
      </c>
      <c r="G3314" s="24" t="str">
        <f>IF(H3314=AF3314,"", "Error MC")</f>
        <v>Error MC</v>
      </c>
      <c r="H3314" s="62"/>
      <c r="I3314" s="54">
        <f>+Tabla1[[#This Row],[MC]]*Tabla1[[#This Row],[Pedido]]*Tabla1[[#This Row],[PVC ]]</f>
        <v>0</v>
      </c>
      <c r="J3314" s="26">
        <v>0.21</v>
      </c>
      <c r="K3314" s="63"/>
      <c r="L3314" s="28" t="s">
        <v>17</v>
      </c>
      <c r="M3314" s="53">
        <v>9442.5499999999993</v>
      </c>
      <c r="N3314" s="64" t="str">
        <f>+IF(Tabla1[[#This Row],[F PMPI]]="SÍ","No","Sí")</f>
        <v>No</v>
      </c>
      <c r="O3314" s="65">
        <f>+Tabla1[[#This Row],[PVL]]*1.055</f>
        <v>9961.8902499999986</v>
      </c>
      <c r="P3314" s="65">
        <f>+Tabla1[[#This Row],[PVL]]*1.43</f>
        <v>13502.846499999998</v>
      </c>
      <c r="Q3314" s="66" t="str">
        <f>+HYPERLINK(Tabla1[[#This Row],[PAG]])</f>
        <v>https://todomusica.com.ar/cables-xlr/9758-c-cc-6m.html</v>
      </c>
      <c r="R3314" s="67"/>
      <c r="S3314" s="68"/>
      <c r="T3314" s="69"/>
      <c r="U3314" s="69"/>
      <c r="V3314" s="69"/>
      <c r="W3314" s="69"/>
      <c r="X3314" s="69"/>
      <c r="Y3314" s="35"/>
      <c r="Z3314" s="35" t="s">
        <v>26962</v>
      </c>
      <c r="AA3314" s="36">
        <v>1</v>
      </c>
      <c r="AB3314" s="35" t="s">
        <v>9849</v>
      </c>
      <c r="AC3314" s="35" t="str">
        <f>+IF(Tabla1[[#This Row],[STK]]="no","Sin STK", "STK disponible")</f>
        <v>Sin STK</v>
      </c>
      <c r="AD3314" s="35">
        <f>+I3314*J3314</f>
        <v>0</v>
      </c>
      <c r="AE3314" s="35">
        <f>+I3314*K3314</f>
        <v>0</v>
      </c>
      <c r="AF3314" s="36">
        <f>IF(Tabla1[[#This Row],[ref pack]]=1,Tabla1[[#This Row],[Pedido]],LCM(Tabla1[[#This Row],[MC VIEJO]],Tabla1[[#This Row],[Pedido]]))</f>
        <v>1</v>
      </c>
      <c r="AG3314" s="36">
        <f>+VLOOKUP(Tabla1[[#This Row],[Artículo]],'.'!$B$2:$D$11481,3,)</f>
        <v>1</v>
      </c>
      <c r="AH3314" s="37" t="str">
        <f>+IFERROR(SEARCH("pack",Tabla1[[#This Row],[PACK]]),"")</f>
        <v/>
      </c>
    </row>
    <row r="3315" spans="1:34" ht="24" customHeight="1" x14ac:dyDescent="0.2">
      <c r="A3315" s="50" t="s">
        <v>6273</v>
      </c>
      <c r="B3315" s="60" t="s">
        <v>6280</v>
      </c>
      <c r="C3315" s="61" t="s">
        <v>6281</v>
      </c>
      <c r="D3315" s="52" t="s">
        <v>27</v>
      </c>
      <c r="E3315" s="53">
        <v>4805.3500000000004</v>
      </c>
      <c r="F3315" s="23" t="str">
        <f>+IFERROR(VLOOKUP(Tabla1[[#This Row],[Artículo]],'..'!$B$2:$D$569000,3,),"")</f>
        <v/>
      </c>
      <c r="G3315" s="24" t="str">
        <f>IF(H3315=AF3315,"", "Error MC")</f>
        <v>Error MC</v>
      </c>
      <c r="H3315" s="62"/>
      <c r="I3315" s="54">
        <f>+Tabla1[[#This Row],[MC]]*Tabla1[[#This Row],[Pedido]]*Tabla1[[#This Row],[PVC ]]</f>
        <v>0</v>
      </c>
      <c r="J3315" s="26">
        <v>0.21</v>
      </c>
      <c r="K3315" s="63"/>
      <c r="L3315" s="28" t="s">
        <v>17</v>
      </c>
      <c r="M3315" s="53">
        <v>8430.99</v>
      </c>
      <c r="N3315" s="64" t="str">
        <f>+IF(Tabla1[[#This Row],[F PMPI]]="SÍ","No","Sí")</f>
        <v>No</v>
      </c>
      <c r="O3315" s="65">
        <f>+Tabla1[[#This Row],[PVL]]*1.055</f>
        <v>8894.6944499999991</v>
      </c>
      <c r="P3315" s="65">
        <f>+Tabla1[[#This Row],[PVL]]*1.43</f>
        <v>12056.315699999999</v>
      </c>
      <c r="Q3315" s="66" t="str">
        <f>+HYPERLINK(Tabla1[[#This Row],[PAG]])</f>
        <v>https://todomusica.com.ar/cables-xlr/9759-c-cp-6m.html</v>
      </c>
      <c r="R3315" s="67"/>
      <c r="S3315" s="68"/>
      <c r="T3315" s="69"/>
      <c r="U3315" s="69"/>
      <c r="V3315" s="69"/>
      <c r="W3315" s="69"/>
      <c r="X3315" s="69"/>
      <c r="Y3315" s="35"/>
      <c r="Z3315" s="35" t="s">
        <v>26963</v>
      </c>
      <c r="AA3315" s="36">
        <v>1</v>
      </c>
      <c r="AB3315" s="35" t="s">
        <v>9849</v>
      </c>
      <c r="AC3315" s="35" t="str">
        <f>+IF(Tabla1[[#This Row],[STK]]="no","Sin STK", "STK disponible")</f>
        <v>Sin STK</v>
      </c>
      <c r="AD3315" s="35">
        <f>+I3315*J3315</f>
        <v>0</v>
      </c>
      <c r="AE3315" s="35">
        <f>+I3315*K3315</f>
        <v>0</v>
      </c>
      <c r="AF3315" s="36">
        <f>IF(Tabla1[[#This Row],[ref pack]]=1,Tabla1[[#This Row],[Pedido]],LCM(Tabla1[[#This Row],[MC VIEJO]],Tabla1[[#This Row],[Pedido]]))</f>
        <v>1</v>
      </c>
      <c r="AG3315" s="36">
        <f>+VLOOKUP(Tabla1[[#This Row],[Artículo]],'.'!$B$2:$D$11481,3,)</f>
        <v>1</v>
      </c>
      <c r="AH3315" s="37" t="str">
        <f>+IFERROR(SEARCH("pack",Tabla1[[#This Row],[PACK]]),"")</f>
        <v/>
      </c>
    </row>
    <row r="3316" spans="1:34" ht="24" customHeight="1" x14ac:dyDescent="0.2">
      <c r="A3316" s="50" t="s">
        <v>6273</v>
      </c>
      <c r="B3316" s="60" t="s">
        <v>6282</v>
      </c>
      <c r="C3316" s="61" t="s">
        <v>6283</v>
      </c>
      <c r="D3316" s="52" t="s">
        <v>27</v>
      </c>
      <c r="E3316" s="53">
        <v>3575.14</v>
      </c>
      <c r="F3316" s="23" t="str">
        <f>+IFERROR(VLOOKUP(Tabla1[[#This Row],[Artículo]],'..'!$B$2:$D$569000,3,),"")</f>
        <v/>
      </c>
      <c r="G3316" s="24" t="str">
        <f>IF(H3316=AF3316,"", "Error MC")</f>
        <v>Error MC</v>
      </c>
      <c r="H3316" s="62"/>
      <c r="I3316" s="54">
        <f>+Tabla1[[#This Row],[MC]]*Tabla1[[#This Row],[Pedido]]*Tabla1[[#This Row],[PVC ]]</f>
        <v>0</v>
      </c>
      <c r="J3316" s="26">
        <v>0.21</v>
      </c>
      <c r="K3316" s="63"/>
      <c r="L3316" s="28" t="s">
        <v>17</v>
      </c>
      <c r="M3316" s="53">
        <v>6272.58</v>
      </c>
      <c r="N3316" s="64" t="str">
        <f>+IF(Tabla1[[#This Row],[F PMPI]]="SÍ","No","Sí")</f>
        <v>No</v>
      </c>
      <c r="O3316" s="65">
        <f>+Tabla1[[#This Row],[PVL]]*1.055</f>
        <v>6617.5718999999999</v>
      </c>
      <c r="P3316" s="65">
        <f>+Tabla1[[#This Row],[PVL]]*1.43</f>
        <v>8969.7893999999997</v>
      </c>
      <c r="Q3316" s="66" t="str">
        <f>+HYPERLINK(Tabla1[[#This Row],[PAG]])</f>
        <v>https://todomusica.com.ar/cables-plug/9757-cm-pp-3m.html</v>
      </c>
      <c r="R3316" s="67"/>
      <c r="S3316" s="68"/>
      <c r="T3316" s="69"/>
      <c r="U3316" s="69"/>
      <c r="V3316" s="69"/>
      <c r="W3316" s="69"/>
      <c r="X3316" s="69"/>
      <c r="Y3316" s="35"/>
      <c r="Z3316" s="35" t="s">
        <v>26964</v>
      </c>
      <c r="AA3316" s="36">
        <v>1</v>
      </c>
      <c r="AB3316" s="35" t="s">
        <v>9849</v>
      </c>
      <c r="AC3316" s="35" t="str">
        <f>+IF(Tabla1[[#This Row],[STK]]="no","Sin STK", "STK disponible")</f>
        <v>Sin STK</v>
      </c>
      <c r="AD3316" s="35">
        <f>+I3316*J3316</f>
        <v>0</v>
      </c>
      <c r="AE3316" s="35">
        <f>+I3316*K3316</f>
        <v>0</v>
      </c>
      <c r="AF3316" s="36">
        <f>IF(Tabla1[[#This Row],[ref pack]]=1,Tabla1[[#This Row],[Pedido]],LCM(Tabla1[[#This Row],[MC VIEJO]],Tabla1[[#This Row],[Pedido]]))</f>
        <v>1</v>
      </c>
      <c r="AG3316" s="36">
        <f>+VLOOKUP(Tabla1[[#This Row],[Artículo]],'.'!$B$2:$D$11481,3,)</f>
        <v>1</v>
      </c>
      <c r="AH3316" s="37" t="str">
        <f>+IFERROR(SEARCH("pack",Tabla1[[#This Row],[PACK]]),"")</f>
        <v/>
      </c>
    </row>
    <row r="3317" spans="1:34" ht="24" customHeight="1" x14ac:dyDescent="0.2">
      <c r="A3317" s="50" t="s">
        <v>6273</v>
      </c>
      <c r="B3317" s="60" t="s">
        <v>6284</v>
      </c>
      <c r="C3317" s="61" t="s">
        <v>6285</v>
      </c>
      <c r="D3317" s="52" t="s">
        <v>27</v>
      </c>
      <c r="E3317" s="53">
        <v>4651.53</v>
      </c>
      <c r="F3317" s="23" t="str">
        <f>+IFERROR(VLOOKUP(Tabla1[[#This Row],[Artículo]],'..'!$B$2:$D$569000,3,),"")</f>
        <v/>
      </c>
      <c r="G3317" s="24" t="str">
        <f>IF(H3317=AF3317,"", "Error MC")</f>
        <v>Error MC</v>
      </c>
      <c r="H3317" s="62"/>
      <c r="I3317" s="54">
        <f>+Tabla1[[#This Row],[MC]]*Tabla1[[#This Row],[Pedido]]*Tabla1[[#This Row],[PVC ]]</f>
        <v>0</v>
      </c>
      <c r="J3317" s="26">
        <v>0.21</v>
      </c>
      <c r="K3317" s="63"/>
      <c r="L3317" s="28" t="s">
        <v>17</v>
      </c>
      <c r="M3317" s="53">
        <v>8161.1109999999999</v>
      </c>
      <c r="N3317" s="64" t="str">
        <f>+IF(Tabla1[[#This Row],[F PMPI]]="SÍ","No","Sí")</f>
        <v>No</v>
      </c>
      <c r="O3317" s="65">
        <f>+Tabla1[[#This Row],[PVL]]*1.055</f>
        <v>8609.9721049999989</v>
      </c>
      <c r="P3317" s="65">
        <f>+Tabla1[[#This Row],[PVL]]*1.43</f>
        <v>11670.388729999999</v>
      </c>
      <c r="Q3317" s="66" t="str">
        <f>+HYPERLINK(Tabla1[[#This Row],[PAG]])</f>
        <v>https://todomusica.com.ar/cables-plug/9756-cm-pp-6m.html</v>
      </c>
      <c r="R3317" s="67"/>
      <c r="S3317" s="68"/>
      <c r="T3317" s="69"/>
      <c r="U3317" s="69"/>
      <c r="V3317" s="69"/>
      <c r="W3317" s="69"/>
      <c r="X3317" s="69"/>
      <c r="Y3317" s="35"/>
      <c r="Z3317" s="35" t="s">
        <v>26965</v>
      </c>
      <c r="AA3317" s="36">
        <v>1</v>
      </c>
      <c r="AB3317" s="35" t="s">
        <v>9849</v>
      </c>
      <c r="AC3317" s="35" t="str">
        <f>+IF(Tabla1[[#This Row],[STK]]="no","Sin STK", "STK disponible")</f>
        <v>Sin STK</v>
      </c>
      <c r="AD3317" s="35">
        <f>+I3317*J3317</f>
        <v>0</v>
      </c>
      <c r="AE3317" s="35">
        <f>+I3317*K3317</f>
        <v>0</v>
      </c>
      <c r="AF3317" s="36">
        <f>IF(Tabla1[[#This Row],[ref pack]]=1,Tabla1[[#This Row],[Pedido]],LCM(Tabla1[[#This Row],[MC VIEJO]],Tabla1[[#This Row],[Pedido]]))</f>
        <v>1</v>
      </c>
      <c r="AG3317" s="36">
        <f>+VLOOKUP(Tabla1[[#This Row],[Artículo]],'.'!$B$2:$D$11481,3,)</f>
        <v>1</v>
      </c>
      <c r="AH3317" s="37" t="str">
        <f>+IFERROR(SEARCH("pack",Tabla1[[#This Row],[PACK]]),"")</f>
        <v/>
      </c>
    </row>
    <row r="3318" spans="1:34" ht="24" customHeight="1" x14ac:dyDescent="0.2">
      <c r="A3318" s="50" t="s">
        <v>6273</v>
      </c>
      <c r="B3318" s="60" t="s">
        <v>6288</v>
      </c>
      <c r="C3318" s="61" t="s">
        <v>6289</v>
      </c>
      <c r="D3318" s="52" t="s">
        <v>27</v>
      </c>
      <c r="E3318" s="53">
        <v>2652.63</v>
      </c>
      <c r="F3318" s="23" t="str">
        <f>+IFERROR(VLOOKUP(Tabla1[[#This Row],[Artículo]],'..'!$B$2:$D$569000,3,),"")</f>
        <v/>
      </c>
      <c r="G3318" s="24" t="str">
        <f>IF(H3318=AF3318,"", "Error MC")</f>
        <v>Error MC</v>
      </c>
      <c r="H3318" s="62"/>
      <c r="I3318" s="54">
        <f>+Tabla1[[#This Row],[MC]]*Tabla1[[#This Row],[Pedido]]*Tabla1[[#This Row],[PVC ]]</f>
        <v>0</v>
      </c>
      <c r="J3318" s="26">
        <v>0.21</v>
      </c>
      <c r="K3318" s="63"/>
      <c r="L3318" s="28" t="s">
        <v>17</v>
      </c>
      <c r="M3318" s="53">
        <v>4654.0349999999999</v>
      </c>
      <c r="N3318" s="64" t="str">
        <f>+IF(Tabla1[[#This Row],[F PMPI]]="SÍ","No","Sí")</f>
        <v>No</v>
      </c>
      <c r="O3318" s="65">
        <f>+Tabla1[[#This Row],[PVL]]*1.055</f>
        <v>4910.0069249999997</v>
      </c>
      <c r="P3318" s="65">
        <f>+Tabla1[[#This Row],[PVL]]*1.43</f>
        <v>6655.2700499999992</v>
      </c>
      <c r="Q3318" s="66" t="str">
        <f>+HYPERLINK(Tabla1[[#This Row],[PAG]])</f>
        <v>https://todomusica.com.ar/cables-plug/9754-cp-pp-3m.html</v>
      </c>
      <c r="R3318" s="67"/>
      <c r="S3318" s="68"/>
      <c r="T3318" s="69"/>
      <c r="U3318" s="69"/>
      <c r="V3318" s="69"/>
      <c r="W3318" s="69"/>
      <c r="X3318" s="69"/>
      <c r="Y3318" s="35"/>
      <c r="Z3318" s="35" t="s">
        <v>26966</v>
      </c>
      <c r="AA3318" s="36">
        <v>1</v>
      </c>
      <c r="AB3318" s="35" t="s">
        <v>9849</v>
      </c>
      <c r="AC3318" s="35" t="str">
        <f>+IF(Tabla1[[#This Row],[STK]]="no","Sin STK", "STK disponible")</f>
        <v>Sin STK</v>
      </c>
      <c r="AD3318" s="35">
        <f>+I3318*J3318</f>
        <v>0</v>
      </c>
      <c r="AE3318" s="35">
        <f>+I3318*K3318</f>
        <v>0</v>
      </c>
      <c r="AF3318" s="36">
        <f>IF(Tabla1[[#This Row],[ref pack]]=1,Tabla1[[#This Row],[Pedido]],LCM(Tabla1[[#This Row],[MC VIEJO]],Tabla1[[#This Row],[Pedido]]))</f>
        <v>1</v>
      </c>
      <c r="AG3318" s="36">
        <f>+VLOOKUP(Tabla1[[#This Row],[Artículo]],'.'!$B$2:$D$11481,3,)</f>
        <v>1</v>
      </c>
      <c r="AH3318" s="37" t="str">
        <f>+IFERROR(SEARCH("pack",Tabla1[[#This Row],[PACK]]),"")</f>
        <v/>
      </c>
    </row>
    <row r="3319" spans="1:34" ht="24" customHeight="1" x14ac:dyDescent="0.2">
      <c r="A3319" s="50" t="s">
        <v>6273</v>
      </c>
      <c r="B3319" s="60" t="s">
        <v>6290</v>
      </c>
      <c r="C3319" s="61" t="s">
        <v>6291</v>
      </c>
      <c r="D3319" s="52" t="s">
        <v>9841</v>
      </c>
      <c r="E3319" s="53">
        <v>4036.46</v>
      </c>
      <c r="F3319" s="23" t="str">
        <f>+IFERROR(VLOOKUP(Tabla1[[#This Row],[Artículo]],'..'!$B$2:$D$569000,3,),"")</f>
        <v/>
      </c>
      <c r="G3319" s="24" t="str">
        <f>IF(H3319=AF3319,"", "Error MC")</f>
        <v>Error MC</v>
      </c>
      <c r="H3319" s="62"/>
      <c r="I3319" s="54">
        <f>+Tabla1[[#This Row],[MC]]*Tabla1[[#This Row],[Pedido]]*Tabla1[[#This Row],[PVC ]]</f>
        <v>0</v>
      </c>
      <c r="J3319" s="26">
        <v>0.21</v>
      </c>
      <c r="K3319" s="63"/>
      <c r="L3319" s="28" t="s">
        <v>17</v>
      </c>
      <c r="M3319" s="53">
        <v>7081.973</v>
      </c>
      <c r="N3319" s="64" t="str">
        <f>+IF(Tabla1[[#This Row],[F PMPI]]="SÍ","No","Sí")</f>
        <v>No</v>
      </c>
      <c r="O3319" s="65">
        <f>+Tabla1[[#This Row],[PVL]]*1.055</f>
        <v>7471.4815149999995</v>
      </c>
      <c r="P3319" s="65">
        <f>+Tabla1[[#This Row],[PVL]]*1.43</f>
        <v>10127.221389999999</v>
      </c>
      <c r="Q3319" s="66" t="str">
        <f>+HYPERLINK(Tabla1[[#This Row],[PAG]])</f>
        <v>https://todomusica.com.ar/cables-plug/9755-cp-pp-6m.html</v>
      </c>
      <c r="R3319" s="67"/>
      <c r="S3319" s="68"/>
      <c r="T3319" s="69"/>
      <c r="U3319" s="69"/>
      <c r="V3319" s="69"/>
      <c r="W3319" s="69"/>
      <c r="X3319" s="69"/>
      <c r="Y3319" s="35"/>
      <c r="Z3319" s="35" t="s">
        <v>26967</v>
      </c>
      <c r="AA3319" s="36">
        <v>1</v>
      </c>
      <c r="AB3319" s="35" t="s">
        <v>9849</v>
      </c>
      <c r="AC3319" s="35" t="str">
        <f>+IF(Tabla1[[#This Row],[STK]]="no","Sin STK", "STK disponible")</f>
        <v>STK disponible</v>
      </c>
      <c r="AD3319" s="35">
        <f>+I3319*J3319</f>
        <v>0</v>
      </c>
      <c r="AE3319" s="35">
        <f>+I3319*K3319</f>
        <v>0</v>
      </c>
      <c r="AF3319" s="36">
        <f>IF(Tabla1[[#This Row],[ref pack]]=1,Tabla1[[#This Row],[Pedido]],LCM(Tabla1[[#This Row],[MC VIEJO]],Tabla1[[#This Row],[Pedido]]))</f>
        <v>1</v>
      </c>
      <c r="AG3319" s="36">
        <f>+VLOOKUP(Tabla1[[#This Row],[Artículo]],'.'!$B$2:$D$11481,3,)</f>
        <v>1</v>
      </c>
      <c r="AH3319" s="37" t="str">
        <f>+IFERROR(SEARCH("pack",Tabla1[[#This Row],[PACK]]),"")</f>
        <v/>
      </c>
    </row>
    <row r="3320" spans="1:34" ht="24" customHeight="1" x14ac:dyDescent="0.2">
      <c r="A3320" s="50" t="s">
        <v>6273</v>
      </c>
      <c r="B3320" s="60" t="s">
        <v>6292</v>
      </c>
      <c r="C3320" s="61" t="s">
        <v>6293</v>
      </c>
      <c r="D3320" s="52" t="s">
        <v>27</v>
      </c>
      <c r="E3320" s="53">
        <v>13159.14</v>
      </c>
      <c r="F3320" s="23" t="str">
        <f>+IFERROR(VLOOKUP(Tabla1[[#This Row],[Artículo]],'..'!$B$2:$D$569000,3,),"")</f>
        <v/>
      </c>
      <c r="G3320" s="24" t="str">
        <f>IF(H3320=AF3320,"", "Error MC")</f>
        <v>Error MC</v>
      </c>
      <c r="H3320" s="62"/>
      <c r="I3320" s="54">
        <f>+Tabla1[[#This Row],[MC]]*Tabla1[[#This Row],[Pedido]]*Tabla1[[#This Row],[PVC ]]</f>
        <v>0</v>
      </c>
      <c r="J3320" s="26">
        <v>0.21</v>
      </c>
      <c r="K3320" s="63"/>
      <c r="L3320" s="28" t="s">
        <v>17</v>
      </c>
      <c r="M3320" s="53">
        <v>23087.707999999999</v>
      </c>
      <c r="N3320" s="64" t="str">
        <f>+IF(Tabla1[[#This Row],[F PMPI]]="SÍ","No","Sí")</f>
        <v>No</v>
      </c>
      <c r="O3320" s="65">
        <f>+Tabla1[[#This Row],[PVL]]*1.055</f>
        <v>24357.531939999997</v>
      </c>
      <c r="P3320" s="65">
        <f>+Tabla1[[#This Row],[PVL]]*1.43</f>
        <v>33015.422439999995</v>
      </c>
      <c r="Q3320" s="66" t="str">
        <f>+HYPERLINK(Tabla1[[#This Row],[PAG]])</f>
        <v>https://todomusica.com.ar/microfonos-dinamicos/7097-fm-a3.html</v>
      </c>
      <c r="R3320" s="67"/>
      <c r="S3320" s="68"/>
      <c r="T3320" s="69"/>
      <c r="U3320" s="69"/>
      <c r="V3320" s="69"/>
      <c r="W3320" s="69"/>
      <c r="X3320" s="69"/>
      <c r="Y3320" s="35"/>
      <c r="Z3320" s="35" t="s">
        <v>6294</v>
      </c>
      <c r="AA3320" s="36">
        <v>1</v>
      </c>
      <c r="AB3320" s="35" t="s">
        <v>9849</v>
      </c>
      <c r="AC3320" s="35" t="str">
        <f>+IF(Tabla1[[#This Row],[STK]]="no","Sin STK", "STK disponible")</f>
        <v>Sin STK</v>
      </c>
      <c r="AD3320" s="35">
        <f>+I3320*J3320</f>
        <v>0</v>
      </c>
      <c r="AE3320" s="35">
        <f>+I3320*K3320</f>
        <v>0</v>
      </c>
      <c r="AF3320" s="36">
        <f>IF(Tabla1[[#This Row],[ref pack]]=1,Tabla1[[#This Row],[Pedido]],LCM(Tabla1[[#This Row],[MC VIEJO]],Tabla1[[#This Row],[Pedido]]))</f>
        <v>1</v>
      </c>
      <c r="AG3320" s="36">
        <f>+VLOOKUP(Tabla1[[#This Row],[Artículo]],'.'!$B$2:$D$11481,3,)</f>
        <v>1</v>
      </c>
      <c r="AH3320" s="37" t="str">
        <f>+IFERROR(SEARCH("pack",Tabla1[[#This Row],[PACK]]),"")</f>
        <v/>
      </c>
    </row>
    <row r="3321" spans="1:34" ht="24" customHeight="1" x14ac:dyDescent="0.2">
      <c r="A3321" s="50" t="s">
        <v>6273</v>
      </c>
      <c r="B3321" s="60" t="s">
        <v>6295</v>
      </c>
      <c r="C3321" s="61" t="s">
        <v>6296</v>
      </c>
      <c r="D3321" s="52" t="s">
        <v>9841</v>
      </c>
      <c r="E3321" s="53">
        <v>12791.71</v>
      </c>
      <c r="F3321" s="23" t="str">
        <f>+IFERROR(VLOOKUP(Tabla1[[#This Row],[Artículo]],'..'!$B$2:$D$569000,3,),"")</f>
        <v/>
      </c>
      <c r="G3321" s="24" t="str">
        <f>IF(H3321=AF3321,"", "Error MC")</f>
        <v>Error MC</v>
      </c>
      <c r="H3321" s="62"/>
      <c r="I3321" s="54">
        <f>+Tabla1[[#This Row],[MC]]*Tabla1[[#This Row],[Pedido]]*Tabla1[[#This Row],[PVC ]]</f>
        <v>0</v>
      </c>
      <c r="J3321" s="26">
        <v>0.21</v>
      </c>
      <c r="K3321" s="63"/>
      <c r="L3321" s="28" t="s">
        <v>17</v>
      </c>
      <c r="M3321" s="53">
        <v>22443.056</v>
      </c>
      <c r="N3321" s="64" t="str">
        <f>+IF(Tabla1[[#This Row],[F PMPI]]="SÍ","No","Sí")</f>
        <v>No</v>
      </c>
      <c r="O3321" s="65">
        <f>+Tabla1[[#This Row],[PVL]]*1.055</f>
        <v>23677.424080000001</v>
      </c>
      <c r="P3321" s="65">
        <f>+Tabla1[[#This Row],[PVL]]*1.43</f>
        <v>32093.570079999998</v>
      </c>
      <c r="Q3321" s="66" t="str">
        <f>+HYPERLINK(Tabla1[[#This Row],[PAG]])</f>
        <v>https://todomusica.com.ar/microfonos-dinamicos/7386-microfono-vocal-de-mano-para-voces-y-musica-profesional-din.html</v>
      </c>
      <c r="R3321" s="67"/>
      <c r="S3321" s="68"/>
      <c r="T3321" s="69"/>
      <c r="U3321" s="69"/>
      <c r="V3321" s="69"/>
      <c r="W3321" s="69"/>
      <c r="X3321" s="69"/>
      <c r="Y3321" s="35"/>
      <c r="Z3321" s="35" t="s">
        <v>6297</v>
      </c>
      <c r="AA3321" s="36">
        <v>1</v>
      </c>
      <c r="AB3321" s="35" t="s">
        <v>9849</v>
      </c>
      <c r="AC3321" s="35" t="str">
        <f>+IF(Tabla1[[#This Row],[STK]]="no","Sin STK", "STK disponible")</f>
        <v>STK disponible</v>
      </c>
      <c r="AD3321" s="35">
        <f>+I3321*J3321</f>
        <v>0</v>
      </c>
      <c r="AE3321" s="35">
        <f>+I3321*K3321</f>
        <v>0</v>
      </c>
      <c r="AF3321" s="36">
        <f>IF(Tabla1[[#This Row],[ref pack]]=1,Tabla1[[#This Row],[Pedido]],LCM(Tabla1[[#This Row],[MC VIEJO]],Tabla1[[#This Row],[Pedido]]))</f>
        <v>1</v>
      </c>
      <c r="AG3321" s="36">
        <f>+VLOOKUP(Tabla1[[#This Row],[Artículo]],'.'!$B$2:$D$11481,3,)</f>
        <v>1</v>
      </c>
      <c r="AH3321" s="37" t="str">
        <f>+IFERROR(SEARCH("pack",Tabla1[[#This Row],[PACK]]),"")</f>
        <v/>
      </c>
    </row>
    <row r="3322" spans="1:34" ht="24" customHeight="1" x14ac:dyDescent="0.2">
      <c r="A3322" s="50" t="s">
        <v>6273</v>
      </c>
      <c r="B3322" s="60" t="s">
        <v>6298</v>
      </c>
      <c r="C3322" s="61" t="s">
        <v>6299</v>
      </c>
      <c r="D3322" s="52" t="s">
        <v>9841</v>
      </c>
      <c r="E3322" s="53">
        <v>3873.77</v>
      </c>
      <c r="F3322" s="23" t="str">
        <f>+IFERROR(VLOOKUP(Tabla1[[#This Row],[Artículo]],'..'!$B$2:$D$569000,3,),"")</f>
        <v/>
      </c>
      <c r="G3322" s="24" t="str">
        <f>IF(H3322=AF3322,"", "Error MC")</f>
        <v>Error MC</v>
      </c>
      <c r="H3322" s="62"/>
      <c r="I3322" s="54">
        <f>+Tabla1[[#This Row],[MC]]*Tabla1[[#This Row],[Pedido]]*Tabla1[[#This Row],[PVC ]]</f>
        <v>0</v>
      </c>
      <c r="J3322" s="26">
        <v>0.21</v>
      </c>
      <c r="K3322" s="63"/>
      <c r="L3322" s="28" t="s">
        <v>17</v>
      </c>
      <c r="M3322" s="53">
        <v>6796.5339999999997</v>
      </c>
      <c r="N3322" s="64" t="str">
        <f>+IF(Tabla1[[#This Row],[F PMPI]]="SÍ","No","Sí")</f>
        <v>No</v>
      </c>
      <c r="O3322" s="65">
        <f>+Tabla1[[#This Row],[PVL]]*1.055</f>
        <v>7170.3433699999996</v>
      </c>
      <c r="P3322" s="65">
        <f>+Tabla1[[#This Row],[PVL]]*1.43</f>
        <v>9719.0436199999986</v>
      </c>
      <c r="Q3322" s="66" t="str">
        <f>+HYPERLINK(Tabla1[[#This Row],[PAG]])</f>
        <v>https://todomusica.com.ar/microfonos-dinamicos/7095-fm-138.html</v>
      </c>
      <c r="R3322" s="67"/>
      <c r="S3322" s="68"/>
      <c r="T3322" s="69"/>
      <c r="U3322" s="69"/>
      <c r="V3322" s="69"/>
      <c r="W3322" s="69"/>
      <c r="X3322" s="69"/>
      <c r="Y3322" s="35"/>
      <c r="Z3322" s="35" t="s">
        <v>6300</v>
      </c>
      <c r="AA3322" s="36">
        <v>1</v>
      </c>
      <c r="AB3322" s="35" t="s">
        <v>9849</v>
      </c>
      <c r="AC3322" s="35" t="str">
        <f>+IF(Tabla1[[#This Row],[STK]]="no","Sin STK", "STK disponible")</f>
        <v>STK disponible</v>
      </c>
      <c r="AD3322" s="35">
        <f>+I3322*J3322</f>
        <v>0</v>
      </c>
      <c r="AE3322" s="35">
        <f>+I3322*K3322</f>
        <v>0</v>
      </c>
      <c r="AF3322" s="36">
        <f>IF(Tabla1[[#This Row],[ref pack]]=1,Tabla1[[#This Row],[Pedido]],LCM(Tabla1[[#This Row],[MC VIEJO]],Tabla1[[#This Row],[Pedido]]))</f>
        <v>1</v>
      </c>
      <c r="AG3322" s="36">
        <f>+VLOOKUP(Tabla1[[#This Row],[Artículo]],'.'!$B$2:$D$11481,3,)</f>
        <v>1</v>
      </c>
      <c r="AH3322" s="37" t="str">
        <f>+IFERROR(SEARCH("pack",Tabla1[[#This Row],[PACK]]),"")</f>
        <v/>
      </c>
    </row>
    <row r="3323" spans="1:34" ht="24" customHeight="1" x14ac:dyDescent="0.2">
      <c r="A3323" s="50" t="s">
        <v>6273</v>
      </c>
      <c r="B3323" s="60" t="s">
        <v>6301</v>
      </c>
      <c r="C3323" s="61" t="s">
        <v>6302</v>
      </c>
      <c r="D3323" s="52" t="s">
        <v>9841</v>
      </c>
      <c r="E3323" s="53">
        <v>3992.12</v>
      </c>
      <c r="F3323" s="23" t="str">
        <f>+IFERROR(VLOOKUP(Tabla1[[#This Row],[Artículo]],'..'!$B$2:$D$569000,3,),"")</f>
        <v/>
      </c>
      <c r="G3323" s="24" t="str">
        <f>IF(H3323=AF3323,"", "Error MC")</f>
        <v>Error MC</v>
      </c>
      <c r="H3323" s="62"/>
      <c r="I3323" s="54">
        <f>+Tabla1[[#This Row],[MC]]*Tabla1[[#This Row],[Pedido]]*Tabla1[[#This Row],[PVC ]]</f>
        <v>0</v>
      </c>
      <c r="J3323" s="26">
        <v>0.21</v>
      </c>
      <c r="K3323" s="63"/>
      <c r="L3323" s="28" t="s">
        <v>17</v>
      </c>
      <c r="M3323" s="53">
        <v>7004.17</v>
      </c>
      <c r="N3323" s="64" t="str">
        <f>+IF(Tabla1[[#This Row],[F PMPI]]="SÍ","No","Sí")</f>
        <v>No</v>
      </c>
      <c r="O3323" s="65">
        <f>+Tabla1[[#This Row],[PVL]]*1.055</f>
        <v>7389.3993499999997</v>
      </c>
      <c r="P3323" s="65">
        <f>+Tabla1[[#This Row],[PVL]]*1.43</f>
        <v>10015.963099999999</v>
      </c>
      <c r="Q3323" s="66" t="str">
        <f>+HYPERLINK(Tabla1[[#This Row],[PAG]])</f>
        <v>https://todomusica.com.ar/microfonos-dinamicos/9495-fm-138-v2.html</v>
      </c>
      <c r="R3323" s="67"/>
      <c r="S3323" s="68"/>
      <c r="T3323" s="69"/>
      <c r="U3323" s="69"/>
      <c r="V3323" s="69"/>
      <c r="W3323" s="69"/>
      <c r="X3323" s="69"/>
      <c r="Y3323" s="35"/>
      <c r="Z3323" s="35" t="s">
        <v>6303</v>
      </c>
      <c r="AA3323" s="36">
        <v>1</v>
      </c>
      <c r="AB3323" s="35" t="s">
        <v>9849</v>
      </c>
      <c r="AC3323" s="35" t="str">
        <f>+IF(Tabla1[[#This Row],[STK]]="no","Sin STK", "STK disponible")</f>
        <v>STK disponible</v>
      </c>
      <c r="AD3323" s="35">
        <f>+I3323*J3323</f>
        <v>0</v>
      </c>
      <c r="AE3323" s="35">
        <f>+I3323*K3323</f>
        <v>0</v>
      </c>
      <c r="AF3323" s="36">
        <f>IF(Tabla1[[#This Row],[ref pack]]=1,Tabla1[[#This Row],[Pedido]],LCM(Tabla1[[#This Row],[MC VIEJO]],Tabla1[[#This Row],[Pedido]]))</f>
        <v>1</v>
      </c>
      <c r="AG3323" s="36">
        <f>+VLOOKUP(Tabla1[[#This Row],[Artículo]],'.'!$B$2:$D$11481,3,)</f>
        <v>1</v>
      </c>
      <c r="AH3323" s="37" t="str">
        <f>+IFERROR(SEARCH("pack",Tabla1[[#This Row],[PACK]]),"")</f>
        <v/>
      </c>
    </row>
    <row r="3324" spans="1:34" ht="24" customHeight="1" x14ac:dyDescent="0.2">
      <c r="A3324" s="50" t="s">
        <v>6273</v>
      </c>
      <c r="B3324" s="60" t="s">
        <v>6304</v>
      </c>
      <c r="C3324" s="61" t="s">
        <v>6305</v>
      </c>
      <c r="D3324" s="52" t="s">
        <v>9841</v>
      </c>
      <c r="E3324" s="53">
        <v>4139.91</v>
      </c>
      <c r="F3324" s="23" t="str">
        <f>+IFERROR(VLOOKUP(Tabla1[[#This Row],[Artículo]],'..'!$B$2:$D$569000,3,),"")</f>
        <v/>
      </c>
      <c r="G3324" s="24" t="str">
        <f>IF(H3324=AF3324,"", "Error MC")</f>
        <v>Error MC</v>
      </c>
      <c r="H3324" s="62"/>
      <c r="I3324" s="54">
        <f>+Tabla1[[#This Row],[MC]]*Tabla1[[#This Row],[Pedido]]*Tabla1[[#This Row],[PVC ]]</f>
        <v>0</v>
      </c>
      <c r="J3324" s="26">
        <v>0.21</v>
      </c>
      <c r="K3324" s="63"/>
      <c r="L3324" s="28" t="s">
        <v>17</v>
      </c>
      <c r="M3324" s="53">
        <v>7263.473</v>
      </c>
      <c r="N3324" s="64" t="str">
        <f>+IF(Tabla1[[#This Row],[F PMPI]]="SÍ","No","Sí")</f>
        <v>No</v>
      </c>
      <c r="O3324" s="65">
        <f>+Tabla1[[#This Row],[PVL]]*1.055</f>
        <v>7662.9640149999996</v>
      </c>
      <c r="P3324" s="65">
        <f>+Tabla1[[#This Row],[PVL]]*1.43</f>
        <v>10386.766389999999</v>
      </c>
      <c r="Q3324" s="66" t="str">
        <f>+HYPERLINK(Tabla1[[#This Row],[PAG]])</f>
        <v>http://www.todomusica.com.ar/microfonos/31126-fm-140-v2.html</v>
      </c>
      <c r="R3324" s="67"/>
      <c r="S3324" s="68"/>
      <c r="T3324" s="69"/>
      <c r="U3324" s="69"/>
      <c r="V3324" s="69"/>
      <c r="W3324" s="69"/>
      <c r="X3324" s="69"/>
      <c r="Y3324" s="35"/>
      <c r="Z3324" s="35" t="s">
        <v>6306</v>
      </c>
      <c r="AA3324" s="36">
        <v>1</v>
      </c>
      <c r="AB3324" s="35" t="s">
        <v>9849</v>
      </c>
      <c r="AC3324" s="35" t="str">
        <f>+IF(Tabla1[[#This Row],[STK]]="no","Sin STK", "STK disponible")</f>
        <v>STK disponible</v>
      </c>
      <c r="AD3324" s="35">
        <f>+I3324*J3324</f>
        <v>0</v>
      </c>
      <c r="AE3324" s="35">
        <f>+I3324*K3324</f>
        <v>0</v>
      </c>
      <c r="AF3324" s="36">
        <f>IF(Tabla1[[#This Row],[ref pack]]=1,Tabla1[[#This Row],[Pedido]],LCM(Tabla1[[#This Row],[MC VIEJO]],Tabla1[[#This Row],[Pedido]]))</f>
        <v>1</v>
      </c>
      <c r="AG3324" s="36">
        <f>+VLOOKUP(Tabla1[[#This Row],[Artículo]],'.'!$B$2:$D$11481,3,)</f>
        <v>1</v>
      </c>
      <c r="AH3324" s="37" t="str">
        <f>+IFERROR(SEARCH("pack",Tabla1[[#This Row],[PACK]]),"")</f>
        <v/>
      </c>
    </row>
    <row r="3325" spans="1:34" ht="24" customHeight="1" x14ac:dyDescent="0.2">
      <c r="A3325" s="50" t="s">
        <v>6273</v>
      </c>
      <c r="B3325" s="60" t="s">
        <v>6307</v>
      </c>
      <c r="C3325" s="61" t="s">
        <v>6308</v>
      </c>
      <c r="D3325" s="52" t="s">
        <v>27</v>
      </c>
      <c r="E3325" s="53">
        <v>3824.24</v>
      </c>
      <c r="F3325" s="23" t="str">
        <f>+IFERROR(VLOOKUP(Tabla1[[#This Row],[Artículo]],'..'!$B$2:$D$569000,3,),"")</f>
        <v/>
      </c>
      <c r="G3325" s="24" t="str">
        <f>IF(H3325=AF3325,"", "Error MC")</f>
        <v>Error MC</v>
      </c>
      <c r="H3325" s="62"/>
      <c r="I3325" s="54">
        <f>+Tabla1[[#This Row],[MC]]*Tabla1[[#This Row],[Pedido]]*Tabla1[[#This Row],[PVC ]]</f>
        <v>0</v>
      </c>
      <c r="J3325" s="26">
        <v>0.21</v>
      </c>
      <c r="K3325" s="63"/>
      <c r="L3325" s="28" t="s">
        <v>17</v>
      </c>
      <c r="M3325" s="53">
        <v>6709.6319999999996</v>
      </c>
      <c r="N3325" s="64" t="str">
        <f>+IF(Tabla1[[#This Row],[F PMPI]]="SÍ","No","Sí")</f>
        <v>No</v>
      </c>
      <c r="O3325" s="65">
        <f>+Tabla1[[#This Row],[PVL]]*1.055</f>
        <v>7078.661759999999</v>
      </c>
      <c r="P3325" s="65">
        <f>+Tabla1[[#This Row],[PVL]]*1.43</f>
        <v>9594.7737599999982</v>
      </c>
      <c r="Q3325" s="66" t="str">
        <f>+HYPERLINK(Tabla1[[#This Row],[PAG]])</f>
        <v>https://todomusica.com.ar/microfonos-dinamicos/7712-fm-140-ht.html</v>
      </c>
      <c r="R3325" s="67"/>
      <c r="S3325" s="68"/>
      <c r="T3325" s="69"/>
      <c r="U3325" s="69"/>
      <c r="V3325" s="69"/>
      <c r="W3325" s="69"/>
      <c r="X3325" s="69"/>
      <c r="Y3325" s="35"/>
      <c r="Z3325" s="35" t="s">
        <v>6309</v>
      </c>
      <c r="AA3325" s="36">
        <v>1</v>
      </c>
      <c r="AB3325" s="35" t="s">
        <v>9849</v>
      </c>
      <c r="AC3325" s="35" t="str">
        <f>+IF(Tabla1[[#This Row],[STK]]="no","Sin STK", "STK disponible")</f>
        <v>Sin STK</v>
      </c>
      <c r="AD3325" s="35">
        <f>+I3325*J3325</f>
        <v>0</v>
      </c>
      <c r="AE3325" s="35">
        <f>+I3325*K3325</f>
        <v>0</v>
      </c>
      <c r="AF3325" s="36">
        <f>IF(Tabla1[[#This Row],[ref pack]]=1,Tabla1[[#This Row],[Pedido]],LCM(Tabla1[[#This Row],[MC VIEJO]],Tabla1[[#This Row],[Pedido]]))</f>
        <v>1</v>
      </c>
      <c r="AG3325" s="36">
        <f>+VLOOKUP(Tabla1[[#This Row],[Artículo]],'.'!$B$2:$D$11481,3,)</f>
        <v>1</v>
      </c>
      <c r="AH3325" s="37" t="str">
        <f>+IFERROR(SEARCH("pack",Tabla1[[#This Row],[PACK]]),"")</f>
        <v/>
      </c>
    </row>
    <row r="3326" spans="1:34" ht="24" customHeight="1" x14ac:dyDescent="0.2">
      <c r="A3326" s="50" t="s">
        <v>6273</v>
      </c>
      <c r="B3326" s="60" t="s">
        <v>6310</v>
      </c>
      <c r="C3326" s="61" t="s">
        <v>24082</v>
      </c>
      <c r="D3326" s="52" t="s">
        <v>27</v>
      </c>
      <c r="E3326" s="53">
        <v>24087.13</v>
      </c>
      <c r="F3326" s="23" t="str">
        <f>+IFERROR(VLOOKUP(Tabla1[[#This Row],[Artículo]],'..'!$B$2:$D$569000,3,),"")</f>
        <v/>
      </c>
      <c r="G3326" s="24" t="str">
        <f>IF(H3326=AF3326,"", "Error MC")</f>
        <v>Error MC</v>
      </c>
      <c r="H3326" s="62"/>
      <c r="I3326" s="54">
        <f>+Tabla1[[#This Row],[MC]]*Tabla1[[#This Row],[Pedido]]*Tabla1[[#This Row],[PVC ]]</f>
        <v>0</v>
      </c>
      <c r="J3326" s="26">
        <v>0.21</v>
      </c>
      <c r="K3326" s="63"/>
      <c r="L3326" s="28" t="s">
        <v>17</v>
      </c>
      <c r="M3326" s="53">
        <v>42260.870999999999</v>
      </c>
      <c r="N3326" s="64" t="str">
        <f>+IF(Tabla1[[#This Row],[F PMPI]]="SÍ","No","Sí")</f>
        <v>No</v>
      </c>
      <c r="O3326" s="65">
        <f>+Tabla1[[#This Row],[PVL]]*1.055</f>
        <v>44585.218904999994</v>
      </c>
      <c r="P3326" s="65">
        <f>+Tabla1[[#This Row],[PVL]]*1.43</f>
        <v>60433.045529999996</v>
      </c>
      <c r="Q3326" s="66" t="str">
        <f>+HYPERLINK(Tabla1[[#This Row],[PAG]])</f>
        <v>https://todomusica.com.ar/microfonos-de-instalacion/7096-fm-918.html</v>
      </c>
      <c r="R3326" s="67"/>
      <c r="S3326" s="68"/>
      <c r="T3326" s="69"/>
      <c r="U3326" s="69"/>
      <c r="V3326" s="69"/>
      <c r="W3326" s="69"/>
      <c r="X3326" s="69"/>
      <c r="Y3326" s="35"/>
      <c r="Z3326" s="35" t="s">
        <v>26968</v>
      </c>
      <c r="AA3326" s="36">
        <v>1</v>
      </c>
      <c r="AB3326" s="35" t="s">
        <v>9849</v>
      </c>
      <c r="AC3326" s="35" t="str">
        <f>+IF(Tabla1[[#This Row],[STK]]="no","Sin STK", "STK disponible")</f>
        <v>Sin STK</v>
      </c>
      <c r="AD3326" s="35">
        <f>+I3326*J3326</f>
        <v>0</v>
      </c>
      <c r="AE3326" s="35">
        <f>+I3326*K3326</f>
        <v>0</v>
      </c>
      <c r="AF3326" s="36">
        <f>IF(Tabla1[[#This Row],[ref pack]]=1,Tabla1[[#This Row],[Pedido]],LCM(Tabla1[[#This Row],[MC VIEJO]],Tabla1[[#This Row],[Pedido]]))</f>
        <v>1</v>
      </c>
      <c r="AG3326" s="36">
        <f>+VLOOKUP(Tabla1[[#This Row],[Artículo]],'.'!$B$2:$D$11481,3,)</f>
        <v>1</v>
      </c>
      <c r="AH3326" s="37" t="str">
        <f>+IFERROR(SEARCH("pack",Tabla1[[#This Row],[PACK]]),"")</f>
        <v/>
      </c>
    </row>
    <row r="3327" spans="1:34" ht="24" customHeight="1" x14ac:dyDescent="0.2">
      <c r="A3327" s="50" t="s">
        <v>6273</v>
      </c>
      <c r="B3327" s="60" t="s">
        <v>6312</v>
      </c>
      <c r="C3327" s="61" t="s">
        <v>24083</v>
      </c>
      <c r="D3327" s="52" t="s">
        <v>27</v>
      </c>
      <c r="E3327" s="53">
        <v>713.44</v>
      </c>
      <c r="F3327" s="23" t="str">
        <f>+IFERROR(VLOOKUP(Tabla1[[#This Row],[Artículo]],'..'!$B$2:$D$569000,3,),"")</f>
        <v/>
      </c>
      <c r="G3327" s="24" t="str">
        <f>IF(H3327=AF3327,"", "Error MC")</f>
        <v>Error MC</v>
      </c>
      <c r="H3327" s="62"/>
      <c r="I3327" s="54">
        <f>+Tabla1[[#This Row],[MC]]*Tabla1[[#This Row],[Pedido]]*Tabla1[[#This Row],[PVC ]]</f>
        <v>0</v>
      </c>
      <c r="J3327" s="26">
        <v>0.21</v>
      </c>
      <c r="K3327" s="63"/>
      <c r="L3327" s="28" t="s">
        <v>17</v>
      </c>
      <c r="M3327" s="53">
        <v>1251.7329999999999</v>
      </c>
      <c r="N3327" s="64" t="str">
        <f>+IF(Tabla1[[#This Row],[F PMPI]]="SÍ","No","Sí")</f>
        <v>No</v>
      </c>
      <c r="O3327" s="65">
        <f>+Tabla1[[#This Row],[PVL]]*1.055</f>
        <v>1320.578315</v>
      </c>
      <c r="P3327" s="65">
        <f>+Tabla1[[#This Row],[PVL]]*1.43</f>
        <v>1789.9781899999998</v>
      </c>
      <c r="Q3327" s="66" t="str">
        <f>+HYPERLINK(Tabla1[[#This Row],[PAG]])</f>
        <v>http://www.todomusica.com.ar/microfonos/31126-fm-140-v2.html</v>
      </c>
      <c r="R3327" s="67"/>
      <c r="S3327" s="68"/>
      <c r="T3327" s="69"/>
      <c r="U3327" s="69"/>
      <c r="V3327" s="69"/>
      <c r="W3327" s="69"/>
      <c r="X3327" s="69"/>
      <c r="Y3327" s="35"/>
      <c r="Z3327" s="35" t="s">
        <v>6306</v>
      </c>
      <c r="AA3327" s="36">
        <v>1</v>
      </c>
      <c r="AB3327" s="35" t="s">
        <v>9849</v>
      </c>
      <c r="AC3327" s="35" t="str">
        <f>+IF(Tabla1[[#This Row],[STK]]="no","Sin STK", "STK disponible")</f>
        <v>Sin STK</v>
      </c>
      <c r="AD3327" s="35">
        <f>+I3327*J3327</f>
        <v>0</v>
      </c>
      <c r="AE3327" s="35">
        <f>+I3327*K3327</f>
        <v>0</v>
      </c>
      <c r="AF3327" s="36">
        <f>IF(Tabla1[[#This Row],[ref pack]]=1,Tabla1[[#This Row],[Pedido]],LCM(Tabla1[[#This Row],[MC VIEJO]],Tabla1[[#This Row],[Pedido]]))</f>
        <v>1</v>
      </c>
      <c r="AG3327" s="36">
        <f>+VLOOKUP(Tabla1[[#This Row],[Artículo]],'.'!$B$2:$D$11481,3,)</f>
        <v>1</v>
      </c>
      <c r="AH3327" s="37" t="str">
        <f>+IFERROR(SEARCH("pack",Tabla1[[#This Row],[PACK]]),"")</f>
        <v/>
      </c>
    </row>
    <row r="3328" spans="1:34" ht="24" customHeight="1" x14ac:dyDescent="0.2">
      <c r="A3328" s="50" t="s">
        <v>6273</v>
      </c>
      <c r="B3328" s="60" t="s">
        <v>6314</v>
      </c>
      <c r="C3328" s="61" t="s">
        <v>6315</v>
      </c>
      <c r="D3328" s="52" t="s">
        <v>27</v>
      </c>
      <c r="E3328" s="53">
        <v>187727.77</v>
      </c>
      <c r="F3328" s="23" t="str">
        <f>+IFERROR(VLOOKUP(Tabla1[[#This Row],[Artículo]],'..'!$B$2:$D$569000,3,),"")</f>
        <v/>
      </c>
      <c r="G3328" s="24" t="str">
        <f>IF(H3328=AF3328,"", "Error MC")</f>
        <v>Error MC</v>
      </c>
      <c r="H3328" s="62"/>
      <c r="I3328" s="54">
        <f>+Tabla1[[#This Row],[MC]]*Tabla1[[#This Row],[Pedido]]*Tabla1[[#This Row],[PVC ]]</f>
        <v>0</v>
      </c>
      <c r="J3328" s="26">
        <v>0.21</v>
      </c>
      <c r="K3328" s="63"/>
      <c r="L3328" s="28" t="s">
        <v>17</v>
      </c>
      <c r="M3328" s="53">
        <v>329368.37699999998</v>
      </c>
      <c r="N3328" s="64" t="str">
        <f>+IF(Tabla1[[#This Row],[F PMPI]]="SÍ","No","Sí")</f>
        <v>No</v>
      </c>
      <c r="O3328" s="65">
        <f>+Tabla1[[#This Row],[PVL]]*1.055</f>
        <v>347483.63773499994</v>
      </c>
      <c r="P3328" s="65">
        <f>+Tabla1[[#This Row],[PVL]]*1.43</f>
        <v>470996.77910999994</v>
      </c>
      <c r="Q3328" s="66" t="str">
        <f>+HYPERLINK(Tabla1[[#This Row],[PAG]])</f>
        <v>https://todomusica.com.ar/sistemas-de-monitoreo/8764-fum-001.html</v>
      </c>
      <c r="R3328" s="67"/>
      <c r="S3328" s="68"/>
      <c r="T3328" s="69"/>
      <c r="U3328" s="69"/>
      <c r="V3328" s="69"/>
      <c r="W3328" s="69"/>
      <c r="X3328" s="69"/>
      <c r="Y3328" s="35"/>
      <c r="Z3328" s="35" t="s">
        <v>26969</v>
      </c>
      <c r="AA3328" s="36">
        <v>1</v>
      </c>
      <c r="AB3328" s="35" t="s">
        <v>9849</v>
      </c>
      <c r="AC3328" s="35" t="str">
        <f>+IF(Tabla1[[#This Row],[STK]]="no","Sin STK", "STK disponible")</f>
        <v>Sin STK</v>
      </c>
      <c r="AD3328" s="35">
        <f>+I3328*J3328</f>
        <v>0</v>
      </c>
      <c r="AE3328" s="35">
        <f>+I3328*K3328</f>
        <v>0</v>
      </c>
      <c r="AF3328" s="36">
        <f>IF(Tabla1[[#This Row],[ref pack]]=1,Tabla1[[#This Row],[Pedido]],LCM(Tabla1[[#This Row],[MC VIEJO]],Tabla1[[#This Row],[Pedido]]))</f>
        <v>1</v>
      </c>
      <c r="AG3328" s="36">
        <f>+VLOOKUP(Tabla1[[#This Row],[Artículo]],'.'!$B$2:$D$11481,3,)</f>
        <v>1</v>
      </c>
      <c r="AH3328" s="37" t="str">
        <f>+IFERROR(SEARCH("pack",Tabla1[[#This Row],[PACK]]),"")</f>
        <v/>
      </c>
    </row>
    <row r="3329" spans="1:34" ht="24" customHeight="1" x14ac:dyDescent="0.2">
      <c r="A3329" s="50" t="s">
        <v>6273</v>
      </c>
      <c r="B3329" s="60" t="s">
        <v>6316</v>
      </c>
      <c r="C3329" s="61" t="s">
        <v>6317</v>
      </c>
      <c r="D3329" s="52" t="s">
        <v>9841</v>
      </c>
      <c r="E3329" s="53">
        <v>68626.75</v>
      </c>
      <c r="F3329" s="23" t="str">
        <f>+IFERROR(VLOOKUP(Tabla1[[#This Row],[Artículo]],'..'!$B$2:$D$569000,3,),"")</f>
        <v/>
      </c>
      <c r="G3329" s="24" t="str">
        <f>IF(H3329=AF3329,"", "Error MC")</f>
        <v>Error MC</v>
      </c>
      <c r="H3329" s="62"/>
      <c r="I3329" s="54">
        <f>+Tabla1[[#This Row],[MC]]*Tabla1[[#This Row],[Pedido]]*Tabla1[[#This Row],[PVC ]]</f>
        <v>0</v>
      </c>
      <c r="J3329" s="26">
        <v>0.105</v>
      </c>
      <c r="K3329" s="63"/>
      <c r="L3329" s="28" t="s">
        <v>17</v>
      </c>
      <c r="M3329" s="53">
        <v>109957.213</v>
      </c>
      <c r="N3329" s="64" t="str">
        <f>+IF(Tabla1[[#This Row],[F PMPI]]="SÍ","No","Sí")</f>
        <v>No</v>
      </c>
      <c r="O3329" s="65">
        <f>+Tabla1[[#This Row],[PVL]]*1.055</f>
        <v>116004.859715</v>
      </c>
      <c r="P3329" s="65">
        <f>+Tabla1[[#This Row],[PVL]]*1.43</f>
        <v>157238.81458999999</v>
      </c>
      <c r="Q3329" s="66" t="str">
        <f>+HYPERLINK(Tabla1[[#This Row],[PAG]])</f>
        <v>https://todomusica.com.ar/productos-sin-categorias-de-netsuite/9496-fum-001-bp.html</v>
      </c>
      <c r="R3329" s="67"/>
      <c r="S3329" s="68"/>
      <c r="T3329" s="69"/>
      <c r="U3329" s="69"/>
      <c r="V3329" s="69"/>
      <c r="W3329" s="69"/>
      <c r="X3329" s="69"/>
      <c r="Y3329" s="35"/>
      <c r="Z3329" s="35" t="s">
        <v>26960</v>
      </c>
      <c r="AA3329" s="36">
        <v>1</v>
      </c>
      <c r="AB3329" s="35" t="s">
        <v>9849</v>
      </c>
      <c r="AC3329" s="35" t="str">
        <f>+IF(Tabla1[[#This Row],[STK]]="no","Sin STK", "STK disponible")</f>
        <v>STK disponible</v>
      </c>
      <c r="AD3329" s="35">
        <f>+I3329*J3329</f>
        <v>0</v>
      </c>
      <c r="AE3329" s="35">
        <f>+I3329*K3329</f>
        <v>0</v>
      </c>
      <c r="AF3329" s="36">
        <f>IF(Tabla1[[#This Row],[ref pack]]=1,Tabla1[[#This Row],[Pedido]],LCM(Tabla1[[#This Row],[MC VIEJO]],Tabla1[[#This Row],[Pedido]]))</f>
        <v>1</v>
      </c>
      <c r="AG3329" s="36">
        <f>+VLOOKUP(Tabla1[[#This Row],[Artículo]],'.'!$B$2:$D$11481,3,)</f>
        <v>1</v>
      </c>
      <c r="AH3329" s="37" t="str">
        <f>+IFERROR(SEARCH("pack",Tabla1[[#This Row],[PACK]]),"")</f>
        <v/>
      </c>
    </row>
    <row r="3330" spans="1:34" ht="24" customHeight="1" x14ac:dyDescent="0.2">
      <c r="A3330" s="50" t="s">
        <v>6273</v>
      </c>
      <c r="B3330" s="60" t="s">
        <v>6318</v>
      </c>
      <c r="C3330" s="61" t="s">
        <v>6319</v>
      </c>
      <c r="D3330" s="52" t="s">
        <v>27</v>
      </c>
      <c r="E3330" s="53">
        <v>12808</v>
      </c>
      <c r="F3330" s="23" t="str">
        <f>+IFERROR(VLOOKUP(Tabla1[[#This Row],[Artículo]],'..'!$B$2:$D$569000,3,),"")</f>
        <v/>
      </c>
      <c r="G3330" s="24" t="str">
        <f>IF(H3330=AF3330,"", "Error MC")</f>
        <v>Error MC</v>
      </c>
      <c r="H3330" s="62"/>
      <c r="I3330" s="54">
        <f>+Tabla1[[#This Row],[MC]]*Tabla1[[#This Row],[Pedido]]*Tabla1[[#This Row],[PVC ]]</f>
        <v>0</v>
      </c>
      <c r="J3330" s="26">
        <v>0.21</v>
      </c>
      <c r="K3330" s="63"/>
      <c r="L3330" s="28" t="s">
        <v>17</v>
      </c>
      <c r="M3330" s="53">
        <v>22471.635999999999</v>
      </c>
      <c r="N3330" s="64" t="str">
        <f>+IF(Tabla1[[#This Row],[F PMPI]]="SÍ","No","Sí")</f>
        <v>No</v>
      </c>
      <c r="O3330" s="65">
        <f>+Tabla1[[#This Row],[PVL]]*1.055</f>
        <v>23707.575979999998</v>
      </c>
      <c r="P3330" s="65">
        <f>+Tabla1[[#This Row],[PVL]]*1.43</f>
        <v>32134.439479999997</v>
      </c>
      <c r="Q3330" s="66" t="str">
        <f>+HYPERLINK(Tabla1[[#This Row],[PAG]])</f>
        <v>https://todomusica.com.ar/cables-plug/10301-fum-001-ie.html</v>
      </c>
      <c r="R3330" s="67"/>
      <c r="S3330" s="68"/>
      <c r="T3330" s="69"/>
      <c r="U3330" s="69"/>
      <c r="V3330" s="69"/>
      <c r="W3330" s="69"/>
      <c r="X3330" s="69"/>
      <c r="Y3330" s="35"/>
      <c r="Z3330" s="35" t="s">
        <v>26970</v>
      </c>
      <c r="AA3330" s="36">
        <v>1</v>
      </c>
      <c r="AB3330" s="35" t="s">
        <v>9849</v>
      </c>
      <c r="AC3330" s="35" t="str">
        <f>+IF(Tabla1[[#This Row],[STK]]="no","Sin STK", "STK disponible")</f>
        <v>Sin STK</v>
      </c>
      <c r="AD3330" s="35">
        <f>+I3330*J3330</f>
        <v>0</v>
      </c>
      <c r="AE3330" s="35">
        <f>+I3330*K3330</f>
        <v>0</v>
      </c>
      <c r="AF3330" s="36">
        <f>IF(Tabla1[[#This Row],[ref pack]]=1,Tabla1[[#This Row],[Pedido]],LCM(Tabla1[[#This Row],[MC VIEJO]],Tabla1[[#This Row],[Pedido]]))</f>
        <v>1</v>
      </c>
      <c r="AG3330" s="36">
        <f>+VLOOKUP(Tabla1[[#This Row],[Artículo]],'.'!$B$2:$D$11481,3,)</f>
        <v>1</v>
      </c>
      <c r="AH3330" s="37" t="str">
        <f>+IFERROR(SEARCH("pack",Tabla1[[#This Row],[PACK]]),"")</f>
        <v/>
      </c>
    </row>
    <row r="3331" spans="1:34" ht="24" customHeight="1" x14ac:dyDescent="0.2">
      <c r="A3331" s="50" t="s">
        <v>6273</v>
      </c>
      <c r="B3331" s="60" t="s">
        <v>6320</v>
      </c>
      <c r="C3331" s="61" t="s">
        <v>6321</v>
      </c>
      <c r="D3331" s="52" t="s">
        <v>27</v>
      </c>
      <c r="E3331" s="53">
        <v>237529.86</v>
      </c>
      <c r="F3331" s="23" t="str">
        <f>+IFERROR(VLOOKUP(Tabla1[[#This Row],[Artículo]],'..'!$B$2:$D$569000,3,),"")</f>
        <v/>
      </c>
      <c r="G3331" s="24" t="str">
        <f>IF(H3331=AF3331,"", "Error MC")</f>
        <v>Error MC</v>
      </c>
      <c r="H3331" s="62"/>
      <c r="I3331" s="54">
        <f>+Tabla1[[#This Row],[MC]]*Tabla1[[#This Row],[Pedido]]*Tabla1[[#This Row],[PVC ]]</f>
        <v>0</v>
      </c>
      <c r="J3331" s="26">
        <v>0.21</v>
      </c>
      <c r="K3331" s="63"/>
      <c r="L3331" s="28" t="s">
        <v>17</v>
      </c>
      <c r="M3331" s="53">
        <v>416746.14299999998</v>
      </c>
      <c r="N3331" s="64" t="str">
        <f>+IF(Tabla1[[#This Row],[F PMPI]]="SÍ","No","Sí")</f>
        <v>No</v>
      </c>
      <c r="O3331" s="65">
        <f>+Tabla1[[#This Row],[PVL]]*1.055</f>
        <v>439667.18086499994</v>
      </c>
      <c r="P3331" s="65">
        <f>+Tabla1[[#This Row],[PVL]]*1.43</f>
        <v>595946.98448999994</v>
      </c>
      <c r="Q3331" s="66" t="str">
        <f>+HYPERLINK(Tabla1[[#This Row],[PAG]])</f>
        <v>https://todomusica.com.ar/sistemas-completos/7388-headset-handheld-wireless.html</v>
      </c>
      <c r="R3331" s="67"/>
      <c r="S3331" s="68"/>
      <c r="T3331" s="69"/>
      <c r="U3331" s="69"/>
      <c r="V3331" s="69"/>
      <c r="W3331" s="69"/>
      <c r="X3331" s="69"/>
      <c r="Y3331" s="35"/>
      <c r="Z3331" s="35" t="s">
        <v>26971</v>
      </c>
      <c r="AA3331" s="36">
        <v>1</v>
      </c>
      <c r="AB3331" s="35" t="s">
        <v>9849</v>
      </c>
      <c r="AC3331" s="35" t="str">
        <f>+IF(Tabla1[[#This Row],[STK]]="no","Sin STK", "STK disponible")</f>
        <v>Sin STK</v>
      </c>
      <c r="AD3331" s="35">
        <f>+I3331*J3331</f>
        <v>0</v>
      </c>
      <c r="AE3331" s="35">
        <f>+I3331*K3331</f>
        <v>0</v>
      </c>
      <c r="AF3331" s="36">
        <f>IF(Tabla1[[#This Row],[ref pack]]=1,Tabla1[[#This Row],[Pedido]],LCM(Tabla1[[#This Row],[MC VIEJO]],Tabla1[[#This Row],[Pedido]]))</f>
        <v>1</v>
      </c>
      <c r="AG3331" s="36">
        <f>+VLOOKUP(Tabla1[[#This Row],[Artículo]],'.'!$B$2:$D$11481,3,)</f>
        <v>1</v>
      </c>
      <c r="AH3331" s="37" t="str">
        <f>+IFERROR(SEARCH("pack",Tabla1[[#This Row],[PACK]]),"")</f>
        <v/>
      </c>
    </row>
    <row r="3332" spans="1:34" ht="24" customHeight="1" x14ac:dyDescent="0.2">
      <c r="A3332" s="50" t="s">
        <v>6273</v>
      </c>
      <c r="B3332" s="60" t="s">
        <v>6322</v>
      </c>
      <c r="C3332" s="61" t="s">
        <v>6323</v>
      </c>
      <c r="D3332" s="52" t="s">
        <v>27</v>
      </c>
      <c r="E3332" s="53">
        <v>79841.960000000006</v>
      </c>
      <c r="F3332" s="23" t="str">
        <f>+IFERROR(VLOOKUP(Tabla1[[#This Row],[Artículo]],'..'!$B$2:$D$569000,3,),"")</f>
        <v/>
      </c>
      <c r="G3332" s="24" t="str">
        <f>IF(H3332=AF3332,"", "Error MC")</f>
        <v>Error MC</v>
      </c>
      <c r="H3332" s="62"/>
      <c r="I3332" s="54">
        <f>+Tabla1[[#This Row],[MC]]*Tabla1[[#This Row],[Pedido]]*Tabla1[[#This Row],[PVC ]]</f>
        <v>0</v>
      </c>
      <c r="J3332" s="26">
        <v>0.21</v>
      </c>
      <c r="K3332" s="63"/>
      <c r="L3332" s="28" t="s">
        <v>17</v>
      </c>
      <c r="M3332" s="53">
        <v>140082.71599999999</v>
      </c>
      <c r="N3332" s="64" t="str">
        <f>+IF(Tabla1[[#This Row],[F PMPI]]="SÍ","No","Sí")</f>
        <v>No</v>
      </c>
      <c r="O3332" s="65">
        <f>+Tabla1[[#This Row],[PVL]]*1.055</f>
        <v>147787.26537999997</v>
      </c>
      <c r="P3332" s="65">
        <f>+Tabla1[[#This Row],[PVL]]*1.43</f>
        <v>200318.28387999997</v>
      </c>
      <c r="Q3332" s="66" t="str">
        <f>+HYPERLINK(Tabla1[[#This Row],[PAG]])</f>
        <v>https://todomusica.com.ar/sistemas-completos/7388-headset-handheld-wireless.html</v>
      </c>
      <c r="R3332" s="67"/>
      <c r="S3332" s="68"/>
      <c r="T3332" s="69"/>
      <c r="U3332" s="69"/>
      <c r="V3332" s="69"/>
      <c r="W3332" s="69"/>
      <c r="X3332" s="69"/>
      <c r="Y3332" s="35"/>
      <c r="Z3332" s="35" t="s">
        <v>26971</v>
      </c>
      <c r="AA3332" s="36">
        <v>1</v>
      </c>
      <c r="AB3332" s="35" t="s">
        <v>9849</v>
      </c>
      <c r="AC3332" s="35" t="str">
        <f>+IF(Tabla1[[#This Row],[STK]]="no","Sin STK", "STK disponible")</f>
        <v>Sin STK</v>
      </c>
      <c r="AD3332" s="35">
        <f>+I3332*J3332</f>
        <v>0</v>
      </c>
      <c r="AE3332" s="35">
        <f>+I3332*K3332</f>
        <v>0</v>
      </c>
      <c r="AF3332" s="36">
        <f>IF(Tabla1[[#This Row],[ref pack]]=1,Tabla1[[#This Row],[Pedido]],LCM(Tabla1[[#This Row],[MC VIEJO]],Tabla1[[#This Row],[Pedido]]))</f>
        <v>1</v>
      </c>
      <c r="AG3332" s="36">
        <f>+VLOOKUP(Tabla1[[#This Row],[Artículo]],'.'!$B$2:$D$11481,3,)</f>
        <v>1</v>
      </c>
      <c r="AH3332" s="37" t="str">
        <f>+IFERROR(SEARCH("pack",Tabla1[[#This Row],[PACK]]),"")</f>
        <v/>
      </c>
    </row>
    <row r="3333" spans="1:34" ht="24" customHeight="1" x14ac:dyDescent="0.2">
      <c r="A3333" s="50" t="s">
        <v>6273</v>
      </c>
      <c r="B3333" s="60" t="s">
        <v>6324</v>
      </c>
      <c r="C3333" s="61" t="s">
        <v>6325</v>
      </c>
      <c r="D3333" s="52" t="s">
        <v>27</v>
      </c>
      <c r="E3333" s="53">
        <v>173878.03</v>
      </c>
      <c r="F3333" s="23" t="str">
        <f>+IFERROR(VLOOKUP(Tabla1[[#This Row],[Artículo]],'..'!$B$2:$D$569000,3,),"")</f>
        <v/>
      </c>
      <c r="G3333" s="24" t="str">
        <f>IF(H3333=AF3333,"", "Error MC")</f>
        <v>Error MC</v>
      </c>
      <c r="H3333" s="62"/>
      <c r="I3333" s="54">
        <f>+Tabla1[[#This Row],[MC]]*Tabla1[[#This Row],[Pedido]]*Tabla1[[#This Row],[PVC ]]</f>
        <v>0</v>
      </c>
      <c r="J3333" s="26">
        <v>0.21</v>
      </c>
      <c r="K3333" s="63"/>
      <c r="L3333" s="28" t="s">
        <v>17</v>
      </c>
      <c r="M3333" s="53">
        <v>305068.99900000001</v>
      </c>
      <c r="N3333" s="64" t="str">
        <f>+IF(Tabla1[[#This Row],[F PMPI]]="SÍ","No","Sí")</f>
        <v>No</v>
      </c>
      <c r="O3333" s="65">
        <f>+Tabla1[[#This Row],[PVL]]*1.055</f>
        <v>321847.79394499998</v>
      </c>
      <c r="P3333" s="65">
        <f>+Tabla1[[#This Row],[PVL]]*1.43</f>
        <v>436248.66856999998</v>
      </c>
      <c r="Q3333" s="66" t="str">
        <f>+HYPERLINK(Tabla1[[#This Row],[PAG]])</f>
        <v>https://todomusica.com.ar/sistemas-completos/7388-headset-handheld-wireless.html</v>
      </c>
      <c r="R3333" s="67"/>
      <c r="S3333" s="68"/>
      <c r="T3333" s="69"/>
      <c r="U3333" s="69"/>
      <c r="V3333" s="69"/>
      <c r="W3333" s="69"/>
      <c r="X3333" s="69"/>
      <c r="Y3333" s="35"/>
      <c r="Z3333" s="35" t="s">
        <v>26971</v>
      </c>
      <c r="AA3333" s="36">
        <v>1</v>
      </c>
      <c r="AB3333" s="35" t="s">
        <v>9849</v>
      </c>
      <c r="AC3333" s="35" t="str">
        <f>+IF(Tabla1[[#This Row],[STK]]="no","Sin STK", "STK disponible")</f>
        <v>Sin STK</v>
      </c>
      <c r="AD3333" s="35">
        <f>+I3333*J3333</f>
        <v>0</v>
      </c>
      <c r="AE3333" s="35">
        <f>+I3333*K3333</f>
        <v>0</v>
      </c>
      <c r="AF3333" s="36">
        <f>IF(Tabla1[[#This Row],[ref pack]]=1,Tabla1[[#This Row],[Pedido]],LCM(Tabla1[[#This Row],[MC VIEJO]],Tabla1[[#This Row],[Pedido]]))</f>
        <v>1</v>
      </c>
      <c r="AG3333" s="36">
        <f>+VLOOKUP(Tabla1[[#This Row],[Artículo]],'.'!$B$2:$D$11481,3,)</f>
        <v>1</v>
      </c>
      <c r="AH3333" s="37" t="str">
        <f>+IFERROR(SEARCH("pack",Tabla1[[#This Row],[PACK]]),"")</f>
        <v/>
      </c>
    </row>
    <row r="3334" spans="1:34" ht="24" customHeight="1" x14ac:dyDescent="0.2">
      <c r="A3334" s="50" t="s">
        <v>6273</v>
      </c>
      <c r="B3334" s="60" t="s">
        <v>6326</v>
      </c>
      <c r="C3334" s="61" t="s">
        <v>6327</v>
      </c>
      <c r="D3334" s="52" t="s">
        <v>27</v>
      </c>
      <c r="E3334" s="53">
        <v>171512.4</v>
      </c>
      <c r="F3334" s="23" t="str">
        <f>+IFERROR(VLOOKUP(Tabla1[[#This Row],[Artículo]],'..'!$B$2:$D$569000,3,),"")</f>
        <v/>
      </c>
      <c r="G3334" s="24" t="str">
        <f>IF(H3334=AF3334,"", "Error MC")</f>
        <v>Error MC</v>
      </c>
      <c r="H3334" s="62"/>
      <c r="I3334" s="54">
        <f>+Tabla1[[#This Row],[MC]]*Tabla1[[#This Row],[Pedido]]*Tabla1[[#This Row],[PVC ]]</f>
        <v>0</v>
      </c>
      <c r="J3334" s="26">
        <v>0.21</v>
      </c>
      <c r="K3334" s="63"/>
      <c r="L3334" s="28" t="s">
        <v>17</v>
      </c>
      <c r="M3334" s="53">
        <v>300918.50599999999</v>
      </c>
      <c r="N3334" s="64" t="str">
        <f>+IF(Tabla1[[#This Row],[F PMPI]]="SÍ","No","Sí")</f>
        <v>No</v>
      </c>
      <c r="O3334" s="65">
        <f>+Tabla1[[#This Row],[PVL]]*1.055</f>
        <v>317469.02382999996</v>
      </c>
      <c r="P3334" s="65">
        <f>+Tabla1[[#This Row],[PVL]]*1.43</f>
        <v>430313.46357999998</v>
      </c>
      <c r="Q3334" s="66" t="str">
        <f>+HYPERLINK(Tabla1[[#This Row],[PAG]])</f>
        <v>https://todomusica.com.ar/sistemas-completos/7388-headset-handheld-wireless.html</v>
      </c>
      <c r="R3334" s="67"/>
      <c r="S3334" s="68"/>
      <c r="T3334" s="69"/>
      <c r="U3334" s="69"/>
      <c r="V3334" s="69"/>
      <c r="W3334" s="69"/>
      <c r="X3334" s="69"/>
      <c r="Y3334" s="35"/>
      <c r="Z3334" s="35" t="s">
        <v>26971</v>
      </c>
      <c r="AA3334" s="36">
        <v>1</v>
      </c>
      <c r="AB3334" s="35" t="s">
        <v>9849</v>
      </c>
      <c r="AC3334" s="35" t="str">
        <f>+IF(Tabla1[[#This Row],[STK]]="no","Sin STK", "STK disponible")</f>
        <v>Sin STK</v>
      </c>
      <c r="AD3334" s="35">
        <f>+I3334*J3334</f>
        <v>0</v>
      </c>
      <c r="AE3334" s="35">
        <f>+I3334*K3334</f>
        <v>0</v>
      </c>
      <c r="AF3334" s="36">
        <f>IF(Tabla1[[#This Row],[ref pack]]=1,Tabla1[[#This Row],[Pedido]],LCM(Tabla1[[#This Row],[MC VIEJO]],Tabla1[[#This Row],[Pedido]]))</f>
        <v>1</v>
      </c>
      <c r="AG3334" s="36">
        <f>+VLOOKUP(Tabla1[[#This Row],[Artículo]],'.'!$B$2:$D$11481,3,)</f>
        <v>1</v>
      </c>
      <c r="AH3334" s="37" t="str">
        <f>+IFERROR(SEARCH("pack",Tabla1[[#This Row],[PACK]]),"")</f>
        <v/>
      </c>
    </row>
    <row r="3335" spans="1:34" ht="24" customHeight="1" x14ac:dyDescent="0.2">
      <c r="A3335" s="50" t="s">
        <v>6273</v>
      </c>
      <c r="B3335" s="60" t="s">
        <v>6328</v>
      </c>
      <c r="C3335" s="61" t="s">
        <v>6329</v>
      </c>
      <c r="D3335" s="52" t="s">
        <v>27</v>
      </c>
      <c r="E3335" s="53">
        <v>32160.44</v>
      </c>
      <c r="F3335" s="23" t="str">
        <f>+IFERROR(VLOOKUP(Tabla1[[#This Row],[Artículo]],'..'!$B$2:$D$569000,3,),"")</f>
        <v/>
      </c>
      <c r="G3335" s="24" t="str">
        <f>IF(H3335=AF3335,"", "Error MC")</f>
        <v>Error MC</v>
      </c>
      <c r="H3335" s="62"/>
      <c r="I3335" s="54">
        <f>+Tabla1[[#This Row],[MC]]*Tabla1[[#This Row],[Pedido]]*Tabla1[[#This Row],[PVC ]]</f>
        <v>0</v>
      </c>
      <c r="J3335" s="26">
        <v>0.21</v>
      </c>
      <c r="K3335" s="63"/>
      <c r="L3335" s="28" t="s">
        <v>17</v>
      </c>
      <c r="M3335" s="53">
        <v>56425.493999999999</v>
      </c>
      <c r="N3335" s="64" t="str">
        <f>+IF(Tabla1[[#This Row],[F PMPI]]="SÍ","No","Sí")</f>
        <v>No</v>
      </c>
      <c r="O3335" s="65">
        <f>+Tabla1[[#This Row],[PVL]]*1.055</f>
        <v>59528.896169999993</v>
      </c>
      <c r="P3335" s="65">
        <f>+Tabla1[[#This Row],[PVL]]*1.43</f>
        <v>80688.456419999988</v>
      </c>
      <c r="Q3335" s="66" t="str">
        <f>+HYPERLINK(Tabla1[[#This Row],[PAG]])</f>
        <v>https://todomusica.com.ar/sistemas-completos/7391-wireless-mic.html</v>
      </c>
      <c r="R3335" s="67"/>
      <c r="S3335" s="68"/>
      <c r="T3335" s="69"/>
      <c r="U3335" s="69"/>
      <c r="V3335" s="69"/>
      <c r="W3335" s="69"/>
      <c r="X3335" s="69"/>
      <c r="Y3335" s="35"/>
      <c r="Z3335" s="35" t="s">
        <v>6330</v>
      </c>
      <c r="AA3335" s="36">
        <v>1</v>
      </c>
      <c r="AB3335" s="35" t="s">
        <v>9849</v>
      </c>
      <c r="AC3335" s="35" t="str">
        <f>+IF(Tabla1[[#This Row],[STK]]="no","Sin STK", "STK disponible")</f>
        <v>Sin STK</v>
      </c>
      <c r="AD3335" s="35">
        <f>+I3335*J3335</f>
        <v>0</v>
      </c>
      <c r="AE3335" s="35">
        <f>+I3335*K3335</f>
        <v>0</v>
      </c>
      <c r="AF3335" s="36">
        <f>IF(Tabla1[[#This Row],[ref pack]]=1,Tabla1[[#This Row],[Pedido]],LCM(Tabla1[[#This Row],[MC VIEJO]],Tabla1[[#This Row],[Pedido]]))</f>
        <v>1</v>
      </c>
      <c r="AG3335" s="36">
        <f>+VLOOKUP(Tabla1[[#This Row],[Artículo]],'.'!$B$2:$D$11481,3,)</f>
        <v>1</v>
      </c>
      <c r="AH3335" s="37" t="str">
        <f>+IFERROR(SEARCH("pack",Tabla1[[#This Row],[PACK]]),"")</f>
        <v/>
      </c>
    </row>
    <row r="3336" spans="1:34" ht="24" customHeight="1" x14ac:dyDescent="0.2">
      <c r="A3336" s="50" t="s">
        <v>6273</v>
      </c>
      <c r="B3336" s="60" t="s">
        <v>6331</v>
      </c>
      <c r="C3336" s="61" t="s">
        <v>6332</v>
      </c>
      <c r="D3336" s="52" t="s">
        <v>27</v>
      </c>
      <c r="E3336" s="53">
        <v>57174.59</v>
      </c>
      <c r="F3336" s="23" t="str">
        <f>+IFERROR(VLOOKUP(Tabla1[[#This Row],[Artículo]],'..'!$B$2:$D$569000,3,),"")</f>
        <v/>
      </c>
      <c r="G3336" s="24" t="str">
        <f>IF(H3336=AF3336,"", "Error MC")</f>
        <v>Error MC</v>
      </c>
      <c r="H3336" s="62"/>
      <c r="I3336" s="54">
        <f>+Tabla1[[#This Row],[MC]]*Tabla1[[#This Row],[Pedido]]*Tabla1[[#This Row],[PVC ]]</f>
        <v>0</v>
      </c>
      <c r="J3336" s="26">
        <v>0.21</v>
      </c>
      <c r="K3336" s="63"/>
      <c r="L3336" s="28" t="s">
        <v>17</v>
      </c>
      <c r="M3336" s="53">
        <v>100312.82399999999</v>
      </c>
      <c r="N3336" s="64" t="str">
        <f>+IF(Tabla1[[#This Row],[F PMPI]]="SÍ","No","Sí")</f>
        <v>No</v>
      </c>
      <c r="O3336" s="65">
        <f>+Tabla1[[#This Row],[PVL]]*1.055</f>
        <v>105830.02931999999</v>
      </c>
      <c r="P3336" s="65">
        <f>+Tabla1[[#This Row],[PVL]]*1.43</f>
        <v>143447.33831999998</v>
      </c>
      <c r="Q3336" s="66" t="str">
        <f>+HYPERLINK(Tabla1[[#This Row],[PAG]])</f>
        <v>https://todomusica.com.ar/sistemas-completos/7098-fv-513.html</v>
      </c>
      <c r="R3336" s="67"/>
      <c r="S3336" s="68"/>
      <c r="T3336" s="69"/>
      <c r="U3336" s="69"/>
      <c r="V3336" s="69"/>
      <c r="W3336" s="69"/>
      <c r="X3336" s="69"/>
      <c r="Y3336" s="35"/>
      <c r="Z3336" s="35" t="s">
        <v>6333</v>
      </c>
      <c r="AA3336" s="36">
        <v>1</v>
      </c>
      <c r="AB3336" s="35" t="s">
        <v>9849</v>
      </c>
      <c r="AC3336" s="35" t="str">
        <f>+IF(Tabla1[[#This Row],[STK]]="no","Sin STK", "STK disponible")</f>
        <v>Sin STK</v>
      </c>
      <c r="AD3336" s="35">
        <f>+I3336*J3336</f>
        <v>0</v>
      </c>
      <c r="AE3336" s="35">
        <f>+I3336*K3336</f>
        <v>0</v>
      </c>
      <c r="AF3336" s="36">
        <f>IF(Tabla1[[#This Row],[ref pack]]=1,Tabla1[[#This Row],[Pedido]],LCM(Tabla1[[#This Row],[MC VIEJO]],Tabla1[[#This Row],[Pedido]]))</f>
        <v>1</v>
      </c>
      <c r="AG3336" s="36">
        <f>+VLOOKUP(Tabla1[[#This Row],[Artículo]],'.'!$B$2:$D$11481,3,)</f>
        <v>1</v>
      </c>
      <c r="AH3336" s="37" t="str">
        <f>+IFERROR(SEARCH("pack",Tabla1[[#This Row],[PACK]]),"")</f>
        <v/>
      </c>
    </row>
    <row r="3337" spans="1:34" ht="24" customHeight="1" x14ac:dyDescent="0.2">
      <c r="A3337" s="50" t="s">
        <v>6273</v>
      </c>
      <c r="B3337" s="60" t="s">
        <v>6334</v>
      </c>
      <c r="C3337" s="61" t="s">
        <v>6329</v>
      </c>
      <c r="D3337" s="52" t="s">
        <v>27</v>
      </c>
      <c r="E3337" s="53">
        <v>40632.28</v>
      </c>
      <c r="F3337" s="23" t="str">
        <f>+IFERROR(VLOOKUP(Tabla1[[#This Row],[Artículo]],'..'!$B$2:$D$569000,3,),"")</f>
        <v/>
      </c>
      <c r="G3337" s="24" t="str">
        <f>IF(H3337=AF3337,"", "Error MC")</f>
        <v>Error MC</v>
      </c>
      <c r="H3337" s="62"/>
      <c r="I3337" s="54">
        <f>+Tabla1[[#This Row],[MC]]*Tabla1[[#This Row],[Pedido]]*Tabla1[[#This Row],[PVC ]]</f>
        <v>0</v>
      </c>
      <c r="J3337" s="26">
        <v>0.21</v>
      </c>
      <c r="K3337" s="63"/>
      <c r="L3337" s="28" t="s">
        <v>17</v>
      </c>
      <c r="M3337" s="53">
        <v>71289.34</v>
      </c>
      <c r="N3337" s="64" t="str">
        <f>+IF(Tabla1[[#This Row],[F PMPI]]="SÍ","No","Sí")</f>
        <v>No</v>
      </c>
      <c r="O3337" s="65">
        <f>+Tabla1[[#This Row],[PVL]]*1.055</f>
        <v>75210.253699999987</v>
      </c>
      <c r="P3337" s="65">
        <f>+Tabla1[[#This Row],[PVL]]*1.43</f>
        <v>101943.75619999999</v>
      </c>
      <c r="Q3337" s="66" t="str">
        <f>+HYPERLINK(Tabla1[[#This Row],[PAG]])</f>
        <v>https://todomusica.com.ar/sistemas-completos/7389-handheld-wireless.html</v>
      </c>
      <c r="R3337" s="67"/>
      <c r="S3337" s="68"/>
      <c r="T3337" s="69"/>
      <c r="U3337" s="69"/>
      <c r="V3337" s="69"/>
      <c r="W3337" s="69"/>
      <c r="X3337" s="69"/>
      <c r="Y3337" s="35"/>
      <c r="Z3337" s="35" t="s">
        <v>6335</v>
      </c>
      <c r="AA3337" s="36">
        <v>1</v>
      </c>
      <c r="AB3337" s="35" t="s">
        <v>9849</v>
      </c>
      <c r="AC3337" s="35" t="str">
        <f>+IF(Tabla1[[#This Row],[STK]]="no","Sin STK", "STK disponible")</f>
        <v>Sin STK</v>
      </c>
      <c r="AD3337" s="35">
        <f>+I3337*J3337</f>
        <v>0</v>
      </c>
      <c r="AE3337" s="35">
        <f>+I3337*K3337</f>
        <v>0</v>
      </c>
      <c r="AF3337" s="36">
        <f>IF(Tabla1[[#This Row],[ref pack]]=1,Tabla1[[#This Row],[Pedido]],LCM(Tabla1[[#This Row],[MC VIEJO]],Tabla1[[#This Row],[Pedido]]))</f>
        <v>1</v>
      </c>
      <c r="AG3337" s="36">
        <f>+VLOOKUP(Tabla1[[#This Row],[Artículo]],'.'!$B$2:$D$11481,3,)</f>
        <v>1</v>
      </c>
      <c r="AH3337" s="37" t="str">
        <f>+IFERROR(SEARCH("pack",Tabla1[[#This Row],[PACK]]),"")</f>
        <v/>
      </c>
    </row>
    <row r="3338" spans="1:34" ht="24" customHeight="1" x14ac:dyDescent="0.2">
      <c r="A3338" s="50" t="s">
        <v>6273</v>
      </c>
      <c r="B3338" s="60" t="s">
        <v>6336</v>
      </c>
      <c r="C3338" s="61" t="s">
        <v>6337</v>
      </c>
      <c r="D3338" s="52" t="s">
        <v>9841</v>
      </c>
      <c r="E3338" s="53">
        <v>40632.28</v>
      </c>
      <c r="F3338" s="23" t="str">
        <f>+IFERROR(VLOOKUP(Tabla1[[#This Row],[Artículo]],'..'!$B$2:$D$569000,3,),"")</f>
        <v/>
      </c>
      <c r="G3338" s="24" t="str">
        <f>IF(H3338=AF3338,"", "Error MC")</f>
        <v>Error MC</v>
      </c>
      <c r="H3338" s="62"/>
      <c r="I3338" s="54">
        <f>+Tabla1[[#This Row],[MC]]*Tabla1[[#This Row],[Pedido]]*Tabla1[[#This Row],[PVC ]]</f>
        <v>0</v>
      </c>
      <c r="J3338" s="26">
        <v>0.21</v>
      </c>
      <c r="K3338" s="63"/>
      <c r="L3338" s="28" t="s">
        <v>17</v>
      </c>
      <c r="M3338" s="53">
        <v>71289.34</v>
      </c>
      <c r="N3338" s="64" t="str">
        <f>+IF(Tabla1[[#This Row],[F PMPI]]="SÍ","No","Sí")</f>
        <v>No</v>
      </c>
      <c r="O3338" s="65">
        <f>+Tabla1[[#This Row],[PVL]]*1.055</f>
        <v>75210.253699999987</v>
      </c>
      <c r="P3338" s="65">
        <f>+Tabla1[[#This Row],[PVL]]*1.43</f>
        <v>101943.75619999999</v>
      </c>
      <c r="Q3338" s="66" t="str">
        <f>+HYPERLINK(Tabla1[[#This Row],[PAG]])</f>
        <v>https://todomusica.com.ar/sistemas-completos/7387-headset-wireless.html</v>
      </c>
      <c r="R3338" s="67"/>
      <c r="S3338" s="68"/>
      <c r="T3338" s="69"/>
      <c r="U3338" s="69"/>
      <c r="V3338" s="69"/>
      <c r="W3338" s="69"/>
      <c r="X3338" s="69"/>
      <c r="Y3338" s="35"/>
      <c r="Z3338" s="35" t="s">
        <v>6338</v>
      </c>
      <c r="AA3338" s="36">
        <v>1</v>
      </c>
      <c r="AB3338" s="35" t="s">
        <v>9849</v>
      </c>
      <c r="AC3338" s="35" t="str">
        <f>+IF(Tabla1[[#This Row],[STK]]="no","Sin STK", "STK disponible")</f>
        <v>STK disponible</v>
      </c>
      <c r="AD3338" s="35">
        <f>+I3338*J3338</f>
        <v>0</v>
      </c>
      <c r="AE3338" s="35">
        <f>+I3338*K3338</f>
        <v>0</v>
      </c>
      <c r="AF3338" s="36">
        <f>IF(Tabla1[[#This Row],[ref pack]]=1,Tabla1[[#This Row],[Pedido]],LCM(Tabla1[[#This Row],[MC VIEJO]],Tabla1[[#This Row],[Pedido]]))</f>
        <v>1</v>
      </c>
      <c r="AG3338" s="36">
        <f>+VLOOKUP(Tabla1[[#This Row],[Artículo]],'.'!$B$2:$D$11481,3,)</f>
        <v>1</v>
      </c>
      <c r="AH3338" s="37" t="str">
        <f>+IFERROR(SEARCH("pack",Tabla1[[#This Row],[PACK]]),"")</f>
        <v/>
      </c>
    </row>
    <row r="3339" spans="1:34" ht="24" customHeight="1" x14ac:dyDescent="0.2">
      <c r="A3339" s="50" t="s">
        <v>6273</v>
      </c>
      <c r="B3339" s="60" t="s">
        <v>6339</v>
      </c>
      <c r="C3339" s="61" t="s">
        <v>6340</v>
      </c>
      <c r="D3339" s="52" t="s">
        <v>9841</v>
      </c>
      <c r="E3339" s="53">
        <v>57179.25</v>
      </c>
      <c r="F3339" s="23" t="str">
        <f>+IFERROR(VLOOKUP(Tabla1[[#This Row],[Artículo]],'..'!$B$2:$D$569000,3,),"")</f>
        <v/>
      </c>
      <c r="G3339" s="24" t="str">
        <f>IF(H3339=AF3339,"", "Error MC")</f>
        <v>Error MC</v>
      </c>
      <c r="H3339" s="62"/>
      <c r="I3339" s="54">
        <f>+Tabla1[[#This Row],[MC]]*Tabla1[[#This Row],[Pedido]]*Tabla1[[#This Row],[PVC ]]</f>
        <v>0</v>
      </c>
      <c r="J3339" s="26">
        <v>0.21</v>
      </c>
      <c r="K3339" s="63"/>
      <c r="L3339" s="28" t="s">
        <v>17</v>
      </c>
      <c r="M3339" s="53">
        <v>100320.99099999999</v>
      </c>
      <c r="N3339" s="64" t="str">
        <f>+IF(Tabla1[[#This Row],[F PMPI]]="SÍ","No","Sí")</f>
        <v>No</v>
      </c>
      <c r="O3339" s="65">
        <f>+Tabla1[[#This Row],[PVL]]*1.055</f>
        <v>105838.64550499999</v>
      </c>
      <c r="P3339" s="65">
        <f>+Tabla1[[#This Row],[PVL]]*1.43</f>
        <v>143459.01712999999</v>
      </c>
      <c r="Q3339" s="66" t="str">
        <f>+HYPERLINK(Tabla1[[#This Row],[PAG]])</f>
        <v>https://todomusica.com.ar/sistemas-completos/7390-headset-handheld-wireless.html</v>
      </c>
      <c r="R3339" s="67"/>
      <c r="S3339" s="68"/>
      <c r="T3339" s="69"/>
      <c r="U3339" s="69"/>
      <c r="V3339" s="69"/>
      <c r="W3339" s="69"/>
      <c r="X3339" s="69"/>
      <c r="Y3339" s="35"/>
      <c r="Z3339" s="35" t="s">
        <v>6341</v>
      </c>
      <c r="AA3339" s="36">
        <v>1</v>
      </c>
      <c r="AB3339" s="35" t="s">
        <v>9849</v>
      </c>
      <c r="AC3339" s="35" t="str">
        <f>+IF(Tabla1[[#This Row],[STK]]="no","Sin STK", "STK disponible")</f>
        <v>STK disponible</v>
      </c>
      <c r="AD3339" s="35">
        <f>+I3339*J3339</f>
        <v>0</v>
      </c>
      <c r="AE3339" s="35">
        <f>+I3339*K3339</f>
        <v>0</v>
      </c>
      <c r="AF3339" s="36">
        <f>IF(Tabla1[[#This Row],[ref pack]]=1,Tabla1[[#This Row],[Pedido]],LCM(Tabla1[[#This Row],[MC VIEJO]],Tabla1[[#This Row],[Pedido]]))</f>
        <v>1</v>
      </c>
      <c r="AG3339" s="36">
        <f>+VLOOKUP(Tabla1[[#This Row],[Artículo]],'.'!$B$2:$D$11481,3,)</f>
        <v>1</v>
      </c>
      <c r="AH3339" s="37" t="str">
        <f>+IFERROR(SEARCH("pack",Tabla1[[#This Row],[PACK]]),"")</f>
        <v/>
      </c>
    </row>
    <row r="3340" spans="1:34" ht="24" customHeight="1" x14ac:dyDescent="0.2">
      <c r="A3340" s="50" t="s">
        <v>6273</v>
      </c>
      <c r="B3340" s="60" t="s">
        <v>6342</v>
      </c>
      <c r="C3340" s="61" t="s">
        <v>6343</v>
      </c>
      <c r="D3340" s="52" t="s">
        <v>9841</v>
      </c>
      <c r="E3340" s="53">
        <v>91905.23</v>
      </c>
      <c r="F3340" s="23" t="str">
        <f>+IFERROR(VLOOKUP(Tabla1[[#This Row],[Artículo]],'..'!$B$2:$D$569000,3,),"")</f>
        <v/>
      </c>
      <c r="G3340" s="24" t="str">
        <f>IF(H3340=AF3340,"", "Error MC")</f>
        <v>Error MC</v>
      </c>
      <c r="H3340" s="62"/>
      <c r="I3340" s="54">
        <f>+Tabla1[[#This Row],[MC]]*Tabla1[[#This Row],[Pedido]]*Tabla1[[#This Row],[PVC ]]</f>
        <v>0</v>
      </c>
      <c r="J3340" s="26">
        <v>0.105</v>
      </c>
      <c r="K3340" s="63"/>
      <c r="L3340" s="28" t="s">
        <v>17</v>
      </c>
      <c r="M3340" s="53">
        <v>147255.15100000001</v>
      </c>
      <c r="N3340" s="64" t="str">
        <f>+IF(Tabla1[[#This Row],[F PMPI]]="SÍ","No","Sí")</f>
        <v>No</v>
      </c>
      <c r="O3340" s="65">
        <f>+Tabla1[[#This Row],[PVL]]*1.055</f>
        <v>155354.184305</v>
      </c>
      <c r="P3340" s="65">
        <f>+Tabla1[[#This Row],[PVL]]*1.43</f>
        <v>210574.86593</v>
      </c>
      <c r="Q3340" s="66" t="str">
        <f>+HYPERLINK(Tabla1[[#This Row],[PAG]])</f>
        <v>https://todomusica.com.ar/mixers-analogicas/10455-f-4.html</v>
      </c>
      <c r="R3340" s="67"/>
      <c r="S3340" s="68"/>
      <c r="T3340" s="69"/>
      <c r="U3340" s="69"/>
      <c r="V3340" s="69"/>
      <c r="W3340" s="69"/>
      <c r="X3340" s="69"/>
      <c r="Y3340" s="35"/>
      <c r="Z3340" s="35" t="s">
        <v>26972</v>
      </c>
      <c r="AA3340" s="36">
        <v>1</v>
      </c>
      <c r="AB3340" s="35" t="s">
        <v>9849</v>
      </c>
      <c r="AC3340" s="35" t="str">
        <f>+IF(Tabla1[[#This Row],[STK]]="no","Sin STK", "STK disponible")</f>
        <v>STK disponible</v>
      </c>
      <c r="AD3340" s="35">
        <f>+I3340*J3340</f>
        <v>0</v>
      </c>
      <c r="AE3340" s="35">
        <f>+I3340*K3340</f>
        <v>0</v>
      </c>
      <c r="AF3340" s="36">
        <f>IF(Tabla1[[#This Row],[ref pack]]=1,Tabla1[[#This Row],[Pedido]],LCM(Tabla1[[#This Row],[MC VIEJO]],Tabla1[[#This Row],[Pedido]]))</f>
        <v>1</v>
      </c>
      <c r="AG3340" s="36">
        <f>+VLOOKUP(Tabla1[[#This Row],[Artículo]],'.'!$B$2:$D$11481,3,)</f>
        <v>1</v>
      </c>
      <c r="AH3340" s="37" t="str">
        <f>+IFERROR(SEARCH("pack",Tabla1[[#This Row],[PACK]]),"")</f>
        <v/>
      </c>
    </row>
    <row r="3341" spans="1:34" ht="24" customHeight="1" x14ac:dyDescent="0.2">
      <c r="A3341" s="50" t="s">
        <v>6273</v>
      </c>
      <c r="B3341" s="60" t="s">
        <v>6344</v>
      </c>
      <c r="C3341" s="61" t="s">
        <v>6345</v>
      </c>
      <c r="D3341" s="52" t="s">
        <v>9841</v>
      </c>
      <c r="E3341" s="53">
        <v>111367.52</v>
      </c>
      <c r="F3341" s="23" t="str">
        <f>+IFERROR(VLOOKUP(Tabla1[[#This Row],[Artículo]],'..'!$B$2:$D$569000,3,),"")</f>
        <v/>
      </c>
      <c r="G3341" s="24" t="str">
        <f>IF(H3341=AF3341,"", "Error MC")</f>
        <v>Error MC</v>
      </c>
      <c r="H3341" s="62"/>
      <c r="I3341" s="54">
        <f>+Tabla1[[#This Row],[MC]]*Tabla1[[#This Row],[Pedido]]*Tabla1[[#This Row],[PVC ]]</f>
        <v>0</v>
      </c>
      <c r="J3341" s="26">
        <v>0.105</v>
      </c>
      <c r="K3341" s="63"/>
      <c r="L3341" s="28" t="s">
        <v>17</v>
      </c>
      <c r="M3341" s="53">
        <v>178438.60500000001</v>
      </c>
      <c r="N3341" s="64" t="str">
        <f>+IF(Tabla1[[#This Row],[F PMPI]]="SÍ","No","Sí")</f>
        <v>No</v>
      </c>
      <c r="O3341" s="65">
        <f>+Tabla1[[#This Row],[PVL]]*1.055</f>
        <v>188252.728275</v>
      </c>
      <c r="P3341" s="65">
        <f>+Tabla1[[#This Row],[PVL]]*1.43</f>
        <v>255167.20514999999</v>
      </c>
      <c r="Q3341" s="66" t="str">
        <f>+HYPERLINK(Tabla1[[#This Row],[PAG]])</f>
        <v>https://todomusica.com.ar/mixers-analogicas/10454-f-7.html</v>
      </c>
      <c r="R3341" s="67"/>
      <c r="S3341" s="68"/>
      <c r="T3341" s="69"/>
      <c r="U3341" s="69"/>
      <c r="V3341" s="69"/>
      <c r="W3341" s="69"/>
      <c r="X3341" s="69"/>
      <c r="Y3341" s="35"/>
      <c r="Z3341" s="35" t="s">
        <v>26973</v>
      </c>
      <c r="AA3341" s="36">
        <v>1</v>
      </c>
      <c r="AB3341" s="35" t="s">
        <v>9849</v>
      </c>
      <c r="AC3341" s="35" t="str">
        <f>+IF(Tabla1[[#This Row],[STK]]="no","Sin STK", "STK disponible")</f>
        <v>STK disponible</v>
      </c>
      <c r="AD3341" s="35">
        <f>+I3341*J3341</f>
        <v>0</v>
      </c>
      <c r="AE3341" s="35">
        <f>+I3341*K3341</f>
        <v>0</v>
      </c>
      <c r="AF3341" s="36">
        <f>IF(Tabla1[[#This Row],[ref pack]]=1,Tabla1[[#This Row],[Pedido]],LCM(Tabla1[[#This Row],[MC VIEJO]],Tabla1[[#This Row],[Pedido]]))</f>
        <v>1</v>
      </c>
      <c r="AG3341" s="36">
        <f>+VLOOKUP(Tabla1[[#This Row],[Artículo]],'.'!$B$2:$D$11481,3,)</f>
        <v>1</v>
      </c>
      <c r="AH3341" s="37" t="str">
        <f>+IFERROR(SEARCH("pack",Tabla1[[#This Row],[PACK]]),"")</f>
        <v/>
      </c>
    </row>
    <row r="3342" spans="1:34" ht="24" customHeight="1" x14ac:dyDescent="0.2">
      <c r="A3342" s="50" t="s">
        <v>6273</v>
      </c>
      <c r="B3342" s="60" t="s">
        <v>6346</v>
      </c>
      <c r="C3342" s="61" t="s">
        <v>6347</v>
      </c>
      <c r="D3342" s="52" t="s">
        <v>27</v>
      </c>
      <c r="E3342" s="53">
        <v>10948.99</v>
      </c>
      <c r="F3342" s="23" t="str">
        <f>+IFERROR(VLOOKUP(Tabla1[[#This Row],[Artículo]],'..'!$B$2:$D$569000,3,),"")</f>
        <v/>
      </c>
      <c r="G3342" s="24" t="str">
        <f>IF(H3342=AF3342,"", "Error MC")</f>
        <v>Error MC</v>
      </c>
      <c r="H3342" s="62"/>
      <c r="I3342" s="54">
        <f>+Tabla1[[#This Row],[MC]]*Tabla1[[#This Row],[Pedido]]*Tabla1[[#This Row],[PVC ]]</f>
        <v>0</v>
      </c>
      <c r="J3342" s="26">
        <v>0.21</v>
      </c>
      <c r="K3342" s="63"/>
      <c r="L3342" s="28" t="s">
        <v>17</v>
      </c>
      <c r="M3342" s="53">
        <v>19210.008000000002</v>
      </c>
      <c r="N3342" s="64" t="str">
        <f>+IF(Tabla1[[#This Row],[F PMPI]]="SÍ","No","Sí")</f>
        <v>No</v>
      </c>
      <c r="O3342" s="65">
        <f>+Tabla1[[#This Row],[PVL]]*1.055</f>
        <v>20266.558440000001</v>
      </c>
      <c r="P3342" s="65">
        <f>+Tabla1[[#This Row],[PVL]]*1.43</f>
        <v>27470.311440000001</v>
      </c>
      <c r="Q3342" s="66" t="str">
        <f>+HYPERLINK(Tabla1[[#This Row],[PAG]])</f>
        <v>https://todomusica.com.ar/microfonos-de-vincha/9498-hm-01.html</v>
      </c>
      <c r="R3342" s="67"/>
      <c r="S3342" s="68"/>
      <c r="T3342" s="69"/>
      <c r="U3342" s="69"/>
      <c r="V3342" s="69"/>
      <c r="W3342" s="69"/>
      <c r="X3342" s="69"/>
      <c r="Y3342" s="35"/>
      <c r="Z3342" s="35" t="s">
        <v>26974</v>
      </c>
      <c r="AA3342" s="36">
        <v>1</v>
      </c>
      <c r="AB3342" s="35" t="s">
        <v>9849</v>
      </c>
      <c r="AC3342" s="35" t="str">
        <f>+IF(Tabla1[[#This Row],[STK]]="no","Sin STK", "STK disponible")</f>
        <v>Sin STK</v>
      </c>
      <c r="AD3342" s="35">
        <f>+I3342*J3342</f>
        <v>0</v>
      </c>
      <c r="AE3342" s="35">
        <f>+I3342*K3342</f>
        <v>0</v>
      </c>
      <c r="AF3342" s="36">
        <f>IF(Tabla1[[#This Row],[ref pack]]=1,Tabla1[[#This Row],[Pedido]],LCM(Tabla1[[#This Row],[MC VIEJO]],Tabla1[[#This Row],[Pedido]]))</f>
        <v>1</v>
      </c>
      <c r="AG3342" s="36">
        <f>+VLOOKUP(Tabla1[[#This Row],[Artículo]],'.'!$B$2:$D$11481,3,)</f>
        <v>1</v>
      </c>
      <c r="AH3342" s="37" t="str">
        <f>+IFERROR(SEARCH("pack",Tabla1[[#This Row],[PACK]]),"")</f>
        <v/>
      </c>
    </row>
    <row r="3343" spans="1:34" ht="24" customHeight="1" x14ac:dyDescent="0.2">
      <c r="A3343" s="50" t="s">
        <v>6273</v>
      </c>
      <c r="B3343" s="60" t="s">
        <v>6348</v>
      </c>
      <c r="C3343" s="61" t="s">
        <v>6349</v>
      </c>
      <c r="D3343" s="52" t="s">
        <v>27</v>
      </c>
      <c r="E3343" s="53">
        <v>10636.05</v>
      </c>
      <c r="F3343" s="23" t="str">
        <f>+IFERROR(VLOOKUP(Tabla1[[#This Row],[Artículo]],'..'!$B$2:$D$569000,3,),"")</f>
        <v/>
      </c>
      <c r="G3343" s="24" t="str">
        <f>IF(H3343=AF3343,"", "Error MC")</f>
        <v>Error MC</v>
      </c>
      <c r="H3343" s="62"/>
      <c r="I3343" s="54">
        <f>+Tabla1[[#This Row],[MC]]*Tabla1[[#This Row],[Pedido]]*Tabla1[[#This Row],[PVC ]]</f>
        <v>0</v>
      </c>
      <c r="J3343" s="26">
        <v>0.21</v>
      </c>
      <c r="K3343" s="63"/>
      <c r="L3343" s="28" t="s">
        <v>17</v>
      </c>
      <c r="M3343" s="53">
        <v>18660.947</v>
      </c>
      <c r="N3343" s="64" t="str">
        <f>+IF(Tabla1[[#This Row],[F PMPI]]="SÍ","No","Sí")</f>
        <v>No</v>
      </c>
      <c r="O3343" s="65">
        <f>+Tabla1[[#This Row],[PVL]]*1.055</f>
        <v>19687.299084999999</v>
      </c>
      <c r="P3343" s="65">
        <f>+Tabla1[[#This Row],[PVL]]*1.43</f>
        <v>26685.154210000001</v>
      </c>
      <c r="Q3343" s="66" t="str">
        <f>+HYPERLINK(Tabla1[[#This Row],[PAG]])</f>
        <v>https://todomusica.com.ar/microfonos-de-vincha/9497-hm-01b.html</v>
      </c>
      <c r="R3343" s="67"/>
      <c r="S3343" s="68"/>
      <c r="T3343" s="69"/>
      <c r="U3343" s="69"/>
      <c r="V3343" s="69"/>
      <c r="W3343" s="69"/>
      <c r="X3343" s="69"/>
      <c r="Y3343" s="35"/>
      <c r="Z3343" s="35" t="s">
        <v>26975</v>
      </c>
      <c r="AA3343" s="36">
        <v>1</v>
      </c>
      <c r="AB3343" s="35" t="s">
        <v>9849</v>
      </c>
      <c r="AC3343" s="35" t="str">
        <f>+IF(Tabla1[[#This Row],[STK]]="no","Sin STK", "STK disponible")</f>
        <v>Sin STK</v>
      </c>
      <c r="AD3343" s="35">
        <f>+I3343*J3343</f>
        <v>0</v>
      </c>
      <c r="AE3343" s="35">
        <f>+I3343*K3343</f>
        <v>0</v>
      </c>
      <c r="AF3343" s="36">
        <f>IF(Tabla1[[#This Row],[ref pack]]=1,Tabla1[[#This Row],[Pedido]],LCM(Tabla1[[#This Row],[MC VIEJO]],Tabla1[[#This Row],[Pedido]]))</f>
        <v>1</v>
      </c>
      <c r="AG3343" s="36">
        <f>+VLOOKUP(Tabla1[[#This Row],[Artículo]],'.'!$B$2:$D$11481,3,)</f>
        <v>1</v>
      </c>
      <c r="AH3343" s="37" t="str">
        <f>+IFERROR(SEARCH("pack",Tabla1[[#This Row],[PACK]]),"")</f>
        <v/>
      </c>
    </row>
    <row r="3344" spans="1:34" ht="24" customHeight="1" x14ac:dyDescent="0.2">
      <c r="A3344" s="50" t="s">
        <v>6273</v>
      </c>
      <c r="B3344" s="60" t="s">
        <v>6352</v>
      </c>
      <c r="C3344" s="61" t="s">
        <v>6353</v>
      </c>
      <c r="D3344" s="52" t="s">
        <v>9841</v>
      </c>
      <c r="E3344" s="53">
        <v>17565.88</v>
      </c>
      <c r="F3344" s="23" t="str">
        <f>+IFERROR(VLOOKUP(Tabla1[[#This Row],[Artículo]],'..'!$B$2:$D$569000,3,),"")</f>
        <v/>
      </c>
      <c r="G3344" s="24" t="str">
        <f>IF(H3344=AF3344,"", "Error MC")</f>
        <v>Error MC</v>
      </c>
      <c r="H3344" s="62"/>
      <c r="I3344" s="54">
        <f>+Tabla1[[#This Row],[MC]]*Tabla1[[#This Row],[Pedido]]*Tabla1[[#This Row],[PVC ]]</f>
        <v>0</v>
      </c>
      <c r="J3344" s="26">
        <v>0.21</v>
      </c>
      <c r="K3344" s="63"/>
      <c r="L3344" s="28" t="s">
        <v>17</v>
      </c>
      <c r="M3344" s="53">
        <v>30819.341</v>
      </c>
      <c r="N3344" s="64" t="str">
        <f>+IF(Tabla1[[#This Row],[F PMPI]]="SÍ","No","Sí")</f>
        <v>No</v>
      </c>
      <c r="O3344" s="65">
        <f>+Tabla1[[#This Row],[PVL]]*1.055</f>
        <v>32514.404755</v>
      </c>
      <c r="P3344" s="65">
        <f>+Tabla1[[#This Row],[PVL]]*1.43</f>
        <v>44071.657630000002</v>
      </c>
      <c r="Q3344" s="66" t="str">
        <f>+HYPERLINK(Tabla1[[#This Row],[PAG]])</f>
        <v>https://todomusica.com.ar/microfonos-dinamicos/7113-ktv-53.html</v>
      </c>
      <c r="R3344" s="67"/>
      <c r="S3344" s="68"/>
      <c r="T3344" s="69"/>
      <c r="U3344" s="69"/>
      <c r="V3344" s="69"/>
      <c r="W3344" s="69"/>
      <c r="X3344" s="69"/>
      <c r="Y3344" s="35"/>
      <c r="Z3344" s="35" t="s">
        <v>6354</v>
      </c>
      <c r="AA3344" s="36">
        <v>1</v>
      </c>
      <c r="AB3344" s="35" t="s">
        <v>9849</v>
      </c>
      <c r="AC3344" s="35" t="str">
        <f>+IF(Tabla1[[#This Row],[STK]]="no","Sin STK", "STK disponible")</f>
        <v>STK disponible</v>
      </c>
      <c r="AD3344" s="35">
        <f>+I3344*J3344</f>
        <v>0</v>
      </c>
      <c r="AE3344" s="35">
        <f>+I3344*K3344</f>
        <v>0</v>
      </c>
      <c r="AF3344" s="36">
        <f>IF(Tabla1[[#This Row],[ref pack]]=1,Tabla1[[#This Row],[Pedido]],LCM(Tabla1[[#This Row],[MC VIEJO]],Tabla1[[#This Row],[Pedido]]))</f>
        <v>1</v>
      </c>
      <c r="AG3344" s="36">
        <f>+VLOOKUP(Tabla1[[#This Row],[Artículo]],'.'!$B$2:$D$11481,3,)</f>
        <v>1</v>
      </c>
      <c r="AH3344" s="37" t="str">
        <f>+IFERROR(SEARCH("pack",Tabla1[[#This Row],[PACK]]),"")</f>
        <v/>
      </c>
    </row>
    <row r="3345" spans="1:34" ht="24" customHeight="1" x14ac:dyDescent="0.2">
      <c r="A3345" s="50" t="s">
        <v>6273</v>
      </c>
      <c r="B3345" s="60" t="s">
        <v>6355</v>
      </c>
      <c r="C3345" s="61" t="s">
        <v>6356</v>
      </c>
      <c r="D3345" s="52" t="s">
        <v>9841</v>
      </c>
      <c r="E3345" s="53">
        <v>17614.009999999998</v>
      </c>
      <c r="F3345" s="23" t="str">
        <f>+IFERROR(VLOOKUP(Tabla1[[#This Row],[Artículo]],'..'!$B$2:$D$569000,3,),"")</f>
        <v/>
      </c>
      <c r="G3345" s="24" t="str">
        <f>IF(H3345=AF3345,"", "Error MC")</f>
        <v>Error MC</v>
      </c>
      <c r="H3345" s="62"/>
      <c r="I3345" s="54">
        <f>+Tabla1[[#This Row],[MC]]*Tabla1[[#This Row],[Pedido]]*Tabla1[[#This Row],[PVC ]]</f>
        <v>0</v>
      </c>
      <c r="J3345" s="26">
        <v>0.21</v>
      </c>
      <c r="K3345" s="63"/>
      <c r="L3345" s="28" t="s">
        <v>17</v>
      </c>
      <c r="M3345" s="53">
        <v>30903.775000000001</v>
      </c>
      <c r="N3345" s="64" t="str">
        <f>+IF(Tabla1[[#This Row],[F PMPI]]="SÍ","No","Sí")</f>
        <v>No</v>
      </c>
      <c r="O3345" s="65">
        <f>+Tabla1[[#This Row],[PVL]]*1.055</f>
        <v>32603.482625000001</v>
      </c>
      <c r="P3345" s="65">
        <f>+Tabla1[[#This Row],[PVL]]*1.43</f>
        <v>44192.398249999998</v>
      </c>
      <c r="Q3345" s="66" t="str">
        <f>+HYPERLINK(Tabla1[[#This Row],[PAG]])</f>
        <v>https://todomusica.com.ar/microfonos-dinamicos/7385-microfono-vocal-metalico-dinamico-cardioide-60hz-17khz-co.html</v>
      </c>
      <c r="R3345" s="67"/>
      <c r="S3345" s="68"/>
      <c r="T3345" s="69"/>
      <c r="U3345" s="69"/>
      <c r="V3345" s="69"/>
      <c r="W3345" s="69"/>
      <c r="X3345" s="69"/>
      <c r="Y3345" s="35"/>
      <c r="Z3345" s="35" t="s">
        <v>6357</v>
      </c>
      <c r="AA3345" s="36">
        <v>1</v>
      </c>
      <c r="AB3345" s="35" t="s">
        <v>9849</v>
      </c>
      <c r="AC3345" s="35" t="str">
        <f>+IF(Tabla1[[#This Row],[STK]]="no","Sin STK", "STK disponible")</f>
        <v>STK disponible</v>
      </c>
      <c r="AD3345" s="35">
        <f>+I3345*J3345</f>
        <v>0</v>
      </c>
      <c r="AE3345" s="35">
        <f>+I3345*K3345</f>
        <v>0</v>
      </c>
      <c r="AF3345" s="36">
        <f>IF(Tabla1[[#This Row],[ref pack]]=1,Tabla1[[#This Row],[Pedido]],LCM(Tabla1[[#This Row],[MC VIEJO]],Tabla1[[#This Row],[Pedido]]))</f>
        <v>1</v>
      </c>
      <c r="AG3345" s="36">
        <f>+VLOOKUP(Tabla1[[#This Row],[Artículo]],'.'!$B$2:$D$11481,3,)</f>
        <v>1</v>
      </c>
      <c r="AH3345" s="37" t="str">
        <f>+IFERROR(SEARCH("pack",Tabla1[[#This Row],[PACK]]),"")</f>
        <v/>
      </c>
    </row>
    <row r="3346" spans="1:34" ht="24" customHeight="1" x14ac:dyDescent="0.2">
      <c r="A3346" s="50" t="s">
        <v>6273</v>
      </c>
      <c r="B3346" s="60" t="s">
        <v>6360</v>
      </c>
      <c r="C3346" s="61" t="s">
        <v>9866</v>
      </c>
      <c r="D3346" s="52" t="s">
        <v>27</v>
      </c>
      <c r="E3346" s="53">
        <v>1806.84</v>
      </c>
      <c r="F3346" s="23" t="str">
        <f>+IFERROR(VLOOKUP(Tabla1[[#This Row],[Artículo]],'..'!$B$2:$D$569000,3,),"")</f>
        <v/>
      </c>
      <c r="G3346" s="24" t="str">
        <f>IF(H3346=AF3346,"", "Error MC")</f>
        <v>Error MC</v>
      </c>
      <c r="H3346" s="62"/>
      <c r="I3346" s="54">
        <f>+Tabla1[[#This Row],[MC]]*Tabla1[[#This Row],[Pedido]]*Tabla1[[#This Row],[PVC ]]</f>
        <v>0</v>
      </c>
      <c r="J3346" s="26">
        <v>0.21</v>
      </c>
      <c r="K3346" s="63"/>
      <c r="L3346" s="28" t="s">
        <v>17</v>
      </c>
      <c r="M3346" s="53">
        <v>3170.1030000000001</v>
      </c>
      <c r="N3346" s="64" t="str">
        <f>+IF(Tabla1[[#This Row],[F PMPI]]="SÍ","No","Sí")</f>
        <v>No</v>
      </c>
      <c r="O3346" s="65">
        <f>+Tabla1[[#This Row],[PVL]]*1.055</f>
        <v>3344.4586649999997</v>
      </c>
      <c r="P3346" s="65">
        <f>+Tabla1[[#This Row],[PVL]]*1.43</f>
        <v>4533.2472900000002</v>
      </c>
      <c r="Q3346" s="66" t="str">
        <f>+HYPERLINK(Tabla1[[#This Row],[PAG]])</f>
        <v>https://todomusica.com.ar/cables-xlr/9758-c-cc-6m.html</v>
      </c>
      <c r="R3346" s="67"/>
      <c r="S3346" s="68"/>
      <c r="T3346" s="69"/>
      <c r="U3346" s="69"/>
      <c r="V3346" s="69"/>
      <c r="W3346" s="69"/>
      <c r="X3346" s="69"/>
      <c r="Y3346" s="35"/>
      <c r="Z3346" s="35" t="s">
        <v>26962</v>
      </c>
      <c r="AA3346" s="36">
        <v>1</v>
      </c>
      <c r="AB3346" s="35" t="s">
        <v>9849</v>
      </c>
      <c r="AC3346" s="35" t="str">
        <f>+IF(Tabla1[[#This Row],[STK]]="no","Sin STK", "STK disponible")</f>
        <v>Sin STK</v>
      </c>
      <c r="AD3346" s="35">
        <f>+I3346*J3346</f>
        <v>0</v>
      </c>
      <c r="AE3346" s="35">
        <f>+I3346*K3346</f>
        <v>0</v>
      </c>
      <c r="AF3346" s="36">
        <f>IF(Tabla1[[#This Row],[ref pack]]=1,Tabla1[[#This Row],[Pedido]],LCM(Tabla1[[#This Row],[MC VIEJO]],Tabla1[[#This Row],[Pedido]]))</f>
        <v>1</v>
      </c>
      <c r="AG3346" s="36">
        <f>+VLOOKUP(Tabla1[[#This Row],[Artículo]],'.'!$B$2:$D$11481,3,)</f>
        <v>1</v>
      </c>
      <c r="AH3346" s="37" t="str">
        <f>+IFERROR(SEARCH("pack",Tabla1[[#This Row],[PACK]]),"")</f>
        <v/>
      </c>
    </row>
    <row r="3347" spans="1:34" ht="24" customHeight="1" x14ac:dyDescent="0.2">
      <c r="A3347" s="50" t="s">
        <v>6273</v>
      </c>
      <c r="B3347" s="60" t="s">
        <v>6361</v>
      </c>
      <c r="C3347" s="61" t="s">
        <v>9867</v>
      </c>
      <c r="D3347" s="52" t="s">
        <v>27</v>
      </c>
      <c r="E3347" s="53">
        <v>2268.13</v>
      </c>
      <c r="F3347" s="23" t="str">
        <f>+IFERROR(VLOOKUP(Tabla1[[#This Row],[Artículo]],'..'!$B$2:$D$569000,3,),"")</f>
        <v/>
      </c>
      <c r="G3347" s="24" t="str">
        <f>IF(H3347=AF3347,"", "Error MC")</f>
        <v>Error MC</v>
      </c>
      <c r="H3347" s="62"/>
      <c r="I3347" s="54">
        <f>+Tabla1[[#This Row],[MC]]*Tabla1[[#This Row],[Pedido]]*Tabla1[[#This Row],[PVC ]]</f>
        <v>0</v>
      </c>
      <c r="J3347" s="26">
        <v>0.21</v>
      </c>
      <c r="K3347" s="63"/>
      <c r="L3347" s="28" t="s">
        <v>17</v>
      </c>
      <c r="M3347" s="53">
        <v>3979.4360000000001</v>
      </c>
      <c r="N3347" s="64" t="str">
        <f>+IF(Tabla1[[#This Row],[F PMPI]]="SÍ","No","Sí")</f>
        <v>No</v>
      </c>
      <c r="O3347" s="65">
        <f>+Tabla1[[#This Row],[PVL]]*1.055</f>
        <v>4198.3049799999999</v>
      </c>
      <c r="P3347" s="65">
        <f>+Tabla1[[#This Row],[PVL]]*1.43</f>
        <v>5690.5934799999995</v>
      </c>
      <c r="Q3347" s="66" t="str">
        <f>+HYPERLINK(Tabla1[[#This Row],[PAG]])</f>
        <v>https://todomusica.com.ar/cables-xlr/9758-c-cc-6m.html</v>
      </c>
      <c r="R3347" s="67"/>
      <c r="S3347" s="68"/>
      <c r="T3347" s="69"/>
      <c r="U3347" s="69"/>
      <c r="V3347" s="69"/>
      <c r="W3347" s="69"/>
      <c r="X3347" s="69"/>
      <c r="Y3347" s="35"/>
      <c r="Z3347" s="35" t="s">
        <v>26962</v>
      </c>
      <c r="AA3347" s="36">
        <v>1</v>
      </c>
      <c r="AB3347" s="35" t="s">
        <v>9849</v>
      </c>
      <c r="AC3347" s="35" t="str">
        <f>+IF(Tabla1[[#This Row],[STK]]="no","Sin STK", "STK disponible")</f>
        <v>Sin STK</v>
      </c>
      <c r="AD3347" s="35">
        <f>+I3347*J3347</f>
        <v>0</v>
      </c>
      <c r="AE3347" s="35">
        <f>+I3347*K3347</f>
        <v>0</v>
      </c>
      <c r="AF3347" s="36">
        <f>IF(Tabla1[[#This Row],[ref pack]]=1,Tabla1[[#This Row],[Pedido]],LCM(Tabla1[[#This Row],[MC VIEJO]],Tabla1[[#This Row],[Pedido]]))</f>
        <v>1</v>
      </c>
      <c r="AG3347" s="36">
        <f>+VLOOKUP(Tabla1[[#This Row],[Artículo]],'.'!$B$2:$D$11481,3,)</f>
        <v>1</v>
      </c>
      <c r="AH3347" s="37" t="str">
        <f>+IFERROR(SEARCH("pack",Tabla1[[#This Row],[PACK]]),"")</f>
        <v/>
      </c>
    </row>
    <row r="3348" spans="1:34" ht="24" customHeight="1" x14ac:dyDescent="0.2">
      <c r="A3348" s="50" t="s">
        <v>6273</v>
      </c>
      <c r="B3348" s="60" t="s">
        <v>6362</v>
      </c>
      <c r="C3348" s="61" t="s">
        <v>6363</v>
      </c>
      <c r="D3348" s="52" t="s">
        <v>27</v>
      </c>
      <c r="E3348" s="53">
        <v>130323</v>
      </c>
      <c r="F3348" s="23" t="str">
        <f>+IFERROR(VLOOKUP(Tabla1[[#This Row],[Artículo]],'..'!$B$2:$D$569000,3,),"")</f>
        <v/>
      </c>
      <c r="G3348" s="24" t="str">
        <f>IF(H3348=AF3348,"", "Error MC")</f>
        <v>Error MC</v>
      </c>
      <c r="H3348" s="62"/>
      <c r="I3348" s="54">
        <f>+Tabla1[[#This Row],[MC]]*Tabla1[[#This Row],[Pedido]]*Tabla1[[#This Row],[PVC ]]</f>
        <v>0</v>
      </c>
      <c r="J3348" s="26">
        <v>0.21</v>
      </c>
      <c r="K3348" s="63"/>
      <c r="L3348" s="28" t="s">
        <v>17</v>
      </c>
      <c r="M3348" s="53">
        <v>228651.704</v>
      </c>
      <c r="N3348" s="64" t="str">
        <f>+IF(Tabla1[[#This Row],[F PMPI]]="SÍ","No","Sí")</f>
        <v>No</v>
      </c>
      <c r="O3348" s="65">
        <f>+Tabla1[[#This Row],[PVL]]*1.055</f>
        <v>241227.54771999997</v>
      </c>
      <c r="P3348" s="65">
        <f>+Tabla1[[#This Row],[PVL]]*1.43</f>
        <v>326971.93672</v>
      </c>
      <c r="Q3348" s="66" t="str">
        <f>+HYPERLINK(Tabla1[[#This Row],[PAG]])</f>
        <v>https://todomusica.com.ar/sistemas-completos/7124-mu-626.html</v>
      </c>
      <c r="R3348" s="67"/>
      <c r="S3348" s="68"/>
      <c r="T3348" s="69"/>
      <c r="U3348" s="69"/>
      <c r="V3348" s="69"/>
      <c r="W3348" s="69"/>
      <c r="X3348" s="69"/>
      <c r="Y3348" s="35"/>
      <c r="Z3348" s="35" t="s">
        <v>26976</v>
      </c>
      <c r="AA3348" s="36">
        <v>1</v>
      </c>
      <c r="AB3348" s="35" t="s">
        <v>9849</v>
      </c>
      <c r="AC3348" s="35" t="str">
        <f>+IF(Tabla1[[#This Row],[STK]]="no","Sin STK", "STK disponible")</f>
        <v>Sin STK</v>
      </c>
      <c r="AD3348" s="35">
        <f>+I3348*J3348</f>
        <v>0</v>
      </c>
      <c r="AE3348" s="35">
        <f>+I3348*K3348</f>
        <v>0</v>
      </c>
      <c r="AF3348" s="36">
        <f>IF(Tabla1[[#This Row],[ref pack]]=1,Tabla1[[#This Row],[Pedido]],LCM(Tabla1[[#This Row],[MC VIEJO]],Tabla1[[#This Row],[Pedido]]))</f>
        <v>1</v>
      </c>
      <c r="AG3348" s="36">
        <f>+VLOOKUP(Tabla1[[#This Row],[Artículo]],'.'!$B$2:$D$11481,3,)</f>
        <v>1</v>
      </c>
      <c r="AH3348" s="37" t="str">
        <f>+IFERROR(SEARCH("pack",Tabla1[[#This Row],[PACK]]),"")</f>
        <v/>
      </c>
    </row>
    <row r="3349" spans="1:34" ht="24" customHeight="1" x14ac:dyDescent="0.2">
      <c r="A3349" s="50" t="s">
        <v>6273</v>
      </c>
      <c r="B3349" s="60" t="s">
        <v>6364</v>
      </c>
      <c r="C3349" s="61" t="s">
        <v>6365</v>
      </c>
      <c r="D3349" s="52" t="s">
        <v>27</v>
      </c>
      <c r="E3349" s="53">
        <v>130323</v>
      </c>
      <c r="F3349" s="23" t="str">
        <f>+IFERROR(VLOOKUP(Tabla1[[#This Row],[Artículo]],'..'!$B$2:$D$569000,3,),"")</f>
        <v/>
      </c>
      <c r="G3349" s="24" t="str">
        <f>IF(H3349=AF3349,"", "Error MC")</f>
        <v>Error MC</v>
      </c>
      <c r="H3349" s="62"/>
      <c r="I3349" s="54">
        <f>+Tabla1[[#This Row],[MC]]*Tabla1[[#This Row],[Pedido]]*Tabla1[[#This Row],[PVC ]]</f>
        <v>0</v>
      </c>
      <c r="J3349" s="26">
        <v>0.21</v>
      </c>
      <c r="K3349" s="63"/>
      <c r="L3349" s="28" t="s">
        <v>17</v>
      </c>
      <c r="M3349" s="53">
        <v>228651.704</v>
      </c>
      <c r="N3349" s="64" t="str">
        <f>+IF(Tabla1[[#This Row],[F PMPI]]="SÍ","No","Sí")</f>
        <v>No</v>
      </c>
      <c r="O3349" s="65">
        <f>+Tabla1[[#This Row],[PVL]]*1.055</f>
        <v>241227.54771999997</v>
      </c>
      <c r="P3349" s="65">
        <f>+Tabla1[[#This Row],[PVL]]*1.43</f>
        <v>326971.93672</v>
      </c>
      <c r="Q3349" s="66" t="str">
        <f>+HYPERLINK(Tabla1[[#This Row],[PAG]])</f>
        <v>https://todomusica.com.ar/sistemas-completos/7388-headset-handheld-wireless.html</v>
      </c>
      <c r="R3349" s="67"/>
      <c r="S3349" s="68"/>
      <c r="T3349" s="69"/>
      <c r="U3349" s="69"/>
      <c r="V3349" s="69"/>
      <c r="W3349" s="69"/>
      <c r="X3349" s="69"/>
      <c r="Y3349" s="35"/>
      <c r="Z3349" s="35" t="s">
        <v>26971</v>
      </c>
      <c r="AA3349" s="36">
        <v>1</v>
      </c>
      <c r="AB3349" s="35" t="s">
        <v>9849</v>
      </c>
      <c r="AC3349" s="35" t="str">
        <f>+IF(Tabla1[[#This Row],[STK]]="no","Sin STK", "STK disponible")</f>
        <v>Sin STK</v>
      </c>
      <c r="AD3349" s="35">
        <f>+I3349*J3349</f>
        <v>0</v>
      </c>
      <c r="AE3349" s="35">
        <f>+I3349*K3349</f>
        <v>0</v>
      </c>
      <c r="AF3349" s="36">
        <f>IF(Tabla1[[#This Row],[ref pack]]=1,Tabla1[[#This Row],[Pedido]],LCM(Tabla1[[#This Row],[MC VIEJO]],Tabla1[[#This Row],[Pedido]]))</f>
        <v>1</v>
      </c>
      <c r="AG3349" s="36">
        <f>+VLOOKUP(Tabla1[[#This Row],[Artículo]],'.'!$B$2:$D$11481,3,)</f>
        <v>1</v>
      </c>
      <c r="AH3349" s="37" t="str">
        <f>+IFERROR(SEARCH("pack",Tabla1[[#This Row],[PACK]]),"")</f>
        <v/>
      </c>
    </row>
    <row r="3350" spans="1:34" ht="24" customHeight="1" x14ac:dyDescent="0.2">
      <c r="A3350" s="50" t="s">
        <v>6273</v>
      </c>
      <c r="B3350" s="60" t="s">
        <v>6366</v>
      </c>
      <c r="C3350" s="61" t="s">
        <v>6367</v>
      </c>
      <c r="D3350" s="52" t="s">
        <v>27</v>
      </c>
      <c r="E3350" s="53">
        <v>136027.07999999999</v>
      </c>
      <c r="F3350" s="23" t="str">
        <f>+IFERROR(VLOOKUP(Tabla1[[#This Row],[Artículo]],'..'!$B$2:$D$569000,3,),"")</f>
        <v/>
      </c>
      <c r="G3350" s="24" t="str">
        <f>IF(H3350=AF3350,"", "Error MC")</f>
        <v>Error MC</v>
      </c>
      <c r="H3350" s="62"/>
      <c r="I3350" s="54">
        <f>+Tabla1[[#This Row],[MC]]*Tabla1[[#This Row],[Pedido]]*Tabla1[[#This Row],[PVC ]]</f>
        <v>0</v>
      </c>
      <c r="J3350" s="26">
        <v>0.21</v>
      </c>
      <c r="K3350" s="63"/>
      <c r="L3350" s="28" t="s">
        <v>17</v>
      </c>
      <c r="M3350" s="53">
        <v>238659.51699999999</v>
      </c>
      <c r="N3350" s="64" t="str">
        <f>+IF(Tabla1[[#This Row],[F PMPI]]="SÍ","No","Sí")</f>
        <v>No</v>
      </c>
      <c r="O3350" s="65">
        <f>+Tabla1[[#This Row],[PVL]]*1.055</f>
        <v>251785.79043499997</v>
      </c>
      <c r="P3350" s="65">
        <f>+Tabla1[[#This Row],[PVL]]*1.43</f>
        <v>341283.10930999997</v>
      </c>
      <c r="Q3350" s="66" t="str">
        <f>+HYPERLINK(Tabla1[[#This Row],[PAG]])</f>
        <v>https://todomusica.com.ar/sistemas-completos/7388-headset-handheld-wireless.html</v>
      </c>
      <c r="R3350" s="67"/>
      <c r="S3350" s="68"/>
      <c r="T3350" s="69"/>
      <c r="U3350" s="69"/>
      <c r="V3350" s="69"/>
      <c r="W3350" s="69"/>
      <c r="X3350" s="69"/>
      <c r="Y3350" s="35"/>
      <c r="Z3350" s="35" t="s">
        <v>26971</v>
      </c>
      <c r="AA3350" s="36">
        <v>1</v>
      </c>
      <c r="AB3350" s="35" t="s">
        <v>9849</v>
      </c>
      <c r="AC3350" s="35" t="str">
        <f>+IF(Tabla1[[#This Row],[STK]]="no","Sin STK", "STK disponible")</f>
        <v>Sin STK</v>
      </c>
      <c r="AD3350" s="35">
        <f>+I3350*J3350</f>
        <v>0</v>
      </c>
      <c r="AE3350" s="35">
        <f>+I3350*K3350</f>
        <v>0</v>
      </c>
      <c r="AF3350" s="36">
        <f>IF(Tabla1[[#This Row],[ref pack]]=1,Tabla1[[#This Row],[Pedido]],LCM(Tabla1[[#This Row],[MC VIEJO]],Tabla1[[#This Row],[Pedido]]))</f>
        <v>1</v>
      </c>
      <c r="AG3350" s="36">
        <f>+VLOOKUP(Tabla1[[#This Row],[Artículo]],'.'!$B$2:$D$11481,3,)</f>
        <v>1</v>
      </c>
      <c r="AH3350" s="37" t="str">
        <f>+IFERROR(SEARCH("pack",Tabla1[[#This Row],[PACK]]),"")</f>
        <v/>
      </c>
    </row>
    <row r="3351" spans="1:34" ht="24" customHeight="1" x14ac:dyDescent="0.2">
      <c r="A3351" s="50" t="s">
        <v>6273</v>
      </c>
      <c r="B3351" s="60" t="s">
        <v>6368</v>
      </c>
      <c r="C3351" s="61" t="s">
        <v>6369</v>
      </c>
      <c r="D3351" s="52" t="s">
        <v>9841</v>
      </c>
      <c r="E3351" s="53">
        <v>10349.89</v>
      </c>
      <c r="F3351" s="23" t="str">
        <f>+IFERROR(VLOOKUP(Tabla1[[#This Row],[Artículo]],'..'!$B$2:$D$569000,3,),"")</f>
        <v/>
      </c>
      <c r="G3351" s="24" t="str">
        <f>IF(H3351=AF3351,"", "Error MC")</f>
        <v>Error MC</v>
      </c>
      <c r="H3351" s="62"/>
      <c r="I3351" s="54">
        <f>+Tabla1[[#This Row],[MC]]*Tabla1[[#This Row],[Pedido]]*Tabla1[[#This Row],[PVC ]]</f>
        <v>0</v>
      </c>
      <c r="J3351" s="26">
        <v>0.21</v>
      </c>
      <c r="K3351" s="63"/>
      <c r="L3351" s="28" t="s">
        <v>17</v>
      </c>
      <c r="M3351" s="53">
        <v>18158.881000000001</v>
      </c>
      <c r="N3351" s="64" t="str">
        <f>+IF(Tabla1[[#This Row],[F PMPI]]="SÍ","No","Sí")</f>
        <v>No</v>
      </c>
      <c r="O3351" s="65">
        <f>+Tabla1[[#This Row],[PVL]]*1.055</f>
        <v>19157.619455</v>
      </c>
      <c r="P3351" s="65">
        <f>+Tabla1[[#This Row],[PVL]]*1.43</f>
        <v>25967.199830000001</v>
      </c>
      <c r="Q3351" s="66" t="str">
        <f>+HYPERLINK(Tabla1[[#This Row],[PAG]])</f>
        <v>https://todomusica.com.ar/sistemas-completos/7388-headset-handheld-wireless.html</v>
      </c>
      <c r="R3351" s="67"/>
      <c r="S3351" s="68"/>
      <c r="T3351" s="69"/>
      <c r="U3351" s="69"/>
      <c r="V3351" s="69"/>
      <c r="W3351" s="69"/>
      <c r="X3351" s="69"/>
      <c r="Y3351" s="35"/>
      <c r="Z3351" s="35" t="s">
        <v>26971</v>
      </c>
      <c r="AA3351" s="36">
        <v>1</v>
      </c>
      <c r="AB3351" s="35" t="s">
        <v>9849</v>
      </c>
      <c r="AC3351" s="35" t="str">
        <f>+IF(Tabla1[[#This Row],[STK]]="no","Sin STK", "STK disponible")</f>
        <v>STK disponible</v>
      </c>
      <c r="AD3351" s="35">
        <f>+I3351*J3351</f>
        <v>0</v>
      </c>
      <c r="AE3351" s="35">
        <f>+I3351*K3351</f>
        <v>0</v>
      </c>
      <c r="AF3351" s="36">
        <f>IF(Tabla1[[#This Row],[ref pack]]=1,Tabla1[[#This Row],[Pedido]],LCM(Tabla1[[#This Row],[MC VIEJO]],Tabla1[[#This Row],[Pedido]]))</f>
        <v>1</v>
      </c>
      <c r="AG3351" s="36">
        <f>+VLOOKUP(Tabla1[[#This Row],[Artículo]],'.'!$B$2:$D$11481,3,)</f>
        <v>1</v>
      </c>
      <c r="AH3351" s="37" t="str">
        <f>+IFERROR(SEARCH("pack",Tabla1[[#This Row],[PACK]]),"")</f>
        <v/>
      </c>
    </row>
    <row r="3352" spans="1:34" ht="24" customHeight="1" x14ac:dyDescent="0.2">
      <c r="A3352" s="50" t="s">
        <v>6273</v>
      </c>
      <c r="B3352" s="60" t="s">
        <v>6370</v>
      </c>
      <c r="C3352" s="61" t="s">
        <v>9957</v>
      </c>
      <c r="D3352" s="52" t="s">
        <v>9841</v>
      </c>
      <c r="E3352" s="53">
        <v>82239.53</v>
      </c>
      <c r="F3352" s="23" t="str">
        <f>+IFERROR(VLOOKUP(Tabla1[[#This Row],[Artículo]],'..'!$B$2:$D$569000,3,),"")</f>
        <v/>
      </c>
      <c r="G3352" s="24" t="str">
        <f>IF(H3352=AF3352,"", "Error MC")</f>
        <v>Error MC</v>
      </c>
      <c r="H3352" s="62"/>
      <c r="I3352" s="54">
        <f>+Tabla1[[#This Row],[MC]]*Tabla1[[#This Row],[Pedido]]*Tabla1[[#This Row],[PVC ]]</f>
        <v>0</v>
      </c>
      <c r="J3352" s="26">
        <v>0.105</v>
      </c>
      <c r="K3352" s="63"/>
      <c r="L3352" s="28" t="s">
        <v>17</v>
      </c>
      <c r="M3352" s="53">
        <v>131768.28899999999</v>
      </c>
      <c r="N3352" s="64" t="str">
        <f>+IF(Tabla1[[#This Row],[F PMPI]]="SÍ","No","Sí")</f>
        <v>No</v>
      </c>
      <c r="O3352" s="65">
        <f>+Tabla1[[#This Row],[PVL]]*1.055</f>
        <v>139015.54489499997</v>
      </c>
      <c r="P3352" s="65">
        <f>+Tabla1[[#This Row],[PVL]]*1.43</f>
        <v>188428.65326999998</v>
      </c>
      <c r="Q3352" s="66" t="str">
        <f>+HYPERLINK(Tabla1[[#This Row],[PAG]])</f>
        <v>https://todomusica.com.ar/mixers-analogicas/10453-mx400.html</v>
      </c>
      <c r="R3352" s="67"/>
      <c r="S3352" s="68"/>
      <c r="T3352" s="69"/>
      <c r="U3352" s="69"/>
      <c r="V3352" s="69"/>
      <c r="W3352" s="69"/>
      <c r="X3352" s="69"/>
      <c r="Y3352" s="35"/>
      <c r="Z3352" s="35" t="s">
        <v>26977</v>
      </c>
      <c r="AA3352" s="36">
        <v>1</v>
      </c>
      <c r="AB3352" s="35" t="s">
        <v>9849</v>
      </c>
      <c r="AC3352" s="35" t="str">
        <f>+IF(Tabla1[[#This Row],[STK]]="no","Sin STK", "STK disponible")</f>
        <v>STK disponible</v>
      </c>
      <c r="AD3352" s="35">
        <f>+I3352*J3352</f>
        <v>0</v>
      </c>
      <c r="AE3352" s="35">
        <f>+I3352*K3352</f>
        <v>0</v>
      </c>
      <c r="AF3352" s="36">
        <f>IF(Tabla1[[#This Row],[ref pack]]=1,Tabla1[[#This Row],[Pedido]],LCM(Tabla1[[#This Row],[MC VIEJO]],Tabla1[[#This Row],[Pedido]]))</f>
        <v>1</v>
      </c>
      <c r="AG3352" s="36">
        <f>+VLOOKUP(Tabla1[[#This Row],[Artículo]],'.'!$B$2:$D$11481,3,)</f>
        <v>1</v>
      </c>
      <c r="AH3352" s="37" t="str">
        <f>+IFERROR(SEARCH("pack",Tabla1[[#This Row],[PACK]]),"")</f>
        <v/>
      </c>
    </row>
    <row r="3353" spans="1:34" ht="24" customHeight="1" x14ac:dyDescent="0.2">
      <c r="A3353" s="50" t="s">
        <v>6273</v>
      </c>
      <c r="B3353" s="60" t="s">
        <v>6372</v>
      </c>
      <c r="C3353" s="61" t="s">
        <v>6371</v>
      </c>
      <c r="D3353" s="52" t="s">
        <v>27</v>
      </c>
      <c r="E3353" s="53">
        <v>50130.17</v>
      </c>
      <c r="F3353" s="23" t="str">
        <f>+IFERROR(VLOOKUP(Tabla1[[#This Row],[Artículo]],'..'!$B$2:$D$569000,3,),"")</f>
        <v/>
      </c>
      <c r="G3353" s="24" t="str">
        <f>IF(H3353=AF3353,"", "Error MC")</f>
        <v>Error MC</v>
      </c>
      <c r="H3353" s="62"/>
      <c r="I3353" s="54">
        <f>+Tabla1[[#This Row],[MC]]*Tabla1[[#This Row],[Pedido]]*Tabla1[[#This Row],[PVC ]]</f>
        <v>0</v>
      </c>
      <c r="J3353" s="26">
        <v>0.105</v>
      </c>
      <c r="K3353" s="63"/>
      <c r="L3353" s="28" t="s">
        <v>17</v>
      </c>
      <c r="M3353" s="53">
        <v>80321.069000000003</v>
      </c>
      <c r="N3353" s="64" t="str">
        <f>+IF(Tabla1[[#This Row],[F PMPI]]="SÍ","No","Sí")</f>
        <v>No</v>
      </c>
      <c r="O3353" s="65">
        <f>+Tabla1[[#This Row],[PVL]]*1.055</f>
        <v>84738.727794999999</v>
      </c>
      <c r="P3353" s="65">
        <f>+Tabla1[[#This Row],[PVL]]*1.43</f>
        <v>114859.12867000001</v>
      </c>
      <c r="Q3353" s="66" t="str">
        <f>+HYPERLINK(Tabla1[[#This Row],[PAG]])</f>
        <v>https://todomusica.com.ar/mixers-analogicas/10458-m4u.html</v>
      </c>
      <c r="R3353" s="67"/>
      <c r="S3353" s="68"/>
      <c r="T3353" s="69"/>
      <c r="U3353" s="69"/>
      <c r="V3353" s="69"/>
      <c r="W3353" s="69"/>
      <c r="X3353" s="69"/>
      <c r="Y3353" s="35"/>
      <c r="Z3353" s="35" t="s">
        <v>26978</v>
      </c>
      <c r="AA3353" s="36">
        <v>1</v>
      </c>
      <c r="AB3353" s="35" t="s">
        <v>9849</v>
      </c>
      <c r="AC3353" s="35" t="str">
        <f>+IF(Tabla1[[#This Row],[STK]]="no","Sin STK", "STK disponible")</f>
        <v>Sin STK</v>
      </c>
      <c r="AD3353" s="35">
        <f>+I3353*J3353</f>
        <v>0</v>
      </c>
      <c r="AE3353" s="35">
        <f>+I3353*K3353</f>
        <v>0</v>
      </c>
      <c r="AF3353" s="36">
        <f>IF(Tabla1[[#This Row],[ref pack]]=1,Tabla1[[#This Row],[Pedido]],LCM(Tabla1[[#This Row],[MC VIEJO]],Tabla1[[#This Row],[Pedido]]))</f>
        <v>1</v>
      </c>
      <c r="AG3353" s="36">
        <f>+VLOOKUP(Tabla1[[#This Row],[Artículo]],'.'!$B$2:$D$11481,3,)</f>
        <v>1</v>
      </c>
      <c r="AH3353" s="37" t="str">
        <f>+IFERROR(SEARCH("pack",Tabla1[[#This Row],[PACK]]),"")</f>
        <v/>
      </c>
    </row>
    <row r="3354" spans="1:34" ht="24" customHeight="1" x14ac:dyDescent="0.2">
      <c r="A3354" s="50" t="s">
        <v>6273</v>
      </c>
      <c r="B3354" s="60" t="s">
        <v>6381</v>
      </c>
      <c r="C3354" s="61" t="s">
        <v>9868</v>
      </c>
      <c r="D3354" s="52" t="s">
        <v>27</v>
      </c>
      <c r="E3354" s="53">
        <v>43300.91</v>
      </c>
      <c r="F3354" s="23" t="str">
        <f>+IFERROR(VLOOKUP(Tabla1[[#This Row],[Artículo]],'..'!$B$2:$D$569000,3,),"")</f>
        <v/>
      </c>
      <c r="G3354" s="24" t="str">
        <f>IF(H3354=AF3354,"", "Error MC")</f>
        <v>Error MC</v>
      </c>
      <c r="H3354" s="62"/>
      <c r="I3354" s="54">
        <f>+Tabla1[[#This Row],[MC]]*Tabla1[[#This Row],[Pedido]]*Tabla1[[#This Row],[PVC ]]</f>
        <v>0</v>
      </c>
      <c r="J3354" s="26">
        <v>0.21</v>
      </c>
      <c r="K3354" s="63"/>
      <c r="L3354" s="28" t="s">
        <v>17</v>
      </c>
      <c r="M3354" s="53">
        <v>75971.447</v>
      </c>
      <c r="N3354" s="64" t="str">
        <f>+IF(Tabla1[[#This Row],[F PMPI]]="SÍ","No","Sí")</f>
        <v>No</v>
      </c>
      <c r="O3354" s="65">
        <f>+Tabla1[[#This Row],[PVL]]*1.055</f>
        <v>80149.876584999991</v>
      </c>
      <c r="P3354" s="65">
        <f>+Tabla1[[#This Row],[PVL]]*1.43</f>
        <v>108639.16920999999</v>
      </c>
      <c r="Q3354" s="66" t="str">
        <f>+HYPERLINK(Tabla1[[#This Row],[PAG]])</f>
        <v>https://todomusica.com.ar/bafles-de-instalacion/9536-rmsb406b.html</v>
      </c>
      <c r="R3354" s="67"/>
      <c r="S3354" s="68"/>
      <c r="T3354" s="69"/>
      <c r="U3354" s="69"/>
      <c r="V3354" s="69"/>
      <c r="W3354" s="69"/>
      <c r="X3354" s="69"/>
      <c r="Y3354" s="35"/>
      <c r="Z3354" s="35" t="s">
        <v>26979</v>
      </c>
      <c r="AA3354" s="36">
        <v>1</v>
      </c>
      <c r="AB3354" s="35" t="s">
        <v>9849</v>
      </c>
      <c r="AC3354" s="35" t="str">
        <f>+IF(Tabla1[[#This Row],[STK]]="no","Sin STK", "STK disponible")</f>
        <v>Sin STK</v>
      </c>
      <c r="AD3354" s="35">
        <f>+I3354*J3354</f>
        <v>0</v>
      </c>
      <c r="AE3354" s="35">
        <f>+I3354*K3354</f>
        <v>0</v>
      </c>
      <c r="AF3354" s="36">
        <f>IF(Tabla1[[#This Row],[ref pack]]=1,Tabla1[[#This Row],[Pedido]],LCM(Tabla1[[#This Row],[MC VIEJO]],Tabla1[[#This Row],[Pedido]]))</f>
        <v>1</v>
      </c>
      <c r="AG3354" s="36">
        <f>+VLOOKUP(Tabla1[[#This Row],[Artículo]],'.'!$B$2:$D$11481,3,)</f>
        <v>1</v>
      </c>
      <c r="AH3354" s="37" t="str">
        <f>+IFERROR(SEARCH("pack",Tabla1[[#This Row],[PACK]]),"")</f>
        <v/>
      </c>
    </row>
    <row r="3355" spans="1:34" ht="24" customHeight="1" x14ac:dyDescent="0.2">
      <c r="A3355" s="50" t="s">
        <v>6273</v>
      </c>
      <c r="B3355" s="60" t="s">
        <v>6382</v>
      </c>
      <c r="C3355" s="61" t="s">
        <v>6383</v>
      </c>
      <c r="D3355" s="52" t="s">
        <v>27</v>
      </c>
      <c r="E3355" s="53">
        <v>57364.63</v>
      </c>
      <c r="F3355" s="23" t="str">
        <f>+IFERROR(VLOOKUP(Tabla1[[#This Row],[Artículo]],'..'!$B$2:$D$569000,3,),"")</f>
        <v/>
      </c>
      <c r="G3355" s="24" t="str">
        <f>IF(H3355=AF3355,"", "Error MC")</f>
        <v>Error MC</v>
      </c>
      <c r="H3355" s="62"/>
      <c r="I3355" s="54">
        <f>+Tabla1[[#This Row],[MC]]*Tabla1[[#This Row],[Pedido]]*Tabla1[[#This Row],[PVC ]]</f>
        <v>0</v>
      </c>
      <c r="J3355" s="26">
        <v>0.21</v>
      </c>
      <c r="K3355" s="63"/>
      <c r="L3355" s="28" t="s">
        <v>17</v>
      </c>
      <c r="M3355" s="53">
        <v>100646.239</v>
      </c>
      <c r="N3355" s="64" t="str">
        <f>+IF(Tabla1[[#This Row],[F PMPI]]="SÍ","No","Sí")</f>
        <v>No</v>
      </c>
      <c r="O3355" s="65">
        <f>+Tabla1[[#This Row],[PVL]]*1.055</f>
        <v>106181.78214499999</v>
      </c>
      <c r="P3355" s="65">
        <f>+Tabla1[[#This Row],[PVL]]*1.43</f>
        <v>143924.12177</v>
      </c>
      <c r="Q3355" s="66" t="str">
        <f>+HYPERLINK(Tabla1[[#This Row],[PAG]])</f>
        <v>https://todomusica.com.ar/bafles-de-instalacion/9534-rmsb504b.html</v>
      </c>
      <c r="R3355" s="67"/>
      <c r="S3355" s="68"/>
      <c r="T3355" s="69"/>
      <c r="U3355" s="69"/>
      <c r="V3355" s="69"/>
      <c r="W3355" s="69"/>
      <c r="X3355" s="69"/>
      <c r="Y3355" s="35"/>
      <c r="Z3355" s="35" t="s">
        <v>26980</v>
      </c>
      <c r="AA3355" s="36">
        <v>1</v>
      </c>
      <c r="AB3355" s="35" t="s">
        <v>9849</v>
      </c>
      <c r="AC3355" s="35" t="str">
        <f>+IF(Tabla1[[#This Row],[STK]]="no","Sin STK", "STK disponible")</f>
        <v>Sin STK</v>
      </c>
      <c r="AD3355" s="35">
        <f>+I3355*J3355</f>
        <v>0</v>
      </c>
      <c r="AE3355" s="35">
        <f>+I3355*K3355</f>
        <v>0</v>
      </c>
      <c r="AF3355" s="36">
        <f>IF(Tabla1[[#This Row],[ref pack]]=1,Tabla1[[#This Row],[Pedido]],LCM(Tabla1[[#This Row],[MC VIEJO]],Tabla1[[#This Row],[Pedido]]))</f>
        <v>1</v>
      </c>
      <c r="AG3355" s="36">
        <f>+VLOOKUP(Tabla1[[#This Row],[Artículo]],'.'!$B$2:$D$11481,3,)</f>
        <v>1</v>
      </c>
      <c r="AH3355" s="37" t="str">
        <f>+IFERROR(SEARCH("pack",Tabla1[[#This Row],[PACK]]),"")</f>
        <v/>
      </c>
    </row>
    <row r="3356" spans="1:34" ht="24" customHeight="1" x14ac:dyDescent="0.2">
      <c r="A3356" s="50" t="s">
        <v>6273</v>
      </c>
      <c r="B3356" s="60" t="s">
        <v>6384</v>
      </c>
      <c r="C3356" s="61" t="s">
        <v>6385</v>
      </c>
      <c r="D3356" s="52" t="s">
        <v>27</v>
      </c>
      <c r="E3356" s="53">
        <v>90672.960000000006</v>
      </c>
      <c r="F3356" s="23" t="str">
        <f>+IFERROR(VLOOKUP(Tabla1[[#This Row],[Artículo]],'..'!$B$2:$D$569000,3,),"")</f>
        <v/>
      </c>
      <c r="G3356" s="24" t="str">
        <f>IF(H3356=AF3356,"", "Error MC")</f>
        <v>Error MC</v>
      </c>
      <c r="H3356" s="62"/>
      <c r="I3356" s="54">
        <f>+Tabla1[[#This Row],[MC]]*Tabla1[[#This Row],[Pedido]]*Tabla1[[#This Row],[PVC ]]</f>
        <v>0</v>
      </c>
      <c r="J3356" s="26">
        <v>0.21</v>
      </c>
      <c r="K3356" s="63"/>
      <c r="L3356" s="28" t="s">
        <v>17</v>
      </c>
      <c r="M3356" s="53">
        <v>159085.70600000001</v>
      </c>
      <c r="N3356" s="64" t="str">
        <f>+IF(Tabla1[[#This Row],[F PMPI]]="SÍ","No","Sí")</f>
        <v>No</v>
      </c>
      <c r="O3356" s="65">
        <f>+Tabla1[[#This Row],[PVL]]*1.055</f>
        <v>167835.41983</v>
      </c>
      <c r="P3356" s="65">
        <f>+Tabla1[[#This Row],[PVL]]*1.43</f>
        <v>227492.55958</v>
      </c>
      <c r="Q3356" s="66" t="str">
        <f>+HYPERLINK(Tabla1[[#This Row],[PAG]])</f>
        <v>https://todomusica.com.ar/bafles-de-instalacion/9535-rmsb604.html</v>
      </c>
      <c r="R3356" s="67"/>
      <c r="S3356" s="68"/>
      <c r="T3356" s="69"/>
      <c r="U3356" s="69"/>
      <c r="V3356" s="69"/>
      <c r="W3356" s="69"/>
      <c r="X3356" s="69"/>
      <c r="Y3356" s="35"/>
      <c r="Z3356" s="35" t="s">
        <v>26981</v>
      </c>
      <c r="AA3356" s="36">
        <v>1</v>
      </c>
      <c r="AB3356" s="35" t="s">
        <v>9849</v>
      </c>
      <c r="AC3356" s="35" t="str">
        <f>+IF(Tabla1[[#This Row],[STK]]="no","Sin STK", "STK disponible")</f>
        <v>Sin STK</v>
      </c>
      <c r="AD3356" s="35">
        <f>+I3356*J3356</f>
        <v>0</v>
      </c>
      <c r="AE3356" s="35">
        <f>+I3356*K3356</f>
        <v>0</v>
      </c>
      <c r="AF3356" s="36">
        <f>IF(Tabla1[[#This Row],[ref pack]]=1,Tabla1[[#This Row],[Pedido]],LCM(Tabla1[[#This Row],[MC VIEJO]],Tabla1[[#This Row],[Pedido]]))</f>
        <v>1</v>
      </c>
      <c r="AG3356" s="36">
        <f>+VLOOKUP(Tabla1[[#This Row],[Artículo]],'.'!$B$2:$D$11481,3,)</f>
        <v>1</v>
      </c>
      <c r="AH3356" s="37" t="str">
        <f>+IFERROR(SEARCH("pack",Tabla1[[#This Row],[PACK]]),"")</f>
        <v/>
      </c>
    </row>
    <row r="3357" spans="1:34" ht="24" customHeight="1" x14ac:dyDescent="0.2">
      <c r="A3357" s="50" t="s">
        <v>6273</v>
      </c>
      <c r="B3357" s="60" t="s">
        <v>6386</v>
      </c>
      <c r="C3357" s="61" t="s">
        <v>6387</v>
      </c>
      <c r="D3357" s="52" t="s">
        <v>9841</v>
      </c>
      <c r="E3357" s="53">
        <v>10931.51</v>
      </c>
      <c r="F3357" s="23" t="str">
        <f>+IFERROR(VLOOKUP(Tabla1[[#This Row],[Artículo]],'..'!$B$2:$D$569000,3,),"")</f>
        <v/>
      </c>
      <c r="G3357" s="24" t="str">
        <f>IF(H3357=AF3357,"", "Error MC")</f>
        <v>Error MC</v>
      </c>
      <c r="H3357" s="62"/>
      <c r="I3357" s="54">
        <f>+Tabla1[[#This Row],[MC]]*Tabla1[[#This Row],[Pedido]]*Tabla1[[#This Row],[PVC ]]</f>
        <v>0</v>
      </c>
      <c r="J3357" s="26">
        <v>0.21</v>
      </c>
      <c r="K3357" s="63"/>
      <c r="L3357" s="28" t="s">
        <v>17</v>
      </c>
      <c r="M3357" s="53">
        <v>19179.334999999999</v>
      </c>
      <c r="N3357" s="64" t="str">
        <f>+IF(Tabla1[[#This Row],[F PMPI]]="SÍ","No","Sí")</f>
        <v>No</v>
      </c>
      <c r="O3357" s="65">
        <f>+Tabla1[[#This Row],[PVL]]*1.055</f>
        <v>20234.198424999999</v>
      </c>
      <c r="P3357" s="65">
        <f>+Tabla1[[#This Row],[PVL]]*1.43</f>
        <v>27426.449049999999</v>
      </c>
      <c r="Q3357" s="66" t="str">
        <f>+HYPERLINK(Tabla1[[#This Row],[PAG]])</f>
        <v>https://todomusica.com.ar/cables-plug/10298-ro-b210-6m.html</v>
      </c>
      <c r="R3357" s="67"/>
      <c r="S3357" s="68"/>
      <c r="T3357" s="69"/>
      <c r="U3357" s="69"/>
      <c r="V3357" s="69"/>
      <c r="W3357" s="69"/>
      <c r="X3357" s="69"/>
      <c r="Y3357" s="35"/>
      <c r="Z3357" s="35" t="s">
        <v>26982</v>
      </c>
      <c r="AA3357" s="36">
        <v>1</v>
      </c>
      <c r="AB3357" s="35" t="s">
        <v>9849</v>
      </c>
      <c r="AC3357" s="35" t="str">
        <f>+IF(Tabla1[[#This Row],[STK]]="no","Sin STK", "STK disponible")</f>
        <v>STK disponible</v>
      </c>
      <c r="AD3357" s="35">
        <f>+I3357*J3357</f>
        <v>0</v>
      </c>
      <c r="AE3357" s="35">
        <f>+I3357*K3357</f>
        <v>0</v>
      </c>
      <c r="AF3357" s="36">
        <f>IF(Tabla1[[#This Row],[ref pack]]=1,Tabla1[[#This Row],[Pedido]],LCM(Tabla1[[#This Row],[MC VIEJO]],Tabla1[[#This Row],[Pedido]]))</f>
        <v>1</v>
      </c>
      <c r="AG3357" s="36">
        <f>+VLOOKUP(Tabla1[[#This Row],[Artículo]],'.'!$B$2:$D$11481,3,)</f>
        <v>1</v>
      </c>
      <c r="AH3357" s="37" t="str">
        <f>+IFERROR(SEARCH("pack",Tabla1[[#This Row],[PACK]]),"")</f>
        <v/>
      </c>
    </row>
    <row r="3358" spans="1:34" ht="24" customHeight="1" x14ac:dyDescent="0.2">
      <c r="A3358" s="50" t="s">
        <v>6273</v>
      </c>
      <c r="B3358" s="60" t="s">
        <v>6388</v>
      </c>
      <c r="C3358" s="61" t="s">
        <v>6389</v>
      </c>
      <c r="D3358" s="52" t="s">
        <v>9841</v>
      </c>
      <c r="E3358" s="53">
        <v>36438.47</v>
      </c>
      <c r="F3358" s="23" t="str">
        <f>+IFERROR(VLOOKUP(Tabla1[[#This Row],[Artículo]],'..'!$B$2:$D$569000,3,),"")</f>
        <v/>
      </c>
      <c r="G3358" s="24" t="str">
        <f>IF(H3358=AF3358,"", "Error MC")</f>
        <v>Error MC</v>
      </c>
      <c r="H3358" s="62"/>
      <c r="I3358" s="54">
        <f>+Tabla1[[#This Row],[MC]]*Tabla1[[#This Row],[Pedido]]*Tabla1[[#This Row],[PVC ]]</f>
        <v>0</v>
      </c>
      <c r="J3358" s="26">
        <v>0.21</v>
      </c>
      <c r="K3358" s="63"/>
      <c r="L3358" s="28" t="s">
        <v>17</v>
      </c>
      <c r="M3358" s="53">
        <v>63931.294000000002</v>
      </c>
      <c r="N3358" s="64" t="str">
        <f>+IF(Tabla1[[#This Row],[F PMPI]]="SÍ","No","Sí")</f>
        <v>No</v>
      </c>
      <c r="O3358" s="65">
        <f>+Tabla1[[#This Row],[PVL]]*1.055</f>
        <v>67447.515169999999</v>
      </c>
      <c r="P3358" s="65">
        <f>+Tabla1[[#This Row],[PVL]]*1.43</f>
        <v>91421.750419999997</v>
      </c>
      <c r="Q3358" s="66" t="str">
        <f>+HYPERLINK(Tabla1[[#This Row],[PAG]])</f>
        <v>https://todomusica.com.ar/cables-plug/10297-ro-b220-15m.html</v>
      </c>
      <c r="R3358" s="67"/>
      <c r="S3358" s="68"/>
      <c r="T3358" s="69"/>
      <c r="U3358" s="69"/>
      <c r="V3358" s="69"/>
      <c r="W3358" s="69"/>
      <c r="X3358" s="69"/>
      <c r="Y3358" s="35"/>
      <c r="Z3358" s="35" t="s">
        <v>26983</v>
      </c>
      <c r="AA3358" s="36">
        <v>1</v>
      </c>
      <c r="AB3358" s="35" t="s">
        <v>9849</v>
      </c>
      <c r="AC3358" s="35" t="str">
        <f>+IF(Tabla1[[#This Row],[STK]]="no","Sin STK", "STK disponible")</f>
        <v>STK disponible</v>
      </c>
      <c r="AD3358" s="35">
        <f>+I3358*J3358</f>
        <v>0</v>
      </c>
      <c r="AE3358" s="35">
        <f>+I3358*K3358</f>
        <v>0</v>
      </c>
      <c r="AF3358" s="36">
        <f>IF(Tabla1[[#This Row],[ref pack]]=1,Tabla1[[#This Row],[Pedido]],LCM(Tabla1[[#This Row],[MC VIEJO]],Tabla1[[#This Row],[Pedido]]))</f>
        <v>1</v>
      </c>
      <c r="AG3358" s="36">
        <f>+VLOOKUP(Tabla1[[#This Row],[Artículo]],'.'!$B$2:$D$11481,3,)</f>
        <v>1</v>
      </c>
      <c r="AH3358" s="37" t="str">
        <f>+IFERROR(SEARCH("pack",Tabla1[[#This Row],[PACK]]),"")</f>
        <v/>
      </c>
    </row>
    <row r="3359" spans="1:34" ht="24" customHeight="1" x14ac:dyDescent="0.2">
      <c r="A3359" s="50" t="s">
        <v>6273</v>
      </c>
      <c r="B3359" s="60" t="s">
        <v>6390</v>
      </c>
      <c r="C3359" s="61" t="s">
        <v>24084</v>
      </c>
      <c r="D3359" s="52" t="s">
        <v>27</v>
      </c>
      <c r="E3359" s="53">
        <v>26614.02</v>
      </c>
      <c r="F3359" s="23" t="str">
        <f>+IFERROR(VLOOKUP(Tabla1[[#This Row],[Artículo]],'..'!$B$2:$D$569000,3,),"")</f>
        <v/>
      </c>
      <c r="G3359" s="24" t="str">
        <f>IF(H3359=AF3359,"", "Error MC")</f>
        <v>Error MC</v>
      </c>
      <c r="H3359" s="62"/>
      <c r="I3359" s="54">
        <f>+Tabla1[[#This Row],[MC]]*Tabla1[[#This Row],[Pedido]]*Tabla1[[#This Row],[PVC ]]</f>
        <v>0</v>
      </c>
      <c r="J3359" s="26">
        <v>0.21</v>
      </c>
      <c r="K3359" s="63"/>
      <c r="L3359" s="28" t="s">
        <v>17</v>
      </c>
      <c r="M3359" s="53">
        <v>46694.298999999999</v>
      </c>
      <c r="N3359" s="64" t="str">
        <f>+IF(Tabla1[[#This Row],[F PMPI]]="SÍ","No","Sí")</f>
        <v>No</v>
      </c>
      <c r="O3359" s="65">
        <f>+Tabla1[[#This Row],[PVL]]*1.055</f>
        <v>49262.485444999998</v>
      </c>
      <c r="P3359" s="65">
        <f>+Tabla1[[#This Row],[PVL]]*1.43</f>
        <v>66772.847569999998</v>
      </c>
      <c r="Q3359" s="66" t="str">
        <f>+HYPERLINK(Tabla1[[#This Row],[PAG]])</f>
        <v>https://todomusica.com.ar/cables-plug/10299-ro-spkm.html</v>
      </c>
      <c r="R3359" s="67"/>
      <c r="S3359" s="68"/>
      <c r="T3359" s="69"/>
      <c r="U3359" s="69"/>
      <c r="V3359" s="69"/>
      <c r="W3359" s="69"/>
      <c r="X3359" s="69"/>
      <c r="Y3359" s="35"/>
      <c r="Z3359" s="35" t="s">
        <v>26984</v>
      </c>
      <c r="AA3359" s="36">
        <v>1</v>
      </c>
      <c r="AB3359" s="35" t="s">
        <v>9849</v>
      </c>
      <c r="AC3359" s="35" t="str">
        <f>+IF(Tabla1[[#This Row],[STK]]="no","Sin STK", "STK disponible")</f>
        <v>Sin STK</v>
      </c>
      <c r="AD3359" s="35">
        <f>+I3359*J3359</f>
        <v>0</v>
      </c>
      <c r="AE3359" s="35">
        <f>+I3359*K3359</f>
        <v>0</v>
      </c>
      <c r="AF3359" s="36">
        <f>IF(Tabla1[[#This Row],[ref pack]]=1,Tabla1[[#This Row],[Pedido]],LCM(Tabla1[[#This Row],[MC VIEJO]],Tabla1[[#This Row],[Pedido]]))</f>
        <v>20</v>
      </c>
      <c r="AG3359" s="36">
        <f>+VLOOKUP(Tabla1[[#This Row],[Artículo]],'.'!$B$2:$D$11481,3,)</f>
        <v>20</v>
      </c>
      <c r="AH3359" s="37" t="str">
        <f>+IFERROR(SEARCH("pack",Tabla1[[#This Row],[PACK]]),"")</f>
        <v/>
      </c>
    </row>
    <row r="3360" spans="1:34" ht="24" customHeight="1" x14ac:dyDescent="0.2">
      <c r="A3360" s="50" t="s">
        <v>6273</v>
      </c>
      <c r="B3360" s="60" t="s">
        <v>6392</v>
      </c>
      <c r="C3360" s="61" t="s">
        <v>6393</v>
      </c>
      <c r="D3360" s="52" t="s">
        <v>9841</v>
      </c>
      <c r="E3360" s="53">
        <v>119064.58</v>
      </c>
      <c r="F3360" s="23" t="str">
        <f>+IFERROR(VLOOKUP(Tabla1[[#This Row],[Artículo]],'..'!$B$2:$D$569000,3,),"")</f>
        <v/>
      </c>
      <c r="G3360" s="24" t="str">
        <f>IF(H3360=AF3360,"", "Error MC")</f>
        <v>Error MC</v>
      </c>
      <c r="H3360" s="62"/>
      <c r="I3360" s="54">
        <f>+Tabla1[[#This Row],[MC]]*Tabla1[[#This Row],[Pedido]]*Tabla1[[#This Row],[PVC ]]</f>
        <v>0</v>
      </c>
      <c r="J3360" s="26">
        <v>0.21</v>
      </c>
      <c r="K3360" s="63"/>
      <c r="L3360" s="28" t="s">
        <v>17</v>
      </c>
      <c r="M3360" s="53">
        <v>208898.804</v>
      </c>
      <c r="N3360" s="64" t="str">
        <f>+IF(Tabla1[[#This Row],[F PMPI]]="SÍ","No","Sí")</f>
        <v>Sí</v>
      </c>
      <c r="O3360" s="65">
        <f>+Tabla1[[#This Row],[PVL]]*1.055</f>
        <v>220388.23822</v>
      </c>
      <c r="P3360" s="65">
        <f>+Tabla1[[#This Row],[PVL]]*1.43</f>
        <v>298725.28972</v>
      </c>
      <c r="Q3360" s="66" t="str">
        <f>+HYPERLINK(Tabla1[[#This Row],[PAG]])</f>
        <v/>
      </c>
      <c r="R3360" s="67"/>
      <c r="S3360" s="68"/>
      <c r="T3360" s="69"/>
      <c r="U3360" s="69"/>
      <c r="V3360" s="69"/>
      <c r="W3360" s="69"/>
      <c r="X3360" s="69"/>
      <c r="Y3360" s="35"/>
      <c r="Z3360" s="35" t="s">
        <v>65</v>
      </c>
      <c r="AA3360" s="36">
        <v>1</v>
      </c>
      <c r="AB3360" s="35" t="s">
        <v>27</v>
      </c>
      <c r="AC3360" s="35" t="str">
        <f>+IF(Tabla1[[#This Row],[STK]]="no","Sin STK", "STK disponible")</f>
        <v>STK disponible</v>
      </c>
      <c r="AD3360" s="35">
        <f>+I3360*J3360</f>
        <v>0</v>
      </c>
      <c r="AE3360" s="35">
        <f>+I3360*K3360</f>
        <v>0</v>
      </c>
      <c r="AF3360" s="36">
        <f>IF(Tabla1[[#This Row],[ref pack]]=1,Tabla1[[#This Row],[Pedido]],LCM(Tabla1[[#This Row],[MC VIEJO]],Tabla1[[#This Row],[Pedido]]))</f>
        <v>1</v>
      </c>
      <c r="AG3360" s="36">
        <f>+VLOOKUP(Tabla1[[#This Row],[Artículo]],'.'!$B$2:$D$11481,3,)</f>
        <v>1</v>
      </c>
      <c r="AH3360" s="37" t="str">
        <f>+IFERROR(SEARCH("pack",Tabla1[[#This Row],[PACK]]),"")</f>
        <v/>
      </c>
    </row>
    <row r="3361" spans="1:34" ht="24" customHeight="1" x14ac:dyDescent="0.2">
      <c r="A3361" s="50" t="s">
        <v>6273</v>
      </c>
      <c r="B3361" s="60" t="s">
        <v>6396</v>
      </c>
      <c r="C3361" s="61" t="s">
        <v>24085</v>
      </c>
      <c r="D3361" s="52" t="s">
        <v>9841</v>
      </c>
      <c r="E3361" s="53">
        <v>108460.15</v>
      </c>
      <c r="F3361" s="23" t="str">
        <f>+IFERROR(VLOOKUP(Tabla1[[#This Row],[Artículo]],'..'!$B$2:$D$569000,3,),"")</f>
        <v/>
      </c>
      <c r="G3361" s="24" t="str">
        <f>IF(H3361=AF3361,"", "Error MC")</f>
        <v>Error MC</v>
      </c>
      <c r="H3361" s="62"/>
      <c r="I3361" s="54">
        <f>+Tabla1[[#This Row],[MC]]*Tabla1[[#This Row],[Pedido]]*Tabla1[[#This Row],[PVC ]]</f>
        <v>0</v>
      </c>
      <c r="J3361" s="26">
        <v>0.21</v>
      </c>
      <c r="K3361" s="63"/>
      <c r="L3361" s="28" t="s">
        <v>17</v>
      </c>
      <c r="M3361" s="53">
        <v>190293.33600000001</v>
      </c>
      <c r="N3361" s="64" t="str">
        <f>+IF(Tabla1[[#This Row],[F PMPI]]="SÍ","No","Sí")</f>
        <v>No</v>
      </c>
      <c r="O3361" s="65">
        <f>+Tabla1[[#This Row],[PVL]]*1.055</f>
        <v>200759.46948</v>
      </c>
      <c r="P3361" s="65">
        <f>+Tabla1[[#This Row],[PVL]]*1.43</f>
        <v>272119.47048000002</v>
      </c>
      <c r="Q3361" s="66" t="str">
        <f>+HYPERLINK(Tabla1[[#This Row],[PAG]])</f>
        <v>https://todomusica.com.ar/bafles-activos/9767-rp08al-r.html</v>
      </c>
      <c r="R3361" s="67"/>
      <c r="S3361" s="68"/>
      <c r="T3361" s="69"/>
      <c r="U3361" s="69"/>
      <c r="V3361" s="69"/>
      <c r="W3361" s="69"/>
      <c r="X3361" s="69"/>
      <c r="Y3361" s="35"/>
      <c r="Z3361" s="35" t="s">
        <v>26985</v>
      </c>
      <c r="AA3361" s="36">
        <v>1</v>
      </c>
      <c r="AB3361" s="35" t="s">
        <v>9849</v>
      </c>
      <c r="AC3361" s="35" t="str">
        <f>+IF(Tabla1[[#This Row],[STK]]="no","Sin STK", "STK disponible")</f>
        <v>STK disponible</v>
      </c>
      <c r="AD3361" s="35">
        <f>+I3361*J3361</f>
        <v>0</v>
      </c>
      <c r="AE3361" s="35">
        <f>+I3361*K3361</f>
        <v>0</v>
      </c>
      <c r="AF3361" s="36">
        <f>IF(Tabla1[[#This Row],[ref pack]]=1,Tabla1[[#This Row],[Pedido]],LCM(Tabla1[[#This Row],[MC VIEJO]],Tabla1[[#This Row],[Pedido]]))</f>
        <v>1</v>
      </c>
      <c r="AG3361" s="36">
        <f>+VLOOKUP(Tabla1[[#This Row],[Artículo]],'.'!$B$2:$D$11481,3,)</f>
        <v>1</v>
      </c>
      <c r="AH3361" s="37" t="str">
        <f>+IFERROR(SEARCH("pack",Tabla1[[#This Row],[PACK]]),"")</f>
        <v/>
      </c>
    </row>
    <row r="3362" spans="1:34" ht="24" customHeight="1" x14ac:dyDescent="0.2">
      <c r="A3362" s="50" t="s">
        <v>6273</v>
      </c>
      <c r="B3362" s="60" t="s">
        <v>6402</v>
      </c>
      <c r="C3362" s="61" t="s">
        <v>24086</v>
      </c>
      <c r="D3362" s="52" t="s">
        <v>9841</v>
      </c>
      <c r="E3362" s="53">
        <v>123250.05</v>
      </c>
      <c r="F3362" s="23" t="str">
        <f>+IFERROR(VLOOKUP(Tabla1[[#This Row],[Artículo]],'..'!$B$2:$D$569000,3,),"")</f>
        <v/>
      </c>
      <c r="G3362" s="24" t="str">
        <f>IF(H3362=AF3362,"", "Error MC")</f>
        <v>Error MC</v>
      </c>
      <c r="H3362" s="62"/>
      <c r="I3362" s="54">
        <f>+Tabla1[[#This Row],[MC]]*Tabla1[[#This Row],[Pedido]]*Tabla1[[#This Row],[PVC ]]</f>
        <v>0</v>
      </c>
      <c r="J3362" s="26">
        <v>0.21</v>
      </c>
      <c r="K3362" s="63"/>
      <c r="L3362" s="28" t="s">
        <v>17</v>
      </c>
      <c r="M3362" s="53">
        <v>216242.21</v>
      </c>
      <c r="N3362" s="64" t="str">
        <f>+IF(Tabla1[[#This Row],[F PMPI]]="SÍ","No","Sí")</f>
        <v>No</v>
      </c>
      <c r="O3362" s="65">
        <f>+Tabla1[[#This Row],[PVL]]*1.055</f>
        <v>228135.53154999999</v>
      </c>
      <c r="P3362" s="65">
        <f>+Tabla1[[#This Row],[PVL]]*1.43</f>
        <v>309226.3603</v>
      </c>
      <c r="Q3362" s="66" t="str">
        <f>+HYPERLINK(Tabla1[[#This Row],[PAG]])</f>
        <v>https://todomusica.com.ar/bafles-activos/9768-rp10al-r.html</v>
      </c>
      <c r="R3362" s="67"/>
      <c r="S3362" s="68"/>
      <c r="T3362" s="69"/>
      <c r="U3362" s="69"/>
      <c r="V3362" s="69"/>
      <c r="W3362" s="69"/>
      <c r="X3362" s="69"/>
      <c r="Y3362" s="35"/>
      <c r="Z3362" s="35" t="s">
        <v>26987</v>
      </c>
      <c r="AA3362" s="36">
        <v>1</v>
      </c>
      <c r="AB3362" s="35" t="s">
        <v>9849</v>
      </c>
      <c r="AC3362" s="35" t="str">
        <f>+IF(Tabla1[[#This Row],[STK]]="no","Sin STK", "STK disponible")</f>
        <v>STK disponible</v>
      </c>
      <c r="AD3362" s="35">
        <f>+I3362*J3362</f>
        <v>0</v>
      </c>
      <c r="AE3362" s="35">
        <f>+I3362*K3362</f>
        <v>0</v>
      </c>
      <c r="AF3362" s="36">
        <f>IF(Tabla1[[#This Row],[ref pack]]=1,Tabla1[[#This Row],[Pedido]],LCM(Tabla1[[#This Row],[MC VIEJO]],Tabla1[[#This Row],[Pedido]]))</f>
        <v>1</v>
      </c>
      <c r="AG3362" s="36">
        <f>+VLOOKUP(Tabla1[[#This Row],[Artículo]],'.'!$B$2:$D$11481,3,)</f>
        <v>1</v>
      </c>
      <c r="AH3362" s="37" t="str">
        <f>+IFERROR(SEARCH("pack",Tabla1[[#This Row],[PACK]]),"")</f>
        <v/>
      </c>
    </row>
    <row r="3363" spans="1:34" ht="24" customHeight="1" x14ac:dyDescent="0.2">
      <c r="A3363" s="50" t="s">
        <v>6273</v>
      </c>
      <c r="B3363" s="60" t="s">
        <v>6404</v>
      </c>
      <c r="C3363" s="61" t="s">
        <v>24087</v>
      </c>
      <c r="D3363" s="52" t="s">
        <v>9841</v>
      </c>
      <c r="E3363" s="53">
        <v>108460.15</v>
      </c>
      <c r="F3363" s="23" t="str">
        <f>+IFERROR(VLOOKUP(Tabla1[[#This Row],[Artículo]],'..'!$B$2:$D$569000,3,),"")</f>
        <v/>
      </c>
      <c r="G3363" s="24" t="str">
        <f>IF(H3363=AF3363,"", "Error MC")</f>
        <v>Error MC</v>
      </c>
      <c r="H3363" s="62"/>
      <c r="I3363" s="54">
        <f>+Tabla1[[#This Row],[MC]]*Tabla1[[#This Row],[Pedido]]*Tabla1[[#This Row],[PVC ]]</f>
        <v>0</v>
      </c>
      <c r="J3363" s="26">
        <v>0.21</v>
      </c>
      <c r="K3363" s="63"/>
      <c r="L3363" s="28" t="s">
        <v>17</v>
      </c>
      <c r="M3363" s="53">
        <v>190293.33600000001</v>
      </c>
      <c r="N3363" s="64" t="str">
        <f>+IF(Tabla1[[#This Row],[F PMPI]]="SÍ","No","Sí")</f>
        <v>No</v>
      </c>
      <c r="O3363" s="65">
        <f>+Tabla1[[#This Row],[PVL]]*1.055</f>
        <v>200759.46948</v>
      </c>
      <c r="P3363" s="65">
        <f>+Tabla1[[#This Row],[PVL]]*1.43</f>
        <v>272119.47048000002</v>
      </c>
      <c r="Q3363" s="66" t="str">
        <f>+HYPERLINK(Tabla1[[#This Row],[PAG]])</f>
        <v>https://todomusica.com.ar/bafles-activos/8743-bafle-abs-activo-10-400w-pmpo-mp3-bt-usb-msd-c-led.html</v>
      </c>
      <c r="R3363" s="67"/>
      <c r="S3363" s="68"/>
      <c r="T3363" s="69"/>
      <c r="U3363" s="69"/>
      <c r="V3363" s="69"/>
      <c r="W3363" s="69"/>
      <c r="X3363" s="69"/>
      <c r="Y3363" s="35"/>
      <c r="Z3363" s="35" t="s">
        <v>26986</v>
      </c>
      <c r="AA3363" s="36">
        <v>1</v>
      </c>
      <c r="AB3363" s="35" t="s">
        <v>9849</v>
      </c>
      <c r="AC3363" s="35" t="str">
        <f>+IF(Tabla1[[#This Row],[STK]]="no","Sin STK", "STK disponible")</f>
        <v>STK disponible</v>
      </c>
      <c r="AD3363" s="35">
        <f>+I3363*J3363</f>
        <v>0</v>
      </c>
      <c r="AE3363" s="35">
        <f>+I3363*K3363</f>
        <v>0</v>
      </c>
      <c r="AF3363" s="36">
        <f>IF(Tabla1[[#This Row],[ref pack]]=1,Tabla1[[#This Row],[Pedido]],LCM(Tabla1[[#This Row],[MC VIEJO]],Tabla1[[#This Row],[Pedido]]))</f>
        <v>1</v>
      </c>
      <c r="AG3363" s="36">
        <f>+VLOOKUP(Tabla1[[#This Row],[Artículo]],'.'!$B$2:$D$11481,3,)</f>
        <v>1</v>
      </c>
      <c r="AH3363" s="37" t="str">
        <f>+IFERROR(SEARCH("pack",Tabla1[[#This Row],[PACK]]),"")</f>
        <v/>
      </c>
    </row>
    <row r="3364" spans="1:34" ht="24" customHeight="1" x14ac:dyDescent="0.2">
      <c r="A3364" s="50" t="s">
        <v>6273</v>
      </c>
      <c r="B3364" s="60" t="s">
        <v>6410</v>
      </c>
      <c r="C3364" s="61" t="s">
        <v>24088</v>
      </c>
      <c r="D3364" s="52" t="s">
        <v>27</v>
      </c>
      <c r="E3364" s="53">
        <v>152830.04</v>
      </c>
      <c r="F3364" s="23" t="str">
        <f>+IFERROR(VLOOKUP(Tabla1[[#This Row],[Artículo]],'..'!$B$2:$D$569000,3,),"")</f>
        <v/>
      </c>
      <c r="G3364" s="24" t="str">
        <f>IF(H3364=AF3364,"", "Error MC")</f>
        <v>Error MC</v>
      </c>
      <c r="H3364" s="62"/>
      <c r="I3364" s="54">
        <f>+Tabla1[[#This Row],[MC]]*Tabla1[[#This Row],[Pedido]]*Tabla1[[#This Row],[PVC ]]</f>
        <v>0</v>
      </c>
      <c r="J3364" s="26">
        <v>0.21</v>
      </c>
      <c r="K3364" s="63"/>
      <c r="L3364" s="28" t="s">
        <v>17</v>
      </c>
      <c r="M3364" s="53">
        <v>268140.30800000002</v>
      </c>
      <c r="N3364" s="64" t="str">
        <f>+IF(Tabla1[[#This Row],[F PMPI]]="SÍ","No","Sí")</f>
        <v>No</v>
      </c>
      <c r="O3364" s="65">
        <f>+Tabla1[[#This Row],[PVL]]*1.055</f>
        <v>282888.02494000003</v>
      </c>
      <c r="P3364" s="65">
        <f>+Tabla1[[#This Row],[PVL]]*1.43</f>
        <v>383440.64043999999</v>
      </c>
      <c r="Q3364" s="66" t="str">
        <f>+HYPERLINK(Tabla1[[#This Row],[PAG]])</f>
        <v>https://todomusica.com.ar/bafles-activos/9769-rp12al-r.html</v>
      </c>
      <c r="R3364" s="67"/>
      <c r="S3364" s="68"/>
      <c r="T3364" s="69"/>
      <c r="U3364" s="69"/>
      <c r="V3364" s="69"/>
      <c r="W3364" s="69"/>
      <c r="X3364" s="69"/>
      <c r="Y3364" s="35"/>
      <c r="Z3364" s="35" t="s">
        <v>26989</v>
      </c>
      <c r="AA3364" s="36">
        <v>1</v>
      </c>
      <c r="AB3364" s="35" t="s">
        <v>9849</v>
      </c>
      <c r="AC3364" s="35" t="str">
        <f>+IF(Tabla1[[#This Row],[STK]]="no","Sin STK", "STK disponible")</f>
        <v>Sin STK</v>
      </c>
      <c r="AD3364" s="35">
        <f>+I3364*J3364</f>
        <v>0</v>
      </c>
      <c r="AE3364" s="35">
        <f>+I3364*K3364</f>
        <v>0</v>
      </c>
      <c r="AF3364" s="36">
        <f>IF(Tabla1[[#This Row],[ref pack]]=1,Tabla1[[#This Row],[Pedido]],LCM(Tabla1[[#This Row],[MC VIEJO]],Tabla1[[#This Row],[Pedido]]))</f>
        <v>1</v>
      </c>
      <c r="AG3364" s="36">
        <f>+VLOOKUP(Tabla1[[#This Row],[Artículo]],'.'!$B$2:$D$11481,3,)</f>
        <v>1</v>
      </c>
      <c r="AH3364" s="37" t="str">
        <f>+IFERROR(SEARCH("pack",Tabla1[[#This Row],[PACK]]),"")</f>
        <v/>
      </c>
    </row>
    <row r="3365" spans="1:34" ht="24" customHeight="1" x14ac:dyDescent="0.2">
      <c r="A3365" s="50" t="s">
        <v>6273</v>
      </c>
      <c r="B3365" s="60" t="s">
        <v>6412</v>
      </c>
      <c r="C3365" s="61" t="s">
        <v>24089</v>
      </c>
      <c r="D3365" s="52" t="s">
        <v>27</v>
      </c>
      <c r="E3365" s="53">
        <v>130645.17</v>
      </c>
      <c r="F3365" s="23" t="str">
        <f>+IFERROR(VLOOKUP(Tabla1[[#This Row],[Artículo]],'..'!$B$2:$D$569000,3,),"")</f>
        <v/>
      </c>
      <c r="G3365" s="24" t="str">
        <f>IF(H3365=AF3365,"", "Error MC")</f>
        <v>Error MC</v>
      </c>
      <c r="H3365" s="62"/>
      <c r="I3365" s="54">
        <f>+Tabla1[[#This Row],[MC]]*Tabla1[[#This Row],[Pedido]]*Tabla1[[#This Row],[PVC ]]</f>
        <v>0</v>
      </c>
      <c r="J3365" s="26">
        <v>0.21</v>
      </c>
      <c r="K3365" s="63"/>
      <c r="L3365" s="28" t="s">
        <v>17</v>
      </c>
      <c r="M3365" s="53">
        <v>229216.95499999999</v>
      </c>
      <c r="N3365" s="64" t="str">
        <f>+IF(Tabla1[[#This Row],[F PMPI]]="SÍ","No","Sí")</f>
        <v>No</v>
      </c>
      <c r="O3365" s="65">
        <f>+Tabla1[[#This Row],[PVL]]*1.055</f>
        <v>241823.88752499997</v>
      </c>
      <c r="P3365" s="65">
        <f>+Tabla1[[#This Row],[PVL]]*1.43</f>
        <v>327780.24564999994</v>
      </c>
      <c r="Q3365" s="66" t="str">
        <f>+HYPERLINK(Tabla1[[#This Row],[PAG]])</f>
        <v>https://todomusica.com.ar/bafles-activos/8744-bafle-abs-activo-12-400w-pmpo-mp3-bt-usb-msd-c-led.html</v>
      </c>
      <c r="R3365" s="67"/>
      <c r="S3365" s="68"/>
      <c r="T3365" s="69"/>
      <c r="U3365" s="69"/>
      <c r="V3365" s="69"/>
      <c r="W3365" s="69"/>
      <c r="X3365" s="69"/>
      <c r="Y3365" s="35"/>
      <c r="Z3365" s="35" t="s">
        <v>26988</v>
      </c>
      <c r="AA3365" s="36">
        <v>1</v>
      </c>
      <c r="AB3365" s="35" t="s">
        <v>9849</v>
      </c>
      <c r="AC3365" s="35" t="str">
        <f>+IF(Tabla1[[#This Row],[STK]]="no","Sin STK", "STK disponible")</f>
        <v>Sin STK</v>
      </c>
      <c r="AD3365" s="35">
        <f>+I3365*J3365</f>
        <v>0</v>
      </c>
      <c r="AE3365" s="35">
        <f>+I3365*K3365</f>
        <v>0</v>
      </c>
      <c r="AF3365" s="36">
        <f>IF(Tabla1[[#This Row],[ref pack]]=1,Tabla1[[#This Row],[Pedido]],LCM(Tabla1[[#This Row],[MC VIEJO]],Tabla1[[#This Row],[Pedido]]))</f>
        <v>1</v>
      </c>
      <c r="AG3365" s="36">
        <f>+VLOOKUP(Tabla1[[#This Row],[Artículo]],'.'!$B$2:$D$11481,3,)</f>
        <v>1</v>
      </c>
      <c r="AH3365" s="37" t="str">
        <f>+IFERROR(SEARCH("pack",Tabla1[[#This Row],[PACK]]),"")</f>
        <v/>
      </c>
    </row>
    <row r="3366" spans="1:34" ht="24" customHeight="1" x14ac:dyDescent="0.2">
      <c r="A3366" s="50" t="s">
        <v>6273</v>
      </c>
      <c r="B3366" s="60" t="s">
        <v>6414</v>
      </c>
      <c r="C3366" s="61" t="s">
        <v>6415</v>
      </c>
      <c r="D3366" s="52" t="s">
        <v>9841</v>
      </c>
      <c r="E3366" s="53">
        <v>239748.94</v>
      </c>
      <c r="F3366" s="23" t="str">
        <f>+IFERROR(VLOOKUP(Tabla1[[#This Row],[Artículo]],'..'!$B$2:$D$569000,3,),"")</f>
        <v/>
      </c>
      <c r="G3366" s="24" t="str">
        <f>IF(H3366=AF3366,"", "Error MC")</f>
        <v>Error MC</v>
      </c>
      <c r="H3366" s="62"/>
      <c r="I3366" s="54">
        <f>+Tabla1[[#This Row],[MC]]*Tabla1[[#This Row],[Pedido]]*Tabla1[[#This Row],[PVC ]]</f>
        <v>0</v>
      </c>
      <c r="J3366" s="26">
        <v>0.21</v>
      </c>
      <c r="K3366" s="63"/>
      <c r="L3366" s="28" t="s">
        <v>17</v>
      </c>
      <c r="M3366" s="53">
        <v>420639.51199999999</v>
      </c>
      <c r="N3366" s="64" t="str">
        <f>+IF(Tabla1[[#This Row],[F PMPI]]="SÍ","No","Sí")</f>
        <v>No</v>
      </c>
      <c r="O3366" s="65">
        <f>+Tabla1[[#This Row],[PVL]]*1.055</f>
        <v>443774.68515999994</v>
      </c>
      <c r="P3366" s="65">
        <f>+Tabla1[[#This Row],[PVL]]*1.43</f>
        <v>601514.50215999992</v>
      </c>
      <c r="Q3366" s="66" t="str">
        <f>+HYPERLINK(Tabla1[[#This Row],[PAG]])</f>
        <v>https://todomusica.com.ar/cables-plug/10296-rro-b220-100m.html</v>
      </c>
      <c r="R3366" s="67"/>
      <c r="S3366" s="68"/>
      <c r="T3366" s="69"/>
      <c r="U3366" s="69"/>
      <c r="V3366" s="69"/>
      <c r="W3366" s="69"/>
      <c r="X3366" s="69"/>
      <c r="Y3366" s="35"/>
      <c r="Z3366" s="35" t="s">
        <v>26990</v>
      </c>
      <c r="AA3366" s="36">
        <v>1</v>
      </c>
      <c r="AB3366" s="35" t="s">
        <v>9849</v>
      </c>
      <c r="AC3366" s="35" t="str">
        <f>+IF(Tabla1[[#This Row],[STK]]="no","Sin STK", "STK disponible")</f>
        <v>STK disponible</v>
      </c>
      <c r="AD3366" s="35">
        <f>+I3366*J3366</f>
        <v>0</v>
      </c>
      <c r="AE3366" s="35">
        <f>+I3366*K3366</f>
        <v>0</v>
      </c>
      <c r="AF3366" s="36">
        <f>IF(Tabla1[[#This Row],[ref pack]]=1,Tabla1[[#This Row],[Pedido]],LCM(Tabla1[[#This Row],[MC VIEJO]],Tabla1[[#This Row],[Pedido]]))</f>
        <v>1</v>
      </c>
      <c r="AG3366" s="36">
        <f>+VLOOKUP(Tabla1[[#This Row],[Artículo]],'.'!$B$2:$D$11481,3,)</f>
        <v>1</v>
      </c>
      <c r="AH3366" s="37" t="str">
        <f>+IFERROR(SEARCH("pack",Tabla1[[#This Row],[PACK]]),"")</f>
        <v/>
      </c>
    </row>
    <row r="3367" spans="1:34" ht="24" customHeight="1" x14ac:dyDescent="0.2">
      <c r="A3367" s="50" t="s">
        <v>6273</v>
      </c>
      <c r="B3367" s="60" t="s">
        <v>6416</v>
      </c>
      <c r="C3367" s="61" t="s">
        <v>6417</v>
      </c>
      <c r="D3367" s="52" t="s">
        <v>27</v>
      </c>
      <c r="E3367" s="53">
        <v>37180.550000000003</v>
      </c>
      <c r="F3367" s="23" t="str">
        <f>+IFERROR(VLOOKUP(Tabla1[[#This Row],[Artículo]],'..'!$B$2:$D$569000,3,),"")</f>
        <v/>
      </c>
      <c r="G3367" s="24" t="str">
        <f>IF(H3367=AF3367,"", "Error MC")</f>
        <v>Error MC</v>
      </c>
      <c r="H3367" s="62"/>
      <c r="I3367" s="54">
        <f>+Tabla1[[#This Row],[MC]]*Tabla1[[#This Row],[Pedido]]*Tabla1[[#This Row],[PVC ]]</f>
        <v>0</v>
      </c>
      <c r="J3367" s="26">
        <v>0.21</v>
      </c>
      <c r="K3367" s="63"/>
      <c r="L3367" s="28" t="s">
        <v>17</v>
      </c>
      <c r="M3367" s="53">
        <v>65233.277999999998</v>
      </c>
      <c r="N3367" s="64" t="str">
        <f>+IF(Tabla1[[#This Row],[F PMPI]]="SÍ","No","Sí")</f>
        <v>No</v>
      </c>
      <c r="O3367" s="65">
        <f>+Tabla1[[#This Row],[PVL]]*1.055</f>
        <v>68821.108289999989</v>
      </c>
      <c r="P3367" s="65">
        <f>+Tabla1[[#This Row],[PVL]]*1.43</f>
        <v>93283.587539999993</v>
      </c>
      <c r="Q3367" s="66" t="str">
        <f>+HYPERLINK(Tabla1[[#This Row],[PAG]])</f>
        <v>https://todomusica.com.ar/cables-plug/10296-rro-b220-100m.html</v>
      </c>
      <c r="R3367" s="67"/>
      <c r="S3367" s="68"/>
      <c r="T3367" s="69"/>
      <c r="U3367" s="69"/>
      <c r="V3367" s="69"/>
      <c r="W3367" s="69"/>
      <c r="X3367" s="69"/>
      <c r="Y3367" s="35"/>
      <c r="Z3367" s="35" t="s">
        <v>26990</v>
      </c>
      <c r="AA3367" s="36">
        <v>1</v>
      </c>
      <c r="AB3367" s="35" t="s">
        <v>9849</v>
      </c>
      <c r="AC3367" s="35" t="str">
        <f>+IF(Tabla1[[#This Row],[STK]]="no","Sin STK", "STK disponible")</f>
        <v>Sin STK</v>
      </c>
      <c r="AD3367" s="35">
        <f>+I3367*J3367</f>
        <v>0</v>
      </c>
      <c r="AE3367" s="35">
        <f>+I3367*K3367</f>
        <v>0</v>
      </c>
      <c r="AF3367" s="36">
        <f>IF(Tabla1[[#This Row],[ref pack]]=1,Tabla1[[#This Row],[Pedido]],LCM(Tabla1[[#This Row],[MC VIEJO]],Tabla1[[#This Row],[Pedido]]))</f>
        <v>1</v>
      </c>
      <c r="AG3367" s="36">
        <f>+VLOOKUP(Tabla1[[#This Row],[Artículo]],'.'!$B$2:$D$11481,3,)</f>
        <v>1</v>
      </c>
      <c r="AH3367" s="37" t="str">
        <f>+IFERROR(SEARCH("pack",Tabla1[[#This Row],[PACK]]),"")</f>
        <v/>
      </c>
    </row>
    <row r="3368" spans="1:34" ht="24" customHeight="1" x14ac:dyDescent="0.2">
      <c r="A3368" s="50" t="s">
        <v>6273</v>
      </c>
      <c r="B3368" s="60" t="s">
        <v>6418</v>
      </c>
      <c r="C3368" s="61" t="s">
        <v>6419</v>
      </c>
      <c r="D3368" s="52" t="s">
        <v>9842</v>
      </c>
      <c r="E3368" s="53">
        <v>93422.65</v>
      </c>
      <c r="F3368" s="23" t="str">
        <f>+IFERROR(VLOOKUP(Tabla1[[#This Row],[Artículo]],'..'!$B$2:$D$569000,3,),"")</f>
        <v/>
      </c>
      <c r="G3368" s="24" t="str">
        <f>IF(H3368=AF3368,"", "Error MC")</f>
        <v>Error MC</v>
      </c>
      <c r="H3368" s="62"/>
      <c r="I3368" s="54">
        <f>+Tabla1[[#This Row],[MC]]*Tabla1[[#This Row],[Pedido]]*Tabla1[[#This Row],[PVC ]]</f>
        <v>0</v>
      </c>
      <c r="J3368" s="26">
        <v>0.21</v>
      </c>
      <c r="K3368" s="63"/>
      <c r="L3368" s="28" t="s">
        <v>17</v>
      </c>
      <c r="M3368" s="53">
        <v>163910.03599999999</v>
      </c>
      <c r="N3368" s="64" t="str">
        <f>+IF(Tabla1[[#This Row],[F PMPI]]="SÍ","No","Sí")</f>
        <v>No</v>
      </c>
      <c r="O3368" s="65">
        <f>+Tabla1[[#This Row],[PVL]]*1.055</f>
        <v>172925.08797999998</v>
      </c>
      <c r="P3368" s="65">
        <f>+Tabla1[[#This Row],[PVL]]*1.43</f>
        <v>234391.35147999998</v>
      </c>
      <c r="Q3368" s="66" t="str">
        <f>+HYPERLINK(Tabla1[[#This Row],[PAG]])</f>
        <v>https://todomusica.com.ar/microfonos-usb/10302-rro-m210-100m.html</v>
      </c>
      <c r="R3368" s="67"/>
      <c r="S3368" s="68"/>
      <c r="T3368" s="69"/>
      <c r="U3368" s="69"/>
      <c r="V3368" s="69"/>
      <c r="W3368" s="69"/>
      <c r="X3368" s="69"/>
      <c r="Y3368" s="35"/>
      <c r="Z3368" s="35" t="s">
        <v>26991</v>
      </c>
      <c r="AA3368" s="36">
        <v>1</v>
      </c>
      <c r="AB3368" s="35" t="s">
        <v>9849</v>
      </c>
      <c r="AC3368" s="35" t="str">
        <f>+IF(Tabla1[[#This Row],[STK]]="no","Sin STK", "STK disponible")</f>
        <v>STK disponible</v>
      </c>
      <c r="AD3368" s="35">
        <f>+I3368*J3368</f>
        <v>0</v>
      </c>
      <c r="AE3368" s="35">
        <f>+I3368*K3368</f>
        <v>0</v>
      </c>
      <c r="AF3368" s="36">
        <f>IF(Tabla1[[#This Row],[ref pack]]=1,Tabla1[[#This Row],[Pedido]],LCM(Tabla1[[#This Row],[MC VIEJO]],Tabla1[[#This Row],[Pedido]]))</f>
        <v>1</v>
      </c>
      <c r="AG3368" s="36">
        <f>+VLOOKUP(Tabla1[[#This Row],[Artículo]],'.'!$B$2:$D$11481,3,)</f>
        <v>1</v>
      </c>
      <c r="AH3368" s="37" t="str">
        <f>+IFERROR(SEARCH("pack",Tabla1[[#This Row],[PACK]]),"")</f>
        <v/>
      </c>
    </row>
    <row r="3369" spans="1:34" ht="24" customHeight="1" x14ac:dyDescent="0.2">
      <c r="A3369" s="50" t="s">
        <v>6273</v>
      </c>
      <c r="B3369" s="60" t="s">
        <v>6420</v>
      </c>
      <c r="C3369" s="61" t="s">
        <v>6421</v>
      </c>
      <c r="D3369" s="52" t="s">
        <v>9841</v>
      </c>
      <c r="E3369" s="53">
        <v>231244.48</v>
      </c>
      <c r="F3369" s="23" t="str">
        <f>+IFERROR(VLOOKUP(Tabla1[[#This Row],[Artículo]],'..'!$B$2:$D$569000,3,),"")</f>
        <v/>
      </c>
      <c r="G3369" s="24" t="str">
        <f>IF(H3369=AF3369,"", "Error MC")</f>
        <v>Error MC</v>
      </c>
      <c r="H3369" s="62"/>
      <c r="I3369" s="54">
        <f>+Tabla1[[#This Row],[MC]]*Tabla1[[#This Row],[Pedido]]*Tabla1[[#This Row],[PVC ]]</f>
        <v>0</v>
      </c>
      <c r="J3369" s="26">
        <v>0.21</v>
      </c>
      <c r="K3369" s="63"/>
      <c r="L3369" s="28" t="s">
        <v>17</v>
      </c>
      <c r="M3369" s="53">
        <v>405718.44500000001</v>
      </c>
      <c r="N3369" s="64" t="str">
        <f>+IF(Tabla1[[#This Row],[F PMPI]]="SÍ","No","Sí")</f>
        <v>No</v>
      </c>
      <c r="O3369" s="65">
        <f>+Tabla1[[#This Row],[PVL]]*1.055</f>
        <v>428032.95947499998</v>
      </c>
      <c r="P3369" s="65">
        <f>+Tabla1[[#This Row],[PVL]]*1.43</f>
        <v>580177.37635000004</v>
      </c>
      <c r="Q3369" s="66" t="str">
        <f>+HYPERLINK(Tabla1[[#This Row],[PAG]])</f>
        <v>https://todomusica.com.ar/cables-plug/10295-rro-m225-100m.html</v>
      </c>
      <c r="R3369" s="67"/>
      <c r="S3369" s="68"/>
      <c r="T3369" s="69"/>
      <c r="U3369" s="69"/>
      <c r="V3369" s="69"/>
      <c r="W3369" s="69"/>
      <c r="X3369" s="69"/>
      <c r="Y3369" s="35"/>
      <c r="Z3369" s="35" t="s">
        <v>26992</v>
      </c>
      <c r="AA3369" s="36">
        <v>1</v>
      </c>
      <c r="AB3369" s="35" t="s">
        <v>9849</v>
      </c>
      <c r="AC3369" s="35" t="str">
        <f>+IF(Tabla1[[#This Row],[STK]]="no","Sin STK", "STK disponible")</f>
        <v>STK disponible</v>
      </c>
      <c r="AD3369" s="35">
        <f>+I3369*J3369</f>
        <v>0</v>
      </c>
      <c r="AE3369" s="35">
        <f>+I3369*K3369</f>
        <v>0</v>
      </c>
      <c r="AF3369" s="36">
        <f>IF(Tabla1[[#This Row],[ref pack]]=1,Tabla1[[#This Row],[Pedido]],LCM(Tabla1[[#This Row],[MC VIEJO]],Tabla1[[#This Row],[Pedido]]))</f>
        <v>1</v>
      </c>
      <c r="AG3369" s="36">
        <f>+VLOOKUP(Tabla1[[#This Row],[Artículo]],'.'!$B$2:$D$11481,3,)</f>
        <v>1</v>
      </c>
      <c r="AH3369" s="37" t="str">
        <f>+IFERROR(SEARCH("pack",Tabla1[[#This Row],[PACK]]),"")</f>
        <v/>
      </c>
    </row>
    <row r="3370" spans="1:34" ht="24" customHeight="1" x14ac:dyDescent="0.2">
      <c r="A3370" s="50" t="s">
        <v>6273</v>
      </c>
      <c r="B3370" s="60" t="s">
        <v>19813</v>
      </c>
      <c r="C3370" s="61" t="s">
        <v>19814</v>
      </c>
      <c r="D3370" s="52" t="s">
        <v>9842</v>
      </c>
      <c r="E3370" s="53">
        <v>101475.26</v>
      </c>
      <c r="F3370" s="23" t="str">
        <f>+IFERROR(VLOOKUP(Tabla1[[#This Row],[Artículo]],'..'!$B$2:$D$569000,3,),"")</f>
        <v/>
      </c>
      <c r="G3370" s="24" t="str">
        <f>IF(H3370=AF3370,"", "Error MC")</f>
        <v>Error MC</v>
      </c>
      <c r="H3370" s="62"/>
      <c r="I3370" s="54">
        <f>+Tabla1[[#This Row],[MC]]*Tabla1[[#This Row],[Pedido]]*Tabla1[[#This Row],[PVC ]]</f>
        <v>0</v>
      </c>
      <c r="J3370" s="26">
        <v>0.21</v>
      </c>
      <c r="K3370" s="63"/>
      <c r="L3370" s="28" t="s">
        <v>17</v>
      </c>
      <c r="M3370" s="53">
        <v>178038.34700000001</v>
      </c>
      <c r="N3370" s="64" t="str">
        <f>+IF(Tabla1[[#This Row],[F PMPI]]="SÍ","No","Sí")</f>
        <v>No</v>
      </c>
      <c r="O3370" s="65">
        <f>+Tabla1[[#This Row],[PVL]]*1.055</f>
        <v>187830.45608500001</v>
      </c>
      <c r="P3370" s="65">
        <f>+Tabla1[[#This Row],[PVL]]*1.43</f>
        <v>254594.83621000001</v>
      </c>
      <c r="Q3370" s="66" t="str">
        <f>+HYPERLINK(Tabla1[[#This Row],[PAG]])</f>
        <v>https://todomusica.com.ar/bafles-de-instalacion/9533-rsep208b.html</v>
      </c>
      <c r="R3370" s="67"/>
      <c r="S3370" s="68"/>
      <c r="T3370" s="69"/>
      <c r="U3370" s="69"/>
      <c r="V3370" s="69"/>
      <c r="W3370" s="69"/>
      <c r="X3370" s="69"/>
      <c r="Y3370" s="35"/>
      <c r="Z3370" s="35" t="s">
        <v>26993</v>
      </c>
      <c r="AA3370" s="36">
        <v>1</v>
      </c>
      <c r="AB3370" s="35" t="s">
        <v>9849</v>
      </c>
      <c r="AC3370" s="35" t="str">
        <f>+IF(Tabla1[[#This Row],[STK]]="no","Sin STK", "STK disponible")</f>
        <v>STK disponible</v>
      </c>
      <c r="AD3370" s="35">
        <f>+I3370*J3370</f>
        <v>0</v>
      </c>
      <c r="AE3370" s="35">
        <f>+I3370*K3370</f>
        <v>0</v>
      </c>
      <c r="AF3370" s="36">
        <f>IF(Tabla1[[#This Row],[ref pack]]=1,Tabla1[[#This Row],[Pedido]],LCM(Tabla1[[#This Row],[MC VIEJO]],Tabla1[[#This Row],[Pedido]]))</f>
        <v>1</v>
      </c>
      <c r="AG3370" s="36">
        <f>+VLOOKUP(Tabla1[[#This Row],[Artículo]],'.'!$B$2:$D$11481,3,)</f>
        <v>1</v>
      </c>
      <c r="AH3370" s="37" t="str">
        <f>+IFERROR(SEARCH("pack",Tabla1[[#This Row],[PACK]]),"")</f>
        <v/>
      </c>
    </row>
    <row r="3371" spans="1:34" ht="24" customHeight="1" x14ac:dyDescent="0.2">
      <c r="A3371" s="50" t="s">
        <v>6422</v>
      </c>
      <c r="B3371" s="60" t="s">
        <v>6423</v>
      </c>
      <c r="C3371" s="61" t="s">
        <v>6424</v>
      </c>
      <c r="D3371" s="52" t="s">
        <v>27</v>
      </c>
      <c r="E3371" s="53">
        <v>171654.87</v>
      </c>
      <c r="F3371" s="23" t="str">
        <f>+IFERROR(VLOOKUP(Tabla1[[#This Row],[Artículo]],'..'!$B$2:$D$569000,3,),"")</f>
        <v/>
      </c>
      <c r="G3371" s="24" t="str">
        <f>IF(H3371=AF3371,"", "Error MC")</f>
        <v>Error MC</v>
      </c>
      <c r="H3371" s="62"/>
      <c r="I3371" s="54">
        <f>+Tabla1[[#This Row],[MC]]*Tabla1[[#This Row],[Pedido]]*Tabla1[[#This Row],[PVC ]]</f>
        <v>0</v>
      </c>
      <c r="J3371" s="26">
        <v>0.21</v>
      </c>
      <c r="K3371" s="63"/>
      <c r="L3371" s="28" t="s">
        <v>17</v>
      </c>
      <c r="M3371" s="53">
        <v>301168.46799999999</v>
      </c>
      <c r="N3371" s="64" t="str">
        <f>+IF(Tabla1[[#This Row],[F PMPI]]="SÍ","No","Sí")</f>
        <v>Sí</v>
      </c>
      <c r="O3371" s="65">
        <f>+Tabla1[[#This Row],[PVL]]*1.055</f>
        <v>317732.73374</v>
      </c>
      <c r="P3371" s="65">
        <f>+Tabla1[[#This Row],[PVL]]*1.43</f>
        <v>430670.90923999995</v>
      </c>
      <c r="Q3371" s="66" t="str">
        <f>+HYPERLINK(Tabla1[[#This Row],[PAG]])</f>
        <v>https://todomusica.com.ar/potencias-digitales/7643-amplifier.html</v>
      </c>
      <c r="R3371" s="67"/>
      <c r="S3371" s="68"/>
      <c r="T3371" s="69"/>
      <c r="U3371" s="69"/>
      <c r="V3371" s="69"/>
      <c r="W3371" s="69"/>
      <c r="X3371" s="69"/>
      <c r="Y3371" s="35"/>
      <c r="Z3371" s="35" t="s">
        <v>26994</v>
      </c>
      <c r="AA3371" s="36">
        <v>1</v>
      </c>
      <c r="AB3371" s="35" t="s">
        <v>27</v>
      </c>
      <c r="AC3371" s="35" t="str">
        <f>+IF(Tabla1[[#This Row],[STK]]="no","Sin STK", "STK disponible")</f>
        <v>Sin STK</v>
      </c>
      <c r="AD3371" s="35">
        <f>+I3371*J3371</f>
        <v>0</v>
      </c>
      <c r="AE3371" s="35">
        <f>+I3371*K3371</f>
        <v>0</v>
      </c>
      <c r="AF3371" s="36">
        <f>IF(Tabla1[[#This Row],[ref pack]]=1,Tabla1[[#This Row],[Pedido]],LCM(Tabla1[[#This Row],[MC VIEJO]],Tabla1[[#This Row],[Pedido]]))</f>
        <v>1</v>
      </c>
      <c r="AG3371" s="36">
        <f>+VLOOKUP(Tabla1[[#This Row],[Artículo]],'.'!$B$2:$D$11481,3,)</f>
        <v>1</v>
      </c>
      <c r="AH3371" s="37" t="str">
        <f>+IFERROR(SEARCH("pack",Tabla1[[#This Row],[PACK]]),"")</f>
        <v/>
      </c>
    </row>
    <row r="3372" spans="1:34" ht="24" customHeight="1" x14ac:dyDescent="0.2">
      <c r="A3372" s="50" t="s">
        <v>6422</v>
      </c>
      <c r="B3372" s="60" t="s">
        <v>6425</v>
      </c>
      <c r="C3372" s="61" t="s">
        <v>6426</v>
      </c>
      <c r="D3372" s="52" t="s">
        <v>27</v>
      </c>
      <c r="E3372" s="53">
        <v>688888.38</v>
      </c>
      <c r="F3372" s="23" t="str">
        <f>+IFERROR(VLOOKUP(Tabla1[[#This Row],[Artículo]],'..'!$B$2:$D$569000,3,),"")</f>
        <v/>
      </c>
      <c r="G3372" s="24" t="str">
        <f>IF(H3372=AF3372,"", "Error MC")</f>
        <v>Error MC</v>
      </c>
      <c r="H3372" s="62"/>
      <c r="I3372" s="54">
        <f>+Tabla1[[#This Row],[MC]]*Tabla1[[#This Row],[Pedido]]*Tabla1[[#This Row],[PVC ]]</f>
        <v>0</v>
      </c>
      <c r="J3372" s="26">
        <v>0.21</v>
      </c>
      <c r="K3372" s="63"/>
      <c r="L3372" s="28" t="s">
        <v>17</v>
      </c>
      <c r="M3372" s="53">
        <v>1208654.662</v>
      </c>
      <c r="N3372" s="64" t="str">
        <f>+IF(Tabla1[[#This Row],[F PMPI]]="SÍ","No","Sí")</f>
        <v>Sí</v>
      </c>
      <c r="O3372" s="65">
        <f>+Tabla1[[#This Row],[PVL]]*1.055</f>
        <v>1275130.6684099999</v>
      </c>
      <c r="P3372" s="65">
        <f>+Tabla1[[#This Row],[PVL]]*1.43</f>
        <v>1728376.1666599999</v>
      </c>
      <c r="Q3372" s="66" t="str">
        <f>+HYPERLINK(Tabla1[[#This Row],[PAG]])</f>
        <v>https://todomusica.com.ar/potencias-digitales/8444-amlpifier.html</v>
      </c>
      <c r="R3372" s="67"/>
      <c r="S3372" s="68"/>
      <c r="T3372" s="69"/>
      <c r="U3372" s="69"/>
      <c r="V3372" s="69"/>
      <c r="W3372" s="69"/>
      <c r="X3372" s="69"/>
      <c r="Y3372" s="35"/>
      <c r="Z3372" s="35" t="s">
        <v>26995</v>
      </c>
      <c r="AA3372" s="36">
        <v>1</v>
      </c>
      <c r="AB3372" s="35" t="s">
        <v>27</v>
      </c>
      <c r="AC3372" s="35" t="str">
        <f>+IF(Tabla1[[#This Row],[STK]]="no","Sin STK", "STK disponible")</f>
        <v>Sin STK</v>
      </c>
      <c r="AD3372" s="35">
        <f>+I3372*J3372</f>
        <v>0</v>
      </c>
      <c r="AE3372" s="35">
        <f>+I3372*K3372</f>
        <v>0</v>
      </c>
      <c r="AF3372" s="36">
        <f>IF(Tabla1[[#This Row],[ref pack]]=1,Tabla1[[#This Row],[Pedido]],LCM(Tabla1[[#This Row],[MC VIEJO]],Tabla1[[#This Row],[Pedido]]))</f>
        <v>1</v>
      </c>
      <c r="AG3372" s="36">
        <f>+VLOOKUP(Tabla1[[#This Row],[Artículo]],'.'!$B$2:$D$11481,3,)</f>
        <v>1</v>
      </c>
      <c r="AH3372" s="37" t="str">
        <f>+IFERROR(SEARCH("pack",Tabla1[[#This Row],[PACK]]),"")</f>
        <v/>
      </c>
    </row>
    <row r="3373" spans="1:34" ht="24" customHeight="1" x14ac:dyDescent="0.2">
      <c r="A3373" s="50" t="s">
        <v>6422</v>
      </c>
      <c r="B3373" s="60" t="s">
        <v>6427</v>
      </c>
      <c r="C3373" s="61" t="s">
        <v>6428</v>
      </c>
      <c r="D3373" s="52" t="s">
        <v>27</v>
      </c>
      <c r="E3373" s="53">
        <v>327861.74</v>
      </c>
      <c r="F3373" s="23" t="str">
        <f>+IFERROR(VLOOKUP(Tabla1[[#This Row],[Artículo]],'..'!$B$2:$D$569000,3,),"")</f>
        <v/>
      </c>
      <c r="G3373" s="24" t="str">
        <f>IF(H3373=AF3373,"", "Error MC")</f>
        <v>Error MC</v>
      </c>
      <c r="H3373" s="62"/>
      <c r="I3373" s="54">
        <f>+Tabla1[[#This Row],[MC]]*Tabla1[[#This Row],[Pedido]]*Tabla1[[#This Row],[PVC ]]</f>
        <v>0</v>
      </c>
      <c r="J3373" s="26">
        <v>0.21</v>
      </c>
      <c r="K3373" s="63"/>
      <c r="L3373" s="28" t="s">
        <v>17</v>
      </c>
      <c r="M3373" s="53">
        <v>575233.41899999999</v>
      </c>
      <c r="N3373" s="64" t="str">
        <f>+IF(Tabla1[[#This Row],[F PMPI]]="SÍ","No","Sí")</f>
        <v>Sí</v>
      </c>
      <c r="O3373" s="65">
        <f>+Tabla1[[#This Row],[PVL]]*1.055</f>
        <v>606871.25704499998</v>
      </c>
      <c r="P3373" s="65">
        <f>+Tabla1[[#This Row],[PVL]]*1.43</f>
        <v>822583.78917</v>
      </c>
      <c r="Q3373" s="66" t="str">
        <f>+HYPERLINK(Tabla1[[#This Row],[PAG]])</f>
        <v>https://todomusica.com.ar/potencias-digitales/4631-404.html</v>
      </c>
      <c r="R3373" s="67"/>
      <c r="S3373" s="68"/>
      <c r="T3373" s="69"/>
      <c r="U3373" s="69"/>
      <c r="V3373" s="69"/>
      <c r="W3373" s="69"/>
      <c r="X3373" s="69"/>
      <c r="Y3373" s="35"/>
      <c r="Z3373" s="35" t="s">
        <v>26996</v>
      </c>
      <c r="AA3373" s="36">
        <v>1</v>
      </c>
      <c r="AB3373" s="35" t="s">
        <v>27</v>
      </c>
      <c r="AC3373" s="35" t="str">
        <f>+IF(Tabla1[[#This Row],[STK]]="no","Sin STK", "STK disponible")</f>
        <v>Sin STK</v>
      </c>
      <c r="AD3373" s="35">
        <f>+I3373*J3373</f>
        <v>0</v>
      </c>
      <c r="AE3373" s="35">
        <f>+I3373*K3373</f>
        <v>0</v>
      </c>
      <c r="AF3373" s="36">
        <f>IF(Tabla1[[#This Row],[ref pack]]=1,Tabla1[[#This Row],[Pedido]],LCM(Tabla1[[#This Row],[MC VIEJO]],Tabla1[[#This Row],[Pedido]]))</f>
        <v>1</v>
      </c>
      <c r="AG3373" s="36">
        <f>+VLOOKUP(Tabla1[[#This Row],[Artículo]],'.'!$B$2:$D$11481,3,)</f>
        <v>1</v>
      </c>
      <c r="AH3373" s="37" t="str">
        <f>+IFERROR(SEARCH("pack",Tabla1[[#This Row],[PACK]]),"")</f>
        <v/>
      </c>
    </row>
    <row r="3374" spans="1:34" ht="24" customHeight="1" x14ac:dyDescent="0.2">
      <c r="A3374" s="50" t="s">
        <v>6422</v>
      </c>
      <c r="B3374" s="60" t="s">
        <v>6429</v>
      </c>
      <c r="C3374" s="61" t="s">
        <v>6430</v>
      </c>
      <c r="D3374" s="52" t="s">
        <v>27</v>
      </c>
      <c r="E3374" s="53">
        <v>357941.77</v>
      </c>
      <c r="F3374" s="23" t="str">
        <f>+IFERROR(VLOOKUP(Tabla1[[#This Row],[Artículo]],'..'!$B$2:$D$569000,3,),"")</f>
        <v/>
      </c>
      <c r="G3374" s="24" t="str">
        <f>IF(H3374=AF3374,"", "Error MC")</f>
        <v>Error MC</v>
      </c>
      <c r="H3374" s="62"/>
      <c r="I3374" s="54">
        <f>+Tabla1[[#This Row],[MC]]*Tabla1[[#This Row],[Pedido]]*Tabla1[[#This Row],[PVC ]]</f>
        <v>0</v>
      </c>
      <c r="J3374" s="26">
        <v>0.21</v>
      </c>
      <c r="K3374" s="63"/>
      <c r="L3374" s="28" t="s">
        <v>17</v>
      </c>
      <c r="M3374" s="53">
        <v>628008.84</v>
      </c>
      <c r="N3374" s="64" t="str">
        <f>+IF(Tabla1[[#This Row],[F PMPI]]="SÍ","No","Sí")</f>
        <v>Sí</v>
      </c>
      <c r="O3374" s="65">
        <f>+Tabla1[[#This Row],[PVL]]*1.055</f>
        <v>662549.32619999989</v>
      </c>
      <c r="P3374" s="65">
        <f>+Tabla1[[#This Row],[PVL]]*1.43</f>
        <v>898052.64119999995</v>
      </c>
      <c r="Q3374" s="66" t="str">
        <f>+HYPERLINK(Tabla1[[#This Row],[PAG]])</f>
        <v>https://todomusica.com.ar/potencias-digitales/4632-404.html</v>
      </c>
      <c r="R3374" s="67"/>
      <c r="S3374" s="68"/>
      <c r="T3374" s="69"/>
      <c r="U3374" s="69"/>
      <c r="V3374" s="69"/>
      <c r="W3374" s="69"/>
      <c r="X3374" s="69"/>
      <c r="Y3374" s="35"/>
      <c r="Z3374" s="35" t="s">
        <v>26997</v>
      </c>
      <c r="AA3374" s="36">
        <v>1</v>
      </c>
      <c r="AB3374" s="35" t="s">
        <v>27</v>
      </c>
      <c r="AC3374" s="35" t="str">
        <f>+IF(Tabla1[[#This Row],[STK]]="no","Sin STK", "STK disponible")</f>
        <v>Sin STK</v>
      </c>
      <c r="AD3374" s="35">
        <f>+I3374*J3374</f>
        <v>0</v>
      </c>
      <c r="AE3374" s="35">
        <f>+I3374*K3374</f>
        <v>0</v>
      </c>
      <c r="AF3374" s="36">
        <f>IF(Tabla1[[#This Row],[ref pack]]=1,Tabla1[[#This Row],[Pedido]],LCM(Tabla1[[#This Row],[MC VIEJO]],Tabla1[[#This Row],[Pedido]]))</f>
        <v>1</v>
      </c>
      <c r="AG3374" s="36">
        <f>+VLOOKUP(Tabla1[[#This Row],[Artículo]],'.'!$B$2:$D$11481,3,)</f>
        <v>1</v>
      </c>
      <c r="AH3374" s="37" t="str">
        <f>+IFERROR(SEARCH("pack",Tabla1[[#This Row],[PACK]]),"")</f>
        <v/>
      </c>
    </row>
    <row r="3375" spans="1:34" ht="24" customHeight="1" x14ac:dyDescent="0.2">
      <c r="A3375" s="50" t="s">
        <v>6422</v>
      </c>
      <c r="B3375" s="60" t="s">
        <v>6431</v>
      </c>
      <c r="C3375" s="61" t="s">
        <v>6432</v>
      </c>
      <c r="D3375" s="52" t="s">
        <v>9842</v>
      </c>
      <c r="E3375" s="53">
        <v>700794.92</v>
      </c>
      <c r="F3375" s="23" t="str">
        <f>+IFERROR(VLOOKUP(Tabla1[[#This Row],[Artículo]],'..'!$B$2:$D$569000,3,),"")</f>
        <v/>
      </c>
      <c r="G3375" s="24" t="str">
        <f>IF(H3375=AF3375,"", "Error MC")</f>
        <v>Error MC</v>
      </c>
      <c r="H3375" s="62"/>
      <c r="I3375" s="54">
        <f>+Tabla1[[#This Row],[MC]]*Tabla1[[#This Row],[Pedido]]*Tabla1[[#This Row],[PVC ]]</f>
        <v>0</v>
      </c>
      <c r="J3375" s="26">
        <v>0.21</v>
      </c>
      <c r="K3375" s="63"/>
      <c r="L3375" s="28" t="s">
        <v>17</v>
      </c>
      <c r="M3375" s="53">
        <v>1229544.682</v>
      </c>
      <c r="N3375" s="64" t="str">
        <f>+IF(Tabla1[[#This Row],[F PMPI]]="SÍ","No","Sí")</f>
        <v>Sí</v>
      </c>
      <c r="O3375" s="65">
        <f>+Tabla1[[#This Row],[PVL]]*1.055</f>
        <v>1297169.6395099999</v>
      </c>
      <c r="P3375" s="65">
        <f>+Tabla1[[#This Row],[PVL]]*1.43</f>
        <v>1758248.8952599999</v>
      </c>
      <c r="Q3375" s="66" t="str">
        <f>+HYPERLINK(Tabla1[[#This Row],[PAG]])</f>
        <v>https://todomusica.com.ar/potencias-digitales/7669-u-de-pot-clased-1750w-x2-4-1000w-x2-8-3500w-br-dsp.html</v>
      </c>
      <c r="R3375" s="67"/>
      <c r="S3375" s="68"/>
      <c r="T3375" s="69"/>
      <c r="U3375" s="69"/>
      <c r="V3375" s="69"/>
      <c r="W3375" s="69"/>
      <c r="X3375" s="69"/>
      <c r="Y3375" s="35"/>
      <c r="Z3375" s="35" t="s">
        <v>26998</v>
      </c>
      <c r="AA3375" s="36">
        <v>1</v>
      </c>
      <c r="AB3375" s="35" t="s">
        <v>27</v>
      </c>
      <c r="AC3375" s="35" t="str">
        <f>+IF(Tabla1[[#This Row],[STK]]="no","Sin STK", "STK disponible")</f>
        <v>STK disponible</v>
      </c>
      <c r="AD3375" s="35">
        <f>+I3375*J3375</f>
        <v>0</v>
      </c>
      <c r="AE3375" s="35">
        <f>+I3375*K3375</f>
        <v>0</v>
      </c>
      <c r="AF3375" s="36">
        <f>IF(Tabla1[[#This Row],[ref pack]]=1,Tabla1[[#This Row],[Pedido]],LCM(Tabla1[[#This Row],[MC VIEJO]],Tabla1[[#This Row],[Pedido]]))</f>
        <v>1</v>
      </c>
      <c r="AG3375" s="36">
        <f>+VLOOKUP(Tabla1[[#This Row],[Artículo]],'.'!$B$2:$D$11481,3,)</f>
        <v>1</v>
      </c>
      <c r="AH3375" s="37" t="str">
        <f>+IFERROR(SEARCH("pack",Tabla1[[#This Row],[PACK]]),"")</f>
        <v/>
      </c>
    </row>
    <row r="3376" spans="1:34" ht="24" customHeight="1" x14ac:dyDescent="0.2">
      <c r="A3376" s="50" t="s">
        <v>6422</v>
      </c>
      <c r="B3376" s="60" t="s">
        <v>6433</v>
      </c>
      <c r="C3376" s="61" t="s">
        <v>6434</v>
      </c>
      <c r="D3376" s="52" t="s">
        <v>9841</v>
      </c>
      <c r="E3376" s="53">
        <v>576517.18999999994</v>
      </c>
      <c r="F3376" s="23" t="str">
        <f>+IFERROR(VLOOKUP(Tabla1[[#This Row],[Artículo]],'..'!$B$2:$D$569000,3,),"")</f>
        <v/>
      </c>
      <c r="G3376" s="24" t="str">
        <f>IF(H3376=AF3376,"", "Error MC")</f>
        <v>Error MC</v>
      </c>
      <c r="H3376" s="62"/>
      <c r="I3376" s="54">
        <f>+Tabla1[[#This Row],[MC]]*Tabla1[[#This Row],[Pedido]]*Tabla1[[#This Row],[PVC ]]</f>
        <v>0</v>
      </c>
      <c r="J3376" s="26">
        <v>0.21</v>
      </c>
      <c r="K3376" s="63"/>
      <c r="L3376" s="28" t="s">
        <v>17</v>
      </c>
      <c r="M3376" s="53">
        <v>1011499.415</v>
      </c>
      <c r="N3376" s="64" t="str">
        <f>+IF(Tabla1[[#This Row],[F PMPI]]="SÍ","No","Sí")</f>
        <v>Sí</v>
      </c>
      <c r="O3376" s="65">
        <f>+Tabla1[[#This Row],[PVL]]*1.055</f>
        <v>1067131.882825</v>
      </c>
      <c r="P3376" s="65">
        <f>+Tabla1[[#This Row],[PVL]]*1.43</f>
        <v>1446444.1634499999</v>
      </c>
      <c r="Q3376" s="66" t="str">
        <f>+HYPERLINK(Tabla1[[#This Row],[PAG]])</f>
        <v>https://todomusica.com.ar/potencias-digitales/7666-u-de-potencia-clased-500w-x2-4-300w-x2-8-1000w-br-dsp.html</v>
      </c>
      <c r="R3376" s="67"/>
      <c r="S3376" s="68"/>
      <c r="T3376" s="69"/>
      <c r="U3376" s="69"/>
      <c r="V3376" s="69"/>
      <c r="W3376" s="69"/>
      <c r="X3376" s="69"/>
      <c r="Y3376" s="35"/>
      <c r="Z3376" s="35" t="s">
        <v>26999</v>
      </c>
      <c r="AA3376" s="36">
        <v>1</v>
      </c>
      <c r="AB3376" s="35" t="s">
        <v>27</v>
      </c>
      <c r="AC3376" s="35" t="str">
        <f>+IF(Tabla1[[#This Row],[STK]]="no","Sin STK", "STK disponible")</f>
        <v>STK disponible</v>
      </c>
      <c r="AD3376" s="35">
        <f>+I3376*J3376</f>
        <v>0</v>
      </c>
      <c r="AE3376" s="35">
        <f>+I3376*K3376</f>
        <v>0</v>
      </c>
      <c r="AF3376" s="36">
        <f>IF(Tabla1[[#This Row],[ref pack]]=1,Tabla1[[#This Row],[Pedido]],LCM(Tabla1[[#This Row],[MC VIEJO]],Tabla1[[#This Row],[Pedido]]))</f>
        <v>1</v>
      </c>
      <c r="AG3376" s="36">
        <f>+VLOOKUP(Tabla1[[#This Row],[Artículo]],'.'!$B$2:$D$11481,3,)</f>
        <v>1</v>
      </c>
      <c r="AH3376" s="37" t="str">
        <f>+IFERROR(SEARCH("pack",Tabla1[[#This Row],[PACK]]),"")</f>
        <v/>
      </c>
    </row>
    <row r="3377" spans="1:34" ht="24" customHeight="1" x14ac:dyDescent="0.2">
      <c r="A3377" s="50" t="s">
        <v>6422</v>
      </c>
      <c r="B3377" s="60" t="s">
        <v>6435</v>
      </c>
      <c r="C3377" s="61" t="s">
        <v>6436</v>
      </c>
      <c r="D3377" s="52" t="s">
        <v>9841</v>
      </c>
      <c r="E3377" s="53">
        <v>588747.98</v>
      </c>
      <c r="F3377" s="23" t="str">
        <f>+IFERROR(VLOOKUP(Tabla1[[#This Row],[Artículo]],'..'!$B$2:$D$569000,3,),"")</f>
        <v/>
      </c>
      <c r="G3377" s="24" t="str">
        <f>IF(H3377=AF3377,"", "Error MC")</f>
        <v>Error MC</v>
      </c>
      <c r="H3377" s="62"/>
      <c r="I3377" s="54">
        <f>+Tabla1[[#This Row],[MC]]*Tabla1[[#This Row],[Pedido]]*Tabla1[[#This Row],[PVC ]]</f>
        <v>0</v>
      </c>
      <c r="J3377" s="26">
        <v>0.21</v>
      </c>
      <c r="K3377" s="63"/>
      <c r="L3377" s="28" t="s">
        <v>17</v>
      </c>
      <c r="M3377" s="53">
        <v>1032958.33</v>
      </c>
      <c r="N3377" s="64" t="str">
        <f>+IF(Tabla1[[#This Row],[F PMPI]]="SÍ","No","Sí")</f>
        <v>Sí</v>
      </c>
      <c r="O3377" s="65">
        <f>+Tabla1[[#This Row],[PVL]]*1.055</f>
        <v>1089771.0381499999</v>
      </c>
      <c r="P3377" s="65">
        <f>+Tabla1[[#This Row],[PVL]]*1.43</f>
        <v>1477130.4118999999</v>
      </c>
      <c r="Q3377" s="66" t="str">
        <f>+HYPERLINK(Tabla1[[#This Row],[PAG]])</f>
        <v>https://todomusica.com.ar/potencias-digitales/7667-u-de-pot-clased-850w-x2-4-500w-x2-8-1700w-x2br-dsp.html</v>
      </c>
      <c r="R3377" s="67"/>
      <c r="S3377" s="68"/>
      <c r="T3377" s="69"/>
      <c r="U3377" s="69"/>
      <c r="V3377" s="69"/>
      <c r="W3377" s="69"/>
      <c r="X3377" s="69"/>
      <c r="Y3377" s="35"/>
      <c r="Z3377" s="35" t="s">
        <v>27000</v>
      </c>
      <c r="AA3377" s="36">
        <v>1</v>
      </c>
      <c r="AB3377" s="35" t="s">
        <v>27</v>
      </c>
      <c r="AC3377" s="35" t="str">
        <f>+IF(Tabla1[[#This Row],[STK]]="no","Sin STK", "STK disponible")</f>
        <v>STK disponible</v>
      </c>
      <c r="AD3377" s="35">
        <f>+I3377*J3377</f>
        <v>0</v>
      </c>
      <c r="AE3377" s="35">
        <f>+I3377*K3377</f>
        <v>0</v>
      </c>
      <c r="AF3377" s="36">
        <f>IF(Tabla1[[#This Row],[ref pack]]=1,Tabla1[[#This Row],[Pedido]],LCM(Tabla1[[#This Row],[MC VIEJO]],Tabla1[[#This Row],[Pedido]]))</f>
        <v>1</v>
      </c>
      <c r="AG3377" s="36">
        <f>+VLOOKUP(Tabla1[[#This Row],[Artículo]],'.'!$B$2:$D$11481,3,)</f>
        <v>1</v>
      </c>
      <c r="AH3377" s="37" t="str">
        <f>+IFERROR(SEARCH("pack",Tabla1[[#This Row],[PACK]]),"")</f>
        <v/>
      </c>
    </row>
    <row r="3378" spans="1:34" ht="24" customHeight="1" x14ac:dyDescent="0.2">
      <c r="A3378" s="50" t="s">
        <v>6422</v>
      </c>
      <c r="B3378" s="60" t="s">
        <v>6437</v>
      </c>
      <c r="C3378" s="61" t="s">
        <v>6438</v>
      </c>
      <c r="D3378" s="52" t="s">
        <v>9841</v>
      </c>
      <c r="E3378" s="53">
        <v>644809.57999999996</v>
      </c>
      <c r="F3378" s="23" t="str">
        <f>+IFERROR(VLOOKUP(Tabla1[[#This Row],[Artículo]],'..'!$B$2:$D$569000,3,),"")</f>
        <v/>
      </c>
      <c r="G3378" s="24" t="str">
        <f>IF(H3378=AF3378,"", "Error MC")</f>
        <v>Error MC</v>
      </c>
      <c r="H3378" s="62"/>
      <c r="I3378" s="54">
        <f>+Tabla1[[#This Row],[MC]]*Tabla1[[#This Row],[Pedido]]*Tabla1[[#This Row],[PVC ]]</f>
        <v>0</v>
      </c>
      <c r="J3378" s="26">
        <v>0.21</v>
      </c>
      <c r="K3378" s="63"/>
      <c r="L3378" s="28" t="s">
        <v>17</v>
      </c>
      <c r="M3378" s="53">
        <v>1131318.4069999999</v>
      </c>
      <c r="N3378" s="64" t="str">
        <f>+IF(Tabla1[[#This Row],[F PMPI]]="SÍ","No","Sí")</f>
        <v>Sí</v>
      </c>
      <c r="O3378" s="65">
        <f>+Tabla1[[#This Row],[PVL]]*1.055</f>
        <v>1193540.9193849999</v>
      </c>
      <c r="P3378" s="65">
        <f>+Tabla1[[#This Row],[PVL]]*1.43</f>
        <v>1617785.3220099998</v>
      </c>
      <c r="Q3378" s="66" t="str">
        <f>+HYPERLINK(Tabla1[[#This Row],[PAG]])</f>
        <v>https://todomusica.com.ar/potencias-digitales/7668-u-de-pot-clased-1250w-x2-4-700w-x2-8-2500w-br-dsp.html</v>
      </c>
      <c r="R3378" s="67"/>
      <c r="S3378" s="68"/>
      <c r="T3378" s="69"/>
      <c r="U3378" s="69"/>
      <c r="V3378" s="69"/>
      <c r="W3378" s="69"/>
      <c r="X3378" s="69"/>
      <c r="Y3378" s="35"/>
      <c r="Z3378" s="35" t="s">
        <v>27001</v>
      </c>
      <c r="AA3378" s="36">
        <v>1</v>
      </c>
      <c r="AB3378" s="35" t="s">
        <v>27</v>
      </c>
      <c r="AC3378" s="35" t="str">
        <f>+IF(Tabla1[[#This Row],[STK]]="no","Sin STK", "STK disponible")</f>
        <v>STK disponible</v>
      </c>
      <c r="AD3378" s="35">
        <f>+I3378*J3378</f>
        <v>0</v>
      </c>
      <c r="AE3378" s="35">
        <f>+I3378*K3378</f>
        <v>0</v>
      </c>
      <c r="AF3378" s="36">
        <f>IF(Tabla1[[#This Row],[ref pack]]=1,Tabla1[[#This Row],[Pedido]],LCM(Tabla1[[#This Row],[MC VIEJO]],Tabla1[[#This Row],[Pedido]]))</f>
        <v>1</v>
      </c>
      <c r="AG3378" s="36">
        <f>+VLOOKUP(Tabla1[[#This Row],[Artículo]],'.'!$B$2:$D$11481,3,)</f>
        <v>1</v>
      </c>
      <c r="AH3378" s="37" t="str">
        <f>+IFERROR(SEARCH("pack",Tabla1[[#This Row],[PACK]]),"")</f>
        <v/>
      </c>
    </row>
    <row r="3379" spans="1:34" ht="24" customHeight="1" x14ac:dyDescent="0.2">
      <c r="A3379" s="50" t="s">
        <v>6422</v>
      </c>
      <c r="B3379" s="60" t="s">
        <v>6439</v>
      </c>
      <c r="C3379" s="61" t="s">
        <v>6440</v>
      </c>
      <c r="D3379" s="52" t="s">
        <v>27</v>
      </c>
      <c r="E3379" s="53">
        <v>1434502.42</v>
      </c>
      <c r="F3379" s="23" t="str">
        <f>+IFERROR(VLOOKUP(Tabla1[[#This Row],[Artículo]],'..'!$B$2:$D$569000,3,),"")</f>
        <v/>
      </c>
      <c r="G3379" s="24" t="str">
        <f>IF(H3379=AF3379,"", "Error MC")</f>
        <v>Error MC</v>
      </c>
      <c r="H3379" s="62"/>
      <c r="I3379" s="54">
        <f>+Tabla1[[#This Row],[MC]]*Tabla1[[#This Row],[Pedido]]*Tabla1[[#This Row],[PVC ]]</f>
        <v>0</v>
      </c>
      <c r="J3379" s="26">
        <v>0.21</v>
      </c>
      <c r="K3379" s="63"/>
      <c r="L3379" s="28" t="s">
        <v>17</v>
      </c>
      <c r="M3379" s="53">
        <v>2516834.497</v>
      </c>
      <c r="N3379" s="64" t="str">
        <f>+IF(Tabla1[[#This Row],[F PMPI]]="SÍ","No","Sí")</f>
        <v>Sí</v>
      </c>
      <c r="O3379" s="65">
        <f>+Tabla1[[#This Row],[PVL]]*1.055</f>
        <v>2655260.3943349998</v>
      </c>
      <c r="P3379" s="65">
        <f>+Tabla1[[#This Row],[PVL]]*1.43</f>
        <v>3599073.3307099999</v>
      </c>
      <c r="Q3379" s="66" t="str">
        <f>+HYPERLINK(Tabla1[[#This Row],[PAG]])</f>
        <v>https://todomusica.com.ar/potencias-digitales/4660-404.html</v>
      </c>
      <c r="R3379" s="67"/>
      <c r="S3379" s="68"/>
      <c r="T3379" s="69"/>
      <c r="U3379" s="69"/>
      <c r="V3379" s="69"/>
      <c r="W3379" s="69"/>
      <c r="X3379" s="69"/>
      <c r="Y3379" s="35"/>
      <c r="Z3379" s="35" t="s">
        <v>27002</v>
      </c>
      <c r="AA3379" s="36">
        <v>1</v>
      </c>
      <c r="AB3379" s="35" t="s">
        <v>27</v>
      </c>
      <c r="AC3379" s="35" t="str">
        <f>+IF(Tabla1[[#This Row],[STK]]="no","Sin STK", "STK disponible")</f>
        <v>Sin STK</v>
      </c>
      <c r="AD3379" s="35">
        <f>+I3379*J3379</f>
        <v>0</v>
      </c>
      <c r="AE3379" s="35">
        <f>+I3379*K3379</f>
        <v>0</v>
      </c>
      <c r="AF3379" s="36">
        <f>IF(Tabla1[[#This Row],[ref pack]]=1,Tabla1[[#This Row],[Pedido]],LCM(Tabla1[[#This Row],[MC VIEJO]],Tabla1[[#This Row],[Pedido]]))</f>
        <v>1</v>
      </c>
      <c r="AG3379" s="36">
        <f>+VLOOKUP(Tabla1[[#This Row],[Artículo]],'.'!$B$2:$D$11481,3,)</f>
        <v>1</v>
      </c>
      <c r="AH3379" s="37" t="str">
        <f>+IFERROR(SEARCH("pack",Tabla1[[#This Row],[PACK]]),"")</f>
        <v/>
      </c>
    </row>
    <row r="3380" spans="1:34" ht="24" customHeight="1" x14ac:dyDescent="0.2">
      <c r="A3380" s="50" t="s">
        <v>6422</v>
      </c>
      <c r="B3380" s="60" t="s">
        <v>19847</v>
      </c>
      <c r="C3380" s="61" t="s">
        <v>19848</v>
      </c>
      <c r="D3380" s="52" t="s">
        <v>27</v>
      </c>
      <c r="E3380" s="53">
        <v>311309.28000000003</v>
      </c>
      <c r="F3380" s="23" t="str">
        <f>+IFERROR(VLOOKUP(Tabla1[[#This Row],[Artículo]],'..'!$B$2:$D$569000,3,),"")</f>
        <v/>
      </c>
      <c r="G3380" s="24" t="str">
        <f>IF(H3380=AF3380,"", "Error MC")</f>
        <v>Error MC</v>
      </c>
      <c r="H3380" s="62"/>
      <c r="I3380" s="54">
        <f>+Tabla1[[#This Row],[MC]]*Tabla1[[#This Row],[Pedido]]*Tabla1[[#This Row],[PVC ]]</f>
        <v>0</v>
      </c>
      <c r="J3380" s="26">
        <v>0.21</v>
      </c>
      <c r="K3380" s="63"/>
      <c r="L3380" s="28" t="s">
        <v>17</v>
      </c>
      <c r="M3380" s="53">
        <v>546192.13699999999</v>
      </c>
      <c r="N3380" s="64" t="str">
        <f>+IF(Tabla1[[#This Row],[F PMPI]]="SÍ","No","Sí")</f>
        <v>Sí</v>
      </c>
      <c r="O3380" s="65">
        <f>+Tabla1[[#This Row],[PVL]]*1.055</f>
        <v>576232.70453499991</v>
      </c>
      <c r="P3380" s="65">
        <f>+Tabla1[[#This Row],[PVL]]*1.43</f>
        <v>781054.75590999995</v>
      </c>
      <c r="Q3380" s="66" t="str">
        <f>+HYPERLINK(Tabla1[[#This Row],[PAG]])</f>
        <v>https://todomusica.com.ar/potencias-digitales/7411-2-channel-class-d-pfc-500w-8-ohm-850w-4-ohm-1250w-2-ohm-.html</v>
      </c>
      <c r="R3380" s="67"/>
      <c r="S3380" s="68"/>
      <c r="T3380" s="69"/>
      <c r="U3380" s="69"/>
      <c r="V3380" s="69"/>
      <c r="W3380" s="69"/>
      <c r="X3380" s="69"/>
      <c r="Y3380" s="35"/>
      <c r="Z3380" s="35" t="s">
        <v>27003</v>
      </c>
      <c r="AA3380" s="36">
        <v>1</v>
      </c>
      <c r="AB3380" s="35" t="s">
        <v>27</v>
      </c>
      <c r="AC3380" s="35" t="str">
        <f>+IF(Tabla1[[#This Row],[STK]]="no","Sin STK", "STK disponible")</f>
        <v>Sin STK</v>
      </c>
      <c r="AD3380" s="35">
        <f>+I3380*J3380</f>
        <v>0</v>
      </c>
      <c r="AE3380" s="35">
        <f>+I3380*K3380</f>
        <v>0</v>
      </c>
      <c r="AF3380" s="36">
        <f>IF(Tabla1[[#This Row],[ref pack]]=1,Tabla1[[#This Row],[Pedido]],LCM(Tabla1[[#This Row],[MC VIEJO]],Tabla1[[#This Row],[Pedido]]))</f>
        <v>1</v>
      </c>
      <c r="AG3380" s="36">
        <f>+VLOOKUP(Tabla1[[#This Row],[Artículo]],'.'!$B$2:$D$11481,3,)</f>
        <v>1</v>
      </c>
      <c r="AH3380" s="37" t="str">
        <f>+IFERROR(SEARCH("pack",Tabla1[[#This Row],[PACK]]),"")</f>
        <v/>
      </c>
    </row>
    <row r="3381" spans="1:34" ht="24" customHeight="1" x14ac:dyDescent="0.2">
      <c r="A3381" s="50" t="s">
        <v>6422</v>
      </c>
      <c r="B3381" s="60" t="s">
        <v>6441</v>
      </c>
      <c r="C3381" s="61" t="s">
        <v>6442</v>
      </c>
      <c r="D3381" s="52" t="s">
        <v>9841</v>
      </c>
      <c r="E3381" s="53">
        <v>915116.1</v>
      </c>
      <c r="F3381" s="23" t="str">
        <f>+IFERROR(VLOOKUP(Tabla1[[#This Row],[Artículo]],'..'!$B$2:$D$569000,3,),"")</f>
        <v/>
      </c>
      <c r="G3381" s="24" t="str">
        <f>IF(H3381=AF3381,"", "Error MC")</f>
        <v>Error MC</v>
      </c>
      <c r="H3381" s="62"/>
      <c r="I3381" s="54">
        <f>+Tabla1[[#This Row],[MC]]*Tabla1[[#This Row],[Pedido]]*Tabla1[[#This Row],[PVC ]]</f>
        <v>0</v>
      </c>
      <c r="J3381" s="26">
        <v>0.21</v>
      </c>
      <c r="K3381" s="63"/>
      <c r="L3381" s="28" t="s">
        <v>17</v>
      </c>
      <c r="M3381" s="53">
        <v>1605571.2039999999</v>
      </c>
      <c r="N3381" s="64" t="str">
        <f>+IF(Tabla1[[#This Row],[F PMPI]]="SÍ","No","Sí")</f>
        <v>Sí</v>
      </c>
      <c r="O3381" s="65">
        <f>+Tabla1[[#This Row],[PVL]]*1.055</f>
        <v>1693877.6202199997</v>
      </c>
      <c r="P3381" s="65">
        <f>+Tabla1[[#This Row],[PVL]]*1.43</f>
        <v>2295966.8217199999</v>
      </c>
      <c r="Q3381" s="66" t="str">
        <f>+HYPERLINK(Tabla1[[#This Row],[PAG]])</f>
        <v>https://todomusica.com.ar/potencias-digitales/7665-u-de-pot-clase-d-2500w-x2-4-ohms-1500w-8-5000w-bridge.html</v>
      </c>
      <c r="R3381" s="67"/>
      <c r="S3381" s="68"/>
      <c r="T3381" s="69"/>
      <c r="U3381" s="69"/>
      <c r="V3381" s="69"/>
      <c r="W3381" s="69"/>
      <c r="X3381" s="69"/>
      <c r="Y3381" s="35"/>
      <c r="Z3381" s="35" t="s">
        <v>27004</v>
      </c>
      <c r="AA3381" s="36">
        <v>1</v>
      </c>
      <c r="AB3381" s="35" t="s">
        <v>27</v>
      </c>
      <c r="AC3381" s="35" t="str">
        <f>+IF(Tabla1[[#This Row],[STK]]="no","Sin STK", "STK disponible")</f>
        <v>STK disponible</v>
      </c>
      <c r="AD3381" s="35">
        <f>+I3381*J3381</f>
        <v>0</v>
      </c>
      <c r="AE3381" s="35">
        <f>+I3381*K3381</f>
        <v>0</v>
      </c>
      <c r="AF3381" s="36">
        <f>IF(Tabla1[[#This Row],[ref pack]]=1,Tabla1[[#This Row],[Pedido]],LCM(Tabla1[[#This Row],[MC VIEJO]],Tabla1[[#This Row],[Pedido]]))</f>
        <v>1</v>
      </c>
      <c r="AG3381" s="36">
        <f>+VLOOKUP(Tabla1[[#This Row],[Artículo]],'.'!$B$2:$D$11481,3,)</f>
        <v>1</v>
      </c>
      <c r="AH3381" s="37" t="str">
        <f>+IFERROR(SEARCH("pack",Tabla1[[#This Row],[PACK]]),"")</f>
        <v/>
      </c>
    </row>
    <row r="3382" spans="1:34" ht="24" customHeight="1" x14ac:dyDescent="0.2">
      <c r="A3382" s="50" t="s">
        <v>6443</v>
      </c>
      <c r="B3382" s="60" t="s">
        <v>6444</v>
      </c>
      <c r="C3382" s="61" t="s">
        <v>6445</v>
      </c>
      <c r="D3382" s="52" t="s">
        <v>27</v>
      </c>
      <c r="E3382" s="53">
        <v>285992.67</v>
      </c>
      <c r="F3382" s="23" t="str">
        <f>+IFERROR(VLOOKUP(Tabla1[[#This Row],[Artículo]],'..'!$B$2:$D$569000,3,),"")</f>
        <v/>
      </c>
      <c r="G3382" s="24" t="str">
        <f>IF(H3382=AF3382,"", "Error MC")</f>
        <v>Error MC</v>
      </c>
      <c r="H3382" s="62"/>
      <c r="I3382" s="54">
        <f>+Tabla1[[#This Row],[MC]]*Tabla1[[#This Row],[Pedido]]*Tabla1[[#This Row],[PVC ]]</f>
        <v>0</v>
      </c>
      <c r="J3382" s="26">
        <v>0.21</v>
      </c>
      <c r="K3382" s="63"/>
      <c r="L3382" s="28" t="s">
        <v>17</v>
      </c>
      <c r="M3382" s="53">
        <v>501774.13799999998</v>
      </c>
      <c r="N3382" s="64" t="str">
        <f>+IF(Tabla1[[#This Row],[F PMPI]]="SÍ","No","Sí")</f>
        <v>Sí</v>
      </c>
      <c r="O3382" s="65">
        <f>+Tabla1[[#This Row],[PVL]]*1.055</f>
        <v>529371.71558999992</v>
      </c>
      <c r="P3382" s="65">
        <f>+Tabla1[[#This Row],[PVL]]*1.43</f>
        <v>717537.0173399999</v>
      </c>
      <c r="Q3382" s="66" t="str">
        <f>+HYPERLINK(Tabla1[[#This Row],[PAG]])</f>
        <v>https://todomusica.com.ar/bafles-activos/1709-arod208a.html</v>
      </c>
      <c r="R3382" s="67"/>
      <c r="S3382" s="68"/>
      <c r="T3382" s="69"/>
      <c r="U3382" s="69"/>
      <c r="V3382" s="69"/>
      <c r="W3382" s="69"/>
      <c r="X3382" s="69"/>
      <c r="Y3382" s="35"/>
      <c r="Z3382" s="35" t="s">
        <v>27005</v>
      </c>
      <c r="AA3382" s="36">
        <v>1</v>
      </c>
      <c r="AB3382" s="35" t="s">
        <v>27</v>
      </c>
      <c r="AC3382" s="35" t="str">
        <f>+IF(Tabla1[[#This Row],[STK]]="no","Sin STK", "STK disponible")</f>
        <v>Sin STK</v>
      </c>
      <c r="AD3382" s="35">
        <f>+I3382*J3382</f>
        <v>0</v>
      </c>
      <c r="AE3382" s="35">
        <f>+I3382*K3382</f>
        <v>0</v>
      </c>
      <c r="AF3382" s="36">
        <f>IF(Tabla1[[#This Row],[ref pack]]=1,Tabla1[[#This Row],[Pedido]],LCM(Tabla1[[#This Row],[MC VIEJO]],Tabla1[[#This Row],[Pedido]]))</f>
        <v>1</v>
      </c>
      <c r="AG3382" s="36">
        <f>+VLOOKUP(Tabla1[[#This Row],[Artículo]],'.'!$B$2:$D$11481,3,)</f>
        <v>1</v>
      </c>
      <c r="AH3382" s="37" t="str">
        <f>+IFERROR(SEARCH("pack",Tabla1[[#This Row],[PACK]]),"")</f>
        <v/>
      </c>
    </row>
    <row r="3383" spans="1:34" ht="24" customHeight="1" x14ac:dyDescent="0.2">
      <c r="A3383" s="50" t="s">
        <v>6443</v>
      </c>
      <c r="B3383" s="60" t="s">
        <v>6446</v>
      </c>
      <c r="C3383" s="61" t="s">
        <v>6447</v>
      </c>
      <c r="D3383" s="52" t="s">
        <v>27</v>
      </c>
      <c r="E3383" s="53">
        <v>369531.43</v>
      </c>
      <c r="F3383" s="23" t="str">
        <f>+IFERROR(VLOOKUP(Tabla1[[#This Row],[Artículo]],'..'!$B$2:$D$569000,3,),"")</f>
        <v/>
      </c>
      <c r="G3383" s="24" t="str">
        <f>IF(H3383=AF3383,"", "Error MC")</f>
        <v>Error MC</v>
      </c>
      <c r="H3383" s="62"/>
      <c r="I3383" s="54">
        <f>+Tabla1[[#This Row],[MC]]*Tabla1[[#This Row],[Pedido]]*Tabla1[[#This Row],[PVC ]]</f>
        <v>0</v>
      </c>
      <c r="J3383" s="26">
        <v>0.21</v>
      </c>
      <c r="K3383" s="63"/>
      <c r="L3383" s="28" t="s">
        <v>17</v>
      </c>
      <c r="M3383" s="53">
        <v>648342.89</v>
      </c>
      <c r="N3383" s="64" t="str">
        <f>+IF(Tabla1[[#This Row],[F PMPI]]="SÍ","No","Sí")</f>
        <v>Sí</v>
      </c>
      <c r="O3383" s="65">
        <f>+Tabla1[[#This Row],[PVL]]*1.055</f>
        <v>684001.74894999992</v>
      </c>
      <c r="P3383" s="65">
        <f>+Tabla1[[#This Row],[PVL]]*1.43</f>
        <v>927130.33270000003</v>
      </c>
      <c r="Q3383" s="66" t="str">
        <f>+HYPERLINK(Tabla1[[#This Row],[PAG]])</f>
        <v>https://todomusica.com.ar/bafles-activos/2593-arod210a.html</v>
      </c>
      <c r="R3383" s="67"/>
      <c r="S3383" s="68"/>
      <c r="T3383" s="69"/>
      <c r="U3383" s="69"/>
      <c r="V3383" s="69"/>
      <c r="W3383" s="69"/>
      <c r="X3383" s="69"/>
      <c r="Y3383" s="35"/>
      <c r="Z3383" s="35" t="s">
        <v>27006</v>
      </c>
      <c r="AA3383" s="36">
        <v>1</v>
      </c>
      <c r="AB3383" s="35" t="s">
        <v>27</v>
      </c>
      <c r="AC3383" s="35" t="str">
        <f>+IF(Tabla1[[#This Row],[STK]]="no","Sin STK", "STK disponible")</f>
        <v>Sin STK</v>
      </c>
      <c r="AD3383" s="35">
        <f>+I3383*J3383</f>
        <v>0</v>
      </c>
      <c r="AE3383" s="35">
        <f>+I3383*K3383</f>
        <v>0</v>
      </c>
      <c r="AF3383" s="36">
        <f>IF(Tabla1[[#This Row],[ref pack]]=1,Tabla1[[#This Row],[Pedido]],LCM(Tabla1[[#This Row],[MC VIEJO]],Tabla1[[#This Row],[Pedido]]))</f>
        <v>1</v>
      </c>
      <c r="AG3383" s="36">
        <f>+VLOOKUP(Tabla1[[#This Row],[Artículo]],'.'!$B$2:$D$11481,3,)</f>
        <v>1</v>
      </c>
      <c r="AH3383" s="37" t="str">
        <f>+IFERROR(SEARCH("pack",Tabla1[[#This Row],[PACK]]),"")</f>
        <v/>
      </c>
    </row>
    <row r="3384" spans="1:34" ht="24" customHeight="1" x14ac:dyDescent="0.2">
      <c r="A3384" s="50" t="s">
        <v>6443</v>
      </c>
      <c r="B3384" s="60" t="s">
        <v>6448</v>
      </c>
      <c r="C3384" s="61" t="s">
        <v>6449</v>
      </c>
      <c r="D3384" s="52" t="s">
        <v>27</v>
      </c>
      <c r="E3384" s="53">
        <v>501258.57</v>
      </c>
      <c r="F3384" s="23" t="str">
        <f>+IFERROR(VLOOKUP(Tabla1[[#This Row],[Artículo]],'..'!$B$2:$D$569000,3,),"")</f>
        <v/>
      </c>
      <c r="G3384" s="24" t="str">
        <f>IF(H3384=AF3384,"", "Error MC")</f>
        <v>Error MC</v>
      </c>
      <c r="H3384" s="62"/>
      <c r="I3384" s="54">
        <f>+Tabla1[[#This Row],[MC]]*Tabla1[[#This Row],[Pedido]]*Tabla1[[#This Row],[PVC ]]</f>
        <v>0</v>
      </c>
      <c r="J3384" s="26">
        <v>0.21</v>
      </c>
      <c r="K3384" s="63"/>
      <c r="L3384" s="28" t="s">
        <v>17</v>
      </c>
      <c r="M3384" s="53">
        <v>879458.16500000004</v>
      </c>
      <c r="N3384" s="64" t="str">
        <f>+IF(Tabla1[[#This Row],[F PMPI]]="SÍ","No","Sí")</f>
        <v>Sí</v>
      </c>
      <c r="O3384" s="65">
        <f>+Tabla1[[#This Row],[PVL]]*1.055</f>
        <v>927828.36407499993</v>
      </c>
      <c r="P3384" s="65">
        <f>+Tabla1[[#This Row],[PVL]]*1.43</f>
        <v>1257625.1759500001</v>
      </c>
      <c r="Q3384" s="66" t="str">
        <f>+HYPERLINK(Tabla1[[#This Row],[PAG]])</f>
        <v>https://todomusica.com.ar/bafles-activos/4306-404.html</v>
      </c>
      <c r="R3384" s="67"/>
      <c r="S3384" s="68"/>
      <c r="T3384" s="69"/>
      <c r="U3384" s="69"/>
      <c r="V3384" s="69"/>
      <c r="W3384" s="69"/>
      <c r="X3384" s="69"/>
      <c r="Y3384" s="35"/>
      <c r="Z3384" s="35" t="s">
        <v>27007</v>
      </c>
      <c r="AA3384" s="36">
        <v>1</v>
      </c>
      <c r="AB3384" s="35" t="s">
        <v>27</v>
      </c>
      <c r="AC3384" s="35" t="str">
        <f>+IF(Tabla1[[#This Row],[STK]]="no","Sin STK", "STK disponible")</f>
        <v>Sin STK</v>
      </c>
      <c r="AD3384" s="35">
        <f>+I3384*J3384</f>
        <v>0</v>
      </c>
      <c r="AE3384" s="35">
        <f>+I3384*K3384</f>
        <v>0</v>
      </c>
      <c r="AF3384" s="36">
        <f>IF(Tabla1[[#This Row],[ref pack]]=1,Tabla1[[#This Row],[Pedido]],LCM(Tabla1[[#This Row],[MC VIEJO]],Tabla1[[#This Row],[Pedido]]))</f>
        <v>1</v>
      </c>
      <c r="AG3384" s="36">
        <f>+VLOOKUP(Tabla1[[#This Row],[Artículo]],'.'!$B$2:$D$11481,3,)</f>
        <v>1</v>
      </c>
      <c r="AH3384" s="37" t="str">
        <f>+IFERROR(SEARCH("pack",Tabla1[[#This Row],[PACK]]),"")</f>
        <v/>
      </c>
    </row>
    <row r="3385" spans="1:34" ht="24" customHeight="1" x14ac:dyDescent="0.2">
      <c r="A3385" s="50" t="s">
        <v>6443</v>
      </c>
      <c r="B3385" s="60" t="s">
        <v>6450</v>
      </c>
      <c r="C3385" s="61" t="s">
        <v>6451</v>
      </c>
      <c r="D3385" s="52" t="s">
        <v>27</v>
      </c>
      <c r="E3385" s="53">
        <v>600877.54</v>
      </c>
      <c r="F3385" s="23" t="str">
        <f>+IFERROR(VLOOKUP(Tabla1[[#This Row],[Artículo]],'..'!$B$2:$D$569000,3,),"")</f>
        <v/>
      </c>
      <c r="G3385" s="24" t="str">
        <f>IF(H3385=AF3385,"", "Error MC")</f>
        <v>Error MC</v>
      </c>
      <c r="H3385" s="62"/>
      <c r="I3385" s="54">
        <f>+Tabla1[[#This Row],[MC]]*Tabla1[[#This Row],[Pedido]]*Tabla1[[#This Row],[PVC ]]</f>
        <v>0</v>
      </c>
      <c r="J3385" s="26">
        <v>0.21</v>
      </c>
      <c r="K3385" s="63"/>
      <c r="L3385" s="28" t="s">
        <v>17</v>
      </c>
      <c r="M3385" s="53">
        <v>1054239.6399999999</v>
      </c>
      <c r="N3385" s="64" t="str">
        <f>+IF(Tabla1[[#This Row],[F PMPI]]="SÍ","No","Sí")</f>
        <v>Sí</v>
      </c>
      <c r="O3385" s="65">
        <f>+Tabla1[[#This Row],[PVL]]*1.055</f>
        <v>1112222.8201999997</v>
      </c>
      <c r="P3385" s="65">
        <f>+Tabla1[[#This Row],[PVL]]*1.43</f>
        <v>1507562.6851999997</v>
      </c>
      <c r="Q3385" s="66" t="str">
        <f>+HYPERLINK(Tabla1[[#This Row],[PAG]])</f>
        <v>https://todomusica.com.ar/bafles-activos/4307-404.html</v>
      </c>
      <c r="R3385" s="67"/>
      <c r="S3385" s="68"/>
      <c r="T3385" s="69"/>
      <c r="U3385" s="69"/>
      <c r="V3385" s="69"/>
      <c r="W3385" s="69"/>
      <c r="X3385" s="69"/>
      <c r="Y3385" s="35"/>
      <c r="Z3385" s="35" t="s">
        <v>27008</v>
      </c>
      <c r="AA3385" s="36">
        <v>1</v>
      </c>
      <c r="AB3385" s="35" t="s">
        <v>27</v>
      </c>
      <c r="AC3385" s="35" t="str">
        <f>+IF(Tabla1[[#This Row],[STK]]="no","Sin STK", "STK disponible")</f>
        <v>Sin STK</v>
      </c>
      <c r="AD3385" s="35">
        <f>+I3385*J3385</f>
        <v>0</v>
      </c>
      <c r="AE3385" s="35">
        <f>+I3385*K3385</f>
        <v>0</v>
      </c>
      <c r="AF3385" s="36">
        <f>IF(Tabla1[[#This Row],[ref pack]]=1,Tabla1[[#This Row],[Pedido]],LCM(Tabla1[[#This Row],[MC VIEJO]],Tabla1[[#This Row],[Pedido]]))</f>
        <v>1</v>
      </c>
      <c r="AG3385" s="36">
        <f>+VLOOKUP(Tabla1[[#This Row],[Artículo]],'.'!$B$2:$D$11481,3,)</f>
        <v>1</v>
      </c>
      <c r="AH3385" s="37" t="str">
        <f>+IFERROR(SEARCH("pack",Tabla1[[#This Row],[PACK]]),"")</f>
        <v/>
      </c>
    </row>
    <row r="3386" spans="1:34" ht="24" customHeight="1" x14ac:dyDescent="0.2">
      <c r="A3386" s="50" t="s">
        <v>6443</v>
      </c>
      <c r="B3386" s="60" t="s">
        <v>6452</v>
      </c>
      <c r="C3386" s="61" t="s">
        <v>6453</v>
      </c>
      <c r="D3386" s="52" t="s">
        <v>27</v>
      </c>
      <c r="E3386" s="53">
        <v>38557.68</v>
      </c>
      <c r="F3386" s="23" t="str">
        <f>+IFERROR(VLOOKUP(Tabla1[[#This Row],[Artículo]],'..'!$B$2:$D$569000,3,),"")</f>
        <v/>
      </c>
      <c r="G3386" s="24" t="str">
        <f>IF(H3386=AF3386,"", "Error MC")</f>
        <v>Error MC</v>
      </c>
      <c r="H3386" s="62"/>
      <c r="I3386" s="54">
        <f>+Tabla1[[#This Row],[MC]]*Tabla1[[#This Row],[Pedido]]*Tabla1[[#This Row],[PVC ]]</f>
        <v>0</v>
      </c>
      <c r="J3386" s="26">
        <v>0.21</v>
      </c>
      <c r="K3386" s="63"/>
      <c r="L3386" s="28" t="s">
        <v>17</v>
      </c>
      <c r="M3386" s="53">
        <v>67649.453999999998</v>
      </c>
      <c r="N3386" s="64" t="str">
        <f>+IF(Tabla1[[#This Row],[F PMPI]]="SÍ","No","Sí")</f>
        <v>No</v>
      </c>
      <c r="O3386" s="65">
        <f>+Tabla1[[#This Row],[PVL]]*1.055</f>
        <v>71370.173969999989</v>
      </c>
      <c r="P3386" s="65">
        <f>+Tabla1[[#This Row],[PVL]]*1.43</f>
        <v>96738.719219999999</v>
      </c>
      <c r="Q3386" s="66" t="str">
        <f>+HYPERLINK(Tabla1[[#This Row],[PAG]])</f>
        <v>https://todomusica.com.ar/microfonos-de-vincha/5332-404.html</v>
      </c>
      <c r="R3386" s="67"/>
      <c r="S3386" s="68"/>
      <c r="T3386" s="69"/>
      <c r="U3386" s="69"/>
      <c r="V3386" s="69"/>
      <c r="W3386" s="69"/>
      <c r="X3386" s="69"/>
      <c r="Y3386" s="35"/>
      <c r="Z3386" s="35" t="s">
        <v>27009</v>
      </c>
      <c r="AA3386" s="36">
        <v>1</v>
      </c>
      <c r="AB3386" s="35" t="s">
        <v>9849</v>
      </c>
      <c r="AC3386" s="35" t="str">
        <f>+IF(Tabla1[[#This Row],[STK]]="no","Sin STK", "STK disponible")</f>
        <v>Sin STK</v>
      </c>
      <c r="AD3386" s="35">
        <f>+I3386*J3386</f>
        <v>0</v>
      </c>
      <c r="AE3386" s="35">
        <f>+I3386*K3386</f>
        <v>0</v>
      </c>
      <c r="AF3386" s="36">
        <f>IF(Tabla1[[#This Row],[ref pack]]=1,Tabla1[[#This Row],[Pedido]],LCM(Tabla1[[#This Row],[MC VIEJO]],Tabla1[[#This Row],[Pedido]]))</f>
        <v>1</v>
      </c>
      <c r="AG3386" s="36">
        <f>+VLOOKUP(Tabla1[[#This Row],[Artículo]],'.'!$B$2:$D$11481,3,)</f>
        <v>1</v>
      </c>
      <c r="AH3386" s="37" t="str">
        <f>+IFERROR(SEARCH("pack",Tabla1[[#This Row],[PACK]]),"")</f>
        <v/>
      </c>
    </row>
    <row r="3387" spans="1:34" ht="24" customHeight="1" x14ac:dyDescent="0.2">
      <c r="A3387" s="50" t="s">
        <v>6443</v>
      </c>
      <c r="B3387" s="60" t="s">
        <v>6454</v>
      </c>
      <c r="C3387" s="61" t="s">
        <v>6455</v>
      </c>
      <c r="D3387" s="52" t="s">
        <v>9842</v>
      </c>
      <c r="E3387" s="53">
        <v>37139.96</v>
      </c>
      <c r="F3387" s="23" t="str">
        <f>+IFERROR(VLOOKUP(Tabla1[[#This Row],[Artículo]],'..'!$B$2:$D$569000,3,),"")</f>
        <v/>
      </c>
      <c r="G3387" s="24" t="str">
        <f>IF(H3387=AF3387,"", "Error MC")</f>
        <v>Error MC</v>
      </c>
      <c r="H3387" s="62"/>
      <c r="I3387" s="54">
        <f>+Tabla1[[#This Row],[MC]]*Tabla1[[#This Row],[Pedido]]*Tabla1[[#This Row],[PVC ]]</f>
        <v>0</v>
      </c>
      <c r="J3387" s="26">
        <v>0.21</v>
      </c>
      <c r="K3387" s="63"/>
      <c r="L3387" s="28" t="s">
        <v>17</v>
      </c>
      <c r="M3387" s="53">
        <v>65162.057000000001</v>
      </c>
      <c r="N3387" s="64" t="str">
        <f>+IF(Tabla1[[#This Row],[F PMPI]]="SÍ","No","Sí")</f>
        <v>Sí</v>
      </c>
      <c r="O3387" s="65">
        <f>+Tabla1[[#This Row],[PVL]]*1.055</f>
        <v>68745.970134999996</v>
      </c>
      <c r="P3387" s="65">
        <f>+Tabla1[[#This Row],[PVL]]*1.43</f>
        <v>93181.741509999993</v>
      </c>
      <c r="Q3387" s="66" t="str">
        <f>+HYPERLINK(Tabla1[[#This Row],[PAG]])</f>
        <v>https://todomusica.com.ar/microfonos-corbateros/8763-a3lm5.html</v>
      </c>
      <c r="R3387" s="67"/>
      <c r="S3387" s="68"/>
      <c r="T3387" s="69"/>
      <c r="U3387" s="69"/>
      <c r="V3387" s="69"/>
      <c r="W3387" s="69"/>
      <c r="X3387" s="69"/>
      <c r="Y3387" s="35"/>
      <c r="Z3387" s="35" t="s">
        <v>27010</v>
      </c>
      <c r="AA3387" s="36">
        <v>1</v>
      </c>
      <c r="AB3387" s="35" t="s">
        <v>27</v>
      </c>
      <c r="AC3387" s="35" t="str">
        <f>+IF(Tabla1[[#This Row],[STK]]="no","Sin STK", "STK disponible")</f>
        <v>STK disponible</v>
      </c>
      <c r="AD3387" s="35">
        <f>+I3387*J3387</f>
        <v>0</v>
      </c>
      <c r="AE3387" s="35">
        <f>+I3387*K3387</f>
        <v>0</v>
      </c>
      <c r="AF3387" s="36">
        <f>IF(Tabla1[[#This Row],[ref pack]]=1,Tabla1[[#This Row],[Pedido]],LCM(Tabla1[[#This Row],[MC VIEJO]],Tabla1[[#This Row],[Pedido]]))</f>
        <v>1</v>
      </c>
      <c r="AG3387" s="36">
        <f>+VLOOKUP(Tabla1[[#This Row],[Artículo]],'.'!$B$2:$D$11481,3,)</f>
        <v>1</v>
      </c>
      <c r="AH3387" s="37" t="str">
        <f>+IFERROR(SEARCH("pack",Tabla1[[#This Row],[PACK]]),"")</f>
        <v/>
      </c>
    </row>
    <row r="3388" spans="1:34" ht="24" customHeight="1" x14ac:dyDescent="0.2">
      <c r="A3388" s="50" t="s">
        <v>6443</v>
      </c>
      <c r="B3388" s="60" t="s">
        <v>6456</v>
      </c>
      <c r="C3388" s="61" t="s">
        <v>6457</v>
      </c>
      <c r="D3388" s="52" t="s">
        <v>9841</v>
      </c>
      <c r="E3388" s="53">
        <v>28563.81</v>
      </c>
      <c r="F3388" s="23" t="str">
        <f>+IFERROR(VLOOKUP(Tabla1[[#This Row],[Artículo]],'..'!$B$2:$D$569000,3,),"")</f>
        <v/>
      </c>
      <c r="G3388" s="24" t="str">
        <f>IF(H3388=AF3388,"", "Error MC")</f>
        <v>Error MC</v>
      </c>
      <c r="H3388" s="62"/>
      <c r="I3388" s="54">
        <f>+Tabla1[[#This Row],[MC]]*Tabla1[[#This Row],[Pedido]]*Tabla1[[#This Row],[PVC ]]</f>
        <v>0</v>
      </c>
      <c r="J3388" s="26">
        <v>0.21</v>
      </c>
      <c r="K3388" s="63"/>
      <c r="L3388" s="28" t="s">
        <v>17</v>
      </c>
      <c r="M3388" s="53">
        <v>50115.199000000001</v>
      </c>
      <c r="N3388" s="64" t="str">
        <f>+IF(Tabla1[[#This Row],[F PMPI]]="SÍ","No","Sí")</f>
        <v>Sí</v>
      </c>
      <c r="O3388" s="65">
        <f>+Tabla1[[#This Row],[PVL]]*1.055</f>
        <v>52871.534944999999</v>
      </c>
      <c r="P3388" s="65">
        <f>+Tabla1[[#This Row],[PVL]]*1.43</f>
        <v>71664.734570000001</v>
      </c>
      <c r="Q3388" s="66" t="str">
        <f>+HYPERLINK(Tabla1[[#This Row],[PAG]])</f>
        <v>https://todomusica.com.ar/soporte-de-microfonos/3228-bl3.html</v>
      </c>
      <c r="R3388" s="67"/>
      <c r="S3388" s="68"/>
      <c r="T3388" s="69"/>
      <c r="U3388" s="69"/>
      <c r="V3388" s="69"/>
      <c r="W3388" s="69"/>
      <c r="X3388" s="69"/>
      <c r="Y3388" s="35"/>
      <c r="Z3388" s="35" t="s">
        <v>27011</v>
      </c>
      <c r="AA3388" s="36">
        <v>1</v>
      </c>
      <c r="AB3388" s="35" t="s">
        <v>27</v>
      </c>
      <c r="AC3388" s="35" t="str">
        <f>+IF(Tabla1[[#This Row],[STK]]="no","Sin STK", "STK disponible")</f>
        <v>STK disponible</v>
      </c>
      <c r="AD3388" s="35">
        <f>+I3388*J3388</f>
        <v>0</v>
      </c>
      <c r="AE3388" s="35">
        <f>+I3388*K3388</f>
        <v>0</v>
      </c>
      <c r="AF3388" s="36">
        <f>IF(Tabla1[[#This Row],[ref pack]]=1,Tabla1[[#This Row],[Pedido]],LCM(Tabla1[[#This Row],[MC VIEJO]],Tabla1[[#This Row],[Pedido]]))</f>
        <v>1</v>
      </c>
      <c r="AG3388" s="36">
        <f>+VLOOKUP(Tabla1[[#This Row],[Artículo]],'.'!$B$2:$D$11481,3,)</f>
        <v>1</v>
      </c>
      <c r="AH3388" s="37" t="str">
        <f>+IFERROR(SEARCH("pack",Tabla1[[#This Row],[PACK]]),"")</f>
        <v/>
      </c>
    </row>
    <row r="3389" spans="1:34" ht="24" customHeight="1" x14ac:dyDescent="0.2">
      <c r="A3389" s="50" t="s">
        <v>6443</v>
      </c>
      <c r="B3389" s="60" t="s">
        <v>6458</v>
      </c>
      <c r="C3389" s="61" t="s">
        <v>6459</v>
      </c>
      <c r="D3389" s="52" t="s">
        <v>27</v>
      </c>
      <c r="E3389" s="53">
        <v>41439.71</v>
      </c>
      <c r="F3389" s="23" t="str">
        <f>+IFERROR(VLOOKUP(Tabla1[[#This Row],[Artículo]],'..'!$B$2:$D$569000,3,),"")</f>
        <v/>
      </c>
      <c r="G3389" s="24" t="str">
        <f>IF(H3389=AF3389,"", "Error MC")</f>
        <v>Error MC</v>
      </c>
      <c r="H3389" s="62"/>
      <c r="I3389" s="54">
        <f>+Tabla1[[#This Row],[MC]]*Tabla1[[#This Row],[Pedido]]*Tabla1[[#This Row],[PVC ]]</f>
        <v>0</v>
      </c>
      <c r="J3389" s="26">
        <v>0.21</v>
      </c>
      <c r="K3389" s="63"/>
      <c r="L3389" s="28" t="s">
        <v>17</v>
      </c>
      <c r="M3389" s="53">
        <v>72705.971999999994</v>
      </c>
      <c r="N3389" s="64" t="str">
        <f>+IF(Tabla1[[#This Row],[F PMPI]]="SÍ","No","Sí")</f>
        <v>Sí</v>
      </c>
      <c r="O3389" s="65">
        <f>+Tabla1[[#This Row],[PVL]]*1.055</f>
        <v>76704.800459999984</v>
      </c>
      <c r="P3389" s="65">
        <f>+Tabla1[[#This Row],[PVL]]*1.43</f>
        <v>103969.53995999998</v>
      </c>
      <c r="Q3389" s="66" t="str">
        <f>+HYPERLINK(Tabla1[[#This Row],[PAG]])</f>
        <v>https://todomusica.com.ar/soporte-de-microfonos/3091-bt4.html</v>
      </c>
      <c r="R3389" s="67"/>
      <c r="S3389" s="68"/>
      <c r="T3389" s="69"/>
      <c r="U3389" s="69"/>
      <c r="V3389" s="69"/>
      <c r="W3389" s="69"/>
      <c r="X3389" s="69"/>
      <c r="Y3389" s="35"/>
      <c r="Z3389" s="35" t="s">
        <v>27012</v>
      </c>
      <c r="AA3389" s="36">
        <v>1</v>
      </c>
      <c r="AB3389" s="35" t="s">
        <v>27</v>
      </c>
      <c r="AC3389" s="35" t="str">
        <f>+IF(Tabla1[[#This Row],[STK]]="no","Sin STK", "STK disponible")</f>
        <v>Sin STK</v>
      </c>
      <c r="AD3389" s="35">
        <f>+I3389*J3389</f>
        <v>0</v>
      </c>
      <c r="AE3389" s="35">
        <f>+I3389*K3389</f>
        <v>0</v>
      </c>
      <c r="AF3389" s="36">
        <f>IF(Tabla1[[#This Row],[ref pack]]=1,Tabla1[[#This Row],[Pedido]],LCM(Tabla1[[#This Row],[MC VIEJO]],Tabla1[[#This Row],[Pedido]]))</f>
        <v>1</v>
      </c>
      <c r="AG3389" s="36">
        <f>+VLOOKUP(Tabla1[[#This Row],[Artículo]],'.'!$B$2:$D$11481,3,)</f>
        <v>1</v>
      </c>
      <c r="AH3389" s="37" t="str">
        <f>+IFERROR(SEARCH("pack",Tabla1[[#This Row],[PACK]]),"")</f>
        <v/>
      </c>
    </row>
    <row r="3390" spans="1:34" ht="24" customHeight="1" x14ac:dyDescent="0.2">
      <c r="A3390" s="50" t="s">
        <v>6443</v>
      </c>
      <c r="B3390" s="60" t="s">
        <v>6460</v>
      </c>
      <c r="C3390" s="61" t="s">
        <v>6461</v>
      </c>
      <c r="D3390" s="52" t="s">
        <v>9842</v>
      </c>
      <c r="E3390" s="53">
        <v>151200.62</v>
      </c>
      <c r="F3390" s="23" t="str">
        <f>+IFERROR(VLOOKUP(Tabla1[[#This Row],[Artículo]],'..'!$B$2:$D$569000,3,),"")</f>
        <v/>
      </c>
      <c r="G3390" s="24" t="str">
        <f>IF(H3390=AF3390,"", "Error MC")</f>
        <v>Error MC</v>
      </c>
      <c r="H3390" s="62"/>
      <c r="I3390" s="54">
        <f>+Tabla1[[#This Row],[MC]]*Tabla1[[#This Row],[Pedido]]*Tabla1[[#This Row],[PVC ]]</f>
        <v>0</v>
      </c>
      <c r="J3390" s="26">
        <v>0.105</v>
      </c>
      <c r="K3390" s="63"/>
      <c r="L3390" s="28" t="s">
        <v>17</v>
      </c>
      <c r="M3390" s="53">
        <v>242261.19500000001</v>
      </c>
      <c r="N3390" s="64" t="str">
        <f>+IF(Tabla1[[#This Row],[F PMPI]]="SÍ","No","Sí")</f>
        <v>No</v>
      </c>
      <c r="O3390" s="65">
        <f>+Tabla1[[#This Row],[PVL]]*1.055</f>
        <v>255585.56072499999</v>
      </c>
      <c r="P3390" s="65">
        <f>+Tabla1[[#This Row],[PVL]]*1.43</f>
        <v>346433.50884999998</v>
      </c>
      <c r="Q3390" s="66" t="str">
        <f>+HYPERLINK(Tabla1[[#This Row],[PAG]])</f>
        <v>https://todomusica.com.ar/matrices/2259-c-control.html</v>
      </c>
      <c r="R3390" s="67"/>
      <c r="S3390" s="68"/>
      <c r="T3390" s="69"/>
      <c r="U3390" s="69"/>
      <c r="V3390" s="69"/>
      <c r="W3390" s="69"/>
      <c r="X3390" s="69"/>
      <c r="Y3390" s="35"/>
      <c r="Z3390" s="35" t="s">
        <v>27013</v>
      </c>
      <c r="AA3390" s="36">
        <v>1</v>
      </c>
      <c r="AB3390" s="35" t="s">
        <v>9849</v>
      </c>
      <c r="AC3390" s="35" t="str">
        <f>+IF(Tabla1[[#This Row],[STK]]="no","Sin STK", "STK disponible")</f>
        <v>STK disponible</v>
      </c>
      <c r="AD3390" s="35">
        <f>+I3390*J3390</f>
        <v>0</v>
      </c>
      <c r="AE3390" s="35">
        <f>+I3390*K3390</f>
        <v>0</v>
      </c>
      <c r="AF3390" s="36">
        <f>IF(Tabla1[[#This Row],[ref pack]]=1,Tabla1[[#This Row],[Pedido]],LCM(Tabla1[[#This Row],[MC VIEJO]],Tabla1[[#This Row],[Pedido]]))</f>
        <v>1</v>
      </c>
      <c r="AG3390" s="36">
        <f>+VLOOKUP(Tabla1[[#This Row],[Artículo]],'.'!$B$2:$D$11481,3,)</f>
        <v>1</v>
      </c>
      <c r="AH3390" s="37" t="str">
        <f>+IFERROR(SEARCH("pack",Tabla1[[#This Row],[PACK]]),"")</f>
        <v/>
      </c>
    </row>
    <row r="3391" spans="1:34" ht="24" customHeight="1" x14ac:dyDescent="0.2">
      <c r="A3391" s="50" t="s">
        <v>6443</v>
      </c>
      <c r="B3391" s="60" t="s">
        <v>6464</v>
      </c>
      <c r="C3391" s="61" t="s">
        <v>6465</v>
      </c>
      <c r="D3391" s="52" t="s">
        <v>9842</v>
      </c>
      <c r="E3391" s="53">
        <v>134243.01</v>
      </c>
      <c r="F3391" s="23" t="str">
        <f>+IFERROR(VLOOKUP(Tabla1[[#This Row],[Artículo]],'..'!$B$2:$D$569000,3,),"")</f>
        <v/>
      </c>
      <c r="G3391" s="24" t="str">
        <f>IF(H3391=AF3391,"", "Error MC")</f>
        <v>Error MC</v>
      </c>
      <c r="H3391" s="62"/>
      <c r="I3391" s="54">
        <f>+Tabla1[[#This Row],[MC]]*Tabla1[[#This Row],[Pedido]]*Tabla1[[#This Row],[PVC ]]</f>
        <v>0</v>
      </c>
      <c r="J3391" s="26">
        <v>0.21</v>
      </c>
      <c r="K3391" s="63"/>
      <c r="L3391" s="28" t="s">
        <v>17</v>
      </c>
      <c r="M3391" s="53">
        <v>235529.356</v>
      </c>
      <c r="N3391" s="64" t="str">
        <f>+IF(Tabla1[[#This Row],[F PMPI]]="SÍ","No","Sí")</f>
        <v>No</v>
      </c>
      <c r="O3391" s="65">
        <f>+Tabla1[[#This Row],[PVL]]*1.055</f>
        <v>248483.47057999999</v>
      </c>
      <c r="P3391" s="65">
        <f>+Tabla1[[#This Row],[PVL]]*1.43</f>
        <v>336806.97907999996</v>
      </c>
      <c r="Q3391" s="66" t="str">
        <f>+HYPERLINK(Tabla1[[#This Row],[PAG]])</f>
        <v>https://todomusica.com.ar/microfonos-condenser/2275-cl5b.html</v>
      </c>
      <c r="R3391" s="67"/>
      <c r="S3391" s="68"/>
      <c r="T3391" s="69"/>
      <c r="U3391" s="69"/>
      <c r="V3391" s="69"/>
      <c r="W3391" s="69"/>
      <c r="X3391" s="69"/>
      <c r="Y3391" s="35"/>
      <c r="Z3391" s="35" t="s">
        <v>27014</v>
      </c>
      <c r="AA3391" s="36">
        <v>1</v>
      </c>
      <c r="AB3391" s="35" t="s">
        <v>9849</v>
      </c>
      <c r="AC3391" s="35" t="str">
        <f>+IF(Tabla1[[#This Row],[STK]]="no","Sin STK", "STK disponible")</f>
        <v>STK disponible</v>
      </c>
      <c r="AD3391" s="35">
        <f>+I3391*J3391</f>
        <v>0</v>
      </c>
      <c r="AE3391" s="35">
        <f>+I3391*K3391</f>
        <v>0</v>
      </c>
      <c r="AF3391" s="36">
        <f>IF(Tabla1[[#This Row],[ref pack]]=1,Tabla1[[#This Row],[Pedido]],LCM(Tabla1[[#This Row],[MC VIEJO]],Tabla1[[#This Row],[Pedido]]))</f>
        <v>1</v>
      </c>
      <c r="AG3391" s="36">
        <f>+VLOOKUP(Tabla1[[#This Row],[Artículo]],'.'!$B$2:$D$11481,3,)</f>
        <v>1</v>
      </c>
      <c r="AH3391" s="37" t="str">
        <f>+IFERROR(SEARCH("pack",Tabla1[[#This Row],[PACK]]),"")</f>
        <v/>
      </c>
    </row>
    <row r="3392" spans="1:34" ht="24" customHeight="1" x14ac:dyDescent="0.2">
      <c r="A3392" s="50" t="s">
        <v>6443</v>
      </c>
      <c r="B3392" s="60" t="s">
        <v>6466</v>
      </c>
      <c r="C3392" s="61" t="s">
        <v>6467</v>
      </c>
      <c r="D3392" s="52" t="s">
        <v>9841</v>
      </c>
      <c r="E3392" s="53">
        <v>134800.82999999999</v>
      </c>
      <c r="F3392" s="23" t="str">
        <f>+IFERROR(VLOOKUP(Tabla1[[#This Row],[Artículo]],'..'!$B$2:$D$569000,3,),"")</f>
        <v/>
      </c>
      <c r="G3392" s="24" t="str">
        <f>IF(H3392=AF3392,"", "Error MC")</f>
        <v>Error MC</v>
      </c>
      <c r="H3392" s="62"/>
      <c r="I3392" s="54">
        <f>+Tabla1[[#This Row],[MC]]*Tabla1[[#This Row],[Pedido]]*Tabla1[[#This Row],[PVC ]]</f>
        <v>0</v>
      </c>
      <c r="J3392" s="26">
        <v>0.21</v>
      </c>
      <c r="K3392" s="63"/>
      <c r="L3392" s="28" t="s">
        <v>17</v>
      </c>
      <c r="M3392" s="53">
        <v>236508.052</v>
      </c>
      <c r="N3392" s="64" t="str">
        <f>+IF(Tabla1[[#This Row],[F PMPI]]="SÍ","No","Sí")</f>
        <v>No</v>
      </c>
      <c r="O3392" s="65">
        <f>+Tabla1[[#This Row],[PVL]]*1.055</f>
        <v>249515.99485999998</v>
      </c>
      <c r="P3392" s="65">
        <f>+Tabla1[[#This Row],[PVL]]*1.43</f>
        <v>338206.51435999997</v>
      </c>
      <c r="Q3392" s="66" t="str">
        <f>+HYPERLINK(Tabla1[[#This Row],[PAG]])</f>
        <v>https://todomusica.com.ar/microfonos-condenser/2573-cl5n.html</v>
      </c>
      <c r="R3392" s="67"/>
      <c r="S3392" s="68"/>
      <c r="T3392" s="69"/>
      <c r="U3392" s="69"/>
      <c r="V3392" s="69"/>
      <c r="W3392" s="69"/>
      <c r="X3392" s="69"/>
      <c r="Y3392" s="35"/>
      <c r="Z3392" s="35" t="s">
        <v>27015</v>
      </c>
      <c r="AA3392" s="36">
        <v>1</v>
      </c>
      <c r="AB3392" s="35" t="s">
        <v>9849</v>
      </c>
      <c r="AC3392" s="35" t="str">
        <f>+IF(Tabla1[[#This Row],[STK]]="no","Sin STK", "STK disponible")</f>
        <v>STK disponible</v>
      </c>
      <c r="AD3392" s="35">
        <f>+I3392*J3392</f>
        <v>0</v>
      </c>
      <c r="AE3392" s="35">
        <f>+I3392*K3392</f>
        <v>0</v>
      </c>
      <c r="AF3392" s="36">
        <f>IF(Tabla1[[#This Row],[ref pack]]=1,Tabla1[[#This Row],[Pedido]],LCM(Tabla1[[#This Row],[MC VIEJO]],Tabla1[[#This Row],[Pedido]]))</f>
        <v>1</v>
      </c>
      <c r="AG3392" s="36">
        <f>+VLOOKUP(Tabla1[[#This Row],[Artículo]],'.'!$B$2:$D$11481,3,)</f>
        <v>1</v>
      </c>
      <c r="AH3392" s="37" t="str">
        <f>+IFERROR(SEARCH("pack",Tabla1[[#This Row],[PACK]]),"")</f>
        <v/>
      </c>
    </row>
    <row r="3393" spans="1:34" ht="24" customHeight="1" x14ac:dyDescent="0.2">
      <c r="A3393" s="50" t="s">
        <v>6443</v>
      </c>
      <c r="B3393" s="60" t="s">
        <v>6468</v>
      </c>
      <c r="C3393" s="61" t="s">
        <v>6469</v>
      </c>
      <c r="D3393" s="52" t="s">
        <v>9841</v>
      </c>
      <c r="E3393" s="53">
        <v>176705.28</v>
      </c>
      <c r="F3393" s="23" t="str">
        <f>+IFERROR(VLOOKUP(Tabla1[[#This Row],[Artículo]],'..'!$B$2:$D$569000,3,),"")</f>
        <v/>
      </c>
      <c r="G3393" s="24" t="str">
        <f>IF(H3393=AF3393,"", "Error MC")</f>
        <v>Error MC</v>
      </c>
      <c r="H3393" s="62"/>
      <c r="I3393" s="54">
        <f>+Tabla1[[#This Row],[MC]]*Tabla1[[#This Row],[Pedido]]*Tabla1[[#This Row],[PVC ]]</f>
        <v>0</v>
      </c>
      <c r="J3393" s="26">
        <v>0.21</v>
      </c>
      <c r="K3393" s="63"/>
      <c r="L3393" s="28" t="s">
        <v>17</v>
      </c>
      <c r="M3393" s="53">
        <v>310029.41899999999</v>
      </c>
      <c r="N3393" s="64" t="str">
        <f>+IF(Tabla1[[#This Row],[F PMPI]]="SÍ","No","Sí")</f>
        <v>Sí</v>
      </c>
      <c r="O3393" s="65">
        <f>+Tabla1[[#This Row],[PVL]]*1.055</f>
        <v>327081.03704499995</v>
      </c>
      <c r="P3393" s="65">
        <f>+Tabla1[[#This Row],[PVL]]*1.43</f>
        <v>443342.06916999997</v>
      </c>
      <c r="Q3393" s="66" t="str">
        <f>+HYPERLINK(Tabla1[[#This Row],[PAG]])</f>
        <v>https://todomusica.com.ar/microfonos-condenser/9229-cl7a.html</v>
      </c>
      <c r="R3393" s="67"/>
      <c r="S3393" s="68"/>
      <c r="T3393" s="69"/>
      <c r="U3393" s="69"/>
      <c r="V3393" s="69"/>
      <c r="W3393" s="69"/>
      <c r="X3393" s="69"/>
      <c r="Y3393" s="35"/>
      <c r="Z3393" s="35" t="s">
        <v>27016</v>
      </c>
      <c r="AA3393" s="36">
        <v>1</v>
      </c>
      <c r="AB3393" s="35" t="s">
        <v>27</v>
      </c>
      <c r="AC3393" s="35" t="str">
        <f>+IF(Tabla1[[#This Row],[STK]]="no","Sin STK", "STK disponible")</f>
        <v>STK disponible</v>
      </c>
      <c r="AD3393" s="35">
        <f>+I3393*J3393</f>
        <v>0</v>
      </c>
      <c r="AE3393" s="35">
        <f>+I3393*K3393</f>
        <v>0</v>
      </c>
      <c r="AF3393" s="36">
        <f>IF(Tabla1[[#This Row],[ref pack]]=1,Tabla1[[#This Row],[Pedido]],LCM(Tabla1[[#This Row],[MC VIEJO]],Tabla1[[#This Row],[Pedido]]))</f>
        <v>1</v>
      </c>
      <c r="AG3393" s="36">
        <f>+VLOOKUP(Tabla1[[#This Row],[Artículo]],'.'!$B$2:$D$11481,3,)</f>
        <v>1</v>
      </c>
      <c r="AH3393" s="37" t="str">
        <f>+IFERROR(SEARCH("pack",Tabla1[[#This Row],[PACK]]),"")</f>
        <v/>
      </c>
    </row>
    <row r="3394" spans="1:34" ht="24" customHeight="1" x14ac:dyDescent="0.2">
      <c r="A3394" s="50" t="s">
        <v>6443</v>
      </c>
      <c r="B3394" s="60" t="s">
        <v>6470</v>
      </c>
      <c r="C3394" s="61" t="s">
        <v>6471</v>
      </c>
      <c r="D3394" s="52" t="s">
        <v>9842</v>
      </c>
      <c r="E3394" s="53">
        <v>214751.66</v>
      </c>
      <c r="F3394" s="23" t="str">
        <f>+IFERROR(VLOOKUP(Tabla1[[#This Row],[Artículo]],'..'!$B$2:$D$569000,3,),"")</f>
        <v/>
      </c>
      <c r="G3394" s="24" t="str">
        <f>IF(H3394=AF3394,"", "Error MC")</f>
        <v>Error MC</v>
      </c>
      <c r="H3394" s="62"/>
      <c r="I3394" s="54">
        <f>+Tabla1[[#This Row],[MC]]*Tabla1[[#This Row],[Pedido]]*Tabla1[[#This Row],[PVC ]]</f>
        <v>0</v>
      </c>
      <c r="J3394" s="26">
        <v>0.21</v>
      </c>
      <c r="K3394" s="63"/>
      <c r="L3394" s="28" t="s">
        <v>17</v>
      </c>
      <c r="M3394" s="53">
        <v>376781.79100000003</v>
      </c>
      <c r="N3394" s="64" t="str">
        <f>+IF(Tabla1[[#This Row],[F PMPI]]="SÍ","No","Sí")</f>
        <v>Sí</v>
      </c>
      <c r="O3394" s="65">
        <f>+Tabla1[[#This Row],[PVL]]*1.055</f>
        <v>397504.78950499999</v>
      </c>
      <c r="P3394" s="65">
        <f>+Tabla1[[#This Row],[PVL]]*1.43</f>
        <v>538797.96113000007</v>
      </c>
      <c r="Q3394" s="66" t="str">
        <f>+HYPERLINK(Tabla1[[#This Row],[PAG]])</f>
        <v>https://todomusica.com.ar/microfonos-condenser/9230-cl8a.html</v>
      </c>
      <c r="R3394" s="67"/>
      <c r="S3394" s="68"/>
      <c r="T3394" s="69"/>
      <c r="U3394" s="69"/>
      <c r="V3394" s="69"/>
      <c r="W3394" s="69"/>
      <c r="X3394" s="69"/>
      <c r="Y3394" s="35"/>
      <c r="Z3394" s="35" t="s">
        <v>27017</v>
      </c>
      <c r="AA3394" s="36">
        <v>1</v>
      </c>
      <c r="AB3394" s="35" t="s">
        <v>27</v>
      </c>
      <c r="AC3394" s="35" t="str">
        <f>+IF(Tabla1[[#This Row],[STK]]="no","Sin STK", "STK disponible")</f>
        <v>STK disponible</v>
      </c>
      <c r="AD3394" s="35">
        <f>+I3394*J3394</f>
        <v>0</v>
      </c>
      <c r="AE3394" s="35">
        <f>+I3394*K3394</f>
        <v>0</v>
      </c>
      <c r="AF3394" s="36">
        <f>IF(Tabla1[[#This Row],[ref pack]]=1,Tabla1[[#This Row],[Pedido]],LCM(Tabla1[[#This Row],[MC VIEJO]],Tabla1[[#This Row],[Pedido]]))</f>
        <v>1</v>
      </c>
      <c r="AG3394" s="36">
        <f>+VLOOKUP(Tabla1[[#This Row],[Artículo]],'.'!$B$2:$D$11481,3,)</f>
        <v>1</v>
      </c>
      <c r="AH3394" s="37" t="str">
        <f>+IFERROR(SEARCH("pack",Tabla1[[#This Row],[PACK]]),"")</f>
        <v/>
      </c>
    </row>
    <row r="3395" spans="1:34" ht="24" customHeight="1" x14ac:dyDescent="0.2">
      <c r="A3395" s="50" t="s">
        <v>6443</v>
      </c>
      <c r="B3395" s="60" t="s">
        <v>6472</v>
      </c>
      <c r="C3395" s="61" t="s">
        <v>9869</v>
      </c>
      <c r="D3395" s="52" t="s">
        <v>9841</v>
      </c>
      <c r="E3395" s="53">
        <v>142795.93</v>
      </c>
      <c r="F3395" s="23" t="str">
        <f>+IFERROR(VLOOKUP(Tabla1[[#This Row],[Artículo]],'..'!$B$2:$D$569000,3,),"")</f>
        <v/>
      </c>
      <c r="G3395" s="24" t="str">
        <f>IF(H3395=AF3395,"", "Error MC")</f>
        <v>Error MC</v>
      </c>
      <c r="H3395" s="62"/>
      <c r="I3395" s="54">
        <f>+Tabla1[[#This Row],[MC]]*Tabla1[[#This Row],[Pedido]]*Tabla1[[#This Row],[PVC ]]</f>
        <v>0</v>
      </c>
      <c r="J3395" s="26">
        <v>0.105</v>
      </c>
      <c r="K3395" s="63"/>
      <c r="L3395" s="28" t="s">
        <v>17</v>
      </c>
      <c r="M3395" s="53">
        <v>228794.78099999999</v>
      </c>
      <c r="N3395" s="64" t="str">
        <f>+IF(Tabla1[[#This Row],[F PMPI]]="SÍ","No","Sí")</f>
        <v>Sí</v>
      </c>
      <c r="O3395" s="65">
        <f>+Tabla1[[#This Row],[PVL]]*1.055</f>
        <v>241378.49395499998</v>
      </c>
      <c r="P3395" s="65">
        <f>+Tabla1[[#This Row],[PVL]]*1.43</f>
        <v>327176.53683</v>
      </c>
      <c r="Q3395" s="66" t="str">
        <f>+HYPERLINK(Tabla1[[#This Row],[PAG]])</f>
        <v>https://todomusica.com.ar/microfonos-de-instalacion/2244-cmb1.html</v>
      </c>
      <c r="R3395" s="67"/>
      <c r="S3395" s="68"/>
      <c r="T3395" s="69"/>
      <c r="U3395" s="69"/>
      <c r="V3395" s="69"/>
      <c r="W3395" s="69"/>
      <c r="X3395" s="69"/>
      <c r="Y3395" s="35"/>
      <c r="Z3395" s="35" t="s">
        <v>27018</v>
      </c>
      <c r="AA3395" s="36">
        <v>1</v>
      </c>
      <c r="AB3395" s="35" t="s">
        <v>27</v>
      </c>
      <c r="AC3395" s="35" t="str">
        <f>+IF(Tabla1[[#This Row],[STK]]="no","Sin STK", "STK disponible")</f>
        <v>STK disponible</v>
      </c>
      <c r="AD3395" s="35">
        <f>+I3395*J3395</f>
        <v>0</v>
      </c>
      <c r="AE3395" s="35">
        <f>+I3395*K3395</f>
        <v>0</v>
      </c>
      <c r="AF3395" s="36">
        <f>IF(Tabla1[[#This Row],[ref pack]]=1,Tabla1[[#This Row],[Pedido]],LCM(Tabla1[[#This Row],[MC VIEJO]],Tabla1[[#This Row],[Pedido]]))</f>
        <v>1</v>
      </c>
      <c r="AG3395" s="36">
        <f>+VLOOKUP(Tabla1[[#This Row],[Artículo]],'.'!$B$2:$D$11481,3,)</f>
        <v>1</v>
      </c>
      <c r="AH3395" s="37" t="str">
        <f>+IFERROR(SEARCH("pack",Tabla1[[#This Row],[PACK]]),"")</f>
        <v/>
      </c>
    </row>
    <row r="3396" spans="1:34" ht="24" customHeight="1" x14ac:dyDescent="0.2">
      <c r="A3396" s="50" t="s">
        <v>6443</v>
      </c>
      <c r="B3396" s="60" t="s">
        <v>6473</v>
      </c>
      <c r="C3396" s="61" t="s">
        <v>6474</v>
      </c>
      <c r="D3396" s="52" t="s">
        <v>9841</v>
      </c>
      <c r="E3396" s="53">
        <v>85691.57</v>
      </c>
      <c r="F3396" s="23" t="str">
        <f>+IFERROR(VLOOKUP(Tabla1[[#This Row],[Artículo]],'..'!$B$2:$D$569000,3,),"")</f>
        <v/>
      </c>
      <c r="G3396" s="24" t="str">
        <f>IF(H3396=AF3396,"", "Error MC")</f>
        <v>Error MC</v>
      </c>
      <c r="H3396" s="62"/>
      <c r="I3396" s="54">
        <f>+Tabla1[[#This Row],[MC]]*Tabla1[[#This Row],[Pedido]]*Tabla1[[#This Row],[PVC ]]</f>
        <v>0</v>
      </c>
      <c r="J3396" s="26">
        <v>0.21</v>
      </c>
      <c r="K3396" s="63"/>
      <c r="L3396" s="28" t="s">
        <v>17</v>
      </c>
      <c r="M3396" s="53">
        <v>150345.864</v>
      </c>
      <c r="N3396" s="64" t="str">
        <f>+IF(Tabla1[[#This Row],[F PMPI]]="SÍ","No","Sí")</f>
        <v>Sí</v>
      </c>
      <c r="O3396" s="65">
        <f>+Tabla1[[#This Row],[PVL]]*1.055</f>
        <v>158614.88652</v>
      </c>
      <c r="P3396" s="65">
        <f>+Tabla1[[#This Row],[PVL]]*1.43</f>
        <v>214994.58551999999</v>
      </c>
      <c r="Q3396" s="66" t="str">
        <f>+HYPERLINK(Tabla1[[#This Row],[PAG]])</f>
        <v>https://todomusica.com.ar/microfonos-condenser/4050-cm11b.html</v>
      </c>
      <c r="R3396" s="67"/>
      <c r="S3396" s="68"/>
      <c r="T3396" s="69"/>
      <c r="U3396" s="69"/>
      <c r="V3396" s="69"/>
      <c r="W3396" s="69"/>
      <c r="X3396" s="69"/>
      <c r="Y3396" s="35"/>
      <c r="Z3396" s="35" t="s">
        <v>27019</v>
      </c>
      <c r="AA3396" s="36">
        <v>1</v>
      </c>
      <c r="AB3396" s="35" t="s">
        <v>27</v>
      </c>
      <c r="AC3396" s="35" t="str">
        <f>+IF(Tabla1[[#This Row],[STK]]="no","Sin STK", "STK disponible")</f>
        <v>STK disponible</v>
      </c>
      <c r="AD3396" s="35">
        <f>+I3396*J3396</f>
        <v>0</v>
      </c>
      <c r="AE3396" s="35">
        <f>+I3396*K3396</f>
        <v>0</v>
      </c>
      <c r="AF3396" s="36">
        <f>IF(Tabla1[[#This Row],[ref pack]]=1,Tabla1[[#This Row],[Pedido]],LCM(Tabla1[[#This Row],[MC VIEJO]],Tabla1[[#This Row],[Pedido]]))</f>
        <v>1</v>
      </c>
      <c r="AG3396" s="36">
        <f>+VLOOKUP(Tabla1[[#This Row],[Artículo]],'.'!$B$2:$D$11481,3,)</f>
        <v>1</v>
      </c>
      <c r="AH3396" s="37" t="str">
        <f>+IFERROR(SEARCH("pack",Tabla1[[#This Row],[PACK]]),"")</f>
        <v/>
      </c>
    </row>
    <row r="3397" spans="1:34" ht="24" customHeight="1" x14ac:dyDescent="0.2">
      <c r="A3397" s="50" t="s">
        <v>6443</v>
      </c>
      <c r="B3397" s="60" t="s">
        <v>6475</v>
      </c>
      <c r="C3397" s="61" t="s">
        <v>6476</v>
      </c>
      <c r="D3397" s="52" t="s">
        <v>27</v>
      </c>
      <c r="E3397" s="53">
        <v>91385.68</v>
      </c>
      <c r="F3397" s="23" t="str">
        <f>+IFERROR(VLOOKUP(Tabla1[[#This Row],[Artículo]],'..'!$B$2:$D$569000,3,),"")</f>
        <v/>
      </c>
      <c r="G3397" s="24" t="str">
        <f>IF(H3397=AF3397,"", "Error MC")</f>
        <v>Error MC</v>
      </c>
      <c r="H3397" s="62"/>
      <c r="I3397" s="54">
        <f>+Tabla1[[#This Row],[MC]]*Tabla1[[#This Row],[Pedido]]*Tabla1[[#This Row],[PVC ]]</f>
        <v>0</v>
      </c>
      <c r="J3397" s="26">
        <v>0.21</v>
      </c>
      <c r="K3397" s="63"/>
      <c r="L3397" s="28" t="s">
        <v>17</v>
      </c>
      <c r="M3397" s="53">
        <v>160336.18</v>
      </c>
      <c r="N3397" s="64" t="str">
        <f>+IF(Tabla1[[#This Row],[F PMPI]]="SÍ","No","Sí")</f>
        <v>Sí</v>
      </c>
      <c r="O3397" s="65">
        <f>+Tabla1[[#This Row],[PVL]]*1.055</f>
        <v>169154.66989999998</v>
      </c>
      <c r="P3397" s="65">
        <f>+Tabla1[[#This Row],[PVL]]*1.43</f>
        <v>229280.73739999998</v>
      </c>
      <c r="Q3397" s="66" t="str">
        <f>+HYPERLINK(Tabla1[[#This Row],[PAG]])</f>
        <v>https://todomusica.com.ar/microfonos-condenser/2123-cm11b.html</v>
      </c>
      <c r="R3397" s="67"/>
      <c r="S3397" s="68"/>
      <c r="T3397" s="69"/>
      <c r="U3397" s="69"/>
      <c r="V3397" s="69"/>
      <c r="W3397" s="69"/>
      <c r="X3397" s="69"/>
      <c r="Y3397" s="35"/>
      <c r="Z3397" s="35" t="s">
        <v>27020</v>
      </c>
      <c r="AA3397" s="36">
        <v>1</v>
      </c>
      <c r="AB3397" s="35" t="s">
        <v>27</v>
      </c>
      <c r="AC3397" s="35" t="str">
        <f>+IF(Tabla1[[#This Row],[STK]]="no","Sin STK", "STK disponible")</f>
        <v>Sin STK</v>
      </c>
      <c r="AD3397" s="35">
        <f>+I3397*J3397</f>
        <v>0</v>
      </c>
      <c r="AE3397" s="35">
        <f>+I3397*K3397</f>
        <v>0</v>
      </c>
      <c r="AF3397" s="36">
        <f>IF(Tabla1[[#This Row],[ref pack]]=1,Tabla1[[#This Row],[Pedido]],LCM(Tabla1[[#This Row],[MC VIEJO]],Tabla1[[#This Row],[Pedido]]))</f>
        <v>1</v>
      </c>
      <c r="AG3397" s="36">
        <f>+VLOOKUP(Tabla1[[#This Row],[Artículo]],'.'!$B$2:$D$11481,3,)</f>
        <v>1</v>
      </c>
      <c r="AH3397" s="37" t="str">
        <f>+IFERROR(SEARCH("pack",Tabla1[[#This Row],[PACK]]),"")</f>
        <v/>
      </c>
    </row>
    <row r="3398" spans="1:34" ht="24" customHeight="1" x14ac:dyDescent="0.2">
      <c r="A3398" s="50" t="s">
        <v>6443</v>
      </c>
      <c r="B3398" s="60" t="s">
        <v>6477</v>
      </c>
      <c r="C3398" s="61" t="s">
        <v>6478</v>
      </c>
      <c r="D3398" s="52" t="s">
        <v>27</v>
      </c>
      <c r="E3398" s="53">
        <v>85691.57</v>
      </c>
      <c r="F3398" s="23" t="str">
        <f>+IFERROR(VLOOKUP(Tabla1[[#This Row],[Artículo]],'..'!$B$2:$D$569000,3,),"")</f>
        <v/>
      </c>
      <c r="G3398" s="24" t="str">
        <f>IF(H3398=AF3398,"", "Error MC")</f>
        <v>Error MC</v>
      </c>
      <c r="H3398" s="62"/>
      <c r="I3398" s="54">
        <f>+Tabla1[[#This Row],[MC]]*Tabla1[[#This Row],[Pedido]]*Tabla1[[#This Row],[PVC ]]</f>
        <v>0</v>
      </c>
      <c r="J3398" s="26">
        <v>0.21</v>
      </c>
      <c r="K3398" s="63"/>
      <c r="L3398" s="28" t="s">
        <v>17</v>
      </c>
      <c r="M3398" s="53">
        <v>150345.864</v>
      </c>
      <c r="N3398" s="64" t="str">
        <f>+IF(Tabla1[[#This Row],[F PMPI]]="SÍ","No","Sí")</f>
        <v>Sí</v>
      </c>
      <c r="O3398" s="65">
        <f>+Tabla1[[#This Row],[PVL]]*1.055</f>
        <v>158614.88652</v>
      </c>
      <c r="P3398" s="65">
        <f>+Tabla1[[#This Row],[PVL]]*1.43</f>
        <v>214994.58551999999</v>
      </c>
      <c r="Q3398" s="66" t="str">
        <f>+HYPERLINK(Tabla1[[#This Row],[PAG]])</f>
        <v>https://todomusica.com.ar/microfonos-condenser/2174-cm12c.html</v>
      </c>
      <c r="R3398" s="67"/>
      <c r="S3398" s="68"/>
      <c r="T3398" s="69"/>
      <c r="U3398" s="69"/>
      <c r="V3398" s="69"/>
      <c r="W3398" s="69"/>
      <c r="X3398" s="69"/>
      <c r="Y3398" s="35"/>
      <c r="Z3398" s="35" t="s">
        <v>27021</v>
      </c>
      <c r="AA3398" s="36">
        <v>1</v>
      </c>
      <c r="AB3398" s="35" t="s">
        <v>27</v>
      </c>
      <c r="AC3398" s="35" t="str">
        <f>+IF(Tabla1[[#This Row],[STK]]="no","Sin STK", "STK disponible")</f>
        <v>Sin STK</v>
      </c>
      <c r="AD3398" s="35">
        <f>+I3398*J3398</f>
        <v>0</v>
      </c>
      <c r="AE3398" s="35">
        <f>+I3398*K3398</f>
        <v>0</v>
      </c>
      <c r="AF3398" s="36">
        <f>IF(Tabla1[[#This Row],[ref pack]]=1,Tabla1[[#This Row],[Pedido]],LCM(Tabla1[[#This Row],[MC VIEJO]],Tabla1[[#This Row],[Pedido]]))</f>
        <v>1</v>
      </c>
      <c r="AG3398" s="36">
        <f>+VLOOKUP(Tabla1[[#This Row],[Artículo]],'.'!$B$2:$D$11481,3,)</f>
        <v>1</v>
      </c>
      <c r="AH3398" s="37" t="str">
        <f>+IFERROR(SEARCH("pack",Tabla1[[#This Row],[PACK]]),"")</f>
        <v/>
      </c>
    </row>
    <row r="3399" spans="1:34" ht="24" customHeight="1" x14ac:dyDescent="0.2">
      <c r="A3399" s="50" t="s">
        <v>6443</v>
      </c>
      <c r="B3399" s="60" t="s">
        <v>6479</v>
      </c>
      <c r="C3399" s="61" t="s">
        <v>6480</v>
      </c>
      <c r="D3399" s="52" t="s">
        <v>9842</v>
      </c>
      <c r="E3399" s="53">
        <v>79997.399999999994</v>
      </c>
      <c r="F3399" s="23" t="str">
        <f>+IFERROR(VLOOKUP(Tabla1[[#This Row],[Artículo]],'..'!$B$2:$D$569000,3,),"")</f>
        <v/>
      </c>
      <c r="G3399" s="24" t="str">
        <f>IF(H3399=AF3399,"", "Error MC")</f>
        <v>Error MC</v>
      </c>
      <c r="H3399" s="62"/>
      <c r="I3399" s="54">
        <f>+Tabla1[[#This Row],[MC]]*Tabla1[[#This Row],[Pedido]]*Tabla1[[#This Row],[PVC ]]</f>
        <v>0</v>
      </c>
      <c r="J3399" s="26">
        <v>0.21</v>
      </c>
      <c r="K3399" s="63"/>
      <c r="L3399" s="28" t="s">
        <v>17</v>
      </c>
      <c r="M3399" s="53">
        <v>140355.43799999999</v>
      </c>
      <c r="N3399" s="64" t="str">
        <f>+IF(Tabla1[[#This Row],[F PMPI]]="SÍ","No","Sí")</f>
        <v>Sí</v>
      </c>
      <c r="O3399" s="65">
        <f>+Tabla1[[#This Row],[PVL]]*1.055</f>
        <v>148074.98708999998</v>
      </c>
      <c r="P3399" s="65">
        <f>+Tabla1[[#This Row],[PVL]]*1.43</f>
        <v>200708.27633999998</v>
      </c>
      <c r="Q3399" s="66" t="str">
        <f>+HYPERLINK(Tabla1[[#This Row],[PAG]])</f>
        <v>https://todomusica.com.ar/microfonos-de-instalacion/2175-cm12cw.html</v>
      </c>
      <c r="R3399" s="67"/>
      <c r="S3399" s="68"/>
      <c r="T3399" s="69"/>
      <c r="U3399" s="69"/>
      <c r="V3399" s="69"/>
      <c r="W3399" s="69"/>
      <c r="X3399" s="69"/>
      <c r="Y3399" s="35"/>
      <c r="Z3399" s="35" t="s">
        <v>27022</v>
      </c>
      <c r="AA3399" s="36">
        <v>1</v>
      </c>
      <c r="AB3399" s="35" t="s">
        <v>27</v>
      </c>
      <c r="AC3399" s="35" t="str">
        <f>+IF(Tabla1[[#This Row],[STK]]="no","Sin STK", "STK disponible")</f>
        <v>STK disponible</v>
      </c>
      <c r="AD3399" s="35">
        <f>+I3399*J3399</f>
        <v>0</v>
      </c>
      <c r="AE3399" s="35">
        <f>+I3399*K3399</f>
        <v>0</v>
      </c>
      <c r="AF3399" s="36">
        <f>IF(Tabla1[[#This Row],[ref pack]]=1,Tabla1[[#This Row],[Pedido]],LCM(Tabla1[[#This Row],[MC VIEJO]],Tabla1[[#This Row],[Pedido]]))</f>
        <v>1</v>
      </c>
      <c r="AG3399" s="36">
        <f>+VLOOKUP(Tabla1[[#This Row],[Artículo]],'.'!$B$2:$D$11481,3,)</f>
        <v>1</v>
      </c>
      <c r="AH3399" s="37" t="str">
        <f>+IFERROR(SEARCH("pack",Tabla1[[#This Row],[PACK]]),"")</f>
        <v/>
      </c>
    </row>
    <row r="3400" spans="1:34" ht="24" customHeight="1" x14ac:dyDescent="0.2">
      <c r="A3400" s="50" t="s">
        <v>6443</v>
      </c>
      <c r="B3400" s="60" t="s">
        <v>6481</v>
      </c>
      <c r="C3400" s="61" t="s">
        <v>6482</v>
      </c>
      <c r="D3400" s="52" t="s">
        <v>27</v>
      </c>
      <c r="E3400" s="53">
        <v>85691.57</v>
      </c>
      <c r="F3400" s="23" t="str">
        <f>+IFERROR(VLOOKUP(Tabla1[[#This Row],[Artículo]],'..'!$B$2:$D$569000,3,),"")</f>
        <v/>
      </c>
      <c r="G3400" s="24" t="str">
        <f>IF(H3400=AF3400,"", "Error MC")</f>
        <v>Error MC</v>
      </c>
      <c r="H3400" s="62"/>
      <c r="I3400" s="54">
        <f>+Tabla1[[#This Row],[MC]]*Tabla1[[#This Row],[Pedido]]*Tabla1[[#This Row],[PVC ]]</f>
        <v>0</v>
      </c>
      <c r="J3400" s="26">
        <v>0.21</v>
      </c>
      <c r="K3400" s="63"/>
      <c r="L3400" s="28" t="s">
        <v>17</v>
      </c>
      <c r="M3400" s="53">
        <v>150345.864</v>
      </c>
      <c r="N3400" s="64" t="str">
        <f>+IF(Tabla1[[#This Row],[F PMPI]]="SÍ","No","Sí")</f>
        <v>Sí</v>
      </c>
      <c r="O3400" s="65">
        <f>+Tabla1[[#This Row],[PVL]]*1.055</f>
        <v>158614.88652</v>
      </c>
      <c r="P3400" s="65">
        <f>+Tabla1[[#This Row],[PVL]]*1.43</f>
        <v>214994.58551999999</v>
      </c>
      <c r="Q3400" s="66" t="str">
        <f>+HYPERLINK(Tabla1[[#This Row],[PAG]])</f>
        <v>https://todomusica.com.ar/microfonos-de-instalacion/2124-cm15p.html</v>
      </c>
      <c r="R3400" s="67"/>
      <c r="S3400" s="68"/>
      <c r="T3400" s="69"/>
      <c r="U3400" s="69"/>
      <c r="V3400" s="69"/>
      <c r="W3400" s="69"/>
      <c r="X3400" s="69"/>
      <c r="Y3400" s="35"/>
      <c r="Z3400" s="35" t="s">
        <v>27023</v>
      </c>
      <c r="AA3400" s="36">
        <v>1</v>
      </c>
      <c r="AB3400" s="35" t="s">
        <v>27</v>
      </c>
      <c r="AC3400" s="35" t="str">
        <f>+IF(Tabla1[[#This Row],[STK]]="no","Sin STK", "STK disponible")</f>
        <v>Sin STK</v>
      </c>
      <c r="AD3400" s="35">
        <f>+I3400*J3400</f>
        <v>0</v>
      </c>
      <c r="AE3400" s="35">
        <f>+I3400*K3400</f>
        <v>0</v>
      </c>
      <c r="AF3400" s="36">
        <f>IF(Tabla1[[#This Row],[ref pack]]=1,Tabla1[[#This Row],[Pedido]],LCM(Tabla1[[#This Row],[MC VIEJO]],Tabla1[[#This Row],[Pedido]]))</f>
        <v>1</v>
      </c>
      <c r="AG3400" s="36">
        <f>+VLOOKUP(Tabla1[[#This Row],[Artículo]],'.'!$B$2:$D$11481,3,)</f>
        <v>1</v>
      </c>
      <c r="AH3400" s="37" t="str">
        <f>+IFERROR(SEARCH("pack",Tabla1[[#This Row],[PACK]]),"")</f>
        <v/>
      </c>
    </row>
    <row r="3401" spans="1:34" ht="24" customHeight="1" x14ac:dyDescent="0.2">
      <c r="A3401" s="50" t="s">
        <v>6443</v>
      </c>
      <c r="B3401" s="60" t="s">
        <v>6483</v>
      </c>
      <c r="C3401" s="61" t="s">
        <v>6484</v>
      </c>
      <c r="D3401" s="52" t="s">
        <v>27</v>
      </c>
      <c r="E3401" s="53">
        <v>85691.57</v>
      </c>
      <c r="F3401" s="23" t="str">
        <f>+IFERROR(VLOOKUP(Tabla1[[#This Row],[Artículo]],'..'!$B$2:$D$569000,3,),"")</f>
        <v/>
      </c>
      <c r="G3401" s="24" t="str">
        <f>IF(H3401=AF3401,"", "Error MC")</f>
        <v>Error MC</v>
      </c>
      <c r="H3401" s="62"/>
      <c r="I3401" s="54">
        <f>+Tabla1[[#This Row],[MC]]*Tabla1[[#This Row],[Pedido]]*Tabla1[[#This Row],[PVC ]]</f>
        <v>0</v>
      </c>
      <c r="J3401" s="26">
        <v>0.21</v>
      </c>
      <c r="K3401" s="63"/>
      <c r="L3401" s="28" t="s">
        <v>17</v>
      </c>
      <c r="M3401" s="53">
        <v>150345.864</v>
      </c>
      <c r="N3401" s="64" t="str">
        <f>+IF(Tabla1[[#This Row],[F PMPI]]="SÍ","No","Sí")</f>
        <v>Sí</v>
      </c>
      <c r="O3401" s="65">
        <f>+Tabla1[[#This Row],[PVL]]*1.055</f>
        <v>158614.88652</v>
      </c>
      <c r="P3401" s="65">
        <f>+Tabla1[[#This Row],[PVL]]*1.43</f>
        <v>214994.58551999999</v>
      </c>
      <c r="Q3401" s="66" t="str">
        <f>+HYPERLINK(Tabla1[[#This Row],[PAG]])</f>
        <v>https://todomusica.com.ar/productos-sin-categorias-de-netsuite/2513-cm20p.html</v>
      </c>
      <c r="R3401" s="67"/>
      <c r="S3401" s="68"/>
      <c r="T3401" s="69"/>
      <c r="U3401" s="69"/>
      <c r="V3401" s="69"/>
      <c r="W3401" s="69"/>
      <c r="X3401" s="69"/>
      <c r="Y3401" s="35"/>
      <c r="Z3401" s="35" t="s">
        <v>27024</v>
      </c>
      <c r="AA3401" s="36">
        <v>1</v>
      </c>
      <c r="AB3401" s="35" t="s">
        <v>27</v>
      </c>
      <c r="AC3401" s="35" t="str">
        <f>+IF(Tabla1[[#This Row],[STK]]="no","Sin STK", "STK disponible")</f>
        <v>Sin STK</v>
      </c>
      <c r="AD3401" s="35">
        <f>+I3401*J3401</f>
        <v>0</v>
      </c>
      <c r="AE3401" s="35">
        <f>+I3401*K3401</f>
        <v>0</v>
      </c>
      <c r="AF3401" s="36">
        <f>IF(Tabla1[[#This Row],[ref pack]]=1,Tabla1[[#This Row],[Pedido]],LCM(Tabla1[[#This Row],[MC VIEJO]],Tabla1[[#This Row],[Pedido]]))</f>
        <v>1</v>
      </c>
      <c r="AG3401" s="36">
        <f>+VLOOKUP(Tabla1[[#This Row],[Artículo]],'.'!$B$2:$D$11481,3,)</f>
        <v>1</v>
      </c>
      <c r="AH3401" s="37" t="str">
        <f>+IFERROR(SEARCH("pack",Tabla1[[#This Row],[PACK]]),"")</f>
        <v/>
      </c>
    </row>
    <row r="3402" spans="1:34" ht="24" customHeight="1" x14ac:dyDescent="0.2">
      <c r="A3402" s="50" t="s">
        <v>6443</v>
      </c>
      <c r="B3402" s="60" t="s">
        <v>6485</v>
      </c>
      <c r="C3402" s="61" t="s">
        <v>6486</v>
      </c>
      <c r="D3402" s="52" t="s">
        <v>9841</v>
      </c>
      <c r="E3402" s="53">
        <v>17196.04</v>
      </c>
      <c r="F3402" s="23" t="str">
        <f>+IFERROR(VLOOKUP(Tabla1[[#This Row],[Artículo]],'..'!$B$2:$D$569000,3,),"")</f>
        <v/>
      </c>
      <c r="G3402" s="24" t="str">
        <f>IF(H3402=AF3402,"", "Error MC")</f>
        <v>Error MC</v>
      </c>
      <c r="H3402" s="62"/>
      <c r="I3402" s="54">
        <f>+Tabla1[[#This Row],[MC]]*Tabla1[[#This Row],[Pedido]]*Tabla1[[#This Row],[PVC ]]</f>
        <v>0</v>
      </c>
      <c r="J3402" s="26">
        <v>0.21</v>
      </c>
      <c r="K3402" s="63"/>
      <c r="L3402" s="28" t="s">
        <v>17</v>
      </c>
      <c r="M3402" s="53">
        <v>30170.455000000002</v>
      </c>
      <c r="N3402" s="64" t="str">
        <f>+IF(Tabla1[[#This Row],[F PMPI]]="SÍ","No","Sí")</f>
        <v>No</v>
      </c>
      <c r="O3402" s="65">
        <f>+Tabla1[[#This Row],[PVL]]*1.055</f>
        <v>31829.830024999999</v>
      </c>
      <c r="P3402" s="65">
        <f>+Tabla1[[#This Row],[PVL]]*1.43</f>
        <v>43143.750650000002</v>
      </c>
      <c r="Q3402" s="66" t="str">
        <f>+HYPERLINK(Tabla1[[#This Row],[PAG]])</f>
        <v>https://todomusica.com.ar/afinadores/3033-cm40.html</v>
      </c>
      <c r="R3402" s="67"/>
      <c r="S3402" s="68"/>
      <c r="T3402" s="69"/>
      <c r="U3402" s="69"/>
      <c r="V3402" s="69"/>
      <c r="W3402" s="69"/>
      <c r="X3402" s="69"/>
      <c r="Y3402" s="35"/>
      <c r="Z3402" s="35" t="s">
        <v>27025</v>
      </c>
      <c r="AA3402" s="36">
        <v>1</v>
      </c>
      <c r="AB3402" s="35" t="s">
        <v>9849</v>
      </c>
      <c r="AC3402" s="35" t="str">
        <f>+IF(Tabla1[[#This Row],[STK]]="no","Sin STK", "STK disponible")</f>
        <v>STK disponible</v>
      </c>
      <c r="AD3402" s="35">
        <f>+I3402*J3402</f>
        <v>0</v>
      </c>
      <c r="AE3402" s="35">
        <f>+I3402*K3402</f>
        <v>0</v>
      </c>
      <c r="AF3402" s="36">
        <f>IF(Tabla1[[#This Row],[ref pack]]=1,Tabla1[[#This Row],[Pedido]],LCM(Tabla1[[#This Row],[MC VIEJO]],Tabla1[[#This Row],[Pedido]]))</f>
        <v>1</v>
      </c>
      <c r="AG3402" s="36">
        <f>+VLOOKUP(Tabla1[[#This Row],[Artículo]],'.'!$B$2:$D$11481,3,)</f>
        <v>1</v>
      </c>
      <c r="AH3402" s="37" t="str">
        <f>+IFERROR(SEARCH("pack",Tabla1[[#This Row],[PACK]]),"")</f>
        <v/>
      </c>
    </row>
    <row r="3403" spans="1:34" ht="24" customHeight="1" x14ac:dyDescent="0.2">
      <c r="A3403" s="50" t="s">
        <v>6443</v>
      </c>
      <c r="B3403" s="60" t="s">
        <v>6487</v>
      </c>
      <c r="C3403" s="61" t="s">
        <v>6488</v>
      </c>
      <c r="D3403" s="52" t="s">
        <v>27</v>
      </c>
      <c r="E3403" s="53">
        <v>198714.98</v>
      </c>
      <c r="F3403" s="23" t="str">
        <f>+IFERROR(VLOOKUP(Tabla1[[#This Row],[Artículo]],'..'!$B$2:$D$569000,3,),"")</f>
        <v/>
      </c>
      <c r="G3403" s="24" t="str">
        <f>IF(H3403=AF3403,"", "Error MC")</f>
        <v>Error MC</v>
      </c>
      <c r="H3403" s="62"/>
      <c r="I3403" s="54">
        <f>+Tabla1[[#This Row],[MC]]*Tabla1[[#This Row],[Pedido]]*Tabla1[[#This Row],[PVC ]]</f>
        <v>0</v>
      </c>
      <c r="J3403" s="26">
        <v>0.105</v>
      </c>
      <c r="K3403" s="63"/>
      <c r="L3403" s="28" t="s">
        <v>17</v>
      </c>
      <c r="M3403" s="53">
        <v>318391.076</v>
      </c>
      <c r="N3403" s="64" t="str">
        <f>+IF(Tabla1[[#This Row],[F PMPI]]="SÍ","No","Sí")</f>
        <v>No</v>
      </c>
      <c r="O3403" s="65">
        <f>+Tabla1[[#This Row],[PVL]]*1.055</f>
        <v>335902.58517999999</v>
      </c>
      <c r="P3403" s="65">
        <f>+Tabla1[[#This Row],[PVL]]*1.43</f>
        <v>455299.23868000001</v>
      </c>
      <c r="Q3403" s="66" t="str">
        <f>+HYPERLINK(Tabla1[[#This Row],[PAG]])</f>
        <v>https://todomusica.com.ar/controladores-dj/5854-404.html</v>
      </c>
      <c r="R3403" s="67"/>
      <c r="S3403" s="68"/>
      <c r="T3403" s="69"/>
      <c r="U3403" s="69"/>
      <c r="V3403" s="69"/>
      <c r="W3403" s="69"/>
      <c r="X3403" s="69"/>
      <c r="Y3403" s="35"/>
      <c r="Z3403" s="35" t="s">
        <v>27026</v>
      </c>
      <c r="AA3403" s="36">
        <v>1</v>
      </c>
      <c r="AB3403" s="35" t="s">
        <v>9849</v>
      </c>
      <c r="AC3403" s="35" t="str">
        <f>+IF(Tabla1[[#This Row],[STK]]="no","Sin STK", "STK disponible")</f>
        <v>Sin STK</v>
      </c>
      <c r="AD3403" s="35">
        <f>+I3403*J3403</f>
        <v>0</v>
      </c>
      <c r="AE3403" s="35">
        <f>+I3403*K3403</f>
        <v>0</v>
      </c>
      <c r="AF3403" s="36">
        <f>IF(Tabla1[[#This Row],[ref pack]]=1,Tabla1[[#This Row],[Pedido]],LCM(Tabla1[[#This Row],[MC VIEJO]],Tabla1[[#This Row],[Pedido]]))</f>
        <v>1</v>
      </c>
      <c r="AG3403" s="36">
        <f>+VLOOKUP(Tabla1[[#This Row],[Artículo]],'.'!$B$2:$D$11481,3,)</f>
        <v>1</v>
      </c>
      <c r="AH3403" s="37" t="str">
        <f>+IFERROR(SEARCH("pack",Tabla1[[#This Row],[PACK]]),"")</f>
        <v/>
      </c>
    </row>
    <row r="3404" spans="1:34" ht="24" customHeight="1" x14ac:dyDescent="0.2">
      <c r="A3404" s="50" t="s">
        <v>6443</v>
      </c>
      <c r="B3404" s="60" t="s">
        <v>6489</v>
      </c>
      <c r="C3404" s="61" t="s">
        <v>6490</v>
      </c>
      <c r="D3404" s="52" t="s">
        <v>9841</v>
      </c>
      <c r="E3404" s="53">
        <v>85691.57</v>
      </c>
      <c r="F3404" s="23" t="str">
        <f>+IFERROR(VLOOKUP(Tabla1[[#This Row],[Artículo]],'..'!$B$2:$D$569000,3,),"")</f>
        <v/>
      </c>
      <c r="G3404" s="24" t="str">
        <f>IF(H3404=AF3404,"", "Error MC")</f>
        <v>Error MC</v>
      </c>
      <c r="H3404" s="62"/>
      <c r="I3404" s="54">
        <f>+Tabla1[[#This Row],[MC]]*Tabla1[[#This Row],[Pedido]]*Tabla1[[#This Row],[PVC ]]</f>
        <v>0</v>
      </c>
      <c r="J3404" s="26">
        <v>0.21</v>
      </c>
      <c r="K3404" s="63"/>
      <c r="L3404" s="28" t="s">
        <v>17</v>
      </c>
      <c r="M3404" s="53">
        <v>150345.864</v>
      </c>
      <c r="N3404" s="64" t="str">
        <f>+IF(Tabla1[[#This Row],[F PMPI]]="SÍ","No","Sí")</f>
        <v>Sí</v>
      </c>
      <c r="O3404" s="65">
        <f>+Tabla1[[#This Row],[PVL]]*1.055</f>
        <v>158614.88652</v>
      </c>
      <c r="P3404" s="65">
        <f>+Tabla1[[#This Row],[PVL]]*1.43</f>
        <v>214994.58551999999</v>
      </c>
      <c r="Q3404" s="66" t="str">
        <f>+HYPERLINK(Tabla1[[#This Row],[PAG]])</f>
        <v>https://todomusica.com.ar/microfonos-condenser/2458-c01.html</v>
      </c>
      <c r="R3404" s="67"/>
      <c r="S3404" s="68"/>
      <c r="T3404" s="69"/>
      <c r="U3404" s="69"/>
      <c r="V3404" s="69"/>
      <c r="W3404" s="69"/>
      <c r="X3404" s="69"/>
      <c r="Y3404" s="35"/>
      <c r="Z3404" s="35" t="s">
        <v>27027</v>
      </c>
      <c r="AA3404" s="36">
        <v>1</v>
      </c>
      <c r="AB3404" s="35" t="s">
        <v>27</v>
      </c>
      <c r="AC3404" s="35" t="str">
        <f>+IF(Tabla1[[#This Row],[STK]]="no","Sin STK", "STK disponible")</f>
        <v>STK disponible</v>
      </c>
      <c r="AD3404" s="35">
        <f>+I3404*J3404</f>
        <v>0</v>
      </c>
      <c r="AE3404" s="35">
        <f>+I3404*K3404</f>
        <v>0</v>
      </c>
      <c r="AF3404" s="36">
        <f>IF(Tabla1[[#This Row],[ref pack]]=1,Tabla1[[#This Row],[Pedido]],LCM(Tabla1[[#This Row],[MC VIEJO]],Tabla1[[#This Row],[Pedido]]))</f>
        <v>1</v>
      </c>
      <c r="AG3404" s="36">
        <f>+VLOOKUP(Tabla1[[#This Row],[Artículo]],'.'!$B$2:$D$11481,3,)</f>
        <v>1</v>
      </c>
      <c r="AH3404" s="37" t="str">
        <f>+IFERROR(SEARCH("pack",Tabla1[[#This Row],[PACK]]),"")</f>
        <v/>
      </c>
    </row>
    <row r="3405" spans="1:34" ht="24" customHeight="1" x14ac:dyDescent="0.2">
      <c r="A3405" s="50" t="s">
        <v>6443</v>
      </c>
      <c r="B3405" s="60" t="s">
        <v>6491</v>
      </c>
      <c r="C3405" s="61" t="s">
        <v>24090</v>
      </c>
      <c r="D3405" s="52" t="s">
        <v>9841</v>
      </c>
      <c r="E3405" s="53">
        <v>87046.53</v>
      </c>
      <c r="F3405" s="23" t="str">
        <f>+IFERROR(VLOOKUP(Tabla1[[#This Row],[Artículo]],'..'!$B$2:$D$569000,3,),"")</f>
        <v/>
      </c>
      <c r="G3405" s="24" t="str">
        <f>IF(H3405=AF3405,"", "Error MC")</f>
        <v>Error MC</v>
      </c>
      <c r="H3405" s="62"/>
      <c r="I3405" s="54">
        <f>+Tabla1[[#This Row],[MC]]*Tabla1[[#This Row],[Pedido]]*Tabla1[[#This Row],[PVC ]]</f>
        <v>0</v>
      </c>
      <c r="J3405" s="26">
        <v>0.21</v>
      </c>
      <c r="K3405" s="63"/>
      <c r="L3405" s="28" t="s">
        <v>17</v>
      </c>
      <c r="M3405" s="53">
        <v>152723.139</v>
      </c>
      <c r="N3405" s="64" t="str">
        <f>+IF(Tabla1[[#This Row],[F PMPI]]="SÍ","No","Sí")</f>
        <v>Sí</v>
      </c>
      <c r="O3405" s="65">
        <f>+Tabla1[[#This Row],[PVL]]*1.055</f>
        <v>161122.91164499999</v>
      </c>
      <c r="P3405" s="65">
        <f>+Tabla1[[#This Row],[PVL]]*1.43</f>
        <v>218394.08876999997</v>
      </c>
      <c r="Q3405" s="66" t="str">
        <f>+HYPERLINK(Tabla1[[#This Row],[PAG]])</f>
        <v>https://todomusica.com.ar/microfonos-usb/1209-c01upro.html</v>
      </c>
      <c r="R3405" s="67"/>
      <c r="S3405" s="68"/>
      <c r="T3405" s="69"/>
      <c r="U3405" s="69"/>
      <c r="V3405" s="69"/>
      <c r="W3405" s="69"/>
      <c r="X3405" s="69"/>
      <c r="Y3405" s="35"/>
      <c r="Z3405" s="35" t="s">
        <v>27028</v>
      </c>
      <c r="AA3405" s="36">
        <v>1</v>
      </c>
      <c r="AB3405" s="35" t="s">
        <v>27</v>
      </c>
      <c r="AC3405" s="35" t="str">
        <f>+IF(Tabla1[[#This Row],[STK]]="no","Sin STK", "STK disponible")</f>
        <v>STK disponible</v>
      </c>
      <c r="AD3405" s="35">
        <f>+I3405*J3405</f>
        <v>0</v>
      </c>
      <c r="AE3405" s="35">
        <f>+I3405*K3405</f>
        <v>0</v>
      </c>
      <c r="AF3405" s="36">
        <f>IF(Tabla1[[#This Row],[ref pack]]=1,Tabla1[[#This Row],[Pedido]],LCM(Tabla1[[#This Row],[MC VIEJO]],Tabla1[[#This Row],[Pedido]]))</f>
        <v>1</v>
      </c>
      <c r="AG3405" s="36">
        <f>+VLOOKUP(Tabla1[[#This Row],[Artículo]],'.'!$B$2:$D$11481,3,)</f>
        <v>1</v>
      </c>
      <c r="AH3405" s="37" t="str">
        <f>+IFERROR(SEARCH("pack",Tabla1[[#This Row],[PACK]]),"")</f>
        <v/>
      </c>
    </row>
    <row r="3406" spans="1:34" ht="24" customHeight="1" x14ac:dyDescent="0.2">
      <c r="A3406" s="50" t="s">
        <v>6443</v>
      </c>
      <c r="B3406" s="60" t="s">
        <v>6493</v>
      </c>
      <c r="C3406" s="61" t="s">
        <v>24091</v>
      </c>
      <c r="D3406" s="52" t="s">
        <v>9841</v>
      </c>
      <c r="E3406" s="53">
        <v>119996.01</v>
      </c>
      <c r="F3406" s="23" t="str">
        <f>+IFERROR(VLOOKUP(Tabla1[[#This Row],[Artículo]],'..'!$B$2:$D$569000,3,),"")</f>
        <v/>
      </c>
      <c r="G3406" s="24" t="str">
        <f>IF(H3406=AF3406,"", "Error MC")</f>
        <v>Error MC</v>
      </c>
      <c r="H3406" s="62"/>
      <c r="I3406" s="54">
        <f>+Tabla1[[#This Row],[MC]]*Tabla1[[#This Row],[Pedido]]*Tabla1[[#This Row],[PVC ]]</f>
        <v>0</v>
      </c>
      <c r="J3406" s="26">
        <v>0.21</v>
      </c>
      <c r="K3406" s="63"/>
      <c r="L3406" s="28" t="s">
        <v>17</v>
      </c>
      <c r="M3406" s="53">
        <v>210532.99400000001</v>
      </c>
      <c r="N3406" s="64" t="str">
        <f>+IF(Tabla1[[#This Row],[F PMPI]]="SÍ","No","Sí")</f>
        <v>No</v>
      </c>
      <c r="O3406" s="65">
        <f>+Tabla1[[#This Row],[PVL]]*1.055</f>
        <v>222112.30867</v>
      </c>
      <c r="P3406" s="65">
        <f>+Tabla1[[#This Row],[PVL]]*1.43</f>
        <v>301062.18141999998</v>
      </c>
      <c r="Q3406" s="66" t="str">
        <f>+HYPERLINK(Tabla1[[#This Row],[PAG]])</f>
        <v>https://todomusica.com.ar/productos-sin-categorias-de-netsuite/2516-c01850.html</v>
      </c>
      <c r="R3406" s="67"/>
      <c r="S3406" s="68"/>
      <c r="T3406" s="69"/>
      <c r="U3406" s="69"/>
      <c r="V3406" s="69"/>
      <c r="W3406" s="69"/>
      <c r="X3406" s="69"/>
      <c r="Y3406" s="35"/>
      <c r="Z3406" s="35" t="s">
        <v>27029</v>
      </c>
      <c r="AA3406" s="36">
        <v>1</v>
      </c>
      <c r="AB3406" s="35" t="s">
        <v>9849</v>
      </c>
      <c r="AC3406" s="35" t="str">
        <f>+IF(Tabla1[[#This Row],[STK]]="no","Sin STK", "STK disponible")</f>
        <v>STK disponible</v>
      </c>
      <c r="AD3406" s="35">
        <f>+I3406*J3406</f>
        <v>0</v>
      </c>
      <c r="AE3406" s="35">
        <f>+I3406*K3406</f>
        <v>0</v>
      </c>
      <c r="AF3406" s="36">
        <f>IF(Tabla1[[#This Row],[ref pack]]=1,Tabla1[[#This Row],[Pedido]],LCM(Tabla1[[#This Row],[MC VIEJO]],Tabla1[[#This Row],[Pedido]]))</f>
        <v>1</v>
      </c>
      <c r="AG3406" s="36">
        <f>+VLOOKUP(Tabla1[[#This Row],[Artículo]],'.'!$B$2:$D$11481,3,)</f>
        <v>1</v>
      </c>
      <c r="AH3406" s="37" t="str">
        <f>+IFERROR(SEARCH("pack",Tabla1[[#This Row],[PACK]]),"")</f>
        <v/>
      </c>
    </row>
    <row r="3407" spans="1:34" ht="24" customHeight="1" x14ac:dyDescent="0.2">
      <c r="A3407" s="50" t="s">
        <v>6443</v>
      </c>
      <c r="B3407" s="60" t="s">
        <v>6495</v>
      </c>
      <c r="C3407" s="61" t="s">
        <v>6496</v>
      </c>
      <c r="D3407" s="52" t="s">
        <v>27</v>
      </c>
      <c r="E3407" s="53">
        <v>154230.71</v>
      </c>
      <c r="F3407" s="23" t="str">
        <f>+IFERROR(VLOOKUP(Tabla1[[#This Row],[Artículo]],'..'!$B$2:$D$569000,3,),"")</f>
        <v/>
      </c>
      <c r="G3407" s="24" t="str">
        <f>IF(H3407=AF3407,"", "Error MC")</f>
        <v>Error MC</v>
      </c>
      <c r="H3407" s="62"/>
      <c r="I3407" s="54">
        <f>+Tabla1[[#This Row],[MC]]*Tabla1[[#This Row],[Pedido]]*Tabla1[[#This Row],[PVC ]]</f>
        <v>0</v>
      </c>
      <c r="J3407" s="26">
        <v>0.21</v>
      </c>
      <c r="K3407" s="63"/>
      <c r="L3407" s="28" t="s">
        <v>17</v>
      </c>
      <c r="M3407" s="53">
        <v>270597.78100000002</v>
      </c>
      <c r="N3407" s="64" t="str">
        <f>+IF(Tabla1[[#This Row],[F PMPI]]="SÍ","No","Sí")</f>
        <v>Sí</v>
      </c>
      <c r="O3407" s="65">
        <f>+Tabla1[[#This Row],[PVL]]*1.055</f>
        <v>285480.65895499999</v>
      </c>
      <c r="P3407" s="65">
        <f>+Tabla1[[#This Row],[PVL]]*1.43</f>
        <v>386954.82683000003</v>
      </c>
      <c r="Q3407" s="66" t="str">
        <f>+HYPERLINK(Tabla1[[#This Row],[PAG]])</f>
        <v>https://todomusica.com.ar/microfonos-condenser/3057-c02.html</v>
      </c>
      <c r="R3407" s="67"/>
      <c r="S3407" s="68"/>
      <c r="T3407" s="69"/>
      <c r="U3407" s="69"/>
      <c r="V3407" s="69"/>
      <c r="W3407" s="69"/>
      <c r="X3407" s="69"/>
      <c r="Y3407" s="35"/>
      <c r="Z3407" s="35" t="s">
        <v>27030</v>
      </c>
      <c r="AA3407" s="36">
        <v>1</v>
      </c>
      <c r="AB3407" s="35" t="s">
        <v>27</v>
      </c>
      <c r="AC3407" s="35" t="str">
        <f>+IF(Tabla1[[#This Row],[STK]]="no","Sin STK", "STK disponible")</f>
        <v>Sin STK</v>
      </c>
      <c r="AD3407" s="35">
        <f>+I3407*J3407</f>
        <v>0</v>
      </c>
      <c r="AE3407" s="35">
        <f>+I3407*K3407</f>
        <v>0</v>
      </c>
      <c r="AF3407" s="36">
        <f>IF(Tabla1[[#This Row],[ref pack]]=1,Tabla1[[#This Row],[Pedido]],LCM(Tabla1[[#This Row],[MC VIEJO]],Tabla1[[#This Row],[Pedido]]))</f>
        <v>1</v>
      </c>
      <c r="AG3407" s="36">
        <f>+VLOOKUP(Tabla1[[#This Row],[Artículo]],'.'!$B$2:$D$11481,3,)</f>
        <v>1</v>
      </c>
      <c r="AH3407" s="37" t="str">
        <f>+IFERROR(SEARCH("pack",Tabla1[[#This Row],[PACK]]),"")</f>
        <v/>
      </c>
    </row>
    <row r="3408" spans="1:34" ht="24" customHeight="1" x14ac:dyDescent="0.2">
      <c r="A3408" s="50" t="s">
        <v>6443</v>
      </c>
      <c r="B3408" s="60" t="s">
        <v>6497</v>
      </c>
      <c r="C3408" s="61" t="s">
        <v>6498</v>
      </c>
      <c r="D3408" s="52" t="s">
        <v>9841</v>
      </c>
      <c r="E3408" s="53">
        <v>77138.59</v>
      </c>
      <c r="F3408" s="23" t="str">
        <f>+IFERROR(VLOOKUP(Tabla1[[#This Row],[Artículo]],'..'!$B$2:$D$569000,3,),"")</f>
        <v/>
      </c>
      <c r="G3408" s="24" t="str">
        <f>IF(H3408=AF3408,"", "Error MC")</f>
        <v>Error MC</v>
      </c>
      <c r="H3408" s="62"/>
      <c r="I3408" s="54">
        <f>+Tabla1[[#This Row],[MC]]*Tabla1[[#This Row],[Pedido]]*Tabla1[[#This Row],[PVC ]]</f>
        <v>0</v>
      </c>
      <c r="J3408" s="26">
        <v>0.21</v>
      </c>
      <c r="K3408" s="63"/>
      <c r="L3408" s="28" t="s">
        <v>17</v>
      </c>
      <c r="M3408" s="53">
        <v>135339.66200000001</v>
      </c>
      <c r="N3408" s="64" t="str">
        <f>+IF(Tabla1[[#This Row],[F PMPI]]="SÍ","No","Sí")</f>
        <v>No</v>
      </c>
      <c r="O3408" s="65">
        <f>+Tabla1[[#This Row],[PVL]]*1.055</f>
        <v>142783.34341</v>
      </c>
      <c r="P3408" s="65">
        <f>+Tabla1[[#This Row],[PVL]]*1.43</f>
        <v>193535.71666000001</v>
      </c>
      <c r="Q3408" s="66" t="str">
        <f>+HYPERLINK(Tabla1[[#This Row],[PAG]])</f>
        <v>https://todomusica.com.ar/productos-sin-categorias-de-netsuite/5354-404.html</v>
      </c>
      <c r="R3408" s="67"/>
      <c r="S3408" s="68"/>
      <c r="T3408" s="69"/>
      <c r="U3408" s="69"/>
      <c r="V3408" s="69"/>
      <c r="W3408" s="69"/>
      <c r="X3408" s="69"/>
      <c r="Y3408" s="35"/>
      <c r="Z3408" s="35" t="s">
        <v>27031</v>
      </c>
      <c r="AA3408" s="36">
        <v>1</v>
      </c>
      <c r="AB3408" s="35" t="s">
        <v>9849</v>
      </c>
      <c r="AC3408" s="35" t="str">
        <f>+IF(Tabla1[[#This Row],[STK]]="no","Sin STK", "STK disponible")</f>
        <v>STK disponible</v>
      </c>
      <c r="AD3408" s="35">
        <f>+I3408*J3408</f>
        <v>0</v>
      </c>
      <c r="AE3408" s="35">
        <f>+I3408*K3408</f>
        <v>0</v>
      </c>
      <c r="AF3408" s="36">
        <f>IF(Tabla1[[#This Row],[ref pack]]=1,Tabla1[[#This Row],[Pedido]],LCM(Tabla1[[#This Row],[MC VIEJO]],Tabla1[[#This Row],[Pedido]]))</f>
        <v>1</v>
      </c>
      <c r="AG3408" s="36">
        <f>+VLOOKUP(Tabla1[[#This Row],[Artículo]],'.'!$B$2:$D$11481,3,)</f>
        <v>1</v>
      </c>
      <c r="AH3408" s="37" t="str">
        <f>+IFERROR(SEARCH("pack",Tabla1[[#This Row],[PACK]]),"")</f>
        <v/>
      </c>
    </row>
    <row r="3409" spans="1:34" ht="24" customHeight="1" x14ac:dyDescent="0.2">
      <c r="A3409" s="50" t="s">
        <v>6443</v>
      </c>
      <c r="B3409" s="60" t="s">
        <v>6499</v>
      </c>
      <c r="C3409" s="61" t="s">
        <v>6500</v>
      </c>
      <c r="D3409" s="52" t="s">
        <v>9841</v>
      </c>
      <c r="E3409" s="53">
        <v>117090.81</v>
      </c>
      <c r="F3409" s="23" t="str">
        <f>+IFERROR(VLOOKUP(Tabla1[[#This Row],[Artículo]],'..'!$B$2:$D$569000,3,),"")</f>
        <v/>
      </c>
      <c r="G3409" s="24" t="str">
        <f>IF(H3409=AF3409,"", "Error MC")</f>
        <v>Error MC</v>
      </c>
      <c r="H3409" s="62"/>
      <c r="I3409" s="54">
        <f>+Tabla1[[#This Row],[MC]]*Tabla1[[#This Row],[Pedido]]*Tabla1[[#This Row],[PVC ]]</f>
        <v>0</v>
      </c>
      <c r="J3409" s="26">
        <v>0.21</v>
      </c>
      <c r="K3409" s="63"/>
      <c r="L3409" s="28" t="s">
        <v>17</v>
      </c>
      <c r="M3409" s="53">
        <v>205435.821</v>
      </c>
      <c r="N3409" s="64" t="str">
        <f>+IF(Tabla1[[#This Row],[F PMPI]]="SÍ","No","Sí")</f>
        <v>Sí</v>
      </c>
      <c r="O3409" s="65">
        <f>+Tabla1[[#This Row],[PVL]]*1.055</f>
        <v>216734.79115499998</v>
      </c>
      <c r="P3409" s="65">
        <f>+Tabla1[[#This Row],[PVL]]*1.43</f>
        <v>293773.22402999998</v>
      </c>
      <c r="Q3409" s="66" t="str">
        <f>+HYPERLINK(Tabla1[[#This Row],[PAG]])</f>
        <v>https://todomusica.com.ar/microfonos-condenser/1298-c03.html</v>
      </c>
      <c r="R3409" s="67"/>
      <c r="S3409" s="68"/>
      <c r="T3409" s="69"/>
      <c r="U3409" s="69"/>
      <c r="V3409" s="69"/>
      <c r="W3409" s="69"/>
      <c r="X3409" s="69"/>
      <c r="Y3409" s="35"/>
      <c r="Z3409" s="35" t="s">
        <v>27032</v>
      </c>
      <c r="AA3409" s="36">
        <v>1</v>
      </c>
      <c r="AB3409" s="35" t="s">
        <v>27</v>
      </c>
      <c r="AC3409" s="35" t="str">
        <f>+IF(Tabla1[[#This Row],[STK]]="no","Sin STK", "STK disponible")</f>
        <v>STK disponible</v>
      </c>
      <c r="AD3409" s="35">
        <f>+I3409*J3409</f>
        <v>0</v>
      </c>
      <c r="AE3409" s="35">
        <f>+I3409*K3409</f>
        <v>0</v>
      </c>
      <c r="AF3409" s="36">
        <f>IF(Tabla1[[#This Row],[ref pack]]=1,Tabla1[[#This Row],[Pedido]],LCM(Tabla1[[#This Row],[MC VIEJO]],Tabla1[[#This Row],[Pedido]]))</f>
        <v>1</v>
      </c>
      <c r="AG3409" s="36">
        <f>+VLOOKUP(Tabla1[[#This Row],[Artículo]],'.'!$B$2:$D$11481,3,)</f>
        <v>1</v>
      </c>
      <c r="AH3409" s="37" t="str">
        <f>+IFERROR(SEARCH("pack",Tabla1[[#This Row],[PACK]]),"")</f>
        <v/>
      </c>
    </row>
    <row r="3410" spans="1:34" ht="24" customHeight="1" x14ac:dyDescent="0.2">
      <c r="A3410" s="50" t="s">
        <v>6443</v>
      </c>
      <c r="B3410" s="60" t="s">
        <v>6501</v>
      </c>
      <c r="C3410" s="61" t="s">
        <v>6502</v>
      </c>
      <c r="D3410" s="52" t="s">
        <v>27</v>
      </c>
      <c r="E3410" s="53">
        <v>307926.88</v>
      </c>
      <c r="F3410" s="23" t="str">
        <f>+IFERROR(VLOOKUP(Tabla1[[#This Row],[Artículo]],'..'!$B$2:$D$569000,3,),"")</f>
        <v/>
      </c>
      <c r="G3410" s="24" t="str">
        <f>IF(H3410=AF3410,"", "Error MC")</f>
        <v>Error MC</v>
      </c>
      <c r="H3410" s="62"/>
      <c r="I3410" s="54">
        <f>+Tabla1[[#This Row],[MC]]*Tabla1[[#This Row],[Pedido]]*Tabla1[[#This Row],[PVC ]]</f>
        <v>0</v>
      </c>
      <c r="J3410" s="26">
        <v>0.21</v>
      </c>
      <c r="K3410" s="63"/>
      <c r="L3410" s="28" t="s">
        <v>17</v>
      </c>
      <c r="M3410" s="53">
        <v>540257.71600000001</v>
      </c>
      <c r="N3410" s="64" t="str">
        <f>+IF(Tabla1[[#This Row],[F PMPI]]="SÍ","No","Sí")</f>
        <v>Sí</v>
      </c>
      <c r="O3410" s="65">
        <f>+Tabla1[[#This Row],[PVL]]*1.055</f>
        <v>569971.89038</v>
      </c>
      <c r="P3410" s="65">
        <f>+Tabla1[[#This Row],[PVL]]*1.43</f>
        <v>772568.53388</v>
      </c>
      <c r="Q3410" s="66" t="str">
        <f>+HYPERLINK(Tabla1[[#This Row],[PAG]])</f>
        <v>https://todomusica.com.ar/microfonos-usb/1580-c03upk.html</v>
      </c>
      <c r="R3410" s="67"/>
      <c r="S3410" s="68"/>
      <c r="T3410" s="69"/>
      <c r="U3410" s="69"/>
      <c r="V3410" s="69"/>
      <c r="W3410" s="69"/>
      <c r="X3410" s="69"/>
      <c r="Y3410" s="35"/>
      <c r="Z3410" s="35" t="s">
        <v>27033</v>
      </c>
      <c r="AA3410" s="36">
        <v>1</v>
      </c>
      <c r="AB3410" s="35" t="s">
        <v>27</v>
      </c>
      <c r="AC3410" s="35" t="str">
        <f>+IF(Tabla1[[#This Row],[STK]]="no","Sin STK", "STK disponible")</f>
        <v>Sin STK</v>
      </c>
      <c r="AD3410" s="35">
        <f>+I3410*J3410</f>
        <v>0</v>
      </c>
      <c r="AE3410" s="35">
        <f>+I3410*K3410</f>
        <v>0</v>
      </c>
      <c r="AF3410" s="36">
        <f>IF(Tabla1[[#This Row],[ref pack]]=1,Tabla1[[#This Row],[Pedido]],LCM(Tabla1[[#This Row],[MC VIEJO]],Tabla1[[#This Row],[Pedido]]))</f>
        <v>1</v>
      </c>
      <c r="AG3410" s="36">
        <f>+VLOOKUP(Tabla1[[#This Row],[Artículo]],'.'!$B$2:$D$11481,3,)</f>
        <v>1</v>
      </c>
      <c r="AH3410" s="37" t="str">
        <f>+IFERROR(SEARCH("pack",Tabla1[[#This Row],[PACK]]),"")</f>
        <v/>
      </c>
    </row>
    <row r="3411" spans="1:34" ht="24" customHeight="1" x14ac:dyDescent="0.2">
      <c r="A3411" s="50" t="s">
        <v>6443</v>
      </c>
      <c r="B3411" s="60" t="s">
        <v>6503</v>
      </c>
      <c r="C3411" s="61" t="s">
        <v>6504</v>
      </c>
      <c r="D3411" s="52" t="s">
        <v>27</v>
      </c>
      <c r="E3411" s="53">
        <v>59963.21</v>
      </c>
      <c r="F3411" s="23" t="str">
        <f>+IFERROR(VLOOKUP(Tabla1[[#This Row],[Artículo]],'..'!$B$2:$D$569000,3,),"")</f>
        <v/>
      </c>
      <c r="G3411" s="24" t="str">
        <f>IF(H3411=AF3411,"", "Error MC")</f>
        <v>Error MC</v>
      </c>
      <c r="H3411" s="62"/>
      <c r="I3411" s="54">
        <f>+Tabla1[[#This Row],[MC]]*Tabla1[[#This Row],[Pedido]]*Tabla1[[#This Row],[PVC ]]</f>
        <v>0</v>
      </c>
      <c r="J3411" s="26">
        <v>0.21</v>
      </c>
      <c r="K3411" s="63"/>
      <c r="L3411" s="28" t="s">
        <v>17</v>
      </c>
      <c r="M3411" s="53">
        <v>105205.447</v>
      </c>
      <c r="N3411" s="64" t="str">
        <f>+IF(Tabla1[[#This Row],[F PMPI]]="SÍ","No","Sí")</f>
        <v>Sí</v>
      </c>
      <c r="O3411" s="65">
        <f>+Tabla1[[#This Row],[PVL]]*1.055</f>
        <v>110991.746585</v>
      </c>
      <c r="P3411" s="65">
        <f>+Tabla1[[#This Row],[PVL]]*1.43</f>
        <v>150443.78920999999</v>
      </c>
      <c r="Q3411" s="66" t="str">
        <f>+HYPERLINK(Tabla1[[#This Row],[PAG]])</f>
        <v>https://todomusica.com.ar/microfonos-condenser/8411-c05cl.html</v>
      </c>
      <c r="R3411" s="67"/>
      <c r="S3411" s="68"/>
      <c r="T3411" s="69"/>
      <c r="U3411" s="69"/>
      <c r="V3411" s="69"/>
      <c r="W3411" s="69"/>
      <c r="X3411" s="69"/>
      <c r="Y3411" s="35"/>
      <c r="Z3411" s="35" t="s">
        <v>27034</v>
      </c>
      <c r="AA3411" s="36">
        <v>1</v>
      </c>
      <c r="AB3411" s="35" t="s">
        <v>27</v>
      </c>
      <c r="AC3411" s="35" t="str">
        <f>+IF(Tabla1[[#This Row],[STK]]="no","Sin STK", "STK disponible")</f>
        <v>Sin STK</v>
      </c>
      <c r="AD3411" s="35">
        <f>+I3411*J3411</f>
        <v>0</v>
      </c>
      <c r="AE3411" s="35">
        <f>+I3411*K3411</f>
        <v>0</v>
      </c>
      <c r="AF3411" s="36">
        <f>IF(Tabla1[[#This Row],[ref pack]]=1,Tabla1[[#This Row],[Pedido]],LCM(Tabla1[[#This Row],[MC VIEJO]],Tabla1[[#This Row],[Pedido]]))</f>
        <v>1</v>
      </c>
      <c r="AG3411" s="36">
        <f>+VLOOKUP(Tabla1[[#This Row],[Artículo]],'.'!$B$2:$D$11481,3,)</f>
        <v>1</v>
      </c>
      <c r="AH3411" s="37" t="str">
        <f>+IFERROR(SEARCH("pack",Tabla1[[#This Row],[PACK]]),"")</f>
        <v/>
      </c>
    </row>
    <row r="3412" spans="1:34" ht="24" customHeight="1" x14ac:dyDescent="0.2">
      <c r="A3412" s="50" t="s">
        <v>6443</v>
      </c>
      <c r="B3412" s="60" t="s">
        <v>6505</v>
      </c>
      <c r="C3412" s="61" t="s">
        <v>6506</v>
      </c>
      <c r="D3412" s="52" t="s">
        <v>9841</v>
      </c>
      <c r="E3412" s="53">
        <v>451687.9</v>
      </c>
      <c r="F3412" s="23" t="str">
        <f>+IFERROR(VLOOKUP(Tabla1[[#This Row],[Artículo]],'..'!$B$2:$D$569000,3,),"")</f>
        <v/>
      </c>
      <c r="G3412" s="24" t="str">
        <f>IF(H3412=AF3412,"", "Error MC")</f>
        <v>Error MC</v>
      </c>
      <c r="H3412" s="62"/>
      <c r="I3412" s="54">
        <f>+Tabla1[[#This Row],[MC]]*Tabla1[[#This Row],[Pedido]]*Tabla1[[#This Row],[PVC ]]</f>
        <v>0</v>
      </c>
      <c r="J3412" s="26">
        <v>0.21</v>
      </c>
      <c r="K3412" s="63"/>
      <c r="L3412" s="28" t="s">
        <v>17</v>
      </c>
      <c r="M3412" s="53">
        <v>792486.42700000003</v>
      </c>
      <c r="N3412" s="64" t="str">
        <f>+IF(Tabla1[[#This Row],[F PMPI]]="SÍ","No","Sí")</f>
        <v>Sí</v>
      </c>
      <c r="O3412" s="65">
        <f>+Tabla1[[#This Row],[PVL]]*1.055</f>
        <v>836073.18048500002</v>
      </c>
      <c r="P3412" s="65">
        <f>+Tabla1[[#This Row],[PVL]]*1.43</f>
        <v>1133255.5906100001</v>
      </c>
      <c r="Q3412" s="66" t="str">
        <f>+HYPERLINK(Tabla1[[#This Row],[PAG]])</f>
        <v>https://todomusica.com.ar/sistemas-completos/5356-404.html</v>
      </c>
      <c r="R3412" s="67"/>
      <c r="S3412" s="68"/>
      <c r="T3412" s="69"/>
      <c r="U3412" s="69"/>
      <c r="V3412" s="69"/>
      <c r="W3412" s="69"/>
      <c r="X3412" s="69"/>
      <c r="Y3412" s="35"/>
      <c r="Z3412" s="35" t="s">
        <v>27035</v>
      </c>
      <c r="AA3412" s="36">
        <v>1</v>
      </c>
      <c r="AB3412" s="35" t="s">
        <v>27</v>
      </c>
      <c r="AC3412" s="35" t="str">
        <f>+IF(Tabla1[[#This Row],[STK]]="no","Sin STK", "STK disponible")</f>
        <v>STK disponible</v>
      </c>
      <c r="AD3412" s="35">
        <f>+I3412*J3412</f>
        <v>0</v>
      </c>
      <c r="AE3412" s="35">
        <f>+I3412*K3412</f>
        <v>0</v>
      </c>
      <c r="AF3412" s="36">
        <f>IF(Tabla1[[#This Row],[ref pack]]=1,Tabla1[[#This Row],[Pedido]],LCM(Tabla1[[#This Row],[MC VIEJO]],Tabla1[[#This Row],[Pedido]]))</f>
        <v>1</v>
      </c>
      <c r="AG3412" s="36">
        <f>+VLOOKUP(Tabla1[[#This Row],[Artículo]],'.'!$B$2:$D$11481,3,)</f>
        <v>1</v>
      </c>
      <c r="AH3412" s="37" t="str">
        <f>+IFERROR(SEARCH("pack",Tabla1[[#This Row],[PACK]]),"")</f>
        <v/>
      </c>
    </row>
    <row r="3413" spans="1:34" ht="24" customHeight="1" x14ac:dyDescent="0.2">
      <c r="A3413" s="50" t="s">
        <v>6443</v>
      </c>
      <c r="B3413" s="60" t="s">
        <v>6507</v>
      </c>
      <c r="C3413" s="61" t="s">
        <v>6508</v>
      </c>
      <c r="D3413" s="52" t="s">
        <v>27</v>
      </c>
      <c r="E3413" s="53">
        <v>427367.99</v>
      </c>
      <c r="F3413" s="23" t="str">
        <f>+IFERROR(VLOOKUP(Tabla1[[#This Row],[Artículo]],'..'!$B$2:$D$569000,3,),"")</f>
        <v/>
      </c>
      <c r="G3413" s="24" t="str">
        <f>IF(H3413=AF3413,"", "Error MC")</f>
        <v>Error MC</v>
      </c>
      <c r="H3413" s="62"/>
      <c r="I3413" s="54">
        <f>+Tabla1[[#This Row],[MC]]*Tabla1[[#This Row],[Pedido]]*Tabla1[[#This Row],[PVC ]]</f>
        <v>0</v>
      </c>
      <c r="J3413" s="26">
        <v>0.21</v>
      </c>
      <c r="K3413" s="63"/>
      <c r="L3413" s="28" t="s">
        <v>17</v>
      </c>
      <c r="M3413" s="53">
        <v>749817.14399999997</v>
      </c>
      <c r="N3413" s="64" t="str">
        <f>+IF(Tabla1[[#This Row],[F PMPI]]="SÍ","No","Sí")</f>
        <v>Sí</v>
      </c>
      <c r="O3413" s="65">
        <f>+Tabla1[[#This Row],[PVL]]*1.055</f>
        <v>791057.08691999991</v>
      </c>
      <c r="P3413" s="65">
        <f>+Tabla1[[#This Row],[PVL]]*1.43</f>
        <v>1072238.5159199999</v>
      </c>
      <c r="Q3413" s="66" t="str">
        <f>+HYPERLINK(Tabla1[[#This Row],[PAG]])</f>
        <v>https://todomusica.com.ar/sistemas-completos/8753-c288hq6e-b.html</v>
      </c>
      <c r="R3413" s="67"/>
      <c r="S3413" s="68"/>
      <c r="T3413" s="69"/>
      <c r="U3413" s="69"/>
      <c r="V3413" s="69"/>
      <c r="W3413" s="69"/>
      <c r="X3413" s="69"/>
      <c r="Y3413" s="35"/>
      <c r="Z3413" s="35" t="s">
        <v>27036</v>
      </c>
      <c r="AA3413" s="36">
        <v>1</v>
      </c>
      <c r="AB3413" s="35" t="s">
        <v>27</v>
      </c>
      <c r="AC3413" s="35" t="str">
        <f>+IF(Tabla1[[#This Row],[STK]]="no","Sin STK", "STK disponible")</f>
        <v>Sin STK</v>
      </c>
      <c r="AD3413" s="35">
        <f>+I3413*J3413</f>
        <v>0</v>
      </c>
      <c r="AE3413" s="35">
        <f>+I3413*K3413</f>
        <v>0</v>
      </c>
      <c r="AF3413" s="36">
        <f>IF(Tabla1[[#This Row],[ref pack]]=1,Tabla1[[#This Row],[Pedido]],LCM(Tabla1[[#This Row],[MC VIEJO]],Tabla1[[#This Row],[Pedido]]))</f>
        <v>1</v>
      </c>
      <c r="AG3413" s="36">
        <f>+VLOOKUP(Tabla1[[#This Row],[Artículo]],'.'!$B$2:$D$11481,3,)</f>
        <v>1</v>
      </c>
      <c r="AH3413" s="37" t="str">
        <f>+IFERROR(SEARCH("pack",Tabla1[[#This Row],[PACK]]),"")</f>
        <v/>
      </c>
    </row>
    <row r="3414" spans="1:34" ht="24" customHeight="1" x14ac:dyDescent="0.2">
      <c r="A3414" s="50" t="s">
        <v>6443</v>
      </c>
      <c r="B3414" s="60" t="s">
        <v>6509</v>
      </c>
      <c r="C3414" s="61" t="s">
        <v>6510</v>
      </c>
      <c r="D3414" s="52" t="s">
        <v>9842</v>
      </c>
      <c r="E3414" s="53">
        <v>427367.99</v>
      </c>
      <c r="F3414" s="23" t="str">
        <f>+IFERROR(VLOOKUP(Tabla1[[#This Row],[Artículo]],'..'!$B$2:$D$569000,3,),"")</f>
        <v/>
      </c>
      <c r="G3414" s="24" t="str">
        <f>IF(H3414=AF3414,"", "Error MC")</f>
        <v>Error MC</v>
      </c>
      <c r="H3414" s="62"/>
      <c r="I3414" s="54">
        <f>+Tabla1[[#This Row],[MC]]*Tabla1[[#This Row],[Pedido]]*Tabla1[[#This Row],[PVC ]]</f>
        <v>0</v>
      </c>
      <c r="J3414" s="26">
        <v>0.21</v>
      </c>
      <c r="K3414" s="63"/>
      <c r="L3414" s="28" t="s">
        <v>17</v>
      </c>
      <c r="M3414" s="53">
        <v>749817.14399999997</v>
      </c>
      <c r="N3414" s="64" t="str">
        <f>+IF(Tabla1[[#This Row],[F PMPI]]="SÍ","No","Sí")</f>
        <v>Sí</v>
      </c>
      <c r="O3414" s="65">
        <f>+Tabla1[[#This Row],[PVL]]*1.055</f>
        <v>791057.08691999991</v>
      </c>
      <c r="P3414" s="65">
        <f>+Tabla1[[#This Row],[PVL]]*1.43</f>
        <v>1072238.5159199999</v>
      </c>
      <c r="Q3414" s="66" t="str">
        <f>+HYPERLINK(Tabla1[[#This Row],[PAG]])</f>
        <v>https://todomusica.com.ar/productos-sin-categorias-de-netsuite/5359-404.html</v>
      </c>
      <c r="R3414" s="67"/>
      <c r="S3414" s="68"/>
      <c r="T3414" s="69"/>
      <c r="U3414" s="69"/>
      <c r="V3414" s="69"/>
      <c r="W3414" s="69"/>
      <c r="X3414" s="69"/>
      <c r="Y3414" s="35"/>
      <c r="Z3414" s="35" t="s">
        <v>27037</v>
      </c>
      <c r="AA3414" s="36">
        <v>1</v>
      </c>
      <c r="AB3414" s="35" t="s">
        <v>27</v>
      </c>
      <c r="AC3414" s="35" t="str">
        <f>+IF(Tabla1[[#This Row],[STK]]="no","Sin STK", "STK disponible")</f>
        <v>STK disponible</v>
      </c>
      <c r="AD3414" s="35">
        <f>+I3414*J3414</f>
        <v>0</v>
      </c>
      <c r="AE3414" s="35">
        <f>+I3414*K3414</f>
        <v>0</v>
      </c>
      <c r="AF3414" s="36">
        <f>IF(Tabla1[[#This Row],[ref pack]]=1,Tabla1[[#This Row],[Pedido]],LCM(Tabla1[[#This Row],[MC VIEJO]],Tabla1[[#This Row],[Pedido]]))</f>
        <v>1</v>
      </c>
      <c r="AG3414" s="36">
        <f>+VLOOKUP(Tabla1[[#This Row],[Artículo]],'.'!$B$2:$D$11481,3,)</f>
        <v>1</v>
      </c>
      <c r="AH3414" s="37" t="str">
        <f>+IFERROR(SEARCH("pack",Tabla1[[#This Row],[PACK]]),"")</f>
        <v/>
      </c>
    </row>
    <row r="3415" spans="1:34" ht="24" customHeight="1" x14ac:dyDescent="0.2">
      <c r="A3415" s="50" t="s">
        <v>6443</v>
      </c>
      <c r="B3415" s="60" t="s">
        <v>6511</v>
      </c>
      <c r="C3415" s="61" t="s">
        <v>6512</v>
      </c>
      <c r="D3415" s="52" t="s">
        <v>9842</v>
      </c>
      <c r="E3415" s="53">
        <v>453044.06</v>
      </c>
      <c r="F3415" s="23" t="str">
        <f>+IFERROR(VLOOKUP(Tabla1[[#This Row],[Artículo]],'..'!$B$2:$D$569000,3,),"")</f>
        <v/>
      </c>
      <c r="G3415" s="24" t="str">
        <f>IF(H3415=AF3415,"", "Error MC")</f>
        <v>Error MC</v>
      </c>
      <c r="H3415" s="62"/>
      <c r="I3415" s="54">
        <f>+Tabla1[[#This Row],[MC]]*Tabla1[[#This Row],[Pedido]]*Tabla1[[#This Row],[PVC ]]</f>
        <v>0</v>
      </c>
      <c r="J3415" s="26">
        <v>0.21</v>
      </c>
      <c r="K3415" s="63"/>
      <c r="L3415" s="28" t="s">
        <v>17</v>
      </c>
      <c r="M3415" s="53">
        <v>794865.80700000003</v>
      </c>
      <c r="N3415" s="64" t="str">
        <f>+IF(Tabla1[[#This Row],[F PMPI]]="SÍ","No","Sí")</f>
        <v>Sí</v>
      </c>
      <c r="O3415" s="65">
        <f>+Tabla1[[#This Row],[PVL]]*1.055</f>
        <v>838583.426385</v>
      </c>
      <c r="P3415" s="65">
        <f>+Tabla1[[#This Row],[PVL]]*1.43</f>
        <v>1136658.1040099999</v>
      </c>
      <c r="Q3415" s="66" t="str">
        <f>+HYPERLINK(Tabla1[[#This Row],[PAG]])</f>
        <v>https://todomusica.com.ar/sistemas-completos/5362-404.html</v>
      </c>
      <c r="R3415" s="67"/>
      <c r="S3415" s="68"/>
      <c r="T3415" s="69"/>
      <c r="U3415" s="69"/>
      <c r="V3415" s="69"/>
      <c r="W3415" s="69"/>
      <c r="X3415" s="69"/>
      <c r="Y3415" s="35"/>
      <c r="Z3415" s="35" t="s">
        <v>27038</v>
      </c>
      <c r="AA3415" s="36">
        <v>1</v>
      </c>
      <c r="AB3415" s="35" t="s">
        <v>27</v>
      </c>
      <c r="AC3415" s="35" t="str">
        <f>+IF(Tabla1[[#This Row],[STK]]="no","Sin STK", "STK disponible")</f>
        <v>STK disponible</v>
      </c>
      <c r="AD3415" s="35">
        <f>+I3415*J3415</f>
        <v>0</v>
      </c>
      <c r="AE3415" s="35">
        <f>+I3415*K3415</f>
        <v>0</v>
      </c>
      <c r="AF3415" s="36">
        <f>IF(Tabla1[[#This Row],[ref pack]]=1,Tabla1[[#This Row],[Pedido]],LCM(Tabla1[[#This Row],[MC VIEJO]],Tabla1[[#This Row],[Pedido]]))</f>
        <v>1</v>
      </c>
      <c r="AG3415" s="36">
        <f>+VLOOKUP(Tabla1[[#This Row],[Artículo]],'.'!$B$2:$D$11481,3,)</f>
        <v>1</v>
      </c>
      <c r="AH3415" s="37" t="str">
        <f>+IFERROR(SEARCH("pack",Tabla1[[#This Row],[PACK]]),"")</f>
        <v/>
      </c>
    </row>
    <row r="3416" spans="1:34" ht="24" customHeight="1" x14ac:dyDescent="0.2">
      <c r="A3416" s="50" t="s">
        <v>6443</v>
      </c>
      <c r="B3416" s="60" t="s">
        <v>6513</v>
      </c>
      <c r="C3416" s="61" t="s">
        <v>6514</v>
      </c>
      <c r="D3416" s="52" t="s">
        <v>27</v>
      </c>
      <c r="E3416" s="53">
        <v>184067.61</v>
      </c>
      <c r="F3416" s="23" t="str">
        <f>+IFERROR(VLOOKUP(Tabla1[[#This Row],[Artículo]],'..'!$B$2:$D$569000,3,),"")</f>
        <v/>
      </c>
      <c r="G3416" s="24" t="str">
        <f>IF(H3416=AF3416,"", "Error MC")</f>
        <v>Error MC</v>
      </c>
      <c r="H3416" s="62"/>
      <c r="I3416" s="54">
        <f>+Tabla1[[#This Row],[MC]]*Tabla1[[#This Row],[Pedido]]*Tabla1[[#This Row],[PVC ]]</f>
        <v>0</v>
      </c>
      <c r="J3416" s="26">
        <v>0.21</v>
      </c>
      <c r="K3416" s="63"/>
      <c r="L3416" s="28" t="s">
        <v>17</v>
      </c>
      <c r="M3416" s="53">
        <v>322946.61599999998</v>
      </c>
      <c r="N3416" s="64" t="str">
        <f>+IF(Tabla1[[#This Row],[F PMPI]]="SÍ","No","Sí")</f>
        <v>No</v>
      </c>
      <c r="O3416" s="65">
        <f>+Tabla1[[#This Row],[PVL]]*1.055</f>
        <v>340708.67987999995</v>
      </c>
      <c r="P3416" s="65">
        <f>+Tabla1[[#This Row],[PVL]]*1.43</f>
        <v>461813.66087999992</v>
      </c>
      <c r="Q3416" s="66" t="str">
        <f>+HYPERLINK(Tabla1[[#This Row],[PAG]])</f>
        <v>https://todomusica.com.ar/sistemas-completos/8760-c88bgte-k.html</v>
      </c>
      <c r="R3416" s="67"/>
      <c r="S3416" s="68"/>
      <c r="T3416" s="69"/>
      <c r="U3416" s="69"/>
      <c r="V3416" s="69"/>
      <c r="W3416" s="69"/>
      <c r="X3416" s="69"/>
      <c r="Y3416" s="35"/>
      <c r="Z3416" s="35" t="s">
        <v>27039</v>
      </c>
      <c r="AA3416" s="36">
        <v>1</v>
      </c>
      <c r="AB3416" s="35" t="s">
        <v>9849</v>
      </c>
      <c r="AC3416" s="35" t="str">
        <f>+IF(Tabla1[[#This Row],[STK]]="no","Sin STK", "STK disponible")</f>
        <v>Sin STK</v>
      </c>
      <c r="AD3416" s="35">
        <f>+I3416*J3416</f>
        <v>0</v>
      </c>
      <c r="AE3416" s="35">
        <f>+I3416*K3416</f>
        <v>0</v>
      </c>
      <c r="AF3416" s="36">
        <f>IF(Tabla1[[#This Row],[ref pack]]=1,Tabla1[[#This Row],[Pedido]],LCM(Tabla1[[#This Row],[MC VIEJO]],Tabla1[[#This Row],[Pedido]]))</f>
        <v>1</v>
      </c>
      <c r="AG3416" s="36">
        <f>+VLOOKUP(Tabla1[[#This Row],[Artículo]],'.'!$B$2:$D$11481,3,)</f>
        <v>1</v>
      </c>
      <c r="AH3416" s="37" t="str">
        <f>+IFERROR(SEARCH("pack",Tabla1[[#This Row],[PACK]]),"")</f>
        <v/>
      </c>
    </row>
    <row r="3417" spans="1:34" ht="24" customHeight="1" x14ac:dyDescent="0.2">
      <c r="A3417" s="50" t="s">
        <v>6443</v>
      </c>
      <c r="B3417" s="60" t="s">
        <v>6515</v>
      </c>
      <c r="C3417" s="61" t="s">
        <v>6516</v>
      </c>
      <c r="D3417" s="52" t="s">
        <v>9842</v>
      </c>
      <c r="E3417" s="53">
        <v>324036.06</v>
      </c>
      <c r="F3417" s="23" t="str">
        <f>+IFERROR(VLOOKUP(Tabla1[[#This Row],[Artículo]],'..'!$B$2:$D$569000,3,),"")</f>
        <v/>
      </c>
      <c r="G3417" s="24" t="str">
        <f>IF(H3417=AF3417,"", "Error MC")</f>
        <v>Error MC</v>
      </c>
      <c r="H3417" s="62"/>
      <c r="I3417" s="54">
        <f>+Tabla1[[#This Row],[MC]]*Tabla1[[#This Row],[Pedido]]*Tabla1[[#This Row],[PVC ]]</f>
        <v>0</v>
      </c>
      <c r="J3417" s="26">
        <v>0.21</v>
      </c>
      <c r="K3417" s="63"/>
      <c r="L3417" s="28" t="s">
        <v>17</v>
      </c>
      <c r="M3417" s="53">
        <v>568521.27099999995</v>
      </c>
      <c r="N3417" s="64" t="str">
        <f>+IF(Tabla1[[#This Row],[F PMPI]]="SÍ","No","Sí")</f>
        <v>No</v>
      </c>
      <c r="O3417" s="65">
        <f>+Tabla1[[#This Row],[PVL]]*1.055</f>
        <v>599789.94090499997</v>
      </c>
      <c r="P3417" s="65">
        <f>+Tabla1[[#This Row],[PVL]]*1.43</f>
        <v>812985.41752999986</v>
      </c>
      <c r="Q3417" s="66" t="str">
        <f>+HYPERLINK(Tabla1[[#This Row],[PAG]])</f>
        <v>https://todomusica.com.ar/sistemas-completos/6814-c88vblm10e-k.html</v>
      </c>
      <c r="R3417" s="67"/>
      <c r="S3417" s="68"/>
      <c r="T3417" s="69"/>
      <c r="U3417" s="69"/>
      <c r="V3417" s="69"/>
      <c r="W3417" s="69"/>
      <c r="X3417" s="69"/>
      <c r="Y3417" s="35"/>
      <c r="Z3417" s="35" t="s">
        <v>27040</v>
      </c>
      <c r="AA3417" s="36">
        <v>1</v>
      </c>
      <c r="AB3417" s="35" t="s">
        <v>9849</v>
      </c>
      <c r="AC3417" s="35" t="str">
        <f>+IF(Tabla1[[#This Row],[STK]]="no","Sin STK", "STK disponible")</f>
        <v>STK disponible</v>
      </c>
      <c r="AD3417" s="35">
        <f>+I3417*J3417</f>
        <v>0</v>
      </c>
      <c r="AE3417" s="35">
        <f>+I3417*K3417</f>
        <v>0</v>
      </c>
      <c r="AF3417" s="36">
        <f>IF(Tabla1[[#This Row],[ref pack]]=1,Tabla1[[#This Row],[Pedido]],LCM(Tabla1[[#This Row],[MC VIEJO]],Tabla1[[#This Row],[Pedido]]))</f>
        <v>1</v>
      </c>
      <c r="AG3417" s="36">
        <f>+VLOOKUP(Tabla1[[#This Row],[Artículo]],'.'!$B$2:$D$11481,3,)</f>
        <v>1</v>
      </c>
      <c r="AH3417" s="37" t="str">
        <f>+IFERROR(SEARCH("pack",Tabla1[[#This Row],[PACK]]),"")</f>
        <v/>
      </c>
    </row>
    <row r="3418" spans="1:34" ht="24" customHeight="1" x14ac:dyDescent="0.2">
      <c r="A3418" s="50" t="s">
        <v>6443</v>
      </c>
      <c r="B3418" s="60" t="s">
        <v>6517</v>
      </c>
      <c r="C3418" s="61" t="s">
        <v>6518</v>
      </c>
      <c r="D3418" s="52" t="s">
        <v>27</v>
      </c>
      <c r="E3418" s="53">
        <v>417105.36</v>
      </c>
      <c r="F3418" s="23" t="str">
        <f>+IFERROR(VLOOKUP(Tabla1[[#This Row],[Artículo]],'..'!$B$2:$D$569000,3,),"")</f>
        <v/>
      </c>
      <c r="G3418" s="24" t="str">
        <f>IF(H3418=AF3418,"", "Error MC")</f>
        <v>Error MC</v>
      </c>
      <c r="H3418" s="62"/>
      <c r="I3418" s="54">
        <f>+Tabla1[[#This Row],[MC]]*Tabla1[[#This Row],[Pedido]]*Tabla1[[#This Row],[PVC ]]</f>
        <v>0</v>
      </c>
      <c r="J3418" s="26">
        <v>0.21</v>
      </c>
      <c r="K3418" s="63"/>
      <c r="L3418" s="28" t="s">
        <v>17</v>
      </c>
      <c r="M3418" s="53">
        <v>731811.35199999996</v>
      </c>
      <c r="N3418" s="64" t="str">
        <f>+IF(Tabla1[[#This Row],[F PMPI]]="SÍ","No","Sí")</f>
        <v>No</v>
      </c>
      <c r="O3418" s="65">
        <f>+Tabla1[[#This Row],[PVL]]*1.055</f>
        <v>772060.97635999986</v>
      </c>
      <c r="P3418" s="65">
        <f>+Tabla1[[#This Row],[PVL]]*1.43</f>
        <v>1046490.2333599998</v>
      </c>
      <c r="Q3418" s="66" t="str">
        <f>+HYPERLINK(Tabla1[[#This Row],[PAG]])</f>
        <v>https://todomusica.com.ar/sistemas-completos/6815-c88vhq8e-k.html</v>
      </c>
      <c r="R3418" s="67"/>
      <c r="S3418" s="68"/>
      <c r="T3418" s="69"/>
      <c r="U3418" s="69"/>
      <c r="V3418" s="69"/>
      <c r="W3418" s="69"/>
      <c r="X3418" s="69"/>
      <c r="Y3418" s="35"/>
      <c r="Z3418" s="35" t="s">
        <v>27041</v>
      </c>
      <c r="AA3418" s="36">
        <v>1</v>
      </c>
      <c r="AB3418" s="35" t="s">
        <v>9849</v>
      </c>
      <c r="AC3418" s="35" t="str">
        <f>+IF(Tabla1[[#This Row],[STK]]="no","Sin STK", "STK disponible")</f>
        <v>Sin STK</v>
      </c>
      <c r="AD3418" s="35">
        <f>+I3418*J3418</f>
        <v>0</v>
      </c>
      <c r="AE3418" s="35">
        <f>+I3418*K3418</f>
        <v>0</v>
      </c>
      <c r="AF3418" s="36">
        <f>IF(Tabla1[[#This Row],[ref pack]]=1,Tabla1[[#This Row],[Pedido]],LCM(Tabla1[[#This Row],[MC VIEJO]],Tabla1[[#This Row],[Pedido]]))</f>
        <v>1</v>
      </c>
      <c r="AG3418" s="36">
        <f>+VLOOKUP(Tabla1[[#This Row],[Artículo]],'.'!$B$2:$D$11481,3,)</f>
        <v>1</v>
      </c>
      <c r="AH3418" s="37" t="str">
        <f>+IFERROR(SEARCH("pack",Tabla1[[#This Row],[PACK]]),"")</f>
        <v/>
      </c>
    </row>
    <row r="3419" spans="1:34" ht="24" customHeight="1" x14ac:dyDescent="0.2">
      <c r="A3419" s="50" t="s">
        <v>6443</v>
      </c>
      <c r="B3419" s="60" t="s">
        <v>19920</v>
      </c>
      <c r="C3419" s="61" t="s">
        <v>19921</v>
      </c>
      <c r="D3419" s="52" t="s">
        <v>27</v>
      </c>
      <c r="E3419" s="53">
        <v>338752.41</v>
      </c>
      <c r="F3419" s="23" t="str">
        <f>+IFERROR(VLOOKUP(Tabla1[[#This Row],[Artículo]],'..'!$B$2:$D$569000,3,),"")</f>
        <v/>
      </c>
      <c r="G3419" s="24" t="str">
        <f>IF(H3419=AF3419,"", "Error MC")</f>
        <v>Error MC</v>
      </c>
      <c r="H3419" s="62"/>
      <c r="I3419" s="54">
        <f>+Tabla1[[#This Row],[MC]]*Tabla1[[#This Row],[Pedido]]*Tabla1[[#This Row],[PVC ]]</f>
        <v>0</v>
      </c>
      <c r="J3419" s="26">
        <v>0.21</v>
      </c>
      <c r="K3419" s="63"/>
      <c r="L3419" s="28" t="s">
        <v>17</v>
      </c>
      <c r="M3419" s="53">
        <v>594341.098</v>
      </c>
      <c r="N3419" s="64" t="str">
        <f>+IF(Tabla1[[#This Row],[F PMPI]]="SÍ","No","Sí")</f>
        <v>Sí</v>
      </c>
      <c r="O3419" s="65">
        <f>+Tabla1[[#This Row],[PVL]]*1.055</f>
        <v>627029.85838999995</v>
      </c>
      <c r="P3419" s="65">
        <f>+Tabla1[[#This Row],[PVL]]*1.43</f>
        <v>849907.77013999992</v>
      </c>
      <c r="Q3419" s="66" t="str">
        <f>+HYPERLINK(Tabla1[[#This Row],[PAG]])</f>
        <v/>
      </c>
      <c r="R3419" s="67"/>
      <c r="S3419" s="68"/>
      <c r="T3419" s="69"/>
      <c r="U3419" s="69"/>
      <c r="V3419" s="69"/>
      <c r="W3419" s="69"/>
      <c r="X3419" s="69"/>
      <c r="Y3419" s="35"/>
      <c r="Z3419" s="35" t="s">
        <v>65</v>
      </c>
      <c r="AA3419" s="36">
        <v>1</v>
      </c>
      <c r="AB3419" s="35" t="s">
        <v>27</v>
      </c>
      <c r="AC3419" s="35" t="str">
        <f>+IF(Tabla1[[#This Row],[STK]]="no","Sin STK", "STK disponible")</f>
        <v>Sin STK</v>
      </c>
      <c r="AD3419" s="35">
        <f>+I3419*J3419</f>
        <v>0</v>
      </c>
      <c r="AE3419" s="35">
        <f>+I3419*K3419</f>
        <v>0</v>
      </c>
      <c r="AF3419" s="36">
        <f>IF(Tabla1[[#This Row],[ref pack]]=1,Tabla1[[#This Row],[Pedido]],LCM(Tabla1[[#This Row],[MC VIEJO]],Tabla1[[#This Row],[Pedido]]))</f>
        <v>1</v>
      </c>
      <c r="AG3419" s="36">
        <f>+VLOOKUP(Tabla1[[#This Row],[Artículo]],'.'!$B$2:$D$11481,3,)</f>
        <v>1</v>
      </c>
      <c r="AH3419" s="37" t="str">
        <f>+IFERROR(SEARCH("pack",Tabla1[[#This Row],[PACK]]),"")</f>
        <v/>
      </c>
    </row>
    <row r="3420" spans="1:34" ht="24" customHeight="1" x14ac:dyDescent="0.2">
      <c r="A3420" s="50" t="s">
        <v>6443</v>
      </c>
      <c r="B3420" s="60" t="s">
        <v>24092</v>
      </c>
      <c r="C3420" s="61" t="s">
        <v>19921</v>
      </c>
      <c r="D3420" s="52" t="s">
        <v>27</v>
      </c>
      <c r="E3420" s="53">
        <v>338752.41</v>
      </c>
      <c r="F3420" s="23" t="str">
        <f>+IFERROR(VLOOKUP(Tabla1[[#This Row],[Artículo]],'..'!$B$2:$D$569000,3,),"")</f>
        <v/>
      </c>
      <c r="G3420" s="24" t="e">
        <f>IF(H3420=AF3420,"", "Error MC")</f>
        <v>#N/A</v>
      </c>
      <c r="H3420" s="62"/>
      <c r="I3420" s="54">
        <f>+Tabla1[[#This Row],[MC]]*Tabla1[[#This Row],[Pedido]]*Tabla1[[#This Row],[PVC ]]</f>
        <v>0</v>
      </c>
      <c r="J3420" s="26">
        <v>0.21</v>
      </c>
      <c r="K3420" s="63"/>
      <c r="L3420" s="28" t="s">
        <v>17</v>
      </c>
      <c r="M3420" s="53">
        <v>594341.098</v>
      </c>
      <c r="N3420" s="64" t="str">
        <f>+IF(Tabla1[[#This Row],[F PMPI]]="SÍ","No","Sí")</f>
        <v>Sí</v>
      </c>
      <c r="O3420" s="65">
        <f>+Tabla1[[#This Row],[PVL]]*1.055</f>
        <v>627029.85838999995</v>
      </c>
      <c r="P3420" s="65">
        <f>+Tabla1[[#This Row],[PVL]]*1.43</f>
        <v>849907.77013999992</v>
      </c>
      <c r="Q3420" s="66" t="str">
        <f>+HYPERLINK(Tabla1[[#This Row],[PAG]])</f>
        <v/>
      </c>
      <c r="R3420" s="67"/>
      <c r="S3420" s="68"/>
      <c r="T3420" s="69"/>
      <c r="U3420" s="69"/>
      <c r="V3420" s="69"/>
      <c r="W3420" s="69"/>
      <c r="X3420" s="69"/>
      <c r="Y3420" s="35"/>
      <c r="Z3420" s="35" t="s">
        <v>65</v>
      </c>
      <c r="AA3420" s="36">
        <v>1</v>
      </c>
      <c r="AB3420" s="35" t="s">
        <v>27</v>
      </c>
      <c r="AC3420" s="35" t="str">
        <f>+IF(Tabla1[[#This Row],[STK]]="no","Sin STK", "STK disponible")</f>
        <v>Sin STK</v>
      </c>
      <c r="AD3420" s="35">
        <f>+I3420*J3420</f>
        <v>0</v>
      </c>
      <c r="AE3420" s="35">
        <f>+I3420*K3420</f>
        <v>0</v>
      </c>
      <c r="AF3420" s="36" t="e">
        <f>IF(Tabla1[[#This Row],[ref pack]]=1,Tabla1[[#This Row],[Pedido]],LCM(Tabla1[[#This Row],[MC VIEJO]],Tabla1[[#This Row],[Pedido]]))</f>
        <v>#N/A</v>
      </c>
      <c r="AG3420" s="36" t="e">
        <f>+VLOOKUP(Tabla1[[#This Row],[Artículo]],'.'!$B$2:$D$11481,3,)</f>
        <v>#N/A</v>
      </c>
      <c r="AH3420" s="37" t="str">
        <f>+IFERROR(SEARCH("pack",Tabla1[[#This Row],[PACK]]),"")</f>
        <v/>
      </c>
    </row>
    <row r="3421" spans="1:34" ht="24" customHeight="1" x14ac:dyDescent="0.2">
      <c r="A3421" s="50" t="s">
        <v>6443</v>
      </c>
      <c r="B3421" s="60" t="s">
        <v>6519</v>
      </c>
      <c r="C3421" s="61" t="s">
        <v>6520</v>
      </c>
      <c r="D3421" s="52" t="s">
        <v>27</v>
      </c>
      <c r="E3421" s="53">
        <v>234562.17</v>
      </c>
      <c r="F3421" s="23" t="str">
        <f>+IFERROR(VLOOKUP(Tabla1[[#This Row],[Artículo]],'..'!$B$2:$D$569000,3,),"")</f>
        <v/>
      </c>
      <c r="G3421" s="24" t="str">
        <f>IF(H3421=AF3421,"", "Error MC")</f>
        <v>Error MC</v>
      </c>
      <c r="H3421" s="62"/>
      <c r="I3421" s="54">
        <f>+Tabla1[[#This Row],[MC]]*Tabla1[[#This Row],[Pedido]]*Tabla1[[#This Row],[PVC ]]</f>
        <v>0</v>
      </c>
      <c r="J3421" s="26">
        <v>0.21</v>
      </c>
      <c r="K3421" s="63"/>
      <c r="L3421" s="28" t="s">
        <v>17</v>
      </c>
      <c r="M3421" s="53">
        <v>411539.33199999999</v>
      </c>
      <c r="N3421" s="64" t="str">
        <f>+IF(Tabla1[[#This Row],[F PMPI]]="SÍ","No","Sí")</f>
        <v>Sí</v>
      </c>
      <c r="O3421" s="65">
        <f>+Tabla1[[#This Row],[PVL]]*1.055</f>
        <v>434173.99526</v>
      </c>
      <c r="P3421" s="65">
        <f>+Tabla1[[#This Row],[PVL]]*1.43</f>
        <v>588501.24475999991</v>
      </c>
      <c r="Q3421" s="66" t="str">
        <f>+HYPERLINK(Tabla1[[#This Row],[PAG]])</f>
        <v/>
      </c>
      <c r="R3421" s="67"/>
      <c r="S3421" s="68"/>
      <c r="T3421" s="69"/>
      <c r="U3421" s="69"/>
      <c r="V3421" s="69"/>
      <c r="W3421" s="69"/>
      <c r="X3421" s="69"/>
      <c r="Y3421" s="35"/>
      <c r="Z3421" s="35" t="s">
        <v>65</v>
      </c>
      <c r="AA3421" s="36">
        <v>1</v>
      </c>
      <c r="AB3421" s="35" t="s">
        <v>27</v>
      </c>
      <c r="AC3421" s="35" t="str">
        <f>+IF(Tabla1[[#This Row],[STK]]="no","Sin STK", "STK disponible")</f>
        <v>Sin STK</v>
      </c>
      <c r="AD3421" s="35">
        <f>+I3421*J3421</f>
        <v>0</v>
      </c>
      <c r="AE3421" s="35">
        <f>+I3421*K3421</f>
        <v>0</v>
      </c>
      <c r="AF3421" s="36">
        <f>IF(Tabla1[[#This Row],[ref pack]]=1,Tabla1[[#This Row],[Pedido]],LCM(Tabla1[[#This Row],[MC VIEJO]],Tabla1[[#This Row],[Pedido]]))</f>
        <v>1</v>
      </c>
      <c r="AG3421" s="36">
        <f>+VLOOKUP(Tabla1[[#This Row],[Artículo]],'.'!$B$2:$D$11481,3,)</f>
        <v>1</v>
      </c>
      <c r="AH3421" s="37" t="str">
        <f>+IFERROR(SEARCH("pack",Tabla1[[#This Row],[PACK]]),"")</f>
        <v/>
      </c>
    </row>
    <row r="3422" spans="1:34" ht="24" customHeight="1" x14ac:dyDescent="0.2">
      <c r="A3422" s="50" t="s">
        <v>6443</v>
      </c>
      <c r="B3422" s="60" t="s">
        <v>6521</v>
      </c>
      <c r="C3422" s="61" t="s">
        <v>6522</v>
      </c>
      <c r="D3422" s="52" t="s">
        <v>27</v>
      </c>
      <c r="E3422" s="53">
        <v>237778.19</v>
      </c>
      <c r="F3422" s="23" t="str">
        <f>+IFERROR(VLOOKUP(Tabla1[[#This Row],[Artículo]],'..'!$B$2:$D$569000,3,),"")</f>
        <v/>
      </c>
      <c r="G3422" s="24" t="str">
        <f>IF(H3422=AF3422,"", "Error MC")</f>
        <v>Error MC</v>
      </c>
      <c r="H3422" s="62"/>
      <c r="I3422" s="54">
        <f>+Tabla1[[#This Row],[MC]]*Tabla1[[#This Row],[Pedido]]*Tabla1[[#This Row],[PVC ]]</f>
        <v>0</v>
      </c>
      <c r="J3422" s="26">
        <v>0.21</v>
      </c>
      <c r="K3422" s="63"/>
      <c r="L3422" s="28" t="s">
        <v>17</v>
      </c>
      <c r="M3422" s="53">
        <v>417181.84</v>
      </c>
      <c r="N3422" s="64" t="str">
        <f>+IF(Tabla1[[#This Row],[F PMPI]]="SÍ","No","Sí")</f>
        <v>Sí</v>
      </c>
      <c r="O3422" s="65">
        <f>+Tabla1[[#This Row],[PVL]]*1.055</f>
        <v>440126.84120000002</v>
      </c>
      <c r="P3422" s="65">
        <f>+Tabla1[[#This Row],[PVL]]*1.43</f>
        <v>596570.03119999997</v>
      </c>
      <c r="Q3422" s="66" t="str">
        <f>+HYPERLINK(Tabla1[[#This Row],[PAG]])</f>
        <v/>
      </c>
      <c r="R3422" s="67"/>
      <c r="S3422" s="68"/>
      <c r="T3422" s="69"/>
      <c r="U3422" s="69"/>
      <c r="V3422" s="69"/>
      <c r="W3422" s="69"/>
      <c r="X3422" s="69"/>
      <c r="Y3422" s="35"/>
      <c r="Z3422" s="35" t="s">
        <v>65</v>
      </c>
      <c r="AA3422" s="36">
        <v>1</v>
      </c>
      <c r="AB3422" s="35" t="s">
        <v>27</v>
      </c>
      <c r="AC3422" s="35" t="str">
        <f>+IF(Tabla1[[#This Row],[STK]]="no","Sin STK", "STK disponible")</f>
        <v>Sin STK</v>
      </c>
      <c r="AD3422" s="35">
        <f>+I3422*J3422</f>
        <v>0</v>
      </c>
      <c r="AE3422" s="35">
        <f>+I3422*K3422</f>
        <v>0</v>
      </c>
      <c r="AF3422" s="36">
        <f>IF(Tabla1[[#This Row],[ref pack]]=1,Tabla1[[#This Row],[Pedido]],LCM(Tabla1[[#This Row],[MC VIEJO]],Tabla1[[#This Row],[Pedido]]))</f>
        <v>1</v>
      </c>
      <c r="AG3422" s="36">
        <f>+VLOOKUP(Tabla1[[#This Row],[Artículo]],'.'!$B$2:$D$11481,3,)</f>
        <v>1</v>
      </c>
      <c r="AH3422" s="37" t="str">
        <f>+IFERROR(SEARCH("pack",Tabla1[[#This Row],[PACK]]),"")</f>
        <v/>
      </c>
    </row>
    <row r="3423" spans="1:34" ht="24" customHeight="1" x14ac:dyDescent="0.2">
      <c r="A3423" s="50" t="s">
        <v>6443</v>
      </c>
      <c r="B3423" s="60" t="s">
        <v>6523</v>
      </c>
      <c r="C3423" s="61" t="s">
        <v>6524</v>
      </c>
      <c r="D3423" s="52" t="s">
        <v>9841</v>
      </c>
      <c r="E3423" s="53">
        <v>237778.19</v>
      </c>
      <c r="F3423" s="23" t="str">
        <f>+IFERROR(VLOOKUP(Tabla1[[#This Row],[Artículo]],'..'!$B$2:$D$569000,3,),"")</f>
        <v/>
      </c>
      <c r="G3423" s="24" t="str">
        <f>IF(H3423=AF3423,"", "Error MC")</f>
        <v>Error MC</v>
      </c>
      <c r="H3423" s="62"/>
      <c r="I3423" s="54">
        <f>+Tabla1[[#This Row],[MC]]*Tabla1[[#This Row],[Pedido]]*Tabla1[[#This Row],[PVC ]]</f>
        <v>0</v>
      </c>
      <c r="J3423" s="26">
        <v>0.21</v>
      </c>
      <c r="K3423" s="63"/>
      <c r="L3423" s="28" t="s">
        <v>17</v>
      </c>
      <c r="M3423" s="53">
        <v>417181.84</v>
      </c>
      <c r="N3423" s="64" t="str">
        <f>+IF(Tabla1[[#This Row],[F PMPI]]="SÍ","No","Sí")</f>
        <v>Sí</v>
      </c>
      <c r="O3423" s="65">
        <f>+Tabla1[[#This Row],[PVL]]*1.055</f>
        <v>440126.84120000002</v>
      </c>
      <c r="P3423" s="65">
        <f>+Tabla1[[#This Row],[PVL]]*1.43</f>
        <v>596570.03119999997</v>
      </c>
      <c r="Q3423" s="66" t="str">
        <f>+HYPERLINK(Tabla1[[#This Row],[PAG]])</f>
        <v/>
      </c>
      <c r="R3423" s="67"/>
      <c r="S3423" s="68"/>
      <c r="T3423" s="69"/>
      <c r="U3423" s="69"/>
      <c r="V3423" s="69"/>
      <c r="W3423" s="69"/>
      <c r="X3423" s="69"/>
      <c r="Y3423" s="35"/>
      <c r="Z3423" s="35" t="s">
        <v>65</v>
      </c>
      <c r="AA3423" s="36">
        <v>1</v>
      </c>
      <c r="AB3423" s="35" t="s">
        <v>27</v>
      </c>
      <c r="AC3423" s="35" t="str">
        <f>+IF(Tabla1[[#This Row],[STK]]="no","Sin STK", "STK disponible")</f>
        <v>STK disponible</v>
      </c>
      <c r="AD3423" s="35">
        <f>+I3423*J3423</f>
        <v>0</v>
      </c>
      <c r="AE3423" s="35">
        <f>+I3423*K3423</f>
        <v>0</v>
      </c>
      <c r="AF3423" s="36">
        <f>IF(Tabla1[[#This Row],[ref pack]]=1,Tabla1[[#This Row],[Pedido]],LCM(Tabla1[[#This Row],[MC VIEJO]],Tabla1[[#This Row],[Pedido]]))</f>
        <v>1</v>
      </c>
      <c r="AG3423" s="36">
        <f>+VLOOKUP(Tabla1[[#This Row],[Artículo]],'.'!$B$2:$D$11481,3,)</f>
        <v>1</v>
      </c>
      <c r="AH3423" s="37" t="str">
        <f>+IFERROR(SEARCH("pack",Tabla1[[#This Row],[PACK]]),"")</f>
        <v/>
      </c>
    </row>
    <row r="3424" spans="1:34" ht="24" customHeight="1" x14ac:dyDescent="0.2">
      <c r="A3424" s="50" t="s">
        <v>6443</v>
      </c>
      <c r="B3424" s="60" t="s">
        <v>24093</v>
      </c>
      <c r="C3424" s="61" t="s">
        <v>24094</v>
      </c>
      <c r="D3424" s="52" t="s">
        <v>9841</v>
      </c>
      <c r="E3424" s="53">
        <v>241020.33</v>
      </c>
      <c r="F3424" s="23" t="str">
        <f>+IFERROR(VLOOKUP(Tabla1[[#This Row],[Artículo]],'..'!$B$2:$D$569000,3,),"")</f>
        <v/>
      </c>
      <c r="G3424" s="24" t="e">
        <f>IF(H3424=AF3424,"", "Error MC")</f>
        <v>#N/A</v>
      </c>
      <c r="H3424" s="62"/>
      <c r="I3424" s="54">
        <f>+Tabla1[[#This Row],[MC]]*Tabla1[[#This Row],[Pedido]]*Tabla1[[#This Row],[PVC ]]</f>
        <v>0</v>
      </c>
      <c r="J3424" s="26">
        <v>0.21</v>
      </c>
      <c r="K3424" s="63"/>
      <c r="L3424" s="28" t="s">
        <v>17</v>
      </c>
      <c r="M3424" s="53">
        <v>422870.17099999997</v>
      </c>
      <c r="N3424" s="64" t="str">
        <f>+IF(Tabla1[[#This Row],[F PMPI]]="SÍ","No","Sí")</f>
        <v>Sí</v>
      </c>
      <c r="O3424" s="65">
        <f>+Tabla1[[#This Row],[PVL]]*1.055</f>
        <v>446128.03040499997</v>
      </c>
      <c r="P3424" s="65">
        <f>+Tabla1[[#This Row],[PVL]]*1.43</f>
        <v>604704.34452999989</v>
      </c>
      <c r="Q3424" s="66" t="str">
        <f>+HYPERLINK(Tabla1[[#This Row],[PAG]])</f>
        <v/>
      </c>
      <c r="R3424" s="67"/>
      <c r="S3424" s="68"/>
      <c r="T3424" s="69"/>
      <c r="U3424" s="69"/>
      <c r="V3424" s="69"/>
      <c r="W3424" s="69"/>
      <c r="X3424" s="69"/>
      <c r="Y3424" s="35"/>
      <c r="Z3424" s="35" t="s">
        <v>65</v>
      </c>
      <c r="AA3424" s="36">
        <v>1</v>
      </c>
      <c r="AB3424" s="35" t="s">
        <v>27</v>
      </c>
      <c r="AC3424" s="35" t="str">
        <f>+IF(Tabla1[[#This Row],[STK]]="no","Sin STK", "STK disponible")</f>
        <v>STK disponible</v>
      </c>
      <c r="AD3424" s="35">
        <f>+I3424*J3424</f>
        <v>0</v>
      </c>
      <c r="AE3424" s="35">
        <f>+I3424*K3424</f>
        <v>0</v>
      </c>
      <c r="AF3424" s="36" t="e">
        <f>IF(Tabla1[[#This Row],[ref pack]]=1,Tabla1[[#This Row],[Pedido]],LCM(Tabla1[[#This Row],[MC VIEJO]],Tabla1[[#This Row],[Pedido]]))</f>
        <v>#N/A</v>
      </c>
      <c r="AG3424" s="36" t="e">
        <f>+VLOOKUP(Tabla1[[#This Row],[Artículo]],'.'!$B$2:$D$11481,3,)</f>
        <v>#N/A</v>
      </c>
      <c r="AH3424" s="37" t="str">
        <f>+IFERROR(SEARCH("pack",Tabla1[[#This Row],[PACK]]),"")</f>
        <v/>
      </c>
    </row>
    <row r="3425" spans="1:34" ht="24" customHeight="1" x14ac:dyDescent="0.2">
      <c r="A3425" s="50" t="s">
        <v>6443</v>
      </c>
      <c r="B3425" s="60" t="s">
        <v>6525</v>
      </c>
      <c r="C3425" s="61" t="s">
        <v>6526</v>
      </c>
      <c r="D3425" s="52" t="s">
        <v>27</v>
      </c>
      <c r="E3425" s="53">
        <v>241020.33</v>
      </c>
      <c r="F3425" s="23" t="str">
        <f>+IFERROR(VLOOKUP(Tabla1[[#This Row],[Artículo]],'..'!$B$2:$D$569000,3,),"")</f>
        <v/>
      </c>
      <c r="G3425" s="24" t="str">
        <f>IF(H3425=AF3425,"", "Error MC")</f>
        <v>Error MC</v>
      </c>
      <c r="H3425" s="62"/>
      <c r="I3425" s="54">
        <f>+Tabla1[[#This Row],[MC]]*Tabla1[[#This Row],[Pedido]]*Tabla1[[#This Row],[PVC ]]</f>
        <v>0</v>
      </c>
      <c r="J3425" s="26">
        <v>0.21</v>
      </c>
      <c r="K3425" s="63"/>
      <c r="L3425" s="28" t="s">
        <v>17</v>
      </c>
      <c r="M3425" s="53">
        <v>422870.17099999997</v>
      </c>
      <c r="N3425" s="64" t="str">
        <f>+IF(Tabla1[[#This Row],[F PMPI]]="SÍ","No","Sí")</f>
        <v>Sí</v>
      </c>
      <c r="O3425" s="65">
        <f>+Tabla1[[#This Row],[PVL]]*1.055</f>
        <v>446128.03040499997</v>
      </c>
      <c r="P3425" s="65">
        <f>+Tabla1[[#This Row],[PVL]]*1.43</f>
        <v>604704.34452999989</v>
      </c>
      <c r="Q3425" s="66" t="str">
        <f>+HYPERLINK(Tabla1[[#This Row],[PAG]])</f>
        <v/>
      </c>
      <c r="R3425" s="67"/>
      <c r="S3425" s="68"/>
      <c r="T3425" s="69"/>
      <c r="U3425" s="69"/>
      <c r="V3425" s="69"/>
      <c r="W3425" s="69"/>
      <c r="X3425" s="69"/>
      <c r="Y3425" s="35"/>
      <c r="Z3425" s="35" t="s">
        <v>65</v>
      </c>
      <c r="AA3425" s="36">
        <v>1</v>
      </c>
      <c r="AB3425" s="35" t="s">
        <v>27</v>
      </c>
      <c r="AC3425" s="35" t="str">
        <f>+IF(Tabla1[[#This Row],[STK]]="no","Sin STK", "STK disponible")</f>
        <v>Sin STK</v>
      </c>
      <c r="AD3425" s="35">
        <f>+I3425*J3425</f>
        <v>0</v>
      </c>
      <c r="AE3425" s="35">
        <f>+I3425*K3425</f>
        <v>0</v>
      </c>
      <c r="AF3425" s="36">
        <f>IF(Tabla1[[#This Row],[ref pack]]=1,Tabla1[[#This Row],[Pedido]],LCM(Tabla1[[#This Row],[MC VIEJO]],Tabla1[[#This Row],[Pedido]]))</f>
        <v>1</v>
      </c>
      <c r="AG3425" s="36">
        <f>+VLOOKUP(Tabla1[[#This Row],[Artículo]],'.'!$B$2:$D$11481,3,)</f>
        <v>1</v>
      </c>
      <c r="AH3425" s="37" t="str">
        <f>+IFERROR(SEARCH("pack",Tabla1[[#This Row],[PACK]]),"")</f>
        <v/>
      </c>
    </row>
    <row r="3426" spans="1:34" ht="24" customHeight="1" x14ac:dyDescent="0.2">
      <c r="A3426" s="50" t="s">
        <v>6443</v>
      </c>
      <c r="B3426" s="60" t="s">
        <v>6527</v>
      </c>
      <c r="C3426" s="61" t="s">
        <v>6528</v>
      </c>
      <c r="D3426" s="52" t="s">
        <v>27</v>
      </c>
      <c r="E3426" s="53">
        <v>241020.33</v>
      </c>
      <c r="F3426" s="23" t="str">
        <f>+IFERROR(VLOOKUP(Tabla1[[#This Row],[Artículo]],'..'!$B$2:$D$569000,3,),"")</f>
        <v/>
      </c>
      <c r="G3426" s="24" t="str">
        <f>IF(H3426=AF3426,"", "Error MC")</f>
        <v>Error MC</v>
      </c>
      <c r="H3426" s="62"/>
      <c r="I3426" s="54">
        <f>+Tabla1[[#This Row],[MC]]*Tabla1[[#This Row],[Pedido]]*Tabla1[[#This Row],[PVC ]]</f>
        <v>0</v>
      </c>
      <c r="J3426" s="26">
        <v>0.21</v>
      </c>
      <c r="K3426" s="63"/>
      <c r="L3426" s="28" t="s">
        <v>17</v>
      </c>
      <c r="M3426" s="53">
        <v>422870.17099999997</v>
      </c>
      <c r="N3426" s="64" t="str">
        <f>+IF(Tabla1[[#This Row],[F PMPI]]="SÍ","No","Sí")</f>
        <v>Sí</v>
      </c>
      <c r="O3426" s="65">
        <f>+Tabla1[[#This Row],[PVL]]*1.055</f>
        <v>446128.03040499997</v>
      </c>
      <c r="P3426" s="65">
        <f>+Tabla1[[#This Row],[PVL]]*1.43</f>
        <v>604704.34452999989</v>
      </c>
      <c r="Q3426" s="66" t="str">
        <f>+HYPERLINK(Tabla1[[#This Row],[PAG]])</f>
        <v/>
      </c>
      <c r="R3426" s="67"/>
      <c r="S3426" s="68"/>
      <c r="T3426" s="69"/>
      <c r="U3426" s="69"/>
      <c r="V3426" s="69"/>
      <c r="W3426" s="69"/>
      <c r="X3426" s="69"/>
      <c r="Y3426" s="35"/>
      <c r="Z3426" s="35" t="s">
        <v>65</v>
      </c>
      <c r="AA3426" s="36">
        <v>1</v>
      </c>
      <c r="AB3426" s="35" t="s">
        <v>27</v>
      </c>
      <c r="AC3426" s="35" t="str">
        <f>+IF(Tabla1[[#This Row],[STK]]="no","Sin STK", "STK disponible")</f>
        <v>Sin STK</v>
      </c>
      <c r="AD3426" s="35">
        <f>+I3426*J3426</f>
        <v>0</v>
      </c>
      <c r="AE3426" s="35">
        <f>+I3426*K3426</f>
        <v>0</v>
      </c>
      <c r="AF3426" s="36">
        <f>IF(Tabla1[[#This Row],[ref pack]]=1,Tabla1[[#This Row],[Pedido]],LCM(Tabla1[[#This Row],[MC VIEJO]],Tabla1[[#This Row],[Pedido]]))</f>
        <v>1</v>
      </c>
      <c r="AG3426" s="36">
        <f>+VLOOKUP(Tabla1[[#This Row],[Artículo]],'.'!$B$2:$D$11481,3,)</f>
        <v>1</v>
      </c>
      <c r="AH3426" s="37" t="str">
        <f>+IFERROR(SEARCH("pack",Tabla1[[#This Row],[PACK]]),"")</f>
        <v/>
      </c>
    </row>
    <row r="3427" spans="1:34" ht="24" customHeight="1" x14ac:dyDescent="0.2">
      <c r="A3427" s="50" t="s">
        <v>6443</v>
      </c>
      <c r="B3427" s="60" t="s">
        <v>6529</v>
      </c>
      <c r="C3427" s="61" t="s">
        <v>6530</v>
      </c>
      <c r="D3427" s="52" t="s">
        <v>27</v>
      </c>
      <c r="E3427" s="53">
        <v>241020.33</v>
      </c>
      <c r="F3427" s="23" t="str">
        <f>+IFERROR(VLOOKUP(Tabla1[[#This Row],[Artículo]],'..'!$B$2:$D$569000,3,),"")</f>
        <v/>
      </c>
      <c r="G3427" s="24" t="str">
        <f>IF(H3427=AF3427,"", "Error MC")</f>
        <v>Error MC</v>
      </c>
      <c r="H3427" s="62"/>
      <c r="I3427" s="54">
        <f>+Tabla1[[#This Row],[MC]]*Tabla1[[#This Row],[Pedido]]*Tabla1[[#This Row],[PVC ]]</f>
        <v>0</v>
      </c>
      <c r="J3427" s="26">
        <v>0.21</v>
      </c>
      <c r="K3427" s="63"/>
      <c r="L3427" s="28" t="s">
        <v>17</v>
      </c>
      <c r="M3427" s="53">
        <v>422870.17099999997</v>
      </c>
      <c r="N3427" s="64" t="str">
        <f>+IF(Tabla1[[#This Row],[F PMPI]]="SÍ","No","Sí")</f>
        <v>Sí</v>
      </c>
      <c r="O3427" s="65">
        <f>+Tabla1[[#This Row],[PVL]]*1.055</f>
        <v>446128.03040499997</v>
      </c>
      <c r="P3427" s="65">
        <f>+Tabla1[[#This Row],[PVL]]*1.43</f>
        <v>604704.34452999989</v>
      </c>
      <c r="Q3427" s="66" t="str">
        <f>+HYPERLINK(Tabla1[[#This Row],[PAG]])</f>
        <v/>
      </c>
      <c r="R3427" s="67"/>
      <c r="S3427" s="68"/>
      <c r="T3427" s="69"/>
      <c r="U3427" s="69"/>
      <c r="V3427" s="69"/>
      <c r="W3427" s="69"/>
      <c r="X3427" s="69"/>
      <c r="Y3427" s="35"/>
      <c r="Z3427" s="35" t="s">
        <v>65</v>
      </c>
      <c r="AA3427" s="36">
        <v>1</v>
      </c>
      <c r="AB3427" s="35" t="s">
        <v>27</v>
      </c>
      <c r="AC3427" s="35" t="str">
        <f>+IF(Tabla1[[#This Row],[STK]]="no","Sin STK", "STK disponible")</f>
        <v>Sin STK</v>
      </c>
      <c r="AD3427" s="35">
        <f>+I3427*J3427</f>
        <v>0</v>
      </c>
      <c r="AE3427" s="35">
        <f>+I3427*K3427</f>
        <v>0</v>
      </c>
      <c r="AF3427" s="36">
        <f>IF(Tabla1[[#This Row],[ref pack]]=1,Tabla1[[#This Row],[Pedido]],LCM(Tabla1[[#This Row],[MC VIEJO]],Tabla1[[#This Row],[Pedido]]))</f>
        <v>1</v>
      </c>
      <c r="AG3427" s="36">
        <f>+VLOOKUP(Tabla1[[#This Row],[Artículo]],'.'!$B$2:$D$11481,3,)</f>
        <v>1</v>
      </c>
      <c r="AH3427" s="37" t="str">
        <f>+IFERROR(SEARCH("pack",Tabla1[[#This Row],[PACK]]),"")</f>
        <v/>
      </c>
    </row>
    <row r="3428" spans="1:34" ht="24" customHeight="1" x14ac:dyDescent="0.2">
      <c r="A3428" s="50" t="s">
        <v>6443</v>
      </c>
      <c r="B3428" s="60" t="s">
        <v>6531</v>
      </c>
      <c r="C3428" s="61" t="s">
        <v>6532</v>
      </c>
      <c r="D3428" s="52" t="s">
        <v>9841</v>
      </c>
      <c r="E3428" s="53">
        <v>588039.43999999994</v>
      </c>
      <c r="F3428" s="23" t="str">
        <f>+IFERROR(VLOOKUP(Tabla1[[#This Row],[Artículo]],'..'!$B$2:$D$569000,3,),"")</f>
        <v/>
      </c>
      <c r="G3428" s="24" t="str">
        <f>IF(H3428=AF3428,"", "Error MC")</f>
        <v>Error MC</v>
      </c>
      <c r="H3428" s="62"/>
      <c r="I3428" s="54">
        <f>+Tabla1[[#This Row],[MC]]*Tabla1[[#This Row],[Pedido]]*Tabla1[[#This Row],[PVC ]]</f>
        <v>0</v>
      </c>
      <c r="J3428" s="26">
        <v>0.21</v>
      </c>
      <c r="K3428" s="63"/>
      <c r="L3428" s="28" t="s">
        <v>17</v>
      </c>
      <c r="M3428" s="53">
        <v>1031715.2</v>
      </c>
      <c r="N3428" s="64" t="str">
        <f>+IF(Tabla1[[#This Row],[F PMPI]]="SÍ","No","Sí")</f>
        <v>Sí</v>
      </c>
      <c r="O3428" s="65">
        <f>+Tabla1[[#This Row],[PVL]]*1.055</f>
        <v>1088459.5359999998</v>
      </c>
      <c r="P3428" s="65">
        <f>+Tabla1[[#This Row],[PVL]]*1.43</f>
        <v>1475352.7359999998</v>
      </c>
      <c r="Q3428" s="66" t="str">
        <f>+HYPERLINK(Tabla1[[#This Row],[PAG]])</f>
        <v/>
      </c>
      <c r="R3428" s="67"/>
      <c r="S3428" s="68"/>
      <c r="T3428" s="69"/>
      <c r="U3428" s="69"/>
      <c r="V3428" s="69"/>
      <c r="W3428" s="69"/>
      <c r="X3428" s="69"/>
      <c r="Y3428" s="35"/>
      <c r="Z3428" s="35" t="s">
        <v>65</v>
      </c>
      <c r="AA3428" s="36">
        <v>1</v>
      </c>
      <c r="AB3428" s="35" t="s">
        <v>27</v>
      </c>
      <c r="AC3428" s="35" t="str">
        <f>+IF(Tabla1[[#This Row],[STK]]="no","Sin STK", "STK disponible")</f>
        <v>STK disponible</v>
      </c>
      <c r="AD3428" s="35">
        <f>+I3428*J3428</f>
        <v>0</v>
      </c>
      <c r="AE3428" s="35">
        <f>+I3428*K3428</f>
        <v>0</v>
      </c>
      <c r="AF3428" s="36">
        <f>IF(Tabla1[[#This Row],[ref pack]]=1,Tabla1[[#This Row],[Pedido]],LCM(Tabla1[[#This Row],[MC VIEJO]],Tabla1[[#This Row],[Pedido]]))</f>
        <v>1</v>
      </c>
      <c r="AG3428" s="36">
        <f>+VLOOKUP(Tabla1[[#This Row],[Artículo]],'.'!$B$2:$D$11481,3,)</f>
        <v>1</v>
      </c>
      <c r="AH3428" s="37" t="str">
        <f>+IFERROR(SEARCH("pack",Tabla1[[#This Row],[PACK]]),"")</f>
        <v/>
      </c>
    </row>
    <row r="3429" spans="1:34" ht="24" customHeight="1" x14ac:dyDescent="0.2">
      <c r="A3429" s="50" t="s">
        <v>6443</v>
      </c>
      <c r="B3429" s="60" t="s">
        <v>6533</v>
      </c>
      <c r="C3429" s="61" t="s">
        <v>6534</v>
      </c>
      <c r="D3429" s="52" t="s">
        <v>9841</v>
      </c>
      <c r="E3429" s="53">
        <v>69701.320000000007</v>
      </c>
      <c r="F3429" s="23" t="str">
        <f>+IFERROR(VLOOKUP(Tabla1[[#This Row],[Artículo]],'..'!$B$2:$D$569000,3,),"")</f>
        <v/>
      </c>
      <c r="G3429" s="24" t="str">
        <f>IF(H3429=AF3429,"", "Error MC")</f>
        <v>Error MC</v>
      </c>
      <c r="H3429" s="62"/>
      <c r="I3429" s="54">
        <f>+Tabla1[[#This Row],[MC]]*Tabla1[[#This Row],[Pedido]]*Tabla1[[#This Row],[PVC ]]</f>
        <v>0</v>
      </c>
      <c r="J3429" s="26">
        <v>0.21</v>
      </c>
      <c r="K3429" s="63"/>
      <c r="L3429" s="28" t="s">
        <v>17</v>
      </c>
      <c r="M3429" s="53">
        <v>122290.961</v>
      </c>
      <c r="N3429" s="64" t="str">
        <f>+IF(Tabla1[[#This Row],[F PMPI]]="SÍ","No","Sí")</f>
        <v>Sí</v>
      </c>
      <c r="O3429" s="65">
        <f>+Tabla1[[#This Row],[PVL]]*1.055</f>
        <v>129016.96385499999</v>
      </c>
      <c r="P3429" s="65">
        <f>+Tabla1[[#This Row],[PVL]]*1.43</f>
        <v>174876.07423</v>
      </c>
      <c r="Q3429" s="66" t="str">
        <f>+HYPERLINK(Tabla1[[#This Row],[PAG]])</f>
        <v/>
      </c>
      <c r="R3429" s="67"/>
      <c r="S3429" s="68"/>
      <c r="T3429" s="69"/>
      <c r="U3429" s="69"/>
      <c r="V3429" s="69"/>
      <c r="W3429" s="69"/>
      <c r="X3429" s="69"/>
      <c r="Y3429" s="35"/>
      <c r="Z3429" s="35" t="s">
        <v>65</v>
      </c>
      <c r="AA3429" s="36">
        <v>1</v>
      </c>
      <c r="AB3429" s="35" t="s">
        <v>27</v>
      </c>
      <c r="AC3429" s="35" t="str">
        <f>+IF(Tabla1[[#This Row],[STK]]="no","Sin STK", "STK disponible")</f>
        <v>STK disponible</v>
      </c>
      <c r="AD3429" s="35">
        <f>+I3429*J3429</f>
        <v>0</v>
      </c>
      <c r="AE3429" s="35">
        <f>+I3429*K3429</f>
        <v>0</v>
      </c>
      <c r="AF3429" s="36">
        <f>IF(Tabla1[[#This Row],[ref pack]]=1,Tabla1[[#This Row],[Pedido]],LCM(Tabla1[[#This Row],[MC VIEJO]],Tabla1[[#This Row],[Pedido]]))</f>
        <v>1</v>
      </c>
      <c r="AG3429" s="36">
        <f>+VLOOKUP(Tabla1[[#This Row],[Artículo]],'.'!$B$2:$D$11481,3,)</f>
        <v>1</v>
      </c>
      <c r="AH3429" s="37" t="str">
        <f>+IFERROR(SEARCH("pack",Tabla1[[#This Row],[PACK]]),"")</f>
        <v/>
      </c>
    </row>
    <row r="3430" spans="1:34" ht="24" customHeight="1" x14ac:dyDescent="0.2">
      <c r="A3430" s="50" t="s">
        <v>6443</v>
      </c>
      <c r="B3430" s="60" t="s">
        <v>6535</v>
      </c>
      <c r="C3430" s="61" t="s">
        <v>6536</v>
      </c>
      <c r="D3430" s="52" t="s">
        <v>27</v>
      </c>
      <c r="E3430" s="53">
        <v>117090.81</v>
      </c>
      <c r="F3430" s="23" t="str">
        <f>+IFERROR(VLOOKUP(Tabla1[[#This Row],[Artículo]],'..'!$B$2:$D$569000,3,),"")</f>
        <v/>
      </c>
      <c r="G3430" s="24" t="str">
        <f>IF(H3430=AF3430,"", "Error MC")</f>
        <v>Error MC</v>
      </c>
      <c r="H3430" s="62"/>
      <c r="I3430" s="54">
        <f>+Tabla1[[#This Row],[MC]]*Tabla1[[#This Row],[Pedido]]*Tabla1[[#This Row],[PVC ]]</f>
        <v>0</v>
      </c>
      <c r="J3430" s="26">
        <v>0.21</v>
      </c>
      <c r="K3430" s="63"/>
      <c r="L3430" s="28" t="s">
        <v>17</v>
      </c>
      <c r="M3430" s="53">
        <v>205435.821</v>
      </c>
      <c r="N3430" s="64" t="str">
        <f>+IF(Tabla1[[#This Row],[F PMPI]]="SÍ","No","Sí")</f>
        <v>Sí</v>
      </c>
      <c r="O3430" s="65">
        <f>+Tabla1[[#This Row],[PVL]]*1.055</f>
        <v>216734.79115499998</v>
      </c>
      <c r="P3430" s="65">
        <f>+Tabla1[[#This Row],[PVL]]*1.43</f>
        <v>293773.22402999998</v>
      </c>
      <c r="Q3430" s="66" t="str">
        <f>+HYPERLINK(Tabla1[[#This Row],[PAG]])</f>
        <v>https://todomusica.com.ar/microfonos-de-vincha/8839-de10x.html</v>
      </c>
      <c r="R3430" s="67"/>
      <c r="S3430" s="68"/>
      <c r="T3430" s="69"/>
      <c r="U3430" s="69"/>
      <c r="V3430" s="69"/>
      <c r="W3430" s="69"/>
      <c r="X3430" s="69"/>
      <c r="Y3430" s="35"/>
      <c r="Z3430" s="35" t="s">
        <v>27042</v>
      </c>
      <c r="AA3430" s="36">
        <v>1</v>
      </c>
      <c r="AB3430" s="35" t="s">
        <v>27</v>
      </c>
      <c r="AC3430" s="35" t="str">
        <f>+IF(Tabla1[[#This Row],[STK]]="no","Sin STK", "STK disponible")</f>
        <v>Sin STK</v>
      </c>
      <c r="AD3430" s="35">
        <f>+I3430*J3430</f>
        <v>0</v>
      </c>
      <c r="AE3430" s="35">
        <f>+I3430*K3430</f>
        <v>0</v>
      </c>
      <c r="AF3430" s="36">
        <f>IF(Tabla1[[#This Row],[ref pack]]=1,Tabla1[[#This Row],[Pedido]],LCM(Tabla1[[#This Row],[MC VIEJO]],Tabla1[[#This Row],[Pedido]]))</f>
        <v>1</v>
      </c>
      <c r="AG3430" s="36">
        <f>+VLOOKUP(Tabla1[[#This Row],[Artículo]],'.'!$B$2:$D$11481,3,)</f>
        <v>1</v>
      </c>
      <c r="AH3430" s="37" t="str">
        <f>+IFERROR(SEARCH("pack",Tabla1[[#This Row],[PACK]]),"")</f>
        <v/>
      </c>
    </row>
    <row r="3431" spans="1:34" ht="24" customHeight="1" x14ac:dyDescent="0.2">
      <c r="A3431" s="50" t="s">
        <v>6443</v>
      </c>
      <c r="B3431" s="60" t="s">
        <v>6537</v>
      </c>
      <c r="C3431" s="61" t="s">
        <v>6538</v>
      </c>
      <c r="D3431" s="52" t="s">
        <v>27</v>
      </c>
      <c r="E3431" s="53">
        <v>165642.41</v>
      </c>
      <c r="F3431" s="23" t="str">
        <f>+IFERROR(VLOOKUP(Tabla1[[#This Row],[Artículo]],'..'!$B$2:$D$569000,3,),"")</f>
        <v/>
      </c>
      <c r="G3431" s="24" t="str">
        <f>IF(H3431=AF3431,"", "Error MC")</f>
        <v>Error MC</v>
      </c>
      <c r="H3431" s="62"/>
      <c r="I3431" s="54">
        <f>+Tabla1[[#This Row],[MC]]*Tabla1[[#This Row],[Pedido]]*Tabla1[[#This Row],[PVC ]]</f>
        <v>0</v>
      </c>
      <c r="J3431" s="26">
        <v>0.21</v>
      </c>
      <c r="K3431" s="63"/>
      <c r="L3431" s="28" t="s">
        <v>17</v>
      </c>
      <c r="M3431" s="53">
        <v>290619.603</v>
      </c>
      <c r="N3431" s="64" t="str">
        <f>+IF(Tabla1[[#This Row],[F PMPI]]="SÍ","No","Sí")</f>
        <v>Sí</v>
      </c>
      <c r="O3431" s="65">
        <f>+Tabla1[[#This Row],[PVL]]*1.055</f>
        <v>306603.68116499996</v>
      </c>
      <c r="P3431" s="65">
        <f>+Tabla1[[#This Row],[PVL]]*1.43</f>
        <v>415586.03229</v>
      </c>
      <c r="Q3431" s="66" t="str">
        <f>+HYPERLINK(Tabla1[[#This Row],[PAG]])</f>
        <v>https://todomusica.com.ar/microfonos-de-vincha/8840-de50x.html</v>
      </c>
      <c r="R3431" s="67"/>
      <c r="S3431" s="68"/>
      <c r="T3431" s="69"/>
      <c r="U3431" s="69"/>
      <c r="V3431" s="69"/>
      <c r="W3431" s="69"/>
      <c r="X3431" s="69"/>
      <c r="Y3431" s="35"/>
      <c r="Z3431" s="35" t="s">
        <v>27043</v>
      </c>
      <c r="AA3431" s="36">
        <v>1</v>
      </c>
      <c r="AB3431" s="35" t="s">
        <v>27</v>
      </c>
      <c r="AC3431" s="35" t="str">
        <f>+IF(Tabla1[[#This Row],[STK]]="no","Sin STK", "STK disponible")</f>
        <v>Sin STK</v>
      </c>
      <c r="AD3431" s="35">
        <f>+I3431*J3431</f>
        <v>0</v>
      </c>
      <c r="AE3431" s="35">
        <f>+I3431*K3431</f>
        <v>0</v>
      </c>
      <c r="AF3431" s="36">
        <f>IF(Tabla1[[#This Row],[ref pack]]=1,Tabla1[[#This Row],[Pedido]],LCM(Tabla1[[#This Row],[MC VIEJO]],Tabla1[[#This Row],[Pedido]]))</f>
        <v>1</v>
      </c>
      <c r="AG3431" s="36">
        <f>+VLOOKUP(Tabla1[[#This Row],[Artículo]],'.'!$B$2:$D$11481,3,)</f>
        <v>1</v>
      </c>
      <c r="AH3431" s="37" t="str">
        <f>+IFERROR(SEARCH("pack",Tabla1[[#This Row],[PACK]]),"")</f>
        <v/>
      </c>
    </row>
    <row r="3432" spans="1:34" ht="24" customHeight="1" x14ac:dyDescent="0.2">
      <c r="A3432" s="50" t="s">
        <v>6443</v>
      </c>
      <c r="B3432" s="60" t="s">
        <v>6539</v>
      </c>
      <c r="C3432" s="61" t="s">
        <v>6540</v>
      </c>
      <c r="D3432" s="52" t="s">
        <v>9841</v>
      </c>
      <c r="E3432" s="53">
        <v>199923.55</v>
      </c>
      <c r="F3432" s="23" t="str">
        <f>+IFERROR(VLOOKUP(Tabla1[[#This Row],[Artículo]],'..'!$B$2:$D$569000,3,),"")</f>
        <v/>
      </c>
      <c r="G3432" s="24" t="str">
        <f>IF(H3432=AF3432,"", "Error MC")</f>
        <v>Error MC</v>
      </c>
      <c r="H3432" s="62"/>
      <c r="I3432" s="54">
        <f>+Tabla1[[#This Row],[MC]]*Tabla1[[#This Row],[Pedido]]*Tabla1[[#This Row],[PVC ]]</f>
        <v>0</v>
      </c>
      <c r="J3432" s="26">
        <v>0.21</v>
      </c>
      <c r="K3432" s="63"/>
      <c r="L3432" s="28" t="s">
        <v>17</v>
      </c>
      <c r="M3432" s="53">
        <v>350765.87199999997</v>
      </c>
      <c r="N3432" s="64" t="str">
        <f>+IF(Tabla1[[#This Row],[F PMPI]]="SÍ","No","Sí")</f>
        <v>No</v>
      </c>
      <c r="O3432" s="65">
        <f>+Tabla1[[#This Row],[PVL]]*1.055</f>
        <v>370057.99495999992</v>
      </c>
      <c r="P3432" s="65">
        <f>+Tabla1[[#This Row],[PVL]]*1.43</f>
        <v>501595.19695999991</v>
      </c>
      <c r="Q3432" s="66" t="str">
        <f>+HYPERLINK(Tabla1[[#This Row],[PAG]])</f>
        <v>https://todomusica.com.ar/microfonos-para-bateria/6823-dk703.html</v>
      </c>
      <c r="R3432" s="67"/>
      <c r="S3432" s="68"/>
      <c r="T3432" s="69"/>
      <c r="U3432" s="69"/>
      <c r="V3432" s="69"/>
      <c r="W3432" s="69"/>
      <c r="X3432" s="69"/>
      <c r="Y3432" s="35"/>
      <c r="Z3432" s="35" t="s">
        <v>27044</v>
      </c>
      <c r="AA3432" s="36">
        <v>1</v>
      </c>
      <c r="AB3432" s="35" t="s">
        <v>9849</v>
      </c>
      <c r="AC3432" s="35" t="str">
        <f>+IF(Tabla1[[#This Row],[STK]]="no","Sin STK", "STK disponible")</f>
        <v>STK disponible</v>
      </c>
      <c r="AD3432" s="35">
        <f>+I3432*J3432</f>
        <v>0</v>
      </c>
      <c r="AE3432" s="35">
        <f>+I3432*K3432</f>
        <v>0</v>
      </c>
      <c r="AF3432" s="36">
        <f>IF(Tabla1[[#This Row],[ref pack]]=1,Tabla1[[#This Row],[Pedido]],LCM(Tabla1[[#This Row],[MC VIEJO]],Tabla1[[#This Row],[Pedido]]))</f>
        <v>1</v>
      </c>
      <c r="AG3432" s="36">
        <f>+VLOOKUP(Tabla1[[#This Row],[Artículo]],'.'!$B$2:$D$11481,3,)</f>
        <v>1</v>
      </c>
      <c r="AH3432" s="37" t="str">
        <f>+IFERROR(SEARCH("pack",Tabla1[[#This Row],[PACK]]),"")</f>
        <v/>
      </c>
    </row>
    <row r="3433" spans="1:34" ht="24" customHeight="1" x14ac:dyDescent="0.2">
      <c r="A3433" s="50" t="s">
        <v>6443</v>
      </c>
      <c r="B3433" s="60" t="s">
        <v>6541</v>
      </c>
      <c r="C3433" s="61" t="s">
        <v>6542</v>
      </c>
      <c r="D3433" s="52" t="s">
        <v>27</v>
      </c>
      <c r="E3433" s="53">
        <v>251333.78</v>
      </c>
      <c r="F3433" s="23" t="str">
        <f>+IFERROR(VLOOKUP(Tabla1[[#This Row],[Artículo]],'..'!$B$2:$D$569000,3,),"")</f>
        <v/>
      </c>
      <c r="G3433" s="24" t="str">
        <f>IF(H3433=AF3433,"", "Error MC")</f>
        <v>Error MC</v>
      </c>
      <c r="H3433" s="62"/>
      <c r="I3433" s="54">
        <f>+Tabla1[[#This Row],[MC]]*Tabla1[[#This Row],[Pedido]]*Tabla1[[#This Row],[PVC ]]</f>
        <v>0</v>
      </c>
      <c r="J3433" s="26">
        <v>0.21</v>
      </c>
      <c r="K3433" s="63"/>
      <c r="L3433" s="28" t="s">
        <v>17</v>
      </c>
      <c r="M3433" s="53">
        <v>440965.11599999998</v>
      </c>
      <c r="N3433" s="64" t="str">
        <f>+IF(Tabla1[[#This Row],[F PMPI]]="SÍ","No","Sí")</f>
        <v>Sí</v>
      </c>
      <c r="O3433" s="65">
        <f>+Tabla1[[#This Row],[PVL]]*1.055</f>
        <v>465218.19737999997</v>
      </c>
      <c r="P3433" s="65">
        <f>+Tabla1[[#This Row],[PVL]]*1.43</f>
        <v>630580.11587999994</v>
      </c>
      <c r="Q3433" s="66" t="str">
        <f>+HYPERLINK(Tabla1[[#This Row],[PAG]])</f>
        <v>https://todomusica.com.ar/microfonos-para-bateria/6824-dk705.html</v>
      </c>
      <c r="R3433" s="67"/>
      <c r="S3433" s="68"/>
      <c r="T3433" s="69"/>
      <c r="U3433" s="69"/>
      <c r="V3433" s="69"/>
      <c r="W3433" s="69"/>
      <c r="X3433" s="69"/>
      <c r="Y3433" s="35"/>
      <c r="Z3433" s="35" t="s">
        <v>27045</v>
      </c>
      <c r="AA3433" s="36">
        <v>1</v>
      </c>
      <c r="AB3433" s="35" t="s">
        <v>27</v>
      </c>
      <c r="AC3433" s="35" t="str">
        <f>+IF(Tabla1[[#This Row],[STK]]="no","Sin STK", "STK disponible")</f>
        <v>Sin STK</v>
      </c>
      <c r="AD3433" s="35">
        <f>+I3433*J3433</f>
        <v>0</v>
      </c>
      <c r="AE3433" s="35">
        <f>+I3433*K3433</f>
        <v>0</v>
      </c>
      <c r="AF3433" s="36">
        <f>IF(Tabla1[[#This Row],[ref pack]]=1,Tabla1[[#This Row],[Pedido]],LCM(Tabla1[[#This Row],[MC VIEJO]],Tabla1[[#This Row],[Pedido]]))</f>
        <v>1</v>
      </c>
      <c r="AG3433" s="36">
        <f>+VLOOKUP(Tabla1[[#This Row],[Artículo]],'.'!$B$2:$D$11481,3,)</f>
        <v>1</v>
      </c>
      <c r="AH3433" s="37" t="str">
        <f>+IFERROR(SEARCH("pack",Tabla1[[#This Row],[PACK]]),"")</f>
        <v/>
      </c>
    </row>
    <row r="3434" spans="1:34" ht="24" customHeight="1" x14ac:dyDescent="0.2">
      <c r="A3434" s="50" t="s">
        <v>6443</v>
      </c>
      <c r="B3434" s="60" t="s">
        <v>6543</v>
      </c>
      <c r="C3434" s="61" t="s">
        <v>6544</v>
      </c>
      <c r="D3434" s="52" t="s">
        <v>9842</v>
      </c>
      <c r="E3434" s="53">
        <v>377047.15</v>
      </c>
      <c r="F3434" s="23" t="str">
        <f>+IFERROR(VLOOKUP(Tabla1[[#This Row],[Artículo]],'..'!$B$2:$D$569000,3,),"")</f>
        <v/>
      </c>
      <c r="G3434" s="24" t="str">
        <f>IF(H3434=AF3434,"", "Error MC")</f>
        <v>Error MC</v>
      </c>
      <c r="H3434" s="62"/>
      <c r="I3434" s="54">
        <f>+Tabla1[[#This Row],[MC]]*Tabla1[[#This Row],[Pedido]]*Tabla1[[#This Row],[PVC ]]</f>
        <v>0</v>
      </c>
      <c r="J3434" s="26">
        <v>0.21</v>
      </c>
      <c r="K3434" s="63"/>
      <c r="L3434" s="28" t="s">
        <v>17</v>
      </c>
      <c r="M3434" s="53">
        <v>661529.228</v>
      </c>
      <c r="N3434" s="64" t="str">
        <f>+IF(Tabla1[[#This Row],[F PMPI]]="SÍ","No","Sí")</f>
        <v>Sí</v>
      </c>
      <c r="O3434" s="65">
        <f>+Tabla1[[#This Row],[PVL]]*1.055</f>
        <v>697913.33554</v>
      </c>
      <c r="P3434" s="65">
        <f>+Tabla1[[#This Row],[PVL]]*1.43</f>
        <v>945986.79603999993</v>
      </c>
      <c r="Q3434" s="66" t="str">
        <f>+HYPERLINK(Tabla1[[#This Row],[PAG]])</f>
        <v>https://todomusica.com.ar/microfonos-para-bateria/6825-dk707.html</v>
      </c>
      <c r="R3434" s="67"/>
      <c r="S3434" s="68"/>
      <c r="T3434" s="69"/>
      <c r="U3434" s="69"/>
      <c r="V3434" s="69"/>
      <c r="W3434" s="69"/>
      <c r="X3434" s="69"/>
      <c r="Y3434" s="35"/>
      <c r="Z3434" s="35" t="s">
        <v>27046</v>
      </c>
      <c r="AA3434" s="36">
        <v>1</v>
      </c>
      <c r="AB3434" s="35" t="s">
        <v>27</v>
      </c>
      <c r="AC3434" s="35" t="str">
        <f>+IF(Tabla1[[#This Row],[STK]]="no","Sin STK", "STK disponible")</f>
        <v>STK disponible</v>
      </c>
      <c r="AD3434" s="35">
        <f>+I3434*J3434</f>
        <v>0</v>
      </c>
      <c r="AE3434" s="35">
        <f>+I3434*K3434</f>
        <v>0</v>
      </c>
      <c r="AF3434" s="36">
        <f>IF(Tabla1[[#This Row],[ref pack]]=1,Tabla1[[#This Row],[Pedido]],LCM(Tabla1[[#This Row],[MC VIEJO]],Tabla1[[#This Row],[Pedido]]))</f>
        <v>1</v>
      </c>
      <c r="AG3434" s="36">
        <f>+VLOOKUP(Tabla1[[#This Row],[Artículo]],'.'!$B$2:$D$11481,3,)</f>
        <v>1</v>
      </c>
      <c r="AH3434" s="37" t="str">
        <f>+IFERROR(SEARCH("pack",Tabla1[[#This Row],[PACK]]),"")</f>
        <v/>
      </c>
    </row>
    <row r="3435" spans="1:34" ht="24" customHeight="1" x14ac:dyDescent="0.2">
      <c r="A3435" s="50" t="s">
        <v>6443</v>
      </c>
      <c r="B3435" s="60" t="s">
        <v>6545</v>
      </c>
      <c r="C3435" s="61" t="s">
        <v>6546</v>
      </c>
      <c r="D3435" s="52" t="s">
        <v>9841</v>
      </c>
      <c r="E3435" s="53">
        <v>25844.6</v>
      </c>
      <c r="F3435" s="23" t="str">
        <f>+IFERROR(VLOOKUP(Tabla1[[#This Row],[Artículo]],'..'!$B$2:$D$569000,3,),"")</f>
        <v/>
      </c>
      <c r="G3435" s="24" t="str">
        <f>IF(H3435=AF3435,"", "Error MC")</f>
        <v>Error MC</v>
      </c>
      <c r="H3435" s="62"/>
      <c r="I3435" s="54">
        <f>+Tabla1[[#This Row],[MC]]*Tabla1[[#This Row],[Pedido]]*Tabla1[[#This Row],[PVC ]]</f>
        <v>0</v>
      </c>
      <c r="J3435" s="26">
        <v>0.21</v>
      </c>
      <c r="K3435" s="63"/>
      <c r="L3435" s="28" t="s">
        <v>17</v>
      </c>
      <c r="M3435" s="53">
        <v>45344.351000000002</v>
      </c>
      <c r="N3435" s="64" t="str">
        <f>+IF(Tabla1[[#This Row],[F PMPI]]="SÍ","No","Sí")</f>
        <v>Sí</v>
      </c>
      <c r="O3435" s="65">
        <f>+Tabla1[[#This Row],[PVL]]*1.055</f>
        <v>47838.290305000002</v>
      </c>
      <c r="P3435" s="65">
        <f>+Tabla1[[#This Row],[PVL]]*1.43</f>
        <v>64842.421930000004</v>
      </c>
      <c r="Q3435" s="66" t="str">
        <f>+HYPERLINK(Tabla1[[#This Row],[PAG]])</f>
        <v>https://todomusica.com.ar/varios/9231-dma2.html</v>
      </c>
      <c r="R3435" s="67"/>
      <c r="S3435" s="68"/>
      <c r="T3435" s="69"/>
      <c r="U3435" s="69"/>
      <c r="V3435" s="69"/>
      <c r="W3435" s="69"/>
      <c r="X3435" s="69"/>
      <c r="Y3435" s="35"/>
      <c r="Z3435" s="35" t="s">
        <v>27047</v>
      </c>
      <c r="AA3435" s="36">
        <v>1</v>
      </c>
      <c r="AB3435" s="35" t="s">
        <v>27</v>
      </c>
      <c r="AC3435" s="35" t="str">
        <f>+IF(Tabla1[[#This Row],[STK]]="no","Sin STK", "STK disponible")</f>
        <v>STK disponible</v>
      </c>
      <c r="AD3435" s="35">
        <f>+I3435*J3435</f>
        <v>0</v>
      </c>
      <c r="AE3435" s="35">
        <f>+I3435*K3435</f>
        <v>0</v>
      </c>
      <c r="AF3435" s="36">
        <f>IF(Tabla1[[#This Row],[ref pack]]=1,Tabla1[[#This Row],[Pedido]],LCM(Tabla1[[#This Row],[MC VIEJO]],Tabla1[[#This Row],[Pedido]]))</f>
        <v>1</v>
      </c>
      <c r="AG3435" s="36">
        <f>+VLOOKUP(Tabla1[[#This Row],[Artículo]],'.'!$B$2:$D$11481,3,)</f>
        <v>1</v>
      </c>
      <c r="AH3435" s="37" t="str">
        <f>+IFERROR(SEARCH("pack",Tabla1[[#This Row],[PACK]]),"")</f>
        <v/>
      </c>
    </row>
    <row r="3436" spans="1:34" ht="24" customHeight="1" x14ac:dyDescent="0.2">
      <c r="A3436" s="50" t="s">
        <v>6443</v>
      </c>
      <c r="B3436" s="60" t="s">
        <v>6547</v>
      </c>
      <c r="C3436" s="61" t="s">
        <v>6548</v>
      </c>
      <c r="D3436" s="52" t="s">
        <v>9841</v>
      </c>
      <c r="E3436" s="53">
        <v>28563.81</v>
      </c>
      <c r="F3436" s="23" t="str">
        <f>+IFERROR(VLOOKUP(Tabla1[[#This Row],[Artículo]],'..'!$B$2:$D$569000,3,),"")</f>
        <v/>
      </c>
      <c r="G3436" s="24" t="str">
        <f>IF(H3436=AF3436,"", "Error MC")</f>
        <v>Error MC</v>
      </c>
      <c r="H3436" s="62"/>
      <c r="I3436" s="54">
        <f>+Tabla1[[#This Row],[MC]]*Tabla1[[#This Row],[Pedido]]*Tabla1[[#This Row],[PVC ]]</f>
        <v>0</v>
      </c>
      <c r="J3436" s="26">
        <v>0.21</v>
      </c>
      <c r="K3436" s="63"/>
      <c r="L3436" s="28" t="s">
        <v>17</v>
      </c>
      <c r="M3436" s="53">
        <v>50115.199000000001</v>
      </c>
      <c r="N3436" s="64" t="str">
        <f>+IF(Tabla1[[#This Row],[F PMPI]]="SÍ","No","Sí")</f>
        <v>Sí</v>
      </c>
      <c r="O3436" s="65">
        <f>+Tabla1[[#This Row],[PVL]]*1.055</f>
        <v>52871.534944999999</v>
      </c>
      <c r="P3436" s="65">
        <f>+Tabla1[[#This Row],[PVL]]*1.43</f>
        <v>71664.734570000001</v>
      </c>
      <c r="Q3436" s="66" t="str">
        <f>+HYPERLINK(Tabla1[[#This Row],[PAG]])</f>
        <v>https://todomusica.com.ar/soporte-de-microfonos/3158-dmc100.html</v>
      </c>
      <c r="R3436" s="67"/>
      <c r="S3436" s="68"/>
      <c r="T3436" s="69"/>
      <c r="U3436" s="69"/>
      <c r="V3436" s="69"/>
      <c r="W3436" s="69"/>
      <c r="X3436" s="69"/>
      <c r="Y3436" s="35"/>
      <c r="Z3436" s="35" t="s">
        <v>27048</v>
      </c>
      <c r="AA3436" s="36">
        <v>1</v>
      </c>
      <c r="AB3436" s="35" t="s">
        <v>27</v>
      </c>
      <c r="AC3436" s="35" t="str">
        <f>+IF(Tabla1[[#This Row],[STK]]="no","Sin STK", "STK disponible")</f>
        <v>STK disponible</v>
      </c>
      <c r="AD3436" s="35">
        <f>+I3436*J3436</f>
        <v>0</v>
      </c>
      <c r="AE3436" s="35">
        <f>+I3436*K3436</f>
        <v>0</v>
      </c>
      <c r="AF3436" s="36">
        <f>IF(Tabla1[[#This Row],[ref pack]]=1,Tabla1[[#This Row],[Pedido]],LCM(Tabla1[[#This Row],[MC VIEJO]],Tabla1[[#This Row],[Pedido]]))</f>
        <v>1</v>
      </c>
      <c r="AG3436" s="36">
        <f>+VLOOKUP(Tabla1[[#This Row],[Artículo]],'.'!$B$2:$D$11481,3,)</f>
        <v>1</v>
      </c>
      <c r="AH3436" s="37" t="str">
        <f>+IFERROR(SEARCH("pack",Tabla1[[#This Row],[PACK]]),"")</f>
        <v/>
      </c>
    </row>
    <row r="3437" spans="1:34" ht="24" customHeight="1" x14ac:dyDescent="0.2">
      <c r="A3437" s="50" t="s">
        <v>6443</v>
      </c>
      <c r="B3437" s="60" t="s">
        <v>6549</v>
      </c>
      <c r="C3437" s="61" t="s">
        <v>24095</v>
      </c>
      <c r="D3437" s="52" t="s">
        <v>9841</v>
      </c>
      <c r="E3437" s="53">
        <v>45692.86</v>
      </c>
      <c r="F3437" s="23" t="str">
        <f>+IFERROR(VLOOKUP(Tabla1[[#This Row],[Artículo]],'..'!$B$2:$D$569000,3,),"")</f>
        <v/>
      </c>
      <c r="G3437" s="24" t="str">
        <f>IF(H3437=AF3437,"", "Error MC")</f>
        <v>Error MC</v>
      </c>
      <c r="H3437" s="62"/>
      <c r="I3437" s="54">
        <f>+Tabla1[[#This Row],[MC]]*Tabla1[[#This Row],[Pedido]]*Tabla1[[#This Row],[PVC ]]</f>
        <v>0</v>
      </c>
      <c r="J3437" s="26">
        <v>0.21</v>
      </c>
      <c r="K3437" s="63"/>
      <c r="L3437" s="28" t="s">
        <v>17</v>
      </c>
      <c r="M3437" s="53">
        <v>80168.126999999993</v>
      </c>
      <c r="N3437" s="64" t="str">
        <f>+IF(Tabla1[[#This Row],[F PMPI]]="SÍ","No","Sí")</f>
        <v>Sí</v>
      </c>
      <c r="O3437" s="65">
        <f>+Tabla1[[#This Row],[PVL]]*1.055</f>
        <v>84577.373984999984</v>
      </c>
      <c r="P3437" s="65">
        <f>+Tabla1[[#This Row],[PVL]]*1.43</f>
        <v>114640.42160999999</v>
      </c>
      <c r="Q3437" s="66" t="str">
        <f>+HYPERLINK(Tabla1[[#This Row],[PAG]])</f>
        <v>https://todomusica.com.ar/varios/548-esamk5.html</v>
      </c>
      <c r="R3437" s="67"/>
      <c r="S3437" s="68"/>
      <c r="T3437" s="69"/>
      <c r="U3437" s="69"/>
      <c r="V3437" s="69"/>
      <c r="W3437" s="69"/>
      <c r="X3437" s="69"/>
      <c r="Y3437" s="35"/>
      <c r="Z3437" s="35" t="s">
        <v>27049</v>
      </c>
      <c r="AA3437" s="36">
        <v>1</v>
      </c>
      <c r="AB3437" s="35" t="s">
        <v>27</v>
      </c>
      <c r="AC3437" s="35" t="str">
        <f>+IF(Tabla1[[#This Row],[STK]]="no","Sin STK", "STK disponible")</f>
        <v>STK disponible</v>
      </c>
      <c r="AD3437" s="35">
        <f>+I3437*J3437</f>
        <v>0</v>
      </c>
      <c r="AE3437" s="35">
        <f>+I3437*K3437</f>
        <v>0</v>
      </c>
      <c r="AF3437" s="36">
        <f>IF(Tabla1[[#This Row],[ref pack]]=1,Tabla1[[#This Row],[Pedido]],LCM(Tabla1[[#This Row],[MC VIEJO]],Tabla1[[#This Row],[Pedido]]))</f>
        <v>1</v>
      </c>
      <c r="AG3437" s="36">
        <f>+VLOOKUP(Tabla1[[#This Row],[Artículo]],'.'!$B$2:$D$11481,3,)</f>
        <v>1</v>
      </c>
      <c r="AH3437" s="37" t="str">
        <f>+IFERROR(SEARCH("pack",Tabla1[[#This Row],[PACK]]),"")</f>
        <v/>
      </c>
    </row>
    <row r="3438" spans="1:34" ht="24" customHeight="1" x14ac:dyDescent="0.2">
      <c r="A3438" s="50" t="s">
        <v>6443</v>
      </c>
      <c r="B3438" s="60" t="s">
        <v>6551</v>
      </c>
      <c r="C3438" s="61" t="s">
        <v>6552</v>
      </c>
      <c r="D3438" s="52" t="s">
        <v>9841</v>
      </c>
      <c r="E3438" s="53">
        <v>126027.12</v>
      </c>
      <c r="F3438" s="23" t="str">
        <f>+IFERROR(VLOOKUP(Tabla1[[#This Row],[Artículo]],'..'!$B$2:$D$569000,3,),"")</f>
        <v/>
      </c>
      <c r="G3438" s="24" t="str">
        <f>IF(H3438=AF3438,"", "Error MC")</f>
        <v>Error MC</v>
      </c>
      <c r="H3438" s="62"/>
      <c r="I3438" s="54">
        <f>+Tabla1[[#This Row],[MC]]*Tabla1[[#This Row],[Pedido]]*Tabla1[[#This Row],[PVC ]]</f>
        <v>0</v>
      </c>
      <c r="J3438" s="26">
        <v>0.21</v>
      </c>
      <c r="K3438" s="63"/>
      <c r="L3438" s="28" t="s">
        <v>17</v>
      </c>
      <c r="M3438" s="53">
        <v>221114.57699999999</v>
      </c>
      <c r="N3438" s="64" t="str">
        <f>+IF(Tabla1[[#This Row],[F PMPI]]="SÍ","No","Sí")</f>
        <v>Sí</v>
      </c>
      <c r="O3438" s="65">
        <f>+Tabla1[[#This Row],[PVL]]*1.055</f>
        <v>233275.87873499998</v>
      </c>
      <c r="P3438" s="65">
        <f>+Tabla1[[#This Row],[PVL]]*1.43</f>
        <v>316193.84510999999</v>
      </c>
      <c r="Q3438" s="66" t="str">
        <f>+HYPERLINK(Tabla1[[#This Row],[PAG]])</f>
        <v>https://todomusica.com.ar/transmisores-inalambricos/9752-gmmhhq8.html</v>
      </c>
      <c r="R3438" s="67"/>
      <c r="S3438" s="68"/>
      <c r="T3438" s="69"/>
      <c r="U3438" s="69"/>
      <c r="V3438" s="69"/>
      <c r="W3438" s="69"/>
      <c r="X3438" s="69"/>
      <c r="Y3438" s="35"/>
      <c r="Z3438" s="35" t="s">
        <v>27050</v>
      </c>
      <c r="AA3438" s="36">
        <v>1</v>
      </c>
      <c r="AB3438" s="35" t="s">
        <v>27</v>
      </c>
      <c r="AC3438" s="35" t="str">
        <f>+IF(Tabla1[[#This Row],[STK]]="no","Sin STK", "STK disponible")</f>
        <v>STK disponible</v>
      </c>
      <c r="AD3438" s="35">
        <f>+I3438*J3438</f>
        <v>0</v>
      </c>
      <c r="AE3438" s="35">
        <f>+I3438*K3438</f>
        <v>0</v>
      </c>
      <c r="AF3438" s="36">
        <f>IF(Tabla1[[#This Row],[ref pack]]=1,Tabla1[[#This Row],[Pedido]],LCM(Tabla1[[#This Row],[MC VIEJO]],Tabla1[[#This Row],[Pedido]]))</f>
        <v>1</v>
      </c>
      <c r="AG3438" s="36">
        <f>+VLOOKUP(Tabla1[[#This Row],[Artículo]],'.'!$B$2:$D$11481,3,)</f>
        <v>1</v>
      </c>
      <c r="AH3438" s="37" t="str">
        <f>+IFERROR(SEARCH("pack",Tabla1[[#This Row],[PACK]]),"")</f>
        <v/>
      </c>
    </row>
    <row r="3439" spans="1:34" ht="24" customHeight="1" x14ac:dyDescent="0.2">
      <c r="A3439" s="50" t="s">
        <v>6443</v>
      </c>
      <c r="B3439" s="60" t="s">
        <v>6553</v>
      </c>
      <c r="C3439" s="61" t="s">
        <v>6554</v>
      </c>
      <c r="D3439" s="52" t="s">
        <v>9841</v>
      </c>
      <c r="E3439" s="53">
        <v>126027.12</v>
      </c>
      <c r="F3439" s="23" t="str">
        <f>+IFERROR(VLOOKUP(Tabla1[[#This Row],[Artículo]],'..'!$B$2:$D$569000,3,),"")</f>
        <v/>
      </c>
      <c r="G3439" s="24" t="str">
        <f>IF(H3439=AF3439,"", "Error MC")</f>
        <v>Error MC</v>
      </c>
      <c r="H3439" s="62"/>
      <c r="I3439" s="54">
        <f>+Tabla1[[#This Row],[MC]]*Tabla1[[#This Row],[Pedido]]*Tabla1[[#This Row],[PVC ]]</f>
        <v>0</v>
      </c>
      <c r="J3439" s="26">
        <v>0.21</v>
      </c>
      <c r="K3439" s="63"/>
      <c r="L3439" s="28" t="s">
        <v>17</v>
      </c>
      <c r="M3439" s="53">
        <v>221114.57699999999</v>
      </c>
      <c r="N3439" s="64" t="str">
        <f>+IF(Tabla1[[#This Row],[F PMPI]]="SÍ","No","Sí")</f>
        <v>Sí</v>
      </c>
      <c r="O3439" s="65">
        <f>+Tabla1[[#This Row],[PVL]]*1.055</f>
        <v>233275.87873499998</v>
      </c>
      <c r="P3439" s="65">
        <f>+Tabla1[[#This Row],[PVL]]*1.43</f>
        <v>316193.84510999999</v>
      </c>
      <c r="Q3439" s="66" t="str">
        <f>+HYPERLINK(Tabla1[[#This Row],[PAG]])</f>
        <v>https://todomusica.com.ar/transmisores-inalambricos/9753-gmmlav.html</v>
      </c>
      <c r="R3439" s="67"/>
      <c r="S3439" s="68"/>
      <c r="T3439" s="69"/>
      <c r="U3439" s="69"/>
      <c r="V3439" s="69"/>
      <c r="W3439" s="69"/>
      <c r="X3439" s="69"/>
      <c r="Y3439" s="35"/>
      <c r="Z3439" s="35" t="s">
        <v>27051</v>
      </c>
      <c r="AA3439" s="36">
        <v>1</v>
      </c>
      <c r="AB3439" s="35" t="s">
        <v>27</v>
      </c>
      <c r="AC3439" s="35" t="str">
        <f>+IF(Tabla1[[#This Row],[STK]]="no","Sin STK", "STK disponible")</f>
        <v>STK disponible</v>
      </c>
      <c r="AD3439" s="35">
        <f>+I3439*J3439</f>
        <v>0</v>
      </c>
      <c r="AE3439" s="35">
        <f>+I3439*K3439</f>
        <v>0</v>
      </c>
      <c r="AF3439" s="36">
        <f>IF(Tabla1[[#This Row],[ref pack]]=1,Tabla1[[#This Row],[Pedido]],LCM(Tabla1[[#This Row],[MC VIEJO]],Tabla1[[#This Row],[Pedido]]))</f>
        <v>1</v>
      </c>
      <c r="AG3439" s="36">
        <f>+VLOOKUP(Tabla1[[#This Row],[Artículo]],'.'!$B$2:$D$11481,3,)</f>
        <v>1</v>
      </c>
      <c r="AH3439" s="37" t="str">
        <f>+IFERROR(SEARCH("pack",Tabla1[[#This Row],[PACK]]),"")</f>
        <v/>
      </c>
    </row>
    <row r="3440" spans="1:34" ht="24" customHeight="1" x14ac:dyDescent="0.2">
      <c r="A3440" s="50" t="s">
        <v>6443</v>
      </c>
      <c r="B3440" s="60" t="s">
        <v>6555</v>
      </c>
      <c r="C3440" s="61" t="s">
        <v>6556</v>
      </c>
      <c r="D3440" s="52" t="s">
        <v>9842</v>
      </c>
      <c r="E3440" s="53">
        <v>359124.98</v>
      </c>
      <c r="F3440" s="23" t="str">
        <f>+IFERROR(VLOOKUP(Tabla1[[#This Row],[Artículo]],'..'!$B$2:$D$569000,3,),"")</f>
        <v/>
      </c>
      <c r="G3440" s="24" t="str">
        <f>IF(H3440=AF3440,"", "Error MC")</f>
        <v>Error MC</v>
      </c>
      <c r="H3440" s="62"/>
      <c r="I3440" s="54">
        <f>+Tabla1[[#This Row],[MC]]*Tabla1[[#This Row],[Pedido]]*Tabla1[[#This Row],[PVC ]]</f>
        <v>0</v>
      </c>
      <c r="J3440" s="26">
        <v>0.21</v>
      </c>
      <c r="K3440" s="63"/>
      <c r="L3440" s="28" t="s">
        <v>17</v>
      </c>
      <c r="M3440" s="53">
        <v>630084.77599999995</v>
      </c>
      <c r="N3440" s="64" t="str">
        <f>+IF(Tabla1[[#This Row],[F PMPI]]="SÍ","No","Sí")</f>
        <v>No</v>
      </c>
      <c r="O3440" s="65">
        <f>+Tabla1[[#This Row],[PVL]]*1.055</f>
        <v>664739.4386799999</v>
      </c>
      <c r="P3440" s="65">
        <f>+Tabla1[[#This Row],[PVL]]*1.43</f>
        <v>901021.22967999987</v>
      </c>
      <c r="Q3440" s="66" t="str">
        <f>+HYPERLINK(Tabla1[[#This Row],[PAG]])</f>
        <v>https://todomusica.com.ar/sistemas-completos/7661-gomic-mobile-single-hhq8-sys.html</v>
      </c>
      <c r="R3440" s="67"/>
      <c r="S3440" s="68"/>
      <c r="T3440" s="69"/>
      <c r="U3440" s="69"/>
      <c r="V3440" s="69"/>
      <c r="W3440" s="69"/>
      <c r="X3440" s="69"/>
      <c r="Y3440" s="35"/>
      <c r="Z3440" s="35" t="s">
        <v>27052</v>
      </c>
      <c r="AA3440" s="36">
        <v>1</v>
      </c>
      <c r="AB3440" s="35" t="s">
        <v>9849</v>
      </c>
      <c r="AC3440" s="35" t="str">
        <f>+IF(Tabla1[[#This Row],[STK]]="no","Sin STK", "STK disponible")</f>
        <v>STK disponible</v>
      </c>
      <c r="AD3440" s="35">
        <f>+I3440*J3440</f>
        <v>0</v>
      </c>
      <c r="AE3440" s="35">
        <f>+I3440*K3440</f>
        <v>0</v>
      </c>
      <c r="AF3440" s="36">
        <f>IF(Tabla1[[#This Row],[ref pack]]=1,Tabla1[[#This Row],[Pedido]],LCM(Tabla1[[#This Row],[MC VIEJO]],Tabla1[[#This Row],[Pedido]]))</f>
        <v>1</v>
      </c>
      <c r="AG3440" s="36">
        <f>+VLOOKUP(Tabla1[[#This Row],[Artículo]],'.'!$B$2:$D$11481,3,)</f>
        <v>1</v>
      </c>
      <c r="AH3440" s="37" t="str">
        <f>+IFERROR(SEARCH("pack",Tabla1[[#This Row],[PACK]]),"")</f>
        <v/>
      </c>
    </row>
    <row r="3441" spans="1:34" ht="24" customHeight="1" x14ac:dyDescent="0.2">
      <c r="A3441" s="50" t="s">
        <v>6443</v>
      </c>
      <c r="B3441" s="60" t="s">
        <v>6557</v>
      </c>
      <c r="C3441" s="61" t="s">
        <v>6558</v>
      </c>
      <c r="D3441" s="52" t="s">
        <v>9841</v>
      </c>
      <c r="E3441" s="53">
        <v>359124.98</v>
      </c>
      <c r="F3441" s="23" t="str">
        <f>+IFERROR(VLOOKUP(Tabla1[[#This Row],[Artículo]],'..'!$B$2:$D$569000,3,),"")</f>
        <v/>
      </c>
      <c r="G3441" s="24" t="str">
        <f>IF(H3441=AF3441,"", "Error MC")</f>
        <v>Error MC</v>
      </c>
      <c r="H3441" s="62"/>
      <c r="I3441" s="54">
        <f>+Tabla1[[#This Row],[MC]]*Tabla1[[#This Row],[Pedido]]*Tabla1[[#This Row],[PVC ]]</f>
        <v>0</v>
      </c>
      <c r="J3441" s="26">
        <v>0.21</v>
      </c>
      <c r="K3441" s="63"/>
      <c r="L3441" s="28" t="s">
        <v>17</v>
      </c>
      <c r="M3441" s="53">
        <v>630084.77599999995</v>
      </c>
      <c r="N3441" s="64" t="str">
        <f>+IF(Tabla1[[#This Row],[F PMPI]]="SÍ","No","Sí")</f>
        <v>Sí</v>
      </c>
      <c r="O3441" s="65">
        <f>+Tabla1[[#This Row],[PVL]]*1.055</f>
        <v>664739.4386799999</v>
      </c>
      <c r="P3441" s="65">
        <f>+Tabla1[[#This Row],[PVL]]*1.43</f>
        <v>901021.22967999987</v>
      </c>
      <c r="Q3441" s="66" t="str">
        <f>+HYPERLINK(Tabla1[[#This Row],[PAG]])</f>
        <v>https://todomusica.com.ar/sistemas-completos/7662-go-mic-mobile-bp-lav-sys.html</v>
      </c>
      <c r="R3441" s="67"/>
      <c r="S3441" s="68"/>
      <c r="T3441" s="69"/>
      <c r="U3441" s="69"/>
      <c r="V3441" s="69"/>
      <c r="W3441" s="69"/>
      <c r="X3441" s="69"/>
      <c r="Y3441" s="35"/>
      <c r="Z3441" s="35" t="s">
        <v>27053</v>
      </c>
      <c r="AA3441" s="36">
        <v>1</v>
      </c>
      <c r="AB3441" s="35" t="s">
        <v>27</v>
      </c>
      <c r="AC3441" s="35" t="str">
        <f>+IF(Tabla1[[#This Row],[STK]]="no","Sin STK", "STK disponible")</f>
        <v>STK disponible</v>
      </c>
      <c r="AD3441" s="35">
        <f>+I3441*J3441</f>
        <v>0</v>
      </c>
      <c r="AE3441" s="35">
        <f>+I3441*K3441</f>
        <v>0</v>
      </c>
      <c r="AF3441" s="36">
        <f>IF(Tabla1[[#This Row],[ref pack]]=1,Tabla1[[#This Row],[Pedido]],LCM(Tabla1[[#This Row],[MC VIEJO]],Tabla1[[#This Row],[Pedido]]))</f>
        <v>1</v>
      </c>
      <c r="AG3441" s="36">
        <f>+VLOOKUP(Tabla1[[#This Row],[Artículo]],'.'!$B$2:$D$11481,3,)</f>
        <v>1</v>
      </c>
      <c r="AH3441" s="37" t="str">
        <f>+IFERROR(SEARCH("pack",Tabla1[[#This Row],[PACK]]),"")</f>
        <v/>
      </c>
    </row>
    <row r="3442" spans="1:34" ht="24" customHeight="1" x14ac:dyDescent="0.2">
      <c r="A3442" s="50" t="s">
        <v>6443</v>
      </c>
      <c r="B3442" s="60" t="s">
        <v>6559</v>
      </c>
      <c r="C3442" s="61" t="s">
        <v>6560</v>
      </c>
      <c r="D3442" s="52" t="s">
        <v>9841</v>
      </c>
      <c r="E3442" s="53">
        <v>214900.36</v>
      </c>
      <c r="F3442" s="23" t="str">
        <f>+IFERROR(VLOOKUP(Tabla1[[#This Row],[Artículo]],'..'!$B$2:$D$569000,3,),"")</f>
        <v/>
      </c>
      <c r="G3442" s="24" t="str">
        <f>IF(H3442=AF3442,"", "Error MC")</f>
        <v>Error MC</v>
      </c>
      <c r="H3442" s="62"/>
      <c r="I3442" s="54">
        <f>+Tabla1[[#This Row],[MC]]*Tabla1[[#This Row],[Pedido]]*Tabla1[[#This Row],[PVC ]]</f>
        <v>0</v>
      </c>
      <c r="J3442" s="26">
        <v>0.21</v>
      </c>
      <c r="K3442" s="63"/>
      <c r="L3442" s="28" t="s">
        <v>17</v>
      </c>
      <c r="M3442" s="53">
        <v>377042.679</v>
      </c>
      <c r="N3442" s="64" t="str">
        <f>+IF(Tabla1[[#This Row],[F PMPI]]="SÍ","No","Sí")</f>
        <v>Sí</v>
      </c>
      <c r="O3442" s="65">
        <f>+Tabla1[[#This Row],[PVL]]*1.055</f>
        <v>397780.02634499996</v>
      </c>
      <c r="P3442" s="65">
        <f>+Tabla1[[#This Row],[PVL]]*1.43</f>
        <v>539171.03096999996</v>
      </c>
      <c r="Q3442" s="66" t="str">
        <f>+HYPERLINK(Tabla1[[#This Row],[PAG]])</f>
        <v>https://todomusica.com.ar/microfonos-usb/9228-gm1upro.html</v>
      </c>
      <c r="R3442" s="67"/>
      <c r="S3442" s="68"/>
      <c r="T3442" s="69"/>
      <c r="U3442" s="69"/>
      <c r="V3442" s="69"/>
      <c r="W3442" s="69"/>
      <c r="X3442" s="69"/>
      <c r="Y3442" s="35"/>
      <c r="Z3442" s="35" t="s">
        <v>27054</v>
      </c>
      <c r="AA3442" s="36">
        <v>1</v>
      </c>
      <c r="AB3442" s="35" t="s">
        <v>27</v>
      </c>
      <c r="AC3442" s="35" t="str">
        <f>+IF(Tabla1[[#This Row],[STK]]="no","Sin STK", "STK disponible")</f>
        <v>STK disponible</v>
      </c>
      <c r="AD3442" s="35">
        <f>+I3442*J3442</f>
        <v>0</v>
      </c>
      <c r="AE3442" s="35">
        <f>+I3442*K3442</f>
        <v>0</v>
      </c>
      <c r="AF3442" s="36">
        <f>IF(Tabla1[[#This Row],[ref pack]]=1,Tabla1[[#This Row],[Pedido]],LCM(Tabla1[[#This Row],[MC VIEJO]],Tabla1[[#This Row],[Pedido]]))</f>
        <v>1</v>
      </c>
      <c r="AG3442" s="36">
        <f>+VLOOKUP(Tabla1[[#This Row],[Artículo]],'.'!$B$2:$D$11481,3,)</f>
        <v>1</v>
      </c>
      <c r="AH3442" s="37" t="str">
        <f>+IFERROR(SEARCH("pack",Tabla1[[#This Row],[PACK]]),"")</f>
        <v/>
      </c>
    </row>
    <row r="3443" spans="1:34" ht="24" customHeight="1" x14ac:dyDescent="0.2">
      <c r="A3443" s="50" t="s">
        <v>6443</v>
      </c>
      <c r="B3443" s="60" t="s">
        <v>6561</v>
      </c>
      <c r="C3443" s="61" t="s">
        <v>9958</v>
      </c>
      <c r="D3443" s="52" t="s">
        <v>9841</v>
      </c>
      <c r="E3443" s="53">
        <v>74721.53</v>
      </c>
      <c r="F3443" s="23" t="str">
        <f>+IFERROR(VLOOKUP(Tabla1[[#This Row],[Artículo]],'..'!$B$2:$D$569000,3,),"")</f>
        <v/>
      </c>
      <c r="G3443" s="24" t="str">
        <f>IF(H3443=AF3443,"", "Error MC")</f>
        <v>Error MC</v>
      </c>
      <c r="H3443" s="62"/>
      <c r="I3443" s="54">
        <f>+Tabla1[[#This Row],[MC]]*Tabla1[[#This Row],[Pedido]]*Tabla1[[#This Row],[PVC ]]</f>
        <v>0</v>
      </c>
      <c r="J3443" s="26">
        <v>0.21</v>
      </c>
      <c r="K3443" s="63"/>
      <c r="L3443" s="28" t="s">
        <v>17</v>
      </c>
      <c r="M3443" s="53">
        <v>131098.92600000001</v>
      </c>
      <c r="N3443" s="64" t="str">
        <f>+IF(Tabla1[[#This Row],[F PMPI]]="SÍ","No","Sí")</f>
        <v>Sí</v>
      </c>
      <c r="O3443" s="65">
        <f>+Tabla1[[#This Row],[PVL]]*1.055</f>
        <v>138309.36692999999</v>
      </c>
      <c r="P3443" s="65">
        <f>+Tabla1[[#This Row],[PVL]]*1.43</f>
        <v>187471.46418000001</v>
      </c>
      <c r="Q3443" s="66" t="str">
        <f>+HYPERLINK(Tabla1[[#This Row],[PAG]])</f>
        <v>https://todomusica.com.ar/microfonos-usb/299-gomic.html</v>
      </c>
      <c r="R3443" s="67"/>
      <c r="S3443" s="68"/>
      <c r="T3443" s="69"/>
      <c r="U3443" s="69"/>
      <c r="V3443" s="69"/>
      <c r="W3443" s="69"/>
      <c r="X3443" s="69"/>
      <c r="Y3443" s="35"/>
      <c r="Z3443" s="35" t="s">
        <v>27055</v>
      </c>
      <c r="AA3443" s="36">
        <v>1</v>
      </c>
      <c r="AB3443" s="35" t="s">
        <v>27</v>
      </c>
      <c r="AC3443" s="35" t="str">
        <f>+IF(Tabla1[[#This Row],[STK]]="no","Sin STK", "STK disponible")</f>
        <v>STK disponible</v>
      </c>
      <c r="AD3443" s="35">
        <f>+I3443*J3443</f>
        <v>0</v>
      </c>
      <c r="AE3443" s="35">
        <f>+I3443*K3443</f>
        <v>0</v>
      </c>
      <c r="AF3443" s="36">
        <f>IF(Tabla1[[#This Row],[ref pack]]=1,Tabla1[[#This Row],[Pedido]],LCM(Tabla1[[#This Row],[MC VIEJO]],Tabla1[[#This Row],[Pedido]]))</f>
        <v>1</v>
      </c>
      <c r="AG3443" s="36">
        <f>+VLOOKUP(Tabla1[[#This Row],[Artículo]],'.'!$B$2:$D$11481,3,)</f>
        <v>1</v>
      </c>
      <c r="AH3443" s="37" t="str">
        <f>+IFERROR(SEARCH("pack",Tabla1[[#This Row],[PACK]]),"")</f>
        <v/>
      </c>
    </row>
    <row r="3444" spans="1:34" ht="24" customHeight="1" x14ac:dyDescent="0.2">
      <c r="A3444" s="50" t="s">
        <v>6443</v>
      </c>
      <c r="B3444" s="60" t="s">
        <v>6562</v>
      </c>
      <c r="C3444" s="61" t="s">
        <v>6563</v>
      </c>
      <c r="D3444" s="52" t="s">
        <v>9841</v>
      </c>
      <c r="E3444" s="53">
        <v>22846.43</v>
      </c>
      <c r="F3444" s="23" t="str">
        <f>+IFERROR(VLOOKUP(Tabla1[[#This Row],[Artículo]],'..'!$B$2:$D$569000,3,),"")</f>
        <v/>
      </c>
      <c r="G3444" s="24" t="str">
        <f>IF(H3444=AF3444,"", "Error MC")</f>
        <v>Error MC</v>
      </c>
      <c r="H3444" s="62"/>
      <c r="I3444" s="54">
        <f>+Tabla1[[#This Row],[MC]]*Tabla1[[#This Row],[Pedido]]*Tabla1[[#This Row],[PVC ]]</f>
        <v>0</v>
      </c>
      <c r="J3444" s="26">
        <v>0.21</v>
      </c>
      <c r="K3444" s="63"/>
      <c r="L3444" s="28" t="s">
        <v>17</v>
      </c>
      <c r="M3444" s="53">
        <v>40084.057000000001</v>
      </c>
      <c r="N3444" s="64" t="str">
        <f>+IF(Tabla1[[#This Row],[F PMPI]]="SÍ","No","Sí")</f>
        <v>Sí</v>
      </c>
      <c r="O3444" s="65">
        <f>+Tabla1[[#This Row],[PVL]]*1.055</f>
        <v>42288.680134999995</v>
      </c>
      <c r="P3444" s="65">
        <f>+Tabla1[[#This Row],[PVL]]*1.43</f>
        <v>57320.201509999999</v>
      </c>
      <c r="Q3444" s="66" t="str">
        <f>+HYPERLINK(Tabla1[[#This Row],[PAG]])</f>
        <v>https://todomusica.com.ar/cables-plug/3088-ic10.html</v>
      </c>
      <c r="R3444" s="67"/>
      <c r="S3444" s="68"/>
      <c r="T3444" s="69"/>
      <c r="U3444" s="69"/>
      <c r="V3444" s="69"/>
      <c r="W3444" s="69"/>
      <c r="X3444" s="69"/>
      <c r="Y3444" s="35"/>
      <c r="Z3444" s="35" t="s">
        <v>27056</v>
      </c>
      <c r="AA3444" s="36">
        <v>1</v>
      </c>
      <c r="AB3444" s="35" t="s">
        <v>27</v>
      </c>
      <c r="AC3444" s="35" t="str">
        <f>+IF(Tabla1[[#This Row],[STK]]="no","Sin STK", "STK disponible")</f>
        <v>STK disponible</v>
      </c>
      <c r="AD3444" s="35">
        <f>+I3444*J3444</f>
        <v>0</v>
      </c>
      <c r="AE3444" s="35">
        <f>+I3444*K3444</f>
        <v>0</v>
      </c>
      <c r="AF3444" s="36">
        <f>IF(Tabla1[[#This Row],[ref pack]]=1,Tabla1[[#This Row],[Pedido]],LCM(Tabla1[[#This Row],[MC VIEJO]],Tabla1[[#This Row],[Pedido]]))</f>
        <v>1</v>
      </c>
      <c r="AG3444" s="36">
        <f>+VLOOKUP(Tabla1[[#This Row],[Artículo]],'.'!$B$2:$D$11481,3,)</f>
        <v>1</v>
      </c>
      <c r="AH3444" s="37" t="str">
        <f>+IFERROR(SEARCH("pack",Tabla1[[#This Row],[PACK]]),"")</f>
        <v/>
      </c>
    </row>
    <row r="3445" spans="1:34" ht="24" customHeight="1" x14ac:dyDescent="0.2">
      <c r="A3445" s="50" t="s">
        <v>6443</v>
      </c>
      <c r="B3445" s="60" t="s">
        <v>6564</v>
      </c>
      <c r="C3445" s="61" t="s">
        <v>6565</v>
      </c>
      <c r="D3445" s="52" t="s">
        <v>9841</v>
      </c>
      <c r="E3445" s="53">
        <v>28563.81</v>
      </c>
      <c r="F3445" s="23" t="str">
        <f>+IFERROR(VLOOKUP(Tabla1[[#This Row],[Artículo]],'..'!$B$2:$D$569000,3,),"")</f>
        <v/>
      </c>
      <c r="G3445" s="24" t="str">
        <f>IF(H3445=AF3445,"", "Error MC")</f>
        <v>Error MC</v>
      </c>
      <c r="H3445" s="62"/>
      <c r="I3445" s="54">
        <f>+Tabla1[[#This Row],[MC]]*Tabla1[[#This Row],[Pedido]]*Tabla1[[#This Row],[PVC ]]</f>
        <v>0</v>
      </c>
      <c r="J3445" s="26">
        <v>0.21</v>
      </c>
      <c r="K3445" s="63"/>
      <c r="L3445" s="28" t="s">
        <v>17</v>
      </c>
      <c r="M3445" s="53">
        <v>50115.199000000001</v>
      </c>
      <c r="N3445" s="64" t="str">
        <f>+IF(Tabla1[[#This Row],[F PMPI]]="SÍ","No","Sí")</f>
        <v>Sí</v>
      </c>
      <c r="O3445" s="65">
        <f>+Tabla1[[#This Row],[PVL]]*1.055</f>
        <v>52871.534944999999</v>
      </c>
      <c r="P3445" s="65">
        <f>+Tabla1[[#This Row],[PVL]]*1.43</f>
        <v>71664.734570000001</v>
      </c>
      <c r="Q3445" s="66" t="str">
        <f>+HYPERLINK(Tabla1[[#This Row],[PAG]])</f>
        <v>https://todomusica.com.ar/cables-plug/1820-ic20.html</v>
      </c>
      <c r="R3445" s="67"/>
      <c r="S3445" s="68"/>
      <c r="T3445" s="69"/>
      <c r="U3445" s="69"/>
      <c r="V3445" s="69"/>
      <c r="W3445" s="69"/>
      <c r="X3445" s="69"/>
      <c r="Y3445" s="35"/>
      <c r="Z3445" s="35" t="s">
        <v>27057</v>
      </c>
      <c r="AA3445" s="36">
        <v>1</v>
      </c>
      <c r="AB3445" s="35" t="s">
        <v>27</v>
      </c>
      <c r="AC3445" s="35" t="str">
        <f>+IF(Tabla1[[#This Row],[STK]]="no","Sin STK", "STK disponible")</f>
        <v>STK disponible</v>
      </c>
      <c r="AD3445" s="35">
        <f>+I3445*J3445</f>
        <v>0</v>
      </c>
      <c r="AE3445" s="35">
        <f>+I3445*K3445</f>
        <v>0</v>
      </c>
      <c r="AF3445" s="36">
        <f>IF(Tabla1[[#This Row],[ref pack]]=1,Tabla1[[#This Row],[Pedido]],LCM(Tabla1[[#This Row],[MC VIEJO]],Tabla1[[#This Row],[Pedido]]))</f>
        <v>1</v>
      </c>
      <c r="AG3445" s="36">
        <f>+VLOOKUP(Tabla1[[#This Row],[Artículo]],'.'!$B$2:$D$11481,3,)</f>
        <v>1</v>
      </c>
      <c r="AH3445" s="37" t="str">
        <f>+IFERROR(SEARCH("pack",Tabla1[[#This Row],[PACK]]),"")</f>
        <v/>
      </c>
    </row>
    <row r="3446" spans="1:34" ht="24" customHeight="1" x14ac:dyDescent="0.2">
      <c r="A3446" s="50" t="s">
        <v>6443</v>
      </c>
      <c r="B3446" s="60" t="s">
        <v>6566</v>
      </c>
      <c r="C3446" s="61" t="s">
        <v>6567</v>
      </c>
      <c r="D3446" s="52" t="s">
        <v>9841</v>
      </c>
      <c r="E3446" s="53">
        <v>135683.99</v>
      </c>
      <c r="F3446" s="23" t="str">
        <f>+IFERROR(VLOOKUP(Tabla1[[#This Row],[Artículo]],'..'!$B$2:$D$569000,3,),"")</f>
        <v/>
      </c>
      <c r="G3446" s="24" t="str">
        <f>IF(H3446=AF3446,"", "Error MC")</f>
        <v>Error MC</v>
      </c>
      <c r="H3446" s="62"/>
      <c r="I3446" s="54">
        <f>+Tabla1[[#This Row],[MC]]*Tabla1[[#This Row],[Pedido]]*Tabla1[[#This Row],[PVC ]]</f>
        <v>0</v>
      </c>
      <c r="J3446" s="26">
        <v>0.21</v>
      </c>
      <c r="K3446" s="63"/>
      <c r="L3446" s="28" t="s">
        <v>17</v>
      </c>
      <c r="M3446" s="53">
        <v>238057.56599999999</v>
      </c>
      <c r="N3446" s="64" t="str">
        <f>+IF(Tabla1[[#This Row],[F PMPI]]="SÍ","No","Sí")</f>
        <v>Sí</v>
      </c>
      <c r="O3446" s="65">
        <f>+Tabla1[[#This Row],[PVL]]*1.055</f>
        <v>251150.73212999999</v>
      </c>
      <c r="P3446" s="65">
        <f>+Tabla1[[#This Row],[PVL]]*1.43</f>
        <v>340422.31938</v>
      </c>
      <c r="Q3446" s="66" t="str">
        <f>+HYPERLINK(Tabla1[[#This Row],[PAG]])</f>
        <v>https://todomusica.com.ar/controladores/3013-kc49.html</v>
      </c>
      <c r="R3446" s="67"/>
      <c r="S3446" s="68"/>
      <c r="T3446" s="69"/>
      <c r="U3446" s="69"/>
      <c r="V3446" s="69"/>
      <c r="W3446" s="69"/>
      <c r="X3446" s="69"/>
      <c r="Y3446" s="35"/>
      <c r="Z3446" s="35" t="s">
        <v>27058</v>
      </c>
      <c r="AA3446" s="36">
        <v>1</v>
      </c>
      <c r="AB3446" s="35" t="s">
        <v>27</v>
      </c>
      <c r="AC3446" s="35" t="str">
        <f>+IF(Tabla1[[#This Row],[STK]]="no","Sin STK", "STK disponible")</f>
        <v>STK disponible</v>
      </c>
      <c r="AD3446" s="35">
        <f>+I3446*J3446</f>
        <v>0</v>
      </c>
      <c r="AE3446" s="35">
        <f>+I3446*K3446</f>
        <v>0</v>
      </c>
      <c r="AF3446" s="36">
        <f>IF(Tabla1[[#This Row],[ref pack]]=1,Tabla1[[#This Row],[Pedido]],LCM(Tabla1[[#This Row],[MC VIEJO]],Tabla1[[#This Row],[Pedido]]))</f>
        <v>1</v>
      </c>
      <c r="AG3446" s="36">
        <f>+VLOOKUP(Tabla1[[#This Row],[Artículo]],'.'!$B$2:$D$11481,3,)</f>
        <v>1</v>
      </c>
      <c r="AH3446" s="37" t="str">
        <f>+IFERROR(SEARCH("pack",Tabla1[[#This Row],[PACK]]),"")</f>
        <v/>
      </c>
    </row>
    <row r="3447" spans="1:34" ht="24" customHeight="1" x14ac:dyDescent="0.2">
      <c r="A3447" s="50" t="s">
        <v>6443</v>
      </c>
      <c r="B3447" s="60" t="s">
        <v>6568</v>
      </c>
      <c r="C3447" s="61" t="s">
        <v>6569</v>
      </c>
      <c r="D3447" s="52" t="s">
        <v>9841</v>
      </c>
      <c r="E3447" s="53">
        <v>191393.88</v>
      </c>
      <c r="F3447" s="23" t="str">
        <f>+IFERROR(VLOOKUP(Tabla1[[#This Row],[Artículo]],'..'!$B$2:$D$569000,3,),"")</f>
        <v/>
      </c>
      <c r="G3447" s="24" t="str">
        <f>IF(H3447=AF3447,"", "Error MC")</f>
        <v>Error MC</v>
      </c>
      <c r="H3447" s="62"/>
      <c r="I3447" s="54">
        <f>+Tabla1[[#This Row],[MC]]*Tabla1[[#This Row],[Pedido]]*Tabla1[[#This Row],[PVC ]]</f>
        <v>0</v>
      </c>
      <c r="J3447" s="26">
        <v>0.21</v>
      </c>
      <c r="K3447" s="63"/>
      <c r="L3447" s="28" t="s">
        <v>17</v>
      </c>
      <c r="M3447" s="53">
        <v>335800.56699999998</v>
      </c>
      <c r="N3447" s="64" t="str">
        <f>+IF(Tabla1[[#This Row],[F PMPI]]="SÍ","No","Sí")</f>
        <v>Sí</v>
      </c>
      <c r="O3447" s="65">
        <f>+Tabla1[[#This Row],[PVL]]*1.055</f>
        <v>354269.59818499995</v>
      </c>
      <c r="P3447" s="65">
        <f>+Tabla1[[#This Row],[PVL]]*1.43</f>
        <v>480194.81080999994</v>
      </c>
      <c r="Q3447" s="66" t="str">
        <f>+HYPERLINK(Tabla1[[#This Row],[PAG]])</f>
        <v>https://todomusica.com.ar/controladores/2675-kc61.html</v>
      </c>
      <c r="R3447" s="67"/>
      <c r="S3447" s="68"/>
      <c r="T3447" s="69"/>
      <c r="U3447" s="69"/>
      <c r="V3447" s="69"/>
      <c r="W3447" s="69"/>
      <c r="X3447" s="69"/>
      <c r="Y3447" s="35"/>
      <c r="Z3447" s="35" t="s">
        <v>27059</v>
      </c>
      <c r="AA3447" s="36">
        <v>1</v>
      </c>
      <c r="AB3447" s="35" t="s">
        <v>27</v>
      </c>
      <c r="AC3447" s="35" t="str">
        <f>+IF(Tabla1[[#This Row],[STK]]="no","Sin STK", "STK disponible")</f>
        <v>STK disponible</v>
      </c>
      <c r="AD3447" s="35">
        <f>+I3447*J3447</f>
        <v>0</v>
      </c>
      <c r="AE3447" s="35">
        <f>+I3447*K3447</f>
        <v>0</v>
      </c>
      <c r="AF3447" s="36">
        <f>IF(Tabla1[[#This Row],[ref pack]]=1,Tabla1[[#This Row],[Pedido]],LCM(Tabla1[[#This Row],[MC VIEJO]],Tabla1[[#This Row],[Pedido]]))</f>
        <v>1</v>
      </c>
      <c r="AG3447" s="36">
        <f>+VLOOKUP(Tabla1[[#This Row],[Artículo]],'.'!$B$2:$D$11481,3,)</f>
        <v>1</v>
      </c>
      <c r="AH3447" s="37" t="str">
        <f>+IFERROR(SEARCH("pack",Tabla1[[#This Row],[PACK]]),"")</f>
        <v/>
      </c>
    </row>
    <row r="3448" spans="1:34" ht="24" customHeight="1" x14ac:dyDescent="0.2">
      <c r="A3448" s="50" t="s">
        <v>6443</v>
      </c>
      <c r="B3448" s="60" t="s">
        <v>24096</v>
      </c>
      <c r="C3448" s="61" t="s">
        <v>24097</v>
      </c>
      <c r="D3448" s="52" t="s">
        <v>27</v>
      </c>
      <c r="E3448" s="53">
        <v>59547.51</v>
      </c>
      <c r="F3448" s="23" t="str">
        <f>+IFERROR(VLOOKUP(Tabla1[[#This Row],[Artículo]],'..'!$B$2:$D$569000,3,),"")</f>
        <v/>
      </c>
      <c r="G3448" s="24" t="e">
        <f>IF(H3448=AF3448,"", "Error MC")</f>
        <v>#N/A</v>
      </c>
      <c r="H3448" s="62"/>
      <c r="I3448" s="54">
        <f>+Tabla1[[#This Row],[MC]]*Tabla1[[#This Row],[Pedido]]*Tabla1[[#This Row],[PVC ]]</f>
        <v>0</v>
      </c>
      <c r="J3448" s="26">
        <v>0.21</v>
      </c>
      <c r="K3448" s="63"/>
      <c r="L3448" s="28" t="s">
        <v>17</v>
      </c>
      <c r="M3448" s="53">
        <v>104476.107</v>
      </c>
      <c r="N3448" s="64" t="str">
        <f>+IF(Tabla1[[#This Row],[F PMPI]]="SÍ","No","Sí")</f>
        <v>No</v>
      </c>
      <c r="O3448" s="65">
        <f>+Tabla1[[#This Row],[PVL]]*1.055</f>
        <v>110222.292885</v>
      </c>
      <c r="P3448" s="65">
        <f>+Tabla1[[#This Row],[PVL]]*1.43</f>
        <v>149400.83301</v>
      </c>
      <c r="Q3448" s="66" t="str">
        <f>+HYPERLINK(Tabla1[[#This Row],[PAG]])</f>
        <v>https://todomusica.com.ar/productos-sin-categorias-de-netsuite/2159-kgrmd13.html</v>
      </c>
      <c r="R3448" s="67"/>
      <c r="S3448" s="68"/>
      <c r="T3448" s="69"/>
      <c r="U3448" s="69"/>
      <c r="V3448" s="69"/>
      <c r="W3448" s="69"/>
      <c r="X3448" s="69"/>
      <c r="Y3448" s="35"/>
      <c r="Z3448" s="35" t="s">
        <v>27060</v>
      </c>
      <c r="AA3448" s="36">
        <v>1</v>
      </c>
      <c r="AB3448" s="35" t="s">
        <v>9849</v>
      </c>
      <c r="AC3448" s="35" t="str">
        <f>+IF(Tabla1[[#This Row],[STK]]="no","Sin STK", "STK disponible")</f>
        <v>Sin STK</v>
      </c>
      <c r="AD3448" s="35">
        <f>+I3448*J3448</f>
        <v>0</v>
      </c>
      <c r="AE3448" s="35">
        <f>+I3448*K3448</f>
        <v>0</v>
      </c>
      <c r="AF3448" s="36" t="e">
        <f>IF(Tabla1[[#This Row],[ref pack]]=1,Tabla1[[#This Row],[Pedido]],LCM(Tabla1[[#This Row],[MC VIEJO]],Tabla1[[#This Row],[Pedido]]))</f>
        <v>#N/A</v>
      </c>
      <c r="AG3448" s="36" t="e">
        <f>+VLOOKUP(Tabla1[[#This Row],[Artículo]],'.'!$B$2:$D$11481,3,)</f>
        <v>#N/A</v>
      </c>
      <c r="AH3448" s="37" t="str">
        <f>+IFERROR(SEARCH("pack",Tabla1[[#This Row],[PACK]]),"")</f>
        <v/>
      </c>
    </row>
    <row r="3449" spans="1:34" ht="24" customHeight="1" x14ac:dyDescent="0.2">
      <c r="A3449" s="50" t="s">
        <v>6443</v>
      </c>
      <c r="B3449" s="60" t="s">
        <v>6570</v>
      </c>
      <c r="C3449" s="61" t="s">
        <v>6571</v>
      </c>
      <c r="D3449" s="52" t="s">
        <v>9841</v>
      </c>
      <c r="E3449" s="53">
        <v>282779.59000000003</v>
      </c>
      <c r="F3449" s="23" t="str">
        <f>+IFERROR(VLOOKUP(Tabla1[[#This Row],[Artículo]],'..'!$B$2:$D$569000,3,),"")</f>
        <v/>
      </c>
      <c r="G3449" s="24" t="str">
        <f>IF(H3449=AF3449,"", "Error MC")</f>
        <v>Error MC</v>
      </c>
      <c r="H3449" s="62"/>
      <c r="I3449" s="54">
        <f>+Tabla1[[#This Row],[MC]]*Tabla1[[#This Row],[Pedido]]*Tabla1[[#This Row],[PVC ]]</f>
        <v>0</v>
      </c>
      <c r="J3449" s="26">
        <v>0.21</v>
      </c>
      <c r="K3449" s="63"/>
      <c r="L3449" s="28" t="s">
        <v>17</v>
      </c>
      <c r="M3449" s="53">
        <v>496136.79599999997</v>
      </c>
      <c r="N3449" s="64" t="str">
        <f>+IF(Tabla1[[#This Row],[F PMPI]]="SÍ","No","Sí")</f>
        <v>Sí</v>
      </c>
      <c r="O3449" s="65">
        <f>+Tabla1[[#This Row],[PVL]]*1.055</f>
        <v>523424.31977999996</v>
      </c>
      <c r="P3449" s="65">
        <f>+Tabla1[[#This Row],[PVL]]*1.43</f>
        <v>709475.61827999994</v>
      </c>
      <c r="Q3449" s="66" t="str">
        <f>+HYPERLINK(Tabla1[[#This Row],[PAG]])</f>
        <v>https://todomusica.com.ar/controladores/3073-kgr49.html</v>
      </c>
      <c r="R3449" s="67"/>
      <c r="S3449" s="68"/>
      <c r="T3449" s="69"/>
      <c r="U3449" s="69"/>
      <c r="V3449" s="69"/>
      <c r="W3449" s="69"/>
      <c r="X3449" s="69"/>
      <c r="Y3449" s="35"/>
      <c r="Z3449" s="35" t="s">
        <v>27061</v>
      </c>
      <c r="AA3449" s="36">
        <v>1</v>
      </c>
      <c r="AB3449" s="35" t="s">
        <v>27</v>
      </c>
      <c r="AC3449" s="35" t="str">
        <f>+IF(Tabla1[[#This Row],[STK]]="no","Sin STK", "STK disponible")</f>
        <v>STK disponible</v>
      </c>
      <c r="AD3449" s="35">
        <f>+I3449*J3449</f>
        <v>0</v>
      </c>
      <c r="AE3449" s="35">
        <f>+I3449*K3449</f>
        <v>0</v>
      </c>
      <c r="AF3449" s="36">
        <f>IF(Tabla1[[#This Row],[ref pack]]=1,Tabla1[[#This Row],[Pedido]],LCM(Tabla1[[#This Row],[MC VIEJO]],Tabla1[[#This Row],[Pedido]]))</f>
        <v>1</v>
      </c>
      <c r="AG3449" s="36">
        <f>+VLOOKUP(Tabla1[[#This Row],[Artículo]],'.'!$B$2:$D$11481,3,)</f>
        <v>1</v>
      </c>
      <c r="AH3449" s="37" t="str">
        <f>+IFERROR(SEARCH("pack",Tabla1[[#This Row],[PACK]]),"")</f>
        <v/>
      </c>
    </row>
    <row r="3450" spans="1:34" ht="24" customHeight="1" x14ac:dyDescent="0.2">
      <c r="A3450" s="50" t="s">
        <v>6443</v>
      </c>
      <c r="B3450" s="60" t="s">
        <v>6572</v>
      </c>
      <c r="C3450" s="61" t="s">
        <v>6573</v>
      </c>
      <c r="D3450" s="52" t="s">
        <v>9841</v>
      </c>
      <c r="E3450" s="53">
        <v>67214.52</v>
      </c>
      <c r="F3450" s="23" t="str">
        <f>+IFERROR(VLOOKUP(Tabla1[[#This Row],[Artículo]],'..'!$B$2:$D$569000,3,),"")</f>
        <v/>
      </c>
      <c r="G3450" s="24" t="str">
        <f>IF(H3450=AF3450,"", "Error MC")</f>
        <v>Error MC</v>
      </c>
      <c r="H3450" s="62"/>
      <c r="I3450" s="54">
        <f>+Tabla1[[#This Row],[MC]]*Tabla1[[#This Row],[Pedido]]*Tabla1[[#This Row],[PVC ]]</f>
        <v>0</v>
      </c>
      <c r="J3450" s="26">
        <v>0.21</v>
      </c>
      <c r="K3450" s="63"/>
      <c r="L3450" s="28" t="s">
        <v>17</v>
      </c>
      <c r="M3450" s="53">
        <v>117927.871</v>
      </c>
      <c r="N3450" s="64" t="str">
        <f>+IF(Tabla1[[#This Row],[F PMPI]]="SÍ","No","Sí")</f>
        <v>Sí</v>
      </c>
      <c r="O3450" s="65">
        <f>+Tabla1[[#This Row],[PVL]]*1.055</f>
        <v>124413.90390499998</v>
      </c>
      <c r="P3450" s="65">
        <f>+Tabla1[[#This Row],[PVL]]*1.43</f>
        <v>168636.85553</v>
      </c>
      <c r="Q3450" s="66" t="str">
        <f>+HYPERLINK(Tabla1[[#This Row],[PAG]])</f>
        <v/>
      </c>
      <c r="R3450" s="67"/>
      <c r="S3450" s="68"/>
      <c r="T3450" s="69"/>
      <c r="U3450" s="69"/>
      <c r="V3450" s="69"/>
      <c r="W3450" s="69"/>
      <c r="X3450" s="69"/>
      <c r="Y3450" s="35"/>
      <c r="Z3450" s="35" t="s">
        <v>65</v>
      </c>
      <c r="AA3450" s="36">
        <v>1</v>
      </c>
      <c r="AB3450" s="35" t="s">
        <v>27</v>
      </c>
      <c r="AC3450" s="35" t="str">
        <f>+IF(Tabla1[[#This Row],[STK]]="no","Sin STK", "STK disponible")</f>
        <v>STK disponible</v>
      </c>
      <c r="AD3450" s="35">
        <f>+I3450*J3450</f>
        <v>0</v>
      </c>
      <c r="AE3450" s="35">
        <f>+I3450*K3450</f>
        <v>0</v>
      </c>
      <c r="AF3450" s="36">
        <f>IF(Tabla1[[#This Row],[ref pack]]=1,Tabla1[[#This Row],[Pedido]],LCM(Tabla1[[#This Row],[MC VIEJO]],Tabla1[[#This Row],[Pedido]]))</f>
        <v>1</v>
      </c>
      <c r="AG3450" s="36">
        <f>+VLOOKUP(Tabla1[[#This Row],[Artículo]],'.'!$B$2:$D$11481,3,)</f>
        <v>1</v>
      </c>
      <c r="AH3450" s="37" t="str">
        <f>+IFERROR(SEARCH("pack",Tabla1[[#This Row],[PACK]]),"")</f>
        <v/>
      </c>
    </row>
    <row r="3451" spans="1:34" ht="24" customHeight="1" x14ac:dyDescent="0.2">
      <c r="A3451" s="50" t="s">
        <v>6443</v>
      </c>
      <c r="B3451" s="60" t="s">
        <v>6574</v>
      </c>
      <c r="C3451" s="61" t="s">
        <v>6575</v>
      </c>
      <c r="D3451" s="52" t="s">
        <v>9841</v>
      </c>
      <c r="E3451" s="53">
        <v>5531.47</v>
      </c>
      <c r="F3451" s="23" t="str">
        <f>+IFERROR(VLOOKUP(Tabla1[[#This Row],[Artículo]],'..'!$B$2:$D$569000,3,),"")</f>
        <v/>
      </c>
      <c r="G3451" s="24" t="str">
        <f>IF(H3451=AF3451,"", "Error MC")</f>
        <v>Error MC</v>
      </c>
      <c r="H3451" s="62"/>
      <c r="I3451" s="54">
        <f>+Tabla1[[#This Row],[MC]]*Tabla1[[#This Row],[Pedido]]*Tabla1[[#This Row],[PVC ]]</f>
        <v>0</v>
      </c>
      <c r="J3451" s="26">
        <v>0.21</v>
      </c>
      <c r="K3451" s="63"/>
      <c r="L3451" s="28" t="s">
        <v>17</v>
      </c>
      <c r="M3451" s="53">
        <v>9704.9619999999995</v>
      </c>
      <c r="N3451" s="64" t="str">
        <f>+IF(Tabla1[[#This Row],[F PMPI]]="SÍ","No","Sí")</f>
        <v>Sí</v>
      </c>
      <c r="O3451" s="65">
        <f>+Tabla1[[#This Row],[PVL]]*1.055</f>
        <v>10238.734909999999</v>
      </c>
      <c r="P3451" s="65">
        <f>+Tabla1[[#This Row],[PVL]]*1.43</f>
        <v>13878.095659999999</v>
      </c>
      <c r="Q3451" s="66" t="str">
        <f>+HYPERLINK(Tabla1[[#This Row],[PAG]])</f>
        <v>https://todomusica.com.ar/varios/8841-lm8.html</v>
      </c>
      <c r="R3451" s="67"/>
      <c r="S3451" s="68"/>
      <c r="T3451" s="69"/>
      <c r="U3451" s="69"/>
      <c r="V3451" s="69"/>
      <c r="W3451" s="69"/>
      <c r="X3451" s="69"/>
      <c r="Y3451" s="35"/>
      <c r="Z3451" s="35" t="s">
        <v>27062</v>
      </c>
      <c r="AA3451" s="36">
        <v>1</v>
      </c>
      <c r="AB3451" s="35" t="s">
        <v>27</v>
      </c>
      <c r="AC3451" s="35" t="str">
        <f>+IF(Tabla1[[#This Row],[STK]]="no","Sin STK", "STK disponible")</f>
        <v>STK disponible</v>
      </c>
      <c r="AD3451" s="35">
        <f>+I3451*J3451</f>
        <v>0</v>
      </c>
      <c r="AE3451" s="35">
        <f>+I3451*K3451</f>
        <v>0</v>
      </c>
      <c r="AF3451" s="36">
        <f>IF(Tabla1[[#This Row],[ref pack]]=1,Tabla1[[#This Row],[Pedido]],LCM(Tabla1[[#This Row],[MC VIEJO]],Tabla1[[#This Row],[Pedido]]))</f>
        <v>1</v>
      </c>
      <c r="AG3451" s="36">
        <f>+VLOOKUP(Tabla1[[#This Row],[Artículo]],'.'!$B$2:$D$11481,3,)</f>
        <v>1</v>
      </c>
      <c r="AH3451" s="37" t="str">
        <f>+IFERROR(SEARCH("pack",Tabla1[[#This Row],[PACK]]),"")</f>
        <v/>
      </c>
    </row>
    <row r="3452" spans="1:34" ht="24" customHeight="1" x14ac:dyDescent="0.2">
      <c r="A3452" s="50" t="s">
        <v>6443</v>
      </c>
      <c r="B3452" s="60" t="s">
        <v>6576</v>
      </c>
      <c r="C3452" s="61" t="s">
        <v>6577</v>
      </c>
      <c r="D3452" s="52" t="s">
        <v>9841</v>
      </c>
      <c r="E3452" s="53">
        <v>48551.51</v>
      </c>
      <c r="F3452" s="23" t="str">
        <f>+IFERROR(VLOOKUP(Tabla1[[#This Row],[Artículo]],'..'!$B$2:$D$569000,3,),"")</f>
        <v/>
      </c>
      <c r="G3452" s="24" t="str">
        <f>IF(H3452=AF3452,"", "Error MC")</f>
        <v>Error MC</v>
      </c>
      <c r="H3452" s="62"/>
      <c r="I3452" s="54">
        <f>+Tabla1[[#This Row],[MC]]*Tabla1[[#This Row],[Pedido]]*Tabla1[[#This Row],[PVC ]]</f>
        <v>0</v>
      </c>
      <c r="J3452" s="26">
        <v>0.21</v>
      </c>
      <c r="K3452" s="63"/>
      <c r="L3452" s="28" t="s">
        <v>17</v>
      </c>
      <c r="M3452" s="53">
        <v>85183.625</v>
      </c>
      <c r="N3452" s="64" t="str">
        <f>+IF(Tabla1[[#This Row],[F PMPI]]="SÍ","No","Sí")</f>
        <v>Sí</v>
      </c>
      <c r="O3452" s="65">
        <f>+Tabla1[[#This Row],[PVL]]*1.055</f>
        <v>89868.724374999991</v>
      </c>
      <c r="P3452" s="65">
        <f>+Tabla1[[#This Row],[PVL]]*1.43</f>
        <v>121812.58374999999</v>
      </c>
      <c r="Q3452" s="66" t="str">
        <f>+HYPERLINK(Tabla1[[#This Row],[PAG]])</f>
        <v>https://todomusica.com.ar/soporte-de-bafles/3280-ls2.html</v>
      </c>
      <c r="R3452" s="67"/>
      <c r="S3452" s="68"/>
      <c r="T3452" s="69"/>
      <c r="U3452" s="69"/>
      <c r="V3452" s="69"/>
      <c r="W3452" s="69"/>
      <c r="X3452" s="69"/>
      <c r="Y3452" s="35"/>
      <c r="Z3452" s="35" t="s">
        <v>27063</v>
      </c>
      <c r="AA3452" s="36">
        <v>1</v>
      </c>
      <c r="AB3452" s="35" t="s">
        <v>27</v>
      </c>
      <c r="AC3452" s="35" t="str">
        <f>+IF(Tabla1[[#This Row],[STK]]="no","Sin STK", "STK disponible")</f>
        <v>STK disponible</v>
      </c>
      <c r="AD3452" s="35">
        <f>+I3452*J3452</f>
        <v>0</v>
      </c>
      <c r="AE3452" s="35">
        <f>+I3452*K3452</f>
        <v>0</v>
      </c>
      <c r="AF3452" s="36">
        <f>IF(Tabla1[[#This Row],[ref pack]]=1,Tabla1[[#This Row],[Pedido]],LCM(Tabla1[[#This Row],[MC VIEJO]],Tabla1[[#This Row],[Pedido]]))</f>
        <v>1</v>
      </c>
      <c r="AG3452" s="36">
        <f>+VLOOKUP(Tabla1[[#This Row],[Artículo]],'.'!$B$2:$D$11481,3,)</f>
        <v>1</v>
      </c>
      <c r="AH3452" s="37" t="str">
        <f>+IFERROR(SEARCH("pack",Tabla1[[#This Row],[PACK]]),"")</f>
        <v/>
      </c>
    </row>
    <row r="3453" spans="1:34" ht="24" customHeight="1" x14ac:dyDescent="0.2">
      <c r="A3453" s="50" t="s">
        <v>6443</v>
      </c>
      <c r="B3453" s="60" t="s">
        <v>6578</v>
      </c>
      <c r="C3453" s="61" t="s">
        <v>6579</v>
      </c>
      <c r="D3453" s="52" t="s">
        <v>9841</v>
      </c>
      <c r="E3453" s="53">
        <v>61404.12</v>
      </c>
      <c r="F3453" s="23" t="str">
        <f>+IFERROR(VLOOKUP(Tabla1[[#This Row],[Artículo]],'..'!$B$2:$D$569000,3,),"")</f>
        <v/>
      </c>
      <c r="G3453" s="24" t="str">
        <f>IF(H3453=AF3453,"", "Error MC")</f>
        <v>Error MC</v>
      </c>
      <c r="H3453" s="62"/>
      <c r="I3453" s="54">
        <f>+Tabla1[[#This Row],[MC]]*Tabla1[[#This Row],[Pedido]]*Tabla1[[#This Row],[PVC ]]</f>
        <v>0</v>
      </c>
      <c r="J3453" s="26">
        <v>0.21</v>
      </c>
      <c r="K3453" s="63"/>
      <c r="L3453" s="28" t="s">
        <v>17</v>
      </c>
      <c r="M3453" s="53">
        <v>107733.524</v>
      </c>
      <c r="N3453" s="64" t="str">
        <f>+IF(Tabla1[[#This Row],[F PMPI]]="SÍ","No","Sí")</f>
        <v>Sí</v>
      </c>
      <c r="O3453" s="65">
        <f>+Tabla1[[#This Row],[PVL]]*1.055</f>
        <v>113658.86782</v>
      </c>
      <c r="P3453" s="65">
        <f>+Tabla1[[#This Row],[PVL]]*1.43</f>
        <v>154058.93932</v>
      </c>
      <c r="Q3453" s="66" t="str">
        <f>+HYPERLINK(Tabla1[[#This Row],[PAG]])</f>
        <v>https://todomusica.com.ar/soporte-de-bafles/7587-ls50p-lightweight-speaker-stands-pair.html</v>
      </c>
      <c r="R3453" s="67"/>
      <c r="S3453" s="68"/>
      <c r="T3453" s="69"/>
      <c r="U3453" s="69"/>
      <c r="V3453" s="69"/>
      <c r="W3453" s="69"/>
      <c r="X3453" s="69"/>
      <c r="Y3453" s="35"/>
      <c r="Z3453" s="35" t="s">
        <v>27064</v>
      </c>
      <c r="AA3453" s="36">
        <v>1</v>
      </c>
      <c r="AB3453" s="35" t="s">
        <v>27</v>
      </c>
      <c r="AC3453" s="35" t="str">
        <f>+IF(Tabla1[[#This Row],[STK]]="no","Sin STK", "STK disponible")</f>
        <v>STK disponible</v>
      </c>
      <c r="AD3453" s="35">
        <f>+I3453*J3453</f>
        <v>0</v>
      </c>
      <c r="AE3453" s="35">
        <f>+I3453*K3453</f>
        <v>0</v>
      </c>
      <c r="AF3453" s="36">
        <f>IF(Tabla1[[#This Row],[ref pack]]=1,Tabla1[[#This Row],[Pedido]],LCM(Tabla1[[#This Row],[MC VIEJO]],Tabla1[[#This Row],[Pedido]]))</f>
        <v>1</v>
      </c>
      <c r="AG3453" s="36">
        <f>+VLOOKUP(Tabla1[[#This Row],[Artículo]],'.'!$B$2:$D$11481,3,)</f>
        <v>1</v>
      </c>
      <c r="AH3453" s="37" t="str">
        <f>+IFERROR(SEARCH("pack",Tabla1[[#This Row],[PACK]]),"")</f>
        <v/>
      </c>
    </row>
    <row r="3454" spans="1:34" ht="24" customHeight="1" x14ac:dyDescent="0.2">
      <c r="A3454" s="50" t="s">
        <v>6443</v>
      </c>
      <c r="B3454" s="60" t="s">
        <v>6580</v>
      </c>
      <c r="C3454" s="61" t="s">
        <v>6581</v>
      </c>
      <c r="D3454" s="52" t="s">
        <v>9841</v>
      </c>
      <c r="E3454" s="53">
        <v>40998.050000000003</v>
      </c>
      <c r="F3454" s="23" t="str">
        <f>+IFERROR(VLOOKUP(Tabla1[[#This Row],[Artículo]],'..'!$B$2:$D$569000,3,),"")</f>
        <v/>
      </c>
      <c r="G3454" s="24" t="str">
        <f>IF(H3454=AF3454,"", "Error MC")</f>
        <v>Error MC</v>
      </c>
      <c r="H3454" s="62"/>
      <c r="I3454" s="54">
        <f>+Tabla1[[#This Row],[MC]]*Tabla1[[#This Row],[Pedido]]*Tabla1[[#This Row],[PVC ]]</f>
        <v>0</v>
      </c>
      <c r="J3454" s="26">
        <v>0.21</v>
      </c>
      <c r="K3454" s="63"/>
      <c r="L3454" s="28" t="s">
        <v>17</v>
      </c>
      <c r="M3454" s="53">
        <v>71931.076000000001</v>
      </c>
      <c r="N3454" s="64" t="str">
        <f>+IF(Tabla1[[#This Row],[F PMPI]]="SÍ","No","Sí")</f>
        <v>Sí</v>
      </c>
      <c r="O3454" s="65">
        <f>+Tabla1[[#This Row],[PVL]]*1.055</f>
        <v>75887.285179999992</v>
      </c>
      <c r="P3454" s="65">
        <f>+Tabla1[[#This Row],[PVL]]*1.43</f>
        <v>102861.43867999999</v>
      </c>
      <c r="Q3454" s="66" t="str">
        <f>+HYPERLINK(Tabla1[[#This Row],[PAG]])</f>
        <v/>
      </c>
      <c r="R3454" s="67"/>
      <c r="S3454" s="68"/>
      <c r="T3454" s="69"/>
      <c r="U3454" s="69"/>
      <c r="V3454" s="69"/>
      <c r="W3454" s="69"/>
      <c r="X3454" s="69"/>
      <c r="Y3454" s="35"/>
      <c r="Z3454" s="35" t="s">
        <v>65</v>
      </c>
      <c r="AA3454" s="36">
        <v>1</v>
      </c>
      <c r="AB3454" s="35" t="s">
        <v>27</v>
      </c>
      <c r="AC3454" s="35" t="str">
        <f>+IF(Tabla1[[#This Row],[STK]]="no","Sin STK", "STK disponible")</f>
        <v>STK disponible</v>
      </c>
      <c r="AD3454" s="35">
        <f>+I3454*J3454</f>
        <v>0</v>
      </c>
      <c r="AE3454" s="35">
        <f>+I3454*K3454</f>
        <v>0</v>
      </c>
      <c r="AF3454" s="36">
        <f>IF(Tabla1[[#This Row],[ref pack]]=1,Tabla1[[#This Row],[Pedido]],LCM(Tabla1[[#This Row],[MC VIEJO]],Tabla1[[#This Row],[Pedido]]))</f>
        <v>1</v>
      </c>
      <c r="AG3454" s="36">
        <f>+VLOOKUP(Tabla1[[#This Row],[Artículo]],'.'!$B$2:$D$11481,3,)</f>
        <v>1</v>
      </c>
      <c r="AH3454" s="37" t="str">
        <f>+IFERROR(SEARCH("pack",Tabla1[[#This Row],[PACK]]),"")</f>
        <v/>
      </c>
    </row>
    <row r="3455" spans="1:34" ht="24" customHeight="1" x14ac:dyDescent="0.2">
      <c r="A3455" s="50" t="s">
        <v>6443</v>
      </c>
      <c r="B3455" s="60" t="s">
        <v>6582</v>
      </c>
      <c r="C3455" s="61" t="s">
        <v>6583</v>
      </c>
      <c r="D3455" s="52" t="s">
        <v>9841</v>
      </c>
      <c r="E3455" s="53">
        <v>64425.53</v>
      </c>
      <c r="F3455" s="23" t="str">
        <f>+IFERROR(VLOOKUP(Tabla1[[#This Row],[Artículo]],'..'!$B$2:$D$569000,3,),"")</f>
        <v/>
      </c>
      <c r="G3455" s="24" t="str">
        <f>IF(H3455=AF3455,"", "Error MC")</f>
        <v>Error MC</v>
      </c>
      <c r="H3455" s="62"/>
      <c r="I3455" s="54">
        <f>+Tabla1[[#This Row],[MC]]*Tabla1[[#This Row],[Pedido]]*Tabla1[[#This Row],[PVC ]]</f>
        <v>0</v>
      </c>
      <c r="J3455" s="26">
        <v>0.21</v>
      </c>
      <c r="K3455" s="63"/>
      <c r="L3455" s="28" t="s">
        <v>17</v>
      </c>
      <c r="M3455" s="53">
        <v>113034.594</v>
      </c>
      <c r="N3455" s="64" t="str">
        <f>+IF(Tabla1[[#This Row],[F PMPI]]="SÍ","No","Sí")</f>
        <v>Sí</v>
      </c>
      <c r="O3455" s="65">
        <f>+Tabla1[[#This Row],[PVL]]*1.055</f>
        <v>119251.49666999999</v>
      </c>
      <c r="P3455" s="65">
        <f>+Tabla1[[#This Row],[PVL]]*1.43</f>
        <v>161639.46941999998</v>
      </c>
      <c r="Q3455" s="66" t="str">
        <f>+HYPERLINK(Tabla1[[#This Row],[PAG]])</f>
        <v>https://todomusica.com.ar/soporte-de-microfonos/7585-microphone-boom-arm-stand.html</v>
      </c>
      <c r="R3455" s="67"/>
      <c r="S3455" s="68"/>
      <c r="T3455" s="69"/>
      <c r="U3455" s="69"/>
      <c r="V3455" s="69"/>
      <c r="W3455" s="69"/>
      <c r="X3455" s="69"/>
      <c r="Y3455" s="35"/>
      <c r="Z3455" s="35" t="s">
        <v>27065</v>
      </c>
      <c r="AA3455" s="36">
        <v>1</v>
      </c>
      <c r="AB3455" s="35" t="s">
        <v>27</v>
      </c>
      <c r="AC3455" s="35" t="str">
        <f>+IF(Tabla1[[#This Row],[STK]]="no","Sin STK", "STK disponible")</f>
        <v>STK disponible</v>
      </c>
      <c r="AD3455" s="35">
        <f>+I3455*J3455</f>
        <v>0</v>
      </c>
      <c r="AE3455" s="35">
        <f>+I3455*K3455</f>
        <v>0</v>
      </c>
      <c r="AF3455" s="36">
        <f>IF(Tabla1[[#This Row],[ref pack]]=1,Tabla1[[#This Row],[Pedido]],LCM(Tabla1[[#This Row],[MC VIEJO]],Tabla1[[#This Row],[Pedido]]))</f>
        <v>1</v>
      </c>
      <c r="AG3455" s="36">
        <f>+VLOOKUP(Tabla1[[#This Row],[Artículo]],'.'!$B$2:$D$11481,3,)</f>
        <v>1</v>
      </c>
      <c r="AH3455" s="37" t="str">
        <f>+IFERROR(SEARCH("pack",Tabla1[[#This Row],[PACK]]),"")</f>
        <v/>
      </c>
    </row>
    <row r="3456" spans="1:34" ht="24" customHeight="1" x14ac:dyDescent="0.2">
      <c r="A3456" s="50" t="s">
        <v>6443</v>
      </c>
      <c r="B3456" s="60" t="s">
        <v>6584</v>
      </c>
      <c r="C3456" s="61" t="s">
        <v>6585</v>
      </c>
      <c r="D3456" s="52" t="s">
        <v>9842</v>
      </c>
      <c r="E3456" s="53">
        <v>78393.59</v>
      </c>
      <c r="F3456" s="23" t="str">
        <f>+IFERROR(VLOOKUP(Tabla1[[#This Row],[Artículo]],'..'!$B$2:$D$569000,3,),"")</f>
        <v/>
      </c>
      <c r="G3456" s="24" t="str">
        <f>IF(H3456=AF3456,"", "Error MC")</f>
        <v>Error MC</v>
      </c>
      <c r="H3456" s="62"/>
      <c r="I3456" s="54">
        <f>+Tabla1[[#This Row],[MC]]*Tabla1[[#This Row],[Pedido]]*Tabla1[[#This Row],[PVC ]]</f>
        <v>0</v>
      </c>
      <c r="J3456" s="26">
        <v>0.21</v>
      </c>
      <c r="K3456" s="63"/>
      <c r="L3456" s="28" t="s">
        <v>17</v>
      </c>
      <c r="M3456" s="53">
        <v>137541.55900000001</v>
      </c>
      <c r="N3456" s="64" t="str">
        <f>+IF(Tabla1[[#This Row],[F PMPI]]="SÍ","No","Sí")</f>
        <v>Sí</v>
      </c>
      <c r="O3456" s="65">
        <f>+Tabla1[[#This Row],[PVL]]*1.055</f>
        <v>145106.34474500001</v>
      </c>
      <c r="P3456" s="65">
        <f>+Tabla1[[#This Row],[PVL]]*1.43</f>
        <v>196684.42937</v>
      </c>
      <c r="Q3456" s="66" t="str">
        <f>+HYPERLINK(Tabla1[[#This Row],[PAG]])</f>
        <v>https://todomusica.com.ar/soporte-de-microfonos/7586-microphone-boom-arm-stand.html</v>
      </c>
      <c r="R3456" s="67"/>
      <c r="S3456" s="68"/>
      <c r="T3456" s="69"/>
      <c r="U3456" s="69"/>
      <c r="V3456" s="69"/>
      <c r="W3456" s="69"/>
      <c r="X3456" s="69"/>
      <c r="Y3456" s="35"/>
      <c r="Z3456" s="35" t="s">
        <v>27066</v>
      </c>
      <c r="AA3456" s="36">
        <v>1</v>
      </c>
      <c r="AB3456" s="35" t="s">
        <v>27</v>
      </c>
      <c r="AC3456" s="35" t="str">
        <f>+IF(Tabla1[[#This Row],[STK]]="no","Sin STK", "STK disponible")</f>
        <v>STK disponible</v>
      </c>
      <c r="AD3456" s="35">
        <f>+I3456*J3456</f>
        <v>0</v>
      </c>
      <c r="AE3456" s="35">
        <f>+I3456*K3456</f>
        <v>0</v>
      </c>
      <c r="AF3456" s="36">
        <f>IF(Tabla1[[#This Row],[ref pack]]=1,Tabla1[[#This Row],[Pedido]],LCM(Tabla1[[#This Row],[MC VIEJO]],Tabla1[[#This Row],[Pedido]]))</f>
        <v>1</v>
      </c>
      <c r="AG3456" s="36">
        <f>+VLOOKUP(Tabla1[[#This Row],[Artículo]],'.'!$B$2:$D$11481,3,)</f>
        <v>1</v>
      </c>
      <c r="AH3456" s="37" t="str">
        <f>+IFERROR(SEARCH("pack",Tabla1[[#This Row],[PACK]]),"")</f>
        <v/>
      </c>
    </row>
    <row r="3457" spans="1:34" ht="24" customHeight="1" x14ac:dyDescent="0.2">
      <c r="A3457" s="50" t="s">
        <v>6443</v>
      </c>
      <c r="B3457" s="60" t="s">
        <v>6586</v>
      </c>
      <c r="C3457" s="61" t="s">
        <v>6587</v>
      </c>
      <c r="D3457" s="52" t="s">
        <v>9841</v>
      </c>
      <c r="E3457" s="53">
        <v>170319.63</v>
      </c>
      <c r="F3457" s="23" t="str">
        <f>+IFERROR(VLOOKUP(Tabla1[[#This Row],[Artículo]],'..'!$B$2:$D$569000,3,),"")</f>
        <v/>
      </c>
      <c r="G3457" s="24" t="str">
        <f>IF(H3457=AF3457,"", "Error MC")</f>
        <v>Error MC</v>
      </c>
      <c r="H3457" s="62"/>
      <c r="I3457" s="54">
        <f>+Tabla1[[#This Row],[MC]]*Tabla1[[#This Row],[Pedido]]*Tabla1[[#This Row],[PVC ]]</f>
        <v>0</v>
      </c>
      <c r="J3457" s="26">
        <v>0.21</v>
      </c>
      <c r="K3457" s="63"/>
      <c r="L3457" s="28" t="s">
        <v>17</v>
      </c>
      <c r="M3457" s="53">
        <v>298825.78700000001</v>
      </c>
      <c r="N3457" s="64" t="str">
        <f>+IF(Tabla1[[#This Row],[F PMPI]]="SÍ","No","Sí")</f>
        <v>Sí</v>
      </c>
      <c r="O3457" s="65">
        <f>+Tabla1[[#This Row],[PVL]]*1.055</f>
        <v>315261.20528499997</v>
      </c>
      <c r="P3457" s="65">
        <f>+Tabla1[[#This Row],[PVL]]*1.43</f>
        <v>427320.87540999998</v>
      </c>
      <c r="Q3457" s="66" t="str">
        <f>+HYPERLINK(Tabla1[[#This Row],[PAG]])</f>
        <v>https://todomusica.com.ar/monitores-de-estudio/2693-mbt3.html</v>
      </c>
      <c r="R3457" s="67"/>
      <c r="S3457" s="68"/>
      <c r="T3457" s="69"/>
      <c r="U3457" s="69"/>
      <c r="V3457" s="69"/>
      <c r="W3457" s="69"/>
      <c r="X3457" s="69"/>
      <c r="Y3457" s="35"/>
      <c r="Z3457" s="35" t="s">
        <v>27067</v>
      </c>
      <c r="AA3457" s="36">
        <v>1</v>
      </c>
      <c r="AB3457" s="35" t="s">
        <v>27</v>
      </c>
      <c r="AC3457" s="35" t="str">
        <f>+IF(Tabla1[[#This Row],[STK]]="no","Sin STK", "STK disponible")</f>
        <v>STK disponible</v>
      </c>
      <c r="AD3457" s="35">
        <f>+I3457*J3457</f>
        <v>0</v>
      </c>
      <c r="AE3457" s="35">
        <f>+I3457*K3457</f>
        <v>0</v>
      </c>
      <c r="AF3457" s="36">
        <f>IF(Tabla1[[#This Row],[ref pack]]=1,Tabla1[[#This Row],[Pedido]],LCM(Tabla1[[#This Row],[MC VIEJO]],Tabla1[[#This Row],[Pedido]]))</f>
        <v>1</v>
      </c>
      <c r="AG3457" s="36">
        <f>+VLOOKUP(Tabla1[[#This Row],[Artículo]],'.'!$B$2:$D$11481,3,)</f>
        <v>1</v>
      </c>
      <c r="AH3457" s="37" t="str">
        <f>+IFERROR(SEARCH("pack",Tabla1[[#This Row],[PACK]]),"")</f>
        <v/>
      </c>
    </row>
    <row r="3458" spans="1:34" ht="24" customHeight="1" x14ac:dyDescent="0.2">
      <c r="A3458" s="50" t="s">
        <v>6443</v>
      </c>
      <c r="B3458" s="60" t="s">
        <v>6588</v>
      </c>
      <c r="C3458" s="61" t="s">
        <v>6589</v>
      </c>
      <c r="D3458" s="52" t="s">
        <v>9841</v>
      </c>
      <c r="E3458" s="53">
        <v>197433.79</v>
      </c>
      <c r="F3458" s="23" t="str">
        <f>+IFERROR(VLOOKUP(Tabla1[[#This Row],[Artículo]],'..'!$B$2:$D$569000,3,),"")</f>
        <v/>
      </c>
      <c r="G3458" s="24" t="str">
        <f>IF(H3458=AF3458,"", "Error MC")</f>
        <v>Error MC</v>
      </c>
      <c r="H3458" s="62"/>
      <c r="I3458" s="54">
        <f>+Tabla1[[#This Row],[MC]]*Tabla1[[#This Row],[Pedido]]*Tabla1[[#This Row],[PVC ]]</f>
        <v>0</v>
      </c>
      <c r="J3458" s="26">
        <v>0.21</v>
      </c>
      <c r="K3458" s="63"/>
      <c r="L3458" s="28" t="s">
        <v>17</v>
      </c>
      <c r="M3458" s="53">
        <v>346397.59</v>
      </c>
      <c r="N3458" s="64" t="str">
        <f>+IF(Tabla1[[#This Row],[F PMPI]]="SÍ","No","Sí")</f>
        <v>Sí</v>
      </c>
      <c r="O3458" s="65">
        <f>+Tabla1[[#This Row],[PVL]]*1.055</f>
        <v>365449.45744999999</v>
      </c>
      <c r="P3458" s="65">
        <f>+Tabla1[[#This Row],[PVL]]*1.43</f>
        <v>495348.55369999999</v>
      </c>
      <c r="Q3458" s="66" t="str">
        <f>+HYPERLINK(Tabla1[[#This Row],[PAG]])</f>
        <v>https://todomusica.com.ar/monitores-de-estudio/2360-mbt4.html</v>
      </c>
      <c r="R3458" s="67"/>
      <c r="S3458" s="68"/>
      <c r="T3458" s="69"/>
      <c r="U3458" s="69"/>
      <c r="V3458" s="69"/>
      <c r="W3458" s="69"/>
      <c r="X3458" s="69"/>
      <c r="Y3458" s="35"/>
      <c r="Z3458" s="35" t="s">
        <v>27068</v>
      </c>
      <c r="AA3458" s="36">
        <v>1</v>
      </c>
      <c r="AB3458" s="35" t="s">
        <v>27</v>
      </c>
      <c r="AC3458" s="35" t="str">
        <f>+IF(Tabla1[[#This Row],[STK]]="no","Sin STK", "STK disponible")</f>
        <v>STK disponible</v>
      </c>
      <c r="AD3458" s="35">
        <f>+I3458*J3458</f>
        <v>0</v>
      </c>
      <c r="AE3458" s="35">
        <f>+I3458*K3458</f>
        <v>0</v>
      </c>
      <c r="AF3458" s="36">
        <f>IF(Tabla1[[#This Row],[ref pack]]=1,Tabla1[[#This Row],[Pedido]],LCM(Tabla1[[#This Row],[MC VIEJO]],Tabla1[[#This Row],[Pedido]]))</f>
        <v>1</v>
      </c>
      <c r="AG3458" s="36">
        <f>+VLOOKUP(Tabla1[[#This Row],[Artículo]],'.'!$B$2:$D$11481,3,)</f>
        <v>1</v>
      </c>
      <c r="AH3458" s="37" t="str">
        <f>+IFERROR(SEARCH("pack",Tabla1[[#This Row],[PACK]]),"")</f>
        <v/>
      </c>
    </row>
    <row r="3459" spans="1:34" ht="24" customHeight="1" x14ac:dyDescent="0.2">
      <c r="A3459" s="50" t="s">
        <v>6443</v>
      </c>
      <c r="B3459" s="60" t="s">
        <v>6590</v>
      </c>
      <c r="C3459" s="61" t="s">
        <v>6591</v>
      </c>
      <c r="D3459" s="52" t="s">
        <v>9841</v>
      </c>
      <c r="E3459" s="53">
        <v>31422.63</v>
      </c>
      <c r="F3459" s="23" t="str">
        <f>+IFERROR(VLOOKUP(Tabla1[[#This Row],[Artículo]],'..'!$B$2:$D$569000,3,),"")</f>
        <v/>
      </c>
      <c r="G3459" s="24" t="str">
        <f>IF(H3459=AF3459,"", "Error MC")</f>
        <v>Error MC</v>
      </c>
      <c r="H3459" s="62"/>
      <c r="I3459" s="54">
        <f>+Tabla1[[#This Row],[MC]]*Tabla1[[#This Row],[Pedido]]*Tabla1[[#This Row],[PVC ]]</f>
        <v>0</v>
      </c>
      <c r="J3459" s="26">
        <v>0.21</v>
      </c>
      <c r="K3459" s="63"/>
      <c r="L3459" s="28" t="s">
        <v>17</v>
      </c>
      <c r="M3459" s="53">
        <v>55131</v>
      </c>
      <c r="N3459" s="64" t="str">
        <f>+IF(Tabla1[[#This Row],[F PMPI]]="SÍ","No","Sí")</f>
        <v>Sí</v>
      </c>
      <c r="O3459" s="65">
        <f>+Tabla1[[#This Row],[PVL]]*1.055</f>
        <v>58163.204999999994</v>
      </c>
      <c r="P3459" s="65">
        <f>+Tabla1[[#This Row],[PVL]]*1.43</f>
        <v>78837.33</v>
      </c>
      <c r="Q3459" s="66" t="str">
        <f>+HYPERLINK(Tabla1[[#This Row],[PAG]])</f>
        <v>https://todomusica.com.ar/soporte-de-microfonos/3058-mb-1.html</v>
      </c>
      <c r="R3459" s="67"/>
      <c r="S3459" s="68"/>
      <c r="T3459" s="69"/>
      <c r="U3459" s="69"/>
      <c r="V3459" s="69"/>
      <c r="W3459" s="69"/>
      <c r="X3459" s="69"/>
      <c r="Y3459" s="35"/>
      <c r="Z3459" s="35" t="s">
        <v>27069</v>
      </c>
      <c r="AA3459" s="36">
        <v>1</v>
      </c>
      <c r="AB3459" s="35" t="s">
        <v>27</v>
      </c>
      <c r="AC3459" s="35" t="str">
        <f>+IF(Tabla1[[#This Row],[STK]]="no","Sin STK", "STK disponible")</f>
        <v>STK disponible</v>
      </c>
      <c r="AD3459" s="35">
        <f>+I3459*J3459</f>
        <v>0</v>
      </c>
      <c r="AE3459" s="35">
        <f>+I3459*K3459</f>
        <v>0</v>
      </c>
      <c r="AF3459" s="36">
        <f>IF(Tabla1[[#This Row],[ref pack]]=1,Tabla1[[#This Row],[Pedido]],LCM(Tabla1[[#This Row],[MC VIEJO]],Tabla1[[#This Row],[Pedido]]))</f>
        <v>1</v>
      </c>
      <c r="AG3459" s="36">
        <f>+VLOOKUP(Tabla1[[#This Row],[Artículo]],'.'!$B$2:$D$11481,3,)</f>
        <v>1</v>
      </c>
      <c r="AH3459" s="37" t="str">
        <f>+IFERROR(SEARCH("pack",Tabla1[[#This Row],[PACK]]),"")</f>
        <v/>
      </c>
    </row>
    <row r="3460" spans="1:34" ht="24" customHeight="1" x14ac:dyDescent="0.2">
      <c r="A3460" s="50" t="s">
        <v>6443</v>
      </c>
      <c r="B3460" s="60" t="s">
        <v>6592</v>
      </c>
      <c r="C3460" s="61" t="s">
        <v>6593</v>
      </c>
      <c r="D3460" s="52" t="s">
        <v>27</v>
      </c>
      <c r="E3460" s="53">
        <v>25840.98</v>
      </c>
      <c r="F3460" s="23" t="str">
        <f>+IFERROR(VLOOKUP(Tabla1[[#This Row],[Artículo]],'..'!$B$2:$D$569000,3,),"")</f>
        <v/>
      </c>
      <c r="G3460" s="24" t="str">
        <f>IF(H3460=AF3460,"", "Error MC")</f>
        <v>Error MC</v>
      </c>
      <c r="H3460" s="62"/>
      <c r="I3460" s="54">
        <f>+Tabla1[[#This Row],[MC]]*Tabla1[[#This Row],[Pedido]]*Tabla1[[#This Row],[PVC ]]</f>
        <v>0</v>
      </c>
      <c r="J3460" s="26">
        <v>0.21</v>
      </c>
      <c r="K3460" s="63"/>
      <c r="L3460" s="28" t="s">
        <v>17</v>
      </c>
      <c r="M3460" s="53">
        <v>45337.998</v>
      </c>
      <c r="N3460" s="64" t="str">
        <f>+IF(Tabla1[[#This Row],[F PMPI]]="SÍ","No","Sí")</f>
        <v>Sí</v>
      </c>
      <c r="O3460" s="65">
        <f>+Tabla1[[#This Row],[PVL]]*1.055</f>
        <v>47831.587889999995</v>
      </c>
      <c r="P3460" s="65">
        <f>+Tabla1[[#This Row],[PVL]]*1.43</f>
        <v>64833.337139999996</v>
      </c>
      <c r="Q3460" s="66" t="str">
        <f>+HYPERLINK(Tabla1[[#This Row],[PAG]])</f>
        <v/>
      </c>
      <c r="R3460" s="67"/>
      <c r="S3460" s="68"/>
      <c r="T3460" s="69"/>
      <c r="U3460" s="69"/>
      <c r="V3460" s="69"/>
      <c r="W3460" s="69"/>
      <c r="X3460" s="69"/>
      <c r="Y3460" s="35"/>
      <c r="Z3460" s="35" t="s">
        <v>65</v>
      </c>
      <c r="AA3460" s="36">
        <v>1</v>
      </c>
      <c r="AB3460" s="35" t="s">
        <v>27</v>
      </c>
      <c r="AC3460" s="35" t="str">
        <f>+IF(Tabla1[[#This Row],[STK]]="no","Sin STK", "STK disponible")</f>
        <v>Sin STK</v>
      </c>
      <c r="AD3460" s="35">
        <f>+I3460*J3460</f>
        <v>0</v>
      </c>
      <c r="AE3460" s="35">
        <f>+I3460*K3460</f>
        <v>0</v>
      </c>
      <c r="AF3460" s="36">
        <f>IF(Tabla1[[#This Row],[ref pack]]=1,Tabla1[[#This Row],[Pedido]],LCM(Tabla1[[#This Row],[MC VIEJO]],Tabla1[[#This Row],[Pedido]]))</f>
        <v>1</v>
      </c>
      <c r="AG3460" s="36">
        <f>+VLOOKUP(Tabla1[[#This Row],[Artículo]],'.'!$B$2:$D$11481,3,)</f>
        <v>1</v>
      </c>
      <c r="AH3460" s="37" t="str">
        <f>+IFERROR(SEARCH("pack",Tabla1[[#This Row],[PACK]]),"")</f>
        <v/>
      </c>
    </row>
    <row r="3461" spans="1:34" ht="24" customHeight="1" x14ac:dyDescent="0.2">
      <c r="A3461" s="50" t="s">
        <v>6443</v>
      </c>
      <c r="B3461" s="60" t="s">
        <v>6594</v>
      </c>
      <c r="C3461" s="61" t="s">
        <v>6595</v>
      </c>
      <c r="D3461" s="52" t="s">
        <v>9842</v>
      </c>
      <c r="E3461" s="53">
        <v>32954.19</v>
      </c>
      <c r="F3461" s="23" t="str">
        <f>+IFERROR(VLOOKUP(Tabla1[[#This Row],[Artículo]],'..'!$B$2:$D$569000,3,),"")</f>
        <v/>
      </c>
      <c r="G3461" s="24" t="str">
        <f>IF(H3461=AF3461,"", "Error MC")</f>
        <v>Error MC</v>
      </c>
      <c r="H3461" s="62"/>
      <c r="I3461" s="54">
        <f>+Tabla1[[#This Row],[MC]]*Tabla1[[#This Row],[Pedido]]*Tabla1[[#This Row],[PVC ]]</f>
        <v>0</v>
      </c>
      <c r="J3461" s="26">
        <v>0.21</v>
      </c>
      <c r="K3461" s="63"/>
      <c r="L3461" s="28" t="s">
        <v>17</v>
      </c>
      <c r="M3461" s="53">
        <v>57818.131999999998</v>
      </c>
      <c r="N3461" s="64" t="str">
        <f>+IF(Tabla1[[#This Row],[F PMPI]]="SÍ","No","Sí")</f>
        <v>Sí</v>
      </c>
      <c r="O3461" s="65">
        <f>+Tabla1[[#This Row],[PVL]]*1.055</f>
        <v>60998.129259999994</v>
      </c>
      <c r="P3461" s="65">
        <f>+Tabla1[[#This Row],[PVL]]*1.43</f>
        <v>82679.928759999995</v>
      </c>
      <c r="Q3461" s="66" t="str">
        <f>+HYPERLINK(Tabla1[[#This Row],[PAG]])</f>
        <v/>
      </c>
      <c r="R3461" s="67"/>
      <c r="S3461" s="68"/>
      <c r="T3461" s="69"/>
      <c r="U3461" s="69"/>
      <c r="V3461" s="69"/>
      <c r="W3461" s="69"/>
      <c r="X3461" s="69"/>
      <c r="Y3461" s="35"/>
      <c r="Z3461" s="35" t="s">
        <v>65</v>
      </c>
      <c r="AA3461" s="36">
        <v>1</v>
      </c>
      <c r="AB3461" s="35" t="s">
        <v>27</v>
      </c>
      <c r="AC3461" s="35" t="str">
        <f>+IF(Tabla1[[#This Row],[STK]]="no","Sin STK", "STK disponible")</f>
        <v>STK disponible</v>
      </c>
      <c r="AD3461" s="35">
        <f>+I3461*J3461</f>
        <v>0</v>
      </c>
      <c r="AE3461" s="35">
        <f>+I3461*K3461</f>
        <v>0</v>
      </c>
      <c r="AF3461" s="36">
        <f>IF(Tabla1[[#This Row],[ref pack]]=1,Tabla1[[#This Row],[Pedido]],LCM(Tabla1[[#This Row],[MC VIEJO]],Tabla1[[#This Row],[Pedido]]))</f>
        <v>1</v>
      </c>
      <c r="AG3461" s="36">
        <f>+VLOOKUP(Tabla1[[#This Row],[Artículo]],'.'!$B$2:$D$11481,3,)</f>
        <v>1</v>
      </c>
      <c r="AH3461" s="37" t="str">
        <f>+IFERROR(SEARCH("pack",Tabla1[[#This Row],[PACK]]),"")</f>
        <v/>
      </c>
    </row>
    <row r="3462" spans="1:34" ht="24" customHeight="1" x14ac:dyDescent="0.2">
      <c r="A3462" s="50" t="s">
        <v>6443</v>
      </c>
      <c r="B3462" s="60" t="s">
        <v>6596</v>
      </c>
      <c r="C3462" s="61" t="s">
        <v>6597</v>
      </c>
      <c r="D3462" s="52" t="s">
        <v>9841</v>
      </c>
      <c r="E3462" s="53">
        <v>142795.93</v>
      </c>
      <c r="F3462" s="23" t="str">
        <f>+IFERROR(VLOOKUP(Tabla1[[#This Row],[Artículo]],'..'!$B$2:$D$569000,3,),"")</f>
        <v/>
      </c>
      <c r="G3462" s="24" t="str">
        <f>IF(H3462=AF3462,"", "Error MC")</f>
        <v>Error MC</v>
      </c>
      <c r="H3462" s="62"/>
      <c r="I3462" s="54">
        <f>+Tabla1[[#This Row],[MC]]*Tabla1[[#This Row],[Pedido]]*Tabla1[[#This Row],[PVC ]]</f>
        <v>0</v>
      </c>
      <c r="J3462" s="26">
        <v>0.21</v>
      </c>
      <c r="K3462" s="63"/>
      <c r="L3462" s="28" t="s">
        <v>17</v>
      </c>
      <c r="M3462" s="53">
        <v>250535.46100000001</v>
      </c>
      <c r="N3462" s="64" t="str">
        <f>+IF(Tabla1[[#This Row],[F PMPI]]="SÍ","No","Sí")</f>
        <v>No</v>
      </c>
      <c r="O3462" s="65">
        <f>+Tabla1[[#This Row],[PVL]]*1.055</f>
        <v>264314.91135499999</v>
      </c>
      <c r="P3462" s="65">
        <f>+Tabla1[[#This Row],[PVL]]*1.43</f>
        <v>358265.70922999998</v>
      </c>
      <c r="Q3462" s="66" t="str">
        <f>+HYPERLINK(Tabla1[[#This Row],[PAG]])</f>
        <v>https://todomusica.com.ar/productos-sin-categorias-de-netsuite/6036-mcd2pro.html</v>
      </c>
      <c r="R3462" s="67"/>
      <c r="S3462" s="68"/>
      <c r="T3462" s="69"/>
      <c r="U3462" s="69"/>
      <c r="V3462" s="69"/>
      <c r="W3462" s="69"/>
      <c r="X3462" s="69"/>
      <c r="Y3462" s="35"/>
      <c r="Z3462" s="35" t="s">
        <v>27070</v>
      </c>
      <c r="AA3462" s="36">
        <v>1</v>
      </c>
      <c r="AB3462" s="35" t="s">
        <v>9849</v>
      </c>
      <c r="AC3462" s="35" t="str">
        <f>+IF(Tabla1[[#This Row],[STK]]="no","Sin STK", "STK disponible")</f>
        <v>STK disponible</v>
      </c>
      <c r="AD3462" s="35">
        <f>+I3462*J3462</f>
        <v>0</v>
      </c>
      <c r="AE3462" s="35">
        <f>+I3462*K3462</f>
        <v>0</v>
      </c>
      <c r="AF3462" s="36">
        <f>IF(Tabla1[[#This Row],[ref pack]]=1,Tabla1[[#This Row],[Pedido]],LCM(Tabla1[[#This Row],[MC VIEJO]],Tabla1[[#This Row],[Pedido]]))</f>
        <v>1</v>
      </c>
      <c r="AG3462" s="36">
        <f>+VLOOKUP(Tabla1[[#This Row],[Artículo]],'.'!$B$2:$D$11481,3,)</f>
        <v>1</v>
      </c>
      <c r="AH3462" s="37" t="str">
        <f>+IFERROR(SEARCH("pack",Tabla1[[#This Row],[PACK]]),"")</f>
        <v/>
      </c>
    </row>
    <row r="3463" spans="1:34" ht="24" customHeight="1" x14ac:dyDescent="0.2">
      <c r="A3463" s="50" t="s">
        <v>6443</v>
      </c>
      <c r="B3463" s="60" t="s">
        <v>6598</v>
      </c>
      <c r="C3463" s="61" t="s">
        <v>6599</v>
      </c>
      <c r="D3463" s="52" t="s">
        <v>9841</v>
      </c>
      <c r="E3463" s="53">
        <v>11434.84</v>
      </c>
      <c r="F3463" s="23" t="str">
        <f>+IFERROR(VLOOKUP(Tabla1[[#This Row],[Artículo]],'..'!$B$2:$D$569000,3,),"")</f>
        <v/>
      </c>
      <c r="G3463" s="24" t="str">
        <f>IF(H3463=AF3463,"", "Error MC")</f>
        <v>Error MC</v>
      </c>
      <c r="H3463" s="62"/>
      <c r="I3463" s="54">
        <f>+Tabla1[[#This Row],[MC]]*Tabla1[[#This Row],[Pedido]]*Tabla1[[#This Row],[PVC ]]</f>
        <v>0</v>
      </c>
      <c r="J3463" s="26">
        <v>0.21</v>
      </c>
      <c r="K3463" s="63"/>
      <c r="L3463" s="28" t="s">
        <v>17</v>
      </c>
      <c r="M3463" s="53">
        <v>20062.429</v>
      </c>
      <c r="N3463" s="64" t="str">
        <f>+IF(Tabla1[[#This Row],[F PMPI]]="SÍ","No","Sí")</f>
        <v>Sí</v>
      </c>
      <c r="O3463" s="65">
        <f>+Tabla1[[#This Row],[PVL]]*1.055</f>
        <v>21165.862594999999</v>
      </c>
      <c r="P3463" s="65">
        <f>+Tabla1[[#This Row],[PVL]]*1.43</f>
        <v>28689.27347</v>
      </c>
      <c r="Q3463" s="66" t="str">
        <f>+HYPERLINK(Tabla1[[#This Row],[PAG]])</f>
        <v>https://todomusica.com.ar/varios/3290-mc1.html</v>
      </c>
      <c r="R3463" s="67"/>
      <c r="S3463" s="68"/>
      <c r="T3463" s="69"/>
      <c r="U3463" s="69"/>
      <c r="V3463" s="69"/>
      <c r="W3463" s="69"/>
      <c r="X3463" s="69"/>
      <c r="Y3463" s="35"/>
      <c r="Z3463" s="35" t="s">
        <v>27071</v>
      </c>
      <c r="AA3463" s="36">
        <v>1</v>
      </c>
      <c r="AB3463" s="35" t="s">
        <v>27</v>
      </c>
      <c r="AC3463" s="35" t="str">
        <f>+IF(Tabla1[[#This Row],[STK]]="no","Sin STK", "STK disponible")</f>
        <v>STK disponible</v>
      </c>
      <c r="AD3463" s="35">
        <f>+I3463*J3463</f>
        <v>0</v>
      </c>
      <c r="AE3463" s="35">
        <f>+I3463*K3463</f>
        <v>0</v>
      </c>
      <c r="AF3463" s="36">
        <f>IF(Tabla1[[#This Row],[ref pack]]=1,Tabla1[[#This Row],[Pedido]],LCM(Tabla1[[#This Row],[MC VIEJO]],Tabla1[[#This Row],[Pedido]]))</f>
        <v>1</v>
      </c>
      <c r="AG3463" s="36">
        <f>+VLOOKUP(Tabla1[[#This Row],[Artículo]],'.'!$B$2:$D$11481,3,)</f>
        <v>1</v>
      </c>
      <c r="AH3463" s="37" t="str">
        <f>+IFERROR(SEARCH("pack",Tabla1[[#This Row],[PACK]]),"")</f>
        <v/>
      </c>
    </row>
    <row r="3464" spans="1:34" ht="24" customHeight="1" x14ac:dyDescent="0.2">
      <c r="A3464" s="50" t="s">
        <v>6443</v>
      </c>
      <c r="B3464" s="60" t="s">
        <v>6600</v>
      </c>
      <c r="C3464" s="61" t="s">
        <v>6601</v>
      </c>
      <c r="D3464" s="52" t="s">
        <v>9841</v>
      </c>
      <c r="E3464" s="53">
        <v>31422.63</v>
      </c>
      <c r="F3464" s="23" t="str">
        <f>+IFERROR(VLOOKUP(Tabla1[[#This Row],[Artículo]],'..'!$B$2:$D$569000,3,),"")</f>
        <v/>
      </c>
      <c r="G3464" s="24" t="str">
        <f>IF(H3464=AF3464,"", "Error MC")</f>
        <v>Error MC</v>
      </c>
      <c r="H3464" s="62"/>
      <c r="I3464" s="54">
        <f>+Tabla1[[#This Row],[MC]]*Tabla1[[#This Row],[Pedido]]*Tabla1[[#This Row],[PVC ]]</f>
        <v>0</v>
      </c>
      <c r="J3464" s="26">
        <v>0.21</v>
      </c>
      <c r="K3464" s="63"/>
      <c r="L3464" s="28" t="s">
        <v>17</v>
      </c>
      <c r="M3464" s="53">
        <v>55131</v>
      </c>
      <c r="N3464" s="64" t="str">
        <f>+IF(Tabla1[[#This Row],[F PMPI]]="SÍ","No","Sí")</f>
        <v>Sí</v>
      </c>
      <c r="O3464" s="65">
        <f>+Tabla1[[#This Row],[PVL]]*1.055</f>
        <v>58163.204999999994</v>
      </c>
      <c r="P3464" s="65">
        <f>+Tabla1[[#This Row],[PVL]]*1.43</f>
        <v>78837.33</v>
      </c>
      <c r="Q3464" s="66" t="str">
        <f>+HYPERLINK(Tabla1[[#This Row],[PAG]])</f>
        <v>https://todomusica.com.ar/cables-xlr/3254-mc18xlr.html</v>
      </c>
      <c r="R3464" s="67"/>
      <c r="S3464" s="68"/>
      <c r="T3464" s="69"/>
      <c r="U3464" s="69"/>
      <c r="V3464" s="69"/>
      <c r="W3464" s="69"/>
      <c r="X3464" s="69"/>
      <c r="Y3464" s="35"/>
      <c r="Z3464" s="35" t="s">
        <v>27072</v>
      </c>
      <c r="AA3464" s="36">
        <v>1</v>
      </c>
      <c r="AB3464" s="35" t="s">
        <v>27</v>
      </c>
      <c r="AC3464" s="35" t="str">
        <f>+IF(Tabla1[[#This Row],[STK]]="no","Sin STK", "STK disponible")</f>
        <v>STK disponible</v>
      </c>
      <c r="AD3464" s="35">
        <f>+I3464*J3464</f>
        <v>0</v>
      </c>
      <c r="AE3464" s="35">
        <f>+I3464*K3464</f>
        <v>0</v>
      </c>
      <c r="AF3464" s="36">
        <f>IF(Tabla1[[#This Row],[ref pack]]=1,Tabla1[[#This Row],[Pedido]],LCM(Tabla1[[#This Row],[MC VIEJO]],Tabla1[[#This Row],[Pedido]]))</f>
        <v>1</v>
      </c>
      <c r="AG3464" s="36">
        <f>+VLOOKUP(Tabla1[[#This Row],[Artículo]],'.'!$B$2:$D$11481,3,)</f>
        <v>1</v>
      </c>
      <c r="AH3464" s="37" t="str">
        <f>+IFERROR(SEARCH("pack",Tabla1[[#This Row],[PACK]]),"")</f>
        <v/>
      </c>
    </row>
    <row r="3465" spans="1:34" ht="24" customHeight="1" x14ac:dyDescent="0.2">
      <c r="A3465" s="50" t="s">
        <v>6443</v>
      </c>
      <c r="B3465" s="60" t="s">
        <v>6602</v>
      </c>
      <c r="C3465" s="61" t="s">
        <v>6603</v>
      </c>
      <c r="D3465" s="52" t="s">
        <v>9841</v>
      </c>
      <c r="E3465" s="53">
        <v>207970.85</v>
      </c>
      <c r="F3465" s="23" t="str">
        <f>+IFERROR(VLOOKUP(Tabla1[[#This Row],[Artículo]],'..'!$B$2:$D$569000,3,),"")</f>
        <v/>
      </c>
      <c r="G3465" s="24" t="str">
        <f>IF(H3465=AF3465,"", "Error MC")</f>
        <v>Error MC</v>
      </c>
      <c r="H3465" s="62"/>
      <c r="I3465" s="54">
        <f>+Tabla1[[#This Row],[MC]]*Tabla1[[#This Row],[Pedido]]*Tabla1[[#This Row],[PVC ]]</f>
        <v>0</v>
      </c>
      <c r="J3465" s="26">
        <v>0.21</v>
      </c>
      <c r="K3465" s="63"/>
      <c r="L3465" s="28" t="s">
        <v>17</v>
      </c>
      <c r="M3465" s="53">
        <v>364884.853</v>
      </c>
      <c r="N3465" s="64" t="str">
        <f>+IF(Tabla1[[#This Row],[F PMPI]]="SÍ","No","Sí")</f>
        <v>Sí</v>
      </c>
      <c r="O3465" s="65">
        <f>+Tabla1[[#This Row],[PVL]]*1.055</f>
        <v>384953.51991499995</v>
      </c>
      <c r="P3465" s="65">
        <f>+Tabla1[[#This Row],[PVL]]*1.43</f>
        <v>521785.33979</v>
      </c>
      <c r="Q3465" s="66" t="str">
        <f>+HYPERLINK(Tabla1[[#This Row],[PAG]])</f>
        <v>https://todomusica.com.ar/sistemas-completos/8753-c288hq6e-b.html</v>
      </c>
      <c r="R3465" s="67"/>
      <c r="S3465" s="68"/>
      <c r="T3465" s="69"/>
      <c r="U3465" s="69"/>
      <c r="V3465" s="69"/>
      <c r="W3465" s="69"/>
      <c r="X3465" s="69"/>
      <c r="Y3465" s="35"/>
      <c r="Z3465" s="35" t="s">
        <v>27036</v>
      </c>
      <c r="AA3465" s="36">
        <v>1</v>
      </c>
      <c r="AB3465" s="35" t="s">
        <v>27</v>
      </c>
      <c r="AC3465" s="35" t="str">
        <f>+IF(Tabla1[[#This Row],[STK]]="no","Sin STK", "STK disponible")</f>
        <v>STK disponible</v>
      </c>
      <c r="AD3465" s="35">
        <f>+I3465*J3465</f>
        <v>0</v>
      </c>
      <c r="AE3465" s="35">
        <f>+I3465*K3465</f>
        <v>0</v>
      </c>
      <c r="AF3465" s="36">
        <f>IF(Tabla1[[#This Row],[ref pack]]=1,Tabla1[[#This Row],[Pedido]],LCM(Tabla1[[#This Row],[MC VIEJO]],Tabla1[[#This Row],[Pedido]]))</f>
        <v>1</v>
      </c>
      <c r="AG3465" s="36">
        <f>+VLOOKUP(Tabla1[[#This Row],[Artículo]],'.'!$B$2:$D$11481,3,)</f>
        <v>1</v>
      </c>
      <c r="AH3465" s="37" t="str">
        <f>+IFERROR(SEARCH("pack",Tabla1[[#This Row],[PACK]]),"")</f>
        <v/>
      </c>
    </row>
    <row r="3466" spans="1:34" ht="24" customHeight="1" x14ac:dyDescent="0.2">
      <c r="A3466" s="50" t="s">
        <v>6443</v>
      </c>
      <c r="B3466" s="60" t="s">
        <v>6604</v>
      </c>
      <c r="C3466" s="61" t="s">
        <v>6605</v>
      </c>
      <c r="D3466" s="52" t="s">
        <v>9841</v>
      </c>
      <c r="E3466" s="53">
        <v>207970.85</v>
      </c>
      <c r="F3466" s="23" t="str">
        <f>+IFERROR(VLOOKUP(Tabla1[[#This Row],[Artículo]],'..'!$B$2:$D$569000,3,),"")</f>
        <v/>
      </c>
      <c r="G3466" s="24" t="str">
        <f>IF(H3466=AF3466,"", "Error MC")</f>
        <v>Error MC</v>
      </c>
      <c r="H3466" s="62"/>
      <c r="I3466" s="54">
        <f>+Tabla1[[#This Row],[MC]]*Tabla1[[#This Row],[Pedido]]*Tabla1[[#This Row],[PVC ]]</f>
        <v>0</v>
      </c>
      <c r="J3466" s="26">
        <v>0.21</v>
      </c>
      <c r="K3466" s="63"/>
      <c r="L3466" s="28" t="s">
        <v>17</v>
      </c>
      <c r="M3466" s="53">
        <v>364884.853</v>
      </c>
      <c r="N3466" s="64" t="str">
        <f>+IF(Tabla1[[#This Row],[F PMPI]]="SÍ","No","Sí")</f>
        <v>Sí</v>
      </c>
      <c r="O3466" s="65">
        <f>+Tabla1[[#This Row],[PVL]]*1.055</f>
        <v>384953.51991499995</v>
      </c>
      <c r="P3466" s="65">
        <f>+Tabla1[[#This Row],[PVL]]*1.43</f>
        <v>521785.33979</v>
      </c>
      <c r="Q3466" s="66" t="str">
        <f>+HYPERLINK(Tabla1[[#This Row],[PAG]])</f>
        <v>https://todomusica.com.ar/sistemas-completos/8753-c288hq6e-b.html</v>
      </c>
      <c r="R3466" s="67"/>
      <c r="S3466" s="68"/>
      <c r="T3466" s="69"/>
      <c r="U3466" s="69"/>
      <c r="V3466" s="69"/>
      <c r="W3466" s="69"/>
      <c r="X3466" s="69"/>
      <c r="Y3466" s="35"/>
      <c r="Z3466" s="35" t="s">
        <v>27036</v>
      </c>
      <c r="AA3466" s="36">
        <v>1</v>
      </c>
      <c r="AB3466" s="35" t="s">
        <v>27</v>
      </c>
      <c r="AC3466" s="35" t="str">
        <f>+IF(Tabla1[[#This Row],[STK]]="no","Sin STK", "STK disponible")</f>
        <v>STK disponible</v>
      </c>
      <c r="AD3466" s="35">
        <f>+I3466*J3466</f>
        <v>0</v>
      </c>
      <c r="AE3466" s="35">
        <f>+I3466*K3466</f>
        <v>0</v>
      </c>
      <c r="AF3466" s="36">
        <f>IF(Tabla1[[#This Row],[ref pack]]=1,Tabla1[[#This Row],[Pedido]],LCM(Tabla1[[#This Row],[MC VIEJO]],Tabla1[[#This Row],[Pedido]]))</f>
        <v>1</v>
      </c>
      <c r="AG3466" s="36">
        <f>+VLOOKUP(Tabla1[[#This Row],[Artículo]],'.'!$B$2:$D$11481,3,)</f>
        <v>1</v>
      </c>
      <c r="AH3466" s="37" t="str">
        <f>+IFERROR(SEARCH("pack",Tabla1[[#This Row],[PACK]]),"")</f>
        <v/>
      </c>
    </row>
    <row r="3467" spans="1:34" ht="24" customHeight="1" x14ac:dyDescent="0.2">
      <c r="A3467" s="50" t="s">
        <v>6443</v>
      </c>
      <c r="B3467" s="60" t="s">
        <v>6606</v>
      </c>
      <c r="C3467" s="61" t="s">
        <v>6607</v>
      </c>
      <c r="D3467" s="52" t="s">
        <v>9841</v>
      </c>
      <c r="E3467" s="53">
        <v>50015.78</v>
      </c>
      <c r="F3467" s="23" t="str">
        <f>+IFERROR(VLOOKUP(Tabla1[[#This Row],[Artículo]],'..'!$B$2:$D$569000,3,),"")</f>
        <v/>
      </c>
      <c r="G3467" s="24" t="str">
        <f>IF(H3467=AF3467,"", "Error MC")</f>
        <v>Error MC</v>
      </c>
      <c r="H3467" s="62"/>
      <c r="I3467" s="54">
        <f>+Tabla1[[#This Row],[MC]]*Tabla1[[#This Row],[Pedido]]*Tabla1[[#This Row],[PVC ]]</f>
        <v>0</v>
      </c>
      <c r="J3467" s="26">
        <v>0.105</v>
      </c>
      <c r="K3467" s="63"/>
      <c r="L3467" s="28" t="s">
        <v>17</v>
      </c>
      <c r="M3467" s="53">
        <v>80137.782000000007</v>
      </c>
      <c r="N3467" s="64" t="str">
        <f>+IF(Tabla1[[#This Row],[F PMPI]]="SÍ","No","Sí")</f>
        <v>Sí</v>
      </c>
      <c r="O3467" s="65">
        <f>+Tabla1[[#This Row],[PVL]]*1.055</f>
        <v>84545.360010000004</v>
      </c>
      <c r="P3467" s="65">
        <f>+Tabla1[[#This Row],[PVL]]*1.43</f>
        <v>114597.02826000001</v>
      </c>
      <c r="Q3467" s="66" t="str">
        <f>+HYPERLINK(Tabla1[[#This Row],[PAG]])</f>
        <v>https://todomusica.com.ar/cajas-directas/6038-mda1.html</v>
      </c>
      <c r="R3467" s="67"/>
      <c r="S3467" s="68"/>
      <c r="T3467" s="69"/>
      <c r="U3467" s="69"/>
      <c r="V3467" s="69"/>
      <c r="W3467" s="69"/>
      <c r="X3467" s="69"/>
      <c r="Y3467" s="35"/>
      <c r="Z3467" s="35" t="s">
        <v>27073</v>
      </c>
      <c r="AA3467" s="36">
        <v>1</v>
      </c>
      <c r="AB3467" s="35" t="s">
        <v>27</v>
      </c>
      <c r="AC3467" s="35" t="str">
        <f>+IF(Tabla1[[#This Row],[STK]]="no","Sin STK", "STK disponible")</f>
        <v>STK disponible</v>
      </c>
      <c r="AD3467" s="35">
        <f>+I3467*J3467</f>
        <v>0</v>
      </c>
      <c r="AE3467" s="35">
        <f>+I3467*K3467</f>
        <v>0</v>
      </c>
      <c r="AF3467" s="36">
        <f>IF(Tabla1[[#This Row],[ref pack]]=1,Tabla1[[#This Row],[Pedido]],LCM(Tabla1[[#This Row],[MC VIEJO]],Tabla1[[#This Row],[Pedido]]))</f>
        <v>1</v>
      </c>
      <c r="AG3467" s="36">
        <f>+VLOOKUP(Tabla1[[#This Row],[Artículo]],'.'!$B$2:$D$11481,3,)</f>
        <v>1</v>
      </c>
      <c r="AH3467" s="37" t="str">
        <f>+IFERROR(SEARCH("pack",Tabla1[[#This Row],[PACK]]),"")</f>
        <v/>
      </c>
    </row>
    <row r="3468" spans="1:34" ht="24" customHeight="1" x14ac:dyDescent="0.2">
      <c r="A3468" s="50" t="s">
        <v>6443</v>
      </c>
      <c r="B3468" s="60" t="s">
        <v>6608</v>
      </c>
      <c r="C3468" s="61" t="s">
        <v>6609</v>
      </c>
      <c r="D3468" s="52" t="s">
        <v>27</v>
      </c>
      <c r="E3468" s="53">
        <v>51487.3</v>
      </c>
      <c r="F3468" s="23" t="str">
        <f>+IFERROR(VLOOKUP(Tabla1[[#This Row],[Artículo]],'..'!$B$2:$D$569000,3,),"")</f>
        <v/>
      </c>
      <c r="G3468" s="24" t="str">
        <f>IF(H3468=AF3468,"", "Error MC")</f>
        <v>Error MC</v>
      </c>
      <c r="H3468" s="62"/>
      <c r="I3468" s="54">
        <f>+Tabla1[[#This Row],[MC]]*Tabla1[[#This Row],[Pedido]]*Tabla1[[#This Row],[PVC ]]</f>
        <v>0</v>
      </c>
      <c r="J3468" s="26">
        <v>0.105</v>
      </c>
      <c r="K3468" s="63"/>
      <c r="L3468" s="28" t="s">
        <v>17</v>
      </c>
      <c r="M3468" s="53">
        <v>82495.532000000007</v>
      </c>
      <c r="N3468" s="64" t="str">
        <f>+IF(Tabla1[[#This Row],[F PMPI]]="SÍ","No","Sí")</f>
        <v>Sí</v>
      </c>
      <c r="O3468" s="65">
        <f>+Tabla1[[#This Row],[PVL]]*1.055</f>
        <v>87032.786260000008</v>
      </c>
      <c r="P3468" s="65">
        <f>+Tabla1[[#This Row],[PVL]]*1.43</f>
        <v>117968.61076000001</v>
      </c>
      <c r="Q3468" s="66" t="str">
        <f>+HYPERLINK(Tabla1[[#This Row],[PAG]])</f>
        <v>https://todomusica.com.ar/cajas-directas/6037-md1.html</v>
      </c>
      <c r="R3468" s="67"/>
      <c r="S3468" s="68"/>
      <c r="T3468" s="69"/>
      <c r="U3468" s="69"/>
      <c r="V3468" s="69"/>
      <c r="W3468" s="69"/>
      <c r="X3468" s="69"/>
      <c r="Y3468" s="35"/>
      <c r="Z3468" s="35" t="s">
        <v>27074</v>
      </c>
      <c r="AA3468" s="36">
        <v>1</v>
      </c>
      <c r="AB3468" s="35" t="s">
        <v>27</v>
      </c>
      <c r="AC3468" s="35" t="str">
        <f>+IF(Tabla1[[#This Row],[STK]]="no","Sin STK", "STK disponible")</f>
        <v>Sin STK</v>
      </c>
      <c r="AD3468" s="35">
        <f>+I3468*J3468</f>
        <v>0</v>
      </c>
      <c r="AE3468" s="35">
        <f>+I3468*K3468</f>
        <v>0</v>
      </c>
      <c r="AF3468" s="36">
        <f>IF(Tabla1[[#This Row],[ref pack]]=1,Tabla1[[#This Row],[Pedido]],LCM(Tabla1[[#This Row],[MC VIEJO]],Tabla1[[#This Row],[Pedido]]))</f>
        <v>1</v>
      </c>
      <c r="AG3468" s="36">
        <f>+VLOOKUP(Tabla1[[#This Row],[Artículo]],'.'!$B$2:$D$11481,3,)</f>
        <v>1</v>
      </c>
      <c r="AH3468" s="37" t="str">
        <f>+IFERROR(SEARCH("pack",Tabla1[[#This Row],[PACK]]),"")</f>
        <v/>
      </c>
    </row>
    <row r="3469" spans="1:34" ht="24" customHeight="1" x14ac:dyDescent="0.2">
      <c r="A3469" s="50" t="s">
        <v>6443</v>
      </c>
      <c r="B3469" s="60" t="s">
        <v>6610</v>
      </c>
      <c r="C3469" s="61" t="s">
        <v>6611</v>
      </c>
      <c r="D3469" s="52" t="s">
        <v>27</v>
      </c>
      <c r="E3469" s="53">
        <v>79997.399999999994</v>
      </c>
      <c r="F3469" s="23" t="str">
        <f>+IFERROR(VLOOKUP(Tabla1[[#This Row],[Artículo]],'..'!$B$2:$D$569000,3,),"")</f>
        <v/>
      </c>
      <c r="G3469" s="24" t="str">
        <f>IF(H3469=AF3469,"", "Error MC")</f>
        <v>Error MC</v>
      </c>
      <c r="H3469" s="62"/>
      <c r="I3469" s="54">
        <f>+Tabla1[[#This Row],[MC]]*Tabla1[[#This Row],[Pedido]]*Tabla1[[#This Row],[PVC ]]</f>
        <v>0</v>
      </c>
      <c r="J3469" s="26">
        <v>0.105</v>
      </c>
      <c r="K3469" s="63"/>
      <c r="L3469" s="28" t="s">
        <v>17</v>
      </c>
      <c r="M3469" s="53">
        <v>128175.834</v>
      </c>
      <c r="N3469" s="64" t="str">
        <f>+IF(Tabla1[[#This Row],[F PMPI]]="SÍ","No","Sí")</f>
        <v>Sí</v>
      </c>
      <c r="O3469" s="65">
        <f>+Tabla1[[#This Row],[PVL]]*1.055</f>
        <v>135225.50487</v>
      </c>
      <c r="P3469" s="65">
        <f>+Tabla1[[#This Row],[PVL]]*1.43</f>
        <v>183291.44261999999</v>
      </c>
      <c r="Q3469" s="66" t="str">
        <f>+HYPERLINK(Tabla1[[#This Row],[PAG]])</f>
        <v>https://todomusica.com.ar/cajas-directas/7220-passive-pro-mono-direct-box.html</v>
      </c>
      <c r="R3469" s="67"/>
      <c r="S3469" s="68"/>
      <c r="T3469" s="69"/>
      <c r="U3469" s="69"/>
      <c r="V3469" s="69"/>
      <c r="W3469" s="69"/>
      <c r="X3469" s="69"/>
      <c r="Y3469" s="35"/>
      <c r="Z3469" s="35" t="s">
        <v>27075</v>
      </c>
      <c r="AA3469" s="36">
        <v>1</v>
      </c>
      <c r="AB3469" s="35" t="s">
        <v>27</v>
      </c>
      <c r="AC3469" s="35" t="str">
        <f>+IF(Tabla1[[#This Row],[STK]]="no","Sin STK", "STK disponible")</f>
        <v>Sin STK</v>
      </c>
      <c r="AD3469" s="35">
        <f>+I3469*J3469</f>
        <v>0</v>
      </c>
      <c r="AE3469" s="35">
        <f>+I3469*K3469</f>
        <v>0</v>
      </c>
      <c r="AF3469" s="36">
        <f>IF(Tabla1[[#This Row],[ref pack]]=1,Tabla1[[#This Row],[Pedido]],LCM(Tabla1[[#This Row],[MC VIEJO]],Tabla1[[#This Row],[Pedido]]))</f>
        <v>1</v>
      </c>
      <c r="AG3469" s="36">
        <f>+VLOOKUP(Tabla1[[#This Row],[Artículo]],'.'!$B$2:$D$11481,3,)</f>
        <v>1</v>
      </c>
      <c r="AH3469" s="37" t="str">
        <f>+IFERROR(SEARCH("pack",Tabla1[[#This Row],[PACK]]),"")</f>
        <v/>
      </c>
    </row>
    <row r="3470" spans="1:34" ht="24" customHeight="1" x14ac:dyDescent="0.2">
      <c r="A3470" s="50" t="s">
        <v>6443</v>
      </c>
      <c r="B3470" s="60" t="s">
        <v>6612</v>
      </c>
      <c r="C3470" s="61" t="s">
        <v>6613</v>
      </c>
      <c r="D3470" s="52" t="s">
        <v>9841</v>
      </c>
      <c r="E3470" s="53">
        <v>15804.31</v>
      </c>
      <c r="F3470" s="23" t="str">
        <f>+IFERROR(VLOOKUP(Tabla1[[#This Row],[Artículo]],'..'!$B$2:$D$569000,3,),"")</f>
        <v/>
      </c>
      <c r="G3470" s="24" t="str">
        <f>IF(H3470=AF3470,"", "Error MC")</f>
        <v>Error MC</v>
      </c>
      <c r="H3470" s="62"/>
      <c r="I3470" s="54">
        <f>+Tabla1[[#This Row],[MC]]*Tabla1[[#This Row],[Pedido]]*Tabla1[[#This Row],[PVC ]]</f>
        <v>0</v>
      </c>
      <c r="J3470" s="26">
        <v>0.21</v>
      </c>
      <c r="K3470" s="63"/>
      <c r="L3470" s="28" t="s">
        <v>17</v>
      </c>
      <c r="M3470" s="53">
        <v>27728.663</v>
      </c>
      <c r="N3470" s="64" t="str">
        <f>+IF(Tabla1[[#This Row],[F PMPI]]="SÍ","No","Sí")</f>
        <v>Sí</v>
      </c>
      <c r="O3470" s="65">
        <f>+Tabla1[[#This Row],[PVL]]*1.055</f>
        <v>29253.739464999999</v>
      </c>
      <c r="P3470" s="65">
        <f>+Tabla1[[#This Row],[PVL]]*1.43</f>
        <v>39651.988089999999</v>
      </c>
      <c r="Q3470" s="66" t="str">
        <f>+HYPERLINK(Tabla1[[#This Row],[PAG]])</f>
        <v/>
      </c>
      <c r="R3470" s="67"/>
      <c r="S3470" s="68"/>
      <c r="T3470" s="69"/>
      <c r="U3470" s="69"/>
      <c r="V3470" s="69"/>
      <c r="W3470" s="69"/>
      <c r="X3470" s="69"/>
      <c r="Y3470" s="35"/>
      <c r="Z3470" s="35" t="s">
        <v>65</v>
      </c>
      <c r="AA3470" s="36">
        <v>1</v>
      </c>
      <c r="AB3470" s="35" t="s">
        <v>27</v>
      </c>
      <c r="AC3470" s="35" t="str">
        <f>+IF(Tabla1[[#This Row],[STK]]="no","Sin STK", "STK disponible")</f>
        <v>STK disponible</v>
      </c>
      <c r="AD3470" s="35">
        <f>+I3470*J3470</f>
        <v>0</v>
      </c>
      <c r="AE3470" s="35">
        <f>+I3470*K3470</f>
        <v>0</v>
      </c>
      <c r="AF3470" s="36">
        <f>IF(Tabla1[[#This Row],[ref pack]]=1,Tabla1[[#This Row],[Pedido]],LCM(Tabla1[[#This Row],[MC VIEJO]],Tabla1[[#This Row],[Pedido]]))</f>
        <v>1</v>
      </c>
      <c r="AG3470" s="36">
        <f>+VLOOKUP(Tabla1[[#This Row],[Artículo]],'.'!$B$2:$D$11481,3,)</f>
        <v>1</v>
      </c>
      <c r="AH3470" s="37" t="str">
        <f>+IFERROR(SEARCH("pack",Tabla1[[#This Row],[PACK]]),"")</f>
        <v/>
      </c>
    </row>
    <row r="3471" spans="1:34" ht="24" customHeight="1" x14ac:dyDescent="0.2">
      <c r="A3471" s="50" t="s">
        <v>6443</v>
      </c>
      <c r="B3471" s="60" t="s">
        <v>6614</v>
      </c>
      <c r="C3471" s="61" t="s">
        <v>6615</v>
      </c>
      <c r="D3471" s="52" t="s">
        <v>27</v>
      </c>
      <c r="E3471" s="53">
        <v>134266.28</v>
      </c>
      <c r="F3471" s="23" t="str">
        <f>+IFERROR(VLOOKUP(Tabla1[[#This Row],[Artículo]],'..'!$B$2:$D$569000,3,),"")</f>
        <v/>
      </c>
      <c r="G3471" s="24" t="str">
        <f>IF(H3471=AF3471,"", "Error MC")</f>
        <v>Error MC</v>
      </c>
      <c r="H3471" s="62"/>
      <c r="I3471" s="54">
        <f>+Tabla1[[#This Row],[MC]]*Tabla1[[#This Row],[Pedido]]*Tabla1[[#This Row],[PVC ]]</f>
        <v>0</v>
      </c>
      <c r="J3471" s="26">
        <v>0.21</v>
      </c>
      <c r="K3471" s="63"/>
      <c r="L3471" s="28" t="s">
        <v>17</v>
      </c>
      <c r="M3471" s="53">
        <v>235570.193</v>
      </c>
      <c r="N3471" s="64" t="str">
        <f>+IF(Tabla1[[#This Row],[F PMPI]]="SÍ","No","Sí")</f>
        <v>Sí</v>
      </c>
      <c r="O3471" s="65">
        <f>+Tabla1[[#This Row],[PVL]]*1.055</f>
        <v>248526.55361499998</v>
      </c>
      <c r="P3471" s="65">
        <f>+Tabla1[[#This Row],[PVL]]*1.43</f>
        <v>336865.37598999997</v>
      </c>
      <c r="Q3471" s="66" t="str">
        <f>+HYPERLINK(Tabla1[[#This Row],[PAG]])</f>
        <v>https://todomusica.com.ar/cajas-directas/7221-passive-pro-stereo-direct-box.html</v>
      </c>
      <c r="R3471" s="67"/>
      <c r="S3471" s="68"/>
      <c r="T3471" s="69"/>
      <c r="U3471" s="69"/>
      <c r="V3471" s="69"/>
      <c r="W3471" s="69"/>
      <c r="X3471" s="69"/>
      <c r="Y3471" s="35"/>
      <c r="Z3471" s="35" t="s">
        <v>27076</v>
      </c>
      <c r="AA3471" s="36">
        <v>1</v>
      </c>
      <c r="AB3471" s="35" t="s">
        <v>27</v>
      </c>
      <c r="AC3471" s="35" t="str">
        <f>+IF(Tabla1[[#This Row],[STK]]="no","Sin STK", "STK disponible")</f>
        <v>Sin STK</v>
      </c>
      <c r="AD3471" s="35">
        <f>+I3471*J3471</f>
        <v>0</v>
      </c>
      <c r="AE3471" s="35">
        <f>+I3471*K3471</f>
        <v>0</v>
      </c>
      <c r="AF3471" s="36">
        <f>IF(Tabla1[[#This Row],[ref pack]]=1,Tabla1[[#This Row],[Pedido]],LCM(Tabla1[[#This Row],[MC VIEJO]],Tabla1[[#This Row],[Pedido]]))</f>
        <v>1</v>
      </c>
      <c r="AG3471" s="36">
        <f>+VLOOKUP(Tabla1[[#This Row],[Artículo]],'.'!$B$2:$D$11481,3,)</f>
        <v>1</v>
      </c>
      <c r="AH3471" s="37" t="str">
        <f>+IFERROR(SEARCH("pack",Tabla1[[#This Row],[PACK]]),"")</f>
        <v/>
      </c>
    </row>
    <row r="3472" spans="1:34" ht="24" customHeight="1" x14ac:dyDescent="0.2">
      <c r="A3472" s="50" t="s">
        <v>6443</v>
      </c>
      <c r="B3472" s="60" t="s">
        <v>6616</v>
      </c>
      <c r="C3472" s="61" t="s">
        <v>24098</v>
      </c>
      <c r="D3472" s="52" t="s">
        <v>9841</v>
      </c>
      <c r="E3472" s="53">
        <v>17129.05</v>
      </c>
      <c r="F3472" s="23" t="str">
        <f>+IFERROR(VLOOKUP(Tabla1[[#This Row],[Artículo]],'..'!$B$2:$D$569000,3,),"")</f>
        <v/>
      </c>
      <c r="G3472" s="24" t="str">
        <f>IF(H3472=AF3472,"", "Error MC")</f>
        <v>Error MC</v>
      </c>
      <c r="H3472" s="62"/>
      <c r="I3472" s="54">
        <f>+Tabla1[[#This Row],[MC]]*Tabla1[[#This Row],[Pedido]]*Tabla1[[#This Row],[PVC ]]</f>
        <v>0</v>
      </c>
      <c r="J3472" s="26">
        <v>0.21</v>
      </c>
      <c r="K3472" s="63"/>
      <c r="L3472" s="28" t="s">
        <v>17</v>
      </c>
      <c r="M3472" s="53">
        <v>30052.915000000001</v>
      </c>
      <c r="N3472" s="64" t="str">
        <f>+IF(Tabla1[[#This Row],[F PMPI]]="SÍ","No","Sí")</f>
        <v>Sí</v>
      </c>
      <c r="O3472" s="65">
        <f>+Tabla1[[#This Row],[PVL]]*1.055</f>
        <v>31705.825324999998</v>
      </c>
      <c r="P3472" s="65">
        <f>+Tabla1[[#This Row],[PVL]]*1.43</f>
        <v>42975.668449999997</v>
      </c>
      <c r="Q3472" s="66" t="str">
        <f>+HYPERLINK(Tabla1[[#This Row],[PAG]])</f>
        <v>https://todomusica.com.ar/soporte-de-microfonos/4116-404.html</v>
      </c>
      <c r="R3472" s="67"/>
      <c r="S3472" s="68"/>
      <c r="T3472" s="69"/>
      <c r="U3472" s="69"/>
      <c r="V3472" s="69"/>
      <c r="W3472" s="69"/>
      <c r="X3472" s="69"/>
      <c r="Y3472" s="35"/>
      <c r="Z3472" s="35" t="s">
        <v>27077</v>
      </c>
      <c r="AA3472" s="36">
        <v>1</v>
      </c>
      <c r="AB3472" s="35" t="s">
        <v>27</v>
      </c>
      <c r="AC3472" s="35" t="str">
        <f>+IF(Tabla1[[#This Row],[STK]]="no","Sin STK", "STK disponible")</f>
        <v>STK disponible</v>
      </c>
      <c r="AD3472" s="35">
        <f>+I3472*J3472</f>
        <v>0</v>
      </c>
      <c r="AE3472" s="35">
        <f>+I3472*K3472</f>
        <v>0</v>
      </c>
      <c r="AF3472" s="36">
        <f>IF(Tabla1[[#This Row],[ref pack]]=1,Tabla1[[#This Row],[Pedido]],LCM(Tabla1[[#This Row],[MC VIEJO]],Tabla1[[#This Row],[Pedido]]))</f>
        <v>1</v>
      </c>
      <c r="AG3472" s="36">
        <f>+VLOOKUP(Tabla1[[#This Row],[Artículo]],'.'!$B$2:$D$11481,3,)</f>
        <v>1</v>
      </c>
      <c r="AH3472" s="37" t="str">
        <f>+IFERROR(SEARCH("pack",Tabla1[[#This Row],[PACK]]),"")</f>
        <v/>
      </c>
    </row>
    <row r="3473" spans="1:34" ht="24" customHeight="1" x14ac:dyDescent="0.2">
      <c r="A3473" s="50" t="s">
        <v>6443</v>
      </c>
      <c r="B3473" s="60" t="s">
        <v>6618</v>
      </c>
      <c r="C3473" s="61" t="s">
        <v>6619</v>
      </c>
      <c r="D3473" s="52" t="s">
        <v>9841</v>
      </c>
      <c r="E3473" s="53">
        <v>52305.04</v>
      </c>
      <c r="F3473" s="23" t="str">
        <f>+IFERROR(VLOOKUP(Tabla1[[#This Row],[Artículo]],'..'!$B$2:$D$569000,3,),"")</f>
        <v/>
      </c>
      <c r="G3473" s="24" t="str">
        <f>IF(H3473=AF3473,"", "Error MC")</f>
        <v>Error MC</v>
      </c>
      <c r="H3473" s="62"/>
      <c r="I3473" s="54">
        <f>+Tabla1[[#This Row],[MC]]*Tabla1[[#This Row],[Pedido]]*Tabla1[[#This Row],[PVC ]]</f>
        <v>0</v>
      </c>
      <c r="J3473" s="26">
        <v>0.21</v>
      </c>
      <c r="K3473" s="63"/>
      <c r="L3473" s="28" t="s">
        <v>17</v>
      </c>
      <c r="M3473" s="53">
        <v>91769.195000000007</v>
      </c>
      <c r="N3473" s="64" t="str">
        <f>+IF(Tabla1[[#This Row],[F PMPI]]="SÍ","No","Sí")</f>
        <v>Sí</v>
      </c>
      <c r="O3473" s="65">
        <f>+Tabla1[[#This Row],[PVL]]*1.055</f>
        <v>96816.500725000005</v>
      </c>
      <c r="P3473" s="65">
        <f>+Tabla1[[#This Row],[PVL]]*1.43</f>
        <v>131229.94885000002</v>
      </c>
      <c r="Q3473" s="66" t="str">
        <f>+HYPERLINK(Tabla1[[#This Row],[PAG]])</f>
        <v>https://todomusica.com.ar/microfonos-usb/5389-404.html</v>
      </c>
      <c r="R3473" s="67"/>
      <c r="S3473" s="68"/>
      <c r="T3473" s="69"/>
      <c r="U3473" s="69"/>
      <c r="V3473" s="69"/>
      <c r="W3473" s="69"/>
      <c r="X3473" s="69"/>
      <c r="Y3473" s="35"/>
      <c r="Z3473" s="35" t="s">
        <v>27078</v>
      </c>
      <c r="AA3473" s="36">
        <v>1</v>
      </c>
      <c r="AB3473" s="35" t="s">
        <v>27</v>
      </c>
      <c r="AC3473" s="35" t="str">
        <f>+IF(Tabla1[[#This Row],[STK]]="no","Sin STK", "STK disponible")</f>
        <v>STK disponible</v>
      </c>
      <c r="AD3473" s="35">
        <f>+I3473*J3473</f>
        <v>0</v>
      </c>
      <c r="AE3473" s="35">
        <f>+I3473*K3473</f>
        <v>0</v>
      </c>
      <c r="AF3473" s="36">
        <f>IF(Tabla1[[#This Row],[ref pack]]=1,Tabla1[[#This Row],[Pedido]],LCM(Tabla1[[#This Row],[MC VIEJO]],Tabla1[[#This Row],[Pedido]]))</f>
        <v>1</v>
      </c>
      <c r="AG3473" s="36">
        <f>+VLOOKUP(Tabla1[[#This Row],[Artículo]],'.'!$B$2:$D$11481,3,)</f>
        <v>1</v>
      </c>
      <c r="AH3473" s="37" t="str">
        <f>+IFERROR(SEARCH("pack",Tabla1[[#This Row],[PACK]]),"")</f>
        <v/>
      </c>
    </row>
    <row r="3474" spans="1:34" ht="24" customHeight="1" x14ac:dyDescent="0.2">
      <c r="A3474" s="50" t="s">
        <v>6443</v>
      </c>
      <c r="B3474" s="60" t="s">
        <v>6620</v>
      </c>
      <c r="C3474" s="61" t="s">
        <v>6621</v>
      </c>
      <c r="D3474" s="52" t="s">
        <v>9841</v>
      </c>
      <c r="E3474" s="53">
        <v>22846.43</v>
      </c>
      <c r="F3474" s="23" t="str">
        <f>+IFERROR(VLOOKUP(Tabla1[[#This Row],[Artículo]],'..'!$B$2:$D$569000,3,),"")</f>
        <v/>
      </c>
      <c r="G3474" s="24" t="str">
        <f>IF(H3474=AF3474,"", "Error MC")</f>
        <v>Error MC</v>
      </c>
      <c r="H3474" s="62"/>
      <c r="I3474" s="54">
        <f>+Tabla1[[#This Row],[MC]]*Tabla1[[#This Row],[Pedido]]*Tabla1[[#This Row],[PVC ]]</f>
        <v>0</v>
      </c>
      <c r="J3474" s="26">
        <v>0.21</v>
      </c>
      <c r="K3474" s="63"/>
      <c r="L3474" s="28" t="s">
        <v>17</v>
      </c>
      <c r="M3474" s="53">
        <v>40084.057000000001</v>
      </c>
      <c r="N3474" s="64" t="str">
        <f>+IF(Tabla1[[#This Row],[F PMPI]]="SÍ","No","Sí")</f>
        <v>Sí</v>
      </c>
      <c r="O3474" s="65">
        <f>+Tabla1[[#This Row],[PVL]]*1.055</f>
        <v>42288.680134999995</v>
      </c>
      <c r="P3474" s="65">
        <f>+Tabla1[[#This Row],[PVL]]*1.43</f>
        <v>57320.201509999999</v>
      </c>
      <c r="Q3474" s="66" t="str">
        <f>+HYPERLINK(Tabla1[[#This Row],[PAG]])</f>
        <v>https://todomusica.com.ar/soporte-de-microfonos/3237-mk10.html</v>
      </c>
      <c r="R3474" s="67"/>
      <c r="S3474" s="68"/>
      <c r="T3474" s="69"/>
      <c r="U3474" s="69"/>
      <c r="V3474" s="69"/>
      <c r="W3474" s="69"/>
      <c r="X3474" s="69"/>
      <c r="Y3474" s="35"/>
      <c r="Z3474" s="35" t="s">
        <v>27079</v>
      </c>
      <c r="AA3474" s="36">
        <v>1</v>
      </c>
      <c r="AB3474" s="35" t="s">
        <v>27</v>
      </c>
      <c r="AC3474" s="35" t="str">
        <f>+IF(Tabla1[[#This Row],[STK]]="no","Sin STK", "STK disponible")</f>
        <v>STK disponible</v>
      </c>
      <c r="AD3474" s="35">
        <f>+I3474*J3474</f>
        <v>0</v>
      </c>
      <c r="AE3474" s="35">
        <f>+I3474*K3474</f>
        <v>0</v>
      </c>
      <c r="AF3474" s="36">
        <f>IF(Tabla1[[#This Row],[ref pack]]=1,Tabla1[[#This Row],[Pedido]],LCM(Tabla1[[#This Row],[MC VIEJO]],Tabla1[[#This Row],[Pedido]]))</f>
        <v>1</v>
      </c>
      <c r="AG3474" s="36">
        <f>+VLOOKUP(Tabla1[[#This Row],[Artículo]],'.'!$B$2:$D$11481,3,)</f>
        <v>1</v>
      </c>
      <c r="AH3474" s="37" t="str">
        <f>+IFERROR(SEARCH("pack",Tabla1[[#This Row],[PACK]]),"")</f>
        <v/>
      </c>
    </row>
    <row r="3475" spans="1:34" ht="24" customHeight="1" x14ac:dyDescent="0.2">
      <c r="A3475" s="50" t="s">
        <v>6443</v>
      </c>
      <c r="B3475" s="60" t="s">
        <v>6622</v>
      </c>
      <c r="C3475" s="61" t="s">
        <v>6623</v>
      </c>
      <c r="D3475" s="52" t="s">
        <v>9841</v>
      </c>
      <c r="E3475" s="53">
        <v>34676.44</v>
      </c>
      <c r="F3475" s="23" t="str">
        <f>+IFERROR(VLOOKUP(Tabla1[[#This Row],[Artículo]],'..'!$B$2:$D$569000,3,),"")</f>
        <v/>
      </c>
      <c r="G3475" s="24" t="str">
        <f>IF(H3475=AF3475,"", "Error MC")</f>
        <v>Error MC</v>
      </c>
      <c r="H3475" s="62"/>
      <c r="I3475" s="54">
        <f>+Tabla1[[#This Row],[MC]]*Tabla1[[#This Row],[Pedido]]*Tabla1[[#This Row],[PVC ]]</f>
        <v>0</v>
      </c>
      <c r="J3475" s="26">
        <v>0.21</v>
      </c>
      <c r="K3475" s="63"/>
      <c r="L3475" s="28" t="s">
        <v>17</v>
      </c>
      <c r="M3475" s="53">
        <v>60839.815999999999</v>
      </c>
      <c r="N3475" s="64" t="str">
        <f>+IF(Tabla1[[#This Row],[F PMPI]]="SÍ","No","Sí")</f>
        <v>Sí</v>
      </c>
      <c r="O3475" s="65">
        <f>+Tabla1[[#This Row],[PVL]]*1.055</f>
        <v>64186.005879999997</v>
      </c>
      <c r="P3475" s="65">
        <f>+Tabla1[[#This Row],[PVL]]*1.43</f>
        <v>87000.936879999994</v>
      </c>
      <c r="Q3475" s="66" t="str">
        <f>+HYPERLINK(Tabla1[[#This Row],[PAG]])</f>
        <v>https://todomusica.com.ar/soporte-de-microfonos/8462-mk10x.html</v>
      </c>
      <c r="R3475" s="67"/>
      <c r="S3475" s="68"/>
      <c r="T3475" s="69"/>
      <c r="U3475" s="69"/>
      <c r="V3475" s="69"/>
      <c r="W3475" s="69"/>
      <c r="X3475" s="69"/>
      <c r="Y3475" s="35"/>
      <c r="Z3475" s="35" t="s">
        <v>27080</v>
      </c>
      <c r="AA3475" s="36">
        <v>1</v>
      </c>
      <c r="AB3475" s="35" t="s">
        <v>27</v>
      </c>
      <c r="AC3475" s="35" t="str">
        <f>+IF(Tabla1[[#This Row],[STK]]="no","Sin STK", "STK disponible")</f>
        <v>STK disponible</v>
      </c>
      <c r="AD3475" s="35">
        <f>+I3475*J3475</f>
        <v>0</v>
      </c>
      <c r="AE3475" s="35">
        <f>+I3475*K3475</f>
        <v>0</v>
      </c>
      <c r="AF3475" s="36">
        <f>IF(Tabla1[[#This Row],[ref pack]]=1,Tabla1[[#This Row],[Pedido]],LCM(Tabla1[[#This Row],[MC VIEJO]],Tabla1[[#This Row],[Pedido]]))</f>
        <v>1</v>
      </c>
      <c r="AG3475" s="36">
        <f>+VLOOKUP(Tabla1[[#This Row],[Artículo]],'.'!$B$2:$D$11481,3,)</f>
        <v>1</v>
      </c>
      <c r="AH3475" s="37" t="str">
        <f>+IFERROR(SEARCH("pack",Tabla1[[#This Row],[PACK]]),"")</f>
        <v/>
      </c>
    </row>
    <row r="3476" spans="1:34" ht="24" customHeight="1" x14ac:dyDescent="0.2">
      <c r="A3476" s="50" t="s">
        <v>6443</v>
      </c>
      <c r="B3476" s="60" t="s">
        <v>6624</v>
      </c>
      <c r="C3476" s="61" t="s">
        <v>6625</v>
      </c>
      <c r="D3476" s="52" t="s">
        <v>27</v>
      </c>
      <c r="E3476" s="53">
        <v>44825.99</v>
      </c>
      <c r="F3476" s="23" t="str">
        <f>+IFERROR(VLOOKUP(Tabla1[[#This Row],[Artículo]],'..'!$B$2:$D$569000,3,),"")</f>
        <v/>
      </c>
      <c r="G3476" s="24" t="str">
        <f>IF(H3476=AF3476,"", "Error MC")</f>
        <v>Error MC</v>
      </c>
      <c r="H3476" s="62"/>
      <c r="I3476" s="54">
        <f>+Tabla1[[#This Row],[MC]]*Tabla1[[#This Row],[Pedido]]*Tabla1[[#This Row],[PVC ]]</f>
        <v>0</v>
      </c>
      <c r="J3476" s="26">
        <v>0.21</v>
      </c>
      <c r="K3476" s="63"/>
      <c r="L3476" s="28" t="s">
        <v>17</v>
      </c>
      <c r="M3476" s="53">
        <v>78647.205000000002</v>
      </c>
      <c r="N3476" s="64" t="str">
        <f>+IF(Tabla1[[#This Row],[F PMPI]]="SÍ","No","Sí")</f>
        <v>Sí</v>
      </c>
      <c r="O3476" s="65">
        <f>+Tabla1[[#This Row],[PVL]]*1.055</f>
        <v>82972.801274999991</v>
      </c>
      <c r="P3476" s="65">
        <f>+Tabla1[[#This Row],[PVL]]*1.43</f>
        <v>112465.50315</v>
      </c>
      <c r="Q3476" s="66" t="str">
        <f>+HYPERLINK(Tabla1[[#This Row],[PAG]])</f>
        <v/>
      </c>
      <c r="R3476" s="67"/>
      <c r="S3476" s="68"/>
      <c r="T3476" s="69"/>
      <c r="U3476" s="69"/>
      <c r="V3476" s="69"/>
      <c r="W3476" s="69"/>
      <c r="X3476" s="69"/>
      <c r="Y3476" s="35"/>
      <c r="Z3476" s="35" t="s">
        <v>65</v>
      </c>
      <c r="AA3476" s="36">
        <v>1</v>
      </c>
      <c r="AB3476" s="35" t="s">
        <v>27</v>
      </c>
      <c r="AC3476" s="35" t="str">
        <f>+IF(Tabla1[[#This Row],[STK]]="no","Sin STK", "STK disponible")</f>
        <v>Sin STK</v>
      </c>
      <c r="AD3476" s="35">
        <f>+I3476*J3476</f>
        <v>0</v>
      </c>
      <c r="AE3476" s="35">
        <f>+I3476*K3476</f>
        <v>0</v>
      </c>
      <c r="AF3476" s="36">
        <f>IF(Tabla1[[#This Row],[ref pack]]=1,Tabla1[[#This Row],[Pedido]],LCM(Tabla1[[#This Row],[MC VIEJO]],Tabla1[[#This Row],[Pedido]]))</f>
        <v>1</v>
      </c>
      <c r="AG3476" s="36">
        <f>+VLOOKUP(Tabla1[[#This Row],[Artículo]],'.'!$B$2:$D$11481,3,)</f>
        <v>1</v>
      </c>
      <c r="AH3476" s="37" t="str">
        <f>+IFERROR(SEARCH("pack",Tabla1[[#This Row],[PACK]]),"")</f>
        <v/>
      </c>
    </row>
    <row r="3477" spans="1:34" ht="24" customHeight="1" x14ac:dyDescent="0.2">
      <c r="A3477" s="50" t="s">
        <v>6443</v>
      </c>
      <c r="B3477" s="60" t="s">
        <v>6626</v>
      </c>
      <c r="C3477" s="61" t="s">
        <v>6627</v>
      </c>
      <c r="D3477" s="52" t="s">
        <v>9841</v>
      </c>
      <c r="E3477" s="53">
        <v>74256.600000000006</v>
      </c>
      <c r="F3477" s="23" t="str">
        <f>+IFERROR(VLOOKUP(Tabla1[[#This Row],[Artículo]],'..'!$B$2:$D$569000,3,),"")</f>
        <v/>
      </c>
      <c r="G3477" s="24" t="str">
        <f>IF(H3477=AF3477,"", "Error MC")</f>
        <v>Error MC</v>
      </c>
      <c r="H3477" s="62"/>
      <c r="I3477" s="54">
        <f>+Tabla1[[#This Row],[MC]]*Tabla1[[#This Row],[Pedido]]*Tabla1[[#This Row],[PVC ]]</f>
        <v>0</v>
      </c>
      <c r="J3477" s="26">
        <v>0.21</v>
      </c>
      <c r="K3477" s="63"/>
      <c r="L3477" s="28" t="s">
        <v>17</v>
      </c>
      <c r="M3477" s="53">
        <v>130283.205</v>
      </c>
      <c r="N3477" s="64" t="str">
        <f>+IF(Tabla1[[#This Row],[F PMPI]]="SÍ","No","Sí")</f>
        <v>Sí</v>
      </c>
      <c r="O3477" s="65">
        <f>+Tabla1[[#This Row],[PVL]]*1.055</f>
        <v>137448.78127499999</v>
      </c>
      <c r="P3477" s="65">
        <f>+Tabla1[[#This Row],[PVL]]*1.43</f>
        <v>186304.98314999999</v>
      </c>
      <c r="Q3477" s="66" t="str">
        <f>+HYPERLINK(Tabla1[[#This Row],[PAG]])</f>
        <v>https://todomusica.com.ar/soporte-de-bafles/987-ms100.html</v>
      </c>
      <c r="R3477" s="67"/>
      <c r="S3477" s="68"/>
      <c r="T3477" s="69"/>
      <c r="U3477" s="69"/>
      <c r="V3477" s="69"/>
      <c r="W3477" s="69"/>
      <c r="X3477" s="69"/>
      <c r="Y3477" s="35"/>
      <c r="Z3477" s="35" t="s">
        <v>27081</v>
      </c>
      <c r="AA3477" s="36">
        <v>1</v>
      </c>
      <c r="AB3477" s="35" t="s">
        <v>27</v>
      </c>
      <c r="AC3477" s="35" t="str">
        <f>+IF(Tabla1[[#This Row],[STK]]="no","Sin STK", "STK disponible")</f>
        <v>STK disponible</v>
      </c>
      <c r="AD3477" s="35">
        <f>+I3477*J3477</f>
        <v>0</v>
      </c>
      <c r="AE3477" s="35">
        <f>+I3477*K3477</f>
        <v>0</v>
      </c>
      <c r="AF3477" s="36">
        <f>IF(Tabla1[[#This Row],[ref pack]]=1,Tabla1[[#This Row],[Pedido]],LCM(Tabla1[[#This Row],[MC VIEJO]],Tabla1[[#This Row],[Pedido]]))</f>
        <v>1</v>
      </c>
      <c r="AG3477" s="36">
        <f>+VLOOKUP(Tabla1[[#This Row],[Artículo]],'.'!$B$2:$D$11481,3,)</f>
        <v>1</v>
      </c>
      <c r="AH3477" s="37" t="str">
        <f>+IFERROR(SEARCH("pack",Tabla1[[#This Row],[PACK]]),"")</f>
        <v/>
      </c>
    </row>
    <row r="3478" spans="1:34" ht="24" customHeight="1" x14ac:dyDescent="0.2">
      <c r="A3478" s="50" t="s">
        <v>6443</v>
      </c>
      <c r="B3478" s="60" t="s">
        <v>6628</v>
      </c>
      <c r="C3478" s="61" t="s">
        <v>6629</v>
      </c>
      <c r="D3478" s="52" t="s">
        <v>9841</v>
      </c>
      <c r="E3478" s="53">
        <v>85691.57</v>
      </c>
      <c r="F3478" s="23" t="str">
        <f>+IFERROR(VLOOKUP(Tabla1[[#This Row],[Artículo]],'..'!$B$2:$D$569000,3,),"")</f>
        <v/>
      </c>
      <c r="G3478" s="24" t="str">
        <f>IF(H3478=AF3478,"", "Error MC")</f>
        <v>Error MC</v>
      </c>
      <c r="H3478" s="62"/>
      <c r="I3478" s="54">
        <f>+Tabla1[[#This Row],[MC]]*Tabla1[[#This Row],[Pedido]]*Tabla1[[#This Row],[PVC ]]</f>
        <v>0</v>
      </c>
      <c r="J3478" s="26">
        <v>0.21</v>
      </c>
      <c r="K3478" s="63"/>
      <c r="L3478" s="28" t="s">
        <v>17</v>
      </c>
      <c r="M3478" s="53">
        <v>150345.864</v>
      </c>
      <c r="N3478" s="64" t="str">
        <f>+IF(Tabla1[[#This Row],[F PMPI]]="SÍ","No","Sí")</f>
        <v>Sí</v>
      </c>
      <c r="O3478" s="65">
        <f>+Tabla1[[#This Row],[PVL]]*1.055</f>
        <v>158614.88652</v>
      </c>
      <c r="P3478" s="65">
        <f>+Tabla1[[#This Row],[PVL]]*1.43</f>
        <v>214994.58551999999</v>
      </c>
      <c r="Q3478" s="66" t="str">
        <f>+HYPERLINK(Tabla1[[#This Row],[PAG]])</f>
        <v>https://todomusica.com.ar/soporte-de-bafles/4120-404.html</v>
      </c>
      <c r="R3478" s="67"/>
      <c r="S3478" s="68"/>
      <c r="T3478" s="69"/>
      <c r="U3478" s="69"/>
      <c r="V3478" s="69"/>
      <c r="W3478" s="69"/>
      <c r="X3478" s="69"/>
      <c r="Y3478" s="35"/>
      <c r="Z3478" s="35" t="s">
        <v>27082</v>
      </c>
      <c r="AA3478" s="36">
        <v>1</v>
      </c>
      <c r="AB3478" s="35" t="s">
        <v>27</v>
      </c>
      <c r="AC3478" s="35" t="str">
        <f>+IF(Tabla1[[#This Row],[STK]]="no","Sin STK", "STK disponible")</f>
        <v>STK disponible</v>
      </c>
      <c r="AD3478" s="35">
        <f>+I3478*J3478</f>
        <v>0</v>
      </c>
      <c r="AE3478" s="35">
        <f>+I3478*K3478</f>
        <v>0</v>
      </c>
      <c r="AF3478" s="36">
        <f>IF(Tabla1[[#This Row],[ref pack]]=1,Tabla1[[#This Row],[Pedido]],LCM(Tabla1[[#This Row],[MC VIEJO]],Tabla1[[#This Row],[Pedido]]))</f>
        <v>1</v>
      </c>
      <c r="AG3478" s="36">
        <f>+VLOOKUP(Tabla1[[#This Row],[Artículo]],'.'!$B$2:$D$11481,3,)</f>
        <v>1</v>
      </c>
      <c r="AH3478" s="37" t="str">
        <f>+IFERROR(SEARCH("pack",Tabla1[[#This Row],[PACK]]),"")</f>
        <v/>
      </c>
    </row>
    <row r="3479" spans="1:34" ht="24" customHeight="1" x14ac:dyDescent="0.2">
      <c r="A3479" s="50" t="s">
        <v>6443</v>
      </c>
      <c r="B3479" s="60" t="s">
        <v>6630</v>
      </c>
      <c r="C3479" s="61" t="s">
        <v>6631</v>
      </c>
      <c r="D3479" s="52" t="s">
        <v>9841</v>
      </c>
      <c r="E3479" s="53">
        <v>87034.87</v>
      </c>
      <c r="F3479" s="23" t="str">
        <f>+IFERROR(VLOOKUP(Tabla1[[#This Row],[Artículo]],'..'!$B$2:$D$569000,3,),"")</f>
        <v/>
      </c>
      <c r="G3479" s="24" t="str">
        <f>IF(H3479=AF3479,"", "Error MC")</f>
        <v>Error MC</v>
      </c>
      <c r="H3479" s="62"/>
      <c r="I3479" s="54">
        <f>+Tabla1[[#This Row],[MC]]*Tabla1[[#This Row],[Pedido]]*Tabla1[[#This Row],[PVC ]]</f>
        <v>0</v>
      </c>
      <c r="J3479" s="26">
        <v>0.21</v>
      </c>
      <c r="K3479" s="63"/>
      <c r="L3479" s="28" t="s">
        <v>17</v>
      </c>
      <c r="M3479" s="53">
        <v>152702.67800000001</v>
      </c>
      <c r="N3479" s="64" t="str">
        <f>+IF(Tabla1[[#This Row],[F PMPI]]="SÍ","No","Sí")</f>
        <v>Sí</v>
      </c>
      <c r="O3479" s="65">
        <f>+Tabla1[[#This Row],[PVL]]*1.055</f>
        <v>161101.32529000001</v>
      </c>
      <c r="P3479" s="65">
        <f>+Tabla1[[#This Row],[PVL]]*1.43</f>
        <v>218364.82954000001</v>
      </c>
      <c r="Q3479" s="66" t="str">
        <f>+HYPERLINK(Tabla1[[#This Row],[PAG]])</f>
        <v>https://todomusica.com.ar/microfonos-usb/2922-mtr.html</v>
      </c>
      <c r="R3479" s="67"/>
      <c r="S3479" s="68"/>
      <c r="T3479" s="69"/>
      <c r="U3479" s="69"/>
      <c r="V3479" s="69"/>
      <c r="W3479" s="69"/>
      <c r="X3479" s="69"/>
      <c r="Y3479" s="35"/>
      <c r="Z3479" s="35" t="s">
        <v>27083</v>
      </c>
      <c r="AA3479" s="36">
        <v>1</v>
      </c>
      <c r="AB3479" s="35" t="s">
        <v>27</v>
      </c>
      <c r="AC3479" s="35" t="str">
        <f>+IF(Tabla1[[#This Row],[STK]]="no","Sin STK", "STK disponible")</f>
        <v>STK disponible</v>
      </c>
      <c r="AD3479" s="35">
        <f>+I3479*J3479</f>
        <v>0</v>
      </c>
      <c r="AE3479" s="35">
        <f>+I3479*K3479</f>
        <v>0</v>
      </c>
      <c r="AF3479" s="36">
        <f>IF(Tabla1[[#This Row],[ref pack]]=1,Tabla1[[#This Row],[Pedido]],LCM(Tabla1[[#This Row],[MC VIEJO]],Tabla1[[#This Row],[Pedido]]))</f>
        <v>1</v>
      </c>
      <c r="AG3479" s="36">
        <f>+VLOOKUP(Tabla1[[#This Row],[Artículo]],'.'!$B$2:$D$11481,3,)</f>
        <v>1</v>
      </c>
      <c r="AH3479" s="37" t="str">
        <f>+IFERROR(SEARCH("pack",Tabla1[[#This Row],[PACK]]),"")</f>
        <v/>
      </c>
    </row>
    <row r="3480" spans="1:34" ht="24" customHeight="1" x14ac:dyDescent="0.2">
      <c r="A3480" s="50" t="s">
        <v>6443</v>
      </c>
      <c r="B3480" s="60" t="s">
        <v>19980</v>
      </c>
      <c r="C3480" s="61" t="s">
        <v>19981</v>
      </c>
      <c r="D3480" s="52" t="s">
        <v>9842</v>
      </c>
      <c r="E3480" s="53">
        <v>283626.63</v>
      </c>
      <c r="F3480" s="23" t="str">
        <f>+IFERROR(VLOOKUP(Tabla1[[#This Row],[Artículo]],'..'!$B$2:$D$569000,3,),"")</f>
        <v/>
      </c>
      <c r="G3480" s="24" t="str">
        <f>IF(H3480=AF3480,"", "Error MC")</f>
        <v>Error MC</v>
      </c>
      <c r="H3480" s="62"/>
      <c r="I3480" s="54">
        <f>+Tabla1[[#This Row],[MC]]*Tabla1[[#This Row],[Pedido]]*Tabla1[[#This Row],[PVC ]]</f>
        <v>0</v>
      </c>
      <c r="J3480" s="26">
        <v>0.105</v>
      </c>
      <c r="K3480" s="63"/>
      <c r="L3480" s="28" t="s">
        <v>17</v>
      </c>
      <c r="M3480" s="53">
        <v>454440.76400000002</v>
      </c>
      <c r="N3480" s="64" t="str">
        <f>+IF(Tabla1[[#This Row],[F PMPI]]="SÍ","No","Sí")</f>
        <v>No</v>
      </c>
      <c r="O3480" s="65">
        <f>+Tabla1[[#This Row],[PVL]]*1.055</f>
        <v>479435.00601999997</v>
      </c>
      <c r="P3480" s="65">
        <f>+Tabla1[[#This Row],[PVL]]*1.43</f>
        <v>649850.29252000002</v>
      </c>
      <c r="Q3480" s="66" t="str">
        <f>+HYPERLINK(Tabla1[[#This Row],[PAG]])</f>
        <v>https://todomusica.com.ar/productos-sin-categorias-de-netsuite/906-mxp124fx.html</v>
      </c>
      <c r="R3480" s="67"/>
      <c r="S3480" s="68"/>
      <c r="T3480" s="69"/>
      <c r="U3480" s="69"/>
      <c r="V3480" s="69"/>
      <c r="W3480" s="69"/>
      <c r="X3480" s="69"/>
      <c r="Y3480" s="35"/>
      <c r="Z3480" s="35" t="s">
        <v>27084</v>
      </c>
      <c r="AA3480" s="36">
        <v>1</v>
      </c>
      <c r="AB3480" s="35" t="s">
        <v>9849</v>
      </c>
      <c r="AC3480" s="35" t="str">
        <f>+IF(Tabla1[[#This Row],[STK]]="no","Sin STK", "STK disponible")</f>
        <v>STK disponible</v>
      </c>
      <c r="AD3480" s="35">
        <f>+I3480*J3480</f>
        <v>0</v>
      </c>
      <c r="AE3480" s="35">
        <f>+I3480*K3480</f>
        <v>0</v>
      </c>
      <c r="AF3480" s="36">
        <f>IF(Tabla1[[#This Row],[ref pack]]=1,Tabla1[[#This Row],[Pedido]],LCM(Tabla1[[#This Row],[MC VIEJO]],Tabla1[[#This Row],[Pedido]]))</f>
        <v>1</v>
      </c>
      <c r="AG3480" s="36">
        <f>+VLOOKUP(Tabla1[[#This Row],[Artículo]],'.'!$B$2:$D$11481,3,)</f>
        <v>1</v>
      </c>
      <c r="AH3480" s="37" t="str">
        <f>+IFERROR(SEARCH("pack",Tabla1[[#This Row],[PACK]]),"")</f>
        <v/>
      </c>
    </row>
    <row r="3481" spans="1:34" ht="24" customHeight="1" x14ac:dyDescent="0.2">
      <c r="A3481" s="50" t="s">
        <v>6443</v>
      </c>
      <c r="B3481" s="60" t="s">
        <v>6632</v>
      </c>
      <c r="C3481" s="61" t="s">
        <v>6633</v>
      </c>
      <c r="D3481" s="52" t="s">
        <v>27</v>
      </c>
      <c r="E3481" s="53">
        <v>420909.98</v>
      </c>
      <c r="F3481" s="23" t="str">
        <f>+IFERROR(VLOOKUP(Tabla1[[#This Row],[Artículo]],'..'!$B$2:$D$569000,3,),"")</f>
        <v/>
      </c>
      <c r="G3481" s="24" t="str">
        <f>IF(H3481=AF3481,"", "Error MC")</f>
        <v>Error MC</v>
      </c>
      <c r="H3481" s="62"/>
      <c r="I3481" s="54">
        <f>+Tabla1[[#This Row],[MC]]*Tabla1[[#This Row],[Pedido]]*Tabla1[[#This Row],[PVC ]]</f>
        <v>0</v>
      </c>
      <c r="J3481" s="26">
        <v>0.105</v>
      </c>
      <c r="K3481" s="63"/>
      <c r="L3481" s="28" t="s">
        <v>17</v>
      </c>
      <c r="M3481" s="53">
        <v>674403.01399999997</v>
      </c>
      <c r="N3481" s="64" t="str">
        <f>+IF(Tabla1[[#This Row],[F PMPI]]="SÍ","No","Sí")</f>
        <v>Sí</v>
      </c>
      <c r="O3481" s="65">
        <f>+Tabla1[[#This Row],[PVL]]*1.055</f>
        <v>711495.17976999993</v>
      </c>
      <c r="P3481" s="65">
        <f>+Tabla1[[#This Row],[PVL]]*1.43</f>
        <v>964396.31001999986</v>
      </c>
      <c r="Q3481" s="66" t="str">
        <f>+HYPERLINK(Tabla1[[#This Row],[PAG]])</f>
        <v>https://todomusica.com.ar/mixers-analogicas/3509-mxp144fx.html</v>
      </c>
      <c r="R3481" s="67"/>
      <c r="S3481" s="68"/>
      <c r="T3481" s="69"/>
      <c r="U3481" s="69"/>
      <c r="V3481" s="69"/>
      <c r="W3481" s="69"/>
      <c r="X3481" s="69"/>
      <c r="Y3481" s="35"/>
      <c r="Z3481" s="35" t="s">
        <v>27085</v>
      </c>
      <c r="AA3481" s="36">
        <v>1</v>
      </c>
      <c r="AB3481" s="35" t="s">
        <v>27</v>
      </c>
      <c r="AC3481" s="35" t="str">
        <f>+IF(Tabla1[[#This Row],[STK]]="no","Sin STK", "STK disponible")</f>
        <v>Sin STK</v>
      </c>
      <c r="AD3481" s="35">
        <f>+I3481*J3481</f>
        <v>0</v>
      </c>
      <c r="AE3481" s="35">
        <f>+I3481*K3481</f>
        <v>0</v>
      </c>
      <c r="AF3481" s="36">
        <f>IF(Tabla1[[#This Row],[ref pack]]=1,Tabla1[[#This Row],[Pedido]],LCM(Tabla1[[#This Row],[MC VIEJO]],Tabla1[[#This Row],[Pedido]]))</f>
        <v>1</v>
      </c>
      <c r="AG3481" s="36">
        <f>+VLOOKUP(Tabla1[[#This Row],[Artículo]],'.'!$B$2:$D$11481,3,)</f>
        <v>1</v>
      </c>
      <c r="AH3481" s="37" t="str">
        <f>+IFERROR(SEARCH("pack",Tabla1[[#This Row],[PACK]]),"")</f>
        <v/>
      </c>
    </row>
    <row r="3482" spans="1:34" ht="24" customHeight="1" x14ac:dyDescent="0.2">
      <c r="A3482" s="50" t="s">
        <v>6443</v>
      </c>
      <c r="B3482" s="60" t="s">
        <v>6634</v>
      </c>
      <c r="C3482" s="61" t="s">
        <v>6635</v>
      </c>
      <c r="D3482" s="52" t="s">
        <v>27</v>
      </c>
      <c r="E3482" s="53">
        <v>273128.59999999998</v>
      </c>
      <c r="F3482" s="23" t="str">
        <f>+IFERROR(VLOOKUP(Tabla1[[#This Row],[Artículo]],'..'!$B$2:$D$569000,3,),"")</f>
        <v/>
      </c>
      <c r="G3482" s="24" t="str">
        <f>IF(H3482=AF3482,"", "Error MC")</f>
        <v>Error MC</v>
      </c>
      <c r="H3482" s="62"/>
      <c r="I3482" s="54">
        <f>+Tabla1[[#This Row],[MC]]*Tabla1[[#This Row],[Pedido]]*Tabla1[[#This Row],[PVC ]]</f>
        <v>0</v>
      </c>
      <c r="J3482" s="26">
        <v>0.21</v>
      </c>
      <c r="K3482" s="63"/>
      <c r="L3482" s="28" t="s">
        <v>17</v>
      </c>
      <c r="M3482" s="53">
        <v>479204.12900000002</v>
      </c>
      <c r="N3482" s="64" t="str">
        <f>+IF(Tabla1[[#This Row],[F PMPI]]="SÍ","No","Sí")</f>
        <v>No</v>
      </c>
      <c r="O3482" s="65">
        <f>+Tabla1[[#This Row],[PVL]]*1.055</f>
        <v>505560.356095</v>
      </c>
      <c r="P3482" s="65">
        <f>+Tabla1[[#This Row],[PVL]]*1.43</f>
        <v>685261.90446999995</v>
      </c>
      <c r="Q3482" s="66" t="str">
        <f>+HYPERLINK(Tabla1[[#This Row],[PAG]])</f>
        <v>https://todomusica.com.ar/bafles-activos/6628-m10s.html</v>
      </c>
      <c r="R3482" s="67"/>
      <c r="S3482" s="68"/>
      <c r="T3482" s="69"/>
      <c r="U3482" s="69"/>
      <c r="V3482" s="69"/>
      <c r="W3482" s="69"/>
      <c r="X3482" s="69"/>
      <c r="Y3482" s="35"/>
      <c r="Z3482" s="35" t="s">
        <v>27086</v>
      </c>
      <c r="AA3482" s="36">
        <v>1</v>
      </c>
      <c r="AB3482" s="35" t="s">
        <v>9849</v>
      </c>
      <c r="AC3482" s="35" t="str">
        <f>+IF(Tabla1[[#This Row],[STK]]="no","Sin STK", "STK disponible")</f>
        <v>Sin STK</v>
      </c>
      <c r="AD3482" s="35">
        <f>+I3482*J3482</f>
        <v>0</v>
      </c>
      <c r="AE3482" s="35">
        <f>+I3482*K3482</f>
        <v>0</v>
      </c>
      <c r="AF3482" s="36">
        <f>IF(Tabla1[[#This Row],[ref pack]]=1,Tabla1[[#This Row],[Pedido]],LCM(Tabla1[[#This Row],[MC VIEJO]],Tabla1[[#This Row],[Pedido]]))</f>
        <v>1</v>
      </c>
      <c r="AG3482" s="36">
        <f>+VLOOKUP(Tabla1[[#This Row],[Artículo]],'.'!$B$2:$D$11481,3,)</f>
        <v>1</v>
      </c>
      <c r="AH3482" s="37" t="str">
        <f>+IFERROR(SEARCH("pack",Tabla1[[#This Row],[PACK]]),"")</f>
        <v/>
      </c>
    </row>
    <row r="3483" spans="1:34" ht="24" customHeight="1" x14ac:dyDescent="0.2">
      <c r="A3483" s="50" t="s">
        <v>6443</v>
      </c>
      <c r="B3483" s="60" t="s">
        <v>6636</v>
      </c>
      <c r="C3483" s="61" t="s">
        <v>6637</v>
      </c>
      <c r="D3483" s="52" t="s">
        <v>9841</v>
      </c>
      <c r="E3483" s="53">
        <v>114506.88</v>
      </c>
      <c r="F3483" s="23" t="str">
        <f>+IFERROR(VLOOKUP(Tabla1[[#This Row],[Artículo]],'..'!$B$2:$D$569000,3,),"")</f>
        <v/>
      </c>
      <c r="G3483" s="24" t="str">
        <f>IF(H3483=AF3483,"", "Error MC")</f>
        <v>Error MC</v>
      </c>
      <c r="H3483" s="62"/>
      <c r="I3483" s="54">
        <f>+Tabla1[[#This Row],[MC]]*Tabla1[[#This Row],[Pedido]]*Tabla1[[#This Row],[PVC ]]</f>
        <v>0</v>
      </c>
      <c r="J3483" s="26">
        <v>0.21</v>
      </c>
      <c r="K3483" s="63"/>
      <c r="L3483" s="28" t="s">
        <v>17</v>
      </c>
      <c r="M3483" s="53">
        <v>200902.326</v>
      </c>
      <c r="N3483" s="64" t="str">
        <f>+IF(Tabla1[[#This Row],[F PMPI]]="SÍ","No","Sí")</f>
        <v>Sí</v>
      </c>
      <c r="O3483" s="65">
        <f>+Tabla1[[#This Row],[PVL]]*1.055</f>
        <v>211951.95392999999</v>
      </c>
      <c r="P3483" s="65">
        <f>+Tabla1[[#This Row],[PVL]]*1.43</f>
        <v>287290.32617999997</v>
      </c>
      <c r="Q3483" s="66" t="str">
        <f>+HYPERLINK(Tabla1[[#This Row],[PAG]])</f>
        <v>https://todomusica.com.ar/monitores-de-estudio/8838-m30.html</v>
      </c>
      <c r="R3483" s="67"/>
      <c r="S3483" s="68"/>
      <c r="T3483" s="69"/>
      <c r="U3483" s="69"/>
      <c r="V3483" s="69"/>
      <c r="W3483" s="69"/>
      <c r="X3483" s="69"/>
      <c r="Y3483" s="35"/>
      <c r="Z3483" s="35" t="s">
        <v>27087</v>
      </c>
      <c r="AA3483" s="36">
        <v>1</v>
      </c>
      <c r="AB3483" s="35" t="s">
        <v>27</v>
      </c>
      <c r="AC3483" s="35" t="str">
        <f>+IF(Tabla1[[#This Row],[STK]]="no","Sin STK", "STK disponible")</f>
        <v>STK disponible</v>
      </c>
      <c r="AD3483" s="35">
        <f>+I3483*J3483</f>
        <v>0</v>
      </c>
      <c r="AE3483" s="35">
        <f>+I3483*K3483</f>
        <v>0</v>
      </c>
      <c r="AF3483" s="36">
        <f>IF(Tabla1[[#This Row],[ref pack]]=1,Tabla1[[#This Row],[Pedido]],LCM(Tabla1[[#This Row],[MC VIEJO]],Tabla1[[#This Row],[Pedido]]))</f>
        <v>1</v>
      </c>
      <c r="AG3483" s="36">
        <f>+VLOOKUP(Tabla1[[#This Row],[Artículo]],'.'!$B$2:$D$11481,3,)</f>
        <v>1</v>
      </c>
      <c r="AH3483" s="37" t="str">
        <f>+IFERROR(SEARCH("pack",Tabla1[[#This Row],[PACK]]),"")</f>
        <v/>
      </c>
    </row>
    <row r="3484" spans="1:34" ht="24" customHeight="1" x14ac:dyDescent="0.2">
      <c r="A3484" s="50" t="s">
        <v>6443</v>
      </c>
      <c r="B3484" s="60" t="s">
        <v>6640</v>
      </c>
      <c r="C3484" s="61" t="s">
        <v>6641</v>
      </c>
      <c r="D3484" s="52" t="s">
        <v>27</v>
      </c>
      <c r="E3484" s="53">
        <v>182713.17</v>
      </c>
      <c r="F3484" s="23" t="str">
        <f>+IFERROR(VLOOKUP(Tabla1[[#This Row],[Artículo]],'..'!$B$2:$D$569000,3,),"")</f>
        <v/>
      </c>
      <c r="G3484" s="24" t="str">
        <f>IF(H3484=AF3484,"", "Error MC")</f>
        <v>Error MC</v>
      </c>
      <c r="H3484" s="62"/>
      <c r="I3484" s="54">
        <f>+Tabla1[[#This Row],[MC]]*Tabla1[[#This Row],[Pedido]]*Tabla1[[#This Row],[PVC ]]</f>
        <v>0</v>
      </c>
      <c r="J3484" s="26">
        <v>0.21</v>
      </c>
      <c r="K3484" s="63"/>
      <c r="L3484" s="28" t="s">
        <v>17</v>
      </c>
      <c r="M3484" s="53">
        <v>320570.261</v>
      </c>
      <c r="N3484" s="64" t="str">
        <f>+IF(Tabla1[[#This Row],[F PMPI]]="SÍ","No","Sí")</f>
        <v>Sí</v>
      </c>
      <c r="O3484" s="65">
        <f>+Tabla1[[#This Row],[PVL]]*1.055</f>
        <v>338201.62535499997</v>
      </c>
      <c r="P3484" s="65">
        <f>+Tabla1[[#This Row],[PVL]]*1.43</f>
        <v>458415.47323</v>
      </c>
      <c r="Q3484" s="66" t="str">
        <f>+HYPERLINK(Tabla1[[#This Row],[PAG]])</f>
        <v>https://todomusica.com.ar/monitores-de-estudio/8083-mediaone-50.html</v>
      </c>
      <c r="R3484" s="67"/>
      <c r="S3484" s="68"/>
      <c r="T3484" s="69"/>
      <c r="U3484" s="69"/>
      <c r="V3484" s="69"/>
      <c r="W3484" s="69"/>
      <c r="X3484" s="69"/>
      <c r="Y3484" s="35"/>
      <c r="Z3484" s="35" t="s">
        <v>27088</v>
      </c>
      <c r="AA3484" s="36">
        <v>1</v>
      </c>
      <c r="AB3484" s="35" t="s">
        <v>27</v>
      </c>
      <c r="AC3484" s="35" t="str">
        <f>+IF(Tabla1[[#This Row],[STK]]="no","Sin STK", "STK disponible")</f>
        <v>Sin STK</v>
      </c>
      <c r="AD3484" s="35">
        <f>+I3484*J3484</f>
        <v>0</v>
      </c>
      <c r="AE3484" s="35">
        <f>+I3484*K3484</f>
        <v>0</v>
      </c>
      <c r="AF3484" s="36">
        <f>IF(Tabla1[[#This Row],[ref pack]]=1,Tabla1[[#This Row],[Pedido]],LCM(Tabla1[[#This Row],[MC VIEJO]],Tabla1[[#This Row],[Pedido]]))</f>
        <v>1</v>
      </c>
      <c r="AG3484" s="36">
        <f>+VLOOKUP(Tabla1[[#This Row],[Artículo]],'.'!$B$2:$D$11481,3,)</f>
        <v>1</v>
      </c>
      <c r="AH3484" s="37" t="str">
        <f>+IFERROR(SEARCH("pack",Tabla1[[#This Row],[PACK]]),"")</f>
        <v/>
      </c>
    </row>
    <row r="3485" spans="1:34" ht="24" customHeight="1" x14ac:dyDescent="0.2">
      <c r="A3485" s="50" t="s">
        <v>6443</v>
      </c>
      <c r="B3485" s="60" t="s">
        <v>6644</v>
      </c>
      <c r="C3485" s="61" t="s">
        <v>6645</v>
      </c>
      <c r="D3485" s="52" t="s">
        <v>9841</v>
      </c>
      <c r="E3485" s="53">
        <v>25751.58</v>
      </c>
      <c r="F3485" s="23" t="str">
        <f>+IFERROR(VLOOKUP(Tabla1[[#This Row],[Artículo]],'..'!$B$2:$D$569000,3,),"")</f>
        <v/>
      </c>
      <c r="G3485" s="24" t="str">
        <f>IF(H3485=AF3485,"", "Error MC")</f>
        <v>Error MC</v>
      </c>
      <c r="H3485" s="62"/>
      <c r="I3485" s="54">
        <f>+Tabla1[[#This Row],[MC]]*Tabla1[[#This Row],[Pedido]]*Tabla1[[#This Row],[PVC ]]</f>
        <v>0</v>
      </c>
      <c r="J3485" s="26">
        <v>0.21</v>
      </c>
      <c r="K3485" s="63"/>
      <c r="L3485" s="28" t="s">
        <v>17</v>
      </c>
      <c r="M3485" s="53">
        <v>45181.146000000001</v>
      </c>
      <c r="N3485" s="64" t="str">
        <f>+IF(Tabla1[[#This Row],[F PMPI]]="SÍ","No","Sí")</f>
        <v>Sí</v>
      </c>
      <c r="O3485" s="65">
        <f>+Tabla1[[#This Row],[PVL]]*1.055</f>
        <v>47666.10903</v>
      </c>
      <c r="P3485" s="65">
        <f>+Tabla1[[#This Row],[PVL]]*1.43</f>
        <v>64609.038779999995</v>
      </c>
      <c r="Q3485" s="66" t="str">
        <f>+HYPERLINK(Tabla1[[#This Row],[PAG]])</f>
        <v>https://todomusica.com.ar/microfonos-dinamicos/3230-performer-r31s.html</v>
      </c>
      <c r="R3485" s="67"/>
      <c r="S3485" s="68"/>
      <c r="T3485" s="69"/>
      <c r="U3485" s="69"/>
      <c r="V3485" s="69"/>
      <c r="W3485" s="69"/>
      <c r="X3485" s="69"/>
      <c r="Y3485" s="35"/>
      <c r="Z3485" s="35" t="s">
        <v>27089</v>
      </c>
      <c r="AA3485" s="36">
        <v>1</v>
      </c>
      <c r="AB3485" s="35" t="s">
        <v>27</v>
      </c>
      <c r="AC3485" s="35" t="str">
        <f>+IF(Tabla1[[#This Row],[STK]]="no","Sin STK", "STK disponible")</f>
        <v>STK disponible</v>
      </c>
      <c r="AD3485" s="35">
        <f>+I3485*J3485</f>
        <v>0</v>
      </c>
      <c r="AE3485" s="35">
        <f>+I3485*K3485</f>
        <v>0</v>
      </c>
      <c r="AF3485" s="36">
        <f>IF(Tabla1[[#This Row],[ref pack]]=1,Tabla1[[#This Row],[Pedido]],LCM(Tabla1[[#This Row],[MC VIEJO]],Tabla1[[#This Row],[Pedido]]))</f>
        <v>1</v>
      </c>
      <c r="AG3485" s="36">
        <f>+VLOOKUP(Tabla1[[#This Row],[Artículo]],'.'!$B$2:$D$11481,3,)</f>
        <v>1</v>
      </c>
      <c r="AH3485" s="37" t="str">
        <f>+IFERROR(SEARCH("pack",Tabla1[[#This Row],[PACK]]),"")</f>
        <v/>
      </c>
    </row>
    <row r="3486" spans="1:34" ht="24" customHeight="1" x14ac:dyDescent="0.2">
      <c r="A3486" s="50" t="s">
        <v>6443</v>
      </c>
      <c r="B3486" s="60" t="s">
        <v>6646</v>
      </c>
      <c r="C3486" s="61" t="s">
        <v>6647</v>
      </c>
      <c r="D3486" s="52" t="s">
        <v>27</v>
      </c>
      <c r="E3486" s="53">
        <v>19964.43</v>
      </c>
      <c r="F3486" s="23" t="str">
        <f>+IFERROR(VLOOKUP(Tabla1[[#This Row],[Artículo]],'..'!$B$2:$D$569000,3,),"")</f>
        <v/>
      </c>
      <c r="G3486" s="24" t="str">
        <f>IF(H3486=AF3486,"", "Error MC")</f>
        <v>Error MC</v>
      </c>
      <c r="H3486" s="62"/>
      <c r="I3486" s="54">
        <f>+Tabla1[[#This Row],[MC]]*Tabla1[[#This Row],[Pedido]]*Tabla1[[#This Row],[PVC ]]</f>
        <v>0</v>
      </c>
      <c r="J3486" s="26">
        <v>0.21</v>
      </c>
      <c r="K3486" s="63"/>
      <c r="L3486" s="28" t="s">
        <v>17</v>
      </c>
      <c r="M3486" s="53">
        <v>35027.588000000003</v>
      </c>
      <c r="N3486" s="64" t="str">
        <f>+IF(Tabla1[[#This Row],[F PMPI]]="SÍ","No","Sí")</f>
        <v>Sí</v>
      </c>
      <c r="O3486" s="65">
        <f>+Tabla1[[#This Row],[PVL]]*1.055</f>
        <v>36954.105340000002</v>
      </c>
      <c r="P3486" s="65">
        <f>+Tabla1[[#This Row],[PVL]]*1.43</f>
        <v>50089.450840000005</v>
      </c>
      <c r="Q3486" s="66" t="str">
        <f>+HYPERLINK(Tabla1[[#This Row],[PAG]])</f>
        <v>https://todomusica.com.ar/microfonos-dinamicos/3221-premium-r21s.html</v>
      </c>
      <c r="R3486" s="67"/>
      <c r="S3486" s="68"/>
      <c r="T3486" s="69"/>
      <c r="U3486" s="69"/>
      <c r="V3486" s="69"/>
      <c r="W3486" s="69"/>
      <c r="X3486" s="69"/>
      <c r="Y3486" s="35"/>
      <c r="Z3486" s="35" t="s">
        <v>27090</v>
      </c>
      <c r="AA3486" s="36">
        <v>1</v>
      </c>
      <c r="AB3486" s="35" t="s">
        <v>27</v>
      </c>
      <c r="AC3486" s="35" t="str">
        <f>+IF(Tabla1[[#This Row],[STK]]="no","Sin STK", "STK disponible")</f>
        <v>Sin STK</v>
      </c>
      <c r="AD3486" s="35">
        <f>+I3486*J3486</f>
        <v>0</v>
      </c>
      <c r="AE3486" s="35">
        <f>+I3486*K3486</f>
        <v>0</v>
      </c>
      <c r="AF3486" s="36">
        <f>IF(Tabla1[[#This Row],[ref pack]]=1,Tabla1[[#This Row],[Pedido]],LCM(Tabla1[[#This Row],[MC VIEJO]],Tabla1[[#This Row],[Pedido]]))</f>
        <v>1</v>
      </c>
      <c r="AG3486" s="36">
        <f>+VLOOKUP(Tabla1[[#This Row],[Artículo]],'.'!$B$2:$D$11481,3,)</f>
        <v>1</v>
      </c>
      <c r="AH3486" s="37" t="str">
        <f>+IFERROR(SEARCH("pack",Tabla1[[#This Row],[PACK]]),"")</f>
        <v/>
      </c>
    </row>
    <row r="3487" spans="1:34" ht="24" customHeight="1" x14ac:dyDescent="0.2">
      <c r="A3487" s="50" t="s">
        <v>6443</v>
      </c>
      <c r="B3487" s="60" t="s">
        <v>6648</v>
      </c>
      <c r="C3487" s="61" t="s">
        <v>6649</v>
      </c>
      <c r="D3487" s="52" t="s">
        <v>9841</v>
      </c>
      <c r="E3487" s="53">
        <v>22846.43</v>
      </c>
      <c r="F3487" s="23" t="str">
        <f>+IFERROR(VLOOKUP(Tabla1[[#This Row],[Artículo]],'..'!$B$2:$D$569000,3,),"")</f>
        <v/>
      </c>
      <c r="G3487" s="24" t="str">
        <f>IF(H3487=AF3487,"", "Error MC")</f>
        <v>Error MC</v>
      </c>
      <c r="H3487" s="62"/>
      <c r="I3487" s="54">
        <f>+Tabla1[[#This Row],[MC]]*Tabla1[[#This Row],[Pedido]]*Tabla1[[#This Row],[PVC ]]</f>
        <v>0</v>
      </c>
      <c r="J3487" s="26">
        <v>0.21</v>
      </c>
      <c r="K3487" s="63"/>
      <c r="L3487" s="28" t="s">
        <v>17</v>
      </c>
      <c r="M3487" s="53">
        <v>40084.057000000001</v>
      </c>
      <c r="N3487" s="64" t="str">
        <f>+IF(Tabla1[[#This Row],[F PMPI]]="SÍ","No","Sí")</f>
        <v>Sí</v>
      </c>
      <c r="O3487" s="65">
        <f>+Tabla1[[#This Row],[PVL]]*1.055</f>
        <v>42288.680134999995</v>
      </c>
      <c r="P3487" s="65">
        <f>+Tabla1[[#This Row],[PVL]]*1.43</f>
        <v>57320.201509999999</v>
      </c>
      <c r="Q3487" s="66" t="str">
        <f>+HYPERLINK(Tabla1[[#This Row],[PAG]])</f>
        <v>https://todomusica.com.ar/varios/2572-ps01.html</v>
      </c>
      <c r="R3487" s="67"/>
      <c r="S3487" s="68"/>
      <c r="T3487" s="69"/>
      <c r="U3487" s="69"/>
      <c r="V3487" s="69"/>
      <c r="W3487" s="69"/>
      <c r="X3487" s="69"/>
      <c r="Y3487" s="35"/>
      <c r="Z3487" s="35" t="s">
        <v>27091</v>
      </c>
      <c r="AA3487" s="36">
        <v>1</v>
      </c>
      <c r="AB3487" s="35" t="s">
        <v>27</v>
      </c>
      <c r="AC3487" s="35" t="str">
        <f>+IF(Tabla1[[#This Row],[STK]]="no","Sin STK", "STK disponible")</f>
        <v>STK disponible</v>
      </c>
      <c r="AD3487" s="35">
        <f>+I3487*J3487</f>
        <v>0</v>
      </c>
      <c r="AE3487" s="35">
        <f>+I3487*K3487</f>
        <v>0</v>
      </c>
      <c r="AF3487" s="36">
        <f>IF(Tabla1[[#This Row],[ref pack]]=1,Tabla1[[#This Row],[Pedido]],LCM(Tabla1[[#This Row],[MC VIEJO]],Tabla1[[#This Row],[Pedido]]))</f>
        <v>1</v>
      </c>
      <c r="AG3487" s="36">
        <f>+VLOOKUP(Tabla1[[#This Row],[Artículo]],'.'!$B$2:$D$11481,3,)</f>
        <v>1</v>
      </c>
      <c r="AH3487" s="37" t="str">
        <f>+IFERROR(SEARCH("pack",Tabla1[[#This Row],[PACK]]),"")</f>
        <v/>
      </c>
    </row>
    <row r="3488" spans="1:34" ht="24" customHeight="1" x14ac:dyDescent="0.2">
      <c r="A3488" s="50" t="s">
        <v>6443</v>
      </c>
      <c r="B3488" s="60" t="s">
        <v>6650</v>
      </c>
      <c r="C3488" s="61" t="s">
        <v>6651</v>
      </c>
      <c r="D3488" s="52" t="s">
        <v>9841</v>
      </c>
      <c r="E3488" s="53">
        <v>17129.05</v>
      </c>
      <c r="F3488" s="23" t="str">
        <f>+IFERROR(VLOOKUP(Tabla1[[#This Row],[Artículo]],'..'!$B$2:$D$569000,3,),"")</f>
        <v/>
      </c>
      <c r="G3488" s="24" t="str">
        <f>IF(H3488=AF3488,"", "Error MC")</f>
        <v>Error MC</v>
      </c>
      <c r="H3488" s="62"/>
      <c r="I3488" s="54">
        <f>+Tabla1[[#This Row],[MC]]*Tabla1[[#This Row],[Pedido]]*Tabla1[[#This Row],[PVC ]]</f>
        <v>0</v>
      </c>
      <c r="J3488" s="26">
        <v>0.21</v>
      </c>
      <c r="K3488" s="63"/>
      <c r="L3488" s="28" t="s">
        <v>17</v>
      </c>
      <c r="M3488" s="53">
        <v>30052.915000000001</v>
      </c>
      <c r="N3488" s="64" t="str">
        <f>+IF(Tabla1[[#This Row],[F PMPI]]="SÍ","No","Sí")</f>
        <v>Sí</v>
      </c>
      <c r="O3488" s="65">
        <f>+Tabla1[[#This Row],[PVL]]*1.055</f>
        <v>31705.825324999998</v>
      </c>
      <c r="P3488" s="65">
        <f>+Tabla1[[#This Row],[PVL]]*1.43</f>
        <v>42975.668449999997</v>
      </c>
      <c r="Q3488" s="66" t="str">
        <f>+HYPERLINK(Tabla1[[#This Row],[PAG]])</f>
        <v>https://todomusica.com.ar/productos-sin-categorias-de-netsuite/4130-404.html</v>
      </c>
      <c r="R3488" s="67"/>
      <c r="S3488" s="68"/>
      <c r="T3488" s="69"/>
      <c r="U3488" s="69"/>
      <c r="V3488" s="69"/>
      <c r="W3488" s="69"/>
      <c r="X3488" s="69"/>
      <c r="Y3488" s="35"/>
      <c r="Z3488" s="35" t="s">
        <v>27092</v>
      </c>
      <c r="AA3488" s="36">
        <v>1</v>
      </c>
      <c r="AB3488" s="35" t="s">
        <v>27</v>
      </c>
      <c r="AC3488" s="35" t="str">
        <f>+IF(Tabla1[[#This Row],[STK]]="no","Sin STK", "STK disponible")</f>
        <v>STK disponible</v>
      </c>
      <c r="AD3488" s="35">
        <f>+I3488*J3488</f>
        <v>0</v>
      </c>
      <c r="AE3488" s="35">
        <f>+I3488*K3488</f>
        <v>0</v>
      </c>
      <c r="AF3488" s="36">
        <f>IF(Tabla1[[#This Row],[ref pack]]=1,Tabla1[[#This Row],[Pedido]],LCM(Tabla1[[#This Row],[MC VIEJO]],Tabla1[[#This Row],[Pedido]]))</f>
        <v>1</v>
      </c>
      <c r="AG3488" s="36">
        <f>+VLOOKUP(Tabla1[[#This Row],[Artículo]],'.'!$B$2:$D$11481,3,)</f>
        <v>1</v>
      </c>
      <c r="AH3488" s="37" t="str">
        <f>+IFERROR(SEARCH("pack",Tabla1[[#This Row],[PACK]]),"")</f>
        <v/>
      </c>
    </row>
    <row r="3489" spans="1:34" ht="24" customHeight="1" x14ac:dyDescent="0.2">
      <c r="A3489" s="50" t="s">
        <v>6443</v>
      </c>
      <c r="B3489" s="60" t="s">
        <v>6652</v>
      </c>
      <c r="C3489" s="61" t="s">
        <v>6653</v>
      </c>
      <c r="D3489" s="52" t="s">
        <v>27</v>
      </c>
      <c r="E3489" s="53">
        <v>16292.28</v>
      </c>
      <c r="F3489" s="23" t="str">
        <f>+IFERROR(VLOOKUP(Tabla1[[#This Row],[Artículo]],'..'!$B$2:$D$569000,3,),"")</f>
        <v/>
      </c>
      <c r="G3489" s="24" t="str">
        <f>IF(H3489=AF3489,"", "Error MC")</f>
        <v>Error MC</v>
      </c>
      <c r="H3489" s="62"/>
      <c r="I3489" s="54">
        <f>+Tabla1[[#This Row],[MC]]*Tabla1[[#This Row],[Pedido]]*Tabla1[[#This Row],[PVC ]]</f>
        <v>0</v>
      </c>
      <c r="J3489" s="26">
        <v>0.21</v>
      </c>
      <c r="K3489" s="63"/>
      <c r="L3489" s="28" t="s">
        <v>17</v>
      </c>
      <c r="M3489" s="53">
        <v>28584.81</v>
      </c>
      <c r="N3489" s="64" t="str">
        <f>+IF(Tabla1[[#This Row],[F PMPI]]="SÍ","No","Sí")</f>
        <v>Sí</v>
      </c>
      <c r="O3489" s="65">
        <f>+Tabla1[[#This Row],[PVL]]*1.055</f>
        <v>30156.974549999999</v>
      </c>
      <c r="P3489" s="65">
        <f>+Tabla1[[#This Row],[PVL]]*1.43</f>
        <v>40876.278299999998</v>
      </c>
      <c r="Q3489" s="66" t="str">
        <f>+HYPERLINK(Tabla1[[#This Row],[PAG]])</f>
        <v/>
      </c>
      <c r="R3489" s="67"/>
      <c r="S3489" s="68"/>
      <c r="T3489" s="69"/>
      <c r="U3489" s="69"/>
      <c r="V3489" s="69"/>
      <c r="W3489" s="69"/>
      <c r="X3489" s="69"/>
      <c r="Y3489" s="35"/>
      <c r="Z3489" s="35" t="s">
        <v>65</v>
      </c>
      <c r="AA3489" s="36">
        <v>1</v>
      </c>
      <c r="AB3489" s="35" t="s">
        <v>27</v>
      </c>
      <c r="AC3489" s="35" t="str">
        <f>+IF(Tabla1[[#This Row],[STK]]="no","Sin STK", "STK disponible")</f>
        <v>Sin STK</v>
      </c>
      <c r="AD3489" s="35">
        <f>+I3489*J3489</f>
        <v>0</v>
      </c>
      <c r="AE3489" s="35">
        <f>+I3489*K3489</f>
        <v>0</v>
      </c>
      <c r="AF3489" s="36">
        <f>IF(Tabla1[[#This Row],[ref pack]]=1,Tabla1[[#This Row],[Pedido]],LCM(Tabla1[[#This Row],[MC VIEJO]],Tabla1[[#This Row],[Pedido]]))</f>
        <v>1</v>
      </c>
      <c r="AG3489" s="36">
        <f>+VLOOKUP(Tabla1[[#This Row],[Artículo]],'.'!$B$2:$D$11481,3,)</f>
        <v>1</v>
      </c>
      <c r="AH3489" s="37" t="str">
        <f>+IFERROR(SEARCH("pack",Tabla1[[#This Row],[PACK]]),"")</f>
        <v/>
      </c>
    </row>
    <row r="3490" spans="1:34" ht="24" customHeight="1" x14ac:dyDescent="0.2">
      <c r="A3490" s="50" t="s">
        <v>6443</v>
      </c>
      <c r="B3490" s="60" t="s">
        <v>6654</v>
      </c>
      <c r="C3490" s="61" t="s">
        <v>6655</v>
      </c>
      <c r="D3490" s="52" t="s">
        <v>9841</v>
      </c>
      <c r="E3490" s="53">
        <v>114232.03</v>
      </c>
      <c r="F3490" s="23" t="str">
        <f>+IFERROR(VLOOKUP(Tabla1[[#This Row],[Artículo]],'..'!$B$2:$D$569000,3,),"")</f>
        <v/>
      </c>
      <c r="G3490" s="24" t="str">
        <f>IF(H3490=AF3490,"", "Error MC")</f>
        <v>Error MC</v>
      </c>
      <c r="H3490" s="62"/>
      <c r="I3490" s="54">
        <f>+Tabla1[[#This Row],[MC]]*Tabla1[[#This Row],[Pedido]]*Tabla1[[#This Row],[PVC ]]</f>
        <v>0</v>
      </c>
      <c r="J3490" s="26">
        <v>0.105</v>
      </c>
      <c r="K3490" s="63"/>
      <c r="L3490" s="28" t="s">
        <v>17</v>
      </c>
      <c r="M3490" s="53">
        <v>183028.266</v>
      </c>
      <c r="N3490" s="64" t="str">
        <f>+IF(Tabla1[[#This Row],[F PMPI]]="SÍ","No","Sí")</f>
        <v>Sí</v>
      </c>
      <c r="O3490" s="65">
        <f>+Tabla1[[#This Row],[PVL]]*1.055</f>
        <v>193094.82063</v>
      </c>
      <c r="P3490" s="65">
        <f>+Tabla1[[#This Row],[PVL]]*1.43</f>
        <v>261730.42038</v>
      </c>
      <c r="Q3490" s="66" t="str">
        <f>+HYPERLINK(Tabla1[[#This Row],[PAG]])</f>
        <v>https://todomusica.com.ar/amplificador-de-auriculares/8012-qh4-4-channel-mini-headphone-amp.html</v>
      </c>
      <c r="R3490" s="67"/>
      <c r="S3490" s="68"/>
      <c r="T3490" s="69"/>
      <c r="U3490" s="69"/>
      <c r="V3490" s="69"/>
      <c r="W3490" s="69"/>
      <c r="X3490" s="69"/>
      <c r="Y3490" s="35"/>
      <c r="Z3490" s="35" t="s">
        <v>27093</v>
      </c>
      <c r="AA3490" s="36">
        <v>1</v>
      </c>
      <c r="AB3490" s="35" t="s">
        <v>27</v>
      </c>
      <c r="AC3490" s="35" t="str">
        <f>+IF(Tabla1[[#This Row],[STK]]="no","Sin STK", "STK disponible")</f>
        <v>STK disponible</v>
      </c>
      <c r="AD3490" s="35">
        <f>+I3490*J3490</f>
        <v>0</v>
      </c>
      <c r="AE3490" s="35">
        <f>+I3490*K3490</f>
        <v>0</v>
      </c>
      <c r="AF3490" s="36">
        <f>IF(Tabla1[[#This Row],[ref pack]]=1,Tabla1[[#This Row],[Pedido]],LCM(Tabla1[[#This Row],[MC VIEJO]],Tabla1[[#This Row],[Pedido]]))</f>
        <v>1</v>
      </c>
      <c r="AG3490" s="36">
        <f>+VLOOKUP(Tabla1[[#This Row],[Artículo]],'.'!$B$2:$D$11481,3,)</f>
        <v>1</v>
      </c>
      <c r="AH3490" s="37" t="str">
        <f>+IFERROR(SEARCH("pack",Tabla1[[#This Row],[PACK]]),"")</f>
        <v/>
      </c>
    </row>
    <row r="3491" spans="1:34" ht="24" customHeight="1" x14ac:dyDescent="0.2">
      <c r="A3491" s="50" t="s">
        <v>6443</v>
      </c>
      <c r="B3491" s="60" t="s">
        <v>6656</v>
      </c>
      <c r="C3491" s="61" t="s">
        <v>6657</v>
      </c>
      <c r="D3491" s="52" t="s">
        <v>27</v>
      </c>
      <c r="E3491" s="53">
        <v>87992.47</v>
      </c>
      <c r="F3491" s="23" t="str">
        <f>+IFERROR(VLOOKUP(Tabla1[[#This Row],[Artículo]],'..'!$B$2:$D$569000,3,),"")</f>
        <v/>
      </c>
      <c r="G3491" s="24" t="str">
        <f>IF(H3491=AF3491,"", "Error MC")</f>
        <v>Error MC</v>
      </c>
      <c r="H3491" s="62"/>
      <c r="I3491" s="54">
        <f>+Tabla1[[#This Row],[MC]]*Tabla1[[#This Row],[Pedido]]*Tabla1[[#This Row],[PVC ]]</f>
        <v>0</v>
      </c>
      <c r="J3491" s="26">
        <v>0.21</v>
      </c>
      <c r="K3491" s="63"/>
      <c r="L3491" s="28" t="s">
        <v>17</v>
      </c>
      <c r="M3491" s="53">
        <v>154382.78700000001</v>
      </c>
      <c r="N3491" s="64" t="str">
        <f>+IF(Tabla1[[#This Row],[F PMPI]]="SÍ","No","Sí")</f>
        <v>Sí</v>
      </c>
      <c r="O3491" s="65">
        <f>+Tabla1[[#This Row],[PVL]]*1.055</f>
        <v>162873.84028500001</v>
      </c>
      <c r="P3491" s="65">
        <f>+Tabla1[[#This Row],[PVL]]*1.43</f>
        <v>220767.38541000002</v>
      </c>
      <c r="Q3491" s="66" t="str">
        <f>+HYPERLINK(Tabla1[[#This Row],[PAG]])</f>
        <v>https://todomusica.com.ar/microfonos-usb/2692-q-1u.html</v>
      </c>
      <c r="R3491" s="67"/>
      <c r="S3491" s="68"/>
      <c r="T3491" s="69"/>
      <c r="U3491" s="69"/>
      <c r="V3491" s="69"/>
      <c r="W3491" s="69"/>
      <c r="X3491" s="69"/>
      <c r="Y3491" s="35"/>
      <c r="Z3491" s="35" t="s">
        <v>27094</v>
      </c>
      <c r="AA3491" s="36">
        <v>1</v>
      </c>
      <c r="AB3491" s="35" t="s">
        <v>27</v>
      </c>
      <c r="AC3491" s="35" t="str">
        <f>+IF(Tabla1[[#This Row],[STK]]="no","Sin STK", "STK disponible")</f>
        <v>Sin STK</v>
      </c>
      <c r="AD3491" s="35">
        <f>+I3491*J3491</f>
        <v>0</v>
      </c>
      <c r="AE3491" s="35">
        <f>+I3491*K3491</f>
        <v>0</v>
      </c>
      <c r="AF3491" s="36">
        <f>IF(Tabla1[[#This Row],[ref pack]]=1,Tabla1[[#This Row],[Pedido]],LCM(Tabla1[[#This Row],[MC VIEJO]],Tabla1[[#This Row],[Pedido]]))</f>
        <v>1</v>
      </c>
      <c r="AG3491" s="36">
        <f>+VLOOKUP(Tabla1[[#This Row],[Artículo]],'.'!$B$2:$D$11481,3,)</f>
        <v>1</v>
      </c>
      <c r="AH3491" s="37" t="str">
        <f>+IFERROR(SEARCH("pack",Tabla1[[#This Row],[PACK]]),"")</f>
        <v/>
      </c>
    </row>
    <row r="3492" spans="1:34" ht="24" customHeight="1" x14ac:dyDescent="0.2">
      <c r="A3492" s="50" t="s">
        <v>6443</v>
      </c>
      <c r="B3492" s="60" t="s">
        <v>6658</v>
      </c>
      <c r="C3492" s="61" t="s">
        <v>9959</v>
      </c>
      <c r="D3492" s="52" t="s">
        <v>9841</v>
      </c>
      <c r="E3492" s="53">
        <v>102727.49</v>
      </c>
      <c r="F3492" s="23" t="str">
        <f>+IFERROR(VLOOKUP(Tabla1[[#This Row],[Artículo]],'..'!$B$2:$D$569000,3,),"")</f>
        <v/>
      </c>
      <c r="G3492" s="24" t="str">
        <f>IF(H3492=AF3492,"", "Error MC")</f>
        <v>Error MC</v>
      </c>
      <c r="H3492" s="62"/>
      <c r="I3492" s="54">
        <f>+Tabla1[[#This Row],[MC]]*Tabla1[[#This Row],[Pedido]]*Tabla1[[#This Row],[PVC ]]</f>
        <v>0</v>
      </c>
      <c r="J3492" s="26">
        <v>0.21</v>
      </c>
      <c r="K3492" s="63"/>
      <c r="L3492" s="28" t="s">
        <v>17</v>
      </c>
      <c r="M3492" s="53">
        <v>180235.38099999999</v>
      </c>
      <c r="N3492" s="64" t="str">
        <f>+IF(Tabla1[[#This Row],[F PMPI]]="SÍ","No","Sí")</f>
        <v>Sí</v>
      </c>
      <c r="O3492" s="65">
        <f>+Tabla1[[#This Row],[PVL]]*1.055</f>
        <v>190148.326955</v>
      </c>
      <c r="P3492" s="65">
        <f>+Tabla1[[#This Row],[PVL]]*1.43</f>
        <v>257736.59482999999</v>
      </c>
      <c r="Q3492" s="66" t="str">
        <f>+HYPERLINK(Tabla1[[#This Row],[PAG]])</f>
        <v>https://todomusica.com.ar/microfonos-usb/5409-404.html</v>
      </c>
      <c r="R3492" s="67"/>
      <c r="S3492" s="68"/>
      <c r="T3492" s="69"/>
      <c r="U3492" s="69"/>
      <c r="V3492" s="69"/>
      <c r="W3492" s="69"/>
      <c r="X3492" s="69"/>
      <c r="Y3492" s="35"/>
      <c r="Z3492" s="35" t="s">
        <v>27095</v>
      </c>
      <c r="AA3492" s="36">
        <v>1</v>
      </c>
      <c r="AB3492" s="35" t="s">
        <v>27</v>
      </c>
      <c r="AC3492" s="35" t="str">
        <f>+IF(Tabla1[[#This Row],[STK]]="no","Sin STK", "STK disponible")</f>
        <v>STK disponible</v>
      </c>
      <c r="AD3492" s="35">
        <f>+I3492*J3492</f>
        <v>0</v>
      </c>
      <c r="AE3492" s="35">
        <f>+I3492*K3492</f>
        <v>0</v>
      </c>
      <c r="AF3492" s="36">
        <f>IF(Tabla1[[#This Row],[ref pack]]=1,Tabla1[[#This Row],[Pedido]],LCM(Tabla1[[#This Row],[MC VIEJO]],Tabla1[[#This Row],[Pedido]]))</f>
        <v>1</v>
      </c>
      <c r="AG3492" s="36">
        <f>+VLOOKUP(Tabla1[[#This Row],[Artículo]],'.'!$B$2:$D$11481,3,)</f>
        <v>1</v>
      </c>
      <c r="AH3492" s="37" t="str">
        <f>+IFERROR(SEARCH("pack",Tabla1[[#This Row],[PACK]]),"")</f>
        <v/>
      </c>
    </row>
    <row r="3493" spans="1:34" ht="24" customHeight="1" x14ac:dyDescent="0.2">
      <c r="A3493" s="50" t="s">
        <v>6443</v>
      </c>
      <c r="B3493" s="60" t="s">
        <v>6659</v>
      </c>
      <c r="C3493" s="61" t="s">
        <v>6660</v>
      </c>
      <c r="D3493" s="52" t="s">
        <v>27</v>
      </c>
      <c r="E3493" s="53">
        <v>34281.269999999997</v>
      </c>
      <c r="F3493" s="23" t="str">
        <f>+IFERROR(VLOOKUP(Tabla1[[#This Row],[Artículo]],'..'!$B$2:$D$569000,3,),"")</f>
        <v/>
      </c>
      <c r="G3493" s="24" t="str">
        <f>IF(H3493=AF3493,"", "Error MC")</f>
        <v>Error MC</v>
      </c>
      <c r="H3493" s="62"/>
      <c r="I3493" s="54">
        <f>+Tabla1[[#This Row],[MC]]*Tabla1[[#This Row],[Pedido]]*Tabla1[[#This Row],[PVC ]]</f>
        <v>0</v>
      </c>
      <c r="J3493" s="26">
        <v>0.21</v>
      </c>
      <c r="K3493" s="63"/>
      <c r="L3493" s="28" t="s">
        <v>17</v>
      </c>
      <c r="M3493" s="53">
        <v>60146.485999999997</v>
      </c>
      <c r="N3493" s="64" t="str">
        <f>+IF(Tabla1[[#This Row],[F PMPI]]="SÍ","No","Sí")</f>
        <v>Sí</v>
      </c>
      <c r="O3493" s="65">
        <f>+Tabla1[[#This Row],[PVL]]*1.055</f>
        <v>63454.542729999994</v>
      </c>
      <c r="P3493" s="65">
        <f>+Tabla1[[#This Row],[PVL]]*1.43</f>
        <v>86009.474979999999</v>
      </c>
      <c r="Q3493" s="66" t="str">
        <f>+HYPERLINK(Tabla1[[#This Row],[PAG]])</f>
        <v>https://todomusica.com.ar/microfonos-dinamicos/2733-q-4.html</v>
      </c>
      <c r="R3493" s="67"/>
      <c r="S3493" s="68"/>
      <c r="T3493" s="69"/>
      <c r="U3493" s="69"/>
      <c r="V3493" s="69"/>
      <c r="W3493" s="69"/>
      <c r="X3493" s="69"/>
      <c r="Y3493" s="35"/>
      <c r="Z3493" s="35" t="s">
        <v>27096</v>
      </c>
      <c r="AA3493" s="36">
        <v>1</v>
      </c>
      <c r="AB3493" s="35" t="s">
        <v>27</v>
      </c>
      <c r="AC3493" s="35" t="str">
        <f>+IF(Tabla1[[#This Row],[STK]]="no","Sin STK", "STK disponible")</f>
        <v>Sin STK</v>
      </c>
      <c r="AD3493" s="35">
        <f>+I3493*J3493</f>
        <v>0</v>
      </c>
      <c r="AE3493" s="35">
        <f>+I3493*K3493</f>
        <v>0</v>
      </c>
      <c r="AF3493" s="36">
        <f>IF(Tabla1[[#This Row],[ref pack]]=1,Tabla1[[#This Row],[Pedido]],LCM(Tabla1[[#This Row],[MC VIEJO]],Tabla1[[#This Row],[Pedido]]))</f>
        <v>1</v>
      </c>
      <c r="AG3493" s="36">
        <f>+VLOOKUP(Tabla1[[#This Row],[Artículo]],'.'!$B$2:$D$11481,3,)</f>
        <v>1</v>
      </c>
      <c r="AH3493" s="37" t="str">
        <f>+IFERROR(SEARCH("pack",Tabla1[[#This Row],[PACK]]),"")</f>
        <v/>
      </c>
    </row>
    <row r="3494" spans="1:34" ht="24" customHeight="1" x14ac:dyDescent="0.2">
      <c r="A3494" s="50" t="s">
        <v>6443</v>
      </c>
      <c r="B3494" s="60" t="s">
        <v>6661</v>
      </c>
      <c r="C3494" s="61" t="s">
        <v>6662</v>
      </c>
      <c r="D3494" s="52" t="s">
        <v>27</v>
      </c>
      <c r="E3494" s="53">
        <v>37139.96</v>
      </c>
      <c r="F3494" s="23" t="str">
        <f>+IFERROR(VLOOKUP(Tabla1[[#This Row],[Artículo]],'..'!$B$2:$D$569000,3,),"")</f>
        <v/>
      </c>
      <c r="G3494" s="24" t="str">
        <f>IF(H3494=AF3494,"", "Error MC")</f>
        <v>Error MC</v>
      </c>
      <c r="H3494" s="62"/>
      <c r="I3494" s="54">
        <f>+Tabla1[[#This Row],[MC]]*Tabla1[[#This Row],[Pedido]]*Tabla1[[#This Row],[PVC ]]</f>
        <v>0</v>
      </c>
      <c r="J3494" s="26">
        <v>0.21</v>
      </c>
      <c r="K3494" s="63"/>
      <c r="L3494" s="28" t="s">
        <v>17</v>
      </c>
      <c r="M3494" s="53">
        <v>65162.057000000001</v>
      </c>
      <c r="N3494" s="64" t="str">
        <f>+IF(Tabla1[[#This Row],[F PMPI]]="SÍ","No","Sí")</f>
        <v>Sí</v>
      </c>
      <c r="O3494" s="65">
        <f>+Tabla1[[#This Row],[PVL]]*1.055</f>
        <v>68745.970134999996</v>
      </c>
      <c r="P3494" s="65">
        <f>+Tabla1[[#This Row],[PVL]]*1.43</f>
        <v>93181.741509999993</v>
      </c>
      <c r="Q3494" s="66" t="str">
        <f>+HYPERLINK(Tabla1[[#This Row],[PAG]])</f>
        <v>https://todomusica.com.ar/microfonos-dinamicos/857-q-6.html</v>
      </c>
      <c r="R3494" s="67"/>
      <c r="S3494" s="68"/>
      <c r="T3494" s="69"/>
      <c r="U3494" s="69"/>
      <c r="V3494" s="69"/>
      <c r="W3494" s="69"/>
      <c r="X3494" s="69"/>
      <c r="Y3494" s="35"/>
      <c r="Z3494" s="35" t="s">
        <v>27097</v>
      </c>
      <c r="AA3494" s="36">
        <v>1</v>
      </c>
      <c r="AB3494" s="35" t="s">
        <v>27</v>
      </c>
      <c r="AC3494" s="35" t="str">
        <f>+IF(Tabla1[[#This Row],[STK]]="no","Sin STK", "STK disponible")</f>
        <v>Sin STK</v>
      </c>
      <c r="AD3494" s="35">
        <f>+I3494*J3494</f>
        <v>0</v>
      </c>
      <c r="AE3494" s="35">
        <f>+I3494*K3494</f>
        <v>0</v>
      </c>
      <c r="AF3494" s="36">
        <f>IF(Tabla1[[#This Row],[ref pack]]=1,Tabla1[[#This Row],[Pedido]],LCM(Tabla1[[#This Row],[MC VIEJO]],Tabla1[[#This Row],[Pedido]]))</f>
        <v>1</v>
      </c>
      <c r="AG3494" s="36">
        <f>+VLOOKUP(Tabla1[[#This Row],[Artículo]],'.'!$B$2:$D$11481,3,)</f>
        <v>1</v>
      </c>
      <c r="AH3494" s="37" t="str">
        <f>+IFERROR(SEARCH("pack",Tabla1[[#This Row],[PACK]]),"")</f>
        <v/>
      </c>
    </row>
    <row r="3495" spans="1:34" ht="24" customHeight="1" x14ac:dyDescent="0.2">
      <c r="A3495" s="50" t="s">
        <v>6443</v>
      </c>
      <c r="B3495" s="60" t="s">
        <v>6663</v>
      </c>
      <c r="C3495" s="61" t="s">
        <v>6664</v>
      </c>
      <c r="D3495" s="52" t="s">
        <v>27</v>
      </c>
      <c r="E3495" s="53">
        <v>87109.25</v>
      </c>
      <c r="F3495" s="23" t="str">
        <f>+IFERROR(VLOOKUP(Tabla1[[#This Row],[Artículo]],'..'!$B$2:$D$569000,3,),"")</f>
        <v/>
      </c>
      <c r="G3495" s="24" t="str">
        <f>IF(H3495=AF3495,"", "Error MC")</f>
        <v>Error MC</v>
      </c>
      <c r="H3495" s="62"/>
      <c r="I3495" s="54">
        <f>+Tabla1[[#This Row],[MC]]*Tabla1[[#This Row],[Pedido]]*Tabla1[[#This Row],[PVC ]]</f>
        <v>0</v>
      </c>
      <c r="J3495" s="26">
        <v>0.21</v>
      </c>
      <c r="K3495" s="63"/>
      <c r="L3495" s="28" t="s">
        <v>17</v>
      </c>
      <c r="M3495" s="53">
        <v>152833.17600000001</v>
      </c>
      <c r="N3495" s="64" t="str">
        <f>+IF(Tabla1[[#This Row],[F PMPI]]="SÍ","No","Sí")</f>
        <v>Sí</v>
      </c>
      <c r="O3495" s="65">
        <f>+Tabla1[[#This Row],[PVL]]*1.055</f>
        <v>161239.00068</v>
      </c>
      <c r="P3495" s="65">
        <f>+Tabla1[[#This Row],[PVL]]*1.43</f>
        <v>218551.44167999999</v>
      </c>
      <c r="Q3495" s="66" t="str">
        <f>+HYPERLINK(Tabla1[[#This Row],[PAG]])</f>
        <v>https://todomusica.com.ar/productos-sin-categorias-de-netsuite/5408-404.html</v>
      </c>
      <c r="R3495" s="67"/>
      <c r="S3495" s="68"/>
      <c r="T3495" s="69"/>
      <c r="U3495" s="69"/>
      <c r="V3495" s="69"/>
      <c r="W3495" s="69"/>
      <c r="X3495" s="69"/>
      <c r="Y3495" s="35"/>
      <c r="Z3495" s="35" t="s">
        <v>27098</v>
      </c>
      <c r="AA3495" s="36">
        <v>1</v>
      </c>
      <c r="AB3495" s="35" t="s">
        <v>27</v>
      </c>
      <c r="AC3495" s="35" t="str">
        <f>+IF(Tabla1[[#This Row],[STK]]="no","Sin STK", "STK disponible")</f>
        <v>Sin STK</v>
      </c>
      <c r="AD3495" s="35">
        <f>+I3495*J3495</f>
        <v>0</v>
      </c>
      <c r="AE3495" s="35">
        <f>+I3495*K3495</f>
        <v>0</v>
      </c>
      <c r="AF3495" s="36">
        <f>IF(Tabla1[[#This Row],[ref pack]]=1,Tabla1[[#This Row],[Pedido]],LCM(Tabla1[[#This Row],[MC VIEJO]],Tabla1[[#This Row],[Pedido]]))</f>
        <v>1</v>
      </c>
      <c r="AG3495" s="36">
        <f>+VLOOKUP(Tabla1[[#This Row],[Artículo]],'.'!$B$2:$D$11481,3,)</f>
        <v>1</v>
      </c>
      <c r="AH3495" s="37" t="str">
        <f>+IFERROR(SEARCH("pack",Tabla1[[#This Row],[PACK]]),"")</f>
        <v/>
      </c>
    </row>
    <row r="3496" spans="1:34" ht="24" customHeight="1" x14ac:dyDescent="0.2">
      <c r="A3496" s="50" t="s">
        <v>6443</v>
      </c>
      <c r="B3496" s="60" t="s">
        <v>6665</v>
      </c>
      <c r="C3496" s="61" t="s">
        <v>6666</v>
      </c>
      <c r="D3496" s="52" t="s">
        <v>9841</v>
      </c>
      <c r="E3496" s="53">
        <v>48551.51</v>
      </c>
      <c r="F3496" s="23" t="str">
        <f>+IFERROR(VLOOKUP(Tabla1[[#This Row],[Artículo]],'..'!$B$2:$D$569000,3,),"")</f>
        <v/>
      </c>
      <c r="G3496" s="24" t="str">
        <f>IF(H3496=AF3496,"", "Error MC")</f>
        <v>Error MC</v>
      </c>
      <c r="H3496" s="62"/>
      <c r="I3496" s="54">
        <f>+Tabla1[[#This Row],[MC]]*Tabla1[[#This Row],[Pedido]]*Tabla1[[#This Row],[PVC ]]</f>
        <v>0</v>
      </c>
      <c r="J3496" s="26">
        <v>0.21</v>
      </c>
      <c r="K3496" s="63"/>
      <c r="L3496" s="28" t="s">
        <v>17</v>
      </c>
      <c r="M3496" s="53">
        <v>85183.625</v>
      </c>
      <c r="N3496" s="64" t="str">
        <f>+IF(Tabla1[[#This Row],[F PMPI]]="SÍ","No","Sí")</f>
        <v>Sí</v>
      </c>
      <c r="O3496" s="65">
        <f>+Tabla1[[#This Row],[PVL]]*1.055</f>
        <v>89868.724374999991</v>
      </c>
      <c r="P3496" s="65">
        <f>+Tabla1[[#This Row],[PVL]]*1.43</f>
        <v>121812.58374999999</v>
      </c>
      <c r="Q3496" s="66" t="str">
        <f>+HYPERLINK(Tabla1[[#This Row],[PAG]])</f>
        <v>https://todomusica.com.ar/microfonos-dinamicos/3262-q-7.html</v>
      </c>
      <c r="R3496" s="67"/>
      <c r="S3496" s="68"/>
      <c r="T3496" s="69"/>
      <c r="U3496" s="69"/>
      <c r="V3496" s="69"/>
      <c r="W3496" s="69"/>
      <c r="X3496" s="69"/>
      <c r="Y3496" s="35"/>
      <c r="Z3496" s="35" t="s">
        <v>27099</v>
      </c>
      <c r="AA3496" s="36">
        <v>1</v>
      </c>
      <c r="AB3496" s="35" t="s">
        <v>27</v>
      </c>
      <c r="AC3496" s="35" t="str">
        <f>+IF(Tabla1[[#This Row],[STK]]="no","Sin STK", "STK disponible")</f>
        <v>STK disponible</v>
      </c>
      <c r="AD3496" s="35">
        <f>+I3496*J3496</f>
        <v>0</v>
      </c>
      <c r="AE3496" s="35">
        <f>+I3496*K3496</f>
        <v>0</v>
      </c>
      <c r="AF3496" s="36">
        <f>IF(Tabla1[[#This Row],[ref pack]]=1,Tabla1[[#This Row],[Pedido]],LCM(Tabla1[[#This Row],[MC VIEJO]],Tabla1[[#This Row],[Pedido]]))</f>
        <v>1</v>
      </c>
      <c r="AG3496" s="36">
        <f>+VLOOKUP(Tabla1[[#This Row],[Artículo]],'.'!$B$2:$D$11481,3,)</f>
        <v>1</v>
      </c>
      <c r="AH3496" s="37" t="str">
        <f>+IFERROR(SEARCH("pack",Tabla1[[#This Row],[PACK]]),"")</f>
        <v/>
      </c>
    </row>
    <row r="3497" spans="1:34" ht="24" customHeight="1" x14ac:dyDescent="0.2">
      <c r="A3497" s="50" t="s">
        <v>6443</v>
      </c>
      <c r="B3497" s="60" t="s">
        <v>6667</v>
      </c>
      <c r="C3497" s="61" t="s">
        <v>6668</v>
      </c>
      <c r="D3497" s="52" t="s">
        <v>27</v>
      </c>
      <c r="E3497" s="53">
        <v>55988.82</v>
      </c>
      <c r="F3497" s="23" t="str">
        <f>+IFERROR(VLOOKUP(Tabla1[[#This Row],[Artículo]],'..'!$B$2:$D$569000,3,),"")</f>
        <v/>
      </c>
      <c r="G3497" s="24" t="str">
        <f>IF(H3497=AF3497,"", "Error MC")</f>
        <v>Error MC</v>
      </c>
      <c r="H3497" s="62"/>
      <c r="I3497" s="54">
        <f>+Tabla1[[#This Row],[MC]]*Tabla1[[#This Row],[Pedido]]*Tabla1[[#This Row],[PVC ]]</f>
        <v>0</v>
      </c>
      <c r="J3497" s="26">
        <v>0.21</v>
      </c>
      <c r="K3497" s="63"/>
      <c r="L3497" s="28" t="s">
        <v>17</v>
      </c>
      <c r="M3497" s="53">
        <v>98232.385999999999</v>
      </c>
      <c r="N3497" s="64" t="str">
        <f>+IF(Tabla1[[#This Row],[F PMPI]]="SÍ","No","Sí")</f>
        <v>Sí</v>
      </c>
      <c r="O3497" s="65">
        <f>+Tabla1[[#This Row],[PVL]]*1.055</f>
        <v>103635.16722999999</v>
      </c>
      <c r="P3497" s="65">
        <f>+Tabla1[[#This Row],[PVL]]*1.43</f>
        <v>140472.31198</v>
      </c>
      <c r="Q3497" s="66" t="str">
        <f>+HYPERLINK(Tabla1[[#This Row],[PAG]])</f>
        <v>https://todomusica.com.ar/microfonos-dinamicos/7213-q7x-neodynium-dyn-vcl-mic.html</v>
      </c>
      <c r="R3497" s="67"/>
      <c r="S3497" s="68"/>
      <c r="T3497" s="69"/>
      <c r="U3497" s="69"/>
      <c r="V3497" s="69"/>
      <c r="W3497" s="69"/>
      <c r="X3497" s="69"/>
      <c r="Y3497" s="35"/>
      <c r="Z3497" s="35" t="s">
        <v>27100</v>
      </c>
      <c r="AA3497" s="36">
        <v>1</v>
      </c>
      <c r="AB3497" s="35" t="s">
        <v>27</v>
      </c>
      <c r="AC3497" s="35" t="str">
        <f>+IF(Tabla1[[#This Row],[STK]]="no","Sin STK", "STK disponible")</f>
        <v>Sin STK</v>
      </c>
      <c r="AD3497" s="35">
        <f>+I3497*J3497</f>
        <v>0</v>
      </c>
      <c r="AE3497" s="35">
        <f>+I3497*K3497</f>
        <v>0</v>
      </c>
      <c r="AF3497" s="36">
        <f>IF(Tabla1[[#This Row],[ref pack]]=1,Tabla1[[#This Row],[Pedido]],LCM(Tabla1[[#This Row],[MC VIEJO]],Tabla1[[#This Row],[Pedido]]))</f>
        <v>1</v>
      </c>
      <c r="AG3497" s="36">
        <f>+VLOOKUP(Tabla1[[#This Row],[Artículo]],'.'!$B$2:$D$11481,3,)</f>
        <v>1</v>
      </c>
      <c r="AH3497" s="37" t="str">
        <f>+IFERROR(SEARCH("pack",Tabla1[[#This Row],[PACK]]),"")</f>
        <v/>
      </c>
    </row>
    <row r="3498" spans="1:34" ht="24" customHeight="1" x14ac:dyDescent="0.2">
      <c r="A3498" s="50" t="s">
        <v>6443</v>
      </c>
      <c r="B3498" s="60" t="s">
        <v>6669</v>
      </c>
      <c r="C3498" s="61" t="s">
        <v>6670</v>
      </c>
      <c r="D3498" s="52" t="s">
        <v>27</v>
      </c>
      <c r="E3498" s="53">
        <v>106422.86</v>
      </c>
      <c r="F3498" s="23" t="str">
        <f>+IFERROR(VLOOKUP(Tabla1[[#This Row],[Artículo]],'..'!$B$2:$D$569000,3,),"")</f>
        <v/>
      </c>
      <c r="G3498" s="24" t="str">
        <f>IF(H3498=AF3498,"", "Error MC")</f>
        <v>Error MC</v>
      </c>
      <c r="H3498" s="62"/>
      <c r="I3498" s="54">
        <f>+Tabla1[[#This Row],[MC]]*Tabla1[[#This Row],[Pedido]]*Tabla1[[#This Row],[PVC ]]</f>
        <v>0</v>
      </c>
      <c r="J3498" s="26">
        <v>0.21</v>
      </c>
      <c r="K3498" s="63"/>
      <c r="L3498" s="28" t="s">
        <v>17</v>
      </c>
      <c r="M3498" s="53">
        <v>186718.91200000001</v>
      </c>
      <c r="N3498" s="64" t="str">
        <f>+IF(Tabla1[[#This Row],[F PMPI]]="SÍ","No","Sí")</f>
        <v>Sí</v>
      </c>
      <c r="O3498" s="65">
        <f>+Tabla1[[#This Row],[PVL]]*1.055</f>
        <v>196988.45215999999</v>
      </c>
      <c r="P3498" s="65">
        <f>+Tabla1[[#This Row],[PVL]]*1.43</f>
        <v>267008.04415999999</v>
      </c>
      <c r="Q3498" s="66" t="str">
        <f>+HYPERLINK(Tabla1[[#This Row],[PAG]])</f>
        <v>https://todomusica.com.ar/microfonos-dinamicos/7214-q8x-neodynium-dyn-vcl-mic.html</v>
      </c>
      <c r="R3498" s="67"/>
      <c r="S3498" s="68"/>
      <c r="T3498" s="69"/>
      <c r="U3498" s="69"/>
      <c r="V3498" s="69"/>
      <c r="W3498" s="69"/>
      <c r="X3498" s="69"/>
      <c r="Y3498" s="35"/>
      <c r="Z3498" s="35" t="s">
        <v>27101</v>
      </c>
      <c r="AA3498" s="36">
        <v>1</v>
      </c>
      <c r="AB3498" s="35" t="s">
        <v>27</v>
      </c>
      <c r="AC3498" s="35" t="str">
        <f>+IF(Tabla1[[#This Row],[STK]]="no","Sin STK", "STK disponible")</f>
        <v>Sin STK</v>
      </c>
      <c r="AD3498" s="35">
        <f>+I3498*J3498</f>
        <v>0</v>
      </c>
      <c r="AE3498" s="35">
        <f>+I3498*K3498</f>
        <v>0</v>
      </c>
      <c r="AF3498" s="36">
        <f>IF(Tabla1[[#This Row],[ref pack]]=1,Tabla1[[#This Row],[Pedido]],LCM(Tabla1[[#This Row],[MC VIEJO]],Tabla1[[#This Row],[Pedido]]))</f>
        <v>1</v>
      </c>
      <c r="AG3498" s="36">
        <f>+VLOOKUP(Tabla1[[#This Row],[Artículo]],'.'!$B$2:$D$11481,3,)</f>
        <v>1</v>
      </c>
      <c r="AH3498" s="37" t="str">
        <f>+IFERROR(SEARCH("pack",Tabla1[[#This Row],[PACK]]),"")</f>
        <v/>
      </c>
    </row>
    <row r="3499" spans="1:34" ht="24" customHeight="1" x14ac:dyDescent="0.2">
      <c r="A3499" s="50" t="s">
        <v>6443</v>
      </c>
      <c r="B3499" s="60" t="s">
        <v>6671</v>
      </c>
      <c r="C3499" s="61" t="s">
        <v>9960</v>
      </c>
      <c r="D3499" s="52" t="s">
        <v>9841</v>
      </c>
      <c r="E3499" s="53">
        <v>204952.98</v>
      </c>
      <c r="F3499" s="23" t="str">
        <f>+IFERROR(VLOOKUP(Tabla1[[#This Row],[Artículo]],'..'!$B$2:$D$569000,3,),"")</f>
        <v/>
      </c>
      <c r="G3499" s="24" t="str">
        <f>IF(H3499=AF3499,"", "Error MC")</f>
        <v>Error MC</v>
      </c>
      <c r="H3499" s="62"/>
      <c r="I3499" s="54">
        <f>+Tabla1[[#This Row],[MC]]*Tabla1[[#This Row],[Pedido]]*Tabla1[[#This Row],[PVC ]]</f>
        <v>0</v>
      </c>
      <c r="J3499" s="26">
        <v>0.21</v>
      </c>
      <c r="K3499" s="63"/>
      <c r="L3499" s="28" t="s">
        <v>17</v>
      </c>
      <c r="M3499" s="53">
        <v>359590.00199999998</v>
      </c>
      <c r="N3499" s="64" t="str">
        <f>+IF(Tabla1[[#This Row],[F PMPI]]="SÍ","No","Sí")</f>
        <v>Sí</v>
      </c>
      <c r="O3499" s="65">
        <f>+Tabla1[[#This Row],[PVL]]*1.055</f>
        <v>379367.45210999995</v>
      </c>
      <c r="P3499" s="65">
        <f>+Tabla1[[#This Row],[PVL]]*1.43</f>
        <v>514213.70285999996</v>
      </c>
      <c r="Q3499" s="66" t="str">
        <f>+HYPERLINK(Tabla1[[#This Row],[PAG]])</f>
        <v>https://todomusica.com.ar/microfonos-usb/9721-q9u.html</v>
      </c>
      <c r="R3499" s="67"/>
      <c r="S3499" s="68"/>
      <c r="T3499" s="69"/>
      <c r="U3499" s="69"/>
      <c r="V3499" s="69"/>
      <c r="W3499" s="69"/>
      <c r="X3499" s="69"/>
      <c r="Y3499" s="35"/>
      <c r="Z3499" s="35" t="s">
        <v>27102</v>
      </c>
      <c r="AA3499" s="36">
        <v>1</v>
      </c>
      <c r="AB3499" s="35" t="s">
        <v>27</v>
      </c>
      <c r="AC3499" s="35" t="str">
        <f>+IF(Tabla1[[#This Row],[STK]]="no","Sin STK", "STK disponible")</f>
        <v>STK disponible</v>
      </c>
      <c r="AD3499" s="35">
        <f>+I3499*J3499</f>
        <v>0</v>
      </c>
      <c r="AE3499" s="35">
        <f>+I3499*K3499</f>
        <v>0</v>
      </c>
      <c r="AF3499" s="36">
        <f>IF(Tabla1[[#This Row],[ref pack]]=1,Tabla1[[#This Row],[Pedido]],LCM(Tabla1[[#This Row],[MC VIEJO]],Tabla1[[#This Row],[Pedido]]))</f>
        <v>1</v>
      </c>
      <c r="AG3499" s="36">
        <f>+VLOOKUP(Tabla1[[#This Row],[Artículo]],'.'!$B$2:$D$11481,3,)</f>
        <v>1</v>
      </c>
      <c r="AH3499" s="37" t="str">
        <f>+IFERROR(SEARCH("pack",Tabla1[[#This Row],[PACK]]),"")</f>
        <v/>
      </c>
    </row>
    <row r="3500" spans="1:34" ht="24" customHeight="1" x14ac:dyDescent="0.2">
      <c r="A3500" s="50" t="s">
        <v>6443</v>
      </c>
      <c r="B3500" s="60" t="s">
        <v>6672</v>
      </c>
      <c r="C3500" s="61" t="s">
        <v>6673</v>
      </c>
      <c r="D3500" s="52" t="s">
        <v>9841</v>
      </c>
      <c r="E3500" s="53">
        <v>119624.08</v>
      </c>
      <c r="F3500" s="23" t="str">
        <f>+IFERROR(VLOOKUP(Tabla1[[#This Row],[Artículo]],'..'!$B$2:$D$569000,3,),"")</f>
        <v/>
      </c>
      <c r="G3500" s="24" t="str">
        <f>IF(H3500=AF3500,"", "Error MC")</f>
        <v>Error MC</v>
      </c>
      <c r="H3500" s="62"/>
      <c r="I3500" s="54">
        <f>+Tabla1[[#This Row],[MC]]*Tabla1[[#This Row],[Pedido]]*Tabla1[[#This Row],[PVC ]]</f>
        <v>0</v>
      </c>
      <c r="J3500" s="26">
        <v>0.21</v>
      </c>
      <c r="K3500" s="63"/>
      <c r="L3500" s="28" t="s">
        <v>17</v>
      </c>
      <c r="M3500" s="53">
        <v>209880.45300000001</v>
      </c>
      <c r="N3500" s="64" t="str">
        <f>+IF(Tabla1[[#This Row],[F PMPI]]="SÍ","No","Sí")</f>
        <v>Sí</v>
      </c>
      <c r="O3500" s="65">
        <f>+Tabla1[[#This Row],[PVL]]*1.055</f>
        <v>221423.87791499999</v>
      </c>
      <c r="P3500" s="65">
        <f>+Tabla1[[#This Row],[PVL]]*1.43</f>
        <v>300129.04778999998</v>
      </c>
      <c r="Q3500" s="66" t="str">
        <f>+HYPERLINK(Tabla1[[#This Row],[PAG]])</f>
        <v/>
      </c>
      <c r="R3500" s="67"/>
      <c r="S3500" s="68"/>
      <c r="T3500" s="69"/>
      <c r="U3500" s="69"/>
      <c r="V3500" s="69"/>
      <c r="W3500" s="69"/>
      <c r="X3500" s="69"/>
      <c r="Y3500" s="35"/>
      <c r="Z3500" s="35" t="s">
        <v>65</v>
      </c>
      <c r="AA3500" s="36">
        <v>1</v>
      </c>
      <c r="AB3500" s="35" t="s">
        <v>27</v>
      </c>
      <c r="AC3500" s="35" t="str">
        <f>+IF(Tabla1[[#This Row],[STK]]="no","Sin STK", "STK disponible")</f>
        <v>STK disponible</v>
      </c>
      <c r="AD3500" s="35">
        <f>+I3500*J3500</f>
        <v>0</v>
      </c>
      <c r="AE3500" s="35">
        <f>+I3500*K3500</f>
        <v>0</v>
      </c>
      <c r="AF3500" s="36">
        <f>IF(Tabla1[[#This Row],[ref pack]]=1,Tabla1[[#This Row],[Pedido]],LCM(Tabla1[[#This Row],[MC VIEJO]],Tabla1[[#This Row],[Pedido]]))</f>
        <v>1</v>
      </c>
      <c r="AG3500" s="36">
        <f>+VLOOKUP(Tabla1[[#This Row],[Artículo]],'.'!$B$2:$D$11481,3,)</f>
        <v>1</v>
      </c>
      <c r="AH3500" s="37" t="str">
        <f>+IFERROR(SEARCH("pack",Tabla1[[#This Row],[PACK]]),"")</f>
        <v/>
      </c>
    </row>
    <row r="3501" spans="1:34" ht="24" customHeight="1" x14ac:dyDescent="0.2">
      <c r="A3501" s="50" t="s">
        <v>6443</v>
      </c>
      <c r="B3501" s="60" t="s">
        <v>6674</v>
      </c>
      <c r="C3501" s="61" t="s">
        <v>6675</v>
      </c>
      <c r="D3501" s="52" t="s">
        <v>9842</v>
      </c>
      <c r="E3501" s="53">
        <v>221697.88</v>
      </c>
      <c r="F3501" s="23" t="str">
        <f>+IFERROR(VLOOKUP(Tabla1[[#This Row],[Artículo]],'..'!$B$2:$D$569000,3,),"")</f>
        <v/>
      </c>
      <c r="G3501" s="24" t="str">
        <f>IF(H3501=AF3501,"", "Error MC")</f>
        <v>Error MC</v>
      </c>
      <c r="H3501" s="62"/>
      <c r="I3501" s="54">
        <f>+Tabla1[[#This Row],[MC]]*Tabla1[[#This Row],[Pedido]]*Tabla1[[#This Row],[PVC ]]</f>
        <v>0</v>
      </c>
      <c r="J3501" s="26">
        <v>0.21</v>
      </c>
      <c r="K3501" s="63"/>
      <c r="L3501" s="28" t="s">
        <v>17</v>
      </c>
      <c r="M3501" s="53">
        <v>388968.935</v>
      </c>
      <c r="N3501" s="64" t="str">
        <f>+IF(Tabla1[[#This Row],[F PMPI]]="SÍ","No","Sí")</f>
        <v>Sí</v>
      </c>
      <c r="O3501" s="65">
        <f>+Tabla1[[#This Row],[PVL]]*1.055</f>
        <v>410362.226425</v>
      </c>
      <c r="P3501" s="65">
        <f>+Tabla1[[#This Row],[PVL]]*1.43</f>
        <v>556225.57704999996</v>
      </c>
      <c r="Q3501" s="66" t="str">
        <f>+HYPERLINK(Tabla1[[#This Row],[PAG]])</f>
        <v>https://todomusica.com.ar/monitores-de-estudio/2216-resolv-se5.html</v>
      </c>
      <c r="R3501" s="67"/>
      <c r="S3501" s="68"/>
      <c r="T3501" s="69"/>
      <c r="U3501" s="69"/>
      <c r="V3501" s="69"/>
      <c r="W3501" s="69"/>
      <c r="X3501" s="69"/>
      <c r="Y3501" s="35"/>
      <c r="Z3501" s="35" t="s">
        <v>27103</v>
      </c>
      <c r="AA3501" s="36">
        <v>1</v>
      </c>
      <c r="AB3501" s="35" t="s">
        <v>27</v>
      </c>
      <c r="AC3501" s="35" t="str">
        <f>+IF(Tabla1[[#This Row],[STK]]="no","Sin STK", "STK disponible")</f>
        <v>STK disponible</v>
      </c>
      <c r="AD3501" s="35">
        <f>+I3501*J3501</f>
        <v>0</v>
      </c>
      <c r="AE3501" s="35">
        <f>+I3501*K3501</f>
        <v>0</v>
      </c>
      <c r="AF3501" s="36">
        <f>IF(Tabla1[[#This Row],[ref pack]]=1,Tabla1[[#This Row],[Pedido]],LCM(Tabla1[[#This Row],[MC VIEJO]],Tabla1[[#This Row],[Pedido]]))</f>
        <v>1</v>
      </c>
      <c r="AG3501" s="36">
        <f>+VLOOKUP(Tabla1[[#This Row],[Artículo]],'.'!$B$2:$D$11481,3,)</f>
        <v>1</v>
      </c>
      <c r="AH3501" s="37" t="str">
        <f>+IFERROR(SEARCH("pack",Tabla1[[#This Row],[PACK]]),"")</f>
        <v/>
      </c>
    </row>
    <row r="3502" spans="1:34" ht="24" customHeight="1" x14ac:dyDescent="0.2">
      <c r="A3502" s="50" t="s">
        <v>6443</v>
      </c>
      <c r="B3502" s="60" t="s">
        <v>6676</v>
      </c>
      <c r="C3502" s="61" t="s">
        <v>6677</v>
      </c>
      <c r="D3502" s="52" t="s">
        <v>9841</v>
      </c>
      <c r="E3502" s="53">
        <v>263506.55</v>
      </c>
      <c r="F3502" s="23" t="str">
        <f>+IFERROR(VLOOKUP(Tabla1[[#This Row],[Artículo]],'..'!$B$2:$D$569000,3,),"")</f>
        <v/>
      </c>
      <c r="G3502" s="24" t="str">
        <f>IF(H3502=AF3502,"", "Error MC")</f>
        <v>Error MC</v>
      </c>
      <c r="H3502" s="62"/>
      <c r="I3502" s="54">
        <f>+Tabla1[[#This Row],[MC]]*Tabla1[[#This Row],[Pedido]]*Tabla1[[#This Row],[PVC ]]</f>
        <v>0</v>
      </c>
      <c r="J3502" s="26">
        <v>0.21</v>
      </c>
      <c r="K3502" s="63"/>
      <c r="L3502" s="28" t="s">
        <v>17</v>
      </c>
      <c r="M3502" s="53">
        <v>462322.245</v>
      </c>
      <c r="N3502" s="64" t="str">
        <f>+IF(Tabla1[[#This Row],[F PMPI]]="SÍ","No","Sí")</f>
        <v>Sí</v>
      </c>
      <c r="O3502" s="65">
        <f>+Tabla1[[#This Row],[PVL]]*1.055</f>
        <v>487749.96847499994</v>
      </c>
      <c r="P3502" s="65">
        <f>+Tabla1[[#This Row],[PVL]]*1.43</f>
        <v>661120.81034999993</v>
      </c>
      <c r="Q3502" s="66" t="str">
        <f>+HYPERLINK(Tabla1[[#This Row],[PAG]])</f>
        <v>https://todomusica.com.ar/monitores-de-estudio/1890-resolv-se6.html</v>
      </c>
      <c r="R3502" s="67"/>
      <c r="S3502" s="68"/>
      <c r="T3502" s="69"/>
      <c r="U3502" s="69"/>
      <c r="V3502" s="69"/>
      <c r="W3502" s="69"/>
      <c r="X3502" s="69"/>
      <c r="Y3502" s="35"/>
      <c r="Z3502" s="35" t="s">
        <v>27104</v>
      </c>
      <c r="AA3502" s="36">
        <v>1</v>
      </c>
      <c r="AB3502" s="35" t="s">
        <v>27</v>
      </c>
      <c r="AC3502" s="35" t="str">
        <f>+IF(Tabla1[[#This Row],[STK]]="no","Sin STK", "STK disponible")</f>
        <v>STK disponible</v>
      </c>
      <c r="AD3502" s="35">
        <f>+I3502*J3502</f>
        <v>0</v>
      </c>
      <c r="AE3502" s="35">
        <f>+I3502*K3502</f>
        <v>0</v>
      </c>
      <c r="AF3502" s="36">
        <f>IF(Tabla1[[#This Row],[ref pack]]=1,Tabla1[[#This Row],[Pedido]],LCM(Tabla1[[#This Row],[MC VIEJO]],Tabla1[[#This Row],[Pedido]]))</f>
        <v>1</v>
      </c>
      <c r="AG3502" s="36">
        <f>+VLOOKUP(Tabla1[[#This Row],[Artículo]],'.'!$B$2:$D$11481,3,)</f>
        <v>1</v>
      </c>
      <c r="AH3502" s="37" t="str">
        <f>+IFERROR(SEARCH("pack",Tabla1[[#This Row],[PACK]]),"")</f>
        <v/>
      </c>
    </row>
    <row r="3503" spans="1:34" ht="24" customHeight="1" x14ac:dyDescent="0.2">
      <c r="A3503" s="50" t="s">
        <v>6443</v>
      </c>
      <c r="B3503" s="60" t="s">
        <v>6678</v>
      </c>
      <c r="C3503" s="61" t="s">
        <v>6679</v>
      </c>
      <c r="D3503" s="52" t="s">
        <v>9842</v>
      </c>
      <c r="E3503" s="53">
        <v>311721.07</v>
      </c>
      <c r="F3503" s="23" t="str">
        <f>+IFERROR(VLOOKUP(Tabla1[[#This Row],[Artículo]],'..'!$B$2:$D$569000,3,),"")</f>
        <v/>
      </c>
      <c r="G3503" s="24" t="str">
        <f>IF(H3503=AF3503,"", "Error MC")</f>
        <v>Error MC</v>
      </c>
      <c r="H3503" s="62"/>
      <c r="I3503" s="54">
        <f>+Tabla1[[#This Row],[MC]]*Tabla1[[#This Row],[Pedido]]*Tabla1[[#This Row],[PVC ]]</f>
        <v>0</v>
      </c>
      <c r="J3503" s="26">
        <v>0.21</v>
      </c>
      <c r="K3503" s="63"/>
      <c r="L3503" s="28" t="s">
        <v>17</v>
      </c>
      <c r="M3503" s="53">
        <v>546914.61600000004</v>
      </c>
      <c r="N3503" s="64" t="str">
        <f>+IF(Tabla1[[#This Row],[F PMPI]]="SÍ","No","Sí")</f>
        <v>Sí</v>
      </c>
      <c r="O3503" s="65">
        <f>+Tabla1[[#This Row],[PVL]]*1.055</f>
        <v>576994.91988000006</v>
      </c>
      <c r="P3503" s="65">
        <f>+Tabla1[[#This Row],[PVL]]*1.43</f>
        <v>782087.90087999997</v>
      </c>
      <c r="Q3503" s="66" t="str">
        <f>+HYPERLINK(Tabla1[[#This Row],[PAG]])</f>
        <v>https://todomusica.com.ar/monitores-de-estudio/1483-resolv-se8.html</v>
      </c>
      <c r="R3503" s="67"/>
      <c r="S3503" s="68"/>
      <c r="T3503" s="69"/>
      <c r="U3503" s="69"/>
      <c r="V3503" s="69"/>
      <c r="W3503" s="69"/>
      <c r="X3503" s="69"/>
      <c r="Y3503" s="35"/>
      <c r="Z3503" s="35" t="s">
        <v>27105</v>
      </c>
      <c r="AA3503" s="36">
        <v>1</v>
      </c>
      <c r="AB3503" s="35" t="s">
        <v>27</v>
      </c>
      <c r="AC3503" s="35" t="str">
        <f>+IF(Tabla1[[#This Row],[STK]]="no","Sin STK", "STK disponible")</f>
        <v>STK disponible</v>
      </c>
      <c r="AD3503" s="35">
        <f>+I3503*J3503</f>
        <v>0</v>
      </c>
      <c r="AE3503" s="35">
        <f>+I3503*K3503</f>
        <v>0</v>
      </c>
      <c r="AF3503" s="36">
        <f>IF(Tabla1[[#This Row],[ref pack]]=1,Tabla1[[#This Row],[Pedido]],LCM(Tabla1[[#This Row],[MC VIEJO]],Tabla1[[#This Row],[Pedido]]))</f>
        <v>1</v>
      </c>
      <c r="AG3503" s="36">
        <f>+VLOOKUP(Tabla1[[#This Row],[Artículo]],'.'!$B$2:$D$11481,3,)</f>
        <v>1</v>
      </c>
      <c r="AH3503" s="37" t="str">
        <f>+IFERROR(SEARCH("pack",Tabla1[[#This Row],[PACK]]),"")</f>
        <v/>
      </c>
    </row>
    <row r="3504" spans="1:34" ht="24" customHeight="1" x14ac:dyDescent="0.2">
      <c r="A3504" s="50" t="s">
        <v>6443</v>
      </c>
      <c r="B3504" s="60" t="s">
        <v>6680</v>
      </c>
      <c r="C3504" s="61" t="s">
        <v>6681</v>
      </c>
      <c r="D3504" s="52" t="s">
        <v>27</v>
      </c>
      <c r="E3504" s="53">
        <v>309681.64</v>
      </c>
      <c r="F3504" s="23" t="str">
        <f>+IFERROR(VLOOKUP(Tabla1[[#This Row],[Artículo]],'..'!$B$2:$D$569000,3,),"")</f>
        <v/>
      </c>
      <c r="G3504" s="24" t="str">
        <f>IF(H3504=AF3504,"", "Error MC")</f>
        <v>Error MC</v>
      </c>
      <c r="H3504" s="62"/>
      <c r="I3504" s="54">
        <f>+Tabla1[[#This Row],[MC]]*Tabla1[[#This Row],[Pedido]]*Tabla1[[#This Row],[PVC ]]</f>
        <v>0</v>
      </c>
      <c r="J3504" s="26">
        <v>0.21</v>
      </c>
      <c r="K3504" s="63"/>
      <c r="L3504" s="28" t="s">
        <v>17</v>
      </c>
      <c r="M3504" s="53">
        <v>543336.43999999994</v>
      </c>
      <c r="N3504" s="64" t="str">
        <f>+IF(Tabla1[[#This Row],[F PMPI]]="SÍ","No","Sí")</f>
        <v>Sí</v>
      </c>
      <c r="O3504" s="65">
        <f>+Tabla1[[#This Row],[PVL]]*1.055</f>
        <v>573219.94419999991</v>
      </c>
      <c r="P3504" s="65">
        <f>+Tabla1[[#This Row],[PVL]]*1.43</f>
        <v>776971.10919999983</v>
      </c>
      <c r="Q3504" s="66" t="str">
        <f>+HYPERLINK(Tabla1[[#This Row],[PAG]])</f>
        <v>https://todomusica.com.ar/bafles-activos/9224-rl112a.html</v>
      </c>
      <c r="R3504" s="67"/>
      <c r="S3504" s="68"/>
      <c r="T3504" s="69"/>
      <c r="U3504" s="69"/>
      <c r="V3504" s="69"/>
      <c r="W3504" s="69"/>
      <c r="X3504" s="69"/>
      <c r="Y3504" s="35"/>
      <c r="Z3504" s="35" t="s">
        <v>27106</v>
      </c>
      <c r="AA3504" s="36">
        <v>1</v>
      </c>
      <c r="AB3504" s="35" t="s">
        <v>27</v>
      </c>
      <c r="AC3504" s="35" t="str">
        <f>+IF(Tabla1[[#This Row],[STK]]="no","Sin STK", "STK disponible")</f>
        <v>Sin STK</v>
      </c>
      <c r="AD3504" s="35">
        <f>+I3504*J3504</f>
        <v>0</v>
      </c>
      <c r="AE3504" s="35">
        <f>+I3504*K3504</f>
        <v>0</v>
      </c>
      <c r="AF3504" s="36">
        <f>IF(Tabla1[[#This Row],[ref pack]]=1,Tabla1[[#This Row],[Pedido]],LCM(Tabla1[[#This Row],[MC VIEJO]],Tabla1[[#This Row],[Pedido]]))</f>
        <v>1</v>
      </c>
      <c r="AG3504" s="36">
        <f>+VLOOKUP(Tabla1[[#This Row],[Artículo]],'.'!$B$2:$D$11481,3,)</f>
        <v>1</v>
      </c>
      <c r="AH3504" s="37" t="str">
        <f>+IFERROR(SEARCH("pack",Tabla1[[#This Row],[PACK]]),"")</f>
        <v/>
      </c>
    </row>
    <row r="3505" spans="1:34" ht="24" customHeight="1" x14ac:dyDescent="0.2">
      <c r="A3505" s="50" t="s">
        <v>6443</v>
      </c>
      <c r="B3505" s="60" t="s">
        <v>6682</v>
      </c>
      <c r="C3505" s="61" t="s">
        <v>6683</v>
      </c>
      <c r="D3505" s="52" t="s">
        <v>27</v>
      </c>
      <c r="E3505" s="53">
        <v>355569.13</v>
      </c>
      <c r="F3505" s="23" t="str">
        <f>+IFERROR(VLOOKUP(Tabla1[[#This Row],[Artículo]],'..'!$B$2:$D$569000,3,),"")</f>
        <v/>
      </c>
      <c r="G3505" s="24" t="str">
        <f>IF(H3505=AF3505,"", "Error MC")</f>
        <v>Error MC</v>
      </c>
      <c r="H3505" s="62"/>
      <c r="I3505" s="54">
        <f>+Tabla1[[#This Row],[MC]]*Tabla1[[#This Row],[Pedido]]*Tabla1[[#This Row],[PVC ]]</f>
        <v>0</v>
      </c>
      <c r="J3505" s="26">
        <v>0.21</v>
      </c>
      <c r="K3505" s="63"/>
      <c r="L3505" s="28" t="s">
        <v>17</v>
      </c>
      <c r="M3505" s="53">
        <v>623846.04</v>
      </c>
      <c r="N3505" s="64" t="str">
        <f>+IF(Tabla1[[#This Row],[F PMPI]]="SÍ","No","Sí")</f>
        <v>Sí</v>
      </c>
      <c r="O3505" s="65">
        <f>+Tabla1[[#This Row],[PVL]]*1.055</f>
        <v>658157.57220000005</v>
      </c>
      <c r="P3505" s="65">
        <f>+Tabla1[[#This Row],[PVL]]*1.43</f>
        <v>892099.83720000007</v>
      </c>
      <c r="Q3505" s="66" t="str">
        <f>+HYPERLINK(Tabla1[[#This Row],[PAG]])</f>
        <v>https://todomusica.com.ar/bafles-activos/9225-rl115a.html</v>
      </c>
      <c r="R3505" s="67"/>
      <c r="S3505" s="68"/>
      <c r="T3505" s="69"/>
      <c r="U3505" s="69"/>
      <c r="V3505" s="69"/>
      <c r="W3505" s="69"/>
      <c r="X3505" s="69"/>
      <c r="Y3505" s="35"/>
      <c r="Z3505" s="35" t="s">
        <v>27107</v>
      </c>
      <c r="AA3505" s="36">
        <v>1</v>
      </c>
      <c r="AB3505" s="35" t="s">
        <v>27</v>
      </c>
      <c r="AC3505" s="35" t="str">
        <f>+IF(Tabla1[[#This Row],[STK]]="no","Sin STK", "STK disponible")</f>
        <v>Sin STK</v>
      </c>
      <c r="AD3505" s="35">
        <f>+I3505*J3505</f>
        <v>0</v>
      </c>
      <c r="AE3505" s="35">
        <f>+I3505*K3505</f>
        <v>0</v>
      </c>
      <c r="AF3505" s="36">
        <f>IF(Tabla1[[#This Row],[ref pack]]=1,Tabla1[[#This Row],[Pedido]],LCM(Tabla1[[#This Row],[MC VIEJO]],Tabla1[[#This Row],[Pedido]]))</f>
        <v>1</v>
      </c>
      <c r="AG3505" s="36">
        <f>+VLOOKUP(Tabla1[[#This Row],[Artículo]],'.'!$B$2:$D$11481,3,)</f>
        <v>1</v>
      </c>
      <c r="AH3505" s="37" t="str">
        <f>+IFERROR(SEARCH("pack",Tabla1[[#This Row],[PACK]]),"")</f>
        <v/>
      </c>
    </row>
    <row r="3506" spans="1:34" ht="24" customHeight="1" x14ac:dyDescent="0.2">
      <c r="A3506" s="50" t="s">
        <v>6443</v>
      </c>
      <c r="B3506" s="60" t="s">
        <v>6684</v>
      </c>
      <c r="C3506" s="61" t="s">
        <v>6685</v>
      </c>
      <c r="D3506" s="52" t="s">
        <v>27</v>
      </c>
      <c r="E3506" s="53">
        <v>568769.31000000006</v>
      </c>
      <c r="F3506" s="23" t="str">
        <f>+IFERROR(VLOOKUP(Tabla1[[#This Row],[Artículo]],'..'!$B$2:$D$569000,3,),"")</f>
        <v/>
      </c>
      <c r="G3506" s="24" t="str">
        <f>IF(H3506=AF3506,"", "Error MC")</f>
        <v>Error MC</v>
      </c>
      <c r="H3506" s="62"/>
      <c r="I3506" s="54">
        <f>+Tabla1[[#This Row],[MC]]*Tabla1[[#This Row],[Pedido]]*Tabla1[[#This Row],[PVC ]]</f>
        <v>0</v>
      </c>
      <c r="J3506" s="26">
        <v>0.21</v>
      </c>
      <c r="K3506" s="63"/>
      <c r="L3506" s="28" t="s">
        <v>17</v>
      </c>
      <c r="M3506" s="53">
        <v>997905.755</v>
      </c>
      <c r="N3506" s="64" t="str">
        <f>+IF(Tabla1[[#This Row],[F PMPI]]="SÍ","No","Sí")</f>
        <v>No</v>
      </c>
      <c r="O3506" s="65">
        <f>+Tabla1[[#This Row],[PVL]]*1.055</f>
        <v>1052790.571525</v>
      </c>
      <c r="P3506" s="65">
        <f>+Tabla1[[#This Row],[PVL]]*1.43</f>
        <v>1427005.2296499999</v>
      </c>
      <c r="Q3506" s="66" t="str">
        <f>+HYPERLINK(Tabla1[[#This Row],[PAG]])</f>
        <v>https://todomusica.com.ar/productos-sin-categorias-de-netsuite/2541-rsx112.html</v>
      </c>
      <c r="R3506" s="67"/>
      <c r="S3506" s="68"/>
      <c r="T3506" s="69"/>
      <c r="U3506" s="69"/>
      <c r="V3506" s="69"/>
      <c r="W3506" s="69"/>
      <c r="X3506" s="69"/>
      <c r="Y3506" s="35"/>
      <c r="Z3506" s="35" t="s">
        <v>27108</v>
      </c>
      <c r="AA3506" s="36">
        <v>1</v>
      </c>
      <c r="AB3506" s="35" t="s">
        <v>9849</v>
      </c>
      <c r="AC3506" s="35" t="str">
        <f>+IF(Tabla1[[#This Row],[STK]]="no","Sin STK", "STK disponible")</f>
        <v>Sin STK</v>
      </c>
      <c r="AD3506" s="35">
        <f>+I3506*J3506</f>
        <v>0</v>
      </c>
      <c r="AE3506" s="35">
        <f>+I3506*K3506</f>
        <v>0</v>
      </c>
      <c r="AF3506" s="36">
        <f>IF(Tabla1[[#This Row],[ref pack]]=1,Tabla1[[#This Row],[Pedido]],LCM(Tabla1[[#This Row],[MC VIEJO]],Tabla1[[#This Row],[Pedido]]))</f>
        <v>1</v>
      </c>
      <c r="AG3506" s="36">
        <f>+VLOOKUP(Tabla1[[#This Row],[Artículo]],'.'!$B$2:$D$11481,3,)</f>
        <v>1</v>
      </c>
      <c r="AH3506" s="37" t="str">
        <f>+IFERROR(SEARCH("pack",Tabla1[[#This Row],[PACK]]),"")</f>
        <v/>
      </c>
    </row>
    <row r="3507" spans="1:34" ht="24" customHeight="1" x14ac:dyDescent="0.2">
      <c r="A3507" s="50" t="s">
        <v>6443</v>
      </c>
      <c r="B3507" s="60" t="s">
        <v>6686</v>
      </c>
      <c r="C3507" s="61" t="s">
        <v>6687</v>
      </c>
      <c r="D3507" s="52" t="s">
        <v>27</v>
      </c>
      <c r="E3507" s="53">
        <v>787277.43</v>
      </c>
      <c r="F3507" s="23" t="str">
        <f>+IFERROR(VLOOKUP(Tabla1[[#This Row],[Artículo]],'..'!$B$2:$D$569000,3,),"")</f>
        <v/>
      </c>
      <c r="G3507" s="24" t="str">
        <f>IF(H3507=AF3507,"", "Error MC")</f>
        <v>Error MC</v>
      </c>
      <c r="H3507" s="62"/>
      <c r="I3507" s="54">
        <f>+Tabla1[[#This Row],[MC]]*Tabla1[[#This Row],[Pedido]]*Tabla1[[#This Row],[PVC ]]</f>
        <v>0</v>
      </c>
      <c r="J3507" s="26">
        <v>0.21</v>
      </c>
      <c r="K3507" s="63"/>
      <c r="L3507" s="28" t="s">
        <v>17</v>
      </c>
      <c r="M3507" s="53">
        <v>1381278.247</v>
      </c>
      <c r="N3507" s="64" t="str">
        <f>+IF(Tabla1[[#This Row],[F PMPI]]="SÍ","No","Sí")</f>
        <v>No</v>
      </c>
      <c r="O3507" s="65">
        <f>+Tabla1[[#This Row],[PVL]]*1.055</f>
        <v>1457248.5505849998</v>
      </c>
      <c r="P3507" s="65">
        <f>+Tabla1[[#This Row],[PVL]]*1.43</f>
        <v>1975227.8932099999</v>
      </c>
      <c r="Q3507" s="66" t="str">
        <f>+HYPERLINK(Tabla1[[#This Row],[PAG]])</f>
        <v>https://todomusica.com.ar/productos-sin-categorias-de-netsuite/1740-rsx118s.html</v>
      </c>
      <c r="R3507" s="67"/>
      <c r="S3507" s="68"/>
      <c r="T3507" s="69"/>
      <c r="U3507" s="69"/>
      <c r="V3507" s="69"/>
      <c r="W3507" s="69"/>
      <c r="X3507" s="69"/>
      <c r="Y3507" s="35"/>
      <c r="Z3507" s="35" t="s">
        <v>27109</v>
      </c>
      <c r="AA3507" s="36">
        <v>1</v>
      </c>
      <c r="AB3507" s="35" t="s">
        <v>9849</v>
      </c>
      <c r="AC3507" s="35" t="str">
        <f>+IF(Tabla1[[#This Row],[STK]]="no","Sin STK", "STK disponible")</f>
        <v>Sin STK</v>
      </c>
      <c r="AD3507" s="35">
        <f>+I3507*J3507</f>
        <v>0</v>
      </c>
      <c r="AE3507" s="35">
        <f>+I3507*K3507</f>
        <v>0</v>
      </c>
      <c r="AF3507" s="36">
        <f>IF(Tabla1[[#This Row],[ref pack]]=1,Tabla1[[#This Row],[Pedido]],LCM(Tabla1[[#This Row],[MC VIEJO]],Tabla1[[#This Row],[Pedido]]))</f>
        <v>1</v>
      </c>
      <c r="AG3507" s="36">
        <f>+VLOOKUP(Tabla1[[#This Row],[Artículo]],'.'!$B$2:$D$11481,3,)</f>
        <v>1</v>
      </c>
      <c r="AH3507" s="37" t="str">
        <f>+IFERROR(SEARCH("pack",Tabla1[[#This Row],[PACK]]),"")</f>
        <v/>
      </c>
    </row>
    <row r="3508" spans="1:34" ht="24" customHeight="1" x14ac:dyDescent="0.2">
      <c r="A3508" s="50" t="s">
        <v>6443</v>
      </c>
      <c r="B3508" s="60" t="s">
        <v>6688</v>
      </c>
      <c r="C3508" s="61" t="s">
        <v>6689</v>
      </c>
      <c r="D3508" s="52" t="s">
        <v>27</v>
      </c>
      <c r="E3508" s="53">
        <v>877195.92</v>
      </c>
      <c r="F3508" s="23" t="str">
        <f>+IFERROR(VLOOKUP(Tabla1[[#This Row],[Artículo]],'..'!$B$2:$D$569000,3,),"")</f>
        <v/>
      </c>
      <c r="G3508" s="24" t="str">
        <f>IF(H3508=AF3508,"", "Error MC")</f>
        <v>Error MC</v>
      </c>
      <c r="H3508" s="62"/>
      <c r="I3508" s="54">
        <f>+Tabla1[[#This Row],[MC]]*Tabla1[[#This Row],[Pedido]]*Tabla1[[#This Row],[PVC ]]</f>
        <v>0</v>
      </c>
      <c r="J3508" s="26">
        <v>0.21</v>
      </c>
      <c r="K3508" s="63"/>
      <c r="L3508" s="28" t="s">
        <v>17</v>
      </c>
      <c r="M3508" s="53">
        <v>1539040.237</v>
      </c>
      <c r="N3508" s="64" t="str">
        <f>+IF(Tabla1[[#This Row],[F PMPI]]="SÍ","No","Sí")</f>
        <v>No</v>
      </c>
      <c r="O3508" s="65">
        <f>+Tabla1[[#This Row],[PVL]]*1.055</f>
        <v>1623687.4500349998</v>
      </c>
      <c r="P3508" s="65">
        <f>+Tabla1[[#This Row],[PVL]]*1.43</f>
        <v>2200827.5389099997</v>
      </c>
      <c r="Q3508" s="66" t="str">
        <f>+HYPERLINK(Tabla1[[#This Row],[PAG]])</f>
        <v>https://todomusica.com.ar/bafles-activos/2076-rsx215.html</v>
      </c>
      <c r="R3508" s="67"/>
      <c r="S3508" s="68"/>
      <c r="T3508" s="69"/>
      <c r="U3508" s="69"/>
      <c r="V3508" s="69"/>
      <c r="W3508" s="69"/>
      <c r="X3508" s="69"/>
      <c r="Y3508" s="35"/>
      <c r="Z3508" s="35" t="s">
        <v>27110</v>
      </c>
      <c r="AA3508" s="36">
        <v>1</v>
      </c>
      <c r="AB3508" s="35" t="s">
        <v>9849</v>
      </c>
      <c r="AC3508" s="35" t="str">
        <f>+IF(Tabla1[[#This Row],[STK]]="no","Sin STK", "STK disponible")</f>
        <v>Sin STK</v>
      </c>
      <c r="AD3508" s="35">
        <f>+I3508*J3508</f>
        <v>0</v>
      </c>
      <c r="AE3508" s="35">
        <f>+I3508*K3508</f>
        <v>0</v>
      </c>
      <c r="AF3508" s="36">
        <f>IF(Tabla1[[#This Row],[ref pack]]=1,Tabla1[[#This Row],[Pedido]],LCM(Tabla1[[#This Row],[MC VIEJO]],Tabla1[[#This Row],[Pedido]]))</f>
        <v>1</v>
      </c>
      <c r="AG3508" s="36">
        <f>+VLOOKUP(Tabla1[[#This Row],[Artículo]],'.'!$B$2:$D$11481,3,)</f>
        <v>1</v>
      </c>
      <c r="AH3508" s="37" t="str">
        <f>+IFERROR(SEARCH("pack",Tabla1[[#This Row],[PACK]]),"")</f>
        <v/>
      </c>
    </row>
    <row r="3509" spans="1:34" ht="24" customHeight="1" x14ac:dyDescent="0.2">
      <c r="A3509" s="50" t="s">
        <v>6443</v>
      </c>
      <c r="B3509" s="60" t="s">
        <v>19994</v>
      </c>
      <c r="C3509" s="61" t="s">
        <v>19995</v>
      </c>
      <c r="D3509" s="52" t="s">
        <v>27</v>
      </c>
      <c r="E3509" s="53">
        <v>210563.47</v>
      </c>
      <c r="F3509" s="23" t="str">
        <f>+IFERROR(VLOOKUP(Tabla1[[#This Row],[Artículo]],'..'!$B$2:$D$569000,3,),"")</f>
        <v/>
      </c>
      <c r="G3509" s="24" t="str">
        <f>IF(H3509=AF3509,"", "Error MC")</f>
        <v>Error MC</v>
      </c>
      <c r="H3509" s="62"/>
      <c r="I3509" s="54">
        <f>+Tabla1[[#This Row],[MC]]*Tabla1[[#This Row],[Pedido]]*Tabla1[[#This Row],[PVC ]]</f>
        <v>0</v>
      </c>
      <c r="J3509" s="26">
        <v>0.21</v>
      </c>
      <c r="K3509" s="63"/>
      <c r="L3509" s="28" t="s">
        <v>17</v>
      </c>
      <c r="M3509" s="53">
        <v>369433.60600000003</v>
      </c>
      <c r="N3509" s="64" t="str">
        <f>+IF(Tabla1[[#This Row],[F PMPI]]="SÍ","No","Sí")</f>
        <v>No</v>
      </c>
      <c r="O3509" s="65">
        <f>+Tabla1[[#This Row],[PVL]]*1.055</f>
        <v>389752.45432999998</v>
      </c>
      <c r="P3509" s="65">
        <f>+Tabla1[[#This Row],[PVL]]*1.43</f>
        <v>528290.05657999997</v>
      </c>
      <c r="Q3509" s="66" t="str">
        <f>+HYPERLINK(Tabla1[[#This Row],[PAG]])</f>
        <v>https://todomusica.com.ar/productos-sin-categorias-de-netsuite/2893-rs15hd.html</v>
      </c>
      <c r="R3509" s="67"/>
      <c r="S3509" s="68"/>
      <c r="T3509" s="69"/>
      <c r="U3509" s="69"/>
      <c r="V3509" s="69"/>
      <c r="W3509" s="69"/>
      <c r="X3509" s="69"/>
      <c r="Y3509" s="35"/>
      <c r="Z3509" s="35" t="s">
        <v>27114</v>
      </c>
      <c r="AA3509" s="36">
        <v>1</v>
      </c>
      <c r="AB3509" s="35" t="s">
        <v>9849</v>
      </c>
      <c r="AC3509" s="35" t="str">
        <f>+IF(Tabla1[[#This Row],[STK]]="no","Sin STK", "STK disponible")</f>
        <v>Sin STK</v>
      </c>
      <c r="AD3509" s="35">
        <f>+I3509*J3509</f>
        <v>0</v>
      </c>
      <c r="AE3509" s="35">
        <f>+I3509*K3509</f>
        <v>0</v>
      </c>
      <c r="AF3509" s="36">
        <f>IF(Tabla1[[#This Row],[ref pack]]=1,Tabla1[[#This Row],[Pedido]],LCM(Tabla1[[#This Row],[MC VIEJO]],Tabla1[[#This Row],[Pedido]]))</f>
        <v>1</v>
      </c>
      <c r="AG3509" s="36">
        <f>+VLOOKUP(Tabla1[[#This Row],[Artículo]],'.'!$B$2:$D$11481,3,)</f>
        <v>1</v>
      </c>
      <c r="AH3509" s="37" t="str">
        <f>+IFERROR(SEARCH("pack",Tabla1[[#This Row],[PACK]]),"")</f>
        <v/>
      </c>
    </row>
    <row r="3510" spans="1:34" ht="24" customHeight="1" x14ac:dyDescent="0.2">
      <c r="A3510" s="50" t="s">
        <v>6443</v>
      </c>
      <c r="B3510" s="60" t="s">
        <v>6695</v>
      </c>
      <c r="C3510" s="61" t="s">
        <v>6696</v>
      </c>
      <c r="D3510" s="52" t="s">
        <v>9841</v>
      </c>
      <c r="E3510" s="53">
        <v>59963.21</v>
      </c>
      <c r="F3510" s="23" t="str">
        <f>+IFERROR(VLOOKUP(Tabla1[[#This Row],[Artículo]],'..'!$B$2:$D$569000,3,),"")</f>
        <v/>
      </c>
      <c r="G3510" s="24" t="str">
        <f>IF(H3510=AF3510,"", "Error MC")</f>
        <v>Error MC</v>
      </c>
      <c r="H3510" s="62"/>
      <c r="I3510" s="54">
        <f>+Tabla1[[#This Row],[MC]]*Tabla1[[#This Row],[Pedido]]*Tabla1[[#This Row],[PVC ]]</f>
        <v>0</v>
      </c>
      <c r="J3510" s="26">
        <v>0.21</v>
      </c>
      <c r="K3510" s="63"/>
      <c r="L3510" s="28" t="s">
        <v>17</v>
      </c>
      <c r="M3510" s="53">
        <v>105205.447</v>
      </c>
      <c r="N3510" s="64" t="str">
        <f>+IF(Tabla1[[#This Row],[F PMPI]]="SÍ","No","Sí")</f>
        <v>Sí</v>
      </c>
      <c r="O3510" s="65">
        <f>+Tabla1[[#This Row],[PVL]]*1.055</f>
        <v>110991.746585</v>
      </c>
      <c r="P3510" s="65">
        <f>+Tabla1[[#This Row],[PVL]]*1.43</f>
        <v>150443.78920999999</v>
      </c>
      <c r="Q3510" s="66" t="str">
        <f>+HYPERLINK(Tabla1[[#This Row],[PAG]])</f>
        <v>https://todomusica.com.ar/microfonos-dinamicos/3208-r21.html</v>
      </c>
      <c r="R3510" s="67"/>
      <c r="S3510" s="68"/>
      <c r="T3510" s="69"/>
      <c r="U3510" s="69"/>
      <c r="V3510" s="69"/>
      <c r="W3510" s="69"/>
      <c r="X3510" s="69"/>
      <c r="Y3510" s="35"/>
      <c r="Z3510" s="35" t="s">
        <v>27115</v>
      </c>
      <c r="AA3510" s="36">
        <v>1</v>
      </c>
      <c r="AB3510" s="35" t="s">
        <v>27</v>
      </c>
      <c r="AC3510" s="35" t="str">
        <f>+IF(Tabla1[[#This Row],[STK]]="no","Sin STK", "STK disponible")</f>
        <v>STK disponible</v>
      </c>
      <c r="AD3510" s="35">
        <f>+I3510*J3510</f>
        <v>0</v>
      </c>
      <c r="AE3510" s="35">
        <f>+I3510*K3510</f>
        <v>0</v>
      </c>
      <c r="AF3510" s="36">
        <f>IF(Tabla1[[#This Row],[ref pack]]=1,Tabla1[[#This Row],[Pedido]],LCM(Tabla1[[#This Row],[MC VIEJO]],Tabla1[[#This Row],[Pedido]]))</f>
        <v>1</v>
      </c>
      <c r="AG3510" s="36">
        <f>+VLOOKUP(Tabla1[[#This Row],[Artículo]],'.'!$B$2:$D$11481,3,)</f>
        <v>1</v>
      </c>
      <c r="AH3510" s="37" t="str">
        <f>+IFERROR(SEARCH("pack",Tabla1[[#This Row],[PACK]]),"")</f>
        <v/>
      </c>
    </row>
    <row r="3511" spans="1:34" ht="24" customHeight="1" x14ac:dyDescent="0.2">
      <c r="A3511" s="50" t="s">
        <v>6443</v>
      </c>
      <c r="B3511" s="60" t="s">
        <v>6697</v>
      </c>
      <c r="C3511" s="61" t="s">
        <v>6698</v>
      </c>
      <c r="D3511" s="52" t="s">
        <v>9841</v>
      </c>
      <c r="E3511" s="53">
        <v>61404.12</v>
      </c>
      <c r="F3511" s="23" t="str">
        <f>+IFERROR(VLOOKUP(Tabla1[[#This Row],[Artículo]],'..'!$B$2:$D$569000,3,),"")</f>
        <v/>
      </c>
      <c r="G3511" s="24" t="str">
        <f>IF(H3511=AF3511,"", "Error MC")</f>
        <v>Error MC</v>
      </c>
      <c r="H3511" s="62"/>
      <c r="I3511" s="54">
        <f>+Tabla1[[#This Row],[MC]]*Tabla1[[#This Row],[Pedido]]*Tabla1[[#This Row],[PVC ]]</f>
        <v>0</v>
      </c>
      <c r="J3511" s="26">
        <v>0.21</v>
      </c>
      <c r="K3511" s="63"/>
      <c r="L3511" s="28" t="s">
        <v>17</v>
      </c>
      <c r="M3511" s="53">
        <v>107733.524</v>
      </c>
      <c r="N3511" s="64" t="str">
        <f>+IF(Tabla1[[#This Row],[F PMPI]]="SÍ","No","Sí")</f>
        <v>Sí</v>
      </c>
      <c r="O3511" s="65">
        <f>+Tabla1[[#This Row],[PVL]]*1.055</f>
        <v>113658.86782</v>
      </c>
      <c r="P3511" s="65">
        <f>+Tabla1[[#This Row],[PVL]]*1.43</f>
        <v>154058.93932</v>
      </c>
      <c r="Q3511" s="66" t="str">
        <f>+HYPERLINK(Tabla1[[#This Row],[PAG]])</f>
        <v>https://todomusica.com.ar/microfonos-dinamicos/969-r21s.html</v>
      </c>
      <c r="R3511" s="67"/>
      <c r="S3511" s="68"/>
      <c r="T3511" s="69"/>
      <c r="U3511" s="69"/>
      <c r="V3511" s="69"/>
      <c r="W3511" s="69"/>
      <c r="X3511" s="69"/>
      <c r="Y3511" s="35"/>
      <c r="Z3511" s="35" t="s">
        <v>27116</v>
      </c>
      <c r="AA3511" s="36">
        <v>1</v>
      </c>
      <c r="AB3511" s="35" t="s">
        <v>27</v>
      </c>
      <c r="AC3511" s="35" t="str">
        <f>+IF(Tabla1[[#This Row],[STK]]="no","Sin STK", "STK disponible")</f>
        <v>STK disponible</v>
      </c>
      <c r="AD3511" s="35">
        <f>+I3511*J3511</f>
        <v>0</v>
      </c>
      <c r="AE3511" s="35">
        <f>+I3511*K3511</f>
        <v>0</v>
      </c>
      <c r="AF3511" s="36">
        <f>IF(Tabla1[[#This Row],[ref pack]]=1,Tabla1[[#This Row],[Pedido]],LCM(Tabla1[[#This Row],[MC VIEJO]],Tabla1[[#This Row],[Pedido]]))</f>
        <v>1</v>
      </c>
      <c r="AG3511" s="36">
        <f>+VLOOKUP(Tabla1[[#This Row],[Artículo]],'.'!$B$2:$D$11481,3,)</f>
        <v>1</v>
      </c>
      <c r="AH3511" s="37" t="str">
        <f>+IFERROR(SEARCH("pack",Tabla1[[#This Row],[PACK]]),"")</f>
        <v/>
      </c>
    </row>
    <row r="3512" spans="1:34" ht="24" customHeight="1" x14ac:dyDescent="0.2">
      <c r="A3512" s="50" t="s">
        <v>6443</v>
      </c>
      <c r="B3512" s="60" t="s">
        <v>6699</v>
      </c>
      <c r="C3512" s="61" t="s">
        <v>6700</v>
      </c>
      <c r="D3512" s="52" t="s">
        <v>9841</v>
      </c>
      <c r="E3512" s="53">
        <v>113444.14</v>
      </c>
      <c r="F3512" s="23" t="str">
        <f>+IFERROR(VLOOKUP(Tabla1[[#This Row],[Artículo]],'..'!$B$2:$D$569000,3,),"")</f>
        <v/>
      </c>
      <c r="G3512" s="24" t="str">
        <f>IF(H3512=AF3512,"", "Error MC")</f>
        <v>Error MC</v>
      </c>
      <c r="H3512" s="62"/>
      <c r="I3512" s="54">
        <f>+Tabla1[[#This Row],[MC]]*Tabla1[[#This Row],[Pedido]]*Tabla1[[#This Row],[PVC ]]</f>
        <v>0</v>
      </c>
      <c r="J3512" s="26">
        <v>0.21</v>
      </c>
      <c r="K3512" s="63"/>
      <c r="L3512" s="28" t="s">
        <v>17</v>
      </c>
      <c r="M3512" s="53">
        <v>199037.74</v>
      </c>
      <c r="N3512" s="64" t="str">
        <f>+IF(Tabla1[[#This Row],[F PMPI]]="SÍ","No","Sí")</f>
        <v>Sí</v>
      </c>
      <c r="O3512" s="65">
        <f>+Tabla1[[#This Row],[PVL]]*1.055</f>
        <v>209984.81569999998</v>
      </c>
      <c r="P3512" s="65">
        <f>+Tabla1[[#This Row],[PVL]]*1.43</f>
        <v>284623.9682</v>
      </c>
      <c r="Q3512" s="66" t="str">
        <f>+HYPERLINK(Tabla1[[#This Row],[PAG]])</f>
        <v>https://todomusica.com.ar/microfonos-usb/10258-sat.html</v>
      </c>
      <c r="R3512" s="67"/>
      <c r="S3512" s="68"/>
      <c r="T3512" s="69"/>
      <c r="U3512" s="69"/>
      <c r="V3512" s="69"/>
      <c r="W3512" s="69"/>
      <c r="X3512" s="69"/>
      <c r="Y3512" s="35"/>
      <c r="Z3512" s="35" t="s">
        <v>27117</v>
      </c>
      <c r="AA3512" s="36">
        <v>1</v>
      </c>
      <c r="AB3512" s="35" t="s">
        <v>27</v>
      </c>
      <c r="AC3512" s="35" t="str">
        <f>+IF(Tabla1[[#This Row],[STK]]="no","Sin STK", "STK disponible")</f>
        <v>STK disponible</v>
      </c>
      <c r="AD3512" s="35">
        <f>+I3512*J3512</f>
        <v>0</v>
      </c>
      <c r="AE3512" s="35">
        <f>+I3512*K3512</f>
        <v>0</v>
      </c>
      <c r="AF3512" s="36">
        <f>IF(Tabla1[[#This Row],[ref pack]]=1,Tabla1[[#This Row],[Pedido]],LCM(Tabla1[[#This Row],[MC VIEJO]],Tabla1[[#This Row],[Pedido]]))</f>
        <v>1</v>
      </c>
      <c r="AG3512" s="36">
        <f>+VLOOKUP(Tabla1[[#This Row],[Artículo]],'.'!$B$2:$D$11481,3,)</f>
        <v>1</v>
      </c>
      <c r="AH3512" s="37" t="str">
        <f>+IFERROR(SEARCH("pack",Tabla1[[#This Row],[PACK]]),"")</f>
        <v/>
      </c>
    </row>
    <row r="3513" spans="1:34" ht="24" customHeight="1" x14ac:dyDescent="0.2">
      <c r="A3513" s="50" t="s">
        <v>6443</v>
      </c>
      <c r="B3513" s="60" t="s">
        <v>6701</v>
      </c>
      <c r="C3513" s="61" t="s">
        <v>6702</v>
      </c>
      <c r="D3513" s="52" t="s">
        <v>27</v>
      </c>
      <c r="E3513" s="53">
        <v>142795.93</v>
      </c>
      <c r="F3513" s="23" t="str">
        <f>+IFERROR(VLOOKUP(Tabla1[[#This Row],[Artículo]],'..'!$B$2:$D$569000,3,),"")</f>
        <v/>
      </c>
      <c r="G3513" s="24" t="str">
        <f>IF(H3513=AF3513,"", "Error MC")</f>
        <v>Error MC</v>
      </c>
      <c r="H3513" s="62"/>
      <c r="I3513" s="54">
        <f>+Tabla1[[#This Row],[MC]]*Tabla1[[#This Row],[Pedido]]*Tabla1[[#This Row],[PVC ]]</f>
        <v>0</v>
      </c>
      <c r="J3513" s="26">
        <v>0.21</v>
      </c>
      <c r="K3513" s="63"/>
      <c r="L3513" s="28" t="s">
        <v>17</v>
      </c>
      <c r="M3513" s="53">
        <v>250535.46100000001</v>
      </c>
      <c r="N3513" s="64" t="str">
        <f>+IF(Tabla1[[#This Row],[F PMPI]]="SÍ","No","Sí")</f>
        <v>Sí</v>
      </c>
      <c r="O3513" s="65">
        <f>+Tabla1[[#This Row],[PVL]]*1.055</f>
        <v>264314.91135499999</v>
      </c>
      <c r="P3513" s="65">
        <f>+Tabla1[[#This Row],[PVL]]*1.43</f>
        <v>358265.70922999998</v>
      </c>
      <c r="Q3513" s="66" t="str">
        <f>+HYPERLINK(Tabla1[[#This Row],[PAG]])</f>
        <v>https://todomusica.com.ar/soporte-de-microfonos/2699-sb100.html</v>
      </c>
      <c r="R3513" s="67"/>
      <c r="S3513" s="68"/>
      <c r="T3513" s="69"/>
      <c r="U3513" s="69"/>
      <c r="V3513" s="69"/>
      <c r="W3513" s="69"/>
      <c r="X3513" s="69"/>
      <c r="Y3513" s="35"/>
      <c r="Z3513" s="35" t="s">
        <v>27118</v>
      </c>
      <c r="AA3513" s="36">
        <v>1</v>
      </c>
      <c r="AB3513" s="35" t="s">
        <v>27</v>
      </c>
      <c r="AC3513" s="35" t="str">
        <f>+IF(Tabla1[[#This Row],[STK]]="no","Sin STK", "STK disponible")</f>
        <v>Sin STK</v>
      </c>
      <c r="AD3513" s="35">
        <f>+I3513*J3513</f>
        <v>0</v>
      </c>
      <c r="AE3513" s="35">
        <f>+I3513*K3513</f>
        <v>0</v>
      </c>
      <c r="AF3513" s="36">
        <f>IF(Tabla1[[#This Row],[ref pack]]=1,Tabla1[[#This Row],[Pedido]],LCM(Tabla1[[#This Row],[MC VIEJO]],Tabla1[[#This Row],[Pedido]]))</f>
        <v>1</v>
      </c>
      <c r="AG3513" s="36">
        <f>+VLOOKUP(Tabla1[[#This Row],[Artículo]],'.'!$B$2:$D$11481,3,)</f>
        <v>1</v>
      </c>
      <c r="AH3513" s="37" t="str">
        <f>+IFERROR(SEARCH("pack",Tabla1[[#This Row],[PACK]]),"")</f>
        <v/>
      </c>
    </row>
    <row r="3514" spans="1:34" ht="24" customHeight="1" x14ac:dyDescent="0.2">
      <c r="A3514" s="50" t="s">
        <v>6443</v>
      </c>
      <c r="B3514" s="60" t="s">
        <v>6703</v>
      </c>
      <c r="C3514" s="61" t="s">
        <v>6704</v>
      </c>
      <c r="D3514" s="52" t="s">
        <v>27</v>
      </c>
      <c r="E3514" s="53">
        <v>229114.89</v>
      </c>
      <c r="F3514" s="23" t="str">
        <f>+IFERROR(VLOOKUP(Tabla1[[#This Row],[Artículo]],'..'!$B$2:$D$569000,3,),"")</f>
        <v/>
      </c>
      <c r="G3514" s="24" t="str">
        <f>IF(H3514=AF3514,"", "Error MC")</f>
        <v>Error MC</v>
      </c>
      <c r="H3514" s="62"/>
      <c r="I3514" s="54">
        <f>+Tabla1[[#This Row],[MC]]*Tabla1[[#This Row],[Pedido]]*Tabla1[[#This Row],[PVC ]]</f>
        <v>0</v>
      </c>
      <c r="J3514" s="26">
        <v>0.105</v>
      </c>
      <c r="K3514" s="63"/>
      <c r="L3514" s="28" t="s">
        <v>17</v>
      </c>
      <c r="M3514" s="53">
        <v>367099.33199999999</v>
      </c>
      <c r="N3514" s="64" t="str">
        <f>+IF(Tabla1[[#This Row],[F PMPI]]="SÍ","No","Sí")</f>
        <v>No</v>
      </c>
      <c r="O3514" s="65">
        <f>+Tabla1[[#This Row],[PVL]]*1.055</f>
        <v>387289.79525999998</v>
      </c>
      <c r="P3514" s="65">
        <f>+Tabla1[[#This Row],[PVL]]*1.43</f>
        <v>524952.04475999996</v>
      </c>
      <c r="Q3514" s="66" t="str">
        <f>+HYPERLINK(Tabla1[[#This Row],[PAG]])</f>
        <v>https://todomusica.com.ar/ecualizadores/2349-s-c215.html</v>
      </c>
      <c r="R3514" s="67"/>
      <c r="S3514" s="68"/>
      <c r="T3514" s="69"/>
      <c r="U3514" s="69"/>
      <c r="V3514" s="69"/>
      <c r="W3514" s="69"/>
      <c r="X3514" s="69"/>
      <c r="Y3514" s="35"/>
      <c r="Z3514" s="35" t="s">
        <v>27119</v>
      </c>
      <c r="AA3514" s="36">
        <v>1</v>
      </c>
      <c r="AB3514" s="35" t="s">
        <v>9849</v>
      </c>
      <c r="AC3514" s="35" t="str">
        <f>+IF(Tabla1[[#This Row],[STK]]="no","Sin STK", "STK disponible")</f>
        <v>Sin STK</v>
      </c>
      <c r="AD3514" s="35">
        <f>+I3514*J3514</f>
        <v>0</v>
      </c>
      <c r="AE3514" s="35">
        <f>+I3514*K3514</f>
        <v>0</v>
      </c>
      <c r="AF3514" s="36">
        <f>IF(Tabla1[[#This Row],[ref pack]]=1,Tabla1[[#This Row],[Pedido]],LCM(Tabla1[[#This Row],[MC VIEJO]],Tabla1[[#This Row],[Pedido]]))</f>
        <v>1</v>
      </c>
      <c r="AG3514" s="36">
        <f>+VLOOKUP(Tabla1[[#This Row],[Artículo]],'.'!$B$2:$D$11481,3,)</f>
        <v>1</v>
      </c>
      <c r="AH3514" s="37" t="str">
        <f>+IFERROR(SEARCH("pack",Tabla1[[#This Row],[PACK]]),"")</f>
        <v/>
      </c>
    </row>
    <row r="3515" spans="1:34" ht="24" customHeight="1" x14ac:dyDescent="0.2">
      <c r="A3515" s="50" t="s">
        <v>6443</v>
      </c>
      <c r="B3515" s="60" t="s">
        <v>6705</v>
      </c>
      <c r="C3515" s="61" t="s">
        <v>6706</v>
      </c>
      <c r="D3515" s="52" t="s">
        <v>9841</v>
      </c>
      <c r="E3515" s="53">
        <v>343672.33</v>
      </c>
      <c r="F3515" s="23" t="str">
        <f>+IFERROR(VLOOKUP(Tabla1[[#This Row],[Artículo]],'..'!$B$2:$D$569000,3,),"")</f>
        <v/>
      </c>
      <c r="G3515" s="24" t="str">
        <f>IF(H3515=AF3515,"", "Error MC")</f>
        <v>Error MC</v>
      </c>
      <c r="H3515" s="62"/>
      <c r="I3515" s="54">
        <f>+Tabla1[[#This Row],[MC]]*Tabla1[[#This Row],[Pedido]]*Tabla1[[#This Row],[PVC ]]</f>
        <v>0</v>
      </c>
      <c r="J3515" s="26">
        <v>0.105</v>
      </c>
      <c r="K3515" s="63"/>
      <c r="L3515" s="28" t="s">
        <v>17</v>
      </c>
      <c r="M3515" s="53">
        <v>550648.99199999997</v>
      </c>
      <c r="N3515" s="64" t="str">
        <f>+IF(Tabla1[[#This Row],[F PMPI]]="SÍ","No","Sí")</f>
        <v>No</v>
      </c>
      <c r="O3515" s="65">
        <f>+Tabla1[[#This Row],[PVL]]*1.055</f>
        <v>580934.68655999994</v>
      </c>
      <c r="P3515" s="65">
        <f>+Tabla1[[#This Row],[PVL]]*1.43</f>
        <v>787428.05855999992</v>
      </c>
      <c r="Q3515" s="66" t="str">
        <f>+HYPERLINK(Tabla1[[#This Row],[PAG]])</f>
        <v>https://todomusica.com.ar/ecualizadores/2414-s-c231.html</v>
      </c>
      <c r="R3515" s="67"/>
      <c r="S3515" s="68"/>
      <c r="T3515" s="69"/>
      <c r="U3515" s="69"/>
      <c r="V3515" s="69"/>
      <c r="W3515" s="69"/>
      <c r="X3515" s="69"/>
      <c r="Y3515" s="35"/>
      <c r="Z3515" s="35" t="s">
        <v>27120</v>
      </c>
      <c r="AA3515" s="36">
        <v>1</v>
      </c>
      <c r="AB3515" s="35" t="s">
        <v>9849</v>
      </c>
      <c r="AC3515" s="35" t="str">
        <f>+IF(Tabla1[[#This Row],[STK]]="no","Sin STK", "STK disponible")</f>
        <v>STK disponible</v>
      </c>
      <c r="AD3515" s="35">
        <f>+I3515*J3515</f>
        <v>0</v>
      </c>
      <c r="AE3515" s="35">
        <f>+I3515*K3515</f>
        <v>0</v>
      </c>
      <c r="AF3515" s="36">
        <f>IF(Tabla1[[#This Row],[ref pack]]=1,Tabla1[[#This Row],[Pedido]],LCM(Tabla1[[#This Row],[MC VIEJO]],Tabla1[[#This Row],[Pedido]]))</f>
        <v>1</v>
      </c>
      <c r="AG3515" s="36">
        <f>+VLOOKUP(Tabla1[[#This Row],[Artículo]],'.'!$B$2:$D$11481,3,)</f>
        <v>1</v>
      </c>
      <c r="AH3515" s="37" t="str">
        <f>+IFERROR(SEARCH("pack",Tabla1[[#This Row],[PACK]]),"")</f>
        <v/>
      </c>
    </row>
    <row r="3516" spans="1:34" ht="24" customHeight="1" x14ac:dyDescent="0.2">
      <c r="A3516" s="50" t="s">
        <v>6443</v>
      </c>
      <c r="B3516" s="60" t="s">
        <v>6707</v>
      </c>
      <c r="C3516" s="61" t="s">
        <v>6708</v>
      </c>
      <c r="D3516" s="52" t="s">
        <v>9841</v>
      </c>
      <c r="E3516" s="53">
        <v>165642.41</v>
      </c>
      <c r="F3516" s="23" t="str">
        <f>+IFERROR(VLOOKUP(Tabla1[[#This Row],[Artículo]],'..'!$B$2:$D$569000,3,),"")</f>
        <v/>
      </c>
      <c r="G3516" s="24" t="str">
        <f>IF(H3516=AF3516,"", "Error MC")</f>
        <v>Error MC</v>
      </c>
      <c r="H3516" s="62"/>
      <c r="I3516" s="54">
        <f>+Tabla1[[#This Row],[MC]]*Tabla1[[#This Row],[Pedido]]*Tabla1[[#This Row],[PVC ]]</f>
        <v>0</v>
      </c>
      <c r="J3516" s="26">
        <v>0.21</v>
      </c>
      <c r="K3516" s="63"/>
      <c r="L3516" s="28" t="s">
        <v>17</v>
      </c>
      <c r="M3516" s="53">
        <v>290619.603</v>
      </c>
      <c r="N3516" s="64" t="str">
        <f>+IF(Tabla1[[#This Row],[F PMPI]]="SÍ","No","Sí")</f>
        <v>Sí</v>
      </c>
      <c r="O3516" s="65">
        <f>+Tabla1[[#This Row],[PVL]]*1.055</f>
        <v>306603.68116499996</v>
      </c>
      <c r="P3516" s="65">
        <f>+Tabla1[[#This Row],[PVL]]*1.43</f>
        <v>415586.03229</v>
      </c>
      <c r="Q3516" s="66" t="str">
        <f>+HYPERLINK(Tabla1[[#This Row],[PAG]])</f>
        <v>https://todomusica.com.ar/microfonos-de-vincha/5441-404.html</v>
      </c>
      <c r="R3516" s="67"/>
      <c r="S3516" s="68"/>
      <c r="T3516" s="69"/>
      <c r="U3516" s="69"/>
      <c r="V3516" s="69"/>
      <c r="W3516" s="69"/>
      <c r="X3516" s="69"/>
      <c r="Y3516" s="35"/>
      <c r="Z3516" s="35" t="s">
        <v>27121</v>
      </c>
      <c r="AA3516" s="36">
        <v>1</v>
      </c>
      <c r="AB3516" s="35" t="s">
        <v>27</v>
      </c>
      <c r="AC3516" s="35" t="str">
        <f>+IF(Tabla1[[#This Row],[STK]]="no","Sin STK", "STK disponible")</f>
        <v>STK disponible</v>
      </c>
      <c r="AD3516" s="35">
        <f>+I3516*J3516</f>
        <v>0</v>
      </c>
      <c r="AE3516" s="35">
        <f>+I3516*K3516</f>
        <v>0</v>
      </c>
      <c r="AF3516" s="36">
        <f>IF(Tabla1[[#This Row],[ref pack]]=1,Tabla1[[#This Row],[Pedido]],LCM(Tabla1[[#This Row],[MC VIEJO]],Tabla1[[#This Row],[Pedido]]))</f>
        <v>1</v>
      </c>
      <c r="AG3516" s="36">
        <f>+VLOOKUP(Tabla1[[#This Row],[Artículo]],'.'!$B$2:$D$11481,3,)</f>
        <v>1</v>
      </c>
      <c r="AH3516" s="37" t="str">
        <f>+IFERROR(SEARCH("pack",Tabla1[[#This Row],[PACK]]),"")</f>
        <v/>
      </c>
    </row>
    <row r="3517" spans="1:34" ht="24" customHeight="1" x14ac:dyDescent="0.2">
      <c r="A3517" s="50" t="s">
        <v>6443</v>
      </c>
      <c r="B3517" s="60" t="s">
        <v>6709</v>
      </c>
      <c r="C3517" s="61" t="s">
        <v>6710</v>
      </c>
      <c r="D3517" s="52" t="s">
        <v>9841</v>
      </c>
      <c r="E3517" s="53">
        <v>28563.81</v>
      </c>
      <c r="F3517" s="23" t="str">
        <f>+IFERROR(VLOOKUP(Tabla1[[#This Row],[Artículo]],'..'!$B$2:$D$569000,3,),"")</f>
        <v/>
      </c>
      <c r="G3517" s="24" t="str">
        <f>IF(H3517=AF3517,"", "Error MC")</f>
        <v>Error MC</v>
      </c>
      <c r="H3517" s="62"/>
      <c r="I3517" s="54">
        <f>+Tabla1[[#This Row],[MC]]*Tabla1[[#This Row],[Pedido]]*Tabla1[[#This Row],[PVC ]]</f>
        <v>0</v>
      </c>
      <c r="J3517" s="26">
        <v>0.21</v>
      </c>
      <c r="K3517" s="63"/>
      <c r="L3517" s="28" t="s">
        <v>17</v>
      </c>
      <c r="M3517" s="53">
        <v>50115.199000000001</v>
      </c>
      <c r="N3517" s="64" t="str">
        <f>+IF(Tabla1[[#This Row],[F PMPI]]="SÍ","No","Sí")</f>
        <v>Sí</v>
      </c>
      <c r="O3517" s="65">
        <f>+Tabla1[[#This Row],[PVL]]*1.055</f>
        <v>52871.534944999999</v>
      </c>
      <c r="P3517" s="65">
        <f>+Tabla1[[#This Row],[PVL]]*1.43</f>
        <v>71664.734570000001</v>
      </c>
      <c r="Q3517" s="66" t="str">
        <f>+HYPERLINK(Tabla1[[#This Row],[PAG]])</f>
        <v>https://todomusica.com.ar/varios/9506-sms150.html</v>
      </c>
      <c r="R3517" s="67"/>
      <c r="S3517" s="68"/>
      <c r="T3517" s="69"/>
      <c r="U3517" s="69"/>
      <c r="V3517" s="69"/>
      <c r="W3517" s="69"/>
      <c r="X3517" s="69"/>
      <c r="Y3517" s="35"/>
      <c r="Z3517" s="35" t="s">
        <v>27122</v>
      </c>
      <c r="AA3517" s="36">
        <v>1</v>
      </c>
      <c r="AB3517" s="35" t="s">
        <v>27</v>
      </c>
      <c r="AC3517" s="35" t="str">
        <f>+IF(Tabla1[[#This Row],[STK]]="no","Sin STK", "STK disponible")</f>
        <v>STK disponible</v>
      </c>
      <c r="AD3517" s="35">
        <f>+I3517*J3517</f>
        <v>0</v>
      </c>
      <c r="AE3517" s="35">
        <f>+I3517*K3517</f>
        <v>0</v>
      </c>
      <c r="AF3517" s="36">
        <f>IF(Tabla1[[#This Row],[ref pack]]=1,Tabla1[[#This Row],[Pedido]],LCM(Tabla1[[#This Row],[MC VIEJO]],Tabla1[[#This Row],[Pedido]]))</f>
        <v>1</v>
      </c>
      <c r="AG3517" s="36">
        <f>+VLOOKUP(Tabla1[[#This Row],[Artículo]],'.'!$B$2:$D$11481,3,)</f>
        <v>1</v>
      </c>
      <c r="AH3517" s="37" t="str">
        <f>+IFERROR(SEARCH("pack",Tabla1[[#This Row],[PACK]]),"")</f>
        <v/>
      </c>
    </row>
    <row r="3518" spans="1:34" ht="24" customHeight="1" x14ac:dyDescent="0.2">
      <c r="A3518" s="50" t="s">
        <v>6443</v>
      </c>
      <c r="B3518" s="60" t="s">
        <v>6711</v>
      </c>
      <c r="C3518" s="61" t="s">
        <v>6712</v>
      </c>
      <c r="D3518" s="52" t="s">
        <v>27</v>
      </c>
      <c r="E3518" s="53">
        <v>347832.03</v>
      </c>
      <c r="F3518" s="23" t="str">
        <f>+IFERROR(VLOOKUP(Tabla1[[#This Row],[Artículo]],'..'!$B$2:$D$569000,3,),"")</f>
        <v/>
      </c>
      <c r="G3518" s="24" t="str">
        <f>IF(H3518=AF3518,"", "Error MC")</f>
        <v>Error MC</v>
      </c>
      <c r="H3518" s="62"/>
      <c r="I3518" s="54">
        <f>+Tabla1[[#This Row],[MC]]*Tabla1[[#This Row],[Pedido]]*Tabla1[[#This Row],[PVC ]]</f>
        <v>0</v>
      </c>
      <c r="J3518" s="26">
        <v>0.105</v>
      </c>
      <c r="K3518" s="63"/>
      <c r="L3518" s="28" t="s">
        <v>17</v>
      </c>
      <c r="M3518" s="53">
        <v>557313.86600000004</v>
      </c>
      <c r="N3518" s="64" t="str">
        <f>+IF(Tabla1[[#This Row],[F PMPI]]="SÍ","No","Sí")</f>
        <v>Sí</v>
      </c>
      <c r="O3518" s="65">
        <f>+Tabla1[[#This Row],[PVL]]*1.055</f>
        <v>587966.12863000005</v>
      </c>
      <c r="P3518" s="65">
        <f>+Tabla1[[#This Row],[PVL]]*1.43</f>
        <v>796958.82837999996</v>
      </c>
      <c r="Q3518" s="66" t="str">
        <f>+HYPERLINK(Tabla1[[#This Row],[PAG]])</f>
        <v/>
      </c>
      <c r="R3518" s="67"/>
      <c r="S3518" s="68"/>
      <c r="T3518" s="69"/>
      <c r="U3518" s="69"/>
      <c r="V3518" s="69"/>
      <c r="W3518" s="69"/>
      <c r="X3518" s="69"/>
      <c r="Y3518" s="35"/>
      <c r="Z3518" s="35" t="s">
        <v>65</v>
      </c>
      <c r="AA3518" s="36">
        <v>1</v>
      </c>
      <c r="AB3518" s="35" t="s">
        <v>27</v>
      </c>
      <c r="AC3518" s="35" t="str">
        <f>+IF(Tabla1[[#This Row],[STK]]="no","Sin STK", "STK disponible")</f>
        <v>Sin STK</v>
      </c>
      <c r="AD3518" s="35">
        <f>+I3518*J3518</f>
        <v>0</v>
      </c>
      <c r="AE3518" s="35">
        <f>+I3518*K3518</f>
        <v>0</v>
      </c>
      <c r="AF3518" s="36">
        <f>IF(Tabla1[[#This Row],[ref pack]]=1,Tabla1[[#This Row],[Pedido]],LCM(Tabla1[[#This Row],[MC VIEJO]],Tabla1[[#This Row],[Pedido]]))</f>
        <v>1</v>
      </c>
      <c r="AG3518" s="36">
        <f>+VLOOKUP(Tabla1[[#This Row],[Artículo]],'.'!$B$2:$D$11481,3,)</f>
        <v>1</v>
      </c>
      <c r="AH3518" s="37" t="str">
        <f>+IFERROR(SEARCH("pack",Tabla1[[#This Row],[PACK]]),"")</f>
        <v/>
      </c>
    </row>
    <row r="3519" spans="1:34" ht="24" customHeight="1" x14ac:dyDescent="0.2">
      <c r="A3519" s="50" t="s">
        <v>6443</v>
      </c>
      <c r="B3519" s="60" t="s">
        <v>6713</v>
      </c>
      <c r="C3519" s="61" t="s">
        <v>6714</v>
      </c>
      <c r="D3519" s="52" t="s">
        <v>9841</v>
      </c>
      <c r="E3519" s="53">
        <v>51410.26</v>
      </c>
      <c r="F3519" s="23" t="str">
        <f>+IFERROR(VLOOKUP(Tabla1[[#This Row],[Artículo]],'..'!$B$2:$D$569000,3,),"")</f>
        <v/>
      </c>
      <c r="G3519" s="24" t="str">
        <f>IF(H3519=AF3519,"", "Error MC")</f>
        <v>Error MC</v>
      </c>
      <c r="H3519" s="62"/>
      <c r="I3519" s="54">
        <f>+Tabla1[[#This Row],[MC]]*Tabla1[[#This Row],[Pedido]]*Tabla1[[#This Row],[PVC ]]</f>
        <v>0</v>
      </c>
      <c r="J3519" s="26">
        <v>0.21</v>
      </c>
      <c r="K3519" s="63"/>
      <c r="L3519" s="28" t="s">
        <v>17</v>
      </c>
      <c r="M3519" s="53">
        <v>90199.304999999993</v>
      </c>
      <c r="N3519" s="64" t="str">
        <f>+IF(Tabla1[[#This Row],[F PMPI]]="SÍ","No","Sí")</f>
        <v>Sí</v>
      </c>
      <c r="O3519" s="65">
        <f>+Tabla1[[#This Row],[PVL]]*1.055</f>
        <v>95160.266774999982</v>
      </c>
      <c r="P3519" s="65">
        <f>+Tabla1[[#This Row],[PVL]]*1.43</f>
        <v>128985.00614999999</v>
      </c>
      <c r="Q3519" s="66" t="str">
        <f>+HYPERLINK(Tabla1[[#This Row],[PAG]])</f>
        <v>https://todomusica.com.ar/varios/2179-sp01.html</v>
      </c>
      <c r="R3519" s="67"/>
      <c r="S3519" s="68"/>
      <c r="T3519" s="69"/>
      <c r="U3519" s="69"/>
      <c r="V3519" s="69"/>
      <c r="W3519" s="69"/>
      <c r="X3519" s="69"/>
      <c r="Y3519" s="35"/>
      <c r="Z3519" s="35" t="s">
        <v>27123</v>
      </c>
      <c r="AA3519" s="36">
        <v>1</v>
      </c>
      <c r="AB3519" s="35" t="s">
        <v>27</v>
      </c>
      <c r="AC3519" s="35" t="str">
        <f>+IF(Tabla1[[#This Row],[STK]]="no","Sin STK", "STK disponible")</f>
        <v>STK disponible</v>
      </c>
      <c r="AD3519" s="35">
        <f>+I3519*J3519</f>
        <v>0</v>
      </c>
      <c r="AE3519" s="35">
        <f>+I3519*K3519</f>
        <v>0</v>
      </c>
      <c r="AF3519" s="36">
        <f>IF(Tabla1[[#This Row],[ref pack]]=1,Tabla1[[#This Row],[Pedido]],LCM(Tabla1[[#This Row],[MC VIEJO]],Tabla1[[#This Row],[Pedido]]))</f>
        <v>1</v>
      </c>
      <c r="AG3519" s="36">
        <f>+VLOOKUP(Tabla1[[#This Row],[Artículo]],'.'!$B$2:$D$11481,3,)</f>
        <v>1</v>
      </c>
      <c r="AH3519" s="37" t="str">
        <f>+IFERROR(SEARCH("pack",Tabla1[[#This Row],[PACK]]),"")</f>
        <v/>
      </c>
    </row>
    <row r="3520" spans="1:34" ht="24" customHeight="1" x14ac:dyDescent="0.2">
      <c r="A3520" s="50" t="s">
        <v>6443</v>
      </c>
      <c r="B3520" s="60" t="s">
        <v>6715</v>
      </c>
      <c r="C3520" s="61" t="s">
        <v>6716</v>
      </c>
      <c r="D3520" s="52" t="s">
        <v>27</v>
      </c>
      <c r="E3520" s="53">
        <v>54268.95</v>
      </c>
      <c r="F3520" s="23" t="str">
        <f>+IFERROR(VLOOKUP(Tabla1[[#This Row],[Artículo]],'..'!$B$2:$D$569000,3,),"")</f>
        <v/>
      </c>
      <c r="G3520" s="24" t="str">
        <f>IF(H3520=AF3520,"", "Error MC")</f>
        <v>Error MC</v>
      </c>
      <c r="H3520" s="62"/>
      <c r="I3520" s="54">
        <f>+Tabla1[[#This Row],[MC]]*Tabla1[[#This Row],[Pedido]]*Tabla1[[#This Row],[PVC ]]</f>
        <v>0</v>
      </c>
      <c r="J3520" s="26">
        <v>0.21</v>
      </c>
      <c r="K3520" s="63"/>
      <c r="L3520" s="28" t="s">
        <v>17</v>
      </c>
      <c r="M3520" s="53">
        <v>95214.876000000004</v>
      </c>
      <c r="N3520" s="64" t="str">
        <f>+IF(Tabla1[[#This Row],[F PMPI]]="SÍ","No","Sí")</f>
        <v>Sí</v>
      </c>
      <c r="O3520" s="65">
        <f>+Tabla1[[#This Row],[PVL]]*1.055</f>
        <v>100451.69417999999</v>
      </c>
      <c r="P3520" s="65">
        <f>+Tabla1[[#This Row],[PVL]]*1.43</f>
        <v>136157.27267999999</v>
      </c>
      <c r="Q3520" s="66" t="str">
        <f>+HYPERLINK(Tabla1[[#This Row],[PAG]])</f>
        <v>https://todomusica.com.ar/productos-sin-categorias-de-netsuite/2975-sp04.html</v>
      </c>
      <c r="R3520" s="67"/>
      <c r="S3520" s="68"/>
      <c r="T3520" s="69"/>
      <c r="U3520" s="69"/>
      <c r="V3520" s="69"/>
      <c r="W3520" s="69"/>
      <c r="X3520" s="69"/>
      <c r="Y3520" s="35"/>
      <c r="Z3520" s="35" t="s">
        <v>27124</v>
      </c>
      <c r="AA3520" s="36">
        <v>1</v>
      </c>
      <c r="AB3520" s="35" t="s">
        <v>27</v>
      </c>
      <c r="AC3520" s="35" t="str">
        <f>+IF(Tabla1[[#This Row],[STK]]="no","Sin STK", "STK disponible")</f>
        <v>Sin STK</v>
      </c>
      <c r="AD3520" s="35">
        <f>+I3520*J3520</f>
        <v>0</v>
      </c>
      <c r="AE3520" s="35">
        <f>+I3520*K3520</f>
        <v>0</v>
      </c>
      <c r="AF3520" s="36">
        <f>IF(Tabla1[[#This Row],[ref pack]]=1,Tabla1[[#This Row],[Pedido]],LCM(Tabla1[[#This Row],[MC VIEJO]],Tabla1[[#This Row],[Pedido]]))</f>
        <v>1</v>
      </c>
      <c r="AG3520" s="36">
        <f>+VLOOKUP(Tabla1[[#This Row],[Artículo]],'.'!$B$2:$D$11481,3,)</f>
        <v>1</v>
      </c>
      <c r="AH3520" s="37" t="str">
        <f>+IFERROR(SEARCH("pack",Tabla1[[#This Row],[PACK]]),"")</f>
        <v/>
      </c>
    </row>
    <row r="3521" spans="1:34" ht="24" customHeight="1" x14ac:dyDescent="0.2">
      <c r="A3521" s="50" t="s">
        <v>6443</v>
      </c>
      <c r="B3521" s="60" t="s">
        <v>6717</v>
      </c>
      <c r="C3521" s="61" t="s">
        <v>6718</v>
      </c>
      <c r="D3521" s="52" t="s">
        <v>9842</v>
      </c>
      <c r="E3521" s="53">
        <v>119996.01</v>
      </c>
      <c r="F3521" s="23" t="str">
        <f>+IFERROR(VLOOKUP(Tabla1[[#This Row],[Artículo]],'..'!$B$2:$D$569000,3,),"")</f>
        <v/>
      </c>
      <c r="G3521" s="24" t="str">
        <f>IF(H3521=AF3521,"", "Error MC")</f>
        <v>Error MC</v>
      </c>
      <c r="H3521" s="62"/>
      <c r="I3521" s="54">
        <f>+Tabla1[[#This Row],[MC]]*Tabla1[[#This Row],[Pedido]]*Tabla1[[#This Row],[PVC ]]</f>
        <v>0</v>
      </c>
      <c r="J3521" s="26">
        <v>0.21</v>
      </c>
      <c r="K3521" s="63"/>
      <c r="L3521" s="28" t="s">
        <v>17</v>
      </c>
      <c r="M3521" s="53">
        <v>210532.99400000001</v>
      </c>
      <c r="N3521" s="64" t="str">
        <f>+IF(Tabla1[[#This Row],[F PMPI]]="SÍ","No","Sí")</f>
        <v>Sí</v>
      </c>
      <c r="O3521" s="65">
        <f>+Tabla1[[#This Row],[PVL]]*1.055</f>
        <v>222112.30867</v>
      </c>
      <c r="P3521" s="65">
        <f>+Tabla1[[#This Row],[PVL]]*1.43</f>
        <v>301062.18141999998</v>
      </c>
      <c r="Q3521" s="66" t="str">
        <f>+HYPERLINK(Tabla1[[#This Row],[PAG]])</f>
        <v>https://todomusica.com.ar/soporte-de-bafles/7215-sp50-heavy-duty-spkr-stnds.html</v>
      </c>
      <c r="R3521" s="67"/>
      <c r="S3521" s="68"/>
      <c r="T3521" s="69"/>
      <c r="U3521" s="69"/>
      <c r="V3521" s="69"/>
      <c r="W3521" s="69"/>
      <c r="X3521" s="69"/>
      <c r="Y3521" s="35"/>
      <c r="Z3521" s="35" t="s">
        <v>27125</v>
      </c>
      <c r="AA3521" s="36">
        <v>1</v>
      </c>
      <c r="AB3521" s="35" t="s">
        <v>27</v>
      </c>
      <c r="AC3521" s="35" t="str">
        <f>+IF(Tabla1[[#This Row],[STK]]="no","Sin STK", "STK disponible")</f>
        <v>STK disponible</v>
      </c>
      <c r="AD3521" s="35">
        <f>+I3521*J3521</f>
        <v>0</v>
      </c>
      <c r="AE3521" s="35">
        <f>+I3521*K3521</f>
        <v>0</v>
      </c>
      <c r="AF3521" s="36">
        <f>IF(Tabla1[[#This Row],[ref pack]]=1,Tabla1[[#This Row],[Pedido]],LCM(Tabla1[[#This Row],[MC VIEJO]],Tabla1[[#This Row],[Pedido]]))</f>
        <v>1</v>
      </c>
      <c r="AG3521" s="36">
        <f>+VLOOKUP(Tabla1[[#This Row],[Artículo]],'.'!$B$2:$D$11481,3,)</f>
        <v>1</v>
      </c>
      <c r="AH3521" s="37" t="str">
        <f>+IFERROR(SEARCH("pack",Tabla1[[#This Row],[PACK]]),"")</f>
        <v/>
      </c>
    </row>
    <row r="3522" spans="1:34" ht="24" customHeight="1" x14ac:dyDescent="0.2">
      <c r="A3522" s="50" t="s">
        <v>6443</v>
      </c>
      <c r="B3522" s="60" t="s">
        <v>6719</v>
      </c>
      <c r="C3522" s="61" t="s">
        <v>6720</v>
      </c>
      <c r="D3522" s="52" t="s">
        <v>27</v>
      </c>
      <c r="E3522" s="53">
        <v>84018.03</v>
      </c>
      <c r="F3522" s="23" t="str">
        <f>+IFERROR(VLOOKUP(Tabla1[[#This Row],[Artículo]],'..'!$B$2:$D$569000,3,),"")</f>
        <v/>
      </c>
      <c r="G3522" s="24" t="str">
        <f>IF(H3522=AF3522,"", "Error MC")</f>
        <v>Error MC</v>
      </c>
      <c r="H3522" s="62"/>
      <c r="I3522" s="54">
        <f>+Tabla1[[#This Row],[MC]]*Tabla1[[#This Row],[Pedido]]*Tabla1[[#This Row],[PVC ]]</f>
        <v>0</v>
      </c>
      <c r="J3522" s="26">
        <v>0.21</v>
      </c>
      <c r="K3522" s="63"/>
      <c r="L3522" s="28" t="s">
        <v>17</v>
      </c>
      <c r="M3522" s="53">
        <v>147409.62899999999</v>
      </c>
      <c r="N3522" s="64" t="str">
        <f>+IF(Tabla1[[#This Row],[F PMPI]]="SÍ","No","Sí")</f>
        <v>Sí</v>
      </c>
      <c r="O3522" s="65">
        <f>+Tabla1[[#This Row],[PVL]]*1.055</f>
        <v>155517.15859499999</v>
      </c>
      <c r="P3522" s="65">
        <f>+Tabla1[[#This Row],[PVL]]*1.43</f>
        <v>210795.76946999997</v>
      </c>
      <c r="Q3522" s="66" t="str">
        <f>+HYPERLINK(Tabla1[[#This Row],[PAG]])</f>
        <v>https://todomusica.com.ar/rackeras/8123-srk-rack-drawer-1u.html</v>
      </c>
      <c r="R3522" s="67"/>
      <c r="S3522" s="68"/>
      <c r="T3522" s="69"/>
      <c r="U3522" s="69"/>
      <c r="V3522" s="69"/>
      <c r="W3522" s="69"/>
      <c r="X3522" s="69"/>
      <c r="Y3522" s="35"/>
      <c r="Z3522" s="35" t="s">
        <v>27126</v>
      </c>
      <c r="AA3522" s="36">
        <v>1</v>
      </c>
      <c r="AB3522" s="35" t="s">
        <v>27</v>
      </c>
      <c r="AC3522" s="35" t="str">
        <f>+IF(Tabla1[[#This Row],[STK]]="no","Sin STK", "STK disponible")</f>
        <v>Sin STK</v>
      </c>
      <c r="AD3522" s="35">
        <f>+I3522*J3522</f>
        <v>0</v>
      </c>
      <c r="AE3522" s="35">
        <f>+I3522*K3522</f>
        <v>0</v>
      </c>
      <c r="AF3522" s="36">
        <f>IF(Tabla1[[#This Row],[ref pack]]=1,Tabla1[[#This Row],[Pedido]],LCM(Tabla1[[#This Row],[MC VIEJO]],Tabla1[[#This Row],[Pedido]]))</f>
        <v>1</v>
      </c>
      <c r="AG3522" s="36">
        <f>+VLOOKUP(Tabla1[[#This Row],[Artículo]],'.'!$B$2:$D$11481,3,)</f>
        <v>1</v>
      </c>
      <c r="AH3522" s="37" t="str">
        <f>+IFERROR(SEARCH("pack",Tabla1[[#This Row],[PACK]]),"")</f>
        <v/>
      </c>
    </row>
    <row r="3523" spans="1:34" ht="24" customHeight="1" x14ac:dyDescent="0.2">
      <c r="A3523" s="50" t="s">
        <v>6443</v>
      </c>
      <c r="B3523" s="60" t="s">
        <v>6721</v>
      </c>
      <c r="C3523" s="61" t="s">
        <v>6722</v>
      </c>
      <c r="D3523" s="52" t="s">
        <v>27</v>
      </c>
      <c r="E3523" s="53">
        <v>112024.11</v>
      </c>
      <c r="F3523" s="23" t="str">
        <f>+IFERROR(VLOOKUP(Tabla1[[#This Row],[Artículo]],'..'!$B$2:$D$569000,3,),"")</f>
        <v/>
      </c>
      <c r="G3523" s="24" t="str">
        <f>IF(H3523=AF3523,"", "Error MC")</f>
        <v>Error MC</v>
      </c>
      <c r="H3523" s="62"/>
      <c r="I3523" s="54">
        <f>+Tabla1[[#This Row],[MC]]*Tabla1[[#This Row],[Pedido]]*Tabla1[[#This Row],[PVC ]]</f>
        <v>0</v>
      </c>
      <c r="J3523" s="26">
        <v>0.21</v>
      </c>
      <c r="K3523" s="63"/>
      <c r="L3523" s="28" t="s">
        <v>17</v>
      </c>
      <c r="M3523" s="53">
        <v>196546.302</v>
      </c>
      <c r="N3523" s="64" t="str">
        <f>+IF(Tabla1[[#This Row],[F PMPI]]="SÍ","No","Sí")</f>
        <v>Sí</v>
      </c>
      <c r="O3523" s="65">
        <f>+Tabla1[[#This Row],[PVL]]*1.055</f>
        <v>207356.34860999999</v>
      </c>
      <c r="P3523" s="65">
        <f>+Tabla1[[#This Row],[PVL]]*1.43</f>
        <v>281061.21185999998</v>
      </c>
      <c r="Q3523" s="66" t="str">
        <f>+HYPERLINK(Tabla1[[#This Row],[PAG]])</f>
        <v>https://todomusica.com.ar/rackeras/8412-srkdr2u.html</v>
      </c>
      <c r="R3523" s="67"/>
      <c r="S3523" s="68"/>
      <c r="T3523" s="69"/>
      <c r="U3523" s="69"/>
      <c r="V3523" s="69"/>
      <c r="W3523" s="69"/>
      <c r="X3523" s="69"/>
      <c r="Y3523" s="35"/>
      <c r="Z3523" s="35" t="s">
        <v>27127</v>
      </c>
      <c r="AA3523" s="36">
        <v>1</v>
      </c>
      <c r="AB3523" s="35" t="s">
        <v>27</v>
      </c>
      <c r="AC3523" s="35" t="str">
        <f>+IF(Tabla1[[#This Row],[STK]]="no","Sin STK", "STK disponible")</f>
        <v>Sin STK</v>
      </c>
      <c r="AD3523" s="35">
        <f>+I3523*J3523</f>
        <v>0</v>
      </c>
      <c r="AE3523" s="35">
        <f>+I3523*K3523</f>
        <v>0</v>
      </c>
      <c r="AF3523" s="36">
        <f>IF(Tabla1[[#This Row],[ref pack]]=1,Tabla1[[#This Row],[Pedido]],LCM(Tabla1[[#This Row],[MC VIEJO]],Tabla1[[#This Row],[Pedido]]))</f>
        <v>1</v>
      </c>
      <c r="AG3523" s="36">
        <f>+VLOOKUP(Tabla1[[#This Row],[Artículo]],'.'!$B$2:$D$11481,3,)</f>
        <v>1</v>
      </c>
      <c r="AH3523" s="37" t="str">
        <f>+IFERROR(SEARCH("pack",Tabla1[[#This Row],[PACK]]),"")</f>
        <v/>
      </c>
    </row>
    <row r="3524" spans="1:34" ht="24" customHeight="1" x14ac:dyDescent="0.2">
      <c r="A3524" s="50" t="s">
        <v>6443</v>
      </c>
      <c r="B3524" s="60" t="s">
        <v>6723</v>
      </c>
      <c r="C3524" s="61" t="s">
        <v>6724</v>
      </c>
      <c r="D3524" s="52" t="s">
        <v>27</v>
      </c>
      <c r="E3524" s="53">
        <v>126015.49</v>
      </c>
      <c r="F3524" s="23" t="str">
        <f>+IFERROR(VLOOKUP(Tabla1[[#This Row],[Artículo]],'..'!$B$2:$D$569000,3,),"")</f>
        <v/>
      </c>
      <c r="G3524" s="24" t="str">
        <f>IF(H3524=AF3524,"", "Error MC")</f>
        <v>Error MC</v>
      </c>
      <c r="H3524" s="62"/>
      <c r="I3524" s="54">
        <f>+Tabla1[[#This Row],[MC]]*Tabla1[[#This Row],[Pedido]]*Tabla1[[#This Row],[PVC ]]</f>
        <v>0</v>
      </c>
      <c r="J3524" s="26">
        <v>0.21</v>
      </c>
      <c r="K3524" s="63"/>
      <c r="L3524" s="28" t="s">
        <v>17</v>
      </c>
      <c r="M3524" s="53">
        <v>221094.177</v>
      </c>
      <c r="N3524" s="64" t="str">
        <f>+IF(Tabla1[[#This Row],[F PMPI]]="SÍ","No","Sí")</f>
        <v>Sí</v>
      </c>
      <c r="O3524" s="65">
        <f>+Tabla1[[#This Row],[PVL]]*1.055</f>
        <v>233254.35673499998</v>
      </c>
      <c r="P3524" s="65">
        <f>+Tabla1[[#This Row],[PVL]]*1.43</f>
        <v>316164.67310999997</v>
      </c>
      <c r="Q3524" s="66" t="str">
        <f>+HYPERLINK(Tabla1[[#This Row],[PAG]])</f>
        <v>https://todomusica.com.ar/rackeras/8125-srk-rack-drawer-3u.html</v>
      </c>
      <c r="R3524" s="67"/>
      <c r="S3524" s="68"/>
      <c r="T3524" s="69"/>
      <c r="U3524" s="69"/>
      <c r="V3524" s="69"/>
      <c r="W3524" s="69"/>
      <c r="X3524" s="69"/>
      <c r="Y3524" s="35"/>
      <c r="Z3524" s="35" t="s">
        <v>27128</v>
      </c>
      <c r="AA3524" s="36">
        <v>1</v>
      </c>
      <c r="AB3524" s="35" t="s">
        <v>27</v>
      </c>
      <c r="AC3524" s="35" t="str">
        <f>+IF(Tabla1[[#This Row],[STK]]="no","Sin STK", "STK disponible")</f>
        <v>Sin STK</v>
      </c>
      <c r="AD3524" s="35">
        <f>+I3524*J3524</f>
        <v>0</v>
      </c>
      <c r="AE3524" s="35">
        <f>+I3524*K3524</f>
        <v>0</v>
      </c>
      <c r="AF3524" s="36">
        <f>IF(Tabla1[[#This Row],[ref pack]]=1,Tabla1[[#This Row],[Pedido]],LCM(Tabla1[[#This Row],[MC VIEJO]],Tabla1[[#This Row],[Pedido]]))</f>
        <v>1</v>
      </c>
      <c r="AG3524" s="36">
        <f>+VLOOKUP(Tabla1[[#This Row],[Artículo]],'.'!$B$2:$D$11481,3,)</f>
        <v>1</v>
      </c>
      <c r="AH3524" s="37" t="str">
        <f>+IFERROR(SEARCH("pack",Tabla1[[#This Row],[PACK]]),"")</f>
        <v/>
      </c>
    </row>
    <row r="3525" spans="1:34" ht="24" customHeight="1" x14ac:dyDescent="0.2">
      <c r="A3525" s="50" t="s">
        <v>6443</v>
      </c>
      <c r="B3525" s="60" t="s">
        <v>6725</v>
      </c>
      <c r="C3525" s="61" t="s">
        <v>6726</v>
      </c>
      <c r="D3525" s="52" t="s">
        <v>27</v>
      </c>
      <c r="E3525" s="53">
        <v>154021.54</v>
      </c>
      <c r="F3525" s="23" t="str">
        <f>+IFERROR(VLOOKUP(Tabla1[[#This Row],[Artículo]],'..'!$B$2:$D$569000,3,),"")</f>
        <v/>
      </c>
      <c r="G3525" s="24" t="str">
        <f>IF(H3525=AF3525,"", "Error MC")</f>
        <v>Error MC</v>
      </c>
      <c r="H3525" s="62"/>
      <c r="I3525" s="54">
        <f>+Tabla1[[#This Row],[MC]]*Tabla1[[#This Row],[Pedido]]*Tabla1[[#This Row],[PVC ]]</f>
        <v>0</v>
      </c>
      <c r="J3525" s="26">
        <v>0.21</v>
      </c>
      <c r="K3525" s="63"/>
      <c r="L3525" s="28" t="s">
        <v>17</v>
      </c>
      <c r="M3525" s="53">
        <v>270230.788</v>
      </c>
      <c r="N3525" s="64" t="str">
        <f>+IF(Tabla1[[#This Row],[F PMPI]]="SÍ","No","Sí")</f>
        <v>Sí</v>
      </c>
      <c r="O3525" s="65">
        <f>+Tabla1[[#This Row],[PVL]]*1.055</f>
        <v>285093.48134</v>
      </c>
      <c r="P3525" s="65">
        <f>+Tabla1[[#This Row],[PVL]]*1.43</f>
        <v>386430.02684000001</v>
      </c>
      <c r="Q3525" s="66" t="str">
        <f>+HYPERLINK(Tabla1[[#This Row],[PAG]])</f>
        <v>https://todomusica.com.ar/rackeras/8126-srk-rack-drawer-4u.html</v>
      </c>
      <c r="R3525" s="67"/>
      <c r="S3525" s="68"/>
      <c r="T3525" s="69"/>
      <c r="U3525" s="69"/>
      <c r="V3525" s="69"/>
      <c r="W3525" s="69"/>
      <c r="X3525" s="69"/>
      <c r="Y3525" s="35"/>
      <c r="Z3525" s="35" t="s">
        <v>27129</v>
      </c>
      <c r="AA3525" s="36">
        <v>1</v>
      </c>
      <c r="AB3525" s="35" t="s">
        <v>27</v>
      </c>
      <c r="AC3525" s="35" t="str">
        <f>+IF(Tabla1[[#This Row],[STK]]="no","Sin STK", "STK disponible")</f>
        <v>Sin STK</v>
      </c>
      <c r="AD3525" s="35">
        <f>+I3525*J3525</f>
        <v>0</v>
      </c>
      <c r="AE3525" s="35">
        <f>+I3525*K3525</f>
        <v>0</v>
      </c>
      <c r="AF3525" s="36">
        <f>IF(Tabla1[[#This Row],[ref pack]]=1,Tabla1[[#This Row],[Pedido]],LCM(Tabla1[[#This Row],[MC VIEJO]],Tabla1[[#This Row],[Pedido]]))</f>
        <v>1</v>
      </c>
      <c r="AG3525" s="36">
        <f>+VLOOKUP(Tabla1[[#This Row],[Artículo]],'.'!$B$2:$D$11481,3,)</f>
        <v>1</v>
      </c>
      <c r="AH3525" s="37" t="str">
        <f>+IFERROR(SEARCH("pack",Tabla1[[#This Row],[PACK]]),"")</f>
        <v/>
      </c>
    </row>
    <row r="3526" spans="1:34" ht="24" customHeight="1" x14ac:dyDescent="0.2">
      <c r="A3526" s="50" t="s">
        <v>6443</v>
      </c>
      <c r="B3526" s="60" t="s">
        <v>6727</v>
      </c>
      <c r="C3526" s="61" t="s">
        <v>6728</v>
      </c>
      <c r="D3526" s="52" t="s">
        <v>9842</v>
      </c>
      <c r="E3526" s="53">
        <v>156113.38</v>
      </c>
      <c r="F3526" s="23" t="str">
        <f>+IFERROR(VLOOKUP(Tabla1[[#This Row],[Artículo]],'..'!$B$2:$D$569000,3,),"")</f>
        <v/>
      </c>
      <c r="G3526" s="24" t="str">
        <f>IF(H3526=AF3526,"", "Error MC")</f>
        <v>Error MC</v>
      </c>
      <c r="H3526" s="62"/>
      <c r="I3526" s="54">
        <f>+Tabla1[[#This Row],[MC]]*Tabla1[[#This Row],[Pedido]]*Tabla1[[#This Row],[PVC ]]</f>
        <v>0</v>
      </c>
      <c r="J3526" s="26">
        <v>0.21</v>
      </c>
      <c r="K3526" s="63"/>
      <c r="L3526" s="28" t="s">
        <v>17</v>
      </c>
      <c r="M3526" s="53">
        <v>273900.924</v>
      </c>
      <c r="N3526" s="64" t="str">
        <f>+IF(Tabla1[[#This Row],[F PMPI]]="SÍ","No","Sí")</f>
        <v>Sí</v>
      </c>
      <c r="O3526" s="65">
        <f>+Tabla1[[#This Row],[PVL]]*1.055</f>
        <v>288965.47482</v>
      </c>
      <c r="P3526" s="65">
        <f>+Tabla1[[#This Row],[PVL]]*1.43</f>
        <v>391678.32131999999</v>
      </c>
      <c r="Q3526" s="66" t="str">
        <f>+HYPERLINK(Tabla1[[#This Row],[PAG]])</f>
        <v>https://todomusica.com.ar/rackeras/9344-srkprodp12.html</v>
      </c>
      <c r="R3526" s="67"/>
      <c r="S3526" s="68"/>
      <c r="T3526" s="69"/>
      <c r="U3526" s="69"/>
      <c r="V3526" s="69"/>
      <c r="W3526" s="69"/>
      <c r="X3526" s="69"/>
      <c r="Y3526" s="35"/>
      <c r="Z3526" s="35" t="s">
        <v>27130</v>
      </c>
      <c r="AA3526" s="36">
        <v>1</v>
      </c>
      <c r="AB3526" s="35" t="s">
        <v>27</v>
      </c>
      <c r="AC3526" s="35" t="str">
        <f>+IF(Tabla1[[#This Row],[STK]]="no","Sin STK", "STK disponible")</f>
        <v>STK disponible</v>
      </c>
      <c r="AD3526" s="35">
        <f>+I3526*J3526</f>
        <v>0</v>
      </c>
      <c r="AE3526" s="35">
        <f>+I3526*K3526</f>
        <v>0</v>
      </c>
      <c r="AF3526" s="36">
        <f>IF(Tabla1[[#This Row],[ref pack]]=1,Tabla1[[#This Row],[Pedido]],LCM(Tabla1[[#This Row],[MC VIEJO]],Tabla1[[#This Row],[Pedido]]))</f>
        <v>1</v>
      </c>
      <c r="AG3526" s="36">
        <f>+VLOOKUP(Tabla1[[#This Row],[Artículo]],'.'!$B$2:$D$11481,3,)</f>
        <v>1</v>
      </c>
      <c r="AH3526" s="37" t="str">
        <f>+IFERROR(SEARCH("pack",Tabla1[[#This Row],[PACK]]),"")</f>
        <v/>
      </c>
    </row>
    <row r="3527" spans="1:34" ht="24" customHeight="1" x14ac:dyDescent="0.2">
      <c r="A3527" s="50" t="s">
        <v>6443</v>
      </c>
      <c r="B3527" s="60" t="s">
        <v>6729</v>
      </c>
      <c r="C3527" s="61" t="s">
        <v>6730</v>
      </c>
      <c r="D3527" s="52" t="s">
        <v>9842</v>
      </c>
      <c r="E3527" s="53">
        <v>168431.33</v>
      </c>
      <c r="F3527" s="23" t="str">
        <f>+IFERROR(VLOOKUP(Tabla1[[#This Row],[Artículo]],'..'!$B$2:$D$569000,3,),"")</f>
        <v/>
      </c>
      <c r="G3527" s="24" t="str">
        <f>IF(H3527=AF3527,"", "Error MC")</f>
        <v>Error MC</v>
      </c>
      <c r="H3527" s="62"/>
      <c r="I3527" s="54">
        <f>+Tabla1[[#This Row],[MC]]*Tabla1[[#This Row],[Pedido]]*Tabla1[[#This Row],[PVC ]]</f>
        <v>0</v>
      </c>
      <c r="J3527" s="26">
        <v>0.21</v>
      </c>
      <c r="K3527" s="63"/>
      <c r="L3527" s="28" t="s">
        <v>17</v>
      </c>
      <c r="M3527" s="53">
        <v>295512.77</v>
      </c>
      <c r="N3527" s="64" t="str">
        <f>+IF(Tabla1[[#This Row],[F PMPI]]="SÍ","No","Sí")</f>
        <v>Sí</v>
      </c>
      <c r="O3527" s="65">
        <f>+Tabla1[[#This Row],[PVL]]*1.055</f>
        <v>311765.97235</v>
      </c>
      <c r="P3527" s="65">
        <f>+Tabla1[[#This Row],[PVL]]*1.43</f>
        <v>422583.2611</v>
      </c>
      <c r="Q3527" s="66" t="str">
        <f>+HYPERLINK(Tabla1[[#This Row],[PAG]])</f>
        <v>https://todomusica.com.ar/rackeras/9345-srkprodp16.html</v>
      </c>
      <c r="R3527" s="67"/>
      <c r="S3527" s="68"/>
      <c r="T3527" s="69"/>
      <c r="U3527" s="69"/>
      <c r="V3527" s="69"/>
      <c r="W3527" s="69"/>
      <c r="X3527" s="69"/>
      <c r="Y3527" s="35"/>
      <c r="Z3527" s="35" t="s">
        <v>27131</v>
      </c>
      <c r="AA3527" s="36">
        <v>1</v>
      </c>
      <c r="AB3527" s="35" t="s">
        <v>27</v>
      </c>
      <c r="AC3527" s="35" t="str">
        <f>+IF(Tabla1[[#This Row],[STK]]="no","Sin STK", "STK disponible")</f>
        <v>STK disponible</v>
      </c>
      <c r="AD3527" s="35">
        <f>+I3527*J3527</f>
        <v>0</v>
      </c>
      <c r="AE3527" s="35">
        <f>+I3527*K3527</f>
        <v>0</v>
      </c>
      <c r="AF3527" s="36">
        <f>IF(Tabla1[[#This Row],[ref pack]]=1,Tabla1[[#This Row],[Pedido]],LCM(Tabla1[[#This Row],[MC VIEJO]],Tabla1[[#This Row],[Pedido]]))</f>
        <v>1</v>
      </c>
      <c r="AG3527" s="36">
        <f>+VLOOKUP(Tabla1[[#This Row],[Artículo]],'.'!$B$2:$D$11481,3,)</f>
        <v>1</v>
      </c>
      <c r="AH3527" s="37" t="str">
        <f>+IFERROR(SEARCH("pack",Tabla1[[#This Row],[PACK]]),"")</f>
        <v/>
      </c>
    </row>
    <row r="3528" spans="1:34" ht="24" customHeight="1" x14ac:dyDescent="0.2">
      <c r="A3528" s="50" t="s">
        <v>6443</v>
      </c>
      <c r="B3528" s="60" t="s">
        <v>6731</v>
      </c>
      <c r="C3528" s="61" t="s">
        <v>6732</v>
      </c>
      <c r="D3528" s="52" t="s">
        <v>9842</v>
      </c>
      <c r="E3528" s="53">
        <v>220794.32</v>
      </c>
      <c r="F3528" s="23" t="str">
        <f>+IFERROR(VLOOKUP(Tabla1[[#This Row],[Artículo]],'..'!$B$2:$D$569000,3,),"")</f>
        <v/>
      </c>
      <c r="G3528" s="24" t="str">
        <f>IF(H3528=AF3528,"", "Error MC")</f>
        <v>Error MC</v>
      </c>
      <c r="H3528" s="62"/>
      <c r="I3528" s="54">
        <f>+Tabla1[[#This Row],[MC]]*Tabla1[[#This Row],[Pedido]]*Tabla1[[#This Row],[PVC ]]</f>
        <v>0</v>
      </c>
      <c r="J3528" s="26">
        <v>0.21</v>
      </c>
      <c r="K3528" s="63"/>
      <c r="L3528" s="28" t="s">
        <v>17</v>
      </c>
      <c r="M3528" s="53">
        <v>387383.63</v>
      </c>
      <c r="N3528" s="64" t="str">
        <f>+IF(Tabla1[[#This Row],[F PMPI]]="SÍ","No","Sí")</f>
        <v>Sí</v>
      </c>
      <c r="O3528" s="65">
        <f>+Tabla1[[#This Row],[PVL]]*1.055</f>
        <v>408689.72964999999</v>
      </c>
      <c r="P3528" s="65">
        <f>+Tabla1[[#This Row],[PVL]]*1.43</f>
        <v>553958.59089999995</v>
      </c>
      <c r="Q3528" s="66" t="str">
        <f>+HYPERLINK(Tabla1[[#This Row],[PAG]])</f>
        <v>https://todomusica.com.ar/rackeras/9346-srkprodp21.html</v>
      </c>
      <c r="R3528" s="67"/>
      <c r="S3528" s="68"/>
      <c r="T3528" s="69"/>
      <c r="U3528" s="69"/>
      <c r="V3528" s="69"/>
      <c r="W3528" s="69"/>
      <c r="X3528" s="69"/>
      <c r="Y3528" s="35"/>
      <c r="Z3528" s="35" t="s">
        <v>27132</v>
      </c>
      <c r="AA3528" s="36">
        <v>1</v>
      </c>
      <c r="AB3528" s="35" t="s">
        <v>27</v>
      </c>
      <c r="AC3528" s="35" t="str">
        <f>+IF(Tabla1[[#This Row],[STK]]="no","Sin STK", "STK disponible")</f>
        <v>STK disponible</v>
      </c>
      <c r="AD3528" s="35">
        <f>+I3528*J3528</f>
        <v>0</v>
      </c>
      <c r="AE3528" s="35">
        <f>+I3528*K3528</f>
        <v>0</v>
      </c>
      <c r="AF3528" s="36">
        <f>IF(Tabla1[[#This Row],[ref pack]]=1,Tabla1[[#This Row],[Pedido]],LCM(Tabla1[[#This Row],[MC VIEJO]],Tabla1[[#This Row],[Pedido]]))</f>
        <v>1</v>
      </c>
      <c r="AG3528" s="36">
        <f>+VLOOKUP(Tabla1[[#This Row],[Artículo]],'.'!$B$2:$D$11481,3,)</f>
        <v>1</v>
      </c>
      <c r="AH3528" s="37" t="str">
        <f>+IFERROR(SEARCH("pack",Tabla1[[#This Row],[PACK]]),"")</f>
        <v/>
      </c>
    </row>
    <row r="3529" spans="1:34" ht="24" customHeight="1" x14ac:dyDescent="0.2">
      <c r="A3529" s="50" t="s">
        <v>6443</v>
      </c>
      <c r="B3529" s="60" t="s">
        <v>6733</v>
      </c>
      <c r="C3529" s="61" t="s">
        <v>6734</v>
      </c>
      <c r="D3529" s="52" t="s">
        <v>9842</v>
      </c>
      <c r="E3529" s="53">
        <v>112256.53</v>
      </c>
      <c r="F3529" s="23" t="str">
        <f>+IFERROR(VLOOKUP(Tabla1[[#This Row],[Artículo]],'..'!$B$2:$D$569000,3,),"")</f>
        <v/>
      </c>
      <c r="G3529" s="24" t="str">
        <f>IF(H3529=AF3529,"", "Error MC")</f>
        <v>Error MC</v>
      </c>
      <c r="H3529" s="62"/>
      <c r="I3529" s="54">
        <f>+Tabla1[[#This Row],[MC]]*Tabla1[[#This Row],[Pedido]]*Tabla1[[#This Row],[PVC ]]</f>
        <v>0</v>
      </c>
      <c r="J3529" s="26">
        <v>0.21</v>
      </c>
      <c r="K3529" s="63"/>
      <c r="L3529" s="28" t="s">
        <v>17</v>
      </c>
      <c r="M3529" s="53">
        <v>196954.084</v>
      </c>
      <c r="N3529" s="64" t="str">
        <f>+IF(Tabla1[[#This Row],[F PMPI]]="SÍ","No","Sí")</f>
        <v>Sí</v>
      </c>
      <c r="O3529" s="65">
        <f>+Tabla1[[#This Row],[PVL]]*1.055</f>
        <v>207786.55862</v>
      </c>
      <c r="P3529" s="65">
        <f>+Tabla1[[#This Row],[PVL]]*1.43</f>
        <v>281644.34012000001</v>
      </c>
      <c r="Q3529" s="66" t="str">
        <f>+HYPERLINK(Tabla1[[#This Row],[PAG]])</f>
        <v>https://todomusica.com.ar/rackeras/9343-srkprodp8.html</v>
      </c>
      <c r="R3529" s="67"/>
      <c r="S3529" s="68"/>
      <c r="T3529" s="69"/>
      <c r="U3529" s="69"/>
      <c r="V3529" s="69"/>
      <c r="W3529" s="69"/>
      <c r="X3529" s="69"/>
      <c r="Y3529" s="35"/>
      <c r="Z3529" s="35" t="s">
        <v>27133</v>
      </c>
      <c r="AA3529" s="36">
        <v>1</v>
      </c>
      <c r="AB3529" s="35" t="s">
        <v>27</v>
      </c>
      <c r="AC3529" s="35" t="str">
        <f>+IF(Tabla1[[#This Row],[STK]]="no","Sin STK", "STK disponible")</f>
        <v>STK disponible</v>
      </c>
      <c r="AD3529" s="35">
        <f>+I3529*J3529</f>
        <v>0</v>
      </c>
      <c r="AE3529" s="35">
        <f>+I3529*K3529</f>
        <v>0</v>
      </c>
      <c r="AF3529" s="36">
        <f>IF(Tabla1[[#This Row],[ref pack]]=1,Tabla1[[#This Row],[Pedido]],LCM(Tabla1[[#This Row],[MC VIEJO]],Tabla1[[#This Row],[Pedido]]))</f>
        <v>1</v>
      </c>
      <c r="AG3529" s="36">
        <f>+VLOOKUP(Tabla1[[#This Row],[Artículo]],'.'!$B$2:$D$11481,3,)</f>
        <v>1</v>
      </c>
      <c r="AH3529" s="37" t="str">
        <f>+IFERROR(SEARCH("pack",Tabla1[[#This Row],[PACK]]),"")</f>
        <v/>
      </c>
    </row>
    <row r="3530" spans="1:34" ht="24" customHeight="1" x14ac:dyDescent="0.2">
      <c r="A3530" s="50" t="s">
        <v>6443</v>
      </c>
      <c r="B3530" s="60" t="s">
        <v>6735</v>
      </c>
      <c r="C3530" s="61" t="s">
        <v>6736</v>
      </c>
      <c r="D3530" s="52" t="s">
        <v>9842</v>
      </c>
      <c r="E3530" s="53">
        <v>42020.639999999999</v>
      </c>
      <c r="F3530" s="23" t="str">
        <f>+IFERROR(VLOOKUP(Tabla1[[#This Row],[Artículo]],'..'!$B$2:$D$569000,3,),"")</f>
        <v/>
      </c>
      <c r="G3530" s="24" t="str">
        <f>IF(H3530=AF3530,"", "Error MC")</f>
        <v>Error MC</v>
      </c>
      <c r="H3530" s="62"/>
      <c r="I3530" s="54">
        <f>+Tabla1[[#This Row],[MC]]*Tabla1[[#This Row],[Pedido]]*Tabla1[[#This Row],[PVC ]]</f>
        <v>0</v>
      </c>
      <c r="J3530" s="26">
        <v>0.21</v>
      </c>
      <c r="K3530" s="63"/>
      <c r="L3530" s="28" t="s">
        <v>17</v>
      </c>
      <c r="M3530" s="53">
        <v>73725.214999999997</v>
      </c>
      <c r="N3530" s="64" t="str">
        <f>+IF(Tabla1[[#This Row],[F PMPI]]="SÍ","No","Sí")</f>
        <v>Sí</v>
      </c>
      <c r="O3530" s="65">
        <f>+Tabla1[[#This Row],[PVL]]*1.055</f>
        <v>77780.101824999991</v>
      </c>
      <c r="P3530" s="65">
        <f>+Tabla1[[#This Row],[PVL]]*1.43</f>
        <v>105427.05744999999</v>
      </c>
      <c r="Q3530" s="66" t="str">
        <f>+HYPERLINK(Tabla1[[#This Row],[PAG]])</f>
        <v>https://todomusica.com.ar/rackeras/8121-srk-rack-shelf-1u.html</v>
      </c>
      <c r="R3530" s="67"/>
      <c r="S3530" s="68"/>
      <c r="T3530" s="69"/>
      <c r="U3530" s="69"/>
      <c r="V3530" s="69"/>
      <c r="W3530" s="69"/>
      <c r="X3530" s="69"/>
      <c r="Y3530" s="35"/>
      <c r="Z3530" s="35" t="s">
        <v>27134</v>
      </c>
      <c r="AA3530" s="36">
        <v>1</v>
      </c>
      <c r="AB3530" s="35" t="s">
        <v>27</v>
      </c>
      <c r="AC3530" s="35" t="str">
        <f>+IF(Tabla1[[#This Row],[STK]]="no","Sin STK", "STK disponible")</f>
        <v>STK disponible</v>
      </c>
      <c r="AD3530" s="35">
        <f>+I3530*J3530</f>
        <v>0</v>
      </c>
      <c r="AE3530" s="35">
        <f>+I3530*K3530</f>
        <v>0</v>
      </c>
      <c r="AF3530" s="36">
        <f>IF(Tabla1[[#This Row],[ref pack]]=1,Tabla1[[#This Row],[Pedido]],LCM(Tabla1[[#This Row],[MC VIEJO]],Tabla1[[#This Row],[Pedido]]))</f>
        <v>1</v>
      </c>
      <c r="AG3530" s="36">
        <f>+VLOOKUP(Tabla1[[#This Row],[Artículo]],'.'!$B$2:$D$11481,3,)</f>
        <v>1</v>
      </c>
      <c r="AH3530" s="37" t="str">
        <f>+IFERROR(SEARCH("pack",Tabla1[[#This Row],[PACK]]),"")</f>
        <v/>
      </c>
    </row>
    <row r="3531" spans="1:34" ht="24" customHeight="1" x14ac:dyDescent="0.2">
      <c r="A3531" s="50" t="s">
        <v>6443</v>
      </c>
      <c r="B3531" s="60" t="s">
        <v>6737</v>
      </c>
      <c r="C3531" s="61" t="s">
        <v>6738</v>
      </c>
      <c r="D3531" s="52" t="s">
        <v>9842</v>
      </c>
      <c r="E3531" s="53">
        <v>47621.9</v>
      </c>
      <c r="F3531" s="23" t="str">
        <f>+IFERROR(VLOOKUP(Tabla1[[#This Row],[Artículo]],'..'!$B$2:$D$569000,3,),"")</f>
        <v/>
      </c>
      <c r="G3531" s="24" t="str">
        <f>IF(H3531=AF3531,"", "Error MC")</f>
        <v>Error MC</v>
      </c>
      <c r="H3531" s="62"/>
      <c r="I3531" s="54">
        <f>+Tabla1[[#This Row],[MC]]*Tabla1[[#This Row],[Pedido]]*Tabla1[[#This Row],[PVC ]]</f>
        <v>0</v>
      </c>
      <c r="J3531" s="26">
        <v>0.21</v>
      </c>
      <c r="K3531" s="63"/>
      <c r="L3531" s="28" t="s">
        <v>17</v>
      </c>
      <c r="M3531" s="53">
        <v>83552.63</v>
      </c>
      <c r="N3531" s="64" t="str">
        <f>+IF(Tabla1[[#This Row],[F PMPI]]="SÍ","No","Sí")</f>
        <v>Sí</v>
      </c>
      <c r="O3531" s="65">
        <f>+Tabla1[[#This Row],[PVL]]*1.055</f>
        <v>88148.024650000007</v>
      </c>
      <c r="P3531" s="65">
        <f>+Tabla1[[#This Row],[PVL]]*1.43</f>
        <v>119480.26090000001</v>
      </c>
      <c r="Q3531" s="66" t="str">
        <f>+HYPERLINK(Tabla1[[#This Row],[PAG]])</f>
        <v>https://todomusica.com.ar/rackeras/8122-srk-rack-shelf-2u.html</v>
      </c>
      <c r="R3531" s="67"/>
      <c r="S3531" s="68"/>
      <c r="T3531" s="69"/>
      <c r="U3531" s="69"/>
      <c r="V3531" s="69"/>
      <c r="W3531" s="69"/>
      <c r="X3531" s="69"/>
      <c r="Y3531" s="35"/>
      <c r="Z3531" s="35" t="s">
        <v>27135</v>
      </c>
      <c r="AA3531" s="36">
        <v>1</v>
      </c>
      <c r="AB3531" s="35" t="s">
        <v>27</v>
      </c>
      <c r="AC3531" s="35" t="str">
        <f>+IF(Tabla1[[#This Row],[STK]]="no","Sin STK", "STK disponible")</f>
        <v>STK disponible</v>
      </c>
      <c r="AD3531" s="35">
        <f>+I3531*J3531</f>
        <v>0</v>
      </c>
      <c r="AE3531" s="35">
        <f>+I3531*K3531</f>
        <v>0</v>
      </c>
      <c r="AF3531" s="36">
        <f>IF(Tabla1[[#This Row],[ref pack]]=1,Tabla1[[#This Row],[Pedido]],LCM(Tabla1[[#This Row],[MC VIEJO]],Tabla1[[#This Row],[Pedido]]))</f>
        <v>1</v>
      </c>
      <c r="AG3531" s="36">
        <f>+VLOOKUP(Tabla1[[#This Row],[Artículo]],'.'!$B$2:$D$11481,3,)</f>
        <v>1</v>
      </c>
      <c r="AH3531" s="37" t="str">
        <f>+IFERROR(SEARCH("pack",Tabla1[[#This Row],[PACK]]),"")</f>
        <v/>
      </c>
    </row>
    <row r="3532" spans="1:34" ht="24" customHeight="1" x14ac:dyDescent="0.2">
      <c r="A3532" s="50" t="s">
        <v>6443</v>
      </c>
      <c r="B3532" s="60" t="s">
        <v>6739</v>
      </c>
      <c r="C3532" s="61" t="s">
        <v>6740</v>
      </c>
      <c r="D3532" s="52" t="s">
        <v>27</v>
      </c>
      <c r="E3532" s="53">
        <v>134266.28</v>
      </c>
      <c r="F3532" s="23" t="str">
        <f>+IFERROR(VLOOKUP(Tabla1[[#This Row],[Artículo]],'..'!$B$2:$D$569000,3,),"")</f>
        <v/>
      </c>
      <c r="G3532" s="24" t="str">
        <f>IF(H3532=AF3532,"", "Error MC")</f>
        <v>Error MC</v>
      </c>
      <c r="H3532" s="62"/>
      <c r="I3532" s="54">
        <f>+Tabla1[[#This Row],[MC]]*Tabla1[[#This Row],[Pedido]]*Tabla1[[#This Row],[PVC ]]</f>
        <v>0</v>
      </c>
      <c r="J3532" s="26">
        <v>0.21</v>
      </c>
      <c r="K3532" s="63"/>
      <c r="L3532" s="28" t="s">
        <v>17</v>
      </c>
      <c r="M3532" s="53">
        <v>235570.193</v>
      </c>
      <c r="N3532" s="64" t="str">
        <f>+IF(Tabla1[[#This Row],[F PMPI]]="SÍ","No","Sí")</f>
        <v>Sí</v>
      </c>
      <c r="O3532" s="65">
        <f>+Tabla1[[#This Row],[PVL]]*1.055</f>
        <v>248526.55361499998</v>
      </c>
      <c r="P3532" s="65">
        <f>+Tabla1[[#This Row],[PVL]]*1.43</f>
        <v>336865.37598999997</v>
      </c>
      <c r="Q3532" s="66" t="str">
        <f>+HYPERLINK(Tabla1[[#This Row],[PAG]])</f>
        <v>https://todomusica.com.ar/rackeras/2410-srk12.html</v>
      </c>
      <c r="R3532" s="67"/>
      <c r="S3532" s="68"/>
      <c r="T3532" s="69"/>
      <c r="U3532" s="69"/>
      <c r="V3532" s="69"/>
      <c r="W3532" s="69"/>
      <c r="X3532" s="69"/>
      <c r="Y3532" s="35"/>
      <c r="Z3532" s="35" t="s">
        <v>27136</v>
      </c>
      <c r="AA3532" s="36">
        <v>1</v>
      </c>
      <c r="AB3532" s="35" t="s">
        <v>27</v>
      </c>
      <c r="AC3532" s="35" t="str">
        <f>+IF(Tabla1[[#This Row],[STK]]="no","Sin STK", "STK disponible")</f>
        <v>Sin STK</v>
      </c>
      <c r="AD3532" s="35">
        <f>+I3532*J3532</f>
        <v>0</v>
      </c>
      <c r="AE3532" s="35">
        <f>+I3532*K3532</f>
        <v>0</v>
      </c>
      <c r="AF3532" s="36">
        <f>IF(Tabla1[[#This Row],[ref pack]]=1,Tabla1[[#This Row],[Pedido]],LCM(Tabla1[[#This Row],[MC VIEJO]],Tabla1[[#This Row],[Pedido]]))</f>
        <v>1</v>
      </c>
      <c r="AG3532" s="36">
        <f>+VLOOKUP(Tabla1[[#This Row],[Artículo]],'.'!$B$2:$D$11481,3,)</f>
        <v>1</v>
      </c>
      <c r="AH3532" s="37" t="str">
        <f>+IFERROR(SEARCH("pack",Tabla1[[#This Row],[PACK]]),"")</f>
        <v/>
      </c>
    </row>
    <row r="3533" spans="1:34" ht="24" customHeight="1" x14ac:dyDescent="0.2">
      <c r="A3533" s="50" t="s">
        <v>6443</v>
      </c>
      <c r="B3533" s="60" t="s">
        <v>6741</v>
      </c>
      <c r="C3533" s="61" t="s">
        <v>6742</v>
      </c>
      <c r="D3533" s="52" t="s">
        <v>27</v>
      </c>
      <c r="E3533" s="53">
        <v>142795.93</v>
      </c>
      <c r="F3533" s="23" t="str">
        <f>+IFERROR(VLOOKUP(Tabla1[[#This Row],[Artículo]],'..'!$B$2:$D$569000,3,),"")</f>
        <v/>
      </c>
      <c r="G3533" s="24" t="str">
        <f>IF(H3533=AF3533,"", "Error MC")</f>
        <v>Error MC</v>
      </c>
      <c r="H3533" s="62"/>
      <c r="I3533" s="54">
        <f>+Tabla1[[#This Row],[MC]]*Tabla1[[#This Row],[Pedido]]*Tabla1[[#This Row],[PVC ]]</f>
        <v>0</v>
      </c>
      <c r="J3533" s="26">
        <v>0.21</v>
      </c>
      <c r="K3533" s="63"/>
      <c r="L3533" s="28" t="s">
        <v>17</v>
      </c>
      <c r="M3533" s="53">
        <v>250535.46100000001</v>
      </c>
      <c r="N3533" s="64" t="str">
        <f>+IF(Tabla1[[#This Row],[F PMPI]]="SÍ","No","Sí")</f>
        <v>Sí</v>
      </c>
      <c r="O3533" s="65">
        <f>+Tabla1[[#This Row],[PVL]]*1.055</f>
        <v>264314.91135499999</v>
      </c>
      <c r="P3533" s="65">
        <f>+Tabla1[[#This Row],[PVL]]*1.43</f>
        <v>358265.70922999998</v>
      </c>
      <c r="Q3533" s="66" t="str">
        <f>+HYPERLINK(Tabla1[[#This Row],[PAG]])</f>
        <v>https://todomusica.com.ar/rackeras/2493-srk16.html</v>
      </c>
      <c r="R3533" s="67"/>
      <c r="S3533" s="68"/>
      <c r="T3533" s="69"/>
      <c r="U3533" s="69"/>
      <c r="V3533" s="69"/>
      <c r="W3533" s="69"/>
      <c r="X3533" s="69"/>
      <c r="Y3533" s="35"/>
      <c r="Z3533" s="35" t="s">
        <v>27137</v>
      </c>
      <c r="AA3533" s="36">
        <v>1</v>
      </c>
      <c r="AB3533" s="35" t="s">
        <v>27</v>
      </c>
      <c r="AC3533" s="35" t="str">
        <f>+IF(Tabla1[[#This Row],[STK]]="no","Sin STK", "STK disponible")</f>
        <v>Sin STK</v>
      </c>
      <c r="AD3533" s="35">
        <f>+I3533*J3533</f>
        <v>0</v>
      </c>
      <c r="AE3533" s="35">
        <f>+I3533*K3533</f>
        <v>0</v>
      </c>
      <c r="AF3533" s="36">
        <f>IF(Tabla1[[#This Row],[ref pack]]=1,Tabla1[[#This Row],[Pedido]],LCM(Tabla1[[#This Row],[MC VIEJO]],Tabla1[[#This Row],[Pedido]]))</f>
        <v>1</v>
      </c>
      <c r="AG3533" s="36">
        <f>+VLOOKUP(Tabla1[[#This Row],[Artículo]],'.'!$B$2:$D$11481,3,)</f>
        <v>1</v>
      </c>
      <c r="AH3533" s="37" t="str">
        <f>+IFERROR(SEARCH("pack",Tabla1[[#This Row],[PACK]]),"")</f>
        <v/>
      </c>
    </row>
    <row r="3534" spans="1:34" ht="24" customHeight="1" x14ac:dyDescent="0.2">
      <c r="A3534" s="50" t="s">
        <v>6443</v>
      </c>
      <c r="B3534" s="60" t="s">
        <v>6743</v>
      </c>
      <c r="C3534" s="61" t="s">
        <v>6744</v>
      </c>
      <c r="D3534" s="52" t="s">
        <v>27</v>
      </c>
      <c r="E3534" s="53">
        <v>157066.21</v>
      </c>
      <c r="F3534" s="23" t="str">
        <f>+IFERROR(VLOOKUP(Tabla1[[#This Row],[Artículo]],'..'!$B$2:$D$569000,3,),"")</f>
        <v/>
      </c>
      <c r="G3534" s="24" t="str">
        <f>IF(H3534=AF3534,"", "Error MC")</f>
        <v>Error MC</v>
      </c>
      <c r="H3534" s="62"/>
      <c r="I3534" s="54">
        <f>+Tabla1[[#This Row],[MC]]*Tabla1[[#This Row],[Pedido]]*Tabla1[[#This Row],[PVC ]]</f>
        <v>0</v>
      </c>
      <c r="J3534" s="26">
        <v>0.21</v>
      </c>
      <c r="K3534" s="63"/>
      <c r="L3534" s="28" t="s">
        <v>17</v>
      </c>
      <c r="M3534" s="53">
        <v>275572.65999999997</v>
      </c>
      <c r="N3534" s="64" t="str">
        <f>+IF(Tabla1[[#This Row],[F PMPI]]="SÍ","No","Sí")</f>
        <v>Sí</v>
      </c>
      <c r="O3534" s="65">
        <f>+Tabla1[[#This Row],[PVL]]*1.055</f>
        <v>290729.15629999997</v>
      </c>
      <c r="P3534" s="65">
        <f>+Tabla1[[#This Row],[PVL]]*1.43</f>
        <v>394068.90379999997</v>
      </c>
      <c r="Q3534" s="66" t="str">
        <f>+HYPERLINK(Tabla1[[#This Row],[PAG]])</f>
        <v>https://todomusica.com.ar/rackeras/2521-srk21.html</v>
      </c>
      <c r="R3534" s="67"/>
      <c r="S3534" s="68"/>
      <c r="T3534" s="69"/>
      <c r="U3534" s="69"/>
      <c r="V3534" s="69"/>
      <c r="W3534" s="69"/>
      <c r="X3534" s="69"/>
      <c r="Y3534" s="35"/>
      <c r="Z3534" s="35" t="s">
        <v>27138</v>
      </c>
      <c r="AA3534" s="36">
        <v>1</v>
      </c>
      <c r="AB3534" s="35" t="s">
        <v>27</v>
      </c>
      <c r="AC3534" s="35" t="str">
        <f>+IF(Tabla1[[#This Row],[STK]]="no","Sin STK", "STK disponible")</f>
        <v>Sin STK</v>
      </c>
      <c r="AD3534" s="35">
        <f>+I3534*J3534</f>
        <v>0</v>
      </c>
      <c r="AE3534" s="35">
        <f>+I3534*K3534</f>
        <v>0</v>
      </c>
      <c r="AF3534" s="36">
        <f>IF(Tabla1[[#This Row],[ref pack]]=1,Tabla1[[#This Row],[Pedido]],LCM(Tabla1[[#This Row],[MC VIEJO]],Tabla1[[#This Row],[Pedido]]))</f>
        <v>1</v>
      </c>
      <c r="AG3534" s="36">
        <f>+VLOOKUP(Tabla1[[#This Row],[Artículo]],'.'!$B$2:$D$11481,3,)</f>
        <v>1</v>
      </c>
      <c r="AH3534" s="37" t="str">
        <f>+IFERROR(SEARCH("pack",Tabla1[[#This Row],[PACK]]),"")</f>
        <v/>
      </c>
    </row>
    <row r="3535" spans="1:34" ht="24" customHeight="1" x14ac:dyDescent="0.2">
      <c r="A3535" s="50" t="s">
        <v>6443</v>
      </c>
      <c r="B3535" s="60" t="s">
        <v>6745</v>
      </c>
      <c r="C3535" s="61" t="s">
        <v>6746</v>
      </c>
      <c r="D3535" s="52" t="s">
        <v>27</v>
      </c>
      <c r="E3535" s="53">
        <v>128548.82</v>
      </c>
      <c r="F3535" s="23" t="str">
        <f>+IFERROR(VLOOKUP(Tabla1[[#This Row],[Artículo]],'..'!$B$2:$D$569000,3,),"")</f>
        <v/>
      </c>
      <c r="G3535" s="24" t="str">
        <f>IF(H3535=AF3535,"", "Error MC")</f>
        <v>Error MC</v>
      </c>
      <c r="H3535" s="62"/>
      <c r="I3535" s="54">
        <f>+Tabla1[[#This Row],[MC]]*Tabla1[[#This Row],[Pedido]]*Tabla1[[#This Row],[PVC ]]</f>
        <v>0</v>
      </c>
      <c r="J3535" s="26">
        <v>0.21</v>
      </c>
      <c r="K3535" s="63"/>
      <c r="L3535" s="28" t="s">
        <v>17</v>
      </c>
      <c r="M3535" s="53">
        <v>225538.90599999999</v>
      </c>
      <c r="N3535" s="64" t="str">
        <f>+IF(Tabla1[[#This Row],[F PMPI]]="SÍ","No","Sí")</f>
        <v>Sí</v>
      </c>
      <c r="O3535" s="65">
        <f>+Tabla1[[#This Row],[PVL]]*1.055</f>
        <v>237943.54582999996</v>
      </c>
      <c r="P3535" s="65">
        <f>+Tabla1[[#This Row],[PVL]]*1.43</f>
        <v>322520.63557999994</v>
      </c>
      <c r="Q3535" s="66" t="str">
        <f>+HYPERLINK(Tabla1[[#This Row],[PAG]])</f>
        <v>https://todomusica.com.ar/rackeras/1998-srk8.html</v>
      </c>
      <c r="R3535" s="67"/>
      <c r="S3535" s="68"/>
      <c r="T3535" s="69"/>
      <c r="U3535" s="69"/>
      <c r="V3535" s="69"/>
      <c r="W3535" s="69"/>
      <c r="X3535" s="69"/>
      <c r="Y3535" s="35"/>
      <c r="Z3535" s="35" t="s">
        <v>27139</v>
      </c>
      <c r="AA3535" s="36">
        <v>1</v>
      </c>
      <c r="AB3535" s="35" t="s">
        <v>27</v>
      </c>
      <c r="AC3535" s="35" t="str">
        <f>+IF(Tabla1[[#This Row],[STK]]="no","Sin STK", "STK disponible")</f>
        <v>Sin STK</v>
      </c>
      <c r="AD3535" s="35">
        <f>+I3535*J3535</f>
        <v>0</v>
      </c>
      <c r="AE3535" s="35">
        <f>+I3535*K3535</f>
        <v>0</v>
      </c>
      <c r="AF3535" s="36">
        <f>IF(Tabla1[[#This Row],[ref pack]]=1,Tabla1[[#This Row],[Pedido]],LCM(Tabla1[[#This Row],[MC VIEJO]],Tabla1[[#This Row],[Pedido]]))</f>
        <v>1</v>
      </c>
      <c r="AG3535" s="36">
        <f>+VLOOKUP(Tabla1[[#This Row],[Artículo]],'.'!$B$2:$D$11481,3,)</f>
        <v>1</v>
      </c>
      <c r="AH3535" s="37" t="str">
        <f>+IFERROR(SEARCH("pack",Tabla1[[#This Row],[PACK]]),"")</f>
        <v/>
      </c>
    </row>
    <row r="3536" spans="1:34" ht="24" customHeight="1" x14ac:dyDescent="0.2">
      <c r="A3536" s="50" t="s">
        <v>6443</v>
      </c>
      <c r="B3536" s="60" t="s">
        <v>6747</v>
      </c>
      <c r="C3536" s="61" t="s">
        <v>6748</v>
      </c>
      <c r="D3536" s="52" t="s">
        <v>9841</v>
      </c>
      <c r="E3536" s="53">
        <v>20891.18</v>
      </c>
      <c r="F3536" s="23" t="str">
        <f>+IFERROR(VLOOKUP(Tabla1[[#This Row],[Artículo]],'..'!$B$2:$D$569000,3,),"")</f>
        <v/>
      </c>
      <c r="G3536" s="24" t="str">
        <f>IF(H3536=AF3536,"", "Error MC")</f>
        <v>Error MC</v>
      </c>
      <c r="H3536" s="62"/>
      <c r="I3536" s="54">
        <f>+Tabla1[[#This Row],[MC]]*Tabla1[[#This Row],[Pedido]]*Tabla1[[#This Row],[PVC ]]</f>
        <v>0</v>
      </c>
      <c r="J3536" s="26">
        <v>0.21</v>
      </c>
      <c r="K3536" s="63"/>
      <c r="L3536" s="28" t="s">
        <v>17</v>
      </c>
      <c r="M3536" s="53">
        <v>36653.574000000001</v>
      </c>
      <c r="N3536" s="64" t="str">
        <f>+IF(Tabla1[[#This Row],[F PMPI]]="SÍ","No","Sí")</f>
        <v>Sí</v>
      </c>
      <c r="O3536" s="65">
        <f>+Tabla1[[#This Row],[PVL]]*1.055</f>
        <v>38669.520570000001</v>
      </c>
      <c r="P3536" s="65">
        <f>+Tabla1[[#This Row],[PVL]]*1.43</f>
        <v>52414.610820000002</v>
      </c>
      <c r="Q3536" s="66" t="str">
        <f>+HYPERLINK(Tabla1[[#This Row],[PAG]])</f>
        <v>https://todomusica.com.ar/auriculares-cerrados/7156-sr350.html</v>
      </c>
      <c r="R3536" s="67"/>
      <c r="S3536" s="68"/>
      <c r="T3536" s="69"/>
      <c r="U3536" s="69"/>
      <c r="V3536" s="69"/>
      <c r="W3536" s="69"/>
      <c r="X3536" s="69"/>
      <c r="Y3536" s="35"/>
      <c r="Z3536" s="35" t="s">
        <v>6749</v>
      </c>
      <c r="AA3536" s="36">
        <v>1</v>
      </c>
      <c r="AB3536" s="35" t="s">
        <v>27</v>
      </c>
      <c r="AC3536" s="35" t="str">
        <f>+IF(Tabla1[[#This Row],[STK]]="no","Sin STK", "STK disponible")</f>
        <v>STK disponible</v>
      </c>
      <c r="AD3536" s="35">
        <f>+I3536*J3536</f>
        <v>0</v>
      </c>
      <c r="AE3536" s="35">
        <f>+I3536*K3536</f>
        <v>0</v>
      </c>
      <c r="AF3536" s="36">
        <f>IF(Tabla1[[#This Row],[ref pack]]=1,Tabla1[[#This Row],[Pedido]],LCM(Tabla1[[#This Row],[MC VIEJO]],Tabla1[[#This Row],[Pedido]]))</f>
        <v>1</v>
      </c>
      <c r="AG3536" s="36">
        <f>+VLOOKUP(Tabla1[[#This Row],[Artículo]],'.'!$B$2:$D$11481,3,)</f>
        <v>1</v>
      </c>
      <c r="AH3536" s="37" t="str">
        <f>+IFERROR(SEARCH("pack",Tabla1[[#This Row],[PACK]]),"")</f>
        <v/>
      </c>
    </row>
    <row r="3537" spans="1:34" ht="24" customHeight="1" x14ac:dyDescent="0.2">
      <c r="A3537" s="50" t="s">
        <v>6443</v>
      </c>
      <c r="B3537" s="60" t="s">
        <v>6750</v>
      </c>
      <c r="C3537" s="61" t="s">
        <v>6751</v>
      </c>
      <c r="D3537" s="52" t="s">
        <v>9841</v>
      </c>
      <c r="E3537" s="53">
        <v>29051.01</v>
      </c>
      <c r="F3537" s="23" t="str">
        <f>+IFERROR(VLOOKUP(Tabla1[[#This Row],[Artículo]],'..'!$B$2:$D$569000,3,),"")</f>
        <v/>
      </c>
      <c r="G3537" s="24" t="str">
        <f>IF(H3537=AF3537,"", "Error MC")</f>
        <v>Error MC</v>
      </c>
      <c r="H3537" s="62"/>
      <c r="I3537" s="54">
        <f>+Tabla1[[#This Row],[MC]]*Tabla1[[#This Row],[Pedido]]*Tabla1[[#This Row],[PVC ]]</f>
        <v>0</v>
      </c>
      <c r="J3537" s="26">
        <v>0.21</v>
      </c>
      <c r="K3537" s="63"/>
      <c r="L3537" s="28" t="s">
        <v>17</v>
      </c>
      <c r="M3537" s="53">
        <v>50969.991999999998</v>
      </c>
      <c r="N3537" s="64" t="str">
        <f>+IF(Tabla1[[#This Row],[F PMPI]]="SÍ","No","Sí")</f>
        <v>Sí</v>
      </c>
      <c r="O3537" s="65">
        <f>+Tabla1[[#This Row],[PVL]]*1.055</f>
        <v>53773.341559999993</v>
      </c>
      <c r="P3537" s="65">
        <f>+Tabla1[[#This Row],[PVL]]*1.43</f>
        <v>72887.088559999989</v>
      </c>
      <c r="Q3537" s="66" t="str">
        <f>+HYPERLINK(Tabla1[[#This Row],[PAG]])</f>
        <v>https://todomusica.com.ar/auriculares-cerrados/9724-sr450.html</v>
      </c>
      <c r="R3537" s="67"/>
      <c r="S3537" s="68"/>
      <c r="T3537" s="69"/>
      <c r="U3537" s="69"/>
      <c r="V3537" s="69"/>
      <c r="W3537" s="69"/>
      <c r="X3537" s="69"/>
      <c r="Y3537" s="35"/>
      <c r="Z3537" s="35" t="s">
        <v>6752</v>
      </c>
      <c r="AA3537" s="36">
        <v>1</v>
      </c>
      <c r="AB3537" s="35" t="s">
        <v>27</v>
      </c>
      <c r="AC3537" s="35" t="str">
        <f>+IF(Tabla1[[#This Row],[STK]]="no","Sin STK", "STK disponible")</f>
        <v>STK disponible</v>
      </c>
      <c r="AD3537" s="35">
        <f>+I3537*J3537</f>
        <v>0</v>
      </c>
      <c r="AE3537" s="35">
        <f>+I3537*K3537</f>
        <v>0</v>
      </c>
      <c r="AF3537" s="36">
        <f>IF(Tabla1[[#This Row],[ref pack]]=1,Tabla1[[#This Row],[Pedido]],LCM(Tabla1[[#This Row],[MC VIEJO]],Tabla1[[#This Row],[Pedido]]))</f>
        <v>1</v>
      </c>
      <c r="AG3537" s="36">
        <f>+VLOOKUP(Tabla1[[#This Row],[Artículo]],'.'!$B$2:$D$11481,3,)</f>
        <v>1</v>
      </c>
      <c r="AH3537" s="37" t="str">
        <f>+IFERROR(SEARCH("pack",Tabla1[[#This Row],[PACK]]),"")</f>
        <v/>
      </c>
    </row>
    <row r="3538" spans="1:34" ht="24" customHeight="1" x14ac:dyDescent="0.2">
      <c r="A3538" s="50" t="s">
        <v>6443</v>
      </c>
      <c r="B3538" s="60" t="s">
        <v>6753</v>
      </c>
      <c r="C3538" s="61" t="s">
        <v>6754</v>
      </c>
      <c r="D3538" s="52" t="s">
        <v>9841</v>
      </c>
      <c r="E3538" s="53">
        <v>43552.11</v>
      </c>
      <c r="F3538" s="23" t="str">
        <f>+IFERROR(VLOOKUP(Tabla1[[#This Row],[Artículo]],'..'!$B$2:$D$569000,3,),"")</f>
        <v/>
      </c>
      <c r="G3538" s="24" t="str">
        <f>IF(H3538=AF3538,"", "Error MC")</f>
        <v>Error MC</v>
      </c>
      <c r="H3538" s="62"/>
      <c r="I3538" s="54">
        <f>+Tabla1[[#This Row],[MC]]*Tabla1[[#This Row],[Pedido]]*Tabla1[[#This Row],[PVC ]]</f>
        <v>0</v>
      </c>
      <c r="J3538" s="26">
        <v>0.21</v>
      </c>
      <c r="K3538" s="63"/>
      <c r="L3538" s="28" t="s">
        <v>17</v>
      </c>
      <c r="M3538" s="53">
        <v>76412.178</v>
      </c>
      <c r="N3538" s="64" t="str">
        <f>+IF(Tabla1[[#This Row],[F PMPI]]="SÍ","No","Sí")</f>
        <v>Sí</v>
      </c>
      <c r="O3538" s="65">
        <f>+Tabla1[[#This Row],[PVL]]*1.055</f>
        <v>80614.84779</v>
      </c>
      <c r="P3538" s="65">
        <f>+Tabla1[[#This Row],[PVL]]*1.43</f>
        <v>109269.41454</v>
      </c>
      <c r="Q3538" s="66" t="str">
        <f>+HYPERLINK(Tabla1[[#This Row],[PAG]])</f>
        <v>https://todomusica.com.ar/auriculares-cerrados/9725-sr550.html</v>
      </c>
      <c r="R3538" s="67"/>
      <c r="S3538" s="68"/>
      <c r="T3538" s="69"/>
      <c r="U3538" s="69"/>
      <c r="V3538" s="69"/>
      <c r="W3538" s="69"/>
      <c r="X3538" s="69"/>
      <c r="Y3538" s="35"/>
      <c r="Z3538" s="35" t="s">
        <v>27140</v>
      </c>
      <c r="AA3538" s="36">
        <v>1</v>
      </c>
      <c r="AB3538" s="35" t="s">
        <v>27</v>
      </c>
      <c r="AC3538" s="35" t="str">
        <f>+IF(Tabla1[[#This Row],[STK]]="no","Sin STK", "STK disponible")</f>
        <v>STK disponible</v>
      </c>
      <c r="AD3538" s="35">
        <f>+I3538*J3538</f>
        <v>0</v>
      </c>
      <c r="AE3538" s="35">
        <f>+I3538*K3538</f>
        <v>0</v>
      </c>
      <c r="AF3538" s="36">
        <f>IF(Tabla1[[#This Row],[ref pack]]=1,Tabla1[[#This Row],[Pedido]],LCM(Tabla1[[#This Row],[MC VIEJO]],Tabla1[[#This Row],[Pedido]]))</f>
        <v>1</v>
      </c>
      <c r="AG3538" s="36">
        <f>+VLOOKUP(Tabla1[[#This Row],[Artículo]],'.'!$B$2:$D$11481,3,)</f>
        <v>1</v>
      </c>
      <c r="AH3538" s="37" t="str">
        <f>+IFERROR(SEARCH("pack",Tabla1[[#This Row],[PACK]]),"")</f>
        <v/>
      </c>
    </row>
    <row r="3539" spans="1:34" ht="24" customHeight="1" x14ac:dyDescent="0.2">
      <c r="A3539" s="50" t="s">
        <v>6443</v>
      </c>
      <c r="B3539" s="60" t="s">
        <v>6755</v>
      </c>
      <c r="C3539" s="61" t="s">
        <v>6756</v>
      </c>
      <c r="D3539" s="52" t="s">
        <v>27</v>
      </c>
      <c r="E3539" s="53">
        <v>77106.679999999993</v>
      </c>
      <c r="F3539" s="23" t="str">
        <f>+IFERROR(VLOOKUP(Tabla1[[#This Row],[Artículo]],'..'!$B$2:$D$569000,3,),"")</f>
        <v/>
      </c>
      <c r="G3539" s="24" t="str">
        <f>IF(H3539=AF3539,"", "Error MC")</f>
        <v>Error MC</v>
      </c>
      <c r="H3539" s="62"/>
      <c r="I3539" s="54">
        <f>+Tabla1[[#This Row],[MC]]*Tabla1[[#This Row],[Pedido]]*Tabla1[[#This Row],[PVC ]]</f>
        <v>0</v>
      </c>
      <c r="J3539" s="26">
        <v>0.21</v>
      </c>
      <c r="K3539" s="63"/>
      <c r="L3539" s="28" t="s">
        <v>17</v>
      </c>
      <c r="M3539" s="53">
        <v>135283.67499999999</v>
      </c>
      <c r="N3539" s="64" t="str">
        <f>+IF(Tabla1[[#This Row],[F PMPI]]="SÍ","No","Sí")</f>
        <v>Sí</v>
      </c>
      <c r="O3539" s="65">
        <f>+Tabla1[[#This Row],[PVL]]*1.055</f>
        <v>142724.27712499999</v>
      </c>
      <c r="P3539" s="65">
        <f>+Tabla1[[#This Row],[PVL]]*1.43</f>
        <v>193455.65524999998</v>
      </c>
      <c r="Q3539" s="66" t="str">
        <f>+HYPERLINK(Tabla1[[#This Row],[PAG]])</f>
        <v>https://todomusica.com.ar/productos-sin-categorias-de-netsuite/5509-404.html</v>
      </c>
      <c r="R3539" s="67"/>
      <c r="S3539" s="68"/>
      <c r="T3539" s="69"/>
      <c r="U3539" s="69"/>
      <c r="V3539" s="69"/>
      <c r="W3539" s="69"/>
      <c r="X3539" s="69"/>
      <c r="Y3539" s="35"/>
      <c r="Z3539" s="35" t="s">
        <v>27141</v>
      </c>
      <c r="AA3539" s="36">
        <v>1</v>
      </c>
      <c r="AB3539" s="35" t="s">
        <v>27</v>
      </c>
      <c r="AC3539" s="35" t="str">
        <f>+IF(Tabla1[[#This Row],[STK]]="no","Sin STK", "STK disponible")</f>
        <v>Sin STK</v>
      </c>
      <c r="AD3539" s="35">
        <f>+I3539*J3539</f>
        <v>0</v>
      </c>
      <c r="AE3539" s="35">
        <f>+I3539*K3539</f>
        <v>0</v>
      </c>
      <c r="AF3539" s="36">
        <f>IF(Tabla1[[#This Row],[ref pack]]=1,Tabla1[[#This Row],[Pedido]],LCM(Tabla1[[#This Row],[MC VIEJO]],Tabla1[[#This Row],[Pedido]]))</f>
        <v>1</v>
      </c>
      <c r="AG3539" s="36">
        <f>+VLOOKUP(Tabla1[[#This Row],[Artículo]],'.'!$B$2:$D$11481,3,)</f>
        <v>1</v>
      </c>
      <c r="AH3539" s="37" t="str">
        <f>+IFERROR(SEARCH("pack",Tabla1[[#This Row],[PACK]]),"")</f>
        <v/>
      </c>
    </row>
    <row r="3540" spans="1:34" ht="24" customHeight="1" x14ac:dyDescent="0.2">
      <c r="A3540" s="50" t="s">
        <v>6443</v>
      </c>
      <c r="B3540" s="60" t="s">
        <v>6757</v>
      </c>
      <c r="C3540" s="61" t="s">
        <v>6758</v>
      </c>
      <c r="D3540" s="52" t="s">
        <v>27</v>
      </c>
      <c r="E3540" s="53">
        <v>51404.47</v>
      </c>
      <c r="F3540" s="23" t="str">
        <f>+IFERROR(VLOOKUP(Tabla1[[#This Row],[Artículo]],'..'!$B$2:$D$569000,3,),"")</f>
        <v/>
      </c>
      <c r="G3540" s="24" t="str">
        <f>IF(H3540=AF3540,"", "Error MC")</f>
        <v>Error MC</v>
      </c>
      <c r="H3540" s="62"/>
      <c r="I3540" s="54">
        <f>+Tabla1[[#This Row],[MC]]*Tabla1[[#This Row],[Pedido]]*Tabla1[[#This Row],[PVC ]]</f>
        <v>0</v>
      </c>
      <c r="J3540" s="26">
        <v>0.21</v>
      </c>
      <c r="K3540" s="63"/>
      <c r="L3540" s="28" t="s">
        <v>17</v>
      </c>
      <c r="M3540" s="53">
        <v>90189.141000000003</v>
      </c>
      <c r="N3540" s="64" t="str">
        <f>+IF(Tabla1[[#This Row],[F PMPI]]="SÍ","No","Sí")</f>
        <v>Sí</v>
      </c>
      <c r="O3540" s="65">
        <f>+Tabla1[[#This Row],[PVL]]*1.055</f>
        <v>95149.543754999992</v>
      </c>
      <c r="P3540" s="65">
        <f>+Tabla1[[#This Row],[PVL]]*1.43</f>
        <v>128970.47163</v>
      </c>
      <c r="Q3540" s="66" t="str">
        <f>+HYPERLINK(Tabla1[[#This Row],[PAG]])</f>
        <v>https://todomusica.com.ar/productos-sin-categorias-de-netsuite/3592-sr850c.html</v>
      </c>
      <c r="R3540" s="67"/>
      <c r="S3540" s="68"/>
      <c r="T3540" s="69"/>
      <c r="U3540" s="69"/>
      <c r="V3540" s="69"/>
      <c r="W3540" s="69"/>
      <c r="X3540" s="69"/>
      <c r="Y3540" s="35"/>
      <c r="Z3540" s="35" t="s">
        <v>27142</v>
      </c>
      <c r="AA3540" s="36">
        <v>1</v>
      </c>
      <c r="AB3540" s="35" t="s">
        <v>27</v>
      </c>
      <c r="AC3540" s="35" t="str">
        <f>+IF(Tabla1[[#This Row],[STK]]="no","Sin STK", "STK disponible")</f>
        <v>Sin STK</v>
      </c>
      <c r="AD3540" s="35">
        <f>+I3540*J3540</f>
        <v>0</v>
      </c>
      <c r="AE3540" s="35">
        <f>+I3540*K3540</f>
        <v>0</v>
      </c>
      <c r="AF3540" s="36">
        <f>IF(Tabla1[[#This Row],[ref pack]]=1,Tabla1[[#This Row],[Pedido]],LCM(Tabla1[[#This Row],[MC VIEJO]],Tabla1[[#This Row],[Pedido]]))</f>
        <v>1</v>
      </c>
      <c r="AG3540" s="36">
        <f>+VLOOKUP(Tabla1[[#This Row],[Artículo]],'.'!$B$2:$D$11481,3,)</f>
        <v>1</v>
      </c>
      <c r="AH3540" s="37" t="str">
        <f>+IFERROR(SEARCH("pack",Tabla1[[#This Row],[PACK]]),"")</f>
        <v/>
      </c>
    </row>
    <row r="3541" spans="1:34" ht="24" customHeight="1" x14ac:dyDescent="0.2">
      <c r="A3541" s="50" t="s">
        <v>6443</v>
      </c>
      <c r="B3541" s="60" t="s">
        <v>6759</v>
      </c>
      <c r="C3541" s="61" t="s">
        <v>6760</v>
      </c>
      <c r="D3541" s="52" t="s">
        <v>27</v>
      </c>
      <c r="E3541" s="53">
        <v>88245.15</v>
      </c>
      <c r="F3541" s="23" t="str">
        <f>+IFERROR(VLOOKUP(Tabla1[[#This Row],[Artículo]],'..'!$B$2:$D$569000,3,),"")</f>
        <v/>
      </c>
      <c r="G3541" s="24" t="str">
        <f>IF(H3541=AF3541,"", "Error MC")</f>
        <v>Error MC</v>
      </c>
      <c r="H3541" s="62"/>
      <c r="I3541" s="54">
        <f>+Tabla1[[#This Row],[MC]]*Tabla1[[#This Row],[Pedido]]*Tabla1[[#This Row],[PVC ]]</f>
        <v>0</v>
      </c>
      <c r="J3541" s="26">
        <v>0.21</v>
      </c>
      <c r="K3541" s="63"/>
      <c r="L3541" s="28" t="s">
        <v>17</v>
      </c>
      <c r="M3541" s="53">
        <v>154826.11900000001</v>
      </c>
      <c r="N3541" s="64" t="str">
        <f>+IF(Tabla1[[#This Row],[F PMPI]]="SÍ","No","Sí")</f>
        <v>Sí</v>
      </c>
      <c r="O3541" s="65">
        <f>+Tabla1[[#This Row],[PVL]]*1.055</f>
        <v>163341.55554500001</v>
      </c>
      <c r="P3541" s="65">
        <f>+Tabla1[[#This Row],[PVL]]*1.43</f>
        <v>221401.35016999999</v>
      </c>
      <c r="Q3541" s="66" t="str">
        <f>+HYPERLINK(Tabla1[[#This Row],[PAG]])</f>
        <v>https://todomusica.com.ar/auriculares-cerrados/9722-sr880.html</v>
      </c>
      <c r="R3541" s="67"/>
      <c r="S3541" s="68"/>
      <c r="T3541" s="69"/>
      <c r="U3541" s="69"/>
      <c r="V3541" s="69"/>
      <c r="W3541" s="69"/>
      <c r="X3541" s="69"/>
      <c r="Y3541" s="35"/>
      <c r="Z3541" s="35" t="s">
        <v>27143</v>
      </c>
      <c r="AA3541" s="36">
        <v>1</v>
      </c>
      <c r="AB3541" s="35" t="s">
        <v>27</v>
      </c>
      <c r="AC3541" s="35" t="str">
        <f>+IF(Tabla1[[#This Row],[STK]]="no","Sin STK", "STK disponible")</f>
        <v>Sin STK</v>
      </c>
      <c r="AD3541" s="35">
        <f>+I3541*J3541</f>
        <v>0</v>
      </c>
      <c r="AE3541" s="35">
        <f>+I3541*K3541</f>
        <v>0</v>
      </c>
      <c r="AF3541" s="36">
        <f>IF(Tabla1[[#This Row],[ref pack]]=1,Tabla1[[#This Row],[Pedido]],LCM(Tabla1[[#This Row],[MC VIEJO]],Tabla1[[#This Row],[Pedido]]))</f>
        <v>1</v>
      </c>
      <c r="AG3541" s="36">
        <f>+VLOOKUP(Tabla1[[#This Row],[Artículo]],'.'!$B$2:$D$11481,3,)</f>
        <v>1</v>
      </c>
      <c r="AH3541" s="37" t="str">
        <f>+IFERROR(SEARCH("pack",Tabla1[[#This Row],[PACK]]),"")</f>
        <v/>
      </c>
    </row>
    <row r="3542" spans="1:34" ht="24" customHeight="1" x14ac:dyDescent="0.2">
      <c r="A3542" s="50" t="s">
        <v>6443</v>
      </c>
      <c r="B3542" s="60" t="s">
        <v>6761</v>
      </c>
      <c r="C3542" s="61" t="s">
        <v>6762</v>
      </c>
      <c r="D3542" s="52" t="s">
        <v>27</v>
      </c>
      <c r="E3542" s="53">
        <v>59457.63</v>
      </c>
      <c r="F3542" s="23" t="str">
        <f>+IFERROR(VLOOKUP(Tabla1[[#This Row],[Artículo]],'..'!$B$2:$D$569000,3,),"")</f>
        <v/>
      </c>
      <c r="G3542" s="24" t="str">
        <f>IF(H3542=AF3542,"", "Error MC")</f>
        <v>Error MC</v>
      </c>
      <c r="H3542" s="62"/>
      <c r="I3542" s="54">
        <f>+Tabla1[[#This Row],[MC]]*Tabla1[[#This Row],[Pedido]]*Tabla1[[#This Row],[PVC ]]</f>
        <v>0</v>
      </c>
      <c r="J3542" s="26">
        <v>0.21</v>
      </c>
      <c r="K3542" s="63"/>
      <c r="L3542" s="28" t="s">
        <v>17</v>
      </c>
      <c r="M3542" s="53">
        <v>104318.408</v>
      </c>
      <c r="N3542" s="64" t="str">
        <f>+IF(Tabla1[[#This Row],[F PMPI]]="SÍ","No","Sí")</f>
        <v>Sí</v>
      </c>
      <c r="O3542" s="65">
        <f>+Tabla1[[#This Row],[PVL]]*1.055</f>
        <v>110055.92043999999</v>
      </c>
      <c r="P3542" s="65">
        <f>+Tabla1[[#This Row],[PVL]]*1.43</f>
        <v>149175.32343999998</v>
      </c>
      <c r="Q3542" s="66" t="str">
        <f>+HYPERLINK(Tabla1[[#This Row],[PAG]])</f>
        <v>https://todomusica.com.ar/auriculares-cerrados/970-sr950.html</v>
      </c>
      <c r="R3542" s="67"/>
      <c r="S3542" s="68"/>
      <c r="T3542" s="69"/>
      <c r="U3542" s="69"/>
      <c r="V3542" s="69"/>
      <c r="W3542" s="69"/>
      <c r="X3542" s="69"/>
      <c r="Y3542" s="35"/>
      <c r="Z3542" s="35" t="s">
        <v>27144</v>
      </c>
      <c r="AA3542" s="36">
        <v>1</v>
      </c>
      <c r="AB3542" s="35" t="s">
        <v>27</v>
      </c>
      <c r="AC3542" s="35" t="str">
        <f>+IF(Tabla1[[#This Row],[STK]]="no","Sin STK", "STK disponible")</f>
        <v>Sin STK</v>
      </c>
      <c r="AD3542" s="35">
        <f>+I3542*J3542</f>
        <v>0</v>
      </c>
      <c r="AE3542" s="35">
        <f>+I3542*K3542</f>
        <v>0</v>
      </c>
      <c r="AF3542" s="36">
        <f>IF(Tabla1[[#This Row],[ref pack]]=1,Tabla1[[#This Row],[Pedido]],LCM(Tabla1[[#This Row],[MC VIEJO]],Tabla1[[#This Row],[Pedido]]))</f>
        <v>1</v>
      </c>
      <c r="AG3542" s="36">
        <f>+VLOOKUP(Tabla1[[#This Row],[Artículo]],'.'!$B$2:$D$11481,3,)</f>
        <v>1</v>
      </c>
      <c r="AH3542" s="37" t="str">
        <f>+IFERROR(SEARCH("pack",Tabla1[[#This Row],[PACK]]),"")</f>
        <v/>
      </c>
    </row>
    <row r="3543" spans="1:34" ht="24" customHeight="1" x14ac:dyDescent="0.2">
      <c r="A3543" s="50" t="s">
        <v>6443</v>
      </c>
      <c r="B3543" s="60" t="s">
        <v>6763</v>
      </c>
      <c r="C3543" s="61" t="s">
        <v>6764</v>
      </c>
      <c r="D3543" s="52" t="s">
        <v>9841</v>
      </c>
      <c r="E3543" s="53">
        <v>117633.98</v>
      </c>
      <c r="F3543" s="23" t="str">
        <f>+IFERROR(VLOOKUP(Tabla1[[#This Row],[Artículo]],'..'!$B$2:$D$569000,3,),"")</f>
        <v/>
      </c>
      <c r="G3543" s="24" t="str">
        <f>IF(H3543=AF3543,"", "Error MC")</f>
        <v>Error MC</v>
      </c>
      <c r="H3543" s="62"/>
      <c r="I3543" s="54">
        <f>+Tabla1[[#This Row],[MC]]*Tabla1[[#This Row],[Pedido]]*Tabla1[[#This Row],[PVC ]]</f>
        <v>0</v>
      </c>
      <c r="J3543" s="26">
        <v>0.21</v>
      </c>
      <c r="K3543" s="63"/>
      <c r="L3543" s="28" t="s">
        <v>17</v>
      </c>
      <c r="M3543" s="53">
        <v>206388.81700000001</v>
      </c>
      <c r="N3543" s="64" t="str">
        <f>+IF(Tabla1[[#This Row],[F PMPI]]="SÍ","No","Sí")</f>
        <v>Sí</v>
      </c>
      <c r="O3543" s="65">
        <f>+Tabla1[[#This Row],[PVL]]*1.055</f>
        <v>217740.20193499999</v>
      </c>
      <c r="P3543" s="65">
        <f>+Tabla1[[#This Row],[PVL]]*1.43</f>
        <v>295136.00831</v>
      </c>
      <c r="Q3543" s="66" t="str">
        <f>+HYPERLINK(Tabla1[[#This Row],[PAG]])</f>
        <v>https://todomusica.com.ar/auriculares-cerrados/9723-sr990.html</v>
      </c>
      <c r="R3543" s="67"/>
      <c r="S3543" s="68"/>
      <c r="T3543" s="69"/>
      <c r="U3543" s="69"/>
      <c r="V3543" s="69"/>
      <c r="W3543" s="69"/>
      <c r="X3543" s="69"/>
      <c r="Y3543" s="35"/>
      <c r="Z3543" s="35" t="s">
        <v>27145</v>
      </c>
      <c r="AA3543" s="36">
        <v>1</v>
      </c>
      <c r="AB3543" s="35" t="s">
        <v>27</v>
      </c>
      <c r="AC3543" s="35" t="str">
        <f>+IF(Tabla1[[#This Row],[STK]]="no","Sin STK", "STK disponible")</f>
        <v>STK disponible</v>
      </c>
      <c r="AD3543" s="35">
        <f>+I3543*J3543</f>
        <v>0</v>
      </c>
      <c r="AE3543" s="35">
        <f>+I3543*K3543</f>
        <v>0</v>
      </c>
      <c r="AF3543" s="36">
        <f>IF(Tabla1[[#This Row],[ref pack]]=1,Tabla1[[#This Row],[Pedido]],LCM(Tabla1[[#This Row],[MC VIEJO]],Tabla1[[#This Row],[Pedido]]))</f>
        <v>1</v>
      </c>
      <c r="AG3543" s="36">
        <f>+VLOOKUP(Tabla1[[#This Row],[Artículo]],'.'!$B$2:$D$11481,3,)</f>
        <v>1</v>
      </c>
      <c r="AH3543" s="37" t="str">
        <f>+IFERROR(SEARCH("pack",Tabla1[[#This Row],[PACK]]),"")</f>
        <v/>
      </c>
    </row>
    <row r="3544" spans="1:34" ht="24" customHeight="1" x14ac:dyDescent="0.2">
      <c r="A3544" s="50" t="s">
        <v>6443</v>
      </c>
      <c r="B3544" s="60" t="s">
        <v>6765</v>
      </c>
      <c r="C3544" s="61" t="s">
        <v>6766</v>
      </c>
      <c r="D3544" s="52" t="s">
        <v>9841</v>
      </c>
      <c r="E3544" s="53">
        <v>112948.47</v>
      </c>
      <c r="F3544" s="23" t="str">
        <f>+IFERROR(VLOOKUP(Tabla1[[#This Row],[Artículo]],'..'!$B$2:$D$569000,3,),"")</f>
        <v/>
      </c>
      <c r="G3544" s="24" t="str">
        <f>IF(H3544=AF3544,"", "Error MC")</f>
        <v>Error MC</v>
      </c>
      <c r="H3544" s="62"/>
      <c r="I3544" s="54">
        <f>+Tabla1[[#This Row],[MC]]*Tabla1[[#This Row],[Pedido]]*Tabla1[[#This Row],[PVC ]]</f>
        <v>0</v>
      </c>
      <c r="J3544" s="26">
        <v>0.21</v>
      </c>
      <c r="K3544" s="63"/>
      <c r="L3544" s="28" t="s">
        <v>17</v>
      </c>
      <c r="M3544" s="53">
        <v>198168.08900000001</v>
      </c>
      <c r="N3544" s="64" t="str">
        <f>+IF(Tabla1[[#This Row],[F PMPI]]="SÍ","No","Sí")</f>
        <v>No</v>
      </c>
      <c r="O3544" s="65">
        <f>+Tabla1[[#This Row],[PVL]]*1.055</f>
        <v>209067.33389499999</v>
      </c>
      <c r="P3544" s="65">
        <f>+Tabla1[[#This Row],[PVL]]*1.43</f>
        <v>283380.36726999999</v>
      </c>
      <c r="Q3544" s="66" t="str">
        <f>+HYPERLINK(Tabla1[[#This Row],[PAG]])</f>
        <v>https://todomusica.com.ar/receptores-inalambricos/10335-swsyslme.html</v>
      </c>
      <c r="R3544" s="67"/>
      <c r="S3544" s="68"/>
      <c r="T3544" s="69"/>
      <c r="U3544" s="69"/>
      <c r="V3544" s="69"/>
      <c r="W3544" s="69"/>
      <c r="X3544" s="69"/>
      <c r="Y3544" s="35"/>
      <c r="Z3544" s="35" t="s">
        <v>27146</v>
      </c>
      <c r="AA3544" s="36">
        <v>1</v>
      </c>
      <c r="AB3544" s="35" t="s">
        <v>9849</v>
      </c>
      <c r="AC3544" s="35" t="str">
        <f>+IF(Tabla1[[#This Row],[STK]]="no","Sin STK", "STK disponible")</f>
        <v>STK disponible</v>
      </c>
      <c r="AD3544" s="35">
        <f>+I3544*J3544</f>
        <v>0</v>
      </c>
      <c r="AE3544" s="35">
        <f>+I3544*K3544</f>
        <v>0</v>
      </c>
      <c r="AF3544" s="36">
        <f>IF(Tabla1[[#This Row],[ref pack]]=1,Tabla1[[#This Row],[Pedido]],LCM(Tabla1[[#This Row],[MC VIEJO]],Tabla1[[#This Row],[Pedido]]))</f>
        <v>1</v>
      </c>
      <c r="AG3544" s="36">
        <f>+VLOOKUP(Tabla1[[#This Row],[Artículo]],'.'!$B$2:$D$11481,3,)</f>
        <v>1</v>
      </c>
      <c r="AH3544" s="37" t="str">
        <f>+IFERROR(SEARCH("pack",Tabla1[[#This Row],[PACK]]),"")</f>
        <v/>
      </c>
    </row>
    <row r="3545" spans="1:34" ht="24" customHeight="1" x14ac:dyDescent="0.2">
      <c r="A3545" s="50" t="s">
        <v>6443</v>
      </c>
      <c r="B3545" s="60" t="s">
        <v>6767</v>
      </c>
      <c r="C3545" s="61" t="s">
        <v>6768</v>
      </c>
      <c r="D3545" s="52" t="s">
        <v>9842</v>
      </c>
      <c r="E3545" s="53">
        <v>725832.65</v>
      </c>
      <c r="F3545" s="23" t="str">
        <f>+IFERROR(VLOOKUP(Tabla1[[#This Row],[Artículo]],'..'!$B$2:$D$569000,3,),"")</f>
        <v/>
      </c>
      <c r="G3545" s="24" t="str">
        <f>IF(H3545=AF3545,"", "Error MC")</f>
        <v>Error MC</v>
      </c>
      <c r="H3545" s="62"/>
      <c r="I3545" s="54">
        <f>+Tabla1[[#This Row],[MC]]*Tabla1[[#This Row],[Pedido]]*Tabla1[[#This Row],[PVC ]]</f>
        <v>0</v>
      </c>
      <c r="J3545" s="26">
        <v>0.21</v>
      </c>
      <c r="K3545" s="63"/>
      <c r="L3545" s="28" t="s">
        <v>17</v>
      </c>
      <c r="M3545" s="53">
        <v>1273473.3810000001</v>
      </c>
      <c r="N3545" s="64" t="str">
        <f>+IF(Tabla1[[#This Row],[F PMPI]]="SÍ","No","Sí")</f>
        <v>No</v>
      </c>
      <c r="O3545" s="65">
        <f>+Tabla1[[#This Row],[PVL]]*1.055</f>
        <v>1343514.416955</v>
      </c>
      <c r="P3545" s="65">
        <f>+Tabla1[[#This Row],[PVL]]*1.43</f>
        <v>1821066.9348299999</v>
      </c>
      <c r="Q3545" s="66" t="str">
        <f>+HYPERLINK(Tabla1[[#This Row],[PAG]])</f>
        <v>https://todomusica.com.ar/potencias-digitales/1445-sx3200.html</v>
      </c>
      <c r="R3545" s="67"/>
      <c r="S3545" s="68"/>
      <c r="T3545" s="69"/>
      <c r="U3545" s="69"/>
      <c r="V3545" s="69"/>
      <c r="W3545" s="69"/>
      <c r="X3545" s="69"/>
      <c r="Y3545" s="35"/>
      <c r="Z3545" s="35" t="s">
        <v>27147</v>
      </c>
      <c r="AA3545" s="36">
        <v>1</v>
      </c>
      <c r="AB3545" s="35" t="s">
        <v>9849</v>
      </c>
      <c r="AC3545" s="35" t="str">
        <f>+IF(Tabla1[[#This Row],[STK]]="no","Sin STK", "STK disponible")</f>
        <v>STK disponible</v>
      </c>
      <c r="AD3545" s="35">
        <f>+I3545*J3545</f>
        <v>0</v>
      </c>
      <c r="AE3545" s="35">
        <f>+I3545*K3545</f>
        <v>0</v>
      </c>
      <c r="AF3545" s="36">
        <f>IF(Tabla1[[#This Row],[ref pack]]=1,Tabla1[[#This Row],[Pedido]],LCM(Tabla1[[#This Row],[MC VIEJO]],Tabla1[[#This Row],[Pedido]]))</f>
        <v>1</v>
      </c>
      <c r="AG3545" s="36">
        <f>+VLOOKUP(Tabla1[[#This Row],[Artículo]],'.'!$B$2:$D$11481,3,)</f>
        <v>1</v>
      </c>
      <c r="AH3545" s="37" t="str">
        <f>+IFERROR(SEARCH("pack",Tabla1[[#This Row],[PACK]]),"")</f>
        <v/>
      </c>
    </row>
    <row r="3546" spans="1:34" ht="24" customHeight="1" x14ac:dyDescent="0.2">
      <c r="A3546" s="50" t="s">
        <v>6443</v>
      </c>
      <c r="B3546" s="60" t="s">
        <v>6769</v>
      </c>
      <c r="C3546" s="61" t="s">
        <v>6770</v>
      </c>
      <c r="D3546" s="52" t="s">
        <v>9842</v>
      </c>
      <c r="E3546" s="53">
        <v>218847.87</v>
      </c>
      <c r="F3546" s="23" t="str">
        <f>+IFERROR(VLOOKUP(Tabla1[[#This Row],[Artículo]],'..'!$B$2:$D$569000,3,),"")</f>
        <v/>
      </c>
      <c r="G3546" s="24" t="str">
        <f>IF(H3546=AF3546,"", "Error MC")</f>
        <v>Error MC</v>
      </c>
      <c r="H3546" s="62"/>
      <c r="I3546" s="54">
        <f>+Tabla1[[#This Row],[MC]]*Tabla1[[#This Row],[Pedido]]*Tabla1[[#This Row],[PVC ]]</f>
        <v>0</v>
      </c>
      <c r="J3546" s="26">
        <v>0.105</v>
      </c>
      <c r="K3546" s="63"/>
      <c r="L3546" s="28" t="s">
        <v>17</v>
      </c>
      <c r="M3546" s="53">
        <v>350648.99800000002</v>
      </c>
      <c r="N3546" s="64" t="str">
        <f>+IF(Tabla1[[#This Row],[F PMPI]]="SÍ","No","Sí")</f>
        <v>No</v>
      </c>
      <c r="O3546" s="65">
        <f>+Tabla1[[#This Row],[PVL]]*1.055</f>
        <v>369934.69289000001</v>
      </c>
      <c r="P3546" s="65">
        <f>+Tabla1[[#This Row],[PVL]]*1.43</f>
        <v>501428.06714</v>
      </c>
      <c r="Q3546" s="66" t="str">
        <f>+HYPERLINK(Tabla1[[#This Row],[PAG]])</f>
        <v>https://todomusica.com.ar/transmisores-inalambricos/10336-sytag300.html</v>
      </c>
      <c r="R3546" s="67"/>
      <c r="S3546" s="68"/>
      <c r="T3546" s="69"/>
      <c r="U3546" s="69"/>
      <c r="V3546" s="69"/>
      <c r="W3546" s="69"/>
      <c r="X3546" s="69"/>
      <c r="Y3546" s="35"/>
      <c r="Z3546" s="35" t="s">
        <v>27148</v>
      </c>
      <c r="AA3546" s="36">
        <v>1</v>
      </c>
      <c r="AB3546" s="35" t="s">
        <v>9849</v>
      </c>
      <c r="AC3546" s="35" t="str">
        <f>+IF(Tabla1[[#This Row],[STK]]="no","Sin STK", "STK disponible")</f>
        <v>STK disponible</v>
      </c>
      <c r="AD3546" s="35">
        <f>+I3546*J3546</f>
        <v>0</v>
      </c>
      <c r="AE3546" s="35">
        <f>+I3546*K3546</f>
        <v>0</v>
      </c>
      <c r="AF3546" s="36">
        <f>IF(Tabla1[[#This Row],[ref pack]]=1,Tabla1[[#This Row],[Pedido]],LCM(Tabla1[[#This Row],[MC VIEJO]],Tabla1[[#This Row],[Pedido]]))</f>
        <v>1</v>
      </c>
      <c r="AG3546" s="36">
        <f>+VLOOKUP(Tabla1[[#This Row],[Artículo]],'.'!$B$2:$D$11481,3,)</f>
        <v>1</v>
      </c>
      <c r="AH3546" s="37" t="str">
        <f>+IFERROR(SEARCH("pack",Tabla1[[#This Row],[PACK]]),"")</f>
        <v/>
      </c>
    </row>
    <row r="3547" spans="1:34" ht="24" customHeight="1" x14ac:dyDescent="0.2">
      <c r="A3547" s="50" t="s">
        <v>6443</v>
      </c>
      <c r="B3547" s="60" t="s">
        <v>6771</v>
      </c>
      <c r="C3547" s="61" t="s">
        <v>6772</v>
      </c>
      <c r="D3547" s="52" t="s">
        <v>9842</v>
      </c>
      <c r="E3547" s="53">
        <v>218847.87</v>
      </c>
      <c r="F3547" s="23" t="str">
        <f>+IFERROR(VLOOKUP(Tabla1[[#This Row],[Artículo]],'..'!$B$2:$D$569000,3,),"")</f>
        <v/>
      </c>
      <c r="G3547" s="24" t="str">
        <f>IF(H3547=AF3547,"", "Error MC")</f>
        <v>Error MC</v>
      </c>
      <c r="H3547" s="62"/>
      <c r="I3547" s="54">
        <f>+Tabla1[[#This Row],[MC]]*Tabla1[[#This Row],[Pedido]]*Tabla1[[#This Row],[PVC ]]</f>
        <v>0</v>
      </c>
      <c r="J3547" s="26">
        <v>0.105</v>
      </c>
      <c r="K3547" s="63"/>
      <c r="L3547" s="28" t="s">
        <v>17</v>
      </c>
      <c r="M3547" s="53">
        <v>350648.99800000002</v>
      </c>
      <c r="N3547" s="64" t="str">
        <f>+IF(Tabla1[[#This Row],[F PMPI]]="SÍ","No","Sí")</f>
        <v>No</v>
      </c>
      <c r="O3547" s="65">
        <f>+Tabla1[[#This Row],[PVL]]*1.055</f>
        <v>369934.69289000001</v>
      </c>
      <c r="P3547" s="65">
        <f>+Tabla1[[#This Row],[PVL]]*1.43</f>
        <v>501428.06714</v>
      </c>
      <c r="Q3547" s="66" t="str">
        <f>+HYPERLINK(Tabla1[[#This Row],[PAG]])</f>
        <v>https://todomusica.com.ar/transmisores-inalambricos/10337-sytal300.html</v>
      </c>
      <c r="R3547" s="67"/>
      <c r="S3547" s="68"/>
      <c r="T3547" s="69"/>
      <c r="U3547" s="69"/>
      <c r="V3547" s="69"/>
      <c r="W3547" s="69"/>
      <c r="X3547" s="69"/>
      <c r="Y3547" s="35"/>
      <c r="Z3547" s="35" t="s">
        <v>27149</v>
      </c>
      <c r="AA3547" s="36">
        <v>1</v>
      </c>
      <c r="AB3547" s="35" t="s">
        <v>9849</v>
      </c>
      <c r="AC3547" s="35" t="str">
        <f>+IF(Tabla1[[#This Row],[STK]]="no","Sin STK", "STK disponible")</f>
        <v>STK disponible</v>
      </c>
      <c r="AD3547" s="35">
        <f>+I3547*J3547</f>
        <v>0</v>
      </c>
      <c r="AE3547" s="35">
        <f>+I3547*K3547</f>
        <v>0</v>
      </c>
      <c r="AF3547" s="36">
        <f>IF(Tabla1[[#This Row],[ref pack]]=1,Tabla1[[#This Row],[Pedido]],LCM(Tabla1[[#This Row],[MC VIEJO]],Tabla1[[#This Row],[Pedido]]))</f>
        <v>1</v>
      </c>
      <c r="AG3547" s="36">
        <f>+VLOOKUP(Tabla1[[#This Row],[Artículo]],'.'!$B$2:$D$11481,3,)</f>
        <v>1</v>
      </c>
      <c r="AH3547" s="37" t="str">
        <f>+IFERROR(SEARCH("pack",Tabla1[[#This Row],[PACK]]),"")</f>
        <v/>
      </c>
    </row>
    <row r="3548" spans="1:34" ht="24" customHeight="1" x14ac:dyDescent="0.2">
      <c r="A3548" s="50" t="s">
        <v>6443</v>
      </c>
      <c r="B3548" s="60" t="s">
        <v>6773</v>
      </c>
      <c r="C3548" s="61" t="s">
        <v>9962</v>
      </c>
      <c r="D3548" s="52" t="s">
        <v>27</v>
      </c>
      <c r="E3548" s="53">
        <v>467588.8</v>
      </c>
      <c r="F3548" s="23" t="str">
        <f>+IFERROR(VLOOKUP(Tabla1[[#This Row],[Artículo]],'..'!$B$2:$D$569000,3,),"")</f>
        <v/>
      </c>
      <c r="G3548" s="24" t="str">
        <f>IF(H3548=AF3548,"", "Error MC")</f>
        <v>Error MC</v>
      </c>
      <c r="H3548" s="62"/>
      <c r="I3548" s="54">
        <f>+Tabla1[[#This Row],[MC]]*Tabla1[[#This Row],[Pedido]]*Tabla1[[#This Row],[PVC ]]</f>
        <v>0</v>
      </c>
      <c r="J3548" s="26">
        <v>0.105</v>
      </c>
      <c r="K3548" s="63"/>
      <c r="L3548" s="28" t="s">
        <v>17</v>
      </c>
      <c r="M3548" s="53">
        <v>749194.15500000003</v>
      </c>
      <c r="N3548" s="64" t="str">
        <f>+IF(Tabla1[[#This Row],[F PMPI]]="SÍ","No","Sí")</f>
        <v>Sí</v>
      </c>
      <c r="O3548" s="65">
        <f>+Tabla1[[#This Row],[PVL]]*1.055</f>
        <v>790399.83352500002</v>
      </c>
      <c r="P3548" s="65">
        <f>+Tabla1[[#This Row],[PVL]]*1.43</f>
        <v>1071347.6416499999</v>
      </c>
      <c r="Q3548" s="66" t="str">
        <f>+HYPERLINK(Tabla1[[#This Row],[PAG]])</f>
        <v>https://todomusica.com.ar/mixers-de-instalacion/2153-s-zone.html</v>
      </c>
      <c r="R3548" s="67"/>
      <c r="S3548" s="68"/>
      <c r="T3548" s="69"/>
      <c r="U3548" s="69"/>
      <c r="V3548" s="69"/>
      <c r="W3548" s="69"/>
      <c r="X3548" s="69"/>
      <c r="Y3548" s="35"/>
      <c r="Z3548" s="35" t="s">
        <v>27150</v>
      </c>
      <c r="AA3548" s="36">
        <v>1</v>
      </c>
      <c r="AB3548" s="35" t="s">
        <v>27</v>
      </c>
      <c r="AC3548" s="35" t="str">
        <f>+IF(Tabla1[[#This Row],[STK]]="no","Sin STK", "STK disponible")</f>
        <v>Sin STK</v>
      </c>
      <c r="AD3548" s="35">
        <f>+I3548*J3548</f>
        <v>0</v>
      </c>
      <c r="AE3548" s="35">
        <f>+I3548*K3548</f>
        <v>0</v>
      </c>
      <c r="AF3548" s="36">
        <f>IF(Tabla1[[#This Row],[ref pack]]=1,Tabla1[[#This Row],[Pedido]],LCM(Tabla1[[#This Row],[MC VIEJO]],Tabla1[[#This Row],[Pedido]]))</f>
        <v>1</v>
      </c>
      <c r="AG3548" s="36">
        <f>+VLOOKUP(Tabla1[[#This Row],[Artículo]],'.'!$B$2:$D$11481,3,)</f>
        <v>1</v>
      </c>
      <c r="AH3548" s="37" t="str">
        <f>+IFERROR(SEARCH("pack",Tabla1[[#This Row],[PACK]]),"")</f>
        <v/>
      </c>
    </row>
    <row r="3549" spans="1:34" ht="24" customHeight="1" x14ac:dyDescent="0.2">
      <c r="A3549" s="50" t="s">
        <v>6443</v>
      </c>
      <c r="B3549" s="60" t="s">
        <v>6774</v>
      </c>
      <c r="C3549" s="61" t="s">
        <v>6775</v>
      </c>
      <c r="D3549" s="52" t="s">
        <v>9841</v>
      </c>
      <c r="E3549" s="53">
        <v>14270.2</v>
      </c>
      <c r="F3549" s="23" t="str">
        <f>+IFERROR(VLOOKUP(Tabla1[[#This Row],[Artículo]],'..'!$B$2:$D$569000,3,),"")</f>
        <v/>
      </c>
      <c r="G3549" s="24" t="str">
        <f>IF(H3549=AF3549,"", "Error MC")</f>
        <v>Error MC</v>
      </c>
      <c r="H3549" s="62"/>
      <c r="I3549" s="54">
        <f>+Tabla1[[#This Row],[MC]]*Tabla1[[#This Row],[Pedido]]*Tabla1[[#This Row],[PVC ]]</f>
        <v>0</v>
      </c>
      <c r="J3549" s="26">
        <v>0.21</v>
      </c>
      <c r="K3549" s="63"/>
      <c r="L3549" s="28" t="s">
        <v>17</v>
      </c>
      <c r="M3549" s="53">
        <v>25037.065999999999</v>
      </c>
      <c r="N3549" s="64" t="str">
        <f>+IF(Tabla1[[#This Row],[F PMPI]]="SÍ","No","Sí")</f>
        <v>Sí</v>
      </c>
      <c r="O3549" s="65">
        <f>+Tabla1[[#This Row],[PVL]]*1.055</f>
        <v>26414.104629999998</v>
      </c>
      <c r="P3549" s="65">
        <f>+Tabla1[[#This Row],[PVL]]*1.43</f>
        <v>35803.004379999998</v>
      </c>
      <c r="Q3549" s="66" t="str">
        <f>+HYPERLINK(Tabla1[[#This Row],[PAG]])</f>
        <v>https://todomusica.com.ar/cables-plug/3213-til10.html</v>
      </c>
      <c r="R3549" s="67"/>
      <c r="S3549" s="68"/>
      <c r="T3549" s="69"/>
      <c r="U3549" s="69"/>
      <c r="V3549" s="69"/>
      <c r="W3549" s="69"/>
      <c r="X3549" s="69"/>
      <c r="Y3549" s="35"/>
      <c r="Z3549" s="35" t="s">
        <v>27151</v>
      </c>
      <c r="AA3549" s="36">
        <v>1</v>
      </c>
      <c r="AB3549" s="35" t="s">
        <v>27</v>
      </c>
      <c r="AC3549" s="35" t="str">
        <f>+IF(Tabla1[[#This Row],[STK]]="no","Sin STK", "STK disponible")</f>
        <v>STK disponible</v>
      </c>
      <c r="AD3549" s="35">
        <f>+I3549*J3549</f>
        <v>0</v>
      </c>
      <c r="AE3549" s="35">
        <f>+I3549*K3549</f>
        <v>0</v>
      </c>
      <c r="AF3549" s="36">
        <f>IF(Tabla1[[#This Row],[ref pack]]=1,Tabla1[[#This Row],[Pedido]],LCM(Tabla1[[#This Row],[MC VIEJO]],Tabla1[[#This Row],[Pedido]]))</f>
        <v>1</v>
      </c>
      <c r="AG3549" s="36">
        <f>+VLOOKUP(Tabla1[[#This Row],[Artículo]],'.'!$B$2:$D$11481,3,)</f>
        <v>1</v>
      </c>
      <c r="AH3549" s="37" t="str">
        <f>+IFERROR(SEARCH("pack",Tabla1[[#This Row],[PACK]]),"")</f>
        <v/>
      </c>
    </row>
    <row r="3550" spans="1:34" ht="24" customHeight="1" x14ac:dyDescent="0.2">
      <c r="A3550" s="50" t="s">
        <v>6443</v>
      </c>
      <c r="B3550" s="60" t="s">
        <v>6776</v>
      </c>
      <c r="C3550" s="61" t="s">
        <v>6777</v>
      </c>
      <c r="D3550" s="52" t="s">
        <v>27</v>
      </c>
      <c r="E3550" s="53">
        <v>17129.05</v>
      </c>
      <c r="F3550" s="23" t="str">
        <f>+IFERROR(VLOOKUP(Tabla1[[#This Row],[Artículo]],'..'!$B$2:$D$569000,3,),"")</f>
        <v/>
      </c>
      <c r="G3550" s="24" t="str">
        <f>IF(H3550=AF3550,"", "Error MC")</f>
        <v>Error MC</v>
      </c>
      <c r="H3550" s="62"/>
      <c r="I3550" s="54">
        <f>+Tabla1[[#This Row],[MC]]*Tabla1[[#This Row],[Pedido]]*Tabla1[[#This Row],[PVC ]]</f>
        <v>0</v>
      </c>
      <c r="J3550" s="26">
        <v>0.21</v>
      </c>
      <c r="K3550" s="63"/>
      <c r="L3550" s="28" t="s">
        <v>17</v>
      </c>
      <c r="M3550" s="53">
        <v>30052.915000000001</v>
      </c>
      <c r="N3550" s="64" t="str">
        <f>+IF(Tabla1[[#This Row],[F PMPI]]="SÍ","No","Sí")</f>
        <v>Sí</v>
      </c>
      <c r="O3550" s="65">
        <f>+Tabla1[[#This Row],[PVL]]*1.055</f>
        <v>31705.825324999998</v>
      </c>
      <c r="P3550" s="65">
        <f>+Tabla1[[#This Row],[PVL]]*1.43</f>
        <v>42975.668449999997</v>
      </c>
      <c r="Q3550" s="66" t="str">
        <f>+HYPERLINK(Tabla1[[#This Row],[PAG]])</f>
        <v>https://todomusica.com.ar/cables-plug/3045-til20.html</v>
      </c>
      <c r="R3550" s="67"/>
      <c r="S3550" s="68"/>
      <c r="T3550" s="69"/>
      <c r="U3550" s="69"/>
      <c r="V3550" s="69"/>
      <c r="W3550" s="69"/>
      <c r="X3550" s="69"/>
      <c r="Y3550" s="35"/>
      <c r="Z3550" s="35" t="s">
        <v>27152</v>
      </c>
      <c r="AA3550" s="36">
        <v>1</v>
      </c>
      <c r="AB3550" s="35" t="s">
        <v>27</v>
      </c>
      <c r="AC3550" s="35" t="str">
        <f>+IF(Tabla1[[#This Row],[STK]]="no","Sin STK", "STK disponible")</f>
        <v>Sin STK</v>
      </c>
      <c r="AD3550" s="35">
        <f>+I3550*J3550</f>
        <v>0</v>
      </c>
      <c r="AE3550" s="35">
        <f>+I3550*K3550</f>
        <v>0</v>
      </c>
      <c r="AF3550" s="36">
        <f>IF(Tabla1[[#This Row],[ref pack]]=1,Tabla1[[#This Row],[Pedido]],LCM(Tabla1[[#This Row],[MC VIEJO]],Tabla1[[#This Row],[Pedido]]))</f>
        <v>1</v>
      </c>
      <c r="AG3550" s="36">
        <f>+VLOOKUP(Tabla1[[#This Row],[Artículo]],'.'!$B$2:$D$11481,3,)</f>
        <v>1</v>
      </c>
      <c r="AH3550" s="37" t="str">
        <f>+IFERROR(SEARCH("pack",Tabla1[[#This Row],[PACK]]),"")</f>
        <v/>
      </c>
    </row>
    <row r="3551" spans="1:34" ht="24" customHeight="1" x14ac:dyDescent="0.2">
      <c r="A3551" s="50" t="s">
        <v>6443</v>
      </c>
      <c r="B3551" s="60" t="s">
        <v>6778</v>
      </c>
      <c r="C3551" s="61" t="s">
        <v>6779</v>
      </c>
      <c r="D3551" s="52" t="s">
        <v>27</v>
      </c>
      <c r="E3551" s="53">
        <v>14270.2</v>
      </c>
      <c r="F3551" s="23" t="str">
        <f>+IFERROR(VLOOKUP(Tabla1[[#This Row],[Artículo]],'..'!$B$2:$D$569000,3,),"")</f>
        <v/>
      </c>
      <c r="G3551" s="24" t="str">
        <f>IF(H3551=AF3551,"", "Error MC")</f>
        <v>Error MC</v>
      </c>
      <c r="H3551" s="62"/>
      <c r="I3551" s="54">
        <f>+Tabla1[[#This Row],[MC]]*Tabla1[[#This Row],[Pedido]]*Tabla1[[#This Row],[PVC ]]</f>
        <v>0</v>
      </c>
      <c r="J3551" s="26">
        <v>0.21</v>
      </c>
      <c r="K3551" s="63"/>
      <c r="L3551" s="28" t="s">
        <v>17</v>
      </c>
      <c r="M3551" s="53">
        <v>25037.065999999999</v>
      </c>
      <c r="N3551" s="64" t="str">
        <f>+IF(Tabla1[[#This Row],[F PMPI]]="SÍ","No","Sí")</f>
        <v>Sí</v>
      </c>
      <c r="O3551" s="65">
        <f>+Tabla1[[#This Row],[PVL]]*1.055</f>
        <v>26414.104629999998</v>
      </c>
      <c r="P3551" s="65">
        <f>+Tabla1[[#This Row],[PVL]]*1.43</f>
        <v>35803.004379999998</v>
      </c>
      <c r="Q3551" s="66" t="str">
        <f>+HYPERLINK(Tabla1[[#This Row],[PAG]])</f>
        <v>https://todomusica.com.ar/cables-plug/7659-ti10-10-instrument-cable-30m.html</v>
      </c>
      <c r="R3551" s="67"/>
      <c r="S3551" s="68"/>
      <c r="T3551" s="69"/>
      <c r="U3551" s="69"/>
      <c r="V3551" s="69"/>
      <c r="W3551" s="69"/>
      <c r="X3551" s="69"/>
      <c r="Y3551" s="35"/>
      <c r="Z3551" s="35" t="s">
        <v>27153</v>
      </c>
      <c r="AA3551" s="36">
        <v>1</v>
      </c>
      <c r="AB3551" s="35" t="s">
        <v>27</v>
      </c>
      <c r="AC3551" s="35" t="str">
        <f>+IF(Tabla1[[#This Row],[STK]]="no","Sin STK", "STK disponible")</f>
        <v>Sin STK</v>
      </c>
      <c r="AD3551" s="35">
        <f>+I3551*J3551</f>
        <v>0</v>
      </c>
      <c r="AE3551" s="35">
        <f>+I3551*K3551</f>
        <v>0</v>
      </c>
      <c r="AF3551" s="36">
        <f>IF(Tabla1[[#This Row],[ref pack]]=1,Tabla1[[#This Row],[Pedido]],LCM(Tabla1[[#This Row],[MC VIEJO]],Tabla1[[#This Row],[Pedido]]))</f>
        <v>1</v>
      </c>
      <c r="AG3551" s="36">
        <f>+VLOOKUP(Tabla1[[#This Row],[Artículo]],'.'!$B$2:$D$11481,3,)</f>
        <v>1</v>
      </c>
      <c r="AH3551" s="37" t="str">
        <f>+IFERROR(SEARCH("pack",Tabla1[[#This Row],[PACK]]),"")</f>
        <v/>
      </c>
    </row>
    <row r="3552" spans="1:34" ht="24" customHeight="1" x14ac:dyDescent="0.2">
      <c r="A3552" s="50" t="s">
        <v>6443</v>
      </c>
      <c r="B3552" s="60" t="s">
        <v>6780</v>
      </c>
      <c r="C3552" s="61" t="s">
        <v>6781</v>
      </c>
      <c r="D3552" s="52" t="s">
        <v>27</v>
      </c>
      <c r="E3552" s="53">
        <v>17129.05</v>
      </c>
      <c r="F3552" s="23" t="str">
        <f>+IFERROR(VLOOKUP(Tabla1[[#This Row],[Artículo]],'..'!$B$2:$D$569000,3,),"")</f>
        <v/>
      </c>
      <c r="G3552" s="24" t="str">
        <f>IF(H3552=AF3552,"", "Error MC")</f>
        <v>Error MC</v>
      </c>
      <c r="H3552" s="62"/>
      <c r="I3552" s="54">
        <f>+Tabla1[[#This Row],[MC]]*Tabla1[[#This Row],[Pedido]]*Tabla1[[#This Row],[PVC ]]</f>
        <v>0</v>
      </c>
      <c r="J3552" s="26">
        <v>0.21</v>
      </c>
      <c r="K3552" s="63"/>
      <c r="L3552" s="28" t="s">
        <v>17</v>
      </c>
      <c r="M3552" s="53">
        <v>30052.915000000001</v>
      </c>
      <c r="N3552" s="64" t="str">
        <f>+IF(Tabla1[[#This Row],[F PMPI]]="SÍ","No","Sí")</f>
        <v>Sí</v>
      </c>
      <c r="O3552" s="65">
        <f>+Tabla1[[#This Row],[PVL]]*1.055</f>
        <v>31705.825324999998</v>
      </c>
      <c r="P3552" s="65">
        <f>+Tabla1[[#This Row],[PVL]]*1.43</f>
        <v>42975.668449999997</v>
      </c>
      <c r="Q3552" s="66" t="str">
        <f>+HYPERLINK(Tabla1[[#This Row],[PAG]])</f>
        <v>https://todomusica.com.ar/cables-plug/8084-ti15-instrument-cable.html</v>
      </c>
      <c r="R3552" s="67"/>
      <c r="S3552" s="68"/>
      <c r="T3552" s="69"/>
      <c r="U3552" s="69"/>
      <c r="V3552" s="69"/>
      <c r="W3552" s="69"/>
      <c r="X3552" s="69"/>
      <c r="Y3552" s="35"/>
      <c r="Z3552" s="35" t="s">
        <v>27154</v>
      </c>
      <c r="AA3552" s="36">
        <v>1</v>
      </c>
      <c r="AB3552" s="35" t="s">
        <v>27</v>
      </c>
      <c r="AC3552" s="35" t="str">
        <f>+IF(Tabla1[[#This Row],[STK]]="no","Sin STK", "STK disponible")</f>
        <v>Sin STK</v>
      </c>
      <c r="AD3552" s="35">
        <f>+I3552*J3552</f>
        <v>0</v>
      </c>
      <c r="AE3552" s="35">
        <f>+I3552*K3552</f>
        <v>0</v>
      </c>
      <c r="AF3552" s="36">
        <f>IF(Tabla1[[#This Row],[ref pack]]=1,Tabla1[[#This Row],[Pedido]],LCM(Tabla1[[#This Row],[MC VIEJO]],Tabla1[[#This Row],[Pedido]]))</f>
        <v>1</v>
      </c>
      <c r="AG3552" s="36">
        <f>+VLOOKUP(Tabla1[[#This Row],[Artículo]],'.'!$B$2:$D$11481,3,)</f>
        <v>1</v>
      </c>
      <c r="AH3552" s="37" t="str">
        <f>+IFERROR(SEARCH("pack",Tabla1[[#This Row],[PACK]]),"")</f>
        <v/>
      </c>
    </row>
    <row r="3553" spans="1:34" ht="24" customHeight="1" x14ac:dyDescent="0.2">
      <c r="A3553" s="50" t="s">
        <v>6443</v>
      </c>
      <c r="B3553" s="60" t="s">
        <v>6782</v>
      </c>
      <c r="C3553" s="61" t="s">
        <v>6783</v>
      </c>
      <c r="D3553" s="52" t="s">
        <v>27</v>
      </c>
      <c r="E3553" s="53">
        <v>17129.05</v>
      </c>
      <c r="F3553" s="23" t="str">
        <f>+IFERROR(VLOOKUP(Tabla1[[#This Row],[Artículo]],'..'!$B$2:$D$569000,3,),"")</f>
        <v/>
      </c>
      <c r="G3553" s="24" t="str">
        <f>IF(H3553=AF3553,"", "Error MC")</f>
        <v>Error MC</v>
      </c>
      <c r="H3553" s="62"/>
      <c r="I3553" s="54">
        <f>+Tabla1[[#This Row],[MC]]*Tabla1[[#This Row],[Pedido]]*Tabla1[[#This Row],[PVC ]]</f>
        <v>0</v>
      </c>
      <c r="J3553" s="26">
        <v>0.21</v>
      </c>
      <c r="K3553" s="63"/>
      <c r="L3553" s="28" t="s">
        <v>17</v>
      </c>
      <c r="M3553" s="53">
        <v>30052.915000000001</v>
      </c>
      <c r="N3553" s="64" t="str">
        <f>+IF(Tabla1[[#This Row],[F PMPI]]="SÍ","No","Sí")</f>
        <v>Sí</v>
      </c>
      <c r="O3553" s="65">
        <f>+Tabla1[[#This Row],[PVL]]*1.055</f>
        <v>31705.825324999998</v>
      </c>
      <c r="P3553" s="65">
        <f>+Tabla1[[#This Row],[PVL]]*1.43</f>
        <v>42975.668449999997</v>
      </c>
      <c r="Q3553" s="66" t="str">
        <f>+HYPERLINK(Tabla1[[#This Row],[PAG]])</f>
        <v>https://todomusica.com.ar/productos-sin-categorias-de-netsuite/7660-ti20-instrument-cable-60m.html</v>
      </c>
      <c r="R3553" s="67"/>
      <c r="S3553" s="68"/>
      <c r="T3553" s="69"/>
      <c r="U3553" s="69"/>
      <c r="V3553" s="69"/>
      <c r="W3553" s="69"/>
      <c r="X3553" s="69"/>
      <c r="Y3553" s="35"/>
      <c r="Z3553" s="35" t="s">
        <v>27155</v>
      </c>
      <c r="AA3553" s="36">
        <v>1</v>
      </c>
      <c r="AB3553" s="35" t="s">
        <v>27</v>
      </c>
      <c r="AC3553" s="35" t="str">
        <f>+IF(Tabla1[[#This Row],[STK]]="no","Sin STK", "STK disponible")</f>
        <v>Sin STK</v>
      </c>
      <c r="AD3553" s="35">
        <f>+I3553*J3553</f>
        <v>0</v>
      </c>
      <c r="AE3553" s="35">
        <f>+I3553*K3553</f>
        <v>0</v>
      </c>
      <c r="AF3553" s="36">
        <f>IF(Tabla1[[#This Row],[ref pack]]=1,Tabla1[[#This Row],[Pedido]],LCM(Tabla1[[#This Row],[MC VIEJO]],Tabla1[[#This Row],[Pedido]]))</f>
        <v>1</v>
      </c>
      <c r="AG3553" s="36">
        <f>+VLOOKUP(Tabla1[[#This Row],[Artículo]],'.'!$B$2:$D$11481,3,)</f>
        <v>1</v>
      </c>
      <c r="AH3553" s="37" t="str">
        <f>+IFERROR(SEARCH("pack",Tabla1[[#This Row],[PACK]]),"")</f>
        <v/>
      </c>
    </row>
    <row r="3554" spans="1:34" ht="24" customHeight="1" x14ac:dyDescent="0.2">
      <c r="A3554" s="50" t="s">
        <v>6443</v>
      </c>
      <c r="B3554" s="60" t="s">
        <v>6784</v>
      </c>
      <c r="C3554" s="61" t="s">
        <v>6785</v>
      </c>
      <c r="D3554" s="52" t="s">
        <v>27</v>
      </c>
      <c r="E3554" s="53">
        <v>19964.43</v>
      </c>
      <c r="F3554" s="23" t="str">
        <f>+IFERROR(VLOOKUP(Tabla1[[#This Row],[Artículo]],'..'!$B$2:$D$569000,3,),"")</f>
        <v/>
      </c>
      <c r="G3554" s="24" t="str">
        <f>IF(H3554=AF3554,"", "Error MC")</f>
        <v>Error MC</v>
      </c>
      <c r="H3554" s="62"/>
      <c r="I3554" s="54">
        <f>+Tabla1[[#This Row],[MC]]*Tabla1[[#This Row],[Pedido]]*Tabla1[[#This Row],[PVC ]]</f>
        <v>0</v>
      </c>
      <c r="J3554" s="26">
        <v>0.21</v>
      </c>
      <c r="K3554" s="63"/>
      <c r="L3554" s="28" t="s">
        <v>17</v>
      </c>
      <c r="M3554" s="53">
        <v>35027.588000000003</v>
      </c>
      <c r="N3554" s="64" t="str">
        <f>+IF(Tabla1[[#This Row],[F PMPI]]="SÍ","No","Sí")</f>
        <v>Sí</v>
      </c>
      <c r="O3554" s="65">
        <f>+Tabla1[[#This Row],[PVL]]*1.055</f>
        <v>36954.105340000002</v>
      </c>
      <c r="P3554" s="65">
        <f>+Tabla1[[#This Row],[PVL]]*1.43</f>
        <v>50089.450840000005</v>
      </c>
      <c r="Q3554" s="66" t="str">
        <f>+HYPERLINK(Tabla1[[#This Row],[PAG]])</f>
        <v>https://todomusica.com.ar/cables-xlr/2700-tm20.html</v>
      </c>
      <c r="R3554" s="67"/>
      <c r="S3554" s="68"/>
      <c r="T3554" s="69"/>
      <c r="U3554" s="69"/>
      <c r="V3554" s="69"/>
      <c r="W3554" s="69"/>
      <c r="X3554" s="69"/>
      <c r="Y3554" s="35"/>
      <c r="Z3554" s="35" t="s">
        <v>27156</v>
      </c>
      <c r="AA3554" s="36">
        <v>1</v>
      </c>
      <c r="AB3554" s="35" t="s">
        <v>27</v>
      </c>
      <c r="AC3554" s="35" t="str">
        <f>+IF(Tabla1[[#This Row],[STK]]="no","Sin STK", "STK disponible")</f>
        <v>Sin STK</v>
      </c>
      <c r="AD3554" s="35">
        <f>+I3554*J3554</f>
        <v>0</v>
      </c>
      <c r="AE3554" s="35">
        <f>+I3554*K3554</f>
        <v>0</v>
      </c>
      <c r="AF3554" s="36">
        <f>IF(Tabla1[[#This Row],[ref pack]]=1,Tabla1[[#This Row],[Pedido]],LCM(Tabla1[[#This Row],[MC VIEJO]],Tabla1[[#This Row],[Pedido]]))</f>
        <v>1</v>
      </c>
      <c r="AG3554" s="36">
        <f>+VLOOKUP(Tabla1[[#This Row],[Artículo]],'.'!$B$2:$D$11481,3,)</f>
        <v>1</v>
      </c>
      <c r="AH3554" s="37" t="str">
        <f>+IFERROR(SEARCH("pack",Tabla1[[#This Row],[PACK]]),"")</f>
        <v/>
      </c>
    </row>
    <row r="3555" spans="1:34" ht="24" customHeight="1" x14ac:dyDescent="0.2">
      <c r="A3555" s="50" t="s">
        <v>6443</v>
      </c>
      <c r="B3555" s="60" t="s">
        <v>6786</v>
      </c>
      <c r="C3555" s="61" t="s">
        <v>6787</v>
      </c>
      <c r="D3555" s="52" t="s">
        <v>27</v>
      </c>
      <c r="E3555" s="53">
        <v>22846.43</v>
      </c>
      <c r="F3555" s="23" t="str">
        <f>+IFERROR(VLOOKUP(Tabla1[[#This Row],[Artículo]],'..'!$B$2:$D$569000,3,),"")</f>
        <v/>
      </c>
      <c r="G3555" s="24" t="str">
        <f>IF(H3555=AF3555,"", "Error MC")</f>
        <v>Error MC</v>
      </c>
      <c r="H3555" s="62"/>
      <c r="I3555" s="54">
        <f>+Tabla1[[#This Row],[MC]]*Tabla1[[#This Row],[Pedido]]*Tabla1[[#This Row],[PVC ]]</f>
        <v>0</v>
      </c>
      <c r="J3555" s="26">
        <v>0.21</v>
      </c>
      <c r="K3555" s="63"/>
      <c r="L3555" s="28" t="s">
        <v>17</v>
      </c>
      <c r="M3555" s="53">
        <v>40084.057000000001</v>
      </c>
      <c r="N3555" s="64" t="str">
        <f>+IF(Tabla1[[#This Row],[F PMPI]]="SÍ","No","Sí")</f>
        <v>No</v>
      </c>
      <c r="O3555" s="65">
        <f>+Tabla1[[#This Row],[PVL]]*1.055</f>
        <v>42288.680134999995</v>
      </c>
      <c r="P3555" s="65">
        <f>+Tabla1[[#This Row],[PVL]]*1.43</f>
        <v>57320.201509999999</v>
      </c>
      <c r="Q3555" s="66" t="str">
        <f>+HYPERLINK(Tabla1[[#This Row],[PAG]])</f>
        <v>https://todomusica.com.ar/productos-sin-categorias-de-netsuite/2971-tm25.html</v>
      </c>
      <c r="R3555" s="67"/>
      <c r="S3555" s="68"/>
      <c r="T3555" s="69"/>
      <c r="U3555" s="69"/>
      <c r="V3555" s="69"/>
      <c r="W3555" s="69"/>
      <c r="X3555" s="69"/>
      <c r="Y3555" s="35"/>
      <c r="Z3555" s="35" t="s">
        <v>27157</v>
      </c>
      <c r="AA3555" s="36">
        <v>1</v>
      </c>
      <c r="AB3555" s="35" t="s">
        <v>9849</v>
      </c>
      <c r="AC3555" s="35" t="str">
        <f>+IF(Tabla1[[#This Row],[STK]]="no","Sin STK", "STK disponible")</f>
        <v>Sin STK</v>
      </c>
      <c r="AD3555" s="35">
        <f>+I3555*J3555</f>
        <v>0</v>
      </c>
      <c r="AE3555" s="35">
        <f>+I3555*K3555</f>
        <v>0</v>
      </c>
      <c r="AF3555" s="36">
        <f>IF(Tabla1[[#This Row],[ref pack]]=1,Tabla1[[#This Row],[Pedido]],LCM(Tabla1[[#This Row],[MC VIEJO]],Tabla1[[#This Row],[Pedido]]))</f>
        <v>1</v>
      </c>
      <c r="AG3555" s="36">
        <f>+VLOOKUP(Tabla1[[#This Row],[Artículo]],'.'!$B$2:$D$11481,3,)</f>
        <v>1</v>
      </c>
      <c r="AH3555" s="37" t="str">
        <f>+IFERROR(SEARCH("pack",Tabla1[[#This Row],[PACK]]),"")</f>
        <v/>
      </c>
    </row>
    <row r="3556" spans="1:34" ht="24" customHeight="1" x14ac:dyDescent="0.2">
      <c r="A3556" s="50" t="s">
        <v>6443</v>
      </c>
      <c r="B3556" s="60" t="s">
        <v>6788</v>
      </c>
      <c r="C3556" s="61" t="s">
        <v>6789</v>
      </c>
      <c r="D3556" s="52" t="s">
        <v>27</v>
      </c>
      <c r="E3556" s="53">
        <v>25751.58</v>
      </c>
      <c r="F3556" s="23" t="str">
        <f>+IFERROR(VLOOKUP(Tabla1[[#This Row],[Artículo]],'..'!$B$2:$D$569000,3,),"")</f>
        <v/>
      </c>
      <c r="G3556" s="24" t="str">
        <f>IF(H3556=AF3556,"", "Error MC")</f>
        <v>Error MC</v>
      </c>
      <c r="H3556" s="62"/>
      <c r="I3556" s="54">
        <f>+Tabla1[[#This Row],[MC]]*Tabla1[[#This Row],[Pedido]]*Tabla1[[#This Row],[PVC ]]</f>
        <v>0</v>
      </c>
      <c r="J3556" s="26">
        <v>0.21</v>
      </c>
      <c r="K3556" s="63"/>
      <c r="L3556" s="28" t="s">
        <v>17</v>
      </c>
      <c r="M3556" s="53">
        <v>45181.146000000001</v>
      </c>
      <c r="N3556" s="64" t="str">
        <f>+IF(Tabla1[[#This Row],[F PMPI]]="SÍ","No","Sí")</f>
        <v>Sí</v>
      </c>
      <c r="O3556" s="65">
        <f>+Tabla1[[#This Row],[PVL]]*1.055</f>
        <v>47666.10903</v>
      </c>
      <c r="P3556" s="65">
        <f>+Tabla1[[#This Row],[PVL]]*1.43</f>
        <v>64609.038779999995</v>
      </c>
      <c r="Q3556" s="66" t="str">
        <f>+HYPERLINK(Tabla1[[#This Row],[PAG]])</f>
        <v>https://todomusica.com.ar/cables-xlr/3123-tm30.html</v>
      </c>
      <c r="R3556" s="67"/>
      <c r="S3556" s="68"/>
      <c r="T3556" s="69"/>
      <c r="U3556" s="69"/>
      <c r="V3556" s="69"/>
      <c r="W3556" s="69"/>
      <c r="X3556" s="69"/>
      <c r="Y3556" s="35"/>
      <c r="Z3556" s="35" t="s">
        <v>27158</v>
      </c>
      <c r="AA3556" s="36">
        <v>1</v>
      </c>
      <c r="AB3556" s="35" t="s">
        <v>27</v>
      </c>
      <c r="AC3556" s="35" t="str">
        <f>+IF(Tabla1[[#This Row],[STK]]="no","Sin STK", "STK disponible")</f>
        <v>Sin STK</v>
      </c>
      <c r="AD3556" s="35">
        <f>+I3556*J3556</f>
        <v>0</v>
      </c>
      <c r="AE3556" s="35">
        <f>+I3556*K3556</f>
        <v>0</v>
      </c>
      <c r="AF3556" s="36">
        <f>IF(Tabla1[[#This Row],[ref pack]]=1,Tabla1[[#This Row],[Pedido]],LCM(Tabla1[[#This Row],[MC VIEJO]],Tabla1[[#This Row],[Pedido]]))</f>
        <v>1</v>
      </c>
      <c r="AG3556" s="36">
        <f>+VLOOKUP(Tabla1[[#This Row],[Artículo]],'.'!$B$2:$D$11481,3,)</f>
        <v>1</v>
      </c>
      <c r="AH3556" s="37" t="str">
        <f>+IFERROR(SEARCH("pack",Tabla1[[#This Row],[PACK]]),"")</f>
        <v/>
      </c>
    </row>
    <row r="3557" spans="1:34" ht="24" customHeight="1" x14ac:dyDescent="0.2">
      <c r="A3557" s="50" t="s">
        <v>6443</v>
      </c>
      <c r="B3557" s="60" t="s">
        <v>6790</v>
      </c>
      <c r="C3557" s="61" t="s">
        <v>6791</v>
      </c>
      <c r="D3557" s="52" t="s">
        <v>27</v>
      </c>
      <c r="E3557" s="53">
        <v>85691.57</v>
      </c>
      <c r="F3557" s="23" t="str">
        <f>+IFERROR(VLOOKUP(Tabla1[[#This Row],[Artículo]],'..'!$B$2:$D$569000,3,),"")</f>
        <v/>
      </c>
      <c r="G3557" s="24" t="str">
        <f>IF(H3557=AF3557,"", "Error MC")</f>
        <v>Error MC</v>
      </c>
      <c r="H3557" s="62"/>
      <c r="I3557" s="54">
        <f>+Tabla1[[#This Row],[MC]]*Tabla1[[#This Row],[Pedido]]*Tabla1[[#This Row],[PVC ]]</f>
        <v>0</v>
      </c>
      <c r="J3557" s="26">
        <v>0.21</v>
      </c>
      <c r="K3557" s="63"/>
      <c r="L3557" s="28" t="s">
        <v>17</v>
      </c>
      <c r="M3557" s="53">
        <v>150345.864</v>
      </c>
      <c r="N3557" s="64" t="str">
        <f>+IF(Tabla1[[#This Row],[F PMPI]]="SÍ","No","Sí")</f>
        <v>Sí</v>
      </c>
      <c r="O3557" s="65">
        <f>+Tabla1[[#This Row],[PVL]]*1.055</f>
        <v>158614.88652</v>
      </c>
      <c r="P3557" s="65">
        <f>+Tabla1[[#This Row],[PVL]]*1.43</f>
        <v>214994.58551999999</v>
      </c>
      <c r="Q3557" s="66" t="str">
        <f>+HYPERLINK(Tabla1[[#This Row],[PAG]])</f>
        <v>https://todomusica.com.ar/productos-sin-categorias-de-netsuite/2563-tss30.html</v>
      </c>
      <c r="R3557" s="67"/>
      <c r="S3557" s="68"/>
      <c r="T3557" s="69"/>
      <c r="U3557" s="69"/>
      <c r="V3557" s="69"/>
      <c r="W3557" s="69"/>
      <c r="X3557" s="69"/>
      <c r="Y3557" s="35"/>
      <c r="Z3557" s="35" t="s">
        <v>27159</v>
      </c>
      <c r="AA3557" s="36">
        <v>1</v>
      </c>
      <c r="AB3557" s="35" t="s">
        <v>27</v>
      </c>
      <c r="AC3557" s="35" t="str">
        <f>+IF(Tabla1[[#This Row],[STK]]="no","Sin STK", "STK disponible")</f>
        <v>Sin STK</v>
      </c>
      <c r="AD3557" s="35">
        <f>+I3557*J3557</f>
        <v>0</v>
      </c>
      <c r="AE3557" s="35">
        <f>+I3557*K3557</f>
        <v>0</v>
      </c>
      <c r="AF3557" s="36">
        <f>IF(Tabla1[[#This Row],[ref pack]]=1,Tabla1[[#This Row],[Pedido]],LCM(Tabla1[[#This Row],[MC VIEJO]],Tabla1[[#This Row],[Pedido]]))</f>
        <v>1</v>
      </c>
      <c r="AG3557" s="36">
        <f>+VLOOKUP(Tabla1[[#This Row],[Artículo]],'.'!$B$2:$D$11481,3,)</f>
        <v>1</v>
      </c>
      <c r="AH3557" s="37" t="str">
        <f>+IFERROR(SEARCH("pack",Tabla1[[#This Row],[PACK]]),"")</f>
        <v/>
      </c>
    </row>
    <row r="3558" spans="1:34" ht="24" customHeight="1" x14ac:dyDescent="0.2">
      <c r="A3558" s="50" t="s">
        <v>6443</v>
      </c>
      <c r="B3558" s="60" t="s">
        <v>6792</v>
      </c>
      <c r="C3558" s="61" t="s">
        <v>6793</v>
      </c>
      <c r="D3558" s="52" t="s">
        <v>27</v>
      </c>
      <c r="E3558" s="53">
        <v>39998.65</v>
      </c>
      <c r="F3558" s="23" t="str">
        <f>+IFERROR(VLOOKUP(Tabla1[[#This Row],[Artículo]],'..'!$B$2:$D$569000,3,),"")</f>
        <v/>
      </c>
      <c r="G3558" s="24" t="str">
        <f>IF(H3558=AF3558,"", "Error MC")</f>
        <v>Error MC</v>
      </c>
      <c r="H3558" s="62"/>
      <c r="I3558" s="54">
        <f>+Tabla1[[#This Row],[MC]]*Tabla1[[#This Row],[Pedido]]*Tabla1[[#This Row],[PVC ]]</f>
        <v>0</v>
      </c>
      <c r="J3558" s="26">
        <v>0.21</v>
      </c>
      <c r="K3558" s="63"/>
      <c r="L3558" s="28" t="s">
        <v>17</v>
      </c>
      <c r="M3558" s="53">
        <v>70177.627999999997</v>
      </c>
      <c r="N3558" s="64" t="str">
        <f>+IF(Tabla1[[#This Row],[F PMPI]]="SÍ","No","Sí")</f>
        <v>Sí</v>
      </c>
      <c r="O3558" s="65">
        <f>+Tabla1[[#This Row],[PVL]]*1.055</f>
        <v>74037.397539999991</v>
      </c>
      <c r="P3558" s="65">
        <f>+Tabla1[[#This Row],[PVL]]*1.43</f>
        <v>100354.00803999999</v>
      </c>
      <c r="Q3558" s="66" t="str">
        <f>+HYPERLINK(Tabla1[[#This Row],[PAG]])</f>
        <v>https://todomusica.com.ar/soporte-de-bafles/818-ts20.html</v>
      </c>
      <c r="R3558" s="67"/>
      <c r="S3558" s="68"/>
      <c r="T3558" s="69"/>
      <c r="U3558" s="69"/>
      <c r="V3558" s="69"/>
      <c r="W3558" s="69"/>
      <c r="X3558" s="69"/>
      <c r="Y3558" s="35"/>
      <c r="Z3558" s="35" t="s">
        <v>27160</v>
      </c>
      <c r="AA3558" s="36">
        <v>1</v>
      </c>
      <c r="AB3558" s="35" t="s">
        <v>27</v>
      </c>
      <c r="AC3558" s="35" t="str">
        <f>+IF(Tabla1[[#This Row],[STK]]="no","Sin STK", "STK disponible")</f>
        <v>Sin STK</v>
      </c>
      <c r="AD3558" s="35">
        <f>+I3558*J3558</f>
        <v>0</v>
      </c>
      <c r="AE3558" s="35">
        <f>+I3558*K3558</f>
        <v>0</v>
      </c>
      <c r="AF3558" s="36">
        <f>IF(Tabla1[[#This Row],[ref pack]]=1,Tabla1[[#This Row],[Pedido]],LCM(Tabla1[[#This Row],[MC VIEJO]],Tabla1[[#This Row],[Pedido]]))</f>
        <v>1</v>
      </c>
      <c r="AG3558" s="36">
        <f>+VLOOKUP(Tabla1[[#This Row],[Artículo]],'.'!$B$2:$D$11481,3,)</f>
        <v>1</v>
      </c>
      <c r="AH3558" s="37" t="str">
        <f>+IFERROR(SEARCH("pack",Tabla1[[#This Row],[PACK]]),"")</f>
        <v/>
      </c>
    </row>
    <row r="3559" spans="1:34" ht="24" customHeight="1" x14ac:dyDescent="0.2">
      <c r="A3559" s="50" t="s">
        <v>6443</v>
      </c>
      <c r="B3559" s="60" t="s">
        <v>6794</v>
      </c>
      <c r="C3559" s="61" t="s">
        <v>9963</v>
      </c>
      <c r="D3559" s="52" t="s">
        <v>9841</v>
      </c>
      <c r="E3559" s="53">
        <v>115185</v>
      </c>
      <c r="F3559" s="23" t="str">
        <f>+IFERROR(VLOOKUP(Tabla1[[#This Row],[Artículo]],'..'!$B$2:$D$569000,3,),"")</f>
        <v/>
      </c>
      <c r="G3559" s="24" t="str">
        <f>IF(H3559=AF3559,"", "Error MC")</f>
        <v>Error MC</v>
      </c>
      <c r="H3559" s="62"/>
      <c r="I3559" s="54">
        <f>+Tabla1[[#This Row],[MC]]*Tabla1[[#This Row],[Pedido]]*Tabla1[[#This Row],[PVC ]]</f>
        <v>0</v>
      </c>
      <c r="J3559" s="26">
        <v>0.21</v>
      </c>
      <c r="K3559" s="63"/>
      <c r="L3559" s="28" t="s">
        <v>17</v>
      </c>
      <c r="M3559" s="53">
        <v>202092.08300000001</v>
      </c>
      <c r="N3559" s="64" t="str">
        <f>+IF(Tabla1[[#This Row],[F PMPI]]="SÍ","No","Sí")</f>
        <v>Sí</v>
      </c>
      <c r="O3559" s="65">
        <f>+Tabla1[[#This Row],[PVL]]*1.055</f>
        <v>213207.14756499999</v>
      </c>
      <c r="P3559" s="65">
        <f>+Tabla1[[#This Row],[PVL]]*1.43</f>
        <v>288991.67869000003</v>
      </c>
      <c r="Q3559" s="66" t="str">
        <f>+HYPERLINK(Tabla1[[#This Row],[PAG]])</f>
        <v>https://todomusica.com.ar/microfonos-usb/5457-404.html</v>
      </c>
      <c r="R3559" s="67"/>
      <c r="S3559" s="68"/>
      <c r="T3559" s="69"/>
      <c r="U3559" s="69"/>
      <c r="V3559" s="69"/>
      <c r="W3559" s="69"/>
      <c r="X3559" s="69"/>
      <c r="Y3559" s="35"/>
      <c r="Z3559" s="35" t="s">
        <v>27161</v>
      </c>
      <c r="AA3559" s="36">
        <v>1</v>
      </c>
      <c r="AB3559" s="35" t="s">
        <v>27</v>
      </c>
      <c r="AC3559" s="35" t="str">
        <f>+IF(Tabla1[[#This Row],[STK]]="no","Sin STK", "STK disponible")</f>
        <v>STK disponible</v>
      </c>
      <c r="AD3559" s="35">
        <f>+I3559*J3559</f>
        <v>0</v>
      </c>
      <c r="AE3559" s="35">
        <f>+I3559*K3559</f>
        <v>0</v>
      </c>
      <c r="AF3559" s="36">
        <f>IF(Tabla1[[#This Row],[ref pack]]=1,Tabla1[[#This Row],[Pedido]],LCM(Tabla1[[#This Row],[MC VIEJO]],Tabla1[[#This Row],[Pedido]]))</f>
        <v>1</v>
      </c>
      <c r="AG3559" s="36">
        <f>+VLOOKUP(Tabla1[[#This Row],[Artículo]],'.'!$B$2:$D$11481,3,)</f>
        <v>1</v>
      </c>
      <c r="AH3559" s="37" t="str">
        <f>+IFERROR(SEARCH("pack",Tabla1[[#This Row],[PACK]]),"")</f>
        <v/>
      </c>
    </row>
    <row r="3560" spans="1:34" ht="24" customHeight="1" x14ac:dyDescent="0.2">
      <c r="A3560" s="50" t="s">
        <v>6443</v>
      </c>
      <c r="B3560" s="60" t="s">
        <v>6795</v>
      </c>
      <c r="C3560" s="61" t="s">
        <v>6796</v>
      </c>
      <c r="D3560" s="52" t="s">
        <v>9842</v>
      </c>
      <c r="E3560" s="53">
        <v>68539.27</v>
      </c>
      <c r="F3560" s="23" t="str">
        <f>+IFERROR(VLOOKUP(Tabla1[[#This Row],[Artículo]],'..'!$B$2:$D$569000,3,),"")</f>
        <v/>
      </c>
      <c r="G3560" s="24" t="str">
        <f>IF(H3560=AF3560,"", "Error MC")</f>
        <v>Error MC</v>
      </c>
      <c r="H3560" s="62"/>
      <c r="I3560" s="54">
        <f>+Tabla1[[#This Row],[MC]]*Tabla1[[#This Row],[Pedido]]*Tabla1[[#This Row],[PVC ]]</f>
        <v>0</v>
      </c>
      <c r="J3560" s="26">
        <v>0.21</v>
      </c>
      <c r="K3560" s="63"/>
      <c r="L3560" s="28" t="s">
        <v>17</v>
      </c>
      <c r="M3560" s="53">
        <v>120252.147</v>
      </c>
      <c r="N3560" s="64" t="str">
        <f>+IF(Tabla1[[#This Row],[F PMPI]]="SÍ","No","Sí")</f>
        <v>Sí</v>
      </c>
      <c r="O3560" s="65">
        <f>+Tabla1[[#This Row],[PVL]]*1.055</f>
        <v>126866.01508499999</v>
      </c>
      <c r="P3560" s="65">
        <f>+Tabla1[[#This Row],[PVL]]*1.43</f>
        <v>171960.57020999998</v>
      </c>
      <c r="Q3560" s="66" t="str">
        <f>+HYPERLINK(Tabla1[[#This Row],[PAG]])</f>
        <v/>
      </c>
      <c r="R3560" s="67"/>
      <c r="S3560" s="68"/>
      <c r="T3560" s="69"/>
      <c r="U3560" s="69"/>
      <c r="V3560" s="69"/>
      <c r="W3560" s="69"/>
      <c r="X3560" s="69"/>
      <c r="Y3560" s="35"/>
      <c r="Z3560" s="35" t="s">
        <v>65</v>
      </c>
      <c r="AA3560" s="36">
        <v>1</v>
      </c>
      <c r="AB3560" s="35" t="s">
        <v>27</v>
      </c>
      <c r="AC3560" s="35" t="str">
        <f>+IF(Tabla1[[#This Row],[STK]]="no","Sin STK", "STK disponible")</f>
        <v>STK disponible</v>
      </c>
      <c r="AD3560" s="35">
        <f>+I3560*J3560</f>
        <v>0</v>
      </c>
      <c r="AE3560" s="35">
        <f>+I3560*K3560</f>
        <v>0</v>
      </c>
      <c r="AF3560" s="36">
        <f>IF(Tabla1[[#This Row],[ref pack]]=1,Tabla1[[#This Row],[Pedido]],LCM(Tabla1[[#This Row],[MC VIEJO]],Tabla1[[#This Row],[Pedido]]))</f>
        <v>1</v>
      </c>
      <c r="AG3560" s="36">
        <f>+VLOOKUP(Tabla1[[#This Row],[Artículo]],'.'!$B$2:$D$11481,3,)</f>
        <v>1</v>
      </c>
      <c r="AH3560" s="37" t="str">
        <f>+IFERROR(SEARCH("pack",Tabla1[[#This Row],[PACK]]),"")</f>
        <v/>
      </c>
    </row>
    <row r="3561" spans="1:34" ht="24" customHeight="1" x14ac:dyDescent="0.2">
      <c r="A3561" s="50" t="s">
        <v>6443</v>
      </c>
      <c r="B3561" s="60" t="s">
        <v>6799</v>
      </c>
      <c r="C3561" s="61" t="s">
        <v>6800</v>
      </c>
      <c r="D3561" s="52" t="s">
        <v>27</v>
      </c>
      <c r="E3561" s="53">
        <v>5182.8500000000004</v>
      </c>
      <c r="F3561" s="23" t="str">
        <f>+IFERROR(VLOOKUP(Tabla1[[#This Row],[Artículo]],'..'!$B$2:$D$569000,3,),"")</f>
        <v/>
      </c>
      <c r="G3561" s="24" t="str">
        <f>IF(H3561=AF3561,"", "Error MC")</f>
        <v>Error MC</v>
      </c>
      <c r="H3561" s="62"/>
      <c r="I3561" s="54">
        <f>+Tabla1[[#This Row],[MC]]*Tabla1[[#This Row],[Pedido]]*Tabla1[[#This Row],[PVC ]]</f>
        <v>0</v>
      </c>
      <c r="J3561" s="26">
        <v>0.21</v>
      </c>
      <c r="K3561" s="63"/>
      <c r="L3561" s="28" t="s">
        <v>17</v>
      </c>
      <c r="M3561" s="53">
        <v>9093.3070000000007</v>
      </c>
      <c r="N3561" s="64" t="str">
        <f>+IF(Tabla1[[#This Row],[F PMPI]]="SÍ","No","Sí")</f>
        <v>Sí</v>
      </c>
      <c r="O3561" s="65">
        <f>+Tabla1[[#This Row],[PVL]]*1.055</f>
        <v>9593.4388849999996</v>
      </c>
      <c r="P3561" s="65">
        <f>+Tabla1[[#This Row],[PVL]]*1.43</f>
        <v>13003.42901</v>
      </c>
      <c r="Q3561" s="66" t="str">
        <f>+HYPERLINK(Tabla1[[#This Row],[PAG]])</f>
        <v>https://todomusica.com.ar/varios/303-ws03.html</v>
      </c>
      <c r="R3561" s="67"/>
      <c r="S3561" s="68"/>
      <c r="T3561" s="69"/>
      <c r="U3561" s="69"/>
      <c r="V3561" s="69"/>
      <c r="W3561" s="69"/>
      <c r="X3561" s="69"/>
      <c r="Y3561" s="35"/>
      <c r="Z3561" s="35" t="s">
        <v>27162</v>
      </c>
      <c r="AA3561" s="36">
        <v>1</v>
      </c>
      <c r="AB3561" s="35" t="s">
        <v>27</v>
      </c>
      <c r="AC3561" s="35" t="str">
        <f>+IF(Tabla1[[#This Row],[STK]]="no","Sin STK", "STK disponible")</f>
        <v>Sin STK</v>
      </c>
      <c r="AD3561" s="35">
        <f>+I3561*J3561</f>
        <v>0</v>
      </c>
      <c r="AE3561" s="35">
        <f>+I3561*K3561</f>
        <v>0</v>
      </c>
      <c r="AF3561" s="36">
        <f>IF(Tabla1[[#This Row],[ref pack]]=1,Tabla1[[#This Row],[Pedido]],LCM(Tabla1[[#This Row],[MC VIEJO]],Tabla1[[#This Row],[Pedido]]))</f>
        <v>1</v>
      </c>
      <c r="AG3561" s="36">
        <f>+VLOOKUP(Tabla1[[#This Row],[Artículo]],'.'!$B$2:$D$11481,3,)</f>
        <v>1</v>
      </c>
      <c r="AH3561" s="37" t="str">
        <f>+IFERROR(SEARCH("pack",Tabla1[[#This Row],[PACK]]),"")</f>
        <v/>
      </c>
    </row>
    <row r="3562" spans="1:34" ht="24" customHeight="1" x14ac:dyDescent="0.2">
      <c r="A3562" s="50" t="s">
        <v>6443</v>
      </c>
      <c r="B3562" s="60" t="s">
        <v>6801</v>
      </c>
      <c r="C3562" s="61" t="s">
        <v>6802</v>
      </c>
      <c r="D3562" s="52" t="s">
        <v>9841</v>
      </c>
      <c r="E3562" s="53">
        <v>11434.84</v>
      </c>
      <c r="F3562" s="23" t="str">
        <f>+IFERROR(VLOOKUP(Tabla1[[#This Row],[Artículo]],'..'!$B$2:$D$569000,3,),"")</f>
        <v/>
      </c>
      <c r="G3562" s="24" t="str">
        <f>IF(H3562=AF3562,"", "Error MC")</f>
        <v>Error MC</v>
      </c>
      <c r="H3562" s="62"/>
      <c r="I3562" s="54">
        <f>+Tabla1[[#This Row],[MC]]*Tabla1[[#This Row],[Pedido]]*Tabla1[[#This Row],[PVC ]]</f>
        <v>0</v>
      </c>
      <c r="J3562" s="26">
        <v>0.21</v>
      </c>
      <c r="K3562" s="63"/>
      <c r="L3562" s="28" t="s">
        <v>17</v>
      </c>
      <c r="M3562" s="53">
        <v>20062.429</v>
      </c>
      <c r="N3562" s="64" t="str">
        <f>+IF(Tabla1[[#This Row],[F PMPI]]="SÍ","No","Sí")</f>
        <v>Sí</v>
      </c>
      <c r="O3562" s="65">
        <f>+Tabla1[[#This Row],[PVL]]*1.055</f>
        <v>21165.862594999999</v>
      </c>
      <c r="P3562" s="65">
        <f>+Tabla1[[#This Row],[PVL]]*1.43</f>
        <v>28689.27347</v>
      </c>
      <c r="Q3562" s="66" t="str">
        <f>+HYPERLINK(Tabla1[[#This Row],[PAG]])</f>
        <v>https://todomusica.com.ar/varios/1594-ws1.html</v>
      </c>
      <c r="R3562" s="67"/>
      <c r="S3562" s="68"/>
      <c r="T3562" s="69"/>
      <c r="U3562" s="69"/>
      <c r="V3562" s="69"/>
      <c r="W3562" s="69"/>
      <c r="X3562" s="69"/>
      <c r="Y3562" s="35"/>
      <c r="Z3562" s="35" t="s">
        <v>27163</v>
      </c>
      <c r="AA3562" s="36">
        <v>1</v>
      </c>
      <c r="AB3562" s="35" t="s">
        <v>27</v>
      </c>
      <c r="AC3562" s="35" t="str">
        <f>+IF(Tabla1[[#This Row],[STK]]="no","Sin STK", "STK disponible")</f>
        <v>STK disponible</v>
      </c>
      <c r="AD3562" s="35">
        <f>+I3562*J3562</f>
        <v>0</v>
      </c>
      <c r="AE3562" s="35">
        <f>+I3562*K3562</f>
        <v>0</v>
      </c>
      <c r="AF3562" s="36">
        <f>IF(Tabla1[[#This Row],[ref pack]]=1,Tabla1[[#This Row],[Pedido]],LCM(Tabla1[[#This Row],[MC VIEJO]],Tabla1[[#This Row],[Pedido]]))</f>
        <v>1</v>
      </c>
      <c r="AG3562" s="36">
        <f>+VLOOKUP(Tabla1[[#This Row],[Artículo]],'.'!$B$2:$D$11481,3,)</f>
        <v>1</v>
      </c>
      <c r="AH3562" s="37" t="str">
        <f>+IFERROR(SEARCH("pack",Tabla1[[#This Row],[PACK]]),"")</f>
        <v/>
      </c>
    </row>
    <row r="3563" spans="1:34" ht="24" customHeight="1" x14ac:dyDescent="0.2">
      <c r="A3563" s="50" t="s">
        <v>6443</v>
      </c>
      <c r="B3563" s="60" t="s">
        <v>6803</v>
      </c>
      <c r="C3563" s="61" t="s">
        <v>6804</v>
      </c>
      <c r="D3563" s="52" t="s">
        <v>9841</v>
      </c>
      <c r="E3563" s="53">
        <v>8576.1299999999992</v>
      </c>
      <c r="F3563" s="23" t="str">
        <f>+IFERROR(VLOOKUP(Tabla1[[#This Row],[Artículo]],'..'!$B$2:$D$569000,3,),"")</f>
        <v/>
      </c>
      <c r="G3563" s="24" t="str">
        <f>IF(H3563=AF3563,"", "Error MC")</f>
        <v>Error MC</v>
      </c>
      <c r="H3563" s="62"/>
      <c r="I3563" s="54">
        <f>+Tabla1[[#This Row],[MC]]*Tabla1[[#This Row],[Pedido]]*Tabla1[[#This Row],[PVC ]]</f>
        <v>0</v>
      </c>
      <c r="J3563" s="26">
        <v>0.21</v>
      </c>
      <c r="K3563" s="63"/>
      <c r="L3563" s="28" t="s">
        <v>17</v>
      </c>
      <c r="M3563" s="53">
        <v>15046.822</v>
      </c>
      <c r="N3563" s="64" t="str">
        <f>+IF(Tabla1[[#This Row],[F PMPI]]="SÍ","No","Sí")</f>
        <v>Sí</v>
      </c>
      <c r="O3563" s="65">
        <f>+Tabla1[[#This Row],[PVL]]*1.055</f>
        <v>15874.397209999999</v>
      </c>
      <c r="P3563" s="65">
        <f>+Tabla1[[#This Row],[PVL]]*1.43</f>
        <v>21516.955460000001</v>
      </c>
      <c r="Q3563" s="66" t="str">
        <f>+HYPERLINK(Tabla1[[#This Row],[PAG]])</f>
        <v>https://todomusica.com.ar/varios/2514-ws5e.html</v>
      </c>
      <c r="R3563" s="67"/>
      <c r="S3563" s="68"/>
      <c r="T3563" s="69"/>
      <c r="U3563" s="69"/>
      <c r="V3563" s="69"/>
      <c r="W3563" s="69"/>
      <c r="X3563" s="69"/>
      <c r="Y3563" s="35"/>
      <c r="Z3563" s="35" t="s">
        <v>27164</v>
      </c>
      <c r="AA3563" s="36">
        <v>1</v>
      </c>
      <c r="AB3563" s="35" t="s">
        <v>27</v>
      </c>
      <c r="AC3563" s="35" t="str">
        <f>+IF(Tabla1[[#This Row],[STK]]="no","Sin STK", "STK disponible")</f>
        <v>STK disponible</v>
      </c>
      <c r="AD3563" s="35">
        <f>+I3563*J3563</f>
        <v>0</v>
      </c>
      <c r="AE3563" s="35">
        <f>+I3563*K3563</f>
        <v>0</v>
      </c>
      <c r="AF3563" s="36">
        <f>IF(Tabla1[[#This Row],[ref pack]]=1,Tabla1[[#This Row],[Pedido]],LCM(Tabla1[[#This Row],[MC VIEJO]],Tabla1[[#This Row],[Pedido]]))</f>
        <v>1</v>
      </c>
      <c r="AG3563" s="36">
        <f>+VLOOKUP(Tabla1[[#This Row],[Artículo]],'.'!$B$2:$D$11481,3,)</f>
        <v>1</v>
      </c>
      <c r="AH3563" s="37" t="str">
        <f>+IFERROR(SEARCH("pack",Tabla1[[#This Row],[PACK]]),"")</f>
        <v/>
      </c>
    </row>
    <row r="3564" spans="1:34" ht="24" customHeight="1" x14ac:dyDescent="0.2">
      <c r="A3564" s="50" t="s">
        <v>6443</v>
      </c>
      <c r="B3564" s="60" t="s">
        <v>6805</v>
      </c>
      <c r="C3564" s="61" t="s">
        <v>9964</v>
      </c>
      <c r="D3564" s="52" t="s">
        <v>9841</v>
      </c>
      <c r="E3564" s="53">
        <v>164384.39000000001</v>
      </c>
      <c r="F3564" s="23" t="str">
        <f>+IFERROR(VLOOKUP(Tabla1[[#This Row],[Artículo]],'..'!$B$2:$D$569000,3,),"")</f>
        <v/>
      </c>
      <c r="G3564" s="24" t="str">
        <f>IF(H3564=AF3564,"", "Error MC")</f>
        <v>Error MC</v>
      </c>
      <c r="H3564" s="62"/>
      <c r="I3564" s="54">
        <f>+Tabla1[[#This Row],[MC]]*Tabla1[[#This Row],[Pedido]]*Tabla1[[#This Row],[PVC ]]</f>
        <v>0</v>
      </c>
      <c r="J3564" s="26">
        <v>0.21</v>
      </c>
      <c r="K3564" s="63"/>
      <c r="L3564" s="28" t="s">
        <v>17</v>
      </c>
      <c r="M3564" s="53">
        <v>288412.41800000001</v>
      </c>
      <c r="N3564" s="64" t="str">
        <f>+IF(Tabla1[[#This Row],[F PMPI]]="SÍ","No","Sí")</f>
        <v>Sí</v>
      </c>
      <c r="O3564" s="65">
        <f>+Tabla1[[#This Row],[PVL]]*1.055</f>
        <v>304275.10099000001</v>
      </c>
      <c r="P3564" s="65">
        <f>+Tabla1[[#This Row],[PVL]]*1.43</f>
        <v>412429.75773999997</v>
      </c>
      <c r="Q3564" s="66" t="str">
        <f>+HYPERLINK(Tabla1[[#This Row],[PAG]])</f>
        <v>https://todomusica.com.ar/sistemas-completos/9227-xpd2bde5.html</v>
      </c>
      <c r="R3564" s="67"/>
      <c r="S3564" s="68"/>
      <c r="T3564" s="69"/>
      <c r="U3564" s="69"/>
      <c r="V3564" s="69"/>
      <c r="W3564" s="69"/>
      <c r="X3564" s="69"/>
      <c r="Y3564" s="35"/>
      <c r="Z3564" s="35" t="s">
        <v>27165</v>
      </c>
      <c r="AA3564" s="36">
        <v>1</v>
      </c>
      <c r="AB3564" s="35" t="s">
        <v>27</v>
      </c>
      <c r="AC3564" s="35" t="str">
        <f>+IF(Tabla1[[#This Row],[STK]]="no","Sin STK", "STK disponible")</f>
        <v>STK disponible</v>
      </c>
      <c r="AD3564" s="35">
        <f>+I3564*J3564</f>
        <v>0</v>
      </c>
      <c r="AE3564" s="35">
        <f>+I3564*K3564</f>
        <v>0</v>
      </c>
      <c r="AF3564" s="36">
        <f>IF(Tabla1[[#This Row],[ref pack]]=1,Tabla1[[#This Row],[Pedido]],LCM(Tabla1[[#This Row],[MC VIEJO]],Tabla1[[#This Row],[Pedido]]))</f>
        <v>1</v>
      </c>
      <c r="AG3564" s="36">
        <f>+VLOOKUP(Tabla1[[#This Row],[Artículo]],'.'!$B$2:$D$11481,3,)</f>
        <v>1</v>
      </c>
      <c r="AH3564" s="37" t="str">
        <f>+IFERROR(SEARCH("pack",Tabla1[[#This Row],[PACK]]),"")</f>
        <v/>
      </c>
    </row>
    <row r="3565" spans="1:34" ht="24" customHeight="1" x14ac:dyDescent="0.2">
      <c r="A3565" s="50" t="s">
        <v>6443</v>
      </c>
      <c r="B3565" s="60" t="s">
        <v>6806</v>
      </c>
      <c r="C3565" s="61" t="s">
        <v>6807</v>
      </c>
      <c r="D3565" s="52" t="s">
        <v>27</v>
      </c>
      <c r="E3565" s="53">
        <v>167626.65</v>
      </c>
      <c r="F3565" s="23" t="str">
        <f>+IFERROR(VLOOKUP(Tabla1[[#This Row],[Artículo]],'..'!$B$2:$D$569000,3,),"")</f>
        <v/>
      </c>
      <c r="G3565" s="24" t="str">
        <f>IF(H3565=AF3565,"", "Error MC")</f>
        <v>Error MC</v>
      </c>
      <c r="H3565" s="62"/>
      <c r="I3565" s="54">
        <f>+Tabla1[[#This Row],[MC]]*Tabla1[[#This Row],[Pedido]]*Tabla1[[#This Row],[PVC ]]</f>
        <v>0</v>
      </c>
      <c r="J3565" s="26">
        <v>0.21</v>
      </c>
      <c r="K3565" s="63"/>
      <c r="L3565" s="28" t="s">
        <v>17</v>
      </c>
      <c r="M3565" s="53">
        <v>294100.95400000003</v>
      </c>
      <c r="N3565" s="64" t="str">
        <f>+IF(Tabla1[[#This Row],[F PMPI]]="SÍ","No","Sí")</f>
        <v>Sí</v>
      </c>
      <c r="O3565" s="65">
        <f>+Tabla1[[#This Row],[PVL]]*1.055</f>
        <v>310276.50647000002</v>
      </c>
      <c r="P3565" s="65">
        <f>+Tabla1[[#This Row],[PVL]]*1.43</f>
        <v>420564.36422000005</v>
      </c>
      <c r="Q3565" s="66" t="str">
        <f>+HYPERLINK(Tabla1[[#This Row],[PAG]])</f>
        <v>https://todomusica.com.ar/sistemas-completos/9734-sistema-inalambrico-usb-corbatero-body-corbatero-lm8-.html</v>
      </c>
      <c r="R3565" s="67"/>
      <c r="S3565" s="68"/>
      <c r="T3565" s="69"/>
      <c r="U3565" s="69"/>
      <c r="V3565" s="69"/>
      <c r="W3565" s="69"/>
      <c r="X3565" s="69"/>
      <c r="Y3565" s="35"/>
      <c r="Z3565" s="35" t="s">
        <v>27166</v>
      </c>
      <c r="AA3565" s="36">
        <v>1</v>
      </c>
      <c r="AB3565" s="35" t="s">
        <v>27</v>
      </c>
      <c r="AC3565" s="35" t="str">
        <f>+IF(Tabla1[[#This Row],[STK]]="no","Sin STK", "STK disponible")</f>
        <v>Sin STK</v>
      </c>
      <c r="AD3565" s="35">
        <f>+I3565*J3565</f>
        <v>0</v>
      </c>
      <c r="AE3565" s="35">
        <f>+I3565*K3565</f>
        <v>0</v>
      </c>
      <c r="AF3565" s="36">
        <f>IF(Tabla1[[#This Row],[ref pack]]=1,Tabla1[[#This Row],[Pedido]],LCM(Tabla1[[#This Row],[MC VIEJO]],Tabla1[[#This Row],[Pedido]]))</f>
        <v>1</v>
      </c>
      <c r="AG3565" s="36">
        <f>+VLOOKUP(Tabla1[[#This Row],[Artículo]],'.'!$B$2:$D$11481,3,)</f>
        <v>1</v>
      </c>
      <c r="AH3565" s="37" t="str">
        <f>+IFERROR(SEARCH("pack",Tabla1[[#This Row],[PACK]]),"")</f>
        <v/>
      </c>
    </row>
    <row r="3566" spans="1:34" ht="24" customHeight="1" x14ac:dyDescent="0.2">
      <c r="A3566" s="50" t="s">
        <v>6443</v>
      </c>
      <c r="B3566" s="60" t="s">
        <v>20089</v>
      </c>
      <c r="C3566" s="61" t="s">
        <v>20090</v>
      </c>
      <c r="D3566" s="52" t="s">
        <v>27</v>
      </c>
      <c r="E3566" s="53">
        <v>131581.54</v>
      </c>
      <c r="F3566" s="23" t="str">
        <f>+IFERROR(VLOOKUP(Tabla1[[#This Row],[Artículo]],'..'!$B$2:$D$569000,3,),"")</f>
        <v/>
      </c>
      <c r="G3566" s="24" t="str">
        <f>IF(H3566=AF3566,"", "Error MC")</f>
        <v>Error MC</v>
      </c>
      <c r="H3566" s="62"/>
      <c r="I3566" s="54">
        <f>+Tabla1[[#This Row],[MC]]*Tabla1[[#This Row],[Pedido]]*Tabla1[[#This Row],[PVC ]]</f>
        <v>0</v>
      </c>
      <c r="J3566" s="26">
        <v>0.21</v>
      </c>
      <c r="K3566" s="63"/>
      <c r="L3566" s="28" t="s">
        <v>17</v>
      </c>
      <c r="M3566" s="53">
        <v>230859.80799999999</v>
      </c>
      <c r="N3566" s="64" t="str">
        <f>+IF(Tabla1[[#This Row],[F PMPI]]="SÍ","No","Sí")</f>
        <v>Sí</v>
      </c>
      <c r="O3566" s="65">
        <f>+Tabla1[[#This Row],[PVL]]*1.055</f>
        <v>243557.09743999998</v>
      </c>
      <c r="P3566" s="65">
        <f>+Tabla1[[#This Row],[PVL]]*1.43</f>
        <v>330129.52544</v>
      </c>
      <c r="Q3566" s="66" t="str">
        <f>+HYPERLINK(Tabla1[[#This Row],[PAG]])</f>
        <v>https://todomusica.com.ar/sistemas-completos/9226-xpd2hq6.html</v>
      </c>
      <c r="R3566" s="67"/>
      <c r="S3566" s="68"/>
      <c r="T3566" s="69"/>
      <c r="U3566" s="69"/>
      <c r="V3566" s="69"/>
      <c r="W3566" s="69"/>
      <c r="X3566" s="69"/>
      <c r="Y3566" s="35"/>
      <c r="Z3566" s="35" t="s">
        <v>27167</v>
      </c>
      <c r="AA3566" s="36">
        <v>1</v>
      </c>
      <c r="AB3566" s="35" t="s">
        <v>27</v>
      </c>
      <c r="AC3566" s="35" t="str">
        <f>+IF(Tabla1[[#This Row],[STK]]="no","Sin STK", "STK disponible")</f>
        <v>Sin STK</v>
      </c>
      <c r="AD3566" s="35">
        <f>+I3566*J3566</f>
        <v>0</v>
      </c>
      <c r="AE3566" s="35">
        <f>+I3566*K3566</f>
        <v>0</v>
      </c>
      <c r="AF3566" s="36">
        <f>IF(Tabla1[[#This Row],[ref pack]]=1,Tabla1[[#This Row],[Pedido]],LCM(Tabla1[[#This Row],[MC VIEJO]],Tabla1[[#This Row],[Pedido]]))</f>
        <v>1</v>
      </c>
      <c r="AG3566" s="36">
        <f>+VLOOKUP(Tabla1[[#This Row],[Artículo]],'.'!$B$2:$D$11481,3,)</f>
        <v>1</v>
      </c>
      <c r="AH3566" s="37" t="str">
        <f>+IFERROR(SEARCH("pack",Tabla1[[#This Row],[PACK]]),"")</f>
        <v/>
      </c>
    </row>
    <row r="3567" spans="1:34" ht="24" customHeight="1" x14ac:dyDescent="0.2">
      <c r="A3567" s="50" t="s">
        <v>6443</v>
      </c>
      <c r="B3567" s="60" t="s">
        <v>6808</v>
      </c>
      <c r="C3567" s="61" t="s">
        <v>6809</v>
      </c>
      <c r="D3567" s="52" t="s">
        <v>27</v>
      </c>
      <c r="E3567" s="53">
        <v>290890.92</v>
      </c>
      <c r="F3567" s="23" t="str">
        <f>+IFERROR(VLOOKUP(Tabla1[[#This Row],[Artículo]],'..'!$B$2:$D$569000,3,),"")</f>
        <v/>
      </c>
      <c r="G3567" s="24" t="str">
        <f>IF(H3567=AF3567,"", "Error MC")</f>
        <v>Error MC</v>
      </c>
      <c r="H3567" s="62"/>
      <c r="I3567" s="54">
        <f>+Tabla1[[#This Row],[MC]]*Tabla1[[#This Row],[Pedido]]*Tabla1[[#This Row],[PVC ]]</f>
        <v>0</v>
      </c>
      <c r="J3567" s="26">
        <v>0.21</v>
      </c>
      <c r="K3567" s="63"/>
      <c r="L3567" s="28" t="s">
        <v>17</v>
      </c>
      <c r="M3567" s="53">
        <v>510368.114</v>
      </c>
      <c r="N3567" s="64" t="str">
        <f>+IF(Tabla1[[#This Row],[F PMPI]]="SÍ","No","Sí")</f>
        <v>Sí</v>
      </c>
      <c r="O3567" s="65">
        <f>+Tabla1[[#This Row],[PVL]]*1.055</f>
        <v>538438.36026999995</v>
      </c>
      <c r="P3567" s="65">
        <f>+Tabla1[[#This Row],[PVL]]*1.43</f>
        <v>729826.40301999997</v>
      </c>
      <c r="Q3567" s="66" t="str">
        <f>+HYPERLINK(Tabla1[[#This Row],[PAG]])</f>
        <v>https://todomusica.com.ar/sistemas-portatiles/9223-xpexpp.html</v>
      </c>
      <c r="R3567" s="67"/>
      <c r="S3567" s="68"/>
      <c r="T3567" s="69"/>
      <c r="U3567" s="69"/>
      <c r="V3567" s="69"/>
      <c r="W3567" s="69"/>
      <c r="X3567" s="69"/>
      <c r="Y3567" s="35"/>
      <c r="Z3567" s="35" t="s">
        <v>27168</v>
      </c>
      <c r="AA3567" s="36">
        <v>1</v>
      </c>
      <c r="AB3567" s="35" t="s">
        <v>27</v>
      </c>
      <c r="AC3567" s="35" t="str">
        <f>+IF(Tabla1[[#This Row],[STK]]="no","Sin STK", "STK disponible")</f>
        <v>Sin STK</v>
      </c>
      <c r="AD3567" s="35">
        <f>+I3567*J3567</f>
        <v>0</v>
      </c>
      <c r="AE3567" s="35">
        <f>+I3567*K3567</f>
        <v>0</v>
      </c>
      <c r="AF3567" s="36">
        <f>IF(Tabla1[[#This Row],[ref pack]]=1,Tabla1[[#This Row],[Pedido]],LCM(Tabla1[[#This Row],[MC VIEJO]],Tabla1[[#This Row],[Pedido]]))</f>
        <v>1</v>
      </c>
      <c r="AG3567" s="36">
        <f>+VLOOKUP(Tabla1[[#This Row],[Artículo]],'.'!$B$2:$D$11481,3,)</f>
        <v>1</v>
      </c>
      <c r="AH3567" s="37" t="str">
        <f>+IFERROR(SEARCH("pack",Tabla1[[#This Row],[PACK]]),"")</f>
        <v/>
      </c>
    </row>
    <row r="3568" spans="1:34" ht="24" customHeight="1" x14ac:dyDescent="0.2">
      <c r="A3568" s="50" t="s">
        <v>6443</v>
      </c>
      <c r="B3568" s="60" t="s">
        <v>6810</v>
      </c>
      <c r="C3568" s="61" t="s">
        <v>6811</v>
      </c>
      <c r="D3568" s="52" t="s">
        <v>27</v>
      </c>
      <c r="E3568" s="53">
        <v>1139647.8500000001</v>
      </c>
      <c r="F3568" s="23" t="str">
        <f>+IFERROR(VLOOKUP(Tabla1[[#This Row],[Artículo]],'..'!$B$2:$D$569000,3,),"")</f>
        <v/>
      </c>
      <c r="G3568" s="24" t="str">
        <f>IF(H3568=AF3568,"", "Error MC")</f>
        <v>Error MC</v>
      </c>
      <c r="H3568" s="62"/>
      <c r="I3568" s="54">
        <f>+Tabla1[[#This Row],[MC]]*Tabla1[[#This Row],[Pedido]]*Tabla1[[#This Row],[PVC ]]</f>
        <v>0</v>
      </c>
      <c r="J3568" s="26">
        <v>0.21</v>
      </c>
      <c r="K3568" s="63"/>
      <c r="L3568" s="28" t="s">
        <v>17</v>
      </c>
      <c r="M3568" s="53">
        <v>1999512.15</v>
      </c>
      <c r="N3568" s="64" t="str">
        <f>+IF(Tabla1[[#This Row],[F PMPI]]="SÍ","No","Sí")</f>
        <v>Sí</v>
      </c>
      <c r="O3568" s="65">
        <f>+Tabla1[[#This Row],[PVL]]*1.055</f>
        <v>2109485.3182499995</v>
      </c>
      <c r="P3568" s="65">
        <f>+Tabla1[[#This Row],[PVL]]*1.43</f>
        <v>2859302.3744999999</v>
      </c>
      <c r="Q3568" s="66" t="str">
        <f>+HYPERLINK(Tabla1[[#This Row],[PAG]])</f>
        <v>https://todomusica.com.ar/sistemas-portatiles/1345-xp1000b.html</v>
      </c>
      <c r="R3568" s="67"/>
      <c r="S3568" s="68"/>
      <c r="T3568" s="69"/>
      <c r="U3568" s="69"/>
      <c r="V3568" s="69"/>
      <c r="W3568" s="69"/>
      <c r="X3568" s="69"/>
      <c r="Y3568" s="35"/>
      <c r="Z3568" s="35" t="s">
        <v>27169</v>
      </c>
      <c r="AA3568" s="36">
        <v>1</v>
      </c>
      <c r="AB3568" s="35" t="s">
        <v>27</v>
      </c>
      <c r="AC3568" s="35" t="str">
        <f>+IF(Tabla1[[#This Row],[STK]]="no","Sin STK", "STK disponible")</f>
        <v>Sin STK</v>
      </c>
      <c r="AD3568" s="35">
        <f>+I3568*J3568</f>
        <v>0</v>
      </c>
      <c r="AE3568" s="35">
        <f>+I3568*K3568</f>
        <v>0</v>
      </c>
      <c r="AF3568" s="36">
        <f>IF(Tabla1[[#This Row],[ref pack]]=1,Tabla1[[#This Row],[Pedido]],LCM(Tabla1[[#This Row],[MC VIEJO]],Tabla1[[#This Row],[Pedido]]))</f>
        <v>1</v>
      </c>
      <c r="AG3568" s="36">
        <f>+VLOOKUP(Tabla1[[#This Row],[Artículo]],'.'!$B$2:$D$11481,3,)</f>
        <v>1</v>
      </c>
      <c r="AH3568" s="37" t="str">
        <f>+IFERROR(SEARCH("pack",Tabla1[[#This Row],[PACK]]),"")</f>
        <v/>
      </c>
    </row>
    <row r="3569" spans="1:34" ht="24" customHeight="1" x14ac:dyDescent="0.2">
      <c r="A3569" s="50" t="s">
        <v>6443</v>
      </c>
      <c r="B3569" s="60" t="s">
        <v>6812</v>
      </c>
      <c r="C3569" s="61" t="s">
        <v>6813</v>
      </c>
      <c r="D3569" s="52" t="s">
        <v>9842</v>
      </c>
      <c r="E3569" s="53">
        <v>370028.26</v>
      </c>
      <c r="F3569" s="23" t="str">
        <f>+IFERROR(VLOOKUP(Tabla1[[#This Row],[Artículo]],'..'!$B$2:$D$569000,3,),"")</f>
        <v/>
      </c>
      <c r="G3569" s="24" t="str">
        <f>IF(H3569=AF3569,"", "Error MC")</f>
        <v>Error MC</v>
      </c>
      <c r="H3569" s="62"/>
      <c r="I3569" s="54">
        <f>+Tabla1[[#This Row],[MC]]*Tabla1[[#This Row],[Pedido]]*Tabla1[[#This Row],[PVC ]]</f>
        <v>0</v>
      </c>
      <c r="J3569" s="26">
        <v>0.21</v>
      </c>
      <c r="K3569" s="63"/>
      <c r="L3569" s="28" t="s">
        <v>17</v>
      </c>
      <c r="M3569" s="53">
        <v>649214.58600000001</v>
      </c>
      <c r="N3569" s="64" t="str">
        <f>+IF(Tabla1[[#This Row],[F PMPI]]="SÍ","No","Sí")</f>
        <v>Sí</v>
      </c>
      <c r="O3569" s="65">
        <f>+Tabla1[[#This Row],[PVL]]*1.055</f>
        <v>684921.38822999992</v>
      </c>
      <c r="P3569" s="65">
        <f>+Tabla1[[#This Row],[PVL]]*1.43</f>
        <v>928376.85797999997</v>
      </c>
      <c r="Q3569" s="66" t="str">
        <f>+HYPERLINK(Tabla1[[#This Row],[PAG]])</f>
        <v>https://todomusica.com.ar/sistemas-portatiles/1086-xp106.html</v>
      </c>
      <c r="R3569" s="67"/>
      <c r="S3569" s="68"/>
      <c r="T3569" s="69"/>
      <c r="U3569" s="69"/>
      <c r="V3569" s="69"/>
      <c r="W3569" s="69"/>
      <c r="X3569" s="69"/>
      <c r="Y3569" s="35"/>
      <c r="Z3569" s="35" t="s">
        <v>27170</v>
      </c>
      <c r="AA3569" s="36">
        <v>1</v>
      </c>
      <c r="AB3569" s="35" t="s">
        <v>27</v>
      </c>
      <c r="AC3569" s="35" t="str">
        <f>+IF(Tabla1[[#This Row],[STK]]="no","Sin STK", "STK disponible")</f>
        <v>STK disponible</v>
      </c>
      <c r="AD3569" s="35">
        <f>+I3569*J3569</f>
        <v>0</v>
      </c>
      <c r="AE3569" s="35">
        <f>+I3569*K3569</f>
        <v>0</v>
      </c>
      <c r="AF3569" s="36">
        <f>IF(Tabla1[[#This Row],[ref pack]]=1,Tabla1[[#This Row],[Pedido]],LCM(Tabla1[[#This Row],[MC VIEJO]],Tabla1[[#This Row],[Pedido]]))</f>
        <v>1</v>
      </c>
      <c r="AG3569" s="36">
        <f>+VLOOKUP(Tabla1[[#This Row],[Artículo]],'.'!$B$2:$D$11481,3,)</f>
        <v>1</v>
      </c>
      <c r="AH3569" s="37" t="str">
        <f>+IFERROR(SEARCH("pack",Tabla1[[#This Row],[PACK]]),"")</f>
        <v/>
      </c>
    </row>
    <row r="3570" spans="1:34" ht="24" customHeight="1" x14ac:dyDescent="0.2">
      <c r="A3570" s="50" t="s">
        <v>6443</v>
      </c>
      <c r="B3570" s="60" t="s">
        <v>6814</v>
      </c>
      <c r="C3570" s="61" t="s">
        <v>6815</v>
      </c>
      <c r="D3570" s="52" t="s">
        <v>9842</v>
      </c>
      <c r="E3570" s="53">
        <v>456858.53</v>
      </c>
      <c r="F3570" s="23" t="str">
        <f>+IFERROR(VLOOKUP(Tabla1[[#This Row],[Artículo]],'..'!$B$2:$D$569000,3,),"")</f>
        <v/>
      </c>
      <c r="G3570" s="24" t="str">
        <f>IF(H3570=AF3570,"", "Error MC")</f>
        <v>Error MC</v>
      </c>
      <c r="H3570" s="62"/>
      <c r="I3570" s="54">
        <f>+Tabla1[[#This Row],[MC]]*Tabla1[[#This Row],[Pedido]]*Tabla1[[#This Row],[PVC ]]</f>
        <v>0</v>
      </c>
      <c r="J3570" s="26">
        <v>0.21</v>
      </c>
      <c r="K3570" s="63"/>
      <c r="L3570" s="28" t="s">
        <v>17</v>
      </c>
      <c r="M3570" s="53">
        <v>801558.29299999995</v>
      </c>
      <c r="N3570" s="64" t="str">
        <f>+IF(Tabla1[[#This Row],[F PMPI]]="SÍ","No","Sí")</f>
        <v>Sí</v>
      </c>
      <c r="O3570" s="65">
        <f>+Tabla1[[#This Row],[PVL]]*1.055</f>
        <v>845643.9991149999</v>
      </c>
      <c r="P3570" s="65">
        <f>+Tabla1[[#This Row],[PVL]]*1.43</f>
        <v>1146228.3589899999</v>
      </c>
      <c r="Q3570" s="66" t="str">
        <f>+HYPERLINK(Tabla1[[#This Row],[PAG]])</f>
        <v>https://todomusica.com.ar/sistemas-portatiles/907-xp106w.html</v>
      </c>
      <c r="R3570" s="67"/>
      <c r="S3570" s="68"/>
      <c r="T3570" s="69"/>
      <c r="U3570" s="69"/>
      <c r="V3570" s="69"/>
      <c r="W3570" s="69"/>
      <c r="X3570" s="69"/>
      <c r="Y3570" s="35"/>
      <c r="Z3570" s="35" t="s">
        <v>27171</v>
      </c>
      <c r="AA3570" s="36">
        <v>1</v>
      </c>
      <c r="AB3570" s="35" t="s">
        <v>27</v>
      </c>
      <c r="AC3570" s="35" t="str">
        <f>+IF(Tabla1[[#This Row],[STK]]="no","Sin STK", "STK disponible")</f>
        <v>STK disponible</v>
      </c>
      <c r="AD3570" s="35">
        <f>+I3570*J3570</f>
        <v>0</v>
      </c>
      <c r="AE3570" s="35">
        <f>+I3570*K3570</f>
        <v>0</v>
      </c>
      <c r="AF3570" s="36">
        <f>IF(Tabla1[[#This Row],[ref pack]]=1,Tabla1[[#This Row],[Pedido]],LCM(Tabla1[[#This Row],[MC VIEJO]],Tabla1[[#This Row],[Pedido]]))</f>
        <v>1</v>
      </c>
      <c r="AG3570" s="36">
        <f>+VLOOKUP(Tabla1[[#This Row],[Artículo]],'.'!$B$2:$D$11481,3,)</f>
        <v>1</v>
      </c>
      <c r="AH3570" s="37" t="str">
        <f>+IFERROR(SEARCH("pack",Tabla1[[#This Row],[PACK]]),"")</f>
        <v/>
      </c>
    </row>
    <row r="3571" spans="1:34" ht="24" customHeight="1" x14ac:dyDescent="0.2">
      <c r="A3571" s="50" t="s">
        <v>6443</v>
      </c>
      <c r="B3571" s="60" t="s">
        <v>6816</v>
      </c>
      <c r="C3571" s="61" t="s">
        <v>6817</v>
      </c>
      <c r="D3571" s="52" t="s">
        <v>27</v>
      </c>
      <c r="E3571" s="53">
        <v>377047.15</v>
      </c>
      <c r="F3571" s="23" t="str">
        <f>+IFERROR(VLOOKUP(Tabla1[[#This Row],[Artículo]],'..'!$B$2:$D$569000,3,),"")</f>
        <v/>
      </c>
      <c r="G3571" s="24" t="str">
        <f>IF(H3571=AF3571,"", "Error MC")</f>
        <v>Error MC</v>
      </c>
      <c r="H3571" s="62"/>
      <c r="I3571" s="54">
        <f>+Tabla1[[#This Row],[MC]]*Tabla1[[#This Row],[Pedido]]*Tabla1[[#This Row],[PVC ]]</f>
        <v>0</v>
      </c>
      <c r="J3571" s="26">
        <v>0.21</v>
      </c>
      <c r="K3571" s="63"/>
      <c r="L3571" s="28" t="s">
        <v>17</v>
      </c>
      <c r="M3571" s="53">
        <v>661529.228</v>
      </c>
      <c r="N3571" s="64" t="str">
        <f>+IF(Tabla1[[#This Row],[F PMPI]]="SÍ","No","Sí")</f>
        <v>Sí</v>
      </c>
      <c r="O3571" s="65">
        <f>+Tabla1[[#This Row],[PVL]]*1.055</f>
        <v>697913.33554</v>
      </c>
      <c r="P3571" s="65">
        <f>+Tabla1[[#This Row],[PVL]]*1.43</f>
        <v>945986.79603999993</v>
      </c>
      <c r="Q3571" s="66" t="str">
        <f>+HYPERLINK(Tabla1[[#This Row],[PAG]])</f>
        <v>https://todomusica.com.ar/sistemas-portatiles/1741-xp112a.html</v>
      </c>
      <c r="R3571" s="67"/>
      <c r="S3571" s="68"/>
      <c r="T3571" s="69"/>
      <c r="U3571" s="69"/>
      <c r="V3571" s="69"/>
      <c r="W3571" s="69"/>
      <c r="X3571" s="69"/>
      <c r="Y3571" s="35"/>
      <c r="Z3571" s="35" t="s">
        <v>27172</v>
      </c>
      <c r="AA3571" s="36">
        <v>1</v>
      </c>
      <c r="AB3571" s="35" t="s">
        <v>27</v>
      </c>
      <c r="AC3571" s="35" t="str">
        <f>+IF(Tabla1[[#This Row],[STK]]="no","Sin STK", "STK disponible")</f>
        <v>Sin STK</v>
      </c>
      <c r="AD3571" s="35">
        <f>+I3571*J3571</f>
        <v>0</v>
      </c>
      <c r="AE3571" s="35">
        <f>+I3571*K3571</f>
        <v>0</v>
      </c>
      <c r="AF3571" s="36">
        <f>IF(Tabla1[[#This Row],[ref pack]]=1,Tabla1[[#This Row],[Pedido]],LCM(Tabla1[[#This Row],[MC VIEJO]],Tabla1[[#This Row],[Pedido]]))</f>
        <v>1</v>
      </c>
      <c r="AG3571" s="36">
        <f>+VLOOKUP(Tabla1[[#This Row],[Artículo]],'.'!$B$2:$D$11481,3,)</f>
        <v>1</v>
      </c>
      <c r="AH3571" s="37" t="str">
        <f>+IFERROR(SEARCH("pack",Tabla1[[#This Row],[PACK]]),"")</f>
        <v/>
      </c>
    </row>
    <row r="3572" spans="1:34" ht="24" customHeight="1" x14ac:dyDescent="0.2">
      <c r="A3572" s="50" t="s">
        <v>6443</v>
      </c>
      <c r="B3572" s="60" t="s">
        <v>6818</v>
      </c>
      <c r="C3572" s="61" t="s">
        <v>6819</v>
      </c>
      <c r="D3572" s="52" t="s">
        <v>27</v>
      </c>
      <c r="E3572" s="53">
        <v>329890.11</v>
      </c>
      <c r="F3572" s="23" t="str">
        <f>+IFERROR(VLOOKUP(Tabla1[[#This Row],[Artículo]],'..'!$B$2:$D$569000,3,),"")</f>
        <v/>
      </c>
      <c r="G3572" s="24" t="str">
        <f>IF(H3572=AF3572,"", "Error MC")</f>
        <v>Error MC</v>
      </c>
      <c r="H3572" s="62"/>
      <c r="I3572" s="54">
        <f>+Tabla1[[#This Row],[MC]]*Tabla1[[#This Row],[Pedido]]*Tabla1[[#This Row],[PVC ]]</f>
        <v>0</v>
      </c>
      <c r="J3572" s="26">
        <v>0.105</v>
      </c>
      <c r="K3572" s="63"/>
      <c r="L3572" s="28" t="s">
        <v>17</v>
      </c>
      <c r="M3572" s="53">
        <v>528566.429</v>
      </c>
      <c r="N3572" s="64" t="str">
        <f>+IF(Tabla1[[#This Row],[F PMPI]]="SÍ","No","Sí")</f>
        <v>Sí</v>
      </c>
      <c r="O3572" s="65">
        <f>+Tabla1[[#This Row],[PVL]]*1.055</f>
        <v>557637.58259499993</v>
      </c>
      <c r="P3572" s="65">
        <f>+Tabla1[[#This Row],[PVL]]*1.43</f>
        <v>755849.99346999999</v>
      </c>
      <c r="Q3572" s="66" t="str">
        <f>+HYPERLINK(Tabla1[[#This Row],[PAG]])</f>
        <v>https://todomusica.com.ar/sistemas-portatiles/2741-xp150.html</v>
      </c>
      <c r="R3572" s="67"/>
      <c r="S3572" s="68"/>
      <c r="T3572" s="69"/>
      <c r="U3572" s="69"/>
      <c r="V3572" s="69"/>
      <c r="W3572" s="69"/>
      <c r="X3572" s="69"/>
      <c r="Y3572" s="35"/>
      <c r="Z3572" s="35" t="s">
        <v>27173</v>
      </c>
      <c r="AA3572" s="36">
        <v>1</v>
      </c>
      <c r="AB3572" s="35" t="s">
        <v>27</v>
      </c>
      <c r="AC3572" s="35" t="str">
        <f>+IF(Tabla1[[#This Row],[STK]]="no","Sin STK", "STK disponible")</f>
        <v>Sin STK</v>
      </c>
      <c r="AD3572" s="35">
        <f>+I3572*J3572</f>
        <v>0</v>
      </c>
      <c r="AE3572" s="35">
        <f>+I3572*K3572</f>
        <v>0</v>
      </c>
      <c r="AF3572" s="36">
        <f>IF(Tabla1[[#This Row],[ref pack]]=1,Tabla1[[#This Row],[Pedido]],LCM(Tabla1[[#This Row],[MC VIEJO]],Tabla1[[#This Row],[Pedido]]))</f>
        <v>1</v>
      </c>
      <c r="AG3572" s="36">
        <f>+VLOOKUP(Tabla1[[#This Row],[Artículo]],'.'!$B$2:$D$11481,3,)</f>
        <v>1</v>
      </c>
      <c r="AH3572" s="37" t="str">
        <f>+IFERROR(SEARCH("pack",Tabla1[[#This Row],[PACK]]),"")</f>
        <v/>
      </c>
    </row>
    <row r="3573" spans="1:34" ht="24" customHeight="1" x14ac:dyDescent="0.2">
      <c r="A3573" s="50" t="s">
        <v>6443</v>
      </c>
      <c r="B3573" s="60" t="s">
        <v>6822</v>
      </c>
      <c r="C3573" s="61" t="s">
        <v>6823</v>
      </c>
      <c r="D3573" s="52" t="s">
        <v>27</v>
      </c>
      <c r="E3573" s="53">
        <v>291332.46000000002</v>
      </c>
      <c r="F3573" s="23" t="str">
        <f>+IFERROR(VLOOKUP(Tabla1[[#This Row],[Artículo]],'..'!$B$2:$D$569000,3,),"")</f>
        <v/>
      </c>
      <c r="G3573" s="24" t="str">
        <f>IF(H3573=AF3573,"", "Error MC")</f>
        <v>Error MC</v>
      </c>
      <c r="H3573" s="62"/>
      <c r="I3573" s="54">
        <f>+Tabla1[[#This Row],[MC]]*Tabla1[[#This Row],[Pedido]]*Tabla1[[#This Row],[PVC ]]</f>
        <v>0</v>
      </c>
      <c r="J3573" s="26">
        <v>0.21</v>
      </c>
      <c r="K3573" s="63"/>
      <c r="L3573" s="28" t="s">
        <v>17</v>
      </c>
      <c r="M3573" s="53">
        <v>511142.80499999999</v>
      </c>
      <c r="N3573" s="64" t="str">
        <f>+IF(Tabla1[[#This Row],[F PMPI]]="SÍ","No","Sí")</f>
        <v>No</v>
      </c>
      <c r="O3573" s="65">
        <f>+Tabla1[[#This Row],[PVL]]*1.055</f>
        <v>539255.65927499998</v>
      </c>
      <c r="P3573" s="65">
        <f>+Tabla1[[#This Row],[PVL]]*1.43</f>
        <v>730934.21114999999</v>
      </c>
      <c r="Q3573" s="66" t="str">
        <f>+HYPERLINK(Tabla1[[#This Row],[PAG]])</f>
        <v>https://todomusica.com.ar/sistemas-portatiles/1888-xp360b.html</v>
      </c>
      <c r="R3573" s="67"/>
      <c r="S3573" s="68"/>
      <c r="T3573" s="69"/>
      <c r="U3573" s="69"/>
      <c r="V3573" s="69"/>
      <c r="W3573" s="69"/>
      <c r="X3573" s="69"/>
      <c r="Y3573" s="35"/>
      <c r="Z3573" s="35" t="s">
        <v>27174</v>
      </c>
      <c r="AA3573" s="36">
        <v>1</v>
      </c>
      <c r="AB3573" s="35" t="s">
        <v>9849</v>
      </c>
      <c r="AC3573" s="35" t="str">
        <f>+IF(Tabla1[[#This Row],[STK]]="no","Sin STK", "STK disponible")</f>
        <v>Sin STK</v>
      </c>
      <c r="AD3573" s="35">
        <f>+I3573*J3573</f>
        <v>0</v>
      </c>
      <c r="AE3573" s="35">
        <f>+I3573*K3573</f>
        <v>0</v>
      </c>
      <c r="AF3573" s="36">
        <f>IF(Tabla1[[#This Row],[ref pack]]=1,Tabla1[[#This Row],[Pedido]],LCM(Tabla1[[#This Row],[MC VIEJO]],Tabla1[[#This Row],[Pedido]]))</f>
        <v>1</v>
      </c>
      <c r="AG3573" s="36">
        <f>+VLOOKUP(Tabla1[[#This Row],[Artículo]],'.'!$B$2:$D$11481,3,)</f>
        <v>1</v>
      </c>
      <c r="AH3573" s="37" t="str">
        <f>+IFERROR(SEARCH("pack",Tabla1[[#This Row],[PACK]]),"")</f>
        <v/>
      </c>
    </row>
    <row r="3574" spans="1:34" ht="24" customHeight="1" x14ac:dyDescent="0.2">
      <c r="A3574" s="50" t="s">
        <v>6443</v>
      </c>
      <c r="B3574" s="60" t="s">
        <v>6824</v>
      </c>
      <c r="C3574" s="61" t="s">
        <v>6825</v>
      </c>
      <c r="D3574" s="52" t="s">
        <v>27</v>
      </c>
      <c r="E3574" s="53">
        <v>807201.22</v>
      </c>
      <c r="F3574" s="23" t="str">
        <f>+IFERROR(VLOOKUP(Tabla1[[#This Row],[Artículo]],'..'!$B$2:$D$569000,3,),"")</f>
        <v/>
      </c>
      <c r="G3574" s="24" t="str">
        <f>IF(H3574=AF3574,"", "Error MC")</f>
        <v>Error MC</v>
      </c>
      <c r="H3574" s="62"/>
      <c r="I3574" s="54">
        <f>+Tabla1[[#This Row],[MC]]*Tabla1[[#This Row],[Pedido]]*Tabla1[[#This Row],[PVC ]]</f>
        <v>0</v>
      </c>
      <c r="J3574" s="26">
        <v>0.105</v>
      </c>
      <c r="K3574" s="63"/>
      <c r="L3574" s="28" t="s">
        <v>17</v>
      </c>
      <c r="M3574" s="53">
        <v>1293338.156</v>
      </c>
      <c r="N3574" s="64" t="str">
        <f>+IF(Tabla1[[#This Row],[F PMPI]]="SÍ","No","Sí")</f>
        <v>Sí</v>
      </c>
      <c r="O3574" s="65">
        <f>+Tabla1[[#This Row],[PVL]]*1.055</f>
        <v>1364471.7545799999</v>
      </c>
      <c r="P3574" s="65">
        <f>+Tabla1[[#This Row],[PVL]]*1.43</f>
        <v>1849473.5630799998</v>
      </c>
      <c r="Q3574" s="66" t="str">
        <f>+HYPERLINK(Tabla1[[#This Row],[PAG]])</f>
        <v>https://todomusica.com.ar/sistemas-portatiles/9611-expedition-sist-sonido-port-bluetooth-2x8-dr-2x400w.html</v>
      </c>
      <c r="R3574" s="67"/>
      <c r="S3574" s="68"/>
      <c r="T3574" s="69"/>
      <c r="U3574" s="69"/>
      <c r="V3574" s="69"/>
      <c r="W3574" s="69"/>
      <c r="X3574" s="69"/>
      <c r="Y3574" s="35"/>
      <c r="Z3574" s="35" t="s">
        <v>27175</v>
      </c>
      <c r="AA3574" s="36">
        <v>1</v>
      </c>
      <c r="AB3574" s="35" t="s">
        <v>27</v>
      </c>
      <c r="AC3574" s="35" t="str">
        <f>+IF(Tabla1[[#This Row],[STK]]="no","Sin STK", "STK disponible")</f>
        <v>Sin STK</v>
      </c>
      <c r="AD3574" s="35">
        <f>+I3574*J3574</f>
        <v>0</v>
      </c>
      <c r="AE3574" s="35">
        <f>+I3574*K3574</f>
        <v>0</v>
      </c>
      <c r="AF3574" s="36">
        <f>IF(Tabla1[[#This Row],[ref pack]]=1,Tabla1[[#This Row],[Pedido]],LCM(Tabla1[[#This Row],[MC VIEJO]],Tabla1[[#This Row],[Pedido]]))</f>
        <v>1</v>
      </c>
      <c r="AG3574" s="36">
        <f>+VLOOKUP(Tabla1[[#This Row],[Artículo]],'.'!$B$2:$D$11481,3,)</f>
        <v>1</v>
      </c>
      <c r="AH3574" s="37" t="str">
        <f>+IFERROR(SEARCH("pack",Tabla1[[#This Row],[PACK]]),"")</f>
        <v/>
      </c>
    </row>
    <row r="3575" spans="1:34" ht="24" customHeight="1" x14ac:dyDescent="0.2">
      <c r="A3575" s="50" t="s">
        <v>6443</v>
      </c>
      <c r="B3575" s="60" t="s">
        <v>6826</v>
      </c>
      <c r="C3575" s="61" t="s">
        <v>24099</v>
      </c>
      <c r="D3575" s="52" t="s">
        <v>9842</v>
      </c>
      <c r="E3575" s="53">
        <v>307989.17</v>
      </c>
      <c r="F3575" s="23" t="str">
        <f>+IFERROR(VLOOKUP(Tabla1[[#This Row],[Artículo]],'..'!$B$2:$D$569000,3,),"")</f>
        <v/>
      </c>
      <c r="G3575" s="24" t="str">
        <f>IF(H3575=AF3575,"", "Error MC")</f>
        <v>Error MC</v>
      </c>
      <c r="H3575" s="62"/>
      <c r="I3575" s="54">
        <f>+Tabla1[[#This Row],[MC]]*Tabla1[[#This Row],[Pedido]]*Tabla1[[#This Row],[PVC ]]</f>
        <v>0</v>
      </c>
      <c r="J3575" s="26">
        <v>0.105</v>
      </c>
      <c r="K3575" s="63"/>
      <c r="L3575" s="28" t="s">
        <v>17</v>
      </c>
      <c r="M3575" s="53">
        <v>493475.652</v>
      </c>
      <c r="N3575" s="64" t="str">
        <f>+IF(Tabla1[[#This Row],[F PMPI]]="SÍ","No","Sí")</f>
        <v>Sí</v>
      </c>
      <c r="O3575" s="65">
        <f>+Tabla1[[#This Row],[PVL]]*1.055</f>
        <v>520616.81285999995</v>
      </c>
      <c r="P3575" s="65">
        <f>+Tabla1[[#This Row],[PVL]]*1.43</f>
        <v>705670.18235999998</v>
      </c>
      <c r="Q3575" s="66" t="str">
        <f>+HYPERLINK(Tabla1[[#This Row],[PAG]])</f>
        <v>https://todomusica.com.ar/mixers-de-instalacion/1982-zm125.html</v>
      </c>
      <c r="R3575" s="67"/>
      <c r="S3575" s="68"/>
      <c r="T3575" s="69"/>
      <c r="U3575" s="69"/>
      <c r="V3575" s="69"/>
      <c r="W3575" s="69"/>
      <c r="X3575" s="69"/>
      <c r="Y3575" s="35"/>
      <c r="Z3575" s="35" t="s">
        <v>27176</v>
      </c>
      <c r="AA3575" s="36">
        <v>1</v>
      </c>
      <c r="AB3575" s="35" t="s">
        <v>27</v>
      </c>
      <c r="AC3575" s="35" t="str">
        <f>+IF(Tabla1[[#This Row],[STK]]="no","Sin STK", "STK disponible")</f>
        <v>STK disponible</v>
      </c>
      <c r="AD3575" s="35">
        <f>+I3575*J3575</f>
        <v>0</v>
      </c>
      <c r="AE3575" s="35">
        <f>+I3575*K3575</f>
        <v>0</v>
      </c>
      <c r="AF3575" s="36">
        <f>IF(Tabla1[[#This Row],[ref pack]]=1,Tabla1[[#This Row],[Pedido]],LCM(Tabla1[[#This Row],[MC VIEJO]],Tabla1[[#This Row],[Pedido]]))</f>
        <v>1</v>
      </c>
      <c r="AG3575" s="36">
        <f>+VLOOKUP(Tabla1[[#This Row],[Artículo]],'.'!$B$2:$D$11481,3,)</f>
        <v>1</v>
      </c>
      <c r="AH3575" s="37" t="str">
        <f>+IFERROR(SEARCH("pack",Tabla1[[#This Row],[PACK]]),"")</f>
        <v/>
      </c>
    </row>
    <row r="3576" spans="1:34" ht="24" customHeight="1" x14ac:dyDescent="0.2">
      <c r="A3576" s="50" t="s">
        <v>6443</v>
      </c>
      <c r="B3576" s="60" t="s">
        <v>6827</v>
      </c>
      <c r="C3576" s="61" t="s">
        <v>24100</v>
      </c>
      <c r="D3576" s="52" t="s">
        <v>9842</v>
      </c>
      <c r="E3576" s="53">
        <v>267816.68</v>
      </c>
      <c r="F3576" s="23" t="str">
        <f>+IFERROR(VLOOKUP(Tabla1[[#This Row],[Artículo]],'..'!$B$2:$D$569000,3,),"")</f>
        <v/>
      </c>
      <c r="G3576" s="24" t="str">
        <f>IF(H3576=AF3576,"", "Error MC")</f>
        <v>Error MC</v>
      </c>
      <c r="H3576" s="62"/>
      <c r="I3576" s="54">
        <f>+Tabla1[[#This Row],[MC]]*Tabla1[[#This Row],[Pedido]]*Tabla1[[#This Row],[PVC ]]</f>
        <v>0</v>
      </c>
      <c r="J3576" s="26">
        <v>0.105</v>
      </c>
      <c r="K3576" s="63"/>
      <c r="L3576" s="28" t="s">
        <v>17</v>
      </c>
      <c r="M3576" s="53">
        <v>429109.28</v>
      </c>
      <c r="N3576" s="64" t="str">
        <f>+IF(Tabla1[[#This Row],[F PMPI]]="SÍ","No","Sí")</f>
        <v>Sí</v>
      </c>
      <c r="O3576" s="65">
        <f>+Tabla1[[#This Row],[PVL]]*1.055</f>
        <v>452710.2904</v>
      </c>
      <c r="P3576" s="65">
        <f>+Tabla1[[#This Row],[PVL]]*1.43</f>
        <v>613626.27040000004</v>
      </c>
      <c r="Q3576" s="66" t="str">
        <f>+HYPERLINK(Tabla1[[#This Row],[PAG]])</f>
        <v>https://todomusica.com.ar/mixers-de-instalacion/1949-zm75.html</v>
      </c>
      <c r="R3576" s="67"/>
      <c r="S3576" s="68"/>
      <c r="T3576" s="69"/>
      <c r="U3576" s="69"/>
      <c r="V3576" s="69"/>
      <c r="W3576" s="69"/>
      <c r="X3576" s="69"/>
      <c r="Y3576" s="35"/>
      <c r="Z3576" s="35" t="s">
        <v>27177</v>
      </c>
      <c r="AA3576" s="36">
        <v>1</v>
      </c>
      <c r="AB3576" s="35" t="s">
        <v>27</v>
      </c>
      <c r="AC3576" s="35" t="str">
        <f>+IF(Tabla1[[#This Row],[STK]]="no","Sin STK", "STK disponible")</f>
        <v>STK disponible</v>
      </c>
      <c r="AD3576" s="35">
        <f>+I3576*J3576</f>
        <v>0</v>
      </c>
      <c r="AE3576" s="35">
        <f>+I3576*K3576</f>
        <v>0</v>
      </c>
      <c r="AF3576" s="36">
        <f>IF(Tabla1[[#This Row],[ref pack]]=1,Tabla1[[#This Row],[Pedido]],LCM(Tabla1[[#This Row],[MC VIEJO]],Tabla1[[#This Row],[Pedido]]))</f>
        <v>1</v>
      </c>
      <c r="AG3576" s="36">
        <f>+VLOOKUP(Tabla1[[#This Row],[Artículo]],'.'!$B$2:$D$11481,3,)</f>
        <v>1</v>
      </c>
      <c r="AH3576" s="37" t="str">
        <f>+IFERROR(SEARCH("pack",Tabla1[[#This Row],[PACK]]),"")</f>
        <v/>
      </c>
    </row>
    <row r="3577" spans="1:34" ht="24" customHeight="1" x14ac:dyDescent="0.2">
      <c r="A3577" s="50" t="s">
        <v>6443</v>
      </c>
      <c r="B3577" s="60" t="s">
        <v>24101</v>
      </c>
      <c r="C3577" s="61" t="s">
        <v>24102</v>
      </c>
      <c r="D3577" s="52" t="s">
        <v>27</v>
      </c>
      <c r="E3577" s="53">
        <v>0</v>
      </c>
      <c r="F3577" s="23" t="str">
        <f>+IFERROR(VLOOKUP(Tabla1[[#This Row],[Artículo]],'..'!$B$2:$D$569000,3,),"")</f>
        <v/>
      </c>
      <c r="G3577" s="24" t="e">
        <f>IF(H3577=AF3577,"", "Error MC")</f>
        <v>#N/A</v>
      </c>
      <c r="H3577" s="62"/>
      <c r="I3577" s="54">
        <f>+Tabla1[[#This Row],[MC]]*Tabla1[[#This Row],[Pedido]]*Tabla1[[#This Row],[PVC ]]</f>
        <v>0</v>
      </c>
      <c r="J3577" s="26">
        <v>0.21</v>
      </c>
      <c r="K3577" s="63"/>
      <c r="L3577" s="28" t="s">
        <v>17</v>
      </c>
      <c r="M3577" s="53">
        <v>0</v>
      </c>
      <c r="N3577" s="64" t="str">
        <f>+IF(Tabla1[[#This Row],[F PMPI]]="SÍ","No","Sí")</f>
        <v>Sí</v>
      </c>
      <c r="O3577" s="65">
        <f>+Tabla1[[#This Row],[PVL]]*1.055</f>
        <v>0</v>
      </c>
      <c r="P3577" s="65">
        <f>+Tabla1[[#This Row],[PVL]]*1.43</f>
        <v>0</v>
      </c>
      <c r="Q3577" s="66" t="str">
        <f>+HYPERLINK(Tabla1[[#This Row],[PAG]])</f>
        <v/>
      </c>
      <c r="R3577" s="67"/>
      <c r="S3577" s="68"/>
      <c r="T3577" s="69"/>
      <c r="U3577" s="69"/>
      <c r="V3577" s="69"/>
      <c r="W3577" s="69"/>
      <c r="X3577" s="69"/>
      <c r="Y3577" s="35"/>
      <c r="Z3577" s="35" t="s">
        <v>65</v>
      </c>
      <c r="AA3577" s="36">
        <v>1</v>
      </c>
      <c r="AB3577" s="35" t="s">
        <v>27</v>
      </c>
      <c r="AC3577" s="35" t="str">
        <f>+IF(Tabla1[[#This Row],[STK]]="no","Sin STK", "STK disponible")</f>
        <v>Sin STK</v>
      </c>
      <c r="AD3577" s="35">
        <f>+I3577*J3577</f>
        <v>0</v>
      </c>
      <c r="AE3577" s="35">
        <f>+I3577*K3577</f>
        <v>0</v>
      </c>
      <c r="AF3577" s="36" t="e">
        <f>IF(Tabla1[[#This Row],[ref pack]]=1,Tabla1[[#This Row],[Pedido]],LCM(Tabla1[[#This Row],[MC VIEJO]],Tabla1[[#This Row],[Pedido]]))</f>
        <v>#N/A</v>
      </c>
      <c r="AG3577" s="36" t="e">
        <f>+VLOOKUP(Tabla1[[#This Row],[Artículo]],'.'!$B$2:$D$11481,3,)</f>
        <v>#N/A</v>
      </c>
      <c r="AH3577" s="37" t="str">
        <f>+IFERROR(SEARCH("pack",Tabla1[[#This Row],[PACK]]),"")</f>
        <v/>
      </c>
    </row>
    <row r="3578" spans="1:34" ht="24" customHeight="1" x14ac:dyDescent="0.2">
      <c r="A3578" s="50" t="s">
        <v>6828</v>
      </c>
      <c r="B3578" s="60" t="s">
        <v>6829</v>
      </c>
      <c r="C3578" s="61" t="s">
        <v>6830</v>
      </c>
      <c r="D3578" s="52" t="s">
        <v>9841</v>
      </c>
      <c r="E3578" s="53">
        <v>1022.705</v>
      </c>
      <c r="F3578" s="23" t="str">
        <f>+IFERROR(VLOOKUP(Tabla1[[#This Row],[Artículo]],'..'!$B$2:$D$569000,3,),"")</f>
        <v/>
      </c>
      <c r="G3578" s="24" t="str">
        <f>IF(H3578=AF3578,"", "Error MC")</f>
        <v>Error MC</v>
      </c>
      <c r="H3578" s="62"/>
      <c r="I3578" s="54">
        <f>+Tabla1[[#This Row],[MC]]*Tabla1[[#This Row],[Pedido]]*Tabla1[[#This Row],[PVC ]]</f>
        <v>0</v>
      </c>
      <c r="J3578" s="26">
        <v>0.21</v>
      </c>
      <c r="K3578" s="63"/>
      <c r="L3578" s="28" t="s">
        <v>17</v>
      </c>
      <c r="M3578" s="53">
        <v>1794.336</v>
      </c>
      <c r="N3578" s="64" t="str">
        <f>+IF(Tabla1[[#This Row],[F PMPI]]="SÍ","No","Sí")</f>
        <v>Sí</v>
      </c>
      <c r="O3578" s="65">
        <f>+Tabla1[[#This Row],[PVL]]*1.055</f>
        <v>1893.0244799999998</v>
      </c>
      <c r="P3578" s="65">
        <f>+Tabla1[[#This Row],[PVL]]*1.43</f>
        <v>2565.9004799999998</v>
      </c>
      <c r="Q3578" s="66" t="str">
        <f>+HYPERLINK(Tabla1[[#This Row],[PAG]])</f>
        <v>https://todomusica.com.ar/varios/6003-cdp.html</v>
      </c>
      <c r="R3578" s="67"/>
      <c r="S3578" s="68"/>
      <c r="T3578" s="69"/>
      <c r="U3578" s="69"/>
      <c r="V3578" s="69"/>
      <c r="W3578" s="69"/>
      <c r="X3578" s="69"/>
      <c r="Y3578" s="35"/>
      <c r="Z3578" s="35" t="s">
        <v>27178</v>
      </c>
      <c r="AA3578" s="36">
        <v>4</v>
      </c>
      <c r="AB3578" s="35" t="s">
        <v>27</v>
      </c>
      <c r="AC3578" s="35" t="str">
        <f>+IF(Tabla1[[#This Row],[STK]]="no","Sin STK", "STK disponible")</f>
        <v>STK disponible</v>
      </c>
      <c r="AD3578" s="35">
        <f>+I3578*J3578</f>
        <v>0</v>
      </c>
      <c r="AE3578" s="35">
        <f>+I3578*K3578</f>
        <v>0</v>
      </c>
      <c r="AF3578" s="36">
        <f>IF(Tabla1[[#This Row],[ref pack]]=1,Tabla1[[#This Row],[Pedido]],LCM(Tabla1[[#This Row],[MC VIEJO]],Tabla1[[#This Row],[Pedido]]))</f>
        <v>4</v>
      </c>
      <c r="AG3578" s="36">
        <f>+VLOOKUP(Tabla1[[#This Row],[Artículo]],'.'!$B$2:$D$11481,3,)</f>
        <v>4</v>
      </c>
      <c r="AH3578" s="37" t="str">
        <f>+IFERROR(SEARCH("pack",Tabla1[[#This Row],[PACK]]),"")</f>
        <v/>
      </c>
    </row>
    <row r="3579" spans="1:34" ht="24" customHeight="1" x14ac:dyDescent="0.2">
      <c r="A3579" s="50" t="s">
        <v>6828</v>
      </c>
      <c r="B3579" s="60" t="s">
        <v>6831</v>
      </c>
      <c r="C3579" s="61" t="s">
        <v>6832</v>
      </c>
      <c r="D3579" s="52" t="s">
        <v>9841</v>
      </c>
      <c r="E3579" s="53">
        <v>1022.705</v>
      </c>
      <c r="F3579" s="23" t="str">
        <f>+IFERROR(VLOOKUP(Tabla1[[#This Row],[Artículo]],'..'!$B$2:$D$569000,3,),"")</f>
        <v/>
      </c>
      <c r="G3579" s="24" t="str">
        <f>IF(H3579=AF3579,"", "Error MC")</f>
        <v>Error MC</v>
      </c>
      <c r="H3579" s="62"/>
      <c r="I3579" s="54">
        <f>+Tabla1[[#This Row],[MC]]*Tabla1[[#This Row],[Pedido]]*Tabla1[[#This Row],[PVC ]]</f>
        <v>0</v>
      </c>
      <c r="J3579" s="26">
        <v>0.21</v>
      </c>
      <c r="K3579" s="63"/>
      <c r="L3579" s="28" t="s">
        <v>17</v>
      </c>
      <c r="M3579" s="53">
        <v>1794.336</v>
      </c>
      <c r="N3579" s="64" t="str">
        <f>+IF(Tabla1[[#This Row],[F PMPI]]="SÍ","No","Sí")</f>
        <v>Sí</v>
      </c>
      <c r="O3579" s="65">
        <f>+Tabla1[[#This Row],[PVL]]*1.055</f>
        <v>1893.0244799999998</v>
      </c>
      <c r="P3579" s="65">
        <f>+Tabla1[[#This Row],[PVL]]*1.43</f>
        <v>2565.9004799999998</v>
      </c>
      <c r="Q3579" s="66" t="str">
        <f>+HYPERLINK(Tabla1[[#This Row],[PAG]])</f>
        <v>https://todomusica.com.ar/varios/6005-cnac-fdp.html</v>
      </c>
      <c r="R3579" s="67"/>
      <c r="S3579" s="68"/>
      <c r="T3579" s="69"/>
      <c r="U3579" s="69"/>
      <c r="V3579" s="69"/>
      <c r="W3579" s="69"/>
      <c r="X3579" s="69"/>
      <c r="Y3579" s="35"/>
      <c r="Z3579" s="35" t="s">
        <v>27179</v>
      </c>
      <c r="AA3579" s="36">
        <v>4</v>
      </c>
      <c r="AB3579" s="35" t="s">
        <v>27</v>
      </c>
      <c r="AC3579" s="35" t="str">
        <f>+IF(Tabla1[[#This Row],[STK]]="no","Sin STK", "STK disponible")</f>
        <v>STK disponible</v>
      </c>
      <c r="AD3579" s="35">
        <f>+I3579*J3579</f>
        <v>0</v>
      </c>
      <c r="AE3579" s="35">
        <f>+I3579*K3579</f>
        <v>0</v>
      </c>
      <c r="AF3579" s="36">
        <f>IF(Tabla1[[#This Row],[ref pack]]=1,Tabla1[[#This Row],[Pedido]],LCM(Tabla1[[#This Row],[MC VIEJO]],Tabla1[[#This Row],[Pedido]]))</f>
        <v>4</v>
      </c>
      <c r="AG3579" s="36">
        <f>+VLOOKUP(Tabla1[[#This Row],[Artículo]],'.'!$B$2:$D$11481,3,)</f>
        <v>4</v>
      </c>
      <c r="AH3579" s="37" t="str">
        <f>+IFERROR(SEARCH("pack",Tabla1[[#This Row],[PACK]]),"")</f>
        <v/>
      </c>
    </row>
    <row r="3580" spans="1:34" ht="24" customHeight="1" x14ac:dyDescent="0.2">
      <c r="A3580" s="50" t="s">
        <v>6828</v>
      </c>
      <c r="B3580" s="60" t="s">
        <v>6833</v>
      </c>
      <c r="C3580" s="61" t="s">
        <v>6834</v>
      </c>
      <c r="D3580" s="52" t="s">
        <v>9841</v>
      </c>
      <c r="E3580" s="53">
        <v>967.69799999999998</v>
      </c>
      <c r="F3580" s="23" t="str">
        <f>+IFERROR(VLOOKUP(Tabla1[[#This Row],[Artículo]],'..'!$B$2:$D$569000,3,),"")</f>
        <v/>
      </c>
      <c r="G3580" s="24" t="str">
        <f>IF(H3580=AF3580,"", "Error MC")</f>
        <v>Error MC</v>
      </c>
      <c r="H3580" s="62"/>
      <c r="I3580" s="54">
        <f>+Tabla1[[#This Row],[MC]]*Tabla1[[#This Row],[Pedido]]*Tabla1[[#This Row],[PVC ]]</f>
        <v>0</v>
      </c>
      <c r="J3580" s="26">
        <v>0.21</v>
      </c>
      <c r="K3580" s="63"/>
      <c r="L3580" s="28" t="s">
        <v>17</v>
      </c>
      <c r="M3580" s="53">
        <v>1697.827</v>
      </c>
      <c r="N3580" s="64" t="str">
        <f>+IF(Tabla1[[#This Row],[F PMPI]]="SÍ","No","Sí")</f>
        <v>Sí</v>
      </c>
      <c r="O3580" s="65">
        <f>+Tabla1[[#This Row],[PVL]]*1.055</f>
        <v>1791.2074849999999</v>
      </c>
      <c r="P3580" s="65">
        <f>+Tabla1[[#This Row],[PVL]]*1.43</f>
        <v>2427.8926099999999</v>
      </c>
      <c r="Q3580" s="66" t="str">
        <f>+HYPERLINK(Tabla1[[#This Row],[PAG]])</f>
        <v>https://todomusica.com.ar/varios/4563-404.html</v>
      </c>
      <c r="R3580" s="67"/>
      <c r="S3580" s="68"/>
      <c r="T3580" s="69"/>
      <c r="U3580" s="69"/>
      <c r="V3580" s="69"/>
      <c r="W3580" s="69"/>
      <c r="X3580" s="69"/>
      <c r="Y3580" s="35"/>
      <c r="Z3580" s="35" t="s">
        <v>27180</v>
      </c>
      <c r="AA3580" s="36">
        <v>4</v>
      </c>
      <c r="AB3580" s="35" t="s">
        <v>27</v>
      </c>
      <c r="AC3580" s="35" t="str">
        <f>+IF(Tabla1[[#This Row],[STK]]="no","Sin STK", "STK disponible")</f>
        <v>STK disponible</v>
      </c>
      <c r="AD3580" s="35">
        <f>+I3580*J3580</f>
        <v>0</v>
      </c>
      <c r="AE3580" s="35">
        <f>+I3580*K3580</f>
        <v>0</v>
      </c>
      <c r="AF3580" s="36">
        <f>IF(Tabla1[[#This Row],[ref pack]]=1,Tabla1[[#This Row],[Pedido]],LCM(Tabla1[[#This Row],[MC VIEJO]],Tabla1[[#This Row],[Pedido]]))</f>
        <v>4</v>
      </c>
      <c r="AG3580" s="36">
        <f>+VLOOKUP(Tabla1[[#This Row],[Artículo]],'.'!$B$2:$D$11481,3,)</f>
        <v>4</v>
      </c>
      <c r="AH3580" s="37" t="str">
        <f>+IFERROR(SEARCH("pack",Tabla1[[#This Row],[PACK]]),"")</f>
        <v/>
      </c>
    </row>
    <row r="3581" spans="1:34" ht="24" customHeight="1" x14ac:dyDescent="0.2">
      <c r="A3581" s="50" t="s">
        <v>6828</v>
      </c>
      <c r="B3581" s="60" t="s">
        <v>6835</v>
      </c>
      <c r="C3581" s="61" t="s">
        <v>6836</v>
      </c>
      <c r="D3581" s="52" t="s">
        <v>9841</v>
      </c>
      <c r="E3581" s="53">
        <v>1204.0429999999999</v>
      </c>
      <c r="F3581" s="23" t="str">
        <f>+IFERROR(VLOOKUP(Tabla1[[#This Row],[Artículo]],'..'!$B$2:$D$569000,3,),"")</f>
        <v/>
      </c>
      <c r="G3581" s="24" t="str">
        <f>IF(H3581=AF3581,"", "Error MC")</f>
        <v>Error MC</v>
      </c>
      <c r="H3581" s="62"/>
      <c r="I3581" s="54">
        <f>+Tabla1[[#This Row],[MC]]*Tabla1[[#This Row],[Pedido]]*Tabla1[[#This Row],[PVC ]]</f>
        <v>0</v>
      </c>
      <c r="J3581" s="26">
        <v>0.21</v>
      </c>
      <c r="K3581" s="63"/>
      <c r="L3581" s="28" t="s">
        <v>17</v>
      </c>
      <c r="M3581" s="53">
        <v>2112.4940000000001</v>
      </c>
      <c r="N3581" s="64" t="str">
        <f>+IF(Tabla1[[#This Row],[F PMPI]]="SÍ","No","Sí")</f>
        <v>Sí</v>
      </c>
      <c r="O3581" s="65">
        <f>+Tabla1[[#This Row],[PVL]]*1.055</f>
        <v>2228.6811699999998</v>
      </c>
      <c r="P3581" s="65">
        <f>+Tabla1[[#This Row],[PVL]]*1.43</f>
        <v>3020.8664200000003</v>
      </c>
      <c r="Q3581" s="66" t="str">
        <f>+HYPERLINK(Tabla1[[#This Row],[PAG]])</f>
        <v>https://todomusica.com.ar/varios/4564-404.html</v>
      </c>
      <c r="R3581" s="67"/>
      <c r="S3581" s="68"/>
      <c r="T3581" s="69"/>
      <c r="U3581" s="69"/>
      <c r="V3581" s="69"/>
      <c r="W3581" s="69"/>
      <c r="X3581" s="69"/>
      <c r="Y3581" s="35"/>
      <c r="Z3581" s="35" t="s">
        <v>27181</v>
      </c>
      <c r="AA3581" s="36">
        <v>4</v>
      </c>
      <c r="AB3581" s="35" t="s">
        <v>27</v>
      </c>
      <c r="AC3581" s="35" t="str">
        <f>+IF(Tabla1[[#This Row],[STK]]="no","Sin STK", "STK disponible")</f>
        <v>STK disponible</v>
      </c>
      <c r="AD3581" s="35">
        <f>+I3581*J3581</f>
        <v>0</v>
      </c>
      <c r="AE3581" s="35">
        <f>+I3581*K3581</f>
        <v>0</v>
      </c>
      <c r="AF3581" s="36">
        <f>IF(Tabla1[[#This Row],[ref pack]]=1,Tabla1[[#This Row],[Pedido]],LCM(Tabla1[[#This Row],[MC VIEJO]],Tabla1[[#This Row],[Pedido]]))</f>
        <v>4</v>
      </c>
      <c r="AG3581" s="36">
        <f>+VLOOKUP(Tabla1[[#This Row],[Artículo]],'.'!$B$2:$D$11481,3,)</f>
        <v>4</v>
      </c>
      <c r="AH3581" s="37" t="str">
        <f>+IFERROR(SEARCH("pack",Tabla1[[#This Row],[PACK]]),"")</f>
        <v/>
      </c>
    </row>
    <row r="3582" spans="1:34" ht="24" customHeight="1" x14ac:dyDescent="0.2">
      <c r="A3582" s="50" t="s">
        <v>6828</v>
      </c>
      <c r="B3582" s="60" t="s">
        <v>6837</v>
      </c>
      <c r="C3582" s="61" t="s">
        <v>24103</v>
      </c>
      <c r="D3582" s="52" t="s">
        <v>9841</v>
      </c>
      <c r="E3582" s="53">
        <v>1431.38</v>
      </c>
      <c r="F3582" s="23" t="str">
        <f>+IFERROR(VLOOKUP(Tabla1[[#This Row],[Artículo]],'..'!$B$2:$D$569000,3,),"")</f>
        <v/>
      </c>
      <c r="G3582" s="24" t="str">
        <f>IF(H3582=AF3582,"", "Error MC")</f>
        <v>Error MC</v>
      </c>
      <c r="H3582" s="62"/>
      <c r="I3582" s="54">
        <f>+Tabla1[[#This Row],[MC]]*Tabla1[[#This Row],[Pedido]]*Tabla1[[#This Row],[PVC ]]</f>
        <v>0</v>
      </c>
      <c r="J3582" s="26">
        <v>0.21</v>
      </c>
      <c r="K3582" s="63"/>
      <c r="L3582" s="28" t="s">
        <v>17</v>
      </c>
      <c r="M3582" s="53">
        <v>2511.355</v>
      </c>
      <c r="N3582" s="64" t="str">
        <f>+IF(Tabla1[[#This Row],[F PMPI]]="SÍ","No","Sí")</f>
        <v>Sí</v>
      </c>
      <c r="O3582" s="65">
        <f>+Tabla1[[#This Row],[PVL]]*1.055</f>
        <v>2649.4795249999997</v>
      </c>
      <c r="P3582" s="65">
        <f>+Tabla1[[#This Row],[PVL]]*1.43</f>
        <v>3591.23765</v>
      </c>
      <c r="Q3582" s="66" t="str">
        <f>+HYPERLINK(Tabla1[[#This Row],[PAG]])</f>
        <v>https://todomusica.com.ar/conectores/8308-mj3f2c.html</v>
      </c>
      <c r="R3582" s="67"/>
      <c r="S3582" s="68"/>
      <c r="T3582" s="69"/>
      <c r="U3582" s="69"/>
      <c r="V3582" s="69"/>
      <c r="W3582" s="69"/>
      <c r="X3582" s="69"/>
      <c r="Y3582" s="35"/>
      <c r="Z3582" s="35" t="s">
        <v>27182</v>
      </c>
      <c r="AA3582" s="36">
        <v>1</v>
      </c>
      <c r="AB3582" s="35" t="s">
        <v>27</v>
      </c>
      <c r="AC3582" s="35" t="str">
        <f>+IF(Tabla1[[#This Row],[STK]]="no","Sin STK", "STK disponible")</f>
        <v>STK disponible</v>
      </c>
      <c r="AD3582" s="35">
        <f>+I3582*J3582</f>
        <v>0</v>
      </c>
      <c r="AE3582" s="35">
        <f>+I3582*K3582</f>
        <v>0</v>
      </c>
      <c r="AF3582" s="36">
        <f>IF(Tabla1[[#This Row],[ref pack]]=1,Tabla1[[#This Row],[Pedido]],LCM(Tabla1[[#This Row],[MC VIEJO]],Tabla1[[#This Row],[Pedido]]))</f>
        <v>1</v>
      </c>
      <c r="AG3582" s="36">
        <f>+VLOOKUP(Tabla1[[#This Row],[Artículo]],'.'!$B$2:$D$11481,3,)</f>
        <v>1</v>
      </c>
      <c r="AH3582" s="37" t="str">
        <f>+IFERROR(SEARCH("pack",Tabla1[[#This Row],[PACK]]),"")</f>
        <v/>
      </c>
    </row>
    <row r="3583" spans="1:34" ht="24" customHeight="1" x14ac:dyDescent="0.2">
      <c r="A3583" s="50" t="s">
        <v>6828</v>
      </c>
      <c r="B3583" s="60" t="s">
        <v>6839</v>
      </c>
      <c r="C3583" s="61" t="s">
        <v>24104</v>
      </c>
      <c r="D3583" s="52" t="s">
        <v>9841</v>
      </c>
      <c r="E3583" s="53">
        <v>1479.13</v>
      </c>
      <c r="F3583" s="23" t="str">
        <f>+IFERROR(VLOOKUP(Tabla1[[#This Row],[Artículo]],'..'!$B$2:$D$569000,3,),"")</f>
        <v/>
      </c>
      <c r="G3583" s="24" t="str">
        <f>IF(H3583=AF3583,"", "Error MC")</f>
        <v>Error MC</v>
      </c>
      <c r="H3583" s="62"/>
      <c r="I3583" s="54">
        <f>+Tabla1[[#This Row],[MC]]*Tabla1[[#This Row],[Pedido]]*Tabla1[[#This Row],[PVC ]]</f>
        <v>0</v>
      </c>
      <c r="J3583" s="26">
        <v>0.21</v>
      </c>
      <c r="K3583" s="63"/>
      <c r="L3583" s="28" t="s">
        <v>17</v>
      </c>
      <c r="M3583" s="53">
        <v>2595.1350000000002</v>
      </c>
      <c r="N3583" s="64" t="str">
        <f>+IF(Tabla1[[#This Row],[F PMPI]]="SÍ","No","Sí")</f>
        <v>Sí</v>
      </c>
      <c r="O3583" s="65">
        <f>+Tabla1[[#This Row],[PVL]]*1.055</f>
        <v>2737.8674249999999</v>
      </c>
      <c r="P3583" s="65">
        <f>+Tabla1[[#This Row],[PVL]]*1.43</f>
        <v>3711.0430500000002</v>
      </c>
      <c r="Q3583" s="66" t="str">
        <f>+HYPERLINK(Tabla1[[#This Row],[PAG]])</f>
        <v>https://todomusica.com.ar/conectores/8309-mk3f2c.html</v>
      </c>
      <c r="R3583" s="67"/>
      <c r="S3583" s="68"/>
      <c r="T3583" s="69"/>
      <c r="U3583" s="69"/>
      <c r="V3583" s="69"/>
      <c r="W3583" s="69"/>
      <c r="X3583" s="69"/>
      <c r="Y3583" s="35"/>
      <c r="Z3583" s="35" t="s">
        <v>27183</v>
      </c>
      <c r="AA3583" s="36">
        <v>1</v>
      </c>
      <c r="AB3583" s="35" t="s">
        <v>27</v>
      </c>
      <c r="AC3583" s="35" t="str">
        <f>+IF(Tabla1[[#This Row],[STK]]="no","Sin STK", "STK disponible")</f>
        <v>STK disponible</v>
      </c>
      <c r="AD3583" s="35">
        <f>+I3583*J3583</f>
        <v>0</v>
      </c>
      <c r="AE3583" s="35">
        <f>+I3583*K3583</f>
        <v>0</v>
      </c>
      <c r="AF3583" s="36">
        <f>IF(Tabla1[[#This Row],[ref pack]]=1,Tabla1[[#This Row],[Pedido]],LCM(Tabla1[[#This Row],[MC VIEJO]],Tabla1[[#This Row],[Pedido]]))</f>
        <v>1</v>
      </c>
      <c r="AG3583" s="36">
        <f>+VLOOKUP(Tabla1[[#This Row],[Artículo]],'.'!$B$2:$D$11481,3,)</f>
        <v>1</v>
      </c>
      <c r="AH3583" s="37" t="str">
        <f>+IFERROR(SEARCH("pack",Tabla1[[#This Row],[PACK]]),"")</f>
        <v/>
      </c>
    </row>
    <row r="3584" spans="1:34" ht="24" customHeight="1" x14ac:dyDescent="0.2">
      <c r="A3584" s="50" t="s">
        <v>6828</v>
      </c>
      <c r="B3584" s="60" t="s">
        <v>6841</v>
      </c>
      <c r="C3584" s="61" t="s">
        <v>24105</v>
      </c>
      <c r="D3584" s="52" t="s">
        <v>27</v>
      </c>
      <c r="E3584" s="53">
        <v>1788.06</v>
      </c>
      <c r="F3584" s="23" t="str">
        <f>+IFERROR(VLOOKUP(Tabla1[[#This Row],[Artículo]],'..'!$B$2:$D$569000,3,),"")</f>
        <v/>
      </c>
      <c r="G3584" s="24" t="str">
        <f>IF(H3584=AF3584,"", "Error MC")</f>
        <v>Error MC</v>
      </c>
      <c r="H3584" s="62"/>
      <c r="I3584" s="54">
        <f>+Tabla1[[#This Row],[MC]]*Tabla1[[#This Row],[Pedido]]*Tabla1[[#This Row],[PVC ]]</f>
        <v>0</v>
      </c>
      <c r="J3584" s="26">
        <v>0.21</v>
      </c>
      <c r="K3584" s="63"/>
      <c r="L3584" s="28" t="s">
        <v>17</v>
      </c>
      <c r="M3584" s="53">
        <v>3137.1550000000002</v>
      </c>
      <c r="N3584" s="64" t="str">
        <f>+IF(Tabla1[[#This Row],[F PMPI]]="SÍ","No","Sí")</f>
        <v>Sí</v>
      </c>
      <c r="O3584" s="65">
        <f>+Tabla1[[#This Row],[PVL]]*1.055</f>
        <v>3309.6985249999998</v>
      </c>
      <c r="P3584" s="65">
        <f>+Tabla1[[#This Row],[PVL]]*1.43</f>
        <v>4486.1316500000003</v>
      </c>
      <c r="Q3584" s="66" t="str">
        <f>+HYPERLINK(Tabla1[[#This Row],[PAG]])</f>
        <v>https://todomusica.com.ar/conectores/8310-mp2rx.html</v>
      </c>
      <c r="R3584" s="67"/>
      <c r="S3584" s="68"/>
      <c r="T3584" s="69"/>
      <c r="U3584" s="69"/>
      <c r="V3584" s="69"/>
      <c r="W3584" s="69"/>
      <c r="X3584" s="69"/>
      <c r="Y3584" s="35"/>
      <c r="Z3584" s="35" t="s">
        <v>27184</v>
      </c>
      <c r="AA3584" s="36">
        <v>1</v>
      </c>
      <c r="AB3584" s="35" t="s">
        <v>27</v>
      </c>
      <c r="AC3584" s="35" t="str">
        <f>+IF(Tabla1[[#This Row],[STK]]="no","Sin STK", "STK disponible")</f>
        <v>Sin STK</v>
      </c>
      <c r="AD3584" s="35">
        <f>+I3584*J3584</f>
        <v>0</v>
      </c>
      <c r="AE3584" s="35">
        <f>+I3584*K3584</f>
        <v>0</v>
      </c>
      <c r="AF3584" s="36">
        <f>IF(Tabla1[[#This Row],[ref pack]]=1,Tabla1[[#This Row],[Pedido]],LCM(Tabla1[[#This Row],[MC VIEJO]],Tabla1[[#This Row],[Pedido]]))</f>
        <v>1</v>
      </c>
      <c r="AG3584" s="36">
        <f>+VLOOKUP(Tabla1[[#This Row],[Artículo]],'.'!$B$2:$D$11481,3,)</f>
        <v>1</v>
      </c>
      <c r="AH3584" s="37" t="str">
        <f>+IFERROR(SEARCH("pack",Tabla1[[#This Row],[PACK]]),"")</f>
        <v/>
      </c>
    </row>
    <row r="3585" spans="1:34" ht="24" customHeight="1" x14ac:dyDescent="0.2">
      <c r="A3585" s="50" t="s">
        <v>6828</v>
      </c>
      <c r="B3585" s="60" t="s">
        <v>6843</v>
      </c>
      <c r="C3585" s="61" t="s">
        <v>24106</v>
      </c>
      <c r="D3585" s="52" t="s">
        <v>9841</v>
      </c>
      <c r="E3585" s="53">
        <v>1431.38</v>
      </c>
      <c r="F3585" s="23" t="str">
        <f>+IFERROR(VLOOKUP(Tabla1[[#This Row],[Artículo]],'..'!$B$2:$D$569000,3,),"")</f>
        <v/>
      </c>
      <c r="G3585" s="24" t="str">
        <f>IF(H3585=AF3585,"", "Error MC")</f>
        <v>Error MC</v>
      </c>
      <c r="H3585" s="62"/>
      <c r="I3585" s="54">
        <f>+Tabla1[[#This Row],[MC]]*Tabla1[[#This Row],[Pedido]]*Tabla1[[#This Row],[PVC ]]</f>
        <v>0</v>
      </c>
      <c r="J3585" s="26">
        <v>0.21</v>
      </c>
      <c r="K3585" s="63"/>
      <c r="L3585" s="28" t="s">
        <v>17</v>
      </c>
      <c r="M3585" s="53">
        <v>2511.355</v>
      </c>
      <c r="N3585" s="64" t="str">
        <f>+IF(Tabla1[[#This Row],[F PMPI]]="SÍ","No","Sí")</f>
        <v>Sí</v>
      </c>
      <c r="O3585" s="65">
        <f>+Tabla1[[#This Row],[PVL]]*1.055</f>
        <v>2649.4795249999997</v>
      </c>
      <c r="P3585" s="65">
        <f>+Tabla1[[#This Row],[PVL]]*1.43</f>
        <v>3591.23765</v>
      </c>
      <c r="Q3585" s="66" t="str">
        <f>+HYPERLINK(Tabla1[[#This Row],[PAG]])</f>
        <v>https://todomusica.com.ar/conectores/4610-404.html</v>
      </c>
      <c r="R3585" s="67"/>
      <c r="S3585" s="68"/>
      <c r="T3585" s="69"/>
      <c r="U3585" s="69"/>
      <c r="V3585" s="69"/>
      <c r="W3585" s="69"/>
      <c r="X3585" s="69"/>
      <c r="Y3585" s="35"/>
      <c r="Z3585" s="35" t="s">
        <v>27185</v>
      </c>
      <c r="AA3585" s="36">
        <v>1</v>
      </c>
      <c r="AB3585" s="35" t="s">
        <v>27</v>
      </c>
      <c r="AC3585" s="35" t="str">
        <f>+IF(Tabla1[[#This Row],[STK]]="no","Sin STK", "STK disponible")</f>
        <v>STK disponible</v>
      </c>
      <c r="AD3585" s="35">
        <f>+I3585*J3585</f>
        <v>0</v>
      </c>
      <c r="AE3585" s="35">
        <f>+I3585*K3585</f>
        <v>0</v>
      </c>
      <c r="AF3585" s="36">
        <f>IF(Tabla1[[#This Row],[ref pack]]=1,Tabla1[[#This Row],[Pedido]],LCM(Tabla1[[#This Row],[MC VIEJO]],Tabla1[[#This Row],[Pedido]]))</f>
        <v>1</v>
      </c>
      <c r="AG3585" s="36">
        <f>+VLOOKUP(Tabla1[[#This Row],[Artículo]],'.'!$B$2:$D$11481,3,)</f>
        <v>1</v>
      </c>
      <c r="AH3585" s="37" t="str">
        <f>+IFERROR(SEARCH("pack",Tabla1[[#This Row],[PACK]]),"")</f>
        <v/>
      </c>
    </row>
    <row r="3586" spans="1:34" ht="24" customHeight="1" x14ac:dyDescent="0.2">
      <c r="A3586" s="50" t="s">
        <v>6828</v>
      </c>
      <c r="B3586" s="60" t="s">
        <v>6845</v>
      </c>
      <c r="C3586" s="61" t="s">
        <v>24107</v>
      </c>
      <c r="D3586" s="52" t="s">
        <v>27</v>
      </c>
      <c r="E3586" s="53">
        <v>1669.94</v>
      </c>
      <c r="F3586" s="23" t="str">
        <f>+IFERROR(VLOOKUP(Tabla1[[#This Row],[Artículo]],'..'!$B$2:$D$569000,3,),"")</f>
        <v/>
      </c>
      <c r="G3586" s="24" t="str">
        <f>IF(H3586=AF3586,"", "Error MC")</f>
        <v>Error MC</v>
      </c>
      <c r="H3586" s="62"/>
      <c r="I3586" s="54">
        <f>+Tabla1[[#This Row],[MC]]*Tabla1[[#This Row],[Pedido]]*Tabla1[[#This Row],[PVC ]]</f>
        <v>0</v>
      </c>
      <c r="J3586" s="26">
        <v>0.21</v>
      </c>
      <c r="K3586" s="63"/>
      <c r="L3586" s="28" t="s">
        <v>17</v>
      </c>
      <c r="M3586" s="53">
        <v>2929.9059999999999</v>
      </c>
      <c r="N3586" s="64" t="str">
        <f>+IF(Tabla1[[#This Row],[F PMPI]]="SÍ","No","Sí")</f>
        <v>Sí</v>
      </c>
      <c r="O3586" s="65">
        <f>+Tabla1[[#This Row],[PVL]]*1.055</f>
        <v>3091.0508299999997</v>
      </c>
      <c r="P3586" s="65">
        <f>+Tabla1[[#This Row],[PVL]]*1.43</f>
        <v>4189.7655799999993</v>
      </c>
      <c r="Q3586" s="66" t="str">
        <f>+HYPERLINK(Tabla1[[#This Row],[PAG]])</f>
        <v/>
      </c>
      <c r="R3586" s="67"/>
      <c r="S3586" s="68"/>
      <c r="T3586" s="69"/>
      <c r="U3586" s="69"/>
      <c r="V3586" s="69"/>
      <c r="W3586" s="69"/>
      <c r="X3586" s="69"/>
      <c r="Y3586" s="35"/>
      <c r="Z3586" s="35" t="s">
        <v>65</v>
      </c>
      <c r="AA3586" s="36">
        <v>1</v>
      </c>
      <c r="AB3586" s="35" t="s">
        <v>27</v>
      </c>
      <c r="AC3586" s="35" t="str">
        <f>+IF(Tabla1[[#This Row],[STK]]="no","Sin STK", "STK disponible")</f>
        <v>Sin STK</v>
      </c>
      <c r="AD3586" s="35">
        <f>+I3586*J3586</f>
        <v>0</v>
      </c>
      <c r="AE3586" s="35">
        <f>+I3586*K3586</f>
        <v>0</v>
      </c>
      <c r="AF3586" s="36">
        <f>IF(Tabla1[[#This Row],[ref pack]]=1,Tabla1[[#This Row],[Pedido]],LCM(Tabla1[[#This Row],[MC VIEJO]],Tabla1[[#This Row],[Pedido]]))</f>
        <v>1</v>
      </c>
      <c r="AG3586" s="36">
        <f>+VLOOKUP(Tabla1[[#This Row],[Artículo]],'.'!$B$2:$D$11481,3,)</f>
        <v>1</v>
      </c>
      <c r="AH3586" s="37" t="str">
        <f>+IFERROR(SEARCH("pack",Tabla1[[#This Row],[PACK]]),"")</f>
        <v/>
      </c>
    </row>
    <row r="3587" spans="1:34" ht="24" customHeight="1" x14ac:dyDescent="0.2">
      <c r="A3587" s="50" t="s">
        <v>6828</v>
      </c>
      <c r="B3587" s="60" t="s">
        <v>6847</v>
      </c>
      <c r="C3587" s="61" t="s">
        <v>24108</v>
      </c>
      <c r="D3587" s="52" t="s">
        <v>9841</v>
      </c>
      <c r="E3587" s="53">
        <v>1646.11</v>
      </c>
      <c r="F3587" s="23" t="str">
        <f>+IFERROR(VLOOKUP(Tabla1[[#This Row],[Artículo]],'..'!$B$2:$D$569000,3,),"")</f>
        <v/>
      </c>
      <c r="G3587" s="24" t="str">
        <f>IF(H3587=AF3587,"", "Error MC")</f>
        <v>Error MC</v>
      </c>
      <c r="H3587" s="62"/>
      <c r="I3587" s="54">
        <f>+Tabla1[[#This Row],[MC]]*Tabla1[[#This Row],[Pedido]]*Tabla1[[#This Row],[PVC ]]</f>
        <v>0</v>
      </c>
      <c r="J3587" s="26">
        <v>0.21</v>
      </c>
      <c r="K3587" s="63"/>
      <c r="L3587" s="28" t="s">
        <v>17</v>
      </c>
      <c r="M3587" s="53">
        <v>2888.1010000000001</v>
      </c>
      <c r="N3587" s="64" t="str">
        <f>+IF(Tabla1[[#This Row],[F PMPI]]="SÍ","No","Sí")</f>
        <v>Sí</v>
      </c>
      <c r="O3587" s="65">
        <f>+Tabla1[[#This Row],[PVL]]*1.055</f>
        <v>3046.946555</v>
      </c>
      <c r="P3587" s="65">
        <f>+Tabla1[[#This Row],[PVL]]*1.43</f>
        <v>4129.9844300000004</v>
      </c>
      <c r="Q3587" s="66" t="str">
        <f>+HYPERLINK(Tabla1[[#This Row],[PAG]])</f>
        <v>https://todomusica.com.ar/conectores/4611-404.html</v>
      </c>
      <c r="R3587" s="67"/>
      <c r="S3587" s="68"/>
      <c r="T3587" s="69"/>
      <c r="U3587" s="69"/>
      <c r="V3587" s="69"/>
      <c r="W3587" s="69"/>
      <c r="X3587" s="69"/>
      <c r="Y3587" s="35"/>
      <c r="Z3587" s="35" t="s">
        <v>27186</v>
      </c>
      <c r="AA3587" s="36">
        <v>1</v>
      </c>
      <c r="AB3587" s="35" t="s">
        <v>27</v>
      </c>
      <c r="AC3587" s="35" t="str">
        <f>+IF(Tabla1[[#This Row],[STK]]="no","Sin STK", "STK disponible")</f>
        <v>STK disponible</v>
      </c>
      <c r="AD3587" s="35">
        <f>+I3587*J3587</f>
        <v>0</v>
      </c>
      <c r="AE3587" s="35">
        <f>+I3587*K3587</f>
        <v>0</v>
      </c>
      <c r="AF3587" s="36">
        <f>IF(Tabla1[[#This Row],[ref pack]]=1,Tabla1[[#This Row],[Pedido]],LCM(Tabla1[[#This Row],[MC VIEJO]],Tabla1[[#This Row],[Pedido]]))</f>
        <v>1</v>
      </c>
      <c r="AG3587" s="36">
        <f>+VLOOKUP(Tabla1[[#This Row],[Artículo]],'.'!$B$2:$D$11481,3,)</f>
        <v>1</v>
      </c>
      <c r="AH3587" s="37" t="str">
        <f>+IFERROR(SEARCH("pack",Tabla1[[#This Row],[PACK]]),"")</f>
        <v/>
      </c>
    </row>
    <row r="3588" spans="1:34" ht="24" customHeight="1" x14ac:dyDescent="0.2">
      <c r="A3588" s="50" t="s">
        <v>6828</v>
      </c>
      <c r="B3588" s="60" t="s">
        <v>6849</v>
      </c>
      <c r="C3588" s="61" t="s">
        <v>24109</v>
      </c>
      <c r="D3588" s="52" t="s">
        <v>9841</v>
      </c>
      <c r="E3588" s="53">
        <v>1502.94</v>
      </c>
      <c r="F3588" s="23" t="str">
        <f>+IFERROR(VLOOKUP(Tabla1[[#This Row],[Artículo]],'..'!$B$2:$D$569000,3,),"")</f>
        <v/>
      </c>
      <c r="G3588" s="24" t="str">
        <f>IF(H3588=AF3588,"", "Error MC")</f>
        <v>Error MC</v>
      </c>
      <c r="H3588" s="62"/>
      <c r="I3588" s="54">
        <f>+Tabla1[[#This Row],[MC]]*Tabla1[[#This Row],[Pedido]]*Tabla1[[#This Row],[PVC ]]</f>
        <v>0</v>
      </c>
      <c r="J3588" s="26">
        <v>0.21</v>
      </c>
      <c r="K3588" s="63"/>
      <c r="L3588" s="28" t="s">
        <v>17</v>
      </c>
      <c r="M3588" s="53">
        <v>2636.9050000000002</v>
      </c>
      <c r="N3588" s="64" t="str">
        <f>+IF(Tabla1[[#This Row],[F PMPI]]="SÍ","No","Sí")</f>
        <v>Sí</v>
      </c>
      <c r="O3588" s="65">
        <f>+Tabla1[[#This Row],[PVL]]*1.055</f>
        <v>2781.9347750000002</v>
      </c>
      <c r="P3588" s="65">
        <f>+Tabla1[[#This Row],[PVL]]*1.43</f>
        <v>3770.7741500000002</v>
      </c>
      <c r="Q3588" s="66" t="str">
        <f>+HYPERLINK(Tabla1[[#This Row],[PAG]])</f>
        <v>https://todomusica.com.ar/conectores/8313-stp3c.html</v>
      </c>
      <c r="R3588" s="67"/>
      <c r="S3588" s="68"/>
      <c r="T3588" s="69"/>
      <c r="U3588" s="69"/>
      <c r="V3588" s="69"/>
      <c r="W3588" s="69"/>
      <c r="X3588" s="69"/>
      <c r="Y3588" s="35"/>
      <c r="Z3588" s="35" t="s">
        <v>27187</v>
      </c>
      <c r="AA3588" s="36">
        <v>1</v>
      </c>
      <c r="AB3588" s="35" t="s">
        <v>27</v>
      </c>
      <c r="AC3588" s="35" t="str">
        <f>+IF(Tabla1[[#This Row],[STK]]="no","Sin STK", "STK disponible")</f>
        <v>STK disponible</v>
      </c>
      <c r="AD3588" s="35">
        <f>+I3588*J3588</f>
        <v>0</v>
      </c>
      <c r="AE3588" s="35">
        <f>+I3588*K3588</f>
        <v>0</v>
      </c>
      <c r="AF3588" s="36">
        <f>IF(Tabla1[[#This Row],[ref pack]]=1,Tabla1[[#This Row],[Pedido]],LCM(Tabla1[[#This Row],[MC VIEJO]],Tabla1[[#This Row],[Pedido]]))</f>
        <v>1</v>
      </c>
      <c r="AG3588" s="36">
        <f>+VLOOKUP(Tabla1[[#This Row],[Artículo]],'.'!$B$2:$D$11481,3,)</f>
        <v>1</v>
      </c>
      <c r="AH3588" s="37" t="str">
        <f>+IFERROR(SEARCH("pack",Tabla1[[#This Row],[PACK]]),"")</f>
        <v/>
      </c>
    </row>
    <row r="3589" spans="1:34" ht="24" customHeight="1" x14ac:dyDescent="0.2">
      <c r="A3589" s="50" t="s">
        <v>6828</v>
      </c>
      <c r="B3589" s="60" t="s">
        <v>6851</v>
      </c>
      <c r="C3589" s="61" t="s">
        <v>24110</v>
      </c>
      <c r="D3589" s="52" t="s">
        <v>9841</v>
      </c>
      <c r="E3589" s="53">
        <v>1669.94</v>
      </c>
      <c r="F3589" s="23" t="str">
        <f>+IFERROR(VLOOKUP(Tabla1[[#This Row],[Artículo]],'..'!$B$2:$D$569000,3,),"")</f>
        <v/>
      </c>
      <c r="G3589" s="24" t="str">
        <f>IF(H3589=AF3589,"", "Error MC")</f>
        <v>Error MC</v>
      </c>
      <c r="H3589" s="62"/>
      <c r="I3589" s="54">
        <f>+Tabla1[[#This Row],[MC]]*Tabla1[[#This Row],[Pedido]]*Tabla1[[#This Row],[PVC ]]</f>
        <v>0</v>
      </c>
      <c r="J3589" s="26">
        <v>0.21</v>
      </c>
      <c r="K3589" s="63"/>
      <c r="L3589" s="28" t="s">
        <v>17</v>
      </c>
      <c r="M3589" s="53">
        <v>2929.9059999999999</v>
      </c>
      <c r="N3589" s="64" t="str">
        <f>+IF(Tabla1[[#This Row],[F PMPI]]="SÍ","No","Sí")</f>
        <v>Sí</v>
      </c>
      <c r="O3589" s="65">
        <f>+Tabla1[[#This Row],[PVL]]*1.055</f>
        <v>3091.0508299999997</v>
      </c>
      <c r="P3589" s="65">
        <f>+Tabla1[[#This Row],[PVL]]*1.43</f>
        <v>4189.7655799999993</v>
      </c>
      <c r="Q3589" s="66" t="str">
        <f>+HYPERLINK(Tabla1[[#This Row],[PAG]])</f>
        <v>https://todomusica.com.ar/conectores/8314-stp3c-bg.html</v>
      </c>
      <c r="R3589" s="67"/>
      <c r="S3589" s="68"/>
      <c r="T3589" s="69"/>
      <c r="U3589" s="69"/>
      <c r="V3589" s="69"/>
      <c r="W3589" s="69"/>
      <c r="X3589" s="69"/>
      <c r="Y3589" s="35"/>
      <c r="Z3589" s="35" t="s">
        <v>27188</v>
      </c>
      <c r="AA3589" s="36">
        <v>1</v>
      </c>
      <c r="AB3589" s="35" t="s">
        <v>27</v>
      </c>
      <c r="AC3589" s="35" t="str">
        <f>+IF(Tabla1[[#This Row],[STK]]="no","Sin STK", "STK disponible")</f>
        <v>STK disponible</v>
      </c>
      <c r="AD3589" s="35">
        <f>+I3589*J3589</f>
        <v>0</v>
      </c>
      <c r="AE3589" s="35">
        <f>+I3589*K3589</f>
        <v>0</v>
      </c>
      <c r="AF3589" s="36">
        <f>IF(Tabla1[[#This Row],[ref pack]]=1,Tabla1[[#This Row],[Pedido]],LCM(Tabla1[[#This Row],[MC VIEJO]],Tabla1[[#This Row],[Pedido]]))</f>
        <v>1</v>
      </c>
      <c r="AG3589" s="36">
        <f>+VLOOKUP(Tabla1[[#This Row],[Artículo]],'.'!$B$2:$D$11481,3,)</f>
        <v>1</v>
      </c>
      <c r="AH3589" s="37" t="str">
        <f>+IFERROR(SEARCH("pack",Tabla1[[#This Row],[PACK]]),"")</f>
        <v/>
      </c>
    </row>
    <row r="3590" spans="1:34" ht="24" customHeight="1" x14ac:dyDescent="0.2">
      <c r="A3590" s="50" t="s">
        <v>6828</v>
      </c>
      <c r="B3590" s="60" t="s">
        <v>6853</v>
      </c>
      <c r="C3590" s="61" t="s">
        <v>24111</v>
      </c>
      <c r="D3590" s="52" t="s">
        <v>9841</v>
      </c>
      <c r="E3590" s="53">
        <v>1451.55</v>
      </c>
      <c r="F3590" s="23" t="str">
        <f>+IFERROR(VLOOKUP(Tabla1[[#This Row],[Artículo]],'..'!$B$2:$D$569000,3,),"")</f>
        <v/>
      </c>
      <c r="G3590" s="24" t="str">
        <f>IF(H3590=AF3590,"", "Error MC")</f>
        <v>Error MC</v>
      </c>
      <c r="H3590" s="62"/>
      <c r="I3590" s="54">
        <f>+Tabla1[[#This Row],[MC]]*Tabla1[[#This Row],[Pedido]]*Tabla1[[#This Row],[PVC ]]</f>
        <v>0</v>
      </c>
      <c r="J3590" s="26">
        <v>0.21</v>
      </c>
      <c r="K3590" s="63"/>
      <c r="L3590" s="28" t="s">
        <v>17</v>
      </c>
      <c r="M3590" s="53">
        <v>2546.748</v>
      </c>
      <c r="N3590" s="64" t="str">
        <f>+IF(Tabla1[[#This Row],[F PMPI]]="SÍ","No","Sí")</f>
        <v>Sí</v>
      </c>
      <c r="O3590" s="65">
        <f>+Tabla1[[#This Row],[PVL]]*1.055</f>
        <v>2686.8191400000001</v>
      </c>
      <c r="P3590" s="65">
        <f>+Tabla1[[#This Row],[PVL]]*1.43</f>
        <v>3641.8496399999999</v>
      </c>
      <c r="Q3590" s="66" t="str">
        <f>+HYPERLINK(Tabla1[[#This Row],[PAG]])</f>
        <v>https://todomusica.com.ar/conectores/8315-st380.html</v>
      </c>
      <c r="R3590" s="67"/>
      <c r="S3590" s="68"/>
      <c r="T3590" s="69"/>
      <c r="U3590" s="69"/>
      <c r="V3590" s="69"/>
      <c r="W3590" s="69"/>
      <c r="X3590" s="69"/>
      <c r="Y3590" s="35"/>
      <c r="Z3590" s="35" t="s">
        <v>27189</v>
      </c>
      <c r="AA3590" s="36">
        <v>1</v>
      </c>
      <c r="AB3590" s="35" t="s">
        <v>27</v>
      </c>
      <c r="AC3590" s="35" t="str">
        <f>+IF(Tabla1[[#This Row],[STK]]="no","Sin STK", "STK disponible")</f>
        <v>STK disponible</v>
      </c>
      <c r="AD3590" s="35">
        <f>+I3590*J3590</f>
        <v>0</v>
      </c>
      <c r="AE3590" s="35">
        <f>+I3590*K3590</f>
        <v>0</v>
      </c>
      <c r="AF3590" s="36">
        <f>IF(Tabla1[[#This Row],[ref pack]]=1,Tabla1[[#This Row],[Pedido]],LCM(Tabla1[[#This Row],[MC VIEJO]],Tabla1[[#This Row],[Pedido]]))</f>
        <v>1</v>
      </c>
      <c r="AG3590" s="36">
        <f>+VLOOKUP(Tabla1[[#This Row],[Artículo]],'.'!$B$2:$D$11481,3,)</f>
        <v>1</v>
      </c>
      <c r="AH3590" s="37" t="str">
        <f>+IFERROR(SEARCH("pack",Tabla1[[#This Row],[PACK]]),"")</f>
        <v/>
      </c>
    </row>
    <row r="3591" spans="1:34" ht="24" customHeight="1" x14ac:dyDescent="0.2">
      <c r="A3591" s="50" t="s">
        <v>6828</v>
      </c>
      <c r="B3591" s="60" t="s">
        <v>6855</v>
      </c>
      <c r="C3591" s="61" t="s">
        <v>24112</v>
      </c>
      <c r="D3591" s="52" t="s">
        <v>27</v>
      </c>
      <c r="E3591" s="53">
        <v>6606.86</v>
      </c>
      <c r="F3591" s="23" t="str">
        <f>+IFERROR(VLOOKUP(Tabla1[[#This Row],[Artículo]],'..'!$B$2:$D$569000,3,),"")</f>
        <v/>
      </c>
      <c r="G3591" s="24" t="str">
        <f>IF(H3591=AF3591,"", "Error MC")</f>
        <v>Error MC</v>
      </c>
      <c r="H3591" s="62"/>
      <c r="I3591" s="54">
        <f>+Tabla1[[#This Row],[MC]]*Tabla1[[#This Row],[Pedido]]*Tabla1[[#This Row],[PVC ]]</f>
        <v>0</v>
      </c>
      <c r="J3591" s="26">
        <v>0.21</v>
      </c>
      <c r="K3591" s="63"/>
      <c r="L3591" s="28" t="s">
        <v>17</v>
      </c>
      <c r="M3591" s="53">
        <v>11591.74</v>
      </c>
      <c r="N3591" s="64" t="str">
        <f>+IF(Tabla1[[#This Row],[F PMPI]]="SÍ","No","Sí")</f>
        <v>Sí</v>
      </c>
      <c r="O3591" s="65">
        <f>+Tabla1[[#This Row],[PVL]]*1.055</f>
        <v>12229.285699999999</v>
      </c>
      <c r="P3591" s="65">
        <f>+Tabla1[[#This Row],[PVL]]*1.43</f>
        <v>16576.188200000001</v>
      </c>
      <c r="Q3591" s="66" t="str">
        <f>+HYPERLINK(Tabla1[[#This Row],[PAG]])</f>
        <v>https://todomusica.com.ar/conectores/4589-404.html</v>
      </c>
      <c r="R3591" s="67"/>
      <c r="S3591" s="68"/>
      <c r="T3591" s="69"/>
      <c r="U3591" s="69"/>
      <c r="V3591" s="69"/>
      <c r="W3591" s="69"/>
      <c r="X3591" s="69"/>
      <c r="Y3591" s="35"/>
      <c r="Z3591" s="35" t="s">
        <v>27190</v>
      </c>
      <c r="AA3591" s="36">
        <v>1</v>
      </c>
      <c r="AB3591" s="35" t="s">
        <v>27</v>
      </c>
      <c r="AC3591" s="35" t="str">
        <f>+IF(Tabla1[[#This Row],[STK]]="no","Sin STK", "STK disponible")</f>
        <v>Sin STK</v>
      </c>
      <c r="AD3591" s="35">
        <f>+I3591*J3591</f>
        <v>0</v>
      </c>
      <c r="AE3591" s="35">
        <f>+I3591*K3591</f>
        <v>0</v>
      </c>
      <c r="AF3591" s="36">
        <f>IF(Tabla1[[#This Row],[ref pack]]=1,Tabla1[[#This Row],[Pedido]],LCM(Tabla1[[#This Row],[MC VIEJO]],Tabla1[[#This Row],[Pedido]]))</f>
        <v>1</v>
      </c>
      <c r="AG3591" s="36">
        <f>+VLOOKUP(Tabla1[[#This Row],[Artículo]],'.'!$B$2:$D$11481,3,)</f>
        <v>1</v>
      </c>
      <c r="AH3591" s="37" t="str">
        <f>+IFERROR(SEARCH("pack",Tabla1[[#This Row],[PACK]]),"")</f>
        <v/>
      </c>
    </row>
    <row r="3592" spans="1:34" ht="24" customHeight="1" x14ac:dyDescent="0.2">
      <c r="A3592" s="50" t="s">
        <v>6828</v>
      </c>
      <c r="B3592" s="60" t="s">
        <v>6857</v>
      </c>
      <c r="C3592" s="61" t="s">
        <v>24113</v>
      </c>
      <c r="D3592" s="52" t="s">
        <v>27</v>
      </c>
      <c r="E3592" s="53">
        <v>6606.64</v>
      </c>
      <c r="F3592" s="23" t="str">
        <f>+IFERROR(VLOOKUP(Tabla1[[#This Row],[Artículo]],'..'!$B$2:$D$569000,3,),"")</f>
        <v/>
      </c>
      <c r="G3592" s="24" t="str">
        <f>IF(H3592=AF3592,"", "Error MC")</f>
        <v>Error MC</v>
      </c>
      <c r="H3592" s="62"/>
      <c r="I3592" s="54">
        <f>+Tabla1[[#This Row],[MC]]*Tabla1[[#This Row],[Pedido]]*Tabla1[[#This Row],[PVC ]]</f>
        <v>0</v>
      </c>
      <c r="J3592" s="26">
        <v>0.21</v>
      </c>
      <c r="K3592" s="63"/>
      <c r="L3592" s="28" t="s">
        <v>17</v>
      </c>
      <c r="M3592" s="53">
        <v>11591.352000000001</v>
      </c>
      <c r="N3592" s="64" t="str">
        <f>+IF(Tabla1[[#This Row],[F PMPI]]="SÍ","No","Sí")</f>
        <v>Sí</v>
      </c>
      <c r="O3592" s="65">
        <f>+Tabla1[[#This Row],[PVL]]*1.055</f>
        <v>12228.87636</v>
      </c>
      <c r="P3592" s="65">
        <f>+Tabla1[[#This Row],[PVL]]*1.43</f>
        <v>16575.63336</v>
      </c>
      <c r="Q3592" s="66" t="str">
        <f>+HYPERLINK(Tabla1[[#This Row],[PAG]])</f>
        <v>https://todomusica.com.ar/conectores/4590-404.html</v>
      </c>
      <c r="R3592" s="67"/>
      <c r="S3592" s="68"/>
      <c r="T3592" s="69"/>
      <c r="U3592" s="69"/>
      <c r="V3592" s="69"/>
      <c r="W3592" s="69"/>
      <c r="X3592" s="69"/>
      <c r="Y3592" s="35"/>
      <c r="Z3592" s="35" t="s">
        <v>27191</v>
      </c>
      <c r="AA3592" s="36">
        <v>1</v>
      </c>
      <c r="AB3592" s="35" t="s">
        <v>27</v>
      </c>
      <c r="AC3592" s="35" t="str">
        <f>+IF(Tabla1[[#This Row],[STK]]="no","Sin STK", "STK disponible")</f>
        <v>Sin STK</v>
      </c>
      <c r="AD3592" s="35">
        <f>+I3592*J3592</f>
        <v>0</v>
      </c>
      <c r="AE3592" s="35">
        <f>+I3592*K3592</f>
        <v>0</v>
      </c>
      <c r="AF3592" s="36">
        <f>IF(Tabla1[[#This Row],[ref pack]]=1,Tabla1[[#This Row],[Pedido]],LCM(Tabla1[[#This Row],[MC VIEJO]],Tabla1[[#This Row],[Pedido]]))</f>
        <v>1</v>
      </c>
      <c r="AG3592" s="36">
        <f>+VLOOKUP(Tabla1[[#This Row],[Artículo]],'.'!$B$2:$D$11481,3,)</f>
        <v>1</v>
      </c>
      <c r="AH3592" s="37" t="str">
        <f>+IFERROR(SEARCH("pack",Tabla1[[#This Row],[PACK]]),"")</f>
        <v/>
      </c>
    </row>
    <row r="3593" spans="1:34" ht="24" customHeight="1" x14ac:dyDescent="0.2">
      <c r="A3593" s="50" t="s">
        <v>6828</v>
      </c>
      <c r="B3593" s="60" t="s">
        <v>6859</v>
      </c>
      <c r="C3593" s="61" t="s">
        <v>24114</v>
      </c>
      <c r="D3593" s="52" t="s">
        <v>9841</v>
      </c>
      <c r="E3593" s="53">
        <v>3845.49</v>
      </c>
      <c r="F3593" s="23" t="str">
        <f>+IFERROR(VLOOKUP(Tabla1[[#This Row],[Artículo]],'..'!$B$2:$D$569000,3,),"")</f>
        <v/>
      </c>
      <c r="G3593" s="24" t="str">
        <f>IF(H3593=AF3593,"", "Error MC")</f>
        <v>Error MC</v>
      </c>
      <c r="H3593" s="62"/>
      <c r="I3593" s="54">
        <f>+Tabla1[[#This Row],[MC]]*Tabla1[[#This Row],[Pedido]]*Tabla1[[#This Row],[PVC ]]</f>
        <v>0</v>
      </c>
      <c r="J3593" s="26">
        <v>0.21</v>
      </c>
      <c r="K3593" s="63"/>
      <c r="L3593" s="28" t="s">
        <v>17</v>
      </c>
      <c r="M3593" s="53">
        <v>6746.9120000000003</v>
      </c>
      <c r="N3593" s="64" t="str">
        <f>+IF(Tabla1[[#This Row],[F PMPI]]="SÍ","No","Sí")</f>
        <v>Sí</v>
      </c>
      <c r="O3593" s="65">
        <f>+Tabla1[[#This Row],[PVL]]*1.055</f>
        <v>7117.9921599999998</v>
      </c>
      <c r="P3593" s="65">
        <f>+Tabla1[[#This Row],[PVL]]*1.43</f>
        <v>9648.0841600000003</v>
      </c>
      <c r="Q3593" s="66" t="str">
        <f>+HYPERLINK(Tabla1[[#This Row],[PAG]])</f>
        <v>https://todomusica.com.ar/conectores/4591-404.html</v>
      </c>
      <c r="R3593" s="67"/>
      <c r="S3593" s="68"/>
      <c r="T3593" s="69"/>
      <c r="U3593" s="69"/>
      <c r="V3593" s="69"/>
      <c r="W3593" s="69"/>
      <c r="X3593" s="69"/>
      <c r="Y3593" s="35"/>
      <c r="Z3593" s="35" t="s">
        <v>27192</v>
      </c>
      <c r="AA3593" s="36">
        <v>1</v>
      </c>
      <c r="AB3593" s="35" t="s">
        <v>27</v>
      </c>
      <c r="AC3593" s="35" t="str">
        <f>+IF(Tabla1[[#This Row],[STK]]="no","Sin STK", "STK disponible")</f>
        <v>STK disponible</v>
      </c>
      <c r="AD3593" s="35">
        <f>+I3593*J3593</f>
        <v>0</v>
      </c>
      <c r="AE3593" s="35">
        <f>+I3593*K3593</f>
        <v>0</v>
      </c>
      <c r="AF3593" s="36">
        <f>IF(Tabla1[[#This Row],[ref pack]]=1,Tabla1[[#This Row],[Pedido]],LCM(Tabla1[[#This Row],[MC VIEJO]],Tabla1[[#This Row],[Pedido]]))</f>
        <v>1</v>
      </c>
      <c r="AG3593" s="36">
        <f>+VLOOKUP(Tabla1[[#This Row],[Artículo]],'.'!$B$2:$D$11481,3,)</f>
        <v>1</v>
      </c>
      <c r="AH3593" s="37" t="str">
        <f>+IFERROR(SEARCH("pack",Tabla1[[#This Row],[PACK]]),"")</f>
        <v/>
      </c>
    </row>
    <row r="3594" spans="1:34" ht="24" customHeight="1" x14ac:dyDescent="0.2">
      <c r="A3594" s="50" t="s">
        <v>6828</v>
      </c>
      <c r="B3594" s="60" t="s">
        <v>6861</v>
      </c>
      <c r="C3594" s="61" t="s">
        <v>24115</v>
      </c>
      <c r="D3594" s="52" t="s">
        <v>27</v>
      </c>
      <c r="E3594" s="53">
        <v>5868.4</v>
      </c>
      <c r="F3594" s="23" t="str">
        <f>+IFERROR(VLOOKUP(Tabla1[[#This Row],[Artículo]],'..'!$B$2:$D$569000,3,),"")</f>
        <v/>
      </c>
      <c r="G3594" s="24" t="str">
        <f>IF(H3594=AF3594,"", "Error MC")</f>
        <v>Error MC</v>
      </c>
      <c r="H3594" s="62"/>
      <c r="I3594" s="54">
        <f>+Tabla1[[#This Row],[MC]]*Tabla1[[#This Row],[Pedido]]*Tabla1[[#This Row],[PVC ]]</f>
        <v>0</v>
      </c>
      <c r="J3594" s="26">
        <v>0.21</v>
      </c>
      <c r="K3594" s="63"/>
      <c r="L3594" s="28" t="s">
        <v>17</v>
      </c>
      <c r="M3594" s="53">
        <v>10296.108</v>
      </c>
      <c r="N3594" s="64" t="str">
        <f>+IF(Tabla1[[#This Row],[F PMPI]]="SÍ","No","Sí")</f>
        <v>Sí</v>
      </c>
      <c r="O3594" s="65">
        <f>+Tabla1[[#This Row],[PVL]]*1.055</f>
        <v>10862.39394</v>
      </c>
      <c r="P3594" s="65">
        <f>+Tabla1[[#This Row],[PVL]]*1.43</f>
        <v>14723.434439999999</v>
      </c>
      <c r="Q3594" s="66" t="str">
        <f>+HYPERLINK(Tabla1[[#This Row],[PAG]])</f>
        <v>https://todomusica.com.ar/conectores/4592-404.html</v>
      </c>
      <c r="R3594" s="67"/>
      <c r="S3594" s="68"/>
      <c r="T3594" s="69"/>
      <c r="U3594" s="69"/>
      <c r="V3594" s="69"/>
      <c r="W3594" s="69"/>
      <c r="X3594" s="69"/>
      <c r="Y3594" s="35"/>
      <c r="Z3594" s="35" t="s">
        <v>27193</v>
      </c>
      <c r="AA3594" s="36">
        <v>1</v>
      </c>
      <c r="AB3594" s="35" t="s">
        <v>27</v>
      </c>
      <c r="AC3594" s="35" t="str">
        <f>+IF(Tabla1[[#This Row],[STK]]="no","Sin STK", "STK disponible")</f>
        <v>Sin STK</v>
      </c>
      <c r="AD3594" s="35">
        <f>+I3594*J3594</f>
        <v>0</v>
      </c>
      <c r="AE3594" s="35">
        <f>+I3594*K3594</f>
        <v>0</v>
      </c>
      <c r="AF3594" s="36">
        <f>IF(Tabla1[[#This Row],[ref pack]]=1,Tabla1[[#This Row],[Pedido]],LCM(Tabla1[[#This Row],[MC VIEJO]],Tabla1[[#This Row],[Pedido]]))</f>
        <v>1</v>
      </c>
      <c r="AG3594" s="36">
        <f>+VLOOKUP(Tabla1[[#This Row],[Artículo]],'.'!$B$2:$D$11481,3,)</f>
        <v>1</v>
      </c>
      <c r="AH3594" s="37" t="str">
        <f>+IFERROR(SEARCH("pack",Tabla1[[#This Row],[PACK]]),"")</f>
        <v/>
      </c>
    </row>
    <row r="3595" spans="1:34" ht="24" customHeight="1" x14ac:dyDescent="0.2">
      <c r="A3595" s="50" t="s">
        <v>6828</v>
      </c>
      <c r="B3595" s="60" t="s">
        <v>6863</v>
      </c>
      <c r="C3595" s="61" t="s">
        <v>6864</v>
      </c>
      <c r="D3595" s="52" t="s">
        <v>9842</v>
      </c>
      <c r="E3595" s="53">
        <v>19167.59</v>
      </c>
      <c r="F3595" s="23" t="str">
        <f>+IFERROR(VLOOKUP(Tabla1[[#This Row],[Artículo]],'..'!$B$2:$D$569000,3,),"")</f>
        <v/>
      </c>
      <c r="G3595" s="24" t="str">
        <f>IF(H3595=AF3595,"", "Error MC")</f>
        <v>Error MC</v>
      </c>
      <c r="H3595" s="62"/>
      <c r="I3595" s="54">
        <f>+Tabla1[[#This Row],[MC]]*Tabla1[[#This Row],[Pedido]]*Tabla1[[#This Row],[PVC ]]</f>
        <v>0</v>
      </c>
      <c r="J3595" s="26">
        <v>0.21</v>
      </c>
      <c r="K3595" s="63"/>
      <c r="L3595" s="28" t="s">
        <v>17</v>
      </c>
      <c r="M3595" s="53">
        <v>33629.542000000001</v>
      </c>
      <c r="N3595" s="64" t="str">
        <f>+IF(Tabla1[[#This Row],[F PMPI]]="SÍ","No","Sí")</f>
        <v>Sí</v>
      </c>
      <c r="O3595" s="65">
        <f>+Tabla1[[#This Row],[PVL]]*1.055</f>
        <v>35479.166810000002</v>
      </c>
      <c r="P3595" s="65">
        <f>+Tabla1[[#This Row],[PVL]]*1.43</f>
        <v>48090.245060000001</v>
      </c>
      <c r="Q3595" s="66" t="str">
        <f>+HYPERLINK(Tabla1[[#This Row],[PAG]])</f>
        <v>https://todomusica.com.ar/adaptadores/4593-404.html</v>
      </c>
      <c r="R3595" s="67"/>
      <c r="S3595" s="68"/>
      <c r="T3595" s="69"/>
      <c r="U3595" s="69"/>
      <c r="V3595" s="69"/>
      <c r="W3595" s="69"/>
      <c r="X3595" s="69"/>
      <c r="Y3595" s="35"/>
      <c r="Z3595" s="35" t="s">
        <v>27194</v>
      </c>
      <c r="AA3595" s="36">
        <v>1</v>
      </c>
      <c r="AB3595" s="35" t="s">
        <v>27</v>
      </c>
      <c r="AC3595" s="35" t="str">
        <f>+IF(Tabla1[[#This Row],[STK]]="no","Sin STK", "STK disponible")</f>
        <v>STK disponible</v>
      </c>
      <c r="AD3595" s="35">
        <f>+I3595*J3595</f>
        <v>0</v>
      </c>
      <c r="AE3595" s="35">
        <f>+I3595*K3595</f>
        <v>0</v>
      </c>
      <c r="AF3595" s="36">
        <f>IF(Tabla1[[#This Row],[ref pack]]=1,Tabla1[[#This Row],[Pedido]],LCM(Tabla1[[#This Row],[MC VIEJO]],Tabla1[[#This Row],[Pedido]]))</f>
        <v>1</v>
      </c>
      <c r="AG3595" s="36">
        <f>+VLOOKUP(Tabla1[[#This Row],[Artículo]],'.'!$B$2:$D$11481,3,)</f>
        <v>1</v>
      </c>
      <c r="AH3595" s="37" t="str">
        <f>+IFERROR(SEARCH("pack",Tabla1[[#This Row],[PACK]]),"")</f>
        <v/>
      </c>
    </row>
    <row r="3596" spans="1:34" ht="24" customHeight="1" x14ac:dyDescent="0.2">
      <c r="A3596" s="50" t="s">
        <v>6828</v>
      </c>
      <c r="B3596" s="60" t="s">
        <v>6865</v>
      </c>
      <c r="C3596" s="61" t="s">
        <v>6866</v>
      </c>
      <c r="D3596" s="52" t="s">
        <v>9841</v>
      </c>
      <c r="E3596" s="53">
        <v>19167.59</v>
      </c>
      <c r="F3596" s="23" t="str">
        <f>+IFERROR(VLOOKUP(Tabla1[[#This Row],[Artículo]],'..'!$B$2:$D$569000,3,),"")</f>
        <v/>
      </c>
      <c r="G3596" s="24" t="str">
        <f>IF(H3596=AF3596,"", "Error MC")</f>
        <v>Error MC</v>
      </c>
      <c r="H3596" s="62"/>
      <c r="I3596" s="54">
        <f>+Tabla1[[#This Row],[MC]]*Tabla1[[#This Row],[Pedido]]*Tabla1[[#This Row],[PVC ]]</f>
        <v>0</v>
      </c>
      <c r="J3596" s="26">
        <v>0.21</v>
      </c>
      <c r="K3596" s="63"/>
      <c r="L3596" s="28" t="s">
        <v>17</v>
      </c>
      <c r="M3596" s="53">
        <v>33629.542000000001</v>
      </c>
      <c r="N3596" s="64" t="str">
        <f>+IF(Tabla1[[#This Row],[F PMPI]]="SÍ","No","Sí")</f>
        <v>Sí</v>
      </c>
      <c r="O3596" s="65">
        <f>+Tabla1[[#This Row],[PVL]]*1.055</f>
        <v>35479.166810000002</v>
      </c>
      <c r="P3596" s="65">
        <f>+Tabla1[[#This Row],[PVL]]*1.43</f>
        <v>48090.245060000001</v>
      </c>
      <c r="Q3596" s="66" t="str">
        <f>+HYPERLINK(Tabla1[[#This Row],[PAG]])</f>
        <v>https://todomusica.com.ar/conectores/4594-404.html</v>
      </c>
      <c r="R3596" s="67"/>
      <c r="S3596" s="68"/>
      <c r="T3596" s="69"/>
      <c r="U3596" s="69"/>
      <c r="V3596" s="69"/>
      <c r="W3596" s="69"/>
      <c r="X3596" s="69"/>
      <c r="Y3596" s="35"/>
      <c r="Z3596" s="35" t="s">
        <v>27195</v>
      </c>
      <c r="AA3596" s="36">
        <v>1</v>
      </c>
      <c r="AB3596" s="35" t="s">
        <v>27</v>
      </c>
      <c r="AC3596" s="35" t="str">
        <f>+IF(Tabla1[[#This Row],[STK]]="no","Sin STK", "STK disponible")</f>
        <v>STK disponible</v>
      </c>
      <c r="AD3596" s="35">
        <f>+I3596*J3596</f>
        <v>0</v>
      </c>
      <c r="AE3596" s="35">
        <f>+I3596*K3596</f>
        <v>0</v>
      </c>
      <c r="AF3596" s="36">
        <f>IF(Tabla1[[#This Row],[ref pack]]=1,Tabla1[[#This Row],[Pedido]],LCM(Tabla1[[#This Row],[MC VIEJO]],Tabla1[[#This Row],[Pedido]]))</f>
        <v>1</v>
      </c>
      <c r="AG3596" s="36">
        <f>+VLOOKUP(Tabla1[[#This Row],[Artículo]],'.'!$B$2:$D$11481,3,)</f>
        <v>1</v>
      </c>
      <c r="AH3596" s="37" t="str">
        <f>+IFERROR(SEARCH("pack",Tabla1[[#This Row],[PACK]]),"")</f>
        <v/>
      </c>
    </row>
    <row r="3597" spans="1:34" ht="24" customHeight="1" x14ac:dyDescent="0.2">
      <c r="A3597" s="50" t="s">
        <v>6828</v>
      </c>
      <c r="B3597" s="60" t="s">
        <v>6867</v>
      </c>
      <c r="C3597" s="61" t="s">
        <v>6868</v>
      </c>
      <c r="D3597" s="52" t="s">
        <v>9841</v>
      </c>
      <c r="E3597" s="53">
        <v>19167.59</v>
      </c>
      <c r="F3597" s="23" t="str">
        <f>+IFERROR(VLOOKUP(Tabla1[[#This Row],[Artículo]],'..'!$B$2:$D$569000,3,),"")</f>
        <v/>
      </c>
      <c r="G3597" s="24" t="str">
        <f>IF(H3597=AF3597,"", "Error MC")</f>
        <v>Error MC</v>
      </c>
      <c r="H3597" s="62"/>
      <c r="I3597" s="54">
        <f>+Tabla1[[#This Row],[MC]]*Tabla1[[#This Row],[Pedido]]*Tabla1[[#This Row],[PVC ]]</f>
        <v>0</v>
      </c>
      <c r="J3597" s="26">
        <v>0.21</v>
      </c>
      <c r="K3597" s="63"/>
      <c r="L3597" s="28" t="s">
        <v>17</v>
      </c>
      <c r="M3597" s="53">
        <v>33629.542000000001</v>
      </c>
      <c r="N3597" s="64" t="str">
        <f>+IF(Tabla1[[#This Row],[F PMPI]]="SÍ","No","Sí")</f>
        <v>Sí</v>
      </c>
      <c r="O3597" s="65">
        <f>+Tabla1[[#This Row],[PVL]]*1.055</f>
        <v>35479.166810000002</v>
      </c>
      <c r="P3597" s="65">
        <f>+Tabla1[[#This Row],[PVL]]*1.43</f>
        <v>48090.245060000001</v>
      </c>
      <c r="Q3597" s="66" t="str">
        <f>+HYPERLINK(Tabla1[[#This Row],[PAG]])</f>
        <v>https://todomusica.com.ar/conectores/4595-404.html</v>
      </c>
      <c r="R3597" s="67"/>
      <c r="S3597" s="68"/>
      <c r="T3597" s="69"/>
      <c r="U3597" s="69"/>
      <c r="V3597" s="69"/>
      <c r="W3597" s="69"/>
      <c r="X3597" s="69"/>
      <c r="Y3597" s="35"/>
      <c r="Z3597" s="35" t="s">
        <v>27196</v>
      </c>
      <c r="AA3597" s="36">
        <v>1</v>
      </c>
      <c r="AB3597" s="35" t="s">
        <v>27</v>
      </c>
      <c r="AC3597" s="35" t="str">
        <f>+IF(Tabla1[[#This Row],[STK]]="no","Sin STK", "STK disponible")</f>
        <v>STK disponible</v>
      </c>
      <c r="AD3597" s="35">
        <f>+I3597*J3597</f>
        <v>0</v>
      </c>
      <c r="AE3597" s="35">
        <f>+I3597*K3597</f>
        <v>0</v>
      </c>
      <c r="AF3597" s="36">
        <f>IF(Tabla1[[#This Row],[ref pack]]=1,Tabla1[[#This Row],[Pedido]],LCM(Tabla1[[#This Row],[MC VIEJO]],Tabla1[[#This Row],[Pedido]]))</f>
        <v>1</v>
      </c>
      <c r="AG3597" s="36">
        <f>+VLOOKUP(Tabla1[[#This Row],[Artículo]],'.'!$B$2:$D$11481,3,)</f>
        <v>1</v>
      </c>
      <c r="AH3597" s="37" t="str">
        <f>+IFERROR(SEARCH("pack",Tabla1[[#This Row],[PACK]]),"")</f>
        <v/>
      </c>
    </row>
    <row r="3598" spans="1:34" ht="24" customHeight="1" x14ac:dyDescent="0.2">
      <c r="A3598" s="50" t="s">
        <v>6828</v>
      </c>
      <c r="B3598" s="60" t="s">
        <v>6869</v>
      </c>
      <c r="C3598" s="61" t="s">
        <v>24116</v>
      </c>
      <c r="D3598" s="52" t="s">
        <v>27</v>
      </c>
      <c r="E3598" s="53">
        <v>2615.09</v>
      </c>
      <c r="F3598" s="23" t="str">
        <f>+IFERROR(VLOOKUP(Tabla1[[#This Row],[Artículo]],'..'!$B$2:$D$569000,3,),"")</f>
        <v/>
      </c>
      <c r="G3598" s="24" t="str">
        <f>IF(H3598=AF3598,"", "Error MC")</f>
        <v>Error MC</v>
      </c>
      <c r="H3598" s="62"/>
      <c r="I3598" s="54">
        <f>+Tabla1[[#This Row],[MC]]*Tabla1[[#This Row],[Pedido]]*Tabla1[[#This Row],[PVC ]]</f>
        <v>0</v>
      </c>
      <c r="J3598" s="26">
        <v>0.21</v>
      </c>
      <c r="K3598" s="63"/>
      <c r="L3598" s="28" t="s">
        <v>17</v>
      </c>
      <c r="M3598" s="53">
        <v>4588.1750000000002</v>
      </c>
      <c r="N3598" s="64" t="str">
        <f>+IF(Tabla1[[#This Row],[F PMPI]]="SÍ","No","Sí")</f>
        <v>Sí</v>
      </c>
      <c r="O3598" s="65">
        <f>+Tabla1[[#This Row],[PVL]]*1.055</f>
        <v>4840.524625</v>
      </c>
      <c r="P3598" s="65">
        <f>+Tabla1[[#This Row],[PVL]]*1.43</f>
        <v>6561.0902500000002</v>
      </c>
      <c r="Q3598" s="66" t="str">
        <f>+HYPERLINK(Tabla1[[#This Row],[PAG]])</f>
        <v>https://todomusica.com.ar/conectores/4596-404.html</v>
      </c>
      <c r="R3598" s="67"/>
      <c r="S3598" s="68"/>
      <c r="T3598" s="69"/>
      <c r="U3598" s="69"/>
      <c r="V3598" s="69"/>
      <c r="W3598" s="69"/>
      <c r="X3598" s="69"/>
      <c r="Y3598" s="35"/>
      <c r="Z3598" s="35" t="s">
        <v>27197</v>
      </c>
      <c r="AA3598" s="36">
        <v>1</v>
      </c>
      <c r="AB3598" s="35" t="s">
        <v>27</v>
      </c>
      <c r="AC3598" s="35" t="str">
        <f>+IF(Tabla1[[#This Row],[STK]]="no","Sin STK", "STK disponible")</f>
        <v>Sin STK</v>
      </c>
      <c r="AD3598" s="35">
        <f>+I3598*J3598</f>
        <v>0</v>
      </c>
      <c r="AE3598" s="35">
        <f>+I3598*K3598</f>
        <v>0</v>
      </c>
      <c r="AF3598" s="36">
        <f>IF(Tabla1[[#This Row],[ref pack]]=1,Tabla1[[#This Row],[Pedido]],LCM(Tabla1[[#This Row],[MC VIEJO]],Tabla1[[#This Row],[Pedido]]))</f>
        <v>1</v>
      </c>
      <c r="AG3598" s="36">
        <f>+VLOOKUP(Tabla1[[#This Row],[Artículo]],'.'!$B$2:$D$11481,3,)</f>
        <v>1</v>
      </c>
      <c r="AH3598" s="37" t="str">
        <f>+IFERROR(SEARCH("pack",Tabla1[[#This Row],[PACK]]),"")</f>
        <v/>
      </c>
    </row>
    <row r="3599" spans="1:34" ht="24" customHeight="1" x14ac:dyDescent="0.2">
      <c r="A3599" s="50" t="s">
        <v>6828</v>
      </c>
      <c r="B3599" s="60" t="s">
        <v>6871</v>
      </c>
      <c r="C3599" s="61" t="s">
        <v>6872</v>
      </c>
      <c r="D3599" s="52" t="s">
        <v>27</v>
      </c>
      <c r="E3599" s="53">
        <v>2615.09</v>
      </c>
      <c r="F3599" s="23" t="str">
        <f>+IFERROR(VLOOKUP(Tabla1[[#This Row],[Artículo]],'..'!$B$2:$D$569000,3,),"")</f>
        <v/>
      </c>
      <c r="G3599" s="24" t="str">
        <f>IF(H3599=AF3599,"", "Error MC")</f>
        <v>Error MC</v>
      </c>
      <c r="H3599" s="62"/>
      <c r="I3599" s="54">
        <f>+Tabla1[[#This Row],[MC]]*Tabla1[[#This Row],[Pedido]]*Tabla1[[#This Row],[PVC ]]</f>
        <v>0</v>
      </c>
      <c r="J3599" s="26">
        <v>0.21</v>
      </c>
      <c r="K3599" s="63"/>
      <c r="L3599" s="28" t="s">
        <v>17</v>
      </c>
      <c r="M3599" s="53">
        <v>4588.1750000000002</v>
      </c>
      <c r="N3599" s="64" t="str">
        <f>+IF(Tabla1[[#This Row],[F PMPI]]="SÍ","No","Sí")</f>
        <v>Sí</v>
      </c>
      <c r="O3599" s="65">
        <f>+Tabla1[[#This Row],[PVL]]*1.055</f>
        <v>4840.524625</v>
      </c>
      <c r="P3599" s="65">
        <f>+Tabla1[[#This Row],[PVL]]*1.43</f>
        <v>6561.0902500000002</v>
      </c>
      <c r="Q3599" s="66" t="str">
        <f>+HYPERLINK(Tabla1[[#This Row],[PAG]])</f>
        <v>https://todomusica.com.ar/productos-sin-categorias-de-netsuite/4597-404.html</v>
      </c>
      <c r="R3599" s="67"/>
      <c r="S3599" s="68"/>
      <c r="T3599" s="69"/>
      <c r="U3599" s="69"/>
      <c r="V3599" s="69"/>
      <c r="W3599" s="69"/>
      <c r="X3599" s="69"/>
      <c r="Y3599" s="35"/>
      <c r="Z3599" s="35" t="s">
        <v>27198</v>
      </c>
      <c r="AA3599" s="36">
        <v>1</v>
      </c>
      <c r="AB3599" s="35" t="s">
        <v>27</v>
      </c>
      <c r="AC3599" s="35" t="str">
        <f>+IF(Tabla1[[#This Row],[STK]]="no","Sin STK", "STK disponible")</f>
        <v>Sin STK</v>
      </c>
      <c r="AD3599" s="35">
        <f>+I3599*J3599</f>
        <v>0</v>
      </c>
      <c r="AE3599" s="35">
        <f>+I3599*K3599</f>
        <v>0</v>
      </c>
      <c r="AF3599" s="36">
        <f>IF(Tabla1[[#This Row],[ref pack]]=1,Tabla1[[#This Row],[Pedido]],LCM(Tabla1[[#This Row],[MC VIEJO]],Tabla1[[#This Row],[Pedido]]))</f>
        <v>1</v>
      </c>
      <c r="AG3599" s="36">
        <f>+VLOOKUP(Tabla1[[#This Row],[Artículo]],'.'!$B$2:$D$11481,3,)</f>
        <v>1</v>
      </c>
      <c r="AH3599" s="37" t="str">
        <f>+IFERROR(SEARCH("pack",Tabla1[[#This Row],[PACK]]),"")</f>
        <v/>
      </c>
    </row>
    <row r="3600" spans="1:34" ht="24" customHeight="1" x14ac:dyDescent="0.2">
      <c r="A3600" s="50" t="s">
        <v>6828</v>
      </c>
      <c r="B3600" s="60" t="s">
        <v>6873</v>
      </c>
      <c r="C3600" s="61" t="s">
        <v>24117</v>
      </c>
      <c r="D3600" s="52" t="s">
        <v>9841</v>
      </c>
      <c r="E3600" s="53">
        <v>3845.49</v>
      </c>
      <c r="F3600" s="23" t="str">
        <f>+IFERROR(VLOOKUP(Tabla1[[#This Row],[Artículo]],'..'!$B$2:$D$569000,3,),"")</f>
        <v/>
      </c>
      <c r="G3600" s="24" t="str">
        <f>IF(H3600=AF3600,"", "Error MC")</f>
        <v>Error MC</v>
      </c>
      <c r="H3600" s="62"/>
      <c r="I3600" s="54">
        <f>+Tabla1[[#This Row],[MC]]*Tabla1[[#This Row],[Pedido]]*Tabla1[[#This Row],[PVC ]]</f>
        <v>0</v>
      </c>
      <c r="J3600" s="26">
        <v>0.21</v>
      </c>
      <c r="K3600" s="63"/>
      <c r="L3600" s="28" t="s">
        <v>17</v>
      </c>
      <c r="M3600" s="53">
        <v>6746.9120000000003</v>
      </c>
      <c r="N3600" s="64" t="str">
        <f>+IF(Tabla1[[#This Row],[F PMPI]]="SÍ","No","Sí")</f>
        <v>Sí</v>
      </c>
      <c r="O3600" s="65">
        <f>+Tabla1[[#This Row],[PVL]]*1.055</f>
        <v>7117.9921599999998</v>
      </c>
      <c r="P3600" s="65">
        <f>+Tabla1[[#This Row],[PVL]]*1.43</f>
        <v>9648.0841600000003</v>
      </c>
      <c r="Q3600" s="66" t="str">
        <f>+HYPERLINK(Tabla1[[#This Row],[PAG]])</f>
        <v>https://todomusica.com.ar/conectores/4598-404.html</v>
      </c>
      <c r="R3600" s="67"/>
      <c r="S3600" s="68"/>
      <c r="T3600" s="69"/>
      <c r="U3600" s="69"/>
      <c r="V3600" s="69"/>
      <c r="W3600" s="69"/>
      <c r="X3600" s="69"/>
      <c r="Y3600" s="35"/>
      <c r="Z3600" s="35" t="s">
        <v>27199</v>
      </c>
      <c r="AA3600" s="36">
        <v>1</v>
      </c>
      <c r="AB3600" s="35" t="s">
        <v>27</v>
      </c>
      <c r="AC3600" s="35" t="str">
        <f>+IF(Tabla1[[#This Row],[STK]]="no","Sin STK", "STK disponible")</f>
        <v>STK disponible</v>
      </c>
      <c r="AD3600" s="35">
        <f>+I3600*J3600</f>
        <v>0</v>
      </c>
      <c r="AE3600" s="35">
        <f>+I3600*K3600</f>
        <v>0</v>
      </c>
      <c r="AF3600" s="36">
        <f>IF(Tabla1[[#This Row],[ref pack]]=1,Tabla1[[#This Row],[Pedido]],LCM(Tabla1[[#This Row],[MC VIEJO]],Tabla1[[#This Row],[Pedido]]))</f>
        <v>1</v>
      </c>
      <c r="AG3600" s="36">
        <f>+VLOOKUP(Tabla1[[#This Row],[Artículo]],'.'!$B$2:$D$11481,3,)</f>
        <v>1</v>
      </c>
      <c r="AH3600" s="37" t="str">
        <f>+IFERROR(SEARCH("pack",Tabla1[[#This Row],[PACK]]),"")</f>
        <v/>
      </c>
    </row>
    <row r="3601" spans="1:34" ht="24" customHeight="1" x14ac:dyDescent="0.2">
      <c r="A3601" s="50" t="s">
        <v>6828</v>
      </c>
      <c r="B3601" s="60" t="s">
        <v>6875</v>
      </c>
      <c r="C3601" s="61" t="s">
        <v>24118</v>
      </c>
      <c r="D3601" s="52" t="s">
        <v>9841</v>
      </c>
      <c r="E3601" s="53">
        <v>6375.8</v>
      </c>
      <c r="F3601" s="23" t="str">
        <f>+IFERROR(VLOOKUP(Tabla1[[#This Row],[Artículo]],'..'!$B$2:$D$569000,3,),"")</f>
        <v/>
      </c>
      <c r="G3601" s="24" t="str">
        <f>IF(H3601=AF3601,"", "Error MC")</f>
        <v>Error MC</v>
      </c>
      <c r="H3601" s="62"/>
      <c r="I3601" s="54">
        <f>+Tabla1[[#This Row],[MC]]*Tabla1[[#This Row],[Pedido]]*Tabla1[[#This Row],[PVC ]]</f>
        <v>0</v>
      </c>
      <c r="J3601" s="26">
        <v>0.21</v>
      </c>
      <c r="K3601" s="63"/>
      <c r="L3601" s="28" t="s">
        <v>17</v>
      </c>
      <c r="M3601" s="53">
        <v>11186.341</v>
      </c>
      <c r="N3601" s="64" t="str">
        <f>+IF(Tabla1[[#This Row],[F PMPI]]="SÍ","No","Sí")</f>
        <v>Sí</v>
      </c>
      <c r="O3601" s="65">
        <f>+Tabla1[[#This Row],[PVL]]*1.055</f>
        <v>11801.589754999999</v>
      </c>
      <c r="P3601" s="65">
        <f>+Tabla1[[#This Row],[PVL]]*1.43</f>
        <v>15996.467629999999</v>
      </c>
      <c r="Q3601" s="66" t="str">
        <f>+HYPERLINK(Tabla1[[#This Row],[PAG]])</f>
        <v>https://todomusica.com.ar/conectores/4599-404.html</v>
      </c>
      <c r="R3601" s="67"/>
      <c r="S3601" s="68"/>
      <c r="T3601" s="69"/>
      <c r="U3601" s="69"/>
      <c r="V3601" s="69"/>
      <c r="W3601" s="69"/>
      <c r="X3601" s="69"/>
      <c r="Y3601" s="35"/>
      <c r="Z3601" s="35" t="s">
        <v>27200</v>
      </c>
      <c r="AA3601" s="36">
        <v>1</v>
      </c>
      <c r="AB3601" s="35" t="s">
        <v>27</v>
      </c>
      <c r="AC3601" s="35" t="str">
        <f>+IF(Tabla1[[#This Row],[STK]]="no","Sin STK", "STK disponible")</f>
        <v>STK disponible</v>
      </c>
      <c r="AD3601" s="35">
        <f>+I3601*J3601</f>
        <v>0</v>
      </c>
      <c r="AE3601" s="35">
        <f>+I3601*K3601</f>
        <v>0</v>
      </c>
      <c r="AF3601" s="36">
        <f>IF(Tabla1[[#This Row],[ref pack]]=1,Tabla1[[#This Row],[Pedido]],LCM(Tabla1[[#This Row],[MC VIEJO]],Tabla1[[#This Row],[Pedido]]))</f>
        <v>1</v>
      </c>
      <c r="AG3601" s="36">
        <f>+VLOOKUP(Tabla1[[#This Row],[Artículo]],'.'!$B$2:$D$11481,3,)</f>
        <v>1</v>
      </c>
      <c r="AH3601" s="37" t="str">
        <f>+IFERROR(SEARCH("pack",Tabla1[[#This Row],[PACK]]),"")</f>
        <v/>
      </c>
    </row>
    <row r="3602" spans="1:34" ht="24" customHeight="1" x14ac:dyDescent="0.2">
      <c r="A3602" s="50" t="s">
        <v>6828</v>
      </c>
      <c r="B3602" s="60" t="s">
        <v>6877</v>
      </c>
      <c r="C3602" s="61" t="s">
        <v>6878</v>
      </c>
      <c r="D3602" s="52" t="s">
        <v>9841</v>
      </c>
      <c r="E3602" s="53">
        <v>1022.704</v>
      </c>
      <c r="F3602" s="23" t="str">
        <f>+IFERROR(VLOOKUP(Tabla1[[#This Row],[Artículo]],'..'!$B$2:$D$569000,3,),"")</f>
        <v/>
      </c>
      <c r="G3602" s="24" t="str">
        <f>IF(H3602=AF3602,"", "Error MC")</f>
        <v>Error MC</v>
      </c>
      <c r="H3602" s="62"/>
      <c r="I3602" s="54">
        <f>+Tabla1[[#This Row],[MC]]*Tabla1[[#This Row],[Pedido]]*Tabla1[[#This Row],[PVC ]]</f>
        <v>0</v>
      </c>
      <c r="J3602" s="26">
        <v>0.21</v>
      </c>
      <c r="K3602" s="63"/>
      <c r="L3602" s="28" t="s">
        <v>17</v>
      </c>
      <c r="M3602" s="53">
        <v>1794.3340000000001</v>
      </c>
      <c r="N3602" s="64" t="str">
        <f>+IF(Tabla1[[#This Row],[F PMPI]]="SÍ","No","Sí")</f>
        <v>Sí</v>
      </c>
      <c r="O3602" s="65">
        <f>+Tabla1[[#This Row],[PVL]]*1.055</f>
        <v>1893.0223699999999</v>
      </c>
      <c r="P3602" s="65">
        <f>+Tabla1[[#This Row],[PVL]]*1.43</f>
        <v>2565.8976200000002</v>
      </c>
      <c r="Q3602" s="66" t="str">
        <f>+HYPERLINK(Tabla1[[#This Row],[PAG]])</f>
        <v>https://todomusica.com.ar/conectores/6083-scdx.html</v>
      </c>
      <c r="R3602" s="67"/>
      <c r="S3602" s="68"/>
      <c r="T3602" s="69"/>
      <c r="U3602" s="69"/>
      <c r="V3602" s="69"/>
      <c r="W3602" s="69"/>
      <c r="X3602" s="69"/>
      <c r="Y3602" s="35"/>
      <c r="Z3602" s="35" t="s">
        <v>27201</v>
      </c>
      <c r="AA3602" s="36">
        <v>10</v>
      </c>
      <c r="AB3602" s="35" t="s">
        <v>27</v>
      </c>
      <c r="AC3602" s="35" t="str">
        <f>+IF(Tabla1[[#This Row],[STK]]="no","Sin STK", "STK disponible")</f>
        <v>STK disponible</v>
      </c>
      <c r="AD3602" s="35">
        <f>+I3602*J3602</f>
        <v>0</v>
      </c>
      <c r="AE3602" s="35">
        <f>+I3602*K3602</f>
        <v>0</v>
      </c>
      <c r="AF3602" s="36">
        <f>IF(Tabla1[[#This Row],[ref pack]]=1,Tabla1[[#This Row],[Pedido]],LCM(Tabla1[[#This Row],[MC VIEJO]],Tabla1[[#This Row],[Pedido]]))</f>
        <v>10</v>
      </c>
      <c r="AG3602" s="36">
        <f>+VLOOKUP(Tabla1[[#This Row],[Artículo]],'.'!$B$2:$D$11481,3,)</f>
        <v>10</v>
      </c>
      <c r="AH3602" s="37" t="str">
        <f>+IFERROR(SEARCH("pack",Tabla1[[#This Row],[PACK]]),"")</f>
        <v/>
      </c>
    </row>
    <row r="3603" spans="1:34" ht="24" customHeight="1" x14ac:dyDescent="0.2">
      <c r="A3603" s="50" t="s">
        <v>6828</v>
      </c>
      <c r="B3603" s="60" t="s">
        <v>6879</v>
      </c>
      <c r="C3603" s="61" t="s">
        <v>6880</v>
      </c>
      <c r="D3603" s="52" t="s">
        <v>27</v>
      </c>
      <c r="E3603" s="53">
        <v>2890.45</v>
      </c>
      <c r="F3603" s="23" t="str">
        <f>+IFERROR(VLOOKUP(Tabla1[[#This Row],[Artículo]],'..'!$B$2:$D$569000,3,),"")</f>
        <v/>
      </c>
      <c r="G3603" s="24" t="str">
        <f>IF(H3603=AF3603,"", "Error MC")</f>
        <v>Error MC</v>
      </c>
      <c r="H3603" s="62"/>
      <c r="I3603" s="54">
        <f>+Tabla1[[#This Row],[MC]]*Tabla1[[#This Row],[Pedido]]*Tabla1[[#This Row],[PVC ]]</f>
        <v>0</v>
      </c>
      <c r="J3603" s="26">
        <v>0.21</v>
      </c>
      <c r="K3603" s="63"/>
      <c r="L3603" s="28" t="s">
        <v>17</v>
      </c>
      <c r="M3603" s="53">
        <v>5071.2920000000004</v>
      </c>
      <c r="N3603" s="64" t="str">
        <f>+IF(Tabla1[[#This Row],[F PMPI]]="SÍ","No","Sí")</f>
        <v>Sí</v>
      </c>
      <c r="O3603" s="65">
        <f>+Tabla1[[#This Row],[PVL]]*1.055</f>
        <v>5350.21306</v>
      </c>
      <c r="P3603" s="65">
        <f>+Tabla1[[#This Row],[PVL]]*1.43</f>
        <v>7251.9475600000005</v>
      </c>
      <c r="Q3603" s="66" t="str">
        <f>+HYPERLINK(Tabla1[[#This Row],[PAG]])</f>
        <v>https://todomusica.com.ar/conectores/4606-404.html</v>
      </c>
      <c r="R3603" s="67"/>
      <c r="S3603" s="68"/>
      <c r="T3603" s="69"/>
      <c r="U3603" s="69"/>
      <c r="V3603" s="69"/>
      <c r="W3603" s="69"/>
      <c r="X3603" s="69"/>
      <c r="Y3603" s="35"/>
      <c r="Z3603" s="35" t="s">
        <v>27202</v>
      </c>
      <c r="AA3603" s="36">
        <v>1</v>
      </c>
      <c r="AB3603" s="35" t="s">
        <v>27</v>
      </c>
      <c r="AC3603" s="35" t="str">
        <f>+IF(Tabla1[[#This Row],[STK]]="no","Sin STK", "STK disponible")</f>
        <v>Sin STK</v>
      </c>
      <c r="AD3603" s="35">
        <f>+I3603*J3603</f>
        <v>0</v>
      </c>
      <c r="AE3603" s="35">
        <f>+I3603*K3603</f>
        <v>0</v>
      </c>
      <c r="AF3603" s="36">
        <f>IF(Tabla1[[#This Row],[ref pack]]=1,Tabla1[[#This Row],[Pedido]],LCM(Tabla1[[#This Row],[MC VIEJO]],Tabla1[[#This Row],[Pedido]]))</f>
        <v>1</v>
      </c>
      <c r="AG3603" s="36">
        <f>+VLOOKUP(Tabla1[[#This Row],[Artículo]],'.'!$B$2:$D$11481,3,)</f>
        <v>1</v>
      </c>
      <c r="AH3603" s="37" t="str">
        <f>+IFERROR(SEARCH("pack",Tabla1[[#This Row],[PACK]]),"")</f>
        <v/>
      </c>
    </row>
    <row r="3604" spans="1:34" ht="24" customHeight="1" x14ac:dyDescent="0.2">
      <c r="A3604" s="50" t="s">
        <v>6828</v>
      </c>
      <c r="B3604" s="60" t="s">
        <v>6881</v>
      </c>
      <c r="C3604" s="61" t="s">
        <v>24119</v>
      </c>
      <c r="D3604" s="52" t="s">
        <v>27</v>
      </c>
      <c r="E3604" s="53">
        <v>1312.09</v>
      </c>
      <c r="F3604" s="23" t="str">
        <f>+IFERROR(VLOOKUP(Tabla1[[#This Row],[Artículo]],'..'!$B$2:$D$569000,3,),"")</f>
        <v/>
      </c>
      <c r="G3604" s="24" t="str">
        <f>IF(H3604=AF3604,"", "Error MC")</f>
        <v>Error MC</v>
      </c>
      <c r="H3604" s="62"/>
      <c r="I3604" s="54">
        <f>+Tabla1[[#This Row],[MC]]*Tabla1[[#This Row],[Pedido]]*Tabla1[[#This Row],[PVC ]]</f>
        <v>0</v>
      </c>
      <c r="J3604" s="26">
        <v>0.21</v>
      </c>
      <c r="K3604" s="63"/>
      <c r="L3604" s="28" t="s">
        <v>17</v>
      </c>
      <c r="M3604" s="53">
        <v>2302.0610000000001</v>
      </c>
      <c r="N3604" s="64" t="str">
        <f>+IF(Tabla1[[#This Row],[F PMPI]]="SÍ","No","Sí")</f>
        <v>Sí</v>
      </c>
      <c r="O3604" s="65">
        <f>+Tabla1[[#This Row],[PVL]]*1.055</f>
        <v>2428.6743550000001</v>
      </c>
      <c r="P3604" s="65">
        <f>+Tabla1[[#This Row],[PVL]]*1.43</f>
        <v>3291.9472300000002</v>
      </c>
      <c r="Q3604" s="66" t="str">
        <f>+HYPERLINK(Tabla1[[#This Row],[PAG]])</f>
        <v>https://todomusica.com.ar/conectores/4600-404.html</v>
      </c>
      <c r="R3604" s="67"/>
      <c r="S3604" s="68"/>
      <c r="T3604" s="69"/>
      <c r="U3604" s="69"/>
      <c r="V3604" s="69"/>
      <c r="W3604" s="69"/>
      <c r="X3604" s="69"/>
      <c r="Y3604" s="35"/>
      <c r="Z3604" s="35" t="s">
        <v>27203</v>
      </c>
      <c r="AA3604" s="36">
        <v>1</v>
      </c>
      <c r="AB3604" s="35" t="s">
        <v>27</v>
      </c>
      <c r="AC3604" s="35" t="str">
        <f>+IF(Tabla1[[#This Row],[STK]]="no","Sin STK", "STK disponible")</f>
        <v>Sin STK</v>
      </c>
      <c r="AD3604" s="35">
        <f>+I3604*J3604</f>
        <v>0</v>
      </c>
      <c r="AE3604" s="35">
        <f>+I3604*K3604</f>
        <v>0</v>
      </c>
      <c r="AF3604" s="36">
        <f>IF(Tabla1[[#This Row],[ref pack]]=1,Tabla1[[#This Row],[Pedido]],LCM(Tabla1[[#This Row],[MC VIEJO]],Tabla1[[#This Row],[Pedido]]))</f>
        <v>1</v>
      </c>
      <c r="AG3604" s="36">
        <f>+VLOOKUP(Tabla1[[#This Row],[Artículo]],'.'!$B$2:$D$11481,3,)</f>
        <v>1</v>
      </c>
      <c r="AH3604" s="37" t="str">
        <f>+IFERROR(SEARCH("pack",Tabla1[[#This Row],[PACK]]),"")</f>
        <v/>
      </c>
    </row>
    <row r="3605" spans="1:34" ht="24" customHeight="1" x14ac:dyDescent="0.2">
      <c r="A3605" s="50" t="s">
        <v>6828</v>
      </c>
      <c r="B3605" s="60" t="s">
        <v>6883</v>
      </c>
      <c r="C3605" s="61" t="s">
        <v>24120</v>
      </c>
      <c r="D3605" s="52" t="s">
        <v>9841</v>
      </c>
      <c r="E3605" s="53">
        <v>1455.25</v>
      </c>
      <c r="F3605" s="23" t="str">
        <f>+IFERROR(VLOOKUP(Tabla1[[#This Row],[Artículo]],'..'!$B$2:$D$569000,3,),"")</f>
        <v/>
      </c>
      <c r="G3605" s="24" t="str">
        <f>IF(H3605=AF3605,"", "Error MC")</f>
        <v>Error MC</v>
      </c>
      <c r="H3605" s="62"/>
      <c r="I3605" s="54">
        <f>+Tabla1[[#This Row],[MC]]*Tabla1[[#This Row],[Pedido]]*Tabla1[[#This Row],[PVC ]]</f>
        <v>0</v>
      </c>
      <c r="J3605" s="26">
        <v>0.21</v>
      </c>
      <c r="K3605" s="63"/>
      <c r="L3605" s="28" t="s">
        <v>17</v>
      </c>
      <c r="M3605" s="53">
        <v>2553.2330000000002</v>
      </c>
      <c r="N3605" s="64" t="str">
        <f>+IF(Tabla1[[#This Row],[F PMPI]]="SÍ","No","Sí")</f>
        <v>Sí</v>
      </c>
      <c r="O3605" s="65">
        <f>+Tabla1[[#This Row],[PVL]]*1.055</f>
        <v>2693.6608150000002</v>
      </c>
      <c r="P3605" s="65">
        <f>+Tabla1[[#This Row],[PVL]]*1.43</f>
        <v>3651.1231900000002</v>
      </c>
      <c r="Q3605" s="66" t="str">
        <f>+HYPERLINK(Tabla1[[#This Row],[PAG]])</f>
        <v>https://todomusica.com.ar/conectores/4601-404.html</v>
      </c>
      <c r="R3605" s="67"/>
      <c r="S3605" s="68"/>
      <c r="T3605" s="69"/>
      <c r="U3605" s="69"/>
      <c r="V3605" s="69"/>
      <c r="W3605" s="69"/>
      <c r="X3605" s="69"/>
      <c r="Y3605" s="35"/>
      <c r="Z3605" s="35" t="s">
        <v>27204</v>
      </c>
      <c r="AA3605" s="36">
        <v>1</v>
      </c>
      <c r="AB3605" s="35" t="s">
        <v>27</v>
      </c>
      <c r="AC3605" s="35" t="str">
        <f>+IF(Tabla1[[#This Row],[STK]]="no","Sin STK", "STK disponible")</f>
        <v>STK disponible</v>
      </c>
      <c r="AD3605" s="35">
        <f>+I3605*J3605</f>
        <v>0</v>
      </c>
      <c r="AE3605" s="35">
        <f>+I3605*K3605</f>
        <v>0</v>
      </c>
      <c r="AF3605" s="36">
        <f>IF(Tabla1[[#This Row],[ref pack]]=1,Tabla1[[#This Row],[Pedido]],LCM(Tabla1[[#This Row],[MC VIEJO]],Tabla1[[#This Row],[Pedido]]))</f>
        <v>1</v>
      </c>
      <c r="AG3605" s="36">
        <f>+VLOOKUP(Tabla1[[#This Row],[Artículo]],'.'!$B$2:$D$11481,3,)</f>
        <v>1</v>
      </c>
      <c r="AH3605" s="37" t="str">
        <f>+IFERROR(SEARCH("pack",Tabla1[[#This Row],[PACK]]),"")</f>
        <v/>
      </c>
    </row>
    <row r="3606" spans="1:34" ht="24" customHeight="1" x14ac:dyDescent="0.2">
      <c r="A3606" s="50" t="s">
        <v>6828</v>
      </c>
      <c r="B3606" s="60" t="s">
        <v>6885</v>
      </c>
      <c r="C3606" s="61" t="s">
        <v>24121</v>
      </c>
      <c r="D3606" s="52" t="s">
        <v>27</v>
      </c>
      <c r="E3606" s="53">
        <v>1312.09</v>
      </c>
      <c r="F3606" s="23" t="str">
        <f>+IFERROR(VLOOKUP(Tabla1[[#This Row],[Artículo]],'..'!$B$2:$D$569000,3,),"")</f>
        <v/>
      </c>
      <c r="G3606" s="24" t="str">
        <f>IF(H3606=AF3606,"", "Error MC")</f>
        <v>Error MC</v>
      </c>
      <c r="H3606" s="62"/>
      <c r="I3606" s="54">
        <f>+Tabla1[[#This Row],[MC]]*Tabla1[[#This Row],[Pedido]]*Tabla1[[#This Row],[PVC ]]</f>
        <v>0</v>
      </c>
      <c r="J3606" s="26">
        <v>0.21</v>
      </c>
      <c r="K3606" s="63"/>
      <c r="L3606" s="28" t="s">
        <v>17</v>
      </c>
      <c r="M3606" s="53">
        <v>2302.0610000000001</v>
      </c>
      <c r="N3606" s="64" t="str">
        <f>+IF(Tabla1[[#This Row],[F PMPI]]="SÍ","No","Sí")</f>
        <v>Sí</v>
      </c>
      <c r="O3606" s="65">
        <f>+Tabla1[[#This Row],[PVL]]*1.055</f>
        <v>2428.6743550000001</v>
      </c>
      <c r="P3606" s="65">
        <f>+Tabla1[[#This Row],[PVL]]*1.43</f>
        <v>3291.9472300000002</v>
      </c>
      <c r="Q3606" s="66" t="str">
        <f>+HYPERLINK(Tabla1[[#This Row],[PAG]])</f>
        <v>https://todomusica.com.ar/conectores/4603-404.html</v>
      </c>
      <c r="R3606" s="67"/>
      <c r="S3606" s="68"/>
      <c r="T3606" s="69"/>
      <c r="U3606" s="69"/>
      <c r="V3606" s="69"/>
      <c r="W3606" s="69"/>
      <c r="X3606" s="69"/>
      <c r="Y3606" s="35"/>
      <c r="Z3606" s="35" t="s">
        <v>27205</v>
      </c>
      <c r="AA3606" s="36">
        <v>1</v>
      </c>
      <c r="AB3606" s="35" t="s">
        <v>27</v>
      </c>
      <c r="AC3606" s="35" t="str">
        <f>+IF(Tabla1[[#This Row],[STK]]="no","Sin STK", "STK disponible")</f>
        <v>Sin STK</v>
      </c>
      <c r="AD3606" s="35">
        <f>+I3606*J3606</f>
        <v>0</v>
      </c>
      <c r="AE3606" s="35">
        <f>+I3606*K3606</f>
        <v>0</v>
      </c>
      <c r="AF3606" s="36">
        <f>IF(Tabla1[[#This Row],[ref pack]]=1,Tabla1[[#This Row],[Pedido]],LCM(Tabla1[[#This Row],[MC VIEJO]],Tabla1[[#This Row],[Pedido]]))</f>
        <v>1</v>
      </c>
      <c r="AG3606" s="36">
        <f>+VLOOKUP(Tabla1[[#This Row],[Artículo]],'.'!$B$2:$D$11481,3,)</f>
        <v>1</v>
      </c>
      <c r="AH3606" s="37" t="str">
        <f>+IFERROR(SEARCH("pack",Tabla1[[#This Row],[PACK]]),"")</f>
        <v/>
      </c>
    </row>
    <row r="3607" spans="1:34" ht="24" customHeight="1" x14ac:dyDescent="0.2">
      <c r="A3607" s="50" t="s">
        <v>6828</v>
      </c>
      <c r="B3607" s="60" t="s">
        <v>6887</v>
      </c>
      <c r="C3607" s="61" t="s">
        <v>24122</v>
      </c>
      <c r="D3607" s="52" t="s">
        <v>27</v>
      </c>
      <c r="E3607" s="53">
        <v>1455.25</v>
      </c>
      <c r="F3607" s="23" t="str">
        <f>+IFERROR(VLOOKUP(Tabla1[[#This Row],[Artículo]],'..'!$B$2:$D$569000,3,),"")</f>
        <v/>
      </c>
      <c r="G3607" s="24" t="str">
        <f>IF(H3607=AF3607,"", "Error MC")</f>
        <v>Error MC</v>
      </c>
      <c r="H3607" s="62"/>
      <c r="I3607" s="54">
        <f>+Tabla1[[#This Row],[MC]]*Tabla1[[#This Row],[Pedido]]*Tabla1[[#This Row],[PVC ]]</f>
        <v>0</v>
      </c>
      <c r="J3607" s="26">
        <v>0.21</v>
      </c>
      <c r="K3607" s="63"/>
      <c r="L3607" s="28" t="s">
        <v>17</v>
      </c>
      <c r="M3607" s="53">
        <v>2553.2330000000002</v>
      </c>
      <c r="N3607" s="64" t="str">
        <f>+IF(Tabla1[[#This Row],[F PMPI]]="SÍ","No","Sí")</f>
        <v>Sí</v>
      </c>
      <c r="O3607" s="65">
        <f>+Tabla1[[#This Row],[PVL]]*1.055</f>
        <v>2693.6608150000002</v>
      </c>
      <c r="P3607" s="65">
        <f>+Tabla1[[#This Row],[PVL]]*1.43</f>
        <v>3651.1231900000002</v>
      </c>
      <c r="Q3607" s="66" t="str">
        <f>+HYPERLINK(Tabla1[[#This Row],[PAG]])</f>
        <v>https://todomusica.com.ar/conectores/4604-404.html</v>
      </c>
      <c r="R3607" s="67"/>
      <c r="S3607" s="68"/>
      <c r="T3607" s="69"/>
      <c r="U3607" s="69"/>
      <c r="V3607" s="69"/>
      <c r="W3607" s="69"/>
      <c r="X3607" s="69"/>
      <c r="Y3607" s="35"/>
      <c r="Z3607" s="35" t="s">
        <v>27206</v>
      </c>
      <c r="AA3607" s="36">
        <v>1</v>
      </c>
      <c r="AB3607" s="35" t="s">
        <v>27</v>
      </c>
      <c r="AC3607" s="35" t="str">
        <f>+IF(Tabla1[[#This Row],[STK]]="no","Sin STK", "STK disponible")</f>
        <v>Sin STK</v>
      </c>
      <c r="AD3607" s="35">
        <f>+I3607*J3607</f>
        <v>0</v>
      </c>
      <c r="AE3607" s="35">
        <f>+I3607*K3607</f>
        <v>0</v>
      </c>
      <c r="AF3607" s="36">
        <f>IF(Tabla1[[#This Row],[ref pack]]=1,Tabla1[[#This Row],[Pedido]],LCM(Tabla1[[#This Row],[MC VIEJO]],Tabla1[[#This Row],[Pedido]]))</f>
        <v>1</v>
      </c>
      <c r="AG3607" s="36">
        <f>+VLOOKUP(Tabla1[[#This Row],[Artículo]],'.'!$B$2:$D$11481,3,)</f>
        <v>1</v>
      </c>
      <c r="AH3607" s="37" t="str">
        <f>+IFERROR(SEARCH("pack",Tabla1[[#This Row],[PACK]]),"")</f>
        <v/>
      </c>
    </row>
    <row r="3608" spans="1:34" ht="24" customHeight="1" x14ac:dyDescent="0.2">
      <c r="A3608" s="50" t="s">
        <v>6828</v>
      </c>
      <c r="B3608" s="60" t="s">
        <v>6889</v>
      </c>
      <c r="C3608" s="61" t="s">
        <v>24123</v>
      </c>
      <c r="D3608" s="52" t="s">
        <v>9841</v>
      </c>
      <c r="E3608" s="53">
        <v>2361.7600000000002</v>
      </c>
      <c r="F3608" s="23" t="str">
        <f>+IFERROR(VLOOKUP(Tabla1[[#This Row],[Artículo]],'..'!$B$2:$D$569000,3,),"")</f>
        <v/>
      </c>
      <c r="G3608" s="24" t="str">
        <f>IF(H3608=AF3608,"", "Error MC")</f>
        <v>Error MC</v>
      </c>
      <c r="H3608" s="62"/>
      <c r="I3608" s="54">
        <f>+Tabla1[[#This Row],[MC]]*Tabla1[[#This Row],[Pedido]]*Tabla1[[#This Row],[PVC ]]</f>
        <v>0</v>
      </c>
      <c r="J3608" s="26">
        <v>0.21</v>
      </c>
      <c r="K3608" s="63"/>
      <c r="L3608" s="28" t="s">
        <v>17</v>
      </c>
      <c r="M3608" s="53">
        <v>4143.7060000000001</v>
      </c>
      <c r="N3608" s="64" t="str">
        <f>+IF(Tabla1[[#This Row],[F PMPI]]="SÍ","No","Sí")</f>
        <v>Sí</v>
      </c>
      <c r="O3608" s="65">
        <f>+Tabla1[[#This Row],[PVL]]*1.055</f>
        <v>4371.6098300000003</v>
      </c>
      <c r="P3608" s="65">
        <f>+Tabla1[[#This Row],[PVL]]*1.43</f>
        <v>5925.4995799999997</v>
      </c>
      <c r="Q3608" s="66" t="str">
        <f>+HYPERLINK(Tabla1[[#This Row],[PAG]])</f>
        <v>https://todomusica.com.ar/conectores/6081-sc3fxx-w.html</v>
      </c>
      <c r="R3608" s="67"/>
      <c r="S3608" s="68"/>
      <c r="T3608" s="69"/>
      <c r="U3608" s="69"/>
      <c r="V3608" s="69"/>
      <c r="W3608" s="69"/>
      <c r="X3608" s="69"/>
      <c r="Y3608" s="35"/>
      <c r="Z3608" s="35" t="s">
        <v>27207</v>
      </c>
      <c r="AA3608" s="36">
        <v>1</v>
      </c>
      <c r="AB3608" s="35" t="s">
        <v>27</v>
      </c>
      <c r="AC3608" s="35" t="str">
        <f>+IF(Tabla1[[#This Row],[STK]]="no","Sin STK", "STK disponible")</f>
        <v>STK disponible</v>
      </c>
      <c r="AD3608" s="35">
        <f>+I3608*J3608</f>
        <v>0</v>
      </c>
      <c r="AE3608" s="35">
        <f>+I3608*K3608</f>
        <v>0</v>
      </c>
      <c r="AF3608" s="36">
        <f>IF(Tabla1[[#This Row],[ref pack]]=1,Tabla1[[#This Row],[Pedido]],LCM(Tabla1[[#This Row],[MC VIEJO]],Tabla1[[#This Row],[Pedido]]))</f>
        <v>1</v>
      </c>
      <c r="AG3608" s="36">
        <f>+VLOOKUP(Tabla1[[#This Row],[Artículo]],'.'!$B$2:$D$11481,3,)</f>
        <v>1</v>
      </c>
      <c r="AH3608" s="37" t="str">
        <f>+IFERROR(SEARCH("pack",Tabla1[[#This Row],[PACK]]),"")</f>
        <v/>
      </c>
    </row>
    <row r="3609" spans="1:34" ht="24" customHeight="1" x14ac:dyDescent="0.2">
      <c r="A3609" s="50" t="s">
        <v>6828</v>
      </c>
      <c r="B3609" s="60" t="s">
        <v>20597</v>
      </c>
      <c r="C3609" s="61" t="s">
        <v>6882</v>
      </c>
      <c r="D3609" s="52" t="s">
        <v>27</v>
      </c>
      <c r="E3609" s="53">
        <v>1192.76</v>
      </c>
      <c r="F3609" s="23" t="str">
        <f>+IFERROR(VLOOKUP(Tabla1[[#This Row],[Artículo]],'..'!$B$2:$D$569000,3,),"")</f>
        <v/>
      </c>
      <c r="G3609" s="24" t="str">
        <f>IF(H3609=AF3609,"", "Error MC")</f>
        <v>Error MC</v>
      </c>
      <c r="H3609" s="62"/>
      <c r="I3609" s="54">
        <f>+Tabla1[[#This Row],[MC]]*Tabla1[[#This Row],[Pedido]]*Tabla1[[#This Row],[PVC ]]</f>
        <v>0</v>
      </c>
      <c r="J3609" s="26">
        <v>0.21</v>
      </c>
      <c r="K3609" s="63"/>
      <c r="L3609" s="28" t="s">
        <v>17</v>
      </c>
      <c r="M3609" s="53">
        <v>2092.6950000000002</v>
      </c>
      <c r="N3609" s="64" t="str">
        <f>+IF(Tabla1[[#This Row],[F PMPI]]="SÍ","No","Sí")</f>
        <v>Sí</v>
      </c>
      <c r="O3609" s="65">
        <f>+Tabla1[[#This Row],[PVL]]*1.055</f>
        <v>2207.7932249999999</v>
      </c>
      <c r="P3609" s="65">
        <f>+Tabla1[[#This Row],[PVL]]*1.43</f>
        <v>2992.5538500000002</v>
      </c>
      <c r="Q3609" s="66" t="str">
        <f>+HYPERLINK(Tabla1[[#This Row],[PAG]])</f>
        <v>https://todomusica.com.ar/conectores/4600-404.html</v>
      </c>
      <c r="R3609" s="67"/>
      <c r="S3609" s="68"/>
      <c r="T3609" s="69"/>
      <c r="U3609" s="69"/>
      <c r="V3609" s="69"/>
      <c r="W3609" s="69"/>
      <c r="X3609" s="69"/>
      <c r="Y3609" s="35"/>
      <c r="Z3609" s="35" t="s">
        <v>27203</v>
      </c>
      <c r="AA3609" s="36">
        <v>1</v>
      </c>
      <c r="AB3609" s="35" t="s">
        <v>27</v>
      </c>
      <c r="AC3609" s="35" t="str">
        <f>+IF(Tabla1[[#This Row],[STK]]="no","Sin STK", "STK disponible")</f>
        <v>Sin STK</v>
      </c>
      <c r="AD3609" s="35">
        <f>+I3609*J3609</f>
        <v>0</v>
      </c>
      <c r="AE3609" s="35">
        <f>+I3609*K3609</f>
        <v>0</v>
      </c>
      <c r="AF3609" s="36">
        <f>IF(Tabla1[[#This Row],[ref pack]]=1,Tabla1[[#This Row],[Pedido]],LCM(Tabla1[[#This Row],[MC VIEJO]],Tabla1[[#This Row],[Pedido]]))</f>
        <v>1</v>
      </c>
      <c r="AG3609" s="36">
        <f>+VLOOKUP(Tabla1[[#This Row],[Artículo]],'.'!$B$2:$D$11481,3,)</f>
        <v>1</v>
      </c>
      <c r="AH3609" s="37" t="str">
        <f>+IFERROR(SEARCH("pack",Tabla1[[#This Row],[PACK]]),"")</f>
        <v/>
      </c>
    </row>
    <row r="3610" spans="1:34" ht="24" customHeight="1" x14ac:dyDescent="0.2">
      <c r="A3610" s="50" t="s">
        <v>6828</v>
      </c>
      <c r="B3610" s="60" t="s">
        <v>6891</v>
      </c>
      <c r="C3610" s="61" t="s">
        <v>6884</v>
      </c>
      <c r="D3610" s="52" t="s">
        <v>27</v>
      </c>
      <c r="E3610" s="53">
        <v>1311.89</v>
      </c>
      <c r="F3610" s="23" t="str">
        <f>+IFERROR(VLOOKUP(Tabla1[[#This Row],[Artículo]],'..'!$B$2:$D$569000,3,),"")</f>
        <v/>
      </c>
      <c r="G3610" s="24" t="str">
        <f>IF(H3610=AF3610,"", "Error MC")</f>
        <v>Error MC</v>
      </c>
      <c r="H3610" s="62"/>
      <c r="I3610" s="54">
        <f>+Tabla1[[#This Row],[MC]]*Tabla1[[#This Row],[Pedido]]*Tabla1[[#This Row],[PVC ]]</f>
        <v>0</v>
      </c>
      <c r="J3610" s="26">
        <v>0.21</v>
      </c>
      <c r="K3610" s="63"/>
      <c r="L3610" s="28" t="s">
        <v>17</v>
      </c>
      <c r="M3610" s="53">
        <v>2301.71</v>
      </c>
      <c r="N3610" s="64" t="str">
        <f>+IF(Tabla1[[#This Row],[F PMPI]]="SÍ","No","Sí")</f>
        <v>Sí</v>
      </c>
      <c r="O3610" s="65">
        <f>+Tabla1[[#This Row],[PVL]]*1.055</f>
        <v>2428.3040499999997</v>
      </c>
      <c r="P3610" s="65">
        <f>+Tabla1[[#This Row],[PVL]]*1.43</f>
        <v>3291.4452999999999</v>
      </c>
      <c r="Q3610" s="66" t="str">
        <f>+HYPERLINK(Tabla1[[#This Row],[PAG]])</f>
        <v>https://todomusica.com.ar/conectores/4601-404.html</v>
      </c>
      <c r="R3610" s="67"/>
      <c r="S3610" s="68"/>
      <c r="T3610" s="69"/>
      <c r="U3610" s="69"/>
      <c r="V3610" s="69"/>
      <c r="W3610" s="69"/>
      <c r="X3610" s="69"/>
      <c r="Y3610" s="35"/>
      <c r="Z3610" s="35" t="s">
        <v>27204</v>
      </c>
      <c r="AA3610" s="36">
        <v>1</v>
      </c>
      <c r="AB3610" s="35" t="s">
        <v>27</v>
      </c>
      <c r="AC3610" s="35" t="str">
        <f>+IF(Tabla1[[#This Row],[STK]]="no","Sin STK", "STK disponible")</f>
        <v>Sin STK</v>
      </c>
      <c r="AD3610" s="35">
        <f>+I3610*J3610</f>
        <v>0</v>
      </c>
      <c r="AE3610" s="35">
        <f>+I3610*K3610</f>
        <v>0</v>
      </c>
      <c r="AF3610" s="36">
        <f>IF(Tabla1[[#This Row],[ref pack]]=1,Tabla1[[#This Row],[Pedido]],LCM(Tabla1[[#This Row],[MC VIEJO]],Tabla1[[#This Row],[Pedido]]))</f>
        <v>1</v>
      </c>
      <c r="AG3610" s="36">
        <f>+VLOOKUP(Tabla1[[#This Row],[Artículo]],'.'!$B$2:$D$11481,3,)</f>
        <v>1</v>
      </c>
      <c r="AH3610" s="37" t="str">
        <f>+IFERROR(SEARCH("pack",Tabla1[[#This Row],[PACK]]),"")</f>
        <v/>
      </c>
    </row>
    <row r="3611" spans="1:34" ht="24" customHeight="1" x14ac:dyDescent="0.2">
      <c r="A3611" s="50" t="s">
        <v>6828</v>
      </c>
      <c r="B3611" s="60" t="s">
        <v>6894</v>
      </c>
      <c r="C3611" s="61" t="s">
        <v>6888</v>
      </c>
      <c r="D3611" s="52" t="s">
        <v>27</v>
      </c>
      <c r="E3611" s="53">
        <v>1311.89</v>
      </c>
      <c r="F3611" s="23" t="str">
        <f>+IFERROR(VLOOKUP(Tabla1[[#This Row],[Artículo]],'..'!$B$2:$D$569000,3,),"")</f>
        <v/>
      </c>
      <c r="G3611" s="24" t="str">
        <f>IF(H3611=AF3611,"", "Error MC")</f>
        <v>Error MC</v>
      </c>
      <c r="H3611" s="62"/>
      <c r="I3611" s="54">
        <f>+Tabla1[[#This Row],[MC]]*Tabla1[[#This Row],[Pedido]]*Tabla1[[#This Row],[PVC ]]</f>
        <v>0</v>
      </c>
      <c r="J3611" s="26">
        <v>0.21</v>
      </c>
      <c r="K3611" s="63"/>
      <c r="L3611" s="28" t="s">
        <v>17</v>
      </c>
      <c r="M3611" s="53">
        <v>2301.71</v>
      </c>
      <c r="N3611" s="64" t="str">
        <f>+IF(Tabla1[[#This Row],[F PMPI]]="SÍ","No","Sí")</f>
        <v>Sí</v>
      </c>
      <c r="O3611" s="65">
        <f>+Tabla1[[#This Row],[PVL]]*1.055</f>
        <v>2428.3040499999997</v>
      </c>
      <c r="P3611" s="65">
        <f>+Tabla1[[#This Row],[PVL]]*1.43</f>
        <v>3291.4452999999999</v>
      </c>
      <c r="Q3611" s="66" t="str">
        <f>+HYPERLINK(Tabla1[[#This Row],[PAG]])</f>
        <v>https://todomusica.com.ar/conectores/4604-404.html</v>
      </c>
      <c r="R3611" s="67"/>
      <c r="S3611" s="68"/>
      <c r="T3611" s="69"/>
      <c r="U3611" s="69"/>
      <c r="V3611" s="69"/>
      <c r="W3611" s="69"/>
      <c r="X3611" s="69"/>
      <c r="Y3611" s="35"/>
      <c r="Z3611" s="35" t="s">
        <v>27206</v>
      </c>
      <c r="AA3611" s="36">
        <v>1</v>
      </c>
      <c r="AB3611" s="35" t="s">
        <v>27</v>
      </c>
      <c r="AC3611" s="35" t="str">
        <f>+IF(Tabla1[[#This Row],[STK]]="no","Sin STK", "STK disponible")</f>
        <v>Sin STK</v>
      </c>
      <c r="AD3611" s="35">
        <f>+I3611*J3611</f>
        <v>0</v>
      </c>
      <c r="AE3611" s="35">
        <f>+I3611*K3611</f>
        <v>0</v>
      </c>
      <c r="AF3611" s="36">
        <f>IF(Tabla1[[#This Row],[ref pack]]=1,Tabla1[[#This Row],[Pedido]],LCM(Tabla1[[#This Row],[MC VIEJO]],Tabla1[[#This Row],[Pedido]]))</f>
        <v>1</v>
      </c>
      <c r="AG3611" s="36">
        <f>+VLOOKUP(Tabla1[[#This Row],[Artículo]],'.'!$B$2:$D$11481,3,)</f>
        <v>1</v>
      </c>
      <c r="AH3611" s="37" t="str">
        <f>+IFERROR(SEARCH("pack",Tabla1[[#This Row],[PACK]]),"")</f>
        <v/>
      </c>
    </row>
    <row r="3612" spans="1:34" ht="24" customHeight="1" x14ac:dyDescent="0.2">
      <c r="A3612" s="50" t="s">
        <v>6828</v>
      </c>
      <c r="B3612" s="60" t="s">
        <v>6895</v>
      </c>
      <c r="C3612" s="61" t="s">
        <v>24124</v>
      </c>
      <c r="D3612" s="52" t="s">
        <v>9842</v>
      </c>
      <c r="E3612" s="53">
        <v>2146.83</v>
      </c>
      <c r="F3612" s="23" t="str">
        <f>+IFERROR(VLOOKUP(Tabla1[[#This Row],[Artículo]],'..'!$B$2:$D$569000,3,),"")</f>
        <v/>
      </c>
      <c r="G3612" s="24" t="str">
        <f>IF(H3612=AF3612,"", "Error MC")</f>
        <v>Error MC</v>
      </c>
      <c r="H3612" s="62"/>
      <c r="I3612" s="54">
        <f>+Tabla1[[#This Row],[MC]]*Tabla1[[#This Row],[Pedido]]*Tabla1[[#This Row],[PVC ]]</f>
        <v>0</v>
      </c>
      <c r="J3612" s="26">
        <v>0.21</v>
      </c>
      <c r="K3612" s="63"/>
      <c r="L3612" s="28" t="s">
        <v>17</v>
      </c>
      <c r="M3612" s="53">
        <v>3766.6089999999999</v>
      </c>
      <c r="N3612" s="64" t="str">
        <f>+IF(Tabla1[[#This Row],[F PMPI]]="SÍ","No","Sí")</f>
        <v>Sí</v>
      </c>
      <c r="O3612" s="65">
        <f>+Tabla1[[#This Row],[PVL]]*1.055</f>
        <v>3973.7724949999997</v>
      </c>
      <c r="P3612" s="65">
        <f>+Tabla1[[#This Row],[PVL]]*1.43</f>
        <v>5386.2508699999998</v>
      </c>
      <c r="Q3612" s="66" t="str">
        <f>+HYPERLINK(Tabla1[[#This Row],[PAG]])</f>
        <v>https://todomusica.com.ar/conectores/6082-sc3mxx-w.html</v>
      </c>
      <c r="R3612" s="67"/>
      <c r="S3612" s="68"/>
      <c r="T3612" s="69"/>
      <c r="U3612" s="69"/>
      <c r="V3612" s="69"/>
      <c r="W3612" s="69"/>
      <c r="X3612" s="69"/>
      <c r="Y3612" s="35"/>
      <c r="Z3612" s="35" t="s">
        <v>27208</v>
      </c>
      <c r="AA3612" s="36">
        <v>1</v>
      </c>
      <c r="AB3612" s="35" t="s">
        <v>27</v>
      </c>
      <c r="AC3612" s="35" t="str">
        <f>+IF(Tabla1[[#This Row],[STK]]="no","Sin STK", "STK disponible")</f>
        <v>STK disponible</v>
      </c>
      <c r="AD3612" s="35">
        <f>+I3612*J3612</f>
        <v>0</v>
      </c>
      <c r="AE3612" s="35">
        <f>+I3612*K3612</f>
        <v>0</v>
      </c>
      <c r="AF3612" s="36">
        <f>IF(Tabla1[[#This Row],[ref pack]]=1,Tabla1[[#This Row],[Pedido]],LCM(Tabla1[[#This Row],[MC VIEJO]],Tabla1[[#This Row],[Pedido]]))</f>
        <v>1</v>
      </c>
      <c r="AG3612" s="36">
        <f>+VLOOKUP(Tabla1[[#This Row],[Artículo]],'.'!$B$2:$D$11481,3,)</f>
        <v>1</v>
      </c>
      <c r="AH3612" s="37" t="str">
        <f>+IFERROR(SEARCH("pack",Tabla1[[#This Row],[PACK]]),"")</f>
        <v/>
      </c>
    </row>
    <row r="3613" spans="1:34" ht="24" customHeight="1" x14ac:dyDescent="0.2">
      <c r="A3613" s="50" t="s">
        <v>6828</v>
      </c>
      <c r="B3613" s="60" t="s">
        <v>6896</v>
      </c>
      <c r="C3613" s="61" t="s">
        <v>6897</v>
      </c>
      <c r="D3613" s="52" t="s">
        <v>9841</v>
      </c>
      <c r="E3613" s="53">
        <v>2625.9380000000001</v>
      </c>
      <c r="F3613" s="23" t="str">
        <f>+IFERROR(VLOOKUP(Tabla1[[#This Row],[Artículo]],'..'!$B$2:$D$569000,3,),"")</f>
        <v/>
      </c>
      <c r="G3613" s="24" t="str">
        <f>IF(H3613=AF3613,"", "Error MC")</f>
        <v>Error MC</v>
      </c>
      <c r="H3613" s="62"/>
      <c r="I3613" s="54">
        <f>+Tabla1[[#This Row],[MC]]*Tabla1[[#This Row],[Pedido]]*Tabla1[[#This Row],[PVC ]]</f>
        <v>0</v>
      </c>
      <c r="J3613" s="26">
        <v>0.21</v>
      </c>
      <c r="K3613" s="63"/>
      <c r="L3613" s="28" t="s">
        <v>17</v>
      </c>
      <c r="M3613" s="53">
        <v>4607.2079999999996</v>
      </c>
      <c r="N3613" s="64" t="str">
        <f>+IF(Tabla1[[#This Row],[F PMPI]]="SÍ","No","Sí")</f>
        <v>Sí</v>
      </c>
      <c r="O3613" s="65">
        <f>+Tabla1[[#This Row],[PVL]]*1.055</f>
        <v>4860.6044399999992</v>
      </c>
      <c r="P3613" s="65">
        <f>+Tabla1[[#This Row],[PVL]]*1.43</f>
        <v>6588.3074399999996</v>
      </c>
      <c r="Q3613" s="66" t="str">
        <f>+HYPERLINK(Tabla1[[#This Row],[PAG]])</f>
        <v>https://todomusica.com.ar/accesorios-wireless/6084-se8fd.html</v>
      </c>
      <c r="R3613" s="67"/>
      <c r="S3613" s="68"/>
      <c r="T3613" s="69"/>
      <c r="U3613" s="69"/>
      <c r="V3613" s="69"/>
      <c r="W3613" s="69"/>
      <c r="X3613" s="69"/>
      <c r="Y3613" s="35"/>
      <c r="Z3613" s="35" t="s">
        <v>27209</v>
      </c>
      <c r="AA3613" s="36">
        <v>4</v>
      </c>
      <c r="AB3613" s="35" t="s">
        <v>27</v>
      </c>
      <c r="AC3613" s="35" t="str">
        <f>+IF(Tabla1[[#This Row],[STK]]="no","Sin STK", "STK disponible")</f>
        <v>STK disponible</v>
      </c>
      <c r="AD3613" s="35">
        <f>+I3613*J3613</f>
        <v>0</v>
      </c>
      <c r="AE3613" s="35">
        <f>+I3613*K3613</f>
        <v>0</v>
      </c>
      <c r="AF3613" s="36">
        <f>IF(Tabla1[[#This Row],[ref pack]]=1,Tabla1[[#This Row],[Pedido]],LCM(Tabla1[[#This Row],[MC VIEJO]],Tabla1[[#This Row],[Pedido]]))</f>
        <v>4</v>
      </c>
      <c r="AG3613" s="36">
        <f>+VLOOKUP(Tabla1[[#This Row],[Artículo]],'.'!$B$2:$D$11481,3,)</f>
        <v>4</v>
      </c>
      <c r="AH3613" s="37" t="str">
        <f>+IFERROR(SEARCH("pack",Tabla1[[#This Row],[PACK]]),"")</f>
        <v/>
      </c>
    </row>
    <row r="3614" spans="1:34" ht="24" customHeight="1" x14ac:dyDescent="0.2">
      <c r="A3614" s="50" t="s">
        <v>6828</v>
      </c>
      <c r="B3614" s="60" t="s">
        <v>6898</v>
      </c>
      <c r="C3614" s="61" t="s">
        <v>24125</v>
      </c>
      <c r="D3614" s="52" t="s">
        <v>9841</v>
      </c>
      <c r="E3614" s="53">
        <v>9676</v>
      </c>
      <c r="F3614" s="23" t="str">
        <f>+IFERROR(VLOOKUP(Tabla1[[#This Row],[Artículo]],'..'!$B$2:$D$569000,3,),"")</f>
        <v/>
      </c>
      <c r="G3614" s="24" t="str">
        <f>IF(H3614=AF3614,"", "Error MC")</f>
        <v>Error MC</v>
      </c>
      <c r="H3614" s="62"/>
      <c r="I3614" s="54">
        <f>+Tabla1[[#This Row],[MC]]*Tabla1[[#This Row],[Pedido]]*Tabla1[[#This Row],[PVC ]]</f>
        <v>0</v>
      </c>
      <c r="J3614" s="26">
        <v>0.21</v>
      </c>
      <c r="K3614" s="63"/>
      <c r="L3614" s="28" t="s">
        <v>17</v>
      </c>
      <c r="M3614" s="53">
        <v>16976.542000000001</v>
      </c>
      <c r="N3614" s="64" t="str">
        <f>+IF(Tabla1[[#This Row],[F PMPI]]="SÍ","No","Sí")</f>
        <v>Sí</v>
      </c>
      <c r="O3614" s="65">
        <f>+Tabla1[[#This Row],[PVL]]*1.055</f>
        <v>17910.251810000002</v>
      </c>
      <c r="P3614" s="65">
        <f>+Tabla1[[#This Row],[PVL]]*1.43</f>
        <v>24276.45506</v>
      </c>
      <c r="Q3614" s="66" t="str">
        <f>+HYPERLINK(Tabla1[[#This Row],[PAG]])</f>
        <v>https://todomusica.com.ar/conectores/6085-se8fdp.html</v>
      </c>
      <c r="R3614" s="67"/>
      <c r="S3614" s="68"/>
      <c r="T3614" s="69"/>
      <c r="U3614" s="69"/>
      <c r="V3614" s="69"/>
      <c r="W3614" s="69"/>
      <c r="X3614" s="69"/>
      <c r="Y3614" s="35"/>
      <c r="Z3614" s="35" t="s">
        <v>27210</v>
      </c>
      <c r="AA3614" s="36">
        <v>1</v>
      </c>
      <c r="AB3614" s="35" t="s">
        <v>27</v>
      </c>
      <c r="AC3614" s="35" t="str">
        <f>+IF(Tabla1[[#This Row],[STK]]="no","Sin STK", "STK disponible")</f>
        <v>STK disponible</v>
      </c>
      <c r="AD3614" s="35">
        <f>+I3614*J3614</f>
        <v>0</v>
      </c>
      <c r="AE3614" s="35">
        <f>+I3614*K3614</f>
        <v>0</v>
      </c>
      <c r="AF3614" s="36">
        <f>IF(Tabla1[[#This Row],[ref pack]]=1,Tabla1[[#This Row],[Pedido]],LCM(Tabla1[[#This Row],[MC VIEJO]],Tabla1[[#This Row],[Pedido]]))</f>
        <v>1</v>
      </c>
      <c r="AG3614" s="36">
        <f>+VLOOKUP(Tabla1[[#This Row],[Artículo]],'.'!$B$2:$D$11481,3,)</f>
        <v>1</v>
      </c>
      <c r="AH3614" s="37" t="str">
        <f>+IFERROR(SEARCH("pack",Tabla1[[#This Row],[PACK]]),"")</f>
        <v/>
      </c>
    </row>
    <row r="3615" spans="1:34" ht="24" customHeight="1" x14ac:dyDescent="0.2">
      <c r="A3615" s="50" t="s">
        <v>6828</v>
      </c>
      <c r="B3615" s="60" t="s">
        <v>6900</v>
      </c>
      <c r="C3615" s="61" t="s">
        <v>24126</v>
      </c>
      <c r="D3615" s="52" t="s">
        <v>9841</v>
      </c>
      <c r="E3615" s="53">
        <v>9675.9699999999993</v>
      </c>
      <c r="F3615" s="23" t="str">
        <f>+IFERROR(VLOOKUP(Tabla1[[#This Row],[Artículo]],'..'!$B$2:$D$569000,3,),"")</f>
        <v/>
      </c>
      <c r="G3615" s="24" t="str">
        <f>IF(H3615=AF3615,"", "Error MC")</f>
        <v>Error MC</v>
      </c>
      <c r="H3615" s="62"/>
      <c r="I3615" s="54">
        <f>+Tabla1[[#This Row],[MC]]*Tabla1[[#This Row],[Pedido]]*Tabla1[[#This Row],[PVC ]]</f>
        <v>0</v>
      </c>
      <c r="J3615" s="26">
        <v>0.21</v>
      </c>
      <c r="K3615" s="63"/>
      <c r="L3615" s="28" t="s">
        <v>17</v>
      </c>
      <c r="M3615" s="53">
        <v>16976.493999999999</v>
      </c>
      <c r="N3615" s="64" t="str">
        <f>+IF(Tabla1[[#This Row],[F PMPI]]="SÍ","No","Sí")</f>
        <v>Sí</v>
      </c>
      <c r="O3615" s="65">
        <f>+Tabla1[[#This Row],[PVL]]*1.055</f>
        <v>17910.201169999997</v>
      </c>
      <c r="P3615" s="65">
        <f>+Tabla1[[#This Row],[PVL]]*1.43</f>
        <v>24276.386419999999</v>
      </c>
      <c r="Q3615" s="66" t="str">
        <f>+HYPERLINK(Tabla1[[#This Row],[PAG]])</f>
        <v>https://todomusica.com.ar/conectores/6086-se8fdy-h-c6.html</v>
      </c>
      <c r="R3615" s="67"/>
      <c r="S3615" s="68"/>
      <c r="T3615" s="69"/>
      <c r="U3615" s="69"/>
      <c r="V3615" s="69"/>
      <c r="W3615" s="69"/>
      <c r="X3615" s="69"/>
      <c r="Y3615" s="35"/>
      <c r="Z3615" s="35" t="s">
        <v>27211</v>
      </c>
      <c r="AA3615" s="36">
        <v>1</v>
      </c>
      <c r="AB3615" s="35" t="s">
        <v>27</v>
      </c>
      <c r="AC3615" s="35" t="str">
        <f>+IF(Tabla1[[#This Row],[STK]]="no","Sin STK", "STK disponible")</f>
        <v>STK disponible</v>
      </c>
      <c r="AD3615" s="35">
        <f>+I3615*J3615</f>
        <v>0</v>
      </c>
      <c r="AE3615" s="35">
        <f>+I3615*K3615</f>
        <v>0</v>
      </c>
      <c r="AF3615" s="36">
        <f>IF(Tabla1[[#This Row],[ref pack]]=1,Tabla1[[#This Row],[Pedido]],LCM(Tabla1[[#This Row],[MC VIEJO]],Tabla1[[#This Row],[Pedido]]))</f>
        <v>4</v>
      </c>
      <c r="AG3615" s="36">
        <f>+VLOOKUP(Tabla1[[#This Row],[Artículo]],'.'!$B$2:$D$11481,3,)</f>
        <v>4</v>
      </c>
      <c r="AH3615" s="37" t="str">
        <f>+IFERROR(SEARCH("pack",Tabla1[[#This Row],[PACK]]),"")</f>
        <v/>
      </c>
    </row>
    <row r="3616" spans="1:34" ht="24" customHeight="1" x14ac:dyDescent="0.2">
      <c r="A3616" s="50" t="s">
        <v>6828</v>
      </c>
      <c r="B3616" s="60" t="s">
        <v>24127</v>
      </c>
      <c r="C3616" s="61" t="s">
        <v>24128</v>
      </c>
      <c r="D3616" s="52" t="s">
        <v>9842</v>
      </c>
      <c r="E3616" s="53">
        <v>2524.9380000000001</v>
      </c>
      <c r="F3616" s="23" t="str">
        <f>+IFERROR(VLOOKUP(Tabla1[[#This Row],[Artículo]],'..'!$B$2:$D$569000,3,),"")</f>
        <v/>
      </c>
      <c r="G3616" s="24" t="e">
        <f>IF(H3616=AF3616,"", "Error MC")</f>
        <v>#N/A</v>
      </c>
      <c r="H3616" s="62"/>
      <c r="I3616" s="54">
        <f>+Tabla1[[#This Row],[MC]]*Tabla1[[#This Row],[Pedido]]*Tabla1[[#This Row],[PVC ]]</f>
        <v>0</v>
      </c>
      <c r="J3616" s="26">
        <v>0.21</v>
      </c>
      <c r="K3616" s="63"/>
      <c r="L3616" s="28" t="s">
        <v>17</v>
      </c>
      <c r="M3616" s="53">
        <v>4430.0039999999999</v>
      </c>
      <c r="N3616" s="64" t="str">
        <f>+IF(Tabla1[[#This Row],[F PMPI]]="SÍ","No","Sí")</f>
        <v>No</v>
      </c>
      <c r="O3616" s="65">
        <f>+Tabla1[[#This Row],[PVL]]*1.055</f>
        <v>4673.6542199999994</v>
      </c>
      <c r="P3616" s="65">
        <f>+Tabla1[[#This Row],[PVL]]*1.43</f>
        <v>6334.9057199999997</v>
      </c>
      <c r="Q3616" s="66" t="str">
        <f>+HYPERLINK(Tabla1[[#This Row],[PAG]])</f>
        <v>https://todomusica.com.ar/productos-sin-categorias-de-netsuite/6087-se8mc-b-1.html</v>
      </c>
      <c r="R3616" s="67"/>
      <c r="S3616" s="68"/>
      <c r="T3616" s="69"/>
      <c r="U3616" s="69"/>
      <c r="V3616" s="69"/>
      <c r="W3616" s="69"/>
      <c r="X3616" s="69"/>
      <c r="Y3616" s="35"/>
      <c r="Z3616" s="35" t="s">
        <v>27212</v>
      </c>
      <c r="AA3616" s="36">
        <v>4</v>
      </c>
      <c r="AB3616" s="35" t="s">
        <v>9849</v>
      </c>
      <c r="AC3616" s="35" t="str">
        <f>+IF(Tabla1[[#This Row],[STK]]="no","Sin STK", "STK disponible")</f>
        <v>STK disponible</v>
      </c>
      <c r="AD3616" s="35">
        <f>+I3616*J3616</f>
        <v>0</v>
      </c>
      <c r="AE3616" s="35">
        <f>+I3616*K3616</f>
        <v>0</v>
      </c>
      <c r="AF3616" s="36" t="e">
        <f>IF(Tabla1[[#This Row],[ref pack]]=1,Tabla1[[#This Row],[Pedido]],LCM(Tabla1[[#This Row],[MC VIEJO]],Tabla1[[#This Row],[Pedido]]))</f>
        <v>#N/A</v>
      </c>
      <c r="AG3616" s="36" t="e">
        <f>+VLOOKUP(Tabla1[[#This Row],[Artículo]],'.'!$B$2:$D$11481,3,)</f>
        <v>#N/A</v>
      </c>
      <c r="AH3616" s="37" t="str">
        <f>+IFERROR(SEARCH("pack",Tabla1[[#This Row],[PACK]]),"")</f>
        <v/>
      </c>
    </row>
    <row r="3617" spans="1:34" ht="24" customHeight="1" x14ac:dyDescent="0.2">
      <c r="A3617" s="50" t="s">
        <v>6828</v>
      </c>
      <c r="B3617" s="60" t="s">
        <v>6902</v>
      </c>
      <c r="C3617" s="61" t="s">
        <v>6903</v>
      </c>
      <c r="D3617" s="52" t="s">
        <v>9842</v>
      </c>
      <c r="E3617" s="53">
        <v>5387.92</v>
      </c>
      <c r="F3617" s="23" t="str">
        <f>+IFERROR(VLOOKUP(Tabla1[[#This Row],[Artículo]],'..'!$B$2:$D$569000,3,),"")</f>
        <v/>
      </c>
      <c r="G3617" s="24" t="str">
        <f>IF(H3617=AF3617,"", "Error MC")</f>
        <v>Error MC</v>
      </c>
      <c r="H3617" s="62"/>
      <c r="I3617" s="54">
        <f>+Tabla1[[#This Row],[MC]]*Tabla1[[#This Row],[Pedido]]*Tabla1[[#This Row],[PVC ]]</f>
        <v>0</v>
      </c>
      <c r="J3617" s="26">
        <v>0.21</v>
      </c>
      <c r="K3617" s="63"/>
      <c r="L3617" s="28" t="s">
        <v>17</v>
      </c>
      <c r="M3617" s="53">
        <v>9453.1010000000006</v>
      </c>
      <c r="N3617" s="64" t="str">
        <f>+IF(Tabla1[[#This Row],[F PMPI]]="SÍ","No","Sí")</f>
        <v>Sí</v>
      </c>
      <c r="O3617" s="65">
        <f>+Tabla1[[#This Row],[PVL]]*1.055</f>
        <v>9973.0215549999994</v>
      </c>
      <c r="P3617" s="65">
        <f>+Tabla1[[#This Row],[PVL]]*1.43</f>
        <v>13517.934429999999</v>
      </c>
      <c r="Q3617" s="66" t="str">
        <f>+HYPERLINK(Tabla1[[#This Row],[PAG]])</f>
        <v>https://todomusica.com.ar/conectores/6088-ske6s-c6.html</v>
      </c>
      <c r="R3617" s="67"/>
      <c r="S3617" s="68"/>
      <c r="T3617" s="69"/>
      <c r="U3617" s="69"/>
      <c r="V3617" s="69"/>
      <c r="W3617" s="69"/>
      <c r="X3617" s="69"/>
      <c r="Y3617" s="35"/>
      <c r="Z3617" s="35" t="s">
        <v>27213</v>
      </c>
      <c r="AA3617" s="36">
        <v>1</v>
      </c>
      <c r="AB3617" s="35" t="s">
        <v>27</v>
      </c>
      <c r="AC3617" s="35" t="str">
        <f>+IF(Tabla1[[#This Row],[STK]]="no","Sin STK", "STK disponible")</f>
        <v>STK disponible</v>
      </c>
      <c r="AD3617" s="35">
        <f>+I3617*J3617</f>
        <v>0</v>
      </c>
      <c r="AE3617" s="35">
        <f>+I3617*K3617</f>
        <v>0</v>
      </c>
      <c r="AF3617" s="36">
        <f>IF(Tabla1[[#This Row],[ref pack]]=1,Tabla1[[#This Row],[Pedido]],LCM(Tabla1[[#This Row],[MC VIEJO]],Tabla1[[#This Row],[Pedido]]))</f>
        <v>1</v>
      </c>
      <c r="AG3617" s="36">
        <f>+VLOOKUP(Tabla1[[#This Row],[Artículo]],'.'!$B$2:$D$11481,3,)</f>
        <v>1</v>
      </c>
      <c r="AH3617" s="37" t="str">
        <f>+IFERROR(SEARCH("pack",Tabla1[[#This Row],[PACK]]),"")</f>
        <v/>
      </c>
    </row>
    <row r="3618" spans="1:34" ht="24" customHeight="1" x14ac:dyDescent="0.2">
      <c r="A3618" s="50" t="s">
        <v>6828</v>
      </c>
      <c r="B3618" s="60" t="s">
        <v>6904</v>
      </c>
      <c r="C3618" s="61" t="s">
        <v>6905</v>
      </c>
      <c r="D3618" s="52" t="s">
        <v>27</v>
      </c>
      <c r="E3618" s="53">
        <v>2337.89</v>
      </c>
      <c r="F3618" s="23" t="str">
        <f>+IFERROR(VLOOKUP(Tabla1[[#This Row],[Artículo]],'..'!$B$2:$D$569000,3,),"")</f>
        <v/>
      </c>
      <c r="G3618" s="24" t="str">
        <f>IF(H3618=AF3618,"", "Error MC")</f>
        <v>Error MC</v>
      </c>
      <c r="H3618" s="62"/>
      <c r="I3618" s="54">
        <f>+Tabla1[[#This Row],[MC]]*Tabla1[[#This Row],[Pedido]]*Tabla1[[#This Row],[PVC ]]</f>
        <v>0</v>
      </c>
      <c r="J3618" s="26">
        <v>0.21</v>
      </c>
      <c r="K3618" s="63"/>
      <c r="L3618" s="28" t="s">
        <v>17</v>
      </c>
      <c r="M3618" s="53">
        <v>4101.8270000000002</v>
      </c>
      <c r="N3618" s="64" t="str">
        <f>+IF(Tabla1[[#This Row],[F PMPI]]="SÍ","No","Sí")</f>
        <v>Sí</v>
      </c>
      <c r="O3618" s="65">
        <f>+Tabla1[[#This Row],[PVL]]*1.055</f>
        <v>4327.4274850000002</v>
      </c>
      <c r="P3618" s="65">
        <f>+Tabla1[[#This Row],[PVL]]*1.43</f>
        <v>5865.6126100000001</v>
      </c>
      <c r="Q3618" s="66" t="str">
        <f>+HYPERLINK(Tabla1[[#This Row],[PAG]])</f>
        <v>https://todomusica.com.ar/productos-sin-categorias-de-netsuite/6458-sl4fx-n.html</v>
      </c>
      <c r="R3618" s="67"/>
      <c r="S3618" s="68"/>
      <c r="T3618" s="69"/>
      <c r="U3618" s="69"/>
      <c r="V3618" s="69"/>
      <c r="W3618" s="69"/>
      <c r="X3618" s="69"/>
      <c r="Y3618" s="35"/>
      <c r="Z3618" s="35" t="s">
        <v>27214</v>
      </c>
      <c r="AA3618" s="36">
        <v>1</v>
      </c>
      <c r="AB3618" s="35" t="s">
        <v>27</v>
      </c>
      <c r="AC3618" s="35" t="str">
        <f>+IF(Tabla1[[#This Row],[STK]]="no","Sin STK", "STK disponible")</f>
        <v>Sin STK</v>
      </c>
      <c r="AD3618" s="35">
        <f>+I3618*J3618</f>
        <v>0</v>
      </c>
      <c r="AE3618" s="35">
        <f>+I3618*K3618</f>
        <v>0</v>
      </c>
      <c r="AF3618" s="36">
        <f>IF(Tabla1[[#This Row],[ref pack]]=1,Tabla1[[#This Row],[Pedido]],LCM(Tabla1[[#This Row],[MC VIEJO]],Tabla1[[#This Row],[Pedido]]))</f>
        <v>1</v>
      </c>
      <c r="AG3618" s="36">
        <f>+VLOOKUP(Tabla1[[#This Row],[Artículo]],'.'!$B$2:$D$11481,3,)</f>
        <v>1</v>
      </c>
      <c r="AH3618" s="37" t="str">
        <f>+IFERROR(SEARCH("pack",Tabla1[[#This Row],[PACK]]),"")</f>
        <v/>
      </c>
    </row>
    <row r="3619" spans="1:34" ht="24" customHeight="1" x14ac:dyDescent="0.2">
      <c r="A3619" s="50" t="s">
        <v>6828</v>
      </c>
      <c r="B3619" s="60" t="s">
        <v>6906</v>
      </c>
      <c r="C3619" s="61" t="s">
        <v>24129</v>
      </c>
      <c r="D3619" s="52" t="s">
        <v>9841</v>
      </c>
      <c r="E3619" s="53">
        <v>1451.55</v>
      </c>
      <c r="F3619" s="23" t="str">
        <f>+IFERROR(VLOOKUP(Tabla1[[#This Row],[Artículo]],'..'!$B$2:$D$569000,3,),"")</f>
        <v/>
      </c>
      <c r="G3619" s="24" t="str">
        <f>IF(H3619=AF3619,"", "Error MC")</f>
        <v>Error MC</v>
      </c>
      <c r="H3619" s="62"/>
      <c r="I3619" s="54">
        <f>+Tabla1[[#This Row],[MC]]*Tabla1[[#This Row],[Pedido]]*Tabla1[[#This Row],[PVC ]]</f>
        <v>0</v>
      </c>
      <c r="J3619" s="26">
        <v>0.21</v>
      </c>
      <c r="K3619" s="63"/>
      <c r="L3619" s="28" t="s">
        <v>17</v>
      </c>
      <c r="M3619" s="53">
        <v>2546.748</v>
      </c>
      <c r="N3619" s="64" t="str">
        <f>+IF(Tabla1[[#This Row],[F PMPI]]="SÍ","No","Sí")</f>
        <v>Sí</v>
      </c>
      <c r="O3619" s="65">
        <f>+Tabla1[[#This Row],[PVL]]*1.055</f>
        <v>2686.8191400000001</v>
      </c>
      <c r="P3619" s="65">
        <f>+Tabla1[[#This Row],[PVL]]*1.43</f>
        <v>3641.8496399999999</v>
      </c>
      <c r="Q3619" s="66" t="str">
        <f>+HYPERLINK(Tabla1[[#This Row],[PAG]])</f>
        <v>https://todomusica.com.ar/productos-sin-categorias-de-netsuite/4608-404.html</v>
      </c>
      <c r="R3619" s="67"/>
      <c r="S3619" s="68"/>
      <c r="T3619" s="69"/>
      <c r="U3619" s="69"/>
      <c r="V3619" s="69"/>
      <c r="W3619" s="69"/>
      <c r="X3619" s="69"/>
      <c r="Y3619" s="35"/>
      <c r="Z3619" s="35" t="s">
        <v>27215</v>
      </c>
      <c r="AA3619" s="36">
        <v>1</v>
      </c>
      <c r="AB3619" s="35" t="s">
        <v>27</v>
      </c>
      <c r="AC3619" s="35" t="str">
        <f>+IF(Tabla1[[#This Row],[STK]]="no","Sin STK", "STK disponible")</f>
        <v>STK disponible</v>
      </c>
      <c r="AD3619" s="35">
        <f>+I3619*J3619</f>
        <v>0</v>
      </c>
      <c r="AE3619" s="35">
        <f>+I3619*K3619</f>
        <v>0</v>
      </c>
      <c r="AF3619" s="36">
        <f>IF(Tabla1[[#This Row],[ref pack]]=1,Tabla1[[#This Row],[Pedido]],LCM(Tabla1[[#This Row],[MC VIEJO]],Tabla1[[#This Row],[Pedido]]))</f>
        <v>1</v>
      </c>
      <c r="AG3619" s="36">
        <f>+VLOOKUP(Tabla1[[#This Row],[Artículo]],'.'!$B$2:$D$11481,3,)</f>
        <v>1</v>
      </c>
      <c r="AH3619" s="37" t="str">
        <f>+IFERROR(SEARCH("pack",Tabla1[[#This Row],[PACK]]),"")</f>
        <v/>
      </c>
    </row>
    <row r="3620" spans="1:34" ht="24" customHeight="1" x14ac:dyDescent="0.2">
      <c r="A3620" s="50" t="s">
        <v>6828</v>
      </c>
      <c r="B3620" s="60" t="s">
        <v>6908</v>
      </c>
      <c r="C3620" s="61" t="s">
        <v>6909</v>
      </c>
      <c r="D3620" s="52" t="s">
        <v>27</v>
      </c>
      <c r="E3620" s="53">
        <v>1335.8</v>
      </c>
      <c r="F3620" s="23" t="str">
        <f>+IFERROR(VLOOKUP(Tabla1[[#This Row],[Artículo]],'..'!$B$2:$D$569000,3,),"")</f>
        <v/>
      </c>
      <c r="G3620" s="24" t="str">
        <f>IF(H3620=AF3620,"", "Error MC")</f>
        <v>Error MC</v>
      </c>
      <c r="H3620" s="62"/>
      <c r="I3620" s="54">
        <f>+Tabla1[[#This Row],[MC]]*Tabla1[[#This Row],[Pedido]]*Tabla1[[#This Row],[PVC ]]</f>
        <v>0</v>
      </c>
      <c r="J3620" s="26">
        <v>0.21</v>
      </c>
      <c r="K3620" s="63"/>
      <c r="L3620" s="28" t="s">
        <v>17</v>
      </c>
      <c r="M3620" s="53">
        <v>2343.6610000000001</v>
      </c>
      <c r="N3620" s="64" t="str">
        <f>+IF(Tabla1[[#This Row],[F PMPI]]="SÍ","No","Sí")</f>
        <v>Sí</v>
      </c>
      <c r="O3620" s="65">
        <f>+Tabla1[[#This Row],[PVL]]*1.055</f>
        <v>2472.562355</v>
      </c>
      <c r="P3620" s="65">
        <f>+Tabla1[[#This Row],[PVL]]*1.43</f>
        <v>3351.43523</v>
      </c>
      <c r="Q3620" s="66" t="str">
        <f>+HYPERLINK(Tabla1[[#This Row],[PAG]])</f>
        <v>https://todomusica.com.ar/conectores/9246-sl4mp-l.html</v>
      </c>
      <c r="R3620" s="67"/>
      <c r="S3620" s="68"/>
      <c r="T3620" s="69"/>
      <c r="U3620" s="69"/>
      <c r="V3620" s="69"/>
      <c r="W3620" s="69"/>
      <c r="X3620" s="69"/>
      <c r="Y3620" s="35"/>
      <c r="Z3620" s="35" t="s">
        <v>27216</v>
      </c>
      <c r="AA3620" s="36">
        <v>1</v>
      </c>
      <c r="AB3620" s="35" t="s">
        <v>27</v>
      </c>
      <c r="AC3620" s="35" t="str">
        <f>+IF(Tabla1[[#This Row],[STK]]="no","Sin STK", "STK disponible")</f>
        <v>Sin STK</v>
      </c>
      <c r="AD3620" s="35">
        <f>+I3620*J3620</f>
        <v>0</v>
      </c>
      <c r="AE3620" s="35">
        <f>+I3620*K3620</f>
        <v>0</v>
      </c>
      <c r="AF3620" s="36">
        <f>IF(Tabla1[[#This Row],[ref pack]]=1,Tabla1[[#This Row],[Pedido]],LCM(Tabla1[[#This Row],[MC VIEJO]],Tabla1[[#This Row],[Pedido]]))</f>
        <v>1</v>
      </c>
      <c r="AG3620" s="36">
        <f>+VLOOKUP(Tabla1[[#This Row],[Artículo]],'.'!$B$2:$D$11481,3,)</f>
        <v>1</v>
      </c>
      <c r="AH3620" s="37" t="str">
        <f>+IFERROR(SEARCH("pack",Tabla1[[#This Row],[PACK]]),"")</f>
        <v/>
      </c>
    </row>
    <row r="3621" spans="1:34" ht="24" customHeight="1" x14ac:dyDescent="0.2">
      <c r="A3621" s="50" t="s">
        <v>6828</v>
      </c>
      <c r="B3621" s="60" t="s">
        <v>6910</v>
      </c>
      <c r="C3621" s="61" t="s">
        <v>6911</v>
      </c>
      <c r="D3621" s="52" t="s">
        <v>9841</v>
      </c>
      <c r="E3621" s="53">
        <v>1830.74</v>
      </c>
      <c r="F3621" s="23" t="str">
        <f>+IFERROR(VLOOKUP(Tabla1[[#This Row],[Artículo]],'..'!$B$2:$D$569000,3,),"")</f>
        <v/>
      </c>
      <c r="G3621" s="24" t="str">
        <f>IF(H3621=AF3621,"", "Error MC")</f>
        <v>Error MC</v>
      </c>
      <c r="H3621" s="62"/>
      <c r="I3621" s="54">
        <f>+Tabla1[[#This Row],[MC]]*Tabla1[[#This Row],[Pedido]]*Tabla1[[#This Row],[PVC ]]</f>
        <v>0</v>
      </c>
      <c r="J3621" s="26">
        <v>0.21</v>
      </c>
      <c r="K3621" s="63"/>
      <c r="L3621" s="28" t="s">
        <v>17</v>
      </c>
      <c r="M3621" s="53">
        <v>3212.03</v>
      </c>
      <c r="N3621" s="64" t="str">
        <f>+IF(Tabla1[[#This Row],[F PMPI]]="SÍ","No","Sí")</f>
        <v>Sí</v>
      </c>
      <c r="O3621" s="65">
        <f>+Tabla1[[#This Row],[PVL]]*1.055</f>
        <v>3388.6916500000002</v>
      </c>
      <c r="P3621" s="65">
        <f>+Tabla1[[#This Row],[PVL]]*1.43</f>
        <v>4593.2029000000002</v>
      </c>
      <c r="Q3621" s="66" t="str">
        <f>+HYPERLINK(Tabla1[[#This Row],[PAG]])</f>
        <v>https://todomusica.com.ar/conectores/4609-404.html</v>
      </c>
      <c r="R3621" s="67"/>
      <c r="S3621" s="68"/>
      <c r="T3621" s="69"/>
      <c r="U3621" s="69"/>
      <c r="V3621" s="69"/>
      <c r="W3621" s="69"/>
      <c r="X3621" s="69"/>
      <c r="Y3621" s="35"/>
      <c r="Z3621" s="35" t="s">
        <v>27217</v>
      </c>
      <c r="AA3621" s="36">
        <v>1</v>
      </c>
      <c r="AB3621" s="35" t="s">
        <v>27</v>
      </c>
      <c r="AC3621" s="35" t="str">
        <f>+IF(Tabla1[[#This Row],[STK]]="no","Sin STK", "STK disponible")</f>
        <v>STK disponible</v>
      </c>
      <c r="AD3621" s="35">
        <f>+I3621*J3621</f>
        <v>0</v>
      </c>
      <c r="AE3621" s="35">
        <f>+I3621*K3621</f>
        <v>0</v>
      </c>
      <c r="AF3621" s="36">
        <f>IF(Tabla1[[#This Row],[ref pack]]=1,Tabla1[[#This Row],[Pedido]],LCM(Tabla1[[#This Row],[MC VIEJO]],Tabla1[[#This Row],[Pedido]]))</f>
        <v>1</v>
      </c>
      <c r="AG3621" s="36">
        <f>+VLOOKUP(Tabla1[[#This Row],[Artículo]],'.'!$B$2:$D$11481,3,)</f>
        <v>1</v>
      </c>
      <c r="AH3621" s="37" t="str">
        <f>+IFERROR(SEARCH("pack",Tabla1[[#This Row],[PACK]]),"")</f>
        <v/>
      </c>
    </row>
    <row r="3622" spans="1:34" ht="24" customHeight="1" x14ac:dyDescent="0.2">
      <c r="A3622" s="50" t="s">
        <v>6828</v>
      </c>
      <c r="B3622" s="60" t="s">
        <v>6912</v>
      </c>
      <c r="C3622" s="61" t="s">
        <v>6850</v>
      </c>
      <c r="D3622" s="52" t="s">
        <v>27</v>
      </c>
      <c r="E3622" s="53">
        <v>1383.53</v>
      </c>
      <c r="F3622" s="23" t="str">
        <f>+IFERROR(VLOOKUP(Tabla1[[#This Row],[Artículo]],'..'!$B$2:$D$569000,3,),"")</f>
        <v/>
      </c>
      <c r="G3622" s="24" t="str">
        <f>IF(H3622=AF3622,"", "Error MC")</f>
        <v>Error MC</v>
      </c>
      <c r="H3622" s="62"/>
      <c r="I3622" s="54">
        <f>+Tabla1[[#This Row],[MC]]*Tabla1[[#This Row],[Pedido]]*Tabla1[[#This Row],[PVC ]]</f>
        <v>0</v>
      </c>
      <c r="J3622" s="26">
        <v>0.21</v>
      </c>
      <c r="K3622" s="63"/>
      <c r="L3622" s="28" t="s">
        <v>17</v>
      </c>
      <c r="M3622" s="53">
        <v>2427.4050000000002</v>
      </c>
      <c r="N3622" s="64" t="str">
        <f>+IF(Tabla1[[#This Row],[F PMPI]]="SÍ","No","Sí")</f>
        <v>Sí</v>
      </c>
      <c r="O3622" s="65">
        <f>+Tabla1[[#This Row],[PVL]]*1.055</f>
        <v>2560.9122750000001</v>
      </c>
      <c r="P3622" s="65">
        <f>+Tabla1[[#This Row],[PVL]]*1.43</f>
        <v>3471.1891500000002</v>
      </c>
      <c r="Q3622" s="66" t="str">
        <f>+HYPERLINK(Tabla1[[#This Row],[PAG]])</f>
        <v>https://todomusica.com.ar/conectores/8313-stp3c.html</v>
      </c>
      <c r="R3622" s="67"/>
      <c r="S3622" s="68"/>
      <c r="T3622" s="69"/>
      <c r="U3622" s="69"/>
      <c r="V3622" s="69"/>
      <c r="W3622" s="69"/>
      <c r="X3622" s="69"/>
      <c r="Y3622" s="35"/>
      <c r="Z3622" s="35" t="s">
        <v>27187</v>
      </c>
      <c r="AA3622" s="36">
        <v>1</v>
      </c>
      <c r="AB3622" s="35" t="s">
        <v>27</v>
      </c>
      <c r="AC3622" s="35" t="str">
        <f>+IF(Tabla1[[#This Row],[STK]]="no","Sin STK", "STK disponible")</f>
        <v>Sin STK</v>
      </c>
      <c r="AD3622" s="35">
        <f>+I3622*J3622</f>
        <v>0</v>
      </c>
      <c r="AE3622" s="35">
        <f>+I3622*K3622</f>
        <v>0</v>
      </c>
      <c r="AF3622" s="36">
        <f>IF(Tabla1[[#This Row],[ref pack]]=1,Tabla1[[#This Row],[Pedido]],LCM(Tabla1[[#This Row],[MC VIEJO]],Tabla1[[#This Row],[Pedido]]))</f>
        <v>1</v>
      </c>
      <c r="AG3622" s="36">
        <f>+VLOOKUP(Tabla1[[#This Row],[Artículo]],'.'!$B$2:$D$11481,3,)</f>
        <v>1</v>
      </c>
      <c r="AH3622" s="37" t="str">
        <f>+IFERROR(SEARCH("pack",Tabla1[[#This Row],[PACK]]),"")</f>
        <v/>
      </c>
    </row>
    <row r="3623" spans="1:34" ht="24" customHeight="1" x14ac:dyDescent="0.2">
      <c r="A3623" s="50" t="s">
        <v>6828</v>
      </c>
      <c r="B3623" s="60" t="s">
        <v>6913</v>
      </c>
      <c r="C3623" s="61" t="s">
        <v>6852</v>
      </c>
      <c r="D3623" s="52" t="s">
        <v>27</v>
      </c>
      <c r="E3623" s="53">
        <v>1632.8</v>
      </c>
      <c r="F3623" s="23" t="str">
        <f>+IFERROR(VLOOKUP(Tabla1[[#This Row],[Artículo]],'..'!$B$2:$D$569000,3,),"")</f>
        <v/>
      </c>
      <c r="G3623" s="24" t="str">
        <f>IF(H3623=AF3623,"", "Error MC")</f>
        <v>Error MC</v>
      </c>
      <c r="H3623" s="62"/>
      <c r="I3623" s="54">
        <f>+Tabla1[[#This Row],[MC]]*Tabla1[[#This Row],[Pedido]]*Tabla1[[#This Row],[PVC ]]</f>
        <v>0</v>
      </c>
      <c r="J3623" s="26">
        <v>0.21</v>
      </c>
      <c r="K3623" s="63"/>
      <c r="L3623" s="28" t="s">
        <v>17</v>
      </c>
      <c r="M3623" s="53">
        <v>2864.748</v>
      </c>
      <c r="N3623" s="64" t="str">
        <f>+IF(Tabla1[[#This Row],[F PMPI]]="SÍ","No","Sí")</f>
        <v>Sí</v>
      </c>
      <c r="O3623" s="65">
        <f>+Tabla1[[#This Row],[PVL]]*1.055</f>
        <v>3022.3091399999998</v>
      </c>
      <c r="P3623" s="65">
        <f>+Tabla1[[#This Row],[PVL]]*1.43</f>
        <v>4096.5896400000001</v>
      </c>
      <c r="Q3623" s="66" t="str">
        <f>+HYPERLINK(Tabla1[[#This Row],[PAG]])</f>
        <v>https://todomusica.com.ar/conectores/8314-stp3c-bg.html</v>
      </c>
      <c r="R3623" s="67"/>
      <c r="S3623" s="68"/>
      <c r="T3623" s="69"/>
      <c r="U3623" s="69"/>
      <c r="V3623" s="69"/>
      <c r="W3623" s="69"/>
      <c r="X3623" s="69"/>
      <c r="Y3623" s="35"/>
      <c r="Z3623" s="35" t="s">
        <v>27188</v>
      </c>
      <c r="AA3623" s="36">
        <v>1</v>
      </c>
      <c r="AB3623" s="35" t="s">
        <v>27</v>
      </c>
      <c r="AC3623" s="35" t="str">
        <f>+IF(Tabla1[[#This Row],[STK]]="no","Sin STK", "STK disponible")</f>
        <v>Sin STK</v>
      </c>
      <c r="AD3623" s="35">
        <f>+I3623*J3623</f>
        <v>0</v>
      </c>
      <c r="AE3623" s="35">
        <f>+I3623*K3623</f>
        <v>0</v>
      </c>
      <c r="AF3623" s="36">
        <f>IF(Tabla1[[#This Row],[ref pack]]=1,Tabla1[[#This Row],[Pedido]],LCM(Tabla1[[#This Row],[MC VIEJO]],Tabla1[[#This Row],[Pedido]]))</f>
        <v>1</v>
      </c>
      <c r="AG3623" s="36">
        <f>+VLOOKUP(Tabla1[[#This Row],[Artículo]],'.'!$B$2:$D$11481,3,)</f>
        <v>1</v>
      </c>
      <c r="AH3623" s="37" t="str">
        <f>+IFERROR(SEARCH("pack",Tabla1[[#This Row],[PACK]]),"")</f>
        <v/>
      </c>
    </row>
    <row r="3624" spans="1:34" ht="24" customHeight="1" x14ac:dyDescent="0.2">
      <c r="A3624" s="50" t="s">
        <v>6828</v>
      </c>
      <c r="B3624" s="60" t="s">
        <v>6914</v>
      </c>
      <c r="C3624" s="61" t="s">
        <v>6915</v>
      </c>
      <c r="D3624" s="52" t="s">
        <v>9841</v>
      </c>
      <c r="E3624" s="53">
        <v>1836.89</v>
      </c>
      <c r="F3624" s="23" t="str">
        <f>+IFERROR(VLOOKUP(Tabla1[[#This Row],[Artículo]],'..'!$B$2:$D$569000,3,),"")</f>
        <v/>
      </c>
      <c r="G3624" s="24" t="str">
        <f>IF(H3624=AF3624,"", "Error MC")</f>
        <v>Error MC</v>
      </c>
      <c r="H3624" s="62"/>
      <c r="I3624" s="54">
        <f>+Tabla1[[#This Row],[MC]]*Tabla1[[#This Row],[Pedido]]*Tabla1[[#This Row],[PVC ]]</f>
        <v>0</v>
      </c>
      <c r="J3624" s="26">
        <v>0.21</v>
      </c>
      <c r="K3624" s="63"/>
      <c r="L3624" s="28" t="s">
        <v>17</v>
      </c>
      <c r="M3624" s="53">
        <v>3222.8229999999999</v>
      </c>
      <c r="N3624" s="64" t="str">
        <f>+IF(Tabla1[[#This Row],[F PMPI]]="SÍ","No","Sí")</f>
        <v>Sí</v>
      </c>
      <c r="O3624" s="65">
        <f>+Tabla1[[#This Row],[PVL]]*1.055</f>
        <v>3400.0782649999996</v>
      </c>
      <c r="P3624" s="65">
        <f>+Tabla1[[#This Row],[PVL]]*1.43</f>
        <v>4608.6368899999998</v>
      </c>
      <c r="Q3624" s="66" t="str">
        <f>+HYPERLINK(Tabla1[[#This Row],[PAG]])</f>
        <v>https://todomusica.com.ar/conectores/4612-404.html</v>
      </c>
      <c r="R3624" s="67"/>
      <c r="S3624" s="68"/>
      <c r="T3624" s="69"/>
      <c r="U3624" s="69"/>
      <c r="V3624" s="69"/>
      <c r="W3624" s="69"/>
      <c r="X3624" s="69"/>
      <c r="Y3624" s="35"/>
      <c r="Z3624" s="35" t="s">
        <v>27218</v>
      </c>
      <c r="AA3624" s="36">
        <v>1</v>
      </c>
      <c r="AB3624" s="35" t="s">
        <v>27</v>
      </c>
      <c r="AC3624" s="35" t="str">
        <f>+IF(Tabla1[[#This Row],[STK]]="no","Sin STK", "STK disponible")</f>
        <v>STK disponible</v>
      </c>
      <c r="AD3624" s="35">
        <f>+I3624*J3624</f>
        <v>0</v>
      </c>
      <c r="AE3624" s="35">
        <f>+I3624*K3624</f>
        <v>0</v>
      </c>
      <c r="AF3624" s="36">
        <f>IF(Tabla1[[#This Row],[ref pack]]=1,Tabla1[[#This Row],[Pedido]],LCM(Tabla1[[#This Row],[MC VIEJO]],Tabla1[[#This Row],[Pedido]]))</f>
        <v>1</v>
      </c>
      <c r="AG3624" s="36">
        <f>+VLOOKUP(Tabla1[[#This Row],[Artículo]],'.'!$B$2:$D$11481,3,)</f>
        <v>1</v>
      </c>
      <c r="AH3624" s="37" t="str">
        <f>+IFERROR(SEARCH("pack",Tabla1[[#This Row],[PACK]]),"")</f>
        <v/>
      </c>
    </row>
    <row r="3625" spans="1:34" ht="24" customHeight="1" x14ac:dyDescent="0.2">
      <c r="A3625" s="50" t="s">
        <v>6828</v>
      </c>
      <c r="B3625" s="60" t="s">
        <v>6916</v>
      </c>
      <c r="C3625" s="61" t="s">
        <v>6917</v>
      </c>
      <c r="D3625" s="52" t="s">
        <v>27</v>
      </c>
      <c r="E3625" s="53">
        <v>1837.03</v>
      </c>
      <c r="F3625" s="23" t="str">
        <f>+IFERROR(VLOOKUP(Tabla1[[#This Row],[Artículo]],'..'!$B$2:$D$569000,3,),"")</f>
        <v/>
      </c>
      <c r="G3625" s="24" t="str">
        <f>IF(H3625=AF3625,"", "Error MC")</f>
        <v>Error MC</v>
      </c>
      <c r="H3625" s="62"/>
      <c r="I3625" s="54">
        <f>+Tabla1[[#This Row],[MC]]*Tabla1[[#This Row],[Pedido]]*Tabla1[[#This Row],[PVC ]]</f>
        <v>0</v>
      </c>
      <c r="J3625" s="26">
        <v>0.21</v>
      </c>
      <c r="K3625" s="63"/>
      <c r="L3625" s="28" t="s">
        <v>17</v>
      </c>
      <c r="M3625" s="53">
        <v>3223.0650000000001</v>
      </c>
      <c r="N3625" s="64" t="str">
        <f>+IF(Tabla1[[#This Row],[F PMPI]]="SÍ","No","Sí")</f>
        <v>Sí</v>
      </c>
      <c r="O3625" s="65">
        <f>+Tabla1[[#This Row],[PVL]]*1.055</f>
        <v>3400.3335749999997</v>
      </c>
      <c r="P3625" s="65">
        <f>+Tabla1[[#This Row],[PVL]]*1.43</f>
        <v>4608.9829499999996</v>
      </c>
      <c r="Q3625" s="66" t="str">
        <f>+HYPERLINK(Tabla1[[#This Row],[PAG]])</f>
        <v>https://todomusica.com.ar/conectores/4613-404.html</v>
      </c>
      <c r="R3625" s="67"/>
      <c r="S3625" s="68"/>
      <c r="T3625" s="69"/>
      <c r="U3625" s="69"/>
      <c r="V3625" s="69"/>
      <c r="W3625" s="69"/>
      <c r="X3625" s="69"/>
      <c r="Y3625" s="35"/>
      <c r="Z3625" s="35" t="s">
        <v>27219</v>
      </c>
      <c r="AA3625" s="36">
        <v>1</v>
      </c>
      <c r="AB3625" s="35" t="s">
        <v>27</v>
      </c>
      <c r="AC3625" s="35" t="str">
        <f>+IF(Tabla1[[#This Row],[STK]]="no","Sin STK", "STK disponible")</f>
        <v>Sin STK</v>
      </c>
      <c r="AD3625" s="35">
        <f>+I3625*J3625</f>
        <v>0</v>
      </c>
      <c r="AE3625" s="35">
        <f>+I3625*K3625</f>
        <v>0</v>
      </c>
      <c r="AF3625" s="36">
        <f>IF(Tabla1[[#This Row],[ref pack]]=1,Tabla1[[#This Row],[Pedido]],LCM(Tabla1[[#This Row],[MC VIEJO]],Tabla1[[#This Row],[Pedido]]))</f>
        <v>1</v>
      </c>
      <c r="AG3625" s="36">
        <f>+VLOOKUP(Tabla1[[#This Row],[Artículo]],'.'!$B$2:$D$11481,3,)</f>
        <v>1</v>
      </c>
      <c r="AH3625" s="37" t="str">
        <f>+IFERROR(SEARCH("pack",Tabla1[[#This Row],[PACK]]),"")</f>
        <v/>
      </c>
    </row>
    <row r="3626" spans="1:34" ht="24" customHeight="1" x14ac:dyDescent="0.2">
      <c r="A3626" s="50" t="s">
        <v>6828</v>
      </c>
      <c r="B3626" s="60" t="s">
        <v>24130</v>
      </c>
      <c r="C3626" s="61" t="s">
        <v>24131</v>
      </c>
      <c r="D3626" s="52" t="s">
        <v>9841</v>
      </c>
      <c r="E3626" s="53">
        <v>1837.03</v>
      </c>
      <c r="F3626" s="23" t="str">
        <f>+IFERROR(VLOOKUP(Tabla1[[#This Row],[Artículo]],'..'!$B$2:$D$569000,3,),"")</f>
        <v/>
      </c>
      <c r="G3626" s="24" t="e">
        <f>IF(H3626=AF3626,"", "Error MC")</f>
        <v>#N/A</v>
      </c>
      <c r="H3626" s="62"/>
      <c r="I3626" s="54">
        <f>+Tabla1[[#This Row],[MC]]*Tabla1[[#This Row],[Pedido]]*Tabla1[[#This Row],[PVC ]]</f>
        <v>0</v>
      </c>
      <c r="J3626" s="26">
        <v>0.21</v>
      </c>
      <c r="K3626" s="63"/>
      <c r="L3626" s="28" t="s">
        <v>17</v>
      </c>
      <c r="M3626" s="53">
        <v>3223.0650000000001</v>
      </c>
      <c r="N3626" s="64" t="str">
        <f>+IF(Tabla1[[#This Row],[F PMPI]]="SÍ","No","Sí")</f>
        <v>Sí</v>
      </c>
      <c r="O3626" s="65">
        <f>+Tabla1[[#This Row],[PVL]]*1.055</f>
        <v>3400.3335749999997</v>
      </c>
      <c r="P3626" s="65">
        <f>+Tabla1[[#This Row],[PVL]]*1.43</f>
        <v>4608.9829499999996</v>
      </c>
      <c r="Q3626" s="66" t="str">
        <f>+HYPERLINK(Tabla1[[#This Row],[PAG]])</f>
        <v/>
      </c>
      <c r="R3626" s="67"/>
      <c r="S3626" s="68"/>
      <c r="T3626" s="69"/>
      <c r="U3626" s="69"/>
      <c r="V3626" s="69"/>
      <c r="W3626" s="69"/>
      <c r="X3626" s="69"/>
      <c r="Y3626" s="35"/>
      <c r="Z3626" s="35" t="s">
        <v>65</v>
      </c>
      <c r="AA3626" s="36">
        <v>1</v>
      </c>
      <c r="AB3626" s="35" t="s">
        <v>27</v>
      </c>
      <c r="AC3626" s="35" t="str">
        <f>+IF(Tabla1[[#This Row],[STK]]="no","Sin STK", "STK disponible")</f>
        <v>STK disponible</v>
      </c>
      <c r="AD3626" s="35">
        <f>+I3626*J3626</f>
        <v>0</v>
      </c>
      <c r="AE3626" s="35">
        <f>+I3626*K3626</f>
        <v>0</v>
      </c>
      <c r="AF3626" s="36" t="e">
        <f>IF(Tabla1[[#This Row],[ref pack]]=1,Tabla1[[#This Row],[Pedido]],LCM(Tabla1[[#This Row],[MC VIEJO]],Tabla1[[#This Row],[Pedido]]))</f>
        <v>#N/A</v>
      </c>
      <c r="AG3626" s="36" t="e">
        <f>+VLOOKUP(Tabla1[[#This Row],[Artículo]],'.'!$B$2:$D$11481,3,)</f>
        <v>#N/A</v>
      </c>
      <c r="AH3626" s="37" t="str">
        <f>+IFERROR(SEARCH("pack",Tabla1[[#This Row],[PACK]]),"")</f>
        <v/>
      </c>
    </row>
    <row r="3627" spans="1:34" ht="24" customHeight="1" x14ac:dyDescent="0.2">
      <c r="A3627" s="50" t="s">
        <v>6828</v>
      </c>
      <c r="B3627" s="60" t="s">
        <v>6918</v>
      </c>
      <c r="C3627" s="61" t="s">
        <v>6919</v>
      </c>
      <c r="D3627" s="52" t="s">
        <v>9841</v>
      </c>
      <c r="E3627" s="53">
        <v>1669.94</v>
      </c>
      <c r="F3627" s="23" t="str">
        <f>+IFERROR(VLOOKUP(Tabla1[[#This Row],[Artículo]],'..'!$B$2:$D$569000,3,),"")</f>
        <v/>
      </c>
      <c r="G3627" s="24" t="str">
        <f>IF(H3627=AF3627,"", "Error MC")</f>
        <v>Error MC</v>
      </c>
      <c r="H3627" s="62"/>
      <c r="I3627" s="54">
        <f>+Tabla1[[#This Row],[MC]]*Tabla1[[#This Row],[Pedido]]*Tabla1[[#This Row],[PVC ]]</f>
        <v>0</v>
      </c>
      <c r="J3627" s="26">
        <v>0.21</v>
      </c>
      <c r="K3627" s="63"/>
      <c r="L3627" s="28" t="s">
        <v>17</v>
      </c>
      <c r="M3627" s="53">
        <v>2929.9059999999999</v>
      </c>
      <c r="N3627" s="64" t="str">
        <f>+IF(Tabla1[[#This Row],[F PMPI]]="SÍ","No","Sí")</f>
        <v>Sí</v>
      </c>
      <c r="O3627" s="65">
        <f>+Tabla1[[#This Row],[PVL]]*1.055</f>
        <v>3091.0508299999997</v>
      </c>
      <c r="P3627" s="65">
        <f>+Tabla1[[#This Row],[PVL]]*1.43</f>
        <v>4189.7655799999993</v>
      </c>
      <c r="Q3627" s="66" t="str">
        <f>+HYPERLINK(Tabla1[[#This Row],[PAG]])</f>
        <v>https://todomusica.com.ar/conectores/4614-404.html</v>
      </c>
      <c r="R3627" s="67"/>
      <c r="S3627" s="68"/>
      <c r="T3627" s="69"/>
      <c r="U3627" s="69"/>
      <c r="V3627" s="69"/>
      <c r="W3627" s="69"/>
      <c r="X3627" s="69"/>
      <c r="Y3627" s="35"/>
      <c r="Z3627" s="35" t="s">
        <v>27220</v>
      </c>
      <c r="AA3627" s="36">
        <v>1</v>
      </c>
      <c r="AB3627" s="35" t="s">
        <v>27</v>
      </c>
      <c r="AC3627" s="35" t="str">
        <f>+IF(Tabla1[[#This Row],[STK]]="no","Sin STK", "STK disponible")</f>
        <v>STK disponible</v>
      </c>
      <c r="AD3627" s="35">
        <f>+I3627*J3627</f>
        <v>0</v>
      </c>
      <c r="AE3627" s="35">
        <f>+I3627*K3627</f>
        <v>0</v>
      </c>
      <c r="AF3627" s="36">
        <f>IF(Tabla1[[#This Row],[ref pack]]=1,Tabla1[[#This Row],[Pedido]],LCM(Tabla1[[#This Row],[MC VIEJO]],Tabla1[[#This Row],[Pedido]]))</f>
        <v>1</v>
      </c>
      <c r="AG3627" s="36">
        <f>+VLOOKUP(Tabla1[[#This Row],[Artículo]],'.'!$B$2:$D$11481,3,)</f>
        <v>1</v>
      </c>
      <c r="AH3627" s="37" t="str">
        <f>+IFERROR(SEARCH("pack",Tabla1[[#This Row],[PACK]]),"")</f>
        <v/>
      </c>
    </row>
    <row r="3628" spans="1:34" ht="24" customHeight="1" x14ac:dyDescent="0.2">
      <c r="A3628" s="50" t="s">
        <v>6828</v>
      </c>
      <c r="B3628" s="60" t="s">
        <v>6920</v>
      </c>
      <c r="C3628" s="61" t="s">
        <v>24132</v>
      </c>
      <c r="D3628" s="52" t="s">
        <v>9841</v>
      </c>
      <c r="E3628" s="53">
        <v>1145.06</v>
      </c>
      <c r="F3628" s="23" t="str">
        <f>+IFERROR(VLOOKUP(Tabla1[[#This Row],[Artículo]],'..'!$B$2:$D$569000,3,),"")</f>
        <v/>
      </c>
      <c r="G3628" s="24" t="str">
        <f>IF(H3628=AF3628,"", "Error MC")</f>
        <v>Error MC</v>
      </c>
      <c r="H3628" s="62"/>
      <c r="I3628" s="54">
        <f>+Tabla1[[#This Row],[MC]]*Tabla1[[#This Row],[Pedido]]*Tabla1[[#This Row],[PVC ]]</f>
        <v>0</v>
      </c>
      <c r="J3628" s="26">
        <v>0.21</v>
      </c>
      <c r="K3628" s="63"/>
      <c r="L3628" s="28" t="s">
        <v>17</v>
      </c>
      <c r="M3628" s="53">
        <v>2009.011</v>
      </c>
      <c r="N3628" s="64" t="str">
        <f>+IF(Tabla1[[#This Row],[F PMPI]]="SÍ","No","Sí")</f>
        <v>No</v>
      </c>
      <c r="O3628" s="65">
        <f>+Tabla1[[#This Row],[PVL]]*1.055</f>
        <v>2119.506605</v>
      </c>
      <c r="P3628" s="65">
        <f>+Tabla1[[#This Row],[PVL]]*1.43</f>
        <v>2872.88573</v>
      </c>
      <c r="Q3628" s="66" t="str">
        <f>+HYPERLINK(Tabla1[[#This Row],[PAG]])</f>
        <v>https://todomusica.com.ar/productos-sin-categorias-de-netsuite/4615-404.html</v>
      </c>
      <c r="R3628" s="67"/>
      <c r="S3628" s="68"/>
      <c r="T3628" s="69"/>
      <c r="U3628" s="69"/>
      <c r="V3628" s="69"/>
      <c r="W3628" s="69"/>
      <c r="X3628" s="69"/>
      <c r="Y3628" s="35"/>
      <c r="Z3628" s="35" t="s">
        <v>27221</v>
      </c>
      <c r="AA3628" s="36">
        <v>1</v>
      </c>
      <c r="AB3628" s="35" t="s">
        <v>9849</v>
      </c>
      <c r="AC3628" s="35" t="str">
        <f>+IF(Tabla1[[#This Row],[STK]]="no","Sin STK", "STK disponible")</f>
        <v>STK disponible</v>
      </c>
      <c r="AD3628" s="35">
        <f>+I3628*J3628</f>
        <v>0</v>
      </c>
      <c r="AE3628" s="35">
        <f>+I3628*K3628</f>
        <v>0</v>
      </c>
      <c r="AF3628" s="36">
        <f>IF(Tabla1[[#This Row],[ref pack]]=1,Tabla1[[#This Row],[Pedido]],LCM(Tabla1[[#This Row],[MC VIEJO]],Tabla1[[#This Row],[Pedido]]))</f>
        <v>1</v>
      </c>
      <c r="AG3628" s="36">
        <f>+VLOOKUP(Tabla1[[#This Row],[Artículo]],'.'!$B$2:$D$11481,3,)</f>
        <v>1</v>
      </c>
      <c r="AH3628" s="37" t="str">
        <f>+IFERROR(SEARCH("pack",Tabla1[[#This Row],[PACK]]),"")</f>
        <v/>
      </c>
    </row>
    <row r="3629" spans="1:34" ht="24" customHeight="1" x14ac:dyDescent="0.2">
      <c r="A3629" s="50" t="s">
        <v>6828</v>
      </c>
      <c r="B3629" s="60" t="s">
        <v>6922</v>
      </c>
      <c r="C3629" s="61" t="s">
        <v>24133</v>
      </c>
      <c r="D3629" s="52" t="s">
        <v>9841</v>
      </c>
      <c r="E3629" s="53">
        <v>1431.38</v>
      </c>
      <c r="F3629" s="23" t="str">
        <f>+IFERROR(VLOOKUP(Tabla1[[#This Row],[Artículo]],'..'!$B$2:$D$569000,3,),"")</f>
        <v/>
      </c>
      <c r="G3629" s="24" t="str">
        <f>IF(H3629=AF3629,"", "Error MC")</f>
        <v>Error MC</v>
      </c>
      <c r="H3629" s="62"/>
      <c r="I3629" s="54">
        <f>+Tabla1[[#This Row],[MC]]*Tabla1[[#This Row],[Pedido]]*Tabla1[[#This Row],[PVC ]]</f>
        <v>0</v>
      </c>
      <c r="J3629" s="26">
        <v>0.21</v>
      </c>
      <c r="K3629" s="63"/>
      <c r="L3629" s="28" t="s">
        <v>17</v>
      </c>
      <c r="M3629" s="53">
        <v>2511.355</v>
      </c>
      <c r="N3629" s="64" t="str">
        <f>+IF(Tabla1[[#This Row],[F PMPI]]="SÍ","No","Sí")</f>
        <v>Sí</v>
      </c>
      <c r="O3629" s="65">
        <f>+Tabla1[[#This Row],[PVL]]*1.055</f>
        <v>2649.4795249999997</v>
      </c>
      <c r="P3629" s="65">
        <f>+Tabla1[[#This Row],[PVL]]*1.43</f>
        <v>3591.23765</v>
      </c>
      <c r="Q3629" s="66" t="str">
        <f>+HYPERLINK(Tabla1[[#This Row],[PAG]])</f>
        <v>https://todomusica.com.ar/conectores/4616-404.html</v>
      </c>
      <c r="R3629" s="67"/>
      <c r="S3629" s="68"/>
      <c r="T3629" s="69"/>
      <c r="U3629" s="69"/>
      <c r="V3629" s="69"/>
      <c r="W3629" s="69"/>
      <c r="X3629" s="69"/>
      <c r="Y3629" s="35"/>
      <c r="Z3629" s="35" t="s">
        <v>27222</v>
      </c>
      <c r="AA3629" s="36">
        <v>1</v>
      </c>
      <c r="AB3629" s="35" t="s">
        <v>27</v>
      </c>
      <c r="AC3629" s="35" t="str">
        <f>+IF(Tabla1[[#This Row],[STK]]="no","Sin STK", "STK disponible")</f>
        <v>STK disponible</v>
      </c>
      <c r="AD3629" s="35">
        <f>+I3629*J3629</f>
        <v>0</v>
      </c>
      <c r="AE3629" s="35">
        <f>+I3629*K3629</f>
        <v>0</v>
      </c>
      <c r="AF3629" s="36">
        <f>IF(Tabla1[[#This Row],[ref pack]]=1,Tabla1[[#This Row],[Pedido]],LCM(Tabla1[[#This Row],[MC VIEJO]],Tabla1[[#This Row],[Pedido]]))</f>
        <v>1</v>
      </c>
      <c r="AG3629" s="36">
        <f>+VLOOKUP(Tabla1[[#This Row],[Artículo]],'.'!$B$2:$D$11481,3,)</f>
        <v>1</v>
      </c>
      <c r="AH3629" s="37" t="str">
        <f>+IFERROR(SEARCH("pack",Tabla1[[#This Row],[PACK]]),"")</f>
        <v/>
      </c>
    </row>
    <row r="3630" spans="1:34" ht="24" customHeight="1" x14ac:dyDescent="0.2">
      <c r="A3630" s="50" t="s">
        <v>6828</v>
      </c>
      <c r="B3630" s="60" t="s">
        <v>6924</v>
      </c>
      <c r="C3630" s="61" t="s">
        <v>6925</v>
      </c>
      <c r="D3630" s="52" t="s">
        <v>9841</v>
      </c>
      <c r="E3630" s="53">
        <v>492.29</v>
      </c>
      <c r="F3630" s="23" t="str">
        <f>+IFERROR(VLOOKUP(Tabla1[[#This Row],[Artículo]],'..'!$B$2:$D$569000,3,),"")</f>
        <v/>
      </c>
      <c r="G3630" s="24" t="str">
        <f>IF(H3630=AF3630,"", "Error MC")</f>
        <v>Error MC</v>
      </c>
      <c r="H3630" s="62"/>
      <c r="I3630" s="54">
        <f>+Tabla1[[#This Row],[MC]]*Tabla1[[#This Row],[Pedido]]*Tabla1[[#This Row],[PVC ]]</f>
        <v>0</v>
      </c>
      <c r="J3630" s="26">
        <v>0.21</v>
      </c>
      <c r="K3630" s="63"/>
      <c r="L3630" s="28" t="s">
        <v>17</v>
      </c>
      <c r="M3630" s="53">
        <v>863.72199999999998</v>
      </c>
      <c r="N3630" s="64" t="str">
        <f>+IF(Tabla1[[#This Row],[F PMPI]]="SÍ","No","Sí")</f>
        <v>Sí</v>
      </c>
      <c r="O3630" s="65">
        <f>+Tabla1[[#This Row],[PVL]]*1.055</f>
        <v>911.22670999999991</v>
      </c>
      <c r="P3630" s="65">
        <f>+Tabla1[[#This Row],[PVL]]*1.43</f>
        <v>1235.1224599999998</v>
      </c>
      <c r="Q3630" s="66" t="str">
        <f>+HYPERLINK(Tabla1[[#This Row],[PAG]])</f>
        <v>https://todomusica.com.ar/conectores/4617-404.html</v>
      </c>
      <c r="R3630" s="67"/>
      <c r="S3630" s="68"/>
      <c r="T3630" s="69"/>
      <c r="U3630" s="69"/>
      <c r="V3630" s="69"/>
      <c r="W3630" s="69"/>
      <c r="X3630" s="69"/>
      <c r="Y3630" s="35"/>
      <c r="Z3630" s="35" t="s">
        <v>27223</v>
      </c>
      <c r="AA3630" s="36">
        <v>1</v>
      </c>
      <c r="AB3630" s="35" t="s">
        <v>27</v>
      </c>
      <c r="AC3630" s="35" t="str">
        <f>+IF(Tabla1[[#This Row],[STK]]="no","Sin STK", "STK disponible")</f>
        <v>STK disponible</v>
      </c>
      <c r="AD3630" s="35">
        <f>+I3630*J3630</f>
        <v>0</v>
      </c>
      <c r="AE3630" s="35">
        <f>+I3630*K3630</f>
        <v>0</v>
      </c>
      <c r="AF3630" s="36">
        <f>IF(Tabla1[[#This Row],[ref pack]]=1,Tabla1[[#This Row],[Pedido]],LCM(Tabla1[[#This Row],[MC VIEJO]],Tabla1[[#This Row],[Pedido]]))</f>
        <v>1</v>
      </c>
      <c r="AG3630" s="36">
        <f>+VLOOKUP(Tabla1[[#This Row],[Artículo]],'.'!$B$2:$D$11481,3,)</f>
        <v>1</v>
      </c>
      <c r="AH3630" s="37" t="str">
        <f>+IFERROR(SEARCH("pack",Tabla1[[#This Row],[PACK]]),"")</f>
        <v/>
      </c>
    </row>
    <row r="3631" spans="1:34" ht="24" customHeight="1" x14ac:dyDescent="0.2">
      <c r="A3631" s="50" t="s">
        <v>6828</v>
      </c>
      <c r="B3631" s="60" t="s">
        <v>6926</v>
      </c>
      <c r="C3631" s="61" t="s">
        <v>6927</v>
      </c>
      <c r="D3631" s="52" t="s">
        <v>27</v>
      </c>
      <c r="E3631" s="53">
        <v>1311.89</v>
      </c>
      <c r="F3631" s="23" t="str">
        <f>+IFERROR(VLOOKUP(Tabla1[[#This Row],[Artículo]],'..'!$B$2:$D$569000,3,),"")</f>
        <v/>
      </c>
      <c r="G3631" s="24" t="str">
        <f>IF(H3631=AF3631,"", "Error MC")</f>
        <v>Error MC</v>
      </c>
      <c r="H3631" s="62"/>
      <c r="I3631" s="54">
        <f>+Tabla1[[#This Row],[MC]]*Tabla1[[#This Row],[Pedido]]*Tabla1[[#This Row],[PVC ]]</f>
        <v>0</v>
      </c>
      <c r="J3631" s="26">
        <v>0.21</v>
      </c>
      <c r="K3631" s="63"/>
      <c r="L3631" s="28" t="s">
        <v>17</v>
      </c>
      <c r="M3631" s="53">
        <v>2301.71</v>
      </c>
      <c r="N3631" s="64" t="str">
        <f>+IF(Tabla1[[#This Row],[F PMPI]]="SÍ","No","Sí")</f>
        <v>Sí</v>
      </c>
      <c r="O3631" s="65">
        <f>+Tabla1[[#This Row],[PVL]]*1.055</f>
        <v>2428.3040499999997</v>
      </c>
      <c r="P3631" s="65">
        <f>+Tabla1[[#This Row],[PVL]]*1.43</f>
        <v>3291.4452999999999</v>
      </c>
      <c r="Q3631" s="66" t="str">
        <f>+HYPERLINK(Tabla1[[#This Row],[PAG]])</f>
        <v>https://todomusica.com.ar/productos-sin-categorias-de-netsuite/4618-404.html</v>
      </c>
      <c r="R3631" s="67"/>
      <c r="S3631" s="68"/>
      <c r="T3631" s="69"/>
      <c r="U3631" s="69"/>
      <c r="V3631" s="69"/>
      <c r="W3631" s="69"/>
      <c r="X3631" s="69"/>
      <c r="Y3631" s="35"/>
      <c r="Z3631" s="35" t="s">
        <v>27224</v>
      </c>
      <c r="AA3631" s="36">
        <v>1</v>
      </c>
      <c r="AB3631" s="35" t="s">
        <v>27</v>
      </c>
      <c r="AC3631" s="35" t="str">
        <f>+IF(Tabla1[[#This Row],[STK]]="no","Sin STK", "STK disponible")</f>
        <v>Sin STK</v>
      </c>
      <c r="AD3631" s="35">
        <f>+I3631*J3631</f>
        <v>0</v>
      </c>
      <c r="AE3631" s="35">
        <f>+I3631*K3631</f>
        <v>0</v>
      </c>
      <c r="AF3631" s="36">
        <f>IF(Tabla1[[#This Row],[ref pack]]=1,Tabla1[[#This Row],[Pedido]],LCM(Tabla1[[#This Row],[MC VIEJO]],Tabla1[[#This Row],[Pedido]]))</f>
        <v>1</v>
      </c>
      <c r="AG3631" s="36">
        <f>+VLOOKUP(Tabla1[[#This Row],[Artículo]],'.'!$B$2:$D$11481,3,)</f>
        <v>1</v>
      </c>
      <c r="AH3631" s="37" t="str">
        <f>+IFERROR(SEARCH("pack",Tabla1[[#This Row],[PACK]]),"")</f>
        <v/>
      </c>
    </row>
    <row r="3632" spans="1:34" ht="24" customHeight="1" x14ac:dyDescent="0.2">
      <c r="A3632" s="50" t="s">
        <v>6828</v>
      </c>
      <c r="B3632" s="60" t="s">
        <v>6928</v>
      </c>
      <c r="C3632" s="61" t="s">
        <v>6929</v>
      </c>
      <c r="D3632" s="52" t="s">
        <v>9841</v>
      </c>
      <c r="E3632" s="53">
        <v>1622.18</v>
      </c>
      <c r="F3632" s="23" t="str">
        <f>+IFERROR(VLOOKUP(Tabla1[[#This Row],[Artículo]],'..'!$B$2:$D$569000,3,),"")</f>
        <v/>
      </c>
      <c r="G3632" s="24" t="str">
        <f>IF(H3632=AF3632,"", "Error MC")</f>
        <v>Error MC</v>
      </c>
      <c r="H3632" s="62"/>
      <c r="I3632" s="54">
        <f>+Tabla1[[#This Row],[MC]]*Tabla1[[#This Row],[Pedido]]*Tabla1[[#This Row],[PVC ]]</f>
        <v>0</v>
      </c>
      <c r="J3632" s="26">
        <v>0.21</v>
      </c>
      <c r="K3632" s="63"/>
      <c r="L3632" s="28" t="s">
        <v>17</v>
      </c>
      <c r="M3632" s="53">
        <v>2846.114</v>
      </c>
      <c r="N3632" s="64" t="str">
        <f>+IF(Tabla1[[#This Row],[F PMPI]]="SÍ","No","Sí")</f>
        <v>Sí</v>
      </c>
      <c r="O3632" s="65">
        <f>+Tabla1[[#This Row],[PVL]]*1.055</f>
        <v>3002.6502699999996</v>
      </c>
      <c r="P3632" s="65">
        <f>+Tabla1[[#This Row],[PVL]]*1.43</f>
        <v>4069.9430199999997</v>
      </c>
      <c r="Q3632" s="66" t="str">
        <f>+HYPERLINK(Tabla1[[#This Row],[PAG]])</f>
        <v>https://todomusica.com.ar/conectores/4619-404.html</v>
      </c>
      <c r="R3632" s="67"/>
      <c r="S3632" s="68"/>
      <c r="T3632" s="69"/>
      <c r="U3632" s="69"/>
      <c r="V3632" s="69"/>
      <c r="W3632" s="69"/>
      <c r="X3632" s="69"/>
      <c r="Y3632" s="35"/>
      <c r="Z3632" s="35" t="s">
        <v>27225</v>
      </c>
      <c r="AA3632" s="36">
        <v>1</v>
      </c>
      <c r="AB3632" s="35" t="s">
        <v>27</v>
      </c>
      <c r="AC3632" s="35" t="str">
        <f>+IF(Tabla1[[#This Row],[STK]]="no","Sin STK", "STK disponible")</f>
        <v>STK disponible</v>
      </c>
      <c r="AD3632" s="35">
        <f>+I3632*J3632</f>
        <v>0</v>
      </c>
      <c r="AE3632" s="35">
        <f>+I3632*K3632</f>
        <v>0</v>
      </c>
      <c r="AF3632" s="36">
        <f>IF(Tabla1[[#This Row],[ref pack]]=1,Tabla1[[#This Row],[Pedido]],LCM(Tabla1[[#This Row],[MC VIEJO]],Tabla1[[#This Row],[Pedido]]))</f>
        <v>1</v>
      </c>
      <c r="AG3632" s="36">
        <f>+VLOOKUP(Tabla1[[#This Row],[Artículo]],'.'!$B$2:$D$11481,3,)</f>
        <v>1</v>
      </c>
      <c r="AH3632" s="37" t="str">
        <f>+IFERROR(SEARCH("pack",Tabla1[[#This Row],[PACK]]),"")</f>
        <v/>
      </c>
    </row>
    <row r="3633" spans="1:34" ht="24" customHeight="1" x14ac:dyDescent="0.2">
      <c r="A3633" s="50" t="s">
        <v>6828</v>
      </c>
      <c r="B3633" s="60" t="s">
        <v>6930</v>
      </c>
      <c r="C3633" s="61" t="s">
        <v>24134</v>
      </c>
      <c r="D3633" s="52" t="s">
        <v>9841</v>
      </c>
      <c r="E3633" s="53">
        <v>1431.38</v>
      </c>
      <c r="F3633" s="23" t="str">
        <f>+IFERROR(VLOOKUP(Tabla1[[#This Row],[Artículo]],'..'!$B$2:$D$569000,3,),"")</f>
        <v/>
      </c>
      <c r="G3633" s="24" t="str">
        <f>IF(H3633=AF3633,"", "Error MC")</f>
        <v>Error MC</v>
      </c>
      <c r="H3633" s="62"/>
      <c r="I3633" s="54">
        <f>+Tabla1[[#This Row],[MC]]*Tabla1[[#This Row],[Pedido]]*Tabla1[[#This Row],[PVC ]]</f>
        <v>0</v>
      </c>
      <c r="J3633" s="26">
        <v>0.21</v>
      </c>
      <c r="K3633" s="63"/>
      <c r="L3633" s="28" t="s">
        <v>17</v>
      </c>
      <c r="M3633" s="53">
        <v>2511.355</v>
      </c>
      <c r="N3633" s="64" t="str">
        <f>+IF(Tabla1[[#This Row],[F PMPI]]="SÍ","No","Sí")</f>
        <v>Sí</v>
      </c>
      <c r="O3633" s="65">
        <f>+Tabla1[[#This Row],[PVL]]*1.055</f>
        <v>2649.4795249999997</v>
      </c>
      <c r="P3633" s="65">
        <f>+Tabla1[[#This Row],[PVL]]*1.43</f>
        <v>3591.23765</v>
      </c>
      <c r="Q3633" s="66" t="str">
        <f>+HYPERLINK(Tabla1[[#This Row],[PAG]])</f>
        <v>https://todomusica.com.ar/conectores/8311-st231l.html</v>
      </c>
      <c r="R3633" s="67"/>
      <c r="S3633" s="68"/>
      <c r="T3633" s="69"/>
      <c r="U3633" s="69"/>
      <c r="V3633" s="69"/>
      <c r="W3633" s="69"/>
      <c r="X3633" s="69"/>
      <c r="Y3633" s="35"/>
      <c r="Z3633" s="35" t="s">
        <v>27226</v>
      </c>
      <c r="AA3633" s="36">
        <v>1</v>
      </c>
      <c r="AB3633" s="35" t="s">
        <v>27</v>
      </c>
      <c r="AC3633" s="35" t="str">
        <f>+IF(Tabla1[[#This Row],[STK]]="no","Sin STK", "STK disponible")</f>
        <v>STK disponible</v>
      </c>
      <c r="AD3633" s="35">
        <f>+I3633*J3633</f>
        <v>0</v>
      </c>
      <c r="AE3633" s="35">
        <f>+I3633*K3633</f>
        <v>0</v>
      </c>
      <c r="AF3633" s="36">
        <f>IF(Tabla1[[#This Row],[ref pack]]=1,Tabla1[[#This Row],[Pedido]],LCM(Tabla1[[#This Row],[MC VIEJO]],Tabla1[[#This Row],[Pedido]]))</f>
        <v>1</v>
      </c>
      <c r="AG3633" s="36">
        <f>+VLOOKUP(Tabla1[[#This Row],[Artículo]],'.'!$B$2:$D$11481,3,)</f>
        <v>1</v>
      </c>
      <c r="AH3633" s="37" t="str">
        <f>+IFERROR(SEARCH("pack",Tabla1[[#This Row],[PACK]]),"")</f>
        <v/>
      </c>
    </row>
    <row r="3634" spans="1:34" ht="24" customHeight="1" x14ac:dyDescent="0.2">
      <c r="A3634" s="50" t="s">
        <v>6828</v>
      </c>
      <c r="B3634" s="60" t="s">
        <v>6932</v>
      </c>
      <c r="C3634" s="61" t="s">
        <v>24135</v>
      </c>
      <c r="D3634" s="52" t="s">
        <v>27</v>
      </c>
      <c r="E3634" s="53">
        <v>1451.55</v>
      </c>
      <c r="F3634" s="23" t="str">
        <f>+IFERROR(VLOOKUP(Tabla1[[#This Row],[Artículo]],'..'!$B$2:$D$569000,3,),"")</f>
        <v/>
      </c>
      <c r="G3634" s="24" t="str">
        <f>IF(H3634=AF3634,"", "Error MC")</f>
        <v>Error MC</v>
      </c>
      <c r="H3634" s="62"/>
      <c r="I3634" s="54">
        <f>+Tabla1[[#This Row],[MC]]*Tabla1[[#This Row],[Pedido]]*Tabla1[[#This Row],[PVC ]]</f>
        <v>0</v>
      </c>
      <c r="J3634" s="26">
        <v>0.21</v>
      </c>
      <c r="K3634" s="63"/>
      <c r="L3634" s="28" t="s">
        <v>17</v>
      </c>
      <c r="M3634" s="53">
        <v>2546.748</v>
      </c>
      <c r="N3634" s="64" t="str">
        <f>+IF(Tabla1[[#This Row],[F PMPI]]="SÍ","No","Sí")</f>
        <v>Sí</v>
      </c>
      <c r="O3634" s="65">
        <f>+Tabla1[[#This Row],[PVL]]*1.055</f>
        <v>2686.8191400000001</v>
      </c>
      <c r="P3634" s="65">
        <f>+Tabla1[[#This Row],[PVL]]*1.43</f>
        <v>3641.8496399999999</v>
      </c>
      <c r="Q3634" s="66" t="str">
        <f>+HYPERLINK(Tabla1[[#This Row],[PAG]])</f>
        <v>https://todomusica.com.ar/conectores/8312-st231l-bg.html</v>
      </c>
      <c r="R3634" s="67"/>
      <c r="S3634" s="68"/>
      <c r="T3634" s="69"/>
      <c r="U3634" s="69"/>
      <c r="V3634" s="69"/>
      <c r="W3634" s="69"/>
      <c r="X3634" s="69"/>
      <c r="Y3634" s="35"/>
      <c r="Z3634" s="35" t="s">
        <v>27227</v>
      </c>
      <c r="AA3634" s="36">
        <v>1</v>
      </c>
      <c r="AB3634" s="35" t="s">
        <v>27</v>
      </c>
      <c r="AC3634" s="35" t="str">
        <f>+IF(Tabla1[[#This Row],[STK]]="no","Sin STK", "STK disponible")</f>
        <v>Sin STK</v>
      </c>
      <c r="AD3634" s="35">
        <f>+I3634*J3634</f>
        <v>0</v>
      </c>
      <c r="AE3634" s="35">
        <f>+I3634*K3634</f>
        <v>0</v>
      </c>
      <c r="AF3634" s="36">
        <f>IF(Tabla1[[#This Row],[ref pack]]=1,Tabla1[[#This Row],[Pedido]],LCM(Tabla1[[#This Row],[MC VIEJO]],Tabla1[[#This Row],[Pedido]]))</f>
        <v>1</v>
      </c>
      <c r="AG3634" s="36">
        <f>+VLOOKUP(Tabla1[[#This Row],[Artículo]],'.'!$B$2:$D$11481,3,)</f>
        <v>1</v>
      </c>
      <c r="AH3634" s="37" t="str">
        <f>+IFERROR(SEARCH("pack",Tabla1[[#This Row],[PACK]]),"")</f>
        <v/>
      </c>
    </row>
    <row r="3635" spans="1:34" ht="24" customHeight="1" x14ac:dyDescent="0.2">
      <c r="A3635" s="50" t="s">
        <v>6828</v>
      </c>
      <c r="B3635" s="60" t="s">
        <v>6934</v>
      </c>
      <c r="C3635" s="61" t="s">
        <v>24136</v>
      </c>
      <c r="D3635" s="52" t="s">
        <v>9841</v>
      </c>
      <c r="E3635" s="53">
        <v>930.33</v>
      </c>
      <c r="F3635" s="23" t="str">
        <f>+IFERROR(VLOOKUP(Tabla1[[#This Row],[Artículo]],'..'!$B$2:$D$569000,3,),"")</f>
        <v/>
      </c>
      <c r="G3635" s="24" t="str">
        <f>IF(H3635=AF3635,"", "Error MC")</f>
        <v>Error MC</v>
      </c>
      <c r="H3635" s="62"/>
      <c r="I3635" s="54">
        <f>+Tabla1[[#This Row],[MC]]*Tabla1[[#This Row],[Pedido]]*Tabla1[[#This Row],[PVC ]]</f>
        <v>0</v>
      </c>
      <c r="J3635" s="26">
        <v>0.21</v>
      </c>
      <c r="K3635" s="63"/>
      <c r="L3635" s="28" t="s">
        <v>17</v>
      </c>
      <c r="M3635" s="53">
        <v>1632.2660000000001</v>
      </c>
      <c r="N3635" s="64" t="str">
        <f>+IF(Tabla1[[#This Row],[F PMPI]]="SÍ","No","Sí")</f>
        <v>Sí</v>
      </c>
      <c r="O3635" s="65">
        <f>+Tabla1[[#This Row],[PVL]]*1.055</f>
        <v>1722.04063</v>
      </c>
      <c r="P3635" s="65">
        <f>+Tabla1[[#This Row],[PVL]]*1.43</f>
        <v>2334.1403799999998</v>
      </c>
      <c r="Q3635" s="66" t="str">
        <f>+HYPERLINK(Tabla1[[#This Row],[PAG]])</f>
        <v>https://todomusica.com.ar/conectores/4620-404.html</v>
      </c>
      <c r="R3635" s="67"/>
      <c r="S3635" s="68"/>
      <c r="T3635" s="69"/>
      <c r="U3635" s="69"/>
      <c r="V3635" s="69"/>
      <c r="W3635" s="69"/>
      <c r="X3635" s="69"/>
      <c r="Y3635" s="35"/>
      <c r="Z3635" s="35" t="s">
        <v>27228</v>
      </c>
      <c r="AA3635" s="36">
        <v>1</v>
      </c>
      <c r="AB3635" s="35" t="s">
        <v>27</v>
      </c>
      <c r="AC3635" s="35" t="str">
        <f>+IF(Tabla1[[#This Row],[STK]]="no","Sin STK", "STK disponible")</f>
        <v>STK disponible</v>
      </c>
      <c r="AD3635" s="35">
        <f>+I3635*J3635</f>
        <v>0</v>
      </c>
      <c r="AE3635" s="35">
        <f>+I3635*K3635</f>
        <v>0</v>
      </c>
      <c r="AF3635" s="36">
        <f>IF(Tabla1[[#This Row],[ref pack]]=1,Tabla1[[#This Row],[Pedido]],LCM(Tabla1[[#This Row],[MC VIEJO]],Tabla1[[#This Row],[Pedido]]))</f>
        <v>1</v>
      </c>
      <c r="AG3635" s="36">
        <f>+VLOOKUP(Tabla1[[#This Row],[Artículo]],'.'!$B$2:$D$11481,3,)</f>
        <v>1</v>
      </c>
      <c r="AH3635" s="37" t="str">
        <f>+IFERROR(SEARCH("pack",Tabla1[[#This Row],[PACK]]),"")</f>
        <v/>
      </c>
    </row>
    <row r="3636" spans="1:34" ht="24" customHeight="1" x14ac:dyDescent="0.2">
      <c r="A3636" s="50" t="s">
        <v>6828</v>
      </c>
      <c r="B3636" s="60" t="s">
        <v>6936</v>
      </c>
      <c r="C3636" s="61" t="s">
        <v>6937</v>
      </c>
      <c r="D3636" s="52" t="s">
        <v>27</v>
      </c>
      <c r="E3636" s="53">
        <v>1451.55</v>
      </c>
      <c r="F3636" s="23" t="str">
        <f>+IFERROR(VLOOKUP(Tabla1[[#This Row],[Artículo]],'..'!$B$2:$D$569000,3,),"")</f>
        <v/>
      </c>
      <c r="G3636" s="24" t="str">
        <f>IF(H3636=AF3636,"", "Error MC")</f>
        <v>Error MC</v>
      </c>
      <c r="H3636" s="62"/>
      <c r="I3636" s="54">
        <f>+Tabla1[[#This Row],[MC]]*Tabla1[[#This Row],[Pedido]]*Tabla1[[#This Row],[PVC ]]</f>
        <v>0</v>
      </c>
      <c r="J3636" s="26">
        <v>0.21</v>
      </c>
      <c r="K3636" s="63"/>
      <c r="L3636" s="28" t="s">
        <v>17</v>
      </c>
      <c r="M3636" s="53">
        <v>2546.748</v>
      </c>
      <c r="N3636" s="64" t="str">
        <f>+IF(Tabla1[[#This Row],[F PMPI]]="SÍ","No","Sí")</f>
        <v>Sí</v>
      </c>
      <c r="O3636" s="65">
        <f>+Tabla1[[#This Row],[PVL]]*1.055</f>
        <v>2686.8191400000001</v>
      </c>
      <c r="P3636" s="65">
        <f>+Tabla1[[#This Row],[PVL]]*1.43</f>
        <v>3641.8496399999999</v>
      </c>
      <c r="Q3636" s="66" t="str">
        <f>+HYPERLINK(Tabla1[[#This Row],[PAG]])</f>
        <v>https://todomusica.com.ar/conectores/8315-st380.html</v>
      </c>
      <c r="R3636" s="67"/>
      <c r="S3636" s="68"/>
      <c r="T3636" s="69"/>
      <c r="U3636" s="69"/>
      <c r="V3636" s="69"/>
      <c r="W3636" s="69"/>
      <c r="X3636" s="69"/>
      <c r="Y3636" s="35"/>
      <c r="Z3636" s="35" t="s">
        <v>27189</v>
      </c>
      <c r="AA3636" s="36">
        <v>1</v>
      </c>
      <c r="AB3636" s="35" t="s">
        <v>27</v>
      </c>
      <c r="AC3636" s="35" t="str">
        <f>+IF(Tabla1[[#This Row],[STK]]="no","Sin STK", "STK disponible")</f>
        <v>Sin STK</v>
      </c>
      <c r="AD3636" s="35">
        <f>+I3636*J3636</f>
        <v>0</v>
      </c>
      <c r="AE3636" s="35">
        <f>+I3636*K3636</f>
        <v>0</v>
      </c>
      <c r="AF3636" s="36">
        <f>IF(Tabla1[[#This Row],[ref pack]]=1,Tabla1[[#This Row],[Pedido]],LCM(Tabla1[[#This Row],[MC VIEJO]],Tabla1[[#This Row],[Pedido]]))</f>
        <v>1</v>
      </c>
      <c r="AG3636" s="36">
        <f>+VLOOKUP(Tabla1[[#This Row],[Artículo]],'.'!$B$2:$D$11481,3,)</f>
        <v>1</v>
      </c>
      <c r="AH3636" s="37" t="str">
        <f>+IFERROR(SEARCH("pack",Tabla1[[#This Row],[PACK]]),"")</f>
        <v/>
      </c>
    </row>
    <row r="3637" spans="1:34" ht="24" customHeight="1" x14ac:dyDescent="0.2">
      <c r="A3637" s="50" t="s">
        <v>20658</v>
      </c>
      <c r="B3637" s="60" t="s">
        <v>24137</v>
      </c>
      <c r="C3637" s="61" t="s">
        <v>24138</v>
      </c>
      <c r="D3637" s="52" t="s">
        <v>27</v>
      </c>
      <c r="E3637" s="53">
        <v>15060.76</v>
      </c>
      <c r="F3637" s="23" t="str">
        <f>+IFERROR(VLOOKUP(Tabla1[[#This Row],[Artículo]],'..'!$B$2:$D$569000,3,),"")</f>
        <v/>
      </c>
      <c r="G3637" s="24" t="e">
        <f>IF(H3637=AF3637,"", "Error MC")</f>
        <v>#N/A</v>
      </c>
      <c r="H3637" s="62"/>
      <c r="I3637" s="54">
        <f>+Tabla1[[#This Row],[MC]]*Tabla1[[#This Row],[Pedido]]*Tabla1[[#This Row],[PVC ]]</f>
        <v>0</v>
      </c>
      <c r="J3637" s="26">
        <v>0.21</v>
      </c>
      <c r="K3637" s="63"/>
      <c r="L3637" s="28" t="s">
        <v>17</v>
      </c>
      <c r="M3637" s="53">
        <v>26424.100999999999</v>
      </c>
      <c r="N3637" s="64" t="str">
        <f>+IF(Tabla1[[#This Row],[F PMPI]]="SÍ","No","Sí")</f>
        <v>Sí</v>
      </c>
      <c r="O3637" s="65">
        <f>+Tabla1[[#This Row],[PVL]]*1.055</f>
        <v>27877.426554999998</v>
      </c>
      <c r="P3637" s="65">
        <f>+Tabla1[[#This Row],[PVL]]*1.43</f>
        <v>37786.46443</v>
      </c>
      <c r="Q3637" s="66" t="str">
        <f>+HYPERLINK(Tabla1[[#This Row],[PAG]])</f>
        <v/>
      </c>
      <c r="R3637" s="67"/>
      <c r="S3637" s="68"/>
      <c r="T3637" s="69"/>
      <c r="U3637" s="69"/>
      <c r="V3637" s="69"/>
      <c r="W3637" s="69"/>
      <c r="X3637" s="69"/>
      <c r="Y3637" s="35"/>
      <c r="Z3637" s="35" t="s">
        <v>65</v>
      </c>
      <c r="AA3637" s="36">
        <v>1</v>
      </c>
      <c r="AB3637" s="35" t="s">
        <v>27</v>
      </c>
      <c r="AC3637" s="35" t="str">
        <f>+IF(Tabla1[[#This Row],[STK]]="no","Sin STK", "STK disponible")</f>
        <v>Sin STK</v>
      </c>
      <c r="AD3637" s="35">
        <f>+I3637*J3637</f>
        <v>0</v>
      </c>
      <c r="AE3637" s="35">
        <f>+I3637*K3637</f>
        <v>0</v>
      </c>
      <c r="AF3637" s="36" t="e">
        <f>IF(Tabla1[[#This Row],[ref pack]]=1,Tabla1[[#This Row],[Pedido]],LCM(Tabla1[[#This Row],[MC VIEJO]],Tabla1[[#This Row],[Pedido]]))</f>
        <v>#N/A</v>
      </c>
      <c r="AG3637" s="36" t="e">
        <f>+VLOOKUP(Tabla1[[#This Row],[Artículo]],'.'!$B$2:$D$11481,3,)</f>
        <v>#N/A</v>
      </c>
      <c r="AH3637" s="37" t="str">
        <f>+IFERROR(SEARCH("pack",Tabla1[[#This Row],[PACK]]),"")</f>
        <v/>
      </c>
    </row>
    <row r="3638" spans="1:34" ht="24" customHeight="1" x14ac:dyDescent="0.2">
      <c r="A3638" s="50" t="s">
        <v>6938</v>
      </c>
      <c r="B3638" s="60" t="s">
        <v>6939</v>
      </c>
      <c r="C3638" s="61" t="s">
        <v>6940</v>
      </c>
      <c r="D3638" s="52" t="s">
        <v>9842</v>
      </c>
      <c r="E3638" s="53">
        <v>14789.67</v>
      </c>
      <c r="F3638" s="23" t="str">
        <f>+IFERROR(VLOOKUP(Tabla1[[#This Row],[Artículo]],'..'!$B$2:$D$569000,3,),"")</f>
        <v/>
      </c>
      <c r="G3638" s="24" t="str">
        <f>IF(H3638=AF3638,"", "Error MC")</f>
        <v>Error MC</v>
      </c>
      <c r="H3638" s="62"/>
      <c r="I3638" s="54">
        <f>+Tabla1[[#This Row],[MC]]*Tabla1[[#This Row],[Pedido]]*Tabla1[[#This Row],[PVC ]]</f>
        <v>0</v>
      </c>
      <c r="J3638" s="26">
        <v>0.21</v>
      </c>
      <c r="K3638" s="63"/>
      <c r="L3638" s="28" t="s">
        <v>535</v>
      </c>
      <c r="M3638" s="53">
        <v>24158.920999999998</v>
      </c>
      <c r="N3638" s="64" t="str">
        <f>+IF(Tabla1[[#This Row],[F PMPI]]="SÍ","No","Sí")</f>
        <v>No</v>
      </c>
      <c r="O3638" s="65">
        <f>+Tabla1[[#This Row],[PVL]]*1.055</f>
        <v>25487.661654999996</v>
      </c>
      <c r="P3638" s="65">
        <f>+Tabla1[[#This Row],[PVL]]*1.43</f>
        <v>34547.257029999993</v>
      </c>
      <c r="Q3638" s="66" t="str">
        <f>+HYPERLINK(Tabla1[[#This Row],[PAG]])</f>
        <v/>
      </c>
      <c r="R3638" s="67"/>
      <c r="S3638" s="68"/>
      <c r="T3638" s="69"/>
      <c r="U3638" s="69"/>
      <c r="V3638" s="69"/>
      <c r="W3638" s="69"/>
      <c r="X3638" s="69"/>
      <c r="Y3638" s="35"/>
      <c r="Z3638" s="35" t="s">
        <v>65</v>
      </c>
      <c r="AA3638" s="36">
        <v>1</v>
      </c>
      <c r="AB3638" s="35" t="s">
        <v>9849</v>
      </c>
      <c r="AC3638" s="35" t="str">
        <f>+IF(Tabla1[[#This Row],[STK]]="no","Sin STK", "STK disponible")</f>
        <v>STK disponible</v>
      </c>
      <c r="AD3638" s="35">
        <f>+I3638*J3638</f>
        <v>0</v>
      </c>
      <c r="AE3638" s="35">
        <f>+I3638*K3638</f>
        <v>0</v>
      </c>
      <c r="AF3638" s="36">
        <f>IF(Tabla1[[#This Row],[ref pack]]=1,Tabla1[[#This Row],[Pedido]],LCM(Tabla1[[#This Row],[MC VIEJO]],Tabla1[[#This Row],[Pedido]]))</f>
        <v>1</v>
      </c>
      <c r="AG3638" s="36">
        <f>+VLOOKUP(Tabla1[[#This Row],[Artículo]],'.'!$B$2:$D$11481,3,)</f>
        <v>1</v>
      </c>
      <c r="AH3638" s="37" t="str">
        <f>+IFERROR(SEARCH("pack",Tabla1[[#This Row],[PACK]]),"")</f>
        <v/>
      </c>
    </row>
    <row r="3639" spans="1:34" ht="24" customHeight="1" x14ac:dyDescent="0.2">
      <c r="A3639" s="50" t="s">
        <v>6938</v>
      </c>
      <c r="B3639" s="60" t="s">
        <v>6941</v>
      </c>
      <c r="C3639" s="61" t="s">
        <v>6942</v>
      </c>
      <c r="D3639" s="52" t="s">
        <v>27</v>
      </c>
      <c r="E3639" s="53">
        <v>1708830.16</v>
      </c>
      <c r="F3639" s="23" t="str">
        <f>+IFERROR(VLOOKUP(Tabla1[[#This Row],[Artículo]],'..'!$B$2:$D$569000,3,),"")</f>
        <v/>
      </c>
      <c r="G3639" s="24" t="str">
        <f>IF(H3639=AF3639,"", "Error MC")</f>
        <v>Error MC</v>
      </c>
      <c r="H3639" s="62"/>
      <c r="I3639" s="54">
        <f>+Tabla1[[#This Row],[MC]]*Tabla1[[#This Row],[Pedido]]*Tabla1[[#This Row],[PVC ]]</f>
        <v>0</v>
      </c>
      <c r="J3639" s="26">
        <v>0.105</v>
      </c>
      <c r="K3639" s="63"/>
      <c r="L3639" s="28" t="s">
        <v>535</v>
      </c>
      <c r="M3639" s="53">
        <v>2549147.3960000002</v>
      </c>
      <c r="N3639" s="64" t="str">
        <f>+IF(Tabla1[[#This Row],[F PMPI]]="SÍ","No","Sí")</f>
        <v>No</v>
      </c>
      <c r="O3639" s="65">
        <f>+Tabla1[[#This Row],[PVL]]*1.055</f>
        <v>2689350.5027800002</v>
      </c>
      <c r="P3639" s="65">
        <f>+Tabla1[[#This Row],[PVL]]*1.43</f>
        <v>3645280.7762799999</v>
      </c>
      <c r="Q3639" s="66" t="str">
        <f>+HYPERLINK(Tabla1[[#This Row],[PAG]])</f>
        <v>https://todomusica.com.ar/transmisores-inalambricos/8849-adx1br-g55.html</v>
      </c>
      <c r="R3639" s="67"/>
      <c r="S3639" s="68"/>
      <c r="T3639" s="69"/>
      <c r="U3639" s="69"/>
      <c r="V3639" s="69"/>
      <c r="W3639" s="69"/>
      <c r="X3639" s="69"/>
      <c r="Y3639" s="35"/>
      <c r="Z3639" s="35" t="s">
        <v>27229</v>
      </c>
      <c r="AA3639" s="36">
        <v>1</v>
      </c>
      <c r="AB3639" s="35" t="s">
        <v>9849</v>
      </c>
      <c r="AC3639" s="35" t="str">
        <f>+IF(Tabla1[[#This Row],[STK]]="no","Sin STK", "STK disponible")</f>
        <v>Sin STK</v>
      </c>
      <c r="AD3639" s="35">
        <f>+I3639*J3639</f>
        <v>0</v>
      </c>
      <c r="AE3639" s="35">
        <f>+I3639*K3639</f>
        <v>0</v>
      </c>
      <c r="AF3639" s="36">
        <f>IF(Tabla1[[#This Row],[ref pack]]=1,Tabla1[[#This Row],[Pedido]],LCM(Tabla1[[#This Row],[MC VIEJO]],Tabla1[[#This Row],[Pedido]]))</f>
        <v>1</v>
      </c>
      <c r="AG3639" s="36">
        <f>+VLOOKUP(Tabla1[[#This Row],[Artículo]],'.'!$B$2:$D$11481,3,)</f>
        <v>1</v>
      </c>
      <c r="AH3639" s="37" t="str">
        <f>+IFERROR(SEARCH("pack",Tabla1[[#This Row],[PACK]]),"")</f>
        <v/>
      </c>
    </row>
    <row r="3640" spans="1:34" ht="24" customHeight="1" x14ac:dyDescent="0.2">
      <c r="A3640" s="50" t="s">
        <v>6938</v>
      </c>
      <c r="B3640" s="60" t="s">
        <v>6943</v>
      </c>
      <c r="C3640" s="61" t="s">
        <v>6944</v>
      </c>
      <c r="D3640" s="52" t="s">
        <v>27</v>
      </c>
      <c r="E3640" s="53">
        <v>3332909.59</v>
      </c>
      <c r="F3640" s="23" t="str">
        <f>+IFERROR(VLOOKUP(Tabla1[[#This Row],[Artículo]],'..'!$B$2:$D$569000,3,),"")</f>
        <v/>
      </c>
      <c r="G3640" s="24" t="str">
        <f>IF(H3640=AF3640,"", "Error MC")</f>
        <v>Error MC</v>
      </c>
      <c r="H3640" s="62"/>
      <c r="I3640" s="54">
        <f>+Tabla1[[#This Row],[MC]]*Tabla1[[#This Row],[Pedido]]*Tabla1[[#This Row],[PVC ]]</f>
        <v>0</v>
      </c>
      <c r="J3640" s="26">
        <v>0.105</v>
      </c>
      <c r="K3640" s="63"/>
      <c r="L3640" s="28" t="s">
        <v>535</v>
      </c>
      <c r="M3640" s="53">
        <v>4971867.8849999998</v>
      </c>
      <c r="N3640" s="64" t="str">
        <f>+IF(Tabla1[[#This Row],[F PMPI]]="SÍ","No","Sí")</f>
        <v>No</v>
      </c>
      <c r="O3640" s="65">
        <f>+Tabla1[[#This Row],[PVL]]*1.055</f>
        <v>5245320.6186749991</v>
      </c>
      <c r="P3640" s="65">
        <f>+Tabla1[[#This Row],[PVL]]*1.43</f>
        <v>7109771.0755499993</v>
      </c>
      <c r="Q3640" s="66" t="str">
        <f>+HYPERLINK(Tabla1[[#This Row],[PAG]])</f>
        <v>https://todomusica.com.ar/transmisores-inalambricos/8850-adx1mbr-g55.html</v>
      </c>
      <c r="R3640" s="67"/>
      <c r="S3640" s="68"/>
      <c r="T3640" s="69"/>
      <c r="U3640" s="69"/>
      <c r="V3640" s="69"/>
      <c r="W3640" s="69"/>
      <c r="X3640" s="69"/>
      <c r="Y3640" s="35"/>
      <c r="Z3640" s="35" t="s">
        <v>27230</v>
      </c>
      <c r="AA3640" s="36">
        <v>1</v>
      </c>
      <c r="AB3640" s="35" t="s">
        <v>9849</v>
      </c>
      <c r="AC3640" s="35" t="str">
        <f>+IF(Tabla1[[#This Row],[STK]]="no","Sin STK", "STK disponible")</f>
        <v>Sin STK</v>
      </c>
      <c r="AD3640" s="35">
        <f>+I3640*J3640</f>
        <v>0</v>
      </c>
      <c r="AE3640" s="35">
        <f>+I3640*K3640</f>
        <v>0</v>
      </c>
      <c r="AF3640" s="36">
        <f>IF(Tabla1[[#This Row],[ref pack]]=1,Tabla1[[#This Row],[Pedido]],LCM(Tabla1[[#This Row],[MC VIEJO]],Tabla1[[#This Row],[Pedido]]))</f>
        <v>1</v>
      </c>
      <c r="AG3640" s="36">
        <f>+VLOOKUP(Tabla1[[#This Row],[Artículo]],'.'!$B$2:$D$11481,3,)</f>
        <v>1</v>
      </c>
      <c r="AH3640" s="37" t="str">
        <f>+IFERROR(SEARCH("pack",Tabla1[[#This Row],[PACK]]),"")</f>
        <v/>
      </c>
    </row>
    <row r="3641" spans="1:34" ht="24" customHeight="1" x14ac:dyDescent="0.2">
      <c r="A3641" s="50" t="s">
        <v>6938</v>
      </c>
      <c r="B3641" s="60" t="s">
        <v>6945</v>
      </c>
      <c r="C3641" s="61" t="s">
        <v>6946</v>
      </c>
      <c r="D3641" s="52" t="s">
        <v>27</v>
      </c>
      <c r="E3641" s="53">
        <v>2572090.6</v>
      </c>
      <c r="F3641" s="23" t="str">
        <f>+IFERROR(VLOOKUP(Tabla1[[#This Row],[Artículo]],'..'!$B$2:$D$569000,3,),"")</f>
        <v/>
      </c>
      <c r="G3641" s="24" t="str">
        <f>IF(H3641=AF3641,"", "Error MC")</f>
        <v>Error MC</v>
      </c>
      <c r="H3641" s="62"/>
      <c r="I3641" s="54">
        <f>+Tabla1[[#This Row],[MC]]*Tabla1[[#This Row],[Pedido]]*Tabla1[[#This Row],[PVC ]]</f>
        <v>0</v>
      </c>
      <c r="J3641" s="26">
        <v>0.21</v>
      </c>
      <c r="K3641" s="63"/>
      <c r="L3641" s="28" t="s">
        <v>535</v>
      </c>
      <c r="M3641" s="53">
        <v>4201509.9950000001</v>
      </c>
      <c r="N3641" s="64" t="str">
        <f>+IF(Tabla1[[#This Row],[F PMPI]]="SÍ","No","Sí")</f>
        <v>No</v>
      </c>
      <c r="O3641" s="65">
        <f>+Tabla1[[#This Row],[PVL]]*1.055</f>
        <v>4432593.0447249999</v>
      </c>
      <c r="P3641" s="65">
        <f>+Tabla1[[#This Row],[PVL]]*1.43</f>
        <v>6008159.2928499999</v>
      </c>
      <c r="Q3641" s="66" t="str">
        <f>+HYPERLINK(Tabla1[[#This Row],[PAG]])</f>
        <v>https://todomusica.com.ar/transmisores-inalambricos/9426-adx2br-k8n-g55.html</v>
      </c>
      <c r="R3641" s="67"/>
      <c r="S3641" s="68"/>
      <c r="T3641" s="69"/>
      <c r="U3641" s="69"/>
      <c r="V3641" s="69"/>
      <c r="W3641" s="69"/>
      <c r="X3641" s="69"/>
      <c r="Y3641" s="35"/>
      <c r="Z3641" s="35" t="s">
        <v>27231</v>
      </c>
      <c r="AA3641" s="36">
        <v>1</v>
      </c>
      <c r="AB3641" s="35" t="s">
        <v>9849</v>
      </c>
      <c r="AC3641" s="35" t="str">
        <f>+IF(Tabla1[[#This Row],[STK]]="no","Sin STK", "STK disponible")</f>
        <v>Sin STK</v>
      </c>
      <c r="AD3641" s="35">
        <f>+I3641*J3641</f>
        <v>0</v>
      </c>
      <c r="AE3641" s="35">
        <f>+I3641*K3641</f>
        <v>0</v>
      </c>
      <c r="AF3641" s="36">
        <f>IF(Tabla1[[#This Row],[ref pack]]=1,Tabla1[[#This Row],[Pedido]],LCM(Tabla1[[#This Row],[MC VIEJO]],Tabla1[[#This Row],[Pedido]]))</f>
        <v>1</v>
      </c>
      <c r="AG3641" s="36">
        <f>+VLOOKUP(Tabla1[[#This Row],[Artículo]],'.'!$B$2:$D$11481,3,)</f>
        <v>1</v>
      </c>
      <c r="AH3641" s="37" t="str">
        <f>+IFERROR(SEARCH("pack",Tabla1[[#This Row],[PACK]]),"")</f>
        <v/>
      </c>
    </row>
    <row r="3642" spans="1:34" ht="24" customHeight="1" x14ac:dyDescent="0.2">
      <c r="A3642" s="50" t="s">
        <v>6938</v>
      </c>
      <c r="B3642" s="60" t="s">
        <v>6947</v>
      </c>
      <c r="C3642" s="61" t="s">
        <v>6948</v>
      </c>
      <c r="D3642" s="52" t="s">
        <v>27</v>
      </c>
      <c r="E3642" s="53">
        <v>1895655.26</v>
      </c>
      <c r="F3642" s="23" t="str">
        <f>+IFERROR(VLOOKUP(Tabla1[[#This Row],[Artículo]],'..'!$B$2:$D$569000,3,),"")</f>
        <v/>
      </c>
      <c r="G3642" s="24" t="str">
        <f>IF(H3642=AF3642,"", "Error MC")</f>
        <v>Error MC</v>
      </c>
      <c r="H3642" s="62"/>
      <c r="I3642" s="54">
        <f>+Tabla1[[#This Row],[MC]]*Tabla1[[#This Row],[Pedido]]*Tabla1[[#This Row],[PVC ]]</f>
        <v>0</v>
      </c>
      <c r="J3642" s="26">
        <v>0.21</v>
      </c>
      <c r="K3642" s="63"/>
      <c r="L3642" s="28" t="s">
        <v>535</v>
      </c>
      <c r="M3642" s="53">
        <v>3096552.8659999999</v>
      </c>
      <c r="N3642" s="64" t="str">
        <f>+IF(Tabla1[[#This Row],[F PMPI]]="SÍ","No","Sí")</f>
        <v>No</v>
      </c>
      <c r="O3642" s="65">
        <f>+Tabla1[[#This Row],[PVL]]*1.055</f>
        <v>3266863.2736299997</v>
      </c>
      <c r="P3642" s="65">
        <f>+Tabla1[[#This Row],[PVL]]*1.43</f>
        <v>4428070.5983799994</v>
      </c>
      <c r="Q3642" s="66" t="str">
        <f>+HYPERLINK(Tabla1[[#This Row],[PAG]])</f>
        <v>https://todomusica.com.ar/transmisores-inalambricos/8851-adx2br-sm58-g55.html</v>
      </c>
      <c r="R3642" s="67"/>
      <c r="S3642" s="68"/>
      <c r="T3642" s="69"/>
      <c r="U3642" s="69"/>
      <c r="V3642" s="69"/>
      <c r="W3642" s="69"/>
      <c r="X3642" s="69"/>
      <c r="Y3642" s="35"/>
      <c r="Z3642" s="35" t="s">
        <v>27232</v>
      </c>
      <c r="AA3642" s="36">
        <v>1</v>
      </c>
      <c r="AB3642" s="35" t="s">
        <v>9849</v>
      </c>
      <c r="AC3642" s="35" t="str">
        <f>+IF(Tabla1[[#This Row],[STK]]="no","Sin STK", "STK disponible")</f>
        <v>Sin STK</v>
      </c>
      <c r="AD3642" s="35">
        <f>+I3642*J3642</f>
        <v>0</v>
      </c>
      <c r="AE3642" s="35">
        <f>+I3642*K3642</f>
        <v>0</v>
      </c>
      <c r="AF3642" s="36">
        <f>IF(Tabla1[[#This Row],[ref pack]]=1,Tabla1[[#This Row],[Pedido]],LCM(Tabla1[[#This Row],[MC VIEJO]],Tabla1[[#This Row],[Pedido]]))</f>
        <v>1</v>
      </c>
      <c r="AG3642" s="36">
        <f>+VLOOKUP(Tabla1[[#This Row],[Artículo]],'.'!$B$2:$D$11481,3,)</f>
        <v>1</v>
      </c>
      <c r="AH3642" s="37" t="str">
        <f>+IFERROR(SEARCH("pack",Tabla1[[#This Row],[PACK]]),"")</f>
        <v/>
      </c>
    </row>
    <row r="3643" spans="1:34" ht="24" customHeight="1" x14ac:dyDescent="0.2">
      <c r="A3643" s="50" t="s">
        <v>6938</v>
      </c>
      <c r="B3643" s="60" t="s">
        <v>6949</v>
      </c>
      <c r="C3643" s="61" t="s">
        <v>6950</v>
      </c>
      <c r="D3643" s="52" t="s">
        <v>27</v>
      </c>
      <c r="E3643" s="53">
        <v>2329886.4700000002</v>
      </c>
      <c r="F3643" s="23" t="str">
        <f>+IFERROR(VLOOKUP(Tabla1[[#This Row],[Artículo]],'..'!$B$2:$D$569000,3,),"")</f>
        <v/>
      </c>
      <c r="G3643" s="24" t="str">
        <f>IF(H3643=AF3643,"", "Error MC")</f>
        <v>Error MC</v>
      </c>
      <c r="H3643" s="62"/>
      <c r="I3643" s="54">
        <f>+Tabla1[[#This Row],[MC]]*Tabla1[[#This Row],[Pedido]]*Tabla1[[#This Row],[PVC ]]</f>
        <v>0</v>
      </c>
      <c r="J3643" s="26">
        <v>0.21</v>
      </c>
      <c r="K3643" s="63"/>
      <c r="L3643" s="28" t="s">
        <v>535</v>
      </c>
      <c r="M3643" s="53">
        <v>3805869.5430000001</v>
      </c>
      <c r="N3643" s="64" t="str">
        <f>+IF(Tabla1[[#This Row],[F PMPI]]="SÍ","No","Sí")</f>
        <v>No</v>
      </c>
      <c r="O3643" s="65">
        <f>+Tabla1[[#This Row],[PVL]]*1.055</f>
        <v>4015192.3678649999</v>
      </c>
      <c r="P3643" s="65">
        <f>+Tabla1[[#This Row],[PVL]]*1.43</f>
        <v>5442393.44649</v>
      </c>
      <c r="Q3643" s="66" t="str">
        <f>+HYPERLINK(Tabla1[[#This Row],[PAG]])</f>
        <v>https://todomusica.com.ar/transmisores-inalambricos/8852-adx2fdbr-sm58-g55.html</v>
      </c>
      <c r="R3643" s="67"/>
      <c r="S3643" s="68"/>
      <c r="T3643" s="69"/>
      <c r="U3643" s="69"/>
      <c r="V3643" s="69"/>
      <c r="W3643" s="69"/>
      <c r="X3643" s="69"/>
      <c r="Y3643" s="35"/>
      <c r="Z3643" s="35" t="s">
        <v>27233</v>
      </c>
      <c r="AA3643" s="36">
        <v>1</v>
      </c>
      <c r="AB3643" s="35" t="s">
        <v>9849</v>
      </c>
      <c r="AC3643" s="35" t="str">
        <f>+IF(Tabla1[[#This Row],[STK]]="no","Sin STK", "STK disponible")</f>
        <v>Sin STK</v>
      </c>
      <c r="AD3643" s="35">
        <f>+I3643*J3643</f>
        <v>0</v>
      </c>
      <c r="AE3643" s="35">
        <f>+I3643*K3643</f>
        <v>0</v>
      </c>
      <c r="AF3643" s="36">
        <f>IF(Tabla1[[#This Row],[ref pack]]=1,Tabla1[[#This Row],[Pedido]],LCM(Tabla1[[#This Row],[MC VIEJO]],Tabla1[[#This Row],[Pedido]]))</f>
        <v>1</v>
      </c>
      <c r="AG3643" s="36">
        <f>+VLOOKUP(Tabla1[[#This Row],[Artículo]],'.'!$B$2:$D$11481,3,)</f>
        <v>1</v>
      </c>
      <c r="AH3643" s="37" t="str">
        <f>+IFERROR(SEARCH("pack",Tabla1[[#This Row],[PACK]]),"")</f>
        <v/>
      </c>
    </row>
    <row r="3644" spans="1:34" ht="24" customHeight="1" x14ac:dyDescent="0.2">
      <c r="A3644" s="50" t="s">
        <v>6938</v>
      </c>
      <c r="B3644" s="60" t="s">
        <v>6951</v>
      </c>
      <c r="C3644" s="61" t="s">
        <v>6952</v>
      </c>
      <c r="D3644" s="52" t="s">
        <v>27</v>
      </c>
      <c r="E3644" s="53">
        <v>180017.2</v>
      </c>
      <c r="F3644" s="23" t="str">
        <f>+IFERROR(VLOOKUP(Tabla1[[#This Row],[Artículo]],'..'!$B$2:$D$569000,3,),"")</f>
        <v/>
      </c>
      <c r="G3644" s="24" t="str">
        <f>IF(H3644=AF3644,"", "Error MC")</f>
        <v>Error MC</v>
      </c>
      <c r="H3644" s="62"/>
      <c r="I3644" s="54">
        <f>+Tabla1[[#This Row],[MC]]*Tabla1[[#This Row],[Pedido]]*Tabla1[[#This Row],[PVC ]]</f>
        <v>0</v>
      </c>
      <c r="J3644" s="26">
        <v>0.21</v>
      </c>
      <c r="K3644" s="63"/>
      <c r="L3644" s="28" t="s">
        <v>535</v>
      </c>
      <c r="M3644" s="53">
        <v>294058.09600000002</v>
      </c>
      <c r="N3644" s="64" t="str">
        <f>+IF(Tabla1[[#This Row],[F PMPI]]="SÍ","No","Sí")</f>
        <v>No</v>
      </c>
      <c r="O3644" s="65">
        <f>+Tabla1[[#This Row],[PVL]]*1.055</f>
        <v>310231.29128</v>
      </c>
      <c r="P3644" s="65">
        <f>+Tabla1[[#This Row],[PVL]]*1.43</f>
        <v>420503.07728000003</v>
      </c>
      <c r="Q3644" s="66" t="str">
        <f>+HYPERLINK(Tabla1[[#This Row],[PAG]])</f>
        <v>https://todomusica.com.ar/transmisores-inalambricos/8849-adx1br-g55.html</v>
      </c>
      <c r="R3644" s="67"/>
      <c r="S3644" s="68"/>
      <c r="T3644" s="69"/>
      <c r="U3644" s="69"/>
      <c r="V3644" s="69"/>
      <c r="W3644" s="69"/>
      <c r="X3644" s="69"/>
      <c r="Y3644" s="35"/>
      <c r="Z3644" s="35" t="s">
        <v>27229</v>
      </c>
      <c r="AA3644" s="36">
        <v>1</v>
      </c>
      <c r="AB3644" s="35" t="s">
        <v>9849</v>
      </c>
      <c r="AC3644" s="35" t="str">
        <f>+IF(Tabla1[[#This Row],[STK]]="no","Sin STK", "STK disponible")</f>
        <v>Sin STK</v>
      </c>
      <c r="AD3644" s="35">
        <f>+I3644*J3644</f>
        <v>0</v>
      </c>
      <c r="AE3644" s="35">
        <f>+I3644*K3644</f>
        <v>0</v>
      </c>
      <c r="AF3644" s="36">
        <f>IF(Tabla1[[#This Row],[ref pack]]=1,Tabla1[[#This Row],[Pedido]],LCM(Tabla1[[#This Row],[MC VIEJO]],Tabla1[[#This Row],[Pedido]]))</f>
        <v>1</v>
      </c>
      <c r="AG3644" s="36">
        <f>+VLOOKUP(Tabla1[[#This Row],[Artículo]],'.'!$B$2:$D$11481,3,)</f>
        <v>1</v>
      </c>
      <c r="AH3644" s="37" t="str">
        <f>+IFERROR(SEARCH("pack",Tabla1[[#This Row],[PACK]]),"")</f>
        <v/>
      </c>
    </row>
    <row r="3645" spans="1:34" ht="24" customHeight="1" x14ac:dyDescent="0.2">
      <c r="A3645" s="50" t="s">
        <v>6938</v>
      </c>
      <c r="B3645" s="60" t="s">
        <v>6953</v>
      </c>
      <c r="C3645" s="61" t="s">
        <v>6954</v>
      </c>
      <c r="D3645" s="52" t="s">
        <v>27</v>
      </c>
      <c r="E3645" s="53">
        <v>180017.2</v>
      </c>
      <c r="F3645" s="23" t="str">
        <f>+IFERROR(VLOOKUP(Tabla1[[#This Row],[Artículo]],'..'!$B$2:$D$569000,3,),"")</f>
        <v/>
      </c>
      <c r="G3645" s="24" t="str">
        <f>IF(H3645=AF3645,"", "Error MC")</f>
        <v>Error MC</v>
      </c>
      <c r="H3645" s="62"/>
      <c r="I3645" s="54">
        <f>+Tabla1[[#This Row],[MC]]*Tabla1[[#This Row],[Pedido]]*Tabla1[[#This Row],[PVC ]]</f>
        <v>0</v>
      </c>
      <c r="J3645" s="26">
        <v>0.21</v>
      </c>
      <c r="K3645" s="63"/>
      <c r="L3645" s="28" t="s">
        <v>535</v>
      </c>
      <c r="M3645" s="53">
        <v>294058.09600000002</v>
      </c>
      <c r="N3645" s="64" t="str">
        <f>+IF(Tabla1[[#This Row],[F PMPI]]="SÍ","No","Sí")</f>
        <v>No</v>
      </c>
      <c r="O3645" s="65">
        <f>+Tabla1[[#This Row],[PVL]]*1.055</f>
        <v>310231.29128</v>
      </c>
      <c r="P3645" s="65">
        <f>+Tabla1[[#This Row],[PVL]]*1.43</f>
        <v>420503.07728000003</v>
      </c>
      <c r="Q3645" s="66" t="str">
        <f>+HYPERLINK(Tabla1[[#This Row],[PAG]])</f>
        <v>https://todomusica.com.ar/transmisores-inalambricos/8849-adx1br-g55.html</v>
      </c>
      <c r="R3645" s="67"/>
      <c r="S3645" s="68"/>
      <c r="T3645" s="69"/>
      <c r="U3645" s="69"/>
      <c r="V3645" s="69"/>
      <c r="W3645" s="69"/>
      <c r="X3645" s="69"/>
      <c r="Y3645" s="35"/>
      <c r="Z3645" s="35" t="s">
        <v>27229</v>
      </c>
      <c r="AA3645" s="36">
        <v>1</v>
      </c>
      <c r="AB3645" s="35" t="s">
        <v>9849</v>
      </c>
      <c r="AC3645" s="35" t="str">
        <f>+IF(Tabla1[[#This Row],[STK]]="no","Sin STK", "STK disponible")</f>
        <v>Sin STK</v>
      </c>
      <c r="AD3645" s="35">
        <f>+I3645*J3645</f>
        <v>0</v>
      </c>
      <c r="AE3645" s="35">
        <f>+I3645*K3645</f>
        <v>0</v>
      </c>
      <c r="AF3645" s="36">
        <f>IF(Tabla1[[#This Row],[ref pack]]=1,Tabla1[[#This Row],[Pedido]],LCM(Tabla1[[#This Row],[MC VIEJO]],Tabla1[[#This Row],[Pedido]]))</f>
        <v>1</v>
      </c>
      <c r="AG3645" s="36">
        <f>+VLOOKUP(Tabla1[[#This Row],[Artículo]],'.'!$B$2:$D$11481,3,)</f>
        <v>1</v>
      </c>
      <c r="AH3645" s="37" t="str">
        <f>+IFERROR(SEARCH("pack",Tabla1[[#This Row],[PACK]]),"")</f>
        <v/>
      </c>
    </row>
    <row r="3646" spans="1:34" ht="24" customHeight="1" x14ac:dyDescent="0.2">
      <c r="A3646" s="50" t="s">
        <v>6938</v>
      </c>
      <c r="B3646" s="60" t="s">
        <v>6955</v>
      </c>
      <c r="C3646" s="61" t="s">
        <v>6956</v>
      </c>
      <c r="D3646" s="52" t="s">
        <v>27</v>
      </c>
      <c r="E3646" s="53">
        <v>204747.03</v>
      </c>
      <c r="F3646" s="23" t="str">
        <f>+IFERROR(VLOOKUP(Tabla1[[#This Row],[Artículo]],'..'!$B$2:$D$569000,3,),"")</f>
        <v/>
      </c>
      <c r="G3646" s="24" t="str">
        <f>IF(H3646=AF3646,"", "Error MC")</f>
        <v>Error MC</v>
      </c>
      <c r="H3646" s="62"/>
      <c r="I3646" s="54">
        <f>+Tabla1[[#This Row],[MC]]*Tabla1[[#This Row],[Pedido]]*Tabla1[[#This Row],[PVC ]]</f>
        <v>0</v>
      </c>
      <c r="J3646" s="26">
        <v>0.21</v>
      </c>
      <c r="K3646" s="63"/>
      <c r="L3646" s="28" t="s">
        <v>535</v>
      </c>
      <c r="M3646" s="53">
        <v>334454.27299999999</v>
      </c>
      <c r="N3646" s="64" t="str">
        <f>+IF(Tabla1[[#This Row],[F PMPI]]="SÍ","No","Sí")</f>
        <v>No</v>
      </c>
      <c r="O3646" s="65">
        <f>+Tabla1[[#This Row],[PVL]]*1.055</f>
        <v>352849.25801499997</v>
      </c>
      <c r="P3646" s="65">
        <f>+Tabla1[[#This Row],[PVL]]*1.43</f>
        <v>478269.61038999999</v>
      </c>
      <c r="Q3646" s="66" t="str">
        <f>+HYPERLINK(Tabla1[[#This Row],[PAG]])</f>
        <v>https://todomusica.com.ar/transmisores-inalambricos/8849-adx1br-g55.html</v>
      </c>
      <c r="R3646" s="67"/>
      <c r="S3646" s="68"/>
      <c r="T3646" s="69"/>
      <c r="U3646" s="69"/>
      <c r="V3646" s="69"/>
      <c r="W3646" s="69"/>
      <c r="X3646" s="69"/>
      <c r="Y3646" s="35"/>
      <c r="Z3646" s="35" t="s">
        <v>27229</v>
      </c>
      <c r="AA3646" s="36">
        <v>1</v>
      </c>
      <c r="AB3646" s="35" t="s">
        <v>9849</v>
      </c>
      <c r="AC3646" s="35" t="str">
        <f>+IF(Tabla1[[#This Row],[STK]]="no","Sin STK", "STK disponible")</f>
        <v>Sin STK</v>
      </c>
      <c r="AD3646" s="35">
        <f>+I3646*J3646</f>
        <v>0</v>
      </c>
      <c r="AE3646" s="35">
        <f>+I3646*K3646</f>
        <v>0</v>
      </c>
      <c r="AF3646" s="36">
        <f>IF(Tabla1[[#This Row],[ref pack]]=1,Tabla1[[#This Row],[Pedido]],LCM(Tabla1[[#This Row],[MC VIEJO]],Tabla1[[#This Row],[Pedido]]))</f>
        <v>1</v>
      </c>
      <c r="AG3646" s="36">
        <f>+VLOOKUP(Tabla1[[#This Row],[Artículo]],'.'!$B$2:$D$11481,3,)</f>
        <v>1</v>
      </c>
      <c r="AH3646" s="37" t="str">
        <f>+IFERROR(SEARCH("pack",Tabla1[[#This Row],[PACK]]),"")</f>
        <v/>
      </c>
    </row>
    <row r="3647" spans="1:34" ht="24" customHeight="1" x14ac:dyDescent="0.2">
      <c r="A3647" s="50" t="s">
        <v>6938</v>
      </c>
      <c r="B3647" s="60" t="s">
        <v>6957</v>
      </c>
      <c r="C3647" s="61" t="s">
        <v>6958</v>
      </c>
      <c r="D3647" s="52" t="s">
        <v>27</v>
      </c>
      <c r="E3647" s="53">
        <v>180017.2</v>
      </c>
      <c r="F3647" s="23" t="str">
        <f>+IFERROR(VLOOKUP(Tabla1[[#This Row],[Artículo]],'..'!$B$2:$D$569000,3,),"")</f>
        <v/>
      </c>
      <c r="G3647" s="24" t="str">
        <f>IF(H3647=AF3647,"", "Error MC")</f>
        <v>Error MC</v>
      </c>
      <c r="H3647" s="62"/>
      <c r="I3647" s="54">
        <f>+Tabla1[[#This Row],[MC]]*Tabla1[[#This Row],[Pedido]]*Tabla1[[#This Row],[PVC ]]</f>
        <v>0</v>
      </c>
      <c r="J3647" s="26">
        <v>0.21</v>
      </c>
      <c r="K3647" s="63"/>
      <c r="L3647" s="28" t="s">
        <v>535</v>
      </c>
      <c r="M3647" s="53">
        <v>294058.09600000002</v>
      </c>
      <c r="N3647" s="64" t="str">
        <f>+IF(Tabla1[[#This Row],[F PMPI]]="SÍ","No","Sí")</f>
        <v>No</v>
      </c>
      <c r="O3647" s="65">
        <f>+Tabla1[[#This Row],[PVL]]*1.055</f>
        <v>310231.29128</v>
      </c>
      <c r="P3647" s="65">
        <f>+Tabla1[[#This Row],[PVL]]*1.43</f>
        <v>420503.07728000003</v>
      </c>
      <c r="Q3647" s="66" t="str">
        <f>+HYPERLINK(Tabla1[[#This Row],[PAG]])</f>
        <v>https://todomusica.com.ar/transmisores-inalambricos/8849-adx1br-g55.html</v>
      </c>
      <c r="R3647" s="67"/>
      <c r="S3647" s="68"/>
      <c r="T3647" s="69"/>
      <c r="U3647" s="69"/>
      <c r="V3647" s="69"/>
      <c r="W3647" s="69"/>
      <c r="X3647" s="69"/>
      <c r="Y3647" s="35"/>
      <c r="Z3647" s="35" t="s">
        <v>27229</v>
      </c>
      <c r="AA3647" s="36">
        <v>1</v>
      </c>
      <c r="AB3647" s="35" t="s">
        <v>9849</v>
      </c>
      <c r="AC3647" s="35" t="str">
        <f>+IF(Tabla1[[#This Row],[STK]]="no","Sin STK", "STK disponible")</f>
        <v>Sin STK</v>
      </c>
      <c r="AD3647" s="35">
        <f>+I3647*J3647</f>
        <v>0</v>
      </c>
      <c r="AE3647" s="35">
        <f>+I3647*K3647</f>
        <v>0</v>
      </c>
      <c r="AF3647" s="36">
        <f>IF(Tabla1[[#This Row],[ref pack]]=1,Tabla1[[#This Row],[Pedido]],LCM(Tabla1[[#This Row],[MC VIEJO]],Tabla1[[#This Row],[Pedido]]))</f>
        <v>1</v>
      </c>
      <c r="AG3647" s="36">
        <f>+VLOOKUP(Tabla1[[#This Row],[Artículo]],'.'!$B$2:$D$11481,3,)</f>
        <v>1</v>
      </c>
      <c r="AH3647" s="37" t="str">
        <f>+IFERROR(SEARCH("pack",Tabla1[[#This Row],[PACK]]),"")</f>
        <v/>
      </c>
    </row>
    <row r="3648" spans="1:34" ht="24" customHeight="1" x14ac:dyDescent="0.2">
      <c r="A3648" s="50" t="s">
        <v>6938</v>
      </c>
      <c r="B3648" s="60" t="s">
        <v>6959</v>
      </c>
      <c r="C3648" s="61" t="s">
        <v>6960</v>
      </c>
      <c r="D3648" s="52" t="s">
        <v>27</v>
      </c>
      <c r="E3648" s="53">
        <v>3196247.46</v>
      </c>
      <c r="F3648" s="23" t="str">
        <f>+IFERROR(VLOOKUP(Tabla1[[#This Row],[Artículo]],'..'!$B$2:$D$569000,3,),"")</f>
        <v/>
      </c>
      <c r="G3648" s="24" t="str">
        <f>IF(H3648=AF3648,"", "Error MC")</f>
        <v>Error MC</v>
      </c>
      <c r="H3648" s="62"/>
      <c r="I3648" s="54">
        <f>+Tabla1[[#This Row],[MC]]*Tabla1[[#This Row],[Pedido]]*Tabla1[[#This Row],[PVC ]]</f>
        <v>0</v>
      </c>
      <c r="J3648" s="26">
        <v>0.105</v>
      </c>
      <c r="K3648" s="63"/>
      <c r="L3648" s="28" t="s">
        <v>535</v>
      </c>
      <c r="M3648" s="53">
        <v>4768002.1469999999</v>
      </c>
      <c r="N3648" s="64" t="str">
        <f>+IF(Tabla1[[#This Row],[F PMPI]]="SÍ","No","Sí")</f>
        <v>No</v>
      </c>
      <c r="O3648" s="65">
        <f>+Tabla1[[#This Row],[PVL]]*1.055</f>
        <v>5030242.2650849996</v>
      </c>
      <c r="P3648" s="65">
        <f>+Tabla1[[#This Row],[PVL]]*1.43</f>
        <v>6818243.0702099996</v>
      </c>
      <c r="Q3648" s="66" t="str">
        <f>+HYPERLINK(Tabla1[[#This Row],[PAG]])</f>
        <v>https://todomusica.com.ar/transmisores-inalambricos/8849-adx1br-g55.html</v>
      </c>
      <c r="R3648" s="67"/>
      <c r="S3648" s="68"/>
      <c r="T3648" s="69"/>
      <c r="U3648" s="69"/>
      <c r="V3648" s="69"/>
      <c r="W3648" s="69"/>
      <c r="X3648" s="69"/>
      <c r="Y3648" s="35"/>
      <c r="Z3648" s="35" t="s">
        <v>27229</v>
      </c>
      <c r="AA3648" s="36">
        <v>1</v>
      </c>
      <c r="AB3648" s="35" t="s">
        <v>9849</v>
      </c>
      <c r="AC3648" s="35" t="str">
        <f>+IF(Tabla1[[#This Row],[STK]]="no","Sin STK", "STK disponible")</f>
        <v>Sin STK</v>
      </c>
      <c r="AD3648" s="35">
        <f>+I3648*J3648</f>
        <v>0</v>
      </c>
      <c r="AE3648" s="35">
        <f>+I3648*K3648</f>
        <v>0</v>
      </c>
      <c r="AF3648" s="36">
        <f>IF(Tabla1[[#This Row],[ref pack]]=1,Tabla1[[#This Row],[Pedido]],LCM(Tabla1[[#This Row],[MC VIEJO]],Tabla1[[#This Row],[Pedido]]))</f>
        <v>1</v>
      </c>
      <c r="AG3648" s="36">
        <f>+VLOOKUP(Tabla1[[#This Row],[Artículo]],'.'!$B$2:$D$11481,3,)</f>
        <v>1</v>
      </c>
      <c r="AH3648" s="37" t="str">
        <f>+IFERROR(SEARCH("pack",Tabla1[[#This Row],[PACK]]),"")</f>
        <v/>
      </c>
    </row>
    <row r="3649" spans="1:34" ht="24" customHeight="1" x14ac:dyDescent="0.2">
      <c r="A3649" s="50" t="s">
        <v>6938</v>
      </c>
      <c r="B3649" s="60" t="s">
        <v>6961</v>
      </c>
      <c r="C3649" s="61" t="s">
        <v>6962</v>
      </c>
      <c r="D3649" s="52" t="s">
        <v>27</v>
      </c>
      <c r="E3649" s="53">
        <v>102191.61</v>
      </c>
      <c r="F3649" s="23" t="str">
        <f>+IFERROR(VLOOKUP(Tabla1[[#This Row],[Artículo]],'..'!$B$2:$D$569000,3,),"")</f>
        <v/>
      </c>
      <c r="G3649" s="24" t="str">
        <f>IF(H3649=AF3649,"", "Error MC")</f>
        <v>Error MC</v>
      </c>
      <c r="H3649" s="62"/>
      <c r="I3649" s="54">
        <f>+Tabla1[[#This Row],[MC]]*Tabla1[[#This Row],[Pedido]]*Tabla1[[#This Row],[PVC ]]</f>
        <v>0</v>
      </c>
      <c r="J3649" s="26">
        <v>0.21</v>
      </c>
      <c r="K3649" s="63"/>
      <c r="L3649" s="28" t="s">
        <v>535</v>
      </c>
      <c r="M3649" s="53">
        <v>166929.99100000001</v>
      </c>
      <c r="N3649" s="64" t="str">
        <f>+IF(Tabla1[[#This Row],[F PMPI]]="SÍ","No","Sí")</f>
        <v>No</v>
      </c>
      <c r="O3649" s="65">
        <f>+Tabla1[[#This Row],[PVL]]*1.055</f>
        <v>176111.14050499999</v>
      </c>
      <c r="P3649" s="65">
        <f>+Tabla1[[#This Row],[PVL]]*1.43</f>
        <v>238709.88712999999</v>
      </c>
      <c r="Q3649" s="66" t="str">
        <f>+HYPERLINK(Tabla1[[#This Row],[PAG]])</f>
        <v>https://todomusica.com.ar/transmisores-inalambricos/8849-adx1br-g55.html</v>
      </c>
      <c r="R3649" s="67"/>
      <c r="S3649" s="68"/>
      <c r="T3649" s="69"/>
      <c r="U3649" s="69"/>
      <c r="V3649" s="69"/>
      <c r="W3649" s="69"/>
      <c r="X3649" s="69"/>
      <c r="Y3649" s="35"/>
      <c r="Z3649" s="35" t="s">
        <v>27229</v>
      </c>
      <c r="AA3649" s="36">
        <v>1</v>
      </c>
      <c r="AB3649" s="35" t="s">
        <v>9849</v>
      </c>
      <c r="AC3649" s="35" t="str">
        <f>+IF(Tabla1[[#This Row],[STK]]="no","Sin STK", "STK disponible")</f>
        <v>Sin STK</v>
      </c>
      <c r="AD3649" s="35">
        <f>+I3649*J3649</f>
        <v>0</v>
      </c>
      <c r="AE3649" s="35">
        <f>+I3649*K3649</f>
        <v>0</v>
      </c>
      <c r="AF3649" s="36">
        <f>IF(Tabla1[[#This Row],[ref pack]]=1,Tabla1[[#This Row],[Pedido]],LCM(Tabla1[[#This Row],[MC VIEJO]],Tabla1[[#This Row],[Pedido]]))</f>
        <v>1</v>
      </c>
      <c r="AG3649" s="36">
        <f>+VLOOKUP(Tabla1[[#This Row],[Artículo]],'.'!$B$2:$D$11481,3,)</f>
        <v>1</v>
      </c>
      <c r="AH3649" s="37" t="str">
        <f>+IFERROR(SEARCH("pack",Tabla1[[#This Row],[PACK]]),"")</f>
        <v/>
      </c>
    </row>
    <row r="3650" spans="1:34" ht="24" customHeight="1" x14ac:dyDescent="0.2">
      <c r="A3650" s="50" t="s">
        <v>6938</v>
      </c>
      <c r="B3650" s="60" t="s">
        <v>6963</v>
      </c>
      <c r="C3650" s="61" t="s">
        <v>6964</v>
      </c>
      <c r="D3650" s="52" t="s">
        <v>27</v>
      </c>
      <c r="E3650" s="53">
        <v>1147110.1000000001</v>
      </c>
      <c r="F3650" s="23" t="str">
        <f>+IFERROR(VLOOKUP(Tabla1[[#This Row],[Artículo]],'..'!$B$2:$D$569000,3,),"")</f>
        <v/>
      </c>
      <c r="G3650" s="24" t="str">
        <f>IF(H3650=AF3650,"", "Error MC")</f>
        <v>Error MC</v>
      </c>
      <c r="H3650" s="62"/>
      <c r="I3650" s="54">
        <f>+Tabla1[[#This Row],[MC]]*Tabla1[[#This Row],[Pedido]]*Tabla1[[#This Row],[PVC ]]</f>
        <v>0</v>
      </c>
      <c r="J3650" s="26">
        <v>0.105</v>
      </c>
      <c r="K3650" s="63"/>
      <c r="L3650" s="28" t="s">
        <v>535</v>
      </c>
      <c r="M3650" s="53">
        <v>1711201.497</v>
      </c>
      <c r="N3650" s="64" t="str">
        <f>+IF(Tabla1[[#This Row],[F PMPI]]="SÍ","No","Sí")</f>
        <v>No</v>
      </c>
      <c r="O3650" s="65">
        <f>+Tabla1[[#This Row],[PVL]]*1.055</f>
        <v>1805317.5793349999</v>
      </c>
      <c r="P3650" s="65">
        <f>+Tabla1[[#This Row],[PVL]]*1.43</f>
        <v>2447018.1407099999</v>
      </c>
      <c r="Q3650" s="66" t="str">
        <f>+HYPERLINK(Tabla1[[#This Row],[PAG]])</f>
        <v>https://todomusica.com.ar/transmisores-inalambricos/9460-ad1br-g55.html</v>
      </c>
      <c r="R3650" s="67"/>
      <c r="S3650" s="68"/>
      <c r="T3650" s="69"/>
      <c r="U3650" s="69"/>
      <c r="V3650" s="69"/>
      <c r="W3650" s="69"/>
      <c r="X3650" s="69"/>
      <c r="Y3650" s="35"/>
      <c r="Z3650" s="35" t="s">
        <v>27234</v>
      </c>
      <c r="AA3650" s="36">
        <v>1</v>
      </c>
      <c r="AB3650" s="35" t="s">
        <v>9849</v>
      </c>
      <c r="AC3650" s="35" t="str">
        <f>+IF(Tabla1[[#This Row],[STK]]="no","Sin STK", "STK disponible")</f>
        <v>Sin STK</v>
      </c>
      <c r="AD3650" s="35">
        <f>+I3650*J3650</f>
        <v>0</v>
      </c>
      <c r="AE3650" s="35">
        <f>+I3650*K3650</f>
        <v>0</v>
      </c>
      <c r="AF3650" s="36">
        <f>IF(Tabla1[[#This Row],[ref pack]]=1,Tabla1[[#This Row],[Pedido]],LCM(Tabla1[[#This Row],[MC VIEJO]],Tabla1[[#This Row],[Pedido]]))</f>
        <v>1</v>
      </c>
      <c r="AG3650" s="36">
        <f>+VLOOKUP(Tabla1[[#This Row],[Artículo]],'.'!$B$2:$D$11481,3,)</f>
        <v>1</v>
      </c>
      <c r="AH3650" s="37" t="str">
        <f>+IFERROR(SEARCH("pack",Tabla1[[#This Row],[PACK]]),"")</f>
        <v/>
      </c>
    </row>
    <row r="3651" spans="1:34" ht="24" customHeight="1" x14ac:dyDescent="0.2">
      <c r="A3651" s="50" t="s">
        <v>6938</v>
      </c>
      <c r="B3651" s="60" t="s">
        <v>6965</v>
      </c>
      <c r="C3651" s="61" t="s">
        <v>6964</v>
      </c>
      <c r="D3651" s="52" t="s">
        <v>27</v>
      </c>
      <c r="E3651" s="53">
        <v>1171395.67</v>
      </c>
      <c r="F3651" s="23" t="str">
        <f>+IFERROR(VLOOKUP(Tabla1[[#This Row],[Artículo]],'..'!$B$2:$D$569000,3,),"")</f>
        <v/>
      </c>
      <c r="G3651" s="24" t="str">
        <f>IF(H3651=AF3651,"", "Error MC")</f>
        <v>Error MC</v>
      </c>
      <c r="H3651" s="62"/>
      <c r="I3651" s="54">
        <f>+Tabla1[[#This Row],[MC]]*Tabla1[[#This Row],[Pedido]]*Tabla1[[#This Row],[PVC ]]</f>
        <v>0</v>
      </c>
      <c r="J3651" s="26">
        <v>0.105</v>
      </c>
      <c r="K3651" s="63"/>
      <c r="L3651" s="28" t="s">
        <v>535</v>
      </c>
      <c r="M3651" s="53">
        <v>1747429.486</v>
      </c>
      <c r="N3651" s="64" t="str">
        <f>+IF(Tabla1[[#This Row],[F PMPI]]="SÍ","No","Sí")</f>
        <v>No</v>
      </c>
      <c r="O3651" s="65">
        <f>+Tabla1[[#This Row],[PVL]]*1.055</f>
        <v>1843538.1077299998</v>
      </c>
      <c r="P3651" s="65">
        <f>+Tabla1[[#This Row],[PVL]]*1.43</f>
        <v>2498824.1649799999</v>
      </c>
      <c r="Q3651" s="66" t="str">
        <f>+HYPERLINK(Tabla1[[#This Row],[PAG]])</f>
        <v>https://todomusica.com.ar/transmisores-inalambricos/7929-axient-digital-bodypack-transmitter-ta4-connector-470-636.html</v>
      </c>
      <c r="R3651" s="67"/>
      <c r="S3651" s="68"/>
      <c r="T3651" s="69"/>
      <c r="U3651" s="69"/>
      <c r="V3651" s="69"/>
      <c r="W3651" s="69"/>
      <c r="X3651" s="69"/>
      <c r="Y3651" s="35"/>
      <c r="Z3651" s="35" t="s">
        <v>27235</v>
      </c>
      <c r="AA3651" s="36">
        <v>1</v>
      </c>
      <c r="AB3651" s="35" t="s">
        <v>9849</v>
      </c>
      <c r="AC3651" s="35" t="str">
        <f>+IF(Tabla1[[#This Row],[STK]]="no","Sin STK", "STK disponible")</f>
        <v>Sin STK</v>
      </c>
      <c r="AD3651" s="35">
        <f>+I3651*J3651</f>
        <v>0</v>
      </c>
      <c r="AE3651" s="35">
        <f>+I3651*K3651</f>
        <v>0</v>
      </c>
      <c r="AF3651" s="36">
        <f>IF(Tabla1[[#This Row],[ref pack]]=1,Tabla1[[#This Row],[Pedido]],LCM(Tabla1[[#This Row],[MC VIEJO]],Tabla1[[#This Row],[Pedido]]))</f>
        <v>1</v>
      </c>
      <c r="AG3651" s="36">
        <f>+VLOOKUP(Tabla1[[#This Row],[Artículo]],'.'!$B$2:$D$11481,3,)</f>
        <v>1</v>
      </c>
      <c r="AH3651" s="37" t="str">
        <f>+IFERROR(SEARCH("pack",Tabla1[[#This Row],[PACK]]),"")</f>
        <v/>
      </c>
    </row>
    <row r="3652" spans="1:34" ht="24" customHeight="1" x14ac:dyDescent="0.2">
      <c r="A3652" s="50" t="s">
        <v>6938</v>
      </c>
      <c r="B3652" s="60" t="s">
        <v>6966</v>
      </c>
      <c r="C3652" s="61" t="s">
        <v>6967</v>
      </c>
      <c r="D3652" s="52" t="s">
        <v>27</v>
      </c>
      <c r="E3652" s="53">
        <v>1135120.24</v>
      </c>
      <c r="F3652" s="23" t="str">
        <f>+IFERROR(VLOOKUP(Tabla1[[#This Row],[Artículo]],'..'!$B$2:$D$569000,3,),"")</f>
        <v/>
      </c>
      <c r="G3652" s="24" t="str">
        <f>IF(H3652=AF3652,"", "Error MC")</f>
        <v>Error MC</v>
      </c>
      <c r="H3652" s="62"/>
      <c r="I3652" s="54">
        <f>+Tabla1[[#This Row],[MC]]*Tabla1[[#This Row],[Pedido]]*Tabla1[[#This Row],[PVC ]]</f>
        <v>0</v>
      </c>
      <c r="J3652" s="26">
        <v>0.21</v>
      </c>
      <c r="K3652" s="63"/>
      <c r="L3652" s="28" t="s">
        <v>535</v>
      </c>
      <c r="M3652" s="53">
        <v>1854218.9069999999</v>
      </c>
      <c r="N3652" s="64" t="str">
        <f>+IF(Tabla1[[#This Row],[F PMPI]]="SÍ","No","Sí")</f>
        <v>No</v>
      </c>
      <c r="O3652" s="65">
        <f>+Tabla1[[#This Row],[PVL]]*1.055</f>
        <v>1956200.9468849998</v>
      </c>
      <c r="P3652" s="65">
        <f>+Tabla1[[#This Row],[PVL]]*1.43</f>
        <v>2651533.0370099996</v>
      </c>
      <c r="Q3652" s="66" t="str">
        <f>+HYPERLINK(Tabla1[[#This Row],[PAG]])</f>
        <v>https://todomusica.com.ar/transmisores-inalambricos/9459-ad2-sm58-g55.html</v>
      </c>
      <c r="R3652" s="67"/>
      <c r="S3652" s="68"/>
      <c r="T3652" s="69"/>
      <c r="U3652" s="69"/>
      <c r="V3652" s="69"/>
      <c r="W3652" s="69"/>
      <c r="X3652" s="69"/>
      <c r="Y3652" s="35"/>
      <c r="Z3652" s="35" t="s">
        <v>27236</v>
      </c>
      <c r="AA3652" s="36">
        <v>1</v>
      </c>
      <c r="AB3652" s="35" t="s">
        <v>9849</v>
      </c>
      <c r="AC3652" s="35" t="str">
        <f>+IF(Tabla1[[#This Row],[STK]]="no","Sin STK", "STK disponible")</f>
        <v>Sin STK</v>
      </c>
      <c r="AD3652" s="35">
        <f>+I3652*J3652</f>
        <v>0</v>
      </c>
      <c r="AE3652" s="35">
        <f>+I3652*K3652</f>
        <v>0</v>
      </c>
      <c r="AF3652" s="36">
        <f>IF(Tabla1[[#This Row],[ref pack]]=1,Tabla1[[#This Row],[Pedido]],LCM(Tabla1[[#This Row],[MC VIEJO]],Tabla1[[#This Row],[Pedido]]))</f>
        <v>1</v>
      </c>
      <c r="AG3652" s="36">
        <f>+VLOOKUP(Tabla1[[#This Row],[Artículo]],'.'!$B$2:$D$11481,3,)</f>
        <v>1</v>
      </c>
      <c r="AH3652" s="37" t="str">
        <f>+IFERROR(SEARCH("pack",Tabla1[[#This Row],[PACK]]),"")</f>
        <v/>
      </c>
    </row>
    <row r="3653" spans="1:34" ht="24" customHeight="1" x14ac:dyDescent="0.2">
      <c r="A3653" s="50" t="s">
        <v>6938</v>
      </c>
      <c r="B3653" s="60" t="s">
        <v>6968</v>
      </c>
      <c r="C3653" s="61" t="s">
        <v>6969</v>
      </c>
      <c r="D3653" s="52" t="s">
        <v>27</v>
      </c>
      <c r="E3653" s="53">
        <v>1136483.8799999999</v>
      </c>
      <c r="F3653" s="23" t="str">
        <f>+IFERROR(VLOOKUP(Tabla1[[#This Row],[Artículo]],'..'!$B$2:$D$569000,3,),"")</f>
        <v/>
      </c>
      <c r="G3653" s="24" t="str">
        <f>IF(H3653=AF3653,"", "Error MC")</f>
        <v>Error MC</v>
      </c>
      <c r="H3653" s="62"/>
      <c r="I3653" s="54">
        <f>+Tabla1[[#This Row],[MC]]*Tabla1[[#This Row],[Pedido]]*Tabla1[[#This Row],[PVC ]]</f>
        <v>0</v>
      </c>
      <c r="J3653" s="26">
        <v>0.21</v>
      </c>
      <c r="K3653" s="63"/>
      <c r="L3653" s="28" t="s">
        <v>535</v>
      </c>
      <c r="M3653" s="53">
        <v>1856446.42</v>
      </c>
      <c r="N3653" s="64" t="str">
        <f>+IF(Tabla1[[#This Row],[F PMPI]]="SÍ","No","Sí")</f>
        <v>No</v>
      </c>
      <c r="O3653" s="65">
        <f>+Tabla1[[#This Row],[PVL]]*1.055</f>
        <v>1958550.9730999998</v>
      </c>
      <c r="P3653" s="65">
        <f>+Tabla1[[#This Row],[PVL]]*1.43</f>
        <v>2654718.3805999998</v>
      </c>
      <c r="Q3653" s="66" t="str">
        <f>+HYPERLINK(Tabla1[[#This Row],[PAG]])</f>
        <v>https://todomusica.com.ar/transmisores-inalambricos/8011-ad2-b58-g5.html</v>
      </c>
      <c r="R3653" s="67"/>
      <c r="S3653" s="68"/>
      <c r="T3653" s="69"/>
      <c r="U3653" s="69"/>
      <c r="V3653" s="69"/>
      <c r="W3653" s="69"/>
      <c r="X3653" s="69"/>
      <c r="Y3653" s="35"/>
      <c r="Z3653" s="35" t="s">
        <v>27237</v>
      </c>
      <c r="AA3653" s="36">
        <v>1</v>
      </c>
      <c r="AB3653" s="35" t="s">
        <v>9849</v>
      </c>
      <c r="AC3653" s="35" t="str">
        <f>+IF(Tabla1[[#This Row],[STK]]="no","Sin STK", "STK disponible")</f>
        <v>Sin STK</v>
      </c>
      <c r="AD3653" s="35">
        <f>+I3653*J3653</f>
        <v>0</v>
      </c>
      <c r="AE3653" s="35">
        <f>+I3653*K3653</f>
        <v>0</v>
      </c>
      <c r="AF3653" s="36">
        <f>IF(Tabla1[[#This Row],[ref pack]]=1,Tabla1[[#This Row],[Pedido]],LCM(Tabla1[[#This Row],[MC VIEJO]],Tabla1[[#This Row],[Pedido]]))</f>
        <v>1</v>
      </c>
      <c r="AG3653" s="36">
        <f>+VLOOKUP(Tabla1[[#This Row],[Artículo]],'.'!$B$2:$D$11481,3,)</f>
        <v>1</v>
      </c>
      <c r="AH3653" s="37" t="str">
        <f>+IFERROR(SEARCH("pack",Tabla1[[#This Row],[PACK]]),"")</f>
        <v/>
      </c>
    </row>
    <row r="3654" spans="1:34" ht="24" customHeight="1" x14ac:dyDescent="0.2">
      <c r="A3654" s="50" t="s">
        <v>6938</v>
      </c>
      <c r="B3654" s="60" t="s">
        <v>6970</v>
      </c>
      <c r="C3654" s="61" t="s">
        <v>6971</v>
      </c>
      <c r="D3654" s="52" t="s">
        <v>27</v>
      </c>
      <c r="E3654" s="53">
        <v>1477429.2</v>
      </c>
      <c r="F3654" s="23" t="str">
        <f>+IFERROR(VLOOKUP(Tabla1[[#This Row],[Artículo]],'..'!$B$2:$D$569000,3,),"")</f>
        <v/>
      </c>
      <c r="G3654" s="24" t="str">
        <f>IF(H3654=AF3654,"", "Error MC")</f>
        <v>Error MC</v>
      </c>
      <c r="H3654" s="62"/>
      <c r="I3654" s="54">
        <f>+Tabla1[[#This Row],[MC]]*Tabla1[[#This Row],[Pedido]]*Tabla1[[#This Row],[PVC ]]</f>
        <v>0</v>
      </c>
      <c r="J3654" s="26">
        <v>0.21</v>
      </c>
      <c r="K3654" s="63"/>
      <c r="L3654" s="28" t="s">
        <v>535</v>
      </c>
      <c r="M3654" s="53">
        <v>2413380.5980000002</v>
      </c>
      <c r="N3654" s="64" t="str">
        <f>+IF(Tabla1[[#This Row],[F PMPI]]="SÍ","No","Sí")</f>
        <v>No</v>
      </c>
      <c r="O3654" s="65">
        <f>+Tabla1[[#This Row],[PVL]]*1.055</f>
        <v>2546116.5308900001</v>
      </c>
      <c r="P3654" s="65">
        <f>+Tabla1[[#This Row],[PVL]]*1.43</f>
        <v>3451134.25514</v>
      </c>
      <c r="Q3654" s="66" t="str">
        <f>+HYPERLINK(Tabla1[[#This Row],[PAG]])</f>
        <v>http://www.todomusica.com.ar/microfonos/25490-axient-digital-handheld-ksm8-transmitter-black-470-636-mh.html</v>
      </c>
      <c r="R3654" s="67"/>
      <c r="S3654" s="68"/>
      <c r="T3654" s="69"/>
      <c r="U3654" s="69"/>
      <c r="V3654" s="69"/>
      <c r="W3654" s="69"/>
      <c r="X3654" s="69"/>
      <c r="Y3654" s="35"/>
      <c r="Z3654" s="35" t="s">
        <v>27238</v>
      </c>
      <c r="AA3654" s="36">
        <v>1</v>
      </c>
      <c r="AB3654" s="35" t="s">
        <v>9849</v>
      </c>
      <c r="AC3654" s="35" t="str">
        <f>+IF(Tabla1[[#This Row],[STK]]="no","Sin STK", "STK disponible")</f>
        <v>Sin STK</v>
      </c>
      <c r="AD3654" s="35">
        <f>+I3654*J3654</f>
        <v>0</v>
      </c>
      <c r="AE3654" s="35">
        <f>+I3654*K3654</f>
        <v>0</v>
      </c>
      <c r="AF3654" s="36">
        <f>IF(Tabla1[[#This Row],[ref pack]]=1,Tabla1[[#This Row],[Pedido]],LCM(Tabla1[[#This Row],[MC VIEJO]],Tabla1[[#This Row],[Pedido]]))</f>
        <v>1</v>
      </c>
      <c r="AG3654" s="36">
        <f>+VLOOKUP(Tabla1[[#This Row],[Artículo]],'.'!$B$2:$D$11481,3,)</f>
        <v>1</v>
      </c>
      <c r="AH3654" s="37" t="str">
        <f>+IFERROR(SEARCH("pack",Tabla1[[#This Row],[PACK]]),"")</f>
        <v/>
      </c>
    </row>
    <row r="3655" spans="1:34" ht="24" customHeight="1" x14ac:dyDescent="0.2">
      <c r="A3655" s="50" t="s">
        <v>6938</v>
      </c>
      <c r="B3655" s="60" t="s">
        <v>9892</v>
      </c>
      <c r="C3655" s="61" t="s">
        <v>9870</v>
      </c>
      <c r="D3655" s="52" t="s">
        <v>27</v>
      </c>
      <c r="E3655" s="53">
        <v>1693397.67</v>
      </c>
      <c r="F3655" s="23" t="str">
        <f>+IFERROR(VLOOKUP(Tabla1[[#This Row],[Artículo]],'..'!$B$2:$D$569000,3,),"")</f>
        <v/>
      </c>
      <c r="G3655" s="24" t="str">
        <f>IF(H3655=AF3655,"", "Error MC")</f>
        <v>Error MC</v>
      </c>
      <c r="H3655" s="62"/>
      <c r="I3655" s="54">
        <f>+Tabla1[[#This Row],[MC]]*Tabla1[[#This Row],[Pedido]]*Tabla1[[#This Row],[PVC ]]</f>
        <v>0</v>
      </c>
      <c r="J3655" s="26">
        <v>0.21</v>
      </c>
      <c r="K3655" s="63"/>
      <c r="L3655" s="28" t="s">
        <v>535</v>
      </c>
      <c r="M3655" s="53">
        <v>2766165.0890000002</v>
      </c>
      <c r="N3655" s="64" t="str">
        <f>+IF(Tabla1[[#This Row],[F PMPI]]="SÍ","No","Sí")</f>
        <v>No</v>
      </c>
      <c r="O3655" s="65">
        <f>+Tabla1[[#This Row],[PVL]]*1.055</f>
        <v>2918304.1688950001</v>
      </c>
      <c r="P3655" s="65">
        <f>+Tabla1[[#This Row],[PVL]]*1.43</f>
        <v>3955616.0772700002</v>
      </c>
      <c r="Q3655" s="66" t="str">
        <f>+HYPERLINK(Tabla1[[#This Row],[PAG]])</f>
        <v>http://www.todomusica.com.ar/microfonos/25490-axient-digital-handheld-ksm8-transmitter-black-470-636-mh.html</v>
      </c>
      <c r="R3655" s="67"/>
      <c r="S3655" s="68"/>
      <c r="T3655" s="69"/>
      <c r="U3655" s="69"/>
      <c r="V3655" s="69"/>
      <c r="W3655" s="69"/>
      <c r="X3655" s="69"/>
      <c r="Y3655" s="35"/>
      <c r="Z3655" s="35" t="s">
        <v>27238</v>
      </c>
      <c r="AA3655" s="36">
        <v>1</v>
      </c>
      <c r="AB3655" s="35" t="s">
        <v>9849</v>
      </c>
      <c r="AC3655" s="35" t="str">
        <f>+IF(Tabla1[[#This Row],[STK]]="no","Sin STK", "STK disponible")</f>
        <v>Sin STK</v>
      </c>
      <c r="AD3655" s="35">
        <f>+I3655*J3655</f>
        <v>0</v>
      </c>
      <c r="AE3655" s="35">
        <f>+I3655*K3655</f>
        <v>0</v>
      </c>
      <c r="AF3655" s="36">
        <f>IF(Tabla1[[#This Row],[ref pack]]=1,Tabla1[[#This Row],[Pedido]],LCM(Tabla1[[#This Row],[MC VIEJO]],Tabla1[[#This Row],[Pedido]]))</f>
        <v>1</v>
      </c>
      <c r="AG3655" s="36">
        <f>+VLOOKUP(Tabla1[[#This Row],[Artículo]],'.'!$B$2:$D$11481,3,)</f>
        <v>1</v>
      </c>
      <c r="AH3655" s="37" t="str">
        <f>+IFERROR(SEARCH("pack",Tabla1[[#This Row],[PACK]]),"")</f>
        <v/>
      </c>
    </row>
    <row r="3656" spans="1:34" ht="24" customHeight="1" x14ac:dyDescent="0.2">
      <c r="A3656" s="50" t="s">
        <v>6938</v>
      </c>
      <c r="B3656" s="60" t="s">
        <v>9893</v>
      </c>
      <c r="C3656" s="61" t="s">
        <v>24139</v>
      </c>
      <c r="D3656" s="52" t="s">
        <v>27</v>
      </c>
      <c r="E3656" s="53">
        <v>2151012.9900000002</v>
      </c>
      <c r="F3656" s="23" t="str">
        <f>+IFERROR(VLOOKUP(Tabla1[[#This Row],[Artículo]],'..'!$B$2:$D$569000,3,),"")</f>
        <v/>
      </c>
      <c r="G3656" s="24" t="str">
        <f>IF(H3656=AF3656,"", "Error MC")</f>
        <v>Error MC</v>
      </c>
      <c r="H3656" s="62"/>
      <c r="I3656" s="54">
        <f>+Tabla1[[#This Row],[MC]]*Tabla1[[#This Row],[Pedido]]*Tabla1[[#This Row],[PVC ]]</f>
        <v>0</v>
      </c>
      <c r="J3656" s="26">
        <v>0.21</v>
      </c>
      <c r="K3656" s="63"/>
      <c r="L3656" s="28" t="s">
        <v>535</v>
      </c>
      <c r="M3656" s="53">
        <v>3513679.7230000002</v>
      </c>
      <c r="N3656" s="64" t="str">
        <f>+IF(Tabla1[[#This Row],[F PMPI]]="SÍ","No","Sí")</f>
        <v>No</v>
      </c>
      <c r="O3656" s="65">
        <f>+Tabla1[[#This Row],[PVL]]*1.055</f>
        <v>3706932.1077649998</v>
      </c>
      <c r="P3656" s="65">
        <f>+Tabla1[[#This Row],[PVL]]*1.43</f>
        <v>5024562.0038900003</v>
      </c>
      <c r="Q3656" s="66" t="str">
        <f>+HYPERLINK(Tabla1[[#This Row],[PAG]])</f>
        <v>http://www.todomusica.com.ar/microfonos/25490-axient-digital-handheld-ksm8-transmitter-black-470-636-mh.html</v>
      </c>
      <c r="R3656" s="67"/>
      <c r="S3656" s="68"/>
      <c r="T3656" s="69"/>
      <c r="U3656" s="69"/>
      <c r="V3656" s="69"/>
      <c r="W3656" s="69"/>
      <c r="X3656" s="69"/>
      <c r="Y3656" s="35"/>
      <c r="Z3656" s="35" t="s">
        <v>27238</v>
      </c>
      <c r="AA3656" s="36">
        <v>1</v>
      </c>
      <c r="AB3656" s="35" t="s">
        <v>9849</v>
      </c>
      <c r="AC3656" s="35" t="str">
        <f>+IF(Tabla1[[#This Row],[STK]]="no","Sin STK", "STK disponible")</f>
        <v>Sin STK</v>
      </c>
      <c r="AD3656" s="35">
        <f>+I3656*J3656</f>
        <v>0</v>
      </c>
      <c r="AE3656" s="35">
        <f>+I3656*K3656</f>
        <v>0</v>
      </c>
      <c r="AF3656" s="36">
        <f>IF(Tabla1[[#This Row],[ref pack]]=1,Tabla1[[#This Row],[Pedido]],LCM(Tabla1[[#This Row],[MC VIEJO]],Tabla1[[#This Row],[Pedido]]))</f>
        <v>1</v>
      </c>
      <c r="AG3656" s="36">
        <f>+VLOOKUP(Tabla1[[#This Row],[Artículo]],'.'!$B$2:$D$11481,3,)</f>
        <v>1</v>
      </c>
      <c r="AH3656" s="37" t="str">
        <f>+IFERROR(SEARCH("pack",Tabla1[[#This Row],[PACK]]),"")</f>
        <v/>
      </c>
    </row>
    <row r="3657" spans="1:34" ht="24" customHeight="1" x14ac:dyDescent="0.2">
      <c r="A3657" s="50" t="s">
        <v>6938</v>
      </c>
      <c r="B3657" s="60" t="s">
        <v>9894</v>
      </c>
      <c r="C3657" s="61" t="s">
        <v>9872</v>
      </c>
      <c r="D3657" s="52" t="s">
        <v>27</v>
      </c>
      <c r="E3657" s="53">
        <v>2151012.9900000002</v>
      </c>
      <c r="F3657" s="23" t="str">
        <f>+IFERROR(VLOOKUP(Tabla1[[#This Row],[Artículo]],'..'!$B$2:$D$569000,3,),"")</f>
        <v/>
      </c>
      <c r="G3657" s="24" t="str">
        <f>IF(H3657=AF3657,"", "Error MC")</f>
        <v>Error MC</v>
      </c>
      <c r="H3657" s="62"/>
      <c r="I3657" s="54">
        <f>+Tabla1[[#This Row],[MC]]*Tabla1[[#This Row],[Pedido]]*Tabla1[[#This Row],[PVC ]]</f>
        <v>0</v>
      </c>
      <c r="J3657" s="26">
        <v>0.21</v>
      </c>
      <c r="K3657" s="63"/>
      <c r="L3657" s="28" t="s">
        <v>535</v>
      </c>
      <c r="M3657" s="53">
        <v>3513679.7230000002</v>
      </c>
      <c r="N3657" s="64" t="str">
        <f>+IF(Tabla1[[#This Row],[F PMPI]]="SÍ","No","Sí")</f>
        <v>No</v>
      </c>
      <c r="O3657" s="65">
        <f>+Tabla1[[#This Row],[PVL]]*1.055</f>
        <v>3706932.1077649998</v>
      </c>
      <c r="P3657" s="65">
        <f>+Tabla1[[#This Row],[PVL]]*1.43</f>
        <v>5024562.0038900003</v>
      </c>
      <c r="Q3657" s="66" t="str">
        <f>+HYPERLINK(Tabla1[[#This Row],[PAG]])</f>
        <v>http://www.todomusica.com.ar/microfonos/25490-axient-digital-handheld-ksm8-transmitter-black-470-636-mh.html</v>
      </c>
      <c r="R3657" s="67"/>
      <c r="S3657" s="68"/>
      <c r="T3657" s="69"/>
      <c r="U3657" s="69"/>
      <c r="V3657" s="69"/>
      <c r="W3657" s="69"/>
      <c r="X3657" s="69"/>
      <c r="Y3657" s="35"/>
      <c r="Z3657" s="35" t="s">
        <v>27238</v>
      </c>
      <c r="AA3657" s="36">
        <v>1</v>
      </c>
      <c r="AB3657" s="35" t="s">
        <v>9849</v>
      </c>
      <c r="AC3657" s="35" t="str">
        <f>+IF(Tabla1[[#This Row],[STK]]="no","Sin STK", "STK disponible")</f>
        <v>Sin STK</v>
      </c>
      <c r="AD3657" s="35">
        <f>+I3657*J3657</f>
        <v>0</v>
      </c>
      <c r="AE3657" s="35">
        <f>+I3657*K3657</f>
        <v>0</v>
      </c>
      <c r="AF3657" s="36">
        <f>IF(Tabla1[[#This Row],[ref pack]]=1,Tabla1[[#This Row],[Pedido]],LCM(Tabla1[[#This Row],[MC VIEJO]],Tabla1[[#This Row],[Pedido]]))</f>
        <v>1</v>
      </c>
      <c r="AG3657" s="36">
        <f>+VLOOKUP(Tabla1[[#This Row],[Artículo]],'.'!$B$2:$D$11481,3,)</f>
        <v>1</v>
      </c>
      <c r="AH3657" s="37" t="str">
        <f>+IFERROR(SEARCH("pack",Tabla1[[#This Row],[PACK]]),"")</f>
        <v/>
      </c>
    </row>
    <row r="3658" spans="1:34" ht="24" customHeight="1" x14ac:dyDescent="0.2">
      <c r="A3658" s="50" t="s">
        <v>6938</v>
      </c>
      <c r="B3658" s="60" t="s">
        <v>9895</v>
      </c>
      <c r="C3658" s="61" t="s">
        <v>24140</v>
      </c>
      <c r="D3658" s="52" t="s">
        <v>27</v>
      </c>
      <c r="E3658" s="53">
        <v>2151012.9900000002</v>
      </c>
      <c r="F3658" s="23" t="str">
        <f>+IFERROR(VLOOKUP(Tabla1[[#This Row],[Artículo]],'..'!$B$2:$D$569000,3,),"")</f>
        <v/>
      </c>
      <c r="G3658" s="24" t="str">
        <f>IF(H3658=AF3658,"", "Error MC")</f>
        <v>Error MC</v>
      </c>
      <c r="H3658" s="62"/>
      <c r="I3658" s="54">
        <f>+Tabla1[[#This Row],[MC]]*Tabla1[[#This Row],[Pedido]]*Tabla1[[#This Row],[PVC ]]</f>
        <v>0</v>
      </c>
      <c r="J3658" s="26">
        <v>0.21</v>
      </c>
      <c r="K3658" s="63"/>
      <c r="L3658" s="28" t="s">
        <v>535</v>
      </c>
      <c r="M3658" s="53">
        <v>3513679.7230000002</v>
      </c>
      <c r="N3658" s="64" t="str">
        <f>+IF(Tabla1[[#This Row],[F PMPI]]="SÍ","No","Sí")</f>
        <v>No</v>
      </c>
      <c r="O3658" s="65">
        <f>+Tabla1[[#This Row],[PVL]]*1.055</f>
        <v>3706932.1077649998</v>
      </c>
      <c r="P3658" s="65">
        <f>+Tabla1[[#This Row],[PVL]]*1.43</f>
        <v>5024562.0038900003</v>
      </c>
      <c r="Q3658" s="66" t="str">
        <f>+HYPERLINK(Tabla1[[#This Row],[PAG]])</f>
        <v>http://www.todomusica.com.ar/microfonos/25490-axient-digital-handheld-ksm8-transmitter-black-470-636-mh.html</v>
      </c>
      <c r="R3658" s="67"/>
      <c r="S3658" s="68"/>
      <c r="T3658" s="69"/>
      <c r="U3658" s="69"/>
      <c r="V3658" s="69"/>
      <c r="W3658" s="69"/>
      <c r="X3658" s="69"/>
      <c r="Y3658" s="35"/>
      <c r="Z3658" s="35" t="s">
        <v>27238</v>
      </c>
      <c r="AA3658" s="36">
        <v>1</v>
      </c>
      <c r="AB3658" s="35" t="s">
        <v>9849</v>
      </c>
      <c r="AC3658" s="35" t="str">
        <f>+IF(Tabla1[[#This Row],[STK]]="no","Sin STK", "STK disponible")</f>
        <v>Sin STK</v>
      </c>
      <c r="AD3658" s="35">
        <f>+I3658*J3658</f>
        <v>0</v>
      </c>
      <c r="AE3658" s="35">
        <f>+I3658*K3658</f>
        <v>0</v>
      </c>
      <c r="AF3658" s="36">
        <f>IF(Tabla1[[#This Row],[ref pack]]=1,Tabla1[[#This Row],[Pedido]],LCM(Tabla1[[#This Row],[MC VIEJO]],Tabla1[[#This Row],[Pedido]]))</f>
        <v>1</v>
      </c>
      <c r="AG3658" s="36">
        <f>+VLOOKUP(Tabla1[[#This Row],[Artículo]],'.'!$B$2:$D$11481,3,)</f>
        <v>1</v>
      </c>
      <c r="AH3658" s="37" t="str">
        <f>+IFERROR(SEARCH("pack",Tabla1[[#This Row],[PACK]]),"")</f>
        <v/>
      </c>
    </row>
    <row r="3659" spans="1:34" ht="24" customHeight="1" x14ac:dyDescent="0.2">
      <c r="A3659" s="50" t="s">
        <v>6938</v>
      </c>
      <c r="B3659" s="60" t="s">
        <v>6972</v>
      </c>
      <c r="C3659" s="61" t="s">
        <v>6967</v>
      </c>
      <c r="D3659" s="52" t="s">
        <v>27</v>
      </c>
      <c r="E3659" s="53">
        <v>1022835.47</v>
      </c>
      <c r="F3659" s="23" t="str">
        <f>+IFERROR(VLOOKUP(Tabla1[[#This Row],[Artículo]],'..'!$B$2:$D$569000,3,),"")</f>
        <v/>
      </c>
      <c r="G3659" s="24" t="str">
        <f>IF(H3659=AF3659,"", "Error MC")</f>
        <v>Error MC</v>
      </c>
      <c r="H3659" s="62"/>
      <c r="I3659" s="54">
        <f>+Tabla1[[#This Row],[MC]]*Tabla1[[#This Row],[Pedido]]*Tabla1[[#This Row],[PVC ]]</f>
        <v>0</v>
      </c>
      <c r="J3659" s="26">
        <v>0.21</v>
      </c>
      <c r="K3659" s="63"/>
      <c r="L3659" s="28" t="s">
        <v>535</v>
      </c>
      <c r="M3659" s="53">
        <v>1670801.7350000001</v>
      </c>
      <c r="N3659" s="64" t="str">
        <f>+IF(Tabla1[[#This Row],[F PMPI]]="SÍ","No","Sí")</f>
        <v>No</v>
      </c>
      <c r="O3659" s="65">
        <f>+Tabla1[[#This Row],[PVL]]*1.055</f>
        <v>1762695.8304250001</v>
      </c>
      <c r="P3659" s="65">
        <f>+Tabla1[[#This Row],[PVL]]*1.43</f>
        <v>2389246.4810500001</v>
      </c>
      <c r="Q3659" s="66" t="str">
        <f>+HYPERLINK(Tabla1[[#This Row],[PAG]])</f>
        <v>https://todomusica.com.ar/transmisores-inalambricos/7928-axient-digital-handheld-sm58-transmitter-470-636-mhz-.html</v>
      </c>
      <c r="R3659" s="67"/>
      <c r="S3659" s="68"/>
      <c r="T3659" s="69"/>
      <c r="U3659" s="69"/>
      <c r="V3659" s="69"/>
      <c r="W3659" s="69"/>
      <c r="X3659" s="69"/>
      <c r="Y3659" s="35"/>
      <c r="Z3659" s="35" t="s">
        <v>27239</v>
      </c>
      <c r="AA3659" s="36">
        <v>1</v>
      </c>
      <c r="AB3659" s="35" t="s">
        <v>9849</v>
      </c>
      <c r="AC3659" s="35" t="str">
        <f>+IF(Tabla1[[#This Row],[STK]]="no","Sin STK", "STK disponible")</f>
        <v>Sin STK</v>
      </c>
      <c r="AD3659" s="35">
        <f>+I3659*J3659</f>
        <v>0</v>
      </c>
      <c r="AE3659" s="35">
        <f>+I3659*K3659</f>
        <v>0</v>
      </c>
      <c r="AF3659" s="36">
        <f>IF(Tabla1[[#This Row],[ref pack]]=1,Tabla1[[#This Row],[Pedido]],LCM(Tabla1[[#This Row],[MC VIEJO]],Tabla1[[#This Row],[Pedido]]))</f>
        <v>1</v>
      </c>
      <c r="AG3659" s="36">
        <f>+VLOOKUP(Tabla1[[#This Row],[Artículo]],'.'!$B$2:$D$11481,3,)</f>
        <v>1</v>
      </c>
      <c r="AH3659" s="37" t="str">
        <f>+IFERROR(SEARCH("pack",Tabla1[[#This Row],[PACK]]),"")</f>
        <v/>
      </c>
    </row>
    <row r="3660" spans="1:34" ht="24" customHeight="1" x14ac:dyDescent="0.2">
      <c r="A3660" s="50" t="s">
        <v>6938</v>
      </c>
      <c r="B3660" s="60" t="s">
        <v>6973</v>
      </c>
      <c r="C3660" s="61" t="s">
        <v>24141</v>
      </c>
      <c r="D3660" s="52" t="s">
        <v>27</v>
      </c>
      <c r="E3660" s="53">
        <v>1145323.45</v>
      </c>
      <c r="F3660" s="23" t="str">
        <f>+IFERROR(VLOOKUP(Tabla1[[#This Row],[Artículo]],'..'!$B$2:$D$569000,3,),"")</f>
        <v/>
      </c>
      <c r="G3660" s="24" t="str">
        <f>IF(H3660=AF3660,"", "Error MC")</f>
        <v>Error MC</v>
      </c>
      <c r="H3660" s="62"/>
      <c r="I3660" s="54">
        <f>+Tabla1[[#This Row],[MC]]*Tabla1[[#This Row],[Pedido]]*Tabla1[[#This Row],[PVC ]]</f>
        <v>0</v>
      </c>
      <c r="J3660" s="26">
        <v>0.21</v>
      </c>
      <c r="K3660" s="63"/>
      <c r="L3660" s="28" t="s">
        <v>535</v>
      </c>
      <c r="M3660" s="53">
        <v>1870885.8589999999</v>
      </c>
      <c r="N3660" s="64" t="str">
        <f>+IF(Tabla1[[#This Row],[F PMPI]]="SÍ","No","Sí")</f>
        <v>No</v>
      </c>
      <c r="O3660" s="65">
        <f>+Tabla1[[#This Row],[PVL]]*1.055</f>
        <v>1973784.5812449998</v>
      </c>
      <c r="P3660" s="65">
        <f>+Tabla1[[#This Row],[PVL]]*1.43</f>
        <v>2675366.77837</v>
      </c>
      <c r="Q3660" s="66" t="str">
        <f>+HYPERLINK(Tabla1[[#This Row],[PAG]])</f>
        <v/>
      </c>
      <c r="R3660" s="67"/>
      <c r="S3660" s="68"/>
      <c r="T3660" s="69"/>
      <c r="U3660" s="69"/>
      <c r="V3660" s="69"/>
      <c r="W3660" s="69"/>
      <c r="X3660" s="69"/>
      <c r="Y3660" s="35"/>
      <c r="Z3660" s="35" t="s">
        <v>65</v>
      </c>
      <c r="AA3660" s="36">
        <v>1</v>
      </c>
      <c r="AB3660" s="35" t="s">
        <v>9849</v>
      </c>
      <c r="AC3660" s="35" t="str">
        <f>+IF(Tabla1[[#This Row],[STK]]="no","Sin STK", "STK disponible")</f>
        <v>Sin STK</v>
      </c>
      <c r="AD3660" s="35">
        <f>+I3660*J3660</f>
        <v>0</v>
      </c>
      <c r="AE3660" s="35">
        <f>+I3660*K3660</f>
        <v>0</v>
      </c>
      <c r="AF3660" s="36">
        <f>IF(Tabla1[[#This Row],[ref pack]]=1,Tabla1[[#This Row],[Pedido]],LCM(Tabla1[[#This Row],[MC VIEJO]],Tabla1[[#This Row],[Pedido]]))</f>
        <v>1</v>
      </c>
      <c r="AG3660" s="36">
        <f>+VLOOKUP(Tabla1[[#This Row],[Artículo]],'.'!$B$2:$D$11481,3,)</f>
        <v>1</v>
      </c>
      <c r="AH3660" s="37" t="str">
        <f>+IFERROR(SEARCH("pack",Tabla1[[#This Row],[PACK]]),"")</f>
        <v/>
      </c>
    </row>
    <row r="3661" spans="1:34" ht="24" customHeight="1" x14ac:dyDescent="0.2">
      <c r="A3661" s="50" t="s">
        <v>6938</v>
      </c>
      <c r="B3661" s="60" t="s">
        <v>6975</v>
      </c>
      <c r="C3661" s="61" t="s">
        <v>6976</v>
      </c>
      <c r="D3661" s="52" t="s">
        <v>27</v>
      </c>
      <c r="E3661" s="53">
        <v>4309206.3099999996</v>
      </c>
      <c r="F3661" s="23" t="str">
        <f>+IFERROR(VLOOKUP(Tabla1[[#This Row],[Artículo]],'..'!$B$2:$D$569000,3,),"")</f>
        <v/>
      </c>
      <c r="G3661" s="24" t="str">
        <f>IF(H3661=AF3661,"", "Error MC")</f>
        <v>Error MC</v>
      </c>
      <c r="H3661" s="62"/>
      <c r="I3661" s="54">
        <f>+Tabla1[[#This Row],[MC]]*Tabla1[[#This Row],[Pedido]]*Tabla1[[#This Row],[PVC ]]</f>
        <v>0</v>
      </c>
      <c r="J3661" s="26">
        <v>0.105</v>
      </c>
      <c r="K3661" s="63"/>
      <c r="L3661" s="28" t="s">
        <v>535</v>
      </c>
      <c r="M3661" s="53">
        <v>6428258.5149999997</v>
      </c>
      <c r="N3661" s="64" t="str">
        <f>+IF(Tabla1[[#This Row],[F PMPI]]="SÍ","No","Sí")</f>
        <v>No</v>
      </c>
      <c r="O3661" s="65">
        <f>+Tabla1[[#This Row],[PVL]]*1.055</f>
        <v>6781812.733324999</v>
      </c>
      <c r="P3661" s="65">
        <f>+Tabla1[[#This Row],[PVL]]*1.43</f>
        <v>9192409.6764499992</v>
      </c>
      <c r="Q3661" s="66" t="str">
        <f>+HYPERLINK(Tabla1[[#This Row],[PAG]])</f>
        <v>https://todomusica.com.ar/transmisores-inalambricos/7930-axient-digital-two-channel-dual-receiver-compatible-with-al.html</v>
      </c>
      <c r="R3661" s="67"/>
      <c r="S3661" s="68"/>
      <c r="T3661" s="69"/>
      <c r="U3661" s="69"/>
      <c r="V3661" s="69"/>
      <c r="W3661" s="69"/>
      <c r="X3661" s="69"/>
      <c r="Y3661" s="35"/>
      <c r="Z3661" s="35" t="s">
        <v>27240</v>
      </c>
      <c r="AA3661" s="36">
        <v>1</v>
      </c>
      <c r="AB3661" s="35" t="s">
        <v>9849</v>
      </c>
      <c r="AC3661" s="35" t="str">
        <f>+IF(Tabla1[[#This Row],[STK]]="no","Sin STK", "STK disponible")</f>
        <v>Sin STK</v>
      </c>
      <c r="AD3661" s="35">
        <f>+I3661*J3661</f>
        <v>0</v>
      </c>
      <c r="AE3661" s="35">
        <f>+I3661*K3661</f>
        <v>0</v>
      </c>
      <c r="AF3661" s="36">
        <f>IF(Tabla1[[#This Row],[ref pack]]=1,Tabla1[[#This Row],[Pedido]],LCM(Tabla1[[#This Row],[MC VIEJO]],Tabla1[[#This Row],[Pedido]]))</f>
        <v>1</v>
      </c>
      <c r="AG3661" s="36">
        <f>+VLOOKUP(Tabla1[[#This Row],[Artículo]],'.'!$B$2:$D$11481,3,)</f>
        <v>1</v>
      </c>
      <c r="AH3661" s="37" t="str">
        <f>+IFERROR(SEARCH("pack",Tabla1[[#This Row],[PACK]]),"")</f>
        <v/>
      </c>
    </row>
    <row r="3662" spans="1:34" ht="24" customHeight="1" x14ac:dyDescent="0.2">
      <c r="A3662" s="50" t="s">
        <v>6938</v>
      </c>
      <c r="B3662" s="60" t="s">
        <v>6977</v>
      </c>
      <c r="C3662" s="61" t="s">
        <v>6978</v>
      </c>
      <c r="D3662" s="52" t="s">
        <v>27</v>
      </c>
      <c r="E3662" s="53">
        <v>4692258.04</v>
      </c>
      <c r="F3662" s="23" t="str">
        <f>+IFERROR(VLOOKUP(Tabla1[[#This Row],[Artículo]],'..'!$B$2:$D$569000,3,),"")</f>
        <v/>
      </c>
      <c r="G3662" s="24" t="str">
        <f>IF(H3662=AF3662,"", "Error MC")</f>
        <v>Error MC</v>
      </c>
      <c r="H3662" s="62"/>
      <c r="I3662" s="54">
        <f>+Tabla1[[#This Row],[MC]]*Tabla1[[#This Row],[Pedido]]*Tabla1[[#This Row],[PVC ]]</f>
        <v>0</v>
      </c>
      <c r="J3662" s="26">
        <v>0.21</v>
      </c>
      <c r="K3662" s="63"/>
      <c r="L3662" s="28" t="s">
        <v>535</v>
      </c>
      <c r="M3662" s="53">
        <v>7664803.5039999997</v>
      </c>
      <c r="N3662" s="64" t="str">
        <f>+IF(Tabla1[[#This Row],[F PMPI]]="SÍ","No","Sí")</f>
        <v>No</v>
      </c>
      <c r="O3662" s="65">
        <f>+Tabla1[[#This Row],[PVL]]*1.055</f>
        <v>8086367.6967199994</v>
      </c>
      <c r="P3662" s="65">
        <f>+Tabla1[[#This Row],[PVL]]*1.43</f>
        <v>10960669.01072</v>
      </c>
      <c r="Q3662" s="66" t="str">
        <f>+HYPERLINK(Tabla1[[#This Row],[PAG]])</f>
        <v>https://todomusica.com.ar/transmisores-inalambricos/9456-ad4d-dc-a.html</v>
      </c>
      <c r="R3662" s="67"/>
      <c r="S3662" s="68"/>
      <c r="T3662" s="69"/>
      <c r="U3662" s="69"/>
      <c r="V3662" s="69"/>
      <c r="W3662" s="69"/>
      <c r="X3662" s="69"/>
      <c r="Y3662" s="35"/>
      <c r="Z3662" s="35" t="s">
        <v>27241</v>
      </c>
      <c r="AA3662" s="36">
        <v>1</v>
      </c>
      <c r="AB3662" s="35" t="s">
        <v>9849</v>
      </c>
      <c r="AC3662" s="35" t="str">
        <f>+IF(Tabla1[[#This Row],[STK]]="no","Sin STK", "STK disponible")</f>
        <v>Sin STK</v>
      </c>
      <c r="AD3662" s="35">
        <f>+I3662*J3662</f>
        <v>0</v>
      </c>
      <c r="AE3662" s="35">
        <f>+I3662*K3662</f>
        <v>0</v>
      </c>
      <c r="AF3662" s="36">
        <f>IF(Tabla1[[#This Row],[ref pack]]=1,Tabla1[[#This Row],[Pedido]],LCM(Tabla1[[#This Row],[MC VIEJO]],Tabla1[[#This Row],[Pedido]]))</f>
        <v>1</v>
      </c>
      <c r="AG3662" s="36">
        <f>+VLOOKUP(Tabla1[[#This Row],[Artículo]],'.'!$B$2:$D$11481,3,)</f>
        <v>1</v>
      </c>
      <c r="AH3662" s="37" t="str">
        <f>+IFERROR(SEARCH("pack",Tabla1[[#This Row],[PACK]]),"")</f>
        <v/>
      </c>
    </row>
    <row r="3663" spans="1:34" ht="24" customHeight="1" x14ac:dyDescent="0.2">
      <c r="A3663" s="50" t="s">
        <v>6938</v>
      </c>
      <c r="B3663" s="60" t="s">
        <v>6979</v>
      </c>
      <c r="C3663" s="61" t="s">
        <v>9873</v>
      </c>
      <c r="D3663" s="52" t="s">
        <v>27</v>
      </c>
      <c r="E3663" s="53">
        <v>4792027.96</v>
      </c>
      <c r="F3663" s="23" t="str">
        <f>+IFERROR(VLOOKUP(Tabla1[[#This Row],[Artículo]],'..'!$B$2:$D$569000,3,),"")</f>
        <v/>
      </c>
      <c r="G3663" s="24" t="str">
        <f>IF(H3663=AF3663,"", "Error MC")</f>
        <v>Error MC</v>
      </c>
      <c r="H3663" s="62"/>
      <c r="I3663" s="54">
        <f>+Tabla1[[#This Row],[MC]]*Tabla1[[#This Row],[Pedido]]*Tabla1[[#This Row],[PVC ]]</f>
        <v>0</v>
      </c>
      <c r="J3663" s="26">
        <v>0.21</v>
      </c>
      <c r="K3663" s="63"/>
      <c r="L3663" s="28" t="s">
        <v>535</v>
      </c>
      <c r="M3663" s="53">
        <v>7827777.6780000003</v>
      </c>
      <c r="N3663" s="64" t="str">
        <f>+IF(Tabla1[[#This Row],[F PMPI]]="SÍ","No","Sí")</f>
        <v>No</v>
      </c>
      <c r="O3663" s="65">
        <f>+Tabla1[[#This Row],[PVL]]*1.055</f>
        <v>8258305.4502900001</v>
      </c>
      <c r="P3663" s="65">
        <f>+Tabla1[[#This Row],[PVL]]*1.43</f>
        <v>11193722.079539999</v>
      </c>
      <c r="Q3663" s="66" t="str">
        <f>+HYPERLINK(Tabla1[[#This Row],[PAG]])</f>
        <v>https://todomusica.com.ar/transmisores-inalambricos/9456-ad4d-dc-a.html</v>
      </c>
      <c r="R3663" s="67"/>
      <c r="S3663" s="68"/>
      <c r="T3663" s="69"/>
      <c r="U3663" s="69"/>
      <c r="V3663" s="69"/>
      <c r="W3663" s="69"/>
      <c r="X3663" s="69"/>
      <c r="Y3663" s="35"/>
      <c r="Z3663" s="35" t="s">
        <v>27241</v>
      </c>
      <c r="AA3663" s="36">
        <v>1</v>
      </c>
      <c r="AB3663" s="35" t="s">
        <v>9849</v>
      </c>
      <c r="AC3663" s="35" t="str">
        <f>+IF(Tabla1[[#This Row],[STK]]="no","Sin STK", "STK disponible")</f>
        <v>Sin STK</v>
      </c>
      <c r="AD3663" s="35">
        <f>+I3663*J3663</f>
        <v>0</v>
      </c>
      <c r="AE3663" s="35">
        <f>+I3663*K3663</f>
        <v>0</v>
      </c>
      <c r="AF3663" s="36">
        <f>IF(Tabla1[[#This Row],[ref pack]]=1,Tabla1[[#This Row],[Pedido]],LCM(Tabla1[[#This Row],[MC VIEJO]],Tabla1[[#This Row],[Pedido]]))</f>
        <v>1</v>
      </c>
      <c r="AG3663" s="36">
        <f>+VLOOKUP(Tabla1[[#This Row],[Artículo]],'.'!$B$2:$D$11481,3,)</f>
        <v>1</v>
      </c>
      <c r="AH3663" s="37" t="str">
        <f>+IFERROR(SEARCH("pack",Tabla1[[#This Row],[PACK]]),"")</f>
        <v/>
      </c>
    </row>
    <row r="3664" spans="1:34" ht="24" customHeight="1" x14ac:dyDescent="0.2">
      <c r="A3664" s="50" t="s">
        <v>6938</v>
      </c>
      <c r="B3664" s="60" t="s">
        <v>6980</v>
      </c>
      <c r="C3664" s="61" t="s">
        <v>6981</v>
      </c>
      <c r="D3664" s="52" t="s">
        <v>27</v>
      </c>
      <c r="E3664" s="53">
        <v>8618923.7100000009</v>
      </c>
      <c r="F3664" s="23" t="str">
        <f>+IFERROR(VLOOKUP(Tabla1[[#This Row],[Artículo]],'..'!$B$2:$D$569000,3,),"")</f>
        <v/>
      </c>
      <c r="G3664" s="24" t="str">
        <f>IF(H3664=AF3664,"", "Error MC")</f>
        <v>Error MC</v>
      </c>
      <c r="H3664" s="62"/>
      <c r="I3664" s="54">
        <f>+Tabla1[[#This Row],[MC]]*Tabla1[[#This Row],[Pedido]]*Tabla1[[#This Row],[PVC ]]</f>
        <v>0</v>
      </c>
      <c r="J3664" s="26">
        <v>0.21</v>
      </c>
      <c r="K3664" s="63"/>
      <c r="L3664" s="28" t="s">
        <v>535</v>
      </c>
      <c r="M3664" s="53">
        <v>14079011.881999999</v>
      </c>
      <c r="N3664" s="64" t="str">
        <f>+IF(Tabla1[[#This Row],[F PMPI]]="SÍ","No","Sí")</f>
        <v>No</v>
      </c>
      <c r="O3664" s="65">
        <f>+Tabla1[[#This Row],[PVL]]*1.055</f>
        <v>14853357.535509998</v>
      </c>
      <c r="P3664" s="65">
        <f>+Tabla1[[#This Row],[PVL]]*1.43</f>
        <v>20132986.99126</v>
      </c>
      <c r="Q3664" s="66" t="str">
        <f>+HYPERLINK(Tabla1[[#This Row],[PAG]])</f>
        <v>https://todomusica.com.ar/transmisores-inalambricos/7931-axient-digital-four-channel-dual-receiver-compatible-with-a.html</v>
      </c>
      <c r="R3664" s="67"/>
      <c r="S3664" s="68"/>
      <c r="T3664" s="69"/>
      <c r="U3664" s="69"/>
      <c r="V3664" s="69"/>
      <c r="W3664" s="69"/>
      <c r="X3664" s="69"/>
      <c r="Y3664" s="35"/>
      <c r="Z3664" s="35" t="s">
        <v>27242</v>
      </c>
      <c r="AA3664" s="36">
        <v>1</v>
      </c>
      <c r="AB3664" s="35" t="s">
        <v>9849</v>
      </c>
      <c r="AC3664" s="35" t="str">
        <f>+IF(Tabla1[[#This Row],[STK]]="no","Sin STK", "STK disponible")</f>
        <v>Sin STK</v>
      </c>
      <c r="AD3664" s="35">
        <f>+I3664*J3664</f>
        <v>0</v>
      </c>
      <c r="AE3664" s="35">
        <f>+I3664*K3664</f>
        <v>0</v>
      </c>
      <c r="AF3664" s="36">
        <f>IF(Tabla1[[#This Row],[ref pack]]=1,Tabla1[[#This Row],[Pedido]],LCM(Tabla1[[#This Row],[MC VIEJO]],Tabla1[[#This Row],[Pedido]]))</f>
        <v>1</v>
      </c>
      <c r="AG3664" s="36">
        <f>+VLOOKUP(Tabla1[[#This Row],[Artículo]],'.'!$B$2:$D$11481,3,)</f>
        <v>1</v>
      </c>
      <c r="AH3664" s="37" t="str">
        <f>+IFERROR(SEARCH("pack",Tabla1[[#This Row],[PACK]]),"")</f>
        <v/>
      </c>
    </row>
    <row r="3665" spans="1:34" ht="24" customHeight="1" x14ac:dyDescent="0.2">
      <c r="A3665" s="50" t="s">
        <v>6938</v>
      </c>
      <c r="B3665" s="60" t="s">
        <v>6982</v>
      </c>
      <c r="C3665" s="61" t="s">
        <v>6983</v>
      </c>
      <c r="D3665" s="52" t="s">
        <v>27</v>
      </c>
      <c r="E3665" s="53">
        <v>9001975.4900000002</v>
      </c>
      <c r="F3665" s="23" t="str">
        <f>+IFERROR(VLOOKUP(Tabla1[[#This Row],[Artículo]],'..'!$B$2:$D$569000,3,),"")</f>
        <v/>
      </c>
      <c r="G3665" s="24" t="str">
        <f>IF(H3665=AF3665,"", "Error MC")</f>
        <v>Error MC</v>
      </c>
      <c r="H3665" s="62"/>
      <c r="I3665" s="54">
        <f>+Tabla1[[#This Row],[MC]]*Tabla1[[#This Row],[Pedido]]*Tabla1[[#This Row],[PVC ]]</f>
        <v>0</v>
      </c>
      <c r="J3665" s="26">
        <v>0.21</v>
      </c>
      <c r="K3665" s="63"/>
      <c r="L3665" s="28" t="s">
        <v>535</v>
      </c>
      <c r="M3665" s="53">
        <v>14704726.960999999</v>
      </c>
      <c r="N3665" s="64" t="str">
        <f>+IF(Tabla1[[#This Row],[F PMPI]]="SÍ","No","Sí")</f>
        <v>No</v>
      </c>
      <c r="O3665" s="65">
        <f>+Tabla1[[#This Row],[PVL]]*1.055</f>
        <v>15513486.943854999</v>
      </c>
      <c r="P3665" s="65">
        <f>+Tabla1[[#This Row],[PVL]]*1.43</f>
        <v>21027759.554229997</v>
      </c>
      <c r="Q3665" s="66" t="str">
        <f>+HYPERLINK(Tabla1[[#This Row],[PAG]])</f>
        <v>https://todomusica.com.ar/transmisores-inalambricos/9457-ad4q-dc-a.html</v>
      </c>
      <c r="R3665" s="67"/>
      <c r="S3665" s="68"/>
      <c r="T3665" s="69"/>
      <c r="U3665" s="69"/>
      <c r="V3665" s="69"/>
      <c r="W3665" s="69"/>
      <c r="X3665" s="69"/>
      <c r="Y3665" s="35"/>
      <c r="Z3665" s="35" t="s">
        <v>27243</v>
      </c>
      <c r="AA3665" s="36">
        <v>1</v>
      </c>
      <c r="AB3665" s="35" t="s">
        <v>9849</v>
      </c>
      <c r="AC3665" s="35" t="str">
        <f>+IF(Tabla1[[#This Row],[STK]]="no","Sin STK", "STK disponible")</f>
        <v>Sin STK</v>
      </c>
      <c r="AD3665" s="35">
        <f>+I3665*J3665</f>
        <v>0</v>
      </c>
      <c r="AE3665" s="35">
        <f>+I3665*K3665</f>
        <v>0</v>
      </c>
      <c r="AF3665" s="36">
        <f>IF(Tabla1[[#This Row],[ref pack]]=1,Tabla1[[#This Row],[Pedido]],LCM(Tabla1[[#This Row],[MC VIEJO]],Tabla1[[#This Row],[Pedido]]))</f>
        <v>1</v>
      </c>
      <c r="AG3665" s="36">
        <f>+VLOOKUP(Tabla1[[#This Row],[Artículo]],'.'!$B$2:$D$11481,3,)</f>
        <v>1</v>
      </c>
      <c r="AH3665" s="37" t="str">
        <f>+IFERROR(SEARCH("pack",Tabla1[[#This Row],[PACK]]),"")</f>
        <v/>
      </c>
    </row>
    <row r="3666" spans="1:34" ht="24" customHeight="1" x14ac:dyDescent="0.2">
      <c r="A3666" s="50" t="s">
        <v>6938</v>
      </c>
      <c r="B3666" s="60" t="s">
        <v>24142</v>
      </c>
      <c r="C3666" s="61" t="s">
        <v>24143</v>
      </c>
      <c r="D3666" s="52" t="s">
        <v>27</v>
      </c>
      <c r="E3666" s="53">
        <v>7697387.6799999997</v>
      </c>
      <c r="F3666" s="23" t="str">
        <f>+IFERROR(VLOOKUP(Tabla1[[#This Row],[Artículo]],'..'!$B$2:$D$569000,3,),"")</f>
        <v/>
      </c>
      <c r="G3666" s="24" t="e">
        <f>IF(H3666=AF3666,"", "Error MC")</f>
        <v>#N/A</v>
      </c>
      <c r="H3666" s="62"/>
      <c r="I3666" s="54">
        <f>+Tabla1[[#This Row],[MC]]*Tabla1[[#This Row],[Pedido]]*Tabla1[[#This Row],[PVC ]]</f>
        <v>0</v>
      </c>
      <c r="J3666" s="26">
        <v>0.21</v>
      </c>
      <c r="K3666" s="63"/>
      <c r="L3666" s="28" t="s">
        <v>535</v>
      </c>
      <c r="M3666" s="53">
        <v>12573682.778000001</v>
      </c>
      <c r="N3666" s="64" t="str">
        <f>+IF(Tabla1[[#This Row],[F PMPI]]="SÍ","No","Sí")</f>
        <v>No</v>
      </c>
      <c r="O3666" s="65">
        <f>+Tabla1[[#This Row],[PVL]]*1.055</f>
        <v>13265235.33079</v>
      </c>
      <c r="P3666" s="65">
        <f>+Tabla1[[#This Row],[PVL]]*1.43</f>
        <v>17980366.372540001</v>
      </c>
      <c r="Q3666" s="66" t="str">
        <f>+HYPERLINK(Tabla1[[#This Row],[PAG]])</f>
        <v/>
      </c>
      <c r="R3666" s="67"/>
      <c r="S3666" s="68"/>
      <c r="T3666" s="69"/>
      <c r="U3666" s="69"/>
      <c r="V3666" s="69"/>
      <c r="W3666" s="69"/>
      <c r="X3666" s="69"/>
      <c r="Y3666" s="35"/>
      <c r="Z3666" s="35" t="s">
        <v>65</v>
      </c>
      <c r="AA3666" s="36">
        <v>1</v>
      </c>
      <c r="AB3666" s="35" t="s">
        <v>9849</v>
      </c>
      <c r="AC3666" s="35" t="str">
        <f>+IF(Tabla1[[#This Row],[STK]]="no","Sin STK", "STK disponible")</f>
        <v>Sin STK</v>
      </c>
      <c r="AD3666" s="35">
        <f>+I3666*J3666</f>
        <v>0</v>
      </c>
      <c r="AE3666" s="35">
        <f>+I3666*K3666</f>
        <v>0</v>
      </c>
      <c r="AF3666" s="36" t="e">
        <f>IF(Tabla1[[#This Row],[ref pack]]=1,Tabla1[[#This Row],[Pedido]],LCM(Tabla1[[#This Row],[MC VIEJO]],Tabla1[[#This Row],[Pedido]]))</f>
        <v>#N/A</v>
      </c>
      <c r="AG3666" s="36" t="e">
        <f>+VLOOKUP(Tabla1[[#This Row],[Artículo]],'.'!$B$2:$D$11481,3,)</f>
        <v>#N/A</v>
      </c>
      <c r="AH3666" s="37" t="str">
        <f>+IFERROR(SEARCH("pack",Tabla1[[#This Row],[PACK]]),"")</f>
        <v/>
      </c>
    </row>
    <row r="3667" spans="1:34" ht="24" customHeight="1" x14ac:dyDescent="0.2">
      <c r="A3667" s="50" t="s">
        <v>6938</v>
      </c>
      <c r="B3667" s="60" t="s">
        <v>9896</v>
      </c>
      <c r="C3667" s="61" t="s">
        <v>24143</v>
      </c>
      <c r="D3667" s="52" t="s">
        <v>27</v>
      </c>
      <c r="E3667" s="53">
        <v>7697387.6799999997</v>
      </c>
      <c r="F3667" s="23" t="str">
        <f>+IFERROR(VLOOKUP(Tabla1[[#This Row],[Artículo]],'..'!$B$2:$D$569000,3,),"")</f>
        <v/>
      </c>
      <c r="G3667" s="24" t="str">
        <f>IF(H3667=AF3667,"", "Error MC")</f>
        <v>Error MC</v>
      </c>
      <c r="H3667" s="62"/>
      <c r="I3667" s="54">
        <f>+Tabla1[[#This Row],[MC]]*Tabla1[[#This Row],[Pedido]]*Tabla1[[#This Row],[PVC ]]</f>
        <v>0</v>
      </c>
      <c r="J3667" s="26">
        <v>0.21</v>
      </c>
      <c r="K3667" s="63"/>
      <c r="L3667" s="28" t="s">
        <v>535</v>
      </c>
      <c r="M3667" s="53">
        <v>12573682.778000001</v>
      </c>
      <c r="N3667" s="64" t="str">
        <f>+IF(Tabla1[[#This Row],[F PMPI]]="SÍ","No","Sí")</f>
        <v>No</v>
      </c>
      <c r="O3667" s="65">
        <f>+Tabla1[[#This Row],[PVL]]*1.055</f>
        <v>13265235.33079</v>
      </c>
      <c r="P3667" s="65">
        <f>+Tabla1[[#This Row],[PVL]]*1.43</f>
        <v>17980366.372540001</v>
      </c>
      <c r="Q3667" s="66" t="str">
        <f>+HYPERLINK(Tabla1[[#This Row],[PAG]])</f>
        <v/>
      </c>
      <c r="R3667" s="67"/>
      <c r="S3667" s="68"/>
      <c r="T3667" s="69"/>
      <c r="U3667" s="69"/>
      <c r="V3667" s="69"/>
      <c r="W3667" s="69"/>
      <c r="X3667" s="69"/>
      <c r="Y3667" s="35"/>
      <c r="Z3667" s="35" t="s">
        <v>65</v>
      </c>
      <c r="AA3667" s="36">
        <v>1</v>
      </c>
      <c r="AB3667" s="35" t="s">
        <v>9849</v>
      </c>
      <c r="AC3667" s="35" t="str">
        <f>+IF(Tabla1[[#This Row],[STK]]="no","Sin STK", "STK disponible")</f>
        <v>Sin STK</v>
      </c>
      <c r="AD3667" s="35">
        <f>+I3667*J3667</f>
        <v>0</v>
      </c>
      <c r="AE3667" s="35">
        <f>+I3667*K3667</f>
        <v>0</v>
      </c>
      <c r="AF3667" s="36">
        <f>IF(Tabla1[[#This Row],[ref pack]]=1,Tabla1[[#This Row],[Pedido]],LCM(Tabla1[[#This Row],[MC VIEJO]],Tabla1[[#This Row],[Pedido]]))</f>
        <v>1</v>
      </c>
      <c r="AG3667" s="36">
        <f>+VLOOKUP(Tabla1[[#This Row],[Artículo]],'.'!$B$2:$D$11481,3,)</f>
        <v>1</v>
      </c>
      <c r="AH3667" s="37" t="str">
        <f>+IFERROR(SEARCH("pack",Tabla1[[#This Row],[PACK]]),"")</f>
        <v/>
      </c>
    </row>
    <row r="3668" spans="1:34" ht="24" customHeight="1" x14ac:dyDescent="0.2">
      <c r="A3668" s="50" t="s">
        <v>6938</v>
      </c>
      <c r="B3668" s="60" t="s">
        <v>6984</v>
      </c>
      <c r="C3668" s="61" t="s">
        <v>24144</v>
      </c>
      <c r="D3668" s="52" t="s">
        <v>27</v>
      </c>
      <c r="E3668" s="53">
        <v>766103.91</v>
      </c>
      <c r="F3668" s="23" t="str">
        <f>+IFERROR(VLOOKUP(Tabla1[[#This Row],[Artículo]],'..'!$B$2:$D$569000,3,),"")</f>
        <v/>
      </c>
      <c r="G3668" s="24" t="str">
        <f>IF(H3668=AF3668,"", "Error MC")</f>
        <v>Error MC</v>
      </c>
      <c r="H3668" s="62"/>
      <c r="I3668" s="54">
        <f>+Tabla1[[#This Row],[MC]]*Tabla1[[#This Row],[Pedido]]*Tabla1[[#This Row],[PVC ]]</f>
        <v>0</v>
      </c>
      <c r="J3668" s="26">
        <v>0.21</v>
      </c>
      <c r="K3668" s="63"/>
      <c r="L3668" s="28" t="s">
        <v>535</v>
      </c>
      <c r="M3668" s="53">
        <v>1251430.7390000001</v>
      </c>
      <c r="N3668" s="64" t="str">
        <f>+IF(Tabla1[[#This Row],[F PMPI]]="SÍ","No","Sí")</f>
        <v>No</v>
      </c>
      <c r="O3668" s="65">
        <f>+Tabla1[[#This Row],[PVL]]*1.055</f>
        <v>1320259.429645</v>
      </c>
      <c r="P3668" s="65">
        <f>+Tabla1[[#This Row],[PVL]]*1.43</f>
        <v>1789545.95677</v>
      </c>
      <c r="Q3668" s="66" t="str">
        <f>+HYPERLINK(Tabla1[[#This Row],[PAG]])</f>
        <v>https://todomusica.com.ar/transmisores-inalambricos/9253-ad610-ar.html</v>
      </c>
      <c r="R3668" s="67"/>
      <c r="S3668" s="68"/>
      <c r="T3668" s="69"/>
      <c r="U3668" s="69"/>
      <c r="V3668" s="69"/>
      <c r="W3668" s="69"/>
      <c r="X3668" s="69"/>
      <c r="Y3668" s="35"/>
      <c r="Z3668" s="35" t="s">
        <v>27244</v>
      </c>
      <c r="AA3668" s="36">
        <v>1</v>
      </c>
      <c r="AB3668" s="35" t="s">
        <v>9849</v>
      </c>
      <c r="AC3668" s="35" t="str">
        <f>+IF(Tabla1[[#This Row],[STK]]="no","Sin STK", "STK disponible")</f>
        <v>Sin STK</v>
      </c>
      <c r="AD3668" s="35">
        <f>+I3668*J3668</f>
        <v>0</v>
      </c>
      <c r="AE3668" s="35">
        <f>+I3668*K3668</f>
        <v>0</v>
      </c>
      <c r="AF3668" s="36">
        <f>IF(Tabla1[[#This Row],[ref pack]]=1,Tabla1[[#This Row],[Pedido]],LCM(Tabla1[[#This Row],[MC VIEJO]],Tabla1[[#This Row],[Pedido]]))</f>
        <v>1</v>
      </c>
      <c r="AG3668" s="36">
        <f>+VLOOKUP(Tabla1[[#This Row],[Artículo]],'.'!$B$2:$D$11481,3,)</f>
        <v>1</v>
      </c>
      <c r="AH3668" s="37" t="str">
        <f>+IFERROR(SEARCH("pack",Tabla1[[#This Row],[PACK]]),"")</f>
        <v/>
      </c>
    </row>
    <row r="3669" spans="1:34" ht="24" customHeight="1" x14ac:dyDescent="0.2">
      <c r="A3669" s="50" t="s">
        <v>6938</v>
      </c>
      <c r="B3669" s="60" t="s">
        <v>6986</v>
      </c>
      <c r="C3669" s="61" t="s">
        <v>6987</v>
      </c>
      <c r="D3669" s="52" t="s">
        <v>27</v>
      </c>
      <c r="E3669" s="53">
        <v>27110.25</v>
      </c>
      <c r="F3669" s="23" t="str">
        <f>+IFERROR(VLOOKUP(Tabla1[[#This Row],[Artículo]],'..'!$B$2:$D$569000,3,),"")</f>
        <v/>
      </c>
      <c r="G3669" s="24" t="str">
        <f>IF(H3669=AF3669,"", "Error MC")</f>
        <v>Error MC</v>
      </c>
      <c r="H3669" s="62"/>
      <c r="I3669" s="54">
        <f>+Tabla1[[#This Row],[MC]]*Tabla1[[#This Row],[Pedido]]*Tabla1[[#This Row],[PVC ]]</f>
        <v>0</v>
      </c>
      <c r="J3669" s="26">
        <v>0.21</v>
      </c>
      <c r="K3669" s="63"/>
      <c r="L3669" s="28" t="s">
        <v>535</v>
      </c>
      <c r="M3669" s="53">
        <v>44284.595999999998</v>
      </c>
      <c r="N3669" s="64" t="str">
        <f>+IF(Tabla1[[#This Row],[F PMPI]]="SÍ","No","Sí")</f>
        <v>No</v>
      </c>
      <c r="O3669" s="65">
        <f>+Tabla1[[#This Row],[PVL]]*1.055</f>
        <v>46720.248779999994</v>
      </c>
      <c r="P3669" s="65">
        <f>+Tabla1[[#This Row],[PVL]]*1.43</f>
        <v>63326.972279999994</v>
      </c>
      <c r="Q3669" s="66" t="str">
        <f>+HYPERLINK(Tabla1[[#This Row],[PAG]])</f>
        <v>https://todomusica.com.ar/productos-sin-categorias-de-netsuite/658-afp512.html</v>
      </c>
      <c r="R3669" s="67"/>
      <c r="S3669" s="68"/>
      <c r="T3669" s="69"/>
      <c r="U3669" s="69"/>
      <c r="V3669" s="69"/>
      <c r="W3669" s="69"/>
      <c r="X3669" s="69"/>
      <c r="Y3669" s="35"/>
      <c r="Z3669" s="35" t="s">
        <v>27245</v>
      </c>
      <c r="AA3669" s="36">
        <v>1</v>
      </c>
      <c r="AB3669" s="35" t="s">
        <v>9849</v>
      </c>
      <c r="AC3669" s="35" t="str">
        <f>+IF(Tabla1[[#This Row],[STK]]="no","Sin STK", "STK disponible")</f>
        <v>Sin STK</v>
      </c>
      <c r="AD3669" s="35">
        <f>+I3669*J3669</f>
        <v>0</v>
      </c>
      <c r="AE3669" s="35">
        <f>+I3669*K3669</f>
        <v>0</v>
      </c>
      <c r="AF3669" s="36">
        <f>IF(Tabla1[[#This Row],[ref pack]]=1,Tabla1[[#This Row],[Pedido]],LCM(Tabla1[[#This Row],[MC VIEJO]],Tabla1[[#This Row],[Pedido]]))</f>
        <v>1</v>
      </c>
      <c r="AG3669" s="36">
        <f>+VLOOKUP(Tabla1[[#This Row],[Artículo]],'.'!$B$2:$D$11481,3,)</f>
        <v>1</v>
      </c>
      <c r="AH3669" s="37" t="str">
        <f>+IFERROR(SEARCH("pack",Tabla1[[#This Row],[PACK]]),"")</f>
        <v/>
      </c>
    </row>
    <row r="3670" spans="1:34" ht="24" customHeight="1" x14ac:dyDescent="0.2">
      <c r="A3670" s="50" t="s">
        <v>6938</v>
      </c>
      <c r="B3670" s="60" t="s">
        <v>6988</v>
      </c>
      <c r="C3670" s="61" t="s">
        <v>6989</v>
      </c>
      <c r="D3670" s="52" t="s">
        <v>9842</v>
      </c>
      <c r="E3670" s="53">
        <v>157041.45000000001</v>
      </c>
      <c r="F3670" s="23" t="str">
        <f>+IFERROR(VLOOKUP(Tabla1[[#This Row],[Artículo]],'..'!$B$2:$D$569000,3,),"")</f>
        <v/>
      </c>
      <c r="G3670" s="24" t="str">
        <f>IF(H3670=AF3670,"", "Error MC")</f>
        <v>Error MC</v>
      </c>
      <c r="H3670" s="62"/>
      <c r="I3670" s="54">
        <f>+Tabla1[[#This Row],[MC]]*Tabla1[[#This Row],[Pedido]]*Tabla1[[#This Row],[PVC ]]</f>
        <v>0</v>
      </c>
      <c r="J3670" s="26">
        <v>0.21</v>
      </c>
      <c r="K3670" s="63"/>
      <c r="L3670" s="28" t="s">
        <v>535</v>
      </c>
      <c r="M3670" s="53">
        <v>256527.212</v>
      </c>
      <c r="N3670" s="64" t="str">
        <f>+IF(Tabla1[[#This Row],[F PMPI]]="SÍ","No","Sí")</f>
        <v>No</v>
      </c>
      <c r="O3670" s="65">
        <f>+Tabla1[[#This Row],[PVL]]*1.055</f>
        <v>270636.20866</v>
      </c>
      <c r="P3670" s="65">
        <f>+Tabla1[[#This Row],[PVL]]*1.43</f>
        <v>366833.91316</v>
      </c>
      <c r="Q3670" s="66" t="str">
        <f>+HYPERLINK(Tabla1[[#This Row],[PAG]])</f>
        <v>https://todomusica.com.ar/soporte-de-microfonos/659-afp522.html</v>
      </c>
      <c r="R3670" s="67"/>
      <c r="S3670" s="68"/>
      <c r="T3670" s="69"/>
      <c r="U3670" s="69"/>
      <c r="V3670" s="69"/>
      <c r="W3670" s="69"/>
      <c r="X3670" s="69"/>
      <c r="Y3670" s="35"/>
      <c r="Z3670" s="35" t="s">
        <v>27246</v>
      </c>
      <c r="AA3670" s="36">
        <v>1</v>
      </c>
      <c r="AB3670" s="35" t="s">
        <v>9849</v>
      </c>
      <c r="AC3670" s="35" t="str">
        <f>+IF(Tabla1[[#This Row],[STK]]="no","Sin STK", "STK disponible")</f>
        <v>STK disponible</v>
      </c>
      <c r="AD3670" s="35">
        <f>+I3670*J3670</f>
        <v>0</v>
      </c>
      <c r="AE3670" s="35">
        <f>+I3670*K3670</f>
        <v>0</v>
      </c>
      <c r="AF3670" s="36">
        <f>IF(Tabla1[[#This Row],[ref pack]]=1,Tabla1[[#This Row],[Pedido]],LCM(Tabla1[[#This Row],[MC VIEJO]],Tabla1[[#This Row],[Pedido]]))</f>
        <v>1</v>
      </c>
      <c r="AG3670" s="36">
        <f>+VLOOKUP(Tabla1[[#This Row],[Artículo]],'.'!$B$2:$D$11481,3,)</f>
        <v>1</v>
      </c>
      <c r="AH3670" s="37" t="str">
        <f>+IFERROR(SEARCH("pack",Tabla1[[#This Row],[PACK]]),"")</f>
        <v/>
      </c>
    </row>
    <row r="3671" spans="1:34" ht="24" customHeight="1" x14ac:dyDescent="0.2">
      <c r="A3671" s="50" t="s">
        <v>6938</v>
      </c>
      <c r="B3671" s="60" t="s">
        <v>6990</v>
      </c>
      <c r="C3671" s="61" t="s">
        <v>6991</v>
      </c>
      <c r="D3671" s="52" t="s">
        <v>9842</v>
      </c>
      <c r="E3671" s="53">
        <v>506148.59</v>
      </c>
      <c r="F3671" s="23" t="str">
        <f>+IFERROR(VLOOKUP(Tabla1[[#This Row],[Artículo]],'..'!$B$2:$D$569000,3,),"")</f>
        <v/>
      </c>
      <c r="G3671" s="24" t="str">
        <f>IF(H3671=AF3671,"", "Error MC")</f>
        <v>Error MC</v>
      </c>
      <c r="H3671" s="62"/>
      <c r="I3671" s="54">
        <f>+Tabla1[[#This Row],[MC]]*Tabla1[[#This Row],[Pedido]]*Tabla1[[#This Row],[PVC ]]</f>
        <v>0</v>
      </c>
      <c r="J3671" s="26">
        <v>0.21</v>
      </c>
      <c r="K3671" s="63"/>
      <c r="L3671" s="28" t="s">
        <v>535</v>
      </c>
      <c r="M3671" s="53">
        <v>826793.72600000002</v>
      </c>
      <c r="N3671" s="64" t="str">
        <f>+IF(Tabla1[[#This Row],[F PMPI]]="SÍ","No","Sí")</f>
        <v>No</v>
      </c>
      <c r="O3671" s="65">
        <f>+Tabla1[[#This Row],[PVL]]*1.055</f>
        <v>872267.38092999998</v>
      </c>
      <c r="P3671" s="65">
        <f>+Tabla1[[#This Row],[PVL]]*1.43</f>
        <v>1182315.0281799999</v>
      </c>
      <c r="Q3671" s="66" t="str">
        <f>+HYPERLINK(Tabla1[[#This Row],[PAG]])</f>
        <v>https://todomusica.com.ar/soporte-de-microfonos/660-afp522dc.html</v>
      </c>
      <c r="R3671" s="67"/>
      <c r="S3671" s="68"/>
      <c r="T3671" s="69"/>
      <c r="U3671" s="69"/>
      <c r="V3671" s="69"/>
      <c r="W3671" s="69"/>
      <c r="X3671" s="69"/>
      <c r="Y3671" s="35"/>
      <c r="Z3671" s="35" t="s">
        <v>27247</v>
      </c>
      <c r="AA3671" s="36">
        <v>1</v>
      </c>
      <c r="AB3671" s="35" t="s">
        <v>9849</v>
      </c>
      <c r="AC3671" s="35" t="str">
        <f>+IF(Tabla1[[#This Row],[STK]]="no","Sin STK", "STK disponible")</f>
        <v>STK disponible</v>
      </c>
      <c r="AD3671" s="35">
        <f>+I3671*J3671</f>
        <v>0</v>
      </c>
      <c r="AE3671" s="35">
        <f>+I3671*K3671</f>
        <v>0</v>
      </c>
      <c r="AF3671" s="36">
        <f>IF(Tabla1[[#This Row],[ref pack]]=1,Tabla1[[#This Row],[Pedido]],LCM(Tabla1[[#This Row],[MC VIEJO]],Tabla1[[#This Row],[Pedido]]))</f>
        <v>1</v>
      </c>
      <c r="AG3671" s="36">
        <f>+VLOOKUP(Tabla1[[#This Row],[Artículo]],'.'!$B$2:$D$11481,3,)</f>
        <v>1</v>
      </c>
      <c r="AH3671" s="37" t="str">
        <f>+IFERROR(SEARCH("pack",Tabla1[[#This Row],[PACK]]),"")</f>
        <v/>
      </c>
    </row>
    <row r="3672" spans="1:34" ht="24" customHeight="1" x14ac:dyDescent="0.2">
      <c r="A3672" s="50" t="s">
        <v>6938</v>
      </c>
      <c r="B3672" s="60" t="s">
        <v>24145</v>
      </c>
      <c r="C3672" s="61" t="s">
        <v>24146</v>
      </c>
      <c r="D3672" s="52" t="s">
        <v>9841</v>
      </c>
      <c r="E3672" s="53">
        <v>4018</v>
      </c>
      <c r="F3672" s="23" t="str">
        <f>+IFERROR(VLOOKUP(Tabla1[[#This Row],[Artículo]],'..'!$B$2:$D$569000,3,),"")</f>
        <v/>
      </c>
      <c r="G3672" s="24" t="e">
        <f>IF(H3672=AF3672,"", "Error MC")</f>
        <v>#N/A</v>
      </c>
      <c r="H3672" s="62"/>
      <c r="I3672" s="54">
        <f>+Tabla1[[#This Row],[MC]]*Tabla1[[#This Row],[Pedido]]*Tabla1[[#This Row],[PVC ]]</f>
        <v>0</v>
      </c>
      <c r="J3672" s="26">
        <v>0.21</v>
      </c>
      <c r="K3672" s="63"/>
      <c r="L3672" s="28" t="s">
        <v>24296</v>
      </c>
      <c r="M3672" s="53">
        <v>6320.3140000000003</v>
      </c>
      <c r="N3672" s="64" t="str">
        <f>+IF(Tabla1[[#This Row],[F PMPI]]="SÍ","No","Sí")</f>
        <v>No</v>
      </c>
      <c r="O3672" s="65">
        <f>+Tabla1[[#This Row],[PVL]]*1.055</f>
        <v>6667.93127</v>
      </c>
      <c r="P3672" s="65">
        <f>+Tabla1[[#This Row],[PVL]]*1.43</f>
        <v>9038.0490200000004</v>
      </c>
      <c r="Q3672" s="66" t="str">
        <f>+HYPERLINK(Tabla1[[#This Row],[PAG]])</f>
        <v>http://www.todomusica.com.ar/material-de-promocion/5538-al21268sp.html</v>
      </c>
      <c r="R3672" s="67"/>
      <c r="S3672" s="68"/>
      <c r="T3672" s="69"/>
      <c r="U3672" s="69"/>
      <c r="V3672" s="69"/>
      <c r="W3672" s="69"/>
      <c r="X3672" s="69"/>
      <c r="Y3672" s="35"/>
      <c r="Z3672" s="35" t="s">
        <v>27248</v>
      </c>
      <c r="AA3672" s="36">
        <v>1</v>
      </c>
      <c r="AB3672" s="35" t="s">
        <v>9849</v>
      </c>
      <c r="AC3672" s="35" t="str">
        <f>+IF(Tabla1[[#This Row],[STK]]="no","Sin STK", "STK disponible")</f>
        <v>STK disponible</v>
      </c>
      <c r="AD3672" s="35">
        <f>+I3672*J3672</f>
        <v>0</v>
      </c>
      <c r="AE3672" s="35">
        <f>+I3672*K3672</f>
        <v>0</v>
      </c>
      <c r="AF3672" s="36" t="e">
        <f>IF(Tabla1[[#This Row],[ref pack]]=1,Tabla1[[#This Row],[Pedido]],LCM(Tabla1[[#This Row],[MC VIEJO]],Tabla1[[#This Row],[Pedido]]))</f>
        <v>#N/A</v>
      </c>
      <c r="AG3672" s="36" t="e">
        <f>+VLOOKUP(Tabla1[[#This Row],[Artículo]],'.'!$B$2:$D$11481,3,)</f>
        <v>#N/A</v>
      </c>
      <c r="AH3672" s="37" t="str">
        <f>+IFERROR(SEARCH("pack",Tabla1[[#This Row],[PACK]]),"")</f>
        <v/>
      </c>
    </row>
    <row r="3673" spans="1:34" ht="24" customHeight="1" x14ac:dyDescent="0.2">
      <c r="A3673" s="50" t="s">
        <v>6938</v>
      </c>
      <c r="B3673" s="60" t="s">
        <v>6992</v>
      </c>
      <c r="C3673" s="61" t="s">
        <v>6993</v>
      </c>
      <c r="D3673" s="52" t="s">
        <v>9841</v>
      </c>
      <c r="E3673" s="53">
        <v>34898.17</v>
      </c>
      <c r="F3673" s="23" t="str">
        <f>+IFERROR(VLOOKUP(Tabla1[[#This Row],[Artículo]],'..'!$B$2:$D$569000,3,),"")</f>
        <v/>
      </c>
      <c r="G3673" s="24" t="str">
        <f>IF(H3673=AF3673,"", "Error MC")</f>
        <v>Error MC</v>
      </c>
      <c r="H3673" s="62"/>
      <c r="I3673" s="54">
        <f>+Tabla1[[#This Row],[MC]]*Tabla1[[#This Row],[Pedido]]*Tabla1[[#This Row],[PVC ]]</f>
        <v>0</v>
      </c>
      <c r="J3673" s="26">
        <v>0.21</v>
      </c>
      <c r="K3673" s="63"/>
      <c r="L3673" s="28" t="s">
        <v>535</v>
      </c>
      <c r="M3673" s="53">
        <v>57006.161</v>
      </c>
      <c r="N3673" s="64" t="str">
        <f>+IF(Tabla1[[#This Row],[F PMPI]]="SÍ","No","Sí")</f>
        <v>No</v>
      </c>
      <c r="O3673" s="65">
        <f>+Tabla1[[#This Row],[PVL]]*1.055</f>
        <v>60141.499854999995</v>
      </c>
      <c r="P3673" s="65">
        <f>+Tabla1[[#This Row],[PVL]]*1.43</f>
        <v>81518.810230000003</v>
      </c>
      <c r="Q3673" s="66" t="str">
        <f>+HYPERLINK(Tabla1[[#This Row],[PAG]])</f>
        <v>https://todomusica.com.ar/cables-varios/9239-amv-ltg15.html</v>
      </c>
      <c r="R3673" s="67"/>
      <c r="S3673" s="68"/>
      <c r="T3673" s="69"/>
      <c r="U3673" s="69"/>
      <c r="V3673" s="69"/>
      <c r="W3673" s="69"/>
      <c r="X3673" s="69"/>
      <c r="Y3673" s="35"/>
      <c r="Z3673" s="35" t="s">
        <v>27249</v>
      </c>
      <c r="AA3673" s="36">
        <v>1</v>
      </c>
      <c r="AB3673" s="35" t="s">
        <v>9849</v>
      </c>
      <c r="AC3673" s="35" t="str">
        <f>+IF(Tabla1[[#This Row],[STK]]="no","Sin STK", "STK disponible")</f>
        <v>STK disponible</v>
      </c>
      <c r="AD3673" s="35">
        <f>+I3673*J3673</f>
        <v>0</v>
      </c>
      <c r="AE3673" s="35">
        <f>+I3673*K3673</f>
        <v>0</v>
      </c>
      <c r="AF3673" s="36">
        <f>IF(Tabla1[[#This Row],[ref pack]]=1,Tabla1[[#This Row],[Pedido]],LCM(Tabla1[[#This Row],[MC VIEJO]],Tabla1[[#This Row],[Pedido]]))</f>
        <v>1</v>
      </c>
      <c r="AG3673" s="36">
        <f>+VLOOKUP(Tabla1[[#This Row],[Artículo]],'.'!$B$2:$D$11481,3,)</f>
        <v>1</v>
      </c>
      <c r="AH3673" s="37" t="str">
        <f>+IFERROR(SEARCH("pack",Tabla1[[#This Row],[PACK]]),"")</f>
        <v/>
      </c>
    </row>
    <row r="3674" spans="1:34" ht="24" customHeight="1" x14ac:dyDescent="0.2">
      <c r="A3674" s="50" t="s">
        <v>6938</v>
      </c>
      <c r="B3674" s="60" t="s">
        <v>6994</v>
      </c>
      <c r="C3674" s="61" t="s">
        <v>6995</v>
      </c>
      <c r="D3674" s="52" t="s">
        <v>9842</v>
      </c>
      <c r="E3674" s="53">
        <v>34898.17</v>
      </c>
      <c r="F3674" s="23" t="str">
        <f>+IFERROR(VLOOKUP(Tabla1[[#This Row],[Artículo]],'..'!$B$2:$D$569000,3,),"")</f>
        <v/>
      </c>
      <c r="G3674" s="24" t="str">
        <f>IF(H3674=AF3674,"", "Error MC")</f>
        <v>Error MC</v>
      </c>
      <c r="H3674" s="62"/>
      <c r="I3674" s="54">
        <f>+Tabla1[[#This Row],[MC]]*Tabla1[[#This Row],[Pedido]]*Tabla1[[#This Row],[PVC ]]</f>
        <v>0</v>
      </c>
      <c r="J3674" s="26">
        <v>0.21</v>
      </c>
      <c r="K3674" s="63"/>
      <c r="L3674" s="28" t="s">
        <v>535</v>
      </c>
      <c r="M3674" s="53">
        <v>57006.161</v>
      </c>
      <c r="N3674" s="64" t="str">
        <f>+IF(Tabla1[[#This Row],[F PMPI]]="SÍ","No","Sí")</f>
        <v>No</v>
      </c>
      <c r="O3674" s="65">
        <f>+Tabla1[[#This Row],[PVL]]*1.055</f>
        <v>60141.499854999995</v>
      </c>
      <c r="P3674" s="65">
        <f>+Tabla1[[#This Row],[PVL]]*1.43</f>
        <v>81518.810230000003</v>
      </c>
      <c r="Q3674" s="66" t="str">
        <f>+HYPERLINK(Tabla1[[#This Row],[PAG]])</f>
        <v>https://todomusica.com.ar/soporte-de-microfonos/9240-amv-pc.html</v>
      </c>
      <c r="R3674" s="67"/>
      <c r="S3674" s="68"/>
      <c r="T3674" s="69"/>
      <c r="U3674" s="69"/>
      <c r="V3674" s="69"/>
      <c r="W3674" s="69"/>
      <c r="X3674" s="69"/>
      <c r="Y3674" s="35"/>
      <c r="Z3674" s="35" t="s">
        <v>27250</v>
      </c>
      <c r="AA3674" s="36">
        <v>1</v>
      </c>
      <c r="AB3674" s="35" t="s">
        <v>9849</v>
      </c>
      <c r="AC3674" s="35" t="str">
        <f>+IF(Tabla1[[#This Row],[STK]]="no","Sin STK", "STK disponible")</f>
        <v>STK disponible</v>
      </c>
      <c r="AD3674" s="35">
        <f>+I3674*J3674</f>
        <v>0</v>
      </c>
      <c r="AE3674" s="35">
        <f>+I3674*K3674</f>
        <v>0</v>
      </c>
      <c r="AF3674" s="36">
        <f>IF(Tabla1[[#This Row],[ref pack]]=1,Tabla1[[#This Row],[Pedido]],LCM(Tabla1[[#This Row],[MC VIEJO]],Tabla1[[#This Row],[Pedido]]))</f>
        <v>1</v>
      </c>
      <c r="AG3674" s="36">
        <f>+VLOOKUP(Tabla1[[#This Row],[Artículo]],'.'!$B$2:$D$11481,3,)</f>
        <v>1</v>
      </c>
      <c r="AH3674" s="37" t="str">
        <f>+IFERROR(SEARCH("pack",Tabla1[[#This Row],[PACK]]),"")</f>
        <v/>
      </c>
    </row>
    <row r="3675" spans="1:34" ht="24" customHeight="1" x14ac:dyDescent="0.2">
      <c r="A3675" s="50" t="s">
        <v>6938</v>
      </c>
      <c r="B3675" s="60" t="s">
        <v>6996</v>
      </c>
      <c r="C3675" s="61" t="s">
        <v>6997</v>
      </c>
      <c r="D3675" s="52" t="s">
        <v>9841</v>
      </c>
      <c r="E3675" s="53">
        <v>34898.17</v>
      </c>
      <c r="F3675" s="23" t="str">
        <f>+IFERROR(VLOOKUP(Tabla1[[#This Row],[Artículo]],'..'!$B$2:$D$569000,3,),"")</f>
        <v/>
      </c>
      <c r="G3675" s="24" t="str">
        <f>IF(H3675=AF3675,"", "Error MC")</f>
        <v>Error MC</v>
      </c>
      <c r="H3675" s="62"/>
      <c r="I3675" s="54">
        <f>+Tabla1[[#This Row],[MC]]*Tabla1[[#This Row],[Pedido]]*Tabla1[[#This Row],[PVC ]]</f>
        <v>0</v>
      </c>
      <c r="J3675" s="26">
        <v>0.21</v>
      </c>
      <c r="K3675" s="63"/>
      <c r="L3675" s="28" t="s">
        <v>535</v>
      </c>
      <c r="M3675" s="53">
        <v>57006.161</v>
      </c>
      <c r="N3675" s="64" t="str">
        <f>+IF(Tabla1[[#This Row],[F PMPI]]="SÍ","No","Sí")</f>
        <v>No</v>
      </c>
      <c r="O3675" s="65">
        <f>+Tabla1[[#This Row],[PVL]]*1.055</f>
        <v>60141.499854999995</v>
      </c>
      <c r="P3675" s="65">
        <f>+Tabla1[[#This Row],[PVL]]*1.43</f>
        <v>81518.810230000003</v>
      </c>
      <c r="Q3675" s="66" t="str">
        <f>+HYPERLINK(Tabla1[[#This Row],[PAG]])</f>
        <v>https://todomusica.com.ar/cables-varios/9241-amv-usbc15.html</v>
      </c>
      <c r="R3675" s="67"/>
      <c r="S3675" s="68"/>
      <c r="T3675" s="69"/>
      <c r="U3675" s="69"/>
      <c r="V3675" s="69"/>
      <c r="W3675" s="69"/>
      <c r="X3675" s="69"/>
      <c r="Y3675" s="35"/>
      <c r="Z3675" s="35" t="s">
        <v>27251</v>
      </c>
      <c r="AA3675" s="36">
        <v>1</v>
      </c>
      <c r="AB3675" s="35" t="s">
        <v>9849</v>
      </c>
      <c r="AC3675" s="35" t="str">
        <f>+IF(Tabla1[[#This Row],[STK]]="no","Sin STK", "STK disponible")</f>
        <v>STK disponible</v>
      </c>
      <c r="AD3675" s="35">
        <f>+I3675*J3675</f>
        <v>0</v>
      </c>
      <c r="AE3675" s="35">
        <f>+I3675*K3675</f>
        <v>0</v>
      </c>
      <c r="AF3675" s="36">
        <f>IF(Tabla1[[#This Row],[ref pack]]=1,Tabla1[[#This Row],[Pedido]],LCM(Tabla1[[#This Row],[MC VIEJO]],Tabla1[[#This Row],[Pedido]]))</f>
        <v>1</v>
      </c>
      <c r="AG3675" s="36">
        <f>+VLOOKUP(Tabla1[[#This Row],[Artículo]],'.'!$B$2:$D$11481,3,)</f>
        <v>1</v>
      </c>
      <c r="AH3675" s="37" t="str">
        <f>+IFERROR(SEARCH("pack",Tabla1[[#This Row],[PACK]]),"")</f>
        <v/>
      </c>
    </row>
    <row r="3676" spans="1:34" ht="24" customHeight="1" x14ac:dyDescent="0.2">
      <c r="A3676" s="50" t="s">
        <v>6938</v>
      </c>
      <c r="B3676" s="60" t="s">
        <v>6998</v>
      </c>
      <c r="C3676" s="61" t="s">
        <v>6999</v>
      </c>
      <c r="D3676" s="52" t="s">
        <v>9841</v>
      </c>
      <c r="E3676" s="53">
        <v>51428.75</v>
      </c>
      <c r="F3676" s="23" t="str">
        <f>+IFERROR(VLOOKUP(Tabla1[[#This Row],[Artículo]],'..'!$B$2:$D$569000,3,),"")</f>
        <v/>
      </c>
      <c r="G3676" s="24" t="str">
        <f>IF(H3676=AF3676,"", "Error MC")</f>
        <v>Error MC</v>
      </c>
      <c r="H3676" s="62"/>
      <c r="I3676" s="54">
        <f>+Tabla1[[#This Row],[MC]]*Tabla1[[#This Row],[Pedido]]*Tabla1[[#This Row],[PVC ]]</f>
        <v>0</v>
      </c>
      <c r="J3676" s="26">
        <v>0.21</v>
      </c>
      <c r="K3676" s="63"/>
      <c r="L3676" s="28" t="s">
        <v>535</v>
      </c>
      <c r="M3676" s="53">
        <v>84008.86</v>
      </c>
      <c r="N3676" s="64" t="str">
        <f>+IF(Tabla1[[#This Row],[F PMPI]]="SÍ","No","Sí")</f>
        <v>No</v>
      </c>
      <c r="O3676" s="65">
        <f>+Tabla1[[#This Row],[PVL]]*1.055</f>
        <v>88629.347299999994</v>
      </c>
      <c r="P3676" s="65">
        <f>+Tabla1[[#This Row],[PVL]]*1.43</f>
        <v>120132.66979999999</v>
      </c>
      <c r="Q3676" s="66" t="str">
        <f>+HYPERLINK(Tabla1[[#This Row],[PAG]])</f>
        <v>https://todomusica.com.ar/varios/9861-amv88-mobile.html</v>
      </c>
      <c r="R3676" s="67"/>
      <c r="S3676" s="68"/>
      <c r="T3676" s="69"/>
      <c r="U3676" s="69"/>
      <c r="V3676" s="69"/>
      <c r="W3676" s="69"/>
      <c r="X3676" s="69"/>
      <c r="Y3676" s="35"/>
      <c r="Z3676" s="35" t="s">
        <v>27252</v>
      </c>
      <c r="AA3676" s="36">
        <v>1</v>
      </c>
      <c r="AB3676" s="35" t="s">
        <v>9849</v>
      </c>
      <c r="AC3676" s="35" t="str">
        <f>+IF(Tabla1[[#This Row],[STK]]="no","Sin STK", "STK disponible")</f>
        <v>STK disponible</v>
      </c>
      <c r="AD3676" s="35">
        <f>+I3676*J3676</f>
        <v>0</v>
      </c>
      <c r="AE3676" s="35">
        <f>+I3676*K3676</f>
        <v>0</v>
      </c>
      <c r="AF3676" s="36">
        <f>IF(Tabla1[[#This Row],[ref pack]]=1,Tabla1[[#This Row],[Pedido]],LCM(Tabla1[[#This Row],[MC VIEJO]],Tabla1[[#This Row],[Pedido]]))</f>
        <v>1</v>
      </c>
      <c r="AG3676" s="36">
        <f>+VLOOKUP(Tabla1[[#This Row],[Artículo]],'.'!$B$2:$D$11481,3,)</f>
        <v>1</v>
      </c>
      <c r="AH3676" s="37" t="str">
        <f>+IFERROR(SEARCH("pack",Tabla1[[#This Row],[PACK]]),"")</f>
        <v/>
      </c>
    </row>
    <row r="3677" spans="1:34" ht="24" customHeight="1" x14ac:dyDescent="0.2">
      <c r="A3677" s="50" t="s">
        <v>6938</v>
      </c>
      <c r="B3677" s="60" t="s">
        <v>7000</v>
      </c>
      <c r="C3677" s="61" t="s">
        <v>7001</v>
      </c>
      <c r="D3677" s="52" t="s">
        <v>9842</v>
      </c>
      <c r="E3677" s="53">
        <v>26173.49</v>
      </c>
      <c r="F3677" s="23" t="str">
        <f>+IFERROR(VLOOKUP(Tabla1[[#This Row],[Artículo]],'..'!$B$2:$D$569000,3,),"")</f>
        <v/>
      </c>
      <c r="G3677" s="24" t="str">
        <f>IF(H3677=AF3677,"", "Error MC")</f>
        <v>Error MC</v>
      </c>
      <c r="H3677" s="62"/>
      <c r="I3677" s="54">
        <f>+Tabla1[[#This Row],[MC]]*Tabla1[[#This Row],[Pedido]]*Tabla1[[#This Row],[PVC ]]</f>
        <v>0</v>
      </c>
      <c r="J3677" s="26">
        <v>0.21</v>
      </c>
      <c r="K3677" s="63"/>
      <c r="L3677" s="28" t="s">
        <v>535</v>
      </c>
      <c r="M3677" s="53">
        <v>42754.394</v>
      </c>
      <c r="N3677" s="64" t="str">
        <f>+IF(Tabla1[[#This Row],[F PMPI]]="SÍ","No","Sí")</f>
        <v>No</v>
      </c>
      <c r="O3677" s="65">
        <f>+Tabla1[[#This Row],[PVL]]*1.055</f>
        <v>45105.885669999996</v>
      </c>
      <c r="P3677" s="65">
        <f>+Tabla1[[#This Row],[PVL]]*1.43</f>
        <v>61138.78342</v>
      </c>
      <c r="Q3677" s="66" t="str">
        <f>+HYPERLINK(Tabla1[[#This Row],[PAG]])</f>
        <v>https://todomusica.com.ar/soporte-de-microfonos/9766-a-mxn5-ncb.html</v>
      </c>
      <c r="R3677" s="67"/>
      <c r="S3677" s="68"/>
      <c r="T3677" s="69"/>
      <c r="U3677" s="69"/>
      <c r="V3677" s="69"/>
      <c r="W3677" s="69"/>
      <c r="X3677" s="69"/>
      <c r="Y3677" s="35"/>
      <c r="Z3677" s="35" t="s">
        <v>27253</v>
      </c>
      <c r="AA3677" s="36">
        <v>1</v>
      </c>
      <c r="AB3677" s="35" t="s">
        <v>9849</v>
      </c>
      <c r="AC3677" s="35" t="str">
        <f>+IF(Tabla1[[#This Row],[STK]]="no","Sin STK", "STK disponible")</f>
        <v>STK disponible</v>
      </c>
      <c r="AD3677" s="35">
        <f>+I3677*J3677</f>
        <v>0</v>
      </c>
      <c r="AE3677" s="35">
        <f>+I3677*K3677</f>
        <v>0</v>
      </c>
      <c r="AF3677" s="36">
        <f>IF(Tabla1[[#This Row],[ref pack]]=1,Tabla1[[#This Row],[Pedido]],LCM(Tabla1[[#This Row],[MC VIEJO]],Tabla1[[#This Row],[Pedido]]))</f>
        <v>1</v>
      </c>
      <c r="AG3677" s="36">
        <f>+VLOOKUP(Tabla1[[#This Row],[Artículo]],'.'!$B$2:$D$11481,3,)</f>
        <v>1</v>
      </c>
      <c r="AH3677" s="37" t="str">
        <f>+IFERROR(SEARCH("pack",Tabla1[[#This Row],[PACK]]),"")</f>
        <v/>
      </c>
    </row>
    <row r="3678" spans="1:34" ht="24" customHeight="1" x14ac:dyDescent="0.2">
      <c r="A3678" s="50" t="s">
        <v>6938</v>
      </c>
      <c r="B3678" s="60" t="s">
        <v>7002</v>
      </c>
      <c r="C3678" s="61" t="s">
        <v>7003</v>
      </c>
      <c r="D3678" s="52" t="s">
        <v>9841</v>
      </c>
      <c r="E3678" s="53">
        <v>837555.88</v>
      </c>
      <c r="F3678" s="23" t="str">
        <f>+IFERROR(VLOOKUP(Tabla1[[#This Row],[Artículo]],'..'!$B$2:$D$569000,3,),"")</f>
        <v/>
      </c>
      <c r="G3678" s="24" t="str">
        <f>IF(H3678=AF3678,"", "Error MC")</f>
        <v>Error MC</v>
      </c>
      <c r="H3678" s="62"/>
      <c r="I3678" s="54">
        <f>+Tabla1[[#This Row],[MC]]*Tabla1[[#This Row],[Pedido]]*Tabla1[[#This Row],[PVC ]]</f>
        <v>0</v>
      </c>
      <c r="J3678" s="26">
        <v>0.21</v>
      </c>
      <c r="K3678" s="63"/>
      <c r="L3678" s="28" t="s">
        <v>535</v>
      </c>
      <c r="M3678" s="53">
        <v>1368147.5319999999</v>
      </c>
      <c r="N3678" s="64" t="str">
        <f>+IF(Tabla1[[#This Row],[F PMPI]]="SÍ","No","Sí")</f>
        <v>No</v>
      </c>
      <c r="O3678" s="65">
        <f>+Tabla1[[#This Row],[PVL]]*1.055</f>
        <v>1443395.6462599998</v>
      </c>
      <c r="P3678" s="65">
        <f>+Tabla1[[#This Row],[PVL]]*1.43</f>
        <v>1956450.9707599997</v>
      </c>
      <c r="Q3678" s="66" t="str">
        <f>+HYPERLINK(Tabla1[[#This Row],[PAG]])</f>
        <v>https://todomusica.com.ar/varios/8013-usb-audio-network-interface.html</v>
      </c>
      <c r="R3678" s="67"/>
      <c r="S3678" s="68"/>
      <c r="T3678" s="69"/>
      <c r="U3678" s="69"/>
      <c r="V3678" s="69"/>
      <c r="W3678" s="69"/>
      <c r="X3678" s="69"/>
      <c r="Y3678" s="35"/>
      <c r="Z3678" s="35" t="s">
        <v>27254</v>
      </c>
      <c r="AA3678" s="36">
        <v>1</v>
      </c>
      <c r="AB3678" s="35" t="s">
        <v>9849</v>
      </c>
      <c r="AC3678" s="35" t="str">
        <f>+IF(Tabla1[[#This Row],[STK]]="no","Sin STK", "STK disponible")</f>
        <v>STK disponible</v>
      </c>
      <c r="AD3678" s="35">
        <f>+I3678*J3678</f>
        <v>0</v>
      </c>
      <c r="AE3678" s="35">
        <f>+I3678*K3678</f>
        <v>0</v>
      </c>
      <c r="AF3678" s="36">
        <f>IF(Tabla1[[#This Row],[ref pack]]=1,Tabla1[[#This Row],[Pedido]],LCM(Tabla1[[#This Row],[MC VIEJO]],Tabla1[[#This Row],[Pedido]]))</f>
        <v>1</v>
      </c>
      <c r="AG3678" s="36">
        <f>+VLOOKUP(Tabla1[[#This Row],[Artículo]],'.'!$B$2:$D$11481,3,)</f>
        <v>1</v>
      </c>
      <c r="AH3678" s="37" t="str">
        <f>+IFERROR(SEARCH("pack",Tabla1[[#This Row],[PACK]]),"")</f>
        <v/>
      </c>
    </row>
    <row r="3679" spans="1:34" ht="24" customHeight="1" x14ac:dyDescent="0.2">
      <c r="A3679" s="50" t="s">
        <v>6938</v>
      </c>
      <c r="B3679" s="60" t="s">
        <v>7004</v>
      </c>
      <c r="C3679" s="61" t="s">
        <v>7005</v>
      </c>
      <c r="D3679" s="52" t="s">
        <v>9841</v>
      </c>
      <c r="E3679" s="53">
        <v>716513.66</v>
      </c>
      <c r="F3679" s="23" t="str">
        <f>+IFERROR(VLOOKUP(Tabla1[[#This Row],[Artículo]],'..'!$B$2:$D$569000,3,),"")</f>
        <v/>
      </c>
      <c r="G3679" s="24" t="str">
        <f>IF(H3679=AF3679,"", "Error MC")</f>
        <v>Error MC</v>
      </c>
      <c r="H3679" s="62"/>
      <c r="I3679" s="54">
        <f>+Tabla1[[#This Row],[MC]]*Tabla1[[#This Row],[Pedido]]*Tabla1[[#This Row],[PVC ]]</f>
        <v>0</v>
      </c>
      <c r="J3679" s="26">
        <v>0.21</v>
      </c>
      <c r="K3679" s="63"/>
      <c r="L3679" s="28" t="s">
        <v>535</v>
      </c>
      <c r="M3679" s="53">
        <v>1170425.0619999999</v>
      </c>
      <c r="N3679" s="64" t="str">
        <f>+IF(Tabla1[[#This Row],[F PMPI]]="SÍ","No","Sí")</f>
        <v>No</v>
      </c>
      <c r="O3679" s="65">
        <f>+Tabla1[[#This Row],[PVL]]*1.055</f>
        <v>1234798.4404099998</v>
      </c>
      <c r="P3679" s="65">
        <f>+Tabla1[[#This Row],[PVL]]*1.43</f>
        <v>1673707.8386599999</v>
      </c>
      <c r="Q3679" s="66" t="str">
        <f>+HYPERLINK(Tabla1[[#This Row],[PAG]])</f>
        <v>https://todomusica.com.ar/varios/8044-ani22-block.html</v>
      </c>
      <c r="R3679" s="67"/>
      <c r="S3679" s="68"/>
      <c r="T3679" s="69"/>
      <c r="U3679" s="69"/>
      <c r="V3679" s="69"/>
      <c r="W3679" s="69"/>
      <c r="X3679" s="69"/>
      <c r="Y3679" s="35"/>
      <c r="Z3679" s="35" t="s">
        <v>27255</v>
      </c>
      <c r="AA3679" s="36">
        <v>1</v>
      </c>
      <c r="AB3679" s="35" t="s">
        <v>9849</v>
      </c>
      <c r="AC3679" s="35" t="str">
        <f>+IF(Tabla1[[#This Row],[STK]]="no","Sin STK", "STK disponible")</f>
        <v>STK disponible</v>
      </c>
      <c r="AD3679" s="35">
        <f>+I3679*J3679</f>
        <v>0</v>
      </c>
      <c r="AE3679" s="35">
        <f>+I3679*K3679</f>
        <v>0</v>
      </c>
      <c r="AF3679" s="36">
        <f>IF(Tabla1[[#This Row],[ref pack]]=1,Tabla1[[#This Row],[Pedido]],LCM(Tabla1[[#This Row],[MC VIEJO]],Tabla1[[#This Row],[Pedido]]))</f>
        <v>1</v>
      </c>
      <c r="AG3679" s="36">
        <f>+VLOOKUP(Tabla1[[#This Row],[Artículo]],'.'!$B$2:$D$11481,3,)</f>
        <v>1</v>
      </c>
      <c r="AH3679" s="37" t="str">
        <f>+IFERROR(SEARCH("pack",Tabla1[[#This Row],[PACK]]),"")</f>
        <v/>
      </c>
    </row>
    <row r="3680" spans="1:34" ht="24" customHeight="1" x14ac:dyDescent="0.2">
      <c r="A3680" s="50" t="s">
        <v>6938</v>
      </c>
      <c r="B3680" s="60" t="s">
        <v>7006</v>
      </c>
      <c r="C3680" s="61" t="s">
        <v>7007</v>
      </c>
      <c r="D3680" s="52" t="s">
        <v>9842</v>
      </c>
      <c r="E3680" s="53">
        <v>716513.66</v>
      </c>
      <c r="F3680" s="23" t="str">
        <f>+IFERROR(VLOOKUP(Tabla1[[#This Row],[Artículo]],'..'!$B$2:$D$569000,3,),"")</f>
        <v/>
      </c>
      <c r="G3680" s="24" t="str">
        <f>IF(H3680=AF3680,"", "Error MC")</f>
        <v>Error MC</v>
      </c>
      <c r="H3680" s="62"/>
      <c r="I3680" s="54">
        <f>+Tabla1[[#This Row],[MC]]*Tabla1[[#This Row],[Pedido]]*Tabla1[[#This Row],[PVC ]]</f>
        <v>0</v>
      </c>
      <c r="J3680" s="26">
        <v>0.21</v>
      </c>
      <c r="K3680" s="63"/>
      <c r="L3680" s="28" t="s">
        <v>535</v>
      </c>
      <c r="M3680" s="53">
        <v>1170425.0619999999</v>
      </c>
      <c r="N3680" s="64" t="str">
        <f>+IF(Tabla1[[#This Row],[F PMPI]]="SÍ","No","Sí")</f>
        <v>No</v>
      </c>
      <c r="O3680" s="65">
        <f>+Tabla1[[#This Row],[PVL]]*1.055</f>
        <v>1234798.4404099998</v>
      </c>
      <c r="P3680" s="65">
        <f>+Tabla1[[#This Row],[PVL]]*1.43</f>
        <v>1673707.8386599999</v>
      </c>
      <c r="Q3680" s="66" t="str">
        <f>+HYPERLINK(Tabla1[[#This Row],[PAG]])</f>
        <v>https://todomusica.com.ar/varios/8043-ani22-xlr.html</v>
      </c>
      <c r="R3680" s="67"/>
      <c r="S3680" s="68"/>
      <c r="T3680" s="69"/>
      <c r="U3680" s="69"/>
      <c r="V3680" s="69"/>
      <c r="W3680" s="69"/>
      <c r="X3680" s="69"/>
      <c r="Y3680" s="35"/>
      <c r="Z3680" s="35" t="s">
        <v>27256</v>
      </c>
      <c r="AA3680" s="36">
        <v>1</v>
      </c>
      <c r="AB3680" s="35" t="s">
        <v>9849</v>
      </c>
      <c r="AC3680" s="35" t="str">
        <f>+IF(Tabla1[[#This Row],[STK]]="no","Sin STK", "STK disponible")</f>
        <v>STK disponible</v>
      </c>
      <c r="AD3680" s="35">
        <f>+I3680*J3680</f>
        <v>0</v>
      </c>
      <c r="AE3680" s="35">
        <f>+I3680*K3680</f>
        <v>0</v>
      </c>
      <c r="AF3680" s="36">
        <f>IF(Tabla1[[#This Row],[ref pack]]=1,Tabla1[[#This Row],[Pedido]],LCM(Tabla1[[#This Row],[MC VIEJO]],Tabla1[[#This Row],[Pedido]]))</f>
        <v>1</v>
      </c>
      <c r="AG3680" s="36">
        <f>+VLOOKUP(Tabla1[[#This Row],[Artículo]],'.'!$B$2:$D$11481,3,)</f>
        <v>1</v>
      </c>
      <c r="AH3680" s="37" t="str">
        <f>+IFERROR(SEARCH("pack",Tabla1[[#This Row],[PACK]]),"")</f>
        <v/>
      </c>
    </row>
    <row r="3681" spans="1:34" ht="24" customHeight="1" x14ac:dyDescent="0.2">
      <c r="A3681" s="50" t="s">
        <v>6938</v>
      </c>
      <c r="B3681" s="60" t="s">
        <v>7008</v>
      </c>
      <c r="C3681" s="61" t="s">
        <v>7009</v>
      </c>
      <c r="D3681" s="52" t="s">
        <v>9842</v>
      </c>
      <c r="E3681" s="53">
        <v>716513.66</v>
      </c>
      <c r="F3681" s="23" t="str">
        <f>+IFERROR(VLOOKUP(Tabla1[[#This Row],[Artículo]],'..'!$B$2:$D$569000,3,),"")</f>
        <v/>
      </c>
      <c r="G3681" s="24" t="str">
        <f>IF(H3681=AF3681,"", "Error MC")</f>
        <v>Error MC</v>
      </c>
      <c r="H3681" s="62"/>
      <c r="I3681" s="54">
        <f>+Tabla1[[#This Row],[MC]]*Tabla1[[#This Row],[Pedido]]*Tabla1[[#This Row],[PVC ]]</f>
        <v>0</v>
      </c>
      <c r="J3681" s="26">
        <v>0.21</v>
      </c>
      <c r="K3681" s="63"/>
      <c r="L3681" s="28" t="s">
        <v>535</v>
      </c>
      <c r="M3681" s="53">
        <v>1170425.0619999999</v>
      </c>
      <c r="N3681" s="64" t="str">
        <f>+IF(Tabla1[[#This Row],[F PMPI]]="SÍ","No","Sí")</f>
        <v>No</v>
      </c>
      <c r="O3681" s="65">
        <f>+Tabla1[[#This Row],[PVL]]*1.055</f>
        <v>1234798.4404099998</v>
      </c>
      <c r="P3681" s="65">
        <f>+Tabla1[[#This Row],[PVL]]*1.43</f>
        <v>1673707.8386599999</v>
      </c>
      <c r="Q3681" s="66" t="str">
        <f>+HYPERLINK(Tabla1[[#This Row],[PAG]])</f>
        <v>https://todomusica.com.ar/matrices/6804-ani4in-block.html</v>
      </c>
      <c r="R3681" s="67"/>
      <c r="S3681" s="68"/>
      <c r="T3681" s="69"/>
      <c r="U3681" s="69"/>
      <c r="V3681" s="69"/>
      <c r="W3681" s="69"/>
      <c r="X3681" s="69"/>
      <c r="Y3681" s="35"/>
      <c r="Z3681" s="35" t="s">
        <v>27257</v>
      </c>
      <c r="AA3681" s="36">
        <v>1</v>
      </c>
      <c r="AB3681" s="35" t="s">
        <v>9849</v>
      </c>
      <c r="AC3681" s="35" t="str">
        <f>+IF(Tabla1[[#This Row],[STK]]="no","Sin STK", "STK disponible")</f>
        <v>STK disponible</v>
      </c>
      <c r="AD3681" s="35">
        <f>+I3681*J3681</f>
        <v>0</v>
      </c>
      <c r="AE3681" s="35">
        <f>+I3681*K3681</f>
        <v>0</v>
      </c>
      <c r="AF3681" s="36">
        <f>IF(Tabla1[[#This Row],[ref pack]]=1,Tabla1[[#This Row],[Pedido]],LCM(Tabla1[[#This Row],[MC VIEJO]],Tabla1[[#This Row],[Pedido]]))</f>
        <v>1</v>
      </c>
      <c r="AG3681" s="36">
        <f>+VLOOKUP(Tabla1[[#This Row],[Artículo]],'.'!$B$2:$D$11481,3,)</f>
        <v>1</v>
      </c>
      <c r="AH3681" s="37" t="str">
        <f>+IFERROR(SEARCH("pack",Tabla1[[#This Row],[PACK]]),"")</f>
        <v/>
      </c>
    </row>
    <row r="3682" spans="1:34" ht="24" customHeight="1" x14ac:dyDescent="0.2">
      <c r="A3682" s="50" t="s">
        <v>6938</v>
      </c>
      <c r="B3682" s="60" t="s">
        <v>7010</v>
      </c>
      <c r="C3682" s="61" t="s">
        <v>7011</v>
      </c>
      <c r="D3682" s="52" t="s">
        <v>27</v>
      </c>
      <c r="E3682" s="53">
        <v>716513.66</v>
      </c>
      <c r="F3682" s="23" t="str">
        <f>+IFERROR(VLOOKUP(Tabla1[[#This Row],[Artículo]],'..'!$B$2:$D$569000,3,),"")</f>
        <v/>
      </c>
      <c r="G3682" s="24" t="str">
        <f>IF(H3682=AF3682,"", "Error MC")</f>
        <v>Error MC</v>
      </c>
      <c r="H3682" s="62"/>
      <c r="I3682" s="54">
        <f>+Tabla1[[#This Row],[MC]]*Tabla1[[#This Row],[Pedido]]*Tabla1[[#This Row],[PVC ]]</f>
        <v>0</v>
      </c>
      <c r="J3682" s="26">
        <v>0.21</v>
      </c>
      <c r="K3682" s="63"/>
      <c r="L3682" s="28" t="s">
        <v>535</v>
      </c>
      <c r="M3682" s="53">
        <v>1170425.0619999999</v>
      </c>
      <c r="N3682" s="64" t="str">
        <f>+IF(Tabla1[[#This Row],[F PMPI]]="SÍ","No","Sí")</f>
        <v>No</v>
      </c>
      <c r="O3682" s="65">
        <f>+Tabla1[[#This Row],[PVL]]*1.055</f>
        <v>1234798.4404099998</v>
      </c>
      <c r="P3682" s="65">
        <f>+Tabla1[[#This Row],[PVL]]*1.43</f>
        <v>1673707.8386599999</v>
      </c>
      <c r="Q3682" s="66" t="str">
        <f>+HYPERLINK(Tabla1[[#This Row],[PAG]])</f>
        <v>https://todomusica.com.ar/matrices/6805-ani4in-xlr.html</v>
      </c>
      <c r="R3682" s="67"/>
      <c r="S3682" s="68"/>
      <c r="T3682" s="69"/>
      <c r="U3682" s="69"/>
      <c r="V3682" s="69"/>
      <c r="W3682" s="69"/>
      <c r="X3682" s="69"/>
      <c r="Y3682" s="35"/>
      <c r="Z3682" s="35" t="s">
        <v>27258</v>
      </c>
      <c r="AA3682" s="36">
        <v>1</v>
      </c>
      <c r="AB3682" s="35" t="s">
        <v>9849</v>
      </c>
      <c r="AC3682" s="35" t="str">
        <f>+IF(Tabla1[[#This Row],[STK]]="no","Sin STK", "STK disponible")</f>
        <v>Sin STK</v>
      </c>
      <c r="AD3682" s="35">
        <f>+I3682*J3682</f>
        <v>0</v>
      </c>
      <c r="AE3682" s="35">
        <f>+I3682*K3682</f>
        <v>0</v>
      </c>
      <c r="AF3682" s="36">
        <f>IF(Tabla1[[#This Row],[ref pack]]=1,Tabla1[[#This Row],[Pedido]],LCM(Tabla1[[#This Row],[MC VIEJO]],Tabla1[[#This Row],[Pedido]]))</f>
        <v>1</v>
      </c>
      <c r="AG3682" s="36">
        <f>+VLOOKUP(Tabla1[[#This Row],[Artículo]],'.'!$B$2:$D$11481,3,)</f>
        <v>1</v>
      </c>
      <c r="AH3682" s="37" t="str">
        <f>+IFERROR(SEARCH("pack",Tabla1[[#This Row],[PACK]]),"")</f>
        <v/>
      </c>
    </row>
    <row r="3683" spans="1:34" ht="24" customHeight="1" x14ac:dyDescent="0.2">
      <c r="A3683" s="50" t="s">
        <v>6938</v>
      </c>
      <c r="B3683" s="60" t="s">
        <v>7012</v>
      </c>
      <c r="C3683" s="61" t="s">
        <v>7013</v>
      </c>
      <c r="D3683" s="52" t="s">
        <v>9842</v>
      </c>
      <c r="E3683" s="53">
        <v>716513.66</v>
      </c>
      <c r="F3683" s="23" t="str">
        <f>+IFERROR(VLOOKUP(Tabla1[[#This Row],[Artículo]],'..'!$B$2:$D$569000,3,),"")</f>
        <v/>
      </c>
      <c r="G3683" s="24" t="str">
        <f>IF(H3683=AF3683,"", "Error MC")</f>
        <v>Error MC</v>
      </c>
      <c r="H3683" s="62"/>
      <c r="I3683" s="54">
        <f>+Tabla1[[#This Row],[MC]]*Tabla1[[#This Row],[Pedido]]*Tabla1[[#This Row],[PVC ]]</f>
        <v>0</v>
      </c>
      <c r="J3683" s="26">
        <v>0.21</v>
      </c>
      <c r="K3683" s="63"/>
      <c r="L3683" s="28" t="s">
        <v>535</v>
      </c>
      <c r="M3683" s="53">
        <v>1170425.0619999999</v>
      </c>
      <c r="N3683" s="64" t="str">
        <f>+IF(Tabla1[[#This Row],[F PMPI]]="SÍ","No","Sí")</f>
        <v>No</v>
      </c>
      <c r="O3683" s="65">
        <f>+Tabla1[[#This Row],[PVL]]*1.055</f>
        <v>1234798.4404099998</v>
      </c>
      <c r="P3683" s="65">
        <f>+Tabla1[[#This Row],[PVL]]*1.43</f>
        <v>1673707.8386599999</v>
      </c>
      <c r="Q3683" s="66" t="str">
        <f>+HYPERLINK(Tabla1[[#This Row],[PAG]])</f>
        <v>https://todomusica.com.ar/productos-sin-categorias-de-netsuite/6806-ani4out-block.html</v>
      </c>
      <c r="R3683" s="67"/>
      <c r="S3683" s="68"/>
      <c r="T3683" s="69"/>
      <c r="U3683" s="69"/>
      <c r="V3683" s="69"/>
      <c r="W3683" s="69"/>
      <c r="X3683" s="69"/>
      <c r="Y3683" s="35"/>
      <c r="Z3683" s="35" t="s">
        <v>27259</v>
      </c>
      <c r="AA3683" s="36">
        <v>1</v>
      </c>
      <c r="AB3683" s="35" t="s">
        <v>9849</v>
      </c>
      <c r="AC3683" s="35" t="str">
        <f>+IF(Tabla1[[#This Row],[STK]]="no","Sin STK", "STK disponible")</f>
        <v>STK disponible</v>
      </c>
      <c r="AD3683" s="35">
        <f>+I3683*J3683</f>
        <v>0</v>
      </c>
      <c r="AE3683" s="35">
        <f>+I3683*K3683</f>
        <v>0</v>
      </c>
      <c r="AF3683" s="36">
        <f>IF(Tabla1[[#This Row],[ref pack]]=1,Tabla1[[#This Row],[Pedido]],LCM(Tabla1[[#This Row],[MC VIEJO]],Tabla1[[#This Row],[Pedido]]))</f>
        <v>1</v>
      </c>
      <c r="AG3683" s="36">
        <f>+VLOOKUP(Tabla1[[#This Row],[Artículo]],'.'!$B$2:$D$11481,3,)</f>
        <v>1</v>
      </c>
      <c r="AH3683" s="37" t="str">
        <f>+IFERROR(SEARCH("pack",Tabla1[[#This Row],[PACK]]),"")</f>
        <v/>
      </c>
    </row>
    <row r="3684" spans="1:34" ht="24" customHeight="1" x14ac:dyDescent="0.2">
      <c r="A3684" s="50" t="s">
        <v>6938</v>
      </c>
      <c r="B3684" s="60" t="s">
        <v>7014</v>
      </c>
      <c r="C3684" s="61" t="s">
        <v>7015</v>
      </c>
      <c r="D3684" s="52" t="s">
        <v>9842</v>
      </c>
      <c r="E3684" s="53">
        <v>716513.66</v>
      </c>
      <c r="F3684" s="23" t="str">
        <f>+IFERROR(VLOOKUP(Tabla1[[#This Row],[Artículo]],'..'!$B$2:$D$569000,3,),"")</f>
        <v/>
      </c>
      <c r="G3684" s="24" t="str">
        <f>IF(H3684=AF3684,"", "Error MC")</f>
        <v>Error MC</v>
      </c>
      <c r="H3684" s="62"/>
      <c r="I3684" s="54">
        <f>+Tabla1[[#This Row],[MC]]*Tabla1[[#This Row],[Pedido]]*Tabla1[[#This Row],[PVC ]]</f>
        <v>0</v>
      </c>
      <c r="J3684" s="26">
        <v>0.21</v>
      </c>
      <c r="K3684" s="63"/>
      <c r="L3684" s="28" t="s">
        <v>535</v>
      </c>
      <c r="M3684" s="53">
        <v>1170425.0619999999</v>
      </c>
      <c r="N3684" s="64" t="str">
        <f>+IF(Tabla1[[#This Row],[F PMPI]]="SÍ","No","Sí")</f>
        <v>No</v>
      </c>
      <c r="O3684" s="65">
        <f>+Tabla1[[#This Row],[PVL]]*1.055</f>
        <v>1234798.4404099998</v>
      </c>
      <c r="P3684" s="65">
        <f>+Tabla1[[#This Row],[PVL]]*1.43</f>
        <v>1673707.8386599999</v>
      </c>
      <c r="Q3684" s="66" t="str">
        <f>+HYPERLINK(Tabla1[[#This Row],[PAG]])</f>
        <v>https://todomusica.com.ar/varios/6807-ani4out-xlr.html</v>
      </c>
      <c r="R3684" s="67"/>
      <c r="S3684" s="68"/>
      <c r="T3684" s="69"/>
      <c r="U3684" s="69"/>
      <c r="V3684" s="69"/>
      <c r="W3684" s="69"/>
      <c r="X3684" s="69"/>
      <c r="Y3684" s="35"/>
      <c r="Z3684" s="35" t="s">
        <v>27260</v>
      </c>
      <c r="AA3684" s="36">
        <v>1</v>
      </c>
      <c r="AB3684" s="35" t="s">
        <v>9849</v>
      </c>
      <c r="AC3684" s="35" t="str">
        <f>+IF(Tabla1[[#This Row],[STK]]="no","Sin STK", "STK disponible")</f>
        <v>STK disponible</v>
      </c>
      <c r="AD3684" s="35">
        <f>+I3684*J3684</f>
        <v>0</v>
      </c>
      <c r="AE3684" s="35">
        <f>+I3684*K3684</f>
        <v>0</v>
      </c>
      <c r="AF3684" s="36">
        <f>IF(Tabla1[[#This Row],[ref pack]]=1,Tabla1[[#This Row],[Pedido]],LCM(Tabla1[[#This Row],[MC VIEJO]],Tabla1[[#This Row],[Pedido]]))</f>
        <v>1</v>
      </c>
      <c r="AG3684" s="36">
        <f>+VLOOKUP(Tabla1[[#This Row],[Artículo]],'.'!$B$2:$D$11481,3,)</f>
        <v>1</v>
      </c>
      <c r="AH3684" s="37" t="str">
        <f>+IFERROR(SEARCH("pack",Tabla1[[#This Row],[PACK]]),"")</f>
        <v/>
      </c>
    </row>
    <row r="3685" spans="1:34" ht="24" customHeight="1" x14ac:dyDescent="0.2">
      <c r="A3685" s="50" t="s">
        <v>6938</v>
      </c>
      <c r="B3685" s="60" t="s">
        <v>7016</v>
      </c>
      <c r="C3685" s="61" t="s">
        <v>7017</v>
      </c>
      <c r="D3685" s="52" t="s">
        <v>9842</v>
      </c>
      <c r="E3685" s="53">
        <v>19836.86</v>
      </c>
      <c r="F3685" s="23" t="str">
        <f>+IFERROR(VLOOKUP(Tabla1[[#This Row],[Artículo]],'..'!$B$2:$D$569000,3,),"")</f>
        <v/>
      </c>
      <c r="G3685" s="24" t="str">
        <f>IF(H3685=AF3685,"", "Error MC")</f>
        <v>Error MC</v>
      </c>
      <c r="H3685" s="62"/>
      <c r="I3685" s="54">
        <f>+Tabla1[[#This Row],[MC]]*Tabla1[[#This Row],[Pedido]]*Tabla1[[#This Row],[PVC ]]</f>
        <v>0</v>
      </c>
      <c r="J3685" s="26">
        <v>0.21</v>
      </c>
      <c r="K3685" s="63"/>
      <c r="L3685" s="28" t="s">
        <v>535</v>
      </c>
      <c r="M3685" s="53">
        <v>32403.51</v>
      </c>
      <c r="N3685" s="64" t="str">
        <f>+IF(Tabla1[[#This Row],[F PMPI]]="SÍ","No","Sí")</f>
        <v>No</v>
      </c>
      <c r="O3685" s="65">
        <f>+Tabla1[[#This Row],[PVL]]*1.055</f>
        <v>34185.703049999996</v>
      </c>
      <c r="P3685" s="65">
        <f>+Tabla1[[#This Row],[PVL]]*1.43</f>
        <v>46337.019299999993</v>
      </c>
      <c r="Q3685" s="66" t="str">
        <f>+HYPERLINK(Tabla1[[#This Row],[PAG]])</f>
        <v>https://todomusica.com.ar/soporte-de-microfonos/5991-ap56dm.html</v>
      </c>
      <c r="R3685" s="67"/>
      <c r="S3685" s="68"/>
      <c r="T3685" s="69"/>
      <c r="U3685" s="69"/>
      <c r="V3685" s="69"/>
      <c r="W3685" s="69"/>
      <c r="X3685" s="69"/>
      <c r="Y3685" s="35"/>
      <c r="Z3685" s="35" t="s">
        <v>27261</v>
      </c>
      <c r="AA3685" s="36">
        <v>1</v>
      </c>
      <c r="AB3685" s="35" t="s">
        <v>9849</v>
      </c>
      <c r="AC3685" s="35" t="str">
        <f>+IF(Tabla1[[#This Row],[STK]]="no","Sin STK", "STK disponible")</f>
        <v>STK disponible</v>
      </c>
      <c r="AD3685" s="35">
        <f>+I3685*J3685</f>
        <v>0</v>
      </c>
      <c r="AE3685" s="35">
        <f>+I3685*K3685</f>
        <v>0</v>
      </c>
      <c r="AF3685" s="36">
        <f>IF(Tabla1[[#This Row],[ref pack]]=1,Tabla1[[#This Row],[Pedido]],LCM(Tabla1[[#This Row],[MC VIEJO]],Tabla1[[#This Row],[Pedido]]))</f>
        <v>1</v>
      </c>
      <c r="AG3685" s="36">
        <f>+VLOOKUP(Tabla1[[#This Row],[Artículo]],'.'!$B$2:$D$11481,3,)</f>
        <v>1</v>
      </c>
      <c r="AH3685" s="37" t="str">
        <f>+IFERROR(SEARCH("pack",Tabla1[[#This Row],[PACK]]),"")</f>
        <v/>
      </c>
    </row>
    <row r="3686" spans="1:34" ht="24" customHeight="1" x14ac:dyDescent="0.2">
      <c r="A3686" s="50" t="s">
        <v>6938</v>
      </c>
      <c r="B3686" s="60" t="s">
        <v>7018</v>
      </c>
      <c r="C3686" s="61" t="s">
        <v>7019</v>
      </c>
      <c r="D3686" s="52" t="s">
        <v>9841</v>
      </c>
      <c r="E3686" s="53">
        <v>19836.86</v>
      </c>
      <c r="F3686" s="23" t="str">
        <f>+IFERROR(VLOOKUP(Tabla1[[#This Row],[Artículo]],'..'!$B$2:$D$569000,3,),"")</f>
        <v/>
      </c>
      <c r="G3686" s="24" t="str">
        <f>IF(H3686=AF3686,"", "Error MC")</f>
        <v>Error MC</v>
      </c>
      <c r="H3686" s="62"/>
      <c r="I3686" s="54">
        <f>+Tabla1[[#This Row],[MC]]*Tabla1[[#This Row],[Pedido]]*Tabla1[[#This Row],[PVC ]]</f>
        <v>0</v>
      </c>
      <c r="J3686" s="26">
        <v>0.21</v>
      </c>
      <c r="K3686" s="63"/>
      <c r="L3686" s="28" t="s">
        <v>535</v>
      </c>
      <c r="M3686" s="53">
        <v>32403.51</v>
      </c>
      <c r="N3686" s="64" t="str">
        <f>+IF(Tabla1[[#This Row],[F PMPI]]="SÍ","No","Sí")</f>
        <v>No</v>
      </c>
      <c r="O3686" s="65">
        <f>+Tabla1[[#This Row],[PVL]]*1.055</f>
        <v>34185.703049999996</v>
      </c>
      <c r="P3686" s="65">
        <f>+Tabla1[[#This Row],[PVL]]*1.43</f>
        <v>46337.019299999993</v>
      </c>
      <c r="Q3686" s="66" t="str">
        <f>+HYPERLINK(Tabla1[[#This Row],[PAG]])</f>
        <v>https://todomusica.com.ar/soporte-de-microfonos/5992-ap98dm.html</v>
      </c>
      <c r="R3686" s="67"/>
      <c r="S3686" s="68"/>
      <c r="T3686" s="69"/>
      <c r="U3686" s="69"/>
      <c r="V3686" s="69"/>
      <c r="W3686" s="69"/>
      <c r="X3686" s="69"/>
      <c r="Y3686" s="35"/>
      <c r="Z3686" s="35" t="s">
        <v>27262</v>
      </c>
      <c r="AA3686" s="36">
        <v>1</v>
      </c>
      <c r="AB3686" s="35" t="s">
        <v>9849</v>
      </c>
      <c r="AC3686" s="35" t="str">
        <f>+IF(Tabla1[[#This Row],[STK]]="no","Sin STK", "STK disponible")</f>
        <v>STK disponible</v>
      </c>
      <c r="AD3686" s="35">
        <f>+I3686*J3686</f>
        <v>0</v>
      </c>
      <c r="AE3686" s="35">
        <f>+I3686*K3686</f>
        <v>0</v>
      </c>
      <c r="AF3686" s="36">
        <f>IF(Tabla1[[#This Row],[ref pack]]=1,Tabla1[[#This Row],[Pedido]],LCM(Tabla1[[#This Row],[MC VIEJO]],Tabla1[[#This Row],[Pedido]]))</f>
        <v>1</v>
      </c>
      <c r="AG3686" s="36">
        <f>+VLOOKUP(Tabla1[[#This Row],[Artículo]],'.'!$B$2:$D$11481,3,)</f>
        <v>1</v>
      </c>
      <c r="AH3686" s="37" t="str">
        <f>+IFERROR(SEARCH("pack",Tabla1[[#This Row],[PACK]]),"")</f>
        <v/>
      </c>
    </row>
    <row r="3687" spans="1:34" ht="24" customHeight="1" x14ac:dyDescent="0.2">
      <c r="A3687" s="50" t="s">
        <v>6938</v>
      </c>
      <c r="B3687" s="60" t="s">
        <v>7020</v>
      </c>
      <c r="C3687" s="61" t="s">
        <v>24147</v>
      </c>
      <c r="D3687" s="52" t="s">
        <v>27</v>
      </c>
      <c r="E3687" s="53">
        <v>2324543.64</v>
      </c>
      <c r="F3687" s="23" t="str">
        <f>+IFERROR(VLOOKUP(Tabla1[[#This Row],[Artículo]],'..'!$B$2:$D$569000,3,),"")</f>
        <v/>
      </c>
      <c r="G3687" s="24" t="str">
        <f>IF(H3687=AF3687,"", "Error MC")</f>
        <v>Error MC</v>
      </c>
      <c r="H3687" s="62"/>
      <c r="I3687" s="54">
        <f>+Tabla1[[#This Row],[MC]]*Tabla1[[#This Row],[Pedido]]*Tabla1[[#This Row],[PVC ]]</f>
        <v>0</v>
      </c>
      <c r="J3687" s="26">
        <v>0.21</v>
      </c>
      <c r="K3687" s="63"/>
      <c r="L3687" s="28" t="s">
        <v>535</v>
      </c>
      <c r="M3687" s="53">
        <v>3797142.031</v>
      </c>
      <c r="N3687" s="64" t="str">
        <f>+IF(Tabla1[[#This Row],[F PMPI]]="SÍ","No","Sí")</f>
        <v>No</v>
      </c>
      <c r="O3687" s="65">
        <f>+Tabla1[[#This Row],[PVL]]*1.055</f>
        <v>4005984.8427049997</v>
      </c>
      <c r="P3687" s="65">
        <f>+Tabla1[[#This Row],[PVL]]*1.43</f>
        <v>5429913.1043299995</v>
      </c>
      <c r="Q3687" s="66" t="str">
        <f>+HYPERLINK(Tabla1[[#This Row],[PAG]])</f>
        <v>https://todomusica.com.ar/productos-sin-categorias-de-netsuite/3671-axt200-sm58-l3.html</v>
      </c>
      <c r="R3687" s="67"/>
      <c r="S3687" s="68"/>
      <c r="T3687" s="69"/>
      <c r="U3687" s="69"/>
      <c r="V3687" s="69"/>
      <c r="W3687" s="69"/>
      <c r="X3687" s="69"/>
      <c r="Y3687" s="35"/>
      <c r="Z3687" s="35" t="s">
        <v>27263</v>
      </c>
      <c r="AA3687" s="36">
        <v>1</v>
      </c>
      <c r="AB3687" s="35" t="s">
        <v>9849</v>
      </c>
      <c r="AC3687" s="35" t="str">
        <f>+IF(Tabla1[[#This Row],[STK]]="no","Sin STK", "STK disponible")</f>
        <v>Sin STK</v>
      </c>
      <c r="AD3687" s="35">
        <f>+I3687*J3687</f>
        <v>0</v>
      </c>
      <c r="AE3687" s="35">
        <f>+I3687*K3687</f>
        <v>0</v>
      </c>
      <c r="AF3687" s="36">
        <f>IF(Tabla1[[#This Row],[ref pack]]=1,Tabla1[[#This Row],[Pedido]],LCM(Tabla1[[#This Row],[MC VIEJO]],Tabla1[[#This Row],[Pedido]]))</f>
        <v>1</v>
      </c>
      <c r="AG3687" s="36">
        <f>+VLOOKUP(Tabla1[[#This Row],[Artículo]],'.'!$B$2:$D$11481,3,)</f>
        <v>1</v>
      </c>
      <c r="AH3687" s="37" t="str">
        <f>+IFERROR(SEARCH("pack",Tabla1[[#This Row],[PACK]]),"")</f>
        <v/>
      </c>
    </row>
    <row r="3688" spans="1:34" ht="24" customHeight="1" x14ac:dyDescent="0.2">
      <c r="A3688" s="50" t="s">
        <v>6938</v>
      </c>
      <c r="B3688" s="60" t="s">
        <v>7029</v>
      </c>
      <c r="C3688" s="61" t="s">
        <v>24148</v>
      </c>
      <c r="D3688" s="52" t="s">
        <v>27</v>
      </c>
      <c r="E3688" s="53">
        <v>6189498.1399999997</v>
      </c>
      <c r="F3688" s="23" t="str">
        <f>+IFERROR(VLOOKUP(Tabla1[[#This Row],[Artículo]],'..'!$B$2:$D$569000,3,),"")</f>
        <v/>
      </c>
      <c r="G3688" s="24" t="str">
        <f>IF(H3688=AF3688,"", "Error MC")</f>
        <v>Error MC</v>
      </c>
      <c r="H3688" s="62"/>
      <c r="I3688" s="54">
        <f>+Tabla1[[#This Row],[MC]]*Tabla1[[#This Row],[Pedido]]*Tabla1[[#This Row],[PVC ]]</f>
        <v>0</v>
      </c>
      <c r="J3688" s="26">
        <v>0.105</v>
      </c>
      <c r="K3688" s="63"/>
      <c r="L3688" s="28" t="s">
        <v>535</v>
      </c>
      <c r="M3688" s="53">
        <v>9233183.8509999998</v>
      </c>
      <c r="N3688" s="64" t="str">
        <f>+IF(Tabla1[[#This Row],[F PMPI]]="SÍ","No","Sí")</f>
        <v>No</v>
      </c>
      <c r="O3688" s="65">
        <f>+Tabla1[[#This Row],[PVL]]*1.055</f>
        <v>9741008.9628049992</v>
      </c>
      <c r="P3688" s="65">
        <f>+Tabla1[[#This Row],[PVL]]*1.43</f>
        <v>13203452.90693</v>
      </c>
      <c r="Q3688" s="66" t="str">
        <f>+HYPERLINK(Tabla1[[#This Row],[PAG]])</f>
        <v>https://todomusica.com.ar/accesorios-wireless/109-axt600ar.html</v>
      </c>
      <c r="R3688" s="67"/>
      <c r="S3688" s="68"/>
      <c r="T3688" s="69"/>
      <c r="U3688" s="69"/>
      <c r="V3688" s="69"/>
      <c r="W3688" s="69"/>
      <c r="X3688" s="69"/>
      <c r="Y3688" s="35"/>
      <c r="Z3688" s="35" t="s">
        <v>27264</v>
      </c>
      <c r="AA3688" s="36">
        <v>1</v>
      </c>
      <c r="AB3688" s="35" t="s">
        <v>9849</v>
      </c>
      <c r="AC3688" s="35" t="str">
        <f>+IF(Tabla1[[#This Row],[STK]]="no","Sin STK", "STK disponible")</f>
        <v>Sin STK</v>
      </c>
      <c r="AD3688" s="35">
        <f>+I3688*J3688</f>
        <v>0</v>
      </c>
      <c r="AE3688" s="35">
        <f>+I3688*K3688</f>
        <v>0</v>
      </c>
      <c r="AF3688" s="36">
        <f>IF(Tabla1[[#This Row],[ref pack]]=1,Tabla1[[#This Row],[Pedido]],LCM(Tabla1[[#This Row],[MC VIEJO]],Tabla1[[#This Row],[Pedido]]))</f>
        <v>1</v>
      </c>
      <c r="AG3688" s="36">
        <f>+VLOOKUP(Tabla1[[#This Row],[Artículo]],'.'!$B$2:$D$11481,3,)</f>
        <v>1</v>
      </c>
      <c r="AH3688" s="37" t="str">
        <f>+IFERROR(SEARCH("pack",Tabla1[[#This Row],[PACK]]),"")</f>
        <v/>
      </c>
    </row>
    <row r="3689" spans="1:34" ht="24" customHeight="1" x14ac:dyDescent="0.2">
      <c r="A3689" s="50" t="s">
        <v>6938</v>
      </c>
      <c r="B3689" s="60" t="s">
        <v>7041</v>
      </c>
      <c r="C3689" s="61" t="s">
        <v>7042</v>
      </c>
      <c r="D3689" s="52" t="s">
        <v>27</v>
      </c>
      <c r="E3689" s="53">
        <v>77280.92</v>
      </c>
      <c r="F3689" s="23" t="str">
        <f>+IFERROR(VLOOKUP(Tabla1[[#This Row],[Artículo]],'..'!$B$2:$D$569000,3,),"")</f>
        <v/>
      </c>
      <c r="G3689" s="24" t="str">
        <f>IF(H3689=AF3689,"", "Error MC")</f>
        <v>Error MC</v>
      </c>
      <c r="H3689" s="62"/>
      <c r="I3689" s="54">
        <f>+Tabla1[[#This Row],[MC]]*Tabla1[[#This Row],[Pedido]]*Tabla1[[#This Row],[PVC ]]</f>
        <v>0</v>
      </c>
      <c r="J3689" s="26">
        <v>0.21</v>
      </c>
      <c r="K3689" s="63"/>
      <c r="L3689" s="28" t="s">
        <v>535</v>
      </c>
      <c r="M3689" s="53">
        <v>126238.38</v>
      </c>
      <c r="N3689" s="64" t="str">
        <f>+IF(Tabla1[[#This Row],[F PMPI]]="SÍ","No","Sí")</f>
        <v>No</v>
      </c>
      <c r="O3689" s="65">
        <f>+Tabla1[[#This Row],[PVL]]*1.055</f>
        <v>133181.4909</v>
      </c>
      <c r="P3689" s="65">
        <f>+Tabla1[[#This Row],[PVL]]*1.43</f>
        <v>180520.88339999999</v>
      </c>
      <c r="Q3689" s="66" t="str">
        <f>+HYPERLINK(Tabla1[[#This Row],[PAG]])</f>
        <v>https://todomusica.com.ar/accesorios-wireless/112-axt652.html</v>
      </c>
      <c r="R3689" s="67"/>
      <c r="S3689" s="68"/>
      <c r="T3689" s="69"/>
      <c r="U3689" s="69"/>
      <c r="V3689" s="69"/>
      <c r="W3689" s="69"/>
      <c r="X3689" s="69"/>
      <c r="Y3689" s="35"/>
      <c r="Z3689" s="35" t="s">
        <v>27265</v>
      </c>
      <c r="AA3689" s="36">
        <v>1</v>
      </c>
      <c r="AB3689" s="35" t="s">
        <v>9849</v>
      </c>
      <c r="AC3689" s="35" t="str">
        <f>+IF(Tabla1[[#This Row],[STK]]="no","Sin STK", "STK disponible")</f>
        <v>Sin STK</v>
      </c>
      <c r="AD3689" s="35">
        <f>+I3689*J3689</f>
        <v>0</v>
      </c>
      <c r="AE3689" s="35">
        <f>+I3689*K3689</f>
        <v>0</v>
      </c>
      <c r="AF3689" s="36">
        <f>IF(Tabla1[[#This Row],[ref pack]]=1,Tabla1[[#This Row],[Pedido]],LCM(Tabla1[[#This Row],[MC VIEJO]],Tabla1[[#This Row],[Pedido]]))</f>
        <v>1</v>
      </c>
      <c r="AG3689" s="36">
        <f>+VLOOKUP(Tabla1[[#This Row],[Artículo]],'.'!$B$2:$D$11481,3,)</f>
        <v>1</v>
      </c>
      <c r="AH3689" s="37" t="str">
        <f>+IFERROR(SEARCH("pack",Tabla1[[#This Row],[PACK]]),"")</f>
        <v/>
      </c>
    </row>
    <row r="3690" spans="1:34" ht="24" customHeight="1" x14ac:dyDescent="0.2">
      <c r="A3690" s="50" t="s">
        <v>6938</v>
      </c>
      <c r="B3690" s="60" t="s">
        <v>7043</v>
      </c>
      <c r="C3690" s="61" t="s">
        <v>7044</v>
      </c>
      <c r="D3690" s="52" t="s">
        <v>27</v>
      </c>
      <c r="E3690" s="53">
        <v>915179.54</v>
      </c>
      <c r="F3690" s="23" t="str">
        <f>+IFERROR(VLOOKUP(Tabla1[[#This Row],[Artículo]],'..'!$B$2:$D$569000,3,),"")</f>
        <v/>
      </c>
      <c r="G3690" s="24" t="str">
        <f>IF(H3690=AF3690,"", "Error MC")</f>
        <v>Error MC</v>
      </c>
      <c r="H3690" s="62"/>
      <c r="I3690" s="54">
        <f>+Tabla1[[#This Row],[MC]]*Tabla1[[#This Row],[Pedido]]*Tabla1[[#This Row],[PVC ]]</f>
        <v>0</v>
      </c>
      <c r="J3690" s="26">
        <v>0.21</v>
      </c>
      <c r="K3690" s="63"/>
      <c r="L3690" s="28" t="s">
        <v>535</v>
      </c>
      <c r="M3690" s="53">
        <v>1494945.78</v>
      </c>
      <c r="N3690" s="64" t="str">
        <f>+IF(Tabla1[[#This Row],[F PMPI]]="SÍ","No","Sí")</f>
        <v>No</v>
      </c>
      <c r="O3690" s="65">
        <f>+Tabla1[[#This Row],[PVL]]*1.055</f>
        <v>1577167.7978999999</v>
      </c>
      <c r="P3690" s="65">
        <f>+Tabla1[[#This Row],[PVL]]*1.43</f>
        <v>2137772.4654000001</v>
      </c>
      <c r="Q3690" s="66" t="str">
        <f>+HYPERLINK(Tabla1[[#This Row],[PAG]])</f>
        <v>https://todomusica.com.ar/productos-sin-categorias-de-netsuite/113-axt900ar.html</v>
      </c>
      <c r="R3690" s="67"/>
      <c r="S3690" s="68"/>
      <c r="T3690" s="69"/>
      <c r="U3690" s="69"/>
      <c r="V3690" s="69"/>
      <c r="W3690" s="69"/>
      <c r="X3690" s="69"/>
      <c r="Y3690" s="35"/>
      <c r="Z3690" s="35" t="s">
        <v>27266</v>
      </c>
      <c r="AA3690" s="36">
        <v>1</v>
      </c>
      <c r="AB3690" s="35" t="s">
        <v>9849</v>
      </c>
      <c r="AC3690" s="35" t="str">
        <f>+IF(Tabla1[[#This Row],[STK]]="no","Sin STK", "STK disponible")</f>
        <v>Sin STK</v>
      </c>
      <c r="AD3690" s="35">
        <f>+I3690*J3690</f>
        <v>0</v>
      </c>
      <c r="AE3690" s="35">
        <f>+I3690*K3690</f>
        <v>0</v>
      </c>
      <c r="AF3690" s="36">
        <f>IF(Tabla1[[#This Row],[ref pack]]=1,Tabla1[[#This Row],[Pedido]],LCM(Tabla1[[#This Row],[MC VIEJO]],Tabla1[[#This Row],[Pedido]]))</f>
        <v>1</v>
      </c>
      <c r="AG3690" s="36">
        <f>+VLOOKUP(Tabla1[[#This Row],[Artículo]],'.'!$B$2:$D$11481,3,)</f>
        <v>1</v>
      </c>
      <c r="AH3690" s="37" t="str">
        <f>+IFERROR(SEARCH("pack",Tabla1[[#This Row],[PACK]]),"")</f>
        <v/>
      </c>
    </row>
    <row r="3691" spans="1:34" ht="24" customHeight="1" x14ac:dyDescent="0.2">
      <c r="A3691" s="50" t="s">
        <v>6938</v>
      </c>
      <c r="B3691" s="60" t="s">
        <v>7045</v>
      </c>
      <c r="C3691" s="61" t="s">
        <v>7046</v>
      </c>
      <c r="D3691" s="52" t="s">
        <v>27</v>
      </c>
      <c r="E3691" s="53">
        <v>93605.04</v>
      </c>
      <c r="F3691" s="23" t="str">
        <f>+IFERROR(VLOOKUP(Tabla1[[#This Row],[Artículo]],'..'!$B$2:$D$569000,3,),"")</f>
        <v/>
      </c>
      <c r="G3691" s="24" t="str">
        <f>IF(H3691=AF3691,"", "Error MC")</f>
        <v>Error MC</v>
      </c>
      <c r="H3691" s="62"/>
      <c r="I3691" s="54">
        <f>+Tabla1[[#This Row],[MC]]*Tabla1[[#This Row],[Pedido]]*Tabla1[[#This Row],[PVC ]]</f>
        <v>0</v>
      </c>
      <c r="J3691" s="26">
        <v>0.21</v>
      </c>
      <c r="K3691" s="63"/>
      <c r="L3691" s="28" t="s">
        <v>535</v>
      </c>
      <c r="M3691" s="53">
        <v>152903.82800000001</v>
      </c>
      <c r="N3691" s="64" t="str">
        <f>+IF(Tabla1[[#This Row],[F PMPI]]="SÍ","No","Sí")</f>
        <v>No</v>
      </c>
      <c r="O3691" s="65">
        <f>+Tabla1[[#This Row],[PVL]]*1.055</f>
        <v>161313.53854000001</v>
      </c>
      <c r="P3691" s="65">
        <f>+Tabla1[[#This Row],[PVL]]*1.43</f>
        <v>218652.47404</v>
      </c>
      <c r="Q3691" s="66" t="str">
        <f>+HYPERLINK(Tabla1[[#This Row],[PAG]])</f>
        <v>https://todomusica.com.ar/accesorios-wireless/910-axt901.html</v>
      </c>
      <c r="R3691" s="67"/>
      <c r="S3691" s="68"/>
      <c r="T3691" s="69"/>
      <c r="U3691" s="69"/>
      <c r="V3691" s="69"/>
      <c r="W3691" s="69"/>
      <c r="X3691" s="69"/>
      <c r="Y3691" s="35"/>
      <c r="Z3691" s="35" t="s">
        <v>27267</v>
      </c>
      <c r="AA3691" s="36">
        <v>1</v>
      </c>
      <c r="AB3691" s="35" t="s">
        <v>9849</v>
      </c>
      <c r="AC3691" s="35" t="str">
        <f>+IF(Tabla1[[#This Row],[STK]]="no","Sin STK", "STK disponible")</f>
        <v>Sin STK</v>
      </c>
      <c r="AD3691" s="35">
        <f>+I3691*J3691</f>
        <v>0</v>
      </c>
      <c r="AE3691" s="35">
        <f>+I3691*K3691</f>
        <v>0</v>
      </c>
      <c r="AF3691" s="36">
        <f>IF(Tabla1[[#This Row],[ref pack]]=1,Tabla1[[#This Row],[Pedido]],LCM(Tabla1[[#This Row],[MC VIEJO]],Tabla1[[#This Row],[Pedido]]))</f>
        <v>1</v>
      </c>
      <c r="AG3691" s="36">
        <f>+VLOOKUP(Tabla1[[#This Row],[Artículo]],'.'!$B$2:$D$11481,3,)</f>
        <v>1</v>
      </c>
      <c r="AH3691" s="37" t="str">
        <f>+IFERROR(SEARCH("pack",Tabla1[[#This Row],[PACK]]),"")</f>
        <v/>
      </c>
    </row>
    <row r="3692" spans="1:34" ht="24" customHeight="1" x14ac:dyDescent="0.2">
      <c r="A3692" s="50" t="s">
        <v>6938</v>
      </c>
      <c r="B3692" s="60" t="s">
        <v>7047</v>
      </c>
      <c r="C3692" s="61" t="s">
        <v>7048</v>
      </c>
      <c r="D3692" s="52" t="s">
        <v>27</v>
      </c>
      <c r="E3692" s="53">
        <v>93605.04</v>
      </c>
      <c r="F3692" s="23" t="str">
        <f>+IFERROR(VLOOKUP(Tabla1[[#This Row],[Artículo]],'..'!$B$2:$D$569000,3,),"")</f>
        <v/>
      </c>
      <c r="G3692" s="24" t="str">
        <f>IF(H3692=AF3692,"", "Error MC")</f>
        <v>Error MC</v>
      </c>
      <c r="H3692" s="62"/>
      <c r="I3692" s="54">
        <f>+Tabla1[[#This Row],[MC]]*Tabla1[[#This Row],[Pedido]]*Tabla1[[#This Row],[PVC ]]</f>
        <v>0</v>
      </c>
      <c r="J3692" s="26">
        <v>0.21</v>
      </c>
      <c r="K3692" s="63"/>
      <c r="L3692" s="28" t="s">
        <v>535</v>
      </c>
      <c r="M3692" s="53">
        <v>152903.82800000001</v>
      </c>
      <c r="N3692" s="64" t="str">
        <f>+IF(Tabla1[[#This Row],[F PMPI]]="SÍ","No","Sí")</f>
        <v>No</v>
      </c>
      <c r="O3692" s="65">
        <f>+Tabla1[[#This Row],[PVL]]*1.055</f>
        <v>161313.53854000001</v>
      </c>
      <c r="P3692" s="65">
        <f>+Tabla1[[#This Row],[PVL]]*1.43</f>
        <v>218652.47404</v>
      </c>
      <c r="Q3692" s="66" t="str">
        <f>+HYPERLINK(Tabla1[[#This Row],[PAG]])</f>
        <v>https://todomusica.com.ar/productos-sin-categorias-de-netsuite/911-axt902.html</v>
      </c>
      <c r="R3692" s="67"/>
      <c r="S3692" s="68"/>
      <c r="T3692" s="69"/>
      <c r="U3692" s="69"/>
      <c r="V3692" s="69"/>
      <c r="W3692" s="69"/>
      <c r="X3692" s="69"/>
      <c r="Y3692" s="35"/>
      <c r="Z3692" s="35" t="s">
        <v>27268</v>
      </c>
      <c r="AA3692" s="36">
        <v>1</v>
      </c>
      <c r="AB3692" s="35" t="s">
        <v>9849</v>
      </c>
      <c r="AC3692" s="35" t="str">
        <f>+IF(Tabla1[[#This Row],[STK]]="no","Sin STK", "STK disponible")</f>
        <v>Sin STK</v>
      </c>
      <c r="AD3692" s="35">
        <f>+I3692*J3692</f>
        <v>0</v>
      </c>
      <c r="AE3692" s="35">
        <f>+I3692*K3692</f>
        <v>0</v>
      </c>
      <c r="AF3692" s="36">
        <f>IF(Tabla1[[#This Row],[ref pack]]=1,Tabla1[[#This Row],[Pedido]],LCM(Tabla1[[#This Row],[MC VIEJO]],Tabla1[[#This Row],[Pedido]]))</f>
        <v>1</v>
      </c>
      <c r="AG3692" s="36">
        <f>+VLOOKUP(Tabla1[[#This Row],[Artículo]],'.'!$B$2:$D$11481,3,)</f>
        <v>1</v>
      </c>
      <c r="AH3692" s="37" t="str">
        <f>+IFERROR(SEARCH("pack",Tabla1[[#This Row],[PACK]]),"")</f>
        <v/>
      </c>
    </row>
    <row r="3693" spans="1:34" ht="24" customHeight="1" x14ac:dyDescent="0.2">
      <c r="A3693" s="50" t="s">
        <v>6938</v>
      </c>
      <c r="B3693" s="60" t="s">
        <v>7049</v>
      </c>
      <c r="C3693" s="61" t="s">
        <v>7050</v>
      </c>
      <c r="D3693" s="52" t="s">
        <v>27</v>
      </c>
      <c r="E3693" s="53">
        <v>261804.6</v>
      </c>
      <c r="F3693" s="23" t="str">
        <f>+IFERROR(VLOOKUP(Tabla1[[#This Row],[Artículo]],'..'!$B$2:$D$569000,3,),"")</f>
        <v/>
      </c>
      <c r="G3693" s="24" t="str">
        <f>IF(H3693=AF3693,"", "Error MC")</f>
        <v>Error MC</v>
      </c>
      <c r="H3693" s="62"/>
      <c r="I3693" s="54">
        <f>+Tabla1[[#This Row],[MC]]*Tabla1[[#This Row],[Pedido]]*Tabla1[[#This Row],[PVC ]]</f>
        <v>0</v>
      </c>
      <c r="J3693" s="26">
        <v>0.21</v>
      </c>
      <c r="K3693" s="63"/>
      <c r="L3693" s="28" t="s">
        <v>535</v>
      </c>
      <c r="M3693" s="53">
        <v>427657.81400000001</v>
      </c>
      <c r="N3693" s="64" t="str">
        <f>+IF(Tabla1[[#This Row],[F PMPI]]="SÍ","No","Sí")</f>
        <v>No</v>
      </c>
      <c r="O3693" s="65">
        <f>+Tabla1[[#This Row],[PVL]]*1.055</f>
        <v>451178.99377</v>
      </c>
      <c r="P3693" s="65">
        <f>+Tabla1[[#This Row],[PVL]]*1.43</f>
        <v>611550.67402000003</v>
      </c>
      <c r="Q3693" s="66" t="str">
        <f>+HYPERLINK(Tabla1[[#This Row],[PAG]])</f>
        <v>https://todomusica.com.ar/accesorios-wireless/114-axt903ar.html</v>
      </c>
      <c r="R3693" s="67"/>
      <c r="S3693" s="68"/>
      <c r="T3693" s="69"/>
      <c r="U3693" s="69"/>
      <c r="V3693" s="69"/>
      <c r="W3693" s="69"/>
      <c r="X3693" s="69"/>
      <c r="Y3693" s="35"/>
      <c r="Z3693" s="35" t="s">
        <v>27269</v>
      </c>
      <c r="AA3693" s="36">
        <v>1</v>
      </c>
      <c r="AB3693" s="35" t="s">
        <v>9849</v>
      </c>
      <c r="AC3693" s="35" t="str">
        <f>+IF(Tabla1[[#This Row],[STK]]="no","Sin STK", "STK disponible")</f>
        <v>Sin STK</v>
      </c>
      <c r="AD3693" s="35">
        <f>+I3693*J3693</f>
        <v>0</v>
      </c>
      <c r="AE3693" s="35">
        <f>+I3693*K3693</f>
        <v>0</v>
      </c>
      <c r="AF3693" s="36">
        <f>IF(Tabla1[[#This Row],[ref pack]]=1,Tabla1[[#This Row],[Pedido]],LCM(Tabla1[[#This Row],[MC VIEJO]],Tabla1[[#This Row],[Pedido]]))</f>
        <v>1</v>
      </c>
      <c r="AG3693" s="36">
        <f>+VLOOKUP(Tabla1[[#This Row],[Artículo]],'.'!$B$2:$D$11481,3,)</f>
        <v>1</v>
      </c>
      <c r="AH3693" s="37" t="str">
        <f>+IFERROR(SEARCH("pack",Tabla1[[#This Row],[PACK]]),"")</f>
        <v/>
      </c>
    </row>
    <row r="3694" spans="1:34" ht="24" customHeight="1" x14ac:dyDescent="0.2">
      <c r="A3694" s="50" t="s">
        <v>6938</v>
      </c>
      <c r="B3694" s="60" t="s">
        <v>7051</v>
      </c>
      <c r="C3694" s="61" t="s">
        <v>7052</v>
      </c>
      <c r="D3694" s="52" t="s">
        <v>27</v>
      </c>
      <c r="E3694" s="53">
        <v>261804.6</v>
      </c>
      <c r="F3694" s="23" t="str">
        <f>+IFERROR(VLOOKUP(Tabla1[[#This Row],[Artículo]],'..'!$B$2:$D$569000,3,),"")</f>
        <v/>
      </c>
      <c r="G3694" s="24" t="str">
        <f>IF(H3694=AF3694,"", "Error MC")</f>
        <v>Error MC</v>
      </c>
      <c r="H3694" s="62"/>
      <c r="I3694" s="54">
        <f>+Tabla1[[#This Row],[MC]]*Tabla1[[#This Row],[Pedido]]*Tabla1[[#This Row],[PVC ]]</f>
        <v>0</v>
      </c>
      <c r="J3694" s="26">
        <v>0.21</v>
      </c>
      <c r="K3694" s="63"/>
      <c r="L3694" s="28" t="s">
        <v>535</v>
      </c>
      <c r="M3694" s="53">
        <v>427657.81400000001</v>
      </c>
      <c r="N3694" s="64" t="str">
        <f>+IF(Tabla1[[#This Row],[F PMPI]]="SÍ","No","Sí")</f>
        <v>No</v>
      </c>
      <c r="O3694" s="65">
        <f>+Tabla1[[#This Row],[PVL]]*1.055</f>
        <v>451178.99377</v>
      </c>
      <c r="P3694" s="65">
        <f>+Tabla1[[#This Row],[PVL]]*1.43</f>
        <v>611550.67402000003</v>
      </c>
      <c r="Q3694" s="66" t="str">
        <f>+HYPERLINK(Tabla1[[#This Row],[PAG]])</f>
        <v>https://todomusica.com.ar/accesorios-wireless/115-axt904ar.html</v>
      </c>
      <c r="R3694" s="67"/>
      <c r="S3694" s="68"/>
      <c r="T3694" s="69"/>
      <c r="U3694" s="69"/>
      <c r="V3694" s="69"/>
      <c r="W3694" s="69"/>
      <c r="X3694" s="69"/>
      <c r="Y3694" s="35"/>
      <c r="Z3694" s="35" t="s">
        <v>27270</v>
      </c>
      <c r="AA3694" s="36">
        <v>1</v>
      </c>
      <c r="AB3694" s="35" t="s">
        <v>9849</v>
      </c>
      <c r="AC3694" s="35" t="str">
        <f>+IF(Tabla1[[#This Row],[STK]]="no","Sin STK", "STK disponible")</f>
        <v>Sin STK</v>
      </c>
      <c r="AD3694" s="35">
        <f>+I3694*J3694</f>
        <v>0</v>
      </c>
      <c r="AE3694" s="35">
        <f>+I3694*K3694</f>
        <v>0</v>
      </c>
      <c r="AF3694" s="36">
        <f>IF(Tabla1[[#This Row],[ref pack]]=1,Tabla1[[#This Row],[Pedido]],LCM(Tabla1[[#This Row],[MC VIEJO]],Tabla1[[#This Row],[Pedido]]))</f>
        <v>1</v>
      </c>
      <c r="AG3694" s="36">
        <f>+VLOOKUP(Tabla1[[#This Row],[Artículo]],'.'!$B$2:$D$11481,3,)</f>
        <v>1</v>
      </c>
      <c r="AH3694" s="37" t="str">
        <f>+IFERROR(SEARCH("pack",Tabla1[[#This Row],[PACK]]),"")</f>
        <v/>
      </c>
    </row>
    <row r="3695" spans="1:34" ht="24" customHeight="1" x14ac:dyDescent="0.2">
      <c r="A3695" s="50" t="s">
        <v>6938</v>
      </c>
      <c r="B3695" s="60" t="s">
        <v>7053</v>
      </c>
      <c r="C3695" s="61" t="s">
        <v>7054</v>
      </c>
      <c r="D3695" s="52" t="s">
        <v>27</v>
      </c>
      <c r="E3695" s="53">
        <v>223474.13</v>
      </c>
      <c r="F3695" s="23" t="str">
        <f>+IFERROR(VLOOKUP(Tabla1[[#This Row],[Artículo]],'..'!$B$2:$D$569000,3,),"")</f>
        <v/>
      </c>
      <c r="G3695" s="24" t="str">
        <f>IF(H3695=AF3695,"", "Error MC")</f>
        <v>Error MC</v>
      </c>
      <c r="H3695" s="62"/>
      <c r="I3695" s="54">
        <f>+Tabla1[[#This Row],[MC]]*Tabla1[[#This Row],[Pedido]]*Tabla1[[#This Row],[PVC ]]</f>
        <v>0</v>
      </c>
      <c r="J3695" s="26">
        <v>0.21</v>
      </c>
      <c r="K3695" s="63"/>
      <c r="L3695" s="28" t="s">
        <v>535</v>
      </c>
      <c r="M3695" s="53">
        <v>365044.99699999997</v>
      </c>
      <c r="N3695" s="64" t="str">
        <f>+IF(Tabla1[[#This Row],[F PMPI]]="SÍ","No","Sí")</f>
        <v>No</v>
      </c>
      <c r="O3695" s="65">
        <f>+Tabla1[[#This Row],[PVL]]*1.055</f>
        <v>385122.47183499997</v>
      </c>
      <c r="P3695" s="65">
        <f>+Tabla1[[#This Row],[PVL]]*1.43</f>
        <v>522014.34570999997</v>
      </c>
      <c r="Q3695" s="66" t="str">
        <f>+HYPERLINK(Tabla1[[#This Row],[PAG]])</f>
        <v>https://todomusica.com.ar/accesorios-wireless/1087-axt910.html</v>
      </c>
      <c r="R3695" s="67"/>
      <c r="S3695" s="68"/>
      <c r="T3695" s="69"/>
      <c r="U3695" s="69"/>
      <c r="V3695" s="69"/>
      <c r="W3695" s="69"/>
      <c r="X3695" s="69"/>
      <c r="Y3695" s="35"/>
      <c r="Z3695" s="35" t="s">
        <v>27271</v>
      </c>
      <c r="AA3695" s="36">
        <v>1</v>
      </c>
      <c r="AB3695" s="35" t="s">
        <v>9849</v>
      </c>
      <c r="AC3695" s="35" t="str">
        <f>+IF(Tabla1[[#This Row],[STK]]="no","Sin STK", "STK disponible")</f>
        <v>Sin STK</v>
      </c>
      <c r="AD3695" s="35">
        <f>+I3695*J3695</f>
        <v>0</v>
      </c>
      <c r="AE3695" s="35">
        <f>+I3695*K3695</f>
        <v>0</v>
      </c>
      <c r="AF3695" s="36">
        <f>IF(Tabla1[[#This Row],[ref pack]]=1,Tabla1[[#This Row],[Pedido]],LCM(Tabla1[[#This Row],[MC VIEJO]],Tabla1[[#This Row],[Pedido]]))</f>
        <v>1</v>
      </c>
      <c r="AG3695" s="36">
        <f>+VLOOKUP(Tabla1[[#This Row],[Artículo]],'.'!$B$2:$D$11481,3,)</f>
        <v>1</v>
      </c>
      <c r="AH3695" s="37" t="str">
        <f>+IFERROR(SEARCH("pack",Tabla1[[#This Row],[PACK]]),"")</f>
        <v/>
      </c>
    </row>
    <row r="3696" spans="1:34" ht="24" customHeight="1" x14ac:dyDescent="0.2">
      <c r="A3696" s="50" t="s">
        <v>6938</v>
      </c>
      <c r="B3696" s="60" t="s">
        <v>7055</v>
      </c>
      <c r="C3696" s="61" t="s">
        <v>7056</v>
      </c>
      <c r="D3696" s="52" t="s">
        <v>27</v>
      </c>
      <c r="E3696" s="53">
        <v>468231.35</v>
      </c>
      <c r="F3696" s="23" t="str">
        <f>+IFERROR(VLOOKUP(Tabla1[[#This Row],[Artículo]],'..'!$B$2:$D$569000,3,),"")</f>
        <v/>
      </c>
      <c r="G3696" s="24" t="str">
        <f>IF(H3696=AF3696,"", "Error MC")</f>
        <v>Error MC</v>
      </c>
      <c r="H3696" s="62"/>
      <c r="I3696" s="54">
        <f>+Tabla1[[#This Row],[MC]]*Tabla1[[#This Row],[Pedido]]*Tabla1[[#This Row],[PVC ]]</f>
        <v>0</v>
      </c>
      <c r="J3696" s="26">
        <v>0.105</v>
      </c>
      <c r="K3696" s="63"/>
      <c r="L3696" s="28" t="s">
        <v>535</v>
      </c>
      <c r="M3696" s="53">
        <v>698484.11399999994</v>
      </c>
      <c r="N3696" s="64" t="str">
        <f>+IF(Tabla1[[#This Row],[F PMPI]]="SÍ","No","Sí")</f>
        <v>No</v>
      </c>
      <c r="O3696" s="65">
        <f>+Tabla1[[#This Row],[PVL]]*1.055</f>
        <v>736900.74026999995</v>
      </c>
      <c r="P3696" s="65">
        <f>+Tabla1[[#This Row],[PVL]]*1.43</f>
        <v>998832.28301999986</v>
      </c>
      <c r="Q3696" s="66" t="str">
        <f>+HYPERLINK(Tabla1[[#This Row],[PAG]])</f>
        <v>https://todomusica.com.ar/productos-sin-categorias-de-netsuite/5339-404.html</v>
      </c>
      <c r="R3696" s="67"/>
      <c r="S3696" s="68"/>
      <c r="T3696" s="69"/>
      <c r="U3696" s="69"/>
      <c r="V3696" s="69"/>
      <c r="W3696" s="69"/>
      <c r="X3696" s="69"/>
      <c r="Y3696" s="35"/>
      <c r="Z3696" s="35" t="s">
        <v>27272</v>
      </c>
      <c r="AA3696" s="36">
        <v>1</v>
      </c>
      <c r="AB3696" s="35" t="s">
        <v>9849</v>
      </c>
      <c r="AC3696" s="35" t="str">
        <f>+IF(Tabla1[[#This Row],[STK]]="no","Sin STK", "STK disponible")</f>
        <v>Sin STK</v>
      </c>
      <c r="AD3696" s="35">
        <f>+I3696*J3696</f>
        <v>0</v>
      </c>
      <c r="AE3696" s="35">
        <f>+I3696*K3696</f>
        <v>0</v>
      </c>
      <c r="AF3696" s="36">
        <f>IF(Tabla1[[#This Row],[ref pack]]=1,Tabla1[[#This Row],[Pedido]],LCM(Tabla1[[#This Row],[MC VIEJO]],Tabla1[[#This Row],[Pedido]]))</f>
        <v>1</v>
      </c>
      <c r="AG3696" s="36">
        <f>+VLOOKUP(Tabla1[[#This Row],[Artículo]],'.'!$B$2:$D$11481,3,)</f>
        <v>1</v>
      </c>
      <c r="AH3696" s="37" t="str">
        <f>+IFERROR(SEARCH("pack",Tabla1[[#This Row],[PACK]]),"")</f>
        <v/>
      </c>
    </row>
    <row r="3697" spans="1:34" ht="24" customHeight="1" x14ac:dyDescent="0.2">
      <c r="A3697" s="50" t="s">
        <v>6938</v>
      </c>
      <c r="B3697" s="60" t="s">
        <v>7057</v>
      </c>
      <c r="C3697" s="61" t="s">
        <v>7058</v>
      </c>
      <c r="D3697" s="52" t="s">
        <v>27</v>
      </c>
      <c r="E3697" s="53">
        <v>454593.57</v>
      </c>
      <c r="F3697" s="23" t="str">
        <f>+IFERROR(VLOOKUP(Tabla1[[#This Row],[Artículo]],'..'!$B$2:$D$569000,3,),"")</f>
        <v/>
      </c>
      <c r="G3697" s="24" t="str">
        <f>IF(H3697=AF3697,"", "Error MC")</f>
        <v>Error MC</v>
      </c>
      <c r="H3697" s="62"/>
      <c r="I3697" s="54">
        <f>+Tabla1[[#This Row],[MC]]*Tabla1[[#This Row],[Pedido]]*Tabla1[[#This Row],[PVC ]]</f>
        <v>0</v>
      </c>
      <c r="J3697" s="26">
        <v>0.21</v>
      </c>
      <c r="K3697" s="63"/>
      <c r="L3697" s="28" t="s">
        <v>535</v>
      </c>
      <c r="M3697" s="53">
        <v>742578.59699999995</v>
      </c>
      <c r="N3697" s="64" t="str">
        <f>+IF(Tabla1[[#This Row],[F PMPI]]="SÍ","No","Sí")</f>
        <v>No</v>
      </c>
      <c r="O3697" s="65">
        <f>+Tabla1[[#This Row],[PVL]]*1.055</f>
        <v>783420.41983499995</v>
      </c>
      <c r="P3697" s="65">
        <f>+Tabla1[[#This Row],[PVL]]*1.43</f>
        <v>1061887.39371</v>
      </c>
      <c r="Q3697" s="66" t="str">
        <f>+HYPERLINK(Tabla1[[#This Row],[PAG]])</f>
        <v>https://todomusica.com.ar/accesorios-wireless/662-axt921.html</v>
      </c>
      <c r="R3697" s="67"/>
      <c r="S3697" s="68"/>
      <c r="T3697" s="69"/>
      <c r="U3697" s="69"/>
      <c r="V3697" s="69"/>
      <c r="W3697" s="69"/>
      <c r="X3697" s="69"/>
      <c r="Y3697" s="35"/>
      <c r="Z3697" s="35" t="s">
        <v>27273</v>
      </c>
      <c r="AA3697" s="36">
        <v>1</v>
      </c>
      <c r="AB3697" s="35" t="s">
        <v>9849</v>
      </c>
      <c r="AC3697" s="35" t="str">
        <f>+IF(Tabla1[[#This Row],[STK]]="no","Sin STK", "STK disponible")</f>
        <v>Sin STK</v>
      </c>
      <c r="AD3697" s="35">
        <f>+I3697*J3697</f>
        <v>0</v>
      </c>
      <c r="AE3697" s="35">
        <f>+I3697*K3697</f>
        <v>0</v>
      </c>
      <c r="AF3697" s="36">
        <f>IF(Tabla1[[#This Row],[ref pack]]=1,Tabla1[[#This Row],[Pedido]],LCM(Tabla1[[#This Row],[MC VIEJO]],Tabla1[[#This Row],[Pedido]]))</f>
        <v>1</v>
      </c>
      <c r="AG3697" s="36">
        <f>+VLOOKUP(Tabla1[[#This Row],[Artículo]],'.'!$B$2:$D$11481,3,)</f>
        <v>1</v>
      </c>
      <c r="AH3697" s="37" t="str">
        <f>+IFERROR(SEARCH("pack",Tabla1[[#This Row],[PACK]]),"")</f>
        <v/>
      </c>
    </row>
    <row r="3698" spans="1:34" ht="24" customHeight="1" x14ac:dyDescent="0.2">
      <c r="A3698" s="50" t="s">
        <v>6938</v>
      </c>
      <c r="B3698" s="60" t="s">
        <v>7059</v>
      </c>
      <c r="C3698" s="61" t="s">
        <v>7060</v>
      </c>
      <c r="D3698" s="52" t="s">
        <v>27</v>
      </c>
      <c r="E3698" s="53">
        <v>61899.64</v>
      </c>
      <c r="F3698" s="23" t="str">
        <f>+IFERROR(VLOOKUP(Tabla1[[#This Row],[Artículo]],'..'!$B$2:$D$569000,3,),"")</f>
        <v/>
      </c>
      <c r="G3698" s="24" t="str">
        <f>IF(H3698=AF3698,"", "Error MC")</f>
        <v>Error MC</v>
      </c>
      <c r="H3698" s="62"/>
      <c r="I3698" s="54">
        <f>+Tabla1[[#This Row],[MC]]*Tabla1[[#This Row],[Pedido]]*Tabla1[[#This Row],[PVC ]]</f>
        <v>0</v>
      </c>
      <c r="J3698" s="26">
        <v>0.21</v>
      </c>
      <c r="K3698" s="63"/>
      <c r="L3698" s="28" t="s">
        <v>535</v>
      </c>
      <c r="M3698" s="53">
        <v>101113.057</v>
      </c>
      <c r="N3698" s="64" t="str">
        <f>+IF(Tabla1[[#This Row],[F PMPI]]="SÍ","No","Sí")</f>
        <v>No</v>
      </c>
      <c r="O3698" s="65">
        <f>+Tabla1[[#This Row],[PVL]]*1.055</f>
        <v>106674.27513499999</v>
      </c>
      <c r="P3698" s="65">
        <f>+Tabla1[[#This Row],[PVL]]*1.43</f>
        <v>144591.67150999999</v>
      </c>
      <c r="Q3698" s="66" t="str">
        <f>+HYPERLINK(Tabla1[[#This Row],[PAG]])</f>
        <v>https://todomusica.com.ar/accesorios-wireless/9420-a15rf.html</v>
      </c>
      <c r="R3698" s="67"/>
      <c r="S3698" s="68"/>
      <c r="T3698" s="69"/>
      <c r="U3698" s="69"/>
      <c r="V3698" s="69"/>
      <c r="W3698" s="69"/>
      <c r="X3698" s="69"/>
      <c r="Y3698" s="35"/>
      <c r="Z3698" s="35" t="s">
        <v>27274</v>
      </c>
      <c r="AA3698" s="36">
        <v>1</v>
      </c>
      <c r="AB3698" s="35" t="s">
        <v>9849</v>
      </c>
      <c r="AC3698" s="35" t="str">
        <f>+IF(Tabla1[[#This Row],[STK]]="no","Sin STK", "STK disponible")</f>
        <v>Sin STK</v>
      </c>
      <c r="AD3698" s="35">
        <f>+I3698*J3698</f>
        <v>0</v>
      </c>
      <c r="AE3698" s="35">
        <f>+I3698*K3698</f>
        <v>0</v>
      </c>
      <c r="AF3698" s="36">
        <f>IF(Tabla1[[#This Row],[ref pack]]=1,Tabla1[[#This Row],[Pedido]],LCM(Tabla1[[#This Row],[MC VIEJO]],Tabla1[[#This Row],[Pedido]]))</f>
        <v>1</v>
      </c>
      <c r="AG3698" s="36">
        <f>+VLOOKUP(Tabla1[[#This Row],[Artículo]],'.'!$B$2:$D$11481,3,)</f>
        <v>1</v>
      </c>
      <c r="AH3698" s="37" t="str">
        <f>+IFERROR(SEARCH("pack",Tabla1[[#This Row],[PACK]]),"")</f>
        <v/>
      </c>
    </row>
    <row r="3699" spans="1:34" ht="24" customHeight="1" x14ac:dyDescent="0.2">
      <c r="A3699" s="50" t="s">
        <v>6938</v>
      </c>
      <c r="B3699" s="60" t="s">
        <v>7061</v>
      </c>
      <c r="C3699" s="61" t="s">
        <v>7062</v>
      </c>
      <c r="D3699" s="52" t="s">
        <v>9842</v>
      </c>
      <c r="E3699" s="53">
        <v>163656.74</v>
      </c>
      <c r="F3699" s="23" t="str">
        <f>+IFERROR(VLOOKUP(Tabla1[[#This Row],[Artículo]],'..'!$B$2:$D$569000,3,),"")</f>
        <v/>
      </c>
      <c r="G3699" s="24" t="str">
        <f>IF(H3699=AF3699,"", "Error MC")</f>
        <v>Error MC</v>
      </c>
      <c r="H3699" s="62"/>
      <c r="I3699" s="54">
        <f>+Tabla1[[#This Row],[MC]]*Tabla1[[#This Row],[Pedido]]*Tabla1[[#This Row],[PVC ]]</f>
        <v>0</v>
      </c>
      <c r="J3699" s="26">
        <v>0.105</v>
      </c>
      <c r="K3699" s="63"/>
      <c r="L3699" s="28" t="s">
        <v>535</v>
      </c>
      <c r="M3699" s="53">
        <v>244134.943</v>
      </c>
      <c r="N3699" s="64" t="str">
        <f>+IF(Tabla1[[#This Row],[F PMPI]]="SÍ","No","Sí")</f>
        <v>No</v>
      </c>
      <c r="O3699" s="65">
        <f>+Tabla1[[#This Row],[PVL]]*1.055</f>
        <v>257562.36486499998</v>
      </c>
      <c r="P3699" s="65">
        <f>+Tabla1[[#This Row],[PVL]]*1.43</f>
        <v>349112.96849</v>
      </c>
      <c r="Q3699" s="66" t="str">
        <f>+HYPERLINK(Tabla1[[#This Row],[PAG]])</f>
        <v>https://todomusica.com.ar/varios/1551-a15tg.html</v>
      </c>
      <c r="R3699" s="67"/>
      <c r="S3699" s="68"/>
      <c r="T3699" s="69"/>
      <c r="U3699" s="69"/>
      <c r="V3699" s="69"/>
      <c r="W3699" s="69"/>
      <c r="X3699" s="69"/>
      <c r="Y3699" s="35"/>
      <c r="Z3699" s="35" t="s">
        <v>27275</v>
      </c>
      <c r="AA3699" s="36">
        <v>1</v>
      </c>
      <c r="AB3699" s="35" t="s">
        <v>9849</v>
      </c>
      <c r="AC3699" s="35" t="str">
        <f>+IF(Tabla1[[#This Row],[STK]]="no","Sin STK", "STK disponible")</f>
        <v>STK disponible</v>
      </c>
      <c r="AD3699" s="35">
        <f>+I3699*J3699</f>
        <v>0</v>
      </c>
      <c r="AE3699" s="35">
        <f>+I3699*K3699</f>
        <v>0</v>
      </c>
      <c r="AF3699" s="36">
        <f>IF(Tabla1[[#This Row],[ref pack]]=1,Tabla1[[#This Row],[Pedido]],LCM(Tabla1[[#This Row],[MC VIEJO]],Tabla1[[#This Row],[Pedido]]))</f>
        <v>1</v>
      </c>
      <c r="AG3699" s="36">
        <f>+VLOOKUP(Tabla1[[#This Row],[Artículo]],'.'!$B$2:$D$11481,3,)</f>
        <v>1</v>
      </c>
      <c r="AH3699" s="37" t="str">
        <f>+IFERROR(SEARCH("pack",Tabla1[[#This Row],[PACK]]),"")</f>
        <v/>
      </c>
    </row>
    <row r="3700" spans="1:34" ht="24" customHeight="1" x14ac:dyDescent="0.2">
      <c r="A3700" s="50" t="s">
        <v>6938</v>
      </c>
      <c r="B3700" s="60" t="s">
        <v>7063</v>
      </c>
      <c r="C3700" s="61" t="s">
        <v>7064</v>
      </c>
      <c r="D3700" s="52" t="s">
        <v>27</v>
      </c>
      <c r="E3700" s="53">
        <v>21222.74</v>
      </c>
      <c r="F3700" s="23" t="str">
        <f>+IFERROR(VLOOKUP(Tabla1[[#This Row],[Artículo]],'..'!$B$2:$D$569000,3,),"")</f>
        <v/>
      </c>
      <c r="G3700" s="24" t="str">
        <f>IF(H3700=AF3700,"", "Error MC")</f>
        <v>Error MC</v>
      </c>
      <c r="H3700" s="62"/>
      <c r="I3700" s="54">
        <f>+Tabla1[[#This Row],[MC]]*Tabla1[[#This Row],[Pedido]]*Tabla1[[#This Row],[PVC ]]</f>
        <v>0</v>
      </c>
      <c r="J3700" s="26">
        <v>0.21</v>
      </c>
      <c r="K3700" s="63"/>
      <c r="L3700" s="28" t="s">
        <v>535</v>
      </c>
      <c r="M3700" s="53">
        <v>34667.347000000002</v>
      </c>
      <c r="N3700" s="64" t="str">
        <f>+IF(Tabla1[[#This Row],[F PMPI]]="SÍ","No","Sí")</f>
        <v>No</v>
      </c>
      <c r="O3700" s="65">
        <f>+Tabla1[[#This Row],[PVL]]*1.055</f>
        <v>36574.051084999999</v>
      </c>
      <c r="P3700" s="65">
        <f>+Tabla1[[#This Row],[PVL]]*1.43</f>
        <v>49574.306210000002</v>
      </c>
      <c r="Q3700" s="66" t="str">
        <f>+HYPERLINK(Tabla1[[#This Row],[PAG]])</f>
        <v>https://todomusica.com.ar/varios/307-a2ws-blk.html</v>
      </c>
      <c r="R3700" s="67"/>
      <c r="S3700" s="68"/>
      <c r="T3700" s="69"/>
      <c r="U3700" s="69"/>
      <c r="V3700" s="69"/>
      <c r="W3700" s="69"/>
      <c r="X3700" s="69"/>
      <c r="Y3700" s="35"/>
      <c r="Z3700" s="35" t="s">
        <v>27276</v>
      </c>
      <c r="AA3700" s="36">
        <v>1</v>
      </c>
      <c r="AB3700" s="35" t="s">
        <v>9849</v>
      </c>
      <c r="AC3700" s="35" t="str">
        <f>+IF(Tabla1[[#This Row],[STK]]="no","Sin STK", "STK disponible")</f>
        <v>Sin STK</v>
      </c>
      <c r="AD3700" s="35">
        <f>+I3700*J3700</f>
        <v>0</v>
      </c>
      <c r="AE3700" s="35">
        <f>+I3700*K3700</f>
        <v>0</v>
      </c>
      <c r="AF3700" s="36">
        <f>IF(Tabla1[[#This Row],[ref pack]]=1,Tabla1[[#This Row],[Pedido]],LCM(Tabla1[[#This Row],[MC VIEJO]],Tabla1[[#This Row],[Pedido]]))</f>
        <v>1</v>
      </c>
      <c r="AG3700" s="36">
        <f>+VLOOKUP(Tabla1[[#This Row],[Artículo]],'.'!$B$2:$D$11481,3,)</f>
        <v>1</v>
      </c>
      <c r="AH3700" s="37" t="str">
        <f>+IFERROR(SEARCH("pack",Tabla1[[#This Row],[PACK]]),"")</f>
        <v/>
      </c>
    </row>
    <row r="3701" spans="1:34" ht="24" customHeight="1" x14ac:dyDescent="0.2">
      <c r="A3701" s="50" t="s">
        <v>6938</v>
      </c>
      <c r="B3701" s="60" t="s">
        <v>7065</v>
      </c>
      <c r="C3701" s="61" t="s">
        <v>7066</v>
      </c>
      <c r="D3701" s="52" t="s">
        <v>27</v>
      </c>
      <c r="E3701" s="53">
        <v>21222.74</v>
      </c>
      <c r="F3701" s="23" t="str">
        <f>+IFERROR(VLOOKUP(Tabla1[[#This Row],[Artículo]],'..'!$B$2:$D$569000,3,),"")</f>
        <v/>
      </c>
      <c r="G3701" s="24" t="str">
        <f>IF(H3701=AF3701,"", "Error MC")</f>
        <v>Error MC</v>
      </c>
      <c r="H3701" s="62"/>
      <c r="I3701" s="54">
        <f>+Tabla1[[#This Row],[MC]]*Tabla1[[#This Row],[Pedido]]*Tabla1[[#This Row],[PVC ]]</f>
        <v>0</v>
      </c>
      <c r="J3701" s="26">
        <v>0.21</v>
      </c>
      <c r="K3701" s="63"/>
      <c r="L3701" s="28" t="s">
        <v>535</v>
      </c>
      <c r="M3701" s="53">
        <v>34667.347000000002</v>
      </c>
      <c r="N3701" s="64" t="str">
        <f>+IF(Tabla1[[#This Row],[F PMPI]]="SÍ","No","Sí")</f>
        <v>No</v>
      </c>
      <c r="O3701" s="65">
        <f>+Tabla1[[#This Row],[PVL]]*1.055</f>
        <v>36574.051084999999</v>
      </c>
      <c r="P3701" s="65">
        <f>+Tabla1[[#This Row],[PVL]]*1.43</f>
        <v>49574.306210000002</v>
      </c>
      <c r="Q3701" s="66" t="str">
        <f>+HYPERLINK(Tabla1[[#This Row],[PAG]])</f>
        <v>https://todomusica.com.ar/varios/307-a2ws-blk.html</v>
      </c>
      <c r="R3701" s="67"/>
      <c r="S3701" s="68"/>
      <c r="T3701" s="69"/>
      <c r="U3701" s="69"/>
      <c r="V3701" s="69"/>
      <c r="W3701" s="69"/>
      <c r="X3701" s="69"/>
      <c r="Y3701" s="35"/>
      <c r="Z3701" s="35" t="s">
        <v>27276</v>
      </c>
      <c r="AA3701" s="36">
        <v>1</v>
      </c>
      <c r="AB3701" s="35" t="s">
        <v>9849</v>
      </c>
      <c r="AC3701" s="35" t="str">
        <f>+IF(Tabla1[[#This Row],[STK]]="no","Sin STK", "STK disponible")</f>
        <v>Sin STK</v>
      </c>
      <c r="AD3701" s="35">
        <f>+I3701*J3701</f>
        <v>0</v>
      </c>
      <c r="AE3701" s="35">
        <f>+I3701*K3701</f>
        <v>0</v>
      </c>
      <c r="AF3701" s="36">
        <f>IF(Tabla1[[#This Row],[ref pack]]=1,Tabla1[[#This Row],[Pedido]],LCM(Tabla1[[#This Row],[MC VIEJO]],Tabla1[[#This Row],[Pedido]]))</f>
        <v>1</v>
      </c>
      <c r="AG3701" s="36">
        <f>+VLOOKUP(Tabla1[[#This Row],[Artículo]],'.'!$B$2:$D$11481,3,)</f>
        <v>1</v>
      </c>
      <c r="AH3701" s="37" t="str">
        <f>+IFERROR(SEARCH("pack",Tabla1[[#This Row],[PACK]]),"")</f>
        <v/>
      </c>
    </row>
    <row r="3702" spans="1:34" ht="24" customHeight="1" x14ac:dyDescent="0.2">
      <c r="A3702" s="50" t="s">
        <v>6938</v>
      </c>
      <c r="B3702" s="60" t="s">
        <v>7067</v>
      </c>
      <c r="C3702" s="61" t="s">
        <v>7068</v>
      </c>
      <c r="D3702" s="52" t="s">
        <v>27</v>
      </c>
      <c r="E3702" s="53">
        <v>7074.22</v>
      </c>
      <c r="F3702" s="23" t="str">
        <f>+IFERROR(VLOOKUP(Tabla1[[#This Row],[Artículo]],'..'!$B$2:$D$569000,3,),"")</f>
        <v/>
      </c>
      <c r="G3702" s="24" t="str">
        <f>IF(H3702=AF3702,"", "Error MC")</f>
        <v>Error MC</v>
      </c>
      <c r="H3702" s="62"/>
      <c r="I3702" s="54">
        <f>+Tabla1[[#This Row],[MC]]*Tabla1[[#This Row],[Pedido]]*Tabla1[[#This Row],[PVC ]]</f>
        <v>0</v>
      </c>
      <c r="J3702" s="26">
        <v>0.21</v>
      </c>
      <c r="K3702" s="63"/>
      <c r="L3702" s="28" t="s">
        <v>535</v>
      </c>
      <c r="M3702" s="53">
        <v>11555.742</v>
      </c>
      <c r="N3702" s="64" t="str">
        <f>+IF(Tabla1[[#This Row],[F PMPI]]="SÍ","No","Sí")</f>
        <v>No</v>
      </c>
      <c r="O3702" s="65">
        <f>+Tabla1[[#This Row],[PVL]]*1.055</f>
        <v>12191.30781</v>
      </c>
      <c r="P3702" s="65">
        <f>+Tabla1[[#This Row],[PVL]]*1.43</f>
        <v>16524.711059999998</v>
      </c>
      <c r="Q3702" s="66" t="str">
        <f>+HYPERLINK(Tabla1[[#This Row],[PAG]])</f>
        <v>https://todomusica.com.ar/varios/2839-a25d.html</v>
      </c>
      <c r="R3702" s="67"/>
      <c r="S3702" s="68"/>
      <c r="T3702" s="69"/>
      <c r="U3702" s="69"/>
      <c r="V3702" s="69"/>
      <c r="W3702" s="69"/>
      <c r="X3702" s="69"/>
      <c r="Y3702" s="35"/>
      <c r="Z3702" s="35" t="s">
        <v>27277</v>
      </c>
      <c r="AA3702" s="36">
        <v>1</v>
      </c>
      <c r="AB3702" s="35" t="s">
        <v>9849</v>
      </c>
      <c r="AC3702" s="35" t="str">
        <f>+IF(Tabla1[[#This Row],[STK]]="no","Sin STK", "STK disponible")</f>
        <v>Sin STK</v>
      </c>
      <c r="AD3702" s="35">
        <f>+I3702*J3702</f>
        <v>0</v>
      </c>
      <c r="AE3702" s="35">
        <f>+I3702*K3702</f>
        <v>0</v>
      </c>
      <c r="AF3702" s="36">
        <f>IF(Tabla1[[#This Row],[ref pack]]=1,Tabla1[[#This Row],[Pedido]],LCM(Tabla1[[#This Row],[MC VIEJO]],Tabla1[[#This Row],[Pedido]]))</f>
        <v>1</v>
      </c>
      <c r="AG3702" s="36">
        <f>+VLOOKUP(Tabla1[[#This Row],[Artículo]],'.'!$B$2:$D$11481,3,)</f>
        <v>1</v>
      </c>
      <c r="AH3702" s="37" t="str">
        <f>+IFERROR(SEARCH("pack",Tabla1[[#This Row],[PACK]]),"")</f>
        <v/>
      </c>
    </row>
    <row r="3703" spans="1:34" ht="24" customHeight="1" x14ac:dyDescent="0.2">
      <c r="A3703" s="50" t="s">
        <v>6938</v>
      </c>
      <c r="B3703" s="60" t="s">
        <v>7069</v>
      </c>
      <c r="C3703" s="61" t="s">
        <v>7070</v>
      </c>
      <c r="D3703" s="52" t="s">
        <v>9842</v>
      </c>
      <c r="E3703" s="53">
        <v>107862.69</v>
      </c>
      <c r="F3703" s="23" t="str">
        <f>+IFERROR(VLOOKUP(Tabla1[[#This Row],[Artículo]],'..'!$B$2:$D$569000,3,),"")</f>
        <v/>
      </c>
      <c r="G3703" s="24" t="str">
        <f>IF(H3703=AF3703,"", "Error MC")</f>
        <v>Error MC</v>
      </c>
      <c r="H3703" s="62"/>
      <c r="I3703" s="54">
        <f>+Tabla1[[#This Row],[MC]]*Tabla1[[#This Row],[Pedido]]*Tabla1[[#This Row],[PVC ]]</f>
        <v>0</v>
      </c>
      <c r="J3703" s="26">
        <v>0.21</v>
      </c>
      <c r="K3703" s="63"/>
      <c r="L3703" s="28" t="s">
        <v>535</v>
      </c>
      <c r="M3703" s="53">
        <v>176193.70199999999</v>
      </c>
      <c r="N3703" s="64" t="str">
        <f>+IF(Tabla1[[#This Row],[F PMPI]]="SÍ","No","Sí")</f>
        <v>No</v>
      </c>
      <c r="O3703" s="65">
        <f>+Tabla1[[#This Row],[PVL]]*1.055</f>
        <v>185884.35560999997</v>
      </c>
      <c r="P3703" s="65">
        <f>+Tabla1[[#This Row],[PVL]]*1.43</f>
        <v>251956.99385999999</v>
      </c>
      <c r="Q3703" s="66" t="str">
        <f>+HYPERLINK(Tabla1[[#This Row],[PAG]])</f>
        <v>https://todomusica.com.ar/soporte-de-microfonos/6800-a27m.html</v>
      </c>
      <c r="R3703" s="67"/>
      <c r="S3703" s="68"/>
      <c r="T3703" s="69"/>
      <c r="U3703" s="69"/>
      <c r="V3703" s="69"/>
      <c r="W3703" s="69"/>
      <c r="X3703" s="69"/>
      <c r="Y3703" s="35"/>
      <c r="Z3703" s="35" t="s">
        <v>27278</v>
      </c>
      <c r="AA3703" s="36">
        <v>1</v>
      </c>
      <c r="AB3703" s="35" t="s">
        <v>9849</v>
      </c>
      <c r="AC3703" s="35" t="str">
        <f>+IF(Tabla1[[#This Row],[STK]]="no","Sin STK", "STK disponible")</f>
        <v>STK disponible</v>
      </c>
      <c r="AD3703" s="35">
        <f>+I3703*J3703</f>
        <v>0</v>
      </c>
      <c r="AE3703" s="35">
        <f>+I3703*K3703</f>
        <v>0</v>
      </c>
      <c r="AF3703" s="36">
        <f>IF(Tabla1[[#This Row],[ref pack]]=1,Tabla1[[#This Row],[Pedido]],LCM(Tabla1[[#This Row],[MC VIEJO]],Tabla1[[#This Row],[Pedido]]))</f>
        <v>1</v>
      </c>
      <c r="AG3703" s="36">
        <f>+VLOOKUP(Tabla1[[#This Row],[Artículo]],'.'!$B$2:$D$11481,3,)</f>
        <v>1</v>
      </c>
      <c r="AH3703" s="37" t="str">
        <f>+IFERROR(SEARCH("pack",Tabla1[[#This Row],[PACK]]),"")</f>
        <v/>
      </c>
    </row>
    <row r="3704" spans="1:34" ht="24" customHeight="1" x14ac:dyDescent="0.2">
      <c r="A3704" s="50" t="s">
        <v>6938</v>
      </c>
      <c r="B3704" s="60" t="s">
        <v>7071</v>
      </c>
      <c r="C3704" s="61" t="s">
        <v>7072</v>
      </c>
      <c r="D3704" s="52" t="s">
        <v>27</v>
      </c>
      <c r="E3704" s="53">
        <v>74801.36</v>
      </c>
      <c r="F3704" s="23" t="str">
        <f>+IFERROR(VLOOKUP(Tabla1[[#This Row],[Artículo]],'..'!$B$2:$D$569000,3,),"")</f>
        <v/>
      </c>
      <c r="G3704" s="24" t="str">
        <f>IF(H3704=AF3704,"", "Error MC")</f>
        <v>Error MC</v>
      </c>
      <c r="H3704" s="62"/>
      <c r="I3704" s="54">
        <f>+Tabla1[[#This Row],[MC]]*Tabla1[[#This Row],[Pedido]]*Tabla1[[#This Row],[PVC ]]</f>
        <v>0</v>
      </c>
      <c r="J3704" s="26">
        <v>0.21</v>
      </c>
      <c r="K3704" s="63"/>
      <c r="L3704" s="28" t="s">
        <v>535</v>
      </c>
      <c r="M3704" s="53">
        <v>122188.026</v>
      </c>
      <c r="N3704" s="64" t="str">
        <f>+IF(Tabla1[[#This Row],[F PMPI]]="SÍ","No","Sí")</f>
        <v>No</v>
      </c>
      <c r="O3704" s="65">
        <f>+Tabla1[[#This Row],[PVL]]*1.055</f>
        <v>128908.36742999998</v>
      </c>
      <c r="P3704" s="65">
        <f>+Tabla1[[#This Row],[PVL]]*1.43</f>
        <v>174728.87717999998</v>
      </c>
      <c r="Q3704" s="66" t="str">
        <f>+HYPERLINK(Tabla1[[#This Row],[PAG]])</f>
        <v>https://todomusica.com.ar/productos-sin-categorias-de-netsuite/1346-a27sm.html</v>
      </c>
      <c r="R3704" s="67"/>
      <c r="S3704" s="68"/>
      <c r="T3704" s="69"/>
      <c r="U3704" s="69"/>
      <c r="V3704" s="69"/>
      <c r="W3704" s="69"/>
      <c r="X3704" s="69"/>
      <c r="Y3704" s="35"/>
      <c r="Z3704" s="35" t="s">
        <v>27279</v>
      </c>
      <c r="AA3704" s="36">
        <v>1</v>
      </c>
      <c r="AB3704" s="35" t="s">
        <v>9849</v>
      </c>
      <c r="AC3704" s="35" t="str">
        <f>+IF(Tabla1[[#This Row],[STK]]="no","Sin STK", "STK disponible")</f>
        <v>Sin STK</v>
      </c>
      <c r="AD3704" s="35">
        <f>+I3704*J3704</f>
        <v>0</v>
      </c>
      <c r="AE3704" s="35">
        <f>+I3704*K3704</f>
        <v>0</v>
      </c>
      <c r="AF3704" s="36">
        <f>IF(Tabla1[[#This Row],[ref pack]]=1,Tabla1[[#This Row],[Pedido]],LCM(Tabla1[[#This Row],[MC VIEJO]],Tabla1[[#This Row],[Pedido]]))</f>
        <v>1</v>
      </c>
      <c r="AG3704" s="36">
        <f>+VLOOKUP(Tabla1[[#This Row],[Artículo]],'.'!$B$2:$D$11481,3,)</f>
        <v>1</v>
      </c>
      <c r="AH3704" s="37" t="str">
        <f>+IFERROR(SEARCH("pack",Tabla1[[#This Row],[PACK]]),"")</f>
        <v/>
      </c>
    </row>
    <row r="3705" spans="1:34" ht="24" customHeight="1" x14ac:dyDescent="0.2">
      <c r="A3705" s="50" t="s">
        <v>6938</v>
      </c>
      <c r="B3705" s="60" t="s">
        <v>7073</v>
      </c>
      <c r="C3705" s="61" t="s">
        <v>7074</v>
      </c>
      <c r="D3705" s="52" t="s">
        <v>9842</v>
      </c>
      <c r="E3705" s="53">
        <v>73148.31</v>
      </c>
      <c r="F3705" s="23" t="str">
        <f>+IFERROR(VLOOKUP(Tabla1[[#This Row],[Artículo]],'..'!$B$2:$D$569000,3,),"")</f>
        <v/>
      </c>
      <c r="G3705" s="24" t="str">
        <f>IF(H3705=AF3705,"", "Error MC")</f>
        <v>Error MC</v>
      </c>
      <c r="H3705" s="62"/>
      <c r="I3705" s="54">
        <f>+Tabla1[[#This Row],[MC]]*Tabla1[[#This Row],[Pedido]]*Tabla1[[#This Row],[PVC ]]</f>
        <v>0</v>
      </c>
      <c r="J3705" s="26">
        <v>0.21</v>
      </c>
      <c r="K3705" s="63"/>
      <c r="L3705" s="28" t="s">
        <v>535</v>
      </c>
      <c r="M3705" s="53">
        <v>119487.766</v>
      </c>
      <c r="N3705" s="64" t="str">
        <f>+IF(Tabla1[[#This Row],[F PMPI]]="SÍ","No","Sí")</f>
        <v>No</v>
      </c>
      <c r="O3705" s="65">
        <f>+Tabla1[[#This Row],[PVL]]*1.055</f>
        <v>126059.59312999999</v>
      </c>
      <c r="P3705" s="65">
        <f>+Tabla1[[#This Row],[PVL]]*1.43</f>
        <v>170867.50537999999</v>
      </c>
      <c r="Q3705" s="66" t="str">
        <f>+HYPERLINK(Tabla1[[#This Row],[PAG]])</f>
        <v>https://todomusica.com.ar/varios/952-a32m.html</v>
      </c>
      <c r="R3705" s="67"/>
      <c r="S3705" s="68"/>
      <c r="T3705" s="69"/>
      <c r="U3705" s="69"/>
      <c r="V3705" s="69"/>
      <c r="W3705" s="69"/>
      <c r="X3705" s="69"/>
      <c r="Y3705" s="35"/>
      <c r="Z3705" s="35" t="s">
        <v>27280</v>
      </c>
      <c r="AA3705" s="36">
        <v>1</v>
      </c>
      <c r="AB3705" s="35" t="s">
        <v>9849</v>
      </c>
      <c r="AC3705" s="35" t="str">
        <f>+IF(Tabla1[[#This Row],[STK]]="no","Sin STK", "STK disponible")</f>
        <v>STK disponible</v>
      </c>
      <c r="AD3705" s="35">
        <f>+I3705*J3705</f>
        <v>0</v>
      </c>
      <c r="AE3705" s="35">
        <f>+I3705*K3705</f>
        <v>0</v>
      </c>
      <c r="AF3705" s="36">
        <f>IF(Tabla1[[#This Row],[ref pack]]=1,Tabla1[[#This Row],[Pedido]],LCM(Tabla1[[#This Row],[MC VIEJO]],Tabla1[[#This Row],[Pedido]]))</f>
        <v>1</v>
      </c>
      <c r="AG3705" s="36">
        <f>+VLOOKUP(Tabla1[[#This Row],[Artículo]],'.'!$B$2:$D$11481,3,)</f>
        <v>1</v>
      </c>
      <c r="AH3705" s="37" t="str">
        <f>+IFERROR(SEARCH("pack",Tabla1[[#This Row],[PACK]]),"")</f>
        <v/>
      </c>
    </row>
    <row r="3706" spans="1:34" ht="24" customHeight="1" x14ac:dyDescent="0.2">
      <c r="A3706" s="50" t="s">
        <v>6938</v>
      </c>
      <c r="B3706" s="60" t="s">
        <v>7075</v>
      </c>
      <c r="C3706" s="61" t="s">
        <v>7076</v>
      </c>
      <c r="D3706" s="52" t="s">
        <v>9842</v>
      </c>
      <c r="E3706" s="53">
        <v>157454.70000000001</v>
      </c>
      <c r="F3706" s="23" t="str">
        <f>+IFERROR(VLOOKUP(Tabla1[[#This Row],[Artículo]],'..'!$B$2:$D$569000,3,),"")</f>
        <v/>
      </c>
      <c r="G3706" s="24" t="str">
        <f>IF(H3706=AF3706,"", "Error MC")</f>
        <v>Error MC</v>
      </c>
      <c r="H3706" s="62"/>
      <c r="I3706" s="54">
        <f>+Tabla1[[#This Row],[MC]]*Tabla1[[#This Row],[Pedido]]*Tabla1[[#This Row],[PVC ]]</f>
        <v>0</v>
      </c>
      <c r="J3706" s="26">
        <v>0.21</v>
      </c>
      <c r="K3706" s="63"/>
      <c r="L3706" s="28" t="s">
        <v>535</v>
      </c>
      <c r="M3706" s="53">
        <v>257202.25899999999</v>
      </c>
      <c r="N3706" s="64" t="str">
        <f>+IF(Tabla1[[#This Row],[F PMPI]]="SÍ","No","Sí")</f>
        <v>No</v>
      </c>
      <c r="O3706" s="65">
        <f>+Tabla1[[#This Row],[PVL]]*1.055</f>
        <v>271348.38324499998</v>
      </c>
      <c r="P3706" s="65">
        <f>+Tabla1[[#This Row],[PVL]]*1.43</f>
        <v>367799.23036999995</v>
      </c>
      <c r="Q3706" s="66" t="str">
        <f>+HYPERLINK(Tabla1[[#This Row],[PAG]])</f>
        <v>https://todomusica.com.ar/varios/9860-a32sm.html</v>
      </c>
      <c r="R3706" s="67"/>
      <c r="S3706" s="68"/>
      <c r="T3706" s="69"/>
      <c r="U3706" s="69"/>
      <c r="V3706" s="69"/>
      <c r="W3706" s="69"/>
      <c r="X3706" s="69"/>
      <c r="Y3706" s="35"/>
      <c r="Z3706" s="35" t="s">
        <v>27281</v>
      </c>
      <c r="AA3706" s="36">
        <v>1</v>
      </c>
      <c r="AB3706" s="35" t="s">
        <v>9849</v>
      </c>
      <c r="AC3706" s="35" t="str">
        <f>+IF(Tabla1[[#This Row],[STK]]="no","Sin STK", "STK disponible")</f>
        <v>STK disponible</v>
      </c>
      <c r="AD3706" s="35">
        <f>+I3706*J3706</f>
        <v>0</v>
      </c>
      <c r="AE3706" s="35">
        <f>+I3706*K3706</f>
        <v>0</v>
      </c>
      <c r="AF3706" s="36">
        <f>IF(Tabla1[[#This Row],[ref pack]]=1,Tabla1[[#This Row],[Pedido]],LCM(Tabla1[[#This Row],[MC VIEJO]],Tabla1[[#This Row],[Pedido]]))</f>
        <v>1</v>
      </c>
      <c r="AG3706" s="36">
        <f>+VLOOKUP(Tabla1[[#This Row],[Artículo]],'.'!$B$2:$D$11481,3,)</f>
        <v>1</v>
      </c>
      <c r="AH3706" s="37" t="str">
        <f>+IFERROR(SEARCH("pack",Tabla1[[#This Row],[PACK]]),"")</f>
        <v/>
      </c>
    </row>
    <row r="3707" spans="1:34" ht="24" customHeight="1" x14ac:dyDescent="0.2">
      <c r="A3707" s="50" t="s">
        <v>6938</v>
      </c>
      <c r="B3707" s="60" t="s">
        <v>7077</v>
      </c>
      <c r="C3707" s="61" t="s">
        <v>7078</v>
      </c>
      <c r="D3707" s="52" t="s">
        <v>27</v>
      </c>
      <c r="E3707" s="53">
        <v>13224.57</v>
      </c>
      <c r="F3707" s="23" t="str">
        <f>+IFERROR(VLOOKUP(Tabla1[[#This Row],[Artículo]],'..'!$B$2:$D$569000,3,),"")</f>
        <v/>
      </c>
      <c r="G3707" s="24" t="str">
        <f>IF(H3707=AF3707,"", "Error MC")</f>
        <v>Error MC</v>
      </c>
      <c r="H3707" s="62"/>
      <c r="I3707" s="54">
        <f>+Tabla1[[#This Row],[MC]]*Tabla1[[#This Row],[Pedido]]*Tabla1[[#This Row],[PVC ]]</f>
        <v>0</v>
      </c>
      <c r="J3707" s="26">
        <v>0.21</v>
      </c>
      <c r="K3707" s="63"/>
      <c r="L3707" s="28" t="s">
        <v>535</v>
      </c>
      <c r="M3707" s="53">
        <v>21602.335999999999</v>
      </c>
      <c r="N3707" s="64" t="str">
        <f>+IF(Tabla1[[#This Row],[F PMPI]]="SÍ","No","Sí")</f>
        <v>No</v>
      </c>
      <c r="O3707" s="65">
        <f>+Tabla1[[#This Row],[PVL]]*1.055</f>
        <v>22790.464479999999</v>
      </c>
      <c r="P3707" s="65">
        <f>+Tabla1[[#This Row],[PVL]]*1.43</f>
        <v>30891.340479999999</v>
      </c>
      <c r="Q3707" s="66" t="str">
        <f>+HYPERLINK(Tabla1[[#This Row],[PAG]])</f>
        <v>https://todomusica.com.ar/productos-sin-categorias-de-netsuite/308-a32ws.html</v>
      </c>
      <c r="R3707" s="67"/>
      <c r="S3707" s="68"/>
      <c r="T3707" s="69"/>
      <c r="U3707" s="69"/>
      <c r="V3707" s="69"/>
      <c r="W3707" s="69"/>
      <c r="X3707" s="69"/>
      <c r="Y3707" s="35"/>
      <c r="Z3707" s="35" t="s">
        <v>27282</v>
      </c>
      <c r="AA3707" s="36">
        <v>1</v>
      </c>
      <c r="AB3707" s="35" t="s">
        <v>9849</v>
      </c>
      <c r="AC3707" s="35" t="str">
        <f>+IF(Tabla1[[#This Row],[STK]]="no","Sin STK", "STK disponible")</f>
        <v>Sin STK</v>
      </c>
      <c r="AD3707" s="35">
        <f>+I3707*J3707</f>
        <v>0</v>
      </c>
      <c r="AE3707" s="35">
        <f>+I3707*K3707</f>
        <v>0</v>
      </c>
      <c r="AF3707" s="36">
        <f>IF(Tabla1[[#This Row],[ref pack]]=1,Tabla1[[#This Row],[Pedido]],LCM(Tabla1[[#This Row],[MC VIEJO]],Tabla1[[#This Row],[Pedido]]))</f>
        <v>1</v>
      </c>
      <c r="AG3707" s="36">
        <f>+VLOOKUP(Tabla1[[#This Row],[Artículo]],'.'!$B$2:$D$11481,3,)</f>
        <v>1</v>
      </c>
      <c r="AH3707" s="37" t="str">
        <f>+IFERROR(SEARCH("pack",Tabla1[[#This Row],[PACK]]),"")</f>
        <v/>
      </c>
    </row>
    <row r="3708" spans="1:34" ht="24" customHeight="1" x14ac:dyDescent="0.2">
      <c r="A3708" s="50" t="s">
        <v>6938</v>
      </c>
      <c r="B3708" s="60" t="s">
        <v>7079</v>
      </c>
      <c r="C3708" s="61" t="s">
        <v>7080</v>
      </c>
      <c r="D3708" s="52" t="s">
        <v>9842</v>
      </c>
      <c r="E3708" s="53">
        <v>76263.22</v>
      </c>
      <c r="F3708" s="23" t="str">
        <f>+IFERROR(VLOOKUP(Tabla1[[#This Row],[Artículo]],'..'!$B$2:$D$569000,3,),"")</f>
        <v/>
      </c>
      <c r="G3708" s="24" t="str">
        <f>IF(H3708=AF3708,"", "Error MC")</f>
        <v>Error MC</v>
      </c>
      <c r="H3708" s="62"/>
      <c r="I3708" s="54">
        <f>+Tabla1[[#This Row],[MC]]*Tabla1[[#This Row],[Pedido]]*Tabla1[[#This Row],[PVC ]]</f>
        <v>0</v>
      </c>
      <c r="J3708" s="26">
        <v>0.21</v>
      </c>
      <c r="K3708" s="63"/>
      <c r="L3708" s="28" t="s">
        <v>535</v>
      </c>
      <c r="M3708" s="53">
        <v>124575.974</v>
      </c>
      <c r="N3708" s="64" t="str">
        <f>+IF(Tabla1[[#This Row],[F PMPI]]="SÍ","No","Sí")</f>
        <v>No</v>
      </c>
      <c r="O3708" s="65">
        <f>+Tabla1[[#This Row],[PVL]]*1.055</f>
        <v>131427.65257000001</v>
      </c>
      <c r="P3708" s="65">
        <f>+Tabla1[[#This Row],[PVL]]*1.43</f>
        <v>178143.64282000001</v>
      </c>
      <c r="Q3708" s="66" t="str">
        <f>+HYPERLINK(Tabla1[[#This Row],[PAG]])</f>
        <v>https://todomusica.com.ar/microfonos-de-instalacion/2217-a412b.html</v>
      </c>
      <c r="R3708" s="67"/>
      <c r="S3708" s="68"/>
      <c r="T3708" s="69"/>
      <c r="U3708" s="69"/>
      <c r="V3708" s="69"/>
      <c r="W3708" s="69"/>
      <c r="X3708" s="69"/>
      <c r="Y3708" s="35"/>
      <c r="Z3708" s="35" t="s">
        <v>27283</v>
      </c>
      <c r="AA3708" s="36">
        <v>1</v>
      </c>
      <c r="AB3708" s="35" t="s">
        <v>9849</v>
      </c>
      <c r="AC3708" s="35" t="str">
        <f>+IF(Tabla1[[#This Row],[STK]]="no","Sin STK", "STK disponible")</f>
        <v>STK disponible</v>
      </c>
      <c r="AD3708" s="35">
        <f>+I3708*J3708</f>
        <v>0</v>
      </c>
      <c r="AE3708" s="35">
        <f>+I3708*K3708</f>
        <v>0</v>
      </c>
      <c r="AF3708" s="36">
        <f>IF(Tabla1[[#This Row],[ref pack]]=1,Tabla1[[#This Row],[Pedido]],LCM(Tabla1[[#This Row],[MC VIEJO]],Tabla1[[#This Row],[Pedido]]))</f>
        <v>1</v>
      </c>
      <c r="AG3708" s="36">
        <f>+VLOOKUP(Tabla1[[#This Row],[Artículo]],'.'!$B$2:$D$11481,3,)</f>
        <v>1</v>
      </c>
      <c r="AH3708" s="37" t="str">
        <f>+IFERROR(SEARCH("pack",Tabla1[[#This Row],[PACK]]),"")</f>
        <v/>
      </c>
    </row>
    <row r="3709" spans="1:34" ht="24" customHeight="1" x14ac:dyDescent="0.2">
      <c r="A3709" s="50" t="s">
        <v>6938</v>
      </c>
      <c r="B3709" s="60" t="s">
        <v>7081</v>
      </c>
      <c r="C3709" s="61" t="s">
        <v>24149</v>
      </c>
      <c r="D3709" s="52" t="s">
        <v>9841</v>
      </c>
      <c r="E3709" s="53">
        <v>21436.23</v>
      </c>
      <c r="F3709" s="23" t="str">
        <f>+IFERROR(VLOOKUP(Tabla1[[#This Row],[Artículo]],'..'!$B$2:$D$569000,3,),"")</f>
        <v/>
      </c>
      <c r="G3709" s="24" t="str">
        <f>IF(H3709=AF3709,"", "Error MC")</f>
        <v>Error MC</v>
      </c>
      <c r="H3709" s="62"/>
      <c r="I3709" s="54">
        <f>+Tabla1[[#This Row],[MC]]*Tabla1[[#This Row],[Pedido]]*Tabla1[[#This Row],[PVC ]]</f>
        <v>0</v>
      </c>
      <c r="J3709" s="26">
        <v>0.21</v>
      </c>
      <c r="K3709" s="63"/>
      <c r="L3709" s="28" t="s">
        <v>535</v>
      </c>
      <c r="M3709" s="53">
        <v>35016.080999999998</v>
      </c>
      <c r="N3709" s="64" t="str">
        <f>+IF(Tabla1[[#This Row],[F PMPI]]="SÍ","No","Sí")</f>
        <v>No</v>
      </c>
      <c r="O3709" s="65">
        <f>+Tabla1[[#This Row],[PVL]]*1.055</f>
        <v>36941.965454999998</v>
      </c>
      <c r="P3709" s="65">
        <f>+Tabla1[[#This Row],[PVL]]*1.43</f>
        <v>50072.995829999993</v>
      </c>
      <c r="Q3709" s="66" t="str">
        <f>+HYPERLINK(Tabla1[[#This Row],[PAG]])</f>
        <v>https://todomusica.com.ar/varios/2024-a412mws.html</v>
      </c>
      <c r="R3709" s="67"/>
      <c r="S3709" s="68"/>
      <c r="T3709" s="69"/>
      <c r="U3709" s="69"/>
      <c r="V3709" s="69"/>
      <c r="W3709" s="69"/>
      <c r="X3709" s="69"/>
      <c r="Y3709" s="35"/>
      <c r="Z3709" s="35" t="s">
        <v>27284</v>
      </c>
      <c r="AA3709" s="36">
        <v>1</v>
      </c>
      <c r="AB3709" s="35" t="s">
        <v>9849</v>
      </c>
      <c r="AC3709" s="35" t="str">
        <f>+IF(Tabla1[[#This Row],[STK]]="no","Sin STK", "STK disponible")</f>
        <v>STK disponible</v>
      </c>
      <c r="AD3709" s="35">
        <f>+I3709*J3709</f>
        <v>0</v>
      </c>
      <c r="AE3709" s="35">
        <f>+I3709*K3709</f>
        <v>0</v>
      </c>
      <c r="AF3709" s="36">
        <f>IF(Tabla1[[#This Row],[ref pack]]=1,Tabla1[[#This Row],[Pedido]],LCM(Tabla1[[#This Row],[MC VIEJO]],Tabla1[[#This Row],[Pedido]]))</f>
        <v>1</v>
      </c>
      <c r="AG3709" s="36">
        <f>+VLOOKUP(Tabla1[[#This Row],[Artículo]],'.'!$B$2:$D$11481,3,)</f>
        <v>1</v>
      </c>
      <c r="AH3709" s="37" t="str">
        <f>+IFERROR(SEARCH("pack",Tabla1[[#This Row],[PACK]]),"")</f>
        <v/>
      </c>
    </row>
    <row r="3710" spans="1:34" ht="24" customHeight="1" x14ac:dyDescent="0.2">
      <c r="A3710" s="50" t="s">
        <v>6938</v>
      </c>
      <c r="B3710" s="60" t="s">
        <v>7083</v>
      </c>
      <c r="C3710" s="61" t="s">
        <v>7084</v>
      </c>
      <c r="D3710" s="52" t="s">
        <v>9842</v>
      </c>
      <c r="E3710" s="53">
        <v>41740.17</v>
      </c>
      <c r="F3710" s="23" t="str">
        <f>+IFERROR(VLOOKUP(Tabla1[[#This Row],[Artículo]],'..'!$B$2:$D$569000,3,),"")</f>
        <v/>
      </c>
      <c r="G3710" s="24" t="str">
        <f>IF(H3710=AF3710,"", "Error MC")</f>
        <v>Error MC</v>
      </c>
      <c r="H3710" s="62"/>
      <c r="I3710" s="54">
        <f>+Tabla1[[#This Row],[MC]]*Tabla1[[#This Row],[Pedido]]*Tabla1[[#This Row],[PVC ]]</f>
        <v>0</v>
      </c>
      <c r="J3710" s="26">
        <v>0.21</v>
      </c>
      <c r="K3710" s="63"/>
      <c r="L3710" s="28" t="s">
        <v>535</v>
      </c>
      <c r="M3710" s="53">
        <v>68182.567999999999</v>
      </c>
      <c r="N3710" s="64" t="str">
        <f>+IF(Tabla1[[#This Row],[F PMPI]]="SÍ","No","Sí")</f>
        <v>No</v>
      </c>
      <c r="O3710" s="65">
        <f>+Tabla1[[#This Row],[PVL]]*1.055</f>
        <v>71932.609239999991</v>
      </c>
      <c r="P3710" s="65">
        <f>+Tabla1[[#This Row],[PVL]]*1.43</f>
        <v>97501.072239999994</v>
      </c>
      <c r="Q3710" s="66" t="str">
        <f>+HYPERLINK(Tabla1[[#This Row],[PAG]])</f>
        <v>https://todomusica.com.ar/productos-sin-categorias-de-netsuite/1376-a53m.html</v>
      </c>
      <c r="R3710" s="67"/>
      <c r="S3710" s="68"/>
      <c r="T3710" s="69"/>
      <c r="U3710" s="69"/>
      <c r="V3710" s="69"/>
      <c r="W3710" s="69"/>
      <c r="X3710" s="69"/>
      <c r="Y3710" s="35"/>
      <c r="Z3710" s="35" t="s">
        <v>27285</v>
      </c>
      <c r="AA3710" s="36">
        <v>1</v>
      </c>
      <c r="AB3710" s="35" t="s">
        <v>9849</v>
      </c>
      <c r="AC3710" s="35" t="str">
        <f>+IF(Tabla1[[#This Row],[STK]]="no","Sin STK", "STK disponible")</f>
        <v>STK disponible</v>
      </c>
      <c r="AD3710" s="35">
        <f>+I3710*J3710</f>
        <v>0</v>
      </c>
      <c r="AE3710" s="35">
        <f>+I3710*K3710</f>
        <v>0</v>
      </c>
      <c r="AF3710" s="36">
        <f>IF(Tabla1[[#This Row],[ref pack]]=1,Tabla1[[#This Row],[Pedido]],LCM(Tabla1[[#This Row],[MC VIEJO]],Tabla1[[#This Row],[Pedido]]))</f>
        <v>1</v>
      </c>
      <c r="AG3710" s="36">
        <f>+VLOOKUP(Tabla1[[#This Row],[Artículo]],'.'!$B$2:$D$11481,3,)</f>
        <v>1</v>
      </c>
      <c r="AH3710" s="37" t="str">
        <f>+IFERROR(SEARCH("pack",Tabla1[[#This Row],[PACK]]),"")</f>
        <v/>
      </c>
    </row>
    <row r="3711" spans="1:34" ht="24" customHeight="1" x14ac:dyDescent="0.2">
      <c r="A3711" s="50" t="s">
        <v>6938</v>
      </c>
      <c r="B3711" s="60" t="s">
        <v>7085</v>
      </c>
      <c r="C3711" s="61" t="s">
        <v>7086</v>
      </c>
      <c r="D3711" s="52" t="s">
        <v>27</v>
      </c>
      <c r="E3711" s="53">
        <v>48352.22</v>
      </c>
      <c r="F3711" s="23" t="str">
        <f>+IFERROR(VLOOKUP(Tabla1[[#This Row],[Artículo]],'..'!$B$2:$D$569000,3,),"")</f>
        <v/>
      </c>
      <c r="G3711" s="24" t="str">
        <f>IF(H3711=AF3711,"", "Error MC")</f>
        <v>Error MC</v>
      </c>
      <c r="H3711" s="62"/>
      <c r="I3711" s="54">
        <f>+Tabla1[[#This Row],[MC]]*Tabla1[[#This Row],[Pedido]]*Tabla1[[#This Row],[PVC ]]</f>
        <v>0</v>
      </c>
      <c r="J3711" s="26">
        <v>0.21</v>
      </c>
      <c r="K3711" s="63"/>
      <c r="L3711" s="28" t="s">
        <v>535</v>
      </c>
      <c r="M3711" s="53">
        <v>78983.354999999996</v>
      </c>
      <c r="N3711" s="64" t="str">
        <f>+IF(Tabla1[[#This Row],[F PMPI]]="SÍ","No","Sí")</f>
        <v>No</v>
      </c>
      <c r="O3711" s="65">
        <f>+Tabla1[[#This Row],[PVL]]*1.055</f>
        <v>83327.439524999994</v>
      </c>
      <c r="P3711" s="65">
        <f>+Tabla1[[#This Row],[PVL]]*1.43</f>
        <v>112946.19764999999</v>
      </c>
      <c r="Q3711" s="66" t="str">
        <f>+HYPERLINK(Tabla1[[#This Row],[PAG]])</f>
        <v>https://todomusica.com.ar/varios/1756-a56d.html</v>
      </c>
      <c r="R3711" s="67"/>
      <c r="S3711" s="68"/>
      <c r="T3711" s="69"/>
      <c r="U3711" s="69"/>
      <c r="V3711" s="69"/>
      <c r="W3711" s="69"/>
      <c r="X3711" s="69"/>
      <c r="Y3711" s="35"/>
      <c r="Z3711" s="35" t="s">
        <v>27286</v>
      </c>
      <c r="AA3711" s="36">
        <v>1</v>
      </c>
      <c r="AB3711" s="35" t="s">
        <v>9849</v>
      </c>
      <c r="AC3711" s="35" t="str">
        <f>+IF(Tabla1[[#This Row],[STK]]="no","Sin STK", "STK disponible")</f>
        <v>Sin STK</v>
      </c>
      <c r="AD3711" s="35">
        <f>+I3711*J3711</f>
        <v>0</v>
      </c>
      <c r="AE3711" s="35">
        <f>+I3711*K3711</f>
        <v>0</v>
      </c>
      <c r="AF3711" s="36">
        <f>IF(Tabla1[[#This Row],[ref pack]]=1,Tabla1[[#This Row],[Pedido]],LCM(Tabla1[[#This Row],[MC VIEJO]],Tabla1[[#This Row],[Pedido]]))</f>
        <v>1</v>
      </c>
      <c r="AG3711" s="36">
        <f>+VLOOKUP(Tabla1[[#This Row],[Artículo]],'.'!$B$2:$D$11481,3,)</f>
        <v>1</v>
      </c>
      <c r="AH3711" s="37" t="str">
        <f>+IFERROR(SEARCH("pack",Tabla1[[#This Row],[PACK]]),"")</f>
        <v/>
      </c>
    </row>
    <row r="3712" spans="1:34" ht="24" customHeight="1" x14ac:dyDescent="0.2">
      <c r="A3712" s="50" t="s">
        <v>6938</v>
      </c>
      <c r="B3712" s="60" t="s">
        <v>7087</v>
      </c>
      <c r="C3712" s="61" t="s">
        <v>7088</v>
      </c>
      <c r="D3712" s="52" t="s">
        <v>9842</v>
      </c>
      <c r="E3712" s="53">
        <v>11571.6</v>
      </c>
      <c r="F3712" s="23" t="str">
        <f>+IFERROR(VLOOKUP(Tabla1[[#This Row],[Artículo]],'..'!$B$2:$D$569000,3,),"")</f>
        <v/>
      </c>
      <c r="G3712" s="24" t="str">
        <f>IF(H3712=AF3712,"", "Error MC")</f>
        <v>Error MC</v>
      </c>
      <c r="H3712" s="62"/>
      <c r="I3712" s="54">
        <f>+Tabla1[[#This Row],[MC]]*Tabla1[[#This Row],[Pedido]]*Tabla1[[#This Row],[PVC ]]</f>
        <v>0</v>
      </c>
      <c r="J3712" s="26">
        <v>0.21</v>
      </c>
      <c r="K3712" s="63"/>
      <c r="L3712" s="28" t="s">
        <v>535</v>
      </c>
      <c r="M3712" s="53">
        <v>18902.208999999999</v>
      </c>
      <c r="N3712" s="64" t="str">
        <f>+IF(Tabla1[[#This Row],[F PMPI]]="SÍ","No","Sí")</f>
        <v>No</v>
      </c>
      <c r="O3712" s="65">
        <f>+Tabla1[[#This Row],[PVL]]*1.055</f>
        <v>19941.830494999998</v>
      </c>
      <c r="P3712" s="65">
        <f>+Tabla1[[#This Row],[PVL]]*1.43</f>
        <v>27030.158869999996</v>
      </c>
      <c r="Q3712" s="66" t="str">
        <f>+HYPERLINK(Tabla1[[#This Row],[PAG]])</f>
        <v>https://todomusica.com.ar/varios/2556-a57aws.html</v>
      </c>
      <c r="R3712" s="67"/>
      <c r="S3712" s="68"/>
      <c r="T3712" s="69"/>
      <c r="U3712" s="69"/>
      <c r="V3712" s="69"/>
      <c r="W3712" s="69"/>
      <c r="X3712" s="69"/>
      <c r="Y3712" s="35"/>
      <c r="Z3712" s="35" t="s">
        <v>27287</v>
      </c>
      <c r="AA3712" s="36">
        <v>1</v>
      </c>
      <c r="AB3712" s="35" t="s">
        <v>9849</v>
      </c>
      <c r="AC3712" s="35" t="str">
        <f>+IF(Tabla1[[#This Row],[STK]]="no","Sin STK", "STK disponible")</f>
        <v>STK disponible</v>
      </c>
      <c r="AD3712" s="35">
        <f>+I3712*J3712</f>
        <v>0</v>
      </c>
      <c r="AE3712" s="35">
        <f>+I3712*K3712</f>
        <v>0</v>
      </c>
      <c r="AF3712" s="36">
        <f>IF(Tabla1[[#This Row],[ref pack]]=1,Tabla1[[#This Row],[Pedido]],LCM(Tabla1[[#This Row],[MC VIEJO]],Tabla1[[#This Row],[Pedido]]))</f>
        <v>1</v>
      </c>
      <c r="AG3712" s="36">
        <f>+VLOOKUP(Tabla1[[#This Row],[Artículo]],'.'!$B$2:$D$11481,3,)</f>
        <v>1</v>
      </c>
      <c r="AH3712" s="37" t="str">
        <f>+IFERROR(SEARCH("pack",Tabla1[[#This Row],[PACK]]),"")</f>
        <v/>
      </c>
    </row>
    <row r="3713" spans="1:34" ht="24" customHeight="1" x14ac:dyDescent="0.2">
      <c r="A3713" s="50" t="s">
        <v>6938</v>
      </c>
      <c r="B3713" s="60" t="s">
        <v>7089</v>
      </c>
      <c r="C3713" s="61" t="s">
        <v>7090</v>
      </c>
      <c r="D3713" s="52" t="s">
        <v>27</v>
      </c>
      <c r="E3713" s="53">
        <v>11053.47</v>
      </c>
      <c r="F3713" s="23" t="str">
        <f>+IFERROR(VLOOKUP(Tabla1[[#This Row],[Artículo]],'..'!$B$2:$D$569000,3,),"")</f>
        <v/>
      </c>
      <c r="G3713" s="24" t="str">
        <f>IF(H3713=AF3713,"", "Error MC")</f>
        <v>Error MC</v>
      </c>
      <c r="H3713" s="62"/>
      <c r="I3713" s="54">
        <f>+Tabla1[[#This Row],[MC]]*Tabla1[[#This Row],[Pedido]]*Tabla1[[#This Row],[PVC ]]</f>
        <v>0</v>
      </c>
      <c r="J3713" s="26">
        <v>0.21</v>
      </c>
      <c r="K3713" s="63"/>
      <c r="L3713" s="28" t="s">
        <v>535</v>
      </c>
      <c r="M3713" s="53">
        <v>18055.838</v>
      </c>
      <c r="N3713" s="64" t="str">
        <f>+IF(Tabla1[[#This Row],[F PMPI]]="SÍ","No","Sí")</f>
        <v>No</v>
      </c>
      <c r="O3713" s="65">
        <f>+Tabla1[[#This Row],[PVL]]*1.055</f>
        <v>19048.909089999997</v>
      </c>
      <c r="P3713" s="65">
        <f>+Tabla1[[#This Row],[PVL]]*1.43</f>
        <v>25819.848339999997</v>
      </c>
      <c r="Q3713" s="66" t="str">
        <f>+HYPERLINK(Tabla1[[#This Row],[PAG]])</f>
        <v>https://todomusica.com.ar/varios/2775-a57f.html</v>
      </c>
      <c r="R3713" s="67"/>
      <c r="S3713" s="68"/>
      <c r="T3713" s="69"/>
      <c r="U3713" s="69"/>
      <c r="V3713" s="69"/>
      <c r="W3713" s="69"/>
      <c r="X3713" s="69"/>
      <c r="Y3713" s="35"/>
      <c r="Z3713" s="35" t="s">
        <v>27288</v>
      </c>
      <c r="AA3713" s="36">
        <v>1</v>
      </c>
      <c r="AB3713" s="35" t="s">
        <v>9849</v>
      </c>
      <c r="AC3713" s="35" t="str">
        <f>+IF(Tabla1[[#This Row],[STK]]="no","Sin STK", "STK disponible")</f>
        <v>Sin STK</v>
      </c>
      <c r="AD3713" s="35">
        <f>+I3713*J3713</f>
        <v>0</v>
      </c>
      <c r="AE3713" s="35">
        <f>+I3713*K3713</f>
        <v>0</v>
      </c>
      <c r="AF3713" s="36">
        <f>IF(Tabla1[[#This Row],[ref pack]]=1,Tabla1[[#This Row],[Pedido]],LCM(Tabla1[[#This Row],[MC VIEJO]],Tabla1[[#This Row],[Pedido]]))</f>
        <v>1</v>
      </c>
      <c r="AG3713" s="36">
        <f>+VLOOKUP(Tabla1[[#This Row],[Artículo]],'.'!$B$2:$D$11481,3,)</f>
        <v>1</v>
      </c>
      <c r="AH3713" s="37" t="str">
        <f>+IFERROR(SEARCH("pack",Tabla1[[#This Row],[PACK]]),"")</f>
        <v/>
      </c>
    </row>
    <row r="3714" spans="1:34" ht="24" customHeight="1" x14ac:dyDescent="0.2">
      <c r="A3714" s="50" t="s">
        <v>6938</v>
      </c>
      <c r="B3714" s="60" t="s">
        <v>7091</v>
      </c>
      <c r="C3714" s="61" t="s">
        <v>7092</v>
      </c>
      <c r="D3714" s="52" t="s">
        <v>9842</v>
      </c>
      <c r="E3714" s="53">
        <v>8842.7900000000009</v>
      </c>
      <c r="F3714" s="23" t="str">
        <f>+IFERROR(VLOOKUP(Tabla1[[#This Row],[Artículo]],'..'!$B$2:$D$569000,3,),"")</f>
        <v/>
      </c>
      <c r="G3714" s="24" t="str">
        <f>IF(H3714=AF3714,"", "Error MC")</f>
        <v>Error MC</v>
      </c>
      <c r="H3714" s="62"/>
      <c r="I3714" s="54">
        <f>+Tabla1[[#This Row],[MC]]*Tabla1[[#This Row],[Pedido]]*Tabla1[[#This Row],[PVC ]]</f>
        <v>0</v>
      </c>
      <c r="J3714" s="26">
        <v>0.21</v>
      </c>
      <c r="K3714" s="63"/>
      <c r="L3714" s="28" t="s">
        <v>535</v>
      </c>
      <c r="M3714" s="53">
        <v>14444.701999999999</v>
      </c>
      <c r="N3714" s="64" t="str">
        <f>+IF(Tabla1[[#This Row],[F PMPI]]="SÍ","No","Sí")</f>
        <v>No</v>
      </c>
      <c r="O3714" s="65">
        <f>+Tabla1[[#This Row],[PVL]]*1.055</f>
        <v>15239.160609999999</v>
      </c>
      <c r="P3714" s="65">
        <f>+Tabla1[[#This Row],[PVL]]*1.43</f>
        <v>20655.923859999999</v>
      </c>
      <c r="Q3714" s="66" t="str">
        <f>+HYPERLINK(Tabla1[[#This Row],[PAG]])</f>
        <v>https://todomusica.com.ar/varios/2801-a58ws-blk.html</v>
      </c>
      <c r="R3714" s="67"/>
      <c r="S3714" s="68"/>
      <c r="T3714" s="69"/>
      <c r="U3714" s="69"/>
      <c r="V3714" s="69"/>
      <c r="W3714" s="69"/>
      <c r="X3714" s="69"/>
      <c r="Y3714" s="35"/>
      <c r="Z3714" s="35" t="s">
        <v>27289</v>
      </c>
      <c r="AA3714" s="36">
        <v>1</v>
      </c>
      <c r="AB3714" s="35" t="s">
        <v>9849</v>
      </c>
      <c r="AC3714" s="35" t="str">
        <f>+IF(Tabla1[[#This Row],[STK]]="no","Sin STK", "STK disponible")</f>
        <v>STK disponible</v>
      </c>
      <c r="AD3714" s="35">
        <f>+I3714*J3714</f>
        <v>0</v>
      </c>
      <c r="AE3714" s="35">
        <f>+I3714*K3714</f>
        <v>0</v>
      </c>
      <c r="AF3714" s="36">
        <f>IF(Tabla1[[#This Row],[ref pack]]=1,Tabla1[[#This Row],[Pedido]],LCM(Tabla1[[#This Row],[MC VIEJO]],Tabla1[[#This Row],[Pedido]]))</f>
        <v>1</v>
      </c>
      <c r="AG3714" s="36">
        <f>+VLOOKUP(Tabla1[[#This Row],[Artículo]],'.'!$B$2:$D$11481,3,)</f>
        <v>1</v>
      </c>
      <c r="AH3714" s="37" t="str">
        <f>+IFERROR(SEARCH("pack",Tabla1[[#This Row],[PACK]]),"")</f>
        <v/>
      </c>
    </row>
    <row r="3715" spans="1:34" ht="24" customHeight="1" x14ac:dyDescent="0.2">
      <c r="A3715" s="50" t="s">
        <v>6938</v>
      </c>
      <c r="B3715" s="60" t="s">
        <v>7093</v>
      </c>
      <c r="C3715" s="61" t="s">
        <v>7094</v>
      </c>
      <c r="D3715" s="52" t="s">
        <v>27</v>
      </c>
      <c r="E3715" s="53">
        <v>8265.39</v>
      </c>
      <c r="F3715" s="23" t="str">
        <f>+IFERROR(VLOOKUP(Tabla1[[#This Row],[Artículo]],'..'!$B$2:$D$569000,3,),"")</f>
        <v/>
      </c>
      <c r="G3715" s="24" t="str">
        <f>IF(H3715=AF3715,"", "Error MC")</f>
        <v>Error MC</v>
      </c>
      <c r="H3715" s="62"/>
      <c r="I3715" s="54">
        <f>+Tabla1[[#This Row],[MC]]*Tabla1[[#This Row],[Pedido]]*Tabla1[[#This Row],[PVC ]]</f>
        <v>0</v>
      </c>
      <c r="J3715" s="26">
        <v>0.21</v>
      </c>
      <c r="K3715" s="63"/>
      <c r="L3715" s="28" t="s">
        <v>535</v>
      </c>
      <c r="M3715" s="53">
        <v>13501.519</v>
      </c>
      <c r="N3715" s="64" t="str">
        <f>+IF(Tabla1[[#This Row],[F PMPI]]="SÍ","No","Sí")</f>
        <v>No</v>
      </c>
      <c r="O3715" s="65">
        <f>+Tabla1[[#This Row],[PVL]]*1.055</f>
        <v>14244.102545</v>
      </c>
      <c r="P3715" s="65">
        <f>+Tabla1[[#This Row],[PVL]]*1.43</f>
        <v>19307.172169999998</v>
      </c>
      <c r="Q3715" s="66" t="str">
        <f>+HYPERLINK(Tabla1[[#This Row],[PAG]])</f>
        <v>https://todomusica.com.ar/varios/4105-404.html</v>
      </c>
      <c r="R3715" s="67"/>
      <c r="S3715" s="68"/>
      <c r="T3715" s="69"/>
      <c r="U3715" s="69"/>
      <c r="V3715" s="69"/>
      <c r="W3715" s="69"/>
      <c r="X3715" s="69"/>
      <c r="Y3715" s="35"/>
      <c r="Z3715" s="35" t="s">
        <v>27290</v>
      </c>
      <c r="AA3715" s="36">
        <v>1</v>
      </c>
      <c r="AB3715" s="35" t="s">
        <v>9849</v>
      </c>
      <c r="AC3715" s="35" t="str">
        <f>+IF(Tabla1[[#This Row],[STK]]="no","Sin STK", "STK disponible")</f>
        <v>Sin STK</v>
      </c>
      <c r="AD3715" s="35">
        <f>+I3715*J3715</f>
        <v>0</v>
      </c>
      <c r="AE3715" s="35">
        <f>+I3715*K3715</f>
        <v>0</v>
      </c>
      <c r="AF3715" s="36">
        <f>IF(Tabla1[[#This Row],[ref pack]]=1,Tabla1[[#This Row],[Pedido]],LCM(Tabla1[[#This Row],[MC VIEJO]],Tabla1[[#This Row],[Pedido]]))</f>
        <v>1</v>
      </c>
      <c r="AG3715" s="36">
        <f>+VLOOKUP(Tabla1[[#This Row],[Artículo]],'.'!$B$2:$D$11481,3,)</f>
        <v>1</v>
      </c>
      <c r="AH3715" s="37" t="str">
        <f>+IFERROR(SEARCH("pack",Tabla1[[#This Row],[PACK]]),"")</f>
        <v/>
      </c>
    </row>
    <row r="3716" spans="1:34" ht="24" customHeight="1" x14ac:dyDescent="0.2">
      <c r="A3716" s="50" t="s">
        <v>6938</v>
      </c>
      <c r="B3716" s="60" t="s">
        <v>7095</v>
      </c>
      <c r="C3716" s="61" t="s">
        <v>7096</v>
      </c>
      <c r="D3716" s="52" t="s">
        <v>9841</v>
      </c>
      <c r="E3716" s="53">
        <v>8265.39</v>
      </c>
      <c r="F3716" s="23" t="str">
        <f>+IFERROR(VLOOKUP(Tabla1[[#This Row],[Artículo]],'..'!$B$2:$D$569000,3,),"")</f>
        <v/>
      </c>
      <c r="G3716" s="24" t="str">
        <f>IF(H3716=AF3716,"", "Error MC")</f>
        <v>Error MC</v>
      </c>
      <c r="H3716" s="62"/>
      <c r="I3716" s="54">
        <f>+Tabla1[[#This Row],[MC]]*Tabla1[[#This Row],[Pedido]]*Tabla1[[#This Row],[PVC ]]</f>
        <v>0</v>
      </c>
      <c r="J3716" s="26">
        <v>0.21</v>
      </c>
      <c r="K3716" s="63"/>
      <c r="L3716" s="28" t="s">
        <v>535</v>
      </c>
      <c r="M3716" s="53">
        <v>13501.519</v>
      </c>
      <c r="N3716" s="64" t="str">
        <f>+IF(Tabla1[[#This Row],[F PMPI]]="SÍ","No","Sí")</f>
        <v>No</v>
      </c>
      <c r="O3716" s="65">
        <f>+Tabla1[[#This Row],[PVL]]*1.055</f>
        <v>14244.102545</v>
      </c>
      <c r="P3716" s="65">
        <f>+Tabla1[[#This Row],[PVL]]*1.43</f>
        <v>19307.172169999998</v>
      </c>
      <c r="Q3716" s="66" t="str">
        <f>+HYPERLINK(Tabla1[[#This Row],[PAG]])</f>
        <v>https://todomusica.com.ar/varios/1214-a58ws-grn.html</v>
      </c>
      <c r="R3716" s="67"/>
      <c r="S3716" s="68"/>
      <c r="T3716" s="69"/>
      <c r="U3716" s="69"/>
      <c r="V3716" s="69"/>
      <c r="W3716" s="69"/>
      <c r="X3716" s="69"/>
      <c r="Y3716" s="35"/>
      <c r="Z3716" s="35" t="s">
        <v>27291</v>
      </c>
      <c r="AA3716" s="36">
        <v>1</v>
      </c>
      <c r="AB3716" s="35" t="s">
        <v>9849</v>
      </c>
      <c r="AC3716" s="35" t="str">
        <f>+IF(Tabla1[[#This Row],[STK]]="no","Sin STK", "STK disponible")</f>
        <v>STK disponible</v>
      </c>
      <c r="AD3716" s="35">
        <f>+I3716*J3716</f>
        <v>0</v>
      </c>
      <c r="AE3716" s="35">
        <f>+I3716*K3716</f>
        <v>0</v>
      </c>
      <c r="AF3716" s="36">
        <f>IF(Tabla1[[#This Row],[ref pack]]=1,Tabla1[[#This Row],[Pedido]],LCM(Tabla1[[#This Row],[MC VIEJO]],Tabla1[[#This Row],[Pedido]]))</f>
        <v>1</v>
      </c>
      <c r="AG3716" s="36">
        <f>+VLOOKUP(Tabla1[[#This Row],[Artículo]],'.'!$B$2:$D$11481,3,)</f>
        <v>1</v>
      </c>
      <c r="AH3716" s="37" t="str">
        <f>+IFERROR(SEARCH("pack",Tabla1[[#This Row],[PACK]]),"")</f>
        <v/>
      </c>
    </row>
    <row r="3717" spans="1:34" ht="24" customHeight="1" x14ac:dyDescent="0.2">
      <c r="A3717" s="50" t="s">
        <v>6938</v>
      </c>
      <c r="B3717" s="60" t="s">
        <v>7097</v>
      </c>
      <c r="C3717" s="61" t="s">
        <v>7098</v>
      </c>
      <c r="D3717" s="52" t="s">
        <v>9842</v>
      </c>
      <c r="E3717" s="53">
        <v>208590.26</v>
      </c>
      <c r="F3717" s="23" t="str">
        <f>+IFERROR(VLOOKUP(Tabla1[[#This Row],[Artículo]],'..'!$B$2:$D$569000,3,),"")</f>
        <v/>
      </c>
      <c r="G3717" s="24" t="str">
        <f>IF(H3717=AF3717,"", "Error MC")</f>
        <v>Error MC</v>
      </c>
      <c r="H3717" s="62"/>
      <c r="I3717" s="54">
        <f>+Tabla1[[#This Row],[MC]]*Tabla1[[#This Row],[Pedido]]*Tabla1[[#This Row],[PVC ]]</f>
        <v>0</v>
      </c>
      <c r="J3717" s="26">
        <v>0.21</v>
      </c>
      <c r="K3717" s="63"/>
      <c r="L3717" s="28" t="s">
        <v>535</v>
      </c>
      <c r="M3717" s="53">
        <v>340732.18900000001</v>
      </c>
      <c r="N3717" s="64" t="str">
        <f>+IF(Tabla1[[#This Row],[F PMPI]]="SÍ","No","Sí")</f>
        <v>No</v>
      </c>
      <c r="O3717" s="65">
        <f>+Tabla1[[#This Row],[PVL]]*1.055</f>
        <v>359472.45939500001</v>
      </c>
      <c r="P3717" s="65">
        <f>+Tabla1[[#This Row],[PVL]]*1.43</f>
        <v>487247.03026999999</v>
      </c>
      <c r="Q3717" s="66" t="str">
        <f>+HYPERLINK(Tabla1[[#This Row],[PAG]])</f>
        <v>https://todomusica.com.ar/soporte-de-microfonos/9925-a710-fm-2ft.html</v>
      </c>
      <c r="R3717" s="67"/>
      <c r="S3717" s="68"/>
      <c r="T3717" s="69"/>
      <c r="U3717" s="69"/>
      <c r="V3717" s="69"/>
      <c r="W3717" s="69"/>
      <c r="X3717" s="69"/>
      <c r="Y3717" s="35"/>
      <c r="Z3717" s="35" t="s">
        <v>27292</v>
      </c>
      <c r="AA3717" s="36">
        <v>1</v>
      </c>
      <c r="AB3717" s="35" t="s">
        <v>9849</v>
      </c>
      <c r="AC3717" s="35" t="str">
        <f>+IF(Tabla1[[#This Row],[STK]]="no","Sin STK", "STK disponible")</f>
        <v>STK disponible</v>
      </c>
      <c r="AD3717" s="35">
        <f>+I3717*J3717</f>
        <v>0</v>
      </c>
      <c r="AE3717" s="35">
        <f>+I3717*K3717</f>
        <v>0</v>
      </c>
      <c r="AF3717" s="36">
        <f>IF(Tabla1[[#This Row],[ref pack]]=1,Tabla1[[#This Row],[Pedido]],LCM(Tabla1[[#This Row],[MC VIEJO]],Tabla1[[#This Row],[Pedido]]))</f>
        <v>1</v>
      </c>
      <c r="AG3717" s="36">
        <f>+VLOOKUP(Tabla1[[#This Row],[Artículo]],'.'!$B$2:$D$11481,3,)</f>
        <v>1</v>
      </c>
      <c r="AH3717" s="37" t="str">
        <f>+IFERROR(SEARCH("pack",Tabla1[[#This Row],[PACK]]),"")</f>
        <v/>
      </c>
    </row>
    <row r="3718" spans="1:34" ht="24" customHeight="1" x14ac:dyDescent="0.2">
      <c r="A3718" s="50" t="s">
        <v>6938</v>
      </c>
      <c r="B3718" s="60" t="s">
        <v>7099</v>
      </c>
      <c r="C3718" s="61" t="s">
        <v>7100</v>
      </c>
      <c r="D3718" s="52" t="s">
        <v>9842</v>
      </c>
      <c r="E3718" s="53">
        <v>46170.25</v>
      </c>
      <c r="F3718" s="23" t="str">
        <f>+IFERROR(VLOOKUP(Tabla1[[#This Row],[Artículo]],'..'!$B$2:$D$569000,3,),"")</f>
        <v/>
      </c>
      <c r="G3718" s="24" t="str">
        <f>IF(H3718=AF3718,"", "Error MC")</f>
        <v>Error MC</v>
      </c>
      <c r="H3718" s="62"/>
      <c r="I3718" s="54">
        <f>+Tabla1[[#This Row],[MC]]*Tabla1[[#This Row],[Pedido]]*Tabla1[[#This Row],[PVC ]]</f>
        <v>0</v>
      </c>
      <c r="J3718" s="26">
        <v>0.21</v>
      </c>
      <c r="K3718" s="63"/>
      <c r="L3718" s="28" t="s">
        <v>535</v>
      </c>
      <c r="M3718" s="53">
        <v>75419.106</v>
      </c>
      <c r="N3718" s="64" t="str">
        <f>+IF(Tabla1[[#This Row],[F PMPI]]="SÍ","No","Sí")</f>
        <v>No</v>
      </c>
      <c r="O3718" s="65">
        <f>+Tabla1[[#This Row],[PVL]]*1.055</f>
        <v>79567.156829999993</v>
      </c>
      <c r="P3718" s="65">
        <f>+Tabla1[[#This Row],[PVL]]*1.43</f>
        <v>107849.32157999999</v>
      </c>
      <c r="Q3718" s="66" t="str">
        <f>+HYPERLINK(Tabla1[[#This Row],[PAG]])</f>
        <v>https://todomusica.com.ar/adaptadores/9765-a710-msa.html</v>
      </c>
      <c r="R3718" s="67"/>
      <c r="S3718" s="68"/>
      <c r="T3718" s="69"/>
      <c r="U3718" s="69"/>
      <c r="V3718" s="69"/>
      <c r="W3718" s="69"/>
      <c r="X3718" s="69"/>
      <c r="Y3718" s="35"/>
      <c r="Z3718" s="35" t="s">
        <v>27293</v>
      </c>
      <c r="AA3718" s="36">
        <v>1</v>
      </c>
      <c r="AB3718" s="35" t="s">
        <v>9849</v>
      </c>
      <c r="AC3718" s="35" t="str">
        <f>+IF(Tabla1[[#This Row],[STK]]="no","Sin STK", "STK disponible")</f>
        <v>STK disponible</v>
      </c>
      <c r="AD3718" s="35">
        <f>+I3718*J3718</f>
        <v>0</v>
      </c>
      <c r="AE3718" s="35">
        <f>+I3718*K3718</f>
        <v>0</v>
      </c>
      <c r="AF3718" s="36">
        <f>IF(Tabla1[[#This Row],[ref pack]]=1,Tabla1[[#This Row],[Pedido]],LCM(Tabla1[[#This Row],[MC VIEJO]],Tabla1[[#This Row],[Pedido]]))</f>
        <v>1</v>
      </c>
      <c r="AG3718" s="36">
        <f>+VLOOKUP(Tabla1[[#This Row],[Artículo]],'.'!$B$2:$D$11481,3,)</f>
        <v>1</v>
      </c>
      <c r="AH3718" s="37" t="str">
        <f>+IFERROR(SEARCH("pack",Tabla1[[#This Row],[PACK]]),"")</f>
        <v/>
      </c>
    </row>
    <row r="3719" spans="1:34" ht="24" customHeight="1" x14ac:dyDescent="0.2">
      <c r="A3719" s="50" t="s">
        <v>6938</v>
      </c>
      <c r="B3719" s="60" t="s">
        <v>20668</v>
      </c>
      <c r="C3719" s="61" t="s">
        <v>24150</v>
      </c>
      <c r="D3719" s="52" t="s">
        <v>9842</v>
      </c>
      <c r="E3719" s="53">
        <v>113187.94</v>
      </c>
      <c r="F3719" s="23" t="str">
        <f>+IFERROR(VLOOKUP(Tabla1[[#This Row],[Artículo]],'..'!$B$2:$D$569000,3,),"")</f>
        <v/>
      </c>
      <c r="G3719" s="24" t="str">
        <f>IF(H3719=AF3719,"", "Error MC")</f>
        <v>Error MC</v>
      </c>
      <c r="H3719" s="62"/>
      <c r="I3719" s="54">
        <f>+Tabla1[[#This Row],[MC]]*Tabla1[[#This Row],[Pedido]]*Tabla1[[#This Row],[PVC ]]</f>
        <v>0</v>
      </c>
      <c r="J3719" s="26">
        <v>0.21</v>
      </c>
      <c r="K3719" s="63"/>
      <c r="L3719" s="28" t="s">
        <v>535</v>
      </c>
      <c r="M3719" s="53">
        <v>184892.50099999999</v>
      </c>
      <c r="N3719" s="64" t="str">
        <f>+IF(Tabla1[[#This Row],[F PMPI]]="SÍ","No","Sí")</f>
        <v>No</v>
      </c>
      <c r="O3719" s="65">
        <f>+Tabla1[[#This Row],[PVL]]*1.055</f>
        <v>195061.58855499997</v>
      </c>
      <c r="P3719" s="65">
        <f>+Tabla1[[#This Row],[PVL]]*1.43</f>
        <v>264396.27642999997</v>
      </c>
      <c r="Q3719" s="66" t="str">
        <f>+HYPERLINK(Tabla1[[#This Row],[PAG]])</f>
        <v/>
      </c>
      <c r="R3719" s="67"/>
      <c r="S3719" s="68"/>
      <c r="T3719" s="69"/>
      <c r="U3719" s="69"/>
      <c r="V3719" s="69"/>
      <c r="W3719" s="69"/>
      <c r="X3719" s="69"/>
      <c r="Y3719" s="35"/>
      <c r="Z3719" s="35" t="s">
        <v>65</v>
      </c>
      <c r="AA3719" s="36">
        <v>1</v>
      </c>
      <c r="AB3719" s="35" t="s">
        <v>9849</v>
      </c>
      <c r="AC3719" s="35" t="str">
        <f>+IF(Tabla1[[#This Row],[STK]]="no","Sin STK", "STK disponible")</f>
        <v>STK disponible</v>
      </c>
      <c r="AD3719" s="35">
        <f>+I3719*J3719</f>
        <v>0</v>
      </c>
      <c r="AE3719" s="35">
        <f>+I3719*K3719</f>
        <v>0</v>
      </c>
      <c r="AF3719" s="36">
        <f>IF(Tabla1[[#This Row],[ref pack]]=1,Tabla1[[#This Row],[Pedido]],LCM(Tabla1[[#This Row],[MC VIEJO]],Tabla1[[#This Row],[Pedido]]))</f>
        <v>1</v>
      </c>
      <c r="AG3719" s="36">
        <f>+VLOOKUP(Tabla1[[#This Row],[Artículo]],'.'!$B$2:$D$11481,3,)</f>
        <v>1</v>
      </c>
      <c r="AH3719" s="37" t="str">
        <f>+IFERROR(SEARCH("pack",Tabla1[[#This Row],[PACK]]),"")</f>
        <v/>
      </c>
    </row>
    <row r="3720" spans="1:34" ht="24" customHeight="1" x14ac:dyDescent="0.2">
      <c r="A3720" s="50" t="s">
        <v>6938</v>
      </c>
      <c r="B3720" s="60" t="s">
        <v>7101</v>
      </c>
      <c r="C3720" s="61" t="s">
        <v>7102</v>
      </c>
      <c r="D3720" s="52" t="s">
        <v>9842</v>
      </c>
      <c r="E3720" s="53">
        <v>107862.69</v>
      </c>
      <c r="F3720" s="23" t="str">
        <f>+IFERROR(VLOOKUP(Tabla1[[#This Row],[Artículo]],'..'!$B$2:$D$569000,3,),"")</f>
        <v/>
      </c>
      <c r="G3720" s="24" t="str">
        <f>IF(H3720=AF3720,"", "Error MC")</f>
        <v>Error MC</v>
      </c>
      <c r="H3720" s="62"/>
      <c r="I3720" s="54">
        <f>+Tabla1[[#This Row],[MC]]*Tabla1[[#This Row],[Pedido]]*Tabla1[[#This Row],[PVC ]]</f>
        <v>0</v>
      </c>
      <c r="J3720" s="26">
        <v>0.21</v>
      </c>
      <c r="K3720" s="63"/>
      <c r="L3720" s="28" t="s">
        <v>535</v>
      </c>
      <c r="M3720" s="53">
        <v>176193.70199999999</v>
      </c>
      <c r="N3720" s="64" t="str">
        <f>+IF(Tabla1[[#This Row],[F PMPI]]="SÍ","No","Sí")</f>
        <v>No</v>
      </c>
      <c r="O3720" s="65">
        <f>+Tabla1[[#This Row],[PVL]]*1.055</f>
        <v>185884.35560999997</v>
      </c>
      <c r="P3720" s="65">
        <f>+Tabla1[[#This Row],[PVL]]*1.43</f>
        <v>251956.99385999999</v>
      </c>
      <c r="Q3720" s="66" t="str">
        <f>+HYPERLINK(Tabla1[[#This Row],[PAG]])</f>
        <v>https://todomusica.com.ar/soporte-de-microfonos/2416-a75m.html</v>
      </c>
      <c r="R3720" s="67"/>
      <c r="S3720" s="68"/>
      <c r="T3720" s="69"/>
      <c r="U3720" s="69"/>
      <c r="V3720" s="69"/>
      <c r="W3720" s="69"/>
      <c r="X3720" s="69"/>
      <c r="Y3720" s="35"/>
      <c r="Z3720" s="35" t="s">
        <v>27294</v>
      </c>
      <c r="AA3720" s="36">
        <v>1</v>
      </c>
      <c r="AB3720" s="35" t="s">
        <v>9849</v>
      </c>
      <c r="AC3720" s="35" t="str">
        <f>+IF(Tabla1[[#This Row],[STK]]="no","Sin STK", "STK disponible")</f>
        <v>STK disponible</v>
      </c>
      <c r="AD3720" s="35">
        <f>+I3720*J3720</f>
        <v>0</v>
      </c>
      <c r="AE3720" s="35">
        <f>+I3720*K3720</f>
        <v>0</v>
      </c>
      <c r="AF3720" s="36">
        <f>IF(Tabla1[[#This Row],[ref pack]]=1,Tabla1[[#This Row],[Pedido]],LCM(Tabla1[[#This Row],[MC VIEJO]],Tabla1[[#This Row],[Pedido]]))</f>
        <v>1</v>
      </c>
      <c r="AG3720" s="36">
        <f>+VLOOKUP(Tabla1[[#This Row],[Artículo]],'.'!$B$2:$D$11481,3,)</f>
        <v>1</v>
      </c>
      <c r="AH3720" s="37" t="str">
        <f>+IFERROR(SEARCH("pack",Tabla1[[#This Row],[PACK]]),"")</f>
        <v/>
      </c>
    </row>
    <row r="3721" spans="1:34" ht="24" customHeight="1" x14ac:dyDescent="0.2">
      <c r="A3721" s="50" t="s">
        <v>6938</v>
      </c>
      <c r="B3721" s="60" t="s">
        <v>7103</v>
      </c>
      <c r="C3721" s="61" t="s">
        <v>7104</v>
      </c>
      <c r="D3721" s="52" t="s">
        <v>9841</v>
      </c>
      <c r="E3721" s="53">
        <v>39673.599999999999</v>
      </c>
      <c r="F3721" s="23" t="str">
        <f>+IFERROR(VLOOKUP(Tabla1[[#This Row],[Artículo]],'..'!$B$2:$D$569000,3,),"")</f>
        <v/>
      </c>
      <c r="G3721" s="24" t="str">
        <f>IF(H3721=AF3721,"", "Error MC")</f>
        <v>Error MC</v>
      </c>
      <c r="H3721" s="62"/>
      <c r="I3721" s="54">
        <f>+Tabla1[[#This Row],[MC]]*Tabla1[[#This Row],[Pedido]]*Tabla1[[#This Row],[PVC ]]</f>
        <v>0</v>
      </c>
      <c r="J3721" s="26">
        <v>0.21</v>
      </c>
      <c r="K3721" s="63"/>
      <c r="L3721" s="28" t="s">
        <v>535</v>
      </c>
      <c r="M3721" s="53">
        <v>64806.826000000001</v>
      </c>
      <c r="N3721" s="64" t="str">
        <f>+IF(Tabla1[[#This Row],[F PMPI]]="SÍ","No","Sí")</f>
        <v>No</v>
      </c>
      <c r="O3721" s="65">
        <f>+Tabla1[[#This Row],[PVL]]*1.055</f>
        <v>68371.201430000001</v>
      </c>
      <c r="P3721" s="65">
        <f>+Tabla1[[#This Row],[PVL]]*1.43</f>
        <v>92673.761180000001</v>
      </c>
      <c r="Q3721" s="66" t="str">
        <f>+HYPERLINK(Tabla1[[#This Row],[PAG]])</f>
        <v>https://todomusica.com.ar/varios/3022-a81ws.html</v>
      </c>
      <c r="R3721" s="67"/>
      <c r="S3721" s="68"/>
      <c r="T3721" s="69"/>
      <c r="U3721" s="69"/>
      <c r="V3721" s="69"/>
      <c r="W3721" s="69"/>
      <c r="X3721" s="69"/>
      <c r="Y3721" s="35"/>
      <c r="Z3721" s="35" t="s">
        <v>27295</v>
      </c>
      <c r="AA3721" s="36">
        <v>1</v>
      </c>
      <c r="AB3721" s="35" t="s">
        <v>9849</v>
      </c>
      <c r="AC3721" s="35" t="str">
        <f>+IF(Tabla1[[#This Row],[STK]]="no","Sin STK", "STK disponible")</f>
        <v>STK disponible</v>
      </c>
      <c r="AD3721" s="35">
        <f>+I3721*J3721</f>
        <v>0</v>
      </c>
      <c r="AE3721" s="35">
        <f>+I3721*K3721</f>
        <v>0</v>
      </c>
      <c r="AF3721" s="36">
        <f>IF(Tabla1[[#This Row],[ref pack]]=1,Tabla1[[#This Row],[Pedido]],LCM(Tabla1[[#This Row],[MC VIEJO]],Tabla1[[#This Row],[Pedido]]))</f>
        <v>1</v>
      </c>
      <c r="AG3721" s="36">
        <f>+VLOOKUP(Tabla1[[#This Row],[Artículo]],'.'!$B$2:$D$11481,3,)</f>
        <v>1</v>
      </c>
      <c r="AH3721" s="37" t="str">
        <f>+IFERROR(SEARCH("pack",Tabla1[[#This Row],[PACK]]),"")</f>
        <v/>
      </c>
    </row>
    <row r="3722" spans="1:34" ht="24" customHeight="1" x14ac:dyDescent="0.2">
      <c r="A3722" s="50" t="s">
        <v>6938</v>
      </c>
      <c r="B3722" s="60" t="s">
        <v>7105</v>
      </c>
      <c r="C3722" s="61" t="s">
        <v>7106</v>
      </c>
      <c r="D3722" s="52" t="s">
        <v>9842</v>
      </c>
      <c r="E3722" s="53">
        <v>562286.88</v>
      </c>
      <c r="F3722" s="23" t="str">
        <f>+IFERROR(VLOOKUP(Tabla1[[#This Row],[Artículo]],'..'!$B$2:$D$569000,3,),"")</f>
        <v/>
      </c>
      <c r="G3722" s="24" t="str">
        <f>IF(H3722=AF3722,"", "Error MC")</f>
        <v>Error MC</v>
      </c>
      <c r="H3722" s="62"/>
      <c r="I3722" s="54">
        <f>+Tabla1[[#This Row],[MC]]*Tabla1[[#This Row],[Pedido]]*Tabla1[[#This Row],[PVC ]]</f>
        <v>0</v>
      </c>
      <c r="J3722" s="26">
        <v>0.21</v>
      </c>
      <c r="K3722" s="63"/>
      <c r="L3722" s="28" t="s">
        <v>535</v>
      </c>
      <c r="M3722" s="53">
        <v>918495.62100000004</v>
      </c>
      <c r="N3722" s="64" t="str">
        <f>+IF(Tabla1[[#This Row],[F PMPI]]="SÍ","No","Sí")</f>
        <v>No</v>
      </c>
      <c r="O3722" s="65">
        <f>+Tabla1[[#This Row],[PVL]]*1.055</f>
        <v>969012.88015500002</v>
      </c>
      <c r="P3722" s="65">
        <f>+Tabla1[[#This Row],[PVL]]*1.43</f>
        <v>1313448.7380299999</v>
      </c>
      <c r="Q3722" s="66" t="str">
        <f>+HYPERLINK(Tabla1[[#This Row],[PAG]])</f>
        <v>https://todomusica.com.ar/placas/4624-404.html</v>
      </c>
      <c r="R3722" s="67"/>
      <c r="S3722" s="68"/>
      <c r="T3722" s="69"/>
      <c r="U3722" s="69"/>
      <c r="V3722" s="69"/>
      <c r="W3722" s="69"/>
      <c r="X3722" s="69"/>
      <c r="Y3722" s="35"/>
      <c r="Z3722" s="35" t="s">
        <v>27296</v>
      </c>
      <c r="AA3722" s="36">
        <v>1</v>
      </c>
      <c r="AB3722" s="35" t="s">
        <v>9849</v>
      </c>
      <c r="AC3722" s="35" t="str">
        <f>+IF(Tabla1[[#This Row],[STK]]="no","Sin STK", "STK disponible")</f>
        <v>STK disponible</v>
      </c>
      <c r="AD3722" s="35">
        <f>+I3722*J3722</f>
        <v>0</v>
      </c>
      <c r="AE3722" s="35">
        <f>+I3722*K3722</f>
        <v>0</v>
      </c>
      <c r="AF3722" s="36">
        <f>IF(Tabla1[[#This Row],[ref pack]]=1,Tabla1[[#This Row],[Pedido]],LCM(Tabla1[[#This Row],[MC VIEJO]],Tabla1[[#This Row],[Pedido]]))</f>
        <v>1</v>
      </c>
      <c r="AG3722" s="36">
        <f>+VLOOKUP(Tabla1[[#This Row],[Artículo]],'.'!$B$2:$D$11481,3,)</f>
        <v>1</v>
      </c>
      <c r="AH3722" s="37" t="str">
        <f>+IFERROR(SEARCH("pack",Tabla1[[#This Row],[PACK]]),"")</f>
        <v/>
      </c>
    </row>
    <row r="3723" spans="1:34" ht="24" customHeight="1" x14ac:dyDescent="0.2">
      <c r="A3723" s="50" t="s">
        <v>6938</v>
      </c>
      <c r="B3723" s="60" t="s">
        <v>7107</v>
      </c>
      <c r="C3723" s="61" t="s">
        <v>7108</v>
      </c>
      <c r="D3723" s="52" t="s">
        <v>27</v>
      </c>
      <c r="E3723" s="53">
        <v>12379.98</v>
      </c>
      <c r="F3723" s="23" t="str">
        <f>+IFERROR(VLOOKUP(Tabla1[[#This Row],[Artículo]],'..'!$B$2:$D$569000,3,),"")</f>
        <v/>
      </c>
      <c r="G3723" s="24" t="str">
        <f>IF(H3723=AF3723,"", "Error MC")</f>
        <v>Error MC</v>
      </c>
      <c r="H3723" s="62"/>
      <c r="I3723" s="54">
        <f>+Tabla1[[#This Row],[MC]]*Tabla1[[#This Row],[Pedido]]*Tabla1[[#This Row],[PVC ]]</f>
        <v>0</v>
      </c>
      <c r="J3723" s="26">
        <v>0.21</v>
      </c>
      <c r="K3723" s="63"/>
      <c r="L3723" s="28" t="s">
        <v>535</v>
      </c>
      <c r="M3723" s="53">
        <v>20222.694</v>
      </c>
      <c r="N3723" s="64" t="str">
        <f>+IF(Tabla1[[#This Row],[F PMPI]]="SÍ","No","Sí")</f>
        <v>No</v>
      </c>
      <c r="O3723" s="65">
        <f>+Tabla1[[#This Row],[PVL]]*1.055</f>
        <v>21334.942169999998</v>
      </c>
      <c r="P3723" s="65">
        <f>+Tabla1[[#This Row],[PVL]]*1.43</f>
        <v>28918.452419999998</v>
      </c>
      <c r="Q3723" s="66" t="str">
        <f>+HYPERLINK(Tabla1[[#This Row],[PAG]])</f>
        <v>https://todomusica.com.ar/varios/9817-a85ws.html</v>
      </c>
      <c r="R3723" s="67"/>
      <c r="S3723" s="68"/>
      <c r="T3723" s="69"/>
      <c r="U3723" s="69"/>
      <c r="V3723" s="69"/>
      <c r="W3723" s="69"/>
      <c r="X3723" s="69"/>
      <c r="Y3723" s="35"/>
      <c r="Z3723" s="35" t="s">
        <v>27297</v>
      </c>
      <c r="AA3723" s="36">
        <v>1</v>
      </c>
      <c r="AB3723" s="35" t="s">
        <v>9849</v>
      </c>
      <c r="AC3723" s="35" t="str">
        <f>+IF(Tabla1[[#This Row],[STK]]="no","Sin STK", "STK disponible")</f>
        <v>Sin STK</v>
      </c>
      <c r="AD3723" s="35">
        <f>+I3723*J3723</f>
        <v>0</v>
      </c>
      <c r="AE3723" s="35">
        <f>+I3723*K3723</f>
        <v>0</v>
      </c>
      <c r="AF3723" s="36">
        <f>IF(Tabla1[[#This Row],[ref pack]]=1,Tabla1[[#This Row],[Pedido]],LCM(Tabla1[[#This Row],[MC VIEJO]],Tabla1[[#This Row],[Pedido]]))</f>
        <v>1</v>
      </c>
      <c r="AG3723" s="36">
        <f>+VLOOKUP(Tabla1[[#This Row],[Artículo]],'.'!$B$2:$D$11481,3,)</f>
        <v>1</v>
      </c>
      <c r="AH3723" s="37" t="str">
        <f>+IFERROR(SEARCH("pack",Tabla1[[#This Row],[PACK]]),"")</f>
        <v/>
      </c>
    </row>
    <row r="3724" spans="1:34" ht="24" customHeight="1" x14ac:dyDescent="0.2">
      <c r="A3724" s="50" t="s">
        <v>6938</v>
      </c>
      <c r="B3724" s="60" t="s">
        <v>7109</v>
      </c>
      <c r="C3724" s="61" t="s">
        <v>7110</v>
      </c>
      <c r="D3724" s="52" t="s">
        <v>9842</v>
      </c>
      <c r="E3724" s="53">
        <v>265317.28999999998</v>
      </c>
      <c r="F3724" s="23" t="str">
        <f>+IFERROR(VLOOKUP(Tabla1[[#This Row],[Artículo]],'..'!$B$2:$D$569000,3,),"")</f>
        <v/>
      </c>
      <c r="G3724" s="24" t="str">
        <f>IF(H3724=AF3724,"", "Error MC")</f>
        <v>Error MC</v>
      </c>
      <c r="H3724" s="62"/>
      <c r="I3724" s="54">
        <f>+Tabla1[[#This Row],[MC]]*Tabla1[[#This Row],[Pedido]]*Tabla1[[#This Row],[PVC ]]</f>
        <v>0</v>
      </c>
      <c r="J3724" s="26">
        <v>0.21</v>
      </c>
      <c r="K3724" s="63"/>
      <c r="L3724" s="28" t="s">
        <v>535</v>
      </c>
      <c r="M3724" s="53">
        <v>433395.79100000003</v>
      </c>
      <c r="N3724" s="64" t="str">
        <f>+IF(Tabla1[[#This Row],[F PMPI]]="SÍ","No","Sí")</f>
        <v>No</v>
      </c>
      <c r="O3724" s="65">
        <f>+Tabla1[[#This Row],[PVL]]*1.055</f>
        <v>457232.55950500001</v>
      </c>
      <c r="P3724" s="65">
        <f>+Tabla1[[#This Row],[PVL]]*1.43</f>
        <v>619755.98112999997</v>
      </c>
      <c r="Q3724" s="66" t="str">
        <f>+HYPERLINK(Tabla1[[#This Row],[PAG]])</f>
        <v>https://todomusica.com.ar/soporte-de-microfonos/6801-a910-25mm.html</v>
      </c>
      <c r="R3724" s="67"/>
      <c r="S3724" s="68"/>
      <c r="T3724" s="69"/>
      <c r="U3724" s="69"/>
      <c r="V3724" s="69"/>
      <c r="W3724" s="69"/>
      <c r="X3724" s="69"/>
      <c r="Y3724" s="35"/>
      <c r="Z3724" s="35" t="s">
        <v>27298</v>
      </c>
      <c r="AA3724" s="36">
        <v>1</v>
      </c>
      <c r="AB3724" s="35" t="s">
        <v>9849</v>
      </c>
      <c r="AC3724" s="35" t="str">
        <f>+IF(Tabla1[[#This Row],[STK]]="no","Sin STK", "STK disponible")</f>
        <v>STK disponible</v>
      </c>
      <c r="AD3724" s="35">
        <f>+I3724*J3724</f>
        <v>0</v>
      </c>
      <c r="AE3724" s="35">
        <f>+I3724*K3724</f>
        <v>0</v>
      </c>
      <c r="AF3724" s="36">
        <f>IF(Tabla1[[#This Row],[ref pack]]=1,Tabla1[[#This Row],[Pedido]],LCM(Tabla1[[#This Row],[MC VIEJO]],Tabla1[[#This Row],[Pedido]]))</f>
        <v>1</v>
      </c>
      <c r="AG3724" s="36">
        <f>+VLOOKUP(Tabla1[[#This Row],[Artículo]],'.'!$B$2:$D$11481,3,)</f>
        <v>1</v>
      </c>
      <c r="AH3724" s="37" t="str">
        <f>+IFERROR(SEARCH("pack",Tabla1[[#This Row],[PACK]]),"")</f>
        <v/>
      </c>
    </row>
    <row r="3725" spans="1:34" ht="24" customHeight="1" x14ac:dyDescent="0.2">
      <c r="A3725" s="50" t="s">
        <v>6938</v>
      </c>
      <c r="B3725" s="60" t="s">
        <v>7111</v>
      </c>
      <c r="C3725" s="61" t="s">
        <v>7112</v>
      </c>
      <c r="D3725" s="52" t="s">
        <v>9842</v>
      </c>
      <c r="E3725" s="53">
        <v>32978.83</v>
      </c>
      <c r="F3725" s="23" t="str">
        <f>+IFERROR(VLOOKUP(Tabla1[[#This Row],[Artículo]],'..'!$B$2:$D$569000,3,),"")</f>
        <v/>
      </c>
      <c r="G3725" s="24" t="str">
        <f>IF(H3725=AF3725,"", "Error MC")</f>
        <v>Error MC</v>
      </c>
      <c r="H3725" s="62"/>
      <c r="I3725" s="54">
        <f>+Tabla1[[#This Row],[MC]]*Tabla1[[#This Row],[Pedido]]*Tabla1[[#This Row],[PVC ]]</f>
        <v>0</v>
      </c>
      <c r="J3725" s="26">
        <v>0.21</v>
      </c>
      <c r="K3725" s="63"/>
      <c r="L3725" s="28" t="s">
        <v>535</v>
      </c>
      <c r="M3725" s="53">
        <v>53870.917999999998</v>
      </c>
      <c r="N3725" s="64" t="str">
        <f>+IF(Tabla1[[#This Row],[F PMPI]]="SÍ","No","Sí")</f>
        <v>No</v>
      </c>
      <c r="O3725" s="65">
        <f>+Tabla1[[#This Row],[PVL]]*1.055</f>
        <v>56833.818489999998</v>
      </c>
      <c r="P3725" s="65">
        <f>+Tabla1[[#This Row],[PVL]]*1.43</f>
        <v>77035.41274</v>
      </c>
      <c r="Q3725" s="66" t="str">
        <f>+HYPERLINK(Tabla1[[#This Row],[PAG]])</f>
        <v>https://todomusica.com.ar/adaptadores/6802-a910-jb.html</v>
      </c>
      <c r="R3725" s="67"/>
      <c r="S3725" s="68"/>
      <c r="T3725" s="69"/>
      <c r="U3725" s="69"/>
      <c r="V3725" s="69"/>
      <c r="W3725" s="69"/>
      <c r="X3725" s="69"/>
      <c r="Y3725" s="35"/>
      <c r="Z3725" s="35" t="s">
        <v>27299</v>
      </c>
      <c r="AA3725" s="36">
        <v>1</v>
      </c>
      <c r="AB3725" s="35" t="s">
        <v>9849</v>
      </c>
      <c r="AC3725" s="35" t="str">
        <f>+IF(Tabla1[[#This Row],[STK]]="no","Sin STK", "STK disponible")</f>
        <v>STK disponible</v>
      </c>
      <c r="AD3725" s="35">
        <f>+I3725*J3725</f>
        <v>0</v>
      </c>
      <c r="AE3725" s="35">
        <f>+I3725*K3725</f>
        <v>0</v>
      </c>
      <c r="AF3725" s="36">
        <f>IF(Tabla1[[#This Row],[ref pack]]=1,Tabla1[[#This Row],[Pedido]],LCM(Tabla1[[#This Row],[MC VIEJO]],Tabla1[[#This Row],[Pedido]]))</f>
        <v>1</v>
      </c>
      <c r="AG3725" s="36">
        <f>+VLOOKUP(Tabla1[[#This Row],[Artículo]],'.'!$B$2:$D$11481,3,)</f>
        <v>1</v>
      </c>
      <c r="AH3725" s="37" t="str">
        <f>+IFERROR(SEARCH("pack",Tabla1[[#This Row],[PACK]]),"")</f>
        <v/>
      </c>
    </row>
    <row r="3726" spans="1:34" ht="24" customHeight="1" x14ac:dyDescent="0.2">
      <c r="A3726" s="50" t="s">
        <v>6938</v>
      </c>
      <c r="B3726" s="60" t="s">
        <v>7113</v>
      </c>
      <c r="C3726" s="61" t="s">
        <v>7114</v>
      </c>
      <c r="D3726" s="52" t="s">
        <v>9842</v>
      </c>
      <c r="E3726" s="53">
        <v>165305.68</v>
      </c>
      <c r="F3726" s="23" t="str">
        <f>+IFERROR(VLOOKUP(Tabla1[[#This Row],[Artículo]],'..'!$B$2:$D$569000,3,),"")</f>
        <v/>
      </c>
      <c r="G3726" s="24" t="str">
        <f>IF(H3726=AF3726,"", "Error MC")</f>
        <v>Error MC</v>
      </c>
      <c r="H3726" s="62"/>
      <c r="I3726" s="54">
        <f>+Tabla1[[#This Row],[MC]]*Tabla1[[#This Row],[Pedido]]*Tabla1[[#This Row],[PVC ]]</f>
        <v>0</v>
      </c>
      <c r="J3726" s="26">
        <v>0.21</v>
      </c>
      <c r="K3726" s="63"/>
      <c r="L3726" s="28" t="s">
        <v>535</v>
      </c>
      <c r="M3726" s="53">
        <v>270026.83100000001</v>
      </c>
      <c r="N3726" s="64" t="str">
        <f>+IF(Tabla1[[#This Row],[F PMPI]]="SÍ","No","Sí")</f>
        <v>No</v>
      </c>
      <c r="O3726" s="65">
        <f>+Tabla1[[#This Row],[PVL]]*1.055</f>
        <v>284878.306705</v>
      </c>
      <c r="P3726" s="65">
        <f>+Tabla1[[#This Row],[PVL]]*1.43</f>
        <v>386138.36832999997</v>
      </c>
      <c r="Q3726" s="66" t="str">
        <f>+HYPERLINK(Tabla1[[#This Row],[PAG]])</f>
        <v>https://todomusica.com.ar/soporte-de-microfonos/6801-a910-25mm.html</v>
      </c>
      <c r="R3726" s="67"/>
      <c r="S3726" s="68"/>
      <c r="T3726" s="69"/>
      <c r="U3726" s="69"/>
      <c r="V3726" s="69"/>
      <c r="W3726" s="69"/>
      <c r="X3726" s="69"/>
      <c r="Y3726" s="35"/>
      <c r="Z3726" s="35" t="s">
        <v>27298</v>
      </c>
      <c r="AA3726" s="36">
        <v>1</v>
      </c>
      <c r="AB3726" s="35" t="s">
        <v>9849</v>
      </c>
      <c r="AC3726" s="35" t="str">
        <f>+IF(Tabla1[[#This Row],[STK]]="no","Sin STK", "STK disponible")</f>
        <v>STK disponible</v>
      </c>
      <c r="AD3726" s="35">
        <f>+I3726*J3726</f>
        <v>0</v>
      </c>
      <c r="AE3726" s="35">
        <f>+I3726*K3726</f>
        <v>0</v>
      </c>
      <c r="AF3726" s="36">
        <f>IF(Tabla1[[#This Row],[ref pack]]=1,Tabla1[[#This Row],[Pedido]],LCM(Tabla1[[#This Row],[MC VIEJO]],Tabla1[[#This Row],[Pedido]]))</f>
        <v>1</v>
      </c>
      <c r="AG3726" s="36">
        <f>+VLOOKUP(Tabla1[[#This Row],[Artículo]],'.'!$B$2:$D$11481,3,)</f>
        <v>1</v>
      </c>
      <c r="AH3726" s="37" t="str">
        <f>+IFERROR(SEARCH("pack",Tabla1[[#This Row],[PACK]]),"")</f>
        <v/>
      </c>
    </row>
    <row r="3727" spans="1:34" ht="24" customHeight="1" x14ac:dyDescent="0.2">
      <c r="A3727" s="50" t="s">
        <v>6938</v>
      </c>
      <c r="B3727" s="60" t="s">
        <v>7115</v>
      </c>
      <c r="C3727" s="61" t="s">
        <v>7116</v>
      </c>
      <c r="D3727" s="52" t="s">
        <v>27</v>
      </c>
      <c r="E3727" s="53">
        <v>61899.64</v>
      </c>
      <c r="F3727" s="23" t="str">
        <f>+IFERROR(VLOOKUP(Tabla1[[#This Row],[Artículo]],'..'!$B$2:$D$569000,3,),"")</f>
        <v/>
      </c>
      <c r="G3727" s="24" t="str">
        <f>IF(H3727=AF3727,"", "Error MC")</f>
        <v>Error MC</v>
      </c>
      <c r="H3727" s="62"/>
      <c r="I3727" s="54">
        <f>+Tabla1[[#This Row],[MC]]*Tabla1[[#This Row],[Pedido]]*Tabla1[[#This Row],[PVC ]]</f>
        <v>0</v>
      </c>
      <c r="J3727" s="26">
        <v>0.21</v>
      </c>
      <c r="K3727" s="63"/>
      <c r="L3727" s="28" t="s">
        <v>535</v>
      </c>
      <c r="M3727" s="53">
        <v>101113.057</v>
      </c>
      <c r="N3727" s="64" t="str">
        <f>+IF(Tabla1[[#This Row],[F PMPI]]="SÍ","No","Sí")</f>
        <v>No</v>
      </c>
      <c r="O3727" s="65">
        <f>+Tabla1[[#This Row],[PVL]]*1.055</f>
        <v>106674.27513499999</v>
      </c>
      <c r="P3727" s="65">
        <f>+Tabla1[[#This Row],[PVL]]*1.43</f>
        <v>144591.67150999999</v>
      </c>
      <c r="Q3727" s="66" t="str">
        <f>+HYPERLINK(Tabla1[[#This Row],[PAG]])</f>
        <v>https://todomusica.com.ar/fuentes/6803-a95u.html</v>
      </c>
      <c r="R3727" s="67"/>
      <c r="S3727" s="68"/>
      <c r="T3727" s="69"/>
      <c r="U3727" s="69"/>
      <c r="V3727" s="69"/>
      <c r="W3727" s="69"/>
      <c r="X3727" s="69"/>
      <c r="Y3727" s="35"/>
      <c r="Z3727" s="35" t="s">
        <v>27300</v>
      </c>
      <c r="AA3727" s="36">
        <v>1</v>
      </c>
      <c r="AB3727" s="35" t="s">
        <v>9849</v>
      </c>
      <c r="AC3727" s="35" t="str">
        <f>+IF(Tabla1[[#This Row],[STK]]="no","Sin STK", "STK disponible")</f>
        <v>Sin STK</v>
      </c>
      <c r="AD3727" s="35">
        <f>+I3727*J3727</f>
        <v>0</v>
      </c>
      <c r="AE3727" s="35">
        <f>+I3727*K3727</f>
        <v>0</v>
      </c>
      <c r="AF3727" s="36">
        <f>IF(Tabla1[[#This Row],[ref pack]]=1,Tabla1[[#This Row],[Pedido]],LCM(Tabla1[[#This Row],[MC VIEJO]],Tabla1[[#This Row],[Pedido]]))</f>
        <v>1</v>
      </c>
      <c r="AG3727" s="36">
        <f>+VLOOKUP(Tabla1[[#This Row],[Artículo]],'.'!$B$2:$D$11481,3,)</f>
        <v>1</v>
      </c>
      <c r="AH3727" s="37" t="str">
        <f>+IFERROR(SEARCH("pack",Tabla1[[#This Row],[PACK]]),"")</f>
        <v/>
      </c>
    </row>
    <row r="3728" spans="1:34" ht="24" customHeight="1" x14ac:dyDescent="0.2">
      <c r="A3728" s="50" t="s">
        <v>6938</v>
      </c>
      <c r="B3728" s="60" t="s">
        <v>7117</v>
      </c>
      <c r="C3728" s="61" t="s">
        <v>7118</v>
      </c>
      <c r="D3728" s="52" t="s">
        <v>9841</v>
      </c>
      <c r="E3728" s="53">
        <v>76454.38</v>
      </c>
      <c r="F3728" s="23" t="str">
        <f>+IFERROR(VLOOKUP(Tabla1[[#This Row],[Artículo]],'..'!$B$2:$D$569000,3,),"")</f>
        <v/>
      </c>
      <c r="G3728" s="24" t="str">
        <f>IF(H3728=AF3728,"", "Error MC")</f>
        <v>Error MC</v>
      </c>
      <c r="H3728" s="62"/>
      <c r="I3728" s="54">
        <f>+Tabla1[[#This Row],[MC]]*Tabla1[[#This Row],[Pedido]]*Tabla1[[#This Row],[PVC ]]</f>
        <v>0</v>
      </c>
      <c r="J3728" s="26">
        <v>0.21</v>
      </c>
      <c r="K3728" s="63"/>
      <c r="L3728" s="28" t="s">
        <v>535</v>
      </c>
      <c r="M3728" s="53">
        <v>124888.226</v>
      </c>
      <c r="N3728" s="64" t="str">
        <f>+IF(Tabla1[[#This Row],[F PMPI]]="SÍ","No","Sí")</f>
        <v>No</v>
      </c>
      <c r="O3728" s="65">
        <f>+Tabla1[[#This Row],[PVL]]*1.055</f>
        <v>131757.07842999999</v>
      </c>
      <c r="P3728" s="65">
        <f>+Tabla1[[#This Row],[PVL]]*1.43</f>
        <v>178590.16317999997</v>
      </c>
      <c r="Q3728" s="66" t="str">
        <f>+HYPERLINK(Tabla1[[#This Row],[PAG]])</f>
        <v>https://todomusica.com.ar/soporte-de-microfonos/2586-a98d.html</v>
      </c>
      <c r="R3728" s="67"/>
      <c r="S3728" s="68"/>
      <c r="T3728" s="69"/>
      <c r="U3728" s="69"/>
      <c r="V3728" s="69"/>
      <c r="W3728" s="69"/>
      <c r="X3728" s="69"/>
      <c r="Y3728" s="35"/>
      <c r="Z3728" s="35" t="s">
        <v>27301</v>
      </c>
      <c r="AA3728" s="36">
        <v>1</v>
      </c>
      <c r="AB3728" s="35" t="s">
        <v>9849</v>
      </c>
      <c r="AC3728" s="35" t="str">
        <f>+IF(Tabla1[[#This Row],[STK]]="no","Sin STK", "STK disponible")</f>
        <v>STK disponible</v>
      </c>
      <c r="AD3728" s="35">
        <f>+I3728*J3728</f>
        <v>0</v>
      </c>
      <c r="AE3728" s="35">
        <f>+I3728*K3728</f>
        <v>0</v>
      </c>
      <c r="AF3728" s="36">
        <f>IF(Tabla1[[#This Row],[ref pack]]=1,Tabla1[[#This Row],[Pedido]],LCM(Tabla1[[#This Row],[MC VIEJO]],Tabla1[[#This Row],[Pedido]]))</f>
        <v>1</v>
      </c>
      <c r="AG3728" s="36">
        <f>+VLOOKUP(Tabla1[[#This Row],[Artículo]],'.'!$B$2:$D$11481,3,)</f>
        <v>1</v>
      </c>
      <c r="AH3728" s="37" t="str">
        <f>+IFERROR(SEARCH("pack",Tabla1[[#This Row],[PACK]]),"")</f>
        <v/>
      </c>
    </row>
    <row r="3729" spans="1:34" ht="24" customHeight="1" x14ac:dyDescent="0.2">
      <c r="A3729" s="50" t="s">
        <v>6938</v>
      </c>
      <c r="B3729" s="60" t="s">
        <v>7119</v>
      </c>
      <c r="C3729" s="61" t="s">
        <v>7120</v>
      </c>
      <c r="D3729" s="52" t="s">
        <v>9842</v>
      </c>
      <c r="E3729" s="53">
        <v>69842.03</v>
      </c>
      <c r="F3729" s="23" t="str">
        <f>+IFERROR(VLOOKUP(Tabla1[[#This Row],[Artículo]],'..'!$B$2:$D$569000,3,),"")</f>
        <v/>
      </c>
      <c r="G3729" s="24" t="str">
        <f>IF(H3729=AF3729,"", "Error MC")</f>
        <v>Error MC</v>
      </c>
      <c r="H3729" s="62"/>
      <c r="I3729" s="54">
        <f>+Tabla1[[#This Row],[MC]]*Tabla1[[#This Row],[Pedido]]*Tabla1[[#This Row],[PVC ]]</f>
        <v>0</v>
      </c>
      <c r="J3729" s="26">
        <v>0.21</v>
      </c>
      <c r="K3729" s="63"/>
      <c r="L3729" s="28" t="s">
        <v>535</v>
      </c>
      <c r="M3729" s="53">
        <v>114086.955</v>
      </c>
      <c r="N3729" s="64" t="str">
        <f>+IF(Tabla1[[#This Row],[F PMPI]]="SÍ","No","Sí")</f>
        <v>No</v>
      </c>
      <c r="O3729" s="65">
        <f>+Tabla1[[#This Row],[PVL]]*1.055</f>
        <v>120361.73752499999</v>
      </c>
      <c r="P3729" s="65">
        <f>+Tabla1[[#This Row],[PVL]]*1.43</f>
        <v>163144.34565</v>
      </c>
      <c r="Q3729" s="66" t="str">
        <f>+HYPERLINK(Tabla1[[#This Row],[PAG]])</f>
        <v>https://todomusica.com.ar/soporte-de-microfonos/2409-a98kcs.html</v>
      </c>
      <c r="R3729" s="67"/>
      <c r="S3729" s="68"/>
      <c r="T3729" s="69"/>
      <c r="U3729" s="69"/>
      <c r="V3729" s="69"/>
      <c r="W3729" s="69"/>
      <c r="X3729" s="69"/>
      <c r="Y3729" s="35"/>
      <c r="Z3729" s="35" t="s">
        <v>27302</v>
      </c>
      <c r="AA3729" s="36">
        <v>1</v>
      </c>
      <c r="AB3729" s="35" t="s">
        <v>9849</v>
      </c>
      <c r="AC3729" s="35" t="str">
        <f>+IF(Tabla1[[#This Row],[STK]]="no","Sin STK", "STK disponible")</f>
        <v>STK disponible</v>
      </c>
      <c r="AD3729" s="35">
        <f>+I3729*J3729</f>
        <v>0</v>
      </c>
      <c r="AE3729" s="35">
        <f>+I3729*K3729</f>
        <v>0</v>
      </c>
      <c r="AF3729" s="36">
        <f>IF(Tabla1[[#This Row],[ref pack]]=1,Tabla1[[#This Row],[Pedido]],LCM(Tabla1[[#This Row],[MC VIEJO]],Tabla1[[#This Row],[Pedido]]))</f>
        <v>1</v>
      </c>
      <c r="AG3729" s="36">
        <f>+VLOOKUP(Tabla1[[#This Row],[Artículo]],'.'!$B$2:$D$11481,3,)</f>
        <v>1</v>
      </c>
      <c r="AH3729" s="37" t="str">
        <f>+IFERROR(SEARCH("pack",Tabla1[[#This Row],[PACK]]),"")</f>
        <v/>
      </c>
    </row>
    <row r="3730" spans="1:34" ht="24" customHeight="1" x14ac:dyDescent="0.2">
      <c r="A3730" s="50" t="s">
        <v>6938</v>
      </c>
      <c r="B3730" s="60" t="s">
        <v>7121</v>
      </c>
      <c r="C3730" s="61" t="s">
        <v>7122</v>
      </c>
      <c r="D3730" s="52" t="s">
        <v>9841</v>
      </c>
      <c r="E3730" s="53">
        <v>6198.98</v>
      </c>
      <c r="F3730" s="23" t="str">
        <f>+IFERROR(VLOOKUP(Tabla1[[#This Row],[Artículo]],'..'!$B$2:$D$569000,3,),"")</f>
        <v/>
      </c>
      <c r="G3730" s="24" t="str">
        <f>IF(H3730=AF3730,"", "Error MC")</f>
        <v>Error MC</v>
      </c>
      <c r="H3730" s="62"/>
      <c r="I3730" s="54">
        <f>+Tabla1[[#This Row],[MC]]*Tabla1[[#This Row],[Pedido]]*Tabla1[[#This Row],[PVC ]]</f>
        <v>0</v>
      </c>
      <c r="J3730" s="26">
        <v>0.21</v>
      </c>
      <c r="K3730" s="63"/>
      <c r="L3730" s="28" t="s">
        <v>535</v>
      </c>
      <c r="M3730" s="53">
        <v>10126.030000000001</v>
      </c>
      <c r="N3730" s="64" t="str">
        <f>+IF(Tabla1[[#This Row],[F PMPI]]="SÍ","No","Sí")</f>
        <v>No</v>
      </c>
      <c r="O3730" s="65">
        <f>+Tabla1[[#This Row],[PVL]]*1.055</f>
        <v>10682.961649999999</v>
      </c>
      <c r="P3730" s="65">
        <f>+Tabla1[[#This Row],[PVL]]*1.43</f>
        <v>14480.222900000001</v>
      </c>
      <c r="Q3730" s="66" t="str">
        <f>+HYPERLINK(Tabla1[[#This Row],[PAG]])</f>
        <v>https://todomusica.com.ar/productos-sin-categorias-de-netsuite/308-a32ws.html</v>
      </c>
      <c r="R3730" s="67"/>
      <c r="S3730" s="68"/>
      <c r="T3730" s="69"/>
      <c r="U3730" s="69"/>
      <c r="V3730" s="69"/>
      <c r="W3730" s="69"/>
      <c r="X3730" s="69"/>
      <c r="Y3730" s="35"/>
      <c r="Z3730" s="35" t="s">
        <v>27282</v>
      </c>
      <c r="AA3730" s="36">
        <v>1</v>
      </c>
      <c r="AB3730" s="35" t="s">
        <v>9849</v>
      </c>
      <c r="AC3730" s="35" t="str">
        <f>+IF(Tabla1[[#This Row],[STK]]="no","Sin STK", "STK disponible")</f>
        <v>STK disponible</v>
      </c>
      <c r="AD3730" s="35">
        <f>+I3730*J3730</f>
        <v>0</v>
      </c>
      <c r="AE3730" s="35">
        <f>+I3730*K3730</f>
        <v>0</v>
      </c>
      <c r="AF3730" s="36">
        <f>IF(Tabla1[[#This Row],[ref pack]]=1,Tabla1[[#This Row],[Pedido]],LCM(Tabla1[[#This Row],[MC VIEJO]],Tabla1[[#This Row],[Pedido]]))</f>
        <v>1</v>
      </c>
      <c r="AG3730" s="36">
        <f>+VLOOKUP(Tabla1[[#This Row],[Artículo]],'.'!$B$2:$D$11481,3,)</f>
        <v>1</v>
      </c>
      <c r="AH3730" s="37" t="str">
        <f>+IFERROR(SEARCH("pack",Tabla1[[#This Row],[PACK]]),"")</f>
        <v/>
      </c>
    </row>
    <row r="3731" spans="1:34" ht="24" customHeight="1" x14ac:dyDescent="0.2">
      <c r="A3731" s="50" t="s">
        <v>6938</v>
      </c>
      <c r="B3731" s="60" t="s">
        <v>7123</v>
      </c>
      <c r="C3731" s="61" t="s">
        <v>7124</v>
      </c>
      <c r="D3731" s="52" t="s">
        <v>9841</v>
      </c>
      <c r="E3731" s="53">
        <v>542619.39</v>
      </c>
      <c r="F3731" s="23" t="str">
        <f>+IFERROR(VLOOKUP(Tabla1[[#This Row],[Artículo]],'..'!$B$2:$D$569000,3,),"")</f>
        <v/>
      </c>
      <c r="G3731" s="24" t="str">
        <f>IF(H3731=AF3731,"", "Error MC")</f>
        <v>Error MC</v>
      </c>
      <c r="H3731" s="62"/>
      <c r="I3731" s="54">
        <f>+Tabla1[[#This Row],[MC]]*Tabla1[[#This Row],[Pedido]]*Tabla1[[#This Row],[PVC ]]</f>
        <v>0</v>
      </c>
      <c r="J3731" s="26">
        <v>0.21</v>
      </c>
      <c r="K3731" s="63"/>
      <c r="L3731" s="28" t="s">
        <v>535</v>
      </c>
      <c r="M3731" s="53">
        <v>886368.77800000005</v>
      </c>
      <c r="N3731" s="64" t="str">
        <f>+IF(Tabla1[[#This Row],[F PMPI]]="SÍ","No","Sí")</f>
        <v>No</v>
      </c>
      <c r="O3731" s="65">
        <f>+Tabla1[[#This Row],[PVL]]*1.055</f>
        <v>935119.06079000002</v>
      </c>
      <c r="P3731" s="65">
        <f>+Tabla1[[#This Row],[PVL]]*1.43</f>
        <v>1267507.3525400001</v>
      </c>
      <c r="Q3731" s="66" t="str">
        <f>+HYPERLINK(Tabla1[[#This Row],[PAG]])</f>
        <v>https://todomusica.com.ar/microfonos-condenser/1983-beta181-bi.html</v>
      </c>
      <c r="R3731" s="67"/>
      <c r="S3731" s="68"/>
      <c r="T3731" s="69"/>
      <c r="U3731" s="69"/>
      <c r="V3731" s="69"/>
      <c r="W3731" s="69"/>
      <c r="X3731" s="69"/>
      <c r="Y3731" s="35"/>
      <c r="Z3731" s="35" t="s">
        <v>27303</v>
      </c>
      <c r="AA3731" s="36">
        <v>1</v>
      </c>
      <c r="AB3731" s="35" t="s">
        <v>9849</v>
      </c>
      <c r="AC3731" s="35" t="str">
        <f>+IF(Tabla1[[#This Row],[STK]]="no","Sin STK", "STK disponible")</f>
        <v>STK disponible</v>
      </c>
      <c r="AD3731" s="35">
        <f>+I3731*J3731</f>
        <v>0</v>
      </c>
      <c r="AE3731" s="35">
        <f>+I3731*K3731</f>
        <v>0</v>
      </c>
      <c r="AF3731" s="36">
        <f>IF(Tabla1[[#This Row],[ref pack]]=1,Tabla1[[#This Row],[Pedido]],LCM(Tabla1[[#This Row],[MC VIEJO]],Tabla1[[#This Row],[Pedido]]))</f>
        <v>1</v>
      </c>
      <c r="AG3731" s="36">
        <f>+VLOOKUP(Tabla1[[#This Row],[Artículo]],'.'!$B$2:$D$11481,3,)</f>
        <v>1</v>
      </c>
      <c r="AH3731" s="37" t="str">
        <f>+IFERROR(SEARCH("pack",Tabla1[[#This Row],[PACK]]),"")</f>
        <v/>
      </c>
    </row>
    <row r="3732" spans="1:34" ht="24" customHeight="1" x14ac:dyDescent="0.2">
      <c r="A3732" s="50" t="s">
        <v>6938</v>
      </c>
      <c r="B3732" s="60" t="s">
        <v>7125</v>
      </c>
      <c r="C3732" s="61" t="s">
        <v>7126</v>
      </c>
      <c r="D3732" s="52" t="s">
        <v>9842</v>
      </c>
      <c r="E3732" s="53">
        <v>542619.39</v>
      </c>
      <c r="F3732" s="23" t="str">
        <f>+IFERROR(VLOOKUP(Tabla1[[#This Row],[Artículo]],'..'!$B$2:$D$569000,3,),"")</f>
        <v/>
      </c>
      <c r="G3732" s="24" t="str">
        <f>IF(H3732=AF3732,"", "Error MC")</f>
        <v>Error MC</v>
      </c>
      <c r="H3732" s="62"/>
      <c r="I3732" s="54">
        <f>+Tabla1[[#This Row],[MC]]*Tabla1[[#This Row],[Pedido]]*Tabla1[[#This Row],[PVC ]]</f>
        <v>0</v>
      </c>
      <c r="J3732" s="26">
        <v>0.21</v>
      </c>
      <c r="K3732" s="63"/>
      <c r="L3732" s="28" t="s">
        <v>535</v>
      </c>
      <c r="M3732" s="53">
        <v>886368.77800000005</v>
      </c>
      <c r="N3732" s="64" t="str">
        <f>+IF(Tabla1[[#This Row],[F PMPI]]="SÍ","No","Sí")</f>
        <v>No</v>
      </c>
      <c r="O3732" s="65">
        <f>+Tabla1[[#This Row],[PVL]]*1.055</f>
        <v>935119.06079000002</v>
      </c>
      <c r="P3732" s="65">
        <f>+Tabla1[[#This Row],[PVL]]*1.43</f>
        <v>1267507.3525400001</v>
      </c>
      <c r="Q3732" s="66" t="str">
        <f>+HYPERLINK(Tabla1[[#This Row],[PAG]])</f>
        <v>https://todomusica.com.ar/microfonos-condenser/1648-beta181-c.html</v>
      </c>
      <c r="R3732" s="67"/>
      <c r="S3732" s="68"/>
      <c r="T3732" s="69"/>
      <c r="U3732" s="69"/>
      <c r="V3732" s="69"/>
      <c r="W3732" s="69"/>
      <c r="X3732" s="69"/>
      <c r="Y3732" s="35"/>
      <c r="Z3732" s="35" t="s">
        <v>27304</v>
      </c>
      <c r="AA3732" s="36">
        <v>1</v>
      </c>
      <c r="AB3732" s="35" t="s">
        <v>9849</v>
      </c>
      <c r="AC3732" s="35" t="str">
        <f>+IF(Tabla1[[#This Row],[STK]]="no","Sin STK", "STK disponible")</f>
        <v>STK disponible</v>
      </c>
      <c r="AD3732" s="35">
        <f>+I3732*J3732</f>
        <v>0</v>
      </c>
      <c r="AE3732" s="35">
        <f>+I3732*K3732</f>
        <v>0</v>
      </c>
      <c r="AF3732" s="36">
        <f>IF(Tabla1[[#This Row],[ref pack]]=1,Tabla1[[#This Row],[Pedido]],LCM(Tabla1[[#This Row],[MC VIEJO]],Tabla1[[#This Row],[Pedido]]))</f>
        <v>1</v>
      </c>
      <c r="AG3732" s="36">
        <f>+VLOOKUP(Tabla1[[#This Row],[Artículo]],'.'!$B$2:$D$11481,3,)</f>
        <v>1</v>
      </c>
      <c r="AH3732" s="37" t="str">
        <f>+IFERROR(SEARCH("pack",Tabla1[[#This Row],[PACK]]),"")</f>
        <v/>
      </c>
    </row>
    <row r="3733" spans="1:34" ht="24" customHeight="1" x14ac:dyDescent="0.2">
      <c r="A3733" s="50" t="s">
        <v>6938</v>
      </c>
      <c r="B3733" s="60" t="s">
        <v>7127</v>
      </c>
      <c r="C3733" s="61" t="s">
        <v>7128</v>
      </c>
      <c r="D3733" s="52" t="s">
        <v>9842</v>
      </c>
      <c r="E3733" s="53">
        <v>542619.39</v>
      </c>
      <c r="F3733" s="23" t="str">
        <f>+IFERROR(VLOOKUP(Tabla1[[#This Row],[Artículo]],'..'!$B$2:$D$569000,3,),"")</f>
        <v/>
      </c>
      <c r="G3733" s="24" t="str">
        <f>IF(H3733=AF3733,"", "Error MC")</f>
        <v>Error MC</v>
      </c>
      <c r="H3733" s="62"/>
      <c r="I3733" s="54">
        <f>+Tabla1[[#This Row],[MC]]*Tabla1[[#This Row],[Pedido]]*Tabla1[[#This Row],[PVC ]]</f>
        <v>0</v>
      </c>
      <c r="J3733" s="26">
        <v>0.21</v>
      </c>
      <c r="K3733" s="63"/>
      <c r="L3733" s="28" t="s">
        <v>535</v>
      </c>
      <c r="M3733" s="53">
        <v>886368.77800000005</v>
      </c>
      <c r="N3733" s="64" t="str">
        <f>+IF(Tabla1[[#This Row],[F PMPI]]="SÍ","No","Sí")</f>
        <v>No</v>
      </c>
      <c r="O3733" s="65">
        <f>+Tabla1[[#This Row],[PVL]]*1.055</f>
        <v>935119.06079000002</v>
      </c>
      <c r="P3733" s="65">
        <f>+Tabla1[[#This Row],[PVL]]*1.43</f>
        <v>1267507.3525400001</v>
      </c>
      <c r="Q3733" s="66" t="str">
        <f>+HYPERLINK(Tabla1[[#This Row],[PAG]])</f>
        <v>https://todomusica.com.ar/microfonos-condenser/2100-beta181-o.html</v>
      </c>
      <c r="R3733" s="67"/>
      <c r="S3733" s="68"/>
      <c r="T3733" s="69"/>
      <c r="U3733" s="69"/>
      <c r="V3733" s="69"/>
      <c r="W3733" s="69"/>
      <c r="X3733" s="69"/>
      <c r="Y3733" s="35"/>
      <c r="Z3733" s="35" t="s">
        <v>27305</v>
      </c>
      <c r="AA3733" s="36">
        <v>1</v>
      </c>
      <c r="AB3733" s="35" t="s">
        <v>9849</v>
      </c>
      <c r="AC3733" s="35" t="str">
        <f>+IF(Tabla1[[#This Row],[STK]]="no","Sin STK", "STK disponible")</f>
        <v>STK disponible</v>
      </c>
      <c r="AD3733" s="35">
        <f>+I3733*J3733</f>
        <v>0</v>
      </c>
      <c r="AE3733" s="35">
        <f>+I3733*K3733</f>
        <v>0</v>
      </c>
      <c r="AF3733" s="36">
        <f>IF(Tabla1[[#This Row],[ref pack]]=1,Tabla1[[#This Row],[Pedido]],LCM(Tabla1[[#This Row],[MC VIEJO]],Tabla1[[#This Row],[Pedido]]))</f>
        <v>1</v>
      </c>
      <c r="AG3733" s="36">
        <f>+VLOOKUP(Tabla1[[#This Row],[Artículo]],'.'!$B$2:$D$11481,3,)</f>
        <v>1</v>
      </c>
      <c r="AH3733" s="37" t="str">
        <f>+IFERROR(SEARCH("pack",Tabla1[[#This Row],[PACK]]),"")</f>
        <v/>
      </c>
    </row>
    <row r="3734" spans="1:34" ht="24" customHeight="1" x14ac:dyDescent="0.2">
      <c r="A3734" s="50" t="s">
        <v>6938</v>
      </c>
      <c r="B3734" s="60" t="s">
        <v>7129</v>
      </c>
      <c r="C3734" s="61" t="s">
        <v>7130</v>
      </c>
      <c r="D3734" s="52" t="s">
        <v>27</v>
      </c>
      <c r="E3734" s="53">
        <v>542619.39</v>
      </c>
      <c r="F3734" s="23" t="str">
        <f>+IFERROR(VLOOKUP(Tabla1[[#This Row],[Artículo]],'..'!$B$2:$D$569000,3,),"")</f>
        <v/>
      </c>
      <c r="G3734" s="24" t="str">
        <f>IF(H3734=AF3734,"", "Error MC")</f>
        <v>Error MC</v>
      </c>
      <c r="H3734" s="62"/>
      <c r="I3734" s="54">
        <f>+Tabla1[[#This Row],[MC]]*Tabla1[[#This Row],[Pedido]]*Tabla1[[#This Row],[PVC ]]</f>
        <v>0</v>
      </c>
      <c r="J3734" s="26">
        <v>0.21</v>
      </c>
      <c r="K3734" s="63"/>
      <c r="L3734" s="28" t="s">
        <v>535</v>
      </c>
      <c r="M3734" s="53">
        <v>886368.77800000005</v>
      </c>
      <c r="N3734" s="64" t="str">
        <f>+IF(Tabla1[[#This Row],[F PMPI]]="SÍ","No","Sí")</f>
        <v>No</v>
      </c>
      <c r="O3734" s="65">
        <f>+Tabla1[[#This Row],[PVL]]*1.055</f>
        <v>935119.06079000002</v>
      </c>
      <c r="P3734" s="65">
        <f>+Tabla1[[#This Row],[PVL]]*1.43</f>
        <v>1267507.3525400001</v>
      </c>
      <c r="Q3734" s="66" t="str">
        <f>+HYPERLINK(Tabla1[[#This Row],[PAG]])</f>
        <v>https://todomusica.com.ar/microfonos-condenser/2025-beta181-s.html</v>
      </c>
      <c r="R3734" s="67"/>
      <c r="S3734" s="68"/>
      <c r="T3734" s="69"/>
      <c r="U3734" s="69"/>
      <c r="V3734" s="69"/>
      <c r="W3734" s="69"/>
      <c r="X3734" s="69"/>
      <c r="Y3734" s="35"/>
      <c r="Z3734" s="35" t="s">
        <v>27306</v>
      </c>
      <c r="AA3734" s="36">
        <v>1</v>
      </c>
      <c r="AB3734" s="35" t="s">
        <v>9849</v>
      </c>
      <c r="AC3734" s="35" t="str">
        <f>+IF(Tabla1[[#This Row],[STK]]="no","Sin STK", "STK disponible")</f>
        <v>Sin STK</v>
      </c>
      <c r="AD3734" s="35">
        <f>+I3734*J3734</f>
        <v>0</v>
      </c>
      <c r="AE3734" s="35">
        <f>+I3734*K3734</f>
        <v>0</v>
      </c>
      <c r="AF3734" s="36">
        <f>IF(Tabla1[[#This Row],[ref pack]]=1,Tabla1[[#This Row],[Pedido]],LCM(Tabla1[[#This Row],[MC VIEJO]],Tabla1[[#This Row],[Pedido]]))</f>
        <v>1</v>
      </c>
      <c r="AG3734" s="36">
        <f>+VLOOKUP(Tabla1[[#This Row],[Artículo]],'.'!$B$2:$D$11481,3,)</f>
        <v>1</v>
      </c>
      <c r="AH3734" s="37" t="str">
        <f>+IFERROR(SEARCH("pack",Tabla1[[#This Row],[PACK]]),"")</f>
        <v/>
      </c>
    </row>
    <row r="3735" spans="1:34" ht="24" customHeight="1" x14ac:dyDescent="0.2">
      <c r="A3735" s="50" t="s">
        <v>6938</v>
      </c>
      <c r="B3735" s="60" t="s">
        <v>7131</v>
      </c>
      <c r="C3735" s="61" t="s">
        <v>7132</v>
      </c>
      <c r="D3735" s="52" t="s">
        <v>9842</v>
      </c>
      <c r="E3735" s="53">
        <v>472777.18</v>
      </c>
      <c r="F3735" s="23" t="str">
        <f>+IFERROR(VLOOKUP(Tabla1[[#This Row],[Artículo]],'..'!$B$2:$D$569000,3,),"")</f>
        <v/>
      </c>
      <c r="G3735" s="24" t="str">
        <f>IF(H3735=AF3735,"", "Error MC")</f>
        <v>Error MC</v>
      </c>
      <c r="H3735" s="62"/>
      <c r="I3735" s="54">
        <f>+Tabla1[[#This Row],[MC]]*Tabla1[[#This Row],[Pedido]]*Tabla1[[#This Row],[PVC ]]</f>
        <v>0</v>
      </c>
      <c r="J3735" s="26">
        <v>0.21</v>
      </c>
      <c r="K3735" s="63"/>
      <c r="L3735" s="28" t="s">
        <v>535</v>
      </c>
      <c r="M3735" s="53">
        <v>772281.52</v>
      </c>
      <c r="N3735" s="64" t="str">
        <f>+IF(Tabla1[[#This Row],[F PMPI]]="SÍ","No","Sí")</f>
        <v>No</v>
      </c>
      <c r="O3735" s="65">
        <f>+Tabla1[[#This Row],[PVL]]*1.055</f>
        <v>814757.00359999994</v>
      </c>
      <c r="P3735" s="65">
        <f>+Tabla1[[#This Row],[PVL]]*1.43</f>
        <v>1104362.5736</v>
      </c>
      <c r="Q3735" s="66" t="str">
        <f>+HYPERLINK(Tabla1[[#This Row],[PAG]])</f>
        <v>https://todomusica.com.ar/microfonos-condenser/1689-beta27.html</v>
      </c>
      <c r="R3735" s="67"/>
      <c r="S3735" s="68"/>
      <c r="T3735" s="69"/>
      <c r="U3735" s="69"/>
      <c r="V3735" s="69"/>
      <c r="W3735" s="69"/>
      <c r="X3735" s="69"/>
      <c r="Y3735" s="35"/>
      <c r="Z3735" s="35" t="s">
        <v>27307</v>
      </c>
      <c r="AA3735" s="36">
        <v>1</v>
      </c>
      <c r="AB3735" s="35" t="s">
        <v>9849</v>
      </c>
      <c r="AC3735" s="35" t="str">
        <f>+IF(Tabla1[[#This Row],[STK]]="no","Sin STK", "STK disponible")</f>
        <v>STK disponible</v>
      </c>
      <c r="AD3735" s="35">
        <f>+I3735*J3735</f>
        <v>0</v>
      </c>
      <c r="AE3735" s="35">
        <f>+I3735*K3735</f>
        <v>0</v>
      </c>
      <c r="AF3735" s="36">
        <f>IF(Tabla1[[#This Row],[ref pack]]=1,Tabla1[[#This Row],[Pedido]],LCM(Tabla1[[#This Row],[MC VIEJO]],Tabla1[[#This Row],[Pedido]]))</f>
        <v>1</v>
      </c>
      <c r="AG3735" s="36">
        <f>+VLOOKUP(Tabla1[[#This Row],[Artículo]],'.'!$B$2:$D$11481,3,)</f>
        <v>1</v>
      </c>
      <c r="AH3735" s="37" t="str">
        <f>+IFERROR(SEARCH("pack",Tabla1[[#This Row],[PACK]]),"")</f>
        <v/>
      </c>
    </row>
    <row r="3736" spans="1:34" ht="24" customHeight="1" x14ac:dyDescent="0.2">
      <c r="A3736" s="50" t="s">
        <v>6938</v>
      </c>
      <c r="B3736" s="60" t="s">
        <v>7133</v>
      </c>
      <c r="C3736" s="61" t="s">
        <v>7134</v>
      </c>
      <c r="D3736" s="52" t="s">
        <v>9841</v>
      </c>
      <c r="E3736" s="53">
        <v>239197.96</v>
      </c>
      <c r="F3736" s="23" t="str">
        <f>+IFERROR(VLOOKUP(Tabla1[[#This Row],[Artículo]],'..'!$B$2:$D$569000,3,),"")</f>
        <v/>
      </c>
      <c r="G3736" s="24" t="str">
        <f>IF(H3736=AF3736,"", "Error MC")</f>
        <v>Error MC</v>
      </c>
      <c r="H3736" s="62"/>
      <c r="I3736" s="54">
        <f>+Tabla1[[#This Row],[MC]]*Tabla1[[#This Row],[Pedido]]*Tabla1[[#This Row],[PVC ]]</f>
        <v>0</v>
      </c>
      <c r="J3736" s="26">
        <v>0.21</v>
      </c>
      <c r="K3736" s="63"/>
      <c r="L3736" s="28" t="s">
        <v>535</v>
      </c>
      <c r="M3736" s="53">
        <v>390729.87300000002</v>
      </c>
      <c r="N3736" s="64" t="str">
        <f>+IF(Tabla1[[#This Row],[F PMPI]]="SÍ","No","Sí")</f>
        <v>No</v>
      </c>
      <c r="O3736" s="65">
        <f>+Tabla1[[#This Row],[PVL]]*1.055</f>
        <v>412220.016015</v>
      </c>
      <c r="P3736" s="65">
        <f>+Tabla1[[#This Row],[PVL]]*1.43</f>
        <v>558743.71839000005</v>
      </c>
      <c r="Q3736" s="66" t="str">
        <f>+HYPERLINK(Tabla1[[#This Row],[PAG]])</f>
        <v>https://todomusica.com.ar/microfonos-dinamicos/953-beta52a.html</v>
      </c>
      <c r="R3736" s="67"/>
      <c r="S3736" s="68"/>
      <c r="T3736" s="69"/>
      <c r="U3736" s="69"/>
      <c r="V3736" s="69"/>
      <c r="W3736" s="69"/>
      <c r="X3736" s="69"/>
      <c r="Y3736" s="35"/>
      <c r="Z3736" s="35" t="s">
        <v>27308</v>
      </c>
      <c r="AA3736" s="36">
        <v>1</v>
      </c>
      <c r="AB3736" s="35" t="s">
        <v>9849</v>
      </c>
      <c r="AC3736" s="35" t="str">
        <f>+IF(Tabla1[[#This Row],[STK]]="no","Sin STK", "STK disponible")</f>
        <v>STK disponible</v>
      </c>
      <c r="AD3736" s="35">
        <f>+I3736*J3736</f>
        <v>0</v>
      </c>
      <c r="AE3736" s="35">
        <f>+I3736*K3736</f>
        <v>0</v>
      </c>
      <c r="AF3736" s="36">
        <f>IF(Tabla1[[#This Row],[ref pack]]=1,Tabla1[[#This Row],[Pedido]],LCM(Tabla1[[#This Row],[MC VIEJO]],Tabla1[[#This Row],[Pedido]]))</f>
        <v>1</v>
      </c>
      <c r="AG3736" s="36">
        <f>+VLOOKUP(Tabla1[[#This Row],[Artículo]],'.'!$B$2:$D$11481,3,)</f>
        <v>1</v>
      </c>
      <c r="AH3736" s="37" t="str">
        <f>+IFERROR(SEARCH("pack",Tabla1[[#This Row],[PACK]]),"")</f>
        <v/>
      </c>
    </row>
    <row r="3737" spans="1:34" ht="24" customHeight="1" x14ac:dyDescent="0.2">
      <c r="A3737" s="50" t="s">
        <v>6938</v>
      </c>
      <c r="B3737" s="60" t="s">
        <v>7135</v>
      </c>
      <c r="C3737" s="61" t="s">
        <v>7136</v>
      </c>
      <c r="D3737" s="52" t="s">
        <v>9842</v>
      </c>
      <c r="E3737" s="53">
        <v>371010.3</v>
      </c>
      <c r="F3737" s="23" t="str">
        <f>+IFERROR(VLOOKUP(Tabla1[[#This Row],[Artículo]],'..'!$B$2:$D$569000,3,),"")</f>
        <v/>
      </c>
      <c r="G3737" s="24" t="str">
        <f>IF(H3737=AF3737,"", "Error MC")</f>
        <v>Error MC</v>
      </c>
      <c r="H3737" s="62"/>
      <c r="I3737" s="54">
        <f>+Tabla1[[#This Row],[MC]]*Tabla1[[#This Row],[Pedido]]*Tabla1[[#This Row],[PVC ]]</f>
        <v>0</v>
      </c>
      <c r="J3737" s="26">
        <v>0.21</v>
      </c>
      <c r="K3737" s="63"/>
      <c r="L3737" s="28" t="s">
        <v>535</v>
      </c>
      <c r="M3737" s="53">
        <v>606045.33100000001</v>
      </c>
      <c r="N3737" s="64" t="str">
        <f>+IF(Tabla1[[#This Row],[F PMPI]]="SÍ","No","Sí")</f>
        <v>No</v>
      </c>
      <c r="O3737" s="65">
        <f>+Tabla1[[#This Row],[PVL]]*1.055</f>
        <v>639377.82420499995</v>
      </c>
      <c r="P3737" s="65">
        <f>+Tabla1[[#This Row],[PVL]]*1.43</f>
        <v>866644.82332999993</v>
      </c>
      <c r="Q3737" s="66" t="str">
        <f>+HYPERLINK(Tabla1[[#This Row],[PAG]])</f>
        <v>https://todomusica.com.ar/microfonos-de-vincha/1690-beta53.html</v>
      </c>
      <c r="R3737" s="67"/>
      <c r="S3737" s="68"/>
      <c r="T3737" s="69"/>
      <c r="U3737" s="69"/>
      <c r="V3737" s="69"/>
      <c r="W3737" s="69"/>
      <c r="X3737" s="69"/>
      <c r="Y3737" s="35"/>
      <c r="Z3737" s="35" t="s">
        <v>27309</v>
      </c>
      <c r="AA3737" s="36">
        <v>1</v>
      </c>
      <c r="AB3737" s="35" t="s">
        <v>9849</v>
      </c>
      <c r="AC3737" s="35" t="str">
        <f>+IF(Tabla1[[#This Row],[STK]]="no","Sin STK", "STK disponible")</f>
        <v>STK disponible</v>
      </c>
      <c r="AD3737" s="35">
        <f>+I3737*J3737</f>
        <v>0</v>
      </c>
      <c r="AE3737" s="35">
        <f>+I3737*K3737</f>
        <v>0</v>
      </c>
      <c r="AF3737" s="36">
        <f>IF(Tabla1[[#This Row],[ref pack]]=1,Tabla1[[#This Row],[Pedido]],LCM(Tabla1[[#This Row],[MC VIEJO]],Tabla1[[#This Row],[Pedido]]))</f>
        <v>1</v>
      </c>
      <c r="AG3737" s="36">
        <f>+VLOOKUP(Tabla1[[#This Row],[Artículo]],'.'!$B$2:$D$11481,3,)</f>
        <v>1</v>
      </c>
      <c r="AH3737" s="37" t="str">
        <f>+IFERROR(SEARCH("pack",Tabla1[[#This Row],[PACK]]),"")</f>
        <v/>
      </c>
    </row>
    <row r="3738" spans="1:34" ht="24" customHeight="1" x14ac:dyDescent="0.2">
      <c r="A3738" s="50" t="s">
        <v>6938</v>
      </c>
      <c r="B3738" s="60" t="s">
        <v>7137</v>
      </c>
      <c r="C3738" s="61" t="s">
        <v>7138</v>
      </c>
      <c r="D3738" s="52" t="s">
        <v>27</v>
      </c>
      <c r="E3738" s="53">
        <v>371010.3</v>
      </c>
      <c r="F3738" s="23" t="str">
        <f>+IFERROR(VLOOKUP(Tabla1[[#This Row],[Artículo]],'..'!$B$2:$D$569000,3,),"")</f>
        <v/>
      </c>
      <c r="G3738" s="24" t="str">
        <f>IF(H3738=AF3738,"", "Error MC")</f>
        <v>Error MC</v>
      </c>
      <c r="H3738" s="62"/>
      <c r="I3738" s="54">
        <f>+Tabla1[[#This Row],[MC]]*Tabla1[[#This Row],[Pedido]]*Tabla1[[#This Row],[PVC ]]</f>
        <v>0</v>
      </c>
      <c r="J3738" s="26">
        <v>0.21</v>
      </c>
      <c r="K3738" s="63"/>
      <c r="L3738" s="28" t="s">
        <v>535</v>
      </c>
      <c r="M3738" s="53">
        <v>606045.33100000001</v>
      </c>
      <c r="N3738" s="64" t="str">
        <f>+IF(Tabla1[[#This Row],[F PMPI]]="SÍ","No","Sí")</f>
        <v>No</v>
      </c>
      <c r="O3738" s="65">
        <f>+Tabla1[[#This Row],[PVL]]*1.055</f>
        <v>639377.82420499995</v>
      </c>
      <c r="P3738" s="65">
        <f>+Tabla1[[#This Row],[PVL]]*1.43</f>
        <v>866644.82332999993</v>
      </c>
      <c r="Q3738" s="66" t="str">
        <f>+HYPERLINK(Tabla1[[#This Row],[PAG]])</f>
        <v>https://todomusica.com.ar/microfonos-de-vincha/1248-beta54.html</v>
      </c>
      <c r="R3738" s="67"/>
      <c r="S3738" s="68"/>
      <c r="T3738" s="69"/>
      <c r="U3738" s="69"/>
      <c r="V3738" s="69"/>
      <c r="W3738" s="69"/>
      <c r="X3738" s="69"/>
      <c r="Y3738" s="35"/>
      <c r="Z3738" s="35" t="s">
        <v>27310</v>
      </c>
      <c r="AA3738" s="36">
        <v>1</v>
      </c>
      <c r="AB3738" s="35" t="s">
        <v>9849</v>
      </c>
      <c r="AC3738" s="35" t="str">
        <f>+IF(Tabla1[[#This Row],[STK]]="no","Sin STK", "STK disponible")</f>
        <v>Sin STK</v>
      </c>
      <c r="AD3738" s="35">
        <f>+I3738*J3738</f>
        <v>0</v>
      </c>
      <c r="AE3738" s="35">
        <f>+I3738*K3738</f>
        <v>0</v>
      </c>
      <c r="AF3738" s="36">
        <f>IF(Tabla1[[#This Row],[ref pack]]=1,Tabla1[[#This Row],[Pedido]],LCM(Tabla1[[#This Row],[MC VIEJO]],Tabla1[[#This Row],[Pedido]]))</f>
        <v>1</v>
      </c>
      <c r="AG3738" s="36">
        <f>+VLOOKUP(Tabla1[[#This Row],[Artículo]],'.'!$B$2:$D$11481,3,)</f>
        <v>1</v>
      </c>
      <c r="AH3738" s="37" t="str">
        <f>+IFERROR(SEARCH("pack",Tabla1[[#This Row],[PACK]]),"")</f>
        <v/>
      </c>
    </row>
    <row r="3739" spans="1:34" ht="24" customHeight="1" x14ac:dyDescent="0.2">
      <c r="A3739" s="50" t="s">
        <v>6938</v>
      </c>
      <c r="B3739" s="60" t="s">
        <v>7139</v>
      </c>
      <c r="C3739" s="61" t="s">
        <v>7140</v>
      </c>
      <c r="D3739" s="52" t="s">
        <v>27</v>
      </c>
      <c r="E3739" s="53">
        <v>150429.13</v>
      </c>
      <c r="F3739" s="23" t="str">
        <f>+IFERROR(VLOOKUP(Tabla1[[#This Row],[Artículo]],'..'!$B$2:$D$569000,3,),"")</f>
        <v/>
      </c>
      <c r="G3739" s="24" t="str">
        <f>IF(H3739=AF3739,"", "Error MC")</f>
        <v>Error MC</v>
      </c>
      <c r="H3739" s="62"/>
      <c r="I3739" s="54">
        <f>+Tabla1[[#This Row],[MC]]*Tabla1[[#This Row],[Pedido]]*Tabla1[[#This Row],[PVC ]]</f>
        <v>0</v>
      </c>
      <c r="J3739" s="26">
        <v>0.21</v>
      </c>
      <c r="K3739" s="63"/>
      <c r="L3739" s="28" t="s">
        <v>535</v>
      </c>
      <c r="M3739" s="53">
        <v>245725.989</v>
      </c>
      <c r="N3739" s="64" t="str">
        <f>+IF(Tabla1[[#This Row],[F PMPI]]="SÍ","No","Sí")</f>
        <v>No</v>
      </c>
      <c r="O3739" s="65">
        <f>+Tabla1[[#This Row],[PVL]]*1.055</f>
        <v>259240.91839499999</v>
      </c>
      <c r="P3739" s="65">
        <f>+Tabla1[[#This Row],[PVL]]*1.43</f>
        <v>351388.16427000001</v>
      </c>
      <c r="Q3739" s="66" t="str">
        <f>+HYPERLINK(Tabla1[[#This Row],[PAG]])</f>
        <v>https://todomusica.com.ar/microfonos-para-bateria/8042-beta56a.html</v>
      </c>
      <c r="R3739" s="67"/>
      <c r="S3739" s="68"/>
      <c r="T3739" s="69"/>
      <c r="U3739" s="69"/>
      <c r="V3739" s="69"/>
      <c r="W3739" s="69"/>
      <c r="X3739" s="69"/>
      <c r="Y3739" s="35"/>
      <c r="Z3739" s="35" t="s">
        <v>27311</v>
      </c>
      <c r="AA3739" s="36">
        <v>1</v>
      </c>
      <c r="AB3739" s="35" t="s">
        <v>9849</v>
      </c>
      <c r="AC3739" s="35" t="str">
        <f>+IF(Tabla1[[#This Row],[STK]]="no","Sin STK", "STK disponible")</f>
        <v>Sin STK</v>
      </c>
      <c r="AD3739" s="35">
        <f>+I3739*J3739</f>
        <v>0</v>
      </c>
      <c r="AE3739" s="35">
        <f>+I3739*K3739</f>
        <v>0</v>
      </c>
      <c r="AF3739" s="36">
        <f>IF(Tabla1[[#This Row],[ref pack]]=1,Tabla1[[#This Row],[Pedido]],LCM(Tabla1[[#This Row],[MC VIEJO]],Tabla1[[#This Row],[Pedido]]))</f>
        <v>1</v>
      </c>
      <c r="AG3739" s="36">
        <f>+VLOOKUP(Tabla1[[#This Row],[Artículo]],'.'!$B$2:$D$11481,3,)</f>
        <v>1</v>
      </c>
      <c r="AH3739" s="37" t="str">
        <f>+IFERROR(SEARCH("pack",Tabla1[[#This Row],[PACK]]),"")</f>
        <v/>
      </c>
    </row>
    <row r="3740" spans="1:34" ht="24" customHeight="1" x14ac:dyDescent="0.2">
      <c r="A3740" s="50" t="s">
        <v>6938</v>
      </c>
      <c r="B3740" s="60" t="s">
        <v>7141</v>
      </c>
      <c r="C3740" s="61" t="s">
        <v>7142</v>
      </c>
      <c r="D3740" s="52" t="s">
        <v>9841</v>
      </c>
      <c r="E3740" s="53">
        <v>153322.06</v>
      </c>
      <c r="F3740" s="23" t="str">
        <f>+IFERROR(VLOOKUP(Tabla1[[#This Row],[Artículo]],'..'!$B$2:$D$569000,3,),"")</f>
        <v/>
      </c>
      <c r="G3740" s="24" t="str">
        <f>IF(H3740=AF3740,"", "Error MC")</f>
        <v>Error MC</v>
      </c>
      <c r="H3740" s="62"/>
      <c r="I3740" s="54">
        <f>+Tabla1[[#This Row],[MC]]*Tabla1[[#This Row],[Pedido]]*Tabla1[[#This Row],[PVC ]]</f>
        <v>0</v>
      </c>
      <c r="J3740" s="26">
        <v>0.21</v>
      </c>
      <c r="K3740" s="63"/>
      <c r="L3740" s="28" t="s">
        <v>535</v>
      </c>
      <c r="M3740" s="53">
        <v>250451.584</v>
      </c>
      <c r="N3740" s="64" t="str">
        <f>+IF(Tabla1[[#This Row],[F PMPI]]="SÍ","No","Sí")</f>
        <v>No</v>
      </c>
      <c r="O3740" s="65">
        <f>+Tabla1[[#This Row],[PVL]]*1.055</f>
        <v>264226.42112000001</v>
      </c>
      <c r="P3740" s="65">
        <f>+Tabla1[[#This Row],[PVL]]*1.43</f>
        <v>358145.76512</v>
      </c>
      <c r="Q3740" s="66" t="str">
        <f>+HYPERLINK(Tabla1[[#This Row],[PAG]])</f>
        <v>https://todomusica.com.ar/microfonos-dinamicos/2701-beta57a.html</v>
      </c>
      <c r="R3740" s="67"/>
      <c r="S3740" s="68"/>
      <c r="T3740" s="69"/>
      <c r="U3740" s="69"/>
      <c r="V3740" s="69"/>
      <c r="W3740" s="69"/>
      <c r="X3740" s="69"/>
      <c r="Y3740" s="35"/>
      <c r="Z3740" s="35" t="s">
        <v>27312</v>
      </c>
      <c r="AA3740" s="36">
        <v>1</v>
      </c>
      <c r="AB3740" s="35" t="s">
        <v>9849</v>
      </c>
      <c r="AC3740" s="35" t="str">
        <f>+IF(Tabla1[[#This Row],[STK]]="no","Sin STK", "STK disponible")</f>
        <v>STK disponible</v>
      </c>
      <c r="AD3740" s="35">
        <f>+I3740*J3740</f>
        <v>0</v>
      </c>
      <c r="AE3740" s="35">
        <f>+I3740*K3740</f>
        <v>0</v>
      </c>
      <c r="AF3740" s="36">
        <f>IF(Tabla1[[#This Row],[ref pack]]=1,Tabla1[[#This Row],[Pedido]],LCM(Tabla1[[#This Row],[MC VIEJO]],Tabla1[[#This Row],[Pedido]]))</f>
        <v>1</v>
      </c>
      <c r="AG3740" s="36">
        <f>+VLOOKUP(Tabla1[[#This Row],[Artículo]],'.'!$B$2:$D$11481,3,)</f>
        <v>1</v>
      </c>
      <c r="AH3740" s="37" t="str">
        <f>+IFERROR(SEARCH("pack",Tabla1[[#This Row],[PACK]]),"")</f>
        <v/>
      </c>
    </row>
    <row r="3741" spans="1:34" ht="24" customHeight="1" x14ac:dyDescent="0.2">
      <c r="A3741" s="50" t="s">
        <v>6938</v>
      </c>
      <c r="B3741" s="60" t="s">
        <v>7143</v>
      </c>
      <c r="C3741" s="61" t="s">
        <v>7144</v>
      </c>
      <c r="D3741" s="52" t="s">
        <v>9841</v>
      </c>
      <c r="E3741" s="53">
        <v>213111.7</v>
      </c>
      <c r="F3741" s="23" t="str">
        <f>+IFERROR(VLOOKUP(Tabla1[[#This Row],[Artículo]],'..'!$B$2:$D$569000,3,),"")</f>
        <v/>
      </c>
      <c r="G3741" s="24" t="str">
        <f>IF(H3741=AF3741,"", "Error MC")</f>
        <v>Error MC</v>
      </c>
      <c r="H3741" s="62"/>
      <c r="I3741" s="54">
        <f>+Tabla1[[#This Row],[MC]]*Tabla1[[#This Row],[Pedido]]*Tabla1[[#This Row],[PVC ]]</f>
        <v>0</v>
      </c>
      <c r="J3741" s="26">
        <v>0.21</v>
      </c>
      <c r="K3741" s="63"/>
      <c r="L3741" s="28" t="s">
        <v>535</v>
      </c>
      <c r="M3741" s="53">
        <v>348117.96799999999</v>
      </c>
      <c r="N3741" s="64" t="str">
        <f>+IF(Tabla1[[#This Row],[F PMPI]]="SÍ","No","Sí")</f>
        <v>No</v>
      </c>
      <c r="O3741" s="65">
        <f>+Tabla1[[#This Row],[PVL]]*1.055</f>
        <v>367264.45623999997</v>
      </c>
      <c r="P3741" s="65">
        <f>+Tabla1[[#This Row],[PVL]]*1.43</f>
        <v>497808.69423999998</v>
      </c>
      <c r="Q3741" s="66" t="str">
        <f>+HYPERLINK(Tabla1[[#This Row],[PAG]])</f>
        <v>https://todomusica.com.ar/microfonos-dinamicos/2756-beta58a.html</v>
      </c>
      <c r="R3741" s="67"/>
      <c r="S3741" s="68"/>
      <c r="T3741" s="69"/>
      <c r="U3741" s="69"/>
      <c r="V3741" s="69"/>
      <c r="W3741" s="69"/>
      <c r="X3741" s="69"/>
      <c r="Y3741" s="35"/>
      <c r="Z3741" s="35" t="s">
        <v>27313</v>
      </c>
      <c r="AA3741" s="36">
        <v>1</v>
      </c>
      <c r="AB3741" s="35" t="s">
        <v>9849</v>
      </c>
      <c r="AC3741" s="35" t="str">
        <f>+IF(Tabla1[[#This Row],[STK]]="no","Sin STK", "STK disponible")</f>
        <v>STK disponible</v>
      </c>
      <c r="AD3741" s="35">
        <f>+I3741*J3741</f>
        <v>0</v>
      </c>
      <c r="AE3741" s="35">
        <f>+I3741*K3741</f>
        <v>0</v>
      </c>
      <c r="AF3741" s="36">
        <f>IF(Tabla1[[#This Row],[ref pack]]=1,Tabla1[[#This Row],[Pedido]],LCM(Tabla1[[#This Row],[MC VIEJO]],Tabla1[[#This Row],[Pedido]]))</f>
        <v>1</v>
      </c>
      <c r="AG3741" s="36">
        <f>+VLOOKUP(Tabla1[[#This Row],[Artículo]],'.'!$B$2:$D$11481,3,)</f>
        <v>1</v>
      </c>
      <c r="AH3741" s="37" t="str">
        <f>+IFERROR(SEARCH("pack",Tabla1[[#This Row],[PACK]]),"")</f>
        <v/>
      </c>
    </row>
    <row r="3742" spans="1:34" ht="24" customHeight="1" x14ac:dyDescent="0.2">
      <c r="A3742" s="50" t="s">
        <v>6938</v>
      </c>
      <c r="B3742" s="60" t="s">
        <v>7145</v>
      </c>
      <c r="C3742" s="61" t="s">
        <v>7146</v>
      </c>
      <c r="D3742" s="52" t="s">
        <v>27</v>
      </c>
      <c r="E3742" s="53">
        <v>328510.3</v>
      </c>
      <c r="F3742" s="23" t="str">
        <f>+IFERROR(VLOOKUP(Tabla1[[#This Row],[Artículo]],'..'!$B$2:$D$569000,3,),"")</f>
        <v/>
      </c>
      <c r="G3742" s="24" t="str">
        <f>IF(H3742=AF3742,"", "Error MC")</f>
        <v>Error MC</v>
      </c>
      <c r="H3742" s="62"/>
      <c r="I3742" s="54">
        <f>+Tabla1[[#This Row],[MC]]*Tabla1[[#This Row],[Pedido]]*Tabla1[[#This Row],[PVC ]]</f>
        <v>0</v>
      </c>
      <c r="J3742" s="26">
        <v>0.21</v>
      </c>
      <c r="K3742" s="63"/>
      <c r="L3742" s="28" t="s">
        <v>535</v>
      </c>
      <c r="M3742" s="53">
        <v>536621.58100000001</v>
      </c>
      <c r="N3742" s="64" t="str">
        <f>+IF(Tabla1[[#This Row],[F PMPI]]="SÍ","No","Sí")</f>
        <v>No</v>
      </c>
      <c r="O3742" s="65">
        <f>+Tabla1[[#This Row],[PVL]]*1.055</f>
        <v>566135.76795499993</v>
      </c>
      <c r="P3742" s="65">
        <f>+Tabla1[[#This Row],[PVL]]*1.43</f>
        <v>767368.86083000002</v>
      </c>
      <c r="Q3742" s="66" t="str">
        <f>+HYPERLINK(Tabla1[[#This Row],[PAG]])</f>
        <v>https://todomusica.com.ar/microfonos-condenser/1960-beta87a.html</v>
      </c>
      <c r="R3742" s="67"/>
      <c r="S3742" s="68"/>
      <c r="T3742" s="69"/>
      <c r="U3742" s="69"/>
      <c r="V3742" s="69"/>
      <c r="W3742" s="69"/>
      <c r="X3742" s="69"/>
      <c r="Y3742" s="35"/>
      <c r="Z3742" s="35" t="s">
        <v>27314</v>
      </c>
      <c r="AA3742" s="36">
        <v>1</v>
      </c>
      <c r="AB3742" s="35" t="s">
        <v>9849</v>
      </c>
      <c r="AC3742" s="35" t="str">
        <f>+IF(Tabla1[[#This Row],[STK]]="no","Sin STK", "STK disponible")</f>
        <v>Sin STK</v>
      </c>
      <c r="AD3742" s="35">
        <f>+I3742*J3742</f>
        <v>0</v>
      </c>
      <c r="AE3742" s="35">
        <f>+I3742*K3742</f>
        <v>0</v>
      </c>
      <c r="AF3742" s="36">
        <f>IF(Tabla1[[#This Row],[ref pack]]=1,Tabla1[[#This Row],[Pedido]],LCM(Tabla1[[#This Row],[MC VIEJO]],Tabla1[[#This Row],[Pedido]]))</f>
        <v>1</v>
      </c>
      <c r="AG3742" s="36">
        <f>+VLOOKUP(Tabla1[[#This Row],[Artículo]],'.'!$B$2:$D$11481,3,)</f>
        <v>1</v>
      </c>
      <c r="AH3742" s="37" t="str">
        <f>+IFERROR(SEARCH("pack",Tabla1[[#This Row],[PACK]]),"")</f>
        <v/>
      </c>
    </row>
    <row r="3743" spans="1:34" ht="24" customHeight="1" x14ac:dyDescent="0.2">
      <c r="A3743" s="50" t="s">
        <v>6938</v>
      </c>
      <c r="B3743" s="60" t="s">
        <v>7147</v>
      </c>
      <c r="C3743" s="61" t="s">
        <v>7148</v>
      </c>
      <c r="D3743" s="52" t="s">
        <v>9841</v>
      </c>
      <c r="E3743" s="53">
        <v>328510.3</v>
      </c>
      <c r="F3743" s="23" t="str">
        <f>+IFERROR(VLOOKUP(Tabla1[[#This Row],[Artículo]],'..'!$B$2:$D$569000,3,),"")</f>
        <v/>
      </c>
      <c r="G3743" s="24" t="str">
        <f>IF(H3743=AF3743,"", "Error MC")</f>
        <v>Error MC</v>
      </c>
      <c r="H3743" s="62"/>
      <c r="I3743" s="54">
        <f>+Tabla1[[#This Row],[MC]]*Tabla1[[#This Row],[Pedido]]*Tabla1[[#This Row],[PVC ]]</f>
        <v>0</v>
      </c>
      <c r="J3743" s="26">
        <v>0.21</v>
      </c>
      <c r="K3743" s="63"/>
      <c r="L3743" s="28" t="s">
        <v>535</v>
      </c>
      <c r="M3743" s="53">
        <v>536621.58100000001</v>
      </c>
      <c r="N3743" s="64" t="str">
        <f>+IF(Tabla1[[#This Row],[F PMPI]]="SÍ","No","Sí")</f>
        <v>No</v>
      </c>
      <c r="O3743" s="65">
        <f>+Tabla1[[#This Row],[PVL]]*1.055</f>
        <v>566135.76795499993</v>
      </c>
      <c r="P3743" s="65">
        <f>+Tabla1[[#This Row],[PVL]]*1.43</f>
        <v>767368.86083000002</v>
      </c>
      <c r="Q3743" s="66" t="str">
        <f>+HYPERLINK(Tabla1[[#This Row],[PAG]])</f>
        <v/>
      </c>
      <c r="R3743" s="67"/>
      <c r="S3743" s="68"/>
      <c r="T3743" s="69"/>
      <c r="U3743" s="69"/>
      <c r="V3743" s="69"/>
      <c r="W3743" s="69"/>
      <c r="X3743" s="69"/>
      <c r="Y3743" s="35"/>
      <c r="Z3743" s="35" t="s">
        <v>65</v>
      </c>
      <c r="AA3743" s="36">
        <v>1</v>
      </c>
      <c r="AB3743" s="35" t="s">
        <v>9849</v>
      </c>
      <c r="AC3743" s="35" t="str">
        <f>+IF(Tabla1[[#This Row],[STK]]="no","Sin STK", "STK disponible")</f>
        <v>STK disponible</v>
      </c>
      <c r="AD3743" s="35">
        <f>+I3743*J3743</f>
        <v>0</v>
      </c>
      <c r="AE3743" s="35">
        <f>+I3743*K3743</f>
        <v>0</v>
      </c>
      <c r="AF3743" s="36">
        <f>IF(Tabla1[[#This Row],[ref pack]]=1,Tabla1[[#This Row],[Pedido]],LCM(Tabla1[[#This Row],[MC VIEJO]],Tabla1[[#This Row],[Pedido]]))</f>
        <v>1</v>
      </c>
      <c r="AG3743" s="36">
        <f>+VLOOKUP(Tabla1[[#This Row],[Artículo]],'.'!$B$2:$D$11481,3,)</f>
        <v>1</v>
      </c>
      <c r="AH3743" s="37" t="str">
        <f>+IFERROR(SEARCH("pack",Tabla1[[#This Row],[PACK]]),"")</f>
        <v/>
      </c>
    </row>
    <row r="3744" spans="1:34" ht="24" customHeight="1" x14ac:dyDescent="0.2">
      <c r="A3744" s="50" t="s">
        <v>6938</v>
      </c>
      <c r="B3744" s="60" t="s">
        <v>7149</v>
      </c>
      <c r="C3744" s="61" t="s">
        <v>7150</v>
      </c>
      <c r="D3744" s="52" t="s">
        <v>9842</v>
      </c>
      <c r="E3744" s="53">
        <v>337353.12</v>
      </c>
      <c r="F3744" s="23" t="str">
        <f>+IFERROR(VLOOKUP(Tabla1[[#This Row],[Artículo]],'..'!$B$2:$D$569000,3,),"")</f>
        <v/>
      </c>
      <c r="G3744" s="24" t="str">
        <f>IF(H3744=AF3744,"", "Error MC")</f>
        <v>Error MC</v>
      </c>
      <c r="H3744" s="62"/>
      <c r="I3744" s="54">
        <f>+Tabla1[[#This Row],[MC]]*Tabla1[[#This Row],[Pedido]]*Tabla1[[#This Row],[PVC ]]</f>
        <v>0</v>
      </c>
      <c r="J3744" s="26">
        <v>0.21</v>
      </c>
      <c r="K3744" s="63"/>
      <c r="L3744" s="28" t="s">
        <v>535</v>
      </c>
      <c r="M3744" s="53">
        <v>551066.31900000002</v>
      </c>
      <c r="N3744" s="64" t="str">
        <f>+IF(Tabla1[[#This Row],[F PMPI]]="SÍ","No","Sí")</f>
        <v>No</v>
      </c>
      <c r="O3744" s="65">
        <f>+Tabla1[[#This Row],[PVL]]*1.055</f>
        <v>581374.96654499997</v>
      </c>
      <c r="P3744" s="65">
        <f>+Tabla1[[#This Row],[PVL]]*1.43</f>
        <v>788024.83617000002</v>
      </c>
      <c r="Q3744" s="66" t="str">
        <f>+HYPERLINK(Tabla1[[#This Row],[PAG]])</f>
        <v>https://todomusica.com.ar/microfonos-condenser/1573-beta91a.html</v>
      </c>
      <c r="R3744" s="67"/>
      <c r="S3744" s="68"/>
      <c r="T3744" s="69"/>
      <c r="U3744" s="69"/>
      <c r="V3744" s="69"/>
      <c r="W3744" s="69"/>
      <c r="X3744" s="69"/>
      <c r="Y3744" s="35"/>
      <c r="Z3744" s="35" t="s">
        <v>27315</v>
      </c>
      <c r="AA3744" s="36">
        <v>1</v>
      </c>
      <c r="AB3744" s="35" t="s">
        <v>9849</v>
      </c>
      <c r="AC3744" s="35" t="str">
        <f>+IF(Tabla1[[#This Row],[STK]]="no","Sin STK", "STK disponible")</f>
        <v>STK disponible</v>
      </c>
      <c r="AD3744" s="35">
        <f>+I3744*J3744</f>
        <v>0</v>
      </c>
      <c r="AE3744" s="35">
        <f>+I3744*K3744</f>
        <v>0</v>
      </c>
      <c r="AF3744" s="36">
        <f>IF(Tabla1[[#This Row],[ref pack]]=1,Tabla1[[#This Row],[Pedido]],LCM(Tabla1[[#This Row],[MC VIEJO]],Tabla1[[#This Row],[Pedido]]))</f>
        <v>1</v>
      </c>
      <c r="AG3744" s="36">
        <f>+VLOOKUP(Tabla1[[#This Row],[Artículo]],'.'!$B$2:$D$11481,3,)</f>
        <v>1</v>
      </c>
      <c r="AH3744" s="37" t="str">
        <f>+IFERROR(SEARCH("pack",Tabla1[[#This Row],[PACK]]),"")</f>
        <v/>
      </c>
    </row>
    <row r="3745" spans="1:34" ht="24" customHeight="1" x14ac:dyDescent="0.2">
      <c r="A3745" s="50" t="s">
        <v>6938</v>
      </c>
      <c r="B3745" s="60" t="s">
        <v>7151</v>
      </c>
      <c r="C3745" s="61" t="s">
        <v>7152</v>
      </c>
      <c r="D3745" s="52" t="s">
        <v>9842</v>
      </c>
      <c r="E3745" s="53">
        <v>243310.97</v>
      </c>
      <c r="F3745" s="23" t="str">
        <f>+IFERROR(VLOOKUP(Tabla1[[#This Row],[Artículo]],'..'!$B$2:$D$569000,3,),"")</f>
        <v/>
      </c>
      <c r="G3745" s="24" t="str">
        <f>IF(H3745=AF3745,"", "Error MC")</f>
        <v>Error MC</v>
      </c>
      <c r="H3745" s="62"/>
      <c r="I3745" s="54">
        <f>+Tabla1[[#This Row],[MC]]*Tabla1[[#This Row],[Pedido]]*Tabla1[[#This Row],[PVC ]]</f>
        <v>0</v>
      </c>
      <c r="J3745" s="26">
        <v>0.21</v>
      </c>
      <c r="K3745" s="63"/>
      <c r="L3745" s="28" t="s">
        <v>535</v>
      </c>
      <c r="M3745" s="53">
        <v>397448.47</v>
      </c>
      <c r="N3745" s="64" t="str">
        <f>+IF(Tabla1[[#This Row],[F PMPI]]="SÍ","No","Sí")</f>
        <v>No</v>
      </c>
      <c r="O3745" s="65">
        <f>+Tabla1[[#This Row],[PVL]]*1.055</f>
        <v>419308.13584999996</v>
      </c>
      <c r="P3745" s="65">
        <f>+Tabla1[[#This Row],[PVL]]*1.43</f>
        <v>568351.31209999998</v>
      </c>
      <c r="Q3745" s="66" t="str">
        <f>+HYPERLINK(Tabla1[[#This Row],[PAG]])</f>
        <v>https://todomusica.com.ar/microfonos-condenser/1215-beta98a-c.html</v>
      </c>
      <c r="R3745" s="67"/>
      <c r="S3745" s="68"/>
      <c r="T3745" s="69"/>
      <c r="U3745" s="69"/>
      <c r="V3745" s="69"/>
      <c r="W3745" s="69"/>
      <c r="X3745" s="69"/>
      <c r="Y3745" s="35"/>
      <c r="Z3745" s="35" t="s">
        <v>27316</v>
      </c>
      <c r="AA3745" s="36">
        <v>1</v>
      </c>
      <c r="AB3745" s="35" t="s">
        <v>9849</v>
      </c>
      <c r="AC3745" s="35" t="str">
        <f>+IF(Tabla1[[#This Row],[STK]]="no","Sin STK", "STK disponible")</f>
        <v>STK disponible</v>
      </c>
      <c r="AD3745" s="35">
        <f>+I3745*J3745</f>
        <v>0</v>
      </c>
      <c r="AE3745" s="35">
        <f>+I3745*K3745</f>
        <v>0</v>
      </c>
      <c r="AF3745" s="36">
        <f>IF(Tabla1[[#This Row],[ref pack]]=1,Tabla1[[#This Row],[Pedido]],LCM(Tabla1[[#This Row],[MC VIEJO]],Tabla1[[#This Row],[Pedido]]))</f>
        <v>1</v>
      </c>
      <c r="AG3745" s="36">
        <f>+VLOOKUP(Tabla1[[#This Row],[Artículo]],'.'!$B$2:$D$11481,3,)</f>
        <v>1</v>
      </c>
      <c r="AH3745" s="37" t="str">
        <f>+IFERROR(SEARCH("pack",Tabla1[[#This Row],[PACK]]),"")</f>
        <v/>
      </c>
    </row>
    <row r="3746" spans="1:34" ht="24" customHeight="1" x14ac:dyDescent="0.2">
      <c r="A3746" s="50" t="s">
        <v>6938</v>
      </c>
      <c r="B3746" s="60" t="s">
        <v>7153</v>
      </c>
      <c r="C3746" s="61" t="s">
        <v>7154</v>
      </c>
      <c r="D3746" s="52" t="s">
        <v>9842</v>
      </c>
      <c r="E3746" s="53">
        <v>324531.05</v>
      </c>
      <c r="F3746" s="23" t="str">
        <f>+IFERROR(VLOOKUP(Tabla1[[#This Row],[Artículo]],'..'!$B$2:$D$569000,3,),"")</f>
        <v/>
      </c>
      <c r="G3746" s="24" t="str">
        <f>IF(H3746=AF3746,"", "Error MC")</f>
        <v>Error MC</v>
      </c>
      <c r="H3746" s="62"/>
      <c r="I3746" s="54">
        <f>+Tabla1[[#This Row],[MC]]*Tabla1[[#This Row],[Pedido]]*Tabla1[[#This Row],[PVC ]]</f>
        <v>0</v>
      </c>
      <c r="J3746" s="26">
        <v>0.21</v>
      </c>
      <c r="K3746" s="63"/>
      <c r="L3746" s="28" t="s">
        <v>535</v>
      </c>
      <c r="M3746" s="53">
        <v>530121.473</v>
      </c>
      <c r="N3746" s="64" t="str">
        <f>+IF(Tabla1[[#This Row],[F PMPI]]="SÍ","No","Sí")</f>
        <v>No</v>
      </c>
      <c r="O3746" s="65">
        <f>+Tabla1[[#This Row],[PVL]]*1.055</f>
        <v>559278.15401499998</v>
      </c>
      <c r="P3746" s="65">
        <f>+Tabla1[[#This Row],[PVL]]*1.43</f>
        <v>758073.70638999995</v>
      </c>
      <c r="Q3746" s="66" t="str">
        <f>+HYPERLINK(Tabla1[[#This Row],[PAG]])</f>
        <v>https://todomusica.com.ar/microfonos-condenser/309-beta98ad-c.html</v>
      </c>
      <c r="R3746" s="67"/>
      <c r="S3746" s="68"/>
      <c r="T3746" s="69"/>
      <c r="U3746" s="69"/>
      <c r="V3746" s="69"/>
      <c r="W3746" s="69"/>
      <c r="X3746" s="69"/>
      <c r="Y3746" s="35"/>
      <c r="Z3746" s="35" t="s">
        <v>27317</v>
      </c>
      <c r="AA3746" s="36">
        <v>1</v>
      </c>
      <c r="AB3746" s="35" t="s">
        <v>9849</v>
      </c>
      <c r="AC3746" s="35" t="str">
        <f>+IF(Tabla1[[#This Row],[STK]]="no","Sin STK", "STK disponible")</f>
        <v>STK disponible</v>
      </c>
      <c r="AD3746" s="35">
        <f>+I3746*J3746</f>
        <v>0</v>
      </c>
      <c r="AE3746" s="35">
        <f>+I3746*K3746</f>
        <v>0</v>
      </c>
      <c r="AF3746" s="36">
        <f>IF(Tabla1[[#This Row],[ref pack]]=1,Tabla1[[#This Row],[Pedido]],LCM(Tabla1[[#This Row],[MC VIEJO]],Tabla1[[#This Row],[Pedido]]))</f>
        <v>1</v>
      </c>
      <c r="AG3746" s="36">
        <f>+VLOOKUP(Tabla1[[#This Row],[Artículo]],'.'!$B$2:$D$11481,3,)</f>
        <v>1</v>
      </c>
      <c r="AH3746" s="37" t="str">
        <f>+IFERROR(SEARCH("pack",Tabla1[[#This Row],[PACK]]),"")</f>
        <v/>
      </c>
    </row>
    <row r="3747" spans="1:34" ht="24" customHeight="1" x14ac:dyDescent="0.2">
      <c r="A3747" s="50" t="s">
        <v>6938</v>
      </c>
      <c r="B3747" s="60" t="s">
        <v>7155</v>
      </c>
      <c r="C3747" s="61" t="s">
        <v>7156</v>
      </c>
      <c r="D3747" s="52" t="s">
        <v>27</v>
      </c>
      <c r="E3747" s="53">
        <v>376261.45</v>
      </c>
      <c r="F3747" s="23" t="str">
        <f>+IFERROR(VLOOKUP(Tabla1[[#This Row],[Artículo]],'..'!$B$2:$D$569000,3,),"")</f>
        <v/>
      </c>
      <c r="G3747" s="24" t="str">
        <f>IF(H3747=AF3747,"", "Error MC")</f>
        <v>Error MC</v>
      </c>
      <c r="H3747" s="62"/>
      <c r="I3747" s="54">
        <f>+Tabla1[[#This Row],[MC]]*Tabla1[[#This Row],[Pedido]]*Tabla1[[#This Row],[PVC ]]</f>
        <v>0</v>
      </c>
      <c r="J3747" s="26">
        <v>0.21</v>
      </c>
      <c r="K3747" s="63"/>
      <c r="L3747" s="28" t="s">
        <v>535</v>
      </c>
      <c r="M3747" s="53">
        <v>614623.08200000005</v>
      </c>
      <c r="N3747" s="64" t="str">
        <f>+IF(Tabla1[[#This Row],[F PMPI]]="SÍ","No","Sí")</f>
        <v>No</v>
      </c>
      <c r="O3747" s="65">
        <f>+Tabla1[[#This Row],[PVL]]*1.055</f>
        <v>648427.35151000007</v>
      </c>
      <c r="P3747" s="65">
        <f>+Tabla1[[#This Row],[PVL]]*1.43</f>
        <v>878911.00725999998</v>
      </c>
      <c r="Q3747" s="66" t="str">
        <f>+HYPERLINK(Tabla1[[#This Row],[PAG]])</f>
        <v>https://todomusica.com.ar/microfonos-condenser/310-beta98amp-c.html</v>
      </c>
      <c r="R3747" s="67"/>
      <c r="S3747" s="68"/>
      <c r="T3747" s="69"/>
      <c r="U3747" s="69"/>
      <c r="V3747" s="69"/>
      <c r="W3747" s="69"/>
      <c r="X3747" s="69"/>
      <c r="Y3747" s="35"/>
      <c r="Z3747" s="35" t="s">
        <v>27318</v>
      </c>
      <c r="AA3747" s="36">
        <v>1</v>
      </c>
      <c r="AB3747" s="35" t="s">
        <v>9849</v>
      </c>
      <c r="AC3747" s="35" t="str">
        <f>+IF(Tabla1[[#This Row],[STK]]="no","Sin STK", "STK disponible")</f>
        <v>Sin STK</v>
      </c>
      <c r="AD3747" s="35">
        <f>+I3747*J3747</f>
        <v>0</v>
      </c>
      <c r="AE3747" s="35">
        <f>+I3747*K3747</f>
        <v>0</v>
      </c>
      <c r="AF3747" s="36">
        <f>IF(Tabla1[[#This Row],[ref pack]]=1,Tabla1[[#This Row],[Pedido]],LCM(Tabla1[[#This Row],[MC VIEJO]],Tabla1[[#This Row],[Pedido]]))</f>
        <v>1</v>
      </c>
      <c r="AG3747" s="36">
        <f>+VLOOKUP(Tabla1[[#This Row],[Artículo]],'.'!$B$2:$D$11481,3,)</f>
        <v>1</v>
      </c>
      <c r="AH3747" s="37" t="str">
        <f>+IFERROR(SEARCH("pack",Tabla1[[#This Row],[PACK]]),"")</f>
        <v/>
      </c>
    </row>
    <row r="3748" spans="1:34" ht="24" customHeight="1" x14ac:dyDescent="0.2">
      <c r="A3748" s="50" t="s">
        <v>6938</v>
      </c>
      <c r="B3748" s="60" t="s">
        <v>7157</v>
      </c>
      <c r="C3748" s="61" t="s">
        <v>24151</v>
      </c>
      <c r="D3748" s="52" t="s">
        <v>9842</v>
      </c>
      <c r="E3748" s="53">
        <v>816848.21</v>
      </c>
      <c r="F3748" s="23" t="str">
        <f>+IFERROR(VLOOKUP(Tabla1[[#This Row],[Artículo]],'..'!$B$2:$D$569000,3,),"")</f>
        <v/>
      </c>
      <c r="G3748" s="24" t="str">
        <f>IF(H3748=AF3748,"", "Error MC")</f>
        <v>Error MC</v>
      </c>
      <c r="H3748" s="62"/>
      <c r="I3748" s="54">
        <f>+Tabla1[[#This Row],[MC]]*Tabla1[[#This Row],[Pedido]]*Tabla1[[#This Row],[PVC ]]</f>
        <v>0</v>
      </c>
      <c r="J3748" s="26">
        <v>0.21</v>
      </c>
      <c r="K3748" s="63"/>
      <c r="L3748" s="28" t="s">
        <v>535</v>
      </c>
      <c r="M3748" s="53">
        <v>1334321.547</v>
      </c>
      <c r="N3748" s="64" t="str">
        <f>+IF(Tabla1[[#This Row],[F PMPI]]="SÍ","No","Sí")</f>
        <v>No</v>
      </c>
      <c r="O3748" s="65">
        <f>+Tabla1[[#This Row],[PVL]]*1.055</f>
        <v>1407709.232085</v>
      </c>
      <c r="P3748" s="65">
        <f>+Tabla1[[#This Row],[PVL]]*1.43</f>
        <v>1908079.8122099999</v>
      </c>
      <c r="Q3748" s="66" t="str">
        <f>+HYPERLINK(Tabla1[[#This Row],[PAG]])</f>
        <v>https://todomusica.com.ar/microfonos-condenser/116-beta98amp-c-3pk.html</v>
      </c>
      <c r="R3748" s="67"/>
      <c r="S3748" s="68"/>
      <c r="T3748" s="69"/>
      <c r="U3748" s="69"/>
      <c r="V3748" s="69"/>
      <c r="W3748" s="69"/>
      <c r="X3748" s="69"/>
      <c r="Y3748" s="35"/>
      <c r="Z3748" s="35" t="s">
        <v>27319</v>
      </c>
      <c r="AA3748" s="36">
        <v>1</v>
      </c>
      <c r="AB3748" s="35" t="s">
        <v>9849</v>
      </c>
      <c r="AC3748" s="35" t="str">
        <f>+IF(Tabla1[[#This Row],[STK]]="no","Sin STK", "STK disponible")</f>
        <v>STK disponible</v>
      </c>
      <c r="AD3748" s="35">
        <f>+I3748*J3748</f>
        <v>0</v>
      </c>
      <c r="AE3748" s="35">
        <f>+I3748*K3748</f>
        <v>0</v>
      </c>
      <c r="AF3748" s="36">
        <f>IF(Tabla1[[#This Row],[ref pack]]=1,Tabla1[[#This Row],[Pedido]],LCM(Tabla1[[#This Row],[MC VIEJO]],Tabla1[[#This Row],[Pedido]]))</f>
        <v>1</v>
      </c>
      <c r="AG3748" s="36">
        <f>+VLOOKUP(Tabla1[[#This Row],[Artículo]],'.'!$B$2:$D$11481,3,)</f>
        <v>1</v>
      </c>
      <c r="AH3748" s="37" t="str">
        <f>+IFERROR(SEARCH("pack",Tabla1[[#This Row],[PACK]]),"")</f>
        <v/>
      </c>
    </row>
    <row r="3749" spans="1:34" ht="24" customHeight="1" x14ac:dyDescent="0.2">
      <c r="A3749" s="50" t="s">
        <v>6938</v>
      </c>
      <c r="B3749" s="60" t="s">
        <v>7159</v>
      </c>
      <c r="C3749" s="61" t="s">
        <v>7160</v>
      </c>
      <c r="D3749" s="52" t="s">
        <v>27</v>
      </c>
      <c r="E3749" s="53">
        <v>282085.55</v>
      </c>
      <c r="F3749" s="23" t="str">
        <f>+IFERROR(VLOOKUP(Tabla1[[#This Row],[Artículo]],'..'!$B$2:$D$569000,3,),"")</f>
        <v/>
      </c>
      <c r="G3749" s="24" t="str">
        <f>IF(H3749=AF3749,"", "Error MC")</f>
        <v>Error MC</v>
      </c>
      <c r="H3749" s="62"/>
      <c r="I3749" s="54">
        <f>+Tabla1[[#This Row],[MC]]*Tabla1[[#This Row],[Pedido]]*Tabla1[[#This Row],[PVC ]]</f>
        <v>0</v>
      </c>
      <c r="J3749" s="26">
        <v>0.21</v>
      </c>
      <c r="K3749" s="63"/>
      <c r="L3749" s="28" t="s">
        <v>535</v>
      </c>
      <c r="M3749" s="53">
        <v>460786.74300000002</v>
      </c>
      <c r="N3749" s="64" t="str">
        <f>+IF(Tabla1[[#This Row],[F PMPI]]="SÍ","No","Sí")</f>
        <v>No</v>
      </c>
      <c r="O3749" s="65">
        <f>+Tabla1[[#This Row],[PVL]]*1.055</f>
        <v>486130.01386499999</v>
      </c>
      <c r="P3749" s="65">
        <f>+Tabla1[[#This Row],[PVL]]*1.43</f>
        <v>658925.04249000002</v>
      </c>
      <c r="Q3749" s="66" t="str">
        <f>+HYPERLINK(Tabla1[[#This Row],[PAG]])</f>
        <v>https://todomusica.com.ar/microfonos-condenser/954-beta98h-c.html</v>
      </c>
      <c r="R3749" s="67"/>
      <c r="S3749" s="68"/>
      <c r="T3749" s="69"/>
      <c r="U3749" s="69"/>
      <c r="V3749" s="69"/>
      <c r="W3749" s="69"/>
      <c r="X3749" s="69"/>
      <c r="Y3749" s="35"/>
      <c r="Z3749" s="35" t="s">
        <v>27320</v>
      </c>
      <c r="AA3749" s="36">
        <v>1</v>
      </c>
      <c r="AB3749" s="35" t="s">
        <v>9849</v>
      </c>
      <c r="AC3749" s="35" t="str">
        <f>+IF(Tabla1[[#This Row],[STK]]="no","Sin STK", "STK disponible")</f>
        <v>Sin STK</v>
      </c>
      <c r="AD3749" s="35">
        <f>+I3749*J3749</f>
        <v>0</v>
      </c>
      <c r="AE3749" s="35">
        <f>+I3749*K3749</f>
        <v>0</v>
      </c>
      <c r="AF3749" s="36">
        <f>IF(Tabla1[[#This Row],[ref pack]]=1,Tabla1[[#This Row],[Pedido]],LCM(Tabla1[[#This Row],[MC VIEJO]],Tabla1[[#This Row],[Pedido]]))</f>
        <v>1</v>
      </c>
      <c r="AG3749" s="36">
        <f>+VLOOKUP(Tabla1[[#This Row],[Artículo]],'.'!$B$2:$D$11481,3,)</f>
        <v>1</v>
      </c>
      <c r="AH3749" s="37" t="str">
        <f>+IFERROR(SEARCH("pack",Tabla1[[#This Row],[PACK]]),"")</f>
        <v/>
      </c>
    </row>
    <row r="3750" spans="1:34" ht="24" customHeight="1" x14ac:dyDescent="0.2">
      <c r="A3750" s="50" t="s">
        <v>6938</v>
      </c>
      <c r="B3750" s="60" t="s">
        <v>7161</v>
      </c>
      <c r="C3750" s="61" t="s">
        <v>7162</v>
      </c>
      <c r="D3750" s="52" t="s">
        <v>27</v>
      </c>
      <c r="E3750" s="53">
        <v>204373.46</v>
      </c>
      <c r="F3750" s="23" t="str">
        <f>+IFERROR(VLOOKUP(Tabla1[[#This Row],[Artículo]],'..'!$B$2:$D$569000,3,),"")</f>
        <v/>
      </c>
      <c r="G3750" s="24" t="str">
        <f>IF(H3750=AF3750,"", "Error MC")</f>
        <v>Error MC</v>
      </c>
      <c r="H3750" s="62"/>
      <c r="I3750" s="54">
        <f>+Tabla1[[#This Row],[MC]]*Tabla1[[#This Row],[Pedido]]*Tabla1[[#This Row],[PVC ]]</f>
        <v>0</v>
      </c>
      <c r="J3750" s="26">
        <v>0.105</v>
      </c>
      <c r="K3750" s="63"/>
      <c r="L3750" s="28" t="s">
        <v>535</v>
      </c>
      <c r="M3750" s="53">
        <v>304874.10800000001</v>
      </c>
      <c r="N3750" s="64" t="str">
        <f>+IF(Tabla1[[#This Row],[F PMPI]]="SÍ","No","Sí")</f>
        <v>No</v>
      </c>
      <c r="O3750" s="65">
        <f>+Tabla1[[#This Row],[PVL]]*1.055</f>
        <v>321642.18394000002</v>
      </c>
      <c r="P3750" s="65">
        <f>+Tabla1[[#This Row],[PVL]]*1.43</f>
        <v>435969.97444000002</v>
      </c>
      <c r="Q3750" s="66" t="str">
        <f>+HYPERLINK(Tabla1[[#This Row],[PAG]])</f>
        <v>https://todomusica.com.ar/transmisores-inalambricos/5349-404.html</v>
      </c>
      <c r="R3750" s="67"/>
      <c r="S3750" s="68"/>
      <c r="T3750" s="69"/>
      <c r="U3750" s="69"/>
      <c r="V3750" s="69"/>
      <c r="W3750" s="69"/>
      <c r="X3750" s="69"/>
      <c r="Y3750" s="35"/>
      <c r="Z3750" s="35" t="s">
        <v>27321</v>
      </c>
      <c r="AA3750" s="36">
        <v>1</v>
      </c>
      <c r="AB3750" s="35" t="s">
        <v>9849</v>
      </c>
      <c r="AC3750" s="35" t="str">
        <f>+IF(Tabla1[[#This Row],[STK]]="no","Sin STK", "STK disponible")</f>
        <v>Sin STK</v>
      </c>
      <c r="AD3750" s="35">
        <f>+I3750*J3750</f>
        <v>0</v>
      </c>
      <c r="AE3750" s="35">
        <f>+I3750*K3750</f>
        <v>0</v>
      </c>
      <c r="AF3750" s="36">
        <f>IF(Tabla1[[#This Row],[ref pack]]=1,Tabla1[[#This Row],[Pedido]],LCM(Tabla1[[#This Row],[MC VIEJO]],Tabla1[[#This Row],[Pedido]]))</f>
        <v>1</v>
      </c>
      <c r="AG3750" s="36">
        <f>+VLOOKUP(Tabla1[[#This Row],[Artículo]],'.'!$B$2:$D$11481,3,)</f>
        <v>1</v>
      </c>
      <c r="AH3750" s="37" t="str">
        <f>+IFERROR(SEARCH("pack",Tabla1[[#This Row],[PACK]]),"")</f>
        <v/>
      </c>
    </row>
    <row r="3751" spans="1:34" ht="24" customHeight="1" x14ac:dyDescent="0.2">
      <c r="A3751" s="50" t="s">
        <v>6938</v>
      </c>
      <c r="B3751" s="60" t="s">
        <v>7163</v>
      </c>
      <c r="C3751" s="61" t="s">
        <v>7162</v>
      </c>
      <c r="D3751" s="52" t="s">
        <v>9841</v>
      </c>
      <c r="E3751" s="53">
        <v>204373.46</v>
      </c>
      <c r="F3751" s="23" t="str">
        <f>+IFERROR(VLOOKUP(Tabla1[[#This Row],[Artículo]],'..'!$B$2:$D$569000,3,),"")</f>
        <v/>
      </c>
      <c r="G3751" s="24" t="str">
        <f>IF(H3751=AF3751,"", "Error MC")</f>
        <v>Error MC</v>
      </c>
      <c r="H3751" s="62"/>
      <c r="I3751" s="54">
        <f>+Tabla1[[#This Row],[MC]]*Tabla1[[#This Row],[Pedido]]*Tabla1[[#This Row],[PVC ]]</f>
        <v>0</v>
      </c>
      <c r="J3751" s="26">
        <v>0.105</v>
      </c>
      <c r="K3751" s="63"/>
      <c r="L3751" s="28" t="s">
        <v>535</v>
      </c>
      <c r="M3751" s="53">
        <v>304874.10800000001</v>
      </c>
      <c r="N3751" s="64" t="str">
        <f>+IF(Tabla1[[#This Row],[F PMPI]]="SÍ","No","Sí")</f>
        <v>No</v>
      </c>
      <c r="O3751" s="65">
        <f>+Tabla1[[#This Row],[PVL]]*1.055</f>
        <v>321642.18394000002</v>
      </c>
      <c r="P3751" s="65">
        <f>+Tabla1[[#This Row],[PVL]]*1.43</f>
        <v>435969.97444000002</v>
      </c>
      <c r="Q3751" s="66" t="str">
        <f>+HYPERLINK(Tabla1[[#This Row],[PAG]])</f>
        <v>https://todomusica.com.ar/transmisores-inalambricos/8067-blx1-m15.html</v>
      </c>
      <c r="R3751" s="67"/>
      <c r="S3751" s="68"/>
      <c r="T3751" s="69"/>
      <c r="U3751" s="69"/>
      <c r="V3751" s="69"/>
      <c r="W3751" s="69"/>
      <c r="X3751" s="69"/>
      <c r="Y3751" s="35"/>
      <c r="Z3751" s="35" t="s">
        <v>27322</v>
      </c>
      <c r="AA3751" s="36">
        <v>1</v>
      </c>
      <c r="AB3751" s="35" t="s">
        <v>9849</v>
      </c>
      <c r="AC3751" s="35" t="str">
        <f>+IF(Tabla1[[#This Row],[STK]]="no","Sin STK", "STK disponible")</f>
        <v>STK disponible</v>
      </c>
      <c r="AD3751" s="35">
        <f>+I3751*J3751</f>
        <v>0</v>
      </c>
      <c r="AE3751" s="35">
        <f>+I3751*K3751</f>
        <v>0</v>
      </c>
      <c r="AF3751" s="36">
        <f>IF(Tabla1[[#This Row],[ref pack]]=1,Tabla1[[#This Row],[Pedido]],LCM(Tabla1[[#This Row],[MC VIEJO]],Tabla1[[#This Row],[Pedido]]))</f>
        <v>1</v>
      </c>
      <c r="AG3751" s="36">
        <f>+VLOOKUP(Tabla1[[#This Row],[Artículo]],'.'!$B$2:$D$11481,3,)</f>
        <v>1</v>
      </c>
      <c r="AH3751" s="37" t="str">
        <f>+IFERROR(SEARCH("pack",Tabla1[[#This Row],[PACK]]),"")</f>
        <v/>
      </c>
    </row>
    <row r="3752" spans="1:34" ht="24" customHeight="1" x14ac:dyDescent="0.2">
      <c r="A3752" s="50" t="s">
        <v>6938</v>
      </c>
      <c r="B3752" s="60" t="s">
        <v>7164</v>
      </c>
      <c r="C3752" s="61" t="s">
        <v>7165</v>
      </c>
      <c r="D3752" s="52" t="s">
        <v>27</v>
      </c>
      <c r="E3752" s="53">
        <v>826210.86</v>
      </c>
      <c r="F3752" s="23" t="str">
        <f>+IFERROR(VLOOKUP(Tabla1[[#This Row],[Artículo]],'..'!$B$2:$D$569000,3,),"")</f>
        <v/>
      </c>
      <c r="G3752" s="24" t="str">
        <f>IF(H3752=AF3752,"", "Error MC")</f>
        <v>Error MC</v>
      </c>
      <c r="H3752" s="62"/>
      <c r="I3752" s="54">
        <f>+Tabla1[[#This Row],[MC]]*Tabla1[[#This Row],[Pedido]]*Tabla1[[#This Row],[PVC ]]</f>
        <v>0</v>
      </c>
      <c r="J3752" s="26">
        <v>0.21</v>
      </c>
      <c r="K3752" s="63"/>
      <c r="L3752" s="28" t="s">
        <v>535</v>
      </c>
      <c r="M3752" s="53">
        <v>1349615.439</v>
      </c>
      <c r="N3752" s="64" t="str">
        <f>+IF(Tabla1[[#This Row],[F PMPI]]="SÍ","No","Sí")</f>
        <v>No</v>
      </c>
      <c r="O3752" s="65">
        <f>+Tabla1[[#This Row],[PVL]]*1.055</f>
        <v>1423844.2881449999</v>
      </c>
      <c r="P3752" s="65">
        <f>+Tabla1[[#This Row],[PVL]]*1.43</f>
        <v>1929950.0777699999</v>
      </c>
      <c r="Q3752" s="66" t="str">
        <f>+HYPERLINK(Tabla1[[#This Row],[PAG]])</f>
        <v>https://todomusica.com.ar/productos-sin-categorias-de-netsuite/5340-404.html</v>
      </c>
      <c r="R3752" s="67"/>
      <c r="S3752" s="68"/>
      <c r="T3752" s="69"/>
      <c r="U3752" s="69"/>
      <c r="V3752" s="69"/>
      <c r="W3752" s="69"/>
      <c r="X3752" s="69"/>
      <c r="Y3752" s="35"/>
      <c r="Z3752" s="35" t="s">
        <v>27323</v>
      </c>
      <c r="AA3752" s="36">
        <v>1</v>
      </c>
      <c r="AB3752" s="35" t="s">
        <v>9849</v>
      </c>
      <c r="AC3752" s="35" t="str">
        <f>+IF(Tabla1[[#This Row],[STK]]="no","Sin STK", "STK disponible")</f>
        <v>Sin STK</v>
      </c>
      <c r="AD3752" s="35">
        <f>+I3752*J3752</f>
        <v>0</v>
      </c>
      <c r="AE3752" s="35">
        <f>+I3752*K3752</f>
        <v>0</v>
      </c>
      <c r="AF3752" s="36">
        <f>IF(Tabla1[[#This Row],[ref pack]]=1,Tabla1[[#This Row],[Pedido]],LCM(Tabla1[[#This Row],[MC VIEJO]],Tabla1[[#This Row],[Pedido]]))</f>
        <v>1</v>
      </c>
      <c r="AG3752" s="36">
        <f>+VLOOKUP(Tabla1[[#This Row],[Artículo]],'.'!$B$2:$D$11481,3,)</f>
        <v>1</v>
      </c>
      <c r="AH3752" s="37" t="str">
        <f>+IFERROR(SEARCH("pack",Tabla1[[#This Row],[PACK]]),"")</f>
        <v/>
      </c>
    </row>
    <row r="3753" spans="1:34" ht="24" customHeight="1" x14ac:dyDescent="0.2">
      <c r="A3753" s="50" t="s">
        <v>6938</v>
      </c>
      <c r="B3753" s="60" t="s">
        <v>7166</v>
      </c>
      <c r="C3753" s="61" t="s">
        <v>7167</v>
      </c>
      <c r="D3753" s="52" t="s">
        <v>27</v>
      </c>
      <c r="E3753" s="53">
        <v>826210.86</v>
      </c>
      <c r="F3753" s="23" t="str">
        <f>+IFERROR(VLOOKUP(Tabla1[[#This Row],[Artículo]],'..'!$B$2:$D$569000,3,),"")</f>
        <v/>
      </c>
      <c r="G3753" s="24" t="str">
        <f>IF(H3753=AF3753,"", "Error MC")</f>
        <v>Error MC</v>
      </c>
      <c r="H3753" s="62"/>
      <c r="I3753" s="54">
        <f>+Tabla1[[#This Row],[MC]]*Tabla1[[#This Row],[Pedido]]*Tabla1[[#This Row],[PVC ]]</f>
        <v>0</v>
      </c>
      <c r="J3753" s="26">
        <v>0.21</v>
      </c>
      <c r="K3753" s="63"/>
      <c r="L3753" s="28" t="s">
        <v>535</v>
      </c>
      <c r="M3753" s="53">
        <v>1349615.439</v>
      </c>
      <c r="N3753" s="64" t="str">
        <f>+IF(Tabla1[[#This Row],[F PMPI]]="SÍ","No","Sí")</f>
        <v>No</v>
      </c>
      <c r="O3753" s="65">
        <f>+Tabla1[[#This Row],[PVL]]*1.055</f>
        <v>1423844.2881449999</v>
      </c>
      <c r="P3753" s="65">
        <f>+Tabla1[[#This Row],[PVL]]*1.43</f>
        <v>1929950.0777699999</v>
      </c>
      <c r="Q3753" s="66" t="str">
        <f>+HYPERLINK(Tabla1[[#This Row],[PAG]])</f>
        <v>https://todomusica.com.ar/productos-sin-categorias-de-netsuite/5341-404.html</v>
      </c>
      <c r="R3753" s="67"/>
      <c r="S3753" s="68"/>
      <c r="T3753" s="69"/>
      <c r="U3753" s="69"/>
      <c r="V3753" s="69"/>
      <c r="W3753" s="69"/>
      <c r="X3753" s="69"/>
      <c r="Y3753" s="35"/>
      <c r="Z3753" s="35" t="s">
        <v>27324</v>
      </c>
      <c r="AA3753" s="36">
        <v>1</v>
      </c>
      <c r="AB3753" s="35" t="s">
        <v>9849</v>
      </c>
      <c r="AC3753" s="35" t="str">
        <f>+IF(Tabla1[[#This Row],[STK]]="no","Sin STK", "STK disponible")</f>
        <v>Sin STK</v>
      </c>
      <c r="AD3753" s="35">
        <f>+I3753*J3753</f>
        <v>0</v>
      </c>
      <c r="AE3753" s="35">
        <f>+I3753*K3753</f>
        <v>0</v>
      </c>
      <c r="AF3753" s="36">
        <f>IF(Tabla1[[#This Row],[ref pack]]=1,Tabla1[[#This Row],[Pedido]],LCM(Tabla1[[#This Row],[MC VIEJO]],Tabla1[[#This Row],[Pedido]]))</f>
        <v>1</v>
      </c>
      <c r="AG3753" s="36">
        <f>+VLOOKUP(Tabla1[[#This Row],[Artículo]],'.'!$B$2:$D$11481,3,)</f>
        <v>1</v>
      </c>
      <c r="AH3753" s="37" t="str">
        <f>+IFERROR(SEARCH("pack",Tabla1[[#This Row],[PACK]]),"")</f>
        <v/>
      </c>
    </row>
    <row r="3754" spans="1:34" ht="24" customHeight="1" x14ac:dyDescent="0.2">
      <c r="A3754" s="50" t="s">
        <v>6938</v>
      </c>
      <c r="B3754" s="60" t="s">
        <v>7168</v>
      </c>
      <c r="C3754" s="61" t="s">
        <v>7167</v>
      </c>
      <c r="D3754" s="52" t="s">
        <v>27</v>
      </c>
      <c r="E3754" s="53">
        <v>848577.91</v>
      </c>
      <c r="F3754" s="23" t="str">
        <f>+IFERROR(VLOOKUP(Tabla1[[#This Row],[Artículo]],'..'!$B$2:$D$569000,3,),"")</f>
        <v/>
      </c>
      <c r="G3754" s="24" t="str">
        <f>IF(H3754=AF3754,"", "Error MC")</f>
        <v>Error MC</v>
      </c>
      <c r="H3754" s="62"/>
      <c r="I3754" s="54">
        <f>+Tabla1[[#This Row],[MC]]*Tabla1[[#This Row],[Pedido]]*Tabla1[[#This Row],[PVC ]]</f>
        <v>0</v>
      </c>
      <c r="J3754" s="26">
        <v>0.21</v>
      </c>
      <c r="K3754" s="63"/>
      <c r="L3754" s="28" t="s">
        <v>535</v>
      </c>
      <c r="M3754" s="53">
        <v>1386152.0179999999</v>
      </c>
      <c r="N3754" s="64" t="str">
        <f>+IF(Tabla1[[#This Row],[F PMPI]]="SÍ","No","Sí")</f>
        <v>No</v>
      </c>
      <c r="O3754" s="65">
        <f>+Tabla1[[#This Row],[PVL]]*1.055</f>
        <v>1462390.3789899999</v>
      </c>
      <c r="P3754" s="65">
        <f>+Tabla1[[#This Row],[PVL]]*1.43</f>
        <v>1982197.3857399998</v>
      </c>
      <c r="Q3754" s="66" t="str">
        <f>+HYPERLINK(Tabla1[[#This Row],[PAG]])</f>
        <v>https://todomusica.com.ar/productos-sin-categorias-de-netsuite/5341-404.html</v>
      </c>
      <c r="R3754" s="67"/>
      <c r="S3754" s="68"/>
      <c r="T3754" s="69"/>
      <c r="U3754" s="69"/>
      <c r="V3754" s="69"/>
      <c r="W3754" s="69"/>
      <c r="X3754" s="69"/>
      <c r="Y3754" s="35"/>
      <c r="Z3754" s="35" t="s">
        <v>27324</v>
      </c>
      <c r="AA3754" s="36">
        <v>1</v>
      </c>
      <c r="AB3754" s="35" t="s">
        <v>9849</v>
      </c>
      <c r="AC3754" s="35" t="str">
        <f>+IF(Tabla1[[#This Row],[STK]]="no","Sin STK", "STK disponible")</f>
        <v>Sin STK</v>
      </c>
      <c r="AD3754" s="35">
        <f>+I3754*J3754</f>
        <v>0</v>
      </c>
      <c r="AE3754" s="35">
        <f>+I3754*K3754</f>
        <v>0</v>
      </c>
      <c r="AF3754" s="36">
        <f>IF(Tabla1[[#This Row],[ref pack]]=1,Tabla1[[#This Row],[Pedido]],LCM(Tabla1[[#This Row],[MC VIEJO]],Tabla1[[#This Row],[Pedido]]))</f>
        <v>1</v>
      </c>
      <c r="AG3754" s="36">
        <f>+VLOOKUP(Tabla1[[#This Row],[Artículo]],'.'!$B$2:$D$11481,3,)</f>
        <v>1</v>
      </c>
      <c r="AH3754" s="37" t="str">
        <f>+IFERROR(SEARCH("pack",Tabla1[[#This Row],[PACK]]),"")</f>
        <v/>
      </c>
    </row>
    <row r="3755" spans="1:34" ht="24" customHeight="1" x14ac:dyDescent="0.2">
      <c r="A3755" s="50" t="s">
        <v>6938</v>
      </c>
      <c r="B3755" s="60" t="s">
        <v>7169</v>
      </c>
      <c r="C3755" s="61" t="s">
        <v>7170</v>
      </c>
      <c r="D3755" s="52" t="s">
        <v>27</v>
      </c>
      <c r="E3755" s="53">
        <v>848577.91</v>
      </c>
      <c r="F3755" s="23" t="str">
        <f>+IFERROR(VLOOKUP(Tabla1[[#This Row],[Artículo]],'..'!$B$2:$D$569000,3,),"")</f>
        <v/>
      </c>
      <c r="G3755" s="24" t="str">
        <f>IF(H3755=AF3755,"", "Error MC")</f>
        <v>Error MC</v>
      </c>
      <c r="H3755" s="62"/>
      <c r="I3755" s="54">
        <f>+Tabla1[[#This Row],[MC]]*Tabla1[[#This Row],[Pedido]]*Tabla1[[#This Row],[PVC ]]</f>
        <v>0</v>
      </c>
      <c r="J3755" s="26">
        <v>0.21</v>
      </c>
      <c r="K3755" s="63"/>
      <c r="L3755" s="28" t="s">
        <v>535</v>
      </c>
      <c r="M3755" s="53">
        <v>1386152.0179999999</v>
      </c>
      <c r="N3755" s="64" t="str">
        <f>+IF(Tabla1[[#This Row],[F PMPI]]="SÍ","No","Sí")</f>
        <v>No</v>
      </c>
      <c r="O3755" s="65">
        <f>+Tabla1[[#This Row],[PVL]]*1.055</f>
        <v>1462390.3789899999</v>
      </c>
      <c r="P3755" s="65">
        <f>+Tabla1[[#This Row],[PVL]]*1.43</f>
        <v>1982197.3857399998</v>
      </c>
      <c r="Q3755" s="66" t="str">
        <f>+HYPERLINK(Tabla1[[#This Row],[PAG]])</f>
        <v>https://todomusica.com.ar/productos-sin-categorias-de-netsuite/5343-404.html</v>
      </c>
      <c r="R3755" s="67"/>
      <c r="S3755" s="68"/>
      <c r="T3755" s="69"/>
      <c r="U3755" s="69"/>
      <c r="V3755" s="69"/>
      <c r="W3755" s="69"/>
      <c r="X3755" s="69"/>
      <c r="Y3755" s="35"/>
      <c r="Z3755" s="35" t="s">
        <v>27325</v>
      </c>
      <c r="AA3755" s="36">
        <v>1</v>
      </c>
      <c r="AB3755" s="35" t="s">
        <v>9849</v>
      </c>
      <c r="AC3755" s="35" t="str">
        <f>+IF(Tabla1[[#This Row],[STK]]="no","Sin STK", "STK disponible")</f>
        <v>Sin STK</v>
      </c>
      <c r="AD3755" s="35">
        <f>+I3755*J3755</f>
        <v>0</v>
      </c>
      <c r="AE3755" s="35">
        <f>+I3755*K3755</f>
        <v>0</v>
      </c>
      <c r="AF3755" s="36">
        <f>IF(Tabla1[[#This Row],[ref pack]]=1,Tabla1[[#This Row],[Pedido]],LCM(Tabla1[[#This Row],[MC VIEJO]],Tabla1[[#This Row],[Pedido]]))</f>
        <v>1</v>
      </c>
      <c r="AG3755" s="36">
        <f>+VLOOKUP(Tabla1[[#This Row],[Artículo]],'.'!$B$2:$D$11481,3,)</f>
        <v>1</v>
      </c>
      <c r="AH3755" s="37" t="str">
        <f>+IFERROR(SEARCH("pack",Tabla1[[#This Row],[PACK]]),"")</f>
        <v/>
      </c>
    </row>
    <row r="3756" spans="1:34" ht="24" customHeight="1" x14ac:dyDescent="0.2">
      <c r="A3756" s="50" t="s">
        <v>6938</v>
      </c>
      <c r="B3756" s="60" t="s">
        <v>7171</v>
      </c>
      <c r="C3756" s="61" t="s">
        <v>7172</v>
      </c>
      <c r="D3756" s="52" t="s">
        <v>27</v>
      </c>
      <c r="E3756" s="53">
        <v>660581.36</v>
      </c>
      <c r="F3756" s="23" t="str">
        <f>+IFERROR(VLOOKUP(Tabla1[[#This Row],[Artículo]],'..'!$B$2:$D$569000,3,),"")</f>
        <v/>
      </c>
      <c r="G3756" s="24" t="str">
        <f>IF(H3756=AF3756,"", "Error MC")</f>
        <v>Error MC</v>
      </c>
      <c r="H3756" s="62"/>
      <c r="I3756" s="54">
        <f>+Tabla1[[#This Row],[MC]]*Tabla1[[#This Row],[Pedido]]*Tabla1[[#This Row],[PVC ]]</f>
        <v>0</v>
      </c>
      <c r="J3756" s="26">
        <v>0.21</v>
      </c>
      <c r="K3756" s="63"/>
      <c r="L3756" s="28" t="s">
        <v>535</v>
      </c>
      <c r="M3756" s="53">
        <v>1079059.656</v>
      </c>
      <c r="N3756" s="64" t="str">
        <f>+IF(Tabla1[[#This Row],[F PMPI]]="SÍ","No","Sí")</f>
        <v>No</v>
      </c>
      <c r="O3756" s="65">
        <f>+Tabla1[[#This Row],[PVL]]*1.055</f>
        <v>1138407.9370799998</v>
      </c>
      <c r="P3756" s="65">
        <f>+Tabla1[[#This Row],[PVL]]*1.43</f>
        <v>1543055.3080799999</v>
      </c>
      <c r="Q3756" s="66" t="str">
        <f>+HYPERLINK(Tabla1[[#This Row],[PAG]])</f>
        <v>https://todomusica.com.ar/sistemas-completos/1625-blx14ar-b98-h8.html</v>
      </c>
      <c r="R3756" s="67"/>
      <c r="S3756" s="68"/>
      <c r="T3756" s="69"/>
      <c r="U3756" s="69"/>
      <c r="V3756" s="69"/>
      <c r="W3756" s="69"/>
      <c r="X3756" s="69"/>
      <c r="Y3756" s="35"/>
      <c r="Z3756" s="35" t="s">
        <v>27326</v>
      </c>
      <c r="AA3756" s="36">
        <v>1</v>
      </c>
      <c r="AB3756" s="35" t="s">
        <v>9849</v>
      </c>
      <c r="AC3756" s="35" t="str">
        <f>+IF(Tabla1[[#This Row],[STK]]="no","Sin STK", "STK disponible")</f>
        <v>Sin STK</v>
      </c>
      <c r="AD3756" s="35">
        <f>+I3756*J3756</f>
        <v>0</v>
      </c>
      <c r="AE3756" s="35">
        <f>+I3756*K3756</f>
        <v>0</v>
      </c>
      <c r="AF3756" s="36">
        <f>IF(Tabla1[[#This Row],[ref pack]]=1,Tabla1[[#This Row],[Pedido]],LCM(Tabla1[[#This Row],[MC VIEJO]],Tabla1[[#This Row],[Pedido]]))</f>
        <v>1</v>
      </c>
      <c r="AG3756" s="36">
        <f>+VLOOKUP(Tabla1[[#This Row],[Artículo]],'.'!$B$2:$D$11481,3,)</f>
        <v>1</v>
      </c>
      <c r="AH3756" s="37" t="str">
        <f>+IFERROR(SEARCH("pack",Tabla1[[#This Row],[PACK]]),"")</f>
        <v/>
      </c>
    </row>
    <row r="3757" spans="1:34" ht="24" customHeight="1" x14ac:dyDescent="0.2">
      <c r="A3757" s="50" t="s">
        <v>6938</v>
      </c>
      <c r="B3757" s="60" t="s">
        <v>7173</v>
      </c>
      <c r="C3757" s="61" t="s">
        <v>7174</v>
      </c>
      <c r="D3757" s="52" t="s">
        <v>27</v>
      </c>
      <c r="E3757" s="53">
        <v>660581.36</v>
      </c>
      <c r="F3757" s="23" t="str">
        <f>+IFERROR(VLOOKUP(Tabla1[[#This Row],[Artículo]],'..'!$B$2:$D$569000,3,),"")</f>
        <v/>
      </c>
      <c r="G3757" s="24" t="str">
        <f>IF(H3757=AF3757,"", "Error MC")</f>
        <v>Error MC</v>
      </c>
      <c r="H3757" s="62"/>
      <c r="I3757" s="54">
        <f>+Tabla1[[#This Row],[MC]]*Tabla1[[#This Row],[Pedido]]*Tabla1[[#This Row],[PVC ]]</f>
        <v>0</v>
      </c>
      <c r="J3757" s="26">
        <v>0.21</v>
      </c>
      <c r="K3757" s="63"/>
      <c r="L3757" s="28" t="s">
        <v>535</v>
      </c>
      <c r="M3757" s="53">
        <v>1079059.656</v>
      </c>
      <c r="N3757" s="64" t="str">
        <f>+IF(Tabla1[[#This Row],[F PMPI]]="SÍ","No","Sí")</f>
        <v>No</v>
      </c>
      <c r="O3757" s="65">
        <f>+Tabla1[[#This Row],[PVL]]*1.055</f>
        <v>1138407.9370799998</v>
      </c>
      <c r="P3757" s="65">
        <f>+Tabla1[[#This Row],[PVL]]*1.43</f>
        <v>1543055.3080799999</v>
      </c>
      <c r="Q3757" s="66" t="str">
        <f>+HYPERLINK(Tabla1[[#This Row],[PAG]])</f>
        <v>https://todomusica.com.ar/sistemas-completos/1757-blx14ar-b98-m5.html</v>
      </c>
      <c r="R3757" s="67"/>
      <c r="S3757" s="68"/>
      <c r="T3757" s="69"/>
      <c r="U3757" s="69"/>
      <c r="V3757" s="69"/>
      <c r="W3757" s="69"/>
      <c r="X3757" s="69"/>
      <c r="Y3757" s="35"/>
      <c r="Z3757" s="35" t="s">
        <v>27327</v>
      </c>
      <c r="AA3757" s="36">
        <v>1</v>
      </c>
      <c r="AB3757" s="35" t="s">
        <v>9849</v>
      </c>
      <c r="AC3757" s="35" t="str">
        <f>+IF(Tabla1[[#This Row],[STK]]="no","Sin STK", "STK disponible")</f>
        <v>Sin STK</v>
      </c>
      <c r="AD3757" s="35">
        <f>+I3757*J3757</f>
        <v>0</v>
      </c>
      <c r="AE3757" s="35">
        <f>+I3757*K3757</f>
        <v>0</v>
      </c>
      <c r="AF3757" s="36">
        <f>IF(Tabla1[[#This Row],[ref pack]]=1,Tabla1[[#This Row],[Pedido]],LCM(Tabla1[[#This Row],[MC VIEJO]],Tabla1[[#This Row],[Pedido]]))</f>
        <v>1</v>
      </c>
      <c r="AG3757" s="36">
        <f>+VLOOKUP(Tabla1[[#This Row],[Artículo]],'.'!$B$2:$D$11481,3,)</f>
        <v>1</v>
      </c>
      <c r="AH3757" s="37" t="str">
        <f>+IFERROR(SEARCH("pack",Tabla1[[#This Row],[PACK]]),"")</f>
        <v/>
      </c>
    </row>
    <row r="3758" spans="1:34" ht="24" customHeight="1" x14ac:dyDescent="0.2">
      <c r="A3758" s="50" t="s">
        <v>6938</v>
      </c>
      <c r="B3758" s="60" t="s">
        <v>7175</v>
      </c>
      <c r="C3758" s="61" t="s">
        <v>7176</v>
      </c>
      <c r="D3758" s="52" t="s">
        <v>27</v>
      </c>
      <c r="E3758" s="53">
        <v>437320.29</v>
      </c>
      <c r="F3758" s="23" t="str">
        <f>+IFERROR(VLOOKUP(Tabla1[[#This Row],[Artículo]],'..'!$B$2:$D$569000,3,),"")</f>
        <v/>
      </c>
      <c r="G3758" s="24" t="str">
        <f>IF(H3758=AF3758,"", "Error MC")</f>
        <v>Error MC</v>
      </c>
      <c r="H3758" s="62"/>
      <c r="I3758" s="54">
        <f>+Tabla1[[#This Row],[MC]]*Tabla1[[#This Row],[Pedido]]*Tabla1[[#This Row],[PVC ]]</f>
        <v>0</v>
      </c>
      <c r="J3758" s="26">
        <v>0.21</v>
      </c>
      <c r="K3758" s="63"/>
      <c r="L3758" s="28" t="s">
        <v>535</v>
      </c>
      <c r="M3758" s="53">
        <v>714362.69200000004</v>
      </c>
      <c r="N3758" s="64" t="str">
        <f>+IF(Tabla1[[#This Row],[F PMPI]]="SÍ","No","Sí")</f>
        <v>No</v>
      </c>
      <c r="O3758" s="65">
        <f>+Tabla1[[#This Row],[PVL]]*1.055</f>
        <v>753652.64006000001</v>
      </c>
      <c r="P3758" s="65">
        <f>+Tabla1[[#This Row],[PVL]]*1.43</f>
        <v>1021538.64956</v>
      </c>
      <c r="Q3758" s="66" t="str">
        <f>+HYPERLINK(Tabla1[[#This Row],[PAG]])</f>
        <v>https://todomusica.com.ar/sistemas-completos/1876-blx14ar-cvl-m5.html</v>
      </c>
      <c r="R3758" s="67"/>
      <c r="S3758" s="68"/>
      <c r="T3758" s="69"/>
      <c r="U3758" s="69"/>
      <c r="V3758" s="69"/>
      <c r="W3758" s="69"/>
      <c r="X3758" s="69"/>
      <c r="Y3758" s="35"/>
      <c r="Z3758" s="35" t="s">
        <v>27328</v>
      </c>
      <c r="AA3758" s="36">
        <v>1</v>
      </c>
      <c r="AB3758" s="35" t="s">
        <v>9849</v>
      </c>
      <c r="AC3758" s="35" t="str">
        <f>+IF(Tabla1[[#This Row],[STK]]="no","Sin STK", "STK disponible")</f>
        <v>Sin STK</v>
      </c>
      <c r="AD3758" s="35">
        <f>+I3758*J3758</f>
        <v>0</v>
      </c>
      <c r="AE3758" s="35">
        <f>+I3758*K3758</f>
        <v>0</v>
      </c>
      <c r="AF3758" s="36">
        <f>IF(Tabla1[[#This Row],[ref pack]]=1,Tabla1[[#This Row],[Pedido]],LCM(Tabla1[[#This Row],[MC VIEJO]],Tabla1[[#This Row],[Pedido]]))</f>
        <v>1</v>
      </c>
      <c r="AG3758" s="36">
        <f>+VLOOKUP(Tabla1[[#This Row],[Artículo]],'.'!$B$2:$D$11481,3,)</f>
        <v>1</v>
      </c>
      <c r="AH3758" s="37" t="str">
        <f>+IFERROR(SEARCH("pack",Tabla1[[#This Row],[PACK]]),"")</f>
        <v/>
      </c>
    </row>
    <row r="3759" spans="1:34" ht="24" customHeight="1" x14ac:dyDescent="0.2">
      <c r="A3759" s="50" t="s">
        <v>6938</v>
      </c>
      <c r="B3759" s="60" t="s">
        <v>7177</v>
      </c>
      <c r="C3759" s="61" t="s">
        <v>7178</v>
      </c>
      <c r="D3759" s="52" t="s">
        <v>27</v>
      </c>
      <c r="E3759" s="53">
        <v>437320.29</v>
      </c>
      <c r="F3759" s="23" t="str">
        <f>+IFERROR(VLOOKUP(Tabla1[[#This Row],[Artículo]],'..'!$B$2:$D$569000,3,),"")</f>
        <v/>
      </c>
      <c r="G3759" s="24" t="str">
        <f>IF(H3759=AF3759,"", "Error MC")</f>
        <v>Error MC</v>
      </c>
      <c r="H3759" s="62"/>
      <c r="I3759" s="54">
        <f>+Tabla1[[#This Row],[MC]]*Tabla1[[#This Row],[Pedido]]*Tabla1[[#This Row],[PVC ]]</f>
        <v>0</v>
      </c>
      <c r="J3759" s="26">
        <v>0.21</v>
      </c>
      <c r="K3759" s="63"/>
      <c r="L3759" s="28" t="s">
        <v>535</v>
      </c>
      <c r="M3759" s="53">
        <v>714362.69200000004</v>
      </c>
      <c r="N3759" s="64" t="str">
        <f>+IF(Tabla1[[#This Row],[F PMPI]]="SÍ","No","Sí")</f>
        <v>No</v>
      </c>
      <c r="O3759" s="65">
        <f>+Tabla1[[#This Row],[PVL]]*1.055</f>
        <v>753652.64006000001</v>
      </c>
      <c r="P3759" s="65">
        <f>+Tabla1[[#This Row],[PVL]]*1.43</f>
        <v>1021538.64956</v>
      </c>
      <c r="Q3759" s="66" t="str">
        <f>+HYPERLINK(Tabla1[[#This Row],[PAG]])</f>
        <v>https://todomusica.com.ar/sistemas-completos/9247-blx14ar-k12.html</v>
      </c>
      <c r="R3759" s="67"/>
      <c r="S3759" s="68"/>
      <c r="T3759" s="69"/>
      <c r="U3759" s="69"/>
      <c r="V3759" s="69"/>
      <c r="W3759" s="69"/>
      <c r="X3759" s="69"/>
      <c r="Y3759" s="35"/>
      <c r="Z3759" s="35" t="s">
        <v>27329</v>
      </c>
      <c r="AA3759" s="36">
        <v>1</v>
      </c>
      <c r="AB3759" s="35" t="s">
        <v>9849</v>
      </c>
      <c r="AC3759" s="35" t="str">
        <f>+IF(Tabla1[[#This Row],[STK]]="no","Sin STK", "STK disponible")</f>
        <v>Sin STK</v>
      </c>
      <c r="AD3759" s="35">
        <f>+I3759*J3759</f>
        <v>0</v>
      </c>
      <c r="AE3759" s="35">
        <f>+I3759*K3759</f>
        <v>0</v>
      </c>
      <c r="AF3759" s="36">
        <f>IF(Tabla1[[#This Row],[ref pack]]=1,Tabla1[[#This Row],[Pedido]],LCM(Tabla1[[#This Row],[MC VIEJO]],Tabla1[[#This Row],[Pedido]]))</f>
        <v>1</v>
      </c>
      <c r="AG3759" s="36">
        <f>+VLOOKUP(Tabla1[[#This Row],[Artículo]],'.'!$B$2:$D$11481,3,)</f>
        <v>1</v>
      </c>
      <c r="AH3759" s="37" t="str">
        <f>+IFERROR(SEARCH("pack",Tabla1[[#This Row],[PACK]]),"")</f>
        <v/>
      </c>
    </row>
    <row r="3760" spans="1:34" ht="24" customHeight="1" x14ac:dyDescent="0.2">
      <c r="A3760" s="50" t="s">
        <v>6938</v>
      </c>
      <c r="B3760" s="60" t="s">
        <v>7179</v>
      </c>
      <c r="C3760" s="61" t="s">
        <v>7180</v>
      </c>
      <c r="D3760" s="52" t="s">
        <v>27</v>
      </c>
      <c r="E3760" s="53">
        <v>437320.29</v>
      </c>
      <c r="F3760" s="23" t="str">
        <f>+IFERROR(VLOOKUP(Tabla1[[#This Row],[Artículo]],'..'!$B$2:$D$569000,3,),"")</f>
        <v/>
      </c>
      <c r="G3760" s="24" t="str">
        <f>IF(H3760=AF3760,"", "Error MC")</f>
        <v>Error MC</v>
      </c>
      <c r="H3760" s="62"/>
      <c r="I3760" s="54">
        <f>+Tabla1[[#This Row],[MC]]*Tabla1[[#This Row],[Pedido]]*Tabla1[[#This Row],[PVC ]]</f>
        <v>0</v>
      </c>
      <c r="J3760" s="26">
        <v>0.21</v>
      </c>
      <c r="K3760" s="63"/>
      <c r="L3760" s="28" t="s">
        <v>535</v>
      </c>
      <c r="M3760" s="53">
        <v>714362.69200000004</v>
      </c>
      <c r="N3760" s="64" t="str">
        <f>+IF(Tabla1[[#This Row],[F PMPI]]="SÍ","No","Sí")</f>
        <v>No</v>
      </c>
      <c r="O3760" s="65">
        <f>+Tabla1[[#This Row],[PVL]]*1.055</f>
        <v>753652.64006000001</v>
      </c>
      <c r="P3760" s="65">
        <f>+Tabla1[[#This Row],[PVL]]*1.43</f>
        <v>1021538.64956</v>
      </c>
      <c r="Q3760" s="66" t="str">
        <f>+HYPERLINK(Tabla1[[#This Row],[PAG]])</f>
        <v>https://todomusica.com.ar/sistemas-completos/1691-blx14ar-m5.html</v>
      </c>
      <c r="R3760" s="67"/>
      <c r="S3760" s="68"/>
      <c r="T3760" s="69"/>
      <c r="U3760" s="69"/>
      <c r="V3760" s="69"/>
      <c r="W3760" s="69"/>
      <c r="X3760" s="69"/>
      <c r="Y3760" s="35"/>
      <c r="Z3760" s="35" t="s">
        <v>27330</v>
      </c>
      <c r="AA3760" s="36">
        <v>1</v>
      </c>
      <c r="AB3760" s="35" t="s">
        <v>9849</v>
      </c>
      <c r="AC3760" s="35" t="str">
        <f>+IF(Tabla1[[#This Row],[STK]]="no","Sin STK", "STK disponible")</f>
        <v>Sin STK</v>
      </c>
      <c r="AD3760" s="35">
        <f>+I3760*J3760</f>
        <v>0</v>
      </c>
      <c r="AE3760" s="35">
        <f>+I3760*K3760</f>
        <v>0</v>
      </c>
      <c r="AF3760" s="36">
        <f>IF(Tabla1[[#This Row],[ref pack]]=1,Tabla1[[#This Row],[Pedido]],LCM(Tabla1[[#This Row],[MC VIEJO]],Tabla1[[#This Row],[Pedido]]))</f>
        <v>1</v>
      </c>
      <c r="AG3760" s="36">
        <f>+VLOOKUP(Tabla1[[#This Row],[Artículo]],'.'!$B$2:$D$11481,3,)</f>
        <v>1</v>
      </c>
      <c r="AH3760" s="37" t="str">
        <f>+IFERROR(SEARCH("pack",Tabla1[[#This Row],[PACK]]),"")</f>
        <v/>
      </c>
    </row>
    <row r="3761" spans="1:34" ht="24" customHeight="1" x14ac:dyDescent="0.2">
      <c r="A3761" s="50" t="s">
        <v>6938</v>
      </c>
      <c r="B3761" s="60" t="s">
        <v>7181</v>
      </c>
      <c r="C3761" s="61" t="s">
        <v>7182</v>
      </c>
      <c r="D3761" s="52" t="s">
        <v>27</v>
      </c>
      <c r="E3761" s="53">
        <v>437320.29</v>
      </c>
      <c r="F3761" s="23" t="str">
        <f>+IFERROR(VLOOKUP(Tabla1[[#This Row],[Artículo]],'..'!$B$2:$D$569000,3,),"")</f>
        <v/>
      </c>
      <c r="G3761" s="24" t="str">
        <f>IF(H3761=AF3761,"", "Error MC")</f>
        <v>Error MC</v>
      </c>
      <c r="H3761" s="62"/>
      <c r="I3761" s="54">
        <f>+Tabla1[[#This Row],[MC]]*Tabla1[[#This Row],[Pedido]]*Tabla1[[#This Row],[PVC ]]</f>
        <v>0</v>
      </c>
      <c r="J3761" s="26">
        <v>0.21</v>
      </c>
      <c r="K3761" s="63"/>
      <c r="L3761" s="28" t="s">
        <v>535</v>
      </c>
      <c r="M3761" s="53">
        <v>714362.69200000004</v>
      </c>
      <c r="N3761" s="64" t="str">
        <f>+IF(Tabla1[[#This Row],[F PMPI]]="SÍ","No","Sí")</f>
        <v>No</v>
      </c>
      <c r="O3761" s="65">
        <f>+Tabla1[[#This Row],[PVL]]*1.055</f>
        <v>753652.64006000001</v>
      </c>
      <c r="P3761" s="65">
        <f>+Tabla1[[#This Row],[PVL]]*1.43</f>
        <v>1021538.64956</v>
      </c>
      <c r="Q3761" s="66" t="str">
        <f>+HYPERLINK(Tabla1[[#This Row],[PAG]])</f>
        <v>https://todomusica.com.ar/productos-sin-categorias-de-netsuite/1627-blx14ar-p31-m5.html</v>
      </c>
      <c r="R3761" s="67"/>
      <c r="S3761" s="68"/>
      <c r="T3761" s="69"/>
      <c r="U3761" s="69"/>
      <c r="V3761" s="69"/>
      <c r="W3761" s="69"/>
      <c r="X3761" s="69"/>
      <c r="Y3761" s="35"/>
      <c r="Z3761" s="35" t="s">
        <v>27331</v>
      </c>
      <c r="AA3761" s="36">
        <v>1</v>
      </c>
      <c r="AB3761" s="35" t="s">
        <v>9849</v>
      </c>
      <c r="AC3761" s="35" t="str">
        <f>+IF(Tabla1[[#This Row],[STK]]="no","Sin STK", "STK disponible")</f>
        <v>Sin STK</v>
      </c>
      <c r="AD3761" s="35">
        <f>+I3761*J3761</f>
        <v>0</v>
      </c>
      <c r="AE3761" s="35">
        <f>+I3761*K3761</f>
        <v>0</v>
      </c>
      <c r="AF3761" s="36">
        <f>IF(Tabla1[[#This Row],[ref pack]]=1,Tabla1[[#This Row],[Pedido]],LCM(Tabla1[[#This Row],[MC VIEJO]],Tabla1[[#This Row],[Pedido]]))</f>
        <v>1</v>
      </c>
      <c r="AG3761" s="36">
        <f>+VLOOKUP(Tabla1[[#This Row],[Artículo]],'.'!$B$2:$D$11481,3,)</f>
        <v>1</v>
      </c>
      <c r="AH3761" s="37" t="str">
        <f>+IFERROR(SEARCH("pack",Tabla1[[#This Row],[PACK]]),"")</f>
        <v/>
      </c>
    </row>
    <row r="3762" spans="1:34" ht="24" customHeight="1" x14ac:dyDescent="0.2">
      <c r="A3762" s="50" t="s">
        <v>6938</v>
      </c>
      <c r="B3762" s="60" t="s">
        <v>7183</v>
      </c>
      <c r="C3762" s="61" t="s">
        <v>24152</v>
      </c>
      <c r="D3762" s="52" t="s">
        <v>27</v>
      </c>
      <c r="E3762" s="53">
        <v>443390.53</v>
      </c>
      <c r="F3762" s="23" t="str">
        <f>+IFERROR(VLOOKUP(Tabla1[[#This Row],[Artículo]],'..'!$B$2:$D$569000,3,),"")</f>
        <v/>
      </c>
      <c r="G3762" s="24" t="str">
        <f>IF(H3762=AF3762,"", "Error MC")</f>
        <v>Error MC</v>
      </c>
      <c r="H3762" s="62"/>
      <c r="I3762" s="54">
        <f>+Tabla1[[#This Row],[MC]]*Tabla1[[#This Row],[Pedido]]*Tabla1[[#This Row],[PVC ]]</f>
        <v>0</v>
      </c>
      <c r="J3762" s="26">
        <v>0.21</v>
      </c>
      <c r="K3762" s="63"/>
      <c r="L3762" s="28" t="s">
        <v>535</v>
      </c>
      <c r="M3762" s="53">
        <v>724278.43599999999</v>
      </c>
      <c r="N3762" s="64" t="str">
        <f>+IF(Tabla1[[#This Row],[F PMPI]]="SÍ","No","Sí")</f>
        <v>No</v>
      </c>
      <c r="O3762" s="65">
        <f>+Tabla1[[#This Row],[PVL]]*1.055</f>
        <v>764113.74997999996</v>
      </c>
      <c r="P3762" s="65">
        <f>+Tabla1[[#This Row],[PVL]]*1.43</f>
        <v>1035718.16348</v>
      </c>
      <c r="Q3762" s="66" t="str">
        <f>+HYPERLINK(Tabla1[[#This Row],[PAG]])</f>
        <v/>
      </c>
      <c r="R3762" s="67"/>
      <c r="S3762" s="68"/>
      <c r="T3762" s="69"/>
      <c r="U3762" s="69"/>
      <c r="V3762" s="69"/>
      <c r="W3762" s="69"/>
      <c r="X3762" s="69"/>
      <c r="Y3762" s="35"/>
      <c r="Z3762" s="35" t="s">
        <v>65</v>
      </c>
      <c r="AA3762" s="36">
        <v>1</v>
      </c>
      <c r="AB3762" s="35" t="s">
        <v>9849</v>
      </c>
      <c r="AC3762" s="35" t="str">
        <f>+IF(Tabla1[[#This Row],[STK]]="no","Sin STK", "STK disponible")</f>
        <v>Sin STK</v>
      </c>
      <c r="AD3762" s="35">
        <f>+I3762*J3762</f>
        <v>0</v>
      </c>
      <c r="AE3762" s="35">
        <f>+I3762*K3762</f>
        <v>0</v>
      </c>
      <c r="AF3762" s="36">
        <f>IF(Tabla1[[#This Row],[ref pack]]=1,Tabla1[[#This Row],[Pedido]],LCM(Tabla1[[#This Row],[MC VIEJO]],Tabla1[[#This Row],[Pedido]]))</f>
        <v>1</v>
      </c>
      <c r="AG3762" s="36">
        <f>+VLOOKUP(Tabla1[[#This Row],[Artículo]],'.'!$B$2:$D$11481,3,)</f>
        <v>1</v>
      </c>
      <c r="AH3762" s="37" t="str">
        <f>+IFERROR(SEARCH("pack",Tabla1[[#This Row],[PACK]]),"")</f>
        <v/>
      </c>
    </row>
    <row r="3763" spans="1:34" ht="24" customHeight="1" x14ac:dyDescent="0.2">
      <c r="A3763" s="50" t="s">
        <v>6938</v>
      </c>
      <c r="B3763" s="60" t="s">
        <v>7185</v>
      </c>
      <c r="C3763" s="61" t="s">
        <v>7186</v>
      </c>
      <c r="D3763" s="52" t="s">
        <v>27</v>
      </c>
      <c r="E3763" s="53">
        <v>437320.29</v>
      </c>
      <c r="F3763" s="23" t="str">
        <f>+IFERROR(VLOOKUP(Tabla1[[#This Row],[Artículo]],'..'!$B$2:$D$569000,3,),"")</f>
        <v/>
      </c>
      <c r="G3763" s="24" t="str">
        <f>IF(H3763=AF3763,"", "Error MC")</f>
        <v>Error MC</v>
      </c>
      <c r="H3763" s="62"/>
      <c r="I3763" s="54">
        <f>+Tabla1[[#This Row],[MC]]*Tabla1[[#This Row],[Pedido]]*Tabla1[[#This Row],[PVC ]]</f>
        <v>0</v>
      </c>
      <c r="J3763" s="26">
        <v>0.21</v>
      </c>
      <c r="K3763" s="63"/>
      <c r="L3763" s="28" t="s">
        <v>535</v>
      </c>
      <c r="M3763" s="53">
        <v>714362.69200000004</v>
      </c>
      <c r="N3763" s="64" t="str">
        <f>+IF(Tabla1[[#This Row],[F PMPI]]="SÍ","No","Sí")</f>
        <v>No</v>
      </c>
      <c r="O3763" s="65">
        <f>+Tabla1[[#This Row],[PVL]]*1.055</f>
        <v>753652.64006000001</v>
      </c>
      <c r="P3763" s="65">
        <f>+Tabla1[[#This Row],[PVL]]*1.43</f>
        <v>1021538.64956</v>
      </c>
      <c r="Q3763" s="66" t="str">
        <f>+HYPERLINK(Tabla1[[#This Row],[PAG]])</f>
        <v>https://todomusica.com.ar/sistemas-completos/8460-blx14-p31-k12.html</v>
      </c>
      <c r="R3763" s="67"/>
      <c r="S3763" s="68"/>
      <c r="T3763" s="69"/>
      <c r="U3763" s="69"/>
      <c r="V3763" s="69"/>
      <c r="W3763" s="69"/>
      <c r="X3763" s="69"/>
      <c r="Y3763" s="35"/>
      <c r="Z3763" s="35" t="s">
        <v>27332</v>
      </c>
      <c r="AA3763" s="36">
        <v>1</v>
      </c>
      <c r="AB3763" s="35" t="s">
        <v>9849</v>
      </c>
      <c r="AC3763" s="35" t="str">
        <f>+IF(Tabla1[[#This Row],[STK]]="no","Sin STK", "STK disponible")</f>
        <v>Sin STK</v>
      </c>
      <c r="AD3763" s="35">
        <f>+I3763*J3763</f>
        <v>0</v>
      </c>
      <c r="AE3763" s="35">
        <f>+I3763*K3763</f>
        <v>0</v>
      </c>
      <c r="AF3763" s="36">
        <f>IF(Tabla1[[#This Row],[ref pack]]=1,Tabla1[[#This Row],[Pedido]],LCM(Tabla1[[#This Row],[MC VIEJO]],Tabla1[[#This Row],[Pedido]]))</f>
        <v>1</v>
      </c>
      <c r="AG3763" s="36">
        <f>+VLOOKUP(Tabla1[[#This Row],[Artículo]],'.'!$B$2:$D$11481,3,)</f>
        <v>1</v>
      </c>
      <c r="AH3763" s="37" t="str">
        <f>+IFERROR(SEARCH("pack",Tabla1[[#This Row],[PACK]]),"")</f>
        <v/>
      </c>
    </row>
    <row r="3764" spans="1:34" ht="24" customHeight="1" x14ac:dyDescent="0.2">
      <c r="A3764" s="50" t="s">
        <v>6938</v>
      </c>
      <c r="B3764" s="60" t="s">
        <v>7187</v>
      </c>
      <c r="C3764" s="61" t="s">
        <v>7188</v>
      </c>
      <c r="D3764" s="52" t="s">
        <v>27</v>
      </c>
      <c r="E3764" s="53">
        <v>812650.5</v>
      </c>
      <c r="F3764" s="23" t="str">
        <f>+IFERROR(VLOOKUP(Tabla1[[#This Row],[Artículo]],'..'!$B$2:$D$569000,3,),"")</f>
        <v/>
      </c>
      <c r="G3764" s="24" t="str">
        <f>IF(H3764=AF3764,"", "Error MC")</f>
        <v>Error MC</v>
      </c>
      <c r="H3764" s="62"/>
      <c r="I3764" s="54">
        <f>+Tabla1[[#This Row],[MC]]*Tabla1[[#This Row],[Pedido]]*Tabla1[[#This Row],[PVC ]]</f>
        <v>0</v>
      </c>
      <c r="J3764" s="26">
        <v>0.21</v>
      </c>
      <c r="K3764" s="63"/>
      <c r="L3764" s="28" t="s">
        <v>535</v>
      </c>
      <c r="M3764" s="53">
        <v>1327464.598</v>
      </c>
      <c r="N3764" s="64" t="str">
        <f>+IF(Tabla1[[#This Row],[F PMPI]]="SÍ","No","Sí")</f>
        <v>No</v>
      </c>
      <c r="O3764" s="65">
        <f>+Tabla1[[#This Row],[PVL]]*1.055</f>
        <v>1400475.1508899999</v>
      </c>
      <c r="P3764" s="65">
        <f>+Tabla1[[#This Row],[PVL]]*1.43</f>
        <v>1898274.3751399999</v>
      </c>
      <c r="Q3764" s="66" t="str">
        <f>+HYPERLINK(Tabla1[[#This Row],[PAG]])</f>
        <v>https://todomusica.com.ar/productos-sin-categorias-de-netsuite/7577-blx14-headset-system-w-mx153.html</v>
      </c>
      <c r="R3764" s="67"/>
      <c r="S3764" s="68"/>
      <c r="T3764" s="69"/>
      <c r="U3764" s="69"/>
      <c r="V3764" s="69"/>
      <c r="W3764" s="69"/>
      <c r="X3764" s="69"/>
      <c r="Y3764" s="35"/>
      <c r="Z3764" s="35" t="s">
        <v>27333</v>
      </c>
      <c r="AA3764" s="36">
        <v>1</v>
      </c>
      <c r="AB3764" s="35" t="s">
        <v>9849</v>
      </c>
      <c r="AC3764" s="35" t="str">
        <f>+IF(Tabla1[[#This Row],[STK]]="no","Sin STK", "STK disponible")</f>
        <v>Sin STK</v>
      </c>
      <c r="AD3764" s="35">
        <f>+I3764*J3764</f>
        <v>0</v>
      </c>
      <c r="AE3764" s="35">
        <f>+I3764*K3764</f>
        <v>0</v>
      </c>
      <c r="AF3764" s="36">
        <f>IF(Tabla1[[#This Row],[ref pack]]=1,Tabla1[[#This Row],[Pedido]],LCM(Tabla1[[#This Row],[MC VIEJO]],Tabla1[[#This Row],[Pedido]]))</f>
        <v>1</v>
      </c>
      <c r="AG3764" s="36">
        <f>+VLOOKUP(Tabla1[[#This Row],[Artículo]],'.'!$B$2:$D$11481,3,)</f>
        <v>1</v>
      </c>
      <c r="AH3764" s="37" t="str">
        <f>+IFERROR(SEARCH("pack",Tabla1[[#This Row],[PACK]]),"")</f>
        <v/>
      </c>
    </row>
    <row r="3765" spans="1:34" ht="24" customHeight="1" x14ac:dyDescent="0.2">
      <c r="A3765" s="50" t="s">
        <v>6938</v>
      </c>
      <c r="B3765" s="60" t="s">
        <v>7189</v>
      </c>
      <c r="C3765" s="61" t="s">
        <v>7190</v>
      </c>
      <c r="D3765" s="52" t="s">
        <v>27</v>
      </c>
      <c r="E3765" s="53">
        <v>523040.97</v>
      </c>
      <c r="F3765" s="23" t="str">
        <f>+IFERROR(VLOOKUP(Tabla1[[#This Row],[Artículo]],'..'!$B$2:$D$569000,3,),"")</f>
        <v/>
      </c>
      <c r="G3765" s="24" t="str">
        <f>IF(H3765=AF3765,"", "Error MC")</f>
        <v>Error MC</v>
      </c>
      <c r="H3765" s="62"/>
      <c r="I3765" s="54">
        <f>+Tabla1[[#This Row],[MC]]*Tabla1[[#This Row],[Pedido]]*Tabla1[[#This Row],[PVC ]]</f>
        <v>0</v>
      </c>
      <c r="J3765" s="26">
        <v>0.21</v>
      </c>
      <c r="K3765" s="63"/>
      <c r="L3765" s="28" t="s">
        <v>535</v>
      </c>
      <c r="M3765" s="53">
        <v>854387.42500000005</v>
      </c>
      <c r="N3765" s="64" t="str">
        <f>+IF(Tabla1[[#This Row],[F PMPI]]="SÍ","No","Sí")</f>
        <v>No</v>
      </c>
      <c r="O3765" s="65">
        <f>+Tabla1[[#This Row],[PVL]]*1.055</f>
        <v>901378.73337499995</v>
      </c>
      <c r="P3765" s="65">
        <f>+Tabla1[[#This Row],[PVL]]*1.43</f>
        <v>1221774.0177500001</v>
      </c>
      <c r="Q3765" s="66" t="str">
        <f>+HYPERLINK(Tabla1[[#This Row],[PAG]])</f>
        <v>https://todomusica.com.ar/sistemas-completos/8461-blx14r-k12.html</v>
      </c>
      <c r="R3765" s="67"/>
      <c r="S3765" s="68"/>
      <c r="T3765" s="69"/>
      <c r="U3765" s="69"/>
      <c r="V3765" s="69"/>
      <c r="W3765" s="69"/>
      <c r="X3765" s="69"/>
      <c r="Y3765" s="35"/>
      <c r="Z3765" s="35" t="s">
        <v>27334</v>
      </c>
      <c r="AA3765" s="36">
        <v>1</v>
      </c>
      <c r="AB3765" s="35" t="s">
        <v>9849</v>
      </c>
      <c r="AC3765" s="35" t="str">
        <f>+IF(Tabla1[[#This Row],[STK]]="no","Sin STK", "STK disponible")</f>
        <v>Sin STK</v>
      </c>
      <c r="AD3765" s="35">
        <f>+I3765*J3765</f>
        <v>0</v>
      </c>
      <c r="AE3765" s="35">
        <f>+I3765*K3765</f>
        <v>0</v>
      </c>
      <c r="AF3765" s="36">
        <f>IF(Tabla1[[#This Row],[ref pack]]=1,Tabla1[[#This Row],[Pedido]],LCM(Tabla1[[#This Row],[MC VIEJO]],Tabla1[[#This Row],[Pedido]]))</f>
        <v>1</v>
      </c>
      <c r="AG3765" s="36">
        <f>+VLOOKUP(Tabla1[[#This Row],[Artículo]],'.'!$B$2:$D$11481,3,)</f>
        <v>1</v>
      </c>
      <c r="AH3765" s="37" t="str">
        <f>+IFERROR(SEARCH("pack",Tabla1[[#This Row],[PACK]]),"")</f>
        <v/>
      </c>
    </row>
    <row r="3766" spans="1:34" ht="24" customHeight="1" x14ac:dyDescent="0.2">
      <c r="A3766" s="50" t="s">
        <v>6938</v>
      </c>
      <c r="B3766" s="60" t="s">
        <v>7191</v>
      </c>
      <c r="C3766" s="61" t="s">
        <v>7192</v>
      </c>
      <c r="D3766" s="52" t="s">
        <v>27</v>
      </c>
      <c r="E3766" s="53">
        <v>812650.5</v>
      </c>
      <c r="F3766" s="23" t="str">
        <f>+IFERROR(VLOOKUP(Tabla1[[#This Row],[Artículo]],'..'!$B$2:$D$569000,3,),"")</f>
        <v/>
      </c>
      <c r="G3766" s="24" t="str">
        <f>IF(H3766=AF3766,"", "Error MC")</f>
        <v>Error MC</v>
      </c>
      <c r="H3766" s="62"/>
      <c r="I3766" s="54">
        <f>+Tabla1[[#This Row],[MC]]*Tabla1[[#This Row],[Pedido]]*Tabla1[[#This Row],[PVC ]]</f>
        <v>0</v>
      </c>
      <c r="J3766" s="26">
        <v>0.21</v>
      </c>
      <c r="K3766" s="63"/>
      <c r="L3766" s="28" t="s">
        <v>535</v>
      </c>
      <c r="M3766" s="53">
        <v>1327464.598</v>
      </c>
      <c r="N3766" s="64" t="str">
        <f>+IF(Tabla1[[#This Row],[F PMPI]]="SÍ","No","Sí")</f>
        <v>No</v>
      </c>
      <c r="O3766" s="65">
        <f>+Tabla1[[#This Row],[PVL]]*1.055</f>
        <v>1400475.1508899999</v>
      </c>
      <c r="P3766" s="65">
        <f>+Tabla1[[#This Row],[PVL]]*1.43</f>
        <v>1898274.3751399999</v>
      </c>
      <c r="Q3766" s="66" t="str">
        <f>+HYPERLINK(Tabla1[[#This Row],[PAG]])</f>
        <v>https://todomusica.com.ar/sistemas-completos/9414-blx14r-mx53-m15.html</v>
      </c>
      <c r="R3766" s="67"/>
      <c r="S3766" s="68"/>
      <c r="T3766" s="69"/>
      <c r="U3766" s="69"/>
      <c r="V3766" s="69"/>
      <c r="W3766" s="69"/>
      <c r="X3766" s="69"/>
      <c r="Y3766" s="35"/>
      <c r="Z3766" s="35" t="s">
        <v>27335</v>
      </c>
      <c r="AA3766" s="36">
        <v>1</v>
      </c>
      <c r="AB3766" s="35" t="s">
        <v>9849</v>
      </c>
      <c r="AC3766" s="35" t="str">
        <f>+IF(Tabla1[[#This Row],[STK]]="no","Sin STK", "STK disponible")</f>
        <v>Sin STK</v>
      </c>
      <c r="AD3766" s="35">
        <f>+I3766*J3766</f>
        <v>0</v>
      </c>
      <c r="AE3766" s="35">
        <f>+I3766*K3766</f>
        <v>0</v>
      </c>
      <c r="AF3766" s="36">
        <f>IF(Tabla1[[#This Row],[ref pack]]=1,Tabla1[[#This Row],[Pedido]],LCM(Tabla1[[#This Row],[MC VIEJO]],Tabla1[[#This Row],[Pedido]]))</f>
        <v>1</v>
      </c>
      <c r="AG3766" s="36">
        <f>+VLOOKUP(Tabla1[[#This Row],[Artículo]],'.'!$B$2:$D$11481,3,)</f>
        <v>1</v>
      </c>
      <c r="AH3766" s="37" t="str">
        <f>+IFERROR(SEARCH("pack",Tabla1[[#This Row],[PACK]]),"")</f>
        <v/>
      </c>
    </row>
    <row r="3767" spans="1:34" ht="24" customHeight="1" x14ac:dyDescent="0.2">
      <c r="A3767" s="50" t="s">
        <v>6938</v>
      </c>
      <c r="B3767" s="60" t="s">
        <v>7193</v>
      </c>
      <c r="C3767" s="61" t="s">
        <v>7194</v>
      </c>
      <c r="D3767" s="52" t="s">
        <v>9842</v>
      </c>
      <c r="E3767" s="53">
        <v>292696.90999999997</v>
      </c>
      <c r="F3767" s="23" t="str">
        <f>+IFERROR(VLOOKUP(Tabla1[[#This Row],[Artículo]],'..'!$B$2:$D$569000,3,),"")</f>
        <v/>
      </c>
      <c r="G3767" s="24" t="str">
        <f>IF(H3767=AF3767,"", "Error MC")</f>
        <v>Error MC</v>
      </c>
      <c r="H3767" s="62"/>
      <c r="I3767" s="54">
        <f>+Tabla1[[#This Row],[MC]]*Tabla1[[#This Row],[Pedido]]*Tabla1[[#This Row],[PVC ]]</f>
        <v>0</v>
      </c>
      <c r="J3767" s="26">
        <v>0.21</v>
      </c>
      <c r="K3767" s="63"/>
      <c r="L3767" s="28" t="s">
        <v>535</v>
      </c>
      <c r="M3767" s="53">
        <v>478120.40399999998</v>
      </c>
      <c r="N3767" s="64" t="str">
        <f>+IF(Tabla1[[#This Row],[F PMPI]]="SÍ","No","Sí")</f>
        <v>No</v>
      </c>
      <c r="O3767" s="65">
        <f>+Tabla1[[#This Row],[PVL]]*1.055</f>
        <v>504417.02621999994</v>
      </c>
      <c r="P3767" s="65">
        <f>+Tabla1[[#This Row],[PVL]]*1.43</f>
        <v>683712.17771999992</v>
      </c>
      <c r="Q3767" s="66" t="str">
        <f>+HYPERLINK(Tabla1[[#This Row],[PAG]])</f>
        <v>https://todomusica.com.ar/transmisores-inalambricos/9455-blx2-b58-m15.html</v>
      </c>
      <c r="R3767" s="67"/>
      <c r="S3767" s="68"/>
      <c r="T3767" s="69"/>
      <c r="U3767" s="69"/>
      <c r="V3767" s="69"/>
      <c r="W3767" s="69"/>
      <c r="X3767" s="69"/>
      <c r="Y3767" s="35"/>
      <c r="Z3767" s="35" t="s">
        <v>27336</v>
      </c>
      <c r="AA3767" s="36">
        <v>1</v>
      </c>
      <c r="AB3767" s="35" t="s">
        <v>9849</v>
      </c>
      <c r="AC3767" s="35" t="str">
        <f>+IF(Tabla1[[#This Row],[STK]]="no","Sin STK", "STK disponible")</f>
        <v>STK disponible</v>
      </c>
      <c r="AD3767" s="35">
        <f>+I3767*J3767</f>
        <v>0</v>
      </c>
      <c r="AE3767" s="35">
        <f>+I3767*K3767</f>
        <v>0</v>
      </c>
      <c r="AF3767" s="36">
        <f>IF(Tabla1[[#This Row],[ref pack]]=1,Tabla1[[#This Row],[Pedido]],LCM(Tabla1[[#This Row],[MC VIEJO]],Tabla1[[#This Row],[Pedido]]))</f>
        <v>1</v>
      </c>
      <c r="AG3767" s="36">
        <f>+VLOOKUP(Tabla1[[#This Row],[Artículo]],'.'!$B$2:$D$11481,3,)</f>
        <v>1</v>
      </c>
      <c r="AH3767" s="37" t="str">
        <f>+IFERROR(SEARCH("pack",Tabla1[[#This Row],[PACK]]),"")</f>
        <v/>
      </c>
    </row>
    <row r="3768" spans="1:34" ht="24" customHeight="1" x14ac:dyDescent="0.2">
      <c r="A3768" s="50" t="s">
        <v>6938</v>
      </c>
      <c r="B3768" s="60" t="s">
        <v>7195</v>
      </c>
      <c r="C3768" s="61" t="s">
        <v>7196</v>
      </c>
      <c r="D3768" s="52" t="s">
        <v>27</v>
      </c>
      <c r="E3768" s="53">
        <v>186583.24</v>
      </c>
      <c r="F3768" s="23" t="str">
        <f>+IFERROR(VLOOKUP(Tabla1[[#This Row],[Artículo]],'..'!$B$2:$D$569000,3,),"")</f>
        <v/>
      </c>
      <c r="G3768" s="24" t="str">
        <f>IF(H3768=AF3768,"", "Error MC")</f>
        <v>Error MC</v>
      </c>
      <c r="H3768" s="62"/>
      <c r="I3768" s="54">
        <f>+Tabla1[[#This Row],[MC]]*Tabla1[[#This Row],[Pedido]]*Tabla1[[#This Row],[PVC ]]</f>
        <v>0</v>
      </c>
      <c r="J3768" s="26">
        <v>0.21</v>
      </c>
      <c r="K3768" s="63"/>
      <c r="L3768" s="28" t="s">
        <v>535</v>
      </c>
      <c r="M3768" s="53">
        <v>304783.71799999999</v>
      </c>
      <c r="N3768" s="64" t="str">
        <f>+IF(Tabla1[[#This Row],[F PMPI]]="SÍ","No","Sí")</f>
        <v>No</v>
      </c>
      <c r="O3768" s="65">
        <f>+Tabla1[[#This Row],[PVL]]*1.055</f>
        <v>321546.82248999999</v>
      </c>
      <c r="P3768" s="65">
        <f>+Tabla1[[#This Row],[PVL]]*1.43</f>
        <v>435840.71673999995</v>
      </c>
      <c r="Q3768" s="66" t="str">
        <f>+HYPERLINK(Tabla1[[#This Row],[PAG]])</f>
        <v>https://todomusica.com.ar/transmisores-inalambricos/9537-blx2-pg58-m15.html</v>
      </c>
      <c r="R3768" s="67"/>
      <c r="S3768" s="68"/>
      <c r="T3768" s="69"/>
      <c r="U3768" s="69"/>
      <c r="V3768" s="69"/>
      <c r="W3768" s="69"/>
      <c r="X3768" s="69"/>
      <c r="Y3768" s="35"/>
      <c r="Z3768" s="35" t="s">
        <v>27337</v>
      </c>
      <c r="AA3768" s="36">
        <v>1</v>
      </c>
      <c r="AB3768" s="35" t="s">
        <v>9849</v>
      </c>
      <c r="AC3768" s="35" t="str">
        <f>+IF(Tabla1[[#This Row],[STK]]="no","Sin STK", "STK disponible")</f>
        <v>Sin STK</v>
      </c>
      <c r="AD3768" s="35">
        <f>+I3768*J3768</f>
        <v>0</v>
      </c>
      <c r="AE3768" s="35">
        <f>+I3768*K3768</f>
        <v>0</v>
      </c>
      <c r="AF3768" s="36">
        <f>IF(Tabla1[[#This Row],[ref pack]]=1,Tabla1[[#This Row],[Pedido]],LCM(Tabla1[[#This Row],[MC VIEJO]],Tabla1[[#This Row],[Pedido]]))</f>
        <v>1</v>
      </c>
      <c r="AG3768" s="36">
        <f>+VLOOKUP(Tabla1[[#This Row],[Artículo]],'.'!$B$2:$D$11481,3,)</f>
        <v>1</v>
      </c>
      <c r="AH3768" s="37" t="str">
        <f>+IFERROR(SEARCH("pack",Tabla1[[#This Row],[PACK]]),"")</f>
        <v/>
      </c>
    </row>
    <row r="3769" spans="1:34" ht="24" customHeight="1" x14ac:dyDescent="0.2">
      <c r="A3769" s="50" t="s">
        <v>6938</v>
      </c>
      <c r="B3769" s="60" t="s">
        <v>7197</v>
      </c>
      <c r="C3769" s="61" t="s">
        <v>7196</v>
      </c>
      <c r="D3769" s="52" t="s">
        <v>27</v>
      </c>
      <c r="E3769" s="53">
        <v>181665.29</v>
      </c>
      <c r="F3769" s="23" t="str">
        <f>+IFERROR(VLOOKUP(Tabla1[[#This Row],[Artículo]],'..'!$B$2:$D$569000,3,),"")</f>
        <v/>
      </c>
      <c r="G3769" s="24" t="str">
        <f>IF(H3769=AF3769,"", "Error MC")</f>
        <v>Error MC</v>
      </c>
      <c r="H3769" s="62"/>
      <c r="I3769" s="54">
        <f>+Tabla1[[#This Row],[MC]]*Tabla1[[#This Row],[Pedido]]*Tabla1[[#This Row],[PVC ]]</f>
        <v>0</v>
      </c>
      <c r="J3769" s="26">
        <v>0.21</v>
      </c>
      <c r="K3769" s="63"/>
      <c r="L3769" s="28" t="s">
        <v>535</v>
      </c>
      <c r="M3769" s="53">
        <v>296750.24900000001</v>
      </c>
      <c r="N3769" s="64" t="str">
        <f>+IF(Tabla1[[#This Row],[F PMPI]]="SÍ","No","Sí")</f>
        <v>No</v>
      </c>
      <c r="O3769" s="65">
        <f>+Tabla1[[#This Row],[PVL]]*1.055</f>
        <v>313071.51269499998</v>
      </c>
      <c r="P3769" s="65">
        <f>+Tabla1[[#This Row],[PVL]]*1.43</f>
        <v>424352.85606999998</v>
      </c>
      <c r="Q3769" s="66" t="str">
        <f>+HYPERLINK(Tabla1[[#This Row],[PAG]])</f>
        <v>https://todomusica.com.ar/transmisores-inalambricos/9537-blx2-pg58-m15.html</v>
      </c>
      <c r="R3769" s="67"/>
      <c r="S3769" s="68"/>
      <c r="T3769" s="69"/>
      <c r="U3769" s="69"/>
      <c r="V3769" s="69"/>
      <c r="W3769" s="69"/>
      <c r="X3769" s="69"/>
      <c r="Y3769" s="35"/>
      <c r="Z3769" s="35" t="s">
        <v>27337</v>
      </c>
      <c r="AA3769" s="36">
        <v>1</v>
      </c>
      <c r="AB3769" s="35" t="s">
        <v>9849</v>
      </c>
      <c r="AC3769" s="35" t="str">
        <f>+IF(Tabla1[[#This Row],[STK]]="no","Sin STK", "STK disponible")</f>
        <v>Sin STK</v>
      </c>
      <c r="AD3769" s="35">
        <f>+I3769*J3769</f>
        <v>0</v>
      </c>
      <c r="AE3769" s="35">
        <f>+I3769*K3769</f>
        <v>0</v>
      </c>
      <c r="AF3769" s="36">
        <f>IF(Tabla1[[#This Row],[ref pack]]=1,Tabla1[[#This Row],[Pedido]],LCM(Tabla1[[#This Row],[MC VIEJO]],Tabla1[[#This Row],[Pedido]]))</f>
        <v>1</v>
      </c>
      <c r="AG3769" s="36">
        <f>+VLOOKUP(Tabla1[[#This Row],[Artículo]],'.'!$B$2:$D$11481,3,)</f>
        <v>1</v>
      </c>
      <c r="AH3769" s="37" t="str">
        <f>+IFERROR(SEARCH("pack",Tabla1[[#This Row],[PACK]]),"")</f>
        <v/>
      </c>
    </row>
    <row r="3770" spans="1:34" ht="24" customHeight="1" x14ac:dyDescent="0.2">
      <c r="A3770" s="50" t="s">
        <v>6938</v>
      </c>
      <c r="B3770" s="60" t="s">
        <v>7198</v>
      </c>
      <c r="C3770" s="61" t="s">
        <v>7199</v>
      </c>
      <c r="D3770" s="52" t="s">
        <v>27</v>
      </c>
      <c r="E3770" s="53">
        <v>216104.2</v>
      </c>
      <c r="F3770" s="23" t="str">
        <f>+IFERROR(VLOOKUP(Tabla1[[#This Row],[Artículo]],'..'!$B$2:$D$569000,3,),"")</f>
        <v/>
      </c>
      <c r="G3770" s="24" t="str">
        <f>IF(H3770=AF3770,"", "Error MC")</f>
        <v>Error MC</v>
      </c>
      <c r="H3770" s="62"/>
      <c r="I3770" s="54">
        <f>+Tabla1[[#This Row],[MC]]*Tabla1[[#This Row],[Pedido]]*Tabla1[[#This Row],[PVC ]]</f>
        <v>0</v>
      </c>
      <c r="J3770" s="26">
        <v>0.21</v>
      </c>
      <c r="K3770" s="63"/>
      <c r="L3770" s="28" t="s">
        <v>535</v>
      </c>
      <c r="M3770" s="53">
        <v>353006.21100000001</v>
      </c>
      <c r="N3770" s="64" t="str">
        <f>+IF(Tabla1[[#This Row],[F PMPI]]="SÍ","No","Sí")</f>
        <v>No</v>
      </c>
      <c r="O3770" s="65">
        <f>+Tabla1[[#This Row],[PVL]]*1.055</f>
        <v>372421.55260499998</v>
      </c>
      <c r="P3770" s="65">
        <f>+Tabla1[[#This Row],[PVL]]*1.43</f>
        <v>504798.88172999996</v>
      </c>
      <c r="Q3770" s="66" t="str">
        <f>+HYPERLINK(Tabla1[[#This Row],[PAG]])</f>
        <v>https://todomusica.com.ar/transmisores-inalambricos/9868-blx2-sm58-h10.html</v>
      </c>
      <c r="R3770" s="67"/>
      <c r="S3770" s="68"/>
      <c r="T3770" s="69"/>
      <c r="U3770" s="69"/>
      <c r="V3770" s="69"/>
      <c r="W3770" s="69"/>
      <c r="X3770" s="69"/>
      <c r="Y3770" s="35"/>
      <c r="Z3770" s="35" t="s">
        <v>27338</v>
      </c>
      <c r="AA3770" s="36">
        <v>1</v>
      </c>
      <c r="AB3770" s="35" t="s">
        <v>9849</v>
      </c>
      <c r="AC3770" s="35" t="str">
        <f>+IF(Tabla1[[#This Row],[STK]]="no","Sin STK", "STK disponible")</f>
        <v>Sin STK</v>
      </c>
      <c r="AD3770" s="35">
        <f>+I3770*J3770</f>
        <v>0</v>
      </c>
      <c r="AE3770" s="35">
        <f>+I3770*K3770</f>
        <v>0</v>
      </c>
      <c r="AF3770" s="36">
        <f>IF(Tabla1[[#This Row],[ref pack]]=1,Tabla1[[#This Row],[Pedido]],LCM(Tabla1[[#This Row],[MC VIEJO]],Tabla1[[#This Row],[Pedido]]))</f>
        <v>1</v>
      </c>
      <c r="AG3770" s="36">
        <f>+VLOOKUP(Tabla1[[#This Row],[Artículo]],'.'!$B$2:$D$11481,3,)</f>
        <v>1</v>
      </c>
      <c r="AH3770" s="37" t="str">
        <f>+IFERROR(SEARCH("pack",Tabla1[[#This Row],[PACK]]),"")</f>
        <v/>
      </c>
    </row>
    <row r="3771" spans="1:34" ht="24" customHeight="1" x14ac:dyDescent="0.2">
      <c r="A3771" s="50" t="s">
        <v>6938</v>
      </c>
      <c r="B3771" s="60" t="s">
        <v>7200</v>
      </c>
      <c r="C3771" s="61" t="s">
        <v>7201</v>
      </c>
      <c r="D3771" s="52" t="s">
        <v>27</v>
      </c>
      <c r="E3771" s="53">
        <v>216104.2</v>
      </c>
      <c r="F3771" s="23" t="str">
        <f>+IFERROR(VLOOKUP(Tabla1[[#This Row],[Artículo]],'..'!$B$2:$D$569000,3,),"")</f>
        <v/>
      </c>
      <c r="G3771" s="24" t="str">
        <f>IF(H3771=AF3771,"", "Error MC")</f>
        <v>Error MC</v>
      </c>
      <c r="H3771" s="62"/>
      <c r="I3771" s="54">
        <f>+Tabla1[[#This Row],[MC]]*Tabla1[[#This Row],[Pedido]]*Tabla1[[#This Row],[PVC ]]</f>
        <v>0</v>
      </c>
      <c r="J3771" s="26">
        <v>0.21</v>
      </c>
      <c r="K3771" s="63"/>
      <c r="L3771" s="28" t="s">
        <v>535</v>
      </c>
      <c r="M3771" s="53">
        <v>353006.21100000001</v>
      </c>
      <c r="N3771" s="64" t="str">
        <f>+IF(Tabla1[[#This Row],[F PMPI]]="SÍ","No","Sí")</f>
        <v>No</v>
      </c>
      <c r="O3771" s="65">
        <f>+Tabla1[[#This Row],[PVL]]*1.055</f>
        <v>372421.55260499998</v>
      </c>
      <c r="P3771" s="65">
        <f>+Tabla1[[#This Row],[PVL]]*1.43</f>
        <v>504798.88172999996</v>
      </c>
      <c r="Q3771" s="66" t="str">
        <f>+HYPERLINK(Tabla1[[#This Row],[PAG]])</f>
        <v>https://todomusica.com.ar/transmisores-inalambricos/7578-blx2-sm58-handheld-transmitter.html</v>
      </c>
      <c r="R3771" s="67"/>
      <c r="S3771" s="68"/>
      <c r="T3771" s="69"/>
      <c r="U3771" s="69"/>
      <c r="V3771" s="69"/>
      <c r="W3771" s="69"/>
      <c r="X3771" s="69"/>
      <c r="Y3771" s="35"/>
      <c r="Z3771" s="35" t="s">
        <v>27339</v>
      </c>
      <c r="AA3771" s="36">
        <v>1</v>
      </c>
      <c r="AB3771" s="35" t="s">
        <v>9849</v>
      </c>
      <c r="AC3771" s="35" t="str">
        <f>+IF(Tabla1[[#This Row],[STK]]="no","Sin STK", "STK disponible")</f>
        <v>Sin STK</v>
      </c>
      <c r="AD3771" s="35">
        <f>+I3771*J3771</f>
        <v>0</v>
      </c>
      <c r="AE3771" s="35">
        <f>+I3771*K3771</f>
        <v>0</v>
      </c>
      <c r="AF3771" s="36">
        <f>IF(Tabla1[[#This Row],[ref pack]]=1,Tabla1[[#This Row],[Pedido]],LCM(Tabla1[[#This Row],[MC VIEJO]],Tabla1[[#This Row],[Pedido]]))</f>
        <v>1</v>
      </c>
      <c r="AG3771" s="36">
        <f>+VLOOKUP(Tabla1[[#This Row],[Artículo]],'.'!$B$2:$D$11481,3,)</f>
        <v>1</v>
      </c>
      <c r="AH3771" s="37" t="str">
        <f>+IFERROR(SEARCH("pack",Tabla1[[#This Row],[PACK]]),"")</f>
        <v/>
      </c>
    </row>
    <row r="3772" spans="1:34" ht="24" customHeight="1" x14ac:dyDescent="0.2">
      <c r="A3772" s="50" t="s">
        <v>6938</v>
      </c>
      <c r="B3772" s="60" t="s">
        <v>7202</v>
      </c>
      <c r="C3772" s="61" t="s">
        <v>7203</v>
      </c>
      <c r="D3772" s="52" t="s">
        <v>27</v>
      </c>
      <c r="E3772" s="53">
        <v>216104.2</v>
      </c>
      <c r="F3772" s="23" t="str">
        <f>+IFERROR(VLOOKUP(Tabla1[[#This Row],[Artículo]],'..'!$B$2:$D$569000,3,),"")</f>
        <v/>
      </c>
      <c r="G3772" s="24" t="str">
        <f>IF(H3772=AF3772,"", "Error MC")</f>
        <v>Error MC</v>
      </c>
      <c r="H3772" s="62"/>
      <c r="I3772" s="54">
        <f>+Tabla1[[#This Row],[MC]]*Tabla1[[#This Row],[Pedido]]*Tabla1[[#This Row],[PVC ]]</f>
        <v>0</v>
      </c>
      <c r="J3772" s="26">
        <v>0.21</v>
      </c>
      <c r="K3772" s="63"/>
      <c r="L3772" s="28" t="s">
        <v>535</v>
      </c>
      <c r="M3772" s="53">
        <v>353006.21100000001</v>
      </c>
      <c r="N3772" s="64" t="str">
        <f>+IF(Tabla1[[#This Row],[F PMPI]]="SÍ","No","Sí")</f>
        <v>No</v>
      </c>
      <c r="O3772" s="65">
        <f>+Tabla1[[#This Row],[PVL]]*1.055</f>
        <v>372421.55260499998</v>
      </c>
      <c r="P3772" s="65">
        <f>+Tabla1[[#This Row],[PVL]]*1.43</f>
        <v>504798.88172999996</v>
      </c>
      <c r="Q3772" s="66" t="str">
        <f>+HYPERLINK(Tabla1[[#This Row],[PAG]])</f>
        <v>https://todomusica.com.ar/productos-sin-categorias-de-netsuite/5351-404.html</v>
      </c>
      <c r="R3772" s="67"/>
      <c r="S3772" s="68"/>
      <c r="T3772" s="69"/>
      <c r="U3772" s="69"/>
      <c r="V3772" s="69"/>
      <c r="W3772" s="69"/>
      <c r="X3772" s="69"/>
      <c r="Y3772" s="35"/>
      <c r="Z3772" s="35" t="s">
        <v>27340</v>
      </c>
      <c r="AA3772" s="36">
        <v>1</v>
      </c>
      <c r="AB3772" s="35" t="s">
        <v>9849</v>
      </c>
      <c r="AC3772" s="35" t="str">
        <f>+IF(Tabla1[[#This Row],[STK]]="no","Sin STK", "STK disponible")</f>
        <v>Sin STK</v>
      </c>
      <c r="AD3772" s="35">
        <f>+I3772*J3772</f>
        <v>0</v>
      </c>
      <c r="AE3772" s="35">
        <f>+I3772*K3772</f>
        <v>0</v>
      </c>
      <c r="AF3772" s="36">
        <f>IF(Tabla1[[#This Row],[ref pack]]=1,Tabla1[[#This Row],[Pedido]],LCM(Tabla1[[#This Row],[MC VIEJO]],Tabla1[[#This Row],[Pedido]]))</f>
        <v>1</v>
      </c>
      <c r="AG3772" s="36">
        <f>+VLOOKUP(Tabla1[[#This Row],[Artículo]],'.'!$B$2:$D$11481,3,)</f>
        <v>1</v>
      </c>
      <c r="AH3772" s="37" t="str">
        <f>+IFERROR(SEARCH("pack",Tabla1[[#This Row],[PACK]]),"")</f>
        <v/>
      </c>
    </row>
    <row r="3773" spans="1:34" ht="24" customHeight="1" x14ac:dyDescent="0.2">
      <c r="A3773" s="50" t="s">
        <v>6938</v>
      </c>
      <c r="B3773" s="60" t="s">
        <v>7204</v>
      </c>
      <c r="C3773" s="61" t="s">
        <v>7205</v>
      </c>
      <c r="D3773" s="52" t="s">
        <v>9842</v>
      </c>
      <c r="E3773" s="53">
        <v>221954.44</v>
      </c>
      <c r="F3773" s="23" t="str">
        <f>+IFERROR(VLOOKUP(Tabla1[[#This Row],[Artículo]],'..'!$B$2:$D$569000,3,),"")</f>
        <v/>
      </c>
      <c r="G3773" s="24" t="str">
        <f>IF(H3773=AF3773,"", "Error MC")</f>
        <v>Error MC</v>
      </c>
      <c r="H3773" s="62"/>
      <c r="I3773" s="54">
        <f>+Tabla1[[#This Row],[MC]]*Tabla1[[#This Row],[Pedido]]*Tabla1[[#This Row],[PVC ]]</f>
        <v>0</v>
      </c>
      <c r="J3773" s="26">
        <v>0.21</v>
      </c>
      <c r="K3773" s="63"/>
      <c r="L3773" s="28" t="s">
        <v>535</v>
      </c>
      <c r="M3773" s="53">
        <v>362562.57299999997</v>
      </c>
      <c r="N3773" s="64" t="str">
        <f>+IF(Tabla1[[#This Row],[F PMPI]]="SÍ","No","Sí")</f>
        <v>No</v>
      </c>
      <c r="O3773" s="65">
        <f>+Tabla1[[#This Row],[PVL]]*1.055</f>
        <v>382503.51451499993</v>
      </c>
      <c r="P3773" s="65">
        <f>+Tabla1[[#This Row],[PVL]]*1.43</f>
        <v>518464.47938999993</v>
      </c>
      <c r="Q3773" s="66" t="str">
        <f>+HYPERLINK(Tabla1[[#This Row],[PAG]])</f>
        <v>https://todomusica.com.ar/transmisores-inalambricos/9868-blx2-sm58-h10.html</v>
      </c>
      <c r="R3773" s="67"/>
      <c r="S3773" s="68"/>
      <c r="T3773" s="69"/>
      <c r="U3773" s="69"/>
      <c r="V3773" s="69"/>
      <c r="W3773" s="69"/>
      <c r="X3773" s="69"/>
      <c r="Y3773" s="35"/>
      <c r="Z3773" s="35" t="s">
        <v>27338</v>
      </c>
      <c r="AA3773" s="36">
        <v>1</v>
      </c>
      <c r="AB3773" s="35" t="s">
        <v>9849</v>
      </c>
      <c r="AC3773" s="35" t="str">
        <f>+IF(Tabla1[[#This Row],[STK]]="no","Sin STK", "STK disponible")</f>
        <v>STK disponible</v>
      </c>
      <c r="AD3773" s="35">
        <f>+I3773*J3773</f>
        <v>0</v>
      </c>
      <c r="AE3773" s="35">
        <f>+I3773*K3773</f>
        <v>0</v>
      </c>
      <c r="AF3773" s="36">
        <f>IF(Tabla1[[#This Row],[ref pack]]=1,Tabla1[[#This Row],[Pedido]],LCM(Tabla1[[#This Row],[MC VIEJO]],Tabla1[[#This Row],[Pedido]]))</f>
        <v>1</v>
      </c>
      <c r="AG3773" s="36">
        <f>+VLOOKUP(Tabla1[[#This Row],[Artículo]],'.'!$B$2:$D$11481,3,)</f>
        <v>1</v>
      </c>
      <c r="AH3773" s="37" t="str">
        <f>+IFERROR(SEARCH("pack",Tabla1[[#This Row],[PACK]]),"")</f>
        <v/>
      </c>
    </row>
    <row r="3774" spans="1:34" ht="24" customHeight="1" x14ac:dyDescent="0.2">
      <c r="A3774" s="50" t="s">
        <v>6938</v>
      </c>
      <c r="B3774" s="60" t="s">
        <v>7206</v>
      </c>
      <c r="C3774" s="61" t="s">
        <v>7207</v>
      </c>
      <c r="D3774" s="52" t="s">
        <v>27</v>
      </c>
      <c r="E3774" s="53">
        <v>554036</v>
      </c>
      <c r="F3774" s="23" t="str">
        <f>+IFERROR(VLOOKUP(Tabla1[[#This Row],[Artículo]],'..'!$B$2:$D$569000,3,),"")</f>
        <v/>
      </c>
      <c r="G3774" s="24" t="str">
        <f>IF(H3774=AF3774,"", "Error MC")</f>
        <v>Error MC</v>
      </c>
      <c r="H3774" s="62"/>
      <c r="I3774" s="54">
        <f>+Tabla1[[#This Row],[MC]]*Tabla1[[#This Row],[Pedido]]*Tabla1[[#This Row],[PVC ]]</f>
        <v>0</v>
      </c>
      <c r="J3774" s="26">
        <v>0.21</v>
      </c>
      <c r="K3774" s="63"/>
      <c r="L3774" s="28" t="s">
        <v>535</v>
      </c>
      <c r="M3774" s="53">
        <v>905017.80599999998</v>
      </c>
      <c r="N3774" s="64" t="str">
        <f>+IF(Tabla1[[#This Row],[F PMPI]]="SÍ","No","Sí")</f>
        <v>No</v>
      </c>
      <c r="O3774" s="65">
        <f>+Tabla1[[#This Row],[PVL]]*1.055</f>
        <v>954793.78532999987</v>
      </c>
      <c r="P3774" s="65">
        <f>+Tabla1[[#This Row],[PVL]]*1.43</f>
        <v>1294175.4625799998</v>
      </c>
      <c r="Q3774" s="66" t="str">
        <f>+HYPERLINK(Tabla1[[#This Row],[PAG]])</f>
        <v>https://todomusica.com.ar/sistemas-completos/1124-blx24ar-b58-m5.html</v>
      </c>
      <c r="R3774" s="67"/>
      <c r="S3774" s="68"/>
      <c r="T3774" s="69"/>
      <c r="U3774" s="69"/>
      <c r="V3774" s="69"/>
      <c r="W3774" s="69"/>
      <c r="X3774" s="69"/>
      <c r="Y3774" s="35"/>
      <c r="Z3774" s="35" t="s">
        <v>27341</v>
      </c>
      <c r="AA3774" s="36">
        <v>1</v>
      </c>
      <c r="AB3774" s="35" t="s">
        <v>9849</v>
      </c>
      <c r="AC3774" s="35" t="str">
        <f>+IF(Tabla1[[#This Row],[STK]]="no","Sin STK", "STK disponible")</f>
        <v>Sin STK</v>
      </c>
      <c r="AD3774" s="35">
        <f>+I3774*J3774</f>
        <v>0</v>
      </c>
      <c r="AE3774" s="35">
        <f>+I3774*K3774</f>
        <v>0</v>
      </c>
      <c r="AF3774" s="36">
        <f>IF(Tabla1[[#This Row],[ref pack]]=1,Tabla1[[#This Row],[Pedido]],LCM(Tabla1[[#This Row],[MC VIEJO]],Tabla1[[#This Row],[Pedido]]))</f>
        <v>1</v>
      </c>
      <c r="AG3774" s="36">
        <f>+VLOOKUP(Tabla1[[#This Row],[Artículo]],'.'!$B$2:$D$11481,3,)</f>
        <v>1</v>
      </c>
      <c r="AH3774" s="37" t="str">
        <f>+IFERROR(SEARCH("pack",Tabla1[[#This Row],[PACK]]),"")</f>
        <v/>
      </c>
    </row>
    <row r="3775" spans="1:34" ht="24" customHeight="1" x14ac:dyDescent="0.2">
      <c r="A3775" s="50" t="s">
        <v>6938</v>
      </c>
      <c r="B3775" s="60" t="s">
        <v>7208</v>
      </c>
      <c r="C3775" s="61" t="s">
        <v>7209</v>
      </c>
      <c r="D3775" s="52" t="s">
        <v>27</v>
      </c>
      <c r="E3775" s="53">
        <v>449159.38</v>
      </c>
      <c r="F3775" s="23" t="str">
        <f>+IFERROR(VLOOKUP(Tabla1[[#This Row],[Artículo]],'..'!$B$2:$D$569000,3,),"")</f>
        <v/>
      </c>
      <c r="G3775" s="24" t="str">
        <f>IF(H3775=AF3775,"", "Error MC")</f>
        <v>Error MC</v>
      </c>
      <c r="H3775" s="62"/>
      <c r="I3775" s="54">
        <f>+Tabla1[[#This Row],[MC]]*Tabla1[[#This Row],[Pedido]]*Tabla1[[#This Row],[PVC ]]</f>
        <v>0</v>
      </c>
      <c r="J3775" s="26">
        <v>0.21</v>
      </c>
      <c r="K3775" s="63"/>
      <c r="L3775" s="28" t="s">
        <v>535</v>
      </c>
      <c r="M3775" s="53">
        <v>733701.84400000004</v>
      </c>
      <c r="N3775" s="64" t="str">
        <f>+IF(Tabla1[[#This Row],[F PMPI]]="SÍ","No","Sí")</f>
        <v>No</v>
      </c>
      <c r="O3775" s="65">
        <f>+Tabla1[[#This Row],[PVL]]*1.055</f>
        <v>774055.44542</v>
      </c>
      <c r="P3775" s="65">
        <f>+Tabla1[[#This Row],[PVL]]*1.43</f>
        <v>1049193.63692</v>
      </c>
      <c r="Q3775" s="66" t="str">
        <f>+HYPERLINK(Tabla1[[#This Row],[PAG]])</f>
        <v>https://todomusica.com.ar/productos-sin-categorias-de-netsuite/1950-blx24ar-pg58-m5.html</v>
      </c>
      <c r="R3775" s="67"/>
      <c r="S3775" s="68"/>
      <c r="T3775" s="69"/>
      <c r="U3775" s="69"/>
      <c r="V3775" s="69"/>
      <c r="W3775" s="69"/>
      <c r="X3775" s="69"/>
      <c r="Y3775" s="35"/>
      <c r="Z3775" s="35" t="s">
        <v>27342</v>
      </c>
      <c r="AA3775" s="36">
        <v>1</v>
      </c>
      <c r="AB3775" s="35" t="s">
        <v>9849</v>
      </c>
      <c r="AC3775" s="35" t="str">
        <f>+IF(Tabla1[[#This Row],[STK]]="no","Sin STK", "STK disponible")</f>
        <v>Sin STK</v>
      </c>
      <c r="AD3775" s="35">
        <f>+I3775*J3775</f>
        <v>0</v>
      </c>
      <c r="AE3775" s="35">
        <f>+I3775*K3775</f>
        <v>0</v>
      </c>
      <c r="AF3775" s="36">
        <f>IF(Tabla1[[#This Row],[ref pack]]=1,Tabla1[[#This Row],[Pedido]],LCM(Tabla1[[#This Row],[MC VIEJO]],Tabla1[[#This Row],[Pedido]]))</f>
        <v>1</v>
      </c>
      <c r="AG3775" s="36">
        <f>+VLOOKUP(Tabla1[[#This Row],[Artículo]],'.'!$B$2:$D$11481,3,)</f>
        <v>1</v>
      </c>
      <c r="AH3775" s="37" t="str">
        <f>+IFERROR(SEARCH("pack",Tabla1[[#This Row],[PACK]]),"")</f>
        <v/>
      </c>
    </row>
    <row r="3776" spans="1:34" ht="24" customHeight="1" x14ac:dyDescent="0.2">
      <c r="A3776" s="50" t="s">
        <v>6938</v>
      </c>
      <c r="B3776" s="60" t="s">
        <v>7210</v>
      </c>
      <c r="C3776" s="61" t="s">
        <v>7211</v>
      </c>
      <c r="D3776" s="52" t="s">
        <v>27</v>
      </c>
      <c r="E3776" s="53">
        <v>476064.14</v>
      </c>
      <c r="F3776" s="23" t="str">
        <f>+IFERROR(VLOOKUP(Tabla1[[#This Row],[Artículo]],'..'!$B$2:$D$569000,3,),"")</f>
        <v/>
      </c>
      <c r="G3776" s="24" t="str">
        <f>IF(H3776=AF3776,"", "Error MC")</f>
        <v>Error MC</v>
      </c>
      <c r="H3776" s="62"/>
      <c r="I3776" s="54">
        <f>+Tabla1[[#This Row],[MC]]*Tabla1[[#This Row],[Pedido]]*Tabla1[[#This Row],[PVC ]]</f>
        <v>0</v>
      </c>
      <c r="J3776" s="26">
        <v>0.21</v>
      </c>
      <c r="K3776" s="63"/>
      <c r="L3776" s="28" t="s">
        <v>535</v>
      </c>
      <c r="M3776" s="53">
        <v>777650.77399999998</v>
      </c>
      <c r="N3776" s="64" t="str">
        <f>+IF(Tabla1[[#This Row],[F PMPI]]="SÍ","No","Sí")</f>
        <v>No</v>
      </c>
      <c r="O3776" s="65">
        <f>+Tabla1[[#This Row],[PVL]]*1.055</f>
        <v>820421.56656999991</v>
      </c>
      <c r="P3776" s="65">
        <f>+Tabla1[[#This Row],[PVL]]*1.43</f>
        <v>1112040.6068199999</v>
      </c>
      <c r="Q3776" s="66" t="str">
        <f>+HYPERLINK(Tabla1[[#This Row],[PAG]])</f>
        <v>https://todomusica.com.ar/sistemas-completos/1150-blx24ar-sm58-m5.html</v>
      </c>
      <c r="R3776" s="67"/>
      <c r="S3776" s="68"/>
      <c r="T3776" s="69"/>
      <c r="U3776" s="69"/>
      <c r="V3776" s="69"/>
      <c r="W3776" s="69"/>
      <c r="X3776" s="69"/>
      <c r="Y3776" s="35"/>
      <c r="Z3776" s="35" t="s">
        <v>27343</v>
      </c>
      <c r="AA3776" s="36">
        <v>1</v>
      </c>
      <c r="AB3776" s="35" t="s">
        <v>9849</v>
      </c>
      <c r="AC3776" s="35" t="str">
        <f>+IF(Tabla1[[#This Row],[STK]]="no","Sin STK", "STK disponible")</f>
        <v>Sin STK</v>
      </c>
      <c r="AD3776" s="35">
        <f>+I3776*J3776</f>
        <v>0</v>
      </c>
      <c r="AE3776" s="35">
        <f>+I3776*K3776</f>
        <v>0</v>
      </c>
      <c r="AF3776" s="36">
        <f>IF(Tabla1[[#This Row],[ref pack]]=1,Tabla1[[#This Row],[Pedido]],LCM(Tabla1[[#This Row],[MC VIEJO]],Tabla1[[#This Row],[Pedido]]))</f>
        <v>1</v>
      </c>
      <c r="AG3776" s="36">
        <f>+VLOOKUP(Tabla1[[#This Row],[Artículo]],'.'!$B$2:$D$11481,3,)</f>
        <v>1</v>
      </c>
      <c r="AH3776" s="37" t="str">
        <f>+IFERROR(SEARCH("pack",Tabla1[[#This Row],[PACK]]),"")</f>
        <v/>
      </c>
    </row>
    <row r="3777" spans="1:34" ht="24" customHeight="1" x14ac:dyDescent="0.2">
      <c r="A3777" s="50" t="s">
        <v>6938</v>
      </c>
      <c r="B3777" s="60" t="s">
        <v>20688</v>
      </c>
      <c r="C3777" s="61" t="s">
        <v>20689</v>
      </c>
      <c r="D3777" s="52" t="s">
        <v>27</v>
      </c>
      <c r="E3777" s="53">
        <v>636682.16</v>
      </c>
      <c r="F3777" s="23" t="str">
        <f>+IFERROR(VLOOKUP(Tabla1[[#This Row],[Artículo]],'..'!$B$2:$D$569000,3,),"")</f>
        <v/>
      </c>
      <c r="G3777" s="24" t="str">
        <f>IF(H3777=AF3777,"", "Error MC")</f>
        <v>Error MC</v>
      </c>
      <c r="H3777" s="62"/>
      <c r="I3777" s="54">
        <f>+Tabla1[[#This Row],[MC]]*Tabla1[[#This Row],[Pedido]]*Tabla1[[#This Row],[PVC ]]</f>
        <v>0</v>
      </c>
      <c r="J3777" s="26">
        <v>0.21</v>
      </c>
      <c r="K3777" s="63"/>
      <c r="L3777" s="28" t="s">
        <v>535</v>
      </c>
      <c r="M3777" s="53">
        <v>1040020.313</v>
      </c>
      <c r="N3777" s="64" t="str">
        <f>+IF(Tabla1[[#This Row],[F PMPI]]="SÍ","No","Sí")</f>
        <v>No</v>
      </c>
      <c r="O3777" s="65">
        <f>+Tabla1[[#This Row],[PVL]]*1.055</f>
        <v>1097221.4302149999</v>
      </c>
      <c r="P3777" s="65">
        <f>+Tabla1[[#This Row],[PVL]]*1.43</f>
        <v>1487229.0475899999</v>
      </c>
      <c r="Q3777" s="66" t="str">
        <f>+HYPERLINK(Tabla1[[#This Row],[PAG]])</f>
        <v>http://www.todomusica.com.ar/microfonos/24816-blx24r-vocal-system-w-beta58.html</v>
      </c>
      <c r="R3777" s="67"/>
      <c r="S3777" s="68"/>
      <c r="T3777" s="69"/>
      <c r="U3777" s="69"/>
      <c r="V3777" s="69"/>
      <c r="W3777" s="69"/>
      <c r="X3777" s="69"/>
      <c r="Y3777" s="35"/>
      <c r="Z3777" s="35" t="s">
        <v>27344</v>
      </c>
      <c r="AA3777" s="36">
        <v>1</v>
      </c>
      <c r="AB3777" s="35" t="s">
        <v>9849</v>
      </c>
      <c r="AC3777" s="35" t="str">
        <f>+IF(Tabla1[[#This Row],[STK]]="no","Sin STK", "STK disponible")</f>
        <v>Sin STK</v>
      </c>
      <c r="AD3777" s="35">
        <f>+I3777*J3777</f>
        <v>0</v>
      </c>
      <c r="AE3777" s="35">
        <f>+I3777*K3777</f>
        <v>0</v>
      </c>
      <c r="AF3777" s="36">
        <f>IF(Tabla1[[#This Row],[ref pack]]=1,Tabla1[[#This Row],[Pedido]],LCM(Tabla1[[#This Row],[MC VIEJO]],Tabla1[[#This Row],[Pedido]]))</f>
        <v>1</v>
      </c>
      <c r="AG3777" s="36">
        <f>+VLOOKUP(Tabla1[[#This Row],[Artículo]],'.'!$B$2:$D$11481,3,)</f>
        <v>1</v>
      </c>
      <c r="AH3777" s="37" t="str">
        <f>+IFERROR(SEARCH("pack",Tabla1[[#This Row],[PACK]]),"")</f>
        <v/>
      </c>
    </row>
    <row r="3778" spans="1:34" ht="24" customHeight="1" x14ac:dyDescent="0.2">
      <c r="A3778" s="50" t="s">
        <v>6938</v>
      </c>
      <c r="B3778" s="60" t="s">
        <v>7212</v>
      </c>
      <c r="C3778" s="61" t="s">
        <v>7213</v>
      </c>
      <c r="D3778" s="52" t="s">
        <v>27</v>
      </c>
      <c r="E3778" s="53">
        <v>556599.44999999995</v>
      </c>
      <c r="F3778" s="23" t="str">
        <f>+IFERROR(VLOOKUP(Tabla1[[#This Row],[Artículo]],'..'!$B$2:$D$569000,3,),"")</f>
        <v/>
      </c>
      <c r="G3778" s="24" t="str">
        <f>IF(H3778=AF3778,"", "Error MC")</f>
        <v>Error MC</v>
      </c>
      <c r="H3778" s="62"/>
      <c r="I3778" s="54">
        <f>+Tabla1[[#This Row],[MC]]*Tabla1[[#This Row],[Pedido]]*Tabla1[[#This Row],[PVC ]]</f>
        <v>0</v>
      </c>
      <c r="J3778" s="26">
        <v>0.21</v>
      </c>
      <c r="K3778" s="63"/>
      <c r="L3778" s="28" t="s">
        <v>535</v>
      </c>
      <c r="M3778" s="53">
        <v>909205.20499999996</v>
      </c>
      <c r="N3778" s="64" t="str">
        <f>+IF(Tabla1[[#This Row],[F PMPI]]="SÍ","No","Sí")</f>
        <v>No</v>
      </c>
      <c r="O3778" s="65">
        <f>+Tabla1[[#This Row],[PVL]]*1.055</f>
        <v>959211.49127499992</v>
      </c>
      <c r="P3778" s="65">
        <f>+Tabla1[[#This Row],[PVL]]*1.43</f>
        <v>1300163.4431499999</v>
      </c>
      <c r="Q3778" s="66" t="str">
        <f>+HYPERLINK(Tabla1[[#This Row],[PAG]])</f>
        <v>https://todomusica.com.ar/productos-sin-categorias-de-netsuite/7579-blx24rar-vocal-system-with-sm58.html</v>
      </c>
      <c r="R3778" s="67"/>
      <c r="S3778" s="68"/>
      <c r="T3778" s="69"/>
      <c r="U3778" s="69"/>
      <c r="V3778" s="69"/>
      <c r="W3778" s="69"/>
      <c r="X3778" s="69"/>
      <c r="Y3778" s="35"/>
      <c r="Z3778" s="35" t="s">
        <v>27345</v>
      </c>
      <c r="AA3778" s="36">
        <v>1</v>
      </c>
      <c r="AB3778" s="35" t="s">
        <v>9849</v>
      </c>
      <c r="AC3778" s="35" t="str">
        <f>+IF(Tabla1[[#This Row],[STK]]="no","Sin STK", "STK disponible")</f>
        <v>Sin STK</v>
      </c>
      <c r="AD3778" s="35">
        <f>+I3778*J3778</f>
        <v>0</v>
      </c>
      <c r="AE3778" s="35">
        <f>+I3778*K3778</f>
        <v>0</v>
      </c>
      <c r="AF3778" s="36">
        <f>IF(Tabla1[[#This Row],[ref pack]]=1,Tabla1[[#This Row],[Pedido]],LCM(Tabla1[[#This Row],[MC VIEJO]],Tabla1[[#This Row],[Pedido]]))</f>
        <v>1</v>
      </c>
      <c r="AG3778" s="36">
        <f>+VLOOKUP(Tabla1[[#This Row],[Artículo]],'.'!$B$2:$D$11481,3,)</f>
        <v>1</v>
      </c>
      <c r="AH3778" s="37" t="str">
        <f>+IFERROR(SEARCH("pack",Tabla1[[#This Row],[PACK]]),"")</f>
        <v/>
      </c>
    </row>
    <row r="3779" spans="1:34" ht="24" customHeight="1" x14ac:dyDescent="0.2">
      <c r="A3779" s="50" t="s">
        <v>6938</v>
      </c>
      <c r="B3779" s="60" t="s">
        <v>7214</v>
      </c>
      <c r="C3779" s="61" t="s">
        <v>7215</v>
      </c>
      <c r="D3779" s="52" t="s">
        <v>27</v>
      </c>
      <c r="E3779" s="53">
        <v>556599.44999999995</v>
      </c>
      <c r="F3779" s="23" t="str">
        <f>+IFERROR(VLOOKUP(Tabla1[[#This Row],[Artículo]],'..'!$B$2:$D$569000,3,),"")</f>
        <v/>
      </c>
      <c r="G3779" s="24" t="str">
        <f>IF(H3779=AF3779,"", "Error MC")</f>
        <v>Error MC</v>
      </c>
      <c r="H3779" s="62"/>
      <c r="I3779" s="54">
        <f>+Tabla1[[#This Row],[MC]]*Tabla1[[#This Row],[Pedido]]*Tabla1[[#This Row],[PVC ]]</f>
        <v>0</v>
      </c>
      <c r="J3779" s="26">
        <v>0.21</v>
      </c>
      <c r="K3779" s="63"/>
      <c r="L3779" s="28" t="s">
        <v>535</v>
      </c>
      <c r="M3779" s="53">
        <v>909205.20499999996</v>
      </c>
      <c r="N3779" s="64" t="str">
        <f>+IF(Tabla1[[#This Row],[F PMPI]]="SÍ","No","Sí")</f>
        <v>No</v>
      </c>
      <c r="O3779" s="65">
        <f>+Tabla1[[#This Row],[PVL]]*1.055</f>
        <v>959211.49127499992</v>
      </c>
      <c r="P3779" s="65">
        <f>+Tabla1[[#This Row],[PVL]]*1.43</f>
        <v>1300163.4431499999</v>
      </c>
      <c r="Q3779" s="66" t="str">
        <f>+HYPERLINK(Tabla1[[#This Row],[PAG]])</f>
        <v>https://todomusica.com.ar/sistemas-completos/8459-blx24r-sm58-k12.html</v>
      </c>
      <c r="R3779" s="67"/>
      <c r="S3779" s="68"/>
      <c r="T3779" s="69"/>
      <c r="U3779" s="69"/>
      <c r="V3779" s="69"/>
      <c r="W3779" s="69"/>
      <c r="X3779" s="69"/>
      <c r="Y3779" s="35"/>
      <c r="Z3779" s="35" t="s">
        <v>27346</v>
      </c>
      <c r="AA3779" s="36">
        <v>1</v>
      </c>
      <c r="AB3779" s="35" t="s">
        <v>9849</v>
      </c>
      <c r="AC3779" s="35" t="str">
        <f>+IF(Tabla1[[#This Row],[STK]]="no","Sin STK", "STK disponible")</f>
        <v>Sin STK</v>
      </c>
      <c r="AD3779" s="35">
        <f>+I3779*J3779</f>
        <v>0</v>
      </c>
      <c r="AE3779" s="35">
        <f>+I3779*K3779</f>
        <v>0</v>
      </c>
      <c r="AF3779" s="36">
        <f>IF(Tabla1[[#This Row],[ref pack]]=1,Tabla1[[#This Row],[Pedido]],LCM(Tabla1[[#This Row],[MC VIEJO]],Tabla1[[#This Row],[Pedido]]))</f>
        <v>1</v>
      </c>
      <c r="AG3779" s="36">
        <f>+VLOOKUP(Tabla1[[#This Row],[Artículo]],'.'!$B$2:$D$11481,3,)</f>
        <v>1</v>
      </c>
      <c r="AH3779" s="37" t="str">
        <f>+IFERROR(SEARCH("pack",Tabla1[[#This Row],[PACK]]),"")</f>
        <v/>
      </c>
    </row>
    <row r="3780" spans="1:34" ht="24" customHeight="1" x14ac:dyDescent="0.2">
      <c r="A3780" s="50" t="s">
        <v>6938</v>
      </c>
      <c r="B3780" s="60" t="s">
        <v>7216</v>
      </c>
      <c r="C3780" s="61" t="s">
        <v>7217</v>
      </c>
      <c r="D3780" s="52" t="s">
        <v>27</v>
      </c>
      <c r="E3780" s="53">
        <v>476064.14</v>
      </c>
      <c r="F3780" s="23" t="str">
        <f>+IFERROR(VLOOKUP(Tabla1[[#This Row],[Artículo]],'..'!$B$2:$D$569000,3,),"")</f>
        <v/>
      </c>
      <c r="G3780" s="24" t="str">
        <f>IF(H3780=AF3780,"", "Error MC")</f>
        <v>Error MC</v>
      </c>
      <c r="H3780" s="62"/>
      <c r="I3780" s="54">
        <f>+Tabla1[[#This Row],[MC]]*Tabla1[[#This Row],[Pedido]]*Tabla1[[#This Row],[PVC ]]</f>
        <v>0</v>
      </c>
      <c r="J3780" s="26">
        <v>0.21</v>
      </c>
      <c r="K3780" s="63"/>
      <c r="L3780" s="28" t="s">
        <v>535</v>
      </c>
      <c r="M3780" s="53">
        <v>777650.77399999998</v>
      </c>
      <c r="N3780" s="64" t="str">
        <f>+IF(Tabla1[[#This Row],[F PMPI]]="SÍ","No","Sí")</f>
        <v>No</v>
      </c>
      <c r="O3780" s="65">
        <f>+Tabla1[[#This Row],[PVL]]*1.055</f>
        <v>820421.56656999991</v>
      </c>
      <c r="P3780" s="65">
        <f>+Tabla1[[#This Row],[PVL]]*1.43</f>
        <v>1112040.6068199999</v>
      </c>
      <c r="Q3780" s="66" t="str">
        <f>+HYPERLINK(Tabla1[[#This Row],[PAG]])</f>
        <v>https://todomusica.com.ar/sistemas-completos/8458-blx24-sm58-k12.html</v>
      </c>
      <c r="R3780" s="67"/>
      <c r="S3780" s="68"/>
      <c r="T3780" s="69"/>
      <c r="U3780" s="69"/>
      <c r="V3780" s="69"/>
      <c r="W3780" s="69"/>
      <c r="X3780" s="69"/>
      <c r="Y3780" s="35"/>
      <c r="Z3780" s="35" t="s">
        <v>27347</v>
      </c>
      <c r="AA3780" s="36">
        <v>1</v>
      </c>
      <c r="AB3780" s="35" t="s">
        <v>9849</v>
      </c>
      <c r="AC3780" s="35" t="str">
        <f>+IF(Tabla1[[#This Row],[STK]]="no","Sin STK", "STK disponible")</f>
        <v>Sin STK</v>
      </c>
      <c r="AD3780" s="35">
        <f>+I3780*J3780</f>
        <v>0</v>
      </c>
      <c r="AE3780" s="35">
        <f>+I3780*K3780</f>
        <v>0</v>
      </c>
      <c r="AF3780" s="36">
        <f>IF(Tabla1[[#This Row],[ref pack]]=1,Tabla1[[#This Row],[Pedido]],LCM(Tabla1[[#This Row],[MC VIEJO]],Tabla1[[#This Row],[Pedido]]))</f>
        <v>1</v>
      </c>
      <c r="AG3780" s="36">
        <f>+VLOOKUP(Tabla1[[#This Row],[Artículo]],'.'!$B$2:$D$11481,3,)</f>
        <v>1</v>
      </c>
      <c r="AH3780" s="37" t="str">
        <f>+IFERROR(SEARCH("pack",Tabla1[[#This Row],[PACK]]),"")</f>
        <v/>
      </c>
    </row>
    <row r="3781" spans="1:34" ht="24" customHeight="1" x14ac:dyDescent="0.2">
      <c r="A3781" s="50" t="s">
        <v>6938</v>
      </c>
      <c r="B3781" s="60" t="s">
        <v>7218</v>
      </c>
      <c r="C3781" s="61" t="s">
        <v>7219</v>
      </c>
      <c r="D3781" s="52" t="s">
        <v>27</v>
      </c>
      <c r="E3781" s="53">
        <v>476064.14</v>
      </c>
      <c r="F3781" s="23" t="str">
        <f>+IFERROR(VLOOKUP(Tabla1[[#This Row],[Artículo]],'..'!$B$2:$D$569000,3,),"")</f>
        <v/>
      </c>
      <c r="G3781" s="24" t="str">
        <f>IF(H3781=AF3781,"", "Error MC")</f>
        <v>Error MC</v>
      </c>
      <c r="H3781" s="62"/>
      <c r="I3781" s="54">
        <f>+Tabla1[[#This Row],[MC]]*Tabla1[[#This Row],[Pedido]]*Tabla1[[#This Row],[PVC ]]</f>
        <v>0</v>
      </c>
      <c r="J3781" s="26">
        <v>0.21</v>
      </c>
      <c r="K3781" s="63"/>
      <c r="L3781" s="28" t="s">
        <v>535</v>
      </c>
      <c r="M3781" s="53">
        <v>777650.77399999998</v>
      </c>
      <c r="N3781" s="64" t="str">
        <f>+IF(Tabla1[[#This Row],[F PMPI]]="SÍ","No","Sí")</f>
        <v>No</v>
      </c>
      <c r="O3781" s="65">
        <f>+Tabla1[[#This Row],[PVL]]*1.055</f>
        <v>820421.56656999991</v>
      </c>
      <c r="P3781" s="65">
        <f>+Tabla1[[#This Row],[PVL]]*1.43</f>
        <v>1112040.6068199999</v>
      </c>
      <c r="Q3781" s="66" t="str">
        <f>+HYPERLINK(Tabla1[[#This Row],[PAG]])</f>
        <v>https://todomusica.com.ar/productos-sin-categorias-de-netsuite/9427-blx24-sm58-m15.html</v>
      </c>
      <c r="R3781" s="67"/>
      <c r="S3781" s="68"/>
      <c r="T3781" s="69"/>
      <c r="U3781" s="69"/>
      <c r="V3781" s="69"/>
      <c r="W3781" s="69"/>
      <c r="X3781" s="69"/>
      <c r="Y3781" s="35"/>
      <c r="Z3781" s="35" t="s">
        <v>27348</v>
      </c>
      <c r="AA3781" s="36">
        <v>1</v>
      </c>
      <c r="AB3781" s="35" t="s">
        <v>9849</v>
      </c>
      <c r="AC3781" s="35" t="str">
        <f>+IF(Tabla1[[#This Row],[STK]]="no","Sin STK", "STK disponible")</f>
        <v>Sin STK</v>
      </c>
      <c r="AD3781" s="35">
        <f>+I3781*J3781</f>
        <v>0</v>
      </c>
      <c r="AE3781" s="35">
        <f>+I3781*K3781</f>
        <v>0</v>
      </c>
      <c r="AF3781" s="36">
        <f>IF(Tabla1[[#This Row],[ref pack]]=1,Tabla1[[#This Row],[Pedido]],LCM(Tabla1[[#This Row],[MC VIEJO]],Tabla1[[#This Row],[Pedido]]))</f>
        <v>1</v>
      </c>
      <c r="AG3781" s="36">
        <f>+VLOOKUP(Tabla1[[#This Row],[Artículo]],'.'!$B$2:$D$11481,3,)</f>
        <v>1</v>
      </c>
      <c r="AH3781" s="37" t="str">
        <f>+IFERROR(SEARCH("pack",Tabla1[[#This Row],[PACK]]),"")</f>
        <v/>
      </c>
    </row>
    <row r="3782" spans="1:34" ht="24" customHeight="1" x14ac:dyDescent="0.2">
      <c r="A3782" s="50" t="s">
        <v>6938</v>
      </c>
      <c r="B3782" s="60" t="s">
        <v>7220</v>
      </c>
      <c r="C3782" s="61" t="s">
        <v>7221</v>
      </c>
      <c r="D3782" s="52" t="s">
        <v>27</v>
      </c>
      <c r="E3782" s="53">
        <v>848577.91</v>
      </c>
      <c r="F3782" s="23" t="str">
        <f>+IFERROR(VLOOKUP(Tabla1[[#This Row],[Artículo]],'..'!$B$2:$D$569000,3,),"")</f>
        <v/>
      </c>
      <c r="G3782" s="24" t="str">
        <f>IF(H3782=AF3782,"", "Error MC")</f>
        <v>Error MC</v>
      </c>
      <c r="H3782" s="62"/>
      <c r="I3782" s="54">
        <f>+Tabla1[[#This Row],[MC]]*Tabla1[[#This Row],[Pedido]]*Tabla1[[#This Row],[PVC ]]</f>
        <v>0</v>
      </c>
      <c r="J3782" s="26">
        <v>0.21</v>
      </c>
      <c r="K3782" s="63"/>
      <c r="L3782" s="28" t="s">
        <v>535</v>
      </c>
      <c r="M3782" s="53">
        <v>1386152.0179999999</v>
      </c>
      <c r="N3782" s="64" t="str">
        <f>+IF(Tabla1[[#This Row],[F PMPI]]="SÍ","No","Sí")</f>
        <v>No</v>
      </c>
      <c r="O3782" s="65">
        <f>+Tabla1[[#This Row],[PVL]]*1.055</f>
        <v>1462390.3789899999</v>
      </c>
      <c r="P3782" s="65">
        <f>+Tabla1[[#This Row],[PVL]]*1.43</f>
        <v>1982197.3857399998</v>
      </c>
      <c r="Q3782" s="66" t="str">
        <f>+HYPERLINK(Tabla1[[#This Row],[PAG]])</f>
        <v>https://todomusica.com.ar/productos-sin-categorias-de-netsuite/1091-blx288ar-pg58m5.html</v>
      </c>
      <c r="R3782" s="67"/>
      <c r="S3782" s="68"/>
      <c r="T3782" s="69"/>
      <c r="U3782" s="69"/>
      <c r="V3782" s="69"/>
      <c r="W3782" s="69"/>
      <c r="X3782" s="69"/>
      <c r="Y3782" s="35"/>
      <c r="Z3782" s="35" t="s">
        <v>27349</v>
      </c>
      <c r="AA3782" s="36">
        <v>1</v>
      </c>
      <c r="AB3782" s="35" t="s">
        <v>9849</v>
      </c>
      <c r="AC3782" s="35" t="str">
        <f>+IF(Tabla1[[#This Row],[STK]]="no","Sin STK", "STK disponible")</f>
        <v>Sin STK</v>
      </c>
      <c r="AD3782" s="35">
        <f>+I3782*J3782</f>
        <v>0</v>
      </c>
      <c r="AE3782" s="35">
        <f>+I3782*K3782</f>
        <v>0</v>
      </c>
      <c r="AF3782" s="36">
        <f>IF(Tabla1[[#This Row],[ref pack]]=1,Tabla1[[#This Row],[Pedido]],LCM(Tabla1[[#This Row],[MC VIEJO]],Tabla1[[#This Row],[Pedido]]))</f>
        <v>1</v>
      </c>
      <c r="AG3782" s="36">
        <f>+VLOOKUP(Tabla1[[#This Row],[Artículo]],'.'!$B$2:$D$11481,3,)</f>
        <v>1</v>
      </c>
      <c r="AH3782" s="37" t="str">
        <f>+IFERROR(SEARCH("pack",Tabla1[[#This Row],[PACK]]),"")</f>
        <v/>
      </c>
    </row>
    <row r="3783" spans="1:34" ht="24" customHeight="1" x14ac:dyDescent="0.2">
      <c r="A3783" s="50" t="s">
        <v>6938</v>
      </c>
      <c r="B3783" s="60" t="s">
        <v>7222</v>
      </c>
      <c r="C3783" s="61" t="s">
        <v>7223</v>
      </c>
      <c r="D3783" s="52" t="s">
        <v>27</v>
      </c>
      <c r="E3783" s="53">
        <v>307398.14</v>
      </c>
      <c r="F3783" s="23" t="str">
        <f>+IFERROR(VLOOKUP(Tabla1[[#This Row],[Artículo]],'..'!$B$2:$D$569000,3,),"")</f>
        <v/>
      </c>
      <c r="G3783" s="24" t="str">
        <f>IF(H3783=AF3783,"", "Error MC")</f>
        <v>Error MC</v>
      </c>
      <c r="H3783" s="62"/>
      <c r="I3783" s="54">
        <f>+Tabla1[[#This Row],[MC]]*Tabla1[[#This Row],[Pedido]]*Tabla1[[#This Row],[PVC ]]</f>
        <v>0</v>
      </c>
      <c r="J3783" s="26">
        <v>0.21</v>
      </c>
      <c r="K3783" s="63"/>
      <c r="L3783" s="28" t="s">
        <v>535</v>
      </c>
      <c r="M3783" s="53">
        <v>502134.86300000001</v>
      </c>
      <c r="N3783" s="64" t="str">
        <f>+IF(Tabla1[[#This Row],[F PMPI]]="SÍ","No","Sí")</f>
        <v>No</v>
      </c>
      <c r="O3783" s="65">
        <f>+Tabla1[[#This Row],[PVL]]*1.055</f>
        <v>529752.28046499996</v>
      </c>
      <c r="P3783" s="65">
        <f>+Tabla1[[#This Row],[PVL]]*1.43</f>
        <v>718052.85409000004</v>
      </c>
      <c r="Q3783" s="66" t="str">
        <f>+HYPERLINK(Tabla1[[#This Row],[PAG]])</f>
        <v>https://todomusica.com.ar/receptores-inalambricos/5353-404.html</v>
      </c>
      <c r="R3783" s="67"/>
      <c r="S3783" s="68"/>
      <c r="T3783" s="69"/>
      <c r="U3783" s="69"/>
      <c r="V3783" s="69"/>
      <c r="W3783" s="69"/>
      <c r="X3783" s="69"/>
      <c r="Y3783" s="35"/>
      <c r="Z3783" s="35" t="s">
        <v>27350</v>
      </c>
      <c r="AA3783" s="36">
        <v>1</v>
      </c>
      <c r="AB3783" s="35" t="s">
        <v>9849</v>
      </c>
      <c r="AC3783" s="35" t="str">
        <f>+IF(Tabla1[[#This Row],[STK]]="no","Sin STK", "STK disponible")</f>
        <v>Sin STK</v>
      </c>
      <c r="AD3783" s="35">
        <f>+I3783*J3783</f>
        <v>0</v>
      </c>
      <c r="AE3783" s="35">
        <f>+I3783*K3783</f>
        <v>0</v>
      </c>
      <c r="AF3783" s="36">
        <f>IF(Tabla1[[#This Row],[ref pack]]=1,Tabla1[[#This Row],[Pedido]],LCM(Tabla1[[#This Row],[MC VIEJO]],Tabla1[[#This Row],[Pedido]]))</f>
        <v>1</v>
      </c>
      <c r="AG3783" s="36">
        <f>+VLOOKUP(Tabla1[[#This Row],[Artículo]],'.'!$B$2:$D$11481,3,)</f>
        <v>1</v>
      </c>
      <c r="AH3783" s="37" t="str">
        <f>+IFERROR(SEARCH("pack",Tabla1[[#This Row],[PACK]]),"")</f>
        <v/>
      </c>
    </row>
    <row r="3784" spans="1:34" ht="24" customHeight="1" x14ac:dyDescent="0.2">
      <c r="A3784" s="50" t="s">
        <v>6938</v>
      </c>
      <c r="B3784" s="60" t="s">
        <v>9897</v>
      </c>
      <c r="C3784" s="61" t="s">
        <v>24153</v>
      </c>
      <c r="D3784" s="52" t="s">
        <v>27</v>
      </c>
      <c r="E3784" s="53">
        <v>307398.14</v>
      </c>
      <c r="F3784" s="23" t="str">
        <f>+IFERROR(VLOOKUP(Tabla1[[#This Row],[Artículo]],'..'!$B$2:$D$569000,3,),"")</f>
        <v/>
      </c>
      <c r="G3784" s="24" t="str">
        <f>IF(H3784=AF3784,"", "Error MC")</f>
        <v>Error MC</v>
      </c>
      <c r="H3784" s="62"/>
      <c r="I3784" s="54">
        <f>+Tabla1[[#This Row],[MC]]*Tabla1[[#This Row],[Pedido]]*Tabla1[[#This Row],[PVC ]]</f>
        <v>0</v>
      </c>
      <c r="J3784" s="26">
        <v>0.21</v>
      </c>
      <c r="K3784" s="63"/>
      <c r="L3784" s="28" t="s">
        <v>535</v>
      </c>
      <c r="M3784" s="53">
        <v>502134.86300000001</v>
      </c>
      <c r="N3784" s="64" t="str">
        <f>+IF(Tabla1[[#This Row],[F PMPI]]="SÍ","No","Sí")</f>
        <v>No</v>
      </c>
      <c r="O3784" s="65">
        <f>+Tabla1[[#This Row],[PVL]]*1.055</f>
        <v>529752.28046499996</v>
      </c>
      <c r="P3784" s="65">
        <f>+Tabla1[[#This Row],[PVL]]*1.43</f>
        <v>718052.85409000004</v>
      </c>
      <c r="Q3784" s="66" t="str">
        <f>+HYPERLINK(Tabla1[[#This Row],[PAG]])</f>
        <v>https://todomusica.com.ar/receptores-inalambricos/5353-404.html</v>
      </c>
      <c r="R3784" s="67"/>
      <c r="S3784" s="68"/>
      <c r="T3784" s="69"/>
      <c r="U3784" s="69"/>
      <c r="V3784" s="69"/>
      <c r="W3784" s="69"/>
      <c r="X3784" s="69"/>
      <c r="Y3784" s="35"/>
      <c r="Z3784" s="35" t="s">
        <v>27350</v>
      </c>
      <c r="AA3784" s="36">
        <v>1</v>
      </c>
      <c r="AB3784" s="35" t="s">
        <v>9849</v>
      </c>
      <c r="AC3784" s="35" t="str">
        <f>+IF(Tabla1[[#This Row],[STK]]="no","Sin STK", "STK disponible")</f>
        <v>Sin STK</v>
      </c>
      <c r="AD3784" s="35">
        <f>+I3784*J3784</f>
        <v>0</v>
      </c>
      <c r="AE3784" s="35">
        <f>+I3784*K3784</f>
        <v>0</v>
      </c>
      <c r="AF3784" s="36">
        <f>IF(Tabla1[[#This Row],[ref pack]]=1,Tabla1[[#This Row],[Pedido]],LCM(Tabla1[[#This Row],[MC VIEJO]],Tabla1[[#This Row],[Pedido]]))</f>
        <v>1</v>
      </c>
      <c r="AG3784" s="36">
        <f>+VLOOKUP(Tabla1[[#This Row],[Artículo]],'.'!$B$2:$D$11481,3,)</f>
        <v>1</v>
      </c>
      <c r="AH3784" s="37" t="str">
        <f>+IFERROR(SEARCH("pack",Tabla1[[#This Row],[PACK]]),"")</f>
        <v/>
      </c>
    </row>
    <row r="3785" spans="1:34" ht="24" customHeight="1" x14ac:dyDescent="0.2">
      <c r="A3785" s="50" t="s">
        <v>6938</v>
      </c>
      <c r="B3785" s="60" t="s">
        <v>7224</v>
      </c>
      <c r="C3785" s="61" t="s">
        <v>7225</v>
      </c>
      <c r="D3785" s="52" t="s">
        <v>9842</v>
      </c>
      <c r="E3785" s="53">
        <v>428765.6</v>
      </c>
      <c r="F3785" s="23" t="str">
        <f>+IFERROR(VLOOKUP(Tabla1[[#This Row],[Artículo]],'..'!$B$2:$D$569000,3,),"")</f>
        <v/>
      </c>
      <c r="G3785" s="24" t="str">
        <f>IF(H3785=AF3785,"", "Error MC")</f>
        <v>Error MC</v>
      </c>
      <c r="H3785" s="62"/>
      <c r="I3785" s="54">
        <f>+Tabla1[[#This Row],[MC]]*Tabla1[[#This Row],[Pedido]]*Tabla1[[#This Row],[PVC ]]</f>
        <v>0</v>
      </c>
      <c r="J3785" s="26">
        <v>0.21</v>
      </c>
      <c r="K3785" s="63"/>
      <c r="L3785" s="28" t="s">
        <v>535</v>
      </c>
      <c r="M3785" s="53">
        <v>700388.60800000001</v>
      </c>
      <c r="N3785" s="64" t="str">
        <f>+IF(Tabla1[[#This Row],[F PMPI]]="SÍ","No","Sí")</f>
        <v>No</v>
      </c>
      <c r="O3785" s="65">
        <f>+Tabla1[[#This Row],[PVL]]*1.055</f>
        <v>738909.98144</v>
      </c>
      <c r="P3785" s="65">
        <f>+Tabla1[[#This Row],[PVL]]*1.43</f>
        <v>1001555.70944</v>
      </c>
      <c r="Q3785" s="66" t="str">
        <f>+HYPERLINK(Tabla1[[#This Row],[PAG]])</f>
        <v>https://todomusica.com.ar/receptores-inalambricos/6192-blx88-m15.html</v>
      </c>
      <c r="R3785" s="67"/>
      <c r="S3785" s="68"/>
      <c r="T3785" s="69"/>
      <c r="U3785" s="69"/>
      <c r="V3785" s="69"/>
      <c r="W3785" s="69"/>
      <c r="X3785" s="69"/>
      <c r="Y3785" s="35"/>
      <c r="Z3785" s="35" t="s">
        <v>27351</v>
      </c>
      <c r="AA3785" s="36">
        <v>1</v>
      </c>
      <c r="AB3785" s="35" t="s">
        <v>9849</v>
      </c>
      <c r="AC3785" s="35" t="str">
        <f>+IF(Tabla1[[#This Row],[STK]]="no","Sin STK", "STK disponible")</f>
        <v>STK disponible</v>
      </c>
      <c r="AD3785" s="35">
        <f>+I3785*J3785</f>
        <v>0</v>
      </c>
      <c r="AE3785" s="35">
        <f>+I3785*K3785</f>
        <v>0</v>
      </c>
      <c r="AF3785" s="36">
        <f>IF(Tabla1[[#This Row],[ref pack]]=1,Tabla1[[#This Row],[Pedido]],LCM(Tabla1[[#This Row],[MC VIEJO]],Tabla1[[#This Row],[Pedido]]))</f>
        <v>1</v>
      </c>
      <c r="AG3785" s="36">
        <f>+VLOOKUP(Tabla1[[#This Row],[Artículo]],'.'!$B$2:$D$11481,3,)</f>
        <v>1</v>
      </c>
      <c r="AH3785" s="37" t="str">
        <f>+IFERROR(SEARCH("pack",Tabla1[[#This Row],[PACK]]),"")</f>
        <v/>
      </c>
    </row>
    <row r="3786" spans="1:34" ht="24" customHeight="1" x14ac:dyDescent="0.2">
      <c r="A3786" s="50" t="s">
        <v>6938</v>
      </c>
      <c r="B3786" s="60" t="s">
        <v>7226</v>
      </c>
      <c r="C3786" s="61" t="s">
        <v>7227</v>
      </c>
      <c r="D3786" s="52" t="s">
        <v>9842</v>
      </c>
      <c r="E3786" s="53">
        <v>428765.6</v>
      </c>
      <c r="F3786" s="23" t="str">
        <f>+IFERROR(VLOOKUP(Tabla1[[#This Row],[Artículo]],'..'!$B$2:$D$569000,3,),"")</f>
        <v/>
      </c>
      <c r="G3786" s="24" t="str">
        <f>IF(H3786=AF3786,"", "Error MC")</f>
        <v>Error MC</v>
      </c>
      <c r="H3786" s="62"/>
      <c r="I3786" s="54">
        <f>+Tabla1[[#This Row],[MC]]*Tabla1[[#This Row],[Pedido]]*Tabla1[[#This Row],[PVC ]]</f>
        <v>0</v>
      </c>
      <c r="J3786" s="26">
        <v>0.21</v>
      </c>
      <c r="K3786" s="63"/>
      <c r="L3786" s="28" t="s">
        <v>535</v>
      </c>
      <c r="M3786" s="53">
        <v>700388.60800000001</v>
      </c>
      <c r="N3786" s="64" t="str">
        <f>+IF(Tabla1[[#This Row],[F PMPI]]="SÍ","No","Sí")</f>
        <v>No</v>
      </c>
      <c r="O3786" s="65">
        <f>+Tabla1[[#This Row],[PVL]]*1.055</f>
        <v>738909.98144</v>
      </c>
      <c r="P3786" s="65">
        <f>+Tabla1[[#This Row],[PVL]]*1.43</f>
        <v>1001555.70944</v>
      </c>
      <c r="Q3786" s="66" t="str">
        <f>+HYPERLINK(Tabla1[[#This Row],[PAG]])</f>
        <v>https://todomusica.com.ar/receptores-inalambricos/6192-blx88-m15.html</v>
      </c>
      <c r="R3786" s="67"/>
      <c r="S3786" s="68"/>
      <c r="T3786" s="69"/>
      <c r="U3786" s="69"/>
      <c r="V3786" s="69"/>
      <c r="W3786" s="69"/>
      <c r="X3786" s="69"/>
      <c r="Y3786" s="35"/>
      <c r="Z3786" s="35" t="s">
        <v>27351</v>
      </c>
      <c r="AA3786" s="36">
        <v>1</v>
      </c>
      <c r="AB3786" s="35" t="s">
        <v>9849</v>
      </c>
      <c r="AC3786" s="35" t="str">
        <f>+IF(Tabla1[[#This Row],[STK]]="no","Sin STK", "STK disponible")</f>
        <v>STK disponible</v>
      </c>
      <c r="AD3786" s="35">
        <f>+I3786*J3786</f>
        <v>0</v>
      </c>
      <c r="AE3786" s="35">
        <f>+I3786*K3786</f>
        <v>0</v>
      </c>
      <c r="AF3786" s="36">
        <f>IF(Tabla1[[#This Row],[ref pack]]=1,Tabla1[[#This Row],[Pedido]],LCM(Tabla1[[#This Row],[MC VIEJO]],Tabla1[[#This Row],[Pedido]]))</f>
        <v>1</v>
      </c>
      <c r="AG3786" s="36">
        <f>+VLOOKUP(Tabla1[[#This Row],[Artículo]],'.'!$B$2:$D$11481,3,)</f>
        <v>1</v>
      </c>
      <c r="AH3786" s="37" t="str">
        <f>+IFERROR(SEARCH("pack",Tabla1[[#This Row],[PACK]]),"")</f>
        <v/>
      </c>
    </row>
    <row r="3787" spans="1:34" ht="24" customHeight="1" x14ac:dyDescent="0.2">
      <c r="A3787" s="50" t="s">
        <v>6938</v>
      </c>
      <c r="B3787" s="60" t="s">
        <v>7228</v>
      </c>
      <c r="C3787" s="61" t="s">
        <v>7229</v>
      </c>
      <c r="D3787" s="52" t="s">
        <v>9842</v>
      </c>
      <c r="E3787" s="53">
        <v>177131.67</v>
      </c>
      <c r="F3787" s="23" t="str">
        <f>+IFERROR(VLOOKUP(Tabla1[[#This Row],[Artículo]],'..'!$B$2:$D$569000,3,),"")</f>
        <v/>
      </c>
      <c r="G3787" s="24" t="str">
        <f>IF(H3787=AF3787,"", "Error MC")</f>
        <v>Error MC</v>
      </c>
      <c r="H3787" s="62"/>
      <c r="I3787" s="54">
        <f>+Tabla1[[#This Row],[MC]]*Tabla1[[#This Row],[Pedido]]*Tabla1[[#This Row],[PVC ]]</f>
        <v>0</v>
      </c>
      <c r="J3787" s="26">
        <v>0.21</v>
      </c>
      <c r="K3787" s="63"/>
      <c r="L3787" s="28" t="s">
        <v>535</v>
      </c>
      <c r="M3787" s="53">
        <v>289344.57799999998</v>
      </c>
      <c r="N3787" s="64" t="str">
        <f>+IF(Tabla1[[#This Row],[F PMPI]]="SÍ","No","Sí")</f>
        <v>No</v>
      </c>
      <c r="O3787" s="65">
        <f>+Tabla1[[#This Row],[PVL]]*1.055</f>
        <v>305258.52978999994</v>
      </c>
      <c r="P3787" s="65">
        <f>+Tabla1[[#This Row],[PVL]]*1.43</f>
        <v>413762.74653999996</v>
      </c>
      <c r="Q3787" s="66" t="str">
        <f>+HYPERLINK(Tabla1[[#This Row],[PAG]])</f>
        <v>https://todomusica.com.ar/auriculares-cerrados/1485-brh31m.html</v>
      </c>
      <c r="R3787" s="67"/>
      <c r="S3787" s="68"/>
      <c r="T3787" s="69"/>
      <c r="U3787" s="69"/>
      <c r="V3787" s="69"/>
      <c r="W3787" s="69"/>
      <c r="X3787" s="69"/>
      <c r="Y3787" s="35"/>
      <c r="Z3787" s="35" t="s">
        <v>27352</v>
      </c>
      <c r="AA3787" s="36">
        <v>1</v>
      </c>
      <c r="AB3787" s="35" t="s">
        <v>9849</v>
      </c>
      <c r="AC3787" s="35" t="str">
        <f>+IF(Tabla1[[#This Row],[STK]]="no","Sin STK", "STK disponible")</f>
        <v>STK disponible</v>
      </c>
      <c r="AD3787" s="35">
        <f>+I3787*J3787</f>
        <v>0</v>
      </c>
      <c r="AE3787" s="35">
        <f>+I3787*K3787</f>
        <v>0</v>
      </c>
      <c r="AF3787" s="36">
        <f>IF(Tabla1[[#This Row],[ref pack]]=1,Tabla1[[#This Row],[Pedido]],LCM(Tabla1[[#This Row],[MC VIEJO]],Tabla1[[#This Row],[Pedido]]))</f>
        <v>1</v>
      </c>
      <c r="AG3787" s="36">
        <f>+VLOOKUP(Tabla1[[#This Row],[Artículo]],'.'!$B$2:$D$11481,3,)</f>
        <v>1</v>
      </c>
      <c r="AH3787" s="37" t="str">
        <f>+IFERROR(SEARCH("pack",Tabla1[[#This Row],[PACK]]),"")</f>
        <v/>
      </c>
    </row>
    <row r="3788" spans="1:34" ht="24" customHeight="1" x14ac:dyDescent="0.2">
      <c r="A3788" s="50" t="s">
        <v>6938</v>
      </c>
      <c r="B3788" s="60" t="s">
        <v>7232</v>
      </c>
      <c r="C3788" s="61" t="s">
        <v>7233</v>
      </c>
      <c r="D3788" s="52" t="s">
        <v>27</v>
      </c>
      <c r="E3788" s="53">
        <v>254377.04</v>
      </c>
      <c r="F3788" s="23" t="str">
        <f>+IFERROR(VLOOKUP(Tabla1[[#This Row],[Artículo]],'..'!$B$2:$D$569000,3,),"")</f>
        <v/>
      </c>
      <c r="G3788" s="24" t="str">
        <f>IF(H3788=AF3788,"", "Error MC")</f>
        <v>Error MC</v>
      </c>
      <c r="H3788" s="62"/>
      <c r="I3788" s="54">
        <f>+Tabla1[[#This Row],[MC]]*Tabla1[[#This Row],[Pedido]]*Tabla1[[#This Row],[PVC ]]</f>
        <v>0</v>
      </c>
      <c r="J3788" s="26">
        <v>0.21</v>
      </c>
      <c r="K3788" s="63"/>
      <c r="L3788" s="28" t="s">
        <v>535</v>
      </c>
      <c r="M3788" s="53">
        <v>415524.89</v>
      </c>
      <c r="N3788" s="64" t="str">
        <f>+IF(Tabla1[[#This Row],[F PMPI]]="SÍ","No","Sí")</f>
        <v>No</v>
      </c>
      <c r="O3788" s="65">
        <f>+Tabla1[[#This Row],[PVL]]*1.055</f>
        <v>438378.75894999999</v>
      </c>
      <c r="P3788" s="65">
        <f>+Tabla1[[#This Row],[PVL]]*1.43</f>
        <v>594200.59270000004</v>
      </c>
      <c r="Q3788" s="66" t="str">
        <f>+HYPERLINK(Tabla1[[#This Row],[PAG]])</f>
        <v>https://todomusica.com.ar/auriculares-cerrados/1348-brh441m.html</v>
      </c>
      <c r="R3788" s="67"/>
      <c r="S3788" s="68"/>
      <c r="T3788" s="69"/>
      <c r="U3788" s="69"/>
      <c r="V3788" s="69"/>
      <c r="W3788" s="69"/>
      <c r="X3788" s="69"/>
      <c r="Y3788" s="35"/>
      <c r="Z3788" s="35" t="s">
        <v>27353</v>
      </c>
      <c r="AA3788" s="36">
        <v>1</v>
      </c>
      <c r="AB3788" s="35" t="s">
        <v>9849</v>
      </c>
      <c r="AC3788" s="35" t="str">
        <f>+IF(Tabla1[[#This Row],[STK]]="no","Sin STK", "STK disponible")</f>
        <v>Sin STK</v>
      </c>
      <c r="AD3788" s="35">
        <f>+I3788*J3788</f>
        <v>0</v>
      </c>
      <c r="AE3788" s="35">
        <f>+I3788*K3788</f>
        <v>0</v>
      </c>
      <c r="AF3788" s="36">
        <f>IF(Tabla1[[#This Row],[ref pack]]=1,Tabla1[[#This Row],[Pedido]],LCM(Tabla1[[#This Row],[MC VIEJO]],Tabla1[[#This Row],[Pedido]]))</f>
        <v>1</v>
      </c>
      <c r="AG3788" s="36">
        <f>+VLOOKUP(Tabla1[[#This Row],[Artículo]],'.'!$B$2:$D$11481,3,)</f>
        <v>1</v>
      </c>
      <c r="AH3788" s="37" t="str">
        <f>+IFERROR(SEARCH("pack",Tabla1[[#This Row],[PACK]]),"")</f>
        <v/>
      </c>
    </row>
    <row r="3789" spans="1:34" ht="24" customHeight="1" x14ac:dyDescent="0.2">
      <c r="A3789" s="50" t="s">
        <v>6938</v>
      </c>
      <c r="B3789" s="60" t="s">
        <v>7234</v>
      </c>
      <c r="C3789" s="61" t="s">
        <v>7235</v>
      </c>
      <c r="D3789" s="52" t="s">
        <v>9842</v>
      </c>
      <c r="E3789" s="53">
        <v>596392.12</v>
      </c>
      <c r="F3789" s="23" t="str">
        <f>+IFERROR(VLOOKUP(Tabla1[[#This Row],[Artículo]],'..'!$B$2:$D$569000,3,),"")</f>
        <v/>
      </c>
      <c r="G3789" s="24" t="str">
        <f>IF(H3789=AF3789,"", "Error MC")</f>
        <v>Error MC</v>
      </c>
      <c r="H3789" s="62"/>
      <c r="I3789" s="54">
        <f>+Tabla1[[#This Row],[MC]]*Tabla1[[#This Row],[Pedido]]*Tabla1[[#This Row],[PVC ]]</f>
        <v>0</v>
      </c>
      <c r="J3789" s="26">
        <v>0.21</v>
      </c>
      <c r="K3789" s="63"/>
      <c r="L3789" s="28" t="s">
        <v>535</v>
      </c>
      <c r="M3789" s="53">
        <v>974206.52599999995</v>
      </c>
      <c r="N3789" s="64" t="str">
        <f>+IF(Tabla1[[#This Row],[F PMPI]]="SÍ","No","Sí")</f>
        <v>No</v>
      </c>
      <c r="O3789" s="65">
        <f>+Tabla1[[#This Row],[PVL]]*1.055</f>
        <v>1027787.8849299999</v>
      </c>
      <c r="P3789" s="65">
        <f>+Tabla1[[#This Row],[PVL]]*1.43</f>
        <v>1393115.3321799999</v>
      </c>
      <c r="Q3789" s="66" t="str">
        <f>+HYPERLINK(Tabla1[[#This Row],[PAG]])</f>
        <v>https://todomusica.com.ar/auriculares-cerrados/8413-brh50m.html</v>
      </c>
      <c r="R3789" s="67"/>
      <c r="S3789" s="68"/>
      <c r="T3789" s="69"/>
      <c r="U3789" s="69"/>
      <c r="V3789" s="69"/>
      <c r="W3789" s="69"/>
      <c r="X3789" s="69"/>
      <c r="Y3789" s="35"/>
      <c r="Z3789" s="35" t="s">
        <v>27354</v>
      </c>
      <c r="AA3789" s="36">
        <v>1</v>
      </c>
      <c r="AB3789" s="35" t="s">
        <v>9849</v>
      </c>
      <c r="AC3789" s="35" t="str">
        <f>+IF(Tabla1[[#This Row],[STK]]="no","Sin STK", "STK disponible")</f>
        <v>STK disponible</v>
      </c>
      <c r="AD3789" s="35">
        <f>+I3789*J3789</f>
        <v>0</v>
      </c>
      <c r="AE3789" s="35">
        <f>+I3789*K3789</f>
        <v>0</v>
      </c>
      <c r="AF3789" s="36">
        <f>IF(Tabla1[[#This Row],[ref pack]]=1,Tabla1[[#This Row],[Pedido]],LCM(Tabla1[[#This Row],[MC VIEJO]],Tabla1[[#This Row],[Pedido]]))</f>
        <v>1</v>
      </c>
      <c r="AG3789" s="36">
        <f>+VLOOKUP(Tabla1[[#This Row],[Artículo]],'.'!$B$2:$D$11481,3,)</f>
        <v>1</v>
      </c>
      <c r="AH3789" s="37" t="str">
        <f>+IFERROR(SEARCH("pack",Tabla1[[#This Row],[PACK]]),"")</f>
        <v/>
      </c>
    </row>
    <row r="3790" spans="1:34" ht="24" customHeight="1" x14ac:dyDescent="0.2">
      <c r="A3790" s="50" t="s">
        <v>6938</v>
      </c>
      <c r="B3790" s="60" t="s">
        <v>7236</v>
      </c>
      <c r="C3790" s="61" t="s">
        <v>7237</v>
      </c>
      <c r="D3790" s="52" t="s">
        <v>9842</v>
      </c>
      <c r="E3790" s="53">
        <v>115837.66</v>
      </c>
      <c r="F3790" s="23" t="str">
        <f>+IFERROR(VLOOKUP(Tabla1[[#This Row],[Artículo]],'..'!$B$2:$D$569000,3,),"")</f>
        <v/>
      </c>
      <c r="G3790" s="24" t="str">
        <f>IF(H3790=AF3790,"", "Error MC")</f>
        <v>Error MC</v>
      </c>
      <c r="H3790" s="62"/>
      <c r="I3790" s="54">
        <f>+Tabla1[[#This Row],[MC]]*Tabla1[[#This Row],[Pedido]]*Tabla1[[#This Row],[PVC ]]</f>
        <v>0</v>
      </c>
      <c r="J3790" s="26">
        <v>0.21</v>
      </c>
      <c r="K3790" s="63"/>
      <c r="L3790" s="28" t="s">
        <v>535</v>
      </c>
      <c r="M3790" s="53">
        <v>189220.81599999999</v>
      </c>
      <c r="N3790" s="64" t="str">
        <f>+IF(Tabla1[[#This Row],[F PMPI]]="SÍ","No","Sí")</f>
        <v>No</v>
      </c>
      <c r="O3790" s="65">
        <f>+Tabla1[[#This Row],[PVL]]*1.055</f>
        <v>199627.96087999997</v>
      </c>
      <c r="P3790" s="65">
        <f>+Tabla1[[#This Row],[PVL]]*1.43</f>
        <v>270585.76687999995</v>
      </c>
      <c r="Q3790" s="66" t="str">
        <f>+HYPERLINK(Tabla1[[#This Row],[PAG]])</f>
        <v>https://todomusica.com.ar/microfonos-de-instalacion/1984-cvb-b-c.html</v>
      </c>
      <c r="R3790" s="67"/>
      <c r="S3790" s="68"/>
      <c r="T3790" s="69"/>
      <c r="U3790" s="69"/>
      <c r="V3790" s="69"/>
      <c r="W3790" s="69"/>
      <c r="X3790" s="69"/>
      <c r="Y3790" s="35"/>
      <c r="Z3790" s="35" t="s">
        <v>27355</v>
      </c>
      <c r="AA3790" s="36">
        <v>1</v>
      </c>
      <c r="AB3790" s="35" t="s">
        <v>9849</v>
      </c>
      <c r="AC3790" s="35" t="str">
        <f>+IF(Tabla1[[#This Row],[STK]]="no","Sin STK", "STK disponible")</f>
        <v>STK disponible</v>
      </c>
      <c r="AD3790" s="35">
        <f>+I3790*J3790</f>
        <v>0</v>
      </c>
      <c r="AE3790" s="35">
        <f>+I3790*K3790</f>
        <v>0</v>
      </c>
      <c r="AF3790" s="36">
        <f>IF(Tabla1[[#This Row],[ref pack]]=1,Tabla1[[#This Row],[Pedido]],LCM(Tabla1[[#This Row],[MC VIEJO]],Tabla1[[#This Row],[Pedido]]))</f>
        <v>1</v>
      </c>
      <c r="AG3790" s="36">
        <f>+VLOOKUP(Tabla1[[#This Row],[Artículo]],'.'!$B$2:$D$11481,3,)</f>
        <v>1</v>
      </c>
      <c r="AH3790" s="37" t="str">
        <f>+IFERROR(SEARCH("pack",Tabla1[[#This Row],[PACK]]),"")</f>
        <v/>
      </c>
    </row>
    <row r="3791" spans="1:34" ht="24" customHeight="1" x14ac:dyDescent="0.2">
      <c r="A3791" s="50" t="s">
        <v>6938</v>
      </c>
      <c r="B3791" s="60" t="s">
        <v>7238</v>
      </c>
      <c r="C3791" s="61" t="s">
        <v>7239</v>
      </c>
      <c r="D3791" s="52" t="s">
        <v>27</v>
      </c>
      <c r="E3791" s="53">
        <v>124241.43</v>
      </c>
      <c r="F3791" s="23" t="str">
        <f>+IFERROR(VLOOKUP(Tabla1[[#This Row],[Artículo]],'..'!$B$2:$D$569000,3,),"")</f>
        <v/>
      </c>
      <c r="G3791" s="24" t="str">
        <f>IF(H3791=AF3791,"", "Error MC")</f>
        <v>Error MC</v>
      </c>
      <c r="H3791" s="62"/>
      <c r="I3791" s="54">
        <f>+Tabla1[[#This Row],[MC]]*Tabla1[[#This Row],[Pedido]]*Tabla1[[#This Row],[PVC ]]</f>
        <v>0</v>
      </c>
      <c r="J3791" s="26">
        <v>0.21</v>
      </c>
      <c r="K3791" s="63"/>
      <c r="L3791" s="28" t="s">
        <v>535</v>
      </c>
      <c r="M3791" s="53">
        <v>202948.375</v>
      </c>
      <c r="N3791" s="64" t="str">
        <f>+IF(Tabla1[[#This Row],[F PMPI]]="SÍ","No","Sí")</f>
        <v>No</v>
      </c>
      <c r="O3791" s="65">
        <f>+Tabla1[[#This Row],[PVL]]*1.055</f>
        <v>214110.53562499999</v>
      </c>
      <c r="P3791" s="65">
        <f>+Tabla1[[#This Row],[PVL]]*1.43</f>
        <v>290216.17624999996</v>
      </c>
      <c r="Q3791" s="66" t="str">
        <f>+HYPERLINK(Tabla1[[#This Row],[PAG]])</f>
        <v>https://todomusica.com.ar/microfonos-de-instalacion/2393-cvb-b-o.html</v>
      </c>
      <c r="R3791" s="67"/>
      <c r="S3791" s="68"/>
      <c r="T3791" s="69"/>
      <c r="U3791" s="69"/>
      <c r="V3791" s="69"/>
      <c r="W3791" s="69"/>
      <c r="X3791" s="69"/>
      <c r="Y3791" s="35"/>
      <c r="Z3791" s="35" t="s">
        <v>27356</v>
      </c>
      <c r="AA3791" s="36">
        <v>1</v>
      </c>
      <c r="AB3791" s="35" t="s">
        <v>9849</v>
      </c>
      <c r="AC3791" s="35" t="str">
        <f>+IF(Tabla1[[#This Row],[STK]]="no","Sin STK", "STK disponible")</f>
        <v>Sin STK</v>
      </c>
      <c r="AD3791" s="35">
        <f>+I3791*J3791</f>
        <v>0</v>
      </c>
      <c r="AE3791" s="35">
        <f>+I3791*K3791</f>
        <v>0</v>
      </c>
      <c r="AF3791" s="36">
        <f>IF(Tabla1[[#This Row],[ref pack]]=1,Tabla1[[#This Row],[Pedido]],LCM(Tabla1[[#This Row],[MC VIEJO]],Tabla1[[#This Row],[Pedido]]))</f>
        <v>1</v>
      </c>
      <c r="AG3791" s="36">
        <f>+VLOOKUP(Tabla1[[#This Row],[Artículo]],'.'!$B$2:$D$11481,3,)</f>
        <v>1</v>
      </c>
      <c r="AH3791" s="37" t="str">
        <f>+IFERROR(SEARCH("pack",Tabla1[[#This Row],[PACK]]),"")</f>
        <v/>
      </c>
    </row>
    <row r="3792" spans="1:34" ht="24" customHeight="1" x14ac:dyDescent="0.2">
      <c r="A3792" s="50" t="s">
        <v>6938</v>
      </c>
      <c r="B3792" s="60" t="s">
        <v>7240</v>
      </c>
      <c r="C3792" s="61" t="s">
        <v>7241</v>
      </c>
      <c r="D3792" s="52" t="s">
        <v>9842</v>
      </c>
      <c r="E3792" s="53">
        <v>69667.62</v>
      </c>
      <c r="F3792" s="23" t="str">
        <f>+IFERROR(VLOOKUP(Tabla1[[#This Row],[Artículo]],'..'!$B$2:$D$569000,3,),"")</f>
        <v/>
      </c>
      <c r="G3792" s="24" t="str">
        <f>IF(H3792=AF3792,"", "Error MC")</f>
        <v>Error MC</v>
      </c>
      <c r="H3792" s="62"/>
      <c r="I3792" s="54">
        <f>+Tabla1[[#This Row],[MC]]*Tabla1[[#This Row],[Pedido]]*Tabla1[[#This Row],[PVC ]]</f>
        <v>0</v>
      </c>
      <c r="J3792" s="26">
        <v>0.21</v>
      </c>
      <c r="K3792" s="63"/>
      <c r="L3792" s="28" t="s">
        <v>535</v>
      </c>
      <c r="M3792" s="53">
        <v>113802.061</v>
      </c>
      <c r="N3792" s="64" t="str">
        <f>+IF(Tabla1[[#This Row],[F PMPI]]="SÍ","No","Sí")</f>
        <v>No</v>
      </c>
      <c r="O3792" s="65">
        <f>+Tabla1[[#This Row],[PVL]]*1.055</f>
        <v>120061.174355</v>
      </c>
      <c r="P3792" s="65">
        <f>+Tabla1[[#This Row],[PVL]]*1.43</f>
        <v>162736.94722999999</v>
      </c>
      <c r="Q3792" s="66" t="str">
        <f>+HYPERLINK(Tabla1[[#This Row],[PAG]])</f>
        <v>https://todomusica.com.ar/microfonos-de-instalacion/2479-cvd-b.html</v>
      </c>
      <c r="R3792" s="67"/>
      <c r="S3792" s="68"/>
      <c r="T3792" s="69"/>
      <c r="U3792" s="69"/>
      <c r="V3792" s="69"/>
      <c r="W3792" s="69"/>
      <c r="X3792" s="69"/>
      <c r="Y3792" s="35"/>
      <c r="Z3792" s="35" t="s">
        <v>27357</v>
      </c>
      <c r="AA3792" s="36">
        <v>1</v>
      </c>
      <c r="AB3792" s="35" t="s">
        <v>9849</v>
      </c>
      <c r="AC3792" s="35" t="str">
        <f>+IF(Tabla1[[#This Row],[STK]]="no","Sin STK", "STK disponible")</f>
        <v>STK disponible</v>
      </c>
      <c r="AD3792" s="35">
        <f>+I3792*J3792</f>
        <v>0</v>
      </c>
      <c r="AE3792" s="35">
        <f>+I3792*K3792</f>
        <v>0</v>
      </c>
      <c r="AF3792" s="36">
        <f>IF(Tabla1[[#This Row],[ref pack]]=1,Tabla1[[#This Row],[Pedido]],LCM(Tabla1[[#This Row],[MC VIEJO]],Tabla1[[#This Row],[Pedido]]))</f>
        <v>1</v>
      </c>
      <c r="AG3792" s="36">
        <f>+VLOOKUP(Tabla1[[#This Row],[Artículo]],'.'!$B$2:$D$11481,3,)</f>
        <v>1</v>
      </c>
      <c r="AH3792" s="37" t="str">
        <f>+IFERROR(SEARCH("pack",Tabla1[[#This Row],[PACK]]),"")</f>
        <v/>
      </c>
    </row>
    <row r="3793" spans="1:34" ht="24" customHeight="1" x14ac:dyDescent="0.2">
      <c r="A3793" s="50" t="s">
        <v>6938</v>
      </c>
      <c r="B3793" s="60" t="s">
        <v>7242</v>
      </c>
      <c r="C3793" s="61" t="s">
        <v>7243</v>
      </c>
      <c r="D3793" s="52" t="s">
        <v>27</v>
      </c>
      <c r="E3793" s="53">
        <v>115837.66</v>
      </c>
      <c r="F3793" s="23" t="str">
        <f>+IFERROR(VLOOKUP(Tabla1[[#This Row],[Artículo]],'..'!$B$2:$D$569000,3,),"")</f>
        <v/>
      </c>
      <c r="G3793" s="24" t="str">
        <f>IF(H3793=AF3793,"", "Error MC")</f>
        <v>Error MC</v>
      </c>
      <c r="H3793" s="62"/>
      <c r="I3793" s="54">
        <f>+Tabla1[[#This Row],[MC]]*Tabla1[[#This Row],[Pedido]]*Tabla1[[#This Row],[PVC ]]</f>
        <v>0</v>
      </c>
      <c r="J3793" s="26">
        <v>0.21</v>
      </c>
      <c r="K3793" s="63"/>
      <c r="L3793" s="28" t="s">
        <v>535</v>
      </c>
      <c r="M3793" s="53">
        <v>189220.81599999999</v>
      </c>
      <c r="N3793" s="64" t="str">
        <f>+IF(Tabla1[[#This Row],[F PMPI]]="SÍ","No","Sí")</f>
        <v>No</v>
      </c>
      <c r="O3793" s="65">
        <f>+Tabla1[[#This Row],[PVL]]*1.055</f>
        <v>199627.96087999997</v>
      </c>
      <c r="P3793" s="65">
        <f>+Tabla1[[#This Row],[PVL]]*1.43</f>
        <v>270585.76687999995</v>
      </c>
      <c r="Q3793" s="66" t="str">
        <f>+HYPERLINK(Tabla1[[#This Row],[PAG]])</f>
        <v>https://todomusica.com.ar/microfonos-de-instalacion/2129-cvg12-b-c.html</v>
      </c>
      <c r="R3793" s="67"/>
      <c r="S3793" s="68"/>
      <c r="T3793" s="69"/>
      <c r="U3793" s="69"/>
      <c r="V3793" s="69"/>
      <c r="W3793" s="69"/>
      <c r="X3793" s="69"/>
      <c r="Y3793" s="35"/>
      <c r="Z3793" s="35" t="s">
        <v>27358</v>
      </c>
      <c r="AA3793" s="36">
        <v>1</v>
      </c>
      <c r="AB3793" s="35" t="s">
        <v>9849</v>
      </c>
      <c r="AC3793" s="35" t="str">
        <f>+IF(Tabla1[[#This Row],[STK]]="no","Sin STK", "STK disponible")</f>
        <v>Sin STK</v>
      </c>
      <c r="AD3793" s="35">
        <f>+I3793*J3793</f>
        <v>0</v>
      </c>
      <c r="AE3793" s="35">
        <f>+I3793*K3793</f>
        <v>0</v>
      </c>
      <c r="AF3793" s="36">
        <f>IF(Tabla1[[#This Row],[ref pack]]=1,Tabla1[[#This Row],[Pedido]],LCM(Tabla1[[#This Row],[MC VIEJO]],Tabla1[[#This Row],[Pedido]]))</f>
        <v>1</v>
      </c>
      <c r="AG3793" s="36">
        <f>+VLOOKUP(Tabla1[[#This Row],[Artículo]],'.'!$B$2:$D$11481,3,)</f>
        <v>1</v>
      </c>
      <c r="AH3793" s="37" t="str">
        <f>+IFERROR(SEARCH("pack",Tabla1[[#This Row],[PACK]]),"")</f>
        <v/>
      </c>
    </row>
    <row r="3794" spans="1:34" ht="24" customHeight="1" x14ac:dyDescent="0.2">
      <c r="A3794" s="50" t="s">
        <v>6938</v>
      </c>
      <c r="B3794" s="60" t="s">
        <v>7244</v>
      </c>
      <c r="C3794" s="61" t="s">
        <v>7245</v>
      </c>
      <c r="D3794" s="52" t="s">
        <v>27</v>
      </c>
      <c r="E3794" s="53">
        <v>237255.43</v>
      </c>
      <c r="F3794" s="23" t="str">
        <f>+IFERROR(VLOOKUP(Tabla1[[#This Row],[Artículo]],'..'!$B$2:$D$569000,3,),"")</f>
        <v/>
      </c>
      <c r="G3794" s="24" t="str">
        <f>IF(H3794=AF3794,"", "Error MC")</f>
        <v>Error MC</v>
      </c>
      <c r="H3794" s="62"/>
      <c r="I3794" s="54">
        <f>+Tabla1[[#This Row],[MC]]*Tabla1[[#This Row],[Pedido]]*Tabla1[[#This Row],[PVC ]]</f>
        <v>0</v>
      </c>
      <c r="J3794" s="26">
        <v>0.21</v>
      </c>
      <c r="K3794" s="63"/>
      <c r="L3794" s="28" t="s">
        <v>535</v>
      </c>
      <c r="M3794" s="53">
        <v>387556.74400000001</v>
      </c>
      <c r="N3794" s="64" t="str">
        <f>+IF(Tabla1[[#This Row],[F PMPI]]="SÍ","No","Sí")</f>
        <v>No</v>
      </c>
      <c r="O3794" s="65">
        <f>+Tabla1[[#This Row],[PVL]]*1.055</f>
        <v>408872.36491999996</v>
      </c>
      <c r="P3794" s="65">
        <f>+Tabla1[[#This Row],[PVL]]*1.43</f>
        <v>554206.14391999994</v>
      </c>
      <c r="Q3794" s="66" t="str">
        <f>+HYPERLINK(Tabla1[[#This Row],[PAG]])</f>
        <v>https://todomusica.com.ar/microfonos-de-instalacion/8521-cvg12drs-b-c.html</v>
      </c>
      <c r="R3794" s="67"/>
      <c r="S3794" s="68"/>
      <c r="T3794" s="69"/>
      <c r="U3794" s="69"/>
      <c r="V3794" s="69"/>
      <c r="W3794" s="69"/>
      <c r="X3794" s="69"/>
      <c r="Y3794" s="35"/>
      <c r="Z3794" s="35" t="s">
        <v>27359</v>
      </c>
      <c r="AA3794" s="36">
        <v>1</v>
      </c>
      <c r="AB3794" s="35" t="s">
        <v>9849</v>
      </c>
      <c r="AC3794" s="35" t="str">
        <f>+IF(Tabla1[[#This Row],[STK]]="no","Sin STK", "STK disponible")</f>
        <v>Sin STK</v>
      </c>
      <c r="AD3794" s="35">
        <f>+I3794*J3794</f>
        <v>0</v>
      </c>
      <c r="AE3794" s="35">
        <f>+I3794*K3794</f>
        <v>0</v>
      </c>
      <c r="AF3794" s="36">
        <f>IF(Tabla1[[#This Row],[ref pack]]=1,Tabla1[[#This Row],[Pedido]],LCM(Tabla1[[#This Row],[MC VIEJO]],Tabla1[[#This Row],[Pedido]]))</f>
        <v>1</v>
      </c>
      <c r="AG3794" s="36">
        <f>+VLOOKUP(Tabla1[[#This Row],[Artículo]],'.'!$B$2:$D$11481,3,)</f>
        <v>1</v>
      </c>
      <c r="AH3794" s="37" t="str">
        <f>+IFERROR(SEARCH("pack",Tabla1[[#This Row],[PACK]]),"")</f>
        <v/>
      </c>
    </row>
    <row r="3795" spans="1:34" ht="24" customHeight="1" x14ac:dyDescent="0.2">
      <c r="A3795" s="50" t="s">
        <v>6938</v>
      </c>
      <c r="B3795" s="60" t="s">
        <v>7246</v>
      </c>
      <c r="C3795" s="61" t="s">
        <v>7247</v>
      </c>
      <c r="D3795" s="52" t="s">
        <v>9842</v>
      </c>
      <c r="E3795" s="53">
        <v>208590.26</v>
      </c>
      <c r="F3795" s="23" t="str">
        <f>+IFERROR(VLOOKUP(Tabla1[[#This Row],[Artículo]],'..'!$B$2:$D$569000,3,),"")</f>
        <v/>
      </c>
      <c r="G3795" s="24" t="str">
        <f>IF(H3795=AF3795,"", "Error MC")</f>
        <v>Error MC</v>
      </c>
      <c r="H3795" s="62"/>
      <c r="I3795" s="54">
        <f>+Tabla1[[#This Row],[MC]]*Tabla1[[#This Row],[Pedido]]*Tabla1[[#This Row],[PVC ]]</f>
        <v>0</v>
      </c>
      <c r="J3795" s="26">
        <v>0.21</v>
      </c>
      <c r="K3795" s="63"/>
      <c r="L3795" s="28" t="s">
        <v>535</v>
      </c>
      <c r="M3795" s="53">
        <v>340732.18900000001</v>
      </c>
      <c r="N3795" s="64" t="str">
        <f>+IF(Tabla1[[#This Row],[F PMPI]]="SÍ","No","Sí")</f>
        <v>No</v>
      </c>
      <c r="O3795" s="65">
        <f>+Tabla1[[#This Row],[PVL]]*1.055</f>
        <v>359472.45939500001</v>
      </c>
      <c r="P3795" s="65">
        <f>+Tabla1[[#This Row],[PVL]]*1.43</f>
        <v>487247.03026999999</v>
      </c>
      <c r="Q3795" s="66" t="str">
        <f>+HYPERLINK(Tabla1[[#This Row],[PAG]])</f>
        <v>https://todomusica.com.ar/microfonos-de-instalacion/9552-12-mic-cuello-de-ganso-con-base-incorporada-para-escritorio.html</v>
      </c>
      <c r="R3795" s="67"/>
      <c r="S3795" s="68"/>
      <c r="T3795" s="69"/>
      <c r="U3795" s="69"/>
      <c r="V3795" s="69"/>
      <c r="W3795" s="69"/>
      <c r="X3795" s="69"/>
      <c r="Y3795" s="35"/>
      <c r="Z3795" s="35" t="s">
        <v>27360</v>
      </c>
      <c r="AA3795" s="36">
        <v>1</v>
      </c>
      <c r="AB3795" s="35" t="s">
        <v>9849</v>
      </c>
      <c r="AC3795" s="35" t="str">
        <f>+IF(Tabla1[[#This Row],[STK]]="no","Sin STK", "STK disponible")</f>
        <v>STK disponible</v>
      </c>
      <c r="AD3795" s="35">
        <f>+I3795*J3795</f>
        <v>0</v>
      </c>
      <c r="AE3795" s="35">
        <f>+I3795*K3795</f>
        <v>0</v>
      </c>
      <c r="AF3795" s="36">
        <f>IF(Tabla1[[#This Row],[ref pack]]=1,Tabla1[[#This Row],[Pedido]],LCM(Tabla1[[#This Row],[MC VIEJO]],Tabla1[[#This Row],[Pedido]]))</f>
        <v>1</v>
      </c>
      <c r="AG3795" s="36">
        <f>+VLOOKUP(Tabla1[[#This Row],[Artículo]],'.'!$B$2:$D$11481,3,)</f>
        <v>1</v>
      </c>
      <c r="AH3795" s="37" t="str">
        <f>+IFERROR(SEARCH("pack",Tabla1[[#This Row],[PACK]]),"")</f>
        <v/>
      </c>
    </row>
    <row r="3796" spans="1:34" ht="24" customHeight="1" x14ac:dyDescent="0.2">
      <c r="A3796" s="50" t="s">
        <v>6938</v>
      </c>
      <c r="B3796" s="60" t="s">
        <v>7248</v>
      </c>
      <c r="C3796" s="61" t="s">
        <v>7249</v>
      </c>
      <c r="D3796" s="52" t="s">
        <v>27</v>
      </c>
      <c r="E3796" s="53">
        <v>124241.43</v>
      </c>
      <c r="F3796" s="23" t="str">
        <f>+IFERROR(VLOOKUP(Tabla1[[#This Row],[Artículo]],'..'!$B$2:$D$569000,3,),"")</f>
        <v/>
      </c>
      <c r="G3796" s="24" t="str">
        <f>IF(H3796=AF3796,"", "Error MC")</f>
        <v>Error MC</v>
      </c>
      <c r="H3796" s="62"/>
      <c r="I3796" s="54">
        <f>+Tabla1[[#This Row],[MC]]*Tabla1[[#This Row],[Pedido]]*Tabla1[[#This Row],[PVC ]]</f>
        <v>0</v>
      </c>
      <c r="J3796" s="26">
        <v>0.21</v>
      </c>
      <c r="K3796" s="63"/>
      <c r="L3796" s="28" t="s">
        <v>535</v>
      </c>
      <c r="M3796" s="53">
        <v>202948.375</v>
      </c>
      <c r="N3796" s="64" t="str">
        <f>+IF(Tabla1[[#This Row],[F PMPI]]="SÍ","No","Sí")</f>
        <v>No</v>
      </c>
      <c r="O3796" s="65">
        <f>+Tabla1[[#This Row],[PVL]]*1.055</f>
        <v>214110.53562499999</v>
      </c>
      <c r="P3796" s="65">
        <f>+Tabla1[[#This Row],[PVL]]*1.43</f>
        <v>290216.17624999996</v>
      </c>
      <c r="Q3796" s="66" t="str">
        <f>+HYPERLINK(Tabla1[[#This Row],[PAG]])</f>
        <v>https://todomusica.com.ar/microfonos-de-instalacion/2666-cvg18-b-c.html</v>
      </c>
      <c r="R3796" s="67"/>
      <c r="S3796" s="68"/>
      <c r="T3796" s="69"/>
      <c r="U3796" s="69"/>
      <c r="V3796" s="69"/>
      <c r="W3796" s="69"/>
      <c r="X3796" s="69"/>
      <c r="Y3796" s="35"/>
      <c r="Z3796" s="35" t="s">
        <v>27361</v>
      </c>
      <c r="AA3796" s="36">
        <v>1</v>
      </c>
      <c r="AB3796" s="35" t="s">
        <v>9849</v>
      </c>
      <c r="AC3796" s="35" t="str">
        <f>+IF(Tabla1[[#This Row],[STK]]="no","Sin STK", "STK disponible")</f>
        <v>Sin STK</v>
      </c>
      <c r="AD3796" s="35">
        <f>+I3796*J3796</f>
        <v>0</v>
      </c>
      <c r="AE3796" s="35">
        <f>+I3796*K3796</f>
        <v>0</v>
      </c>
      <c r="AF3796" s="36">
        <f>IF(Tabla1[[#This Row],[ref pack]]=1,Tabla1[[#This Row],[Pedido]],LCM(Tabla1[[#This Row],[MC VIEJO]],Tabla1[[#This Row],[Pedido]]))</f>
        <v>1</v>
      </c>
      <c r="AG3796" s="36">
        <f>+VLOOKUP(Tabla1[[#This Row],[Artículo]],'.'!$B$2:$D$11481,3,)</f>
        <v>1</v>
      </c>
      <c r="AH3796" s="37" t="str">
        <f>+IFERROR(SEARCH("pack",Tabla1[[#This Row],[PACK]]),"")</f>
        <v/>
      </c>
    </row>
    <row r="3797" spans="1:34" ht="24" customHeight="1" x14ac:dyDescent="0.2">
      <c r="A3797" s="50" t="s">
        <v>6938</v>
      </c>
      <c r="B3797" s="60" t="s">
        <v>7250</v>
      </c>
      <c r="C3797" s="61" t="s">
        <v>7251</v>
      </c>
      <c r="D3797" s="52" t="s">
        <v>27</v>
      </c>
      <c r="E3797" s="53">
        <v>198521.06</v>
      </c>
      <c r="F3797" s="23" t="str">
        <f>+IFERROR(VLOOKUP(Tabla1[[#This Row],[Artículo]],'..'!$B$2:$D$569000,3,),"")</f>
        <v/>
      </c>
      <c r="G3797" s="24" t="str">
        <f>IF(H3797=AF3797,"", "Error MC")</f>
        <v>Error MC</v>
      </c>
      <c r="H3797" s="62"/>
      <c r="I3797" s="54">
        <f>+Tabla1[[#This Row],[MC]]*Tabla1[[#This Row],[Pedido]]*Tabla1[[#This Row],[PVC ]]</f>
        <v>0</v>
      </c>
      <c r="J3797" s="26">
        <v>0.21</v>
      </c>
      <c r="K3797" s="63"/>
      <c r="L3797" s="28" t="s">
        <v>535</v>
      </c>
      <c r="M3797" s="53">
        <v>324284.15000000002</v>
      </c>
      <c r="N3797" s="64" t="str">
        <f>+IF(Tabla1[[#This Row],[F PMPI]]="SÍ","No","Sí")</f>
        <v>No</v>
      </c>
      <c r="O3797" s="65">
        <f>+Tabla1[[#This Row],[PVL]]*1.055</f>
        <v>342119.77825000003</v>
      </c>
      <c r="P3797" s="65">
        <f>+Tabla1[[#This Row],[PVL]]*1.43</f>
        <v>463726.3345</v>
      </c>
      <c r="Q3797" s="66" t="str">
        <f>+HYPERLINK(Tabla1[[#This Row],[PAG]])</f>
        <v>https://todomusica.com.ar/microfonos-de-instalacion/8466-cvg18d-b-c.html</v>
      </c>
      <c r="R3797" s="67"/>
      <c r="S3797" s="68"/>
      <c r="T3797" s="69"/>
      <c r="U3797" s="69"/>
      <c r="V3797" s="69"/>
      <c r="W3797" s="69"/>
      <c r="X3797" s="69"/>
      <c r="Y3797" s="35"/>
      <c r="Z3797" s="35" t="s">
        <v>27362</v>
      </c>
      <c r="AA3797" s="36">
        <v>1</v>
      </c>
      <c r="AB3797" s="35" t="s">
        <v>9849</v>
      </c>
      <c r="AC3797" s="35" t="str">
        <f>+IF(Tabla1[[#This Row],[STK]]="no","Sin STK", "STK disponible")</f>
        <v>Sin STK</v>
      </c>
      <c r="AD3797" s="35">
        <f>+I3797*J3797</f>
        <v>0</v>
      </c>
      <c r="AE3797" s="35">
        <f>+I3797*K3797</f>
        <v>0</v>
      </c>
      <c r="AF3797" s="36">
        <f>IF(Tabla1[[#This Row],[ref pack]]=1,Tabla1[[#This Row],[Pedido]],LCM(Tabla1[[#This Row],[MC VIEJO]],Tabla1[[#This Row],[Pedido]]))</f>
        <v>1</v>
      </c>
      <c r="AG3797" s="36">
        <f>+VLOOKUP(Tabla1[[#This Row],[Artículo]],'.'!$B$2:$D$11481,3,)</f>
        <v>1</v>
      </c>
      <c r="AH3797" s="37" t="str">
        <f>+IFERROR(SEARCH("pack",Tabla1[[#This Row],[PACK]]),"")</f>
        <v/>
      </c>
    </row>
    <row r="3798" spans="1:34" ht="24" customHeight="1" x14ac:dyDescent="0.2">
      <c r="A3798" s="50" t="s">
        <v>6938</v>
      </c>
      <c r="B3798" s="60" t="s">
        <v>7252</v>
      </c>
      <c r="C3798" s="61" t="s">
        <v>24154</v>
      </c>
      <c r="D3798" s="52" t="s">
        <v>27</v>
      </c>
      <c r="E3798" s="53">
        <v>220132.69</v>
      </c>
      <c r="F3798" s="23" t="str">
        <f>+IFERROR(VLOOKUP(Tabla1[[#This Row],[Artículo]],'..'!$B$2:$D$569000,3,),"")</f>
        <v/>
      </c>
      <c r="G3798" s="24" t="str">
        <f>IF(H3798=AF3798,"", "Error MC")</f>
        <v>Error MC</v>
      </c>
      <c r="H3798" s="62"/>
      <c r="I3798" s="54">
        <f>+Tabla1[[#This Row],[MC]]*Tabla1[[#This Row],[Pedido]]*Tabla1[[#This Row],[PVC ]]</f>
        <v>0</v>
      </c>
      <c r="J3798" s="26">
        <v>0.21</v>
      </c>
      <c r="K3798" s="63"/>
      <c r="L3798" s="28" t="s">
        <v>535</v>
      </c>
      <c r="M3798" s="53">
        <v>359586.74699999997</v>
      </c>
      <c r="N3798" s="64" t="str">
        <f>+IF(Tabla1[[#This Row],[F PMPI]]="SÍ","No","Sí")</f>
        <v>No</v>
      </c>
      <c r="O3798" s="65">
        <f>+Tabla1[[#This Row],[PVL]]*1.055</f>
        <v>379364.01808499993</v>
      </c>
      <c r="P3798" s="65">
        <f>+Tabla1[[#This Row],[PVL]]*1.43</f>
        <v>514209.04820999992</v>
      </c>
      <c r="Q3798" s="66" t="str">
        <f>+HYPERLINK(Tabla1[[#This Row],[PAG]])</f>
        <v>https://todomusica.com.ar/microfonos-de-instalacion/8467-cvg18drs-b-c.html</v>
      </c>
      <c r="R3798" s="67"/>
      <c r="S3798" s="68"/>
      <c r="T3798" s="69"/>
      <c r="U3798" s="69"/>
      <c r="V3798" s="69"/>
      <c r="W3798" s="69"/>
      <c r="X3798" s="69"/>
      <c r="Y3798" s="35"/>
      <c r="Z3798" s="35" t="s">
        <v>27363</v>
      </c>
      <c r="AA3798" s="36">
        <v>1</v>
      </c>
      <c r="AB3798" s="35" t="s">
        <v>9849</v>
      </c>
      <c r="AC3798" s="35" t="str">
        <f>+IF(Tabla1[[#This Row],[STK]]="no","Sin STK", "STK disponible")</f>
        <v>Sin STK</v>
      </c>
      <c r="AD3798" s="35">
        <f>+I3798*J3798</f>
        <v>0</v>
      </c>
      <c r="AE3798" s="35">
        <f>+I3798*K3798</f>
        <v>0</v>
      </c>
      <c r="AF3798" s="36">
        <f>IF(Tabla1[[#This Row],[ref pack]]=1,Tabla1[[#This Row],[Pedido]],LCM(Tabla1[[#This Row],[MC VIEJO]],Tabla1[[#This Row],[Pedido]]))</f>
        <v>1</v>
      </c>
      <c r="AG3798" s="36">
        <f>+VLOOKUP(Tabla1[[#This Row],[Artículo]],'.'!$B$2:$D$11481,3,)</f>
        <v>1</v>
      </c>
      <c r="AH3798" s="37" t="str">
        <f>+IFERROR(SEARCH("pack",Tabla1[[#This Row],[PACK]]),"")</f>
        <v/>
      </c>
    </row>
    <row r="3799" spans="1:34" ht="24" customHeight="1" x14ac:dyDescent="0.2">
      <c r="A3799" s="50" t="s">
        <v>6938</v>
      </c>
      <c r="B3799" s="60" t="s">
        <v>7254</v>
      </c>
      <c r="C3799" s="61" t="s">
        <v>24155</v>
      </c>
      <c r="D3799" s="52" t="s">
        <v>9842</v>
      </c>
      <c r="E3799" s="53">
        <v>208590.26</v>
      </c>
      <c r="F3799" s="23" t="str">
        <f>+IFERROR(VLOOKUP(Tabla1[[#This Row],[Artículo]],'..'!$B$2:$D$569000,3,),"")</f>
        <v/>
      </c>
      <c r="G3799" s="24" t="str">
        <f>IF(H3799=AF3799,"", "Error MC")</f>
        <v>Error MC</v>
      </c>
      <c r="H3799" s="62"/>
      <c r="I3799" s="54">
        <f>+Tabla1[[#This Row],[MC]]*Tabla1[[#This Row],[Pedido]]*Tabla1[[#This Row],[PVC ]]</f>
        <v>0</v>
      </c>
      <c r="J3799" s="26">
        <v>0.21</v>
      </c>
      <c r="K3799" s="63"/>
      <c r="L3799" s="28" t="s">
        <v>535</v>
      </c>
      <c r="M3799" s="53">
        <v>340732.18900000001</v>
      </c>
      <c r="N3799" s="64" t="str">
        <f>+IF(Tabla1[[#This Row],[F PMPI]]="SÍ","No","Sí")</f>
        <v>No</v>
      </c>
      <c r="O3799" s="65">
        <f>+Tabla1[[#This Row],[PVL]]*1.055</f>
        <v>359472.45939500001</v>
      </c>
      <c r="P3799" s="65">
        <f>+Tabla1[[#This Row],[PVL]]*1.43</f>
        <v>487247.03026999999</v>
      </c>
      <c r="Q3799" s="66" t="str">
        <f>+HYPERLINK(Tabla1[[#This Row],[PAG]])</f>
        <v>https://todomusica.com.ar/microfonos-de-instalacion/8468-cvg18ds-b-c.html</v>
      </c>
      <c r="R3799" s="67"/>
      <c r="S3799" s="68"/>
      <c r="T3799" s="69"/>
      <c r="U3799" s="69"/>
      <c r="V3799" s="69"/>
      <c r="W3799" s="69"/>
      <c r="X3799" s="69"/>
      <c r="Y3799" s="35"/>
      <c r="Z3799" s="35" t="s">
        <v>27364</v>
      </c>
      <c r="AA3799" s="36">
        <v>1</v>
      </c>
      <c r="AB3799" s="35" t="s">
        <v>9849</v>
      </c>
      <c r="AC3799" s="35" t="str">
        <f>+IF(Tabla1[[#This Row],[STK]]="no","Sin STK", "STK disponible")</f>
        <v>STK disponible</v>
      </c>
      <c r="AD3799" s="35">
        <f>+I3799*J3799</f>
        <v>0</v>
      </c>
      <c r="AE3799" s="35">
        <f>+I3799*K3799</f>
        <v>0</v>
      </c>
      <c r="AF3799" s="36">
        <f>IF(Tabla1[[#This Row],[ref pack]]=1,Tabla1[[#This Row],[Pedido]],LCM(Tabla1[[#This Row],[MC VIEJO]],Tabla1[[#This Row],[Pedido]]))</f>
        <v>1</v>
      </c>
      <c r="AG3799" s="36">
        <f>+VLOOKUP(Tabla1[[#This Row],[Artículo]],'.'!$B$2:$D$11481,3,)</f>
        <v>1</v>
      </c>
      <c r="AH3799" s="37" t="str">
        <f>+IFERROR(SEARCH("pack",Tabla1[[#This Row],[PACK]]),"")</f>
        <v/>
      </c>
    </row>
    <row r="3800" spans="1:34" ht="24" customHeight="1" x14ac:dyDescent="0.2">
      <c r="A3800" s="50" t="s">
        <v>6938</v>
      </c>
      <c r="B3800" s="60" t="s">
        <v>7256</v>
      </c>
      <c r="C3800" s="61" t="s">
        <v>7257</v>
      </c>
      <c r="D3800" s="52" t="s">
        <v>9841</v>
      </c>
      <c r="E3800" s="53">
        <v>52765.83</v>
      </c>
      <c r="F3800" s="23" t="str">
        <f>+IFERROR(VLOOKUP(Tabla1[[#This Row],[Artículo]],'..'!$B$2:$D$569000,3,),"")</f>
        <v/>
      </c>
      <c r="G3800" s="24" t="str">
        <f>IF(H3800=AF3800,"", "Error MC")</f>
        <v>Error MC</v>
      </c>
      <c r="H3800" s="62"/>
      <c r="I3800" s="54">
        <f>+Tabla1[[#This Row],[MC]]*Tabla1[[#This Row],[Pedido]]*Tabla1[[#This Row],[PVC ]]</f>
        <v>0</v>
      </c>
      <c r="J3800" s="26">
        <v>0.21</v>
      </c>
      <c r="K3800" s="63"/>
      <c r="L3800" s="28" t="s">
        <v>535</v>
      </c>
      <c r="M3800" s="53">
        <v>86192.982999999993</v>
      </c>
      <c r="N3800" s="64" t="str">
        <f>+IF(Tabla1[[#This Row],[F PMPI]]="SÍ","No","Sí")</f>
        <v>No</v>
      </c>
      <c r="O3800" s="65">
        <f>+Tabla1[[#This Row],[PVL]]*1.055</f>
        <v>90933.59706499998</v>
      </c>
      <c r="P3800" s="65">
        <f>+Tabla1[[#This Row],[PVL]]*1.43</f>
        <v>123255.96568999998</v>
      </c>
      <c r="Q3800" s="66" t="str">
        <f>+HYPERLINK(Tabla1[[#This Row],[PAG]])</f>
        <v>https://todomusica.com.ar/microfonos-de-instalacion/5377-404.html</v>
      </c>
      <c r="R3800" s="67"/>
      <c r="S3800" s="68"/>
      <c r="T3800" s="69"/>
      <c r="U3800" s="69"/>
      <c r="V3800" s="69"/>
      <c r="W3800" s="69"/>
      <c r="X3800" s="69"/>
      <c r="Y3800" s="35"/>
      <c r="Z3800" s="35" t="s">
        <v>27365</v>
      </c>
      <c r="AA3800" s="36">
        <v>1</v>
      </c>
      <c r="AB3800" s="35" t="s">
        <v>9849</v>
      </c>
      <c r="AC3800" s="35" t="str">
        <f>+IF(Tabla1[[#This Row],[STK]]="no","Sin STK", "STK disponible")</f>
        <v>STK disponible</v>
      </c>
      <c r="AD3800" s="35">
        <f>+I3800*J3800</f>
        <v>0</v>
      </c>
      <c r="AE3800" s="35">
        <f>+I3800*K3800</f>
        <v>0</v>
      </c>
      <c r="AF3800" s="36">
        <f>IF(Tabla1[[#This Row],[ref pack]]=1,Tabla1[[#This Row],[Pedido]],LCM(Tabla1[[#This Row],[MC VIEJO]],Tabla1[[#This Row],[Pedido]]))</f>
        <v>1</v>
      </c>
      <c r="AG3800" s="36">
        <f>+VLOOKUP(Tabla1[[#This Row],[Artículo]],'.'!$B$2:$D$11481,3,)</f>
        <v>1</v>
      </c>
      <c r="AH3800" s="37" t="str">
        <f>+IFERROR(SEARCH("pack",Tabla1[[#This Row],[PACK]]),"")</f>
        <v/>
      </c>
    </row>
    <row r="3801" spans="1:34" ht="24" customHeight="1" x14ac:dyDescent="0.2">
      <c r="A3801" s="50" t="s">
        <v>6938</v>
      </c>
      <c r="B3801" s="60" t="s">
        <v>7258</v>
      </c>
      <c r="C3801" s="61" t="s">
        <v>7259</v>
      </c>
      <c r="D3801" s="52" t="s">
        <v>27</v>
      </c>
      <c r="E3801" s="53">
        <v>111861.53</v>
      </c>
      <c r="F3801" s="23" t="str">
        <f>+IFERROR(VLOOKUP(Tabla1[[#This Row],[Artículo]],'..'!$B$2:$D$569000,3,),"")</f>
        <v/>
      </c>
      <c r="G3801" s="24" t="str">
        <f>IF(H3801=AF3801,"", "Error MC")</f>
        <v>Error MC</v>
      </c>
      <c r="H3801" s="62"/>
      <c r="I3801" s="54">
        <f>+Tabla1[[#This Row],[MC]]*Tabla1[[#This Row],[Pedido]]*Tabla1[[#This Row],[PVC ]]</f>
        <v>0</v>
      </c>
      <c r="J3801" s="26">
        <v>0.21</v>
      </c>
      <c r="K3801" s="63"/>
      <c r="L3801" s="28" t="s">
        <v>535</v>
      </c>
      <c r="M3801" s="53">
        <v>182725.815</v>
      </c>
      <c r="N3801" s="64" t="str">
        <f>+IF(Tabla1[[#This Row],[F PMPI]]="SÍ","No","Sí")</f>
        <v>No</v>
      </c>
      <c r="O3801" s="65">
        <f>+Tabla1[[#This Row],[PVL]]*1.055</f>
        <v>192775.73482499999</v>
      </c>
      <c r="P3801" s="65">
        <f>+Tabla1[[#This Row],[PVL]]*1.43</f>
        <v>261297.91545</v>
      </c>
      <c r="Q3801" s="66" t="str">
        <f>+HYPERLINK(Tabla1[[#This Row],[PAG]])</f>
        <v>https://todomusica.com.ar/productos-sin-categorias-de-netsuite/1487-cvo-b-c.html</v>
      </c>
      <c r="R3801" s="67"/>
      <c r="S3801" s="68"/>
      <c r="T3801" s="69"/>
      <c r="U3801" s="69"/>
      <c r="V3801" s="69"/>
      <c r="W3801" s="69"/>
      <c r="X3801" s="69"/>
      <c r="Y3801" s="35"/>
      <c r="Z3801" s="35" t="s">
        <v>27366</v>
      </c>
      <c r="AA3801" s="36">
        <v>1</v>
      </c>
      <c r="AB3801" s="35" t="s">
        <v>9849</v>
      </c>
      <c r="AC3801" s="35" t="str">
        <f>+IF(Tabla1[[#This Row],[STK]]="no","Sin STK", "STK disponible")</f>
        <v>Sin STK</v>
      </c>
      <c r="AD3801" s="35">
        <f>+I3801*J3801</f>
        <v>0</v>
      </c>
      <c r="AE3801" s="35">
        <f>+I3801*K3801</f>
        <v>0</v>
      </c>
      <c r="AF3801" s="36">
        <f>IF(Tabla1[[#This Row],[ref pack]]=1,Tabla1[[#This Row],[Pedido]],LCM(Tabla1[[#This Row],[MC VIEJO]],Tabla1[[#This Row],[Pedido]]))</f>
        <v>1</v>
      </c>
      <c r="AG3801" s="36">
        <f>+VLOOKUP(Tabla1[[#This Row],[Artículo]],'.'!$B$2:$D$11481,3,)</f>
        <v>1</v>
      </c>
      <c r="AH3801" s="37" t="str">
        <f>+IFERROR(SEARCH("pack",Tabla1[[#This Row],[PACK]]),"")</f>
        <v/>
      </c>
    </row>
    <row r="3802" spans="1:34" ht="24" customHeight="1" x14ac:dyDescent="0.2">
      <c r="A3802" s="50" t="s">
        <v>6938</v>
      </c>
      <c r="B3802" s="60" t="s">
        <v>7260</v>
      </c>
      <c r="C3802" s="61" t="s">
        <v>7261</v>
      </c>
      <c r="D3802" s="52" t="s">
        <v>27</v>
      </c>
      <c r="E3802" s="53">
        <v>111861.53</v>
      </c>
      <c r="F3802" s="23" t="str">
        <f>+IFERROR(VLOOKUP(Tabla1[[#This Row],[Artículo]],'..'!$B$2:$D$569000,3,),"")</f>
        <v/>
      </c>
      <c r="G3802" s="24" t="str">
        <f>IF(H3802=AF3802,"", "Error MC")</f>
        <v>Error MC</v>
      </c>
      <c r="H3802" s="62"/>
      <c r="I3802" s="54">
        <f>+Tabla1[[#This Row],[MC]]*Tabla1[[#This Row],[Pedido]]*Tabla1[[#This Row],[PVC ]]</f>
        <v>0</v>
      </c>
      <c r="J3802" s="26">
        <v>0.21</v>
      </c>
      <c r="K3802" s="63"/>
      <c r="L3802" s="28" t="s">
        <v>535</v>
      </c>
      <c r="M3802" s="53">
        <v>182725.815</v>
      </c>
      <c r="N3802" s="64" t="str">
        <f>+IF(Tabla1[[#This Row],[F PMPI]]="SÍ","No","Sí")</f>
        <v>No</v>
      </c>
      <c r="O3802" s="65">
        <f>+Tabla1[[#This Row],[PVL]]*1.055</f>
        <v>192775.73482499999</v>
      </c>
      <c r="P3802" s="65">
        <f>+Tabla1[[#This Row],[PVL]]*1.43</f>
        <v>261297.91545</v>
      </c>
      <c r="Q3802" s="66" t="str">
        <f>+HYPERLINK(Tabla1[[#This Row],[PAG]])</f>
        <v>https://todomusica.com.ar/microfonos-de-instalacion/1218-cvo-w-c.html</v>
      </c>
      <c r="R3802" s="67"/>
      <c r="S3802" s="68"/>
      <c r="T3802" s="69"/>
      <c r="U3802" s="69"/>
      <c r="V3802" s="69"/>
      <c r="W3802" s="69"/>
      <c r="X3802" s="69"/>
      <c r="Y3802" s="35"/>
      <c r="Z3802" s="35" t="s">
        <v>27367</v>
      </c>
      <c r="AA3802" s="36">
        <v>1</v>
      </c>
      <c r="AB3802" s="35" t="s">
        <v>9849</v>
      </c>
      <c r="AC3802" s="35" t="str">
        <f>+IF(Tabla1[[#This Row],[STK]]="no","Sin STK", "STK disponible")</f>
        <v>Sin STK</v>
      </c>
      <c r="AD3802" s="35">
        <f>+I3802*J3802</f>
        <v>0</v>
      </c>
      <c r="AE3802" s="35">
        <f>+I3802*K3802</f>
        <v>0</v>
      </c>
      <c r="AF3802" s="36">
        <f>IF(Tabla1[[#This Row],[ref pack]]=1,Tabla1[[#This Row],[Pedido]],LCM(Tabla1[[#This Row],[MC VIEJO]],Tabla1[[#This Row],[Pedido]]))</f>
        <v>1</v>
      </c>
      <c r="AG3802" s="36">
        <f>+VLOOKUP(Tabla1[[#This Row],[Artículo]],'.'!$B$2:$D$11481,3,)</f>
        <v>1</v>
      </c>
      <c r="AH3802" s="37" t="str">
        <f>+IFERROR(SEARCH("pack",Tabla1[[#This Row],[PACK]]),"")</f>
        <v/>
      </c>
    </row>
    <row r="3803" spans="1:34" ht="24" customHeight="1" x14ac:dyDescent="0.2">
      <c r="A3803" s="50" t="s">
        <v>6938</v>
      </c>
      <c r="B3803" s="60" t="s">
        <v>7262</v>
      </c>
      <c r="C3803" s="61" t="s">
        <v>7263</v>
      </c>
      <c r="D3803" s="52" t="s">
        <v>9841</v>
      </c>
      <c r="E3803" s="53">
        <v>43393.02</v>
      </c>
      <c r="F3803" s="23" t="str">
        <f>+IFERROR(VLOOKUP(Tabla1[[#This Row],[Artículo]],'..'!$B$2:$D$569000,3,),"")</f>
        <v/>
      </c>
      <c r="G3803" s="24" t="str">
        <f>IF(H3803=AF3803,"", "Error MC")</f>
        <v>Error MC</v>
      </c>
      <c r="H3803" s="62"/>
      <c r="I3803" s="54">
        <f>+Tabla1[[#This Row],[MC]]*Tabla1[[#This Row],[Pedido]]*Tabla1[[#This Row],[PVC ]]</f>
        <v>0</v>
      </c>
      <c r="J3803" s="26">
        <v>0.21</v>
      </c>
      <c r="K3803" s="63"/>
      <c r="L3803" s="28" t="s">
        <v>535</v>
      </c>
      <c r="M3803" s="53">
        <v>70882.501999999993</v>
      </c>
      <c r="N3803" s="64" t="str">
        <f>+IF(Tabla1[[#This Row],[F PMPI]]="SÍ","No","Sí")</f>
        <v>No</v>
      </c>
      <c r="O3803" s="65">
        <f>+Tabla1[[#This Row],[PVL]]*1.055</f>
        <v>74781.039609999993</v>
      </c>
      <c r="P3803" s="65">
        <f>+Tabla1[[#This Row],[PVL]]*1.43</f>
        <v>101361.97785999998</v>
      </c>
      <c r="Q3803" s="66" t="str">
        <f>+HYPERLINK(Tabla1[[#This Row],[PAG]])</f>
        <v>https://todomusica.com.ar/cables-xlr/4558-404.html</v>
      </c>
      <c r="R3803" s="67"/>
      <c r="S3803" s="68"/>
      <c r="T3803" s="69"/>
      <c r="U3803" s="69"/>
      <c r="V3803" s="69"/>
      <c r="W3803" s="69"/>
      <c r="X3803" s="69"/>
      <c r="Y3803" s="35"/>
      <c r="Z3803" s="35" t="s">
        <v>27368</v>
      </c>
      <c r="AA3803" s="36">
        <v>1</v>
      </c>
      <c r="AB3803" s="35" t="s">
        <v>9849</v>
      </c>
      <c r="AC3803" s="35" t="str">
        <f>+IF(Tabla1[[#This Row],[STK]]="no","Sin STK", "STK disponible")</f>
        <v>STK disponible</v>
      </c>
      <c r="AD3803" s="35">
        <f>+I3803*J3803</f>
        <v>0</v>
      </c>
      <c r="AE3803" s="35">
        <f>+I3803*K3803</f>
        <v>0</v>
      </c>
      <c r="AF3803" s="36">
        <f>IF(Tabla1[[#This Row],[ref pack]]=1,Tabla1[[#This Row],[Pedido]],LCM(Tabla1[[#This Row],[MC VIEJO]],Tabla1[[#This Row],[Pedido]]))</f>
        <v>1</v>
      </c>
      <c r="AG3803" s="36">
        <f>+VLOOKUP(Tabla1[[#This Row],[Artículo]],'.'!$B$2:$D$11481,3,)</f>
        <v>1</v>
      </c>
      <c r="AH3803" s="37" t="str">
        <f>+IFERROR(SEARCH("pack",Tabla1[[#This Row],[PACK]]),"")</f>
        <v/>
      </c>
    </row>
    <row r="3804" spans="1:34" ht="24" customHeight="1" x14ac:dyDescent="0.2">
      <c r="A3804" s="50" t="s">
        <v>6938</v>
      </c>
      <c r="B3804" s="60" t="s">
        <v>7264</v>
      </c>
      <c r="C3804" s="61" t="s">
        <v>7265</v>
      </c>
      <c r="D3804" s="52" t="s">
        <v>9842</v>
      </c>
      <c r="E3804" s="53">
        <v>20338.439999999999</v>
      </c>
      <c r="F3804" s="23" t="str">
        <f>+IFERROR(VLOOKUP(Tabla1[[#This Row],[Artículo]],'..'!$B$2:$D$569000,3,),"")</f>
        <v/>
      </c>
      <c r="G3804" s="24" t="str">
        <f>IF(H3804=AF3804,"", "Error MC")</f>
        <v>Error MC</v>
      </c>
      <c r="H3804" s="62"/>
      <c r="I3804" s="54">
        <f>+Tabla1[[#This Row],[MC]]*Tabla1[[#This Row],[Pedido]]*Tabla1[[#This Row],[PVC ]]</f>
        <v>0</v>
      </c>
      <c r="J3804" s="26">
        <v>0.21</v>
      </c>
      <c r="K3804" s="63"/>
      <c r="L3804" s="28" t="s">
        <v>535</v>
      </c>
      <c r="M3804" s="53">
        <v>33222.837</v>
      </c>
      <c r="N3804" s="64" t="str">
        <f>+IF(Tabla1[[#This Row],[F PMPI]]="SÍ","No","Sí")</f>
        <v>No</v>
      </c>
      <c r="O3804" s="65">
        <f>+Tabla1[[#This Row],[PVL]]*1.055</f>
        <v>35050.093034999998</v>
      </c>
      <c r="P3804" s="65">
        <f>+Tabla1[[#This Row],[PVL]]*1.43</f>
        <v>47508.656909999998</v>
      </c>
      <c r="Q3804" s="66" t="str">
        <f>+HYPERLINK(Tabla1[[#This Row],[PAG]])</f>
        <v>https://todomusica.com.ar/cables-xlr/4559-404.html</v>
      </c>
      <c r="R3804" s="67"/>
      <c r="S3804" s="68"/>
      <c r="T3804" s="69"/>
      <c r="U3804" s="69"/>
      <c r="V3804" s="69"/>
      <c r="W3804" s="69"/>
      <c r="X3804" s="69"/>
      <c r="Y3804" s="35"/>
      <c r="Z3804" s="35" t="s">
        <v>27369</v>
      </c>
      <c r="AA3804" s="36">
        <v>1</v>
      </c>
      <c r="AB3804" s="35" t="s">
        <v>9849</v>
      </c>
      <c r="AC3804" s="35" t="str">
        <f>+IF(Tabla1[[#This Row],[STK]]="no","Sin STK", "STK disponible")</f>
        <v>STK disponible</v>
      </c>
      <c r="AD3804" s="35">
        <f>+I3804*J3804</f>
        <v>0</v>
      </c>
      <c r="AE3804" s="35">
        <f>+I3804*K3804</f>
        <v>0</v>
      </c>
      <c r="AF3804" s="36">
        <f>IF(Tabla1[[#This Row],[ref pack]]=1,Tabla1[[#This Row],[Pedido]],LCM(Tabla1[[#This Row],[MC VIEJO]],Tabla1[[#This Row],[Pedido]]))</f>
        <v>1</v>
      </c>
      <c r="AG3804" s="36">
        <f>+VLOOKUP(Tabla1[[#This Row],[Artículo]],'.'!$B$2:$D$11481,3,)</f>
        <v>1</v>
      </c>
      <c r="AH3804" s="37" t="str">
        <f>+IFERROR(SEARCH("pack",Tabla1[[#This Row],[PACK]]),"")</f>
        <v/>
      </c>
    </row>
    <row r="3805" spans="1:34" ht="24" customHeight="1" x14ac:dyDescent="0.2">
      <c r="A3805" s="50" t="s">
        <v>6938</v>
      </c>
      <c r="B3805" s="60" t="s">
        <v>7266</v>
      </c>
      <c r="C3805" s="61" t="s">
        <v>7267</v>
      </c>
      <c r="D3805" s="52" t="s">
        <v>9841</v>
      </c>
      <c r="E3805" s="53">
        <v>36780.870000000003</v>
      </c>
      <c r="F3805" s="23" t="str">
        <f>+IFERROR(VLOOKUP(Tabla1[[#This Row],[Artículo]],'..'!$B$2:$D$569000,3,),"")</f>
        <v/>
      </c>
      <c r="G3805" s="24" t="str">
        <f>IF(H3805=AF3805,"", "Error MC")</f>
        <v>Error MC</v>
      </c>
      <c r="H3805" s="62"/>
      <c r="I3805" s="54">
        <f>+Tabla1[[#This Row],[MC]]*Tabla1[[#This Row],[Pedido]]*Tabla1[[#This Row],[PVC ]]</f>
        <v>0</v>
      </c>
      <c r="J3805" s="26">
        <v>0.21</v>
      </c>
      <c r="K3805" s="63"/>
      <c r="L3805" s="28" t="s">
        <v>535</v>
      </c>
      <c r="M3805" s="53">
        <v>60081.546000000002</v>
      </c>
      <c r="N3805" s="64" t="str">
        <f>+IF(Tabla1[[#This Row],[F PMPI]]="SÍ","No","Sí")</f>
        <v>No</v>
      </c>
      <c r="O3805" s="65">
        <f>+Tabla1[[#This Row],[PVL]]*1.055</f>
        <v>63386.031029999998</v>
      </c>
      <c r="P3805" s="65">
        <f>+Tabla1[[#This Row],[PVL]]*1.43</f>
        <v>85916.610780000003</v>
      </c>
      <c r="Q3805" s="66" t="str">
        <f>+HYPERLINK(Tabla1[[#This Row],[PAG]])</f>
        <v>https://todomusica.com.ar/cables-xlr/4560-404.html</v>
      </c>
      <c r="R3805" s="67"/>
      <c r="S3805" s="68"/>
      <c r="T3805" s="69"/>
      <c r="U3805" s="69"/>
      <c r="V3805" s="69"/>
      <c r="W3805" s="69"/>
      <c r="X3805" s="69"/>
      <c r="Y3805" s="35"/>
      <c r="Z3805" s="35" t="s">
        <v>27370</v>
      </c>
      <c r="AA3805" s="36">
        <v>1</v>
      </c>
      <c r="AB3805" s="35" t="s">
        <v>9849</v>
      </c>
      <c r="AC3805" s="35" t="str">
        <f>+IF(Tabla1[[#This Row],[STK]]="no","Sin STK", "STK disponible")</f>
        <v>STK disponible</v>
      </c>
      <c r="AD3805" s="35">
        <f>+I3805*J3805</f>
        <v>0</v>
      </c>
      <c r="AE3805" s="35">
        <f>+I3805*K3805</f>
        <v>0</v>
      </c>
      <c r="AF3805" s="36">
        <f>IF(Tabla1[[#This Row],[ref pack]]=1,Tabla1[[#This Row],[Pedido]],LCM(Tabla1[[#This Row],[MC VIEJO]],Tabla1[[#This Row],[Pedido]]))</f>
        <v>1</v>
      </c>
      <c r="AG3805" s="36">
        <f>+VLOOKUP(Tabla1[[#This Row],[Artículo]],'.'!$B$2:$D$11481,3,)</f>
        <v>1</v>
      </c>
      <c r="AH3805" s="37" t="str">
        <f>+IFERROR(SEARCH("pack",Tabla1[[#This Row],[PACK]]),"")</f>
        <v/>
      </c>
    </row>
    <row r="3806" spans="1:34" ht="24" customHeight="1" x14ac:dyDescent="0.2">
      <c r="A3806" s="50" t="s">
        <v>6938</v>
      </c>
      <c r="B3806" s="60" t="s">
        <v>7268</v>
      </c>
      <c r="C3806" s="61" t="s">
        <v>7269</v>
      </c>
      <c r="D3806" s="52" t="s">
        <v>9842</v>
      </c>
      <c r="E3806" s="53">
        <v>21222.78</v>
      </c>
      <c r="F3806" s="23" t="str">
        <f>+IFERROR(VLOOKUP(Tabla1[[#This Row],[Artículo]],'..'!$B$2:$D$569000,3,),"")</f>
        <v/>
      </c>
      <c r="G3806" s="24" t="str">
        <f>IF(H3806=AF3806,"", "Error MC")</f>
        <v>Error MC</v>
      </c>
      <c r="H3806" s="62"/>
      <c r="I3806" s="54">
        <f>+Tabla1[[#This Row],[MC]]*Tabla1[[#This Row],[Pedido]]*Tabla1[[#This Row],[PVC ]]</f>
        <v>0</v>
      </c>
      <c r="J3806" s="26">
        <v>0.21</v>
      </c>
      <c r="K3806" s="63"/>
      <c r="L3806" s="28" t="s">
        <v>535</v>
      </c>
      <c r="M3806" s="53">
        <v>34667.408000000003</v>
      </c>
      <c r="N3806" s="64" t="str">
        <f>+IF(Tabla1[[#This Row],[F PMPI]]="SÍ","No","Sí")</f>
        <v>No</v>
      </c>
      <c r="O3806" s="65">
        <f>+Tabla1[[#This Row],[PVL]]*1.055</f>
        <v>36574.115440000001</v>
      </c>
      <c r="P3806" s="65">
        <f>+Tabla1[[#This Row],[PVL]]*1.43</f>
        <v>49574.39344</v>
      </c>
      <c r="Q3806" s="66" t="str">
        <f>+HYPERLINK(Tabla1[[#This Row],[PAG]])</f>
        <v>https://todomusica.com.ar/cables-varios/4561-404.html</v>
      </c>
      <c r="R3806" s="67"/>
      <c r="S3806" s="68"/>
      <c r="T3806" s="69"/>
      <c r="U3806" s="69"/>
      <c r="V3806" s="69"/>
      <c r="W3806" s="69"/>
      <c r="X3806" s="69"/>
      <c r="Y3806" s="35"/>
      <c r="Z3806" s="35" t="s">
        <v>27371</v>
      </c>
      <c r="AA3806" s="36">
        <v>1</v>
      </c>
      <c r="AB3806" s="35" t="s">
        <v>9849</v>
      </c>
      <c r="AC3806" s="35" t="str">
        <f>+IF(Tabla1[[#This Row],[STK]]="no","Sin STK", "STK disponible")</f>
        <v>STK disponible</v>
      </c>
      <c r="AD3806" s="35">
        <f>+I3806*J3806</f>
        <v>0</v>
      </c>
      <c r="AE3806" s="35">
        <f>+I3806*K3806</f>
        <v>0</v>
      </c>
      <c r="AF3806" s="36">
        <f>IF(Tabla1[[#This Row],[ref pack]]=1,Tabla1[[#This Row],[Pedido]],LCM(Tabla1[[#This Row],[MC VIEJO]],Tabla1[[#This Row],[Pedido]]))</f>
        <v>1</v>
      </c>
      <c r="AG3806" s="36">
        <f>+VLOOKUP(Tabla1[[#This Row],[Artículo]],'.'!$B$2:$D$11481,3,)</f>
        <v>1</v>
      </c>
      <c r="AH3806" s="37" t="str">
        <f>+IFERROR(SEARCH("pack",Tabla1[[#This Row],[PACK]]),"")</f>
        <v/>
      </c>
    </row>
    <row r="3807" spans="1:34" ht="24" customHeight="1" x14ac:dyDescent="0.2">
      <c r="A3807" s="50" t="s">
        <v>6938</v>
      </c>
      <c r="B3807" s="60" t="s">
        <v>7270</v>
      </c>
      <c r="C3807" s="61" t="s">
        <v>7271</v>
      </c>
      <c r="D3807" s="52" t="s">
        <v>9841</v>
      </c>
      <c r="E3807" s="53">
        <v>26528.400000000001</v>
      </c>
      <c r="F3807" s="23" t="str">
        <f>+IFERROR(VLOOKUP(Tabla1[[#This Row],[Artículo]],'..'!$B$2:$D$569000,3,),"")</f>
        <v/>
      </c>
      <c r="G3807" s="24" t="str">
        <f>IF(H3807=AF3807,"", "Error MC")</f>
        <v>Error MC</v>
      </c>
      <c r="H3807" s="62"/>
      <c r="I3807" s="54">
        <f>+Tabla1[[#This Row],[MC]]*Tabla1[[#This Row],[Pedido]]*Tabla1[[#This Row],[PVC ]]</f>
        <v>0</v>
      </c>
      <c r="J3807" s="26">
        <v>0.21</v>
      </c>
      <c r="K3807" s="63"/>
      <c r="L3807" s="28" t="s">
        <v>535</v>
      </c>
      <c r="M3807" s="53">
        <v>43334.141000000003</v>
      </c>
      <c r="N3807" s="64" t="str">
        <f>+IF(Tabla1[[#This Row],[F PMPI]]="SÍ","No","Sí")</f>
        <v>No</v>
      </c>
      <c r="O3807" s="65">
        <f>+Tabla1[[#This Row],[PVL]]*1.055</f>
        <v>45717.518754999997</v>
      </c>
      <c r="P3807" s="65">
        <f>+Tabla1[[#This Row],[PVL]]*1.43</f>
        <v>61967.821629999999</v>
      </c>
      <c r="Q3807" s="66" t="str">
        <f>+HYPERLINK(Tabla1[[#This Row],[PAG]])</f>
        <v>https://todomusica.com.ar/cables-xlr/4562-404.html</v>
      </c>
      <c r="R3807" s="67"/>
      <c r="S3807" s="68"/>
      <c r="T3807" s="69"/>
      <c r="U3807" s="69"/>
      <c r="V3807" s="69"/>
      <c r="W3807" s="69"/>
      <c r="X3807" s="69"/>
      <c r="Y3807" s="35"/>
      <c r="Z3807" s="35" t="s">
        <v>27372</v>
      </c>
      <c r="AA3807" s="36">
        <v>1</v>
      </c>
      <c r="AB3807" s="35" t="s">
        <v>9849</v>
      </c>
      <c r="AC3807" s="35" t="str">
        <f>+IF(Tabla1[[#This Row],[STK]]="no","Sin STK", "STK disponible")</f>
        <v>STK disponible</v>
      </c>
      <c r="AD3807" s="35">
        <f>+I3807*J3807</f>
        <v>0</v>
      </c>
      <c r="AE3807" s="35">
        <f>+I3807*K3807</f>
        <v>0</v>
      </c>
      <c r="AF3807" s="36">
        <f>IF(Tabla1[[#This Row],[ref pack]]=1,Tabla1[[#This Row],[Pedido]],LCM(Tabla1[[#This Row],[MC VIEJO]],Tabla1[[#This Row],[Pedido]]))</f>
        <v>1</v>
      </c>
      <c r="AG3807" s="36">
        <f>+VLOOKUP(Tabla1[[#This Row],[Artículo]],'.'!$B$2:$D$11481,3,)</f>
        <v>1</v>
      </c>
      <c r="AH3807" s="37" t="str">
        <f>+IFERROR(SEARCH("pack",Tabla1[[#This Row],[PACK]]),"")</f>
        <v/>
      </c>
    </row>
    <row r="3808" spans="1:34" ht="24" customHeight="1" x14ac:dyDescent="0.2">
      <c r="A3808" s="50" t="s">
        <v>6938</v>
      </c>
      <c r="B3808" s="60" t="s">
        <v>7272</v>
      </c>
      <c r="C3808" s="61" t="s">
        <v>7273</v>
      </c>
      <c r="D3808" s="52" t="s">
        <v>9841</v>
      </c>
      <c r="E3808" s="53">
        <v>24795.86</v>
      </c>
      <c r="F3808" s="23" t="str">
        <f>+IFERROR(VLOOKUP(Tabla1[[#This Row],[Artículo]],'..'!$B$2:$D$569000,3,),"")</f>
        <v/>
      </c>
      <c r="G3808" s="24" t="str">
        <f>IF(H3808=AF3808,"", "Error MC")</f>
        <v>Error MC</v>
      </c>
      <c r="H3808" s="62"/>
      <c r="I3808" s="54">
        <f>+Tabla1[[#This Row],[MC]]*Tabla1[[#This Row],[Pedido]]*Tabla1[[#This Row],[PVC ]]</f>
        <v>0</v>
      </c>
      <c r="J3808" s="26">
        <v>0.21</v>
      </c>
      <c r="K3808" s="63"/>
      <c r="L3808" s="28" t="s">
        <v>535</v>
      </c>
      <c r="M3808" s="53">
        <v>40504.036</v>
      </c>
      <c r="N3808" s="64" t="str">
        <f>+IF(Tabla1[[#This Row],[F PMPI]]="SÍ","No","Sí")</f>
        <v>No</v>
      </c>
      <c r="O3808" s="65">
        <f>+Tabla1[[#This Row],[PVL]]*1.055</f>
        <v>42731.757979999995</v>
      </c>
      <c r="P3808" s="65">
        <f>+Tabla1[[#This Row],[PVL]]*1.43</f>
        <v>57920.771479999996</v>
      </c>
      <c r="Q3808" s="66" t="str">
        <f>+HYPERLINK(Tabla1[[#This Row],[PAG]])</f>
        <v>https://todomusica.com.ar/cables-varios/1834-c98d.html</v>
      </c>
      <c r="R3808" s="67"/>
      <c r="S3808" s="68"/>
      <c r="T3808" s="69"/>
      <c r="U3808" s="69"/>
      <c r="V3808" s="69"/>
      <c r="W3808" s="69"/>
      <c r="X3808" s="69"/>
      <c r="Y3808" s="35"/>
      <c r="Z3808" s="35" t="s">
        <v>27373</v>
      </c>
      <c r="AA3808" s="36">
        <v>1</v>
      </c>
      <c r="AB3808" s="35" t="s">
        <v>9849</v>
      </c>
      <c r="AC3808" s="35" t="str">
        <f>+IF(Tabla1[[#This Row],[STK]]="no","Sin STK", "STK disponible")</f>
        <v>STK disponible</v>
      </c>
      <c r="AD3808" s="35">
        <f>+I3808*J3808</f>
        <v>0</v>
      </c>
      <c r="AE3808" s="35">
        <f>+I3808*K3808</f>
        <v>0</v>
      </c>
      <c r="AF3808" s="36">
        <f>IF(Tabla1[[#This Row],[ref pack]]=1,Tabla1[[#This Row],[Pedido]],LCM(Tabla1[[#This Row],[MC VIEJO]],Tabla1[[#This Row],[Pedido]]))</f>
        <v>1</v>
      </c>
      <c r="AG3808" s="36">
        <f>+VLOOKUP(Tabla1[[#This Row],[Artículo]],'.'!$B$2:$D$11481,3,)</f>
        <v>1</v>
      </c>
      <c r="AH3808" s="37" t="str">
        <f>+IFERROR(SEARCH("pack",Tabla1[[#This Row],[PACK]]),"")</f>
        <v/>
      </c>
    </row>
    <row r="3809" spans="1:34" ht="24" customHeight="1" x14ac:dyDescent="0.2">
      <c r="A3809" s="50" t="s">
        <v>6938</v>
      </c>
      <c r="B3809" s="60" t="s">
        <v>7274</v>
      </c>
      <c r="C3809" s="61" t="s">
        <v>7275</v>
      </c>
      <c r="D3809" s="52" t="s">
        <v>9842</v>
      </c>
      <c r="E3809" s="53">
        <v>455006.87</v>
      </c>
      <c r="F3809" s="23" t="str">
        <f>+IFERROR(VLOOKUP(Tabla1[[#This Row],[Artículo]],'..'!$B$2:$D$569000,3,),"")</f>
        <v/>
      </c>
      <c r="G3809" s="24" t="str">
        <f>IF(H3809=AF3809,"", "Error MC")</f>
        <v>Error MC</v>
      </c>
      <c r="H3809" s="62"/>
      <c r="I3809" s="54">
        <f>+Tabla1[[#This Row],[MC]]*Tabla1[[#This Row],[Pedido]]*Tabla1[[#This Row],[PVC ]]</f>
        <v>0</v>
      </c>
      <c r="J3809" s="26">
        <v>0.21</v>
      </c>
      <c r="K3809" s="63"/>
      <c r="L3809" s="28" t="s">
        <v>535</v>
      </c>
      <c r="M3809" s="53">
        <v>743253.71699999995</v>
      </c>
      <c r="N3809" s="64" t="str">
        <f>+IF(Tabla1[[#This Row],[F PMPI]]="SÍ","No","Sí")</f>
        <v>No</v>
      </c>
      <c r="O3809" s="65">
        <f>+Tabla1[[#This Row],[PVL]]*1.055</f>
        <v>784132.67143499991</v>
      </c>
      <c r="P3809" s="65">
        <f>+Tabla1[[#This Row],[PVL]]*1.43</f>
        <v>1062852.81531</v>
      </c>
      <c r="Q3809" s="66" t="str">
        <f>+HYPERLINK(Tabla1[[#This Row],[PAG]])</f>
        <v/>
      </c>
      <c r="R3809" s="67"/>
      <c r="S3809" s="68"/>
      <c r="T3809" s="69"/>
      <c r="U3809" s="69"/>
      <c r="V3809" s="69"/>
      <c r="W3809" s="69"/>
      <c r="X3809" s="69"/>
      <c r="Y3809" s="35"/>
      <c r="Z3809" s="35" t="s">
        <v>65</v>
      </c>
      <c r="AA3809" s="36">
        <v>1</v>
      </c>
      <c r="AB3809" s="35" t="s">
        <v>9849</v>
      </c>
      <c r="AC3809" s="35" t="str">
        <f>+IF(Tabla1[[#This Row],[STK]]="no","Sin STK", "STK disponible")</f>
        <v>STK disponible</v>
      </c>
      <c r="AD3809" s="35">
        <f>+I3809*J3809</f>
        <v>0</v>
      </c>
      <c r="AE3809" s="35">
        <f>+I3809*K3809</f>
        <v>0</v>
      </c>
      <c r="AF3809" s="36">
        <f>IF(Tabla1[[#This Row],[ref pack]]=1,Tabla1[[#This Row],[Pedido]],LCM(Tabla1[[#This Row],[MC VIEJO]],Tabla1[[#This Row],[Pedido]]))</f>
        <v>1</v>
      </c>
      <c r="AG3809" s="36">
        <f>+VLOOKUP(Tabla1[[#This Row],[Artículo]],'.'!$B$2:$D$11481,3,)</f>
        <v>1</v>
      </c>
      <c r="AH3809" s="37" t="str">
        <f>+IFERROR(SEARCH("pack",Tabla1[[#This Row],[PACK]]),"")</f>
        <v/>
      </c>
    </row>
    <row r="3810" spans="1:34" ht="24" customHeight="1" x14ac:dyDescent="0.2">
      <c r="A3810" s="50" t="s">
        <v>6938</v>
      </c>
      <c r="B3810" s="60" t="s">
        <v>7276</v>
      </c>
      <c r="C3810" s="61" t="s">
        <v>7277</v>
      </c>
      <c r="D3810" s="52" t="s">
        <v>9842</v>
      </c>
      <c r="E3810" s="53">
        <v>463805.25</v>
      </c>
      <c r="F3810" s="23" t="str">
        <f>+IFERROR(VLOOKUP(Tabla1[[#This Row],[Artículo]],'..'!$B$2:$D$569000,3,),"")</f>
        <v/>
      </c>
      <c r="G3810" s="24" t="str">
        <f>IF(H3810=AF3810,"", "Error MC")</f>
        <v>Error MC</v>
      </c>
      <c r="H3810" s="62"/>
      <c r="I3810" s="54">
        <f>+Tabla1[[#This Row],[MC]]*Tabla1[[#This Row],[Pedido]]*Tabla1[[#This Row],[PVC ]]</f>
        <v>0</v>
      </c>
      <c r="J3810" s="26">
        <v>0.21</v>
      </c>
      <c r="K3810" s="63"/>
      <c r="L3810" s="28" t="s">
        <v>535</v>
      </c>
      <c r="M3810" s="53">
        <v>757625.87899999996</v>
      </c>
      <c r="N3810" s="64" t="str">
        <f>+IF(Tabla1[[#This Row],[F PMPI]]="SÍ","No","Sí")</f>
        <v>No</v>
      </c>
      <c r="O3810" s="65">
        <f>+Tabla1[[#This Row],[PVL]]*1.055</f>
        <v>799295.30234499986</v>
      </c>
      <c r="P3810" s="65">
        <f>+Tabla1[[#This Row],[PVL]]*1.43</f>
        <v>1083405.00697</v>
      </c>
      <c r="Q3810" s="66" t="str">
        <f>+HYPERLINK(Tabla1[[#This Row],[PAG]])</f>
        <v/>
      </c>
      <c r="R3810" s="67"/>
      <c r="S3810" s="68"/>
      <c r="T3810" s="69"/>
      <c r="U3810" s="69"/>
      <c r="V3810" s="69"/>
      <c r="W3810" s="69"/>
      <c r="X3810" s="69"/>
      <c r="Y3810" s="35"/>
      <c r="Z3810" s="35" t="s">
        <v>65</v>
      </c>
      <c r="AA3810" s="36">
        <v>1</v>
      </c>
      <c r="AB3810" s="35" t="s">
        <v>9849</v>
      </c>
      <c r="AC3810" s="35" t="str">
        <f>+IF(Tabla1[[#This Row],[STK]]="no","Sin STK", "STK disponible")</f>
        <v>STK disponible</v>
      </c>
      <c r="AD3810" s="35">
        <f>+I3810*J3810</f>
        <v>0</v>
      </c>
      <c r="AE3810" s="35">
        <f>+I3810*K3810</f>
        <v>0</v>
      </c>
      <c r="AF3810" s="36">
        <f>IF(Tabla1[[#This Row],[ref pack]]=1,Tabla1[[#This Row],[Pedido]],LCM(Tabla1[[#This Row],[MC VIEJO]],Tabla1[[#This Row],[Pedido]]))</f>
        <v>1</v>
      </c>
      <c r="AG3810" s="36">
        <f>+VLOOKUP(Tabla1[[#This Row],[Artículo]],'.'!$B$2:$D$11481,3,)</f>
        <v>1</v>
      </c>
      <c r="AH3810" s="37" t="str">
        <f>+IFERROR(SEARCH("pack",Tabla1[[#This Row],[PACK]]),"")</f>
        <v/>
      </c>
    </row>
    <row r="3811" spans="1:34" ht="24" customHeight="1" x14ac:dyDescent="0.2">
      <c r="A3811" s="50" t="s">
        <v>6938</v>
      </c>
      <c r="B3811" s="60" t="s">
        <v>7278</v>
      </c>
      <c r="C3811" s="61" t="s">
        <v>7279</v>
      </c>
      <c r="D3811" s="52" t="s">
        <v>9842</v>
      </c>
      <c r="E3811" s="53">
        <v>346730.93</v>
      </c>
      <c r="F3811" s="23" t="str">
        <f>+IFERROR(VLOOKUP(Tabla1[[#This Row],[Artículo]],'..'!$B$2:$D$569000,3,),"")</f>
        <v/>
      </c>
      <c r="G3811" s="24" t="str">
        <f>IF(H3811=AF3811,"", "Error MC")</f>
        <v>Error MC</v>
      </c>
      <c r="H3811" s="62"/>
      <c r="I3811" s="54">
        <f>+Tabla1[[#This Row],[MC]]*Tabla1[[#This Row],[Pedido]]*Tabla1[[#This Row],[PVC ]]</f>
        <v>0</v>
      </c>
      <c r="J3811" s="26">
        <v>0.21</v>
      </c>
      <c r="K3811" s="63"/>
      <c r="L3811" s="28" t="s">
        <v>535</v>
      </c>
      <c r="M3811" s="53">
        <v>566384.98</v>
      </c>
      <c r="N3811" s="64" t="str">
        <f>+IF(Tabla1[[#This Row],[F PMPI]]="SÍ","No","Sí")</f>
        <v>No</v>
      </c>
      <c r="O3811" s="65">
        <f>+Tabla1[[#This Row],[PVL]]*1.055</f>
        <v>597536.15389999992</v>
      </c>
      <c r="P3811" s="65">
        <f>+Tabla1[[#This Row],[PVL]]*1.43</f>
        <v>809930.52139999997</v>
      </c>
      <c r="Q3811" s="66" t="str">
        <f>+HYPERLINK(Tabla1[[#This Row],[PAG]])</f>
        <v/>
      </c>
      <c r="R3811" s="67"/>
      <c r="S3811" s="68"/>
      <c r="T3811" s="69"/>
      <c r="U3811" s="69"/>
      <c r="V3811" s="69"/>
      <c r="W3811" s="69"/>
      <c r="X3811" s="69"/>
      <c r="Y3811" s="35"/>
      <c r="Z3811" s="35" t="s">
        <v>65</v>
      </c>
      <c r="AA3811" s="36">
        <v>1</v>
      </c>
      <c r="AB3811" s="35" t="s">
        <v>9849</v>
      </c>
      <c r="AC3811" s="35" t="str">
        <f>+IF(Tabla1[[#This Row],[STK]]="no","Sin STK", "STK disponible")</f>
        <v>STK disponible</v>
      </c>
      <c r="AD3811" s="35">
        <f>+I3811*J3811</f>
        <v>0</v>
      </c>
      <c r="AE3811" s="35">
        <f>+I3811*K3811</f>
        <v>0</v>
      </c>
      <c r="AF3811" s="36">
        <f>IF(Tabla1[[#This Row],[ref pack]]=1,Tabla1[[#This Row],[Pedido]],LCM(Tabla1[[#This Row],[MC VIEJO]],Tabla1[[#This Row],[Pedido]]))</f>
        <v>1</v>
      </c>
      <c r="AG3811" s="36">
        <f>+VLOOKUP(Tabla1[[#This Row],[Artículo]],'.'!$B$2:$D$11481,3,)</f>
        <v>1</v>
      </c>
      <c r="AH3811" s="37" t="str">
        <f>+IFERROR(SEARCH("pack",Tabla1[[#This Row],[PACK]]),"")</f>
        <v/>
      </c>
    </row>
    <row r="3812" spans="1:34" ht="24" customHeight="1" x14ac:dyDescent="0.2">
      <c r="A3812" s="50" t="s">
        <v>6938</v>
      </c>
      <c r="B3812" s="60" t="s">
        <v>7280</v>
      </c>
      <c r="C3812" s="61" t="s">
        <v>7281</v>
      </c>
      <c r="D3812" s="52" t="s">
        <v>9842</v>
      </c>
      <c r="E3812" s="53">
        <v>324827.69</v>
      </c>
      <c r="F3812" s="23" t="str">
        <f>+IFERROR(VLOOKUP(Tabla1[[#This Row],[Artículo]],'..'!$B$2:$D$569000,3,),"")</f>
        <v/>
      </c>
      <c r="G3812" s="24" t="str">
        <f>IF(H3812=AF3812,"", "Error MC")</f>
        <v>Error MC</v>
      </c>
      <c r="H3812" s="62"/>
      <c r="I3812" s="54">
        <f>+Tabla1[[#This Row],[MC]]*Tabla1[[#This Row],[Pedido]]*Tabla1[[#This Row],[PVC ]]</f>
        <v>0</v>
      </c>
      <c r="J3812" s="26">
        <v>0.21</v>
      </c>
      <c r="K3812" s="63"/>
      <c r="L3812" s="28" t="s">
        <v>535</v>
      </c>
      <c r="M3812" s="53">
        <v>530606.03</v>
      </c>
      <c r="N3812" s="64" t="str">
        <f>+IF(Tabla1[[#This Row],[F PMPI]]="SÍ","No","Sí")</f>
        <v>No</v>
      </c>
      <c r="O3812" s="65">
        <f>+Tabla1[[#This Row],[PVL]]*1.055</f>
        <v>559789.36164999998</v>
      </c>
      <c r="P3812" s="65">
        <f>+Tabla1[[#This Row],[PVL]]*1.43</f>
        <v>758766.62289999996</v>
      </c>
      <c r="Q3812" s="66" t="str">
        <f>+HYPERLINK(Tabla1[[#This Row],[PAG]])</f>
        <v/>
      </c>
      <c r="R3812" s="67"/>
      <c r="S3812" s="68"/>
      <c r="T3812" s="69"/>
      <c r="U3812" s="69"/>
      <c r="V3812" s="69"/>
      <c r="W3812" s="69"/>
      <c r="X3812" s="69"/>
      <c r="Y3812" s="35"/>
      <c r="Z3812" s="35" t="s">
        <v>65</v>
      </c>
      <c r="AA3812" s="36">
        <v>1</v>
      </c>
      <c r="AB3812" s="35" t="s">
        <v>9849</v>
      </c>
      <c r="AC3812" s="35" t="str">
        <f>+IF(Tabla1[[#This Row],[STK]]="no","Sin STK", "STK disponible")</f>
        <v>STK disponible</v>
      </c>
      <c r="AD3812" s="35">
        <f>+I3812*J3812</f>
        <v>0</v>
      </c>
      <c r="AE3812" s="35">
        <f>+I3812*K3812</f>
        <v>0</v>
      </c>
      <c r="AF3812" s="36">
        <f>IF(Tabla1[[#This Row],[ref pack]]=1,Tabla1[[#This Row],[Pedido]],LCM(Tabla1[[#This Row],[MC VIEJO]],Tabla1[[#This Row],[Pedido]]))</f>
        <v>1</v>
      </c>
      <c r="AG3812" s="36">
        <f>+VLOOKUP(Tabla1[[#This Row],[Artículo]],'.'!$B$2:$D$11481,3,)</f>
        <v>1</v>
      </c>
      <c r="AH3812" s="37" t="str">
        <f>+IFERROR(SEARCH("pack",Tabla1[[#This Row],[PACK]]),"")</f>
        <v/>
      </c>
    </row>
    <row r="3813" spans="1:34" ht="24" customHeight="1" x14ac:dyDescent="0.2">
      <c r="A3813" s="50" t="s">
        <v>6938</v>
      </c>
      <c r="B3813" s="60" t="s">
        <v>7282</v>
      </c>
      <c r="C3813" s="61" t="s">
        <v>7283</v>
      </c>
      <c r="D3813" s="52" t="s">
        <v>27</v>
      </c>
      <c r="E3813" s="53">
        <v>486001.89</v>
      </c>
      <c r="F3813" s="23" t="str">
        <f>+IFERROR(VLOOKUP(Tabla1[[#This Row],[Artículo]],'..'!$B$2:$D$569000,3,),"")</f>
        <v/>
      </c>
      <c r="G3813" s="24" t="str">
        <f>IF(H3813=AF3813,"", "Error MC")</f>
        <v>Error MC</v>
      </c>
      <c r="H3813" s="62"/>
      <c r="I3813" s="54">
        <f>+Tabla1[[#This Row],[MC]]*Tabla1[[#This Row],[Pedido]]*Tabla1[[#This Row],[PVC ]]</f>
        <v>0</v>
      </c>
      <c r="J3813" s="26">
        <v>0.21</v>
      </c>
      <c r="K3813" s="63"/>
      <c r="L3813" s="28" t="s">
        <v>535</v>
      </c>
      <c r="M3813" s="53">
        <v>793884.08600000001</v>
      </c>
      <c r="N3813" s="64" t="str">
        <f>+IF(Tabla1[[#This Row],[F PMPI]]="SÍ","No","Sí")</f>
        <v>No</v>
      </c>
      <c r="O3813" s="65">
        <f>+Tabla1[[#This Row],[PVL]]*1.055</f>
        <v>837547.71072999993</v>
      </c>
      <c r="P3813" s="65">
        <f>+Tabla1[[#This Row],[PVL]]*1.43</f>
        <v>1135254.2429799999</v>
      </c>
      <c r="Q3813" s="66" t="str">
        <f>+HYPERLINK(Tabla1[[#This Row],[PAG]])</f>
        <v>https://todomusica.com.ar/microfonos-para-bateria/1349-dmk57-52.html</v>
      </c>
      <c r="R3813" s="67"/>
      <c r="S3813" s="68"/>
      <c r="T3813" s="69"/>
      <c r="U3813" s="69"/>
      <c r="V3813" s="69"/>
      <c r="W3813" s="69"/>
      <c r="X3813" s="69"/>
      <c r="Y3813" s="35"/>
      <c r="Z3813" s="35" t="s">
        <v>27374</v>
      </c>
      <c r="AA3813" s="36">
        <v>1</v>
      </c>
      <c r="AB3813" s="35" t="s">
        <v>9849</v>
      </c>
      <c r="AC3813" s="35" t="str">
        <f>+IF(Tabla1[[#This Row],[STK]]="no","Sin STK", "STK disponible")</f>
        <v>Sin STK</v>
      </c>
      <c r="AD3813" s="35">
        <f>+I3813*J3813</f>
        <v>0</v>
      </c>
      <c r="AE3813" s="35">
        <f>+I3813*K3813</f>
        <v>0</v>
      </c>
      <c r="AF3813" s="36">
        <f>IF(Tabla1[[#This Row],[ref pack]]=1,Tabla1[[#This Row],[Pedido]],LCM(Tabla1[[#This Row],[MC VIEJO]],Tabla1[[#This Row],[Pedido]]))</f>
        <v>1</v>
      </c>
      <c r="AG3813" s="36">
        <f>+VLOOKUP(Tabla1[[#This Row],[Artículo]],'.'!$B$2:$D$11481,3,)</f>
        <v>1</v>
      </c>
      <c r="AH3813" s="37" t="str">
        <f>+IFERROR(SEARCH("pack",Tabla1[[#This Row],[PACK]]),"")</f>
        <v/>
      </c>
    </row>
    <row r="3814" spans="1:34" ht="24" customHeight="1" x14ac:dyDescent="0.2">
      <c r="A3814" s="50" t="s">
        <v>6938</v>
      </c>
      <c r="B3814" s="60" t="s">
        <v>7284</v>
      </c>
      <c r="C3814" s="61" t="s">
        <v>7285</v>
      </c>
      <c r="D3814" s="52" t="s">
        <v>9842</v>
      </c>
      <c r="E3814" s="53">
        <v>19012.02</v>
      </c>
      <c r="F3814" s="23" t="str">
        <f>+IFERROR(VLOOKUP(Tabla1[[#This Row],[Artículo]],'..'!$B$2:$D$569000,3,),"")</f>
        <v/>
      </c>
      <c r="G3814" s="24" t="str">
        <f>IF(H3814=AF3814,"", "Error MC")</f>
        <v>Error MC</v>
      </c>
      <c r="H3814" s="62"/>
      <c r="I3814" s="54">
        <f>+Tabla1[[#This Row],[MC]]*Tabla1[[#This Row],[Pedido]]*Tabla1[[#This Row],[PVC ]]</f>
        <v>0</v>
      </c>
      <c r="J3814" s="26">
        <v>0.21</v>
      </c>
      <c r="K3814" s="63"/>
      <c r="L3814" s="28" t="s">
        <v>535</v>
      </c>
      <c r="M3814" s="53">
        <v>31056.137999999999</v>
      </c>
      <c r="N3814" s="64" t="str">
        <f>+IF(Tabla1[[#This Row],[F PMPI]]="SÍ","No","Sí")</f>
        <v>No</v>
      </c>
      <c r="O3814" s="65">
        <f>+Tabla1[[#This Row],[PVL]]*1.055</f>
        <v>32764.225589999998</v>
      </c>
      <c r="P3814" s="65">
        <f>+Tabla1[[#This Row],[PVL]]*1.43</f>
        <v>44410.277339999993</v>
      </c>
      <c r="Q3814" s="66" t="str">
        <f>+HYPERLINK(Tabla1[[#This Row],[PAG]])</f>
        <v>https://todomusica.com.ar/varios/1903-eabkf1-10l.html</v>
      </c>
      <c r="R3814" s="67"/>
      <c r="S3814" s="68"/>
      <c r="T3814" s="69"/>
      <c r="U3814" s="69"/>
      <c r="V3814" s="69"/>
      <c r="W3814" s="69"/>
      <c r="X3814" s="69"/>
      <c r="Y3814" s="35"/>
      <c r="Z3814" s="35" t="s">
        <v>27375</v>
      </c>
      <c r="AA3814" s="36">
        <v>1</v>
      </c>
      <c r="AB3814" s="35" t="s">
        <v>9849</v>
      </c>
      <c r="AC3814" s="35" t="str">
        <f>+IF(Tabla1[[#This Row],[STK]]="no","Sin STK", "STK disponible")</f>
        <v>STK disponible</v>
      </c>
      <c r="AD3814" s="35">
        <f>+I3814*J3814</f>
        <v>0</v>
      </c>
      <c r="AE3814" s="35">
        <f>+I3814*K3814</f>
        <v>0</v>
      </c>
      <c r="AF3814" s="36">
        <f>IF(Tabla1[[#This Row],[ref pack]]=1,Tabla1[[#This Row],[Pedido]],LCM(Tabla1[[#This Row],[MC VIEJO]],Tabla1[[#This Row],[Pedido]]))</f>
        <v>1</v>
      </c>
      <c r="AG3814" s="36">
        <f>+VLOOKUP(Tabla1[[#This Row],[Artículo]],'.'!$B$2:$D$11481,3,)</f>
        <v>1</v>
      </c>
      <c r="AH3814" s="37" t="str">
        <f>+IFERROR(SEARCH("pack",Tabla1[[#This Row],[PACK]]),"")</f>
        <v/>
      </c>
    </row>
    <row r="3815" spans="1:34" ht="24" customHeight="1" x14ac:dyDescent="0.2">
      <c r="A3815" s="50" t="s">
        <v>6938</v>
      </c>
      <c r="B3815" s="60" t="s">
        <v>7286</v>
      </c>
      <c r="C3815" s="61" t="s">
        <v>7287</v>
      </c>
      <c r="D3815" s="52" t="s">
        <v>9842</v>
      </c>
      <c r="E3815" s="53">
        <v>19012.02</v>
      </c>
      <c r="F3815" s="23" t="str">
        <f>+IFERROR(VLOOKUP(Tabla1[[#This Row],[Artículo]],'..'!$B$2:$D$569000,3,),"")</f>
        <v/>
      </c>
      <c r="G3815" s="24" t="str">
        <f>IF(H3815=AF3815,"", "Error MC")</f>
        <v>Error MC</v>
      </c>
      <c r="H3815" s="62"/>
      <c r="I3815" s="54">
        <f>+Tabla1[[#This Row],[MC]]*Tabla1[[#This Row],[Pedido]]*Tabla1[[#This Row],[PVC ]]</f>
        <v>0</v>
      </c>
      <c r="J3815" s="26">
        <v>0.21</v>
      </c>
      <c r="K3815" s="63"/>
      <c r="L3815" s="28" t="s">
        <v>535</v>
      </c>
      <c r="M3815" s="53">
        <v>31056.137999999999</v>
      </c>
      <c r="N3815" s="64" t="str">
        <f>+IF(Tabla1[[#This Row],[F PMPI]]="SÍ","No","Sí")</f>
        <v>No</v>
      </c>
      <c r="O3815" s="65">
        <f>+Tabla1[[#This Row],[PVL]]*1.055</f>
        <v>32764.225589999998</v>
      </c>
      <c r="P3815" s="65">
        <f>+Tabla1[[#This Row],[PVL]]*1.43</f>
        <v>44410.277339999993</v>
      </c>
      <c r="Q3815" s="66" t="str">
        <f>+HYPERLINK(Tabla1[[#This Row],[PAG]])</f>
        <v>https://todomusica.com.ar/productos-sin-categorias-de-netsuite/1655-eabkf1-10m.html</v>
      </c>
      <c r="R3815" s="67"/>
      <c r="S3815" s="68"/>
      <c r="T3815" s="69"/>
      <c r="U3815" s="69"/>
      <c r="V3815" s="69"/>
      <c r="W3815" s="69"/>
      <c r="X3815" s="69"/>
      <c r="Y3815" s="35"/>
      <c r="Z3815" s="35" t="s">
        <v>27376</v>
      </c>
      <c r="AA3815" s="36">
        <v>1</v>
      </c>
      <c r="AB3815" s="35" t="s">
        <v>9849</v>
      </c>
      <c r="AC3815" s="35" t="str">
        <f>+IF(Tabla1[[#This Row],[STK]]="no","Sin STK", "STK disponible")</f>
        <v>STK disponible</v>
      </c>
      <c r="AD3815" s="35">
        <f>+I3815*J3815</f>
        <v>0</v>
      </c>
      <c r="AE3815" s="35">
        <f>+I3815*K3815</f>
        <v>0</v>
      </c>
      <c r="AF3815" s="36">
        <f>IF(Tabla1[[#This Row],[ref pack]]=1,Tabla1[[#This Row],[Pedido]],LCM(Tabla1[[#This Row],[MC VIEJO]],Tabla1[[#This Row],[Pedido]]))</f>
        <v>1</v>
      </c>
      <c r="AG3815" s="36">
        <f>+VLOOKUP(Tabla1[[#This Row],[Artículo]],'.'!$B$2:$D$11481,3,)</f>
        <v>1</v>
      </c>
      <c r="AH3815" s="37" t="str">
        <f>+IFERROR(SEARCH("pack",Tabla1[[#This Row],[PACK]]),"")</f>
        <v/>
      </c>
    </row>
    <row r="3816" spans="1:34" ht="24" customHeight="1" x14ac:dyDescent="0.2">
      <c r="A3816" s="50" t="s">
        <v>6938</v>
      </c>
      <c r="B3816" s="60" t="s">
        <v>7288</v>
      </c>
      <c r="C3816" s="61" t="s">
        <v>7289</v>
      </c>
      <c r="D3816" s="52" t="s">
        <v>9842</v>
      </c>
      <c r="E3816" s="53">
        <v>19012.02</v>
      </c>
      <c r="F3816" s="23" t="str">
        <f>+IFERROR(VLOOKUP(Tabla1[[#This Row],[Artículo]],'..'!$B$2:$D$569000,3,),"")</f>
        <v/>
      </c>
      <c r="G3816" s="24" t="str">
        <f>IF(H3816=AF3816,"", "Error MC")</f>
        <v>Error MC</v>
      </c>
      <c r="H3816" s="62"/>
      <c r="I3816" s="54">
        <f>+Tabla1[[#This Row],[MC]]*Tabla1[[#This Row],[Pedido]]*Tabla1[[#This Row],[PVC ]]</f>
        <v>0</v>
      </c>
      <c r="J3816" s="26">
        <v>0.21</v>
      </c>
      <c r="K3816" s="63"/>
      <c r="L3816" s="28" t="s">
        <v>535</v>
      </c>
      <c r="M3816" s="53">
        <v>31056.137999999999</v>
      </c>
      <c r="N3816" s="64" t="str">
        <f>+IF(Tabla1[[#This Row],[F PMPI]]="SÍ","No","Sí")</f>
        <v>No</v>
      </c>
      <c r="O3816" s="65">
        <f>+Tabla1[[#This Row],[PVL]]*1.055</f>
        <v>32764.225589999998</v>
      </c>
      <c r="P3816" s="65">
        <f>+Tabla1[[#This Row],[PVL]]*1.43</f>
        <v>44410.277339999993</v>
      </c>
      <c r="Q3816" s="66" t="str">
        <f>+HYPERLINK(Tabla1[[#This Row],[PAG]])</f>
        <v>https://todomusica.com.ar/varios/2132-eabkf1-10s.html</v>
      </c>
      <c r="R3816" s="67"/>
      <c r="S3816" s="68"/>
      <c r="T3816" s="69"/>
      <c r="U3816" s="69"/>
      <c r="V3816" s="69"/>
      <c r="W3816" s="69"/>
      <c r="X3816" s="69"/>
      <c r="Y3816" s="35"/>
      <c r="Z3816" s="35" t="s">
        <v>27377</v>
      </c>
      <c r="AA3816" s="36">
        <v>1</v>
      </c>
      <c r="AB3816" s="35" t="s">
        <v>9849</v>
      </c>
      <c r="AC3816" s="35" t="str">
        <f>+IF(Tabla1[[#This Row],[STK]]="no","Sin STK", "STK disponible")</f>
        <v>STK disponible</v>
      </c>
      <c r="AD3816" s="35">
        <f>+I3816*J3816</f>
        <v>0</v>
      </c>
      <c r="AE3816" s="35">
        <f>+I3816*K3816</f>
        <v>0</v>
      </c>
      <c r="AF3816" s="36">
        <f>IF(Tabla1[[#This Row],[ref pack]]=1,Tabla1[[#This Row],[Pedido]],LCM(Tabla1[[#This Row],[MC VIEJO]],Tabla1[[#This Row],[Pedido]]))</f>
        <v>1</v>
      </c>
      <c r="AG3816" s="36">
        <f>+VLOOKUP(Tabla1[[#This Row],[Artículo]],'.'!$B$2:$D$11481,3,)</f>
        <v>1</v>
      </c>
      <c r="AH3816" s="37" t="str">
        <f>+IFERROR(SEARCH("pack",Tabla1[[#This Row],[PACK]]),"")</f>
        <v/>
      </c>
    </row>
    <row r="3817" spans="1:34" ht="24" customHeight="1" x14ac:dyDescent="0.2">
      <c r="A3817" s="50" t="s">
        <v>6938</v>
      </c>
      <c r="B3817" s="60" t="s">
        <v>7290</v>
      </c>
      <c r="C3817" s="61" t="s">
        <v>7291</v>
      </c>
      <c r="D3817" s="52" t="s">
        <v>9842</v>
      </c>
      <c r="E3817" s="53">
        <v>139716.34</v>
      </c>
      <c r="F3817" s="23" t="str">
        <f>+IFERROR(VLOOKUP(Tabla1[[#This Row],[Artículo]],'..'!$B$2:$D$569000,3,),"")</f>
        <v/>
      </c>
      <c r="G3817" s="24" t="str">
        <f>IF(H3817=AF3817,"", "Error MC")</f>
        <v>Error MC</v>
      </c>
      <c r="H3817" s="62"/>
      <c r="I3817" s="54">
        <f>+Tabla1[[#This Row],[MC]]*Tabla1[[#This Row],[Pedido]]*Tabla1[[#This Row],[PVC ]]</f>
        <v>0</v>
      </c>
      <c r="J3817" s="26">
        <v>0.21</v>
      </c>
      <c r="K3817" s="63"/>
      <c r="L3817" s="28" t="s">
        <v>535</v>
      </c>
      <c r="M3817" s="53">
        <v>228226.64300000001</v>
      </c>
      <c r="N3817" s="64" t="str">
        <f>+IF(Tabla1[[#This Row],[F PMPI]]="SÍ","No","Sí")</f>
        <v>No</v>
      </c>
      <c r="O3817" s="65">
        <f>+Tabla1[[#This Row],[PVL]]*1.055</f>
        <v>240779.10836499999</v>
      </c>
      <c r="P3817" s="65">
        <f>+Tabla1[[#This Row],[PVL]]*1.43</f>
        <v>326364.09948999999</v>
      </c>
      <c r="Q3817" s="66" t="str">
        <f>+HYPERLINK(Tabla1[[#This Row],[PAG]])</f>
        <v>https://todomusica.com.ar/varios/312-eabkf1-100l.html</v>
      </c>
      <c r="R3817" s="67"/>
      <c r="S3817" s="68"/>
      <c r="T3817" s="69"/>
      <c r="U3817" s="69"/>
      <c r="V3817" s="69"/>
      <c r="W3817" s="69"/>
      <c r="X3817" s="69"/>
      <c r="Y3817" s="35"/>
      <c r="Z3817" s="35" t="s">
        <v>27378</v>
      </c>
      <c r="AA3817" s="36">
        <v>1</v>
      </c>
      <c r="AB3817" s="35" t="s">
        <v>9849</v>
      </c>
      <c r="AC3817" s="35" t="str">
        <f>+IF(Tabla1[[#This Row],[STK]]="no","Sin STK", "STK disponible")</f>
        <v>STK disponible</v>
      </c>
      <c r="AD3817" s="35">
        <f>+I3817*J3817</f>
        <v>0</v>
      </c>
      <c r="AE3817" s="35">
        <f>+I3817*K3817</f>
        <v>0</v>
      </c>
      <c r="AF3817" s="36">
        <f>IF(Tabla1[[#This Row],[ref pack]]=1,Tabla1[[#This Row],[Pedido]],LCM(Tabla1[[#This Row],[MC VIEJO]],Tabla1[[#This Row],[Pedido]]))</f>
        <v>1</v>
      </c>
      <c r="AG3817" s="36">
        <f>+VLOOKUP(Tabla1[[#This Row],[Artículo]],'.'!$B$2:$D$11481,3,)</f>
        <v>1</v>
      </c>
      <c r="AH3817" s="37" t="str">
        <f>+IFERROR(SEARCH("pack",Tabla1[[#This Row],[PACK]]),"")</f>
        <v/>
      </c>
    </row>
    <row r="3818" spans="1:34" ht="24" customHeight="1" x14ac:dyDescent="0.2">
      <c r="A3818" s="50" t="s">
        <v>6938</v>
      </c>
      <c r="B3818" s="60" t="s">
        <v>7292</v>
      </c>
      <c r="C3818" s="61" t="s">
        <v>7293</v>
      </c>
      <c r="D3818" s="52" t="s">
        <v>9842</v>
      </c>
      <c r="E3818" s="53">
        <v>139716.34</v>
      </c>
      <c r="F3818" s="23" t="str">
        <f>+IFERROR(VLOOKUP(Tabla1[[#This Row],[Artículo]],'..'!$B$2:$D$569000,3,),"")</f>
        <v/>
      </c>
      <c r="G3818" s="24" t="str">
        <f>IF(H3818=AF3818,"", "Error MC")</f>
        <v>Error MC</v>
      </c>
      <c r="H3818" s="62"/>
      <c r="I3818" s="54">
        <f>+Tabla1[[#This Row],[MC]]*Tabla1[[#This Row],[Pedido]]*Tabla1[[#This Row],[PVC ]]</f>
        <v>0</v>
      </c>
      <c r="J3818" s="26">
        <v>0.21</v>
      </c>
      <c r="K3818" s="63"/>
      <c r="L3818" s="28" t="s">
        <v>535</v>
      </c>
      <c r="M3818" s="53">
        <v>228226.64300000001</v>
      </c>
      <c r="N3818" s="64" t="str">
        <f>+IF(Tabla1[[#This Row],[F PMPI]]="SÍ","No","Sí")</f>
        <v>No</v>
      </c>
      <c r="O3818" s="65">
        <f>+Tabla1[[#This Row],[PVL]]*1.055</f>
        <v>240779.10836499999</v>
      </c>
      <c r="P3818" s="65">
        <f>+Tabla1[[#This Row],[PVL]]*1.43</f>
        <v>326364.09948999999</v>
      </c>
      <c r="Q3818" s="66" t="str">
        <f>+HYPERLINK(Tabla1[[#This Row],[PAG]])</f>
        <v>https://todomusica.com.ar/varios/5481-404.html</v>
      </c>
      <c r="R3818" s="67"/>
      <c r="S3818" s="68"/>
      <c r="T3818" s="69"/>
      <c r="U3818" s="69"/>
      <c r="V3818" s="69"/>
      <c r="W3818" s="69"/>
      <c r="X3818" s="69"/>
      <c r="Y3818" s="35"/>
      <c r="Z3818" s="35" t="s">
        <v>27379</v>
      </c>
      <c r="AA3818" s="36">
        <v>1</v>
      </c>
      <c r="AB3818" s="35" t="s">
        <v>9849</v>
      </c>
      <c r="AC3818" s="35" t="str">
        <f>+IF(Tabla1[[#This Row],[STK]]="no","Sin STK", "STK disponible")</f>
        <v>STK disponible</v>
      </c>
      <c r="AD3818" s="35">
        <f>+I3818*J3818</f>
        <v>0</v>
      </c>
      <c r="AE3818" s="35">
        <f>+I3818*K3818</f>
        <v>0</v>
      </c>
      <c r="AF3818" s="36">
        <f>IF(Tabla1[[#This Row],[ref pack]]=1,Tabla1[[#This Row],[Pedido]],LCM(Tabla1[[#This Row],[MC VIEJO]],Tabla1[[#This Row],[Pedido]]))</f>
        <v>1</v>
      </c>
      <c r="AG3818" s="36">
        <f>+VLOOKUP(Tabla1[[#This Row],[Artículo]],'.'!$B$2:$D$11481,3,)</f>
        <v>1</v>
      </c>
      <c r="AH3818" s="37" t="str">
        <f>+IFERROR(SEARCH("pack",Tabla1[[#This Row],[PACK]]),"")</f>
        <v/>
      </c>
    </row>
    <row r="3819" spans="1:34" ht="24" customHeight="1" x14ac:dyDescent="0.2">
      <c r="A3819" s="50" t="s">
        <v>6938</v>
      </c>
      <c r="B3819" s="60" t="s">
        <v>7294</v>
      </c>
      <c r="C3819" s="61" t="s">
        <v>7295</v>
      </c>
      <c r="D3819" s="52" t="s">
        <v>9842</v>
      </c>
      <c r="E3819" s="53">
        <v>139716.34</v>
      </c>
      <c r="F3819" s="23" t="str">
        <f>+IFERROR(VLOOKUP(Tabla1[[#This Row],[Artículo]],'..'!$B$2:$D$569000,3,),"")</f>
        <v/>
      </c>
      <c r="G3819" s="24" t="str">
        <f>IF(H3819=AF3819,"", "Error MC")</f>
        <v>Error MC</v>
      </c>
      <c r="H3819" s="62"/>
      <c r="I3819" s="54">
        <f>+Tabla1[[#This Row],[MC]]*Tabla1[[#This Row],[Pedido]]*Tabla1[[#This Row],[PVC ]]</f>
        <v>0</v>
      </c>
      <c r="J3819" s="26">
        <v>0.21</v>
      </c>
      <c r="K3819" s="63"/>
      <c r="L3819" s="28" t="s">
        <v>535</v>
      </c>
      <c r="M3819" s="53">
        <v>228226.64300000001</v>
      </c>
      <c r="N3819" s="64" t="str">
        <f>+IF(Tabla1[[#This Row],[F PMPI]]="SÍ","No","Sí")</f>
        <v>No</v>
      </c>
      <c r="O3819" s="65">
        <f>+Tabla1[[#This Row],[PVL]]*1.055</f>
        <v>240779.10836499999</v>
      </c>
      <c r="P3819" s="65">
        <f>+Tabla1[[#This Row],[PVL]]*1.43</f>
        <v>326364.09948999999</v>
      </c>
      <c r="Q3819" s="66" t="str">
        <f>+HYPERLINK(Tabla1[[#This Row],[PAG]])</f>
        <v>https://todomusica.com.ar/varios/5482-404.html</v>
      </c>
      <c r="R3819" s="67"/>
      <c r="S3819" s="68"/>
      <c r="T3819" s="69"/>
      <c r="U3819" s="69"/>
      <c r="V3819" s="69"/>
      <c r="W3819" s="69"/>
      <c r="X3819" s="69"/>
      <c r="Y3819" s="35"/>
      <c r="Z3819" s="35" t="s">
        <v>27380</v>
      </c>
      <c r="AA3819" s="36">
        <v>1</v>
      </c>
      <c r="AB3819" s="35" t="s">
        <v>9849</v>
      </c>
      <c r="AC3819" s="35" t="str">
        <f>+IF(Tabla1[[#This Row],[STK]]="no","Sin STK", "STK disponible")</f>
        <v>STK disponible</v>
      </c>
      <c r="AD3819" s="35">
        <f>+I3819*J3819</f>
        <v>0</v>
      </c>
      <c r="AE3819" s="35">
        <f>+I3819*K3819</f>
        <v>0</v>
      </c>
      <c r="AF3819" s="36">
        <f>IF(Tabla1[[#This Row],[ref pack]]=1,Tabla1[[#This Row],[Pedido]],LCM(Tabla1[[#This Row],[MC VIEJO]],Tabla1[[#This Row],[Pedido]]))</f>
        <v>1</v>
      </c>
      <c r="AG3819" s="36">
        <f>+VLOOKUP(Tabla1[[#This Row],[Artículo]],'.'!$B$2:$D$11481,3,)</f>
        <v>1</v>
      </c>
      <c r="AH3819" s="37" t="str">
        <f>+IFERROR(SEARCH("pack",Tabla1[[#This Row],[PACK]]),"")</f>
        <v/>
      </c>
    </row>
    <row r="3820" spans="1:34" ht="24" customHeight="1" x14ac:dyDescent="0.2">
      <c r="A3820" s="50" t="s">
        <v>6938</v>
      </c>
      <c r="B3820" s="60" t="s">
        <v>7296</v>
      </c>
      <c r="C3820" s="61" t="s">
        <v>7297</v>
      </c>
      <c r="D3820" s="52" t="s">
        <v>9842</v>
      </c>
      <c r="E3820" s="53">
        <v>51658.43</v>
      </c>
      <c r="F3820" s="23" t="str">
        <f>+IFERROR(VLOOKUP(Tabla1[[#This Row],[Artículo]],'..'!$B$2:$D$569000,3,),"")</f>
        <v/>
      </c>
      <c r="G3820" s="24" t="str">
        <f>IF(H3820=AF3820,"", "Error MC")</f>
        <v>Error MC</v>
      </c>
      <c r="H3820" s="62"/>
      <c r="I3820" s="54">
        <f>+Tabla1[[#This Row],[MC]]*Tabla1[[#This Row],[Pedido]]*Tabla1[[#This Row],[PVC ]]</f>
        <v>0</v>
      </c>
      <c r="J3820" s="26">
        <v>0.21</v>
      </c>
      <c r="K3820" s="63"/>
      <c r="L3820" s="28" t="s">
        <v>535</v>
      </c>
      <c r="M3820" s="53">
        <v>84384.044999999998</v>
      </c>
      <c r="N3820" s="64" t="str">
        <f>+IF(Tabla1[[#This Row],[F PMPI]]="SÍ","No","Sí")</f>
        <v>No</v>
      </c>
      <c r="O3820" s="65">
        <f>+Tabla1[[#This Row],[PVL]]*1.055</f>
        <v>89025.167474999995</v>
      </c>
      <c r="P3820" s="65">
        <f>+Tabla1[[#This Row],[PVL]]*1.43</f>
        <v>120669.18435</v>
      </c>
      <c r="Q3820" s="66" t="str">
        <f>+HYPERLINK(Tabla1[[#This Row],[PAG]])</f>
        <v>https://todomusica.com.ar/cables-varios/9417-eac-ifb.html</v>
      </c>
      <c r="R3820" s="67"/>
      <c r="S3820" s="68"/>
      <c r="T3820" s="69"/>
      <c r="U3820" s="69"/>
      <c r="V3820" s="69"/>
      <c r="W3820" s="69"/>
      <c r="X3820" s="69"/>
      <c r="Y3820" s="35"/>
      <c r="Z3820" s="35" t="s">
        <v>27381</v>
      </c>
      <c r="AA3820" s="36">
        <v>1</v>
      </c>
      <c r="AB3820" s="35" t="s">
        <v>9849</v>
      </c>
      <c r="AC3820" s="35" t="str">
        <f>+IF(Tabla1[[#This Row],[STK]]="no","Sin STK", "STK disponible")</f>
        <v>STK disponible</v>
      </c>
      <c r="AD3820" s="35">
        <f>+I3820*J3820</f>
        <v>0</v>
      </c>
      <c r="AE3820" s="35">
        <f>+I3820*K3820</f>
        <v>0</v>
      </c>
      <c r="AF3820" s="36">
        <f>IF(Tabla1[[#This Row],[ref pack]]=1,Tabla1[[#This Row],[Pedido]],LCM(Tabla1[[#This Row],[MC VIEJO]],Tabla1[[#This Row],[Pedido]]))</f>
        <v>1</v>
      </c>
      <c r="AG3820" s="36">
        <f>+VLOOKUP(Tabla1[[#This Row],[Artículo]],'.'!$B$2:$D$11481,3,)</f>
        <v>1</v>
      </c>
      <c r="AH3820" s="37" t="str">
        <f>+IFERROR(SEARCH("pack",Tabla1[[#This Row],[PACK]]),"")</f>
        <v/>
      </c>
    </row>
    <row r="3821" spans="1:34" ht="24" customHeight="1" x14ac:dyDescent="0.2">
      <c r="A3821" s="50" t="s">
        <v>6938</v>
      </c>
      <c r="B3821" s="60" t="s">
        <v>7298</v>
      </c>
      <c r="C3821" s="61" t="s">
        <v>7299</v>
      </c>
      <c r="D3821" s="52" t="s">
        <v>9842</v>
      </c>
      <c r="E3821" s="53">
        <v>46866.89</v>
      </c>
      <c r="F3821" s="23" t="str">
        <f>+IFERROR(VLOOKUP(Tabla1[[#This Row],[Artículo]],'..'!$B$2:$D$569000,3,),"")</f>
        <v/>
      </c>
      <c r="G3821" s="24" t="str">
        <f>IF(H3821=AF3821,"", "Error MC")</f>
        <v>Error MC</v>
      </c>
      <c r="H3821" s="62"/>
      <c r="I3821" s="54">
        <f>+Tabla1[[#This Row],[MC]]*Tabla1[[#This Row],[Pedido]]*Tabla1[[#This Row],[PVC ]]</f>
        <v>0</v>
      </c>
      <c r="J3821" s="26">
        <v>0.21</v>
      </c>
      <c r="K3821" s="63"/>
      <c r="L3821" s="28" t="s">
        <v>535</v>
      </c>
      <c r="M3821" s="53">
        <v>76557.062999999995</v>
      </c>
      <c r="N3821" s="64" t="str">
        <f>+IF(Tabla1[[#This Row],[F PMPI]]="SÍ","No","Sí")</f>
        <v>No</v>
      </c>
      <c r="O3821" s="65">
        <f>+Tabla1[[#This Row],[PVL]]*1.055</f>
        <v>80767.701464999991</v>
      </c>
      <c r="P3821" s="65">
        <f>+Tabla1[[#This Row],[PVL]]*1.43</f>
        <v>109476.60008999999</v>
      </c>
      <c r="Q3821" s="66" t="str">
        <f>+HYPERLINK(Tabla1[[#This Row],[PAG]])</f>
        <v>https://todomusica.com.ar/varios/6196-eac64bk.html</v>
      </c>
      <c r="R3821" s="67"/>
      <c r="S3821" s="68"/>
      <c r="T3821" s="69"/>
      <c r="U3821" s="69"/>
      <c r="V3821" s="69"/>
      <c r="W3821" s="69"/>
      <c r="X3821" s="69"/>
      <c r="Y3821" s="35"/>
      <c r="Z3821" s="35" t="s">
        <v>27382</v>
      </c>
      <c r="AA3821" s="36">
        <v>1</v>
      </c>
      <c r="AB3821" s="35" t="s">
        <v>9849</v>
      </c>
      <c r="AC3821" s="35" t="str">
        <f>+IF(Tabla1[[#This Row],[STK]]="no","Sin STK", "STK disponible")</f>
        <v>STK disponible</v>
      </c>
      <c r="AD3821" s="35">
        <f>+I3821*J3821</f>
        <v>0</v>
      </c>
      <c r="AE3821" s="35">
        <f>+I3821*K3821</f>
        <v>0</v>
      </c>
      <c r="AF3821" s="36">
        <f>IF(Tabla1[[#This Row],[ref pack]]=1,Tabla1[[#This Row],[Pedido]],LCM(Tabla1[[#This Row],[MC VIEJO]],Tabla1[[#This Row],[Pedido]]))</f>
        <v>1</v>
      </c>
      <c r="AG3821" s="36">
        <f>+VLOOKUP(Tabla1[[#This Row],[Artículo]],'.'!$B$2:$D$11481,3,)</f>
        <v>1</v>
      </c>
      <c r="AH3821" s="37" t="str">
        <f>+IFERROR(SEARCH("pack",Tabla1[[#This Row],[PACK]]),"")</f>
        <v/>
      </c>
    </row>
    <row r="3822" spans="1:34" ht="24" customHeight="1" x14ac:dyDescent="0.2">
      <c r="A3822" s="50" t="s">
        <v>6938</v>
      </c>
      <c r="B3822" s="60" t="s">
        <v>7300</v>
      </c>
      <c r="C3822" s="61" t="s">
        <v>7301</v>
      </c>
      <c r="D3822" s="52" t="s">
        <v>9842</v>
      </c>
      <c r="E3822" s="53">
        <v>46866.89</v>
      </c>
      <c r="F3822" s="23" t="str">
        <f>+IFERROR(VLOOKUP(Tabla1[[#This Row],[Artículo]],'..'!$B$2:$D$569000,3,),"")</f>
        <v/>
      </c>
      <c r="G3822" s="24" t="str">
        <f>IF(H3822=AF3822,"", "Error MC")</f>
        <v>Error MC</v>
      </c>
      <c r="H3822" s="62"/>
      <c r="I3822" s="54">
        <f>+Tabla1[[#This Row],[MC]]*Tabla1[[#This Row],[Pedido]]*Tabla1[[#This Row],[PVC ]]</f>
        <v>0</v>
      </c>
      <c r="J3822" s="26">
        <v>0.21</v>
      </c>
      <c r="K3822" s="63"/>
      <c r="L3822" s="28" t="s">
        <v>535</v>
      </c>
      <c r="M3822" s="53">
        <v>76557.062999999995</v>
      </c>
      <c r="N3822" s="64" t="str">
        <f>+IF(Tabla1[[#This Row],[F PMPI]]="SÍ","No","Sí")</f>
        <v>No</v>
      </c>
      <c r="O3822" s="65">
        <f>+Tabla1[[#This Row],[PVL]]*1.055</f>
        <v>80767.701464999991</v>
      </c>
      <c r="P3822" s="65">
        <f>+Tabla1[[#This Row],[PVL]]*1.43</f>
        <v>109476.60008999999</v>
      </c>
      <c r="Q3822" s="66" t="str">
        <f>+HYPERLINK(Tabla1[[#This Row],[PAG]])</f>
        <v>https://todomusica.com.ar/cables-varios/6015-eac64cl.html</v>
      </c>
      <c r="R3822" s="67"/>
      <c r="S3822" s="68"/>
      <c r="T3822" s="69"/>
      <c r="U3822" s="69"/>
      <c r="V3822" s="69"/>
      <c r="W3822" s="69"/>
      <c r="X3822" s="69"/>
      <c r="Y3822" s="35"/>
      <c r="Z3822" s="35" t="s">
        <v>27383</v>
      </c>
      <c r="AA3822" s="36">
        <v>1</v>
      </c>
      <c r="AB3822" s="35" t="s">
        <v>9849</v>
      </c>
      <c r="AC3822" s="35" t="str">
        <f>+IF(Tabla1[[#This Row],[STK]]="no","Sin STK", "STK disponible")</f>
        <v>STK disponible</v>
      </c>
      <c r="AD3822" s="35">
        <f>+I3822*J3822</f>
        <v>0</v>
      </c>
      <c r="AE3822" s="35">
        <f>+I3822*K3822</f>
        <v>0</v>
      </c>
      <c r="AF3822" s="36">
        <f>IF(Tabla1[[#This Row],[ref pack]]=1,Tabla1[[#This Row],[Pedido]],LCM(Tabla1[[#This Row],[MC VIEJO]],Tabla1[[#This Row],[Pedido]]))</f>
        <v>1</v>
      </c>
      <c r="AG3822" s="36">
        <f>+VLOOKUP(Tabla1[[#This Row],[Artículo]],'.'!$B$2:$D$11481,3,)</f>
        <v>1</v>
      </c>
      <c r="AH3822" s="37" t="str">
        <f>+IFERROR(SEARCH("pack",Tabla1[[#This Row],[PACK]]),"")</f>
        <v/>
      </c>
    </row>
    <row r="3823" spans="1:34" ht="24" customHeight="1" x14ac:dyDescent="0.2">
      <c r="A3823" s="50" t="s">
        <v>6938</v>
      </c>
      <c r="B3823" s="60" t="s">
        <v>7305</v>
      </c>
      <c r="C3823" s="61" t="s">
        <v>7306</v>
      </c>
      <c r="D3823" s="52" t="s">
        <v>9842</v>
      </c>
      <c r="E3823" s="53">
        <v>367290.87</v>
      </c>
      <c r="F3823" s="23" t="str">
        <f>+IFERROR(VLOOKUP(Tabla1[[#This Row],[Artículo]],'..'!$B$2:$D$569000,3,),"")</f>
        <v/>
      </c>
      <c r="G3823" s="24" t="str">
        <f>IF(H3823=AF3823,"", "Error MC")</f>
        <v>Error MC</v>
      </c>
      <c r="H3823" s="62"/>
      <c r="I3823" s="54">
        <f>+Tabla1[[#This Row],[MC]]*Tabla1[[#This Row],[Pedido]]*Tabla1[[#This Row],[PVC ]]</f>
        <v>0</v>
      </c>
      <c r="J3823" s="26">
        <v>0.21</v>
      </c>
      <c r="K3823" s="63"/>
      <c r="L3823" s="28" t="s">
        <v>535</v>
      </c>
      <c r="M3823" s="53">
        <v>599969.63100000005</v>
      </c>
      <c r="N3823" s="64" t="str">
        <f>+IF(Tabla1[[#This Row],[F PMPI]]="SÍ","No","Sí")</f>
        <v>No</v>
      </c>
      <c r="O3823" s="65">
        <f>+Tabla1[[#This Row],[PVL]]*1.055</f>
        <v>632967.96070499998</v>
      </c>
      <c r="P3823" s="65">
        <f>+Tabla1[[#This Row],[PVL]]*1.43</f>
        <v>857956.57233</v>
      </c>
      <c r="Q3823" s="66" t="str">
        <f>+HYPERLINK(Tabla1[[#This Row],[PAG]])</f>
        <v>https://todomusica.com.ar/transmisores-inalambricos/664-fp2-vp68lb-j3.html</v>
      </c>
      <c r="R3823" s="67"/>
      <c r="S3823" s="68"/>
      <c r="T3823" s="69"/>
      <c r="U3823" s="69"/>
      <c r="V3823" s="69"/>
      <c r="W3823" s="69"/>
      <c r="X3823" s="69"/>
      <c r="Y3823" s="35"/>
      <c r="Z3823" s="35" t="s">
        <v>27384</v>
      </c>
      <c r="AA3823" s="36">
        <v>1</v>
      </c>
      <c r="AB3823" s="35" t="s">
        <v>9849</v>
      </c>
      <c r="AC3823" s="35" t="str">
        <f>+IF(Tabla1[[#This Row],[STK]]="no","Sin STK", "STK disponible")</f>
        <v>STK disponible</v>
      </c>
      <c r="AD3823" s="35">
        <f>+I3823*J3823</f>
        <v>0</v>
      </c>
      <c r="AE3823" s="35">
        <f>+I3823*K3823</f>
        <v>0</v>
      </c>
      <c r="AF3823" s="36">
        <f>IF(Tabla1[[#This Row],[ref pack]]=1,Tabla1[[#This Row],[Pedido]],LCM(Tabla1[[#This Row],[MC VIEJO]],Tabla1[[#This Row],[Pedido]]))</f>
        <v>1</v>
      </c>
      <c r="AG3823" s="36">
        <f>+VLOOKUP(Tabla1[[#This Row],[Artículo]],'.'!$B$2:$D$11481,3,)</f>
        <v>1</v>
      </c>
      <c r="AH3823" s="37" t="str">
        <f>+IFERROR(SEARCH("pack",Tabla1[[#This Row],[PACK]]),"")</f>
        <v/>
      </c>
    </row>
    <row r="3824" spans="1:34" ht="24" customHeight="1" x14ac:dyDescent="0.2">
      <c r="A3824" s="50" t="s">
        <v>6938</v>
      </c>
      <c r="B3824" s="60" t="s">
        <v>7307</v>
      </c>
      <c r="C3824" s="61" t="s">
        <v>7308</v>
      </c>
      <c r="D3824" s="52" t="s">
        <v>27</v>
      </c>
      <c r="E3824" s="53">
        <v>955328.21</v>
      </c>
      <c r="F3824" s="23" t="str">
        <f>+IFERROR(VLOOKUP(Tabla1[[#This Row],[Artículo]],'..'!$B$2:$D$569000,3,),"")</f>
        <v/>
      </c>
      <c r="G3824" s="24" t="str">
        <f>IF(H3824=AF3824,"", "Error MC")</f>
        <v>Error MC</v>
      </c>
      <c r="H3824" s="62"/>
      <c r="I3824" s="54">
        <f>+Tabla1[[#This Row],[MC]]*Tabla1[[#This Row],[Pedido]]*Tabla1[[#This Row],[PVC ]]</f>
        <v>0</v>
      </c>
      <c r="J3824" s="26">
        <v>0.105</v>
      </c>
      <c r="K3824" s="63"/>
      <c r="L3824" s="28" t="s">
        <v>535</v>
      </c>
      <c r="M3824" s="53">
        <v>1425110.8529999999</v>
      </c>
      <c r="N3824" s="64" t="str">
        <f>+IF(Tabla1[[#This Row],[F PMPI]]="SÍ","No","Sí")</f>
        <v>No</v>
      </c>
      <c r="O3824" s="65">
        <f>+Tabla1[[#This Row],[PVL]]*1.055</f>
        <v>1503491.9499149998</v>
      </c>
      <c r="P3824" s="65">
        <f>+Tabla1[[#This Row],[PVL]]*1.43</f>
        <v>2037908.5197899998</v>
      </c>
      <c r="Q3824" s="66" t="str">
        <f>+HYPERLINK(Tabla1[[#This Row],[PAG]])</f>
        <v>https://todomusica.com.ar/mixers-analogicas/3511-fp24.html</v>
      </c>
      <c r="R3824" s="67"/>
      <c r="S3824" s="68"/>
      <c r="T3824" s="69"/>
      <c r="U3824" s="69"/>
      <c r="V3824" s="69"/>
      <c r="W3824" s="69"/>
      <c r="X3824" s="69"/>
      <c r="Y3824" s="35"/>
      <c r="Z3824" s="35" t="s">
        <v>27385</v>
      </c>
      <c r="AA3824" s="36">
        <v>1</v>
      </c>
      <c r="AB3824" s="35" t="s">
        <v>9849</v>
      </c>
      <c r="AC3824" s="35" t="str">
        <f>+IF(Tabla1[[#This Row],[STK]]="no","Sin STK", "STK disponible")</f>
        <v>Sin STK</v>
      </c>
      <c r="AD3824" s="35">
        <f>+I3824*J3824</f>
        <v>0</v>
      </c>
      <c r="AE3824" s="35">
        <f>+I3824*K3824</f>
        <v>0</v>
      </c>
      <c r="AF3824" s="36">
        <f>IF(Tabla1[[#This Row],[ref pack]]=1,Tabla1[[#This Row],[Pedido]],LCM(Tabla1[[#This Row],[MC VIEJO]],Tabla1[[#This Row],[Pedido]]))</f>
        <v>1</v>
      </c>
      <c r="AG3824" s="36">
        <f>+VLOOKUP(Tabla1[[#This Row],[Artículo]],'.'!$B$2:$D$11481,3,)</f>
        <v>1</v>
      </c>
      <c r="AH3824" s="37" t="str">
        <f>+IFERROR(SEARCH("pack",Tabla1[[#This Row],[PACK]]),"")</f>
        <v/>
      </c>
    </row>
    <row r="3825" spans="1:34" ht="24" customHeight="1" x14ac:dyDescent="0.2">
      <c r="A3825" s="50" t="s">
        <v>6938</v>
      </c>
      <c r="B3825" s="60" t="s">
        <v>7309</v>
      </c>
      <c r="C3825" s="61" t="s">
        <v>7310</v>
      </c>
      <c r="D3825" s="52" t="s">
        <v>9842</v>
      </c>
      <c r="E3825" s="53">
        <v>427731.26</v>
      </c>
      <c r="F3825" s="23" t="str">
        <f>+IFERROR(VLOOKUP(Tabla1[[#This Row],[Artículo]],'..'!$B$2:$D$569000,3,),"")</f>
        <v/>
      </c>
      <c r="G3825" s="24" t="str">
        <f>IF(H3825=AF3825,"", "Error MC")</f>
        <v>Error MC</v>
      </c>
      <c r="H3825" s="62"/>
      <c r="I3825" s="54">
        <f>+Tabla1[[#This Row],[MC]]*Tabla1[[#This Row],[Pedido]]*Tabla1[[#This Row],[PVC ]]</f>
        <v>0</v>
      </c>
      <c r="J3825" s="26">
        <v>0.105</v>
      </c>
      <c r="K3825" s="63"/>
      <c r="L3825" s="28" t="s">
        <v>535</v>
      </c>
      <c r="M3825" s="53">
        <v>638068.10600000003</v>
      </c>
      <c r="N3825" s="64" t="str">
        <f>+IF(Tabla1[[#This Row],[F PMPI]]="SÍ","No","Sí")</f>
        <v>No</v>
      </c>
      <c r="O3825" s="65">
        <f>+Tabla1[[#This Row],[PVL]]*1.055</f>
        <v>673161.85182999994</v>
      </c>
      <c r="P3825" s="65">
        <f>+Tabla1[[#This Row],[PVL]]*1.43</f>
        <v>912437.39158000005</v>
      </c>
      <c r="Q3825" s="66" t="str">
        <f>+HYPERLINK(Tabla1[[#This Row],[PAG]])</f>
        <v>https://todomusica.com.ar/transmisores-inalambricos/1093-fp3lb-j3.html</v>
      </c>
      <c r="R3825" s="67"/>
      <c r="S3825" s="68"/>
      <c r="T3825" s="69"/>
      <c r="U3825" s="69"/>
      <c r="V3825" s="69"/>
      <c r="W3825" s="69"/>
      <c r="X3825" s="69"/>
      <c r="Y3825" s="35"/>
      <c r="Z3825" s="35" t="s">
        <v>27386</v>
      </c>
      <c r="AA3825" s="36">
        <v>1</v>
      </c>
      <c r="AB3825" s="35" t="s">
        <v>9849</v>
      </c>
      <c r="AC3825" s="35" t="str">
        <f>+IF(Tabla1[[#This Row],[STK]]="no","Sin STK", "STK disponible")</f>
        <v>STK disponible</v>
      </c>
      <c r="AD3825" s="35">
        <f>+I3825*J3825</f>
        <v>0</v>
      </c>
      <c r="AE3825" s="35">
        <f>+I3825*K3825</f>
        <v>0</v>
      </c>
      <c r="AF3825" s="36">
        <f>IF(Tabla1[[#This Row],[ref pack]]=1,Tabla1[[#This Row],[Pedido]],LCM(Tabla1[[#This Row],[MC VIEJO]],Tabla1[[#This Row],[Pedido]]))</f>
        <v>1</v>
      </c>
      <c r="AG3825" s="36">
        <f>+VLOOKUP(Tabla1[[#This Row],[Artículo]],'.'!$B$2:$D$11481,3,)</f>
        <v>1</v>
      </c>
      <c r="AH3825" s="37" t="str">
        <f>+IFERROR(SEARCH("pack",Tabla1[[#This Row],[PACK]]),"")</f>
        <v/>
      </c>
    </row>
    <row r="3826" spans="1:34" ht="24" customHeight="1" x14ac:dyDescent="0.2">
      <c r="A3826" s="50" t="s">
        <v>6938</v>
      </c>
      <c r="B3826" s="60" t="s">
        <v>7311</v>
      </c>
      <c r="C3826" s="61" t="s">
        <v>7310</v>
      </c>
      <c r="D3826" s="52" t="s">
        <v>9842</v>
      </c>
      <c r="E3826" s="53">
        <v>427731.26</v>
      </c>
      <c r="F3826" s="23" t="str">
        <f>+IFERROR(VLOOKUP(Tabla1[[#This Row],[Artículo]],'..'!$B$2:$D$569000,3,),"")</f>
        <v/>
      </c>
      <c r="G3826" s="24" t="str">
        <f>IF(H3826=AF3826,"", "Error MC")</f>
        <v>Error MC</v>
      </c>
      <c r="H3826" s="62"/>
      <c r="I3826" s="54">
        <f>+Tabla1[[#This Row],[MC]]*Tabla1[[#This Row],[Pedido]]*Tabla1[[#This Row],[PVC ]]</f>
        <v>0</v>
      </c>
      <c r="J3826" s="26">
        <v>0.105</v>
      </c>
      <c r="K3826" s="63"/>
      <c r="L3826" s="28" t="s">
        <v>535</v>
      </c>
      <c r="M3826" s="53">
        <v>638068.10600000003</v>
      </c>
      <c r="N3826" s="64" t="str">
        <f>+IF(Tabla1[[#This Row],[F PMPI]]="SÍ","No","Sí")</f>
        <v>No</v>
      </c>
      <c r="O3826" s="65">
        <f>+Tabla1[[#This Row],[PVL]]*1.055</f>
        <v>673161.85182999994</v>
      </c>
      <c r="P3826" s="65">
        <f>+Tabla1[[#This Row],[PVL]]*1.43</f>
        <v>912437.39158000005</v>
      </c>
      <c r="Q3826" s="66" t="str">
        <f>+HYPERLINK(Tabla1[[#This Row],[PAG]])</f>
        <v>https://todomusica.com.ar/transmisores-inalambricos/912-fp3lb-l4.html</v>
      </c>
      <c r="R3826" s="67"/>
      <c r="S3826" s="68"/>
      <c r="T3826" s="69"/>
      <c r="U3826" s="69"/>
      <c r="V3826" s="69"/>
      <c r="W3826" s="69"/>
      <c r="X3826" s="69"/>
      <c r="Y3826" s="35"/>
      <c r="Z3826" s="35" t="s">
        <v>27387</v>
      </c>
      <c r="AA3826" s="36">
        <v>1</v>
      </c>
      <c r="AB3826" s="35" t="s">
        <v>9849</v>
      </c>
      <c r="AC3826" s="35" t="str">
        <f>+IF(Tabla1[[#This Row],[STK]]="no","Sin STK", "STK disponible")</f>
        <v>STK disponible</v>
      </c>
      <c r="AD3826" s="35">
        <f>+I3826*J3826</f>
        <v>0</v>
      </c>
      <c r="AE3826" s="35">
        <f>+I3826*K3826</f>
        <v>0</v>
      </c>
      <c r="AF3826" s="36">
        <f>IF(Tabla1[[#This Row],[ref pack]]=1,Tabla1[[#This Row],[Pedido]],LCM(Tabla1[[#This Row],[MC VIEJO]],Tabla1[[#This Row],[Pedido]]))</f>
        <v>1</v>
      </c>
      <c r="AG3826" s="36">
        <f>+VLOOKUP(Tabla1[[#This Row],[Artículo]],'.'!$B$2:$D$11481,3,)</f>
        <v>1</v>
      </c>
      <c r="AH3826" s="37" t="str">
        <f>+IFERROR(SEARCH("pack",Tabla1[[#This Row],[PACK]]),"")</f>
        <v/>
      </c>
    </row>
    <row r="3827" spans="1:34" ht="24" customHeight="1" x14ac:dyDescent="0.2">
      <c r="A3827" s="50" t="s">
        <v>6938</v>
      </c>
      <c r="B3827" s="60" t="s">
        <v>7312</v>
      </c>
      <c r="C3827" s="61" t="s">
        <v>7313</v>
      </c>
      <c r="D3827" s="52" t="s">
        <v>9841</v>
      </c>
      <c r="E3827" s="53">
        <v>367290.87</v>
      </c>
      <c r="F3827" s="23" t="str">
        <f>+IFERROR(VLOOKUP(Tabla1[[#This Row],[Artículo]],'..'!$B$2:$D$569000,3,),"")</f>
        <v/>
      </c>
      <c r="G3827" s="24" t="str">
        <f>IF(H3827=AF3827,"", "Error MC")</f>
        <v>Error MC</v>
      </c>
      <c r="H3827" s="62"/>
      <c r="I3827" s="54">
        <f>+Tabla1[[#This Row],[MC]]*Tabla1[[#This Row],[Pedido]]*Tabla1[[#This Row],[PVC ]]</f>
        <v>0</v>
      </c>
      <c r="J3827" s="26">
        <v>0.21</v>
      </c>
      <c r="K3827" s="63"/>
      <c r="L3827" s="28" t="s">
        <v>535</v>
      </c>
      <c r="M3827" s="53">
        <v>599969.63100000005</v>
      </c>
      <c r="N3827" s="64" t="str">
        <f>+IF(Tabla1[[#This Row],[F PMPI]]="SÍ","No","Sí")</f>
        <v>No</v>
      </c>
      <c r="O3827" s="65">
        <f>+Tabla1[[#This Row],[PVL]]*1.055</f>
        <v>632967.96070499998</v>
      </c>
      <c r="P3827" s="65">
        <f>+Tabla1[[#This Row],[PVL]]*1.43</f>
        <v>857956.57233</v>
      </c>
      <c r="Q3827" s="66" t="str">
        <f>+HYPERLINK(Tabla1[[#This Row],[PAG]])</f>
        <v>https://todomusica.com.ar/receptores-inalambricos/2480-fp5lb-j3.html</v>
      </c>
      <c r="R3827" s="67"/>
      <c r="S3827" s="68"/>
      <c r="T3827" s="69"/>
      <c r="U3827" s="69"/>
      <c r="V3827" s="69"/>
      <c r="W3827" s="69"/>
      <c r="X3827" s="69"/>
      <c r="Y3827" s="35"/>
      <c r="Z3827" s="35" t="s">
        <v>27388</v>
      </c>
      <c r="AA3827" s="36">
        <v>1</v>
      </c>
      <c r="AB3827" s="35" t="s">
        <v>9849</v>
      </c>
      <c r="AC3827" s="35" t="str">
        <f>+IF(Tabla1[[#This Row],[STK]]="no","Sin STK", "STK disponible")</f>
        <v>STK disponible</v>
      </c>
      <c r="AD3827" s="35">
        <f>+I3827*J3827</f>
        <v>0</v>
      </c>
      <c r="AE3827" s="35">
        <f>+I3827*K3827</f>
        <v>0</v>
      </c>
      <c r="AF3827" s="36">
        <f>IF(Tabla1[[#This Row],[ref pack]]=1,Tabla1[[#This Row],[Pedido]],LCM(Tabla1[[#This Row],[MC VIEJO]],Tabla1[[#This Row],[Pedido]]))</f>
        <v>1</v>
      </c>
      <c r="AG3827" s="36">
        <f>+VLOOKUP(Tabla1[[#This Row],[Artículo]],'.'!$B$2:$D$11481,3,)</f>
        <v>1</v>
      </c>
      <c r="AH3827" s="37" t="str">
        <f>+IFERROR(SEARCH("pack",Tabla1[[#This Row],[PACK]]),"")</f>
        <v/>
      </c>
    </row>
    <row r="3828" spans="1:34" ht="24" customHeight="1" x14ac:dyDescent="0.2">
      <c r="A3828" s="50" t="s">
        <v>6938</v>
      </c>
      <c r="B3828" s="60" t="s">
        <v>7314</v>
      </c>
      <c r="C3828" s="61" t="s">
        <v>7313</v>
      </c>
      <c r="D3828" s="52" t="s">
        <v>9841</v>
      </c>
      <c r="E3828" s="53">
        <v>367290.87</v>
      </c>
      <c r="F3828" s="23" t="str">
        <f>+IFERROR(VLOOKUP(Tabla1[[#This Row],[Artículo]],'..'!$B$2:$D$569000,3,),"")</f>
        <v/>
      </c>
      <c r="G3828" s="24" t="str">
        <f>IF(H3828=AF3828,"", "Error MC")</f>
        <v>Error MC</v>
      </c>
      <c r="H3828" s="62"/>
      <c r="I3828" s="54">
        <f>+Tabla1[[#This Row],[MC]]*Tabla1[[#This Row],[Pedido]]*Tabla1[[#This Row],[PVC ]]</f>
        <v>0</v>
      </c>
      <c r="J3828" s="26">
        <v>0.21</v>
      </c>
      <c r="K3828" s="63"/>
      <c r="L3828" s="28" t="s">
        <v>535</v>
      </c>
      <c r="M3828" s="53">
        <v>599969.63100000005</v>
      </c>
      <c r="N3828" s="64" t="str">
        <f>+IF(Tabla1[[#This Row],[F PMPI]]="SÍ","No","Sí")</f>
        <v>No</v>
      </c>
      <c r="O3828" s="65">
        <f>+Tabla1[[#This Row],[PVL]]*1.055</f>
        <v>632967.96070499998</v>
      </c>
      <c r="P3828" s="65">
        <f>+Tabla1[[#This Row],[PVL]]*1.43</f>
        <v>857956.57233</v>
      </c>
      <c r="Q3828" s="66" t="str">
        <f>+HYPERLINK(Tabla1[[#This Row],[PAG]])</f>
        <v>https://todomusica.com.ar/receptores-inalambricos/2430-fp5lb-l4.html</v>
      </c>
      <c r="R3828" s="67"/>
      <c r="S3828" s="68"/>
      <c r="T3828" s="69"/>
      <c r="U3828" s="69"/>
      <c r="V3828" s="69"/>
      <c r="W3828" s="69"/>
      <c r="X3828" s="69"/>
      <c r="Y3828" s="35"/>
      <c r="Z3828" s="35" t="s">
        <v>27389</v>
      </c>
      <c r="AA3828" s="36">
        <v>1</v>
      </c>
      <c r="AB3828" s="35" t="s">
        <v>9849</v>
      </c>
      <c r="AC3828" s="35" t="str">
        <f>+IF(Tabla1[[#This Row],[STK]]="no","Sin STK", "STK disponible")</f>
        <v>STK disponible</v>
      </c>
      <c r="AD3828" s="35">
        <f>+I3828*J3828</f>
        <v>0</v>
      </c>
      <c r="AE3828" s="35">
        <f>+I3828*K3828</f>
        <v>0</v>
      </c>
      <c r="AF3828" s="36">
        <f>IF(Tabla1[[#This Row],[ref pack]]=1,Tabla1[[#This Row],[Pedido]],LCM(Tabla1[[#This Row],[MC VIEJO]],Tabla1[[#This Row],[Pedido]]))</f>
        <v>1</v>
      </c>
      <c r="AG3828" s="36">
        <f>+VLOOKUP(Tabla1[[#This Row],[Artículo]],'.'!$B$2:$D$11481,3,)</f>
        <v>1</v>
      </c>
      <c r="AH3828" s="37" t="str">
        <f>+IFERROR(SEARCH("pack",Tabla1[[#This Row],[PACK]]),"")</f>
        <v/>
      </c>
    </row>
    <row r="3829" spans="1:34" ht="24" customHeight="1" x14ac:dyDescent="0.2">
      <c r="A3829" s="50" t="s">
        <v>6938</v>
      </c>
      <c r="B3829" s="60" t="s">
        <v>7315</v>
      </c>
      <c r="C3829" s="61" t="s">
        <v>7316</v>
      </c>
      <c r="D3829" s="52" t="s">
        <v>27</v>
      </c>
      <c r="E3829" s="53">
        <v>321088.96999999997</v>
      </c>
      <c r="F3829" s="23" t="str">
        <f>+IFERROR(VLOOKUP(Tabla1[[#This Row],[Artículo]],'..'!$B$2:$D$569000,3,),"")</f>
        <v/>
      </c>
      <c r="G3829" s="24" t="str">
        <f>IF(H3829=AF3829,"", "Error MC")</f>
        <v>Error MC</v>
      </c>
      <c r="H3829" s="62"/>
      <c r="I3829" s="54">
        <f>+Tabla1[[#This Row],[MC]]*Tabla1[[#This Row],[Pedido]]*Tabla1[[#This Row],[PVC ]]</f>
        <v>0</v>
      </c>
      <c r="J3829" s="26">
        <v>0.21</v>
      </c>
      <c r="K3829" s="63"/>
      <c r="L3829" s="28" t="s">
        <v>535</v>
      </c>
      <c r="M3829" s="53">
        <v>524498.83299999998</v>
      </c>
      <c r="N3829" s="64" t="str">
        <f>+IF(Tabla1[[#This Row],[F PMPI]]="SÍ","No","Sí")</f>
        <v>No</v>
      </c>
      <c r="O3829" s="65">
        <f>+Tabla1[[#This Row],[PVL]]*1.055</f>
        <v>553346.26881499996</v>
      </c>
      <c r="P3829" s="65">
        <f>+Tabla1[[#This Row],[PVL]]*1.43</f>
        <v>750033.33118999994</v>
      </c>
      <c r="Q3829" s="66" t="str">
        <f>+HYPERLINK(Tabla1[[#This Row],[PAG]])</f>
        <v>https://todomusica.com.ar/transmisores-inalambricos/1674-glxd1-z2.html</v>
      </c>
      <c r="R3829" s="67"/>
      <c r="S3829" s="68"/>
      <c r="T3829" s="69"/>
      <c r="U3829" s="69"/>
      <c r="V3829" s="69"/>
      <c r="W3829" s="69"/>
      <c r="X3829" s="69"/>
      <c r="Y3829" s="35"/>
      <c r="Z3829" s="35" t="s">
        <v>27390</v>
      </c>
      <c r="AA3829" s="36">
        <v>1</v>
      </c>
      <c r="AB3829" s="35" t="s">
        <v>9849</v>
      </c>
      <c r="AC3829" s="35" t="str">
        <f>+IF(Tabla1[[#This Row],[STK]]="no","Sin STK", "STK disponible")</f>
        <v>Sin STK</v>
      </c>
      <c r="AD3829" s="35">
        <f>+I3829*J3829</f>
        <v>0</v>
      </c>
      <c r="AE3829" s="35">
        <f>+I3829*K3829</f>
        <v>0</v>
      </c>
      <c r="AF3829" s="36">
        <f>IF(Tabla1[[#This Row],[ref pack]]=1,Tabla1[[#This Row],[Pedido]],LCM(Tabla1[[#This Row],[MC VIEJO]],Tabla1[[#This Row],[Pedido]]))</f>
        <v>1</v>
      </c>
      <c r="AG3829" s="36">
        <f>+VLOOKUP(Tabla1[[#This Row],[Artículo]],'.'!$B$2:$D$11481,3,)</f>
        <v>1</v>
      </c>
      <c r="AH3829" s="37" t="str">
        <f>+IFERROR(SEARCH("pack",Tabla1[[#This Row],[PACK]]),"")</f>
        <v/>
      </c>
    </row>
    <row r="3830" spans="1:34" ht="24" customHeight="1" x14ac:dyDescent="0.2">
      <c r="A3830" s="50" t="s">
        <v>6938</v>
      </c>
      <c r="B3830" s="60" t="s">
        <v>7319</v>
      </c>
      <c r="C3830" s="61" t="s">
        <v>7320</v>
      </c>
      <c r="D3830" s="52" t="s">
        <v>9842</v>
      </c>
      <c r="E3830" s="53">
        <v>632007.74</v>
      </c>
      <c r="F3830" s="23" t="str">
        <f>+IFERROR(VLOOKUP(Tabla1[[#This Row],[Artículo]],'..'!$B$2:$D$569000,3,),"")</f>
        <v/>
      </c>
      <c r="G3830" s="24" t="str">
        <f>IF(H3830=AF3830,"", "Error MC")</f>
        <v>Error MC</v>
      </c>
      <c r="H3830" s="62"/>
      <c r="I3830" s="54">
        <f>+Tabla1[[#This Row],[MC]]*Tabla1[[#This Row],[Pedido]]*Tabla1[[#This Row],[PVC ]]</f>
        <v>0</v>
      </c>
      <c r="J3830" s="26">
        <v>0.21</v>
      </c>
      <c r="K3830" s="63"/>
      <c r="L3830" s="28" t="s">
        <v>535</v>
      </c>
      <c r="M3830" s="53">
        <v>1032384.645</v>
      </c>
      <c r="N3830" s="64" t="str">
        <f>+IF(Tabla1[[#This Row],[F PMPI]]="SÍ","No","Sí")</f>
        <v>No</v>
      </c>
      <c r="O3830" s="65">
        <f>+Tabla1[[#This Row],[PVL]]*1.055</f>
        <v>1089165.8004749999</v>
      </c>
      <c r="P3830" s="65">
        <f>+Tabla1[[#This Row],[PVL]]*1.43</f>
        <v>1476310.04235</v>
      </c>
      <c r="Q3830" s="66" t="str">
        <f>+HYPERLINK(Tabla1[[#This Row],[PAG]])</f>
        <v>https://todomusica.com.ar/sistemas-completos/1581-glxd14ar-z2.html</v>
      </c>
      <c r="R3830" s="67"/>
      <c r="S3830" s="68"/>
      <c r="T3830" s="69"/>
      <c r="U3830" s="69"/>
      <c r="V3830" s="69"/>
      <c r="W3830" s="69"/>
      <c r="X3830" s="69"/>
      <c r="Y3830" s="35"/>
      <c r="Z3830" s="35" t="s">
        <v>27391</v>
      </c>
      <c r="AA3830" s="36">
        <v>1</v>
      </c>
      <c r="AB3830" s="35" t="s">
        <v>9849</v>
      </c>
      <c r="AC3830" s="35" t="str">
        <f>+IF(Tabla1[[#This Row],[STK]]="no","Sin STK", "STK disponible")</f>
        <v>STK disponible</v>
      </c>
      <c r="AD3830" s="35">
        <f>+I3830*J3830</f>
        <v>0</v>
      </c>
      <c r="AE3830" s="35">
        <f>+I3830*K3830</f>
        <v>0</v>
      </c>
      <c r="AF3830" s="36">
        <f>IF(Tabla1[[#This Row],[ref pack]]=1,Tabla1[[#This Row],[Pedido]],LCM(Tabla1[[#This Row],[MC VIEJO]],Tabla1[[#This Row],[Pedido]]))</f>
        <v>1</v>
      </c>
      <c r="AG3830" s="36">
        <f>+VLOOKUP(Tabla1[[#This Row],[Artículo]],'.'!$B$2:$D$11481,3,)</f>
        <v>1</v>
      </c>
      <c r="AH3830" s="37" t="str">
        <f>+IFERROR(SEARCH("pack",Tabla1[[#This Row],[PACK]]),"")</f>
        <v/>
      </c>
    </row>
    <row r="3831" spans="1:34" ht="24" customHeight="1" x14ac:dyDescent="0.2">
      <c r="A3831" s="50" t="s">
        <v>6938</v>
      </c>
      <c r="B3831" s="60" t="s">
        <v>7321</v>
      </c>
      <c r="C3831" s="61" t="s">
        <v>7322</v>
      </c>
      <c r="D3831" s="52" t="s">
        <v>9841</v>
      </c>
      <c r="E3831" s="53">
        <v>760830.82</v>
      </c>
      <c r="F3831" s="23" t="str">
        <f>+IFERROR(VLOOKUP(Tabla1[[#This Row],[Artículo]],'..'!$B$2:$D$569000,3,),"")</f>
        <v/>
      </c>
      <c r="G3831" s="24" t="str">
        <f>IF(H3831=AF3831,"", "Error MC")</f>
        <v>Error MC</v>
      </c>
      <c r="H3831" s="62"/>
      <c r="I3831" s="54">
        <f>+Tabla1[[#This Row],[MC]]*Tabla1[[#This Row],[Pedido]]*Tabla1[[#This Row],[PVC ]]</f>
        <v>0</v>
      </c>
      <c r="J3831" s="26">
        <v>0.21</v>
      </c>
      <c r="K3831" s="63"/>
      <c r="L3831" s="28" t="s">
        <v>535</v>
      </c>
      <c r="M3831" s="53">
        <v>1242817.148</v>
      </c>
      <c r="N3831" s="64" t="str">
        <f>+IF(Tabla1[[#This Row],[F PMPI]]="SÍ","No","Sí")</f>
        <v>No</v>
      </c>
      <c r="O3831" s="65">
        <f>+Tabla1[[#This Row],[PVL]]*1.055</f>
        <v>1311172.0911399999</v>
      </c>
      <c r="P3831" s="65">
        <f>+Tabla1[[#This Row],[PVL]]*1.43</f>
        <v>1777228.5216399999</v>
      </c>
      <c r="Q3831" s="66" t="str">
        <f>+HYPERLINK(Tabla1[[#This Row],[PAG]])</f>
        <v>https://todomusica.com.ar/sistemas-completos/1743-glxd14ar-85-z2.html</v>
      </c>
      <c r="R3831" s="67"/>
      <c r="S3831" s="68"/>
      <c r="T3831" s="69"/>
      <c r="U3831" s="69"/>
      <c r="V3831" s="69"/>
      <c r="W3831" s="69"/>
      <c r="X3831" s="69"/>
      <c r="Y3831" s="35"/>
      <c r="Z3831" s="35" t="s">
        <v>27392</v>
      </c>
      <c r="AA3831" s="36">
        <v>1</v>
      </c>
      <c r="AB3831" s="35" t="s">
        <v>9849</v>
      </c>
      <c r="AC3831" s="35" t="str">
        <f>+IF(Tabla1[[#This Row],[STK]]="no","Sin STK", "STK disponible")</f>
        <v>STK disponible</v>
      </c>
      <c r="AD3831" s="35">
        <f>+I3831*J3831</f>
        <v>0</v>
      </c>
      <c r="AE3831" s="35">
        <f>+I3831*K3831</f>
        <v>0</v>
      </c>
      <c r="AF3831" s="36">
        <f>IF(Tabla1[[#This Row],[ref pack]]=1,Tabla1[[#This Row],[Pedido]],LCM(Tabla1[[#This Row],[MC VIEJO]],Tabla1[[#This Row],[Pedido]]))</f>
        <v>1</v>
      </c>
      <c r="AG3831" s="36">
        <f>+VLOOKUP(Tabla1[[#This Row],[Artículo]],'.'!$B$2:$D$11481,3,)</f>
        <v>1</v>
      </c>
      <c r="AH3831" s="37" t="str">
        <f>+IFERROR(SEARCH("pack",Tabla1[[#This Row],[PACK]]),"")</f>
        <v/>
      </c>
    </row>
    <row r="3832" spans="1:34" ht="24" customHeight="1" x14ac:dyDescent="0.2">
      <c r="A3832" s="50" t="s">
        <v>6938</v>
      </c>
      <c r="B3832" s="60" t="s">
        <v>7325</v>
      </c>
      <c r="C3832" s="61" t="s">
        <v>7326</v>
      </c>
      <c r="D3832" s="52" t="s">
        <v>27</v>
      </c>
      <c r="E3832" s="53">
        <v>833845.66</v>
      </c>
      <c r="F3832" s="23" t="str">
        <f>+IFERROR(VLOOKUP(Tabla1[[#This Row],[Artículo]],'..'!$B$2:$D$569000,3,),"")</f>
        <v/>
      </c>
      <c r="G3832" s="24" t="str">
        <f>IF(H3832=AF3832,"", "Error MC")</f>
        <v>Error MC</v>
      </c>
      <c r="H3832" s="62"/>
      <c r="I3832" s="54">
        <f>+Tabla1[[#This Row],[MC]]*Tabla1[[#This Row],[Pedido]]*Tabla1[[#This Row],[PVC ]]</f>
        <v>0</v>
      </c>
      <c r="J3832" s="26">
        <v>0.21</v>
      </c>
      <c r="K3832" s="63"/>
      <c r="L3832" s="28" t="s">
        <v>535</v>
      </c>
      <c r="M3832" s="53">
        <v>1362086.8840000001</v>
      </c>
      <c r="N3832" s="64" t="str">
        <f>+IF(Tabla1[[#This Row],[F PMPI]]="SÍ","No","Sí")</f>
        <v>No</v>
      </c>
      <c r="O3832" s="65">
        <f>+Tabla1[[#This Row],[PVL]]*1.055</f>
        <v>1437001.6626200001</v>
      </c>
      <c r="P3832" s="65">
        <f>+Tabla1[[#This Row],[PVL]]*1.43</f>
        <v>1947784.2441199999</v>
      </c>
      <c r="Q3832" s="66" t="str">
        <f>+HYPERLINK(Tabla1[[#This Row],[PAG]])</f>
        <v>https://todomusica.com.ar/sistemas-completos/8068-glxd24rar-sm58-z2.html</v>
      </c>
      <c r="R3832" s="67"/>
      <c r="S3832" s="68"/>
      <c r="T3832" s="69"/>
      <c r="U3832" s="69"/>
      <c r="V3832" s="69"/>
      <c r="W3832" s="69"/>
      <c r="X3832" s="69"/>
      <c r="Y3832" s="35"/>
      <c r="Z3832" s="35" t="s">
        <v>27393</v>
      </c>
      <c r="AA3832" s="36">
        <v>1</v>
      </c>
      <c r="AB3832" s="35" t="s">
        <v>9849</v>
      </c>
      <c r="AC3832" s="35" t="str">
        <f>+IF(Tabla1[[#This Row],[STK]]="no","Sin STK", "STK disponible")</f>
        <v>Sin STK</v>
      </c>
      <c r="AD3832" s="35">
        <f>+I3832*J3832</f>
        <v>0</v>
      </c>
      <c r="AE3832" s="35">
        <f>+I3832*K3832</f>
        <v>0</v>
      </c>
      <c r="AF3832" s="36">
        <f>IF(Tabla1[[#This Row],[ref pack]]=1,Tabla1[[#This Row],[Pedido]],LCM(Tabla1[[#This Row],[MC VIEJO]],Tabla1[[#This Row],[Pedido]]))</f>
        <v>1</v>
      </c>
      <c r="AG3832" s="36">
        <f>+VLOOKUP(Tabla1[[#This Row],[Artículo]],'.'!$B$2:$D$11481,3,)</f>
        <v>1</v>
      </c>
      <c r="AH3832" s="37" t="str">
        <f>+IFERROR(SEARCH("pack",Tabla1[[#This Row],[PACK]]),"")</f>
        <v/>
      </c>
    </row>
    <row r="3833" spans="1:34" ht="24" customHeight="1" x14ac:dyDescent="0.2">
      <c r="A3833" s="50" t="s">
        <v>6938</v>
      </c>
      <c r="B3833" s="60" t="s">
        <v>7327</v>
      </c>
      <c r="C3833" s="61" t="s">
        <v>7328</v>
      </c>
      <c r="D3833" s="52" t="s">
        <v>9841</v>
      </c>
      <c r="E3833" s="53">
        <v>28102.17</v>
      </c>
      <c r="F3833" s="23" t="str">
        <f>+IFERROR(VLOOKUP(Tabla1[[#This Row],[Artículo]],'..'!$B$2:$D$569000,3,),"")</f>
        <v/>
      </c>
      <c r="G3833" s="24" t="str">
        <f>IF(H3833=AF3833,"", "Error MC")</f>
        <v>Error MC</v>
      </c>
      <c r="H3833" s="62"/>
      <c r="I3833" s="54">
        <f>+Tabla1[[#This Row],[MC]]*Tabla1[[#This Row],[Pedido]]*Tabla1[[#This Row],[PVC ]]</f>
        <v>0</v>
      </c>
      <c r="J3833" s="26">
        <v>0.21</v>
      </c>
      <c r="K3833" s="63"/>
      <c r="L3833" s="28" t="s">
        <v>535</v>
      </c>
      <c r="M3833" s="53">
        <v>45904.894999999997</v>
      </c>
      <c r="N3833" s="64" t="str">
        <f>+IF(Tabla1[[#This Row],[F PMPI]]="SÍ","No","Sí")</f>
        <v>No</v>
      </c>
      <c r="O3833" s="65">
        <f>+Tabla1[[#This Row],[PVL]]*1.055</f>
        <v>48429.664224999993</v>
      </c>
      <c r="P3833" s="65">
        <f>+Tabla1[[#This Row],[PVL]]*1.43</f>
        <v>65643.999849999993</v>
      </c>
      <c r="Q3833" s="66" t="str">
        <f>+HYPERLINK(Tabla1[[#This Row],[PAG]])</f>
        <v>https://todomusica.com.ar/accesorios-de-instalacion/1220-g12-cn.html</v>
      </c>
      <c r="R3833" s="67"/>
      <c r="S3833" s="68"/>
      <c r="T3833" s="69"/>
      <c r="U3833" s="69"/>
      <c r="V3833" s="69"/>
      <c r="W3833" s="69"/>
      <c r="X3833" s="69"/>
      <c r="Y3833" s="35"/>
      <c r="Z3833" s="35" t="s">
        <v>27394</v>
      </c>
      <c r="AA3833" s="36">
        <v>1</v>
      </c>
      <c r="AB3833" s="35" t="s">
        <v>9849</v>
      </c>
      <c r="AC3833" s="35" t="str">
        <f>+IF(Tabla1[[#This Row],[STK]]="no","Sin STK", "STK disponible")</f>
        <v>STK disponible</v>
      </c>
      <c r="AD3833" s="35">
        <f>+I3833*J3833</f>
        <v>0</v>
      </c>
      <c r="AE3833" s="35">
        <f>+I3833*K3833</f>
        <v>0</v>
      </c>
      <c r="AF3833" s="36">
        <f>IF(Tabla1[[#This Row],[ref pack]]=1,Tabla1[[#This Row],[Pedido]],LCM(Tabla1[[#This Row],[MC VIEJO]],Tabla1[[#This Row],[Pedido]]))</f>
        <v>1</v>
      </c>
      <c r="AG3833" s="36">
        <f>+VLOOKUP(Tabla1[[#This Row],[Artículo]],'.'!$B$2:$D$11481,3,)</f>
        <v>1</v>
      </c>
      <c r="AH3833" s="37" t="str">
        <f>+IFERROR(SEARCH("pack",Tabla1[[#This Row],[PACK]]),"")</f>
        <v/>
      </c>
    </row>
    <row r="3834" spans="1:34" ht="24" customHeight="1" x14ac:dyDescent="0.2">
      <c r="A3834" s="50" t="s">
        <v>6938</v>
      </c>
      <c r="B3834" s="60" t="s">
        <v>7329</v>
      </c>
      <c r="C3834" s="61" t="s">
        <v>7330</v>
      </c>
      <c r="D3834" s="52" t="s">
        <v>9842</v>
      </c>
      <c r="E3834" s="53">
        <v>617355.15</v>
      </c>
      <c r="F3834" s="23" t="str">
        <f>+IFERROR(VLOOKUP(Tabla1[[#This Row],[Artículo]],'..'!$B$2:$D$569000,3,),"")</f>
        <v/>
      </c>
      <c r="G3834" s="24" t="str">
        <f>IF(H3834=AF3834,"", "Error MC")</f>
        <v>Error MC</v>
      </c>
      <c r="H3834" s="62"/>
      <c r="I3834" s="54">
        <f>+Tabla1[[#This Row],[MC]]*Tabla1[[#This Row],[Pedido]]*Tabla1[[#This Row],[PVC ]]</f>
        <v>0</v>
      </c>
      <c r="J3834" s="26">
        <v>0.21</v>
      </c>
      <c r="K3834" s="63"/>
      <c r="L3834" s="28" t="s">
        <v>535</v>
      </c>
      <c r="M3834" s="53">
        <v>1008449.635</v>
      </c>
      <c r="N3834" s="64" t="str">
        <f>+IF(Tabla1[[#This Row],[F PMPI]]="SÍ","No","Sí")</f>
        <v>No</v>
      </c>
      <c r="O3834" s="65">
        <f>+Tabla1[[#This Row],[PVL]]*1.055</f>
        <v>1063914.3649249999</v>
      </c>
      <c r="P3834" s="65">
        <f>+Tabla1[[#This Row],[PVL]]*1.43</f>
        <v>1442082.97805</v>
      </c>
      <c r="Q3834" s="66" t="str">
        <f>+HYPERLINK(Tabla1[[#This Row],[PAG]])</f>
        <v>https://todomusica.com.ar/accesorios-wireless/667-ha-8089.html</v>
      </c>
      <c r="R3834" s="67"/>
      <c r="S3834" s="68"/>
      <c r="T3834" s="69"/>
      <c r="U3834" s="69"/>
      <c r="V3834" s="69"/>
      <c r="W3834" s="69"/>
      <c r="X3834" s="69"/>
      <c r="Y3834" s="35"/>
      <c r="Z3834" s="35" t="s">
        <v>27395</v>
      </c>
      <c r="AA3834" s="36">
        <v>1</v>
      </c>
      <c r="AB3834" s="35" t="s">
        <v>9849</v>
      </c>
      <c r="AC3834" s="35" t="str">
        <f>+IF(Tabla1[[#This Row],[STK]]="no","Sin STK", "STK disponible")</f>
        <v>STK disponible</v>
      </c>
      <c r="AD3834" s="35">
        <f>+I3834*J3834</f>
        <v>0</v>
      </c>
      <c r="AE3834" s="35">
        <f>+I3834*K3834</f>
        <v>0</v>
      </c>
      <c r="AF3834" s="36">
        <f>IF(Tabla1[[#This Row],[ref pack]]=1,Tabla1[[#This Row],[Pedido]],LCM(Tabla1[[#This Row],[MC VIEJO]],Tabla1[[#This Row],[Pedido]]))</f>
        <v>1</v>
      </c>
      <c r="AG3834" s="36">
        <f>+VLOOKUP(Tabla1[[#This Row],[Artículo]],'.'!$B$2:$D$11481,3,)</f>
        <v>1</v>
      </c>
      <c r="AH3834" s="37" t="str">
        <f>+IFERROR(SEARCH("pack",Tabla1[[#This Row],[PACK]]),"")</f>
        <v/>
      </c>
    </row>
    <row r="3835" spans="1:34" ht="24" customHeight="1" x14ac:dyDescent="0.2">
      <c r="A3835" s="50" t="s">
        <v>6938</v>
      </c>
      <c r="B3835" s="60" t="s">
        <v>7331</v>
      </c>
      <c r="C3835" s="61" t="s">
        <v>7332</v>
      </c>
      <c r="D3835" s="52" t="s">
        <v>27</v>
      </c>
      <c r="E3835" s="53">
        <v>966518.84</v>
      </c>
      <c r="F3835" s="23" t="str">
        <f>+IFERROR(VLOOKUP(Tabla1[[#This Row],[Artículo]],'..'!$B$2:$D$569000,3,),"")</f>
        <v/>
      </c>
      <c r="G3835" s="24" t="str">
        <f>IF(H3835=AF3835,"", "Error MC")</f>
        <v>Error MC</v>
      </c>
      <c r="H3835" s="62"/>
      <c r="I3835" s="54">
        <f>+Tabla1[[#This Row],[MC]]*Tabla1[[#This Row],[Pedido]]*Tabla1[[#This Row],[PVC ]]</f>
        <v>0</v>
      </c>
      <c r="J3835" s="26">
        <v>0.21</v>
      </c>
      <c r="K3835" s="63"/>
      <c r="L3835" s="28" t="s">
        <v>535</v>
      </c>
      <c r="M3835" s="53">
        <v>1578808.52</v>
      </c>
      <c r="N3835" s="64" t="str">
        <f>+IF(Tabla1[[#This Row],[F PMPI]]="SÍ","No","Sí")</f>
        <v>No</v>
      </c>
      <c r="O3835" s="65">
        <f>+Tabla1[[#This Row],[PVL]]*1.055</f>
        <v>1665642.9885999998</v>
      </c>
      <c r="P3835" s="65">
        <f>+Tabla1[[#This Row],[PVL]]*1.43</f>
        <v>2257696.1836000001</v>
      </c>
      <c r="Q3835" s="66" t="str">
        <f>+HYPERLINK(Tabla1[[#This Row],[PAG]])</f>
        <v>https://todomusica.com.ar/accesorios-wireless/8464-ha-8091.html</v>
      </c>
      <c r="R3835" s="67"/>
      <c r="S3835" s="68"/>
      <c r="T3835" s="69"/>
      <c r="U3835" s="69"/>
      <c r="V3835" s="69"/>
      <c r="W3835" s="69"/>
      <c r="X3835" s="69"/>
      <c r="Y3835" s="35"/>
      <c r="Z3835" s="35" t="s">
        <v>27396</v>
      </c>
      <c r="AA3835" s="36">
        <v>1</v>
      </c>
      <c r="AB3835" s="35" t="s">
        <v>9849</v>
      </c>
      <c r="AC3835" s="35" t="str">
        <f>+IF(Tabla1[[#This Row],[STK]]="no","Sin STK", "STK disponible")</f>
        <v>Sin STK</v>
      </c>
      <c r="AD3835" s="35">
        <f>+I3835*J3835</f>
        <v>0</v>
      </c>
      <c r="AE3835" s="35">
        <f>+I3835*K3835</f>
        <v>0</v>
      </c>
      <c r="AF3835" s="36">
        <f>IF(Tabla1[[#This Row],[ref pack]]=1,Tabla1[[#This Row],[Pedido]],LCM(Tabla1[[#This Row],[MC VIEJO]],Tabla1[[#This Row],[Pedido]]))</f>
        <v>1</v>
      </c>
      <c r="AG3835" s="36">
        <f>+VLOOKUP(Tabla1[[#This Row],[Artículo]],'.'!$B$2:$D$11481,3,)</f>
        <v>1</v>
      </c>
      <c r="AH3835" s="37" t="str">
        <f>+IFERROR(SEARCH("pack",Tabla1[[#This Row],[PACK]]),"")</f>
        <v/>
      </c>
    </row>
    <row r="3836" spans="1:34" ht="24" customHeight="1" x14ac:dyDescent="0.2">
      <c r="A3836" s="50" t="s">
        <v>6938</v>
      </c>
      <c r="B3836" s="60" t="s">
        <v>7333</v>
      </c>
      <c r="C3836" s="61" t="s">
        <v>7334</v>
      </c>
      <c r="D3836" s="52" t="s">
        <v>27</v>
      </c>
      <c r="E3836" s="53">
        <v>17650.03</v>
      </c>
      <c r="F3836" s="23" t="str">
        <f>+IFERROR(VLOOKUP(Tabla1[[#This Row],[Artículo]],'..'!$B$2:$D$569000,3,),"")</f>
        <v/>
      </c>
      <c r="G3836" s="24" t="str">
        <f>IF(H3836=AF3836,"", "Error MC")</f>
        <v>Error MC</v>
      </c>
      <c r="H3836" s="62"/>
      <c r="I3836" s="54">
        <f>+Tabla1[[#This Row],[MC]]*Tabla1[[#This Row],[Pedido]]*Tabla1[[#This Row],[PVC ]]</f>
        <v>0</v>
      </c>
      <c r="J3836" s="26">
        <v>0.21</v>
      </c>
      <c r="K3836" s="63"/>
      <c r="L3836" s="28" t="s">
        <v>535</v>
      </c>
      <c r="M3836" s="53">
        <v>28831.323</v>
      </c>
      <c r="N3836" s="64" t="str">
        <f>+IF(Tabla1[[#This Row],[F PMPI]]="SÍ","No","Sí")</f>
        <v>No</v>
      </c>
      <c r="O3836" s="65">
        <f>+Tabla1[[#This Row],[PVL]]*1.055</f>
        <v>30417.045764999999</v>
      </c>
      <c r="P3836" s="65">
        <f>+Tabla1[[#This Row],[PVL]]*1.43</f>
        <v>41228.79189</v>
      </c>
      <c r="Q3836" s="66" t="str">
        <f>+HYPERLINK(Tabla1[[#This Row],[PAG]])</f>
        <v>https://todomusica.com.ar/cables-varios/2078-hpaca1.html</v>
      </c>
      <c r="R3836" s="67"/>
      <c r="S3836" s="68"/>
      <c r="T3836" s="69"/>
      <c r="U3836" s="69"/>
      <c r="V3836" s="69"/>
      <c r="W3836" s="69"/>
      <c r="X3836" s="69"/>
      <c r="Y3836" s="35"/>
      <c r="Z3836" s="35" t="s">
        <v>27397</v>
      </c>
      <c r="AA3836" s="36">
        <v>1</v>
      </c>
      <c r="AB3836" s="35" t="s">
        <v>9849</v>
      </c>
      <c r="AC3836" s="35" t="str">
        <f>+IF(Tabla1[[#This Row],[STK]]="no","Sin STK", "STK disponible")</f>
        <v>Sin STK</v>
      </c>
      <c r="AD3836" s="35">
        <f>+I3836*J3836</f>
        <v>0</v>
      </c>
      <c r="AE3836" s="35">
        <f>+I3836*K3836</f>
        <v>0</v>
      </c>
      <c r="AF3836" s="36">
        <f>IF(Tabla1[[#This Row],[ref pack]]=1,Tabla1[[#This Row],[Pedido]],LCM(Tabla1[[#This Row],[MC VIEJO]],Tabla1[[#This Row],[Pedido]]))</f>
        <v>1</v>
      </c>
      <c r="AG3836" s="36">
        <f>+VLOOKUP(Tabla1[[#This Row],[Artículo]],'.'!$B$2:$D$11481,3,)</f>
        <v>1</v>
      </c>
      <c r="AH3836" s="37" t="str">
        <f>+IFERROR(SEARCH("pack",Tabla1[[#This Row],[PACK]]),"")</f>
        <v/>
      </c>
    </row>
    <row r="3837" spans="1:34" ht="24" customHeight="1" x14ac:dyDescent="0.2">
      <c r="A3837" s="50" t="s">
        <v>6938</v>
      </c>
      <c r="B3837" s="60" t="s">
        <v>7335</v>
      </c>
      <c r="C3837" s="61" t="s">
        <v>7336</v>
      </c>
      <c r="D3837" s="52" t="s">
        <v>9841</v>
      </c>
      <c r="E3837" s="53">
        <v>6457.28</v>
      </c>
      <c r="F3837" s="23" t="str">
        <f>+IFERROR(VLOOKUP(Tabla1[[#This Row],[Artículo]],'..'!$B$2:$D$569000,3,),"")</f>
        <v/>
      </c>
      <c r="G3837" s="24" t="str">
        <f>IF(H3837=AF3837,"", "Error MC")</f>
        <v>Error MC</v>
      </c>
      <c r="H3837" s="62"/>
      <c r="I3837" s="54">
        <f>+Tabla1[[#This Row],[MC]]*Tabla1[[#This Row],[Pedido]]*Tabla1[[#This Row],[PVC ]]</f>
        <v>0</v>
      </c>
      <c r="J3837" s="26">
        <v>0.21</v>
      </c>
      <c r="K3837" s="63"/>
      <c r="L3837" s="28" t="s">
        <v>535</v>
      </c>
      <c r="M3837" s="53">
        <v>10547.968999999999</v>
      </c>
      <c r="N3837" s="64" t="str">
        <f>+IF(Tabla1[[#This Row],[F PMPI]]="SÍ","No","Sí")</f>
        <v>No</v>
      </c>
      <c r="O3837" s="65">
        <f>+Tabla1[[#This Row],[PVL]]*1.055</f>
        <v>11128.107294999998</v>
      </c>
      <c r="P3837" s="65">
        <f>+Tabla1[[#This Row],[PVL]]*1.43</f>
        <v>15083.595669999999</v>
      </c>
      <c r="Q3837" s="66" t="str">
        <f>+HYPERLINK(Tabla1[[#This Row],[PAG]])</f>
        <v>https://todomusica.com.ar/varios/5484-404.html</v>
      </c>
      <c r="R3837" s="67"/>
      <c r="S3837" s="68"/>
      <c r="T3837" s="69"/>
      <c r="U3837" s="69"/>
      <c r="V3837" s="69"/>
      <c r="W3837" s="69"/>
      <c r="X3837" s="69"/>
      <c r="Y3837" s="35"/>
      <c r="Z3837" s="35" t="s">
        <v>27398</v>
      </c>
      <c r="AA3837" s="36">
        <v>1</v>
      </c>
      <c r="AB3837" s="35" t="s">
        <v>9849</v>
      </c>
      <c r="AC3837" s="35" t="str">
        <f>+IF(Tabla1[[#This Row],[STK]]="no","Sin STK", "STK disponible")</f>
        <v>STK disponible</v>
      </c>
      <c r="AD3837" s="35">
        <f>+I3837*J3837</f>
        <v>0</v>
      </c>
      <c r="AE3837" s="35">
        <f>+I3837*K3837</f>
        <v>0</v>
      </c>
      <c r="AF3837" s="36">
        <f>IF(Tabla1[[#This Row],[ref pack]]=1,Tabla1[[#This Row],[Pedido]],LCM(Tabla1[[#This Row],[MC VIEJO]],Tabla1[[#This Row],[Pedido]]))</f>
        <v>1</v>
      </c>
      <c r="AG3837" s="36">
        <f>+VLOOKUP(Tabla1[[#This Row],[Artículo]],'.'!$B$2:$D$11481,3,)</f>
        <v>1</v>
      </c>
      <c r="AH3837" s="37" t="str">
        <f>+IFERROR(SEARCH("pack",Tabla1[[#This Row],[PACK]]),"")</f>
        <v/>
      </c>
    </row>
    <row r="3838" spans="1:34" ht="24" customHeight="1" x14ac:dyDescent="0.2">
      <c r="A3838" s="50" t="s">
        <v>6938</v>
      </c>
      <c r="B3838" s="60" t="s">
        <v>7337</v>
      </c>
      <c r="C3838" s="61" t="s">
        <v>7338</v>
      </c>
      <c r="D3838" s="52" t="s">
        <v>9841</v>
      </c>
      <c r="E3838" s="53">
        <v>6457.28</v>
      </c>
      <c r="F3838" s="23" t="str">
        <f>+IFERROR(VLOOKUP(Tabla1[[#This Row],[Artículo]],'..'!$B$2:$D$569000,3,),"")</f>
        <v/>
      </c>
      <c r="G3838" s="24" t="str">
        <f>IF(H3838=AF3838,"", "Error MC")</f>
        <v>Error MC</v>
      </c>
      <c r="H3838" s="62"/>
      <c r="I3838" s="54">
        <f>+Tabla1[[#This Row],[MC]]*Tabla1[[#This Row],[Pedido]]*Tabla1[[#This Row],[PVC ]]</f>
        <v>0</v>
      </c>
      <c r="J3838" s="26">
        <v>0.21</v>
      </c>
      <c r="K3838" s="63"/>
      <c r="L3838" s="28" t="s">
        <v>535</v>
      </c>
      <c r="M3838" s="53">
        <v>10547.968999999999</v>
      </c>
      <c r="N3838" s="64" t="str">
        <f>+IF(Tabla1[[#This Row],[F PMPI]]="SÍ","No","Sí")</f>
        <v>No</v>
      </c>
      <c r="O3838" s="65">
        <f>+Tabla1[[#This Row],[PVL]]*1.055</f>
        <v>11128.107294999998</v>
      </c>
      <c r="P3838" s="65">
        <f>+Tabla1[[#This Row],[PVL]]*1.43</f>
        <v>15083.595669999999</v>
      </c>
      <c r="Q3838" s="66" t="str">
        <f>+HYPERLINK(Tabla1[[#This Row],[PAG]])</f>
        <v>https://todomusica.com.ar/varios/5485-404.html</v>
      </c>
      <c r="R3838" s="67"/>
      <c r="S3838" s="68"/>
      <c r="T3838" s="69"/>
      <c r="U3838" s="69"/>
      <c r="V3838" s="69"/>
      <c r="W3838" s="69"/>
      <c r="X3838" s="69"/>
      <c r="Y3838" s="35"/>
      <c r="Z3838" s="35" t="s">
        <v>27399</v>
      </c>
      <c r="AA3838" s="36">
        <v>1</v>
      </c>
      <c r="AB3838" s="35" t="s">
        <v>9849</v>
      </c>
      <c r="AC3838" s="35" t="str">
        <f>+IF(Tabla1[[#This Row],[STK]]="no","Sin STK", "STK disponible")</f>
        <v>STK disponible</v>
      </c>
      <c r="AD3838" s="35">
        <f>+I3838*J3838</f>
        <v>0</v>
      </c>
      <c r="AE3838" s="35">
        <f>+I3838*K3838</f>
        <v>0</v>
      </c>
      <c r="AF3838" s="36">
        <f>IF(Tabla1[[#This Row],[ref pack]]=1,Tabla1[[#This Row],[Pedido]],LCM(Tabla1[[#This Row],[MC VIEJO]],Tabla1[[#This Row],[Pedido]]))</f>
        <v>1</v>
      </c>
      <c r="AG3838" s="36">
        <f>+VLOOKUP(Tabla1[[#This Row],[Artículo]],'.'!$B$2:$D$11481,3,)</f>
        <v>1</v>
      </c>
      <c r="AH3838" s="37" t="str">
        <f>+IFERROR(SEARCH("pack",Tabla1[[#This Row],[PACK]]),"")</f>
        <v/>
      </c>
    </row>
    <row r="3839" spans="1:34" ht="24" customHeight="1" x14ac:dyDescent="0.2">
      <c r="A3839" s="50" t="s">
        <v>6938</v>
      </c>
      <c r="B3839" s="60" t="s">
        <v>7339</v>
      </c>
      <c r="C3839" s="61" t="s">
        <v>7340</v>
      </c>
      <c r="D3839" s="52" t="s">
        <v>9842</v>
      </c>
      <c r="E3839" s="53">
        <v>6026.71</v>
      </c>
      <c r="F3839" s="23" t="str">
        <f>+IFERROR(VLOOKUP(Tabla1[[#This Row],[Artículo]],'..'!$B$2:$D$569000,3,),"")</f>
        <v/>
      </c>
      <c r="G3839" s="24" t="str">
        <f>IF(H3839=AF3839,"", "Error MC")</f>
        <v>Error MC</v>
      </c>
      <c r="H3839" s="62"/>
      <c r="I3839" s="54">
        <f>+Tabla1[[#This Row],[MC]]*Tabla1[[#This Row],[Pedido]]*Tabla1[[#This Row],[PVC ]]</f>
        <v>0</v>
      </c>
      <c r="J3839" s="26">
        <v>0.21</v>
      </c>
      <c r="K3839" s="63"/>
      <c r="L3839" s="28" t="s">
        <v>535</v>
      </c>
      <c r="M3839" s="53">
        <v>9844.6329999999998</v>
      </c>
      <c r="N3839" s="64" t="str">
        <f>+IF(Tabla1[[#This Row],[F PMPI]]="SÍ","No","Sí")</f>
        <v>No</v>
      </c>
      <c r="O3839" s="65">
        <f>+Tabla1[[#This Row],[PVL]]*1.055</f>
        <v>10386.087814999999</v>
      </c>
      <c r="P3839" s="65">
        <f>+Tabla1[[#This Row],[PVL]]*1.43</f>
        <v>14077.82519</v>
      </c>
      <c r="Q3839" s="66" t="str">
        <f>+HYPERLINK(Tabla1[[#This Row],[PAG]])</f>
        <v>https://todomusica.com.ar/varios/2041-hpaec240.html</v>
      </c>
      <c r="R3839" s="67"/>
      <c r="S3839" s="68"/>
      <c r="T3839" s="69"/>
      <c r="U3839" s="69"/>
      <c r="V3839" s="69"/>
      <c r="W3839" s="69"/>
      <c r="X3839" s="69"/>
      <c r="Y3839" s="35"/>
      <c r="Z3839" s="35" t="s">
        <v>27400</v>
      </c>
      <c r="AA3839" s="36">
        <v>1</v>
      </c>
      <c r="AB3839" s="35" t="s">
        <v>9849</v>
      </c>
      <c r="AC3839" s="35" t="str">
        <f>+IF(Tabla1[[#This Row],[STK]]="no","Sin STK", "STK disponible")</f>
        <v>STK disponible</v>
      </c>
      <c r="AD3839" s="35">
        <f>+I3839*J3839</f>
        <v>0</v>
      </c>
      <c r="AE3839" s="35">
        <f>+I3839*K3839</f>
        <v>0</v>
      </c>
      <c r="AF3839" s="36">
        <f>IF(Tabla1[[#This Row],[ref pack]]=1,Tabla1[[#This Row],[Pedido]],LCM(Tabla1[[#This Row],[MC VIEJO]],Tabla1[[#This Row],[Pedido]]))</f>
        <v>1</v>
      </c>
      <c r="AG3839" s="36">
        <f>+VLOOKUP(Tabla1[[#This Row],[Artículo]],'.'!$B$2:$D$11481,3,)</f>
        <v>1</v>
      </c>
      <c r="AH3839" s="37" t="str">
        <f>+IFERROR(SEARCH("pack",Tabla1[[#This Row],[PACK]]),"")</f>
        <v/>
      </c>
    </row>
    <row r="3840" spans="1:34" ht="24" customHeight="1" x14ac:dyDescent="0.2">
      <c r="A3840" s="50" t="s">
        <v>6938</v>
      </c>
      <c r="B3840" s="60" t="s">
        <v>7341</v>
      </c>
      <c r="C3840" s="61" t="s">
        <v>7342</v>
      </c>
      <c r="D3840" s="52" t="s">
        <v>27</v>
      </c>
      <c r="E3840" s="53">
        <v>8609.85</v>
      </c>
      <c r="F3840" s="23" t="str">
        <f>+IFERROR(VLOOKUP(Tabla1[[#This Row],[Artículo]],'..'!$B$2:$D$569000,3,),"")</f>
        <v/>
      </c>
      <c r="G3840" s="24" t="str">
        <f>IF(H3840=AF3840,"", "Error MC")</f>
        <v>Error MC</v>
      </c>
      <c r="H3840" s="62"/>
      <c r="I3840" s="54">
        <f>+Tabla1[[#This Row],[MC]]*Tabla1[[#This Row],[Pedido]]*Tabla1[[#This Row],[PVC ]]</f>
        <v>0</v>
      </c>
      <c r="J3840" s="26">
        <v>0.21</v>
      </c>
      <c r="K3840" s="63"/>
      <c r="L3840" s="28" t="s">
        <v>535</v>
      </c>
      <c r="M3840" s="53">
        <v>14064.192999999999</v>
      </c>
      <c r="N3840" s="64" t="str">
        <f>+IF(Tabla1[[#This Row],[F PMPI]]="SÍ","No","Sí")</f>
        <v>No</v>
      </c>
      <c r="O3840" s="65">
        <f>+Tabla1[[#This Row],[PVL]]*1.055</f>
        <v>14837.723614999999</v>
      </c>
      <c r="P3840" s="65">
        <f>+Tabla1[[#This Row],[PVL]]*1.43</f>
        <v>20111.795989999999</v>
      </c>
      <c r="Q3840" s="66" t="str">
        <f>+HYPERLINK(Tabla1[[#This Row],[PAG]])</f>
        <v>https://todomusica.com.ar/varios/3589-hpaec440.html</v>
      </c>
      <c r="R3840" s="67"/>
      <c r="S3840" s="68"/>
      <c r="T3840" s="69"/>
      <c r="U3840" s="69"/>
      <c r="V3840" s="69"/>
      <c r="W3840" s="69"/>
      <c r="X3840" s="69"/>
      <c r="Y3840" s="35"/>
      <c r="Z3840" s="35" t="s">
        <v>27401</v>
      </c>
      <c r="AA3840" s="36">
        <v>1</v>
      </c>
      <c r="AB3840" s="35" t="s">
        <v>9849</v>
      </c>
      <c r="AC3840" s="35" t="str">
        <f>+IF(Tabla1[[#This Row],[STK]]="no","Sin STK", "STK disponible")</f>
        <v>Sin STK</v>
      </c>
      <c r="AD3840" s="35">
        <f>+I3840*J3840</f>
        <v>0</v>
      </c>
      <c r="AE3840" s="35">
        <f>+I3840*K3840</f>
        <v>0</v>
      </c>
      <c r="AF3840" s="36">
        <f>IF(Tabla1[[#This Row],[ref pack]]=1,Tabla1[[#This Row],[Pedido]],LCM(Tabla1[[#This Row],[MC VIEJO]],Tabla1[[#This Row],[Pedido]]))</f>
        <v>1</v>
      </c>
      <c r="AG3840" s="36">
        <f>+VLOOKUP(Tabla1[[#This Row],[Artículo]],'.'!$B$2:$D$11481,3,)</f>
        <v>1</v>
      </c>
      <c r="AH3840" s="37" t="str">
        <f>+IFERROR(SEARCH("pack",Tabla1[[#This Row],[PACK]]),"")</f>
        <v/>
      </c>
    </row>
    <row r="3841" spans="1:34" ht="24" customHeight="1" x14ac:dyDescent="0.2">
      <c r="A3841" s="50" t="s">
        <v>6938</v>
      </c>
      <c r="B3841" s="60" t="s">
        <v>7343</v>
      </c>
      <c r="C3841" s="61" t="s">
        <v>7344</v>
      </c>
      <c r="D3841" s="52" t="s">
        <v>9842</v>
      </c>
      <c r="E3841" s="53">
        <v>12914.5</v>
      </c>
      <c r="F3841" s="23" t="str">
        <f>+IFERROR(VLOOKUP(Tabla1[[#This Row],[Artículo]],'..'!$B$2:$D$569000,3,),"")</f>
        <v/>
      </c>
      <c r="G3841" s="24" t="str">
        <f>IF(H3841=AF3841,"", "Error MC")</f>
        <v>Error MC</v>
      </c>
      <c r="H3841" s="62"/>
      <c r="I3841" s="54">
        <f>+Tabla1[[#This Row],[MC]]*Tabla1[[#This Row],[Pedido]]*Tabla1[[#This Row],[PVC ]]</f>
        <v>0</v>
      </c>
      <c r="J3841" s="26">
        <v>0.21</v>
      </c>
      <c r="K3841" s="63"/>
      <c r="L3841" s="28" t="s">
        <v>535</v>
      </c>
      <c r="M3841" s="53">
        <v>21095.842000000001</v>
      </c>
      <c r="N3841" s="64" t="str">
        <f>+IF(Tabla1[[#This Row],[F PMPI]]="SÍ","No","Sí")</f>
        <v>No</v>
      </c>
      <c r="O3841" s="65">
        <f>+Tabla1[[#This Row],[PVL]]*1.055</f>
        <v>22256.113310000001</v>
      </c>
      <c r="P3841" s="65">
        <f>+Tabla1[[#This Row],[PVL]]*1.43</f>
        <v>30167.054059999999</v>
      </c>
      <c r="Q3841" s="66" t="str">
        <f>+HYPERLINK(Tabla1[[#This Row],[PAG]])</f>
        <v>https://todomusica.com.ar/varios/1375-hpaec750.html</v>
      </c>
      <c r="R3841" s="67"/>
      <c r="S3841" s="68"/>
      <c r="T3841" s="69"/>
      <c r="U3841" s="69"/>
      <c r="V3841" s="69"/>
      <c r="W3841" s="69"/>
      <c r="X3841" s="69"/>
      <c r="Y3841" s="35"/>
      <c r="Z3841" s="35" t="s">
        <v>27402</v>
      </c>
      <c r="AA3841" s="36">
        <v>1</v>
      </c>
      <c r="AB3841" s="35" t="s">
        <v>9849</v>
      </c>
      <c r="AC3841" s="35" t="str">
        <f>+IF(Tabla1[[#This Row],[STK]]="no","Sin STK", "STK disponible")</f>
        <v>STK disponible</v>
      </c>
      <c r="AD3841" s="35">
        <f>+I3841*J3841</f>
        <v>0</v>
      </c>
      <c r="AE3841" s="35">
        <f>+I3841*K3841</f>
        <v>0</v>
      </c>
      <c r="AF3841" s="36">
        <f>IF(Tabla1[[#This Row],[ref pack]]=1,Tabla1[[#This Row],[Pedido]],LCM(Tabla1[[#This Row],[MC VIEJO]],Tabla1[[#This Row],[Pedido]]))</f>
        <v>1</v>
      </c>
      <c r="AG3841" s="36">
        <f>+VLOOKUP(Tabla1[[#This Row],[Artículo]],'.'!$B$2:$D$11481,3,)</f>
        <v>1</v>
      </c>
      <c r="AH3841" s="37" t="str">
        <f>+IFERROR(SEARCH("pack",Tabla1[[#This Row],[PACK]]),"")</f>
        <v/>
      </c>
    </row>
    <row r="3842" spans="1:34" ht="24" customHeight="1" x14ac:dyDescent="0.2">
      <c r="A3842" s="50" t="s">
        <v>6938</v>
      </c>
      <c r="B3842" s="60" t="s">
        <v>24156</v>
      </c>
      <c r="C3842" s="61" t="s">
        <v>24157</v>
      </c>
      <c r="D3842" s="52" t="s">
        <v>27</v>
      </c>
      <c r="E3842" s="53">
        <v>377270.95</v>
      </c>
      <c r="F3842" s="23" t="str">
        <f>+IFERROR(VLOOKUP(Tabla1[[#This Row],[Artículo]],'..'!$B$2:$D$569000,3,),"")</f>
        <v/>
      </c>
      <c r="G3842" s="24" t="e">
        <f>IF(H3842=AF3842,"", "Error MC")</f>
        <v>#N/A</v>
      </c>
      <c r="H3842" s="62"/>
      <c r="I3842" s="54">
        <f>+Tabla1[[#This Row],[MC]]*Tabla1[[#This Row],[Pedido]]*Tabla1[[#This Row],[PVC ]]</f>
        <v>0</v>
      </c>
      <c r="J3842" s="26">
        <v>0.21</v>
      </c>
      <c r="K3842" s="63"/>
      <c r="L3842" s="28" t="s">
        <v>535</v>
      </c>
      <c r="M3842" s="53">
        <v>616272.09400000004</v>
      </c>
      <c r="N3842" s="64" t="str">
        <f>+IF(Tabla1[[#This Row],[F PMPI]]="SÍ","No","Sí")</f>
        <v>Sí</v>
      </c>
      <c r="O3842" s="65">
        <f>+Tabla1[[#This Row],[PVL]]*1.055</f>
        <v>650167.05917000002</v>
      </c>
      <c r="P3842" s="65">
        <f>+Tabla1[[#This Row],[PVL]]*1.43</f>
        <v>881269.09441999998</v>
      </c>
      <c r="Q3842" s="66" t="str">
        <f>+HYPERLINK(Tabla1[[#This Row],[PAG]])</f>
        <v/>
      </c>
      <c r="R3842" s="67"/>
      <c r="S3842" s="68"/>
      <c r="T3842" s="69"/>
      <c r="U3842" s="69"/>
      <c r="V3842" s="69"/>
      <c r="W3842" s="69"/>
      <c r="X3842" s="69"/>
      <c r="Y3842" s="35"/>
      <c r="Z3842" s="35" t="s">
        <v>65</v>
      </c>
      <c r="AA3842" s="36">
        <v>1</v>
      </c>
      <c r="AB3842" s="35" t="s">
        <v>27</v>
      </c>
      <c r="AC3842" s="35" t="str">
        <f>+IF(Tabla1[[#This Row],[STK]]="no","Sin STK", "STK disponible")</f>
        <v>Sin STK</v>
      </c>
      <c r="AD3842" s="35">
        <f>+I3842*J3842</f>
        <v>0</v>
      </c>
      <c r="AE3842" s="35">
        <f>+I3842*K3842</f>
        <v>0</v>
      </c>
      <c r="AF3842" s="36" t="e">
        <f>IF(Tabla1[[#This Row],[ref pack]]=1,Tabla1[[#This Row],[Pedido]],LCM(Tabla1[[#This Row],[MC VIEJO]],Tabla1[[#This Row],[Pedido]]))</f>
        <v>#N/A</v>
      </c>
      <c r="AG3842" s="36" t="e">
        <f>+VLOOKUP(Tabla1[[#This Row],[Artículo]],'.'!$B$2:$D$11481,3,)</f>
        <v>#N/A</v>
      </c>
      <c r="AH3842" s="37" t="str">
        <f>+IFERROR(SEARCH("pack",Tabla1[[#This Row],[PACK]]),"")</f>
        <v/>
      </c>
    </row>
    <row r="3843" spans="1:34" ht="24" customHeight="1" x14ac:dyDescent="0.2">
      <c r="A3843" s="50" t="s">
        <v>6938</v>
      </c>
      <c r="B3843" s="60" t="s">
        <v>7345</v>
      </c>
      <c r="C3843" s="61" t="s">
        <v>7346</v>
      </c>
      <c r="D3843" s="52" t="s">
        <v>9842</v>
      </c>
      <c r="E3843" s="53">
        <v>380682.86</v>
      </c>
      <c r="F3843" s="23" t="str">
        <f>+IFERROR(VLOOKUP(Tabla1[[#This Row],[Artículo]],'..'!$B$2:$D$569000,3,),"")</f>
        <v/>
      </c>
      <c r="G3843" s="24" t="str">
        <f>IF(H3843=AF3843,"", "Error MC")</f>
        <v>Error MC</v>
      </c>
      <c r="H3843" s="62"/>
      <c r="I3843" s="54">
        <f>+Tabla1[[#This Row],[MC]]*Tabla1[[#This Row],[Pedido]]*Tabla1[[#This Row],[PVC ]]</f>
        <v>0</v>
      </c>
      <c r="J3843" s="26">
        <v>0.21</v>
      </c>
      <c r="K3843" s="63"/>
      <c r="L3843" s="28" t="s">
        <v>535</v>
      </c>
      <c r="M3843" s="53">
        <v>621845.451</v>
      </c>
      <c r="N3843" s="64" t="str">
        <f>+IF(Tabla1[[#This Row],[F PMPI]]="SÍ","No","Sí")</f>
        <v>No</v>
      </c>
      <c r="O3843" s="65">
        <f>+Tabla1[[#This Row],[PVL]]*1.055</f>
        <v>656046.95080499991</v>
      </c>
      <c r="P3843" s="65">
        <f>+Tabla1[[#This Row],[PVL]]*1.43</f>
        <v>889238.99492999993</v>
      </c>
      <c r="Q3843" s="66" t="str">
        <f>+HYPERLINK(Tabla1[[#This Row],[PAG]])</f>
        <v>https://todomusica.com.ar/microfonos-condenser/1424-ksm137-sl.html</v>
      </c>
      <c r="R3843" s="67"/>
      <c r="S3843" s="68"/>
      <c r="T3843" s="69"/>
      <c r="U3843" s="69"/>
      <c r="V3843" s="69"/>
      <c r="W3843" s="69"/>
      <c r="X3843" s="69"/>
      <c r="Y3843" s="35"/>
      <c r="Z3843" s="35" t="s">
        <v>27403</v>
      </c>
      <c r="AA3843" s="36">
        <v>1</v>
      </c>
      <c r="AB3843" s="35" t="s">
        <v>9849</v>
      </c>
      <c r="AC3843" s="35" t="str">
        <f>+IF(Tabla1[[#This Row],[STK]]="no","Sin STK", "STK disponible")</f>
        <v>STK disponible</v>
      </c>
      <c r="AD3843" s="35">
        <f>+I3843*J3843</f>
        <v>0</v>
      </c>
      <c r="AE3843" s="35">
        <f>+I3843*K3843</f>
        <v>0</v>
      </c>
      <c r="AF3843" s="36">
        <f>IF(Tabla1[[#This Row],[ref pack]]=1,Tabla1[[#This Row],[Pedido]],LCM(Tabla1[[#This Row],[MC VIEJO]],Tabla1[[#This Row],[Pedido]]))</f>
        <v>1</v>
      </c>
      <c r="AG3843" s="36">
        <f>+VLOOKUP(Tabla1[[#This Row],[Artículo]],'.'!$B$2:$D$11481,3,)</f>
        <v>1</v>
      </c>
      <c r="AH3843" s="37" t="str">
        <f>+IFERROR(SEARCH("pack",Tabla1[[#This Row],[PACK]]),"")</f>
        <v/>
      </c>
    </row>
    <row r="3844" spans="1:34" ht="24" customHeight="1" x14ac:dyDescent="0.2">
      <c r="A3844" s="50" t="s">
        <v>6938</v>
      </c>
      <c r="B3844" s="60" t="s">
        <v>7347</v>
      </c>
      <c r="C3844" s="61" t="s">
        <v>7348</v>
      </c>
      <c r="D3844" s="52" t="s">
        <v>9842</v>
      </c>
      <c r="E3844" s="53">
        <v>844488.13</v>
      </c>
      <c r="F3844" s="23" t="str">
        <f>+IFERROR(VLOOKUP(Tabla1[[#This Row],[Artículo]],'..'!$B$2:$D$569000,3,),"")</f>
        <v/>
      </c>
      <c r="G3844" s="24" t="str">
        <f>IF(H3844=AF3844,"", "Error MC")</f>
        <v>Error MC</v>
      </c>
      <c r="H3844" s="62"/>
      <c r="I3844" s="54">
        <f>+Tabla1[[#This Row],[MC]]*Tabla1[[#This Row],[Pedido]]*Tabla1[[#This Row],[PVC ]]</f>
        <v>0</v>
      </c>
      <c r="J3844" s="26">
        <v>0.21</v>
      </c>
      <c r="K3844" s="63"/>
      <c r="L3844" s="28" t="s">
        <v>535</v>
      </c>
      <c r="M3844" s="53">
        <v>1379471.3659999999</v>
      </c>
      <c r="N3844" s="64" t="str">
        <f>+IF(Tabla1[[#This Row],[F PMPI]]="SÍ","No","Sí")</f>
        <v>No</v>
      </c>
      <c r="O3844" s="65">
        <f>+Tabla1[[#This Row],[PVL]]*1.055</f>
        <v>1455342.2911299998</v>
      </c>
      <c r="P3844" s="65">
        <f>+Tabla1[[#This Row],[PVL]]*1.43</f>
        <v>1972644.0533799997</v>
      </c>
      <c r="Q3844" s="66" t="str">
        <f>+HYPERLINK(Tabla1[[#This Row],[PAG]])</f>
        <v/>
      </c>
      <c r="R3844" s="67"/>
      <c r="S3844" s="68"/>
      <c r="T3844" s="69"/>
      <c r="U3844" s="69"/>
      <c r="V3844" s="69"/>
      <c r="W3844" s="69"/>
      <c r="X3844" s="69"/>
      <c r="Y3844" s="35"/>
      <c r="Z3844" s="35" t="s">
        <v>65</v>
      </c>
      <c r="AA3844" s="36">
        <v>1</v>
      </c>
      <c r="AB3844" s="35" t="s">
        <v>9849</v>
      </c>
      <c r="AC3844" s="35" t="str">
        <f>+IF(Tabla1[[#This Row],[STK]]="no","Sin STK", "STK disponible")</f>
        <v>STK disponible</v>
      </c>
      <c r="AD3844" s="35">
        <f>+I3844*J3844</f>
        <v>0</v>
      </c>
      <c r="AE3844" s="35">
        <f>+I3844*K3844</f>
        <v>0</v>
      </c>
      <c r="AF3844" s="36">
        <f>IF(Tabla1[[#This Row],[ref pack]]=1,Tabla1[[#This Row],[Pedido]],LCM(Tabla1[[#This Row],[MC VIEJO]],Tabla1[[#This Row],[Pedido]]))</f>
        <v>1</v>
      </c>
      <c r="AG3844" s="36">
        <f>+VLOOKUP(Tabla1[[#This Row],[Artículo]],'.'!$B$2:$D$11481,3,)</f>
        <v>1</v>
      </c>
      <c r="AH3844" s="37" t="str">
        <f>+IFERROR(SEARCH("pack",Tabla1[[#This Row],[PACK]]),"")</f>
        <v/>
      </c>
    </row>
    <row r="3845" spans="1:34" ht="24" customHeight="1" x14ac:dyDescent="0.2">
      <c r="A3845" s="50" t="s">
        <v>6938</v>
      </c>
      <c r="B3845" s="60" t="s">
        <v>7349</v>
      </c>
      <c r="C3845" s="61" t="s">
        <v>7350</v>
      </c>
      <c r="D3845" s="52" t="s">
        <v>9842</v>
      </c>
      <c r="E3845" s="53">
        <v>509787.85</v>
      </c>
      <c r="F3845" s="23" t="str">
        <f>+IFERROR(VLOOKUP(Tabla1[[#This Row],[Artículo]],'..'!$B$2:$D$569000,3,),"")</f>
        <v/>
      </c>
      <c r="G3845" s="24" t="str">
        <f>IF(H3845=AF3845,"", "Error MC")</f>
        <v>Error MC</v>
      </c>
      <c r="H3845" s="62"/>
      <c r="I3845" s="54">
        <f>+Tabla1[[#This Row],[MC]]*Tabla1[[#This Row],[Pedido]]*Tabla1[[#This Row],[PVC ]]</f>
        <v>0</v>
      </c>
      <c r="J3845" s="26">
        <v>0.21</v>
      </c>
      <c r="K3845" s="63"/>
      <c r="L3845" s="28" t="s">
        <v>535</v>
      </c>
      <c r="M3845" s="53">
        <v>832738.45600000001</v>
      </c>
      <c r="N3845" s="64" t="str">
        <f>+IF(Tabla1[[#This Row],[F PMPI]]="SÍ","No","Sí")</f>
        <v>No</v>
      </c>
      <c r="O3845" s="65">
        <f>+Tabla1[[#This Row],[PVL]]*1.055</f>
        <v>878539.07107999991</v>
      </c>
      <c r="P3845" s="65">
        <f>+Tabla1[[#This Row],[PVL]]*1.43</f>
        <v>1190815.99208</v>
      </c>
      <c r="Q3845" s="66" t="str">
        <f>+HYPERLINK(Tabla1[[#This Row],[PAG]])</f>
        <v>https://todomusica.com.ar/microfonos-condenser/1489-ksm141-sl.html</v>
      </c>
      <c r="R3845" s="67"/>
      <c r="S3845" s="68"/>
      <c r="T3845" s="69"/>
      <c r="U3845" s="69"/>
      <c r="V3845" s="69"/>
      <c r="W3845" s="69"/>
      <c r="X3845" s="69"/>
      <c r="Y3845" s="35"/>
      <c r="Z3845" s="35" t="s">
        <v>27404</v>
      </c>
      <c r="AA3845" s="36">
        <v>1</v>
      </c>
      <c r="AB3845" s="35" t="s">
        <v>9849</v>
      </c>
      <c r="AC3845" s="35" t="str">
        <f>+IF(Tabla1[[#This Row],[STK]]="no","Sin STK", "STK disponible")</f>
        <v>STK disponible</v>
      </c>
      <c r="AD3845" s="35">
        <f>+I3845*J3845</f>
        <v>0</v>
      </c>
      <c r="AE3845" s="35">
        <f>+I3845*K3845</f>
        <v>0</v>
      </c>
      <c r="AF3845" s="36">
        <f>IF(Tabla1[[#This Row],[ref pack]]=1,Tabla1[[#This Row],[Pedido]],LCM(Tabla1[[#This Row],[MC VIEJO]],Tabla1[[#This Row],[Pedido]]))</f>
        <v>1</v>
      </c>
      <c r="AG3845" s="36">
        <f>+VLOOKUP(Tabla1[[#This Row],[Artículo]],'.'!$B$2:$D$11481,3,)</f>
        <v>1</v>
      </c>
      <c r="AH3845" s="37" t="str">
        <f>+IFERROR(SEARCH("pack",Tabla1[[#This Row],[PACK]]),"")</f>
        <v/>
      </c>
    </row>
    <row r="3846" spans="1:34" ht="24" customHeight="1" x14ac:dyDescent="0.2">
      <c r="A3846" s="50" t="s">
        <v>6938</v>
      </c>
      <c r="B3846" s="60" t="s">
        <v>7351</v>
      </c>
      <c r="C3846" s="61" t="s">
        <v>7352</v>
      </c>
      <c r="D3846" s="52" t="s">
        <v>27</v>
      </c>
      <c r="E3846" s="53">
        <v>1202193.42</v>
      </c>
      <c r="F3846" s="23" t="str">
        <f>+IFERROR(VLOOKUP(Tabla1[[#This Row],[Artículo]],'..'!$B$2:$D$569000,3,),"")</f>
        <v/>
      </c>
      <c r="G3846" s="24" t="str">
        <f>IF(H3846=AF3846,"", "Error MC")</f>
        <v>Error MC</v>
      </c>
      <c r="H3846" s="62"/>
      <c r="I3846" s="54">
        <f>+Tabla1[[#This Row],[MC]]*Tabla1[[#This Row],[Pedido]]*Tabla1[[#This Row],[PVC ]]</f>
        <v>0</v>
      </c>
      <c r="J3846" s="26">
        <v>0.21</v>
      </c>
      <c r="K3846" s="63"/>
      <c r="L3846" s="28" t="s">
        <v>535</v>
      </c>
      <c r="M3846" s="53">
        <v>1963782.9550000001</v>
      </c>
      <c r="N3846" s="64" t="str">
        <f>+IF(Tabla1[[#This Row],[F PMPI]]="SÍ","No","Sí")</f>
        <v>No</v>
      </c>
      <c r="O3846" s="65">
        <f>+Tabla1[[#This Row],[PVL]]*1.055</f>
        <v>2071791.017525</v>
      </c>
      <c r="P3846" s="65">
        <f>+Tabla1[[#This Row],[PVL]]*1.43</f>
        <v>2808209.6256499998</v>
      </c>
      <c r="Q3846" s="66" t="str">
        <f>+HYPERLINK(Tabla1[[#This Row],[PAG]])</f>
        <v>https://todomusica.com.ar/microfonos-condenser/668-ksm313.html</v>
      </c>
      <c r="R3846" s="67"/>
      <c r="S3846" s="68"/>
      <c r="T3846" s="69"/>
      <c r="U3846" s="69"/>
      <c r="V3846" s="69"/>
      <c r="W3846" s="69"/>
      <c r="X3846" s="69"/>
      <c r="Y3846" s="35"/>
      <c r="Z3846" s="35" t="s">
        <v>27405</v>
      </c>
      <c r="AA3846" s="36">
        <v>1</v>
      </c>
      <c r="AB3846" s="35" t="s">
        <v>9849</v>
      </c>
      <c r="AC3846" s="35" t="str">
        <f>+IF(Tabla1[[#This Row],[STK]]="no","Sin STK", "STK disponible")</f>
        <v>Sin STK</v>
      </c>
      <c r="AD3846" s="35">
        <f>+I3846*J3846</f>
        <v>0</v>
      </c>
      <c r="AE3846" s="35">
        <f>+I3846*K3846</f>
        <v>0</v>
      </c>
      <c r="AF3846" s="36">
        <f>IF(Tabla1[[#This Row],[ref pack]]=1,Tabla1[[#This Row],[Pedido]],LCM(Tabla1[[#This Row],[MC VIEJO]],Tabla1[[#This Row],[Pedido]]))</f>
        <v>1</v>
      </c>
      <c r="AG3846" s="36">
        <f>+VLOOKUP(Tabla1[[#This Row],[Artículo]],'.'!$B$2:$D$11481,3,)</f>
        <v>1</v>
      </c>
      <c r="AH3846" s="37" t="str">
        <f>+IFERROR(SEARCH("pack",Tabla1[[#This Row],[PACK]]),"")</f>
        <v/>
      </c>
    </row>
    <row r="3847" spans="1:34" ht="24" customHeight="1" x14ac:dyDescent="0.2">
      <c r="A3847" s="50" t="s">
        <v>6938</v>
      </c>
      <c r="B3847" s="60" t="s">
        <v>7353</v>
      </c>
      <c r="C3847" s="61" t="s">
        <v>7354</v>
      </c>
      <c r="D3847" s="52" t="s">
        <v>27</v>
      </c>
      <c r="E3847" s="53">
        <v>619073.87</v>
      </c>
      <c r="F3847" s="23" t="str">
        <f>+IFERROR(VLOOKUP(Tabla1[[#This Row],[Artículo]],'..'!$B$2:$D$569000,3,),"")</f>
        <v/>
      </c>
      <c r="G3847" s="24" t="str">
        <f>IF(H3847=AF3847,"", "Error MC")</f>
        <v>Error MC</v>
      </c>
      <c r="H3847" s="62"/>
      <c r="I3847" s="54">
        <f>+Tabla1[[#This Row],[MC]]*Tabla1[[#This Row],[Pedido]]*Tabla1[[#This Row],[PVC ]]</f>
        <v>0</v>
      </c>
      <c r="J3847" s="26">
        <v>0.21</v>
      </c>
      <c r="K3847" s="63"/>
      <c r="L3847" s="28" t="s">
        <v>535</v>
      </c>
      <c r="M3847" s="53">
        <v>1011257.161</v>
      </c>
      <c r="N3847" s="64" t="str">
        <f>+IF(Tabla1[[#This Row],[F PMPI]]="SÍ","No","Sí")</f>
        <v>No</v>
      </c>
      <c r="O3847" s="65">
        <f>+Tabla1[[#This Row],[PVL]]*1.055</f>
        <v>1066876.304855</v>
      </c>
      <c r="P3847" s="65">
        <f>+Tabla1[[#This Row],[PVL]]*1.43</f>
        <v>1446097.7402299999</v>
      </c>
      <c r="Q3847" s="66" t="str">
        <f>+HYPERLINK(Tabla1[[#This Row],[PAG]])</f>
        <v>https://todomusica.com.ar/microfonos-condenser/5386-404.html</v>
      </c>
      <c r="R3847" s="67"/>
      <c r="S3847" s="68"/>
      <c r="T3847" s="69"/>
      <c r="U3847" s="69"/>
      <c r="V3847" s="69"/>
      <c r="W3847" s="69"/>
      <c r="X3847" s="69"/>
      <c r="Y3847" s="35"/>
      <c r="Z3847" s="35" t="s">
        <v>27406</v>
      </c>
      <c r="AA3847" s="36">
        <v>1</v>
      </c>
      <c r="AB3847" s="35" t="s">
        <v>9849</v>
      </c>
      <c r="AC3847" s="35" t="str">
        <f>+IF(Tabla1[[#This Row],[STK]]="no","Sin STK", "STK disponible")</f>
        <v>Sin STK</v>
      </c>
      <c r="AD3847" s="35">
        <f>+I3847*J3847</f>
        <v>0</v>
      </c>
      <c r="AE3847" s="35">
        <f>+I3847*K3847</f>
        <v>0</v>
      </c>
      <c r="AF3847" s="36">
        <f>IF(Tabla1[[#This Row],[ref pack]]=1,Tabla1[[#This Row],[Pedido]],LCM(Tabla1[[#This Row],[MC VIEJO]],Tabla1[[#This Row],[Pedido]]))</f>
        <v>1</v>
      </c>
      <c r="AG3847" s="36">
        <f>+VLOOKUP(Tabla1[[#This Row],[Artículo]],'.'!$B$2:$D$11481,3,)</f>
        <v>1</v>
      </c>
      <c r="AH3847" s="37" t="str">
        <f>+IFERROR(SEARCH("pack",Tabla1[[#This Row],[PACK]]),"")</f>
        <v/>
      </c>
    </row>
    <row r="3848" spans="1:34" ht="24" customHeight="1" x14ac:dyDescent="0.2">
      <c r="A3848" s="50" t="s">
        <v>6938</v>
      </c>
      <c r="B3848" s="60" t="s">
        <v>7355</v>
      </c>
      <c r="C3848" s="61" t="s">
        <v>7356</v>
      </c>
      <c r="D3848" s="52" t="s">
        <v>9842</v>
      </c>
      <c r="E3848" s="53">
        <v>665359.71</v>
      </c>
      <c r="F3848" s="23" t="str">
        <f>+IFERROR(VLOOKUP(Tabla1[[#This Row],[Artículo]],'..'!$B$2:$D$569000,3,),"")</f>
        <v/>
      </c>
      <c r="G3848" s="24" t="str">
        <f>IF(H3848=AF3848,"", "Error MC")</f>
        <v>Error MC</v>
      </c>
      <c r="H3848" s="62"/>
      <c r="I3848" s="54">
        <f>+Tabla1[[#This Row],[MC]]*Tabla1[[#This Row],[Pedido]]*Tabla1[[#This Row],[PVC ]]</f>
        <v>0</v>
      </c>
      <c r="J3848" s="26">
        <v>0.21</v>
      </c>
      <c r="K3848" s="63"/>
      <c r="L3848" s="28" t="s">
        <v>535</v>
      </c>
      <c r="M3848" s="53">
        <v>1086865.088</v>
      </c>
      <c r="N3848" s="64" t="str">
        <f>+IF(Tabla1[[#This Row],[F PMPI]]="SÍ","No","Sí")</f>
        <v>No</v>
      </c>
      <c r="O3848" s="65">
        <f>+Tabla1[[#This Row],[PVL]]*1.055</f>
        <v>1146642.66784</v>
      </c>
      <c r="P3848" s="65">
        <f>+Tabla1[[#This Row],[PVL]]*1.43</f>
        <v>1554217.0758399998</v>
      </c>
      <c r="Q3848" s="66" t="str">
        <f>+HYPERLINK(Tabla1[[#This Row],[PAG]])</f>
        <v>https://todomusica.com.ar/microfonos-condenser/669-ksm32-sl.html</v>
      </c>
      <c r="R3848" s="67"/>
      <c r="S3848" s="68"/>
      <c r="T3848" s="69"/>
      <c r="U3848" s="69"/>
      <c r="V3848" s="69"/>
      <c r="W3848" s="69"/>
      <c r="X3848" s="69"/>
      <c r="Y3848" s="35"/>
      <c r="Z3848" s="35" t="s">
        <v>27407</v>
      </c>
      <c r="AA3848" s="36">
        <v>1</v>
      </c>
      <c r="AB3848" s="35" t="s">
        <v>9849</v>
      </c>
      <c r="AC3848" s="35" t="str">
        <f>+IF(Tabla1[[#This Row],[STK]]="no","Sin STK", "STK disponible")</f>
        <v>STK disponible</v>
      </c>
      <c r="AD3848" s="35">
        <f>+I3848*J3848</f>
        <v>0</v>
      </c>
      <c r="AE3848" s="35">
        <f>+I3848*K3848</f>
        <v>0</v>
      </c>
      <c r="AF3848" s="36">
        <f>IF(Tabla1[[#This Row],[ref pack]]=1,Tabla1[[#This Row],[Pedido]],LCM(Tabla1[[#This Row],[MC VIEJO]],Tabla1[[#This Row],[Pedido]]))</f>
        <v>1</v>
      </c>
      <c r="AG3848" s="36">
        <f>+VLOOKUP(Tabla1[[#This Row],[Artículo]],'.'!$B$2:$D$11481,3,)</f>
        <v>1</v>
      </c>
      <c r="AH3848" s="37" t="str">
        <f>+IFERROR(SEARCH("pack",Tabla1[[#This Row],[PACK]]),"")</f>
        <v/>
      </c>
    </row>
    <row r="3849" spans="1:34" ht="24" customHeight="1" x14ac:dyDescent="0.2">
      <c r="A3849" s="50" t="s">
        <v>6938</v>
      </c>
      <c r="B3849" s="60" t="s">
        <v>7357</v>
      </c>
      <c r="C3849" s="61" t="s">
        <v>7358</v>
      </c>
      <c r="D3849" s="52" t="s">
        <v>27</v>
      </c>
      <c r="E3849" s="53">
        <v>2502331.0499999998</v>
      </c>
      <c r="F3849" s="23" t="str">
        <f>+IFERROR(VLOOKUP(Tabla1[[#This Row],[Artículo]],'..'!$B$2:$D$569000,3,),"")</f>
        <v/>
      </c>
      <c r="G3849" s="24" t="str">
        <f>IF(H3849=AF3849,"", "Error MC")</f>
        <v>Error MC</v>
      </c>
      <c r="H3849" s="62"/>
      <c r="I3849" s="54">
        <f>+Tabla1[[#This Row],[MC]]*Tabla1[[#This Row],[Pedido]]*Tabla1[[#This Row],[PVC ]]</f>
        <v>0</v>
      </c>
      <c r="J3849" s="26">
        <v>0.21</v>
      </c>
      <c r="K3849" s="63"/>
      <c r="L3849" s="28" t="s">
        <v>535</v>
      </c>
      <c r="M3849" s="53">
        <v>4087557.773</v>
      </c>
      <c r="N3849" s="64" t="str">
        <f>+IF(Tabla1[[#This Row],[F PMPI]]="SÍ","No","Sí")</f>
        <v>No</v>
      </c>
      <c r="O3849" s="65">
        <f>+Tabla1[[#This Row],[PVL]]*1.055</f>
        <v>4312373.4505150001</v>
      </c>
      <c r="P3849" s="65">
        <f>+Tabla1[[#This Row],[PVL]]*1.43</f>
        <v>5845207.6153899999</v>
      </c>
      <c r="Q3849" s="66" t="str">
        <f>+HYPERLINK(Tabla1[[#This Row],[PAG]])</f>
        <v>https://todomusica.com.ar/microfonos-condenser/119-ksm353.html</v>
      </c>
      <c r="R3849" s="67"/>
      <c r="S3849" s="68"/>
      <c r="T3849" s="69"/>
      <c r="U3849" s="69"/>
      <c r="V3849" s="69"/>
      <c r="W3849" s="69"/>
      <c r="X3849" s="69"/>
      <c r="Y3849" s="35"/>
      <c r="Z3849" s="35" t="s">
        <v>27408</v>
      </c>
      <c r="AA3849" s="36">
        <v>1</v>
      </c>
      <c r="AB3849" s="35" t="s">
        <v>9849</v>
      </c>
      <c r="AC3849" s="35" t="str">
        <f>+IF(Tabla1[[#This Row],[STK]]="no","Sin STK", "STK disponible")</f>
        <v>Sin STK</v>
      </c>
      <c r="AD3849" s="35">
        <f>+I3849*J3849</f>
        <v>0</v>
      </c>
      <c r="AE3849" s="35">
        <f>+I3849*K3849</f>
        <v>0</v>
      </c>
      <c r="AF3849" s="36">
        <f>IF(Tabla1[[#This Row],[ref pack]]=1,Tabla1[[#This Row],[Pedido]],LCM(Tabla1[[#This Row],[MC VIEJO]],Tabla1[[#This Row],[Pedido]]))</f>
        <v>1</v>
      </c>
      <c r="AG3849" s="36">
        <f>+VLOOKUP(Tabla1[[#This Row],[Artículo]],'.'!$B$2:$D$11481,3,)</f>
        <v>1</v>
      </c>
      <c r="AH3849" s="37" t="str">
        <f>+IFERROR(SEARCH("pack",Tabla1[[#This Row],[PACK]]),"")</f>
        <v/>
      </c>
    </row>
    <row r="3850" spans="1:34" ht="24" customHeight="1" x14ac:dyDescent="0.2">
      <c r="A3850" s="50" t="s">
        <v>6938</v>
      </c>
      <c r="B3850" s="60" t="s">
        <v>7359</v>
      </c>
      <c r="C3850" s="61" t="s">
        <v>7360</v>
      </c>
      <c r="D3850" s="52" t="s">
        <v>9842</v>
      </c>
      <c r="E3850" s="53">
        <v>1043009.15</v>
      </c>
      <c r="F3850" s="23" t="str">
        <f>+IFERROR(VLOOKUP(Tabla1[[#This Row],[Artículo]],'..'!$B$2:$D$569000,3,),"")</f>
        <v/>
      </c>
      <c r="G3850" s="24" t="str">
        <f>IF(H3850=AF3850,"", "Error MC")</f>
        <v>Error MC</v>
      </c>
      <c r="H3850" s="62"/>
      <c r="I3850" s="54">
        <f>+Tabla1[[#This Row],[MC]]*Tabla1[[#This Row],[Pedido]]*Tabla1[[#This Row],[PVC ]]</f>
        <v>0</v>
      </c>
      <c r="J3850" s="26">
        <v>0.21</v>
      </c>
      <c r="K3850" s="63"/>
      <c r="L3850" s="28" t="s">
        <v>535</v>
      </c>
      <c r="M3850" s="53">
        <v>1703755.4439999999</v>
      </c>
      <c r="N3850" s="64" t="str">
        <f>+IF(Tabla1[[#This Row],[F PMPI]]="SÍ","No","Sí")</f>
        <v>No</v>
      </c>
      <c r="O3850" s="65">
        <f>+Tabla1[[#This Row],[PVL]]*1.055</f>
        <v>1797461.9934199997</v>
      </c>
      <c r="P3850" s="65">
        <f>+Tabla1[[#This Row],[PVL]]*1.43</f>
        <v>2436370.2849199995</v>
      </c>
      <c r="Q3850" s="66" t="str">
        <f>+HYPERLINK(Tabla1[[#This Row],[PAG]])</f>
        <v>https://todomusica.com.ar/microfonos-condenser/913-ksm42-sg.html</v>
      </c>
      <c r="R3850" s="67"/>
      <c r="S3850" s="68"/>
      <c r="T3850" s="69"/>
      <c r="U3850" s="69"/>
      <c r="V3850" s="69"/>
      <c r="W3850" s="69"/>
      <c r="X3850" s="69"/>
      <c r="Y3850" s="35"/>
      <c r="Z3850" s="35" t="s">
        <v>27409</v>
      </c>
      <c r="AA3850" s="36">
        <v>1</v>
      </c>
      <c r="AB3850" s="35" t="s">
        <v>9849</v>
      </c>
      <c r="AC3850" s="35" t="str">
        <f>+IF(Tabla1[[#This Row],[STK]]="no","Sin STK", "STK disponible")</f>
        <v>STK disponible</v>
      </c>
      <c r="AD3850" s="35">
        <f>+I3850*J3850</f>
        <v>0</v>
      </c>
      <c r="AE3850" s="35">
        <f>+I3850*K3850</f>
        <v>0</v>
      </c>
      <c r="AF3850" s="36">
        <f>IF(Tabla1[[#This Row],[ref pack]]=1,Tabla1[[#This Row],[Pedido]],LCM(Tabla1[[#This Row],[MC VIEJO]],Tabla1[[#This Row],[Pedido]]))</f>
        <v>1</v>
      </c>
      <c r="AG3850" s="36">
        <f>+VLOOKUP(Tabla1[[#This Row],[Artículo]],'.'!$B$2:$D$11481,3,)</f>
        <v>1</v>
      </c>
      <c r="AH3850" s="37" t="str">
        <f>+IFERROR(SEARCH("pack",Tabla1[[#This Row],[PACK]]),"")</f>
        <v/>
      </c>
    </row>
    <row r="3851" spans="1:34" ht="24" customHeight="1" x14ac:dyDescent="0.2">
      <c r="A3851" s="50" t="s">
        <v>6938</v>
      </c>
      <c r="B3851" s="60" t="s">
        <v>7361</v>
      </c>
      <c r="C3851" s="61" t="s">
        <v>7362</v>
      </c>
      <c r="D3851" s="52" t="s">
        <v>9842</v>
      </c>
      <c r="E3851" s="53">
        <v>1207152.54</v>
      </c>
      <c r="F3851" s="23" t="str">
        <f>+IFERROR(VLOOKUP(Tabla1[[#This Row],[Artículo]],'..'!$B$2:$D$569000,3,),"")</f>
        <v/>
      </c>
      <c r="G3851" s="24" t="str">
        <f>IF(H3851=AF3851,"", "Error MC")</f>
        <v>Error MC</v>
      </c>
      <c r="H3851" s="62"/>
      <c r="I3851" s="54">
        <f>+Tabla1[[#This Row],[MC]]*Tabla1[[#This Row],[Pedido]]*Tabla1[[#This Row],[PVC ]]</f>
        <v>0</v>
      </c>
      <c r="J3851" s="26">
        <v>0.21</v>
      </c>
      <c r="K3851" s="63"/>
      <c r="L3851" s="28" t="s">
        <v>535</v>
      </c>
      <c r="M3851" s="53">
        <v>1971883.675</v>
      </c>
      <c r="N3851" s="64" t="str">
        <f>+IF(Tabla1[[#This Row],[F PMPI]]="SÍ","No","Sí")</f>
        <v>No</v>
      </c>
      <c r="O3851" s="65">
        <f>+Tabla1[[#This Row],[PVL]]*1.055</f>
        <v>2080337.277125</v>
      </c>
      <c r="P3851" s="65">
        <f>+Tabla1[[#This Row],[PVL]]*1.43</f>
        <v>2819793.6552499998</v>
      </c>
      <c r="Q3851" s="66" t="str">
        <f>+HYPERLINK(Tabla1[[#This Row],[PAG]])</f>
        <v>https://todomusica.com.ar/microfonos-condenser/670-ksm44a-sl.html</v>
      </c>
      <c r="R3851" s="67"/>
      <c r="S3851" s="68"/>
      <c r="T3851" s="69"/>
      <c r="U3851" s="69"/>
      <c r="V3851" s="69"/>
      <c r="W3851" s="69"/>
      <c r="X3851" s="69"/>
      <c r="Y3851" s="35"/>
      <c r="Z3851" s="35" t="s">
        <v>27410</v>
      </c>
      <c r="AA3851" s="36">
        <v>1</v>
      </c>
      <c r="AB3851" s="35" t="s">
        <v>9849</v>
      </c>
      <c r="AC3851" s="35" t="str">
        <f>+IF(Tabla1[[#This Row],[STK]]="no","Sin STK", "STK disponible")</f>
        <v>STK disponible</v>
      </c>
      <c r="AD3851" s="35">
        <f>+I3851*J3851</f>
        <v>0</v>
      </c>
      <c r="AE3851" s="35">
        <f>+I3851*K3851</f>
        <v>0</v>
      </c>
      <c r="AF3851" s="36">
        <f>IF(Tabla1[[#This Row],[ref pack]]=1,Tabla1[[#This Row],[Pedido]],LCM(Tabla1[[#This Row],[MC VIEJO]],Tabla1[[#This Row],[Pedido]]))</f>
        <v>1</v>
      </c>
      <c r="AG3851" s="36">
        <f>+VLOOKUP(Tabla1[[#This Row],[Artículo]],'.'!$B$2:$D$11481,3,)</f>
        <v>1</v>
      </c>
      <c r="AH3851" s="37" t="str">
        <f>+IFERROR(SEARCH("pack",Tabla1[[#This Row],[PACK]]),"")</f>
        <v/>
      </c>
    </row>
    <row r="3852" spans="1:34" ht="24" customHeight="1" x14ac:dyDescent="0.2">
      <c r="A3852" s="50" t="s">
        <v>6938</v>
      </c>
      <c r="B3852" s="60" t="s">
        <v>7363</v>
      </c>
      <c r="C3852" s="61" t="s">
        <v>7364</v>
      </c>
      <c r="D3852" s="52" t="s">
        <v>27</v>
      </c>
      <c r="E3852" s="53">
        <v>433516.99</v>
      </c>
      <c r="F3852" s="23" t="str">
        <f>+IFERROR(VLOOKUP(Tabla1[[#This Row],[Artículo]],'..'!$B$2:$D$569000,3,),"")</f>
        <v/>
      </c>
      <c r="G3852" s="24" t="str">
        <f>IF(H3852=AF3852,"", "Error MC")</f>
        <v>Error MC</v>
      </c>
      <c r="H3852" s="62"/>
      <c r="I3852" s="54">
        <f>+Tabla1[[#This Row],[MC]]*Tabla1[[#This Row],[Pedido]]*Tabla1[[#This Row],[PVC ]]</f>
        <v>0</v>
      </c>
      <c r="J3852" s="26">
        <v>0.21</v>
      </c>
      <c r="K3852" s="63"/>
      <c r="L3852" s="28" t="s">
        <v>535</v>
      </c>
      <c r="M3852" s="53">
        <v>708150.00699999998</v>
      </c>
      <c r="N3852" s="64" t="str">
        <f>+IF(Tabla1[[#This Row],[F PMPI]]="SÍ","No","Sí")</f>
        <v>No</v>
      </c>
      <c r="O3852" s="65">
        <f>+Tabla1[[#This Row],[PVL]]*1.055</f>
        <v>747098.25738499989</v>
      </c>
      <c r="P3852" s="65">
        <f>+Tabla1[[#This Row],[PVL]]*1.43</f>
        <v>1012654.51001</v>
      </c>
      <c r="Q3852" s="66" t="str">
        <f>+HYPERLINK(Tabla1[[#This Row],[PAG]])</f>
        <v>https://todomusica.com.ar/microfonos-dinamicos/6621-ksm8-b.html</v>
      </c>
      <c r="R3852" s="67"/>
      <c r="S3852" s="68"/>
      <c r="T3852" s="69"/>
      <c r="U3852" s="69"/>
      <c r="V3852" s="69"/>
      <c r="W3852" s="69"/>
      <c r="X3852" s="69"/>
      <c r="Y3852" s="35"/>
      <c r="Z3852" s="35" t="s">
        <v>27411</v>
      </c>
      <c r="AA3852" s="36">
        <v>1</v>
      </c>
      <c r="AB3852" s="35" t="s">
        <v>9849</v>
      </c>
      <c r="AC3852" s="35" t="str">
        <f>+IF(Tabla1[[#This Row],[STK]]="no","Sin STK", "STK disponible")</f>
        <v>Sin STK</v>
      </c>
      <c r="AD3852" s="35">
        <f>+I3852*J3852</f>
        <v>0</v>
      </c>
      <c r="AE3852" s="35">
        <f>+I3852*K3852</f>
        <v>0</v>
      </c>
      <c r="AF3852" s="36">
        <f>IF(Tabla1[[#This Row],[ref pack]]=1,Tabla1[[#This Row],[Pedido]],LCM(Tabla1[[#This Row],[MC VIEJO]],Tabla1[[#This Row],[Pedido]]))</f>
        <v>1</v>
      </c>
      <c r="AG3852" s="36">
        <f>+VLOOKUP(Tabla1[[#This Row],[Artículo]],'.'!$B$2:$D$11481,3,)</f>
        <v>1</v>
      </c>
      <c r="AH3852" s="37" t="str">
        <f>+IFERROR(SEARCH("pack",Tabla1[[#This Row],[PACK]]),"")</f>
        <v/>
      </c>
    </row>
    <row r="3853" spans="1:34" ht="24" customHeight="1" x14ac:dyDescent="0.2">
      <c r="A3853" s="50" t="s">
        <v>6938</v>
      </c>
      <c r="B3853" s="60" t="s">
        <v>7365</v>
      </c>
      <c r="C3853" s="61" t="s">
        <v>7366</v>
      </c>
      <c r="D3853" s="52" t="s">
        <v>9842</v>
      </c>
      <c r="E3853" s="53">
        <v>433516.99</v>
      </c>
      <c r="F3853" s="23" t="str">
        <f>+IFERROR(VLOOKUP(Tabla1[[#This Row],[Artículo]],'..'!$B$2:$D$569000,3,),"")</f>
        <v/>
      </c>
      <c r="G3853" s="24" t="str">
        <f>IF(H3853=AF3853,"", "Error MC")</f>
        <v>Error MC</v>
      </c>
      <c r="H3853" s="62"/>
      <c r="I3853" s="54">
        <f>+Tabla1[[#This Row],[MC]]*Tabla1[[#This Row],[Pedido]]*Tabla1[[#This Row],[PVC ]]</f>
        <v>0</v>
      </c>
      <c r="J3853" s="26">
        <v>0.21</v>
      </c>
      <c r="K3853" s="63"/>
      <c r="L3853" s="28" t="s">
        <v>535</v>
      </c>
      <c r="M3853" s="53">
        <v>708150.00699999998</v>
      </c>
      <c r="N3853" s="64" t="str">
        <f>+IF(Tabla1[[#This Row],[F PMPI]]="SÍ","No","Sí")</f>
        <v>No</v>
      </c>
      <c r="O3853" s="65">
        <f>+Tabla1[[#This Row],[PVL]]*1.055</f>
        <v>747098.25738499989</v>
      </c>
      <c r="P3853" s="65">
        <f>+Tabla1[[#This Row],[PVL]]*1.43</f>
        <v>1012654.51001</v>
      </c>
      <c r="Q3853" s="66" t="str">
        <f>+HYPERLINK(Tabla1[[#This Row],[PAG]])</f>
        <v>https://todomusica.com.ar/microfonos-dinamicos/7112-ksm8-n.html</v>
      </c>
      <c r="R3853" s="67"/>
      <c r="S3853" s="68"/>
      <c r="T3853" s="69"/>
      <c r="U3853" s="69"/>
      <c r="V3853" s="69"/>
      <c r="W3853" s="69"/>
      <c r="X3853" s="69"/>
      <c r="Y3853" s="35"/>
      <c r="Z3853" s="35" t="s">
        <v>27412</v>
      </c>
      <c r="AA3853" s="36">
        <v>1</v>
      </c>
      <c r="AB3853" s="35" t="s">
        <v>9849</v>
      </c>
      <c r="AC3853" s="35" t="str">
        <f>+IF(Tabla1[[#This Row],[STK]]="no","Sin STK", "STK disponible")</f>
        <v>STK disponible</v>
      </c>
      <c r="AD3853" s="35">
        <f>+I3853*J3853</f>
        <v>0</v>
      </c>
      <c r="AE3853" s="35">
        <f>+I3853*K3853</f>
        <v>0</v>
      </c>
      <c r="AF3853" s="36">
        <f>IF(Tabla1[[#This Row],[ref pack]]=1,Tabla1[[#This Row],[Pedido]],LCM(Tabla1[[#This Row],[MC VIEJO]],Tabla1[[#This Row],[Pedido]]))</f>
        <v>1</v>
      </c>
      <c r="AG3853" s="36">
        <f>+VLOOKUP(Tabla1[[#This Row],[Artículo]],'.'!$B$2:$D$11481,3,)</f>
        <v>1</v>
      </c>
      <c r="AH3853" s="37" t="str">
        <f>+IFERROR(SEARCH("pack",Tabla1[[#This Row],[PACK]]),"")</f>
        <v/>
      </c>
    </row>
    <row r="3854" spans="1:34" ht="24" customHeight="1" x14ac:dyDescent="0.2">
      <c r="A3854" s="50" t="s">
        <v>6938</v>
      </c>
      <c r="B3854" s="60" t="s">
        <v>7367</v>
      </c>
      <c r="C3854" s="61" t="s">
        <v>7368</v>
      </c>
      <c r="D3854" s="52" t="s">
        <v>27</v>
      </c>
      <c r="E3854" s="53">
        <v>703887.57</v>
      </c>
      <c r="F3854" s="23" t="str">
        <f>+IFERROR(VLOOKUP(Tabla1[[#This Row],[Artículo]],'..'!$B$2:$D$569000,3,),"")</f>
        <v/>
      </c>
      <c r="G3854" s="24" t="str">
        <f>IF(H3854=AF3854,"", "Error MC")</f>
        <v>Error MC</v>
      </c>
      <c r="H3854" s="62"/>
      <c r="I3854" s="54">
        <f>+Tabla1[[#This Row],[MC]]*Tabla1[[#This Row],[Pedido]]*Tabla1[[#This Row],[PVC ]]</f>
        <v>0</v>
      </c>
      <c r="J3854" s="26">
        <v>0.21</v>
      </c>
      <c r="K3854" s="63"/>
      <c r="L3854" s="28" t="s">
        <v>535</v>
      </c>
      <c r="M3854" s="53">
        <v>1149800.3459999999</v>
      </c>
      <c r="N3854" s="64" t="str">
        <f>+IF(Tabla1[[#This Row],[F PMPI]]="SÍ","No","Sí")</f>
        <v>No</v>
      </c>
      <c r="O3854" s="65">
        <f>+Tabla1[[#This Row],[PVL]]*1.055</f>
        <v>1213039.3650299998</v>
      </c>
      <c r="P3854" s="65">
        <f>+Tabla1[[#This Row],[PVL]]*1.43</f>
        <v>1644214.4947799998</v>
      </c>
      <c r="Q3854" s="66" t="str">
        <f>+HYPERLINK(Tabla1[[#This Row],[PAG]])</f>
        <v>https://todomusica.com.ar/microfonos-condenser/914-ksm9-cg.html</v>
      </c>
      <c r="R3854" s="67"/>
      <c r="S3854" s="68"/>
      <c r="T3854" s="69"/>
      <c r="U3854" s="69"/>
      <c r="V3854" s="69"/>
      <c r="W3854" s="69"/>
      <c r="X3854" s="69"/>
      <c r="Y3854" s="35"/>
      <c r="Z3854" s="35" t="s">
        <v>27413</v>
      </c>
      <c r="AA3854" s="36">
        <v>1</v>
      </c>
      <c r="AB3854" s="35" t="s">
        <v>9849</v>
      </c>
      <c r="AC3854" s="35" t="str">
        <f>+IF(Tabla1[[#This Row],[STK]]="no","Sin STK", "STK disponible")</f>
        <v>Sin STK</v>
      </c>
      <c r="AD3854" s="35">
        <f>+I3854*J3854</f>
        <v>0</v>
      </c>
      <c r="AE3854" s="35">
        <f>+I3854*K3854</f>
        <v>0</v>
      </c>
      <c r="AF3854" s="36">
        <f>IF(Tabla1[[#This Row],[ref pack]]=1,Tabla1[[#This Row],[Pedido]],LCM(Tabla1[[#This Row],[MC VIEJO]],Tabla1[[#This Row],[Pedido]]))</f>
        <v>1</v>
      </c>
      <c r="AG3854" s="36">
        <f>+VLOOKUP(Tabla1[[#This Row],[Artículo]],'.'!$B$2:$D$11481,3,)</f>
        <v>1</v>
      </c>
      <c r="AH3854" s="37" t="str">
        <f>+IFERROR(SEARCH("pack",Tabla1[[#This Row],[PACK]]),"")</f>
        <v/>
      </c>
    </row>
    <row r="3855" spans="1:34" ht="24" customHeight="1" x14ac:dyDescent="0.2">
      <c r="A3855" s="50" t="s">
        <v>6938</v>
      </c>
      <c r="B3855" s="60" t="s">
        <v>7369</v>
      </c>
      <c r="C3855" s="61" t="s">
        <v>7370</v>
      </c>
      <c r="D3855" s="52" t="s">
        <v>27</v>
      </c>
      <c r="E3855" s="53">
        <v>712575.45</v>
      </c>
      <c r="F3855" s="23" t="str">
        <f>+IFERROR(VLOOKUP(Tabla1[[#This Row],[Artículo]],'..'!$B$2:$D$569000,3,),"")</f>
        <v/>
      </c>
      <c r="G3855" s="24" t="str">
        <f>IF(H3855=AF3855,"", "Error MC")</f>
        <v>Error MC</v>
      </c>
      <c r="H3855" s="62"/>
      <c r="I3855" s="54">
        <f>+Tabla1[[#This Row],[MC]]*Tabla1[[#This Row],[Pedido]]*Tabla1[[#This Row],[PVC ]]</f>
        <v>0</v>
      </c>
      <c r="J3855" s="26">
        <v>0.21</v>
      </c>
      <c r="K3855" s="63"/>
      <c r="L3855" s="28" t="s">
        <v>535</v>
      </c>
      <c r="M3855" s="53">
        <v>1163992.0009999999</v>
      </c>
      <c r="N3855" s="64" t="str">
        <f>+IF(Tabla1[[#This Row],[F PMPI]]="SÍ","No","Sí")</f>
        <v>No</v>
      </c>
      <c r="O3855" s="65">
        <f>+Tabla1[[#This Row],[PVL]]*1.055</f>
        <v>1228011.5610549999</v>
      </c>
      <c r="P3855" s="65">
        <f>+Tabla1[[#This Row],[PVL]]*1.43</f>
        <v>1664508.5614299998</v>
      </c>
      <c r="Q3855" s="66" t="str">
        <f>+HYPERLINK(Tabla1[[#This Row],[PAG]])</f>
        <v>https://todomusica.com.ar/productos-sin-categorias-de-netsuite/915-ksm9-sl.html</v>
      </c>
      <c r="R3855" s="67"/>
      <c r="S3855" s="68"/>
      <c r="T3855" s="69"/>
      <c r="U3855" s="69"/>
      <c r="V3855" s="69"/>
      <c r="W3855" s="69"/>
      <c r="X3855" s="69"/>
      <c r="Y3855" s="35"/>
      <c r="Z3855" s="35" t="s">
        <v>27414</v>
      </c>
      <c r="AA3855" s="36">
        <v>1</v>
      </c>
      <c r="AB3855" s="35" t="s">
        <v>9849</v>
      </c>
      <c r="AC3855" s="35" t="str">
        <f>+IF(Tabla1[[#This Row],[STK]]="no","Sin STK", "STK disponible")</f>
        <v>Sin STK</v>
      </c>
      <c r="AD3855" s="35">
        <f>+I3855*J3855</f>
        <v>0</v>
      </c>
      <c r="AE3855" s="35">
        <f>+I3855*K3855</f>
        <v>0</v>
      </c>
      <c r="AF3855" s="36">
        <f>IF(Tabla1[[#This Row],[ref pack]]=1,Tabla1[[#This Row],[Pedido]],LCM(Tabla1[[#This Row],[MC VIEJO]],Tabla1[[#This Row],[Pedido]]))</f>
        <v>1</v>
      </c>
      <c r="AG3855" s="36">
        <f>+VLOOKUP(Tabla1[[#This Row],[Artículo]],'.'!$B$2:$D$11481,3,)</f>
        <v>1</v>
      </c>
      <c r="AH3855" s="37" t="str">
        <f>+IFERROR(SEARCH("pack",Tabla1[[#This Row],[PACK]]),"")</f>
        <v/>
      </c>
    </row>
    <row r="3856" spans="1:34" ht="24" customHeight="1" x14ac:dyDescent="0.2">
      <c r="A3856" s="50" t="s">
        <v>6938</v>
      </c>
      <c r="B3856" s="60" t="s">
        <v>7371</v>
      </c>
      <c r="C3856" s="61" t="s">
        <v>7372</v>
      </c>
      <c r="D3856" s="52" t="s">
        <v>27</v>
      </c>
      <c r="E3856" s="53">
        <v>54825.33</v>
      </c>
      <c r="F3856" s="23" t="str">
        <f>+IFERROR(VLOOKUP(Tabla1[[#This Row],[Artículo]],'..'!$B$2:$D$569000,3,),"")</f>
        <v/>
      </c>
      <c r="G3856" s="24" t="str">
        <f>IF(H3856=AF3856,"", "Error MC")</f>
        <v>Error MC</v>
      </c>
      <c r="H3856" s="62"/>
      <c r="I3856" s="54">
        <f>+Tabla1[[#This Row],[MC]]*Tabla1[[#This Row],[Pedido]]*Tabla1[[#This Row],[PVC ]]</f>
        <v>0</v>
      </c>
      <c r="J3856" s="26">
        <v>0.21</v>
      </c>
      <c r="K3856" s="63"/>
      <c r="L3856" s="28" t="s">
        <v>535</v>
      </c>
      <c r="M3856" s="53">
        <v>89557.182000000001</v>
      </c>
      <c r="N3856" s="64" t="str">
        <f>+IF(Tabla1[[#This Row],[F PMPI]]="SÍ","No","Sí")</f>
        <v>No</v>
      </c>
      <c r="O3856" s="65">
        <f>+Tabla1[[#This Row],[PVL]]*1.055</f>
        <v>94482.827009999994</v>
      </c>
      <c r="P3856" s="65">
        <f>+Tabla1[[#This Row],[PVL]]*1.43</f>
        <v>128066.77025999999</v>
      </c>
      <c r="Q3856" s="66" t="str">
        <f>+HYPERLINK(Tabla1[[#This Row],[PAG]])</f>
        <v>https://todomusica.com.ar/soporte-de-microfonos/6866-ms-10c.html</v>
      </c>
      <c r="R3856" s="67"/>
      <c r="S3856" s="68"/>
      <c r="T3856" s="69"/>
      <c r="U3856" s="69"/>
      <c r="V3856" s="69"/>
      <c r="W3856" s="69"/>
      <c r="X3856" s="69"/>
      <c r="Y3856" s="35"/>
      <c r="Z3856" s="35" t="s">
        <v>27415</v>
      </c>
      <c r="AA3856" s="36">
        <v>1</v>
      </c>
      <c r="AB3856" s="35" t="s">
        <v>9849</v>
      </c>
      <c r="AC3856" s="35" t="str">
        <f>+IF(Tabla1[[#This Row],[STK]]="no","Sin STK", "STK disponible")</f>
        <v>Sin STK</v>
      </c>
      <c r="AD3856" s="35">
        <f>+I3856*J3856</f>
        <v>0</v>
      </c>
      <c r="AE3856" s="35">
        <f>+I3856*K3856</f>
        <v>0</v>
      </c>
      <c r="AF3856" s="36">
        <f>IF(Tabla1[[#This Row],[ref pack]]=1,Tabla1[[#This Row],[Pedido]],LCM(Tabla1[[#This Row],[MC VIEJO]],Tabla1[[#This Row],[Pedido]]))</f>
        <v>1</v>
      </c>
      <c r="AG3856" s="36">
        <f>+VLOOKUP(Tabla1[[#This Row],[Artículo]],'.'!$B$2:$D$11481,3,)</f>
        <v>1</v>
      </c>
      <c r="AH3856" s="37" t="str">
        <f>+IFERROR(SEARCH("pack",Tabla1[[#This Row],[PACK]]),"")</f>
        <v/>
      </c>
    </row>
    <row r="3857" spans="1:34" ht="24" customHeight="1" x14ac:dyDescent="0.2">
      <c r="A3857" s="50" t="s">
        <v>6938</v>
      </c>
      <c r="B3857" s="60" t="s">
        <v>7373</v>
      </c>
      <c r="C3857" s="61" t="s">
        <v>7374</v>
      </c>
      <c r="D3857" s="52" t="s">
        <v>9841</v>
      </c>
      <c r="E3857" s="53">
        <v>151531.14000000001</v>
      </c>
      <c r="F3857" s="23" t="str">
        <f>+IFERROR(VLOOKUP(Tabla1[[#This Row],[Artículo]],'..'!$B$2:$D$569000,3,),"")</f>
        <v/>
      </c>
      <c r="G3857" s="24" t="str">
        <f>IF(H3857=AF3857,"", "Error MC")</f>
        <v>Error MC</v>
      </c>
      <c r="H3857" s="62"/>
      <c r="I3857" s="54">
        <f>+Tabla1[[#This Row],[MC]]*Tabla1[[#This Row],[Pedido]]*Tabla1[[#This Row],[PVC ]]</f>
        <v>0</v>
      </c>
      <c r="J3857" s="26">
        <v>0.105</v>
      </c>
      <c r="K3857" s="63"/>
      <c r="L3857" s="28" t="s">
        <v>535</v>
      </c>
      <c r="M3857" s="53">
        <v>226046.579</v>
      </c>
      <c r="N3857" s="64" t="str">
        <f>+IF(Tabla1[[#This Row],[F PMPI]]="SÍ","No","Sí")</f>
        <v>No</v>
      </c>
      <c r="O3857" s="65">
        <f>+Tabla1[[#This Row],[PVL]]*1.055</f>
        <v>238479.14084499999</v>
      </c>
      <c r="P3857" s="65">
        <f>+Tabla1[[#This Row],[PVL]]*1.43</f>
        <v>323246.60797000001</v>
      </c>
      <c r="Q3857" s="66" t="str">
        <f>+HYPERLINK(Tabla1[[#This Row],[PAG]])</f>
        <v>https://todomusica.com.ar/varios/7580-mvi-lightning-cable.html</v>
      </c>
      <c r="R3857" s="67"/>
      <c r="S3857" s="68"/>
      <c r="T3857" s="69"/>
      <c r="U3857" s="69"/>
      <c r="V3857" s="69"/>
      <c r="W3857" s="69"/>
      <c r="X3857" s="69"/>
      <c r="Y3857" s="35"/>
      <c r="Z3857" s="35" t="s">
        <v>27416</v>
      </c>
      <c r="AA3857" s="36">
        <v>1</v>
      </c>
      <c r="AB3857" s="35" t="s">
        <v>9849</v>
      </c>
      <c r="AC3857" s="35" t="str">
        <f>+IF(Tabla1[[#This Row],[STK]]="no","Sin STK", "STK disponible")</f>
        <v>STK disponible</v>
      </c>
      <c r="AD3857" s="35">
        <f>+I3857*J3857</f>
        <v>0</v>
      </c>
      <c r="AE3857" s="35">
        <f>+I3857*K3857</f>
        <v>0</v>
      </c>
      <c r="AF3857" s="36">
        <f>IF(Tabla1[[#This Row],[ref pack]]=1,Tabla1[[#This Row],[Pedido]],LCM(Tabla1[[#This Row],[MC VIEJO]],Tabla1[[#This Row],[Pedido]]))</f>
        <v>1</v>
      </c>
      <c r="AG3857" s="36">
        <f>+VLOOKUP(Tabla1[[#This Row],[Artículo]],'.'!$B$2:$D$11481,3,)</f>
        <v>1</v>
      </c>
      <c r="AH3857" s="37" t="str">
        <f>+IFERROR(SEARCH("pack",Tabla1[[#This Row],[PACK]]),"")</f>
        <v/>
      </c>
    </row>
    <row r="3858" spans="1:34" ht="24" customHeight="1" x14ac:dyDescent="0.2">
      <c r="A3858" s="50" t="s">
        <v>6938</v>
      </c>
      <c r="B3858" s="60" t="s">
        <v>7375</v>
      </c>
      <c r="C3858" s="61" t="s">
        <v>7376</v>
      </c>
      <c r="D3858" s="52" t="s">
        <v>9841</v>
      </c>
      <c r="E3858" s="53">
        <v>119847.31</v>
      </c>
      <c r="F3858" s="23" t="str">
        <f>+IFERROR(VLOOKUP(Tabla1[[#This Row],[Artículo]],'..'!$B$2:$D$569000,3,),"")</f>
        <v/>
      </c>
      <c r="G3858" s="24" t="str">
        <f>IF(H3858=AF3858,"", "Error MC")</f>
        <v>Error MC</v>
      </c>
      <c r="H3858" s="62"/>
      <c r="I3858" s="54">
        <f>+Tabla1[[#This Row],[MC]]*Tabla1[[#This Row],[Pedido]]*Tabla1[[#This Row],[PVC ]]</f>
        <v>0</v>
      </c>
      <c r="J3858" s="26">
        <v>0.105</v>
      </c>
      <c r="K3858" s="63"/>
      <c r="L3858" s="28" t="s">
        <v>535</v>
      </c>
      <c r="M3858" s="53">
        <v>178782.226</v>
      </c>
      <c r="N3858" s="64" t="str">
        <f>+IF(Tabla1[[#This Row],[F PMPI]]="SÍ","No","Sí")</f>
        <v>No</v>
      </c>
      <c r="O3858" s="65">
        <f>+Tabla1[[#This Row],[PVL]]*1.055</f>
        <v>188615.24842999998</v>
      </c>
      <c r="P3858" s="65">
        <f>+Tabla1[[#This Row],[PVL]]*1.43</f>
        <v>255658.58317999999</v>
      </c>
      <c r="Q3858" s="66" t="str">
        <f>+HYPERLINK(Tabla1[[#This Row],[PAG]])</f>
        <v>https://todomusica.com.ar/varios/9846-mvi-dig.html</v>
      </c>
      <c r="R3858" s="67"/>
      <c r="S3858" s="68"/>
      <c r="T3858" s="69"/>
      <c r="U3858" s="69"/>
      <c r="V3858" s="69"/>
      <c r="W3858" s="69"/>
      <c r="X3858" s="69"/>
      <c r="Y3858" s="35"/>
      <c r="Z3858" s="35" t="s">
        <v>27417</v>
      </c>
      <c r="AA3858" s="36">
        <v>1</v>
      </c>
      <c r="AB3858" s="35" t="s">
        <v>9849</v>
      </c>
      <c r="AC3858" s="35" t="str">
        <f>+IF(Tabla1[[#This Row],[STK]]="no","Sin STK", "STK disponible")</f>
        <v>STK disponible</v>
      </c>
      <c r="AD3858" s="35">
        <f>+I3858*J3858</f>
        <v>0</v>
      </c>
      <c r="AE3858" s="35">
        <f>+I3858*K3858</f>
        <v>0</v>
      </c>
      <c r="AF3858" s="36">
        <f>IF(Tabla1[[#This Row],[ref pack]]=1,Tabla1[[#This Row],[Pedido]],LCM(Tabla1[[#This Row],[MC VIEJO]],Tabla1[[#This Row],[Pedido]]))</f>
        <v>1</v>
      </c>
      <c r="AG3858" s="36">
        <f>+VLOOKUP(Tabla1[[#This Row],[Artículo]],'.'!$B$2:$D$11481,3,)</f>
        <v>1</v>
      </c>
      <c r="AH3858" s="37" t="str">
        <f>+IFERROR(SEARCH("pack",Tabla1[[#This Row],[PACK]]),"")</f>
        <v/>
      </c>
    </row>
    <row r="3859" spans="1:34" ht="24" customHeight="1" x14ac:dyDescent="0.2">
      <c r="A3859" s="50" t="s">
        <v>6938</v>
      </c>
      <c r="B3859" s="60" t="s">
        <v>7377</v>
      </c>
      <c r="C3859" s="61" t="s">
        <v>7378</v>
      </c>
      <c r="D3859" s="52" t="s">
        <v>27</v>
      </c>
      <c r="E3859" s="53">
        <v>80357.509999999995</v>
      </c>
      <c r="F3859" s="23" t="str">
        <f>+IFERROR(VLOOKUP(Tabla1[[#This Row],[Artículo]],'..'!$B$2:$D$569000,3,),"")</f>
        <v/>
      </c>
      <c r="G3859" s="24" t="str">
        <f>IF(H3859=AF3859,"", "Error MC")</f>
        <v>Error MC</v>
      </c>
      <c r="H3859" s="62"/>
      <c r="I3859" s="54">
        <f>+Tabla1[[#This Row],[MC]]*Tabla1[[#This Row],[Pedido]]*Tabla1[[#This Row],[PVC ]]</f>
        <v>0</v>
      </c>
      <c r="J3859" s="26">
        <v>0.21</v>
      </c>
      <c r="K3859" s="63"/>
      <c r="L3859" s="28" t="s">
        <v>535</v>
      </c>
      <c r="M3859" s="53">
        <v>131263.99400000001</v>
      </c>
      <c r="N3859" s="64" t="str">
        <f>+IF(Tabla1[[#This Row],[F PMPI]]="SÍ","No","Sí")</f>
        <v>No</v>
      </c>
      <c r="O3859" s="65">
        <f>+Tabla1[[#This Row],[PVL]]*1.055</f>
        <v>138483.51366999999</v>
      </c>
      <c r="P3859" s="65">
        <f>+Tabla1[[#This Row],[PVL]]*1.43</f>
        <v>187707.51142</v>
      </c>
      <c r="Q3859" s="66" t="str">
        <f>+HYPERLINK(Tabla1[[#This Row],[PAG]])</f>
        <v>https://todomusica.com.ar/microfonos-corbateros/7126-mvl-a.html</v>
      </c>
      <c r="R3859" s="67"/>
      <c r="S3859" s="68"/>
      <c r="T3859" s="69"/>
      <c r="U3859" s="69"/>
      <c r="V3859" s="69"/>
      <c r="W3859" s="69"/>
      <c r="X3859" s="69"/>
      <c r="Y3859" s="35"/>
      <c r="Z3859" s="35" t="s">
        <v>27418</v>
      </c>
      <c r="AA3859" s="36">
        <v>1</v>
      </c>
      <c r="AB3859" s="35" t="s">
        <v>9849</v>
      </c>
      <c r="AC3859" s="35" t="str">
        <f>+IF(Tabla1[[#This Row],[STK]]="no","Sin STK", "STK disponible")</f>
        <v>Sin STK</v>
      </c>
      <c r="AD3859" s="35">
        <f>+I3859*J3859</f>
        <v>0</v>
      </c>
      <c r="AE3859" s="35">
        <f>+I3859*K3859</f>
        <v>0</v>
      </c>
      <c r="AF3859" s="36">
        <f>IF(Tabla1[[#This Row],[ref pack]]=1,Tabla1[[#This Row],[Pedido]],LCM(Tabla1[[#This Row],[MC VIEJO]],Tabla1[[#This Row],[Pedido]]))</f>
        <v>1</v>
      </c>
      <c r="AG3859" s="36">
        <f>+VLOOKUP(Tabla1[[#This Row],[Artículo]],'.'!$B$2:$D$11481,3,)</f>
        <v>1</v>
      </c>
      <c r="AH3859" s="37" t="str">
        <f>+IFERROR(SEARCH("pack",Tabla1[[#This Row],[PACK]]),"")</f>
        <v/>
      </c>
    </row>
    <row r="3860" spans="1:34" ht="24" customHeight="1" x14ac:dyDescent="0.2">
      <c r="A3860" s="50" t="s">
        <v>6938</v>
      </c>
      <c r="B3860" s="60" t="s">
        <v>7379</v>
      </c>
      <c r="C3860" s="61" t="s">
        <v>7380</v>
      </c>
      <c r="D3860" s="52" t="s">
        <v>9841</v>
      </c>
      <c r="E3860" s="53">
        <v>135000.51</v>
      </c>
      <c r="F3860" s="23" t="str">
        <f>+IFERROR(VLOOKUP(Tabla1[[#This Row],[Artículo]],'..'!$B$2:$D$569000,3,),"")</f>
        <v/>
      </c>
      <c r="G3860" s="24" t="str">
        <f>IF(H3860=AF3860,"", "Error MC")</f>
        <v>Error MC</v>
      </c>
      <c r="H3860" s="62"/>
      <c r="I3860" s="54">
        <f>+Tabla1[[#This Row],[MC]]*Tabla1[[#This Row],[Pedido]]*Tabla1[[#This Row],[PVC ]]</f>
        <v>0</v>
      </c>
      <c r="J3860" s="26">
        <v>0.21</v>
      </c>
      <c r="K3860" s="63"/>
      <c r="L3860" s="28" t="s">
        <v>535</v>
      </c>
      <c r="M3860" s="53">
        <v>220523.33499999999</v>
      </c>
      <c r="N3860" s="64" t="str">
        <f>+IF(Tabla1[[#This Row],[F PMPI]]="SÍ","No","Sí")</f>
        <v>No</v>
      </c>
      <c r="O3860" s="65">
        <f>+Tabla1[[#This Row],[PVL]]*1.055</f>
        <v>232652.11842499996</v>
      </c>
      <c r="P3860" s="65">
        <f>+Tabla1[[#This Row],[PVL]]*1.43</f>
        <v>315348.36904999998</v>
      </c>
      <c r="Q3860" s="66" t="str">
        <f>+HYPERLINK(Tabla1[[#This Row],[PAG]])</f>
        <v>https://todomusica.com.ar/microfonos-usb/9818-mv5-b-dig.html</v>
      </c>
      <c r="R3860" s="67"/>
      <c r="S3860" s="68"/>
      <c r="T3860" s="69"/>
      <c r="U3860" s="69"/>
      <c r="V3860" s="69"/>
      <c r="W3860" s="69"/>
      <c r="X3860" s="69"/>
      <c r="Y3860" s="35"/>
      <c r="Z3860" s="35" t="s">
        <v>27419</v>
      </c>
      <c r="AA3860" s="36">
        <v>1</v>
      </c>
      <c r="AB3860" s="35" t="s">
        <v>9849</v>
      </c>
      <c r="AC3860" s="35" t="str">
        <f>+IF(Tabla1[[#This Row],[STK]]="no","Sin STK", "STK disponible")</f>
        <v>STK disponible</v>
      </c>
      <c r="AD3860" s="35">
        <f>+I3860*J3860</f>
        <v>0</v>
      </c>
      <c r="AE3860" s="35">
        <f>+I3860*K3860</f>
        <v>0</v>
      </c>
      <c r="AF3860" s="36">
        <f>IF(Tabla1[[#This Row],[ref pack]]=1,Tabla1[[#This Row],[Pedido]],LCM(Tabla1[[#This Row],[MC VIEJO]],Tabla1[[#This Row],[Pedido]]))</f>
        <v>1</v>
      </c>
      <c r="AG3860" s="36">
        <f>+VLOOKUP(Tabla1[[#This Row],[Artículo]],'.'!$B$2:$D$11481,3,)</f>
        <v>1</v>
      </c>
      <c r="AH3860" s="37" t="str">
        <f>+IFERROR(SEARCH("pack",Tabla1[[#This Row],[PACK]]),"")</f>
        <v/>
      </c>
    </row>
    <row r="3861" spans="1:34" ht="24" customHeight="1" x14ac:dyDescent="0.2">
      <c r="A3861" s="50" t="s">
        <v>6938</v>
      </c>
      <c r="B3861" s="60" t="s">
        <v>7381</v>
      </c>
      <c r="C3861" s="61" t="s">
        <v>7382</v>
      </c>
      <c r="D3861" s="52" t="s">
        <v>9842</v>
      </c>
      <c r="E3861" s="53">
        <v>137755.68</v>
      </c>
      <c r="F3861" s="23" t="str">
        <f>+IFERROR(VLOOKUP(Tabla1[[#This Row],[Artículo]],'..'!$B$2:$D$569000,3,),"")</f>
        <v/>
      </c>
      <c r="G3861" s="24" t="str">
        <f>IF(H3861=AF3861,"", "Error MC")</f>
        <v>Error MC</v>
      </c>
      <c r="H3861" s="62"/>
      <c r="I3861" s="54">
        <f>+Tabla1[[#This Row],[MC]]*Tabla1[[#This Row],[Pedido]]*Tabla1[[#This Row],[PVC ]]</f>
        <v>0</v>
      </c>
      <c r="J3861" s="26">
        <v>0.21</v>
      </c>
      <c r="K3861" s="63"/>
      <c r="L3861" s="28" t="s">
        <v>535</v>
      </c>
      <c r="M3861" s="53">
        <v>225023.90599999999</v>
      </c>
      <c r="N3861" s="64" t="str">
        <f>+IF(Tabla1[[#This Row],[F PMPI]]="SÍ","No","Sí")</f>
        <v>No</v>
      </c>
      <c r="O3861" s="65">
        <f>+Tabla1[[#This Row],[PVL]]*1.055</f>
        <v>237400.22082999998</v>
      </c>
      <c r="P3861" s="65">
        <f>+Tabla1[[#This Row],[PVL]]*1.43</f>
        <v>321784.18557999999</v>
      </c>
      <c r="Q3861" s="66" t="str">
        <f>+HYPERLINK(Tabla1[[#This Row],[PAG]])</f>
        <v>https://todomusica.com.ar/microfonos-usb/6258-mv5-b-ltg.html</v>
      </c>
      <c r="R3861" s="67"/>
      <c r="S3861" s="68"/>
      <c r="T3861" s="69"/>
      <c r="U3861" s="69"/>
      <c r="V3861" s="69"/>
      <c r="W3861" s="69"/>
      <c r="X3861" s="69"/>
      <c r="Y3861" s="35"/>
      <c r="Z3861" s="35" t="s">
        <v>27420</v>
      </c>
      <c r="AA3861" s="36">
        <v>1</v>
      </c>
      <c r="AB3861" s="35" t="s">
        <v>9849</v>
      </c>
      <c r="AC3861" s="35" t="str">
        <f>+IF(Tabla1[[#This Row],[STK]]="no","Sin STK", "STK disponible")</f>
        <v>STK disponible</v>
      </c>
      <c r="AD3861" s="35">
        <f>+I3861*J3861</f>
        <v>0</v>
      </c>
      <c r="AE3861" s="35">
        <f>+I3861*K3861</f>
        <v>0</v>
      </c>
      <c r="AF3861" s="36">
        <f>IF(Tabla1[[#This Row],[ref pack]]=1,Tabla1[[#This Row],[Pedido]],LCM(Tabla1[[#This Row],[MC VIEJO]],Tabla1[[#This Row],[Pedido]]))</f>
        <v>1</v>
      </c>
      <c r="AG3861" s="36">
        <f>+VLOOKUP(Tabla1[[#This Row],[Artículo]],'.'!$B$2:$D$11481,3,)</f>
        <v>1</v>
      </c>
      <c r="AH3861" s="37" t="str">
        <f>+IFERROR(SEARCH("pack",Tabla1[[#This Row],[PACK]]),"")</f>
        <v/>
      </c>
    </row>
    <row r="3862" spans="1:34" ht="24" customHeight="1" x14ac:dyDescent="0.2">
      <c r="A3862" s="50" t="s">
        <v>6938</v>
      </c>
      <c r="B3862" s="60" t="s">
        <v>7383</v>
      </c>
      <c r="C3862" s="61" t="s">
        <v>7384</v>
      </c>
      <c r="D3862" s="52" t="s">
        <v>9841</v>
      </c>
      <c r="E3862" s="53">
        <v>136378.22</v>
      </c>
      <c r="F3862" s="23" t="str">
        <f>+IFERROR(VLOOKUP(Tabla1[[#This Row],[Artículo]],'..'!$B$2:$D$569000,3,),"")</f>
        <v/>
      </c>
      <c r="G3862" s="24" t="str">
        <f>IF(H3862=AF3862,"", "Error MC")</f>
        <v>Error MC</v>
      </c>
      <c r="H3862" s="62"/>
      <c r="I3862" s="54">
        <f>+Tabla1[[#This Row],[MC]]*Tabla1[[#This Row],[Pedido]]*Tabla1[[#This Row],[PVC ]]</f>
        <v>0</v>
      </c>
      <c r="J3862" s="26">
        <v>0.21</v>
      </c>
      <c r="K3862" s="63"/>
      <c r="L3862" s="28" t="s">
        <v>535</v>
      </c>
      <c r="M3862" s="53">
        <v>222773.826</v>
      </c>
      <c r="N3862" s="64" t="str">
        <f>+IF(Tabla1[[#This Row],[F PMPI]]="SÍ","No","Sí")</f>
        <v>No</v>
      </c>
      <c r="O3862" s="65">
        <f>+Tabla1[[#This Row],[PVL]]*1.055</f>
        <v>235026.38642999998</v>
      </c>
      <c r="P3862" s="65">
        <f>+Tabla1[[#This Row],[PVL]]*1.43</f>
        <v>318566.57117999997</v>
      </c>
      <c r="Q3862" s="66" t="str">
        <f>+HYPERLINK(Tabla1[[#This Row],[PAG]])</f>
        <v>https://todomusica.com.ar/microfonos-usb/10255-mv5c-usb.html</v>
      </c>
      <c r="R3862" s="67"/>
      <c r="S3862" s="68"/>
      <c r="T3862" s="69"/>
      <c r="U3862" s="69"/>
      <c r="V3862" s="69"/>
      <c r="W3862" s="69"/>
      <c r="X3862" s="69"/>
      <c r="Y3862" s="35"/>
      <c r="Z3862" s="35" t="s">
        <v>27421</v>
      </c>
      <c r="AA3862" s="36">
        <v>1</v>
      </c>
      <c r="AB3862" s="35" t="s">
        <v>9849</v>
      </c>
      <c r="AC3862" s="35" t="str">
        <f>+IF(Tabla1[[#This Row],[STK]]="no","Sin STK", "STK disponible")</f>
        <v>STK disponible</v>
      </c>
      <c r="AD3862" s="35">
        <f>+I3862*J3862</f>
        <v>0</v>
      </c>
      <c r="AE3862" s="35">
        <f>+I3862*K3862</f>
        <v>0</v>
      </c>
      <c r="AF3862" s="36">
        <f>IF(Tabla1[[#This Row],[ref pack]]=1,Tabla1[[#This Row],[Pedido]],LCM(Tabla1[[#This Row],[MC VIEJO]],Tabla1[[#This Row],[Pedido]]))</f>
        <v>1</v>
      </c>
      <c r="AG3862" s="36">
        <f>+VLOOKUP(Tabla1[[#This Row],[Artículo]],'.'!$B$2:$D$11481,3,)</f>
        <v>1</v>
      </c>
      <c r="AH3862" s="37" t="str">
        <f>+IFERROR(SEARCH("pack",Tabla1[[#This Row],[PACK]]),"")</f>
        <v/>
      </c>
    </row>
    <row r="3863" spans="1:34" ht="24" customHeight="1" x14ac:dyDescent="0.2">
      <c r="A3863" s="50" t="s">
        <v>6938</v>
      </c>
      <c r="B3863" s="60" t="s">
        <v>7385</v>
      </c>
      <c r="C3863" s="61" t="s">
        <v>7386</v>
      </c>
      <c r="D3863" s="52" t="s">
        <v>9841</v>
      </c>
      <c r="E3863" s="53">
        <v>135000.51</v>
      </c>
      <c r="F3863" s="23" t="str">
        <f>+IFERROR(VLOOKUP(Tabla1[[#This Row],[Artículo]],'..'!$B$2:$D$569000,3,),"")</f>
        <v/>
      </c>
      <c r="G3863" s="24" t="str">
        <f>IF(H3863=AF3863,"", "Error MC")</f>
        <v>Error MC</v>
      </c>
      <c r="H3863" s="62"/>
      <c r="I3863" s="54">
        <f>+Tabla1[[#This Row],[MC]]*Tabla1[[#This Row],[Pedido]]*Tabla1[[#This Row],[PVC ]]</f>
        <v>0</v>
      </c>
      <c r="J3863" s="26">
        <v>0.21</v>
      </c>
      <c r="K3863" s="63"/>
      <c r="L3863" s="28" t="s">
        <v>535</v>
      </c>
      <c r="M3863" s="53">
        <v>220523.33499999999</v>
      </c>
      <c r="N3863" s="64" t="str">
        <f>+IF(Tabla1[[#This Row],[F PMPI]]="SÍ","No","Sí")</f>
        <v>No</v>
      </c>
      <c r="O3863" s="65">
        <f>+Tabla1[[#This Row],[PVL]]*1.055</f>
        <v>232652.11842499996</v>
      </c>
      <c r="P3863" s="65">
        <f>+Tabla1[[#This Row],[PVL]]*1.43</f>
        <v>315348.36904999998</v>
      </c>
      <c r="Q3863" s="66" t="str">
        <f>+HYPERLINK(Tabla1[[#This Row],[PAG]])</f>
        <v>https://todomusica.com.ar/microfonos-usb/9816-mv5-dig.html</v>
      </c>
      <c r="R3863" s="67"/>
      <c r="S3863" s="68"/>
      <c r="T3863" s="69"/>
      <c r="U3863" s="69"/>
      <c r="V3863" s="69"/>
      <c r="W3863" s="69"/>
      <c r="X3863" s="69"/>
      <c r="Y3863" s="35"/>
      <c r="Z3863" s="35" t="s">
        <v>27422</v>
      </c>
      <c r="AA3863" s="36">
        <v>1</v>
      </c>
      <c r="AB3863" s="35" t="s">
        <v>9849</v>
      </c>
      <c r="AC3863" s="35" t="str">
        <f>+IF(Tabla1[[#This Row],[STK]]="no","Sin STK", "STK disponible")</f>
        <v>STK disponible</v>
      </c>
      <c r="AD3863" s="35">
        <f>+I3863*J3863</f>
        <v>0</v>
      </c>
      <c r="AE3863" s="35">
        <f>+I3863*K3863</f>
        <v>0</v>
      </c>
      <c r="AF3863" s="36">
        <f>IF(Tabla1[[#This Row],[ref pack]]=1,Tabla1[[#This Row],[Pedido]],LCM(Tabla1[[#This Row],[MC VIEJO]],Tabla1[[#This Row],[Pedido]]))</f>
        <v>1</v>
      </c>
      <c r="AG3863" s="36">
        <f>+VLOOKUP(Tabla1[[#This Row],[Artículo]],'.'!$B$2:$D$11481,3,)</f>
        <v>1</v>
      </c>
      <c r="AH3863" s="37" t="str">
        <f>+IFERROR(SEARCH("pack",Tabla1[[#This Row],[PACK]]),"")</f>
        <v/>
      </c>
    </row>
    <row r="3864" spans="1:34" ht="24" customHeight="1" x14ac:dyDescent="0.2">
      <c r="A3864" s="50" t="s">
        <v>6938</v>
      </c>
      <c r="B3864" s="60" t="s">
        <v>7387</v>
      </c>
      <c r="C3864" s="61" t="s">
        <v>7388</v>
      </c>
      <c r="D3864" s="52" t="s">
        <v>9842</v>
      </c>
      <c r="E3864" s="53">
        <v>137755.68</v>
      </c>
      <c r="F3864" s="23" t="str">
        <f>+IFERROR(VLOOKUP(Tabla1[[#This Row],[Artículo]],'..'!$B$2:$D$569000,3,),"")</f>
        <v/>
      </c>
      <c r="G3864" s="24" t="str">
        <f>IF(H3864=AF3864,"", "Error MC")</f>
        <v>Error MC</v>
      </c>
      <c r="H3864" s="62"/>
      <c r="I3864" s="54">
        <f>+Tabla1[[#This Row],[MC]]*Tabla1[[#This Row],[Pedido]]*Tabla1[[#This Row],[PVC ]]</f>
        <v>0</v>
      </c>
      <c r="J3864" s="26">
        <v>0.21</v>
      </c>
      <c r="K3864" s="63"/>
      <c r="L3864" s="28" t="s">
        <v>535</v>
      </c>
      <c r="M3864" s="53">
        <v>225023.90599999999</v>
      </c>
      <c r="N3864" s="64" t="str">
        <f>+IF(Tabla1[[#This Row],[F PMPI]]="SÍ","No","Sí")</f>
        <v>No</v>
      </c>
      <c r="O3864" s="65">
        <f>+Tabla1[[#This Row],[PVL]]*1.055</f>
        <v>237400.22082999998</v>
      </c>
      <c r="P3864" s="65">
        <f>+Tabla1[[#This Row],[PVL]]*1.43</f>
        <v>321784.18557999999</v>
      </c>
      <c r="Q3864" s="66" t="str">
        <f>+HYPERLINK(Tabla1[[#This Row],[PAG]])</f>
        <v>https://todomusica.com.ar/microfonos-usb/6259-mv5-ltg.html</v>
      </c>
      <c r="R3864" s="67"/>
      <c r="S3864" s="68"/>
      <c r="T3864" s="69"/>
      <c r="U3864" s="69"/>
      <c r="V3864" s="69"/>
      <c r="W3864" s="69"/>
      <c r="X3864" s="69"/>
      <c r="Y3864" s="35"/>
      <c r="Z3864" s="35" t="s">
        <v>27423</v>
      </c>
      <c r="AA3864" s="36">
        <v>1</v>
      </c>
      <c r="AB3864" s="35" t="s">
        <v>9849</v>
      </c>
      <c r="AC3864" s="35" t="str">
        <f>+IF(Tabla1[[#This Row],[STK]]="no","Sin STK", "STK disponible")</f>
        <v>STK disponible</v>
      </c>
      <c r="AD3864" s="35">
        <f>+I3864*J3864</f>
        <v>0</v>
      </c>
      <c r="AE3864" s="35">
        <f>+I3864*K3864</f>
        <v>0</v>
      </c>
      <c r="AF3864" s="36">
        <f>IF(Tabla1[[#This Row],[ref pack]]=1,Tabla1[[#This Row],[Pedido]],LCM(Tabla1[[#This Row],[MC VIEJO]],Tabla1[[#This Row],[Pedido]]))</f>
        <v>1</v>
      </c>
      <c r="AG3864" s="36">
        <f>+VLOOKUP(Tabla1[[#This Row],[Artículo]],'.'!$B$2:$D$11481,3,)</f>
        <v>1</v>
      </c>
      <c r="AH3864" s="37" t="str">
        <f>+IFERROR(SEARCH("pack",Tabla1[[#This Row],[PACK]]),"")</f>
        <v/>
      </c>
    </row>
    <row r="3865" spans="1:34" ht="24" customHeight="1" x14ac:dyDescent="0.2">
      <c r="A3865" s="50" t="s">
        <v>6938</v>
      </c>
      <c r="B3865" s="60" t="s">
        <v>7389</v>
      </c>
      <c r="C3865" s="61" t="s">
        <v>7390</v>
      </c>
      <c r="D3865" s="52" t="s">
        <v>9842</v>
      </c>
      <c r="E3865" s="53">
        <v>218113.02</v>
      </c>
      <c r="F3865" s="23" t="str">
        <f>+IFERROR(VLOOKUP(Tabla1[[#This Row],[Artículo]],'..'!$B$2:$D$569000,3,),"")</f>
        <v/>
      </c>
      <c r="G3865" s="24" t="str">
        <f>IF(H3865=AF3865,"", "Error MC")</f>
        <v>Error MC</v>
      </c>
      <c r="H3865" s="62"/>
      <c r="I3865" s="54">
        <f>+Tabla1[[#This Row],[MC]]*Tabla1[[#This Row],[Pedido]]*Tabla1[[#This Row],[PVC ]]</f>
        <v>0</v>
      </c>
      <c r="J3865" s="26">
        <v>0.21</v>
      </c>
      <c r="K3865" s="63"/>
      <c r="L3865" s="28" t="s">
        <v>535</v>
      </c>
      <c r="M3865" s="53">
        <v>356287.62199999997</v>
      </c>
      <c r="N3865" s="64" t="str">
        <f>+IF(Tabla1[[#This Row],[F PMPI]]="SÍ","No","Sí")</f>
        <v>No</v>
      </c>
      <c r="O3865" s="65">
        <f>+Tabla1[[#This Row],[PVL]]*1.055</f>
        <v>375883.44120999996</v>
      </c>
      <c r="P3865" s="65">
        <f>+Tabla1[[#This Row],[PVL]]*1.43</f>
        <v>509491.29945999995</v>
      </c>
      <c r="Q3865" s="66" t="str">
        <f>+HYPERLINK(Tabla1[[#This Row],[PAG]])</f>
        <v>https://todomusica.com.ar/microfonos-usb/10393-mv51-a.html</v>
      </c>
      <c r="R3865" s="67"/>
      <c r="S3865" s="68"/>
      <c r="T3865" s="69"/>
      <c r="U3865" s="69"/>
      <c r="V3865" s="69"/>
      <c r="W3865" s="69"/>
      <c r="X3865" s="69"/>
      <c r="Y3865" s="35"/>
      <c r="Z3865" s="35" t="s">
        <v>27424</v>
      </c>
      <c r="AA3865" s="36">
        <v>1</v>
      </c>
      <c r="AB3865" s="35" t="s">
        <v>9849</v>
      </c>
      <c r="AC3865" s="35" t="str">
        <f>+IF(Tabla1[[#This Row],[STK]]="no","Sin STK", "STK disponible")</f>
        <v>STK disponible</v>
      </c>
      <c r="AD3865" s="35">
        <f>+I3865*J3865</f>
        <v>0</v>
      </c>
      <c r="AE3865" s="35">
        <f>+I3865*K3865</f>
        <v>0</v>
      </c>
      <c r="AF3865" s="36">
        <f>IF(Tabla1[[#This Row],[ref pack]]=1,Tabla1[[#This Row],[Pedido]],LCM(Tabla1[[#This Row],[MC VIEJO]],Tabla1[[#This Row],[Pedido]]))</f>
        <v>1</v>
      </c>
      <c r="AG3865" s="36">
        <f>+VLOOKUP(Tabla1[[#This Row],[Artículo]],'.'!$B$2:$D$11481,3,)</f>
        <v>1</v>
      </c>
      <c r="AH3865" s="37" t="str">
        <f>+IFERROR(SEARCH("pack",Tabla1[[#This Row],[PACK]]),"")</f>
        <v/>
      </c>
    </row>
    <row r="3866" spans="1:34" ht="24" customHeight="1" x14ac:dyDescent="0.2">
      <c r="A3866" s="50" t="s">
        <v>6938</v>
      </c>
      <c r="B3866" s="60" t="s">
        <v>7391</v>
      </c>
      <c r="C3866" s="61" t="s">
        <v>7392</v>
      </c>
      <c r="D3866" s="52" t="s">
        <v>9841</v>
      </c>
      <c r="E3866" s="53">
        <v>255766.32</v>
      </c>
      <c r="F3866" s="23" t="str">
        <f>+IFERROR(VLOOKUP(Tabla1[[#This Row],[Artículo]],'..'!$B$2:$D$569000,3,),"")</f>
        <v/>
      </c>
      <c r="G3866" s="24" t="str">
        <f>IF(H3866=AF3866,"", "Error MC")</f>
        <v>Error MC</v>
      </c>
      <c r="H3866" s="62"/>
      <c r="I3866" s="54">
        <f>+Tabla1[[#This Row],[MC]]*Tabla1[[#This Row],[Pedido]]*Tabla1[[#This Row],[PVC ]]</f>
        <v>0</v>
      </c>
      <c r="J3866" s="26">
        <v>0.21</v>
      </c>
      <c r="K3866" s="63"/>
      <c r="L3866" s="28" t="s">
        <v>535</v>
      </c>
      <c r="M3866" s="53">
        <v>417794.28100000002</v>
      </c>
      <c r="N3866" s="64" t="str">
        <f>+IF(Tabla1[[#This Row],[F PMPI]]="SÍ","No","Sí")</f>
        <v>No</v>
      </c>
      <c r="O3866" s="65">
        <f>+Tabla1[[#This Row],[PVL]]*1.055</f>
        <v>440772.96645499999</v>
      </c>
      <c r="P3866" s="65">
        <f>+Tabla1[[#This Row],[PVL]]*1.43</f>
        <v>597445.82183000003</v>
      </c>
      <c r="Q3866" s="66" t="str">
        <f>+HYPERLINK(Tabla1[[#This Row],[PAG]])</f>
        <v>https://todomusica.com.ar/microfonos-usb/10234-mv51-dig.html</v>
      </c>
      <c r="R3866" s="67"/>
      <c r="S3866" s="68"/>
      <c r="T3866" s="69"/>
      <c r="U3866" s="69"/>
      <c r="V3866" s="69"/>
      <c r="W3866" s="69"/>
      <c r="X3866" s="69"/>
      <c r="Y3866" s="35"/>
      <c r="Z3866" s="35" t="s">
        <v>27425</v>
      </c>
      <c r="AA3866" s="36">
        <v>1</v>
      </c>
      <c r="AB3866" s="35" t="s">
        <v>9849</v>
      </c>
      <c r="AC3866" s="35" t="str">
        <f>+IF(Tabla1[[#This Row],[STK]]="no","Sin STK", "STK disponible")</f>
        <v>STK disponible</v>
      </c>
      <c r="AD3866" s="35">
        <f>+I3866*J3866</f>
        <v>0</v>
      </c>
      <c r="AE3866" s="35">
        <f>+I3866*K3866</f>
        <v>0</v>
      </c>
      <c r="AF3866" s="36">
        <f>IF(Tabla1[[#This Row],[ref pack]]=1,Tabla1[[#This Row],[Pedido]],LCM(Tabla1[[#This Row],[MC VIEJO]],Tabla1[[#This Row],[Pedido]]))</f>
        <v>1</v>
      </c>
      <c r="AG3866" s="36">
        <f>+VLOOKUP(Tabla1[[#This Row],[Artículo]],'.'!$B$2:$D$11481,3,)</f>
        <v>1</v>
      </c>
      <c r="AH3866" s="37" t="str">
        <f>+IFERROR(SEARCH("pack",Tabla1[[#This Row],[PACK]]),"")</f>
        <v/>
      </c>
    </row>
    <row r="3867" spans="1:34" ht="24" customHeight="1" x14ac:dyDescent="0.2">
      <c r="A3867" s="50" t="s">
        <v>6938</v>
      </c>
      <c r="B3867" s="60" t="s">
        <v>7393</v>
      </c>
      <c r="C3867" s="61" t="s">
        <v>7394</v>
      </c>
      <c r="D3867" s="52" t="s">
        <v>27</v>
      </c>
      <c r="E3867" s="53">
        <v>322348.07</v>
      </c>
      <c r="F3867" s="23" t="str">
        <f>+IFERROR(VLOOKUP(Tabla1[[#This Row],[Artículo]],'..'!$B$2:$D$569000,3,),"")</f>
        <v/>
      </c>
      <c r="G3867" s="24" t="str">
        <f>IF(H3867=AF3867,"", "Error MC")</f>
        <v>Error MC</v>
      </c>
      <c r="H3867" s="62"/>
      <c r="I3867" s="54">
        <f>+Tabla1[[#This Row],[MC]]*Tabla1[[#This Row],[Pedido]]*Tabla1[[#This Row],[PVC ]]</f>
        <v>0</v>
      </c>
      <c r="J3867" s="26">
        <v>0.21</v>
      </c>
      <c r="K3867" s="63"/>
      <c r="L3867" s="28" t="s">
        <v>535</v>
      </c>
      <c r="M3867" s="53">
        <v>526555.56700000004</v>
      </c>
      <c r="N3867" s="64" t="str">
        <f>+IF(Tabla1[[#This Row],[F PMPI]]="SÍ","No","Sí")</f>
        <v>No</v>
      </c>
      <c r="O3867" s="65">
        <f>+Tabla1[[#This Row],[PVL]]*1.055</f>
        <v>555516.12318500003</v>
      </c>
      <c r="P3867" s="65">
        <f>+Tabla1[[#This Row],[PVL]]*1.43</f>
        <v>752974.46081000008</v>
      </c>
      <c r="Q3867" s="66" t="str">
        <f>+HYPERLINK(Tabla1[[#This Row],[PAG]])</f>
        <v>https://todomusica.com.ar/microfonos-usb/9864-mv7-k.html</v>
      </c>
      <c r="R3867" s="67"/>
      <c r="S3867" s="68"/>
      <c r="T3867" s="69"/>
      <c r="U3867" s="69"/>
      <c r="V3867" s="69"/>
      <c r="W3867" s="69"/>
      <c r="X3867" s="69"/>
      <c r="Y3867" s="35"/>
      <c r="Z3867" s="35" t="s">
        <v>27426</v>
      </c>
      <c r="AA3867" s="36">
        <v>1</v>
      </c>
      <c r="AB3867" s="35" t="s">
        <v>9849</v>
      </c>
      <c r="AC3867" s="35" t="str">
        <f>+IF(Tabla1[[#This Row],[STK]]="no","Sin STK", "STK disponible")</f>
        <v>Sin STK</v>
      </c>
      <c r="AD3867" s="35">
        <f>+I3867*J3867</f>
        <v>0</v>
      </c>
      <c r="AE3867" s="35">
        <f>+I3867*K3867</f>
        <v>0</v>
      </c>
      <c r="AF3867" s="36">
        <f>IF(Tabla1[[#This Row],[ref pack]]=1,Tabla1[[#This Row],[Pedido]],LCM(Tabla1[[#This Row],[MC VIEJO]],Tabla1[[#This Row],[Pedido]]))</f>
        <v>1</v>
      </c>
      <c r="AG3867" s="36">
        <f>+VLOOKUP(Tabla1[[#This Row],[Artículo]],'.'!$B$2:$D$11481,3,)</f>
        <v>1</v>
      </c>
      <c r="AH3867" s="37" t="str">
        <f>+IFERROR(SEARCH("pack",Tabla1[[#This Row],[PACK]]),"")</f>
        <v/>
      </c>
    </row>
    <row r="3868" spans="1:34" ht="24" customHeight="1" x14ac:dyDescent="0.2">
      <c r="A3868" s="50" t="s">
        <v>6938</v>
      </c>
      <c r="B3868" s="60" t="s">
        <v>7395</v>
      </c>
      <c r="C3868" s="61" t="s">
        <v>7396</v>
      </c>
      <c r="D3868" s="52" t="s">
        <v>27</v>
      </c>
      <c r="E3868" s="53">
        <v>348521.76</v>
      </c>
      <c r="F3868" s="23" t="str">
        <f>+IFERROR(VLOOKUP(Tabla1[[#This Row],[Artículo]],'..'!$B$2:$D$569000,3,),"")</f>
        <v/>
      </c>
      <c r="G3868" s="24" t="str">
        <f>IF(H3868=AF3868,"", "Error MC")</f>
        <v>Error MC</v>
      </c>
      <c r="H3868" s="62"/>
      <c r="I3868" s="54">
        <f>+Tabla1[[#This Row],[MC]]*Tabla1[[#This Row],[Pedido]]*Tabla1[[#This Row],[PVC ]]</f>
        <v>0</v>
      </c>
      <c r="J3868" s="26">
        <v>0.21</v>
      </c>
      <c r="K3868" s="63"/>
      <c r="L3868" s="28" t="s">
        <v>535</v>
      </c>
      <c r="M3868" s="53">
        <v>569310.30000000005</v>
      </c>
      <c r="N3868" s="64" t="str">
        <f>+IF(Tabla1[[#This Row],[F PMPI]]="SÍ","No","Sí")</f>
        <v>No</v>
      </c>
      <c r="O3868" s="65">
        <f>+Tabla1[[#This Row],[PVL]]*1.055</f>
        <v>600622.3665</v>
      </c>
      <c r="P3868" s="65">
        <f>+Tabla1[[#This Row],[PVL]]*1.43</f>
        <v>814113.72900000005</v>
      </c>
      <c r="Q3868" s="66" t="str">
        <f>+HYPERLINK(Tabla1[[#This Row],[PAG]])</f>
        <v/>
      </c>
      <c r="R3868" s="67"/>
      <c r="S3868" s="68"/>
      <c r="T3868" s="69"/>
      <c r="U3868" s="69"/>
      <c r="V3868" s="69"/>
      <c r="W3868" s="69"/>
      <c r="X3868" s="69"/>
      <c r="Y3868" s="35"/>
      <c r="Z3868" s="35" t="s">
        <v>65</v>
      </c>
      <c r="AA3868" s="36">
        <v>1</v>
      </c>
      <c r="AB3868" s="35" t="s">
        <v>9849</v>
      </c>
      <c r="AC3868" s="35" t="str">
        <f>+IF(Tabla1[[#This Row],[STK]]="no","Sin STK", "STK disponible")</f>
        <v>Sin STK</v>
      </c>
      <c r="AD3868" s="35">
        <f>+I3868*J3868</f>
        <v>0</v>
      </c>
      <c r="AE3868" s="35">
        <f>+I3868*K3868</f>
        <v>0</v>
      </c>
      <c r="AF3868" s="36">
        <f>IF(Tabla1[[#This Row],[ref pack]]=1,Tabla1[[#This Row],[Pedido]],LCM(Tabla1[[#This Row],[MC VIEJO]],Tabla1[[#This Row],[Pedido]]))</f>
        <v>1</v>
      </c>
      <c r="AG3868" s="36">
        <f>+VLOOKUP(Tabla1[[#This Row],[Artículo]],'.'!$B$2:$D$11481,3,)</f>
        <v>1</v>
      </c>
      <c r="AH3868" s="37" t="str">
        <f>+IFERROR(SEARCH("pack",Tabla1[[#This Row],[PACK]]),"")</f>
        <v/>
      </c>
    </row>
    <row r="3869" spans="1:34" ht="24" customHeight="1" x14ac:dyDescent="0.2">
      <c r="A3869" s="50" t="s">
        <v>6938</v>
      </c>
      <c r="B3869" s="60" t="s">
        <v>7397</v>
      </c>
      <c r="C3869" s="61" t="s">
        <v>7398</v>
      </c>
      <c r="D3869" s="52" t="s">
        <v>27</v>
      </c>
      <c r="E3869" s="53">
        <v>322348.07</v>
      </c>
      <c r="F3869" s="23" t="str">
        <f>+IFERROR(VLOOKUP(Tabla1[[#This Row],[Artículo]],'..'!$B$2:$D$569000,3,),"")</f>
        <v/>
      </c>
      <c r="G3869" s="24" t="str">
        <f>IF(H3869=AF3869,"", "Error MC")</f>
        <v>Error MC</v>
      </c>
      <c r="H3869" s="62"/>
      <c r="I3869" s="54">
        <f>+Tabla1[[#This Row],[MC]]*Tabla1[[#This Row],[Pedido]]*Tabla1[[#This Row],[PVC ]]</f>
        <v>0</v>
      </c>
      <c r="J3869" s="26">
        <v>0.21</v>
      </c>
      <c r="K3869" s="63"/>
      <c r="L3869" s="28" t="s">
        <v>535</v>
      </c>
      <c r="M3869" s="53">
        <v>526555.56700000004</v>
      </c>
      <c r="N3869" s="64" t="str">
        <f>+IF(Tabla1[[#This Row],[F PMPI]]="SÍ","No","Sí")</f>
        <v>No</v>
      </c>
      <c r="O3869" s="65">
        <f>+Tabla1[[#This Row],[PVL]]*1.055</f>
        <v>555516.12318500003</v>
      </c>
      <c r="P3869" s="65">
        <f>+Tabla1[[#This Row],[PVL]]*1.43</f>
        <v>752974.46081000008</v>
      </c>
      <c r="Q3869" s="66" t="str">
        <f>+HYPERLINK(Tabla1[[#This Row],[PAG]])</f>
        <v>https://todomusica.com.ar/microfonos-usb/9863-mv7-s.html</v>
      </c>
      <c r="R3869" s="67"/>
      <c r="S3869" s="68"/>
      <c r="T3869" s="69"/>
      <c r="U3869" s="69"/>
      <c r="V3869" s="69"/>
      <c r="W3869" s="69"/>
      <c r="X3869" s="69"/>
      <c r="Y3869" s="35"/>
      <c r="Z3869" s="35" t="s">
        <v>27427</v>
      </c>
      <c r="AA3869" s="36">
        <v>1</v>
      </c>
      <c r="AB3869" s="35" t="s">
        <v>9849</v>
      </c>
      <c r="AC3869" s="35" t="str">
        <f>+IF(Tabla1[[#This Row],[STK]]="no","Sin STK", "STK disponible")</f>
        <v>Sin STK</v>
      </c>
      <c r="AD3869" s="35">
        <f>+I3869*J3869</f>
        <v>0</v>
      </c>
      <c r="AE3869" s="35">
        <f>+I3869*K3869</f>
        <v>0</v>
      </c>
      <c r="AF3869" s="36">
        <f>IF(Tabla1[[#This Row],[ref pack]]=1,Tabla1[[#This Row],[Pedido]],LCM(Tabla1[[#This Row],[MC VIEJO]],Tabla1[[#This Row],[Pedido]]))</f>
        <v>1</v>
      </c>
      <c r="AG3869" s="36">
        <f>+VLOOKUP(Tabla1[[#This Row],[Artículo]],'.'!$B$2:$D$11481,3,)</f>
        <v>1</v>
      </c>
      <c r="AH3869" s="37" t="str">
        <f>+IFERROR(SEARCH("pack",Tabla1[[#This Row],[PACK]]),"")</f>
        <v/>
      </c>
    </row>
    <row r="3870" spans="1:34" ht="24" customHeight="1" x14ac:dyDescent="0.2">
      <c r="A3870" s="50" t="s">
        <v>6938</v>
      </c>
      <c r="B3870" s="60" t="s">
        <v>7399</v>
      </c>
      <c r="C3870" s="61" t="s">
        <v>7400</v>
      </c>
      <c r="D3870" s="52" t="s">
        <v>9842</v>
      </c>
      <c r="E3870" s="53">
        <v>322348.07</v>
      </c>
      <c r="F3870" s="23" t="str">
        <f>+IFERROR(VLOOKUP(Tabla1[[#This Row],[Artículo]],'..'!$B$2:$D$569000,3,),"")</f>
        <v/>
      </c>
      <c r="G3870" s="24" t="str">
        <f>IF(H3870=AF3870,"", "Error MC")</f>
        <v>Error MC</v>
      </c>
      <c r="H3870" s="62"/>
      <c r="I3870" s="54">
        <f>+Tabla1[[#This Row],[MC]]*Tabla1[[#This Row],[Pedido]]*Tabla1[[#This Row],[PVC ]]</f>
        <v>0</v>
      </c>
      <c r="J3870" s="26">
        <v>0.21</v>
      </c>
      <c r="K3870" s="63"/>
      <c r="L3870" s="28" t="s">
        <v>535</v>
      </c>
      <c r="M3870" s="53">
        <v>526555.56700000004</v>
      </c>
      <c r="N3870" s="64" t="str">
        <f>+IF(Tabla1[[#This Row],[F PMPI]]="SÍ","No","Sí")</f>
        <v>No</v>
      </c>
      <c r="O3870" s="65">
        <f>+Tabla1[[#This Row],[PVL]]*1.055</f>
        <v>555516.12318500003</v>
      </c>
      <c r="P3870" s="65">
        <f>+Tabla1[[#This Row],[PVL]]*1.43</f>
        <v>752974.46081000008</v>
      </c>
      <c r="Q3870" s="66" t="str">
        <f>+HYPERLINK(Tabla1[[#This Row],[PAG]])</f>
        <v>https://todomusica.com.ar/microfonos-usb/8853-mv88-video-kit.html</v>
      </c>
      <c r="R3870" s="67"/>
      <c r="S3870" s="68"/>
      <c r="T3870" s="69"/>
      <c r="U3870" s="69"/>
      <c r="V3870" s="69"/>
      <c r="W3870" s="69"/>
      <c r="X3870" s="69"/>
      <c r="Y3870" s="35"/>
      <c r="Z3870" s="35" t="s">
        <v>27428</v>
      </c>
      <c r="AA3870" s="36">
        <v>1</v>
      </c>
      <c r="AB3870" s="35" t="s">
        <v>9849</v>
      </c>
      <c r="AC3870" s="35" t="str">
        <f>+IF(Tabla1[[#This Row],[STK]]="no","Sin STK", "STK disponible")</f>
        <v>STK disponible</v>
      </c>
      <c r="AD3870" s="35">
        <f>+I3870*J3870</f>
        <v>0</v>
      </c>
      <c r="AE3870" s="35">
        <f>+I3870*K3870</f>
        <v>0</v>
      </c>
      <c r="AF3870" s="36">
        <f>IF(Tabla1[[#This Row],[ref pack]]=1,Tabla1[[#This Row],[Pedido]],LCM(Tabla1[[#This Row],[MC VIEJO]],Tabla1[[#This Row],[Pedido]]))</f>
        <v>1</v>
      </c>
      <c r="AG3870" s="36">
        <f>+VLOOKUP(Tabla1[[#This Row],[Artículo]],'.'!$B$2:$D$11481,3,)</f>
        <v>1</v>
      </c>
      <c r="AH3870" s="37" t="str">
        <f>+IFERROR(SEARCH("pack",Tabla1[[#This Row],[PACK]]),"")</f>
        <v/>
      </c>
    </row>
    <row r="3871" spans="1:34" ht="24" customHeight="1" x14ac:dyDescent="0.2">
      <c r="A3871" s="50" t="s">
        <v>6938</v>
      </c>
      <c r="B3871" s="60" t="s">
        <v>7401</v>
      </c>
      <c r="C3871" s="61" t="s">
        <v>7402</v>
      </c>
      <c r="D3871" s="52" t="s">
        <v>9841</v>
      </c>
      <c r="E3871" s="53">
        <v>178623.27</v>
      </c>
      <c r="F3871" s="23" t="str">
        <f>+IFERROR(VLOOKUP(Tabla1[[#This Row],[Artículo]],'..'!$B$2:$D$569000,3,),"")</f>
        <v/>
      </c>
      <c r="G3871" s="24" t="str">
        <f>IF(H3871=AF3871,"", "Error MC")</f>
        <v>Error MC</v>
      </c>
      <c r="H3871" s="62"/>
      <c r="I3871" s="54">
        <f>+Tabla1[[#This Row],[MC]]*Tabla1[[#This Row],[Pedido]]*Tabla1[[#This Row],[PVC ]]</f>
        <v>0</v>
      </c>
      <c r="J3871" s="26">
        <v>0.21</v>
      </c>
      <c r="K3871" s="63"/>
      <c r="L3871" s="28" t="s">
        <v>535</v>
      </c>
      <c r="M3871" s="53">
        <v>291781.10600000003</v>
      </c>
      <c r="N3871" s="64" t="str">
        <f>+IF(Tabla1[[#This Row],[F PMPI]]="SÍ","No","Sí")</f>
        <v>No</v>
      </c>
      <c r="O3871" s="65">
        <f>+Tabla1[[#This Row],[PVL]]*1.055</f>
        <v>307829.06683000003</v>
      </c>
      <c r="P3871" s="65">
        <f>+Tabla1[[#This Row],[PVL]]*1.43</f>
        <v>417246.98158000002</v>
      </c>
      <c r="Q3871" s="66" t="str">
        <f>+HYPERLINK(Tabla1[[#This Row],[PAG]])</f>
        <v>https://todomusica.com.ar/microfonos-condenser/7125-mv88-a.html</v>
      </c>
      <c r="R3871" s="67"/>
      <c r="S3871" s="68"/>
      <c r="T3871" s="69"/>
      <c r="U3871" s="69"/>
      <c r="V3871" s="69"/>
      <c r="W3871" s="69"/>
      <c r="X3871" s="69"/>
      <c r="Y3871" s="35"/>
      <c r="Z3871" s="35" t="s">
        <v>27429</v>
      </c>
      <c r="AA3871" s="36">
        <v>1</v>
      </c>
      <c r="AB3871" s="35" t="s">
        <v>9849</v>
      </c>
      <c r="AC3871" s="35" t="str">
        <f>+IF(Tabla1[[#This Row],[STK]]="no","Sin STK", "STK disponible")</f>
        <v>STK disponible</v>
      </c>
      <c r="AD3871" s="35">
        <f>+I3871*J3871</f>
        <v>0</v>
      </c>
      <c r="AE3871" s="35">
        <f>+I3871*K3871</f>
        <v>0</v>
      </c>
      <c r="AF3871" s="36">
        <f>IF(Tabla1[[#This Row],[ref pack]]=1,Tabla1[[#This Row],[Pedido]],LCM(Tabla1[[#This Row],[MC VIEJO]],Tabla1[[#This Row],[Pedido]]))</f>
        <v>1</v>
      </c>
      <c r="AG3871" s="36">
        <f>+VLOOKUP(Tabla1[[#This Row],[Artículo]],'.'!$B$2:$D$11481,3,)</f>
        <v>1</v>
      </c>
      <c r="AH3871" s="37" t="str">
        <f>+IFERROR(SEARCH("pack",Tabla1[[#This Row],[PACK]]),"")</f>
        <v/>
      </c>
    </row>
    <row r="3872" spans="1:34" ht="24" customHeight="1" x14ac:dyDescent="0.2">
      <c r="A3872" s="50" t="s">
        <v>6938</v>
      </c>
      <c r="B3872" s="60" t="s">
        <v>7403</v>
      </c>
      <c r="C3872" s="61" t="s">
        <v>7404</v>
      </c>
      <c r="D3872" s="52" t="s">
        <v>9841</v>
      </c>
      <c r="E3872" s="53">
        <v>405460.78</v>
      </c>
      <c r="F3872" s="23" t="str">
        <f>+IFERROR(VLOOKUP(Tabla1[[#This Row],[Artículo]],'..'!$B$2:$D$569000,3,),"")</f>
        <v/>
      </c>
      <c r="G3872" s="24" t="str">
        <f>IF(H3872=AF3872,"", "Error MC")</f>
        <v>Error MC</v>
      </c>
      <c r="H3872" s="62"/>
      <c r="I3872" s="54">
        <f>+Tabla1[[#This Row],[MC]]*Tabla1[[#This Row],[Pedido]]*Tabla1[[#This Row],[PVC ]]</f>
        <v>0</v>
      </c>
      <c r="J3872" s="26">
        <v>0.21</v>
      </c>
      <c r="K3872" s="63"/>
      <c r="L3872" s="28" t="s">
        <v>535</v>
      </c>
      <c r="M3872" s="53">
        <v>662320.18099999998</v>
      </c>
      <c r="N3872" s="64" t="str">
        <f>+IF(Tabla1[[#This Row],[F PMPI]]="SÍ","No","Sí")</f>
        <v>No</v>
      </c>
      <c r="O3872" s="65">
        <f>+Tabla1[[#This Row],[PVL]]*1.055</f>
        <v>698747.79095499997</v>
      </c>
      <c r="P3872" s="65">
        <f>+Tabla1[[#This Row],[PVL]]*1.43</f>
        <v>947117.85882999992</v>
      </c>
      <c r="Q3872" s="66" t="str">
        <f>+HYPERLINK(Tabla1[[#This Row],[PAG]])</f>
        <v>https://todomusica.com.ar/microfonos-usb/9421-mv88se215-cl.html</v>
      </c>
      <c r="R3872" s="67"/>
      <c r="S3872" s="68"/>
      <c r="T3872" s="69"/>
      <c r="U3872" s="69"/>
      <c r="V3872" s="69"/>
      <c r="W3872" s="69"/>
      <c r="X3872" s="69"/>
      <c r="Y3872" s="35"/>
      <c r="Z3872" s="35" t="s">
        <v>27430</v>
      </c>
      <c r="AA3872" s="36">
        <v>1</v>
      </c>
      <c r="AB3872" s="35" t="s">
        <v>9849</v>
      </c>
      <c r="AC3872" s="35" t="str">
        <f>+IF(Tabla1[[#This Row],[STK]]="no","Sin STK", "STK disponible")</f>
        <v>STK disponible</v>
      </c>
      <c r="AD3872" s="35">
        <f>+I3872*J3872</f>
        <v>0</v>
      </c>
      <c r="AE3872" s="35">
        <f>+I3872*K3872</f>
        <v>0</v>
      </c>
      <c r="AF3872" s="36">
        <f>IF(Tabla1[[#This Row],[ref pack]]=1,Tabla1[[#This Row],[Pedido]],LCM(Tabla1[[#This Row],[MC VIEJO]],Tabla1[[#This Row],[Pedido]]))</f>
        <v>1</v>
      </c>
      <c r="AG3872" s="36">
        <f>+VLOOKUP(Tabla1[[#This Row],[Artículo]],'.'!$B$2:$D$11481,3,)</f>
        <v>1</v>
      </c>
      <c r="AH3872" s="37" t="str">
        <f>+IFERROR(SEARCH("pack",Tabla1[[#This Row],[PACK]]),"")</f>
        <v/>
      </c>
    </row>
    <row r="3873" spans="1:34" ht="24" customHeight="1" x14ac:dyDescent="0.2">
      <c r="A3873" s="50" t="s">
        <v>6938</v>
      </c>
      <c r="B3873" s="60" t="s">
        <v>7405</v>
      </c>
      <c r="C3873" s="61" t="s">
        <v>7406</v>
      </c>
      <c r="D3873" s="52" t="s">
        <v>9842</v>
      </c>
      <c r="E3873" s="53">
        <v>401515.69</v>
      </c>
      <c r="F3873" s="23" t="str">
        <f>+IFERROR(VLOOKUP(Tabla1[[#This Row],[Artículo]],'..'!$B$2:$D$569000,3,),"")</f>
        <v/>
      </c>
      <c r="G3873" s="24" t="str">
        <f>IF(H3873=AF3873,"", "Error MC")</f>
        <v>Error MC</v>
      </c>
      <c r="H3873" s="62"/>
      <c r="I3873" s="54">
        <f>+Tabla1[[#This Row],[MC]]*Tabla1[[#This Row],[Pedido]]*Tabla1[[#This Row],[PVC ]]</f>
        <v>0</v>
      </c>
      <c r="J3873" s="26">
        <v>0.21</v>
      </c>
      <c r="K3873" s="63"/>
      <c r="L3873" s="28" t="s">
        <v>535</v>
      </c>
      <c r="M3873" s="53">
        <v>655875.87800000003</v>
      </c>
      <c r="N3873" s="64" t="str">
        <f>+IF(Tabla1[[#This Row],[F PMPI]]="SÍ","No","Sí")</f>
        <v>No</v>
      </c>
      <c r="O3873" s="65">
        <f>+Tabla1[[#This Row],[PVL]]*1.055</f>
        <v>691949.05128999997</v>
      </c>
      <c r="P3873" s="65">
        <f>+Tabla1[[#This Row],[PVL]]*1.43</f>
        <v>937902.50554000004</v>
      </c>
      <c r="Q3873" s="66" t="str">
        <f>+HYPERLINK(Tabla1[[#This Row],[PAG]])</f>
        <v>https://todomusica.com.ar/microfonos-de-instalacion/9764-mxa-nmb.html</v>
      </c>
      <c r="R3873" s="67"/>
      <c r="S3873" s="68"/>
      <c r="T3873" s="69"/>
      <c r="U3873" s="69"/>
      <c r="V3873" s="69"/>
      <c r="W3873" s="69"/>
      <c r="X3873" s="69"/>
      <c r="Y3873" s="35"/>
      <c r="Z3873" s="35" t="s">
        <v>27431</v>
      </c>
      <c r="AA3873" s="36">
        <v>1</v>
      </c>
      <c r="AB3873" s="35" t="s">
        <v>9849</v>
      </c>
      <c r="AC3873" s="35" t="str">
        <f>+IF(Tabla1[[#This Row],[STK]]="no","Sin STK", "STK disponible")</f>
        <v>STK disponible</v>
      </c>
      <c r="AD3873" s="35">
        <f>+I3873*J3873</f>
        <v>0</v>
      </c>
      <c r="AE3873" s="35">
        <f>+I3873*K3873</f>
        <v>0</v>
      </c>
      <c r="AF3873" s="36">
        <f>IF(Tabla1[[#This Row],[ref pack]]=1,Tabla1[[#This Row],[Pedido]],LCM(Tabla1[[#This Row],[MC VIEJO]],Tabla1[[#This Row],[Pedido]]))</f>
        <v>1</v>
      </c>
      <c r="AG3873" s="36">
        <f>+VLOOKUP(Tabla1[[#This Row],[Artículo]],'.'!$B$2:$D$11481,3,)</f>
        <v>1</v>
      </c>
      <c r="AH3873" s="37" t="str">
        <f>+IFERROR(SEARCH("pack",Tabla1[[#This Row],[PACK]]),"")</f>
        <v/>
      </c>
    </row>
    <row r="3874" spans="1:34" ht="24" customHeight="1" x14ac:dyDescent="0.2">
      <c r="A3874" s="50" t="s">
        <v>6938</v>
      </c>
      <c r="B3874" s="60" t="s">
        <v>7407</v>
      </c>
      <c r="C3874" s="61" t="s">
        <v>7408</v>
      </c>
      <c r="D3874" s="52" t="s">
        <v>27</v>
      </c>
      <c r="E3874" s="53">
        <v>1001727.87</v>
      </c>
      <c r="F3874" s="23" t="str">
        <f>+IFERROR(VLOOKUP(Tabla1[[#This Row],[Artículo]],'..'!$B$2:$D$569000,3,),"")</f>
        <v/>
      </c>
      <c r="G3874" s="24" t="str">
        <f>IF(H3874=AF3874,"", "Error MC")</f>
        <v>Error MC</v>
      </c>
      <c r="H3874" s="62"/>
      <c r="I3874" s="54">
        <f>+Tabla1[[#This Row],[MC]]*Tabla1[[#This Row],[Pedido]]*Tabla1[[#This Row],[PVC ]]</f>
        <v>0</v>
      </c>
      <c r="J3874" s="26">
        <v>0.21</v>
      </c>
      <c r="K3874" s="63"/>
      <c r="L3874" s="28" t="s">
        <v>535</v>
      </c>
      <c r="M3874" s="53">
        <v>1636322.47</v>
      </c>
      <c r="N3874" s="64" t="str">
        <f>+IF(Tabla1[[#This Row],[F PMPI]]="SÍ","No","Sí")</f>
        <v>No</v>
      </c>
      <c r="O3874" s="65">
        <f>+Tabla1[[#This Row],[PVL]]*1.055</f>
        <v>1726320.2058499998</v>
      </c>
      <c r="P3874" s="65">
        <f>+Tabla1[[#This Row],[PVL]]*1.43</f>
        <v>2339941.1321</v>
      </c>
      <c r="Q3874" s="66" t="str">
        <f>+HYPERLINK(Tabla1[[#This Row],[PAG]])</f>
        <v>https://todomusica.com.ar/microfonos-de-instalacion/6874-mxa310al.html</v>
      </c>
      <c r="R3874" s="67"/>
      <c r="S3874" s="68"/>
      <c r="T3874" s="69"/>
      <c r="U3874" s="69"/>
      <c r="V3874" s="69"/>
      <c r="W3874" s="69"/>
      <c r="X3874" s="69"/>
      <c r="Y3874" s="35"/>
      <c r="Z3874" s="35" t="s">
        <v>27432</v>
      </c>
      <c r="AA3874" s="36">
        <v>1</v>
      </c>
      <c r="AB3874" s="35" t="s">
        <v>9849</v>
      </c>
      <c r="AC3874" s="35" t="str">
        <f>+IF(Tabla1[[#This Row],[STK]]="no","Sin STK", "STK disponible")</f>
        <v>Sin STK</v>
      </c>
      <c r="AD3874" s="35">
        <f>+I3874*J3874</f>
        <v>0</v>
      </c>
      <c r="AE3874" s="35">
        <f>+I3874*K3874</f>
        <v>0</v>
      </c>
      <c r="AF3874" s="36">
        <f>IF(Tabla1[[#This Row],[ref pack]]=1,Tabla1[[#This Row],[Pedido]],LCM(Tabla1[[#This Row],[MC VIEJO]],Tabla1[[#This Row],[Pedido]]))</f>
        <v>1</v>
      </c>
      <c r="AG3874" s="36">
        <f>+VLOOKUP(Tabla1[[#This Row],[Artículo]],'.'!$B$2:$D$11481,3,)</f>
        <v>1</v>
      </c>
      <c r="AH3874" s="37" t="str">
        <f>+IFERROR(SEARCH("pack",Tabla1[[#This Row],[PACK]]),"")</f>
        <v/>
      </c>
    </row>
    <row r="3875" spans="1:34" ht="24" customHeight="1" x14ac:dyDescent="0.2">
      <c r="A3875" s="50" t="s">
        <v>6938</v>
      </c>
      <c r="B3875" s="60" t="s">
        <v>7409</v>
      </c>
      <c r="C3875" s="61" t="s">
        <v>7410</v>
      </c>
      <c r="D3875" s="52" t="s">
        <v>27</v>
      </c>
      <c r="E3875" s="53">
        <v>1001727.87</v>
      </c>
      <c r="F3875" s="23" t="str">
        <f>+IFERROR(VLOOKUP(Tabla1[[#This Row],[Artículo]],'..'!$B$2:$D$569000,3,),"")</f>
        <v/>
      </c>
      <c r="G3875" s="24" t="str">
        <f>IF(H3875=AF3875,"", "Error MC")</f>
        <v>Error MC</v>
      </c>
      <c r="H3875" s="62"/>
      <c r="I3875" s="54">
        <f>+Tabla1[[#This Row],[MC]]*Tabla1[[#This Row],[Pedido]]*Tabla1[[#This Row],[PVC ]]</f>
        <v>0</v>
      </c>
      <c r="J3875" s="26">
        <v>0.21</v>
      </c>
      <c r="K3875" s="63"/>
      <c r="L3875" s="28" t="s">
        <v>535</v>
      </c>
      <c r="M3875" s="53">
        <v>1636322.47</v>
      </c>
      <c r="N3875" s="64" t="str">
        <f>+IF(Tabla1[[#This Row],[F PMPI]]="SÍ","No","Sí")</f>
        <v>No</v>
      </c>
      <c r="O3875" s="65">
        <f>+Tabla1[[#This Row],[PVL]]*1.055</f>
        <v>1726320.2058499998</v>
      </c>
      <c r="P3875" s="65">
        <f>+Tabla1[[#This Row],[PVL]]*1.43</f>
        <v>2339941.1321</v>
      </c>
      <c r="Q3875" s="66" t="str">
        <f>+HYPERLINK(Tabla1[[#This Row],[PAG]])</f>
        <v>https://todomusica.com.ar/microfonos-de-instalacion/6875-mxa310b.html</v>
      </c>
      <c r="R3875" s="67"/>
      <c r="S3875" s="68"/>
      <c r="T3875" s="69"/>
      <c r="U3875" s="69"/>
      <c r="V3875" s="69"/>
      <c r="W3875" s="69"/>
      <c r="X3875" s="69"/>
      <c r="Y3875" s="35"/>
      <c r="Z3875" s="35" t="s">
        <v>27433</v>
      </c>
      <c r="AA3875" s="36">
        <v>1</v>
      </c>
      <c r="AB3875" s="35" t="s">
        <v>9849</v>
      </c>
      <c r="AC3875" s="35" t="str">
        <f>+IF(Tabla1[[#This Row],[STK]]="no","Sin STK", "STK disponible")</f>
        <v>Sin STK</v>
      </c>
      <c r="AD3875" s="35">
        <f>+I3875*J3875</f>
        <v>0</v>
      </c>
      <c r="AE3875" s="35">
        <f>+I3875*K3875</f>
        <v>0</v>
      </c>
      <c r="AF3875" s="36">
        <f>IF(Tabla1[[#This Row],[ref pack]]=1,Tabla1[[#This Row],[Pedido]],LCM(Tabla1[[#This Row],[MC VIEJO]],Tabla1[[#This Row],[Pedido]]))</f>
        <v>1</v>
      </c>
      <c r="AG3875" s="36">
        <f>+VLOOKUP(Tabla1[[#This Row],[Artículo]],'.'!$B$2:$D$11481,3,)</f>
        <v>1</v>
      </c>
      <c r="AH3875" s="37" t="str">
        <f>+IFERROR(SEARCH("pack",Tabla1[[#This Row],[PACK]]),"")</f>
        <v/>
      </c>
    </row>
    <row r="3876" spans="1:34" ht="24" customHeight="1" x14ac:dyDescent="0.2">
      <c r="A3876" s="50" t="s">
        <v>6938</v>
      </c>
      <c r="B3876" s="60" t="s">
        <v>7411</v>
      </c>
      <c r="C3876" s="61" t="s">
        <v>7412</v>
      </c>
      <c r="D3876" s="52" t="s">
        <v>9842</v>
      </c>
      <c r="E3876" s="53">
        <v>1001727.87</v>
      </c>
      <c r="F3876" s="23" t="str">
        <f>+IFERROR(VLOOKUP(Tabla1[[#This Row],[Artículo]],'..'!$B$2:$D$569000,3,),"")</f>
        <v/>
      </c>
      <c r="G3876" s="24" t="str">
        <f>IF(H3876=AF3876,"", "Error MC")</f>
        <v>Error MC</v>
      </c>
      <c r="H3876" s="62"/>
      <c r="I3876" s="54">
        <f>+Tabla1[[#This Row],[MC]]*Tabla1[[#This Row],[Pedido]]*Tabla1[[#This Row],[PVC ]]</f>
        <v>0</v>
      </c>
      <c r="J3876" s="26">
        <v>0.21</v>
      </c>
      <c r="K3876" s="63"/>
      <c r="L3876" s="28" t="s">
        <v>535</v>
      </c>
      <c r="M3876" s="53">
        <v>1636322.47</v>
      </c>
      <c r="N3876" s="64" t="str">
        <f>+IF(Tabla1[[#This Row],[F PMPI]]="SÍ","No","Sí")</f>
        <v>No</v>
      </c>
      <c r="O3876" s="65">
        <f>+Tabla1[[#This Row],[PVL]]*1.055</f>
        <v>1726320.2058499998</v>
      </c>
      <c r="P3876" s="65">
        <f>+Tabla1[[#This Row],[PVL]]*1.43</f>
        <v>2339941.1321</v>
      </c>
      <c r="Q3876" s="66" t="str">
        <f>+HYPERLINK(Tabla1[[#This Row],[PAG]])</f>
        <v>https://todomusica.com.ar/microfonos-de-instalacion/6876-mxa310w.html</v>
      </c>
      <c r="R3876" s="67"/>
      <c r="S3876" s="68"/>
      <c r="T3876" s="69"/>
      <c r="U3876" s="69"/>
      <c r="V3876" s="69"/>
      <c r="W3876" s="69"/>
      <c r="X3876" s="69"/>
      <c r="Y3876" s="35"/>
      <c r="Z3876" s="35" t="s">
        <v>27434</v>
      </c>
      <c r="AA3876" s="36">
        <v>1</v>
      </c>
      <c r="AB3876" s="35" t="s">
        <v>9849</v>
      </c>
      <c r="AC3876" s="35" t="str">
        <f>+IF(Tabla1[[#This Row],[STK]]="no","Sin STK", "STK disponible")</f>
        <v>STK disponible</v>
      </c>
      <c r="AD3876" s="35">
        <f>+I3876*J3876</f>
        <v>0</v>
      </c>
      <c r="AE3876" s="35">
        <f>+I3876*K3876</f>
        <v>0</v>
      </c>
      <c r="AF3876" s="36">
        <f>IF(Tabla1[[#This Row],[ref pack]]=1,Tabla1[[#This Row],[Pedido]],LCM(Tabla1[[#This Row],[MC VIEJO]],Tabla1[[#This Row],[Pedido]]))</f>
        <v>1</v>
      </c>
      <c r="AG3876" s="36">
        <f>+VLOOKUP(Tabla1[[#This Row],[Artículo]],'.'!$B$2:$D$11481,3,)</f>
        <v>1</v>
      </c>
      <c r="AH3876" s="37" t="str">
        <f>+IFERROR(SEARCH("pack",Tabla1[[#This Row],[PACK]]),"")</f>
        <v/>
      </c>
    </row>
    <row r="3877" spans="1:34" ht="24" customHeight="1" x14ac:dyDescent="0.2">
      <c r="A3877" s="50" t="s">
        <v>6938</v>
      </c>
      <c r="B3877" s="60" t="s">
        <v>7413</v>
      </c>
      <c r="C3877" s="61" t="s">
        <v>7414</v>
      </c>
      <c r="D3877" s="52" t="s">
        <v>27</v>
      </c>
      <c r="E3877" s="53">
        <v>2313867.8199999998</v>
      </c>
      <c r="F3877" s="23" t="str">
        <f>+IFERROR(VLOOKUP(Tabla1[[#This Row],[Artículo]],'..'!$B$2:$D$569000,3,),"")</f>
        <v/>
      </c>
      <c r="G3877" s="24" t="str">
        <f>IF(H3877=AF3877,"", "Error MC")</f>
        <v>Error MC</v>
      </c>
      <c r="H3877" s="62"/>
      <c r="I3877" s="54">
        <f>+Tabla1[[#This Row],[MC]]*Tabla1[[#This Row],[Pedido]]*Tabla1[[#This Row],[PVC ]]</f>
        <v>0</v>
      </c>
      <c r="J3877" s="26">
        <v>0.21</v>
      </c>
      <c r="K3877" s="63"/>
      <c r="L3877" s="28" t="s">
        <v>535</v>
      </c>
      <c r="M3877" s="53">
        <v>3779703.088</v>
      </c>
      <c r="N3877" s="64" t="str">
        <f>+IF(Tabla1[[#This Row],[F PMPI]]="SÍ","No","Sí")</f>
        <v>No</v>
      </c>
      <c r="O3877" s="65">
        <f>+Tabla1[[#This Row],[PVL]]*1.055</f>
        <v>3987586.7578399996</v>
      </c>
      <c r="P3877" s="65">
        <f>+Tabla1[[#This Row],[PVL]]*1.43</f>
        <v>5404975.4158399999</v>
      </c>
      <c r="Q3877" s="66" t="str">
        <f>+HYPERLINK(Tabla1[[#This Row],[PAG]])</f>
        <v>https://todomusica.com.ar/microfonos-de-instalacion/9763-mxa710w-2ft.html</v>
      </c>
      <c r="R3877" s="67"/>
      <c r="S3877" s="68"/>
      <c r="T3877" s="69"/>
      <c r="U3877" s="69"/>
      <c r="V3877" s="69"/>
      <c r="W3877" s="69"/>
      <c r="X3877" s="69"/>
      <c r="Y3877" s="35"/>
      <c r="Z3877" s="35" t="s">
        <v>27435</v>
      </c>
      <c r="AA3877" s="36">
        <v>1</v>
      </c>
      <c r="AB3877" s="35" t="s">
        <v>9849</v>
      </c>
      <c r="AC3877" s="35" t="str">
        <f>+IF(Tabla1[[#This Row],[STK]]="no","Sin STK", "STK disponible")</f>
        <v>Sin STK</v>
      </c>
      <c r="AD3877" s="35">
        <f>+I3877*J3877</f>
        <v>0</v>
      </c>
      <c r="AE3877" s="35">
        <f>+I3877*K3877</f>
        <v>0</v>
      </c>
      <c r="AF3877" s="36">
        <f>IF(Tabla1[[#This Row],[ref pack]]=1,Tabla1[[#This Row],[Pedido]],LCM(Tabla1[[#This Row],[MC VIEJO]],Tabla1[[#This Row],[Pedido]]))</f>
        <v>1</v>
      </c>
      <c r="AG3877" s="36">
        <f>+VLOOKUP(Tabla1[[#This Row],[Artículo]],'.'!$B$2:$D$11481,3,)</f>
        <v>1</v>
      </c>
      <c r="AH3877" s="37" t="str">
        <f>+IFERROR(SEARCH("pack",Tabla1[[#This Row],[PACK]]),"")</f>
        <v/>
      </c>
    </row>
    <row r="3878" spans="1:34" ht="24" customHeight="1" x14ac:dyDescent="0.2">
      <c r="A3878" s="50" t="s">
        <v>6938</v>
      </c>
      <c r="B3878" s="60" t="s">
        <v>7415</v>
      </c>
      <c r="C3878" s="61" t="s">
        <v>7416</v>
      </c>
      <c r="D3878" s="52" t="s">
        <v>9842</v>
      </c>
      <c r="E3878" s="53">
        <v>3395638.1</v>
      </c>
      <c r="F3878" s="23" t="str">
        <f>+IFERROR(VLOOKUP(Tabla1[[#This Row],[Artículo]],'..'!$B$2:$D$569000,3,),"")</f>
        <v/>
      </c>
      <c r="G3878" s="24" t="str">
        <f>IF(H3878=AF3878,"", "Error MC")</f>
        <v>Error MC</v>
      </c>
      <c r="H3878" s="62"/>
      <c r="I3878" s="54">
        <f>+Tabla1[[#This Row],[MC]]*Tabla1[[#This Row],[Pedido]]*Tabla1[[#This Row],[PVC ]]</f>
        <v>0</v>
      </c>
      <c r="J3878" s="26">
        <v>0.21</v>
      </c>
      <c r="K3878" s="63"/>
      <c r="L3878" s="28" t="s">
        <v>535</v>
      </c>
      <c r="M3878" s="53">
        <v>5546774.8420000002</v>
      </c>
      <c r="N3878" s="64" t="str">
        <f>+IF(Tabla1[[#This Row],[F PMPI]]="SÍ","No","Sí")</f>
        <v>No</v>
      </c>
      <c r="O3878" s="65">
        <f>+Tabla1[[#This Row],[PVL]]*1.055</f>
        <v>5851847.4583099997</v>
      </c>
      <c r="P3878" s="65">
        <f>+Tabla1[[#This Row],[PVL]]*1.43</f>
        <v>7931888.0240599997</v>
      </c>
      <c r="Q3878" s="66" t="str">
        <f>+HYPERLINK(Tabla1[[#This Row],[PAG]])</f>
        <v>https://todomusica.com.ar/microfonos-de-instalacion/9763-mxa710w-2ft.html</v>
      </c>
      <c r="R3878" s="67"/>
      <c r="S3878" s="68"/>
      <c r="T3878" s="69"/>
      <c r="U3878" s="69"/>
      <c r="V3878" s="69"/>
      <c r="W3878" s="69"/>
      <c r="X3878" s="69"/>
      <c r="Y3878" s="35"/>
      <c r="Z3878" s="35" t="s">
        <v>27435</v>
      </c>
      <c r="AA3878" s="36">
        <v>1</v>
      </c>
      <c r="AB3878" s="35" t="s">
        <v>9849</v>
      </c>
      <c r="AC3878" s="35" t="str">
        <f>+IF(Tabla1[[#This Row],[STK]]="no","Sin STK", "STK disponible")</f>
        <v>STK disponible</v>
      </c>
      <c r="AD3878" s="35">
        <f>+I3878*J3878</f>
        <v>0</v>
      </c>
      <c r="AE3878" s="35">
        <f>+I3878*K3878</f>
        <v>0</v>
      </c>
      <c r="AF3878" s="36">
        <f>IF(Tabla1[[#This Row],[ref pack]]=1,Tabla1[[#This Row],[Pedido]],LCM(Tabla1[[#This Row],[MC VIEJO]],Tabla1[[#This Row],[Pedido]]))</f>
        <v>1</v>
      </c>
      <c r="AG3878" s="36">
        <f>+VLOOKUP(Tabla1[[#This Row],[Artículo]],'.'!$B$2:$D$11481,3,)</f>
        <v>1</v>
      </c>
      <c r="AH3878" s="37" t="str">
        <f>+IFERROR(SEARCH("pack",Tabla1[[#This Row],[PACK]]),"")</f>
        <v/>
      </c>
    </row>
    <row r="3879" spans="1:34" ht="24" customHeight="1" x14ac:dyDescent="0.2">
      <c r="A3879" s="50" t="s">
        <v>6938</v>
      </c>
      <c r="B3879" s="60" t="s">
        <v>7417</v>
      </c>
      <c r="C3879" s="61" t="s">
        <v>24158</v>
      </c>
      <c r="D3879" s="52" t="s">
        <v>27</v>
      </c>
      <c r="E3879" s="53">
        <v>4629796.96</v>
      </c>
      <c r="F3879" s="23" t="str">
        <f>+IFERROR(VLOOKUP(Tabla1[[#This Row],[Artículo]],'..'!$B$2:$D$569000,3,),"")</f>
        <v/>
      </c>
      <c r="G3879" s="24" t="str">
        <f>IF(H3879=AF3879,"", "Error MC")</f>
        <v>Error MC</v>
      </c>
      <c r="H3879" s="62"/>
      <c r="I3879" s="54">
        <f>+Tabla1[[#This Row],[MC]]*Tabla1[[#This Row],[Pedido]]*Tabla1[[#This Row],[PVC ]]</f>
        <v>0</v>
      </c>
      <c r="J3879" s="26">
        <v>0.21</v>
      </c>
      <c r="K3879" s="63"/>
      <c r="L3879" s="28" t="s">
        <v>535</v>
      </c>
      <c r="M3879" s="53">
        <v>7562773.3389999997</v>
      </c>
      <c r="N3879" s="64" t="str">
        <f>+IF(Tabla1[[#This Row],[F PMPI]]="SÍ","No","Sí")</f>
        <v>No</v>
      </c>
      <c r="O3879" s="65">
        <f>+Tabla1[[#This Row],[PVL]]*1.055</f>
        <v>7978725.8726449991</v>
      </c>
      <c r="P3879" s="65">
        <f>+Tabla1[[#This Row],[PVL]]*1.43</f>
        <v>10814765.874769999</v>
      </c>
      <c r="Q3879" s="66" t="str">
        <f>+HYPERLINK(Tabla1[[#This Row],[PAG]])</f>
        <v>https://todomusica.com.ar/productos-sin-categorias-de-netsuite/6877-mxa910al.html</v>
      </c>
      <c r="R3879" s="67"/>
      <c r="S3879" s="68"/>
      <c r="T3879" s="69"/>
      <c r="U3879" s="69"/>
      <c r="V3879" s="69"/>
      <c r="W3879" s="69"/>
      <c r="X3879" s="69"/>
      <c r="Y3879" s="35"/>
      <c r="Z3879" s="35" t="s">
        <v>27436</v>
      </c>
      <c r="AA3879" s="36">
        <v>1</v>
      </c>
      <c r="AB3879" s="35" t="s">
        <v>9849</v>
      </c>
      <c r="AC3879" s="35" t="str">
        <f>+IF(Tabla1[[#This Row],[STK]]="no","Sin STK", "STK disponible")</f>
        <v>Sin STK</v>
      </c>
      <c r="AD3879" s="35">
        <f>+I3879*J3879</f>
        <v>0</v>
      </c>
      <c r="AE3879" s="35">
        <f>+I3879*K3879</f>
        <v>0</v>
      </c>
      <c r="AF3879" s="36">
        <f>IF(Tabla1[[#This Row],[ref pack]]=1,Tabla1[[#This Row],[Pedido]],LCM(Tabla1[[#This Row],[MC VIEJO]],Tabla1[[#This Row],[Pedido]]))</f>
        <v>1</v>
      </c>
      <c r="AG3879" s="36">
        <f>+VLOOKUP(Tabla1[[#This Row],[Artículo]],'.'!$B$2:$D$11481,3,)</f>
        <v>1</v>
      </c>
      <c r="AH3879" s="37" t="str">
        <f>+IFERROR(SEARCH("pack",Tabla1[[#This Row],[PACK]]),"")</f>
        <v/>
      </c>
    </row>
    <row r="3880" spans="1:34" ht="24" customHeight="1" x14ac:dyDescent="0.2">
      <c r="A3880" s="50" t="s">
        <v>6938</v>
      </c>
      <c r="B3880" s="60" t="s">
        <v>7419</v>
      </c>
      <c r="C3880" s="61" t="s">
        <v>7420</v>
      </c>
      <c r="D3880" s="52" t="s">
        <v>9842</v>
      </c>
      <c r="E3880" s="53">
        <v>4629796.96</v>
      </c>
      <c r="F3880" s="23" t="str">
        <f>+IFERROR(VLOOKUP(Tabla1[[#This Row],[Artículo]],'..'!$B$2:$D$569000,3,),"")</f>
        <v/>
      </c>
      <c r="G3880" s="24" t="str">
        <f>IF(H3880=AF3880,"", "Error MC")</f>
        <v>Error MC</v>
      </c>
      <c r="H3880" s="62"/>
      <c r="I3880" s="54">
        <f>+Tabla1[[#This Row],[MC]]*Tabla1[[#This Row],[Pedido]]*Tabla1[[#This Row],[PVC ]]</f>
        <v>0</v>
      </c>
      <c r="J3880" s="26">
        <v>0.21</v>
      </c>
      <c r="K3880" s="63"/>
      <c r="L3880" s="28" t="s">
        <v>535</v>
      </c>
      <c r="M3880" s="53">
        <v>7562773.3389999997</v>
      </c>
      <c r="N3880" s="64" t="str">
        <f>+IF(Tabla1[[#This Row],[F PMPI]]="SÍ","No","Sí")</f>
        <v>No</v>
      </c>
      <c r="O3880" s="65">
        <f>+Tabla1[[#This Row],[PVL]]*1.055</f>
        <v>7978725.8726449991</v>
      </c>
      <c r="P3880" s="65">
        <f>+Tabla1[[#This Row],[PVL]]*1.43</f>
        <v>10814765.874769999</v>
      </c>
      <c r="Q3880" s="66" t="str">
        <f>+HYPERLINK(Tabla1[[#This Row],[PAG]])</f>
        <v>https://todomusica.com.ar/microfonos-de-instalacion/7630-60cm-ceiling-array-microphone-with.html</v>
      </c>
      <c r="R3880" s="67"/>
      <c r="S3880" s="68"/>
      <c r="T3880" s="69"/>
      <c r="U3880" s="69"/>
      <c r="V3880" s="69"/>
      <c r="W3880" s="69"/>
      <c r="X3880" s="69"/>
      <c r="Y3880" s="35"/>
      <c r="Z3880" s="35" t="s">
        <v>27437</v>
      </c>
      <c r="AA3880" s="36">
        <v>1</v>
      </c>
      <c r="AB3880" s="35" t="s">
        <v>9849</v>
      </c>
      <c r="AC3880" s="35" t="str">
        <f>+IF(Tabla1[[#This Row],[STK]]="no","Sin STK", "STK disponible")</f>
        <v>STK disponible</v>
      </c>
      <c r="AD3880" s="35">
        <f>+I3880*J3880</f>
        <v>0</v>
      </c>
      <c r="AE3880" s="35">
        <f>+I3880*K3880</f>
        <v>0</v>
      </c>
      <c r="AF3880" s="36">
        <f>IF(Tabla1[[#This Row],[ref pack]]=1,Tabla1[[#This Row],[Pedido]],LCM(Tabla1[[#This Row],[MC VIEJO]],Tabla1[[#This Row],[Pedido]]))</f>
        <v>1</v>
      </c>
      <c r="AG3880" s="36">
        <f>+VLOOKUP(Tabla1[[#This Row],[Artículo]],'.'!$B$2:$D$11481,3,)</f>
        <v>1</v>
      </c>
      <c r="AH3880" s="37" t="str">
        <f>+IFERROR(SEARCH("pack",Tabla1[[#This Row],[PACK]]),"")</f>
        <v/>
      </c>
    </row>
    <row r="3881" spans="1:34" ht="24" customHeight="1" x14ac:dyDescent="0.2">
      <c r="A3881" s="50" t="s">
        <v>6938</v>
      </c>
      <c r="B3881" s="60" t="s">
        <v>9898</v>
      </c>
      <c r="C3881" s="61" t="s">
        <v>24159</v>
      </c>
      <c r="D3881" s="52" t="s">
        <v>27</v>
      </c>
      <c r="E3881" s="53">
        <v>4965678.59</v>
      </c>
      <c r="F3881" s="23" t="str">
        <f>+IFERROR(VLOOKUP(Tabla1[[#This Row],[Artículo]],'..'!$B$2:$D$569000,3,),"")</f>
        <v/>
      </c>
      <c r="G3881" s="24" t="str">
        <f>IF(H3881=AF3881,"", "Error MC")</f>
        <v>Error MC</v>
      </c>
      <c r="H3881" s="62"/>
      <c r="I3881" s="54">
        <f>+Tabla1[[#This Row],[MC]]*Tabla1[[#This Row],[Pedido]]*Tabla1[[#This Row],[PVC ]]</f>
        <v>0</v>
      </c>
      <c r="J3881" s="26">
        <v>0.21</v>
      </c>
      <c r="K3881" s="63"/>
      <c r="L3881" s="28" t="s">
        <v>535</v>
      </c>
      <c r="M3881" s="53">
        <v>8111435.9809999997</v>
      </c>
      <c r="N3881" s="64" t="str">
        <f>+IF(Tabla1[[#This Row],[F PMPI]]="SÍ","No","Sí")</f>
        <v>No</v>
      </c>
      <c r="O3881" s="65">
        <f>+Tabla1[[#This Row],[PVL]]*1.055</f>
        <v>8557564.9599549994</v>
      </c>
      <c r="P3881" s="65">
        <f>+Tabla1[[#This Row],[PVL]]*1.43</f>
        <v>11599353.45283</v>
      </c>
      <c r="Q3881" s="66" t="str">
        <f>+HYPERLINK(Tabla1[[#This Row],[PAG]])</f>
        <v>https://todomusica.com.ar/productos-sin-categorias-de-netsuite/6877-mxa910al.html</v>
      </c>
      <c r="R3881" s="67"/>
      <c r="S3881" s="68"/>
      <c r="T3881" s="69"/>
      <c r="U3881" s="69"/>
      <c r="V3881" s="69"/>
      <c r="W3881" s="69"/>
      <c r="X3881" s="69"/>
      <c r="Y3881" s="35"/>
      <c r="Z3881" s="35" t="s">
        <v>27436</v>
      </c>
      <c r="AA3881" s="36">
        <v>1</v>
      </c>
      <c r="AB3881" s="35" t="s">
        <v>9849</v>
      </c>
      <c r="AC3881" s="35" t="str">
        <f>+IF(Tabla1[[#This Row],[STK]]="no","Sin STK", "STK disponible")</f>
        <v>Sin STK</v>
      </c>
      <c r="AD3881" s="35">
        <f>+I3881*J3881</f>
        <v>0</v>
      </c>
      <c r="AE3881" s="35">
        <f>+I3881*K3881</f>
        <v>0</v>
      </c>
      <c r="AF3881" s="36">
        <f>IF(Tabla1[[#This Row],[ref pack]]=1,Tabla1[[#This Row],[Pedido]],LCM(Tabla1[[#This Row],[MC VIEJO]],Tabla1[[#This Row],[Pedido]]))</f>
        <v>1</v>
      </c>
      <c r="AG3881" s="36">
        <f>+VLOOKUP(Tabla1[[#This Row],[Artículo]],'.'!$B$2:$D$11481,3,)</f>
        <v>1</v>
      </c>
      <c r="AH3881" s="37" t="str">
        <f>+IFERROR(SEARCH("pack",Tabla1[[#This Row],[PACK]]),"")</f>
        <v/>
      </c>
    </row>
    <row r="3882" spans="1:34" ht="24" customHeight="1" x14ac:dyDescent="0.2">
      <c r="A3882" s="50" t="s">
        <v>6938</v>
      </c>
      <c r="B3882" s="60" t="s">
        <v>20706</v>
      </c>
      <c r="C3882" s="61" t="s">
        <v>24160</v>
      </c>
      <c r="D3882" s="52" t="s">
        <v>9842</v>
      </c>
      <c r="E3882" s="53">
        <v>4965678.59</v>
      </c>
      <c r="F3882" s="23" t="str">
        <f>+IFERROR(VLOOKUP(Tabla1[[#This Row],[Artículo]],'..'!$B$2:$D$569000,3,),"")</f>
        <v/>
      </c>
      <c r="G3882" s="24" t="str">
        <f>IF(H3882=AF3882,"", "Error MC")</f>
        <v>Error MC</v>
      </c>
      <c r="H3882" s="62"/>
      <c r="I3882" s="54">
        <f>+Tabla1[[#This Row],[MC]]*Tabla1[[#This Row],[Pedido]]*Tabla1[[#This Row],[PVC ]]</f>
        <v>0</v>
      </c>
      <c r="J3882" s="26">
        <v>0.21</v>
      </c>
      <c r="K3882" s="63"/>
      <c r="L3882" s="28" t="s">
        <v>535</v>
      </c>
      <c r="M3882" s="53">
        <v>8111435.9809999997</v>
      </c>
      <c r="N3882" s="64" t="str">
        <f>+IF(Tabla1[[#This Row],[F PMPI]]="SÍ","No","Sí")</f>
        <v>No</v>
      </c>
      <c r="O3882" s="65">
        <f>+Tabla1[[#This Row],[PVL]]*1.055</f>
        <v>8557564.9599549994</v>
      </c>
      <c r="P3882" s="65">
        <f>+Tabla1[[#This Row],[PVL]]*1.43</f>
        <v>11599353.45283</v>
      </c>
      <c r="Q3882" s="66" t="str">
        <f>+HYPERLINK(Tabla1[[#This Row],[PAG]])</f>
        <v>https://todomusica.com.ar/productos-sin-categorias-de-netsuite/6877-mxa910al.html</v>
      </c>
      <c r="R3882" s="67"/>
      <c r="S3882" s="68"/>
      <c r="T3882" s="69"/>
      <c r="U3882" s="69"/>
      <c r="V3882" s="69"/>
      <c r="W3882" s="69"/>
      <c r="X3882" s="69"/>
      <c r="Y3882" s="35"/>
      <c r="Z3882" s="35" t="s">
        <v>27436</v>
      </c>
      <c r="AA3882" s="36">
        <v>1</v>
      </c>
      <c r="AB3882" s="35" t="s">
        <v>9849</v>
      </c>
      <c r="AC3882" s="35" t="str">
        <f>+IF(Tabla1[[#This Row],[STK]]="no","Sin STK", "STK disponible")</f>
        <v>STK disponible</v>
      </c>
      <c r="AD3882" s="35">
        <f>+I3882*J3882</f>
        <v>0</v>
      </c>
      <c r="AE3882" s="35">
        <f>+I3882*K3882</f>
        <v>0</v>
      </c>
      <c r="AF3882" s="36">
        <f>IF(Tabla1[[#This Row],[ref pack]]=1,Tabla1[[#This Row],[Pedido]],LCM(Tabla1[[#This Row],[MC VIEJO]],Tabla1[[#This Row],[Pedido]]))</f>
        <v>1</v>
      </c>
      <c r="AG3882" s="36">
        <f>+VLOOKUP(Tabla1[[#This Row],[Artículo]],'.'!$B$2:$D$11481,3,)</f>
        <v>1</v>
      </c>
      <c r="AH3882" s="37" t="str">
        <f>+IFERROR(SEARCH("pack",Tabla1[[#This Row],[PACK]]),"")</f>
        <v/>
      </c>
    </row>
    <row r="3883" spans="1:34" ht="24" customHeight="1" x14ac:dyDescent="0.2">
      <c r="A3883" s="50" t="s">
        <v>6938</v>
      </c>
      <c r="B3883" s="60" t="s">
        <v>7421</v>
      </c>
      <c r="C3883" s="61" t="s">
        <v>7422</v>
      </c>
      <c r="D3883" s="52" t="s">
        <v>9842</v>
      </c>
      <c r="E3883" s="53">
        <v>1443033.82</v>
      </c>
      <c r="F3883" s="23" t="str">
        <f>+IFERROR(VLOOKUP(Tabla1[[#This Row],[Artículo]],'..'!$B$2:$D$569000,3,),"")</f>
        <v/>
      </c>
      <c r="G3883" s="24" t="str">
        <f>IF(H3883=AF3883,"", "Error MC")</f>
        <v>Error MC</v>
      </c>
      <c r="H3883" s="62"/>
      <c r="I3883" s="54">
        <f>+Tabla1[[#This Row],[MC]]*Tabla1[[#This Row],[Pedido]]*Tabla1[[#This Row],[PVC ]]</f>
        <v>0</v>
      </c>
      <c r="J3883" s="26">
        <v>0.21</v>
      </c>
      <c r="K3883" s="63"/>
      <c r="L3883" s="28" t="s">
        <v>535</v>
      </c>
      <c r="M3883" s="53">
        <v>2357195.7489999998</v>
      </c>
      <c r="N3883" s="64" t="str">
        <f>+IF(Tabla1[[#This Row],[F PMPI]]="SÍ","No","Sí")</f>
        <v>No</v>
      </c>
      <c r="O3883" s="65">
        <f>+Tabla1[[#This Row],[PVL]]*1.055</f>
        <v>2486841.5151949995</v>
      </c>
      <c r="P3883" s="65">
        <f>+Tabla1[[#This Row],[PVL]]*1.43</f>
        <v>3370789.9210699997</v>
      </c>
      <c r="Q3883" s="66" t="str">
        <f>+HYPERLINK(Tabla1[[#This Row],[PAG]])</f>
        <v>https://todomusica.com.ar/microfonos-de-instalacion/8692-interpeter-unit-portable.html</v>
      </c>
      <c r="R3883" s="67"/>
      <c r="S3883" s="68"/>
      <c r="T3883" s="69"/>
      <c r="U3883" s="69"/>
      <c r="V3883" s="69"/>
      <c r="W3883" s="69"/>
      <c r="X3883" s="69"/>
      <c r="Y3883" s="35"/>
      <c r="Z3883" s="35" t="s">
        <v>27438</v>
      </c>
      <c r="AA3883" s="36">
        <v>1</v>
      </c>
      <c r="AB3883" s="35" t="s">
        <v>9849</v>
      </c>
      <c r="AC3883" s="35" t="str">
        <f>+IF(Tabla1[[#This Row],[STK]]="no","Sin STK", "STK disponible")</f>
        <v>STK disponible</v>
      </c>
      <c r="AD3883" s="35">
        <f>+I3883*J3883</f>
        <v>0</v>
      </c>
      <c r="AE3883" s="35">
        <f>+I3883*K3883</f>
        <v>0</v>
      </c>
      <c r="AF3883" s="36">
        <f>IF(Tabla1[[#This Row],[ref pack]]=1,Tabla1[[#This Row],[Pedido]],LCM(Tabla1[[#This Row],[MC VIEJO]],Tabla1[[#This Row],[Pedido]]))</f>
        <v>1</v>
      </c>
      <c r="AG3883" s="36">
        <f>+VLOOKUP(Tabla1[[#This Row],[Artículo]],'.'!$B$2:$D$11481,3,)</f>
        <v>1</v>
      </c>
      <c r="AH3883" s="37" t="str">
        <f>+IFERROR(SEARCH("pack",Tabla1[[#This Row],[PACK]]),"")</f>
        <v/>
      </c>
    </row>
    <row r="3884" spans="1:34" ht="24" customHeight="1" x14ac:dyDescent="0.2">
      <c r="A3884" s="50" t="s">
        <v>6938</v>
      </c>
      <c r="B3884" s="60" t="s">
        <v>7423</v>
      </c>
      <c r="C3884" s="61" t="s">
        <v>7424</v>
      </c>
      <c r="D3884" s="52" t="s">
        <v>9842</v>
      </c>
      <c r="E3884" s="53">
        <v>602981.98</v>
      </c>
      <c r="F3884" s="23" t="str">
        <f>+IFERROR(VLOOKUP(Tabla1[[#This Row],[Artículo]],'..'!$B$2:$D$569000,3,),"")</f>
        <v/>
      </c>
      <c r="G3884" s="24" t="str">
        <f>IF(H3884=AF3884,"", "Error MC")</f>
        <v>Error MC</v>
      </c>
      <c r="H3884" s="62"/>
      <c r="I3884" s="54">
        <f>+Tabla1[[#This Row],[MC]]*Tabla1[[#This Row],[Pedido]]*Tabla1[[#This Row],[PVC ]]</f>
        <v>0</v>
      </c>
      <c r="J3884" s="26">
        <v>0.21</v>
      </c>
      <c r="K3884" s="63"/>
      <c r="L3884" s="28" t="s">
        <v>535</v>
      </c>
      <c r="M3884" s="53">
        <v>984971.06099999999</v>
      </c>
      <c r="N3884" s="64" t="str">
        <f>+IF(Tabla1[[#This Row],[F PMPI]]="SÍ","No","Sí")</f>
        <v>No</v>
      </c>
      <c r="O3884" s="65">
        <f>+Tabla1[[#This Row],[PVL]]*1.055</f>
        <v>1039144.469355</v>
      </c>
      <c r="P3884" s="65">
        <f>+Tabla1[[#This Row],[PVL]]*1.43</f>
        <v>1408508.61723</v>
      </c>
      <c r="Q3884" s="66" t="str">
        <f>+HYPERLINK(Tabla1[[#This Row],[PAG]])</f>
        <v>https://todomusica.com.ar/microfonos-de-instalacion/8685-multi-int-unit-for-flush-plates-micline.html</v>
      </c>
      <c r="R3884" s="67"/>
      <c r="S3884" s="68"/>
      <c r="T3884" s="69"/>
      <c r="U3884" s="69"/>
      <c r="V3884" s="69"/>
      <c r="W3884" s="69"/>
      <c r="X3884" s="69"/>
      <c r="Y3884" s="35"/>
      <c r="Z3884" s="35" t="s">
        <v>27439</v>
      </c>
      <c r="AA3884" s="36">
        <v>1</v>
      </c>
      <c r="AB3884" s="35" t="s">
        <v>9849</v>
      </c>
      <c r="AC3884" s="35" t="str">
        <f>+IF(Tabla1[[#This Row],[STK]]="no","Sin STK", "STK disponible")</f>
        <v>STK disponible</v>
      </c>
      <c r="AD3884" s="35">
        <f>+I3884*J3884</f>
        <v>0</v>
      </c>
      <c r="AE3884" s="35">
        <f>+I3884*K3884</f>
        <v>0</v>
      </c>
      <c r="AF3884" s="36">
        <f>IF(Tabla1[[#This Row],[ref pack]]=1,Tabla1[[#This Row],[Pedido]],LCM(Tabla1[[#This Row],[MC VIEJO]],Tabla1[[#This Row],[Pedido]]))</f>
        <v>1</v>
      </c>
      <c r="AG3884" s="36">
        <f>+VLOOKUP(Tabla1[[#This Row],[Artículo]],'.'!$B$2:$D$11481,3,)</f>
        <v>1</v>
      </c>
      <c r="AH3884" s="37" t="str">
        <f>+IFERROR(SEARCH("pack",Tabla1[[#This Row],[PACK]]),"")</f>
        <v/>
      </c>
    </row>
    <row r="3885" spans="1:34" ht="24" customHeight="1" x14ac:dyDescent="0.2">
      <c r="A3885" s="50" t="s">
        <v>6938</v>
      </c>
      <c r="B3885" s="60" t="s">
        <v>7425</v>
      </c>
      <c r="C3885" s="61" t="s">
        <v>7426</v>
      </c>
      <c r="D3885" s="52" t="s">
        <v>9842</v>
      </c>
      <c r="E3885" s="53">
        <v>309221.48</v>
      </c>
      <c r="F3885" s="23" t="str">
        <f>+IFERROR(VLOOKUP(Tabla1[[#This Row],[Artículo]],'..'!$B$2:$D$569000,3,),"")</f>
        <v/>
      </c>
      <c r="G3885" s="24" t="str">
        <f>IF(H3885=AF3885,"", "Error MC")</f>
        <v>Error MC</v>
      </c>
      <c r="H3885" s="62"/>
      <c r="I3885" s="54">
        <f>+Tabla1[[#This Row],[MC]]*Tabla1[[#This Row],[Pedido]]*Tabla1[[#This Row],[PVC ]]</f>
        <v>0</v>
      </c>
      <c r="J3885" s="26">
        <v>0.21</v>
      </c>
      <c r="K3885" s="63"/>
      <c r="L3885" s="28" t="s">
        <v>535</v>
      </c>
      <c r="M3885" s="53">
        <v>505113.29</v>
      </c>
      <c r="N3885" s="64" t="str">
        <f>+IF(Tabla1[[#This Row],[F PMPI]]="SÍ","No","Sí")</f>
        <v>No</v>
      </c>
      <c r="O3885" s="65">
        <f>+Tabla1[[#This Row],[PVL]]*1.055</f>
        <v>532894.52094999992</v>
      </c>
      <c r="P3885" s="65">
        <f>+Tabla1[[#This Row],[PVL]]*1.43</f>
        <v>722312.00469999993</v>
      </c>
      <c r="Q3885" s="66" t="str">
        <f>+HYPERLINK(Tabla1[[#This Row],[PAG]])</f>
        <v>https://todomusica.com.ar/microfonos-de-instalacion/8687-flush-plate-micspkr-for-miu.html</v>
      </c>
      <c r="R3885" s="67"/>
      <c r="S3885" s="68"/>
      <c r="T3885" s="69"/>
      <c r="U3885" s="69"/>
      <c r="V3885" s="69"/>
      <c r="W3885" s="69"/>
      <c r="X3885" s="69"/>
      <c r="Y3885" s="35"/>
      <c r="Z3885" s="35" t="s">
        <v>27440</v>
      </c>
      <c r="AA3885" s="36">
        <v>1</v>
      </c>
      <c r="AB3885" s="35" t="s">
        <v>9849</v>
      </c>
      <c r="AC3885" s="35" t="str">
        <f>+IF(Tabla1[[#This Row],[STK]]="no","Sin STK", "STK disponible")</f>
        <v>STK disponible</v>
      </c>
      <c r="AD3885" s="35">
        <f>+I3885*J3885</f>
        <v>0</v>
      </c>
      <c r="AE3885" s="35">
        <f>+I3885*K3885</f>
        <v>0</v>
      </c>
      <c r="AF3885" s="36">
        <f>IF(Tabla1[[#This Row],[ref pack]]=1,Tabla1[[#This Row],[Pedido]],LCM(Tabla1[[#This Row],[MC VIEJO]],Tabla1[[#This Row],[Pedido]]))</f>
        <v>1</v>
      </c>
      <c r="AG3885" s="36">
        <f>+VLOOKUP(Tabla1[[#This Row],[Artículo]],'.'!$B$2:$D$11481,3,)</f>
        <v>1</v>
      </c>
      <c r="AH3885" s="37" t="str">
        <f>+IFERROR(SEARCH("pack",Tabla1[[#This Row],[PACK]]),"")</f>
        <v/>
      </c>
    </row>
    <row r="3886" spans="1:34" ht="24" customHeight="1" x14ac:dyDescent="0.2">
      <c r="A3886" s="50" t="s">
        <v>6938</v>
      </c>
      <c r="B3886" s="60" t="s">
        <v>7427</v>
      </c>
      <c r="C3886" s="61" t="s">
        <v>7428</v>
      </c>
      <c r="D3886" s="52" t="s">
        <v>9842</v>
      </c>
      <c r="E3886" s="53">
        <v>288606.65999999997</v>
      </c>
      <c r="F3886" s="23" t="str">
        <f>+IFERROR(VLOOKUP(Tabla1[[#This Row],[Artículo]],'..'!$B$2:$D$569000,3,),"")</f>
        <v/>
      </c>
      <c r="G3886" s="24" t="str">
        <f>IF(H3886=AF3886,"", "Error MC")</f>
        <v>Error MC</v>
      </c>
      <c r="H3886" s="62"/>
      <c r="I3886" s="54">
        <f>+Tabla1[[#This Row],[MC]]*Tabla1[[#This Row],[Pedido]]*Tabla1[[#This Row],[PVC ]]</f>
        <v>0</v>
      </c>
      <c r="J3886" s="26">
        <v>0.21</v>
      </c>
      <c r="K3886" s="63"/>
      <c r="L3886" s="28" t="s">
        <v>535</v>
      </c>
      <c r="M3886" s="53">
        <v>471438.978</v>
      </c>
      <c r="N3886" s="64" t="str">
        <f>+IF(Tabla1[[#This Row],[F PMPI]]="SÍ","No","Sí")</f>
        <v>No</v>
      </c>
      <c r="O3886" s="65">
        <f>+Tabla1[[#This Row],[PVL]]*1.055</f>
        <v>497368.12178999995</v>
      </c>
      <c r="P3886" s="65">
        <f>+Tabla1[[#This Row],[PVL]]*1.43</f>
        <v>674157.73853999993</v>
      </c>
      <c r="Q3886" s="66" t="str">
        <f>+HYPERLINK(Tabla1[[#This Row],[PAG]])</f>
        <v>https://todomusica.com.ar/microfonos-de-instalacion/8686-flush-plate-mic-for-miu.html</v>
      </c>
      <c r="R3886" s="67"/>
      <c r="S3886" s="68"/>
      <c r="T3886" s="69"/>
      <c r="U3886" s="69"/>
      <c r="V3886" s="69"/>
      <c r="W3886" s="69"/>
      <c r="X3886" s="69"/>
      <c r="Y3886" s="35"/>
      <c r="Z3886" s="35" t="s">
        <v>27441</v>
      </c>
      <c r="AA3886" s="36">
        <v>1</v>
      </c>
      <c r="AB3886" s="35" t="s">
        <v>9849</v>
      </c>
      <c r="AC3886" s="35" t="str">
        <f>+IF(Tabla1[[#This Row],[STK]]="no","Sin STK", "STK disponible")</f>
        <v>STK disponible</v>
      </c>
      <c r="AD3886" s="35">
        <f>+I3886*J3886</f>
        <v>0</v>
      </c>
      <c r="AE3886" s="35">
        <f>+I3886*K3886</f>
        <v>0</v>
      </c>
      <c r="AF3886" s="36">
        <f>IF(Tabla1[[#This Row],[ref pack]]=1,Tabla1[[#This Row],[Pedido]],LCM(Tabla1[[#This Row],[MC VIEJO]],Tabla1[[#This Row],[Pedido]]))</f>
        <v>1</v>
      </c>
      <c r="AG3886" s="36">
        <f>+VLOOKUP(Tabla1[[#This Row],[Artículo]],'.'!$B$2:$D$11481,3,)</f>
        <v>1</v>
      </c>
      <c r="AH3886" s="37" t="str">
        <f>+IFERROR(SEARCH("pack",Tabla1[[#This Row],[PACK]]),"")</f>
        <v/>
      </c>
    </row>
    <row r="3887" spans="1:34" ht="24" customHeight="1" x14ac:dyDescent="0.2">
      <c r="A3887" s="50" t="s">
        <v>6938</v>
      </c>
      <c r="B3887" s="60" t="s">
        <v>7429</v>
      </c>
      <c r="C3887" s="61" t="s">
        <v>7430</v>
      </c>
      <c r="D3887" s="52" t="s">
        <v>9842</v>
      </c>
      <c r="E3887" s="53">
        <v>1649181.55</v>
      </c>
      <c r="F3887" s="23" t="str">
        <f>+IFERROR(VLOOKUP(Tabla1[[#This Row],[Artículo]],'..'!$B$2:$D$569000,3,),"")</f>
        <v/>
      </c>
      <c r="G3887" s="24" t="str">
        <f>IF(H3887=AF3887,"", "Error MC")</f>
        <v>Error MC</v>
      </c>
      <c r="H3887" s="62"/>
      <c r="I3887" s="54">
        <f>+Tabla1[[#This Row],[MC]]*Tabla1[[#This Row],[Pedido]]*Tabla1[[#This Row],[PVC ]]</f>
        <v>0</v>
      </c>
      <c r="J3887" s="26">
        <v>0.21</v>
      </c>
      <c r="K3887" s="63"/>
      <c r="L3887" s="28" t="s">
        <v>535</v>
      </c>
      <c r="M3887" s="53">
        <v>2693938.0589999999</v>
      </c>
      <c r="N3887" s="64" t="str">
        <f>+IF(Tabla1[[#This Row],[F PMPI]]="SÍ","No","Sí")</f>
        <v>No</v>
      </c>
      <c r="O3887" s="65">
        <f>+Tabla1[[#This Row],[PVL]]*1.055</f>
        <v>2842104.6522449995</v>
      </c>
      <c r="P3887" s="65">
        <f>+Tabla1[[#This Row],[PVL]]*1.43</f>
        <v>3852331.4243699997</v>
      </c>
      <c r="Q3887" s="66" t="str">
        <f>+HYPERLINK(Tabla1[[#This Row],[PAG]])</f>
        <v>https://todomusica.com.ar/microfonos-de-instalacion/8697-name-sign-for-dcs-lan-and-usb.html</v>
      </c>
      <c r="R3887" s="67"/>
      <c r="S3887" s="68"/>
      <c r="T3887" s="69"/>
      <c r="U3887" s="69"/>
      <c r="V3887" s="69"/>
      <c r="W3887" s="69"/>
      <c r="X3887" s="69"/>
      <c r="Y3887" s="35"/>
      <c r="Z3887" s="35" t="s">
        <v>27442</v>
      </c>
      <c r="AA3887" s="36">
        <v>1</v>
      </c>
      <c r="AB3887" s="35" t="s">
        <v>9849</v>
      </c>
      <c r="AC3887" s="35" t="str">
        <f>+IF(Tabla1[[#This Row],[STK]]="no","Sin STK", "STK disponible")</f>
        <v>STK disponible</v>
      </c>
      <c r="AD3887" s="35">
        <f>+I3887*J3887</f>
        <v>0</v>
      </c>
      <c r="AE3887" s="35">
        <f>+I3887*K3887</f>
        <v>0</v>
      </c>
      <c r="AF3887" s="36">
        <f>IF(Tabla1[[#This Row],[ref pack]]=1,Tabla1[[#This Row],[Pedido]],LCM(Tabla1[[#This Row],[MC VIEJO]],Tabla1[[#This Row],[Pedido]]))</f>
        <v>1</v>
      </c>
      <c r="AG3887" s="36">
        <f>+VLOOKUP(Tabla1[[#This Row],[Artículo]],'.'!$B$2:$D$11481,3,)</f>
        <v>1</v>
      </c>
      <c r="AH3887" s="37" t="str">
        <f>+IFERROR(SEARCH("pack",Tabla1[[#This Row],[PACK]]),"")</f>
        <v/>
      </c>
    </row>
    <row r="3888" spans="1:34" ht="24" customHeight="1" x14ac:dyDescent="0.2">
      <c r="A3888" s="50" t="s">
        <v>6938</v>
      </c>
      <c r="B3888" s="60" t="s">
        <v>7431</v>
      </c>
      <c r="C3888" s="61" t="s">
        <v>7432</v>
      </c>
      <c r="D3888" s="52" t="s">
        <v>27</v>
      </c>
      <c r="E3888" s="53">
        <v>3362784.11</v>
      </c>
      <c r="F3888" s="23" t="str">
        <f>+IFERROR(VLOOKUP(Tabla1[[#This Row],[Artículo]],'..'!$B$2:$D$569000,3,),"")</f>
        <v/>
      </c>
      <c r="G3888" s="24" t="str">
        <f>IF(H3888=AF3888,"", "Error MC")</f>
        <v>Error MC</v>
      </c>
      <c r="H3888" s="62"/>
      <c r="I3888" s="54">
        <f>+Tabla1[[#This Row],[MC]]*Tabla1[[#This Row],[Pedido]]*Tabla1[[#This Row],[PVC ]]</f>
        <v>0</v>
      </c>
      <c r="J3888" s="26">
        <v>0.21</v>
      </c>
      <c r="K3888" s="63"/>
      <c r="L3888" s="28" t="s">
        <v>535</v>
      </c>
      <c r="M3888" s="53">
        <v>5493107.8459999999</v>
      </c>
      <c r="N3888" s="64" t="str">
        <f>+IF(Tabla1[[#This Row],[F PMPI]]="SÍ","No","Sí")</f>
        <v>No</v>
      </c>
      <c r="O3888" s="65">
        <f>+Tabla1[[#This Row],[PVL]]*1.055</f>
        <v>5795228.7775299996</v>
      </c>
      <c r="P3888" s="65">
        <f>+Tabla1[[#This Row],[PVL]]*1.43</f>
        <v>7855144.2197799999</v>
      </c>
      <c r="Q3888" s="66" t="str">
        <f>+HYPERLINK(Tabla1[[#This Row],[PAG]])</f>
        <v>https://todomusica.com.ar/microfonos-de-instalacion/8696-wireless-acces-point-5ghz-24-ghz.html</v>
      </c>
      <c r="R3888" s="67"/>
      <c r="S3888" s="68"/>
      <c r="T3888" s="69"/>
      <c r="U3888" s="69"/>
      <c r="V3888" s="69"/>
      <c r="W3888" s="69"/>
      <c r="X3888" s="69"/>
      <c r="Y3888" s="35"/>
      <c r="Z3888" s="35" t="s">
        <v>27443</v>
      </c>
      <c r="AA3888" s="36">
        <v>1</v>
      </c>
      <c r="AB3888" s="35" t="s">
        <v>9849</v>
      </c>
      <c r="AC3888" s="35" t="str">
        <f>+IF(Tabla1[[#This Row],[STK]]="no","Sin STK", "STK disponible")</f>
        <v>Sin STK</v>
      </c>
      <c r="AD3888" s="35">
        <f>+I3888*J3888</f>
        <v>0</v>
      </c>
      <c r="AE3888" s="35">
        <f>+I3888*K3888</f>
        <v>0</v>
      </c>
      <c r="AF3888" s="36">
        <f>IF(Tabla1[[#This Row],[ref pack]]=1,Tabla1[[#This Row],[Pedido]],LCM(Tabla1[[#This Row],[MC VIEJO]],Tabla1[[#This Row],[Pedido]]))</f>
        <v>1</v>
      </c>
      <c r="AG3888" s="36">
        <f>+VLOOKUP(Tabla1[[#This Row],[Artículo]],'.'!$B$2:$D$11481,3,)</f>
        <v>1</v>
      </c>
      <c r="AH3888" s="37" t="str">
        <f>+IFERROR(SEARCH("pack",Tabla1[[#This Row],[PACK]]),"")</f>
        <v/>
      </c>
    </row>
    <row r="3889" spans="1:34" ht="24" customHeight="1" x14ac:dyDescent="0.2">
      <c r="A3889" s="50" t="s">
        <v>6938</v>
      </c>
      <c r="B3889" s="60" t="s">
        <v>7433</v>
      </c>
      <c r="C3889" s="61" t="s">
        <v>7434</v>
      </c>
      <c r="D3889" s="52" t="s">
        <v>9842</v>
      </c>
      <c r="E3889" s="53">
        <v>1341453.92</v>
      </c>
      <c r="F3889" s="23" t="str">
        <f>+IFERROR(VLOOKUP(Tabla1[[#This Row],[Artículo]],'..'!$B$2:$D$569000,3,),"")</f>
        <v/>
      </c>
      <c r="G3889" s="24" t="str">
        <f>IF(H3889=AF3889,"", "Error MC")</f>
        <v>Error MC</v>
      </c>
      <c r="H3889" s="62"/>
      <c r="I3889" s="54">
        <f>+Tabla1[[#This Row],[MC]]*Tabla1[[#This Row],[Pedido]]*Tabla1[[#This Row],[PVC ]]</f>
        <v>0</v>
      </c>
      <c r="J3889" s="26">
        <v>0.21</v>
      </c>
      <c r="K3889" s="63"/>
      <c r="L3889" s="28" t="s">
        <v>535</v>
      </c>
      <c r="M3889" s="53">
        <v>2191264.9759999998</v>
      </c>
      <c r="N3889" s="64" t="str">
        <f>+IF(Tabla1[[#This Row],[F PMPI]]="SÍ","No","Sí")</f>
        <v>No</v>
      </c>
      <c r="O3889" s="65">
        <f>+Tabla1[[#This Row],[PVL]]*1.055</f>
        <v>2311784.5496799997</v>
      </c>
      <c r="P3889" s="65">
        <f>+Tabla1[[#This Row],[PVL]]*1.43</f>
        <v>3133508.9156799996</v>
      </c>
      <c r="Q3889" s="66" t="str">
        <f>+HYPERLINK(Tabla1[[#This Row],[PAG]])</f>
        <v>https://todomusica.com.ar/productos-sin-categorias-de-netsuite/8694-networked-charging-station-10bay-sb930.html</v>
      </c>
      <c r="R3889" s="67"/>
      <c r="S3889" s="68"/>
      <c r="T3889" s="69"/>
      <c r="U3889" s="69"/>
      <c r="V3889" s="69"/>
      <c r="W3889" s="69"/>
      <c r="X3889" s="69"/>
      <c r="Y3889" s="35"/>
      <c r="Z3889" s="35" t="s">
        <v>27444</v>
      </c>
      <c r="AA3889" s="36">
        <v>1</v>
      </c>
      <c r="AB3889" s="35" t="s">
        <v>9849</v>
      </c>
      <c r="AC3889" s="35" t="str">
        <f>+IF(Tabla1[[#This Row],[STK]]="no","Sin STK", "STK disponible")</f>
        <v>STK disponible</v>
      </c>
      <c r="AD3889" s="35">
        <f>+I3889*J3889</f>
        <v>0</v>
      </c>
      <c r="AE3889" s="35">
        <f>+I3889*K3889</f>
        <v>0</v>
      </c>
      <c r="AF3889" s="36">
        <f>IF(Tabla1[[#This Row],[ref pack]]=1,Tabla1[[#This Row],[Pedido]],LCM(Tabla1[[#This Row],[MC VIEJO]],Tabla1[[#This Row],[Pedido]]))</f>
        <v>1</v>
      </c>
      <c r="AG3889" s="36">
        <f>+VLOOKUP(Tabla1[[#This Row],[Artículo]],'.'!$B$2:$D$11481,3,)</f>
        <v>1</v>
      </c>
      <c r="AH3889" s="37" t="str">
        <f>+IFERROR(SEARCH("pack",Tabla1[[#This Row],[PACK]]),"")</f>
        <v/>
      </c>
    </row>
    <row r="3890" spans="1:34" ht="24" customHeight="1" x14ac:dyDescent="0.2">
      <c r="A3890" s="50" t="s">
        <v>6938</v>
      </c>
      <c r="B3890" s="60" t="s">
        <v>7435</v>
      </c>
      <c r="C3890" s="61" t="s">
        <v>7436</v>
      </c>
      <c r="D3890" s="52" t="s">
        <v>27</v>
      </c>
      <c r="E3890" s="53">
        <v>1734937.08</v>
      </c>
      <c r="F3890" s="23" t="str">
        <f>+IFERROR(VLOOKUP(Tabla1[[#This Row],[Artículo]],'..'!$B$2:$D$569000,3,),"")</f>
        <v/>
      </c>
      <c r="G3890" s="24" t="str">
        <f>IF(H3890=AF3890,"", "Error MC")</f>
        <v>Error MC</v>
      </c>
      <c r="H3890" s="62"/>
      <c r="I3890" s="54">
        <f>+Tabla1[[#This Row],[MC]]*Tabla1[[#This Row],[Pedido]]*Tabla1[[#This Row],[PVC ]]</f>
        <v>0</v>
      </c>
      <c r="J3890" s="26">
        <v>0.21</v>
      </c>
      <c r="K3890" s="63"/>
      <c r="L3890" s="28" t="s">
        <v>535</v>
      </c>
      <c r="M3890" s="53">
        <v>2834019.7230000002</v>
      </c>
      <c r="N3890" s="64" t="str">
        <f>+IF(Tabla1[[#This Row],[F PMPI]]="SÍ","No","Sí")</f>
        <v>No</v>
      </c>
      <c r="O3890" s="65">
        <f>+Tabla1[[#This Row],[PVL]]*1.055</f>
        <v>2989890.807765</v>
      </c>
      <c r="P3890" s="65">
        <f>+Tabla1[[#This Row],[PVL]]*1.43</f>
        <v>4052648.20389</v>
      </c>
      <c r="Q3890" s="66" t="str">
        <f>+HYPERLINK(Tabla1[[#This Row],[PAG]])</f>
        <v>https://todomusica.com.ar/microfonos-de-instalacion/8693-wireless-conference-unit-portable-iso2109.html</v>
      </c>
      <c r="R3890" s="67"/>
      <c r="S3890" s="68"/>
      <c r="T3890" s="69"/>
      <c r="U3890" s="69"/>
      <c r="V3890" s="69"/>
      <c r="W3890" s="69"/>
      <c r="X3890" s="69"/>
      <c r="Y3890" s="35"/>
      <c r="Z3890" s="35" t="s">
        <v>27445</v>
      </c>
      <c r="AA3890" s="36">
        <v>1</v>
      </c>
      <c r="AB3890" s="35" t="s">
        <v>9849</v>
      </c>
      <c r="AC3890" s="35" t="str">
        <f>+IF(Tabla1[[#This Row],[STK]]="no","Sin STK", "STK disponible")</f>
        <v>Sin STK</v>
      </c>
      <c r="AD3890" s="35">
        <f>+I3890*J3890</f>
        <v>0</v>
      </c>
      <c r="AE3890" s="35">
        <f>+I3890*K3890</f>
        <v>0</v>
      </c>
      <c r="AF3890" s="36">
        <f>IF(Tabla1[[#This Row],[ref pack]]=1,Tabla1[[#This Row],[Pedido]],LCM(Tabla1[[#This Row],[MC VIEJO]],Tabla1[[#This Row],[Pedido]]))</f>
        <v>1</v>
      </c>
      <c r="AG3890" s="36">
        <f>+VLOOKUP(Tabla1[[#This Row],[Artículo]],'.'!$B$2:$D$11481,3,)</f>
        <v>1</v>
      </c>
      <c r="AH3890" s="37" t="str">
        <f>+IFERROR(SEARCH("pack",Tabla1[[#This Row],[PACK]]),"")</f>
        <v/>
      </c>
    </row>
    <row r="3891" spans="1:34" ht="24" customHeight="1" x14ac:dyDescent="0.2">
      <c r="A3891" s="50" t="s">
        <v>6938</v>
      </c>
      <c r="B3891" s="60" t="s">
        <v>7437</v>
      </c>
      <c r="C3891" s="61" t="s">
        <v>7438</v>
      </c>
      <c r="D3891" s="52" t="s">
        <v>27</v>
      </c>
      <c r="E3891" s="53">
        <v>224255.14</v>
      </c>
      <c r="F3891" s="23" t="str">
        <f>+IFERROR(VLOOKUP(Tabla1[[#This Row],[Artículo]],'..'!$B$2:$D$569000,3,),"")</f>
        <v/>
      </c>
      <c r="G3891" s="24" t="str">
        <f>IF(H3891=AF3891,"", "Error MC")</f>
        <v>Error MC</v>
      </c>
      <c r="H3891" s="62"/>
      <c r="I3891" s="54">
        <f>+Tabla1[[#This Row],[MC]]*Tabla1[[#This Row],[Pedido]]*Tabla1[[#This Row],[PVC ]]</f>
        <v>0</v>
      </c>
      <c r="J3891" s="26">
        <v>0.21</v>
      </c>
      <c r="K3891" s="63"/>
      <c r="L3891" s="28" t="s">
        <v>535</v>
      </c>
      <c r="M3891" s="53">
        <v>366320.772</v>
      </c>
      <c r="N3891" s="64" t="str">
        <f>+IF(Tabla1[[#This Row],[F PMPI]]="SÍ","No","Sí")</f>
        <v>No</v>
      </c>
      <c r="O3891" s="65">
        <f>+Tabla1[[#This Row],[PVL]]*1.055</f>
        <v>386468.41446</v>
      </c>
      <c r="P3891" s="65">
        <f>+Tabla1[[#This Row],[PVL]]*1.43</f>
        <v>523838.70395999996</v>
      </c>
      <c r="Q3891" s="66" t="str">
        <f>+HYPERLINK(Tabla1[[#This Row],[PAG]])</f>
        <v>https://todomusica.com.ar/microfonos-de-instalacion/8688-16-40cm-gooseneck-cardioid.html</v>
      </c>
      <c r="R3891" s="67"/>
      <c r="S3891" s="68"/>
      <c r="T3891" s="69"/>
      <c r="U3891" s="69"/>
      <c r="V3891" s="69"/>
      <c r="W3891" s="69"/>
      <c r="X3891" s="69"/>
      <c r="Y3891" s="35"/>
      <c r="Z3891" s="35" t="s">
        <v>27446</v>
      </c>
      <c r="AA3891" s="36">
        <v>1</v>
      </c>
      <c r="AB3891" s="35" t="s">
        <v>9849</v>
      </c>
      <c r="AC3891" s="35" t="str">
        <f>+IF(Tabla1[[#This Row],[STK]]="no","Sin STK", "STK disponible")</f>
        <v>Sin STK</v>
      </c>
      <c r="AD3891" s="35">
        <f>+I3891*J3891</f>
        <v>0</v>
      </c>
      <c r="AE3891" s="35">
        <f>+I3891*K3891</f>
        <v>0</v>
      </c>
      <c r="AF3891" s="36">
        <f>IF(Tabla1[[#This Row],[ref pack]]=1,Tabla1[[#This Row],[Pedido]],LCM(Tabla1[[#This Row],[MC VIEJO]],Tabla1[[#This Row],[Pedido]]))</f>
        <v>1</v>
      </c>
      <c r="AG3891" s="36">
        <f>+VLOOKUP(Tabla1[[#This Row],[Artículo]],'.'!$B$2:$D$11481,3,)</f>
        <v>1</v>
      </c>
      <c r="AH3891" s="37" t="str">
        <f>+IFERROR(SEARCH("pack",Tabla1[[#This Row],[PACK]]),"")</f>
        <v/>
      </c>
    </row>
    <row r="3892" spans="1:34" ht="24" customHeight="1" x14ac:dyDescent="0.2">
      <c r="A3892" s="50" t="s">
        <v>6938</v>
      </c>
      <c r="B3892" s="60" t="s">
        <v>7439</v>
      </c>
      <c r="C3892" s="61" t="s">
        <v>7440</v>
      </c>
      <c r="D3892" s="52" t="s">
        <v>27</v>
      </c>
      <c r="E3892" s="53">
        <v>224255.14</v>
      </c>
      <c r="F3892" s="23" t="str">
        <f>+IFERROR(VLOOKUP(Tabla1[[#This Row],[Artículo]],'..'!$B$2:$D$569000,3,),"")</f>
        <v/>
      </c>
      <c r="G3892" s="24" t="str">
        <f>IF(H3892=AF3892,"", "Error MC")</f>
        <v>Error MC</v>
      </c>
      <c r="H3892" s="62"/>
      <c r="I3892" s="54">
        <f>+Tabla1[[#This Row],[MC]]*Tabla1[[#This Row],[Pedido]]*Tabla1[[#This Row],[PVC ]]</f>
        <v>0</v>
      </c>
      <c r="J3892" s="26">
        <v>0.21</v>
      </c>
      <c r="K3892" s="63"/>
      <c r="L3892" s="28" t="s">
        <v>535</v>
      </c>
      <c r="M3892" s="53">
        <v>366320.772</v>
      </c>
      <c r="N3892" s="64" t="str">
        <f>+IF(Tabla1[[#This Row],[F PMPI]]="SÍ","No","Sí")</f>
        <v>No</v>
      </c>
      <c r="O3892" s="65">
        <f>+Tabla1[[#This Row],[PVL]]*1.055</f>
        <v>386468.41446</v>
      </c>
      <c r="P3892" s="65">
        <f>+Tabla1[[#This Row],[PVL]]*1.43</f>
        <v>523838.70395999996</v>
      </c>
      <c r="Q3892" s="66" t="str">
        <f>+HYPERLINK(Tabla1[[#This Row],[PAG]])</f>
        <v>https://todomusica.com.ar/microfonos-de-instalacion/8689-16-40cm-gooseneck-dual-flex-cardiod.html</v>
      </c>
      <c r="R3892" s="67"/>
      <c r="S3892" s="68"/>
      <c r="T3892" s="69"/>
      <c r="U3892" s="69"/>
      <c r="V3892" s="69"/>
      <c r="W3892" s="69"/>
      <c r="X3892" s="69"/>
      <c r="Y3892" s="35"/>
      <c r="Z3892" s="35" t="s">
        <v>27447</v>
      </c>
      <c r="AA3892" s="36">
        <v>1</v>
      </c>
      <c r="AB3892" s="35" t="s">
        <v>9849</v>
      </c>
      <c r="AC3892" s="35" t="str">
        <f>+IF(Tabla1[[#This Row],[STK]]="no","Sin STK", "STK disponible")</f>
        <v>Sin STK</v>
      </c>
      <c r="AD3892" s="35">
        <f>+I3892*J3892</f>
        <v>0</v>
      </c>
      <c r="AE3892" s="35">
        <f>+I3892*K3892</f>
        <v>0</v>
      </c>
      <c r="AF3892" s="36">
        <f>IF(Tabla1[[#This Row],[ref pack]]=1,Tabla1[[#This Row],[Pedido]],LCM(Tabla1[[#This Row],[MC VIEJO]],Tabla1[[#This Row],[Pedido]]))</f>
        <v>1</v>
      </c>
      <c r="AG3892" s="36">
        <f>+VLOOKUP(Tabla1[[#This Row],[Artículo]],'.'!$B$2:$D$11481,3,)</f>
        <v>1</v>
      </c>
      <c r="AH3892" s="37" t="str">
        <f>+IFERROR(SEARCH("pack",Tabla1[[#This Row],[PACK]]),"")</f>
        <v/>
      </c>
    </row>
    <row r="3893" spans="1:34" ht="24" customHeight="1" x14ac:dyDescent="0.2">
      <c r="A3893" s="50" t="s">
        <v>6938</v>
      </c>
      <c r="B3893" s="60" t="s">
        <v>7441</v>
      </c>
      <c r="C3893" s="61" t="s">
        <v>7442</v>
      </c>
      <c r="D3893" s="52" t="s">
        <v>27</v>
      </c>
      <c r="E3893" s="53">
        <v>224255.14</v>
      </c>
      <c r="F3893" s="23" t="str">
        <f>+IFERROR(VLOOKUP(Tabla1[[#This Row],[Artículo]],'..'!$B$2:$D$569000,3,),"")</f>
        <v/>
      </c>
      <c r="G3893" s="24" t="str">
        <f>IF(H3893=AF3893,"", "Error MC")</f>
        <v>Error MC</v>
      </c>
      <c r="H3893" s="62"/>
      <c r="I3893" s="54">
        <f>+Tabla1[[#This Row],[MC]]*Tabla1[[#This Row],[Pedido]]*Tabla1[[#This Row],[PVC ]]</f>
        <v>0</v>
      </c>
      <c r="J3893" s="26">
        <v>0.21</v>
      </c>
      <c r="K3893" s="63"/>
      <c r="L3893" s="28" t="s">
        <v>535</v>
      </c>
      <c r="M3893" s="53">
        <v>366320.772</v>
      </c>
      <c r="N3893" s="64" t="str">
        <f>+IF(Tabla1[[#This Row],[F PMPI]]="SÍ","No","Sí")</f>
        <v>No</v>
      </c>
      <c r="O3893" s="65">
        <f>+Tabla1[[#This Row],[PVL]]*1.055</f>
        <v>386468.41446</v>
      </c>
      <c r="P3893" s="65">
        <f>+Tabla1[[#This Row],[PVL]]*1.43</f>
        <v>523838.70395999996</v>
      </c>
      <c r="Q3893" s="66" t="str">
        <f>+HYPERLINK(Tabla1[[#This Row],[PAG]])</f>
        <v>https://todomusica.com.ar/microfonos-de-instalacion/8690-20-50-cm-gooseneck-cardioid.html</v>
      </c>
      <c r="R3893" s="67"/>
      <c r="S3893" s="68"/>
      <c r="T3893" s="69"/>
      <c r="U3893" s="69"/>
      <c r="V3893" s="69"/>
      <c r="W3893" s="69"/>
      <c r="X3893" s="69"/>
      <c r="Y3893" s="35"/>
      <c r="Z3893" s="35" t="s">
        <v>27448</v>
      </c>
      <c r="AA3893" s="36">
        <v>1</v>
      </c>
      <c r="AB3893" s="35" t="s">
        <v>9849</v>
      </c>
      <c r="AC3893" s="35" t="str">
        <f>+IF(Tabla1[[#This Row],[STK]]="no","Sin STK", "STK disponible")</f>
        <v>Sin STK</v>
      </c>
      <c r="AD3893" s="35">
        <f>+I3893*J3893</f>
        <v>0</v>
      </c>
      <c r="AE3893" s="35">
        <f>+I3893*K3893</f>
        <v>0</v>
      </c>
      <c r="AF3893" s="36">
        <f>IF(Tabla1[[#This Row],[ref pack]]=1,Tabla1[[#This Row],[Pedido]],LCM(Tabla1[[#This Row],[MC VIEJO]],Tabla1[[#This Row],[Pedido]]))</f>
        <v>1</v>
      </c>
      <c r="AG3893" s="36">
        <f>+VLOOKUP(Tabla1[[#This Row],[Artículo]],'.'!$B$2:$D$11481,3,)</f>
        <v>1</v>
      </c>
      <c r="AH3893" s="37" t="str">
        <f>+IFERROR(SEARCH("pack",Tabla1[[#This Row],[PACK]]),"")</f>
        <v/>
      </c>
    </row>
    <row r="3894" spans="1:34" ht="24" customHeight="1" x14ac:dyDescent="0.2">
      <c r="A3894" s="50" t="s">
        <v>6938</v>
      </c>
      <c r="B3894" s="60" t="s">
        <v>7443</v>
      </c>
      <c r="C3894" s="61" t="s">
        <v>7444</v>
      </c>
      <c r="D3894" s="52" t="s">
        <v>9842</v>
      </c>
      <c r="E3894" s="53">
        <v>259978.54</v>
      </c>
      <c r="F3894" s="23" t="str">
        <f>+IFERROR(VLOOKUP(Tabla1[[#This Row],[Artículo]],'..'!$B$2:$D$569000,3,),"")</f>
        <v/>
      </c>
      <c r="G3894" s="24" t="str">
        <f>IF(H3894=AF3894,"", "Error MC")</f>
        <v>Error MC</v>
      </c>
      <c r="H3894" s="62"/>
      <c r="I3894" s="54">
        <f>+Tabla1[[#This Row],[MC]]*Tabla1[[#This Row],[Pedido]]*Tabla1[[#This Row],[PVC ]]</f>
        <v>0</v>
      </c>
      <c r="J3894" s="26">
        <v>0.21</v>
      </c>
      <c r="K3894" s="63"/>
      <c r="L3894" s="28" t="s">
        <v>535</v>
      </c>
      <c r="M3894" s="53">
        <v>424674.946</v>
      </c>
      <c r="N3894" s="64" t="str">
        <f>+IF(Tabla1[[#This Row],[F PMPI]]="SÍ","No","Sí")</f>
        <v>No</v>
      </c>
      <c r="O3894" s="65">
        <f>+Tabla1[[#This Row],[PVL]]*1.055</f>
        <v>448032.06802999997</v>
      </c>
      <c r="P3894" s="65">
        <f>+Tabla1[[#This Row],[PVL]]*1.43</f>
        <v>607285.17278000002</v>
      </c>
      <c r="Q3894" s="66" t="str">
        <f>+HYPERLINK(Tabla1[[#This Row],[PAG]])</f>
        <v>https://todomusica.com.ar/microfonos-de-instalacion/8691-20-50cm-gooseneck-dual-flex-cardioid.html</v>
      </c>
      <c r="R3894" s="67"/>
      <c r="S3894" s="68"/>
      <c r="T3894" s="69"/>
      <c r="U3894" s="69"/>
      <c r="V3894" s="69"/>
      <c r="W3894" s="69"/>
      <c r="X3894" s="69"/>
      <c r="Y3894" s="35"/>
      <c r="Z3894" s="35" t="s">
        <v>27449</v>
      </c>
      <c r="AA3894" s="36">
        <v>1</v>
      </c>
      <c r="AB3894" s="35" t="s">
        <v>9849</v>
      </c>
      <c r="AC3894" s="35" t="str">
        <f>+IF(Tabla1[[#This Row],[STK]]="no","Sin STK", "STK disponible")</f>
        <v>STK disponible</v>
      </c>
      <c r="AD3894" s="35">
        <f>+I3894*J3894</f>
        <v>0</v>
      </c>
      <c r="AE3894" s="35">
        <f>+I3894*K3894</f>
        <v>0</v>
      </c>
      <c r="AF3894" s="36">
        <f>IF(Tabla1[[#This Row],[ref pack]]=1,Tabla1[[#This Row],[Pedido]],LCM(Tabla1[[#This Row],[MC VIEJO]],Tabla1[[#This Row],[Pedido]]))</f>
        <v>1</v>
      </c>
      <c r="AG3894" s="36">
        <f>+VLOOKUP(Tabla1[[#This Row],[Artículo]],'.'!$B$2:$D$11481,3,)</f>
        <v>1</v>
      </c>
      <c r="AH3894" s="37" t="str">
        <f>+IFERROR(SEARCH("pack",Tabla1[[#This Row],[PACK]]),"")</f>
        <v/>
      </c>
    </row>
    <row r="3895" spans="1:34" ht="24" customHeight="1" x14ac:dyDescent="0.2">
      <c r="A3895" s="50" t="s">
        <v>6938</v>
      </c>
      <c r="B3895" s="60" t="s">
        <v>7445</v>
      </c>
      <c r="C3895" s="61" t="s">
        <v>7446</v>
      </c>
      <c r="D3895" s="52" t="s">
        <v>9842</v>
      </c>
      <c r="E3895" s="53">
        <v>579790.4</v>
      </c>
      <c r="F3895" s="23" t="str">
        <f>+IFERROR(VLOOKUP(Tabla1[[#This Row],[Artículo]],'..'!$B$2:$D$569000,3,),"")</f>
        <v/>
      </c>
      <c r="G3895" s="24" t="str">
        <f>IF(H3895=AF3895,"", "Error MC")</f>
        <v>Error MC</v>
      </c>
      <c r="H3895" s="62"/>
      <c r="I3895" s="54">
        <f>+Tabla1[[#This Row],[MC]]*Tabla1[[#This Row],[Pedido]]*Tabla1[[#This Row],[PVC ]]</f>
        <v>0</v>
      </c>
      <c r="J3895" s="26">
        <v>0.21</v>
      </c>
      <c r="K3895" s="63"/>
      <c r="L3895" s="28" t="s">
        <v>535</v>
      </c>
      <c r="M3895" s="53">
        <v>947087.61800000002</v>
      </c>
      <c r="N3895" s="64" t="str">
        <f>+IF(Tabla1[[#This Row],[F PMPI]]="SÍ","No","Sí")</f>
        <v>No</v>
      </c>
      <c r="O3895" s="65">
        <f>+Tabla1[[#This Row],[PVL]]*1.055</f>
        <v>999177.43698999996</v>
      </c>
      <c r="P3895" s="65">
        <f>+Tabla1[[#This Row],[PVL]]*1.43</f>
        <v>1354335.2937399999</v>
      </c>
      <c r="Q3895" s="66" t="str">
        <f>+HYPERLINK(Tabla1[[#This Row],[PAG]])</f>
        <v>https://todomusica.com.ar/microfonos-de-instalacion/8679-confunit-portable-dual31chsel.html</v>
      </c>
      <c r="R3895" s="67"/>
      <c r="S3895" s="68"/>
      <c r="T3895" s="69"/>
      <c r="U3895" s="69"/>
      <c r="V3895" s="69"/>
      <c r="W3895" s="69"/>
      <c r="X3895" s="69"/>
      <c r="Y3895" s="35"/>
      <c r="Z3895" s="35" t="s">
        <v>27450</v>
      </c>
      <c r="AA3895" s="36">
        <v>1</v>
      </c>
      <c r="AB3895" s="35" t="s">
        <v>9849</v>
      </c>
      <c r="AC3895" s="35" t="str">
        <f>+IF(Tabla1[[#This Row],[STK]]="no","Sin STK", "STK disponible")</f>
        <v>STK disponible</v>
      </c>
      <c r="AD3895" s="35">
        <f>+I3895*J3895</f>
        <v>0</v>
      </c>
      <c r="AE3895" s="35">
        <f>+I3895*K3895</f>
        <v>0</v>
      </c>
      <c r="AF3895" s="36">
        <f>IF(Tabla1[[#This Row],[ref pack]]=1,Tabla1[[#This Row],[Pedido]],LCM(Tabla1[[#This Row],[MC VIEJO]],Tabla1[[#This Row],[Pedido]]))</f>
        <v>1</v>
      </c>
      <c r="AG3895" s="36">
        <f>+VLOOKUP(Tabla1[[#This Row],[Artículo]],'.'!$B$2:$D$11481,3,)</f>
        <v>1</v>
      </c>
      <c r="AH3895" s="37" t="str">
        <f>+IFERROR(SEARCH("pack",Tabla1[[#This Row],[PACK]]),"")</f>
        <v/>
      </c>
    </row>
    <row r="3896" spans="1:34" ht="24" customHeight="1" x14ac:dyDescent="0.2">
      <c r="A3896" s="50" t="s">
        <v>6938</v>
      </c>
      <c r="B3896" s="60" t="s">
        <v>7447</v>
      </c>
      <c r="C3896" s="61" t="s">
        <v>7448</v>
      </c>
      <c r="D3896" s="52" t="s">
        <v>9842</v>
      </c>
      <c r="E3896" s="53">
        <v>649365.18000000005</v>
      </c>
      <c r="F3896" s="23" t="str">
        <f>+IFERROR(VLOOKUP(Tabla1[[#This Row],[Artículo]],'..'!$B$2:$D$569000,3,),"")</f>
        <v/>
      </c>
      <c r="G3896" s="24" t="str">
        <f>IF(H3896=AF3896,"", "Error MC")</f>
        <v>Error MC</v>
      </c>
      <c r="H3896" s="62"/>
      <c r="I3896" s="54">
        <f>+Tabla1[[#This Row],[MC]]*Tabla1[[#This Row],[Pedido]]*Tabla1[[#This Row],[PVC ]]</f>
        <v>0</v>
      </c>
      <c r="J3896" s="26">
        <v>0.21</v>
      </c>
      <c r="K3896" s="63"/>
      <c r="L3896" s="28" t="s">
        <v>535</v>
      </c>
      <c r="M3896" s="53">
        <v>1060738.0179999999</v>
      </c>
      <c r="N3896" s="64" t="str">
        <f>+IF(Tabla1[[#This Row],[F PMPI]]="SÍ","No","Sí")</f>
        <v>No</v>
      </c>
      <c r="O3896" s="65">
        <f>+Tabla1[[#This Row],[PVL]]*1.055</f>
        <v>1119078.6089899999</v>
      </c>
      <c r="P3896" s="65">
        <f>+Tabla1[[#This Row],[PVL]]*1.43</f>
        <v>1516855.3657399998</v>
      </c>
      <c r="Q3896" s="66" t="str">
        <f>+HYPERLINK(Tabla1[[#This Row],[PAG]])</f>
        <v>https://todomusica.com.ar/microfonos-de-instalacion/8680-confunit-portable-dual31chselnfc.html</v>
      </c>
      <c r="R3896" s="67"/>
      <c r="S3896" s="68"/>
      <c r="T3896" s="69"/>
      <c r="U3896" s="69"/>
      <c r="V3896" s="69"/>
      <c r="W3896" s="69"/>
      <c r="X3896" s="69"/>
      <c r="Y3896" s="35"/>
      <c r="Z3896" s="35" t="s">
        <v>27451</v>
      </c>
      <c r="AA3896" s="36">
        <v>1</v>
      </c>
      <c r="AB3896" s="35" t="s">
        <v>9849</v>
      </c>
      <c r="AC3896" s="35" t="str">
        <f>+IF(Tabla1[[#This Row],[STK]]="no","Sin STK", "STK disponible")</f>
        <v>STK disponible</v>
      </c>
      <c r="AD3896" s="35">
        <f>+I3896*J3896</f>
        <v>0</v>
      </c>
      <c r="AE3896" s="35">
        <f>+I3896*K3896</f>
        <v>0</v>
      </c>
      <c r="AF3896" s="36">
        <f>IF(Tabla1[[#This Row],[ref pack]]=1,Tabla1[[#This Row],[Pedido]],LCM(Tabla1[[#This Row],[MC VIEJO]],Tabla1[[#This Row],[Pedido]]))</f>
        <v>1</v>
      </c>
      <c r="AG3896" s="36">
        <f>+VLOOKUP(Tabla1[[#This Row],[Artículo]],'.'!$B$2:$D$11481,3,)</f>
        <v>1</v>
      </c>
      <c r="AH3896" s="37" t="str">
        <f>+IFERROR(SEARCH("pack",Tabla1[[#This Row],[PACK]]),"")</f>
        <v/>
      </c>
    </row>
    <row r="3897" spans="1:34" ht="24" customHeight="1" x14ac:dyDescent="0.2">
      <c r="A3897" s="50" t="s">
        <v>6938</v>
      </c>
      <c r="B3897" s="60" t="s">
        <v>7449</v>
      </c>
      <c r="C3897" s="61" t="s">
        <v>7450</v>
      </c>
      <c r="D3897" s="52" t="s">
        <v>9842</v>
      </c>
      <c r="E3897" s="53">
        <v>788514.96</v>
      </c>
      <c r="F3897" s="23" t="str">
        <f>+IFERROR(VLOOKUP(Tabla1[[#This Row],[Artículo]],'..'!$B$2:$D$569000,3,),"")</f>
        <v/>
      </c>
      <c r="G3897" s="24" t="str">
        <f>IF(H3897=AF3897,"", "Error MC")</f>
        <v>Error MC</v>
      </c>
      <c r="H3897" s="62"/>
      <c r="I3897" s="54">
        <f>+Tabla1[[#This Row],[MC]]*Tabla1[[#This Row],[Pedido]]*Tabla1[[#This Row],[PVC ]]</f>
        <v>0</v>
      </c>
      <c r="J3897" s="26">
        <v>0.21</v>
      </c>
      <c r="K3897" s="63"/>
      <c r="L3897" s="28" t="s">
        <v>535</v>
      </c>
      <c r="M3897" s="53">
        <v>1288039.192</v>
      </c>
      <c r="N3897" s="64" t="str">
        <f>+IF(Tabla1[[#This Row],[F PMPI]]="SÍ","No","Sí")</f>
        <v>No</v>
      </c>
      <c r="O3897" s="65">
        <f>+Tabla1[[#This Row],[PVL]]*1.055</f>
        <v>1358881.3475599999</v>
      </c>
      <c r="P3897" s="65">
        <f>+Tabla1[[#This Row],[PVL]]*1.43</f>
        <v>1841896.0445600001</v>
      </c>
      <c r="Q3897" s="66" t="str">
        <f>+HYPERLINK(Tabla1[[#This Row],[PAG]])</f>
        <v>https://todomusica.com.ar/microfonos-de-instalacion/8681-conf-unit-flush-31chselnfc.html</v>
      </c>
      <c r="R3897" s="67"/>
      <c r="S3897" s="68"/>
      <c r="T3897" s="69"/>
      <c r="U3897" s="69"/>
      <c r="V3897" s="69"/>
      <c r="W3897" s="69"/>
      <c r="X3897" s="69"/>
      <c r="Y3897" s="35"/>
      <c r="Z3897" s="35" t="s">
        <v>27452</v>
      </c>
      <c r="AA3897" s="36">
        <v>1</v>
      </c>
      <c r="AB3897" s="35" t="s">
        <v>9849</v>
      </c>
      <c r="AC3897" s="35" t="str">
        <f>+IF(Tabla1[[#This Row],[STK]]="no","Sin STK", "STK disponible")</f>
        <v>STK disponible</v>
      </c>
      <c r="AD3897" s="35">
        <f>+I3897*J3897</f>
        <v>0</v>
      </c>
      <c r="AE3897" s="35">
        <f>+I3897*K3897</f>
        <v>0</v>
      </c>
      <c r="AF3897" s="36">
        <f>IF(Tabla1[[#This Row],[ref pack]]=1,Tabla1[[#This Row],[Pedido]],LCM(Tabla1[[#This Row],[MC VIEJO]],Tabla1[[#This Row],[Pedido]]))</f>
        <v>1</v>
      </c>
      <c r="AG3897" s="36">
        <f>+VLOOKUP(Tabla1[[#This Row],[Artículo]],'.'!$B$2:$D$11481,3,)</f>
        <v>1</v>
      </c>
      <c r="AH3897" s="37" t="str">
        <f>+IFERROR(SEARCH("pack",Tabla1[[#This Row],[PACK]]),"")</f>
        <v/>
      </c>
    </row>
    <row r="3898" spans="1:34" ht="24" customHeight="1" x14ac:dyDescent="0.2">
      <c r="A3898" s="50" t="s">
        <v>6938</v>
      </c>
      <c r="B3898" s="60" t="s">
        <v>7451</v>
      </c>
      <c r="C3898" s="61" t="s">
        <v>7452</v>
      </c>
      <c r="D3898" s="52" t="s">
        <v>9842</v>
      </c>
      <c r="E3898" s="53">
        <v>760685.07</v>
      </c>
      <c r="F3898" s="23" t="str">
        <f>+IFERROR(VLOOKUP(Tabla1[[#This Row],[Artículo]],'..'!$B$2:$D$569000,3,),"")</f>
        <v/>
      </c>
      <c r="G3898" s="24" t="str">
        <f>IF(H3898=AF3898,"", "Error MC")</f>
        <v>Error MC</v>
      </c>
      <c r="H3898" s="62"/>
      <c r="I3898" s="54">
        <f>+Tabla1[[#This Row],[MC]]*Tabla1[[#This Row],[Pedido]]*Tabla1[[#This Row],[PVC ]]</f>
        <v>0</v>
      </c>
      <c r="J3898" s="26">
        <v>0.21</v>
      </c>
      <c r="K3898" s="63"/>
      <c r="L3898" s="28" t="s">
        <v>535</v>
      </c>
      <c r="M3898" s="53">
        <v>1242579.0560000001</v>
      </c>
      <c r="N3898" s="64" t="str">
        <f>+IF(Tabla1[[#This Row],[F PMPI]]="SÍ","No","Sí")</f>
        <v>No</v>
      </c>
      <c r="O3898" s="65">
        <f>+Tabla1[[#This Row],[PVL]]*1.055</f>
        <v>1310920.90408</v>
      </c>
      <c r="P3898" s="65">
        <f>+Tabla1[[#This Row],[PVL]]*1.43</f>
        <v>1776888.05008</v>
      </c>
      <c r="Q3898" s="66" t="str">
        <f>+HYPERLINK(Tabla1[[#This Row],[PAG]])</f>
        <v>https://todomusica.com.ar/microfonos-de-instalacion/8682-confunit-portable-31chselnfcvoting.html</v>
      </c>
      <c r="R3898" s="67"/>
      <c r="S3898" s="68"/>
      <c r="T3898" s="69"/>
      <c r="U3898" s="69"/>
      <c r="V3898" s="69"/>
      <c r="W3898" s="69"/>
      <c r="X3898" s="69"/>
      <c r="Y3898" s="35"/>
      <c r="Z3898" s="35" t="s">
        <v>27453</v>
      </c>
      <c r="AA3898" s="36">
        <v>1</v>
      </c>
      <c r="AB3898" s="35" t="s">
        <v>9849</v>
      </c>
      <c r="AC3898" s="35" t="str">
        <f>+IF(Tabla1[[#This Row],[STK]]="no","Sin STK", "STK disponible")</f>
        <v>STK disponible</v>
      </c>
      <c r="AD3898" s="35">
        <f>+I3898*J3898</f>
        <v>0</v>
      </c>
      <c r="AE3898" s="35">
        <f>+I3898*K3898</f>
        <v>0</v>
      </c>
      <c r="AF3898" s="36">
        <f>IF(Tabla1[[#This Row],[ref pack]]=1,Tabla1[[#This Row],[Pedido]],LCM(Tabla1[[#This Row],[MC VIEJO]],Tabla1[[#This Row],[Pedido]]))</f>
        <v>1</v>
      </c>
      <c r="AG3898" s="36">
        <f>+VLOOKUP(Tabla1[[#This Row],[Artículo]],'.'!$B$2:$D$11481,3,)</f>
        <v>1</v>
      </c>
      <c r="AH3898" s="37" t="str">
        <f>+IFERROR(SEARCH("pack",Tabla1[[#This Row],[PACK]]),"")</f>
        <v/>
      </c>
    </row>
    <row r="3899" spans="1:34" ht="24" customHeight="1" x14ac:dyDescent="0.2">
      <c r="A3899" s="50" t="s">
        <v>6938</v>
      </c>
      <c r="B3899" s="60" t="s">
        <v>7453</v>
      </c>
      <c r="C3899" s="61" t="s">
        <v>7454</v>
      </c>
      <c r="D3899" s="52" t="s">
        <v>9842</v>
      </c>
      <c r="E3899" s="53">
        <v>892877.25</v>
      </c>
      <c r="F3899" s="23" t="str">
        <f>+IFERROR(VLOOKUP(Tabla1[[#This Row],[Artículo]],'..'!$B$2:$D$569000,3,),"")</f>
        <v/>
      </c>
      <c r="G3899" s="24" t="str">
        <f>IF(H3899=AF3899,"", "Error MC")</f>
        <v>Error MC</v>
      </c>
      <c r="H3899" s="62"/>
      <c r="I3899" s="54">
        <f>+Tabla1[[#This Row],[MC]]*Tabla1[[#This Row],[Pedido]]*Tabla1[[#This Row],[PVC ]]</f>
        <v>0</v>
      </c>
      <c r="J3899" s="26">
        <v>0.21</v>
      </c>
      <c r="K3899" s="63"/>
      <c r="L3899" s="28" t="s">
        <v>535</v>
      </c>
      <c r="M3899" s="53">
        <v>1458514.9909999999</v>
      </c>
      <c r="N3899" s="64" t="str">
        <f>+IF(Tabla1[[#This Row],[F PMPI]]="SÍ","No","Sí")</f>
        <v>No</v>
      </c>
      <c r="O3899" s="65">
        <f>+Tabla1[[#This Row],[PVL]]*1.055</f>
        <v>1538733.3155049998</v>
      </c>
      <c r="P3899" s="65">
        <f>+Tabla1[[#This Row],[PVL]]*1.43</f>
        <v>2085676.4371299997</v>
      </c>
      <c r="Q3899" s="66" t="str">
        <f>+HYPERLINK(Tabla1[[#This Row],[PAG]])</f>
        <v>https://todomusica.com.ar/microfonos-de-instalacion/8683-confunit-flush-31chselnfcvoting.html</v>
      </c>
      <c r="R3899" s="67"/>
      <c r="S3899" s="68"/>
      <c r="T3899" s="69"/>
      <c r="U3899" s="69"/>
      <c r="V3899" s="69"/>
      <c r="W3899" s="69"/>
      <c r="X3899" s="69"/>
      <c r="Y3899" s="35"/>
      <c r="Z3899" s="35" t="s">
        <v>27454</v>
      </c>
      <c r="AA3899" s="36">
        <v>1</v>
      </c>
      <c r="AB3899" s="35" t="s">
        <v>9849</v>
      </c>
      <c r="AC3899" s="35" t="str">
        <f>+IF(Tabla1[[#This Row],[STK]]="no","Sin STK", "STK disponible")</f>
        <v>STK disponible</v>
      </c>
      <c r="AD3899" s="35">
        <f>+I3899*J3899</f>
        <v>0</v>
      </c>
      <c r="AE3899" s="35">
        <f>+I3899*K3899</f>
        <v>0</v>
      </c>
      <c r="AF3899" s="36">
        <f>IF(Tabla1[[#This Row],[ref pack]]=1,Tabla1[[#This Row],[Pedido]],LCM(Tabla1[[#This Row],[MC VIEJO]],Tabla1[[#This Row],[Pedido]]))</f>
        <v>1</v>
      </c>
      <c r="AG3899" s="36">
        <f>+VLOOKUP(Tabla1[[#This Row],[Artículo]],'.'!$B$2:$D$11481,3,)</f>
        <v>1</v>
      </c>
      <c r="AH3899" s="37" t="str">
        <f>+IFERROR(SEARCH("pack",Tabla1[[#This Row],[PACK]]),"")</f>
        <v/>
      </c>
    </row>
    <row r="3900" spans="1:34" ht="24" customHeight="1" x14ac:dyDescent="0.2">
      <c r="A3900" s="50" t="s">
        <v>6938</v>
      </c>
      <c r="B3900" s="60" t="s">
        <v>7455</v>
      </c>
      <c r="C3900" s="61" t="s">
        <v>7456</v>
      </c>
      <c r="D3900" s="52" t="s">
        <v>9842</v>
      </c>
      <c r="E3900" s="53">
        <v>1159580.6299999999</v>
      </c>
      <c r="F3900" s="23" t="str">
        <f>+IFERROR(VLOOKUP(Tabla1[[#This Row],[Artículo]],'..'!$B$2:$D$569000,3,),"")</f>
        <v/>
      </c>
      <c r="G3900" s="24" t="str">
        <f>IF(H3900=AF3900,"", "Error MC")</f>
        <v>Error MC</v>
      </c>
      <c r="H3900" s="62"/>
      <c r="I3900" s="54">
        <f>+Tabla1[[#This Row],[MC]]*Tabla1[[#This Row],[Pedido]]*Tabla1[[#This Row],[PVC ]]</f>
        <v>0</v>
      </c>
      <c r="J3900" s="26">
        <v>0.21</v>
      </c>
      <c r="K3900" s="63"/>
      <c r="L3900" s="28" t="s">
        <v>535</v>
      </c>
      <c r="M3900" s="53">
        <v>1894174.959</v>
      </c>
      <c r="N3900" s="64" t="str">
        <f>+IF(Tabla1[[#This Row],[F PMPI]]="SÍ","No","Sí")</f>
        <v>No</v>
      </c>
      <c r="O3900" s="65">
        <f>+Tabla1[[#This Row],[PVL]]*1.055</f>
        <v>1998354.5817449999</v>
      </c>
      <c r="P3900" s="65">
        <f>+Tabla1[[#This Row],[PVL]]*1.43</f>
        <v>2708670.1913700001</v>
      </c>
      <c r="Q3900" s="66" t="str">
        <f>+HYPERLINK(Tabla1[[#This Row],[PAG]])</f>
        <v>https://todomusica.com.ar/microfonos-de-instalacion/8684-conf-unit-portable-touch-screen.html</v>
      </c>
      <c r="R3900" s="67"/>
      <c r="S3900" s="68"/>
      <c r="T3900" s="69"/>
      <c r="U3900" s="69"/>
      <c r="V3900" s="69"/>
      <c r="W3900" s="69"/>
      <c r="X3900" s="69"/>
      <c r="Y3900" s="35"/>
      <c r="Z3900" s="35" t="s">
        <v>27455</v>
      </c>
      <c r="AA3900" s="36">
        <v>1</v>
      </c>
      <c r="AB3900" s="35" t="s">
        <v>9849</v>
      </c>
      <c r="AC3900" s="35" t="str">
        <f>+IF(Tabla1[[#This Row],[STK]]="no","Sin STK", "STK disponible")</f>
        <v>STK disponible</v>
      </c>
      <c r="AD3900" s="35">
        <f>+I3900*J3900</f>
        <v>0</v>
      </c>
      <c r="AE3900" s="35">
        <f>+I3900*K3900</f>
        <v>0</v>
      </c>
      <c r="AF3900" s="36">
        <f>IF(Tabla1[[#This Row],[ref pack]]=1,Tabla1[[#This Row],[Pedido]],LCM(Tabla1[[#This Row],[MC VIEJO]],Tabla1[[#This Row],[Pedido]]))</f>
        <v>1</v>
      </c>
      <c r="AG3900" s="36">
        <f>+VLOOKUP(Tabla1[[#This Row],[Artículo]],'.'!$B$2:$D$11481,3,)</f>
        <v>1</v>
      </c>
      <c r="AH3900" s="37" t="str">
        <f>+IFERROR(SEARCH("pack",Tabla1[[#This Row],[PACK]]),"")</f>
        <v/>
      </c>
    </row>
    <row r="3901" spans="1:34" ht="24" customHeight="1" x14ac:dyDescent="0.2">
      <c r="A3901" s="50" t="s">
        <v>6938</v>
      </c>
      <c r="B3901" s="60" t="s">
        <v>7457</v>
      </c>
      <c r="C3901" s="61" t="s">
        <v>7458</v>
      </c>
      <c r="D3901" s="52" t="s">
        <v>27</v>
      </c>
      <c r="E3901" s="53">
        <v>530126.32999999996</v>
      </c>
      <c r="F3901" s="23" t="str">
        <f>+IFERROR(VLOOKUP(Tabla1[[#This Row],[Artículo]],'..'!$B$2:$D$569000,3,),"")</f>
        <v/>
      </c>
      <c r="G3901" s="24" t="str">
        <f>IF(H3901=AF3901,"", "Error MC")</f>
        <v>Error MC</v>
      </c>
      <c r="H3901" s="62"/>
      <c r="I3901" s="54">
        <f>+Tabla1[[#This Row],[MC]]*Tabla1[[#This Row],[Pedido]]*Tabla1[[#This Row],[PVC ]]</f>
        <v>0</v>
      </c>
      <c r="J3901" s="26">
        <v>0.21</v>
      </c>
      <c r="K3901" s="63"/>
      <c r="L3901" s="28" t="s">
        <v>535</v>
      </c>
      <c r="M3901" s="53">
        <v>865961.36600000004</v>
      </c>
      <c r="N3901" s="64" t="str">
        <f>+IF(Tabla1[[#This Row],[F PMPI]]="SÍ","No","Sí")</f>
        <v>No</v>
      </c>
      <c r="O3901" s="65">
        <f>+Tabla1[[#This Row],[PVL]]*1.055</f>
        <v>913589.24112999998</v>
      </c>
      <c r="P3901" s="65">
        <f>+Tabla1[[#This Row],[PVL]]*1.43</f>
        <v>1238324.7533799999</v>
      </c>
      <c r="Q3901" s="66" t="str">
        <f>+HYPERLINK(Tabla1[[#This Row],[PAG]])</f>
        <v>https://todomusica.com.ar/bafles-de-instalacion/9762-mxn5w-c.html</v>
      </c>
      <c r="R3901" s="67"/>
      <c r="S3901" s="68"/>
      <c r="T3901" s="69"/>
      <c r="U3901" s="69"/>
      <c r="V3901" s="69"/>
      <c r="W3901" s="69"/>
      <c r="X3901" s="69"/>
      <c r="Y3901" s="35"/>
      <c r="Z3901" s="35" t="s">
        <v>27456</v>
      </c>
      <c r="AA3901" s="36">
        <v>1</v>
      </c>
      <c r="AB3901" s="35" t="s">
        <v>9849</v>
      </c>
      <c r="AC3901" s="35" t="str">
        <f>+IF(Tabla1[[#This Row],[STK]]="no","Sin STK", "STK disponible")</f>
        <v>Sin STK</v>
      </c>
      <c r="AD3901" s="35">
        <f>+I3901*J3901</f>
        <v>0</v>
      </c>
      <c r="AE3901" s="35">
        <f>+I3901*K3901</f>
        <v>0</v>
      </c>
      <c r="AF3901" s="36">
        <f>IF(Tabla1[[#This Row],[ref pack]]=1,Tabla1[[#This Row],[Pedido]],LCM(Tabla1[[#This Row],[MC VIEJO]],Tabla1[[#This Row],[Pedido]]))</f>
        <v>1</v>
      </c>
      <c r="AG3901" s="36">
        <f>+VLOOKUP(Tabla1[[#This Row],[Artículo]],'.'!$B$2:$D$11481,3,)</f>
        <v>1</v>
      </c>
      <c r="AH3901" s="37" t="str">
        <f>+IFERROR(SEARCH("pack",Tabla1[[#This Row],[PACK]]),"")</f>
        <v/>
      </c>
    </row>
    <row r="3902" spans="1:34" ht="24" customHeight="1" x14ac:dyDescent="0.2">
      <c r="A3902" s="50" t="s">
        <v>6938</v>
      </c>
      <c r="B3902" s="60" t="s">
        <v>7459</v>
      </c>
      <c r="C3902" s="61" t="s">
        <v>7460</v>
      </c>
      <c r="D3902" s="52" t="s">
        <v>9842</v>
      </c>
      <c r="E3902" s="53">
        <v>1298072.56</v>
      </c>
      <c r="F3902" s="23" t="str">
        <f>+IFERROR(VLOOKUP(Tabla1[[#This Row],[Artículo]],'..'!$B$2:$D$569000,3,),"")</f>
        <v/>
      </c>
      <c r="G3902" s="24" t="str">
        <f>IF(H3902=AF3902,"", "Error MC")</f>
        <v>Error MC</v>
      </c>
      <c r="H3902" s="62"/>
      <c r="I3902" s="54">
        <f>+Tabla1[[#This Row],[MC]]*Tabla1[[#This Row],[Pedido]]*Tabla1[[#This Row],[PVC ]]</f>
        <v>0</v>
      </c>
      <c r="J3902" s="26">
        <v>0.105</v>
      </c>
      <c r="K3902" s="63"/>
      <c r="L3902" s="28" t="s">
        <v>535</v>
      </c>
      <c r="M3902" s="53">
        <v>1936399.746</v>
      </c>
      <c r="N3902" s="64" t="str">
        <f>+IF(Tabla1[[#This Row],[F PMPI]]="SÍ","No","Sí")</f>
        <v>No</v>
      </c>
      <c r="O3902" s="65">
        <f>+Tabla1[[#This Row],[PVL]]*1.055</f>
        <v>2042901.7320299998</v>
      </c>
      <c r="P3902" s="65">
        <f>+Tabla1[[#This Row],[PVL]]*1.43</f>
        <v>2769051.6367799998</v>
      </c>
      <c r="Q3902" s="66" t="str">
        <f>+HYPERLINK(Tabla1[[#This Row],[PAG]])</f>
        <v>https://todomusica.com.ar/microfonos-de-instalacion/5399-404.html</v>
      </c>
      <c r="R3902" s="67"/>
      <c r="S3902" s="68"/>
      <c r="T3902" s="69"/>
      <c r="U3902" s="69"/>
      <c r="V3902" s="69"/>
      <c r="W3902" s="69"/>
      <c r="X3902" s="69"/>
      <c r="Y3902" s="35"/>
      <c r="Z3902" s="35" t="s">
        <v>27457</v>
      </c>
      <c r="AA3902" s="36">
        <v>1</v>
      </c>
      <c r="AB3902" s="35" t="s">
        <v>9849</v>
      </c>
      <c r="AC3902" s="35" t="str">
        <f>+IF(Tabla1[[#This Row],[STK]]="no","Sin STK", "STK disponible")</f>
        <v>STK disponible</v>
      </c>
      <c r="AD3902" s="35">
        <f>+I3902*J3902</f>
        <v>0</v>
      </c>
      <c r="AE3902" s="35">
        <f>+I3902*K3902</f>
        <v>0</v>
      </c>
      <c r="AF3902" s="36">
        <f>IF(Tabla1[[#This Row],[ref pack]]=1,Tabla1[[#This Row],[Pedido]],LCM(Tabla1[[#This Row],[MC VIEJO]],Tabla1[[#This Row],[Pedido]]))</f>
        <v>1</v>
      </c>
      <c r="AG3902" s="36">
        <f>+VLOOKUP(Tabla1[[#This Row],[Artículo]],'.'!$B$2:$D$11481,3,)</f>
        <v>1</v>
      </c>
      <c r="AH3902" s="37" t="str">
        <f>+IFERROR(SEARCH("pack",Tabla1[[#This Row],[PACK]]),"")</f>
        <v/>
      </c>
    </row>
    <row r="3903" spans="1:34" ht="24" customHeight="1" x14ac:dyDescent="0.2">
      <c r="A3903" s="50" t="s">
        <v>6938</v>
      </c>
      <c r="B3903" s="60" t="s">
        <v>7461</v>
      </c>
      <c r="C3903" s="61" t="s">
        <v>7462</v>
      </c>
      <c r="D3903" s="52" t="s">
        <v>9842</v>
      </c>
      <c r="E3903" s="53">
        <v>1608617.26</v>
      </c>
      <c r="F3903" s="23" t="str">
        <f>+IFERROR(VLOOKUP(Tabla1[[#This Row],[Artículo]],'..'!$B$2:$D$569000,3,),"")</f>
        <v/>
      </c>
      <c r="G3903" s="24" t="str">
        <f>IF(H3903=AF3903,"", "Error MC")</f>
        <v>Error MC</v>
      </c>
      <c r="H3903" s="62"/>
      <c r="I3903" s="54">
        <f>+Tabla1[[#This Row],[MC]]*Tabla1[[#This Row],[Pedido]]*Tabla1[[#This Row],[PVC ]]</f>
        <v>0</v>
      </c>
      <c r="J3903" s="26">
        <v>0.105</v>
      </c>
      <c r="K3903" s="63"/>
      <c r="L3903" s="28" t="s">
        <v>535</v>
      </c>
      <c r="M3903" s="53">
        <v>2399654.7969999998</v>
      </c>
      <c r="N3903" s="64" t="str">
        <f>+IF(Tabla1[[#This Row],[F PMPI]]="SÍ","No","Sí")</f>
        <v>No</v>
      </c>
      <c r="O3903" s="65">
        <f>+Tabla1[[#This Row],[PVL]]*1.055</f>
        <v>2531635.8108349997</v>
      </c>
      <c r="P3903" s="65">
        <f>+Tabla1[[#This Row],[PVL]]*1.43</f>
        <v>3431506.3597099995</v>
      </c>
      <c r="Q3903" s="66" t="str">
        <f>+HYPERLINK(Tabla1[[#This Row],[PAG]])</f>
        <v>https://todomusica.com.ar/productos-sin-categorias-de-netsuite/5400-404.html</v>
      </c>
      <c r="R3903" s="67"/>
      <c r="S3903" s="68"/>
      <c r="T3903" s="69"/>
      <c r="U3903" s="69"/>
      <c r="V3903" s="69"/>
      <c r="W3903" s="69"/>
      <c r="X3903" s="69"/>
      <c r="Y3903" s="35"/>
      <c r="Z3903" s="35" t="s">
        <v>27458</v>
      </c>
      <c r="AA3903" s="36">
        <v>1</v>
      </c>
      <c r="AB3903" s="35" t="s">
        <v>9849</v>
      </c>
      <c r="AC3903" s="35" t="str">
        <f>+IF(Tabla1[[#This Row],[STK]]="no","Sin STK", "STK disponible")</f>
        <v>STK disponible</v>
      </c>
      <c r="AD3903" s="35">
        <f>+I3903*J3903</f>
        <v>0</v>
      </c>
      <c r="AE3903" s="35">
        <f>+I3903*K3903</f>
        <v>0</v>
      </c>
      <c r="AF3903" s="36">
        <f>IF(Tabla1[[#This Row],[ref pack]]=1,Tabla1[[#This Row],[Pedido]],LCM(Tabla1[[#This Row],[MC VIEJO]],Tabla1[[#This Row],[Pedido]]))</f>
        <v>1</v>
      </c>
      <c r="AG3903" s="36">
        <f>+VLOOKUP(Tabla1[[#This Row],[Artículo]],'.'!$B$2:$D$11481,3,)</f>
        <v>1</v>
      </c>
      <c r="AH3903" s="37" t="str">
        <f>+IFERROR(SEARCH("pack",Tabla1[[#This Row],[PACK]]),"")</f>
        <v/>
      </c>
    </row>
    <row r="3904" spans="1:34" ht="24" customHeight="1" x14ac:dyDescent="0.2">
      <c r="A3904" s="50" t="s">
        <v>6938</v>
      </c>
      <c r="B3904" s="60" t="s">
        <v>7463</v>
      </c>
      <c r="C3904" s="61" t="s">
        <v>7464</v>
      </c>
      <c r="D3904" s="52" t="s">
        <v>9842</v>
      </c>
      <c r="E3904" s="53">
        <v>1407369.87</v>
      </c>
      <c r="F3904" s="23" t="str">
        <f>+IFERROR(VLOOKUP(Tabla1[[#This Row],[Artículo]],'..'!$B$2:$D$569000,3,),"")</f>
        <v/>
      </c>
      <c r="G3904" s="24" t="str">
        <f>IF(H3904=AF3904,"", "Error MC")</f>
        <v>Error MC</v>
      </c>
      <c r="H3904" s="62"/>
      <c r="I3904" s="54">
        <f>+Tabla1[[#This Row],[MC]]*Tabla1[[#This Row],[Pedido]]*Tabla1[[#This Row],[PVC ]]</f>
        <v>0</v>
      </c>
      <c r="J3904" s="26">
        <v>0.21</v>
      </c>
      <c r="K3904" s="63"/>
      <c r="L3904" s="28" t="s">
        <v>535</v>
      </c>
      <c r="M3904" s="53">
        <v>2298938.6770000001</v>
      </c>
      <c r="N3904" s="64" t="str">
        <f>+IF(Tabla1[[#This Row],[F PMPI]]="SÍ","No","Sí")</f>
        <v>No</v>
      </c>
      <c r="O3904" s="65">
        <f>+Tabla1[[#This Row],[PVL]]*1.055</f>
        <v>2425380.3042350002</v>
      </c>
      <c r="P3904" s="65">
        <f>+Tabla1[[#This Row],[PVL]]*1.43</f>
        <v>3287482.3081100001</v>
      </c>
      <c r="Q3904" s="66" t="str">
        <f>+HYPERLINK(Tabla1[[#This Row],[PAG]])</f>
        <v>https://todomusica.com.ar/microfonos-de-instalacion/7127-mxwapt2-z10.html</v>
      </c>
      <c r="R3904" s="67"/>
      <c r="S3904" s="68"/>
      <c r="T3904" s="69"/>
      <c r="U3904" s="69"/>
      <c r="V3904" s="69"/>
      <c r="W3904" s="69"/>
      <c r="X3904" s="69"/>
      <c r="Y3904" s="35"/>
      <c r="Z3904" s="35" t="s">
        <v>27459</v>
      </c>
      <c r="AA3904" s="36">
        <v>1</v>
      </c>
      <c r="AB3904" s="35" t="s">
        <v>9849</v>
      </c>
      <c r="AC3904" s="35" t="str">
        <f>+IF(Tabla1[[#This Row],[STK]]="no","Sin STK", "STK disponible")</f>
        <v>STK disponible</v>
      </c>
      <c r="AD3904" s="35">
        <f>+I3904*J3904</f>
        <v>0</v>
      </c>
      <c r="AE3904" s="35">
        <f>+I3904*K3904</f>
        <v>0</v>
      </c>
      <c r="AF3904" s="36">
        <f>IF(Tabla1[[#This Row],[ref pack]]=1,Tabla1[[#This Row],[Pedido]],LCM(Tabla1[[#This Row],[MC VIEJO]],Tabla1[[#This Row],[Pedido]]))</f>
        <v>1</v>
      </c>
      <c r="AG3904" s="36">
        <f>+VLOOKUP(Tabla1[[#This Row],[Artículo]],'.'!$B$2:$D$11481,3,)</f>
        <v>1</v>
      </c>
      <c r="AH3904" s="37" t="str">
        <f>+IFERROR(SEARCH("pack",Tabla1[[#This Row],[PACK]]),"")</f>
        <v/>
      </c>
    </row>
    <row r="3905" spans="1:34" ht="24" customHeight="1" x14ac:dyDescent="0.2">
      <c r="A3905" s="50" t="s">
        <v>6938</v>
      </c>
      <c r="B3905" s="60" t="s">
        <v>7465</v>
      </c>
      <c r="C3905" s="61" t="s">
        <v>7464</v>
      </c>
      <c r="D3905" s="52" t="s">
        <v>9842</v>
      </c>
      <c r="E3905" s="53">
        <v>1681238.8</v>
      </c>
      <c r="F3905" s="23" t="str">
        <f>+IFERROR(VLOOKUP(Tabla1[[#This Row],[Artículo]],'..'!$B$2:$D$569000,3,),"")</f>
        <v/>
      </c>
      <c r="G3905" s="24" t="str">
        <f>IF(H3905=AF3905,"", "Error MC")</f>
        <v>Error MC</v>
      </c>
      <c r="H3905" s="62"/>
      <c r="I3905" s="54">
        <f>+Tabla1[[#This Row],[MC]]*Tabla1[[#This Row],[Pedido]]*Tabla1[[#This Row],[PVC ]]</f>
        <v>0</v>
      </c>
      <c r="J3905" s="26">
        <v>0.21</v>
      </c>
      <c r="K3905" s="63"/>
      <c r="L3905" s="28" t="s">
        <v>535</v>
      </c>
      <c r="M3905" s="53">
        <v>2746303.58</v>
      </c>
      <c r="N3905" s="64" t="str">
        <f>+IF(Tabla1[[#This Row],[F PMPI]]="SÍ","No","Sí")</f>
        <v>No</v>
      </c>
      <c r="O3905" s="65">
        <f>+Tabla1[[#This Row],[PVL]]*1.055</f>
        <v>2897350.2768999999</v>
      </c>
      <c r="P3905" s="65">
        <f>+Tabla1[[#This Row],[PVL]]*1.43</f>
        <v>3927214.1193999997</v>
      </c>
      <c r="Q3905" s="66" t="str">
        <f>+HYPERLINK(Tabla1[[#This Row],[PAG]])</f>
        <v>https://todomusica.com.ar/microfonos-de-instalacion/7127-mxwapt2-z10.html</v>
      </c>
      <c r="R3905" s="67"/>
      <c r="S3905" s="68"/>
      <c r="T3905" s="69"/>
      <c r="U3905" s="69"/>
      <c r="V3905" s="69"/>
      <c r="W3905" s="69"/>
      <c r="X3905" s="69"/>
      <c r="Y3905" s="35"/>
      <c r="Z3905" s="35" t="s">
        <v>27459</v>
      </c>
      <c r="AA3905" s="36">
        <v>1</v>
      </c>
      <c r="AB3905" s="35" t="s">
        <v>9849</v>
      </c>
      <c r="AC3905" s="35" t="str">
        <f>+IF(Tabla1[[#This Row],[STK]]="no","Sin STK", "STK disponible")</f>
        <v>STK disponible</v>
      </c>
      <c r="AD3905" s="35">
        <f>+I3905*J3905</f>
        <v>0</v>
      </c>
      <c r="AE3905" s="35">
        <f>+I3905*K3905</f>
        <v>0</v>
      </c>
      <c r="AF3905" s="36">
        <f>IF(Tabla1[[#This Row],[ref pack]]=1,Tabla1[[#This Row],[Pedido]],LCM(Tabla1[[#This Row],[MC VIEJO]],Tabla1[[#This Row],[Pedido]]))</f>
        <v>1</v>
      </c>
      <c r="AG3905" s="36">
        <f>+VLOOKUP(Tabla1[[#This Row],[Artículo]],'.'!$B$2:$D$11481,3,)</f>
        <v>1</v>
      </c>
      <c r="AH3905" s="37" t="str">
        <f>+IFERROR(SEARCH("pack",Tabla1[[#This Row],[PACK]]),"")</f>
        <v/>
      </c>
    </row>
    <row r="3906" spans="1:34" ht="24" customHeight="1" x14ac:dyDescent="0.2">
      <c r="A3906" s="50" t="s">
        <v>6938</v>
      </c>
      <c r="B3906" s="60" t="s">
        <v>7466</v>
      </c>
      <c r="C3906" s="61" t="s">
        <v>7467</v>
      </c>
      <c r="D3906" s="52" t="s">
        <v>27</v>
      </c>
      <c r="E3906" s="53">
        <v>3393814.28</v>
      </c>
      <c r="F3906" s="23" t="str">
        <f>+IFERROR(VLOOKUP(Tabla1[[#This Row],[Artículo]],'..'!$B$2:$D$569000,3,),"")</f>
        <v/>
      </c>
      <c r="G3906" s="24" t="str">
        <f>IF(H3906=AF3906,"", "Error MC")</f>
        <v>Error MC</v>
      </c>
      <c r="H3906" s="62"/>
      <c r="I3906" s="54">
        <f>+Tabla1[[#This Row],[MC]]*Tabla1[[#This Row],[Pedido]]*Tabla1[[#This Row],[PVC ]]</f>
        <v>0</v>
      </c>
      <c r="J3906" s="26">
        <v>0.21</v>
      </c>
      <c r="K3906" s="63"/>
      <c r="L3906" s="28" t="s">
        <v>535</v>
      </c>
      <c r="M3906" s="53">
        <v>5543795.6289999997</v>
      </c>
      <c r="N3906" s="64" t="str">
        <f>+IF(Tabla1[[#This Row],[F PMPI]]="SÍ","No","Sí")</f>
        <v>No</v>
      </c>
      <c r="O3906" s="65">
        <f>+Tabla1[[#This Row],[PVL]]*1.055</f>
        <v>5848704.388594999</v>
      </c>
      <c r="P3906" s="65">
        <f>+Tabla1[[#This Row],[PVL]]*1.43</f>
        <v>7927627.7494699992</v>
      </c>
      <c r="Q3906" s="66" t="str">
        <f>+HYPERLINK(Tabla1[[#This Row],[PAG]])</f>
        <v>https://todomusica.com.ar/microfonos-de-instalacion/5401-404.html</v>
      </c>
      <c r="R3906" s="67"/>
      <c r="S3906" s="68"/>
      <c r="T3906" s="69"/>
      <c r="U3906" s="69"/>
      <c r="V3906" s="69"/>
      <c r="W3906" s="69"/>
      <c r="X3906" s="69"/>
      <c r="Y3906" s="35"/>
      <c r="Z3906" s="35" t="s">
        <v>27460</v>
      </c>
      <c r="AA3906" s="36">
        <v>1</v>
      </c>
      <c r="AB3906" s="35" t="s">
        <v>9849</v>
      </c>
      <c r="AC3906" s="35" t="str">
        <f>+IF(Tabla1[[#This Row],[STK]]="no","Sin STK", "STK disponible")</f>
        <v>Sin STK</v>
      </c>
      <c r="AD3906" s="35">
        <f>+I3906*J3906</f>
        <v>0</v>
      </c>
      <c r="AE3906" s="35">
        <f>+I3906*K3906</f>
        <v>0</v>
      </c>
      <c r="AF3906" s="36">
        <f>IF(Tabla1[[#This Row],[ref pack]]=1,Tabla1[[#This Row],[Pedido]],LCM(Tabla1[[#This Row],[MC VIEJO]],Tabla1[[#This Row],[Pedido]]))</f>
        <v>1</v>
      </c>
      <c r="AG3906" s="36">
        <f>+VLOOKUP(Tabla1[[#This Row],[Artículo]],'.'!$B$2:$D$11481,3,)</f>
        <v>1</v>
      </c>
      <c r="AH3906" s="37" t="str">
        <f>+IFERROR(SEARCH("pack",Tabla1[[#This Row],[PACK]]),"")</f>
        <v/>
      </c>
    </row>
    <row r="3907" spans="1:34" ht="24" customHeight="1" x14ac:dyDescent="0.2">
      <c r="A3907" s="50" t="s">
        <v>6938</v>
      </c>
      <c r="B3907" s="60" t="s">
        <v>7468</v>
      </c>
      <c r="C3907" s="61" t="s">
        <v>7467</v>
      </c>
      <c r="D3907" s="52" t="s">
        <v>27</v>
      </c>
      <c r="E3907" s="53">
        <v>3142623.23</v>
      </c>
      <c r="F3907" s="23" t="str">
        <f>+IFERROR(VLOOKUP(Tabla1[[#This Row],[Artículo]],'..'!$B$2:$D$569000,3,),"")</f>
        <v/>
      </c>
      <c r="G3907" s="24" t="str">
        <f>IF(H3907=AF3907,"", "Error MC")</f>
        <v>Error MC</v>
      </c>
      <c r="H3907" s="62"/>
      <c r="I3907" s="54">
        <f>+Tabla1[[#This Row],[MC]]*Tabla1[[#This Row],[Pedido]]*Tabla1[[#This Row],[PVC ]]</f>
        <v>0</v>
      </c>
      <c r="J3907" s="26">
        <v>0.21</v>
      </c>
      <c r="K3907" s="63"/>
      <c r="L3907" s="28" t="s">
        <v>535</v>
      </c>
      <c r="M3907" s="53">
        <v>5133475.0460000001</v>
      </c>
      <c r="N3907" s="64" t="str">
        <f>+IF(Tabla1[[#This Row],[F PMPI]]="SÍ","No","Sí")</f>
        <v>No</v>
      </c>
      <c r="O3907" s="65">
        <f>+Tabla1[[#This Row],[PVL]]*1.055</f>
        <v>5415816.1735299993</v>
      </c>
      <c r="P3907" s="65">
        <f>+Tabla1[[#This Row],[PVL]]*1.43</f>
        <v>7340869.3157799998</v>
      </c>
      <c r="Q3907" s="66" t="str">
        <f>+HYPERLINK(Tabla1[[#This Row],[PAG]])</f>
        <v>https://todomusica.com.ar/microfonos-de-instalacion/5401-404.html</v>
      </c>
      <c r="R3907" s="67"/>
      <c r="S3907" s="68"/>
      <c r="T3907" s="69"/>
      <c r="U3907" s="69"/>
      <c r="V3907" s="69"/>
      <c r="W3907" s="69"/>
      <c r="X3907" s="69"/>
      <c r="Y3907" s="35"/>
      <c r="Z3907" s="35" t="s">
        <v>27460</v>
      </c>
      <c r="AA3907" s="36">
        <v>1</v>
      </c>
      <c r="AB3907" s="35" t="s">
        <v>9849</v>
      </c>
      <c r="AC3907" s="35" t="str">
        <f>+IF(Tabla1[[#This Row],[STK]]="no","Sin STK", "STK disponible")</f>
        <v>Sin STK</v>
      </c>
      <c r="AD3907" s="35">
        <f>+I3907*J3907</f>
        <v>0</v>
      </c>
      <c r="AE3907" s="35">
        <f>+I3907*K3907</f>
        <v>0</v>
      </c>
      <c r="AF3907" s="36">
        <f>IF(Tabla1[[#This Row],[ref pack]]=1,Tabla1[[#This Row],[Pedido]],LCM(Tabla1[[#This Row],[MC VIEJO]],Tabla1[[#This Row],[Pedido]]))</f>
        <v>1</v>
      </c>
      <c r="AG3907" s="36">
        <f>+VLOOKUP(Tabla1[[#This Row],[Artículo]],'.'!$B$2:$D$11481,3,)</f>
        <v>1</v>
      </c>
      <c r="AH3907" s="37" t="str">
        <f>+IFERROR(SEARCH("pack",Tabla1[[#This Row],[PACK]]),"")</f>
        <v/>
      </c>
    </row>
    <row r="3908" spans="1:34" ht="24" customHeight="1" x14ac:dyDescent="0.2">
      <c r="A3908" s="50" t="s">
        <v>6938</v>
      </c>
      <c r="B3908" s="60" t="s">
        <v>7469</v>
      </c>
      <c r="C3908" s="61" t="s">
        <v>7470</v>
      </c>
      <c r="D3908" s="52" t="s">
        <v>9842</v>
      </c>
      <c r="E3908" s="53">
        <v>3790334.42</v>
      </c>
      <c r="F3908" s="23" t="str">
        <f>+IFERROR(VLOOKUP(Tabla1[[#This Row],[Artículo]],'..'!$B$2:$D$569000,3,),"")</f>
        <v/>
      </c>
      <c r="G3908" s="24" t="str">
        <f>IF(H3908=AF3908,"", "Error MC")</f>
        <v>Error MC</v>
      </c>
      <c r="H3908" s="62"/>
      <c r="I3908" s="54">
        <f>+Tabla1[[#This Row],[MC]]*Tabla1[[#This Row],[Pedido]]*Tabla1[[#This Row],[PVC ]]</f>
        <v>0</v>
      </c>
      <c r="J3908" s="26">
        <v>0.21</v>
      </c>
      <c r="K3908" s="63"/>
      <c r="L3908" s="28" t="s">
        <v>535</v>
      </c>
      <c r="M3908" s="53">
        <v>6191511.2790000001</v>
      </c>
      <c r="N3908" s="64" t="str">
        <f>+IF(Tabla1[[#This Row],[F PMPI]]="SÍ","No","Sí")</f>
        <v>No</v>
      </c>
      <c r="O3908" s="65">
        <f>+Tabla1[[#This Row],[PVL]]*1.055</f>
        <v>6532044.3993449993</v>
      </c>
      <c r="P3908" s="65">
        <f>+Tabla1[[#This Row],[PVL]]*1.43</f>
        <v>8853861.128969999</v>
      </c>
      <c r="Q3908" s="66" t="str">
        <f>+HYPERLINK(Tabla1[[#This Row],[PAG]])</f>
        <v>https://todomusica.com.ar/microfonos-de-instalacion/123-mxwapt8-z10.html</v>
      </c>
      <c r="R3908" s="67"/>
      <c r="S3908" s="68"/>
      <c r="T3908" s="69"/>
      <c r="U3908" s="69"/>
      <c r="V3908" s="69"/>
      <c r="W3908" s="69"/>
      <c r="X3908" s="69"/>
      <c r="Y3908" s="35"/>
      <c r="Z3908" s="35" t="s">
        <v>27461</v>
      </c>
      <c r="AA3908" s="36">
        <v>1</v>
      </c>
      <c r="AB3908" s="35" t="s">
        <v>9849</v>
      </c>
      <c r="AC3908" s="35" t="str">
        <f>+IF(Tabla1[[#This Row],[STK]]="no","Sin STK", "STK disponible")</f>
        <v>STK disponible</v>
      </c>
      <c r="AD3908" s="35">
        <f>+I3908*J3908</f>
        <v>0</v>
      </c>
      <c r="AE3908" s="35">
        <f>+I3908*K3908</f>
        <v>0</v>
      </c>
      <c r="AF3908" s="36">
        <f>IF(Tabla1[[#This Row],[ref pack]]=1,Tabla1[[#This Row],[Pedido]],LCM(Tabla1[[#This Row],[MC VIEJO]],Tabla1[[#This Row],[Pedido]]))</f>
        <v>1</v>
      </c>
      <c r="AG3908" s="36">
        <f>+VLOOKUP(Tabla1[[#This Row],[Artículo]],'.'!$B$2:$D$11481,3,)</f>
        <v>1</v>
      </c>
      <c r="AH3908" s="37" t="str">
        <f>+IFERROR(SEARCH("pack",Tabla1[[#This Row],[PACK]]),"")</f>
        <v/>
      </c>
    </row>
    <row r="3909" spans="1:34" ht="24" customHeight="1" x14ac:dyDescent="0.2">
      <c r="A3909" s="50" t="s">
        <v>6938</v>
      </c>
      <c r="B3909" s="60" t="s">
        <v>7471</v>
      </c>
      <c r="C3909" s="61" t="s">
        <v>7472</v>
      </c>
      <c r="D3909" s="52" t="s">
        <v>9842</v>
      </c>
      <c r="E3909" s="53">
        <v>747106.73</v>
      </c>
      <c r="F3909" s="23" t="str">
        <f>+IFERROR(VLOOKUP(Tabla1[[#This Row],[Artículo]],'..'!$B$2:$D$569000,3,),"")</f>
        <v/>
      </c>
      <c r="G3909" s="24" t="str">
        <f>IF(H3909=AF3909,"", "Error MC")</f>
        <v>Error MC</v>
      </c>
      <c r="H3909" s="62"/>
      <c r="I3909" s="54">
        <f>+Tabla1[[#This Row],[MC]]*Tabla1[[#This Row],[Pedido]]*Tabla1[[#This Row],[PVC ]]</f>
        <v>0</v>
      </c>
      <c r="J3909" s="26">
        <v>0.21</v>
      </c>
      <c r="K3909" s="63"/>
      <c r="L3909" s="28" t="s">
        <v>535</v>
      </c>
      <c r="M3909" s="53">
        <v>1220398.8489999999</v>
      </c>
      <c r="N3909" s="64" t="str">
        <f>+IF(Tabla1[[#This Row],[F PMPI]]="SÍ","No","Sí")</f>
        <v>No</v>
      </c>
      <c r="O3909" s="65">
        <f>+Tabla1[[#This Row],[PVL]]*1.055</f>
        <v>1287520.7856949999</v>
      </c>
      <c r="P3909" s="65">
        <f>+Tabla1[[#This Row],[PVL]]*1.43</f>
        <v>1745170.3540699999</v>
      </c>
      <c r="Q3909" s="66" t="str">
        <f>+HYPERLINK(Tabla1[[#This Row],[PAG]])</f>
        <v>https://todomusica.com.ar/microfonos-de-instalacion/7128-mxwncs2.html</v>
      </c>
      <c r="R3909" s="67"/>
      <c r="S3909" s="68"/>
      <c r="T3909" s="69"/>
      <c r="U3909" s="69"/>
      <c r="V3909" s="69"/>
      <c r="W3909" s="69"/>
      <c r="X3909" s="69"/>
      <c r="Y3909" s="35"/>
      <c r="Z3909" s="35" t="s">
        <v>27462</v>
      </c>
      <c r="AA3909" s="36">
        <v>1</v>
      </c>
      <c r="AB3909" s="35" t="s">
        <v>9849</v>
      </c>
      <c r="AC3909" s="35" t="str">
        <f>+IF(Tabla1[[#This Row],[STK]]="no","Sin STK", "STK disponible")</f>
        <v>STK disponible</v>
      </c>
      <c r="AD3909" s="35">
        <f>+I3909*J3909</f>
        <v>0</v>
      </c>
      <c r="AE3909" s="35">
        <f>+I3909*K3909</f>
        <v>0</v>
      </c>
      <c r="AF3909" s="36">
        <f>IF(Tabla1[[#This Row],[ref pack]]=1,Tabla1[[#This Row],[Pedido]],LCM(Tabla1[[#This Row],[MC VIEJO]],Tabla1[[#This Row],[Pedido]]))</f>
        <v>1</v>
      </c>
      <c r="AG3909" s="36">
        <f>+VLOOKUP(Tabla1[[#This Row],[Artículo]],'.'!$B$2:$D$11481,3,)</f>
        <v>1</v>
      </c>
      <c r="AH3909" s="37" t="str">
        <f>+IFERROR(SEARCH("pack",Tabla1[[#This Row],[PACK]]),"")</f>
        <v/>
      </c>
    </row>
    <row r="3910" spans="1:34" ht="24" customHeight="1" x14ac:dyDescent="0.2">
      <c r="A3910" s="50" t="s">
        <v>6938</v>
      </c>
      <c r="B3910" s="60" t="s">
        <v>7473</v>
      </c>
      <c r="C3910" s="61" t="s">
        <v>7474</v>
      </c>
      <c r="D3910" s="52" t="s">
        <v>27</v>
      </c>
      <c r="E3910" s="53">
        <v>1532272.79</v>
      </c>
      <c r="F3910" s="23" t="str">
        <f>+IFERROR(VLOOKUP(Tabla1[[#This Row],[Artículo]],'..'!$B$2:$D$569000,3,),"")</f>
        <v/>
      </c>
      <c r="G3910" s="24" t="str">
        <f>IF(H3910=AF3910,"", "Error MC")</f>
        <v>Error MC</v>
      </c>
      <c r="H3910" s="62"/>
      <c r="I3910" s="54">
        <f>+Tabla1[[#This Row],[MC]]*Tabla1[[#This Row],[Pedido]]*Tabla1[[#This Row],[PVC ]]</f>
        <v>0</v>
      </c>
      <c r="J3910" s="26">
        <v>0.21</v>
      </c>
      <c r="K3910" s="63"/>
      <c r="L3910" s="28" t="s">
        <v>535</v>
      </c>
      <c r="M3910" s="53">
        <v>2502967.6069999998</v>
      </c>
      <c r="N3910" s="64" t="str">
        <f>+IF(Tabla1[[#This Row],[F PMPI]]="SÍ","No","Sí")</f>
        <v>No</v>
      </c>
      <c r="O3910" s="65">
        <f>+Tabla1[[#This Row],[PVL]]*1.055</f>
        <v>2640630.8253849996</v>
      </c>
      <c r="P3910" s="65">
        <f>+Tabla1[[#This Row],[PVL]]*1.43</f>
        <v>3579243.6780099995</v>
      </c>
      <c r="Q3910" s="66" t="str">
        <f>+HYPERLINK(Tabla1[[#This Row],[PAG]])</f>
        <v>https://todomusica.com.ar/microfonos-de-instalacion/5402-404.html</v>
      </c>
      <c r="R3910" s="67"/>
      <c r="S3910" s="68"/>
      <c r="T3910" s="69"/>
      <c r="U3910" s="69"/>
      <c r="V3910" s="69"/>
      <c r="W3910" s="69"/>
      <c r="X3910" s="69"/>
      <c r="Y3910" s="35"/>
      <c r="Z3910" s="35" t="s">
        <v>27463</v>
      </c>
      <c r="AA3910" s="36">
        <v>1</v>
      </c>
      <c r="AB3910" s="35" t="s">
        <v>9849</v>
      </c>
      <c r="AC3910" s="35" t="str">
        <f>+IF(Tabla1[[#This Row],[STK]]="no","Sin STK", "STK disponible")</f>
        <v>Sin STK</v>
      </c>
      <c r="AD3910" s="35">
        <f>+I3910*J3910</f>
        <v>0</v>
      </c>
      <c r="AE3910" s="35">
        <f>+I3910*K3910</f>
        <v>0</v>
      </c>
      <c r="AF3910" s="36">
        <f>IF(Tabla1[[#This Row],[ref pack]]=1,Tabla1[[#This Row],[Pedido]],LCM(Tabla1[[#This Row],[MC VIEJO]],Tabla1[[#This Row],[Pedido]]))</f>
        <v>1</v>
      </c>
      <c r="AG3910" s="36">
        <f>+VLOOKUP(Tabla1[[#This Row],[Artículo]],'.'!$B$2:$D$11481,3,)</f>
        <v>1</v>
      </c>
      <c r="AH3910" s="37" t="str">
        <f>+IFERROR(SEARCH("pack",Tabla1[[#This Row],[PACK]]),"")</f>
        <v/>
      </c>
    </row>
    <row r="3911" spans="1:34" ht="24" customHeight="1" x14ac:dyDescent="0.2">
      <c r="A3911" s="50" t="s">
        <v>6938</v>
      </c>
      <c r="B3911" s="60" t="s">
        <v>7475</v>
      </c>
      <c r="C3911" s="61" t="s">
        <v>7476</v>
      </c>
      <c r="D3911" s="52" t="s">
        <v>9842</v>
      </c>
      <c r="E3911" s="53">
        <v>1975630.14</v>
      </c>
      <c r="F3911" s="23" t="str">
        <f>+IFERROR(VLOOKUP(Tabla1[[#This Row],[Artículo]],'..'!$B$2:$D$569000,3,),"")</f>
        <v/>
      </c>
      <c r="G3911" s="24" t="str">
        <f>IF(H3911=AF3911,"", "Error MC")</f>
        <v>Error MC</v>
      </c>
      <c r="H3911" s="62"/>
      <c r="I3911" s="54">
        <f>+Tabla1[[#This Row],[MC]]*Tabla1[[#This Row],[Pedido]]*Tabla1[[#This Row],[PVC ]]</f>
        <v>0</v>
      </c>
      <c r="J3911" s="26">
        <v>0.21</v>
      </c>
      <c r="K3911" s="63"/>
      <c r="L3911" s="28" t="s">
        <v>535</v>
      </c>
      <c r="M3911" s="53">
        <v>3227191.835</v>
      </c>
      <c r="N3911" s="64" t="str">
        <f>+IF(Tabla1[[#This Row],[F PMPI]]="SÍ","No","Sí")</f>
        <v>No</v>
      </c>
      <c r="O3911" s="65">
        <f>+Tabla1[[#This Row],[PVL]]*1.055</f>
        <v>3404687.3859249996</v>
      </c>
      <c r="P3911" s="65">
        <f>+Tabla1[[#This Row],[PVL]]*1.43</f>
        <v>4614884.3240499999</v>
      </c>
      <c r="Q3911" s="66" t="str">
        <f>+HYPERLINK(Tabla1[[#This Row],[PAG]])</f>
        <v>https://todomusica.com.ar/microfonos-de-instalacion/5403-404.html</v>
      </c>
      <c r="R3911" s="67"/>
      <c r="S3911" s="68"/>
      <c r="T3911" s="69"/>
      <c r="U3911" s="69"/>
      <c r="V3911" s="69"/>
      <c r="W3911" s="69"/>
      <c r="X3911" s="69"/>
      <c r="Y3911" s="35"/>
      <c r="Z3911" s="35" t="s">
        <v>27464</v>
      </c>
      <c r="AA3911" s="36">
        <v>1</v>
      </c>
      <c r="AB3911" s="35" t="s">
        <v>9849</v>
      </c>
      <c r="AC3911" s="35" t="str">
        <f>+IF(Tabla1[[#This Row],[STK]]="no","Sin STK", "STK disponible")</f>
        <v>STK disponible</v>
      </c>
      <c r="AD3911" s="35">
        <f>+I3911*J3911</f>
        <v>0</v>
      </c>
      <c r="AE3911" s="35">
        <f>+I3911*K3911</f>
        <v>0</v>
      </c>
      <c r="AF3911" s="36">
        <f>IF(Tabla1[[#This Row],[ref pack]]=1,Tabla1[[#This Row],[Pedido]],LCM(Tabla1[[#This Row],[MC VIEJO]],Tabla1[[#This Row],[Pedido]]))</f>
        <v>1</v>
      </c>
      <c r="AG3911" s="36">
        <f>+VLOOKUP(Tabla1[[#This Row],[Artículo]],'.'!$B$2:$D$11481,3,)</f>
        <v>1</v>
      </c>
      <c r="AH3911" s="37" t="str">
        <f>+IFERROR(SEARCH("pack",Tabla1[[#This Row],[PACK]]),"")</f>
        <v/>
      </c>
    </row>
    <row r="3912" spans="1:34" ht="24" customHeight="1" x14ac:dyDescent="0.2">
      <c r="A3912" s="50" t="s">
        <v>6938</v>
      </c>
      <c r="B3912" s="60" t="s">
        <v>7477</v>
      </c>
      <c r="C3912" s="61" t="s">
        <v>7478</v>
      </c>
      <c r="D3912" s="52" t="s">
        <v>9842</v>
      </c>
      <c r="E3912" s="53">
        <v>666029.19999999995</v>
      </c>
      <c r="F3912" s="23" t="str">
        <f>+IFERROR(VLOOKUP(Tabla1[[#This Row],[Artículo]],'..'!$B$2:$D$569000,3,),"")</f>
        <v/>
      </c>
      <c r="G3912" s="24" t="str">
        <f>IF(H3912=AF3912,"", "Error MC")</f>
        <v>Error MC</v>
      </c>
      <c r="H3912" s="62"/>
      <c r="I3912" s="54">
        <f>+Tabla1[[#This Row],[MC]]*Tabla1[[#This Row],[Pedido]]*Tabla1[[#This Row],[PVC ]]</f>
        <v>0</v>
      </c>
      <c r="J3912" s="26">
        <v>0.21</v>
      </c>
      <c r="K3912" s="63"/>
      <c r="L3912" s="28" t="s">
        <v>535</v>
      </c>
      <c r="M3912" s="53">
        <v>1087958.6980000001</v>
      </c>
      <c r="N3912" s="64" t="str">
        <f>+IF(Tabla1[[#This Row],[F PMPI]]="SÍ","No","Sí")</f>
        <v>No</v>
      </c>
      <c r="O3912" s="65">
        <f>+Tabla1[[#This Row],[PVL]]*1.055</f>
        <v>1147796.4263899999</v>
      </c>
      <c r="P3912" s="65">
        <f>+Tabla1[[#This Row],[PVL]]*1.43</f>
        <v>1555780.93814</v>
      </c>
      <c r="Q3912" s="66" t="str">
        <f>+HYPERLINK(Tabla1[[#This Row],[PAG]])</f>
        <v>https://todomusica.com.ar/microfonos-de-instalacion/5396-404.html</v>
      </c>
      <c r="R3912" s="67"/>
      <c r="S3912" s="68"/>
      <c r="T3912" s="69"/>
      <c r="U3912" s="69"/>
      <c r="V3912" s="69"/>
      <c r="W3912" s="69"/>
      <c r="X3912" s="69"/>
      <c r="Y3912" s="35"/>
      <c r="Z3912" s="35" t="s">
        <v>27465</v>
      </c>
      <c r="AA3912" s="36">
        <v>1</v>
      </c>
      <c r="AB3912" s="35" t="s">
        <v>9849</v>
      </c>
      <c r="AC3912" s="35" t="str">
        <f>+IF(Tabla1[[#This Row],[STK]]="no","Sin STK", "STK disponible")</f>
        <v>STK disponible</v>
      </c>
      <c r="AD3912" s="35">
        <f>+I3912*J3912</f>
        <v>0</v>
      </c>
      <c r="AE3912" s="35">
        <f>+I3912*K3912</f>
        <v>0</v>
      </c>
      <c r="AF3912" s="36">
        <f>IF(Tabla1[[#This Row],[ref pack]]=1,Tabla1[[#This Row],[Pedido]],LCM(Tabla1[[#This Row],[MC VIEJO]],Tabla1[[#This Row],[Pedido]]))</f>
        <v>1</v>
      </c>
      <c r="AG3912" s="36">
        <f>+VLOOKUP(Tabla1[[#This Row],[Artículo]],'.'!$B$2:$D$11481,3,)</f>
        <v>1</v>
      </c>
      <c r="AH3912" s="37" t="str">
        <f>+IFERROR(SEARCH("pack",Tabla1[[#This Row],[PACK]]),"")</f>
        <v/>
      </c>
    </row>
    <row r="3913" spans="1:34" ht="24" customHeight="1" x14ac:dyDescent="0.2">
      <c r="A3913" s="50" t="s">
        <v>6938</v>
      </c>
      <c r="B3913" s="60" t="s">
        <v>7479</v>
      </c>
      <c r="C3913" s="61" t="s">
        <v>24161</v>
      </c>
      <c r="D3913" s="52" t="s">
        <v>9842</v>
      </c>
      <c r="E3913" s="53">
        <v>719251.86</v>
      </c>
      <c r="F3913" s="23" t="str">
        <f>+IFERROR(VLOOKUP(Tabla1[[#This Row],[Artículo]],'..'!$B$2:$D$569000,3,),"")</f>
        <v/>
      </c>
      <c r="G3913" s="24" t="str">
        <f>IF(H3913=AF3913,"", "Error MC")</f>
        <v>Error MC</v>
      </c>
      <c r="H3913" s="62"/>
      <c r="I3913" s="54">
        <f>+Tabla1[[#This Row],[MC]]*Tabla1[[#This Row],[Pedido]]*Tabla1[[#This Row],[PVC ]]</f>
        <v>0</v>
      </c>
      <c r="J3913" s="26">
        <v>0.21</v>
      </c>
      <c r="K3913" s="63"/>
      <c r="L3913" s="28" t="s">
        <v>535</v>
      </c>
      <c r="M3913" s="53">
        <v>1174897.912</v>
      </c>
      <c r="N3913" s="64" t="str">
        <f>+IF(Tabla1[[#This Row],[F PMPI]]="SÍ","No","Sí")</f>
        <v>No</v>
      </c>
      <c r="O3913" s="65">
        <f>+Tabla1[[#This Row],[PVL]]*1.055</f>
        <v>1239517.2971599998</v>
      </c>
      <c r="P3913" s="65">
        <f>+Tabla1[[#This Row],[PVL]]*1.43</f>
        <v>1680104.01416</v>
      </c>
      <c r="Q3913" s="66" t="str">
        <f>+HYPERLINK(Tabla1[[#This Row],[PAG]])</f>
        <v>https://todomusica.com.ar/microfonos-de-instalacion/5396-404.html</v>
      </c>
      <c r="R3913" s="67"/>
      <c r="S3913" s="68"/>
      <c r="T3913" s="69"/>
      <c r="U3913" s="69"/>
      <c r="V3913" s="69"/>
      <c r="W3913" s="69"/>
      <c r="X3913" s="69"/>
      <c r="Y3913" s="35"/>
      <c r="Z3913" s="35" t="s">
        <v>27465</v>
      </c>
      <c r="AA3913" s="36">
        <v>1</v>
      </c>
      <c r="AB3913" s="35" t="s">
        <v>9849</v>
      </c>
      <c r="AC3913" s="35" t="str">
        <f>+IF(Tabla1[[#This Row],[STK]]="no","Sin STK", "STK disponible")</f>
        <v>STK disponible</v>
      </c>
      <c r="AD3913" s="35">
        <f>+I3913*J3913</f>
        <v>0</v>
      </c>
      <c r="AE3913" s="35">
        <f>+I3913*K3913</f>
        <v>0</v>
      </c>
      <c r="AF3913" s="36">
        <f>IF(Tabla1[[#This Row],[ref pack]]=1,Tabla1[[#This Row],[Pedido]],LCM(Tabla1[[#This Row],[MC VIEJO]],Tabla1[[#This Row],[Pedido]]))</f>
        <v>1</v>
      </c>
      <c r="AG3913" s="36">
        <f>+VLOOKUP(Tabla1[[#This Row],[Artículo]],'.'!$B$2:$D$11481,3,)</f>
        <v>1</v>
      </c>
      <c r="AH3913" s="37" t="str">
        <f>+IFERROR(SEARCH("pack",Tabla1[[#This Row],[PACK]]),"")</f>
        <v/>
      </c>
    </row>
    <row r="3914" spans="1:34" ht="24" customHeight="1" x14ac:dyDescent="0.2">
      <c r="A3914" s="50" t="s">
        <v>6938</v>
      </c>
      <c r="B3914" s="60" t="s">
        <v>7483</v>
      </c>
      <c r="C3914" s="61" t="s">
        <v>7484</v>
      </c>
      <c r="D3914" s="52" t="s">
        <v>9842</v>
      </c>
      <c r="E3914" s="53">
        <v>683991.18</v>
      </c>
      <c r="F3914" s="23" t="str">
        <f>+IFERROR(VLOOKUP(Tabla1[[#This Row],[Artículo]],'..'!$B$2:$D$569000,3,),"")</f>
        <v/>
      </c>
      <c r="G3914" s="24" t="str">
        <f>IF(H3914=AF3914,"", "Error MC")</f>
        <v>Error MC</v>
      </c>
      <c r="H3914" s="62"/>
      <c r="I3914" s="54">
        <f>+Tabla1[[#This Row],[MC]]*Tabla1[[#This Row],[Pedido]]*Tabla1[[#This Row],[PVC ]]</f>
        <v>0</v>
      </c>
      <c r="J3914" s="26">
        <v>0.21</v>
      </c>
      <c r="K3914" s="63"/>
      <c r="L3914" s="28" t="s">
        <v>535</v>
      </c>
      <c r="M3914" s="53">
        <v>1117299.5889999999</v>
      </c>
      <c r="N3914" s="64" t="str">
        <f>+IF(Tabla1[[#This Row],[F PMPI]]="SÍ","No","Sí")</f>
        <v>No</v>
      </c>
      <c r="O3914" s="65">
        <f>+Tabla1[[#This Row],[PVL]]*1.055</f>
        <v>1178751.0663949999</v>
      </c>
      <c r="P3914" s="65">
        <f>+Tabla1[[#This Row],[PVL]]*1.43</f>
        <v>1597738.4122699997</v>
      </c>
      <c r="Q3914" s="66" t="str">
        <f>+HYPERLINK(Tabla1[[#This Row],[PAG]])</f>
        <v>https://todomusica.com.ar/microfonos-de-instalacion/5397-404.html</v>
      </c>
      <c r="R3914" s="67"/>
      <c r="S3914" s="68"/>
      <c r="T3914" s="69"/>
      <c r="U3914" s="69"/>
      <c r="V3914" s="69"/>
      <c r="W3914" s="69"/>
      <c r="X3914" s="69"/>
      <c r="Y3914" s="35"/>
      <c r="Z3914" s="35" t="s">
        <v>27466</v>
      </c>
      <c r="AA3914" s="36">
        <v>1</v>
      </c>
      <c r="AB3914" s="35" t="s">
        <v>9849</v>
      </c>
      <c r="AC3914" s="35" t="str">
        <f>+IF(Tabla1[[#This Row],[STK]]="no","Sin STK", "STK disponible")</f>
        <v>STK disponible</v>
      </c>
      <c r="AD3914" s="35">
        <f>+I3914*J3914</f>
        <v>0</v>
      </c>
      <c r="AE3914" s="35">
        <f>+I3914*K3914</f>
        <v>0</v>
      </c>
      <c r="AF3914" s="36">
        <f>IF(Tabla1[[#This Row],[ref pack]]=1,Tabla1[[#This Row],[Pedido]],LCM(Tabla1[[#This Row],[MC VIEJO]],Tabla1[[#This Row],[Pedido]]))</f>
        <v>1</v>
      </c>
      <c r="AG3914" s="36">
        <f>+VLOOKUP(Tabla1[[#This Row],[Artículo]],'.'!$B$2:$D$11481,3,)</f>
        <v>1</v>
      </c>
      <c r="AH3914" s="37" t="str">
        <f>+IFERROR(SEARCH("pack",Tabla1[[#This Row],[PACK]]),"")</f>
        <v/>
      </c>
    </row>
    <row r="3915" spans="1:34" ht="24" customHeight="1" x14ac:dyDescent="0.2">
      <c r="A3915" s="50" t="s">
        <v>6938</v>
      </c>
      <c r="B3915" s="60" t="s">
        <v>7485</v>
      </c>
      <c r="C3915" s="61" t="s">
        <v>7486</v>
      </c>
      <c r="D3915" s="52" t="s">
        <v>27</v>
      </c>
      <c r="E3915" s="53">
        <v>607500.89</v>
      </c>
      <c r="F3915" s="23" t="str">
        <f>+IFERROR(VLOOKUP(Tabla1[[#This Row],[Artículo]],'..'!$B$2:$D$569000,3,),"")</f>
        <v/>
      </c>
      <c r="G3915" s="24" t="str">
        <f>IF(H3915=AF3915,"", "Error MC")</f>
        <v>Error MC</v>
      </c>
      <c r="H3915" s="62"/>
      <c r="I3915" s="54">
        <f>+Tabla1[[#This Row],[MC]]*Tabla1[[#This Row],[Pedido]]*Tabla1[[#This Row],[PVC ]]</f>
        <v>0</v>
      </c>
      <c r="J3915" s="26">
        <v>0.21</v>
      </c>
      <c r="K3915" s="63"/>
      <c r="L3915" s="28" t="s">
        <v>535</v>
      </c>
      <c r="M3915" s="53">
        <v>992352.70200000005</v>
      </c>
      <c r="N3915" s="64" t="str">
        <f>+IF(Tabla1[[#This Row],[F PMPI]]="SÍ","No","Sí")</f>
        <v>No</v>
      </c>
      <c r="O3915" s="65">
        <f>+Tabla1[[#This Row],[PVL]]*1.055</f>
        <v>1046932.10061</v>
      </c>
      <c r="P3915" s="65">
        <f>+Tabla1[[#This Row],[PVL]]*1.43</f>
        <v>1419064.3638599999</v>
      </c>
      <c r="Q3915" s="66" t="str">
        <f>+HYPERLINK(Tabla1[[#This Row],[PAG]])</f>
        <v>https://todomusica.com.ar/microfonos-de-instalacion/5398-404.html</v>
      </c>
      <c r="R3915" s="67"/>
      <c r="S3915" s="68"/>
      <c r="T3915" s="69"/>
      <c r="U3915" s="69"/>
      <c r="V3915" s="69"/>
      <c r="W3915" s="69"/>
      <c r="X3915" s="69"/>
      <c r="Y3915" s="35"/>
      <c r="Z3915" s="35" t="s">
        <v>27467</v>
      </c>
      <c r="AA3915" s="36">
        <v>1</v>
      </c>
      <c r="AB3915" s="35" t="s">
        <v>9849</v>
      </c>
      <c r="AC3915" s="35" t="str">
        <f>+IF(Tabla1[[#This Row],[STK]]="no","Sin STK", "STK disponible")</f>
        <v>Sin STK</v>
      </c>
      <c r="AD3915" s="35">
        <f>+I3915*J3915</f>
        <v>0</v>
      </c>
      <c r="AE3915" s="35">
        <f>+I3915*K3915</f>
        <v>0</v>
      </c>
      <c r="AF3915" s="36">
        <f>IF(Tabla1[[#This Row],[ref pack]]=1,Tabla1[[#This Row],[Pedido]],LCM(Tabla1[[#This Row],[MC VIEJO]],Tabla1[[#This Row],[Pedido]]))</f>
        <v>1</v>
      </c>
      <c r="AG3915" s="36">
        <f>+VLOOKUP(Tabla1[[#This Row],[Artículo]],'.'!$B$2:$D$11481,3,)</f>
        <v>1</v>
      </c>
      <c r="AH3915" s="37" t="str">
        <f>+IFERROR(SEARCH("pack",Tabla1[[#This Row],[PACK]]),"")</f>
        <v/>
      </c>
    </row>
    <row r="3916" spans="1:34" ht="24" customHeight="1" x14ac:dyDescent="0.2">
      <c r="A3916" s="50" t="s">
        <v>6938</v>
      </c>
      <c r="B3916" s="60" t="s">
        <v>7487</v>
      </c>
      <c r="C3916" s="61" t="s">
        <v>7488</v>
      </c>
      <c r="D3916" s="52" t="s">
        <v>9841</v>
      </c>
      <c r="E3916" s="53">
        <v>701673.39</v>
      </c>
      <c r="F3916" s="23" t="str">
        <f>+IFERROR(VLOOKUP(Tabla1[[#This Row],[Artículo]],'..'!$B$2:$D$569000,3,),"")</f>
        <v/>
      </c>
      <c r="G3916" s="24" t="str">
        <f>IF(H3916=AF3916,"", "Error MC")</f>
        <v>Error MC</v>
      </c>
      <c r="H3916" s="62"/>
      <c r="I3916" s="54">
        <f>+Tabla1[[#This Row],[MC]]*Tabla1[[#This Row],[Pedido]]*Tabla1[[#This Row],[PVC ]]</f>
        <v>0</v>
      </c>
      <c r="J3916" s="26">
        <v>0.21</v>
      </c>
      <c r="K3916" s="63"/>
      <c r="L3916" s="28" t="s">
        <v>535</v>
      </c>
      <c r="M3916" s="53">
        <v>1146183.487</v>
      </c>
      <c r="N3916" s="64" t="str">
        <f>+IF(Tabla1[[#This Row],[F PMPI]]="SÍ","No","Sí")</f>
        <v>No</v>
      </c>
      <c r="O3916" s="65">
        <f>+Tabla1[[#This Row],[PVL]]*1.055</f>
        <v>1209223.5787849999</v>
      </c>
      <c r="P3916" s="65">
        <f>+Tabla1[[#This Row],[PVL]]*1.43</f>
        <v>1639042.3864099998</v>
      </c>
      <c r="Q3916" s="66" t="str">
        <f>+HYPERLINK(Tabla1[[#This Row],[PAG]])</f>
        <v>https://todomusica.com.ar/microfonos-de-instalacion/917-mxw6-c-z10.html</v>
      </c>
      <c r="R3916" s="67"/>
      <c r="S3916" s="68"/>
      <c r="T3916" s="69"/>
      <c r="U3916" s="69"/>
      <c r="V3916" s="69"/>
      <c r="W3916" s="69"/>
      <c r="X3916" s="69"/>
      <c r="Y3916" s="35"/>
      <c r="Z3916" s="35" t="s">
        <v>27468</v>
      </c>
      <c r="AA3916" s="36">
        <v>1</v>
      </c>
      <c r="AB3916" s="35" t="s">
        <v>9849</v>
      </c>
      <c r="AC3916" s="35" t="str">
        <f>+IF(Tabla1[[#This Row],[STK]]="no","Sin STK", "STK disponible")</f>
        <v>STK disponible</v>
      </c>
      <c r="AD3916" s="35">
        <f>+I3916*J3916</f>
        <v>0</v>
      </c>
      <c r="AE3916" s="35">
        <f>+I3916*K3916</f>
        <v>0</v>
      </c>
      <c r="AF3916" s="36">
        <f>IF(Tabla1[[#This Row],[ref pack]]=1,Tabla1[[#This Row],[Pedido]],LCM(Tabla1[[#This Row],[MC VIEJO]],Tabla1[[#This Row],[Pedido]]))</f>
        <v>1</v>
      </c>
      <c r="AG3916" s="36">
        <f>+VLOOKUP(Tabla1[[#This Row],[Artículo]],'.'!$B$2:$D$11481,3,)</f>
        <v>1</v>
      </c>
      <c r="AH3916" s="37" t="str">
        <f>+IFERROR(SEARCH("pack",Tabla1[[#This Row],[PACK]]),"")</f>
        <v/>
      </c>
    </row>
    <row r="3917" spans="1:34" ht="24" customHeight="1" x14ac:dyDescent="0.2">
      <c r="A3917" s="50" t="s">
        <v>6938</v>
      </c>
      <c r="B3917" s="60" t="s">
        <v>7489</v>
      </c>
      <c r="C3917" s="61" t="s">
        <v>7490</v>
      </c>
      <c r="D3917" s="52" t="s">
        <v>27</v>
      </c>
      <c r="E3917" s="53">
        <v>701673.39</v>
      </c>
      <c r="F3917" s="23" t="str">
        <f>+IFERROR(VLOOKUP(Tabla1[[#This Row],[Artículo]],'..'!$B$2:$D$569000,3,),"")</f>
        <v/>
      </c>
      <c r="G3917" s="24" t="str">
        <f>IF(H3917=AF3917,"", "Error MC")</f>
        <v>Error MC</v>
      </c>
      <c r="H3917" s="62"/>
      <c r="I3917" s="54">
        <f>+Tabla1[[#This Row],[MC]]*Tabla1[[#This Row],[Pedido]]*Tabla1[[#This Row],[PVC ]]</f>
        <v>0</v>
      </c>
      <c r="J3917" s="26">
        <v>0.21</v>
      </c>
      <c r="K3917" s="63"/>
      <c r="L3917" s="28" t="s">
        <v>535</v>
      </c>
      <c r="M3917" s="53">
        <v>1146183.487</v>
      </c>
      <c r="N3917" s="64" t="str">
        <f>+IF(Tabla1[[#This Row],[F PMPI]]="SÍ","No","Sí")</f>
        <v>No</v>
      </c>
      <c r="O3917" s="65">
        <f>+Tabla1[[#This Row],[PVL]]*1.055</f>
        <v>1209223.5787849999</v>
      </c>
      <c r="P3917" s="65">
        <f>+Tabla1[[#This Row],[PVL]]*1.43</f>
        <v>1639042.3864099998</v>
      </c>
      <c r="Q3917" s="66" t="str">
        <f>+HYPERLINK(Tabla1[[#This Row],[PAG]])</f>
        <v>https://todomusica.com.ar/microfonos-de-instalacion/918-mxw6-o-z10.html</v>
      </c>
      <c r="R3917" s="67"/>
      <c r="S3917" s="68"/>
      <c r="T3917" s="69"/>
      <c r="U3917" s="69"/>
      <c r="V3917" s="69"/>
      <c r="W3917" s="69"/>
      <c r="X3917" s="69"/>
      <c r="Y3917" s="35"/>
      <c r="Z3917" s="35" t="s">
        <v>27469</v>
      </c>
      <c r="AA3917" s="36">
        <v>1</v>
      </c>
      <c r="AB3917" s="35" t="s">
        <v>9849</v>
      </c>
      <c r="AC3917" s="35" t="str">
        <f>+IF(Tabla1[[#This Row],[STK]]="no","Sin STK", "STK disponible")</f>
        <v>Sin STK</v>
      </c>
      <c r="AD3917" s="35">
        <f>+I3917*J3917</f>
        <v>0</v>
      </c>
      <c r="AE3917" s="35">
        <f>+I3917*K3917</f>
        <v>0</v>
      </c>
      <c r="AF3917" s="36">
        <f>IF(Tabla1[[#This Row],[ref pack]]=1,Tabla1[[#This Row],[Pedido]],LCM(Tabla1[[#This Row],[MC VIEJO]],Tabla1[[#This Row],[Pedido]]))</f>
        <v>1</v>
      </c>
      <c r="AG3917" s="36">
        <f>+VLOOKUP(Tabla1[[#This Row],[Artículo]],'.'!$B$2:$D$11481,3,)</f>
        <v>1</v>
      </c>
      <c r="AH3917" s="37" t="str">
        <f>+IFERROR(SEARCH("pack",Tabla1[[#This Row],[PACK]]),"")</f>
        <v/>
      </c>
    </row>
    <row r="3918" spans="1:34" ht="24" customHeight="1" x14ac:dyDescent="0.2">
      <c r="A3918" s="50" t="s">
        <v>6938</v>
      </c>
      <c r="B3918" s="60" t="s">
        <v>7491</v>
      </c>
      <c r="C3918" s="61" t="s">
        <v>7490</v>
      </c>
      <c r="D3918" s="52" t="s">
        <v>9842</v>
      </c>
      <c r="E3918" s="53">
        <v>812764.58</v>
      </c>
      <c r="F3918" s="23" t="str">
        <f>+IFERROR(VLOOKUP(Tabla1[[#This Row],[Artículo]],'..'!$B$2:$D$569000,3,),"")</f>
        <v/>
      </c>
      <c r="G3918" s="24" t="str">
        <f>IF(H3918=AF3918,"", "Error MC")</f>
        <v>Error MC</v>
      </c>
      <c r="H3918" s="62"/>
      <c r="I3918" s="54">
        <f>+Tabla1[[#This Row],[MC]]*Tabla1[[#This Row],[Pedido]]*Tabla1[[#This Row],[PVC ]]</f>
        <v>0</v>
      </c>
      <c r="J3918" s="26">
        <v>0.21</v>
      </c>
      <c r="K3918" s="63"/>
      <c r="L3918" s="28" t="s">
        <v>535</v>
      </c>
      <c r="M3918" s="53">
        <v>1327650.9380000001</v>
      </c>
      <c r="N3918" s="64" t="str">
        <f>+IF(Tabla1[[#This Row],[F PMPI]]="SÍ","No","Sí")</f>
        <v>No</v>
      </c>
      <c r="O3918" s="65">
        <f>+Tabla1[[#This Row],[PVL]]*1.055</f>
        <v>1400671.7395899999</v>
      </c>
      <c r="P3918" s="65">
        <f>+Tabla1[[#This Row],[PVL]]*1.43</f>
        <v>1898540.84134</v>
      </c>
      <c r="Q3918" s="66" t="str">
        <f>+HYPERLINK(Tabla1[[#This Row],[PAG]])</f>
        <v>https://todomusica.com.ar/microfonos-de-instalacion/918-mxw6-o-z10.html</v>
      </c>
      <c r="R3918" s="67"/>
      <c r="S3918" s="68"/>
      <c r="T3918" s="69"/>
      <c r="U3918" s="69"/>
      <c r="V3918" s="69"/>
      <c r="W3918" s="69"/>
      <c r="X3918" s="69"/>
      <c r="Y3918" s="35"/>
      <c r="Z3918" s="35" t="s">
        <v>27469</v>
      </c>
      <c r="AA3918" s="36">
        <v>1</v>
      </c>
      <c r="AB3918" s="35" t="s">
        <v>9849</v>
      </c>
      <c r="AC3918" s="35" t="str">
        <f>+IF(Tabla1[[#This Row],[STK]]="no","Sin STK", "STK disponible")</f>
        <v>STK disponible</v>
      </c>
      <c r="AD3918" s="35">
        <f>+I3918*J3918</f>
        <v>0</v>
      </c>
      <c r="AE3918" s="35">
        <f>+I3918*K3918</f>
        <v>0</v>
      </c>
      <c r="AF3918" s="36">
        <f>IF(Tabla1[[#This Row],[ref pack]]=1,Tabla1[[#This Row],[Pedido]],LCM(Tabla1[[#This Row],[MC VIEJO]],Tabla1[[#This Row],[Pedido]]))</f>
        <v>1</v>
      </c>
      <c r="AG3918" s="36">
        <f>+VLOOKUP(Tabla1[[#This Row],[Artículo]],'.'!$B$2:$D$11481,3,)</f>
        <v>1</v>
      </c>
      <c r="AH3918" s="37" t="str">
        <f>+IFERROR(SEARCH("pack",Tabla1[[#This Row],[PACK]]),"")</f>
        <v/>
      </c>
    </row>
    <row r="3919" spans="1:34" ht="24" customHeight="1" x14ac:dyDescent="0.2">
      <c r="A3919" s="50" t="s">
        <v>6938</v>
      </c>
      <c r="B3919" s="60" t="s">
        <v>7492</v>
      </c>
      <c r="C3919" s="61" t="s">
        <v>7493</v>
      </c>
      <c r="D3919" s="52" t="s">
        <v>9841</v>
      </c>
      <c r="E3919" s="53">
        <v>645094.26</v>
      </c>
      <c r="F3919" s="23" t="str">
        <f>+IFERROR(VLOOKUP(Tabla1[[#This Row],[Artículo]],'..'!$B$2:$D$569000,3,),"")</f>
        <v/>
      </c>
      <c r="G3919" s="24" t="str">
        <f>IF(H3919=AF3919,"", "Error MC")</f>
        <v>Error MC</v>
      </c>
      <c r="H3919" s="62"/>
      <c r="I3919" s="54">
        <f>+Tabla1[[#This Row],[MC]]*Tabla1[[#This Row],[Pedido]]*Tabla1[[#This Row],[PVC ]]</f>
        <v>0</v>
      </c>
      <c r="J3919" s="26">
        <v>0.105</v>
      </c>
      <c r="K3919" s="63"/>
      <c r="L3919" s="28" t="s">
        <v>535</v>
      </c>
      <c r="M3919" s="53">
        <v>962319.36100000003</v>
      </c>
      <c r="N3919" s="64" t="str">
        <f>+IF(Tabla1[[#This Row],[F PMPI]]="SÍ","No","Sí")</f>
        <v>No</v>
      </c>
      <c r="O3919" s="65">
        <f>+Tabla1[[#This Row],[PVL]]*1.055</f>
        <v>1015246.9258549999</v>
      </c>
      <c r="P3919" s="65">
        <f>+Tabla1[[#This Row],[PVL]]*1.43</f>
        <v>1376116.6862299999</v>
      </c>
      <c r="Q3919" s="66" t="str">
        <f>+HYPERLINK(Tabla1[[#This Row],[PAG]])</f>
        <v>https://todomusica.com.ar/microfonos-de-instalacion/919-mxw8-z10.html</v>
      </c>
      <c r="R3919" s="67"/>
      <c r="S3919" s="68"/>
      <c r="T3919" s="69"/>
      <c r="U3919" s="69"/>
      <c r="V3919" s="69"/>
      <c r="W3919" s="69"/>
      <c r="X3919" s="69"/>
      <c r="Y3919" s="35"/>
      <c r="Z3919" s="35" t="s">
        <v>27470</v>
      </c>
      <c r="AA3919" s="36">
        <v>1</v>
      </c>
      <c r="AB3919" s="35" t="s">
        <v>9849</v>
      </c>
      <c r="AC3919" s="35" t="str">
        <f>+IF(Tabla1[[#This Row],[STK]]="no","Sin STK", "STK disponible")</f>
        <v>STK disponible</v>
      </c>
      <c r="AD3919" s="35">
        <f>+I3919*J3919</f>
        <v>0</v>
      </c>
      <c r="AE3919" s="35">
        <f>+I3919*K3919</f>
        <v>0</v>
      </c>
      <c r="AF3919" s="36">
        <f>IF(Tabla1[[#This Row],[ref pack]]=1,Tabla1[[#This Row],[Pedido]],LCM(Tabla1[[#This Row],[MC VIEJO]],Tabla1[[#This Row],[Pedido]]))</f>
        <v>1</v>
      </c>
      <c r="AG3919" s="36">
        <f>+VLOOKUP(Tabla1[[#This Row],[Artículo]],'.'!$B$2:$D$11481,3,)</f>
        <v>1</v>
      </c>
      <c r="AH3919" s="37" t="str">
        <f>+IFERROR(SEARCH("pack",Tabla1[[#This Row],[PACK]]),"")</f>
        <v/>
      </c>
    </row>
    <row r="3920" spans="1:34" ht="24" customHeight="1" x14ac:dyDescent="0.2">
      <c r="A3920" s="50" t="s">
        <v>6938</v>
      </c>
      <c r="B3920" s="60" t="s">
        <v>7494</v>
      </c>
      <c r="C3920" s="61" t="s">
        <v>7495</v>
      </c>
      <c r="D3920" s="52" t="s">
        <v>9842</v>
      </c>
      <c r="E3920" s="53">
        <v>284738.40000000002</v>
      </c>
      <c r="F3920" s="23" t="str">
        <f>+IFERROR(VLOOKUP(Tabla1[[#This Row],[Artículo]],'..'!$B$2:$D$569000,3,),"")</f>
        <v/>
      </c>
      <c r="G3920" s="24" t="str">
        <f>IF(H3920=AF3920,"", "Error MC")</f>
        <v>Error MC</v>
      </c>
      <c r="H3920" s="62"/>
      <c r="I3920" s="54">
        <f>+Tabla1[[#This Row],[MC]]*Tabla1[[#This Row],[Pedido]]*Tabla1[[#This Row],[PVC ]]</f>
        <v>0</v>
      </c>
      <c r="J3920" s="26">
        <v>0.21</v>
      </c>
      <c r="K3920" s="63"/>
      <c r="L3920" s="28" t="s">
        <v>535</v>
      </c>
      <c r="M3920" s="53">
        <v>465120.17599999998</v>
      </c>
      <c r="N3920" s="64" t="str">
        <f>+IF(Tabla1[[#This Row],[F PMPI]]="SÍ","No","Sí")</f>
        <v>No</v>
      </c>
      <c r="O3920" s="65">
        <f>+Tabla1[[#This Row],[PVL]]*1.055</f>
        <v>490701.78567999997</v>
      </c>
      <c r="P3920" s="65">
        <f>+Tabla1[[#This Row],[PVL]]*1.43</f>
        <v>665121.85167999996</v>
      </c>
      <c r="Q3920" s="66" t="str">
        <f>+HYPERLINK(Tabla1[[#This Row],[PAG]])</f>
        <v>https://todomusica.com.ar/microfonos-de-instalacion/1628-mx150b-c-tqg.html</v>
      </c>
      <c r="R3920" s="67"/>
      <c r="S3920" s="68"/>
      <c r="T3920" s="69"/>
      <c r="U3920" s="69"/>
      <c r="V3920" s="69"/>
      <c r="W3920" s="69"/>
      <c r="X3920" s="69"/>
      <c r="Y3920" s="35"/>
      <c r="Z3920" s="35" t="s">
        <v>27471</v>
      </c>
      <c r="AA3920" s="36">
        <v>1</v>
      </c>
      <c r="AB3920" s="35" t="s">
        <v>9849</v>
      </c>
      <c r="AC3920" s="35" t="str">
        <f>+IF(Tabla1[[#This Row],[STK]]="no","Sin STK", "STK disponible")</f>
        <v>STK disponible</v>
      </c>
      <c r="AD3920" s="35">
        <f>+I3920*J3920</f>
        <v>0</v>
      </c>
      <c r="AE3920" s="35">
        <f>+I3920*K3920</f>
        <v>0</v>
      </c>
      <c r="AF3920" s="36">
        <f>IF(Tabla1[[#This Row],[ref pack]]=1,Tabla1[[#This Row],[Pedido]],LCM(Tabla1[[#This Row],[MC VIEJO]],Tabla1[[#This Row],[Pedido]]))</f>
        <v>1</v>
      </c>
      <c r="AG3920" s="36">
        <f>+VLOOKUP(Tabla1[[#This Row],[Artículo]],'.'!$B$2:$D$11481,3,)</f>
        <v>1</v>
      </c>
      <c r="AH3920" s="37" t="str">
        <f>+IFERROR(SEARCH("pack",Tabla1[[#This Row],[PACK]]),"")</f>
        <v/>
      </c>
    </row>
    <row r="3921" spans="1:34" ht="24" customHeight="1" x14ac:dyDescent="0.2">
      <c r="A3921" s="50" t="s">
        <v>6938</v>
      </c>
      <c r="B3921" s="60" t="s">
        <v>7496</v>
      </c>
      <c r="C3921" s="61" t="s">
        <v>7497</v>
      </c>
      <c r="D3921" s="52" t="s">
        <v>27</v>
      </c>
      <c r="E3921" s="53">
        <v>229648.52</v>
      </c>
      <c r="F3921" s="23" t="str">
        <f>+IFERROR(VLOOKUP(Tabla1[[#This Row],[Artículo]],'..'!$B$2:$D$569000,3,),"")</f>
        <v/>
      </c>
      <c r="G3921" s="24" t="str">
        <f>IF(H3921=AF3921,"", "Error MC")</f>
        <v>Error MC</v>
      </c>
      <c r="H3921" s="62"/>
      <c r="I3921" s="54">
        <f>+Tabla1[[#This Row],[MC]]*Tabla1[[#This Row],[Pedido]]*Tabla1[[#This Row],[PVC ]]</f>
        <v>0</v>
      </c>
      <c r="J3921" s="26">
        <v>0.21</v>
      </c>
      <c r="K3921" s="63"/>
      <c r="L3921" s="28" t="s">
        <v>535</v>
      </c>
      <c r="M3921" s="53">
        <v>375130.85499999998</v>
      </c>
      <c r="N3921" s="64" t="str">
        <f>+IF(Tabla1[[#This Row],[F PMPI]]="SÍ","No","Sí")</f>
        <v>No</v>
      </c>
      <c r="O3921" s="65">
        <f>+Tabla1[[#This Row],[PVL]]*1.055</f>
        <v>395763.05202499998</v>
      </c>
      <c r="P3921" s="65">
        <f>+Tabla1[[#This Row],[PVL]]*1.43</f>
        <v>536437.12264999992</v>
      </c>
      <c r="Q3921" s="66" t="str">
        <f>+HYPERLINK(Tabla1[[#This Row],[PAG]])</f>
        <v>https://todomusica.com.ar/microfonos-de-instalacion/1352-mx150b-o-tqg.html</v>
      </c>
      <c r="R3921" s="67"/>
      <c r="S3921" s="68"/>
      <c r="T3921" s="69"/>
      <c r="U3921" s="69"/>
      <c r="V3921" s="69"/>
      <c r="W3921" s="69"/>
      <c r="X3921" s="69"/>
      <c r="Y3921" s="35"/>
      <c r="Z3921" s="35" t="s">
        <v>27472</v>
      </c>
      <c r="AA3921" s="36">
        <v>1</v>
      </c>
      <c r="AB3921" s="35" t="s">
        <v>9849</v>
      </c>
      <c r="AC3921" s="35" t="str">
        <f>+IF(Tabla1[[#This Row],[STK]]="no","Sin STK", "STK disponible")</f>
        <v>Sin STK</v>
      </c>
      <c r="AD3921" s="35">
        <f>+I3921*J3921</f>
        <v>0</v>
      </c>
      <c r="AE3921" s="35">
        <f>+I3921*K3921</f>
        <v>0</v>
      </c>
      <c r="AF3921" s="36">
        <f>IF(Tabla1[[#This Row],[ref pack]]=1,Tabla1[[#This Row],[Pedido]],LCM(Tabla1[[#This Row],[MC VIEJO]],Tabla1[[#This Row],[Pedido]]))</f>
        <v>1</v>
      </c>
      <c r="AG3921" s="36">
        <f>+VLOOKUP(Tabla1[[#This Row],[Artículo]],'.'!$B$2:$D$11481,3,)</f>
        <v>1</v>
      </c>
      <c r="AH3921" s="37" t="str">
        <f>+IFERROR(SEARCH("pack",Tabla1[[#This Row],[PACK]]),"")</f>
        <v/>
      </c>
    </row>
    <row r="3922" spans="1:34" ht="24" customHeight="1" x14ac:dyDescent="0.2">
      <c r="A3922" s="50" t="s">
        <v>6938</v>
      </c>
      <c r="B3922" s="60" t="s">
        <v>7498</v>
      </c>
      <c r="C3922" s="61" t="s">
        <v>7499</v>
      </c>
      <c r="D3922" s="52" t="s">
        <v>27</v>
      </c>
      <c r="E3922" s="53">
        <v>245691.33</v>
      </c>
      <c r="F3922" s="23" t="str">
        <f>+IFERROR(VLOOKUP(Tabla1[[#This Row],[Artículo]],'..'!$B$2:$D$569000,3,),"")</f>
        <v/>
      </c>
      <c r="G3922" s="24" t="str">
        <f>IF(H3922=AF3922,"", "Error MC")</f>
        <v>Error MC</v>
      </c>
      <c r="H3922" s="62"/>
      <c r="I3922" s="54">
        <f>+Tabla1[[#This Row],[MC]]*Tabla1[[#This Row],[Pedido]]*Tabla1[[#This Row],[PVC ]]</f>
        <v>0</v>
      </c>
      <c r="J3922" s="26">
        <v>0.21</v>
      </c>
      <c r="K3922" s="63"/>
      <c r="L3922" s="28" t="s">
        <v>535</v>
      </c>
      <c r="M3922" s="53">
        <v>401336.79300000001</v>
      </c>
      <c r="N3922" s="64" t="str">
        <f>+IF(Tabla1[[#This Row],[F PMPI]]="SÍ","No","Sí")</f>
        <v>No</v>
      </c>
      <c r="O3922" s="65">
        <f>+Tabla1[[#This Row],[PVL]]*1.055</f>
        <v>423410.31661499996</v>
      </c>
      <c r="P3922" s="65">
        <f>+Tabla1[[#This Row],[PVL]]*1.43</f>
        <v>573911.61398999998</v>
      </c>
      <c r="Q3922" s="66" t="str">
        <f>+HYPERLINK(Tabla1[[#This Row],[PAG]])</f>
        <v>https://todomusica.com.ar/microfonos-de-vincha/8617-mx153c-o-tqg.html</v>
      </c>
      <c r="R3922" s="67"/>
      <c r="S3922" s="68"/>
      <c r="T3922" s="69"/>
      <c r="U3922" s="69"/>
      <c r="V3922" s="69"/>
      <c r="W3922" s="69"/>
      <c r="X3922" s="69"/>
      <c r="Y3922" s="35"/>
      <c r="Z3922" s="35" t="s">
        <v>27473</v>
      </c>
      <c r="AA3922" s="36">
        <v>1</v>
      </c>
      <c r="AB3922" s="35" t="s">
        <v>9849</v>
      </c>
      <c r="AC3922" s="35" t="str">
        <f>+IF(Tabla1[[#This Row],[STK]]="no","Sin STK", "STK disponible")</f>
        <v>Sin STK</v>
      </c>
      <c r="AD3922" s="35">
        <f>+I3922*J3922</f>
        <v>0</v>
      </c>
      <c r="AE3922" s="35">
        <f>+I3922*K3922</f>
        <v>0</v>
      </c>
      <c r="AF3922" s="36">
        <f>IF(Tabla1[[#This Row],[ref pack]]=1,Tabla1[[#This Row],[Pedido]],LCM(Tabla1[[#This Row],[MC VIEJO]],Tabla1[[#This Row],[Pedido]]))</f>
        <v>1</v>
      </c>
      <c r="AG3922" s="36">
        <f>+VLOOKUP(Tabla1[[#This Row],[Artículo]],'.'!$B$2:$D$11481,3,)</f>
        <v>1</v>
      </c>
      <c r="AH3922" s="37" t="str">
        <f>+IFERROR(SEARCH("pack",Tabla1[[#This Row],[PACK]]),"")</f>
        <v/>
      </c>
    </row>
    <row r="3923" spans="1:34" ht="24" customHeight="1" x14ac:dyDescent="0.2">
      <c r="A3923" s="50" t="s">
        <v>6938</v>
      </c>
      <c r="B3923" s="60" t="s">
        <v>7500</v>
      </c>
      <c r="C3923" s="61" t="s">
        <v>7501</v>
      </c>
      <c r="D3923" s="52" t="s">
        <v>27</v>
      </c>
      <c r="E3923" s="53">
        <v>284738.39</v>
      </c>
      <c r="F3923" s="23" t="str">
        <f>+IFERROR(VLOOKUP(Tabla1[[#This Row],[Artículo]],'..'!$B$2:$D$569000,3,),"")</f>
        <v/>
      </c>
      <c r="G3923" s="24" t="str">
        <f>IF(H3923=AF3923,"", "Error MC")</f>
        <v>Error MC</v>
      </c>
      <c r="H3923" s="62"/>
      <c r="I3923" s="54">
        <f>+Tabla1[[#This Row],[MC]]*Tabla1[[#This Row],[Pedido]]*Tabla1[[#This Row],[PVC ]]</f>
        <v>0</v>
      </c>
      <c r="J3923" s="26">
        <v>0.21</v>
      </c>
      <c r="K3923" s="63"/>
      <c r="L3923" s="28" t="s">
        <v>535</v>
      </c>
      <c r="M3923" s="53">
        <v>465120.16399999999</v>
      </c>
      <c r="N3923" s="64" t="str">
        <f>+IF(Tabla1[[#This Row],[F PMPI]]="SÍ","No","Sí")</f>
        <v>No</v>
      </c>
      <c r="O3923" s="65">
        <f>+Tabla1[[#This Row],[PVL]]*1.055</f>
        <v>490701.77301999996</v>
      </c>
      <c r="P3923" s="65">
        <f>+Tabla1[[#This Row],[PVL]]*1.43</f>
        <v>665121.83451999992</v>
      </c>
      <c r="Q3923" s="66" t="str">
        <f>+HYPERLINK(Tabla1[[#This Row],[PAG]])</f>
        <v>https://todomusica.com.ar/microfonos-de-vincha/1708-mx153t-o-tqg.html</v>
      </c>
      <c r="R3923" s="67"/>
      <c r="S3923" s="68"/>
      <c r="T3923" s="69"/>
      <c r="U3923" s="69"/>
      <c r="V3923" s="69"/>
      <c r="W3923" s="69"/>
      <c r="X3923" s="69"/>
      <c r="Y3923" s="35"/>
      <c r="Z3923" s="35" t="s">
        <v>27474</v>
      </c>
      <c r="AA3923" s="36">
        <v>1</v>
      </c>
      <c r="AB3923" s="35" t="s">
        <v>9849</v>
      </c>
      <c r="AC3923" s="35" t="str">
        <f>+IF(Tabla1[[#This Row],[STK]]="no","Sin STK", "STK disponible")</f>
        <v>Sin STK</v>
      </c>
      <c r="AD3923" s="35">
        <f>+I3923*J3923</f>
        <v>0</v>
      </c>
      <c r="AE3923" s="35">
        <f>+I3923*K3923</f>
        <v>0</v>
      </c>
      <c r="AF3923" s="36">
        <f>IF(Tabla1[[#This Row],[ref pack]]=1,Tabla1[[#This Row],[Pedido]],LCM(Tabla1[[#This Row],[MC VIEJO]],Tabla1[[#This Row],[Pedido]]))</f>
        <v>1</v>
      </c>
      <c r="AG3923" s="36">
        <f>+VLOOKUP(Tabla1[[#This Row],[Artículo]],'.'!$B$2:$D$11481,3,)</f>
        <v>1</v>
      </c>
      <c r="AH3923" s="37" t="str">
        <f>+IFERROR(SEARCH("pack",Tabla1[[#This Row],[PACK]]),"")</f>
        <v/>
      </c>
    </row>
    <row r="3924" spans="1:34" ht="24" customHeight="1" x14ac:dyDescent="0.2">
      <c r="A3924" s="50" t="s">
        <v>6938</v>
      </c>
      <c r="B3924" s="60" t="s">
        <v>7502</v>
      </c>
      <c r="C3924" s="61" t="s">
        <v>7503</v>
      </c>
      <c r="D3924" s="52" t="s">
        <v>9842</v>
      </c>
      <c r="E3924" s="53">
        <v>255557.15</v>
      </c>
      <c r="F3924" s="23" t="str">
        <f>+IFERROR(VLOOKUP(Tabla1[[#This Row],[Artículo]],'..'!$B$2:$D$569000,3,),"")</f>
        <v/>
      </c>
      <c r="G3924" s="24" t="str">
        <f>IF(H3924=AF3924,"", "Error MC")</f>
        <v>Error MC</v>
      </c>
      <c r="H3924" s="62"/>
      <c r="I3924" s="54">
        <f>+Tabla1[[#This Row],[MC]]*Tabla1[[#This Row],[Pedido]]*Tabla1[[#This Row],[PVC ]]</f>
        <v>0</v>
      </c>
      <c r="J3924" s="26">
        <v>0.21</v>
      </c>
      <c r="K3924" s="63"/>
      <c r="L3924" s="28" t="s">
        <v>535</v>
      </c>
      <c r="M3924" s="53">
        <v>417452.60200000001</v>
      </c>
      <c r="N3924" s="64" t="str">
        <f>+IF(Tabla1[[#This Row],[F PMPI]]="SÍ","No","Sí")</f>
        <v>No</v>
      </c>
      <c r="O3924" s="65">
        <f>+Tabla1[[#This Row],[PVL]]*1.055</f>
        <v>440412.49510999996</v>
      </c>
      <c r="P3924" s="65">
        <f>+Tabla1[[#This Row],[PVL]]*1.43</f>
        <v>596957.22086</v>
      </c>
      <c r="Q3924" s="66" t="str">
        <f>+HYPERLINK(Tabla1[[#This Row],[PAG]])</f>
        <v>https://todomusica.com.ar/productos-sin-categorias-de-netsuite/120-mx202w-c.html</v>
      </c>
      <c r="R3924" s="67"/>
      <c r="S3924" s="68"/>
      <c r="T3924" s="69"/>
      <c r="U3924" s="69"/>
      <c r="V3924" s="69"/>
      <c r="W3924" s="69"/>
      <c r="X3924" s="69"/>
      <c r="Y3924" s="35"/>
      <c r="Z3924" s="35" t="s">
        <v>27475</v>
      </c>
      <c r="AA3924" s="36">
        <v>1</v>
      </c>
      <c r="AB3924" s="35" t="s">
        <v>9849</v>
      </c>
      <c r="AC3924" s="35" t="str">
        <f>+IF(Tabla1[[#This Row],[STK]]="no","Sin STK", "STK disponible")</f>
        <v>STK disponible</v>
      </c>
      <c r="AD3924" s="35">
        <f>+I3924*J3924</f>
        <v>0</v>
      </c>
      <c r="AE3924" s="35">
        <f>+I3924*K3924</f>
        <v>0</v>
      </c>
      <c r="AF3924" s="36">
        <f>IF(Tabla1[[#This Row],[ref pack]]=1,Tabla1[[#This Row],[Pedido]],LCM(Tabla1[[#This Row],[MC VIEJO]],Tabla1[[#This Row],[Pedido]]))</f>
        <v>1</v>
      </c>
      <c r="AG3924" s="36">
        <f>+VLOOKUP(Tabla1[[#This Row],[Artículo]],'.'!$B$2:$D$11481,3,)</f>
        <v>1</v>
      </c>
      <c r="AH3924" s="37" t="str">
        <f>+IFERROR(SEARCH("pack",Tabla1[[#This Row],[PACK]]),"")</f>
        <v/>
      </c>
    </row>
    <row r="3925" spans="1:34" ht="24" customHeight="1" x14ac:dyDescent="0.2">
      <c r="A3925" s="50" t="s">
        <v>6938</v>
      </c>
      <c r="B3925" s="60" t="s">
        <v>7504</v>
      </c>
      <c r="C3925" s="61" t="s">
        <v>7505</v>
      </c>
      <c r="D3925" s="52" t="s">
        <v>9842</v>
      </c>
      <c r="E3925" s="53">
        <v>240657.11</v>
      </c>
      <c r="F3925" s="23" t="str">
        <f>+IFERROR(VLOOKUP(Tabla1[[#This Row],[Artículo]],'..'!$B$2:$D$569000,3,),"")</f>
        <v/>
      </c>
      <c r="G3925" s="24" t="str">
        <f>IF(H3925=AF3925,"", "Error MC")</f>
        <v>Error MC</v>
      </c>
      <c r="H3925" s="62"/>
      <c r="I3925" s="54">
        <f>+Tabla1[[#This Row],[MC]]*Tabla1[[#This Row],[Pedido]]*Tabla1[[#This Row],[PVC ]]</f>
        <v>0</v>
      </c>
      <c r="J3925" s="26">
        <v>0.21</v>
      </c>
      <c r="K3925" s="63"/>
      <c r="L3925" s="28" t="s">
        <v>535</v>
      </c>
      <c r="M3925" s="53">
        <v>393113.391</v>
      </c>
      <c r="N3925" s="64" t="str">
        <f>+IF(Tabla1[[#This Row],[F PMPI]]="SÍ","No","Sí")</f>
        <v>No</v>
      </c>
      <c r="O3925" s="65">
        <f>+Tabla1[[#This Row],[PVL]]*1.055</f>
        <v>414734.62750499998</v>
      </c>
      <c r="P3925" s="65">
        <f>+Tabla1[[#This Row],[PVL]]*1.43</f>
        <v>562152.14913000003</v>
      </c>
      <c r="Q3925" s="66" t="str">
        <f>+HYPERLINK(Tabla1[[#This Row],[PAG]])</f>
        <v>https://todomusica.com.ar/microfonos-de-instalacion/916-mx391b-pc.html</v>
      </c>
      <c r="R3925" s="67"/>
      <c r="S3925" s="68"/>
      <c r="T3925" s="69"/>
      <c r="U3925" s="69"/>
      <c r="V3925" s="69"/>
      <c r="W3925" s="69"/>
      <c r="X3925" s="69"/>
      <c r="Y3925" s="35"/>
      <c r="Z3925" s="35" t="s">
        <v>27476</v>
      </c>
      <c r="AA3925" s="36">
        <v>1</v>
      </c>
      <c r="AB3925" s="35" t="s">
        <v>9849</v>
      </c>
      <c r="AC3925" s="35" t="str">
        <f>+IF(Tabla1[[#This Row],[STK]]="no","Sin STK", "STK disponible")</f>
        <v>STK disponible</v>
      </c>
      <c r="AD3925" s="35">
        <f>+I3925*J3925</f>
        <v>0</v>
      </c>
      <c r="AE3925" s="35">
        <f>+I3925*K3925</f>
        <v>0</v>
      </c>
      <c r="AF3925" s="36">
        <f>IF(Tabla1[[#This Row],[ref pack]]=1,Tabla1[[#This Row],[Pedido]],LCM(Tabla1[[#This Row],[MC VIEJO]],Tabla1[[#This Row],[Pedido]]))</f>
        <v>1</v>
      </c>
      <c r="AG3925" s="36">
        <f>+VLOOKUP(Tabla1[[#This Row],[Artículo]],'.'!$B$2:$D$11481,3,)</f>
        <v>1</v>
      </c>
      <c r="AH3925" s="37" t="str">
        <f>+IFERROR(SEARCH("pack",Tabla1[[#This Row],[PACK]]),"")</f>
        <v/>
      </c>
    </row>
    <row r="3926" spans="1:34" ht="24" customHeight="1" x14ac:dyDescent="0.2">
      <c r="A3926" s="50" t="s">
        <v>6938</v>
      </c>
      <c r="B3926" s="60" t="s">
        <v>7506</v>
      </c>
      <c r="C3926" s="61" t="s">
        <v>7507</v>
      </c>
      <c r="D3926" s="52" t="s">
        <v>9842</v>
      </c>
      <c r="E3926" s="53">
        <v>216010.5</v>
      </c>
      <c r="F3926" s="23" t="str">
        <f>+IFERROR(VLOOKUP(Tabla1[[#This Row],[Artículo]],'..'!$B$2:$D$569000,3,),"")</f>
        <v/>
      </c>
      <c r="G3926" s="24" t="str">
        <f>IF(H3926=AF3926,"", "Error MC")</f>
        <v>Error MC</v>
      </c>
      <c r="H3926" s="62"/>
      <c r="I3926" s="54">
        <f>+Tabla1[[#This Row],[MC]]*Tabla1[[#This Row],[Pedido]]*Tabla1[[#This Row],[PVC ]]</f>
        <v>0</v>
      </c>
      <c r="J3926" s="26">
        <v>0.21</v>
      </c>
      <c r="K3926" s="63"/>
      <c r="L3926" s="28" t="s">
        <v>535</v>
      </c>
      <c r="M3926" s="53">
        <v>352853.158</v>
      </c>
      <c r="N3926" s="64" t="str">
        <f>+IF(Tabla1[[#This Row],[F PMPI]]="SÍ","No","Sí")</f>
        <v>No</v>
      </c>
      <c r="O3926" s="65">
        <f>+Tabla1[[#This Row],[PVL]]*1.055</f>
        <v>372260.08168999996</v>
      </c>
      <c r="P3926" s="65">
        <f>+Tabla1[[#This Row],[PVL]]*1.43</f>
        <v>504580.01593999995</v>
      </c>
      <c r="Q3926" s="66" t="str">
        <f>+HYPERLINK(Tabla1[[#This Row],[PAG]])</f>
        <v>https://todomusica.com.ar/microfonos-de-instalacion/1554-mx391-c.html</v>
      </c>
      <c r="R3926" s="67"/>
      <c r="S3926" s="68"/>
      <c r="T3926" s="69"/>
      <c r="U3926" s="69"/>
      <c r="V3926" s="69"/>
      <c r="W3926" s="69"/>
      <c r="X3926" s="69"/>
      <c r="Y3926" s="35"/>
      <c r="Z3926" s="35" t="s">
        <v>27477</v>
      </c>
      <c r="AA3926" s="36">
        <v>1</v>
      </c>
      <c r="AB3926" s="35" t="s">
        <v>9849</v>
      </c>
      <c r="AC3926" s="35" t="str">
        <f>+IF(Tabla1[[#This Row],[STK]]="no","Sin STK", "STK disponible")</f>
        <v>STK disponible</v>
      </c>
      <c r="AD3926" s="35">
        <f>+I3926*J3926</f>
        <v>0</v>
      </c>
      <c r="AE3926" s="35">
        <f>+I3926*K3926</f>
        <v>0</v>
      </c>
      <c r="AF3926" s="36">
        <f>IF(Tabla1[[#This Row],[ref pack]]=1,Tabla1[[#This Row],[Pedido]],LCM(Tabla1[[#This Row],[MC VIEJO]],Tabla1[[#This Row],[Pedido]]))</f>
        <v>1</v>
      </c>
      <c r="AG3926" s="36">
        <f>+VLOOKUP(Tabla1[[#This Row],[Artículo]],'.'!$B$2:$D$11481,3,)</f>
        <v>1</v>
      </c>
      <c r="AH3926" s="37" t="str">
        <f>+IFERROR(SEARCH("pack",Tabla1[[#This Row],[PACK]]),"")</f>
        <v/>
      </c>
    </row>
    <row r="3927" spans="1:34" ht="24" customHeight="1" x14ac:dyDescent="0.2">
      <c r="A3927" s="50" t="s">
        <v>6938</v>
      </c>
      <c r="B3927" s="60" t="s">
        <v>7508</v>
      </c>
      <c r="C3927" s="61" t="s">
        <v>7509</v>
      </c>
      <c r="D3927" s="52" t="s">
        <v>9842</v>
      </c>
      <c r="E3927" s="53">
        <v>216010.5</v>
      </c>
      <c r="F3927" s="23" t="str">
        <f>+IFERROR(VLOOKUP(Tabla1[[#This Row],[Artículo]],'..'!$B$2:$D$569000,3,),"")</f>
        <v/>
      </c>
      <c r="G3927" s="24" t="str">
        <f>IF(H3927=AF3927,"", "Error MC")</f>
        <v>Error MC</v>
      </c>
      <c r="H3927" s="62"/>
      <c r="I3927" s="54">
        <f>+Tabla1[[#This Row],[MC]]*Tabla1[[#This Row],[Pedido]]*Tabla1[[#This Row],[PVC ]]</f>
        <v>0</v>
      </c>
      <c r="J3927" s="26">
        <v>0.21</v>
      </c>
      <c r="K3927" s="63"/>
      <c r="L3927" s="28" t="s">
        <v>535</v>
      </c>
      <c r="M3927" s="53">
        <v>352853.158</v>
      </c>
      <c r="N3927" s="64" t="str">
        <f>+IF(Tabla1[[#This Row],[F PMPI]]="SÍ","No","Sí")</f>
        <v>No</v>
      </c>
      <c r="O3927" s="65">
        <f>+Tabla1[[#This Row],[PVL]]*1.055</f>
        <v>372260.08168999996</v>
      </c>
      <c r="P3927" s="65">
        <f>+Tabla1[[#This Row],[PVL]]*1.43</f>
        <v>504580.01593999995</v>
      </c>
      <c r="Q3927" s="66" t="str">
        <f>+HYPERLINK(Tabla1[[#This Row],[PAG]])</f>
        <v>https://todomusica.com.ar/microfonos-de-instalacion/121-mx391-o.html</v>
      </c>
      <c r="R3927" s="67"/>
      <c r="S3927" s="68"/>
      <c r="T3927" s="69"/>
      <c r="U3927" s="69"/>
      <c r="V3927" s="69"/>
      <c r="W3927" s="69"/>
      <c r="X3927" s="69"/>
      <c r="Y3927" s="35"/>
      <c r="Z3927" s="35" t="s">
        <v>27478</v>
      </c>
      <c r="AA3927" s="36">
        <v>1</v>
      </c>
      <c r="AB3927" s="35" t="s">
        <v>9849</v>
      </c>
      <c r="AC3927" s="35" t="str">
        <f>+IF(Tabla1[[#This Row],[STK]]="no","Sin STK", "STK disponible")</f>
        <v>STK disponible</v>
      </c>
      <c r="AD3927" s="35">
        <f>+I3927*J3927</f>
        <v>0</v>
      </c>
      <c r="AE3927" s="35">
        <f>+I3927*K3927</f>
        <v>0</v>
      </c>
      <c r="AF3927" s="36">
        <f>IF(Tabla1[[#This Row],[ref pack]]=1,Tabla1[[#This Row],[Pedido]],LCM(Tabla1[[#This Row],[MC VIEJO]],Tabla1[[#This Row],[Pedido]]))</f>
        <v>1</v>
      </c>
      <c r="AG3927" s="36">
        <f>+VLOOKUP(Tabla1[[#This Row],[Artículo]],'.'!$B$2:$D$11481,3,)</f>
        <v>1</v>
      </c>
      <c r="AH3927" s="37" t="str">
        <f>+IFERROR(SEARCH("pack",Tabla1[[#This Row],[PACK]]),"")</f>
        <v/>
      </c>
    </row>
    <row r="3928" spans="1:34" ht="24" customHeight="1" x14ac:dyDescent="0.2">
      <c r="A3928" s="50" t="s">
        <v>6938</v>
      </c>
      <c r="B3928" s="60" t="s">
        <v>7510</v>
      </c>
      <c r="C3928" s="61" t="s">
        <v>7511</v>
      </c>
      <c r="D3928" s="52" t="s">
        <v>9842</v>
      </c>
      <c r="E3928" s="53">
        <v>216010.5</v>
      </c>
      <c r="F3928" s="23" t="str">
        <f>+IFERROR(VLOOKUP(Tabla1[[#This Row],[Artículo]],'..'!$B$2:$D$569000,3,),"")</f>
        <v/>
      </c>
      <c r="G3928" s="24" t="str">
        <f>IF(H3928=AF3928,"", "Error MC")</f>
        <v>Error MC</v>
      </c>
      <c r="H3928" s="62"/>
      <c r="I3928" s="54">
        <f>+Tabla1[[#This Row],[MC]]*Tabla1[[#This Row],[Pedido]]*Tabla1[[#This Row],[PVC ]]</f>
        <v>0</v>
      </c>
      <c r="J3928" s="26">
        <v>0.21</v>
      </c>
      <c r="K3928" s="63"/>
      <c r="L3928" s="28" t="s">
        <v>535</v>
      </c>
      <c r="M3928" s="53">
        <v>352853.158</v>
      </c>
      <c r="N3928" s="64" t="str">
        <f>+IF(Tabla1[[#This Row],[F PMPI]]="SÍ","No","Sí")</f>
        <v>No</v>
      </c>
      <c r="O3928" s="65">
        <f>+Tabla1[[#This Row],[PVL]]*1.055</f>
        <v>372260.08168999996</v>
      </c>
      <c r="P3928" s="65">
        <f>+Tabla1[[#This Row],[PVL]]*1.43</f>
        <v>504580.01593999995</v>
      </c>
      <c r="Q3928" s="66" t="str">
        <f>+HYPERLINK(Tabla1[[#This Row],[PAG]])</f>
        <v>https://todomusica.com.ar/microfonos-de-instalacion/1744-mx391-s.html</v>
      </c>
      <c r="R3928" s="67"/>
      <c r="S3928" s="68"/>
      <c r="T3928" s="69"/>
      <c r="U3928" s="69"/>
      <c r="V3928" s="69"/>
      <c r="W3928" s="69"/>
      <c r="X3928" s="69"/>
      <c r="Y3928" s="35"/>
      <c r="Z3928" s="35" t="s">
        <v>27479</v>
      </c>
      <c r="AA3928" s="36">
        <v>1</v>
      </c>
      <c r="AB3928" s="35" t="s">
        <v>9849</v>
      </c>
      <c r="AC3928" s="35" t="str">
        <f>+IF(Tabla1[[#This Row],[STK]]="no","Sin STK", "STK disponible")</f>
        <v>STK disponible</v>
      </c>
      <c r="AD3928" s="35">
        <f>+I3928*J3928</f>
        <v>0</v>
      </c>
      <c r="AE3928" s="35">
        <f>+I3928*K3928</f>
        <v>0</v>
      </c>
      <c r="AF3928" s="36">
        <f>IF(Tabla1[[#This Row],[ref pack]]=1,Tabla1[[#This Row],[Pedido]],LCM(Tabla1[[#This Row],[MC VIEJO]],Tabla1[[#This Row],[Pedido]]))</f>
        <v>1</v>
      </c>
      <c r="AG3928" s="36">
        <f>+VLOOKUP(Tabla1[[#This Row],[Artículo]],'.'!$B$2:$D$11481,3,)</f>
        <v>1</v>
      </c>
      <c r="AH3928" s="37" t="str">
        <f>+IFERROR(SEARCH("pack",Tabla1[[#This Row],[PACK]]),"")</f>
        <v/>
      </c>
    </row>
    <row r="3929" spans="1:34" ht="24" customHeight="1" x14ac:dyDescent="0.2">
      <c r="A3929" s="50" t="s">
        <v>6938</v>
      </c>
      <c r="B3929" s="60" t="s">
        <v>7512</v>
      </c>
      <c r="C3929" s="61" t="s">
        <v>7513</v>
      </c>
      <c r="D3929" s="52" t="s">
        <v>27</v>
      </c>
      <c r="E3929" s="53">
        <v>273310.90999999997</v>
      </c>
      <c r="F3929" s="23" t="str">
        <f>+IFERROR(VLOOKUP(Tabla1[[#This Row],[Artículo]],'..'!$B$2:$D$569000,3,),"")</f>
        <v/>
      </c>
      <c r="G3929" s="24" t="str">
        <f>IF(H3929=AF3929,"", "Error MC")</f>
        <v>Error MC</v>
      </c>
      <c r="H3929" s="62"/>
      <c r="I3929" s="54">
        <f>+Tabla1[[#This Row],[MC]]*Tabla1[[#This Row],[Pedido]]*Tabla1[[#This Row],[PVC ]]</f>
        <v>0</v>
      </c>
      <c r="J3929" s="26">
        <v>0.21</v>
      </c>
      <c r="K3929" s="63"/>
      <c r="L3929" s="28" t="s">
        <v>535</v>
      </c>
      <c r="M3929" s="53">
        <v>446453.37300000002</v>
      </c>
      <c r="N3929" s="64" t="str">
        <f>+IF(Tabla1[[#This Row],[F PMPI]]="SÍ","No","Sí")</f>
        <v>No</v>
      </c>
      <c r="O3929" s="65">
        <f>+Tabla1[[#This Row],[PVL]]*1.055</f>
        <v>471008.30851499998</v>
      </c>
      <c r="P3929" s="65">
        <f>+Tabla1[[#This Row],[PVL]]*1.43</f>
        <v>638428.32339000003</v>
      </c>
      <c r="Q3929" s="66" t="str">
        <f>+HYPERLINK(Tabla1[[#This Row],[PAG]])</f>
        <v>https://todomusica.com.ar/microfonos-de-instalacion/1629-mx393-c.html</v>
      </c>
      <c r="R3929" s="67"/>
      <c r="S3929" s="68"/>
      <c r="T3929" s="69"/>
      <c r="U3929" s="69"/>
      <c r="V3929" s="69"/>
      <c r="W3929" s="69"/>
      <c r="X3929" s="69"/>
      <c r="Y3929" s="35"/>
      <c r="Z3929" s="35" t="s">
        <v>27480</v>
      </c>
      <c r="AA3929" s="36">
        <v>1</v>
      </c>
      <c r="AB3929" s="35" t="s">
        <v>9849</v>
      </c>
      <c r="AC3929" s="35" t="str">
        <f>+IF(Tabla1[[#This Row],[STK]]="no","Sin STK", "STK disponible")</f>
        <v>Sin STK</v>
      </c>
      <c r="AD3929" s="35">
        <f>+I3929*J3929</f>
        <v>0</v>
      </c>
      <c r="AE3929" s="35">
        <f>+I3929*K3929</f>
        <v>0</v>
      </c>
      <c r="AF3929" s="36">
        <f>IF(Tabla1[[#This Row],[ref pack]]=1,Tabla1[[#This Row],[Pedido]],LCM(Tabla1[[#This Row],[MC VIEJO]],Tabla1[[#This Row],[Pedido]]))</f>
        <v>1</v>
      </c>
      <c r="AG3929" s="36">
        <f>+VLOOKUP(Tabla1[[#This Row],[Artículo]],'.'!$B$2:$D$11481,3,)</f>
        <v>1</v>
      </c>
      <c r="AH3929" s="37" t="str">
        <f>+IFERROR(SEARCH("pack",Tabla1[[#This Row],[PACK]]),"")</f>
        <v/>
      </c>
    </row>
    <row r="3930" spans="1:34" ht="24" customHeight="1" x14ac:dyDescent="0.2">
      <c r="A3930" s="50" t="s">
        <v>6938</v>
      </c>
      <c r="B3930" s="60" t="s">
        <v>7514</v>
      </c>
      <c r="C3930" s="61" t="s">
        <v>7515</v>
      </c>
      <c r="D3930" s="52" t="s">
        <v>27</v>
      </c>
      <c r="E3930" s="53">
        <v>316572.52</v>
      </c>
      <c r="F3930" s="23" t="str">
        <f>+IFERROR(VLOOKUP(Tabla1[[#This Row],[Artículo]],'..'!$B$2:$D$569000,3,),"")</f>
        <v/>
      </c>
      <c r="G3930" s="24" t="str">
        <f>IF(H3930=AF3930,"", "Error MC")</f>
        <v>Error MC</v>
      </c>
      <c r="H3930" s="62"/>
      <c r="I3930" s="54">
        <f>+Tabla1[[#This Row],[MC]]*Tabla1[[#This Row],[Pedido]]*Tabla1[[#This Row],[PVC ]]</f>
        <v>0</v>
      </c>
      <c r="J3930" s="26">
        <v>0.21</v>
      </c>
      <c r="K3930" s="63"/>
      <c r="L3930" s="28" t="s">
        <v>535</v>
      </c>
      <c r="M3930" s="53">
        <v>517121.20899999997</v>
      </c>
      <c r="N3930" s="64" t="str">
        <f>+IF(Tabla1[[#This Row],[F PMPI]]="SÍ","No","Sí")</f>
        <v>No</v>
      </c>
      <c r="O3930" s="65">
        <f>+Tabla1[[#This Row],[PVL]]*1.055</f>
        <v>545562.87549499993</v>
      </c>
      <c r="P3930" s="65">
        <f>+Tabla1[[#This Row],[PVL]]*1.43</f>
        <v>739483.32886999997</v>
      </c>
      <c r="Q3930" s="66" t="str">
        <f>+HYPERLINK(Tabla1[[#This Row],[PAG]])</f>
        <v>https://todomusica.com.ar/microfonos-de-instalacion/1555-mx393-o.html</v>
      </c>
      <c r="R3930" s="67"/>
      <c r="S3930" s="68"/>
      <c r="T3930" s="69"/>
      <c r="U3930" s="69"/>
      <c r="V3930" s="69"/>
      <c r="W3930" s="69"/>
      <c r="X3930" s="69"/>
      <c r="Y3930" s="35"/>
      <c r="Z3930" s="35" t="s">
        <v>27481</v>
      </c>
      <c r="AA3930" s="36">
        <v>1</v>
      </c>
      <c r="AB3930" s="35" t="s">
        <v>9849</v>
      </c>
      <c r="AC3930" s="35" t="str">
        <f>+IF(Tabla1[[#This Row],[STK]]="no","Sin STK", "STK disponible")</f>
        <v>Sin STK</v>
      </c>
      <c r="AD3930" s="35">
        <f>+I3930*J3930</f>
        <v>0</v>
      </c>
      <c r="AE3930" s="35">
        <f>+I3930*K3930</f>
        <v>0</v>
      </c>
      <c r="AF3930" s="36">
        <f>IF(Tabla1[[#This Row],[ref pack]]=1,Tabla1[[#This Row],[Pedido]],LCM(Tabla1[[#This Row],[MC VIEJO]],Tabla1[[#This Row],[Pedido]]))</f>
        <v>1</v>
      </c>
      <c r="AG3930" s="36">
        <f>+VLOOKUP(Tabla1[[#This Row],[Artículo]],'.'!$B$2:$D$11481,3,)</f>
        <v>1</v>
      </c>
      <c r="AH3930" s="37" t="str">
        <f>+IFERROR(SEARCH("pack",Tabla1[[#This Row],[PACK]]),"")</f>
        <v/>
      </c>
    </row>
    <row r="3931" spans="1:34" ht="24" customHeight="1" x14ac:dyDescent="0.2">
      <c r="A3931" s="50" t="s">
        <v>6938</v>
      </c>
      <c r="B3931" s="60" t="s">
        <v>7516</v>
      </c>
      <c r="C3931" s="61" t="s">
        <v>7517</v>
      </c>
      <c r="D3931" s="52" t="s">
        <v>9842</v>
      </c>
      <c r="E3931" s="53">
        <v>316572.52</v>
      </c>
      <c r="F3931" s="23" t="str">
        <f>+IFERROR(VLOOKUP(Tabla1[[#This Row],[Artículo]],'..'!$B$2:$D$569000,3,),"")</f>
        <v/>
      </c>
      <c r="G3931" s="24" t="str">
        <f>IF(H3931=AF3931,"", "Error MC")</f>
        <v>Error MC</v>
      </c>
      <c r="H3931" s="62"/>
      <c r="I3931" s="54">
        <f>+Tabla1[[#This Row],[MC]]*Tabla1[[#This Row],[Pedido]]*Tabla1[[#This Row],[PVC ]]</f>
        <v>0</v>
      </c>
      <c r="J3931" s="26">
        <v>0.21</v>
      </c>
      <c r="K3931" s="63"/>
      <c r="L3931" s="28" t="s">
        <v>535</v>
      </c>
      <c r="M3931" s="53">
        <v>517121.20899999997</v>
      </c>
      <c r="N3931" s="64" t="str">
        <f>+IF(Tabla1[[#This Row],[F PMPI]]="SÍ","No","Sí")</f>
        <v>No</v>
      </c>
      <c r="O3931" s="65">
        <f>+Tabla1[[#This Row],[PVL]]*1.055</f>
        <v>545562.87549499993</v>
      </c>
      <c r="P3931" s="65">
        <f>+Tabla1[[#This Row],[PVL]]*1.43</f>
        <v>739483.32886999997</v>
      </c>
      <c r="Q3931" s="66" t="str">
        <f>+HYPERLINK(Tabla1[[#This Row],[PAG]])</f>
        <v>https://todomusica.com.ar/microfonos-de-instalacion/8613-mx393-s.html</v>
      </c>
      <c r="R3931" s="67"/>
      <c r="S3931" s="68"/>
      <c r="T3931" s="69"/>
      <c r="U3931" s="69"/>
      <c r="V3931" s="69"/>
      <c r="W3931" s="69"/>
      <c r="X3931" s="69"/>
      <c r="Y3931" s="35"/>
      <c r="Z3931" s="35" t="s">
        <v>27482</v>
      </c>
      <c r="AA3931" s="36">
        <v>1</v>
      </c>
      <c r="AB3931" s="35" t="s">
        <v>9849</v>
      </c>
      <c r="AC3931" s="35" t="str">
        <f>+IF(Tabla1[[#This Row],[STK]]="no","Sin STK", "STK disponible")</f>
        <v>STK disponible</v>
      </c>
      <c r="AD3931" s="35">
        <f>+I3931*J3931</f>
        <v>0</v>
      </c>
      <c r="AE3931" s="35">
        <f>+I3931*K3931</f>
        <v>0</v>
      </c>
      <c r="AF3931" s="36">
        <f>IF(Tabla1[[#This Row],[ref pack]]=1,Tabla1[[#This Row],[Pedido]],LCM(Tabla1[[#This Row],[MC VIEJO]],Tabla1[[#This Row],[Pedido]]))</f>
        <v>1</v>
      </c>
      <c r="AG3931" s="36">
        <f>+VLOOKUP(Tabla1[[#This Row],[Artículo]],'.'!$B$2:$D$11481,3,)</f>
        <v>1</v>
      </c>
      <c r="AH3931" s="37" t="str">
        <f>+IFERROR(SEARCH("pack",Tabla1[[#This Row],[PACK]]),"")</f>
        <v/>
      </c>
    </row>
    <row r="3932" spans="1:34" ht="24" customHeight="1" x14ac:dyDescent="0.2">
      <c r="A3932" s="50" t="s">
        <v>6938</v>
      </c>
      <c r="B3932" s="60" t="s">
        <v>7518</v>
      </c>
      <c r="C3932" s="61" t="s">
        <v>7519</v>
      </c>
      <c r="D3932" s="52" t="s">
        <v>9842</v>
      </c>
      <c r="E3932" s="53">
        <v>235797.76000000001</v>
      </c>
      <c r="F3932" s="23" t="str">
        <f>+IFERROR(VLOOKUP(Tabla1[[#This Row],[Artículo]],'..'!$B$2:$D$569000,3,),"")</f>
        <v/>
      </c>
      <c r="G3932" s="24" t="str">
        <f>IF(H3932=AF3932,"", "Error MC")</f>
        <v>Error MC</v>
      </c>
      <c r="H3932" s="62"/>
      <c r="I3932" s="54">
        <f>+Tabla1[[#This Row],[MC]]*Tabla1[[#This Row],[Pedido]]*Tabla1[[#This Row],[PVC ]]</f>
        <v>0</v>
      </c>
      <c r="J3932" s="26">
        <v>0.21</v>
      </c>
      <c r="K3932" s="63"/>
      <c r="L3932" s="28" t="s">
        <v>535</v>
      </c>
      <c r="M3932" s="53">
        <v>385175.64600000001</v>
      </c>
      <c r="N3932" s="64" t="str">
        <f>+IF(Tabla1[[#This Row],[F PMPI]]="SÍ","No","Sí")</f>
        <v>No</v>
      </c>
      <c r="O3932" s="65">
        <f>+Tabla1[[#This Row],[PVL]]*1.055</f>
        <v>406360.30653</v>
      </c>
      <c r="P3932" s="65">
        <f>+Tabla1[[#This Row],[PVL]]*1.43</f>
        <v>550801.17377999995</v>
      </c>
      <c r="Q3932" s="66" t="str">
        <f>+HYPERLINK(Tabla1[[#This Row],[PAG]])</f>
        <v>https://todomusica.com.ar/microfonos-de-instalacion/1224-mx395b-bi-led.html</v>
      </c>
      <c r="R3932" s="67"/>
      <c r="S3932" s="68"/>
      <c r="T3932" s="69"/>
      <c r="U3932" s="69"/>
      <c r="V3932" s="69"/>
      <c r="W3932" s="69"/>
      <c r="X3932" s="69"/>
      <c r="Y3932" s="35"/>
      <c r="Z3932" s="35" t="s">
        <v>27483</v>
      </c>
      <c r="AA3932" s="36">
        <v>1</v>
      </c>
      <c r="AB3932" s="35" t="s">
        <v>9849</v>
      </c>
      <c r="AC3932" s="35" t="str">
        <f>+IF(Tabla1[[#This Row],[STK]]="no","Sin STK", "STK disponible")</f>
        <v>STK disponible</v>
      </c>
      <c r="AD3932" s="35">
        <f>+I3932*J3932</f>
        <v>0</v>
      </c>
      <c r="AE3932" s="35">
        <f>+I3932*K3932</f>
        <v>0</v>
      </c>
      <c r="AF3932" s="36">
        <f>IF(Tabla1[[#This Row],[ref pack]]=1,Tabla1[[#This Row],[Pedido]],LCM(Tabla1[[#This Row],[MC VIEJO]],Tabla1[[#This Row],[Pedido]]))</f>
        <v>1</v>
      </c>
      <c r="AG3932" s="36">
        <f>+VLOOKUP(Tabla1[[#This Row],[Artículo]],'.'!$B$2:$D$11481,3,)</f>
        <v>1</v>
      </c>
      <c r="AH3932" s="37" t="str">
        <f>+IFERROR(SEARCH("pack",Tabla1[[#This Row],[PACK]]),"")</f>
        <v/>
      </c>
    </row>
    <row r="3933" spans="1:34" ht="24" customHeight="1" x14ac:dyDescent="0.2">
      <c r="A3933" s="50" t="s">
        <v>6938</v>
      </c>
      <c r="B3933" s="60" t="s">
        <v>7520</v>
      </c>
      <c r="C3933" s="61" t="s">
        <v>7521</v>
      </c>
      <c r="D3933" s="52" t="s">
        <v>9842</v>
      </c>
      <c r="E3933" s="53">
        <v>200757.85</v>
      </c>
      <c r="F3933" s="23" t="str">
        <f>+IFERROR(VLOOKUP(Tabla1[[#This Row],[Artículo]],'..'!$B$2:$D$569000,3,),"")</f>
        <v/>
      </c>
      <c r="G3933" s="24" t="str">
        <f>IF(H3933=AF3933,"", "Error MC")</f>
        <v>Error MC</v>
      </c>
      <c r="H3933" s="62"/>
      <c r="I3933" s="54">
        <f>+Tabla1[[#This Row],[MC]]*Tabla1[[#This Row],[Pedido]]*Tabla1[[#This Row],[PVC ]]</f>
        <v>0</v>
      </c>
      <c r="J3933" s="26">
        <v>0.21</v>
      </c>
      <c r="K3933" s="63"/>
      <c r="L3933" s="28" t="s">
        <v>535</v>
      </c>
      <c r="M3933" s="53">
        <v>327937.951</v>
      </c>
      <c r="N3933" s="64" t="str">
        <f>+IF(Tabla1[[#This Row],[F PMPI]]="SÍ","No","Sí")</f>
        <v>No</v>
      </c>
      <c r="O3933" s="65">
        <f>+Tabla1[[#This Row],[PVL]]*1.055</f>
        <v>345974.53830499999</v>
      </c>
      <c r="P3933" s="65">
        <f>+Tabla1[[#This Row],[PVL]]*1.43</f>
        <v>468951.26993000001</v>
      </c>
      <c r="Q3933" s="66" t="str">
        <f>+HYPERLINK(Tabla1[[#This Row],[PAG]])</f>
        <v>https://todomusica.com.ar/microfonos-de-instalacion/5390-404.html</v>
      </c>
      <c r="R3933" s="67"/>
      <c r="S3933" s="68"/>
      <c r="T3933" s="69"/>
      <c r="U3933" s="69"/>
      <c r="V3933" s="69"/>
      <c r="W3933" s="69"/>
      <c r="X3933" s="69"/>
      <c r="Y3933" s="35"/>
      <c r="Z3933" s="35" t="s">
        <v>27484</v>
      </c>
      <c r="AA3933" s="36">
        <v>1</v>
      </c>
      <c r="AB3933" s="35" t="s">
        <v>9849</v>
      </c>
      <c r="AC3933" s="35" t="str">
        <f>+IF(Tabla1[[#This Row],[STK]]="no","Sin STK", "STK disponible")</f>
        <v>STK disponible</v>
      </c>
      <c r="AD3933" s="35">
        <f>+I3933*J3933</f>
        <v>0</v>
      </c>
      <c r="AE3933" s="35">
        <f>+I3933*K3933</f>
        <v>0</v>
      </c>
      <c r="AF3933" s="36">
        <f>IF(Tabla1[[#This Row],[ref pack]]=1,Tabla1[[#This Row],[Pedido]],LCM(Tabla1[[#This Row],[MC VIEJO]],Tabla1[[#This Row],[Pedido]]))</f>
        <v>1</v>
      </c>
      <c r="AG3933" s="36">
        <f>+VLOOKUP(Tabla1[[#This Row],[Artículo]],'.'!$B$2:$D$11481,3,)</f>
        <v>1</v>
      </c>
      <c r="AH3933" s="37" t="str">
        <f>+IFERROR(SEARCH("pack",Tabla1[[#This Row],[PACK]]),"")</f>
        <v/>
      </c>
    </row>
    <row r="3934" spans="1:34" ht="24" customHeight="1" x14ac:dyDescent="0.2">
      <c r="A3934" s="50" t="s">
        <v>6938</v>
      </c>
      <c r="B3934" s="60" t="s">
        <v>7522</v>
      </c>
      <c r="C3934" s="61" t="s">
        <v>7523</v>
      </c>
      <c r="D3934" s="52" t="s">
        <v>9841</v>
      </c>
      <c r="E3934" s="53">
        <v>477366.71</v>
      </c>
      <c r="F3934" s="23" t="str">
        <f>+IFERROR(VLOOKUP(Tabla1[[#This Row],[Artículo]],'..'!$B$2:$D$569000,3,),"")</f>
        <v/>
      </c>
      <c r="G3934" s="24" t="str">
        <f>IF(H3934=AF3934,"", "Error MC")</f>
        <v>Error MC</v>
      </c>
      <c r="H3934" s="62"/>
      <c r="I3934" s="54">
        <f>+Tabla1[[#This Row],[MC]]*Tabla1[[#This Row],[Pedido]]*Tabla1[[#This Row],[PVC ]]</f>
        <v>0</v>
      </c>
      <c r="J3934" s="26">
        <v>0.21</v>
      </c>
      <c r="K3934" s="63"/>
      <c r="L3934" s="28" t="s">
        <v>535</v>
      </c>
      <c r="M3934" s="53">
        <v>779778.52300000004</v>
      </c>
      <c r="N3934" s="64" t="str">
        <f>+IF(Tabla1[[#This Row],[F PMPI]]="SÍ","No","Sí")</f>
        <v>No</v>
      </c>
      <c r="O3934" s="65">
        <f>+Tabla1[[#This Row],[PVL]]*1.055</f>
        <v>822666.34176500002</v>
      </c>
      <c r="P3934" s="65">
        <f>+Tabla1[[#This Row],[PVL]]*1.43</f>
        <v>1115083.28789</v>
      </c>
      <c r="Q3934" s="66" t="str">
        <f>+HYPERLINK(Tabla1[[#This Row],[PAG]])</f>
        <v>https://todomusica.com.ar/microfonos-de-instalacion/1225-mx396-c-dual.html</v>
      </c>
      <c r="R3934" s="67"/>
      <c r="S3934" s="68"/>
      <c r="T3934" s="69"/>
      <c r="U3934" s="69"/>
      <c r="V3934" s="69"/>
      <c r="W3934" s="69"/>
      <c r="X3934" s="69"/>
      <c r="Y3934" s="35"/>
      <c r="Z3934" s="35" t="s">
        <v>27485</v>
      </c>
      <c r="AA3934" s="36">
        <v>1</v>
      </c>
      <c r="AB3934" s="35" t="s">
        <v>9849</v>
      </c>
      <c r="AC3934" s="35" t="str">
        <f>+IF(Tabla1[[#This Row],[STK]]="no","Sin STK", "STK disponible")</f>
        <v>STK disponible</v>
      </c>
      <c r="AD3934" s="35">
        <f>+I3934*J3934</f>
        <v>0</v>
      </c>
      <c r="AE3934" s="35">
        <f>+I3934*K3934</f>
        <v>0</v>
      </c>
      <c r="AF3934" s="36">
        <f>IF(Tabla1[[#This Row],[ref pack]]=1,Tabla1[[#This Row],[Pedido]],LCM(Tabla1[[#This Row],[MC VIEJO]],Tabla1[[#This Row],[Pedido]]))</f>
        <v>1</v>
      </c>
      <c r="AG3934" s="36">
        <f>+VLOOKUP(Tabla1[[#This Row],[Artículo]],'.'!$B$2:$D$11481,3,)</f>
        <v>1</v>
      </c>
      <c r="AH3934" s="37" t="str">
        <f>+IFERROR(SEARCH("pack",Tabla1[[#This Row],[PACK]]),"")</f>
        <v/>
      </c>
    </row>
    <row r="3935" spans="1:34" ht="24" customHeight="1" x14ac:dyDescent="0.2">
      <c r="A3935" s="50" t="s">
        <v>6938</v>
      </c>
      <c r="B3935" s="60" t="s">
        <v>7524</v>
      </c>
      <c r="C3935" s="61" t="s">
        <v>7525</v>
      </c>
      <c r="D3935" s="52" t="s">
        <v>9842</v>
      </c>
      <c r="E3935" s="53">
        <v>627839.37</v>
      </c>
      <c r="F3935" s="23" t="str">
        <f>+IFERROR(VLOOKUP(Tabla1[[#This Row],[Artículo]],'..'!$B$2:$D$569000,3,),"")</f>
        <v/>
      </c>
      <c r="G3935" s="24" t="str">
        <f>IF(H3935=AF3935,"", "Error MC")</f>
        <v>Error MC</v>
      </c>
      <c r="H3935" s="62"/>
      <c r="I3935" s="54">
        <f>+Tabla1[[#This Row],[MC]]*Tabla1[[#This Row],[Pedido]]*Tabla1[[#This Row],[PVC ]]</f>
        <v>0</v>
      </c>
      <c r="J3935" s="26">
        <v>0.21</v>
      </c>
      <c r="K3935" s="63"/>
      <c r="L3935" s="28" t="s">
        <v>535</v>
      </c>
      <c r="M3935" s="53">
        <v>1025575.612</v>
      </c>
      <c r="N3935" s="64" t="str">
        <f>+IF(Tabla1[[#This Row],[F PMPI]]="SÍ","No","Sí")</f>
        <v>No</v>
      </c>
      <c r="O3935" s="65">
        <f>+Tabla1[[#This Row],[PVL]]*1.055</f>
        <v>1081982.2706599999</v>
      </c>
      <c r="P3935" s="65">
        <f>+Tabla1[[#This Row],[PVL]]*1.43</f>
        <v>1466573.1251599998</v>
      </c>
      <c r="Q3935" s="66" t="str">
        <f>+HYPERLINK(Tabla1[[#This Row],[PAG]])</f>
        <v>https://todomusica.com.ar/microfonos-de-instalacion/673-mx396-c-tri.html</v>
      </c>
      <c r="R3935" s="67"/>
      <c r="S3935" s="68"/>
      <c r="T3935" s="69"/>
      <c r="U3935" s="69"/>
      <c r="V3935" s="69"/>
      <c r="W3935" s="69"/>
      <c r="X3935" s="69"/>
      <c r="Y3935" s="35"/>
      <c r="Z3935" s="35" t="s">
        <v>27486</v>
      </c>
      <c r="AA3935" s="36">
        <v>1</v>
      </c>
      <c r="AB3935" s="35" t="s">
        <v>9849</v>
      </c>
      <c r="AC3935" s="35" t="str">
        <f>+IF(Tabla1[[#This Row],[STK]]="no","Sin STK", "STK disponible")</f>
        <v>STK disponible</v>
      </c>
      <c r="AD3935" s="35">
        <f>+I3935*J3935</f>
        <v>0</v>
      </c>
      <c r="AE3935" s="35">
        <f>+I3935*K3935</f>
        <v>0</v>
      </c>
      <c r="AF3935" s="36">
        <f>IF(Tabla1[[#This Row],[ref pack]]=1,Tabla1[[#This Row],[Pedido]],LCM(Tabla1[[#This Row],[MC VIEJO]],Tabla1[[#This Row],[Pedido]]))</f>
        <v>1</v>
      </c>
      <c r="AG3935" s="36">
        <f>+VLOOKUP(Tabla1[[#This Row],[Artículo]],'.'!$B$2:$D$11481,3,)</f>
        <v>1</v>
      </c>
      <c r="AH3935" s="37" t="str">
        <f>+IFERROR(SEARCH("pack",Tabla1[[#This Row],[PACK]]),"")</f>
        <v/>
      </c>
    </row>
    <row r="3936" spans="1:34" ht="24" customHeight="1" x14ac:dyDescent="0.2">
      <c r="A3936" s="50" t="s">
        <v>6938</v>
      </c>
      <c r="B3936" s="60" t="s">
        <v>7526</v>
      </c>
      <c r="C3936" s="61" t="s">
        <v>7527</v>
      </c>
      <c r="D3936" s="52" t="s">
        <v>9842</v>
      </c>
      <c r="E3936" s="53">
        <v>263515.65000000002</v>
      </c>
      <c r="F3936" s="23" t="str">
        <f>+IFERROR(VLOOKUP(Tabla1[[#This Row],[Artículo]],'..'!$B$2:$D$569000,3,),"")</f>
        <v/>
      </c>
      <c r="G3936" s="24" t="str">
        <f>IF(H3936=AF3936,"", "Error MC")</f>
        <v>Error MC</v>
      </c>
      <c r="H3936" s="62"/>
      <c r="I3936" s="54">
        <f>+Tabla1[[#This Row],[MC]]*Tabla1[[#This Row],[Pedido]]*Tabla1[[#This Row],[PVC ]]</f>
        <v>0</v>
      </c>
      <c r="J3936" s="26">
        <v>0.21</v>
      </c>
      <c r="K3936" s="63"/>
      <c r="L3936" s="28" t="s">
        <v>535</v>
      </c>
      <c r="M3936" s="53">
        <v>430452.81699999998</v>
      </c>
      <c r="N3936" s="64" t="str">
        <f>+IF(Tabla1[[#This Row],[F PMPI]]="SÍ","No","Sí")</f>
        <v>No</v>
      </c>
      <c r="O3936" s="65">
        <f>+Tabla1[[#This Row],[PVL]]*1.055</f>
        <v>454127.72193499998</v>
      </c>
      <c r="P3936" s="65">
        <f>+Tabla1[[#This Row],[PVL]]*1.43</f>
        <v>615547.52830999997</v>
      </c>
      <c r="Q3936" s="66" t="str">
        <f>+HYPERLINK(Tabla1[[#This Row],[PAG]])</f>
        <v>https://todomusica.com.ar/microfonos-de-instalacion/1677-mx400dp.html</v>
      </c>
      <c r="R3936" s="67"/>
      <c r="S3936" s="68"/>
      <c r="T3936" s="69"/>
      <c r="U3936" s="69"/>
      <c r="V3936" s="69"/>
      <c r="W3936" s="69"/>
      <c r="X3936" s="69"/>
      <c r="Y3936" s="35"/>
      <c r="Z3936" s="35" t="s">
        <v>27487</v>
      </c>
      <c r="AA3936" s="36">
        <v>1</v>
      </c>
      <c r="AB3936" s="35" t="s">
        <v>9849</v>
      </c>
      <c r="AC3936" s="35" t="str">
        <f>+IF(Tabla1[[#This Row],[STK]]="no","Sin STK", "STK disponible")</f>
        <v>STK disponible</v>
      </c>
      <c r="AD3936" s="35">
        <f>+I3936*J3936</f>
        <v>0</v>
      </c>
      <c r="AE3936" s="35">
        <f>+I3936*K3936</f>
        <v>0</v>
      </c>
      <c r="AF3936" s="36">
        <f>IF(Tabla1[[#This Row],[ref pack]]=1,Tabla1[[#This Row],[Pedido]],LCM(Tabla1[[#This Row],[MC VIEJO]],Tabla1[[#This Row],[Pedido]]))</f>
        <v>1</v>
      </c>
      <c r="AG3936" s="36">
        <f>+VLOOKUP(Tabla1[[#This Row],[Artículo]],'.'!$B$2:$D$11481,3,)</f>
        <v>1</v>
      </c>
      <c r="AH3936" s="37" t="str">
        <f>+IFERROR(SEARCH("pack",Tabla1[[#This Row],[PACK]]),"")</f>
        <v/>
      </c>
    </row>
    <row r="3937" spans="1:34" ht="24" customHeight="1" x14ac:dyDescent="0.2">
      <c r="A3937" s="50" t="s">
        <v>6938</v>
      </c>
      <c r="B3937" s="60" t="s">
        <v>7528</v>
      </c>
      <c r="C3937" s="61" t="s">
        <v>7529</v>
      </c>
      <c r="D3937" s="52" t="s">
        <v>9842</v>
      </c>
      <c r="E3937" s="53">
        <v>131090.28</v>
      </c>
      <c r="F3937" s="23" t="str">
        <f>+IFERROR(VLOOKUP(Tabla1[[#This Row],[Artículo]],'..'!$B$2:$D$569000,3,),"")</f>
        <v/>
      </c>
      <c r="G3937" s="24" t="str">
        <f>IF(H3937=AF3937,"", "Error MC")</f>
        <v>Error MC</v>
      </c>
      <c r="H3937" s="62"/>
      <c r="I3937" s="54">
        <f>+Tabla1[[#This Row],[MC]]*Tabla1[[#This Row],[Pedido]]*Tabla1[[#This Row],[PVC ]]</f>
        <v>0</v>
      </c>
      <c r="J3937" s="26">
        <v>0.21</v>
      </c>
      <c r="K3937" s="63"/>
      <c r="L3937" s="28" t="s">
        <v>535</v>
      </c>
      <c r="M3937" s="53">
        <v>214135.97500000001</v>
      </c>
      <c r="N3937" s="64" t="str">
        <f>+IF(Tabla1[[#This Row],[F PMPI]]="SÍ","No","Sí")</f>
        <v>No</v>
      </c>
      <c r="O3937" s="65">
        <f>+Tabla1[[#This Row],[PVL]]*1.055</f>
        <v>225913.45362499999</v>
      </c>
      <c r="P3937" s="65">
        <f>+Tabla1[[#This Row],[PVL]]*1.43</f>
        <v>306214.44425</v>
      </c>
      <c r="Q3937" s="66" t="str">
        <f>+HYPERLINK(Tabla1[[#This Row],[PAG]])</f>
        <v>https://todomusica.com.ar/microfonos-de-instalacion/3687-404.html</v>
      </c>
      <c r="R3937" s="67"/>
      <c r="S3937" s="68"/>
      <c r="T3937" s="69"/>
      <c r="U3937" s="69"/>
      <c r="V3937" s="69"/>
      <c r="W3937" s="69"/>
      <c r="X3937" s="69"/>
      <c r="Y3937" s="35"/>
      <c r="Z3937" s="35" t="s">
        <v>27488</v>
      </c>
      <c r="AA3937" s="36">
        <v>1</v>
      </c>
      <c r="AB3937" s="35" t="s">
        <v>9849</v>
      </c>
      <c r="AC3937" s="35" t="str">
        <f>+IF(Tabla1[[#This Row],[STK]]="no","Sin STK", "STK disponible")</f>
        <v>STK disponible</v>
      </c>
      <c r="AD3937" s="35">
        <f>+I3937*J3937</f>
        <v>0</v>
      </c>
      <c r="AE3937" s="35">
        <f>+I3937*K3937</f>
        <v>0</v>
      </c>
      <c r="AF3937" s="36">
        <f>IF(Tabla1[[#This Row],[ref pack]]=1,Tabla1[[#This Row],[Pedido]],LCM(Tabla1[[#This Row],[MC VIEJO]],Tabla1[[#This Row],[Pedido]]))</f>
        <v>1</v>
      </c>
      <c r="AG3937" s="36">
        <f>+VLOOKUP(Tabla1[[#This Row],[Artículo]],'.'!$B$2:$D$11481,3,)</f>
        <v>1</v>
      </c>
      <c r="AH3937" s="37" t="str">
        <f>+IFERROR(SEARCH("pack",Tabla1[[#This Row],[PACK]]),"")</f>
        <v/>
      </c>
    </row>
    <row r="3938" spans="1:34" ht="24" customHeight="1" x14ac:dyDescent="0.2">
      <c r="A3938" s="50" t="s">
        <v>6938</v>
      </c>
      <c r="B3938" s="60" t="s">
        <v>7530</v>
      </c>
      <c r="C3938" s="61" t="s">
        <v>7531</v>
      </c>
      <c r="D3938" s="52" t="s">
        <v>9842</v>
      </c>
      <c r="E3938" s="53">
        <v>239507.82</v>
      </c>
      <c r="F3938" s="23" t="str">
        <f>+IFERROR(VLOOKUP(Tabla1[[#This Row],[Artículo]],'..'!$B$2:$D$569000,3,),"")</f>
        <v/>
      </c>
      <c r="G3938" s="24" t="str">
        <f>IF(H3938=AF3938,"", "Error MC")</f>
        <v>Error MC</v>
      </c>
      <c r="H3938" s="62"/>
      <c r="I3938" s="54">
        <f>+Tabla1[[#This Row],[MC]]*Tabla1[[#This Row],[Pedido]]*Tabla1[[#This Row],[PVC ]]</f>
        <v>0</v>
      </c>
      <c r="J3938" s="26">
        <v>0.21</v>
      </c>
      <c r="K3938" s="63"/>
      <c r="L3938" s="28" t="s">
        <v>535</v>
      </c>
      <c r="M3938" s="53">
        <v>391236.02799999999</v>
      </c>
      <c r="N3938" s="64" t="str">
        <f>+IF(Tabla1[[#This Row],[F PMPI]]="SÍ","No","Sí")</f>
        <v>No</v>
      </c>
      <c r="O3938" s="65">
        <f>+Tabla1[[#This Row],[PVL]]*1.055</f>
        <v>412754.00953999994</v>
      </c>
      <c r="P3938" s="65">
        <f>+Tabla1[[#This Row],[PVL]]*1.43</f>
        <v>559467.52003999997</v>
      </c>
      <c r="Q3938" s="66" t="str">
        <f>+HYPERLINK(Tabla1[[#This Row],[PAG]])</f>
        <v>https://todomusica.com.ar/microfonos-de-instalacion/1490-mx405lp-c.html</v>
      </c>
      <c r="R3938" s="67"/>
      <c r="S3938" s="68"/>
      <c r="T3938" s="69"/>
      <c r="U3938" s="69"/>
      <c r="V3938" s="69"/>
      <c r="W3938" s="69"/>
      <c r="X3938" s="69"/>
      <c r="Y3938" s="35"/>
      <c r="Z3938" s="35" t="s">
        <v>27489</v>
      </c>
      <c r="AA3938" s="36">
        <v>1</v>
      </c>
      <c r="AB3938" s="35" t="s">
        <v>9849</v>
      </c>
      <c r="AC3938" s="35" t="str">
        <f>+IF(Tabla1[[#This Row],[STK]]="no","Sin STK", "STK disponible")</f>
        <v>STK disponible</v>
      </c>
      <c r="AD3938" s="35">
        <f>+I3938*J3938</f>
        <v>0</v>
      </c>
      <c r="AE3938" s="35">
        <f>+I3938*K3938</f>
        <v>0</v>
      </c>
      <c r="AF3938" s="36">
        <f>IF(Tabla1[[#This Row],[ref pack]]=1,Tabla1[[#This Row],[Pedido]],LCM(Tabla1[[#This Row],[MC VIEJO]],Tabla1[[#This Row],[Pedido]]))</f>
        <v>1</v>
      </c>
      <c r="AG3938" s="36">
        <f>+VLOOKUP(Tabla1[[#This Row],[Artículo]],'.'!$B$2:$D$11481,3,)</f>
        <v>1</v>
      </c>
      <c r="AH3938" s="37" t="str">
        <f>+IFERROR(SEARCH("pack",Tabla1[[#This Row],[PACK]]),"")</f>
        <v/>
      </c>
    </row>
    <row r="3939" spans="1:34" ht="24" customHeight="1" x14ac:dyDescent="0.2">
      <c r="A3939" s="50" t="s">
        <v>6938</v>
      </c>
      <c r="B3939" s="60" t="s">
        <v>7532</v>
      </c>
      <c r="C3939" s="61" t="s">
        <v>7533</v>
      </c>
      <c r="D3939" s="52" t="s">
        <v>9842</v>
      </c>
      <c r="E3939" s="53">
        <v>324015.77</v>
      </c>
      <c r="F3939" s="23" t="str">
        <f>+IFERROR(VLOOKUP(Tabla1[[#This Row],[Artículo]],'..'!$B$2:$D$569000,3,),"")</f>
        <v/>
      </c>
      <c r="G3939" s="24" t="str">
        <f>IF(H3939=AF3939,"", "Error MC")</f>
        <v>Error MC</v>
      </c>
      <c r="H3939" s="62"/>
      <c r="I3939" s="54">
        <f>+Tabla1[[#This Row],[MC]]*Tabla1[[#This Row],[Pedido]]*Tabla1[[#This Row],[PVC ]]</f>
        <v>0</v>
      </c>
      <c r="J3939" s="26">
        <v>0.21</v>
      </c>
      <c r="K3939" s="63"/>
      <c r="L3939" s="28" t="s">
        <v>535</v>
      </c>
      <c r="M3939" s="53">
        <v>529279.76100000006</v>
      </c>
      <c r="N3939" s="64" t="str">
        <f>+IF(Tabla1[[#This Row],[F PMPI]]="SÍ","No","Sí")</f>
        <v>No</v>
      </c>
      <c r="O3939" s="65">
        <f>+Tabla1[[#This Row],[PVL]]*1.055</f>
        <v>558390.14785499999</v>
      </c>
      <c r="P3939" s="65">
        <f>+Tabla1[[#This Row],[PVL]]*1.43</f>
        <v>756870.05823000008</v>
      </c>
      <c r="Q3939" s="66" t="str">
        <f>+HYPERLINK(Tabla1[[#This Row],[PAG]])</f>
        <v>https://todomusica.com.ar/microfonos-de-instalacion/1094-mx405-s.html</v>
      </c>
      <c r="R3939" s="67"/>
      <c r="S3939" s="68"/>
      <c r="T3939" s="69"/>
      <c r="U3939" s="69"/>
      <c r="V3939" s="69"/>
      <c r="W3939" s="69"/>
      <c r="X3939" s="69"/>
      <c r="Y3939" s="35"/>
      <c r="Z3939" s="35" t="s">
        <v>27490</v>
      </c>
      <c r="AA3939" s="36">
        <v>1</v>
      </c>
      <c r="AB3939" s="35" t="s">
        <v>9849</v>
      </c>
      <c r="AC3939" s="35" t="str">
        <f>+IF(Tabla1[[#This Row],[STK]]="no","Sin STK", "STK disponible")</f>
        <v>STK disponible</v>
      </c>
      <c r="AD3939" s="35">
        <f>+I3939*J3939</f>
        <v>0</v>
      </c>
      <c r="AE3939" s="35">
        <f>+I3939*K3939</f>
        <v>0</v>
      </c>
      <c r="AF3939" s="36">
        <f>IF(Tabla1[[#This Row],[ref pack]]=1,Tabla1[[#This Row],[Pedido]],LCM(Tabla1[[#This Row],[MC VIEJO]],Tabla1[[#This Row],[Pedido]]))</f>
        <v>1</v>
      </c>
      <c r="AG3939" s="36">
        <f>+VLOOKUP(Tabla1[[#This Row],[Artículo]],'.'!$B$2:$D$11481,3,)</f>
        <v>1</v>
      </c>
      <c r="AH3939" s="37" t="str">
        <f>+IFERROR(SEARCH("pack",Tabla1[[#This Row],[PACK]]),"")</f>
        <v/>
      </c>
    </row>
    <row r="3940" spans="1:34" ht="24" customHeight="1" x14ac:dyDescent="0.2">
      <c r="A3940" s="50" t="s">
        <v>6938</v>
      </c>
      <c r="B3940" s="60" t="s">
        <v>7534</v>
      </c>
      <c r="C3940" s="61" t="s">
        <v>7535</v>
      </c>
      <c r="D3940" s="52" t="s">
        <v>9841</v>
      </c>
      <c r="E3940" s="53">
        <v>239507.82</v>
      </c>
      <c r="F3940" s="23" t="str">
        <f>+IFERROR(VLOOKUP(Tabla1[[#This Row],[Artículo]],'..'!$B$2:$D$569000,3,),"")</f>
        <v/>
      </c>
      <c r="G3940" s="24" t="str">
        <f>IF(H3940=AF3940,"", "Error MC")</f>
        <v>Error MC</v>
      </c>
      <c r="H3940" s="62"/>
      <c r="I3940" s="54">
        <f>+Tabla1[[#This Row],[MC]]*Tabla1[[#This Row],[Pedido]]*Tabla1[[#This Row],[PVC ]]</f>
        <v>0</v>
      </c>
      <c r="J3940" s="26">
        <v>0.21</v>
      </c>
      <c r="K3940" s="63"/>
      <c r="L3940" s="28" t="s">
        <v>535</v>
      </c>
      <c r="M3940" s="53">
        <v>391236.02799999999</v>
      </c>
      <c r="N3940" s="64" t="str">
        <f>+IF(Tabla1[[#This Row],[F PMPI]]="SÍ","No","Sí")</f>
        <v>No</v>
      </c>
      <c r="O3940" s="65">
        <f>+Tabla1[[#This Row],[PVL]]*1.055</f>
        <v>412754.00953999994</v>
      </c>
      <c r="P3940" s="65">
        <f>+Tabla1[[#This Row],[PVL]]*1.43</f>
        <v>559467.52003999997</v>
      </c>
      <c r="Q3940" s="66" t="str">
        <f>+HYPERLINK(Tabla1[[#This Row],[PAG]])</f>
        <v>https://todomusica.com.ar/microfonos-de-instalacion/122-mx410lp-c.html</v>
      </c>
      <c r="R3940" s="67"/>
      <c r="S3940" s="68"/>
      <c r="T3940" s="69"/>
      <c r="U3940" s="69"/>
      <c r="V3940" s="69"/>
      <c r="W3940" s="69"/>
      <c r="X3940" s="69"/>
      <c r="Y3940" s="35"/>
      <c r="Z3940" s="35" t="s">
        <v>27491</v>
      </c>
      <c r="AA3940" s="36">
        <v>1</v>
      </c>
      <c r="AB3940" s="35" t="s">
        <v>9849</v>
      </c>
      <c r="AC3940" s="35" t="str">
        <f>+IF(Tabla1[[#This Row],[STK]]="no","Sin STK", "STK disponible")</f>
        <v>STK disponible</v>
      </c>
      <c r="AD3940" s="35">
        <f>+I3940*J3940</f>
        <v>0</v>
      </c>
      <c r="AE3940" s="35">
        <f>+I3940*K3940</f>
        <v>0</v>
      </c>
      <c r="AF3940" s="36">
        <f>IF(Tabla1[[#This Row],[ref pack]]=1,Tabla1[[#This Row],[Pedido]],LCM(Tabla1[[#This Row],[MC VIEJO]],Tabla1[[#This Row],[Pedido]]))</f>
        <v>1</v>
      </c>
      <c r="AG3940" s="36">
        <f>+VLOOKUP(Tabla1[[#This Row],[Artículo]],'.'!$B$2:$D$11481,3,)</f>
        <v>1</v>
      </c>
      <c r="AH3940" s="37" t="str">
        <f>+IFERROR(SEARCH("pack",Tabla1[[#This Row],[PACK]]),"")</f>
        <v/>
      </c>
    </row>
    <row r="3941" spans="1:34" ht="24" customHeight="1" x14ac:dyDescent="0.2">
      <c r="A3941" s="50" t="s">
        <v>6938</v>
      </c>
      <c r="B3941" s="60" t="s">
        <v>7536</v>
      </c>
      <c r="C3941" s="61" t="s">
        <v>7537</v>
      </c>
      <c r="D3941" s="52" t="s">
        <v>9842</v>
      </c>
      <c r="E3941" s="53">
        <v>185092.97</v>
      </c>
      <c r="F3941" s="23" t="str">
        <f>+IFERROR(VLOOKUP(Tabla1[[#This Row],[Artículo]],'..'!$B$2:$D$569000,3,),"")</f>
        <v/>
      </c>
      <c r="G3941" s="24" t="str">
        <f>IF(H3941=AF3941,"", "Error MC")</f>
        <v>Error MC</v>
      </c>
      <c r="H3941" s="62"/>
      <c r="I3941" s="54">
        <f>+Tabla1[[#This Row],[MC]]*Tabla1[[#This Row],[Pedido]]*Tabla1[[#This Row],[PVC ]]</f>
        <v>0</v>
      </c>
      <c r="J3941" s="26">
        <v>0.21</v>
      </c>
      <c r="K3941" s="63"/>
      <c r="L3941" s="28" t="s">
        <v>535</v>
      </c>
      <c r="M3941" s="53">
        <v>302349.36700000003</v>
      </c>
      <c r="N3941" s="64" t="str">
        <f>+IF(Tabla1[[#This Row],[F PMPI]]="SÍ","No","Sí")</f>
        <v>No</v>
      </c>
      <c r="O3941" s="65">
        <f>+Tabla1[[#This Row],[PVL]]*1.055</f>
        <v>318978.58218500001</v>
      </c>
      <c r="P3941" s="65">
        <f>+Tabla1[[#This Row],[PVL]]*1.43</f>
        <v>432359.59481000004</v>
      </c>
      <c r="Q3941" s="66" t="str">
        <f>+HYPERLINK(Tabla1[[#This Row],[PAG]])</f>
        <v>https://todomusica.com.ar/microfonos-de-instalacion/5391-404.html</v>
      </c>
      <c r="R3941" s="67"/>
      <c r="S3941" s="68"/>
      <c r="T3941" s="69"/>
      <c r="U3941" s="69"/>
      <c r="V3941" s="69"/>
      <c r="W3941" s="69"/>
      <c r="X3941" s="69"/>
      <c r="Y3941" s="35"/>
      <c r="Z3941" s="35" t="s">
        <v>27492</v>
      </c>
      <c r="AA3941" s="36">
        <v>1</v>
      </c>
      <c r="AB3941" s="35" t="s">
        <v>9849</v>
      </c>
      <c r="AC3941" s="35" t="str">
        <f>+IF(Tabla1[[#This Row],[STK]]="no","Sin STK", "STK disponible")</f>
        <v>STK disponible</v>
      </c>
      <c r="AD3941" s="35">
        <f>+I3941*J3941</f>
        <v>0</v>
      </c>
      <c r="AE3941" s="35">
        <f>+I3941*K3941</f>
        <v>0</v>
      </c>
      <c r="AF3941" s="36">
        <f>IF(Tabla1[[#This Row],[ref pack]]=1,Tabla1[[#This Row],[Pedido]],LCM(Tabla1[[#This Row],[MC VIEJO]],Tabla1[[#This Row],[Pedido]]))</f>
        <v>1</v>
      </c>
      <c r="AG3941" s="36">
        <f>+VLOOKUP(Tabla1[[#This Row],[Artículo]],'.'!$B$2:$D$11481,3,)</f>
        <v>1</v>
      </c>
      <c r="AH3941" s="37" t="str">
        <f>+IFERROR(SEARCH("pack",Tabla1[[#This Row],[PACK]]),"")</f>
        <v/>
      </c>
    </row>
    <row r="3942" spans="1:34" ht="24" customHeight="1" x14ac:dyDescent="0.2">
      <c r="A3942" s="50" t="s">
        <v>6938</v>
      </c>
      <c r="B3942" s="60" t="s">
        <v>7538</v>
      </c>
      <c r="C3942" s="61" t="s">
        <v>7539</v>
      </c>
      <c r="D3942" s="52" t="s">
        <v>9841</v>
      </c>
      <c r="E3942" s="53">
        <v>324015.77</v>
      </c>
      <c r="F3942" s="23" t="str">
        <f>+IFERROR(VLOOKUP(Tabla1[[#This Row],[Artículo]],'..'!$B$2:$D$569000,3,),"")</f>
        <v/>
      </c>
      <c r="G3942" s="24" t="str">
        <f>IF(H3942=AF3942,"", "Error MC")</f>
        <v>Error MC</v>
      </c>
      <c r="H3942" s="62"/>
      <c r="I3942" s="54">
        <f>+Tabla1[[#This Row],[MC]]*Tabla1[[#This Row],[Pedido]]*Tabla1[[#This Row],[PVC ]]</f>
        <v>0</v>
      </c>
      <c r="J3942" s="26">
        <v>0.21</v>
      </c>
      <c r="K3942" s="63"/>
      <c r="L3942" s="28" t="s">
        <v>535</v>
      </c>
      <c r="M3942" s="53">
        <v>529279.76100000006</v>
      </c>
      <c r="N3942" s="64" t="str">
        <f>+IF(Tabla1[[#This Row],[F PMPI]]="SÍ","No","Sí")</f>
        <v>No</v>
      </c>
      <c r="O3942" s="65">
        <f>+Tabla1[[#This Row],[PVL]]*1.055</f>
        <v>558390.14785499999</v>
      </c>
      <c r="P3942" s="65">
        <f>+Tabla1[[#This Row],[PVL]]*1.43</f>
        <v>756870.05823000008</v>
      </c>
      <c r="Q3942" s="66" t="str">
        <f>+HYPERLINK(Tabla1[[#This Row],[PAG]])</f>
        <v>https://todomusica.com.ar/microfonos-de-instalacion/2229-mx410-s.html</v>
      </c>
      <c r="R3942" s="67"/>
      <c r="S3942" s="68"/>
      <c r="T3942" s="69"/>
      <c r="U3942" s="69"/>
      <c r="V3942" s="69"/>
      <c r="W3942" s="69"/>
      <c r="X3942" s="69"/>
      <c r="Y3942" s="35"/>
      <c r="Z3942" s="35" t="s">
        <v>27493</v>
      </c>
      <c r="AA3942" s="36">
        <v>1</v>
      </c>
      <c r="AB3942" s="35" t="s">
        <v>9849</v>
      </c>
      <c r="AC3942" s="35" t="str">
        <f>+IF(Tabla1[[#This Row],[STK]]="no","Sin STK", "STK disponible")</f>
        <v>STK disponible</v>
      </c>
      <c r="AD3942" s="35">
        <f>+I3942*J3942</f>
        <v>0</v>
      </c>
      <c r="AE3942" s="35">
        <f>+I3942*K3942</f>
        <v>0</v>
      </c>
      <c r="AF3942" s="36">
        <f>IF(Tabla1[[#This Row],[ref pack]]=1,Tabla1[[#This Row],[Pedido]],LCM(Tabla1[[#This Row],[MC VIEJO]],Tabla1[[#This Row],[Pedido]]))</f>
        <v>1</v>
      </c>
      <c r="AG3942" s="36">
        <f>+VLOOKUP(Tabla1[[#This Row],[Artículo]],'.'!$B$2:$D$11481,3,)</f>
        <v>1</v>
      </c>
      <c r="AH3942" s="37" t="str">
        <f>+IFERROR(SEARCH("pack",Tabla1[[#This Row],[PACK]]),"")</f>
        <v/>
      </c>
    </row>
    <row r="3943" spans="1:34" ht="24" customHeight="1" x14ac:dyDescent="0.2">
      <c r="A3943" s="50" t="s">
        <v>6938</v>
      </c>
      <c r="B3943" s="60" t="s">
        <v>7540</v>
      </c>
      <c r="C3943" s="61" t="s">
        <v>7541</v>
      </c>
      <c r="D3943" s="52" t="s">
        <v>9842</v>
      </c>
      <c r="E3943" s="53">
        <v>294907.64</v>
      </c>
      <c r="F3943" s="23" t="str">
        <f>+IFERROR(VLOOKUP(Tabla1[[#This Row],[Artículo]],'..'!$B$2:$D$569000,3,),"")</f>
        <v/>
      </c>
      <c r="G3943" s="24" t="str">
        <f>IF(H3943=AF3943,"", "Error MC")</f>
        <v>Error MC</v>
      </c>
      <c r="H3943" s="62"/>
      <c r="I3943" s="54">
        <f>+Tabla1[[#This Row],[MC]]*Tabla1[[#This Row],[Pedido]]*Tabla1[[#This Row],[PVC ]]</f>
        <v>0</v>
      </c>
      <c r="J3943" s="26">
        <v>0.21</v>
      </c>
      <c r="K3943" s="63"/>
      <c r="L3943" s="28" t="s">
        <v>535</v>
      </c>
      <c r="M3943" s="53">
        <v>481731.625</v>
      </c>
      <c r="N3943" s="64" t="str">
        <f>+IF(Tabla1[[#This Row],[F PMPI]]="SÍ","No","Sí")</f>
        <v>No</v>
      </c>
      <c r="O3943" s="65">
        <f>+Tabla1[[#This Row],[PVL]]*1.055</f>
        <v>508226.86437499995</v>
      </c>
      <c r="P3943" s="65">
        <f>+Tabla1[[#This Row],[PVL]]*1.43</f>
        <v>688876.22375</v>
      </c>
      <c r="Q3943" s="66" t="str">
        <f>+HYPERLINK(Tabla1[[#This Row],[PAG]])</f>
        <v>https://todomusica.com.ar/productos-sin-categorias-de-netsuite/1095-mx412-c.html</v>
      </c>
      <c r="R3943" s="67"/>
      <c r="S3943" s="68"/>
      <c r="T3943" s="69"/>
      <c r="U3943" s="69"/>
      <c r="V3943" s="69"/>
      <c r="W3943" s="69"/>
      <c r="X3943" s="69"/>
      <c r="Y3943" s="35"/>
      <c r="Z3943" s="35" t="s">
        <v>27494</v>
      </c>
      <c r="AA3943" s="36">
        <v>1</v>
      </c>
      <c r="AB3943" s="35" t="s">
        <v>9849</v>
      </c>
      <c r="AC3943" s="35" t="str">
        <f>+IF(Tabla1[[#This Row],[STK]]="no","Sin STK", "STK disponible")</f>
        <v>STK disponible</v>
      </c>
      <c r="AD3943" s="35">
        <f>+I3943*J3943</f>
        <v>0</v>
      </c>
      <c r="AE3943" s="35">
        <f>+I3943*K3943</f>
        <v>0</v>
      </c>
      <c r="AF3943" s="36">
        <f>IF(Tabla1[[#This Row],[ref pack]]=1,Tabla1[[#This Row],[Pedido]],LCM(Tabla1[[#This Row],[MC VIEJO]],Tabla1[[#This Row],[Pedido]]))</f>
        <v>1</v>
      </c>
      <c r="AG3943" s="36">
        <f>+VLOOKUP(Tabla1[[#This Row],[Artículo]],'.'!$B$2:$D$11481,3,)</f>
        <v>1</v>
      </c>
      <c r="AH3943" s="37" t="str">
        <f>+IFERROR(SEARCH("pack",Tabla1[[#This Row],[PACK]]),"")</f>
        <v/>
      </c>
    </row>
    <row r="3944" spans="1:34" ht="24" customHeight="1" x14ac:dyDescent="0.2">
      <c r="A3944" s="50" t="s">
        <v>6938</v>
      </c>
      <c r="B3944" s="60" t="s">
        <v>7542</v>
      </c>
      <c r="C3944" s="61" t="s">
        <v>7543</v>
      </c>
      <c r="D3944" s="52" t="s">
        <v>9842</v>
      </c>
      <c r="E3944" s="53">
        <v>193337.54</v>
      </c>
      <c r="F3944" s="23" t="str">
        <f>+IFERROR(VLOOKUP(Tabla1[[#This Row],[Artículo]],'..'!$B$2:$D$569000,3,),"")</f>
        <v/>
      </c>
      <c r="G3944" s="24" t="str">
        <f>IF(H3944=AF3944,"", "Error MC")</f>
        <v>Error MC</v>
      </c>
      <c r="H3944" s="62"/>
      <c r="I3944" s="54">
        <f>+Tabla1[[#This Row],[MC]]*Tabla1[[#This Row],[Pedido]]*Tabla1[[#This Row],[PVC ]]</f>
        <v>0</v>
      </c>
      <c r="J3944" s="26">
        <v>0.21</v>
      </c>
      <c r="K3944" s="63"/>
      <c r="L3944" s="28" t="s">
        <v>535</v>
      </c>
      <c r="M3944" s="53">
        <v>315816.87300000002</v>
      </c>
      <c r="N3944" s="64" t="str">
        <f>+IF(Tabla1[[#This Row],[F PMPI]]="SÍ","No","Sí")</f>
        <v>No</v>
      </c>
      <c r="O3944" s="65">
        <f>+Tabla1[[#This Row],[PVL]]*1.055</f>
        <v>333186.80101499998</v>
      </c>
      <c r="P3944" s="65">
        <f>+Tabla1[[#This Row],[PVL]]*1.43</f>
        <v>451618.12839000003</v>
      </c>
      <c r="Q3944" s="66" t="str">
        <f>+HYPERLINK(Tabla1[[#This Row],[PAG]])</f>
        <v>https://todomusica.com.ar/microfonos-de-instalacion/1745-mx412-n.html</v>
      </c>
      <c r="R3944" s="67"/>
      <c r="S3944" s="68"/>
      <c r="T3944" s="69"/>
      <c r="U3944" s="69"/>
      <c r="V3944" s="69"/>
      <c r="W3944" s="69"/>
      <c r="X3944" s="69"/>
      <c r="Y3944" s="35"/>
      <c r="Z3944" s="35" t="s">
        <v>27495</v>
      </c>
      <c r="AA3944" s="36">
        <v>1</v>
      </c>
      <c r="AB3944" s="35" t="s">
        <v>9849</v>
      </c>
      <c r="AC3944" s="35" t="str">
        <f>+IF(Tabla1[[#This Row],[STK]]="no","Sin STK", "STK disponible")</f>
        <v>STK disponible</v>
      </c>
      <c r="AD3944" s="35">
        <f>+I3944*J3944</f>
        <v>0</v>
      </c>
      <c r="AE3944" s="35">
        <f>+I3944*K3944</f>
        <v>0</v>
      </c>
      <c r="AF3944" s="36">
        <f>IF(Tabla1[[#This Row],[ref pack]]=1,Tabla1[[#This Row],[Pedido]],LCM(Tabla1[[#This Row],[MC VIEJO]],Tabla1[[#This Row],[Pedido]]))</f>
        <v>1</v>
      </c>
      <c r="AG3944" s="36">
        <f>+VLOOKUP(Tabla1[[#This Row],[Artículo]],'.'!$B$2:$D$11481,3,)</f>
        <v>1</v>
      </c>
      <c r="AH3944" s="37" t="str">
        <f>+IFERROR(SEARCH("pack",Tabla1[[#This Row],[PACK]]),"")</f>
        <v/>
      </c>
    </row>
    <row r="3945" spans="1:34" ht="24" customHeight="1" x14ac:dyDescent="0.2">
      <c r="A3945" s="50" t="s">
        <v>6938</v>
      </c>
      <c r="B3945" s="60" t="s">
        <v>7544</v>
      </c>
      <c r="C3945" s="61" t="s">
        <v>7545</v>
      </c>
      <c r="D3945" s="52" t="s">
        <v>27</v>
      </c>
      <c r="E3945" s="53">
        <v>254760.47</v>
      </c>
      <c r="F3945" s="23" t="str">
        <f>+IFERROR(VLOOKUP(Tabla1[[#This Row],[Artículo]],'..'!$B$2:$D$569000,3,),"")</f>
        <v/>
      </c>
      <c r="G3945" s="24" t="str">
        <f>IF(H3945=AF3945,"", "Error MC")</f>
        <v>Error MC</v>
      </c>
      <c r="H3945" s="62"/>
      <c r="I3945" s="54">
        <f>+Tabla1[[#This Row],[MC]]*Tabla1[[#This Row],[Pedido]]*Tabla1[[#This Row],[PVC ]]</f>
        <v>0</v>
      </c>
      <c r="J3945" s="26">
        <v>0.21</v>
      </c>
      <c r="K3945" s="63"/>
      <c r="L3945" s="28" t="s">
        <v>535</v>
      </c>
      <c r="M3945" s="53">
        <v>416151.22200000001</v>
      </c>
      <c r="N3945" s="64" t="str">
        <f>+IF(Tabla1[[#This Row],[F PMPI]]="SÍ","No","Sí")</f>
        <v>No</v>
      </c>
      <c r="O3945" s="65">
        <f>+Tabla1[[#This Row],[PVL]]*1.055</f>
        <v>439039.53920999996</v>
      </c>
      <c r="P3945" s="65">
        <f>+Tabla1[[#This Row],[PVL]]*1.43</f>
        <v>595096.24745999998</v>
      </c>
      <c r="Q3945" s="66" t="str">
        <f>+HYPERLINK(Tabla1[[#This Row],[PAG]])</f>
        <v>https://todomusica.com.ar/microfonos-de-instalacion/1491-mx412-s.html</v>
      </c>
      <c r="R3945" s="67"/>
      <c r="S3945" s="68"/>
      <c r="T3945" s="69"/>
      <c r="U3945" s="69"/>
      <c r="V3945" s="69"/>
      <c r="W3945" s="69"/>
      <c r="X3945" s="69"/>
      <c r="Y3945" s="35"/>
      <c r="Z3945" s="35" t="s">
        <v>27496</v>
      </c>
      <c r="AA3945" s="36">
        <v>1</v>
      </c>
      <c r="AB3945" s="35" t="s">
        <v>9849</v>
      </c>
      <c r="AC3945" s="35" t="str">
        <f>+IF(Tabla1[[#This Row],[STK]]="no","Sin STK", "STK disponible")</f>
        <v>Sin STK</v>
      </c>
      <c r="AD3945" s="35">
        <f>+I3945*J3945</f>
        <v>0</v>
      </c>
      <c r="AE3945" s="35">
        <f>+I3945*K3945</f>
        <v>0</v>
      </c>
      <c r="AF3945" s="36">
        <f>IF(Tabla1[[#This Row],[ref pack]]=1,Tabla1[[#This Row],[Pedido]],LCM(Tabla1[[#This Row],[MC VIEJO]],Tabla1[[#This Row],[Pedido]]))</f>
        <v>1</v>
      </c>
      <c r="AG3945" s="36">
        <f>+VLOOKUP(Tabla1[[#This Row],[Artículo]],'.'!$B$2:$D$11481,3,)</f>
        <v>1</v>
      </c>
      <c r="AH3945" s="37" t="str">
        <f>+IFERROR(SEARCH("pack",Tabla1[[#This Row],[PACK]]),"")</f>
        <v/>
      </c>
    </row>
    <row r="3946" spans="1:34" ht="24" customHeight="1" x14ac:dyDescent="0.2">
      <c r="A3946" s="50" t="s">
        <v>6938</v>
      </c>
      <c r="B3946" s="60" t="s">
        <v>7546</v>
      </c>
      <c r="C3946" s="61" t="s">
        <v>7547</v>
      </c>
      <c r="D3946" s="52" t="s">
        <v>9842</v>
      </c>
      <c r="E3946" s="53">
        <v>239507.82</v>
      </c>
      <c r="F3946" s="23" t="str">
        <f>+IFERROR(VLOOKUP(Tabla1[[#This Row],[Artículo]],'..'!$B$2:$D$569000,3,),"")</f>
        <v/>
      </c>
      <c r="G3946" s="24" t="str">
        <f>IF(H3946=AF3946,"", "Error MC")</f>
        <v>Error MC</v>
      </c>
      <c r="H3946" s="62"/>
      <c r="I3946" s="54">
        <f>+Tabla1[[#This Row],[MC]]*Tabla1[[#This Row],[Pedido]]*Tabla1[[#This Row],[PVC ]]</f>
        <v>0</v>
      </c>
      <c r="J3946" s="26">
        <v>0.21</v>
      </c>
      <c r="K3946" s="63"/>
      <c r="L3946" s="28" t="s">
        <v>535</v>
      </c>
      <c r="M3946" s="53">
        <v>391236.02799999999</v>
      </c>
      <c r="N3946" s="64" t="str">
        <f>+IF(Tabla1[[#This Row],[F PMPI]]="SÍ","No","Sí")</f>
        <v>No</v>
      </c>
      <c r="O3946" s="65">
        <f>+Tabla1[[#This Row],[PVL]]*1.055</f>
        <v>412754.00953999994</v>
      </c>
      <c r="P3946" s="65">
        <f>+Tabla1[[#This Row],[PVL]]*1.43</f>
        <v>559467.52003999997</v>
      </c>
      <c r="Q3946" s="66" t="str">
        <f>+HYPERLINK(Tabla1[[#This Row],[PAG]])</f>
        <v>https://todomusica.com.ar/microfonos-de-instalacion/2314-mx415lp-c.html</v>
      </c>
      <c r="R3946" s="67"/>
      <c r="S3946" s="68"/>
      <c r="T3946" s="69"/>
      <c r="U3946" s="69"/>
      <c r="V3946" s="69"/>
      <c r="W3946" s="69"/>
      <c r="X3946" s="69"/>
      <c r="Y3946" s="35"/>
      <c r="Z3946" s="35" t="s">
        <v>27497</v>
      </c>
      <c r="AA3946" s="36">
        <v>1</v>
      </c>
      <c r="AB3946" s="35" t="s">
        <v>9849</v>
      </c>
      <c r="AC3946" s="35" t="str">
        <f>+IF(Tabla1[[#This Row],[STK]]="no","Sin STK", "STK disponible")</f>
        <v>STK disponible</v>
      </c>
      <c r="AD3946" s="35">
        <f>+I3946*J3946</f>
        <v>0</v>
      </c>
      <c r="AE3946" s="35">
        <f>+I3946*K3946</f>
        <v>0</v>
      </c>
      <c r="AF3946" s="36">
        <f>IF(Tabla1[[#This Row],[ref pack]]=1,Tabla1[[#This Row],[Pedido]],LCM(Tabla1[[#This Row],[MC VIEJO]],Tabla1[[#This Row],[Pedido]]))</f>
        <v>1</v>
      </c>
      <c r="AG3946" s="36">
        <f>+VLOOKUP(Tabla1[[#This Row],[Artículo]],'.'!$B$2:$D$11481,3,)</f>
        <v>1</v>
      </c>
      <c r="AH3946" s="37" t="str">
        <f>+IFERROR(SEARCH("pack",Tabla1[[#This Row],[PACK]]),"")</f>
        <v/>
      </c>
    </row>
    <row r="3947" spans="1:34" ht="24" customHeight="1" x14ac:dyDescent="0.2">
      <c r="A3947" s="50" t="s">
        <v>6938</v>
      </c>
      <c r="B3947" s="60" t="s">
        <v>7548</v>
      </c>
      <c r="C3947" s="61" t="s">
        <v>7549</v>
      </c>
      <c r="D3947" s="52" t="s">
        <v>27</v>
      </c>
      <c r="E3947" s="53">
        <v>324015.77</v>
      </c>
      <c r="F3947" s="23" t="str">
        <f>+IFERROR(VLOOKUP(Tabla1[[#This Row],[Artículo]],'..'!$B$2:$D$569000,3,),"")</f>
        <v/>
      </c>
      <c r="G3947" s="24" t="str">
        <f>IF(H3947=AF3947,"", "Error MC")</f>
        <v>Error MC</v>
      </c>
      <c r="H3947" s="62"/>
      <c r="I3947" s="54">
        <f>+Tabla1[[#This Row],[MC]]*Tabla1[[#This Row],[Pedido]]*Tabla1[[#This Row],[PVC ]]</f>
        <v>0</v>
      </c>
      <c r="J3947" s="26">
        <v>0.21</v>
      </c>
      <c r="K3947" s="63"/>
      <c r="L3947" s="28" t="s">
        <v>535</v>
      </c>
      <c r="M3947" s="53">
        <v>529279.76100000006</v>
      </c>
      <c r="N3947" s="64" t="str">
        <f>+IF(Tabla1[[#This Row],[F PMPI]]="SÍ","No","Sí")</f>
        <v>No</v>
      </c>
      <c r="O3947" s="65">
        <f>+Tabla1[[#This Row],[PVL]]*1.055</f>
        <v>558390.14785499999</v>
      </c>
      <c r="P3947" s="65">
        <f>+Tabla1[[#This Row],[PVL]]*1.43</f>
        <v>756870.05823000008</v>
      </c>
      <c r="Q3947" s="66" t="str">
        <f>+HYPERLINK(Tabla1[[#This Row],[PAG]])</f>
        <v>https://todomusica.com.ar/microfonos-de-instalacion/5393-404.html</v>
      </c>
      <c r="R3947" s="67"/>
      <c r="S3947" s="68"/>
      <c r="T3947" s="69"/>
      <c r="U3947" s="69"/>
      <c r="V3947" s="69"/>
      <c r="W3947" s="69"/>
      <c r="X3947" s="69"/>
      <c r="Y3947" s="35"/>
      <c r="Z3947" s="35" t="s">
        <v>27498</v>
      </c>
      <c r="AA3947" s="36">
        <v>1</v>
      </c>
      <c r="AB3947" s="35" t="s">
        <v>9849</v>
      </c>
      <c r="AC3947" s="35" t="str">
        <f>+IF(Tabla1[[#This Row],[STK]]="no","Sin STK", "STK disponible")</f>
        <v>Sin STK</v>
      </c>
      <c r="AD3947" s="35">
        <f>+I3947*J3947</f>
        <v>0</v>
      </c>
      <c r="AE3947" s="35">
        <f>+I3947*K3947</f>
        <v>0</v>
      </c>
      <c r="AF3947" s="36">
        <f>IF(Tabla1[[#This Row],[ref pack]]=1,Tabla1[[#This Row],[Pedido]],LCM(Tabla1[[#This Row],[MC VIEJO]],Tabla1[[#This Row],[Pedido]]))</f>
        <v>1</v>
      </c>
      <c r="AG3947" s="36">
        <f>+VLOOKUP(Tabla1[[#This Row],[Artículo]],'.'!$B$2:$D$11481,3,)</f>
        <v>1</v>
      </c>
      <c r="AH3947" s="37" t="str">
        <f>+IFERROR(SEARCH("pack",Tabla1[[#This Row],[PACK]]),"")</f>
        <v/>
      </c>
    </row>
    <row r="3948" spans="1:34" ht="24" customHeight="1" x14ac:dyDescent="0.2">
      <c r="A3948" s="50" t="s">
        <v>6938</v>
      </c>
      <c r="B3948" s="60" t="s">
        <v>7550</v>
      </c>
      <c r="C3948" s="61" t="s">
        <v>7551</v>
      </c>
      <c r="D3948" s="52" t="s">
        <v>27</v>
      </c>
      <c r="E3948" s="53">
        <v>193337.54</v>
      </c>
      <c r="F3948" s="23" t="str">
        <f>+IFERROR(VLOOKUP(Tabla1[[#This Row],[Artículo]],'..'!$B$2:$D$569000,3,),"")</f>
        <v/>
      </c>
      <c r="G3948" s="24" t="str">
        <f>IF(H3948=AF3948,"", "Error MC")</f>
        <v>Error MC</v>
      </c>
      <c r="H3948" s="62"/>
      <c r="I3948" s="54">
        <f>+Tabla1[[#This Row],[MC]]*Tabla1[[#This Row],[Pedido]]*Tabla1[[#This Row],[PVC ]]</f>
        <v>0</v>
      </c>
      <c r="J3948" s="26">
        <v>0.21</v>
      </c>
      <c r="K3948" s="63"/>
      <c r="L3948" s="28" t="s">
        <v>535</v>
      </c>
      <c r="M3948" s="53">
        <v>315816.87300000002</v>
      </c>
      <c r="N3948" s="64" t="str">
        <f>+IF(Tabla1[[#This Row],[F PMPI]]="SÍ","No","Sí")</f>
        <v>No</v>
      </c>
      <c r="O3948" s="65">
        <f>+Tabla1[[#This Row],[PVL]]*1.055</f>
        <v>333186.80101499998</v>
      </c>
      <c r="P3948" s="65">
        <f>+Tabla1[[#This Row],[PVL]]*1.43</f>
        <v>451618.12839000003</v>
      </c>
      <c r="Q3948" s="66" t="str">
        <f>+HYPERLINK(Tabla1[[#This Row],[PAG]])</f>
        <v>https://todomusica.com.ar/microfonos-de-instalacion/5392-404.html</v>
      </c>
      <c r="R3948" s="67"/>
      <c r="S3948" s="68"/>
      <c r="T3948" s="69"/>
      <c r="U3948" s="69"/>
      <c r="V3948" s="69"/>
      <c r="W3948" s="69"/>
      <c r="X3948" s="69"/>
      <c r="Y3948" s="35"/>
      <c r="Z3948" s="35" t="s">
        <v>27499</v>
      </c>
      <c r="AA3948" s="36">
        <v>1</v>
      </c>
      <c r="AB3948" s="35" t="s">
        <v>9849</v>
      </c>
      <c r="AC3948" s="35" t="str">
        <f>+IF(Tabla1[[#This Row],[STK]]="no","Sin STK", "STK disponible")</f>
        <v>Sin STK</v>
      </c>
      <c r="AD3948" s="35">
        <f>+I3948*J3948</f>
        <v>0</v>
      </c>
      <c r="AE3948" s="35">
        <f>+I3948*K3948</f>
        <v>0</v>
      </c>
      <c r="AF3948" s="36">
        <f>IF(Tabla1[[#This Row],[ref pack]]=1,Tabla1[[#This Row],[Pedido]],LCM(Tabla1[[#This Row],[MC VIEJO]],Tabla1[[#This Row],[Pedido]]))</f>
        <v>1</v>
      </c>
      <c r="AG3948" s="36">
        <f>+VLOOKUP(Tabla1[[#This Row],[Artículo]],'.'!$B$2:$D$11481,3,)</f>
        <v>1</v>
      </c>
      <c r="AH3948" s="37" t="str">
        <f>+IFERROR(SEARCH("pack",Tabla1[[#This Row],[PACK]]),"")</f>
        <v/>
      </c>
    </row>
    <row r="3949" spans="1:34" ht="24" customHeight="1" x14ac:dyDescent="0.2">
      <c r="A3949" s="50" t="s">
        <v>6938</v>
      </c>
      <c r="B3949" s="60" t="s">
        <v>7552</v>
      </c>
      <c r="C3949" s="61" t="s">
        <v>7553</v>
      </c>
      <c r="D3949" s="52" t="s">
        <v>9842</v>
      </c>
      <c r="E3949" s="53">
        <v>294907.64</v>
      </c>
      <c r="F3949" s="23" t="str">
        <f>+IFERROR(VLOOKUP(Tabla1[[#This Row],[Artículo]],'..'!$B$2:$D$569000,3,),"")</f>
        <v/>
      </c>
      <c r="G3949" s="24" t="str">
        <f>IF(H3949=AF3949,"", "Error MC")</f>
        <v>Error MC</v>
      </c>
      <c r="H3949" s="62"/>
      <c r="I3949" s="54">
        <f>+Tabla1[[#This Row],[MC]]*Tabla1[[#This Row],[Pedido]]*Tabla1[[#This Row],[PVC ]]</f>
        <v>0</v>
      </c>
      <c r="J3949" s="26">
        <v>0.21</v>
      </c>
      <c r="K3949" s="63"/>
      <c r="L3949" s="28" t="s">
        <v>535</v>
      </c>
      <c r="M3949" s="53">
        <v>481731.625</v>
      </c>
      <c r="N3949" s="64" t="str">
        <f>+IF(Tabla1[[#This Row],[F PMPI]]="SÍ","No","Sí")</f>
        <v>No</v>
      </c>
      <c r="O3949" s="65">
        <f>+Tabla1[[#This Row],[PVL]]*1.055</f>
        <v>508226.86437499995</v>
      </c>
      <c r="P3949" s="65">
        <f>+Tabla1[[#This Row],[PVL]]*1.43</f>
        <v>688876.22375</v>
      </c>
      <c r="Q3949" s="66" t="str">
        <f>+HYPERLINK(Tabla1[[#This Row],[PAG]])</f>
        <v>https://todomusica.com.ar/microfonos-de-instalacion/2315-mx418-s.html</v>
      </c>
      <c r="R3949" s="67"/>
      <c r="S3949" s="68"/>
      <c r="T3949" s="69"/>
      <c r="U3949" s="69"/>
      <c r="V3949" s="69"/>
      <c r="W3949" s="69"/>
      <c r="X3949" s="69"/>
      <c r="Y3949" s="35"/>
      <c r="Z3949" s="35" t="s">
        <v>27500</v>
      </c>
      <c r="AA3949" s="36">
        <v>1</v>
      </c>
      <c r="AB3949" s="35" t="s">
        <v>9849</v>
      </c>
      <c r="AC3949" s="35" t="str">
        <f>+IF(Tabla1[[#This Row],[STK]]="no","Sin STK", "STK disponible")</f>
        <v>STK disponible</v>
      </c>
      <c r="AD3949" s="35">
        <f>+I3949*J3949</f>
        <v>0</v>
      </c>
      <c r="AE3949" s="35">
        <f>+I3949*K3949</f>
        <v>0</v>
      </c>
      <c r="AF3949" s="36">
        <f>IF(Tabla1[[#This Row],[ref pack]]=1,Tabla1[[#This Row],[Pedido]],LCM(Tabla1[[#This Row],[MC VIEJO]],Tabla1[[#This Row],[Pedido]]))</f>
        <v>1</v>
      </c>
      <c r="AG3949" s="36">
        <f>+VLOOKUP(Tabla1[[#This Row],[Artículo]],'.'!$B$2:$D$11481,3,)</f>
        <v>1</v>
      </c>
      <c r="AH3949" s="37" t="str">
        <f>+IFERROR(SEARCH("pack",Tabla1[[#This Row],[PACK]]),"")</f>
        <v/>
      </c>
    </row>
    <row r="3950" spans="1:34" ht="24" customHeight="1" x14ac:dyDescent="0.2">
      <c r="A3950" s="50" t="s">
        <v>6938</v>
      </c>
      <c r="B3950" s="60" t="s">
        <v>7554</v>
      </c>
      <c r="C3950" s="61" t="s">
        <v>7555</v>
      </c>
      <c r="D3950" s="52" t="s">
        <v>9841</v>
      </c>
      <c r="E3950" s="53">
        <v>193337.54</v>
      </c>
      <c r="F3950" s="23" t="str">
        <f>+IFERROR(VLOOKUP(Tabla1[[#This Row],[Artículo]],'..'!$B$2:$D$569000,3,),"")</f>
        <v/>
      </c>
      <c r="G3950" s="24" t="str">
        <f>IF(H3950=AF3950,"", "Error MC")</f>
        <v>Error MC</v>
      </c>
      <c r="H3950" s="62"/>
      <c r="I3950" s="54">
        <f>+Tabla1[[#This Row],[MC]]*Tabla1[[#This Row],[Pedido]]*Tabla1[[#This Row],[PVC ]]</f>
        <v>0</v>
      </c>
      <c r="J3950" s="26">
        <v>0.21</v>
      </c>
      <c r="K3950" s="63"/>
      <c r="L3950" s="28" t="s">
        <v>535</v>
      </c>
      <c r="M3950" s="53">
        <v>315816.87300000002</v>
      </c>
      <c r="N3950" s="64" t="str">
        <f>+IF(Tabla1[[#This Row],[F PMPI]]="SÍ","No","Sí")</f>
        <v>No</v>
      </c>
      <c r="O3950" s="65">
        <f>+Tabla1[[#This Row],[PVL]]*1.055</f>
        <v>333186.80101499998</v>
      </c>
      <c r="P3950" s="65">
        <f>+Tabla1[[#This Row],[PVL]]*1.43</f>
        <v>451618.12839000003</v>
      </c>
      <c r="Q3950" s="66" t="str">
        <f>+HYPERLINK(Tabla1[[#This Row],[PAG]])</f>
        <v>https://todomusica.com.ar/microfonos-de-instalacion/5395-404.html</v>
      </c>
      <c r="R3950" s="67"/>
      <c r="S3950" s="68"/>
      <c r="T3950" s="69"/>
      <c r="U3950" s="69"/>
      <c r="V3950" s="69"/>
      <c r="W3950" s="69"/>
      <c r="X3950" s="69"/>
      <c r="Y3950" s="35"/>
      <c r="Z3950" s="35" t="s">
        <v>27501</v>
      </c>
      <c r="AA3950" s="36">
        <v>1</v>
      </c>
      <c r="AB3950" s="35" t="s">
        <v>9849</v>
      </c>
      <c r="AC3950" s="35" t="str">
        <f>+IF(Tabla1[[#This Row],[STK]]="no","Sin STK", "STK disponible")</f>
        <v>STK disponible</v>
      </c>
      <c r="AD3950" s="35">
        <f>+I3950*J3950</f>
        <v>0</v>
      </c>
      <c r="AE3950" s="35">
        <f>+I3950*K3950</f>
        <v>0</v>
      </c>
      <c r="AF3950" s="36">
        <f>IF(Tabla1[[#This Row],[ref pack]]=1,Tabla1[[#This Row],[Pedido]],LCM(Tabla1[[#This Row],[MC VIEJO]],Tabla1[[#This Row],[Pedido]]))</f>
        <v>1</v>
      </c>
      <c r="AG3950" s="36">
        <f>+VLOOKUP(Tabla1[[#This Row],[Artículo]],'.'!$B$2:$D$11481,3,)</f>
        <v>1</v>
      </c>
      <c r="AH3950" s="37" t="str">
        <f>+IFERROR(SEARCH("pack",Tabla1[[#This Row],[PACK]]),"")</f>
        <v/>
      </c>
    </row>
    <row r="3951" spans="1:34" ht="24" customHeight="1" x14ac:dyDescent="0.2">
      <c r="A3951" s="50" t="s">
        <v>6938</v>
      </c>
      <c r="B3951" s="60" t="s">
        <v>7556</v>
      </c>
      <c r="C3951" s="61" t="s">
        <v>7557</v>
      </c>
      <c r="D3951" s="52" t="s">
        <v>9842</v>
      </c>
      <c r="E3951" s="53">
        <v>193337.54</v>
      </c>
      <c r="F3951" s="23" t="str">
        <f>+IFERROR(VLOOKUP(Tabla1[[#This Row],[Artículo]],'..'!$B$2:$D$569000,3,),"")</f>
        <v/>
      </c>
      <c r="G3951" s="24" t="str">
        <f>IF(H3951=AF3951,"", "Error MC")</f>
        <v>Error MC</v>
      </c>
      <c r="H3951" s="62"/>
      <c r="I3951" s="54">
        <f>+Tabla1[[#This Row],[MC]]*Tabla1[[#This Row],[Pedido]]*Tabla1[[#This Row],[PVC ]]</f>
        <v>0</v>
      </c>
      <c r="J3951" s="26">
        <v>0.21</v>
      </c>
      <c r="K3951" s="63"/>
      <c r="L3951" s="28" t="s">
        <v>535</v>
      </c>
      <c r="M3951" s="53">
        <v>315816.87300000002</v>
      </c>
      <c r="N3951" s="64" t="str">
        <f>+IF(Tabla1[[#This Row],[F PMPI]]="SÍ","No","Sí")</f>
        <v>No</v>
      </c>
      <c r="O3951" s="65">
        <f>+Tabla1[[#This Row],[PVL]]*1.055</f>
        <v>333186.80101499998</v>
      </c>
      <c r="P3951" s="65">
        <f>+Tabla1[[#This Row],[PVL]]*1.43</f>
        <v>451618.12839000003</v>
      </c>
      <c r="Q3951" s="66" t="str">
        <f>+HYPERLINK(Tabla1[[#This Row],[PAG]])</f>
        <v>https://todomusica.com.ar/microfonos-de-instalacion/5394-404.html</v>
      </c>
      <c r="R3951" s="67"/>
      <c r="S3951" s="68"/>
      <c r="T3951" s="69"/>
      <c r="U3951" s="69"/>
      <c r="V3951" s="69"/>
      <c r="W3951" s="69"/>
      <c r="X3951" s="69"/>
      <c r="Y3951" s="35"/>
      <c r="Z3951" s="35" t="s">
        <v>27502</v>
      </c>
      <c r="AA3951" s="36">
        <v>1</v>
      </c>
      <c r="AB3951" s="35" t="s">
        <v>9849</v>
      </c>
      <c r="AC3951" s="35" t="str">
        <f>+IF(Tabla1[[#This Row],[STK]]="no","Sin STK", "STK disponible")</f>
        <v>STK disponible</v>
      </c>
      <c r="AD3951" s="35">
        <f>+I3951*J3951</f>
        <v>0</v>
      </c>
      <c r="AE3951" s="35">
        <f>+I3951*K3951</f>
        <v>0</v>
      </c>
      <c r="AF3951" s="36">
        <f>IF(Tabla1[[#This Row],[ref pack]]=1,Tabla1[[#This Row],[Pedido]],LCM(Tabla1[[#This Row],[MC VIEJO]],Tabla1[[#This Row],[Pedido]]))</f>
        <v>1</v>
      </c>
      <c r="AG3951" s="36">
        <f>+VLOOKUP(Tabla1[[#This Row],[Artículo]],'.'!$B$2:$D$11481,3,)</f>
        <v>1</v>
      </c>
      <c r="AH3951" s="37" t="str">
        <f>+IFERROR(SEARCH("pack",Tabla1[[#This Row],[PACK]]),"")</f>
        <v/>
      </c>
    </row>
    <row r="3952" spans="1:34" ht="24" customHeight="1" x14ac:dyDescent="0.2">
      <c r="A3952" s="50" t="s">
        <v>6938</v>
      </c>
      <c r="B3952" s="60" t="s">
        <v>7560</v>
      </c>
      <c r="C3952" s="61" t="s">
        <v>7561</v>
      </c>
      <c r="D3952" s="52" t="s">
        <v>9842</v>
      </c>
      <c r="E3952" s="53">
        <v>450123.39</v>
      </c>
      <c r="F3952" s="23" t="str">
        <f>+IFERROR(VLOOKUP(Tabla1[[#This Row],[Artículo]],'..'!$B$2:$D$569000,3,),"")</f>
        <v/>
      </c>
      <c r="G3952" s="24" t="str">
        <f>IF(H3952=AF3952,"", "Error MC")</f>
        <v>Error MC</v>
      </c>
      <c r="H3952" s="62"/>
      <c r="I3952" s="54">
        <f>+Tabla1[[#This Row],[MC]]*Tabla1[[#This Row],[Pedido]]*Tabla1[[#This Row],[PVC ]]</f>
        <v>0</v>
      </c>
      <c r="J3952" s="26">
        <v>0.105</v>
      </c>
      <c r="K3952" s="63"/>
      <c r="L3952" s="28" t="s">
        <v>535</v>
      </c>
      <c r="M3952" s="53">
        <v>671471.571</v>
      </c>
      <c r="N3952" s="64" t="str">
        <f>+IF(Tabla1[[#This Row],[F PMPI]]="SÍ","No","Sí")</f>
        <v>No</v>
      </c>
      <c r="O3952" s="65">
        <f>+Tabla1[[#This Row],[PVL]]*1.055</f>
        <v>708402.50740499992</v>
      </c>
      <c r="P3952" s="65">
        <f>+Tabla1[[#This Row],[PVL]]*1.43</f>
        <v>960204.34652999998</v>
      </c>
      <c r="Q3952" s="66" t="str">
        <f>+HYPERLINK(Tabla1[[#This Row],[PAG]])</f>
        <v>https://todomusica.com.ar/microfonos-de-instalacion/3688-404.html</v>
      </c>
      <c r="R3952" s="67"/>
      <c r="S3952" s="68"/>
      <c r="T3952" s="69"/>
      <c r="U3952" s="69"/>
      <c r="V3952" s="69"/>
      <c r="W3952" s="69"/>
      <c r="X3952" s="69"/>
      <c r="Y3952" s="35"/>
      <c r="Z3952" s="35" t="s">
        <v>27503</v>
      </c>
      <c r="AA3952" s="36">
        <v>1</v>
      </c>
      <c r="AB3952" s="35" t="s">
        <v>9849</v>
      </c>
      <c r="AC3952" s="35" t="str">
        <f>+IF(Tabla1[[#This Row],[STK]]="no","Sin STK", "STK disponible")</f>
        <v>STK disponible</v>
      </c>
      <c r="AD3952" s="35">
        <f>+I3952*J3952</f>
        <v>0</v>
      </c>
      <c r="AE3952" s="35">
        <f>+I3952*K3952</f>
        <v>0</v>
      </c>
      <c r="AF3952" s="36">
        <f>IF(Tabla1[[#This Row],[ref pack]]=1,Tabla1[[#This Row],[Pedido]],LCM(Tabla1[[#This Row],[MC VIEJO]],Tabla1[[#This Row],[Pedido]]))</f>
        <v>1</v>
      </c>
      <c r="AG3952" s="36">
        <f>+VLOOKUP(Tabla1[[#This Row],[Artículo]],'.'!$B$2:$D$11481,3,)</f>
        <v>1</v>
      </c>
      <c r="AH3952" s="37" t="str">
        <f>+IFERROR(SEARCH("pack",Tabla1[[#This Row],[PACK]]),"")</f>
        <v/>
      </c>
    </row>
    <row r="3953" spans="1:34" ht="24" customHeight="1" x14ac:dyDescent="0.2">
      <c r="A3953" s="50" t="s">
        <v>6938</v>
      </c>
      <c r="B3953" s="60" t="s">
        <v>7562</v>
      </c>
      <c r="C3953" s="61" t="s">
        <v>7563</v>
      </c>
      <c r="D3953" s="52" t="s">
        <v>9842</v>
      </c>
      <c r="E3953" s="53">
        <v>953093.5</v>
      </c>
      <c r="F3953" s="23" t="str">
        <f>+IFERROR(VLOOKUP(Tabla1[[#This Row],[Artículo]],'..'!$B$2:$D$569000,3,),"")</f>
        <v/>
      </c>
      <c r="G3953" s="24" t="str">
        <f>IF(H3953=AF3953,"", "Error MC")</f>
        <v>Error MC</v>
      </c>
      <c r="H3953" s="62"/>
      <c r="I3953" s="54">
        <f>+Tabla1[[#This Row],[MC]]*Tabla1[[#This Row],[Pedido]]*Tabla1[[#This Row],[PVC ]]</f>
        <v>0</v>
      </c>
      <c r="J3953" s="26">
        <v>0.105</v>
      </c>
      <c r="K3953" s="63"/>
      <c r="L3953" s="28" t="s">
        <v>535</v>
      </c>
      <c r="M3953" s="53">
        <v>1421777.2339999999</v>
      </c>
      <c r="N3953" s="64" t="str">
        <f>+IF(Tabla1[[#This Row],[F PMPI]]="SÍ","No","Sí")</f>
        <v>No</v>
      </c>
      <c r="O3953" s="65">
        <f>+Tabla1[[#This Row],[PVL]]*1.055</f>
        <v>1499974.9818699998</v>
      </c>
      <c r="P3953" s="65">
        <f>+Tabla1[[#This Row],[PVL]]*1.43</f>
        <v>2033141.4446199997</v>
      </c>
      <c r="Q3953" s="66" t="str">
        <f>+HYPERLINK(Tabla1[[#This Row],[PAG]])</f>
        <v>https://todomusica.com.ar/mixers-analogicas/671-m367e.html</v>
      </c>
      <c r="R3953" s="67"/>
      <c r="S3953" s="68"/>
      <c r="T3953" s="69"/>
      <c r="U3953" s="69"/>
      <c r="V3953" s="69"/>
      <c r="W3953" s="69"/>
      <c r="X3953" s="69"/>
      <c r="Y3953" s="35"/>
      <c r="Z3953" s="35" t="s">
        <v>27504</v>
      </c>
      <c r="AA3953" s="36">
        <v>1</v>
      </c>
      <c r="AB3953" s="35" t="s">
        <v>9849</v>
      </c>
      <c r="AC3953" s="35" t="str">
        <f>+IF(Tabla1[[#This Row],[STK]]="no","Sin STK", "STK disponible")</f>
        <v>STK disponible</v>
      </c>
      <c r="AD3953" s="35">
        <f>+I3953*J3953</f>
        <v>0</v>
      </c>
      <c r="AE3953" s="35">
        <f>+I3953*K3953</f>
        <v>0</v>
      </c>
      <c r="AF3953" s="36">
        <f>IF(Tabla1[[#This Row],[ref pack]]=1,Tabla1[[#This Row],[Pedido]],LCM(Tabla1[[#This Row],[MC VIEJO]],Tabla1[[#This Row],[Pedido]]))</f>
        <v>1</v>
      </c>
      <c r="AG3953" s="36">
        <f>+VLOOKUP(Tabla1[[#This Row],[Artículo]],'.'!$B$2:$D$11481,3,)</f>
        <v>1</v>
      </c>
      <c r="AH3953" s="37" t="str">
        <f>+IFERROR(SEARCH("pack",Tabla1[[#This Row],[PACK]]),"")</f>
        <v/>
      </c>
    </row>
    <row r="3954" spans="1:34" ht="24" customHeight="1" x14ac:dyDescent="0.2">
      <c r="A3954" s="50" t="s">
        <v>6938</v>
      </c>
      <c r="B3954" s="60" t="s">
        <v>7566</v>
      </c>
      <c r="C3954" s="61" t="s">
        <v>7567</v>
      </c>
      <c r="D3954" s="52" t="s">
        <v>9842</v>
      </c>
      <c r="E3954" s="53">
        <v>44656.21</v>
      </c>
      <c r="F3954" s="23" t="str">
        <f>+IFERROR(VLOOKUP(Tabla1[[#This Row],[Artículo]],'..'!$B$2:$D$569000,3,),"")</f>
        <v/>
      </c>
      <c r="G3954" s="24" t="str">
        <f>IF(H3954=AF3954,"", "Error MC")</f>
        <v>Error MC</v>
      </c>
      <c r="H3954" s="62"/>
      <c r="I3954" s="54">
        <f>+Tabla1[[#This Row],[MC]]*Tabla1[[#This Row],[Pedido]]*Tabla1[[#This Row],[PVC ]]</f>
        <v>0</v>
      </c>
      <c r="J3954" s="26">
        <v>0.21</v>
      </c>
      <c r="K3954" s="63"/>
      <c r="L3954" s="28" t="s">
        <v>535</v>
      </c>
      <c r="M3954" s="53">
        <v>72945.914999999994</v>
      </c>
      <c r="N3954" s="64" t="str">
        <f>+IF(Tabla1[[#This Row],[F PMPI]]="SÍ","No","Sí")</f>
        <v>No</v>
      </c>
      <c r="O3954" s="65">
        <f>+Tabla1[[#This Row],[PVL]]*1.055</f>
        <v>76957.940324999989</v>
      </c>
      <c r="P3954" s="65">
        <f>+Tabla1[[#This Row],[PVL]]*1.43</f>
        <v>104312.65844999999</v>
      </c>
      <c r="Q3954" s="66" t="str">
        <f>+HYPERLINK(Tabla1[[#This Row],[PAG]])</f>
        <v>https://todomusica.com.ar/fundas/9416-pa301.html</v>
      </c>
      <c r="R3954" s="67"/>
      <c r="S3954" s="68"/>
      <c r="T3954" s="69"/>
      <c r="U3954" s="69"/>
      <c r="V3954" s="69"/>
      <c r="W3954" s="69"/>
      <c r="X3954" s="69"/>
      <c r="Y3954" s="35"/>
      <c r="Z3954" s="35" t="s">
        <v>27505</v>
      </c>
      <c r="AA3954" s="36">
        <v>1</v>
      </c>
      <c r="AB3954" s="35" t="s">
        <v>9849</v>
      </c>
      <c r="AC3954" s="35" t="str">
        <f>+IF(Tabla1[[#This Row],[STK]]="no","Sin STK", "STK disponible")</f>
        <v>STK disponible</v>
      </c>
      <c r="AD3954" s="35">
        <f>+I3954*J3954</f>
        <v>0</v>
      </c>
      <c r="AE3954" s="35">
        <f>+I3954*K3954</f>
        <v>0</v>
      </c>
      <c r="AF3954" s="36">
        <f>IF(Tabla1[[#This Row],[ref pack]]=1,Tabla1[[#This Row],[Pedido]],LCM(Tabla1[[#This Row],[MC VIEJO]],Tabla1[[#This Row],[Pedido]]))</f>
        <v>1</v>
      </c>
      <c r="AG3954" s="36">
        <f>+VLOOKUP(Tabla1[[#This Row],[Artículo]],'.'!$B$2:$D$11481,3,)</f>
        <v>1</v>
      </c>
      <c r="AH3954" s="37" t="str">
        <f>+IFERROR(SEARCH("pack",Tabla1[[#This Row],[PACK]]),"")</f>
        <v/>
      </c>
    </row>
    <row r="3955" spans="1:34" ht="24" customHeight="1" x14ac:dyDescent="0.2">
      <c r="A3955" s="50" t="s">
        <v>6938</v>
      </c>
      <c r="B3955" s="60" t="s">
        <v>7568</v>
      </c>
      <c r="C3955" s="61" t="s">
        <v>7569</v>
      </c>
      <c r="D3955" s="52" t="s">
        <v>9842</v>
      </c>
      <c r="E3955" s="53">
        <v>870753.28000000003</v>
      </c>
      <c r="F3955" s="23" t="str">
        <f>+IFERROR(VLOOKUP(Tabla1[[#This Row],[Artículo]],'..'!$B$2:$D$569000,3,),"")</f>
        <v/>
      </c>
      <c r="G3955" s="24" t="str">
        <f>IF(H3955=AF3955,"", "Error MC")</f>
        <v>Error MC</v>
      </c>
      <c r="H3955" s="62"/>
      <c r="I3955" s="54">
        <f>+Tabla1[[#This Row],[MC]]*Tabla1[[#This Row],[Pedido]]*Tabla1[[#This Row],[PVC ]]</f>
        <v>0</v>
      </c>
      <c r="J3955" s="26">
        <v>0.105</v>
      </c>
      <c r="K3955" s="63"/>
      <c r="L3955" s="28" t="s">
        <v>535</v>
      </c>
      <c r="M3955" s="53">
        <v>1298946.2080000001</v>
      </c>
      <c r="N3955" s="64" t="str">
        <f>+IF(Tabla1[[#This Row],[F PMPI]]="SÍ","No","Sí")</f>
        <v>No</v>
      </c>
      <c r="O3955" s="65">
        <f>+Tabla1[[#This Row],[PVL]]*1.055</f>
        <v>1370388.2494399999</v>
      </c>
      <c r="P3955" s="65">
        <f>+Tabla1[[#This Row],[PVL]]*1.43</f>
        <v>1857493.0774400001</v>
      </c>
      <c r="Q3955" s="66" t="str">
        <f>+HYPERLINK(Tabla1[[#This Row],[PAG]])</f>
        <v>https://todomusica.com.ar/accesorios-wireless/6890-pa411.html</v>
      </c>
      <c r="R3955" s="67"/>
      <c r="S3955" s="68"/>
      <c r="T3955" s="69"/>
      <c r="U3955" s="69"/>
      <c r="V3955" s="69"/>
      <c r="W3955" s="69"/>
      <c r="X3955" s="69"/>
      <c r="Y3955" s="35"/>
      <c r="Z3955" s="35" t="s">
        <v>27506</v>
      </c>
      <c r="AA3955" s="36">
        <v>1</v>
      </c>
      <c r="AB3955" s="35" t="s">
        <v>9849</v>
      </c>
      <c r="AC3955" s="35" t="str">
        <f>+IF(Tabla1[[#This Row],[STK]]="no","Sin STK", "STK disponible")</f>
        <v>STK disponible</v>
      </c>
      <c r="AD3955" s="35">
        <f>+I3955*J3955</f>
        <v>0</v>
      </c>
      <c r="AE3955" s="35">
        <f>+I3955*K3955</f>
        <v>0</v>
      </c>
      <c r="AF3955" s="36">
        <f>IF(Tabla1[[#This Row],[ref pack]]=1,Tabla1[[#This Row],[Pedido]],LCM(Tabla1[[#This Row],[MC VIEJO]],Tabla1[[#This Row],[Pedido]]))</f>
        <v>1</v>
      </c>
      <c r="AG3955" s="36">
        <f>+VLOOKUP(Tabla1[[#This Row],[Artículo]],'.'!$B$2:$D$11481,3,)</f>
        <v>1</v>
      </c>
      <c r="AH3955" s="37" t="str">
        <f>+IFERROR(SEARCH("pack",Tabla1[[#This Row],[PACK]]),"")</f>
        <v/>
      </c>
    </row>
    <row r="3956" spans="1:34" ht="24" customHeight="1" x14ac:dyDescent="0.2">
      <c r="A3956" s="50" t="s">
        <v>6938</v>
      </c>
      <c r="B3956" s="60" t="s">
        <v>7570</v>
      </c>
      <c r="C3956" s="61" t="s">
        <v>7571</v>
      </c>
      <c r="D3956" s="52" t="s">
        <v>9842</v>
      </c>
      <c r="E3956" s="53">
        <v>2298687.8199999998</v>
      </c>
      <c r="F3956" s="23" t="str">
        <f>+IFERROR(VLOOKUP(Tabla1[[#This Row],[Artículo]],'..'!$B$2:$D$569000,3,),"")</f>
        <v/>
      </c>
      <c r="G3956" s="24" t="str">
        <f>IF(H3956=AF3956,"", "Error MC")</f>
        <v>Error MC</v>
      </c>
      <c r="H3956" s="62"/>
      <c r="I3956" s="54">
        <f>+Tabla1[[#This Row],[MC]]*Tabla1[[#This Row],[Pedido]]*Tabla1[[#This Row],[PVC ]]</f>
        <v>0</v>
      </c>
      <c r="J3956" s="26">
        <v>0.105</v>
      </c>
      <c r="K3956" s="63"/>
      <c r="L3956" s="28" t="s">
        <v>535</v>
      </c>
      <c r="M3956" s="53">
        <v>3429067.5589999999</v>
      </c>
      <c r="N3956" s="64" t="str">
        <f>+IF(Tabla1[[#This Row],[F PMPI]]="SÍ","No","Sí")</f>
        <v>No</v>
      </c>
      <c r="O3956" s="65">
        <f>+Tabla1[[#This Row],[PVL]]*1.055</f>
        <v>3617666.2747449996</v>
      </c>
      <c r="P3956" s="65">
        <f>+Tabla1[[#This Row],[PVL]]*1.43</f>
        <v>4903566.6093699997</v>
      </c>
      <c r="Q3956" s="66" t="str">
        <f>+HYPERLINK(Tabla1[[#This Row],[PAG]])</f>
        <v>https://todomusica.com.ar/accesorios-wireless/8071-pa421b-bar.html</v>
      </c>
      <c r="R3956" s="67"/>
      <c r="S3956" s="68"/>
      <c r="T3956" s="69"/>
      <c r="U3956" s="69"/>
      <c r="V3956" s="69"/>
      <c r="W3956" s="69"/>
      <c r="X3956" s="69"/>
      <c r="Y3956" s="35"/>
      <c r="Z3956" s="35" t="s">
        <v>27507</v>
      </c>
      <c r="AA3956" s="36">
        <v>1</v>
      </c>
      <c r="AB3956" s="35" t="s">
        <v>9849</v>
      </c>
      <c r="AC3956" s="35" t="str">
        <f>+IF(Tabla1[[#This Row],[STK]]="no","Sin STK", "STK disponible")</f>
        <v>STK disponible</v>
      </c>
      <c r="AD3956" s="35">
        <f>+I3956*J3956</f>
        <v>0</v>
      </c>
      <c r="AE3956" s="35">
        <f>+I3956*K3956</f>
        <v>0</v>
      </c>
      <c r="AF3956" s="36">
        <f>IF(Tabla1[[#This Row],[ref pack]]=1,Tabla1[[#This Row],[Pedido]],LCM(Tabla1[[#This Row],[MC VIEJO]],Tabla1[[#This Row],[Pedido]]))</f>
        <v>1</v>
      </c>
      <c r="AG3956" s="36">
        <f>+VLOOKUP(Tabla1[[#This Row],[Artículo]],'.'!$B$2:$D$11481,3,)</f>
        <v>1</v>
      </c>
      <c r="AH3956" s="37" t="str">
        <f>+IFERROR(SEARCH("pack",Tabla1[[#This Row],[PACK]]),"")</f>
        <v/>
      </c>
    </row>
    <row r="3957" spans="1:34" ht="24" customHeight="1" x14ac:dyDescent="0.2">
      <c r="A3957" s="50" t="s">
        <v>6938</v>
      </c>
      <c r="B3957" s="60" t="s">
        <v>7572</v>
      </c>
      <c r="C3957" s="61" t="s">
        <v>7573</v>
      </c>
      <c r="D3957" s="52" t="s">
        <v>27</v>
      </c>
      <c r="E3957" s="53">
        <v>150769.85999999999</v>
      </c>
      <c r="F3957" s="23" t="str">
        <f>+IFERROR(VLOOKUP(Tabla1[[#This Row],[Artículo]],'..'!$B$2:$D$569000,3,),"")</f>
        <v/>
      </c>
      <c r="G3957" s="24" t="str">
        <f>IF(H3957=AF3957,"", "Error MC")</f>
        <v>Error MC</v>
      </c>
      <c r="H3957" s="62"/>
      <c r="I3957" s="54">
        <f>+Tabla1[[#This Row],[MC]]*Tabla1[[#This Row],[Pedido]]*Tabla1[[#This Row],[PVC ]]</f>
        <v>0</v>
      </c>
      <c r="J3957" s="26">
        <v>0.21</v>
      </c>
      <c r="K3957" s="63"/>
      <c r="L3957" s="28" t="s">
        <v>535</v>
      </c>
      <c r="M3957" s="53">
        <v>246282.565</v>
      </c>
      <c r="N3957" s="64" t="str">
        <f>+IF(Tabla1[[#This Row],[F PMPI]]="SÍ","No","Sí")</f>
        <v>No</v>
      </c>
      <c r="O3957" s="65">
        <f>+Tabla1[[#This Row],[PVL]]*1.055</f>
        <v>259828.10607499999</v>
      </c>
      <c r="P3957" s="65">
        <f>+Tabla1[[#This Row],[PVL]]*1.43</f>
        <v>352184.06795</v>
      </c>
      <c r="Q3957" s="66" t="str">
        <f>+HYPERLINK(Tabla1[[#This Row],[PAG]])</f>
        <v>https://todomusica.com.ar/cables-varios/1796-pa720.html</v>
      </c>
      <c r="R3957" s="67"/>
      <c r="S3957" s="68"/>
      <c r="T3957" s="69"/>
      <c r="U3957" s="69"/>
      <c r="V3957" s="69"/>
      <c r="W3957" s="69"/>
      <c r="X3957" s="69"/>
      <c r="Y3957" s="35"/>
      <c r="Z3957" s="35" t="s">
        <v>27508</v>
      </c>
      <c r="AA3957" s="36">
        <v>1</v>
      </c>
      <c r="AB3957" s="35" t="s">
        <v>9849</v>
      </c>
      <c r="AC3957" s="35" t="str">
        <f>+IF(Tabla1[[#This Row],[STK]]="no","Sin STK", "STK disponible")</f>
        <v>Sin STK</v>
      </c>
      <c r="AD3957" s="35">
        <f>+I3957*J3957</f>
        <v>0</v>
      </c>
      <c r="AE3957" s="35">
        <f>+I3957*K3957</f>
        <v>0</v>
      </c>
      <c r="AF3957" s="36">
        <f>IF(Tabla1[[#This Row],[ref pack]]=1,Tabla1[[#This Row],[Pedido]],LCM(Tabla1[[#This Row],[MC VIEJO]],Tabla1[[#This Row],[Pedido]]))</f>
        <v>1</v>
      </c>
      <c r="AG3957" s="36">
        <f>+VLOOKUP(Tabla1[[#This Row],[Artículo]],'.'!$B$2:$D$11481,3,)</f>
        <v>1</v>
      </c>
      <c r="AH3957" s="37" t="str">
        <f>+IFERROR(SEARCH("pack",Tabla1[[#This Row],[PACK]]),"")</f>
        <v/>
      </c>
    </row>
    <row r="3958" spans="1:34" ht="24" customHeight="1" x14ac:dyDescent="0.2">
      <c r="A3958" s="50" t="s">
        <v>6938</v>
      </c>
      <c r="B3958" s="60" t="s">
        <v>7574</v>
      </c>
      <c r="C3958" s="61" t="s">
        <v>7575</v>
      </c>
      <c r="D3958" s="52" t="s">
        <v>9842</v>
      </c>
      <c r="E3958" s="53">
        <v>71293.97</v>
      </c>
      <c r="F3958" s="23" t="str">
        <f>+IFERROR(VLOOKUP(Tabla1[[#This Row],[Artículo]],'..'!$B$2:$D$569000,3,),"")</f>
        <v/>
      </c>
      <c r="G3958" s="24" t="str">
        <f>IF(H3958=AF3958,"", "Error MC")</f>
        <v>Error MC</v>
      </c>
      <c r="H3958" s="62"/>
      <c r="I3958" s="54">
        <f>+Tabla1[[#This Row],[MC]]*Tabla1[[#This Row],[Pedido]]*Tabla1[[#This Row],[PVC ]]</f>
        <v>0</v>
      </c>
      <c r="J3958" s="26">
        <v>0.21</v>
      </c>
      <c r="K3958" s="63"/>
      <c r="L3958" s="28" t="s">
        <v>535</v>
      </c>
      <c r="M3958" s="53">
        <v>116458.701</v>
      </c>
      <c r="N3958" s="64" t="str">
        <f>+IF(Tabla1[[#This Row],[F PMPI]]="SÍ","No","Sí")</f>
        <v>No</v>
      </c>
      <c r="O3958" s="65">
        <f>+Tabla1[[#This Row],[PVL]]*1.055</f>
        <v>122863.929555</v>
      </c>
      <c r="P3958" s="65">
        <f>+Tabla1[[#This Row],[PVL]]*1.43</f>
        <v>166535.94243</v>
      </c>
      <c r="Q3958" s="66" t="str">
        <f>+HYPERLINK(Tabla1[[#This Row],[PAG]])</f>
        <v>https://todomusica.com.ar/varios/1556-pa745.html</v>
      </c>
      <c r="R3958" s="67"/>
      <c r="S3958" s="68"/>
      <c r="T3958" s="69"/>
      <c r="U3958" s="69"/>
      <c r="V3958" s="69"/>
      <c r="W3958" s="69"/>
      <c r="X3958" s="69"/>
      <c r="Y3958" s="35"/>
      <c r="Z3958" s="35" t="s">
        <v>27509</v>
      </c>
      <c r="AA3958" s="36">
        <v>1</v>
      </c>
      <c r="AB3958" s="35" t="s">
        <v>9849</v>
      </c>
      <c r="AC3958" s="35" t="str">
        <f>+IF(Tabla1[[#This Row],[STK]]="no","Sin STK", "STK disponible")</f>
        <v>STK disponible</v>
      </c>
      <c r="AD3958" s="35">
        <f>+I3958*J3958</f>
        <v>0</v>
      </c>
      <c r="AE3958" s="35">
        <f>+I3958*K3958</f>
        <v>0</v>
      </c>
      <c r="AF3958" s="36">
        <f>IF(Tabla1[[#This Row],[ref pack]]=1,Tabla1[[#This Row],[Pedido]],LCM(Tabla1[[#This Row],[MC VIEJO]],Tabla1[[#This Row],[Pedido]]))</f>
        <v>1</v>
      </c>
      <c r="AG3958" s="36">
        <f>+VLOOKUP(Tabla1[[#This Row],[Artículo]],'.'!$B$2:$D$11481,3,)</f>
        <v>1</v>
      </c>
      <c r="AH3958" s="37" t="str">
        <f>+IFERROR(SEARCH("pack",Tabla1[[#This Row],[PACK]]),"")</f>
        <v/>
      </c>
    </row>
    <row r="3959" spans="1:34" ht="24" customHeight="1" x14ac:dyDescent="0.2">
      <c r="A3959" s="50" t="s">
        <v>6938</v>
      </c>
      <c r="B3959" s="60" t="s">
        <v>7576</v>
      </c>
      <c r="C3959" s="61" t="s">
        <v>7577</v>
      </c>
      <c r="D3959" s="52" t="s">
        <v>9842</v>
      </c>
      <c r="E3959" s="53">
        <v>335584.55</v>
      </c>
      <c r="F3959" s="23" t="str">
        <f>+IFERROR(VLOOKUP(Tabla1[[#This Row],[Artículo]],'..'!$B$2:$D$569000,3,),"")</f>
        <v/>
      </c>
      <c r="G3959" s="24" t="str">
        <f>IF(H3959=AF3959,"", "Error MC")</f>
        <v>Error MC</v>
      </c>
      <c r="H3959" s="62"/>
      <c r="I3959" s="54">
        <f>+Tabla1[[#This Row],[MC]]*Tabla1[[#This Row],[Pedido]]*Tabla1[[#This Row],[PVC ]]</f>
        <v>0</v>
      </c>
      <c r="J3959" s="26">
        <v>0.21</v>
      </c>
      <c r="K3959" s="63"/>
      <c r="L3959" s="28" t="s">
        <v>535</v>
      </c>
      <c r="M3959" s="53">
        <v>548177.35900000005</v>
      </c>
      <c r="N3959" s="64" t="str">
        <f>+IF(Tabla1[[#This Row],[F PMPI]]="SÍ","No","Sí")</f>
        <v>No</v>
      </c>
      <c r="O3959" s="65">
        <f>+Tabla1[[#This Row],[PVL]]*1.055</f>
        <v>578327.11374499998</v>
      </c>
      <c r="P3959" s="65">
        <f>+Tabla1[[#This Row],[PVL]]*1.43</f>
        <v>783893.62337000004</v>
      </c>
      <c r="Q3959" s="66" t="str">
        <f>+HYPERLINK(Tabla1[[#This Row],[PAG]])</f>
        <v>https://todomusica.com.ar/accesorios-wireless/675-pa805swb.html</v>
      </c>
      <c r="R3959" s="67"/>
      <c r="S3959" s="68"/>
      <c r="T3959" s="69"/>
      <c r="U3959" s="69"/>
      <c r="V3959" s="69"/>
      <c r="W3959" s="69"/>
      <c r="X3959" s="69"/>
      <c r="Y3959" s="35"/>
      <c r="Z3959" s="35" t="s">
        <v>27510</v>
      </c>
      <c r="AA3959" s="36">
        <v>1</v>
      </c>
      <c r="AB3959" s="35" t="s">
        <v>9849</v>
      </c>
      <c r="AC3959" s="35" t="str">
        <f>+IF(Tabla1[[#This Row],[STK]]="no","Sin STK", "STK disponible")</f>
        <v>STK disponible</v>
      </c>
      <c r="AD3959" s="35">
        <f>+I3959*J3959</f>
        <v>0</v>
      </c>
      <c r="AE3959" s="35">
        <f>+I3959*K3959</f>
        <v>0</v>
      </c>
      <c r="AF3959" s="36">
        <f>IF(Tabla1[[#This Row],[ref pack]]=1,Tabla1[[#This Row],[Pedido]],LCM(Tabla1[[#This Row],[MC VIEJO]],Tabla1[[#This Row],[Pedido]]))</f>
        <v>1</v>
      </c>
      <c r="AG3959" s="36">
        <f>+VLOOKUP(Tabla1[[#This Row],[Artículo]],'.'!$B$2:$D$11481,3,)</f>
        <v>1</v>
      </c>
      <c r="AH3959" s="37" t="str">
        <f>+IFERROR(SEARCH("pack",Tabla1[[#This Row],[PACK]]),"")</f>
        <v/>
      </c>
    </row>
    <row r="3960" spans="1:34" ht="24" customHeight="1" x14ac:dyDescent="0.2">
      <c r="A3960" s="50" t="s">
        <v>6938</v>
      </c>
      <c r="B3960" s="60" t="s">
        <v>7578</v>
      </c>
      <c r="C3960" s="61" t="s">
        <v>7579</v>
      </c>
      <c r="D3960" s="52" t="s">
        <v>9842</v>
      </c>
      <c r="E3960" s="53">
        <v>313669.62</v>
      </c>
      <c r="F3960" s="23" t="str">
        <f>+IFERROR(VLOOKUP(Tabla1[[#This Row],[Artículo]],'..'!$B$2:$D$569000,3,),"")</f>
        <v/>
      </c>
      <c r="G3960" s="24" t="str">
        <f>IF(H3960=AF3960,"", "Error MC")</f>
        <v>Error MC</v>
      </c>
      <c r="H3960" s="62"/>
      <c r="I3960" s="54">
        <f>+Tabla1[[#This Row],[MC]]*Tabla1[[#This Row],[Pedido]]*Tabla1[[#This Row],[PVC ]]</f>
        <v>0</v>
      </c>
      <c r="J3960" s="26">
        <v>0.21</v>
      </c>
      <c r="K3960" s="63"/>
      <c r="L3960" s="28" t="s">
        <v>535</v>
      </c>
      <c r="M3960" s="53">
        <v>512379.32799999998</v>
      </c>
      <c r="N3960" s="64" t="str">
        <f>+IF(Tabla1[[#This Row],[F PMPI]]="SÍ","No","Sí")</f>
        <v>No</v>
      </c>
      <c r="O3960" s="65">
        <f>+Tabla1[[#This Row],[PVL]]*1.055</f>
        <v>540560.19103999995</v>
      </c>
      <c r="P3960" s="65">
        <f>+Tabla1[[#This Row],[PVL]]*1.43</f>
        <v>732702.43903999997</v>
      </c>
      <c r="Q3960" s="66" t="str">
        <f>+HYPERLINK(Tabla1[[#This Row],[PAG]])</f>
        <v>https://todomusica.com.ar/accesorios-wireless/8072-pa805z2-rsma.html</v>
      </c>
      <c r="R3960" s="67"/>
      <c r="S3960" s="68"/>
      <c r="T3960" s="69"/>
      <c r="U3960" s="69"/>
      <c r="V3960" s="69"/>
      <c r="W3960" s="69"/>
      <c r="X3960" s="69"/>
      <c r="Y3960" s="35"/>
      <c r="Z3960" s="35" t="s">
        <v>27511</v>
      </c>
      <c r="AA3960" s="36">
        <v>1</v>
      </c>
      <c r="AB3960" s="35" t="s">
        <v>9849</v>
      </c>
      <c r="AC3960" s="35" t="str">
        <f>+IF(Tabla1[[#This Row],[STK]]="no","Sin STK", "STK disponible")</f>
        <v>STK disponible</v>
      </c>
      <c r="AD3960" s="35">
        <f>+I3960*J3960</f>
        <v>0</v>
      </c>
      <c r="AE3960" s="35">
        <f>+I3960*K3960</f>
        <v>0</v>
      </c>
      <c r="AF3960" s="36">
        <f>IF(Tabla1[[#This Row],[ref pack]]=1,Tabla1[[#This Row],[Pedido]],LCM(Tabla1[[#This Row],[MC VIEJO]],Tabla1[[#This Row],[Pedido]]))</f>
        <v>1</v>
      </c>
      <c r="AG3960" s="36">
        <f>+VLOOKUP(Tabla1[[#This Row],[Artículo]],'.'!$B$2:$D$11481,3,)</f>
        <v>1</v>
      </c>
      <c r="AH3960" s="37" t="str">
        <f>+IFERROR(SEARCH("pack",Tabla1[[#This Row],[PACK]]),"")</f>
        <v/>
      </c>
    </row>
    <row r="3961" spans="1:34" ht="24" customHeight="1" x14ac:dyDescent="0.2">
      <c r="A3961" s="50" t="s">
        <v>6938</v>
      </c>
      <c r="B3961" s="60" t="s">
        <v>7580</v>
      </c>
      <c r="C3961" s="61" t="s">
        <v>7581</v>
      </c>
      <c r="D3961" s="52" t="s">
        <v>27</v>
      </c>
      <c r="E3961" s="53">
        <v>3510702.34</v>
      </c>
      <c r="F3961" s="23" t="str">
        <f>+IFERROR(VLOOKUP(Tabla1[[#This Row],[Artículo]],'..'!$B$2:$D$569000,3,),"")</f>
        <v/>
      </c>
      <c r="G3961" s="24" t="str">
        <f>IF(H3961=AF3961,"", "Error MC")</f>
        <v>Error MC</v>
      </c>
      <c r="H3961" s="62"/>
      <c r="I3961" s="54">
        <f>+Tabla1[[#This Row],[MC]]*Tabla1[[#This Row],[Pedido]]*Tabla1[[#This Row],[PVC ]]</f>
        <v>0</v>
      </c>
      <c r="J3961" s="26">
        <v>0.105</v>
      </c>
      <c r="K3961" s="63"/>
      <c r="L3961" s="28" t="s">
        <v>535</v>
      </c>
      <c r="M3961" s="53">
        <v>5237090.2170000002</v>
      </c>
      <c r="N3961" s="64" t="str">
        <f>+IF(Tabla1[[#This Row],[F PMPI]]="SÍ","No","Sí")</f>
        <v>No</v>
      </c>
      <c r="O3961" s="65">
        <f>+Tabla1[[#This Row],[PVL]]*1.055</f>
        <v>5525130.1789349997</v>
      </c>
      <c r="P3961" s="65">
        <f>+Tabla1[[#This Row],[PVL]]*1.43</f>
        <v>7489039.0103099998</v>
      </c>
      <c r="Q3961" s="66" t="str">
        <f>+HYPERLINK(Tabla1[[#This Row],[PAG]])</f>
        <v>https://todomusica.com.ar/accesorios-wireless/5506-404.html</v>
      </c>
      <c r="R3961" s="67"/>
      <c r="S3961" s="68"/>
      <c r="T3961" s="69"/>
      <c r="U3961" s="69"/>
      <c r="V3961" s="69"/>
      <c r="W3961" s="69"/>
      <c r="X3961" s="69"/>
      <c r="Y3961" s="35"/>
      <c r="Z3961" s="35" t="s">
        <v>27512</v>
      </c>
      <c r="AA3961" s="36">
        <v>1</v>
      </c>
      <c r="AB3961" s="35" t="s">
        <v>9849</v>
      </c>
      <c r="AC3961" s="35" t="str">
        <f>+IF(Tabla1[[#This Row],[STK]]="no","Sin STK", "STK disponible")</f>
        <v>Sin STK</v>
      </c>
      <c r="AD3961" s="35">
        <f>+I3961*J3961</f>
        <v>0</v>
      </c>
      <c r="AE3961" s="35">
        <f>+I3961*K3961</f>
        <v>0</v>
      </c>
      <c r="AF3961" s="36">
        <f>IF(Tabla1[[#This Row],[ref pack]]=1,Tabla1[[#This Row],[Pedido]],LCM(Tabla1[[#This Row],[MC VIEJO]],Tabla1[[#This Row],[Pedido]]))</f>
        <v>1</v>
      </c>
      <c r="AG3961" s="36">
        <f>+VLOOKUP(Tabla1[[#This Row],[Artículo]],'.'!$B$2:$D$11481,3,)</f>
        <v>1</v>
      </c>
      <c r="AH3961" s="37" t="str">
        <f>+IFERROR(SEARCH("pack",Tabla1[[#This Row],[PACK]]),"")</f>
        <v/>
      </c>
    </row>
    <row r="3962" spans="1:34" ht="24" customHeight="1" x14ac:dyDescent="0.2">
      <c r="A3962" s="50" t="s">
        <v>6938</v>
      </c>
      <c r="B3962" s="60" t="s">
        <v>7582</v>
      </c>
      <c r="C3962" s="61" t="s">
        <v>24162</v>
      </c>
      <c r="D3962" s="52" t="s">
        <v>9842</v>
      </c>
      <c r="E3962" s="53">
        <v>4440663.7</v>
      </c>
      <c r="F3962" s="23" t="str">
        <f>+IFERROR(VLOOKUP(Tabla1[[#This Row],[Artículo]],'..'!$B$2:$D$569000,3,),"")</f>
        <v/>
      </c>
      <c r="G3962" s="24" t="str">
        <f>IF(H3962=AF3962,"", "Error MC")</f>
        <v>Error MC</v>
      </c>
      <c r="H3962" s="62"/>
      <c r="I3962" s="54">
        <f>+Tabla1[[#This Row],[MC]]*Tabla1[[#This Row],[Pedido]]*Tabla1[[#This Row],[PVC ]]</f>
        <v>0</v>
      </c>
      <c r="J3962" s="26">
        <v>0.105</v>
      </c>
      <c r="K3962" s="63"/>
      <c r="L3962" s="28" t="s">
        <v>535</v>
      </c>
      <c r="M3962" s="53">
        <v>6624360.0800000001</v>
      </c>
      <c r="N3962" s="64" t="str">
        <f>+IF(Tabla1[[#This Row],[F PMPI]]="SÍ","No","Sí")</f>
        <v>No</v>
      </c>
      <c r="O3962" s="65">
        <f>+Tabla1[[#This Row],[PVL]]*1.055</f>
        <v>6988699.8843999999</v>
      </c>
      <c r="P3962" s="65">
        <f>+Tabla1[[#This Row],[PVL]]*1.43</f>
        <v>9472834.9144000001</v>
      </c>
      <c r="Q3962" s="66" t="str">
        <f>+HYPERLINK(Tabla1[[#This Row],[PAG]])</f>
        <v>https://todomusica.com.ar/accesorios-wireless/8885-pa821b.html</v>
      </c>
      <c r="R3962" s="67"/>
      <c r="S3962" s="68"/>
      <c r="T3962" s="69"/>
      <c r="U3962" s="69"/>
      <c r="V3962" s="69"/>
      <c r="W3962" s="69"/>
      <c r="X3962" s="69"/>
      <c r="Y3962" s="35"/>
      <c r="Z3962" s="35" t="s">
        <v>27513</v>
      </c>
      <c r="AA3962" s="36">
        <v>1</v>
      </c>
      <c r="AB3962" s="35" t="s">
        <v>9849</v>
      </c>
      <c r="AC3962" s="35" t="str">
        <f>+IF(Tabla1[[#This Row],[STK]]="no","Sin STK", "STK disponible")</f>
        <v>STK disponible</v>
      </c>
      <c r="AD3962" s="35">
        <f>+I3962*J3962</f>
        <v>0</v>
      </c>
      <c r="AE3962" s="35">
        <f>+I3962*K3962</f>
        <v>0</v>
      </c>
      <c r="AF3962" s="36">
        <f>IF(Tabla1[[#This Row],[ref pack]]=1,Tabla1[[#This Row],[Pedido]],LCM(Tabla1[[#This Row],[MC VIEJO]],Tabla1[[#This Row],[Pedido]]))</f>
        <v>1</v>
      </c>
      <c r="AG3962" s="36">
        <f>+VLOOKUP(Tabla1[[#This Row],[Artículo]],'.'!$B$2:$D$11481,3,)</f>
        <v>1</v>
      </c>
      <c r="AH3962" s="37" t="str">
        <f>+IFERROR(SEARCH("pack",Tabla1[[#This Row],[PACK]]),"")</f>
        <v/>
      </c>
    </row>
    <row r="3963" spans="1:34" ht="24" customHeight="1" x14ac:dyDescent="0.2">
      <c r="A3963" s="50" t="s">
        <v>6938</v>
      </c>
      <c r="B3963" s="60" t="s">
        <v>7584</v>
      </c>
      <c r="C3963" s="61" t="s">
        <v>7585</v>
      </c>
      <c r="D3963" s="52" t="s">
        <v>27</v>
      </c>
      <c r="E3963" s="53">
        <v>54861.27</v>
      </c>
      <c r="F3963" s="23" t="str">
        <f>+IFERROR(VLOOKUP(Tabla1[[#This Row],[Artículo]],'..'!$B$2:$D$569000,3,),"")</f>
        <v/>
      </c>
      <c r="G3963" s="24" t="str">
        <f>IF(H3963=AF3963,"", "Error MC")</f>
        <v>Error MC</v>
      </c>
      <c r="H3963" s="62"/>
      <c r="I3963" s="54">
        <f>+Tabla1[[#This Row],[MC]]*Tabla1[[#This Row],[Pedido]]*Tabla1[[#This Row],[PVC ]]</f>
        <v>0</v>
      </c>
      <c r="J3963" s="26">
        <v>0.21</v>
      </c>
      <c r="K3963" s="63"/>
      <c r="L3963" s="28" t="s">
        <v>535</v>
      </c>
      <c r="M3963" s="53">
        <v>89615.879000000001</v>
      </c>
      <c r="N3963" s="64" t="str">
        <f>+IF(Tabla1[[#This Row],[F PMPI]]="SÍ","No","Sí")</f>
        <v>No</v>
      </c>
      <c r="O3963" s="65">
        <f>+Tabla1[[#This Row],[PVL]]*1.055</f>
        <v>94544.752345000001</v>
      </c>
      <c r="P3963" s="65">
        <f>+Tabla1[[#This Row],[PVL]]*1.43</f>
        <v>128150.70697</v>
      </c>
      <c r="Q3963" s="66" t="str">
        <f>+HYPERLINK(Tabla1[[#This Row],[PAG]])</f>
        <v>https://todomusica.com.ar/soporte-de-microfonos/6891-pb15ch.html</v>
      </c>
      <c r="R3963" s="67"/>
      <c r="S3963" s="68"/>
      <c r="T3963" s="69"/>
      <c r="U3963" s="69"/>
      <c r="V3963" s="69"/>
      <c r="W3963" s="69"/>
      <c r="X3963" s="69"/>
      <c r="Y3963" s="35"/>
      <c r="Z3963" s="35" t="s">
        <v>27514</v>
      </c>
      <c r="AA3963" s="36">
        <v>1</v>
      </c>
      <c r="AB3963" s="35" t="s">
        <v>9849</v>
      </c>
      <c r="AC3963" s="35" t="str">
        <f>+IF(Tabla1[[#This Row],[STK]]="no","Sin STK", "STK disponible")</f>
        <v>Sin STK</v>
      </c>
      <c r="AD3963" s="35">
        <f>+I3963*J3963</f>
        <v>0</v>
      </c>
      <c r="AE3963" s="35">
        <f>+I3963*K3963</f>
        <v>0</v>
      </c>
      <c r="AF3963" s="36">
        <f>IF(Tabla1[[#This Row],[ref pack]]=1,Tabla1[[#This Row],[Pedido]],LCM(Tabla1[[#This Row],[MC VIEJO]],Tabla1[[#This Row],[Pedido]]))</f>
        <v>1</v>
      </c>
      <c r="AG3963" s="36">
        <f>+VLOOKUP(Tabla1[[#This Row],[Artículo]],'.'!$B$2:$D$11481,3,)</f>
        <v>1</v>
      </c>
      <c r="AH3963" s="37" t="str">
        <f>+IFERROR(SEARCH("pack",Tabla1[[#This Row],[PACK]]),"")</f>
        <v/>
      </c>
    </row>
    <row r="3964" spans="1:34" ht="24" customHeight="1" x14ac:dyDescent="0.2">
      <c r="A3964" s="50" t="s">
        <v>6938</v>
      </c>
      <c r="B3964" s="60" t="s">
        <v>7586</v>
      </c>
      <c r="C3964" s="61" t="s">
        <v>7587</v>
      </c>
      <c r="D3964" s="52" t="s">
        <v>9842</v>
      </c>
      <c r="E3964" s="53">
        <v>354290.2</v>
      </c>
      <c r="F3964" s="23" t="str">
        <f>+IFERROR(VLOOKUP(Tabla1[[#This Row],[Artículo]],'..'!$B$2:$D$569000,3,),"")</f>
        <v/>
      </c>
      <c r="G3964" s="24" t="str">
        <f>IF(H3964=AF3964,"", "Error MC")</f>
        <v>Error MC</v>
      </c>
      <c r="H3964" s="62"/>
      <c r="I3964" s="54">
        <f>+Tabla1[[#This Row],[MC]]*Tabla1[[#This Row],[Pedido]]*Tabla1[[#This Row],[PVC ]]</f>
        <v>0</v>
      </c>
      <c r="J3964" s="26">
        <v>0.21</v>
      </c>
      <c r="K3964" s="63"/>
      <c r="L3964" s="28" t="s">
        <v>535</v>
      </c>
      <c r="M3964" s="53">
        <v>578733.04200000002</v>
      </c>
      <c r="N3964" s="64" t="str">
        <f>+IF(Tabla1[[#This Row],[F PMPI]]="SÍ","No","Sí")</f>
        <v>No</v>
      </c>
      <c r="O3964" s="65">
        <f>+Tabla1[[#This Row],[PVL]]*1.055</f>
        <v>610563.35930999997</v>
      </c>
      <c r="P3964" s="65">
        <f>+Tabla1[[#This Row],[PVL]]*1.43</f>
        <v>827588.25005999999</v>
      </c>
      <c r="Q3964" s="66" t="str">
        <f>+HYPERLINK(Tabla1[[#This Row],[PAG]])</f>
        <v>https://todomusica.com.ar/microfonos-para-bateria/6065-pgadrumkit5.html</v>
      </c>
      <c r="R3964" s="67"/>
      <c r="S3964" s="68"/>
      <c r="T3964" s="69"/>
      <c r="U3964" s="69"/>
      <c r="V3964" s="69"/>
      <c r="W3964" s="69"/>
      <c r="X3964" s="69"/>
      <c r="Y3964" s="35"/>
      <c r="Z3964" s="35" t="s">
        <v>27515</v>
      </c>
      <c r="AA3964" s="36">
        <v>1</v>
      </c>
      <c r="AB3964" s="35" t="s">
        <v>9849</v>
      </c>
      <c r="AC3964" s="35" t="str">
        <f>+IF(Tabla1[[#This Row],[STK]]="no","Sin STK", "STK disponible")</f>
        <v>STK disponible</v>
      </c>
      <c r="AD3964" s="35">
        <f>+I3964*J3964</f>
        <v>0</v>
      </c>
      <c r="AE3964" s="35">
        <f>+I3964*K3964</f>
        <v>0</v>
      </c>
      <c r="AF3964" s="36">
        <f>IF(Tabla1[[#This Row],[ref pack]]=1,Tabla1[[#This Row],[Pedido]],LCM(Tabla1[[#This Row],[MC VIEJO]],Tabla1[[#This Row],[Pedido]]))</f>
        <v>1</v>
      </c>
      <c r="AG3964" s="36">
        <f>+VLOOKUP(Tabla1[[#This Row],[Artículo]],'.'!$B$2:$D$11481,3,)</f>
        <v>1</v>
      </c>
      <c r="AH3964" s="37" t="str">
        <f>+IFERROR(SEARCH("pack",Tabla1[[#This Row],[PACK]]),"")</f>
        <v/>
      </c>
    </row>
    <row r="3965" spans="1:34" ht="24" customHeight="1" x14ac:dyDescent="0.2">
      <c r="A3965" s="50" t="s">
        <v>6938</v>
      </c>
      <c r="B3965" s="60" t="s">
        <v>7588</v>
      </c>
      <c r="C3965" s="61" t="s">
        <v>24163</v>
      </c>
      <c r="D3965" s="52" t="s">
        <v>9842</v>
      </c>
      <c r="E3965" s="53">
        <v>600958.92000000004</v>
      </c>
      <c r="F3965" s="23" t="str">
        <f>+IFERROR(VLOOKUP(Tabla1[[#This Row],[Artículo]],'..'!$B$2:$D$569000,3,),"")</f>
        <v/>
      </c>
      <c r="G3965" s="24" t="str">
        <f>IF(H3965=AF3965,"", "Error MC")</f>
        <v>Error MC</v>
      </c>
      <c r="H3965" s="62"/>
      <c r="I3965" s="54">
        <f>+Tabla1[[#This Row],[MC]]*Tabla1[[#This Row],[Pedido]]*Tabla1[[#This Row],[PVC ]]</f>
        <v>0</v>
      </c>
      <c r="J3965" s="26">
        <v>0.21</v>
      </c>
      <c r="K3965" s="63"/>
      <c r="L3965" s="28" t="s">
        <v>535</v>
      </c>
      <c r="M3965" s="53">
        <v>981666.39300000004</v>
      </c>
      <c r="N3965" s="64" t="str">
        <f>+IF(Tabla1[[#This Row],[F PMPI]]="SÍ","No","Sí")</f>
        <v>No</v>
      </c>
      <c r="O3965" s="65">
        <f>+Tabla1[[#This Row],[PVL]]*1.055</f>
        <v>1035658.044615</v>
      </c>
      <c r="P3965" s="65">
        <f>+Tabla1[[#This Row],[PVL]]*1.43</f>
        <v>1403782.94199</v>
      </c>
      <c r="Q3965" s="66" t="str">
        <f>+HYPERLINK(Tabla1[[#This Row],[PAG]])</f>
        <v>https://todomusica.com.ar/microfonos-para-bateria/6066-pgadrumkit7.html</v>
      </c>
      <c r="R3965" s="67"/>
      <c r="S3965" s="68"/>
      <c r="T3965" s="69"/>
      <c r="U3965" s="69"/>
      <c r="V3965" s="69"/>
      <c r="W3965" s="69"/>
      <c r="X3965" s="69"/>
      <c r="Y3965" s="35"/>
      <c r="Z3965" s="35" t="s">
        <v>27516</v>
      </c>
      <c r="AA3965" s="36">
        <v>1</v>
      </c>
      <c r="AB3965" s="35" t="s">
        <v>9849</v>
      </c>
      <c r="AC3965" s="35" t="str">
        <f>+IF(Tabla1[[#This Row],[STK]]="no","Sin STK", "STK disponible")</f>
        <v>STK disponible</v>
      </c>
      <c r="AD3965" s="35">
        <f>+I3965*J3965</f>
        <v>0</v>
      </c>
      <c r="AE3965" s="35">
        <f>+I3965*K3965</f>
        <v>0</v>
      </c>
      <c r="AF3965" s="36">
        <f>IF(Tabla1[[#This Row],[ref pack]]=1,Tabla1[[#This Row],[Pedido]],LCM(Tabla1[[#This Row],[MC VIEJO]],Tabla1[[#This Row],[Pedido]]))</f>
        <v>1</v>
      </c>
      <c r="AG3965" s="36">
        <f>+VLOOKUP(Tabla1[[#This Row],[Artículo]],'.'!$B$2:$D$11481,3,)</f>
        <v>1</v>
      </c>
      <c r="AH3965" s="37" t="str">
        <f>+IFERROR(SEARCH("pack",Tabla1[[#This Row],[PACK]]),"")</f>
        <v/>
      </c>
    </row>
    <row r="3966" spans="1:34" ht="24" customHeight="1" x14ac:dyDescent="0.2">
      <c r="A3966" s="50" t="s">
        <v>6938</v>
      </c>
      <c r="B3966" s="60" t="s">
        <v>7590</v>
      </c>
      <c r="C3966" s="61" t="s">
        <v>7591</v>
      </c>
      <c r="D3966" s="52" t="s">
        <v>9841</v>
      </c>
      <c r="E3966" s="53">
        <v>354290.2</v>
      </c>
      <c r="F3966" s="23" t="str">
        <f>+IFERROR(VLOOKUP(Tabla1[[#This Row],[Artículo]],'..'!$B$2:$D$569000,3,),"")</f>
        <v/>
      </c>
      <c r="G3966" s="24" t="str">
        <f>IF(H3966=AF3966,"", "Error MC")</f>
        <v>Error MC</v>
      </c>
      <c r="H3966" s="62"/>
      <c r="I3966" s="54">
        <f>+Tabla1[[#This Row],[MC]]*Tabla1[[#This Row],[Pedido]]*Tabla1[[#This Row],[PVC ]]</f>
        <v>0</v>
      </c>
      <c r="J3966" s="26">
        <v>0.21</v>
      </c>
      <c r="K3966" s="63"/>
      <c r="L3966" s="28" t="s">
        <v>535</v>
      </c>
      <c r="M3966" s="53">
        <v>578733.04200000002</v>
      </c>
      <c r="N3966" s="64" t="str">
        <f>+IF(Tabla1[[#This Row],[F PMPI]]="SÍ","No","Sí")</f>
        <v>No</v>
      </c>
      <c r="O3966" s="65">
        <f>+Tabla1[[#This Row],[PVL]]*1.055</f>
        <v>610563.35930999997</v>
      </c>
      <c r="P3966" s="65">
        <f>+Tabla1[[#This Row],[PVL]]*1.43</f>
        <v>827588.25005999999</v>
      </c>
      <c r="Q3966" s="66" t="str">
        <f>+HYPERLINK(Tabla1[[#This Row],[PAG]])</f>
        <v>https://todomusica.com.ar/microfonos-para-bateria/6067-pgastudiokit4.html</v>
      </c>
      <c r="R3966" s="67"/>
      <c r="S3966" s="68"/>
      <c r="T3966" s="69"/>
      <c r="U3966" s="69"/>
      <c r="V3966" s="69"/>
      <c r="W3966" s="69"/>
      <c r="X3966" s="69"/>
      <c r="Y3966" s="35"/>
      <c r="Z3966" s="35" t="s">
        <v>27517</v>
      </c>
      <c r="AA3966" s="36">
        <v>1</v>
      </c>
      <c r="AB3966" s="35" t="s">
        <v>9849</v>
      </c>
      <c r="AC3966" s="35" t="str">
        <f>+IF(Tabla1[[#This Row],[STK]]="no","Sin STK", "STK disponible")</f>
        <v>STK disponible</v>
      </c>
      <c r="AD3966" s="35">
        <f>+I3966*J3966</f>
        <v>0</v>
      </c>
      <c r="AE3966" s="35">
        <f>+I3966*K3966</f>
        <v>0</v>
      </c>
      <c r="AF3966" s="36">
        <f>IF(Tabla1[[#This Row],[ref pack]]=1,Tabla1[[#This Row],[Pedido]],LCM(Tabla1[[#This Row],[MC VIEJO]],Tabla1[[#This Row],[Pedido]]))</f>
        <v>1</v>
      </c>
      <c r="AG3966" s="36">
        <f>+VLOOKUP(Tabla1[[#This Row],[Artículo]],'.'!$B$2:$D$11481,3,)</f>
        <v>1</v>
      </c>
      <c r="AH3966" s="37" t="str">
        <f>+IFERROR(SEARCH("pack",Tabla1[[#This Row],[PACK]]),"")</f>
        <v/>
      </c>
    </row>
    <row r="3967" spans="1:34" ht="24" customHeight="1" x14ac:dyDescent="0.2">
      <c r="A3967" s="50" t="s">
        <v>6938</v>
      </c>
      <c r="B3967" s="60" t="s">
        <v>7592</v>
      </c>
      <c r="C3967" s="61" t="s">
        <v>7593</v>
      </c>
      <c r="D3967" s="52" t="s">
        <v>9841</v>
      </c>
      <c r="E3967" s="53">
        <v>112356.87</v>
      </c>
      <c r="F3967" s="23" t="str">
        <f>+IFERROR(VLOOKUP(Tabla1[[#This Row],[Artículo]],'..'!$B$2:$D$569000,3,),"")</f>
        <v/>
      </c>
      <c r="G3967" s="24" t="str">
        <f>IF(H3967=AF3967,"", "Error MC")</f>
        <v>Error MC</v>
      </c>
      <c r="H3967" s="62"/>
      <c r="I3967" s="54">
        <f>+Tabla1[[#This Row],[MC]]*Tabla1[[#This Row],[Pedido]]*Tabla1[[#This Row],[PVC ]]</f>
        <v>0</v>
      </c>
      <c r="J3967" s="26">
        <v>0.21</v>
      </c>
      <c r="K3967" s="63"/>
      <c r="L3967" s="28" t="s">
        <v>535</v>
      </c>
      <c r="M3967" s="53">
        <v>183534.94200000001</v>
      </c>
      <c r="N3967" s="64" t="str">
        <f>+IF(Tabla1[[#This Row],[F PMPI]]="SÍ","No","Sí")</f>
        <v>No</v>
      </c>
      <c r="O3967" s="65">
        <f>+Tabla1[[#This Row],[PVL]]*1.055</f>
        <v>193629.36381000001</v>
      </c>
      <c r="P3967" s="65">
        <f>+Tabla1[[#This Row],[PVL]]*1.43</f>
        <v>262454.96706</v>
      </c>
      <c r="Q3967" s="66" t="str">
        <f>+HYPERLINK(Tabla1[[#This Row],[PAG]])</f>
        <v>https://todomusica.com.ar/microfonos-condenser/6048-pga181-lc.html</v>
      </c>
      <c r="R3967" s="67"/>
      <c r="S3967" s="68"/>
      <c r="T3967" s="69"/>
      <c r="U3967" s="69"/>
      <c r="V3967" s="69"/>
      <c r="W3967" s="69"/>
      <c r="X3967" s="69"/>
      <c r="Y3967" s="35"/>
      <c r="Z3967" s="35" t="s">
        <v>27518</v>
      </c>
      <c r="AA3967" s="36">
        <v>1</v>
      </c>
      <c r="AB3967" s="35" t="s">
        <v>9849</v>
      </c>
      <c r="AC3967" s="35" t="str">
        <f>+IF(Tabla1[[#This Row],[STK]]="no","Sin STK", "STK disponible")</f>
        <v>STK disponible</v>
      </c>
      <c r="AD3967" s="35">
        <f>+I3967*J3967</f>
        <v>0</v>
      </c>
      <c r="AE3967" s="35">
        <f>+I3967*K3967</f>
        <v>0</v>
      </c>
      <c r="AF3967" s="36">
        <f>IF(Tabla1[[#This Row],[ref pack]]=1,Tabla1[[#This Row],[Pedido]],LCM(Tabla1[[#This Row],[MC VIEJO]],Tabla1[[#This Row],[Pedido]]))</f>
        <v>1</v>
      </c>
      <c r="AG3967" s="36">
        <f>+VLOOKUP(Tabla1[[#This Row],[Artículo]],'.'!$B$2:$D$11481,3,)</f>
        <v>1</v>
      </c>
      <c r="AH3967" s="37" t="str">
        <f>+IFERROR(SEARCH("pack",Tabla1[[#This Row],[PACK]]),"")</f>
        <v/>
      </c>
    </row>
    <row r="3968" spans="1:34" ht="24" customHeight="1" x14ac:dyDescent="0.2">
      <c r="A3968" s="50" t="s">
        <v>6938</v>
      </c>
      <c r="B3968" s="60" t="s">
        <v>7594</v>
      </c>
      <c r="C3968" s="61" t="s">
        <v>7595</v>
      </c>
      <c r="D3968" s="52" t="s">
        <v>27</v>
      </c>
      <c r="E3968" s="53">
        <v>119244.65</v>
      </c>
      <c r="F3968" s="23" t="str">
        <f>+IFERROR(VLOOKUP(Tabla1[[#This Row],[Artículo]],'..'!$B$2:$D$569000,3,),"")</f>
        <v/>
      </c>
      <c r="G3968" s="24" t="str">
        <f>IF(H3968=AF3968,"", "Error MC")</f>
        <v>Error MC</v>
      </c>
      <c r="H3968" s="62"/>
      <c r="I3968" s="54">
        <f>+Tabla1[[#This Row],[MC]]*Tabla1[[#This Row],[Pedido]]*Tabla1[[#This Row],[PVC ]]</f>
        <v>0</v>
      </c>
      <c r="J3968" s="26">
        <v>0.21</v>
      </c>
      <c r="K3968" s="63"/>
      <c r="L3968" s="28" t="s">
        <v>535</v>
      </c>
      <c r="M3968" s="53">
        <v>194786.139</v>
      </c>
      <c r="N3968" s="64" t="str">
        <f>+IF(Tabla1[[#This Row],[F PMPI]]="SÍ","No","Sí")</f>
        <v>No</v>
      </c>
      <c r="O3968" s="65">
        <f>+Tabla1[[#This Row],[PVL]]*1.055</f>
        <v>205499.37664499998</v>
      </c>
      <c r="P3968" s="65">
        <f>+Tabla1[[#This Row],[PVL]]*1.43</f>
        <v>278544.17877</v>
      </c>
      <c r="Q3968" s="66" t="str">
        <f>+HYPERLINK(Tabla1[[#This Row],[PAG]])</f>
        <v>https://todomusica.com.ar/productos-sin-categorias-de-netsuite/6049-pga181-xlr.html</v>
      </c>
      <c r="R3968" s="67"/>
      <c r="S3968" s="68"/>
      <c r="T3968" s="69"/>
      <c r="U3968" s="69"/>
      <c r="V3968" s="69"/>
      <c r="W3968" s="69"/>
      <c r="X3968" s="69"/>
      <c r="Y3968" s="35"/>
      <c r="Z3968" s="35" t="s">
        <v>27519</v>
      </c>
      <c r="AA3968" s="36">
        <v>1</v>
      </c>
      <c r="AB3968" s="35" t="s">
        <v>9849</v>
      </c>
      <c r="AC3968" s="35" t="str">
        <f>+IF(Tabla1[[#This Row],[STK]]="no","Sin STK", "STK disponible")</f>
        <v>Sin STK</v>
      </c>
      <c r="AD3968" s="35">
        <f>+I3968*J3968</f>
        <v>0</v>
      </c>
      <c r="AE3968" s="35">
        <f>+I3968*K3968</f>
        <v>0</v>
      </c>
      <c r="AF3968" s="36">
        <f>IF(Tabla1[[#This Row],[ref pack]]=1,Tabla1[[#This Row],[Pedido]],LCM(Tabla1[[#This Row],[MC VIEJO]],Tabla1[[#This Row],[Pedido]]))</f>
        <v>1</v>
      </c>
      <c r="AG3968" s="36">
        <f>+VLOOKUP(Tabla1[[#This Row],[Artículo]],'.'!$B$2:$D$11481,3,)</f>
        <v>1</v>
      </c>
      <c r="AH3968" s="37" t="str">
        <f>+IFERROR(SEARCH("pack",Tabla1[[#This Row],[PACK]]),"")</f>
        <v/>
      </c>
    </row>
    <row r="3969" spans="1:34" ht="24" customHeight="1" x14ac:dyDescent="0.2">
      <c r="A3969" s="50" t="s">
        <v>6938</v>
      </c>
      <c r="B3969" s="60" t="s">
        <v>7596</v>
      </c>
      <c r="C3969" s="61" t="s">
        <v>7597</v>
      </c>
      <c r="D3969" s="52" t="s">
        <v>9841</v>
      </c>
      <c r="E3969" s="53">
        <v>205342.02</v>
      </c>
      <c r="F3969" s="23" t="str">
        <f>+IFERROR(VLOOKUP(Tabla1[[#This Row],[Artículo]],'..'!$B$2:$D$569000,3,),"")</f>
        <v/>
      </c>
      <c r="G3969" s="24" t="str">
        <f>IF(H3969=AF3969,"", "Error MC")</f>
        <v>Error MC</v>
      </c>
      <c r="H3969" s="62"/>
      <c r="I3969" s="54">
        <f>+Tabla1[[#This Row],[MC]]*Tabla1[[#This Row],[Pedido]]*Tabla1[[#This Row],[PVC ]]</f>
        <v>0</v>
      </c>
      <c r="J3969" s="26">
        <v>0.21</v>
      </c>
      <c r="K3969" s="63"/>
      <c r="L3969" s="28" t="s">
        <v>535</v>
      </c>
      <c r="M3969" s="53">
        <v>335426.19300000003</v>
      </c>
      <c r="N3969" s="64" t="str">
        <f>+IF(Tabla1[[#This Row],[F PMPI]]="SÍ","No","Sí")</f>
        <v>No</v>
      </c>
      <c r="O3969" s="65">
        <f>+Tabla1[[#This Row],[PVL]]*1.055</f>
        <v>353874.633615</v>
      </c>
      <c r="P3969" s="65">
        <f>+Tabla1[[#This Row],[PVL]]*1.43</f>
        <v>479659.45599000005</v>
      </c>
      <c r="Q3969" s="66" t="str">
        <f>+HYPERLINK(Tabla1[[#This Row],[PAG]])</f>
        <v>https://todomusica.com.ar/productos-sin-categorias-de-netsuite/9542-pga27-lc.html</v>
      </c>
      <c r="R3969" s="67"/>
      <c r="S3969" s="68"/>
      <c r="T3969" s="69"/>
      <c r="U3969" s="69"/>
      <c r="V3969" s="69"/>
      <c r="W3969" s="69"/>
      <c r="X3969" s="69"/>
      <c r="Y3969" s="35"/>
      <c r="Z3969" s="35" t="s">
        <v>27520</v>
      </c>
      <c r="AA3969" s="36">
        <v>1</v>
      </c>
      <c r="AB3969" s="35" t="s">
        <v>9849</v>
      </c>
      <c r="AC3969" s="35" t="str">
        <f>+IF(Tabla1[[#This Row],[STK]]="no","Sin STK", "STK disponible")</f>
        <v>STK disponible</v>
      </c>
      <c r="AD3969" s="35">
        <f>+I3969*J3969</f>
        <v>0</v>
      </c>
      <c r="AE3969" s="35">
        <f>+I3969*K3969</f>
        <v>0</v>
      </c>
      <c r="AF3969" s="36">
        <f>IF(Tabla1[[#This Row],[ref pack]]=1,Tabla1[[#This Row],[Pedido]],LCM(Tabla1[[#This Row],[MC VIEJO]],Tabla1[[#This Row],[Pedido]]))</f>
        <v>1</v>
      </c>
      <c r="AG3969" s="36">
        <f>+VLOOKUP(Tabla1[[#This Row],[Artículo]],'.'!$B$2:$D$11481,3,)</f>
        <v>1</v>
      </c>
      <c r="AH3969" s="37" t="str">
        <f>+IFERROR(SEARCH("pack",Tabla1[[#This Row],[PACK]]),"")</f>
        <v/>
      </c>
    </row>
    <row r="3970" spans="1:34" ht="24" customHeight="1" x14ac:dyDescent="0.2">
      <c r="A3970" s="50" t="s">
        <v>6938</v>
      </c>
      <c r="B3970" s="60" t="s">
        <v>7598</v>
      </c>
      <c r="C3970" s="61" t="s">
        <v>7599</v>
      </c>
      <c r="D3970" s="52" t="s">
        <v>27</v>
      </c>
      <c r="E3970" s="53">
        <v>55102.22</v>
      </c>
      <c r="F3970" s="23" t="str">
        <f>+IFERROR(VLOOKUP(Tabla1[[#This Row],[Artículo]],'..'!$B$2:$D$569000,3,),"")</f>
        <v/>
      </c>
      <c r="G3970" s="24" t="str">
        <f>IF(H3970=AF3970,"", "Error MC")</f>
        <v>Error MC</v>
      </c>
      <c r="H3970" s="62"/>
      <c r="I3970" s="54">
        <f>+Tabla1[[#This Row],[MC]]*Tabla1[[#This Row],[Pedido]]*Tabla1[[#This Row],[PVC ]]</f>
        <v>0</v>
      </c>
      <c r="J3970" s="26">
        <v>0.21</v>
      </c>
      <c r="K3970" s="63"/>
      <c r="L3970" s="28" t="s">
        <v>535</v>
      </c>
      <c r="M3970" s="53">
        <v>90009.48</v>
      </c>
      <c r="N3970" s="64" t="str">
        <f>+IF(Tabla1[[#This Row],[F PMPI]]="SÍ","No","Sí")</f>
        <v>No</v>
      </c>
      <c r="O3970" s="65">
        <f>+Tabla1[[#This Row],[PVL]]*1.055</f>
        <v>94960.001399999994</v>
      </c>
      <c r="P3970" s="65">
        <f>+Tabla1[[#This Row],[PVL]]*1.43</f>
        <v>128713.55639999999</v>
      </c>
      <c r="Q3970" s="66" t="str">
        <f>+HYPERLINK(Tabla1[[#This Row],[PAG]])</f>
        <v>https://todomusica.com.ar/microfonos-de-vincha/5406-404.html</v>
      </c>
      <c r="R3970" s="67"/>
      <c r="S3970" s="68"/>
      <c r="T3970" s="69"/>
      <c r="U3970" s="69"/>
      <c r="V3970" s="69"/>
      <c r="W3970" s="69"/>
      <c r="X3970" s="69"/>
      <c r="Y3970" s="35"/>
      <c r="Z3970" s="35" t="s">
        <v>27521</v>
      </c>
      <c r="AA3970" s="36">
        <v>1</v>
      </c>
      <c r="AB3970" s="35" t="s">
        <v>9849</v>
      </c>
      <c r="AC3970" s="35" t="str">
        <f>+IF(Tabla1[[#This Row],[STK]]="no","Sin STK", "STK disponible")</f>
        <v>Sin STK</v>
      </c>
      <c r="AD3970" s="35">
        <f>+I3970*J3970</f>
        <v>0</v>
      </c>
      <c r="AE3970" s="35">
        <f>+I3970*K3970</f>
        <v>0</v>
      </c>
      <c r="AF3970" s="36">
        <f>IF(Tabla1[[#This Row],[ref pack]]=1,Tabla1[[#This Row],[Pedido]],LCM(Tabla1[[#This Row],[MC VIEJO]],Tabla1[[#This Row],[Pedido]]))</f>
        <v>1</v>
      </c>
      <c r="AG3970" s="36">
        <f>+VLOOKUP(Tabla1[[#This Row],[Artículo]],'.'!$B$2:$D$11481,3,)</f>
        <v>1</v>
      </c>
      <c r="AH3970" s="37" t="str">
        <f>+IFERROR(SEARCH("pack",Tabla1[[#This Row],[PACK]]),"")</f>
        <v/>
      </c>
    </row>
    <row r="3971" spans="1:34" ht="24" customHeight="1" x14ac:dyDescent="0.2">
      <c r="A3971" s="50" t="s">
        <v>6938</v>
      </c>
      <c r="B3971" s="60" t="s">
        <v>7600</v>
      </c>
      <c r="C3971" s="61" t="s">
        <v>7601</v>
      </c>
      <c r="D3971" s="52" t="s">
        <v>9842</v>
      </c>
      <c r="E3971" s="53">
        <v>46377.85</v>
      </c>
      <c r="F3971" s="23" t="str">
        <f>+IFERROR(VLOOKUP(Tabla1[[#This Row],[Artículo]],'..'!$B$2:$D$569000,3,),"")</f>
        <v/>
      </c>
      <c r="G3971" s="24" t="str">
        <f>IF(H3971=AF3971,"", "Error MC")</f>
        <v>Error MC</v>
      </c>
      <c r="H3971" s="62"/>
      <c r="I3971" s="54">
        <f>+Tabla1[[#This Row],[MC]]*Tabla1[[#This Row],[Pedido]]*Tabla1[[#This Row],[PVC ]]</f>
        <v>0</v>
      </c>
      <c r="J3971" s="26">
        <v>0.21</v>
      </c>
      <c r="K3971" s="63"/>
      <c r="L3971" s="28" t="s">
        <v>535</v>
      </c>
      <c r="M3971" s="53">
        <v>75758.221000000005</v>
      </c>
      <c r="N3971" s="64" t="str">
        <f>+IF(Tabla1[[#This Row],[F PMPI]]="SÍ","No","Sí")</f>
        <v>No</v>
      </c>
      <c r="O3971" s="65">
        <f>+Tabla1[[#This Row],[PVL]]*1.055</f>
        <v>79924.923154999997</v>
      </c>
      <c r="P3971" s="65">
        <f>+Tabla1[[#This Row],[PVL]]*1.43</f>
        <v>108334.25603</v>
      </c>
      <c r="Q3971" s="66" t="str">
        <f>+HYPERLINK(Tabla1[[#This Row],[PAG]])</f>
        <v>https://todomusica.com.ar/microfonos-dinamicos/6050-pga48-qtr.html</v>
      </c>
      <c r="R3971" s="67"/>
      <c r="S3971" s="68"/>
      <c r="T3971" s="69"/>
      <c r="U3971" s="69"/>
      <c r="V3971" s="69"/>
      <c r="W3971" s="69"/>
      <c r="X3971" s="69"/>
      <c r="Y3971" s="35"/>
      <c r="Z3971" s="35" t="s">
        <v>27522</v>
      </c>
      <c r="AA3971" s="36">
        <v>1</v>
      </c>
      <c r="AB3971" s="35" t="s">
        <v>9849</v>
      </c>
      <c r="AC3971" s="35" t="str">
        <f>+IF(Tabla1[[#This Row],[STK]]="no","Sin STK", "STK disponible")</f>
        <v>STK disponible</v>
      </c>
      <c r="AD3971" s="35">
        <f>+I3971*J3971</f>
        <v>0</v>
      </c>
      <c r="AE3971" s="35">
        <f>+I3971*K3971</f>
        <v>0</v>
      </c>
      <c r="AF3971" s="36">
        <f>IF(Tabla1[[#This Row],[ref pack]]=1,Tabla1[[#This Row],[Pedido]],LCM(Tabla1[[#This Row],[MC VIEJO]],Tabla1[[#This Row],[Pedido]]))</f>
        <v>1</v>
      </c>
      <c r="AG3971" s="36">
        <f>+VLOOKUP(Tabla1[[#This Row],[Artículo]],'.'!$B$2:$D$11481,3,)</f>
        <v>1</v>
      </c>
      <c r="AH3971" s="37" t="str">
        <f>+IFERROR(SEARCH("pack",Tabla1[[#This Row],[PACK]]),"")</f>
        <v/>
      </c>
    </row>
    <row r="3972" spans="1:34" ht="24" customHeight="1" x14ac:dyDescent="0.2">
      <c r="A3972" s="50" t="s">
        <v>6938</v>
      </c>
      <c r="B3972" s="60" t="s">
        <v>7602</v>
      </c>
      <c r="C3972" s="61" t="s">
        <v>7603</v>
      </c>
      <c r="D3972" s="52" t="s">
        <v>9842</v>
      </c>
      <c r="E3972" s="53">
        <v>119244.65</v>
      </c>
      <c r="F3972" s="23" t="str">
        <f>+IFERROR(VLOOKUP(Tabla1[[#This Row],[Artículo]],'..'!$B$2:$D$569000,3,),"")</f>
        <v/>
      </c>
      <c r="G3972" s="24" t="str">
        <f>IF(H3972=AF3972,"", "Error MC")</f>
        <v>Error MC</v>
      </c>
      <c r="H3972" s="62"/>
      <c r="I3972" s="54">
        <f>+Tabla1[[#This Row],[MC]]*Tabla1[[#This Row],[Pedido]]*Tabla1[[#This Row],[PVC ]]</f>
        <v>0</v>
      </c>
      <c r="J3972" s="26">
        <v>0.21</v>
      </c>
      <c r="K3972" s="63"/>
      <c r="L3972" s="28" t="s">
        <v>535</v>
      </c>
      <c r="M3972" s="53">
        <v>194786.139</v>
      </c>
      <c r="N3972" s="64" t="str">
        <f>+IF(Tabla1[[#This Row],[F PMPI]]="SÍ","No","Sí")</f>
        <v>No</v>
      </c>
      <c r="O3972" s="65">
        <f>+Tabla1[[#This Row],[PVL]]*1.055</f>
        <v>205499.37664499998</v>
      </c>
      <c r="P3972" s="65">
        <f>+Tabla1[[#This Row],[PVL]]*1.43</f>
        <v>278544.17877</v>
      </c>
      <c r="Q3972" s="66" t="str">
        <f>+HYPERLINK(Tabla1[[#This Row],[PAG]])</f>
        <v>https://todomusica.com.ar/microfonos-dinamicos/6051-pga52-lc.html</v>
      </c>
      <c r="R3972" s="67"/>
      <c r="S3972" s="68"/>
      <c r="T3972" s="69"/>
      <c r="U3972" s="69"/>
      <c r="V3972" s="69"/>
      <c r="W3972" s="69"/>
      <c r="X3972" s="69"/>
      <c r="Y3972" s="35"/>
      <c r="Z3972" s="35" t="s">
        <v>27523</v>
      </c>
      <c r="AA3972" s="36">
        <v>1</v>
      </c>
      <c r="AB3972" s="35" t="s">
        <v>9849</v>
      </c>
      <c r="AC3972" s="35" t="str">
        <f>+IF(Tabla1[[#This Row],[STK]]="no","Sin STK", "STK disponible")</f>
        <v>STK disponible</v>
      </c>
      <c r="AD3972" s="35">
        <f>+I3972*J3972</f>
        <v>0</v>
      </c>
      <c r="AE3972" s="35">
        <f>+I3972*K3972</f>
        <v>0</v>
      </c>
      <c r="AF3972" s="36">
        <f>IF(Tabla1[[#This Row],[ref pack]]=1,Tabla1[[#This Row],[Pedido]],LCM(Tabla1[[#This Row],[MC VIEJO]],Tabla1[[#This Row],[Pedido]]))</f>
        <v>1</v>
      </c>
      <c r="AG3972" s="36">
        <f>+VLOOKUP(Tabla1[[#This Row],[Artículo]],'.'!$B$2:$D$11481,3,)</f>
        <v>1</v>
      </c>
      <c r="AH3972" s="37" t="str">
        <f>+IFERROR(SEARCH("pack",Tabla1[[#This Row],[PACK]]),"")</f>
        <v/>
      </c>
    </row>
    <row r="3973" spans="1:34" ht="24" customHeight="1" x14ac:dyDescent="0.2">
      <c r="A3973" s="50" t="s">
        <v>6938</v>
      </c>
      <c r="B3973" s="60" t="s">
        <v>7604</v>
      </c>
      <c r="C3973" s="61" t="s">
        <v>7605</v>
      </c>
      <c r="D3973" s="52" t="s">
        <v>27</v>
      </c>
      <c r="E3973" s="53">
        <v>72752.19</v>
      </c>
      <c r="F3973" s="23" t="str">
        <f>+IFERROR(VLOOKUP(Tabla1[[#This Row],[Artículo]],'..'!$B$2:$D$569000,3,),"")</f>
        <v/>
      </c>
      <c r="G3973" s="24" t="str">
        <f>IF(H3973=AF3973,"", "Error MC")</f>
        <v>Error MC</v>
      </c>
      <c r="H3973" s="62"/>
      <c r="I3973" s="54">
        <f>+Tabla1[[#This Row],[MC]]*Tabla1[[#This Row],[Pedido]]*Tabla1[[#This Row],[PVC ]]</f>
        <v>0</v>
      </c>
      <c r="J3973" s="26">
        <v>0.21</v>
      </c>
      <c r="K3973" s="63"/>
      <c r="L3973" s="28" t="s">
        <v>535</v>
      </c>
      <c r="M3973" s="53">
        <v>118840.70699999999</v>
      </c>
      <c r="N3973" s="64" t="str">
        <f>+IF(Tabla1[[#This Row],[F PMPI]]="SÍ","No","Sí")</f>
        <v>No</v>
      </c>
      <c r="O3973" s="65">
        <f>+Tabla1[[#This Row],[PVL]]*1.055</f>
        <v>125376.94588499999</v>
      </c>
      <c r="P3973" s="65">
        <f>+Tabla1[[#This Row],[PVL]]*1.43</f>
        <v>169942.21101</v>
      </c>
      <c r="Q3973" s="66" t="str">
        <f>+HYPERLINK(Tabla1[[#This Row],[PAG]])</f>
        <v>https://todomusica.com.ar/microfonos-dinamicos/6052-pga56-xlr.html</v>
      </c>
      <c r="R3973" s="67"/>
      <c r="S3973" s="68"/>
      <c r="T3973" s="69"/>
      <c r="U3973" s="69"/>
      <c r="V3973" s="69"/>
      <c r="W3973" s="69"/>
      <c r="X3973" s="69"/>
      <c r="Y3973" s="35"/>
      <c r="Z3973" s="35" t="s">
        <v>27524</v>
      </c>
      <c r="AA3973" s="36">
        <v>1</v>
      </c>
      <c r="AB3973" s="35" t="s">
        <v>9849</v>
      </c>
      <c r="AC3973" s="35" t="str">
        <f>+IF(Tabla1[[#This Row],[STK]]="no","Sin STK", "STK disponible")</f>
        <v>Sin STK</v>
      </c>
      <c r="AD3973" s="35">
        <f>+I3973*J3973</f>
        <v>0</v>
      </c>
      <c r="AE3973" s="35">
        <f>+I3973*K3973</f>
        <v>0</v>
      </c>
      <c r="AF3973" s="36">
        <f>IF(Tabla1[[#This Row],[ref pack]]=1,Tabla1[[#This Row],[Pedido]],LCM(Tabla1[[#This Row],[MC VIEJO]],Tabla1[[#This Row],[Pedido]]))</f>
        <v>1</v>
      </c>
      <c r="AG3973" s="36">
        <f>+VLOOKUP(Tabla1[[#This Row],[Artículo]],'.'!$B$2:$D$11481,3,)</f>
        <v>1</v>
      </c>
      <c r="AH3973" s="37" t="str">
        <f>+IFERROR(SEARCH("pack",Tabla1[[#This Row],[PACK]]),"")</f>
        <v/>
      </c>
    </row>
    <row r="3974" spans="1:34" ht="24" customHeight="1" x14ac:dyDescent="0.2">
      <c r="A3974" s="50" t="s">
        <v>6938</v>
      </c>
      <c r="B3974" s="60" t="s">
        <v>7606</v>
      </c>
      <c r="C3974" s="61" t="s">
        <v>7607</v>
      </c>
      <c r="D3974" s="52" t="s">
        <v>9842</v>
      </c>
      <c r="E3974" s="53">
        <v>57254.68</v>
      </c>
      <c r="F3974" s="23" t="str">
        <f>+IFERROR(VLOOKUP(Tabla1[[#This Row],[Artículo]],'..'!$B$2:$D$569000,3,),"")</f>
        <v/>
      </c>
      <c r="G3974" s="24" t="str">
        <f>IF(H3974=AF3974,"", "Error MC")</f>
        <v>Error MC</v>
      </c>
      <c r="H3974" s="62"/>
      <c r="I3974" s="54">
        <f>+Tabla1[[#This Row],[MC]]*Tabla1[[#This Row],[Pedido]]*Tabla1[[#This Row],[PVC ]]</f>
        <v>0</v>
      </c>
      <c r="J3974" s="26">
        <v>0.21</v>
      </c>
      <c r="K3974" s="63"/>
      <c r="L3974" s="28" t="s">
        <v>535</v>
      </c>
      <c r="M3974" s="53">
        <v>93525.521999999997</v>
      </c>
      <c r="N3974" s="64" t="str">
        <f>+IF(Tabla1[[#This Row],[F PMPI]]="SÍ","No","Sí")</f>
        <v>No</v>
      </c>
      <c r="O3974" s="65">
        <f>+Tabla1[[#This Row],[PVL]]*1.055</f>
        <v>98669.425709999996</v>
      </c>
      <c r="P3974" s="65">
        <f>+Tabla1[[#This Row],[PVL]]*1.43</f>
        <v>133741.49645999999</v>
      </c>
      <c r="Q3974" s="66" t="str">
        <f>+HYPERLINK(Tabla1[[#This Row],[PAG]])</f>
        <v>https://todomusica.com.ar/microfonos-dinamicos/6053-pga57-lc.html</v>
      </c>
      <c r="R3974" s="67"/>
      <c r="S3974" s="68"/>
      <c r="T3974" s="69"/>
      <c r="U3974" s="69"/>
      <c r="V3974" s="69"/>
      <c r="W3974" s="69"/>
      <c r="X3974" s="69"/>
      <c r="Y3974" s="35"/>
      <c r="Z3974" s="35" t="s">
        <v>27525</v>
      </c>
      <c r="AA3974" s="36">
        <v>1</v>
      </c>
      <c r="AB3974" s="35" t="s">
        <v>9849</v>
      </c>
      <c r="AC3974" s="35" t="str">
        <f>+IF(Tabla1[[#This Row],[STK]]="no","Sin STK", "STK disponible")</f>
        <v>STK disponible</v>
      </c>
      <c r="AD3974" s="35">
        <f>+I3974*J3974</f>
        <v>0</v>
      </c>
      <c r="AE3974" s="35">
        <f>+I3974*K3974</f>
        <v>0</v>
      </c>
      <c r="AF3974" s="36">
        <f>IF(Tabla1[[#This Row],[ref pack]]=1,Tabla1[[#This Row],[Pedido]],LCM(Tabla1[[#This Row],[MC VIEJO]],Tabla1[[#This Row],[Pedido]]))</f>
        <v>1</v>
      </c>
      <c r="AG3974" s="36">
        <f>+VLOOKUP(Tabla1[[#This Row],[Artículo]],'.'!$B$2:$D$11481,3,)</f>
        <v>1</v>
      </c>
      <c r="AH3974" s="37" t="str">
        <f>+IFERROR(SEARCH("pack",Tabla1[[#This Row],[PACK]]),"")</f>
        <v/>
      </c>
    </row>
    <row r="3975" spans="1:34" ht="24" customHeight="1" x14ac:dyDescent="0.2">
      <c r="A3975" s="50" t="s">
        <v>6938</v>
      </c>
      <c r="B3975" s="60" t="s">
        <v>7608</v>
      </c>
      <c r="C3975" s="61" t="s">
        <v>7609</v>
      </c>
      <c r="D3975" s="52" t="s">
        <v>9841</v>
      </c>
      <c r="E3975" s="53">
        <v>61990.07</v>
      </c>
      <c r="F3975" s="23" t="str">
        <f>+IFERROR(VLOOKUP(Tabla1[[#This Row],[Artículo]],'..'!$B$2:$D$569000,3,),"")</f>
        <v/>
      </c>
      <c r="G3975" s="24" t="str">
        <f>IF(H3975=AF3975,"", "Error MC")</f>
        <v>Error MC</v>
      </c>
      <c r="H3975" s="62"/>
      <c r="I3975" s="54">
        <f>+Tabla1[[#This Row],[MC]]*Tabla1[[#This Row],[Pedido]]*Tabla1[[#This Row],[PVC ]]</f>
        <v>0</v>
      </c>
      <c r="J3975" s="26">
        <v>0.21</v>
      </c>
      <c r="K3975" s="63"/>
      <c r="L3975" s="28" t="s">
        <v>535</v>
      </c>
      <c r="M3975" s="53">
        <v>101260.774</v>
      </c>
      <c r="N3975" s="64" t="str">
        <f>+IF(Tabla1[[#This Row],[F PMPI]]="SÍ","No","Sí")</f>
        <v>No</v>
      </c>
      <c r="O3975" s="65">
        <f>+Tabla1[[#This Row],[PVL]]*1.055</f>
        <v>106830.11657</v>
      </c>
      <c r="P3975" s="65">
        <f>+Tabla1[[#This Row],[PVL]]*1.43</f>
        <v>144802.90682</v>
      </c>
      <c r="Q3975" s="66" t="str">
        <f>+HYPERLINK(Tabla1[[#This Row],[PAG]])</f>
        <v>https://todomusica.com.ar/microfonos-dinamicos/6054-pga57-xlr.html</v>
      </c>
      <c r="R3975" s="67"/>
      <c r="S3975" s="68"/>
      <c r="T3975" s="69"/>
      <c r="U3975" s="69"/>
      <c r="V3975" s="69"/>
      <c r="W3975" s="69"/>
      <c r="X3975" s="69"/>
      <c r="Y3975" s="35"/>
      <c r="Z3975" s="35" t="s">
        <v>27526</v>
      </c>
      <c r="AA3975" s="36">
        <v>1</v>
      </c>
      <c r="AB3975" s="35" t="s">
        <v>9849</v>
      </c>
      <c r="AC3975" s="35" t="str">
        <f>+IF(Tabla1[[#This Row],[STK]]="no","Sin STK", "STK disponible")</f>
        <v>STK disponible</v>
      </c>
      <c r="AD3975" s="35">
        <f>+I3975*J3975</f>
        <v>0</v>
      </c>
      <c r="AE3975" s="35">
        <f>+I3975*K3975</f>
        <v>0</v>
      </c>
      <c r="AF3975" s="36">
        <f>IF(Tabla1[[#This Row],[ref pack]]=1,Tabla1[[#This Row],[Pedido]],LCM(Tabla1[[#This Row],[MC VIEJO]],Tabla1[[#This Row],[Pedido]]))</f>
        <v>1</v>
      </c>
      <c r="AG3975" s="36">
        <f>+VLOOKUP(Tabla1[[#This Row],[Artículo]],'.'!$B$2:$D$11481,3,)</f>
        <v>1</v>
      </c>
      <c r="AH3975" s="37" t="str">
        <f>+IFERROR(SEARCH("pack",Tabla1[[#This Row],[PACK]]),"")</f>
        <v/>
      </c>
    </row>
    <row r="3976" spans="1:34" ht="24" customHeight="1" x14ac:dyDescent="0.2">
      <c r="A3976" s="50" t="s">
        <v>6938</v>
      </c>
      <c r="B3976" s="60" t="s">
        <v>7610</v>
      </c>
      <c r="C3976" s="61" t="s">
        <v>7611</v>
      </c>
      <c r="D3976" s="52" t="s">
        <v>9841</v>
      </c>
      <c r="E3976" s="53">
        <v>108367.88</v>
      </c>
      <c r="F3976" s="23" t="str">
        <f>+IFERROR(VLOOKUP(Tabla1[[#This Row],[Artículo]],'..'!$B$2:$D$569000,3,),"")</f>
        <v/>
      </c>
      <c r="G3976" s="24" t="str">
        <f>IF(H3976=AF3976,"", "Error MC")</f>
        <v>Error MC</v>
      </c>
      <c r="H3976" s="62"/>
      <c r="I3976" s="54">
        <f>+Tabla1[[#This Row],[MC]]*Tabla1[[#This Row],[Pedido]]*Tabla1[[#This Row],[PVC ]]</f>
        <v>0</v>
      </c>
      <c r="J3976" s="26">
        <v>0.21</v>
      </c>
      <c r="K3976" s="63"/>
      <c r="L3976" s="28" t="s">
        <v>535</v>
      </c>
      <c r="M3976" s="53">
        <v>177018.93400000001</v>
      </c>
      <c r="N3976" s="64" t="str">
        <f>+IF(Tabla1[[#This Row],[F PMPI]]="SÍ","No","Sí")</f>
        <v>No</v>
      </c>
      <c r="O3976" s="65">
        <f>+Tabla1[[#This Row],[PVL]]*1.055</f>
        <v>186754.97537</v>
      </c>
      <c r="P3976" s="65">
        <f>+Tabla1[[#This Row],[PVL]]*1.43</f>
        <v>253137.07561999999</v>
      </c>
      <c r="Q3976" s="66" t="str">
        <f>+HYPERLINK(Tabla1[[#This Row],[PAG]])</f>
        <v>https://todomusica.com.ar/microfonos-dinamicos/6058-pga58bts.html</v>
      </c>
      <c r="R3976" s="67"/>
      <c r="S3976" s="68"/>
      <c r="T3976" s="69"/>
      <c r="U3976" s="69"/>
      <c r="V3976" s="69"/>
      <c r="W3976" s="69"/>
      <c r="X3976" s="69"/>
      <c r="Y3976" s="35"/>
      <c r="Z3976" s="35" t="s">
        <v>27527</v>
      </c>
      <c r="AA3976" s="36">
        <v>1</v>
      </c>
      <c r="AB3976" s="35" t="s">
        <v>9849</v>
      </c>
      <c r="AC3976" s="35" t="str">
        <f>+IF(Tabla1[[#This Row],[STK]]="no","Sin STK", "STK disponible")</f>
        <v>STK disponible</v>
      </c>
      <c r="AD3976" s="35">
        <f>+I3976*J3976</f>
        <v>0</v>
      </c>
      <c r="AE3976" s="35">
        <f>+I3976*K3976</f>
        <v>0</v>
      </c>
      <c r="AF3976" s="36">
        <f>IF(Tabla1[[#This Row],[ref pack]]=1,Tabla1[[#This Row],[Pedido]],LCM(Tabla1[[#This Row],[MC VIEJO]],Tabla1[[#This Row],[Pedido]]))</f>
        <v>1</v>
      </c>
      <c r="AG3976" s="36">
        <f>+VLOOKUP(Tabla1[[#This Row],[Artículo]],'.'!$B$2:$D$11481,3,)</f>
        <v>1</v>
      </c>
      <c r="AH3976" s="37" t="str">
        <f>+IFERROR(SEARCH("pack",Tabla1[[#This Row],[PACK]]),"")</f>
        <v/>
      </c>
    </row>
    <row r="3977" spans="1:34" ht="24" customHeight="1" x14ac:dyDescent="0.2">
      <c r="A3977" s="50" t="s">
        <v>6938</v>
      </c>
      <c r="B3977" s="60" t="s">
        <v>7612</v>
      </c>
      <c r="C3977" s="61" t="s">
        <v>7613</v>
      </c>
      <c r="D3977" s="52" t="s">
        <v>9841</v>
      </c>
      <c r="E3977" s="53">
        <v>57254.68</v>
      </c>
      <c r="F3977" s="23" t="str">
        <f>+IFERROR(VLOOKUP(Tabla1[[#This Row],[Artículo]],'..'!$B$2:$D$569000,3,),"")</f>
        <v/>
      </c>
      <c r="G3977" s="24" t="str">
        <f>IF(H3977=AF3977,"", "Error MC")</f>
        <v>Error MC</v>
      </c>
      <c r="H3977" s="62"/>
      <c r="I3977" s="54">
        <f>+Tabla1[[#This Row],[MC]]*Tabla1[[#This Row],[Pedido]]*Tabla1[[#This Row],[PVC ]]</f>
        <v>0</v>
      </c>
      <c r="J3977" s="26">
        <v>0.21</v>
      </c>
      <c r="K3977" s="63"/>
      <c r="L3977" s="28" t="s">
        <v>535</v>
      </c>
      <c r="M3977" s="53">
        <v>93525.521999999997</v>
      </c>
      <c r="N3977" s="64" t="str">
        <f>+IF(Tabla1[[#This Row],[F PMPI]]="SÍ","No","Sí")</f>
        <v>No</v>
      </c>
      <c r="O3977" s="65">
        <f>+Tabla1[[#This Row],[PVL]]*1.055</f>
        <v>98669.425709999996</v>
      </c>
      <c r="P3977" s="65">
        <f>+Tabla1[[#This Row],[PVL]]*1.43</f>
        <v>133741.49645999999</v>
      </c>
      <c r="Q3977" s="66" t="str">
        <f>+HYPERLINK(Tabla1[[#This Row],[PAG]])</f>
        <v>https://todomusica.com.ar/microfonos-dinamicos/6055-pga58-lc.html</v>
      </c>
      <c r="R3977" s="67"/>
      <c r="S3977" s="68"/>
      <c r="T3977" s="69"/>
      <c r="U3977" s="69"/>
      <c r="V3977" s="69"/>
      <c r="W3977" s="69"/>
      <c r="X3977" s="69"/>
      <c r="Y3977" s="35"/>
      <c r="Z3977" s="35" t="s">
        <v>27528</v>
      </c>
      <c r="AA3977" s="36">
        <v>1</v>
      </c>
      <c r="AB3977" s="35" t="s">
        <v>9849</v>
      </c>
      <c r="AC3977" s="35" t="str">
        <f>+IF(Tabla1[[#This Row],[STK]]="no","Sin STK", "STK disponible")</f>
        <v>STK disponible</v>
      </c>
      <c r="AD3977" s="35">
        <f>+I3977*J3977</f>
        <v>0</v>
      </c>
      <c r="AE3977" s="35">
        <f>+I3977*K3977</f>
        <v>0</v>
      </c>
      <c r="AF3977" s="36">
        <f>IF(Tabla1[[#This Row],[ref pack]]=1,Tabla1[[#This Row],[Pedido]],LCM(Tabla1[[#This Row],[MC VIEJO]],Tabla1[[#This Row],[Pedido]]))</f>
        <v>1</v>
      </c>
      <c r="AG3977" s="36">
        <f>+VLOOKUP(Tabla1[[#This Row],[Artículo]],'.'!$B$2:$D$11481,3,)</f>
        <v>1</v>
      </c>
      <c r="AH3977" s="37" t="str">
        <f>+IFERROR(SEARCH("pack",Tabla1[[#This Row],[PACK]]),"")</f>
        <v/>
      </c>
    </row>
    <row r="3978" spans="1:34" ht="24" customHeight="1" x14ac:dyDescent="0.2">
      <c r="A3978" s="50" t="s">
        <v>6938</v>
      </c>
      <c r="B3978" s="60" t="s">
        <v>7614</v>
      </c>
      <c r="C3978" s="61" t="s">
        <v>7615</v>
      </c>
      <c r="D3978" s="52" t="s">
        <v>9841</v>
      </c>
      <c r="E3978" s="53">
        <v>66122.66</v>
      </c>
      <c r="F3978" s="23" t="str">
        <f>+IFERROR(VLOOKUP(Tabla1[[#This Row],[Artículo]],'..'!$B$2:$D$569000,3,),"")</f>
        <v/>
      </c>
      <c r="G3978" s="24" t="str">
        <f>IF(H3978=AF3978,"", "Error MC")</f>
        <v>Error MC</v>
      </c>
      <c r="H3978" s="62"/>
      <c r="I3978" s="54">
        <f>+Tabla1[[#This Row],[MC]]*Tabla1[[#This Row],[Pedido]]*Tabla1[[#This Row],[PVC ]]</f>
        <v>0</v>
      </c>
      <c r="J3978" s="26">
        <v>0.21</v>
      </c>
      <c r="K3978" s="63"/>
      <c r="L3978" s="28" t="s">
        <v>535</v>
      </c>
      <c r="M3978" s="53">
        <v>108011.364</v>
      </c>
      <c r="N3978" s="64" t="str">
        <f>+IF(Tabla1[[#This Row],[F PMPI]]="SÍ","No","Sí")</f>
        <v>No</v>
      </c>
      <c r="O3978" s="65">
        <f>+Tabla1[[#This Row],[PVL]]*1.055</f>
        <v>113951.98901999999</v>
      </c>
      <c r="P3978" s="65">
        <f>+Tabla1[[#This Row],[PVL]]*1.43</f>
        <v>154456.25052</v>
      </c>
      <c r="Q3978" s="66" t="str">
        <f>+HYPERLINK(Tabla1[[#This Row],[PAG]])</f>
        <v>https://todomusica.com.ar/microfonos-dinamicos/6056-pga58-qtr.html</v>
      </c>
      <c r="R3978" s="67"/>
      <c r="S3978" s="68"/>
      <c r="T3978" s="69"/>
      <c r="U3978" s="69"/>
      <c r="V3978" s="69"/>
      <c r="W3978" s="69"/>
      <c r="X3978" s="69"/>
      <c r="Y3978" s="35"/>
      <c r="Z3978" s="35" t="s">
        <v>27529</v>
      </c>
      <c r="AA3978" s="36">
        <v>1</v>
      </c>
      <c r="AB3978" s="35" t="s">
        <v>9849</v>
      </c>
      <c r="AC3978" s="35" t="str">
        <f>+IF(Tabla1[[#This Row],[STK]]="no","Sin STK", "STK disponible")</f>
        <v>STK disponible</v>
      </c>
      <c r="AD3978" s="35">
        <f>+I3978*J3978</f>
        <v>0</v>
      </c>
      <c r="AE3978" s="35">
        <f>+I3978*K3978</f>
        <v>0</v>
      </c>
      <c r="AF3978" s="36">
        <f>IF(Tabla1[[#This Row],[ref pack]]=1,Tabla1[[#This Row],[Pedido]],LCM(Tabla1[[#This Row],[MC VIEJO]],Tabla1[[#This Row],[Pedido]]))</f>
        <v>1</v>
      </c>
      <c r="AG3978" s="36">
        <f>+VLOOKUP(Tabla1[[#This Row],[Artículo]],'.'!$B$2:$D$11481,3,)</f>
        <v>1</v>
      </c>
      <c r="AH3978" s="37" t="str">
        <f>+IFERROR(SEARCH("pack",Tabla1[[#This Row],[PACK]]),"")</f>
        <v/>
      </c>
    </row>
    <row r="3979" spans="1:34" ht="24" customHeight="1" x14ac:dyDescent="0.2">
      <c r="A3979" s="50" t="s">
        <v>6938</v>
      </c>
      <c r="B3979" s="60" t="s">
        <v>7616</v>
      </c>
      <c r="C3979" s="61" t="s">
        <v>7617</v>
      </c>
      <c r="D3979" s="52" t="s">
        <v>9841</v>
      </c>
      <c r="E3979" s="53">
        <v>61990.07</v>
      </c>
      <c r="F3979" s="23" t="str">
        <f>+IFERROR(VLOOKUP(Tabla1[[#This Row],[Artículo]],'..'!$B$2:$D$569000,3,),"")</f>
        <v/>
      </c>
      <c r="G3979" s="24" t="str">
        <f>IF(H3979=AF3979,"", "Error MC")</f>
        <v>Error MC</v>
      </c>
      <c r="H3979" s="62"/>
      <c r="I3979" s="54">
        <f>+Tabla1[[#This Row],[MC]]*Tabla1[[#This Row],[Pedido]]*Tabla1[[#This Row],[PVC ]]</f>
        <v>0</v>
      </c>
      <c r="J3979" s="26">
        <v>0.21</v>
      </c>
      <c r="K3979" s="63"/>
      <c r="L3979" s="28" t="s">
        <v>535</v>
      </c>
      <c r="M3979" s="53">
        <v>101260.774</v>
      </c>
      <c r="N3979" s="64" t="str">
        <f>+IF(Tabla1[[#This Row],[F PMPI]]="SÍ","No","Sí")</f>
        <v>No</v>
      </c>
      <c r="O3979" s="65">
        <f>+Tabla1[[#This Row],[PVL]]*1.055</f>
        <v>106830.11657</v>
      </c>
      <c r="P3979" s="65">
        <f>+Tabla1[[#This Row],[PVL]]*1.43</f>
        <v>144802.90682</v>
      </c>
      <c r="Q3979" s="66" t="str">
        <f>+HYPERLINK(Tabla1[[#This Row],[PAG]])</f>
        <v>https://todomusica.com.ar/microfonos-dinamicos/6057-pga58-xlr.html</v>
      </c>
      <c r="R3979" s="67"/>
      <c r="S3979" s="68"/>
      <c r="T3979" s="69"/>
      <c r="U3979" s="69"/>
      <c r="V3979" s="69"/>
      <c r="W3979" s="69"/>
      <c r="X3979" s="69"/>
      <c r="Y3979" s="35"/>
      <c r="Z3979" s="35" t="s">
        <v>27530</v>
      </c>
      <c r="AA3979" s="36">
        <v>1</v>
      </c>
      <c r="AB3979" s="35" t="s">
        <v>9849</v>
      </c>
      <c r="AC3979" s="35" t="str">
        <f>+IF(Tabla1[[#This Row],[STK]]="no","Sin STK", "STK disponible")</f>
        <v>STK disponible</v>
      </c>
      <c r="AD3979" s="35">
        <f>+I3979*J3979</f>
        <v>0</v>
      </c>
      <c r="AE3979" s="35">
        <f>+I3979*K3979</f>
        <v>0</v>
      </c>
      <c r="AF3979" s="36">
        <f>IF(Tabla1[[#This Row],[ref pack]]=1,Tabla1[[#This Row],[Pedido]],LCM(Tabla1[[#This Row],[MC VIEJO]],Tabla1[[#This Row],[Pedido]]))</f>
        <v>1</v>
      </c>
      <c r="AG3979" s="36">
        <f>+VLOOKUP(Tabla1[[#This Row],[Artículo]],'.'!$B$2:$D$11481,3,)</f>
        <v>1</v>
      </c>
      <c r="AH3979" s="37" t="str">
        <f>+IFERROR(SEARCH("pack",Tabla1[[#This Row],[PACK]]),"")</f>
        <v/>
      </c>
    </row>
    <row r="3980" spans="1:34" ht="24" customHeight="1" x14ac:dyDescent="0.2">
      <c r="A3980" s="50" t="s">
        <v>6938</v>
      </c>
      <c r="B3980" s="60" t="s">
        <v>7618</v>
      </c>
      <c r="C3980" s="61" t="s">
        <v>7619</v>
      </c>
      <c r="D3980" s="52" t="s">
        <v>9842</v>
      </c>
      <c r="E3980" s="53">
        <v>133020.37</v>
      </c>
      <c r="F3980" s="23" t="str">
        <f>+IFERROR(VLOOKUP(Tabla1[[#This Row],[Artículo]],'..'!$B$2:$D$569000,3,),"")</f>
        <v/>
      </c>
      <c r="G3980" s="24" t="str">
        <f>IF(H3980=AF3980,"", "Error MC")</f>
        <v>Error MC</v>
      </c>
      <c r="H3980" s="62"/>
      <c r="I3980" s="54">
        <f>+Tabla1[[#This Row],[MC]]*Tabla1[[#This Row],[Pedido]]*Tabla1[[#This Row],[PVC ]]</f>
        <v>0</v>
      </c>
      <c r="J3980" s="26">
        <v>0.21</v>
      </c>
      <c r="K3980" s="63"/>
      <c r="L3980" s="28" t="s">
        <v>535</v>
      </c>
      <c r="M3980" s="53">
        <v>217288.77499999999</v>
      </c>
      <c r="N3980" s="64" t="str">
        <f>+IF(Tabla1[[#This Row],[F PMPI]]="SÍ","No","Sí")</f>
        <v>No</v>
      </c>
      <c r="O3980" s="65">
        <f>+Tabla1[[#This Row],[PVL]]*1.055</f>
        <v>229239.65762499999</v>
      </c>
      <c r="P3980" s="65">
        <f>+Tabla1[[#This Row],[PVL]]*1.43</f>
        <v>310722.94824999996</v>
      </c>
      <c r="Q3980" s="66" t="str">
        <f>+HYPERLINK(Tabla1[[#This Row],[PAG]])</f>
        <v>https://todomusica.com.ar/microfonos-condenser/6059-pga81-lc.html</v>
      </c>
      <c r="R3980" s="67"/>
      <c r="S3980" s="68"/>
      <c r="T3980" s="69"/>
      <c r="U3980" s="69"/>
      <c r="V3980" s="69"/>
      <c r="W3980" s="69"/>
      <c r="X3980" s="69"/>
      <c r="Y3980" s="35"/>
      <c r="Z3980" s="35" t="s">
        <v>27531</v>
      </c>
      <c r="AA3980" s="36">
        <v>1</v>
      </c>
      <c r="AB3980" s="35" t="s">
        <v>9849</v>
      </c>
      <c r="AC3980" s="35" t="str">
        <f>+IF(Tabla1[[#This Row],[STK]]="no","Sin STK", "STK disponible")</f>
        <v>STK disponible</v>
      </c>
      <c r="AD3980" s="35">
        <f>+I3980*J3980</f>
        <v>0</v>
      </c>
      <c r="AE3980" s="35">
        <f>+I3980*K3980</f>
        <v>0</v>
      </c>
      <c r="AF3980" s="36">
        <f>IF(Tabla1[[#This Row],[ref pack]]=1,Tabla1[[#This Row],[Pedido]],LCM(Tabla1[[#This Row],[MC VIEJO]],Tabla1[[#This Row],[Pedido]]))</f>
        <v>1</v>
      </c>
      <c r="AG3980" s="36">
        <f>+VLOOKUP(Tabla1[[#This Row],[Artículo]],'.'!$B$2:$D$11481,3,)</f>
        <v>1</v>
      </c>
      <c r="AH3980" s="37" t="str">
        <f>+IFERROR(SEARCH("pack",Tabla1[[#This Row],[PACK]]),"")</f>
        <v/>
      </c>
    </row>
    <row r="3981" spans="1:34" ht="24" customHeight="1" x14ac:dyDescent="0.2">
      <c r="A3981" s="50" t="s">
        <v>6938</v>
      </c>
      <c r="B3981" s="60" t="s">
        <v>7620</v>
      </c>
      <c r="C3981" s="61" t="s">
        <v>7621</v>
      </c>
      <c r="D3981" s="52" t="s">
        <v>9842</v>
      </c>
      <c r="E3981" s="53">
        <v>139908.15</v>
      </c>
      <c r="F3981" s="23" t="str">
        <f>+IFERROR(VLOOKUP(Tabla1[[#This Row],[Artículo]],'..'!$B$2:$D$569000,3,),"")</f>
        <v/>
      </c>
      <c r="G3981" s="24" t="str">
        <f>IF(H3981=AF3981,"", "Error MC")</f>
        <v>Error MC</v>
      </c>
      <c r="H3981" s="62"/>
      <c r="I3981" s="54">
        <f>+Tabla1[[#This Row],[MC]]*Tabla1[[#This Row],[Pedido]]*Tabla1[[#This Row],[PVC ]]</f>
        <v>0</v>
      </c>
      <c r="J3981" s="26">
        <v>0.21</v>
      </c>
      <c r="K3981" s="63"/>
      <c r="L3981" s="28" t="s">
        <v>535</v>
      </c>
      <c r="M3981" s="53">
        <v>228539.96</v>
      </c>
      <c r="N3981" s="64" t="str">
        <f>+IF(Tabla1[[#This Row],[F PMPI]]="SÍ","No","Sí")</f>
        <v>No</v>
      </c>
      <c r="O3981" s="65">
        <f>+Tabla1[[#This Row],[PVL]]*1.055</f>
        <v>241109.65779999999</v>
      </c>
      <c r="P3981" s="65">
        <f>+Tabla1[[#This Row],[PVL]]*1.43</f>
        <v>326812.14279999997</v>
      </c>
      <c r="Q3981" s="66" t="str">
        <f>+HYPERLINK(Tabla1[[#This Row],[PAG]])</f>
        <v>https://todomusica.com.ar/microfonos-condenser/6060-pga81-xlr.html</v>
      </c>
      <c r="R3981" s="67"/>
      <c r="S3981" s="68"/>
      <c r="T3981" s="69"/>
      <c r="U3981" s="69"/>
      <c r="V3981" s="69"/>
      <c r="W3981" s="69"/>
      <c r="X3981" s="69"/>
      <c r="Y3981" s="35"/>
      <c r="Z3981" s="35" t="s">
        <v>27532</v>
      </c>
      <c r="AA3981" s="36">
        <v>1</v>
      </c>
      <c r="AB3981" s="35" t="s">
        <v>9849</v>
      </c>
      <c r="AC3981" s="35" t="str">
        <f>+IF(Tabla1[[#This Row],[STK]]="no","Sin STK", "STK disponible")</f>
        <v>STK disponible</v>
      </c>
      <c r="AD3981" s="35">
        <f>+I3981*J3981</f>
        <v>0</v>
      </c>
      <c r="AE3981" s="35">
        <f>+I3981*K3981</f>
        <v>0</v>
      </c>
      <c r="AF3981" s="36">
        <f>IF(Tabla1[[#This Row],[ref pack]]=1,Tabla1[[#This Row],[Pedido]],LCM(Tabla1[[#This Row],[MC VIEJO]],Tabla1[[#This Row],[Pedido]]))</f>
        <v>1</v>
      </c>
      <c r="AG3981" s="36">
        <f>+VLOOKUP(Tabla1[[#This Row],[Artículo]],'.'!$B$2:$D$11481,3,)</f>
        <v>1</v>
      </c>
      <c r="AH3981" s="37" t="str">
        <f>+IFERROR(SEARCH("pack",Tabla1[[#This Row],[PACK]]),"")</f>
        <v/>
      </c>
    </row>
    <row r="3982" spans="1:34" ht="24" customHeight="1" x14ac:dyDescent="0.2">
      <c r="A3982" s="50" t="s">
        <v>6938</v>
      </c>
      <c r="B3982" s="60" t="s">
        <v>7622</v>
      </c>
      <c r="C3982" s="61" t="s">
        <v>7623</v>
      </c>
      <c r="D3982" s="52" t="s">
        <v>9841</v>
      </c>
      <c r="E3982" s="53">
        <v>139908.15</v>
      </c>
      <c r="F3982" s="23" t="str">
        <f>+IFERROR(VLOOKUP(Tabla1[[#This Row],[Artículo]],'..'!$B$2:$D$569000,3,),"")</f>
        <v/>
      </c>
      <c r="G3982" s="24" t="str">
        <f>IF(H3982=AF3982,"", "Error MC")</f>
        <v>Error MC</v>
      </c>
      <c r="H3982" s="62"/>
      <c r="I3982" s="54">
        <f>+Tabla1[[#This Row],[MC]]*Tabla1[[#This Row],[Pedido]]*Tabla1[[#This Row],[PVC ]]</f>
        <v>0</v>
      </c>
      <c r="J3982" s="26">
        <v>0.21</v>
      </c>
      <c r="K3982" s="63"/>
      <c r="L3982" s="28" t="s">
        <v>535</v>
      </c>
      <c r="M3982" s="53">
        <v>228539.96</v>
      </c>
      <c r="N3982" s="64" t="str">
        <f>+IF(Tabla1[[#This Row],[F PMPI]]="SÍ","No","Sí")</f>
        <v>No</v>
      </c>
      <c r="O3982" s="65">
        <f>+Tabla1[[#This Row],[PVL]]*1.055</f>
        <v>241109.65779999999</v>
      </c>
      <c r="P3982" s="65">
        <f>+Tabla1[[#This Row],[PVL]]*1.43</f>
        <v>326812.14279999997</v>
      </c>
      <c r="Q3982" s="66" t="str">
        <f>+HYPERLINK(Tabla1[[#This Row],[PAG]])</f>
        <v>https://todomusica.com.ar/microfonos-para-bateria/6061-pga98d-lc.html</v>
      </c>
      <c r="R3982" s="67"/>
      <c r="S3982" s="68"/>
      <c r="T3982" s="69"/>
      <c r="U3982" s="69"/>
      <c r="V3982" s="69"/>
      <c r="W3982" s="69"/>
      <c r="X3982" s="69"/>
      <c r="Y3982" s="35"/>
      <c r="Z3982" s="35" t="s">
        <v>27533</v>
      </c>
      <c r="AA3982" s="36">
        <v>1</v>
      </c>
      <c r="AB3982" s="35" t="s">
        <v>9849</v>
      </c>
      <c r="AC3982" s="35" t="str">
        <f>+IF(Tabla1[[#This Row],[STK]]="no","Sin STK", "STK disponible")</f>
        <v>STK disponible</v>
      </c>
      <c r="AD3982" s="35">
        <f>+I3982*J3982</f>
        <v>0</v>
      </c>
      <c r="AE3982" s="35">
        <f>+I3982*K3982</f>
        <v>0</v>
      </c>
      <c r="AF3982" s="36">
        <f>IF(Tabla1[[#This Row],[ref pack]]=1,Tabla1[[#This Row],[Pedido]],LCM(Tabla1[[#This Row],[MC VIEJO]],Tabla1[[#This Row],[Pedido]]))</f>
        <v>1</v>
      </c>
      <c r="AG3982" s="36">
        <f>+VLOOKUP(Tabla1[[#This Row],[Artículo]],'.'!$B$2:$D$11481,3,)</f>
        <v>1</v>
      </c>
      <c r="AH3982" s="37" t="str">
        <f>+IFERROR(SEARCH("pack",Tabla1[[#This Row],[PACK]]),"")</f>
        <v/>
      </c>
    </row>
    <row r="3983" spans="1:34" ht="24" customHeight="1" x14ac:dyDescent="0.2">
      <c r="A3983" s="50" t="s">
        <v>6938</v>
      </c>
      <c r="B3983" s="60" t="s">
        <v>7624</v>
      </c>
      <c r="C3983" s="61" t="s">
        <v>7625</v>
      </c>
      <c r="D3983" s="52" t="s">
        <v>9841</v>
      </c>
      <c r="E3983" s="53">
        <v>145073.89000000001</v>
      </c>
      <c r="F3983" s="23" t="str">
        <f>+IFERROR(VLOOKUP(Tabla1[[#This Row],[Artículo]],'..'!$B$2:$D$569000,3,),"")</f>
        <v/>
      </c>
      <c r="G3983" s="24" t="str">
        <f>IF(H3983=AF3983,"", "Error MC")</f>
        <v>Error MC</v>
      </c>
      <c r="H3983" s="62"/>
      <c r="I3983" s="54">
        <f>+Tabla1[[#This Row],[MC]]*Tabla1[[#This Row],[Pedido]]*Tabla1[[#This Row],[PVC ]]</f>
        <v>0</v>
      </c>
      <c r="J3983" s="26">
        <v>0.21</v>
      </c>
      <c r="K3983" s="63"/>
      <c r="L3983" s="28" t="s">
        <v>535</v>
      </c>
      <c r="M3983" s="53">
        <v>236978.198</v>
      </c>
      <c r="N3983" s="64" t="str">
        <f>+IF(Tabla1[[#This Row],[F PMPI]]="SÍ","No","Sí")</f>
        <v>No</v>
      </c>
      <c r="O3983" s="65">
        <f>+Tabla1[[#This Row],[PVL]]*1.055</f>
        <v>250011.99888999999</v>
      </c>
      <c r="P3983" s="65">
        <f>+Tabla1[[#This Row],[PVL]]*1.43</f>
        <v>338878.82313999999</v>
      </c>
      <c r="Q3983" s="66" t="str">
        <f>+HYPERLINK(Tabla1[[#This Row],[PAG]])</f>
        <v>https://todomusica.com.ar/microfonos-para-bateria/6062-pga98d-xlr.html</v>
      </c>
      <c r="R3983" s="67"/>
      <c r="S3983" s="68"/>
      <c r="T3983" s="69"/>
      <c r="U3983" s="69"/>
      <c r="V3983" s="69"/>
      <c r="W3983" s="69"/>
      <c r="X3983" s="69"/>
      <c r="Y3983" s="35"/>
      <c r="Z3983" s="35" t="s">
        <v>27534</v>
      </c>
      <c r="AA3983" s="36">
        <v>1</v>
      </c>
      <c r="AB3983" s="35" t="s">
        <v>9849</v>
      </c>
      <c r="AC3983" s="35" t="str">
        <f>+IF(Tabla1[[#This Row],[STK]]="no","Sin STK", "STK disponible")</f>
        <v>STK disponible</v>
      </c>
      <c r="AD3983" s="35">
        <f>+I3983*J3983</f>
        <v>0</v>
      </c>
      <c r="AE3983" s="35">
        <f>+I3983*K3983</f>
        <v>0</v>
      </c>
      <c r="AF3983" s="36">
        <f>IF(Tabla1[[#This Row],[ref pack]]=1,Tabla1[[#This Row],[Pedido]],LCM(Tabla1[[#This Row],[MC VIEJO]],Tabla1[[#This Row],[Pedido]]))</f>
        <v>1</v>
      </c>
      <c r="AG3983" s="36">
        <f>+VLOOKUP(Tabla1[[#This Row],[Artículo]],'.'!$B$2:$D$11481,3,)</f>
        <v>1</v>
      </c>
      <c r="AH3983" s="37" t="str">
        <f>+IFERROR(SEARCH("pack",Tabla1[[#This Row],[PACK]]),"")</f>
        <v/>
      </c>
    </row>
    <row r="3984" spans="1:34" ht="24" customHeight="1" x14ac:dyDescent="0.2">
      <c r="A3984" s="50" t="s">
        <v>6938</v>
      </c>
      <c r="B3984" s="60" t="s">
        <v>7626</v>
      </c>
      <c r="C3984" s="61" t="s">
        <v>7627</v>
      </c>
      <c r="D3984" s="52" t="s">
        <v>9842</v>
      </c>
      <c r="E3984" s="53">
        <v>119244.65</v>
      </c>
      <c r="F3984" s="23" t="str">
        <f>+IFERROR(VLOOKUP(Tabla1[[#This Row],[Artículo]],'..'!$B$2:$D$569000,3,),"")</f>
        <v/>
      </c>
      <c r="G3984" s="24" t="str">
        <f>IF(H3984=AF3984,"", "Error MC")</f>
        <v>Error MC</v>
      </c>
      <c r="H3984" s="62"/>
      <c r="I3984" s="54">
        <f>+Tabla1[[#This Row],[MC]]*Tabla1[[#This Row],[Pedido]]*Tabla1[[#This Row],[PVC ]]</f>
        <v>0</v>
      </c>
      <c r="J3984" s="26">
        <v>0.21</v>
      </c>
      <c r="K3984" s="63"/>
      <c r="L3984" s="28" t="s">
        <v>535</v>
      </c>
      <c r="M3984" s="53">
        <v>194786.139</v>
      </c>
      <c r="N3984" s="64" t="str">
        <f>+IF(Tabla1[[#This Row],[F PMPI]]="SÍ","No","Sí")</f>
        <v>No</v>
      </c>
      <c r="O3984" s="65">
        <f>+Tabla1[[#This Row],[PVL]]*1.055</f>
        <v>205499.37664499998</v>
      </c>
      <c r="P3984" s="65">
        <f>+Tabla1[[#This Row],[PVL]]*1.43</f>
        <v>278544.17877</v>
      </c>
      <c r="Q3984" s="66" t="str">
        <f>+HYPERLINK(Tabla1[[#This Row],[PAG]])</f>
        <v>https://todomusica.com.ar/microfonos-condenser/6063-pga98h-tqg.html</v>
      </c>
      <c r="R3984" s="67"/>
      <c r="S3984" s="68"/>
      <c r="T3984" s="69"/>
      <c r="U3984" s="69"/>
      <c r="V3984" s="69"/>
      <c r="W3984" s="69"/>
      <c r="X3984" s="69"/>
      <c r="Y3984" s="35"/>
      <c r="Z3984" s="35" t="s">
        <v>27535</v>
      </c>
      <c r="AA3984" s="36">
        <v>1</v>
      </c>
      <c r="AB3984" s="35" t="s">
        <v>9849</v>
      </c>
      <c r="AC3984" s="35" t="str">
        <f>+IF(Tabla1[[#This Row],[STK]]="no","Sin STK", "STK disponible")</f>
        <v>STK disponible</v>
      </c>
      <c r="AD3984" s="35">
        <f>+I3984*J3984</f>
        <v>0</v>
      </c>
      <c r="AE3984" s="35">
        <f>+I3984*K3984</f>
        <v>0</v>
      </c>
      <c r="AF3984" s="36">
        <f>IF(Tabla1[[#This Row],[ref pack]]=1,Tabla1[[#This Row],[Pedido]],LCM(Tabla1[[#This Row],[MC VIEJO]],Tabla1[[#This Row],[Pedido]]))</f>
        <v>1</v>
      </c>
      <c r="AG3984" s="36">
        <f>+VLOOKUP(Tabla1[[#This Row],[Artículo]],'.'!$B$2:$D$11481,3,)</f>
        <v>1</v>
      </c>
      <c r="AH3984" s="37" t="str">
        <f>+IFERROR(SEARCH("pack",Tabla1[[#This Row],[PACK]]),"")</f>
        <v/>
      </c>
    </row>
    <row r="3985" spans="1:34" ht="24" customHeight="1" x14ac:dyDescent="0.2">
      <c r="A3985" s="50" t="s">
        <v>6938</v>
      </c>
      <c r="B3985" s="60" t="s">
        <v>7628</v>
      </c>
      <c r="C3985" s="61" t="s">
        <v>7629</v>
      </c>
      <c r="D3985" s="52" t="s">
        <v>27</v>
      </c>
      <c r="E3985" s="53">
        <v>149001.29999999999</v>
      </c>
      <c r="F3985" s="23" t="str">
        <f>+IFERROR(VLOOKUP(Tabla1[[#This Row],[Artículo]],'..'!$B$2:$D$569000,3,),"")</f>
        <v/>
      </c>
      <c r="G3985" s="24" t="str">
        <f>IF(H3985=AF3985,"", "Error MC")</f>
        <v>Error MC</v>
      </c>
      <c r="H3985" s="62"/>
      <c r="I3985" s="54">
        <f>+Tabla1[[#This Row],[MC]]*Tabla1[[#This Row],[Pedido]]*Tabla1[[#This Row],[PVC ]]</f>
        <v>0</v>
      </c>
      <c r="J3985" s="26">
        <v>0.21</v>
      </c>
      <c r="K3985" s="63"/>
      <c r="L3985" s="28" t="s">
        <v>535</v>
      </c>
      <c r="M3985" s="53">
        <v>243393.63</v>
      </c>
      <c r="N3985" s="64" t="str">
        <f>+IF(Tabla1[[#This Row],[F PMPI]]="SÍ","No","Sí")</f>
        <v>No</v>
      </c>
      <c r="O3985" s="65">
        <f>+Tabla1[[#This Row],[PVL]]*1.055</f>
        <v>256780.27964999998</v>
      </c>
      <c r="P3985" s="65">
        <f>+Tabla1[[#This Row],[PVL]]*1.43</f>
        <v>348052.8909</v>
      </c>
      <c r="Q3985" s="66" t="str">
        <f>+HYPERLINK(Tabla1[[#This Row],[PAG]])</f>
        <v>https://todomusica.com.ar/microfonos-condenser/6064-pga98h-xlr.html</v>
      </c>
      <c r="R3985" s="67"/>
      <c r="S3985" s="68"/>
      <c r="T3985" s="69"/>
      <c r="U3985" s="69"/>
      <c r="V3985" s="69"/>
      <c r="W3985" s="69"/>
      <c r="X3985" s="69"/>
      <c r="Y3985" s="35"/>
      <c r="Z3985" s="35" t="s">
        <v>27536</v>
      </c>
      <c r="AA3985" s="36">
        <v>1</v>
      </c>
      <c r="AB3985" s="35" t="s">
        <v>9849</v>
      </c>
      <c r="AC3985" s="35" t="str">
        <f>+IF(Tabla1[[#This Row],[STK]]="no","Sin STK", "STK disponible")</f>
        <v>Sin STK</v>
      </c>
      <c r="AD3985" s="35">
        <f>+I3985*J3985</f>
        <v>0</v>
      </c>
      <c r="AE3985" s="35">
        <f>+I3985*K3985</f>
        <v>0</v>
      </c>
      <c r="AF3985" s="36">
        <f>IF(Tabla1[[#This Row],[ref pack]]=1,Tabla1[[#This Row],[Pedido]],LCM(Tabla1[[#This Row],[MC VIEJO]],Tabla1[[#This Row],[Pedido]]))</f>
        <v>1</v>
      </c>
      <c r="AG3985" s="36">
        <f>+VLOOKUP(Tabla1[[#This Row],[Artículo]],'.'!$B$2:$D$11481,3,)</f>
        <v>1</v>
      </c>
      <c r="AH3985" s="37" t="str">
        <f>+IFERROR(SEARCH("pack",Tabla1[[#This Row],[PACK]]),"")</f>
        <v/>
      </c>
    </row>
    <row r="3986" spans="1:34" ht="24" customHeight="1" x14ac:dyDescent="0.2">
      <c r="A3986" s="50" t="s">
        <v>6938</v>
      </c>
      <c r="B3986" s="60" t="s">
        <v>7630</v>
      </c>
      <c r="C3986" s="61" t="s">
        <v>7631</v>
      </c>
      <c r="D3986" s="52" t="s">
        <v>9841</v>
      </c>
      <c r="E3986" s="53">
        <v>613120.23</v>
      </c>
      <c r="F3986" s="23" t="str">
        <f>+IFERROR(VLOOKUP(Tabla1[[#This Row],[Artículo]],'..'!$B$2:$D$569000,3,),"")</f>
        <v/>
      </c>
      <c r="G3986" s="24" t="str">
        <f>IF(H3986=AF3986,"", "Error MC")</f>
        <v>Error MC</v>
      </c>
      <c r="H3986" s="62"/>
      <c r="I3986" s="54">
        <f>+Tabla1[[#This Row],[MC]]*Tabla1[[#This Row],[Pedido]]*Tabla1[[#This Row],[PVC ]]</f>
        <v>0</v>
      </c>
      <c r="J3986" s="26">
        <v>0.21</v>
      </c>
      <c r="K3986" s="63"/>
      <c r="L3986" s="28" t="s">
        <v>535</v>
      </c>
      <c r="M3986" s="53">
        <v>1001531.895</v>
      </c>
      <c r="N3986" s="64" t="str">
        <f>+IF(Tabla1[[#This Row],[F PMPI]]="SÍ","No","Sí")</f>
        <v>No</v>
      </c>
      <c r="O3986" s="65">
        <f>+Tabla1[[#This Row],[PVL]]*1.055</f>
        <v>1056616.1492250001</v>
      </c>
      <c r="P3986" s="65">
        <f>+Tabla1[[#This Row],[PVL]]*1.43</f>
        <v>1432190.6098499999</v>
      </c>
      <c r="Q3986" s="66" t="str">
        <f>+HYPERLINK(Tabla1[[#This Row],[PAG]])</f>
        <v>https://todomusica.com.ar/sistemas-completos/1678-pgxd14ar-85-x8.html</v>
      </c>
      <c r="R3986" s="67"/>
      <c r="S3986" s="68"/>
      <c r="T3986" s="69"/>
      <c r="U3986" s="69"/>
      <c r="V3986" s="69"/>
      <c r="W3986" s="69"/>
      <c r="X3986" s="69"/>
      <c r="Y3986" s="35"/>
      <c r="Z3986" s="35" t="s">
        <v>27537</v>
      </c>
      <c r="AA3986" s="36">
        <v>1</v>
      </c>
      <c r="AB3986" s="35" t="s">
        <v>9849</v>
      </c>
      <c r="AC3986" s="35" t="str">
        <f>+IF(Tabla1[[#This Row],[STK]]="no","Sin STK", "STK disponible")</f>
        <v>STK disponible</v>
      </c>
      <c r="AD3986" s="35">
        <f>+I3986*J3986</f>
        <v>0</v>
      </c>
      <c r="AE3986" s="35">
        <f>+I3986*K3986</f>
        <v>0</v>
      </c>
      <c r="AF3986" s="36">
        <f>IF(Tabla1[[#This Row],[ref pack]]=1,Tabla1[[#This Row],[Pedido]],LCM(Tabla1[[#This Row],[MC VIEJO]],Tabla1[[#This Row],[Pedido]]))</f>
        <v>1</v>
      </c>
      <c r="AG3986" s="36">
        <f>+VLOOKUP(Tabla1[[#This Row],[Artículo]],'.'!$B$2:$D$11481,3,)</f>
        <v>1</v>
      </c>
      <c r="AH3986" s="37" t="str">
        <f>+IFERROR(SEARCH("pack",Tabla1[[#This Row],[PACK]]),"")</f>
        <v/>
      </c>
    </row>
    <row r="3987" spans="1:34" ht="24" customHeight="1" x14ac:dyDescent="0.2">
      <c r="A3987" s="50" t="s">
        <v>6938</v>
      </c>
      <c r="B3987" s="60" t="s">
        <v>7632</v>
      </c>
      <c r="C3987" s="61" t="s">
        <v>7633</v>
      </c>
      <c r="D3987" s="52" t="s">
        <v>27</v>
      </c>
      <c r="E3987" s="53">
        <v>580672.21</v>
      </c>
      <c r="F3987" s="23" t="str">
        <f>+IFERROR(VLOOKUP(Tabla1[[#This Row],[Artículo]],'..'!$B$2:$D$569000,3,),"")</f>
        <v/>
      </c>
      <c r="G3987" s="24" t="str">
        <f>IF(H3987=AF3987,"", "Error MC")</f>
        <v>Error MC</v>
      </c>
      <c r="H3987" s="62"/>
      <c r="I3987" s="54">
        <f>+Tabla1[[#This Row],[MC]]*Tabla1[[#This Row],[Pedido]]*Tabla1[[#This Row],[PVC ]]</f>
        <v>0</v>
      </c>
      <c r="J3987" s="26">
        <v>0.21</v>
      </c>
      <c r="K3987" s="63"/>
      <c r="L3987" s="28" t="s">
        <v>535</v>
      </c>
      <c r="M3987" s="53">
        <v>948528.05099999998</v>
      </c>
      <c r="N3987" s="64" t="str">
        <f>+IF(Tabla1[[#This Row],[F PMPI]]="SÍ","No","Sí")</f>
        <v>No</v>
      </c>
      <c r="O3987" s="65">
        <f>+Tabla1[[#This Row],[PVL]]*1.055</f>
        <v>1000697.093805</v>
      </c>
      <c r="P3987" s="65">
        <f>+Tabla1[[#This Row],[PVL]]*1.43</f>
        <v>1356395.1129299998</v>
      </c>
      <c r="Q3987" s="66" t="str">
        <f>+HYPERLINK(Tabla1[[#This Row],[PAG]])</f>
        <v>https://todomusica.com.ar/sistemas-completos/5407-404.html</v>
      </c>
      <c r="R3987" s="67"/>
      <c r="S3987" s="68"/>
      <c r="T3987" s="69"/>
      <c r="U3987" s="69"/>
      <c r="V3987" s="69"/>
      <c r="W3987" s="69"/>
      <c r="X3987" s="69"/>
      <c r="Y3987" s="35"/>
      <c r="Z3987" s="35" t="s">
        <v>27538</v>
      </c>
      <c r="AA3987" s="36">
        <v>1</v>
      </c>
      <c r="AB3987" s="35" t="s">
        <v>9849</v>
      </c>
      <c r="AC3987" s="35" t="str">
        <f>+IF(Tabla1[[#This Row],[STK]]="no","Sin STK", "STK disponible")</f>
        <v>Sin STK</v>
      </c>
      <c r="AD3987" s="35">
        <f>+I3987*J3987</f>
        <v>0</v>
      </c>
      <c r="AE3987" s="35">
        <f>+I3987*K3987</f>
        <v>0</v>
      </c>
      <c r="AF3987" s="36">
        <f>IF(Tabla1[[#This Row],[ref pack]]=1,Tabla1[[#This Row],[Pedido]],LCM(Tabla1[[#This Row],[MC VIEJO]],Tabla1[[#This Row],[Pedido]]))</f>
        <v>1</v>
      </c>
      <c r="AG3987" s="36">
        <f>+VLOOKUP(Tabla1[[#This Row],[Artículo]],'.'!$B$2:$D$11481,3,)</f>
        <v>1</v>
      </c>
      <c r="AH3987" s="37" t="str">
        <f>+IFERROR(SEARCH("pack",Tabla1[[#This Row],[PACK]]),"")</f>
        <v/>
      </c>
    </row>
    <row r="3988" spans="1:34" ht="24" customHeight="1" x14ac:dyDescent="0.2">
      <c r="A3988" s="50" t="s">
        <v>6938</v>
      </c>
      <c r="B3988" s="60" t="s">
        <v>24164</v>
      </c>
      <c r="C3988" s="61" t="s">
        <v>24165</v>
      </c>
      <c r="D3988" s="52" t="s">
        <v>9842</v>
      </c>
      <c r="E3988" s="53">
        <v>293497.21999999997</v>
      </c>
      <c r="F3988" s="23" t="str">
        <f>+IFERROR(VLOOKUP(Tabla1[[#This Row],[Artículo]],'..'!$B$2:$D$569000,3,),"")</f>
        <v/>
      </c>
      <c r="G3988" s="24" t="e">
        <f>IF(H3988=AF3988,"", "Error MC")</f>
        <v>#N/A</v>
      </c>
      <c r="H3988" s="62"/>
      <c r="I3988" s="54">
        <f>+Tabla1[[#This Row],[MC]]*Tabla1[[#This Row],[Pedido]]*Tabla1[[#This Row],[PVC ]]</f>
        <v>0</v>
      </c>
      <c r="J3988" s="26">
        <v>0.21</v>
      </c>
      <c r="K3988" s="63"/>
      <c r="L3988" s="28" t="s">
        <v>535</v>
      </c>
      <c r="M3988" s="53">
        <v>479427.71299999999</v>
      </c>
      <c r="N3988" s="64" t="str">
        <f>+IF(Tabla1[[#This Row],[F PMPI]]="SÍ","No","Sí")</f>
        <v>No</v>
      </c>
      <c r="O3988" s="65">
        <f>+Tabla1[[#This Row],[PVL]]*1.055</f>
        <v>505796.23721499997</v>
      </c>
      <c r="P3988" s="65">
        <f>+Tabla1[[#This Row],[PVL]]*1.43</f>
        <v>685581.62958999991</v>
      </c>
      <c r="Q3988" s="66" t="str">
        <f>+HYPERLINK(Tabla1[[#This Row],[PAG]])</f>
        <v/>
      </c>
      <c r="R3988" s="67"/>
      <c r="S3988" s="68"/>
      <c r="T3988" s="69"/>
      <c r="U3988" s="69"/>
      <c r="V3988" s="69"/>
      <c r="W3988" s="69"/>
      <c r="X3988" s="69"/>
      <c r="Y3988" s="35"/>
      <c r="Z3988" s="35" t="s">
        <v>65</v>
      </c>
      <c r="AA3988" s="36">
        <v>1</v>
      </c>
      <c r="AB3988" s="35" t="s">
        <v>9849</v>
      </c>
      <c r="AC3988" s="35" t="str">
        <f>+IF(Tabla1[[#This Row],[STK]]="no","Sin STK", "STK disponible")</f>
        <v>STK disponible</v>
      </c>
      <c r="AD3988" s="35">
        <f>+I3988*J3988</f>
        <v>0</v>
      </c>
      <c r="AE3988" s="35">
        <f>+I3988*K3988</f>
        <v>0</v>
      </c>
      <c r="AF3988" s="36" t="e">
        <f>IF(Tabla1[[#This Row],[ref pack]]=1,Tabla1[[#This Row],[Pedido]],LCM(Tabla1[[#This Row],[MC VIEJO]],Tabla1[[#This Row],[Pedido]]))</f>
        <v>#N/A</v>
      </c>
      <c r="AG3988" s="36" t="e">
        <f>+VLOOKUP(Tabla1[[#This Row],[Artículo]],'.'!$B$2:$D$11481,3,)</f>
        <v>#N/A</v>
      </c>
      <c r="AH3988" s="37" t="str">
        <f>+IFERROR(SEARCH("pack",Tabla1[[#This Row],[PACK]]),"")</f>
        <v/>
      </c>
    </row>
    <row r="3989" spans="1:34" ht="24" customHeight="1" x14ac:dyDescent="0.2">
      <c r="A3989" s="50" t="s">
        <v>6938</v>
      </c>
      <c r="B3989" s="60" t="s">
        <v>7634</v>
      </c>
      <c r="C3989" s="61" t="s">
        <v>24166</v>
      </c>
      <c r="D3989" s="52" t="s">
        <v>27</v>
      </c>
      <c r="E3989" s="53">
        <v>564690.51</v>
      </c>
      <c r="F3989" s="23" t="str">
        <f>+IFERROR(VLOOKUP(Tabla1[[#This Row],[Artículo]],'..'!$B$2:$D$569000,3,),"")</f>
        <v/>
      </c>
      <c r="G3989" s="24" t="str">
        <f>IF(H3989=AF3989,"", "Error MC")</f>
        <v>Error MC</v>
      </c>
      <c r="H3989" s="62"/>
      <c r="I3989" s="54">
        <f>+Tabla1[[#This Row],[MC]]*Tabla1[[#This Row],[Pedido]]*Tabla1[[#This Row],[PVC ]]</f>
        <v>0</v>
      </c>
      <c r="J3989" s="26">
        <v>0.21</v>
      </c>
      <c r="K3989" s="63"/>
      <c r="L3989" s="28" t="s">
        <v>535</v>
      </c>
      <c r="M3989" s="53">
        <v>922421.95</v>
      </c>
      <c r="N3989" s="64" t="str">
        <f>+IF(Tabla1[[#This Row],[F PMPI]]="SÍ","No","Sí")</f>
        <v>No</v>
      </c>
      <c r="O3989" s="65">
        <f>+Tabla1[[#This Row],[PVL]]*1.055</f>
        <v>973155.15724999993</v>
      </c>
      <c r="P3989" s="65">
        <f>+Tabla1[[#This Row],[PVL]]*1.43</f>
        <v>1319063.3884999999</v>
      </c>
      <c r="Q3989" s="66" t="str">
        <f>+HYPERLINK(Tabla1[[#This Row],[PAG]])</f>
        <v/>
      </c>
      <c r="R3989" s="67"/>
      <c r="S3989" s="68"/>
      <c r="T3989" s="69"/>
      <c r="U3989" s="69"/>
      <c r="V3989" s="69"/>
      <c r="W3989" s="69"/>
      <c r="X3989" s="69"/>
      <c r="Y3989" s="35"/>
      <c r="Z3989" s="35" t="s">
        <v>65</v>
      </c>
      <c r="AA3989" s="36">
        <v>1</v>
      </c>
      <c r="AB3989" s="35" t="s">
        <v>9849</v>
      </c>
      <c r="AC3989" s="35" t="str">
        <f>+IF(Tabla1[[#This Row],[STK]]="no","Sin STK", "STK disponible")</f>
        <v>Sin STK</v>
      </c>
      <c r="AD3989" s="35">
        <f>+I3989*J3989</f>
        <v>0</v>
      </c>
      <c r="AE3989" s="35">
        <f>+I3989*K3989</f>
        <v>0</v>
      </c>
      <c r="AF3989" s="36">
        <f>IF(Tabla1[[#This Row],[ref pack]]=1,Tabla1[[#This Row],[Pedido]],LCM(Tabla1[[#This Row],[MC VIEJO]],Tabla1[[#This Row],[Pedido]]))</f>
        <v>1</v>
      </c>
      <c r="AG3989" s="36">
        <f>+VLOOKUP(Tabla1[[#This Row],[Artículo]],'.'!$B$2:$D$11481,3,)</f>
        <v>1</v>
      </c>
      <c r="AH3989" s="37" t="str">
        <f>+IFERROR(SEARCH("pack",Tabla1[[#This Row],[PACK]]),"")</f>
        <v/>
      </c>
    </row>
    <row r="3990" spans="1:34" ht="24" customHeight="1" x14ac:dyDescent="0.2">
      <c r="A3990" s="50" t="s">
        <v>6938</v>
      </c>
      <c r="B3990" s="60" t="s">
        <v>7635</v>
      </c>
      <c r="C3990" s="61" t="s">
        <v>7636</v>
      </c>
      <c r="D3990" s="52" t="s">
        <v>27</v>
      </c>
      <c r="E3990" s="53">
        <v>579977.64</v>
      </c>
      <c r="F3990" s="23" t="str">
        <f>+IFERROR(VLOOKUP(Tabla1[[#This Row],[Artículo]],'..'!$B$2:$D$569000,3,),"")</f>
        <v/>
      </c>
      <c r="G3990" s="24" t="str">
        <f>IF(H3990=AF3990,"", "Error MC")</f>
        <v>Error MC</v>
      </c>
      <c r="H3990" s="62"/>
      <c r="I3990" s="54">
        <f>+Tabla1[[#This Row],[MC]]*Tabla1[[#This Row],[Pedido]]*Tabla1[[#This Row],[PVC ]]</f>
        <v>0</v>
      </c>
      <c r="J3990" s="26">
        <v>0.21</v>
      </c>
      <c r="K3990" s="63"/>
      <c r="L3990" s="28" t="s">
        <v>535</v>
      </c>
      <c r="M3990" s="53">
        <v>947393.47</v>
      </c>
      <c r="N3990" s="64" t="str">
        <f>+IF(Tabla1[[#This Row],[F PMPI]]="SÍ","No","Sí")</f>
        <v>No</v>
      </c>
      <c r="O3990" s="65">
        <f>+Tabla1[[#This Row],[PVL]]*1.055</f>
        <v>999500.11084999994</v>
      </c>
      <c r="P3990" s="65">
        <f>+Tabla1[[#This Row],[PVL]]*1.43</f>
        <v>1354772.6620999998</v>
      </c>
      <c r="Q3990" s="66" t="str">
        <f>+HYPERLINK(Tabla1[[#This Row],[PAG]])</f>
        <v>https://todomusica.com.ar/productos-sin-categorias-de-netsuite/1679-pgxd24-sm58-x8.html</v>
      </c>
      <c r="R3990" s="67"/>
      <c r="S3990" s="68"/>
      <c r="T3990" s="69"/>
      <c r="U3990" s="69"/>
      <c r="V3990" s="69"/>
      <c r="W3990" s="69"/>
      <c r="X3990" s="69"/>
      <c r="Y3990" s="35"/>
      <c r="Z3990" s="35" t="s">
        <v>27539</v>
      </c>
      <c r="AA3990" s="36">
        <v>1</v>
      </c>
      <c r="AB3990" s="35" t="s">
        <v>9849</v>
      </c>
      <c r="AC3990" s="35" t="str">
        <f>+IF(Tabla1[[#This Row],[STK]]="no","Sin STK", "STK disponible")</f>
        <v>Sin STK</v>
      </c>
      <c r="AD3990" s="35">
        <f>+I3990*J3990</f>
        <v>0</v>
      </c>
      <c r="AE3990" s="35">
        <f>+I3990*K3990</f>
        <v>0</v>
      </c>
      <c r="AF3990" s="36">
        <f>IF(Tabla1[[#This Row],[ref pack]]=1,Tabla1[[#This Row],[Pedido]],LCM(Tabla1[[#This Row],[MC VIEJO]],Tabla1[[#This Row],[Pedido]]))</f>
        <v>1</v>
      </c>
      <c r="AG3990" s="36">
        <f>+VLOOKUP(Tabla1[[#This Row],[Artículo]],'.'!$B$2:$D$11481,3,)</f>
        <v>1</v>
      </c>
      <c r="AH3990" s="37" t="str">
        <f>+IFERROR(SEARCH("pack",Tabla1[[#This Row],[PACK]]),"")</f>
        <v/>
      </c>
    </row>
    <row r="3991" spans="1:34" ht="24" customHeight="1" x14ac:dyDescent="0.2">
      <c r="A3991" s="50" t="s">
        <v>6938</v>
      </c>
      <c r="B3991" s="60" t="s">
        <v>7643</v>
      </c>
      <c r="C3991" s="61" t="s">
        <v>7644</v>
      </c>
      <c r="D3991" s="52" t="s">
        <v>9841</v>
      </c>
      <c r="E3991" s="53">
        <v>61990.07</v>
      </c>
      <c r="F3991" s="23" t="str">
        <f>+IFERROR(VLOOKUP(Tabla1[[#This Row],[Artículo]],'..'!$B$2:$D$569000,3,),"")</f>
        <v/>
      </c>
      <c r="G3991" s="24" t="str">
        <f>IF(H3991=AF3991,"", "Error MC")</f>
        <v>Error MC</v>
      </c>
      <c r="H3991" s="62"/>
      <c r="I3991" s="54">
        <f>+Tabla1[[#This Row],[MC]]*Tabla1[[#This Row],[Pedido]]*Tabla1[[#This Row],[PVC ]]</f>
        <v>0</v>
      </c>
      <c r="J3991" s="26">
        <v>0.21</v>
      </c>
      <c r="K3991" s="63"/>
      <c r="L3991" s="28" t="s">
        <v>535</v>
      </c>
      <c r="M3991" s="53">
        <v>101260.774</v>
      </c>
      <c r="N3991" s="64" t="str">
        <f>+IF(Tabla1[[#This Row],[F PMPI]]="SÍ","No","Sí")</f>
        <v>No</v>
      </c>
      <c r="O3991" s="65">
        <f>+Tabla1[[#This Row],[PVL]]*1.055</f>
        <v>106830.11657</v>
      </c>
      <c r="P3991" s="65">
        <f>+Tabla1[[#This Row],[PVL]]*1.43</f>
        <v>144802.90682</v>
      </c>
      <c r="Q3991" s="66" t="str">
        <f>+HYPERLINK(Tabla1[[#This Row],[PAG]])</f>
        <v>https://todomusica.com.ar/microfonos-dinamicos/3106-pg57-xlr.html</v>
      </c>
      <c r="R3991" s="67"/>
      <c r="S3991" s="68"/>
      <c r="T3991" s="69"/>
      <c r="U3991" s="69"/>
      <c r="V3991" s="69"/>
      <c r="W3991" s="69"/>
      <c r="X3991" s="69"/>
      <c r="Y3991" s="35"/>
      <c r="Z3991" s="35" t="s">
        <v>27540</v>
      </c>
      <c r="AA3991" s="36">
        <v>1</v>
      </c>
      <c r="AB3991" s="35" t="s">
        <v>9849</v>
      </c>
      <c r="AC3991" s="35" t="str">
        <f>+IF(Tabla1[[#This Row],[STK]]="no","Sin STK", "STK disponible")</f>
        <v>STK disponible</v>
      </c>
      <c r="AD3991" s="35">
        <f>+I3991*J3991</f>
        <v>0</v>
      </c>
      <c r="AE3991" s="35">
        <f>+I3991*K3991</f>
        <v>0</v>
      </c>
      <c r="AF3991" s="36">
        <f>IF(Tabla1[[#This Row],[ref pack]]=1,Tabla1[[#This Row],[Pedido]],LCM(Tabla1[[#This Row],[MC VIEJO]],Tabla1[[#This Row],[Pedido]]))</f>
        <v>1</v>
      </c>
      <c r="AG3991" s="36">
        <f>+VLOOKUP(Tabla1[[#This Row],[Artículo]],'.'!$B$2:$D$11481,3,)</f>
        <v>1</v>
      </c>
      <c r="AH3991" s="37" t="str">
        <f>+IFERROR(SEARCH("pack",Tabla1[[#This Row],[PACK]]),"")</f>
        <v/>
      </c>
    </row>
    <row r="3992" spans="1:34" ht="24" customHeight="1" x14ac:dyDescent="0.2">
      <c r="A3992" s="50" t="s">
        <v>6938</v>
      </c>
      <c r="B3992" s="60" t="s">
        <v>7645</v>
      </c>
      <c r="C3992" s="61" t="s">
        <v>7646</v>
      </c>
      <c r="D3992" s="52" t="s">
        <v>9842</v>
      </c>
      <c r="E3992" s="53">
        <v>107862.69</v>
      </c>
      <c r="F3992" s="23" t="str">
        <f>+IFERROR(VLOOKUP(Tabla1[[#This Row],[Artículo]],'..'!$B$2:$D$569000,3,),"")</f>
        <v/>
      </c>
      <c r="G3992" s="24" t="str">
        <f>IF(H3992=AF3992,"", "Error MC")</f>
        <v>Error MC</v>
      </c>
      <c r="H3992" s="62"/>
      <c r="I3992" s="54">
        <f>+Tabla1[[#This Row],[MC]]*Tabla1[[#This Row],[Pedido]]*Tabla1[[#This Row],[PVC ]]</f>
        <v>0</v>
      </c>
      <c r="J3992" s="26">
        <v>0.21</v>
      </c>
      <c r="K3992" s="63"/>
      <c r="L3992" s="28" t="s">
        <v>535</v>
      </c>
      <c r="M3992" s="53">
        <v>176193.70199999999</v>
      </c>
      <c r="N3992" s="64" t="str">
        <f>+IF(Tabla1[[#This Row],[F PMPI]]="SÍ","No","Sí")</f>
        <v>No</v>
      </c>
      <c r="O3992" s="65">
        <f>+Tabla1[[#This Row],[PVL]]*1.055</f>
        <v>185884.35560999997</v>
      </c>
      <c r="P3992" s="65">
        <f>+Tabla1[[#This Row],[PVL]]*1.43</f>
        <v>251956.99385999999</v>
      </c>
      <c r="Q3992" s="66" t="str">
        <f>+HYPERLINK(Tabla1[[#This Row],[PAG]])</f>
        <v>https://todomusica.com.ar/fuentes/4797-404.html</v>
      </c>
      <c r="R3992" s="67"/>
      <c r="S3992" s="68"/>
      <c r="T3992" s="69"/>
      <c r="U3992" s="69"/>
      <c r="V3992" s="69"/>
      <c r="W3992" s="69"/>
      <c r="X3992" s="69"/>
      <c r="Y3992" s="35"/>
      <c r="Z3992" s="35" t="s">
        <v>27541</v>
      </c>
      <c r="AA3992" s="36">
        <v>1</v>
      </c>
      <c r="AB3992" s="35" t="s">
        <v>9849</v>
      </c>
      <c r="AC3992" s="35" t="str">
        <f>+IF(Tabla1[[#This Row],[STK]]="no","Sin STK", "STK disponible")</f>
        <v>STK disponible</v>
      </c>
      <c r="AD3992" s="35">
        <f>+I3992*J3992</f>
        <v>0</v>
      </c>
      <c r="AE3992" s="35">
        <f>+I3992*K3992</f>
        <v>0</v>
      </c>
      <c r="AF3992" s="36">
        <f>IF(Tabla1[[#This Row],[ref pack]]=1,Tabla1[[#This Row],[Pedido]],LCM(Tabla1[[#This Row],[MC VIEJO]],Tabla1[[#This Row],[Pedido]]))</f>
        <v>1</v>
      </c>
      <c r="AG3992" s="36">
        <f>+VLOOKUP(Tabla1[[#This Row],[Artículo]],'.'!$B$2:$D$11481,3,)</f>
        <v>1</v>
      </c>
      <c r="AH3992" s="37" t="str">
        <f>+IFERROR(SEARCH("pack",Tabla1[[#This Row],[PACK]]),"")</f>
        <v/>
      </c>
    </row>
    <row r="3993" spans="1:34" ht="24" customHeight="1" x14ac:dyDescent="0.2">
      <c r="A3993" s="50" t="s">
        <v>6938</v>
      </c>
      <c r="B3993" s="60" t="s">
        <v>7647</v>
      </c>
      <c r="C3993" s="61" t="s">
        <v>7648</v>
      </c>
      <c r="D3993" s="52" t="s">
        <v>27</v>
      </c>
      <c r="E3993" s="53">
        <v>107862.69</v>
      </c>
      <c r="F3993" s="23" t="str">
        <f>+IFERROR(VLOOKUP(Tabla1[[#This Row],[Artículo]],'..'!$B$2:$D$569000,3,),"")</f>
        <v/>
      </c>
      <c r="G3993" s="24" t="str">
        <f>IF(H3993=AF3993,"", "Error MC")</f>
        <v>Error MC</v>
      </c>
      <c r="H3993" s="62"/>
      <c r="I3993" s="54">
        <f>+Tabla1[[#This Row],[MC]]*Tabla1[[#This Row],[Pedido]]*Tabla1[[#This Row],[PVC ]]</f>
        <v>0</v>
      </c>
      <c r="J3993" s="26">
        <v>0.21</v>
      </c>
      <c r="K3993" s="63"/>
      <c r="L3993" s="28" t="s">
        <v>535</v>
      </c>
      <c r="M3993" s="53">
        <v>176193.70199999999</v>
      </c>
      <c r="N3993" s="64" t="str">
        <f>+IF(Tabla1[[#This Row],[F PMPI]]="SÍ","No","Sí")</f>
        <v>No</v>
      </c>
      <c r="O3993" s="65">
        <f>+Tabla1[[#This Row],[PVL]]*1.055</f>
        <v>185884.35560999997</v>
      </c>
      <c r="P3993" s="65">
        <f>+Tabla1[[#This Row],[PVL]]*1.43</f>
        <v>251956.99385999999</v>
      </c>
      <c r="Q3993" s="66" t="str">
        <f>+HYPERLINK(Tabla1[[#This Row],[PAG]])</f>
        <v>https://todomusica.com.ar/fuentes/9415-ps124l.html</v>
      </c>
      <c r="R3993" s="67"/>
      <c r="S3993" s="68"/>
      <c r="T3993" s="69"/>
      <c r="U3993" s="69"/>
      <c r="V3993" s="69"/>
      <c r="W3993" s="69"/>
      <c r="X3993" s="69"/>
      <c r="Y3993" s="35"/>
      <c r="Z3993" s="35" t="s">
        <v>27542</v>
      </c>
      <c r="AA3993" s="36">
        <v>1</v>
      </c>
      <c r="AB3993" s="35" t="s">
        <v>9849</v>
      </c>
      <c r="AC3993" s="35" t="str">
        <f>+IF(Tabla1[[#This Row],[STK]]="no","Sin STK", "STK disponible")</f>
        <v>Sin STK</v>
      </c>
      <c r="AD3993" s="35">
        <f>+I3993*J3993</f>
        <v>0</v>
      </c>
      <c r="AE3993" s="35">
        <f>+I3993*K3993</f>
        <v>0</v>
      </c>
      <c r="AF3993" s="36">
        <f>IF(Tabla1[[#This Row],[ref pack]]=1,Tabla1[[#This Row],[Pedido]],LCM(Tabla1[[#This Row],[MC VIEJO]],Tabla1[[#This Row],[Pedido]]))</f>
        <v>1</v>
      </c>
      <c r="AG3993" s="36">
        <f>+VLOOKUP(Tabla1[[#This Row],[Artículo]],'.'!$B$2:$D$11481,3,)</f>
        <v>1</v>
      </c>
      <c r="AH3993" s="37" t="str">
        <f>+IFERROR(SEARCH("pack",Tabla1[[#This Row],[PACK]]),"")</f>
        <v/>
      </c>
    </row>
    <row r="3994" spans="1:34" ht="24" customHeight="1" x14ac:dyDescent="0.2">
      <c r="A3994" s="50" t="s">
        <v>6938</v>
      </c>
      <c r="B3994" s="60" t="s">
        <v>7649</v>
      </c>
      <c r="C3994" s="61" t="s">
        <v>7650</v>
      </c>
      <c r="D3994" s="52" t="s">
        <v>9842</v>
      </c>
      <c r="E3994" s="53">
        <v>9307.85</v>
      </c>
      <c r="F3994" s="23" t="str">
        <f>+IFERROR(VLOOKUP(Tabla1[[#This Row],[Artículo]],'..'!$B$2:$D$569000,3,),"")</f>
        <v/>
      </c>
      <c r="G3994" s="24" t="str">
        <f>IF(H3994=AF3994,"", "Error MC")</f>
        <v>Error MC</v>
      </c>
      <c r="H3994" s="62"/>
      <c r="I3994" s="54">
        <f>+Tabla1[[#This Row],[MC]]*Tabla1[[#This Row],[Pedido]]*Tabla1[[#This Row],[PVC ]]</f>
        <v>0</v>
      </c>
      <c r="J3994" s="26">
        <v>0.21</v>
      </c>
      <c r="K3994" s="63"/>
      <c r="L3994" s="28" t="s">
        <v>535</v>
      </c>
      <c r="M3994" s="53">
        <v>15204.376</v>
      </c>
      <c r="N3994" s="64" t="str">
        <f>+IF(Tabla1[[#This Row],[F PMPI]]="SÍ","No","Sí")</f>
        <v>No</v>
      </c>
      <c r="O3994" s="65">
        <f>+Tabla1[[#This Row],[PVL]]*1.055</f>
        <v>16040.616679999999</v>
      </c>
      <c r="P3994" s="65">
        <f>+Tabla1[[#This Row],[PVL]]*1.43</f>
        <v>21742.257679999999</v>
      </c>
      <c r="Q3994" s="66" t="str">
        <f>+HYPERLINK(Tabla1[[#This Row],[PAG]])</f>
        <v/>
      </c>
      <c r="R3994" s="67"/>
      <c r="S3994" s="68"/>
      <c r="T3994" s="69"/>
      <c r="U3994" s="69"/>
      <c r="V3994" s="69"/>
      <c r="W3994" s="69"/>
      <c r="X3994" s="69"/>
      <c r="Y3994" s="35"/>
      <c r="Z3994" s="35" t="s">
        <v>65</v>
      </c>
      <c r="AA3994" s="36">
        <v>1</v>
      </c>
      <c r="AB3994" s="35" t="s">
        <v>9849</v>
      </c>
      <c r="AC3994" s="35" t="str">
        <f>+IF(Tabla1[[#This Row],[STK]]="no","Sin STK", "STK disponible")</f>
        <v>STK disponible</v>
      </c>
      <c r="AD3994" s="35">
        <f>+I3994*J3994</f>
        <v>0</v>
      </c>
      <c r="AE3994" s="35">
        <f>+I3994*K3994</f>
        <v>0</v>
      </c>
      <c r="AF3994" s="36">
        <f>IF(Tabla1[[#This Row],[ref pack]]=1,Tabla1[[#This Row],[Pedido]],LCM(Tabla1[[#This Row],[MC VIEJO]],Tabla1[[#This Row],[Pedido]]))</f>
        <v>1</v>
      </c>
      <c r="AG3994" s="36">
        <f>+VLOOKUP(Tabla1[[#This Row],[Artículo]],'.'!$B$2:$D$11481,3,)</f>
        <v>1</v>
      </c>
      <c r="AH3994" s="37" t="str">
        <f>+IFERROR(SEARCH("pack",Tabla1[[#This Row],[PACK]]),"")</f>
        <v/>
      </c>
    </row>
    <row r="3995" spans="1:34" ht="24" customHeight="1" x14ac:dyDescent="0.2">
      <c r="A3995" s="50" t="s">
        <v>6938</v>
      </c>
      <c r="B3995" s="60" t="s">
        <v>7651</v>
      </c>
      <c r="C3995" s="61" t="s">
        <v>7652</v>
      </c>
      <c r="D3995" s="52" t="s">
        <v>27</v>
      </c>
      <c r="E3995" s="53">
        <v>25519.19</v>
      </c>
      <c r="F3995" s="23" t="str">
        <f>+IFERROR(VLOOKUP(Tabla1[[#This Row],[Artículo]],'..'!$B$2:$D$569000,3,),"")</f>
        <v/>
      </c>
      <c r="G3995" s="24" t="str">
        <f>IF(H3995=AF3995,"", "Error MC")</f>
        <v>Error MC</v>
      </c>
      <c r="H3995" s="62"/>
      <c r="I3995" s="54">
        <f>+Tabla1[[#This Row],[MC]]*Tabla1[[#This Row],[Pedido]]*Tabla1[[#This Row],[PVC ]]</f>
        <v>0</v>
      </c>
      <c r="J3995" s="26">
        <v>0.21</v>
      </c>
      <c r="K3995" s="63"/>
      <c r="L3995" s="28" t="s">
        <v>535</v>
      </c>
      <c r="M3995" s="53">
        <v>41685.601000000002</v>
      </c>
      <c r="N3995" s="64" t="str">
        <f>+IF(Tabla1[[#This Row],[F PMPI]]="SÍ","No","Sí")</f>
        <v>No</v>
      </c>
      <c r="O3995" s="65">
        <f>+Tabla1[[#This Row],[PVL]]*1.055</f>
        <v>43978.309054999998</v>
      </c>
      <c r="P3995" s="65">
        <f>+Tabla1[[#This Row],[PVL]]*1.43</f>
        <v>59610.40943</v>
      </c>
      <c r="Q3995" s="66" t="str">
        <f>+HYPERLINK(Tabla1[[#This Row],[PAG]])</f>
        <v>https://todomusica.com.ar/fuentes/4798-404.html</v>
      </c>
      <c r="R3995" s="67"/>
      <c r="S3995" s="68"/>
      <c r="T3995" s="69"/>
      <c r="U3995" s="69"/>
      <c r="V3995" s="69"/>
      <c r="W3995" s="69"/>
      <c r="X3995" s="69"/>
      <c r="Y3995" s="35"/>
      <c r="Z3995" s="35" t="s">
        <v>27543</v>
      </c>
      <c r="AA3995" s="36">
        <v>1</v>
      </c>
      <c r="AB3995" s="35" t="s">
        <v>9849</v>
      </c>
      <c r="AC3995" s="35" t="str">
        <f>+IF(Tabla1[[#This Row],[STK]]="no","Sin STK", "STK disponible")</f>
        <v>Sin STK</v>
      </c>
      <c r="AD3995" s="35">
        <f>+I3995*J3995</f>
        <v>0</v>
      </c>
      <c r="AE3995" s="35">
        <f>+I3995*K3995</f>
        <v>0</v>
      </c>
      <c r="AF3995" s="36">
        <f>IF(Tabla1[[#This Row],[ref pack]]=1,Tabla1[[#This Row],[Pedido]],LCM(Tabla1[[#This Row],[MC VIEJO]],Tabla1[[#This Row],[Pedido]]))</f>
        <v>1</v>
      </c>
      <c r="AG3995" s="36">
        <f>+VLOOKUP(Tabla1[[#This Row],[Artículo]],'.'!$B$2:$D$11481,3,)</f>
        <v>1</v>
      </c>
      <c r="AH3995" s="37" t="str">
        <f>+IFERROR(SEARCH("pack",Tabla1[[#This Row],[PACK]]),"")</f>
        <v/>
      </c>
    </row>
    <row r="3996" spans="1:34" ht="24" customHeight="1" x14ac:dyDescent="0.2">
      <c r="A3996" s="50" t="s">
        <v>6938</v>
      </c>
      <c r="B3996" s="60" t="s">
        <v>7653</v>
      </c>
      <c r="C3996" s="61" t="s">
        <v>7652</v>
      </c>
      <c r="D3996" s="52" t="s">
        <v>27</v>
      </c>
      <c r="E3996" s="53">
        <v>26449.18</v>
      </c>
      <c r="F3996" s="23" t="str">
        <f>+IFERROR(VLOOKUP(Tabla1[[#This Row],[Artículo]],'..'!$B$2:$D$569000,3,),"")</f>
        <v/>
      </c>
      <c r="G3996" s="24" t="str">
        <f>IF(H3996=AF3996,"", "Error MC")</f>
        <v>Error MC</v>
      </c>
      <c r="H3996" s="62"/>
      <c r="I3996" s="54">
        <f>+Tabla1[[#This Row],[MC]]*Tabla1[[#This Row],[Pedido]]*Tabla1[[#This Row],[PVC ]]</f>
        <v>0</v>
      </c>
      <c r="J3996" s="26">
        <v>0.21</v>
      </c>
      <c r="K3996" s="63"/>
      <c r="L3996" s="28" t="s">
        <v>535</v>
      </c>
      <c r="M3996" s="53">
        <v>43204.732000000004</v>
      </c>
      <c r="N3996" s="64" t="str">
        <f>+IF(Tabla1[[#This Row],[F PMPI]]="SÍ","No","Sí")</f>
        <v>No</v>
      </c>
      <c r="O3996" s="65">
        <f>+Tabla1[[#This Row],[PVL]]*1.055</f>
        <v>45580.992259999999</v>
      </c>
      <c r="P3996" s="65">
        <f>+Tabla1[[#This Row],[PVL]]*1.43</f>
        <v>61782.766760000006</v>
      </c>
      <c r="Q3996" s="66" t="str">
        <f>+HYPERLINK(Tabla1[[#This Row],[PAG]])</f>
        <v>https://todomusica.com.ar/fuentes/7981-power-supply-energu-effswitching.html</v>
      </c>
      <c r="R3996" s="67"/>
      <c r="S3996" s="68"/>
      <c r="T3996" s="69"/>
      <c r="U3996" s="69"/>
      <c r="V3996" s="69"/>
      <c r="W3996" s="69"/>
      <c r="X3996" s="69"/>
      <c r="Y3996" s="35"/>
      <c r="Z3996" s="35" t="s">
        <v>27544</v>
      </c>
      <c r="AA3996" s="36">
        <v>1</v>
      </c>
      <c r="AB3996" s="35" t="s">
        <v>9849</v>
      </c>
      <c r="AC3996" s="35" t="str">
        <f>+IF(Tabla1[[#This Row],[STK]]="no","Sin STK", "STK disponible")</f>
        <v>Sin STK</v>
      </c>
      <c r="AD3996" s="35">
        <f>+I3996*J3996</f>
        <v>0</v>
      </c>
      <c r="AE3996" s="35">
        <f>+I3996*K3996</f>
        <v>0</v>
      </c>
      <c r="AF3996" s="36">
        <f>IF(Tabla1[[#This Row],[ref pack]]=1,Tabla1[[#This Row],[Pedido]],LCM(Tabla1[[#This Row],[MC VIEJO]],Tabla1[[#This Row],[Pedido]]))</f>
        <v>1</v>
      </c>
      <c r="AG3996" s="36">
        <f>+VLOOKUP(Tabla1[[#This Row],[Artículo]],'.'!$B$2:$D$11481,3,)</f>
        <v>1</v>
      </c>
      <c r="AH3996" s="37" t="str">
        <f>+IFERROR(SEARCH("pack",Tabla1[[#This Row],[PACK]]),"")</f>
        <v/>
      </c>
    </row>
    <row r="3997" spans="1:34" ht="24" customHeight="1" x14ac:dyDescent="0.2">
      <c r="A3997" s="50" t="s">
        <v>6938</v>
      </c>
      <c r="B3997" s="60" t="s">
        <v>7654</v>
      </c>
      <c r="C3997" s="61" t="s">
        <v>7655</v>
      </c>
      <c r="D3997" s="52" t="s">
        <v>27</v>
      </c>
      <c r="E3997" s="53">
        <v>41740.17</v>
      </c>
      <c r="F3997" s="23" t="str">
        <f>+IFERROR(VLOOKUP(Tabla1[[#This Row],[Artículo]],'..'!$B$2:$D$569000,3,),"")</f>
        <v/>
      </c>
      <c r="G3997" s="24" t="str">
        <f>IF(H3997=AF3997,"", "Error MC")</f>
        <v>Error MC</v>
      </c>
      <c r="H3997" s="62"/>
      <c r="I3997" s="54">
        <f>+Tabla1[[#This Row],[MC]]*Tabla1[[#This Row],[Pedido]]*Tabla1[[#This Row],[PVC ]]</f>
        <v>0</v>
      </c>
      <c r="J3997" s="26">
        <v>0.21</v>
      </c>
      <c r="K3997" s="63"/>
      <c r="L3997" s="28" t="s">
        <v>535</v>
      </c>
      <c r="M3997" s="53">
        <v>68182.567999999999</v>
      </c>
      <c r="N3997" s="64" t="str">
        <f>+IF(Tabla1[[#This Row],[F PMPI]]="SÍ","No","Sí")</f>
        <v>No</v>
      </c>
      <c r="O3997" s="65">
        <f>+Tabla1[[#This Row],[PVL]]*1.055</f>
        <v>71932.609239999991</v>
      </c>
      <c r="P3997" s="65">
        <f>+Tabla1[[#This Row],[PVL]]*1.43</f>
        <v>97501.072239999994</v>
      </c>
      <c r="Q3997" s="66" t="str">
        <f>+HYPERLINK(Tabla1[[#This Row],[PAG]])</f>
        <v>https://todomusica.com.ar/varios/4129-404.html</v>
      </c>
      <c r="R3997" s="67"/>
      <c r="S3997" s="68"/>
      <c r="T3997" s="69"/>
      <c r="U3997" s="69"/>
      <c r="V3997" s="69"/>
      <c r="W3997" s="69"/>
      <c r="X3997" s="69"/>
      <c r="Y3997" s="35"/>
      <c r="Z3997" s="35" t="s">
        <v>27545</v>
      </c>
      <c r="AA3997" s="36">
        <v>1</v>
      </c>
      <c r="AB3997" s="35" t="s">
        <v>9849</v>
      </c>
      <c r="AC3997" s="35" t="str">
        <f>+IF(Tabla1[[#This Row],[STK]]="no","Sin STK", "STK disponible")</f>
        <v>Sin STK</v>
      </c>
      <c r="AD3997" s="35">
        <f>+I3997*J3997</f>
        <v>0</v>
      </c>
      <c r="AE3997" s="35">
        <f>+I3997*K3997</f>
        <v>0</v>
      </c>
      <c r="AF3997" s="36">
        <f>IF(Tabla1[[#This Row],[ref pack]]=1,Tabla1[[#This Row],[Pedido]],LCM(Tabla1[[#This Row],[MC VIEJO]],Tabla1[[#This Row],[Pedido]]))</f>
        <v>1</v>
      </c>
      <c r="AG3997" s="36">
        <f>+VLOOKUP(Tabla1[[#This Row],[Artículo]],'.'!$B$2:$D$11481,3,)</f>
        <v>1</v>
      </c>
      <c r="AH3997" s="37" t="str">
        <f>+IFERROR(SEARCH("pack",Tabla1[[#This Row],[PACK]]),"")</f>
        <v/>
      </c>
    </row>
    <row r="3998" spans="1:34" ht="24" customHeight="1" x14ac:dyDescent="0.2">
      <c r="A3998" s="50" t="s">
        <v>6938</v>
      </c>
      <c r="B3998" s="60" t="s">
        <v>7656</v>
      </c>
      <c r="C3998" s="61" t="s">
        <v>7657</v>
      </c>
      <c r="D3998" s="52" t="s">
        <v>27</v>
      </c>
      <c r="E3998" s="53">
        <v>77694.240000000005</v>
      </c>
      <c r="F3998" s="23" t="str">
        <f>+IFERROR(VLOOKUP(Tabla1[[#This Row],[Artículo]],'..'!$B$2:$D$569000,3,),"")</f>
        <v/>
      </c>
      <c r="G3998" s="24" t="str">
        <f>IF(H3998=AF3998,"", "Error MC")</f>
        <v>Error MC</v>
      </c>
      <c r="H3998" s="62"/>
      <c r="I3998" s="54">
        <f>+Tabla1[[#This Row],[MC]]*Tabla1[[#This Row],[Pedido]]*Tabla1[[#This Row],[PVC ]]</f>
        <v>0</v>
      </c>
      <c r="J3998" s="26">
        <v>0.21</v>
      </c>
      <c r="K3998" s="63"/>
      <c r="L3998" s="28" t="s">
        <v>535</v>
      </c>
      <c r="M3998" s="53">
        <v>126913.53599999999</v>
      </c>
      <c r="N3998" s="64" t="str">
        <f>+IF(Tabla1[[#This Row],[F PMPI]]="SÍ","No","Sí")</f>
        <v>No</v>
      </c>
      <c r="O3998" s="65">
        <f>+Tabla1[[#This Row],[PVL]]*1.055</f>
        <v>133893.78047999999</v>
      </c>
      <c r="P3998" s="65">
        <f>+Tabla1[[#This Row],[PVL]]*1.43</f>
        <v>181486.35647999999</v>
      </c>
      <c r="Q3998" s="66" t="str">
        <f>+HYPERLINK(Tabla1[[#This Row],[PAG]])</f>
        <v>https://todomusica.com.ar/fuentes/7982-power-supply-energu-effswitching.html</v>
      </c>
      <c r="R3998" s="67"/>
      <c r="S3998" s="68"/>
      <c r="T3998" s="69"/>
      <c r="U3998" s="69"/>
      <c r="V3998" s="69"/>
      <c r="W3998" s="69"/>
      <c r="X3998" s="69"/>
      <c r="Y3998" s="35"/>
      <c r="Z3998" s="35" t="s">
        <v>27546</v>
      </c>
      <c r="AA3998" s="36">
        <v>1</v>
      </c>
      <c r="AB3998" s="35" t="s">
        <v>9849</v>
      </c>
      <c r="AC3998" s="35" t="str">
        <f>+IF(Tabla1[[#This Row],[STK]]="no","Sin STK", "STK disponible")</f>
        <v>Sin STK</v>
      </c>
      <c r="AD3998" s="35">
        <f>+I3998*J3998</f>
        <v>0</v>
      </c>
      <c r="AE3998" s="35">
        <f>+I3998*K3998</f>
        <v>0</v>
      </c>
      <c r="AF3998" s="36">
        <f>IF(Tabla1[[#This Row],[ref pack]]=1,Tabla1[[#This Row],[Pedido]],LCM(Tabla1[[#This Row],[MC VIEJO]],Tabla1[[#This Row],[Pedido]]))</f>
        <v>1</v>
      </c>
      <c r="AG3998" s="36">
        <f>+VLOOKUP(Tabla1[[#This Row],[Artículo]],'.'!$B$2:$D$11481,3,)</f>
        <v>1</v>
      </c>
      <c r="AH3998" s="37" t="str">
        <f>+IFERROR(SEARCH("pack",Tabla1[[#This Row],[PACK]]),"")</f>
        <v/>
      </c>
    </row>
    <row r="3999" spans="1:34" ht="24" customHeight="1" x14ac:dyDescent="0.2">
      <c r="A3999" s="50" t="s">
        <v>6938</v>
      </c>
      <c r="B3999" s="60" t="s">
        <v>7658</v>
      </c>
      <c r="C3999" s="61" t="s">
        <v>7659</v>
      </c>
      <c r="D3999" s="52" t="s">
        <v>27</v>
      </c>
      <c r="E3999" s="53">
        <v>1013472.88</v>
      </c>
      <c r="F3999" s="23" t="str">
        <f>+IFERROR(VLOOKUP(Tabla1[[#This Row],[Artículo]],'..'!$B$2:$D$569000,3,),"")</f>
        <v/>
      </c>
      <c r="G3999" s="24" t="str">
        <f>IF(H3999=AF3999,"", "Error MC")</f>
        <v>Error MC</v>
      </c>
      <c r="H3999" s="62"/>
      <c r="I3999" s="54">
        <f>+Tabla1[[#This Row],[MC]]*Tabla1[[#This Row],[Pedido]]*Tabla1[[#This Row],[PVC ]]</f>
        <v>0</v>
      </c>
      <c r="J3999" s="26">
        <v>0.21</v>
      </c>
      <c r="K3999" s="63"/>
      <c r="L3999" s="28" t="s">
        <v>535</v>
      </c>
      <c r="M3999" s="53">
        <v>1655507.952</v>
      </c>
      <c r="N3999" s="64" t="str">
        <f>+IF(Tabla1[[#This Row],[F PMPI]]="SÍ","No","Sí")</f>
        <v>No</v>
      </c>
      <c r="O3999" s="65">
        <f>+Tabla1[[#This Row],[PVL]]*1.055</f>
        <v>1746560.8893599999</v>
      </c>
      <c r="P3999" s="65">
        <f>+Tabla1[[#This Row],[PVL]]*1.43</f>
        <v>2367376.3713599998</v>
      </c>
      <c r="Q3999" s="66" t="str">
        <f>+HYPERLINK(Tabla1[[#This Row],[PAG]])</f>
        <v>https://todomusica.com.ar/receptores-inalambricos/8886-p10r-g10.html</v>
      </c>
      <c r="R3999" s="67"/>
      <c r="S3999" s="68"/>
      <c r="T3999" s="69"/>
      <c r="U3999" s="69"/>
      <c r="V3999" s="69"/>
      <c r="W3999" s="69"/>
      <c r="X3999" s="69"/>
      <c r="Y3999" s="35"/>
      <c r="Z3999" s="35" t="s">
        <v>27547</v>
      </c>
      <c r="AA3999" s="36">
        <v>1</v>
      </c>
      <c r="AB3999" s="35" t="s">
        <v>9849</v>
      </c>
      <c r="AC3999" s="35" t="str">
        <f>+IF(Tabla1[[#This Row],[STK]]="no","Sin STK", "STK disponible")</f>
        <v>Sin STK</v>
      </c>
      <c r="AD3999" s="35">
        <f>+I3999*J3999</f>
        <v>0</v>
      </c>
      <c r="AE3999" s="35">
        <f>+I3999*K3999</f>
        <v>0</v>
      </c>
      <c r="AF3999" s="36">
        <f>IF(Tabla1[[#This Row],[ref pack]]=1,Tabla1[[#This Row],[Pedido]],LCM(Tabla1[[#This Row],[MC VIEJO]],Tabla1[[#This Row],[Pedido]]))</f>
        <v>1</v>
      </c>
      <c r="AG3999" s="36">
        <f>+VLOOKUP(Tabla1[[#This Row],[Artículo]],'.'!$B$2:$D$11481,3,)</f>
        <v>1</v>
      </c>
      <c r="AH3999" s="37" t="str">
        <f>+IFERROR(SEARCH("pack",Tabla1[[#This Row],[PACK]]),"")</f>
        <v/>
      </c>
    </row>
    <row r="4000" spans="1:34" ht="24" customHeight="1" x14ac:dyDescent="0.2">
      <c r="A4000" s="50" t="s">
        <v>6938</v>
      </c>
      <c r="B4000" s="60" t="s">
        <v>7662</v>
      </c>
      <c r="C4000" s="61" t="s">
        <v>24167</v>
      </c>
      <c r="D4000" s="52" t="s">
        <v>27</v>
      </c>
      <c r="E4000" s="53">
        <v>1131628.08</v>
      </c>
      <c r="F4000" s="23" t="str">
        <f>+IFERROR(VLOOKUP(Tabla1[[#This Row],[Artículo]],'..'!$B$2:$D$569000,3,),"")</f>
        <v/>
      </c>
      <c r="G4000" s="24" t="str">
        <f>IF(H4000=AF4000,"", "Error MC")</f>
        <v>Error MC</v>
      </c>
      <c r="H4000" s="62"/>
      <c r="I4000" s="54">
        <f>+Tabla1[[#This Row],[MC]]*Tabla1[[#This Row],[Pedido]]*Tabla1[[#This Row],[PVC ]]</f>
        <v>0</v>
      </c>
      <c r="J4000" s="26">
        <v>0.21</v>
      </c>
      <c r="K4000" s="63"/>
      <c r="L4000" s="28" t="s">
        <v>535</v>
      </c>
      <c r="M4000" s="53">
        <v>1848514.4709999999</v>
      </c>
      <c r="N4000" s="64" t="str">
        <f>+IF(Tabla1[[#This Row],[F PMPI]]="SÍ","No","Sí")</f>
        <v>No</v>
      </c>
      <c r="O4000" s="65">
        <f>+Tabla1[[#This Row],[PVL]]*1.055</f>
        <v>1950182.7669049997</v>
      </c>
      <c r="P4000" s="65">
        <f>+Tabla1[[#This Row],[PVL]]*1.43</f>
        <v>2643375.6935299998</v>
      </c>
      <c r="Q4000" s="66" t="str">
        <f>+HYPERLINK(Tabla1[[#This Row],[PAG]])</f>
        <v>https://todomusica.com.ar/receptores-inalambricos/10262-p10r-j8.html</v>
      </c>
      <c r="R4000" s="67"/>
      <c r="S4000" s="68"/>
      <c r="T4000" s="69"/>
      <c r="U4000" s="69"/>
      <c r="V4000" s="69"/>
      <c r="W4000" s="69"/>
      <c r="X4000" s="69"/>
      <c r="Y4000" s="35"/>
      <c r="Z4000" s="35" t="s">
        <v>27548</v>
      </c>
      <c r="AA4000" s="36">
        <v>1</v>
      </c>
      <c r="AB4000" s="35" t="s">
        <v>9849</v>
      </c>
      <c r="AC4000" s="35" t="str">
        <f>+IF(Tabla1[[#This Row],[STK]]="no","Sin STK", "STK disponible")</f>
        <v>Sin STK</v>
      </c>
      <c r="AD4000" s="35">
        <f>+I4000*J4000</f>
        <v>0</v>
      </c>
      <c r="AE4000" s="35">
        <f>+I4000*K4000</f>
        <v>0</v>
      </c>
      <c r="AF4000" s="36">
        <f>IF(Tabla1[[#This Row],[ref pack]]=1,Tabla1[[#This Row],[Pedido]],LCM(Tabla1[[#This Row],[MC VIEJO]],Tabla1[[#This Row],[Pedido]]))</f>
        <v>1</v>
      </c>
      <c r="AG4000" s="36">
        <f>+VLOOKUP(Tabla1[[#This Row],[Artículo]],'.'!$B$2:$D$11481,3,)</f>
        <v>1</v>
      </c>
      <c r="AH4000" s="37" t="str">
        <f>+IFERROR(SEARCH("pack",Tabla1[[#This Row],[PACK]]),"")</f>
        <v/>
      </c>
    </row>
    <row r="4001" spans="1:34" ht="24" customHeight="1" x14ac:dyDescent="0.2">
      <c r="A4001" s="50" t="s">
        <v>6938</v>
      </c>
      <c r="B4001" s="60" t="s">
        <v>7664</v>
      </c>
      <c r="C4001" s="61" t="s">
        <v>7661</v>
      </c>
      <c r="D4001" s="52" t="s">
        <v>27</v>
      </c>
      <c r="E4001" s="53">
        <v>1167311.1000000001</v>
      </c>
      <c r="F4001" s="23" t="str">
        <f>+IFERROR(VLOOKUP(Tabla1[[#This Row],[Artículo]],'..'!$B$2:$D$569000,3,),"")</f>
        <v/>
      </c>
      <c r="G4001" s="24" t="str">
        <f>IF(H4001=AF4001,"", "Error MC")</f>
        <v>Error MC</v>
      </c>
      <c r="H4001" s="62"/>
      <c r="I4001" s="54">
        <f>+Tabla1[[#This Row],[MC]]*Tabla1[[#This Row],[Pedido]]*Tabla1[[#This Row],[PVC ]]</f>
        <v>0</v>
      </c>
      <c r="J4001" s="26">
        <v>0.21</v>
      </c>
      <c r="K4001" s="63"/>
      <c r="L4001" s="28" t="s">
        <v>535</v>
      </c>
      <c r="M4001" s="53">
        <v>1906802.6880000001</v>
      </c>
      <c r="N4001" s="64" t="str">
        <f>+IF(Tabla1[[#This Row],[F PMPI]]="SÍ","No","Sí")</f>
        <v>No</v>
      </c>
      <c r="O4001" s="65">
        <f>+Tabla1[[#This Row],[PVL]]*1.055</f>
        <v>2011676.8358400001</v>
      </c>
      <c r="P4001" s="65">
        <f>+Tabla1[[#This Row],[PVL]]*1.43</f>
        <v>2726727.8438400002</v>
      </c>
      <c r="Q4001" s="66" t="str">
        <f>+HYPERLINK(Tabla1[[#This Row],[PAG]])</f>
        <v>https://todomusica.com.ar/productos-sin-categorias-de-netsuite/5486-404.html</v>
      </c>
      <c r="R4001" s="67"/>
      <c r="S4001" s="68"/>
      <c r="T4001" s="69"/>
      <c r="U4001" s="69"/>
      <c r="V4001" s="69"/>
      <c r="W4001" s="69"/>
      <c r="X4001" s="69"/>
      <c r="Y4001" s="35"/>
      <c r="Z4001" s="35" t="s">
        <v>27549</v>
      </c>
      <c r="AA4001" s="36">
        <v>1</v>
      </c>
      <c r="AB4001" s="35" t="s">
        <v>9849</v>
      </c>
      <c r="AC4001" s="35" t="str">
        <f>+IF(Tabla1[[#This Row],[STK]]="no","Sin STK", "STK disponible")</f>
        <v>Sin STK</v>
      </c>
      <c r="AD4001" s="35">
        <f>+I4001*J4001</f>
        <v>0</v>
      </c>
      <c r="AE4001" s="35">
        <f>+I4001*K4001</f>
        <v>0</v>
      </c>
      <c r="AF4001" s="36">
        <f>IF(Tabla1[[#This Row],[ref pack]]=1,Tabla1[[#This Row],[Pedido]],LCM(Tabla1[[#This Row],[MC VIEJO]],Tabla1[[#This Row],[Pedido]]))</f>
        <v>1</v>
      </c>
      <c r="AG4001" s="36">
        <f>+VLOOKUP(Tabla1[[#This Row],[Artículo]],'.'!$B$2:$D$11481,3,)</f>
        <v>1</v>
      </c>
      <c r="AH4001" s="37" t="str">
        <f>+IFERROR(SEARCH("pack",Tabla1[[#This Row],[PACK]]),"")</f>
        <v/>
      </c>
    </row>
    <row r="4002" spans="1:34" ht="24" customHeight="1" x14ac:dyDescent="0.2">
      <c r="A4002" s="50" t="s">
        <v>6938</v>
      </c>
      <c r="B4002" s="60" t="s">
        <v>7665</v>
      </c>
      <c r="C4002" s="61" t="s">
        <v>7666</v>
      </c>
      <c r="D4002" s="52" t="s">
        <v>27</v>
      </c>
      <c r="E4002" s="53">
        <v>1167311.1000000001</v>
      </c>
      <c r="F4002" s="23" t="str">
        <f>+IFERROR(VLOOKUP(Tabla1[[#This Row],[Artículo]],'..'!$B$2:$D$569000,3,),"")</f>
        <v/>
      </c>
      <c r="G4002" s="24" t="str">
        <f>IF(H4002=AF4002,"", "Error MC")</f>
        <v>Error MC</v>
      </c>
      <c r="H4002" s="62"/>
      <c r="I4002" s="54">
        <f>+Tabla1[[#This Row],[MC]]*Tabla1[[#This Row],[Pedido]]*Tabla1[[#This Row],[PVC ]]</f>
        <v>0</v>
      </c>
      <c r="J4002" s="26">
        <v>0.21</v>
      </c>
      <c r="K4002" s="63"/>
      <c r="L4002" s="28" t="s">
        <v>535</v>
      </c>
      <c r="M4002" s="53">
        <v>1906802.6880000001</v>
      </c>
      <c r="N4002" s="64" t="str">
        <f>+IF(Tabla1[[#This Row],[F PMPI]]="SÍ","No","Sí")</f>
        <v>No</v>
      </c>
      <c r="O4002" s="65">
        <f>+Tabla1[[#This Row],[PVL]]*1.055</f>
        <v>2011676.8358400001</v>
      </c>
      <c r="P4002" s="65">
        <f>+Tabla1[[#This Row],[PVL]]*1.43</f>
        <v>2726727.8438400002</v>
      </c>
      <c r="Q4002" s="66" t="str">
        <f>+HYPERLINK(Tabla1[[#This Row],[PAG]])</f>
        <v>https://todomusica.com.ar/productos-sin-categorias-de-netsuite/5487-404.html</v>
      </c>
      <c r="R4002" s="67"/>
      <c r="S4002" s="68"/>
      <c r="T4002" s="69"/>
      <c r="U4002" s="69"/>
      <c r="V4002" s="69"/>
      <c r="W4002" s="69"/>
      <c r="X4002" s="69"/>
      <c r="Y4002" s="35"/>
      <c r="Z4002" s="35" t="s">
        <v>27550</v>
      </c>
      <c r="AA4002" s="36">
        <v>1</v>
      </c>
      <c r="AB4002" s="35" t="s">
        <v>9849</v>
      </c>
      <c r="AC4002" s="35" t="str">
        <f>+IF(Tabla1[[#This Row],[STK]]="no","Sin STK", "STK disponible")</f>
        <v>Sin STK</v>
      </c>
      <c r="AD4002" s="35">
        <f>+I4002*J4002</f>
        <v>0</v>
      </c>
      <c r="AE4002" s="35">
        <f>+I4002*K4002</f>
        <v>0</v>
      </c>
      <c r="AF4002" s="36">
        <f>IF(Tabla1[[#This Row],[ref pack]]=1,Tabla1[[#This Row],[Pedido]],LCM(Tabla1[[#This Row],[MC VIEJO]],Tabla1[[#This Row],[Pedido]]))</f>
        <v>1</v>
      </c>
      <c r="AG4002" s="36">
        <f>+VLOOKUP(Tabla1[[#This Row],[Artículo]],'.'!$B$2:$D$11481,3,)</f>
        <v>1</v>
      </c>
      <c r="AH4002" s="37" t="str">
        <f>+IFERROR(SEARCH("pack",Tabla1[[#This Row],[PACK]]),"")</f>
        <v/>
      </c>
    </row>
    <row r="4003" spans="1:34" ht="24" customHeight="1" x14ac:dyDescent="0.2">
      <c r="A4003" s="50" t="s">
        <v>6938</v>
      </c>
      <c r="B4003" s="60" t="s">
        <v>7667</v>
      </c>
      <c r="C4003" s="61" t="s">
        <v>24168</v>
      </c>
      <c r="D4003" s="52" t="s">
        <v>9842</v>
      </c>
      <c r="E4003" s="53">
        <v>1013472.88</v>
      </c>
      <c r="F4003" s="23" t="str">
        <f>+IFERROR(VLOOKUP(Tabla1[[#This Row],[Artículo]],'..'!$B$2:$D$569000,3,),"")</f>
        <v/>
      </c>
      <c r="G4003" s="24" t="str">
        <f>IF(H4003=AF4003,"", "Error MC")</f>
        <v>Error MC</v>
      </c>
      <c r="H4003" s="62"/>
      <c r="I4003" s="54">
        <f>+Tabla1[[#This Row],[MC]]*Tabla1[[#This Row],[Pedido]]*Tabla1[[#This Row],[PVC ]]</f>
        <v>0</v>
      </c>
      <c r="J4003" s="26">
        <v>0.21</v>
      </c>
      <c r="K4003" s="63"/>
      <c r="L4003" s="28" t="s">
        <v>535</v>
      </c>
      <c r="M4003" s="53">
        <v>1655507.952</v>
      </c>
      <c r="N4003" s="64" t="str">
        <f>+IF(Tabla1[[#This Row],[F PMPI]]="SÍ","No","Sí")</f>
        <v>No</v>
      </c>
      <c r="O4003" s="65">
        <f>+Tabla1[[#This Row],[PVL]]*1.055</f>
        <v>1746560.8893599999</v>
      </c>
      <c r="P4003" s="65">
        <f>+Tabla1[[#This Row],[PVL]]*1.43</f>
        <v>2367376.3713599998</v>
      </c>
      <c r="Q4003" s="66" t="str">
        <f>+HYPERLINK(Tabla1[[#This Row],[PAG]])</f>
        <v>https://todomusica.com.ar/productos-sin-categorias-de-netsuite/9248-p10r-l8.html</v>
      </c>
      <c r="R4003" s="67"/>
      <c r="S4003" s="68"/>
      <c r="T4003" s="69"/>
      <c r="U4003" s="69"/>
      <c r="V4003" s="69"/>
      <c r="W4003" s="69"/>
      <c r="X4003" s="69"/>
      <c r="Y4003" s="35"/>
      <c r="Z4003" s="35" t="s">
        <v>27551</v>
      </c>
      <c r="AA4003" s="36">
        <v>1</v>
      </c>
      <c r="AB4003" s="35" t="s">
        <v>9849</v>
      </c>
      <c r="AC4003" s="35" t="str">
        <f>+IF(Tabla1[[#This Row],[STK]]="no","Sin STK", "STK disponible")</f>
        <v>STK disponible</v>
      </c>
      <c r="AD4003" s="35">
        <f>+I4003*J4003</f>
        <v>0</v>
      </c>
      <c r="AE4003" s="35">
        <f>+I4003*K4003</f>
        <v>0</v>
      </c>
      <c r="AF4003" s="36">
        <f>IF(Tabla1[[#This Row],[ref pack]]=1,Tabla1[[#This Row],[Pedido]],LCM(Tabla1[[#This Row],[MC VIEJO]],Tabla1[[#This Row],[Pedido]]))</f>
        <v>1</v>
      </c>
      <c r="AG4003" s="36">
        <f>+VLOOKUP(Tabla1[[#This Row],[Artículo]],'.'!$B$2:$D$11481,3,)</f>
        <v>1</v>
      </c>
      <c r="AH4003" s="37" t="str">
        <f>+IFERROR(SEARCH("pack",Tabla1[[#This Row],[PACK]]),"")</f>
        <v/>
      </c>
    </row>
    <row r="4004" spans="1:34" ht="24" customHeight="1" x14ac:dyDescent="0.2">
      <c r="A4004" s="50" t="s">
        <v>6938</v>
      </c>
      <c r="B4004" s="60" t="s">
        <v>7669</v>
      </c>
      <c r="C4004" s="61" t="s">
        <v>7670</v>
      </c>
      <c r="D4004" s="52" t="s">
        <v>9842</v>
      </c>
      <c r="E4004" s="53">
        <v>3586711.25</v>
      </c>
      <c r="F4004" s="23" t="str">
        <f>+IFERROR(VLOOKUP(Tabla1[[#This Row],[Artículo]],'..'!$B$2:$D$569000,3,),"")</f>
        <v/>
      </c>
      <c r="G4004" s="24" t="str">
        <f>IF(H4004=AF4004,"", "Error MC")</f>
        <v>Error MC</v>
      </c>
      <c r="H4004" s="62"/>
      <c r="I4004" s="54">
        <f>+Tabla1[[#This Row],[MC]]*Tabla1[[#This Row],[Pedido]]*Tabla1[[#This Row],[PVC ]]</f>
        <v>0</v>
      </c>
      <c r="J4004" s="26">
        <v>0.105</v>
      </c>
      <c r="K4004" s="63"/>
      <c r="L4004" s="28" t="s">
        <v>535</v>
      </c>
      <c r="M4004" s="53">
        <v>5350476.51</v>
      </c>
      <c r="N4004" s="64" t="str">
        <f>+IF(Tabla1[[#This Row],[F PMPI]]="SÍ","No","Sí")</f>
        <v>No</v>
      </c>
      <c r="O4004" s="65">
        <f>+Tabla1[[#This Row],[PVL]]*1.055</f>
        <v>5644752.7180499993</v>
      </c>
      <c r="P4004" s="65">
        <f>+Tabla1[[#This Row],[PVL]]*1.43</f>
        <v>7651181.4092999995</v>
      </c>
      <c r="Q4004" s="66" t="str">
        <f>+HYPERLINK(Tabla1[[#This Row],[PAG]])</f>
        <v>https://todomusica.com.ar/sistemas-de-monitoreo/5488-404.html</v>
      </c>
      <c r="R4004" s="67"/>
      <c r="S4004" s="68"/>
      <c r="T4004" s="69"/>
      <c r="U4004" s="69"/>
      <c r="V4004" s="69"/>
      <c r="W4004" s="69"/>
      <c r="X4004" s="69"/>
      <c r="Y4004" s="35"/>
      <c r="Z4004" s="35" t="s">
        <v>27552</v>
      </c>
      <c r="AA4004" s="36">
        <v>1</v>
      </c>
      <c r="AB4004" s="35" t="s">
        <v>9849</v>
      </c>
      <c r="AC4004" s="35" t="str">
        <f>+IF(Tabla1[[#This Row],[STK]]="no","Sin STK", "STK disponible")</f>
        <v>STK disponible</v>
      </c>
      <c r="AD4004" s="35">
        <f>+I4004*J4004</f>
        <v>0</v>
      </c>
      <c r="AE4004" s="35">
        <f>+I4004*K4004</f>
        <v>0</v>
      </c>
      <c r="AF4004" s="36">
        <f>IF(Tabla1[[#This Row],[ref pack]]=1,Tabla1[[#This Row],[Pedido]],LCM(Tabla1[[#This Row],[MC VIEJO]],Tabla1[[#This Row],[Pedido]]))</f>
        <v>1</v>
      </c>
      <c r="AG4004" s="36">
        <f>+VLOOKUP(Tabla1[[#This Row],[Artículo]],'.'!$B$2:$D$11481,3,)</f>
        <v>1</v>
      </c>
      <c r="AH4004" s="37" t="str">
        <f>+IFERROR(SEARCH("pack",Tabla1[[#This Row],[PACK]]),"")</f>
        <v/>
      </c>
    </row>
    <row r="4005" spans="1:34" ht="24" customHeight="1" x14ac:dyDescent="0.2">
      <c r="A4005" s="50" t="s">
        <v>6938</v>
      </c>
      <c r="B4005" s="60" t="s">
        <v>7671</v>
      </c>
      <c r="C4005" s="61" t="s">
        <v>7672</v>
      </c>
      <c r="D4005" s="52" t="s">
        <v>27</v>
      </c>
      <c r="E4005" s="53">
        <v>4004866.09</v>
      </c>
      <c r="F4005" s="23" t="str">
        <f>+IFERROR(VLOOKUP(Tabla1[[#This Row],[Artículo]],'..'!$B$2:$D$569000,3,),"")</f>
        <v/>
      </c>
      <c r="G4005" s="24" t="str">
        <f>IF(H4005=AF4005,"", "Error MC")</f>
        <v>Error MC</v>
      </c>
      <c r="H4005" s="62"/>
      <c r="I4005" s="54">
        <f>+Tabla1[[#This Row],[MC]]*Tabla1[[#This Row],[Pedido]]*Tabla1[[#This Row],[PVC ]]</f>
        <v>0</v>
      </c>
      <c r="J4005" s="26">
        <v>0.105</v>
      </c>
      <c r="K4005" s="63"/>
      <c r="L4005" s="28" t="s">
        <v>535</v>
      </c>
      <c r="M4005" s="53">
        <v>5974258.9879999999</v>
      </c>
      <c r="N4005" s="64" t="str">
        <f>+IF(Tabla1[[#This Row],[F PMPI]]="SÍ","No","Sí")</f>
        <v>No</v>
      </c>
      <c r="O4005" s="65">
        <f>+Tabla1[[#This Row],[PVL]]*1.055</f>
        <v>6302843.2323399996</v>
      </c>
      <c r="P4005" s="65">
        <f>+Tabla1[[#This Row],[PVL]]*1.43</f>
        <v>8543190.3528399989</v>
      </c>
      <c r="Q4005" s="66" t="str">
        <f>+HYPERLINK(Tabla1[[#This Row],[PAG]])</f>
        <v>https://todomusica.com.ar/sistemas-de-monitoreo/5489-404.html</v>
      </c>
      <c r="R4005" s="67"/>
      <c r="S4005" s="68"/>
      <c r="T4005" s="69"/>
      <c r="U4005" s="69"/>
      <c r="V4005" s="69"/>
      <c r="W4005" s="69"/>
      <c r="X4005" s="69"/>
      <c r="Y4005" s="35"/>
      <c r="Z4005" s="35" t="s">
        <v>27553</v>
      </c>
      <c r="AA4005" s="36">
        <v>1</v>
      </c>
      <c r="AB4005" s="35" t="s">
        <v>9849</v>
      </c>
      <c r="AC4005" s="35" t="str">
        <f>+IF(Tabla1[[#This Row],[STK]]="no","Sin STK", "STK disponible")</f>
        <v>Sin STK</v>
      </c>
      <c r="AD4005" s="35">
        <f>+I4005*J4005</f>
        <v>0</v>
      </c>
      <c r="AE4005" s="35">
        <f>+I4005*K4005</f>
        <v>0</v>
      </c>
      <c r="AF4005" s="36">
        <f>IF(Tabla1[[#This Row],[ref pack]]=1,Tabla1[[#This Row],[Pedido]],LCM(Tabla1[[#This Row],[MC VIEJO]],Tabla1[[#This Row],[Pedido]]))</f>
        <v>1</v>
      </c>
      <c r="AG4005" s="36">
        <f>+VLOOKUP(Tabla1[[#This Row],[Artículo]],'.'!$B$2:$D$11481,3,)</f>
        <v>1</v>
      </c>
      <c r="AH4005" s="37" t="str">
        <f>+IFERROR(SEARCH("pack",Tabla1[[#This Row],[PACK]]),"")</f>
        <v/>
      </c>
    </row>
    <row r="4006" spans="1:34" ht="24" customHeight="1" x14ac:dyDescent="0.2">
      <c r="A4006" s="50" t="s">
        <v>6938</v>
      </c>
      <c r="B4006" s="60" t="s">
        <v>20729</v>
      </c>
      <c r="C4006" s="61" t="s">
        <v>20730</v>
      </c>
      <c r="D4006" s="52" t="s">
        <v>27</v>
      </c>
      <c r="E4006" s="53">
        <v>6003390.1699999999</v>
      </c>
      <c r="F4006" s="23" t="str">
        <f>+IFERROR(VLOOKUP(Tabla1[[#This Row],[Artículo]],'..'!$B$2:$D$569000,3,),"")</f>
        <v/>
      </c>
      <c r="G4006" s="24" t="str">
        <f>IF(H4006=AF4006,"", "Error MC")</f>
        <v>Error MC</v>
      </c>
      <c r="H4006" s="62"/>
      <c r="I4006" s="54">
        <f>+Tabla1[[#This Row],[MC]]*Tabla1[[#This Row],[Pedido]]*Tabla1[[#This Row],[PVC ]]</f>
        <v>0</v>
      </c>
      <c r="J4006" s="26">
        <v>0.21</v>
      </c>
      <c r="K4006" s="63"/>
      <c r="L4006" s="28" t="s">
        <v>535</v>
      </c>
      <c r="M4006" s="53">
        <v>9806537.8430000003</v>
      </c>
      <c r="N4006" s="64" t="str">
        <f>+IF(Tabla1[[#This Row],[F PMPI]]="SÍ","No","Sí")</f>
        <v>No</v>
      </c>
      <c r="O4006" s="65">
        <f>+Tabla1[[#This Row],[PVL]]*1.055</f>
        <v>10345897.424364999</v>
      </c>
      <c r="P4006" s="65">
        <f>+Tabla1[[#This Row],[PVL]]*1.43</f>
        <v>14023349.115490001</v>
      </c>
      <c r="Q4006" s="66" t="str">
        <f>+HYPERLINK(Tabla1[[#This Row],[PAG]])</f>
        <v>http://www.todomusica.com.ar/monitores-de-oido-auriculares-y-accesorios/12180-404.html</v>
      </c>
      <c r="R4006" s="67"/>
      <c r="S4006" s="68"/>
      <c r="T4006" s="69"/>
      <c r="U4006" s="69"/>
      <c r="V4006" s="69"/>
      <c r="W4006" s="69"/>
      <c r="X4006" s="69"/>
      <c r="Y4006" s="35"/>
      <c r="Z4006" s="35" t="s">
        <v>27554</v>
      </c>
      <c r="AA4006" s="36">
        <v>1</v>
      </c>
      <c r="AB4006" s="35" t="s">
        <v>9849</v>
      </c>
      <c r="AC4006" s="35" t="str">
        <f>+IF(Tabla1[[#This Row],[STK]]="no","Sin STK", "STK disponible")</f>
        <v>Sin STK</v>
      </c>
      <c r="AD4006" s="35">
        <f>+I4006*J4006</f>
        <v>0</v>
      </c>
      <c r="AE4006" s="35">
        <f>+I4006*K4006</f>
        <v>0</v>
      </c>
      <c r="AF4006" s="36">
        <f>IF(Tabla1[[#This Row],[ref pack]]=1,Tabla1[[#This Row],[Pedido]],LCM(Tabla1[[#This Row],[MC VIEJO]],Tabla1[[#This Row],[Pedido]]))</f>
        <v>1</v>
      </c>
      <c r="AG4006" s="36">
        <f>+VLOOKUP(Tabla1[[#This Row],[Artículo]],'.'!$B$2:$D$11481,3,)</f>
        <v>1</v>
      </c>
      <c r="AH4006" s="37" t="str">
        <f>+IFERROR(SEARCH("pack",Tabla1[[#This Row],[PACK]]),"")</f>
        <v/>
      </c>
    </row>
    <row r="4007" spans="1:34" ht="24" customHeight="1" x14ac:dyDescent="0.2">
      <c r="A4007" s="50" t="s">
        <v>6938</v>
      </c>
      <c r="B4007" s="60" t="s">
        <v>24169</v>
      </c>
      <c r="C4007" s="61" t="s">
        <v>24170</v>
      </c>
      <c r="D4007" s="52" t="s">
        <v>9842</v>
      </c>
      <c r="E4007" s="53">
        <v>6003390.1699999999</v>
      </c>
      <c r="F4007" s="23" t="str">
        <f>+IFERROR(VLOOKUP(Tabla1[[#This Row],[Artículo]],'..'!$B$2:$D$569000,3,),"")</f>
        <v/>
      </c>
      <c r="G4007" s="24" t="e">
        <f>IF(H4007=AF4007,"", "Error MC")</f>
        <v>#N/A</v>
      </c>
      <c r="H4007" s="62"/>
      <c r="I4007" s="54">
        <f>+Tabla1[[#This Row],[MC]]*Tabla1[[#This Row],[Pedido]]*Tabla1[[#This Row],[PVC ]]</f>
        <v>0</v>
      </c>
      <c r="J4007" s="26">
        <v>0.21</v>
      </c>
      <c r="K4007" s="63"/>
      <c r="L4007" s="28" t="s">
        <v>535</v>
      </c>
      <c r="M4007" s="53">
        <v>9806537.8430000003</v>
      </c>
      <c r="N4007" s="64" t="str">
        <f>+IF(Tabla1[[#This Row],[F PMPI]]="SÍ","No","Sí")</f>
        <v>Sí</v>
      </c>
      <c r="O4007" s="65">
        <f>+Tabla1[[#This Row],[PVL]]*1.055</f>
        <v>10345897.424364999</v>
      </c>
      <c r="P4007" s="65">
        <f>+Tabla1[[#This Row],[PVL]]*1.43</f>
        <v>14023349.115490001</v>
      </c>
      <c r="Q4007" s="66" t="str">
        <f>+HYPERLINK(Tabla1[[#This Row],[PAG]])</f>
        <v/>
      </c>
      <c r="R4007" s="67"/>
      <c r="S4007" s="68"/>
      <c r="T4007" s="69"/>
      <c r="U4007" s="69"/>
      <c r="V4007" s="69"/>
      <c r="W4007" s="69"/>
      <c r="X4007" s="69"/>
      <c r="Y4007" s="35"/>
      <c r="Z4007" s="35" t="s">
        <v>65</v>
      </c>
      <c r="AA4007" s="36">
        <v>1</v>
      </c>
      <c r="AB4007" s="35" t="s">
        <v>27</v>
      </c>
      <c r="AC4007" s="35" t="str">
        <f>+IF(Tabla1[[#This Row],[STK]]="no","Sin STK", "STK disponible")</f>
        <v>STK disponible</v>
      </c>
      <c r="AD4007" s="35">
        <f>+I4007*J4007</f>
        <v>0</v>
      </c>
      <c r="AE4007" s="35">
        <f>+I4007*K4007</f>
        <v>0</v>
      </c>
      <c r="AF4007" s="36" t="e">
        <f>IF(Tabla1[[#This Row],[ref pack]]=1,Tabla1[[#This Row],[Pedido]],LCM(Tabla1[[#This Row],[MC VIEJO]],Tabla1[[#This Row],[Pedido]]))</f>
        <v>#N/A</v>
      </c>
      <c r="AG4007" s="36" t="e">
        <f>+VLOOKUP(Tabla1[[#This Row],[Artículo]],'.'!$B$2:$D$11481,3,)</f>
        <v>#N/A</v>
      </c>
      <c r="AH4007" s="37" t="str">
        <f>+IFERROR(SEARCH("pack",Tabla1[[#This Row],[PACK]]),"")</f>
        <v/>
      </c>
    </row>
    <row r="4008" spans="1:34" ht="24" customHeight="1" x14ac:dyDescent="0.2">
      <c r="A4008" s="50" t="s">
        <v>6938</v>
      </c>
      <c r="B4008" s="60" t="s">
        <v>7673</v>
      </c>
      <c r="C4008" s="61" t="s">
        <v>7674</v>
      </c>
      <c r="D4008" s="52" t="s">
        <v>27</v>
      </c>
      <c r="E4008" s="53">
        <v>6003390.1699999999</v>
      </c>
      <c r="F4008" s="23" t="str">
        <f>+IFERROR(VLOOKUP(Tabla1[[#This Row],[Artículo]],'..'!$B$2:$D$569000,3,),"")</f>
        <v/>
      </c>
      <c r="G4008" s="24" t="str">
        <f>IF(H4008=AF4008,"", "Error MC")</f>
        <v>Error MC</v>
      </c>
      <c r="H4008" s="62"/>
      <c r="I4008" s="54">
        <f>+Tabla1[[#This Row],[MC]]*Tabla1[[#This Row],[Pedido]]*Tabla1[[#This Row],[PVC ]]</f>
        <v>0</v>
      </c>
      <c r="J4008" s="26">
        <v>0.21</v>
      </c>
      <c r="K4008" s="63"/>
      <c r="L4008" s="28" t="s">
        <v>535</v>
      </c>
      <c r="M4008" s="53">
        <v>9806537.8430000003</v>
      </c>
      <c r="N4008" s="64" t="str">
        <f>+IF(Tabla1[[#This Row],[F PMPI]]="SÍ","No","Sí")</f>
        <v>No</v>
      </c>
      <c r="O4008" s="65">
        <f>+Tabla1[[#This Row],[PVL]]*1.055</f>
        <v>10345897.424364999</v>
      </c>
      <c r="P4008" s="65">
        <f>+Tabla1[[#This Row],[PVL]]*1.43</f>
        <v>14023349.115490001</v>
      </c>
      <c r="Q4008" s="66" t="str">
        <f>+HYPERLINK(Tabla1[[#This Row],[PAG]])</f>
        <v>https://todomusica.com.ar/sistemas-de-monitoreo/7631-p10tarr425cl-l8-wireless-sys-w.html</v>
      </c>
      <c r="R4008" s="67"/>
      <c r="S4008" s="68"/>
      <c r="T4008" s="69"/>
      <c r="U4008" s="69"/>
      <c r="V4008" s="69"/>
      <c r="W4008" s="69"/>
      <c r="X4008" s="69"/>
      <c r="Y4008" s="35"/>
      <c r="Z4008" s="35" t="s">
        <v>27555</v>
      </c>
      <c r="AA4008" s="36">
        <v>1</v>
      </c>
      <c r="AB4008" s="35" t="s">
        <v>9849</v>
      </c>
      <c r="AC4008" s="35" t="str">
        <f>+IF(Tabla1[[#This Row],[STK]]="no","Sin STK", "STK disponible")</f>
        <v>Sin STK</v>
      </c>
      <c r="AD4008" s="35">
        <f>+I4008*J4008</f>
        <v>0</v>
      </c>
      <c r="AE4008" s="35">
        <f>+I4008*K4008</f>
        <v>0</v>
      </c>
      <c r="AF4008" s="36">
        <f>IF(Tabla1[[#This Row],[ref pack]]=1,Tabla1[[#This Row],[Pedido]],LCM(Tabla1[[#This Row],[MC VIEJO]],Tabla1[[#This Row],[Pedido]]))</f>
        <v>1</v>
      </c>
      <c r="AG4008" s="36">
        <f>+VLOOKUP(Tabla1[[#This Row],[Artículo]],'.'!$B$2:$D$11481,3,)</f>
        <v>1</v>
      </c>
      <c r="AH4008" s="37" t="str">
        <f>+IFERROR(SEARCH("pack",Tabla1[[#This Row],[PACK]]),"")</f>
        <v/>
      </c>
    </row>
    <row r="4009" spans="1:34" ht="24" customHeight="1" x14ac:dyDescent="0.2">
      <c r="A4009" s="50" t="s">
        <v>6938</v>
      </c>
      <c r="B4009" s="60" t="s">
        <v>24171</v>
      </c>
      <c r="C4009" s="61" t="s">
        <v>24172</v>
      </c>
      <c r="D4009" s="52" t="s">
        <v>9842</v>
      </c>
      <c r="E4009" s="53">
        <v>3586711.25</v>
      </c>
      <c r="F4009" s="23" t="str">
        <f>+IFERROR(VLOOKUP(Tabla1[[#This Row],[Artículo]],'..'!$B$2:$D$569000,3,),"")</f>
        <v/>
      </c>
      <c r="G4009" s="24" t="e">
        <f>IF(H4009=AF4009,"", "Error MC")</f>
        <v>#N/A</v>
      </c>
      <c r="H4009" s="62"/>
      <c r="I4009" s="54">
        <f>+Tabla1[[#This Row],[MC]]*Tabla1[[#This Row],[Pedido]]*Tabla1[[#This Row],[PVC ]]</f>
        <v>0</v>
      </c>
      <c r="J4009" s="26">
        <v>0.21</v>
      </c>
      <c r="K4009" s="63"/>
      <c r="L4009" s="28" t="s">
        <v>535</v>
      </c>
      <c r="M4009" s="53">
        <v>5858892.8300000001</v>
      </c>
      <c r="N4009" s="64" t="str">
        <f>+IF(Tabla1[[#This Row],[F PMPI]]="SÍ","No","Sí")</f>
        <v>No</v>
      </c>
      <c r="O4009" s="65">
        <f>+Tabla1[[#This Row],[PVL]]*1.055</f>
        <v>6181131.9356499994</v>
      </c>
      <c r="P4009" s="65">
        <f>+Tabla1[[#This Row],[PVL]]*1.43</f>
        <v>8378216.7468999997</v>
      </c>
      <c r="Q4009" s="66" t="str">
        <f>+HYPERLINK(Tabla1[[#This Row],[PAG]])</f>
        <v>http://www.todomusica.com.ar/monitores-de-oido-auriculares-y-accesorios/26937-psm-1000-wireless.html</v>
      </c>
      <c r="R4009" s="67"/>
      <c r="S4009" s="68"/>
      <c r="T4009" s="69"/>
      <c r="U4009" s="69"/>
      <c r="V4009" s="69"/>
      <c r="W4009" s="69"/>
      <c r="X4009" s="69"/>
      <c r="Y4009" s="35"/>
      <c r="Z4009" s="35" t="s">
        <v>27556</v>
      </c>
      <c r="AA4009" s="36">
        <v>1</v>
      </c>
      <c r="AB4009" s="35" t="s">
        <v>9849</v>
      </c>
      <c r="AC4009" s="35" t="str">
        <f>+IF(Tabla1[[#This Row],[STK]]="no","Sin STK", "STK disponible")</f>
        <v>STK disponible</v>
      </c>
      <c r="AD4009" s="35">
        <f>+I4009*J4009</f>
        <v>0</v>
      </c>
      <c r="AE4009" s="35">
        <f>+I4009*K4009</f>
        <v>0</v>
      </c>
      <c r="AF4009" s="36" t="e">
        <f>IF(Tabla1[[#This Row],[ref pack]]=1,Tabla1[[#This Row],[Pedido]],LCM(Tabla1[[#This Row],[MC VIEJO]],Tabla1[[#This Row],[Pedido]]))</f>
        <v>#N/A</v>
      </c>
      <c r="AG4009" s="36" t="e">
        <f>+VLOOKUP(Tabla1[[#This Row],[Artículo]],'.'!$B$2:$D$11481,3,)</f>
        <v>#N/A</v>
      </c>
      <c r="AH4009" s="37" t="str">
        <f>+IFERROR(SEARCH("pack",Tabla1[[#This Row],[PACK]]),"")</f>
        <v/>
      </c>
    </row>
    <row r="4010" spans="1:34" ht="24" customHeight="1" x14ac:dyDescent="0.2">
      <c r="A4010" s="50" t="s">
        <v>6938</v>
      </c>
      <c r="B4010" s="60" t="s">
        <v>7675</v>
      </c>
      <c r="C4010" s="61" t="s">
        <v>7670</v>
      </c>
      <c r="D4010" s="52" t="s">
        <v>27</v>
      </c>
      <c r="E4010" s="53">
        <v>4004866.09</v>
      </c>
      <c r="F4010" s="23" t="str">
        <f>+IFERROR(VLOOKUP(Tabla1[[#This Row],[Artículo]],'..'!$B$2:$D$569000,3,),"")</f>
        <v/>
      </c>
      <c r="G4010" s="24" t="str">
        <f>IF(H4010=AF4010,"", "Error MC")</f>
        <v>Error MC</v>
      </c>
      <c r="H4010" s="62"/>
      <c r="I4010" s="54">
        <f>+Tabla1[[#This Row],[MC]]*Tabla1[[#This Row],[Pedido]]*Tabla1[[#This Row],[PVC ]]</f>
        <v>0</v>
      </c>
      <c r="J4010" s="26">
        <v>0.21</v>
      </c>
      <c r="K4010" s="63"/>
      <c r="L4010" s="28" t="s">
        <v>535</v>
      </c>
      <c r="M4010" s="53">
        <v>6541948.7560000001</v>
      </c>
      <c r="N4010" s="64" t="str">
        <f>+IF(Tabla1[[#This Row],[F PMPI]]="SÍ","No","Sí")</f>
        <v>No</v>
      </c>
      <c r="O4010" s="65">
        <f>+Tabla1[[#This Row],[PVL]]*1.055</f>
        <v>6901755.9375799997</v>
      </c>
      <c r="P4010" s="65">
        <f>+Tabla1[[#This Row],[PVL]]*1.43</f>
        <v>9354986.7210799996</v>
      </c>
      <c r="Q4010" s="66" t="str">
        <f>+HYPERLINK(Tabla1[[#This Row],[PAG]])</f>
        <v>https://todomusica.com.ar/sistemas-de-monitoreo/9461-p10t-g10.html</v>
      </c>
      <c r="R4010" s="67"/>
      <c r="S4010" s="68"/>
      <c r="T4010" s="69"/>
      <c r="U4010" s="69"/>
      <c r="V4010" s="69"/>
      <c r="W4010" s="69"/>
      <c r="X4010" s="69"/>
      <c r="Y4010" s="35"/>
      <c r="Z4010" s="35" t="s">
        <v>27557</v>
      </c>
      <c r="AA4010" s="36">
        <v>1</v>
      </c>
      <c r="AB4010" s="35" t="s">
        <v>9849</v>
      </c>
      <c r="AC4010" s="35" t="str">
        <f>+IF(Tabla1[[#This Row],[STK]]="no","Sin STK", "STK disponible")</f>
        <v>Sin STK</v>
      </c>
      <c r="AD4010" s="35">
        <f>+I4010*J4010</f>
        <v>0</v>
      </c>
      <c r="AE4010" s="35">
        <f>+I4010*K4010</f>
        <v>0</v>
      </c>
      <c r="AF4010" s="36">
        <f>IF(Tabla1[[#This Row],[ref pack]]=1,Tabla1[[#This Row],[Pedido]],LCM(Tabla1[[#This Row],[MC VIEJO]],Tabla1[[#This Row],[Pedido]]))</f>
        <v>1</v>
      </c>
      <c r="AG4010" s="36">
        <f>+VLOOKUP(Tabla1[[#This Row],[Artículo]],'.'!$B$2:$D$11481,3,)</f>
        <v>1</v>
      </c>
      <c r="AH4010" s="37" t="str">
        <f>+IFERROR(SEARCH("pack",Tabla1[[#This Row],[PACK]]),"")</f>
        <v/>
      </c>
    </row>
    <row r="4011" spans="1:34" ht="24" customHeight="1" x14ac:dyDescent="0.2">
      <c r="A4011" s="50" t="s">
        <v>6938</v>
      </c>
      <c r="B4011" s="60" t="s">
        <v>24173</v>
      </c>
      <c r="C4011" s="61" t="s">
        <v>24174</v>
      </c>
      <c r="D4011" s="52" t="s">
        <v>9842</v>
      </c>
      <c r="E4011" s="53">
        <v>6003390.1699999999</v>
      </c>
      <c r="F4011" s="23" t="str">
        <f>+IFERROR(VLOOKUP(Tabla1[[#This Row],[Artículo]],'..'!$B$2:$D$569000,3,),"")</f>
        <v/>
      </c>
      <c r="G4011" s="24" t="e">
        <f>IF(H4011=AF4011,"", "Error MC")</f>
        <v>#N/A</v>
      </c>
      <c r="H4011" s="62"/>
      <c r="I4011" s="54">
        <f>+Tabla1[[#This Row],[MC]]*Tabla1[[#This Row],[Pedido]]*Tabla1[[#This Row],[PVC ]]</f>
        <v>0</v>
      </c>
      <c r="J4011" s="26">
        <v>0.21</v>
      </c>
      <c r="K4011" s="63"/>
      <c r="L4011" s="28" t="s">
        <v>535</v>
      </c>
      <c r="M4011" s="53">
        <v>9806537.8430000003</v>
      </c>
      <c r="N4011" s="64" t="str">
        <f>+IF(Tabla1[[#This Row],[F PMPI]]="SÍ","No","Sí")</f>
        <v>No</v>
      </c>
      <c r="O4011" s="65">
        <f>+Tabla1[[#This Row],[PVL]]*1.055</f>
        <v>10345897.424364999</v>
      </c>
      <c r="P4011" s="65">
        <f>+Tabla1[[#This Row],[PVL]]*1.43</f>
        <v>14023349.115490001</v>
      </c>
      <c r="Q4011" s="66" t="str">
        <f>+HYPERLINK(Tabla1[[#This Row],[PAG]])</f>
        <v>http://www.todomusica.com.ar/monitores-de-oido-auriculares-y-accesorios/26937-psm-1000-wireless.html</v>
      </c>
      <c r="R4011" s="67"/>
      <c r="S4011" s="68"/>
      <c r="T4011" s="69"/>
      <c r="U4011" s="69"/>
      <c r="V4011" s="69"/>
      <c r="W4011" s="69"/>
      <c r="X4011" s="69"/>
      <c r="Y4011" s="35"/>
      <c r="Z4011" s="35" t="s">
        <v>27556</v>
      </c>
      <c r="AA4011" s="36">
        <v>1</v>
      </c>
      <c r="AB4011" s="35" t="s">
        <v>9849</v>
      </c>
      <c r="AC4011" s="35" t="str">
        <f>+IF(Tabla1[[#This Row],[STK]]="no","Sin STK", "STK disponible")</f>
        <v>STK disponible</v>
      </c>
      <c r="AD4011" s="35">
        <f>+I4011*J4011</f>
        <v>0</v>
      </c>
      <c r="AE4011" s="35">
        <f>+I4011*K4011</f>
        <v>0</v>
      </c>
      <c r="AF4011" s="36" t="e">
        <f>IF(Tabla1[[#This Row],[ref pack]]=1,Tabla1[[#This Row],[Pedido]],LCM(Tabla1[[#This Row],[MC VIEJO]],Tabla1[[#This Row],[Pedido]]))</f>
        <v>#N/A</v>
      </c>
      <c r="AG4011" s="36" t="e">
        <f>+VLOOKUP(Tabla1[[#This Row],[Artículo]],'.'!$B$2:$D$11481,3,)</f>
        <v>#N/A</v>
      </c>
      <c r="AH4011" s="37" t="str">
        <f>+IFERROR(SEARCH("pack",Tabla1[[#This Row],[PACK]]),"")</f>
        <v/>
      </c>
    </row>
    <row r="4012" spans="1:34" ht="24" customHeight="1" x14ac:dyDescent="0.2">
      <c r="A4012" s="50" t="s">
        <v>6938</v>
      </c>
      <c r="B4012" s="60" t="s">
        <v>7676</v>
      </c>
      <c r="C4012" s="61" t="s">
        <v>7677</v>
      </c>
      <c r="D4012" s="52" t="s">
        <v>27</v>
      </c>
      <c r="E4012" s="53">
        <v>321186.95</v>
      </c>
      <c r="F4012" s="23" t="str">
        <f>+IFERROR(VLOOKUP(Tabla1[[#This Row],[Artículo]],'..'!$B$2:$D$569000,3,),"")</f>
        <v/>
      </c>
      <c r="G4012" s="24" t="str">
        <f>IF(H4012=AF4012,"", "Error MC")</f>
        <v>Error MC</v>
      </c>
      <c r="H4012" s="62"/>
      <c r="I4012" s="54">
        <f>+Tabla1[[#This Row],[MC]]*Tabla1[[#This Row],[Pedido]]*Tabla1[[#This Row],[PVC ]]</f>
        <v>0</v>
      </c>
      <c r="J4012" s="26">
        <v>0.21</v>
      </c>
      <c r="K4012" s="63"/>
      <c r="L4012" s="28" t="s">
        <v>535</v>
      </c>
      <c r="M4012" s="53">
        <v>524658.88</v>
      </c>
      <c r="N4012" s="64" t="str">
        <f>+IF(Tabla1[[#This Row],[F PMPI]]="SÍ","No","Sí")</f>
        <v>No</v>
      </c>
      <c r="O4012" s="65">
        <f>+Tabla1[[#This Row],[PVL]]*1.055</f>
        <v>553515.11839999992</v>
      </c>
      <c r="P4012" s="65">
        <f>+Tabla1[[#This Row],[PVL]]*1.43</f>
        <v>750262.19839999999</v>
      </c>
      <c r="Q4012" s="66" t="str">
        <f>+HYPERLINK(Tabla1[[#This Row],[PAG]])</f>
        <v>https://todomusica.com.ar/productos-sin-categorias-de-netsuite/5490-404.html</v>
      </c>
      <c r="R4012" s="67"/>
      <c r="S4012" s="68"/>
      <c r="T4012" s="69"/>
      <c r="U4012" s="69"/>
      <c r="V4012" s="69"/>
      <c r="W4012" s="69"/>
      <c r="X4012" s="69"/>
      <c r="Y4012" s="35"/>
      <c r="Z4012" s="35" t="s">
        <v>27558</v>
      </c>
      <c r="AA4012" s="36">
        <v>1</v>
      </c>
      <c r="AB4012" s="35" t="s">
        <v>9849</v>
      </c>
      <c r="AC4012" s="35" t="str">
        <f>+IF(Tabla1[[#This Row],[STK]]="no","Sin STK", "STK disponible")</f>
        <v>Sin STK</v>
      </c>
      <c r="AD4012" s="35">
        <f>+I4012*J4012</f>
        <v>0</v>
      </c>
      <c r="AE4012" s="35">
        <f>+I4012*K4012</f>
        <v>0</v>
      </c>
      <c r="AF4012" s="36">
        <f>IF(Tabla1[[#This Row],[ref pack]]=1,Tabla1[[#This Row],[Pedido]],LCM(Tabla1[[#This Row],[MC VIEJO]],Tabla1[[#This Row],[Pedido]]))</f>
        <v>1</v>
      </c>
      <c r="AG4012" s="36">
        <f>+VLOOKUP(Tabla1[[#This Row],[Artículo]],'.'!$B$2:$D$11481,3,)</f>
        <v>1</v>
      </c>
      <c r="AH4012" s="37" t="str">
        <f>+IFERROR(SEARCH("pack",Tabla1[[#This Row],[PACK]]),"")</f>
        <v/>
      </c>
    </row>
    <row r="4013" spans="1:34" ht="24" customHeight="1" x14ac:dyDescent="0.2">
      <c r="A4013" s="50" t="s">
        <v>6938</v>
      </c>
      <c r="B4013" s="60" t="s">
        <v>7678</v>
      </c>
      <c r="C4013" s="61" t="s">
        <v>7679</v>
      </c>
      <c r="D4013" s="52" t="s">
        <v>27</v>
      </c>
      <c r="E4013" s="53">
        <v>628723.65</v>
      </c>
      <c r="F4013" s="23" t="str">
        <f>+IFERROR(VLOOKUP(Tabla1[[#This Row],[Artículo]],'..'!$B$2:$D$569000,3,),"")</f>
        <v/>
      </c>
      <c r="G4013" s="24" t="str">
        <f>IF(H4013=AF4013,"", "Error MC")</f>
        <v>Error MC</v>
      </c>
      <c r="H4013" s="62"/>
      <c r="I4013" s="54">
        <f>+Tabla1[[#This Row],[MC]]*Tabla1[[#This Row],[Pedido]]*Tabla1[[#This Row],[PVC ]]</f>
        <v>0</v>
      </c>
      <c r="J4013" s="26">
        <v>0.21</v>
      </c>
      <c r="K4013" s="63"/>
      <c r="L4013" s="28" t="s">
        <v>535</v>
      </c>
      <c r="M4013" s="53">
        <v>1027020.085</v>
      </c>
      <c r="N4013" s="64" t="str">
        <f>+IF(Tabla1[[#This Row],[F PMPI]]="SÍ","No","Sí")</f>
        <v>No</v>
      </c>
      <c r="O4013" s="65">
        <f>+Tabla1[[#This Row],[PVL]]*1.055</f>
        <v>1083506.1896749998</v>
      </c>
      <c r="P4013" s="65">
        <f>+Tabla1[[#This Row],[PVL]]*1.43</f>
        <v>1468638.7215499999</v>
      </c>
      <c r="Q4013" s="66" t="str">
        <f>+HYPERLINK(Tabla1[[#This Row],[PAG]])</f>
        <v>https://todomusica.com.ar/sistemas-de-monitoreo/5491-404.html</v>
      </c>
      <c r="R4013" s="67"/>
      <c r="S4013" s="68"/>
      <c r="T4013" s="69"/>
      <c r="U4013" s="69"/>
      <c r="V4013" s="69"/>
      <c r="W4013" s="69"/>
      <c r="X4013" s="69"/>
      <c r="Y4013" s="35"/>
      <c r="Z4013" s="35" t="s">
        <v>27559</v>
      </c>
      <c r="AA4013" s="36">
        <v>1</v>
      </c>
      <c r="AB4013" s="35" t="s">
        <v>9849</v>
      </c>
      <c r="AC4013" s="35" t="str">
        <f>+IF(Tabla1[[#This Row],[STK]]="no","Sin STK", "STK disponible")</f>
        <v>Sin STK</v>
      </c>
      <c r="AD4013" s="35">
        <f>+I4013*J4013</f>
        <v>0</v>
      </c>
      <c r="AE4013" s="35">
        <f>+I4013*K4013</f>
        <v>0</v>
      </c>
      <c r="AF4013" s="36">
        <f>IF(Tabla1[[#This Row],[ref pack]]=1,Tabla1[[#This Row],[Pedido]],LCM(Tabla1[[#This Row],[MC VIEJO]],Tabla1[[#This Row],[Pedido]]))</f>
        <v>1</v>
      </c>
      <c r="AG4013" s="36">
        <f>+VLOOKUP(Tabla1[[#This Row],[Artículo]],'.'!$B$2:$D$11481,3,)</f>
        <v>1</v>
      </c>
      <c r="AH4013" s="37" t="str">
        <f>+IFERROR(SEARCH("pack",Tabla1[[#This Row],[PACK]]),"")</f>
        <v/>
      </c>
    </row>
    <row r="4014" spans="1:34" ht="24" customHeight="1" x14ac:dyDescent="0.2">
      <c r="A4014" s="50" t="s">
        <v>6938</v>
      </c>
      <c r="B4014" s="60" t="s">
        <v>7680</v>
      </c>
      <c r="C4014" s="61" t="s">
        <v>7679</v>
      </c>
      <c r="D4014" s="52" t="s">
        <v>27</v>
      </c>
      <c r="E4014" s="53">
        <v>587665.57999999996</v>
      </c>
      <c r="F4014" s="23" t="str">
        <f>+IFERROR(VLOOKUP(Tabla1[[#This Row],[Artículo]],'..'!$B$2:$D$569000,3,),"")</f>
        <v/>
      </c>
      <c r="G4014" s="24" t="str">
        <f>IF(H4014=AF4014,"", "Error MC")</f>
        <v>Error MC</v>
      </c>
      <c r="H4014" s="62"/>
      <c r="I4014" s="54">
        <f>+Tabla1[[#This Row],[MC]]*Tabla1[[#This Row],[Pedido]]*Tabla1[[#This Row],[PVC ]]</f>
        <v>0</v>
      </c>
      <c r="J4014" s="26">
        <v>0.21</v>
      </c>
      <c r="K4014" s="63"/>
      <c r="L4014" s="28" t="s">
        <v>535</v>
      </c>
      <c r="M4014" s="53">
        <v>959951.72100000002</v>
      </c>
      <c r="N4014" s="64" t="str">
        <f>+IF(Tabla1[[#This Row],[F PMPI]]="SÍ","No","Sí")</f>
        <v>No</v>
      </c>
      <c r="O4014" s="65">
        <f>+Tabla1[[#This Row],[PVL]]*1.055</f>
        <v>1012749.0656549999</v>
      </c>
      <c r="P4014" s="65">
        <f>+Tabla1[[#This Row],[PVL]]*1.43</f>
        <v>1372730.9610299999</v>
      </c>
      <c r="Q4014" s="66" t="str">
        <f>+HYPERLINK(Tabla1[[#This Row],[PAG]])</f>
        <v>https://todomusica.com.ar/sistemas-de-monitoreo/5492-404.html</v>
      </c>
      <c r="R4014" s="67"/>
      <c r="S4014" s="68"/>
      <c r="T4014" s="69"/>
      <c r="U4014" s="69"/>
      <c r="V4014" s="69"/>
      <c r="W4014" s="69"/>
      <c r="X4014" s="69"/>
      <c r="Y4014" s="35"/>
      <c r="Z4014" s="35" t="s">
        <v>27560</v>
      </c>
      <c r="AA4014" s="36">
        <v>1</v>
      </c>
      <c r="AB4014" s="35" t="s">
        <v>9849</v>
      </c>
      <c r="AC4014" s="35" t="str">
        <f>+IF(Tabla1[[#This Row],[STK]]="no","Sin STK", "STK disponible")</f>
        <v>Sin STK</v>
      </c>
      <c r="AD4014" s="35">
        <f>+I4014*J4014</f>
        <v>0</v>
      </c>
      <c r="AE4014" s="35">
        <f>+I4014*K4014</f>
        <v>0</v>
      </c>
      <c r="AF4014" s="36">
        <f>IF(Tabla1[[#This Row],[ref pack]]=1,Tabla1[[#This Row],[Pedido]],LCM(Tabla1[[#This Row],[MC VIEJO]],Tabla1[[#This Row],[Pedido]]))</f>
        <v>1</v>
      </c>
      <c r="AG4014" s="36">
        <f>+VLOOKUP(Tabla1[[#This Row],[Artículo]],'.'!$B$2:$D$11481,3,)</f>
        <v>1</v>
      </c>
      <c r="AH4014" s="37" t="str">
        <f>+IFERROR(SEARCH("pack",Tabla1[[#This Row],[PACK]]),"")</f>
        <v/>
      </c>
    </row>
    <row r="4015" spans="1:34" ht="24" customHeight="1" x14ac:dyDescent="0.2">
      <c r="A4015" s="50" t="s">
        <v>6938</v>
      </c>
      <c r="B4015" s="60" t="s">
        <v>7681</v>
      </c>
      <c r="C4015" s="61" t="s">
        <v>7679</v>
      </c>
      <c r="D4015" s="52" t="s">
        <v>27</v>
      </c>
      <c r="E4015" s="53">
        <v>587665.57999999996</v>
      </c>
      <c r="F4015" s="23" t="str">
        <f>+IFERROR(VLOOKUP(Tabla1[[#This Row],[Artículo]],'..'!$B$2:$D$569000,3,),"")</f>
        <v/>
      </c>
      <c r="G4015" s="24" t="str">
        <f>IF(H4015=AF4015,"", "Error MC")</f>
        <v>Error MC</v>
      </c>
      <c r="H4015" s="62"/>
      <c r="I4015" s="54">
        <f>+Tabla1[[#This Row],[MC]]*Tabla1[[#This Row],[Pedido]]*Tabla1[[#This Row],[PVC ]]</f>
        <v>0</v>
      </c>
      <c r="J4015" s="26">
        <v>0.21</v>
      </c>
      <c r="K4015" s="63"/>
      <c r="L4015" s="28" t="s">
        <v>535</v>
      </c>
      <c r="M4015" s="53">
        <v>959951.72100000002</v>
      </c>
      <c r="N4015" s="64" t="str">
        <f>+IF(Tabla1[[#This Row],[F PMPI]]="SÍ","No","Sí")</f>
        <v>No</v>
      </c>
      <c r="O4015" s="65">
        <f>+Tabla1[[#This Row],[PVL]]*1.055</f>
        <v>1012749.0656549999</v>
      </c>
      <c r="P4015" s="65">
        <f>+Tabla1[[#This Row],[PVL]]*1.43</f>
        <v>1372730.9610299999</v>
      </c>
      <c r="Q4015" s="66" t="str">
        <f>+HYPERLINK(Tabla1[[#This Row],[PAG]])</f>
        <v>https://todomusica.com.ar/sistemas-de-monitoreo/5493-404.html</v>
      </c>
      <c r="R4015" s="67"/>
      <c r="S4015" s="68"/>
      <c r="T4015" s="69"/>
      <c r="U4015" s="69"/>
      <c r="V4015" s="69"/>
      <c r="W4015" s="69"/>
      <c r="X4015" s="69"/>
      <c r="Y4015" s="35"/>
      <c r="Z4015" s="35" t="s">
        <v>27561</v>
      </c>
      <c r="AA4015" s="36">
        <v>1</v>
      </c>
      <c r="AB4015" s="35" t="s">
        <v>9849</v>
      </c>
      <c r="AC4015" s="35" t="str">
        <f>+IF(Tabla1[[#This Row],[STK]]="no","Sin STK", "STK disponible")</f>
        <v>Sin STK</v>
      </c>
      <c r="AD4015" s="35">
        <f>+I4015*J4015</f>
        <v>0</v>
      </c>
      <c r="AE4015" s="35">
        <f>+I4015*K4015</f>
        <v>0</v>
      </c>
      <c r="AF4015" s="36">
        <f>IF(Tabla1[[#This Row],[ref pack]]=1,Tabla1[[#This Row],[Pedido]],LCM(Tabla1[[#This Row],[MC VIEJO]],Tabla1[[#This Row],[Pedido]]))</f>
        <v>1</v>
      </c>
      <c r="AG4015" s="36">
        <f>+VLOOKUP(Tabla1[[#This Row],[Artículo]],'.'!$B$2:$D$11481,3,)</f>
        <v>1</v>
      </c>
      <c r="AH4015" s="37" t="str">
        <f>+IFERROR(SEARCH("pack",Tabla1[[#This Row],[PACK]]),"")</f>
        <v/>
      </c>
    </row>
    <row r="4016" spans="1:34" ht="24" customHeight="1" x14ac:dyDescent="0.2">
      <c r="A4016" s="50" t="s">
        <v>6938</v>
      </c>
      <c r="B4016" s="60" t="s">
        <v>7682</v>
      </c>
      <c r="C4016" s="61" t="s">
        <v>7683</v>
      </c>
      <c r="D4016" s="52" t="s">
        <v>9842</v>
      </c>
      <c r="E4016" s="53">
        <v>442143.9</v>
      </c>
      <c r="F4016" s="23" t="str">
        <f>+IFERROR(VLOOKUP(Tabla1[[#This Row],[Artículo]],'..'!$B$2:$D$569000,3,),"")</f>
        <v/>
      </c>
      <c r="G4016" s="24" t="str">
        <f>IF(H4016=AF4016,"", "Error MC")</f>
        <v>Error MC</v>
      </c>
      <c r="H4016" s="62"/>
      <c r="I4016" s="54">
        <f>+Tabla1[[#This Row],[MC]]*Tabla1[[#This Row],[Pedido]]*Tabla1[[#This Row],[PVC ]]</f>
        <v>0</v>
      </c>
      <c r="J4016" s="26">
        <v>0.21</v>
      </c>
      <c r="K4016" s="63"/>
      <c r="L4016" s="28" t="s">
        <v>535</v>
      </c>
      <c r="M4016" s="53">
        <v>722242.06700000004</v>
      </c>
      <c r="N4016" s="64" t="str">
        <f>+IF(Tabla1[[#This Row],[F PMPI]]="SÍ","No","Sí")</f>
        <v>No</v>
      </c>
      <c r="O4016" s="65">
        <f>+Tabla1[[#This Row],[PVL]]*1.055</f>
        <v>761965.38068499998</v>
      </c>
      <c r="P4016" s="65">
        <f>+Tabla1[[#This Row],[PVL]]*1.43</f>
        <v>1032806.15581</v>
      </c>
      <c r="Q4016" s="66" t="str">
        <f>+HYPERLINK(Tabla1[[#This Row],[PAG]])</f>
        <v>https://todomusica.com.ar/sistemas-de-monitoreo/5494-404.html</v>
      </c>
      <c r="R4016" s="67"/>
      <c r="S4016" s="68"/>
      <c r="T4016" s="69"/>
      <c r="U4016" s="69"/>
      <c r="V4016" s="69"/>
      <c r="W4016" s="69"/>
      <c r="X4016" s="69"/>
      <c r="Y4016" s="35"/>
      <c r="Z4016" s="35" t="s">
        <v>27562</v>
      </c>
      <c r="AA4016" s="36">
        <v>1</v>
      </c>
      <c r="AB4016" s="35" t="s">
        <v>9849</v>
      </c>
      <c r="AC4016" s="35" t="str">
        <f>+IF(Tabla1[[#This Row],[STK]]="no","Sin STK", "STK disponible")</f>
        <v>STK disponible</v>
      </c>
      <c r="AD4016" s="35">
        <f>+I4016*J4016</f>
        <v>0</v>
      </c>
      <c r="AE4016" s="35">
        <f>+I4016*K4016</f>
        <v>0</v>
      </c>
      <c r="AF4016" s="36">
        <f>IF(Tabla1[[#This Row],[ref pack]]=1,Tabla1[[#This Row],[Pedido]],LCM(Tabla1[[#This Row],[MC VIEJO]],Tabla1[[#This Row],[Pedido]]))</f>
        <v>1</v>
      </c>
      <c r="AG4016" s="36">
        <f>+VLOOKUP(Tabla1[[#This Row],[Artículo]],'.'!$B$2:$D$11481,3,)</f>
        <v>1</v>
      </c>
      <c r="AH4016" s="37" t="str">
        <f>+IFERROR(SEARCH("pack",Tabla1[[#This Row],[PACK]]),"")</f>
        <v/>
      </c>
    </row>
    <row r="4017" spans="1:34" ht="24" customHeight="1" x14ac:dyDescent="0.2">
      <c r="A4017" s="50" t="s">
        <v>6938</v>
      </c>
      <c r="B4017" s="60" t="s">
        <v>7684</v>
      </c>
      <c r="C4017" s="61" t="s">
        <v>7685</v>
      </c>
      <c r="D4017" s="52" t="s">
        <v>9842</v>
      </c>
      <c r="E4017" s="53">
        <v>442143.9</v>
      </c>
      <c r="F4017" s="23" t="str">
        <f>+IFERROR(VLOOKUP(Tabla1[[#This Row],[Artículo]],'..'!$B$2:$D$569000,3,),"")</f>
        <v/>
      </c>
      <c r="G4017" s="24" t="str">
        <f>IF(H4017=AF4017,"", "Error MC")</f>
        <v>Error MC</v>
      </c>
      <c r="H4017" s="62"/>
      <c r="I4017" s="54">
        <f>+Tabla1[[#This Row],[MC]]*Tabla1[[#This Row],[Pedido]]*Tabla1[[#This Row],[PVC ]]</f>
        <v>0</v>
      </c>
      <c r="J4017" s="26">
        <v>0.21</v>
      </c>
      <c r="K4017" s="63"/>
      <c r="L4017" s="28" t="s">
        <v>535</v>
      </c>
      <c r="M4017" s="53">
        <v>722242.06700000004</v>
      </c>
      <c r="N4017" s="64" t="str">
        <f>+IF(Tabla1[[#This Row],[F PMPI]]="SÍ","No","Sí")</f>
        <v>No</v>
      </c>
      <c r="O4017" s="65">
        <f>+Tabla1[[#This Row],[PVL]]*1.055</f>
        <v>761965.38068499998</v>
      </c>
      <c r="P4017" s="65">
        <f>+Tabla1[[#This Row],[PVL]]*1.43</f>
        <v>1032806.15581</v>
      </c>
      <c r="Q4017" s="66" t="str">
        <f>+HYPERLINK(Tabla1[[#This Row],[PAG]])</f>
        <v>https://todomusica.com.ar/sistemas-de-monitoreo/5495-404.html</v>
      </c>
      <c r="R4017" s="67"/>
      <c r="S4017" s="68"/>
      <c r="T4017" s="69"/>
      <c r="U4017" s="69"/>
      <c r="V4017" s="69"/>
      <c r="W4017" s="69"/>
      <c r="X4017" s="69"/>
      <c r="Y4017" s="35"/>
      <c r="Z4017" s="35" t="s">
        <v>27563</v>
      </c>
      <c r="AA4017" s="36">
        <v>1</v>
      </c>
      <c r="AB4017" s="35" t="s">
        <v>9849</v>
      </c>
      <c r="AC4017" s="35" t="str">
        <f>+IF(Tabla1[[#This Row],[STK]]="no","Sin STK", "STK disponible")</f>
        <v>STK disponible</v>
      </c>
      <c r="AD4017" s="35">
        <f>+I4017*J4017</f>
        <v>0</v>
      </c>
      <c r="AE4017" s="35">
        <f>+I4017*K4017</f>
        <v>0</v>
      </c>
      <c r="AF4017" s="36">
        <f>IF(Tabla1[[#This Row],[ref pack]]=1,Tabla1[[#This Row],[Pedido]],LCM(Tabla1[[#This Row],[MC VIEJO]],Tabla1[[#This Row],[Pedido]]))</f>
        <v>1</v>
      </c>
      <c r="AG4017" s="36">
        <f>+VLOOKUP(Tabla1[[#This Row],[Artículo]],'.'!$B$2:$D$11481,3,)</f>
        <v>1</v>
      </c>
      <c r="AH4017" s="37" t="str">
        <f>+IFERROR(SEARCH("pack",Tabla1[[#This Row],[PACK]]),"")</f>
        <v/>
      </c>
    </row>
    <row r="4018" spans="1:34" ht="24" customHeight="1" x14ac:dyDescent="0.2">
      <c r="A4018" s="50" t="s">
        <v>6938</v>
      </c>
      <c r="B4018" s="60" t="s">
        <v>7686</v>
      </c>
      <c r="C4018" s="61" t="s">
        <v>7685</v>
      </c>
      <c r="D4018" s="52" t="s">
        <v>9841</v>
      </c>
      <c r="E4018" s="53">
        <v>442143.9</v>
      </c>
      <c r="F4018" s="23" t="str">
        <f>+IFERROR(VLOOKUP(Tabla1[[#This Row],[Artículo]],'..'!$B$2:$D$569000,3,),"")</f>
        <v/>
      </c>
      <c r="G4018" s="24" t="str">
        <f>IF(H4018=AF4018,"", "Error MC")</f>
        <v>Error MC</v>
      </c>
      <c r="H4018" s="62"/>
      <c r="I4018" s="54">
        <f>+Tabla1[[#This Row],[MC]]*Tabla1[[#This Row],[Pedido]]*Tabla1[[#This Row],[PVC ]]</f>
        <v>0</v>
      </c>
      <c r="J4018" s="26">
        <v>0.21</v>
      </c>
      <c r="K4018" s="63"/>
      <c r="L4018" s="28" t="s">
        <v>535</v>
      </c>
      <c r="M4018" s="53">
        <v>722242.06700000004</v>
      </c>
      <c r="N4018" s="64" t="str">
        <f>+IF(Tabla1[[#This Row],[F PMPI]]="SÍ","No","Sí")</f>
        <v>No</v>
      </c>
      <c r="O4018" s="65">
        <f>+Tabla1[[#This Row],[PVL]]*1.055</f>
        <v>761965.38068499998</v>
      </c>
      <c r="P4018" s="65">
        <f>+Tabla1[[#This Row],[PVL]]*1.43</f>
        <v>1032806.15581</v>
      </c>
      <c r="Q4018" s="66" t="str">
        <f>+HYPERLINK(Tabla1[[#This Row],[PAG]])</f>
        <v>https://todomusica.com.ar/sistemas-de-monitoreo/5496-404.html</v>
      </c>
      <c r="R4018" s="67"/>
      <c r="S4018" s="68"/>
      <c r="T4018" s="69"/>
      <c r="U4018" s="69"/>
      <c r="V4018" s="69"/>
      <c r="W4018" s="69"/>
      <c r="X4018" s="69"/>
      <c r="Y4018" s="35"/>
      <c r="Z4018" s="35" t="s">
        <v>27564</v>
      </c>
      <c r="AA4018" s="36">
        <v>1</v>
      </c>
      <c r="AB4018" s="35" t="s">
        <v>9849</v>
      </c>
      <c r="AC4018" s="35" t="str">
        <f>+IF(Tabla1[[#This Row],[STK]]="no","Sin STK", "STK disponible")</f>
        <v>STK disponible</v>
      </c>
      <c r="AD4018" s="35">
        <f>+I4018*J4018</f>
        <v>0</v>
      </c>
      <c r="AE4018" s="35">
        <f>+I4018*K4018</f>
        <v>0</v>
      </c>
      <c r="AF4018" s="36">
        <f>IF(Tabla1[[#This Row],[ref pack]]=1,Tabla1[[#This Row],[Pedido]],LCM(Tabla1[[#This Row],[MC VIEJO]],Tabla1[[#This Row],[Pedido]]))</f>
        <v>1</v>
      </c>
      <c r="AG4018" s="36">
        <f>+VLOOKUP(Tabla1[[#This Row],[Artículo]],'.'!$B$2:$D$11481,3,)</f>
        <v>1</v>
      </c>
      <c r="AH4018" s="37" t="str">
        <f>+IFERROR(SEARCH("pack",Tabla1[[#This Row],[PACK]]),"")</f>
        <v/>
      </c>
    </row>
    <row r="4019" spans="1:34" ht="24" customHeight="1" x14ac:dyDescent="0.2">
      <c r="A4019" s="50" t="s">
        <v>6938</v>
      </c>
      <c r="B4019" s="60" t="s">
        <v>7687</v>
      </c>
      <c r="C4019" s="61" t="s">
        <v>7688</v>
      </c>
      <c r="D4019" s="52" t="s">
        <v>27</v>
      </c>
      <c r="E4019" s="53">
        <v>455161.81</v>
      </c>
      <c r="F4019" s="23" t="str">
        <f>+IFERROR(VLOOKUP(Tabla1[[#This Row],[Artículo]],'..'!$B$2:$D$569000,3,),"")</f>
        <v/>
      </c>
      <c r="G4019" s="24" t="str">
        <f>IF(H4019=AF4019,"", "Error MC")</f>
        <v>Error MC</v>
      </c>
      <c r="H4019" s="62"/>
      <c r="I4019" s="54">
        <f>+Tabla1[[#This Row],[MC]]*Tabla1[[#This Row],[Pedido]]*Tabla1[[#This Row],[PVC ]]</f>
        <v>0</v>
      </c>
      <c r="J4019" s="26">
        <v>0.105</v>
      </c>
      <c r="K4019" s="63"/>
      <c r="L4019" s="28" t="s">
        <v>535</v>
      </c>
      <c r="M4019" s="53">
        <v>678987.62600000005</v>
      </c>
      <c r="N4019" s="64" t="str">
        <f>+IF(Tabla1[[#This Row],[F PMPI]]="SÍ","No","Sí")</f>
        <v>No</v>
      </c>
      <c r="O4019" s="65">
        <f>+Tabla1[[#This Row],[PVL]]*1.055</f>
        <v>716331.94542999996</v>
      </c>
      <c r="P4019" s="65">
        <f>+Tabla1[[#This Row],[PVL]]*1.43</f>
        <v>970952.30518000002</v>
      </c>
      <c r="Q4019" s="66" t="str">
        <f>+HYPERLINK(Tabla1[[#This Row],[PAG]])</f>
        <v>https://todomusica.com.ar/productos-sin-categorias-de-netsuite/5497-404.html</v>
      </c>
      <c r="R4019" s="67"/>
      <c r="S4019" s="68"/>
      <c r="T4019" s="69"/>
      <c r="U4019" s="69"/>
      <c r="V4019" s="69"/>
      <c r="W4019" s="69"/>
      <c r="X4019" s="69"/>
      <c r="Y4019" s="35"/>
      <c r="Z4019" s="35" t="s">
        <v>27565</v>
      </c>
      <c r="AA4019" s="36">
        <v>1</v>
      </c>
      <c r="AB4019" s="35" t="s">
        <v>9849</v>
      </c>
      <c r="AC4019" s="35" t="str">
        <f>+IF(Tabla1[[#This Row],[STK]]="no","Sin STK", "STK disponible")</f>
        <v>Sin STK</v>
      </c>
      <c r="AD4019" s="35">
        <f>+I4019*J4019</f>
        <v>0</v>
      </c>
      <c r="AE4019" s="35">
        <f>+I4019*K4019</f>
        <v>0</v>
      </c>
      <c r="AF4019" s="36">
        <f>IF(Tabla1[[#This Row],[ref pack]]=1,Tabla1[[#This Row],[Pedido]],LCM(Tabla1[[#This Row],[MC VIEJO]],Tabla1[[#This Row],[Pedido]]))</f>
        <v>1</v>
      </c>
      <c r="AG4019" s="36">
        <f>+VLOOKUP(Tabla1[[#This Row],[Artículo]],'.'!$B$2:$D$11481,3,)</f>
        <v>1</v>
      </c>
      <c r="AH4019" s="37" t="str">
        <f>+IFERROR(SEARCH("pack",Tabla1[[#This Row],[PACK]]),"")</f>
        <v/>
      </c>
    </row>
    <row r="4020" spans="1:34" ht="24" customHeight="1" x14ac:dyDescent="0.2">
      <c r="A4020" s="50" t="s">
        <v>6938</v>
      </c>
      <c r="B4020" s="60" t="s">
        <v>7689</v>
      </c>
      <c r="C4020" s="61" t="s">
        <v>7688</v>
      </c>
      <c r="D4020" s="52" t="s">
        <v>9842</v>
      </c>
      <c r="E4020" s="53">
        <v>455161.81</v>
      </c>
      <c r="F4020" s="23" t="str">
        <f>+IFERROR(VLOOKUP(Tabla1[[#This Row],[Artículo]],'..'!$B$2:$D$569000,3,),"")</f>
        <v/>
      </c>
      <c r="G4020" s="24" t="str">
        <f>IF(H4020=AF4020,"", "Error MC")</f>
        <v>Error MC</v>
      </c>
      <c r="H4020" s="62"/>
      <c r="I4020" s="54">
        <f>+Tabla1[[#This Row],[MC]]*Tabla1[[#This Row],[Pedido]]*Tabla1[[#This Row],[PVC ]]</f>
        <v>0</v>
      </c>
      <c r="J4020" s="26">
        <v>0.105</v>
      </c>
      <c r="K4020" s="63"/>
      <c r="L4020" s="28" t="s">
        <v>535</v>
      </c>
      <c r="M4020" s="53">
        <v>678987.62600000005</v>
      </c>
      <c r="N4020" s="64" t="str">
        <f>+IF(Tabla1[[#This Row],[F PMPI]]="SÍ","No","Sí")</f>
        <v>No</v>
      </c>
      <c r="O4020" s="65">
        <f>+Tabla1[[#This Row],[PVL]]*1.055</f>
        <v>716331.94542999996</v>
      </c>
      <c r="P4020" s="65">
        <f>+Tabla1[[#This Row],[PVL]]*1.43</f>
        <v>970952.30518000002</v>
      </c>
      <c r="Q4020" s="66" t="str">
        <f>+HYPERLINK(Tabla1[[#This Row],[PAG]])</f>
        <v>https://todomusica.com.ar/sistemas-de-monitoreo/5498-404.html</v>
      </c>
      <c r="R4020" s="67"/>
      <c r="S4020" s="68"/>
      <c r="T4020" s="69"/>
      <c r="U4020" s="69"/>
      <c r="V4020" s="69"/>
      <c r="W4020" s="69"/>
      <c r="X4020" s="69"/>
      <c r="Y4020" s="35"/>
      <c r="Z4020" s="35" t="s">
        <v>27566</v>
      </c>
      <c r="AA4020" s="36">
        <v>1</v>
      </c>
      <c r="AB4020" s="35" t="s">
        <v>9849</v>
      </c>
      <c r="AC4020" s="35" t="str">
        <f>+IF(Tabla1[[#This Row],[STK]]="no","Sin STK", "STK disponible")</f>
        <v>STK disponible</v>
      </c>
      <c r="AD4020" s="35">
        <f>+I4020*J4020</f>
        <v>0</v>
      </c>
      <c r="AE4020" s="35">
        <f>+I4020*K4020</f>
        <v>0</v>
      </c>
      <c r="AF4020" s="36">
        <f>IF(Tabla1[[#This Row],[ref pack]]=1,Tabla1[[#This Row],[Pedido]],LCM(Tabla1[[#This Row],[MC VIEJO]],Tabla1[[#This Row],[Pedido]]))</f>
        <v>1</v>
      </c>
      <c r="AG4020" s="36">
        <f>+VLOOKUP(Tabla1[[#This Row],[Artículo]],'.'!$B$2:$D$11481,3,)</f>
        <v>1</v>
      </c>
      <c r="AH4020" s="37" t="str">
        <f>+IFERROR(SEARCH("pack",Tabla1[[#This Row],[PACK]]),"")</f>
        <v/>
      </c>
    </row>
    <row r="4021" spans="1:34" ht="24" customHeight="1" x14ac:dyDescent="0.2">
      <c r="A4021" s="50" t="s">
        <v>6938</v>
      </c>
      <c r="B4021" s="60" t="s">
        <v>7690</v>
      </c>
      <c r="C4021" s="61" t="s">
        <v>7688</v>
      </c>
      <c r="D4021" s="52" t="s">
        <v>9842</v>
      </c>
      <c r="E4021" s="53">
        <v>455161.81</v>
      </c>
      <c r="F4021" s="23" t="str">
        <f>+IFERROR(VLOOKUP(Tabla1[[#This Row],[Artículo]],'..'!$B$2:$D$569000,3,),"")</f>
        <v/>
      </c>
      <c r="G4021" s="24" t="str">
        <f>IF(H4021=AF4021,"", "Error MC")</f>
        <v>Error MC</v>
      </c>
      <c r="H4021" s="62"/>
      <c r="I4021" s="54">
        <f>+Tabla1[[#This Row],[MC]]*Tabla1[[#This Row],[Pedido]]*Tabla1[[#This Row],[PVC ]]</f>
        <v>0</v>
      </c>
      <c r="J4021" s="26">
        <v>0.105</v>
      </c>
      <c r="K4021" s="63"/>
      <c r="L4021" s="28" t="s">
        <v>535</v>
      </c>
      <c r="M4021" s="53">
        <v>678987.62600000005</v>
      </c>
      <c r="N4021" s="64" t="str">
        <f>+IF(Tabla1[[#This Row],[F PMPI]]="SÍ","No","Sí")</f>
        <v>No</v>
      </c>
      <c r="O4021" s="65">
        <f>+Tabla1[[#This Row],[PVL]]*1.055</f>
        <v>716331.94542999996</v>
      </c>
      <c r="P4021" s="65">
        <f>+Tabla1[[#This Row],[PVL]]*1.43</f>
        <v>970952.30518000002</v>
      </c>
      <c r="Q4021" s="66" t="str">
        <f>+HYPERLINK(Tabla1[[#This Row],[PAG]])</f>
        <v>https://todomusica.com.ar/sistemas-de-monitoreo/5499-404.html</v>
      </c>
      <c r="R4021" s="67"/>
      <c r="S4021" s="68"/>
      <c r="T4021" s="69"/>
      <c r="U4021" s="69"/>
      <c r="V4021" s="69"/>
      <c r="W4021" s="69"/>
      <c r="X4021" s="69"/>
      <c r="Y4021" s="35"/>
      <c r="Z4021" s="35" t="s">
        <v>27567</v>
      </c>
      <c r="AA4021" s="36">
        <v>1</v>
      </c>
      <c r="AB4021" s="35" t="s">
        <v>9849</v>
      </c>
      <c r="AC4021" s="35" t="str">
        <f>+IF(Tabla1[[#This Row],[STK]]="no","Sin STK", "STK disponible")</f>
        <v>STK disponible</v>
      </c>
      <c r="AD4021" s="35">
        <f>+I4021*J4021</f>
        <v>0</v>
      </c>
      <c r="AE4021" s="35">
        <f>+I4021*K4021</f>
        <v>0</v>
      </c>
      <c r="AF4021" s="36">
        <f>IF(Tabla1[[#This Row],[ref pack]]=1,Tabla1[[#This Row],[Pedido]],LCM(Tabla1[[#This Row],[MC VIEJO]],Tabla1[[#This Row],[Pedido]]))</f>
        <v>1</v>
      </c>
      <c r="AG4021" s="36">
        <f>+VLOOKUP(Tabla1[[#This Row],[Artículo]],'.'!$B$2:$D$11481,3,)</f>
        <v>1</v>
      </c>
      <c r="AH4021" s="37" t="str">
        <f>+IFERROR(SEARCH("pack",Tabla1[[#This Row],[PACK]]),"")</f>
        <v/>
      </c>
    </row>
    <row r="4022" spans="1:34" ht="24" customHeight="1" x14ac:dyDescent="0.2">
      <c r="A4022" s="50" t="s">
        <v>6938</v>
      </c>
      <c r="B4022" s="60" t="s">
        <v>7691</v>
      </c>
      <c r="C4022" s="61" t="s">
        <v>7692</v>
      </c>
      <c r="D4022" s="52" t="s">
        <v>27</v>
      </c>
      <c r="E4022" s="53">
        <v>1117675.55</v>
      </c>
      <c r="F4022" s="23" t="str">
        <f>+IFERROR(VLOOKUP(Tabla1[[#This Row],[Artículo]],'..'!$B$2:$D$569000,3,),"")</f>
        <v/>
      </c>
      <c r="G4022" s="24" t="str">
        <f>IF(H4022=AF4022,"", "Error MC")</f>
        <v>Error MC</v>
      </c>
      <c r="H4022" s="62"/>
      <c r="I4022" s="54">
        <f>+Tabla1[[#This Row],[MC]]*Tabla1[[#This Row],[Pedido]]*Tabla1[[#This Row],[PVC ]]</f>
        <v>0</v>
      </c>
      <c r="J4022" s="26">
        <v>0.21</v>
      </c>
      <c r="K4022" s="63"/>
      <c r="L4022" s="28" t="s">
        <v>535</v>
      </c>
      <c r="M4022" s="53">
        <v>1825723.0079999999</v>
      </c>
      <c r="N4022" s="64" t="str">
        <f>+IF(Tabla1[[#This Row],[F PMPI]]="SÍ","No","Sí")</f>
        <v>No</v>
      </c>
      <c r="O4022" s="65">
        <f>+Tabla1[[#This Row],[PVL]]*1.055</f>
        <v>1926137.7734399999</v>
      </c>
      <c r="P4022" s="65">
        <f>+Tabla1[[#This Row],[PVL]]*1.43</f>
        <v>2610783.9014399997</v>
      </c>
      <c r="Q4022" s="66" t="str">
        <f>+HYPERLINK(Tabla1[[#This Row],[PAG]])</f>
        <v>https://todomusica.com.ar/sistemas-de-monitoreo/5503-404.html</v>
      </c>
      <c r="R4022" s="67"/>
      <c r="S4022" s="68"/>
      <c r="T4022" s="69"/>
      <c r="U4022" s="69"/>
      <c r="V4022" s="69"/>
      <c r="W4022" s="69"/>
      <c r="X4022" s="69"/>
      <c r="Y4022" s="35"/>
      <c r="Z4022" s="35" t="s">
        <v>27568</v>
      </c>
      <c r="AA4022" s="36">
        <v>1</v>
      </c>
      <c r="AB4022" s="35" t="s">
        <v>9849</v>
      </c>
      <c r="AC4022" s="35" t="str">
        <f>+IF(Tabla1[[#This Row],[STK]]="no","Sin STK", "STK disponible")</f>
        <v>Sin STK</v>
      </c>
      <c r="AD4022" s="35">
        <f>+I4022*J4022</f>
        <v>0</v>
      </c>
      <c r="AE4022" s="35">
        <f>+I4022*K4022</f>
        <v>0</v>
      </c>
      <c r="AF4022" s="36">
        <f>IF(Tabla1[[#This Row],[ref pack]]=1,Tabla1[[#This Row],[Pedido]],LCM(Tabla1[[#This Row],[MC VIEJO]],Tabla1[[#This Row],[Pedido]]))</f>
        <v>1</v>
      </c>
      <c r="AG4022" s="36">
        <f>+VLOOKUP(Tabla1[[#This Row],[Artículo]],'.'!$B$2:$D$11481,3,)</f>
        <v>1</v>
      </c>
      <c r="AH4022" s="37" t="str">
        <f>+IFERROR(SEARCH("pack",Tabla1[[#This Row],[PACK]]),"")</f>
        <v/>
      </c>
    </row>
    <row r="4023" spans="1:34" ht="24" customHeight="1" x14ac:dyDescent="0.2">
      <c r="A4023" s="50" t="s">
        <v>6938</v>
      </c>
      <c r="B4023" s="60" t="s">
        <v>7693</v>
      </c>
      <c r="C4023" s="61" t="s">
        <v>7694</v>
      </c>
      <c r="D4023" s="52" t="s">
        <v>27</v>
      </c>
      <c r="E4023" s="53">
        <v>1044687.08</v>
      </c>
      <c r="F4023" s="23" t="str">
        <f>+IFERROR(VLOOKUP(Tabla1[[#This Row],[Artículo]],'..'!$B$2:$D$569000,3,),"")</f>
        <v/>
      </c>
      <c r="G4023" s="24" t="str">
        <f>IF(H4023=AF4023,"", "Error MC")</f>
        <v>Error MC</v>
      </c>
      <c r="H4023" s="62"/>
      <c r="I4023" s="54">
        <f>+Tabla1[[#This Row],[MC]]*Tabla1[[#This Row],[Pedido]]*Tabla1[[#This Row],[PVC ]]</f>
        <v>0</v>
      </c>
      <c r="J4023" s="26">
        <v>0.21</v>
      </c>
      <c r="K4023" s="63"/>
      <c r="L4023" s="28" t="s">
        <v>535</v>
      </c>
      <c r="M4023" s="53">
        <v>1706496.348</v>
      </c>
      <c r="N4023" s="64" t="str">
        <f>+IF(Tabla1[[#This Row],[F PMPI]]="SÍ","No","Sí")</f>
        <v>No</v>
      </c>
      <c r="O4023" s="65">
        <f>+Tabla1[[#This Row],[PVL]]*1.055</f>
        <v>1800353.6471399998</v>
      </c>
      <c r="P4023" s="65">
        <f>+Tabla1[[#This Row],[PVL]]*1.43</f>
        <v>2440289.77764</v>
      </c>
      <c r="Q4023" s="66" t="str">
        <f>+HYPERLINK(Tabla1[[#This Row],[PAG]])</f>
        <v>https://todomusica.com.ar/sistemas-de-monitoreo/5504-404.html</v>
      </c>
      <c r="R4023" s="67"/>
      <c r="S4023" s="68"/>
      <c r="T4023" s="69"/>
      <c r="U4023" s="69"/>
      <c r="V4023" s="69"/>
      <c r="W4023" s="69"/>
      <c r="X4023" s="69"/>
      <c r="Y4023" s="35"/>
      <c r="Z4023" s="35" t="s">
        <v>27569</v>
      </c>
      <c r="AA4023" s="36">
        <v>1</v>
      </c>
      <c r="AB4023" s="35" t="s">
        <v>9849</v>
      </c>
      <c r="AC4023" s="35" t="str">
        <f>+IF(Tabla1[[#This Row],[STK]]="no","Sin STK", "STK disponible")</f>
        <v>Sin STK</v>
      </c>
      <c r="AD4023" s="35">
        <f>+I4023*J4023</f>
        <v>0</v>
      </c>
      <c r="AE4023" s="35">
        <f>+I4023*K4023</f>
        <v>0</v>
      </c>
      <c r="AF4023" s="36">
        <f>IF(Tabla1[[#This Row],[ref pack]]=1,Tabla1[[#This Row],[Pedido]],LCM(Tabla1[[#This Row],[MC VIEJO]],Tabla1[[#This Row],[Pedido]]))</f>
        <v>1</v>
      </c>
      <c r="AG4023" s="36">
        <f>+VLOOKUP(Tabla1[[#This Row],[Artículo]],'.'!$B$2:$D$11481,3,)</f>
        <v>1</v>
      </c>
      <c r="AH4023" s="37" t="str">
        <f>+IFERROR(SEARCH("pack",Tabla1[[#This Row],[PACK]]),"")</f>
        <v/>
      </c>
    </row>
    <row r="4024" spans="1:34" ht="24" customHeight="1" x14ac:dyDescent="0.2">
      <c r="A4024" s="50" t="s">
        <v>6938</v>
      </c>
      <c r="B4024" s="60" t="s">
        <v>7695</v>
      </c>
      <c r="C4024" s="61" t="s">
        <v>7694</v>
      </c>
      <c r="D4024" s="52" t="s">
        <v>27</v>
      </c>
      <c r="E4024" s="53">
        <v>1044687.08</v>
      </c>
      <c r="F4024" s="23" t="str">
        <f>+IFERROR(VLOOKUP(Tabla1[[#This Row],[Artículo]],'..'!$B$2:$D$569000,3,),"")</f>
        <v/>
      </c>
      <c r="G4024" s="24" t="str">
        <f>IF(H4024=AF4024,"", "Error MC")</f>
        <v>Error MC</v>
      </c>
      <c r="H4024" s="62"/>
      <c r="I4024" s="54">
        <f>+Tabla1[[#This Row],[MC]]*Tabla1[[#This Row],[Pedido]]*Tabla1[[#This Row],[PVC ]]</f>
        <v>0</v>
      </c>
      <c r="J4024" s="26">
        <v>0.21</v>
      </c>
      <c r="K4024" s="63"/>
      <c r="L4024" s="28" t="s">
        <v>535</v>
      </c>
      <c r="M4024" s="53">
        <v>1706496.348</v>
      </c>
      <c r="N4024" s="64" t="str">
        <f>+IF(Tabla1[[#This Row],[F PMPI]]="SÍ","No","Sí")</f>
        <v>No</v>
      </c>
      <c r="O4024" s="65">
        <f>+Tabla1[[#This Row],[PVL]]*1.055</f>
        <v>1800353.6471399998</v>
      </c>
      <c r="P4024" s="65">
        <f>+Tabla1[[#This Row],[PVL]]*1.43</f>
        <v>2440289.77764</v>
      </c>
      <c r="Q4024" s="66" t="str">
        <f>+HYPERLINK(Tabla1[[#This Row],[PAG]])</f>
        <v>https://todomusica.com.ar/sistemas-de-monitoreo/5505-404.html</v>
      </c>
      <c r="R4024" s="67"/>
      <c r="S4024" s="68"/>
      <c r="T4024" s="69"/>
      <c r="U4024" s="69"/>
      <c r="V4024" s="69"/>
      <c r="W4024" s="69"/>
      <c r="X4024" s="69"/>
      <c r="Y4024" s="35"/>
      <c r="Z4024" s="35" t="s">
        <v>27570</v>
      </c>
      <c r="AA4024" s="36">
        <v>1</v>
      </c>
      <c r="AB4024" s="35" t="s">
        <v>9849</v>
      </c>
      <c r="AC4024" s="35" t="str">
        <f>+IF(Tabla1[[#This Row],[STK]]="no","Sin STK", "STK disponible")</f>
        <v>Sin STK</v>
      </c>
      <c r="AD4024" s="35">
        <f>+I4024*J4024</f>
        <v>0</v>
      </c>
      <c r="AE4024" s="35">
        <f>+I4024*K4024</f>
        <v>0</v>
      </c>
      <c r="AF4024" s="36">
        <f>IF(Tabla1[[#This Row],[ref pack]]=1,Tabla1[[#This Row],[Pedido]],LCM(Tabla1[[#This Row],[MC VIEJO]],Tabla1[[#This Row],[Pedido]]))</f>
        <v>1</v>
      </c>
      <c r="AG4024" s="36">
        <f>+VLOOKUP(Tabla1[[#This Row],[Artículo]],'.'!$B$2:$D$11481,3,)</f>
        <v>1</v>
      </c>
      <c r="AH4024" s="37" t="str">
        <f>+IFERROR(SEARCH("pack",Tabla1[[#This Row],[PACK]]),"")</f>
        <v/>
      </c>
    </row>
    <row r="4025" spans="1:34" ht="24" customHeight="1" x14ac:dyDescent="0.2">
      <c r="A4025" s="50" t="s">
        <v>6938</v>
      </c>
      <c r="B4025" s="60" t="s">
        <v>7696</v>
      </c>
      <c r="C4025" s="61" t="s">
        <v>7697</v>
      </c>
      <c r="D4025" s="52" t="s">
        <v>9842</v>
      </c>
      <c r="E4025" s="53">
        <v>914507.99</v>
      </c>
      <c r="F4025" s="23" t="str">
        <f>+IFERROR(VLOOKUP(Tabla1[[#This Row],[Artículo]],'..'!$B$2:$D$569000,3,),"")</f>
        <v/>
      </c>
      <c r="G4025" s="24" t="str">
        <f>IF(H4025=AF4025,"", "Error MC")</f>
        <v>Error MC</v>
      </c>
      <c r="H4025" s="62"/>
      <c r="I4025" s="54">
        <f>+Tabla1[[#This Row],[MC]]*Tabla1[[#This Row],[Pedido]]*Tabla1[[#This Row],[PVC ]]</f>
        <v>0</v>
      </c>
      <c r="J4025" s="26">
        <v>0.21</v>
      </c>
      <c r="K4025" s="63"/>
      <c r="L4025" s="28" t="s">
        <v>535</v>
      </c>
      <c r="M4025" s="53">
        <v>1493848.8060000001</v>
      </c>
      <c r="N4025" s="64" t="str">
        <f>+IF(Tabla1[[#This Row],[F PMPI]]="SÍ","No","Sí")</f>
        <v>No</v>
      </c>
      <c r="O4025" s="65">
        <f>+Tabla1[[#This Row],[PVL]]*1.055</f>
        <v>1576010.4903299999</v>
      </c>
      <c r="P4025" s="65">
        <f>+Tabla1[[#This Row],[PVL]]*1.43</f>
        <v>2136203.7925800001</v>
      </c>
      <c r="Q4025" s="66" t="str">
        <f>+HYPERLINK(Tabla1[[#This Row],[PAG]])</f>
        <v>https://todomusica.com.ar/sistemas-de-monitoreo/5500-404.html</v>
      </c>
      <c r="R4025" s="67"/>
      <c r="S4025" s="68"/>
      <c r="T4025" s="69"/>
      <c r="U4025" s="69"/>
      <c r="V4025" s="69"/>
      <c r="W4025" s="69"/>
      <c r="X4025" s="69"/>
      <c r="Y4025" s="35"/>
      <c r="Z4025" s="35" t="s">
        <v>27571</v>
      </c>
      <c r="AA4025" s="36">
        <v>1</v>
      </c>
      <c r="AB4025" s="35" t="s">
        <v>9849</v>
      </c>
      <c r="AC4025" s="35" t="str">
        <f>+IF(Tabla1[[#This Row],[STK]]="no","Sin STK", "STK disponible")</f>
        <v>STK disponible</v>
      </c>
      <c r="AD4025" s="35">
        <f>+I4025*J4025</f>
        <v>0</v>
      </c>
      <c r="AE4025" s="35">
        <f>+I4025*K4025</f>
        <v>0</v>
      </c>
      <c r="AF4025" s="36">
        <f>IF(Tabla1[[#This Row],[ref pack]]=1,Tabla1[[#This Row],[Pedido]],LCM(Tabla1[[#This Row],[MC VIEJO]],Tabla1[[#This Row],[Pedido]]))</f>
        <v>1</v>
      </c>
      <c r="AG4025" s="36">
        <f>+VLOOKUP(Tabla1[[#This Row],[Artículo]],'.'!$B$2:$D$11481,3,)</f>
        <v>1</v>
      </c>
      <c r="AH4025" s="37" t="str">
        <f>+IFERROR(SEARCH("pack",Tabla1[[#This Row],[PACK]]),"")</f>
        <v/>
      </c>
    </row>
    <row r="4026" spans="1:34" ht="24" customHeight="1" x14ac:dyDescent="0.2">
      <c r="A4026" s="50" t="s">
        <v>6938</v>
      </c>
      <c r="B4026" s="60" t="s">
        <v>7698</v>
      </c>
      <c r="C4026" s="61" t="s">
        <v>7697</v>
      </c>
      <c r="D4026" s="52" t="s">
        <v>9842</v>
      </c>
      <c r="E4026" s="53">
        <v>914507.99</v>
      </c>
      <c r="F4026" s="23" t="str">
        <f>+IFERROR(VLOOKUP(Tabla1[[#This Row],[Artículo]],'..'!$B$2:$D$569000,3,),"")</f>
        <v/>
      </c>
      <c r="G4026" s="24" t="str">
        <f>IF(H4026=AF4026,"", "Error MC")</f>
        <v>Error MC</v>
      </c>
      <c r="H4026" s="62"/>
      <c r="I4026" s="54">
        <f>+Tabla1[[#This Row],[MC]]*Tabla1[[#This Row],[Pedido]]*Tabla1[[#This Row],[PVC ]]</f>
        <v>0</v>
      </c>
      <c r="J4026" s="26">
        <v>0.21</v>
      </c>
      <c r="K4026" s="63"/>
      <c r="L4026" s="28" t="s">
        <v>535</v>
      </c>
      <c r="M4026" s="53">
        <v>1493848.8060000001</v>
      </c>
      <c r="N4026" s="64" t="str">
        <f>+IF(Tabla1[[#This Row],[F PMPI]]="SÍ","No","Sí")</f>
        <v>No</v>
      </c>
      <c r="O4026" s="65">
        <f>+Tabla1[[#This Row],[PVL]]*1.055</f>
        <v>1576010.4903299999</v>
      </c>
      <c r="P4026" s="65">
        <f>+Tabla1[[#This Row],[PVL]]*1.43</f>
        <v>2136203.7925800001</v>
      </c>
      <c r="Q4026" s="66" t="str">
        <f>+HYPERLINK(Tabla1[[#This Row],[PAG]])</f>
        <v>https://todomusica.com.ar/sistemas-de-monitoreo/5501-404.html</v>
      </c>
      <c r="R4026" s="67"/>
      <c r="S4026" s="68"/>
      <c r="T4026" s="69"/>
      <c r="U4026" s="69"/>
      <c r="V4026" s="69"/>
      <c r="W4026" s="69"/>
      <c r="X4026" s="69"/>
      <c r="Y4026" s="35"/>
      <c r="Z4026" s="35" t="s">
        <v>27572</v>
      </c>
      <c r="AA4026" s="36">
        <v>1</v>
      </c>
      <c r="AB4026" s="35" t="s">
        <v>9849</v>
      </c>
      <c r="AC4026" s="35" t="str">
        <f>+IF(Tabla1[[#This Row],[STK]]="no","Sin STK", "STK disponible")</f>
        <v>STK disponible</v>
      </c>
      <c r="AD4026" s="35">
        <f>+I4026*J4026</f>
        <v>0</v>
      </c>
      <c r="AE4026" s="35">
        <f>+I4026*K4026</f>
        <v>0</v>
      </c>
      <c r="AF4026" s="36">
        <f>IF(Tabla1[[#This Row],[ref pack]]=1,Tabla1[[#This Row],[Pedido]],LCM(Tabla1[[#This Row],[MC VIEJO]],Tabla1[[#This Row],[Pedido]]))</f>
        <v>1</v>
      </c>
      <c r="AG4026" s="36">
        <f>+VLOOKUP(Tabla1[[#This Row],[Artículo]],'.'!$B$2:$D$11481,3,)</f>
        <v>1</v>
      </c>
      <c r="AH4026" s="37" t="str">
        <f>+IFERROR(SEARCH("pack",Tabla1[[#This Row],[PACK]]),"")</f>
        <v/>
      </c>
    </row>
    <row r="4027" spans="1:34" ht="24" customHeight="1" x14ac:dyDescent="0.2">
      <c r="A4027" s="50" t="s">
        <v>6938</v>
      </c>
      <c r="B4027" s="60" t="s">
        <v>7699</v>
      </c>
      <c r="C4027" s="61" t="s">
        <v>7697</v>
      </c>
      <c r="D4027" s="52" t="s">
        <v>9842</v>
      </c>
      <c r="E4027" s="53">
        <v>914507.99</v>
      </c>
      <c r="F4027" s="23" t="str">
        <f>+IFERROR(VLOOKUP(Tabla1[[#This Row],[Artículo]],'..'!$B$2:$D$569000,3,),"")</f>
        <v/>
      </c>
      <c r="G4027" s="24" t="str">
        <f>IF(H4027=AF4027,"", "Error MC")</f>
        <v>Error MC</v>
      </c>
      <c r="H4027" s="62"/>
      <c r="I4027" s="54">
        <f>+Tabla1[[#This Row],[MC]]*Tabla1[[#This Row],[Pedido]]*Tabla1[[#This Row],[PVC ]]</f>
        <v>0</v>
      </c>
      <c r="J4027" s="26">
        <v>0.21</v>
      </c>
      <c r="K4027" s="63"/>
      <c r="L4027" s="28" t="s">
        <v>535</v>
      </c>
      <c r="M4027" s="53">
        <v>1493848.8060000001</v>
      </c>
      <c r="N4027" s="64" t="str">
        <f>+IF(Tabla1[[#This Row],[F PMPI]]="SÍ","No","Sí")</f>
        <v>No</v>
      </c>
      <c r="O4027" s="65">
        <f>+Tabla1[[#This Row],[PVL]]*1.055</f>
        <v>1576010.4903299999</v>
      </c>
      <c r="P4027" s="65">
        <f>+Tabla1[[#This Row],[PVL]]*1.43</f>
        <v>2136203.7925800001</v>
      </c>
      <c r="Q4027" s="66" t="str">
        <f>+HYPERLINK(Tabla1[[#This Row],[PAG]])</f>
        <v>https://todomusica.com.ar/sistemas-de-monitoreo/5502-404.html</v>
      </c>
      <c r="R4027" s="67"/>
      <c r="S4027" s="68"/>
      <c r="T4027" s="69"/>
      <c r="U4027" s="69"/>
      <c r="V4027" s="69"/>
      <c r="W4027" s="69"/>
      <c r="X4027" s="69"/>
      <c r="Y4027" s="35"/>
      <c r="Z4027" s="35" t="s">
        <v>27573</v>
      </c>
      <c r="AA4027" s="36">
        <v>1</v>
      </c>
      <c r="AB4027" s="35" t="s">
        <v>9849</v>
      </c>
      <c r="AC4027" s="35" t="str">
        <f>+IF(Tabla1[[#This Row],[STK]]="no","Sin STK", "STK disponible")</f>
        <v>STK disponible</v>
      </c>
      <c r="AD4027" s="35">
        <f>+I4027*J4027</f>
        <v>0</v>
      </c>
      <c r="AE4027" s="35">
        <f>+I4027*K4027</f>
        <v>0</v>
      </c>
      <c r="AF4027" s="36">
        <f>IF(Tabla1[[#This Row],[ref pack]]=1,Tabla1[[#This Row],[Pedido]],LCM(Tabla1[[#This Row],[MC VIEJO]],Tabla1[[#This Row],[Pedido]]))</f>
        <v>1</v>
      </c>
      <c r="AG4027" s="36">
        <f>+VLOOKUP(Tabla1[[#This Row],[Artículo]],'.'!$B$2:$D$11481,3,)</f>
        <v>1</v>
      </c>
      <c r="AH4027" s="37" t="str">
        <f>+IFERROR(SEARCH("pack",Tabla1[[#This Row],[PACK]]),"")</f>
        <v/>
      </c>
    </row>
    <row r="4028" spans="1:34" ht="24" customHeight="1" x14ac:dyDescent="0.2">
      <c r="A4028" s="50" t="s">
        <v>6938</v>
      </c>
      <c r="B4028" s="60" t="s">
        <v>7700</v>
      </c>
      <c r="C4028" s="61" t="s">
        <v>7701</v>
      </c>
      <c r="D4028" s="52" t="s">
        <v>9842</v>
      </c>
      <c r="E4028" s="53">
        <v>2240325.3199999998</v>
      </c>
      <c r="F4028" s="23" t="str">
        <f>+IFERROR(VLOOKUP(Tabla1[[#This Row],[Artículo]],'..'!$B$2:$D$569000,3,),"")</f>
        <v/>
      </c>
      <c r="G4028" s="24" t="str">
        <f>IF(H4028=AF4028,"", "Error MC")</f>
        <v>Error MC</v>
      </c>
      <c r="H4028" s="62"/>
      <c r="I4028" s="54">
        <f>+Tabla1[[#This Row],[MC]]*Tabla1[[#This Row],[Pedido]]*Tabla1[[#This Row],[PVC ]]</f>
        <v>0</v>
      </c>
      <c r="J4028" s="26">
        <v>0.21</v>
      </c>
      <c r="K4028" s="63"/>
      <c r="L4028" s="28" t="s">
        <v>535</v>
      </c>
      <c r="M4028" s="53">
        <v>3659571.4079999998</v>
      </c>
      <c r="N4028" s="64" t="str">
        <f>+IF(Tabla1[[#This Row],[F PMPI]]="SÍ","No","Sí")</f>
        <v>No</v>
      </c>
      <c r="O4028" s="65">
        <f>+Tabla1[[#This Row],[PVL]]*1.055</f>
        <v>3860847.8354399996</v>
      </c>
      <c r="P4028" s="65">
        <f>+Tabla1[[#This Row],[PVL]]*1.43</f>
        <v>5233187.1134399995</v>
      </c>
      <c r="Q4028" s="66" t="str">
        <f>+HYPERLINK(Tabla1[[#This Row],[PAG]])</f>
        <v>https://todomusica.com.ar/varios/8238-p300-imx.html</v>
      </c>
      <c r="R4028" s="67"/>
      <c r="S4028" s="68"/>
      <c r="T4028" s="69"/>
      <c r="U4028" s="69"/>
      <c r="V4028" s="69"/>
      <c r="W4028" s="69"/>
      <c r="X4028" s="69"/>
      <c r="Y4028" s="35"/>
      <c r="Z4028" s="35" t="s">
        <v>27574</v>
      </c>
      <c r="AA4028" s="36">
        <v>1</v>
      </c>
      <c r="AB4028" s="35" t="s">
        <v>9849</v>
      </c>
      <c r="AC4028" s="35" t="str">
        <f>+IF(Tabla1[[#This Row],[STK]]="no","Sin STK", "STK disponible")</f>
        <v>STK disponible</v>
      </c>
      <c r="AD4028" s="35">
        <f>+I4028*J4028</f>
        <v>0</v>
      </c>
      <c r="AE4028" s="35">
        <f>+I4028*K4028</f>
        <v>0</v>
      </c>
      <c r="AF4028" s="36">
        <f>IF(Tabla1[[#This Row],[ref pack]]=1,Tabla1[[#This Row],[Pedido]],LCM(Tabla1[[#This Row],[MC VIEJO]],Tabla1[[#This Row],[Pedido]]))</f>
        <v>1</v>
      </c>
      <c r="AG4028" s="36">
        <f>+VLOOKUP(Tabla1[[#This Row],[Artículo]],'.'!$B$2:$D$11481,3,)</f>
        <v>1</v>
      </c>
      <c r="AH4028" s="37" t="str">
        <f>+IFERROR(SEARCH("pack",Tabla1[[#This Row],[PACK]]),"")</f>
        <v/>
      </c>
    </row>
    <row r="4029" spans="1:34" ht="24" customHeight="1" x14ac:dyDescent="0.2">
      <c r="A4029" s="50" t="s">
        <v>6938</v>
      </c>
      <c r="B4029" s="60" t="s">
        <v>7702</v>
      </c>
      <c r="C4029" s="61" t="s">
        <v>7703</v>
      </c>
      <c r="D4029" s="52" t="s">
        <v>9842</v>
      </c>
      <c r="E4029" s="53">
        <v>615329.09</v>
      </c>
      <c r="F4029" s="23" t="str">
        <f>+IFERROR(VLOOKUP(Tabla1[[#This Row],[Artículo]],'..'!$B$2:$D$569000,3,),"")</f>
        <v/>
      </c>
      <c r="G4029" s="24" t="str">
        <f>IF(H4029=AF4029,"", "Error MC")</f>
        <v>Error MC</v>
      </c>
      <c r="H4029" s="62"/>
      <c r="I4029" s="54">
        <f>+Tabla1[[#This Row],[MC]]*Tabla1[[#This Row],[Pedido]]*Tabla1[[#This Row],[PVC ]]</f>
        <v>0</v>
      </c>
      <c r="J4029" s="26">
        <v>0.21</v>
      </c>
      <c r="K4029" s="63"/>
      <c r="L4029" s="28" t="s">
        <v>535</v>
      </c>
      <c r="M4029" s="53">
        <v>1005140.067</v>
      </c>
      <c r="N4029" s="64" t="str">
        <f>+IF(Tabla1[[#This Row],[F PMPI]]="SÍ","No","Sí")</f>
        <v>No</v>
      </c>
      <c r="O4029" s="65">
        <f>+Tabla1[[#This Row],[PVL]]*1.055</f>
        <v>1060422.7706849999</v>
      </c>
      <c r="P4029" s="65">
        <f>+Tabla1[[#This Row],[PVL]]*1.43</f>
        <v>1437350.29581</v>
      </c>
      <c r="Q4029" s="66" t="str">
        <f>+HYPERLINK(Tabla1[[#This Row],[PAG]])</f>
        <v>https://todomusica.com.ar/sistemas-de-monitoreo/124-p6r-lb-hc.html</v>
      </c>
      <c r="R4029" s="67"/>
      <c r="S4029" s="68"/>
      <c r="T4029" s="69"/>
      <c r="U4029" s="69"/>
      <c r="V4029" s="69"/>
      <c r="W4029" s="69"/>
      <c r="X4029" s="69"/>
      <c r="Y4029" s="35"/>
      <c r="Z4029" s="35" t="s">
        <v>27575</v>
      </c>
      <c r="AA4029" s="36">
        <v>1</v>
      </c>
      <c r="AB4029" s="35" t="s">
        <v>9849</v>
      </c>
      <c r="AC4029" s="35" t="str">
        <f>+IF(Tabla1[[#This Row],[STK]]="no","Sin STK", "STK disponible")</f>
        <v>STK disponible</v>
      </c>
      <c r="AD4029" s="35">
        <f>+I4029*J4029</f>
        <v>0</v>
      </c>
      <c r="AE4029" s="35">
        <f>+I4029*K4029</f>
        <v>0</v>
      </c>
      <c r="AF4029" s="36">
        <f>IF(Tabla1[[#This Row],[ref pack]]=1,Tabla1[[#This Row],[Pedido]],LCM(Tabla1[[#This Row],[MC VIEJO]],Tabla1[[#This Row],[Pedido]]))</f>
        <v>1</v>
      </c>
      <c r="AG4029" s="36">
        <f>+VLOOKUP(Tabla1[[#This Row],[Artículo]],'.'!$B$2:$D$11481,3,)</f>
        <v>1</v>
      </c>
      <c r="AH4029" s="37" t="str">
        <f>+IFERROR(SEARCH("pack",Tabla1[[#This Row],[PACK]]),"")</f>
        <v/>
      </c>
    </row>
    <row r="4030" spans="1:34" ht="24" customHeight="1" x14ac:dyDescent="0.2">
      <c r="A4030" s="50" t="s">
        <v>6938</v>
      </c>
      <c r="B4030" s="60" t="s">
        <v>7704</v>
      </c>
      <c r="C4030" s="61" t="s">
        <v>7705</v>
      </c>
      <c r="D4030" s="52" t="s">
        <v>9842</v>
      </c>
      <c r="E4030" s="53">
        <v>1089816.07</v>
      </c>
      <c r="F4030" s="23" t="str">
        <f>+IFERROR(VLOOKUP(Tabla1[[#This Row],[Artículo]],'..'!$B$2:$D$569000,3,),"")</f>
        <v/>
      </c>
      <c r="G4030" s="24" t="str">
        <f>IF(H4030=AF4030,"", "Error MC")</f>
        <v>Error MC</v>
      </c>
      <c r="H4030" s="62"/>
      <c r="I4030" s="54">
        <f>+Tabla1[[#This Row],[MC]]*Tabla1[[#This Row],[Pedido]]*Tabla1[[#This Row],[PVC ]]</f>
        <v>0</v>
      </c>
      <c r="J4030" s="26">
        <v>0.21</v>
      </c>
      <c r="K4030" s="63"/>
      <c r="L4030" s="28" t="s">
        <v>535</v>
      </c>
      <c r="M4030" s="53">
        <v>1780214.5449999999</v>
      </c>
      <c r="N4030" s="64" t="str">
        <f>+IF(Tabla1[[#This Row],[F PMPI]]="SÍ","No","Sí")</f>
        <v>No</v>
      </c>
      <c r="O4030" s="65">
        <f>+Tabla1[[#This Row],[PVL]]*1.055</f>
        <v>1878126.3449749998</v>
      </c>
      <c r="P4030" s="65">
        <f>+Tabla1[[#This Row],[PVL]]*1.43</f>
        <v>2545706.79935</v>
      </c>
      <c r="Q4030" s="66" t="str">
        <f>+HYPERLINK(Tabla1[[#This Row],[PAG]])</f>
        <v/>
      </c>
      <c r="R4030" s="67"/>
      <c r="S4030" s="68"/>
      <c r="T4030" s="69"/>
      <c r="U4030" s="69"/>
      <c r="V4030" s="69"/>
      <c r="W4030" s="69"/>
      <c r="X4030" s="69"/>
      <c r="Y4030" s="35"/>
      <c r="Z4030" s="35" t="s">
        <v>65</v>
      </c>
      <c r="AA4030" s="36">
        <v>1</v>
      </c>
      <c r="AB4030" s="35" t="s">
        <v>9849</v>
      </c>
      <c r="AC4030" s="35" t="str">
        <f>+IF(Tabla1[[#This Row],[STK]]="no","Sin STK", "STK disponible")</f>
        <v>STK disponible</v>
      </c>
      <c r="AD4030" s="35">
        <f>+I4030*J4030</f>
        <v>0</v>
      </c>
      <c r="AE4030" s="35">
        <f>+I4030*K4030</f>
        <v>0</v>
      </c>
      <c r="AF4030" s="36">
        <f>IF(Tabla1[[#This Row],[ref pack]]=1,Tabla1[[#This Row],[Pedido]],LCM(Tabla1[[#This Row],[MC VIEJO]],Tabla1[[#This Row],[Pedido]]))</f>
        <v>1</v>
      </c>
      <c r="AG4030" s="36">
        <f>+VLOOKUP(Tabla1[[#This Row],[Artículo]],'.'!$B$2:$D$11481,3,)</f>
        <v>1</v>
      </c>
      <c r="AH4030" s="37" t="str">
        <f>+IFERROR(SEARCH("pack",Tabla1[[#This Row],[PACK]]),"")</f>
        <v/>
      </c>
    </row>
    <row r="4031" spans="1:34" ht="24" customHeight="1" x14ac:dyDescent="0.2">
      <c r="A4031" s="50" t="s">
        <v>6938</v>
      </c>
      <c r="B4031" s="60" t="s">
        <v>7706</v>
      </c>
      <c r="C4031" s="61" t="s">
        <v>7705</v>
      </c>
      <c r="D4031" s="52" t="s">
        <v>9842</v>
      </c>
      <c r="E4031" s="53">
        <v>1024281.98</v>
      </c>
      <c r="F4031" s="23" t="str">
        <f>+IFERROR(VLOOKUP(Tabla1[[#This Row],[Artículo]],'..'!$B$2:$D$569000,3,),"")</f>
        <v/>
      </c>
      <c r="G4031" s="24" t="str">
        <f>IF(H4031=AF4031,"", "Error MC")</f>
        <v>Error MC</v>
      </c>
      <c r="H4031" s="62"/>
      <c r="I4031" s="54">
        <f>+Tabla1[[#This Row],[MC]]*Tabla1[[#This Row],[Pedido]]*Tabla1[[#This Row],[PVC ]]</f>
        <v>0</v>
      </c>
      <c r="J4031" s="26">
        <v>0.21</v>
      </c>
      <c r="K4031" s="63"/>
      <c r="L4031" s="28" t="s">
        <v>535</v>
      </c>
      <c r="M4031" s="53">
        <v>1673164.611</v>
      </c>
      <c r="N4031" s="64" t="str">
        <f>+IF(Tabla1[[#This Row],[F PMPI]]="SÍ","No","Sí")</f>
        <v>No</v>
      </c>
      <c r="O4031" s="65">
        <f>+Tabla1[[#This Row],[PVL]]*1.055</f>
        <v>1765188.6646049998</v>
      </c>
      <c r="P4031" s="65">
        <f>+Tabla1[[#This Row],[PVL]]*1.43</f>
        <v>2392625.3937300001</v>
      </c>
      <c r="Q4031" s="66" t="str">
        <f>+HYPERLINK(Tabla1[[#This Row],[PAG]])</f>
        <v/>
      </c>
      <c r="R4031" s="67"/>
      <c r="S4031" s="68"/>
      <c r="T4031" s="69"/>
      <c r="U4031" s="69"/>
      <c r="V4031" s="69"/>
      <c r="W4031" s="69"/>
      <c r="X4031" s="69"/>
      <c r="Y4031" s="35"/>
      <c r="Z4031" s="35" t="s">
        <v>65</v>
      </c>
      <c r="AA4031" s="36">
        <v>1</v>
      </c>
      <c r="AB4031" s="35" t="s">
        <v>9849</v>
      </c>
      <c r="AC4031" s="35" t="str">
        <f>+IF(Tabla1[[#This Row],[STK]]="no","Sin STK", "STK disponible")</f>
        <v>STK disponible</v>
      </c>
      <c r="AD4031" s="35">
        <f>+I4031*J4031</f>
        <v>0</v>
      </c>
      <c r="AE4031" s="35">
        <f>+I4031*K4031</f>
        <v>0</v>
      </c>
      <c r="AF4031" s="36">
        <f>IF(Tabla1[[#This Row],[ref pack]]=1,Tabla1[[#This Row],[Pedido]],LCM(Tabla1[[#This Row],[MC VIEJO]],Tabla1[[#This Row],[Pedido]]))</f>
        <v>1</v>
      </c>
      <c r="AG4031" s="36">
        <f>+VLOOKUP(Tabla1[[#This Row],[Artículo]],'.'!$B$2:$D$11481,3,)</f>
        <v>1</v>
      </c>
      <c r="AH4031" s="37" t="str">
        <f>+IFERROR(SEARCH("pack",Tabla1[[#This Row],[PACK]]),"")</f>
        <v/>
      </c>
    </row>
    <row r="4032" spans="1:34" ht="24" customHeight="1" x14ac:dyDescent="0.2">
      <c r="A4032" s="50" t="s">
        <v>6938</v>
      </c>
      <c r="B4032" s="60" t="s">
        <v>7707</v>
      </c>
      <c r="C4032" s="61" t="s">
        <v>7708</v>
      </c>
      <c r="D4032" s="52" t="s">
        <v>9842</v>
      </c>
      <c r="E4032" s="53">
        <v>610446.81999999995</v>
      </c>
      <c r="F4032" s="23" t="str">
        <f>+IFERROR(VLOOKUP(Tabla1[[#This Row],[Artículo]],'..'!$B$2:$D$569000,3,),"")</f>
        <v/>
      </c>
      <c r="G4032" s="24" t="str">
        <f>IF(H4032=AF4032,"", "Error MC")</f>
        <v>Error MC</v>
      </c>
      <c r="H4032" s="62"/>
      <c r="I4032" s="54">
        <f>+Tabla1[[#This Row],[MC]]*Tabla1[[#This Row],[Pedido]]*Tabla1[[#This Row],[PVC ]]</f>
        <v>0</v>
      </c>
      <c r="J4032" s="26">
        <v>0.21</v>
      </c>
      <c r="K4032" s="63"/>
      <c r="L4032" s="28" t="s">
        <v>535</v>
      </c>
      <c r="M4032" s="53">
        <v>997164.88399999996</v>
      </c>
      <c r="N4032" s="64" t="str">
        <f>+IF(Tabla1[[#This Row],[F PMPI]]="SÍ","No","Sí")</f>
        <v>No</v>
      </c>
      <c r="O4032" s="65">
        <f>+Tabla1[[#This Row],[PVL]]*1.055</f>
        <v>1052008.9526199999</v>
      </c>
      <c r="P4032" s="65">
        <f>+Tabla1[[#This Row],[PVL]]*1.43</f>
        <v>1425945.78412</v>
      </c>
      <c r="Q4032" s="66" t="str">
        <f>+HYPERLINK(Tabla1[[#This Row],[PAG]])</f>
        <v>https://todomusica.com.ar/varios/6889-p9hw.html</v>
      </c>
      <c r="R4032" s="67"/>
      <c r="S4032" s="68"/>
      <c r="T4032" s="69"/>
      <c r="U4032" s="69"/>
      <c r="V4032" s="69"/>
      <c r="W4032" s="69"/>
      <c r="X4032" s="69"/>
      <c r="Y4032" s="35"/>
      <c r="Z4032" s="35" t="s">
        <v>27576</v>
      </c>
      <c r="AA4032" s="36">
        <v>1</v>
      </c>
      <c r="AB4032" s="35" t="s">
        <v>9849</v>
      </c>
      <c r="AC4032" s="35" t="str">
        <f>+IF(Tabla1[[#This Row],[STK]]="no","Sin STK", "STK disponible")</f>
        <v>STK disponible</v>
      </c>
      <c r="AD4032" s="35">
        <f>+I4032*J4032</f>
        <v>0</v>
      </c>
      <c r="AE4032" s="35">
        <f>+I4032*K4032</f>
        <v>0</v>
      </c>
      <c r="AF4032" s="36">
        <f>IF(Tabla1[[#This Row],[ref pack]]=1,Tabla1[[#This Row],[Pedido]],LCM(Tabla1[[#This Row],[MC VIEJO]],Tabla1[[#This Row],[Pedido]]))</f>
        <v>1</v>
      </c>
      <c r="AG4032" s="36">
        <f>+VLOOKUP(Tabla1[[#This Row],[Artículo]],'.'!$B$2:$D$11481,3,)</f>
        <v>1</v>
      </c>
      <c r="AH4032" s="37" t="str">
        <f>+IFERROR(SEARCH("pack",Tabla1[[#This Row],[PACK]]),"")</f>
        <v/>
      </c>
    </row>
    <row r="4033" spans="1:34" ht="24" customHeight="1" x14ac:dyDescent="0.2">
      <c r="A4033" s="50" t="s">
        <v>6938</v>
      </c>
      <c r="B4033" s="60" t="s">
        <v>7709</v>
      </c>
      <c r="C4033" s="61" t="s">
        <v>7710</v>
      </c>
      <c r="D4033" s="52" t="s">
        <v>27</v>
      </c>
      <c r="E4033" s="53">
        <v>762477.41</v>
      </c>
      <c r="F4033" s="23" t="str">
        <f>+IFERROR(VLOOKUP(Tabla1[[#This Row],[Artículo]],'..'!$B$2:$D$569000,3,),"")</f>
        <v/>
      </c>
      <c r="G4033" s="24" t="str">
        <f>IF(H4033=AF4033,"", "Error MC")</f>
        <v>Error MC</v>
      </c>
      <c r="H4033" s="62"/>
      <c r="I4033" s="54">
        <f>+Tabla1[[#This Row],[MC]]*Tabla1[[#This Row],[Pedido]]*Tabla1[[#This Row],[PVC ]]</f>
        <v>0</v>
      </c>
      <c r="J4033" s="26">
        <v>0.21</v>
      </c>
      <c r="K4033" s="63"/>
      <c r="L4033" s="28" t="s">
        <v>535</v>
      </c>
      <c r="M4033" s="53">
        <v>1245506.845</v>
      </c>
      <c r="N4033" s="64" t="str">
        <f>+IF(Tabla1[[#This Row],[F PMPI]]="SÍ","No","Sí")</f>
        <v>No</v>
      </c>
      <c r="O4033" s="65">
        <f>+Tabla1[[#This Row],[PVL]]*1.055</f>
        <v>1314009.7214749998</v>
      </c>
      <c r="P4033" s="65">
        <f>+Tabla1[[#This Row],[PVL]]*1.43</f>
        <v>1781074.7883499998</v>
      </c>
      <c r="Q4033" s="66" t="str">
        <f>+HYPERLINK(Tabla1[[#This Row],[PAG]])</f>
        <v>https://todomusica.com.ar/sistemas-de-monitoreo/9254-p9ra-g6.html</v>
      </c>
      <c r="R4033" s="67"/>
      <c r="S4033" s="68"/>
      <c r="T4033" s="69"/>
      <c r="U4033" s="69"/>
      <c r="V4033" s="69"/>
      <c r="W4033" s="69"/>
      <c r="X4033" s="69"/>
      <c r="Y4033" s="35"/>
      <c r="Z4033" s="35" t="s">
        <v>27577</v>
      </c>
      <c r="AA4033" s="36">
        <v>1</v>
      </c>
      <c r="AB4033" s="35" t="s">
        <v>9849</v>
      </c>
      <c r="AC4033" s="35" t="str">
        <f>+IF(Tabla1[[#This Row],[STK]]="no","Sin STK", "STK disponible")</f>
        <v>Sin STK</v>
      </c>
      <c r="AD4033" s="35">
        <f>+I4033*J4033</f>
        <v>0</v>
      </c>
      <c r="AE4033" s="35">
        <f>+I4033*K4033</f>
        <v>0</v>
      </c>
      <c r="AF4033" s="36">
        <f>IF(Tabla1[[#This Row],[ref pack]]=1,Tabla1[[#This Row],[Pedido]],LCM(Tabla1[[#This Row],[MC VIEJO]],Tabla1[[#This Row],[Pedido]]))</f>
        <v>1</v>
      </c>
      <c r="AG4033" s="36">
        <f>+VLOOKUP(Tabla1[[#This Row],[Artículo]],'.'!$B$2:$D$11481,3,)</f>
        <v>1</v>
      </c>
      <c r="AH4033" s="37" t="str">
        <f>+IFERROR(SEARCH("pack",Tabla1[[#This Row],[PACK]]),"")</f>
        <v/>
      </c>
    </row>
    <row r="4034" spans="1:34" ht="24" customHeight="1" x14ac:dyDescent="0.2">
      <c r="A4034" s="50" t="s">
        <v>6938</v>
      </c>
      <c r="B4034" s="60" t="s">
        <v>7711</v>
      </c>
      <c r="C4034" s="61" t="s">
        <v>7710</v>
      </c>
      <c r="D4034" s="52" t="s">
        <v>27</v>
      </c>
      <c r="E4034" s="53">
        <v>462626.41</v>
      </c>
      <c r="F4034" s="23" t="str">
        <f>+IFERROR(VLOOKUP(Tabla1[[#This Row],[Artículo]],'..'!$B$2:$D$569000,3,),"")</f>
        <v/>
      </c>
      <c r="G4034" s="24" t="str">
        <f>IF(H4034=AF4034,"", "Error MC")</f>
        <v>Error MC</v>
      </c>
      <c r="H4034" s="62"/>
      <c r="I4034" s="54">
        <f>+Tabla1[[#This Row],[MC]]*Tabla1[[#This Row],[Pedido]]*Tabla1[[#This Row],[PVC ]]</f>
        <v>0</v>
      </c>
      <c r="J4034" s="26">
        <v>0.21</v>
      </c>
      <c r="K4034" s="63"/>
      <c r="L4034" s="28" t="s">
        <v>535</v>
      </c>
      <c r="M4034" s="53">
        <v>755700.23699999996</v>
      </c>
      <c r="N4034" s="64" t="str">
        <f>+IF(Tabla1[[#This Row],[F PMPI]]="SÍ","No","Sí")</f>
        <v>No</v>
      </c>
      <c r="O4034" s="65">
        <f>+Tabla1[[#This Row],[PVL]]*1.055</f>
        <v>797263.75003499992</v>
      </c>
      <c r="P4034" s="65">
        <f>+Tabla1[[#This Row],[PVL]]*1.43</f>
        <v>1080651.3389099999</v>
      </c>
      <c r="Q4034" s="66" t="str">
        <f>+HYPERLINK(Tabla1[[#This Row],[PAG]])</f>
        <v>https://todomusica.com.ar/productos-sin-categorias-de-netsuite/10377-p9ra-g6.html</v>
      </c>
      <c r="R4034" s="67"/>
      <c r="S4034" s="68"/>
      <c r="T4034" s="69"/>
      <c r="U4034" s="69"/>
      <c r="V4034" s="69"/>
      <c r="W4034" s="69"/>
      <c r="X4034" s="69"/>
      <c r="Y4034" s="35"/>
      <c r="Z4034" s="35" t="s">
        <v>27578</v>
      </c>
      <c r="AA4034" s="36">
        <v>1</v>
      </c>
      <c r="AB4034" s="35" t="s">
        <v>9849</v>
      </c>
      <c r="AC4034" s="35" t="str">
        <f>+IF(Tabla1[[#This Row],[STK]]="no","Sin STK", "STK disponible")</f>
        <v>Sin STK</v>
      </c>
      <c r="AD4034" s="35">
        <f>+I4034*J4034</f>
        <v>0</v>
      </c>
      <c r="AE4034" s="35">
        <f>+I4034*K4034</f>
        <v>0</v>
      </c>
      <c r="AF4034" s="36">
        <f>IF(Tabla1[[#This Row],[ref pack]]=1,Tabla1[[#This Row],[Pedido]],LCM(Tabla1[[#This Row],[MC VIEJO]],Tabla1[[#This Row],[Pedido]]))</f>
        <v>1</v>
      </c>
      <c r="AG4034" s="36">
        <f>+VLOOKUP(Tabla1[[#This Row],[Artículo]],'.'!$B$2:$D$11481,3,)</f>
        <v>1</v>
      </c>
      <c r="AH4034" s="37" t="str">
        <f>+IFERROR(SEARCH("pack",Tabla1[[#This Row],[PACK]]),"")</f>
        <v/>
      </c>
    </row>
    <row r="4035" spans="1:34" ht="24" customHeight="1" x14ac:dyDescent="0.2">
      <c r="A4035" s="50" t="s">
        <v>6938</v>
      </c>
      <c r="B4035" s="60" t="s">
        <v>7712</v>
      </c>
      <c r="C4035" s="61" t="s">
        <v>7713</v>
      </c>
      <c r="D4035" s="52" t="s">
        <v>27</v>
      </c>
      <c r="E4035" s="53">
        <v>762477.41</v>
      </c>
      <c r="F4035" s="23" t="str">
        <f>+IFERROR(VLOOKUP(Tabla1[[#This Row],[Artículo]],'..'!$B$2:$D$569000,3,),"")</f>
        <v/>
      </c>
      <c r="G4035" s="24" t="str">
        <f>IF(H4035=AF4035,"", "Error MC")</f>
        <v>Error MC</v>
      </c>
      <c r="H4035" s="62"/>
      <c r="I4035" s="54">
        <f>+Tabla1[[#This Row],[MC]]*Tabla1[[#This Row],[Pedido]]*Tabla1[[#This Row],[PVC ]]</f>
        <v>0</v>
      </c>
      <c r="J4035" s="26">
        <v>0.21</v>
      </c>
      <c r="K4035" s="63"/>
      <c r="L4035" s="28" t="s">
        <v>535</v>
      </c>
      <c r="M4035" s="53">
        <v>1245506.845</v>
      </c>
      <c r="N4035" s="64" t="str">
        <f>+IF(Tabla1[[#This Row],[F PMPI]]="SÍ","No","Sí")</f>
        <v>No</v>
      </c>
      <c r="O4035" s="65">
        <f>+Tabla1[[#This Row],[PVL]]*1.055</f>
        <v>1314009.7214749998</v>
      </c>
      <c r="P4035" s="65">
        <f>+Tabla1[[#This Row],[PVL]]*1.43</f>
        <v>1781074.7883499998</v>
      </c>
      <c r="Q4035" s="66" t="str">
        <f>+HYPERLINK(Tabla1[[#This Row],[PAG]])</f>
        <v>https://todomusica.com.ar/sistemas-de-monitoreo/9255-p9ra-g7.html</v>
      </c>
      <c r="R4035" s="67"/>
      <c r="S4035" s="68"/>
      <c r="T4035" s="69"/>
      <c r="U4035" s="69"/>
      <c r="V4035" s="69"/>
      <c r="W4035" s="69"/>
      <c r="X4035" s="69"/>
      <c r="Y4035" s="35"/>
      <c r="Z4035" s="35" t="s">
        <v>27579</v>
      </c>
      <c r="AA4035" s="36">
        <v>1</v>
      </c>
      <c r="AB4035" s="35" t="s">
        <v>9849</v>
      </c>
      <c r="AC4035" s="35" t="str">
        <f>+IF(Tabla1[[#This Row],[STK]]="no","Sin STK", "STK disponible")</f>
        <v>Sin STK</v>
      </c>
      <c r="AD4035" s="35">
        <f>+I4035*J4035</f>
        <v>0</v>
      </c>
      <c r="AE4035" s="35">
        <f>+I4035*K4035</f>
        <v>0</v>
      </c>
      <c r="AF4035" s="36">
        <f>IF(Tabla1[[#This Row],[ref pack]]=1,Tabla1[[#This Row],[Pedido]],LCM(Tabla1[[#This Row],[MC VIEJO]],Tabla1[[#This Row],[Pedido]]))</f>
        <v>1</v>
      </c>
      <c r="AG4035" s="36">
        <f>+VLOOKUP(Tabla1[[#This Row],[Artículo]],'.'!$B$2:$D$11481,3,)</f>
        <v>1</v>
      </c>
      <c r="AH4035" s="37" t="str">
        <f>+IFERROR(SEARCH("pack",Tabla1[[#This Row],[PACK]]),"")</f>
        <v/>
      </c>
    </row>
    <row r="4036" spans="1:34" ht="24" customHeight="1" x14ac:dyDescent="0.2">
      <c r="A4036" s="50" t="s">
        <v>6938</v>
      </c>
      <c r="B4036" s="60" t="s">
        <v>7714</v>
      </c>
      <c r="C4036" s="61" t="s">
        <v>7713</v>
      </c>
      <c r="D4036" s="52" t="s">
        <v>27</v>
      </c>
      <c r="E4036" s="53">
        <v>762477.41</v>
      </c>
      <c r="F4036" s="23" t="str">
        <f>+IFERROR(VLOOKUP(Tabla1[[#This Row],[Artículo]],'..'!$B$2:$D$569000,3,),"")</f>
        <v/>
      </c>
      <c r="G4036" s="24" t="str">
        <f>IF(H4036=AF4036,"", "Error MC")</f>
        <v>Error MC</v>
      </c>
      <c r="H4036" s="62"/>
      <c r="I4036" s="54">
        <f>+Tabla1[[#This Row],[MC]]*Tabla1[[#This Row],[Pedido]]*Tabla1[[#This Row],[PVC ]]</f>
        <v>0</v>
      </c>
      <c r="J4036" s="26">
        <v>0.21</v>
      </c>
      <c r="K4036" s="63"/>
      <c r="L4036" s="28" t="s">
        <v>535</v>
      </c>
      <c r="M4036" s="53">
        <v>1245506.845</v>
      </c>
      <c r="N4036" s="64" t="str">
        <f>+IF(Tabla1[[#This Row],[F PMPI]]="SÍ","No","Sí")</f>
        <v>No</v>
      </c>
      <c r="O4036" s="65">
        <f>+Tabla1[[#This Row],[PVL]]*1.055</f>
        <v>1314009.7214749998</v>
      </c>
      <c r="P4036" s="65">
        <f>+Tabla1[[#This Row],[PVL]]*1.43</f>
        <v>1781074.7883499998</v>
      </c>
      <c r="Q4036" s="66" t="str">
        <f>+HYPERLINK(Tabla1[[#This Row],[PAG]])</f>
        <v>https://todomusica.com.ar/sistemas-de-monitoreo/9256-p9ra-k1.html</v>
      </c>
      <c r="R4036" s="67"/>
      <c r="S4036" s="68"/>
      <c r="T4036" s="69"/>
      <c r="U4036" s="69"/>
      <c r="V4036" s="69"/>
      <c r="W4036" s="69"/>
      <c r="X4036" s="69"/>
      <c r="Y4036" s="35"/>
      <c r="Z4036" s="35" t="s">
        <v>27580</v>
      </c>
      <c r="AA4036" s="36">
        <v>1</v>
      </c>
      <c r="AB4036" s="35" t="s">
        <v>9849</v>
      </c>
      <c r="AC4036" s="35" t="str">
        <f>+IF(Tabla1[[#This Row],[STK]]="no","Sin STK", "STK disponible")</f>
        <v>Sin STK</v>
      </c>
      <c r="AD4036" s="35">
        <f>+I4036*J4036</f>
        <v>0</v>
      </c>
      <c r="AE4036" s="35">
        <f>+I4036*K4036</f>
        <v>0</v>
      </c>
      <c r="AF4036" s="36">
        <f>IF(Tabla1[[#This Row],[ref pack]]=1,Tabla1[[#This Row],[Pedido]],LCM(Tabla1[[#This Row],[MC VIEJO]],Tabla1[[#This Row],[Pedido]]))</f>
        <v>1</v>
      </c>
      <c r="AG4036" s="36">
        <f>+VLOOKUP(Tabla1[[#This Row],[Artículo]],'.'!$B$2:$D$11481,3,)</f>
        <v>1</v>
      </c>
      <c r="AH4036" s="37" t="str">
        <f>+IFERROR(SEARCH("pack",Tabla1[[#This Row],[PACK]]),"")</f>
        <v/>
      </c>
    </row>
    <row r="4037" spans="1:34" ht="24" customHeight="1" x14ac:dyDescent="0.2">
      <c r="A4037" s="50" t="s">
        <v>6938</v>
      </c>
      <c r="B4037" s="60" t="s">
        <v>7715</v>
      </c>
      <c r="C4037" s="61" t="s">
        <v>7710</v>
      </c>
      <c r="D4037" s="52" t="s">
        <v>27</v>
      </c>
      <c r="E4037" s="53">
        <v>755061.76000000001</v>
      </c>
      <c r="F4037" s="23" t="str">
        <f>+IFERROR(VLOOKUP(Tabla1[[#This Row],[Artículo]],'..'!$B$2:$D$569000,3,),"")</f>
        <v/>
      </c>
      <c r="G4037" s="24" t="str">
        <f>IF(H4037=AF4037,"", "Error MC")</f>
        <v>Error MC</v>
      </c>
      <c r="H4037" s="62"/>
      <c r="I4037" s="54">
        <f>+Tabla1[[#This Row],[MC]]*Tabla1[[#This Row],[Pedido]]*Tabla1[[#This Row],[PVC ]]</f>
        <v>0</v>
      </c>
      <c r="J4037" s="26">
        <v>0.21</v>
      </c>
      <c r="K4037" s="63"/>
      <c r="L4037" s="28" t="s">
        <v>535</v>
      </c>
      <c r="M4037" s="53">
        <v>1233393.3899999999</v>
      </c>
      <c r="N4037" s="64" t="str">
        <f>+IF(Tabla1[[#This Row],[F PMPI]]="SÍ","No","Sí")</f>
        <v>No</v>
      </c>
      <c r="O4037" s="65">
        <f>+Tabla1[[#This Row],[PVL]]*1.055</f>
        <v>1301230.0264499998</v>
      </c>
      <c r="P4037" s="65">
        <f>+Tabla1[[#This Row],[PVL]]*1.43</f>
        <v>1763752.5476999998</v>
      </c>
      <c r="Q4037" s="66" t="str">
        <f>+HYPERLINK(Tabla1[[#This Row],[PAG]])</f>
        <v>https://todomusica.com.ar/sistemas-de-monitoreo/9609-psm900-receptor-inalambrico-monitor-intraural-1-p9ra-con.html</v>
      </c>
      <c r="R4037" s="67"/>
      <c r="S4037" s="68"/>
      <c r="T4037" s="69"/>
      <c r="U4037" s="69"/>
      <c r="V4037" s="69"/>
      <c r="W4037" s="69"/>
      <c r="X4037" s="69"/>
      <c r="Y4037" s="35"/>
      <c r="Z4037" s="35" t="s">
        <v>27581</v>
      </c>
      <c r="AA4037" s="36">
        <v>1</v>
      </c>
      <c r="AB4037" s="35" t="s">
        <v>9849</v>
      </c>
      <c r="AC4037" s="35" t="str">
        <f>+IF(Tabla1[[#This Row],[STK]]="no","Sin STK", "STK disponible")</f>
        <v>Sin STK</v>
      </c>
      <c r="AD4037" s="35">
        <f>+I4037*J4037</f>
        <v>0</v>
      </c>
      <c r="AE4037" s="35">
        <f>+I4037*K4037</f>
        <v>0</v>
      </c>
      <c r="AF4037" s="36">
        <f>IF(Tabla1[[#This Row],[ref pack]]=1,Tabla1[[#This Row],[Pedido]],LCM(Tabla1[[#This Row],[MC VIEJO]],Tabla1[[#This Row],[Pedido]]))</f>
        <v>1</v>
      </c>
      <c r="AG4037" s="36">
        <f>+VLOOKUP(Tabla1[[#This Row],[Artículo]],'.'!$B$2:$D$11481,3,)</f>
        <v>1</v>
      </c>
      <c r="AH4037" s="37" t="str">
        <f>+IFERROR(SEARCH("pack",Tabla1[[#This Row],[PACK]]),"")</f>
        <v/>
      </c>
    </row>
    <row r="4038" spans="1:34" ht="24" customHeight="1" x14ac:dyDescent="0.2">
      <c r="A4038" s="50" t="s">
        <v>6938</v>
      </c>
      <c r="B4038" s="60" t="s">
        <v>7716</v>
      </c>
      <c r="C4038" s="61" t="s">
        <v>7713</v>
      </c>
      <c r="D4038" s="52" t="s">
        <v>27</v>
      </c>
      <c r="E4038" s="53">
        <v>755122.05</v>
      </c>
      <c r="F4038" s="23" t="str">
        <f>+IFERROR(VLOOKUP(Tabla1[[#This Row],[Artículo]],'..'!$B$2:$D$569000,3,),"")</f>
        <v/>
      </c>
      <c r="G4038" s="24" t="str">
        <f>IF(H4038=AF4038,"", "Error MC")</f>
        <v>Error MC</v>
      </c>
      <c r="H4038" s="62"/>
      <c r="I4038" s="54">
        <f>+Tabla1[[#This Row],[MC]]*Tabla1[[#This Row],[Pedido]]*Tabla1[[#This Row],[PVC ]]</f>
        <v>0</v>
      </c>
      <c r="J4038" s="26">
        <v>0.21</v>
      </c>
      <c r="K4038" s="63"/>
      <c r="L4038" s="28" t="s">
        <v>535</v>
      </c>
      <c r="M4038" s="53">
        <v>1233491.872</v>
      </c>
      <c r="N4038" s="64" t="str">
        <f>+IF(Tabla1[[#This Row],[F PMPI]]="SÍ","No","Sí")</f>
        <v>No</v>
      </c>
      <c r="O4038" s="65">
        <f>+Tabla1[[#This Row],[PVL]]*1.055</f>
        <v>1301333.92496</v>
      </c>
      <c r="P4038" s="65">
        <f>+Tabla1[[#This Row],[PVL]]*1.43</f>
        <v>1763893.3769599998</v>
      </c>
      <c r="Q4038" s="66" t="str">
        <f>+HYPERLINK(Tabla1[[#This Row],[PAG]])</f>
        <v>https://todomusica.com.ar/productos-sin-categorias-de-netsuite/9610-psm900-receptor-inalambrico-monitor-intraural-1-p9ra-con.html</v>
      </c>
      <c r="R4038" s="67"/>
      <c r="S4038" s="68"/>
      <c r="T4038" s="69"/>
      <c r="U4038" s="69"/>
      <c r="V4038" s="69"/>
      <c r="W4038" s="69"/>
      <c r="X4038" s="69"/>
      <c r="Y4038" s="35"/>
      <c r="Z4038" s="35" t="s">
        <v>27582</v>
      </c>
      <c r="AA4038" s="36">
        <v>1</v>
      </c>
      <c r="AB4038" s="35" t="s">
        <v>9849</v>
      </c>
      <c r="AC4038" s="35" t="str">
        <f>+IF(Tabla1[[#This Row],[STK]]="no","Sin STK", "STK disponible")</f>
        <v>Sin STK</v>
      </c>
      <c r="AD4038" s="35">
        <f>+I4038*J4038</f>
        <v>0</v>
      </c>
      <c r="AE4038" s="35">
        <f>+I4038*K4038</f>
        <v>0</v>
      </c>
      <c r="AF4038" s="36">
        <f>IF(Tabla1[[#This Row],[ref pack]]=1,Tabla1[[#This Row],[Pedido]],LCM(Tabla1[[#This Row],[MC VIEJO]],Tabla1[[#This Row],[Pedido]]))</f>
        <v>1</v>
      </c>
      <c r="AG4038" s="36">
        <f>+VLOOKUP(Tabla1[[#This Row],[Artículo]],'.'!$B$2:$D$11481,3,)</f>
        <v>1</v>
      </c>
      <c r="AH4038" s="37" t="str">
        <f>+IFERROR(SEARCH("pack",Tabla1[[#This Row],[PACK]]),"")</f>
        <v/>
      </c>
    </row>
    <row r="4039" spans="1:34" ht="24" customHeight="1" x14ac:dyDescent="0.2">
      <c r="A4039" s="50" t="s">
        <v>6938</v>
      </c>
      <c r="B4039" s="60" t="s">
        <v>7717</v>
      </c>
      <c r="C4039" s="61" t="s">
        <v>7710</v>
      </c>
      <c r="D4039" s="52" t="s">
        <v>27</v>
      </c>
      <c r="E4039" s="53">
        <v>838957.44</v>
      </c>
      <c r="F4039" s="23" t="str">
        <f>+IFERROR(VLOOKUP(Tabla1[[#This Row],[Artículo]],'..'!$B$2:$D$569000,3,),"")</f>
        <v/>
      </c>
      <c r="G4039" s="24" t="str">
        <f>IF(H4039=AF4039,"", "Error MC")</f>
        <v>Error MC</v>
      </c>
      <c r="H4039" s="62"/>
      <c r="I4039" s="54">
        <f>+Tabla1[[#This Row],[MC]]*Tabla1[[#This Row],[Pedido]]*Tabla1[[#This Row],[PVC ]]</f>
        <v>0</v>
      </c>
      <c r="J4039" s="26">
        <v>0.21</v>
      </c>
      <c r="K4039" s="63"/>
      <c r="L4039" s="28" t="s">
        <v>535</v>
      </c>
      <c r="M4039" s="53">
        <v>1370436.973</v>
      </c>
      <c r="N4039" s="64" t="str">
        <f>+IF(Tabla1[[#This Row],[F PMPI]]="SÍ","No","Sí")</f>
        <v>No</v>
      </c>
      <c r="O4039" s="65">
        <f>+Tabla1[[#This Row],[PVL]]*1.055</f>
        <v>1445811.006515</v>
      </c>
      <c r="P4039" s="65">
        <f>+Tabla1[[#This Row],[PVL]]*1.43</f>
        <v>1959724.87139</v>
      </c>
      <c r="Q4039" s="66" t="str">
        <f>+HYPERLINK(Tabla1[[#This Row],[PAG]])</f>
        <v>https://todomusica.com.ar/sistemas-de-monitoreo/9694-psm900-receptor-inalambrico-monitor-intraural-1-p9ra-con.html</v>
      </c>
      <c r="R4039" s="67"/>
      <c r="S4039" s="68"/>
      <c r="T4039" s="69"/>
      <c r="U4039" s="69"/>
      <c r="V4039" s="69"/>
      <c r="W4039" s="69"/>
      <c r="X4039" s="69"/>
      <c r="Y4039" s="35"/>
      <c r="Z4039" s="35" t="s">
        <v>27583</v>
      </c>
      <c r="AA4039" s="36">
        <v>1</v>
      </c>
      <c r="AB4039" s="35" t="s">
        <v>9849</v>
      </c>
      <c r="AC4039" s="35" t="str">
        <f>+IF(Tabla1[[#This Row],[STK]]="no","Sin STK", "STK disponible")</f>
        <v>Sin STK</v>
      </c>
      <c r="AD4039" s="35">
        <f>+I4039*J4039</f>
        <v>0</v>
      </c>
      <c r="AE4039" s="35">
        <f>+I4039*K4039</f>
        <v>0</v>
      </c>
      <c r="AF4039" s="36">
        <f>IF(Tabla1[[#This Row],[ref pack]]=1,Tabla1[[#This Row],[Pedido]],LCM(Tabla1[[#This Row],[MC VIEJO]],Tabla1[[#This Row],[Pedido]]))</f>
        <v>1</v>
      </c>
      <c r="AG4039" s="36">
        <f>+VLOOKUP(Tabla1[[#This Row],[Artículo]],'.'!$B$2:$D$11481,3,)</f>
        <v>1</v>
      </c>
      <c r="AH4039" s="37" t="str">
        <f>+IFERROR(SEARCH("pack",Tabla1[[#This Row],[PACK]]),"")</f>
        <v/>
      </c>
    </row>
    <row r="4040" spans="1:34" ht="24" customHeight="1" x14ac:dyDescent="0.2">
      <c r="A4040" s="50" t="s">
        <v>6938</v>
      </c>
      <c r="B4040" s="60" t="s">
        <v>7718</v>
      </c>
      <c r="C4040" s="61" t="s">
        <v>7719</v>
      </c>
      <c r="D4040" s="52" t="s">
        <v>9842</v>
      </c>
      <c r="E4040" s="53">
        <v>906774.65</v>
      </c>
      <c r="F4040" s="23" t="str">
        <f>+IFERROR(VLOOKUP(Tabla1[[#This Row],[Artículo]],'..'!$B$2:$D$569000,3,),"")</f>
        <v/>
      </c>
      <c r="G4040" s="24" t="str">
        <f>IF(H4040=AF4040,"", "Error MC")</f>
        <v>Error MC</v>
      </c>
      <c r="H4040" s="62"/>
      <c r="I4040" s="54">
        <f>+Tabla1[[#This Row],[MC]]*Tabla1[[#This Row],[Pedido]]*Tabla1[[#This Row],[PVC ]]</f>
        <v>0</v>
      </c>
      <c r="J4040" s="26">
        <v>0.105</v>
      </c>
      <c r="K4040" s="63"/>
      <c r="L4040" s="28" t="s">
        <v>535</v>
      </c>
      <c r="M4040" s="53">
        <v>1352681.0870000001</v>
      </c>
      <c r="N4040" s="64" t="str">
        <f>+IF(Tabla1[[#This Row],[F PMPI]]="SÍ","No","Sí")</f>
        <v>No</v>
      </c>
      <c r="O4040" s="65">
        <f>+Tabla1[[#This Row],[PVL]]*1.055</f>
        <v>1427078.546785</v>
      </c>
      <c r="P4040" s="65">
        <f>+Tabla1[[#This Row],[PVL]]*1.43</f>
        <v>1934333.95441</v>
      </c>
      <c r="Q4040" s="66" t="str">
        <f>+HYPERLINK(Tabla1[[#This Row],[PAG]])</f>
        <v/>
      </c>
      <c r="R4040" s="67"/>
      <c r="S4040" s="68"/>
      <c r="T4040" s="69"/>
      <c r="U4040" s="69"/>
      <c r="V4040" s="69"/>
      <c r="W4040" s="69"/>
      <c r="X4040" s="69"/>
      <c r="Y4040" s="35"/>
      <c r="Z4040" s="35" t="s">
        <v>65</v>
      </c>
      <c r="AA4040" s="36">
        <v>1</v>
      </c>
      <c r="AB4040" s="35" t="s">
        <v>9849</v>
      </c>
      <c r="AC4040" s="35" t="str">
        <f>+IF(Tabla1[[#This Row],[STK]]="no","Sin STK", "STK disponible")</f>
        <v>STK disponible</v>
      </c>
      <c r="AD4040" s="35">
        <f>+I4040*J4040</f>
        <v>0</v>
      </c>
      <c r="AE4040" s="35">
        <f>+I4040*K4040</f>
        <v>0</v>
      </c>
      <c r="AF4040" s="36">
        <f>IF(Tabla1[[#This Row],[ref pack]]=1,Tabla1[[#This Row],[Pedido]],LCM(Tabla1[[#This Row],[MC VIEJO]],Tabla1[[#This Row],[Pedido]]))</f>
        <v>1</v>
      </c>
      <c r="AG4040" s="36">
        <f>+VLOOKUP(Tabla1[[#This Row],[Artículo]],'.'!$B$2:$D$11481,3,)</f>
        <v>1</v>
      </c>
      <c r="AH4040" s="37" t="str">
        <f>+IFERROR(SEARCH("pack",Tabla1[[#This Row],[PACK]]),"")</f>
        <v/>
      </c>
    </row>
    <row r="4041" spans="1:34" ht="24" customHeight="1" x14ac:dyDescent="0.2">
      <c r="A4041" s="50" t="s">
        <v>6938</v>
      </c>
      <c r="B4041" s="60" t="s">
        <v>7720</v>
      </c>
      <c r="C4041" s="61" t="s">
        <v>7719</v>
      </c>
      <c r="D4041" s="52" t="s">
        <v>9842</v>
      </c>
      <c r="E4041" s="53">
        <v>906774.65</v>
      </c>
      <c r="F4041" s="23" t="str">
        <f>+IFERROR(VLOOKUP(Tabla1[[#This Row],[Artículo]],'..'!$B$2:$D$569000,3,),"")</f>
        <v/>
      </c>
      <c r="G4041" s="24" t="str">
        <f>IF(H4041=AF4041,"", "Error MC")</f>
        <v>Error MC</v>
      </c>
      <c r="H4041" s="62"/>
      <c r="I4041" s="54">
        <f>+Tabla1[[#This Row],[MC]]*Tabla1[[#This Row],[Pedido]]*Tabla1[[#This Row],[PVC ]]</f>
        <v>0</v>
      </c>
      <c r="J4041" s="26">
        <v>0.105</v>
      </c>
      <c r="K4041" s="63"/>
      <c r="L4041" s="28" t="s">
        <v>535</v>
      </c>
      <c r="M4041" s="53">
        <v>1352681.0870000001</v>
      </c>
      <c r="N4041" s="64" t="str">
        <f>+IF(Tabla1[[#This Row],[F PMPI]]="SÍ","No","Sí")</f>
        <v>No</v>
      </c>
      <c r="O4041" s="65">
        <f>+Tabla1[[#This Row],[PVL]]*1.055</f>
        <v>1427078.546785</v>
      </c>
      <c r="P4041" s="65">
        <f>+Tabla1[[#This Row],[PVL]]*1.43</f>
        <v>1934333.95441</v>
      </c>
      <c r="Q4041" s="66" t="str">
        <f>+HYPERLINK(Tabla1[[#This Row],[PAG]])</f>
        <v/>
      </c>
      <c r="R4041" s="67"/>
      <c r="S4041" s="68"/>
      <c r="T4041" s="69"/>
      <c r="U4041" s="69"/>
      <c r="V4041" s="69"/>
      <c r="W4041" s="69"/>
      <c r="X4041" s="69"/>
      <c r="Y4041" s="35"/>
      <c r="Z4041" s="35" t="s">
        <v>65</v>
      </c>
      <c r="AA4041" s="36">
        <v>1</v>
      </c>
      <c r="AB4041" s="35" t="s">
        <v>9849</v>
      </c>
      <c r="AC4041" s="35" t="str">
        <f>+IF(Tabla1[[#This Row],[STK]]="no","Sin STK", "STK disponible")</f>
        <v>STK disponible</v>
      </c>
      <c r="AD4041" s="35">
        <f>+I4041*J4041</f>
        <v>0</v>
      </c>
      <c r="AE4041" s="35">
        <f>+I4041*K4041</f>
        <v>0</v>
      </c>
      <c r="AF4041" s="36">
        <f>IF(Tabla1[[#This Row],[ref pack]]=1,Tabla1[[#This Row],[Pedido]],LCM(Tabla1[[#This Row],[MC VIEJO]],Tabla1[[#This Row],[Pedido]]))</f>
        <v>1</v>
      </c>
      <c r="AG4041" s="36">
        <f>+VLOOKUP(Tabla1[[#This Row],[Artículo]],'.'!$B$2:$D$11481,3,)</f>
        <v>1</v>
      </c>
      <c r="AH4041" s="37" t="str">
        <f>+IFERROR(SEARCH("pack",Tabla1[[#This Row],[PACK]]),"")</f>
        <v/>
      </c>
    </row>
    <row r="4042" spans="1:34" ht="24" customHeight="1" x14ac:dyDescent="0.2">
      <c r="A4042" s="50" t="s">
        <v>6938</v>
      </c>
      <c r="B4042" s="60" t="s">
        <v>7721</v>
      </c>
      <c r="C4042" s="61" t="s">
        <v>7722</v>
      </c>
      <c r="D4042" s="52" t="s">
        <v>27</v>
      </c>
      <c r="E4042" s="53">
        <v>1708600.28</v>
      </c>
      <c r="F4042" s="23" t="str">
        <f>+IFERROR(VLOOKUP(Tabla1[[#This Row],[Artículo]],'..'!$B$2:$D$569000,3,),"")</f>
        <v/>
      </c>
      <c r="G4042" s="24" t="str">
        <f>IF(H4042=AF4042,"", "Error MC")</f>
        <v>Error MC</v>
      </c>
      <c r="H4042" s="62"/>
      <c r="I4042" s="54">
        <f>+Tabla1[[#This Row],[MC]]*Tabla1[[#This Row],[Pedido]]*Tabla1[[#This Row],[PVC ]]</f>
        <v>0</v>
      </c>
      <c r="J4042" s="26">
        <v>0.21</v>
      </c>
      <c r="K4042" s="63"/>
      <c r="L4042" s="28" t="s">
        <v>535</v>
      </c>
      <c r="M4042" s="53">
        <v>2790998.56</v>
      </c>
      <c r="N4042" s="64" t="str">
        <f>+IF(Tabla1[[#This Row],[F PMPI]]="SÍ","No","Sí")</f>
        <v>No</v>
      </c>
      <c r="O4042" s="65">
        <f>+Tabla1[[#This Row],[PVL]]*1.055</f>
        <v>2944503.4808</v>
      </c>
      <c r="P4042" s="65">
        <f>+Tabla1[[#This Row],[PVL]]*1.43</f>
        <v>3991127.9408</v>
      </c>
      <c r="Q4042" s="66" t="str">
        <f>+HYPERLINK(Tabla1[[#This Row],[PAG]])</f>
        <v>https://todomusica.com.ar/sistemas-de-monitoreo/3591-p9tarra425cl-g6.html</v>
      </c>
      <c r="R4042" s="67"/>
      <c r="S4042" s="68"/>
      <c r="T4042" s="69"/>
      <c r="U4042" s="69"/>
      <c r="V4042" s="69"/>
      <c r="W4042" s="69"/>
      <c r="X4042" s="69"/>
      <c r="Y4042" s="35"/>
      <c r="Z4042" s="35" t="s">
        <v>27584</v>
      </c>
      <c r="AA4042" s="36">
        <v>1</v>
      </c>
      <c r="AB4042" s="35" t="s">
        <v>9849</v>
      </c>
      <c r="AC4042" s="35" t="str">
        <f>+IF(Tabla1[[#This Row],[STK]]="no","Sin STK", "STK disponible")</f>
        <v>Sin STK</v>
      </c>
      <c r="AD4042" s="35">
        <f>+I4042*J4042</f>
        <v>0</v>
      </c>
      <c r="AE4042" s="35">
        <f>+I4042*K4042</f>
        <v>0</v>
      </c>
      <c r="AF4042" s="36">
        <f>IF(Tabla1[[#This Row],[ref pack]]=1,Tabla1[[#This Row],[Pedido]],LCM(Tabla1[[#This Row],[MC VIEJO]],Tabla1[[#This Row],[Pedido]]))</f>
        <v>1</v>
      </c>
      <c r="AG4042" s="36">
        <f>+VLOOKUP(Tabla1[[#This Row],[Artículo]],'.'!$B$2:$D$11481,3,)</f>
        <v>1</v>
      </c>
      <c r="AH4042" s="37" t="str">
        <f>+IFERROR(SEARCH("pack",Tabla1[[#This Row],[PACK]]),"")</f>
        <v/>
      </c>
    </row>
    <row r="4043" spans="1:34" ht="24" customHeight="1" x14ac:dyDescent="0.2">
      <c r="A4043" s="50" t="s">
        <v>6938</v>
      </c>
      <c r="B4043" s="60" t="s">
        <v>7723</v>
      </c>
      <c r="C4043" s="61" t="s">
        <v>7724</v>
      </c>
      <c r="D4043" s="52" t="s">
        <v>27</v>
      </c>
      <c r="E4043" s="53">
        <v>1708600.28</v>
      </c>
      <c r="F4043" s="23" t="str">
        <f>+IFERROR(VLOOKUP(Tabla1[[#This Row],[Artículo]],'..'!$B$2:$D$569000,3,),"")</f>
        <v/>
      </c>
      <c r="G4043" s="24" t="str">
        <f>IF(H4043=AF4043,"", "Error MC")</f>
        <v>Error MC</v>
      </c>
      <c r="H4043" s="62"/>
      <c r="I4043" s="54">
        <f>+Tabla1[[#This Row],[MC]]*Tabla1[[#This Row],[Pedido]]*Tabla1[[#This Row],[PVC ]]</f>
        <v>0</v>
      </c>
      <c r="J4043" s="26">
        <v>0.21</v>
      </c>
      <c r="K4043" s="63"/>
      <c r="L4043" s="28" t="s">
        <v>535</v>
      </c>
      <c r="M4043" s="53">
        <v>2790998.56</v>
      </c>
      <c r="N4043" s="64" t="str">
        <f>+IF(Tabla1[[#This Row],[F PMPI]]="SÍ","No","Sí")</f>
        <v>No</v>
      </c>
      <c r="O4043" s="65">
        <f>+Tabla1[[#This Row],[PVL]]*1.055</f>
        <v>2944503.4808</v>
      </c>
      <c r="P4043" s="65">
        <f>+Tabla1[[#This Row],[PVL]]*1.43</f>
        <v>3991127.9408</v>
      </c>
      <c r="Q4043" s="66" t="str">
        <f>+HYPERLINK(Tabla1[[#This Row],[PAG]])</f>
        <v>https://todomusica.com.ar/productos-sin-categorias-de-netsuite/920-p9tarra425cl-g7.html</v>
      </c>
      <c r="R4043" s="67"/>
      <c r="S4043" s="68"/>
      <c r="T4043" s="69"/>
      <c r="U4043" s="69"/>
      <c r="V4043" s="69"/>
      <c r="W4043" s="69"/>
      <c r="X4043" s="69"/>
      <c r="Y4043" s="35"/>
      <c r="Z4043" s="35" t="s">
        <v>27585</v>
      </c>
      <c r="AA4043" s="36">
        <v>1</v>
      </c>
      <c r="AB4043" s="35" t="s">
        <v>9849</v>
      </c>
      <c r="AC4043" s="35" t="str">
        <f>+IF(Tabla1[[#This Row],[STK]]="no","Sin STK", "STK disponible")</f>
        <v>Sin STK</v>
      </c>
      <c r="AD4043" s="35">
        <f>+I4043*J4043</f>
        <v>0</v>
      </c>
      <c r="AE4043" s="35">
        <f>+I4043*K4043</f>
        <v>0</v>
      </c>
      <c r="AF4043" s="36">
        <f>IF(Tabla1[[#This Row],[ref pack]]=1,Tabla1[[#This Row],[Pedido]],LCM(Tabla1[[#This Row],[MC VIEJO]],Tabla1[[#This Row],[Pedido]]))</f>
        <v>1</v>
      </c>
      <c r="AG4043" s="36">
        <f>+VLOOKUP(Tabla1[[#This Row],[Artículo]],'.'!$B$2:$D$11481,3,)</f>
        <v>1</v>
      </c>
      <c r="AH4043" s="37" t="str">
        <f>+IFERROR(SEARCH("pack",Tabla1[[#This Row],[PACK]]),"")</f>
        <v/>
      </c>
    </row>
    <row r="4044" spans="1:34" ht="24" customHeight="1" x14ac:dyDescent="0.2">
      <c r="A4044" s="50" t="s">
        <v>6938</v>
      </c>
      <c r="B4044" s="60" t="s">
        <v>7725</v>
      </c>
      <c r="C4044" s="61" t="s">
        <v>7726</v>
      </c>
      <c r="D4044" s="52" t="s">
        <v>27</v>
      </c>
      <c r="E4044" s="53">
        <v>1708600.28</v>
      </c>
      <c r="F4044" s="23" t="str">
        <f>+IFERROR(VLOOKUP(Tabla1[[#This Row],[Artículo]],'..'!$B$2:$D$569000,3,),"")</f>
        <v/>
      </c>
      <c r="G4044" s="24" t="str">
        <f>IF(H4044=AF4044,"", "Error MC")</f>
        <v>Error MC</v>
      </c>
      <c r="H4044" s="62"/>
      <c r="I4044" s="54">
        <f>+Tabla1[[#This Row],[MC]]*Tabla1[[#This Row],[Pedido]]*Tabla1[[#This Row],[PVC ]]</f>
        <v>0</v>
      </c>
      <c r="J4044" s="26">
        <v>0.21</v>
      </c>
      <c r="K4044" s="63"/>
      <c r="L4044" s="28" t="s">
        <v>535</v>
      </c>
      <c r="M4044" s="53">
        <v>2790998.56</v>
      </c>
      <c r="N4044" s="64" t="str">
        <f>+IF(Tabla1[[#This Row],[F PMPI]]="SÍ","No","Sí")</f>
        <v>No</v>
      </c>
      <c r="O4044" s="65">
        <f>+Tabla1[[#This Row],[PVL]]*1.055</f>
        <v>2944503.4808</v>
      </c>
      <c r="P4044" s="65">
        <f>+Tabla1[[#This Row],[PVL]]*1.43</f>
        <v>3991127.9408</v>
      </c>
      <c r="Q4044" s="66" t="str">
        <f>+HYPERLINK(Tabla1[[#This Row],[PAG]])</f>
        <v>https://todomusica.com.ar/sistemas-de-monitoreo/1096-p9tarra425cl-k1.html</v>
      </c>
      <c r="R4044" s="67"/>
      <c r="S4044" s="68"/>
      <c r="T4044" s="69"/>
      <c r="U4044" s="69"/>
      <c r="V4044" s="69"/>
      <c r="W4044" s="69"/>
      <c r="X4044" s="69"/>
      <c r="Y4044" s="35"/>
      <c r="Z4044" s="35" t="s">
        <v>27586</v>
      </c>
      <c r="AA4044" s="36">
        <v>1</v>
      </c>
      <c r="AB4044" s="35" t="s">
        <v>9849</v>
      </c>
      <c r="AC4044" s="35" t="str">
        <f>+IF(Tabla1[[#This Row],[STK]]="no","Sin STK", "STK disponible")</f>
        <v>Sin STK</v>
      </c>
      <c r="AD4044" s="35">
        <f>+I4044*J4044</f>
        <v>0</v>
      </c>
      <c r="AE4044" s="35">
        <f>+I4044*K4044</f>
        <v>0</v>
      </c>
      <c r="AF4044" s="36">
        <f>IF(Tabla1[[#This Row],[ref pack]]=1,Tabla1[[#This Row],[Pedido]],LCM(Tabla1[[#This Row],[MC VIEJO]],Tabla1[[#This Row],[Pedido]]))</f>
        <v>1</v>
      </c>
      <c r="AG4044" s="36">
        <f>+VLOOKUP(Tabla1[[#This Row],[Artículo]],'.'!$B$2:$D$11481,3,)</f>
        <v>1</v>
      </c>
      <c r="AH4044" s="37" t="str">
        <f>+IFERROR(SEARCH("pack",Tabla1[[#This Row],[PACK]]),"")</f>
        <v/>
      </c>
    </row>
    <row r="4045" spans="1:34" ht="24" customHeight="1" x14ac:dyDescent="0.2">
      <c r="A4045" s="50" t="s">
        <v>6938</v>
      </c>
      <c r="B4045" s="60" t="s">
        <v>7727</v>
      </c>
      <c r="C4045" s="61" t="s">
        <v>7728</v>
      </c>
      <c r="D4045" s="52" t="s">
        <v>27</v>
      </c>
      <c r="E4045" s="53">
        <v>1708600.28</v>
      </c>
      <c r="F4045" s="23" t="str">
        <f>+IFERROR(VLOOKUP(Tabla1[[#This Row],[Artículo]],'..'!$B$2:$D$569000,3,),"")</f>
        <v/>
      </c>
      <c r="G4045" s="24" t="str">
        <f>IF(H4045=AF4045,"", "Error MC")</f>
        <v>Error MC</v>
      </c>
      <c r="H4045" s="62"/>
      <c r="I4045" s="54">
        <f>+Tabla1[[#This Row],[MC]]*Tabla1[[#This Row],[Pedido]]*Tabla1[[#This Row],[PVC ]]</f>
        <v>0</v>
      </c>
      <c r="J4045" s="26">
        <v>0.21</v>
      </c>
      <c r="K4045" s="63"/>
      <c r="L4045" s="28" t="s">
        <v>535</v>
      </c>
      <c r="M4045" s="53">
        <v>2790998.56</v>
      </c>
      <c r="N4045" s="64" t="str">
        <f>+IF(Tabla1[[#This Row],[F PMPI]]="SÍ","No","Sí")</f>
        <v>No</v>
      </c>
      <c r="O4045" s="65">
        <f>+Tabla1[[#This Row],[PVL]]*1.055</f>
        <v>2944503.4808</v>
      </c>
      <c r="P4045" s="65">
        <f>+Tabla1[[#This Row],[PVL]]*1.43</f>
        <v>3991127.9408</v>
      </c>
      <c r="Q4045" s="66" t="str">
        <f>+HYPERLINK(Tabla1[[#This Row],[PAG]])</f>
        <v>https://todomusica.com.ar/sistemas-de-monitoreo/674-p9tarra425cl-l6.html</v>
      </c>
      <c r="R4045" s="67"/>
      <c r="S4045" s="68"/>
      <c r="T4045" s="69"/>
      <c r="U4045" s="69"/>
      <c r="V4045" s="69"/>
      <c r="W4045" s="69"/>
      <c r="X4045" s="69"/>
      <c r="Y4045" s="35"/>
      <c r="Z4045" s="35" t="s">
        <v>27587</v>
      </c>
      <c r="AA4045" s="36">
        <v>1</v>
      </c>
      <c r="AB4045" s="35" t="s">
        <v>9849</v>
      </c>
      <c r="AC4045" s="35" t="str">
        <f>+IF(Tabla1[[#This Row],[STK]]="no","Sin STK", "STK disponible")</f>
        <v>Sin STK</v>
      </c>
      <c r="AD4045" s="35">
        <f>+I4045*J4045</f>
        <v>0</v>
      </c>
      <c r="AE4045" s="35">
        <f>+I4045*K4045</f>
        <v>0</v>
      </c>
      <c r="AF4045" s="36">
        <f>IF(Tabla1[[#This Row],[ref pack]]=1,Tabla1[[#This Row],[Pedido]],LCM(Tabla1[[#This Row],[MC VIEJO]],Tabla1[[#This Row],[Pedido]]))</f>
        <v>1</v>
      </c>
      <c r="AG4045" s="36">
        <f>+VLOOKUP(Tabla1[[#This Row],[Artículo]],'.'!$B$2:$D$11481,3,)</f>
        <v>1</v>
      </c>
      <c r="AH4045" s="37" t="str">
        <f>+IFERROR(SEARCH("pack",Tabla1[[#This Row],[PACK]]),"")</f>
        <v/>
      </c>
    </row>
    <row r="4046" spans="1:34" ht="24" customHeight="1" x14ac:dyDescent="0.2">
      <c r="A4046" s="50" t="s">
        <v>6938</v>
      </c>
      <c r="B4046" s="60" t="s">
        <v>7729</v>
      </c>
      <c r="C4046" s="61" t="s">
        <v>7719</v>
      </c>
      <c r="D4046" s="52" t="s">
        <v>9842</v>
      </c>
      <c r="E4046" s="53">
        <v>906774.65</v>
      </c>
      <c r="F4046" s="23" t="str">
        <f>+IFERROR(VLOOKUP(Tabla1[[#This Row],[Artículo]],'..'!$B$2:$D$569000,3,),"")</f>
        <v/>
      </c>
      <c r="G4046" s="24" t="str">
        <f>IF(H4046=AF4046,"", "Error MC")</f>
        <v>Error MC</v>
      </c>
      <c r="H4046" s="62"/>
      <c r="I4046" s="54">
        <f>+Tabla1[[#This Row],[MC]]*Tabla1[[#This Row],[Pedido]]*Tabla1[[#This Row],[PVC ]]</f>
        <v>0</v>
      </c>
      <c r="J4046" s="26">
        <v>0.105</v>
      </c>
      <c r="K4046" s="63"/>
      <c r="L4046" s="28" t="s">
        <v>535</v>
      </c>
      <c r="M4046" s="53">
        <v>1352681.0870000001</v>
      </c>
      <c r="N4046" s="64" t="str">
        <f>+IF(Tabla1[[#This Row],[F PMPI]]="SÍ","No","Sí")</f>
        <v>No</v>
      </c>
      <c r="O4046" s="65">
        <f>+Tabla1[[#This Row],[PVL]]*1.055</f>
        <v>1427078.546785</v>
      </c>
      <c r="P4046" s="65">
        <f>+Tabla1[[#This Row],[PVL]]*1.43</f>
        <v>1934333.95441</v>
      </c>
      <c r="Q4046" s="66" t="str">
        <f>+HYPERLINK(Tabla1[[#This Row],[PAG]])</f>
        <v/>
      </c>
      <c r="R4046" s="67"/>
      <c r="S4046" s="68"/>
      <c r="T4046" s="69"/>
      <c r="U4046" s="69"/>
      <c r="V4046" s="69"/>
      <c r="W4046" s="69"/>
      <c r="X4046" s="69"/>
      <c r="Y4046" s="35"/>
      <c r="Z4046" s="35" t="s">
        <v>65</v>
      </c>
      <c r="AA4046" s="36">
        <v>1</v>
      </c>
      <c r="AB4046" s="35" t="s">
        <v>9849</v>
      </c>
      <c r="AC4046" s="35" t="str">
        <f>+IF(Tabla1[[#This Row],[STK]]="no","Sin STK", "STK disponible")</f>
        <v>STK disponible</v>
      </c>
      <c r="AD4046" s="35">
        <f>+I4046*J4046</f>
        <v>0</v>
      </c>
      <c r="AE4046" s="35">
        <f>+I4046*K4046</f>
        <v>0</v>
      </c>
      <c r="AF4046" s="36">
        <f>IF(Tabla1[[#This Row],[ref pack]]=1,Tabla1[[#This Row],[Pedido]],LCM(Tabla1[[#This Row],[MC VIEJO]],Tabla1[[#This Row],[Pedido]]))</f>
        <v>1</v>
      </c>
      <c r="AG4046" s="36">
        <f>+VLOOKUP(Tabla1[[#This Row],[Artículo]],'.'!$B$2:$D$11481,3,)</f>
        <v>1</v>
      </c>
      <c r="AH4046" s="37" t="str">
        <f>+IFERROR(SEARCH("pack",Tabla1[[#This Row],[PACK]]),"")</f>
        <v/>
      </c>
    </row>
    <row r="4047" spans="1:34" ht="24" customHeight="1" x14ac:dyDescent="0.2">
      <c r="A4047" s="50" t="s">
        <v>6938</v>
      </c>
      <c r="B4047" s="60" t="s">
        <v>7730</v>
      </c>
      <c r="C4047" s="61" t="s">
        <v>7731</v>
      </c>
      <c r="D4047" s="52" t="s">
        <v>9842</v>
      </c>
      <c r="E4047" s="53">
        <v>537200.61</v>
      </c>
      <c r="F4047" s="23" t="str">
        <f>+IFERROR(VLOOKUP(Tabla1[[#This Row],[Artículo]],'..'!$B$2:$D$569000,3,),"")</f>
        <v/>
      </c>
      <c r="G4047" s="24" t="str">
        <f>IF(H4047=AF4047,"", "Error MC")</f>
        <v>Error MC</v>
      </c>
      <c r="H4047" s="62"/>
      <c r="I4047" s="54">
        <f>+Tabla1[[#This Row],[MC]]*Tabla1[[#This Row],[Pedido]]*Tabla1[[#This Row],[PVC ]]</f>
        <v>0</v>
      </c>
      <c r="J4047" s="26">
        <v>0.105</v>
      </c>
      <c r="K4047" s="63"/>
      <c r="L4047" s="28" t="s">
        <v>535</v>
      </c>
      <c r="M4047" s="53">
        <v>801369.00600000005</v>
      </c>
      <c r="N4047" s="64" t="str">
        <f>+IF(Tabla1[[#This Row],[F PMPI]]="SÍ","No","Sí")</f>
        <v>No</v>
      </c>
      <c r="O4047" s="65">
        <f>+Tabla1[[#This Row],[PVL]]*1.055</f>
        <v>845444.30133000005</v>
      </c>
      <c r="P4047" s="65">
        <f>+Tabla1[[#This Row],[PVL]]*1.43</f>
        <v>1145957.6785800001</v>
      </c>
      <c r="Q4047" s="66" t="str">
        <f>+HYPERLINK(Tabla1[[#This Row],[PAG]])</f>
        <v>https://todomusica.com.ar/transmisores-inalambricos/5410-404.html</v>
      </c>
      <c r="R4047" s="67"/>
      <c r="S4047" s="68"/>
      <c r="T4047" s="69"/>
      <c r="U4047" s="69"/>
      <c r="V4047" s="69"/>
      <c r="W4047" s="69"/>
      <c r="X4047" s="69"/>
      <c r="Y4047" s="35"/>
      <c r="Z4047" s="35" t="s">
        <v>27588</v>
      </c>
      <c r="AA4047" s="36">
        <v>1</v>
      </c>
      <c r="AB4047" s="35" t="s">
        <v>9849</v>
      </c>
      <c r="AC4047" s="35" t="str">
        <f>+IF(Tabla1[[#This Row],[STK]]="no","Sin STK", "STK disponible")</f>
        <v>STK disponible</v>
      </c>
      <c r="AD4047" s="35">
        <f>+I4047*J4047</f>
        <v>0</v>
      </c>
      <c r="AE4047" s="35">
        <f>+I4047*K4047</f>
        <v>0</v>
      </c>
      <c r="AF4047" s="36">
        <f>IF(Tabla1[[#This Row],[ref pack]]=1,Tabla1[[#This Row],[Pedido]],LCM(Tabla1[[#This Row],[MC VIEJO]],Tabla1[[#This Row],[Pedido]]))</f>
        <v>1</v>
      </c>
      <c r="AG4047" s="36">
        <f>+VLOOKUP(Tabla1[[#This Row],[Artículo]],'.'!$B$2:$D$11481,3,)</f>
        <v>1</v>
      </c>
      <c r="AH4047" s="37" t="str">
        <f>+IFERROR(SEARCH("pack",Tabla1[[#This Row],[PACK]]),"")</f>
        <v/>
      </c>
    </row>
    <row r="4048" spans="1:34" ht="24" customHeight="1" x14ac:dyDescent="0.2">
      <c r="A4048" s="50" t="s">
        <v>6938</v>
      </c>
      <c r="B4048" s="60" t="s">
        <v>7732</v>
      </c>
      <c r="C4048" s="61" t="s">
        <v>7733</v>
      </c>
      <c r="D4048" s="52" t="s">
        <v>9842</v>
      </c>
      <c r="E4048" s="53">
        <v>537200.61</v>
      </c>
      <c r="F4048" s="23" t="str">
        <f>+IFERROR(VLOOKUP(Tabla1[[#This Row],[Artículo]],'..'!$B$2:$D$569000,3,),"")</f>
        <v/>
      </c>
      <c r="G4048" s="24" t="str">
        <f>IF(H4048=AF4048,"", "Error MC")</f>
        <v>Error MC</v>
      </c>
      <c r="H4048" s="62"/>
      <c r="I4048" s="54">
        <f>+Tabla1[[#This Row],[MC]]*Tabla1[[#This Row],[Pedido]]*Tabla1[[#This Row],[PVC ]]</f>
        <v>0</v>
      </c>
      <c r="J4048" s="26">
        <v>0.105</v>
      </c>
      <c r="K4048" s="63"/>
      <c r="L4048" s="28" t="s">
        <v>535</v>
      </c>
      <c r="M4048" s="53">
        <v>801369.00600000005</v>
      </c>
      <c r="N4048" s="64" t="str">
        <f>+IF(Tabla1[[#This Row],[F PMPI]]="SÍ","No","Sí")</f>
        <v>No</v>
      </c>
      <c r="O4048" s="65">
        <f>+Tabla1[[#This Row],[PVL]]*1.055</f>
        <v>845444.30133000005</v>
      </c>
      <c r="P4048" s="65">
        <f>+Tabla1[[#This Row],[PVL]]*1.43</f>
        <v>1145957.6785800001</v>
      </c>
      <c r="Q4048" s="66" t="str">
        <f>+HYPERLINK(Tabla1[[#This Row],[PAG]])</f>
        <v>https://todomusica.com.ar/transmisores-inalambricos/5411-404.html</v>
      </c>
      <c r="R4048" s="67"/>
      <c r="S4048" s="68"/>
      <c r="T4048" s="69"/>
      <c r="U4048" s="69"/>
      <c r="V4048" s="69"/>
      <c r="W4048" s="69"/>
      <c r="X4048" s="69"/>
      <c r="Y4048" s="35"/>
      <c r="Z4048" s="35" t="s">
        <v>27589</v>
      </c>
      <c r="AA4048" s="36">
        <v>1</v>
      </c>
      <c r="AB4048" s="35" t="s">
        <v>9849</v>
      </c>
      <c r="AC4048" s="35" t="str">
        <f>+IF(Tabla1[[#This Row],[STK]]="no","Sin STK", "STK disponible")</f>
        <v>STK disponible</v>
      </c>
      <c r="AD4048" s="35">
        <f>+I4048*J4048</f>
        <v>0</v>
      </c>
      <c r="AE4048" s="35">
        <f>+I4048*K4048</f>
        <v>0</v>
      </c>
      <c r="AF4048" s="36">
        <f>IF(Tabla1[[#This Row],[ref pack]]=1,Tabla1[[#This Row],[Pedido]],LCM(Tabla1[[#This Row],[MC VIEJO]],Tabla1[[#This Row],[Pedido]]))</f>
        <v>1</v>
      </c>
      <c r="AG4048" s="36">
        <f>+VLOOKUP(Tabla1[[#This Row],[Artículo]],'.'!$B$2:$D$11481,3,)</f>
        <v>1</v>
      </c>
      <c r="AH4048" s="37" t="str">
        <f>+IFERROR(SEARCH("pack",Tabla1[[#This Row],[PACK]]),"")</f>
        <v/>
      </c>
    </row>
    <row r="4049" spans="1:34" ht="24" customHeight="1" x14ac:dyDescent="0.2">
      <c r="A4049" s="50" t="s">
        <v>6938</v>
      </c>
      <c r="B4049" s="60" t="s">
        <v>7734</v>
      </c>
      <c r="C4049" s="61" t="s">
        <v>7735</v>
      </c>
      <c r="D4049" s="52" t="s">
        <v>9842</v>
      </c>
      <c r="E4049" s="53">
        <v>537200.61</v>
      </c>
      <c r="F4049" s="23" t="str">
        <f>+IFERROR(VLOOKUP(Tabla1[[#This Row],[Artículo]],'..'!$B$2:$D$569000,3,),"")</f>
        <v/>
      </c>
      <c r="G4049" s="24" t="str">
        <f>IF(H4049=AF4049,"", "Error MC")</f>
        <v>Error MC</v>
      </c>
      <c r="H4049" s="62"/>
      <c r="I4049" s="54">
        <f>+Tabla1[[#This Row],[MC]]*Tabla1[[#This Row],[Pedido]]*Tabla1[[#This Row],[PVC ]]</f>
        <v>0</v>
      </c>
      <c r="J4049" s="26">
        <v>0.105</v>
      </c>
      <c r="K4049" s="63"/>
      <c r="L4049" s="28" t="s">
        <v>535</v>
      </c>
      <c r="M4049" s="53">
        <v>801369.00600000005</v>
      </c>
      <c r="N4049" s="64" t="str">
        <f>+IF(Tabla1[[#This Row],[F PMPI]]="SÍ","No","Sí")</f>
        <v>No</v>
      </c>
      <c r="O4049" s="65">
        <f>+Tabla1[[#This Row],[PVL]]*1.055</f>
        <v>845444.30133000005</v>
      </c>
      <c r="P4049" s="65">
        <f>+Tabla1[[#This Row],[PVL]]*1.43</f>
        <v>1145957.6785800001</v>
      </c>
      <c r="Q4049" s="66" t="str">
        <f>+HYPERLINK(Tabla1[[#This Row],[PAG]])</f>
        <v>https://todomusica.com.ar/transmisores-inalambricos/5412-404.html</v>
      </c>
      <c r="R4049" s="67"/>
      <c r="S4049" s="68"/>
      <c r="T4049" s="69"/>
      <c r="U4049" s="69"/>
      <c r="V4049" s="69"/>
      <c r="W4049" s="69"/>
      <c r="X4049" s="69"/>
      <c r="Y4049" s="35"/>
      <c r="Z4049" s="35" t="s">
        <v>27590</v>
      </c>
      <c r="AA4049" s="36">
        <v>1</v>
      </c>
      <c r="AB4049" s="35" t="s">
        <v>9849</v>
      </c>
      <c r="AC4049" s="35" t="str">
        <f>+IF(Tabla1[[#This Row],[STK]]="no","Sin STK", "STK disponible")</f>
        <v>STK disponible</v>
      </c>
      <c r="AD4049" s="35">
        <f>+I4049*J4049</f>
        <v>0</v>
      </c>
      <c r="AE4049" s="35">
        <f>+I4049*K4049</f>
        <v>0</v>
      </c>
      <c r="AF4049" s="36">
        <f>IF(Tabla1[[#This Row],[ref pack]]=1,Tabla1[[#This Row],[Pedido]],LCM(Tabla1[[#This Row],[MC VIEJO]],Tabla1[[#This Row],[Pedido]]))</f>
        <v>1</v>
      </c>
      <c r="AG4049" s="36">
        <f>+VLOOKUP(Tabla1[[#This Row],[Artículo]],'.'!$B$2:$D$11481,3,)</f>
        <v>1</v>
      </c>
      <c r="AH4049" s="37" t="str">
        <f>+IFERROR(SEARCH("pack",Tabla1[[#This Row],[PACK]]),"")</f>
        <v/>
      </c>
    </row>
    <row r="4050" spans="1:34" ht="24" customHeight="1" x14ac:dyDescent="0.2">
      <c r="A4050" s="50" t="s">
        <v>6938</v>
      </c>
      <c r="B4050" s="60" t="s">
        <v>9899</v>
      </c>
      <c r="C4050" s="61" t="s">
        <v>24175</v>
      </c>
      <c r="D4050" s="52" t="s">
        <v>9842</v>
      </c>
      <c r="E4050" s="53">
        <v>1804595.97</v>
      </c>
      <c r="F4050" s="23" t="str">
        <f>+IFERROR(VLOOKUP(Tabla1[[#This Row],[Artículo]],'..'!$B$2:$D$569000,3,),"")</f>
        <v/>
      </c>
      <c r="G4050" s="24" t="str">
        <f>IF(H4050=AF4050,"", "Error MC")</f>
        <v>Error MC</v>
      </c>
      <c r="H4050" s="62"/>
      <c r="I4050" s="54">
        <f>+Tabla1[[#This Row],[MC]]*Tabla1[[#This Row],[Pedido]]*Tabla1[[#This Row],[PVC ]]</f>
        <v>0</v>
      </c>
      <c r="J4050" s="26">
        <v>0.105</v>
      </c>
      <c r="K4050" s="63"/>
      <c r="L4050" s="28" t="s">
        <v>535</v>
      </c>
      <c r="M4050" s="53">
        <v>2692006.0389999999</v>
      </c>
      <c r="N4050" s="64" t="str">
        <f>+IF(Tabla1[[#This Row],[F PMPI]]="SÍ","No","Sí")</f>
        <v>No</v>
      </c>
      <c r="O4050" s="65">
        <f>+Tabla1[[#This Row],[PVL]]*1.055</f>
        <v>2840066.3711449997</v>
      </c>
      <c r="P4050" s="65">
        <f>+Tabla1[[#This Row],[PVL]]*1.43</f>
        <v>3849568.6357699996</v>
      </c>
      <c r="Q4050" s="66" t="str">
        <f>+HYPERLINK(Tabla1[[#This Row],[PAG]])</f>
        <v/>
      </c>
      <c r="R4050" s="67"/>
      <c r="S4050" s="68"/>
      <c r="T4050" s="69"/>
      <c r="U4050" s="69"/>
      <c r="V4050" s="69"/>
      <c r="W4050" s="69"/>
      <c r="X4050" s="69"/>
      <c r="Y4050" s="35"/>
      <c r="Z4050" s="35" t="s">
        <v>65</v>
      </c>
      <c r="AA4050" s="36">
        <v>1</v>
      </c>
      <c r="AB4050" s="35" t="s">
        <v>9849</v>
      </c>
      <c r="AC4050" s="35" t="str">
        <f>+IF(Tabla1[[#This Row],[STK]]="no","Sin STK", "STK disponible")</f>
        <v>STK disponible</v>
      </c>
      <c r="AD4050" s="35">
        <f>+I4050*J4050</f>
        <v>0</v>
      </c>
      <c r="AE4050" s="35">
        <f>+I4050*K4050</f>
        <v>0</v>
      </c>
      <c r="AF4050" s="36">
        <f>IF(Tabla1[[#This Row],[ref pack]]=1,Tabla1[[#This Row],[Pedido]],LCM(Tabla1[[#This Row],[MC VIEJO]],Tabla1[[#This Row],[Pedido]]))</f>
        <v>1</v>
      </c>
      <c r="AG4050" s="36">
        <f>+VLOOKUP(Tabla1[[#This Row],[Artículo]],'.'!$B$2:$D$11481,3,)</f>
        <v>1</v>
      </c>
      <c r="AH4050" s="37" t="str">
        <f>+IFERROR(SEARCH("pack",Tabla1[[#This Row],[PACK]]),"")</f>
        <v/>
      </c>
    </row>
    <row r="4051" spans="1:34" ht="24" customHeight="1" x14ac:dyDescent="0.2">
      <c r="A4051" s="50" t="s">
        <v>6938</v>
      </c>
      <c r="B4051" s="60" t="s">
        <v>7736</v>
      </c>
      <c r="C4051" s="61" t="s">
        <v>7737</v>
      </c>
      <c r="D4051" s="52" t="s">
        <v>9842</v>
      </c>
      <c r="E4051" s="53">
        <v>594236.68000000005</v>
      </c>
      <c r="F4051" s="23" t="str">
        <f>+IFERROR(VLOOKUP(Tabla1[[#This Row],[Artículo]],'..'!$B$2:$D$569000,3,),"")</f>
        <v/>
      </c>
      <c r="G4051" s="24" t="str">
        <f>IF(H4051=AF4051,"", "Error MC")</f>
        <v>Error MC</v>
      </c>
      <c r="H4051" s="62"/>
      <c r="I4051" s="54">
        <f>+Tabla1[[#This Row],[MC]]*Tabla1[[#This Row],[Pedido]]*Tabla1[[#This Row],[PVC ]]</f>
        <v>0</v>
      </c>
      <c r="J4051" s="26">
        <v>0.21</v>
      </c>
      <c r="K4051" s="63"/>
      <c r="L4051" s="28" t="s">
        <v>535</v>
      </c>
      <c r="M4051" s="53">
        <v>970685.61899999995</v>
      </c>
      <c r="N4051" s="64" t="str">
        <f>+IF(Tabla1[[#This Row],[F PMPI]]="SÍ","No","Sí")</f>
        <v>No</v>
      </c>
      <c r="O4051" s="65">
        <f>+Tabla1[[#This Row],[PVL]]*1.055</f>
        <v>1024073.3280449999</v>
      </c>
      <c r="P4051" s="65">
        <f>+Tabla1[[#This Row],[PVL]]*1.43</f>
        <v>1388080.43517</v>
      </c>
      <c r="Q4051" s="66" t="str">
        <f>+HYPERLINK(Tabla1[[#This Row],[PAG]])</f>
        <v>https://todomusica.com.ar/transmisores-inalambricos/5413-404.html</v>
      </c>
      <c r="R4051" s="67"/>
      <c r="S4051" s="68"/>
      <c r="T4051" s="69"/>
      <c r="U4051" s="69"/>
      <c r="V4051" s="69"/>
      <c r="W4051" s="69"/>
      <c r="X4051" s="69"/>
      <c r="Y4051" s="35"/>
      <c r="Z4051" s="35" t="s">
        <v>27591</v>
      </c>
      <c r="AA4051" s="36">
        <v>1</v>
      </c>
      <c r="AB4051" s="35" t="s">
        <v>9849</v>
      </c>
      <c r="AC4051" s="35" t="str">
        <f>+IF(Tabla1[[#This Row],[STK]]="no","Sin STK", "STK disponible")</f>
        <v>STK disponible</v>
      </c>
      <c r="AD4051" s="35">
        <f>+I4051*J4051</f>
        <v>0</v>
      </c>
      <c r="AE4051" s="35">
        <f>+I4051*K4051</f>
        <v>0</v>
      </c>
      <c r="AF4051" s="36">
        <f>IF(Tabla1[[#This Row],[ref pack]]=1,Tabla1[[#This Row],[Pedido]],LCM(Tabla1[[#This Row],[MC VIEJO]],Tabla1[[#This Row],[Pedido]]))</f>
        <v>1</v>
      </c>
      <c r="AG4051" s="36">
        <f>+VLOOKUP(Tabla1[[#This Row],[Artículo]],'.'!$B$2:$D$11481,3,)</f>
        <v>1</v>
      </c>
      <c r="AH4051" s="37" t="str">
        <f>+IFERROR(SEARCH("pack",Tabla1[[#This Row],[PACK]]),"")</f>
        <v/>
      </c>
    </row>
    <row r="4052" spans="1:34" ht="24" customHeight="1" x14ac:dyDescent="0.2">
      <c r="A4052" s="50" t="s">
        <v>6938</v>
      </c>
      <c r="B4052" s="60" t="s">
        <v>7738</v>
      </c>
      <c r="C4052" s="61" t="s">
        <v>7739</v>
      </c>
      <c r="D4052" s="52" t="s">
        <v>9842</v>
      </c>
      <c r="E4052" s="53">
        <v>594236.68000000005</v>
      </c>
      <c r="F4052" s="23" t="str">
        <f>+IFERROR(VLOOKUP(Tabla1[[#This Row],[Artículo]],'..'!$B$2:$D$569000,3,),"")</f>
        <v/>
      </c>
      <c r="G4052" s="24" t="str">
        <f>IF(H4052=AF4052,"", "Error MC")</f>
        <v>Error MC</v>
      </c>
      <c r="H4052" s="62"/>
      <c r="I4052" s="54">
        <f>+Tabla1[[#This Row],[MC]]*Tabla1[[#This Row],[Pedido]]*Tabla1[[#This Row],[PVC ]]</f>
        <v>0</v>
      </c>
      <c r="J4052" s="26">
        <v>0.21</v>
      </c>
      <c r="K4052" s="63"/>
      <c r="L4052" s="28" t="s">
        <v>535</v>
      </c>
      <c r="M4052" s="53">
        <v>970685.61899999995</v>
      </c>
      <c r="N4052" s="64" t="str">
        <f>+IF(Tabla1[[#This Row],[F PMPI]]="SÍ","No","Sí")</f>
        <v>No</v>
      </c>
      <c r="O4052" s="65">
        <f>+Tabla1[[#This Row],[PVL]]*1.055</f>
        <v>1024073.3280449999</v>
      </c>
      <c r="P4052" s="65">
        <f>+Tabla1[[#This Row],[PVL]]*1.43</f>
        <v>1388080.43517</v>
      </c>
      <c r="Q4052" s="66" t="str">
        <f>+HYPERLINK(Tabla1[[#This Row],[PAG]])</f>
        <v>https://todomusica.com.ar/transmisores-inalambricos/5414-404.html</v>
      </c>
      <c r="R4052" s="67"/>
      <c r="S4052" s="68"/>
      <c r="T4052" s="69"/>
      <c r="U4052" s="69"/>
      <c r="V4052" s="69"/>
      <c r="W4052" s="69"/>
      <c r="X4052" s="69"/>
      <c r="Y4052" s="35"/>
      <c r="Z4052" s="35" t="s">
        <v>27592</v>
      </c>
      <c r="AA4052" s="36">
        <v>1</v>
      </c>
      <c r="AB4052" s="35" t="s">
        <v>9849</v>
      </c>
      <c r="AC4052" s="35" t="str">
        <f>+IF(Tabla1[[#This Row],[STK]]="no","Sin STK", "STK disponible")</f>
        <v>STK disponible</v>
      </c>
      <c r="AD4052" s="35">
        <f>+I4052*J4052</f>
        <v>0</v>
      </c>
      <c r="AE4052" s="35">
        <f>+I4052*K4052</f>
        <v>0</v>
      </c>
      <c r="AF4052" s="36">
        <f>IF(Tabla1[[#This Row],[ref pack]]=1,Tabla1[[#This Row],[Pedido]],LCM(Tabla1[[#This Row],[MC VIEJO]],Tabla1[[#This Row],[Pedido]]))</f>
        <v>1</v>
      </c>
      <c r="AG4052" s="36">
        <f>+VLOOKUP(Tabla1[[#This Row],[Artículo]],'.'!$B$2:$D$11481,3,)</f>
        <v>1</v>
      </c>
      <c r="AH4052" s="37" t="str">
        <f>+IFERROR(SEARCH("pack",Tabla1[[#This Row],[PACK]]),"")</f>
        <v/>
      </c>
    </row>
    <row r="4053" spans="1:34" ht="24" customHeight="1" x14ac:dyDescent="0.2">
      <c r="A4053" s="50" t="s">
        <v>6938</v>
      </c>
      <c r="B4053" s="60" t="s">
        <v>7740</v>
      </c>
      <c r="C4053" s="61" t="s">
        <v>7741</v>
      </c>
      <c r="D4053" s="52" t="s">
        <v>9842</v>
      </c>
      <c r="E4053" s="53">
        <v>594236.68000000005</v>
      </c>
      <c r="F4053" s="23" t="str">
        <f>+IFERROR(VLOOKUP(Tabla1[[#This Row],[Artículo]],'..'!$B$2:$D$569000,3,),"")</f>
        <v/>
      </c>
      <c r="G4053" s="24" t="str">
        <f>IF(H4053=AF4053,"", "Error MC")</f>
        <v>Error MC</v>
      </c>
      <c r="H4053" s="62"/>
      <c r="I4053" s="54">
        <f>+Tabla1[[#This Row],[MC]]*Tabla1[[#This Row],[Pedido]]*Tabla1[[#This Row],[PVC ]]</f>
        <v>0</v>
      </c>
      <c r="J4053" s="26">
        <v>0.21</v>
      </c>
      <c r="K4053" s="63"/>
      <c r="L4053" s="28" t="s">
        <v>535</v>
      </c>
      <c r="M4053" s="53">
        <v>970685.61899999995</v>
      </c>
      <c r="N4053" s="64" t="str">
        <f>+IF(Tabla1[[#This Row],[F PMPI]]="SÍ","No","Sí")</f>
        <v>No</v>
      </c>
      <c r="O4053" s="65">
        <f>+Tabla1[[#This Row],[PVL]]*1.055</f>
        <v>1024073.3280449999</v>
      </c>
      <c r="P4053" s="65">
        <f>+Tabla1[[#This Row],[PVL]]*1.43</f>
        <v>1388080.43517</v>
      </c>
      <c r="Q4053" s="66" t="str">
        <f>+HYPERLINK(Tabla1[[#This Row],[PAG]])</f>
        <v>https://todomusica.com.ar/transmisores-inalambricos/5415-404.html</v>
      </c>
      <c r="R4053" s="67"/>
      <c r="S4053" s="68"/>
      <c r="T4053" s="69"/>
      <c r="U4053" s="69"/>
      <c r="V4053" s="69"/>
      <c r="W4053" s="69"/>
      <c r="X4053" s="69"/>
      <c r="Y4053" s="35"/>
      <c r="Z4053" s="35" t="s">
        <v>27593</v>
      </c>
      <c r="AA4053" s="36">
        <v>1</v>
      </c>
      <c r="AB4053" s="35" t="s">
        <v>9849</v>
      </c>
      <c r="AC4053" s="35" t="str">
        <f>+IF(Tabla1[[#This Row],[STK]]="no","Sin STK", "STK disponible")</f>
        <v>STK disponible</v>
      </c>
      <c r="AD4053" s="35">
        <f>+I4053*J4053</f>
        <v>0</v>
      </c>
      <c r="AE4053" s="35">
        <f>+I4053*K4053</f>
        <v>0</v>
      </c>
      <c r="AF4053" s="36">
        <f>IF(Tabla1[[#This Row],[ref pack]]=1,Tabla1[[#This Row],[Pedido]],LCM(Tabla1[[#This Row],[MC VIEJO]],Tabla1[[#This Row],[Pedido]]))</f>
        <v>1</v>
      </c>
      <c r="AG4053" s="36">
        <f>+VLOOKUP(Tabla1[[#This Row],[Artículo]],'.'!$B$2:$D$11481,3,)</f>
        <v>1</v>
      </c>
      <c r="AH4053" s="37" t="str">
        <f>+IFERROR(SEARCH("pack",Tabla1[[#This Row],[PACK]]),"")</f>
        <v/>
      </c>
    </row>
    <row r="4054" spans="1:34" ht="24" customHeight="1" x14ac:dyDescent="0.2">
      <c r="A4054" s="50" t="s">
        <v>6938</v>
      </c>
      <c r="B4054" s="60" t="s">
        <v>7742</v>
      </c>
      <c r="C4054" s="61" t="s">
        <v>7743</v>
      </c>
      <c r="D4054" s="52" t="s">
        <v>27</v>
      </c>
      <c r="E4054" s="53">
        <v>663293.43999999994</v>
      </c>
      <c r="F4054" s="23" t="str">
        <f>+IFERROR(VLOOKUP(Tabla1[[#This Row],[Artículo]],'..'!$B$2:$D$569000,3,),"")</f>
        <v/>
      </c>
      <c r="G4054" s="24" t="str">
        <f>IF(H4054=AF4054,"", "Error MC")</f>
        <v>Error MC</v>
      </c>
      <c r="H4054" s="62"/>
      <c r="I4054" s="54">
        <f>+Tabla1[[#This Row],[MC]]*Tabla1[[#This Row],[Pedido]]*Tabla1[[#This Row],[PVC ]]</f>
        <v>0</v>
      </c>
      <c r="J4054" s="26">
        <v>0.21</v>
      </c>
      <c r="K4054" s="63"/>
      <c r="L4054" s="28" t="s">
        <v>535</v>
      </c>
      <c r="M4054" s="53">
        <v>1083489.8289999999</v>
      </c>
      <c r="N4054" s="64" t="str">
        <f>+IF(Tabla1[[#This Row],[F PMPI]]="SÍ","No","Sí")</f>
        <v>No</v>
      </c>
      <c r="O4054" s="65">
        <f>+Tabla1[[#This Row],[PVL]]*1.055</f>
        <v>1143081.7695949997</v>
      </c>
      <c r="P4054" s="65">
        <f>+Tabla1[[#This Row],[PVL]]*1.43</f>
        <v>1549390.4554699997</v>
      </c>
      <c r="Q4054" s="66" t="str">
        <f>+HYPERLINK(Tabla1[[#This Row],[PAG]])</f>
        <v>https://todomusica.com.ar/transmisores-inalambricos/6268-qlxd2-b87a-j50.html</v>
      </c>
      <c r="R4054" s="67"/>
      <c r="S4054" s="68"/>
      <c r="T4054" s="69"/>
      <c r="U4054" s="69"/>
      <c r="V4054" s="69"/>
      <c r="W4054" s="69"/>
      <c r="X4054" s="69"/>
      <c r="Y4054" s="35"/>
      <c r="Z4054" s="35" t="s">
        <v>27594</v>
      </c>
      <c r="AA4054" s="36">
        <v>1</v>
      </c>
      <c r="AB4054" s="35" t="s">
        <v>9849</v>
      </c>
      <c r="AC4054" s="35" t="str">
        <f>+IF(Tabla1[[#This Row],[STK]]="no","Sin STK", "STK disponible")</f>
        <v>Sin STK</v>
      </c>
      <c r="AD4054" s="35">
        <f>+I4054*J4054</f>
        <v>0</v>
      </c>
      <c r="AE4054" s="35">
        <f>+I4054*K4054</f>
        <v>0</v>
      </c>
      <c r="AF4054" s="36">
        <f>IF(Tabla1[[#This Row],[ref pack]]=1,Tabla1[[#This Row],[Pedido]],LCM(Tabla1[[#This Row],[MC VIEJO]],Tabla1[[#This Row],[Pedido]]))</f>
        <v>1</v>
      </c>
      <c r="AG4054" s="36">
        <f>+VLOOKUP(Tabla1[[#This Row],[Artículo]],'.'!$B$2:$D$11481,3,)</f>
        <v>1</v>
      </c>
      <c r="AH4054" s="37" t="str">
        <f>+IFERROR(SEARCH("pack",Tabla1[[#This Row],[PACK]]),"")</f>
        <v/>
      </c>
    </row>
    <row r="4055" spans="1:34" ht="24" customHeight="1" x14ac:dyDescent="0.2">
      <c r="A4055" s="50" t="s">
        <v>6938</v>
      </c>
      <c r="B4055" s="60" t="s">
        <v>7744</v>
      </c>
      <c r="C4055" s="61" t="s">
        <v>7745</v>
      </c>
      <c r="D4055" s="52" t="s">
        <v>9842</v>
      </c>
      <c r="E4055" s="53">
        <v>663293.43999999994</v>
      </c>
      <c r="F4055" s="23" t="str">
        <f>+IFERROR(VLOOKUP(Tabla1[[#This Row],[Artículo]],'..'!$B$2:$D$569000,3,),"")</f>
        <v/>
      </c>
      <c r="G4055" s="24" t="str">
        <f>IF(H4055=AF4055,"", "Error MC")</f>
        <v>Error MC</v>
      </c>
      <c r="H4055" s="62"/>
      <c r="I4055" s="54">
        <f>+Tabla1[[#This Row],[MC]]*Tabla1[[#This Row],[Pedido]]*Tabla1[[#This Row],[PVC ]]</f>
        <v>0</v>
      </c>
      <c r="J4055" s="26">
        <v>0.21</v>
      </c>
      <c r="K4055" s="63"/>
      <c r="L4055" s="28" t="s">
        <v>535</v>
      </c>
      <c r="M4055" s="53">
        <v>1083489.8289999999</v>
      </c>
      <c r="N4055" s="64" t="str">
        <f>+IF(Tabla1[[#This Row],[F PMPI]]="SÍ","No","Sí")</f>
        <v>No</v>
      </c>
      <c r="O4055" s="65">
        <f>+Tabla1[[#This Row],[PVL]]*1.055</f>
        <v>1143081.7695949997</v>
      </c>
      <c r="P4055" s="65">
        <f>+Tabla1[[#This Row],[PVL]]*1.43</f>
        <v>1549390.4554699997</v>
      </c>
      <c r="Q4055" s="66" t="str">
        <f>+HYPERLINK(Tabla1[[#This Row],[PAG]])</f>
        <v>https://todomusica.com.ar/transmisores-inalambricos/6269-qlxd2-b87a-l50.html</v>
      </c>
      <c r="R4055" s="67"/>
      <c r="S4055" s="68"/>
      <c r="T4055" s="69"/>
      <c r="U4055" s="69"/>
      <c r="V4055" s="69"/>
      <c r="W4055" s="69"/>
      <c r="X4055" s="69"/>
      <c r="Y4055" s="35"/>
      <c r="Z4055" s="35" t="s">
        <v>27595</v>
      </c>
      <c r="AA4055" s="36">
        <v>1</v>
      </c>
      <c r="AB4055" s="35" t="s">
        <v>9849</v>
      </c>
      <c r="AC4055" s="35" t="str">
        <f>+IF(Tabla1[[#This Row],[STK]]="no","Sin STK", "STK disponible")</f>
        <v>STK disponible</v>
      </c>
      <c r="AD4055" s="35">
        <f>+I4055*J4055</f>
        <v>0</v>
      </c>
      <c r="AE4055" s="35">
        <f>+I4055*K4055</f>
        <v>0</v>
      </c>
      <c r="AF4055" s="36">
        <f>IF(Tabla1[[#This Row],[ref pack]]=1,Tabla1[[#This Row],[Pedido]],LCM(Tabla1[[#This Row],[MC VIEJO]],Tabla1[[#This Row],[Pedido]]))</f>
        <v>1</v>
      </c>
      <c r="AG4055" s="36">
        <f>+VLOOKUP(Tabla1[[#This Row],[Artículo]],'.'!$B$2:$D$11481,3,)</f>
        <v>1</v>
      </c>
      <c r="AH4055" s="37" t="str">
        <f>+IFERROR(SEARCH("pack",Tabla1[[#This Row],[PACK]]),"")</f>
        <v/>
      </c>
    </row>
    <row r="4056" spans="1:34" ht="24" customHeight="1" x14ac:dyDescent="0.2">
      <c r="A4056" s="50" t="s">
        <v>6938</v>
      </c>
      <c r="B4056" s="60" t="s">
        <v>7746</v>
      </c>
      <c r="C4056" s="61" t="s">
        <v>7747</v>
      </c>
      <c r="D4056" s="52" t="s">
        <v>27</v>
      </c>
      <c r="E4056" s="53">
        <v>663293.43999999994</v>
      </c>
      <c r="F4056" s="23" t="str">
        <f>+IFERROR(VLOOKUP(Tabla1[[#This Row],[Artículo]],'..'!$B$2:$D$569000,3,),"")</f>
        <v/>
      </c>
      <c r="G4056" s="24" t="str">
        <f>IF(H4056=AF4056,"", "Error MC")</f>
        <v>Error MC</v>
      </c>
      <c r="H4056" s="62"/>
      <c r="I4056" s="54">
        <f>+Tabla1[[#This Row],[MC]]*Tabla1[[#This Row],[Pedido]]*Tabla1[[#This Row],[PVC ]]</f>
        <v>0</v>
      </c>
      <c r="J4056" s="26">
        <v>0.21</v>
      </c>
      <c r="K4056" s="63"/>
      <c r="L4056" s="28" t="s">
        <v>535</v>
      </c>
      <c r="M4056" s="53">
        <v>1083489.8289999999</v>
      </c>
      <c r="N4056" s="64" t="str">
        <f>+IF(Tabla1[[#This Row],[F PMPI]]="SÍ","No","Sí")</f>
        <v>No</v>
      </c>
      <c r="O4056" s="65">
        <f>+Tabla1[[#This Row],[PVL]]*1.055</f>
        <v>1143081.7695949997</v>
      </c>
      <c r="P4056" s="65">
        <f>+Tabla1[[#This Row],[PVL]]*1.43</f>
        <v>1549390.4554699997</v>
      </c>
      <c r="Q4056" s="66" t="str">
        <f>+HYPERLINK(Tabla1[[#This Row],[PAG]])</f>
        <v>https://todomusica.com.ar/transmisores-inalambricos/5416-404.html</v>
      </c>
      <c r="R4056" s="67"/>
      <c r="S4056" s="68"/>
      <c r="T4056" s="69"/>
      <c r="U4056" s="69"/>
      <c r="V4056" s="69"/>
      <c r="W4056" s="69"/>
      <c r="X4056" s="69"/>
      <c r="Y4056" s="35"/>
      <c r="Z4056" s="35" t="s">
        <v>27596</v>
      </c>
      <c r="AA4056" s="36">
        <v>1</v>
      </c>
      <c r="AB4056" s="35" t="s">
        <v>9849</v>
      </c>
      <c r="AC4056" s="35" t="str">
        <f>+IF(Tabla1[[#This Row],[STK]]="no","Sin STK", "STK disponible")</f>
        <v>Sin STK</v>
      </c>
      <c r="AD4056" s="35">
        <f>+I4056*J4056</f>
        <v>0</v>
      </c>
      <c r="AE4056" s="35">
        <f>+I4056*K4056</f>
        <v>0</v>
      </c>
      <c r="AF4056" s="36">
        <f>IF(Tabla1[[#This Row],[ref pack]]=1,Tabla1[[#This Row],[Pedido]],LCM(Tabla1[[#This Row],[MC VIEJO]],Tabla1[[#This Row],[Pedido]]))</f>
        <v>1</v>
      </c>
      <c r="AG4056" s="36">
        <f>+VLOOKUP(Tabla1[[#This Row],[Artículo]],'.'!$B$2:$D$11481,3,)</f>
        <v>1</v>
      </c>
      <c r="AH4056" s="37" t="str">
        <f>+IFERROR(SEARCH("pack",Tabla1[[#This Row],[PACK]]),"")</f>
        <v/>
      </c>
    </row>
    <row r="4057" spans="1:34" ht="24" customHeight="1" x14ac:dyDescent="0.2">
      <c r="A4057" s="50" t="s">
        <v>6938</v>
      </c>
      <c r="B4057" s="60" t="s">
        <v>7748</v>
      </c>
      <c r="C4057" s="61" t="s">
        <v>7749</v>
      </c>
      <c r="D4057" s="52" t="s">
        <v>9841</v>
      </c>
      <c r="E4057" s="53">
        <v>663293.43999999994</v>
      </c>
      <c r="F4057" s="23" t="str">
        <f>+IFERROR(VLOOKUP(Tabla1[[#This Row],[Artículo]],'..'!$B$2:$D$569000,3,),"")</f>
        <v/>
      </c>
      <c r="G4057" s="24" t="str">
        <f>IF(H4057=AF4057,"", "Error MC")</f>
        <v>Error MC</v>
      </c>
      <c r="H4057" s="62"/>
      <c r="I4057" s="54">
        <f>+Tabla1[[#This Row],[MC]]*Tabla1[[#This Row],[Pedido]]*Tabla1[[#This Row],[PVC ]]</f>
        <v>0</v>
      </c>
      <c r="J4057" s="26">
        <v>0.21</v>
      </c>
      <c r="K4057" s="63"/>
      <c r="L4057" s="28" t="s">
        <v>535</v>
      </c>
      <c r="M4057" s="53">
        <v>1083489.8289999999</v>
      </c>
      <c r="N4057" s="64" t="str">
        <f>+IF(Tabla1[[#This Row],[F PMPI]]="SÍ","No","Sí")</f>
        <v>No</v>
      </c>
      <c r="O4057" s="65">
        <f>+Tabla1[[#This Row],[PVL]]*1.055</f>
        <v>1143081.7695949997</v>
      </c>
      <c r="P4057" s="65">
        <f>+Tabla1[[#This Row],[PVL]]*1.43</f>
        <v>1549390.4554699997</v>
      </c>
      <c r="Q4057" s="66" t="str">
        <f>+HYPERLINK(Tabla1[[#This Row],[PAG]])</f>
        <v>https://todomusica.com.ar/transmisores-inalambricos/5417-404.html</v>
      </c>
      <c r="R4057" s="67"/>
      <c r="S4057" s="68"/>
      <c r="T4057" s="69"/>
      <c r="U4057" s="69"/>
      <c r="V4057" s="69"/>
      <c r="W4057" s="69"/>
      <c r="X4057" s="69"/>
      <c r="Y4057" s="35"/>
      <c r="Z4057" s="35" t="s">
        <v>27597</v>
      </c>
      <c r="AA4057" s="36">
        <v>1</v>
      </c>
      <c r="AB4057" s="35" t="s">
        <v>9849</v>
      </c>
      <c r="AC4057" s="35" t="str">
        <f>+IF(Tabla1[[#This Row],[STK]]="no","Sin STK", "STK disponible")</f>
        <v>STK disponible</v>
      </c>
      <c r="AD4057" s="35">
        <f>+I4057*J4057</f>
        <v>0</v>
      </c>
      <c r="AE4057" s="35">
        <f>+I4057*K4057</f>
        <v>0</v>
      </c>
      <c r="AF4057" s="36">
        <f>IF(Tabla1[[#This Row],[ref pack]]=1,Tabla1[[#This Row],[Pedido]],LCM(Tabla1[[#This Row],[MC VIEJO]],Tabla1[[#This Row],[Pedido]]))</f>
        <v>1</v>
      </c>
      <c r="AG4057" s="36">
        <f>+VLOOKUP(Tabla1[[#This Row],[Artículo]],'.'!$B$2:$D$11481,3,)</f>
        <v>1</v>
      </c>
      <c r="AH4057" s="37" t="str">
        <f>+IFERROR(SEARCH("pack",Tabla1[[#This Row],[PACK]]),"")</f>
        <v/>
      </c>
    </row>
    <row r="4058" spans="1:34" ht="24" customHeight="1" x14ac:dyDescent="0.2">
      <c r="A4058" s="50" t="s">
        <v>6938</v>
      </c>
      <c r="B4058" s="60" t="s">
        <v>7750</v>
      </c>
      <c r="C4058" s="61" t="s">
        <v>7751</v>
      </c>
      <c r="D4058" s="52" t="s">
        <v>27</v>
      </c>
      <c r="E4058" s="53">
        <v>663293.43999999994</v>
      </c>
      <c r="F4058" s="23" t="str">
        <f>+IFERROR(VLOOKUP(Tabla1[[#This Row],[Artículo]],'..'!$B$2:$D$569000,3,),"")</f>
        <v/>
      </c>
      <c r="G4058" s="24" t="str">
        <f>IF(H4058=AF4058,"", "Error MC")</f>
        <v>Error MC</v>
      </c>
      <c r="H4058" s="62"/>
      <c r="I4058" s="54">
        <f>+Tabla1[[#This Row],[MC]]*Tabla1[[#This Row],[Pedido]]*Tabla1[[#This Row],[PVC ]]</f>
        <v>0</v>
      </c>
      <c r="J4058" s="26">
        <v>0.21</v>
      </c>
      <c r="K4058" s="63"/>
      <c r="L4058" s="28" t="s">
        <v>535</v>
      </c>
      <c r="M4058" s="53">
        <v>1083489.8289999999</v>
      </c>
      <c r="N4058" s="64" t="str">
        <f>+IF(Tabla1[[#This Row],[F PMPI]]="SÍ","No","Sí")</f>
        <v>No</v>
      </c>
      <c r="O4058" s="65">
        <f>+Tabla1[[#This Row],[PVL]]*1.055</f>
        <v>1143081.7695949997</v>
      </c>
      <c r="P4058" s="65">
        <f>+Tabla1[[#This Row],[PVL]]*1.43</f>
        <v>1549390.4554699997</v>
      </c>
      <c r="Q4058" s="66" t="str">
        <f>+HYPERLINK(Tabla1[[#This Row],[PAG]])</f>
        <v>https://todomusica.com.ar/transmisores-inalambricos/5418-404.html</v>
      </c>
      <c r="R4058" s="67"/>
      <c r="S4058" s="68"/>
      <c r="T4058" s="69"/>
      <c r="U4058" s="69"/>
      <c r="V4058" s="69"/>
      <c r="W4058" s="69"/>
      <c r="X4058" s="69"/>
      <c r="Y4058" s="35"/>
      <c r="Z4058" s="35" t="s">
        <v>27598</v>
      </c>
      <c r="AA4058" s="36">
        <v>1</v>
      </c>
      <c r="AB4058" s="35" t="s">
        <v>9849</v>
      </c>
      <c r="AC4058" s="35" t="str">
        <f>+IF(Tabla1[[#This Row],[STK]]="no","Sin STK", "STK disponible")</f>
        <v>Sin STK</v>
      </c>
      <c r="AD4058" s="35">
        <f>+I4058*J4058</f>
        <v>0</v>
      </c>
      <c r="AE4058" s="35">
        <f>+I4058*K4058</f>
        <v>0</v>
      </c>
      <c r="AF4058" s="36">
        <f>IF(Tabla1[[#This Row],[ref pack]]=1,Tabla1[[#This Row],[Pedido]],LCM(Tabla1[[#This Row],[MC VIEJO]],Tabla1[[#This Row],[Pedido]]))</f>
        <v>1</v>
      </c>
      <c r="AG4058" s="36">
        <f>+VLOOKUP(Tabla1[[#This Row],[Artículo]],'.'!$B$2:$D$11481,3,)</f>
        <v>1</v>
      </c>
      <c r="AH4058" s="37" t="str">
        <f>+IFERROR(SEARCH("pack",Tabla1[[#This Row],[PACK]]),"")</f>
        <v/>
      </c>
    </row>
    <row r="4059" spans="1:34" ht="24" customHeight="1" x14ac:dyDescent="0.2">
      <c r="A4059" s="50" t="s">
        <v>6938</v>
      </c>
      <c r="B4059" s="60" t="s">
        <v>7752</v>
      </c>
      <c r="C4059" s="61" t="s">
        <v>7753</v>
      </c>
      <c r="D4059" s="52" t="s">
        <v>27</v>
      </c>
      <c r="E4059" s="53">
        <v>978615.97</v>
      </c>
      <c r="F4059" s="23" t="str">
        <f>+IFERROR(VLOOKUP(Tabla1[[#This Row],[Artículo]],'..'!$B$2:$D$569000,3,),"")</f>
        <v/>
      </c>
      <c r="G4059" s="24" t="str">
        <f>IF(H4059=AF4059,"", "Error MC")</f>
        <v>Error MC</v>
      </c>
      <c r="H4059" s="62"/>
      <c r="I4059" s="54">
        <f>+Tabla1[[#This Row],[MC]]*Tabla1[[#This Row],[Pedido]]*Tabla1[[#This Row],[PVC ]]</f>
        <v>0</v>
      </c>
      <c r="J4059" s="26">
        <v>0.21</v>
      </c>
      <c r="K4059" s="63"/>
      <c r="L4059" s="28" t="s">
        <v>535</v>
      </c>
      <c r="M4059" s="53">
        <v>1598569.1880000001</v>
      </c>
      <c r="N4059" s="64" t="str">
        <f>+IF(Tabla1[[#This Row],[F PMPI]]="SÍ","No","Sí")</f>
        <v>No</v>
      </c>
      <c r="O4059" s="65">
        <f>+Tabla1[[#This Row],[PVL]]*1.055</f>
        <v>1686490.49334</v>
      </c>
      <c r="P4059" s="65">
        <f>+Tabla1[[#This Row],[PVL]]*1.43</f>
        <v>2285953.93884</v>
      </c>
      <c r="Q4059" s="66" t="str">
        <f>+HYPERLINK(Tabla1[[#This Row],[PAG]])</f>
        <v>https://todomusica.com.ar/transmisores-inalambricos/5419-404.html</v>
      </c>
      <c r="R4059" s="67"/>
      <c r="S4059" s="68"/>
      <c r="T4059" s="69"/>
      <c r="U4059" s="69"/>
      <c r="V4059" s="69"/>
      <c r="W4059" s="69"/>
      <c r="X4059" s="69"/>
      <c r="Y4059" s="35"/>
      <c r="Z4059" s="35" t="s">
        <v>27599</v>
      </c>
      <c r="AA4059" s="36">
        <v>1</v>
      </c>
      <c r="AB4059" s="35" t="s">
        <v>9849</v>
      </c>
      <c r="AC4059" s="35" t="str">
        <f>+IF(Tabla1[[#This Row],[STK]]="no","Sin STK", "STK disponible")</f>
        <v>Sin STK</v>
      </c>
      <c r="AD4059" s="35">
        <f>+I4059*J4059</f>
        <v>0</v>
      </c>
      <c r="AE4059" s="35">
        <f>+I4059*K4059</f>
        <v>0</v>
      </c>
      <c r="AF4059" s="36">
        <f>IF(Tabla1[[#This Row],[ref pack]]=1,Tabla1[[#This Row],[Pedido]],LCM(Tabla1[[#This Row],[MC VIEJO]],Tabla1[[#This Row],[Pedido]]))</f>
        <v>1</v>
      </c>
      <c r="AG4059" s="36">
        <f>+VLOOKUP(Tabla1[[#This Row],[Artículo]],'.'!$B$2:$D$11481,3,)</f>
        <v>1</v>
      </c>
      <c r="AH4059" s="37" t="str">
        <f>+IFERROR(SEARCH("pack",Tabla1[[#This Row],[PACK]]),"")</f>
        <v/>
      </c>
    </row>
    <row r="4060" spans="1:34" ht="24" customHeight="1" x14ac:dyDescent="0.2">
      <c r="A4060" s="50" t="s">
        <v>6938</v>
      </c>
      <c r="B4060" s="60" t="s">
        <v>7754</v>
      </c>
      <c r="C4060" s="61" t="s">
        <v>7755</v>
      </c>
      <c r="D4060" s="52" t="s">
        <v>27</v>
      </c>
      <c r="E4060" s="53">
        <v>978615.97</v>
      </c>
      <c r="F4060" s="23" t="str">
        <f>+IFERROR(VLOOKUP(Tabla1[[#This Row],[Artículo]],'..'!$B$2:$D$569000,3,),"")</f>
        <v/>
      </c>
      <c r="G4060" s="24" t="str">
        <f>IF(H4060=AF4060,"", "Error MC")</f>
        <v>Error MC</v>
      </c>
      <c r="H4060" s="62"/>
      <c r="I4060" s="54">
        <f>+Tabla1[[#This Row],[MC]]*Tabla1[[#This Row],[Pedido]]*Tabla1[[#This Row],[PVC ]]</f>
        <v>0</v>
      </c>
      <c r="J4060" s="26">
        <v>0.21</v>
      </c>
      <c r="K4060" s="63"/>
      <c r="L4060" s="28" t="s">
        <v>535</v>
      </c>
      <c r="M4060" s="53">
        <v>1598569.1880000001</v>
      </c>
      <c r="N4060" s="64" t="str">
        <f>+IF(Tabla1[[#This Row],[F PMPI]]="SÍ","No","Sí")</f>
        <v>No</v>
      </c>
      <c r="O4060" s="65">
        <f>+Tabla1[[#This Row],[PVL]]*1.055</f>
        <v>1686490.49334</v>
      </c>
      <c r="P4060" s="65">
        <f>+Tabla1[[#This Row],[PVL]]*1.43</f>
        <v>2285953.93884</v>
      </c>
      <c r="Q4060" s="66" t="str">
        <f>+HYPERLINK(Tabla1[[#This Row],[PAG]])</f>
        <v>https://todomusica.com.ar/productos-sin-categorias-de-netsuite/5422-404.html</v>
      </c>
      <c r="R4060" s="67"/>
      <c r="S4060" s="68"/>
      <c r="T4060" s="69"/>
      <c r="U4060" s="69"/>
      <c r="V4060" s="69"/>
      <c r="W4060" s="69"/>
      <c r="X4060" s="69"/>
      <c r="Y4060" s="35"/>
      <c r="Z4060" s="35" t="s">
        <v>27600</v>
      </c>
      <c r="AA4060" s="36">
        <v>1</v>
      </c>
      <c r="AB4060" s="35" t="s">
        <v>9849</v>
      </c>
      <c r="AC4060" s="35" t="str">
        <f>+IF(Tabla1[[#This Row],[STK]]="no","Sin STK", "STK disponible")</f>
        <v>Sin STK</v>
      </c>
      <c r="AD4060" s="35">
        <f>+I4060*J4060</f>
        <v>0</v>
      </c>
      <c r="AE4060" s="35">
        <f>+I4060*K4060</f>
        <v>0</v>
      </c>
      <c r="AF4060" s="36">
        <f>IF(Tabla1[[#This Row],[ref pack]]=1,Tabla1[[#This Row],[Pedido]],LCM(Tabla1[[#This Row],[MC VIEJO]],Tabla1[[#This Row],[Pedido]]))</f>
        <v>1</v>
      </c>
      <c r="AG4060" s="36">
        <f>+VLOOKUP(Tabla1[[#This Row],[Artículo]],'.'!$B$2:$D$11481,3,)</f>
        <v>1</v>
      </c>
      <c r="AH4060" s="37" t="str">
        <f>+IFERROR(SEARCH("pack",Tabla1[[#This Row],[PACK]]),"")</f>
        <v/>
      </c>
    </row>
    <row r="4061" spans="1:34" ht="24" customHeight="1" x14ac:dyDescent="0.2">
      <c r="A4061" s="50" t="s">
        <v>6938</v>
      </c>
      <c r="B4061" s="60" t="s">
        <v>7756</v>
      </c>
      <c r="C4061" s="61" t="s">
        <v>7757</v>
      </c>
      <c r="D4061" s="52" t="s">
        <v>27</v>
      </c>
      <c r="E4061" s="53">
        <v>978615.97</v>
      </c>
      <c r="F4061" s="23" t="str">
        <f>+IFERROR(VLOOKUP(Tabla1[[#This Row],[Artículo]],'..'!$B$2:$D$569000,3,),"")</f>
        <v/>
      </c>
      <c r="G4061" s="24" t="str">
        <f>IF(H4061=AF4061,"", "Error MC")</f>
        <v>Error MC</v>
      </c>
      <c r="H4061" s="62"/>
      <c r="I4061" s="54">
        <f>+Tabla1[[#This Row],[MC]]*Tabla1[[#This Row],[Pedido]]*Tabla1[[#This Row],[PVC ]]</f>
        <v>0</v>
      </c>
      <c r="J4061" s="26">
        <v>0.21</v>
      </c>
      <c r="K4061" s="63"/>
      <c r="L4061" s="28" t="s">
        <v>535</v>
      </c>
      <c r="M4061" s="53">
        <v>1598569.1880000001</v>
      </c>
      <c r="N4061" s="64" t="str">
        <f>+IF(Tabla1[[#This Row],[F PMPI]]="SÍ","No","Sí")</f>
        <v>No</v>
      </c>
      <c r="O4061" s="65">
        <f>+Tabla1[[#This Row],[PVL]]*1.055</f>
        <v>1686490.49334</v>
      </c>
      <c r="P4061" s="65">
        <f>+Tabla1[[#This Row],[PVL]]*1.43</f>
        <v>2285953.93884</v>
      </c>
      <c r="Q4061" s="66" t="str">
        <f>+HYPERLINK(Tabla1[[#This Row],[PAG]])</f>
        <v>https://todomusica.com.ar/productos-sin-categorias-de-netsuite/5421-404.html</v>
      </c>
      <c r="R4061" s="67"/>
      <c r="S4061" s="68"/>
      <c r="T4061" s="69"/>
      <c r="U4061" s="69"/>
      <c r="V4061" s="69"/>
      <c r="W4061" s="69"/>
      <c r="X4061" s="69"/>
      <c r="Y4061" s="35"/>
      <c r="Z4061" s="35" t="s">
        <v>27601</v>
      </c>
      <c r="AA4061" s="36">
        <v>1</v>
      </c>
      <c r="AB4061" s="35" t="s">
        <v>9849</v>
      </c>
      <c r="AC4061" s="35" t="str">
        <f>+IF(Tabla1[[#This Row],[STK]]="no","Sin STK", "STK disponible")</f>
        <v>Sin STK</v>
      </c>
      <c r="AD4061" s="35">
        <f>+I4061*J4061</f>
        <v>0</v>
      </c>
      <c r="AE4061" s="35">
        <f>+I4061*K4061</f>
        <v>0</v>
      </c>
      <c r="AF4061" s="36">
        <f>IF(Tabla1[[#This Row],[ref pack]]=1,Tabla1[[#This Row],[Pedido]],LCM(Tabla1[[#This Row],[MC VIEJO]],Tabla1[[#This Row],[Pedido]]))</f>
        <v>1</v>
      </c>
      <c r="AG4061" s="36">
        <f>+VLOOKUP(Tabla1[[#This Row],[Artículo]],'.'!$B$2:$D$11481,3,)</f>
        <v>1</v>
      </c>
      <c r="AH4061" s="37" t="str">
        <f>+IFERROR(SEARCH("pack",Tabla1[[#This Row],[PACK]]),"")</f>
        <v/>
      </c>
    </row>
    <row r="4062" spans="1:34" ht="24" customHeight="1" x14ac:dyDescent="0.2">
      <c r="A4062" s="50" t="s">
        <v>6938</v>
      </c>
      <c r="B4062" s="60" t="s">
        <v>7758</v>
      </c>
      <c r="C4062" s="61" t="s">
        <v>7759</v>
      </c>
      <c r="D4062" s="52" t="s">
        <v>27</v>
      </c>
      <c r="E4062" s="53">
        <v>655722.77</v>
      </c>
      <c r="F4062" s="23" t="str">
        <f>+IFERROR(VLOOKUP(Tabla1[[#This Row],[Artículo]],'..'!$B$2:$D$569000,3,),"")</f>
        <v/>
      </c>
      <c r="G4062" s="24" t="str">
        <f>IF(H4062=AF4062,"", "Error MC")</f>
        <v>Error MC</v>
      </c>
      <c r="H4062" s="62"/>
      <c r="I4062" s="54">
        <f>+Tabla1[[#This Row],[MC]]*Tabla1[[#This Row],[Pedido]]*Tabla1[[#This Row],[PVC ]]</f>
        <v>0</v>
      </c>
      <c r="J4062" s="26">
        <v>0.21</v>
      </c>
      <c r="K4062" s="63"/>
      <c r="L4062" s="28" t="s">
        <v>535</v>
      </c>
      <c r="M4062" s="53">
        <v>1071123.145</v>
      </c>
      <c r="N4062" s="64" t="str">
        <f>+IF(Tabla1[[#This Row],[F PMPI]]="SÍ","No","Sí")</f>
        <v>No</v>
      </c>
      <c r="O4062" s="65">
        <f>+Tabla1[[#This Row],[PVL]]*1.055</f>
        <v>1130034.9179749999</v>
      </c>
      <c r="P4062" s="65">
        <f>+Tabla1[[#This Row],[PVL]]*1.43</f>
        <v>1531706.0973499999</v>
      </c>
      <c r="Q4062" s="66" t="str">
        <f>+HYPERLINK(Tabla1[[#This Row],[PAG]])</f>
        <v>http://www.todomusica.com.ar/microfonos/12011-404.html</v>
      </c>
      <c r="R4062" s="67"/>
      <c r="S4062" s="68"/>
      <c r="T4062" s="69"/>
      <c r="U4062" s="69"/>
      <c r="V4062" s="69"/>
      <c r="W4062" s="69"/>
      <c r="X4062" s="69"/>
      <c r="Y4062" s="35"/>
      <c r="Z4062" s="35" t="s">
        <v>27602</v>
      </c>
      <c r="AA4062" s="36">
        <v>1</v>
      </c>
      <c r="AB4062" s="35" t="s">
        <v>9849</v>
      </c>
      <c r="AC4062" s="35" t="str">
        <f>+IF(Tabla1[[#This Row],[STK]]="no","Sin STK", "STK disponible")</f>
        <v>Sin STK</v>
      </c>
      <c r="AD4062" s="35">
        <f>+I4062*J4062</f>
        <v>0</v>
      </c>
      <c r="AE4062" s="35">
        <f>+I4062*K4062</f>
        <v>0</v>
      </c>
      <c r="AF4062" s="36">
        <f>IF(Tabla1[[#This Row],[ref pack]]=1,Tabla1[[#This Row],[Pedido]],LCM(Tabla1[[#This Row],[MC VIEJO]],Tabla1[[#This Row],[Pedido]]))</f>
        <v>1</v>
      </c>
      <c r="AG4062" s="36">
        <f>+VLOOKUP(Tabla1[[#This Row],[Artículo]],'.'!$B$2:$D$11481,3,)</f>
        <v>1</v>
      </c>
      <c r="AH4062" s="37" t="str">
        <f>+IFERROR(SEARCH("pack",Tabla1[[#This Row],[PACK]]),"")</f>
        <v/>
      </c>
    </row>
    <row r="4063" spans="1:34" ht="24" customHeight="1" x14ac:dyDescent="0.2">
      <c r="A4063" s="50" t="s">
        <v>6938</v>
      </c>
      <c r="B4063" s="60" t="s">
        <v>7760</v>
      </c>
      <c r="C4063" s="61" t="s">
        <v>7761</v>
      </c>
      <c r="D4063" s="52" t="s">
        <v>9842</v>
      </c>
      <c r="E4063" s="53">
        <v>514651.42</v>
      </c>
      <c r="F4063" s="23" t="str">
        <f>+IFERROR(VLOOKUP(Tabla1[[#This Row],[Artículo]],'..'!$B$2:$D$569000,3,),"")</f>
        <v/>
      </c>
      <c r="G4063" s="24" t="str">
        <f>IF(H4063=AF4063,"", "Error MC")</f>
        <v>Error MC</v>
      </c>
      <c r="H4063" s="62"/>
      <c r="I4063" s="54">
        <f>+Tabla1[[#This Row],[MC]]*Tabla1[[#This Row],[Pedido]]*Tabla1[[#This Row],[PVC ]]</f>
        <v>0</v>
      </c>
      <c r="J4063" s="26">
        <v>0.21</v>
      </c>
      <c r="K4063" s="63"/>
      <c r="L4063" s="28" t="s">
        <v>535</v>
      </c>
      <c r="M4063" s="53">
        <v>840683.098</v>
      </c>
      <c r="N4063" s="64" t="str">
        <f>+IF(Tabla1[[#This Row],[F PMPI]]="SÍ","No","Sí")</f>
        <v>No</v>
      </c>
      <c r="O4063" s="65">
        <f>+Tabla1[[#This Row],[PVL]]*1.055</f>
        <v>886920.66838999989</v>
      </c>
      <c r="P4063" s="65">
        <f>+Tabla1[[#This Row],[PVL]]*1.43</f>
        <v>1202176.83014</v>
      </c>
      <c r="Q4063" s="66" t="str">
        <f>+HYPERLINK(Tabla1[[#This Row],[PAG]])</f>
        <v>https://todomusica.com.ar/transmisores-inalambricos/5425-404.html</v>
      </c>
      <c r="R4063" s="67"/>
      <c r="S4063" s="68"/>
      <c r="T4063" s="69"/>
      <c r="U4063" s="69"/>
      <c r="V4063" s="69"/>
      <c r="W4063" s="69"/>
      <c r="X4063" s="69"/>
      <c r="Y4063" s="35"/>
      <c r="Z4063" s="35" t="s">
        <v>27603</v>
      </c>
      <c r="AA4063" s="36">
        <v>1</v>
      </c>
      <c r="AB4063" s="35" t="s">
        <v>9849</v>
      </c>
      <c r="AC4063" s="35" t="str">
        <f>+IF(Tabla1[[#This Row],[STK]]="no","Sin STK", "STK disponible")</f>
        <v>STK disponible</v>
      </c>
      <c r="AD4063" s="35">
        <f>+I4063*J4063</f>
        <v>0</v>
      </c>
      <c r="AE4063" s="35">
        <f>+I4063*K4063</f>
        <v>0</v>
      </c>
      <c r="AF4063" s="36">
        <f>IF(Tabla1[[#This Row],[ref pack]]=1,Tabla1[[#This Row],[Pedido]],LCM(Tabla1[[#This Row],[MC VIEJO]],Tabla1[[#This Row],[Pedido]]))</f>
        <v>1</v>
      </c>
      <c r="AG4063" s="36">
        <f>+VLOOKUP(Tabla1[[#This Row],[Artículo]],'.'!$B$2:$D$11481,3,)</f>
        <v>1</v>
      </c>
      <c r="AH4063" s="37" t="str">
        <f>+IFERROR(SEARCH("pack",Tabla1[[#This Row],[PACK]]),"")</f>
        <v/>
      </c>
    </row>
    <row r="4064" spans="1:34" ht="24" customHeight="1" x14ac:dyDescent="0.2">
      <c r="A4064" s="50" t="s">
        <v>6938</v>
      </c>
      <c r="B4064" s="60" t="s">
        <v>7762</v>
      </c>
      <c r="C4064" s="61" t="s">
        <v>7763</v>
      </c>
      <c r="D4064" s="52" t="s">
        <v>9842</v>
      </c>
      <c r="E4064" s="53">
        <v>514651.42</v>
      </c>
      <c r="F4064" s="23" t="str">
        <f>+IFERROR(VLOOKUP(Tabla1[[#This Row],[Artículo]],'..'!$B$2:$D$569000,3,),"")</f>
        <v/>
      </c>
      <c r="G4064" s="24" t="str">
        <f>IF(H4064=AF4064,"", "Error MC")</f>
        <v>Error MC</v>
      </c>
      <c r="H4064" s="62"/>
      <c r="I4064" s="54">
        <f>+Tabla1[[#This Row],[MC]]*Tabla1[[#This Row],[Pedido]]*Tabla1[[#This Row],[PVC ]]</f>
        <v>0</v>
      </c>
      <c r="J4064" s="26">
        <v>0.21</v>
      </c>
      <c r="K4064" s="63"/>
      <c r="L4064" s="28" t="s">
        <v>535</v>
      </c>
      <c r="M4064" s="53">
        <v>840683.098</v>
      </c>
      <c r="N4064" s="64" t="str">
        <f>+IF(Tabla1[[#This Row],[F PMPI]]="SÍ","No","Sí")</f>
        <v>No</v>
      </c>
      <c r="O4064" s="65">
        <f>+Tabla1[[#This Row],[PVL]]*1.055</f>
        <v>886920.66838999989</v>
      </c>
      <c r="P4064" s="65">
        <f>+Tabla1[[#This Row],[PVL]]*1.43</f>
        <v>1202176.83014</v>
      </c>
      <c r="Q4064" s="66" t="str">
        <f>+HYPERLINK(Tabla1[[#This Row],[PAG]])</f>
        <v>https://todomusica.com.ar/transmisores-inalambricos/5426-404.html</v>
      </c>
      <c r="R4064" s="67"/>
      <c r="S4064" s="68"/>
      <c r="T4064" s="69"/>
      <c r="U4064" s="69"/>
      <c r="V4064" s="69"/>
      <c r="W4064" s="69"/>
      <c r="X4064" s="69"/>
      <c r="Y4064" s="35"/>
      <c r="Z4064" s="35" t="s">
        <v>27604</v>
      </c>
      <c r="AA4064" s="36">
        <v>1</v>
      </c>
      <c r="AB4064" s="35" t="s">
        <v>9849</v>
      </c>
      <c r="AC4064" s="35" t="str">
        <f>+IF(Tabla1[[#This Row],[STK]]="no","Sin STK", "STK disponible")</f>
        <v>STK disponible</v>
      </c>
      <c r="AD4064" s="35">
        <f>+I4064*J4064</f>
        <v>0</v>
      </c>
      <c r="AE4064" s="35">
        <f>+I4064*K4064</f>
        <v>0</v>
      </c>
      <c r="AF4064" s="36">
        <f>IF(Tabla1[[#This Row],[ref pack]]=1,Tabla1[[#This Row],[Pedido]],LCM(Tabla1[[#This Row],[MC VIEJO]],Tabla1[[#This Row],[Pedido]]))</f>
        <v>1</v>
      </c>
      <c r="AG4064" s="36">
        <f>+VLOOKUP(Tabla1[[#This Row],[Artículo]],'.'!$B$2:$D$11481,3,)</f>
        <v>1</v>
      </c>
      <c r="AH4064" s="37" t="str">
        <f>+IFERROR(SEARCH("pack",Tabla1[[#This Row],[PACK]]),"")</f>
        <v/>
      </c>
    </row>
    <row r="4065" spans="1:34" ht="24" customHeight="1" x14ac:dyDescent="0.2">
      <c r="A4065" s="50" t="s">
        <v>6938</v>
      </c>
      <c r="B4065" s="60" t="s">
        <v>7764</v>
      </c>
      <c r="C4065" s="61" t="s">
        <v>7765</v>
      </c>
      <c r="D4065" s="52" t="s">
        <v>27</v>
      </c>
      <c r="E4065" s="53">
        <v>514651.42</v>
      </c>
      <c r="F4065" s="23" t="str">
        <f>+IFERROR(VLOOKUP(Tabla1[[#This Row],[Artículo]],'..'!$B$2:$D$569000,3,),"")</f>
        <v/>
      </c>
      <c r="G4065" s="24" t="str">
        <f>IF(H4065=AF4065,"", "Error MC")</f>
        <v>Error MC</v>
      </c>
      <c r="H4065" s="62"/>
      <c r="I4065" s="54">
        <f>+Tabla1[[#This Row],[MC]]*Tabla1[[#This Row],[Pedido]]*Tabla1[[#This Row],[PVC ]]</f>
        <v>0</v>
      </c>
      <c r="J4065" s="26">
        <v>0.21</v>
      </c>
      <c r="K4065" s="63"/>
      <c r="L4065" s="28" t="s">
        <v>535</v>
      </c>
      <c r="M4065" s="53">
        <v>840683.098</v>
      </c>
      <c r="N4065" s="64" t="str">
        <f>+IF(Tabla1[[#This Row],[F PMPI]]="SÍ","No","Sí")</f>
        <v>No</v>
      </c>
      <c r="O4065" s="65">
        <f>+Tabla1[[#This Row],[PVL]]*1.055</f>
        <v>886920.66838999989</v>
      </c>
      <c r="P4065" s="65">
        <f>+Tabla1[[#This Row],[PVL]]*1.43</f>
        <v>1202176.83014</v>
      </c>
      <c r="Q4065" s="66" t="str">
        <f>+HYPERLINK(Tabla1[[#This Row],[PAG]])</f>
        <v>https://todomusica.com.ar/transmisores-inalambricos/5427-404.html</v>
      </c>
      <c r="R4065" s="67"/>
      <c r="S4065" s="68"/>
      <c r="T4065" s="69"/>
      <c r="U4065" s="69"/>
      <c r="V4065" s="69"/>
      <c r="W4065" s="69"/>
      <c r="X4065" s="69"/>
      <c r="Y4065" s="35"/>
      <c r="Z4065" s="35" t="s">
        <v>27605</v>
      </c>
      <c r="AA4065" s="36">
        <v>1</v>
      </c>
      <c r="AB4065" s="35" t="s">
        <v>9849</v>
      </c>
      <c r="AC4065" s="35" t="str">
        <f>+IF(Tabla1[[#This Row],[STK]]="no","Sin STK", "STK disponible")</f>
        <v>Sin STK</v>
      </c>
      <c r="AD4065" s="35">
        <f>+I4065*J4065</f>
        <v>0</v>
      </c>
      <c r="AE4065" s="35">
        <f>+I4065*K4065</f>
        <v>0</v>
      </c>
      <c r="AF4065" s="36">
        <f>IF(Tabla1[[#This Row],[ref pack]]=1,Tabla1[[#This Row],[Pedido]],LCM(Tabla1[[#This Row],[MC VIEJO]],Tabla1[[#This Row],[Pedido]]))</f>
        <v>1</v>
      </c>
      <c r="AG4065" s="36">
        <f>+VLOOKUP(Tabla1[[#This Row],[Artículo]],'.'!$B$2:$D$11481,3,)</f>
        <v>1</v>
      </c>
      <c r="AH4065" s="37" t="str">
        <f>+IFERROR(SEARCH("pack",Tabla1[[#This Row],[PACK]]),"")</f>
        <v/>
      </c>
    </row>
    <row r="4066" spans="1:34" ht="24" customHeight="1" x14ac:dyDescent="0.2">
      <c r="A4066" s="50" t="s">
        <v>6938</v>
      </c>
      <c r="B4066" s="60" t="s">
        <v>7766</v>
      </c>
      <c r="C4066" s="61" t="s">
        <v>7767</v>
      </c>
      <c r="D4066" s="52" t="s">
        <v>27</v>
      </c>
      <c r="E4066" s="53">
        <v>1696047.38</v>
      </c>
      <c r="F4066" s="23" t="str">
        <f>+IFERROR(VLOOKUP(Tabla1[[#This Row],[Artículo]],'..'!$B$2:$D$569000,3,),"")</f>
        <v/>
      </c>
      <c r="G4066" s="24" t="str">
        <f>IF(H4066=AF4066,"", "Error MC")</f>
        <v>Error MC</v>
      </c>
      <c r="H4066" s="62"/>
      <c r="I4066" s="54">
        <f>+Tabla1[[#This Row],[MC]]*Tabla1[[#This Row],[Pedido]]*Tabla1[[#This Row],[PVC ]]</f>
        <v>0</v>
      </c>
      <c r="J4066" s="26">
        <v>0.21</v>
      </c>
      <c r="K4066" s="63"/>
      <c r="L4066" s="28" t="s">
        <v>535</v>
      </c>
      <c r="M4066" s="53">
        <v>2770493.392</v>
      </c>
      <c r="N4066" s="64" t="str">
        <f>+IF(Tabla1[[#This Row],[F PMPI]]="SÍ","No","Sí")</f>
        <v>No</v>
      </c>
      <c r="O4066" s="65">
        <f>+Tabla1[[#This Row],[PVL]]*1.055</f>
        <v>2922870.52856</v>
      </c>
      <c r="P4066" s="65">
        <f>+Tabla1[[#This Row],[PVL]]*1.43</f>
        <v>3961805.5505599999</v>
      </c>
      <c r="Q4066" s="66" t="str">
        <f>+HYPERLINK(Tabla1[[#This Row],[PAG]])</f>
        <v>https://todomusica.com.ar/productos-sin-categorias-de-netsuite/5429-404.html</v>
      </c>
      <c r="R4066" s="67"/>
      <c r="S4066" s="68"/>
      <c r="T4066" s="69"/>
      <c r="U4066" s="69"/>
      <c r="V4066" s="69"/>
      <c r="W4066" s="69"/>
      <c r="X4066" s="69"/>
      <c r="Y4066" s="35"/>
      <c r="Z4066" s="35" t="s">
        <v>27606</v>
      </c>
      <c r="AA4066" s="36">
        <v>1</v>
      </c>
      <c r="AB4066" s="35" t="s">
        <v>9849</v>
      </c>
      <c r="AC4066" s="35" t="str">
        <f>+IF(Tabla1[[#This Row],[STK]]="no","Sin STK", "STK disponible")</f>
        <v>Sin STK</v>
      </c>
      <c r="AD4066" s="35">
        <f>+I4066*J4066</f>
        <v>0</v>
      </c>
      <c r="AE4066" s="35">
        <f>+I4066*K4066</f>
        <v>0</v>
      </c>
      <c r="AF4066" s="36">
        <f>IF(Tabla1[[#This Row],[ref pack]]=1,Tabla1[[#This Row],[Pedido]],LCM(Tabla1[[#This Row],[MC VIEJO]],Tabla1[[#This Row],[Pedido]]))</f>
        <v>1</v>
      </c>
      <c r="AG4066" s="36">
        <f>+VLOOKUP(Tabla1[[#This Row],[Artículo]],'.'!$B$2:$D$11481,3,)</f>
        <v>1</v>
      </c>
      <c r="AH4066" s="37" t="str">
        <f>+IFERROR(SEARCH("pack",Tabla1[[#This Row],[PACK]]),"")</f>
        <v/>
      </c>
    </row>
    <row r="4067" spans="1:34" ht="24" customHeight="1" x14ac:dyDescent="0.2">
      <c r="A4067" s="50" t="s">
        <v>6938</v>
      </c>
      <c r="B4067" s="60" t="s">
        <v>7768</v>
      </c>
      <c r="C4067" s="61" t="s">
        <v>7769</v>
      </c>
      <c r="D4067" s="52" t="s">
        <v>27</v>
      </c>
      <c r="E4067" s="53">
        <v>1696047.38</v>
      </c>
      <c r="F4067" s="23" t="str">
        <f>+IFERROR(VLOOKUP(Tabla1[[#This Row],[Artículo]],'..'!$B$2:$D$569000,3,),"")</f>
        <v/>
      </c>
      <c r="G4067" s="24" t="str">
        <f>IF(H4067=AF4067,"", "Error MC")</f>
        <v>Error MC</v>
      </c>
      <c r="H4067" s="62"/>
      <c r="I4067" s="54">
        <f>+Tabla1[[#This Row],[MC]]*Tabla1[[#This Row],[Pedido]]*Tabla1[[#This Row],[PVC ]]</f>
        <v>0</v>
      </c>
      <c r="J4067" s="26">
        <v>0.21</v>
      </c>
      <c r="K4067" s="63"/>
      <c r="L4067" s="28" t="s">
        <v>535</v>
      </c>
      <c r="M4067" s="53">
        <v>2770493.392</v>
      </c>
      <c r="N4067" s="64" t="str">
        <f>+IF(Tabla1[[#This Row],[F PMPI]]="SÍ","No","Sí")</f>
        <v>No</v>
      </c>
      <c r="O4067" s="65">
        <f>+Tabla1[[#This Row],[PVL]]*1.055</f>
        <v>2922870.52856</v>
      </c>
      <c r="P4067" s="65">
        <f>+Tabla1[[#This Row],[PVL]]*1.43</f>
        <v>3961805.5505599999</v>
      </c>
      <c r="Q4067" s="66" t="str">
        <f>+HYPERLINK(Tabla1[[#This Row],[PAG]])</f>
        <v>https://todomusica.com.ar/productos-sin-categorias-de-netsuite/5432-404.html</v>
      </c>
      <c r="R4067" s="67"/>
      <c r="S4067" s="68"/>
      <c r="T4067" s="69"/>
      <c r="U4067" s="69"/>
      <c r="V4067" s="69"/>
      <c r="W4067" s="69"/>
      <c r="X4067" s="69"/>
      <c r="Y4067" s="35"/>
      <c r="Z4067" s="35" t="s">
        <v>27607</v>
      </c>
      <c r="AA4067" s="36">
        <v>1</v>
      </c>
      <c r="AB4067" s="35" t="s">
        <v>9849</v>
      </c>
      <c r="AC4067" s="35" t="str">
        <f>+IF(Tabla1[[#This Row],[STK]]="no","Sin STK", "STK disponible")</f>
        <v>Sin STK</v>
      </c>
      <c r="AD4067" s="35">
        <f>+I4067*J4067</f>
        <v>0</v>
      </c>
      <c r="AE4067" s="35">
        <f>+I4067*K4067</f>
        <v>0</v>
      </c>
      <c r="AF4067" s="36">
        <f>IF(Tabla1[[#This Row],[ref pack]]=1,Tabla1[[#This Row],[Pedido]],LCM(Tabla1[[#This Row],[MC VIEJO]],Tabla1[[#This Row],[Pedido]]))</f>
        <v>1</v>
      </c>
      <c r="AG4067" s="36">
        <f>+VLOOKUP(Tabla1[[#This Row],[Artículo]],'.'!$B$2:$D$11481,3,)</f>
        <v>1</v>
      </c>
      <c r="AH4067" s="37" t="str">
        <f>+IFERROR(SEARCH("pack",Tabla1[[#This Row],[PACK]]),"")</f>
        <v/>
      </c>
    </row>
    <row r="4068" spans="1:34" ht="24" customHeight="1" x14ac:dyDescent="0.2">
      <c r="A4068" s="50" t="s">
        <v>6938</v>
      </c>
      <c r="B4068" s="60" t="s">
        <v>7770</v>
      </c>
      <c r="C4068" s="61" t="s">
        <v>7771</v>
      </c>
      <c r="D4068" s="52" t="s">
        <v>27</v>
      </c>
      <c r="E4068" s="53">
        <v>1696047.38</v>
      </c>
      <c r="F4068" s="23" t="str">
        <f>+IFERROR(VLOOKUP(Tabla1[[#This Row],[Artículo]],'..'!$B$2:$D$569000,3,),"")</f>
        <v/>
      </c>
      <c r="G4068" s="24" t="str">
        <f>IF(H4068=AF4068,"", "Error MC")</f>
        <v>Error MC</v>
      </c>
      <c r="H4068" s="62"/>
      <c r="I4068" s="54">
        <f>+Tabla1[[#This Row],[MC]]*Tabla1[[#This Row],[Pedido]]*Tabla1[[#This Row],[PVC ]]</f>
        <v>0</v>
      </c>
      <c r="J4068" s="26">
        <v>0.21</v>
      </c>
      <c r="K4068" s="63"/>
      <c r="L4068" s="28" t="s">
        <v>535</v>
      </c>
      <c r="M4068" s="53">
        <v>2770493.392</v>
      </c>
      <c r="N4068" s="64" t="str">
        <f>+IF(Tabla1[[#This Row],[F PMPI]]="SÍ","No","Sí")</f>
        <v>No</v>
      </c>
      <c r="O4068" s="65">
        <f>+Tabla1[[#This Row],[PVL]]*1.055</f>
        <v>2922870.52856</v>
      </c>
      <c r="P4068" s="65">
        <f>+Tabla1[[#This Row],[PVL]]*1.43</f>
        <v>3961805.5505599999</v>
      </c>
      <c r="Q4068" s="66" t="str">
        <f>+HYPERLINK(Tabla1[[#This Row],[PAG]])</f>
        <v>https://todomusica.com.ar/productos-sin-categorias-de-netsuite/5433-404.html</v>
      </c>
      <c r="R4068" s="67"/>
      <c r="S4068" s="68"/>
      <c r="T4068" s="69"/>
      <c r="U4068" s="69"/>
      <c r="V4068" s="69"/>
      <c r="W4068" s="69"/>
      <c r="X4068" s="69"/>
      <c r="Y4068" s="35"/>
      <c r="Z4068" s="35" t="s">
        <v>27608</v>
      </c>
      <c r="AA4068" s="36">
        <v>1</v>
      </c>
      <c r="AB4068" s="35" t="s">
        <v>9849</v>
      </c>
      <c r="AC4068" s="35" t="str">
        <f>+IF(Tabla1[[#This Row],[STK]]="no","Sin STK", "STK disponible")</f>
        <v>Sin STK</v>
      </c>
      <c r="AD4068" s="35">
        <f>+I4068*J4068</f>
        <v>0</v>
      </c>
      <c r="AE4068" s="35">
        <f>+I4068*K4068</f>
        <v>0</v>
      </c>
      <c r="AF4068" s="36">
        <f>IF(Tabla1[[#This Row],[ref pack]]=1,Tabla1[[#This Row],[Pedido]],LCM(Tabla1[[#This Row],[MC VIEJO]],Tabla1[[#This Row],[Pedido]]))</f>
        <v>1</v>
      </c>
      <c r="AG4068" s="36">
        <f>+VLOOKUP(Tabla1[[#This Row],[Artículo]],'.'!$B$2:$D$11481,3,)</f>
        <v>1</v>
      </c>
      <c r="AH4068" s="37" t="str">
        <f>+IFERROR(SEARCH("pack",Tabla1[[#This Row],[PACK]]),"")</f>
        <v/>
      </c>
    </row>
    <row r="4069" spans="1:34" ht="24" customHeight="1" x14ac:dyDescent="0.2">
      <c r="A4069" s="50" t="s">
        <v>6938</v>
      </c>
      <c r="B4069" s="60" t="s">
        <v>7772</v>
      </c>
      <c r="C4069" s="61" t="s">
        <v>7773</v>
      </c>
      <c r="D4069" s="52" t="s">
        <v>27</v>
      </c>
      <c r="E4069" s="53">
        <v>1594689.8</v>
      </c>
      <c r="F4069" s="23" t="str">
        <f>+IFERROR(VLOOKUP(Tabla1[[#This Row],[Artículo]],'..'!$B$2:$D$569000,3,),"")</f>
        <v/>
      </c>
      <c r="G4069" s="24" t="str">
        <f>IF(H4069=AF4069,"", "Error MC")</f>
        <v>Error MC</v>
      </c>
      <c r="H4069" s="62"/>
      <c r="I4069" s="54">
        <f>+Tabla1[[#This Row],[MC]]*Tabla1[[#This Row],[Pedido]]*Tabla1[[#This Row],[PVC ]]</f>
        <v>0</v>
      </c>
      <c r="J4069" s="26">
        <v>0.21</v>
      </c>
      <c r="K4069" s="63"/>
      <c r="L4069" s="28" t="s">
        <v>535</v>
      </c>
      <c r="M4069" s="53">
        <v>2604925.7880000002</v>
      </c>
      <c r="N4069" s="64" t="str">
        <f>+IF(Tabla1[[#This Row],[F PMPI]]="SÍ","No","Sí")</f>
        <v>No</v>
      </c>
      <c r="O4069" s="65">
        <f>+Tabla1[[#This Row],[PVL]]*1.055</f>
        <v>2748196.70634</v>
      </c>
      <c r="P4069" s="65">
        <f>+Tabla1[[#This Row],[PVL]]*1.43</f>
        <v>3725043.87684</v>
      </c>
      <c r="Q4069" s="66" t="str">
        <f>+HYPERLINK(Tabla1[[#This Row],[PAG]])</f>
        <v>https://todomusica.com.ar/sistemas-completos/5434-404.html</v>
      </c>
      <c r="R4069" s="67"/>
      <c r="S4069" s="68"/>
      <c r="T4069" s="69"/>
      <c r="U4069" s="69"/>
      <c r="V4069" s="69"/>
      <c r="W4069" s="69"/>
      <c r="X4069" s="69"/>
      <c r="Y4069" s="35"/>
      <c r="Z4069" s="35" t="s">
        <v>27609</v>
      </c>
      <c r="AA4069" s="36">
        <v>1</v>
      </c>
      <c r="AB4069" s="35" t="s">
        <v>9849</v>
      </c>
      <c r="AC4069" s="35" t="str">
        <f>+IF(Tabla1[[#This Row],[STK]]="no","Sin STK", "STK disponible")</f>
        <v>Sin STK</v>
      </c>
      <c r="AD4069" s="35">
        <f>+I4069*J4069</f>
        <v>0</v>
      </c>
      <c r="AE4069" s="35">
        <f>+I4069*K4069</f>
        <v>0</v>
      </c>
      <c r="AF4069" s="36">
        <f>IF(Tabla1[[#This Row],[ref pack]]=1,Tabla1[[#This Row],[Pedido]],LCM(Tabla1[[#This Row],[MC VIEJO]],Tabla1[[#This Row],[Pedido]]))</f>
        <v>1</v>
      </c>
      <c r="AG4069" s="36">
        <f>+VLOOKUP(Tabla1[[#This Row],[Artículo]],'.'!$B$2:$D$11481,3,)</f>
        <v>1</v>
      </c>
      <c r="AH4069" s="37" t="str">
        <f>+IFERROR(SEARCH("pack",Tabla1[[#This Row],[PACK]]),"")</f>
        <v/>
      </c>
    </row>
    <row r="4070" spans="1:34" ht="24" customHeight="1" x14ac:dyDescent="0.2">
      <c r="A4070" s="50" t="s">
        <v>6938</v>
      </c>
      <c r="B4070" s="60" t="s">
        <v>7774</v>
      </c>
      <c r="C4070" s="61" t="s">
        <v>7775</v>
      </c>
      <c r="D4070" s="52" t="s">
        <v>27</v>
      </c>
      <c r="E4070" s="53">
        <v>1594689.8</v>
      </c>
      <c r="F4070" s="23" t="str">
        <f>+IFERROR(VLOOKUP(Tabla1[[#This Row],[Artículo]],'..'!$B$2:$D$569000,3,),"")</f>
        <v/>
      </c>
      <c r="G4070" s="24" t="str">
        <f>IF(H4070=AF4070,"", "Error MC")</f>
        <v>Error MC</v>
      </c>
      <c r="H4070" s="62"/>
      <c r="I4070" s="54">
        <f>+Tabla1[[#This Row],[MC]]*Tabla1[[#This Row],[Pedido]]*Tabla1[[#This Row],[PVC ]]</f>
        <v>0</v>
      </c>
      <c r="J4070" s="26">
        <v>0.21</v>
      </c>
      <c r="K4070" s="63"/>
      <c r="L4070" s="28" t="s">
        <v>535</v>
      </c>
      <c r="M4070" s="53">
        <v>2604925.7880000002</v>
      </c>
      <c r="N4070" s="64" t="str">
        <f>+IF(Tabla1[[#This Row],[F PMPI]]="SÍ","No","Sí")</f>
        <v>No</v>
      </c>
      <c r="O4070" s="65">
        <f>+Tabla1[[#This Row],[PVL]]*1.055</f>
        <v>2748196.70634</v>
      </c>
      <c r="P4070" s="65">
        <f>+Tabla1[[#This Row],[PVL]]*1.43</f>
        <v>3725043.87684</v>
      </c>
      <c r="Q4070" s="66" t="str">
        <f>+HYPERLINK(Tabla1[[#This Row],[PAG]])</f>
        <v>https://todomusica.com.ar/sistemas-completos/5435-404.html</v>
      </c>
      <c r="R4070" s="67"/>
      <c r="S4070" s="68"/>
      <c r="T4070" s="69"/>
      <c r="U4070" s="69"/>
      <c r="V4070" s="69"/>
      <c r="W4070" s="69"/>
      <c r="X4070" s="69"/>
      <c r="Y4070" s="35"/>
      <c r="Z4070" s="35" t="s">
        <v>27610</v>
      </c>
      <c r="AA4070" s="36">
        <v>1</v>
      </c>
      <c r="AB4070" s="35" t="s">
        <v>9849</v>
      </c>
      <c r="AC4070" s="35" t="str">
        <f>+IF(Tabla1[[#This Row],[STK]]="no","Sin STK", "STK disponible")</f>
        <v>Sin STK</v>
      </c>
      <c r="AD4070" s="35">
        <f>+I4070*J4070</f>
        <v>0</v>
      </c>
      <c r="AE4070" s="35">
        <f>+I4070*K4070</f>
        <v>0</v>
      </c>
      <c r="AF4070" s="36">
        <f>IF(Tabla1[[#This Row],[ref pack]]=1,Tabla1[[#This Row],[Pedido]],LCM(Tabla1[[#This Row],[MC VIEJO]],Tabla1[[#This Row],[Pedido]]))</f>
        <v>1</v>
      </c>
      <c r="AG4070" s="36">
        <f>+VLOOKUP(Tabla1[[#This Row],[Artículo]],'.'!$B$2:$D$11481,3,)</f>
        <v>1</v>
      </c>
      <c r="AH4070" s="37" t="str">
        <f>+IFERROR(SEARCH("pack",Tabla1[[#This Row],[PACK]]),"")</f>
        <v/>
      </c>
    </row>
    <row r="4071" spans="1:34" ht="24" customHeight="1" x14ac:dyDescent="0.2">
      <c r="A4071" s="50" t="s">
        <v>6938</v>
      </c>
      <c r="B4071" s="60" t="s">
        <v>7776</v>
      </c>
      <c r="C4071" s="61" t="s">
        <v>7777</v>
      </c>
      <c r="D4071" s="52" t="s">
        <v>9842</v>
      </c>
      <c r="E4071" s="53">
        <v>1594689.8</v>
      </c>
      <c r="F4071" s="23" t="str">
        <f>+IFERROR(VLOOKUP(Tabla1[[#This Row],[Artículo]],'..'!$B$2:$D$569000,3,),"")</f>
        <v/>
      </c>
      <c r="G4071" s="24" t="str">
        <f>IF(H4071=AF4071,"", "Error MC")</f>
        <v>Error MC</v>
      </c>
      <c r="H4071" s="62"/>
      <c r="I4071" s="54">
        <f>+Tabla1[[#This Row],[MC]]*Tabla1[[#This Row],[Pedido]]*Tabla1[[#This Row],[PVC ]]</f>
        <v>0</v>
      </c>
      <c r="J4071" s="26">
        <v>0.21</v>
      </c>
      <c r="K4071" s="63"/>
      <c r="L4071" s="28" t="s">
        <v>535</v>
      </c>
      <c r="M4071" s="53">
        <v>2604925.7880000002</v>
      </c>
      <c r="N4071" s="64" t="str">
        <f>+IF(Tabla1[[#This Row],[F PMPI]]="SÍ","No","Sí")</f>
        <v>No</v>
      </c>
      <c r="O4071" s="65">
        <f>+Tabla1[[#This Row],[PVL]]*1.055</f>
        <v>2748196.70634</v>
      </c>
      <c r="P4071" s="65">
        <f>+Tabla1[[#This Row],[PVL]]*1.43</f>
        <v>3725043.87684</v>
      </c>
      <c r="Q4071" s="66" t="str">
        <f>+HYPERLINK(Tabla1[[#This Row],[PAG]])</f>
        <v>https://todomusica.com.ar/sistemas-completos/5436-404.html</v>
      </c>
      <c r="R4071" s="67"/>
      <c r="S4071" s="68"/>
      <c r="T4071" s="69"/>
      <c r="U4071" s="69"/>
      <c r="V4071" s="69"/>
      <c r="W4071" s="69"/>
      <c r="X4071" s="69"/>
      <c r="Y4071" s="35"/>
      <c r="Z4071" s="35" t="s">
        <v>27611</v>
      </c>
      <c r="AA4071" s="36">
        <v>1</v>
      </c>
      <c r="AB4071" s="35" t="s">
        <v>9849</v>
      </c>
      <c r="AC4071" s="35" t="str">
        <f>+IF(Tabla1[[#This Row],[STK]]="no","Sin STK", "STK disponible")</f>
        <v>STK disponible</v>
      </c>
      <c r="AD4071" s="35">
        <f>+I4071*J4071</f>
        <v>0</v>
      </c>
      <c r="AE4071" s="35">
        <f>+I4071*K4071</f>
        <v>0</v>
      </c>
      <c r="AF4071" s="36">
        <f>IF(Tabla1[[#This Row],[ref pack]]=1,Tabla1[[#This Row],[Pedido]],LCM(Tabla1[[#This Row],[MC VIEJO]],Tabla1[[#This Row],[Pedido]]))</f>
        <v>1</v>
      </c>
      <c r="AG4071" s="36">
        <f>+VLOOKUP(Tabla1[[#This Row],[Artículo]],'.'!$B$2:$D$11481,3,)</f>
        <v>1</v>
      </c>
      <c r="AH4071" s="37" t="str">
        <f>+IFERROR(SEARCH("pack",Tabla1[[#This Row],[PACK]]),"")</f>
        <v/>
      </c>
    </row>
    <row r="4072" spans="1:34" ht="24" customHeight="1" x14ac:dyDescent="0.2">
      <c r="A4072" s="50" t="s">
        <v>6938</v>
      </c>
      <c r="B4072" s="60" t="s">
        <v>7778</v>
      </c>
      <c r="C4072" s="61" t="s">
        <v>7779</v>
      </c>
      <c r="D4072" s="52" t="s">
        <v>9842</v>
      </c>
      <c r="E4072" s="53">
        <v>1066940.03</v>
      </c>
      <c r="F4072" s="23" t="str">
        <f>+IFERROR(VLOOKUP(Tabla1[[#This Row],[Artículo]],'..'!$B$2:$D$569000,3,),"")</f>
        <v/>
      </c>
      <c r="G4072" s="24" t="str">
        <f>IF(H4072=AF4072,"", "Error MC")</f>
        <v>Error MC</v>
      </c>
      <c r="H4072" s="62"/>
      <c r="I4072" s="54">
        <f>+Tabla1[[#This Row],[MC]]*Tabla1[[#This Row],[Pedido]]*Tabla1[[#This Row],[PVC ]]</f>
        <v>0</v>
      </c>
      <c r="J4072" s="26">
        <v>0.21</v>
      </c>
      <c r="K4072" s="63"/>
      <c r="L4072" s="28" t="s">
        <v>535</v>
      </c>
      <c r="M4072" s="53">
        <v>1742846.5379999999</v>
      </c>
      <c r="N4072" s="64" t="str">
        <f>+IF(Tabla1[[#This Row],[F PMPI]]="SÍ","No","Sí")</f>
        <v>No</v>
      </c>
      <c r="O4072" s="65">
        <f>+Tabla1[[#This Row],[PVL]]*1.055</f>
        <v>1838703.0975899999</v>
      </c>
      <c r="P4072" s="65">
        <f>+Tabla1[[#This Row],[PVL]]*1.43</f>
        <v>2492270.5493399999</v>
      </c>
      <c r="Q4072" s="66" t="str">
        <f>+HYPERLINK(Tabla1[[#This Row],[PAG]])</f>
        <v>https://todomusica.com.ar/receptores-inalambricos/5437-404.html</v>
      </c>
      <c r="R4072" s="67"/>
      <c r="S4072" s="68"/>
      <c r="T4072" s="69"/>
      <c r="U4072" s="69"/>
      <c r="V4072" s="69"/>
      <c r="W4072" s="69"/>
      <c r="X4072" s="69"/>
      <c r="Y4072" s="35"/>
      <c r="Z4072" s="35" t="s">
        <v>27612</v>
      </c>
      <c r="AA4072" s="36">
        <v>1</v>
      </c>
      <c r="AB4072" s="35" t="s">
        <v>9849</v>
      </c>
      <c r="AC4072" s="35" t="str">
        <f>+IF(Tabla1[[#This Row],[STK]]="no","Sin STK", "STK disponible")</f>
        <v>STK disponible</v>
      </c>
      <c r="AD4072" s="35">
        <f>+I4072*J4072</f>
        <v>0</v>
      </c>
      <c r="AE4072" s="35">
        <f>+I4072*K4072</f>
        <v>0</v>
      </c>
      <c r="AF4072" s="36">
        <f>IF(Tabla1[[#This Row],[ref pack]]=1,Tabla1[[#This Row],[Pedido]],LCM(Tabla1[[#This Row],[MC VIEJO]],Tabla1[[#This Row],[Pedido]]))</f>
        <v>1</v>
      </c>
      <c r="AG4072" s="36">
        <f>+VLOOKUP(Tabla1[[#This Row],[Artículo]],'.'!$B$2:$D$11481,3,)</f>
        <v>1</v>
      </c>
      <c r="AH4072" s="37" t="str">
        <f>+IFERROR(SEARCH("pack",Tabla1[[#This Row],[PACK]]),"")</f>
        <v/>
      </c>
    </row>
    <row r="4073" spans="1:34" ht="24" customHeight="1" x14ac:dyDescent="0.2">
      <c r="A4073" s="50" t="s">
        <v>6938</v>
      </c>
      <c r="B4073" s="60" t="s">
        <v>7780</v>
      </c>
      <c r="C4073" s="61" t="s">
        <v>7781</v>
      </c>
      <c r="D4073" s="52" t="s">
        <v>27</v>
      </c>
      <c r="E4073" s="53">
        <v>1066940.03</v>
      </c>
      <c r="F4073" s="23" t="str">
        <f>+IFERROR(VLOOKUP(Tabla1[[#This Row],[Artículo]],'..'!$B$2:$D$569000,3,),"")</f>
        <v/>
      </c>
      <c r="G4073" s="24" t="str">
        <f>IF(H4073=AF4073,"", "Error MC")</f>
        <v>Error MC</v>
      </c>
      <c r="H4073" s="62"/>
      <c r="I4073" s="54">
        <f>+Tabla1[[#This Row],[MC]]*Tabla1[[#This Row],[Pedido]]*Tabla1[[#This Row],[PVC ]]</f>
        <v>0</v>
      </c>
      <c r="J4073" s="26">
        <v>0.21</v>
      </c>
      <c r="K4073" s="63"/>
      <c r="L4073" s="28" t="s">
        <v>535</v>
      </c>
      <c r="M4073" s="53">
        <v>1742846.5379999999</v>
      </c>
      <c r="N4073" s="64" t="str">
        <f>+IF(Tabla1[[#This Row],[F PMPI]]="SÍ","No","Sí")</f>
        <v>No</v>
      </c>
      <c r="O4073" s="65">
        <f>+Tabla1[[#This Row],[PVL]]*1.055</f>
        <v>1838703.0975899999</v>
      </c>
      <c r="P4073" s="65">
        <f>+Tabla1[[#This Row],[PVL]]*1.43</f>
        <v>2492270.5493399999</v>
      </c>
      <c r="Q4073" s="66" t="str">
        <f>+HYPERLINK(Tabla1[[#This Row],[PAG]])</f>
        <v>https://todomusica.com.ar/productos-sin-categorias-de-netsuite/5438-404.html</v>
      </c>
      <c r="R4073" s="67"/>
      <c r="S4073" s="68"/>
      <c r="T4073" s="69"/>
      <c r="U4073" s="69"/>
      <c r="V4073" s="69"/>
      <c r="W4073" s="69"/>
      <c r="X4073" s="69"/>
      <c r="Y4073" s="35"/>
      <c r="Z4073" s="35" t="s">
        <v>27613</v>
      </c>
      <c r="AA4073" s="36">
        <v>1</v>
      </c>
      <c r="AB4073" s="35" t="s">
        <v>9849</v>
      </c>
      <c r="AC4073" s="35" t="str">
        <f>+IF(Tabla1[[#This Row],[STK]]="no","Sin STK", "STK disponible")</f>
        <v>Sin STK</v>
      </c>
      <c r="AD4073" s="35">
        <f>+I4073*J4073</f>
        <v>0</v>
      </c>
      <c r="AE4073" s="35">
        <f>+I4073*K4073</f>
        <v>0</v>
      </c>
      <c r="AF4073" s="36">
        <f>IF(Tabla1[[#This Row],[ref pack]]=1,Tabla1[[#This Row],[Pedido]],LCM(Tabla1[[#This Row],[MC VIEJO]],Tabla1[[#This Row],[Pedido]]))</f>
        <v>1</v>
      </c>
      <c r="AG4073" s="36">
        <f>+VLOOKUP(Tabla1[[#This Row],[Artículo]],'.'!$B$2:$D$11481,3,)</f>
        <v>1</v>
      </c>
      <c r="AH4073" s="37" t="str">
        <f>+IFERROR(SEARCH("pack",Tabla1[[#This Row],[PACK]]),"")</f>
        <v/>
      </c>
    </row>
    <row r="4074" spans="1:34" ht="24" customHeight="1" x14ac:dyDescent="0.2">
      <c r="A4074" s="50" t="s">
        <v>6938</v>
      </c>
      <c r="B4074" s="60" t="s">
        <v>7782</v>
      </c>
      <c r="C4074" s="61" t="s">
        <v>7783</v>
      </c>
      <c r="D4074" s="52" t="s">
        <v>9842</v>
      </c>
      <c r="E4074" s="53">
        <v>1066940.03</v>
      </c>
      <c r="F4074" s="23" t="str">
        <f>+IFERROR(VLOOKUP(Tabla1[[#This Row],[Artículo]],'..'!$B$2:$D$569000,3,),"")</f>
        <v/>
      </c>
      <c r="G4074" s="24" t="str">
        <f>IF(H4074=AF4074,"", "Error MC")</f>
        <v>Error MC</v>
      </c>
      <c r="H4074" s="62"/>
      <c r="I4074" s="54">
        <f>+Tabla1[[#This Row],[MC]]*Tabla1[[#This Row],[Pedido]]*Tabla1[[#This Row],[PVC ]]</f>
        <v>0</v>
      </c>
      <c r="J4074" s="26">
        <v>0.21</v>
      </c>
      <c r="K4074" s="63"/>
      <c r="L4074" s="28" t="s">
        <v>535</v>
      </c>
      <c r="M4074" s="53">
        <v>1742846.5379999999</v>
      </c>
      <c r="N4074" s="64" t="str">
        <f>+IF(Tabla1[[#This Row],[F PMPI]]="SÍ","No","Sí")</f>
        <v>No</v>
      </c>
      <c r="O4074" s="65">
        <f>+Tabla1[[#This Row],[PVL]]*1.055</f>
        <v>1838703.0975899999</v>
      </c>
      <c r="P4074" s="65">
        <f>+Tabla1[[#This Row],[PVL]]*1.43</f>
        <v>2492270.5493399999</v>
      </c>
      <c r="Q4074" s="66" t="str">
        <f>+HYPERLINK(Tabla1[[#This Row],[PAG]])</f>
        <v>https://todomusica.com.ar/receptores-inalambricos/5439-404.html</v>
      </c>
      <c r="R4074" s="67"/>
      <c r="S4074" s="68"/>
      <c r="T4074" s="69"/>
      <c r="U4074" s="69"/>
      <c r="V4074" s="69"/>
      <c r="W4074" s="69"/>
      <c r="X4074" s="69"/>
      <c r="Y4074" s="35"/>
      <c r="Z4074" s="35" t="s">
        <v>27614</v>
      </c>
      <c r="AA4074" s="36">
        <v>1</v>
      </c>
      <c r="AB4074" s="35" t="s">
        <v>9849</v>
      </c>
      <c r="AC4074" s="35" t="str">
        <f>+IF(Tabla1[[#This Row],[STK]]="no","Sin STK", "STK disponible")</f>
        <v>STK disponible</v>
      </c>
      <c r="AD4074" s="35">
        <f>+I4074*J4074</f>
        <v>0</v>
      </c>
      <c r="AE4074" s="35">
        <f>+I4074*K4074</f>
        <v>0</v>
      </c>
      <c r="AF4074" s="36">
        <f>IF(Tabla1[[#This Row],[ref pack]]=1,Tabla1[[#This Row],[Pedido]],LCM(Tabla1[[#This Row],[MC VIEJO]],Tabla1[[#This Row],[Pedido]]))</f>
        <v>1</v>
      </c>
      <c r="AG4074" s="36">
        <f>+VLOOKUP(Tabla1[[#This Row],[Artículo]],'.'!$B$2:$D$11481,3,)</f>
        <v>1</v>
      </c>
      <c r="AH4074" s="37" t="str">
        <f>+IFERROR(SEARCH("pack",Tabla1[[#This Row],[PACK]]),"")</f>
        <v/>
      </c>
    </row>
    <row r="4075" spans="1:34" ht="24" customHeight="1" x14ac:dyDescent="0.2">
      <c r="A4075" s="50" t="s">
        <v>6938</v>
      </c>
      <c r="B4075" s="60" t="s">
        <v>7784</v>
      </c>
      <c r="C4075" s="61" t="s">
        <v>7785</v>
      </c>
      <c r="D4075" s="52" t="s">
        <v>27</v>
      </c>
      <c r="E4075" s="53">
        <v>10762.19</v>
      </c>
      <c r="F4075" s="23" t="str">
        <f>+IFERROR(VLOOKUP(Tabla1[[#This Row],[Artículo]],'..'!$B$2:$D$569000,3,),"")</f>
        <v/>
      </c>
      <c r="G4075" s="24" t="str">
        <f>IF(H4075=AF4075,"", "Error MC")</f>
        <v>Error MC</v>
      </c>
      <c r="H4075" s="62"/>
      <c r="I4075" s="54">
        <f>+Tabla1[[#This Row],[MC]]*Tabla1[[#This Row],[Pedido]]*Tabla1[[#This Row],[PVC ]]</f>
        <v>0</v>
      </c>
      <c r="J4075" s="26">
        <v>0.21</v>
      </c>
      <c r="K4075" s="63"/>
      <c r="L4075" s="28" t="s">
        <v>535</v>
      </c>
      <c r="M4075" s="53">
        <v>17580.042000000001</v>
      </c>
      <c r="N4075" s="64" t="str">
        <f>+IF(Tabla1[[#This Row],[F PMPI]]="SÍ","No","Sí")</f>
        <v>No</v>
      </c>
      <c r="O4075" s="65">
        <f>+Tabla1[[#This Row],[PVL]]*1.055</f>
        <v>18546.944309999999</v>
      </c>
      <c r="P4075" s="65">
        <f>+Tabla1[[#This Row],[PVL]]*1.43</f>
        <v>25139.460060000001</v>
      </c>
      <c r="Q4075" s="66" t="str">
        <f>+HYPERLINK(Tabla1[[#This Row],[PAG]])</f>
        <v>https://todomusica.com.ar/varios/2695-rk143g.html</v>
      </c>
      <c r="R4075" s="67"/>
      <c r="S4075" s="68"/>
      <c r="T4075" s="69"/>
      <c r="U4075" s="69"/>
      <c r="V4075" s="69"/>
      <c r="W4075" s="69"/>
      <c r="X4075" s="69"/>
      <c r="Y4075" s="35"/>
      <c r="Z4075" s="35" t="s">
        <v>27615</v>
      </c>
      <c r="AA4075" s="36">
        <v>1</v>
      </c>
      <c r="AB4075" s="35" t="s">
        <v>9849</v>
      </c>
      <c r="AC4075" s="35" t="str">
        <f>+IF(Tabla1[[#This Row],[STK]]="no","Sin STK", "STK disponible")</f>
        <v>Sin STK</v>
      </c>
      <c r="AD4075" s="35">
        <f>+I4075*J4075</f>
        <v>0</v>
      </c>
      <c r="AE4075" s="35">
        <f>+I4075*K4075</f>
        <v>0</v>
      </c>
      <c r="AF4075" s="36">
        <f>IF(Tabla1[[#This Row],[ref pack]]=1,Tabla1[[#This Row],[Pedido]],LCM(Tabla1[[#This Row],[MC VIEJO]],Tabla1[[#This Row],[Pedido]]))</f>
        <v>1</v>
      </c>
      <c r="AG4075" s="36">
        <f>+VLOOKUP(Tabla1[[#This Row],[Artículo]],'.'!$B$2:$D$11481,3,)</f>
        <v>1</v>
      </c>
      <c r="AH4075" s="37" t="str">
        <f>+IFERROR(SEARCH("pack",Tabla1[[#This Row],[PACK]]),"")</f>
        <v/>
      </c>
    </row>
    <row r="4076" spans="1:34" ht="24" customHeight="1" x14ac:dyDescent="0.2">
      <c r="A4076" s="50" t="s">
        <v>6938</v>
      </c>
      <c r="B4076" s="60" t="s">
        <v>7786</v>
      </c>
      <c r="C4076" s="61" t="s">
        <v>7787</v>
      </c>
      <c r="D4076" s="52" t="s">
        <v>9842</v>
      </c>
      <c r="E4076" s="53">
        <v>18183.86</v>
      </c>
      <c r="F4076" s="23" t="str">
        <f>+IFERROR(VLOOKUP(Tabla1[[#This Row],[Artículo]],'..'!$B$2:$D$569000,3,),"")</f>
        <v/>
      </c>
      <c r="G4076" s="24" t="str">
        <f>IF(H4076=AF4076,"", "Error MC")</f>
        <v>Error MC</v>
      </c>
      <c r="H4076" s="62"/>
      <c r="I4076" s="54">
        <f>+Tabla1[[#This Row],[MC]]*Tabla1[[#This Row],[Pedido]]*Tabla1[[#This Row],[PVC ]]</f>
        <v>0</v>
      </c>
      <c r="J4076" s="26">
        <v>0.21</v>
      </c>
      <c r="K4076" s="63"/>
      <c r="L4076" s="28" t="s">
        <v>535</v>
      </c>
      <c r="M4076" s="53">
        <v>29703.333999999999</v>
      </c>
      <c r="N4076" s="64" t="str">
        <f>+IF(Tabla1[[#This Row],[F PMPI]]="SÍ","No","Sí")</f>
        <v>No</v>
      </c>
      <c r="O4076" s="65">
        <f>+Tabla1[[#This Row],[PVL]]*1.055</f>
        <v>31337.017369999998</v>
      </c>
      <c r="P4076" s="65">
        <f>+Tabla1[[#This Row],[PVL]]*1.43</f>
        <v>42475.767619999999</v>
      </c>
      <c r="Q4076" s="66" t="str">
        <f>+HYPERLINK(Tabla1[[#This Row],[PAG]])</f>
        <v>https://todomusica.com.ar/soporte-de-microfonos/1448-rk183t2.html</v>
      </c>
      <c r="R4076" s="67"/>
      <c r="S4076" s="68"/>
      <c r="T4076" s="69"/>
      <c r="U4076" s="69"/>
      <c r="V4076" s="69"/>
      <c r="W4076" s="69"/>
      <c r="X4076" s="69"/>
      <c r="Y4076" s="35"/>
      <c r="Z4076" s="35" t="s">
        <v>27616</v>
      </c>
      <c r="AA4076" s="36">
        <v>1</v>
      </c>
      <c r="AB4076" s="35" t="s">
        <v>9849</v>
      </c>
      <c r="AC4076" s="35" t="str">
        <f>+IF(Tabla1[[#This Row],[STK]]="no","Sin STK", "STK disponible")</f>
        <v>STK disponible</v>
      </c>
      <c r="AD4076" s="35">
        <f>+I4076*J4076</f>
        <v>0</v>
      </c>
      <c r="AE4076" s="35">
        <f>+I4076*K4076</f>
        <v>0</v>
      </c>
      <c r="AF4076" s="36">
        <f>IF(Tabla1[[#This Row],[ref pack]]=1,Tabla1[[#This Row],[Pedido]],LCM(Tabla1[[#This Row],[MC VIEJO]],Tabla1[[#This Row],[Pedido]]))</f>
        <v>1</v>
      </c>
      <c r="AG4076" s="36">
        <f>+VLOOKUP(Tabla1[[#This Row],[Artículo]],'.'!$B$2:$D$11481,3,)</f>
        <v>1</v>
      </c>
      <c r="AH4076" s="37" t="str">
        <f>+IFERROR(SEARCH("pack",Tabla1[[#This Row],[PACK]]),"")</f>
        <v/>
      </c>
    </row>
    <row r="4077" spans="1:34" ht="24" customHeight="1" x14ac:dyDescent="0.2">
      <c r="A4077" s="50" t="s">
        <v>6938</v>
      </c>
      <c r="B4077" s="60" t="s">
        <v>7788</v>
      </c>
      <c r="C4077" s="61" t="s">
        <v>7789</v>
      </c>
      <c r="D4077" s="52" t="s">
        <v>9841</v>
      </c>
      <c r="E4077" s="53">
        <v>21489.89</v>
      </c>
      <c r="F4077" s="23" t="str">
        <f>+IFERROR(VLOOKUP(Tabla1[[#This Row],[Artículo]],'..'!$B$2:$D$569000,3,),"")</f>
        <v/>
      </c>
      <c r="G4077" s="24" t="str">
        <f>IF(H4077=AF4077,"", "Error MC")</f>
        <v>Error MC</v>
      </c>
      <c r="H4077" s="62"/>
      <c r="I4077" s="54">
        <f>+Tabla1[[#This Row],[MC]]*Tabla1[[#This Row],[Pedido]]*Tabla1[[#This Row],[PVC ]]</f>
        <v>0</v>
      </c>
      <c r="J4077" s="26">
        <v>0.21</v>
      </c>
      <c r="K4077" s="63"/>
      <c r="L4077" s="28" t="s">
        <v>535</v>
      </c>
      <c r="M4077" s="53">
        <v>35103.733999999997</v>
      </c>
      <c r="N4077" s="64" t="str">
        <f>+IF(Tabla1[[#This Row],[F PMPI]]="SÍ","No","Sí")</f>
        <v>No</v>
      </c>
      <c r="O4077" s="65">
        <f>+Tabla1[[#This Row],[PVL]]*1.055</f>
        <v>37034.439369999993</v>
      </c>
      <c r="P4077" s="65">
        <f>+Tabla1[[#This Row],[PVL]]*1.43</f>
        <v>50198.339619999992</v>
      </c>
      <c r="Q4077" s="66" t="str">
        <f>+HYPERLINK(Tabla1[[#This Row],[PAG]])</f>
        <v>https://todomusica.com.ar/varios/8854-rk183ws.html</v>
      </c>
      <c r="R4077" s="67"/>
      <c r="S4077" s="68"/>
      <c r="T4077" s="69"/>
      <c r="U4077" s="69"/>
      <c r="V4077" s="69"/>
      <c r="W4077" s="69"/>
      <c r="X4077" s="69"/>
      <c r="Y4077" s="35"/>
      <c r="Z4077" s="35" t="s">
        <v>27617</v>
      </c>
      <c r="AA4077" s="36">
        <v>1</v>
      </c>
      <c r="AB4077" s="35" t="s">
        <v>9849</v>
      </c>
      <c r="AC4077" s="35" t="str">
        <f>+IF(Tabla1[[#This Row],[STK]]="no","Sin STK", "STK disponible")</f>
        <v>STK disponible</v>
      </c>
      <c r="AD4077" s="35">
        <f>+I4077*J4077</f>
        <v>0</v>
      </c>
      <c r="AE4077" s="35">
        <f>+I4077*K4077</f>
        <v>0</v>
      </c>
      <c r="AF4077" s="36">
        <f>IF(Tabla1[[#This Row],[ref pack]]=1,Tabla1[[#This Row],[Pedido]],LCM(Tabla1[[#This Row],[MC VIEJO]],Tabla1[[#This Row],[Pedido]]))</f>
        <v>1</v>
      </c>
      <c r="AG4077" s="36">
        <f>+VLOOKUP(Tabla1[[#This Row],[Artículo]],'.'!$B$2:$D$11481,3,)</f>
        <v>1</v>
      </c>
      <c r="AH4077" s="37" t="str">
        <f>+IFERROR(SEARCH("pack",Tabla1[[#This Row],[PACK]]),"")</f>
        <v/>
      </c>
    </row>
    <row r="4078" spans="1:34" ht="24" customHeight="1" x14ac:dyDescent="0.2">
      <c r="A4078" s="50" t="s">
        <v>6938</v>
      </c>
      <c r="B4078" s="60" t="s">
        <v>7790</v>
      </c>
      <c r="C4078" s="61" t="s">
        <v>7791</v>
      </c>
      <c r="D4078" s="52" t="s">
        <v>9841</v>
      </c>
      <c r="E4078" s="53">
        <v>23556.240000000002</v>
      </c>
      <c r="F4078" s="23" t="str">
        <f>+IFERROR(VLOOKUP(Tabla1[[#This Row],[Artículo]],'..'!$B$2:$D$569000,3,),"")</f>
        <v/>
      </c>
      <c r="G4078" s="24" t="str">
        <f>IF(H4078=AF4078,"", "Error MC")</f>
        <v>Error MC</v>
      </c>
      <c r="H4078" s="62"/>
      <c r="I4078" s="54">
        <f>+Tabla1[[#This Row],[MC]]*Tabla1[[#This Row],[Pedido]]*Tabla1[[#This Row],[PVC ]]</f>
        <v>0</v>
      </c>
      <c r="J4078" s="26">
        <v>0.21</v>
      </c>
      <c r="K4078" s="63"/>
      <c r="L4078" s="28" t="s">
        <v>535</v>
      </c>
      <c r="M4078" s="53">
        <v>38479.112999999998</v>
      </c>
      <c r="N4078" s="64" t="str">
        <f>+IF(Tabla1[[#This Row],[F PMPI]]="SÍ","No","Sí")</f>
        <v>No</v>
      </c>
      <c r="O4078" s="65">
        <f>+Tabla1[[#This Row],[PVL]]*1.055</f>
        <v>40595.464214999993</v>
      </c>
      <c r="P4078" s="65">
        <f>+Tabla1[[#This Row],[PVL]]*1.43</f>
        <v>55025.131589999997</v>
      </c>
      <c r="Q4078" s="66" t="str">
        <f>+HYPERLINK(Tabla1[[#This Row],[PAG]])</f>
        <v>https://todomusica.com.ar/varios/1170-rk244g.html</v>
      </c>
      <c r="R4078" s="67"/>
      <c r="S4078" s="68"/>
      <c r="T4078" s="69"/>
      <c r="U4078" s="69"/>
      <c r="V4078" s="69"/>
      <c r="W4078" s="69"/>
      <c r="X4078" s="69"/>
      <c r="Y4078" s="35"/>
      <c r="Z4078" s="35" t="s">
        <v>27618</v>
      </c>
      <c r="AA4078" s="36">
        <v>1</v>
      </c>
      <c r="AB4078" s="35" t="s">
        <v>9849</v>
      </c>
      <c r="AC4078" s="35" t="str">
        <f>+IF(Tabla1[[#This Row],[STK]]="no","Sin STK", "STK disponible")</f>
        <v>STK disponible</v>
      </c>
      <c r="AD4078" s="35">
        <f>+I4078*J4078</f>
        <v>0</v>
      </c>
      <c r="AE4078" s="35">
        <f>+I4078*K4078</f>
        <v>0</v>
      </c>
      <c r="AF4078" s="36">
        <f>IF(Tabla1[[#This Row],[ref pack]]=1,Tabla1[[#This Row],[Pedido]],LCM(Tabla1[[#This Row],[MC VIEJO]],Tabla1[[#This Row],[Pedido]]))</f>
        <v>1</v>
      </c>
      <c r="AG4078" s="36">
        <f>+VLOOKUP(Tabla1[[#This Row],[Artículo]],'.'!$B$2:$D$11481,3,)</f>
        <v>1</v>
      </c>
      <c r="AH4078" s="37" t="str">
        <f>+IFERROR(SEARCH("pack",Tabla1[[#This Row],[PACK]]),"")</f>
        <v/>
      </c>
    </row>
    <row r="4079" spans="1:34" ht="24" customHeight="1" x14ac:dyDescent="0.2">
      <c r="A4079" s="50" t="s">
        <v>6938</v>
      </c>
      <c r="B4079" s="60" t="s">
        <v>7792</v>
      </c>
      <c r="C4079" s="61" t="s">
        <v>7793</v>
      </c>
      <c r="D4079" s="52" t="s">
        <v>9841</v>
      </c>
      <c r="E4079" s="53">
        <v>18596.82</v>
      </c>
      <c r="F4079" s="23" t="str">
        <f>+IFERROR(VLOOKUP(Tabla1[[#This Row],[Artículo]],'..'!$B$2:$D$569000,3,),"")</f>
        <v/>
      </c>
      <c r="G4079" s="24" t="str">
        <f>IF(H4079=AF4079,"", "Error MC")</f>
        <v>Error MC</v>
      </c>
      <c r="H4079" s="62"/>
      <c r="I4079" s="54">
        <f>+Tabla1[[#This Row],[MC]]*Tabla1[[#This Row],[Pedido]]*Tabla1[[#This Row],[PVC ]]</f>
        <v>0</v>
      </c>
      <c r="J4079" s="26">
        <v>0.21</v>
      </c>
      <c r="K4079" s="63"/>
      <c r="L4079" s="28" t="s">
        <v>535</v>
      </c>
      <c r="M4079" s="53">
        <v>30377.909</v>
      </c>
      <c r="N4079" s="64" t="str">
        <f>+IF(Tabla1[[#This Row],[F PMPI]]="SÍ","No","Sí")</f>
        <v>No</v>
      </c>
      <c r="O4079" s="65">
        <f>+Tabla1[[#This Row],[PVL]]*1.055</f>
        <v>32048.693994999998</v>
      </c>
      <c r="P4079" s="65">
        <f>+Tabla1[[#This Row],[PVL]]*1.43</f>
        <v>43440.409869999996</v>
      </c>
      <c r="Q4079" s="66" t="str">
        <f>+HYPERLINK(Tabla1[[#This Row],[PAG]])</f>
        <v>https://todomusica.com.ar/productos-sin-categorias-de-netsuite/315-rk265g.html</v>
      </c>
      <c r="R4079" s="67"/>
      <c r="S4079" s="68"/>
      <c r="T4079" s="69"/>
      <c r="U4079" s="69"/>
      <c r="V4079" s="69"/>
      <c r="W4079" s="69"/>
      <c r="X4079" s="69"/>
      <c r="Y4079" s="35"/>
      <c r="Z4079" s="35" t="s">
        <v>27619</v>
      </c>
      <c r="AA4079" s="36">
        <v>1</v>
      </c>
      <c r="AB4079" s="35" t="s">
        <v>9849</v>
      </c>
      <c r="AC4079" s="35" t="str">
        <f>+IF(Tabla1[[#This Row],[STK]]="no","Sin STK", "STK disponible")</f>
        <v>STK disponible</v>
      </c>
      <c r="AD4079" s="35">
        <f>+I4079*J4079</f>
        <v>0</v>
      </c>
      <c r="AE4079" s="35">
        <f>+I4079*K4079</f>
        <v>0</v>
      </c>
      <c r="AF4079" s="36">
        <f>IF(Tabla1[[#This Row],[ref pack]]=1,Tabla1[[#This Row],[Pedido]],LCM(Tabla1[[#This Row],[MC VIEJO]],Tabla1[[#This Row],[Pedido]]))</f>
        <v>1</v>
      </c>
      <c r="AG4079" s="36">
        <f>+VLOOKUP(Tabla1[[#This Row],[Artículo]],'.'!$B$2:$D$11481,3,)</f>
        <v>1</v>
      </c>
      <c r="AH4079" s="37" t="str">
        <f>+IFERROR(SEARCH("pack",Tabla1[[#This Row],[PACK]]),"")</f>
        <v/>
      </c>
    </row>
    <row r="4080" spans="1:34" ht="24" customHeight="1" x14ac:dyDescent="0.2">
      <c r="A4080" s="50" t="s">
        <v>6938</v>
      </c>
      <c r="B4080" s="60" t="s">
        <v>7794</v>
      </c>
      <c r="C4080" s="61" t="s">
        <v>24176</v>
      </c>
      <c r="D4080" s="52" t="s">
        <v>27</v>
      </c>
      <c r="E4080" s="53">
        <v>50005.37</v>
      </c>
      <c r="F4080" s="23" t="str">
        <f>+IFERROR(VLOOKUP(Tabla1[[#This Row],[Artículo]],'..'!$B$2:$D$569000,3,),"")</f>
        <v/>
      </c>
      <c r="G4080" s="24" t="str">
        <f>IF(H4080=AF4080,"", "Error MC")</f>
        <v>Error MC</v>
      </c>
      <c r="H4080" s="62"/>
      <c r="I4080" s="54">
        <f>+Tabla1[[#This Row],[MC]]*Tabla1[[#This Row],[Pedido]]*Tabla1[[#This Row],[PVC ]]</f>
        <v>0</v>
      </c>
      <c r="J4080" s="26">
        <v>0.21</v>
      </c>
      <c r="K4080" s="63"/>
      <c r="L4080" s="28" t="s">
        <v>535</v>
      </c>
      <c r="M4080" s="53">
        <v>81683.773000000001</v>
      </c>
      <c r="N4080" s="64" t="str">
        <f>+IF(Tabla1[[#This Row],[F PMPI]]="SÍ","No","Sí")</f>
        <v>No</v>
      </c>
      <c r="O4080" s="65">
        <f>+Tabla1[[#This Row],[PVL]]*1.055</f>
        <v>86176.380514999997</v>
      </c>
      <c r="P4080" s="65">
        <f>+Tabla1[[#This Row],[PVL]]*1.43</f>
        <v>116807.79539</v>
      </c>
      <c r="Q4080" s="66" t="str">
        <f>+HYPERLINK(Tabla1[[#This Row],[PAG]])</f>
        <v>https://todomusica.com.ar/productos-sin-categorias-de-netsuite/315-rk265g.html</v>
      </c>
      <c r="R4080" s="67"/>
      <c r="S4080" s="68"/>
      <c r="T4080" s="69"/>
      <c r="U4080" s="69"/>
      <c r="V4080" s="69"/>
      <c r="W4080" s="69"/>
      <c r="X4080" s="69"/>
      <c r="Y4080" s="35"/>
      <c r="Z4080" s="35" t="s">
        <v>27619</v>
      </c>
      <c r="AA4080" s="36">
        <v>1</v>
      </c>
      <c r="AB4080" s="35" t="s">
        <v>9849</v>
      </c>
      <c r="AC4080" s="35" t="str">
        <f>+IF(Tabla1[[#This Row],[STK]]="no","Sin STK", "STK disponible")</f>
        <v>Sin STK</v>
      </c>
      <c r="AD4080" s="35">
        <f>+I4080*J4080</f>
        <v>0</v>
      </c>
      <c r="AE4080" s="35">
        <f>+I4080*K4080</f>
        <v>0</v>
      </c>
      <c r="AF4080" s="36">
        <f>IF(Tabla1[[#This Row],[ref pack]]=1,Tabla1[[#This Row],[Pedido]],LCM(Tabla1[[#This Row],[MC VIEJO]],Tabla1[[#This Row],[Pedido]]))</f>
        <v>1</v>
      </c>
      <c r="AG4080" s="36">
        <f>+VLOOKUP(Tabla1[[#This Row],[Artículo]],'.'!$B$2:$D$11481,3,)</f>
        <v>1</v>
      </c>
      <c r="AH4080" s="37" t="str">
        <f>+IFERROR(SEARCH("pack",Tabla1[[#This Row],[PACK]]),"")</f>
        <v/>
      </c>
    </row>
    <row r="4081" spans="1:34" ht="24" customHeight="1" x14ac:dyDescent="0.2">
      <c r="A4081" s="50" t="s">
        <v>6938</v>
      </c>
      <c r="B4081" s="60" t="s">
        <v>7796</v>
      </c>
      <c r="C4081" s="61" t="s">
        <v>7797</v>
      </c>
      <c r="D4081" s="52" t="s">
        <v>9842</v>
      </c>
      <c r="E4081" s="53">
        <v>59246.81</v>
      </c>
      <c r="F4081" s="23" t="str">
        <f>+IFERROR(VLOOKUP(Tabla1[[#This Row],[Artículo]],'..'!$B$2:$D$569000,3,),"")</f>
        <v/>
      </c>
      <c r="G4081" s="24" t="str">
        <f>IF(H4081=AF4081,"", "Error MC")</f>
        <v>Error MC</v>
      </c>
      <c r="H4081" s="62"/>
      <c r="I4081" s="54">
        <f>+Tabla1[[#This Row],[MC]]*Tabla1[[#This Row],[Pedido]]*Tabla1[[#This Row],[PVC ]]</f>
        <v>0</v>
      </c>
      <c r="J4081" s="26">
        <v>0.21</v>
      </c>
      <c r="K4081" s="63"/>
      <c r="L4081" s="28" t="s">
        <v>535</v>
      </c>
      <c r="M4081" s="53">
        <v>96779.66</v>
      </c>
      <c r="N4081" s="64" t="str">
        <f>+IF(Tabla1[[#This Row],[F PMPI]]="SÍ","No","Sí")</f>
        <v>No</v>
      </c>
      <c r="O4081" s="65">
        <f>+Tabla1[[#This Row],[PVL]]*1.055</f>
        <v>102102.5413</v>
      </c>
      <c r="P4081" s="65">
        <f>+Tabla1[[#This Row],[PVL]]*1.43</f>
        <v>138394.91380000001</v>
      </c>
      <c r="Q4081" s="66" t="str">
        <f>+HYPERLINK(Tabla1[[#This Row],[PAG]])</f>
        <v>https://todomusica.com.ar/varios/8518-rejilla-beta-87.html</v>
      </c>
      <c r="R4081" s="67"/>
      <c r="S4081" s="68"/>
      <c r="T4081" s="69"/>
      <c r="U4081" s="69"/>
      <c r="V4081" s="69"/>
      <c r="W4081" s="69"/>
      <c r="X4081" s="69"/>
      <c r="Y4081" s="35"/>
      <c r="Z4081" s="35" t="s">
        <v>27620</v>
      </c>
      <c r="AA4081" s="36">
        <v>1</v>
      </c>
      <c r="AB4081" s="35" t="s">
        <v>9849</v>
      </c>
      <c r="AC4081" s="35" t="str">
        <f>+IF(Tabla1[[#This Row],[STK]]="no","Sin STK", "STK disponible")</f>
        <v>STK disponible</v>
      </c>
      <c r="AD4081" s="35">
        <f>+I4081*J4081</f>
        <v>0</v>
      </c>
      <c r="AE4081" s="35">
        <f>+I4081*K4081</f>
        <v>0</v>
      </c>
      <c r="AF4081" s="36">
        <f>IF(Tabla1[[#This Row],[ref pack]]=1,Tabla1[[#This Row],[Pedido]],LCM(Tabla1[[#This Row],[MC VIEJO]],Tabla1[[#This Row],[Pedido]]))</f>
        <v>1</v>
      </c>
      <c r="AG4081" s="36">
        <f>+VLOOKUP(Tabla1[[#This Row],[Artículo]],'.'!$B$2:$D$11481,3,)</f>
        <v>1</v>
      </c>
      <c r="AH4081" s="37" t="str">
        <f>+IFERROR(SEARCH("pack",Tabla1[[#This Row],[PACK]]),"")</f>
        <v/>
      </c>
    </row>
    <row r="4082" spans="1:34" ht="24" customHeight="1" x14ac:dyDescent="0.2">
      <c r="A4082" s="50" t="s">
        <v>6938</v>
      </c>
      <c r="B4082" s="60" t="s">
        <v>7798</v>
      </c>
      <c r="C4082" s="61" t="s">
        <v>7799</v>
      </c>
      <c r="D4082" s="52" t="s">
        <v>27</v>
      </c>
      <c r="E4082" s="53">
        <v>6612.32</v>
      </c>
      <c r="F4082" s="23" t="str">
        <f>+IFERROR(VLOOKUP(Tabla1[[#This Row],[Artículo]],'..'!$B$2:$D$569000,3,),"")</f>
        <v/>
      </c>
      <c r="G4082" s="24" t="str">
        <f>IF(H4082=AF4082,"", "Error MC")</f>
        <v>Error MC</v>
      </c>
      <c r="H4082" s="62"/>
      <c r="I4082" s="54">
        <f>+Tabla1[[#This Row],[MC]]*Tabla1[[#This Row],[Pedido]]*Tabla1[[#This Row],[PVC ]]</f>
        <v>0</v>
      </c>
      <c r="J4082" s="26">
        <v>0.21</v>
      </c>
      <c r="K4082" s="63"/>
      <c r="L4082" s="28" t="s">
        <v>535</v>
      </c>
      <c r="M4082" s="53">
        <v>10801.222</v>
      </c>
      <c r="N4082" s="64" t="str">
        <f>+IF(Tabla1[[#This Row],[F PMPI]]="SÍ","No","Sí")</f>
        <v>No</v>
      </c>
      <c r="O4082" s="65">
        <f>+Tabla1[[#This Row],[PVL]]*1.055</f>
        <v>11395.289209999999</v>
      </c>
      <c r="P4082" s="65">
        <f>+Tabla1[[#This Row],[PVL]]*1.43</f>
        <v>15445.747459999999</v>
      </c>
      <c r="Q4082" s="66" t="str">
        <f>+HYPERLINK(Tabla1[[#This Row],[PAG]])</f>
        <v>https://todomusica.com.ar/varios/921-rk318ws.html</v>
      </c>
      <c r="R4082" s="67"/>
      <c r="S4082" s="68"/>
      <c r="T4082" s="69"/>
      <c r="U4082" s="69"/>
      <c r="V4082" s="69"/>
      <c r="W4082" s="69"/>
      <c r="X4082" s="69"/>
      <c r="Y4082" s="35"/>
      <c r="Z4082" s="35" t="s">
        <v>27621</v>
      </c>
      <c r="AA4082" s="36">
        <v>1</v>
      </c>
      <c r="AB4082" s="35" t="s">
        <v>9849</v>
      </c>
      <c r="AC4082" s="35" t="str">
        <f>+IF(Tabla1[[#This Row],[STK]]="no","Sin STK", "STK disponible")</f>
        <v>Sin STK</v>
      </c>
      <c r="AD4082" s="35">
        <f>+I4082*J4082</f>
        <v>0</v>
      </c>
      <c r="AE4082" s="35">
        <f>+I4082*K4082</f>
        <v>0</v>
      </c>
      <c r="AF4082" s="36">
        <f>IF(Tabla1[[#This Row],[ref pack]]=1,Tabla1[[#This Row],[Pedido]],LCM(Tabla1[[#This Row],[MC VIEJO]],Tabla1[[#This Row],[Pedido]]))</f>
        <v>1</v>
      </c>
      <c r="AG4082" s="36">
        <f>+VLOOKUP(Tabla1[[#This Row],[Artículo]],'.'!$B$2:$D$11481,3,)</f>
        <v>1</v>
      </c>
      <c r="AH4082" s="37" t="str">
        <f>+IFERROR(SEARCH("pack",Tabla1[[#This Row],[PACK]]),"")</f>
        <v/>
      </c>
    </row>
    <row r="4083" spans="1:34" ht="24" customHeight="1" x14ac:dyDescent="0.2">
      <c r="A4083" s="50" t="s">
        <v>6938</v>
      </c>
      <c r="B4083" s="60" t="s">
        <v>7800</v>
      </c>
      <c r="C4083" s="61" t="s">
        <v>7801</v>
      </c>
      <c r="D4083" s="52" t="s">
        <v>27</v>
      </c>
      <c r="E4083" s="53">
        <v>19406.150000000001</v>
      </c>
      <c r="F4083" s="23" t="str">
        <f>+IFERROR(VLOOKUP(Tabla1[[#This Row],[Artículo]],'..'!$B$2:$D$569000,3,),"")</f>
        <v/>
      </c>
      <c r="G4083" s="24" t="str">
        <f>IF(H4083=AF4083,"", "Error MC")</f>
        <v>Error MC</v>
      </c>
      <c r="H4083" s="62"/>
      <c r="I4083" s="54">
        <f>+Tabla1[[#This Row],[MC]]*Tabla1[[#This Row],[Pedido]]*Tabla1[[#This Row],[PVC ]]</f>
        <v>0</v>
      </c>
      <c r="J4083" s="26">
        <v>0.21</v>
      </c>
      <c r="K4083" s="63"/>
      <c r="L4083" s="28" t="s">
        <v>535</v>
      </c>
      <c r="M4083" s="53">
        <v>31699.942999999999</v>
      </c>
      <c r="N4083" s="64" t="str">
        <f>+IF(Tabla1[[#This Row],[F PMPI]]="SÍ","No","Sí")</f>
        <v>No</v>
      </c>
      <c r="O4083" s="65">
        <f>+Tabla1[[#This Row],[PVL]]*1.055</f>
        <v>33443.439865</v>
      </c>
      <c r="P4083" s="65">
        <f>+Tabla1[[#This Row],[PVL]]*1.43</f>
        <v>45330.918489999996</v>
      </c>
      <c r="Q4083" s="66" t="str">
        <f>+HYPERLINK(Tabla1[[#This Row],[PAG]])</f>
        <v>http://www.todomusica.com.ar/accesorios-p-sonido-rackeras-pie-de-mics-etc/25997-banda-elastica-de-ksm32.html</v>
      </c>
      <c r="R4083" s="67"/>
      <c r="S4083" s="68"/>
      <c r="T4083" s="69"/>
      <c r="U4083" s="69"/>
      <c r="V4083" s="69"/>
      <c r="W4083" s="69"/>
      <c r="X4083" s="69"/>
      <c r="Y4083" s="35"/>
      <c r="Z4083" s="35" t="s">
        <v>27622</v>
      </c>
      <c r="AA4083" s="36">
        <v>1</v>
      </c>
      <c r="AB4083" s="35" t="s">
        <v>9849</v>
      </c>
      <c r="AC4083" s="35" t="str">
        <f>+IF(Tabla1[[#This Row],[STK]]="no","Sin STK", "STK disponible")</f>
        <v>Sin STK</v>
      </c>
      <c r="AD4083" s="35">
        <f>+I4083*J4083</f>
        <v>0</v>
      </c>
      <c r="AE4083" s="35">
        <f>+I4083*K4083</f>
        <v>0</v>
      </c>
      <c r="AF4083" s="36">
        <f>IF(Tabla1[[#This Row],[ref pack]]=1,Tabla1[[#This Row],[Pedido]],LCM(Tabla1[[#This Row],[MC VIEJO]],Tabla1[[#This Row],[Pedido]]))</f>
        <v>1</v>
      </c>
      <c r="AG4083" s="36">
        <f>+VLOOKUP(Tabla1[[#This Row],[Artículo]],'.'!$B$2:$D$11481,3,)</f>
        <v>1</v>
      </c>
      <c r="AH4083" s="37" t="str">
        <f>+IFERROR(SEARCH("pack",Tabla1[[#This Row],[PACK]]),"")</f>
        <v/>
      </c>
    </row>
    <row r="4084" spans="1:34" ht="24" customHeight="1" x14ac:dyDescent="0.2">
      <c r="A4084" s="50" t="s">
        <v>6938</v>
      </c>
      <c r="B4084" s="60" t="s">
        <v>7802</v>
      </c>
      <c r="C4084" s="61" t="s">
        <v>7803</v>
      </c>
      <c r="D4084" s="52" t="s">
        <v>27</v>
      </c>
      <c r="E4084" s="53">
        <v>19012.02</v>
      </c>
      <c r="F4084" s="23" t="str">
        <f>+IFERROR(VLOOKUP(Tabla1[[#This Row],[Artículo]],'..'!$B$2:$D$569000,3,),"")</f>
        <v/>
      </c>
      <c r="G4084" s="24" t="str">
        <f>IF(H4084=AF4084,"", "Error MC")</f>
        <v>Error MC</v>
      </c>
      <c r="H4084" s="62"/>
      <c r="I4084" s="54">
        <f>+Tabla1[[#This Row],[MC]]*Tabla1[[#This Row],[Pedido]]*Tabla1[[#This Row],[PVC ]]</f>
        <v>0</v>
      </c>
      <c r="J4084" s="26">
        <v>0.21</v>
      </c>
      <c r="K4084" s="63"/>
      <c r="L4084" s="28" t="s">
        <v>535</v>
      </c>
      <c r="M4084" s="53">
        <v>31056.137999999999</v>
      </c>
      <c r="N4084" s="64" t="str">
        <f>+IF(Tabla1[[#This Row],[F PMPI]]="SÍ","No","Sí")</f>
        <v>No</v>
      </c>
      <c r="O4084" s="65">
        <f>+Tabla1[[#This Row],[PVL]]*1.055</f>
        <v>32764.225589999998</v>
      </c>
      <c r="P4084" s="65">
        <f>+Tabla1[[#This Row],[PVL]]*1.43</f>
        <v>44410.277339999993</v>
      </c>
      <c r="Q4084" s="66" t="str">
        <f>+HYPERLINK(Tabla1[[#This Row],[PAG]])</f>
        <v>https://todomusica.com.ar/productos-sin-categorias-de-netsuite/2125-rk345.html</v>
      </c>
      <c r="R4084" s="67"/>
      <c r="S4084" s="68"/>
      <c r="T4084" s="69"/>
      <c r="U4084" s="69"/>
      <c r="V4084" s="69"/>
      <c r="W4084" s="69"/>
      <c r="X4084" s="69"/>
      <c r="Y4084" s="35"/>
      <c r="Z4084" s="35" t="s">
        <v>27623</v>
      </c>
      <c r="AA4084" s="36">
        <v>1</v>
      </c>
      <c r="AB4084" s="35" t="s">
        <v>9849</v>
      </c>
      <c r="AC4084" s="35" t="str">
        <f>+IF(Tabla1[[#This Row],[STK]]="no","Sin STK", "STK disponible")</f>
        <v>Sin STK</v>
      </c>
      <c r="AD4084" s="35">
        <f>+I4084*J4084</f>
        <v>0</v>
      </c>
      <c r="AE4084" s="35">
        <f>+I4084*K4084</f>
        <v>0</v>
      </c>
      <c r="AF4084" s="36">
        <f>IF(Tabla1[[#This Row],[ref pack]]=1,Tabla1[[#This Row],[Pedido]],LCM(Tabla1[[#This Row],[MC VIEJO]],Tabla1[[#This Row],[Pedido]]))</f>
        <v>1</v>
      </c>
      <c r="AG4084" s="36">
        <f>+VLOOKUP(Tabla1[[#This Row],[Artículo]],'.'!$B$2:$D$11481,3,)</f>
        <v>1</v>
      </c>
      <c r="AH4084" s="37" t="str">
        <f>+IFERROR(SEARCH("pack",Tabla1[[#This Row],[PACK]]),"")</f>
        <v/>
      </c>
    </row>
    <row r="4085" spans="1:34" ht="24" customHeight="1" x14ac:dyDescent="0.2">
      <c r="A4085" s="50" t="s">
        <v>6938</v>
      </c>
      <c r="B4085" s="60" t="s">
        <v>7804</v>
      </c>
      <c r="C4085" s="61" t="s">
        <v>7805</v>
      </c>
      <c r="D4085" s="52" t="s">
        <v>27</v>
      </c>
      <c r="E4085" s="53">
        <v>3620.08</v>
      </c>
      <c r="F4085" s="23" t="str">
        <f>+IFERROR(VLOOKUP(Tabla1[[#This Row],[Artículo]],'..'!$B$2:$D$569000,3,),"")</f>
        <v/>
      </c>
      <c r="G4085" s="24" t="str">
        <f>IF(H4085=AF4085,"", "Error MC")</f>
        <v>Error MC</v>
      </c>
      <c r="H4085" s="62"/>
      <c r="I4085" s="54">
        <f>+Tabla1[[#This Row],[MC]]*Tabla1[[#This Row],[Pedido]]*Tabla1[[#This Row],[PVC ]]</f>
        <v>0</v>
      </c>
      <c r="J4085" s="26">
        <v>0.21</v>
      </c>
      <c r="K4085" s="63"/>
      <c r="L4085" s="28" t="s">
        <v>535</v>
      </c>
      <c r="M4085" s="53">
        <v>5913.4030000000002</v>
      </c>
      <c r="N4085" s="64" t="str">
        <f>+IF(Tabla1[[#This Row],[F PMPI]]="SÍ","No","Sí")</f>
        <v>No</v>
      </c>
      <c r="O4085" s="65">
        <f>+Tabla1[[#This Row],[PVL]]*1.055</f>
        <v>6238.6401649999998</v>
      </c>
      <c r="P4085" s="65">
        <f>+Tabla1[[#This Row],[PVL]]*1.43</f>
        <v>8456.1662899999992</v>
      </c>
      <c r="Q4085" s="66" t="str">
        <f>+HYPERLINK(Tabla1[[#This Row],[PAG]])</f>
        <v>https://todomusica.com.ar/productos-sin-categorias-de-netsuite/957-rpm550.html</v>
      </c>
      <c r="R4085" s="67"/>
      <c r="S4085" s="68"/>
      <c r="T4085" s="69"/>
      <c r="U4085" s="69"/>
      <c r="V4085" s="69"/>
      <c r="W4085" s="69"/>
      <c r="X4085" s="69"/>
      <c r="Y4085" s="35"/>
      <c r="Z4085" s="35" t="s">
        <v>27624</v>
      </c>
      <c r="AA4085" s="36">
        <v>1</v>
      </c>
      <c r="AB4085" s="35" t="s">
        <v>9849</v>
      </c>
      <c r="AC4085" s="35" t="str">
        <f>+IF(Tabla1[[#This Row],[STK]]="no","Sin STK", "STK disponible")</f>
        <v>Sin STK</v>
      </c>
      <c r="AD4085" s="35">
        <f>+I4085*J4085</f>
        <v>0</v>
      </c>
      <c r="AE4085" s="35">
        <f>+I4085*K4085</f>
        <v>0</v>
      </c>
      <c r="AF4085" s="36">
        <f>IF(Tabla1[[#This Row],[ref pack]]=1,Tabla1[[#This Row],[Pedido]],LCM(Tabla1[[#This Row],[MC VIEJO]],Tabla1[[#This Row],[Pedido]]))</f>
        <v>1</v>
      </c>
      <c r="AG4085" s="36">
        <f>+VLOOKUP(Tabla1[[#This Row],[Artículo]],'.'!$B$2:$D$11481,3,)</f>
        <v>1</v>
      </c>
      <c r="AH4085" s="37" t="str">
        <f>+IFERROR(SEARCH("pack",Tabla1[[#This Row],[PACK]]),"")</f>
        <v/>
      </c>
    </row>
    <row r="4086" spans="1:34" ht="24" customHeight="1" x14ac:dyDescent="0.2">
      <c r="A4086" s="50" t="s">
        <v>6938</v>
      </c>
      <c r="B4086" s="60" t="s">
        <v>7806</v>
      </c>
      <c r="C4086" s="61" t="s">
        <v>7807</v>
      </c>
      <c r="D4086" s="52" t="s">
        <v>9841</v>
      </c>
      <c r="E4086" s="53">
        <v>21489.89</v>
      </c>
      <c r="F4086" s="23" t="str">
        <f>+IFERROR(VLOOKUP(Tabla1[[#This Row],[Artículo]],'..'!$B$2:$D$569000,3,),"")</f>
        <v/>
      </c>
      <c r="G4086" s="24" t="str">
        <f>IF(H4086=AF4086,"", "Error MC")</f>
        <v>Error MC</v>
      </c>
      <c r="H4086" s="62"/>
      <c r="I4086" s="54">
        <f>+Tabla1[[#This Row],[MC]]*Tabla1[[#This Row],[Pedido]]*Tabla1[[#This Row],[PVC ]]</f>
        <v>0</v>
      </c>
      <c r="J4086" s="26">
        <v>0.21</v>
      </c>
      <c r="K4086" s="63"/>
      <c r="L4086" s="28" t="s">
        <v>535</v>
      </c>
      <c r="M4086" s="53">
        <v>35103.733999999997</v>
      </c>
      <c r="N4086" s="64" t="str">
        <f>+IF(Tabla1[[#This Row],[F PMPI]]="SÍ","No","Sí")</f>
        <v>No</v>
      </c>
      <c r="O4086" s="65">
        <f>+Tabla1[[#This Row],[PVL]]*1.055</f>
        <v>37034.439369999993</v>
      </c>
      <c r="P4086" s="65">
        <f>+Tabla1[[#This Row],[PVL]]*1.43</f>
        <v>50198.339619999992</v>
      </c>
      <c r="Q4086" s="66" t="str">
        <f>+HYPERLINK(Tabla1[[#This Row],[PAG]])</f>
        <v>https://todomusica.com.ar/varios/2112-rk412ws.html</v>
      </c>
      <c r="R4086" s="67"/>
      <c r="S4086" s="68"/>
      <c r="T4086" s="69"/>
      <c r="U4086" s="69"/>
      <c r="V4086" s="69"/>
      <c r="W4086" s="69"/>
      <c r="X4086" s="69"/>
      <c r="Y4086" s="35"/>
      <c r="Z4086" s="35" t="s">
        <v>27625</v>
      </c>
      <c r="AA4086" s="36">
        <v>1</v>
      </c>
      <c r="AB4086" s="35" t="s">
        <v>9849</v>
      </c>
      <c r="AC4086" s="35" t="str">
        <f>+IF(Tabla1[[#This Row],[STK]]="no","Sin STK", "STK disponible")</f>
        <v>STK disponible</v>
      </c>
      <c r="AD4086" s="35">
        <f>+I4086*J4086</f>
        <v>0</v>
      </c>
      <c r="AE4086" s="35">
        <f>+I4086*K4086</f>
        <v>0</v>
      </c>
      <c r="AF4086" s="36">
        <f>IF(Tabla1[[#This Row],[ref pack]]=1,Tabla1[[#This Row],[Pedido]],LCM(Tabla1[[#This Row],[MC VIEJO]],Tabla1[[#This Row],[Pedido]]))</f>
        <v>1</v>
      </c>
      <c r="AG4086" s="36">
        <f>+VLOOKUP(Tabla1[[#This Row],[Artículo]],'.'!$B$2:$D$11481,3,)</f>
        <v>1</v>
      </c>
      <c r="AH4086" s="37" t="str">
        <f>+IFERROR(SEARCH("pack",Tabla1[[#This Row],[PACK]]),"")</f>
        <v/>
      </c>
    </row>
    <row r="4087" spans="1:34" ht="24" customHeight="1" x14ac:dyDescent="0.2">
      <c r="A4087" s="50" t="s">
        <v>6938</v>
      </c>
      <c r="B4087" s="60" t="s">
        <v>7808</v>
      </c>
      <c r="C4087" s="61" t="s">
        <v>7809</v>
      </c>
      <c r="D4087" s="52" t="s">
        <v>27</v>
      </c>
      <c r="E4087" s="53">
        <v>223164.05</v>
      </c>
      <c r="F4087" s="23" t="str">
        <f>+IFERROR(VLOOKUP(Tabla1[[#This Row],[Artículo]],'..'!$B$2:$D$569000,3,),"")</f>
        <v/>
      </c>
      <c r="G4087" s="24" t="str">
        <f>IF(H4087=AF4087,"", "Error MC")</f>
        <v>Error MC</v>
      </c>
      <c r="H4087" s="62"/>
      <c r="I4087" s="54">
        <f>+Tabla1[[#This Row],[MC]]*Tabla1[[#This Row],[Pedido]]*Tabla1[[#This Row],[PVC ]]</f>
        <v>0</v>
      </c>
      <c r="J4087" s="26">
        <v>0.21</v>
      </c>
      <c r="K4087" s="63"/>
      <c r="L4087" s="28" t="s">
        <v>535</v>
      </c>
      <c r="M4087" s="53">
        <v>364538.47899999999</v>
      </c>
      <c r="N4087" s="64" t="str">
        <f>+IF(Tabla1[[#This Row],[F PMPI]]="SÍ","No","Sí")</f>
        <v>No</v>
      </c>
      <c r="O4087" s="65">
        <f>+Tabla1[[#This Row],[PVL]]*1.055</f>
        <v>384588.09534499998</v>
      </c>
      <c r="P4087" s="65">
        <f>+Tabla1[[#This Row],[PVL]]*1.43</f>
        <v>521290.02496999997</v>
      </c>
      <c r="Q4087" s="66" t="str">
        <f>+HYPERLINK(Tabla1[[#This Row],[PAG]])</f>
        <v>https://todomusica.com.ar/adaptadores/9849-rmce-tw1.html</v>
      </c>
      <c r="R4087" s="67"/>
      <c r="S4087" s="68"/>
      <c r="T4087" s="69"/>
      <c r="U4087" s="69"/>
      <c r="V4087" s="69"/>
      <c r="W4087" s="69"/>
      <c r="X4087" s="69"/>
      <c r="Y4087" s="35"/>
      <c r="Z4087" s="35" t="s">
        <v>27626</v>
      </c>
      <c r="AA4087" s="36">
        <v>1</v>
      </c>
      <c r="AB4087" s="35" t="s">
        <v>9849</v>
      </c>
      <c r="AC4087" s="35" t="str">
        <f>+IF(Tabla1[[#This Row],[STK]]="no","Sin STK", "STK disponible")</f>
        <v>Sin STK</v>
      </c>
      <c r="AD4087" s="35">
        <f>+I4087*J4087</f>
        <v>0</v>
      </c>
      <c r="AE4087" s="35">
        <f>+I4087*K4087</f>
        <v>0</v>
      </c>
      <c r="AF4087" s="36">
        <f>IF(Tabla1[[#This Row],[ref pack]]=1,Tabla1[[#This Row],[Pedido]],LCM(Tabla1[[#This Row],[MC VIEJO]],Tabla1[[#This Row],[Pedido]]))</f>
        <v>1</v>
      </c>
      <c r="AG4087" s="36">
        <f>+VLOOKUP(Tabla1[[#This Row],[Artículo]],'.'!$B$2:$D$11481,3,)</f>
        <v>1</v>
      </c>
      <c r="AH4087" s="37" t="str">
        <f>+IFERROR(SEARCH("pack",Tabla1[[#This Row],[PACK]]),"")</f>
        <v/>
      </c>
    </row>
    <row r="4088" spans="1:34" ht="24" customHeight="1" x14ac:dyDescent="0.2">
      <c r="A4088" s="50" t="s">
        <v>6938</v>
      </c>
      <c r="B4088" s="60" t="s">
        <v>7810</v>
      </c>
      <c r="C4088" s="61" t="s">
        <v>7811</v>
      </c>
      <c r="D4088" s="52" t="s">
        <v>27</v>
      </c>
      <c r="E4088" s="53">
        <v>43329.75</v>
      </c>
      <c r="F4088" s="23" t="str">
        <f>+IFERROR(VLOOKUP(Tabla1[[#This Row],[Artículo]],'..'!$B$2:$D$569000,3,),"")</f>
        <v/>
      </c>
      <c r="G4088" s="24" t="str">
        <f>IF(H4088=AF4088,"", "Error MC")</f>
        <v>Error MC</v>
      </c>
      <c r="H4088" s="62"/>
      <c r="I4088" s="54">
        <f>+Tabla1[[#This Row],[MC]]*Tabla1[[#This Row],[Pedido]]*Tabla1[[#This Row],[PVC ]]</f>
        <v>0</v>
      </c>
      <c r="J4088" s="26">
        <v>0.21</v>
      </c>
      <c r="K4088" s="63"/>
      <c r="L4088" s="28" t="s">
        <v>535</v>
      </c>
      <c r="M4088" s="53">
        <v>70779.144</v>
      </c>
      <c r="N4088" s="64" t="str">
        <f>+IF(Tabla1[[#This Row],[F PMPI]]="SÍ","No","Sí")</f>
        <v>No</v>
      </c>
      <c r="O4088" s="65">
        <f>+Tabla1[[#This Row],[PVL]]*1.055</f>
        <v>74671.99691999999</v>
      </c>
      <c r="P4088" s="65">
        <f>+Tabla1[[#This Row],[PVL]]*1.43</f>
        <v>101214.17591999999</v>
      </c>
      <c r="Q4088" s="66" t="str">
        <f>+HYPERLINK(Tabla1[[#This Row],[PAG]])</f>
        <v>https://todomusica.com.ar/varios/7985-auricular-derecho-se215-cl.html</v>
      </c>
      <c r="R4088" s="67"/>
      <c r="S4088" s="68"/>
      <c r="T4088" s="69"/>
      <c r="U4088" s="69"/>
      <c r="V4088" s="69"/>
      <c r="W4088" s="69"/>
      <c r="X4088" s="69"/>
      <c r="Y4088" s="35"/>
      <c r="Z4088" s="35" t="s">
        <v>27627</v>
      </c>
      <c r="AA4088" s="36">
        <v>1</v>
      </c>
      <c r="AB4088" s="35" t="s">
        <v>9849</v>
      </c>
      <c r="AC4088" s="35" t="str">
        <f>+IF(Tabla1[[#This Row],[STK]]="no","Sin STK", "STK disponible")</f>
        <v>Sin STK</v>
      </c>
      <c r="AD4088" s="35">
        <f>+I4088*J4088</f>
        <v>0</v>
      </c>
      <c r="AE4088" s="35">
        <f>+I4088*K4088</f>
        <v>0</v>
      </c>
      <c r="AF4088" s="36">
        <f>IF(Tabla1[[#This Row],[ref pack]]=1,Tabla1[[#This Row],[Pedido]],LCM(Tabla1[[#This Row],[MC VIEJO]],Tabla1[[#This Row],[Pedido]]))</f>
        <v>1</v>
      </c>
      <c r="AG4088" s="36">
        <f>+VLOOKUP(Tabla1[[#This Row],[Artículo]],'.'!$B$2:$D$11481,3,)</f>
        <v>1</v>
      </c>
      <c r="AH4088" s="37" t="str">
        <f>+IFERROR(SEARCH("pack",Tabla1[[#This Row],[PACK]]),"")</f>
        <v/>
      </c>
    </row>
    <row r="4089" spans="1:34" ht="24" customHeight="1" x14ac:dyDescent="0.2">
      <c r="A4089" s="50" t="s">
        <v>6938</v>
      </c>
      <c r="B4089" s="60" t="s">
        <v>20741</v>
      </c>
      <c r="C4089" s="61" t="s">
        <v>20742</v>
      </c>
      <c r="D4089" s="52" t="s">
        <v>9842</v>
      </c>
      <c r="E4089" s="53">
        <v>88266.6</v>
      </c>
      <c r="F4089" s="23" t="str">
        <f>+IFERROR(VLOOKUP(Tabla1[[#This Row],[Artículo]],'..'!$B$2:$D$569000,3,),"")</f>
        <v/>
      </c>
      <c r="G4089" s="24" t="str">
        <f>IF(H4089=AF4089,"", "Error MC")</f>
        <v>Error MC</v>
      </c>
      <c r="H4089" s="62"/>
      <c r="I4089" s="54">
        <f>+Tabla1[[#This Row],[MC]]*Tabla1[[#This Row],[Pedido]]*Tabla1[[#This Row],[PVC ]]</f>
        <v>0</v>
      </c>
      <c r="J4089" s="26">
        <v>0.21</v>
      </c>
      <c r="K4089" s="63"/>
      <c r="L4089" s="28" t="s">
        <v>535</v>
      </c>
      <c r="M4089" s="53">
        <v>144183.49100000001</v>
      </c>
      <c r="N4089" s="64" t="str">
        <f>+IF(Tabla1[[#This Row],[F PMPI]]="SÍ","No","Sí")</f>
        <v>No</v>
      </c>
      <c r="O4089" s="65">
        <f>+Tabla1[[#This Row],[PVL]]*1.055</f>
        <v>152113.58300499999</v>
      </c>
      <c r="P4089" s="65">
        <f>+Tabla1[[#This Row],[PVL]]*1.43</f>
        <v>206182.39212999999</v>
      </c>
      <c r="Q4089" s="66" t="str">
        <f>+HYPERLINK(Tabla1[[#This Row],[PAG]])</f>
        <v>http://www.todomusica.com.ar/repuestos-varios/27223-auricular-izquierdo-se315-cl.html</v>
      </c>
      <c r="R4089" s="67"/>
      <c r="S4089" s="68"/>
      <c r="T4089" s="69"/>
      <c r="U4089" s="69"/>
      <c r="V4089" s="69"/>
      <c r="W4089" s="69"/>
      <c r="X4089" s="69"/>
      <c r="Y4089" s="35"/>
      <c r="Z4089" s="35" t="s">
        <v>27628</v>
      </c>
      <c r="AA4089" s="36">
        <v>1</v>
      </c>
      <c r="AB4089" s="35" t="s">
        <v>9849</v>
      </c>
      <c r="AC4089" s="35" t="str">
        <f>+IF(Tabla1[[#This Row],[STK]]="no","Sin STK", "STK disponible")</f>
        <v>STK disponible</v>
      </c>
      <c r="AD4089" s="35">
        <f>+I4089*J4089</f>
        <v>0</v>
      </c>
      <c r="AE4089" s="35">
        <f>+I4089*K4089</f>
        <v>0</v>
      </c>
      <c r="AF4089" s="36">
        <f>IF(Tabla1[[#This Row],[ref pack]]=1,Tabla1[[#This Row],[Pedido]],LCM(Tabla1[[#This Row],[MC VIEJO]],Tabla1[[#This Row],[Pedido]]))</f>
        <v>1</v>
      </c>
      <c r="AG4089" s="36">
        <f>+VLOOKUP(Tabla1[[#This Row],[Artículo]],'.'!$B$2:$D$11481,3,)</f>
        <v>1</v>
      </c>
      <c r="AH4089" s="37" t="str">
        <f>+IFERROR(SEARCH("pack",Tabla1[[#This Row],[PACK]]),"")</f>
        <v/>
      </c>
    </row>
    <row r="4090" spans="1:34" ht="24" customHeight="1" x14ac:dyDescent="0.2">
      <c r="A4090" s="50" t="s">
        <v>6938</v>
      </c>
      <c r="B4090" s="60" t="s">
        <v>20743</v>
      </c>
      <c r="C4090" s="61" t="s">
        <v>20744</v>
      </c>
      <c r="D4090" s="52" t="s">
        <v>9842</v>
      </c>
      <c r="E4090" s="53">
        <v>88266.6</v>
      </c>
      <c r="F4090" s="23" t="str">
        <f>+IFERROR(VLOOKUP(Tabla1[[#This Row],[Artículo]],'..'!$B$2:$D$569000,3,),"")</f>
        <v/>
      </c>
      <c r="G4090" s="24" t="str">
        <f>IF(H4090=AF4090,"", "Error MC")</f>
        <v>Error MC</v>
      </c>
      <c r="H4090" s="62"/>
      <c r="I4090" s="54">
        <f>+Tabla1[[#This Row],[MC]]*Tabla1[[#This Row],[Pedido]]*Tabla1[[#This Row],[PVC ]]</f>
        <v>0</v>
      </c>
      <c r="J4090" s="26">
        <v>0.21</v>
      </c>
      <c r="K4090" s="63"/>
      <c r="L4090" s="28" t="s">
        <v>535</v>
      </c>
      <c r="M4090" s="53">
        <v>144183.49100000001</v>
      </c>
      <c r="N4090" s="64" t="str">
        <f>+IF(Tabla1[[#This Row],[F PMPI]]="SÍ","No","Sí")</f>
        <v>No</v>
      </c>
      <c r="O4090" s="65">
        <f>+Tabla1[[#This Row],[PVL]]*1.055</f>
        <v>152113.58300499999</v>
      </c>
      <c r="P4090" s="65">
        <f>+Tabla1[[#This Row],[PVL]]*1.43</f>
        <v>206182.39212999999</v>
      </c>
      <c r="Q4090" s="66" t="str">
        <f>+HYPERLINK(Tabla1[[#This Row],[PAG]])</f>
        <v>http://www.todomusica.com.ar/repuestos-varios/27223-auricular-izquierdo-se315-cl.html</v>
      </c>
      <c r="R4090" s="67"/>
      <c r="S4090" s="68"/>
      <c r="T4090" s="69"/>
      <c r="U4090" s="69"/>
      <c r="V4090" s="69"/>
      <c r="W4090" s="69"/>
      <c r="X4090" s="69"/>
      <c r="Y4090" s="35"/>
      <c r="Z4090" s="35" t="s">
        <v>27628</v>
      </c>
      <c r="AA4090" s="36">
        <v>1</v>
      </c>
      <c r="AB4090" s="35" t="s">
        <v>9849</v>
      </c>
      <c r="AC4090" s="35" t="str">
        <f>+IF(Tabla1[[#This Row],[STK]]="no","Sin STK", "STK disponible")</f>
        <v>STK disponible</v>
      </c>
      <c r="AD4090" s="35">
        <f>+I4090*J4090</f>
        <v>0</v>
      </c>
      <c r="AE4090" s="35">
        <f>+I4090*K4090</f>
        <v>0</v>
      </c>
      <c r="AF4090" s="36">
        <f>IF(Tabla1[[#This Row],[ref pack]]=1,Tabla1[[#This Row],[Pedido]],LCM(Tabla1[[#This Row],[MC VIEJO]],Tabla1[[#This Row],[Pedido]]))</f>
        <v>1</v>
      </c>
      <c r="AG4090" s="36">
        <f>+VLOOKUP(Tabla1[[#This Row],[Artículo]],'.'!$B$2:$D$11481,3,)</f>
        <v>1</v>
      </c>
      <c r="AH4090" s="37" t="str">
        <f>+IFERROR(SEARCH("pack",Tabla1[[#This Row],[PACK]]),"")</f>
        <v/>
      </c>
    </row>
    <row r="4091" spans="1:34" ht="24" customHeight="1" x14ac:dyDescent="0.2">
      <c r="A4091" s="50" t="s">
        <v>6938</v>
      </c>
      <c r="B4091" s="60" t="s">
        <v>20745</v>
      </c>
      <c r="C4091" s="61" t="s">
        <v>20744</v>
      </c>
      <c r="D4091" s="52" t="s">
        <v>9842</v>
      </c>
      <c r="E4091" s="53">
        <v>88266.6</v>
      </c>
      <c r="F4091" s="23" t="str">
        <f>+IFERROR(VLOOKUP(Tabla1[[#This Row],[Artículo]],'..'!$B$2:$D$569000,3,),"")</f>
        <v/>
      </c>
      <c r="G4091" s="24" t="str">
        <f>IF(H4091=AF4091,"", "Error MC")</f>
        <v>Error MC</v>
      </c>
      <c r="H4091" s="62"/>
      <c r="I4091" s="54">
        <f>+Tabla1[[#This Row],[MC]]*Tabla1[[#This Row],[Pedido]]*Tabla1[[#This Row],[PVC ]]</f>
        <v>0</v>
      </c>
      <c r="J4091" s="26">
        <v>0.21</v>
      </c>
      <c r="K4091" s="63"/>
      <c r="L4091" s="28" t="s">
        <v>535</v>
      </c>
      <c r="M4091" s="53">
        <v>144183.49100000001</v>
      </c>
      <c r="N4091" s="64" t="str">
        <f>+IF(Tabla1[[#This Row],[F PMPI]]="SÍ","No","Sí")</f>
        <v>No</v>
      </c>
      <c r="O4091" s="65">
        <f>+Tabla1[[#This Row],[PVL]]*1.055</f>
        <v>152113.58300499999</v>
      </c>
      <c r="P4091" s="65">
        <f>+Tabla1[[#This Row],[PVL]]*1.43</f>
        <v>206182.39212999999</v>
      </c>
      <c r="Q4091" s="66" t="str">
        <f>+HYPERLINK(Tabla1[[#This Row],[PAG]])</f>
        <v>http://www.todomusica.com.ar/repuestos-varios/27223-auricular-izquierdo-se315-cl.html</v>
      </c>
      <c r="R4091" s="67"/>
      <c r="S4091" s="68"/>
      <c r="T4091" s="69"/>
      <c r="U4091" s="69"/>
      <c r="V4091" s="69"/>
      <c r="W4091" s="69"/>
      <c r="X4091" s="69"/>
      <c r="Y4091" s="35"/>
      <c r="Z4091" s="35" t="s">
        <v>27628</v>
      </c>
      <c r="AA4091" s="36">
        <v>1</v>
      </c>
      <c r="AB4091" s="35" t="s">
        <v>9849</v>
      </c>
      <c r="AC4091" s="35" t="str">
        <f>+IF(Tabla1[[#This Row],[STK]]="no","Sin STK", "STK disponible")</f>
        <v>STK disponible</v>
      </c>
      <c r="AD4091" s="35">
        <f>+I4091*J4091</f>
        <v>0</v>
      </c>
      <c r="AE4091" s="35">
        <f>+I4091*K4091</f>
        <v>0</v>
      </c>
      <c r="AF4091" s="36">
        <f>IF(Tabla1[[#This Row],[ref pack]]=1,Tabla1[[#This Row],[Pedido]],LCM(Tabla1[[#This Row],[MC VIEJO]],Tabla1[[#This Row],[Pedido]]))</f>
        <v>1</v>
      </c>
      <c r="AG4091" s="36">
        <f>+VLOOKUP(Tabla1[[#This Row],[Artículo]],'.'!$B$2:$D$11481,3,)</f>
        <v>1</v>
      </c>
      <c r="AH4091" s="37" t="str">
        <f>+IFERROR(SEARCH("pack",Tabla1[[#This Row],[PACK]]),"")</f>
        <v/>
      </c>
    </row>
    <row r="4092" spans="1:34" ht="24" customHeight="1" x14ac:dyDescent="0.2">
      <c r="A4092" s="50" t="s">
        <v>6938</v>
      </c>
      <c r="B4092" s="60" t="s">
        <v>20746</v>
      </c>
      <c r="C4092" s="61" t="s">
        <v>20744</v>
      </c>
      <c r="D4092" s="52" t="s">
        <v>9842</v>
      </c>
      <c r="E4092" s="53">
        <v>88266.6</v>
      </c>
      <c r="F4092" s="23" t="str">
        <f>+IFERROR(VLOOKUP(Tabla1[[#This Row],[Artículo]],'..'!$B$2:$D$569000,3,),"")</f>
        <v/>
      </c>
      <c r="G4092" s="24" t="str">
        <f>IF(H4092=AF4092,"", "Error MC")</f>
        <v>Error MC</v>
      </c>
      <c r="H4092" s="62"/>
      <c r="I4092" s="54">
        <f>+Tabla1[[#This Row],[MC]]*Tabla1[[#This Row],[Pedido]]*Tabla1[[#This Row],[PVC ]]</f>
        <v>0</v>
      </c>
      <c r="J4092" s="26">
        <v>0.21</v>
      </c>
      <c r="K4092" s="63"/>
      <c r="L4092" s="28" t="s">
        <v>535</v>
      </c>
      <c r="M4092" s="53">
        <v>144183.49100000001</v>
      </c>
      <c r="N4092" s="64" t="str">
        <f>+IF(Tabla1[[#This Row],[F PMPI]]="SÍ","No","Sí")</f>
        <v>No</v>
      </c>
      <c r="O4092" s="65">
        <f>+Tabla1[[#This Row],[PVL]]*1.055</f>
        <v>152113.58300499999</v>
      </c>
      <c r="P4092" s="65">
        <f>+Tabla1[[#This Row],[PVL]]*1.43</f>
        <v>206182.39212999999</v>
      </c>
      <c r="Q4092" s="66" t="str">
        <f>+HYPERLINK(Tabla1[[#This Row],[PAG]])</f>
        <v>http://www.todomusica.com.ar/repuestos-varios/27223-auricular-izquierdo-se315-cl.html</v>
      </c>
      <c r="R4092" s="67"/>
      <c r="S4092" s="68"/>
      <c r="T4092" s="69"/>
      <c r="U4092" s="69"/>
      <c r="V4092" s="69"/>
      <c r="W4092" s="69"/>
      <c r="X4092" s="69"/>
      <c r="Y4092" s="35"/>
      <c r="Z4092" s="35" t="s">
        <v>27628</v>
      </c>
      <c r="AA4092" s="36">
        <v>1</v>
      </c>
      <c r="AB4092" s="35" t="s">
        <v>9849</v>
      </c>
      <c r="AC4092" s="35" t="str">
        <f>+IF(Tabla1[[#This Row],[STK]]="no","Sin STK", "STK disponible")</f>
        <v>STK disponible</v>
      </c>
      <c r="AD4092" s="35">
        <f>+I4092*J4092</f>
        <v>0</v>
      </c>
      <c r="AE4092" s="35">
        <f>+I4092*K4092</f>
        <v>0</v>
      </c>
      <c r="AF4092" s="36">
        <f>IF(Tabla1[[#This Row],[ref pack]]=1,Tabla1[[#This Row],[Pedido]],LCM(Tabla1[[#This Row],[MC VIEJO]],Tabla1[[#This Row],[Pedido]]))</f>
        <v>1</v>
      </c>
      <c r="AG4092" s="36">
        <f>+VLOOKUP(Tabla1[[#This Row],[Artículo]],'.'!$B$2:$D$11481,3,)</f>
        <v>1</v>
      </c>
      <c r="AH4092" s="37" t="str">
        <f>+IFERROR(SEARCH("pack",Tabla1[[#This Row],[PACK]]),"")</f>
        <v/>
      </c>
    </row>
    <row r="4093" spans="1:34" ht="24" customHeight="1" x14ac:dyDescent="0.2">
      <c r="A4093" s="50" t="s">
        <v>6938</v>
      </c>
      <c r="B4093" s="60" t="s">
        <v>7812</v>
      </c>
      <c r="C4093" s="61" t="s">
        <v>7813</v>
      </c>
      <c r="D4093" s="52" t="s">
        <v>9842</v>
      </c>
      <c r="E4093" s="53">
        <v>124683.61</v>
      </c>
      <c r="F4093" s="23" t="str">
        <f>+IFERROR(VLOOKUP(Tabla1[[#This Row],[Artículo]],'..'!$B$2:$D$569000,3,),"")</f>
        <v/>
      </c>
      <c r="G4093" s="24" t="str">
        <f>IF(H4093=AF4093,"", "Error MC")</f>
        <v>Error MC</v>
      </c>
      <c r="H4093" s="62"/>
      <c r="I4093" s="54">
        <f>+Tabla1[[#This Row],[MC]]*Tabla1[[#This Row],[Pedido]]*Tabla1[[#This Row],[PVC ]]</f>
        <v>0</v>
      </c>
      <c r="J4093" s="26">
        <v>0.21</v>
      </c>
      <c r="K4093" s="63"/>
      <c r="L4093" s="28" t="s">
        <v>535</v>
      </c>
      <c r="M4093" s="53">
        <v>203670.67300000001</v>
      </c>
      <c r="N4093" s="64" t="str">
        <f>+IF(Tabla1[[#This Row],[F PMPI]]="SÍ","No","Sí")</f>
        <v>No</v>
      </c>
      <c r="O4093" s="65">
        <f>+Tabla1[[#This Row],[PVL]]*1.055</f>
        <v>214872.560015</v>
      </c>
      <c r="P4093" s="65">
        <f>+Tabla1[[#This Row],[PVL]]*1.43</f>
        <v>291249.06238999998</v>
      </c>
      <c r="Q4093" s="66" t="str">
        <f>+HYPERLINK(Tabla1[[#This Row],[PAG]])</f>
        <v>https://todomusica.com.ar/auriculares-in-ear/8351-auricular-izquierdo-se425-cl.html</v>
      </c>
      <c r="R4093" s="67"/>
      <c r="S4093" s="68"/>
      <c r="T4093" s="69"/>
      <c r="U4093" s="69"/>
      <c r="V4093" s="69"/>
      <c r="W4093" s="69"/>
      <c r="X4093" s="69"/>
      <c r="Y4093" s="35"/>
      <c r="Z4093" s="35" t="s">
        <v>27629</v>
      </c>
      <c r="AA4093" s="36">
        <v>1</v>
      </c>
      <c r="AB4093" s="35" t="s">
        <v>9849</v>
      </c>
      <c r="AC4093" s="35" t="str">
        <f>+IF(Tabla1[[#This Row],[STK]]="no","Sin STK", "STK disponible")</f>
        <v>STK disponible</v>
      </c>
      <c r="AD4093" s="35">
        <f>+I4093*J4093</f>
        <v>0</v>
      </c>
      <c r="AE4093" s="35">
        <f>+I4093*K4093</f>
        <v>0</v>
      </c>
      <c r="AF4093" s="36">
        <f>IF(Tabla1[[#This Row],[ref pack]]=1,Tabla1[[#This Row],[Pedido]],LCM(Tabla1[[#This Row],[MC VIEJO]],Tabla1[[#This Row],[Pedido]]))</f>
        <v>1</v>
      </c>
      <c r="AG4093" s="36">
        <f>+VLOOKUP(Tabla1[[#This Row],[Artículo]],'.'!$B$2:$D$11481,3,)</f>
        <v>1</v>
      </c>
      <c r="AH4093" s="37" t="str">
        <f>+IFERROR(SEARCH("pack",Tabla1[[#This Row],[PACK]]),"")</f>
        <v/>
      </c>
    </row>
    <row r="4094" spans="1:34" ht="24" customHeight="1" x14ac:dyDescent="0.2">
      <c r="A4094" s="50" t="s">
        <v>6938</v>
      </c>
      <c r="B4094" s="60" t="s">
        <v>7814</v>
      </c>
      <c r="C4094" s="61" t="s">
        <v>7815</v>
      </c>
      <c r="D4094" s="52" t="s">
        <v>9842</v>
      </c>
      <c r="E4094" s="53">
        <v>124683.61</v>
      </c>
      <c r="F4094" s="23" t="str">
        <f>+IFERROR(VLOOKUP(Tabla1[[#This Row],[Artículo]],'..'!$B$2:$D$569000,3,),"")</f>
        <v/>
      </c>
      <c r="G4094" s="24" t="str">
        <f>IF(H4094=AF4094,"", "Error MC")</f>
        <v>Error MC</v>
      </c>
      <c r="H4094" s="62"/>
      <c r="I4094" s="54">
        <f>+Tabla1[[#This Row],[MC]]*Tabla1[[#This Row],[Pedido]]*Tabla1[[#This Row],[PVC ]]</f>
        <v>0</v>
      </c>
      <c r="J4094" s="26">
        <v>0.21</v>
      </c>
      <c r="K4094" s="63"/>
      <c r="L4094" s="28" t="s">
        <v>535</v>
      </c>
      <c r="M4094" s="53">
        <v>203670.67300000001</v>
      </c>
      <c r="N4094" s="64" t="str">
        <f>+IF(Tabla1[[#This Row],[F PMPI]]="SÍ","No","Sí")</f>
        <v>No</v>
      </c>
      <c r="O4094" s="65">
        <f>+Tabla1[[#This Row],[PVL]]*1.055</f>
        <v>214872.560015</v>
      </c>
      <c r="P4094" s="65">
        <f>+Tabla1[[#This Row],[PVL]]*1.43</f>
        <v>291249.06238999998</v>
      </c>
      <c r="Q4094" s="66" t="str">
        <f>+HYPERLINK(Tabla1[[#This Row],[PAG]])</f>
        <v>https://todomusica.com.ar/varios/7278-rpe425-cl-right.html</v>
      </c>
      <c r="R4094" s="67"/>
      <c r="S4094" s="68"/>
      <c r="T4094" s="69"/>
      <c r="U4094" s="69"/>
      <c r="V4094" s="69"/>
      <c r="W4094" s="69"/>
      <c r="X4094" s="69"/>
      <c r="Y4094" s="35"/>
      <c r="Z4094" s="35" t="s">
        <v>27630</v>
      </c>
      <c r="AA4094" s="36">
        <v>1</v>
      </c>
      <c r="AB4094" s="35" t="s">
        <v>9849</v>
      </c>
      <c r="AC4094" s="35" t="str">
        <f>+IF(Tabla1[[#This Row],[STK]]="no","Sin STK", "STK disponible")</f>
        <v>STK disponible</v>
      </c>
      <c r="AD4094" s="35">
        <f>+I4094*J4094</f>
        <v>0</v>
      </c>
      <c r="AE4094" s="35">
        <f>+I4094*K4094</f>
        <v>0</v>
      </c>
      <c r="AF4094" s="36">
        <f>IF(Tabla1[[#This Row],[ref pack]]=1,Tabla1[[#This Row],[Pedido]],LCM(Tabla1[[#This Row],[MC VIEJO]],Tabla1[[#This Row],[Pedido]]))</f>
        <v>1</v>
      </c>
      <c r="AG4094" s="36">
        <f>+VLOOKUP(Tabla1[[#This Row],[Artículo]],'.'!$B$2:$D$11481,3,)</f>
        <v>1</v>
      </c>
      <c r="AH4094" s="37" t="str">
        <f>+IFERROR(SEARCH("pack",Tabla1[[#This Row],[PACK]]),"")</f>
        <v/>
      </c>
    </row>
    <row r="4095" spans="1:34" ht="24" customHeight="1" x14ac:dyDescent="0.2">
      <c r="A4095" s="50" t="s">
        <v>6938</v>
      </c>
      <c r="B4095" s="60" t="s">
        <v>7816</v>
      </c>
      <c r="C4095" s="61" t="s">
        <v>7817</v>
      </c>
      <c r="D4095" s="52" t="s">
        <v>27</v>
      </c>
      <c r="E4095" s="53">
        <v>177475.27</v>
      </c>
      <c r="F4095" s="23" t="str">
        <f>+IFERROR(VLOOKUP(Tabla1[[#This Row],[Artículo]],'..'!$B$2:$D$569000,3,),"")</f>
        <v/>
      </c>
      <c r="G4095" s="24" t="str">
        <f>IF(H4095=AF4095,"", "Error MC")</f>
        <v>Error MC</v>
      </c>
      <c r="H4095" s="62"/>
      <c r="I4095" s="54">
        <f>+Tabla1[[#This Row],[MC]]*Tabla1[[#This Row],[Pedido]]*Tabla1[[#This Row],[PVC ]]</f>
        <v>0</v>
      </c>
      <c r="J4095" s="26">
        <v>0.21</v>
      </c>
      <c r="K4095" s="63"/>
      <c r="L4095" s="28" t="s">
        <v>535</v>
      </c>
      <c r="M4095" s="53">
        <v>289905.848</v>
      </c>
      <c r="N4095" s="64" t="str">
        <f>+IF(Tabla1[[#This Row],[F PMPI]]="SÍ","No","Sí")</f>
        <v>No</v>
      </c>
      <c r="O4095" s="65">
        <f>+Tabla1[[#This Row],[PVL]]*1.055</f>
        <v>305850.66963999998</v>
      </c>
      <c r="P4095" s="65">
        <f>+Tabla1[[#This Row],[PVL]]*1.43</f>
        <v>414565.36264000001</v>
      </c>
      <c r="Q4095" s="66" t="str">
        <f>+HYPERLINK(Tabla1[[#This Row],[PAG]])</f>
        <v>https://todomusica.com.ar/varios/9257-rpe535-cl-left.html</v>
      </c>
      <c r="R4095" s="67"/>
      <c r="S4095" s="68"/>
      <c r="T4095" s="69"/>
      <c r="U4095" s="69"/>
      <c r="V4095" s="69"/>
      <c r="W4095" s="69"/>
      <c r="X4095" s="69"/>
      <c r="Y4095" s="35"/>
      <c r="Z4095" s="35" t="s">
        <v>27631</v>
      </c>
      <c r="AA4095" s="36">
        <v>1</v>
      </c>
      <c r="AB4095" s="35" t="s">
        <v>9849</v>
      </c>
      <c r="AC4095" s="35" t="str">
        <f>+IF(Tabla1[[#This Row],[STK]]="no","Sin STK", "STK disponible")</f>
        <v>Sin STK</v>
      </c>
      <c r="AD4095" s="35">
        <f>+I4095*J4095</f>
        <v>0</v>
      </c>
      <c r="AE4095" s="35">
        <f>+I4095*K4095</f>
        <v>0</v>
      </c>
      <c r="AF4095" s="36">
        <f>IF(Tabla1[[#This Row],[ref pack]]=1,Tabla1[[#This Row],[Pedido]],LCM(Tabla1[[#This Row],[MC VIEJO]],Tabla1[[#This Row],[Pedido]]))</f>
        <v>1</v>
      </c>
      <c r="AG4095" s="36">
        <f>+VLOOKUP(Tabla1[[#This Row],[Artículo]],'.'!$B$2:$D$11481,3,)</f>
        <v>1</v>
      </c>
      <c r="AH4095" s="37" t="str">
        <f>+IFERROR(SEARCH("pack",Tabla1[[#This Row],[PACK]]),"")</f>
        <v/>
      </c>
    </row>
    <row r="4096" spans="1:34" ht="24" customHeight="1" x14ac:dyDescent="0.2">
      <c r="A4096" s="50" t="s">
        <v>6938</v>
      </c>
      <c r="B4096" s="60" t="s">
        <v>7818</v>
      </c>
      <c r="C4096" s="61" t="s">
        <v>7819</v>
      </c>
      <c r="D4096" s="52" t="s">
        <v>9842</v>
      </c>
      <c r="E4096" s="53">
        <v>177475.27</v>
      </c>
      <c r="F4096" s="23" t="str">
        <f>+IFERROR(VLOOKUP(Tabla1[[#This Row],[Artículo]],'..'!$B$2:$D$569000,3,),"")</f>
        <v/>
      </c>
      <c r="G4096" s="24" t="str">
        <f>IF(H4096=AF4096,"", "Error MC")</f>
        <v>Error MC</v>
      </c>
      <c r="H4096" s="62"/>
      <c r="I4096" s="54">
        <f>+Tabla1[[#This Row],[MC]]*Tabla1[[#This Row],[Pedido]]*Tabla1[[#This Row],[PVC ]]</f>
        <v>0</v>
      </c>
      <c r="J4096" s="26">
        <v>0.21</v>
      </c>
      <c r="K4096" s="63"/>
      <c r="L4096" s="28" t="s">
        <v>535</v>
      </c>
      <c r="M4096" s="53">
        <v>289905.848</v>
      </c>
      <c r="N4096" s="64" t="str">
        <f>+IF(Tabla1[[#This Row],[F PMPI]]="SÍ","No","Sí")</f>
        <v>No</v>
      </c>
      <c r="O4096" s="65">
        <f>+Tabla1[[#This Row],[PVL]]*1.055</f>
        <v>305850.66963999998</v>
      </c>
      <c r="P4096" s="65">
        <f>+Tabla1[[#This Row],[PVL]]*1.43</f>
        <v>414565.36264000001</v>
      </c>
      <c r="Q4096" s="66" t="str">
        <f>+HYPERLINK(Tabla1[[#This Row],[PAG]])</f>
        <v>https://todomusica.com.ar/auriculares-in-ear/8352-auricular-derecho-se535-cl.html</v>
      </c>
      <c r="R4096" s="67"/>
      <c r="S4096" s="68"/>
      <c r="T4096" s="69"/>
      <c r="U4096" s="69"/>
      <c r="V4096" s="69"/>
      <c r="W4096" s="69"/>
      <c r="X4096" s="69"/>
      <c r="Y4096" s="35"/>
      <c r="Z4096" s="35" t="s">
        <v>27632</v>
      </c>
      <c r="AA4096" s="36">
        <v>1</v>
      </c>
      <c r="AB4096" s="35" t="s">
        <v>9849</v>
      </c>
      <c r="AC4096" s="35" t="str">
        <f>+IF(Tabla1[[#This Row],[STK]]="no","Sin STK", "STK disponible")</f>
        <v>STK disponible</v>
      </c>
      <c r="AD4096" s="35">
        <f>+I4096*J4096</f>
        <v>0</v>
      </c>
      <c r="AE4096" s="35">
        <f>+I4096*K4096</f>
        <v>0</v>
      </c>
      <c r="AF4096" s="36">
        <f>IF(Tabla1[[#This Row],[ref pack]]=1,Tabla1[[#This Row],[Pedido]],LCM(Tabla1[[#This Row],[MC VIEJO]],Tabla1[[#This Row],[Pedido]]))</f>
        <v>1</v>
      </c>
      <c r="AG4096" s="36">
        <f>+VLOOKUP(Tabla1[[#This Row],[Artículo]],'.'!$B$2:$D$11481,3,)</f>
        <v>1</v>
      </c>
      <c r="AH4096" s="37" t="str">
        <f>+IFERROR(SEARCH("pack",Tabla1[[#This Row],[PACK]]),"")</f>
        <v/>
      </c>
    </row>
    <row r="4097" spans="1:34" ht="24" customHeight="1" x14ac:dyDescent="0.2">
      <c r="A4097" s="50" t="s">
        <v>6938</v>
      </c>
      <c r="B4097" s="60" t="s">
        <v>7820</v>
      </c>
      <c r="C4097" s="61" t="s">
        <v>7821</v>
      </c>
      <c r="D4097" s="52" t="s">
        <v>27</v>
      </c>
      <c r="E4097" s="53">
        <v>177475.27</v>
      </c>
      <c r="F4097" s="23" t="str">
        <f>+IFERROR(VLOOKUP(Tabla1[[#This Row],[Artículo]],'..'!$B$2:$D$569000,3,),"")</f>
        <v/>
      </c>
      <c r="G4097" s="24" t="str">
        <f>IF(H4097=AF4097,"", "Error MC")</f>
        <v>Error MC</v>
      </c>
      <c r="H4097" s="62"/>
      <c r="I4097" s="54">
        <f>+Tabla1[[#This Row],[MC]]*Tabla1[[#This Row],[Pedido]]*Tabla1[[#This Row],[PVC ]]</f>
        <v>0</v>
      </c>
      <c r="J4097" s="26">
        <v>0.21</v>
      </c>
      <c r="K4097" s="63"/>
      <c r="L4097" s="28" t="s">
        <v>535</v>
      </c>
      <c r="M4097" s="53">
        <v>289905.848</v>
      </c>
      <c r="N4097" s="64" t="str">
        <f>+IF(Tabla1[[#This Row],[F PMPI]]="SÍ","No","Sí")</f>
        <v>No</v>
      </c>
      <c r="O4097" s="65">
        <f>+Tabla1[[#This Row],[PVL]]*1.055</f>
        <v>305850.66963999998</v>
      </c>
      <c r="P4097" s="65">
        <f>+Tabla1[[#This Row],[PVL]]*1.43</f>
        <v>414565.36264000001</v>
      </c>
      <c r="Q4097" s="66" t="str">
        <f>+HYPERLINK(Tabla1[[#This Row],[PAG]])</f>
        <v>https://todomusica.com.ar/productos-sin-categorias-de-netsuite/9494-rpe535-v-right.html</v>
      </c>
      <c r="R4097" s="67"/>
      <c r="S4097" s="68"/>
      <c r="T4097" s="69"/>
      <c r="U4097" s="69"/>
      <c r="V4097" s="69"/>
      <c r="W4097" s="69"/>
      <c r="X4097" s="69"/>
      <c r="Y4097" s="35"/>
      <c r="Z4097" s="35" t="s">
        <v>27633</v>
      </c>
      <c r="AA4097" s="36">
        <v>1</v>
      </c>
      <c r="AB4097" s="35" t="s">
        <v>9849</v>
      </c>
      <c r="AC4097" s="35" t="str">
        <f>+IF(Tabla1[[#This Row],[STK]]="no","Sin STK", "STK disponible")</f>
        <v>Sin STK</v>
      </c>
      <c r="AD4097" s="35">
        <f>+I4097*J4097</f>
        <v>0</v>
      </c>
      <c r="AE4097" s="35">
        <f>+I4097*K4097</f>
        <v>0</v>
      </c>
      <c r="AF4097" s="36">
        <f>IF(Tabla1[[#This Row],[ref pack]]=1,Tabla1[[#This Row],[Pedido]],LCM(Tabla1[[#This Row],[MC VIEJO]],Tabla1[[#This Row],[Pedido]]))</f>
        <v>1</v>
      </c>
      <c r="AG4097" s="36">
        <f>+VLOOKUP(Tabla1[[#This Row],[Artículo]],'.'!$B$2:$D$11481,3,)</f>
        <v>1</v>
      </c>
      <c r="AH4097" s="37" t="str">
        <f>+IFERROR(SEARCH("pack",Tabla1[[#This Row],[PACK]]),"")</f>
        <v/>
      </c>
    </row>
    <row r="4098" spans="1:34" ht="24" customHeight="1" x14ac:dyDescent="0.2">
      <c r="A4098" s="50" t="s">
        <v>6938</v>
      </c>
      <c r="B4098" s="60" t="s">
        <v>7822</v>
      </c>
      <c r="C4098" s="61" t="s">
        <v>7821</v>
      </c>
      <c r="D4098" s="52" t="s">
        <v>27</v>
      </c>
      <c r="E4098" s="53">
        <v>177475.27</v>
      </c>
      <c r="F4098" s="23" t="str">
        <f>+IFERROR(VLOOKUP(Tabla1[[#This Row],[Artículo]],'..'!$B$2:$D$569000,3,),"")</f>
        <v/>
      </c>
      <c r="G4098" s="24" t="str">
        <f>IF(H4098=AF4098,"", "Error MC")</f>
        <v>Error MC</v>
      </c>
      <c r="H4098" s="62"/>
      <c r="I4098" s="54">
        <f>+Tabla1[[#This Row],[MC]]*Tabla1[[#This Row],[Pedido]]*Tabla1[[#This Row],[PVC ]]</f>
        <v>0</v>
      </c>
      <c r="J4098" s="26">
        <v>0.21</v>
      </c>
      <c r="K4098" s="63"/>
      <c r="L4098" s="28" t="s">
        <v>535</v>
      </c>
      <c r="M4098" s="53">
        <v>289905.848</v>
      </c>
      <c r="N4098" s="64" t="str">
        <f>+IF(Tabla1[[#This Row],[F PMPI]]="SÍ","No","Sí")</f>
        <v>No</v>
      </c>
      <c r="O4098" s="65">
        <f>+Tabla1[[#This Row],[PVL]]*1.055</f>
        <v>305850.66963999998</v>
      </c>
      <c r="P4098" s="65">
        <f>+Tabla1[[#This Row],[PVL]]*1.43</f>
        <v>414565.36264000001</v>
      </c>
      <c r="Q4098" s="66" t="str">
        <f>+HYPERLINK(Tabla1[[#This Row],[PAG]])</f>
        <v>https://todomusica.com.ar/productos-sin-categorias-de-netsuite/9494-rpe535-v-right.html</v>
      </c>
      <c r="R4098" s="67"/>
      <c r="S4098" s="68"/>
      <c r="T4098" s="69"/>
      <c r="U4098" s="69"/>
      <c r="V4098" s="69"/>
      <c r="W4098" s="69"/>
      <c r="X4098" s="69"/>
      <c r="Y4098" s="35"/>
      <c r="Z4098" s="35" t="s">
        <v>27633</v>
      </c>
      <c r="AA4098" s="36">
        <v>1</v>
      </c>
      <c r="AB4098" s="35" t="s">
        <v>9849</v>
      </c>
      <c r="AC4098" s="35" t="str">
        <f>+IF(Tabla1[[#This Row],[STK]]="no","Sin STK", "STK disponible")</f>
        <v>Sin STK</v>
      </c>
      <c r="AD4098" s="35">
        <f>+I4098*J4098</f>
        <v>0</v>
      </c>
      <c r="AE4098" s="35">
        <f>+I4098*K4098</f>
        <v>0</v>
      </c>
      <c r="AF4098" s="36">
        <f>IF(Tabla1[[#This Row],[ref pack]]=1,Tabla1[[#This Row],[Pedido]],LCM(Tabla1[[#This Row],[MC VIEJO]],Tabla1[[#This Row],[Pedido]]))</f>
        <v>1</v>
      </c>
      <c r="AG4098" s="36">
        <f>+VLOOKUP(Tabla1[[#This Row],[Artículo]],'.'!$B$2:$D$11481,3,)</f>
        <v>1</v>
      </c>
      <c r="AH4098" s="37" t="str">
        <f>+IFERROR(SEARCH("pack",Tabla1[[#This Row],[PACK]]),"")</f>
        <v/>
      </c>
    </row>
    <row r="4099" spans="1:34" ht="24" customHeight="1" x14ac:dyDescent="0.2">
      <c r="A4099" s="50" t="s">
        <v>6938</v>
      </c>
      <c r="B4099" s="60" t="s">
        <v>20750</v>
      </c>
      <c r="C4099" s="61" t="s">
        <v>20751</v>
      </c>
      <c r="D4099" s="52" t="s">
        <v>9842</v>
      </c>
      <c r="E4099" s="53">
        <v>164255.17000000001</v>
      </c>
      <c r="F4099" s="23" t="str">
        <f>+IFERROR(VLOOKUP(Tabla1[[#This Row],[Artículo]],'..'!$B$2:$D$569000,3,),"")</f>
        <v/>
      </c>
      <c r="G4099" s="24" t="str">
        <f>IF(H4099=AF4099,"", "Error MC")</f>
        <v>Error MC</v>
      </c>
      <c r="H4099" s="62"/>
      <c r="I4099" s="54">
        <f>+Tabla1[[#This Row],[MC]]*Tabla1[[#This Row],[Pedido]]*Tabla1[[#This Row],[PVC ]]</f>
        <v>0</v>
      </c>
      <c r="J4099" s="26">
        <v>0.21</v>
      </c>
      <c r="K4099" s="63"/>
      <c r="L4099" s="28" t="s">
        <v>535</v>
      </c>
      <c r="M4099" s="53">
        <v>268310.821</v>
      </c>
      <c r="N4099" s="64" t="str">
        <f>+IF(Tabla1[[#This Row],[F PMPI]]="SÍ","No","Sí")</f>
        <v>No</v>
      </c>
      <c r="O4099" s="65">
        <f>+Tabla1[[#This Row],[PVL]]*1.055</f>
        <v>283067.91615499998</v>
      </c>
      <c r="P4099" s="65">
        <f>+Tabla1[[#This Row],[PVL]]*1.43</f>
        <v>383684.47402999998</v>
      </c>
      <c r="Q4099" s="66" t="str">
        <f>+HYPERLINK(Tabla1[[#This Row],[PAG]])</f>
        <v>http://www.todomusica.com.ar/repuestos-varios/28148-rf-board-qlxd1-j50.html</v>
      </c>
      <c r="R4099" s="67"/>
      <c r="S4099" s="68"/>
      <c r="T4099" s="69"/>
      <c r="U4099" s="69"/>
      <c r="V4099" s="69"/>
      <c r="W4099" s="69"/>
      <c r="X4099" s="69"/>
      <c r="Y4099" s="35"/>
      <c r="Z4099" s="35" t="s">
        <v>27634</v>
      </c>
      <c r="AA4099" s="36">
        <v>1</v>
      </c>
      <c r="AB4099" s="35" t="s">
        <v>9849</v>
      </c>
      <c r="AC4099" s="35" t="str">
        <f>+IF(Tabla1[[#This Row],[STK]]="no","Sin STK", "STK disponible")</f>
        <v>STK disponible</v>
      </c>
      <c r="AD4099" s="35">
        <f>+I4099*J4099</f>
        <v>0</v>
      </c>
      <c r="AE4099" s="35">
        <f>+I4099*K4099</f>
        <v>0</v>
      </c>
      <c r="AF4099" s="36">
        <f>IF(Tabla1[[#This Row],[ref pack]]=1,Tabla1[[#This Row],[Pedido]],LCM(Tabla1[[#This Row],[MC VIEJO]],Tabla1[[#This Row],[Pedido]]))</f>
        <v>1</v>
      </c>
      <c r="AG4099" s="36">
        <f>+VLOOKUP(Tabla1[[#This Row],[Artículo]],'.'!$B$2:$D$11481,3,)</f>
        <v>1</v>
      </c>
      <c r="AH4099" s="37" t="str">
        <f>+IFERROR(SEARCH("pack",Tabla1[[#This Row],[PACK]]),"")</f>
        <v/>
      </c>
    </row>
    <row r="4100" spans="1:34" ht="24" customHeight="1" x14ac:dyDescent="0.2">
      <c r="A4100" s="50" t="s">
        <v>6938</v>
      </c>
      <c r="B4100" s="60" t="s">
        <v>7823</v>
      </c>
      <c r="C4100" s="61" t="s">
        <v>7824</v>
      </c>
      <c r="D4100" s="52" t="s">
        <v>9842</v>
      </c>
      <c r="E4100" s="53">
        <v>64159.68</v>
      </c>
      <c r="F4100" s="23" t="str">
        <f>+IFERROR(VLOOKUP(Tabla1[[#This Row],[Artículo]],'..'!$B$2:$D$569000,3,),"")</f>
        <v/>
      </c>
      <c r="G4100" s="24" t="str">
        <f>IF(H4100=AF4100,"", "Error MC")</f>
        <v>Error MC</v>
      </c>
      <c r="H4100" s="62"/>
      <c r="I4100" s="54">
        <f>+Tabla1[[#This Row],[MC]]*Tabla1[[#This Row],[Pedido]]*Tabla1[[#This Row],[PVC ]]</f>
        <v>0</v>
      </c>
      <c r="J4100" s="26">
        <v>0.21</v>
      </c>
      <c r="K4100" s="63"/>
      <c r="L4100" s="28" t="s">
        <v>535</v>
      </c>
      <c r="M4100" s="53">
        <v>104804.84</v>
      </c>
      <c r="N4100" s="64" t="str">
        <f>+IF(Tabla1[[#This Row],[F PMPI]]="SÍ","No","Sí")</f>
        <v>No</v>
      </c>
      <c r="O4100" s="65">
        <f>+Tabla1[[#This Row],[PVL]]*1.055</f>
        <v>110569.10619999999</v>
      </c>
      <c r="P4100" s="65">
        <f>+Tabla1[[#This Row],[PVL]]*1.43</f>
        <v>149870.92119999998</v>
      </c>
      <c r="Q4100" s="66" t="str">
        <f>+HYPERLINK(Tabla1[[#This Row],[PAG]])</f>
        <v>https://todomusica.com.ar/varios/1694-rpm110.html</v>
      </c>
      <c r="R4100" s="67"/>
      <c r="S4100" s="68"/>
      <c r="T4100" s="69"/>
      <c r="U4100" s="69"/>
      <c r="V4100" s="69"/>
      <c r="W4100" s="69"/>
      <c r="X4100" s="69"/>
      <c r="Y4100" s="35"/>
      <c r="Z4100" s="35" t="s">
        <v>27635</v>
      </c>
      <c r="AA4100" s="36">
        <v>1</v>
      </c>
      <c r="AB4100" s="35" t="s">
        <v>9849</v>
      </c>
      <c r="AC4100" s="35" t="str">
        <f>+IF(Tabla1[[#This Row],[STK]]="no","Sin STK", "STK disponible")</f>
        <v>STK disponible</v>
      </c>
      <c r="AD4100" s="35">
        <f>+I4100*J4100</f>
        <v>0</v>
      </c>
      <c r="AE4100" s="35">
        <f>+I4100*K4100</f>
        <v>0</v>
      </c>
      <c r="AF4100" s="36">
        <f>IF(Tabla1[[#This Row],[ref pack]]=1,Tabla1[[#This Row],[Pedido]],LCM(Tabla1[[#This Row],[MC VIEJO]],Tabla1[[#This Row],[Pedido]]))</f>
        <v>1</v>
      </c>
      <c r="AG4100" s="36">
        <f>+VLOOKUP(Tabla1[[#This Row],[Artículo]],'.'!$B$2:$D$11481,3,)</f>
        <v>1</v>
      </c>
      <c r="AH4100" s="37" t="str">
        <f>+IFERROR(SEARCH("pack",Tabla1[[#This Row],[PACK]]),"")</f>
        <v/>
      </c>
    </row>
    <row r="4101" spans="1:34" ht="24" customHeight="1" x14ac:dyDescent="0.2">
      <c r="A4101" s="50" t="s">
        <v>6938</v>
      </c>
      <c r="B4101" s="60" t="s">
        <v>7825</v>
      </c>
      <c r="C4101" s="61" t="s">
        <v>7826</v>
      </c>
      <c r="D4101" s="52" t="s">
        <v>9842</v>
      </c>
      <c r="E4101" s="53">
        <v>144643.43</v>
      </c>
      <c r="F4101" s="23" t="str">
        <f>+IFERROR(VLOOKUP(Tabla1[[#This Row],[Artículo]],'..'!$B$2:$D$569000,3,),"")</f>
        <v/>
      </c>
      <c r="G4101" s="24" t="str">
        <f>IF(H4101=AF4101,"", "Error MC")</f>
        <v>Error MC</v>
      </c>
      <c r="H4101" s="62"/>
      <c r="I4101" s="54">
        <f>+Tabla1[[#This Row],[MC]]*Tabla1[[#This Row],[Pedido]]*Tabla1[[#This Row],[PVC ]]</f>
        <v>0</v>
      </c>
      <c r="J4101" s="26">
        <v>0.21</v>
      </c>
      <c r="K4101" s="63"/>
      <c r="L4101" s="28" t="s">
        <v>535</v>
      </c>
      <c r="M4101" s="53">
        <v>236275.04199999999</v>
      </c>
      <c r="N4101" s="64" t="str">
        <f>+IF(Tabla1[[#This Row],[F PMPI]]="SÍ","No","Sí")</f>
        <v>No</v>
      </c>
      <c r="O4101" s="65">
        <f>+Tabla1[[#This Row],[PVL]]*1.055</f>
        <v>249270.16930999997</v>
      </c>
      <c r="P4101" s="65">
        <f>+Tabla1[[#This Row],[PVL]]*1.43</f>
        <v>337873.31005999999</v>
      </c>
      <c r="Q4101" s="66" t="str">
        <f>+HYPERLINK(Tabla1[[#This Row],[PAG]])</f>
        <v>https://todomusica.com.ar/productos-sin-categorias-de-netsuite/8350-capsula-de-ksm137-ksm141.html</v>
      </c>
      <c r="R4101" s="67"/>
      <c r="S4101" s="68"/>
      <c r="T4101" s="69"/>
      <c r="U4101" s="69"/>
      <c r="V4101" s="69"/>
      <c r="W4101" s="69"/>
      <c r="X4101" s="69"/>
      <c r="Y4101" s="35"/>
      <c r="Z4101" s="35" t="s">
        <v>27636</v>
      </c>
      <c r="AA4101" s="36">
        <v>1</v>
      </c>
      <c r="AB4101" s="35" t="s">
        <v>9849</v>
      </c>
      <c r="AC4101" s="35" t="str">
        <f>+IF(Tabla1[[#This Row],[STK]]="no","Sin STK", "STK disponible")</f>
        <v>STK disponible</v>
      </c>
      <c r="AD4101" s="35">
        <f>+I4101*J4101</f>
        <v>0</v>
      </c>
      <c r="AE4101" s="35">
        <f>+I4101*K4101</f>
        <v>0</v>
      </c>
      <c r="AF4101" s="36">
        <f>IF(Tabla1[[#This Row],[ref pack]]=1,Tabla1[[#This Row],[Pedido]],LCM(Tabla1[[#This Row],[MC VIEJO]],Tabla1[[#This Row],[Pedido]]))</f>
        <v>1</v>
      </c>
      <c r="AG4101" s="36">
        <f>+VLOOKUP(Tabla1[[#This Row],[Artículo]],'.'!$B$2:$D$11481,3,)</f>
        <v>1</v>
      </c>
      <c r="AH4101" s="37" t="str">
        <f>+IFERROR(SEARCH("pack",Tabla1[[#This Row],[PACK]]),"")</f>
        <v/>
      </c>
    </row>
    <row r="4102" spans="1:34" ht="24" customHeight="1" x14ac:dyDescent="0.2">
      <c r="A4102" s="50" t="s">
        <v>6938</v>
      </c>
      <c r="B4102" s="60" t="s">
        <v>7827</v>
      </c>
      <c r="C4102" s="61" t="s">
        <v>7828</v>
      </c>
      <c r="D4102" s="52" t="s">
        <v>9842</v>
      </c>
      <c r="E4102" s="53">
        <v>265627.32</v>
      </c>
      <c r="F4102" s="23" t="str">
        <f>+IFERROR(VLOOKUP(Tabla1[[#This Row],[Artículo]],'..'!$B$2:$D$569000,3,),"")</f>
        <v/>
      </c>
      <c r="G4102" s="24" t="str">
        <f>IF(H4102=AF4102,"", "Error MC")</f>
        <v>Error MC</v>
      </c>
      <c r="H4102" s="62"/>
      <c r="I4102" s="54">
        <f>+Tabla1[[#This Row],[MC]]*Tabla1[[#This Row],[Pedido]]*Tabla1[[#This Row],[PVC ]]</f>
        <v>0</v>
      </c>
      <c r="J4102" s="26">
        <v>0.21</v>
      </c>
      <c r="K4102" s="63"/>
      <c r="L4102" s="28" t="s">
        <v>535</v>
      </c>
      <c r="M4102" s="53">
        <v>433902.22499999998</v>
      </c>
      <c r="N4102" s="64" t="str">
        <f>+IF(Tabla1[[#This Row],[F PMPI]]="SÍ","No","Sí")</f>
        <v>No</v>
      </c>
      <c r="O4102" s="65">
        <f>+Tabla1[[#This Row],[PVL]]*1.055</f>
        <v>457766.84737499995</v>
      </c>
      <c r="P4102" s="65">
        <f>+Tabla1[[#This Row],[PVL]]*1.43</f>
        <v>620480.18174999999</v>
      </c>
      <c r="Q4102" s="66" t="str">
        <f>+HYPERLINK(Tabla1[[#This Row],[PAG]])</f>
        <v>https://todomusica.com.ar/cables-varios/1098-rpm134.html</v>
      </c>
      <c r="R4102" s="67"/>
      <c r="S4102" s="68"/>
      <c r="T4102" s="69"/>
      <c r="U4102" s="69"/>
      <c r="V4102" s="69"/>
      <c r="W4102" s="69"/>
      <c r="X4102" s="69"/>
      <c r="Y4102" s="35"/>
      <c r="Z4102" s="35" t="s">
        <v>27637</v>
      </c>
      <c r="AA4102" s="36">
        <v>1</v>
      </c>
      <c r="AB4102" s="35" t="s">
        <v>9849</v>
      </c>
      <c r="AC4102" s="35" t="str">
        <f>+IF(Tabla1[[#This Row],[STK]]="no","Sin STK", "STK disponible")</f>
        <v>STK disponible</v>
      </c>
      <c r="AD4102" s="35">
        <f>+I4102*J4102</f>
        <v>0</v>
      </c>
      <c r="AE4102" s="35">
        <f>+I4102*K4102</f>
        <v>0</v>
      </c>
      <c r="AF4102" s="36">
        <f>IF(Tabla1[[#This Row],[ref pack]]=1,Tabla1[[#This Row],[Pedido]],LCM(Tabla1[[#This Row],[MC VIEJO]],Tabla1[[#This Row],[Pedido]]))</f>
        <v>1</v>
      </c>
      <c r="AG4102" s="36">
        <f>+VLOOKUP(Tabla1[[#This Row],[Artículo]],'.'!$B$2:$D$11481,3,)</f>
        <v>1</v>
      </c>
      <c r="AH4102" s="37" t="str">
        <f>+IFERROR(SEARCH("pack",Tabla1[[#This Row],[PACK]]),"")</f>
        <v/>
      </c>
    </row>
    <row r="4103" spans="1:34" ht="24" customHeight="1" x14ac:dyDescent="0.2">
      <c r="A4103" s="50" t="s">
        <v>6938</v>
      </c>
      <c r="B4103" s="60" t="s">
        <v>7829</v>
      </c>
      <c r="C4103" s="61" t="s">
        <v>7830</v>
      </c>
      <c r="D4103" s="52" t="s">
        <v>27</v>
      </c>
      <c r="E4103" s="53">
        <v>23875.64</v>
      </c>
      <c r="F4103" s="23" t="str">
        <f>+IFERROR(VLOOKUP(Tabla1[[#This Row],[Artículo]],'..'!$B$2:$D$569000,3,),"")</f>
        <v/>
      </c>
      <c r="G4103" s="24" t="str">
        <f>IF(H4103=AF4103,"", "Error MC")</f>
        <v>Error MC</v>
      </c>
      <c r="H4103" s="62"/>
      <c r="I4103" s="54">
        <f>+Tabla1[[#This Row],[MC]]*Tabla1[[#This Row],[Pedido]]*Tabla1[[#This Row],[PVC ]]</f>
        <v>0</v>
      </c>
      <c r="J4103" s="26">
        <v>0.21</v>
      </c>
      <c r="K4103" s="63"/>
      <c r="L4103" s="28" t="s">
        <v>535</v>
      </c>
      <c r="M4103" s="53">
        <v>39000.853000000003</v>
      </c>
      <c r="N4103" s="64" t="str">
        <f>+IF(Tabla1[[#This Row],[F PMPI]]="SÍ","No","Sí")</f>
        <v>No</v>
      </c>
      <c r="O4103" s="65">
        <f>+Tabla1[[#This Row],[PVL]]*1.055</f>
        <v>41145.899915000002</v>
      </c>
      <c r="P4103" s="65">
        <f>+Tabla1[[#This Row],[PVL]]*1.43</f>
        <v>55771.219790000003</v>
      </c>
      <c r="Q4103" s="66" t="str">
        <f>+HYPERLINK(Tabla1[[#This Row],[PAG]])</f>
        <v>https://todomusica.com.ar/varios/4132-404.html</v>
      </c>
      <c r="R4103" s="67"/>
      <c r="S4103" s="68"/>
      <c r="T4103" s="69"/>
      <c r="U4103" s="69"/>
      <c r="V4103" s="69"/>
      <c r="W4103" s="69"/>
      <c r="X4103" s="69"/>
      <c r="Y4103" s="35"/>
      <c r="Z4103" s="35" t="s">
        <v>27638</v>
      </c>
      <c r="AA4103" s="36">
        <v>1</v>
      </c>
      <c r="AB4103" s="35" t="s">
        <v>9849</v>
      </c>
      <c r="AC4103" s="35" t="str">
        <f>+IF(Tabla1[[#This Row],[STK]]="no","Sin STK", "STK disponible")</f>
        <v>Sin STK</v>
      </c>
      <c r="AD4103" s="35">
        <f>+I4103*J4103</f>
        <v>0</v>
      </c>
      <c r="AE4103" s="35">
        <f>+I4103*K4103</f>
        <v>0</v>
      </c>
      <c r="AF4103" s="36">
        <f>IF(Tabla1[[#This Row],[ref pack]]=1,Tabla1[[#This Row],[Pedido]],LCM(Tabla1[[#This Row],[MC VIEJO]],Tabla1[[#This Row],[Pedido]]))</f>
        <v>1</v>
      </c>
      <c r="AG4103" s="36">
        <f>+VLOOKUP(Tabla1[[#This Row],[Artículo]],'.'!$B$2:$D$11481,3,)</f>
        <v>1</v>
      </c>
      <c r="AH4103" s="37" t="str">
        <f>+IFERROR(SEARCH("pack",Tabla1[[#This Row],[PACK]]),"")</f>
        <v/>
      </c>
    </row>
    <row r="4104" spans="1:34" ht="24" customHeight="1" x14ac:dyDescent="0.2">
      <c r="A4104" s="50" t="s">
        <v>6938</v>
      </c>
      <c r="B4104" s="60" t="s">
        <v>7831</v>
      </c>
      <c r="C4104" s="61" t="s">
        <v>7832</v>
      </c>
      <c r="D4104" s="52" t="s">
        <v>27</v>
      </c>
      <c r="E4104" s="53">
        <v>56617.65</v>
      </c>
      <c r="F4104" s="23" t="str">
        <f>+IFERROR(VLOOKUP(Tabla1[[#This Row],[Artículo]],'..'!$B$2:$D$569000,3,),"")</f>
        <v/>
      </c>
      <c r="G4104" s="24" t="str">
        <f>IF(H4104=AF4104,"", "Error MC")</f>
        <v>Error MC</v>
      </c>
      <c r="H4104" s="62"/>
      <c r="I4104" s="54">
        <f>+Tabla1[[#This Row],[MC]]*Tabla1[[#This Row],[Pedido]]*Tabla1[[#This Row],[PVC ]]</f>
        <v>0</v>
      </c>
      <c r="J4104" s="26">
        <v>0.21</v>
      </c>
      <c r="K4104" s="63"/>
      <c r="L4104" s="28" t="s">
        <v>535</v>
      </c>
      <c r="M4104" s="53">
        <v>92484.933999999994</v>
      </c>
      <c r="N4104" s="64" t="str">
        <f>+IF(Tabla1[[#This Row],[F PMPI]]="SÍ","No","Sí")</f>
        <v>No</v>
      </c>
      <c r="O4104" s="65">
        <f>+Tabla1[[#This Row],[PVL]]*1.055</f>
        <v>97571.60536999999</v>
      </c>
      <c r="P4104" s="65">
        <f>+Tabla1[[#This Row],[PVL]]*1.43</f>
        <v>132253.45561999999</v>
      </c>
      <c r="Q4104" s="66" t="str">
        <f>+HYPERLINK(Tabla1[[#This Row],[PAG]])</f>
        <v>https://todomusica.com.ar/productos-sin-categorias-de-netsuite/4133-404.html</v>
      </c>
      <c r="R4104" s="67"/>
      <c r="S4104" s="68"/>
      <c r="T4104" s="69"/>
      <c r="U4104" s="69"/>
      <c r="V4104" s="69"/>
      <c r="W4104" s="69"/>
      <c r="X4104" s="69"/>
      <c r="Y4104" s="35"/>
      <c r="Z4104" s="35" t="s">
        <v>27639</v>
      </c>
      <c r="AA4104" s="36">
        <v>1</v>
      </c>
      <c r="AB4104" s="35" t="s">
        <v>9849</v>
      </c>
      <c r="AC4104" s="35" t="str">
        <f>+IF(Tabla1[[#This Row],[STK]]="no","Sin STK", "STK disponible")</f>
        <v>Sin STK</v>
      </c>
      <c r="AD4104" s="35">
        <f>+I4104*J4104</f>
        <v>0</v>
      </c>
      <c r="AE4104" s="35">
        <f>+I4104*K4104</f>
        <v>0</v>
      </c>
      <c r="AF4104" s="36">
        <f>IF(Tabla1[[#This Row],[ref pack]]=1,Tabla1[[#This Row],[Pedido]],LCM(Tabla1[[#This Row],[MC VIEJO]],Tabla1[[#This Row],[Pedido]]))</f>
        <v>1</v>
      </c>
      <c r="AG4104" s="36">
        <f>+VLOOKUP(Tabla1[[#This Row],[Artículo]],'.'!$B$2:$D$11481,3,)</f>
        <v>1</v>
      </c>
      <c r="AH4104" s="37" t="str">
        <f>+IFERROR(SEARCH("pack",Tabla1[[#This Row],[PACK]]),"")</f>
        <v/>
      </c>
    </row>
    <row r="4105" spans="1:34" ht="24" customHeight="1" x14ac:dyDescent="0.2">
      <c r="A4105" s="50" t="s">
        <v>6938</v>
      </c>
      <c r="B4105" s="60" t="s">
        <v>7833</v>
      </c>
      <c r="C4105" s="61" t="s">
        <v>7834</v>
      </c>
      <c r="D4105" s="52" t="s">
        <v>9842</v>
      </c>
      <c r="E4105" s="53">
        <v>52898.080000000002</v>
      </c>
      <c r="F4105" s="23" t="str">
        <f>+IFERROR(VLOOKUP(Tabla1[[#This Row],[Artículo]],'..'!$B$2:$D$569000,3,),"")</f>
        <v/>
      </c>
      <c r="G4105" s="24" t="str">
        <f>IF(H4105=AF4105,"", "Error MC")</f>
        <v>Error MC</v>
      </c>
      <c r="H4105" s="62"/>
      <c r="I4105" s="54">
        <f>+Tabla1[[#This Row],[MC]]*Tabla1[[#This Row],[Pedido]]*Tabla1[[#This Row],[PVC ]]</f>
        <v>0</v>
      </c>
      <c r="J4105" s="26">
        <v>0.21</v>
      </c>
      <c r="K4105" s="63"/>
      <c r="L4105" s="28" t="s">
        <v>535</v>
      </c>
      <c r="M4105" s="53">
        <v>86409.016000000003</v>
      </c>
      <c r="N4105" s="64" t="str">
        <f>+IF(Tabla1[[#This Row],[F PMPI]]="SÍ","No","Sí")</f>
        <v>No</v>
      </c>
      <c r="O4105" s="65">
        <f>+Tabla1[[#This Row],[PVL]]*1.055</f>
        <v>91161.511879999991</v>
      </c>
      <c r="P4105" s="65">
        <f>+Tabla1[[#This Row],[PVL]]*1.43</f>
        <v>123564.89288</v>
      </c>
      <c r="Q4105" s="66" t="str">
        <f>+HYPERLINK(Tabla1[[#This Row],[PAG]])</f>
        <v>https://todomusica.com.ar/productos-sin-categorias-de-netsuite/678-rpm264.html</v>
      </c>
      <c r="R4105" s="67"/>
      <c r="S4105" s="68"/>
      <c r="T4105" s="69"/>
      <c r="U4105" s="69"/>
      <c r="V4105" s="69"/>
      <c r="W4105" s="69"/>
      <c r="X4105" s="69"/>
      <c r="Y4105" s="35"/>
      <c r="Z4105" s="35" t="s">
        <v>27640</v>
      </c>
      <c r="AA4105" s="36">
        <v>1</v>
      </c>
      <c r="AB4105" s="35" t="s">
        <v>9849</v>
      </c>
      <c r="AC4105" s="35" t="str">
        <f>+IF(Tabla1[[#This Row],[STK]]="no","Sin STK", "STK disponible")</f>
        <v>STK disponible</v>
      </c>
      <c r="AD4105" s="35">
        <f>+I4105*J4105</f>
        <v>0</v>
      </c>
      <c r="AE4105" s="35">
        <f>+I4105*K4105</f>
        <v>0</v>
      </c>
      <c r="AF4105" s="36">
        <f>IF(Tabla1[[#This Row],[ref pack]]=1,Tabla1[[#This Row],[Pedido]],LCM(Tabla1[[#This Row],[MC VIEJO]],Tabla1[[#This Row],[Pedido]]))</f>
        <v>1</v>
      </c>
      <c r="AG4105" s="36">
        <f>+VLOOKUP(Tabla1[[#This Row],[Artículo]],'.'!$B$2:$D$11481,3,)</f>
        <v>1</v>
      </c>
      <c r="AH4105" s="37" t="str">
        <f>+IFERROR(SEARCH("pack",Tabla1[[#This Row],[PACK]]),"")</f>
        <v/>
      </c>
    </row>
    <row r="4106" spans="1:34" ht="24" customHeight="1" x14ac:dyDescent="0.2">
      <c r="A4106" s="50" t="s">
        <v>6938</v>
      </c>
      <c r="B4106" s="60" t="s">
        <v>7835</v>
      </c>
      <c r="C4106" s="61" t="s">
        <v>24177</v>
      </c>
      <c r="D4106" s="52" t="s">
        <v>9842</v>
      </c>
      <c r="E4106" s="53">
        <v>97270.89</v>
      </c>
      <c r="F4106" s="23" t="str">
        <f>+IFERROR(VLOOKUP(Tabla1[[#This Row],[Artículo]],'..'!$B$2:$D$569000,3,),"")</f>
        <v/>
      </c>
      <c r="G4106" s="24" t="str">
        <f>IF(H4106=AF4106,"", "Error MC")</f>
        <v>Error MC</v>
      </c>
      <c r="H4106" s="62"/>
      <c r="I4106" s="54">
        <f>+Tabla1[[#This Row],[MC]]*Tabla1[[#This Row],[Pedido]]*Tabla1[[#This Row],[PVC ]]</f>
        <v>0</v>
      </c>
      <c r="J4106" s="26">
        <v>0.21</v>
      </c>
      <c r="K4106" s="63"/>
      <c r="L4106" s="28" t="s">
        <v>535</v>
      </c>
      <c r="M4106" s="53">
        <v>158891.997</v>
      </c>
      <c r="N4106" s="64" t="str">
        <f>+IF(Tabla1[[#This Row],[F PMPI]]="SÍ","No","Sí")</f>
        <v>No</v>
      </c>
      <c r="O4106" s="65">
        <f>+Tabla1[[#This Row],[PVL]]*1.055</f>
        <v>167631.056835</v>
      </c>
      <c r="P4106" s="65">
        <f>+Tabla1[[#This Row],[PVL]]*1.43</f>
        <v>227215.55570999999</v>
      </c>
      <c r="Q4106" s="66" t="str">
        <f>+HYPERLINK(Tabla1[[#This Row],[PAG]])</f>
        <v>https://todomusica.com.ar/productos-sin-categorias-de-netsuite/4133-404.html</v>
      </c>
      <c r="R4106" s="67"/>
      <c r="S4106" s="68"/>
      <c r="T4106" s="69"/>
      <c r="U4106" s="69"/>
      <c r="V4106" s="69"/>
      <c r="W4106" s="69"/>
      <c r="X4106" s="69"/>
      <c r="Y4106" s="35"/>
      <c r="Z4106" s="35" t="s">
        <v>27639</v>
      </c>
      <c r="AA4106" s="36">
        <v>1</v>
      </c>
      <c r="AB4106" s="35" t="s">
        <v>9849</v>
      </c>
      <c r="AC4106" s="35" t="str">
        <f>+IF(Tabla1[[#This Row],[STK]]="no","Sin STK", "STK disponible")</f>
        <v>STK disponible</v>
      </c>
      <c r="AD4106" s="35">
        <f>+I4106*J4106</f>
        <v>0</v>
      </c>
      <c r="AE4106" s="35">
        <f>+I4106*K4106</f>
        <v>0</v>
      </c>
      <c r="AF4106" s="36">
        <f>IF(Tabla1[[#This Row],[ref pack]]=1,Tabla1[[#This Row],[Pedido]],LCM(Tabla1[[#This Row],[MC VIEJO]],Tabla1[[#This Row],[Pedido]]))</f>
        <v>1</v>
      </c>
      <c r="AG4106" s="36">
        <f>+VLOOKUP(Tabla1[[#This Row],[Artículo]],'.'!$B$2:$D$11481,3,)</f>
        <v>1</v>
      </c>
      <c r="AH4106" s="37" t="str">
        <f>+IFERROR(SEARCH("pack",Tabla1[[#This Row],[PACK]]),"")</f>
        <v/>
      </c>
    </row>
    <row r="4107" spans="1:34" ht="24" customHeight="1" x14ac:dyDescent="0.2">
      <c r="A4107" s="50" t="s">
        <v>6938</v>
      </c>
      <c r="B4107" s="60" t="s">
        <v>7837</v>
      </c>
      <c r="C4107" s="61" t="s">
        <v>7838</v>
      </c>
      <c r="D4107" s="52" t="s">
        <v>9842</v>
      </c>
      <c r="E4107" s="53">
        <v>97270.89</v>
      </c>
      <c r="F4107" s="23" t="str">
        <f>+IFERROR(VLOOKUP(Tabla1[[#This Row],[Artículo]],'..'!$B$2:$D$569000,3,),"")</f>
        <v/>
      </c>
      <c r="G4107" s="24" t="str">
        <f>IF(H4107=AF4107,"", "Error MC")</f>
        <v>Error MC</v>
      </c>
      <c r="H4107" s="62"/>
      <c r="I4107" s="54">
        <f>+Tabla1[[#This Row],[MC]]*Tabla1[[#This Row],[Pedido]]*Tabla1[[#This Row],[PVC ]]</f>
        <v>0</v>
      </c>
      <c r="J4107" s="26">
        <v>0.21</v>
      </c>
      <c r="K4107" s="63"/>
      <c r="L4107" s="28" t="s">
        <v>535</v>
      </c>
      <c r="M4107" s="53">
        <v>158891.997</v>
      </c>
      <c r="N4107" s="64" t="str">
        <f>+IF(Tabla1[[#This Row],[F PMPI]]="SÍ","No","Sí")</f>
        <v>No</v>
      </c>
      <c r="O4107" s="65">
        <f>+Tabla1[[#This Row],[PVL]]*1.055</f>
        <v>167631.056835</v>
      </c>
      <c r="P4107" s="65">
        <f>+Tabla1[[#This Row],[PVL]]*1.43</f>
        <v>227215.55570999999</v>
      </c>
      <c r="Q4107" s="66" t="str">
        <f>+HYPERLINK(Tabla1[[#This Row],[PAG]])</f>
        <v>https://todomusica.com.ar/productos-sin-categorias-de-netsuite/4133-404.html</v>
      </c>
      <c r="R4107" s="67"/>
      <c r="S4107" s="68"/>
      <c r="T4107" s="69"/>
      <c r="U4107" s="69"/>
      <c r="V4107" s="69"/>
      <c r="W4107" s="69"/>
      <c r="X4107" s="69"/>
      <c r="Y4107" s="35"/>
      <c r="Z4107" s="35" t="s">
        <v>27639</v>
      </c>
      <c r="AA4107" s="36">
        <v>1</v>
      </c>
      <c r="AB4107" s="35" t="s">
        <v>9849</v>
      </c>
      <c r="AC4107" s="35" t="str">
        <f>+IF(Tabla1[[#This Row],[STK]]="no","Sin STK", "STK disponible")</f>
        <v>STK disponible</v>
      </c>
      <c r="AD4107" s="35">
        <f>+I4107*J4107</f>
        <v>0</v>
      </c>
      <c r="AE4107" s="35">
        <f>+I4107*K4107</f>
        <v>0</v>
      </c>
      <c r="AF4107" s="36">
        <f>IF(Tabla1[[#This Row],[ref pack]]=1,Tabla1[[#This Row],[Pedido]],LCM(Tabla1[[#This Row],[MC VIEJO]],Tabla1[[#This Row],[Pedido]]))</f>
        <v>1</v>
      </c>
      <c r="AG4107" s="36">
        <f>+VLOOKUP(Tabla1[[#This Row],[Artículo]],'.'!$B$2:$D$11481,3,)</f>
        <v>1</v>
      </c>
      <c r="AH4107" s="37" t="str">
        <f>+IFERROR(SEARCH("pack",Tabla1[[#This Row],[PACK]]),"")</f>
        <v/>
      </c>
    </row>
    <row r="4108" spans="1:34" ht="24" customHeight="1" x14ac:dyDescent="0.2">
      <c r="A4108" s="50" t="s">
        <v>6938</v>
      </c>
      <c r="B4108" s="60" t="s">
        <v>7839</v>
      </c>
      <c r="C4108" s="61" t="s">
        <v>7840</v>
      </c>
      <c r="D4108" s="52" t="s">
        <v>9842</v>
      </c>
      <c r="E4108" s="53">
        <v>32849.99</v>
      </c>
      <c r="F4108" s="23" t="str">
        <f>+IFERROR(VLOOKUP(Tabla1[[#This Row],[Artículo]],'..'!$B$2:$D$569000,3,),"")</f>
        <v/>
      </c>
      <c r="G4108" s="24" t="str">
        <f>IF(H4108=AF4108,"", "Error MC")</f>
        <v>Error MC</v>
      </c>
      <c r="H4108" s="62"/>
      <c r="I4108" s="54">
        <f>+Tabla1[[#This Row],[MC]]*Tabla1[[#This Row],[Pedido]]*Tabla1[[#This Row],[PVC ]]</f>
        <v>0</v>
      </c>
      <c r="J4108" s="26">
        <v>0.21</v>
      </c>
      <c r="K4108" s="63"/>
      <c r="L4108" s="28" t="s">
        <v>535</v>
      </c>
      <c r="M4108" s="53">
        <v>53660.463000000003</v>
      </c>
      <c r="N4108" s="64" t="str">
        <f>+IF(Tabla1[[#This Row],[F PMPI]]="SÍ","No","Sí")</f>
        <v>No</v>
      </c>
      <c r="O4108" s="65">
        <f>+Tabla1[[#This Row],[PVL]]*1.055</f>
        <v>56611.788464999998</v>
      </c>
      <c r="P4108" s="65">
        <f>+Tabla1[[#This Row],[PVL]]*1.43</f>
        <v>76734.462090000001</v>
      </c>
      <c r="Q4108" s="66" t="str">
        <f>+HYPERLINK(Tabla1[[#This Row],[PAG]])</f>
        <v>https://todomusica.com.ar/cables-varios/6076-rpm652.html</v>
      </c>
      <c r="R4108" s="67"/>
      <c r="S4108" s="68"/>
      <c r="T4108" s="69"/>
      <c r="U4108" s="69"/>
      <c r="V4108" s="69"/>
      <c r="W4108" s="69"/>
      <c r="X4108" s="69"/>
      <c r="Y4108" s="35"/>
      <c r="Z4108" s="35" t="s">
        <v>27641</v>
      </c>
      <c r="AA4108" s="36">
        <v>1</v>
      </c>
      <c r="AB4108" s="35" t="s">
        <v>9849</v>
      </c>
      <c r="AC4108" s="35" t="str">
        <f>+IF(Tabla1[[#This Row],[STK]]="no","Sin STK", "STK disponible")</f>
        <v>STK disponible</v>
      </c>
      <c r="AD4108" s="35">
        <f>+I4108*J4108</f>
        <v>0</v>
      </c>
      <c r="AE4108" s="35">
        <f>+I4108*K4108</f>
        <v>0</v>
      </c>
      <c r="AF4108" s="36">
        <f>IF(Tabla1[[#This Row],[ref pack]]=1,Tabla1[[#This Row],[Pedido]],LCM(Tabla1[[#This Row],[MC VIEJO]],Tabla1[[#This Row],[Pedido]]))</f>
        <v>1</v>
      </c>
      <c r="AG4108" s="36">
        <f>+VLOOKUP(Tabla1[[#This Row],[Artículo]],'.'!$B$2:$D$11481,3,)</f>
        <v>1</v>
      </c>
      <c r="AH4108" s="37" t="str">
        <f>+IFERROR(SEARCH("pack",Tabla1[[#This Row],[PACK]]),"")</f>
        <v/>
      </c>
    </row>
    <row r="4109" spans="1:34" ht="24" customHeight="1" x14ac:dyDescent="0.2">
      <c r="A4109" s="50" t="s">
        <v>6938</v>
      </c>
      <c r="B4109" s="60" t="s">
        <v>7841</v>
      </c>
      <c r="C4109" s="61" t="s">
        <v>7842</v>
      </c>
      <c r="D4109" s="52" t="s">
        <v>9842</v>
      </c>
      <c r="E4109" s="53">
        <v>32849.99</v>
      </c>
      <c r="F4109" s="23" t="str">
        <f>+IFERROR(VLOOKUP(Tabla1[[#This Row],[Artículo]],'..'!$B$2:$D$569000,3,),"")</f>
        <v/>
      </c>
      <c r="G4109" s="24" t="str">
        <f>IF(H4109=AF4109,"", "Error MC")</f>
        <v>Error MC</v>
      </c>
      <c r="H4109" s="62"/>
      <c r="I4109" s="54">
        <f>+Tabla1[[#This Row],[MC]]*Tabla1[[#This Row],[Pedido]]*Tabla1[[#This Row],[PVC ]]</f>
        <v>0</v>
      </c>
      <c r="J4109" s="26">
        <v>0.21</v>
      </c>
      <c r="K4109" s="63"/>
      <c r="L4109" s="28" t="s">
        <v>535</v>
      </c>
      <c r="M4109" s="53">
        <v>53660.463000000003</v>
      </c>
      <c r="N4109" s="64" t="str">
        <f>+IF(Tabla1[[#This Row],[F PMPI]]="SÍ","No","Sí")</f>
        <v>No</v>
      </c>
      <c r="O4109" s="65">
        <f>+Tabla1[[#This Row],[PVL]]*1.055</f>
        <v>56611.788464999998</v>
      </c>
      <c r="P4109" s="65">
        <f>+Tabla1[[#This Row],[PVL]]*1.43</f>
        <v>76734.462090000001</v>
      </c>
      <c r="Q4109" s="66" t="str">
        <f>+HYPERLINK(Tabla1[[#This Row],[PAG]])</f>
        <v>https://todomusica.com.ar/varios/1353-rpm306.html</v>
      </c>
      <c r="R4109" s="67"/>
      <c r="S4109" s="68"/>
      <c r="T4109" s="69"/>
      <c r="U4109" s="69"/>
      <c r="V4109" s="69"/>
      <c r="W4109" s="69"/>
      <c r="X4109" s="69"/>
      <c r="Y4109" s="35"/>
      <c r="Z4109" s="35" t="s">
        <v>27642</v>
      </c>
      <c r="AA4109" s="36">
        <v>1</v>
      </c>
      <c r="AB4109" s="35" t="s">
        <v>9849</v>
      </c>
      <c r="AC4109" s="35" t="str">
        <f>+IF(Tabla1[[#This Row],[STK]]="no","Sin STK", "STK disponible")</f>
        <v>STK disponible</v>
      </c>
      <c r="AD4109" s="35">
        <f>+I4109*J4109</f>
        <v>0</v>
      </c>
      <c r="AE4109" s="35">
        <f>+I4109*K4109</f>
        <v>0</v>
      </c>
      <c r="AF4109" s="36">
        <f>IF(Tabla1[[#This Row],[ref pack]]=1,Tabla1[[#This Row],[Pedido]],LCM(Tabla1[[#This Row],[MC VIEJO]],Tabla1[[#This Row],[Pedido]]))</f>
        <v>1</v>
      </c>
      <c r="AG4109" s="36">
        <f>+VLOOKUP(Tabla1[[#This Row],[Artículo]],'.'!$B$2:$D$11481,3,)</f>
        <v>1</v>
      </c>
      <c r="AH4109" s="37" t="str">
        <f>+IFERROR(SEARCH("pack",Tabla1[[#This Row],[PACK]]),"")</f>
        <v/>
      </c>
    </row>
    <row r="4110" spans="1:34" ht="24" customHeight="1" x14ac:dyDescent="0.2">
      <c r="A4110" s="50" t="s">
        <v>6938</v>
      </c>
      <c r="B4110" s="60" t="s">
        <v>7843</v>
      </c>
      <c r="C4110" s="61" t="s">
        <v>7844</v>
      </c>
      <c r="D4110" s="52" t="s">
        <v>9842</v>
      </c>
      <c r="E4110" s="53">
        <v>26528.400000000001</v>
      </c>
      <c r="F4110" s="23" t="str">
        <f>+IFERROR(VLOOKUP(Tabla1[[#This Row],[Artículo]],'..'!$B$2:$D$569000,3,),"")</f>
        <v/>
      </c>
      <c r="G4110" s="24" t="str">
        <f>IF(H4110=AF4110,"", "Error MC")</f>
        <v>Error MC</v>
      </c>
      <c r="H4110" s="62"/>
      <c r="I4110" s="54">
        <f>+Tabla1[[#This Row],[MC]]*Tabla1[[#This Row],[Pedido]]*Tabla1[[#This Row],[PVC ]]</f>
        <v>0</v>
      </c>
      <c r="J4110" s="26">
        <v>0.21</v>
      </c>
      <c r="K4110" s="63"/>
      <c r="L4110" s="28" t="s">
        <v>535</v>
      </c>
      <c r="M4110" s="53">
        <v>43334.141000000003</v>
      </c>
      <c r="N4110" s="64" t="str">
        <f>+IF(Tabla1[[#This Row],[F PMPI]]="SÍ","No","Sí")</f>
        <v>No</v>
      </c>
      <c r="O4110" s="65">
        <f>+Tabla1[[#This Row],[PVL]]*1.055</f>
        <v>45717.518754999997</v>
      </c>
      <c r="P4110" s="65">
        <f>+Tabla1[[#This Row],[PVL]]*1.43</f>
        <v>61967.821629999999</v>
      </c>
      <c r="Q4110" s="66" t="str">
        <f>+HYPERLINK(Tabla1[[#This Row],[PAG]])</f>
        <v>https://todomusica.com.ar/varios/1127-rpm316.html</v>
      </c>
      <c r="R4110" s="67"/>
      <c r="S4110" s="68"/>
      <c r="T4110" s="69"/>
      <c r="U4110" s="69"/>
      <c r="V4110" s="69"/>
      <c r="W4110" s="69"/>
      <c r="X4110" s="69"/>
      <c r="Y4110" s="35"/>
      <c r="Z4110" s="35" t="s">
        <v>27643</v>
      </c>
      <c r="AA4110" s="36">
        <v>1</v>
      </c>
      <c r="AB4110" s="35" t="s">
        <v>9849</v>
      </c>
      <c r="AC4110" s="35" t="str">
        <f>+IF(Tabla1[[#This Row],[STK]]="no","Sin STK", "STK disponible")</f>
        <v>STK disponible</v>
      </c>
      <c r="AD4110" s="35">
        <f>+I4110*J4110</f>
        <v>0</v>
      </c>
      <c r="AE4110" s="35">
        <f>+I4110*K4110</f>
        <v>0</v>
      </c>
      <c r="AF4110" s="36">
        <f>IF(Tabla1[[#This Row],[ref pack]]=1,Tabla1[[#This Row],[Pedido]],LCM(Tabla1[[#This Row],[MC VIEJO]],Tabla1[[#This Row],[Pedido]]))</f>
        <v>1</v>
      </c>
      <c r="AG4110" s="36">
        <f>+VLOOKUP(Tabla1[[#This Row],[Artículo]],'.'!$B$2:$D$11481,3,)</f>
        <v>1</v>
      </c>
      <c r="AH4110" s="37" t="str">
        <f>+IFERROR(SEARCH("pack",Tabla1[[#This Row],[PACK]]),"")</f>
        <v/>
      </c>
    </row>
    <row r="4111" spans="1:34" ht="24" customHeight="1" x14ac:dyDescent="0.2">
      <c r="A4111" s="50" t="s">
        <v>6938</v>
      </c>
      <c r="B4111" s="60" t="s">
        <v>7845</v>
      </c>
      <c r="C4111" s="61" t="s">
        <v>7846</v>
      </c>
      <c r="D4111" s="52" t="s">
        <v>9842</v>
      </c>
      <c r="E4111" s="53">
        <v>114474.95</v>
      </c>
      <c r="F4111" s="23" t="str">
        <f>+IFERROR(VLOOKUP(Tabla1[[#This Row],[Artículo]],'..'!$B$2:$D$569000,3,),"")</f>
        <v/>
      </c>
      <c r="G4111" s="24" t="str">
        <f>IF(H4111=AF4111,"", "Error MC")</f>
        <v>Error MC</v>
      </c>
      <c r="H4111" s="62"/>
      <c r="I4111" s="54">
        <f>+Tabla1[[#This Row],[MC]]*Tabla1[[#This Row],[Pedido]]*Tabla1[[#This Row],[PVC ]]</f>
        <v>0</v>
      </c>
      <c r="J4111" s="26">
        <v>0.21</v>
      </c>
      <c r="K4111" s="63"/>
      <c r="L4111" s="28" t="s">
        <v>535</v>
      </c>
      <c r="M4111" s="53">
        <v>186994.82800000001</v>
      </c>
      <c r="N4111" s="64" t="str">
        <f>+IF(Tabla1[[#This Row],[F PMPI]]="SÍ","No","Sí")</f>
        <v>No</v>
      </c>
      <c r="O4111" s="65">
        <f>+Tabla1[[#This Row],[PVL]]*1.055</f>
        <v>197279.54353999998</v>
      </c>
      <c r="P4111" s="65">
        <f>+Tabla1[[#This Row],[PVL]]*1.43</f>
        <v>267402.60404000001</v>
      </c>
      <c r="Q4111" s="66" t="str">
        <f>+HYPERLINK(Tabla1[[#This Row],[PAG]])</f>
        <v>https://todomusica.com.ar/varios/9413-rpm400lemo.html</v>
      </c>
      <c r="R4111" s="67"/>
      <c r="S4111" s="68"/>
      <c r="T4111" s="69"/>
      <c r="U4111" s="69"/>
      <c r="V4111" s="69"/>
      <c r="W4111" s="69"/>
      <c r="X4111" s="69"/>
      <c r="Y4111" s="35"/>
      <c r="Z4111" s="35" t="s">
        <v>27644</v>
      </c>
      <c r="AA4111" s="36">
        <v>1</v>
      </c>
      <c r="AB4111" s="35" t="s">
        <v>9849</v>
      </c>
      <c r="AC4111" s="35" t="str">
        <f>+IF(Tabla1[[#This Row],[STK]]="no","Sin STK", "STK disponible")</f>
        <v>STK disponible</v>
      </c>
      <c r="AD4111" s="35">
        <f>+I4111*J4111</f>
        <v>0</v>
      </c>
      <c r="AE4111" s="35">
        <f>+I4111*K4111</f>
        <v>0</v>
      </c>
      <c r="AF4111" s="36">
        <f>IF(Tabla1[[#This Row],[ref pack]]=1,Tabla1[[#This Row],[Pedido]],LCM(Tabla1[[#This Row],[MC VIEJO]],Tabla1[[#This Row],[Pedido]]))</f>
        <v>1</v>
      </c>
      <c r="AG4111" s="36">
        <f>+VLOOKUP(Tabla1[[#This Row],[Artículo]],'.'!$B$2:$D$11481,3,)</f>
        <v>1</v>
      </c>
      <c r="AH4111" s="37" t="str">
        <f>+IFERROR(SEARCH("pack",Tabla1[[#This Row],[PACK]]),"")</f>
        <v/>
      </c>
    </row>
    <row r="4112" spans="1:34" ht="24" customHeight="1" x14ac:dyDescent="0.2">
      <c r="A4112" s="50" t="s">
        <v>6938</v>
      </c>
      <c r="B4112" s="60" t="s">
        <v>7847</v>
      </c>
      <c r="C4112" s="61" t="s">
        <v>7848</v>
      </c>
      <c r="D4112" s="52" t="s">
        <v>27</v>
      </c>
      <c r="E4112" s="53">
        <v>114474.95</v>
      </c>
      <c r="F4112" s="23" t="str">
        <f>+IFERROR(VLOOKUP(Tabla1[[#This Row],[Artículo]],'..'!$B$2:$D$569000,3,),"")</f>
        <v/>
      </c>
      <c r="G4112" s="24" t="str">
        <f>IF(H4112=AF4112,"", "Error MC")</f>
        <v>Error MC</v>
      </c>
      <c r="H4112" s="62"/>
      <c r="I4112" s="54">
        <f>+Tabla1[[#This Row],[MC]]*Tabla1[[#This Row],[Pedido]]*Tabla1[[#This Row],[PVC ]]</f>
        <v>0</v>
      </c>
      <c r="J4112" s="26">
        <v>0.21</v>
      </c>
      <c r="K4112" s="63"/>
      <c r="L4112" s="28" t="s">
        <v>535</v>
      </c>
      <c r="M4112" s="53">
        <v>186994.82800000001</v>
      </c>
      <c r="N4112" s="64" t="str">
        <f>+IF(Tabla1[[#This Row],[F PMPI]]="SÍ","No","Sí")</f>
        <v>No</v>
      </c>
      <c r="O4112" s="65">
        <f>+Tabla1[[#This Row],[PVL]]*1.055</f>
        <v>197279.54353999998</v>
      </c>
      <c r="P4112" s="65">
        <f>+Tabla1[[#This Row],[PVL]]*1.43</f>
        <v>267402.60404000001</v>
      </c>
      <c r="Q4112" s="66" t="str">
        <f>+HYPERLINK(Tabla1[[#This Row],[PAG]])</f>
        <v>https://todomusica.com.ar/varios/9412-rpm400tqg.html</v>
      </c>
      <c r="R4112" s="67"/>
      <c r="S4112" s="68"/>
      <c r="T4112" s="69"/>
      <c r="U4112" s="69"/>
      <c r="V4112" s="69"/>
      <c r="W4112" s="69"/>
      <c r="X4112" s="69"/>
      <c r="Y4112" s="35"/>
      <c r="Z4112" s="35" t="s">
        <v>27645</v>
      </c>
      <c r="AA4112" s="36">
        <v>1</v>
      </c>
      <c r="AB4112" s="35" t="s">
        <v>9849</v>
      </c>
      <c r="AC4112" s="35" t="str">
        <f>+IF(Tabla1[[#This Row],[STK]]="no","Sin STK", "STK disponible")</f>
        <v>Sin STK</v>
      </c>
      <c r="AD4112" s="35">
        <f>+I4112*J4112</f>
        <v>0</v>
      </c>
      <c r="AE4112" s="35">
        <f>+I4112*K4112</f>
        <v>0</v>
      </c>
      <c r="AF4112" s="36">
        <f>IF(Tabla1[[#This Row],[ref pack]]=1,Tabla1[[#This Row],[Pedido]],LCM(Tabla1[[#This Row],[MC VIEJO]],Tabla1[[#This Row],[Pedido]]))</f>
        <v>1</v>
      </c>
      <c r="AG4112" s="36">
        <f>+VLOOKUP(Tabla1[[#This Row],[Artículo]],'.'!$B$2:$D$11481,3,)</f>
        <v>1</v>
      </c>
      <c r="AH4112" s="37" t="str">
        <f>+IFERROR(SEARCH("pack",Tabla1[[#This Row],[PACK]]),"")</f>
        <v/>
      </c>
    </row>
    <row r="4113" spans="1:34" ht="24" customHeight="1" x14ac:dyDescent="0.2">
      <c r="A4113" s="50" t="s">
        <v>6938</v>
      </c>
      <c r="B4113" s="60" t="s">
        <v>7849</v>
      </c>
      <c r="C4113" s="61" t="s">
        <v>7850</v>
      </c>
      <c r="D4113" s="52" t="s">
        <v>9842</v>
      </c>
      <c r="E4113" s="53">
        <v>55687.76</v>
      </c>
      <c r="F4113" s="23" t="str">
        <f>+IFERROR(VLOOKUP(Tabla1[[#This Row],[Artículo]],'..'!$B$2:$D$569000,3,),"")</f>
        <v/>
      </c>
      <c r="G4113" s="24" t="str">
        <f>IF(H4113=AF4113,"", "Error MC")</f>
        <v>Error MC</v>
      </c>
      <c r="H4113" s="62"/>
      <c r="I4113" s="54">
        <f>+Tabla1[[#This Row],[MC]]*Tabla1[[#This Row],[Pedido]]*Tabla1[[#This Row],[PVC ]]</f>
        <v>0</v>
      </c>
      <c r="J4113" s="26">
        <v>0.21</v>
      </c>
      <c r="K4113" s="63"/>
      <c r="L4113" s="28" t="s">
        <v>535</v>
      </c>
      <c r="M4113" s="53">
        <v>90965.960999999996</v>
      </c>
      <c r="N4113" s="64" t="str">
        <f>+IF(Tabla1[[#This Row],[F PMPI]]="SÍ","No","Sí")</f>
        <v>No</v>
      </c>
      <c r="O4113" s="65">
        <f>+Tabla1[[#This Row],[PVL]]*1.055</f>
        <v>95969.088854999995</v>
      </c>
      <c r="P4113" s="65">
        <f>+Tabla1[[#This Row],[PVL]]*1.43</f>
        <v>130081.32422999998</v>
      </c>
      <c r="Q4113" s="66" t="str">
        <f>+HYPERLINK(Tabla1[[#This Row],[PAG]])</f>
        <v>https://todomusica.com.ar/varios/6270-rpm460.html</v>
      </c>
      <c r="R4113" s="67"/>
      <c r="S4113" s="68"/>
      <c r="T4113" s="69"/>
      <c r="U4113" s="69"/>
      <c r="V4113" s="69"/>
      <c r="W4113" s="69"/>
      <c r="X4113" s="69"/>
      <c r="Y4113" s="35"/>
      <c r="Z4113" s="35" t="s">
        <v>27646</v>
      </c>
      <c r="AA4113" s="36">
        <v>1</v>
      </c>
      <c r="AB4113" s="35" t="s">
        <v>9849</v>
      </c>
      <c r="AC4113" s="35" t="str">
        <f>+IF(Tabla1[[#This Row],[STK]]="no","Sin STK", "STK disponible")</f>
        <v>STK disponible</v>
      </c>
      <c r="AD4113" s="35">
        <f>+I4113*J4113</f>
        <v>0</v>
      </c>
      <c r="AE4113" s="35">
        <f>+I4113*K4113</f>
        <v>0</v>
      </c>
      <c r="AF4113" s="36">
        <f>IF(Tabla1[[#This Row],[ref pack]]=1,Tabla1[[#This Row],[Pedido]],LCM(Tabla1[[#This Row],[MC VIEJO]],Tabla1[[#This Row],[Pedido]]))</f>
        <v>1</v>
      </c>
      <c r="AG4113" s="36">
        <f>+VLOOKUP(Tabla1[[#This Row],[Artículo]],'.'!$B$2:$D$11481,3,)</f>
        <v>1</v>
      </c>
      <c r="AH4113" s="37" t="str">
        <f>+IFERROR(SEARCH("pack",Tabla1[[#This Row],[PACK]]),"")</f>
        <v/>
      </c>
    </row>
    <row r="4114" spans="1:34" ht="24" customHeight="1" x14ac:dyDescent="0.2">
      <c r="A4114" s="50" t="s">
        <v>6938</v>
      </c>
      <c r="B4114" s="60" t="s">
        <v>7851</v>
      </c>
      <c r="C4114" s="61" t="s">
        <v>7852</v>
      </c>
      <c r="D4114" s="52" t="s">
        <v>9842</v>
      </c>
      <c r="E4114" s="53">
        <v>57588.74</v>
      </c>
      <c r="F4114" s="23" t="str">
        <f>+IFERROR(VLOOKUP(Tabla1[[#This Row],[Artículo]],'..'!$B$2:$D$569000,3,),"")</f>
        <v/>
      </c>
      <c r="G4114" s="24" t="str">
        <f>IF(H4114=AF4114,"", "Error MC")</f>
        <v>Error MC</v>
      </c>
      <c r="H4114" s="62"/>
      <c r="I4114" s="54">
        <f>+Tabla1[[#This Row],[MC]]*Tabla1[[#This Row],[Pedido]]*Tabla1[[#This Row],[PVC ]]</f>
        <v>0</v>
      </c>
      <c r="J4114" s="26">
        <v>0.21</v>
      </c>
      <c r="K4114" s="63"/>
      <c r="L4114" s="28" t="s">
        <v>535</v>
      </c>
      <c r="M4114" s="53">
        <v>94071.207999999999</v>
      </c>
      <c r="N4114" s="64" t="str">
        <f>+IF(Tabla1[[#This Row],[F PMPI]]="SÍ","No","Sí")</f>
        <v>No</v>
      </c>
      <c r="O4114" s="65">
        <f>+Tabla1[[#This Row],[PVL]]*1.055</f>
        <v>99245.12444</v>
      </c>
      <c r="P4114" s="65">
        <f>+Tabla1[[#This Row],[PVL]]*1.43</f>
        <v>134521.82743999999</v>
      </c>
      <c r="Q4114" s="66" t="str">
        <f>+HYPERLINK(Tabla1[[#This Row],[PAG]])</f>
        <v>https://todomusica.com.ar/productos-sin-categorias-de-netsuite/957-rpm550.html</v>
      </c>
      <c r="R4114" s="67"/>
      <c r="S4114" s="68"/>
      <c r="T4114" s="69"/>
      <c r="U4114" s="69"/>
      <c r="V4114" s="69"/>
      <c r="W4114" s="69"/>
      <c r="X4114" s="69"/>
      <c r="Y4114" s="35"/>
      <c r="Z4114" s="35" t="s">
        <v>27624</v>
      </c>
      <c r="AA4114" s="36">
        <v>1</v>
      </c>
      <c r="AB4114" s="35" t="s">
        <v>9849</v>
      </c>
      <c r="AC4114" s="35" t="str">
        <f>+IF(Tabla1[[#This Row],[STK]]="no","Sin STK", "STK disponible")</f>
        <v>STK disponible</v>
      </c>
      <c r="AD4114" s="35">
        <f>+I4114*J4114</f>
        <v>0</v>
      </c>
      <c r="AE4114" s="35">
        <f>+I4114*K4114</f>
        <v>0</v>
      </c>
      <c r="AF4114" s="36">
        <f>IF(Tabla1[[#This Row],[ref pack]]=1,Tabla1[[#This Row],[Pedido]],LCM(Tabla1[[#This Row],[MC VIEJO]],Tabla1[[#This Row],[Pedido]]))</f>
        <v>1</v>
      </c>
      <c r="AG4114" s="36">
        <f>+VLOOKUP(Tabla1[[#This Row],[Artículo]],'.'!$B$2:$D$11481,3,)</f>
        <v>1</v>
      </c>
      <c r="AH4114" s="37" t="str">
        <f>+IFERROR(SEARCH("pack",Tabla1[[#This Row],[PACK]]),"")</f>
        <v/>
      </c>
    </row>
    <row r="4115" spans="1:34" ht="24" customHeight="1" x14ac:dyDescent="0.2">
      <c r="A4115" s="50" t="s">
        <v>6938</v>
      </c>
      <c r="B4115" s="60" t="s">
        <v>7853</v>
      </c>
      <c r="C4115" s="61" t="s">
        <v>7854</v>
      </c>
      <c r="D4115" s="52" t="s">
        <v>9842</v>
      </c>
      <c r="E4115" s="53">
        <v>57588.74</v>
      </c>
      <c r="F4115" s="23" t="str">
        <f>+IFERROR(VLOOKUP(Tabla1[[#This Row],[Artículo]],'..'!$B$2:$D$569000,3,),"")</f>
        <v/>
      </c>
      <c r="G4115" s="24" t="str">
        <f>IF(H4115=AF4115,"", "Error MC")</f>
        <v>Error MC</v>
      </c>
      <c r="H4115" s="62"/>
      <c r="I4115" s="54">
        <f>+Tabla1[[#This Row],[MC]]*Tabla1[[#This Row],[Pedido]]*Tabla1[[#This Row],[PVC ]]</f>
        <v>0</v>
      </c>
      <c r="J4115" s="26">
        <v>0.21</v>
      </c>
      <c r="K4115" s="63"/>
      <c r="L4115" s="28" t="s">
        <v>535</v>
      </c>
      <c r="M4115" s="53">
        <v>94071.207999999999</v>
      </c>
      <c r="N4115" s="64" t="str">
        <f>+IF(Tabla1[[#This Row],[F PMPI]]="SÍ","No","Sí")</f>
        <v>No</v>
      </c>
      <c r="O4115" s="65">
        <f>+Tabla1[[#This Row],[PVL]]*1.055</f>
        <v>99245.12444</v>
      </c>
      <c r="P4115" s="65">
        <f>+Tabla1[[#This Row],[PVL]]*1.43</f>
        <v>134521.82743999999</v>
      </c>
      <c r="Q4115" s="66" t="str">
        <f>+HYPERLINK(Tabla1[[#This Row],[PAG]])</f>
        <v>https://todomusica.com.ar/productos-sin-categorias-de-netsuite/1457-rpm560.html</v>
      </c>
      <c r="R4115" s="67"/>
      <c r="S4115" s="68"/>
      <c r="T4115" s="69"/>
      <c r="U4115" s="69"/>
      <c r="V4115" s="69"/>
      <c r="W4115" s="69"/>
      <c r="X4115" s="69"/>
      <c r="Y4115" s="35"/>
      <c r="Z4115" s="35" t="s">
        <v>27647</v>
      </c>
      <c r="AA4115" s="36">
        <v>1</v>
      </c>
      <c r="AB4115" s="35" t="s">
        <v>9849</v>
      </c>
      <c r="AC4115" s="35" t="str">
        <f>+IF(Tabla1[[#This Row],[STK]]="no","Sin STK", "STK disponible")</f>
        <v>STK disponible</v>
      </c>
      <c r="AD4115" s="35">
        <f>+I4115*J4115</f>
        <v>0</v>
      </c>
      <c r="AE4115" s="35">
        <f>+I4115*K4115</f>
        <v>0</v>
      </c>
      <c r="AF4115" s="36">
        <f>IF(Tabla1[[#This Row],[ref pack]]=1,Tabla1[[#This Row],[Pedido]],LCM(Tabla1[[#This Row],[MC VIEJO]],Tabla1[[#This Row],[Pedido]]))</f>
        <v>1</v>
      </c>
      <c r="AG4115" s="36">
        <f>+VLOOKUP(Tabla1[[#This Row],[Artículo]],'.'!$B$2:$D$11481,3,)</f>
        <v>1</v>
      </c>
      <c r="AH4115" s="37" t="str">
        <f>+IFERROR(SEARCH("pack",Tabla1[[#This Row],[PACK]]),"")</f>
        <v/>
      </c>
    </row>
    <row r="4116" spans="1:34" ht="24" customHeight="1" x14ac:dyDescent="0.2">
      <c r="A4116" s="50" t="s">
        <v>6938</v>
      </c>
      <c r="B4116" s="60" t="s">
        <v>7855</v>
      </c>
      <c r="C4116" s="61" t="s">
        <v>24178</v>
      </c>
      <c r="D4116" s="52" t="s">
        <v>9842</v>
      </c>
      <c r="E4116" s="53">
        <v>92849.5</v>
      </c>
      <c r="F4116" s="23" t="str">
        <f>+IFERROR(VLOOKUP(Tabla1[[#This Row],[Artículo]],'..'!$B$2:$D$569000,3,),"")</f>
        <v/>
      </c>
      <c r="G4116" s="24" t="str">
        <f>IF(H4116=AF4116,"", "Error MC")</f>
        <v>Error MC</v>
      </c>
      <c r="H4116" s="62"/>
      <c r="I4116" s="54">
        <f>+Tabla1[[#This Row],[MC]]*Tabla1[[#This Row],[Pedido]]*Tabla1[[#This Row],[PVC ]]</f>
        <v>0</v>
      </c>
      <c r="J4116" s="26">
        <v>0.21</v>
      </c>
      <c r="K4116" s="63"/>
      <c r="L4116" s="28" t="s">
        <v>535</v>
      </c>
      <c r="M4116" s="53">
        <v>151669.66399999999</v>
      </c>
      <c r="N4116" s="64" t="str">
        <f>+IF(Tabla1[[#This Row],[F PMPI]]="SÍ","No","Sí")</f>
        <v>No</v>
      </c>
      <c r="O4116" s="65">
        <f>+Tabla1[[#This Row],[PVL]]*1.055</f>
        <v>160011.49551999997</v>
      </c>
      <c r="P4116" s="65">
        <f>+Tabla1[[#This Row],[PVL]]*1.43</f>
        <v>216887.61951999998</v>
      </c>
      <c r="Q4116" s="66" t="str">
        <f>+HYPERLINK(Tabla1[[#This Row],[PAG]])</f>
        <v>https://todomusica.com.ar/microfonos-de-instalacion/1492-rpm626.html</v>
      </c>
      <c r="R4116" s="67"/>
      <c r="S4116" s="68"/>
      <c r="T4116" s="69"/>
      <c r="U4116" s="69"/>
      <c r="V4116" s="69"/>
      <c r="W4116" s="69"/>
      <c r="X4116" s="69"/>
      <c r="Y4116" s="35"/>
      <c r="Z4116" s="35" t="s">
        <v>27648</v>
      </c>
      <c r="AA4116" s="36">
        <v>1</v>
      </c>
      <c r="AB4116" s="35" t="s">
        <v>9849</v>
      </c>
      <c r="AC4116" s="35" t="str">
        <f>+IF(Tabla1[[#This Row],[STK]]="no","Sin STK", "STK disponible")</f>
        <v>STK disponible</v>
      </c>
      <c r="AD4116" s="35">
        <f>+I4116*J4116</f>
        <v>0</v>
      </c>
      <c r="AE4116" s="35">
        <f>+I4116*K4116</f>
        <v>0</v>
      </c>
      <c r="AF4116" s="36">
        <f>IF(Tabla1[[#This Row],[ref pack]]=1,Tabla1[[#This Row],[Pedido]],LCM(Tabla1[[#This Row],[MC VIEJO]],Tabla1[[#This Row],[Pedido]]))</f>
        <v>1</v>
      </c>
      <c r="AG4116" s="36">
        <f>+VLOOKUP(Tabla1[[#This Row],[Artículo]],'.'!$B$2:$D$11481,3,)</f>
        <v>1</v>
      </c>
      <c r="AH4116" s="37" t="str">
        <f>+IFERROR(SEARCH("pack",Tabla1[[#This Row],[PACK]]),"")</f>
        <v/>
      </c>
    </row>
    <row r="4117" spans="1:34" ht="24" customHeight="1" x14ac:dyDescent="0.2">
      <c r="A4117" s="50" t="s">
        <v>6938</v>
      </c>
      <c r="B4117" s="60" t="s">
        <v>7857</v>
      </c>
      <c r="C4117" s="61" t="s">
        <v>7858</v>
      </c>
      <c r="D4117" s="52" t="s">
        <v>9842</v>
      </c>
      <c r="E4117" s="53">
        <v>6199.04</v>
      </c>
      <c r="F4117" s="23" t="str">
        <f>+IFERROR(VLOOKUP(Tabla1[[#This Row],[Artículo]],'..'!$B$2:$D$569000,3,),"")</f>
        <v/>
      </c>
      <c r="G4117" s="24" t="str">
        <f>IF(H4117=AF4117,"", "Error MC")</f>
        <v>Error MC</v>
      </c>
      <c r="H4117" s="62"/>
      <c r="I4117" s="54">
        <f>+Tabla1[[#This Row],[MC]]*Tabla1[[#This Row],[Pedido]]*Tabla1[[#This Row],[PVC ]]</f>
        <v>0</v>
      </c>
      <c r="J4117" s="26">
        <v>0.21</v>
      </c>
      <c r="K4117" s="63"/>
      <c r="L4117" s="28" t="s">
        <v>535</v>
      </c>
      <c r="M4117" s="53">
        <v>10126.127</v>
      </c>
      <c r="N4117" s="64" t="str">
        <f>+IF(Tabla1[[#This Row],[F PMPI]]="SÍ","No","Sí")</f>
        <v>No</v>
      </c>
      <c r="O4117" s="65">
        <f>+Tabla1[[#This Row],[PVL]]*1.055</f>
        <v>10683.063985000001</v>
      </c>
      <c r="P4117" s="65">
        <f>+Tabla1[[#This Row],[PVL]]*1.43</f>
        <v>14480.36161</v>
      </c>
      <c r="Q4117" s="66" t="str">
        <f>+HYPERLINK(Tabla1[[#This Row],[PAG]])</f>
        <v>https://todomusica.com.ar/microfonos-de-instalacion/1836-rpm640.html</v>
      </c>
      <c r="R4117" s="67"/>
      <c r="S4117" s="68"/>
      <c r="T4117" s="69"/>
      <c r="U4117" s="69"/>
      <c r="V4117" s="69"/>
      <c r="W4117" s="69"/>
      <c r="X4117" s="69"/>
      <c r="Y4117" s="35"/>
      <c r="Z4117" s="35" t="s">
        <v>27649</v>
      </c>
      <c r="AA4117" s="36">
        <v>1</v>
      </c>
      <c r="AB4117" s="35" t="s">
        <v>9849</v>
      </c>
      <c r="AC4117" s="35" t="str">
        <f>+IF(Tabla1[[#This Row],[STK]]="no","Sin STK", "STK disponible")</f>
        <v>STK disponible</v>
      </c>
      <c r="AD4117" s="35">
        <f>+I4117*J4117</f>
        <v>0</v>
      </c>
      <c r="AE4117" s="35">
        <f>+I4117*K4117</f>
        <v>0</v>
      </c>
      <c r="AF4117" s="36">
        <f>IF(Tabla1[[#This Row],[ref pack]]=1,Tabla1[[#This Row],[Pedido]],LCM(Tabla1[[#This Row],[MC VIEJO]],Tabla1[[#This Row],[Pedido]]))</f>
        <v>1</v>
      </c>
      <c r="AG4117" s="36">
        <f>+VLOOKUP(Tabla1[[#This Row],[Artículo]],'.'!$B$2:$D$11481,3,)</f>
        <v>1</v>
      </c>
      <c r="AH4117" s="37" t="str">
        <f>+IFERROR(SEARCH("pack",Tabla1[[#This Row],[PACK]]),"")</f>
        <v/>
      </c>
    </row>
    <row r="4118" spans="1:34" ht="24" customHeight="1" x14ac:dyDescent="0.2">
      <c r="A4118" s="50" t="s">
        <v>6938</v>
      </c>
      <c r="B4118" s="60" t="s">
        <v>7859</v>
      </c>
      <c r="C4118" s="61" t="s">
        <v>7860</v>
      </c>
      <c r="D4118" s="52" t="s">
        <v>9842</v>
      </c>
      <c r="E4118" s="53">
        <v>1549.93</v>
      </c>
      <c r="F4118" s="23" t="str">
        <f>+IFERROR(VLOOKUP(Tabla1[[#This Row],[Artículo]],'..'!$B$2:$D$569000,3,),"")</f>
        <v/>
      </c>
      <c r="G4118" s="24" t="str">
        <f>IF(H4118=AF4118,"", "Error MC")</f>
        <v>Error MC</v>
      </c>
      <c r="H4118" s="62"/>
      <c r="I4118" s="54">
        <f>+Tabla1[[#This Row],[MC]]*Tabla1[[#This Row],[Pedido]]*Tabla1[[#This Row],[PVC ]]</f>
        <v>0</v>
      </c>
      <c r="J4118" s="26">
        <v>0.21</v>
      </c>
      <c r="K4118" s="63"/>
      <c r="L4118" s="28" t="s">
        <v>535</v>
      </c>
      <c r="M4118" s="53">
        <v>2531.8159999999998</v>
      </c>
      <c r="N4118" s="64" t="str">
        <f>+IF(Tabla1[[#This Row],[F PMPI]]="SÍ","No","Sí")</f>
        <v>No</v>
      </c>
      <c r="O4118" s="65">
        <f>+Tabla1[[#This Row],[PVL]]*1.055</f>
        <v>2671.0658799999997</v>
      </c>
      <c r="P4118" s="65">
        <f>+Tabla1[[#This Row],[PVL]]*1.43</f>
        <v>3620.4968799999997</v>
      </c>
      <c r="Q4118" s="66" t="str">
        <f>+HYPERLINK(Tabla1[[#This Row],[PAG]])</f>
        <v>https://todomusica.com.ar/varios/2026-rpm642.html</v>
      </c>
      <c r="R4118" s="67"/>
      <c r="S4118" s="68"/>
      <c r="T4118" s="69"/>
      <c r="U4118" s="69"/>
      <c r="V4118" s="69"/>
      <c r="W4118" s="69"/>
      <c r="X4118" s="69"/>
      <c r="Y4118" s="35"/>
      <c r="Z4118" s="35" t="s">
        <v>27650</v>
      </c>
      <c r="AA4118" s="36">
        <v>1</v>
      </c>
      <c r="AB4118" s="35" t="s">
        <v>9849</v>
      </c>
      <c r="AC4118" s="35" t="str">
        <f>+IF(Tabla1[[#This Row],[STK]]="no","Sin STK", "STK disponible")</f>
        <v>STK disponible</v>
      </c>
      <c r="AD4118" s="35">
        <f>+I4118*J4118</f>
        <v>0</v>
      </c>
      <c r="AE4118" s="35">
        <f>+I4118*K4118</f>
        <v>0</v>
      </c>
      <c r="AF4118" s="36">
        <f>IF(Tabla1[[#This Row],[ref pack]]=1,Tabla1[[#This Row],[Pedido]],LCM(Tabla1[[#This Row],[MC VIEJO]],Tabla1[[#This Row],[Pedido]]))</f>
        <v>1</v>
      </c>
      <c r="AG4118" s="36">
        <f>+VLOOKUP(Tabla1[[#This Row],[Artículo]],'.'!$B$2:$D$11481,3,)</f>
        <v>1</v>
      </c>
      <c r="AH4118" s="37" t="str">
        <f>+IFERROR(SEARCH("pack",Tabla1[[#This Row],[PACK]]),"")</f>
        <v/>
      </c>
    </row>
    <row r="4119" spans="1:34" ht="24" customHeight="1" x14ac:dyDescent="0.2">
      <c r="A4119" s="50" t="s">
        <v>6938</v>
      </c>
      <c r="B4119" s="60" t="s">
        <v>7861</v>
      </c>
      <c r="C4119" s="61" t="s">
        <v>24179</v>
      </c>
      <c r="D4119" s="52" t="s">
        <v>9842</v>
      </c>
      <c r="E4119" s="53">
        <v>36366.04</v>
      </c>
      <c r="F4119" s="23" t="str">
        <f>+IFERROR(VLOOKUP(Tabla1[[#This Row],[Artículo]],'..'!$B$2:$D$569000,3,),"")</f>
        <v/>
      </c>
      <c r="G4119" s="24" t="str">
        <f>IF(H4119=AF4119,"", "Error MC")</f>
        <v>Error MC</v>
      </c>
      <c r="H4119" s="62"/>
      <c r="I4119" s="54">
        <f>+Tabla1[[#This Row],[MC]]*Tabla1[[#This Row],[Pedido]]*Tabla1[[#This Row],[PVC ]]</f>
        <v>0</v>
      </c>
      <c r="J4119" s="26">
        <v>0.21</v>
      </c>
      <c r="K4119" s="63"/>
      <c r="L4119" s="28" t="s">
        <v>535</v>
      </c>
      <c r="M4119" s="53">
        <v>59403.921999999999</v>
      </c>
      <c r="N4119" s="64" t="str">
        <f>+IF(Tabla1[[#This Row],[F PMPI]]="SÍ","No","Sí")</f>
        <v>No</v>
      </c>
      <c r="O4119" s="65">
        <f>+Tabla1[[#This Row],[PVL]]*1.055</f>
        <v>62671.137709999995</v>
      </c>
      <c r="P4119" s="65">
        <f>+Tabla1[[#This Row],[PVL]]*1.43</f>
        <v>84947.608459999989</v>
      </c>
      <c r="Q4119" s="66" t="str">
        <f>+HYPERLINK(Tabla1[[#This Row],[PAG]])</f>
        <v>https://todomusica.com.ar/cables-varios/6076-rpm652.html</v>
      </c>
      <c r="R4119" s="67"/>
      <c r="S4119" s="68"/>
      <c r="T4119" s="69"/>
      <c r="U4119" s="69"/>
      <c r="V4119" s="69"/>
      <c r="W4119" s="69"/>
      <c r="X4119" s="69"/>
      <c r="Y4119" s="35"/>
      <c r="Z4119" s="35" t="s">
        <v>27641</v>
      </c>
      <c r="AA4119" s="36">
        <v>1</v>
      </c>
      <c r="AB4119" s="35" t="s">
        <v>9849</v>
      </c>
      <c r="AC4119" s="35" t="str">
        <f>+IF(Tabla1[[#This Row],[STK]]="no","Sin STK", "STK disponible")</f>
        <v>STK disponible</v>
      </c>
      <c r="AD4119" s="35">
        <f>+I4119*J4119</f>
        <v>0</v>
      </c>
      <c r="AE4119" s="35">
        <f>+I4119*K4119</f>
        <v>0</v>
      </c>
      <c r="AF4119" s="36">
        <f>IF(Tabla1[[#This Row],[ref pack]]=1,Tabla1[[#This Row],[Pedido]],LCM(Tabla1[[#This Row],[MC VIEJO]],Tabla1[[#This Row],[Pedido]]))</f>
        <v>1</v>
      </c>
      <c r="AG4119" s="36">
        <f>+VLOOKUP(Tabla1[[#This Row],[Artículo]],'.'!$B$2:$D$11481,3,)</f>
        <v>1</v>
      </c>
      <c r="AH4119" s="37" t="str">
        <f>+IFERROR(SEARCH("pack",Tabla1[[#This Row],[PACK]]),"")</f>
        <v/>
      </c>
    </row>
    <row r="4120" spans="1:34" ht="24" customHeight="1" x14ac:dyDescent="0.2">
      <c r="A4120" s="50" t="s">
        <v>6938</v>
      </c>
      <c r="B4120" s="60" t="s">
        <v>7863</v>
      </c>
      <c r="C4120" s="61" t="s">
        <v>7864</v>
      </c>
      <c r="D4120" s="52" t="s">
        <v>9841</v>
      </c>
      <c r="E4120" s="53">
        <v>82756.63</v>
      </c>
      <c r="F4120" s="23" t="str">
        <f>+IFERROR(VLOOKUP(Tabla1[[#This Row],[Artículo]],'..'!$B$2:$D$569000,3,),"")</f>
        <v/>
      </c>
      <c r="G4120" s="24" t="str">
        <f>IF(H4120=AF4120,"", "Error MC")</f>
        <v>Error MC</v>
      </c>
      <c r="H4120" s="62"/>
      <c r="I4120" s="54">
        <f>+Tabla1[[#This Row],[MC]]*Tabla1[[#This Row],[Pedido]]*Tabla1[[#This Row],[PVC ]]</f>
        <v>0</v>
      </c>
      <c r="J4120" s="26">
        <v>0.21</v>
      </c>
      <c r="K4120" s="63"/>
      <c r="L4120" s="28" t="s">
        <v>535</v>
      </c>
      <c r="M4120" s="53">
        <v>135182.95499999999</v>
      </c>
      <c r="N4120" s="64" t="str">
        <f>+IF(Tabla1[[#This Row],[F PMPI]]="SÍ","No","Sí")</f>
        <v>No</v>
      </c>
      <c r="O4120" s="65">
        <f>+Tabla1[[#This Row],[PVL]]*1.055</f>
        <v>142618.01752499997</v>
      </c>
      <c r="P4120" s="65">
        <f>+Tabla1[[#This Row],[PVL]]*1.43</f>
        <v>193311.62564999997</v>
      </c>
      <c r="Q4120" s="66" t="str">
        <f>+HYPERLINK(Tabla1[[#This Row],[PAG]])</f>
        <v>https://todomusica.com.ar/cables-varios/6076-rpm652.html</v>
      </c>
      <c r="R4120" s="67"/>
      <c r="S4120" s="68"/>
      <c r="T4120" s="69"/>
      <c r="U4120" s="69"/>
      <c r="V4120" s="69"/>
      <c r="W4120" s="69"/>
      <c r="X4120" s="69"/>
      <c r="Y4120" s="35"/>
      <c r="Z4120" s="35" t="s">
        <v>27641</v>
      </c>
      <c r="AA4120" s="36">
        <v>1</v>
      </c>
      <c r="AB4120" s="35" t="s">
        <v>9849</v>
      </c>
      <c r="AC4120" s="35" t="str">
        <f>+IF(Tabla1[[#This Row],[STK]]="no","Sin STK", "STK disponible")</f>
        <v>STK disponible</v>
      </c>
      <c r="AD4120" s="35">
        <f>+I4120*J4120</f>
        <v>0</v>
      </c>
      <c r="AE4120" s="35">
        <f>+I4120*K4120</f>
        <v>0</v>
      </c>
      <c r="AF4120" s="36">
        <f>IF(Tabla1[[#This Row],[ref pack]]=1,Tabla1[[#This Row],[Pedido]],LCM(Tabla1[[#This Row],[MC VIEJO]],Tabla1[[#This Row],[Pedido]]))</f>
        <v>1</v>
      </c>
      <c r="AG4120" s="36">
        <f>+VLOOKUP(Tabla1[[#This Row],[Artículo]],'.'!$B$2:$D$11481,3,)</f>
        <v>1</v>
      </c>
      <c r="AH4120" s="37" t="str">
        <f>+IFERROR(SEARCH("pack",Tabla1[[#This Row],[PACK]]),"")</f>
        <v/>
      </c>
    </row>
    <row r="4121" spans="1:34" ht="24" customHeight="1" x14ac:dyDescent="0.2">
      <c r="A4121" s="50" t="s">
        <v>6938</v>
      </c>
      <c r="B4121" s="60" t="s">
        <v>7865</v>
      </c>
      <c r="C4121" s="61" t="s">
        <v>7866</v>
      </c>
      <c r="D4121" s="52" t="s">
        <v>9841</v>
      </c>
      <c r="E4121" s="53">
        <v>82756.63</v>
      </c>
      <c r="F4121" s="23" t="str">
        <f>+IFERROR(VLOOKUP(Tabla1[[#This Row],[Artículo]],'..'!$B$2:$D$569000,3,),"")</f>
        <v/>
      </c>
      <c r="G4121" s="24" t="str">
        <f>IF(H4121=AF4121,"", "Error MC")</f>
        <v>Error MC</v>
      </c>
      <c r="H4121" s="62"/>
      <c r="I4121" s="54">
        <f>+Tabla1[[#This Row],[MC]]*Tabla1[[#This Row],[Pedido]]*Tabla1[[#This Row],[PVC ]]</f>
        <v>0</v>
      </c>
      <c r="J4121" s="26">
        <v>0.21</v>
      </c>
      <c r="K4121" s="63"/>
      <c r="L4121" s="28" t="s">
        <v>535</v>
      </c>
      <c r="M4121" s="53">
        <v>135182.95499999999</v>
      </c>
      <c r="N4121" s="64" t="str">
        <f>+IF(Tabla1[[#This Row],[F PMPI]]="SÍ","No","Sí")</f>
        <v>No</v>
      </c>
      <c r="O4121" s="65">
        <f>+Tabla1[[#This Row],[PVL]]*1.055</f>
        <v>142618.01752499997</v>
      </c>
      <c r="P4121" s="65">
        <f>+Tabla1[[#This Row],[PVL]]*1.43</f>
        <v>193311.62564999997</v>
      </c>
      <c r="Q4121" s="66" t="str">
        <f>+HYPERLINK(Tabla1[[#This Row],[PAG]])</f>
        <v>https://todomusica.com.ar/cables-varios/6077-rpm653.html</v>
      </c>
      <c r="R4121" s="67"/>
      <c r="S4121" s="68"/>
      <c r="T4121" s="69"/>
      <c r="U4121" s="69"/>
      <c r="V4121" s="69"/>
      <c r="W4121" s="69"/>
      <c r="X4121" s="69"/>
      <c r="Y4121" s="35"/>
      <c r="Z4121" s="35" t="s">
        <v>27651</v>
      </c>
      <c r="AA4121" s="36">
        <v>1</v>
      </c>
      <c r="AB4121" s="35" t="s">
        <v>9849</v>
      </c>
      <c r="AC4121" s="35" t="str">
        <f>+IF(Tabla1[[#This Row],[STK]]="no","Sin STK", "STK disponible")</f>
        <v>STK disponible</v>
      </c>
      <c r="AD4121" s="35">
        <f>+I4121*J4121</f>
        <v>0</v>
      </c>
      <c r="AE4121" s="35">
        <f>+I4121*K4121</f>
        <v>0</v>
      </c>
      <c r="AF4121" s="36">
        <f>IF(Tabla1[[#This Row],[ref pack]]=1,Tabla1[[#This Row],[Pedido]],LCM(Tabla1[[#This Row],[MC VIEJO]],Tabla1[[#This Row],[Pedido]]))</f>
        <v>1</v>
      </c>
      <c r="AG4121" s="36">
        <f>+VLOOKUP(Tabla1[[#This Row],[Artículo]],'.'!$B$2:$D$11481,3,)</f>
        <v>1</v>
      </c>
      <c r="AH4121" s="37" t="str">
        <f>+IFERROR(SEARCH("pack",Tabla1[[#This Row],[PACK]]),"")</f>
        <v/>
      </c>
    </row>
    <row r="4122" spans="1:34" ht="24" customHeight="1" x14ac:dyDescent="0.2">
      <c r="A4122" s="50" t="s">
        <v>6938</v>
      </c>
      <c r="B4122" s="60" t="s">
        <v>7867</v>
      </c>
      <c r="C4122" s="61" t="s">
        <v>7868</v>
      </c>
      <c r="D4122" s="52" t="s">
        <v>9842</v>
      </c>
      <c r="E4122" s="53">
        <v>82756.63</v>
      </c>
      <c r="F4122" s="23" t="str">
        <f>+IFERROR(VLOOKUP(Tabla1[[#This Row],[Artículo]],'..'!$B$2:$D$569000,3,),"")</f>
        <v/>
      </c>
      <c r="G4122" s="24" t="str">
        <f>IF(H4122=AF4122,"", "Error MC")</f>
        <v>Error MC</v>
      </c>
      <c r="H4122" s="62"/>
      <c r="I4122" s="54">
        <f>+Tabla1[[#This Row],[MC]]*Tabla1[[#This Row],[Pedido]]*Tabla1[[#This Row],[PVC ]]</f>
        <v>0</v>
      </c>
      <c r="J4122" s="26">
        <v>0.21</v>
      </c>
      <c r="K4122" s="63"/>
      <c r="L4122" s="28" t="s">
        <v>535</v>
      </c>
      <c r="M4122" s="53">
        <v>135182.95499999999</v>
      </c>
      <c r="N4122" s="64" t="str">
        <f>+IF(Tabla1[[#This Row],[F PMPI]]="SÍ","No","Sí")</f>
        <v>No</v>
      </c>
      <c r="O4122" s="65">
        <f>+Tabla1[[#This Row],[PVL]]*1.055</f>
        <v>142618.01752499997</v>
      </c>
      <c r="P4122" s="65">
        <f>+Tabla1[[#This Row],[PVL]]*1.43</f>
        <v>193311.62564999997</v>
      </c>
      <c r="Q4122" s="66" t="str">
        <f>+HYPERLINK(Tabla1[[#This Row],[PAG]])</f>
        <v>https://todomusica.com.ar/cables-varios/6079-rpm655.html</v>
      </c>
      <c r="R4122" s="67"/>
      <c r="S4122" s="68"/>
      <c r="T4122" s="69"/>
      <c r="U4122" s="69"/>
      <c r="V4122" s="69"/>
      <c r="W4122" s="69"/>
      <c r="X4122" s="69"/>
      <c r="Y4122" s="35"/>
      <c r="Z4122" s="35" t="s">
        <v>27652</v>
      </c>
      <c r="AA4122" s="36">
        <v>1</v>
      </c>
      <c r="AB4122" s="35" t="s">
        <v>9849</v>
      </c>
      <c r="AC4122" s="35" t="str">
        <f>+IF(Tabla1[[#This Row],[STK]]="no","Sin STK", "STK disponible")</f>
        <v>STK disponible</v>
      </c>
      <c r="AD4122" s="35">
        <f>+I4122*J4122</f>
        <v>0</v>
      </c>
      <c r="AE4122" s="35">
        <f>+I4122*K4122</f>
        <v>0</v>
      </c>
      <c r="AF4122" s="36">
        <f>IF(Tabla1[[#This Row],[ref pack]]=1,Tabla1[[#This Row],[Pedido]],LCM(Tabla1[[#This Row],[MC VIEJO]],Tabla1[[#This Row],[Pedido]]))</f>
        <v>1</v>
      </c>
      <c r="AG4122" s="36">
        <f>+VLOOKUP(Tabla1[[#This Row],[Artículo]],'.'!$B$2:$D$11481,3,)</f>
        <v>1</v>
      </c>
      <c r="AH4122" s="37" t="str">
        <f>+IFERROR(SEARCH("pack",Tabla1[[#This Row],[PACK]]),"")</f>
        <v/>
      </c>
    </row>
    <row r="4123" spans="1:34" ht="24" customHeight="1" x14ac:dyDescent="0.2">
      <c r="A4123" s="50" t="s">
        <v>6938</v>
      </c>
      <c r="B4123" s="60" t="s">
        <v>7869</v>
      </c>
      <c r="C4123" s="61" t="s">
        <v>7870</v>
      </c>
      <c r="D4123" s="52" t="s">
        <v>27</v>
      </c>
      <c r="E4123" s="53">
        <v>80027.38</v>
      </c>
      <c r="F4123" s="23" t="str">
        <f>+IFERROR(VLOOKUP(Tabla1[[#This Row],[Artículo]],'..'!$B$2:$D$569000,3,),"")</f>
        <v/>
      </c>
      <c r="G4123" s="24" t="str">
        <f>IF(H4123=AF4123,"", "Error MC")</f>
        <v>Error MC</v>
      </c>
      <c r="H4123" s="62"/>
      <c r="I4123" s="54">
        <f>+Tabla1[[#This Row],[MC]]*Tabla1[[#This Row],[Pedido]]*Tabla1[[#This Row],[PVC ]]</f>
        <v>0</v>
      </c>
      <c r="J4123" s="26">
        <v>0.21</v>
      </c>
      <c r="K4123" s="63"/>
      <c r="L4123" s="28" t="s">
        <v>535</v>
      </c>
      <c r="M4123" s="53">
        <v>130724.72199999999</v>
      </c>
      <c r="N4123" s="64" t="str">
        <f>+IF(Tabla1[[#This Row],[F PMPI]]="SÍ","No","Sí")</f>
        <v>No</v>
      </c>
      <c r="O4123" s="65">
        <f>+Tabla1[[#This Row],[PVL]]*1.055</f>
        <v>137914.58171</v>
      </c>
      <c r="P4123" s="65">
        <f>+Tabla1[[#This Row],[PVL]]*1.43</f>
        <v>186936.35245999999</v>
      </c>
      <c r="Q4123" s="66" t="str">
        <f>+HYPERLINK(Tabla1[[#This Row],[PAG]])</f>
        <v>https://todomusica.com.ar/productos-sin-categorias-de-netsuite/4134-404.html</v>
      </c>
      <c r="R4123" s="67"/>
      <c r="S4123" s="68"/>
      <c r="T4123" s="69"/>
      <c r="U4123" s="69"/>
      <c r="V4123" s="69"/>
      <c r="W4123" s="69"/>
      <c r="X4123" s="69"/>
      <c r="Y4123" s="35"/>
      <c r="Z4123" s="35" t="s">
        <v>27653</v>
      </c>
      <c r="AA4123" s="36">
        <v>1</v>
      </c>
      <c r="AB4123" s="35" t="s">
        <v>9849</v>
      </c>
      <c r="AC4123" s="35" t="str">
        <f>+IF(Tabla1[[#This Row],[STK]]="no","Sin STK", "STK disponible")</f>
        <v>Sin STK</v>
      </c>
      <c r="AD4123" s="35">
        <f>+I4123*J4123</f>
        <v>0</v>
      </c>
      <c r="AE4123" s="35">
        <f>+I4123*K4123</f>
        <v>0</v>
      </c>
      <c r="AF4123" s="36">
        <f>IF(Tabla1[[#This Row],[ref pack]]=1,Tabla1[[#This Row],[Pedido]],LCM(Tabla1[[#This Row],[MC VIEJO]],Tabla1[[#This Row],[Pedido]]))</f>
        <v>1</v>
      </c>
      <c r="AG4123" s="36">
        <f>+VLOOKUP(Tabla1[[#This Row],[Artículo]],'.'!$B$2:$D$11481,3,)</f>
        <v>1</v>
      </c>
      <c r="AH4123" s="37" t="str">
        <f>+IFERROR(SEARCH("pack",Tabla1[[#This Row],[PACK]]),"")</f>
        <v/>
      </c>
    </row>
    <row r="4124" spans="1:34" ht="24" customHeight="1" x14ac:dyDescent="0.2">
      <c r="A4124" s="50" t="s">
        <v>6938</v>
      </c>
      <c r="B4124" s="60" t="s">
        <v>7871</v>
      </c>
      <c r="C4124" s="61" t="s">
        <v>7872</v>
      </c>
      <c r="D4124" s="52" t="s">
        <v>9842</v>
      </c>
      <c r="E4124" s="53">
        <v>149001.29999999999</v>
      </c>
      <c r="F4124" s="23" t="str">
        <f>+IFERROR(VLOOKUP(Tabla1[[#This Row],[Artículo]],'..'!$B$2:$D$569000,3,),"")</f>
        <v/>
      </c>
      <c r="G4124" s="24" t="str">
        <f>IF(H4124=AF4124,"", "Error MC")</f>
        <v>Error MC</v>
      </c>
      <c r="H4124" s="62"/>
      <c r="I4124" s="54">
        <f>+Tabla1[[#This Row],[MC]]*Tabla1[[#This Row],[Pedido]]*Tabla1[[#This Row],[PVC ]]</f>
        <v>0</v>
      </c>
      <c r="J4124" s="26">
        <v>0.21</v>
      </c>
      <c r="K4124" s="63"/>
      <c r="L4124" s="28" t="s">
        <v>535</v>
      </c>
      <c r="M4124" s="53">
        <v>243393.63</v>
      </c>
      <c r="N4124" s="64" t="str">
        <f>+IF(Tabla1[[#This Row],[F PMPI]]="SÍ","No","Sí")</f>
        <v>No</v>
      </c>
      <c r="O4124" s="65">
        <f>+Tabla1[[#This Row],[PVL]]*1.055</f>
        <v>256780.27964999998</v>
      </c>
      <c r="P4124" s="65">
        <f>+Tabla1[[#This Row],[PVL]]*1.43</f>
        <v>348052.8909</v>
      </c>
      <c r="Q4124" s="66" t="str">
        <f>+HYPERLINK(Tabla1[[#This Row],[PAG]])</f>
        <v>https://todomusica.com.ar/varios/2130-rpw112.html</v>
      </c>
      <c r="R4124" s="67"/>
      <c r="S4124" s="68"/>
      <c r="T4124" s="69"/>
      <c r="U4124" s="69"/>
      <c r="V4124" s="69"/>
      <c r="W4124" s="69"/>
      <c r="X4124" s="69"/>
      <c r="Y4124" s="35"/>
      <c r="Z4124" s="35" t="s">
        <v>27654</v>
      </c>
      <c r="AA4124" s="36">
        <v>1</v>
      </c>
      <c r="AB4124" s="35" t="s">
        <v>9849</v>
      </c>
      <c r="AC4124" s="35" t="str">
        <f>+IF(Tabla1[[#This Row],[STK]]="no","Sin STK", "STK disponible")</f>
        <v>STK disponible</v>
      </c>
      <c r="AD4124" s="35">
        <f>+I4124*J4124</f>
        <v>0</v>
      </c>
      <c r="AE4124" s="35">
        <f>+I4124*K4124</f>
        <v>0</v>
      </c>
      <c r="AF4124" s="36">
        <f>IF(Tabla1[[#This Row],[ref pack]]=1,Tabla1[[#This Row],[Pedido]],LCM(Tabla1[[#This Row],[MC VIEJO]],Tabla1[[#This Row],[Pedido]]))</f>
        <v>1</v>
      </c>
      <c r="AG4124" s="36">
        <f>+VLOOKUP(Tabla1[[#This Row],[Artículo]],'.'!$B$2:$D$11481,3,)</f>
        <v>1</v>
      </c>
      <c r="AH4124" s="37" t="str">
        <f>+IFERROR(SEARCH("pack",Tabla1[[#This Row],[PACK]]),"")</f>
        <v/>
      </c>
    </row>
    <row r="4125" spans="1:34" ht="24" customHeight="1" x14ac:dyDescent="0.2">
      <c r="A4125" s="50" t="s">
        <v>6938</v>
      </c>
      <c r="B4125" s="60" t="s">
        <v>7873</v>
      </c>
      <c r="C4125" s="61" t="s">
        <v>7874</v>
      </c>
      <c r="D4125" s="52" t="s">
        <v>9842</v>
      </c>
      <c r="E4125" s="53">
        <v>180393.28</v>
      </c>
      <c r="F4125" s="23" t="str">
        <f>+IFERROR(VLOOKUP(Tabla1[[#This Row],[Artículo]],'..'!$B$2:$D$569000,3,),"")</f>
        <v/>
      </c>
      <c r="G4125" s="24" t="str">
        <f>IF(H4125=AF4125,"", "Error MC")</f>
        <v>Error MC</v>
      </c>
      <c r="H4125" s="62"/>
      <c r="I4125" s="54">
        <f>+Tabla1[[#This Row],[MC]]*Tabla1[[#This Row],[Pedido]]*Tabla1[[#This Row],[PVC ]]</f>
        <v>0</v>
      </c>
      <c r="J4125" s="26">
        <v>0.21</v>
      </c>
      <c r="K4125" s="63"/>
      <c r="L4125" s="28" t="s">
        <v>535</v>
      </c>
      <c r="M4125" s="53">
        <v>294672.42499999999</v>
      </c>
      <c r="N4125" s="64" t="str">
        <f>+IF(Tabla1[[#This Row],[F PMPI]]="SÍ","No","Sí")</f>
        <v>No</v>
      </c>
      <c r="O4125" s="65">
        <f>+Tabla1[[#This Row],[PVL]]*1.055</f>
        <v>310879.40837499994</v>
      </c>
      <c r="P4125" s="65">
        <f>+Tabla1[[#This Row],[PVL]]*1.43</f>
        <v>421381.56774999999</v>
      </c>
      <c r="Q4125" s="66" t="str">
        <f>+HYPERLINK(Tabla1[[#This Row],[PAG]])</f>
        <v>https://todomusica.com.ar/varios/1099-rpw118.html</v>
      </c>
      <c r="R4125" s="67"/>
      <c r="S4125" s="68"/>
      <c r="T4125" s="69"/>
      <c r="U4125" s="69"/>
      <c r="V4125" s="69"/>
      <c r="W4125" s="69"/>
      <c r="X4125" s="69"/>
      <c r="Y4125" s="35"/>
      <c r="Z4125" s="35" t="s">
        <v>27655</v>
      </c>
      <c r="AA4125" s="36">
        <v>1</v>
      </c>
      <c r="AB4125" s="35" t="s">
        <v>9849</v>
      </c>
      <c r="AC4125" s="35" t="str">
        <f>+IF(Tabla1[[#This Row],[STK]]="no","Sin STK", "STK disponible")</f>
        <v>STK disponible</v>
      </c>
      <c r="AD4125" s="35">
        <f>+I4125*J4125</f>
        <v>0</v>
      </c>
      <c r="AE4125" s="35">
        <f>+I4125*K4125</f>
        <v>0</v>
      </c>
      <c r="AF4125" s="36">
        <f>IF(Tabla1[[#This Row],[ref pack]]=1,Tabla1[[#This Row],[Pedido]],LCM(Tabla1[[#This Row],[MC VIEJO]],Tabla1[[#This Row],[Pedido]]))</f>
        <v>1</v>
      </c>
      <c r="AG4125" s="36">
        <f>+VLOOKUP(Tabla1[[#This Row],[Artículo]],'.'!$B$2:$D$11481,3,)</f>
        <v>1</v>
      </c>
      <c r="AH4125" s="37" t="str">
        <f>+IFERROR(SEARCH("pack",Tabla1[[#This Row],[PACK]]),"")</f>
        <v/>
      </c>
    </row>
    <row r="4126" spans="1:34" ht="24" customHeight="1" x14ac:dyDescent="0.2">
      <c r="A4126" s="50" t="s">
        <v>6938</v>
      </c>
      <c r="B4126" s="60" t="s">
        <v>7875</v>
      </c>
      <c r="C4126" s="61" t="s">
        <v>7876</v>
      </c>
      <c r="D4126" s="52" t="s">
        <v>9842</v>
      </c>
      <c r="E4126" s="53">
        <v>331853.26</v>
      </c>
      <c r="F4126" s="23" t="str">
        <f>+IFERROR(VLOOKUP(Tabla1[[#This Row],[Artículo]],'..'!$B$2:$D$569000,3,),"")</f>
        <v/>
      </c>
      <c r="G4126" s="24" t="str">
        <f>IF(H4126=AF4126,"", "Error MC")</f>
        <v>Error MC</v>
      </c>
      <c r="H4126" s="62"/>
      <c r="I4126" s="54">
        <f>+Tabla1[[#This Row],[MC]]*Tabla1[[#This Row],[Pedido]]*Tabla1[[#This Row],[PVC ]]</f>
        <v>0</v>
      </c>
      <c r="J4126" s="26">
        <v>0.21</v>
      </c>
      <c r="K4126" s="63"/>
      <c r="L4126" s="28" t="s">
        <v>535</v>
      </c>
      <c r="M4126" s="53">
        <v>542082.299</v>
      </c>
      <c r="N4126" s="64" t="str">
        <f>+IF(Tabla1[[#This Row],[F PMPI]]="SÍ","No","Sí")</f>
        <v>No</v>
      </c>
      <c r="O4126" s="65">
        <f>+Tabla1[[#This Row],[PVL]]*1.055</f>
        <v>571896.82544499997</v>
      </c>
      <c r="P4126" s="65">
        <f>+Tabla1[[#This Row],[PVL]]*1.43</f>
        <v>775177.68756999995</v>
      </c>
      <c r="Q4126" s="66" t="str">
        <f>+HYPERLINK(Tabla1[[#This Row],[PAG]])</f>
        <v>https://todomusica.com.ar/varios/2027-rpw120.html</v>
      </c>
      <c r="R4126" s="67"/>
      <c r="S4126" s="68"/>
      <c r="T4126" s="69"/>
      <c r="U4126" s="69"/>
      <c r="V4126" s="69"/>
      <c r="W4126" s="69"/>
      <c r="X4126" s="69"/>
      <c r="Y4126" s="35"/>
      <c r="Z4126" s="35" t="s">
        <v>27656</v>
      </c>
      <c r="AA4126" s="36">
        <v>1</v>
      </c>
      <c r="AB4126" s="35" t="s">
        <v>9849</v>
      </c>
      <c r="AC4126" s="35" t="str">
        <f>+IF(Tabla1[[#This Row],[STK]]="no","Sin STK", "STK disponible")</f>
        <v>STK disponible</v>
      </c>
      <c r="AD4126" s="35">
        <f>+I4126*J4126</f>
        <v>0</v>
      </c>
      <c r="AE4126" s="35">
        <f>+I4126*K4126</f>
        <v>0</v>
      </c>
      <c r="AF4126" s="36">
        <f>IF(Tabla1[[#This Row],[ref pack]]=1,Tabla1[[#This Row],[Pedido]],LCM(Tabla1[[#This Row],[MC VIEJO]],Tabla1[[#This Row],[Pedido]]))</f>
        <v>1</v>
      </c>
      <c r="AG4126" s="36">
        <f>+VLOOKUP(Tabla1[[#This Row],[Artículo]],'.'!$B$2:$D$11481,3,)</f>
        <v>1</v>
      </c>
      <c r="AH4126" s="37" t="str">
        <f>+IFERROR(SEARCH("pack",Tabla1[[#This Row],[PACK]]),"")</f>
        <v/>
      </c>
    </row>
    <row r="4127" spans="1:34" ht="24" customHeight="1" x14ac:dyDescent="0.2">
      <c r="A4127" s="50" t="s">
        <v>6938</v>
      </c>
      <c r="B4127" s="60" t="s">
        <v>7877</v>
      </c>
      <c r="C4127" s="61" t="s">
        <v>7878</v>
      </c>
      <c r="D4127" s="52" t="s">
        <v>9842</v>
      </c>
      <c r="E4127" s="53">
        <v>331853.26</v>
      </c>
      <c r="F4127" s="23" t="str">
        <f>+IFERROR(VLOOKUP(Tabla1[[#This Row],[Artículo]],'..'!$B$2:$D$569000,3,),"")</f>
        <v/>
      </c>
      <c r="G4127" s="24" t="str">
        <f>IF(H4127=AF4127,"", "Error MC")</f>
        <v>Error MC</v>
      </c>
      <c r="H4127" s="62"/>
      <c r="I4127" s="54">
        <f>+Tabla1[[#This Row],[MC]]*Tabla1[[#This Row],[Pedido]]*Tabla1[[#This Row],[PVC ]]</f>
        <v>0</v>
      </c>
      <c r="J4127" s="26">
        <v>0.21</v>
      </c>
      <c r="K4127" s="63"/>
      <c r="L4127" s="28" t="s">
        <v>535</v>
      </c>
      <c r="M4127" s="53">
        <v>542082.299</v>
      </c>
      <c r="N4127" s="64" t="str">
        <f>+IF(Tabla1[[#This Row],[F PMPI]]="SÍ","No","Sí")</f>
        <v>No</v>
      </c>
      <c r="O4127" s="65">
        <f>+Tabla1[[#This Row],[PVL]]*1.055</f>
        <v>571896.82544499997</v>
      </c>
      <c r="P4127" s="65">
        <f>+Tabla1[[#This Row],[PVL]]*1.43</f>
        <v>775177.68756999995</v>
      </c>
      <c r="Q4127" s="66" t="str">
        <f>+HYPERLINK(Tabla1[[#This Row],[PAG]])</f>
        <v>https://todomusica.com.ar/varios/2081-rpw122.html</v>
      </c>
      <c r="R4127" s="67"/>
      <c r="S4127" s="68"/>
      <c r="T4127" s="69"/>
      <c r="U4127" s="69"/>
      <c r="V4127" s="69"/>
      <c r="W4127" s="69"/>
      <c r="X4127" s="69"/>
      <c r="Y4127" s="35"/>
      <c r="Z4127" s="35" t="s">
        <v>27657</v>
      </c>
      <c r="AA4127" s="36">
        <v>1</v>
      </c>
      <c r="AB4127" s="35" t="s">
        <v>9849</v>
      </c>
      <c r="AC4127" s="35" t="str">
        <f>+IF(Tabla1[[#This Row],[STK]]="no","Sin STK", "STK disponible")</f>
        <v>STK disponible</v>
      </c>
      <c r="AD4127" s="35">
        <f>+I4127*J4127</f>
        <v>0</v>
      </c>
      <c r="AE4127" s="35">
        <f>+I4127*K4127</f>
        <v>0</v>
      </c>
      <c r="AF4127" s="36">
        <f>IF(Tabla1[[#This Row],[ref pack]]=1,Tabla1[[#This Row],[Pedido]],LCM(Tabla1[[#This Row],[MC VIEJO]],Tabla1[[#This Row],[Pedido]]))</f>
        <v>1</v>
      </c>
      <c r="AG4127" s="36">
        <f>+VLOOKUP(Tabla1[[#This Row],[Artículo]],'.'!$B$2:$D$11481,3,)</f>
        <v>1</v>
      </c>
      <c r="AH4127" s="37" t="str">
        <f>+IFERROR(SEARCH("pack",Tabla1[[#This Row],[PACK]]),"")</f>
        <v/>
      </c>
    </row>
    <row r="4128" spans="1:34" ht="24" customHeight="1" x14ac:dyDescent="0.2">
      <c r="A4128" s="50" t="s">
        <v>6938</v>
      </c>
      <c r="B4128" s="60" t="s">
        <v>7879</v>
      </c>
      <c r="C4128" s="61" t="s">
        <v>7880</v>
      </c>
      <c r="D4128" s="52" t="s">
        <v>9842</v>
      </c>
      <c r="E4128" s="53">
        <v>674264.12</v>
      </c>
      <c r="F4128" s="23" t="str">
        <f>+IFERROR(VLOOKUP(Tabla1[[#This Row],[Artículo]],'..'!$B$2:$D$569000,3,),"")</f>
        <v/>
      </c>
      <c r="G4128" s="24" t="str">
        <f>IF(H4128=AF4128,"", "Error MC")</f>
        <v>Error MC</v>
      </c>
      <c r="H4128" s="62"/>
      <c r="I4128" s="54">
        <f>+Tabla1[[#This Row],[MC]]*Tabla1[[#This Row],[Pedido]]*Tabla1[[#This Row],[PVC ]]</f>
        <v>0</v>
      </c>
      <c r="J4128" s="26">
        <v>0.21</v>
      </c>
      <c r="K4128" s="63"/>
      <c r="L4128" s="28" t="s">
        <v>535</v>
      </c>
      <c r="M4128" s="53">
        <v>1101410.4380000001</v>
      </c>
      <c r="N4128" s="64" t="str">
        <f>+IF(Tabla1[[#This Row],[F PMPI]]="SÍ","No","Sí")</f>
        <v>No</v>
      </c>
      <c r="O4128" s="65">
        <f>+Tabla1[[#This Row],[PVL]]*1.055</f>
        <v>1161988.0120900001</v>
      </c>
      <c r="P4128" s="65">
        <f>+Tabla1[[#This Row],[PVL]]*1.43</f>
        <v>1575016.92634</v>
      </c>
      <c r="Q4128" s="66" t="str">
        <f>+HYPERLINK(Tabla1[[#This Row],[PAG]])</f>
        <v>https://todomusica.com.ar/varios/7149-rpw170.html</v>
      </c>
      <c r="R4128" s="67"/>
      <c r="S4128" s="68"/>
      <c r="T4128" s="69"/>
      <c r="U4128" s="69"/>
      <c r="V4128" s="69"/>
      <c r="W4128" s="69"/>
      <c r="X4128" s="69"/>
      <c r="Y4128" s="35"/>
      <c r="Z4128" s="35" t="s">
        <v>27658</v>
      </c>
      <c r="AA4128" s="36">
        <v>1</v>
      </c>
      <c r="AB4128" s="35" t="s">
        <v>9849</v>
      </c>
      <c r="AC4128" s="35" t="str">
        <f>+IF(Tabla1[[#This Row],[STK]]="no","Sin STK", "STK disponible")</f>
        <v>STK disponible</v>
      </c>
      <c r="AD4128" s="35">
        <f>+I4128*J4128</f>
        <v>0</v>
      </c>
      <c r="AE4128" s="35">
        <f>+I4128*K4128</f>
        <v>0</v>
      </c>
      <c r="AF4128" s="36">
        <f>IF(Tabla1[[#This Row],[ref pack]]=1,Tabla1[[#This Row],[Pedido]],LCM(Tabla1[[#This Row],[MC VIEJO]],Tabla1[[#This Row],[Pedido]]))</f>
        <v>1</v>
      </c>
      <c r="AG4128" s="36">
        <f>+VLOOKUP(Tabla1[[#This Row],[Artículo]],'.'!$B$2:$D$11481,3,)</f>
        <v>1</v>
      </c>
      <c r="AH4128" s="37" t="str">
        <f>+IFERROR(SEARCH("pack",Tabla1[[#This Row],[PACK]]),"")</f>
        <v/>
      </c>
    </row>
    <row r="4129" spans="1:34" ht="24" customHeight="1" x14ac:dyDescent="0.2">
      <c r="A4129" s="50" t="s">
        <v>6938</v>
      </c>
      <c r="B4129" s="60" t="s">
        <v>7881</v>
      </c>
      <c r="C4129" s="61" t="s">
        <v>7882</v>
      </c>
      <c r="D4129" s="52" t="s">
        <v>9842</v>
      </c>
      <c r="E4129" s="53">
        <v>674264.12</v>
      </c>
      <c r="F4129" s="23" t="str">
        <f>+IFERROR(VLOOKUP(Tabla1[[#This Row],[Artículo]],'..'!$B$2:$D$569000,3,),"")</f>
        <v/>
      </c>
      <c r="G4129" s="24" t="str">
        <f>IF(H4129=AF4129,"", "Error MC")</f>
        <v>Error MC</v>
      </c>
      <c r="H4129" s="62"/>
      <c r="I4129" s="54">
        <f>+Tabla1[[#This Row],[MC]]*Tabla1[[#This Row],[Pedido]]*Tabla1[[#This Row],[PVC ]]</f>
        <v>0</v>
      </c>
      <c r="J4129" s="26">
        <v>0.21</v>
      </c>
      <c r="K4129" s="63"/>
      <c r="L4129" s="28" t="s">
        <v>535</v>
      </c>
      <c r="M4129" s="53">
        <v>1101410.4380000001</v>
      </c>
      <c r="N4129" s="64" t="str">
        <f>+IF(Tabla1[[#This Row],[F PMPI]]="SÍ","No","Sí")</f>
        <v>No</v>
      </c>
      <c r="O4129" s="65">
        <f>+Tabla1[[#This Row],[PVL]]*1.055</f>
        <v>1161988.0120900001</v>
      </c>
      <c r="P4129" s="65">
        <f>+Tabla1[[#This Row],[PVL]]*1.43</f>
        <v>1575016.92634</v>
      </c>
      <c r="Q4129" s="66" t="str">
        <f>+HYPERLINK(Tabla1[[#This Row],[PAG]])</f>
        <v>https://todomusica.com.ar/varios/7150-rpw174.html</v>
      </c>
      <c r="R4129" s="67"/>
      <c r="S4129" s="68"/>
      <c r="T4129" s="69"/>
      <c r="U4129" s="69"/>
      <c r="V4129" s="69"/>
      <c r="W4129" s="69"/>
      <c r="X4129" s="69"/>
      <c r="Y4129" s="35"/>
      <c r="Z4129" s="35" t="s">
        <v>27659</v>
      </c>
      <c r="AA4129" s="36">
        <v>1</v>
      </c>
      <c r="AB4129" s="35" t="s">
        <v>9849</v>
      </c>
      <c r="AC4129" s="35" t="str">
        <f>+IF(Tabla1[[#This Row],[STK]]="no","Sin STK", "STK disponible")</f>
        <v>STK disponible</v>
      </c>
      <c r="AD4129" s="35">
        <f>+I4129*J4129</f>
        <v>0</v>
      </c>
      <c r="AE4129" s="35">
        <f>+I4129*K4129</f>
        <v>0</v>
      </c>
      <c r="AF4129" s="36">
        <f>IF(Tabla1[[#This Row],[ref pack]]=1,Tabla1[[#This Row],[Pedido]],LCM(Tabla1[[#This Row],[MC VIEJO]],Tabla1[[#This Row],[Pedido]]))</f>
        <v>1</v>
      </c>
      <c r="AG4129" s="36">
        <f>+VLOOKUP(Tabla1[[#This Row],[Artículo]],'.'!$B$2:$D$11481,3,)</f>
        <v>1</v>
      </c>
      <c r="AH4129" s="37" t="str">
        <f>+IFERROR(SEARCH("pack",Tabla1[[#This Row],[PACK]]),"")</f>
        <v/>
      </c>
    </row>
    <row r="4130" spans="1:34" ht="24" customHeight="1" x14ac:dyDescent="0.2">
      <c r="A4130" s="50" t="s">
        <v>6938</v>
      </c>
      <c r="B4130" s="60" t="s">
        <v>7883</v>
      </c>
      <c r="C4130" s="61" t="s">
        <v>7884</v>
      </c>
      <c r="D4130" s="52" t="s">
        <v>9842</v>
      </c>
      <c r="E4130" s="53">
        <v>657610.92000000004</v>
      </c>
      <c r="F4130" s="23" t="str">
        <f>+IFERROR(VLOOKUP(Tabla1[[#This Row],[Artículo]],'..'!$B$2:$D$569000,3,),"")</f>
        <v/>
      </c>
      <c r="G4130" s="24" t="str">
        <f>IF(H4130=AF4130,"", "Error MC")</f>
        <v>Error MC</v>
      </c>
      <c r="H4130" s="62"/>
      <c r="I4130" s="54">
        <f>+Tabla1[[#This Row],[MC]]*Tabla1[[#This Row],[Pedido]]*Tabla1[[#This Row],[PVC ]]</f>
        <v>0</v>
      </c>
      <c r="J4130" s="26">
        <v>0.21</v>
      </c>
      <c r="K4130" s="63"/>
      <c r="L4130" s="28" t="s">
        <v>535</v>
      </c>
      <c r="M4130" s="53">
        <v>1074207.4350000001</v>
      </c>
      <c r="N4130" s="64" t="str">
        <f>+IF(Tabla1[[#This Row],[F PMPI]]="SÍ","No","Sí")</f>
        <v>No</v>
      </c>
      <c r="O4130" s="65">
        <f>+Tabla1[[#This Row],[PVL]]*1.055</f>
        <v>1133288.8439249999</v>
      </c>
      <c r="P4130" s="65">
        <f>+Tabla1[[#This Row],[PVL]]*1.43</f>
        <v>1536116.6320499999</v>
      </c>
      <c r="Q4130" s="66" t="str">
        <f>+HYPERLINK(Tabla1[[#This Row],[PAG]])</f>
        <v>https://todomusica.com.ar/varios/126-rpw180.html</v>
      </c>
      <c r="R4130" s="67"/>
      <c r="S4130" s="68"/>
      <c r="T4130" s="69"/>
      <c r="U4130" s="69"/>
      <c r="V4130" s="69"/>
      <c r="W4130" s="69"/>
      <c r="X4130" s="69"/>
      <c r="Y4130" s="35"/>
      <c r="Z4130" s="35" t="s">
        <v>27660</v>
      </c>
      <c r="AA4130" s="36">
        <v>1</v>
      </c>
      <c r="AB4130" s="35" t="s">
        <v>9849</v>
      </c>
      <c r="AC4130" s="35" t="str">
        <f>+IF(Tabla1[[#This Row],[STK]]="no","Sin STK", "STK disponible")</f>
        <v>STK disponible</v>
      </c>
      <c r="AD4130" s="35">
        <f>+I4130*J4130</f>
        <v>0</v>
      </c>
      <c r="AE4130" s="35">
        <f>+I4130*K4130</f>
        <v>0</v>
      </c>
      <c r="AF4130" s="36">
        <f>IF(Tabla1[[#This Row],[ref pack]]=1,Tabla1[[#This Row],[Pedido]],LCM(Tabla1[[#This Row],[MC VIEJO]],Tabla1[[#This Row],[Pedido]]))</f>
        <v>1</v>
      </c>
      <c r="AG4130" s="36">
        <f>+VLOOKUP(Tabla1[[#This Row],[Artículo]],'.'!$B$2:$D$11481,3,)</f>
        <v>1</v>
      </c>
      <c r="AH4130" s="37" t="str">
        <f>+IFERROR(SEARCH("pack",Tabla1[[#This Row],[PACK]]),"")</f>
        <v/>
      </c>
    </row>
    <row r="4131" spans="1:34" ht="24" customHeight="1" x14ac:dyDescent="0.2">
      <c r="A4131" s="50" t="s">
        <v>6938</v>
      </c>
      <c r="B4131" s="60" t="s">
        <v>7885</v>
      </c>
      <c r="C4131" s="61" t="s">
        <v>7886</v>
      </c>
      <c r="D4131" s="52" t="s">
        <v>9842</v>
      </c>
      <c r="E4131" s="53">
        <v>762890.74</v>
      </c>
      <c r="F4131" s="23" t="str">
        <f>+IFERROR(VLOOKUP(Tabla1[[#This Row],[Artículo]],'..'!$B$2:$D$569000,3,),"")</f>
        <v/>
      </c>
      <c r="G4131" s="24" t="str">
        <f>IF(H4131=AF4131,"", "Error MC")</f>
        <v>Error MC</v>
      </c>
      <c r="H4131" s="62"/>
      <c r="I4131" s="54">
        <f>+Tabla1[[#This Row],[MC]]*Tabla1[[#This Row],[Pedido]]*Tabla1[[#This Row],[PVC ]]</f>
        <v>0</v>
      </c>
      <c r="J4131" s="26">
        <v>0.21</v>
      </c>
      <c r="K4131" s="63"/>
      <c r="L4131" s="28" t="s">
        <v>535</v>
      </c>
      <c r="M4131" s="53">
        <v>1246182.0249999999</v>
      </c>
      <c r="N4131" s="64" t="str">
        <f>+IF(Tabla1[[#This Row],[F PMPI]]="SÍ","No","Sí")</f>
        <v>No</v>
      </c>
      <c r="O4131" s="65">
        <f>+Tabla1[[#This Row],[PVL]]*1.055</f>
        <v>1314722.0363749999</v>
      </c>
      <c r="P4131" s="65">
        <f>+Tabla1[[#This Row],[PVL]]*1.43</f>
        <v>1782040.2957499998</v>
      </c>
      <c r="Q4131" s="66" t="str">
        <f>+HYPERLINK(Tabla1[[#This Row],[PAG]])</f>
        <v>https://todomusica.com.ar/varios/4135-404.html</v>
      </c>
      <c r="R4131" s="67"/>
      <c r="S4131" s="68"/>
      <c r="T4131" s="69"/>
      <c r="U4131" s="69"/>
      <c r="V4131" s="69"/>
      <c r="W4131" s="69"/>
      <c r="X4131" s="69"/>
      <c r="Y4131" s="35"/>
      <c r="Z4131" s="35" t="s">
        <v>27661</v>
      </c>
      <c r="AA4131" s="36">
        <v>1</v>
      </c>
      <c r="AB4131" s="35" t="s">
        <v>9849</v>
      </c>
      <c r="AC4131" s="35" t="str">
        <f>+IF(Tabla1[[#This Row],[STK]]="no","Sin STK", "STK disponible")</f>
        <v>STK disponible</v>
      </c>
      <c r="AD4131" s="35">
        <f>+I4131*J4131</f>
        <v>0</v>
      </c>
      <c r="AE4131" s="35">
        <f>+I4131*K4131</f>
        <v>0</v>
      </c>
      <c r="AF4131" s="36">
        <f>IF(Tabla1[[#This Row],[ref pack]]=1,Tabla1[[#This Row],[Pedido]],LCM(Tabla1[[#This Row],[MC VIEJO]],Tabla1[[#This Row],[Pedido]]))</f>
        <v>1</v>
      </c>
      <c r="AG4131" s="36">
        <f>+VLOOKUP(Tabla1[[#This Row],[Artículo]],'.'!$B$2:$D$11481,3,)</f>
        <v>1</v>
      </c>
      <c r="AH4131" s="37" t="str">
        <f>+IFERROR(SEARCH("pack",Tabla1[[#This Row],[PACK]]),"")</f>
        <v/>
      </c>
    </row>
    <row r="4132" spans="1:34" ht="24" customHeight="1" x14ac:dyDescent="0.2">
      <c r="A4132" s="50" t="s">
        <v>6938</v>
      </c>
      <c r="B4132" s="60" t="s">
        <v>7887</v>
      </c>
      <c r="C4132" s="61" t="s">
        <v>7888</v>
      </c>
      <c r="D4132" s="52" t="s">
        <v>9842</v>
      </c>
      <c r="E4132" s="53">
        <v>762890.74</v>
      </c>
      <c r="F4132" s="23" t="str">
        <f>+IFERROR(VLOOKUP(Tabla1[[#This Row],[Artículo]],'..'!$B$2:$D$569000,3,),"")</f>
        <v/>
      </c>
      <c r="G4132" s="24" t="str">
        <f>IF(H4132=AF4132,"", "Error MC")</f>
        <v>Error MC</v>
      </c>
      <c r="H4132" s="62"/>
      <c r="I4132" s="54">
        <f>+Tabla1[[#This Row],[MC]]*Tabla1[[#This Row],[Pedido]]*Tabla1[[#This Row],[PVC ]]</f>
        <v>0</v>
      </c>
      <c r="J4132" s="26">
        <v>0.21</v>
      </c>
      <c r="K4132" s="63"/>
      <c r="L4132" s="28" t="s">
        <v>535</v>
      </c>
      <c r="M4132" s="53">
        <v>1246182.0249999999</v>
      </c>
      <c r="N4132" s="64" t="str">
        <f>+IF(Tabla1[[#This Row],[F PMPI]]="SÍ","No","Sí")</f>
        <v>No</v>
      </c>
      <c r="O4132" s="65">
        <f>+Tabla1[[#This Row],[PVL]]*1.055</f>
        <v>1314722.0363749999</v>
      </c>
      <c r="P4132" s="65">
        <f>+Tabla1[[#This Row],[PVL]]*1.43</f>
        <v>1782040.2957499998</v>
      </c>
      <c r="Q4132" s="66" t="str">
        <f>+HYPERLINK(Tabla1[[#This Row],[PAG]])</f>
        <v>https://todomusica.com.ar/productos-sin-categorias-de-netsuite/1844-rpw184.html</v>
      </c>
      <c r="R4132" s="67"/>
      <c r="S4132" s="68"/>
      <c r="T4132" s="69"/>
      <c r="U4132" s="69"/>
      <c r="V4132" s="69"/>
      <c r="W4132" s="69"/>
      <c r="X4132" s="69"/>
      <c r="Y4132" s="35"/>
      <c r="Z4132" s="35" t="s">
        <v>27662</v>
      </c>
      <c r="AA4132" s="36">
        <v>1</v>
      </c>
      <c r="AB4132" s="35" t="s">
        <v>9849</v>
      </c>
      <c r="AC4132" s="35" t="str">
        <f>+IF(Tabla1[[#This Row],[STK]]="no","Sin STK", "STK disponible")</f>
        <v>STK disponible</v>
      </c>
      <c r="AD4132" s="35">
        <f>+I4132*J4132</f>
        <v>0</v>
      </c>
      <c r="AE4132" s="35">
        <f>+I4132*K4132</f>
        <v>0</v>
      </c>
      <c r="AF4132" s="36">
        <f>IF(Tabla1[[#This Row],[ref pack]]=1,Tabla1[[#This Row],[Pedido]],LCM(Tabla1[[#This Row],[MC VIEJO]],Tabla1[[#This Row],[Pedido]]))</f>
        <v>1</v>
      </c>
      <c r="AG4132" s="36">
        <f>+VLOOKUP(Tabla1[[#This Row],[Artículo]],'.'!$B$2:$D$11481,3,)</f>
        <v>1</v>
      </c>
      <c r="AH4132" s="37" t="str">
        <f>+IFERROR(SEARCH("pack",Tabla1[[#This Row],[PACK]]),"")</f>
        <v/>
      </c>
    </row>
    <row r="4133" spans="1:34" ht="24" customHeight="1" x14ac:dyDescent="0.2">
      <c r="A4133" s="50" t="s">
        <v>6938</v>
      </c>
      <c r="B4133" s="60" t="s">
        <v>7889</v>
      </c>
      <c r="C4133" s="61" t="s">
        <v>7890</v>
      </c>
      <c r="D4133" s="52" t="s">
        <v>9842</v>
      </c>
      <c r="E4133" s="53">
        <v>762890.74</v>
      </c>
      <c r="F4133" s="23" t="str">
        <f>+IFERROR(VLOOKUP(Tabla1[[#This Row],[Artículo]],'..'!$B$2:$D$569000,3,),"")</f>
        <v/>
      </c>
      <c r="G4133" s="24" t="str">
        <f>IF(H4133=AF4133,"", "Error MC")</f>
        <v>Error MC</v>
      </c>
      <c r="H4133" s="62"/>
      <c r="I4133" s="54">
        <f>+Tabla1[[#This Row],[MC]]*Tabla1[[#This Row],[Pedido]]*Tabla1[[#This Row],[PVC ]]</f>
        <v>0</v>
      </c>
      <c r="J4133" s="26">
        <v>0.21</v>
      </c>
      <c r="K4133" s="63"/>
      <c r="L4133" s="28" t="s">
        <v>535</v>
      </c>
      <c r="M4133" s="53">
        <v>1246182.0249999999</v>
      </c>
      <c r="N4133" s="64" t="str">
        <f>+IF(Tabla1[[#This Row],[F PMPI]]="SÍ","No","Sí")</f>
        <v>No</v>
      </c>
      <c r="O4133" s="65">
        <f>+Tabla1[[#This Row],[PVL]]*1.055</f>
        <v>1314722.0363749999</v>
      </c>
      <c r="P4133" s="65">
        <f>+Tabla1[[#This Row],[PVL]]*1.43</f>
        <v>1782040.2957499998</v>
      </c>
      <c r="Q4133" s="66" t="str">
        <f>+HYPERLINK(Tabla1[[#This Row],[PAG]])</f>
        <v>https://todomusica.com.ar/productos-sin-categorias-de-netsuite/4136-404.html</v>
      </c>
      <c r="R4133" s="67"/>
      <c r="S4133" s="68"/>
      <c r="T4133" s="69"/>
      <c r="U4133" s="69"/>
      <c r="V4133" s="69"/>
      <c r="W4133" s="69"/>
      <c r="X4133" s="69"/>
      <c r="Y4133" s="35"/>
      <c r="Z4133" s="35" t="s">
        <v>27663</v>
      </c>
      <c r="AA4133" s="36">
        <v>1</v>
      </c>
      <c r="AB4133" s="35" t="s">
        <v>9849</v>
      </c>
      <c r="AC4133" s="35" t="str">
        <f>+IF(Tabla1[[#This Row],[STK]]="no","Sin STK", "STK disponible")</f>
        <v>STK disponible</v>
      </c>
      <c r="AD4133" s="35">
        <f>+I4133*J4133</f>
        <v>0</v>
      </c>
      <c r="AE4133" s="35">
        <f>+I4133*K4133</f>
        <v>0</v>
      </c>
      <c r="AF4133" s="36">
        <f>IF(Tabla1[[#This Row],[ref pack]]=1,Tabla1[[#This Row],[Pedido]],LCM(Tabla1[[#This Row],[MC VIEJO]],Tabla1[[#This Row],[Pedido]]))</f>
        <v>1</v>
      </c>
      <c r="AG4133" s="36">
        <f>+VLOOKUP(Tabla1[[#This Row],[Artículo]],'.'!$B$2:$D$11481,3,)</f>
        <v>1</v>
      </c>
      <c r="AH4133" s="37" t="str">
        <f>+IFERROR(SEARCH("pack",Tabla1[[#This Row],[PACK]]),"")</f>
        <v/>
      </c>
    </row>
    <row r="4134" spans="1:34" ht="24" customHeight="1" x14ac:dyDescent="0.2">
      <c r="A4134" s="50" t="s">
        <v>6938</v>
      </c>
      <c r="B4134" s="60" t="s">
        <v>7891</v>
      </c>
      <c r="C4134" s="61" t="s">
        <v>24180</v>
      </c>
      <c r="D4134" s="52" t="s">
        <v>9842</v>
      </c>
      <c r="E4134" s="53">
        <v>1036819.19</v>
      </c>
      <c r="F4134" s="23" t="str">
        <f>+IFERROR(VLOOKUP(Tabla1[[#This Row],[Artículo]],'..'!$B$2:$D$569000,3,),"")</f>
        <v/>
      </c>
      <c r="G4134" s="24" t="str">
        <f>IF(H4134=AF4134,"", "Error MC")</f>
        <v>Error MC</v>
      </c>
      <c r="H4134" s="62"/>
      <c r="I4134" s="54">
        <f>+Tabla1[[#This Row],[MC]]*Tabla1[[#This Row],[Pedido]]*Tabla1[[#This Row],[PVC ]]</f>
        <v>0</v>
      </c>
      <c r="J4134" s="26">
        <v>0.21</v>
      </c>
      <c r="K4134" s="63"/>
      <c r="L4134" s="28" t="s">
        <v>535</v>
      </c>
      <c r="M4134" s="53">
        <v>1693644.1510000001</v>
      </c>
      <c r="N4134" s="64" t="str">
        <f>+IF(Tabla1[[#This Row],[F PMPI]]="SÍ","No","Sí")</f>
        <v>No</v>
      </c>
      <c r="O4134" s="65">
        <f>+Tabla1[[#This Row],[PVL]]*1.055</f>
        <v>1786794.5793049999</v>
      </c>
      <c r="P4134" s="65">
        <f>+Tabla1[[#This Row],[PVL]]*1.43</f>
        <v>2421911.1359299999</v>
      </c>
      <c r="Q4134" s="66" t="str">
        <f>+HYPERLINK(Tabla1[[#This Row],[PAG]])</f>
        <v>https://todomusica.com.ar/varios/2130-rpw112.html</v>
      </c>
      <c r="R4134" s="67"/>
      <c r="S4134" s="68"/>
      <c r="T4134" s="69"/>
      <c r="U4134" s="69"/>
      <c r="V4134" s="69"/>
      <c r="W4134" s="69"/>
      <c r="X4134" s="69"/>
      <c r="Y4134" s="35"/>
      <c r="Z4134" s="35" t="s">
        <v>27654</v>
      </c>
      <c r="AA4134" s="36">
        <v>1</v>
      </c>
      <c r="AB4134" s="35" t="s">
        <v>9849</v>
      </c>
      <c r="AC4134" s="35" t="str">
        <f>+IF(Tabla1[[#This Row],[STK]]="no","Sin STK", "STK disponible")</f>
        <v>STK disponible</v>
      </c>
      <c r="AD4134" s="35">
        <f>+I4134*J4134</f>
        <v>0</v>
      </c>
      <c r="AE4134" s="35">
        <f>+I4134*K4134</f>
        <v>0</v>
      </c>
      <c r="AF4134" s="36">
        <f>IF(Tabla1[[#This Row],[ref pack]]=1,Tabla1[[#This Row],[Pedido]],LCM(Tabla1[[#This Row],[MC VIEJO]],Tabla1[[#This Row],[Pedido]]))</f>
        <v>1</v>
      </c>
      <c r="AG4134" s="36">
        <f>+VLOOKUP(Tabla1[[#This Row],[Artículo]],'.'!$B$2:$D$11481,3,)</f>
        <v>1</v>
      </c>
      <c r="AH4134" s="37" t="str">
        <f>+IFERROR(SEARCH("pack",Tabla1[[#This Row],[PACK]]),"")</f>
        <v/>
      </c>
    </row>
    <row r="4135" spans="1:34" ht="24" customHeight="1" x14ac:dyDescent="0.2">
      <c r="A4135" s="50" t="s">
        <v>6938</v>
      </c>
      <c r="B4135" s="60" t="s">
        <v>7893</v>
      </c>
      <c r="C4135" s="61" t="s">
        <v>24181</v>
      </c>
      <c r="D4135" s="52" t="s">
        <v>9842</v>
      </c>
      <c r="E4135" s="53">
        <v>946180.41</v>
      </c>
      <c r="F4135" s="23" t="str">
        <f>+IFERROR(VLOOKUP(Tabla1[[#This Row],[Artículo]],'..'!$B$2:$D$569000,3,),"")</f>
        <v/>
      </c>
      <c r="G4135" s="24" t="str">
        <f>IF(H4135=AF4135,"", "Error MC")</f>
        <v>Error MC</v>
      </c>
      <c r="H4135" s="62"/>
      <c r="I4135" s="54">
        <f>+Tabla1[[#This Row],[MC]]*Tabla1[[#This Row],[Pedido]]*Tabla1[[#This Row],[PVC ]]</f>
        <v>0</v>
      </c>
      <c r="J4135" s="26">
        <v>0.21</v>
      </c>
      <c r="K4135" s="63"/>
      <c r="L4135" s="28" t="s">
        <v>535</v>
      </c>
      <c r="M4135" s="53">
        <v>1545585.696</v>
      </c>
      <c r="N4135" s="64" t="str">
        <f>+IF(Tabla1[[#This Row],[F PMPI]]="SÍ","No","Sí")</f>
        <v>No</v>
      </c>
      <c r="O4135" s="65">
        <f>+Tabla1[[#This Row],[PVL]]*1.055</f>
        <v>1630592.9092799998</v>
      </c>
      <c r="P4135" s="65">
        <f>+Tabla1[[#This Row],[PVL]]*1.43</f>
        <v>2210187.5452799997</v>
      </c>
      <c r="Q4135" s="66" t="str">
        <f>+HYPERLINK(Tabla1[[#This Row],[PAG]])</f>
        <v>https://todomusica.com.ar/varios/2130-rpw112.html</v>
      </c>
      <c r="R4135" s="67"/>
      <c r="S4135" s="68"/>
      <c r="T4135" s="69"/>
      <c r="U4135" s="69"/>
      <c r="V4135" s="69"/>
      <c r="W4135" s="69"/>
      <c r="X4135" s="69"/>
      <c r="Y4135" s="35"/>
      <c r="Z4135" s="35" t="s">
        <v>27654</v>
      </c>
      <c r="AA4135" s="36">
        <v>1</v>
      </c>
      <c r="AB4135" s="35" t="s">
        <v>9849</v>
      </c>
      <c r="AC4135" s="35" t="str">
        <f>+IF(Tabla1[[#This Row],[STK]]="no","Sin STK", "STK disponible")</f>
        <v>STK disponible</v>
      </c>
      <c r="AD4135" s="35">
        <f>+I4135*J4135</f>
        <v>0</v>
      </c>
      <c r="AE4135" s="35">
        <f>+I4135*K4135</f>
        <v>0</v>
      </c>
      <c r="AF4135" s="36">
        <f>IF(Tabla1[[#This Row],[ref pack]]=1,Tabla1[[#This Row],[Pedido]],LCM(Tabla1[[#This Row],[MC VIEJO]],Tabla1[[#This Row],[Pedido]]))</f>
        <v>1</v>
      </c>
      <c r="AG4135" s="36">
        <f>+VLOOKUP(Tabla1[[#This Row],[Artículo]],'.'!$B$2:$D$11481,3,)</f>
        <v>1</v>
      </c>
      <c r="AH4135" s="37" t="str">
        <f>+IFERROR(SEARCH("pack",Tabla1[[#This Row],[PACK]]),"")</f>
        <v/>
      </c>
    </row>
    <row r="4136" spans="1:34" ht="24" customHeight="1" x14ac:dyDescent="0.2">
      <c r="A4136" s="50" t="s">
        <v>6938</v>
      </c>
      <c r="B4136" s="60" t="s">
        <v>7895</v>
      </c>
      <c r="C4136" s="61" t="s">
        <v>7896</v>
      </c>
      <c r="D4136" s="52" t="s">
        <v>27</v>
      </c>
      <c r="E4136" s="53">
        <v>15200.6</v>
      </c>
      <c r="F4136" s="23" t="str">
        <f>+IFERROR(VLOOKUP(Tabla1[[#This Row],[Artículo]],'..'!$B$2:$D$569000,3,),"")</f>
        <v/>
      </c>
      <c r="G4136" s="24" t="str">
        <f>IF(H4136=AF4136,"", "Error MC")</f>
        <v>Error MC</v>
      </c>
      <c r="H4136" s="62"/>
      <c r="I4136" s="54">
        <f>+Tabla1[[#This Row],[MC]]*Tabla1[[#This Row],[Pedido]]*Tabla1[[#This Row],[PVC ]]</f>
        <v>0</v>
      </c>
      <c r="J4136" s="26">
        <v>0.21</v>
      </c>
      <c r="K4136" s="63"/>
      <c r="L4136" s="28" t="s">
        <v>535</v>
      </c>
      <c r="M4136" s="53">
        <v>24830.18</v>
      </c>
      <c r="N4136" s="64" t="str">
        <f>+IF(Tabla1[[#This Row],[F PMPI]]="SÍ","No","Sí")</f>
        <v>No</v>
      </c>
      <c r="O4136" s="65">
        <f>+Tabla1[[#This Row],[PVL]]*1.055</f>
        <v>26195.839899999999</v>
      </c>
      <c r="P4136" s="65">
        <f>+Tabla1[[#This Row],[PVL]]*1.43</f>
        <v>35507.157399999996</v>
      </c>
      <c r="Q4136" s="66" t="str">
        <f>+HYPERLINK(Tabla1[[#This Row],[PAG]])</f>
        <v>http://www.todomusica.com.ar/accesorios-p-sonido-rackeras-pie-de-mics-etc/7785-404.html</v>
      </c>
      <c r="R4136" s="67"/>
      <c r="S4136" s="68"/>
      <c r="T4136" s="69"/>
      <c r="U4136" s="69"/>
      <c r="V4136" s="69"/>
      <c r="W4136" s="69"/>
      <c r="X4136" s="69"/>
      <c r="Y4136" s="35"/>
      <c r="Z4136" s="35" t="s">
        <v>27664</v>
      </c>
      <c r="AA4136" s="36">
        <v>1</v>
      </c>
      <c r="AB4136" s="35" t="s">
        <v>9849</v>
      </c>
      <c r="AC4136" s="35" t="str">
        <f>+IF(Tabla1[[#This Row],[STK]]="no","Sin STK", "STK disponible")</f>
        <v>Sin STK</v>
      </c>
      <c r="AD4136" s="35">
        <f>+I4136*J4136</f>
        <v>0</v>
      </c>
      <c r="AE4136" s="35">
        <f>+I4136*K4136</f>
        <v>0</v>
      </c>
      <c r="AF4136" s="36">
        <f>IF(Tabla1[[#This Row],[ref pack]]=1,Tabla1[[#This Row],[Pedido]],LCM(Tabla1[[#This Row],[MC VIEJO]],Tabla1[[#This Row],[Pedido]]))</f>
        <v>1</v>
      </c>
      <c r="AG4136" s="36">
        <f>+VLOOKUP(Tabla1[[#This Row],[Artículo]],'.'!$B$2:$D$11481,3,)</f>
        <v>1</v>
      </c>
      <c r="AH4136" s="37" t="str">
        <f>+IFERROR(SEARCH("pack",Tabla1[[#This Row],[PACK]]),"")</f>
        <v/>
      </c>
    </row>
    <row r="4137" spans="1:34" ht="24" customHeight="1" x14ac:dyDescent="0.2">
      <c r="A4137" s="50" t="s">
        <v>6938</v>
      </c>
      <c r="B4137" s="60" t="s">
        <v>7897</v>
      </c>
      <c r="C4137" s="61" t="s">
        <v>7898</v>
      </c>
      <c r="D4137" s="52" t="s">
        <v>9841</v>
      </c>
      <c r="E4137" s="53">
        <v>26325.16</v>
      </c>
      <c r="F4137" s="23" t="str">
        <f>+IFERROR(VLOOKUP(Tabla1[[#This Row],[Artículo]],'..'!$B$2:$D$569000,3,),"")</f>
        <v/>
      </c>
      <c r="G4137" s="24" t="str">
        <f>IF(H4137=AF4137,"", "Error MC")</f>
        <v>Error MC</v>
      </c>
      <c r="H4137" s="62"/>
      <c r="I4137" s="54">
        <f>+Tabla1[[#This Row],[MC]]*Tabla1[[#This Row],[Pedido]]*Tabla1[[#This Row],[PVC ]]</f>
        <v>0</v>
      </c>
      <c r="J4137" s="26">
        <v>0.21</v>
      </c>
      <c r="K4137" s="63"/>
      <c r="L4137" s="28" t="s">
        <v>535</v>
      </c>
      <c r="M4137" s="53">
        <v>43002.154000000002</v>
      </c>
      <c r="N4137" s="64" t="str">
        <f>+IF(Tabla1[[#This Row],[F PMPI]]="SÍ","No","Sí")</f>
        <v>No</v>
      </c>
      <c r="O4137" s="65">
        <f>+Tabla1[[#This Row],[PVL]]*1.055</f>
        <v>45367.272469999996</v>
      </c>
      <c r="P4137" s="65">
        <f>+Tabla1[[#This Row],[PVL]]*1.43</f>
        <v>61493.080220000003</v>
      </c>
      <c r="Q4137" s="66" t="str">
        <f>+HYPERLINK(Tabla1[[#This Row],[PAG]])</f>
        <v>https://todomusica.com.ar/conectores/4137-404.html</v>
      </c>
      <c r="R4137" s="67"/>
      <c r="S4137" s="68"/>
      <c r="T4137" s="69"/>
      <c r="U4137" s="69"/>
      <c r="V4137" s="69"/>
      <c r="W4137" s="69"/>
      <c r="X4137" s="69"/>
      <c r="Y4137" s="35"/>
      <c r="Z4137" s="35" t="s">
        <v>27665</v>
      </c>
      <c r="AA4137" s="36">
        <v>1</v>
      </c>
      <c r="AB4137" s="35" t="s">
        <v>9849</v>
      </c>
      <c r="AC4137" s="35" t="str">
        <f>+IF(Tabla1[[#This Row],[STK]]="no","Sin STK", "STK disponible")</f>
        <v>STK disponible</v>
      </c>
      <c r="AD4137" s="35">
        <f>+I4137*J4137</f>
        <v>0</v>
      </c>
      <c r="AE4137" s="35">
        <f>+I4137*K4137</f>
        <v>0</v>
      </c>
      <c r="AF4137" s="36">
        <f>IF(Tabla1[[#This Row],[ref pack]]=1,Tabla1[[#This Row],[Pedido]],LCM(Tabla1[[#This Row],[MC VIEJO]],Tabla1[[#This Row],[Pedido]]))</f>
        <v>1</v>
      </c>
      <c r="AG4137" s="36">
        <f>+VLOOKUP(Tabla1[[#This Row],[Artículo]],'.'!$B$2:$D$11481,3,)</f>
        <v>1</v>
      </c>
      <c r="AH4137" s="37" t="str">
        <f>+IFERROR(SEARCH("pack",Tabla1[[#This Row],[PACK]]),"")</f>
        <v/>
      </c>
    </row>
    <row r="4138" spans="1:34" ht="24" customHeight="1" x14ac:dyDescent="0.2">
      <c r="A4138" s="50" t="s">
        <v>6938</v>
      </c>
      <c r="B4138" s="60" t="s">
        <v>7899</v>
      </c>
      <c r="C4138" s="61" t="s">
        <v>7900</v>
      </c>
      <c r="D4138" s="52" t="s">
        <v>27</v>
      </c>
      <c r="E4138" s="53">
        <v>255225.52</v>
      </c>
      <c r="F4138" s="23" t="str">
        <f>+IFERROR(VLOOKUP(Tabla1[[#This Row],[Artículo]],'..'!$B$2:$D$569000,3,),"")</f>
        <v/>
      </c>
      <c r="G4138" s="24" t="str">
        <f>IF(H4138=AF4138,"", "Error MC")</f>
        <v>Error MC</v>
      </c>
      <c r="H4138" s="62"/>
      <c r="I4138" s="54">
        <f>+Tabla1[[#This Row],[MC]]*Tabla1[[#This Row],[Pedido]]*Tabla1[[#This Row],[PVC ]]</f>
        <v>0</v>
      </c>
      <c r="J4138" s="26">
        <v>0.21</v>
      </c>
      <c r="K4138" s="63"/>
      <c r="L4138" s="28" t="s">
        <v>535</v>
      </c>
      <c r="M4138" s="53">
        <v>416910.88500000001</v>
      </c>
      <c r="N4138" s="64" t="str">
        <f>+IF(Tabla1[[#This Row],[F PMPI]]="SÍ","No","Sí")</f>
        <v>No</v>
      </c>
      <c r="O4138" s="65">
        <f>+Tabla1[[#This Row],[PVL]]*1.055</f>
        <v>439840.98367499997</v>
      </c>
      <c r="P4138" s="65">
        <f>+Tabla1[[#This Row],[PVL]]*1.43</f>
        <v>596182.56554999994</v>
      </c>
      <c r="Q4138" s="66" t="str">
        <f>+HYPERLINK(Tabla1[[#This Row],[PAG]])</f>
        <v>https://todomusica.com.ar/varios/1097-r104.html</v>
      </c>
      <c r="R4138" s="67"/>
      <c r="S4138" s="68"/>
      <c r="T4138" s="69"/>
      <c r="U4138" s="69"/>
      <c r="V4138" s="69"/>
      <c r="W4138" s="69"/>
      <c r="X4138" s="69"/>
      <c r="Y4138" s="35"/>
      <c r="Z4138" s="35" t="s">
        <v>27666</v>
      </c>
      <c r="AA4138" s="36">
        <v>1</v>
      </c>
      <c r="AB4138" s="35" t="s">
        <v>9849</v>
      </c>
      <c r="AC4138" s="35" t="str">
        <f>+IF(Tabla1[[#This Row],[STK]]="no","Sin STK", "STK disponible")</f>
        <v>Sin STK</v>
      </c>
      <c r="AD4138" s="35">
        <f>+I4138*J4138</f>
        <v>0</v>
      </c>
      <c r="AE4138" s="35">
        <f>+I4138*K4138</f>
        <v>0</v>
      </c>
      <c r="AF4138" s="36">
        <f>IF(Tabla1[[#This Row],[ref pack]]=1,Tabla1[[#This Row],[Pedido]],LCM(Tabla1[[#This Row],[MC VIEJO]],Tabla1[[#This Row],[Pedido]]))</f>
        <v>1</v>
      </c>
      <c r="AG4138" s="36">
        <f>+VLOOKUP(Tabla1[[#This Row],[Artículo]],'.'!$B$2:$D$11481,3,)</f>
        <v>1</v>
      </c>
      <c r="AH4138" s="37" t="str">
        <f>+IFERROR(SEARCH("pack",Tabla1[[#This Row],[PACK]]),"")</f>
        <v/>
      </c>
    </row>
    <row r="4139" spans="1:34" ht="24" customHeight="1" x14ac:dyDescent="0.2">
      <c r="A4139" s="50" t="s">
        <v>6938</v>
      </c>
      <c r="B4139" s="60" t="s">
        <v>7901</v>
      </c>
      <c r="C4139" s="61" t="s">
        <v>7902</v>
      </c>
      <c r="D4139" s="52" t="s">
        <v>27</v>
      </c>
      <c r="E4139" s="53">
        <v>50005.37</v>
      </c>
      <c r="F4139" s="23" t="str">
        <f>+IFERROR(VLOOKUP(Tabla1[[#This Row],[Artículo]],'..'!$B$2:$D$569000,3,),"")</f>
        <v/>
      </c>
      <c r="G4139" s="24" t="str">
        <f>IF(H4139=AF4139,"", "Error MC")</f>
        <v>Error MC</v>
      </c>
      <c r="H4139" s="62"/>
      <c r="I4139" s="54">
        <f>+Tabla1[[#This Row],[MC]]*Tabla1[[#This Row],[Pedido]]*Tabla1[[#This Row],[PVC ]]</f>
        <v>0</v>
      </c>
      <c r="J4139" s="26">
        <v>0.21</v>
      </c>
      <c r="K4139" s="63"/>
      <c r="L4139" s="28" t="s">
        <v>535</v>
      </c>
      <c r="M4139" s="53">
        <v>81683.773000000001</v>
      </c>
      <c r="N4139" s="64" t="str">
        <f>+IF(Tabla1[[#This Row],[F PMPI]]="SÍ","No","Sí")</f>
        <v>No</v>
      </c>
      <c r="O4139" s="65">
        <f>+Tabla1[[#This Row],[PVL]]*1.055</f>
        <v>86176.380514999997</v>
      </c>
      <c r="P4139" s="65">
        <f>+Tabla1[[#This Row],[PVL]]*1.43</f>
        <v>116807.79539</v>
      </c>
      <c r="Q4139" s="66" t="str">
        <f>+HYPERLINK(Tabla1[[#This Row],[PAG]])</f>
        <v>https://todomusica.com.ar/varios/1125-r115.html</v>
      </c>
      <c r="R4139" s="67"/>
      <c r="S4139" s="68"/>
      <c r="T4139" s="69"/>
      <c r="U4139" s="69"/>
      <c r="V4139" s="69"/>
      <c r="W4139" s="69"/>
      <c r="X4139" s="69"/>
      <c r="Y4139" s="35"/>
      <c r="Z4139" s="35" t="s">
        <v>27667</v>
      </c>
      <c r="AA4139" s="36">
        <v>1</v>
      </c>
      <c r="AB4139" s="35" t="s">
        <v>9849</v>
      </c>
      <c r="AC4139" s="35" t="str">
        <f>+IF(Tabla1[[#This Row],[STK]]="no","Sin STK", "STK disponible")</f>
        <v>Sin STK</v>
      </c>
      <c r="AD4139" s="35">
        <f>+I4139*J4139</f>
        <v>0</v>
      </c>
      <c r="AE4139" s="35">
        <f>+I4139*K4139</f>
        <v>0</v>
      </c>
      <c r="AF4139" s="36">
        <f>IF(Tabla1[[#This Row],[ref pack]]=1,Tabla1[[#This Row],[Pedido]],LCM(Tabla1[[#This Row],[MC VIEJO]],Tabla1[[#This Row],[Pedido]]))</f>
        <v>1</v>
      </c>
      <c r="AG4139" s="36">
        <f>+VLOOKUP(Tabla1[[#This Row],[Artículo]],'.'!$B$2:$D$11481,3,)</f>
        <v>1</v>
      </c>
      <c r="AH4139" s="37" t="str">
        <f>+IFERROR(SEARCH("pack",Tabla1[[#This Row],[PACK]]),"")</f>
        <v/>
      </c>
    </row>
    <row r="4140" spans="1:34" ht="24" customHeight="1" x14ac:dyDescent="0.2">
      <c r="A4140" s="50" t="s">
        <v>6938</v>
      </c>
      <c r="B4140" s="60" t="s">
        <v>7903</v>
      </c>
      <c r="C4140" s="61" t="s">
        <v>7904</v>
      </c>
      <c r="D4140" s="52" t="s">
        <v>9842</v>
      </c>
      <c r="E4140" s="53">
        <v>106555.83</v>
      </c>
      <c r="F4140" s="23" t="str">
        <f>+IFERROR(VLOOKUP(Tabla1[[#This Row],[Artículo]],'..'!$B$2:$D$569000,3,),"")</f>
        <v/>
      </c>
      <c r="G4140" s="24" t="str">
        <f>IF(H4140=AF4140,"", "Error MC")</f>
        <v>Error MC</v>
      </c>
      <c r="H4140" s="62"/>
      <c r="I4140" s="54">
        <f>+Tabla1[[#This Row],[MC]]*Tabla1[[#This Row],[Pedido]]*Tabla1[[#This Row],[PVC ]]</f>
        <v>0</v>
      </c>
      <c r="J4140" s="26">
        <v>0.21</v>
      </c>
      <c r="K4140" s="63"/>
      <c r="L4140" s="28" t="s">
        <v>535</v>
      </c>
      <c r="M4140" s="53">
        <v>174058.948</v>
      </c>
      <c r="N4140" s="64" t="str">
        <f>+IF(Tabla1[[#This Row],[F PMPI]]="SÍ","No","Sí")</f>
        <v>No</v>
      </c>
      <c r="O4140" s="65">
        <f>+Tabla1[[#This Row],[PVL]]*1.055</f>
        <v>183632.19013999999</v>
      </c>
      <c r="P4140" s="65">
        <f>+Tabla1[[#This Row],[PVL]]*1.43</f>
        <v>248904.29564</v>
      </c>
      <c r="Q4140" s="66" t="str">
        <f>+HYPERLINK(Tabla1[[#This Row],[PAG]])</f>
        <v>https://todomusica.com.ar/productos-sin-categorias-de-netsuite/676-r115s.html</v>
      </c>
      <c r="R4140" s="67"/>
      <c r="S4140" s="68"/>
      <c r="T4140" s="69"/>
      <c r="U4140" s="69"/>
      <c r="V4140" s="69"/>
      <c r="W4140" s="69"/>
      <c r="X4140" s="69"/>
      <c r="Y4140" s="35"/>
      <c r="Z4140" s="35" t="s">
        <v>27668</v>
      </c>
      <c r="AA4140" s="36">
        <v>1</v>
      </c>
      <c r="AB4140" s="35" t="s">
        <v>9849</v>
      </c>
      <c r="AC4140" s="35" t="str">
        <f>+IF(Tabla1[[#This Row],[STK]]="no","Sin STK", "STK disponible")</f>
        <v>STK disponible</v>
      </c>
      <c r="AD4140" s="35">
        <f>+I4140*J4140</f>
        <v>0</v>
      </c>
      <c r="AE4140" s="35">
        <f>+I4140*K4140</f>
        <v>0</v>
      </c>
      <c r="AF4140" s="36">
        <f>IF(Tabla1[[#This Row],[ref pack]]=1,Tabla1[[#This Row],[Pedido]],LCM(Tabla1[[#This Row],[MC VIEJO]],Tabla1[[#This Row],[Pedido]]))</f>
        <v>1</v>
      </c>
      <c r="AG4140" s="36">
        <f>+VLOOKUP(Tabla1[[#This Row],[Artículo]],'.'!$B$2:$D$11481,3,)</f>
        <v>1</v>
      </c>
      <c r="AH4140" s="37" t="str">
        <f>+IFERROR(SEARCH("pack",Tabla1[[#This Row],[PACK]]),"")</f>
        <v/>
      </c>
    </row>
    <row r="4141" spans="1:34" ht="24" customHeight="1" x14ac:dyDescent="0.2">
      <c r="A4141" s="50" t="s">
        <v>6938</v>
      </c>
      <c r="B4141" s="60" t="s">
        <v>7905</v>
      </c>
      <c r="C4141" s="61" t="s">
        <v>7906</v>
      </c>
      <c r="D4141" s="52" t="s">
        <v>27</v>
      </c>
      <c r="E4141" s="53">
        <v>61899.64</v>
      </c>
      <c r="F4141" s="23" t="str">
        <f>+IFERROR(VLOOKUP(Tabla1[[#This Row],[Artículo]],'..'!$B$2:$D$569000,3,),"")</f>
        <v/>
      </c>
      <c r="G4141" s="24" t="str">
        <f>IF(H4141=AF4141,"", "Error MC")</f>
        <v>Error MC</v>
      </c>
      <c r="H4141" s="62"/>
      <c r="I4141" s="54">
        <f>+Tabla1[[#This Row],[MC]]*Tabla1[[#This Row],[Pedido]]*Tabla1[[#This Row],[PVC ]]</f>
        <v>0</v>
      </c>
      <c r="J4141" s="26">
        <v>0.21</v>
      </c>
      <c r="K4141" s="63"/>
      <c r="L4141" s="28" t="s">
        <v>535</v>
      </c>
      <c r="M4141" s="53">
        <v>101113.057</v>
      </c>
      <c r="N4141" s="64" t="str">
        <f>+IF(Tabla1[[#This Row],[F PMPI]]="SÍ","No","Sí")</f>
        <v>No</v>
      </c>
      <c r="O4141" s="65">
        <f>+Tabla1[[#This Row],[PVL]]*1.055</f>
        <v>106674.27513499999</v>
      </c>
      <c r="P4141" s="65">
        <f>+Tabla1[[#This Row],[PVL]]*1.43</f>
        <v>144591.67150999999</v>
      </c>
      <c r="Q4141" s="66" t="str">
        <f>+HYPERLINK(Tabla1[[#This Row],[PAG]])</f>
        <v>http://www.todomusica.com.ar/accesorios-p-sonido-rackeras-pie-de-mics-etc/27630-capsula-sm48.html</v>
      </c>
      <c r="R4141" s="67"/>
      <c r="S4141" s="68"/>
      <c r="T4141" s="69"/>
      <c r="U4141" s="69"/>
      <c r="V4141" s="69"/>
      <c r="W4141" s="69"/>
      <c r="X4141" s="69"/>
      <c r="Y4141" s="35"/>
      <c r="Z4141" s="35" t="s">
        <v>27669</v>
      </c>
      <c r="AA4141" s="36">
        <v>1</v>
      </c>
      <c r="AB4141" s="35" t="s">
        <v>9849</v>
      </c>
      <c r="AC4141" s="35" t="str">
        <f>+IF(Tabla1[[#This Row],[STK]]="no","Sin STK", "STK disponible")</f>
        <v>Sin STK</v>
      </c>
      <c r="AD4141" s="35">
        <f>+I4141*J4141</f>
        <v>0</v>
      </c>
      <c r="AE4141" s="35">
        <f>+I4141*K4141</f>
        <v>0</v>
      </c>
      <c r="AF4141" s="36">
        <f>IF(Tabla1[[#This Row],[ref pack]]=1,Tabla1[[#This Row],[Pedido]],LCM(Tabla1[[#This Row],[MC VIEJO]],Tabla1[[#This Row],[Pedido]]))</f>
        <v>1</v>
      </c>
      <c r="AG4141" s="36">
        <f>+VLOOKUP(Tabla1[[#This Row],[Artículo]],'.'!$B$2:$D$11481,3,)</f>
        <v>1</v>
      </c>
      <c r="AH4141" s="37" t="str">
        <f>+IFERROR(SEARCH("pack",Tabla1[[#This Row],[PACK]]),"")</f>
        <v/>
      </c>
    </row>
    <row r="4142" spans="1:34" ht="24" customHeight="1" x14ac:dyDescent="0.2">
      <c r="A4142" s="50" t="s">
        <v>6938</v>
      </c>
      <c r="B4142" s="60" t="s">
        <v>7907</v>
      </c>
      <c r="C4142" s="61" t="s">
        <v>7908</v>
      </c>
      <c r="D4142" s="52" t="s">
        <v>9842</v>
      </c>
      <c r="E4142" s="53">
        <v>134852.81</v>
      </c>
      <c r="F4142" s="23" t="str">
        <f>+IFERROR(VLOOKUP(Tabla1[[#This Row],[Artículo]],'..'!$B$2:$D$569000,3,),"")</f>
        <v/>
      </c>
      <c r="G4142" s="24" t="str">
        <f>IF(H4142=AF4142,"", "Error MC")</f>
        <v>Error MC</v>
      </c>
      <c r="H4142" s="62"/>
      <c r="I4142" s="54">
        <f>+Tabla1[[#This Row],[MC]]*Tabla1[[#This Row],[Pedido]]*Tabla1[[#This Row],[PVC ]]</f>
        <v>0</v>
      </c>
      <c r="J4142" s="26">
        <v>0.21</v>
      </c>
      <c r="K4142" s="63"/>
      <c r="L4142" s="28" t="s">
        <v>535</v>
      </c>
      <c r="M4142" s="53">
        <v>220282.06099999999</v>
      </c>
      <c r="N4142" s="64" t="str">
        <f>+IF(Tabla1[[#This Row],[F PMPI]]="SÍ","No","Sí")</f>
        <v>No</v>
      </c>
      <c r="O4142" s="65">
        <f>+Tabla1[[#This Row],[PVL]]*1.055</f>
        <v>232397.57435499996</v>
      </c>
      <c r="P4142" s="65">
        <f>+Tabla1[[#This Row],[PVL]]*1.43</f>
        <v>315003.34722999996</v>
      </c>
      <c r="Q4142" s="66" t="str">
        <f>+HYPERLINK(Tabla1[[#This Row],[PAG]])</f>
        <v>https://todomusica.com.ar/varios/677-r174.html</v>
      </c>
      <c r="R4142" s="67"/>
      <c r="S4142" s="68"/>
      <c r="T4142" s="69"/>
      <c r="U4142" s="69"/>
      <c r="V4142" s="69"/>
      <c r="W4142" s="69"/>
      <c r="X4142" s="69"/>
      <c r="Y4142" s="35"/>
      <c r="Z4142" s="35" t="s">
        <v>27670</v>
      </c>
      <c r="AA4142" s="36">
        <v>1</v>
      </c>
      <c r="AB4142" s="35" t="s">
        <v>9849</v>
      </c>
      <c r="AC4142" s="35" t="str">
        <f>+IF(Tabla1[[#This Row],[STK]]="no","Sin STK", "STK disponible")</f>
        <v>STK disponible</v>
      </c>
      <c r="AD4142" s="35">
        <f>+I4142*J4142</f>
        <v>0</v>
      </c>
      <c r="AE4142" s="35">
        <f>+I4142*K4142</f>
        <v>0</v>
      </c>
      <c r="AF4142" s="36">
        <f>IF(Tabla1[[#This Row],[ref pack]]=1,Tabla1[[#This Row],[Pedido]],LCM(Tabla1[[#This Row],[MC VIEJO]],Tabla1[[#This Row],[Pedido]]))</f>
        <v>1</v>
      </c>
      <c r="AG4142" s="36">
        <f>+VLOOKUP(Tabla1[[#This Row],[Artículo]],'.'!$B$2:$D$11481,3,)</f>
        <v>1</v>
      </c>
      <c r="AH4142" s="37" t="str">
        <f>+IFERROR(SEARCH("pack",Tabla1[[#This Row],[PACK]]),"")</f>
        <v/>
      </c>
    </row>
    <row r="4143" spans="1:34" ht="24" customHeight="1" x14ac:dyDescent="0.2">
      <c r="A4143" s="50" t="s">
        <v>6938</v>
      </c>
      <c r="B4143" s="60" t="s">
        <v>7909</v>
      </c>
      <c r="C4143" s="61" t="s">
        <v>7910</v>
      </c>
      <c r="D4143" s="52" t="s">
        <v>9842</v>
      </c>
      <c r="E4143" s="53">
        <v>156628.22</v>
      </c>
      <c r="F4143" s="23" t="str">
        <f>+IFERROR(VLOOKUP(Tabla1[[#This Row],[Artículo]],'..'!$B$2:$D$569000,3,),"")</f>
        <v/>
      </c>
      <c r="G4143" s="24" t="str">
        <f>IF(H4143=AF4143,"", "Error MC")</f>
        <v>Error MC</v>
      </c>
      <c r="H4143" s="62"/>
      <c r="I4143" s="54">
        <f>+Tabla1[[#This Row],[MC]]*Tabla1[[#This Row],[Pedido]]*Tabla1[[#This Row],[PVC ]]</f>
        <v>0</v>
      </c>
      <c r="J4143" s="26">
        <v>0.21</v>
      </c>
      <c r="K4143" s="63"/>
      <c r="L4143" s="28" t="s">
        <v>535</v>
      </c>
      <c r="M4143" s="53">
        <v>255852.201</v>
      </c>
      <c r="N4143" s="64" t="str">
        <f>+IF(Tabla1[[#This Row],[F PMPI]]="SÍ","No","Sí")</f>
        <v>No</v>
      </c>
      <c r="O4143" s="65">
        <f>+Tabla1[[#This Row],[PVL]]*1.055</f>
        <v>269924.072055</v>
      </c>
      <c r="P4143" s="65">
        <f>+Tabla1[[#This Row],[PVL]]*1.43</f>
        <v>365868.64743000001</v>
      </c>
      <c r="Q4143" s="66" t="str">
        <f>+HYPERLINK(Tabla1[[#This Row],[PAG]])</f>
        <v>https://todomusica.com.ar/varios/1126-r175.html</v>
      </c>
      <c r="R4143" s="67"/>
      <c r="S4143" s="68"/>
      <c r="T4143" s="69"/>
      <c r="U4143" s="69"/>
      <c r="V4143" s="69"/>
      <c r="W4143" s="69"/>
      <c r="X4143" s="69"/>
      <c r="Y4143" s="35"/>
      <c r="Z4143" s="35" t="s">
        <v>27671</v>
      </c>
      <c r="AA4143" s="36">
        <v>1</v>
      </c>
      <c r="AB4143" s="35" t="s">
        <v>9849</v>
      </c>
      <c r="AC4143" s="35" t="str">
        <f>+IF(Tabla1[[#This Row],[STK]]="no","Sin STK", "STK disponible")</f>
        <v>STK disponible</v>
      </c>
      <c r="AD4143" s="35">
        <f>+I4143*J4143</f>
        <v>0</v>
      </c>
      <c r="AE4143" s="35">
        <f>+I4143*K4143</f>
        <v>0</v>
      </c>
      <c r="AF4143" s="36">
        <f>IF(Tabla1[[#This Row],[ref pack]]=1,Tabla1[[#This Row],[Pedido]],LCM(Tabla1[[#This Row],[MC VIEJO]],Tabla1[[#This Row],[Pedido]]))</f>
        <v>1</v>
      </c>
      <c r="AG4143" s="36">
        <f>+VLOOKUP(Tabla1[[#This Row],[Artículo]],'.'!$B$2:$D$11481,3,)</f>
        <v>1</v>
      </c>
      <c r="AH4143" s="37" t="str">
        <f>+IFERROR(SEARCH("pack",Tabla1[[#This Row],[PACK]]),"")</f>
        <v/>
      </c>
    </row>
    <row r="4144" spans="1:34" ht="24" customHeight="1" x14ac:dyDescent="0.2">
      <c r="A4144" s="50" t="s">
        <v>6938</v>
      </c>
      <c r="B4144" s="60" t="s">
        <v>7911</v>
      </c>
      <c r="C4144" s="61" t="s">
        <v>7912</v>
      </c>
      <c r="D4144" s="52" t="s">
        <v>9841</v>
      </c>
      <c r="E4144" s="53">
        <v>126046.47</v>
      </c>
      <c r="F4144" s="23" t="str">
        <f>+IFERROR(VLOOKUP(Tabla1[[#This Row],[Artículo]],'..'!$B$2:$D$569000,3,),"")</f>
        <v/>
      </c>
      <c r="G4144" s="24" t="str">
        <f>IF(H4144=AF4144,"", "Error MC")</f>
        <v>Error MC</v>
      </c>
      <c r="H4144" s="62"/>
      <c r="I4144" s="54">
        <f>+Tabla1[[#This Row],[MC]]*Tabla1[[#This Row],[Pedido]]*Tabla1[[#This Row],[PVC ]]</f>
        <v>0</v>
      </c>
      <c r="J4144" s="26">
        <v>0.21</v>
      </c>
      <c r="K4144" s="63"/>
      <c r="L4144" s="28" t="s">
        <v>535</v>
      </c>
      <c r="M4144" s="53">
        <v>205896.90299999999</v>
      </c>
      <c r="N4144" s="64" t="str">
        <f>+IF(Tabla1[[#This Row],[F PMPI]]="SÍ","No","Sí")</f>
        <v>No</v>
      </c>
      <c r="O4144" s="65">
        <f>+Tabla1[[#This Row],[PVL]]*1.055</f>
        <v>217221.23266499999</v>
      </c>
      <c r="P4144" s="65">
        <f>+Tabla1[[#This Row],[PVL]]*1.43</f>
        <v>294432.57128999999</v>
      </c>
      <c r="Q4144" s="66" t="str">
        <f>+HYPERLINK(Tabla1[[#This Row],[PAG]])</f>
        <v>https://todomusica.com.ar/varios/4131-404.html</v>
      </c>
      <c r="R4144" s="67"/>
      <c r="S4144" s="68"/>
      <c r="T4144" s="69"/>
      <c r="U4144" s="69"/>
      <c r="V4144" s="69"/>
      <c r="W4144" s="69"/>
      <c r="X4144" s="69"/>
      <c r="Y4144" s="35"/>
      <c r="Z4144" s="35" t="s">
        <v>27672</v>
      </c>
      <c r="AA4144" s="36">
        <v>1</v>
      </c>
      <c r="AB4144" s="35" t="s">
        <v>9849</v>
      </c>
      <c r="AC4144" s="35" t="str">
        <f>+IF(Tabla1[[#This Row],[STK]]="no","Sin STK", "STK disponible")</f>
        <v>STK disponible</v>
      </c>
      <c r="AD4144" s="35">
        <f>+I4144*J4144</f>
        <v>0</v>
      </c>
      <c r="AE4144" s="35">
        <f>+I4144*K4144</f>
        <v>0</v>
      </c>
      <c r="AF4144" s="36">
        <f>IF(Tabla1[[#This Row],[ref pack]]=1,Tabla1[[#This Row],[Pedido]],LCM(Tabla1[[#This Row],[MC VIEJO]],Tabla1[[#This Row],[Pedido]]))</f>
        <v>1</v>
      </c>
      <c r="AG4144" s="36">
        <f>+VLOOKUP(Tabla1[[#This Row],[Artículo]],'.'!$B$2:$D$11481,3,)</f>
        <v>1</v>
      </c>
      <c r="AH4144" s="37" t="str">
        <f>+IFERROR(SEARCH("pack",Tabla1[[#This Row],[PACK]]),"")</f>
        <v/>
      </c>
    </row>
    <row r="4145" spans="1:34" ht="24" customHeight="1" x14ac:dyDescent="0.2">
      <c r="A4145" s="50" t="s">
        <v>6938</v>
      </c>
      <c r="B4145" s="60" t="s">
        <v>7913</v>
      </c>
      <c r="C4145" s="61" t="s">
        <v>7914</v>
      </c>
      <c r="D4145" s="52" t="s">
        <v>9841</v>
      </c>
      <c r="E4145" s="53">
        <v>63229.85</v>
      </c>
      <c r="F4145" s="23" t="str">
        <f>+IFERROR(VLOOKUP(Tabla1[[#This Row],[Artículo]],'..'!$B$2:$D$569000,3,),"")</f>
        <v/>
      </c>
      <c r="G4145" s="24" t="str">
        <f>IF(H4145=AF4145,"", "Error MC")</f>
        <v>Error MC</v>
      </c>
      <c r="H4145" s="62"/>
      <c r="I4145" s="54">
        <f>+Tabla1[[#This Row],[MC]]*Tabla1[[#This Row],[Pedido]]*Tabla1[[#This Row],[PVC ]]</f>
        <v>0</v>
      </c>
      <c r="J4145" s="26">
        <v>0.21</v>
      </c>
      <c r="K4145" s="63"/>
      <c r="L4145" s="28" t="s">
        <v>535</v>
      </c>
      <c r="M4145" s="53">
        <v>103285.963</v>
      </c>
      <c r="N4145" s="64" t="str">
        <f>+IF(Tabla1[[#This Row],[F PMPI]]="SÍ","No","Sí")</f>
        <v>No</v>
      </c>
      <c r="O4145" s="65">
        <f>+Tabla1[[#This Row],[PVL]]*1.055</f>
        <v>108966.690965</v>
      </c>
      <c r="P4145" s="65">
        <f>+Tabla1[[#This Row],[PVL]]*1.43</f>
        <v>147698.92709000001</v>
      </c>
      <c r="Q4145" s="66" t="str">
        <f>+HYPERLINK(Tabla1[[#This Row],[PAG]])</f>
        <v>https://todomusica.com.ar/varios/2375-r184b.html</v>
      </c>
      <c r="R4145" s="67"/>
      <c r="S4145" s="68"/>
      <c r="T4145" s="69"/>
      <c r="U4145" s="69"/>
      <c r="V4145" s="69"/>
      <c r="W4145" s="69"/>
      <c r="X4145" s="69"/>
      <c r="Y4145" s="35"/>
      <c r="Z4145" s="35" t="s">
        <v>27673</v>
      </c>
      <c r="AA4145" s="36">
        <v>1</v>
      </c>
      <c r="AB4145" s="35" t="s">
        <v>9849</v>
      </c>
      <c r="AC4145" s="35" t="str">
        <f>+IF(Tabla1[[#This Row],[STK]]="no","Sin STK", "STK disponible")</f>
        <v>STK disponible</v>
      </c>
      <c r="AD4145" s="35">
        <f>+I4145*J4145</f>
        <v>0</v>
      </c>
      <c r="AE4145" s="35">
        <f>+I4145*K4145</f>
        <v>0</v>
      </c>
      <c r="AF4145" s="36">
        <f>IF(Tabla1[[#This Row],[ref pack]]=1,Tabla1[[#This Row],[Pedido]],LCM(Tabla1[[#This Row],[MC VIEJO]],Tabla1[[#This Row],[Pedido]]))</f>
        <v>1</v>
      </c>
      <c r="AG4145" s="36">
        <f>+VLOOKUP(Tabla1[[#This Row],[Artículo]],'.'!$B$2:$D$11481,3,)</f>
        <v>1</v>
      </c>
      <c r="AH4145" s="37" t="str">
        <f>+IFERROR(SEARCH("pack",Tabla1[[#This Row],[PACK]]),"")</f>
        <v/>
      </c>
    </row>
    <row r="4146" spans="1:34" ht="24" customHeight="1" x14ac:dyDescent="0.2">
      <c r="A4146" s="50" t="s">
        <v>6938</v>
      </c>
      <c r="B4146" s="60" t="s">
        <v>7915</v>
      </c>
      <c r="C4146" s="61" t="s">
        <v>7916</v>
      </c>
      <c r="D4146" s="52" t="s">
        <v>9841</v>
      </c>
      <c r="E4146" s="53">
        <v>63229.85</v>
      </c>
      <c r="F4146" s="23" t="str">
        <f>+IFERROR(VLOOKUP(Tabla1[[#This Row],[Artículo]],'..'!$B$2:$D$569000,3,),"")</f>
        <v/>
      </c>
      <c r="G4146" s="24" t="str">
        <f>IF(H4146=AF4146,"", "Error MC")</f>
        <v>Error MC</v>
      </c>
      <c r="H4146" s="62"/>
      <c r="I4146" s="54">
        <f>+Tabla1[[#This Row],[MC]]*Tabla1[[#This Row],[Pedido]]*Tabla1[[#This Row],[PVC ]]</f>
        <v>0</v>
      </c>
      <c r="J4146" s="26">
        <v>0.21</v>
      </c>
      <c r="K4146" s="63"/>
      <c r="L4146" s="28" t="s">
        <v>535</v>
      </c>
      <c r="M4146" s="53">
        <v>103285.963</v>
      </c>
      <c r="N4146" s="64" t="str">
        <f>+IF(Tabla1[[#This Row],[F PMPI]]="SÍ","No","Sí")</f>
        <v>No</v>
      </c>
      <c r="O4146" s="65">
        <f>+Tabla1[[#This Row],[PVL]]*1.055</f>
        <v>108966.690965</v>
      </c>
      <c r="P4146" s="65">
        <f>+Tabla1[[#This Row],[PVL]]*1.43</f>
        <v>147698.92709000001</v>
      </c>
      <c r="Q4146" s="66" t="str">
        <f>+HYPERLINK(Tabla1[[#This Row],[PAG]])</f>
        <v>https://todomusica.com.ar/varios/1878-r185b.html</v>
      </c>
      <c r="R4146" s="67"/>
      <c r="S4146" s="68"/>
      <c r="T4146" s="69"/>
      <c r="U4146" s="69"/>
      <c r="V4146" s="69"/>
      <c r="W4146" s="69"/>
      <c r="X4146" s="69"/>
      <c r="Y4146" s="35"/>
      <c r="Z4146" s="35" t="s">
        <v>27674</v>
      </c>
      <c r="AA4146" s="36">
        <v>1</v>
      </c>
      <c r="AB4146" s="35" t="s">
        <v>9849</v>
      </c>
      <c r="AC4146" s="35" t="str">
        <f>+IF(Tabla1[[#This Row],[STK]]="no","Sin STK", "STK disponible")</f>
        <v>STK disponible</v>
      </c>
      <c r="AD4146" s="35">
        <f>+I4146*J4146</f>
        <v>0</v>
      </c>
      <c r="AE4146" s="35">
        <f>+I4146*K4146</f>
        <v>0</v>
      </c>
      <c r="AF4146" s="36">
        <f>IF(Tabla1[[#This Row],[ref pack]]=1,Tabla1[[#This Row],[Pedido]],LCM(Tabla1[[#This Row],[MC VIEJO]],Tabla1[[#This Row],[Pedido]]))</f>
        <v>1</v>
      </c>
      <c r="AG4146" s="36">
        <f>+VLOOKUP(Tabla1[[#This Row],[Artículo]],'.'!$B$2:$D$11481,3,)</f>
        <v>1</v>
      </c>
      <c r="AH4146" s="37" t="str">
        <f>+IFERROR(SEARCH("pack",Tabla1[[#This Row],[PACK]]),"")</f>
        <v/>
      </c>
    </row>
    <row r="4147" spans="1:34" ht="24" customHeight="1" x14ac:dyDescent="0.2">
      <c r="A4147" s="50" t="s">
        <v>6938</v>
      </c>
      <c r="B4147" s="60" t="s">
        <v>7917</v>
      </c>
      <c r="C4147" s="61" t="s">
        <v>7918</v>
      </c>
      <c r="D4147" s="52" t="s">
        <v>9842</v>
      </c>
      <c r="E4147" s="53">
        <v>227296.92</v>
      </c>
      <c r="F4147" s="23" t="str">
        <f>+IFERROR(VLOOKUP(Tabla1[[#This Row],[Artículo]],'..'!$B$2:$D$569000,3,),"")</f>
        <v/>
      </c>
      <c r="G4147" s="24" t="str">
        <f>IF(H4147=AF4147,"", "Error MC")</f>
        <v>Error MC</v>
      </c>
      <c r="H4147" s="62"/>
      <c r="I4147" s="54">
        <f>+Tabla1[[#This Row],[MC]]*Tabla1[[#This Row],[Pedido]]*Tabla1[[#This Row],[PVC ]]</f>
        <v>0</v>
      </c>
      <c r="J4147" s="26">
        <v>0.21</v>
      </c>
      <c r="K4147" s="63"/>
      <c r="L4147" s="28" t="s">
        <v>535</v>
      </c>
      <c r="M4147" s="53">
        <v>371289.516</v>
      </c>
      <c r="N4147" s="64" t="str">
        <f>+IF(Tabla1[[#This Row],[F PMPI]]="SÍ","No","Sí")</f>
        <v>No</v>
      </c>
      <c r="O4147" s="65">
        <f>+Tabla1[[#This Row],[PVL]]*1.055</f>
        <v>391710.43938</v>
      </c>
      <c r="P4147" s="65">
        <f>+Tabla1[[#This Row],[PVL]]*1.43</f>
        <v>530944.00787999993</v>
      </c>
      <c r="Q4147" s="66" t="str">
        <f>+HYPERLINK(Tabla1[[#This Row],[PAG]])</f>
        <v>https://todomusica.com.ar/varios/1249-r193.html</v>
      </c>
      <c r="R4147" s="67"/>
      <c r="S4147" s="68"/>
      <c r="T4147" s="69"/>
      <c r="U4147" s="69"/>
      <c r="V4147" s="69"/>
      <c r="W4147" s="69"/>
      <c r="X4147" s="69"/>
      <c r="Y4147" s="35"/>
      <c r="Z4147" s="35" t="s">
        <v>27675</v>
      </c>
      <c r="AA4147" s="36">
        <v>1</v>
      </c>
      <c r="AB4147" s="35" t="s">
        <v>9849</v>
      </c>
      <c r="AC4147" s="35" t="str">
        <f>+IF(Tabla1[[#This Row],[STK]]="no","Sin STK", "STK disponible")</f>
        <v>STK disponible</v>
      </c>
      <c r="AD4147" s="35">
        <f>+I4147*J4147</f>
        <v>0</v>
      </c>
      <c r="AE4147" s="35">
        <f>+I4147*K4147</f>
        <v>0</v>
      </c>
      <c r="AF4147" s="36">
        <f>IF(Tabla1[[#This Row],[ref pack]]=1,Tabla1[[#This Row],[Pedido]],LCM(Tabla1[[#This Row],[MC VIEJO]],Tabla1[[#This Row],[Pedido]]))</f>
        <v>1</v>
      </c>
      <c r="AG4147" s="36">
        <f>+VLOOKUP(Tabla1[[#This Row],[Artículo]],'.'!$B$2:$D$11481,3,)</f>
        <v>1</v>
      </c>
      <c r="AH4147" s="37" t="str">
        <f>+IFERROR(SEARCH("pack",Tabla1[[#This Row],[PACK]]),"")</f>
        <v/>
      </c>
    </row>
    <row r="4148" spans="1:34" ht="24" customHeight="1" x14ac:dyDescent="0.2">
      <c r="A4148" s="50" t="s">
        <v>6938</v>
      </c>
      <c r="B4148" s="60" t="s">
        <v>7919</v>
      </c>
      <c r="C4148" s="61" t="s">
        <v>7920</v>
      </c>
      <c r="D4148" s="52" t="s">
        <v>27</v>
      </c>
      <c r="E4148" s="53">
        <v>41740.17</v>
      </c>
      <c r="F4148" s="23" t="str">
        <f>+IFERROR(VLOOKUP(Tabla1[[#This Row],[Artículo]],'..'!$B$2:$D$569000,3,),"")</f>
        <v/>
      </c>
      <c r="G4148" s="24" t="str">
        <f>IF(H4148=AF4148,"", "Error MC")</f>
        <v>Error MC</v>
      </c>
      <c r="H4148" s="62"/>
      <c r="I4148" s="54">
        <f>+Tabla1[[#This Row],[MC]]*Tabla1[[#This Row],[Pedido]]*Tabla1[[#This Row],[PVC ]]</f>
        <v>0</v>
      </c>
      <c r="J4148" s="26">
        <v>0.21</v>
      </c>
      <c r="K4148" s="63"/>
      <c r="L4148" s="28" t="s">
        <v>535</v>
      </c>
      <c r="M4148" s="53">
        <v>68182.567999999999</v>
      </c>
      <c r="N4148" s="64" t="str">
        <f>+IF(Tabla1[[#This Row],[F PMPI]]="SÍ","No","Sí")</f>
        <v>No</v>
      </c>
      <c r="O4148" s="65">
        <f>+Tabla1[[#This Row],[PVL]]*1.055</f>
        <v>71932.609239999991</v>
      </c>
      <c r="P4148" s="65">
        <f>+Tabla1[[#This Row],[PVL]]*1.43</f>
        <v>97501.072239999994</v>
      </c>
      <c r="Q4148" s="66" t="str">
        <f>+HYPERLINK(Tabla1[[#This Row],[PAG]])</f>
        <v>https://todomusica.com.ar/varios/125-r198.html</v>
      </c>
      <c r="R4148" s="67"/>
      <c r="S4148" s="68"/>
      <c r="T4148" s="69"/>
      <c r="U4148" s="69"/>
      <c r="V4148" s="69"/>
      <c r="W4148" s="69"/>
      <c r="X4148" s="69"/>
      <c r="Y4148" s="35"/>
      <c r="Z4148" s="35" t="s">
        <v>27676</v>
      </c>
      <c r="AA4148" s="36">
        <v>1</v>
      </c>
      <c r="AB4148" s="35" t="s">
        <v>9849</v>
      </c>
      <c r="AC4148" s="35" t="str">
        <f>+IF(Tabla1[[#This Row],[STK]]="no","Sin STK", "STK disponible")</f>
        <v>Sin STK</v>
      </c>
      <c r="AD4148" s="35">
        <f>+I4148*J4148</f>
        <v>0</v>
      </c>
      <c r="AE4148" s="35">
        <f>+I4148*K4148</f>
        <v>0</v>
      </c>
      <c r="AF4148" s="36">
        <f>IF(Tabla1[[#This Row],[ref pack]]=1,Tabla1[[#This Row],[Pedido]],LCM(Tabla1[[#This Row],[MC VIEJO]],Tabla1[[#This Row],[Pedido]]))</f>
        <v>1</v>
      </c>
      <c r="AG4148" s="36">
        <f>+VLOOKUP(Tabla1[[#This Row],[Artículo]],'.'!$B$2:$D$11481,3,)</f>
        <v>1</v>
      </c>
      <c r="AH4148" s="37" t="str">
        <f>+IFERROR(SEARCH("pack",Tabla1[[#This Row],[PACK]]),"")</f>
        <v/>
      </c>
    </row>
    <row r="4149" spans="1:34" ht="24" customHeight="1" x14ac:dyDescent="0.2">
      <c r="A4149" s="50" t="s">
        <v>6938</v>
      </c>
      <c r="B4149" s="60" t="s">
        <v>7921</v>
      </c>
      <c r="C4149" s="61" t="s">
        <v>7922</v>
      </c>
      <c r="D4149" s="52" t="s">
        <v>27</v>
      </c>
      <c r="E4149" s="53">
        <v>92407.37</v>
      </c>
      <c r="F4149" s="23" t="str">
        <f>+IFERROR(VLOOKUP(Tabla1[[#This Row],[Artículo]],'..'!$B$2:$D$569000,3,),"")</f>
        <v/>
      </c>
      <c r="G4149" s="24" t="str">
        <f>IF(H4149=AF4149,"", "Error MC")</f>
        <v>Error MC</v>
      </c>
      <c r="H4149" s="62"/>
      <c r="I4149" s="54">
        <f>+Tabla1[[#This Row],[MC]]*Tabla1[[#This Row],[Pedido]]*Tabla1[[#This Row],[PVC ]]</f>
        <v>0</v>
      </c>
      <c r="J4149" s="26">
        <v>0.21</v>
      </c>
      <c r="K4149" s="63"/>
      <c r="L4149" s="28" t="s">
        <v>535</v>
      </c>
      <c r="M4149" s="53">
        <v>150947.44</v>
      </c>
      <c r="N4149" s="64" t="str">
        <f>+IF(Tabla1[[#This Row],[F PMPI]]="SÍ","No","Sí")</f>
        <v>No</v>
      </c>
      <c r="O4149" s="65">
        <f>+Tabla1[[#This Row],[PVL]]*1.055</f>
        <v>159249.54919999998</v>
      </c>
      <c r="P4149" s="65">
        <f>+Tabla1[[#This Row],[PVL]]*1.43</f>
        <v>215854.83919999999</v>
      </c>
      <c r="Q4149" s="66" t="str">
        <f>+HYPERLINK(Tabla1[[#This Row],[PAG]])</f>
        <v>https://todomusica.com.ar/varios/722-r57.html</v>
      </c>
      <c r="R4149" s="67"/>
      <c r="S4149" s="68"/>
      <c r="T4149" s="69"/>
      <c r="U4149" s="69"/>
      <c r="V4149" s="69"/>
      <c r="W4149" s="69"/>
      <c r="X4149" s="69"/>
      <c r="Y4149" s="35"/>
      <c r="Z4149" s="35" t="s">
        <v>27677</v>
      </c>
      <c r="AA4149" s="36">
        <v>1</v>
      </c>
      <c r="AB4149" s="35" t="s">
        <v>9849</v>
      </c>
      <c r="AC4149" s="35" t="str">
        <f>+IF(Tabla1[[#This Row],[STK]]="no","Sin STK", "STK disponible")</f>
        <v>Sin STK</v>
      </c>
      <c r="AD4149" s="35">
        <f>+I4149*J4149</f>
        <v>0</v>
      </c>
      <c r="AE4149" s="35">
        <f>+I4149*K4149</f>
        <v>0</v>
      </c>
      <c r="AF4149" s="36">
        <f>IF(Tabla1[[#This Row],[ref pack]]=1,Tabla1[[#This Row],[Pedido]],LCM(Tabla1[[#This Row],[MC VIEJO]],Tabla1[[#This Row],[Pedido]]))</f>
        <v>1</v>
      </c>
      <c r="AG4149" s="36">
        <f>+VLOOKUP(Tabla1[[#This Row],[Artículo]],'.'!$B$2:$D$11481,3,)</f>
        <v>1</v>
      </c>
      <c r="AH4149" s="37" t="str">
        <f>+IFERROR(SEARCH("pack",Tabla1[[#This Row],[PACK]]),"")</f>
        <v/>
      </c>
    </row>
    <row r="4150" spans="1:34" ht="24" customHeight="1" x14ac:dyDescent="0.2">
      <c r="A4150" s="50" t="s">
        <v>6938</v>
      </c>
      <c r="B4150" s="60" t="s">
        <v>7923</v>
      </c>
      <c r="C4150" s="61" t="s">
        <v>7924</v>
      </c>
      <c r="D4150" s="52" t="s">
        <v>9841</v>
      </c>
      <c r="E4150" s="53">
        <v>104969.7</v>
      </c>
      <c r="F4150" s="23" t="str">
        <f>+IFERROR(VLOOKUP(Tabla1[[#This Row],[Artículo]],'..'!$B$2:$D$569000,3,),"")</f>
        <v/>
      </c>
      <c r="G4150" s="24" t="str">
        <f>IF(H4150=AF4150,"", "Error MC")</f>
        <v>Error MC</v>
      </c>
      <c r="H4150" s="62"/>
      <c r="I4150" s="54">
        <f>+Tabla1[[#This Row],[MC]]*Tabla1[[#This Row],[Pedido]]*Tabla1[[#This Row],[PVC ]]</f>
        <v>0</v>
      </c>
      <c r="J4150" s="26">
        <v>0.21</v>
      </c>
      <c r="K4150" s="63"/>
      <c r="L4150" s="28" t="s">
        <v>535</v>
      </c>
      <c r="M4150" s="53">
        <v>171468.011</v>
      </c>
      <c r="N4150" s="64" t="str">
        <f>+IF(Tabla1[[#This Row],[F PMPI]]="SÍ","No","Sí")</f>
        <v>No</v>
      </c>
      <c r="O4150" s="65">
        <f>+Tabla1[[#This Row],[PVL]]*1.055</f>
        <v>180898.751605</v>
      </c>
      <c r="P4150" s="65">
        <f>+Tabla1[[#This Row],[PVL]]*1.43</f>
        <v>245199.25572999998</v>
      </c>
      <c r="Q4150" s="66" t="str">
        <f>+HYPERLINK(Tabla1[[#This Row],[PAG]])</f>
        <v>https://todomusica.com.ar/varios/2494-r59.html</v>
      </c>
      <c r="R4150" s="67"/>
      <c r="S4150" s="68"/>
      <c r="T4150" s="69"/>
      <c r="U4150" s="69"/>
      <c r="V4150" s="69"/>
      <c r="W4150" s="69"/>
      <c r="X4150" s="69"/>
      <c r="Y4150" s="35"/>
      <c r="Z4150" s="35" t="s">
        <v>27678</v>
      </c>
      <c r="AA4150" s="36">
        <v>1</v>
      </c>
      <c r="AB4150" s="35" t="s">
        <v>9849</v>
      </c>
      <c r="AC4150" s="35" t="str">
        <f>+IF(Tabla1[[#This Row],[STK]]="no","Sin STK", "STK disponible")</f>
        <v>STK disponible</v>
      </c>
      <c r="AD4150" s="35">
        <f>+I4150*J4150</f>
        <v>0</v>
      </c>
      <c r="AE4150" s="35">
        <f>+I4150*K4150</f>
        <v>0</v>
      </c>
      <c r="AF4150" s="36">
        <f>IF(Tabla1[[#This Row],[ref pack]]=1,Tabla1[[#This Row],[Pedido]],LCM(Tabla1[[#This Row],[MC VIEJO]],Tabla1[[#This Row],[Pedido]]))</f>
        <v>1</v>
      </c>
      <c r="AG4150" s="36">
        <f>+VLOOKUP(Tabla1[[#This Row],[Artículo]],'.'!$B$2:$D$11481,3,)</f>
        <v>1</v>
      </c>
      <c r="AH4150" s="37" t="str">
        <f>+IFERROR(SEARCH("pack",Tabla1[[#This Row],[PACK]]),"")</f>
        <v/>
      </c>
    </row>
    <row r="4151" spans="1:34" ht="24" customHeight="1" x14ac:dyDescent="0.2">
      <c r="A4151" s="50" t="s">
        <v>6938</v>
      </c>
      <c r="B4151" s="60" t="s">
        <v>7925</v>
      </c>
      <c r="C4151" s="61" t="s">
        <v>7926</v>
      </c>
      <c r="D4151" s="52" t="s">
        <v>9842</v>
      </c>
      <c r="E4151" s="53">
        <v>121087.34</v>
      </c>
      <c r="F4151" s="23" t="str">
        <f>+IFERROR(VLOOKUP(Tabla1[[#This Row],[Artículo]],'..'!$B$2:$D$569000,3,),"")</f>
        <v/>
      </c>
      <c r="G4151" s="24" t="str">
        <f>IF(H4151=AF4151,"", "Error MC")</f>
        <v>Error MC</v>
      </c>
      <c r="H4151" s="62"/>
      <c r="I4151" s="54">
        <f>+Tabla1[[#This Row],[MC]]*Tabla1[[#This Row],[Pedido]]*Tabla1[[#This Row],[PVC ]]</f>
        <v>0</v>
      </c>
      <c r="J4151" s="26">
        <v>0.21</v>
      </c>
      <c r="K4151" s="63"/>
      <c r="L4151" s="28" t="s">
        <v>535</v>
      </c>
      <c r="M4151" s="53">
        <v>197796.171</v>
      </c>
      <c r="N4151" s="64" t="str">
        <f>+IF(Tabla1[[#This Row],[F PMPI]]="SÍ","No","Sí")</f>
        <v>No</v>
      </c>
      <c r="O4151" s="65">
        <f>+Tabla1[[#This Row],[PVL]]*1.055</f>
        <v>208674.96040499999</v>
      </c>
      <c r="P4151" s="65">
        <f>+Tabla1[[#This Row],[PVL]]*1.43</f>
        <v>282848.52453</v>
      </c>
      <c r="Q4151" s="66" t="str">
        <f>+HYPERLINK(Tabla1[[#This Row],[PAG]])</f>
        <v>https://todomusica.com.ar/baterias-recargables/8010-sbc-ax.html</v>
      </c>
      <c r="R4151" s="67"/>
      <c r="S4151" s="68"/>
      <c r="T4151" s="69"/>
      <c r="U4151" s="69"/>
      <c r="V4151" s="69"/>
      <c r="W4151" s="69"/>
      <c r="X4151" s="69"/>
      <c r="Y4151" s="35"/>
      <c r="Z4151" s="35" t="s">
        <v>27679</v>
      </c>
      <c r="AA4151" s="36">
        <v>1</v>
      </c>
      <c r="AB4151" s="35" t="s">
        <v>9849</v>
      </c>
      <c r="AC4151" s="35" t="str">
        <f>+IF(Tabla1[[#This Row],[STK]]="no","Sin STK", "STK disponible")</f>
        <v>STK disponible</v>
      </c>
      <c r="AD4151" s="35">
        <f>+I4151*J4151</f>
        <v>0</v>
      </c>
      <c r="AE4151" s="35">
        <f>+I4151*K4151</f>
        <v>0</v>
      </c>
      <c r="AF4151" s="36">
        <f>IF(Tabla1[[#This Row],[ref pack]]=1,Tabla1[[#This Row],[Pedido]],LCM(Tabla1[[#This Row],[MC VIEJO]],Tabla1[[#This Row],[Pedido]]))</f>
        <v>1</v>
      </c>
      <c r="AG4151" s="36">
        <f>+VLOOKUP(Tabla1[[#This Row],[Artículo]],'.'!$B$2:$D$11481,3,)</f>
        <v>1</v>
      </c>
      <c r="AH4151" s="37" t="str">
        <f>+IFERROR(SEARCH("pack",Tabla1[[#This Row],[PACK]]),"")</f>
        <v/>
      </c>
    </row>
    <row r="4152" spans="1:34" ht="24" customHeight="1" x14ac:dyDescent="0.2">
      <c r="A4152" s="50" t="s">
        <v>6938</v>
      </c>
      <c r="B4152" s="60" t="s">
        <v>7927</v>
      </c>
      <c r="C4152" s="61" t="s">
        <v>7928</v>
      </c>
      <c r="D4152" s="52" t="s">
        <v>9842</v>
      </c>
      <c r="E4152" s="53">
        <v>124393.42</v>
      </c>
      <c r="F4152" s="23" t="str">
        <f>+IFERROR(VLOOKUP(Tabla1[[#This Row],[Artículo]],'..'!$B$2:$D$569000,3,),"")</f>
        <v/>
      </c>
      <c r="G4152" s="24" t="str">
        <f>IF(H4152=AF4152,"", "Error MC")</f>
        <v>Error MC</v>
      </c>
      <c r="H4152" s="62"/>
      <c r="I4152" s="54">
        <f>+Tabla1[[#This Row],[MC]]*Tabla1[[#This Row],[Pedido]]*Tabla1[[#This Row],[PVC ]]</f>
        <v>0</v>
      </c>
      <c r="J4152" s="26">
        <v>0.21</v>
      </c>
      <c r="K4152" s="63"/>
      <c r="L4152" s="28" t="s">
        <v>535</v>
      </c>
      <c r="M4152" s="53">
        <v>203196.655</v>
      </c>
      <c r="N4152" s="64" t="str">
        <f>+IF(Tabla1[[#This Row],[F PMPI]]="SÍ","No","Sí")</f>
        <v>No</v>
      </c>
      <c r="O4152" s="65">
        <f>+Tabla1[[#This Row],[PVL]]*1.055</f>
        <v>214372.47102499998</v>
      </c>
      <c r="P4152" s="65">
        <f>+Tabla1[[#This Row],[PVL]]*1.43</f>
        <v>290571.21664999996</v>
      </c>
      <c r="Q4152" s="66" t="str">
        <f>+HYPERLINK(Tabla1[[#This Row],[PAG]])</f>
        <v>https://todomusica.com.ar/adaptadores/9419-sbc-dc.html</v>
      </c>
      <c r="R4152" s="67"/>
      <c r="S4152" s="68"/>
      <c r="T4152" s="69"/>
      <c r="U4152" s="69"/>
      <c r="V4152" s="69"/>
      <c r="W4152" s="69"/>
      <c r="X4152" s="69"/>
      <c r="Y4152" s="35"/>
      <c r="Z4152" s="35" t="s">
        <v>27680</v>
      </c>
      <c r="AA4152" s="36">
        <v>1</v>
      </c>
      <c r="AB4152" s="35" t="s">
        <v>9849</v>
      </c>
      <c r="AC4152" s="35" t="str">
        <f>+IF(Tabla1[[#This Row],[STK]]="no","Sin STK", "STK disponible")</f>
        <v>STK disponible</v>
      </c>
      <c r="AD4152" s="35">
        <f>+I4152*J4152</f>
        <v>0</v>
      </c>
      <c r="AE4152" s="35">
        <f>+I4152*K4152</f>
        <v>0</v>
      </c>
      <c r="AF4152" s="36">
        <f>IF(Tabla1[[#This Row],[ref pack]]=1,Tabla1[[#This Row],[Pedido]],LCM(Tabla1[[#This Row],[MC VIEJO]],Tabla1[[#This Row],[Pedido]]))</f>
        <v>1</v>
      </c>
      <c r="AG4152" s="36">
        <f>+VLOOKUP(Tabla1[[#This Row],[Artículo]],'.'!$B$2:$D$11481,3,)</f>
        <v>1</v>
      </c>
      <c r="AH4152" s="37" t="str">
        <f>+IFERROR(SEARCH("pack",Tabla1[[#This Row],[PACK]]),"")</f>
        <v/>
      </c>
    </row>
    <row r="4153" spans="1:34" ht="24" customHeight="1" x14ac:dyDescent="0.2">
      <c r="A4153" s="50" t="s">
        <v>6938</v>
      </c>
      <c r="B4153" s="60" t="s">
        <v>7929</v>
      </c>
      <c r="C4153" s="61" t="s">
        <v>7930</v>
      </c>
      <c r="D4153" s="52" t="s">
        <v>9842</v>
      </c>
      <c r="E4153" s="53">
        <v>16943.669999999998</v>
      </c>
      <c r="F4153" s="23" t="str">
        <f>+IFERROR(VLOOKUP(Tabla1[[#This Row],[Artículo]],'..'!$B$2:$D$569000,3,),"")</f>
        <v/>
      </c>
      <c r="G4153" s="24" t="str">
        <f>IF(H4153=AF4153,"", "Error MC")</f>
        <v>Error MC</v>
      </c>
      <c r="H4153" s="62"/>
      <c r="I4153" s="54">
        <f>+Tabla1[[#This Row],[MC]]*Tabla1[[#This Row],[Pedido]]*Tabla1[[#This Row],[PVC ]]</f>
        <v>0</v>
      </c>
      <c r="J4153" s="26">
        <v>0.21</v>
      </c>
      <c r="K4153" s="63"/>
      <c r="L4153" s="28" t="s">
        <v>535</v>
      </c>
      <c r="M4153" s="53">
        <v>27677.48</v>
      </c>
      <c r="N4153" s="64" t="str">
        <f>+IF(Tabla1[[#This Row],[F PMPI]]="SÍ","No","Sí")</f>
        <v>No</v>
      </c>
      <c r="O4153" s="65">
        <f>+Tabla1[[#This Row],[PVL]]*1.055</f>
        <v>29199.741399999999</v>
      </c>
      <c r="P4153" s="65">
        <f>+Tabla1[[#This Row],[PVL]]*1.43</f>
        <v>39578.796399999999</v>
      </c>
      <c r="Q4153" s="66" t="str">
        <f>+HYPERLINK(Tabla1[[#This Row],[PAG]])</f>
        <v>https://todomusica.com.ar/fuentes/4798-404.html</v>
      </c>
      <c r="R4153" s="67"/>
      <c r="S4153" s="68"/>
      <c r="T4153" s="69"/>
      <c r="U4153" s="69"/>
      <c r="V4153" s="69"/>
      <c r="W4153" s="69"/>
      <c r="X4153" s="69"/>
      <c r="Y4153" s="35"/>
      <c r="Z4153" s="35" t="s">
        <v>27543</v>
      </c>
      <c r="AA4153" s="36">
        <v>1</v>
      </c>
      <c r="AB4153" s="35" t="s">
        <v>9849</v>
      </c>
      <c r="AC4153" s="35" t="str">
        <f>+IF(Tabla1[[#This Row],[STK]]="no","Sin STK", "STK disponible")</f>
        <v>STK disponible</v>
      </c>
      <c r="AD4153" s="35">
        <f>+I4153*J4153</f>
        <v>0</v>
      </c>
      <c r="AE4153" s="35">
        <f>+I4153*K4153</f>
        <v>0</v>
      </c>
      <c r="AF4153" s="36">
        <f>IF(Tabla1[[#This Row],[ref pack]]=1,Tabla1[[#This Row],[Pedido]],LCM(Tabla1[[#This Row],[MC VIEJO]],Tabla1[[#This Row],[Pedido]]))</f>
        <v>1</v>
      </c>
      <c r="AG4153" s="36">
        <f>+VLOOKUP(Tabla1[[#This Row],[Artículo]],'.'!$B$2:$D$11481,3,)</f>
        <v>1</v>
      </c>
      <c r="AH4153" s="37" t="str">
        <f>+IFERROR(SEARCH("pack",Tabla1[[#This Row],[PACK]]),"")</f>
        <v/>
      </c>
    </row>
    <row r="4154" spans="1:34" ht="24" customHeight="1" x14ac:dyDescent="0.2">
      <c r="A4154" s="50" t="s">
        <v>6938</v>
      </c>
      <c r="B4154" s="60" t="s">
        <v>7931</v>
      </c>
      <c r="C4154" s="61" t="s">
        <v>7932</v>
      </c>
      <c r="D4154" s="52" t="s">
        <v>9842</v>
      </c>
      <c r="E4154" s="53">
        <v>68189.09</v>
      </c>
      <c r="F4154" s="23" t="str">
        <f>+IFERROR(VLOOKUP(Tabla1[[#This Row],[Artículo]],'..'!$B$2:$D$569000,3,),"")</f>
        <v/>
      </c>
      <c r="G4154" s="24" t="str">
        <f>IF(H4154=AF4154,"", "Error MC")</f>
        <v>Error MC</v>
      </c>
      <c r="H4154" s="62"/>
      <c r="I4154" s="54">
        <f>+Tabla1[[#This Row],[MC]]*Tabla1[[#This Row],[Pedido]]*Tabla1[[#This Row],[PVC ]]</f>
        <v>0</v>
      </c>
      <c r="J4154" s="26">
        <v>0.21</v>
      </c>
      <c r="K4154" s="63"/>
      <c r="L4154" s="28" t="s">
        <v>535</v>
      </c>
      <c r="M4154" s="53">
        <v>111386.87699999999</v>
      </c>
      <c r="N4154" s="64" t="str">
        <f>+IF(Tabla1[[#This Row],[F PMPI]]="SÍ","No","Sí")</f>
        <v>No</v>
      </c>
      <c r="O4154" s="65">
        <f>+Tabla1[[#This Row],[PVL]]*1.055</f>
        <v>117513.15523499998</v>
      </c>
      <c r="P4154" s="65">
        <f>+Tabla1[[#This Row],[PVL]]*1.43</f>
        <v>159283.23410999999</v>
      </c>
      <c r="Q4154" s="66" t="str">
        <f>+HYPERLINK(Tabla1[[#This Row],[PAG]])</f>
        <v>https://todomusica.com.ar/baterias-recargables/4139-404.html</v>
      </c>
      <c r="R4154" s="67"/>
      <c r="S4154" s="68"/>
      <c r="T4154" s="69"/>
      <c r="U4154" s="69"/>
      <c r="V4154" s="69"/>
      <c r="W4154" s="69"/>
      <c r="X4154" s="69"/>
      <c r="Y4154" s="35"/>
      <c r="Z4154" s="35" t="s">
        <v>27681</v>
      </c>
      <c r="AA4154" s="36">
        <v>1</v>
      </c>
      <c r="AB4154" s="35" t="s">
        <v>9849</v>
      </c>
      <c r="AC4154" s="35" t="str">
        <f>+IF(Tabla1[[#This Row],[STK]]="no","Sin STK", "STK disponible")</f>
        <v>STK disponible</v>
      </c>
      <c r="AD4154" s="35">
        <f>+I4154*J4154</f>
        <v>0</v>
      </c>
      <c r="AE4154" s="35">
        <f>+I4154*K4154</f>
        <v>0</v>
      </c>
      <c r="AF4154" s="36">
        <f>IF(Tabla1[[#This Row],[ref pack]]=1,Tabla1[[#This Row],[Pedido]],LCM(Tabla1[[#This Row],[MC VIEJO]],Tabla1[[#This Row],[Pedido]]))</f>
        <v>1</v>
      </c>
      <c r="AG4154" s="36">
        <f>+VLOOKUP(Tabla1[[#This Row],[Artículo]],'.'!$B$2:$D$11481,3,)</f>
        <v>1</v>
      </c>
      <c r="AH4154" s="37" t="str">
        <f>+IFERROR(SEARCH("pack",Tabla1[[#This Row],[PACK]]),"")</f>
        <v/>
      </c>
    </row>
    <row r="4155" spans="1:34" ht="24" customHeight="1" x14ac:dyDescent="0.2">
      <c r="A4155" s="50" t="s">
        <v>6938</v>
      </c>
      <c r="B4155" s="60" t="s">
        <v>7933</v>
      </c>
      <c r="C4155" s="61" t="s">
        <v>7934</v>
      </c>
      <c r="D4155" s="52" t="s">
        <v>9842</v>
      </c>
      <c r="E4155" s="53">
        <v>73148.31</v>
      </c>
      <c r="F4155" s="23" t="str">
        <f>+IFERROR(VLOOKUP(Tabla1[[#This Row],[Artículo]],'..'!$B$2:$D$569000,3,),"")</f>
        <v/>
      </c>
      <c r="G4155" s="24" t="str">
        <f>IF(H4155=AF4155,"", "Error MC")</f>
        <v>Error MC</v>
      </c>
      <c r="H4155" s="62"/>
      <c r="I4155" s="54">
        <f>+Tabla1[[#This Row],[MC]]*Tabla1[[#This Row],[Pedido]]*Tabla1[[#This Row],[PVC ]]</f>
        <v>0</v>
      </c>
      <c r="J4155" s="26">
        <v>0.21</v>
      </c>
      <c r="K4155" s="63"/>
      <c r="L4155" s="28" t="s">
        <v>535</v>
      </c>
      <c r="M4155" s="53">
        <v>119487.766</v>
      </c>
      <c r="N4155" s="64" t="str">
        <f>+IF(Tabla1[[#This Row],[F PMPI]]="SÍ","No","Sí")</f>
        <v>No</v>
      </c>
      <c r="O4155" s="65">
        <f>+Tabla1[[#This Row],[PVL]]*1.055</f>
        <v>126059.59312999999</v>
      </c>
      <c r="P4155" s="65">
        <f>+Tabla1[[#This Row],[PVL]]*1.43</f>
        <v>170867.50537999999</v>
      </c>
      <c r="Q4155" s="66" t="str">
        <f>+HYPERLINK(Tabla1[[#This Row],[PAG]])</f>
        <v>https://todomusica.com.ar/baterias-recargables/9761-sbc10-903-ar.html</v>
      </c>
      <c r="R4155" s="67"/>
      <c r="S4155" s="68"/>
      <c r="T4155" s="69"/>
      <c r="U4155" s="69"/>
      <c r="V4155" s="69"/>
      <c r="W4155" s="69"/>
      <c r="X4155" s="69"/>
      <c r="Y4155" s="35"/>
      <c r="Z4155" s="35" t="s">
        <v>27682</v>
      </c>
      <c r="AA4155" s="36">
        <v>1</v>
      </c>
      <c r="AB4155" s="35" t="s">
        <v>9849</v>
      </c>
      <c r="AC4155" s="35" t="str">
        <f>+IF(Tabla1[[#This Row],[STK]]="no","Sin STK", "STK disponible")</f>
        <v>STK disponible</v>
      </c>
      <c r="AD4155" s="35">
        <f>+I4155*J4155</f>
        <v>0</v>
      </c>
      <c r="AE4155" s="35">
        <f>+I4155*K4155</f>
        <v>0</v>
      </c>
      <c r="AF4155" s="36">
        <f>IF(Tabla1[[#This Row],[ref pack]]=1,Tabla1[[#This Row],[Pedido]],LCM(Tabla1[[#This Row],[MC VIEJO]],Tabla1[[#This Row],[Pedido]]))</f>
        <v>1</v>
      </c>
      <c r="AG4155" s="36">
        <f>+VLOOKUP(Tabla1[[#This Row],[Artículo]],'.'!$B$2:$D$11481,3,)</f>
        <v>1</v>
      </c>
      <c r="AH4155" s="37" t="str">
        <f>+IFERROR(SEARCH("pack",Tabla1[[#This Row],[PACK]]),"")</f>
        <v/>
      </c>
    </row>
    <row r="4156" spans="1:34" ht="24" customHeight="1" x14ac:dyDescent="0.2">
      <c r="A4156" s="50" t="s">
        <v>6938</v>
      </c>
      <c r="B4156" s="60" t="s">
        <v>7935</v>
      </c>
      <c r="C4156" s="61" t="s">
        <v>7936</v>
      </c>
      <c r="D4156" s="52" t="s">
        <v>9842</v>
      </c>
      <c r="E4156" s="53">
        <v>325857.46999999997</v>
      </c>
      <c r="F4156" s="23" t="str">
        <f>+IFERROR(VLOOKUP(Tabla1[[#This Row],[Artículo]],'..'!$B$2:$D$569000,3,),"")</f>
        <v/>
      </c>
      <c r="G4156" s="24" t="str">
        <f>IF(H4156=AF4156,"", "Error MC")</f>
        <v>Error MC</v>
      </c>
      <c r="H4156" s="62"/>
      <c r="I4156" s="54">
        <f>+Tabla1[[#This Row],[MC]]*Tabla1[[#This Row],[Pedido]]*Tabla1[[#This Row],[PVC ]]</f>
        <v>0</v>
      </c>
      <c r="J4156" s="26">
        <v>0.21</v>
      </c>
      <c r="K4156" s="63"/>
      <c r="L4156" s="28" t="s">
        <v>535</v>
      </c>
      <c r="M4156" s="53">
        <v>532288.17200000002</v>
      </c>
      <c r="N4156" s="64" t="str">
        <f>+IF(Tabla1[[#This Row],[F PMPI]]="SÍ","No","Sí")</f>
        <v>No</v>
      </c>
      <c r="O4156" s="65">
        <f>+Tabla1[[#This Row],[PVL]]*1.055</f>
        <v>561564.02145999996</v>
      </c>
      <c r="P4156" s="65">
        <f>+Tabla1[[#This Row],[PVL]]*1.43</f>
        <v>761172.08595999994</v>
      </c>
      <c r="Q4156" s="66" t="str">
        <f>+HYPERLINK(Tabla1[[#This Row],[PAG]])</f>
        <v>https://todomusica.com.ar/baterias-recargables/922-sbc200-ar.html</v>
      </c>
      <c r="R4156" s="67"/>
      <c r="S4156" s="68"/>
      <c r="T4156" s="69"/>
      <c r="U4156" s="69"/>
      <c r="V4156" s="69"/>
      <c r="W4156" s="69"/>
      <c r="X4156" s="69"/>
      <c r="Y4156" s="35"/>
      <c r="Z4156" s="35" t="s">
        <v>27683</v>
      </c>
      <c r="AA4156" s="36">
        <v>1</v>
      </c>
      <c r="AB4156" s="35" t="s">
        <v>9849</v>
      </c>
      <c r="AC4156" s="35" t="str">
        <f>+IF(Tabla1[[#This Row],[STK]]="no","Sin STK", "STK disponible")</f>
        <v>STK disponible</v>
      </c>
      <c r="AD4156" s="35">
        <f>+I4156*J4156</f>
        <v>0</v>
      </c>
      <c r="AE4156" s="35">
        <f>+I4156*K4156</f>
        <v>0</v>
      </c>
      <c r="AF4156" s="36">
        <f>IF(Tabla1[[#This Row],[ref pack]]=1,Tabla1[[#This Row],[Pedido]],LCM(Tabla1[[#This Row],[MC VIEJO]],Tabla1[[#This Row],[Pedido]]))</f>
        <v>1</v>
      </c>
      <c r="AG4156" s="36">
        <f>+VLOOKUP(Tabla1[[#This Row],[Artículo]],'.'!$B$2:$D$11481,3,)</f>
        <v>1</v>
      </c>
      <c r="AH4156" s="37" t="str">
        <f>+IFERROR(SEARCH("pack",Tabla1[[#This Row],[PACK]]),"")</f>
        <v/>
      </c>
    </row>
    <row r="4157" spans="1:34" ht="24" customHeight="1" x14ac:dyDescent="0.2">
      <c r="A4157" s="50" t="s">
        <v>6938</v>
      </c>
      <c r="B4157" s="60" t="s">
        <v>7937</v>
      </c>
      <c r="C4157" s="61" t="s">
        <v>7938</v>
      </c>
      <c r="D4157" s="52" t="s">
        <v>9842</v>
      </c>
      <c r="E4157" s="53">
        <v>178624.71</v>
      </c>
      <c r="F4157" s="23" t="str">
        <f>+IFERROR(VLOOKUP(Tabla1[[#This Row],[Artículo]],'..'!$B$2:$D$569000,3,),"")</f>
        <v/>
      </c>
      <c r="G4157" s="24" t="str">
        <f>IF(H4157=AF4157,"", "Error MC")</f>
        <v>Error MC</v>
      </c>
      <c r="H4157" s="62"/>
      <c r="I4157" s="54">
        <f>+Tabla1[[#This Row],[MC]]*Tabla1[[#This Row],[Pedido]]*Tabla1[[#This Row],[PVC ]]</f>
        <v>0</v>
      </c>
      <c r="J4157" s="26">
        <v>0.21</v>
      </c>
      <c r="K4157" s="63"/>
      <c r="L4157" s="28" t="s">
        <v>535</v>
      </c>
      <c r="M4157" s="53">
        <v>291783.46600000001</v>
      </c>
      <c r="N4157" s="64" t="str">
        <f>+IF(Tabla1[[#This Row],[F PMPI]]="SÍ","No","Sí")</f>
        <v>No</v>
      </c>
      <c r="O4157" s="65">
        <f>+Tabla1[[#This Row],[PVL]]*1.055</f>
        <v>307831.55663000001</v>
      </c>
      <c r="P4157" s="65">
        <f>+Tabla1[[#This Row],[PVL]]*1.43</f>
        <v>417250.35638000001</v>
      </c>
      <c r="Q4157" s="66" t="str">
        <f>+HYPERLINK(Tabla1[[#This Row],[PAG]])</f>
        <v>https://todomusica.com.ar/baterias-recargables/9823-sbc203-ar.html</v>
      </c>
      <c r="R4157" s="67"/>
      <c r="S4157" s="68"/>
      <c r="T4157" s="69"/>
      <c r="U4157" s="69"/>
      <c r="V4157" s="69"/>
      <c r="W4157" s="69"/>
      <c r="X4157" s="69"/>
      <c r="Y4157" s="35"/>
      <c r="Z4157" s="35" t="s">
        <v>27684</v>
      </c>
      <c r="AA4157" s="36">
        <v>1</v>
      </c>
      <c r="AB4157" s="35" t="s">
        <v>9849</v>
      </c>
      <c r="AC4157" s="35" t="str">
        <f>+IF(Tabla1[[#This Row],[STK]]="no","Sin STK", "STK disponible")</f>
        <v>STK disponible</v>
      </c>
      <c r="AD4157" s="35">
        <f>+I4157*J4157</f>
        <v>0</v>
      </c>
      <c r="AE4157" s="35">
        <f>+I4157*K4157</f>
        <v>0</v>
      </c>
      <c r="AF4157" s="36">
        <f>IF(Tabla1[[#This Row],[ref pack]]=1,Tabla1[[#This Row],[Pedido]],LCM(Tabla1[[#This Row],[MC VIEJO]],Tabla1[[#This Row],[Pedido]]))</f>
        <v>1</v>
      </c>
      <c r="AG4157" s="36">
        <f>+VLOOKUP(Tabla1[[#This Row],[Artículo]],'.'!$B$2:$D$11481,3,)</f>
        <v>1</v>
      </c>
      <c r="AH4157" s="37" t="str">
        <f>+IFERROR(SEARCH("pack",Tabla1[[#This Row],[PACK]]),"")</f>
        <v/>
      </c>
    </row>
    <row r="4158" spans="1:34" ht="24" customHeight="1" x14ac:dyDescent="0.2">
      <c r="A4158" s="50" t="s">
        <v>6938</v>
      </c>
      <c r="B4158" s="60" t="s">
        <v>7939</v>
      </c>
      <c r="C4158" s="61" t="s">
        <v>7940</v>
      </c>
      <c r="D4158" s="52" t="s">
        <v>9841</v>
      </c>
      <c r="E4158" s="53">
        <v>323484.68</v>
      </c>
      <c r="F4158" s="23" t="str">
        <f>+IFERROR(VLOOKUP(Tabla1[[#This Row],[Artículo]],'..'!$B$2:$D$569000,3,),"")</f>
        <v/>
      </c>
      <c r="G4158" s="24" t="str">
        <f>IF(H4158=AF4158,"", "Error MC")</f>
        <v>Error MC</v>
      </c>
      <c r="H4158" s="62"/>
      <c r="I4158" s="54">
        <f>+Tabla1[[#This Row],[MC]]*Tabla1[[#This Row],[Pedido]]*Tabla1[[#This Row],[PVC ]]</f>
        <v>0</v>
      </c>
      <c r="J4158" s="26">
        <v>0.21</v>
      </c>
      <c r="K4158" s="63"/>
      <c r="L4158" s="28" t="s">
        <v>535</v>
      </c>
      <c r="M4158" s="53">
        <v>528412.22699999996</v>
      </c>
      <c r="N4158" s="64" t="str">
        <f>+IF(Tabla1[[#This Row],[F PMPI]]="SÍ","No","Sí")</f>
        <v>No</v>
      </c>
      <c r="O4158" s="65">
        <f>+Tabla1[[#This Row],[PVL]]*1.055</f>
        <v>557474.89948499994</v>
      </c>
      <c r="P4158" s="65">
        <f>+Tabla1[[#This Row],[PVL]]*1.43</f>
        <v>755629.48460999993</v>
      </c>
      <c r="Q4158" s="66" t="str">
        <f>+HYPERLINK(Tabla1[[#This Row],[PAG]])</f>
        <v>https://todomusica.com.ar/baterias-recargables/1228-sbc210-ar.html</v>
      </c>
      <c r="R4158" s="67"/>
      <c r="S4158" s="68"/>
      <c r="T4158" s="69"/>
      <c r="U4158" s="69"/>
      <c r="V4158" s="69"/>
      <c r="W4158" s="69"/>
      <c r="X4158" s="69"/>
      <c r="Y4158" s="35"/>
      <c r="Z4158" s="35" t="s">
        <v>27685</v>
      </c>
      <c r="AA4158" s="36">
        <v>1</v>
      </c>
      <c r="AB4158" s="35" t="s">
        <v>9849</v>
      </c>
      <c r="AC4158" s="35" t="str">
        <f>+IF(Tabla1[[#This Row],[STK]]="no","Sin STK", "STK disponible")</f>
        <v>STK disponible</v>
      </c>
      <c r="AD4158" s="35">
        <f>+I4158*J4158</f>
        <v>0</v>
      </c>
      <c r="AE4158" s="35">
        <f>+I4158*K4158</f>
        <v>0</v>
      </c>
      <c r="AF4158" s="36">
        <f>IF(Tabla1[[#This Row],[ref pack]]=1,Tabla1[[#This Row],[Pedido]],LCM(Tabla1[[#This Row],[MC VIEJO]],Tabla1[[#This Row],[Pedido]]))</f>
        <v>1</v>
      </c>
      <c r="AG4158" s="36">
        <f>+VLOOKUP(Tabla1[[#This Row],[Artículo]],'.'!$B$2:$D$11481,3,)</f>
        <v>1</v>
      </c>
      <c r="AH4158" s="37" t="str">
        <f>+IFERROR(SEARCH("pack",Tabla1[[#This Row],[PACK]]),"")</f>
        <v/>
      </c>
    </row>
    <row r="4159" spans="1:34" ht="24" customHeight="1" x14ac:dyDescent="0.2">
      <c r="A4159" s="50" t="s">
        <v>6938</v>
      </c>
      <c r="B4159" s="60" t="s">
        <v>7941</v>
      </c>
      <c r="C4159" s="61" t="s">
        <v>7942</v>
      </c>
      <c r="D4159" s="52" t="s">
        <v>9842</v>
      </c>
      <c r="E4159" s="53">
        <v>425664.91</v>
      </c>
      <c r="F4159" s="23" t="str">
        <f>+IFERROR(VLOOKUP(Tabla1[[#This Row],[Artículo]],'..'!$B$2:$D$569000,3,),"")</f>
        <v/>
      </c>
      <c r="G4159" s="24" t="str">
        <f>IF(H4159=AF4159,"", "Error MC")</f>
        <v>Error MC</v>
      </c>
      <c r="H4159" s="62"/>
      <c r="I4159" s="54">
        <f>+Tabla1[[#This Row],[MC]]*Tabla1[[#This Row],[Pedido]]*Tabla1[[#This Row],[PVC ]]</f>
        <v>0</v>
      </c>
      <c r="J4159" s="26">
        <v>0.21</v>
      </c>
      <c r="K4159" s="63"/>
      <c r="L4159" s="28" t="s">
        <v>535</v>
      </c>
      <c r="M4159" s="53">
        <v>695323.63199999998</v>
      </c>
      <c r="N4159" s="64" t="str">
        <f>+IF(Tabla1[[#This Row],[F PMPI]]="SÍ","No","Sí")</f>
        <v>No</v>
      </c>
      <c r="O4159" s="65">
        <f>+Tabla1[[#This Row],[PVL]]*1.055</f>
        <v>733566.43175999995</v>
      </c>
      <c r="P4159" s="65">
        <f>+Tabla1[[#This Row],[PVL]]*1.43</f>
        <v>994312.79375999991</v>
      </c>
      <c r="Q4159" s="66" t="str">
        <f>+HYPERLINK(Tabla1[[#This Row],[PAG]])</f>
        <v>https://todomusica.com.ar/baterias-recargables/9237-sbc240-ar.html</v>
      </c>
      <c r="R4159" s="67"/>
      <c r="S4159" s="68"/>
      <c r="T4159" s="69"/>
      <c r="U4159" s="69"/>
      <c r="V4159" s="69"/>
      <c r="W4159" s="69"/>
      <c r="X4159" s="69"/>
      <c r="Y4159" s="35"/>
      <c r="Z4159" s="35" t="s">
        <v>27686</v>
      </c>
      <c r="AA4159" s="36">
        <v>1</v>
      </c>
      <c r="AB4159" s="35" t="s">
        <v>9849</v>
      </c>
      <c r="AC4159" s="35" t="str">
        <f>+IF(Tabla1[[#This Row],[STK]]="no","Sin STK", "STK disponible")</f>
        <v>STK disponible</v>
      </c>
      <c r="AD4159" s="35">
        <f>+I4159*J4159</f>
        <v>0</v>
      </c>
      <c r="AE4159" s="35">
        <f>+I4159*K4159</f>
        <v>0</v>
      </c>
      <c r="AF4159" s="36">
        <f>IF(Tabla1[[#This Row],[ref pack]]=1,Tabla1[[#This Row],[Pedido]],LCM(Tabla1[[#This Row],[MC VIEJO]],Tabla1[[#This Row],[Pedido]]))</f>
        <v>1</v>
      </c>
      <c r="AG4159" s="36">
        <f>+VLOOKUP(Tabla1[[#This Row],[Artículo]],'.'!$B$2:$D$11481,3,)</f>
        <v>1</v>
      </c>
      <c r="AH4159" s="37" t="str">
        <f>+IFERROR(SEARCH("pack",Tabla1[[#This Row],[PACK]]),"")</f>
        <v/>
      </c>
    </row>
    <row r="4160" spans="1:34" ht="24" customHeight="1" x14ac:dyDescent="0.2">
      <c r="A4160" s="50" t="s">
        <v>6938</v>
      </c>
      <c r="B4160" s="60" t="s">
        <v>7943</v>
      </c>
      <c r="C4160" s="61" t="s">
        <v>7944</v>
      </c>
      <c r="D4160" s="52" t="s">
        <v>9842</v>
      </c>
      <c r="E4160" s="53">
        <v>495507.03</v>
      </c>
      <c r="F4160" s="23" t="str">
        <f>+IFERROR(VLOOKUP(Tabla1[[#This Row],[Artículo]],'..'!$B$2:$D$569000,3,),"")</f>
        <v/>
      </c>
      <c r="G4160" s="24" t="str">
        <f>IF(H4160=AF4160,"", "Error MC")</f>
        <v>Error MC</v>
      </c>
      <c r="H4160" s="62"/>
      <c r="I4160" s="54">
        <f>+Tabla1[[#This Row],[MC]]*Tabla1[[#This Row],[Pedido]]*Tabla1[[#This Row],[PVC ]]</f>
        <v>0</v>
      </c>
      <c r="J4160" s="26">
        <v>0.21</v>
      </c>
      <c r="K4160" s="63"/>
      <c r="L4160" s="28" t="s">
        <v>535</v>
      </c>
      <c r="M4160" s="53">
        <v>809410.73300000001</v>
      </c>
      <c r="N4160" s="64" t="str">
        <f>+IF(Tabla1[[#This Row],[F PMPI]]="SÍ","No","Sí")</f>
        <v>No</v>
      </c>
      <c r="O4160" s="65">
        <f>+Tabla1[[#This Row],[PVL]]*1.055</f>
        <v>853928.32331499993</v>
      </c>
      <c r="P4160" s="65">
        <f>+Tabla1[[#This Row],[PVL]]*1.43</f>
        <v>1157457.34819</v>
      </c>
      <c r="Q4160" s="66" t="str">
        <f>+HYPERLINK(Tabla1[[#This Row],[PAG]])</f>
        <v>https://todomusica.com.ar/microfonos-de-instalacion/8073-sbc250-ar.html</v>
      </c>
      <c r="R4160" s="67"/>
      <c r="S4160" s="68"/>
      <c r="T4160" s="69"/>
      <c r="U4160" s="69"/>
      <c r="V4160" s="69"/>
      <c r="W4160" s="69"/>
      <c r="X4160" s="69"/>
      <c r="Y4160" s="35"/>
      <c r="Z4160" s="35" t="s">
        <v>27687</v>
      </c>
      <c r="AA4160" s="36">
        <v>1</v>
      </c>
      <c r="AB4160" s="35" t="s">
        <v>9849</v>
      </c>
      <c r="AC4160" s="35" t="str">
        <f>+IF(Tabla1[[#This Row],[STK]]="no","Sin STK", "STK disponible")</f>
        <v>STK disponible</v>
      </c>
      <c r="AD4160" s="35">
        <f>+I4160*J4160</f>
        <v>0</v>
      </c>
      <c r="AE4160" s="35">
        <f>+I4160*K4160</f>
        <v>0</v>
      </c>
      <c r="AF4160" s="36">
        <f>IF(Tabla1[[#This Row],[ref pack]]=1,Tabla1[[#This Row],[Pedido]],LCM(Tabla1[[#This Row],[MC VIEJO]],Tabla1[[#This Row],[Pedido]]))</f>
        <v>1</v>
      </c>
      <c r="AG4160" s="36">
        <f>+VLOOKUP(Tabla1[[#This Row],[Artículo]],'.'!$B$2:$D$11481,3,)</f>
        <v>1</v>
      </c>
      <c r="AH4160" s="37" t="str">
        <f>+IFERROR(SEARCH("pack",Tabla1[[#This Row],[PACK]]),"")</f>
        <v/>
      </c>
    </row>
    <row r="4161" spans="1:34" ht="24" customHeight="1" x14ac:dyDescent="0.2">
      <c r="A4161" s="50" t="s">
        <v>6938</v>
      </c>
      <c r="B4161" s="60" t="s">
        <v>7945</v>
      </c>
      <c r="C4161" s="61" t="s">
        <v>7946</v>
      </c>
      <c r="D4161" s="52" t="s">
        <v>9842</v>
      </c>
      <c r="E4161" s="53">
        <v>795951.95</v>
      </c>
      <c r="F4161" s="23" t="str">
        <f>+IFERROR(VLOOKUP(Tabla1[[#This Row],[Artículo]],'..'!$B$2:$D$569000,3,),"")</f>
        <v/>
      </c>
      <c r="G4161" s="24" t="str">
        <f>IF(H4161=AF4161,"", "Error MC")</f>
        <v>Error MC</v>
      </c>
      <c r="H4161" s="62"/>
      <c r="I4161" s="54">
        <f>+Tabla1[[#This Row],[MC]]*Tabla1[[#This Row],[Pedido]]*Tabla1[[#This Row],[PVC ]]</f>
        <v>0</v>
      </c>
      <c r="J4161" s="26">
        <v>0.21</v>
      </c>
      <c r="K4161" s="63"/>
      <c r="L4161" s="28" t="s">
        <v>535</v>
      </c>
      <c r="M4161" s="53">
        <v>1300187.507</v>
      </c>
      <c r="N4161" s="64" t="str">
        <f>+IF(Tabla1[[#This Row],[F PMPI]]="SÍ","No","Sí")</f>
        <v>No</v>
      </c>
      <c r="O4161" s="65">
        <f>+Tabla1[[#This Row],[PVL]]*1.055</f>
        <v>1371697.8198849999</v>
      </c>
      <c r="P4161" s="65">
        <f>+Tabla1[[#This Row],[PVL]]*1.43</f>
        <v>1859268.1350099999</v>
      </c>
      <c r="Q4161" s="66" t="str">
        <f>+HYPERLINK(Tabla1[[#This Row],[PAG]])</f>
        <v>https://todomusica.com.ar/baterias-recargables/8074-sbc450-ar.html</v>
      </c>
      <c r="R4161" s="67"/>
      <c r="S4161" s="68"/>
      <c r="T4161" s="69"/>
      <c r="U4161" s="69"/>
      <c r="V4161" s="69"/>
      <c r="W4161" s="69"/>
      <c r="X4161" s="69"/>
      <c r="Y4161" s="35"/>
      <c r="Z4161" s="35" t="s">
        <v>27688</v>
      </c>
      <c r="AA4161" s="36">
        <v>1</v>
      </c>
      <c r="AB4161" s="35" t="s">
        <v>9849</v>
      </c>
      <c r="AC4161" s="35" t="str">
        <f>+IF(Tabla1[[#This Row],[STK]]="no","Sin STK", "STK disponible")</f>
        <v>STK disponible</v>
      </c>
      <c r="AD4161" s="35">
        <f>+I4161*J4161</f>
        <v>0</v>
      </c>
      <c r="AE4161" s="35">
        <f>+I4161*K4161</f>
        <v>0</v>
      </c>
      <c r="AF4161" s="36">
        <f>IF(Tabla1[[#This Row],[ref pack]]=1,Tabla1[[#This Row],[Pedido]],LCM(Tabla1[[#This Row],[MC VIEJO]],Tabla1[[#This Row],[Pedido]]))</f>
        <v>1</v>
      </c>
      <c r="AG4161" s="36">
        <f>+VLOOKUP(Tabla1[[#This Row],[Artículo]],'.'!$B$2:$D$11481,3,)</f>
        <v>1</v>
      </c>
      <c r="AH4161" s="37" t="str">
        <f>+IFERROR(SEARCH("pack",Tabla1[[#This Row],[PACK]]),"")</f>
        <v/>
      </c>
    </row>
    <row r="4162" spans="1:34" ht="24" customHeight="1" x14ac:dyDescent="0.2">
      <c r="A4162" s="50" t="s">
        <v>6938</v>
      </c>
      <c r="B4162" s="60" t="s">
        <v>7947</v>
      </c>
      <c r="C4162" s="61" t="s">
        <v>7948</v>
      </c>
      <c r="D4162" s="52" t="s">
        <v>9842</v>
      </c>
      <c r="E4162" s="53">
        <v>580640.16</v>
      </c>
      <c r="F4162" s="23" t="str">
        <f>+IFERROR(VLOOKUP(Tabla1[[#This Row],[Artículo]],'..'!$B$2:$D$569000,3,),"")</f>
        <v/>
      </c>
      <c r="G4162" s="24" t="str">
        <f>IF(H4162=AF4162,"", "Error MC")</f>
        <v>Error MC</v>
      </c>
      <c r="H4162" s="62"/>
      <c r="I4162" s="54">
        <f>+Tabla1[[#This Row],[MC]]*Tabla1[[#This Row],[Pedido]]*Tabla1[[#This Row],[PVC ]]</f>
        <v>0</v>
      </c>
      <c r="J4162" s="26">
        <v>0.21</v>
      </c>
      <c r="K4162" s="63"/>
      <c r="L4162" s="28" t="s">
        <v>535</v>
      </c>
      <c r="M4162" s="53">
        <v>948475.70600000001</v>
      </c>
      <c r="N4162" s="64" t="str">
        <f>+IF(Tabla1[[#This Row],[F PMPI]]="SÍ","No","Sí")</f>
        <v>No</v>
      </c>
      <c r="O4162" s="65">
        <f>+Tabla1[[#This Row],[PVL]]*1.055</f>
        <v>1000641.86983</v>
      </c>
      <c r="P4162" s="65">
        <f>+Tabla1[[#This Row],[PVL]]*1.43</f>
        <v>1356320.2595799998</v>
      </c>
      <c r="Q4162" s="66" t="str">
        <f>+HYPERLINK(Tabla1[[#This Row],[PAG]])</f>
        <v>https://todomusica.com.ar/baterias-recargables/680-sbc800-ar.html</v>
      </c>
      <c r="R4162" s="67"/>
      <c r="S4162" s="68"/>
      <c r="T4162" s="69"/>
      <c r="U4162" s="69"/>
      <c r="V4162" s="69"/>
      <c r="W4162" s="69"/>
      <c r="X4162" s="69"/>
      <c r="Y4162" s="35"/>
      <c r="Z4162" s="35" t="s">
        <v>27689</v>
      </c>
      <c r="AA4162" s="36">
        <v>1</v>
      </c>
      <c r="AB4162" s="35" t="s">
        <v>9849</v>
      </c>
      <c r="AC4162" s="35" t="str">
        <f>+IF(Tabla1[[#This Row],[STK]]="no","Sin STK", "STK disponible")</f>
        <v>STK disponible</v>
      </c>
      <c r="AD4162" s="35">
        <f>+I4162*J4162</f>
        <v>0</v>
      </c>
      <c r="AE4162" s="35">
        <f>+I4162*K4162</f>
        <v>0</v>
      </c>
      <c r="AF4162" s="36">
        <f>IF(Tabla1[[#This Row],[ref pack]]=1,Tabla1[[#This Row],[Pedido]],LCM(Tabla1[[#This Row],[MC VIEJO]],Tabla1[[#This Row],[Pedido]]))</f>
        <v>1</v>
      </c>
      <c r="AG4162" s="36">
        <f>+VLOOKUP(Tabla1[[#This Row],[Artículo]],'.'!$B$2:$D$11481,3,)</f>
        <v>1</v>
      </c>
      <c r="AH4162" s="37" t="str">
        <f>+IFERROR(SEARCH("pack",Tabla1[[#This Row],[PACK]]),"")</f>
        <v/>
      </c>
    </row>
    <row r="4163" spans="1:34" ht="24" customHeight="1" x14ac:dyDescent="0.2">
      <c r="A4163" s="50" t="s">
        <v>6938</v>
      </c>
      <c r="B4163" s="60" t="s">
        <v>7949</v>
      </c>
      <c r="C4163" s="61" t="s">
        <v>7950</v>
      </c>
      <c r="D4163" s="52" t="s">
        <v>9842</v>
      </c>
      <c r="E4163" s="53">
        <v>1160866.69</v>
      </c>
      <c r="F4163" s="23" t="str">
        <f>+IFERROR(VLOOKUP(Tabla1[[#This Row],[Artículo]],'..'!$B$2:$D$569000,3,),"")</f>
        <v/>
      </c>
      <c r="G4163" s="24" t="str">
        <f>IF(H4163=AF4163,"", "Error MC")</f>
        <v>Error MC</v>
      </c>
      <c r="H4163" s="62"/>
      <c r="I4163" s="54">
        <f>+Tabla1[[#This Row],[MC]]*Tabla1[[#This Row],[Pedido]]*Tabla1[[#This Row],[PVC ]]</f>
        <v>0</v>
      </c>
      <c r="J4163" s="26">
        <v>0.21</v>
      </c>
      <c r="K4163" s="63"/>
      <c r="L4163" s="28" t="s">
        <v>535</v>
      </c>
      <c r="M4163" s="53">
        <v>1896275.736</v>
      </c>
      <c r="N4163" s="64" t="str">
        <f>+IF(Tabla1[[#This Row],[F PMPI]]="SÍ","No","Sí")</f>
        <v>No</v>
      </c>
      <c r="O4163" s="65">
        <f>+Tabla1[[#This Row],[PVL]]*1.055</f>
        <v>2000570.90148</v>
      </c>
      <c r="P4163" s="65">
        <f>+Tabla1[[#This Row],[PVL]]*1.43</f>
        <v>2711674.3024800001</v>
      </c>
      <c r="Q4163" s="66" t="str">
        <f>+HYPERLINK(Tabla1[[#This Row],[PAG]])</f>
        <v>https://todomusica.com.ar/baterias-recargables/8075-sbc850-ar.html</v>
      </c>
      <c r="R4163" s="67"/>
      <c r="S4163" s="68"/>
      <c r="T4163" s="69"/>
      <c r="U4163" s="69"/>
      <c r="V4163" s="69"/>
      <c r="W4163" s="69"/>
      <c r="X4163" s="69"/>
      <c r="Y4163" s="35"/>
      <c r="Z4163" s="35" t="s">
        <v>27690</v>
      </c>
      <c r="AA4163" s="36">
        <v>1</v>
      </c>
      <c r="AB4163" s="35" t="s">
        <v>9849</v>
      </c>
      <c r="AC4163" s="35" t="str">
        <f>+IF(Tabla1[[#This Row],[STK]]="no","Sin STK", "STK disponible")</f>
        <v>STK disponible</v>
      </c>
      <c r="AD4163" s="35">
        <f>+I4163*J4163</f>
        <v>0</v>
      </c>
      <c r="AE4163" s="35">
        <f>+I4163*K4163</f>
        <v>0</v>
      </c>
      <c r="AF4163" s="36">
        <f>IF(Tabla1[[#This Row],[ref pack]]=1,Tabla1[[#This Row],[Pedido]],LCM(Tabla1[[#This Row],[MC VIEJO]],Tabla1[[#This Row],[Pedido]]))</f>
        <v>1</v>
      </c>
      <c r="AG4163" s="36">
        <f>+VLOOKUP(Tabla1[[#This Row],[Artículo]],'.'!$B$2:$D$11481,3,)</f>
        <v>1</v>
      </c>
      <c r="AH4163" s="37" t="str">
        <f>+IFERROR(SEARCH("pack",Tabla1[[#This Row],[PACK]]),"")</f>
        <v/>
      </c>
    </row>
    <row r="4164" spans="1:34" ht="24" customHeight="1" x14ac:dyDescent="0.2">
      <c r="A4164" s="50" t="s">
        <v>6938</v>
      </c>
      <c r="B4164" s="60" t="s">
        <v>7951</v>
      </c>
      <c r="C4164" s="61" t="s">
        <v>7952</v>
      </c>
      <c r="D4164" s="52" t="s">
        <v>9842</v>
      </c>
      <c r="E4164" s="53">
        <v>369150.71999999997</v>
      </c>
      <c r="F4164" s="23" t="str">
        <f>+IFERROR(VLOOKUP(Tabla1[[#This Row],[Artículo]],'..'!$B$2:$D$569000,3,),"")</f>
        <v/>
      </c>
      <c r="G4164" s="24" t="str">
        <f>IF(H4164=AF4164,"", "Error MC")</f>
        <v>Error MC</v>
      </c>
      <c r="H4164" s="62"/>
      <c r="I4164" s="54">
        <f>+Tabla1[[#This Row],[MC]]*Tabla1[[#This Row],[Pedido]]*Tabla1[[#This Row],[PVC ]]</f>
        <v>0</v>
      </c>
      <c r="J4164" s="26">
        <v>0.21</v>
      </c>
      <c r="K4164" s="63"/>
      <c r="L4164" s="28" t="s">
        <v>535</v>
      </c>
      <c r="M4164" s="53">
        <v>603007.69900000002</v>
      </c>
      <c r="N4164" s="64" t="str">
        <f>+IF(Tabla1[[#This Row],[F PMPI]]="SÍ","No","Sí")</f>
        <v>No</v>
      </c>
      <c r="O4164" s="65">
        <f>+Tabla1[[#This Row],[PVL]]*1.055</f>
        <v>636173.12244499999</v>
      </c>
      <c r="P4164" s="65">
        <f>+Tabla1[[#This Row],[PVL]]*1.43</f>
        <v>862301.00956999999</v>
      </c>
      <c r="Q4164" s="66" t="str">
        <f>+HYPERLINK(Tabla1[[#This Row],[PAG]])</f>
        <v>https://todomusica.com.ar/auriculares-bluetooth/9709-sbh2350-bk.html</v>
      </c>
      <c r="R4164" s="67"/>
      <c r="S4164" s="68"/>
      <c r="T4164" s="69"/>
      <c r="U4164" s="69"/>
      <c r="V4164" s="69"/>
      <c r="W4164" s="69"/>
      <c r="X4164" s="69"/>
      <c r="Y4164" s="35"/>
      <c r="Z4164" s="35" t="s">
        <v>27691</v>
      </c>
      <c r="AA4164" s="36">
        <v>1</v>
      </c>
      <c r="AB4164" s="35" t="s">
        <v>9849</v>
      </c>
      <c r="AC4164" s="35" t="str">
        <f>+IF(Tabla1[[#This Row],[STK]]="no","Sin STK", "STK disponible")</f>
        <v>STK disponible</v>
      </c>
      <c r="AD4164" s="35">
        <f>+I4164*J4164</f>
        <v>0</v>
      </c>
      <c r="AE4164" s="35">
        <f>+I4164*K4164</f>
        <v>0</v>
      </c>
      <c r="AF4164" s="36">
        <f>IF(Tabla1[[#This Row],[ref pack]]=1,Tabla1[[#This Row],[Pedido]],LCM(Tabla1[[#This Row],[MC VIEJO]],Tabla1[[#This Row],[Pedido]]))</f>
        <v>1</v>
      </c>
      <c r="AG4164" s="36">
        <f>+VLOOKUP(Tabla1[[#This Row],[Artículo]],'.'!$B$2:$D$11481,3,)</f>
        <v>1</v>
      </c>
      <c r="AH4164" s="37" t="str">
        <f>+IFERROR(SEARCH("pack",Tabla1[[#This Row],[PACK]]),"")</f>
        <v/>
      </c>
    </row>
    <row r="4165" spans="1:34" ht="24" customHeight="1" x14ac:dyDescent="0.2">
      <c r="A4165" s="50" t="s">
        <v>6938</v>
      </c>
      <c r="B4165" s="60" t="s">
        <v>7953</v>
      </c>
      <c r="C4165" s="61" t="s">
        <v>7954</v>
      </c>
      <c r="D4165" s="52" t="s">
        <v>27</v>
      </c>
      <c r="E4165" s="53">
        <v>330607.01</v>
      </c>
      <c r="F4165" s="23" t="str">
        <f>+IFERROR(VLOOKUP(Tabla1[[#This Row],[Artículo]],'..'!$B$2:$D$569000,3,),"")</f>
        <v/>
      </c>
      <c r="G4165" s="24" t="str">
        <f>IF(H4165=AF4165,"", "Error MC")</f>
        <v>Error MC</v>
      </c>
      <c r="H4165" s="62"/>
      <c r="I4165" s="54">
        <f>+Tabla1[[#This Row],[MC]]*Tabla1[[#This Row],[Pedido]]*Tabla1[[#This Row],[PVC ]]</f>
        <v>0</v>
      </c>
      <c r="J4165" s="26">
        <v>0.21</v>
      </c>
      <c r="K4165" s="63"/>
      <c r="L4165" s="28" t="s">
        <v>535</v>
      </c>
      <c r="M4165" s="53">
        <v>540046.54700000002</v>
      </c>
      <c r="N4165" s="64" t="str">
        <f>+IF(Tabla1[[#This Row],[F PMPI]]="SÍ","No","Sí")</f>
        <v>No</v>
      </c>
      <c r="O4165" s="65">
        <f>+Tabla1[[#This Row],[PVL]]*1.055</f>
        <v>569749.10708500003</v>
      </c>
      <c r="P4165" s="65">
        <f>+Tabla1[[#This Row],[PVL]]*1.43</f>
        <v>772266.56221</v>
      </c>
      <c r="Q4165" s="66" t="str">
        <f>+HYPERLINK(Tabla1[[#This Row],[PAG]])</f>
        <v>https://todomusica.com.ar/auriculares-bluetooth/9710-sbh2350-br.html</v>
      </c>
      <c r="R4165" s="67"/>
      <c r="S4165" s="68"/>
      <c r="T4165" s="69"/>
      <c r="U4165" s="69"/>
      <c r="V4165" s="69"/>
      <c r="W4165" s="69"/>
      <c r="X4165" s="69"/>
      <c r="Y4165" s="35"/>
      <c r="Z4165" s="35" t="s">
        <v>27692</v>
      </c>
      <c r="AA4165" s="36">
        <v>1</v>
      </c>
      <c r="AB4165" s="35" t="s">
        <v>9849</v>
      </c>
      <c r="AC4165" s="35" t="str">
        <f>+IF(Tabla1[[#This Row],[STK]]="no","Sin STK", "STK disponible")</f>
        <v>Sin STK</v>
      </c>
      <c r="AD4165" s="35">
        <f>+I4165*J4165</f>
        <v>0</v>
      </c>
      <c r="AE4165" s="35">
        <f>+I4165*K4165</f>
        <v>0</v>
      </c>
      <c r="AF4165" s="36">
        <f>IF(Tabla1[[#This Row],[ref pack]]=1,Tabla1[[#This Row],[Pedido]],LCM(Tabla1[[#This Row],[MC VIEJO]],Tabla1[[#This Row],[Pedido]]))</f>
        <v>1</v>
      </c>
      <c r="AG4165" s="36">
        <f>+VLOOKUP(Tabla1[[#This Row],[Artículo]],'.'!$B$2:$D$11481,3,)</f>
        <v>1</v>
      </c>
      <c r="AH4165" s="37" t="str">
        <f>+IFERROR(SEARCH("pack",Tabla1[[#This Row],[PACK]]),"")</f>
        <v/>
      </c>
    </row>
    <row r="4166" spans="1:34" ht="24" customHeight="1" x14ac:dyDescent="0.2">
      <c r="A4166" s="50" t="s">
        <v>6938</v>
      </c>
      <c r="B4166" s="60" t="s">
        <v>7955</v>
      </c>
      <c r="C4166" s="61" t="s">
        <v>7956</v>
      </c>
      <c r="D4166" s="52" t="s">
        <v>27</v>
      </c>
      <c r="E4166" s="53">
        <v>109515.81</v>
      </c>
      <c r="F4166" s="23" t="str">
        <f>+IFERROR(VLOOKUP(Tabla1[[#This Row],[Artículo]],'..'!$B$2:$D$569000,3,),"")</f>
        <v/>
      </c>
      <c r="G4166" s="24" t="str">
        <f>IF(H4166=AF4166,"", "Error MC")</f>
        <v>Error MC</v>
      </c>
      <c r="H4166" s="62"/>
      <c r="I4166" s="54">
        <f>+Tabla1[[#This Row],[MC]]*Tabla1[[#This Row],[Pedido]]*Tabla1[[#This Row],[PVC ]]</f>
        <v>0</v>
      </c>
      <c r="J4166" s="26">
        <v>0.21</v>
      </c>
      <c r="K4166" s="63"/>
      <c r="L4166" s="28" t="s">
        <v>535</v>
      </c>
      <c r="M4166" s="53">
        <v>178894.071</v>
      </c>
      <c r="N4166" s="64" t="str">
        <f>+IF(Tabla1[[#This Row],[F PMPI]]="SÍ","No","Sí")</f>
        <v>No</v>
      </c>
      <c r="O4166" s="65">
        <f>+Tabla1[[#This Row],[PVL]]*1.055</f>
        <v>188733.24490499997</v>
      </c>
      <c r="P4166" s="65">
        <f>+Tabla1[[#This Row],[PVL]]*1.43</f>
        <v>255818.52152999997</v>
      </c>
      <c r="Q4166" s="66" t="str">
        <f>+HYPERLINK(Tabla1[[#This Row],[PAG]])</f>
        <v>https://todomusica.com.ar/baterias-recargables/9234-sbm910.html</v>
      </c>
      <c r="R4166" s="67"/>
      <c r="S4166" s="68"/>
      <c r="T4166" s="69"/>
      <c r="U4166" s="69"/>
      <c r="V4166" s="69"/>
      <c r="W4166" s="69"/>
      <c r="X4166" s="69"/>
      <c r="Y4166" s="35"/>
      <c r="Z4166" s="35" t="s">
        <v>27693</v>
      </c>
      <c r="AA4166" s="36">
        <v>1</v>
      </c>
      <c r="AB4166" s="35" t="s">
        <v>9849</v>
      </c>
      <c r="AC4166" s="35" t="str">
        <f>+IF(Tabla1[[#This Row],[STK]]="no","Sin STK", "STK disponible")</f>
        <v>Sin STK</v>
      </c>
      <c r="AD4166" s="35">
        <f>+I4166*J4166</f>
        <v>0</v>
      </c>
      <c r="AE4166" s="35">
        <f>+I4166*K4166</f>
        <v>0</v>
      </c>
      <c r="AF4166" s="36">
        <f>IF(Tabla1[[#This Row],[ref pack]]=1,Tabla1[[#This Row],[Pedido]],LCM(Tabla1[[#This Row],[MC VIEJO]],Tabla1[[#This Row],[Pedido]]))</f>
        <v>1</v>
      </c>
      <c r="AG4166" s="36">
        <f>+VLOOKUP(Tabla1[[#This Row],[Artículo]],'.'!$B$2:$D$11481,3,)</f>
        <v>1</v>
      </c>
      <c r="AH4166" s="37" t="str">
        <f>+IFERROR(SEARCH("pack",Tabla1[[#This Row],[PACK]]),"")</f>
        <v/>
      </c>
    </row>
    <row r="4167" spans="1:34" ht="24" customHeight="1" x14ac:dyDescent="0.2">
      <c r="A4167" s="50" t="s">
        <v>6938</v>
      </c>
      <c r="B4167" s="60" t="s">
        <v>7957</v>
      </c>
      <c r="C4167" s="61" t="s">
        <v>7958</v>
      </c>
      <c r="D4167" s="52" t="s">
        <v>9842</v>
      </c>
      <c r="E4167" s="53">
        <v>109515.81</v>
      </c>
      <c r="F4167" s="23" t="str">
        <f>+IFERROR(VLOOKUP(Tabla1[[#This Row],[Artículo]],'..'!$B$2:$D$569000,3,),"")</f>
        <v/>
      </c>
      <c r="G4167" s="24" t="str">
        <f>IF(H4167=AF4167,"", "Error MC")</f>
        <v>Error MC</v>
      </c>
      <c r="H4167" s="62"/>
      <c r="I4167" s="54">
        <f>+Tabla1[[#This Row],[MC]]*Tabla1[[#This Row],[Pedido]]*Tabla1[[#This Row],[PVC ]]</f>
        <v>0</v>
      </c>
      <c r="J4167" s="26">
        <v>0.21</v>
      </c>
      <c r="K4167" s="63"/>
      <c r="L4167" s="28" t="s">
        <v>535</v>
      </c>
      <c r="M4167" s="53">
        <v>178894.071</v>
      </c>
      <c r="N4167" s="64" t="str">
        <f>+IF(Tabla1[[#This Row],[F PMPI]]="SÍ","No","Sí")</f>
        <v>No</v>
      </c>
      <c r="O4167" s="65">
        <f>+Tabla1[[#This Row],[PVL]]*1.055</f>
        <v>188733.24490499997</v>
      </c>
      <c r="P4167" s="65">
        <f>+Tabla1[[#This Row],[PVL]]*1.43</f>
        <v>255818.52152999997</v>
      </c>
      <c r="Q4167" s="66" t="str">
        <f>+HYPERLINK(Tabla1[[#This Row],[PAG]])</f>
        <v>https://todomusica.com.ar/baterias-recargables/9235-sbm910m.html</v>
      </c>
      <c r="R4167" s="67"/>
      <c r="S4167" s="68"/>
      <c r="T4167" s="69"/>
      <c r="U4167" s="69"/>
      <c r="V4167" s="69"/>
      <c r="W4167" s="69"/>
      <c r="X4167" s="69"/>
      <c r="Y4167" s="35"/>
      <c r="Z4167" s="35" t="s">
        <v>27694</v>
      </c>
      <c r="AA4167" s="36">
        <v>1</v>
      </c>
      <c r="AB4167" s="35" t="s">
        <v>9849</v>
      </c>
      <c r="AC4167" s="35" t="str">
        <f>+IF(Tabla1[[#This Row],[STK]]="no","Sin STK", "STK disponible")</f>
        <v>STK disponible</v>
      </c>
      <c r="AD4167" s="35">
        <f>+I4167*J4167</f>
        <v>0</v>
      </c>
      <c r="AE4167" s="35">
        <f>+I4167*K4167</f>
        <v>0</v>
      </c>
      <c r="AF4167" s="36">
        <f>IF(Tabla1[[#This Row],[ref pack]]=1,Tabla1[[#This Row],[Pedido]],LCM(Tabla1[[#This Row],[MC VIEJO]],Tabla1[[#This Row],[Pedido]]))</f>
        <v>1</v>
      </c>
      <c r="AG4167" s="36">
        <f>+VLOOKUP(Tabla1[[#This Row],[Artículo]],'.'!$B$2:$D$11481,3,)</f>
        <v>1</v>
      </c>
      <c r="AH4167" s="37" t="str">
        <f>+IFERROR(SEARCH("pack",Tabla1[[#This Row],[PACK]]),"")</f>
        <v/>
      </c>
    </row>
    <row r="4168" spans="1:34" ht="24" customHeight="1" x14ac:dyDescent="0.2">
      <c r="A4168" s="50" t="s">
        <v>6938</v>
      </c>
      <c r="B4168" s="60" t="s">
        <v>7959</v>
      </c>
      <c r="C4168" s="61" t="s">
        <v>7960</v>
      </c>
      <c r="D4168" s="52" t="s">
        <v>9842</v>
      </c>
      <c r="E4168" s="53">
        <v>122915.03</v>
      </c>
      <c r="F4168" s="23" t="str">
        <f>+IFERROR(VLOOKUP(Tabla1[[#This Row],[Artículo]],'..'!$B$2:$D$569000,3,),"")</f>
        <v/>
      </c>
      <c r="G4168" s="24" t="str">
        <f>IF(H4168=AF4168,"", "Error MC")</f>
        <v>Error MC</v>
      </c>
      <c r="H4168" s="62"/>
      <c r="I4168" s="54">
        <f>+Tabla1[[#This Row],[MC]]*Tabla1[[#This Row],[Pedido]]*Tabla1[[#This Row],[PVC ]]</f>
        <v>0</v>
      </c>
      <c r="J4168" s="26">
        <v>0.21</v>
      </c>
      <c r="K4168" s="63"/>
      <c r="L4168" s="28" t="s">
        <v>535</v>
      </c>
      <c r="M4168" s="53">
        <v>200781.701</v>
      </c>
      <c r="N4168" s="64" t="str">
        <f>+IF(Tabla1[[#This Row],[F PMPI]]="SÍ","No","Sí")</f>
        <v>No</v>
      </c>
      <c r="O4168" s="65">
        <f>+Tabla1[[#This Row],[PVL]]*1.055</f>
        <v>211824.69455499999</v>
      </c>
      <c r="P4168" s="65">
        <f>+Tabla1[[#This Row],[PVL]]*1.43</f>
        <v>287117.83243000001</v>
      </c>
      <c r="Q4168" s="66" t="str">
        <f>+HYPERLINK(Tabla1[[#This Row],[PAG]])</f>
        <v>https://todomusica.com.ar/baterias-recargables/9236-sbm920.html</v>
      </c>
      <c r="R4168" s="67"/>
      <c r="S4168" s="68"/>
      <c r="T4168" s="69"/>
      <c r="U4168" s="69"/>
      <c r="V4168" s="69"/>
      <c r="W4168" s="69"/>
      <c r="X4168" s="69"/>
      <c r="Y4168" s="35"/>
      <c r="Z4168" s="35" t="s">
        <v>27695</v>
      </c>
      <c r="AA4168" s="36">
        <v>1</v>
      </c>
      <c r="AB4168" s="35" t="s">
        <v>9849</v>
      </c>
      <c r="AC4168" s="35" t="str">
        <f>+IF(Tabla1[[#This Row],[STK]]="no","Sin STK", "STK disponible")</f>
        <v>STK disponible</v>
      </c>
      <c r="AD4168" s="35">
        <f>+I4168*J4168</f>
        <v>0</v>
      </c>
      <c r="AE4168" s="35">
        <f>+I4168*K4168</f>
        <v>0</v>
      </c>
      <c r="AF4168" s="36">
        <f>IF(Tabla1[[#This Row],[ref pack]]=1,Tabla1[[#This Row],[Pedido]],LCM(Tabla1[[#This Row],[MC VIEJO]],Tabla1[[#This Row],[Pedido]]))</f>
        <v>1</v>
      </c>
      <c r="AG4168" s="36">
        <f>+VLOOKUP(Tabla1[[#This Row],[Artículo]],'.'!$B$2:$D$11481,3,)</f>
        <v>1</v>
      </c>
      <c r="AH4168" s="37" t="str">
        <f>+IFERROR(SEARCH("pack",Tabla1[[#This Row],[PACK]]),"")</f>
        <v/>
      </c>
    </row>
    <row r="4169" spans="1:34" ht="24" customHeight="1" x14ac:dyDescent="0.2">
      <c r="A4169" s="50" t="s">
        <v>6938</v>
      </c>
      <c r="B4169" s="60" t="s">
        <v>7961</v>
      </c>
      <c r="C4169" s="61" t="s">
        <v>7962</v>
      </c>
      <c r="D4169" s="52" t="s">
        <v>9842</v>
      </c>
      <c r="E4169" s="53">
        <v>798505.52</v>
      </c>
      <c r="F4169" s="23" t="str">
        <f>+IFERROR(VLOOKUP(Tabla1[[#This Row],[Artículo]],'..'!$B$2:$D$569000,3,),"")</f>
        <v/>
      </c>
      <c r="G4169" s="24" t="str">
        <f>IF(H4169=AF4169,"", "Error MC")</f>
        <v>Error MC</v>
      </c>
      <c r="H4169" s="62"/>
      <c r="I4169" s="54">
        <f>+Tabla1[[#This Row],[MC]]*Tabla1[[#This Row],[Pedido]]*Tabla1[[#This Row],[PVC ]]</f>
        <v>0</v>
      </c>
      <c r="J4169" s="26">
        <v>0.21</v>
      </c>
      <c r="K4169" s="63"/>
      <c r="L4169" s="28" t="s">
        <v>535</v>
      </c>
      <c r="M4169" s="53">
        <v>1304358.7649999999</v>
      </c>
      <c r="N4169" s="64" t="str">
        <f>+IF(Tabla1[[#This Row],[F PMPI]]="SÍ","No","Sí")</f>
        <v>No</v>
      </c>
      <c r="O4169" s="65">
        <f>+Tabla1[[#This Row],[PVL]]*1.055</f>
        <v>1376098.4970749998</v>
      </c>
      <c r="P4169" s="65">
        <f>+Tabla1[[#This Row],[PVL]]*1.43</f>
        <v>1865233.0339499998</v>
      </c>
      <c r="Q4169" s="66" t="str">
        <f>+HYPERLINK(Tabla1[[#This Row],[PAG]])</f>
        <v>https://todomusica.com.ar/rackeras/8009-sbrc-ar.html</v>
      </c>
      <c r="R4169" s="67"/>
      <c r="S4169" s="68"/>
      <c r="T4169" s="69"/>
      <c r="U4169" s="69"/>
      <c r="V4169" s="69"/>
      <c r="W4169" s="69"/>
      <c r="X4169" s="69"/>
      <c r="Y4169" s="35"/>
      <c r="Z4169" s="35" t="s">
        <v>27696</v>
      </c>
      <c r="AA4169" s="36">
        <v>1</v>
      </c>
      <c r="AB4169" s="35" t="s">
        <v>9849</v>
      </c>
      <c r="AC4169" s="35" t="str">
        <f>+IF(Tabla1[[#This Row],[STK]]="no","Sin STK", "STK disponible")</f>
        <v>STK disponible</v>
      </c>
      <c r="AD4169" s="35">
        <f>+I4169*J4169</f>
        <v>0</v>
      </c>
      <c r="AE4169" s="35">
        <f>+I4169*K4169</f>
        <v>0</v>
      </c>
      <c r="AF4169" s="36">
        <f>IF(Tabla1[[#This Row],[ref pack]]=1,Tabla1[[#This Row],[Pedido]],LCM(Tabla1[[#This Row],[MC VIEJO]],Tabla1[[#This Row],[Pedido]]))</f>
        <v>1</v>
      </c>
      <c r="AG4169" s="36">
        <f>+VLOOKUP(Tabla1[[#This Row],[Artículo]],'.'!$B$2:$D$11481,3,)</f>
        <v>1</v>
      </c>
      <c r="AH4169" s="37" t="str">
        <f>+IFERROR(SEARCH("pack",Tabla1[[#This Row],[PACK]]),"")</f>
        <v/>
      </c>
    </row>
    <row r="4170" spans="1:34" ht="24" customHeight="1" x14ac:dyDescent="0.2">
      <c r="A4170" s="50" t="s">
        <v>6938</v>
      </c>
      <c r="B4170" s="60" t="s">
        <v>7965</v>
      </c>
      <c r="C4170" s="61" t="s">
        <v>24182</v>
      </c>
      <c r="D4170" s="52" t="s">
        <v>27</v>
      </c>
      <c r="E4170" s="53">
        <v>119227.49</v>
      </c>
      <c r="F4170" s="23" t="str">
        <f>+IFERROR(VLOOKUP(Tabla1[[#This Row],[Artículo]],'..'!$B$2:$D$569000,3,),"")</f>
        <v/>
      </c>
      <c r="G4170" s="24" t="str">
        <f>IF(H4170=AF4170,"", "Error MC")</f>
        <v>Error MC</v>
      </c>
      <c r="H4170" s="62"/>
      <c r="I4170" s="54">
        <f>+Tabla1[[#This Row],[MC]]*Tabla1[[#This Row],[Pedido]]*Tabla1[[#This Row],[PVC ]]</f>
        <v>0</v>
      </c>
      <c r="J4170" s="26">
        <v>0.21</v>
      </c>
      <c r="K4170" s="63"/>
      <c r="L4170" s="28" t="s">
        <v>535</v>
      </c>
      <c r="M4170" s="53">
        <v>194758.103</v>
      </c>
      <c r="N4170" s="64" t="str">
        <f>+IF(Tabla1[[#This Row],[F PMPI]]="SÍ","No","Sí")</f>
        <v>No</v>
      </c>
      <c r="O4170" s="65">
        <f>+Tabla1[[#This Row],[PVL]]*1.055</f>
        <v>205469.79866499998</v>
      </c>
      <c r="P4170" s="65">
        <f>+Tabla1[[#This Row],[PVL]]*1.43</f>
        <v>278504.08729</v>
      </c>
      <c r="Q4170" s="66" t="str">
        <f>+HYPERLINK(Tabla1[[#This Row],[PAG]])</f>
        <v/>
      </c>
      <c r="R4170" s="67"/>
      <c r="S4170" s="68"/>
      <c r="T4170" s="69"/>
      <c r="U4170" s="69"/>
      <c r="V4170" s="69"/>
      <c r="W4170" s="69"/>
      <c r="X4170" s="69"/>
      <c r="Y4170" s="35"/>
      <c r="Z4170" s="35" t="s">
        <v>65</v>
      </c>
      <c r="AA4170" s="36">
        <v>1</v>
      </c>
      <c r="AB4170" s="35" t="s">
        <v>9849</v>
      </c>
      <c r="AC4170" s="35" t="str">
        <f>+IF(Tabla1[[#This Row],[STK]]="no","Sin STK", "STK disponible")</f>
        <v>Sin STK</v>
      </c>
      <c r="AD4170" s="35">
        <f>+I4170*J4170</f>
        <v>0</v>
      </c>
      <c r="AE4170" s="35">
        <f>+I4170*K4170</f>
        <v>0</v>
      </c>
      <c r="AF4170" s="36">
        <f>IF(Tabla1[[#This Row],[ref pack]]=1,Tabla1[[#This Row],[Pedido]],LCM(Tabla1[[#This Row],[MC VIEJO]],Tabla1[[#This Row],[Pedido]]))</f>
        <v>1</v>
      </c>
      <c r="AG4170" s="36">
        <f>+VLOOKUP(Tabla1[[#This Row],[Artículo]],'.'!$B$2:$D$11481,3,)</f>
        <v>1</v>
      </c>
      <c r="AH4170" s="37" t="str">
        <f>+IFERROR(SEARCH("pack",Tabla1[[#This Row],[PACK]]),"")</f>
        <v/>
      </c>
    </row>
    <row r="4171" spans="1:34" ht="24" customHeight="1" x14ac:dyDescent="0.2">
      <c r="A4171" s="50" t="s">
        <v>6938</v>
      </c>
      <c r="B4171" s="60" t="s">
        <v>7967</v>
      </c>
      <c r="C4171" s="61" t="s">
        <v>24183</v>
      </c>
      <c r="D4171" s="52" t="s">
        <v>9841</v>
      </c>
      <c r="E4171" s="53">
        <v>37139.800000000003</v>
      </c>
      <c r="F4171" s="23" t="str">
        <f>+IFERROR(VLOOKUP(Tabla1[[#This Row],[Artículo]],'..'!$B$2:$D$569000,3,),"")</f>
        <v/>
      </c>
      <c r="G4171" s="24" t="str">
        <f>IF(H4171=AF4171,"", "Error MC")</f>
        <v>Error MC</v>
      </c>
      <c r="H4171" s="62"/>
      <c r="I4171" s="54">
        <f>+Tabla1[[#This Row],[MC]]*Tabla1[[#This Row],[Pedido]]*Tabla1[[#This Row],[PVC ]]</f>
        <v>0</v>
      </c>
      <c r="J4171" s="26">
        <v>0.21</v>
      </c>
      <c r="K4171" s="63"/>
      <c r="L4171" s="28" t="s">
        <v>535</v>
      </c>
      <c r="M4171" s="53">
        <v>60667.862999999998</v>
      </c>
      <c r="N4171" s="64" t="str">
        <f>+IF(Tabla1[[#This Row],[F PMPI]]="SÍ","No","Sí")</f>
        <v>No</v>
      </c>
      <c r="O4171" s="65">
        <f>+Tabla1[[#This Row],[PVL]]*1.055</f>
        <v>64004.595464999991</v>
      </c>
      <c r="P4171" s="65">
        <f>+Tabla1[[#This Row],[PVL]]*1.43</f>
        <v>86755.044089999996</v>
      </c>
      <c r="Q4171" s="66" t="str">
        <f>+HYPERLINK(Tabla1[[#This Row],[PAG]])</f>
        <v>https://todomusica.com.ar/baterias-recargables/6080-sb902.html</v>
      </c>
      <c r="R4171" s="67"/>
      <c r="S4171" s="68"/>
      <c r="T4171" s="69"/>
      <c r="U4171" s="69"/>
      <c r="V4171" s="69"/>
      <c r="W4171" s="69"/>
      <c r="X4171" s="69"/>
      <c r="Y4171" s="35"/>
      <c r="Z4171" s="35" t="s">
        <v>27697</v>
      </c>
      <c r="AA4171" s="36">
        <v>1</v>
      </c>
      <c r="AB4171" s="35" t="s">
        <v>9849</v>
      </c>
      <c r="AC4171" s="35" t="str">
        <f>+IF(Tabla1[[#This Row],[STK]]="no","Sin STK", "STK disponible")</f>
        <v>STK disponible</v>
      </c>
      <c r="AD4171" s="35">
        <f>+I4171*J4171</f>
        <v>0</v>
      </c>
      <c r="AE4171" s="35">
        <f>+I4171*K4171</f>
        <v>0</v>
      </c>
      <c r="AF4171" s="36">
        <f>IF(Tabla1[[#This Row],[ref pack]]=1,Tabla1[[#This Row],[Pedido]],LCM(Tabla1[[#This Row],[MC VIEJO]],Tabla1[[#This Row],[Pedido]]))</f>
        <v>1</v>
      </c>
      <c r="AG4171" s="36">
        <f>+VLOOKUP(Tabla1[[#This Row],[Artículo]],'.'!$B$2:$D$11481,3,)</f>
        <v>1</v>
      </c>
      <c r="AH4171" s="37" t="str">
        <f>+IFERROR(SEARCH("pack",Tabla1[[#This Row],[PACK]]),"")</f>
        <v/>
      </c>
    </row>
    <row r="4172" spans="1:34" ht="24" customHeight="1" x14ac:dyDescent="0.2">
      <c r="A4172" s="50" t="s">
        <v>6938</v>
      </c>
      <c r="B4172" s="60" t="s">
        <v>7971</v>
      </c>
      <c r="C4172" s="61" t="s">
        <v>7970</v>
      </c>
      <c r="D4172" s="52" t="s">
        <v>27</v>
      </c>
      <c r="E4172" s="53">
        <v>47525.73</v>
      </c>
      <c r="F4172" s="23" t="str">
        <f>+IFERROR(VLOOKUP(Tabla1[[#This Row],[Artículo]],'..'!$B$2:$D$569000,3,),"")</f>
        <v/>
      </c>
      <c r="G4172" s="24" t="str">
        <f>IF(H4172=AF4172,"", "Error MC")</f>
        <v>Error MC</v>
      </c>
      <c r="H4172" s="62"/>
      <c r="I4172" s="54">
        <f>+Tabla1[[#This Row],[MC]]*Tabla1[[#This Row],[Pedido]]*Tabla1[[#This Row],[PVC ]]</f>
        <v>0</v>
      </c>
      <c r="J4172" s="26">
        <v>0.21</v>
      </c>
      <c r="K4172" s="63"/>
      <c r="L4172" s="28" t="s">
        <v>535</v>
      </c>
      <c r="M4172" s="53">
        <v>77633.285000000003</v>
      </c>
      <c r="N4172" s="64" t="str">
        <f>+IF(Tabla1[[#This Row],[F PMPI]]="SÍ","No","Sí")</f>
        <v>No</v>
      </c>
      <c r="O4172" s="65">
        <f>+Tabla1[[#This Row],[PVL]]*1.055</f>
        <v>81903.115674999994</v>
      </c>
      <c r="P4172" s="65">
        <f>+Tabla1[[#This Row],[PVL]]*1.43</f>
        <v>111015.59755000001</v>
      </c>
      <c r="Q4172" s="66" t="str">
        <f>+HYPERLINK(Tabla1[[#This Row],[PAG]])</f>
        <v>https://todomusica.com.ar/baterias-recargables/6080-sb902.html</v>
      </c>
      <c r="R4172" s="67"/>
      <c r="S4172" s="68"/>
      <c r="T4172" s="69"/>
      <c r="U4172" s="69"/>
      <c r="V4172" s="69"/>
      <c r="W4172" s="69"/>
      <c r="X4172" s="69"/>
      <c r="Y4172" s="35"/>
      <c r="Z4172" s="35" t="s">
        <v>27697</v>
      </c>
      <c r="AA4172" s="36">
        <v>1</v>
      </c>
      <c r="AB4172" s="35" t="s">
        <v>9849</v>
      </c>
      <c r="AC4172" s="35" t="str">
        <f>+IF(Tabla1[[#This Row],[STK]]="no","Sin STK", "STK disponible")</f>
        <v>Sin STK</v>
      </c>
      <c r="AD4172" s="35">
        <f>+I4172*J4172</f>
        <v>0</v>
      </c>
      <c r="AE4172" s="35">
        <f>+I4172*K4172</f>
        <v>0</v>
      </c>
      <c r="AF4172" s="36">
        <f>IF(Tabla1[[#This Row],[ref pack]]=1,Tabla1[[#This Row],[Pedido]],LCM(Tabla1[[#This Row],[MC VIEJO]],Tabla1[[#This Row],[Pedido]]))</f>
        <v>1</v>
      </c>
      <c r="AG4172" s="36">
        <f>+VLOOKUP(Tabla1[[#This Row],[Artículo]],'.'!$B$2:$D$11481,3,)</f>
        <v>1</v>
      </c>
      <c r="AH4172" s="37" t="str">
        <f>+IFERROR(SEARCH("pack",Tabla1[[#This Row],[PACK]]),"")</f>
        <v/>
      </c>
    </row>
    <row r="4173" spans="1:34" ht="24" customHeight="1" x14ac:dyDescent="0.2">
      <c r="A4173" s="50" t="s">
        <v>6938</v>
      </c>
      <c r="B4173" s="60" t="s">
        <v>7972</v>
      </c>
      <c r="C4173" s="61" t="s">
        <v>7973</v>
      </c>
      <c r="D4173" s="52" t="s">
        <v>9842</v>
      </c>
      <c r="E4173" s="53">
        <v>66763.19</v>
      </c>
      <c r="F4173" s="23" t="str">
        <f>+IFERROR(VLOOKUP(Tabla1[[#This Row],[Artículo]],'..'!$B$2:$D$569000,3,),"")</f>
        <v/>
      </c>
      <c r="G4173" s="24" t="str">
        <f>IF(H4173=AF4173,"", "Error MC")</f>
        <v>Error MC</v>
      </c>
      <c r="H4173" s="62"/>
      <c r="I4173" s="54">
        <f>+Tabla1[[#This Row],[MC]]*Tabla1[[#This Row],[Pedido]]*Tabla1[[#This Row],[PVC ]]</f>
        <v>0</v>
      </c>
      <c r="J4173" s="26">
        <v>0.21</v>
      </c>
      <c r="K4173" s="63"/>
      <c r="L4173" s="28" t="s">
        <v>535</v>
      </c>
      <c r="M4173" s="53">
        <v>109057.675</v>
      </c>
      <c r="N4173" s="64" t="str">
        <f>+IF(Tabla1[[#This Row],[F PMPI]]="SÍ","No","Sí")</f>
        <v>No</v>
      </c>
      <c r="O4173" s="65">
        <f>+Tabla1[[#This Row],[PVL]]*1.055</f>
        <v>115055.847125</v>
      </c>
      <c r="P4173" s="65">
        <f>+Tabla1[[#This Row],[PVL]]*1.43</f>
        <v>155952.47524999999</v>
      </c>
      <c r="Q4173" s="66" t="str">
        <f>+HYPERLINK(Tabla1[[#This Row],[PAG]])</f>
        <v>https://todomusica.com.ar/baterias-recargables/9824-sb903.html</v>
      </c>
      <c r="R4173" s="67"/>
      <c r="S4173" s="68"/>
      <c r="T4173" s="69"/>
      <c r="U4173" s="69"/>
      <c r="V4173" s="69"/>
      <c r="W4173" s="69"/>
      <c r="X4173" s="69"/>
      <c r="Y4173" s="35"/>
      <c r="Z4173" s="35" t="s">
        <v>27698</v>
      </c>
      <c r="AA4173" s="36">
        <v>1</v>
      </c>
      <c r="AB4173" s="35" t="s">
        <v>9849</v>
      </c>
      <c r="AC4173" s="35" t="str">
        <f>+IF(Tabla1[[#This Row],[STK]]="no","Sin STK", "STK disponible")</f>
        <v>STK disponible</v>
      </c>
      <c r="AD4173" s="35">
        <f>+I4173*J4173</f>
        <v>0</v>
      </c>
      <c r="AE4173" s="35">
        <f>+I4173*K4173</f>
        <v>0</v>
      </c>
      <c r="AF4173" s="36">
        <f>IF(Tabla1[[#This Row],[ref pack]]=1,Tabla1[[#This Row],[Pedido]],LCM(Tabla1[[#This Row],[MC VIEJO]],Tabla1[[#This Row],[Pedido]]))</f>
        <v>1</v>
      </c>
      <c r="AG4173" s="36">
        <f>+VLOOKUP(Tabla1[[#This Row],[Artículo]],'.'!$B$2:$D$11481,3,)</f>
        <v>1</v>
      </c>
      <c r="AH4173" s="37" t="str">
        <f>+IFERROR(SEARCH("pack",Tabla1[[#This Row],[PACK]]),"")</f>
        <v/>
      </c>
    </row>
    <row r="4174" spans="1:34" ht="24" customHeight="1" x14ac:dyDescent="0.2">
      <c r="A4174" s="50" t="s">
        <v>6938</v>
      </c>
      <c r="B4174" s="60" t="s">
        <v>7974</v>
      </c>
      <c r="C4174" s="61" t="s">
        <v>7975</v>
      </c>
      <c r="D4174" s="52" t="s">
        <v>9842</v>
      </c>
      <c r="E4174" s="53">
        <v>137617.84</v>
      </c>
      <c r="F4174" s="23" t="str">
        <f>+IFERROR(VLOOKUP(Tabla1[[#This Row],[Artículo]],'..'!$B$2:$D$569000,3,),"")</f>
        <v/>
      </c>
      <c r="G4174" s="24" t="str">
        <f>IF(H4174=AF4174,"", "Error MC")</f>
        <v>Error MC</v>
      </c>
      <c r="H4174" s="62"/>
      <c r="I4174" s="54">
        <f>+Tabla1[[#This Row],[MC]]*Tabla1[[#This Row],[Pedido]]*Tabla1[[#This Row],[PVC ]]</f>
        <v>0</v>
      </c>
      <c r="J4174" s="26">
        <v>0.21</v>
      </c>
      <c r="K4174" s="63"/>
      <c r="L4174" s="28" t="s">
        <v>535</v>
      </c>
      <c r="M4174" s="53">
        <v>224798.73699999999</v>
      </c>
      <c r="N4174" s="64" t="str">
        <f>+IF(Tabla1[[#This Row],[F PMPI]]="SÍ","No","Sí")</f>
        <v>No</v>
      </c>
      <c r="O4174" s="65">
        <f>+Tabla1[[#This Row],[PVL]]*1.055</f>
        <v>237162.66753499999</v>
      </c>
      <c r="P4174" s="65">
        <f>+Tabla1[[#This Row],[PVL]]*1.43</f>
        <v>321462.19390999997</v>
      </c>
      <c r="Q4174" s="66" t="str">
        <f>+HYPERLINK(Tabla1[[#This Row],[PAG]])</f>
        <v>https://todomusica.com.ar/baterias-recargables/9232-sb910.html</v>
      </c>
      <c r="R4174" s="67"/>
      <c r="S4174" s="68"/>
      <c r="T4174" s="69"/>
      <c r="U4174" s="69"/>
      <c r="V4174" s="69"/>
      <c r="W4174" s="69"/>
      <c r="X4174" s="69"/>
      <c r="Y4174" s="35"/>
      <c r="Z4174" s="35" t="s">
        <v>27699</v>
      </c>
      <c r="AA4174" s="36">
        <v>1</v>
      </c>
      <c r="AB4174" s="35" t="s">
        <v>9849</v>
      </c>
      <c r="AC4174" s="35" t="str">
        <f>+IF(Tabla1[[#This Row],[STK]]="no","Sin STK", "STK disponible")</f>
        <v>STK disponible</v>
      </c>
      <c r="AD4174" s="35">
        <f>+I4174*J4174</f>
        <v>0</v>
      </c>
      <c r="AE4174" s="35">
        <f>+I4174*K4174</f>
        <v>0</v>
      </c>
      <c r="AF4174" s="36">
        <f>IF(Tabla1[[#This Row],[ref pack]]=1,Tabla1[[#This Row],[Pedido]],LCM(Tabla1[[#This Row],[MC VIEJO]],Tabla1[[#This Row],[Pedido]]))</f>
        <v>1</v>
      </c>
      <c r="AG4174" s="36">
        <f>+VLOOKUP(Tabla1[[#This Row],[Artículo]],'.'!$B$2:$D$11481,3,)</f>
        <v>1</v>
      </c>
      <c r="AH4174" s="37" t="str">
        <f>+IFERROR(SEARCH("pack",Tabla1[[#This Row],[PACK]]),"")</f>
        <v/>
      </c>
    </row>
    <row r="4175" spans="1:34" ht="24" customHeight="1" x14ac:dyDescent="0.2">
      <c r="A4175" s="50" t="s">
        <v>6938</v>
      </c>
      <c r="B4175" s="60" t="s">
        <v>7976</v>
      </c>
      <c r="C4175" s="61" t="s">
        <v>7977</v>
      </c>
      <c r="D4175" s="52" t="s">
        <v>9842</v>
      </c>
      <c r="E4175" s="53">
        <v>137617.84</v>
      </c>
      <c r="F4175" s="23" t="str">
        <f>+IFERROR(VLOOKUP(Tabla1[[#This Row],[Artículo]],'..'!$B$2:$D$569000,3,),"")</f>
        <v/>
      </c>
      <c r="G4175" s="24" t="str">
        <f>IF(H4175=AF4175,"", "Error MC")</f>
        <v>Error MC</v>
      </c>
      <c r="H4175" s="62"/>
      <c r="I4175" s="54">
        <f>+Tabla1[[#This Row],[MC]]*Tabla1[[#This Row],[Pedido]]*Tabla1[[#This Row],[PVC ]]</f>
        <v>0</v>
      </c>
      <c r="J4175" s="26">
        <v>0.21</v>
      </c>
      <c r="K4175" s="63"/>
      <c r="L4175" s="28" t="s">
        <v>535</v>
      </c>
      <c r="M4175" s="53">
        <v>224798.73699999999</v>
      </c>
      <c r="N4175" s="64" t="str">
        <f>+IF(Tabla1[[#This Row],[F PMPI]]="SÍ","No","Sí")</f>
        <v>No</v>
      </c>
      <c r="O4175" s="65">
        <f>+Tabla1[[#This Row],[PVL]]*1.055</f>
        <v>237162.66753499999</v>
      </c>
      <c r="P4175" s="65">
        <f>+Tabla1[[#This Row],[PVL]]*1.43</f>
        <v>321462.19390999997</v>
      </c>
      <c r="Q4175" s="66" t="str">
        <f>+HYPERLINK(Tabla1[[#This Row],[PAG]])</f>
        <v>https://todomusica.com.ar/baterias-recargables/9233-sb910m.html</v>
      </c>
      <c r="R4175" s="67"/>
      <c r="S4175" s="68"/>
      <c r="T4175" s="69"/>
      <c r="U4175" s="69"/>
      <c r="V4175" s="69"/>
      <c r="W4175" s="69"/>
      <c r="X4175" s="69"/>
      <c r="Y4175" s="35"/>
      <c r="Z4175" s="35" t="s">
        <v>27700</v>
      </c>
      <c r="AA4175" s="36">
        <v>1</v>
      </c>
      <c r="AB4175" s="35" t="s">
        <v>9849</v>
      </c>
      <c r="AC4175" s="35" t="str">
        <f>+IF(Tabla1[[#This Row],[STK]]="no","Sin STK", "STK disponible")</f>
        <v>STK disponible</v>
      </c>
      <c r="AD4175" s="35">
        <f>+I4175*J4175</f>
        <v>0</v>
      </c>
      <c r="AE4175" s="35">
        <f>+I4175*K4175</f>
        <v>0</v>
      </c>
      <c r="AF4175" s="36">
        <f>IF(Tabla1[[#This Row],[ref pack]]=1,Tabla1[[#This Row],[Pedido]],LCM(Tabla1[[#This Row],[MC VIEJO]],Tabla1[[#This Row],[Pedido]]))</f>
        <v>1</v>
      </c>
      <c r="AG4175" s="36">
        <f>+VLOOKUP(Tabla1[[#This Row],[Artículo]],'.'!$B$2:$D$11481,3,)</f>
        <v>1</v>
      </c>
      <c r="AH4175" s="37" t="str">
        <f>+IFERROR(SEARCH("pack",Tabla1[[#This Row],[PACK]]),"")</f>
        <v/>
      </c>
    </row>
    <row r="4176" spans="1:34" ht="24" customHeight="1" x14ac:dyDescent="0.2">
      <c r="A4176" s="50" t="s">
        <v>6938</v>
      </c>
      <c r="B4176" s="60" t="s">
        <v>7978</v>
      </c>
      <c r="C4176" s="61" t="s">
        <v>7979</v>
      </c>
      <c r="D4176" s="52" t="s">
        <v>9842</v>
      </c>
      <c r="E4176" s="53">
        <v>137617.84</v>
      </c>
      <c r="F4176" s="23" t="str">
        <f>+IFERROR(VLOOKUP(Tabla1[[#This Row],[Artículo]],'..'!$B$2:$D$569000,3,),"")</f>
        <v/>
      </c>
      <c r="G4176" s="24" t="str">
        <f>IF(H4176=AF4176,"", "Error MC")</f>
        <v>Error MC</v>
      </c>
      <c r="H4176" s="62"/>
      <c r="I4176" s="54">
        <f>+Tabla1[[#This Row],[MC]]*Tabla1[[#This Row],[Pedido]]*Tabla1[[#This Row],[PVC ]]</f>
        <v>0</v>
      </c>
      <c r="J4176" s="26">
        <v>0.21</v>
      </c>
      <c r="K4176" s="63"/>
      <c r="L4176" s="28" t="s">
        <v>535</v>
      </c>
      <c r="M4176" s="53">
        <v>224798.73699999999</v>
      </c>
      <c r="N4176" s="64" t="str">
        <f>+IF(Tabla1[[#This Row],[F PMPI]]="SÍ","No","Sí")</f>
        <v>No</v>
      </c>
      <c r="O4176" s="65">
        <f>+Tabla1[[#This Row],[PVL]]*1.055</f>
        <v>237162.66753499999</v>
      </c>
      <c r="P4176" s="65">
        <f>+Tabla1[[#This Row],[PVL]]*1.43</f>
        <v>321462.19390999997</v>
      </c>
      <c r="Q4176" s="66" t="str">
        <f>+HYPERLINK(Tabla1[[#This Row],[PAG]])</f>
        <v>https://todomusica.com.ar/baterias-recargables/9493-sb920.html</v>
      </c>
      <c r="R4176" s="67"/>
      <c r="S4176" s="68"/>
      <c r="T4176" s="69"/>
      <c r="U4176" s="69"/>
      <c r="V4176" s="69"/>
      <c r="W4176" s="69"/>
      <c r="X4176" s="69"/>
      <c r="Y4176" s="35"/>
      <c r="Z4176" s="35" t="s">
        <v>27701</v>
      </c>
      <c r="AA4176" s="36">
        <v>1</v>
      </c>
      <c r="AB4176" s="35" t="s">
        <v>9849</v>
      </c>
      <c r="AC4176" s="35" t="str">
        <f>+IF(Tabla1[[#This Row],[STK]]="no","Sin STK", "STK disponible")</f>
        <v>STK disponible</v>
      </c>
      <c r="AD4176" s="35">
        <f>+I4176*J4176</f>
        <v>0</v>
      </c>
      <c r="AE4176" s="35">
        <f>+I4176*K4176</f>
        <v>0</v>
      </c>
      <c r="AF4176" s="36">
        <f>IF(Tabla1[[#This Row],[ref pack]]=1,Tabla1[[#This Row],[Pedido]],LCM(Tabla1[[#This Row],[MC VIEJO]],Tabla1[[#This Row],[Pedido]]))</f>
        <v>1</v>
      </c>
      <c r="AG4176" s="36">
        <f>+VLOOKUP(Tabla1[[#This Row],[Artículo]],'.'!$B$2:$D$11481,3,)</f>
        <v>1</v>
      </c>
      <c r="AH4176" s="37" t="str">
        <f>+IFERROR(SEARCH("pack",Tabla1[[#This Row],[PACK]]),"")</f>
        <v/>
      </c>
    </row>
    <row r="4177" spans="1:34" ht="24" customHeight="1" x14ac:dyDescent="0.2">
      <c r="A4177" s="50" t="s">
        <v>6938</v>
      </c>
      <c r="B4177" s="60" t="s">
        <v>7980</v>
      </c>
      <c r="C4177" s="61" t="s">
        <v>7981</v>
      </c>
      <c r="D4177" s="52" t="s">
        <v>9842</v>
      </c>
      <c r="E4177" s="53">
        <v>205595.28</v>
      </c>
      <c r="F4177" s="23" t="str">
        <f>+IFERROR(VLOOKUP(Tabla1[[#This Row],[Artículo]],'..'!$B$2:$D$569000,3,),"")</f>
        <v/>
      </c>
      <c r="G4177" s="24" t="str">
        <f>IF(H4177=AF4177,"", "Error MC")</f>
        <v>Error MC</v>
      </c>
      <c r="H4177" s="62"/>
      <c r="I4177" s="54">
        <f>+Tabla1[[#This Row],[MC]]*Tabla1[[#This Row],[Pedido]]*Tabla1[[#This Row],[PVC ]]</f>
        <v>0</v>
      </c>
      <c r="J4177" s="26">
        <v>0.21</v>
      </c>
      <c r="K4177" s="63"/>
      <c r="L4177" s="28" t="s">
        <v>535</v>
      </c>
      <c r="M4177" s="53">
        <v>335839.89199999999</v>
      </c>
      <c r="N4177" s="64" t="str">
        <f>+IF(Tabla1[[#This Row],[F PMPI]]="SÍ","No","Sí")</f>
        <v>No</v>
      </c>
      <c r="O4177" s="65">
        <f>+Tabla1[[#This Row],[PVL]]*1.055</f>
        <v>354311.08605999994</v>
      </c>
      <c r="P4177" s="65">
        <f>+Tabla1[[#This Row],[PVL]]*1.43</f>
        <v>480251.04555999994</v>
      </c>
      <c r="Q4177" s="66" t="str">
        <f>+HYPERLINK(Tabla1[[#This Row],[PAG]])</f>
        <v>https://todomusica.com.ar/baterias-recargables/8695-battery-for-mxcw640.html</v>
      </c>
      <c r="R4177" s="67"/>
      <c r="S4177" s="68"/>
      <c r="T4177" s="69"/>
      <c r="U4177" s="69"/>
      <c r="V4177" s="69"/>
      <c r="W4177" s="69"/>
      <c r="X4177" s="69"/>
      <c r="Y4177" s="35"/>
      <c r="Z4177" s="35" t="s">
        <v>27702</v>
      </c>
      <c r="AA4177" s="36">
        <v>1</v>
      </c>
      <c r="AB4177" s="35" t="s">
        <v>9849</v>
      </c>
      <c r="AC4177" s="35" t="str">
        <f>+IF(Tabla1[[#This Row],[STK]]="no","Sin STK", "STK disponible")</f>
        <v>STK disponible</v>
      </c>
      <c r="AD4177" s="35">
        <f>+I4177*J4177</f>
        <v>0</v>
      </c>
      <c r="AE4177" s="35">
        <f>+I4177*K4177</f>
        <v>0</v>
      </c>
      <c r="AF4177" s="36">
        <f>IF(Tabla1[[#This Row],[ref pack]]=1,Tabla1[[#This Row],[Pedido]],LCM(Tabla1[[#This Row],[MC VIEJO]],Tabla1[[#This Row],[Pedido]]))</f>
        <v>1</v>
      </c>
      <c r="AG4177" s="36">
        <f>+VLOOKUP(Tabla1[[#This Row],[Artículo]],'.'!$B$2:$D$11481,3,)</f>
        <v>1</v>
      </c>
      <c r="AH4177" s="37" t="str">
        <f>+IFERROR(SEARCH("pack",Tabla1[[#This Row],[PACK]]),"")</f>
        <v/>
      </c>
    </row>
    <row r="4178" spans="1:34" ht="24" customHeight="1" x14ac:dyDescent="0.2">
      <c r="A4178" s="50" t="s">
        <v>6938</v>
      </c>
      <c r="B4178" s="60" t="s">
        <v>7990</v>
      </c>
      <c r="C4178" s="61" t="s">
        <v>7991</v>
      </c>
      <c r="D4178" s="52" t="s">
        <v>27</v>
      </c>
      <c r="E4178" s="53">
        <v>65218.81</v>
      </c>
      <c r="F4178" s="23" t="str">
        <f>+IFERROR(VLOOKUP(Tabla1[[#This Row],[Artículo]],'..'!$B$2:$D$569000,3,),"")</f>
        <v/>
      </c>
      <c r="G4178" s="24" t="str">
        <f>IF(H4178=AF4178,"", "Error MC")</f>
        <v>Error MC</v>
      </c>
      <c r="H4178" s="62"/>
      <c r="I4178" s="54">
        <f>+Tabla1[[#This Row],[MC]]*Tabla1[[#This Row],[Pedido]]*Tabla1[[#This Row],[PVC ]]</f>
        <v>0</v>
      </c>
      <c r="J4178" s="26">
        <v>0.21</v>
      </c>
      <c r="K4178" s="63"/>
      <c r="L4178" s="28" t="s">
        <v>535</v>
      </c>
      <c r="M4178" s="53">
        <v>106534.92200000001</v>
      </c>
      <c r="N4178" s="64" t="str">
        <f>+IF(Tabla1[[#This Row],[F PMPI]]="SÍ","No","Sí")</f>
        <v>No</v>
      </c>
      <c r="O4178" s="65">
        <f>+Tabla1[[#This Row],[PVL]]*1.055</f>
        <v>112394.34271</v>
      </c>
      <c r="P4178" s="65">
        <f>+Tabla1[[#This Row],[PVL]]*1.43</f>
        <v>152344.93846</v>
      </c>
      <c r="Q4178" s="66" t="str">
        <f>+HYPERLINK(Tabla1[[#This Row],[PAG]])</f>
        <v>https://todomusica.com.ar/auriculares-in-ear/7218-earphone-gray.html</v>
      </c>
      <c r="R4178" s="67"/>
      <c r="S4178" s="68"/>
      <c r="T4178" s="69"/>
      <c r="U4178" s="69"/>
      <c r="V4178" s="69"/>
      <c r="W4178" s="69"/>
      <c r="X4178" s="69"/>
      <c r="Y4178" s="35"/>
      <c r="Z4178" s="35" t="s">
        <v>27703</v>
      </c>
      <c r="AA4178" s="36">
        <v>1</v>
      </c>
      <c r="AB4178" s="35" t="s">
        <v>9849</v>
      </c>
      <c r="AC4178" s="35" t="str">
        <f>+IF(Tabla1[[#This Row],[STK]]="no","Sin STK", "STK disponible")</f>
        <v>Sin STK</v>
      </c>
      <c r="AD4178" s="35">
        <f>+I4178*J4178</f>
        <v>0</v>
      </c>
      <c r="AE4178" s="35">
        <f>+I4178*K4178</f>
        <v>0</v>
      </c>
      <c r="AF4178" s="36">
        <f>IF(Tabla1[[#This Row],[ref pack]]=1,Tabla1[[#This Row],[Pedido]],LCM(Tabla1[[#This Row],[MC VIEJO]],Tabla1[[#This Row],[Pedido]]))</f>
        <v>1</v>
      </c>
      <c r="AG4178" s="36">
        <f>+VLOOKUP(Tabla1[[#This Row],[Artículo]],'.'!$B$2:$D$11481,3,)</f>
        <v>1</v>
      </c>
      <c r="AH4178" s="37" t="str">
        <f>+IFERROR(SEARCH("pack",Tabla1[[#This Row],[PACK]]),"")</f>
        <v/>
      </c>
    </row>
    <row r="4179" spans="1:34" ht="24" customHeight="1" x14ac:dyDescent="0.2">
      <c r="A4179" s="50" t="s">
        <v>6938</v>
      </c>
      <c r="B4179" s="60" t="s">
        <v>7992</v>
      </c>
      <c r="C4179" s="61" t="s">
        <v>7991</v>
      </c>
      <c r="D4179" s="52" t="s">
        <v>9841</v>
      </c>
      <c r="E4179" s="53">
        <v>65218.81</v>
      </c>
      <c r="F4179" s="23" t="str">
        <f>+IFERROR(VLOOKUP(Tabla1[[#This Row],[Artículo]],'..'!$B$2:$D$569000,3,),"")</f>
        <v/>
      </c>
      <c r="G4179" s="24" t="str">
        <f>IF(H4179=AF4179,"", "Error MC")</f>
        <v>Error MC</v>
      </c>
      <c r="H4179" s="62"/>
      <c r="I4179" s="54">
        <f>+Tabla1[[#This Row],[MC]]*Tabla1[[#This Row],[Pedido]]*Tabla1[[#This Row],[PVC ]]</f>
        <v>0</v>
      </c>
      <c r="J4179" s="26">
        <v>0.21</v>
      </c>
      <c r="K4179" s="63"/>
      <c r="L4179" s="28" t="s">
        <v>535</v>
      </c>
      <c r="M4179" s="53">
        <v>106534.92200000001</v>
      </c>
      <c r="N4179" s="64" t="str">
        <f>+IF(Tabla1[[#This Row],[F PMPI]]="SÍ","No","Sí")</f>
        <v>No</v>
      </c>
      <c r="O4179" s="65">
        <f>+Tabla1[[#This Row],[PVL]]*1.055</f>
        <v>112394.34271</v>
      </c>
      <c r="P4179" s="65">
        <f>+Tabla1[[#This Row],[PVL]]*1.43</f>
        <v>152344.93846</v>
      </c>
      <c r="Q4179" s="66" t="str">
        <f>+HYPERLINK(Tabla1[[#This Row],[PAG]])</f>
        <v>https://todomusica.com.ar/auriculares-in-ear/1299-se112-gr-eps.html</v>
      </c>
      <c r="R4179" s="67"/>
      <c r="S4179" s="68"/>
      <c r="T4179" s="69"/>
      <c r="U4179" s="69"/>
      <c r="V4179" s="69"/>
      <c r="W4179" s="69"/>
      <c r="X4179" s="69"/>
      <c r="Y4179" s="35"/>
      <c r="Z4179" s="35" t="s">
        <v>27704</v>
      </c>
      <c r="AA4179" s="36">
        <v>1</v>
      </c>
      <c r="AB4179" s="35" t="s">
        <v>9849</v>
      </c>
      <c r="AC4179" s="35" t="str">
        <f>+IF(Tabla1[[#This Row],[STK]]="no","Sin STK", "STK disponible")</f>
        <v>STK disponible</v>
      </c>
      <c r="AD4179" s="35">
        <f>+I4179*J4179</f>
        <v>0</v>
      </c>
      <c r="AE4179" s="35">
        <f>+I4179*K4179</f>
        <v>0</v>
      </c>
      <c r="AF4179" s="36">
        <f>IF(Tabla1[[#This Row],[ref pack]]=1,Tabla1[[#This Row],[Pedido]],LCM(Tabla1[[#This Row],[MC VIEJO]],Tabla1[[#This Row],[Pedido]]))</f>
        <v>1</v>
      </c>
      <c r="AG4179" s="36">
        <f>+VLOOKUP(Tabla1[[#This Row],[Artículo]],'.'!$B$2:$D$11481,3,)</f>
        <v>1</v>
      </c>
      <c r="AH4179" s="37" t="str">
        <f>+IFERROR(SEARCH("pack",Tabla1[[#This Row],[PACK]]),"")</f>
        <v/>
      </c>
    </row>
    <row r="4180" spans="1:34" ht="24" customHeight="1" x14ac:dyDescent="0.2">
      <c r="A4180" s="50" t="s">
        <v>6938</v>
      </c>
      <c r="B4180" s="60" t="s">
        <v>7993</v>
      </c>
      <c r="C4180" s="61" t="s">
        <v>7994</v>
      </c>
      <c r="D4180" s="52" t="s">
        <v>9841</v>
      </c>
      <c r="E4180" s="53">
        <v>124754.99</v>
      </c>
      <c r="F4180" s="23" t="str">
        <f>+IFERROR(VLOOKUP(Tabla1[[#This Row],[Artículo]],'..'!$B$2:$D$569000,3,),"")</f>
        <v/>
      </c>
      <c r="G4180" s="24" t="str">
        <f>IF(H4180=AF4180,"", "Error MC")</f>
        <v>Error MC</v>
      </c>
      <c r="H4180" s="62"/>
      <c r="I4180" s="54">
        <f>+Tabla1[[#This Row],[MC]]*Tabla1[[#This Row],[Pedido]]*Tabla1[[#This Row],[PVC ]]</f>
        <v>0</v>
      </c>
      <c r="J4180" s="26">
        <v>0.21</v>
      </c>
      <c r="K4180" s="63"/>
      <c r="L4180" s="28" t="s">
        <v>535</v>
      </c>
      <c r="M4180" s="53">
        <v>203787.28</v>
      </c>
      <c r="N4180" s="64" t="str">
        <f>+IF(Tabla1[[#This Row],[F PMPI]]="SÍ","No","Sí")</f>
        <v>No</v>
      </c>
      <c r="O4180" s="65">
        <f>+Tabla1[[#This Row],[PVL]]*1.055</f>
        <v>214995.58039999998</v>
      </c>
      <c r="P4180" s="65">
        <f>+Tabla1[[#This Row],[PVL]]*1.43</f>
        <v>291415.81039999996</v>
      </c>
      <c r="Q4180" s="66" t="str">
        <f>+HYPERLINK(Tabla1[[#This Row],[PAG]])</f>
        <v>https://todomusica.com.ar/auriculares-bluetooth/8106-se112-k-bt1.html</v>
      </c>
      <c r="R4180" s="67"/>
      <c r="S4180" s="68"/>
      <c r="T4180" s="69"/>
      <c r="U4180" s="69"/>
      <c r="V4180" s="69"/>
      <c r="W4180" s="69"/>
      <c r="X4180" s="69"/>
      <c r="Y4180" s="35"/>
      <c r="Z4180" s="35" t="s">
        <v>27705</v>
      </c>
      <c r="AA4180" s="36">
        <v>1</v>
      </c>
      <c r="AB4180" s="35" t="s">
        <v>9849</v>
      </c>
      <c r="AC4180" s="35" t="str">
        <f>+IF(Tabla1[[#This Row],[STK]]="no","Sin STK", "STK disponible")</f>
        <v>STK disponible</v>
      </c>
      <c r="AD4180" s="35">
        <f>+I4180*J4180</f>
        <v>0</v>
      </c>
      <c r="AE4180" s="35">
        <f>+I4180*K4180</f>
        <v>0</v>
      </c>
      <c r="AF4180" s="36">
        <f>IF(Tabla1[[#This Row],[ref pack]]=1,Tabla1[[#This Row],[Pedido]],LCM(Tabla1[[#This Row],[MC VIEJO]],Tabla1[[#This Row],[Pedido]]))</f>
        <v>1</v>
      </c>
      <c r="AG4180" s="36">
        <f>+VLOOKUP(Tabla1[[#This Row],[Artículo]],'.'!$B$2:$D$11481,3,)</f>
        <v>1</v>
      </c>
      <c r="AH4180" s="37" t="str">
        <f>+IFERROR(SEARCH("pack",Tabla1[[#This Row],[PACK]]),"")</f>
        <v/>
      </c>
    </row>
    <row r="4181" spans="1:34" ht="24" customHeight="1" x14ac:dyDescent="0.2">
      <c r="A4181" s="50" t="s">
        <v>6938</v>
      </c>
      <c r="B4181" s="60" t="s">
        <v>7995</v>
      </c>
      <c r="C4181" s="61" t="s">
        <v>7996</v>
      </c>
      <c r="D4181" s="52" t="s">
        <v>9841</v>
      </c>
      <c r="E4181" s="53">
        <v>76196.009999999995</v>
      </c>
      <c r="F4181" s="23" t="str">
        <f>+IFERROR(VLOOKUP(Tabla1[[#This Row],[Artículo]],'..'!$B$2:$D$569000,3,),"")</f>
        <v/>
      </c>
      <c r="G4181" s="24" t="str">
        <f>IF(H4181=AF4181,"", "Error MC")</f>
        <v>Error MC</v>
      </c>
      <c r="H4181" s="62"/>
      <c r="I4181" s="54">
        <f>+Tabla1[[#This Row],[MC]]*Tabla1[[#This Row],[Pedido]]*Tabla1[[#This Row],[PVC ]]</f>
        <v>0</v>
      </c>
      <c r="J4181" s="26">
        <v>0.21</v>
      </c>
      <c r="K4181" s="63"/>
      <c r="L4181" s="28" t="s">
        <v>535</v>
      </c>
      <c r="M4181" s="53">
        <v>124466.178</v>
      </c>
      <c r="N4181" s="64" t="str">
        <f>+IF(Tabla1[[#This Row],[F PMPI]]="SÍ","No","Sí")</f>
        <v>No</v>
      </c>
      <c r="O4181" s="65">
        <f>+Tabla1[[#This Row],[PVL]]*1.055</f>
        <v>131311.81779</v>
      </c>
      <c r="P4181" s="65">
        <f>+Tabla1[[#This Row],[PVL]]*1.43</f>
        <v>177986.63454</v>
      </c>
      <c r="Q4181" s="66" t="str">
        <f>+HYPERLINK(Tabla1[[#This Row],[PAG]])</f>
        <v>https://todomusica.com.ar/auriculares-in-ear/7737-auric-intraural-c-control-de-volumen-ios-microbocina-dina.html</v>
      </c>
      <c r="R4181" s="67"/>
      <c r="S4181" s="68"/>
      <c r="T4181" s="69"/>
      <c r="U4181" s="69"/>
      <c r="V4181" s="69"/>
      <c r="W4181" s="69"/>
      <c r="X4181" s="69"/>
      <c r="Y4181" s="35"/>
      <c r="Z4181" s="35" t="s">
        <v>27706</v>
      </c>
      <c r="AA4181" s="36">
        <v>1</v>
      </c>
      <c r="AB4181" s="35" t="s">
        <v>9849</v>
      </c>
      <c r="AC4181" s="35" t="str">
        <f>+IF(Tabla1[[#This Row],[STK]]="no","Sin STK", "STK disponible")</f>
        <v>STK disponible</v>
      </c>
      <c r="AD4181" s="35">
        <f>+I4181*J4181</f>
        <v>0</v>
      </c>
      <c r="AE4181" s="35">
        <f>+I4181*K4181</f>
        <v>0</v>
      </c>
      <c r="AF4181" s="36">
        <f>IF(Tabla1[[#This Row],[ref pack]]=1,Tabla1[[#This Row],[Pedido]],LCM(Tabla1[[#This Row],[MC VIEJO]],Tabla1[[#This Row],[Pedido]]))</f>
        <v>1</v>
      </c>
      <c r="AG4181" s="36">
        <f>+VLOOKUP(Tabla1[[#This Row],[Artículo]],'.'!$B$2:$D$11481,3,)</f>
        <v>1</v>
      </c>
      <c r="AH4181" s="37" t="str">
        <f>+IFERROR(SEARCH("pack",Tabla1[[#This Row],[PACK]]),"")</f>
        <v/>
      </c>
    </row>
    <row r="4182" spans="1:34" ht="24" customHeight="1" x14ac:dyDescent="0.2">
      <c r="A4182" s="50" t="s">
        <v>6938</v>
      </c>
      <c r="B4182" s="60" t="s">
        <v>7997</v>
      </c>
      <c r="C4182" s="61" t="s">
        <v>7998</v>
      </c>
      <c r="D4182" s="52" t="s">
        <v>27</v>
      </c>
      <c r="E4182" s="53">
        <v>298444.78000000003</v>
      </c>
      <c r="F4182" s="23" t="str">
        <f>+IFERROR(VLOOKUP(Tabla1[[#This Row],[Artículo]],'..'!$B$2:$D$569000,3,),"")</f>
        <v/>
      </c>
      <c r="G4182" s="24" t="str">
        <f>IF(H4182=AF4182,"", "Error MC")</f>
        <v>Error MC</v>
      </c>
      <c r="H4182" s="62"/>
      <c r="I4182" s="54">
        <f>+Tabla1[[#This Row],[MC]]*Tabla1[[#This Row],[Pedido]]*Tabla1[[#This Row],[PVC ]]</f>
        <v>0</v>
      </c>
      <c r="J4182" s="26">
        <v>0.21</v>
      </c>
      <c r="K4182" s="63"/>
      <c r="L4182" s="28" t="s">
        <v>535</v>
      </c>
      <c r="M4182" s="53">
        <v>487509.54499999998</v>
      </c>
      <c r="N4182" s="64" t="str">
        <f>+IF(Tabla1[[#This Row],[F PMPI]]="SÍ","No","Sí")</f>
        <v>No</v>
      </c>
      <c r="O4182" s="65">
        <f>+Tabla1[[#This Row],[PVL]]*1.055</f>
        <v>514322.56997499993</v>
      </c>
      <c r="P4182" s="65">
        <f>+Tabla1[[#This Row],[PVL]]*1.43</f>
        <v>697138.64934999996</v>
      </c>
      <c r="Q4182" s="66" t="str">
        <f>+HYPERLINK(Tabla1[[#This Row],[PAG]])</f>
        <v>http://www.todomusica.com.ar/alta-de-nuevos-productos-desde-netsuit/3608105-se215dycluni-se215dycluni.html?search_query=SE215DYCL+UNI&amp;results=1</v>
      </c>
      <c r="R4182" s="67"/>
      <c r="S4182" s="68"/>
      <c r="T4182" s="69"/>
      <c r="U4182" s="69"/>
      <c r="V4182" s="69"/>
      <c r="W4182" s="69"/>
      <c r="X4182" s="69"/>
      <c r="Y4182" s="35"/>
      <c r="Z4182" s="35" t="s">
        <v>27707</v>
      </c>
      <c r="AA4182" s="36">
        <v>1</v>
      </c>
      <c r="AB4182" s="35" t="s">
        <v>9849</v>
      </c>
      <c r="AC4182" s="35" t="str">
        <f>+IF(Tabla1[[#This Row],[STK]]="no","Sin STK", "STK disponible")</f>
        <v>Sin STK</v>
      </c>
      <c r="AD4182" s="35">
        <f>+I4182*J4182</f>
        <v>0</v>
      </c>
      <c r="AE4182" s="35">
        <f>+I4182*K4182</f>
        <v>0</v>
      </c>
      <c r="AF4182" s="36">
        <f>IF(Tabla1[[#This Row],[ref pack]]=1,Tabla1[[#This Row],[Pedido]],LCM(Tabla1[[#This Row],[MC VIEJO]],Tabla1[[#This Row],[Pedido]]))</f>
        <v>1</v>
      </c>
      <c r="AG4182" s="36">
        <f>+VLOOKUP(Tabla1[[#This Row],[Artículo]],'.'!$B$2:$D$11481,3,)</f>
        <v>1</v>
      </c>
      <c r="AH4182" s="37" t="str">
        <f>+IFERROR(SEARCH("pack",Tabla1[[#This Row],[PACK]]),"")</f>
        <v/>
      </c>
    </row>
    <row r="4183" spans="1:34" ht="24" customHeight="1" x14ac:dyDescent="0.2">
      <c r="A4183" s="50" t="s">
        <v>6938</v>
      </c>
      <c r="B4183" s="60" t="s">
        <v>7999</v>
      </c>
      <c r="C4183" s="61" t="s">
        <v>8000</v>
      </c>
      <c r="D4183" s="52" t="s">
        <v>9841</v>
      </c>
      <c r="E4183" s="53">
        <v>126885.86</v>
      </c>
      <c r="F4183" s="23" t="str">
        <f>+IFERROR(VLOOKUP(Tabla1[[#This Row],[Artículo]],'..'!$B$2:$D$569000,3,),"")</f>
        <v/>
      </c>
      <c r="G4183" s="24" t="str">
        <f>IF(H4183=AF4183,"", "Error MC")</f>
        <v>Error MC</v>
      </c>
      <c r="H4183" s="62"/>
      <c r="I4183" s="54">
        <f>+Tabla1[[#This Row],[MC]]*Tabla1[[#This Row],[Pedido]]*Tabla1[[#This Row],[PVC ]]</f>
        <v>0</v>
      </c>
      <c r="J4183" s="26">
        <v>0.21</v>
      </c>
      <c r="K4183" s="63"/>
      <c r="L4183" s="28" t="s">
        <v>535</v>
      </c>
      <c r="M4183" s="53">
        <v>207268.05100000001</v>
      </c>
      <c r="N4183" s="64" t="str">
        <f>+IF(Tabla1[[#This Row],[F PMPI]]="SÍ","No","Sí")</f>
        <v>No</v>
      </c>
      <c r="O4183" s="65">
        <f>+Tabla1[[#This Row],[PVL]]*1.055</f>
        <v>218667.79380499999</v>
      </c>
      <c r="P4183" s="65">
        <f>+Tabla1[[#This Row],[PVL]]*1.43</f>
        <v>296393.31293000001</v>
      </c>
      <c r="Q4183" s="66" t="str">
        <f>+HYPERLINK(Tabla1[[#This Row],[PAG]])</f>
        <v>https://todomusica.com.ar/auriculares-in-ear/741-se215-cl.html</v>
      </c>
      <c r="R4183" s="67"/>
      <c r="S4183" s="68"/>
      <c r="T4183" s="69"/>
      <c r="U4183" s="69"/>
      <c r="V4183" s="69"/>
      <c r="W4183" s="69"/>
      <c r="X4183" s="69"/>
      <c r="Y4183" s="35"/>
      <c r="Z4183" s="35" t="s">
        <v>27708</v>
      </c>
      <c r="AA4183" s="36">
        <v>1</v>
      </c>
      <c r="AB4183" s="35" t="s">
        <v>9849</v>
      </c>
      <c r="AC4183" s="35" t="str">
        <f>+IF(Tabla1[[#This Row],[STK]]="no","Sin STK", "STK disponible")</f>
        <v>STK disponible</v>
      </c>
      <c r="AD4183" s="35">
        <f>+I4183*J4183</f>
        <v>0</v>
      </c>
      <c r="AE4183" s="35">
        <f>+I4183*K4183</f>
        <v>0</v>
      </c>
      <c r="AF4183" s="36">
        <f>IF(Tabla1[[#This Row],[ref pack]]=1,Tabla1[[#This Row],[Pedido]],LCM(Tabla1[[#This Row],[MC VIEJO]],Tabla1[[#This Row],[Pedido]]))</f>
        <v>1</v>
      </c>
      <c r="AG4183" s="36">
        <f>+VLOOKUP(Tabla1[[#This Row],[Artículo]],'.'!$B$2:$D$11481,3,)</f>
        <v>1</v>
      </c>
      <c r="AH4183" s="37" t="str">
        <f>+IFERROR(SEARCH("pack",Tabla1[[#This Row],[PACK]]),"")</f>
        <v/>
      </c>
    </row>
    <row r="4184" spans="1:34" ht="24" customHeight="1" x14ac:dyDescent="0.2">
      <c r="A4184" s="50" t="s">
        <v>6938</v>
      </c>
      <c r="B4184" s="60" t="s">
        <v>8001</v>
      </c>
      <c r="C4184" s="61" t="s">
        <v>8002</v>
      </c>
      <c r="D4184" s="52" t="s">
        <v>9842</v>
      </c>
      <c r="E4184" s="53">
        <v>177979.26</v>
      </c>
      <c r="F4184" s="23" t="str">
        <f>+IFERROR(VLOOKUP(Tabla1[[#This Row],[Artículo]],'..'!$B$2:$D$569000,3,),"")</f>
        <v/>
      </c>
      <c r="G4184" s="24" t="str">
        <f>IF(H4184=AF4184,"", "Error MC")</f>
        <v>Error MC</v>
      </c>
      <c r="H4184" s="62"/>
      <c r="I4184" s="54">
        <f>+Tabla1[[#This Row],[MC]]*Tabla1[[#This Row],[Pedido]]*Tabla1[[#This Row],[PVC ]]</f>
        <v>0</v>
      </c>
      <c r="J4184" s="26">
        <v>0.21</v>
      </c>
      <c r="K4184" s="63"/>
      <c r="L4184" s="28" t="s">
        <v>535</v>
      </c>
      <c r="M4184" s="53">
        <v>290729.12</v>
      </c>
      <c r="N4184" s="64" t="str">
        <f>+IF(Tabla1[[#This Row],[F PMPI]]="SÍ","No","Sí")</f>
        <v>No</v>
      </c>
      <c r="O4184" s="65">
        <f>+Tabla1[[#This Row],[PVL]]*1.055</f>
        <v>306719.22159999999</v>
      </c>
      <c r="P4184" s="65">
        <f>+Tabla1[[#This Row],[PVL]]*1.43</f>
        <v>415742.64159999997</v>
      </c>
      <c r="Q4184" s="66" t="str">
        <f>+HYPERLINK(Tabla1[[#This Row],[PAG]])</f>
        <v>https://todomusica.com.ar/auriculares-bluetooth/8102-se215-cl-bt1.html</v>
      </c>
      <c r="R4184" s="67"/>
      <c r="S4184" s="68"/>
      <c r="T4184" s="69"/>
      <c r="U4184" s="69"/>
      <c r="V4184" s="69"/>
      <c r="W4184" s="69"/>
      <c r="X4184" s="69"/>
      <c r="Y4184" s="35"/>
      <c r="Z4184" s="35" t="s">
        <v>27709</v>
      </c>
      <c r="AA4184" s="36">
        <v>1</v>
      </c>
      <c r="AB4184" s="35" t="s">
        <v>9849</v>
      </c>
      <c r="AC4184" s="35" t="str">
        <f>+IF(Tabla1[[#This Row],[STK]]="no","Sin STK", "STK disponible")</f>
        <v>STK disponible</v>
      </c>
      <c r="AD4184" s="35">
        <f>+I4184*J4184</f>
        <v>0</v>
      </c>
      <c r="AE4184" s="35">
        <f>+I4184*K4184</f>
        <v>0</v>
      </c>
      <c r="AF4184" s="36">
        <f>IF(Tabla1[[#This Row],[ref pack]]=1,Tabla1[[#This Row],[Pedido]],LCM(Tabla1[[#This Row],[MC VIEJO]],Tabla1[[#This Row],[Pedido]]))</f>
        <v>1</v>
      </c>
      <c r="AG4184" s="36">
        <f>+VLOOKUP(Tabla1[[#This Row],[Artículo]],'.'!$B$2:$D$11481,3,)</f>
        <v>1</v>
      </c>
      <c r="AH4184" s="37" t="str">
        <f>+IFERROR(SEARCH("pack",Tabla1[[#This Row],[PACK]]),"")</f>
        <v/>
      </c>
    </row>
    <row r="4185" spans="1:34" ht="24" customHeight="1" x14ac:dyDescent="0.2">
      <c r="A4185" s="50" t="s">
        <v>6938</v>
      </c>
      <c r="B4185" s="60" t="s">
        <v>8003</v>
      </c>
      <c r="C4185" s="61" t="s">
        <v>8004</v>
      </c>
      <c r="D4185" s="52" t="s">
        <v>9842</v>
      </c>
      <c r="E4185" s="53">
        <v>290578.34999999998</v>
      </c>
      <c r="F4185" s="23" t="str">
        <f>+IFERROR(VLOOKUP(Tabla1[[#This Row],[Artículo]],'..'!$B$2:$D$569000,3,),"")</f>
        <v/>
      </c>
      <c r="G4185" s="24" t="str">
        <f>IF(H4185=AF4185,"", "Error MC")</f>
        <v>Error MC</v>
      </c>
      <c r="H4185" s="62"/>
      <c r="I4185" s="54">
        <f>+Tabla1[[#This Row],[MC]]*Tabla1[[#This Row],[Pedido]]*Tabla1[[#This Row],[PVC ]]</f>
        <v>0</v>
      </c>
      <c r="J4185" s="26">
        <v>0.21</v>
      </c>
      <c r="K4185" s="63"/>
      <c r="L4185" s="28" t="s">
        <v>535</v>
      </c>
      <c r="M4185" s="53">
        <v>474659.73200000002</v>
      </c>
      <c r="N4185" s="64" t="str">
        <f>+IF(Tabla1[[#This Row],[F PMPI]]="SÍ","No","Sí")</f>
        <v>No</v>
      </c>
      <c r="O4185" s="65">
        <f>+Tabla1[[#This Row],[PVL]]*1.055</f>
        <v>500766.01725999999</v>
      </c>
      <c r="P4185" s="65">
        <f>+Tabla1[[#This Row],[PVL]]*1.43</f>
        <v>678763.41676000005</v>
      </c>
      <c r="Q4185" s="66" t="str">
        <f>+HYPERLINK(Tabla1[[#This Row],[PAG]])</f>
        <v>https://todomusica.com.ar/auriculares-bluetooth/9848-se215-cl-tw1.html</v>
      </c>
      <c r="R4185" s="67"/>
      <c r="S4185" s="68"/>
      <c r="T4185" s="69"/>
      <c r="U4185" s="69"/>
      <c r="V4185" s="69"/>
      <c r="W4185" s="69"/>
      <c r="X4185" s="69"/>
      <c r="Y4185" s="35"/>
      <c r="Z4185" s="35" t="s">
        <v>27710</v>
      </c>
      <c r="AA4185" s="36">
        <v>1</v>
      </c>
      <c r="AB4185" s="35" t="s">
        <v>9849</v>
      </c>
      <c r="AC4185" s="35" t="str">
        <f>+IF(Tabla1[[#This Row],[STK]]="no","Sin STK", "STK disponible")</f>
        <v>STK disponible</v>
      </c>
      <c r="AD4185" s="35">
        <f>+I4185*J4185</f>
        <v>0</v>
      </c>
      <c r="AE4185" s="35">
        <f>+I4185*K4185</f>
        <v>0</v>
      </c>
      <c r="AF4185" s="36">
        <f>IF(Tabla1[[#This Row],[ref pack]]=1,Tabla1[[#This Row],[Pedido]],LCM(Tabla1[[#This Row],[MC VIEJO]],Tabla1[[#This Row],[Pedido]]))</f>
        <v>1</v>
      </c>
      <c r="AG4185" s="36">
        <f>+VLOOKUP(Tabla1[[#This Row],[Artículo]],'.'!$B$2:$D$11481,3,)</f>
        <v>1</v>
      </c>
      <c r="AH4185" s="37" t="str">
        <f>+IFERROR(SEARCH("pack",Tabla1[[#This Row],[PACK]]),"")</f>
        <v/>
      </c>
    </row>
    <row r="4186" spans="1:34" ht="24" customHeight="1" x14ac:dyDescent="0.2">
      <c r="A4186" s="50" t="s">
        <v>6938</v>
      </c>
      <c r="B4186" s="60" t="s">
        <v>8005</v>
      </c>
      <c r="C4186" s="61" t="s">
        <v>7998</v>
      </c>
      <c r="D4186" s="52" t="s">
        <v>27</v>
      </c>
      <c r="E4186" s="53">
        <v>298444.78000000003</v>
      </c>
      <c r="F4186" s="23" t="str">
        <f>+IFERROR(VLOOKUP(Tabla1[[#This Row],[Artículo]],'..'!$B$2:$D$569000,3,),"")</f>
        <v/>
      </c>
      <c r="G4186" s="24" t="str">
        <f>IF(H4186=AF4186,"", "Error MC")</f>
        <v>Error MC</v>
      </c>
      <c r="H4186" s="62"/>
      <c r="I4186" s="54">
        <f>+Tabla1[[#This Row],[MC]]*Tabla1[[#This Row],[Pedido]]*Tabla1[[#This Row],[PVC ]]</f>
        <v>0</v>
      </c>
      <c r="J4186" s="26">
        <v>0.21</v>
      </c>
      <c r="K4186" s="63"/>
      <c r="L4186" s="28" t="s">
        <v>535</v>
      </c>
      <c r="M4186" s="53">
        <v>487509.54499999998</v>
      </c>
      <c r="N4186" s="64" t="str">
        <f>+IF(Tabla1[[#This Row],[F PMPI]]="SÍ","No","Sí")</f>
        <v>No</v>
      </c>
      <c r="O4186" s="65">
        <f>+Tabla1[[#This Row],[PVL]]*1.055</f>
        <v>514322.56997499993</v>
      </c>
      <c r="P4186" s="65">
        <f>+Tabla1[[#This Row],[PVL]]*1.43</f>
        <v>697138.64934999996</v>
      </c>
      <c r="Q4186" s="66" t="str">
        <f>+HYPERLINK(Tabla1[[#This Row],[PAG]])</f>
        <v>http://www.todomusica.com.ar/alta-de-nuevos-productos-desde-netsuit/3608105-se215dycluni-se215dycluni.html?search_query=SE215DYCL+UNI&amp;results=1</v>
      </c>
      <c r="R4186" s="67"/>
      <c r="S4186" s="68"/>
      <c r="T4186" s="69"/>
      <c r="U4186" s="69"/>
      <c r="V4186" s="69"/>
      <c r="W4186" s="69"/>
      <c r="X4186" s="69"/>
      <c r="Y4186" s="35"/>
      <c r="Z4186" s="35" t="s">
        <v>27707</v>
      </c>
      <c r="AA4186" s="36">
        <v>1</v>
      </c>
      <c r="AB4186" s="35" t="s">
        <v>9849</v>
      </c>
      <c r="AC4186" s="35" t="str">
        <f>+IF(Tabla1[[#This Row],[STK]]="no","Sin STK", "STK disponible")</f>
        <v>Sin STK</v>
      </c>
      <c r="AD4186" s="35">
        <f>+I4186*J4186</f>
        <v>0</v>
      </c>
      <c r="AE4186" s="35">
        <f>+I4186*K4186</f>
        <v>0</v>
      </c>
      <c r="AF4186" s="36">
        <f>IF(Tabla1[[#This Row],[ref pack]]=1,Tabla1[[#This Row],[Pedido]],LCM(Tabla1[[#This Row],[MC VIEJO]],Tabla1[[#This Row],[Pedido]]))</f>
        <v>1</v>
      </c>
      <c r="AG4186" s="36">
        <f>+VLOOKUP(Tabla1[[#This Row],[Artículo]],'.'!$B$2:$D$11481,3,)</f>
        <v>1</v>
      </c>
      <c r="AH4186" s="37" t="str">
        <f>+IFERROR(SEARCH("pack",Tabla1[[#This Row],[PACK]]),"")</f>
        <v/>
      </c>
    </row>
    <row r="4187" spans="1:34" ht="24" customHeight="1" x14ac:dyDescent="0.2">
      <c r="A4187" s="50" t="s">
        <v>6938</v>
      </c>
      <c r="B4187" s="60" t="s">
        <v>8006</v>
      </c>
      <c r="C4187" s="61" t="s">
        <v>7998</v>
      </c>
      <c r="D4187" s="52" t="s">
        <v>9841</v>
      </c>
      <c r="E4187" s="53">
        <v>126885.86</v>
      </c>
      <c r="F4187" s="23" t="str">
        <f>+IFERROR(VLOOKUP(Tabla1[[#This Row],[Artículo]],'..'!$B$2:$D$569000,3,),"")</f>
        <v/>
      </c>
      <c r="G4187" s="24" t="str">
        <f>IF(H4187=AF4187,"", "Error MC")</f>
        <v>Error MC</v>
      </c>
      <c r="H4187" s="62"/>
      <c r="I4187" s="54">
        <f>+Tabla1[[#This Row],[MC]]*Tabla1[[#This Row],[Pedido]]*Tabla1[[#This Row],[PVC ]]</f>
        <v>0</v>
      </c>
      <c r="J4187" s="26">
        <v>0.21</v>
      </c>
      <c r="K4187" s="63"/>
      <c r="L4187" s="28" t="s">
        <v>535</v>
      </c>
      <c r="M4187" s="53">
        <v>207268.05100000001</v>
      </c>
      <c r="N4187" s="64" t="str">
        <f>+IF(Tabla1[[#This Row],[F PMPI]]="SÍ","No","Sí")</f>
        <v>No</v>
      </c>
      <c r="O4187" s="65">
        <f>+Tabla1[[#This Row],[PVL]]*1.055</f>
        <v>218667.79380499999</v>
      </c>
      <c r="P4187" s="65">
        <f>+Tabla1[[#This Row],[PVL]]*1.43</f>
        <v>296393.31293000001</v>
      </c>
      <c r="Q4187" s="66" t="str">
        <f>+HYPERLINK(Tabla1[[#This Row],[PAG]])</f>
        <v>http://www.todomusica.com.ar/alta-de-nuevos-productos-desde-netsuit/3608105-se215dycluni-se215dycluni.html?search_query=SE215DYCL+UNI&amp;results=1</v>
      </c>
      <c r="R4187" s="67"/>
      <c r="S4187" s="68"/>
      <c r="T4187" s="69"/>
      <c r="U4187" s="69"/>
      <c r="V4187" s="69"/>
      <c r="W4187" s="69"/>
      <c r="X4187" s="69"/>
      <c r="Y4187" s="35"/>
      <c r="Z4187" s="35" t="s">
        <v>27707</v>
      </c>
      <c r="AA4187" s="36">
        <v>1</v>
      </c>
      <c r="AB4187" s="35" t="s">
        <v>9849</v>
      </c>
      <c r="AC4187" s="35" t="str">
        <f>+IF(Tabla1[[#This Row],[STK]]="no","Sin STK", "STK disponible")</f>
        <v>STK disponible</v>
      </c>
      <c r="AD4187" s="35">
        <f>+I4187*J4187</f>
        <v>0</v>
      </c>
      <c r="AE4187" s="35">
        <f>+I4187*K4187</f>
        <v>0</v>
      </c>
      <c r="AF4187" s="36">
        <f>IF(Tabla1[[#This Row],[ref pack]]=1,Tabla1[[#This Row],[Pedido]],LCM(Tabla1[[#This Row],[MC VIEJO]],Tabla1[[#This Row],[Pedido]]))</f>
        <v>1</v>
      </c>
      <c r="AG4187" s="36">
        <f>+VLOOKUP(Tabla1[[#This Row],[Artículo]],'.'!$B$2:$D$11481,3,)</f>
        <v>1</v>
      </c>
      <c r="AH4187" s="37" t="str">
        <f>+IFERROR(SEARCH("pack",Tabla1[[#This Row],[PACK]]),"")</f>
        <v/>
      </c>
    </row>
    <row r="4188" spans="1:34" ht="24" customHeight="1" x14ac:dyDescent="0.2">
      <c r="A4188" s="50" t="s">
        <v>6938</v>
      </c>
      <c r="B4188" s="60" t="s">
        <v>8007</v>
      </c>
      <c r="C4188" s="61" t="s">
        <v>8008</v>
      </c>
      <c r="D4188" s="52" t="s">
        <v>9841</v>
      </c>
      <c r="E4188" s="53">
        <v>126885.86</v>
      </c>
      <c r="F4188" s="23" t="str">
        <f>+IFERROR(VLOOKUP(Tabla1[[#This Row],[Artículo]],'..'!$B$2:$D$569000,3,),"")</f>
        <v/>
      </c>
      <c r="G4188" s="24" t="str">
        <f>IF(H4188=AF4188,"", "Error MC")</f>
        <v>Error MC</v>
      </c>
      <c r="H4188" s="62"/>
      <c r="I4188" s="54">
        <f>+Tabla1[[#This Row],[MC]]*Tabla1[[#This Row],[Pedido]]*Tabla1[[#This Row],[PVC ]]</f>
        <v>0</v>
      </c>
      <c r="J4188" s="26">
        <v>0.21</v>
      </c>
      <c r="K4188" s="63"/>
      <c r="L4188" s="28" t="s">
        <v>535</v>
      </c>
      <c r="M4188" s="53">
        <v>207268.05100000001</v>
      </c>
      <c r="N4188" s="64" t="str">
        <f>+IF(Tabla1[[#This Row],[F PMPI]]="SÍ","No","Sí")</f>
        <v>No</v>
      </c>
      <c r="O4188" s="65">
        <f>+Tabla1[[#This Row],[PVL]]*1.055</f>
        <v>218667.79380499999</v>
      </c>
      <c r="P4188" s="65">
        <f>+Tabla1[[#This Row],[PVL]]*1.43</f>
        <v>296393.31293000001</v>
      </c>
      <c r="Q4188" s="66" t="str">
        <f>+HYPERLINK(Tabla1[[#This Row],[PAG]])</f>
        <v>https://todomusica.com.ar/auriculares-in-ear/9862-se215dycluni.html</v>
      </c>
      <c r="R4188" s="67"/>
      <c r="S4188" s="68"/>
      <c r="T4188" s="69"/>
      <c r="U4188" s="69"/>
      <c r="V4188" s="69"/>
      <c r="W4188" s="69"/>
      <c r="X4188" s="69"/>
      <c r="Y4188" s="35"/>
      <c r="Z4188" s="35" t="s">
        <v>27711</v>
      </c>
      <c r="AA4188" s="36">
        <v>1</v>
      </c>
      <c r="AB4188" s="35" t="s">
        <v>9849</v>
      </c>
      <c r="AC4188" s="35" t="str">
        <f>+IF(Tabla1[[#This Row],[STK]]="no","Sin STK", "STK disponible")</f>
        <v>STK disponible</v>
      </c>
      <c r="AD4188" s="35">
        <f>+I4188*J4188</f>
        <v>0</v>
      </c>
      <c r="AE4188" s="35">
        <f>+I4188*K4188</f>
        <v>0</v>
      </c>
      <c r="AF4188" s="36">
        <f>IF(Tabla1[[#This Row],[ref pack]]=1,Tabla1[[#This Row],[Pedido]],LCM(Tabla1[[#This Row],[MC VIEJO]],Tabla1[[#This Row],[Pedido]]))</f>
        <v>1</v>
      </c>
      <c r="AG4188" s="36">
        <f>+VLOOKUP(Tabla1[[#This Row],[Artículo]],'.'!$B$2:$D$11481,3,)</f>
        <v>1</v>
      </c>
      <c r="AH4188" s="37" t="str">
        <f>+IFERROR(SEARCH("pack",Tabla1[[#This Row],[PACK]]),"")</f>
        <v/>
      </c>
    </row>
    <row r="4189" spans="1:34" ht="24" customHeight="1" x14ac:dyDescent="0.2">
      <c r="A4189" s="50" t="s">
        <v>6938</v>
      </c>
      <c r="B4189" s="60" t="s">
        <v>8009</v>
      </c>
      <c r="C4189" s="61" t="s">
        <v>8010</v>
      </c>
      <c r="D4189" s="52" t="s">
        <v>9841</v>
      </c>
      <c r="E4189" s="53">
        <v>126885.86</v>
      </c>
      <c r="F4189" s="23" t="str">
        <f>+IFERROR(VLOOKUP(Tabla1[[#This Row],[Artículo]],'..'!$B$2:$D$569000,3,),"")</f>
        <v/>
      </c>
      <c r="G4189" s="24" t="str">
        <f>IF(H4189=AF4189,"", "Error MC")</f>
        <v>Error MC</v>
      </c>
      <c r="H4189" s="62"/>
      <c r="I4189" s="54">
        <f>+Tabla1[[#This Row],[MC]]*Tabla1[[#This Row],[Pedido]]*Tabla1[[#This Row],[PVC ]]</f>
        <v>0</v>
      </c>
      <c r="J4189" s="26">
        <v>0.21</v>
      </c>
      <c r="K4189" s="63"/>
      <c r="L4189" s="28" t="s">
        <v>535</v>
      </c>
      <c r="M4189" s="53">
        <v>207268.05100000001</v>
      </c>
      <c r="N4189" s="64" t="str">
        <f>+IF(Tabla1[[#This Row],[F PMPI]]="SÍ","No","Sí")</f>
        <v>No</v>
      </c>
      <c r="O4189" s="65">
        <f>+Tabla1[[#This Row],[PVL]]*1.055</f>
        <v>218667.79380499999</v>
      </c>
      <c r="P4189" s="65">
        <f>+Tabla1[[#This Row],[PVL]]*1.43</f>
        <v>296393.31293000001</v>
      </c>
      <c r="Q4189" s="66" t="str">
        <f>+HYPERLINK(Tabla1[[#This Row],[PAG]])</f>
        <v>https://todomusica.com.ar/auriculares-in-ear/1293-se215-k.html</v>
      </c>
      <c r="R4189" s="67"/>
      <c r="S4189" s="68"/>
      <c r="T4189" s="69"/>
      <c r="U4189" s="69"/>
      <c r="V4189" s="69"/>
      <c r="W4189" s="69"/>
      <c r="X4189" s="69"/>
      <c r="Y4189" s="35"/>
      <c r="Z4189" s="35" t="s">
        <v>27712</v>
      </c>
      <c r="AA4189" s="36">
        <v>1</v>
      </c>
      <c r="AB4189" s="35" t="s">
        <v>9849</v>
      </c>
      <c r="AC4189" s="35" t="str">
        <f>+IF(Tabla1[[#This Row],[STK]]="no","Sin STK", "STK disponible")</f>
        <v>STK disponible</v>
      </c>
      <c r="AD4189" s="35">
        <f>+I4189*J4189</f>
        <v>0</v>
      </c>
      <c r="AE4189" s="35">
        <f>+I4189*K4189</f>
        <v>0</v>
      </c>
      <c r="AF4189" s="36">
        <f>IF(Tabla1[[#This Row],[ref pack]]=1,Tabla1[[#This Row],[Pedido]],LCM(Tabla1[[#This Row],[MC VIEJO]],Tabla1[[#This Row],[Pedido]]))</f>
        <v>1</v>
      </c>
      <c r="AG4189" s="36">
        <f>+VLOOKUP(Tabla1[[#This Row],[Artículo]],'.'!$B$2:$D$11481,3,)</f>
        <v>1</v>
      </c>
      <c r="AH4189" s="37" t="str">
        <f>+IFERROR(SEARCH("pack",Tabla1[[#This Row],[PACK]]),"")</f>
        <v/>
      </c>
    </row>
    <row r="4190" spans="1:34" ht="24" customHeight="1" x14ac:dyDescent="0.2">
      <c r="A4190" s="50" t="s">
        <v>6938</v>
      </c>
      <c r="B4190" s="60" t="s">
        <v>8011</v>
      </c>
      <c r="C4190" s="61" t="s">
        <v>8012</v>
      </c>
      <c r="D4190" s="52" t="s">
        <v>27</v>
      </c>
      <c r="E4190" s="53">
        <v>177979.26</v>
      </c>
      <c r="F4190" s="23" t="str">
        <f>+IFERROR(VLOOKUP(Tabla1[[#This Row],[Artículo]],'..'!$B$2:$D$569000,3,),"")</f>
        <v/>
      </c>
      <c r="G4190" s="24" t="str">
        <f>IF(H4190=AF4190,"", "Error MC")</f>
        <v>Error MC</v>
      </c>
      <c r="H4190" s="62"/>
      <c r="I4190" s="54">
        <f>+Tabla1[[#This Row],[MC]]*Tabla1[[#This Row],[Pedido]]*Tabla1[[#This Row],[PVC ]]</f>
        <v>0</v>
      </c>
      <c r="J4190" s="26">
        <v>0.21</v>
      </c>
      <c r="K4190" s="63"/>
      <c r="L4190" s="28" t="s">
        <v>535</v>
      </c>
      <c r="M4190" s="53">
        <v>290729.12</v>
      </c>
      <c r="N4190" s="64" t="str">
        <f>+IF(Tabla1[[#This Row],[F PMPI]]="SÍ","No","Sí")</f>
        <v>No</v>
      </c>
      <c r="O4190" s="65">
        <f>+Tabla1[[#This Row],[PVL]]*1.055</f>
        <v>306719.22159999999</v>
      </c>
      <c r="P4190" s="65">
        <f>+Tabla1[[#This Row],[PVL]]*1.43</f>
        <v>415742.64159999997</v>
      </c>
      <c r="Q4190" s="66" t="str">
        <f>+HYPERLINK(Tabla1[[#This Row],[PAG]])</f>
        <v>https://todomusica.com.ar/productos-sin-categorias-de-netsuite/8103-se215-k-bt1.html</v>
      </c>
      <c r="R4190" s="67"/>
      <c r="S4190" s="68"/>
      <c r="T4190" s="69"/>
      <c r="U4190" s="69"/>
      <c r="V4190" s="69"/>
      <c r="W4190" s="69"/>
      <c r="X4190" s="69"/>
      <c r="Y4190" s="35"/>
      <c r="Z4190" s="35" t="s">
        <v>27713</v>
      </c>
      <c r="AA4190" s="36">
        <v>1</v>
      </c>
      <c r="AB4190" s="35" t="s">
        <v>9849</v>
      </c>
      <c r="AC4190" s="35" t="str">
        <f>+IF(Tabla1[[#This Row],[STK]]="no","Sin STK", "STK disponible")</f>
        <v>Sin STK</v>
      </c>
      <c r="AD4190" s="35">
        <f>+I4190*J4190</f>
        <v>0</v>
      </c>
      <c r="AE4190" s="35">
        <f>+I4190*K4190</f>
        <v>0</v>
      </c>
      <c r="AF4190" s="36">
        <f>IF(Tabla1[[#This Row],[ref pack]]=1,Tabla1[[#This Row],[Pedido]],LCM(Tabla1[[#This Row],[MC VIEJO]],Tabla1[[#This Row],[Pedido]]))</f>
        <v>1</v>
      </c>
      <c r="AG4190" s="36">
        <f>+VLOOKUP(Tabla1[[#This Row],[Artículo]],'.'!$B$2:$D$11481,3,)</f>
        <v>1</v>
      </c>
      <c r="AH4190" s="37" t="str">
        <f>+IFERROR(SEARCH("pack",Tabla1[[#This Row],[PACK]]),"")</f>
        <v/>
      </c>
    </row>
    <row r="4191" spans="1:34" ht="24" customHeight="1" x14ac:dyDescent="0.2">
      <c r="A4191" s="50" t="s">
        <v>6938</v>
      </c>
      <c r="B4191" s="60" t="s">
        <v>8013</v>
      </c>
      <c r="C4191" s="61" t="s">
        <v>8014</v>
      </c>
      <c r="D4191" s="52" t="s">
        <v>27</v>
      </c>
      <c r="E4191" s="53">
        <v>104729.34</v>
      </c>
      <c r="F4191" s="23" t="str">
        <f>+IFERROR(VLOOKUP(Tabla1[[#This Row],[Artículo]],'..'!$B$2:$D$569000,3,),"")</f>
        <v/>
      </c>
      <c r="G4191" s="24" t="str">
        <f>IF(H4191=AF4191,"", "Error MC")</f>
        <v>Error MC</v>
      </c>
      <c r="H4191" s="62"/>
      <c r="I4191" s="54">
        <f>+Tabla1[[#This Row],[MC]]*Tabla1[[#This Row],[Pedido]]*Tabla1[[#This Row],[PVC ]]</f>
        <v>0</v>
      </c>
      <c r="J4191" s="26">
        <v>0.21</v>
      </c>
      <c r="K4191" s="63"/>
      <c r="L4191" s="28" t="s">
        <v>535</v>
      </c>
      <c r="M4191" s="53">
        <v>171075.378</v>
      </c>
      <c r="N4191" s="64" t="str">
        <f>+IF(Tabla1[[#This Row],[F PMPI]]="SÍ","No","Sí")</f>
        <v>No</v>
      </c>
      <c r="O4191" s="65">
        <f>+Tabla1[[#This Row],[PVL]]*1.055</f>
        <v>180484.52378999998</v>
      </c>
      <c r="P4191" s="65">
        <f>+Tabla1[[#This Row],[PVL]]*1.43</f>
        <v>244637.79053999999</v>
      </c>
      <c r="Q4191" s="66" t="str">
        <f>+HYPERLINK(Tabla1[[#This Row],[PAG]])</f>
        <v>http://www.todomusica.com.ar/monitores-de-oido-auriculares-y-accesorios/31115-se215-kuni.html</v>
      </c>
      <c r="R4191" s="67"/>
      <c r="S4191" s="68"/>
      <c r="T4191" s="69"/>
      <c r="U4191" s="69"/>
      <c r="V4191" s="69"/>
      <c r="W4191" s="69"/>
      <c r="X4191" s="69"/>
      <c r="Y4191" s="35"/>
      <c r="Z4191" s="35" t="s">
        <v>27714</v>
      </c>
      <c r="AA4191" s="36">
        <v>1</v>
      </c>
      <c r="AB4191" s="35" t="s">
        <v>9849</v>
      </c>
      <c r="AC4191" s="35" t="str">
        <f>+IF(Tabla1[[#This Row],[STK]]="no","Sin STK", "STK disponible")</f>
        <v>Sin STK</v>
      </c>
      <c r="AD4191" s="35">
        <f>+I4191*J4191</f>
        <v>0</v>
      </c>
      <c r="AE4191" s="35">
        <f>+I4191*K4191</f>
        <v>0</v>
      </c>
      <c r="AF4191" s="36">
        <f>IF(Tabla1[[#This Row],[ref pack]]=1,Tabla1[[#This Row],[Pedido]],LCM(Tabla1[[#This Row],[MC VIEJO]],Tabla1[[#This Row],[Pedido]]))</f>
        <v>1</v>
      </c>
      <c r="AG4191" s="36">
        <f>+VLOOKUP(Tabla1[[#This Row],[Artículo]],'.'!$B$2:$D$11481,3,)</f>
        <v>1</v>
      </c>
      <c r="AH4191" s="37" t="str">
        <f>+IFERROR(SEARCH("pack",Tabla1[[#This Row],[PACK]]),"")</f>
        <v/>
      </c>
    </row>
    <row r="4192" spans="1:34" ht="24" customHeight="1" x14ac:dyDescent="0.2">
      <c r="A4192" s="50" t="s">
        <v>6938</v>
      </c>
      <c r="B4192" s="60" t="s">
        <v>8015</v>
      </c>
      <c r="C4192" s="61" t="s">
        <v>8016</v>
      </c>
      <c r="D4192" s="52" t="s">
        <v>9842</v>
      </c>
      <c r="E4192" s="53">
        <v>140688.20000000001</v>
      </c>
      <c r="F4192" s="23" t="str">
        <f>+IFERROR(VLOOKUP(Tabla1[[#This Row],[Artículo]],'..'!$B$2:$D$569000,3,),"")</f>
        <v/>
      </c>
      <c r="G4192" s="24" t="str">
        <f>IF(H4192=AF4192,"", "Error MC")</f>
        <v>Error MC</v>
      </c>
      <c r="H4192" s="62"/>
      <c r="I4192" s="54">
        <f>+Tabla1[[#This Row],[MC]]*Tabla1[[#This Row],[Pedido]]*Tabla1[[#This Row],[PVC ]]</f>
        <v>0</v>
      </c>
      <c r="J4192" s="26">
        <v>0.21</v>
      </c>
      <c r="K4192" s="63"/>
      <c r="L4192" s="28" t="s">
        <v>535</v>
      </c>
      <c r="M4192" s="53">
        <v>229814.17499999999</v>
      </c>
      <c r="N4192" s="64" t="str">
        <f>+IF(Tabla1[[#This Row],[F PMPI]]="SÍ","No","Sí")</f>
        <v>No</v>
      </c>
      <c r="O4192" s="65">
        <f>+Tabla1[[#This Row],[PVL]]*1.055</f>
        <v>242453.95462499998</v>
      </c>
      <c r="P4192" s="65">
        <f>+Tabla1[[#This Row],[PVL]]*1.43</f>
        <v>328634.27024999994</v>
      </c>
      <c r="Q4192" s="66" t="str">
        <f>+HYPERLINK(Tabla1[[#This Row],[PAG]])</f>
        <v>https://todomusica.com.ar/auriculares-in-ear/9322-auric-intraural-c-microf-y-control-remoto-p-dispositivos-ios.html</v>
      </c>
      <c r="R4192" s="67"/>
      <c r="S4192" s="68"/>
      <c r="T4192" s="69"/>
      <c r="U4192" s="69"/>
      <c r="V4192" s="69"/>
      <c r="W4192" s="69"/>
      <c r="X4192" s="69"/>
      <c r="Y4192" s="35"/>
      <c r="Z4192" s="35" t="s">
        <v>27715</v>
      </c>
      <c r="AA4192" s="36">
        <v>1</v>
      </c>
      <c r="AB4192" s="35" t="s">
        <v>9849</v>
      </c>
      <c r="AC4192" s="35" t="str">
        <f>+IF(Tabla1[[#This Row],[STK]]="no","Sin STK", "STK disponible")</f>
        <v>STK disponible</v>
      </c>
      <c r="AD4192" s="35">
        <f>+I4192*J4192</f>
        <v>0</v>
      </c>
      <c r="AE4192" s="35">
        <f>+I4192*K4192</f>
        <v>0</v>
      </c>
      <c r="AF4192" s="36">
        <f>IF(Tabla1[[#This Row],[ref pack]]=1,Tabla1[[#This Row],[Pedido]],LCM(Tabla1[[#This Row],[MC VIEJO]],Tabla1[[#This Row],[Pedido]]))</f>
        <v>1</v>
      </c>
      <c r="AG4192" s="36">
        <f>+VLOOKUP(Tabla1[[#This Row],[Artículo]],'.'!$B$2:$D$11481,3,)</f>
        <v>1</v>
      </c>
      <c r="AH4192" s="37" t="str">
        <f>+IFERROR(SEARCH("pack",Tabla1[[#This Row],[PACK]]),"")</f>
        <v/>
      </c>
    </row>
    <row r="4193" spans="1:34" ht="24" customHeight="1" x14ac:dyDescent="0.2">
      <c r="A4193" s="50" t="s">
        <v>6938</v>
      </c>
      <c r="B4193" s="60" t="s">
        <v>8017</v>
      </c>
      <c r="C4193" s="61" t="s">
        <v>8018</v>
      </c>
      <c r="D4193" s="52" t="s">
        <v>27</v>
      </c>
      <c r="E4193" s="53">
        <v>177993.42</v>
      </c>
      <c r="F4193" s="23" t="str">
        <f>+IFERROR(VLOOKUP(Tabla1[[#This Row],[Artículo]],'..'!$B$2:$D$569000,3,),"")</f>
        <v/>
      </c>
      <c r="G4193" s="24" t="str">
        <f>IF(H4193=AF4193,"", "Error MC")</f>
        <v>Error MC</v>
      </c>
      <c r="H4193" s="62"/>
      <c r="I4193" s="54">
        <f>+Tabla1[[#This Row],[MC]]*Tabla1[[#This Row],[Pedido]]*Tabla1[[#This Row],[PVC ]]</f>
        <v>0</v>
      </c>
      <c r="J4193" s="26">
        <v>0.21</v>
      </c>
      <c r="K4193" s="63"/>
      <c r="L4193" s="28" t="s">
        <v>535</v>
      </c>
      <c r="M4193" s="53">
        <v>290752.255</v>
      </c>
      <c r="N4193" s="64" t="str">
        <f>+IF(Tabla1[[#This Row],[F PMPI]]="SÍ","No","Sí")</f>
        <v>No</v>
      </c>
      <c r="O4193" s="65">
        <f>+Tabla1[[#This Row],[PVL]]*1.055</f>
        <v>306743.62902499997</v>
      </c>
      <c r="P4193" s="65">
        <f>+Tabla1[[#This Row],[PVL]]*1.43</f>
        <v>415775.72464999999</v>
      </c>
      <c r="Q4193" s="66" t="str">
        <f>+HYPERLINK(Tabla1[[#This Row],[PAG]])</f>
        <v>https://todomusica.com.ar/auriculares-bluetooth/10448-se215spe-b-bt1.html</v>
      </c>
      <c r="R4193" s="67"/>
      <c r="S4193" s="68"/>
      <c r="T4193" s="69"/>
      <c r="U4193" s="69"/>
      <c r="V4193" s="69"/>
      <c r="W4193" s="69"/>
      <c r="X4193" s="69"/>
      <c r="Y4193" s="35"/>
      <c r="Z4193" s="35" t="s">
        <v>27716</v>
      </c>
      <c r="AA4193" s="36">
        <v>1</v>
      </c>
      <c r="AB4193" s="35" t="s">
        <v>9849</v>
      </c>
      <c r="AC4193" s="35" t="str">
        <f>+IF(Tabla1[[#This Row],[STK]]="no","Sin STK", "STK disponible")</f>
        <v>Sin STK</v>
      </c>
      <c r="AD4193" s="35">
        <f>+I4193*J4193</f>
        <v>0</v>
      </c>
      <c r="AE4193" s="35">
        <f>+I4193*K4193</f>
        <v>0</v>
      </c>
      <c r="AF4193" s="36">
        <f>IF(Tabla1[[#This Row],[ref pack]]=1,Tabla1[[#This Row],[Pedido]],LCM(Tabla1[[#This Row],[MC VIEJO]],Tabla1[[#This Row],[Pedido]]))</f>
        <v>1</v>
      </c>
      <c r="AG4193" s="36">
        <f>+VLOOKUP(Tabla1[[#This Row],[Artículo]],'.'!$B$2:$D$11481,3,)</f>
        <v>1</v>
      </c>
      <c r="AH4193" s="37" t="str">
        <f>+IFERROR(SEARCH("pack",Tabla1[[#This Row],[PACK]]),"")</f>
        <v/>
      </c>
    </row>
    <row r="4194" spans="1:34" ht="24" customHeight="1" x14ac:dyDescent="0.2">
      <c r="A4194" s="50" t="s">
        <v>6938</v>
      </c>
      <c r="B4194" s="60" t="s">
        <v>8019</v>
      </c>
      <c r="C4194" s="61" t="s">
        <v>8020</v>
      </c>
      <c r="D4194" s="52" t="s">
        <v>27</v>
      </c>
      <c r="E4194" s="53">
        <v>177979.26</v>
      </c>
      <c r="F4194" s="23" t="str">
        <f>+IFERROR(VLOOKUP(Tabla1[[#This Row],[Artículo]],'..'!$B$2:$D$569000,3,),"")</f>
        <v/>
      </c>
      <c r="G4194" s="24" t="str">
        <f>IF(H4194=AF4194,"", "Error MC")</f>
        <v>Error MC</v>
      </c>
      <c r="H4194" s="62"/>
      <c r="I4194" s="54">
        <f>+Tabla1[[#This Row],[MC]]*Tabla1[[#This Row],[Pedido]]*Tabla1[[#This Row],[PVC ]]</f>
        <v>0</v>
      </c>
      <c r="J4194" s="26">
        <v>0.21</v>
      </c>
      <c r="K4194" s="63"/>
      <c r="L4194" s="28" t="s">
        <v>535</v>
      </c>
      <c r="M4194" s="53">
        <v>290729.12</v>
      </c>
      <c r="N4194" s="64" t="str">
        <f>+IF(Tabla1[[#This Row],[F PMPI]]="SÍ","No","Sí")</f>
        <v>No</v>
      </c>
      <c r="O4194" s="65">
        <f>+Tabla1[[#This Row],[PVL]]*1.055</f>
        <v>306719.22159999999</v>
      </c>
      <c r="P4194" s="65">
        <f>+Tabla1[[#This Row],[PVL]]*1.43</f>
        <v>415742.64159999997</v>
      </c>
      <c r="Q4194" s="66" t="str">
        <f>+HYPERLINK(Tabla1[[#This Row],[PAG]])</f>
        <v>http://www.todomusica.com.ar/monitores-de-oido-auriculares-y-accesorios/31116-se215spe-bbt2.html</v>
      </c>
      <c r="R4194" s="67"/>
      <c r="S4194" s="68"/>
      <c r="T4194" s="69"/>
      <c r="U4194" s="69"/>
      <c r="V4194" s="69"/>
      <c r="W4194" s="69"/>
      <c r="X4194" s="69"/>
      <c r="Y4194" s="35"/>
      <c r="Z4194" s="35" t="s">
        <v>27717</v>
      </c>
      <c r="AA4194" s="36">
        <v>1</v>
      </c>
      <c r="AB4194" s="35" t="s">
        <v>9849</v>
      </c>
      <c r="AC4194" s="35" t="str">
        <f>+IF(Tabla1[[#This Row],[STK]]="no","Sin STK", "STK disponible")</f>
        <v>Sin STK</v>
      </c>
      <c r="AD4194" s="35">
        <f>+I4194*J4194</f>
        <v>0</v>
      </c>
      <c r="AE4194" s="35">
        <f>+I4194*K4194</f>
        <v>0</v>
      </c>
      <c r="AF4194" s="36">
        <f>IF(Tabla1[[#This Row],[ref pack]]=1,Tabla1[[#This Row],[Pedido]],LCM(Tabla1[[#This Row],[MC VIEJO]],Tabla1[[#This Row],[Pedido]]))</f>
        <v>1</v>
      </c>
      <c r="AG4194" s="36">
        <f>+VLOOKUP(Tabla1[[#This Row],[Artículo]],'.'!$B$2:$D$11481,3,)</f>
        <v>1</v>
      </c>
      <c r="AH4194" s="37" t="str">
        <f>+IFERROR(SEARCH("pack",Tabla1[[#This Row],[PACK]]),"")</f>
        <v/>
      </c>
    </row>
    <row r="4195" spans="1:34" ht="24" customHeight="1" x14ac:dyDescent="0.2">
      <c r="A4195" s="50" t="s">
        <v>6938</v>
      </c>
      <c r="B4195" s="60" t="s">
        <v>8021</v>
      </c>
      <c r="C4195" s="61" t="s">
        <v>8022</v>
      </c>
      <c r="D4195" s="52" t="s">
        <v>27</v>
      </c>
      <c r="E4195" s="53">
        <v>312371.62</v>
      </c>
      <c r="F4195" s="23" t="str">
        <f>+IFERROR(VLOOKUP(Tabla1[[#This Row],[Artículo]],'..'!$B$2:$D$569000,3,),"")</f>
        <v/>
      </c>
      <c r="G4195" s="24" t="str">
        <f>IF(H4195=AF4195,"", "Error MC")</f>
        <v>Error MC</v>
      </c>
      <c r="H4195" s="62"/>
      <c r="I4195" s="54">
        <f>+Tabla1[[#This Row],[MC]]*Tabla1[[#This Row],[Pedido]]*Tabla1[[#This Row],[PVC ]]</f>
        <v>0</v>
      </c>
      <c r="J4195" s="26">
        <v>0.21</v>
      </c>
      <c r="K4195" s="63"/>
      <c r="L4195" s="28" t="s">
        <v>535</v>
      </c>
      <c r="M4195" s="53">
        <v>510259.04499999998</v>
      </c>
      <c r="N4195" s="64" t="str">
        <f>+IF(Tabla1[[#This Row],[F PMPI]]="SÍ","No","Sí")</f>
        <v>No</v>
      </c>
      <c r="O4195" s="65">
        <f>+Tabla1[[#This Row],[PVL]]*1.055</f>
        <v>538323.29247499991</v>
      </c>
      <c r="P4195" s="65">
        <f>+Tabla1[[#This Row],[PVL]]*1.43</f>
        <v>729670.43435</v>
      </c>
      <c r="Q4195" s="66" t="str">
        <f>+HYPERLINK(Tabla1[[#This Row],[PAG]])</f>
        <v>https://todomusica.com.ar/auriculares-bluetooth/9847-se215spe-w-tw1.html</v>
      </c>
      <c r="R4195" s="67"/>
      <c r="S4195" s="68"/>
      <c r="T4195" s="69"/>
      <c r="U4195" s="69"/>
      <c r="V4195" s="69"/>
      <c r="W4195" s="69"/>
      <c r="X4195" s="69"/>
      <c r="Y4195" s="35"/>
      <c r="Z4195" s="35" t="s">
        <v>27718</v>
      </c>
      <c r="AA4195" s="36">
        <v>1</v>
      </c>
      <c r="AB4195" s="35" t="s">
        <v>9849</v>
      </c>
      <c r="AC4195" s="35" t="str">
        <f>+IF(Tabla1[[#This Row],[STK]]="no","Sin STK", "STK disponible")</f>
        <v>Sin STK</v>
      </c>
      <c r="AD4195" s="35">
        <f>+I4195*J4195</f>
        <v>0</v>
      </c>
      <c r="AE4195" s="35">
        <f>+I4195*K4195</f>
        <v>0</v>
      </c>
      <c r="AF4195" s="36">
        <f>IF(Tabla1[[#This Row],[ref pack]]=1,Tabla1[[#This Row],[Pedido]],LCM(Tabla1[[#This Row],[MC VIEJO]],Tabla1[[#This Row],[Pedido]]))</f>
        <v>1</v>
      </c>
      <c r="AG4195" s="36">
        <f>+VLOOKUP(Tabla1[[#This Row],[Artículo]],'.'!$B$2:$D$11481,3,)</f>
        <v>1</v>
      </c>
      <c r="AH4195" s="37" t="str">
        <f>+IFERROR(SEARCH("pack",Tabla1[[#This Row],[PACK]]),"")</f>
        <v/>
      </c>
    </row>
    <row r="4196" spans="1:34" ht="24" customHeight="1" x14ac:dyDescent="0.2">
      <c r="A4196" s="50" t="s">
        <v>6938</v>
      </c>
      <c r="B4196" s="60" t="s">
        <v>8023</v>
      </c>
      <c r="C4196" s="61" t="s">
        <v>8024</v>
      </c>
      <c r="D4196" s="52" t="s">
        <v>27</v>
      </c>
      <c r="E4196" s="53">
        <v>177979.26</v>
      </c>
      <c r="F4196" s="23" t="str">
        <f>+IFERROR(VLOOKUP(Tabla1[[#This Row],[Artículo]],'..'!$B$2:$D$569000,3,),"")</f>
        <v/>
      </c>
      <c r="G4196" s="24" t="str">
        <f>IF(H4196=AF4196,"", "Error MC")</f>
        <v>Error MC</v>
      </c>
      <c r="H4196" s="62"/>
      <c r="I4196" s="54">
        <f>+Tabla1[[#This Row],[MC]]*Tabla1[[#This Row],[Pedido]]*Tabla1[[#This Row],[PVC ]]</f>
        <v>0</v>
      </c>
      <c r="J4196" s="26">
        <v>0.21</v>
      </c>
      <c r="K4196" s="63"/>
      <c r="L4196" s="28" t="s">
        <v>535</v>
      </c>
      <c r="M4196" s="53">
        <v>290729.12</v>
      </c>
      <c r="N4196" s="64" t="str">
        <f>+IF(Tabla1[[#This Row],[F PMPI]]="SÍ","No","Sí")</f>
        <v>No</v>
      </c>
      <c r="O4196" s="65">
        <f>+Tabla1[[#This Row],[PVL]]*1.055</f>
        <v>306719.22159999999</v>
      </c>
      <c r="P4196" s="65">
        <f>+Tabla1[[#This Row],[PVL]]*1.43</f>
        <v>415742.64159999997</v>
      </c>
      <c r="Q4196" s="66" t="str">
        <f>+HYPERLINK(Tabla1[[#This Row],[PAG]])</f>
        <v>https://todomusica.com.ar/productos-sin-categorias-de-netsuite/8104-se215spe-w-bt1.html</v>
      </c>
      <c r="R4196" s="67"/>
      <c r="S4196" s="68"/>
      <c r="T4196" s="69"/>
      <c r="U4196" s="69"/>
      <c r="V4196" s="69"/>
      <c r="W4196" s="69"/>
      <c r="X4196" s="69"/>
      <c r="Y4196" s="35"/>
      <c r="Z4196" s="35" t="s">
        <v>27719</v>
      </c>
      <c r="AA4196" s="36">
        <v>1</v>
      </c>
      <c r="AB4196" s="35" t="s">
        <v>9849</v>
      </c>
      <c r="AC4196" s="35" t="str">
        <f>+IF(Tabla1[[#This Row],[STK]]="no","Sin STK", "STK disponible")</f>
        <v>Sin STK</v>
      </c>
      <c r="AD4196" s="35">
        <f>+I4196*J4196</f>
        <v>0</v>
      </c>
      <c r="AE4196" s="35">
        <f>+I4196*K4196</f>
        <v>0</v>
      </c>
      <c r="AF4196" s="36">
        <f>IF(Tabla1[[#This Row],[ref pack]]=1,Tabla1[[#This Row],[Pedido]],LCM(Tabla1[[#This Row],[MC VIEJO]],Tabla1[[#This Row],[Pedido]]))</f>
        <v>1</v>
      </c>
      <c r="AG4196" s="36">
        <f>+VLOOKUP(Tabla1[[#This Row],[Artículo]],'.'!$B$2:$D$11481,3,)</f>
        <v>1</v>
      </c>
      <c r="AH4196" s="37" t="str">
        <f>+IFERROR(SEARCH("pack",Tabla1[[#This Row],[PACK]]),"")</f>
        <v/>
      </c>
    </row>
    <row r="4197" spans="1:34" ht="24" customHeight="1" x14ac:dyDescent="0.2">
      <c r="A4197" s="50" t="s">
        <v>6938</v>
      </c>
      <c r="B4197" s="60" t="s">
        <v>8025</v>
      </c>
      <c r="C4197" s="61" t="s">
        <v>8026</v>
      </c>
      <c r="D4197" s="52" t="s">
        <v>27</v>
      </c>
      <c r="E4197" s="53">
        <v>312371.62</v>
      </c>
      <c r="F4197" s="23" t="str">
        <f>+IFERROR(VLOOKUP(Tabla1[[#This Row],[Artículo]],'..'!$B$2:$D$569000,3,),"")</f>
        <v/>
      </c>
      <c r="G4197" s="24" t="str">
        <f>IF(H4197=AF4197,"", "Error MC")</f>
        <v>Error MC</v>
      </c>
      <c r="H4197" s="62"/>
      <c r="I4197" s="54">
        <f>+Tabla1[[#This Row],[MC]]*Tabla1[[#This Row],[Pedido]]*Tabla1[[#This Row],[PVC ]]</f>
        <v>0</v>
      </c>
      <c r="J4197" s="26">
        <v>0.21</v>
      </c>
      <c r="K4197" s="63"/>
      <c r="L4197" s="28" t="s">
        <v>535</v>
      </c>
      <c r="M4197" s="53">
        <v>510259.04499999998</v>
      </c>
      <c r="N4197" s="64" t="str">
        <f>+IF(Tabla1[[#This Row],[F PMPI]]="SÍ","No","Sí")</f>
        <v>No</v>
      </c>
      <c r="O4197" s="65">
        <f>+Tabla1[[#This Row],[PVL]]*1.055</f>
        <v>538323.29247499991</v>
      </c>
      <c r="P4197" s="65">
        <f>+Tabla1[[#This Row],[PVL]]*1.43</f>
        <v>729670.43435</v>
      </c>
      <c r="Q4197" s="66" t="str">
        <f>+HYPERLINK(Tabla1[[#This Row],[PAG]])</f>
        <v>https://todomusica.com.ar/auriculares-bluetooth/9847-se215spe-w-tw1.html</v>
      </c>
      <c r="R4197" s="67"/>
      <c r="S4197" s="68"/>
      <c r="T4197" s="69"/>
      <c r="U4197" s="69"/>
      <c r="V4197" s="69"/>
      <c r="W4197" s="69"/>
      <c r="X4197" s="69"/>
      <c r="Y4197" s="35"/>
      <c r="Z4197" s="35" t="s">
        <v>27718</v>
      </c>
      <c r="AA4197" s="36">
        <v>1</v>
      </c>
      <c r="AB4197" s="35" t="s">
        <v>9849</v>
      </c>
      <c r="AC4197" s="35" t="str">
        <f>+IF(Tabla1[[#This Row],[STK]]="no","Sin STK", "STK disponible")</f>
        <v>Sin STK</v>
      </c>
      <c r="AD4197" s="35">
        <f>+I4197*J4197</f>
        <v>0</v>
      </c>
      <c r="AE4197" s="35">
        <f>+I4197*K4197</f>
        <v>0</v>
      </c>
      <c r="AF4197" s="36">
        <f>IF(Tabla1[[#This Row],[ref pack]]=1,Tabla1[[#This Row],[Pedido]],LCM(Tabla1[[#This Row],[MC VIEJO]],Tabla1[[#This Row],[Pedido]]))</f>
        <v>1</v>
      </c>
      <c r="AG4197" s="36">
        <f>+VLOOKUP(Tabla1[[#This Row],[Artículo]],'.'!$B$2:$D$11481,3,)</f>
        <v>1</v>
      </c>
      <c r="AH4197" s="37" t="str">
        <f>+IFERROR(SEARCH("pack",Tabla1[[#This Row],[PACK]]),"")</f>
        <v/>
      </c>
    </row>
    <row r="4198" spans="1:34" ht="24" customHeight="1" x14ac:dyDescent="0.2">
      <c r="A4198" s="50" t="s">
        <v>6938</v>
      </c>
      <c r="B4198" s="60" t="s">
        <v>8027</v>
      </c>
      <c r="C4198" s="61" t="s">
        <v>8028</v>
      </c>
      <c r="D4198" s="52" t="s">
        <v>9841</v>
      </c>
      <c r="E4198" s="53">
        <v>253771.64</v>
      </c>
      <c r="F4198" s="23" t="str">
        <f>+IFERROR(VLOOKUP(Tabla1[[#This Row],[Artículo]],'..'!$B$2:$D$569000,3,),"")</f>
        <v/>
      </c>
      <c r="G4198" s="24" t="str">
        <f>IF(H4198=AF4198,"", "Error MC")</f>
        <v>Error MC</v>
      </c>
      <c r="H4198" s="62"/>
      <c r="I4198" s="54">
        <f>+Tabla1[[#This Row],[MC]]*Tabla1[[#This Row],[Pedido]]*Tabla1[[#This Row],[PVC ]]</f>
        <v>0</v>
      </c>
      <c r="J4198" s="26">
        <v>0.21</v>
      </c>
      <c r="K4198" s="63"/>
      <c r="L4198" s="28" t="s">
        <v>535</v>
      </c>
      <c r="M4198" s="53">
        <v>414535.96899999998</v>
      </c>
      <c r="N4198" s="64" t="str">
        <f>+IF(Tabla1[[#This Row],[F PMPI]]="SÍ","No","Sí")</f>
        <v>No</v>
      </c>
      <c r="O4198" s="65">
        <f>+Tabla1[[#This Row],[PVL]]*1.055</f>
        <v>437335.44729499996</v>
      </c>
      <c r="P4198" s="65">
        <f>+Tabla1[[#This Row],[PVL]]*1.43</f>
        <v>592786.43566999992</v>
      </c>
      <c r="Q4198" s="66" t="str">
        <f>+HYPERLINK(Tabla1[[#This Row],[PAG]])</f>
        <v>https://todomusica.com.ar/auriculares-in-ear/9865-se31babkuni.html</v>
      </c>
      <c r="R4198" s="67"/>
      <c r="S4198" s="68"/>
      <c r="T4198" s="69"/>
      <c r="U4198" s="69"/>
      <c r="V4198" s="69"/>
      <c r="W4198" s="69"/>
      <c r="X4198" s="69"/>
      <c r="Y4198" s="35"/>
      <c r="Z4198" s="35" t="s">
        <v>27720</v>
      </c>
      <c r="AA4198" s="36">
        <v>1</v>
      </c>
      <c r="AB4198" s="35" t="s">
        <v>9849</v>
      </c>
      <c r="AC4198" s="35" t="str">
        <f>+IF(Tabla1[[#This Row],[STK]]="no","Sin STK", "STK disponible")</f>
        <v>STK disponible</v>
      </c>
      <c r="AD4198" s="35">
        <f>+I4198*J4198</f>
        <v>0</v>
      </c>
      <c r="AE4198" s="35">
        <f>+I4198*K4198</f>
        <v>0</v>
      </c>
      <c r="AF4198" s="36">
        <f>IF(Tabla1[[#This Row],[ref pack]]=1,Tabla1[[#This Row],[Pedido]],LCM(Tabla1[[#This Row],[MC VIEJO]],Tabla1[[#This Row],[Pedido]]))</f>
        <v>1</v>
      </c>
      <c r="AG4198" s="36">
        <f>+VLOOKUP(Tabla1[[#This Row],[Artículo]],'.'!$B$2:$D$11481,3,)</f>
        <v>1</v>
      </c>
      <c r="AH4198" s="37" t="str">
        <f>+IFERROR(SEARCH("pack",Tabla1[[#This Row],[PACK]]),"")</f>
        <v/>
      </c>
    </row>
    <row r="4199" spans="1:34" ht="24" customHeight="1" x14ac:dyDescent="0.2">
      <c r="A4199" s="50" t="s">
        <v>6938</v>
      </c>
      <c r="B4199" s="60" t="s">
        <v>8029</v>
      </c>
      <c r="C4199" s="61" t="s">
        <v>8030</v>
      </c>
      <c r="D4199" s="52" t="s">
        <v>27</v>
      </c>
      <c r="E4199" s="53">
        <v>204494.49</v>
      </c>
      <c r="F4199" s="23" t="str">
        <f>+IFERROR(VLOOKUP(Tabla1[[#This Row],[Artículo]],'..'!$B$2:$D$569000,3,),"")</f>
        <v/>
      </c>
      <c r="G4199" s="24" t="str">
        <f>IF(H4199=AF4199,"", "Error MC")</f>
        <v>Error MC</v>
      </c>
      <c r="H4199" s="62"/>
      <c r="I4199" s="54">
        <f>+Tabla1[[#This Row],[MC]]*Tabla1[[#This Row],[Pedido]]*Tabla1[[#This Row],[PVC ]]</f>
        <v>0</v>
      </c>
      <c r="J4199" s="26">
        <v>0.21</v>
      </c>
      <c r="K4199" s="63"/>
      <c r="L4199" s="28" t="s">
        <v>535</v>
      </c>
      <c r="M4199" s="53">
        <v>334041.74800000002</v>
      </c>
      <c r="N4199" s="64" t="str">
        <f>+IF(Tabla1[[#This Row],[F PMPI]]="SÍ","No","Sí")</f>
        <v>No</v>
      </c>
      <c r="O4199" s="65">
        <f>+Tabla1[[#This Row],[PVL]]*1.055</f>
        <v>352414.04414000001</v>
      </c>
      <c r="P4199" s="65">
        <f>+Tabla1[[#This Row],[PVL]]*1.43</f>
        <v>477679.69964000001</v>
      </c>
      <c r="Q4199" s="66" t="str">
        <f>+HYPERLINK(Tabla1[[#This Row],[PAG]])</f>
        <v>https://todomusica.com.ar/auriculares-in-ear/1931-se315-k.html</v>
      </c>
      <c r="R4199" s="67"/>
      <c r="S4199" s="68"/>
      <c r="T4199" s="69"/>
      <c r="U4199" s="69"/>
      <c r="V4199" s="69"/>
      <c r="W4199" s="69"/>
      <c r="X4199" s="69"/>
      <c r="Y4199" s="35"/>
      <c r="Z4199" s="35" t="s">
        <v>27721</v>
      </c>
      <c r="AA4199" s="36">
        <v>1</v>
      </c>
      <c r="AB4199" s="35" t="s">
        <v>9849</v>
      </c>
      <c r="AC4199" s="35" t="str">
        <f>+IF(Tabla1[[#This Row],[STK]]="no","Sin STK", "STK disponible")</f>
        <v>Sin STK</v>
      </c>
      <c r="AD4199" s="35">
        <f>+I4199*J4199</f>
        <v>0</v>
      </c>
      <c r="AE4199" s="35">
        <f>+I4199*K4199</f>
        <v>0</v>
      </c>
      <c r="AF4199" s="36">
        <f>IF(Tabla1[[#This Row],[ref pack]]=1,Tabla1[[#This Row],[Pedido]],LCM(Tabla1[[#This Row],[MC VIEJO]],Tabla1[[#This Row],[Pedido]]))</f>
        <v>1</v>
      </c>
      <c r="AG4199" s="36">
        <f>+VLOOKUP(Tabla1[[#This Row],[Artículo]],'.'!$B$2:$D$11481,3,)</f>
        <v>1</v>
      </c>
      <c r="AH4199" s="37" t="str">
        <f>+IFERROR(SEARCH("pack",Tabla1[[#This Row],[PACK]]),"")</f>
        <v/>
      </c>
    </row>
    <row r="4200" spans="1:34" ht="24" customHeight="1" x14ac:dyDescent="0.2">
      <c r="A4200" s="50" t="s">
        <v>6938</v>
      </c>
      <c r="B4200" s="60" t="s">
        <v>8031</v>
      </c>
      <c r="C4200" s="61" t="s">
        <v>8032</v>
      </c>
      <c r="D4200" s="52" t="s">
        <v>9842</v>
      </c>
      <c r="E4200" s="53">
        <v>365431.15</v>
      </c>
      <c r="F4200" s="23" t="str">
        <f>+IFERROR(VLOOKUP(Tabla1[[#This Row],[Artículo]],'..'!$B$2:$D$569000,3,),"")</f>
        <v/>
      </c>
      <c r="G4200" s="24" t="str">
        <f>IF(H4200=AF4200,"", "Error MC")</f>
        <v>Error MC</v>
      </c>
      <c r="H4200" s="62"/>
      <c r="I4200" s="54">
        <f>+Tabla1[[#This Row],[MC]]*Tabla1[[#This Row],[Pedido]]*Tabla1[[#This Row],[PVC ]]</f>
        <v>0</v>
      </c>
      <c r="J4200" s="26">
        <v>0.21</v>
      </c>
      <c r="K4200" s="63"/>
      <c r="L4200" s="28" t="s">
        <v>535</v>
      </c>
      <c r="M4200" s="53">
        <v>596931.78099999996</v>
      </c>
      <c r="N4200" s="64" t="str">
        <f>+IF(Tabla1[[#This Row],[F PMPI]]="SÍ","No","Sí")</f>
        <v>No</v>
      </c>
      <c r="O4200" s="65">
        <f>+Tabla1[[#This Row],[PVL]]*1.055</f>
        <v>629763.02895499987</v>
      </c>
      <c r="P4200" s="65">
        <f>+Tabla1[[#This Row],[PVL]]*1.43</f>
        <v>853612.44682999991</v>
      </c>
      <c r="Q4200" s="66" t="str">
        <f>+HYPERLINK(Tabla1[[#This Row],[PAG]])</f>
        <v>https://todomusica.com.ar/auriculares-in-ear/9866-se42hybkuni.html</v>
      </c>
      <c r="R4200" s="67"/>
      <c r="S4200" s="68"/>
      <c r="T4200" s="69"/>
      <c r="U4200" s="69"/>
      <c r="V4200" s="69"/>
      <c r="W4200" s="69"/>
      <c r="X4200" s="69"/>
      <c r="Y4200" s="35"/>
      <c r="Z4200" s="35" t="s">
        <v>27722</v>
      </c>
      <c r="AA4200" s="36">
        <v>1</v>
      </c>
      <c r="AB4200" s="35" t="s">
        <v>9849</v>
      </c>
      <c r="AC4200" s="35" t="str">
        <f>+IF(Tabla1[[#This Row],[STK]]="no","Sin STK", "STK disponible")</f>
        <v>STK disponible</v>
      </c>
      <c r="AD4200" s="35">
        <f>+I4200*J4200</f>
        <v>0</v>
      </c>
      <c r="AE4200" s="35">
        <f>+I4200*K4200</f>
        <v>0</v>
      </c>
      <c r="AF4200" s="36">
        <f>IF(Tabla1[[#This Row],[ref pack]]=1,Tabla1[[#This Row],[Pedido]],LCM(Tabla1[[#This Row],[MC VIEJO]],Tabla1[[#This Row],[Pedido]]))</f>
        <v>1</v>
      </c>
      <c r="AG4200" s="36">
        <f>+VLOOKUP(Tabla1[[#This Row],[Artículo]],'.'!$B$2:$D$11481,3,)</f>
        <v>1</v>
      </c>
      <c r="AH4200" s="37" t="str">
        <f>+IFERROR(SEARCH("pack",Tabla1[[#This Row],[PACK]]),"")</f>
        <v/>
      </c>
    </row>
    <row r="4201" spans="1:34" ht="24" customHeight="1" x14ac:dyDescent="0.2">
      <c r="A4201" s="50" t="s">
        <v>6938</v>
      </c>
      <c r="B4201" s="60" t="s">
        <v>8033</v>
      </c>
      <c r="C4201" s="61" t="s">
        <v>8034</v>
      </c>
      <c r="D4201" s="52" t="s">
        <v>9841</v>
      </c>
      <c r="E4201" s="53">
        <v>365431.15</v>
      </c>
      <c r="F4201" s="23" t="str">
        <f>+IFERROR(VLOOKUP(Tabla1[[#This Row],[Artículo]],'..'!$B$2:$D$569000,3,),"")</f>
        <v/>
      </c>
      <c r="G4201" s="24" t="str">
        <f>IF(H4201=AF4201,"", "Error MC")</f>
        <v>Error MC</v>
      </c>
      <c r="H4201" s="62"/>
      <c r="I4201" s="54">
        <f>+Tabla1[[#This Row],[MC]]*Tabla1[[#This Row],[Pedido]]*Tabla1[[#This Row],[PVC ]]</f>
        <v>0</v>
      </c>
      <c r="J4201" s="26">
        <v>0.21</v>
      </c>
      <c r="K4201" s="63"/>
      <c r="L4201" s="28" t="s">
        <v>535</v>
      </c>
      <c r="M4201" s="53">
        <v>596931.78099999996</v>
      </c>
      <c r="N4201" s="64" t="str">
        <f>+IF(Tabla1[[#This Row],[F PMPI]]="SÍ","No","Sí")</f>
        <v>No</v>
      </c>
      <c r="O4201" s="65">
        <f>+Tabla1[[#This Row],[PVL]]*1.055</f>
        <v>629763.02895499987</v>
      </c>
      <c r="P4201" s="65">
        <f>+Tabla1[[#This Row],[PVL]]*1.43</f>
        <v>853612.44682999991</v>
      </c>
      <c r="Q4201" s="66" t="str">
        <f>+HYPERLINK(Tabla1[[#This Row],[PAG]])</f>
        <v>https://todomusica.com.ar/auriculares-in-ear/9866-se42hybkuni.html</v>
      </c>
      <c r="R4201" s="67"/>
      <c r="S4201" s="68"/>
      <c r="T4201" s="69"/>
      <c r="U4201" s="69"/>
      <c r="V4201" s="69"/>
      <c r="W4201" s="69"/>
      <c r="X4201" s="69"/>
      <c r="Y4201" s="35"/>
      <c r="Z4201" s="35" t="s">
        <v>27722</v>
      </c>
      <c r="AA4201" s="36">
        <v>1</v>
      </c>
      <c r="AB4201" s="35" t="s">
        <v>9849</v>
      </c>
      <c r="AC4201" s="35" t="str">
        <f>+IF(Tabla1[[#This Row],[STK]]="no","Sin STK", "STK disponible")</f>
        <v>STK disponible</v>
      </c>
      <c r="AD4201" s="35">
        <f>+I4201*J4201</f>
        <v>0</v>
      </c>
      <c r="AE4201" s="35">
        <f>+I4201*K4201</f>
        <v>0</v>
      </c>
      <c r="AF4201" s="36">
        <f>IF(Tabla1[[#This Row],[ref pack]]=1,Tabla1[[#This Row],[Pedido]],LCM(Tabla1[[#This Row],[MC VIEJO]],Tabla1[[#This Row],[Pedido]]))</f>
        <v>1</v>
      </c>
      <c r="AG4201" s="36">
        <f>+VLOOKUP(Tabla1[[#This Row],[Artículo]],'.'!$B$2:$D$11481,3,)</f>
        <v>1</v>
      </c>
      <c r="AH4201" s="37" t="str">
        <f>+IFERROR(SEARCH("pack",Tabla1[[#This Row],[PACK]]),"")</f>
        <v/>
      </c>
    </row>
    <row r="4202" spans="1:34" ht="24" customHeight="1" x14ac:dyDescent="0.2">
      <c r="A4202" s="50" t="s">
        <v>6938</v>
      </c>
      <c r="B4202" s="60" t="s">
        <v>8035</v>
      </c>
      <c r="C4202" s="61" t="s">
        <v>8036</v>
      </c>
      <c r="D4202" s="52" t="s">
        <v>9841</v>
      </c>
      <c r="E4202" s="53">
        <v>351667.39</v>
      </c>
      <c r="F4202" s="23" t="str">
        <f>+IFERROR(VLOOKUP(Tabla1[[#This Row],[Artículo]],'..'!$B$2:$D$569000,3,),"")</f>
        <v/>
      </c>
      <c r="G4202" s="24" t="str">
        <f>IF(H4202=AF4202,"", "Error MC")</f>
        <v>Error MC</v>
      </c>
      <c r="H4202" s="62"/>
      <c r="I4202" s="54">
        <f>+Tabla1[[#This Row],[MC]]*Tabla1[[#This Row],[Pedido]]*Tabla1[[#This Row],[PVC ]]</f>
        <v>0</v>
      </c>
      <c r="J4202" s="26">
        <v>0.21</v>
      </c>
      <c r="K4202" s="63"/>
      <c r="L4202" s="28" t="s">
        <v>535</v>
      </c>
      <c r="M4202" s="53">
        <v>574448.68599999999</v>
      </c>
      <c r="N4202" s="64" t="str">
        <f>+IF(Tabla1[[#This Row],[F PMPI]]="SÍ","No","Sí")</f>
        <v>No</v>
      </c>
      <c r="O4202" s="65">
        <f>+Tabla1[[#This Row],[PVL]]*1.055</f>
        <v>606043.36372999998</v>
      </c>
      <c r="P4202" s="65">
        <f>+Tabla1[[#This Row],[PVL]]*1.43</f>
        <v>821461.62097999989</v>
      </c>
      <c r="Q4202" s="66" t="str">
        <f>+HYPERLINK(Tabla1[[#This Row],[PAG]])</f>
        <v>https://todomusica.com.ar/auriculares-in-ear/2138-se425-cl.html</v>
      </c>
      <c r="R4202" s="67"/>
      <c r="S4202" s="68"/>
      <c r="T4202" s="69"/>
      <c r="U4202" s="69"/>
      <c r="V4202" s="69"/>
      <c r="W4202" s="69"/>
      <c r="X4202" s="69"/>
      <c r="Y4202" s="35"/>
      <c r="Z4202" s="35" t="s">
        <v>27723</v>
      </c>
      <c r="AA4202" s="36">
        <v>1</v>
      </c>
      <c r="AB4202" s="35" t="s">
        <v>9849</v>
      </c>
      <c r="AC4202" s="35" t="str">
        <f>+IF(Tabla1[[#This Row],[STK]]="no","Sin STK", "STK disponible")</f>
        <v>STK disponible</v>
      </c>
      <c r="AD4202" s="35">
        <f>+I4202*J4202</f>
        <v>0</v>
      </c>
      <c r="AE4202" s="35">
        <f>+I4202*K4202</f>
        <v>0</v>
      </c>
      <c r="AF4202" s="36">
        <f>IF(Tabla1[[#This Row],[ref pack]]=1,Tabla1[[#This Row],[Pedido]],LCM(Tabla1[[#This Row],[MC VIEJO]],Tabla1[[#This Row],[Pedido]]))</f>
        <v>1</v>
      </c>
      <c r="AG4202" s="36">
        <f>+VLOOKUP(Tabla1[[#This Row],[Artículo]],'.'!$B$2:$D$11481,3,)</f>
        <v>1</v>
      </c>
      <c r="AH4202" s="37" t="str">
        <f>+IFERROR(SEARCH("pack",Tabla1[[#This Row],[PACK]]),"")</f>
        <v/>
      </c>
    </row>
    <row r="4203" spans="1:34" ht="24" customHeight="1" x14ac:dyDescent="0.2">
      <c r="A4203" s="50" t="s">
        <v>6938</v>
      </c>
      <c r="B4203" s="60" t="s">
        <v>8037</v>
      </c>
      <c r="C4203" s="61" t="s">
        <v>8038</v>
      </c>
      <c r="D4203" s="52" t="s">
        <v>27</v>
      </c>
      <c r="E4203" s="53">
        <v>307315.67</v>
      </c>
      <c r="F4203" s="23" t="str">
        <f>+IFERROR(VLOOKUP(Tabla1[[#This Row],[Artículo]],'..'!$B$2:$D$569000,3,),"")</f>
        <v/>
      </c>
      <c r="G4203" s="24" t="str">
        <f>IF(H4203=AF4203,"", "Error MC")</f>
        <v>Error MC</v>
      </c>
      <c r="H4203" s="62"/>
      <c r="I4203" s="54">
        <f>+Tabla1[[#This Row],[MC]]*Tabla1[[#This Row],[Pedido]]*Tabla1[[#This Row],[PVC ]]</f>
        <v>0</v>
      </c>
      <c r="J4203" s="26">
        <v>0.21</v>
      </c>
      <c r="K4203" s="63"/>
      <c r="L4203" s="28" t="s">
        <v>535</v>
      </c>
      <c r="M4203" s="53">
        <v>502000.14199999999</v>
      </c>
      <c r="N4203" s="64" t="str">
        <f>+IF(Tabla1[[#This Row],[F PMPI]]="SÍ","No","Sí")</f>
        <v>No</v>
      </c>
      <c r="O4203" s="65">
        <f>+Tabla1[[#This Row],[PVL]]*1.055</f>
        <v>529610.14980999997</v>
      </c>
      <c r="P4203" s="65">
        <f>+Tabla1[[#This Row],[PVL]]*1.43</f>
        <v>717860.20305999997</v>
      </c>
      <c r="Q4203" s="66" t="str">
        <f>+HYPERLINK(Tabla1[[#This Row],[PAG]])</f>
        <v>https://todomusica.com.ar/productos-sin-categorias-de-netsuite/2334-se425-v.html</v>
      </c>
      <c r="R4203" s="67"/>
      <c r="S4203" s="68"/>
      <c r="T4203" s="69"/>
      <c r="U4203" s="69"/>
      <c r="V4203" s="69"/>
      <c r="W4203" s="69"/>
      <c r="X4203" s="69"/>
      <c r="Y4203" s="35"/>
      <c r="Z4203" s="35" t="s">
        <v>27724</v>
      </c>
      <c r="AA4203" s="36">
        <v>1</v>
      </c>
      <c r="AB4203" s="35" t="s">
        <v>9849</v>
      </c>
      <c r="AC4203" s="35" t="str">
        <f>+IF(Tabla1[[#This Row],[STK]]="no","Sin STK", "STK disponible")</f>
        <v>Sin STK</v>
      </c>
      <c r="AD4203" s="35">
        <f>+I4203*J4203</f>
        <v>0</v>
      </c>
      <c r="AE4203" s="35">
        <f>+I4203*K4203</f>
        <v>0</v>
      </c>
      <c r="AF4203" s="36">
        <f>IF(Tabla1[[#This Row],[ref pack]]=1,Tabla1[[#This Row],[Pedido]],LCM(Tabla1[[#This Row],[MC VIEJO]],Tabla1[[#This Row],[Pedido]]))</f>
        <v>1</v>
      </c>
      <c r="AG4203" s="36">
        <f>+VLOOKUP(Tabla1[[#This Row],[Artículo]],'.'!$B$2:$D$11481,3,)</f>
        <v>1</v>
      </c>
      <c r="AH4203" s="37" t="str">
        <f>+IFERROR(SEARCH("pack",Tabla1[[#This Row],[PACK]]),"")</f>
        <v/>
      </c>
    </row>
    <row r="4204" spans="1:34" ht="24" customHeight="1" x14ac:dyDescent="0.2">
      <c r="A4204" s="50" t="s">
        <v>6938</v>
      </c>
      <c r="B4204" s="60" t="s">
        <v>8039</v>
      </c>
      <c r="C4204" s="61" t="s">
        <v>8040</v>
      </c>
      <c r="D4204" s="52" t="s">
        <v>9842</v>
      </c>
      <c r="E4204" s="53">
        <v>186583.24</v>
      </c>
      <c r="F4204" s="23" t="str">
        <f>+IFERROR(VLOOKUP(Tabla1[[#This Row],[Artículo]],'..'!$B$2:$D$569000,3,),"")</f>
        <v/>
      </c>
      <c r="G4204" s="24" t="str">
        <f>IF(H4204=AF4204,"", "Error MC")</f>
        <v>Error MC</v>
      </c>
      <c r="H4204" s="62"/>
      <c r="I4204" s="54">
        <f>+Tabla1[[#This Row],[MC]]*Tabla1[[#This Row],[Pedido]]*Tabla1[[#This Row],[PVC ]]</f>
        <v>0</v>
      </c>
      <c r="J4204" s="26">
        <v>0.21</v>
      </c>
      <c r="K4204" s="63"/>
      <c r="L4204" s="28" t="s">
        <v>535</v>
      </c>
      <c r="M4204" s="53">
        <v>304783.71799999999</v>
      </c>
      <c r="N4204" s="64" t="str">
        <f>+IF(Tabla1[[#This Row],[F PMPI]]="SÍ","No","Sí")</f>
        <v>No</v>
      </c>
      <c r="O4204" s="65">
        <f>+Tabla1[[#This Row],[PVL]]*1.055</f>
        <v>321546.82248999999</v>
      </c>
      <c r="P4204" s="65">
        <f>+Tabla1[[#This Row],[PVL]]*1.43</f>
        <v>435840.71673999995</v>
      </c>
      <c r="Q4204" s="66" t="str">
        <f>+HYPERLINK(Tabla1[[#This Row],[PAG]])</f>
        <v>https://todomusica.com.ar/auriculares-in-ear/8351-auricular-izquierdo-se425-cl.html</v>
      </c>
      <c r="R4204" s="67"/>
      <c r="S4204" s="68"/>
      <c r="T4204" s="69"/>
      <c r="U4204" s="69"/>
      <c r="V4204" s="69"/>
      <c r="W4204" s="69"/>
      <c r="X4204" s="69"/>
      <c r="Y4204" s="35"/>
      <c r="Z4204" s="35" t="s">
        <v>27629</v>
      </c>
      <c r="AA4204" s="36">
        <v>1</v>
      </c>
      <c r="AB4204" s="35" t="s">
        <v>9849</v>
      </c>
      <c r="AC4204" s="35" t="str">
        <f>+IF(Tabla1[[#This Row],[STK]]="no","Sin STK", "STK disponible")</f>
        <v>STK disponible</v>
      </c>
      <c r="AD4204" s="35">
        <f>+I4204*J4204</f>
        <v>0</v>
      </c>
      <c r="AE4204" s="35">
        <f>+I4204*K4204</f>
        <v>0</v>
      </c>
      <c r="AF4204" s="36">
        <f>IF(Tabla1[[#This Row],[ref pack]]=1,Tabla1[[#This Row],[Pedido]],LCM(Tabla1[[#This Row],[MC VIEJO]],Tabla1[[#This Row],[Pedido]]))</f>
        <v>1</v>
      </c>
      <c r="AG4204" s="36">
        <f>+VLOOKUP(Tabla1[[#This Row],[Artículo]],'.'!$B$2:$D$11481,3,)</f>
        <v>1</v>
      </c>
      <c r="AH4204" s="37" t="str">
        <f>+IFERROR(SEARCH("pack",Tabla1[[#This Row],[PACK]]),"")</f>
        <v/>
      </c>
    </row>
    <row r="4205" spans="1:34" ht="24" customHeight="1" x14ac:dyDescent="0.2">
      <c r="A4205" s="50" t="s">
        <v>6938</v>
      </c>
      <c r="B4205" s="60" t="s">
        <v>8041</v>
      </c>
      <c r="C4205" s="61" t="s">
        <v>8042</v>
      </c>
      <c r="D4205" s="52" t="s">
        <v>27</v>
      </c>
      <c r="E4205" s="53">
        <v>609517.07999999996</v>
      </c>
      <c r="F4205" s="23" t="str">
        <f>+IFERROR(VLOOKUP(Tabla1[[#This Row],[Artículo]],'..'!$B$2:$D$569000,3,),"")</f>
        <v/>
      </c>
      <c r="G4205" s="24" t="str">
        <f>IF(H4205=AF4205,"", "Error MC")</f>
        <v>Error MC</v>
      </c>
      <c r="H4205" s="62"/>
      <c r="I4205" s="54">
        <f>+Tabla1[[#This Row],[MC]]*Tabla1[[#This Row],[Pedido]]*Tabla1[[#This Row],[PVC ]]</f>
        <v>0</v>
      </c>
      <c r="J4205" s="26">
        <v>0.21</v>
      </c>
      <c r="K4205" s="63"/>
      <c r="L4205" s="28" t="s">
        <v>535</v>
      </c>
      <c r="M4205" s="53">
        <v>995646.15300000005</v>
      </c>
      <c r="N4205" s="64" t="str">
        <f>+IF(Tabla1[[#This Row],[F PMPI]]="SÍ","No","Sí")</f>
        <v>No</v>
      </c>
      <c r="O4205" s="65">
        <f>+Tabla1[[#This Row],[PVL]]*1.055</f>
        <v>1050406.691415</v>
      </c>
      <c r="P4205" s="65">
        <f>+Tabla1[[#This Row],[PVL]]*1.43</f>
        <v>1423773.9987900001</v>
      </c>
      <c r="Q4205" s="66" t="str">
        <f>+HYPERLINK(Tabla1[[#This Row],[PAG]])</f>
        <v>https://todomusica.com.ar/auriculares-in-ear/9867-se53babkuni.html</v>
      </c>
      <c r="R4205" s="67"/>
      <c r="S4205" s="68"/>
      <c r="T4205" s="69"/>
      <c r="U4205" s="69"/>
      <c r="V4205" s="69"/>
      <c r="W4205" s="69"/>
      <c r="X4205" s="69"/>
      <c r="Y4205" s="35"/>
      <c r="Z4205" s="35" t="s">
        <v>27725</v>
      </c>
      <c r="AA4205" s="36">
        <v>1</v>
      </c>
      <c r="AB4205" s="35" t="s">
        <v>9849</v>
      </c>
      <c r="AC4205" s="35" t="str">
        <f>+IF(Tabla1[[#This Row],[STK]]="no","Sin STK", "STK disponible")</f>
        <v>Sin STK</v>
      </c>
      <c r="AD4205" s="35">
        <f>+I4205*J4205</f>
        <v>0</v>
      </c>
      <c r="AE4205" s="35">
        <f>+I4205*K4205</f>
        <v>0</v>
      </c>
      <c r="AF4205" s="36">
        <f>IF(Tabla1[[#This Row],[ref pack]]=1,Tabla1[[#This Row],[Pedido]],LCM(Tabla1[[#This Row],[MC VIEJO]],Tabla1[[#This Row],[Pedido]]))</f>
        <v>1</v>
      </c>
      <c r="AG4205" s="36">
        <f>+VLOOKUP(Tabla1[[#This Row],[Artículo]],'.'!$B$2:$D$11481,3,)</f>
        <v>1</v>
      </c>
      <c r="AH4205" s="37" t="str">
        <f>+IFERROR(SEARCH("pack",Tabla1[[#This Row],[PACK]]),"")</f>
        <v/>
      </c>
    </row>
    <row r="4206" spans="1:34" ht="24" customHeight="1" x14ac:dyDescent="0.2">
      <c r="A4206" s="50" t="s">
        <v>6938</v>
      </c>
      <c r="B4206" s="60" t="s">
        <v>8043</v>
      </c>
      <c r="C4206" s="61" t="s">
        <v>8044</v>
      </c>
      <c r="D4206" s="52" t="s">
        <v>9842</v>
      </c>
      <c r="E4206" s="53">
        <v>586941.39</v>
      </c>
      <c r="F4206" s="23" t="str">
        <f>+IFERROR(VLOOKUP(Tabla1[[#This Row],[Artículo]],'..'!$B$2:$D$569000,3,),"")</f>
        <v/>
      </c>
      <c r="G4206" s="24" t="str">
        <f>IF(H4206=AF4206,"", "Error MC")</f>
        <v>Error MC</v>
      </c>
      <c r="H4206" s="62"/>
      <c r="I4206" s="54">
        <f>+Tabla1[[#This Row],[MC]]*Tabla1[[#This Row],[Pedido]]*Tabla1[[#This Row],[PVC ]]</f>
        <v>0</v>
      </c>
      <c r="J4206" s="26">
        <v>0.21</v>
      </c>
      <c r="K4206" s="63"/>
      <c r="L4206" s="28" t="s">
        <v>535</v>
      </c>
      <c r="M4206" s="53">
        <v>958768.76500000001</v>
      </c>
      <c r="N4206" s="64" t="str">
        <f>+IF(Tabla1[[#This Row],[F PMPI]]="SÍ","No","Sí")</f>
        <v>No</v>
      </c>
      <c r="O4206" s="65">
        <f>+Tabla1[[#This Row],[PVL]]*1.055</f>
        <v>1011501.047075</v>
      </c>
      <c r="P4206" s="65">
        <f>+Tabla1[[#This Row],[PVL]]*1.43</f>
        <v>1371039.3339499999</v>
      </c>
      <c r="Q4206" s="66" t="str">
        <f>+HYPERLINK(Tabla1[[#This Row],[PAG]])</f>
        <v>https://todomusica.com.ar/auriculares-in-ear/1250-se535-cl.html</v>
      </c>
      <c r="R4206" s="67"/>
      <c r="S4206" s="68"/>
      <c r="T4206" s="69"/>
      <c r="U4206" s="69"/>
      <c r="V4206" s="69"/>
      <c r="W4206" s="69"/>
      <c r="X4206" s="69"/>
      <c r="Y4206" s="35"/>
      <c r="Z4206" s="35" t="s">
        <v>27726</v>
      </c>
      <c r="AA4206" s="36">
        <v>1</v>
      </c>
      <c r="AB4206" s="35" t="s">
        <v>9849</v>
      </c>
      <c r="AC4206" s="35" t="str">
        <f>+IF(Tabla1[[#This Row],[STK]]="no","Sin STK", "STK disponible")</f>
        <v>STK disponible</v>
      </c>
      <c r="AD4206" s="35">
        <f>+I4206*J4206</f>
        <v>0</v>
      </c>
      <c r="AE4206" s="35">
        <f>+I4206*K4206</f>
        <v>0</v>
      </c>
      <c r="AF4206" s="36">
        <f>IF(Tabla1[[#This Row],[ref pack]]=1,Tabla1[[#This Row],[Pedido]],LCM(Tabla1[[#This Row],[MC VIEJO]],Tabla1[[#This Row],[Pedido]]))</f>
        <v>1</v>
      </c>
      <c r="AG4206" s="36">
        <f>+VLOOKUP(Tabla1[[#This Row],[Artículo]],'.'!$B$2:$D$11481,3,)</f>
        <v>1</v>
      </c>
      <c r="AH4206" s="37" t="str">
        <f>+IFERROR(SEARCH("pack",Tabla1[[#This Row],[PACK]]),"")</f>
        <v/>
      </c>
    </row>
    <row r="4207" spans="1:34" ht="24" customHeight="1" x14ac:dyDescent="0.2">
      <c r="A4207" s="50" t="s">
        <v>6938</v>
      </c>
      <c r="B4207" s="60" t="s">
        <v>8045</v>
      </c>
      <c r="C4207" s="61" t="s">
        <v>8046</v>
      </c>
      <c r="D4207" s="52" t="s">
        <v>27</v>
      </c>
      <c r="E4207" s="53">
        <v>512812.56</v>
      </c>
      <c r="F4207" s="23" t="str">
        <f>+IFERROR(VLOOKUP(Tabla1[[#This Row],[Artículo]],'..'!$B$2:$D$569000,3,),"")</f>
        <v/>
      </c>
      <c r="G4207" s="24" t="str">
        <f>IF(H4207=AF4207,"", "Error MC")</f>
        <v>Error MC</v>
      </c>
      <c r="H4207" s="62"/>
      <c r="I4207" s="54">
        <f>+Tabla1[[#This Row],[MC]]*Tabla1[[#This Row],[Pedido]]*Tabla1[[#This Row],[PVC ]]</f>
        <v>0</v>
      </c>
      <c r="J4207" s="26">
        <v>0.21</v>
      </c>
      <c r="K4207" s="63"/>
      <c r="L4207" s="28" t="s">
        <v>535</v>
      </c>
      <c r="M4207" s="53">
        <v>837679.32200000004</v>
      </c>
      <c r="N4207" s="64" t="str">
        <f>+IF(Tabla1[[#This Row],[F PMPI]]="SÍ","No","Sí")</f>
        <v>No</v>
      </c>
      <c r="O4207" s="65">
        <f>+Tabla1[[#This Row],[PVL]]*1.055</f>
        <v>883751.68470999994</v>
      </c>
      <c r="P4207" s="65">
        <f>+Tabla1[[#This Row],[PVL]]*1.43</f>
        <v>1197881.4304599999</v>
      </c>
      <c r="Q4207" s="66" t="str">
        <f>+HYPERLINK(Tabla1[[#This Row],[PAG]])</f>
        <v>https://todomusica.com.ar/productos-sin-categorias-de-netsuite/1229-se535-v.html</v>
      </c>
      <c r="R4207" s="67"/>
      <c r="S4207" s="68"/>
      <c r="T4207" s="69"/>
      <c r="U4207" s="69"/>
      <c r="V4207" s="69"/>
      <c r="W4207" s="69"/>
      <c r="X4207" s="69"/>
      <c r="Y4207" s="35"/>
      <c r="Z4207" s="35" t="s">
        <v>27727</v>
      </c>
      <c r="AA4207" s="36">
        <v>1</v>
      </c>
      <c r="AB4207" s="35" t="s">
        <v>9849</v>
      </c>
      <c r="AC4207" s="35" t="str">
        <f>+IF(Tabla1[[#This Row],[STK]]="no","Sin STK", "STK disponible")</f>
        <v>Sin STK</v>
      </c>
      <c r="AD4207" s="35">
        <f>+I4207*J4207</f>
        <v>0</v>
      </c>
      <c r="AE4207" s="35">
        <f>+I4207*K4207</f>
        <v>0</v>
      </c>
      <c r="AF4207" s="36">
        <f>IF(Tabla1[[#This Row],[ref pack]]=1,Tabla1[[#This Row],[Pedido]],LCM(Tabla1[[#This Row],[MC VIEJO]],Tabla1[[#This Row],[Pedido]]))</f>
        <v>1</v>
      </c>
      <c r="AG4207" s="36">
        <f>+VLOOKUP(Tabla1[[#This Row],[Artículo]],'.'!$B$2:$D$11481,3,)</f>
        <v>1</v>
      </c>
      <c r="AH4207" s="37" t="str">
        <f>+IFERROR(SEARCH("pack",Tabla1[[#This Row],[PACK]]),"")</f>
        <v/>
      </c>
    </row>
    <row r="4208" spans="1:34" ht="24" customHeight="1" x14ac:dyDescent="0.2">
      <c r="A4208" s="50" t="s">
        <v>6938</v>
      </c>
      <c r="B4208" s="60" t="s">
        <v>8047</v>
      </c>
      <c r="C4208" s="61" t="s">
        <v>8048</v>
      </c>
      <c r="D4208" s="52" t="s">
        <v>27</v>
      </c>
      <c r="E4208" s="53">
        <v>1053520.58</v>
      </c>
      <c r="F4208" s="23" t="str">
        <f>+IFERROR(VLOOKUP(Tabla1[[#This Row],[Artículo]],'..'!$B$2:$D$569000,3,),"")</f>
        <v/>
      </c>
      <c r="G4208" s="24" t="str">
        <f>IF(H4208=AF4208,"", "Error MC")</f>
        <v>Error MC</v>
      </c>
      <c r="H4208" s="62"/>
      <c r="I4208" s="54">
        <f>+Tabla1[[#This Row],[MC]]*Tabla1[[#This Row],[Pedido]]*Tabla1[[#This Row],[PVC ]]</f>
        <v>0</v>
      </c>
      <c r="J4208" s="26">
        <v>0.21</v>
      </c>
      <c r="K4208" s="63"/>
      <c r="L4208" s="28" t="s">
        <v>535</v>
      </c>
      <c r="M4208" s="53">
        <v>1720925.8640000001</v>
      </c>
      <c r="N4208" s="64" t="str">
        <f>+IF(Tabla1[[#This Row],[F PMPI]]="SÍ","No","Sí")</f>
        <v>No</v>
      </c>
      <c r="O4208" s="65">
        <f>+Tabla1[[#This Row],[PVL]]*1.055</f>
        <v>1815576.7865199998</v>
      </c>
      <c r="P4208" s="65">
        <f>+Tabla1[[#This Row],[PVL]]*1.43</f>
        <v>2460923.9855200001</v>
      </c>
      <c r="Q4208" s="66" t="str">
        <f>+HYPERLINK(Tabla1[[#This Row],[PAG]])</f>
        <v>https://todomusica.com.ar/auriculares-in-ear/1985-se846-cl.html</v>
      </c>
      <c r="R4208" s="67"/>
      <c r="S4208" s="68"/>
      <c r="T4208" s="69"/>
      <c r="U4208" s="69"/>
      <c r="V4208" s="69"/>
      <c r="W4208" s="69"/>
      <c r="X4208" s="69"/>
      <c r="Y4208" s="35"/>
      <c r="Z4208" s="35" t="s">
        <v>27728</v>
      </c>
      <c r="AA4208" s="36">
        <v>1</v>
      </c>
      <c r="AB4208" s="35" t="s">
        <v>9849</v>
      </c>
      <c r="AC4208" s="35" t="str">
        <f>+IF(Tabla1[[#This Row],[STK]]="no","Sin STK", "STK disponible")</f>
        <v>Sin STK</v>
      </c>
      <c r="AD4208" s="35">
        <f>+I4208*J4208</f>
        <v>0</v>
      </c>
      <c r="AE4208" s="35">
        <f>+I4208*K4208</f>
        <v>0</v>
      </c>
      <c r="AF4208" s="36">
        <f>IF(Tabla1[[#This Row],[ref pack]]=1,Tabla1[[#This Row],[Pedido]],LCM(Tabla1[[#This Row],[MC VIEJO]],Tabla1[[#This Row],[Pedido]]))</f>
        <v>1</v>
      </c>
      <c r="AG4208" s="36">
        <f>+VLOOKUP(Tabla1[[#This Row],[Artículo]],'.'!$B$2:$D$11481,3,)</f>
        <v>1</v>
      </c>
      <c r="AH4208" s="37" t="str">
        <f>+IFERROR(SEARCH("pack",Tabla1[[#This Row],[PACK]]),"")</f>
        <v/>
      </c>
    </row>
    <row r="4209" spans="1:34" ht="24" customHeight="1" x14ac:dyDescent="0.2">
      <c r="A4209" s="50" t="s">
        <v>6938</v>
      </c>
      <c r="B4209" s="60" t="s">
        <v>8049</v>
      </c>
      <c r="C4209" s="61" t="s">
        <v>8050</v>
      </c>
      <c r="D4209" s="52" t="s">
        <v>27</v>
      </c>
      <c r="E4209" s="53">
        <v>1053520.58</v>
      </c>
      <c r="F4209" s="23" t="str">
        <f>+IFERROR(VLOOKUP(Tabla1[[#This Row],[Artículo]],'..'!$B$2:$D$569000,3,),"")</f>
        <v/>
      </c>
      <c r="G4209" s="24" t="str">
        <f>IF(H4209=AF4209,"", "Error MC")</f>
        <v>Error MC</v>
      </c>
      <c r="H4209" s="62"/>
      <c r="I4209" s="54">
        <f>+Tabla1[[#This Row],[MC]]*Tabla1[[#This Row],[Pedido]]*Tabla1[[#This Row],[PVC ]]</f>
        <v>0</v>
      </c>
      <c r="J4209" s="26">
        <v>0.21</v>
      </c>
      <c r="K4209" s="63"/>
      <c r="L4209" s="28" t="s">
        <v>535</v>
      </c>
      <c r="M4209" s="53">
        <v>1720925.8640000001</v>
      </c>
      <c r="N4209" s="64" t="str">
        <f>+IF(Tabla1[[#This Row],[F PMPI]]="SÍ","No","Sí")</f>
        <v>No</v>
      </c>
      <c r="O4209" s="65">
        <f>+Tabla1[[#This Row],[PVL]]*1.055</f>
        <v>1815576.7865199998</v>
      </c>
      <c r="P4209" s="65">
        <f>+Tabla1[[#This Row],[PVL]]*1.43</f>
        <v>2460923.9855200001</v>
      </c>
      <c r="Q4209" s="66" t="str">
        <f>+HYPERLINK(Tabla1[[#This Row],[PAG]])</f>
        <v>https://todomusica.com.ar/auriculares-bluetooth/9458-se846-clbt2.html</v>
      </c>
      <c r="R4209" s="67"/>
      <c r="S4209" s="68"/>
      <c r="T4209" s="69"/>
      <c r="U4209" s="69"/>
      <c r="V4209" s="69"/>
      <c r="W4209" s="69"/>
      <c r="X4209" s="69"/>
      <c r="Y4209" s="35"/>
      <c r="Z4209" s="35" t="s">
        <v>27729</v>
      </c>
      <c r="AA4209" s="36">
        <v>1</v>
      </c>
      <c r="AB4209" s="35" t="s">
        <v>9849</v>
      </c>
      <c r="AC4209" s="35" t="str">
        <f>+IF(Tabla1[[#This Row],[STK]]="no","Sin STK", "STK disponible")</f>
        <v>Sin STK</v>
      </c>
      <c r="AD4209" s="35">
        <f>+I4209*J4209</f>
        <v>0</v>
      </c>
      <c r="AE4209" s="35">
        <f>+I4209*K4209</f>
        <v>0</v>
      </c>
      <c r="AF4209" s="36">
        <f>IF(Tabla1[[#This Row],[ref pack]]=1,Tabla1[[#This Row],[Pedido]],LCM(Tabla1[[#This Row],[MC VIEJO]],Tabla1[[#This Row],[Pedido]]))</f>
        <v>1</v>
      </c>
      <c r="AG4209" s="36">
        <f>+VLOOKUP(Tabla1[[#This Row],[Artículo]],'.'!$B$2:$D$11481,3,)</f>
        <v>1</v>
      </c>
      <c r="AH4209" s="37" t="str">
        <f>+IFERROR(SEARCH("pack",Tabla1[[#This Row],[PACK]]),"")</f>
        <v/>
      </c>
    </row>
    <row r="4210" spans="1:34" ht="24" customHeight="1" x14ac:dyDescent="0.2">
      <c r="A4210" s="50" t="s">
        <v>6938</v>
      </c>
      <c r="B4210" s="60" t="s">
        <v>8051</v>
      </c>
      <c r="C4210" s="61" t="s">
        <v>8052</v>
      </c>
      <c r="D4210" s="52" t="s">
        <v>27</v>
      </c>
      <c r="E4210" s="53">
        <v>282384.06</v>
      </c>
      <c r="F4210" s="23" t="str">
        <f>+IFERROR(VLOOKUP(Tabla1[[#This Row],[Artículo]],'..'!$B$2:$D$569000,3,),"")</f>
        <v/>
      </c>
      <c r="G4210" s="24" t="str">
        <f>IF(H4210=AF4210,"", "Error MC")</f>
        <v>Error MC</v>
      </c>
      <c r="H4210" s="62"/>
      <c r="I4210" s="54">
        <f>+Tabla1[[#This Row],[MC]]*Tabla1[[#This Row],[Pedido]]*Tabla1[[#This Row],[PVC ]]</f>
        <v>0</v>
      </c>
      <c r="J4210" s="26">
        <v>0.105</v>
      </c>
      <c r="K4210" s="63"/>
      <c r="L4210" s="28" t="s">
        <v>535</v>
      </c>
      <c r="M4210" s="53">
        <v>421246.42</v>
      </c>
      <c r="N4210" s="64" t="str">
        <f>+IF(Tabla1[[#This Row],[F PMPI]]="SÍ","No","Sí")</f>
        <v>No</v>
      </c>
      <c r="O4210" s="65">
        <f>+Tabla1[[#This Row],[PVL]]*1.055</f>
        <v>444414.97309999994</v>
      </c>
      <c r="P4210" s="65">
        <f>+Tabla1[[#This Row],[PVL]]*1.43</f>
        <v>602382.38059999992</v>
      </c>
      <c r="Q4210" s="66" t="str">
        <f>+HYPERLINK(Tabla1[[#This Row],[PAG]])</f>
        <v>https://todomusica.com.ar/transmisores-inalambricos/9850-slxd1-g58.html</v>
      </c>
      <c r="R4210" s="67"/>
      <c r="S4210" s="68"/>
      <c r="T4210" s="69"/>
      <c r="U4210" s="69"/>
      <c r="V4210" s="69"/>
      <c r="W4210" s="69"/>
      <c r="X4210" s="69"/>
      <c r="Y4210" s="35"/>
      <c r="Z4210" s="35" t="s">
        <v>27730</v>
      </c>
      <c r="AA4210" s="36">
        <v>1</v>
      </c>
      <c r="AB4210" s="35" t="s">
        <v>9849</v>
      </c>
      <c r="AC4210" s="35" t="str">
        <f>+IF(Tabla1[[#This Row],[STK]]="no","Sin STK", "STK disponible")</f>
        <v>Sin STK</v>
      </c>
      <c r="AD4210" s="35">
        <f>+I4210*J4210</f>
        <v>0</v>
      </c>
      <c r="AE4210" s="35">
        <f>+I4210*K4210</f>
        <v>0</v>
      </c>
      <c r="AF4210" s="36">
        <f>IF(Tabla1[[#This Row],[ref pack]]=1,Tabla1[[#This Row],[Pedido]],LCM(Tabla1[[#This Row],[MC VIEJO]],Tabla1[[#This Row],[Pedido]]))</f>
        <v>1</v>
      </c>
      <c r="AG4210" s="36">
        <f>+VLOOKUP(Tabla1[[#This Row],[Artículo]],'.'!$B$2:$D$11481,3,)</f>
        <v>1</v>
      </c>
      <c r="AH4210" s="37" t="str">
        <f>+IFERROR(SEARCH("pack",Tabla1[[#This Row],[PACK]]),"")</f>
        <v/>
      </c>
    </row>
    <row r="4211" spans="1:34" ht="24" customHeight="1" x14ac:dyDescent="0.2">
      <c r="A4211" s="50" t="s">
        <v>6938</v>
      </c>
      <c r="B4211" s="60" t="s">
        <v>8053</v>
      </c>
      <c r="C4211" s="61" t="s">
        <v>8054</v>
      </c>
      <c r="D4211" s="52" t="s">
        <v>9842</v>
      </c>
      <c r="E4211" s="53">
        <v>1312100.46</v>
      </c>
      <c r="F4211" s="23" t="str">
        <f>+IFERROR(VLOOKUP(Tabla1[[#This Row],[Artículo]],'..'!$B$2:$D$569000,3,),"")</f>
        <v/>
      </c>
      <c r="G4211" s="24" t="str">
        <f>IF(H4211=AF4211,"", "Error MC")</f>
        <v>Error MC</v>
      </c>
      <c r="H4211" s="62"/>
      <c r="I4211" s="54">
        <f>+Tabla1[[#This Row],[MC]]*Tabla1[[#This Row],[Pedido]]*Tabla1[[#This Row],[PVC ]]</f>
        <v>0</v>
      </c>
      <c r="J4211" s="26">
        <v>0.21</v>
      </c>
      <c r="K4211" s="63"/>
      <c r="L4211" s="28" t="s">
        <v>535</v>
      </c>
      <c r="M4211" s="53">
        <v>2143316.1</v>
      </c>
      <c r="N4211" s="64" t="str">
        <f>+IF(Tabla1[[#This Row],[F PMPI]]="SÍ","No","Sí")</f>
        <v>No</v>
      </c>
      <c r="O4211" s="65">
        <f>+Tabla1[[#This Row],[PVL]]*1.055</f>
        <v>2261198.4855</v>
      </c>
      <c r="P4211" s="65">
        <f>+Tabla1[[#This Row],[PVL]]*1.43</f>
        <v>3064942.023</v>
      </c>
      <c r="Q4211" s="66" t="str">
        <f>+HYPERLINK(Tabla1[[#This Row],[PAG]])</f>
        <v>https://todomusica.com.ar/sistemas-completos/9820-slxd124ar-85-g58.html</v>
      </c>
      <c r="R4211" s="67"/>
      <c r="S4211" s="68"/>
      <c r="T4211" s="69"/>
      <c r="U4211" s="69"/>
      <c r="V4211" s="69"/>
      <c r="W4211" s="69"/>
      <c r="X4211" s="69"/>
      <c r="Y4211" s="35"/>
      <c r="Z4211" s="35" t="s">
        <v>27731</v>
      </c>
      <c r="AA4211" s="36">
        <v>1</v>
      </c>
      <c r="AB4211" s="35" t="s">
        <v>9849</v>
      </c>
      <c r="AC4211" s="35" t="str">
        <f>+IF(Tabla1[[#This Row],[STK]]="no","Sin STK", "STK disponible")</f>
        <v>STK disponible</v>
      </c>
      <c r="AD4211" s="35">
        <f>+I4211*J4211</f>
        <v>0</v>
      </c>
      <c r="AE4211" s="35">
        <f>+I4211*K4211</f>
        <v>0</v>
      </c>
      <c r="AF4211" s="36">
        <f>IF(Tabla1[[#This Row],[ref pack]]=1,Tabla1[[#This Row],[Pedido]],LCM(Tabla1[[#This Row],[MC VIEJO]],Tabla1[[#This Row],[Pedido]]))</f>
        <v>1</v>
      </c>
      <c r="AG4211" s="36">
        <f>+VLOOKUP(Tabla1[[#This Row],[Artículo]],'.'!$B$2:$D$11481,3,)</f>
        <v>1</v>
      </c>
      <c r="AH4211" s="37" t="str">
        <f>+IFERROR(SEARCH("pack",Tabla1[[#This Row],[PACK]]),"")</f>
        <v/>
      </c>
    </row>
    <row r="4212" spans="1:34" ht="24" customHeight="1" x14ac:dyDescent="0.2">
      <c r="A4212" s="50" t="s">
        <v>6938</v>
      </c>
      <c r="B4212" s="60" t="s">
        <v>8055</v>
      </c>
      <c r="C4212" s="61" t="s">
        <v>24184</v>
      </c>
      <c r="D4212" s="52" t="s">
        <v>27</v>
      </c>
      <c r="E4212" s="53">
        <v>852405.61</v>
      </c>
      <c r="F4212" s="23" t="str">
        <f>+IFERROR(VLOOKUP(Tabla1[[#This Row],[Artículo]],'..'!$B$2:$D$569000,3,),"")</f>
        <v/>
      </c>
      <c r="G4212" s="24" t="str">
        <f>IF(H4212=AF4212,"", "Error MC")</f>
        <v>Error MC</v>
      </c>
      <c r="H4212" s="62"/>
      <c r="I4212" s="54">
        <f>+Tabla1[[#This Row],[MC]]*Tabla1[[#This Row],[Pedido]]*Tabla1[[#This Row],[PVC ]]</f>
        <v>0</v>
      </c>
      <c r="J4212" s="26">
        <v>0.21</v>
      </c>
      <c r="K4212" s="63"/>
      <c r="L4212" s="28" t="s">
        <v>535</v>
      </c>
      <c r="M4212" s="53">
        <v>1392404.56</v>
      </c>
      <c r="N4212" s="64" t="str">
        <f>+IF(Tabla1[[#This Row],[F PMPI]]="SÍ","No","Sí")</f>
        <v>No</v>
      </c>
      <c r="O4212" s="65">
        <f>+Tabla1[[#This Row],[PVL]]*1.055</f>
        <v>1468986.8107999999</v>
      </c>
      <c r="P4212" s="65">
        <f>+Tabla1[[#This Row],[PVL]]*1.43</f>
        <v>1991138.5208000001</v>
      </c>
      <c r="Q4212" s="66" t="str">
        <f>+HYPERLINK(Tabla1[[#This Row],[PAG]])</f>
        <v>https://todomusica.com.ar/sistemas-completos/9853-slxd14ar-g58.html</v>
      </c>
      <c r="R4212" s="67"/>
      <c r="S4212" s="68"/>
      <c r="T4212" s="69"/>
      <c r="U4212" s="69"/>
      <c r="V4212" s="69"/>
      <c r="W4212" s="69"/>
      <c r="X4212" s="69"/>
      <c r="Y4212" s="35"/>
      <c r="Z4212" s="35" t="s">
        <v>27732</v>
      </c>
      <c r="AA4212" s="36">
        <v>1</v>
      </c>
      <c r="AB4212" s="35" t="s">
        <v>9849</v>
      </c>
      <c r="AC4212" s="35" t="str">
        <f>+IF(Tabla1[[#This Row],[STK]]="no","Sin STK", "STK disponible")</f>
        <v>Sin STK</v>
      </c>
      <c r="AD4212" s="35">
        <f>+I4212*J4212</f>
        <v>0</v>
      </c>
      <c r="AE4212" s="35">
        <f>+I4212*K4212</f>
        <v>0</v>
      </c>
      <c r="AF4212" s="36">
        <f>IF(Tabla1[[#This Row],[ref pack]]=1,Tabla1[[#This Row],[Pedido]],LCM(Tabla1[[#This Row],[MC VIEJO]],Tabla1[[#This Row],[Pedido]]))</f>
        <v>1</v>
      </c>
      <c r="AG4212" s="36">
        <f>+VLOOKUP(Tabla1[[#This Row],[Artículo]],'.'!$B$2:$D$11481,3,)</f>
        <v>1</v>
      </c>
      <c r="AH4212" s="37" t="str">
        <f>+IFERROR(SEARCH("pack",Tabla1[[#This Row],[PACK]]),"")</f>
        <v/>
      </c>
    </row>
    <row r="4213" spans="1:34" ht="24" customHeight="1" x14ac:dyDescent="0.2">
      <c r="A4213" s="50" t="s">
        <v>6938</v>
      </c>
      <c r="B4213" s="60" t="s">
        <v>20777</v>
      </c>
      <c r="C4213" s="61" t="s">
        <v>24185</v>
      </c>
      <c r="D4213" s="52" t="s">
        <v>27</v>
      </c>
      <c r="E4213" s="53">
        <v>1115685.98</v>
      </c>
      <c r="F4213" s="23" t="str">
        <f>+IFERROR(VLOOKUP(Tabla1[[#This Row],[Artículo]],'..'!$B$2:$D$569000,3,),"")</f>
        <v/>
      </c>
      <c r="G4213" s="24" t="str">
        <f>IF(H4213=AF4213,"", "Error MC")</f>
        <v>Error MC</v>
      </c>
      <c r="H4213" s="62"/>
      <c r="I4213" s="54">
        <f>+Tabla1[[#This Row],[MC]]*Tabla1[[#This Row],[Pedido]]*Tabla1[[#This Row],[PVC ]]</f>
        <v>0</v>
      </c>
      <c r="J4213" s="26">
        <v>0.21</v>
      </c>
      <c r="K4213" s="63"/>
      <c r="L4213" s="28" t="s">
        <v>535</v>
      </c>
      <c r="M4213" s="53">
        <v>1822473.0449999999</v>
      </c>
      <c r="N4213" s="64" t="str">
        <f>+IF(Tabla1[[#This Row],[F PMPI]]="SÍ","No","Sí")</f>
        <v>No</v>
      </c>
      <c r="O4213" s="65">
        <f>+Tabla1[[#This Row],[PVL]]*1.055</f>
        <v>1922709.0624749998</v>
      </c>
      <c r="P4213" s="65">
        <f>+Tabla1[[#This Row],[PVL]]*1.43</f>
        <v>2606136.4543499998</v>
      </c>
      <c r="Q4213" s="66" t="str">
        <f>+HYPERLINK(Tabla1[[#This Row],[PAG]])</f>
        <v/>
      </c>
      <c r="R4213" s="67"/>
      <c r="S4213" s="68"/>
      <c r="T4213" s="69"/>
      <c r="U4213" s="69"/>
      <c r="V4213" s="69"/>
      <c r="W4213" s="69"/>
      <c r="X4213" s="69"/>
      <c r="Y4213" s="35"/>
      <c r="Z4213" s="35" t="s">
        <v>65</v>
      </c>
      <c r="AA4213" s="36">
        <v>1</v>
      </c>
      <c r="AB4213" s="35" t="s">
        <v>9849</v>
      </c>
      <c r="AC4213" s="35" t="str">
        <f>+IF(Tabla1[[#This Row],[STK]]="no","Sin STK", "STK disponible")</f>
        <v>Sin STK</v>
      </c>
      <c r="AD4213" s="35">
        <f>+I4213*J4213</f>
        <v>0</v>
      </c>
      <c r="AE4213" s="35">
        <f>+I4213*K4213</f>
        <v>0</v>
      </c>
      <c r="AF4213" s="36">
        <f>IF(Tabla1[[#This Row],[ref pack]]=1,Tabla1[[#This Row],[Pedido]],LCM(Tabla1[[#This Row],[MC VIEJO]],Tabla1[[#This Row],[Pedido]]))</f>
        <v>1</v>
      </c>
      <c r="AG4213" s="36">
        <f>+VLOOKUP(Tabla1[[#This Row],[Artículo]],'.'!$B$2:$D$11481,3,)</f>
        <v>1</v>
      </c>
      <c r="AH4213" s="37" t="str">
        <f>+IFERROR(SEARCH("pack",Tabla1[[#This Row],[PACK]]),"")</f>
        <v/>
      </c>
    </row>
    <row r="4214" spans="1:34" ht="24" customHeight="1" x14ac:dyDescent="0.2">
      <c r="A4214" s="50" t="s">
        <v>6938</v>
      </c>
      <c r="B4214" s="60" t="s">
        <v>20779</v>
      </c>
      <c r="C4214" s="61" t="s">
        <v>24186</v>
      </c>
      <c r="D4214" s="52" t="s">
        <v>27</v>
      </c>
      <c r="E4214" s="53">
        <v>941095.83</v>
      </c>
      <c r="F4214" s="23" t="str">
        <f>+IFERROR(VLOOKUP(Tabla1[[#This Row],[Artículo]],'..'!$B$2:$D$569000,3,),"")</f>
        <v/>
      </c>
      <c r="G4214" s="24" t="str">
        <f>IF(H4214=AF4214,"", "Error MC")</f>
        <v>Error MC</v>
      </c>
      <c r="H4214" s="62"/>
      <c r="I4214" s="54">
        <f>+Tabla1[[#This Row],[MC]]*Tabla1[[#This Row],[Pedido]]*Tabla1[[#This Row],[PVC ]]</f>
        <v>0</v>
      </c>
      <c r="J4214" s="26">
        <v>0.21</v>
      </c>
      <c r="K4214" s="63"/>
      <c r="L4214" s="28" t="s">
        <v>535</v>
      </c>
      <c r="M4214" s="53">
        <v>1537280.0379999999</v>
      </c>
      <c r="N4214" s="64" t="str">
        <f>+IF(Tabla1[[#This Row],[F PMPI]]="SÍ","No","Sí")</f>
        <v>No</v>
      </c>
      <c r="O4214" s="65">
        <f>+Tabla1[[#This Row],[PVL]]*1.055</f>
        <v>1621830.4400899999</v>
      </c>
      <c r="P4214" s="65">
        <f>+Tabla1[[#This Row],[PVL]]*1.43</f>
        <v>2198310.4543399997</v>
      </c>
      <c r="Q4214" s="66" t="str">
        <f>+HYPERLINK(Tabla1[[#This Row],[PAG]])</f>
        <v/>
      </c>
      <c r="R4214" s="67"/>
      <c r="S4214" s="68"/>
      <c r="T4214" s="69"/>
      <c r="U4214" s="69"/>
      <c r="V4214" s="69"/>
      <c r="W4214" s="69"/>
      <c r="X4214" s="69"/>
      <c r="Y4214" s="35"/>
      <c r="Z4214" s="35" t="s">
        <v>65</v>
      </c>
      <c r="AA4214" s="36">
        <v>1</v>
      </c>
      <c r="AB4214" s="35" t="s">
        <v>9849</v>
      </c>
      <c r="AC4214" s="35" t="str">
        <f>+IF(Tabla1[[#This Row],[STK]]="no","Sin STK", "STK disponible")</f>
        <v>Sin STK</v>
      </c>
      <c r="AD4214" s="35">
        <f>+I4214*J4214</f>
        <v>0</v>
      </c>
      <c r="AE4214" s="35">
        <f>+I4214*K4214</f>
        <v>0</v>
      </c>
      <c r="AF4214" s="36">
        <f>IF(Tabla1[[#This Row],[ref pack]]=1,Tabla1[[#This Row],[Pedido]],LCM(Tabla1[[#This Row],[MC VIEJO]],Tabla1[[#This Row],[Pedido]]))</f>
        <v>1</v>
      </c>
      <c r="AG4214" s="36">
        <f>+VLOOKUP(Tabla1[[#This Row],[Artículo]],'.'!$B$2:$D$11481,3,)</f>
        <v>1</v>
      </c>
      <c r="AH4214" s="37" t="str">
        <f>+IFERROR(SEARCH("pack",Tabla1[[#This Row],[PACK]]),"")</f>
        <v/>
      </c>
    </row>
    <row r="4215" spans="1:34" ht="24" customHeight="1" x14ac:dyDescent="0.2">
      <c r="A4215" s="50" t="s">
        <v>6938</v>
      </c>
      <c r="B4215" s="60" t="s">
        <v>20781</v>
      </c>
      <c r="C4215" s="61" t="s">
        <v>24187</v>
      </c>
      <c r="D4215" s="52" t="s">
        <v>27</v>
      </c>
      <c r="E4215" s="53">
        <v>1034111.09</v>
      </c>
      <c r="F4215" s="23" t="str">
        <f>+IFERROR(VLOOKUP(Tabla1[[#This Row],[Artículo]],'..'!$B$2:$D$569000,3,),"")</f>
        <v/>
      </c>
      <c r="G4215" s="24" t="str">
        <f>IF(H4215=AF4215,"", "Error MC")</f>
        <v>Error MC</v>
      </c>
      <c r="H4215" s="62"/>
      <c r="I4215" s="54">
        <f>+Tabla1[[#This Row],[MC]]*Tabla1[[#This Row],[Pedido]]*Tabla1[[#This Row],[PVC ]]</f>
        <v>0</v>
      </c>
      <c r="J4215" s="26">
        <v>0.21</v>
      </c>
      <c r="K4215" s="63"/>
      <c r="L4215" s="28" t="s">
        <v>535</v>
      </c>
      <c r="M4215" s="53">
        <v>1689220.4639999999</v>
      </c>
      <c r="N4215" s="64" t="str">
        <f>+IF(Tabla1[[#This Row],[F PMPI]]="SÍ","No","Sí")</f>
        <v>No</v>
      </c>
      <c r="O4215" s="65">
        <f>+Tabla1[[#This Row],[PVL]]*1.055</f>
        <v>1782127.5895199999</v>
      </c>
      <c r="P4215" s="65">
        <f>+Tabla1[[#This Row],[PVL]]*1.43</f>
        <v>2415585.2635199996</v>
      </c>
      <c r="Q4215" s="66" t="str">
        <f>+HYPERLINK(Tabla1[[#This Row],[PAG]])</f>
        <v/>
      </c>
      <c r="R4215" s="67"/>
      <c r="S4215" s="68"/>
      <c r="T4215" s="69"/>
      <c r="U4215" s="69"/>
      <c r="V4215" s="69"/>
      <c r="W4215" s="69"/>
      <c r="X4215" s="69"/>
      <c r="Y4215" s="35"/>
      <c r="Z4215" s="35" t="s">
        <v>65</v>
      </c>
      <c r="AA4215" s="36">
        <v>1</v>
      </c>
      <c r="AB4215" s="35" t="s">
        <v>9849</v>
      </c>
      <c r="AC4215" s="35" t="str">
        <f>+IF(Tabla1[[#This Row],[STK]]="no","Sin STK", "STK disponible")</f>
        <v>Sin STK</v>
      </c>
      <c r="AD4215" s="35">
        <f>+I4215*J4215</f>
        <v>0</v>
      </c>
      <c r="AE4215" s="35">
        <f>+I4215*K4215</f>
        <v>0</v>
      </c>
      <c r="AF4215" s="36">
        <f>IF(Tabla1[[#This Row],[ref pack]]=1,Tabla1[[#This Row],[Pedido]],LCM(Tabla1[[#This Row],[MC VIEJO]],Tabla1[[#This Row],[Pedido]]))</f>
        <v>1</v>
      </c>
      <c r="AG4215" s="36">
        <f>+VLOOKUP(Tabla1[[#This Row],[Artículo]],'.'!$B$2:$D$11481,3,)</f>
        <v>1</v>
      </c>
      <c r="AH4215" s="37" t="str">
        <f>+IFERROR(SEARCH("pack",Tabla1[[#This Row],[PACK]]),"")</f>
        <v/>
      </c>
    </row>
    <row r="4216" spans="1:34" ht="24" customHeight="1" x14ac:dyDescent="0.2">
      <c r="A4216" s="50" t="s">
        <v>6938</v>
      </c>
      <c r="B4216" s="60" t="s">
        <v>24188</v>
      </c>
      <c r="C4216" s="61" t="s">
        <v>24189</v>
      </c>
      <c r="D4216" s="52" t="s">
        <v>27</v>
      </c>
      <c r="E4216" s="53">
        <v>1115685.98</v>
      </c>
      <c r="F4216" s="23" t="str">
        <f>+IFERROR(VLOOKUP(Tabla1[[#This Row],[Artículo]],'..'!$B$2:$D$569000,3,),"")</f>
        <v/>
      </c>
      <c r="G4216" s="24" t="e">
        <f>IF(H4216=AF4216,"", "Error MC")</f>
        <v>#N/A</v>
      </c>
      <c r="H4216" s="62"/>
      <c r="I4216" s="54">
        <f>+Tabla1[[#This Row],[MC]]*Tabla1[[#This Row],[Pedido]]*Tabla1[[#This Row],[PVC ]]</f>
        <v>0</v>
      </c>
      <c r="J4216" s="26">
        <v>0.21</v>
      </c>
      <c r="K4216" s="63"/>
      <c r="L4216" s="28" t="s">
        <v>535</v>
      </c>
      <c r="M4216" s="53">
        <v>1822473.0449999999</v>
      </c>
      <c r="N4216" s="64" t="str">
        <f>+IF(Tabla1[[#This Row],[F PMPI]]="SÍ","No","Sí")</f>
        <v>No</v>
      </c>
      <c r="O4216" s="65">
        <f>+Tabla1[[#This Row],[PVL]]*1.055</f>
        <v>1922709.0624749998</v>
      </c>
      <c r="P4216" s="65">
        <f>+Tabla1[[#This Row],[PVL]]*1.43</f>
        <v>2606136.4543499998</v>
      </c>
      <c r="Q4216" s="66" t="str">
        <f>+HYPERLINK(Tabla1[[#This Row],[PAG]])</f>
        <v>https://todomusica.com.ar/sistemas-completos/9819-slxd24dar-sm58-g58.html</v>
      </c>
      <c r="R4216" s="67"/>
      <c r="S4216" s="68"/>
      <c r="T4216" s="69"/>
      <c r="U4216" s="69"/>
      <c r="V4216" s="69"/>
      <c r="W4216" s="69"/>
      <c r="X4216" s="69"/>
      <c r="Y4216" s="35"/>
      <c r="Z4216" s="35" t="s">
        <v>27733</v>
      </c>
      <c r="AA4216" s="36">
        <v>1</v>
      </c>
      <c r="AB4216" s="35" t="s">
        <v>9849</v>
      </c>
      <c r="AC4216" s="35" t="str">
        <f>+IF(Tabla1[[#This Row],[STK]]="no","Sin STK", "STK disponible")</f>
        <v>Sin STK</v>
      </c>
      <c r="AD4216" s="35">
        <f>+I4216*J4216</f>
        <v>0</v>
      </c>
      <c r="AE4216" s="35">
        <f>+I4216*K4216</f>
        <v>0</v>
      </c>
      <c r="AF4216" s="36" t="e">
        <f>IF(Tabla1[[#This Row],[ref pack]]=1,Tabla1[[#This Row],[Pedido]],LCM(Tabla1[[#This Row],[MC VIEJO]],Tabla1[[#This Row],[Pedido]]))</f>
        <v>#N/A</v>
      </c>
      <c r="AG4216" s="36" t="e">
        <f>+VLOOKUP(Tabla1[[#This Row],[Artículo]],'.'!$B$2:$D$11481,3,)</f>
        <v>#N/A</v>
      </c>
      <c r="AH4216" s="37" t="str">
        <f>+IFERROR(SEARCH("pack",Tabla1[[#This Row],[PACK]]),"")</f>
        <v/>
      </c>
    </row>
    <row r="4217" spans="1:34" ht="24" customHeight="1" x14ac:dyDescent="0.2">
      <c r="A4217" s="50" t="s">
        <v>6938</v>
      </c>
      <c r="B4217" s="60" t="s">
        <v>8057</v>
      </c>
      <c r="C4217" s="61" t="s">
        <v>24190</v>
      </c>
      <c r="D4217" s="52" t="s">
        <v>27</v>
      </c>
      <c r="E4217" s="53">
        <v>1679856.15</v>
      </c>
      <c r="F4217" s="23" t="str">
        <f>+IFERROR(VLOOKUP(Tabla1[[#This Row],[Artículo]],'..'!$B$2:$D$569000,3,),"")</f>
        <v/>
      </c>
      <c r="G4217" s="24" t="str">
        <f>IF(H4217=AF4217,"", "Error MC")</f>
        <v>Error MC</v>
      </c>
      <c r="H4217" s="62"/>
      <c r="I4217" s="54">
        <f>+Tabla1[[#This Row],[MC]]*Tabla1[[#This Row],[Pedido]]*Tabla1[[#This Row],[PVC ]]</f>
        <v>0</v>
      </c>
      <c r="J4217" s="26">
        <v>0.21</v>
      </c>
      <c r="K4217" s="63"/>
      <c r="L4217" s="28" t="s">
        <v>535</v>
      </c>
      <c r="M4217" s="53">
        <v>2744045.0180000002</v>
      </c>
      <c r="N4217" s="64" t="str">
        <f>+IF(Tabla1[[#This Row],[F PMPI]]="SÍ","No","Sí")</f>
        <v>No</v>
      </c>
      <c r="O4217" s="65">
        <f>+Tabla1[[#This Row],[PVL]]*1.055</f>
        <v>2894967.4939899999</v>
      </c>
      <c r="P4217" s="65">
        <f>+Tabla1[[#This Row],[PVL]]*1.43</f>
        <v>3923984.37574</v>
      </c>
      <c r="Q4217" s="66" t="str">
        <f>+HYPERLINK(Tabla1[[#This Row],[PAG]])</f>
        <v>https://todomusica.com.ar/sistemas-completos/9852-slxd14dar-g58.html</v>
      </c>
      <c r="R4217" s="67"/>
      <c r="S4217" s="68"/>
      <c r="T4217" s="69"/>
      <c r="U4217" s="69"/>
      <c r="V4217" s="69"/>
      <c r="W4217" s="69"/>
      <c r="X4217" s="69"/>
      <c r="Y4217" s="35"/>
      <c r="Z4217" s="35" t="s">
        <v>27734</v>
      </c>
      <c r="AA4217" s="36">
        <v>1</v>
      </c>
      <c r="AB4217" s="35" t="s">
        <v>9849</v>
      </c>
      <c r="AC4217" s="35" t="str">
        <f>+IF(Tabla1[[#This Row],[STK]]="no","Sin STK", "STK disponible")</f>
        <v>Sin STK</v>
      </c>
      <c r="AD4217" s="35">
        <f>+I4217*J4217</f>
        <v>0</v>
      </c>
      <c r="AE4217" s="35">
        <f>+I4217*K4217</f>
        <v>0</v>
      </c>
      <c r="AF4217" s="36">
        <f>IF(Tabla1[[#This Row],[ref pack]]=1,Tabla1[[#This Row],[Pedido]],LCM(Tabla1[[#This Row],[MC VIEJO]],Tabla1[[#This Row],[Pedido]]))</f>
        <v>1</v>
      </c>
      <c r="AG4217" s="36">
        <f>+VLOOKUP(Tabla1[[#This Row],[Artículo]],'.'!$B$2:$D$11481,3,)</f>
        <v>1</v>
      </c>
      <c r="AH4217" s="37" t="str">
        <f>+IFERROR(SEARCH("pack",Tabla1[[#This Row],[PACK]]),"")</f>
        <v/>
      </c>
    </row>
    <row r="4218" spans="1:34" ht="24" customHeight="1" x14ac:dyDescent="0.2">
      <c r="A4218" s="50" t="s">
        <v>6938</v>
      </c>
      <c r="B4218" s="60" t="s">
        <v>20783</v>
      </c>
      <c r="C4218" s="61" t="s">
        <v>24191</v>
      </c>
      <c r="D4218" s="52" t="s">
        <v>9842</v>
      </c>
      <c r="E4218" s="53">
        <v>941095.83</v>
      </c>
      <c r="F4218" s="23" t="str">
        <f>+IFERROR(VLOOKUP(Tabla1[[#This Row],[Artículo]],'..'!$B$2:$D$569000,3,),"")</f>
        <v/>
      </c>
      <c r="G4218" s="24" t="str">
        <f>IF(H4218=AF4218,"", "Error MC")</f>
        <v>Error MC</v>
      </c>
      <c r="H4218" s="62"/>
      <c r="I4218" s="54">
        <f>+Tabla1[[#This Row],[MC]]*Tabla1[[#This Row],[Pedido]]*Tabla1[[#This Row],[PVC ]]</f>
        <v>0</v>
      </c>
      <c r="J4218" s="26">
        <v>0.21</v>
      </c>
      <c r="K4218" s="63"/>
      <c r="L4218" s="28" t="s">
        <v>535</v>
      </c>
      <c r="M4218" s="53">
        <v>1537280.0379999999</v>
      </c>
      <c r="N4218" s="64" t="str">
        <f>+IF(Tabla1[[#This Row],[F PMPI]]="SÍ","No","Sí")</f>
        <v>No</v>
      </c>
      <c r="O4218" s="65">
        <f>+Tabla1[[#This Row],[PVL]]*1.055</f>
        <v>1621830.4400899999</v>
      </c>
      <c r="P4218" s="65">
        <f>+Tabla1[[#This Row],[PVL]]*1.43</f>
        <v>2198310.4543399997</v>
      </c>
      <c r="Q4218" s="66" t="str">
        <f>+HYPERLINK(Tabla1[[#This Row],[PAG]])</f>
        <v/>
      </c>
      <c r="R4218" s="67"/>
      <c r="S4218" s="68"/>
      <c r="T4218" s="69"/>
      <c r="U4218" s="69"/>
      <c r="V4218" s="69"/>
      <c r="W4218" s="69"/>
      <c r="X4218" s="69"/>
      <c r="Y4218" s="35"/>
      <c r="Z4218" s="35" t="s">
        <v>65</v>
      </c>
      <c r="AA4218" s="36">
        <v>1</v>
      </c>
      <c r="AB4218" s="35" t="s">
        <v>9849</v>
      </c>
      <c r="AC4218" s="35" t="str">
        <f>+IF(Tabla1[[#This Row],[STK]]="no","Sin STK", "STK disponible")</f>
        <v>STK disponible</v>
      </c>
      <c r="AD4218" s="35">
        <f>+I4218*J4218</f>
        <v>0</v>
      </c>
      <c r="AE4218" s="35">
        <f>+I4218*K4218</f>
        <v>0</v>
      </c>
      <c r="AF4218" s="36">
        <f>IF(Tabla1[[#This Row],[ref pack]]=1,Tabla1[[#This Row],[Pedido]],LCM(Tabla1[[#This Row],[MC VIEJO]],Tabla1[[#This Row],[Pedido]]))</f>
        <v>1</v>
      </c>
      <c r="AG4218" s="36">
        <f>+VLOOKUP(Tabla1[[#This Row],[Artículo]],'.'!$B$2:$D$11481,3,)</f>
        <v>1</v>
      </c>
      <c r="AH4218" s="37" t="str">
        <f>+IFERROR(SEARCH("pack",Tabla1[[#This Row],[PACK]]),"")</f>
        <v/>
      </c>
    </row>
    <row r="4219" spans="1:34" ht="24" customHeight="1" x14ac:dyDescent="0.2">
      <c r="A4219" s="50" t="s">
        <v>6938</v>
      </c>
      <c r="B4219" s="60" t="s">
        <v>8059</v>
      </c>
      <c r="C4219" s="61" t="s">
        <v>8060</v>
      </c>
      <c r="D4219" s="52" t="s">
        <v>9842</v>
      </c>
      <c r="E4219" s="53">
        <v>367755.84</v>
      </c>
      <c r="F4219" s="23" t="str">
        <f>+IFERROR(VLOOKUP(Tabla1[[#This Row],[Artículo]],'..'!$B$2:$D$569000,3,),"")</f>
        <v/>
      </c>
      <c r="G4219" s="24" t="str">
        <f>IF(H4219=AF4219,"", "Error MC")</f>
        <v>Error MC</v>
      </c>
      <c r="H4219" s="62"/>
      <c r="I4219" s="54">
        <f>+Tabla1[[#This Row],[MC]]*Tabla1[[#This Row],[Pedido]]*Tabla1[[#This Row],[PVC ]]</f>
        <v>0</v>
      </c>
      <c r="J4219" s="26">
        <v>0.21</v>
      </c>
      <c r="K4219" s="63"/>
      <c r="L4219" s="28" t="s">
        <v>535</v>
      </c>
      <c r="M4219" s="53">
        <v>600729.16</v>
      </c>
      <c r="N4219" s="64" t="str">
        <f>+IF(Tabla1[[#This Row],[F PMPI]]="SÍ","No","Sí")</f>
        <v>No</v>
      </c>
      <c r="O4219" s="65">
        <f>+Tabla1[[#This Row],[PVL]]*1.055</f>
        <v>633769.26379999996</v>
      </c>
      <c r="P4219" s="65">
        <f>+Tabla1[[#This Row],[PVL]]*1.43</f>
        <v>859042.69880000001</v>
      </c>
      <c r="Q4219" s="66" t="str">
        <f>+HYPERLINK(Tabla1[[#This Row],[PAG]])</f>
        <v>https://todomusica.com.ar/transmisores-inalambricos/9851-slxd2-b58-g58.html</v>
      </c>
      <c r="R4219" s="67"/>
      <c r="S4219" s="68"/>
      <c r="T4219" s="69"/>
      <c r="U4219" s="69"/>
      <c r="V4219" s="69"/>
      <c r="W4219" s="69"/>
      <c r="X4219" s="69"/>
      <c r="Y4219" s="35"/>
      <c r="Z4219" s="35" t="s">
        <v>27735</v>
      </c>
      <c r="AA4219" s="36">
        <v>1</v>
      </c>
      <c r="AB4219" s="35" t="s">
        <v>9849</v>
      </c>
      <c r="AC4219" s="35" t="str">
        <f>+IF(Tabla1[[#This Row],[STK]]="no","Sin STK", "STK disponible")</f>
        <v>STK disponible</v>
      </c>
      <c r="AD4219" s="35">
        <f>+I4219*J4219</f>
        <v>0</v>
      </c>
      <c r="AE4219" s="35">
        <f>+I4219*K4219</f>
        <v>0</v>
      </c>
      <c r="AF4219" s="36">
        <f>IF(Tabla1[[#This Row],[ref pack]]=1,Tabla1[[#This Row],[Pedido]],LCM(Tabla1[[#This Row],[MC VIEJO]],Tabla1[[#This Row],[Pedido]]))</f>
        <v>1</v>
      </c>
      <c r="AG4219" s="36">
        <f>+VLOOKUP(Tabla1[[#This Row],[Artículo]],'.'!$B$2:$D$11481,3,)</f>
        <v>1</v>
      </c>
      <c r="AH4219" s="37" t="str">
        <f>+IFERROR(SEARCH("pack",Tabla1[[#This Row],[PACK]]),"")</f>
        <v/>
      </c>
    </row>
    <row r="4220" spans="1:34" ht="24" customHeight="1" x14ac:dyDescent="0.2">
      <c r="A4220" s="50" t="s">
        <v>6938</v>
      </c>
      <c r="B4220" s="60" t="s">
        <v>24192</v>
      </c>
      <c r="C4220" s="61" t="s">
        <v>24193</v>
      </c>
      <c r="D4220" s="52" t="s">
        <v>9842</v>
      </c>
      <c r="E4220" s="53">
        <v>367755.84</v>
      </c>
      <c r="F4220" s="23" t="str">
        <f>+IFERROR(VLOOKUP(Tabla1[[#This Row],[Artículo]],'..'!$B$2:$D$569000,3,),"")</f>
        <v/>
      </c>
      <c r="G4220" s="24" t="e">
        <f>IF(H4220=AF4220,"", "Error MC")</f>
        <v>#N/A</v>
      </c>
      <c r="H4220" s="62"/>
      <c r="I4220" s="54">
        <f>+Tabla1[[#This Row],[MC]]*Tabla1[[#This Row],[Pedido]]*Tabla1[[#This Row],[PVC ]]</f>
        <v>0</v>
      </c>
      <c r="J4220" s="26">
        <v>0.21</v>
      </c>
      <c r="K4220" s="63"/>
      <c r="L4220" s="28" t="s">
        <v>535</v>
      </c>
      <c r="M4220" s="53">
        <v>600729.16</v>
      </c>
      <c r="N4220" s="64" t="str">
        <f>+IF(Tabla1[[#This Row],[F PMPI]]="SÍ","No","Sí")</f>
        <v>No</v>
      </c>
      <c r="O4220" s="65">
        <f>+Tabla1[[#This Row],[PVL]]*1.055</f>
        <v>633769.26379999996</v>
      </c>
      <c r="P4220" s="65">
        <f>+Tabla1[[#This Row],[PVL]]*1.43</f>
        <v>859042.69880000001</v>
      </c>
      <c r="Q4220" s="66" t="str">
        <f>+HYPERLINK(Tabla1[[#This Row],[PAG]])</f>
        <v/>
      </c>
      <c r="R4220" s="67"/>
      <c r="S4220" s="68"/>
      <c r="T4220" s="69"/>
      <c r="U4220" s="69"/>
      <c r="V4220" s="69"/>
      <c r="W4220" s="69"/>
      <c r="X4220" s="69"/>
      <c r="Y4220" s="35"/>
      <c r="Z4220" s="35" t="s">
        <v>65</v>
      </c>
      <c r="AA4220" s="36">
        <v>1</v>
      </c>
      <c r="AB4220" s="35" t="s">
        <v>9849</v>
      </c>
      <c r="AC4220" s="35" t="str">
        <f>+IF(Tabla1[[#This Row],[STK]]="no","Sin STK", "STK disponible")</f>
        <v>STK disponible</v>
      </c>
      <c r="AD4220" s="35">
        <f>+I4220*J4220</f>
        <v>0</v>
      </c>
      <c r="AE4220" s="35">
        <f>+I4220*K4220</f>
        <v>0</v>
      </c>
      <c r="AF4220" s="36" t="e">
        <f>IF(Tabla1[[#This Row],[ref pack]]=1,Tabla1[[#This Row],[Pedido]],LCM(Tabla1[[#This Row],[MC VIEJO]],Tabla1[[#This Row],[Pedido]]))</f>
        <v>#N/A</v>
      </c>
      <c r="AG4220" s="36" t="e">
        <f>+VLOOKUP(Tabla1[[#This Row],[Artículo]],'.'!$B$2:$D$11481,3,)</f>
        <v>#N/A</v>
      </c>
      <c r="AH4220" s="37" t="str">
        <f>+IFERROR(SEARCH("pack",Tabla1[[#This Row],[PACK]]),"")</f>
        <v/>
      </c>
    </row>
    <row r="4221" spans="1:34" ht="24" customHeight="1" x14ac:dyDescent="0.2">
      <c r="A4221" s="50" t="s">
        <v>6938</v>
      </c>
      <c r="B4221" s="60" t="s">
        <v>8061</v>
      </c>
      <c r="C4221" s="61" t="s">
        <v>24194</v>
      </c>
      <c r="D4221" s="52" t="s">
        <v>27</v>
      </c>
      <c r="E4221" s="53">
        <v>472205.9</v>
      </c>
      <c r="F4221" s="23" t="str">
        <f>+IFERROR(VLOOKUP(Tabla1[[#This Row],[Artículo]],'..'!$B$2:$D$569000,3,),"")</f>
        <v/>
      </c>
      <c r="G4221" s="24" t="str">
        <f>IF(H4221=AF4221,"", "Error MC")</f>
        <v>Error MC</v>
      </c>
      <c r="H4221" s="62"/>
      <c r="I4221" s="54">
        <f>+Tabla1[[#This Row],[MC]]*Tabla1[[#This Row],[Pedido]]*Tabla1[[#This Row],[PVC ]]</f>
        <v>0</v>
      </c>
      <c r="J4221" s="26">
        <v>0.21</v>
      </c>
      <c r="K4221" s="63"/>
      <c r="L4221" s="28" t="s">
        <v>535</v>
      </c>
      <c r="M4221" s="53">
        <v>771348.34400000004</v>
      </c>
      <c r="N4221" s="64" t="str">
        <f>+IF(Tabla1[[#This Row],[F PMPI]]="SÍ","No","Sí")</f>
        <v>No</v>
      </c>
      <c r="O4221" s="65">
        <f>+Tabla1[[#This Row],[PVL]]*1.055</f>
        <v>813772.50292</v>
      </c>
      <c r="P4221" s="65">
        <f>+Tabla1[[#This Row],[PVL]]*1.43</f>
        <v>1103028.1319200001</v>
      </c>
      <c r="Q4221" s="66" t="str">
        <f>+HYPERLINK(Tabla1[[#This Row],[PAG]])</f>
        <v/>
      </c>
      <c r="R4221" s="67"/>
      <c r="S4221" s="68"/>
      <c r="T4221" s="69"/>
      <c r="U4221" s="69"/>
      <c r="V4221" s="69"/>
      <c r="W4221" s="69"/>
      <c r="X4221" s="69"/>
      <c r="Y4221" s="35"/>
      <c r="Z4221" s="35" t="s">
        <v>65</v>
      </c>
      <c r="AA4221" s="36">
        <v>1</v>
      </c>
      <c r="AB4221" s="35" t="s">
        <v>9849</v>
      </c>
      <c r="AC4221" s="35" t="str">
        <f>+IF(Tabla1[[#This Row],[STK]]="no","Sin STK", "STK disponible")</f>
        <v>Sin STK</v>
      </c>
      <c r="AD4221" s="35">
        <f>+I4221*J4221</f>
        <v>0</v>
      </c>
      <c r="AE4221" s="35">
        <f>+I4221*K4221</f>
        <v>0</v>
      </c>
      <c r="AF4221" s="36">
        <f>IF(Tabla1[[#This Row],[ref pack]]=1,Tabla1[[#This Row],[Pedido]],LCM(Tabla1[[#This Row],[MC VIEJO]],Tabla1[[#This Row],[Pedido]]))</f>
        <v>1</v>
      </c>
      <c r="AG4221" s="36">
        <f>+VLOOKUP(Tabla1[[#This Row],[Artículo]],'.'!$B$2:$D$11481,3,)</f>
        <v>1</v>
      </c>
      <c r="AH4221" s="37" t="str">
        <f>+IFERROR(SEARCH("pack",Tabla1[[#This Row],[PACK]]),"")</f>
        <v/>
      </c>
    </row>
    <row r="4222" spans="1:34" ht="24" customHeight="1" x14ac:dyDescent="0.2">
      <c r="A4222" s="50" t="s">
        <v>6938</v>
      </c>
      <c r="B4222" s="60" t="s">
        <v>8063</v>
      </c>
      <c r="C4222" s="61" t="s">
        <v>8064</v>
      </c>
      <c r="D4222" s="52" t="s">
        <v>9842</v>
      </c>
      <c r="E4222" s="53">
        <v>309261.78999999998</v>
      </c>
      <c r="F4222" s="23" t="str">
        <f>+IFERROR(VLOOKUP(Tabla1[[#This Row],[Artículo]],'..'!$B$2:$D$569000,3,),"")</f>
        <v/>
      </c>
      <c r="G4222" s="24" t="str">
        <f>IF(H4222=AF4222,"", "Error MC")</f>
        <v>Error MC</v>
      </c>
      <c r="H4222" s="62"/>
      <c r="I4222" s="54">
        <f>+Tabla1[[#This Row],[MC]]*Tabla1[[#This Row],[Pedido]]*Tabla1[[#This Row],[PVC ]]</f>
        <v>0</v>
      </c>
      <c r="J4222" s="26">
        <v>0.21</v>
      </c>
      <c r="K4222" s="63"/>
      <c r="L4222" s="28" t="s">
        <v>535</v>
      </c>
      <c r="M4222" s="53">
        <v>505179.13799999998</v>
      </c>
      <c r="N4222" s="64" t="str">
        <f>+IF(Tabla1[[#This Row],[F PMPI]]="SÍ","No","Sí")</f>
        <v>No</v>
      </c>
      <c r="O4222" s="65">
        <f>+Tabla1[[#This Row],[PVL]]*1.055</f>
        <v>532963.99058999994</v>
      </c>
      <c r="P4222" s="65">
        <f>+Tabla1[[#This Row],[PVL]]*1.43</f>
        <v>722406.16733999993</v>
      </c>
      <c r="Q4222" s="66" t="str">
        <f>+HYPERLINK(Tabla1[[#This Row],[PAG]])</f>
        <v>https://todomusica.com.ar/transmisores-inalambricos/9760-slxd2-sm58-g58.html</v>
      </c>
      <c r="R4222" s="67"/>
      <c r="S4222" s="68"/>
      <c r="T4222" s="69"/>
      <c r="U4222" s="69"/>
      <c r="V4222" s="69"/>
      <c r="W4222" s="69"/>
      <c r="X4222" s="69"/>
      <c r="Y4222" s="35"/>
      <c r="Z4222" s="35" t="s">
        <v>27736</v>
      </c>
      <c r="AA4222" s="36">
        <v>1</v>
      </c>
      <c r="AB4222" s="35" t="s">
        <v>9849</v>
      </c>
      <c r="AC4222" s="35" t="str">
        <f>+IF(Tabla1[[#This Row],[STK]]="no","Sin STK", "STK disponible")</f>
        <v>STK disponible</v>
      </c>
      <c r="AD4222" s="35">
        <f>+I4222*J4222</f>
        <v>0</v>
      </c>
      <c r="AE4222" s="35">
        <f>+I4222*K4222</f>
        <v>0</v>
      </c>
      <c r="AF4222" s="36">
        <f>IF(Tabla1[[#This Row],[ref pack]]=1,Tabla1[[#This Row],[Pedido]],LCM(Tabla1[[#This Row],[MC VIEJO]],Tabla1[[#This Row],[Pedido]]))</f>
        <v>1</v>
      </c>
      <c r="AG4222" s="36">
        <f>+VLOOKUP(Tabla1[[#This Row],[Artículo]],'.'!$B$2:$D$11481,3,)</f>
        <v>1</v>
      </c>
      <c r="AH4222" s="37" t="str">
        <f>+IFERROR(SEARCH("pack",Tabla1[[#This Row],[PACK]]),"")</f>
        <v/>
      </c>
    </row>
    <row r="4223" spans="1:34" ht="24" customHeight="1" x14ac:dyDescent="0.2">
      <c r="A4223" s="50" t="s">
        <v>6938</v>
      </c>
      <c r="B4223" s="60" t="s">
        <v>8065</v>
      </c>
      <c r="C4223" s="61" t="s">
        <v>8066</v>
      </c>
      <c r="D4223" s="52" t="s">
        <v>27</v>
      </c>
      <c r="E4223" s="53">
        <v>887871.77</v>
      </c>
      <c r="F4223" s="23" t="str">
        <f>+IFERROR(VLOOKUP(Tabla1[[#This Row],[Artículo]],'..'!$B$2:$D$569000,3,),"")</f>
        <v/>
      </c>
      <c r="G4223" s="24" t="str">
        <f>IF(H4223=AF4223,"", "Error MC")</f>
        <v>Error MC</v>
      </c>
      <c r="H4223" s="62"/>
      <c r="I4223" s="54">
        <f>+Tabla1[[#This Row],[MC]]*Tabla1[[#This Row],[Pedido]]*Tabla1[[#This Row],[PVC ]]</f>
        <v>0</v>
      </c>
      <c r="J4223" s="26">
        <v>0.21</v>
      </c>
      <c r="K4223" s="63"/>
      <c r="L4223" s="28" t="s">
        <v>535</v>
      </c>
      <c r="M4223" s="53">
        <v>1450338.537</v>
      </c>
      <c r="N4223" s="64" t="str">
        <f>+IF(Tabla1[[#This Row],[F PMPI]]="SÍ","No","Sí")</f>
        <v>No</v>
      </c>
      <c r="O4223" s="65">
        <f>+Tabla1[[#This Row],[PVL]]*1.055</f>
        <v>1530107.1565349998</v>
      </c>
      <c r="P4223" s="65">
        <f>+Tabla1[[#This Row],[PVL]]*1.43</f>
        <v>2073984.10791</v>
      </c>
      <c r="Q4223" s="66" t="str">
        <f>+HYPERLINK(Tabla1[[#This Row],[PAG]])</f>
        <v/>
      </c>
      <c r="R4223" s="67"/>
      <c r="S4223" s="68"/>
      <c r="T4223" s="69"/>
      <c r="U4223" s="69"/>
      <c r="V4223" s="69"/>
      <c r="W4223" s="69"/>
      <c r="X4223" s="69"/>
      <c r="Y4223" s="35"/>
      <c r="Z4223" s="35" t="s">
        <v>65</v>
      </c>
      <c r="AA4223" s="36">
        <v>1</v>
      </c>
      <c r="AB4223" s="35" t="s">
        <v>9849</v>
      </c>
      <c r="AC4223" s="35" t="str">
        <f>+IF(Tabla1[[#This Row],[STK]]="no","Sin STK", "STK disponible")</f>
        <v>Sin STK</v>
      </c>
      <c r="AD4223" s="35">
        <f>+I4223*J4223</f>
        <v>0</v>
      </c>
      <c r="AE4223" s="35">
        <f>+I4223*K4223</f>
        <v>0</v>
      </c>
      <c r="AF4223" s="36">
        <f>IF(Tabla1[[#This Row],[ref pack]]=1,Tabla1[[#This Row],[Pedido]],LCM(Tabla1[[#This Row],[MC VIEJO]],Tabla1[[#This Row],[Pedido]]))</f>
        <v>1</v>
      </c>
      <c r="AG4223" s="36">
        <f>+VLOOKUP(Tabla1[[#This Row],[Artículo]],'.'!$B$2:$D$11481,3,)</f>
        <v>1</v>
      </c>
      <c r="AH4223" s="37" t="str">
        <f>+IFERROR(SEARCH("pack",Tabla1[[#This Row],[PACK]]),"")</f>
        <v/>
      </c>
    </row>
    <row r="4224" spans="1:34" ht="24" customHeight="1" x14ac:dyDescent="0.2">
      <c r="A4224" s="50" t="s">
        <v>6938</v>
      </c>
      <c r="B4224" s="60" t="s">
        <v>8067</v>
      </c>
      <c r="C4224" s="61" t="s">
        <v>8068</v>
      </c>
      <c r="D4224" s="52" t="s">
        <v>27</v>
      </c>
      <c r="E4224" s="53">
        <v>995752.52</v>
      </c>
      <c r="F4224" s="23" t="str">
        <f>+IFERROR(VLOOKUP(Tabla1[[#This Row],[Artículo]],'..'!$B$2:$D$569000,3,),"")</f>
        <v/>
      </c>
      <c r="G4224" s="24" t="str">
        <f>IF(H4224=AF4224,"", "Error MC")</f>
        <v>Error MC</v>
      </c>
      <c r="H4224" s="62"/>
      <c r="I4224" s="54">
        <f>+Tabla1[[#This Row],[MC]]*Tabla1[[#This Row],[Pedido]]*Tabla1[[#This Row],[PVC ]]</f>
        <v>0</v>
      </c>
      <c r="J4224" s="26">
        <v>0.21</v>
      </c>
      <c r="K4224" s="63"/>
      <c r="L4224" s="28" t="s">
        <v>535</v>
      </c>
      <c r="M4224" s="53">
        <v>1626561.7390000001</v>
      </c>
      <c r="N4224" s="64" t="str">
        <f>+IF(Tabla1[[#This Row],[F PMPI]]="SÍ","No","Sí")</f>
        <v>No</v>
      </c>
      <c r="O4224" s="65">
        <f>+Tabla1[[#This Row],[PVL]]*1.055</f>
        <v>1716022.6346449999</v>
      </c>
      <c r="P4224" s="65">
        <f>+Tabla1[[#This Row],[PVL]]*1.43</f>
        <v>2325983.2867700001</v>
      </c>
      <c r="Q4224" s="66" t="str">
        <f>+HYPERLINK(Tabla1[[#This Row],[PAG]])</f>
        <v/>
      </c>
      <c r="R4224" s="67"/>
      <c r="S4224" s="68"/>
      <c r="T4224" s="69"/>
      <c r="U4224" s="69"/>
      <c r="V4224" s="69"/>
      <c r="W4224" s="69"/>
      <c r="X4224" s="69"/>
      <c r="Y4224" s="35"/>
      <c r="Z4224" s="35" t="s">
        <v>65</v>
      </c>
      <c r="AA4224" s="36">
        <v>1</v>
      </c>
      <c r="AB4224" s="35" t="s">
        <v>9849</v>
      </c>
      <c r="AC4224" s="35" t="str">
        <f>+IF(Tabla1[[#This Row],[STK]]="no","Sin STK", "STK disponible")</f>
        <v>Sin STK</v>
      </c>
      <c r="AD4224" s="35">
        <f>+I4224*J4224</f>
        <v>0</v>
      </c>
      <c r="AE4224" s="35">
        <f>+I4224*K4224</f>
        <v>0</v>
      </c>
      <c r="AF4224" s="36">
        <f>IF(Tabla1[[#This Row],[ref pack]]=1,Tabla1[[#This Row],[Pedido]],LCM(Tabla1[[#This Row],[MC VIEJO]],Tabla1[[#This Row],[Pedido]]))</f>
        <v>1</v>
      </c>
      <c r="AG4224" s="36">
        <f>+VLOOKUP(Tabla1[[#This Row],[Artículo]],'.'!$B$2:$D$11481,3,)</f>
        <v>1</v>
      </c>
      <c r="AH4224" s="37" t="str">
        <f>+IFERROR(SEARCH("pack",Tabla1[[#This Row],[PACK]]),"")</f>
        <v/>
      </c>
    </row>
    <row r="4225" spans="1:34" ht="24" customHeight="1" x14ac:dyDescent="0.2">
      <c r="A4225" s="50" t="s">
        <v>6938</v>
      </c>
      <c r="B4225" s="60" t="s">
        <v>8069</v>
      </c>
      <c r="C4225" s="61" t="s">
        <v>8070</v>
      </c>
      <c r="D4225" s="52" t="s">
        <v>27</v>
      </c>
      <c r="E4225" s="53">
        <v>1394731.83</v>
      </c>
      <c r="F4225" s="23" t="str">
        <f>+IFERROR(VLOOKUP(Tabla1[[#This Row],[Artículo]],'..'!$B$2:$D$569000,3,),"")</f>
        <v/>
      </c>
      <c r="G4225" s="24" t="str">
        <f>IF(H4225=AF4225,"", "Error MC")</f>
        <v>Error MC</v>
      </c>
      <c r="H4225" s="62"/>
      <c r="I4225" s="54">
        <f>+Tabla1[[#This Row],[MC]]*Tabla1[[#This Row],[Pedido]]*Tabla1[[#This Row],[PVC ]]</f>
        <v>0</v>
      </c>
      <c r="J4225" s="26">
        <v>0.21</v>
      </c>
      <c r="K4225" s="63"/>
      <c r="L4225" s="28" t="s">
        <v>535</v>
      </c>
      <c r="M4225" s="53">
        <v>2278294.4440000001</v>
      </c>
      <c r="N4225" s="64" t="str">
        <f>+IF(Tabla1[[#This Row],[F PMPI]]="SÍ","No","Sí")</f>
        <v>No</v>
      </c>
      <c r="O4225" s="65">
        <f>+Tabla1[[#This Row],[PVL]]*1.055</f>
        <v>2403600.6384200002</v>
      </c>
      <c r="P4225" s="65">
        <f>+Tabla1[[#This Row],[PVL]]*1.43</f>
        <v>3257961.05492</v>
      </c>
      <c r="Q4225" s="66" t="str">
        <f>+HYPERLINK(Tabla1[[#This Row],[PAG]])</f>
        <v/>
      </c>
      <c r="R4225" s="67"/>
      <c r="S4225" s="68"/>
      <c r="T4225" s="69"/>
      <c r="U4225" s="69"/>
      <c r="V4225" s="69"/>
      <c r="W4225" s="69"/>
      <c r="X4225" s="69"/>
      <c r="Y4225" s="35"/>
      <c r="Z4225" s="35" t="s">
        <v>65</v>
      </c>
      <c r="AA4225" s="36">
        <v>1</v>
      </c>
      <c r="AB4225" s="35" t="s">
        <v>9849</v>
      </c>
      <c r="AC4225" s="35" t="str">
        <f>+IF(Tabla1[[#This Row],[STK]]="no","Sin STK", "STK disponible")</f>
        <v>Sin STK</v>
      </c>
      <c r="AD4225" s="35">
        <f>+I4225*J4225</f>
        <v>0</v>
      </c>
      <c r="AE4225" s="35">
        <f>+I4225*K4225</f>
        <v>0</v>
      </c>
      <c r="AF4225" s="36">
        <f>IF(Tabla1[[#This Row],[ref pack]]=1,Tabla1[[#This Row],[Pedido]],LCM(Tabla1[[#This Row],[MC VIEJO]],Tabla1[[#This Row],[Pedido]]))</f>
        <v>1</v>
      </c>
      <c r="AG4225" s="36">
        <f>+VLOOKUP(Tabla1[[#This Row],[Artículo]],'.'!$B$2:$D$11481,3,)</f>
        <v>1</v>
      </c>
      <c r="AH4225" s="37" t="str">
        <f>+IFERROR(SEARCH("pack",Tabla1[[#This Row],[PACK]]),"")</f>
        <v/>
      </c>
    </row>
    <row r="4226" spans="1:34" ht="24" customHeight="1" x14ac:dyDescent="0.2">
      <c r="A4226" s="50" t="s">
        <v>6938</v>
      </c>
      <c r="B4226" s="60" t="s">
        <v>8071</v>
      </c>
      <c r="C4226" s="61" t="s">
        <v>8072</v>
      </c>
      <c r="D4226" s="52" t="s">
        <v>27</v>
      </c>
      <c r="E4226" s="53">
        <v>918076.28</v>
      </c>
      <c r="F4226" s="23" t="str">
        <f>+IFERROR(VLOOKUP(Tabla1[[#This Row],[Artículo]],'..'!$B$2:$D$569000,3,),"")</f>
        <v/>
      </c>
      <c r="G4226" s="24" t="str">
        <f>IF(H4226=AF4226,"", "Error MC")</f>
        <v>Error MC</v>
      </c>
      <c r="H4226" s="62"/>
      <c r="I4226" s="54">
        <f>+Tabla1[[#This Row],[MC]]*Tabla1[[#This Row],[Pedido]]*Tabla1[[#This Row],[PVC ]]</f>
        <v>0</v>
      </c>
      <c r="J4226" s="26">
        <v>0.21</v>
      </c>
      <c r="K4226" s="63"/>
      <c r="L4226" s="28" t="s">
        <v>535</v>
      </c>
      <c r="M4226" s="53">
        <v>1499677.6059999999</v>
      </c>
      <c r="N4226" s="64" t="str">
        <f>+IF(Tabla1[[#This Row],[F PMPI]]="SÍ","No","Sí")</f>
        <v>No</v>
      </c>
      <c r="O4226" s="65">
        <f>+Tabla1[[#This Row],[PVL]]*1.055</f>
        <v>1582159.8743299998</v>
      </c>
      <c r="P4226" s="65">
        <f>+Tabla1[[#This Row],[PVL]]*1.43</f>
        <v>2144538.9765799996</v>
      </c>
      <c r="Q4226" s="66" t="str">
        <f>+HYPERLINK(Tabla1[[#This Row],[PAG]])</f>
        <v>https://todomusica.com.ar/sistemas-completos/9821-slxd24ar-sm58-g58.html</v>
      </c>
      <c r="R4226" s="67"/>
      <c r="S4226" s="68"/>
      <c r="T4226" s="69"/>
      <c r="U4226" s="69"/>
      <c r="V4226" s="69"/>
      <c r="W4226" s="69"/>
      <c r="X4226" s="69"/>
      <c r="Y4226" s="35"/>
      <c r="Z4226" s="35" t="s">
        <v>27737</v>
      </c>
      <c r="AA4226" s="36">
        <v>1</v>
      </c>
      <c r="AB4226" s="35" t="s">
        <v>9849</v>
      </c>
      <c r="AC4226" s="35" t="str">
        <f>+IF(Tabla1[[#This Row],[STK]]="no","Sin STK", "STK disponible")</f>
        <v>Sin STK</v>
      </c>
      <c r="AD4226" s="35">
        <f>+I4226*J4226</f>
        <v>0</v>
      </c>
      <c r="AE4226" s="35">
        <f>+I4226*K4226</f>
        <v>0</v>
      </c>
      <c r="AF4226" s="36">
        <f>IF(Tabla1[[#This Row],[ref pack]]=1,Tabla1[[#This Row],[Pedido]],LCM(Tabla1[[#This Row],[MC VIEJO]],Tabla1[[#This Row],[Pedido]]))</f>
        <v>1</v>
      </c>
      <c r="AG4226" s="36">
        <f>+VLOOKUP(Tabla1[[#This Row],[Artículo]],'.'!$B$2:$D$11481,3,)</f>
        <v>1</v>
      </c>
      <c r="AH4226" s="37" t="str">
        <f>+IFERROR(SEARCH("pack",Tabla1[[#This Row],[PACK]]),"")</f>
        <v/>
      </c>
    </row>
    <row r="4227" spans="1:34" ht="24" customHeight="1" x14ac:dyDescent="0.2">
      <c r="A4227" s="50" t="s">
        <v>6938</v>
      </c>
      <c r="B4227" s="60" t="s">
        <v>20785</v>
      </c>
      <c r="C4227" s="61" t="s">
        <v>24195</v>
      </c>
      <c r="D4227" s="52" t="s">
        <v>27</v>
      </c>
      <c r="E4227" s="53">
        <v>1394731.83</v>
      </c>
      <c r="F4227" s="23" t="str">
        <f>+IFERROR(VLOOKUP(Tabla1[[#This Row],[Artículo]],'..'!$B$2:$D$569000,3,),"")</f>
        <v/>
      </c>
      <c r="G4227" s="24" t="str">
        <f>IF(H4227=AF4227,"", "Error MC")</f>
        <v>Error MC</v>
      </c>
      <c r="H4227" s="62"/>
      <c r="I4227" s="54">
        <f>+Tabla1[[#This Row],[MC]]*Tabla1[[#This Row],[Pedido]]*Tabla1[[#This Row],[PVC ]]</f>
        <v>0</v>
      </c>
      <c r="J4227" s="26">
        <v>0.21</v>
      </c>
      <c r="K4227" s="63"/>
      <c r="L4227" s="28" t="s">
        <v>535</v>
      </c>
      <c r="M4227" s="53">
        <v>2278294.4440000001</v>
      </c>
      <c r="N4227" s="64" t="str">
        <f>+IF(Tabla1[[#This Row],[F PMPI]]="SÍ","No","Sí")</f>
        <v>No</v>
      </c>
      <c r="O4227" s="65">
        <f>+Tabla1[[#This Row],[PVL]]*1.055</f>
        <v>2403600.6384200002</v>
      </c>
      <c r="P4227" s="65">
        <f>+Tabla1[[#This Row],[PVL]]*1.43</f>
        <v>3257961.05492</v>
      </c>
      <c r="Q4227" s="66" t="str">
        <f>+HYPERLINK(Tabla1[[#This Row],[PAG]])</f>
        <v/>
      </c>
      <c r="R4227" s="67"/>
      <c r="S4227" s="68"/>
      <c r="T4227" s="69"/>
      <c r="U4227" s="69"/>
      <c r="V4227" s="69"/>
      <c r="W4227" s="69"/>
      <c r="X4227" s="69"/>
      <c r="Y4227" s="35"/>
      <c r="Z4227" s="35" t="s">
        <v>65</v>
      </c>
      <c r="AA4227" s="36">
        <v>1</v>
      </c>
      <c r="AB4227" s="35" t="s">
        <v>9849</v>
      </c>
      <c r="AC4227" s="35" t="str">
        <f>+IF(Tabla1[[#This Row],[STK]]="no","Sin STK", "STK disponible")</f>
        <v>Sin STK</v>
      </c>
      <c r="AD4227" s="35">
        <f>+I4227*J4227</f>
        <v>0</v>
      </c>
      <c r="AE4227" s="35">
        <f>+I4227*K4227</f>
        <v>0</v>
      </c>
      <c r="AF4227" s="36">
        <f>IF(Tabla1[[#This Row],[ref pack]]=1,Tabla1[[#This Row],[Pedido]],LCM(Tabla1[[#This Row],[MC VIEJO]],Tabla1[[#This Row],[Pedido]]))</f>
        <v>1</v>
      </c>
      <c r="AG4227" s="36">
        <f>+VLOOKUP(Tabla1[[#This Row],[Artículo]],'.'!$B$2:$D$11481,3,)</f>
        <v>1</v>
      </c>
      <c r="AH4227" s="37" t="str">
        <f>+IFERROR(SEARCH("pack",Tabla1[[#This Row],[PACK]]),"")</f>
        <v/>
      </c>
    </row>
    <row r="4228" spans="1:34" ht="24" customHeight="1" x14ac:dyDescent="0.2">
      <c r="A4228" s="50" t="s">
        <v>6938</v>
      </c>
      <c r="B4228" s="60" t="s">
        <v>24196</v>
      </c>
      <c r="C4228" s="61" t="s">
        <v>24197</v>
      </c>
      <c r="D4228" s="52" t="s">
        <v>27</v>
      </c>
      <c r="E4228" s="53">
        <v>1394731.83</v>
      </c>
      <c r="F4228" s="23" t="str">
        <f>+IFERROR(VLOOKUP(Tabla1[[#This Row],[Artículo]],'..'!$B$2:$D$569000,3,),"")</f>
        <v/>
      </c>
      <c r="G4228" s="24" t="e">
        <f>IF(H4228=AF4228,"", "Error MC")</f>
        <v>#N/A</v>
      </c>
      <c r="H4228" s="62"/>
      <c r="I4228" s="54">
        <f>+Tabla1[[#This Row],[MC]]*Tabla1[[#This Row],[Pedido]]*Tabla1[[#This Row],[PVC ]]</f>
        <v>0</v>
      </c>
      <c r="J4228" s="26">
        <v>0.21</v>
      </c>
      <c r="K4228" s="63"/>
      <c r="L4228" s="28" t="s">
        <v>535</v>
      </c>
      <c r="M4228" s="53">
        <v>2278294.4440000001</v>
      </c>
      <c r="N4228" s="64" t="str">
        <f>+IF(Tabla1[[#This Row],[F PMPI]]="SÍ","No","Sí")</f>
        <v>No</v>
      </c>
      <c r="O4228" s="65">
        <f>+Tabla1[[#This Row],[PVL]]*1.055</f>
        <v>2403600.6384200002</v>
      </c>
      <c r="P4228" s="65">
        <f>+Tabla1[[#This Row],[PVL]]*1.43</f>
        <v>3257961.05492</v>
      </c>
      <c r="Q4228" s="66" t="str">
        <f>+HYPERLINK(Tabla1[[#This Row],[PAG]])</f>
        <v>https://todomusica.com.ar/sistemas-completos/9819-slxd24dar-sm58-g58.html</v>
      </c>
      <c r="R4228" s="67"/>
      <c r="S4228" s="68"/>
      <c r="T4228" s="69"/>
      <c r="U4228" s="69"/>
      <c r="V4228" s="69"/>
      <c r="W4228" s="69"/>
      <c r="X4228" s="69"/>
      <c r="Y4228" s="35"/>
      <c r="Z4228" s="35" t="s">
        <v>27733</v>
      </c>
      <c r="AA4228" s="36">
        <v>1</v>
      </c>
      <c r="AB4228" s="35" t="s">
        <v>9849</v>
      </c>
      <c r="AC4228" s="35" t="str">
        <f>+IF(Tabla1[[#This Row],[STK]]="no","Sin STK", "STK disponible")</f>
        <v>Sin STK</v>
      </c>
      <c r="AD4228" s="35">
        <f>+I4228*J4228</f>
        <v>0</v>
      </c>
      <c r="AE4228" s="35">
        <f>+I4228*K4228</f>
        <v>0</v>
      </c>
      <c r="AF4228" s="36" t="e">
        <f>IF(Tabla1[[#This Row],[ref pack]]=1,Tabla1[[#This Row],[Pedido]],LCM(Tabla1[[#This Row],[MC VIEJO]],Tabla1[[#This Row],[Pedido]]))</f>
        <v>#N/A</v>
      </c>
      <c r="AG4228" s="36" t="e">
        <f>+VLOOKUP(Tabla1[[#This Row],[Artículo]],'.'!$B$2:$D$11481,3,)</f>
        <v>#N/A</v>
      </c>
      <c r="AH4228" s="37" t="str">
        <f>+IFERROR(SEARCH("pack",Tabla1[[#This Row],[PACK]]),"")</f>
        <v/>
      </c>
    </row>
    <row r="4229" spans="1:34" ht="24" customHeight="1" x14ac:dyDescent="0.2">
      <c r="A4229" s="50" t="s">
        <v>6938</v>
      </c>
      <c r="B4229" s="60" t="s">
        <v>8073</v>
      </c>
      <c r="C4229" s="61" t="s">
        <v>24198</v>
      </c>
      <c r="D4229" s="52" t="s">
        <v>27</v>
      </c>
      <c r="E4229" s="53">
        <v>1758139.64</v>
      </c>
      <c r="F4229" s="23" t="str">
        <f>+IFERROR(VLOOKUP(Tabla1[[#This Row],[Artículo]],'..'!$B$2:$D$569000,3,),"")</f>
        <v/>
      </c>
      <c r="G4229" s="24" t="str">
        <f>IF(H4229=AF4229,"", "Error MC")</f>
        <v>Error MC</v>
      </c>
      <c r="H4229" s="62"/>
      <c r="I4229" s="54">
        <f>+Tabla1[[#This Row],[MC]]*Tabla1[[#This Row],[Pedido]]*Tabla1[[#This Row],[PVC ]]</f>
        <v>0</v>
      </c>
      <c r="J4229" s="26">
        <v>0.21</v>
      </c>
      <c r="K4229" s="63"/>
      <c r="L4229" s="28" t="s">
        <v>535</v>
      </c>
      <c r="M4229" s="53">
        <v>2871921.0970000001</v>
      </c>
      <c r="N4229" s="64" t="str">
        <f>+IF(Tabla1[[#This Row],[F PMPI]]="SÍ","No","Sí")</f>
        <v>No</v>
      </c>
      <c r="O4229" s="65">
        <f>+Tabla1[[#This Row],[PVL]]*1.055</f>
        <v>3029876.7573349997</v>
      </c>
      <c r="P4229" s="65">
        <f>+Tabla1[[#This Row],[PVL]]*1.43</f>
        <v>4106847.1687099999</v>
      </c>
      <c r="Q4229" s="66" t="str">
        <f>+HYPERLINK(Tabla1[[#This Row],[PAG]])</f>
        <v/>
      </c>
      <c r="R4229" s="67"/>
      <c r="S4229" s="68"/>
      <c r="T4229" s="69"/>
      <c r="U4229" s="69"/>
      <c r="V4229" s="69"/>
      <c r="W4229" s="69"/>
      <c r="X4229" s="69"/>
      <c r="Y4229" s="35"/>
      <c r="Z4229" s="35" t="s">
        <v>65</v>
      </c>
      <c r="AA4229" s="36">
        <v>1</v>
      </c>
      <c r="AB4229" s="35" t="s">
        <v>9849</v>
      </c>
      <c r="AC4229" s="35" t="str">
        <f>+IF(Tabla1[[#This Row],[STK]]="no","Sin STK", "STK disponible")</f>
        <v>Sin STK</v>
      </c>
      <c r="AD4229" s="35">
        <f>+I4229*J4229</f>
        <v>0</v>
      </c>
      <c r="AE4229" s="35">
        <f>+I4229*K4229</f>
        <v>0</v>
      </c>
      <c r="AF4229" s="36">
        <f>IF(Tabla1[[#This Row],[ref pack]]=1,Tabla1[[#This Row],[Pedido]],LCM(Tabla1[[#This Row],[MC VIEJO]],Tabla1[[#This Row],[Pedido]]))</f>
        <v>1</v>
      </c>
      <c r="AG4229" s="36">
        <f>+VLOOKUP(Tabla1[[#This Row],[Artículo]],'.'!$B$2:$D$11481,3,)</f>
        <v>1</v>
      </c>
      <c r="AH4229" s="37" t="str">
        <f>+IFERROR(SEARCH("pack",Tabla1[[#This Row],[PACK]]),"")</f>
        <v/>
      </c>
    </row>
    <row r="4230" spans="1:34" ht="24" customHeight="1" x14ac:dyDescent="0.2">
      <c r="A4230" s="50" t="s">
        <v>6938</v>
      </c>
      <c r="B4230" s="60" t="s">
        <v>8075</v>
      </c>
      <c r="C4230" s="61" t="s">
        <v>24199</v>
      </c>
      <c r="D4230" s="52" t="s">
        <v>27</v>
      </c>
      <c r="E4230" s="53">
        <v>1811197.69</v>
      </c>
      <c r="F4230" s="23" t="str">
        <f>+IFERROR(VLOOKUP(Tabla1[[#This Row],[Artículo]],'..'!$B$2:$D$569000,3,),"")</f>
        <v/>
      </c>
      <c r="G4230" s="24" t="str">
        <f>IF(H4230=AF4230,"", "Error MC")</f>
        <v>Error MC</v>
      </c>
      <c r="H4230" s="62"/>
      <c r="I4230" s="54">
        <f>+Tabla1[[#This Row],[MC]]*Tabla1[[#This Row],[Pedido]]*Tabla1[[#This Row],[PVC ]]</f>
        <v>0</v>
      </c>
      <c r="J4230" s="26">
        <v>0.21</v>
      </c>
      <c r="K4230" s="63"/>
      <c r="L4230" s="28" t="s">
        <v>535</v>
      </c>
      <c r="M4230" s="53">
        <v>2958591.4249999998</v>
      </c>
      <c r="N4230" s="64" t="str">
        <f>+IF(Tabla1[[#This Row],[F PMPI]]="SÍ","No","Sí")</f>
        <v>No</v>
      </c>
      <c r="O4230" s="65">
        <f>+Tabla1[[#This Row],[PVL]]*1.055</f>
        <v>3121313.9533749996</v>
      </c>
      <c r="P4230" s="65">
        <f>+Tabla1[[#This Row],[PVL]]*1.43</f>
        <v>4230785.7377499994</v>
      </c>
      <c r="Q4230" s="66" t="str">
        <f>+HYPERLINK(Tabla1[[#This Row],[PAG]])</f>
        <v>https://todomusica.com.ar/sistemas-completos/9819-slxd24dar-sm58-g58.html</v>
      </c>
      <c r="R4230" s="67"/>
      <c r="S4230" s="68"/>
      <c r="T4230" s="69"/>
      <c r="U4230" s="69"/>
      <c r="V4230" s="69"/>
      <c r="W4230" s="69"/>
      <c r="X4230" s="69"/>
      <c r="Y4230" s="35"/>
      <c r="Z4230" s="35" t="s">
        <v>27733</v>
      </c>
      <c r="AA4230" s="36">
        <v>1</v>
      </c>
      <c r="AB4230" s="35" t="s">
        <v>9849</v>
      </c>
      <c r="AC4230" s="35" t="str">
        <f>+IF(Tabla1[[#This Row],[STK]]="no","Sin STK", "STK disponible")</f>
        <v>Sin STK</v>
      </c>
      <c r="AD4230" s="35">
        <f>+I4230*J4230</f>
        <v>0</v>
      </c>
      <c r="AE4230" s="35">
        <f>+I4230*K4230</f>
        <v>0</v>
      </c>
      <c r="AF4230" s="36">
        <f>IF(Tabla1[[#This Row],[ref pack]]=1,Tabla1[[#This Row],[Pedido]],LCM(Tabla1[[#This Row],[MC VIEJO]],Tabla1[[#This Row],[Pedido]]))</f>
        <v>1</v>
      </c>
      <c r="AG4230" s="36">
        <f>+VLOOKUP(Tabla1[[#This Row],[Artículo]],'.'!$B$2:$D$11481,3,)</f>
        <v>1</v>
      </c>
      <c r="AH4230" s="37" t="str">
        <f>+IFERROR(SEARCH("pack",Tabla1[[#This Row],[PACK]]),"")</f>
        <v/>
      </c>
    </row>
    <row r="4231" spans="1:34" ht="24" customHeight="1" x14ac:dyDescent="0.2">
      <c r="A4231" s="50" t="s">
        <v>6938</v>
      </c>
      <c r="B4231" s="60" t="s">
        <v>24200</v>
      </c>
      <c r="C4231" s="61" t="s">
        <v>24201</v>
      </c>
      <c r="D4231" s="52" t="s">
        <v>9842</v>
      </c>
      <c r="E4231" s="53">
        <v>1758139.64</v>
      </c>
      <c r="F4231" s="23" t="str">
        <f>+IFERROR(VLOOKUP(Tabla1[[#This Row],[Artículo]],'..'!$B$2:$D$569000,3,),"")</f>
        <v/>
      </c>
      <c r="G4231" s="24" t="e">
        <f>IF(H4231=AF4231,"", "Error MC")</f>
        <v>#N/A</v>
      </c>
      <c r="H4231" s="62"/>
      <c r="I4231" s="54">
        <f>+Tabla1[[#This Row],[MC]]*Tabla1[[#This Row],[Pedido]]*Tabla1[[#This Row],[PVC ]]</f>
        <v>0</v>
      </c>
      <c r="J4231" s="26">
        <v>0.21</v>
      </c>
      <c r="K4231" s="63"/>
      <c r="L4231" s="28" t="s">
        <v>535</v>
      </c>
      <c r="M4231" s="53">
        <v>2871921.0970000001</v>
      </c>
      <c r="N4231" s="64" t="str">
        <f>+IF(Tabla1[[#This Row],[F PMPI]]="SÍ","No","Sí")</f>
        <v>No</v>
      </c>
      <c r="O4231" s="65">
        <f>+Tabla1[[#This Row],[PVL]]*1.055</f>
        <v>3029876.7573349997</v>
      </c>
      <c r="P4231" s="65">
        <f>+Tabla1[[#This Row],[PVL]]*1.43</f>
        <v>4106847.1687099999</v>
      </c>
      <c r="Q4231" s="66" t="str">
        <f>+HYPERLINK(Tabla1[[#This Row],[PAG]])</f>
        <v>https://todomusica.com.ar/sistemas-completos/9819-slxd24dar-sm58-g58.html</v>
      </c>
      <c r="R4231" s="67"/>
      <c r="S4231" s="68"/>
      <c r="T4231" s="69"/>
      <c r="U4231" s="69"/>
      <c r="V4231" s="69"/>
      <c r="W4231" s="69"/>
      <c r="X4231" s="69"/>
      <c r="Y4231" s="35"/>
      <c r="Z4231" s="35" t="s">
        <v>27733</v>
      </c>
      <c r="AA4231" s="36">
        <v>1</v>
      </c>
      <c r="AB4231" s="35" t="s">
        <v>9849</v>
      </c>
      <c r="AC4231" s="35" t="str">
        <f>+IF(Tabla1[[#This Row],[STK]]="no","Sin STK", "STK disponible")</f>
        <v>STK disponible</v>
      </c>
      <c r="AD4231" s="35">
        <f>+I4231*J4231</f>
        <v>0</v>
      </c>
      <c r="AE4231" s="35">
        <f>+I4231*K4231</f>
        <v>0</v>
      </c>
      <c r="AF4231" s="36" t="e">
        <f>IF(Tabla1[[#This Row],[ref pack]]=1,Tabla1[[#This Row],[Pedido]],LCM(Tabla1[[#This Row],[MC VIEJO]],Tabla1[[#This Row],[Pedido]]))</f>
        <v>#N/A</v>
      </c>
      <c r="AG4231" s="36" t="e">
        <f>+VLOOKUP(Tabla1[[#This Row],[Artículo]],'.'!$B$2:$D$11481,3,)</f>
        <v>#N/A</v>
      </c>
      <c r="AH4231" s="37" t="str">
        <f>+IFERROR(SEARCH("pack",Tabla1[[#This Row],[PACK]]),"")</f>
        <v/>
      </c>
    </row>
    <row r="4232" spans="1:34" ht="24" customHeight="1" x14ac:dyDescent="0.2">
      <c r="A4232" s="50" t="s">
        <v>6938</v>
      </c>
      <c r="B4232" s="60" t="s">
        <v>8077</v>
      </c>
      <c r="C4232" s="61" t="s">
        <v>24202</v>
      </c>
      <c r="D4232" s="52" t="s">
        <v>27</v>
      </c>
      <c r="E4232" s="53">
        <v>570021.68999999994</v>
      </c>
      <c r="F4232" s="23" t="str">
        <f>+IFERROR(VLOOKUP(Tabla1[[#This Row],[Artículo]],'..'!$B$2:$D$569000,3,),"")</f>
        <v/>
      </c>
      <c r="G4232" s="24" t="str">
        <f>IF(H4232=AF4232,"", "Error MC")</f>
        <v>Error MC</v>
      </c>
      <c r="H4232" s="62"/>
      <c r="I4232" s="54">
        <f>+Tabla1[[#This Row],[MC]]*Tabla1[[#This Row],[Pedido]]*Tabla1[[#This Row],[PVC ]]</f>
        <v>0</v>
      </c>
      <c r="J4232" s="26">
        <v>0.21</v>
      </c>
      <c r="K4232" s="63"/>
      <c r="L4232" s="28" t="s">
        <v>535</v>
      </c>
      <c r="M4232" s="53">
        <v>931130.429</v>
      </c>
      <c r="N4232" s="64" t="str">
        <f>+IF(Tabla1[[#This Row],[F PMPI]]="SÍ","No","Sí")</f>
        <v>No</v>
      </c>
      <c r="O4232" s="65">
        <f>+Tabla1[[#This Row],[PVL]]*1.055</f>
        <v>982342.60259499995</v>
      </c>
      <c r="P4232" s="65">
        <f>+Tabla1[[#This Row],[PVL]]*1.43</f>
        <v>1331516.5134699999</v>
      </c>
      <c r="Q4232" s="66" t="str">
        <f>+HYPERLINK(Tabla1[[#This Row],[PAG]])</f>
        <v>https://todomusica.com.ar/receptores-inalambricos/9822-slxd4ar-g58.html</v>
      </c>
      <c r="R4232" s="67"/>
      <c r="S4232" s="68"/>
      <c r="T4232" s="69"/>
      <c r="U4232" s="69"/>
      <c r="V4232" s="69"/>
      <c r="W4232" s="69"/>
      <c r="X4232" s="69"/>
      <c r="Y4232" s="35"/>
      <c r="Z4232" s="35" t="s">
        <v>27738</v>
      </c>
      <c r="AA4232" s="36">
        <v>1</v>
      </c>
      <c r="AB4232" s="35" t="s">
        <v>9849</v>
      </c>
      <c r="AC4232" s="35" t="str">
        <f>+IF(Tabla1[[#This Row],[STK]]="no","Sin STK", "STK disponible")</f>
        <v>Sin STK</v>
      </c>
      <c r="AD4232" s="35">
        <f>+I4232*J4232</f>
        <v>0</v>
      </c>
      <c r="AE4232" s="35">
        <f>+I4232*K4232</f>
        <v>0</v>
      </c>
      <c r="AF4232" s="36">
        <f>IF(Tabla1[[#This Row],[ref pack]]=1,Tabla1[[#This Row],[Pedido]],LCM(Tabla1[[#This Row],[MC VIEJO]],Tabla1[[#This Row],[Pedido]]))</f>
        <v>1</v>
      </c>
      <c r="AG4232" s="36">
        <f>+VLOOKUP(Tabla1[[#This Row],[Artículo]],'.'!$B$2:$D$11481,3,)</f>
        <v>1</v>
      </c>
      <c r="AH4232" s="37" t="str">
        <f>+IFERROR(SEARCH("pack",Tabla1[[#This Row],[PACK]]),"")</f>
        <v/>
      </c>
    </row>
    <row r="4233" spans="1:34" ht="24" customHeight="1" x14ac:dyDescent="0.2">
      <c r="A4233" s="50" t="s">
        <v>6938</v>
      </c>
      <c r="B4233" s="60" t="s">
        <v>20787</v>
      </c>
      <c r="C4233" s="61" t="s">
        <v>24203</v>
      </c>
      <c r="D4233" s="52" t="s">
        <v>9842</v>
      </c>
      <c r="E4233" s="53">
        <v>570021.68999999994</v>
      </c>
      <c r="F4233" s="23" t="str">
        <f>+IFERROR(VLOOKUP(Tabla1[[#This Row],[Artículo]],'..'!$B$2:$D$569000,3,),"")</f>
        <v/>
      </c>
      <c r="G4233" s="24" t="str">
        <f>IF(H4233=AF4233,"", "Error MC")</f>
        <v>Error MC</v>
      </c>
      <c r="H4233" s="62"/>
      <c r="I4233" s="54">
        <f>+Tabla1[[#This Row],[MC]]*Tabla1[[#This Row],[Pedido]]*Tabla1[[#This Row],[PVC ]]</f>
        <v>0</v>
      </c>
      <c r="J4233" s="26">
        <v>0.21</v>
      </c>
      <c r="K4233" s="63"/>
      <c r="L4233" s="28" t="s">
        <v>535</v>
      </c>
      <c r="M4233" s="53">
        <v>931130.429</v>
      </c>
      <c r="N4233" s="64" t="str">
        <f>+IF(Tabla1[[#This Row],[F PMPI]]="SÍ","No","Sí")</f>
        <v>No</v>
      </c>
      <c r="O4233" s="65">
        <f>+Tabla1[[#This Row],[PVL]]*1.055</f>
        <v>982342.60259499995</v>
      </c>
      <c r="P4233" s="65">
        <f>+Tabla1[[#This Row],[PVL]]*1.43</f>
        <v>1331516.5134699999</v>
      </c>
      <c r="Q4233" s="66" t="str">
        <f>+HYPERLINK(Tabla1[[#This Row],[PAG]])</f>
        <v/>
      </c>
      <c r="R4233" s="67"/>
      <c r="S4233" s="68"/>
      <c r="T4233" s="69"/>
      <c r="U4233" s="69"/>
      <c r="V4233" s="69"/>
      <c r="W4233" s="69"/>
      <c r="X4233" s="69"/>
      <c r="Y4233" s="35"/>
      <c r="Z4233" s="35" t="s">
        <v>65</v>
      </c>
      <c r="AA4233" s="36">
        <v>1</v>
      </c>
      <c r="AB4233" s="35" t="s">
        <v>9849</v>
      </c>
      <c r="AC4233" s="35" t="str">
        <f>+IF(Tabla1[[#This Row],[STK]]="no","Sin STK", "STK disponible")</f>
        <v>STK disponible</v>
      </c>
      <c r="AD4233" s="35">
        <f>+I4233*J4233</f>
        <v>0</v>
      </c>
      <c r="AE4233" s="35">
        <f>+I4233*K4233</f>
        <v>0</v>
      </c>
      <c r="AF4233" s="36">
        <f>IF(Tabla1[[#This Row],[ref pack]]=1,Tabla1[[#This Row],[Pedido]],LCM(Tabla1[[#This Row],[MC VIEJO]],Tabla1[[#This Row],[Pedido]]))</f>
        <v>1</v>
      </c>
      <c r="AG4233" s="36">
        <f>+VLOOKUP(Tabla1[[#This Row],[Artículo]],'.'!$B$2:$D$11481,3,)</f>
        <v>1</v>
      </c>
      <c r="AH4233" s="37" t="str">
        <f>+IFERROR(SEARCH("pack",Tabla1[[#This Row],[PACK]]),"")</f>
        <v/>
      </c>
    </row>
    <row r="4234" spans="1:34" ht="24" customHeight="1" x14ac:dyDescent="0.2">
      <c r="A4234" s="50" t="s">
        <v>6938</v>
      </c>
      <c r="B4234" s="60" t="s">
        <v>8079</v>
      </c>
      <c r="C4234" s="61" t="s">
        <v>24204</v>
      </c>
      <c r="D4234" s="52" t="s">
        <v>27</v>
      </c>
      <c r="E4234" s="53">
        <v>1108722.27</v>
      </c>
      <c r="F4234" s="23" t="str">
        <f>+IFERROR(VLOOKUP(Tabla1[[#This Row],[Artículo]],'..'!$B$2:$D$569000,3,),"")</f>
        <v/>
      </c>
      <c r="G4234" s="24" t="str">
        <f>IF(H4234=AF4234,"", "Error MC")</f>
        <v>Error MC</v>
      </c>
      <c r="H4234" s="62"/>
      <c r="I4234" s="54">
        <f>+Tabla1[[#This Row],[MC]]*Tabla1[[#This Row],[Pedido]]*Tabla1[[#This Row],[PVC ]]</f>
        <v>0</v>
      </c>
      <c r="J4234" s="26">
        <v>0.21</v>
      </c>
      <c r="K4234" s="63"/>
      <c r="L4234" s="28" t="s">
        <v>535</v>
      </c>
      <c r="M4234" s="53">
        <v>1811097.8230000001</v>
      </c>
      <c r="N4234" s="64" t="str">
        <f>+IF(Tabla1[[#This Row],[F PMPI]]="SÍ","No","Sí")</f>
        <v>No</v>
      </c>
      <c r="O4234" s="65">
        <f>+Tabla1[[#This Row],[PVL]]*1.055</f>
        <v>1910708.2032649999</v>
      </c>
      <c r="P4234" s="65">
        <f>+Tabla1[[#This Row],[PVL]]*1.43</f>
        <v>2589869.8868900002</v>
      </c>
      <c r="Q4234" s="66" t="str">
        <f>+HYPERLINK(Tabla1[[#This Row],[PAG]])</f>
        <v>https://todomusica.com.ar/receptores-inalambricos/9825-slxd4dar-g58.html</v>
      </c>
      <c r="R4234" s="67"/>
      <c r="S4234" s="68"/>
      <c r="T4234" s="69"/>
      <c r="U4234" s="69"/>
      <c r="V4234" s="69"/>
      <c r="W4234" s="69"/>
      <c r="X4234" s="69"/>
      <c r="Y4234" s="35"/>
      <c r="Z4234" s="35" t="s">
        <v>27739</v>
      </c>
      <c r="AA4234" s="36">
        <v>1</v>
      </c>
      <c r="AB4234" s="35" t="s">
        <v>9849</v>
      </c>
      <c r="AC4234" s="35" t="str">
        <f>+IF(Tabla1[[#This Row],[STK]]="no","Sin STK", "STK disponible")</f>
        <v>Sin STK</v>
      </c>
      <c r="AD4234" s="35">
        <f>+I4234*J4234</f>
        <v>0</v>
      </c>
      <c r="AE4234" s="35">
        <f>+I4234*K4234</f>
        <v>0</v>
      </c>
      <c r="AF4234" s="36">
        <f>IF(Tabla1[[#This Row],[ref pack]]=1,Tabla1[[#This Row],[Pedido]],LCM(Tabla1[[#This Row],[MC VIEJO]],Tabla1[[#This Row],[Pedido]]))</f>
        <v>1</v>
      </c>
      <c r="AG4234" s="36">
        <f>+VLOOKUP(Tabla1[[#This Row],[Artículo]],'.'!$B$2:$D$11481,3,)</f>
        <v>1</v>
      </c>
      <c r="AH4234" s="37" t="str">
        <f>+IFERROR(SEARCH("pack",Tabla1[[#This Row],[PACK]]),"")</f>
        <v/>
      </c>
    </row>
    <row r="4235" spans="1:34" ht="24" customHeight="1" x14ac:dyDescent="0.2">
      <c r="A4235" s="50" t="s">
        <v>6938</v>
      </c>
      <c r="B4235" s="60" t="s">
        <v>20789</v>
      </c>
      <c r="C4235" s="61" t="s">
        <v>24205</v>
      </c>
      <c r="D4235" s="52" t="s">
        <v>27</v>
      </c>
      <c r="E4235" s="53">
        <v>1108722.27</v>
      </c>
      <c r="F4235" s="23" t="str">
        <f>+IFERROR(VLOOKUP(Tabla1[[#This Row],[Artículo]],'..'!$B$2:$D$569000,3,),"")</f>
        <v/>
      </c>
      <c r="G4235" s="24" t="str">
        <f>IF(H4235=AF4235,"", "Error MC")</f>
        <v>Error MC</v>
      </c>
      <c r="H4235" s="62"/>
      <c r="I4235" s="54">
        <f>+Tabla1[[#This Row],[MC]]*Tabla1[[#This Row],[Pedido]]*Tabla1[[#This Row],[PVC ]]</f>
        <v>0</v>
      </c>
      <c r="J4235" s="26">
        <v>0.21</v>
      </c>
      <c r="K4235" s="63"/>
      <c r="L4235" s="28" t="s">
        <v>535</v>
      </c>
      <c r="M4235" s="53">
        <v>1811097.8230000001</v>
      </c>
      <c r="N4235" s="64" t="str">
        <f>+IF(Tabla1[[#This Row],[F PMPI]]="SÍ","No","Sí")</f>
        <v>No</v>
      </c>
      <c r="O4235" s="65">
        <f>+Tabla1[[#This Row],[PVL]]*1.055</f>
        <v>1910708.2032649999</v>
      </c>
      <c r="P4235" s="65">
        <f>+Tabla1[[#This Row],[PVL]]*1.43</f>
        <v>2589869.8868900002</v>
      </c>
      <c r="Q4235" s="66" t="str">
        <f>+HYPERLINK(Tabla1[[#This Row],[PAG]])</f>
        <v/>
      </c>
      <c r="R4235" s="67"/>
      <c r="S4235" s="68"/>
      <c r="T4235" s="69"/>
      <c r="U4235" s="69"/>
      <c r="V4235" s="69"/>
      <c r="W4235" s="69"/>
      <c r="X4235" s="69"/>
      <c r="Y4235" s="35"/>
      <c r="Z4235" s="35" t="s">
        <v>65</v>
      </c>
      <c r="AA4235" s="36">
        <v>1</v>
      </c>
      <c r="AB4235" s="35" t="s">
        <v>9849</v>
      </c>
      <c r="AC4235" s="35" t="str">
        <f>+IF(Tabla1[[#This Row],[STK]]="no","Sin STK", "STK disponible")</f>
        <v>Sin STK</v>
      </c>
      <c r="AD4235" s="35">
        <f>+I4235*J4235</f>
        <v>0</v>
      </c>
      <c r="AE4235" s="35">
        <f>+I4235*K4235</f>
        <v>0</v>
      </c>
      <c r="AF4235" s="36">
        <f>IF(Tabla1[[#This Row],[ref pack]]=1,Tabla1[[#This Row],[Pedido]],LCM(Tabla1[[#This Row],[MC VIEJO]],Tabla1[[#This Row],[Pedido]]))</f>
        <v>1</v>
      </c>
      <c r="AG4235" s="36">
        <f>+VLOOKUP(Tabla1[[#This Row],[Artículo]],'.'!$B$2:$D$11481,3,)</f>
        <v>1</v>
      </c>
      <c r="AH4235" s="37" t="str">
        <f>+IFERROR(SEARCH("pack",Tabla1[[#This Row],[PACK]]),"")</f>
        <v/>
      </c>
    </row>
    <row r="4236" spans="1:34" ht="24" customHeight="1" x14ac:dyDescent="0.2">
      <c r="A4236" s="50" t="s">
        <v>6938</v>
      </c>
      <c r="B4236" s="60" t="s">
        <v>20791</v>
      </c>
      <c r="C4236" s="61" t="s">
        <v>24206</v>
      </c>
      <c r="D4236" s="52" t="s">
        <v>9842</v>
      </c>
      <c r="E4236" s="53">
        <v>1108722.27</v>
      </c>
      <c r="F4236" s="23" t="str">
        <f>+IFERROR(VLOOKUP(Tabla1[[#This Row],[Artículo]],'..'!$B$2:$D$569000,3,),"")</f>
        <v/>
      </c>
      <c r="G4236" s="24" t="str">
        <f>IF(H4236=AF4236,"", "Error MC")</f>
        <v>Error MC</v>
      </c>
      <c r="H4236" s="62"/>
      <c r="I4236" s="54">
        <f>+Tabla1[[#This Row],[MC]]*Tabla1[[#This Row],[Pedido]]*Tabla1[[#This Row],[PVC ]]</f>
        <v>0</v>
      </c>
      <c r="J4236" s="26">
        <v>0.21</v>
      </c>
      <c r="K4236" s="63"/>
      <c r="L4236" s="28" t="s">
        <v>535</v>
      </c>
      <c r="M4236" s="53">
        <v>1811097.8230000001</v>
      </c>
      <c r="N4236" s="64" t="str">
        <f>+IF(Tabla1[[#This Row],[F PMPI]]="SÍ","No","Sí")</f>
        <v>No</v>
      </c>
      <c r="O4236" s="65">
        <f>+Tabla1[[#This Row],[PVL]]*1.055</f>
        <v>1910708.2032649999</v>
      </c>
      <c r="P4236" s="65">
        <f>+Tabla1[[#This Row],[PVL]]*1.43</f>
        <v>2589869.8868900002</v>
      </c>
      <c r="Q4236" s="66" t="str">
        <f>+HYPERLINK(Tabla1[[#This Row],[PAG]])</f>
        <v/>
      </c>
      <c r="R4236" s="67"/>
      <c r="S4236" s="68"/>
      <c r="T4236" s="69"/>
      <c r="U4236" s="69"/>
      <c r="V4236" s="69"/>
      <c r="W4236" s="69"/>
      <c r="X4236" s="69"/>
      <c r="Y4236" s="35"/>
      <c r="Z4236" s="35" t="s">
        <v>65</v>
      </c>
      <c r="AA4236" s="36">
        <v>1</v>
      </c>
      <c r="AB4236" s="35" t="s">
        <v>9849</v>
      </c>
      <c r="AC4236" s="35" t="str">
        <f>+IF(Tabla1[[#This Row],[STK]]="no","Sin STK", "STK disponible")</f>
        <v>STK disponible</v>
      </c>
      <c r="AD4236" s="35">
        <f>+I4236*J4236</f>
        <v>0</v>
      </c>
      <c r="AE4236" s="35">
        <f>+I4236*K4236</f>
        <v>0</v>
      </c>
      <c r="AF4236" s="36">
        <f>IF(Tabla1[[#This Row],[ref pack]]=1,Tabla1[[#This Row],[Pedido]],LCM(Tabla1[[#This Row],[MC VIEJO]],Tabla1[[#This Row],[Pedido]]))</f>
        <v>1</v>
      </c>
      <c r="AG4236" s="36">
        <f>+VLOOKUP(Tabla1[[#This Row],[Artículo]],'.'!$B$2:$D$11481,3,)</f>
        <v>1</v>
      </c>
      <c r="AH4236" s="37" t="str">
        <f>+IFERROR(SEARCH("pack",Tabla1[[#This Row],[PACK]]),"")</f>
        <v/>
      </c>
    </row>
    <row r="4237" spans="1:34" ht="24" customHeight="1" x14ac:dyDescent="0.2">
      <c r="A4237" s="50" t="s">
        <v>6938</v>
      </c>
      <c r="B4237" s="60" t="s">
        <v>8085</v>
      </c>
      <c r="C4237" s="61" t="s">
        <v>8086</v>
      </c>
      <c r="D4237" s="52" t="s">
        <v>9842</v>
      </c>
      <c r="E4237" s="53">
        <v>255828.54</v>
      </c>
      <c r="F4237" s="23" t="str">
        <f>+IFERROR(VLOOKUP(Tabla1[[#This Row],[Artículo]],'..'!$B$2:$D$569000,3,),"")</f>
        <v/>
      </c>
      <c r="G4237" s="24" t="str">
        <f>IF(H4237=AF4237,"", "Error MC")</f>
        <v>Error MC</v>
      </c>
      <c r="H4237" s="62"/>
      <c r="I4237" s="54">
        <f>+Tabla1[[#This Row],[MC]]*Tabla1[[#This Row],[Pedido]]*Tabla1[[#This Row],[PVC ]]</f>
        <v>0</v>
      </c>
      <c r="J4237" s="26">
        <v>0.21</v>
      </c>
      <c r="K4237" s="63"/>
      <c r="L4237" s="28" t="s">
        <v>535</v>
      </c>
      <c r="M4237" s="53">
        <v>417895.92099999997</v>
      </c>
      <c r="N4237" s="64" t="str">
        <f>+IF(Tabla1[[#This Row],[F PMPI]]="SÍ","No","Sí")</f>
        <v>No</v>
      </c>
      <c r="O4237" s="65">
        <f>+Tabla1[[#This Row],[PVL]]*1.055</f>
        <v>440880.19665499992</v>
      </c>
      <c r="P4237" s="65">
        <f>+Tabla1[[#This Row],[PVL]]*1.43</f>
        <v>597591.1670299999</v>
      </c>
      <c r="Q4237" s="66" t="str">
        <f>+HYPERLINK(Tabla1[[#This Row],[PAG]])</f>
        <v>https://todomusica.com.ar/productos-sin-categorias-de-netsuite/5445-404.html</v>
      </c>
      <c r="R4237" s="67"/>
      <c r="S4237" s="68"/>
      <c r="T4237" s="69"/>
      <c r="U4237" s="69"/>
      <c r="V4237" s="69"/>
      <c r="W4237" s="69"/>
      <c r="X4237" s="69"/>
      <c r="Y4237" s="35"/>
      <c r="Z4237" s="35" t="s">
        <v>27740</v>
      </c>
      <c r="AA4237" s="36">
        <v>1</v>
      </c>
      <c r="AB4237" s="35" t="s">
        <v>9849</v>
      </c>
      <c r="AC4237" s="35" t="str">
        <f>+IF(Tabla1[[#This Row],[STK]]="no","Sin STK", "STK disponible")</f>
        <v>STK disponible</v>
      </c>
      <c r="AD4237" s="35">
        <f>+I4237*J4237</f>
        <v>0</v>
      </c>
      <c r="AE4237" s="35">
        <f>+I4237*K4237</f>
        <v>0</v>
      </c>
      <c r="AF4237" s="36">
        <f>IF(Tabla1[[#This Row],[ref pack]]=1,Tabla1[[#This Row],[Pedido]],LCM(Tabla1[[#This Row],[MC VIEJO]],Tabla1[[#This Row],[Pedido]]))</f>
        <v>1</v>
      </c>
      <c r="AG4237" s="36">
        <f>+VLOOKUP(Tabla1[[#This Row],[Artículo]],'.'!$B$2:$D$11481,3,)</f>
        <v>1</v>
      </c>
      <c r="AH4237" s="37" t="str">
        <f>+IFERROR(SEARCH("pack",Tabla1[[#This Row],[PACK]]),"")</f>
        <v/>
      </c>
    </row>
    <row r="4238" spans="1:34" ht="24" customHeight="1" x14ac:dyDescent="0.2">
      <c r="A4238" s="50" t="s">
        <v>6938</v>
      </c>
      <c r="B4238" s="60" t="s">
        <v>8089</v>
      </c>
      <c r="C4238" s="61" t="s">
        <v>8090</v>
      </c>
      <c r="D4238" s="52" t="s">
        <v>9842</v>
      </c>
      <c r="E4238" s="53">
        <v>204050.53</v>
      </c>
      <c r="F4238" s="23" t="str">
        <f>+IFERROR(VLOOKUP(Tabla1[[#This Row],[Artículo]],'..'!$B$2:$D$569000,3,),"")</f>
        <v/>
      </c>
      <c r="G4238" s="24" t="str">
        <f>IF(H4238=AF4238,"", "Error MC")</f>
        <v>Error MC</v>
      </c>
      <c r="H4238" s="62"/>
      <c r="I4238" s="54">
        <f>+Tabla1[[#This Row],[MC]]*Tabla1[[#This Row],[Pedido]]*Tabla1[[#This Row],[PVC ]]</f>
        <v>0</v>
      </c>
      <c r="J4238" s="26">
        <v>0.21</v>
      </c>
      <c r="K4238" s="63"/>
      <c r="L4238" s="28" t="s">
        <v>535</v>
      </c>
      <c r="M4238" s="53">
        <v>333316.54599999997</v>
      </c>
      <c r="N4238" s="64" t="str">
        <f>+IF(Tabla1[[#This Row],[F PMPI]]="SÍ","No","Sí")</f>
        <v>No</v>
      </c>
      <c r="O4238" s="65">
        <f>+Tabla1[[#This Row],[PVL]]*1.055</f>
        <v>351648.95602999994</v>
      </c>
      <c r="P4238" s="65">
        <f>+Tabla1[[#This Row],[PVL]]*1.43</f>
        <v>476642.66077999992</v>
      </c>
      <c r="Q4238" s="66" t="str">
        <f>+HYPERLINK(Tabla1[[#This Row],[PAG]])</f>
        <v>https://todomusica.com.ar/microfonos-condenser/2028-sm137-lc.html</v>
      </c>
      <c r="R4238" s="67"/>
      <c r="S4238" s="68"/>
      <c r="T4238" s="69"/>
      <c r="U4238" s="69"/>
      <c r="V4238" s="69"/>
      <c r="W4238" s="69"/>
      <c r="X4238" s="69"/>
      <c r="Y4238" s="35"/>
      <c r="Z4238" s="35" t="s">
        <v>27741</v>
      </c>
      <c r="AA4238" s="36">
        <v>1</v>
      </c>
      <c r="AB4238" s="35" t="s">
        <v>9849</v>
      </c>
      <c r="AC4238" s="35" t="str">
        <f>+IF(Tabla1[[#This Row],[STK]]="no","Sin STK", "STK disponible")</f>
        <v>STK disponible</v>
      </c>
      <c r="AD4238" s="35">
        <f>+I4238*J4238</f>
        <v>0</v>
      </c>
      <c r="AE4238" s="35">
        <f>+I4238*K4238</f>
        <v>0</v>
      </c>
      <c r="AF4238" s="36">
        <f>IF(Tabla1[[#This Row],[ref pack]]=1,Tabla1[[#This Row],[Pedido]],LCM(Tabla1[[#This Row],[MC VIEJO]],Tabla1[[#This Row],[Pedido]]))</f>
        <v>1</v>
      </c>
      <c r="AG4238" s="36">
        <f>+VLOOKUP(Tabla1[[#This Row],[Artículo]],'.'!$B$2:$D$11481,3,)</f>
        <v>1</v>
      </c>
      <c r="AH4238" s="37" t="str">
        <f>+IFERROR(SEARCH("pack",Tabla1[[#This Row],[PACK]]),"")</f>
        <v/>
      </c>
    </row>
    <row r="4239" spans="1:34" ht="24" customHeight="1" x14ac:dyDescent="0.2">
      <c r="A4239" s="50" t="s">
        <v>6938</v>
      </c>
      <c r="B4239" s="60" t="s">
        <v>8091</v>
      </c>
      <c r="C4239" s="61" t="s">
        <v>8092</v>
      </c>
      <c r="D4239" s="52" t="s">
        <v>9841</v>
      </c>
      <c r="E4239" s="53">
        <v>397338.87</v>
      </c>
      <c r="F4239" s="23" t="str">
        <f>+IFERROR(VLOOKUP(Tabla1[[#This Row],[Artículo]],'..'!$B$2:$D$569000,3,),"")</f>
        <v/>
      </c>
      <c r="G4239" s="24" t="str">
        <f>IF(H4239=AF4239,"", "Error MC")</f>
        <v>Error MC</v>
      </c>
      <c r="H4239" s="62"/>
      <c r="I4239" s="54">
        <f>+Tabla1[[#This Row],[MC]]*Tabla1[[#This Row],[Pedido]]*Tabla1[[#This Row],[PVC ]]</f>
        <v>0</v>
      </c>
      <c r="J4239" s="26">
        <v>0.21</v>
      </c>
      <c r="K4239" s="63"/>
      <c r="L4239" s="28" t="s">
        <v>535</v>
      </c>
      <c r="M4239" s="53">
        <v>649053.03899999999</v>
      </c>
      <c r="N4239" s="64" t="str">
        <f>+IF(Tabla1[[#This Row],[F PMPI]]="SÍ","No","Sí")</f>
        <v>No</v>
      </c>
      <c r="O4239" s="65">
        <f>+Tabla1[[#This Row],[PVL]]*1.055</f>
        <v>684750.95614499995</v>
      </c>
      <c r="P4239" s="65">
        <f>+Tabla1[[#This Row],[PVL]]*1.43</f>
        <v>928145.8457699999</v>
      </c>
      <c r="Q4239" s="66" t="str">
        <f>+HYPERLINK(Tabla1[[#This Row],[PAG]])</f>
        <v>https://todomusica.com.ar/microfonos-condenser/1651-sm27-sc.html</v>
      </c>
      <c r="R4239" s="67"/>
      <c r="S4239" s="68"/>
      <c r="T4239" s="69"/>
      <c r="U4239" s="69"/>
      <c r="V4239" s="69"/>
      <c r="W4239" s="69"/>
      <c r="X4239" s="69"/>
      <c r="Y4239" s="35"/>
      <c r="Z4239" s="35" t="s">
        <v>27742</v>
      </c>
      <c r="AA4239" s="36">
        <v>1</v>
      </c>
      <c r="AB4239" s="35" t="s">
        <v>9849</v>
      </c>
      <c r="AC4239" s="35" t="str">
        <f>+IF(Tabla1[[#This Row],[STK]]="no","Sin STK", "STK disponible")</f>
        <v>STK disponible</v>
      </c>
      <c r="AD4239" s="35">
        <f>+I4239*J4239</f>
        <v>0</v>
      </c>
      <c r="AE4239" s="35">
        <f>+I4239*K4239</f>
        <v>0</v>
      </c>
      <c r="AF4239" s="36">
        <f>IF(Tabla1[[#This Row],[ref pack]]=1,Tabla1[[#This Row],[Pedido]],LCM(Tabla1[[#This Row],[MC VIEJO]],Tabla1[[#This Row],[Pedido]]))</f>
        <v>1</v>
      </c>
      <c r="AG4239" s="36">
        <f>+VLOOKUP(Tabla1[[#This Row],[Artículo]],'.'!$B$2:$D$11481,3,)</f>
        <v>1</v>
      </c>
      <c r="AH4239" s="37" t="str">
        <f>+IFERROR(SEARCH("pack",Tabla1[[#This Row],[PACK]]),"")</f>
        <v/>
      </c>
    </row>
    <row r="4240" spans="1:34" ht="24" customHeight="1" x14ac:dyDescent="0.2">
      <c r="A4240" s="50" t="s">
        <v>6938</v>
      </c>
      <c r="B4240" s="60" t="s">
        <v>8093</v>
      </c>
      <c r="C4240" s="61" t="s">
        <v>8094</v>
      </c>
      <c r="D4240" s="52" t="s">
        <v>9842</v>
      </c>
      <c r="E4240" s="53">
        <v>138186.19</v>
      </c>
      <c r="F4240" s="23" t="str">
        <f>+IFERROR(VLOOKUP(Tabla1[[#This Row],[Artículo]],'..'!$B$2:$D$569000,3,),"")</f>
        <v/>
      </c>
      <c r="G4240" s="24" t="str">
        <f>IF(H4240=AF4240,"", "Error MC")</f>
        <v>Error MC</v>
      </c>
      <c r="H4240" s="62"/>
      <c r="I4240" s="54">
        <f>+Tabla1[[#This Row],[MC]]*Tabla1[[#This Row],[Pedido]]*Tabla1[[#This Row],[PVC ]]</f>
        <v>0</v>
      </c>
      <c r="J4240" s="26">
        <v>0.21</v>
      </c>
      <c r="K4240" s="63"/>
      <c r="L4240" s="28" t="s">
        <v>535</v>
      </c>
      <c r="M4240" s="53">
        <v>225727.14600000001</v>
      </c>
      <c r="N4240" s="64" t="str">
        <f>+IF(Tabla1[[#This Row],[F PMPI]]="SÍ","No","Sí")</f>
        <v>No</v>
      </c>
      <c r="O4240" s="65">
        <f>+Tabla1[[#This Row],[PVL]]*1.055</f>
        <v>238142.13902999999</v>
      </c>
      <c r="P4240" s="65">
        <f>+Tabla1[[#This Row],[PVL]]*1.43</f>
        <v>322789.81877999997</v>
      </c>
      <c r="Q4240" s="66" t="str">
        <f>+HYPERLINK(Tabla1[[#This Row],[PAG]])</f>
        <v>https://todomusica.com.ar/microfonos-de-vincha/6277-sm31fh-tqg.html</v>
      </c>
      <c r="R4240" s="67"/>
      <c r="S4240" s="68"/>
      <c r="T4240" s="69"/>
      <c r="U4240" s="69"/>
      <c r="V4240" s="69"/>
      <c r="W4240" s="69"/>
      <c r="X4240" s="69"/>
      <c r="Y4240" s="35"/>
      <c r="Z4240" s="35" t="s">
        <v>27743</v>
      </c>
      <c r="AA4240" s="36">
        <v>1</v>
      </c>
      <c r="AB4240" s="35" t="s">
        <v>9849</v>
      </c>
      <c r="AC4240" s="35" t="str">
        <f>+IF(Tabla1[[#This Row],[STK]]="no","Sin STK", "STK disponible")</f>
        <v>STK disponible</v>
      </c>
      <c r="AD4240" s="35">
        <f>+I4240*J4240</f>
        <v>0</v>
      </c>
      <c r="AE4240" s="35">
        <f>+I4240*K4240</f>
        <v>0</v>
      </c>
      <c r="AF4240" s="36">
        <f>IF(Tabla1[[#This Row],[ref pack]]=1,Tabla1[[#This Row],[Pedido]],LCM(Tabla1[[#This Row],[MC VIEJO]],Tabla1[[#This Row],[Pedido]]))</f>
        <v>1</v>
      </c>
      <c r="AG4240" s="36">
        <f>+VLOOKUP(Tabla1[[#This Row],[Artículo]],'.'!$B$2:$D$11481,3,)</f>
        <v>1</v>
      </c>
      <c r="AH4240" s="37" t="str">
        <f>+IFERROR(SEARCH("pack",Tabla1[[#This Row],[PACK]]),"")</f>
        <v/>
      </c>
    </row>
    <row r="4241" spans="1:34" ht="24" customHeight="1" x14ac:dyDescent="0.2">
      <c r="A4241" s="50" t="s">
        <v>6938</v>
      </c>
      <c r="B4241" s="60" t="s">
        <v>8095</v>
      </c>
      <c r="C4241" s="61" t="s">
        <v>8096</v>
      </c>
      <c r="D4241" s="52" t="s">
        <v>9842</v>
      </c>
      <c r="E4241" s="53">
        <v>138186.19</v>
      </c>
      <c r="F4241" s="23" t="str">
        <f>+IFERROR(VLOOKUP(Tabla1[[#This Row],[Artículo]],'..'!$B$2:$D$569000,3,),"")</f>
        <v/>
      </c>
      <c r="G4241" s="24" t="str">
        <f>IF(H4241=AF4241,"", "Error MC")</f>
        <v>Error MC</v>
      </c>
      <c r="H4241" s="62"/>
      <c r="I4241" s="54">
        <f>+Tabla1[[#This Row],[MC]]*Tabla1[[#This Row],[Pedido]]*Tabla1[[#This Row],[PVC ]]</f>
        <v>0</v>
      </c>
      <c r="J4241" s="26">
        <v>0.21</v>
      </c>
      <c r="K4241" s="63"/>
      <c r="L4241" s="28" t="s">
        <v>535</v>
      </c>
      <c r="M4241" s="53">
        <v>225727.14600000001</v>
      </c>
      <c r="N4241" s="64" t="str">
        <f>+IF(Tabla1[[#This Row],[F PMPI]]="SÍ","No","Sí")</f>
        <v>No</v>
      </c>
      <c r="O4241" s="65">
        <f>+Tabla1[[#This Row],[PVL]]*1.055</f>
        <v>238142.13902999999</v>
      </c>
      <c r="P4241" s="65">
        <f>+Tabla1[[#This Row],[PVL]]*1.43</f>
        <v>322789.81877999997</v>
      </c>
      <c r="Q4241" s="66" t="str">
        <f>+HYPERLINK(Tabla1[[#This Row],[PAG]])</f>
        <v>https://todomusica.com.ar/microfonos-condenser/5448-404.html</v>
      </c>
      <c r="R4241" s="67"/>
      <c r="S4241" s="68"/>
      <c r="T4241" s="69"/>
      <c r="U4241" s="69"/>
      <c r="V4241" s="69"/>
      <c r="W4241" s="69"/>
      <c r="X4241" s="69"/>
      <c r="Y4241" s="35"/>
      <c r="Z4241" s="35" t="s">
        <v>27744</v>
      </c>
      <c r="AA4241" s="36">
        <v>1</v>
      </c>
      <c r="AB4241" s="35" t="s">
        <v>9849</v>
      </c>
      <c r="AC4241" s="35" t="str">
        <f>+IF(Tabla1[[#This Row],[STK]]="no","Sin STK", "STK disponible")</f>
        <v>STK disponible</v>
      </c>
      <c r="AD4241" s="35">
        <f>+I4241*J4241</f>
        <v>0</v>
      </c>
      <c r="AE4241" s="35">
        <f>+I4241*K4241</f>
        <v>0</v>
      </c>
      <c r="AF4241" s="36">
        <f>IF(Tabla1[[#This Row],[ref pack]]=1,Tabla1[[#This Row],[Pedido]],LCM(Tabla1[[#This Row],[MC VIEJO]],Tabla1[[#This Row],[Pedido]]))</f>
        <v>1</v>
      </c>
      <c r="AG4241" s="36">
        <f>+VLOOKUP(Tabla1[[#This Row],[Artículo]],'.'!$B$2:$D$11481,3,)</f>
        <v>1</v>
      </c>
      <c r="AH4241" s="37" t="str">
        <f>+IFERROR(SEARCH("pack",Tabla1[[#This Row],[PACK]]),"")</f>
        <v/>
      </c>
    </row>
    <row r="4242" spans="1:34" ht="24" customHeight="1" x14ac:dyDescent="0.2">
      <c r="A4242" s="50" t="s">
        <v>6938</v>
      </c>
      <c r="B4242" s="60" t="s">
        <v>8097</v>
      </c>
      <c r="C4242" s="61" t="s">
        <v>8098</v>
      </c>
      <c r="D4242" s="52" t="s">
        <v>27</v>
      </c>
      <c r="E4242" s="53">
        <v>71030.19</v>
      </c>
      <c r="F4242" s="23" t="str">
        <f>+IFERROR(VLOOKUP(Tabla1[[#This Row],[Artículo]],'..'!$B$2:$D$569000,3,),"")</f>
        <v/>
      </c>
      <c r="G4242" s="24" t="str">
        <f>IF(H4242=AF4242,"", "Error MC")</f>
        <v>Error MC</v>
      </c>
      <c r="H4242" s="62"/>
      <c r="I4242" s="54">
        <f>+Tabla1[[#This Row],[MC]]*Tabla1[[#This Row],[Pedido]]*Tabla1[[#This Row],[PVC ]]</f>
        <v>0</v>
      </c>
      <c r="J4242" s="26">
        <v>0.21</v>
      </c>
      <c r="K4242" s="63"/>
      <c r="L4242" s="28" t="s">
        <v>535</v>
      </c>
      <c r="M4242" s="53">
        <v>116027.82</v>
      </c>
      <c r="N4242" s="64" t="str">
        <f>+IF(Tabla1[[#This Row],[F PMPI]]="SÍ","No","Sí")</f>
        <v>No</v>
      </c>
      <c r="O4242" s="65">
        <f>+Tabla1[[#This Row],[PVL]]*1.055</f>
        <v>122409.3501</v>
      </c>
      <c r="P4242" s="65">
        <f>+Tabla1[[#This Row],[PVL]]*1.43</f>
        <v>165919.78260000001</v>
      </c>
      <c r="Q4242" s="66" t="str">
        <f>+HYPERLINK(Tabla1[[#This Row],[PAG]])</f>
        <v>https://todomusica.com.ar/microfonos-dinamicos/3133-sm48-lc.html</v>
      </c>
      <c r="R4242" s="67"/>
      <c r="S4242" s="68"/>
      <c r="T4242" s="69"/>
      <c r="U4242" s="69"/>
      <c r="V4242" s="69"/>
      <c r="W4242" s="69"/>
      <c r="X4242" s="69"/>
      <c r="Y4242" s="35"/>
      <c r="Z4242" s="35" t="s">
        <v>27745</v>
      </c>
      <c r="AA4242" s="36">
        <v>1</v>
      </c>
      <c r="AB4242" s="35" t="s">
        <v>9849</v>
      </c>
      <c r="AC4242" s="35" t="str">
        <f>+IF(Tabla1[[#This Row],[STK]]="no","Sin STK", "STK disponible")</f>
        <v>Sin STK</v>
      </c>
      <c r="AD4242" s="35">
        <f>+I4242*J4242</f>
        <v>0</v>
      </c>
      <c r="AE4242" s="35">
        <f>+I4242*K4242</f>
        <v>0</v>
      </c>
      <c r="AF4242" s="36">
        <f>IF(Tabla1[[#This Row],[ref pack]]=1,Tabla1[[#This Row],[Pedido]],LCM(Tabla1[[#This Row],[MC VIEJO]],Tabla1[[#This Row],[Pedido]]))</f>
        <v>1</v>
      </c>
      <c r="AG4242" s="36">
        <f>+VLOOKUP(Tabla1[[#This Row],[Artículo]],'.'!$B$2:$D$11481,3,)</f>
        <v>1</v>
      </c>
      <c r="AH4242" s="37" t="str">
        <f>+IFERROR(SEARCH("pack",Tabla1[[#This Row],[PACK]]),"")</f>
        <v/>
      </c>
    </row>
    <row r="4243" spans="1:34" ht="24" customHeight="1" x14ac:dyDescent="0.2">
      <c r="A4243" s="50" t="s">
        <v>6938</v>
      </c>
      <c r="B4243" s="60" t="s">
        <v>8099</v>
      </c>
      <c r="C4243" s="61" t="s">
        <v>8100</v>
      </c>
      <c r="D4243" s="52" t="s">
        <v>9841</v>
      </c>
      <c r="E4243" s="53">
        <v>129547.17</v>
      </c>
      <c r="F4243" s="23" t="str">
        <f>+IFERROR(VLOOKUP(Tabla1[[#This Row],[Artículo]],'..'!$B$2:$D$569000,3,),"")</f>
        <v/>
      </c>
      <c r="G4243" s="24" t="str">
        <f>IF(H4243=AF4243,"", "Error MC")</f>
        <v>Error MC</v>
      </c>
      <c r="H4243" s="62"/>
      <c r="I4243" s="54">
        <f>+Tabla1[[#This Row],[MC]]*Tabla1[[#This Row],[Pedido]]*Tabla1[[#This Row],[PVC ]]</f>
        <v>0</v>
      </c>
      <c r="J4243" s="26">
        <v>0.21</v>
      </c>
      <c r="K4243" s="63"/>
      <c r="L4243" s="28" t="s">
        <v>535</v>
      </c>
      <c r="M4243" s="53">
        <v>211615.30300000001</v>
      </c>
      <c r="N4243" s="64" t="str">
        <f>+IF(Tabla1[[#This Row],[F PMPI]]="SÍ","No","Sí")</f>
        <v>No</v>
      </c>
      <c r="O4243" s="65">
        <f>+Tabla1[[#This Row],[PVL]]*1.055</f>
        <v>223254.144665</v>
      </c>
      <c r="P4243" s="65">
        <f>+Tabla1[[#This Row],[PVL]]*1.43</f>
        <v>302609.88329000003</v>
      </c>
      <c r="Q4243" s="66" t="str">
        <f>+HYPERLINK(Tabla1[[#This Row],[PAG]])</f>
        <v>https://todomusica.com.ar/microfonos-dinamicos/3142-sm57-lc.html</v>
      </c>
      <c r="R4243" s="67"/>
      <c r="S4243" s="68"/>
      <c r="T4243" s="69"/>
      <c r="U4243" s="69"/>
      <c r="V4243" s="69"/>
      <c r="W4243" s="69"/>
      <c r="X4243" s="69"/>
      <c r="Y4243" s="35"/>
      <c r="Z4243" s="35" t="s">
        <v>27746</v>
      </c>
      <c r="AA4243" s="36">
        <v>1</v>
      </c>
      <c r="AB4243" s="35" t="s">
        <v>9849</v>
      </c>
      <c r="AC4243" s="35" t="str">
        <f>+IF(Tabla1[[#This Row],[STK]]="no","Sin STK", "STK disponible")</f>
        <v>STK disponible</v>
      </c>
      <c r="AD4243" s="35">
        <f>+I4243*J4243</f>
        <v>0</v>
      </c>
      <c r="AE4243" s="35">
        <f>+I4243*K4243</f>
        <v>0</v>
      </c>
      <c r="AF4243" s="36">
        <f>IF(Tabla1[[#This Row],[ref pack]]=1,Tabla1[[#This Row],[Pedido]],LCM(Tabla1[[#This Row],[MC VIEJO]],Tabla1[[#This Row],[Pedido]]))</f>
        <v>1</v>
      </c>
      <c r="AG4243" s="36">
        <f>+VLOOKUP(Tabla1[[#This Row],[Artículo]],'.'!$B$2:$D$11481,3,)</f>
        <v>1</v>
      </c>
      <c r="AH4243" s="37" t="str">
        <f>+IFERROR(SEARCH("pack",Tabla1[[#This Row],[PACK]]),"")</f>
        <v/>
      </c>
    </row>
    <row r="4244" spans="1:34" ht="24" customHeight="1" x14ac:dyDescent="0.2">
      <c r="A4244" s="50" t="s">
        <v>6938</v>
      </c>
      <c r="B4244" s="60" t="s">
        <v>8101</v>
      </c>
      <c r="C4244" s="61" t="s">
        <v>8102</v>
      </c>
      <c r="D4244" s="52" t="s">
        <v>9841</v>
      </c>
      <c r="E4244" s="53">
        <v>141927.04999999999</v>
      </c>
      <c r="F4244" s="23" t="str">
        <f>+IFERROR(VLOOKUP(Tabla1[[#This Row],[Artículo]],'..'!$B$2:$D$569000,3,),"")</f>
        <v/>
      </c>
      <c r="G4244" s="24" t="str">
        <f>IF(H4244=AF4244,"", "Error MC")</f>
        <v>Error MC</v>
      </c>
      <c r="H4244" s="62"/>
      <c r="I4244" s="54">
        <f>+Tabla1[[#This Row],[MC]]*Tabla1[[#This Row],[Pedido]]*Tabla1[[#This Row],[PVC ]]</f>
        <v>0</v>
      </c>
      <c r="J4244" s="26">
        <v>0.21</v>
      </c>
      <c r="K4244" s="63"/>
      <c r="L4244" s="28" t="s">
        <v>535</v>
      </c>
      <c r="M4244" s="53">
        <v>231837.83900000001</v>
      </c>
      <c r="N4244" s="64" t="str">
        <f>+IF(Tabla1[[#This Row],[F PMPI]]="SÍ","No","Sí")</f>
        <v>No</v>
      </c>
      <c r="O4244" s="65">
        <f>+Tabla1[[#This Row],[PVL]]*1.055</f>
        <v>244588.92014499998</v>
      </c>
      <c r="P4244" s="65">
        <f>+Tabla1[[#This Row],[PVL]]*1.43</f>
        <v>331528.10976999998</v>
      </c>
      <c r="Q4244" s="66" t="str">
        <f>+HYPERLINK(Tabla1[[#This Row],[PAG]])</f>
        <v>https://todomusica.com.ar/microfonos-dinamicos/3246-sm58-lc.html</v>
      </c>
      <c r="R4244" s="67"/>
      <c r="S4244" s="68"/>
      <c r="T4244" s="69"/>
      <c r="U4244" s="69"/>
      <c r="V4244" s="69"/>
      <c r="W4244" s="69"/>
      <c r="X4244" s="69"/>
      <c r="Y4244" s="35"/>
      <c r="Z4244" s="35" t="s">
        <v>27747</v>
      </c>
      <c r="AA4244" s="36">
        <v>1</v>
      </c>
      <c r="AB4244" s="35" t="s">
        <v>9849</v>
      </c>
      <c r="AC4244" s="35" t="str">
        <f>+IF(Tabla1[[#This Row],[STK]]="no","Sin STK", "STK disponible")</f>
        <v>STK disponible</v>
      </c>
      <c r="AD4244" s="35">
        <f>+I4244*J4244</f>
        <v>0</v>
      </c>
      <c r="AE4244" s="35">
        <f>+I4244*K4244</f>
        <v>0</v>
      </c>
      <c r="AF4244" s="36">
        <f>IF(Tabla1[[#This Row],[ref pack]]=1,Tabla1[[#This Row],[Pedido]],LCM(Tabla1[[#This Row],[MC VIEJO]],Tabla1[[#This Row],[Pedido]]))</f>
        <v>1</v>
      </c>
      <c r="AG4244" s="36">
        <f>+VLOOKUP(Tabla1[[#This Row],[Artículo]],'.'!$B$2:$D$11481,3,)</f>
        <v>1</v>
      </c>
      <c r="AH4244" s="37" t="str">
        <f>+IFERROR(SEARCH("pack",Tabla1[[#This Row],[PACK]]),"")</f>
        <v/>
      </c>
    </row>
    <row r="4245" spans="1:34" ht="24" customHeight="1" x14ac:dyDescent="0.2">
      <c r="A4245" s="50" t="s">
        <v>6938</v>
      </c>
      <c r="B4245" s="60" t="s">
        <v>8103</v>
      </c>
      <c r="C4245" s="61" t="s">
        <v>8104</v>
      </c>
      <c r="D4245" s="52" t="s">
        <v>9842</v>
      </c>
      <c r="E4245" s="53">
        <v>139477.9</v>
      </c>
      <c r="F4245" s="23" t="str">
        <f>+IFERROR(VLOOKUP(Tabla1[[#This Row],[Artículo]],'..'!$B$2:$D$569000,3,),"")</f>
        <v/>
      </c>
      <c r="G4245" s="24" t="str">
        <f>IF(H4245=AF4245,"", "Error MC")</f>
        <v>Error MC</v>
      </c>
      <c r="H4245" s="62"/>
      <c r="I4245" s="54">
        <f>+Tabla1[[#This Row],[MC]]*Tabla1[[#This Row],[Pedido]]*Tabla1[[#This Row],[PVC ]]</f>
        <v>0</v>
      </c>
      <c r="J4245" s="26">
        <v>0.21</v>
      </c>
      <c r="K4245" s="63"/>
      <c r="L4245" s="28" t="s">
        <v>535</v>
      </c>
      <c r="M4245" s="53">
        <v>227837.15599999999</v>
      </c>
      <c r="N4245" s="64" t="str">
        <f>+IF(Tabla1[[#This Row],[F PMPI]]="SÍ","No","Sí")</f>
        <v>No</v>
      </c>
      <c r="O4245" s="65">
        <f>+Tabla1[[#This Row],[PVL]]*1.055</f>
        <v>240368.19957999999</v>
      </c>
      <c r="P4245" s="65">
        <f>+Tabla1[[#This Row],[PVL]]*1.43</f>
        <v>325807.13307999994</v>
      </c>
      <c r="Q4245" s="66" t="str">
        <f>+HYPERLINK(Tabla1[[#This Row],[PAG]])</f>
        <v>https://todomusica.com.ar/microfonos-dinamicos/2878-sm58s.html</v>
      </c>
      <c r="R4245" s="67"/>
      <c r="S4245" s="68"/>
      <c r="T4245" s="69"/>
      <c r="U4245" s="69"/>
      <c r="V4245" s="69"/>
      <c r="W4245" s="69"/>
      <c r="X4245" s="69"/>
      <c r="Y4245" s="35"/>
      <c r="Z4245" s="35" t="s">
        <v>27748</v>
      </c>
      <c r="AA4245" s="36">
        <v>1</v>
      </c>
      <c r="AB4245" s="35" t="s">
        <v>9849</v>
      </c>
      <c r="AC4245" s="35" t="str">
        <f>+IF(Tabla1[[#This Row],[STK]]="no","Sin STK", "STK disponible")</f>
        <v>STK disponible</v>
      </c>
      <c r="AD4245" s="35">
        <f>+I4245*J4245</f>
        <v>0</v>
      </c>
      <c r="AE4245" s="35">
        <f>+I4245*K4245</f>
        <v>0</v>
      </c>
      <c r="AF4245" s="36">
        <f>IF(Tabla1[[#This Row],[ref pack]]=1,Tabla1[[#This Row],[Pedido]],LCM(Tabla1[[#This Row],[MC VIEJO]],Tabla1[[#This Row],[Pedido]]))</f>
        <v>1</v>
      </c>
      <c r="AG4245" s="36">
        <f>+VLOOKUP(Tabla1[[#This Row],[Artículo]],'.'!$B$2:$D$11481,3,)</f>
        <v>1</v>
      </c>
      <c r="AH4245" s="37" t="str">
        <f>+IFERROR(SEARCH("pack",Tabla1[[#This Row],[PACK]]),"")</f>
        <v/>
      </c>
    </row>
    <row r="4246" spans="1:34" ht="24" customHeight="1" x14ac:dyDescent="0.2">
      <c r="A4246" s="50" t="s">
        <v>6938</v>
      </c>
      <c r="B4246" s="60" t="s">
        <v>8105</v>
      </c>
      <c r="C4246" s="61" t="s">
        <v>8106</v>
      </c>
      <c r="D4246" s="52" t="s">
        <v>9842</v>
      </c>
      <c r="E4246" s="53">
        <v>170903.14</v>
      </c>
      <c r="F4246" s="23" t="str">
        <f>+IFERROR(VLOOKUP(Tabla1[[#This Row],[Artículo]],'..'!$B$2:$D$569000,3,),"")</f>
        <v/>
      </c>
      <c r="G4246" s="24" t="str">
        <f>IF(H4246=AF4246,"", "Error MC")</f>
        <v>Error MC</v>
      </c>
      <c r="H4246" s="62"/>
      <c r="I4246" s="54">
        <f>+Tabla1[[#This Row],[MC]]*Tabla1[[#This Row],[Pedido]]*Tabla1[[#This Row],[PVC ]]</f>
        <v>0</v>
      </c>
      <c r="J4246" s="26">
        <v>0.21</v>
      </c>
      <c r="K4246" s="63"/>
      <c r="L4246" s="28" t="s">
        <v>535</v>
      </c>
      <c r="M4246" s="53">
        <v>279170.28000000003</v>
      </c>
      <c r="N4246" s="64" t="str">
        <f>+IF(Tabla1[[#This Row],[F PMPI]]="SÍ","No","Sí")</f>
        <v>No</v>
      </c>
      <c r="O4246" s="65">
        <f>+Tabla1[[#This Row],[PVL]]*1.055</f>
        <v>294524.64540000004</v>
      </c>
      <c r="P4246" s="65">
        <f>+Tabla1[[#This Row],[PVL]]*1.43</f>
        <v>399213.50040000002</v>
      </c>
      <c r="Q4246" s="66" t="str">
        <f>+HYPERLINK(Tabla1[[#This Row],[PAG]])</f>
        <v>https://todomusica.com.ar/microfonos-dinamicos/1557-sm63.html</v>
      </c>
      <c r="R4246" s="67"/>
      <c r="S4246" s="68"/>
      <c r="T4246" s="69"/>
      <c r="U4246" s="69"/>
      <c r="V4246" s="69"/>
      <c r="W4246" s="69"/>
      <c r="X4246" s="69"/>
      <c r="Y4246" s="35"/>
      <c r="Z4246" s="35" t="s">
        <v>27749</v>
      </c>
      <c r="AA4246" s="36">
        <v>1</v>
      </c>
      <c r="AB4246" s="35" t="s">
        <v>9849</v>
      </c>
      <c r="AC4246" s="35" t="str">
        <f>+IF(Tabla1[[#This Row],[STK]]="no","Sin STK", "STK disponible")</f>
        <v>STK disponible</v>
      </c>
      <c r="AD4246" s="35">
        <f>+I4246*J4246</f>
        <v>0</v>
      </c>
      <c r="AE4246" s="35">
        <f>+I4246*K4246</f>
        <v>0</v>
      </c>
      <c r="AF4246" s="36">
        <f>IF(Tabla1[[#This Row],[ref pack]]=1,Tabla1[[#This Row],[Pedido]],LCM(Tabla1[[#This Row],[MC VIEJO]],Tabla1[[#This Row],[Pedido]]))</f>
        <v>1</v>
      </c>
      <c r="AG4246" s="36">
        <f>+VLOOKUP(Tabla1[[#This Row],[Artículo]],'.'!$B$2:$D$11481,3,)</f>
        <v>1</v>
      </c>
      <c r="AH4246" s="37" t="str">
        <f>+IFERROR(SEARCH("pack",Tabla1[[#This Row],[PACK]]),"")</f>
        <v/>
      </c>
    </row>
    <row r="4247" spans="1:34" ht="24" customHeight="1" x14ac:dyDescent="0.2">
      <c r="A4247" s="50" t="s">
        <v>6938</v>
      </c>
      <c r="B4247" s="60" t="s">
        <v>8107</v>
      </c>
      <c r="C4247" s="61" t="s">
        <v>8108</v>
      </c>
      <c r="D4247" s="52" t="s">
        <v>27</v>
      </c>
      <c r="E4247" s="53">
        <v>516153.07</v>
      </c>
      <c r="F4247" s="23" t="str">
        <f>+IFERROR(VLOOKUP(Tabla1[[#This Row],[Artículo]],'..'!$B$2:$D$569000,3,),"")</f>
        <v/>
      </c>
      <c r="G4247" s="24" t="str">
        <f>IF(H4247=AF4247,"", "Error MC")</f>
        <v>Error MC</v>
      </c>
      <c r="H4247" s="62"/>
      <c r="I4247" s="54">
        <f>+Tabla1[[#This Row],[MC]]*Tabla1[[#This Row],[Pedido]]*Tabla1[[#This Row],[PVC ]]</f>
        <v>0</v>
      </c>
      <c r="J4247" s="26">
        <v>0.21</v>
      </c>
      <c r="K4247" s="63"/>
      <c r="L4247" s="28" t="s">
        <v>535</v>
      </c>
      <c r="M4247" s="53">
        <v>843136.03399999999</v>
      </c>
      <c r="N4247" s="64" t="str">
        <f>+IF(Tabla1[[#This Row],[F PMPI]]="SÍ","No","Sí")</f>
        <v>No</v>
      </c>
      <c r="O4247" s="65">
        <f>+Tabla1[[#This Row],[PVL]]*1.055</f>
        <v>889508.51586999989</v>
      </c>
      <c r="P4247" s="65">
        <f>+Tabla1[[#This Row],[PVL]]*1.43</f>
        <v>1205684.52862</v>
      </c>
      <c r="Q4247" s="66" t="str">
        <f>+HYPERLINK(Tabla1[[#This Row],[PAG]])</f>
        <v>https://todomusica.com.ar/microfonos-broadcast/924-sm7b.html</v>
      </c>
      <c r="R4247" s="67"/>
      <c r="S4247" s="68"/>
      <c r="T4247" s="69"/>
      <c r="U4247" s="69"/>
      <c r="V4247" s="69"/>
      <c r="W4247" s="69"/>
      <c r="X4247" s="69"/>
      <c r="Y4247" s="35"/>
      <c r="Z4247" s="35" t="s">
        <v>27750</v>
      </c>
      <c r="AA4247" s="36">
        <v>1</v>
      </c>
      <c r="AB4247" s="35" t="s">
        <v>9849</v>
      </c>
      <c r="AC4247" s="35" t="str">
        <f>+IF(Tabla1[[#This Row],[STK]]="no","Sin STK", "STK disponible")</f>
        <v>Sin STK</v>
      </c>
      <c r="AD4247" s="35">
        <f>+I4247*J4247</f>
        <v>0</v>
      </c>
      <c r="AE4247" s="35">
        <f>+I4247*K4247</f>
        <v>0</v>
      </c>
      <c r="AF4247" s="36">
        <f>IF(Tabla1[[#This Row],[ref pack]]=1,Tabla1[[#This Row],[Pedido]],LCM(Tabla1[[#This Row],[MC VIEJO]],Tabla1[[#This Row],[Pedido]]))</f>
        <v>1</v>
      </c>
      <c r="AG4247" s="36">
        <f>+VLOOKUP(Tabla1[[#This Row],[Artículo]],'.'!$B$2:$D$11481,3,)</f>
        <v>1</v>
      </c>
      <c r="AH4247" s="37" t="str">
        <f>+IFERROR(SEARCH("pack",Tabla1[[#This Row],[PACK]]),"")</f>
        <v/>
      </c>
    </row>
    <row r="4248" spans="1:34" ht="24" customHeight="1" x14ac:dyDescent="0.2">
      <c r="A4248" s="50" t="s">
        <v>6938</v>
      </c>
      <c r="B4248" s="60" t="s">
        <v>8109</v>
      </c>
      <c r="C4248" s="61" t="s">
        <v>8110</v>
      </c>
      <c r="D4248" s="52" t="s">
        <v>9842</v>
      </c>
      <c r="E4248" s="53">
        <v>525262.77</v>
      </c>
      <c r="F4248" s="23" t="str">
        <f>+IFERROR(VLOOKUP(Tabla1[[#This Row],[Artículo]],'..'!$B$2:$D$569000,3,),"")</f>
        <v/>
      </c>
      <c r="G4248" s="24" t="str">
        <f>IF(H4248=AF4248,"", "Error MC")</f>
        <v>Error MC</v>
      </c>
      <c r="H4248" s="62"/>
      <c r="I4248" s="54">
        <f>+Tabla1[[#This Row],[MC]]*Tabla1[[#This Row],[Pedido]]*Tabla1[[#This Row],[PVC ]]</f>
        <v>0</v>
      </c>
      <c r="J4248" s="26">
        <v>0.21</v>
      </c>
      <c r="K4248" s="63"/>
      <c r="L4248" s="28" t="s">
        <v>535</v>
      </c>
      <c r="M4248" s="53">
        <v>858016.73499999999</v>
      </c>
      <c r="N4248" s="64" t="str">
        <f>+IF(Tabla1[[#This Row],[F PMPI]]="SÍ","No","Sí")</f>
        <v>No</v>
      </c>
      <c r="O4248" s="65">
        <f>+Tabla1[[#This Row],[PVL]]*1.055</f>
        <v>905207.65542499989</v>
      </c>
      <c r="P4248" s="65">
        <f>+Tabla1[[#This Row],[PVL]]*1.43</f>
        <v>1226963.93105</v>
      </c>
      <c r="Q4248" s="66" t="str">
        <f>+HYPERLINK(Tabla1[[#This Row],[PAG]])</f>
        <v>https://todomusica.com.ar/microfonos-condenser/1776-sm81-lc.html</v>
      </c>
      <c r="R4248" s="67"/>
      <c r="S4248" s="68"/>
      <c r="T4248" s="69"/>
      <c r="U4248" s="69"/>
      <c r="V4248" s="69"/>
      <c r="W4248" s="69"/>
      <c r="X4248" s="69"/>
      <c r="Y4248" s="35"/>
      <c r="Z4248" s="35" t="s">
        <v>27751</v>
      </c>
      <c r="AA4248" s="36">
        <v>1</v>
      </c>
      <c r="AB4248" s="35" t="s">
        <v>9849</v>
      </c>
      <c r="AC4248" s="35" t="str">
        <f>+IF(Tabla1[[#This Row],[STK]]="no","Sin STK", "STK disponible")</f>
        <v>STK disponible</v>
      </c>
      <c r="AD4248" s="35">
        <f>+I4248*J4248</f>
        <v>0</v>
      </c>
      <c r="AE4248" s="35">
        <f>+I4248*K4248</f>
        <v>0</v>
      </c>
      <c r="AF4248" s="36">
        <f>IF(Tabla1[[#This Row],[ref pack]]=1,Tabla1[[#This Row],[Pedido]],LCM(Tabla1[[#This Row],[MC VIEJO]],Tabla1[[#This Row],[Pedido]]))</f>
        <v>1</v>
      </c>
      <c r="AG4248" s="36">
        <f>+VLOOKUP(Tabla1[[#This Row],[Artículo]],'.'!$B$2:$D$11481,3,)</f>
        <v>1</v>
      </c>
      <c r="AH4248" s="37" t="str">
        <f>+IFERROR(SEARCH("pack",Tabla1[[#This Row],[PACK]]),"")</f>
        <v/>
      </c>
    </row>
    <row r="4249" spans="1:34" ht="24" customHeight="1" x14ac:dyDescent="0.2">
      <c r="A4249" s="50" t="s">
        <v>6938</v>
      </c>
      <c r="B4249" s="60" t="s">
        <v>8111</v>
      </c>
      <c r="C4249" s="61" t="s">
        <v>8112</v>
      </c>
      <c r="D4249" s="52" t="s">
        <v>9842</v>
      </c>
      <c r="E4249" s="53">
        <v>213111.7</v>
      </c>
      <c r="F4249" s="23" t="str">
        <f>+IFERROR(VLOOKUP(Tabla1[[#This Row],[Artículo]],'..'!$B$2:$D$569000,3,),"")</f>
        <v/>
      </c>
      <c r="G4249" s="24" t="str">
        <f>IF(H4249=AF4249,"", "Error MC")</f>
        <v>Error MC</v>
      </c>
      <c r="H4249" s="62"/>
      <c r="I4249" s="54">
        <f>+Tabla1[[#This Row],[MC]]*Tabla1[[#This Row],[Pedido]]*Tabla1[[#This Row],[PVC ]]</f>
        <v>0</v>
      </c>
      <c r="J4249" s="26">
        <v>0.21</v>
      </c>
      <c r="K4249" s="63"/>
      <c r="L4249" s="28" t="s">
        <v>535</v>
      </c>
      <c r="M4249" s="53">
        <v>348117.96799999999</v>
      </c>
      <c r="N4249" s="64" t="str">
        <f>+IF(Tabla1[[#This Row],[F PMPI]]="SÍ","No","Sí")</f>
        <v>No</v>
      </c>
      <c r="O4249" s="65">
        <f>+Tabla1[[#This Row],[PVL]]*1.055</f>
        <v>367264.45623999997</v>
      </c>
      <c r="P4249" s="65">
        <f>+Tabla1[[#This Row],[PVL]]*1.43</f>
        <v>497808.69423999998</v>
      </c>
      <c r="Q4249" s="66" t="str">
        <f>+HYPERLINK(Tabla1[[#This Row],[PAG]])</f>
        <v>https://todomusica.com.ar/microfonos-condenser/681-sm86.html</v>
      </c>
      <c r="R4249" s="67"/>
      <c r="S4249" s="68"/>
      <c r="T4249" s="69"/>
      <c r="U4249" s="69"/>
      <c r="V4249" s="69"/>
      <c r="W4249" s="69"/>
      <c r="X4249" s="69"/>
      <c r="Y4249" s="35"/>
      <c r="Z4249" s="35" t="s">
        <v>27752</v>
      </c>
      <c r="AA4249" s="36">
        <v>1</v>
      </c>
      <c r="AB4249" s="35" t="s">
        <v>9849</v>
      </c>
      <c r="AC4249" s="35" t="str">
        <f>+IF(Tabla1[[#This Row],[STK]]="no","Sin STK", "STK disponible")</f>
        <v>STK disponible</v>
      </c>
      <c r="AD4249" s="35">
        <f>+I4249*J4249</f>
        <v>0</v>
      </c>
      <c r="AE4249" s="35">
        <f>+I4249*K4249</f>
        <v>0</v>
      </c>
      <c r="AF4249" s="36">
        <f>IF(Tabla1[[#This Row],[ref pack]]=1,Tabla1[[#This Row],[Pedido]],LCM(Tabla1[[#This Row],[MC VIEJO]],Tabla1[[#This Row],[Pedido]]))</f>
        <v>1</v>
      </c>
      <c r="AG4249" s="36">
        <f>+VLOOKUP(Tabla1[[#This Row],[Artículo]],'.'!$B$2:$D$11481,3,)</f>
        <v>1</v>
      </c>
      <c r="AH4249" s="37" t="str">
        <f>+IFERROR(SEARCH("pack",Tabla1[[#This Row],[PACK]]),"")</f>
        <v/>
      </c>
    </row>
    <row r="4250" spans="1:34" ht="24" customHeight="1" x14ac:dyDescent="0.2">
      <c r="A4250" s="50" t="s">
        <v>6938</v>
      </c>
      <c r="B4250" s="60" t="s">
        <v>8113</v>
      </c>
      <c r="C4250" s="61" t="s">
        <v>8114</v>
      </c>
      <c r="D4250" s="52" t="s">
        <v>27</v>
      </c>
      <c r="E4250" s="53">
        <v>271852.15999999997</v>
      </c>
      <c r="F4250" s="23" t="str">
        <f>+IFERROR(VLOOKUP(Tabla1[[#This Row],[Artículo]],'..'!$B$2:$D$569000,3,),"")</f>
        <v/>
      </c>
      <c r="G4250" s="24" t="str">
        <f>IF(H4250=AF4250,"", "Error MC")</f>
        <v>Error MC</v>
      </c>
      <c r="H4250" s="62"/>
      <c r="I4250" s="54">
        <f>+Tabla1[[#This Row],[MC]]*Tabla1[[#This Row],[Pedido]]*Tabla1[[#This Row],[PVC ]]</f>
        <v>0</v>
      </c>
      <c r="J4250" s="26">
        <v>0.21</v>
      </c>
      <c r="K4250" s="63"/>
      <c r="L4250" s="28" t="s">
        <v>535</v>
      </c>
      <c r="M4250" s="53">
        <v>444070.50799999997</v>
      </c>
      <c r="N4250" s="64" t="str">
        <f>+IF(Tabla1[[#This Row],[F PMPI]]="SÍ","No","Sí")</f>
        <v>No</v>
      </c>
      <c r="O4250" s="65">
        <f>+Tabla1[[#This Row],[PVL]]*1.055</f>
        <v>468494.38593999995</v>
      </c>
      <c r="P4250" s="65">
        <f>+Tabla1[[#This Row],[PVL]]*1.43</f>
        <v>635020.82643999998</v>
      </c>
      <c r="Q4250" s="66" t="str">
        <f>+HYPERLINK(Tabla1[[#This Row],[PAG]])</f>
        <v>https://todomusica.com.ar/microfonos-condenser/1558-sm87a.html</v>
      </c>
      <c r="R4250" s="67"/>
      <c r="S4250" s="68"/>
      <c r="T4250" s="69"/>
      <c r="U4250" s="69"/>
      <c r="V4250" s="69"/>
      <c r="W4250" s="69"/>
      <c r="X4250" s="69"/>
      <c r="Y4250" s="35"/>
      <c r="Z4250" s="35" t="s">
        <v>27753</v>
      </c>
      <c r="AA4250" s="36">
        <v>1</v>
      </c>
      <c r="AB4250" s="35" t="s">
        <v>9849</v>
      </c>
      <c r="AC4250" s="35" t="str">
        <f>+IF(Tabla1[[#This Row],[STK]]="no","Sin STK", "STK disponible")</f>
        <v>Sin STK</v>
      </c>
      <c r="AD4250" s="35">
        <f>+I4250*J4250</f>
        <v>0</v>
      </c>
      <c r="AE4250" s="35">
        <f>+I4250*K4250</f>
        <v>0</v>
      </c>
      <c r="AF4250" s="36">
        <f>IF(Tabla1[[#This Row],[ref pack]]=1,Tabla1[[#This Row],[Pedido]],LCM(Tabla1[[#This Row],[MC VIEJO]],Tabla1[[#This Row],[Pedido]]))</f>
        <v>1</v>
      </c>
      <c r="AG4250" s="36">
        <f>+VLOOKUP(Tabla1[[#This Row],[Artículo]],'.'!$B$2:$D$11481,3,)</f>
        <v>1</v>
      </c>
      <c r="AH4250" s="37" t="str">
        <f>+IFERROR(SEARCH("pack",Tabla1[[#This Row],[PACK]]),"")</f>
        <v/>
      </c>
    </row>
    <row r="4251" spans="1:34" ht="24" customHeight="1" x14ac:dyDescent="0.2">
      <c r="A4251" s="50" t="s">
        <v>6938</v>
      </c>
      <c r="B4251" s="60" t="s">
        <v>8115</v>
      </c>
      <c r="C4251" s="61" t="s">
        <v>8116</v>
      </c>
      <c r="D4251" s="52" t="s">
        <v>9842</v>
      </c>
      <c r="E4251" s="53">
        <v>180481.5</v>
      </c>
      <c r="F4251" s="23" t="str">
        <f>+IFERROR(VLOOKUP(Tabla1[[#This Row],[Artículo]],'..'!$B$2:$D$569000,3,),"")</f>
        <v/>
      </c>
      <c r="G4251" s="24" t="str">
        <f>IF(H4251=AF4251,"", "Error MC")</f>
        <v>Error MC</v>
      </c>
      <c r="H4251" s="62"/>
      <c r="I4251" s="54">
        <f>+Tabla1[[#This Row],[MC]]*Tabla1[[#This Row],[Pedido]]*Tabla1[[#This Row],[PVC ]]</f>
        <v>0</v>
      </c>
      <c r="J4251" s="26">
        <v>0.21</v>
      </c>
      <c r="K4251" s="63"/>
      <c r="L4251" s="28" t="s">
        <v>535</v>
      </c>
      <c r="M4251" s="53">
        <v>294816.53600000002</v>
      </c>
      <c r="N4251" s="64" t="str">
        <f>+IF(Tabla1[[#This Row],[F PMPI]]="SÍ","No","Sí")</f>
        <v>No</v>
      </c>
      <c r="O4251" s="65">
        <f>+Tabla1[[#This Row],[PVL]]*1.055</f>
        <v>311031.44547999999</v>
      </c>
      <c r="P4251" s="65">
        <f>+Tabla1[[#This Row],[PVL]]*1.43</f>
        <v>421587.64648</v>
      </c>
      <c r="Q4251" s="66" t="str">
        <f>+HYPERLINK(Tabla1[[#This Row],[PAG]])</f>
        <v>https://todomusica.com.ar/microfonos-corbateros/925-sm93.html</v>
      </c>
      <c r="R4251" s="67"/>
      <c r="S4251" s="68"/>
      <c r="T4251" s="69"/>
      <c r="U4251" s="69"/>
      <c r="V4251" s="69"/>
      <c r="W4251" s="69"/>
      <c r="X4251" s="69"/>
      <c r="Y4251" s="35"/>
      <c r="Z4251" s="35" t="s">
        <v>27754</v>
      </c>
      <c r="AA4251" s="36">
        <v>1</v>
      </c>
      <c r="AB4251" s="35" t="s">
        <v>9849</v>
      </c>
      <c r="AC4251" s="35" t="str">
        <f>+IF(Tabla1[[#This Row],[STK]]="no","Sin STK", "STK disponible")</f>
        <v>STK disponible</v>
      </c>
      <c r="AD4251" s="35">
        <f>+I4251*J4251</f>
        <v>0</v>
      </c>
      <c r="AE4251" s="35">
        <f>+I4251*K4251</f>
        <v>0</v>
      </c>
      <c r="AF4251" s="36">
        <f>IF(Tabla1[[#This Row],[ref pack]]=1,Tabla1[[#This Row],[Pedido]],LCM(Tabla1[[#This Row],[MC VIEJO]],Tabla1[[#This Row],[Pedido]]))</f>
        <v>1</v>
      </c>
      <c r="AG4251" s="36">
        <f>+VLOOKUP(Tabla1[[#This Row],[Artículo]],'.'!$B$2:$D$11481,3,)</f>
        <v>1</v>
      </c>
      <c r="AH4251" s="37" t="str">
        <f>+IFERROR(SEARCH("pack",Tabla1[[#This Row],[PACK]]),"")</f>
        <v/>
      </c>
    </row>
    <row r="4252" spans="1:34" ht="24" customHeight="1" x14ac:dyDescent="0.2">
      <c r="A4252" s="50" t="s">
        <v>6938</v>
      </c>
      <c r="B4252" s="60" t="s">
        <v>8119</v>
      </c>
      <c r="C4252" s="61" t="s">
        <v>8120</v>
      </c>
      <c r="D4252" s="52" t="s">
        <v>27</v>
      </c>
      <c r="E4252" s="53">
        <v>380657.54</v>
      </c>
      <c r="F4252" s="23" t="str">
        <f>+IFERROR(VLOOKUP(Tabla1[[#This Row],[Artículo]],'..'!$B$2:$D$569000,3,),"")</f>
        <v/>
      </c>
      <c r="G4252" s="24" t="str">
        <f>IF(H4252=AF4252,"", "Error MC")</f>
        <v>Error MC</v>
      </c>
      <c r="H4252" s="62"/>
      <c r="I4252" s="54">
        <f>+Tabla1[[#This Row],[MC]]*Tabla1[[#This Row],[Pedido]]*Tabla1[[#This Row],[PVC ]]</f>
        <v>0</v>
      </c>
      <c r="J4252" s="26">
        <v>0.21</v>
      </c>
      <c r="K4252" s="63"/>
      <c r="L4252" s="28" t="s">
        <v>535</v>
      </c>
      <c r="M4252" s="53">
        <v>621804.09299999999</v>
      </c>
      <c r="N4252" s="64" t="str">
        <f>+IF(Tabla1[[#This Row],[F PMPI]]="SÍ","No","Sí")</f>
        <v>No</v>
      </c>
      <c r="O4252" s="65">
        <f>+Tabla1[[#This Row],[PVL]]*1.055</f>
        <v>656003.31811499991</v>
      </c>
      <c r="P4252" s="65">
        <f>+Tabla1[[#This Row],[PVL]]*1.43</f>
        <v>889179.85298999993</v>
      </c>
      <c r="Q4252" s="66" t="str">
        <f>+HYPERLINK(Tabla1[[#This Row],[PAG]])</f>
        <v>https://todomusica.com.ar/auriculares-abiertos/1940-srh1440.html</v>
      </c>
      <c r="R4252" s="67"/>
      <c r="S4252" s="68"/>
      <c r="T4252" s="69"/>
      <c r="U4252" s="69"/>
      <c r="V4252" s="69"/>
      <c r="W4252" s="69"/>
      <c r="X4252" s="69"/>
      <c r="Y4252" s="35"/>
      <c r="Z4252" s="35" t="s">
        <v>27755</v>
      </c>
      <c r="AA4252" s="36">
        <v>1</v>
      </c>
      <c r="AB4252" s="35" t="s">
        <v>9849</v>
      </c>
      <c r="AC4252" s="35" t="str">
        <f>+IF(Tabla1[[#This Row],[STK]]="no","Sin STK", "STK disponible")</f>
        <v>Sin STK</v>
      </c>
      <c r="AD4252" s="35">
        <f>+I4252*J4252</f>
        <v>0</v>
      </c>
      <c r="AE4252" s="35">
        <f>+I4252*K4252</f>
        <v>0</v>
      </c>
      <c r="AF4252" s="36">
        <f>IF(Tabla1[[#This Row],[ref pack]]=1,Tabla1[[#This Row],[Pedido]],LCM(Tabla1[[#This Row],[MC VIEJO]],Tabla1[[#This Row],[Pedido]]))</f>
        <v>1</v>
      </c>
      <c r="AG4252" s="36">
        <f>+VLOOKUP(Tabla1[[#This Row],[Artículo]],'.'!$B$2:$D$11481,3,)</f>
        <v>1</v>
      </c>
      <c r="AH4252" s="37" t="str">
        <f>+IFERROR(SEARCH("pack",Tabla1[[#This Row],[PACK]]),"")</f>
        <v/>
      </c>
    </row>
    <row r="4253" spans="1:34" ht="24" customHeight="1" x14ac:dyDescent="0.2">
      <c r="A4253" s="50" t="s">
        <v>6938</v>
      </c>
      <c r="B4253" s="60" t="s">
        <v>8121</v>
      </c>
      <c r="C4253" s="61" t="s">
        <v>8122</v>
      </c>
      <c r="D4253" s="52" t="s">
        <v>27</v>
      </c>
      <c r="E4253" s="53">
        <v>50366.89</v>
      </c>
      <c r="F4253" s="23" t="str">
        <f>+IFERROR(VLOOKUP(Tabla1[[#This Row],[Artículo]],'..'!$B$2:$D$569000,3,),"")</f>
        <v/>
      </c>
      <c r="G4253" s="24" t="str">
        <f>IF(H4253=AF4253,"", "Error MC")</f>
        <v>Error MC</v>
      </c>
      <c r="H4253" s="62"/>
      <c r="I4253" s="54">
        <f>+Tabla1[[#This Row],[MC]]*Tabla1[[#This Row],[Pedido]]*Tabla1[[#This Row],[PVC ]]</f>
        <v>0</v>
      </c>
      <c r="J4253" s="26">
        <v>0.21</v>
      </c>
      <c r="K4253" s="63"/>
      <c r="L4253" s="28" t="s">
        <v>535</v>
      </c>
      <c r="M4253" s="53">
        <v>82274.312999999995</v>
      </c>
      <c r="N4253" s="64" t="str">
        <f>+IF(Tabla1[[#This Row],[F PMPI]]="SÍ","No","Sí")</f>
        <v>No</v>
      </c>
      <c r="O4253" s="65">
        <f>+Tabla1[[#This Row],[PVL]]*1.055</f>
        <v>86799.400214999987</v>
      </c>
      <c r="P4253" s="65">
        <f>+Tabla1[[#This Row],[PVL]]*1.43</f>
        <v>117652.26758999999</v>
      </c>
      <c r="Q4253" s="66" t="str">
        <f>+HYPERLINK(Tabla1[[#This Row],[PAG]])</f>
        <v>https://todomusica.com.ar/productos-sin-categorias-de-netsuite/5511-404.html</v>
      </c>
      <c r="R4253" s="67"/>
      <c r="S4253" s="68"/>
      <c r="T4253" s="69"/>
      <c r="U4253" s="69"/>
      <c r="V4253" s="69"/>
      <c r="W4253" s="69"/>
      <c r="X4253" s="69"/>
      <c r="Y4253" s="35"/>
      <c r="Z4253" s="35" t="s">
        <v>27756</v>
      </c>
      <c r="AA4253" s="36">
        <v>1</v>
      </c>
      <c r="AB4253" s="35" t="s">
        <v>9849</v>
      </c>
      <c r="AC4253" s="35" t="str">
        <f>+IF(Tabla1[[#This Row],[STK]]="no","Sin STK", "STK disponible")</f>
        <v>Sin STK</v>
      </c>
      <c r="AD4253" s="35">
        <f>+I4253*J4253</f>
        <v>0</v>
      </c>
      <c r="AE4253" s="35">
        <f>+I4253*K4253</f>
        <v>0</v>
      </c>
      <c r="AF4253" s="36">
        <f>IF(Tabla1[[#This Row],[ref pack]]=1,Tabla1[[#This Row],[Pedido]],LCM(Tabla1[[#This Row],[MC VIEJO]],Tabla1[[#This Row],[Pedido]]))</f>
        <v>1</v>
      </c>
      <c r="AG4253" s="36">
        <f>+VLOOKUP(Tabla1[[#This Row],[Artículo]],'.'!$B$2:$D$11481,3,)</f>
        <v>1</v>
      </c>
      <c r="AH4253" s="37" t="str">
        <f>+IFERROR(SEARCH("pack",Tabla1[[#This Row],[PACK]]),"")</f>
        <v/>
      </c>
    </row>
    <row r="4254" spans="1:34" ht="24" customHeight="1" x14ac:dyDescent="0.2">
      <c r="A4254" s="50" t="s">
        <v>6938</v>
      </c>
      <c r="B4254" s="60" t="s">
        <v>8123</v>
      </c>
      <c r="C4254" s="61" t="s">
        <v>8124</v>
      </c>
      <c r="D4254" s="52" t="s">
        <v>27</v>
      </c>
      <c r="E4254" s="53">
        <v>63281.440000000002</v>
      </c>
      <c r="F4254" s="23" t="str">
        <f>+IFERROR(VLOOKUP(Tabla1[[#This Row],[Artículo]],'..'!$B$2:$D$569000,3,),"")</f>
        <v/>
      </c>
      <c r="G4254" s="24" t="str">
        <f>IF(H4254=AF4254,"", "Error MC")</f>
        <v>Error MC</v>
      </c>
      <c r="H4254" s="62"/>
      <c r="I4254" s="54">
        <f>+Tabla1[[#This Row],[MC]]*Tabla1[[#This Row],[Pedido]]*Tabla1[[#This Row],[PVC ]]</f>
        <v>0</v>
      </c>
      <c r="J4254" s="26">
        <v>0.21</v>
      </c>
      <c r="K4254" s="63"/>
      <c r="L4254" s="28" t="s">
        <v>535</v>
      </c>
      <c r="M4254" s="53">
        <v>103370.227</v>
      </c>
      <c r="N4254" s="64" t="str">
        <f>+IF(Tabla1[[#This Row],[F PMPI]]="SÍ","No","Sí")</f>
        <v>No</v>
      </c>
      <c r="O4254" s="65">
        <f>+Tabla1[[#This Row],[PVL]]*1.055</f>
        <v>109055.58948499999</v>
      </c>
      <c r="P4254" s="65">
        <f>+Tabla1[[#This Row],[PVL]]*1.43</f>
        <v>147819.42460999999</v>
      </c>
      <c r="Q4254" s="66" t="str">
        <f>+HYPERLINK(Tabla1[[#This Row],[PAG]])</f>
        <v>https://todomusica.com.ar/productos-sin-categorias-de-netsuite/5512-404.html</v>
      </c>
      <c r="R4254" s="67"/>
      <c r="S4254" s="68"/>
      <c r="T4254" s="69"/>
      <c r="U4254" s="69"/>
      <c r="V4254" s="69"/>
      <c r="W4254" s="69"/>
      <c r="X4254" s="69"/>
      <c r="Y4254" s="35"/>
      <c r="Z4254" s="35" t="s">
        <v>27757</v>
      </c>
      <c r="AA4254" s="36">
        <v>1</v>
      </c>
      <c r="AB4254" s="35" t="s">
        <v>9849</v>
      </c>
      <c r="AC4254" s="35" t="str">
        <f>+IF(Tabla1[[#This Row],[STK]]="no","Sin STK", "STK disponible")</f>
        <v>Sin STK</v>
      </c>
      <c r="AD4254" s="35">
        <f>+I4254*J4254</f>
        <v>0</v>
      </c>
      <c r="AE4254" s="35">
        <f>+I4254*K4254</f>
        <v>0</v>
      </c>
      <c r="AF4254" s="36">
        <f>IF(Tabla1[[#This Row],[ref pack]]=1,Tabla1[[#This Row],[Pedido]],LCM(Tabla1[[#This Row],[MC VIEJO]],Tabla1[[#This Row],[Pedido]]))</f>
        <v>1</v>
      </c>
      <c r="AG4254" s="36">
        <f>+VLOOKUP(Tabla1[[#This Row],[Artículo]],'.'!$B$2:$D$11481,3,)</f>
        <v>1</v>
      </c>
      <c r="AH4254" s="37" t="str">
        <f>+IFERROR(SEARCH("pack",Tabla1[[#This Row],[PACK]]),"")</f>
        <v/>
      </c>
    </row>
    <row r="4255" spans="1:34" ht="24" customHeight="1" x14ac:dyDescent="0.2">
      <c r="A4255" s="50" t="s">
        <v>6938</v>
      </c>
      <c r="B4255" s="60" t="s">
        <v>8125</v>
      </c>
      <c r="C4255" s="61" t="s">
        <v>8126</v>
      </c>
      <c r="D4255" s="52" t="s">
        <v>9841</v>
      </c>
      <c r="E4255" s="53">
        <v>652101.77</v>
      </c>
      <c r="F4255" s="23" t="str">
        <f>+IFERROR(VLOOKUP(Tabla1[[#This Row],[Artículo]],'..'!$B$2:$D$569000,3,),"")</f>
        <v/>
      </c>
      <c r="G4255" s="24" t="str">
        <f>IF(H4255=AF4255,"", "Error MC")</f>
        <v>Error MC</v>
      </c>
      <c r="H4255" s="62"/>
      <c r="I4255" s="54">
        <f>+Tabla1[[#This Row],[MC]]*Tabla1[[#This Row],[Pedido]]*Tabla1[[#This Row],[PVC ]]</f>
        <v>0</v>
      </c>
      <c r="J4255" s="26">
        <v>0.21</v>
      </c>
      <c r="K4255" s="63"/>
      <c r="L4255" s="28" t="s">
        <v>535</v>
      </c>
      <c r="M4255" s="53">
        <v>1065208.2420000001</v>
      </c>
      <c r="N4255" s="64" t="str">
        <f>+IF(Tabla1[[#This Row],[F PMPI]]="SÍ","No","Sí")</f>
        <v>No</v>
      </c>
      <c r="O4255" s="65">
        <f>+Tabla1[[#This Row],[PVL]]*1.055</f>
        <v>1123794.6953100001</v>
      </c>
      <c r="P4255" s="65">
        <f>+Tabla1[[#This Row],[PVL]]*1.43</f>
        <v>1523247.7860600001</v>
      </c>
      <c r="Q4255" s="66" t="str">
        <f>+HYPERLINK(Tabla1[[#This Row],[PAG]])</f>
        <v>https://todomusica.com.ar/auriculares-cerrados/1631-srh1540.html</v>
      </c>
      <c r="R4255" s="67"/>
      <c r="S4255" s="68"/>
      <c r="T4255" s="69"/>
      <c r="U4255" s="69"/>
      <c r="V4255" s="69"/>
      <c r="W4255" s="69"/>
      <c r="X4255" s="69"/>
      <c r="Y4255" s="35"/>
      <c r="Z4255" s="35" t="s">
        <v>27758</v>
      </c>
      <c r="AA4255" s="36">
        <v>1</v>
      </c>
      <c r="AB4255" s="35" t="s">
        <v>9849</v>
      </c>
      <c r="AC4255" s="35" t="str">
        <f>+IF(Tabla1[[#This Row],[STK]]="no","Sin STK", "STK disponible")</f>
        <v>STK disponible</v>
      </c>
      <c r="AD4255" s="35">
        <f>+I4255*J4255</f>
        <v>0</v>
      </c>
      <c r="AE4255" s="35">
        <f>+I4255*K4255</f>
        <v>0</v>
      </c>
      <c r="AF4255" s="36">
        <f>IF(Tabla1[[#This Row],[ref pack]]=1,Tabla1[[#This Row],[Pedido]],LCM(Tabla1[[#This Row],[MC VIEJO]],Tabla1[[#This Row],[Pedido]]))</f>
        <v>1</v>
      </c>
      <c r="AG4255" s="36">
        <f>+VLOOKUP(Tabla1[[#This Row],[Artículo]],'.'!$B$2:$D$11481,3,)</f>
        <v>1</v>
      </c>
      <c r="AH4255" s="37" t="str">
        <f>+IFERROR(SEARCH("pack",Tabla1[[#This Row],[PACK]]),"")</f>
        <v/>
      </c>
    </row>
    <row r="4256" spans="1:34" ht="24" customHeight="1" x14ac:dyDescent="0.2">
      <c r="A4256" s="50" t="s">
        <v>6938</v>
      </c>
      <c r="B4256" s="60" t="s">
        <v>8127</v>
      </c>
      <c r="C4256" s="61" t="s">
        <v>8128</v>
      </c>
      <c r="D4256" s="52" t="s">
        <v>9841</v>
      </c>
      <c r="E4256" s="53">
        <v>609517.07999999996</v>
      </c>
      <c r="F4256" s="23" t="str">
        <f>+IFERROR(VLOOKUP(Tabla1[[#This Row],[Artículo]],'..'!$B$2:$D$569000,3,),"")</f>
        <v/>
      </c>
      <c r="G4256" s="24" t="str">
        <f>IF(H4256=AF4256,"", "Error MC")</f>
        <v>Error MC</v>
      </c>
      <c r="H4256" s="62"/>
      <c r="I4256" s="54">
        <f>+Tabla1[[#This Row],[MC]]*Tabla1[[#This Row],[Pedido]]*Tabla1[[#This Row],[PVC ]]</f>
        <v>0</v>
      </c>
      <c r="J4256" s="26">
        <v>0.21</v>
      </c>
      <c r="K4256" s="63"/>
      <c r="L4256" s="28" t="s">
        <v>535</v>
      </c>
      <c r="M4256" s="53">
        <v>995646.15300000005</v>
      </c>
      <c r="N4256" s="64" t="str">
        <f>+IF(Tabla1[[#This Row],[F PMPI]]="SÍ","No","Sí")</f>
        <v>No</v>
      </c>
      <c r="O4256" s="65">
        <f>+Tabla1[[#This Row],[PVL]]*1.055</f>
        <v>1050406.691415</v>
      </c>
      <c r="P4256" s="65">
        <f>+Tabla1[[#This Row],[PVL]]*1.43</f>
        <v>1423773.9987900001</v>
      </c>
      <c r="Q4256" s="66" t="str">
        <f>+HYPERLINK(Tabla1[[#This Row],[PAG]])</f>
        <v>https://todomusica.com.ar/auriculares-abiertos/2010-srh1840.html</v>
      </c>
      <c r="R4256" s="67"/>
      <c r="S4256" s="68"/>
      <c r="T4256" s="69"/>
      <c r="U4256" s="69"/>
      <c r="V4256" s="69"/>
      <c r="W4256" s="69"/>
      <c r="X4256" s="69"/>
      <c r="Y4256" s="35"/>
      <c r="Z4256" s="35" t="s">
        <v>27759</v>
      </c>
      <c r="AA4256" s="36">
        <v>1</v>
      </c>
      <c r="AB4256" s="35" t="s">
        <v>9849</v>
      </c>
      <c r="AC4256" s="35" t="str">
        <f>+IF(Tabla1[[#This Row],[STK]]="no","Sin STK", "STK disponible")</f>
        <v>STK disponible</v>
      </c>
      <c r="AD4256" s="35">
        <f>+I4256*J4256</f>
        <v>0</v>
      </c>
      <c r="AE4256" s="35">
        <f>+I4256*K4256</f>
        <v>0</v>
      </c>
      <c r="AF4256" s="36">
        <f>IF(Tabla1[[#This Row],[ref pack]]=1,Tabla1[[#This Row],[Pedido]],LCM(Tabla1[[#This Row],[MC VIEJO]],Tabla1[[#This Row],[Pedido]]))</f>
        <v>1</v>
      </c>
      <c r="AG4256" s="36">
        <f>+VLOOKUP(Tabla1[[#This Row],[Artículo]],'.'!$B$2:$D$11481,3,)</f>
        <v>1</v>
      </c>
      <c r="AH4256" s="37" t="str">
        <f>+IFERROR(SEARCH("pack",Tabla1[[#This Row],[PACK]]),"")</f>
        <v/>
      </c>
    </row>
    <row r="4257" spans="1:34" ht="24" customHeight="1" x14ac:dyDescent="0.2">
      <c r="A4257" s="50" t="s">
        <v>6938</v>
      </c>
      <c r="B4257" s="60" t="s">
        <v>8129</v>
      </c>
      <c r="C4257" s="61" t="s">
        <v>8130</v>
      </c>
      <c r="D4257" s="52" t="s">
        <v>9841</v>
      </c>
      <c r="E4257" s="53">
        <v>81103.66</v>
      </c>
      <c r="F4257" s="23" t="str">
        <f>+IFERROR(VLOOKUP(Tabla1[[#This Row],[Artículo]],'..'!$B$2:$D$569000,3,),"")</f>
        <v/>
      </c>
      <c r="G4257" s="24" t="str">
        <f>IF(H4257=AF4257,"", "Error MC")</f>
        <v>Error MC</v>
      </c>
      <c r="H4257" s="62"/>
      <c r="I4257" s="54">
        <f>+Tabla1[[#This Row],[MC]]*Tabla1[[#This Row],[Pedido]]*Tabla1[[#This Row],[PVC ]]</f>
        <v>0</v>
      </c>
      <c r="J4257" s="26">
        <v>0.21</v>
      </c>
      <c r="K4257" s="63"/>
      <c r="L4257" s="28" t="s">
        <v>535</v>
      </c>
      <c r="M4257" s="53">
        <v>132482.82699999999</v>
      </c>
      <c r="N4257" s="64" t="str">
        <f>+IF(Tabla1[[#This Row],[F PMPI]]="SÍ","No","Sí")</f>
        <v>No</v>
      </c>
      <c r="O4257" s="65">
        <f>+Tabla1[[#This Row],[PVL]]*1.055</f>
        <v>139769.38248499998</v>
      </c>
      <c r="P4257" s="65">
        <f>+Tabla1[[#This Row],[PVL]]*1.43</f>
        <v>189450.44260999997</v>
      </c>
      <c r="Q4257" s="66" t="str">
        <f>+HYPERLINK(Tabla1[[#This Row],[PAG]])</f>
        <v>https://todomusica.com.ar/auriculares-cerrados/3160-srh240a.html</v>
      </c>
      <c r="R4257" s="67"/>
      <c r="S4257" s="68"/>
      <c r="T4257" s="69"/>
      <c r="U4257" s="69"/>
      <c r="V4257" s="69"/>
      <c r="W4257" s="69"/>
      <c r="X4257" s="69"/>
      <c r="Y4257" s="35"/>
      <c r="Z4257" s="35" t="s">
        <v>27760</v>
      </c>
      <c r="AA4257" s="36">
        <v>1</v>
      </c>
      <c r="AB4257" s="35" t="s">
        <v>9849</v>
      </c>
      <c r="AC4257" s="35" t="str">
        <f>+IF(Tabla1[[#This Row],[STK]]="no","Sin STK", "STK disponible")</f>
        <v>STK disponible</v>
      </c>
      <c r="AD4257" s="35">
        <f>+I4257*J4257</f>
        <v>0</v>
      </c>
      <c r="AE4257" s="35">
        <f>+I4257*K4257</f>
        <v>0</v>
      </c>
      <c r="AF4257" s="36">
        <f>IF(Tabla1[[#This Row],[ref pack]]=1,Tabla1[[#This Row],[Pedido]],LCM(Tabla1[[#This Row],[MC VIEJO]],Tabla1[[#This Row],[Pedido]]))</f>
        <v>1</v>
      </c>
      <c r="AG4257" s="36">
        <f>+VLOOKUP(Tabla1[[#This Row],[Artículo]],'.'!$B$2:$D$11481,3,)</f>
        <v>1</v>
      </c>
      <c r="AH4257" s="37" t="str">
        <f>+IFERROR(SEARCH("pack",Tabla1[[#This Row],[PACK]]),"")</f>
        <v/>
      </c>
    </row>
    <row r="4258" spans="1:34" ht="24" customHeight="1" x14ac:dyDescent="0.2">
      <c r="A4258" s="50" t="s">
        <v>6938</v>
      </c>
      <c r="B4258" s="60" t="s">
        <v>8131</v>
      </c>
      <c r="C4258" s="61" t="s">
        <v>8132</v>
      </c>
      <c r="D4258" s="52" t="s">
        <v>9842</v>
      </c>
      <c r="E4258" s="53">
        <v>135344.92000000001</v>
      </c>
      <c r="F4258" s="23" t="str">
        <f>+IFERROR(VLOOKUP(Tabla1[[#This Row],[Artículo]],'..'!$B$2:$D$569000,3,),"")</f>
        <v/>
      </c>
      <c r="G4258" s="24" t="str">
        <f>IF(H4258=AF4258,"", "Error MC")</f>
        <v>Error MC</v>
      </c>
      <c r="H4258" s="62"/>
      <c r="I4258" s="54">
        <f>+Tabla1[[#This Row],[MC]]*Tabla1[[#This Row],[Pedido]]*Tabla1[[#This Row],[PVC ]]</f>
        <v>0</v>
      </c>
      <c r="J4258" s="26">
        <v>0.21</v>
      </c>
      <c r="K4258" s="63"/>
      <c r="L4258" s="28" t="s">
        <v>535</v>
      </c>
      <c r="M4258" s="53">
        <v>221085.924</v>
      </c>
      <c r="N4258" s="64" t="str">
        <f>+IF(Tabla1[[#This Row],[F PMPI]]="SÍ","No","Sí")</f>
        <v>No</v>
      </c>
      <c r="O4258" s="65">
        <f>+Tabla1[[#This Row],[PVL]]*1.055</f>
        <v>233245.64981999999</v>
      </c>
      <c r="P4258" s="65">
        <f>+Tabla1[[#This Row],[PVL]]*1.43</f>
        <v>316152.87131999998</v>
      </c>
      <c r="Q4258" s="66" t="str">
        <f>+HYPERLINK(Tabla1[[#This Row],[PAG]])</f>
        <v>https://todomusica.com.ar/auriculares-cerrados/3108-srh440.html</v>
      </c>
      <c r="R4258" s="67"/>
      <c r="S4258" s="68"/>
      <c r="T4258" s="69"/>
      <c r="U4258" s="69"/>
      <c r="V4258" s="69"/>
      <c r="W4258" s="69"/>
      <c r="X4258" s="69"/>
      <c r="Y4258" s="35"/>
      <c r="Z4258" s="35" t="s">
        <v>27761</v>
      </c>
      <c r="AA4258" s="36">
        <v>1</v>
      </c>
      <c r="AB4258" s="35" t="s">
        <v>9849</v>
      </c>
      <c r="AC4258" s="35" t="str">
        <f>+IF(Tabla1[[#This Row],[STK]]="no","Sin STK", "STK disponible")</f>
        <v>STK disponible</v>
      </c>
      <c r="AD4258" s="35">
        <f>+I4258*J4258</f>
        <v>0</v>
      </c>
      <c r="AE4258" s="35">
        <f>+I4258*K4258</f>
        <v>0</v>
      </c>
      <c r="AF4258" s="36">
        <f>IF(Tabla1[[#This Row],[ref pack]]=1,Tabla1[[#This Row],[Pedido]],LCM(Tabla1[[#This Row],[MC VIEJO]],Tabla1[[#This Row],[Pedido]]))</f>
        <v>1</v>
      </c>
      <c r="AG4258" s="36">
        <f>+VLOOKUP(Tabla1[[#This Row],[Artículo]],'.'!$B$2:$D$11481,3,)</f>
        <v>1</v>
      </c>
      <c r="AH4258" s="37" t="str">
        <f>+IFERROR(SEARCH("pack",Tabla1[[#This Row],[PACK]]),"")</f>
        <v/>
      </c>
    </row>
    <row r="4259" spans="1:34" ht="24" customHeight="1" x14ac:dyDescent="0.2">
      <c r="A4259" s="50" t="s">
        <v>6938</v>
      </c>
      <c r="B4259" s="60" t="s">
        <v>8133</v>
      </c>
      <c r="C4259" s="61" t="s">
        <v>8132</v>
      </c>
      <c r="D4259" s="52" t="s">
        <v>27</v>
      </c>
      <c r="E4259" s="53">
        <v>135344.92000000001</v>
      </c>
      <c r="F4259" s="23" t="str">
        <f>+IFERROR(VLOOKUP(Tabla1[[#This Row],[Artículo]],'..'!$B$2:$D$569000,3,),"")</f>
        <v/>
      </c>
      <c r="G4259" s="24" t="str">
        <f>IF(H4259=AF4259,"", "Error MC")</f>
        <v>Error MC</v>
      </c>
      <c r="H4259" s="62"/>
      <c r="I4259" s="54">
        <f>+Tabla1[[#This Row],[MC]]*Tabla1[[#This Row],[Pedido]]*Tabla1[[#This Row],[PVC ]]</f>
        <v>0</v>
      </c>
      <c r="J4259" s="26">
        <v>0.21</v>
      </c>
      <c r="K4259" s="63"/>
      <c r="L4259" s="28" t="s">
        <v>535</v>
      </c>
      <c r="M4259" s="53">
        <v>221085.924</v>
      </c>
      <c r="N4259" s="64" t="str">
        <f>+IF(Tabla1[[#This Row],[F PMPI]]="SÍ","No","Sí")</f>
        <v>No</v>
      </c>
      <c r="O4259" s="65">
        <f>+Tabla1[[#This Row],[PVL]]*1.055</f>
        <v>233245.64981999999</v>
      </c>
      <c r="P4259" s="65">
        <f>+Tabla1[[#This Row],[PVL]]*1.43</f>
        <v>316152.87131999998</v>
      </c>
      <c r="Q4259" s="66" t="str">
        <f>+HYPERLINK(Tabla1[[#This Row],[PAG]])</f>
        <v>https://todomusica.com.ar/auriculares-cerrados/3108-srh440.html</v>
      </c>
      <c r="R4259" s="67"/>
      <c r="S4259" s="68"/>
      <c r="T4259" s="69"/>
      <c r="U4259" s="69"/>
      <c r="V4259" s="69"/>
      <c r="W4259" s="69"/>
      <c r="X4259" s="69"/>
      <c r="Y4259" s="35"/>
      <c r="Z4259" s="35" t="s">
        <v>27761</v>
      </c>
      <c r="AA4259" s="36">
        <v>1</v>
      </c>
      <c r="AB4259" s="35" t="s">
        <v>9849</v>
      </c>
      <c r="AC4259" s="35" t="str">
        <f>+IF(Tabla1[[#This Row],[STK]]="no","Sin STK", "STK disponible")</f>
        <v>Sin STK</v>
      </c>
      <c r="AD4259" s="35">
        <f>+I4259*J4259</f>
        <v>0</v>
      </c>
      <c r="AE4259" s="35">
        <f>+I4259*K4259</f>
        <v>0</v>
      </c>
      <c r="AF4259" s="36">
        <f>IF(Tabla1[[#This Row],[ref pack]]=1,Tabla1[[#This Row],[Pedido]],LCM(Tabla1[[#This Row],[MC VIEJO]],Tabla1[[#This Row],[Pedido]]))</f>
        <v>1</v>
      </c>
      <c r="AG4259" s="36">
        <f>+VLOOKUP(Tabla1[[#This Row],[Artículo]],'.'!$B$2:$D$11481,3,)</f>
        <v>1</v>
      </c>
      <c r="AH4259" s="37" t="str">
        <f>+IFERROR(SEARCH("pack",Tabla1[[#This Row],[PACK]]),"")</f>
        <v/>
      </c>
    </row>
    <row r="4260" spans="1:34" ht="24" customHeight="1" x14ac:dyDescent="0.2">
      <c r="A4260" s="50" t="s">
        <v>6938</v>
      </c>
      <c r="B4260" s="60" t="s">
        <v>8134</v>
      </c>
      <c r="C4260" s="61" t="s">
        <v>8135</v>
      </c>
      <c r="D4260" s="52" t="s">
        <v>27</v>
      </c>
      <c r="E4260" s="53">
        <v>106416.19</v>
      </c>
      <c r="F4260" s="23" t="str">
        <f>+IFERROR(VLOOKUP(Tabla1[[#This Row],[Artículo]],'..'!$B$2:$D$569000,3,),"")</f>
        <v/>
      </c>
      <c r="G4260" s="24" t="str">
        <f>IF(H4260=AF4260,"", "Error MC")</f>
        <v>Error MC</v>
      </c>
      <c r="H4260" s="62"/>
      <c r="I4260" s="54">
        <f>+Tabla1[[#This Row],[MC]]*Tabla1[[#This Row],[Pedido]]*Tabla1[[#This Row],[PVC ]]</f>
        <v>0</v>
      </c>
      <c r="J4260" s="26">
        <v>0.21</v>
      </c>
      <c r="K4260" s="63"/>
      <c r="L4260" s="28" t="s">
        <v>535</v>
      </c>
      <c r="M4260" s="53">
        <v>173830.851</v>
      </c>
      <c r="N4260" s="64" t="str">
        <f>+IF(Tabla1[[#This Row],[F PMPI]]="SÍ","No","Sí")</f>
        <v>No</v>
      </c>
      <c r="O4260" s="65">
        <f>+Tabla1[[#This Row],[PVL]]*1.055</f>
        <v>183391.54780499998</v>
      </c>
      <c r="P4260" s="65">
        <f>+Tabla1[[#This Row],[PVL]]*1.43</f>
        <v>248578.11692999999</v>
      </c>
      <c r="Q4260" s="66" t="str">
        <f>+HYPERLINK(Tabla1[[#This Row],[PAG]])</f>
        <v>https://todomusica.com.ar/auriculares-dj/2940-srh550dj.html</v>
      </c>
      <c r="R4260" s="67"/>
      <c r="S4260" s="68"/>
      <c r="T4260" s="69"/>
      <c r="U4260" s="69"/>
      <c r="V4260" s="69"/>
      <c r="W4260" s="69"/>
      <c r="X4260" s="69"/>
      <c r="Y4260" s="35"/>
      <c r="Z4260" s="35" t="s">
        <v>27762</v>
      </c>
      <c r="AA4260" s="36">
        <v>1</v>
      </c>
      <c r="AB4260" s="35" t="s">
        <v>9849</v>
      </c>
      <c r="AC4260" s="35" t="str">
        <f>+IF(Tabla1[[#This Row],[STK]]="no","Sin STK", "STK disponible")</f>
        <v>Sin STK</v>
      </c>
      <c r="AD4260" s="35">
        <f>+I4260*J4260</f>
        <v>0</v>
      </c>
      <c r="AE4260" s="35">
        <f>+I4260*K4260</f>
        <v>0</v>
      </c>
      <c r="AF4260" s="36">
        <f>IF(Tabla1[[#This Row],[ref pack]]=1,Tabla1[[#This Row],[Pedido]],LCM(Tabla1[[#This Row],[MC VIEJO]],Tabla1[[#This Row],[Pedido]]))</f>
        <v>1</v>
      </c>
      <c r="AG4260" s="36">
        <f>+VLOOKUP(Tabla1[[#This Row],[Artículo]],'.'!$B$2:$D$11481,3,)</f>
        <v>1</v>
      </c>
      <c r="AH4260" s="37" t="str">
        <f>+IFERROR(SEARCH("pack",Tabla1[[#This Row],[PACK]]),"")</f>
        <v/>
      </c>
    </row>
    <row r="4261" spans="1:34" ht="24" customHeight="1" x14ac:dyDescent="0.2">
      <c r="A4261" s="50" t="s">
        <v>6938</v>
      </c>
      <c r="B4261" s="60" t="s">
        <v>8136</v>
      </c>
      <c r="C4261" s="61" t="s">
        <v>8137</v>
      </c>
      <c r="D4261" s="52" t="s">
        <v>27</v>
      </c>
      <c r="E4261" s="53">
        <v>159624.4</v>
      </c>
      <c r="F4261" s="23" t="str">
        <f>+IFERROR(VLOOKUP(Tabla1[[#This Row],[Artículo]],'..'!$B$2:$D$569000,3,),"")</f>
        <v/>
      </c>
      <c r="G4261" s="24" t="str">
        <f>IF(H4261=AF4261,"", "Error MC")</f>
        <v>Error MC</v>
      </c>
      <c r="H4261" s="62"/>
      <c r="I4261" s="54">
        <f>+Tabla1[[#This Row],[MC]]*Tabla1[[#This Row],[Pedido]]*Tabla1[[#This Row],[PVC ]]</f>
        <v>0</v>
      </c>
      <c r="J4261" s="26">
        <v>0.21</v>
      </c>
      <c r="K4261" s="63"/>
      <c r="L4261" s="28" t="s">
        <v>535</v>
      </c>
      <c r="M4261" s="53">
        <v>260746.45699999999</v>
      </c>
      <c r="N4261" s="64" t="str">
        <f>+IF(Tabla1[[#This Row],[F PMPI]]="SÍ","No","Sí")</f>
        <v>No</v>
      </c>
      <c r="O4261" s="65">
        <f>+Tabla1[[#This Row],[PVL]]*1.055</f>
        <v>275087.51213499997</v>
      </c>
      <c r="P4261" s="65">
        <f>+Tabla1[[#This Row],[PVL]]*1.43</f>
        <v>372867.43351</v>
      </c>
      <c r="Q4261" s="66" t="str">
        <f>+HYPERLINK(Tabla1[[#This Row],[PAG]])</f>
        <v>https://todomusica.com.ar/auriculares-dj/2307-srh750dj.html</v>
      </c>
      <c r="R4261" s="67"/>
      <c r="S4261" s="68"/>
      <c r="T4261" s="69"/>
      <c r="U4261" s="69"/>
      <c r="V4261" s="69"/>
      <c r="W4261" s="69"/>
      <c r="X4261" s="69"/>
      <c r="Y4261" s="35"/>
      <c r="Z4261" s="35" t="s">
        <v>27763</v>
      </c>
      <c r="AA4261" s="36">
        <v>1</v>
      </c>
      <c r="AB4261" s="35" t="s">
        <v>9849</v>
      </c>
      <c r="AC4261" s="35" t="str">
        <f>+IF(Tabla1[[#This Row],[STK]]="no","Sin STK", "STK disponible")</f>
        <v>Sin STK</v>
      </c>
      <c r="AD4261" s="35">
        <f>+I4261*J4261</f>
        <v>0</v>
      </c>
      <c r="AE4261" s="35">
        <f>+I4261*K4261</f>
        <v>0</v>
      </c>
      <c r="AF4261" s="36">
        <f>IF(Tabla1[[#This Row],[ref pack]]=1,Tabla1[[#This Row],[Pedido]],LCM(Tabla1[[#This Row],[MC VIEJO]],Tabla1[[#This Row],[Pedido]]))</f>
        <v>1</v>
      </c>
      <c r="AG4261" s="36">
        <f>+VLOOKUP(Tabla1[[#This Row],[Artículo]],'.'!$B$2:$D$11481,3,)</f>
        <v>1</v>
      </c>
      <c r="AH4261" s="37" t="str">
        <f>+IFERROR(SEARCH("pack",Tabla1[[#This Row],[PACK]]),"")</f>
        <v/>
      </c>
    </row>
    <row r="4262" spans="1:34" ht="24" customHeight="1" x14ac:dyDescent="0.2">
      <c r="A4262" s="50" t="s">
        <v>6938</v>
      </c>
      <c r="B4262" s="60" t="s">
        <v>8138</v>
      </c>
      <c r="C4262" s="61" t="s">
        <v>8139</v>
      </c>
      <c r="D4262" s="52" t="s">
        <v>27</v>
      </c>
      <c r="E4262" s="53">
        <v>209906.14</v>
      </c>
      <c r="F4262" s="23" t="str">
        <f>+IFERROR(VLOOKUP(Tabla1[[#This Row],[Artículo]],'..'!$B$2:$D$569000,3,),"")</f>
        <v/>
      </c>
      <c r="G4262" s="24" t="str">
        <f>IF(H4262=AF4262,"", "Error MC")</f>
        <v>Error MC</v>
      </c>
      <c r="H4262" s="62"/>
      <c r="I4262" s="54">
        <f>+Tabla1[[#This Row],[MC]]*Tabla1[[#This Row],[Pedido]]*Tabla1[[#This Row],[PVC ]]</f>
        <v>0</v>
      </c>
      <c r="J4262" s="26">
        <v>0.21</v>
      </c>
      <c r="K4262" s="63"/>
      <c r="L4262" s="28" t="s">
        <v>535</v>
      </c>
      <c r="M4262" s="53">
        <v>342881.68099999998</v>
      </c>
      <c r="N4262" s="64" t="str">
        <f>+IF(Tabla1[[#This Row],[F PMPI]]="SÍ","No","Sí")</f>
        <v>No</v>
      </c>
      <c r="O4262" s="65">
        <f>+Tabla1[[#This Row],[PVL]]*1.055</f>
        <v>361740.17345499998</v>
      </c>
      <c r="P4262" s="65">
        <f>+Tabla1[[#This Row],[PVL]]*1.43</f>
        <v>490320.80382999993</v>
      </c>
      <c r="Q4262" s="66" t="str">
        <f>+HYPERLINK(Tabla1[[#This Row],[PAG]])</f>
        <v>https://todomusica.com.ar/auriculares-cerrados/2377-srh840.html</v>
      </c>
      <c r="R4262" s="67"/>
      <c r="S4262" s="68"/>
      <c r="T4262" s="69"/>
      <c r="U4262" s="69"/>
      <c r="V4262" s="69"/>
      <c r="W4262" s="69"/>
      <c r="X4262" s="69"/>
      <c r="Y4262" s="35"/>
      <c r="Z4262" s="35" t="s">
        <v>27764</v>
      </c>
      <c r="AA4262" s="36">
        <v>1</v>
      </c>
      <c r="AB4262" s="35" t="s">
        <v>9849</v>
      </c>
      <c r="AC4262" s="35" t="str">
        <f>+IF(Tabla1[[#This Row],[STK]]="no","Sin STK", "STK disponible")</f>
        <v>Sin STK</v>
      </c>
      <c r="AD4262" s="35">
        <f>+I4262*J4262</f>
        <v>0</v>
      </c>
      <c r="AE4262" s="35">
        <f>+I4262*K4262</f>
        <v>0</v>
      </c>
      <c r="AF4262" s="36">
        <f>IF(Tabla1[[#This Row],[ref pack]]=1,Tabla1[[#This Row],[Pedido]],LCM(Tabla1[[#This Row],[MC VIEJO]],Tabla1[[#This Row],[Pedido]]))</f>
        <v>1</v>
      </c>
      <c r="AG4262" s="36">
        <f>+VLOOKUP(Tabla1[[#This Row],[Artículo]],'.'!$B$2:$D$11481,3,)</f>
        <v>1</v>
      </c>
      <c r="AH4262" s="37" t="str">
        <f>+IFERROR(SEARCH("pack",Tabla1[[#This Row],[PACK]]),"")</f>
        <v/>
      </c>
    </row>
    <row r="4263" spans="1:34" ht="24" customHeight="1" x14ac:dyDescent="0.2">
      <c r="A4263" s="50" t="s">
        <v>6938</v>
      </c>
      <c r="B4263" s="60" t="s">
        <v>8140</v>
      </c>
      <c r="C4263" s="61" t="s">
        <v>8139</v>
      </c>
      <c r="D4263" s="52" t="s">
        <v>9842</v>
      </c>
      <c r="E4263" s="53">
        <v>209906.14</v>
      </c>
      <c r="F4263" s="23" t="str">
        <f>+IFERROR(VLOOKUP(Tabla1[[#This Row],[Artículo]],'..'!$B$2:$D$569000,3,),"")</f>
        <v/>
      </c>
      <c r="G4263" s="24" t="str">
        <f>IF(H4263=AF4263,"", "Error MC")</f>
        <v>Error MC</v>
      </c>
      <c r="H4263" s="62"/>
      <c r="I4263" s="54">
        <f>+Tabla1[[#This Row],[MC]]*Tabla1[[#This Row],[Pedido]]*Tabla1[[#This Row],[PVC ]]</f>
        <v>0</v>
      </c>
      <c r="J4263" s="26">
        <v>0.21</v>
      </c>
      <c r="K4263" s="63"/>
      <c r="L4263" s="28" t="s">
        <v>535</v>
      </c>
      <c r="M4263" s="53">
        <v>342881.68099999998</v>
      </c>
      <c r="N4263" s="64" t="str">
        <f>+IF(Tabla1[[#This Row],[F PMPI]]="SÍ","No","Sí")</f>
        <v>No</v>
      </c>
      <c r="O4263" s="65">
        <f>+Tabla1[[#This Row],[PVL]]*1.055</f>
        <v>361740.17345499998</v>
      </c>
      <c r="P4263" s="65">
        <f>+Tabla1[[#This Row],[PVL]]*1.43</f>
        <v>490320.80382999993</v>
      </c>
      <c r="Q4263" s="66" t="str">
        <f>+HYPERLINK(Tabla1[[#This Row],[PAG]])</f>
        <v>https://todomusica.com.ar/auriculares-cerrados/2377-srh840.html</v>
      </c>
      <c r="R4263" s="67"/>
      <c r="S4263" s="68"/>
      <c r="T4263" s="69"/>
      <c r="U4263" s="69"/>
      <c r="V4263" s="69"/>
      <c r="W4263" s="69"/>
      <c r="X4263" s="69"/>
      <c r="Y4263" s="35"/>
      <c r="Z4263" s="35" t="s">
        <v>27764</v>
      </c>
      <c r="AA4263" s="36">
        <v>1</v>
      </c>
      <c r="AB4263" s="35" t="s">
        <v>9849</v>
      </c>
      <c r="AC4263" s="35" t="str">
        <f>+IF(Tabla1[[#This Row],[STK]]="no","Sin STK", "STK disponible")</f>
        <v>STK disponible</v>
      </c>
      <c r="AD4263" s="35">
        <f>+I4263*J4263</f>
        <v>0</v>
      </c>
      <c r="AE4263" s="35">
        <f>+I4263*K4263</f>
        <v>0</v>
      </c>
      <c r="AF4263" s="36">
        <f>IF(Tabla1[[#This Row],[ref pack]]=1,Tabla1[[#This Row],[Pedido]],LCM(Tabla1[[#This Row],[MC VIEJO]],Tabla1[[#This Row],[Pedido]]))</f>
        <v>1</v>
      </c>
      <c r="AG4263" s="36">
        <f>+VLOOKUP(Tabla1[[#This Row],[Artículo]],'.'!$B$2:$D$11481,3,)</f>
        <v>1</v>
      </c>
      <c r="AH4263" s="37" t="str">
        <f>+IFERROR(SEARCH("pack",Tabla1[[#This Row],[PACK]]),"")</f>
        <v/>
      </c>
    </row>
    <row r="4264" spans="1:34" ht="24" customHeight="1" x14ac:dyDescent="0.2">
      <c r="A4264" s="50" t="s">
        <v>6938</v>
      </c>
      <c r="B4264" s="60" t="s">
        <v>8141</v>
      </c>
      <c r="C4264" s="61" t="s">
        <v>8142</v>
      </c>
      <c r="D4264" s="52" t="s">
        <v>9841</v>
      </c>
      <c r="E4264" s="53">
        <v>390962.67</v>
      </c>
      <c r="F4264" s="23" t="str">
        <f>+IFERROR(VLOOKUP(Tabla1[[#This Row],[Artículo]],'..'!$B$2:$D$569000,3,),"")</f>
        <v/>
      </c>
      <c r="G4264" s="24" t="str">
        <f>IF(H4264=AF4264,"", "Error MC")</f>
        <v>Error MC</v>
      </c>
      <c r="H4264" s="62"/>
      <c r="I4264" s="54">
        <f>+Tabla1[[#This Row],[MC]]*Tabla1[[#This Row],[Pedido]]*Tabla1[[#This Row],[PVC ]]</f>
        <v>0</v>
      </c>
      <c r="J4264" s="26">
        <v>0.21</v>
      </c>
      <c r="K4264" s="63"/>
      <c r="L4264" s="28" t="s">
        <v>535</v>
      </c>
      <c r="M4264" s="53">
        <v>638637.51599999995</v>
      </c>
      <c r="N4264" s="64" t="str">
        <f>+IF(Tabla1[[#This Row],[F PMPI]]="SÍ","No","Sí")</f>
        <v>No</v>
      </c>
      <c r="O4264" s="65">
        <f>+Tabla1[[#This Row],[PVL]]*1.055</f>
        <v>673762.57937999989</v>
      </c>
      <c r="P4264" s="65">
        <f>+Tabla1[[#This Row],[PVL]]*1.43</f>
        <v>913251.64787999983</v>
      </c>
      <c r="Q4264" s="66" t="str">
        <f>+HYPERLINK(Tabla1[[#This Row],[PAG]])</f>
        <v>https://todomusica.com.ar/auriculares-cerrados/2001-srh940.html</v>
      </c>
      <c r="R4264" s="67"/>
      <c r="S4264" s="68"/>
      <c r="T4264" s="69"/>
      <c r="U4264" s="69"/>
      <c r="V4264" s="69"/>
      <c r="W4264" s="69"/>
      <c r="X4264" s="69"/>
      <c r="Y4264" s="35"/>
      <c r="Z4264" s="35" t="s">
        <v>27765</v>
      </c>
      <c r="AA4264" s="36">
        <v>1</v>
      </c>
      <c r="AB4264" s="35" t="s">
        <v>9849</v>
      </c>
      <c r="AC4264" s="35" t="str">
        <f>+IF(Tabla1[[#This Row],[STK]]="no","Sin STK", "STK disponible")</f>
        <v>STK disponible</v>
      </c>
      <c r="AD4264" s="35">
        <f>+I4264*J4264</f>
        <v>0</v>
      </c>
      <c r="AE4264" s="35">
        <f>+I4264*K4264</f>
        <v>0</v>
      </c>
      <c r="AF4264" s="36">
        <f>IF(Tabla1[[#This Row],[ref pack]]=1,Tabla1[[#This Row],[Pedido]],LCM(Tabla1[[#This Row],[MC VIEJO]],Tabla1[[#This Row],[Pedido]]))</f>
        <v>1</v>
      </c>
      <c r="AG4264" s="36">
        <f>+VLOOKUP(Tabla1[[#This Row],[Artículo]],'.'!$B$2:$D$11481,3,)</f>
        <v>1</v>
      </c>
      <c r="AH4264" s="37" t="str">
        <f>+IFERROR(SEARCH("pack",Tabla1[[#This Row],[PACK]]),"")</f>
        <v/>
      </c>
    </row>
    <row r="4265" spans="1:34" ht="24" customHeight="1" x14ac:dyDescent="0.2">
      <c r="A4265" s="50" t="s">
        <v>6938</v>
      </c>
      <c r="B4265" s="60" t="s">
        <v>8143</v>
      </c>
      <c r="C4265" s="61" t="s">
        <v>8144</v>
      </c>
      <c r="D4265" s="52" t="s">
        <v>9841</v>
      </c>
      <c r="E4265" s="53">
        <v>322864.71999999997</v>
      </c>
      <c r="F4265" s="23" t="str">
        <f>+IFERROR(VLOOKUP(Tabla1[[#This Row],[Artículo]],'..'!$B$2:$D$569000,3,),"")</f>
        <v/>
      </c>
      <c r="G4265" s="24" t="str">
        <f>IF(H4265=AF4265,"", "Error MC")</f>
        <v>Error MC</v>
      </c>
      <c r="H4265" s="62"/>
      <c r="I4265" s="54">
        <f>+Tabla1[[#This Row],[MC]]*Tabla1[[#This Row],[Pedido]]*Tabla1[[#This Row],[PVC ]]</f>
        <v>0</v>
      </c>
      <c r="J4265" s="26">
        <v>0.21</v>
      </c>
      <c r="K4265" s="63"/>
      <c r="L4265" s="28" t="s">
        <v>535</v>
      </c>
      <c r="M4265" s="53">
        <v>527399.51800000004</v>
      </c>
      <c r="N4265" s="64" t="str">
        <f>+IF(Tabla1[[#This Row],[F PMPI]]="SÍ","No","Sí")</f>
        <v>No</v>
      </c>
      <c r="O4265" s="65">
        <f>+Tabla1[[#This Row],[PVL]]*1.055</f>
        <v>556406.49149000004</v>
      </c>
      <c r="P4265" s="65">
        <f>+Tabla1[[#This Row],[PVL]]*1.43</f>
        <v>754181.31073999999</v>
      </c>
      <c r="Q4265" s="66" t="str">
        <f>+HYPERLINK(Tabla1[[#This Row],[PAG]])</f>
        <v>https://todomusica.com.ar/microfonos-dinamicos/8101-super-55-blk.html</v>
      </c>
      <c r="R4265" s="67"/>
      <c r="S4265" s="68"/>
      <c r="T4265" s="69"/>
      <c r="U4265" s="69"/>
      <c r="V4265" s="69"/>
      <c r="W4265" s="69"/>
      <c r="X4265" s="69"/>
      <c r="Y4265" s="35"/>
      <c r="Z4265" s="35" t="s">
        <v>27766</v>
      </c>
      <c r="AA4265" s="36">
        <v>1</v>
      </c>
      <c r="AB4265" s="35" t="s">
        <v>9849</v>
      </c>
      <c r="AC4265" s="35" t="str">
        <f>+IF(Tabla1[[#This Row],[STK]]="no","Sin STK", "STK disponible")</f>
        <v>STK disponible</v>
      </c>
      <c r="AD4265" s="35">
        <f>+I4265*J4265</f>
        <v>0</v>
      </c>
      <c r="AE4265" s="35">
        <f>+I4265*K4265</f>
        <v>0</v>
      </c>
      <c r="AF4265" s="36">
        <f>IF(Tabla1[[#This Row],[ref pack]]=1,Tabla1[[#This Row],[Pedido]],LCM(Tabla1[[#This Row],[MC VIEJO]],Tabla1[[#This Row],[Pedido]]))</f>
        <v>1</v>
      </c>
      <c r="AG4265" s="36">
        <f>+VLOOKUP(Tabla1[[#This Row],[Artículo]],'.'!$B$2:$D$11481,3,)</f>
        <v>1</v>
      </c>
      <c r="AH4265" s="37" t="str">
        <f>+IFERROR(SEARCH("pack",Tabla1[[#This Row],[PACK]]),"")</f>
        <v/>
      </c>
    </row>
    <row r="4266" spans="1:34" ht="24" customHeight="1" x14ac:dyDescent="0.2">
      <c r="A4266" s="50" t="s">
        <v>6938</v>
      </c>
      <c r="B4266" s="60" t="s">
        <v>8145</v>
      </c>
      <c r="C4266" s="61" t="s">
        <v>8146</v>
      </c>
      <c r="D4266" s="52" t="s">
        <v>27</v>
      </c>
      <c r="E4266" s="53">
        <v>259152.69</v>
      </c>
      <c r="F4266" s="23" t="str">
        <f>+IFERROR(VLOOKUP(Tabla1[[#This Row],[Artículo]],'..'!$B$2:$D$569000,3,),"")</f>
        <v/>
      </c>
      <c r="G4266" s="24" t="str">
        <f>IF(H4266=AF4266,"", "Error MC")</f>
        <v>Error MC</v>
      </c>
      <c r="H4266" s="62"/>
      <c r="I4266" s="54">
        <f>+Tabla1[[#This Row],[MC]]*Tabla1[[#This Row],[Pedido]]*Tabla1[[#This Row],[PVC ]]</f>
        <v>0</v>
      </c>
      <c r="J4266" s="26">
        <v>0.21</v>
      </c>
      <c r="K4266" s="63"/>
      <c r="L4266" s="28" t="s">
        <v>535</v>
      </c>
      <c r="M4266" s="53">
        <v>423325.91700000002</v>
      </c>
      <c r="N4266" s="64" t="str">
        <f>+IF(Tabla1[[#This Row],[F PMPI]]="SÍ","No","Sí")</f>
        <v>No</v>
      </c>
      <c r="O4266" s="65">
        <f>+Tabla1[[#This Row],[PVL]]*1.055</f>
        <v>446608.842435</v>
      </c>
      <c r="P4266" s="65">
        <f>+Tabla1[[#This Row],[PVL]]*1.43</f>
        <v>605356.06131000002</v>
      </c>
      <c r="Q4266" s="66" t="str">
        <f>+HYPERLINK(Tabla1[[#This Row],[PAG]])</f>
        <v>https://todomusica.com.ar/microfonos-dinamicos/1930-super55.html</v>
      </c>
      <c r="R4266" s="67"/>
      <c r="S4266" s="68"/>
      <c r="T4266" s="69"/>
      <c r="U4266" s="69"/>
      <c r="V4266" s="69"/>
      <c r="W4266" s="69"/>
      <c r="X4266" s="69"/>
      <c r="Y4266" s="35"/>
      <c r="Z4266" s="35" t="s">
        <v>27767</v>
      </c>
      <c r="AA4266" s="36">
        <v>1</v>
      </c>
      <c r="AB4266" s="35" t="s">
        <v>9849</v>
      </c>
      <c r="AC4266" s="35" t="str">
        <f>+IF(Tabla1[[#This Row],[STK]]="no","Sin STK", "STK disponible")</f>
        <v>Sin STK</v>
      </c>
      <c r="AD4266" s="35">
        <f>+I4266*J4266</f>
        <v>0</v>
      </c>
      <c r="AE4266" s="35">
        <f>+I4266*K4266</f>
        <v>0</v>
      </c>
      <c r="AF4266" s="36">
        <f>IF(Tabla1[[#This Row],[ref pack]]=1,Tabla1[[#This Row],[Pedido]],LCM(Tabla1[[#This Row],[MC VIEJO]],Tabla1[[#This Row],[Pedido]]))</f>
        <v>1</v>
      </c>
      <c r="AG4266" s="36">
        <f>+VLOOKUP(Tabla1[[#This Row],[Artículo]],'.'!$B$2:$D$11481,3,)</f>
        <v>1</v>
      </c>
      <c r="AH4266" s="37" t="str">
        <f>+IFERROR(SEARCH("pack",Tabla1[[#This Row],[PACK]]),"")</f>
        <v/>
      </c>
    </row>
    <row r="4267" spans="1:34" ht="24" customHeight="1" x14ac:dyDescent="0.2">
      <c r="A4267" s="50" t="s">
        <v>6938</v>
      </c>
      <c r="B4267" s="60" t="s">
        <v>8147</v>
      </c>
      <c r="C4267" s="61" t="s">
        <v>8148</v>
      </c>
      <c r="D4267" s="52" t="s">
        <v>27</v>
      </c>
      <c r="E4267" s="53">
        <v>299295.63</v>
      </c>
      <c r="F4267" s="23" t="str">
        <f>+IFERROR(VLOOKUP(Tabla1[[#This Row],[Artículo]],'..'!$B$2:$D$569000,3,),"")</f>
        <v/>
      </c>
      <c r="G4267" s="24" t="str">
        <f>IF(H4267=AF4267,"", "Error MC")</f>
        <v>Error MC</v>
      </c>
      <c r="H4267" s="62"/>
      <c r="I4267" s="54">
        <f>+Tabla1[[#This Row],[MC]]*Tabla1[[#This Row],[Pedido]]*Tabla1[[#This Row],[PVC ]]</f>
        <v>0</v>
      </c>
      <c r="J4267" s="26">
        <v>0.21</v>
      </c>
      <c r="K4267" s="63"/>
      <c r="L4267" s="28" t="s">
        <v>535</v>
      </c>
      <c r="M4267" s="53">
        <v>488899.41100000002</v>
      </c>
      <c r="N4267" s="64" t="str">
        <f>+IF(Tabla1[[#This Row],[F PMPI]]="SÍ","No","Sí")</f>
        <v>No</v>
      </c>
      <c r="O4267" s="65">
        <f>+Tabla1[[#This Row],[PVL]]*1.055</f>
        <v>515788.87860499998</v>
      </c>
      <c r="P4267" s="65">
        <f>+Tabla1[[#This Row],[PVL]]*1.43</f>
        <v>699126.15772999998</v>
      </c>
      <c r="Q4267" s="66" t="str">
        <f>+HYPERLINK(Tabla1[[#This Row],[PAG]])</f>
        <v>https://todomusica.com.ar/sistemas-completos/5450-404.html</v>
      </c>
      <c r="R4267" s="67"/>
      <c r="S4267" s="68"/>
      <c r="T4267" s="69"/>
      <c r="U4267" s="69"/>
      <c r="V4267" s="69"/>
      <c r="W4267" s="69"/>
      <c r="X4267" s="69"/>
      <c r="Y4267" s="35"/>
      <c r="Z4267" s="35" t="s">
        <v>27768</v>
      </c>
      <c r="AA4267" s="36">
        <v>1</v>
      </c>
      <c r="AB4267" s="35" t="s">
        <v>9849</v>
      </c>
      <c r="AC4267" s="35" t="str">
        <f>+IF(Tabla1[[#This Row],[STK]]="no","Sin STK", "STK disponible")</f>
        <v>Sin STK</v>
      </c>
      <c r="AD4267" s="35">
        <f>+I4267*J4267</f>
        <v>0</v>
      </c>
      <c r="AE4267" s="35">
        <f>+I4267*K4267</f>
        <v>0</v>
      </c>
      <c r="AF4267" s="36">
        <f>IF(Tabla1[[#This Row],[ref pack]]=1,Tabla1[[#This Row],[Pedido]],LCM(Tabla1[[#This Row],[MC VIEJO]],Tabla1[[#This Row],[Pedido]]))</f>
        <v>1</v>
      </c>
      <c r="AG4267" s="36">
        <f>+VLOOKUP(Tabla1[[#This Row],[Artículo]],'.'!$B$2:$D$11481,3,)</f>
        <v>1</v>
      </c>
      <c r="AH4267" s="37" t="str">
        <f>+IFERROR(SEARCH("pack",Tabla1[[#This Row],[PACK]]),"")</f>
        <v/>
      </c>
    </row>
    <row r="4268" spans="1:34" ht="24" customHeight="1" x14ac:dyDescent="0.2">
      <c r="A4268" s="50" t="s">
        <v>6938</v>
      </c>
      <c r="B4268" s="60" t="s">
        <v>8149</v>
      </c>
      <c r="C4268" s="61" t="s">
        <v>8150</v>
      </c>
      <c r="D4268" s="52" t="s">
        <v>27</v>
      </c>
      <c r="E4268" s="53">
        <v>280325.17</v>
      </c>
      <c r="F4268" s="23" t="str">
        <f>+IFERROR(VLOOKUP(Tabla1[[#This Row],[Artículo]],'..'!$B$2:$D$569000,3,),"")</f>
        <v/>
      </c>
      <c r="G4268" s="24" t="str">
        <f>IF(H4268=AF4268,"", "Error MC")</f>
        <v>Error MC</v>
      </c>
      <c r="H4268" s="62"/>
      <c r="I4268" s="54">
        <f>+Tabla1[[#This Row],[MC]]*Tabla1[[#This Row],[Pedido]]*Tabla1[[#This Row],[PVC ]]</f>
        <v>0</v>
      </c>
      <c r="J4268" s="26">
        <v>0.21</v>
      </c>
      <c r="K4268" s="63"/>
      <c r="L4268" s="28" t="s">
        <v>535</v>
      </c>
      <c r="M4268" s="53">
        <v>457911.16600000003</v>
      </c>
      <c r="N4268" s="64" t="str">
        <f>+IF(Tabla1[[#This Row],[F PMPI]]="SÍ","No","Sí")</f>
        <v>No</v>
      </c>
      <c r="O4268" s="65">
        <f>+Tabla1[[#This Row],[PVL]]*1.055</f>
        <v>483096.28013000003</v>
      </c>
      <c r="P4268" s="65">
        <f>+Tabla1[[#This Row],[PVL]]*1.43</f>
        <v>654812.96738000005</v>
      </c>
      <c r="Q4268" s="66" t="str">
        <f>+HYPERLINK(Tabla1[[#This Row],[PAG]])</f>
        <v>https://todomusica.com.ar/productos-sin-categorias-de-netsuite/5451-404.html</v>
      </c>
      <c r="R4268" s="67"/>
      <c r="S4268" s="68"/>
      <c r="T4268" s="69"/>
      <c r="U4268" s="69"/>
      <c r="V4268" s="69"/>
      <c r="W4268" s="69"/>
      <c r="X4268" s="69"/>
      <c r="Y4268" s="35"/>
      <c r="Z4268" s="35" t="s">
        <v>27769</v>
      </c>
      <c r="AA4268" s="36">
        <v>1</v>
      </c>
      <c r="AB4268" s="35" t="s">
        <v>9849</v>
      </c>
      <c r="AC4268" s="35" t="str">
        <f>+IF(Tabla1[[#This Row],[STK]]="no","Sin STK", "STK disponible")</f>
        <v>Sin STK</v>
      </c>
      <c r="AD4268" s="35">
        <f>+I4268*J4268</f>
        <v>0</v>
      </c>
      <c r="AE4268" s="35">
        <f>+I4268*K4268</f>
        <v>0</v>
      </c>
      <c r="AF4268" s="36">
        <f>IF(Tabla1[[#This Row],[ref pack]]=1,Tabla1[[#This Row],[Pedido]],LCM(Tabla1[[#This Row],[MC VIEJO]],Tabla1[[#This Row],[Pedido]]))</f>
        <v>1</v>
      </c>
      <c r="AG4268" s="36">
        <f>+VLOOKUP(Tabla1[[#This Row],[Artículo]],'.'!$B$2:$D$11481,3,)</f>
        <v>1</v>
      </c>
      <c r="AH4268" s="37" t="str">
        <f>+IFERROR(SEARCH("pack",Tabla1[[#This Row],[PACK]]),"")</f>
        <v/>
      </c>
    </row>
    <row r="4269" spans="1:34" ht="24" customHeight="1" x14ac:dyDescent="0.2">
      <c r="A4269" s="50" t="s">
        <v>6938</v>
      </c>
      <c r="B4269" s="60" t="s">
        <v>8151</v>
      </c>
      <c r="C4269" s="61" t="s">
        <v>8152</v>
      </c>
      <c r="D4269" s="52" t="s">
        <v>27</v>
      </c>
      <c r="E4269" s="53">
        <v>274376.01</v>
      </c>
      <c r="F4269" s="23" t="str">
        <f>+IFERROR(VLOOKUP(Tabla1[[#This Row],[Artículo]],'..'!$B$2:$D$569000,3,),"")</f>
        <v/>
      </c>
      <c r="G4269" s="24" t="str">
        <f>IF(H4269=AF4269,"", "Error MC")</f>
        <v>Error MC</v>
      </c>
      <c r="H4269" s="62"/>
      <c r="I4269" s="54">
        <f>+Tabla1[[#This Row],[MC]]*Tabla1[[#This Row],[Pedido]]*Tabla1[[#This Row],[PVC ]]</f>
        <v>0</v>
      </c>
      <c r="J4269" s="26">
        <v>0.21</v>
      </c>
      <c r="K4269" s="63"/>
      <c r="L4269" s="28" t="s">
        <v>535</v>
      </c>
      <c r="M4269" s="53">
        <v>448193.20799999998</v>
      </c>
      <c r="N4269" s="64" t="str">
        <f>+IF(Tabla1[[#This Row],[F PMPI]]="SÍ","No","Sí")</f>
        <v>No</v>
      </c>
      <c r="O4269" s="65">
        <f>+Tabla1[[#This Row],[PVL]]*1.055</f>
        <v>472843.83443999995</v>
      </c>
      <c r="P4269" s="65">
        <f>+Tabla1[[#This Row],[PVL]]*1.43</f>
        <v>640916.28743999999</v>
      </c>
      <c r="Q4269" s="66" t="str">
        <f>+HYPERLINK(Tabla1[[#This Row],[PAG]])</f>
        <v>https://todomusica.com.ar/sistemas-completos/2909-svx14-pg185-p12.html</v>
      </c>
      <c r="R4269" s="67"/>
      <c r="S4269" s="68"/>
      <c r="T4269" s="69"/>
      <c r="U4269" s="69"/>
      <c r="V4269" s="69"/>
      <c r="W4269" s="69"/>
      <c r="X4269" s="69"/>
      <c r="Y4269" s="35"/>
      <c r="Z4269" s="35" t="s">
        <v>27770</v>
      </c>
      <c r="AA4269" s="36">
        <v>1</v>
      </c>
      <c r="AB4269" s="35" t="s">
        <v>9849</v>
      </c>
      <c r="AC4269" s="35" t="str">
        <f>+IF(Tabla1[[#This Row],[STK]]="no","Sin STK", "STK disponible")</f>
        <v>Sin STK</v>
      </c>
      <c r="AD4269" s="35">
        <f>+I4269*J4269</f>
        <v>0</v>
      </c>
      <c r="AE4269" s="35">
        <f>+I4269*K4269</f>
        <v>0</v>
      </c>
      <c r="AF4269" s="36">
        <f>IF(Tabla1[[#This Row],[ref pack]]=1,Tabla1[[#This Row],[Pedido]],LCM(Tabla1[[#This Row],[MC VIEJO]],Tabla1[[#This Row],[Pedido]]))</f>
        <v>1</v>
      </c>
      <c r="AG4269" s="36">
        <f>+VLOOKUP(Tabla1[[#This Row],[Artículo]],'.'!$B$2:$D$11481,3,)</f>
        <v>1</v>
      </c>
      <c r="AH4269" s="37" t="str">
        <f>+IFERROR(SEARCH("pack",Tabla1[[#This Row],[PACK]]),"")</f>
        <v/>
      </c>
    </row>
    <row r="4270" spans="1:34" ht="24" customHeight="1" x14ac:dyDescent="0.2">
      <c r="A4270" s="50" t="s">
        <v>6938</v>
      </c>
      <c r="B4270" s="60" t="s">
        <v>8153</v>
      </c>
      <c r="C4270" s="61" t="s">
        <v>8154</v>
      </c>
      <c r="D4270" s="52" t="s">
        <v>9841</v>
      </c>
      <c r="E4270" s="53">
        <v>27551.15</v>
      </c>
      <c r="F4270" s="23" t="str">
        <f>+IFERROR(VLOOKUP(Tabla1[[#This Row],[Artículo]],'..'!$B$2:$D$569000,3,),"")</f>
        <v/>
      </c>
      <c r="G4270" s="24" t="str">
        <f>IF(H4270=AF4270,"", "Error MC")</f>
        <v>Error MC</v>
      </c>
      <c r="H4270" s="62"/>
      <c r="I4270" s="54">
        <f>+Tabla1[[#This Row],[MC]]*Tabla1[[#This Row],[Pedido]]*Tabla1[[#This Row],[PVC ]]</f>
        <v>0</v>
      </c>
      <c r="J4270" s="26">
        <v>0.21</v>
      </c>
      <c r="K4270" s="63"/>
      <c r="L4270" s="28" t="s">
        <v>535</v>
      </c>
      <c r="M4270" s="53">
        <v>45004.800999999999</v>
      </c>
      <c r="N4270" s="64" t="str">
        <f>+IF(Tabla1[[#This Row],[F PMPI]]="SÍ","No","Sí")</f>
        <v>No</v>
      </c>
      <c r="O4270" s="65">
        <f>+Tabla1[[#This Row],[PVL]]*1.055</f>
        <v>47480.065054999999</v>
      </c>
      <c r="P4270" s="65">
        <f>+Tabla1[[#This Row],[PVL]]*1.43</f>
        <v>64356.865429999998</v>
      </c>
      <c r="Q4270" s="66" t="str">
        <f>+HYPERLINK(Tabla1[[#This Row],[PAG]])</f>
        <v>https://todomusica.com.ar/microfonos-dinamicos/3882-sv100.html</v>
      </c>
      <c r="R4270" s="67"/>
      <c r="S4270" s="68"/>
      <c r="T4270" s="69"/>
      <c r="U4270" s="69"/>
      <c r="V4270" s="69"/>
      <c r="W4270" s="69"/>
      <c r="X4270" s="69"/>
      <c r="Y4270" s="35"/>
      <c r="Z4270" s="35" t="s">
        <v>27771</v>
      </c>
      <c r="AA4270" s="36">
        <v>1</v>
      </c>
      <c r="AB4270" s="35" t="s">
        <v>9849</v>
      </c>
      <c r="AC4270" s="35" t="str">
        <f>+IF(Tabla1[[#This Row],[STK]]="no","Sin STK", "STK disponible")</f>
        <v>STK disponible</v>
      </c>
      <c r="AD4270" s="35">
        <f>+I4270*J4270</f>
        <v>0</v>
      </c>
      <c r="AE4270" s="35">
        <f>+I4270*K4270</f>
        <v>0</v>
      </c>
      <c r="AF4270" s="36">
        <f>IF(Tabla1[[#This Row],[ref pack]]=1,Tabla1[[#This Row],[Pedido]],LCM(Tabla1[[#This Row],[MC VIEJO]],Tabla1[[#This Row],[Pedido]]))</f>
        <v>1</v>
      </c>
      <c r="AG4270" s="36">
        <f>+VLOOKUP(Tabla1[[#This Row],[Artículo]],'.'!$B$2:$D$11481,3,)</f>
        <v>1</v>
      </c>
      <c r="AH4270" s="37" t="str">
        <f>+IFERROR(SEARCH("pack",Tabla1[[#This Row],[PACK]]),"")</f>
        <v/>
      </c>
    </row>
    <row r="4271" spans="1:34" ht="24" customHeight="1" x14ac:dyDescent="0.2">
      <c r="A4271" s="50" t="s">
        <v>6938</v>
      </c>
      <c r="B4271" s="60" t="s">
        <v>8155</v>
      </c>
      <c r="C4271" s="61" t="s">
        <v>8156</v>
      </c>
      <c r="D4271" s="52" t="s">
        <v>9841</v>
      </c>
      <c r="E4271" s="53">
        <v>27551.15</v>
      </c>
      <c r="F4271" s="23" t="str">
        <f>+IFERROR(VLOOKUP(Tabla1[[#This Row],[Artículo]],'..'!$B$2:$D$569000,3,),"")</f>
        <v/>
      </c>
      <c r="G4271" s="24" t="str">
        <f>IF(H4271=AF4271,"", "Error MC")</f>
        <v>Error MC</v>
      </c>
      <c r="H4271" s="62"/>
      <c r="I4271" s="54">
        <f>+Tabla1[[#This Row],[MC]]*Tabla1[[#This Row],[Pedido]]*Tabla1[[#This Row],[PVC ]]</f>
        <v>0</v>
      </c>
      <c r="J4271" s="26">
        <v>0.21</v>
      </c>
      <c r="K4271" s="63"/>
      <c r="L4271" s="28" t="s">
        <v>535</v>
      </c>
      <c r="M4271" s="53">
        <v>45004.800999999999</v>
      </c>
      <c r="N4271" s="64" t="str">
        <f>+IF(Tabla1[[#This Row],[F PMPI]]="SÍ","No","Sí")</f>
        <v>No</v>
      </c>
      <c r="O4271" s="65">
        <f>+Tabla1[[#This Row],[PVL]]*1.055</f>
        <v>47480.065054999999</v>
      </c>
      <c r="P4271" s="65">
        <f>+Tabla1[[#This Row],[PVL]]*1.43</f>
        <v>64356.865429999998</v>
      </c>
      <c r="Q4271" s="66" t="str">
        <f>+HYPERLINK(Tabla1[[#This Row],[PAG]])</f>
        <v>https://todomusica.com.ar/productos-sin-categorias-de-netsuite/5449-404.html</v>
      </c>
      <c r="R4271" s="67"/>
      <c r="S4271" s="68"/>
      <c r="T4271" s="69"/>
      <c r="U4271" s="69"/>
      <c r="V4271" s="69"/>
      <c r="W4271" s="69"/>
      <c r="X4271" s="69"/>
      <c r="Y4271" s="35"/>
      <c r="Z4271" s="35" t="s">
        <v>8157</v>
      </c>
      <c r="AA4271" s="36">
        <v>1</v>
      </c>
      <c r="AB4271" s="35" t="s">
        <v>9849</v>
      </c>
      <c r="AC4271" s="35" t="str">
        <f>+IF(Tabla1[[#This Row],[STK]]="no","Sin STK", "STK disponible")</f>
        <v>STK disponible</v>
      </c>
      <c r="AD4271" s="35">
        <f>+I4271*J4271</f>
        <v>0</v>
      </c>
      <c r="AE4271" s="35">
        <f>+I4271*K4271</f>
        <v>0</v>
      </c>
      <c r="AF4271" s="36">
        <f>IF(Tabla1[[#This Row],[ref pack]]=1,Tabla1[[#This Row],[Pedido]],LCM(Tabla1[[#This Row],[MC VIEJO]],Tabla1[[#This Row],[Pedido]]))</f>
        <v>1</v>
      </c>
      <c r="AG4271" s="36">
        <f>+VLOOKUP(Tabla1[[#This Row],[Artículo]],'.'!$B$2:$D$11481,3,)</f>
        <v>1</v>
      </c>
      <c r="AH4271" s="37" t="str">
        <f>+IFERROR(SEARCH("pack",Tabla1[[#This Row],[PACK]]),"")</f>
        <v/>
      </c>
    </row>
    <row r="4272" spans="1:34" ht="24" customHeight="1" x14ac:dyDescent="0.2">
      <c r="A4272" s="50" t="s">
        <v>6938</v>
      </c>
      <c r="B4272" s="60" t="s">
        <v>24207</v>
      </c>
      <c r="C4272" s="61" t="s">
        <v>24208</v>
      </c>
      <c r="D4272" s="52" t="s">
        <v>27</v>
      </c>
      <c r="E4272" s="53">
        <v>4778.6099999999997</v>
      </c>
      <c r="F4272" s="23" t="str">
        <f>+IFERROR(VLOOKUP(Tabla1[[#This Row],[Artículo]],'..'!$B$2:$D$569000,3,),"")</f>
        <v/>
      </c>
      <c r="G4272" s="24" t="e">
        <f>IF(H4272=AF4272,"", "Error MC")</f>
        <v>#N/A</v>
      </c>
      <c r="H4272" s="62"/>
      <c r="I4272" s="54">
        <f>+Tabla1[[#This Row],[MC]]*Tabla1[[#This Row],[Pedido]]*Tabla1[[#This Row],[PVC ]]</f>
        <v>0</v>
      </c>
      <c r="J4272" s="26">
        <v>0.21</v>
      </c>
      <c r="K4272" s="63"/>
      <c r="L4272" s="28" t="s">
        <v>17</v>
      </c>
      <c r="M4272" s="53">
        <v>8384.0660000000007</v>
      </c>
      <c r="N4272" s="64" t="str">
        <f>+IF(Tabla1[[#This Row],[F PMPI]]="SÍ","No","Sí")</f>
        <v>Sí</v>
      </c>
      <c r="O4272" s="65">
        <f>+Tabla1[[#This Row],[PVL]]*1.055</f>
        <v>8845.1896300000008</v>
      </c>
      <c r="P4272" s="65">
        <f>+Tabla1[[#This Row],[PVL]]*1.43</f>
        <v>11989.214380000001</v>
      </c>
      <c r="Q4272" s="66" t="str">
        <f>+HYPERLINK(Tabla1[[#This Row],[PAG]])</f>
        <v/>
      </c>
      <c r="R4272" s="67"/>
      <c r="S4272" s="68"/>
      <c r="T4272" s="69"/>
      <c r="U4272" s="69"/>
      <c r="V4272" s="69"/>
      <c r="W4272" s="69"/>
      <c r="X4272" s="69"/>
      <c r="Y4272" s="35"/>
      <c r="Z4272" s="35" t="s">
        <v>65</v>
      </c>
      <c r="AA4272" s="36">
        <v>1</v>
      </c>
      <c r="AB4272" s="35" t="s">
        <v>27</v>
      </c>
      <c r="AC4272" s="35" t="str">
        <f>+IF(Tabla1[[#This Row],[STK]]="no","Sin STK", "STK disponible")</f>
        <v>Sin STK</v>
      </c>
      <c r="AD4272" s="35">
        <f>+I4272*J4272</f>
        <v>0</v>
      </c>
      <c r="AE4272" s="35">
        <f>+I4272*K4272</f>
        <v>0</v>
      </c>
      <c r="AF4272" s="36" t="e">
        <f>IF(Tabla1[[#This Row],[ref pack]]=1,Tabla1[[#This Row],[Pedido]],LCM(Tabla1[[#This Row],[MC VIEJO]],Tabla1[[#This Row],[Pedido]]))</f>
        <v>#N/A</v>
      </c>
      <c r="AG4272" s="36" t="e">
        <f>+VLOOKUP(Tabla1[[#This Row],[Artículo]],'.'!$B$2:$D$11481,3,)</f>
        <v>#N/A</v>
      </c>
      <c r="AH4272" s="37" t="str">
        <f>+IFERROR(SEARCH("pack",Tabla1[[#This Row],[PACK]]),"")</f>
        <v/>
      </c>
    </row>
    <row r="4273" spans="1:34" ht="24" customHeight="1" x14ac:dyDescent="0.2">
      <c r="A4273" s="50" t="s">
        <v>6938</v>
      </c>
      <c r="B4273" s="60" t="s">
        <v>8158</v>
      </c>
      <c r="C4273" s="61" t="s">
        <v>8159</v>
      </c>
      <c r="D4273" s="52" t="s">
        <v>9841</v>
      </c>
      <c r="E4273" s="53">
        <v>30306.240000000002</v>
      </c>
      <c r="F4273" s="23" t="str">
        <f>+IFERROR(VLOOKUP(Tabla1[[#This Row],[Artículo]],'..'!$B$2:$D$569000,3,),"")</f>
        <v/>
      </c>
      <c r="G4273" s="24" t="str">
        <f>IF(H4273=AF4273,"", "Error MC")</f>
        <v>Error MC</v>
      </c>
      <c r="H4273" s="62"/>
      <c r="I4273" s="54">
        <f>+Tabla1[[#This Row],[MC]]*Tabla1[[#This Row],[Pedido]]*Tabla1[[#This Row],[PVC ]]</f>
        <v>0</v>
      </c>
      <c r="J4273" s="26">
        <v>0.21</v>
      </c>
      <c r="K4273" s="63"/>
      <c r="L4273" s="28" t="s">
        <v>535</v>
      </c>
      <c r="M4273" s="53">
        <v>49505.237999999998</v>
      </c>
      <c r="N4273" s="64" t="str">
        <f>+IF(Tabla1[[#This Row],[F PMPI]]="SÍ","No","Sí")</f>
        <v>No</v>
      </c>
      <c r="O4273" s="65">
        <f>+Tabla1[[#This Row],[PVL]]*1.055</f>
        <v>52228.026089999992</v>
      </c>
      <c r="P4273" s="65">
        <f>+Tabla1[[#This Row],[PVL]]*1.43</f>
        <v>70792.490339999989</v>
      </c>
      <c r="Q4273" s="66" t="str">
        <f>+HYPERLINK(Tabla1[[#This Row],[PAG]])</f>
        <v>https://todomusica.com.ar/productos-sin-categorias-de-netsuite/5449-404.html</v>
      </c>
      <c r="R4273" s="67"/>
      <c r="S4273" s="68"/>
      <c r="T4273" s="69"/>
      <c r="U4273" s="69"/>
      <c r="V4273" s="69"/>
      <c r="W4273" s="69"/>
      <c r="X4273" s="69"/>
      <c r="Y4273" s="35"/>
      <c r="Z4273" s="35" t="s">
        <v>8157</v>
      </c>
      <c r="AA4273" s="36">
        <v>1</v>
      </c>
      <c r="AB4273" s="35" t="s">
        <v>9849</v>
      </c>
      <c r="AC4273" s="35" t="str">
        <f>+IF(Tabla1[[#This Row],[STK]]="no","Sin STK", "STK disponible")</f>
        <v>STK disponible</v>
      </c>
      <c r="AD4273" s="35">
        <f>+I4273*J4273</f>
        <v>0</v>
      </c>
      <c r="AE4273" s="35">
        <f>+I4273*K4273</f>
        <v>0</v>
      </c>
      <c r="AF4273" s="36">
        <f>IF(Tabla1[[#This Row],[ref pack]]=1,Tabla1[[#This Row],[Pedido]],LCM(Tabla1[[#This Row],[MC VIEJO]],Tabla1[[#This Row],[Pedido]]))</f>
        <v>1</v>
      </c>
      <c r="AG4273" s="36">
        <f>+VLOOKUP(Tabla1[[#This Row],[Artículo]],'.'!$B$2:$D$11481,3,)</f>
        <v>1</v>
      </c>
      <c r="AH4273" s="37" t="str">
        <f>+IFERROR(SEARCH("pack",Tabla1[[#This Row],[PACK]]),"")</f>
        <v/>
      </c>
    </row>
    <row r="4274" spans="1:34" ht="24" customHeight="1" x14ac:dyDescent="0.2">
      <c r="A4274" s="50" t="s">
        <v>6938</v>
      </c>
      <c r="B4274" s="60" t="s">
        <v>8160</v>
      </c>
      <c r="C4274" s="61" t="s">
        <v>8161</v>
      </c>
      <c r="D4274" s="52" t="s">
        <v>27</v>
      </c>
      <c r="E4274" s="53">
        <v>31391.97</v>
      </c>
      <c r="F4274" s="23" t="str">
        <f>+IFERROR(VLOOKUP(Tabla1[[#This Row],[Artículo]],'..'!$B$2:$D$569000,3,),"")</f>
        <v/>
      </c>
      <c r="G4274" s="24" t="str">
        <f>IF(H4274=AF4274,"", "Error MC")</f>
        <v>Error MC</v>
      </c>
      <c r="H4274" s="62"/>
      <c r="I4274" s="54">
        <f>+Tabla1[[#This Row],[MC]]*Tabla1[[#This Row],[Pedido]]*Tabla1[[#This Row],[PVC ]]</f>
        <v>0</v>
      </c>
      <c r="J4274" s="26">
        <v>0.21</v>
      </c>
      <c r="K4274" s="63"/>
      <c r="L4274" s="28" t="s">
        <v>535</v>
      </c>
      <c r="M4274" s="53">
        <v>51278.784</v>
      </c>
      <c r="N4274" s="64" t="str">
        <f>+IF(Tabla1[[#This Row],[F PMPI]]="SÍ","No","Sí")</f>
        <v>No</v>
      </c>
      <c r="O4274" s="65">
        <f>+Tabla1[[#This Row],[PVL]]*1.055</f>
        <v>54099.117119999995</v>
      </c>
      <c r="P4274" s="65">
        <f>+Tabla1[[#This Row],[PVL]]*1.43</f>
        <v>73328.66111999999</v>
      </c>
      <c r="Q4274" s="66" t="str">
        <f>+HYPERLINK(Tabla1[[#This Row],[PAG]])</f>
        <v>https://todomusica.com.ar/microfonos-dinamicos/2916-sv200.html</v>
      </c>
      <c r="R4274" s="67"/>
      <c r="S4274" s="68"/>
      <c r="T4274" s="69"/>
      <c r="U4274" s="69"/>
      <c r="V4274" s="69"/>
      <c r="W4274" s="69"/>
      <c r="X4274" s="69"/>
      <c r="Y4274" s="35"/>
      <c r="Z4274" s="35" t="s">
        <v>8162</v>
      </c>
      <c r="AA4274" s="36">
        <v>1</v>
      </c>
      <c r="AB4274" s="35" t="s">
        <v>9849</v>
      </c>
      <c r="AC4274" s="35" t="str">
        <f>+IF(Tabla1[[#This Row],[STK]]="no","Sin STK", "STK disponible")</f>
        <v>Sin STK</v>
      </c>
      <c r="AD4274" s="35">
        <f>+I4274*J4274</f>
        <v>0</v>
      </c>
      <c r="AE4274" s="35">
        <f>+I4274*K4274</f>
        <v>0</v>
      </c>
      <c r="AF4274" s="36">
        <f>IF(Tabla1[[#This Row],[ref pack]]=1,Tabla1[[#This Row],[Pedido]],LCM(Tabla1[[#This Row],[MC VIEJO]],Tabla1[[#This Row],[Pedido]]))</f>
        <v>1</v>
      </c>
      <c r="AG4274" s="36">
        <f>+VLOOKUP(Tabla1[[#This Row],[Artículo]],'.'!$B$2:$D$11481,3,)</f>
        <v>1</v>
      </c>
      <c r="AH4274" s="37" t="str">
        <f>+IFERROR(SEARCH("pack",Tabla1[[#This Row],[PACK]]),"")</f>
        <v/>
      </c>
    </row>
    <row r="4275" spans="1:34" ht="24" customHeight="1" x14ac:dyDescent="0.2">
      <c r="A4275" s="50" t="s">
        <v>6938</v>
      </c>
      <c r="B4275" s="60" t="s">
        <v>8163</v>
      </c>
      <c r="C4275" s="61" t="s">
        <v>8164</v>
      </c>
      <c r="D4275" s="52" t="s">
        <v>27</v>
      </c>
      <c r="E4275" s="53">
        <v>32602.2</v>
      </c>
      <c r="F4275" s="23" t="str">
        <f>+IFERROR(VLOOKUP(Tabla1[[#This Row],[Artículo]],'..'!$B$2:$D$569000,3,),"")</f>
        <v/>
      </c>
      <c r="G4275" s="24" t="str">
        <f>IF(H4275=AF4275,"", "Error MC")</f>
        <v>Error MC</v>
      </c>
      <c r="H4275" s="62"/>
      <c r="I4275" s="54">
        <f>+Tabla1[[#This Row],[MC]]*Tabla1[[#This Row],[Pedido]]*Tabla1[[#This Row],[PVC ]]</f>
        <v>0</v>
      </c>
      <c r="J4275" s="26">
        <v>0.21</v>
      </c>
      <c r="K4275" s="63"/>
      <c r="L4275" s="28" t="s">
        <v>535</v>
      </c>
      <c r="M4275" s="53">
        <v>53255.694000000003</v>
      </c>
      <c r="N4275" s="64" t="str">
        <f>+IF(Tabla1[[#This Row],[F PMPI]]="SÍ","No","Sí")</f>
        <v>No</v>
      </c>
      <c r="O4275" s="65">
        <f>+Tabla1[[#This Row],[PVL]]*1.055</f>
        <v>56184.757169999997</v>
      </c>
      <c r="P4275" s="65">
        <f>+Tabla1[[#This Row],[PVL]]*1.43</f>
        <v>76155.642420000004</v>
      </c>
      <c r="Q4275" s="66" t="str">
        <f>+HYPERLINK(Tabla1[[#This Row],[PAG]])</f>
        <v>https://todomusica.com.ar/microfonos-dinamicos/2916-sv200.html</v>
      </c>
      <c r="R4275" s="67"/>
      <c r="S4275" s="68"/>
      <c r="T4275" s="69"/>
      <c r="U4275" s="69"/>
      <c r="V4275" s="69"/>
      <c r="W4275" s="69"/>
      <c r="X4275" s="69"/>
      <c r="Y4275" s="35"/>
      <c r="Z4275" s="35" t="s">
        <v>8162</v>
      </c>
      <c r="AA4275" s="36">
        <v>1</v>
      </c>
      <c r="AB4275" s="35" t="s">
        <v>9849</v>
      </c>
      <c r="AC4275" s="35" t="str">
        <f>+IF(Tabla1[[#This Row],[STK]]="no","Sin STK", "STK disponible")</f>
        <v>Sin STK</v>
      </c>
      <c r="AD4275" s="35">
        <f>+I4275*J4275</f>
        <v>0</v>
      </c>
      <c r="AE4275" s="35">
        <f>+I4275*K4275</f>
        <v>0</v>
      </c>
      <c r="AF4275" s="36">
        <f>IF(Tabla1[[#This Row],[ref pack]]=1,Tabla1[[#This Row],[Pedido]],LCM(Tabla1[[#This Row],[MC VIEJO]],Tabla1[[#This Row],[Pedido]]))</f>
        <v>1</v>
      </c>
      <c r="AG4275" s="36">
        <f>+VLOOKUP(Tabla1[[#This Row],[Artículo]],'.'!$B$2:$D$11481,3,)</f>
        <v>1</v>
      </c>
      <c r="AH4275" s="37" t="str">
        <f>+IFERROR(SEARCH("pack",Tabla1[[#This Row],[PACK]]),"")</f>
        <v/>
      </c>
    </row>
    <row r="4276" spans="1:34" ht="24" customHeight="1" x14ac:dyDescent="0.2">
      <c r="A4276" s="50" t="s">
        <v>6938</v>
      </c>
      <c r="B4276" s="60" t="s">
        <v>8165</v>
      </c>
      <c r="C4276" s="61" t="s">
        <v>8166</v>
      </c>
      <c r="D4276" s="52" t="s">
        <v>27</v>
      </c>
      <c r="E4276" s="53">
        <v>31026.080000000002</v>
      </c>
      <c r="F4276" s="23" t="str">
        <f>+IFERROR(VLOOKUP(Tabla1[[#This Row],[Artículo]],'..'!$B$2:$D$569000,3,),"")</f>
        <v/>
      </c>
      <c r="G4276" s="24" t="str">
        <f>IF(H4276=AF4276,"", "Error MC")</f>
        <v>Error MC</v>
      </c>
      <c r="H4276" s="62"/>
      <c r="I4276" s="54">
        <f>+Tabla1[[#This Row],[MC]]*Tabla1[[#This Row],[Pedido]]*Tabla1[[#This Row],[PVC ]]</f>
        <v>0</v>
      </c>
      <c r="J4276" s="26">
        <v>0.21</v>
      </c>
      <c r="K4276" s="63"/>
      <c r="L4276" s="28" t="s">
        <v>535</v>
      </c>
      <c r="M4276" s="53">
        <v>50681.103999999999</v>
      </c>
      <c r="N4276" s="64" t="str">
        <f>+IF(Tabla1[[#This Row],[F PMPI]]="SÍ","No","Sí")</f>
        <v>No</v>
      </c>
      <c r="O4276" s="65">
        <f>+Tabla1[[#This Row],[PVL]]*1.055</f>
        <v>53468.564719999995</v>
      </c>
      <c r="P4276" s="65">
        <f>+Tabla1[[#This Row],[PVL]]*1.43</f>
        <v>72473.978719999999</v>
      </c>
      <c r="Q4276" s="66" t="str">
        <f>+HYPERLINK(Tabla1[[#This Row],[PAG]])</f>
        <v>https://todomusica.com.ar/productos-sin-categorias-de-netsuite/5449-404.html</v>
      </c>
      <c r="R4276" s="67"/>
      <c r="S4276" s="68"/>
      <c r="T4276" s="69"/>
      <c r="U4276" s="69"/>
      <c r="V4276" s="69"/>
      <c r="W4276" s="69"/>
      <c r="X4276" s="69"/>
      <c r="Y4276" s="35"/>
      <c r="Z4276" s="35" t="s">
        <v>8157</v>
      </c>
      <c r="AA4276" s="36">
        <v>1</v>
      </c>
      <c r="AB4276" s="35" t="s">
        <v>9849</v>
      </c>
      <c r="AC4276" s="35" t="str">
        <f>+IF(Tabla1[[#This Row],[STK]]="no","Sin STK", "STK disponible")</f>
        <v>Sin STK</v>
      </c>
      <c r="AD4276" s="35">
        <f>+I4276*J4276</f>
        <v>0</v>
      </c>
      <c r="AE4276" s="35">
        <f>+I4276*K4276</f>
        <v>0</v>
      </c>
      <c r="AF4276" s="36">
        <f>IF(Tabla1[[#This Row],[ref pack]]=1,Tabla1[[#This Row],[Pedido]],LCM(Tabla1[[#This Row],[MC VIEJO]],Tabla1[[#This Row],[Pedido]]))</f>
        <v>1</v>
      </c>
      <c r="AG4276" s="36">
        <f>+VLOOKUP(Tabla1[[#This Row],[Artículo]],'.'!$B$2:$D$11481,3,)</f>
        <v>1</v>
      </c>
      <c r="AH4276" s="37" t="str">
        <f>+IFERROR(SEARCH("pack",Tabla1[[#This Row],[PACK]]),"")</f>
        <v/>
      </c>
    </row>
    <row r="4277" spans="1:34" ht="24" customHeight="1" x14ac:dyDescent="0.2">
      <c r="A4277" s="50" t="s">
        <v>6938</v>
      </c>
      <c r="B4277" s="60" t="s">
        <v>8167</v>
      </c>
      <c r="C4277" s="61" t="s">
        <v>8168</v>
      </c>
      <c r="D4277" s="52" t="s">
        <v>9841</v>
      </c>
      <c r="E4277" s="53">
        <v>31408.41</v>
      </c>
      <c r="F4277" s="23" t="str">
        <f>+IFERROR(VLOOKUP(Tabla1[[#This Row],[Artículo]],'..'!$B$2:$D$569000,3,),"")</f>
        <v/>
      </c>
      <c r="G4277" s="24" t="str">
        <f>IF(H4277=AF4277,"", "Error MC")</f>
        <v>Error MC</v>
      </c>
      <c r="H4277" s="62"/>
      <c r="I4277" s="54">
        <f>+Tabla1[[#This Row],[MC]]*Tabla1[[#This Row],[Pedido]]*Tabla1[[#This Row],[PVC ]]</f>
        <v>0</v>
      </c>
      <c r="J4277" s="26">
        <v>0.21</v>
      </c>
      <c r="K4277" s="63"/>
      <c r="L4277" s="28" t="s">
        <v>535</v>
      </c>
      <c r="M4277" s="53">
        <v>51305.633999999998</v>
      </c>
      <c r="N4277" s="64" t="str">
        <f>+IF(Tabla1[[#This Row],[F PMPI]]="SÍ","No","Sí")</f>
        <v>No</v>
      </c>
      <c r="O4277" s="65">
        <f>+Tabla1[[#This Row],[PVL]]*1.055</f>
        <v>54127.443869999996</v>
      </c>
      <c r="P4277" s="65">
        <f>+Tabla1[[#This Row],[PVL]]*1.43</f>
        <v>73367.056619999988</v>
      </c>
      <c r="Q4277" s="66" t="str">
        <f>+HYPERLINK(Tabla1[[#This Row],[PAG]])</f>
        <v>https://todomusica.com.ar/soporte-de-microfonos/4138-404.html</v>
      </c>
      <c r="R4277" s="67"/>
      <c r="S4277" s="68"/>
      <c r="T4277" s="69"/>
      <c r="U4277" s="69"/>
      <c r="V4277" s="69"/>
      <c r="W4277" s="69"/>
      <c r="X4277" s="69"/>
      <c r="Y4277" s="35"/>
      <c r="Z4277" s="35" t="s">
        <v>27772</v>
      </c>
      <c r="AA4277" s="36">
        <v>1</v>
      </c>
      <c r="AB4277" s="35" t="s">
        <v>9849</v>
      </c>
      <c r="AC4277" s="35" t="str">
        <f>+IF(Tabla1[[#This Row],[STK]]="no","Sin STK", "STK disponible")</f>
        <v>STK disponible</v>
      </c>
      <c r="AD4277" s="35">
        <f>+I4277*J4277</f>
        <v>0</v>
      </c>
      <c r="AE4277" s="35">
        <f>+I4277*K4277</f>
        <v>0</v>
      </c>
      <c r="AF4277" s="36">
        <f>IF(Tabla1[[#This Row],[ref pack]]=1,Tabla1[[#This Row],[Pedido]],LCM(Tabla1[[#This Row],[MC VIEJO]],Tabla1[[#This Row],[Pedido]]))</f>
        <v>1</v>
      </c>
      <c r="AG4277" s="36">
        <f>+VLOOKUP(Tabla1[[#This Row],[Artículo]],'.'!$B$2:$D$11481,3,)</f>
        <v>1</v>
      </c>
      <c r="AH4277" s="37" t="str">
        <f>+IFERROR(SEARCH("pack",Tabla1[[#This Row],[PACK]]),"")</f>
        <v/>
      </c>
    </row>
    <row r="4278" spans="1:34" ht="24" customHeight="1" x14ac:dyDescent="0.2">
      <c r="A4278" s="50" t="s">
        <v>6938</v>
      </c>
      <c r="B4278" s="60" t="s">
        <v>8169</v>
      </c>
      <c r="C4278" s="61" t="s">
        <v>8170</v>
      </c>
      <c r="D4278" s="52" t="s">
        <v>9841</v>
      </c>
      <c r="E4278" s="53">
        <v>696354.74</v>
      </c>
      <c r="F4278" s="23" t="str">
        <f>+IFERROR(VLOOKUP(Tabla1[[#This Row],[Artículo]],'..'!$B$2:$D$569000,3,),"")</f>
        <v/>
      </c>
      <c r="G4278" s="24" t="str">
        <f>IF(H4278=AF4278,"", "Error MC")</f>
        <v>Error MC</v>
      </c>
      <c r="H4278" s="62"/>
      <c r="I4278" s="54">
        <f>+Tabla1[[#This Row],[MC]]*Tabla1[[#This Row],[Pedido]]*Tabla1[[#This Row],[PVC ]]</f>
        <v>0</v>
      </c>
      <c r="J4278" s="26">
        <v>0.21</v>
      </c>
      <c r="K4278" s="63"/>
      <c r="L4278" s="28" t="s">
        <v>535</v>
      </c>
      <c r="M4278" s="53">
        <v>1137495.469</v>
      </c>
      <c r="N4278" s="64" t="str">
        <f>+IF(Tabla1[[#This Row],[F PMPI]]="SÍ","No","Sí")</f>
        <v>No</v>
      </c>
      <c r="O4278" s="65">
        <f>+Tabla1[[#This Row],[PVL]]*1.055</f>
        <v>1200057.719795</v>
      </c>
      <c r="P4278" s="65">
        <f>+Tabla1[[#This Row],[PVL]]*1.43</f>
        <v>1626618.52067</v>
      </c>
      <c r="Q4278" s="66" t="str">
        <f>+HYPERLINK(Tabla1[[#This Row],[PAG]])</f>
        <v>https://todomusica.com.ar/microfonos-de-vincha/9410-th53c-o-mtqg.html</v>
      </c>
      <c r="R4278" s="67"/>
      <c r="S4278" s="68"/>
      <c r="T4278" s="69"/>
      <c r="U4278" s="69"/>
      <c r="V4278" s="69"/>
      <c r="W4278" s="69"/>
      <c r="X4278" s="69"/>
      <c r="Y4278" s="35"/>
      <c r="Z4278" s="35" t="s">
        <v>27773</v>
      </c>
      <c r="AA4278" s="36">
        <v>1</v>
      </c>
      <c r="AB4278" s="35" t="s">
        <v>9849</v>
      </c>
      <c r="AC4278" s="35" t="str">
        <f>+IF(Tabla1[[#This Row],[STK]]="no","Sin STK", "STK disponible")</f>
        <v>STK disponible</v>
      </c>
      <c r="AD4278" s="35">
        <f>+I4278*J4278</f>
        <v>0</v>
      </c>
      <c r="AE4278" s="35">
        <f>+I4278*K4278</f>
        <v>0</v>
      </c>
      <c r="AF4278" s="36">
        <f>IF(Tabla1[[#This Row],[ref pack]]=1,Tabla1[[#This Row],[Pedido]],LCM(Tabla1[[#This Row],[MC VIEJO]],Tabla1[[#This Row],[Pedido]]))</f>
        <v>1</v>
      </c>
      <c r="AG4278" s="36">
        <f>+VLOOKUP(Tabla1[[#This Row],[Artículo]],'.'!$B$2:$D$11481,3,)</f>
        <v>1</v>
      </c>
      <c r="AH4278" s="37" t="str">
        <f>+IFERROR(SEARCH("pack",Tabla1[[#This Row],[PACK]]),"")</f>
        <v/>
      </c>
    </row>
    <row r="4279" spans="1:34" ht="24" customHeight="1" x14ac:dyDescent="0.2">
      <c r="A4279" s="50" t="s">
        <v>6938</v>
      </c>
      <c r="B4279" s="60" t="s">
        <v>8171</v>
      </c>
      <c r="C4279" s="61" t="s">
        <v>8172</v>
      </c>
      <c r="D4279" s="52" t="s">
        <v>9842</v>
      </c>
      <c r="E4279" s="53">
        <v>696354.74</v>
      </c>
      <c r="F4279" s="23" t="str">
        <f>+IFERROR(VLOOKUP(Tabla1[[#This Row],[Artículo]],'..'!$B$2:$D$569000,3,),"")</f>
        <v/>
      </c>
      <c r="G4279" s="24" t="str">
        <f>IF(H4279=AF4279,"", "Error MC")</f>
        <v>Error MC</v>
      </c>
      <c r="H4279" s="62"/>
      <c r="I4279" s="54">
        <f>+Tabla1[[#This Row],[MC]]*Tabla1[[#This Row],[Pedido]]*Tabla1[[#This Row],[PVC ]]</f>
        <v>0</v>
      </c>
      <c r="J4279" s="26">
        <v>0.21</v>
      </c>
      <c r="K4279" s="63"/>
      <c r="L4279" s="28" t="s">
        <v>535</v>
      </c>
      <c r="M4279" s="53">
        <v>1137495.469</v>
      </c>
      <c r="N4279" s="64" t="str">
        <f>+IF(Tabla1[[#This Row],[F PMPI]]="SÍ","No","Sí")</f>
        <v>No</v>
      </c>
      <c r="O4279" s="65">
        <f>+Tabla1[[#This Row],[PVL]]*1.055</f>
        <v>1200057.719795</v>
      </c>
      <c r="P4279" s="65">
        <f>+Tabla1[[#This Row],[PVL]]*1.43</f>
        <v>1626618.52067</v>
      </c>
      <c r="Q4279" s="66" t="str">
        <f>+HYPERLINK(Tabla1[[#This Row],[PAG]])</f>
        <v>https://todomusica.com.ar/microfonos-de-vincha/9411-th53t-o-mtqg.html</v>
      </c>
      <c r="R4279" s="67"/>
      <c r="S4279" s="68"/>
      <c r="T4279" s="69"/>
      <c r="U4279" s="69"/>
      <c r="V4279" s="69"/>
      <c r="W4279" s="69"/>
      <c r="X4279" s="69"/>
      <c r="Y4279" s="35"/>
      <c r="Z4279" s="35" t="s">
        <v>27774</v>
      </c>
      <c r="AA4279" s="36">
        <v>1</v>
      </c>
      <c r="AB4279" s="35" t="s">
        <v>9849</v>
      </c>
      <c r="AC4279" s="35" t="str">
        <f>+IF(Tabla1[[#This Row],[STK]]="no","Sin STK", "STK disponible")</f>
        <v>STK disponible</v>
      </c>
      <c r="AD4279" s="35">
        <f>+I4279*J4279</f>
        <v>0</v>
      </c>
      <c r="AE4279" s="35">
        <f>+I4279*K4279</f>
        <v>0</v>
      </c>
      <c r="AF4279" s="36">
        <f>IF(Tabla1[[#This Row],[ref pack]]=1,Tabla1[[#This Row],[Pedido]],LCM(Tabla1[[#This Row],[MC VIEJO]],Tabla1[[#This Row],[Pedido]]))</f>
        <v>1</v>
      </c>
      <c r="AG4279" s="36">
        <f>+VLOOKUP(Tabla1[[#This Row],[Artículo]],'.'!$B$2:$D$11481,3,)</f>
        <v>1</v>
      </c>
      <c r="AH4279" s="37" t="str">
        <f>+IFERROR(SEARCH("pack",Tabla1[[#This Row],[PACK]]),"")</f>
        <v/>
      </c>
    </row>
    <row r="4280" spans="1:34" ht="24" customHeight="1" x14ac:dyDescent="0.2">
      <c r="A4280" s="50" t="s">
        <v>6938</v>
      </c>
      <c r="B4280" s="60" t="s">
        <v>8173</v>
      </c>
      <c r="C4280" s="61" t="s">
        <v>8174</v>
      </c>
      <c r="D4280" s="52" t="s">
        <v>9842</v>
      </c>
      <c r="E4280" s="53">
        <v>462858.91</v>
      </c>
      <c r="F4280" s="23" t="str">
        <f>+IFERROR(VLOOKUP(Tabla1[[#This Row],[Artículo]],'..'!$B$2:$D$569000,3,),"")</f>
        <v/>
      </c>
      <c r="G4280" s="24" t="str">
        <f>IF(H4280=AF4280,"", "Error MC")</f>
        <v>Error MC</v>
      </c>
      <c r="H4280" s="62"/>
      <c r="I4280" s="54">
        <f>+Tabla1[[#This Row],[MC]]*Tabla1[[#This Row],[Pedido]]*Tabla1[[#This Row],[PVC ]]</f>
        <v>0</v>
      </c>
      <c r="J4280" s="26">
        <v>0.21</v>
      </c>
      <c r="K4280" s="63"/>
      <c r="L4280" s="28" t="s">
        <v>535</v>
      </c>
      <c r="M4280" s="53">
        <v>756080.03099999996</v>
      </c>
      <c r="N4280" s="64" t="str">
        <f>+IF(Tabla1[[#This Row],[F PMPI]]="SÍ","No","Sí")</f>
        <v>No</v>
      </c>
      <c r="O4280" s="65">
        <f>+Tabla1[[#This Row],[PVL]]*1.055</f>
        <v>797664.43270499993</v>
      </c>
      <c r="P4280" s="65">
        <f>+Tabla1[[#This Row],[PVL]]*1.43</f>
        <v>1081194.4443299999</v>
      </c>
      <c r="Q4280" s="66" t="str">
        <f>+HYPERLINK(Tabla1[[#This Row],[PAG]])</f>
        <v>https://todomusica.com.ar/microfonos-corbateros/9402-tl45c-o-lemo.html</v>
      </c>
      <c r="R4280" s="67"/>
      <c r="S4280" s="68"/>
      <c r="T4280" s="69"/>
      <c r="U4280" s="69"/>
      <c r="V4280" s="69"/>
      <c r="W4280" s="69"/>
      <c r="X4280" s="69"/>
      <c r="Y4280" s="35"/>
      <c r="Z4280" s="35" t="s">
        <v>27775</v>
      </c>
      <c r="AA4280" s="36">
        <v>1</v>
      </c>
      <c r="AB4280" s="35" t="s">
        <v>9849</v>
      </c>
      <c r="AC4280" s="35" t="str">
        <f>+IF(Tabla1[[#This Row],[STK]]="no","Sin STK", "STK disponible")</f>
        <v>STK disponible</v>
      </c>
      <c r="AD4280" s="35">
        <f>+I4280*J4280</f>
        <v>0</v>
      </c>
      <c r="AE4280" s="35">
        <f>+I4280*K4280</f>
        <v>0</v>
      </c>
      <c r="AF4280" s="36">
        <f>IF(Tabla1[[#This Row],[ref pack]]=1,Tabla1[[#This Row],[Pedido]],LCM(Tabla1[[#This Row],[MC VIEJO]],Tabla1[[#This Row],[Pedido]]))</f>
        <v>1</v>
      </c>
      <c r="AG4280" s="36">
        <f>+VLOOKUP(Tabla1[[#This Row],[Artículo]],'.'!$B$2:$D$11481,3,)</f>
        <v>1</v>
      </c>
      <c r="AH4280" s="37" t="str">
        <f>+IFERROR(SEARCH("pack",Tabla1[[#This Row],[PACK]]),"")</f>
        <v/>
      </c>
    </row>
    <row r="4281" spans="1:34" ht="24" customHeight="1" x14ac:dyDescent="0.2">
      <c r="A4281" s="50" t="s">
        <v>6938</v>
      </c>
      <c r="B4281" s="60" t="s">
        <v>8175</v>
      </c>
      <c r="C4281" s="61" t="s">
        <v>8176</v>
      </c>
      <c r="D4281" s="52" t="s">
        <v>9842</v>
      </c>
      <c r="E4281" s="53">
        <v>462858.91</v>
      </c>
      <c r="F4281" s="23" t="str">
        <f>+IFERROR(VLOOKUP(Tabla1[[#This Row],[Artículo]],'..'!$B$2:$D$569000,3,),"")</f>
        <v/>
      </c>
      <c r="G4281" s="24" t="str">
        <f>IF(H4281=AF4281,"", "Error MC")</f>
        <v>Error MC</v>
      </c>
      <c r="H4281" s="62"/>
      <c r="I4281" s="54">
        <f>+Tabla1[[#This Row],[MC]]*Tabla1[[#This Row],[Pedido]]*Tabla1[[#This Row],[PVC ]]</f>
        <v>0</v>
      </c>
      <c r="J4281" s="26">
        <v>0.21</v>
      </c>
      <c r="K4281" s="63"/>
      <c r="L4281" s="28" t="s">
        <v>535</v>
      </c>
      <c r="M4281" s="53">
        <v>756080.03099999996</v>
      </c>
      <c r="N4281" s="64" t="str">
        <f>+IF(Tabla1[[#This Row],[F PMPI]]="SÍ","No","Sí")</f>
        <v>No</v>
      </c>
      <c r="O4281" s="65">
        <f>+Tabla1[[#This Row],[PVL]]*1.055</f>
        <v>797664.43270499993</v>
      </c>
      <c r="P4281" s="65">
        <f>+Tabla1[[#This Row],[PVL]]*1.43</f>
        <v>1081194.4443299999</v>
      </c>
      <c r="Q4281" s="66" t="str">
        <f>+HYPERLINK(Tabla1[[#This Row],[PAG]])</f>
        <v>https://todomusica.com.ar/microfonos-corbateros/9403-tl45t-o-lemo.html</v>
      </c>
      <c r="R4281" s="67"/>
      <c r="S4281" s="68"/>
      <c r="T4281" s="69"/>
      <c r="U4281" s="69"/>
      <c r="V4281" s="69"/>
      <c r="W4281" s="69"/>
      <c r="X4281" s="69"/>
      <c r="Y4281" s="35"/>
      <c r="Z4281" s="35" t="s">
        <v>27776</v>
      </c>
      <c r="AA4281" s="36">
        <v>1</v>
      </c>
      <c r="AB4281" s="35" t="s">
        <v>9849</v>
      </c>
      <c r="AC4281" s="35" t="str">
        <f>+IF(Tabla1[[#This Row],[STK]]="no","Sin STK", "STK disponible")</f>
        <v>STK disponible</v>
      </c>
      <c r="AD4281" s="35">
        <f>+I4281*J4281</f>
        <v>0</v>
      </c>
      <c r="AE4281" s="35">
        <f>+I4281*K4281</f>
        <v>0</v>
      </c>
      <c r="AF4281" s="36">
        <f>IF(Tabla1[[#This Row],[ref pack]]=1,Tabla1[[#This Row],[Pedido]],LCM(Tabla1[[#This Row],[MC VIEJO]],Tabla1[[#This Row],[Pedido]]))</f>
        <v>1</v>
      </c>
      <c r="AG4281" s="36">
        <f>+VLOOKUP(Tabla1[[#This Row],[Artículo]],'.'!$B$2:$D$11481,3,)</f>
        <v>1</v>
      </c>
      <c r="AH4281" s="37" t="str">
        <f>+IFERROR(SEARCH("pack",Tabla1[[#This Row],[PACK]]),"")</f>
        <v/>
      </c>
    </row>
    <row r="4282" spans="1:34" ht="24" customHeight="1" x14ac:dyDescent="0.2">
      <c r="A4282" s="50" t="s">
        <v>6938</v>
      </c>
      <c r="B4282" s="60" t="s">
        <v>8177</v>
      </c>
      <c r="C4282" s="61" t="s">
        <v>8178</v>
      </c>
      <c r="D4282" s="52" t="s">
        <v>9842</v>
      </c>
      <c r="E4282" s="53">
        <v>462858.91</v>
      </c>
      <c r="F4282" s="23" t="str">
        <f>+IFERROR(VLOOKUP(Tabla1[[#This Row],[Artículo]],'..'!$B$2:$D$569000,3,),"")</f>
        <v/>
      </c>
      <c r="G4282" s="24" t="str">
        <f>IF(H4282=AF4282,"", "Error MC")</f>
        <v>Error MC</v>
      </c>
      <c r="H4282" s="62"/>
      <c r="I4282" s="54">
        <f>+Tabla1[[#This Row],[MC]]*Tabla1[[#This Row],[Pedido]]*Tabla1[[#This Row],[PVC ]]</f>
        <v>0</v>
      </c>
      <c r="J4282" s="26">
        <v>0.21</v>
      </c>
      <c r="K4282" s="63"/>
      <c r="L4282" s="28" t="s">
        <v>535</v>
      </c>
      <c r="M4282" s="53">
        <v>756080.03099999996</v>
      </c>
      <c r="N4282" s="64" t="str">
        <f>+IF(Tabla1[[#This Row],[F PMPI]]="SÍ","No","Sí")</f>
        <v>No</v>
      </c>
      <c r="O4282" s="65">
        <f>+Tabla1[[#This Row],[PVL]]*1.055</f>
        <v>797664.43270499993</v>
      </c>
      <c r="P4282" s="65">
        <f>+Tabla1[[#This Row],[PVL]]*1.43</f>
        <v>1081194.4443299999</v>
      </c>
      <c r="Q4282" s="66" t="str">
        <f>+HYPERLINK(Tabla1[[#This Row],[PAG]])</f>
        <v>https://todomusica.com.ar/microfonos-corbateros/9405-tl46b-o-mtqg.html</v>
      </c>
      <c r="R4282" s="67"/>
      <c r="S4282" s="68"/>
      <c r="T4282" s="69"/>
      <c r="U4282" s="69"/>
      <c r="V4282" s="69"/>
      <c r="W4282" s="69"/>
      <c r="X4282" s="69"/>
      <c r="Y4282" s="35"/>
      <c r="Z4282" s="35" t="s">
        <v>27777</v>
      </c>
      <c r="AA4282" s="36">
        <v>1</v>
      </c>
      <c r="AB4282" s="35" t="s">
        <v>9849</v>
      </c>
      <c r="AC4282" s="35" t="str">
        <f>+IF(Tabla1[[#This Row],[STK]]="no","Sin STK", "STK disponible")</f>
        <v>STK disponible</v>
      </c>
      <c r="AD4282" s="35">
        <f>+I4282*J4282</f>
        <v>0</v>
      </c>
      <c r="AE4282" s="35">
        <f>+I4282*K4282</f>
        <v>0</v>
      </c>
      <c r="AF4282" s="36">
        <f>IF(Tabla1[[#This Row],[ref pack]]=1,Tabla1[[#This Row],[Pedido]],LCM(Tabla1[[#This Row],[MC VIEJO]],Tabla1[[#This Row],[Pedido]]))</f>
        <v>1</v>
      </c>
      <c r="AG4282" s="36">
        <f>+VLOOKUP(Tabla1[[#This Row],[Artículo]],'.'!$B$2:$D$11481,3,)</f>
        <v>1</v>
      </c>
      <c r="AH4282" s="37" t="str">
        <f>+IFERROR(SEARCH("pack",Tabla1[[#This Row],[PACK]]),"")</f>
        <v/>
      </c>
    </row>
    <row r="4283" spans="1:34" ht="24" customHeight="1" x14ac:dyDescent="0.2">
      <c r="A4283" s="50" t="s">
        <v>6938</v>
      </c>
      <c r="B4283" s="60" t="s">
        <v>8179</v>
      </c>
      <c r="C4283" s="61" t="s">
        <v>8180</v>
      </c>
      <c r="D4283" s="52" t="s">
        <v>9842</v>
      </c>
      <c r="E4283" s="53">
        <v>462858.91</v>
      </c>
      <c r="F4283" s="23" t="str">
        <f>+IFERROR(VLOOKUP(Tabla1[[#This Row],[Artículo]],'..'!$B$2:$D$569000,3,),"")</f>
        <v/>
      </c>
      <c r="G4283" s="24" t="str">
        <f>IF(H4283=AF4283,"", "Error MC")</f>
        <v>Error MC</v>
      </c>
      <c r="H4283" s="62"/>
      <c r="I4283" s="54">
        <f>+Tabla1[[#This Row],[MC]]*Tabla1[[#This Row],[Pedido]]*Tabla1[[#This Row],[PVC ]]</f>
        <v>0</v>
      </c>
      <c r="J4283" s="26">
        <v>0.21</v>
      </c>
      <c r="K4283" s="63"/>
      <c r="L4283" s="28" t="s">
        <v>535</v>
      </c>
      <c r="M4283" s="53">
        <v>756080.03099999996</v>
      </c>
      <c r="N4283" s="64" t="str">
        <f>+IF(Tabla1[[#This Row],[F PMPI]]="SÍ","No","Sí")</f>
        <v>No</v>
      </c>
      <c r="O4283" s="65">
        <f>+Tabla1[[#This Row],[PVL]]*1.055</f>
        <v>797664.43270499993</v>
      </c>
      <c r="P4283" s="65">
        <f>+Tabla1[[#This Row],[PVL]]*1.43</f>
        <v>1081194.4443299999</v>
      </c>
      <c r="Q4283" s="66" t="str">
        <f>+HYPERLINK(Tabla1[[#This Row],[PAG]])</f>
        <v>https://todomusica.com.ar/microfonos-corbateros/9404-tl46w-o-mtqg.html</v>
      </c>
      <c r="R4283" s="67"/>
      <c r="S4283" s="68"/>
      <c r="T4283" s="69"/>
      <c r="U4283" s="69"/>
      <c r="V4283" s="69"/>
      <c r="W4283" s="69"/>
      <c r="X4283" s="69"/>
      <c r="Y4283" s="35"/>
      <c r="Z4283" s="35" t="s">
        <v>27778</v>
      </c>
      <c r="AA4283" s="36">
        <v>1</v>
      </c>
      <c r="AB4283" s="35" t="s">
        <v>9849</v>
      </c>
      <c r="AC4283" s="35" t="str">
        <f>+IF(Tabla1[[#This Row],[STK]]="no","Sin STK", "STK disponible")</f>
        <v>STK disponible</v>
      </c>
      <c r="AD4283" s="35">
        <f>+I4283*J4283</f>
        <v>0</v>
      </c>
      <c r="AE4283" s="35">
        <f>+I4283*K4283</f>
        <v>0</v>
      </c>
      <c r="AF4283" s="36">
        <f>IF(Tabla1[[#This Row],[ref pack]]=1,Tabla1[[#This Row],[Pedido]],LCM(Tabla1[[#This Row],[MC VIEJO]],Tabla1[[#This Row],[Pedido]]))</f>
        <v>1</v>
      </c>
      <c r="AG4283" s="36">
        <f>+VLOOKUP(Tabla1[[#This Row],[Artículo]],'.'!$B$2:$D$11481,3,)</f>
        <v>1</v>
      </c>
      <c r="AH4283" s="37" t="str">
        <f>+IFERROR(SEARCH("pack",Tabla1[[#This Row],[PACK]]),"")</f>
        <v/>
      </c>
    </row>
    <row r="4284" spans="1:34" ht="24" customHeight="1" x14ac:dyDescent="0.2">
      <c r="A4284" s="50" t="s">
        <v>6938</v>
      </c>
      <c r="B4284" s="60" t="s">
        <v>8181</v>
      </c>
      <c r="C4284" s="61" t="s">
        <v>8182</v>
      </c>
      <c r="D4284" s="52" t="s">
        <v>27</v>
      </c>
      <c r="E4284" s="53">
        <v>462858.91</v>
      </c>
      <c r="F4284" s="23" t="str">
        <f>+IFERROR(VLOOKUP(Tabla1[[#This Row],[Artículo]],'..'!$B$2:$D$569000,3,),"")</f>
        <v/>
      </c>
      <c r="G4284" s="24" t="str">
        <f>IF(H4284=AF4284,"", "Error MC")</f>
        <v>Error MC</v>
      </c>
      <c r="H4284" s="62"/>
      <c r="I4284" s="54">
        <f>+Tabla1[[#This Row],[MC]]*Tabla1[[#This Row],[Pedido]]*Tabla1[[#This Row],[PVC ]]</f>
        <v>0</v>
      </c>
      <c r="J4284" s="26">
        <v>0.21</v>
      </c>
      <c r="K4284" s="63"/>
      <c r="L4284" s="28" t="s">
        <v>535</v>
      </c>
      <c r="M4284" s="53">
        <v>756080.03099999996</v>
      </c>
      <c r="N4284" s="64" t="str">
        <f>+IF(Tabla1[[#This Row],[F PMPI]]="SÍ","No","Sí")</f>
        <v>No</v>
      </c>
      <c r="O4284" s="65">
        <f>+Tabla1[[#This Row],[PVL]]*1.055</f>
        <v>797664.43270499993</v>
      </c>
      <c r="P4284" s="65">
        <f>+Tabla1[[#This Row],[PVL]]*1.43</f>
        <v>1081194.4443299999</v>
      </c>
      <c r="Q4284" s="66" t="str">
        <f>+HYPERLINK(Tabla1[[#This Row],[PAG]])</f>
        <v>https://todomusica.com.ar/microfonos-corbateros/9406-tl47c-o-mtqg.html</v>
      </c>
      <c r="R4284" s="67"/>
      <c r="S4284" s="68"/>
      <c r="T4284" s="69"/>
      <c r="U4284" s="69"/>
      <c r="V4284" s="69"/>
      <c r="W4284" s="69"/>
      <c r="X4284" s="69"/>
      <c r="Y4284" s="35"/>
      <c r="Z4284" s="35" t="s">
        <v>27779</v>
      </c>
      <c r="AA4284" s="36">
        <v>1</v>
      </c>
      <c r="AB4284" s="35" t="s">
        <v>9849</v>
      </c>
      <c r="AC4284" s="35" t="str">
        <f>+IF(Tabla1[[#This Row],[STK]]="no","Sin STK", "STK disponible")</f>
        <v>Sin STK</v>
      </c>
      <c r="AD4284" s="35">
        <f>+I4284*J4284</f>
        <v>0</v>
      </c>
      <c r="AE4284" s="35">
        <f>+I4284*K4284</f>
        <v>0</v>
      </c>
      <c r="AF4284" s="36">
        <f>IF(Tabla1[[#This Row],[ref pack]]=1,Tabla1[[#This Row],[Pedido]],LCM(Tabla1[[#This Row],[MC VIEJO]],Tabla1[[#This Row],[Pedido]]))</f>
        <v>1</v>
      </c>
      <c r="AG4284" s="36">
        <f>+VLOOKUP(Tabla1[[#This Row],[Artículo]],'.'!$B$2:$D$11481,3,)</f>
        <v>1</v>
      </c>
      <c r="AH4284" s="37" t="str">
        <f>+IFERROR(SEARCH("pack",Tabla1[[#This Row],[PACK]]),"")</f>
        <v/>
      </c>
    </row>
    <row r="4285" spans="1:34" ht="24" customHeight="1" x14ac:dyDescent="0.2">
      <c r="A4285" s="50" t="s">
        <v>6938</v>
      </c>
      <c r="B4285" s="60" t="s">
        <v>8183</v>
      </c>
      <c r="C4285" s="61" t="s">
        <v>8184</v>
      </c>
      <c r="D4285" s="52" t="s">
        <v>27</v>
      </c>
      <c r="E4285" s="53">
        <v>462858.91</v>
      </c>
      <c r="F4285" s="23" t="str">
        <f>+IFERROR(VLOOKUP(Tabla1[[#This Row],[Artículo]],'..'!$B$2:$D$569000,3,),"")</f>
        <v/>
      </c>
      <c r="G4285" s="24" t="str">
        <f>IF(H4285=AF4285,"", "Error MC")</f>
        <v>Error MC</v>
      </c>
      <c r="H4285" s="62"/>
      <c r="I4285" s="54">
        <f>+Tabla1[[#This Row],[MC]]*Tabla1[[#This Row],[Pedido]]*Tabla1[[#This Row],[PVC ]]</f>
        <v>0</v>
      </c>
      <c r="J4285" s="26">
        <v>0.21</v>
      </c>
      <c r="K4285" s="63"/>
      <c r="L4285" s="28" t="s">
        <v>535</v>
      </c>
      <c r="M4285" s="53">
        <v>756080.03099999996</v>
      </c>
      <c r="N4285" s="64" t="str">
        <f>+IF(Tabla1[[#This Row],[F PMPI]]="SÍ","No","Sí")</f>
        <v>No</v>
      </c>
      <c r="O4285" s="65">
        <f>+Tabla1[[#This Row],[PVL]]*1.055</f>
        <v>797664.43270499993</v>
      </c>
      <c r="P4285" s="65">
        <f>+Tabla1[[#This Row],[PVL]]*1.43</f>
        <v>1081194.4443299999</v>
      </c>
      <c r="Q4285" s="66" t="str">
        <f>+HYPERLINK(Tabla1[[#This Row],[PAG]])</f>
        <v>https://todomusica.com.ar/microfonos-corbateros/9407-tl47t-o-mtqg.html</v>
      </c>
      <c r="R4285" s="67"/>
      <c r="S4285" s="68"/>
      <c r="T4285" s="69"/>
      <c r="U4285" s="69"/>
      <c r="V4285" s="69"/>
      <c r="W4285" s="69"/>
      <c r="X4285" s="69"/>
      <c r="Y4285" s="35"/>
      <c r="Z4285" s="35" t="s">
        <v>27780</v>
      </c>
      <c r="AA4285" s="36">
        <v>1</v>
      </c>
      <c r="AB4285" s="35" t="s">
        <v>9849</v>
      </c>
      <c r="AC4285" s="35" t="str">
        <f>+IF(Tabla1[[#This Row],[STK]]="no","Sin STK", "STK disponible")</f>
        <v>Sin STK</v>
      </c>
      <c r="AD4285" s="35">
        <f>+I4285*J4285</f>
        <v>0</v>
      </c>
      <c r="AE4285" s="35">
        <f>+I4285*K4285</f>
        <v>0</v>
      </c>
      <c r="AF4285" s="36">
        <f>IF(Tabla1[[#This Row],[ref pack]]=1,Tabla1[[#This Row],[Pedido]],LCM(Tabla1[[#This Row],[MC VIEJO]],Tabla1[[#This Row],[Pedido]]))</f>
        <v>1</v>
      </c>
      <c r="AG4285" s="36">
        <f>+VLOOKUP(Tabla1[[#This Row],[Artículo]],'.'!$B$2:$D$11481,3,)</f>
        <v>1</v>
      </c>
      <c r="AH4285" s="37" t="str">
        <f>+IFERROR(SEARCH("pack",Tabla1[[#This Row],[PACK]]),"")</f>
        <v/>
      </c>
    </row>
    <row r="4286" spans="1:34" ht="24" customHeight="1" x14ac:dyDescent="0.2">
      <c r="A4286" s="50" t="s">
        <v>6938</v>
      </c>
      <c r="B4286" s="60" t="s">
        <v>8185</v>
      </c>
      <c r="C4286" s="61" t="s">
        <v>8186</v>
      </c>
      <c r="D4286" s="52" t="s">
        <v>9842</v>
      </c>
      <c r="E4286" s="53">
        <v>523195.9</v>
      </c>
      <c r="F4286" s="23" t="str">
        <f>+IFERROR(VLOOKUP(Tabla1[[#This Row],[Artículo]],'..'!$B$2:$D$569000,3,),"")</f>
        <v/>
      </c>
      <c r="G4286" s="24" t="str">
        <f>IF(H4286=AF4286,"", "Error MC")</f>
        <v>Error MC</v>
      </c>
      <c r="H4286" s="62"/>
      <c r="I4286" s="54">
        <f>+Tabla1[[#This Row],[MC]]*Tabla1[[#This Row],[Pedido]]*Tabla1[[#This Row],[PVC ]]</f>
        <v>0</v>
      </c>
      <c r="J4286" s="26">
        <v>0.21</v>
      </c>
      <c r="K4286" s="63"/>
      <c r="L4286" s="28" t="s">
        <v>535</v>
      </c>
      <c r="M4286" s="53">
        <v>854640.50899999996</v>
      </c>
      <c r="N4286" s="64" t="str">
        <f>+IF(Tabla1[[#This Row],[F PMPI]]="SÍ","No","Sí")</f>
        <v>No</v>
      </c>
      <c r="O4286" s="65">
        <f>+Tabla1[[#This Row],[PVL]]*1.055</f>
        <v>901645.73699499993</v>
      </c>
      <c r="P4286" s="65">
        <f>+Tabla1[[#This Row],[PVL]]*1.43</f>
        <v>1222135.9278699998</v>
      </c>
      <c r="Q4286" s="66" t="str">
        <f>+HYPERLINK(Tabla1[[#This Row],[PAG]])</f>
        <v>https://todomusica.com.ar/microfonos-corbateros/9409-tl48w-o-mtqg-a.html</v>
      </c>
      <c r="R4286" s="67"/>
      <c r="S4286" s="68"/>
      <c r="T4286" s="69"/>
      <c r="U4286" s="69"/>
      <c r="V4286" s="69"/>
      <c r="W4286" s="69"/>
      <c r="X4286" s="69"/>
      <c r="Y4286" s="35"/>
      <c r="Z4286" s="35" t="s">
        <v>27781</v>
      </c>
      <c r="AA4286" s="36">
        <v>1</v>
      </c>
      <c r="AB4286" s="35" t="s">
        <v>9849</v>
      </c>
      <c r="AC4286" s="35" t="str">
        <f>+IF(Tabla1[[#This Row],[STK]]="no","Sin STK", "STK disponible")</f>
        <v>STK disponible</v>
      </c>
      <c r="AD4286" s="35">
        <f>+I4286*J4286</f>
        <v>0</v>
      </c>
      <c r="AE4286" s="35">
        <f>+I4286*K4286</f>
        <v>0</v>
      </c>
      <c r="AF4286" s="36">
        <f>IF(Tabla1[[#This Row],[ref pack]]=1,Tabla1[[#This Row],[Pedido]],LCM(Tabla1[[#This Row],[MC VIEJO]],Tabla1[[#This Row],[Pedido]]))</f>
        <v>1</v>
      </c>
      <c r="AG4286" s="36">
        <f>+VLOOKUP(Tabla1[[#This Row],[Artículo]],'.'!$B$2:$D$11481,3,)</f>
        <v>1</v>
      </c>
      <c r="AH4286" s="37" t="str">
        <f>+IFERROR(SEARCH("pack",Tabla1[[#This Row],[PACK]]),"")</f>
        <v/>
      </c>
    </row>
    <row r="4287" spans="1:34" ht="24" customHeight="1" x14ac:dyDescent="0.2">
      <c r="A4287" s="50" t="s">
        <v>6938</v>
      </c>
      <c r="B4287" s="60" t="s">
        <v>8187</v>
      </c>
      <c r="C4287" s="61" t="s">
        <v>8188</v>
      </c>
      <c r="D4287" s="52" t="s">
        <v>27</v>
      </c>
      <c r="E4287" s="53">
        <v>90691.38</v>
      </c>
      <c r="F4287" s="23" t="str">
        <f>+IFERROR(VLOOKUP(Tabla1[[#This Row],[Artículo]],'..'!$B$2:$D$569000,3,),"")</f>
        <v/>
      </c>
      <c r="G4287" s="24" t="str">
        <f>IF(H4287=AF4287,"", "Error MC")</f>
        <v>Error MC</v>
      </c>
      <c r="H4287" s="62"/>
      <c r="I4287" s="54">
        <f>+Tabla1[[#This Row],[MC]]*Tabla1[[#This Row],[Pedido]]*Tabla1[[#This Row],[PVC ]]</f>
        <v>0</v>
      </c>
      <c r="J4287" s="26">
        <v>0.105</v>
      </c>
      <c r="K4287" s="63"/>
      <c r="L4287" s="28" t="s">
        <v>535</v>
      </c>
      <c r="M4287" s="53">
        <v>135288.86300000001</v>
      </c>
      <c r="N4287" s="64" t="str">
        <f>+IF(Tabla1[[#This Row],[F PMPI]]="SÍ","No","Sí")</f>
        <v>No</v>
      </c>
      <c r="O4287" s="65">
        <f>+Tabla1[[#This Row],[PVL]]*1.055</f>
        <v>142729.75046499999</v>
      </c>
      <c r="P4287" s="65">
        <f>+Tabla1[[#This Row],[PVL]]*1.43</f>
        <v>193463.07409000001</v>
      </c>
      <c r="Q4287" s="66" t="str">
        <f>+HYPERLINK(Tabla1[[#This Row],[PAG]])</f>
        <v>https://todomusica.com.ar/adaptadores/4664-404.html</v>
      </c>
      <c r="R4287" s="67"/>
      <c r="S4287" s="68"/>
      <c r="T4287" s="69"/>
      <c r="U4287" s="69"/>
      <c r="V4287" s="69"/>
      <c r="W4287" s="69"/>
      <c r="X4287" s="69"/>
      <c r="Y4287" s="35"/>
      <c r="Z4287" s="35" t="s">
        <v>27782</v>
      </c>
      <c r="AA4287" s="36">
        <v>1</v>
      </c>
      <c r="AB4287" s="35" t="s">
        <v>9849</v>
      </c>
      <c r="AC4287" s="35" t="str">
        <f>+IF(Tabla1[[#This Row],[STK]]="no","Sin STK", "STK disponible")</f>
        <v>Sin STK</v>
      </c>
      <c r="AD4287" s="35">
        <f>+I4287*J4287</f>
        <v>0</v>
      </c>
      <c r="AE4287" s="35">
        <f>+I4287*K4287</f>
        <v>0</v>
      </c>
      <c r="AF4287" s="36">
        <f>IF(Tabla1[[#This Row],[ref pack]]=1,Tabla1[[#This Row],[Pedido]],LCM(Tabla1[[#This Row],[MC VIEJO]],Tabla1[[#This Row],[Pedido]]))</f>
        <v>1</v>
      </c>
      <c r="AG4287" s="36">
        <f>+VLOOKUP(Tabla1[[#This Row],[Artículo]],'.'!$B$2:$D$11481,3,)</f>
        <v>1</v>
      </c>
      <c r="AH4287" s="37" t="str">
        <f>+IFERROR(SEARCH("pack",Tabla1[[#This Row],[PACK]]),"")</f>
        <v/>
      </c>
    </row>
    <row r="4288" spans="1:34" ht="24" customHeight="1" x14ac:dyDescent="0.2">
      <c r="A4288" s="50" t="s">
        <v>6938</v>
      </c>
      <c r="B4288" s="60" t="s">
        <v>8189</v>
      </c>
      <c r="C4288" s="61" t="s">
        <v>24209</v>
      </c>
      <c r="D4288" s="52" t="s">
        <v>9842</v>
      </c>
      <c r="E4288" s="53">
        <v>205153.18</v>
      </c>
      <c r="F4288" s="23" t="str">
        <f>+IFERROR(VLOOKUP(Tabla1[[#This Row],[Artículo]],'..'!$B$2:$D$569000,3,),"")</f>
        <v/>
      </c>
      <c r="G4288" s="24" t="str">
        <f>IF(H4288=AF4288,"", "Error MC")</f>
        <v>Error MC</v>
      </c>
      <c r="H4288" s="62"/>
      <c r="I4288" s="54">
        <f>+Tabla1[[#This Row],[MC]]*Tabla1[[#This Row],[Pedido]]*Tabla1[[#This Row],[PVC ]]</f>
        <v>0</v>
      </c>
      <c r="J4288" s="26">
        <v>0.21</v>
      </c>
      <c r="K4288" s="63"/>
      <c r="L4288" s="28" t="s">
        <v>535</v>
      </c>
      <c r="M4288" s="53">
        <v>335117.71600000001</v>
      </c>
      <c r="N4288" s="64" t="str">
        <f>+IF(Tabla1[[#This Row],[F PMPI]]="SÍ","No","Sí")</f>
        <v>No</v>
      </c>
      <c r="O4288" s="65">
        <f>+Tabla1[[#This Row],[PVL]]*1.055</f>
        <v>353549.19037999999</v>
      </c>
      <c r="P4288" s="65">
        <f>+Tabla1[[#This Row],[PVL]]*1.43</f>
        <v>479218.33387999999</v>
      </c>
      <c r="Q4288" s="66" t="str">
        <f>+HYPERLINK(Tabla1[[#This Row],[PAG]])</f>
        <v>https://todomusica.com.ar/accesorios-wireless/1632-ua221.html</v>
      </c>
      <c r="R4288" s="67"/>
      <c r="S4288" s="68"/>
      <c r="T4288" s="69"/>
      <c r="U4288" s="69"/>
      <c r="V4288" s="69"/>
      <c r="W4288" s="69"/>
      <c r="X4288" s="69"/>
      <c r="Y4288" s="35"/>
      <c r="Z4288" s="35" t="s">
        <v>27783</v>
      </c>
      <c r="AA4288" s="36">
        <v>1</v>
      </c>
      <c r="AB4288" s="35" t="s">
        <v>9849</v>
      </c>
      <c r="AC4288" s="35" t="str">
        <f>+IF(Tabla1[[#This Row],[STK]]="no","Sin STK", "STK disponible")</f>
        <v>STK disponible</v>
      </c>
      <c r="AD4288" s="35">
        <f>+I4288*J4288</f>
        <v>0</v>
      </c>
      <c r="AE4288" s="35">
        <f>+I4288*K4288</f>
        <v>0</v>
      </c>
      <c r="AF4288" s="36">
        <f>IF(Tabla1[[#This Row],[ref pack]]=1,Tabla1[[#This Row],[Pedido]],LCM(Tabla1[[#This Row],[MC VIEJO]],Tabla1[[#This Row],[Pedido]]))</f>
        <v>1</v>
      </c>
      <c r="AG4288" s="36">
        <f>+VLOOKUP(Tabla1[[#This Row],[Artículo]],'.'!$B$2:$D$11481,3,)</f>
        <v>1</v>
      </c>
      <c r="AH4288" s="37" t="str">
        <f>+IFERROR(SEARCH("pack",Tabla1[[#This Row],[PACK]]),"")</f>
        <v/>
      </c>
    </row>
    <row r="4289" spans="1:34" ht="24" customHeight="1" x14ac:dyDescent="0.2">
      <c r="A4289" s="50" t="s">
        <v>6938</v>
      </c>
      <c r="B4289" s="60" t="s">
        <v>8191</v>
      </c>
      <c r="C4289" s="61" t="s">
        <v>8192</v>
      </c>
      <c r="D4289" s="52" t="s">
        <v>9842</v>
      </c>
      <c r="E4289" s="53">
        <v>26449.18</v>
      </c>
      <c r="F4289" s="23" t="str">
        <f>+IFERROR(VLOOKUP(Tabla1[[#This Row],[Artículo]],'..'!$B$2:$D$569000,3,),"")</f>
        <v/>
      </c>
      <c r="G4289" s="24" t="str">
        <f>IF(H4289=AF4289,"", "Error MC")</f>
        <v>Error MC</v>
      </c>
      <c r="H4289" s="62"/>
      <c r="I4289" s="54">
        <f>+Tabla1[[#This Row],[MC]]*Tabla1[[#This Row],[Pedido]]*Tabla1[[#This Row],[PVC ]]</f>
        <v>0</v>
      </c>
      <c r="J4289" s="26">
        <v>0.21</v>
      </c>
      <c r="K4289" s="63"/>
      <c r="L4289" s="28" t="s">
        <v>535</v>
      </c>
      <c r="M4289" s="53">
        <v>43204.732000000004</v>
      </c>
      <c r="N4289" s="64" t="str">
        <f>+IF(Tabla1[[#This Row],[F PMPI]]="SÍ","No","Sí")</f>
        <v>No</v>
      </c>
      <c r="O4289" s="65">
        <f>+Tabla1[[#This Row],[PVL]]*1.055</f>
        <v>45580.992259999999</v>
      </c>
      <c r="P4289" s="65">
        <f>+Tabla1[[#This Row],[PVL]]*1.43</f>
        <v>61782.766760000006</v>
      </c>
      <c r="Q4289" s="66" t="str">
        <f>+HYPERLINK(Tabla1[[#This Row],[PAG]])</f>
        <v>https://todomusica.com.ar/accesorios-wireless/6093-ua400b.html</v>
      </c>
      <c r="R4289" s="67"/>
      <c r="S4289" s="68"/>
      <c r="T4289" s="69"/>
      <c r="U4289" s="69"/>
      <c r="V4289" s="69"/>
      <c r="W4289" s="69"/>
      <c r="X4289" s="69"/>
      <c r="Y4289" s="35"/>
      <c r="Z4289" s="35" t="s">
        <v>27784</v>
      </c>
      <c r="AA4289" s="36">
        <v>1</v>
      </c>
      <c r="AB4289" s="35" t="s">
        <v>9849</v>
      </c>
      <c r="AC4289" s="35" t="str">
        <f>+IF(Tabla1[[#This Row],[STK]]="no","Sin STK", "STK disponible")</f>
        <v>STK disponible</v>
      </c>
      <c r="AD4289" s="35">
        <f>+I4289*J4289</f>
        <v>0</v>
      </c>
      <c r="AE4289" s="35">
        <f>+I4289*K4289</f>
        <v>0</v>
      </c>
      <c r="AF4289" s="36">
        <f>IF(Tabla1[[#This Row],[ref pack]]=1,Tabla1[[#This Row],[Pedido]],LCM(Tabla1[[#This Row],[MC VIEJO]],Tabla1[[#This Row],[Pedido]]))</f>
        <v>1</v>
      </c>
      <c r="AG4289" s="36">
        <f>+VLOOKUP(Tabla1[[#This Row],[Artículo]],'.'!$B$2:$D$11481,3,)</f>
        <v>1</v>
      </c>
      <c r="AH4289" s="37" t="str">
        <f>+IFERROR(SEARCH("pack",Tabla1[[#This Row],[PACK]]),"")</f>
        <v/>
      </c>
    </row>
    <row r="4290" spans="1:34" ht="24" customHeight="1" x14ac:dyDescent="0.2">
      <c r="A4290" s="50" t="s">
        <v>6938</v>
      </c>
      <c r="B4290" s="60" t="s">
        <v>8193</v>
      </c>
      <c r="C4290" s="61" t="s">
        <v>8194</v>
      </c>
      <c r="D4290" s="52" t="s">
        <v>9842</v>
      </c>
      <c r="E4290" s="53">
        <v>41740.17</v>
      </c>
      <c r="F4290" s="23" t="str">
        <f>+IFERROR(VLOOKUP(Tabla1[[#This Row],[Artículo]],'..'!$B$2:$D$569000,3,),"")</f>
        <v/>
      </c>
      <c r="G4290" s="24" t="str">
        <f>IF(H4290=AF4290,"", "Error MC")</f>
        <v>Error MC</v>
      </c>
      <c r="H4290" s="62"/>
      <c r="I4290" s="54">
        <f>+Tabla1[[#This Row],[MC]]*Tabla1[[#This Row],[Pedido]]*Tabla1[[#This Row],[PVC ]]</f>
        <v>0</v>
      </c>
      <c r="J4290" s="26">
        <v>0.21</v>
      </c>
      <c r="K4290" s="63"/>
      <c r="L4290" s="28" t="s">
        <v>535</v>
      </c>
      <c r="M4290" s="53">
        <v>68182.567999999999</v>
      </c>
      <c r="N4290" s="64" t="str">
        <f>+IF(Tabla1[[#This Row],[F PMPI]]="SÍ","No","Sí")</f>
        <v>No</v>
      </c>
      <c r="O4290" s="65">
        <f>+Tabla1[[#This Row],[PVL]]*1.055</f>
        <v>71932.609239999991</v>
      </c>
      <c r="P4290" s="65">
        <f>+Tabla1[[#This Row],[PVL]]*1.43</f>
        <v>97501.072239999994</v>
      </c>
      <c r="Q4290" s="66" t="str">
        <f>+HYPERLINK(Tabla1[[#This Row],[PAG]])</f>
        <v>https://todomusica.com.ar/soporte-de-bafles/8855-ua505-rsma.html</v>
      </c>
      <c r="R4290" s="67"/>
      <c r="S4290" s="68"/>
      <c r="T4290" s="69"/>
      <c r="U4290" s="69"/>
      <c r="V4290" s="69"/>
      <c r="W4290" s="69"/>
      <c r="X4290" s="69"/>
      <c r="Y4290" s="35"/>
      <c r="Z4290" s="35" t="s">
        <v>27785</v>
      </c>
      <c r="AA4290" s="36">
        <v>1</v>
      </c>
      <c r="AB4290" s="35" t="s">
        <v>9849</v>
      </c>
      <c r="AC4290" s="35" t="str">
        <f>+IF(Tabla1[[#This Row],[STK]]="no","Sin STK", "STK disponible")</f>
        <v>STK disponible</v>
      </c>
      <c r="AD4290" s="35">
        <f>+I4290*J4290</f>
        <v>0</v>
      </c>
      <c r="AE4290" s="35">
        <f>+I4290*K4290</f>
        <v>0</v>
      </c>
      <c r="AF4290" s="36">
        <f>IF(Tabla1[[#This Row],[ref pack]]=1,Tabla1[[#This Row],[Pedido]],LCM(Tabla1[[#This Row],[MC VIEJO]],Tabla1[[#This Row],[Pedido]]))</f>
        <v>1</v>
      </c>
      <c r="AG4290" s="36">
        <f>+VLOOKUP(Tabla1[[#This Row],[Artículo]],'.'!$B$2:$D$11481,3,)</f>
        <v>1</v>
      </c>
      <c r="AH4290" s="37" t="str">
        <f>+IFERROR(SEARCH("pack",Tabla1[[#This Row],[PACK]]),"")</f>
        <v/>
      </c>
    </row>
    <row r="4291" spans="1:34" ht="24" customHeight="1" x14ac:dyDescent="0.2">
      <c r="A4291" s="50" t="s">
        <v>6938</v>
      </c>
      <c r="B4291" s="60" t="s">
        <v>8195</v>
      </c>
      <c r="C4291" s="61" t="s">
        <v>8196</v>
      </c>
      <c r="D4291" s="52" t="s">
        <v>9842</v>
      </c>
      <c r="E4291" s="53">
        <v>28102.17</v>
      </c>
      <c r="F4291" s="23" t="str">
        <f>+IFERROR(VLOOKUP(Tabla1[[#This Row],[Artículo]],'..'!$B$2:$D$569000,3,),"")</f>
        <v/>
      </c>
      <c r="G4291" s="24" t="str">
        <f>IF(H4291=AF4291,"", "Error MC")</f>
        <v>Error MC</v>
      </c>
      <c r="H4291" s="62"/>
      <c r="I4291" s="54">
        <f>+Tabla1[[#This Row],[MC]]*Tabla1[[#This Row],[Pedido]]*Tabla1[[#This Row],[PVC ]]</f>
        <v>0</v>
      </c>
      <c r="J4291" s="26">
        <v>0.21</v>
      </c>
      <c r="K4291" s="63"/>
      <c r="L4291" s="28" t="s">
        <v>535</v>
      </c>
      <c r="M4291" s="53">
        <v>45904.894999999997</v>
      </c>
      <c r="N4291" s="64" t="str">
        <f>+IF(Tabla1[[#This Row],[F PMPI]]="SÍ","No","Sí")</f>
        <v>No</v>
      </c>
      <c r="O4291" s="65">
        <f>+Tabla1[[#This Row],[PVL]]*1.055</f>
        <v>48429.664224999993</v>
      </c>
      <c r="P4291" s="65">
        <f>+Tabla1[[#This Row],[PVL]]*1.43</f>
        <v>65643.999849999993</v>
      </c>
      <c r="Q4291" s="66" t="str">
        <f>+HYPERLINK(Tabla1[[#This Row],[PAG]])</f>
        <v>https://todomusica.com.ar/rackeras/683-ua506.html</v>
      </c>
      <c r="R4291" s="67"/>
      <c r="S4291" s="68"/>
      <c r="T4291" s="69"/>
      <c r="U4291" s="69"/>
      <c r="V4291" s="69"/>
      <c r="W4291" s="69"/>
      <c r="X4291" s="69"/>
      <c r="Y4291" s="35"/>
      <c r="Z4291" s="35" t="s">
        <v>27786</v>
      </c>
      <c r="AA4291" s="36">
        <v>1</v>
      </c>
      <c r="AB4291" s="35" t="s">
        <v>9849</v>
      </c>
      <c r="AC4291" s="35" t="str">
        <f>+IF(Tabla1[[#This Row],[STK]]="no","Sin STK", "STK disponible")</f>
        <v>STK disponible</v>
      </c>
      <c r="AD4291" s="35">
        <f>+I4291*J4291</f>
        <v>0</v>
      </c>
      <c r="AE4291" s="35">
        <f>+I4291*K4291</f>
        <v>0</v>
      </c>
      <c r="AF4291" s="36">
        <f>IF(Tabla1[[#This Row],[ref pack]]=1,Tabla1[[#This Row],[Pedido]],LCM(Tabla1[[#This Row],[MC VIEJO]],Tabla1[[#This Row],[Pedido]]))</f>
        <v>1</v>
      </c>
      <c r="AG4291" s="36">
        <f>+VLOOKUP(Tabla1[[#This Row],[Artículo]],'.'!$B$2:$D$11481,3,)</f>
        <v>1</v>
      </c>
      <c r="AH4291" s="37" t="str">
        <f>+IFERROR(SEARCH("pack",Tabla1[[#This Row],[PACK]]),"")</f>
        <v/>
      </c>
    </row>
    <row r="4292" spans="1:34" ht="24" customHeight="1" x14ac:dyDescent="0.2">
      <c r="A4292" s="50" t="s">
        <v>6938</v>
      </c>
      <c r="B4292" s="60" t="s">
        <v>8197</v>
      </c>
      <c r="C4292" s="61" t="s">
        <v>8198</v>
      </c>
      <c r="D4292" s="52" t="s">
        <v>9842</v>
      </c>
      <c r="E4292" s="53">
        <v>29623.4</v>
      </c>
      <c r="F4292" s="23" t="str">
        <f>+IFERROR(VLOOKUP(Tabla1[[#This Row],[Artículo]],'..'!$B$2:$D$569000,3,),"")</f>
        <v/>
      </c>
      <c r="G4292" s="24" t="str">
        <f>IF(H4292=AF4292,"", "Error MC")</f>
        <v>Error MC</v>
      </c>
      <c r="H4292" s="62"/>
      <c r="I4292" s="54">
        <f>+Tabla1[[#This Row],[MC]]*Tabla1[[#This Row],[Pedido]]*Tabla1[[#This Row],[PVC ]]</f>
        <v>0</v>
      </c>
      <c r="J4292" s="26">
        <v>0.21</v>
      </c>
      <c r="K4292" s="63"/>
      <c r="L4292" s="28" t="s">
        <v>535</v>
      </c>
      <c r="M4292" s="53">
        <v>48389.824000000001</v>
      </c>
      <c r="N4292" s="64" t="str">
        <f>+IF(Tabla1[[#This Row],[F PMPI]]="SÍ","No","Sí")</f>
        <v>No</v>
      </c>
      <c r="O4292" s="65">
        <f>+Tabla1[[#This Row],[PVL]]*1.055</f>
        <v>51051.264319999995</v>
      </c>
      <c r="P4292" s="65">
        <f>+Tabla1[[#This Row],[PVL]]*1.43</f>
        <v>69197.448319999996</v>
      </c>
      <c r="Q4292" s="66" t="str">
        <f>+HYPERLINK(Tabla1[[#This Row],[PAG]])</f>
        <v>https://todomusica.com.ar/accesorios-wireless/8465-ua700.html</v>
      </c>
      <c r="R4292" s="67"/>
      <c r="S4292" s="68"/>
      <c r="T4292" s="69"/>
      <c r="U4292" s="69"/>
      <c r="V4292" s="69"/>
      <c r="W4292" s="69"/>
      <c r="X4292" s="69"/>
      <c r="Y4292" s="35"/>
      <c r="Z4292" s="35" t="s">
        <v>27787</v>
      </c>
      <c r="AA4292" s="36">
        <v>1</v>
      </c>
      <c r="AB4292" s="35" t="s">
        <v>9849</v>
      </c>
      <c r="AC4292" s="35" t="str">
        <f>+IF(Tabla1[[#This Row],[STK]]="no","Sin STK", "STK disponible")</f>
        <v>STK disponible</v>
      </c>
      <c r="AD4292" s="35">
        <f>+I4292*J4292</f>
        <v>0</v>
      </c>
      <c r="AE4292" s="35">
        <f>+I4292*K4292</f>
        <v>0</v>
      </c>
      <c r="AF4292" s="36">
        <f>IF(Tabla1[[#This Row],[ref pack]]=1,Tabla1[[#This Row],[Pedido]],LCM(Tabla1[[#This Row],[MC VIEJO]],Tabla1[[#This Row],[Pedido]]))</f>
        <v>1</v>
      </c>
      <c r="AG4292" s="36">
        <f>+VLOOKUP(Tabla1[[#This Row],[Artículo]],'.'!$B$2:$D$11481,3,)</f>
        <v>1</v>
      </c>
      <c r="AH4292" s="37" t="str">
        <f>+IFERROR(SEARCH("pack",Tabla1[[#This Row],[PACK]]),"")</f>
        <v/>
      </c>
    </row>
    <row r="4293" spans="1:34" ht="24" customHeight="1" x14ac:dyDescent="0.2">
      <c r="A4293" s="50" t="s">
        <v>6938</v>
      </c>
      <c r="B4293" s="60" t="s">
        <v>20812</v>
      </c>
      <c r="C4293" s="61" t="s">
        <v>20813</v>
      </c>
      <c r="D4293" s="52" t="s">
        <v>9842</v>
      </c>
      <c r="E4293" s="53">
        <v>29623.4</v>
      </c>
      <c r="F4293" s="23" t="str">
        <f>+IFERROR(VLOOKUP(Tabla1[[#This Row],[Artículo]],'..'!$B$2:$D$569000,3,),"")</f>
        <v/>
      </c>
      <c r="G4293" s="24" t="str">
        <f>IF(H4293=AF4293,"", "Error MC")</f>
        <v>Error MC</v>
      </c>
      <c r="H4293" s="62"/>
      <c r="I4293" s="54">
        <f>+Tabla1[[#This Row],[MC]]*Tabla1[[#This Row],[Pedido]]*Tabla1[[#This Row],[PVC ]]</f>
        <v>0</v>
      </c>
      <c r="J4293" s="26">
        <v>0.21</v>
      </c>
      <c r="K4293" s="63"/>
      <c r="L4293" s="28" t="s">
        <v>535</v>
      </c>
      <c r="M4293" s="53">
        <v>48389.824000000001</v>
      </c>
      <c r="N4293" s="64" t="str">
        <f>+IF(Tabla1[[#This Row],[F PMPI]]="SÍ","No","Sí")</f>
        <v>No</v>
      </c>
      <c r="O4293" s="65">
        <f>+Tabla1[[#This Row],[PVL]]*1.055</f>
        <v>51051.264319999995</v>
      </c>
      <c r="P4293" s="65">
        <f>+Tabla1[[#This Row],[PVL]]*1.43</f>
        <v>69197.448319999996</v>
      </c>
      <c r="Q4293" s="66" t="str">
        <f>+HYPERLINK(Tabla1[[#This Row],[PAG]])</f>
        <v>https://todomusica.com.ar/accesorios-wireless/1493-ua710.html</v>
      </c>
      <c r="R4293" s="67"/>
      <c r="S4293" s="68"/>
      <c r="T4293" s="69"/>
      <c r="U4293" s="69"/>
      <c r="V4293" s="69"/>
      <c r="W4293" s="69"/>
      <c r="X4293" s="69"/>
      <c r="Y4293" s="35"/>
      <c r="Z4293" s="35" t="s">
        <v>27788</v>
      </c>
      <c r="AA4293" s="36">
        <v>1</v>
      </c>
      <c r="AB4293" s="35" t="s">
        <v>9849</v>
      </c>
      <c r="AC4293" s="35" t="str">
        <f>+IF(Tabla1[[#This Row],[STK]]="no","Sin STK", "STK disponible")</f>
        <v>STK disponible</v>
      </c>
      <c r="AD4293" s="35">
        <f>+I4293*J4293</f>
        <v>0</v>
      </c>
      <c r="AE4293" s="35">
        <f>+I4293*K4293</f>
        <v>0</v>
      </c>
      <c r="AF4293" s="36">
        <f>IF(Tabla1[[#This Row],[ref pack]]=1,Tabla1[[#This Row],[Pedido]],LCM(Tabla1[[#This Row],[MC VIEJO]],Tabla1[[#This Row],[Pedido]]))</f>
        <v>1</v>
      </c>
      <c r="AG4293" s="36">
        <f>+VLOOKUP(Tabla1[[#This Row],[Artículo]],'.'!$B$2:$D$11481,3,)</f>
        <v>1</v>
      </c>
      <c r="AH4293" s="37" t="str">
        <f>+IFERROR(SEARCH("pack",Tabla1[[#This Row],[PACK]]),"")</f>
        <v/>
      </c>
    </row>
    <row r="4294" spans="1:34" ht="24" customHeight="1" x14ac:dyDescent="0.2">
      <c r="A4294" s="50" t="s">
        <v>6938</v>
      </c>
      <c r="B4294" s="60" t="s">
        <v>8199</v>
      </c>
      <c r="C4294" s="61" t="s">
        <v>8200</v>
      </c>
      <c r="D4294" s="52" t="s">
        <v>9842</v>
      </c>
      <c r="E4294" s="53">
        <v>28296.98</v>
      </c>
      <c r="F4294" s="23" t="str">
        <f>+IFERROR(VLOOKUP(Tabla1[[#This Row],[Artículo]],'..'!$B$2:$D$569000,3,),"")</f>
        <v/>
      </c>
      <c r="G4294" s="24" t="str">
        <f>IF(H4294=AF4294,"", "Error MC")</f>
        <v>Error MC</v>
      </c>
      <c r="H4294" s="62"/>
      <c r="I4294" s="54">
        <f>+Tabla1[[#This Row],[MC]]*Tabla1[[#This Row],[Pedido]]*Tabla1[[#This Row],[PVC ]]</f>
        <v>0</v>
      </c>
      <c r="J4294" s="26">
        <v>0.21</v>
      </c>
      <c r="K4294" s="63"/>
      <c r="L4294" s="28" t="s">
        <v>535</v>
      </c>
      <c r="M4294" s="53">
        <v>46223.112999999998</v>
      </c>
      <c r="N4294" s="64" t="str">
        <f>+IF(Tabla1[[#This Row],[F PMPI]]="SÍ","No","Sí")</f>
        <v>No</v>
      </c>
      <c r="O4294" s="65">
        <f>+Tabla1[[#This Row],[PVL]]*1.055</f>
        <v>48765.384214999991</v>
      </c>
      <c r="P4294" s="65">
        <f>+Tabla1[[#This Row],[PVL]]*1.43</f>
        <v>66099.051589999988</v>
      </c>
      <c r="Q4294" s="66" t="str">
        <f>+HYPERLINK(Tabla1[[#This Row],[PAG]])</f>
        <v>https://todomusica.com.ar/accesorios-wireless/926-ua720.html</v>
      </c>
      <c r="R4294" s="67"/>
      <c r="S4294" s="68"/>
      <c r="T4294" s="69"/>
      <c r="U4294" s="69"/>
      <c r="V4294" s="69"/>
      <c r="W4294" s="69"/>
      <c r="X4294" s="69"/>
      <c r="Y4294" s="35"/>
      <c r="Z4294" s="35" t="s">
        <v>27789</v>
      </c>
      <c r="AA4294" s="36">
        <v>1</v>
      </c>
      <c r="AB4294" s="35" t="s">
        <v>9849</v>
      </c>
      <c r="AC4294" s="35" t="str">
        <f>+IF(Tabla1[[#This Row],[STK]]="no","Sin STK", "STK disponible")</f>
        <v>STK disponible</v>
      </c>
      <c r="AD4294" s="35">
        <f>+I4294*J4294</f>
        <v>0</v>
      </c>
      <c r="AE4294" s="35">
        <f>+I4294*K4294</f>
        <v>0</v>
      </c>
      <c r="AF4294" s="36">
        <f>IF(Tabla1[[#This Row],[ref pack]]=1,Tabla1[[#This Row],[Pedido]],LCM(Tabla1[[#This Row],[MC VIEJO]],Tabla1[[#This Row],[Pedido]]))</f>
        <v>1</v>
      </c>
      <c r="AG4294" s="36">
        <f>+VLOOKUP(Tabla1[[#This Row],[Artículo]],'.'!$B$2:$D$11481,3,)</f>
        <v>1</v>
      </c>
      <c r="AH4294" s="37" t="str">
        <f>+IFERROR(SEARCH("pack",Tabla1[[#This Row],[PACK]]),"")</f>
        <v/>
      </c>
    </row>
    <row r="4295" spans="1:34" ht="24" customHeight="1" x14ac:dyDescent="0.2">
      <c r="A4295" s="50" t="s">
        <v>6938</v>
      </c>
      <c r="B4295" s="60" t="s">
        <v>8201</v>
      </c>
      <c r="C4295" s="61" t="s">
        <v>8202</v>
      </c>
      <c r="D4295" s="52" t="s">
        <v>9841</v>
      </c>
      <c r="E4295" s="53">
        <v>18183.86</v>
      </c>
      <c r="F4295" s="23" t="str">
        <f>+IFERROR(VLOOKUP(Tabla1[[#This Row],[Artículo]],'..'!$B$2:$D$569000,3,),"")</f>
        <v/>
      </c>
      <c r="G4295" s="24" t="str">
        <f>IF(H4295=AF4295,"", "Error MC")</f>
        <v>Error MC</v>
      </c>
      <c r="H4295" s="62"/>
      <c r="I4295" s="54">
        <f>+Tabla1[[#This Row],[MC]]*Tabla1[[#This Row],[Pedido]]*Tabla1[[#This Row],[PVC ]]</f>
        <v>0</v>
      </c>
      <c r="J4295" s="26">
        <v>0.21</v>
      </c>
      <c r="K4295" s="63"/>
      <c r="L4295" s="28" t="s">
        <v>535</v>
      </c>
      <c r="M4295" s="53">
        <v>29703.333999999999</v>
      </c>
      <c r="N4295" s="64" t="str">
        <f>+IF(Tabla1[[#This Row],[F PMPI]]="SÍ","No","Sí")</f>
        <v>No</v>
      </c>
      <c r="O4295" s="65">
        <f>+Tabla1[[#This Row],[PVL]]*1.055</f>
        <v>31337.017369999998</v>
      </c>
      <c r="P4295" s="65">
        <f>+Tabla1[[#This Row],[PVL]]*1.43</f>
        <v>42475.767619999999</v>
      </c>
      <c r="Q4295" s="66" t="str">
        <f>+HYPERLINK(Tabla1[[#This Row],[PAG]])</f>
        <v>https://todomusica.com.ar/cables-varios/1494-ua802.html</v>
      </c>
      <c r="R4295" s="67"/>
      <c r="S4295" s="68"/>
      <c r="T4295" s="69"/>
      <c r="U4295" s="69"/>
      <c r="V4295" s="69"/>
      <c r="W4295" s="69"/>
      <c r="X4295" s="69"/>
      <c r="Y4295" s="35"/>
      <c r="Z4295" s="35" t="s">
        <v>27790</v>
      </c>
      <c r="AA4295" s="36">
        <v>1</v>
      </c>
      <c r="AB4295" s="35" t="s">
        <v>9849</v>
      </c>
      <c r="AC4295" s="35" t="str">
        <f>+IF(Tabla1[[#This Row],[STK]]="no","Sin STK", "STK disponible")</f>
        <v>STK disponible</v>
      </c>
      <c r="AD4295" s="35">
        <f>+I4295*J4295</f>
        <v>0</v>
      </c>
      <c r="AE4295" s="35">
        <f>+I4295*K4295</f>
        <v>0</v>
      </c>
      <c r="AF4295" s="36">
        <f>IF(Tabla1[[#This Row],[ref pack]]=1,Tabla1[[#This Row],[Pedido]],LCM(Tabla1[[#This Row],[MC VIEJO]],Tabla1[[#This Row],[Pedido]]))</f>
        <v>1</v>
      </c>
      <c r="AG4295" s="36">
        <f>+VLOOKUP(Tabla1[[#This Row],[Artículo]],'.'!$B$2:$D$11481,3,)</f>
        <v>1</v>
      </c>
      <c r="AH4295" s="37" t="str">
        <f>+IFERROR(SEARCH("pack",Tabla1[[#This Row],[PACK]]),"")</f>
        <v/>
      </c>
    </row>
    <row r="4296" spans="1:34" ht="24" customHeight="1" x14ac:dyDescent="0.2">
      <c r="A4296" s="50" t="s">
        <v>6938</v>
      </c>
      <c r="B4296" s="60" t="s">
        <v>8203</v>
      </c>
      <c r="C4296" s="61" t="s">
        <v>8204</v>
      </c>
      <c r="D4296" s="52" t="s">
        <v>9842</v>
      </c>
      <c r="E4296" s="53">
        <v>33061.300000000003</v>
      </c>
      <c r="F4296" s="23" t="str">
        <f>+IFERROR(VLOOKUP(Tabla1[[#This Row],[Artículo]],'..'!$B$2:$D$569000,3,),"")</f>
        <v/>
      </c>
      <c r="G4296" s="24" t="str">
        <f>IF(H4296=AF4296,"", "Error MC")</f>
        <v>Error MC</v>
      </c>
      <c r="H4296" s="62"/>
      <c r="I4296" s="54">
        <f>+Tabla1[[#This Row],[MC]]*Tabla1[[#This Row],[Pedido]]*Tabla1[[#This Row],[PVC ]]</f>
        <v>0</v>
      </c>
      <c r="J4296" s="26">
        <v>0.21</v>
      </c>
      <c r="K4296" s="63"/>
      <c r="L4296" s="28" t="s">
        <v>535</v>
      </c>
      <c r="M4296" s="53">
        <v>54005.64</v>
      </c>
      <c r="N4296" s="64" t="str">
        <f>+IF(Tabla1[[#This Row],[F PMPI]]="SÍ","No","Sí")</f>
        <v>No</v>
      </c>
      <c r="O4296" s="65">
        <f>+Tabla1[[#This Row],[PVL]]*1.055</f>
        <v>56975.950199999999</v>
      </c>
      <c r="P4296" s="65">
        <f>+Tabla1[[#This Row],[PVL]]*1.43</f>
        <v>77228.065199999997</v>
      </c>
      <c r="Q4296" s="66" t="str">
        <f>+HYPERLINK(Tabla1[[#This Row],[PAG]])</f>
        <v>https://todomusica.com.ar/cables-varios/4622-404.html</v>
      </c>
      <c r="R4296" s="67"/>
      <c r="S4296" s="68"/>
      <c r="T4296" s="69"/>
      <c r="U4296" s="69"/>
      <c r="V4296" s="69"/>
      <c r="W4296" s="69"/>
      <c r="X4296" s="69"/>
      <c r="Y4296" s="35"/>
      <c r="Z4296" s="35" t="s">
        <v>27791</v>
      </c>
      <c r="AA4296" s="36">
        <v>1</v>
      </c>
      <c r="AB4296" s="35" t="s">
        <v>9849</v>
      </c>
      <c r="AC4296" s="35" t="str">
        <f>+IF(Tabla1[[#This Row],[STK]]="no","Sin STK", "STK disponible")</f>
        <v>STK disponible</v>
      </c>
      <c r="AD4296" s="35">
        <f>+I4296*J4296</f>
        <v>0</v>
      </c>
      <c r="AE4296" s="35">
        <f>+I4296*K4296</f>
        <v>0</v>
      </c>
      <c r="AF4296" s="36">
        <f>IF(Tabla1[[#This Row],[ref pack]]=1,Tabla1[[#This Row],[Pedido]],LCM(Tabla1[[#This Row],[MC VIEJO]],Tabla1[[#This Row],[Pedido]]))</f>
        <v>1</v>
      </c>
      <c r="AG4296" s="36">
        <f>+VLOOKUP(Tabla1[[#This Row],[Artículo]],'.'!$B$2:$D$11481,3,)</f>
        <v>1</v>
      </c>
      <c r="AH4296" s="37" t="str">
        <f>+IFERROR(SEARCH("pack",Tabla1[[#This Row],[PACK]]),"")</f>
        <v/>
      </c>
    </row>
    <row r="4297" spans="1:34" ht="24" customHeight="1" x14ac:dyDescent="0.2">
      <c r="A4297" s="50" t="s">
        <v>6938</v>
      </c>
      <c r="B4297" s="60" t="s">
        <v>8205</v>
      </c>
      <c r="C4297" s="61" t="s">
        <v>8206</v>
      </c>
      <c r="D4297" s="52" t="s">
        <v>27</v>
      </c>
      <c r="E4297" s="53">
        <v>317014.65000000002</v>
      </c>
      <c r="F4297" s="23" t="str">
        <f>+IFERROR(VLOOKUP(Tabla1[[#This Row],[Artículo]],'..'!$B$2:$D$569000,3,),"")</f>
        <v/>
      </c>
      <c r="G4297" s="24" t="str">
        <f>IF(H4297=AF4297,"", "Error MC")</f>
        <v>Error MC</v>
      </c>
      <c r="H4297" s="62"/>
      <c r="I4297" s="54">
        <f>+Tabla1[[#This Row],[MC]]*Tabla1[[#This Row],[Pedido]]*Tabla1[[#This Row],[PVC ]]</f>
        <v>0</v>
      </c>
      <c r="J4297" s="26">
        <v>0.21</v>
      </c>
      <c r="K4297" s="63"/>
      <c r="L4297" s="28" t="s">
        <v>535</v>
      </c>
      <c r="M4297" s="53">
        <v>517843.43400000001</v>
      </c>
      <c r="N4297" s="64" t="str">
        <f>+IF(Tabla1[[#This Row],[F PMPI]]="SÍ","No","Sí")</f>
        <v>No</v>
      </c>
      <c r="O4297" s="65">
        <f>+Tabla1[[#This Row],[PVL]]*1.055</f>
        <v>546324.82287000003</v>
      </c>
      <c r="P4297" s="65">
        <f>+Tabla1[[#This Row],[PVL]]*1.43</f>
        <v>740516.11061999993</v>
      </c>
      <c r="Q4297" s="66" t="str">
        <f>+HYPERLINK(Tabla1[[#This Row],[PAG]])</f>
        <v>https://todomusica.com.ar/cables-varios/927-ua8100.html</v>
      </c>
      <c r="R4297" s="67"/>
      <c r="S4297" s="68"/>
      <c r="T4297" s="69"/>
      <c r="U4297" s="69"/>
      <c r="V4297" s="69"/>
      <c r="W4297" s="69"/>
      <c r="X4297" s="69"/>
      <c r="Y4297" s="35"/>
      <c r="Z4297" s="35" t="s">
        <v>27792</v>
      </c>
      <c r="AA4297" s="36">
        <v>1</v>
      </c>
      <c r="AB4297" s="35" t="s">
        <v>9849</v>
      </c>
      <c r="AC4297" s="35" t="str">
        <f>+IF(Tabla1[[#This Row],[STK]]="no","Sin STK", "STK disponible")</f>
        <v>Sin STK</v>
      </c>
      <c r="AD4297" s="35">
        <f>+I4297*J4297</f>
        <v>0</v>
      </c>
      <c r="AE4297" s="35">
        <f>+I4297*K4297</f>
        <v>0</v>
      </c>
      <c r="AF4297" s="36">
        <f>IF(Tabla1[[#This Row],[ref pack]]=1,Tabla1[[#This Row],[Pedido]],LCM(Tabla1[[#This Row],[MC VIEJO]],Tabla1[[#This Row],[Pedido]]))</f>
        <v>1</v>
      </c>
      <c r="AG4297" s="36">
        <f>+VLOOKUP(Tabla1[[#This Row],[Artículo]],'.'!$B$2:$D$11481,3,)</f>
        <v>1</v>
      </c>
      <c r="AH4297" s="37" t="str">
        <f>+IFERROR(SEARCH("pack",Tabla1[[#This Row],[PACK]]),"")</f>
        <v/>
      </c>
    </row>
    <row r="4298" spans="1:34" ht="24" customHeight="1" x14ac:dyDescent="0.2">
      <c r="A4298" s="50" t="s">
        <v>6938</v>
      </c>
      <c r="B4298" s="60" t="s">
        <v>8207</v>
      </c>
      <c r="C4298" s="61" t="s">
        <v>8208</v>
      </c>
      <c r="D4298" s="52" t="s">
        <v>27</v>
      </c>
      <c r="E4298" s="53">
        <v>37400.51</v>
      </c>
      <c r="F4298" s="23" t="str">
        <f>+IFERROR(VLOOKUP(Tabla1[[#This Row],[Artículo]],'..'!$B$2:$D$569000,3,),"")</f>
        <v/>
      </c>
      <c r="G4298" s="24" t="str">
        <f>IF(H4298=AF4298,"", "Error MC")</f>
        <v>Error MC</v>
      </c>
      <c r="H4298" s="62"/>
      <c r="I4298" s="54">
        <f>+Tabla1[[#This Row],[MC]]*Tabla1[[#This Row],[Pedido]]*Tabla1[[#This Row],[PVC ]]</f>
        <v>0</v>
      </c>
      <c r="J4298" s="26">
        <v>0.21</v>
      </c>
      <c r="K4298" s="63"/>
      <c r="L4298" s="28" t="s">
        <v>535</v>
      </c>
      <c r="M4298" s="53">
        <v>61093.735000000001</v>
      </c>
      <c r="N4298" s="64" t="str">
        <f>+IF(Tabla1[[#This Row],[F PMPI]]="SÍ","No","Sí")</f>
        <v>No</v>
      </c>
      <c r="O4298" s="65">
        <f>+Tabla1[[#This Row],[PVL]]*1.055</f>
        <v>64453.890424999998</v>
      </c>
      <c r="P4298" s="65">
        <f>+Tabla1[[#This Row],[PVL]]*1.43</f>
        <v>87364.04105</v>
      </c>
      <c r="Q4298" s="66" t="str">
        <f>+HYPERLINK(Tabla1[[#This Row],[PAG]])</f>
        <v>https://todomusica.com.ar/accesorios-wireless/1495-ua820j.html</v>
      </c>
      <c r="R4298" s="67"/>
      <c r="S4298" s="68"/>
      <c r="T4298" s="69"/>
      <c r="U4298" s="69"/>
      <c r="V4298" s="69"/>
      <c r="W4298" s="69"/>
      <c r="X4298" s="69"/>
      <c r="Y4298" s="35"/>
      <c r="Z4298" s="35" t="s">
        <v>27793</v>
      </c>
      <c r="AA4298" s="36">
        <v>1</v>
      </c>
      <c r="AB4298" s="35" t="s">
        <v>9849</v>
      </c>
      <c r="AC4298" s="35" t="str">
        <f>+IF(Tabla1[[#This Row],[STK]]="no","Sin STK", "STK disponible")</f>
        <v>Sin STK</v>
      </c>
      <c r="AD4298" s="35">
        <f>+I4298*J4298</f>
        <v>0</v>
      </c>
      <c r="AE4298" s="35">
        <f>+I4298*K4298</f>
        <v>0</v>
      </c>
      <c r="AF4298" s="36">
        <f>IF(Tabla1[[#This Row],[ref pack]]=1,Tabla1[[#This Row],[Pedido]],LCM(Tabla1[[#This Row],[MC VIEJO]],Tabla1[[#This Row],[Pedido]]))</f>
        <v>1</v>
      </c>
      <c r="AG4298" s="36">
        <f>+VLOOKUP(Tabla1[[#This Row],[Artículo]],'.'!$B$2:$D$11481,3,)</f>
        <v>1</v>
      </c>
      <c r="AH4298" s="37" t="str">
        <f>+IFERROR(SEARCH("pack",Tabla1[[#This Row],[PACK]]),"")</f>
        <v/>
      </c>
    </row>
    <row r="4299" spans="1:34" ht="24" customHeight="1" x14ac:dyDescent="0.2">
      <c r="A4299" s="50" t="s">
        <v>6938</v>
      </c>
      <c r="B4299" s="60" t="s">
        <v>8209</v>
      </c>
      <c r="C4299" s="61" t="s">
        <v>8210</v>
      </c>
      <c r="D4299" s="52" t="s">
        <v>9842</v>
      </c>
      <c r="E4299" s="53">
        <v>37400.51</v>
      </c>
      <c r="F4299" s="23" t="str">
        <f>+IFERROR(VLOOKUP(Tabla1[[#This Row],[Artículo]],'..'!$B$2:$D$569000,3,),"")</f>
        <v/>
      </c>
      <c r="G4299" s="24" t="str">
        <f>IF(H4299=AF4299,"", "Error MC")</f>
        <v>Error MC</v>
      </c>
      <c r="H4299" s="62"/>
      <c r="I4299" s="54">
        <f>+Tabla1[[#This Row],[MC]]*Tabla1[[#This Row],[Pedido]]*Tabla1[[#This Row],[PVC ]]</f>
        <v>0</v>
      </c>
      <c r="J4299" s="26">
        <v>0.21</v>
      </c>
      <c r="K4299" s="63"/>
      <c r="L4299" s="28" t="s">
        <v>535</v>
      </c>
      <c r="M4299" s="53">
        <v>61093.735000000001</v>
      </c>
      <c r="N4299" s="64" t="str">
        <f>+IF(Tabla1[[#This Row],[F PMPI]]="SÍ","No","Sí")</f>
        <v>No</v>
      </c>
      <c r="O4299" s="65">
        <f>+Tabla1[[#This Row],[PVL]]*1.055</f>
        <v>64453.890424999998</v>
      </c>
      <c r="P4299" s="65">
        <f>+Tabla1[[#This Row],[PVL]]*1.43</f>
        <v>87364.04105</v>
      </c>
      <c r="Q4299" s="66" t="str">
        <f>+HYPERLINK(Tabla1[[#This Row],[PAG]])</f>
        <v>https://todomusica.com.ar/accesorios-wireless/1559-ua820l3.html</v>
      </c>
      <c r="R4299" s="67"/>
      <c r="S4299" s="68"/>
      <c r="T4299" s="69"/>
      <c r="U4299" s="69"/>
      <c r="V4299" s="69"/>
      <c r="W4299" s="69"/>
      <c r="X4299" s="69"/>
      <c r="Y4299" s="35"/>
      <c r="Z4299" s="35" t="s">
        <v>27794</v>
      </c>
      <c r="AA4299" s="36">
        <v>1</v>
      </c>
      <c r="AB4299" s="35" t="s">
        <v>9849</v>
      </c>
      <c r="AC4299" s="35" t="str">
        <f>+IF(Tabla1[[#This Row],[STK]]="no","Sin STK", "STK disponible")</f>
        <v>STK disponible</v>
      </c>
      <c r="AD4299" s="35">
        <f>+I4299*J4299</f>
        <v>0</v>
      </c>
      <c r="AE4299" s="35">
        <f>+I4299*K4299</f>
        <v>0</v>
      </c>
      <c r="AF4299" s="36">
        <f>IF(Tabla1[[#This Row],[ref pack]]=1,Tabla1[[#This Row],[Pedido]],LCM(Tabla1[[#This Row],[MC VIEJO]],Tabla1[[#This Row],[Pedido]]))</f>
        <v>1</v>
      </c>
      <c r="AG4299" s="36">
        <f>+VLOOKUP(Tabla1[[#This Row],[Artículo]],'.'!$B$2:$D$11481,3,)</f>
        <v>1</v>
      </c>
      <c r="AH4299" s="37" t="str">
        <f>+IFERROR(SEARCH("pack",Tabla1[[#This Row],[PACK]]),"")</f>
        <v/>
      </c>
    </row>
    <row r="4300" spans="1:34" ht="24" customHeight="1" x14ac:dyDescent="0.2">
      <c r="A4300" s="50" t="s">
        <v>6938</v>
      </c>
      <c r="B4300" s="60" t="s">
        <v>8211</v>
      </c>
      <c r="C4300" s="61" t="s">
        <v>8212</v>
      </c>
      <c r="D4300" s="52" t="s">
        <v>27</v>
      </c>
      <c r="E4300" s="53">
        <v>68973.91</v>
      </c>
      <c r="F4300" s="23" t="str">
        <f>+IFERROR(VLOOKUP(Tabla1[[#This Row],[Artículo]],'..'!$B$2:$D$569000,3,),"")</f>
        <v/>
      </c>
      <c r="G4300" s="24" t="str">
        <f>IF(H4300=AF4300,"", "Error MC")</f>
        <v>Error MC</v>
      </c>
      <c r="H4300" s="62"/>
      <c r="I4300" s="54">
        <f>+Tabla1[[#This Row],[MC]]*Tabla1[[#This Row],[Pedido]]*Tabla1[[#This Row],[PVC ]]</f>
        <v>0</v>
      </c>
      <c r="J4300" s="26">
        <v>0.21</v>
      </c>
      <c r="K4300" s="63"/>
      <c r="L4300" s="28" t="s">
        <v>535</v>
      </c>
      <c r="M4300" s="53">
        <v>112668.88400000001</v>
      </c>
      <c r="N4300" s="64" t="str">
        <f>+IF(Tabla1[[#This Row],[F PMPI]]="SÍ","No","Sí")</f>
        <v>No</v>
      </c>
      <c r="O4300" s="65">
        <f>+Tabla1[[#This Row],[PVL]]*1.055</f>
        <v>118865.67262</v>
      </c>
      <c r="P4300" s="65">
        <f>+Tabla1[[#This Row],[PVL]]*1.43</f>
        <v>161116.50412</v>
      </c>
      <c r="Q4300" s="66" t="str">
        <f>+HYPERLINK(Tabla1[[#This Row],[PAG]])</f>
        <v>https://todomusica.com.ar/cables-varios/130-ua825.html</v>
      </c>
      <c r="R4300" s="67"/>
      <c r="S4300" s="68"/>
      <c r="T4300" s="69"/>
      <c r="U4300" s="69"/>
      <c r="V4300" s="69"/>
      <c r="W4300" s="69"/>
      <c r="X4300" s="69"/>
      <c r="Y4300" s="35"/>
      <c r="Z4300" s="35" t="s">
        <v>27795</v>
      </c>
      <c r="AA4300" s="36">
        <v>1</v>
      </c>
      <c r="AB4300" s="35" t="s">
        <v>9849</v>
      </c>
      <c r="AC4300" s="35" t="str">
        <f>+IF(Tabla1[[#This Row],[STK]]="no","Sin STK", "STK disponible")</f>
        <v>Sin STK</v>
      </c>
      <c r="AD4300" s="35">
        <f>+I4300*J4300</f>
        <v>0</v>
      </c>
      <c r="AE4300" s="35">
        <f>+I4300*K4300</f>
        <v>0</v>
      </c>
      <c r="AF4300" s="36">
        <f>IF(Tabla1[[#This Row],[ref pack]]=1,Tabla1[[#This Row],[Pedido]],LCM(Tabla1[[#This Row],[MC VIEJO]],Tabla1[[#This Row],[Pedido]]))</f>
        <v>1</v>
      </c>
      <c r="AG4300" s="36">
        <f>+VLOOKUP(Tabla1[[#This Row],[Artículo]],'.'!$B$2:$D$11481,3,)</f>
        <v>1</v>
      </c>
      <c r="AH4300" s="37" t="str">
        <f>+IFERROR(SEARCH("pack",Tabla1[[#This Row],[PACK]]),"")</f>
        <v/>
      </c>
    </row>
    <row r="4301" spans="1:34" ht="24" customHeight="1" x14ac:dyDescent="0.2">
      <c r="A4301" s="50" t="s">
        <v>6938</v>
      </c>
      <c r="B4301" s="60" t="s">
        <v>8213</v>
      </c>
      <c r="C4301" s="61" t="s">
        <v>8214</v>
      </c>
      <c r="D4301" s="52" t="s">
        <v>9842</v>
      </c>
      <c r="E4301" s="53">
        <v>61576.75</v>
      </c>
      <c r="F4301" s="23" t="str">
        <f>+IFERROR(VLOOKUP(Tabla1[[#This Row],[Artículo]],'..'!$B$2:$D$569000,3,),"")</f>
        <v/>
      </c>
      <c r="G4301" s="24" t="str">
        <f>IF(H4301=AF4301,"", "Error MC")</f>
        <v>Error MC</v>
      </c>
      <c r="H4301" s="62"/>
      <c r="I4301" s="54">
        <f>+Tabla1[[#This Row],[MC]]*Tabla1[[#This Row],[Pedido]]*Tabla1[[#This Row],[PVC ]]</f>
        <v>0</v>
      </c>
      <c r="J4301" s="26">
        <v>0.21</v>
      </c>
      <c r="K4301" s="63"/>
      <c r="L4301" s="28" t="s">
        <v>535</v>
      </c>
      <c r="M4301" s="53">
        <v>100585.618</v>
      </c>
      <c r="N4301" s="64" t="str">
        <f>+IF(Tabla1[[#This Row],[F PMPI]]="SÍ","No","Sí")</f>
        <v>No</v>
      </c>
      <c r="O4301" s="65">
        <f>+Tabla1[[#This Row],[PVL]]*1.055</f>
        <v>106117.82699</v>
      </c>
      <c r="P4301" s="65">
        <f>+Tabla1[[#This Row],[PVL]]*1.43</f>
        <v>143837.43374000001</v>
      </c>
      <c r="Q4301" s="66" t="str">
        <f>+HYPERLINK(Tabla1[[#This Row],[PAG]])</f>
        <v>https://todomusica.com.ar/cables-varios/8856-ua825-rsma.html</v>
      </c>
      <c r="R4301" s="67"/>
      <c r="S4301" s="68"/>
      <c r="T4301" s="69"/>
      <c r="U4301" s="69"/>
      <c r="V4301" s="69"/>
      <c r="W4301" s="69"/>
      <c r="X4301" s="69"/>
      <c r="Y4301" s="35"/>
      <c r="Z4301" s="35" t="s">
        <v>27796</v>
      </c>
      <c r="AA4301" s="36">
        <v>1</v>
      </c>
      <c r="AB4301" s="35" t="s">
        <v>9849</v>
      </c>
      <c r="AC4301" s="35" t="str">
        <f>+IF(Tabla1[[#This Row],[STK]]="no","Sin STK", "STK disponible")</f>
        <v>STK disponible</v>
      </c>
      <c r="AD4301" s="35">
        <f>+I4301*J4301</f>
        <v>0</v>
      </c>
      <c r="AE4301" s="35">
        <f>+I4301*K4301</f>
        <v>0</v>
      </c>
      <c r="AF4301" s="36">
        <f>IF(Tabla1[[#This Row],[ref pack]]=1,Tabla1[[#This Row],[Pedido]],LCM(Tabla1[[#This Row],[MC VIEJO]],Tabla1[[#This Row],[Pedido]]))</f>
        <v>1</v>
      </c>
      <c r="AG4301" s="36">
        <f>+VLOOKUP(Tabla1[[#This Row],[Artículo]],'.'!$B$2:$D$11481,3,)</f>
        <v>1</v>
      </c>
      <c r="AH4301" s="37" t="str">
        <f>+IFERROR(SEARCH("pack",Tabla1[[#This Row],[PACK]]),"")</f>
        <v/>
      </c>
    </row>
    <row r="4302" spans="1:34" ht="24" customHeight="1" x14ac:dyDescent="0.2">
      <c r="A4302" s="50" t="s">
        <v>6938</v>
      </c>
      <c r="B4302" s="60" t="s">
        <v>8215</v>
      </c>
      <c r="C4302" s="61" t="s">
        <v>24210</v>
      </c>
      <c r="D4302" s="52" t="s">
        <v>9842</v>
      </c>
      <c r="E4302" s="53">
        <v>249201.38</v>
      </c>
      <c r="F4302" s="23" t="str">
        <f>+IFERROR(VLOOKUP(Tabla1[[#This Row],[Artículo]],'..'!$B$2:$D$569000,3,),"")</f>
        <v/>
      </c>
      <c r="G4302" s="24" t="str">
        <f>IF(H4302=AF4302,"", "Error MC")</f>
        <v>Error MC</v>
      </c>
      <c r="H4302" s="62"/>
      <c r="I4302" s="54">
        <f>+Tabla1[[#This Row],[MC]]*Tabla1[[#This Row],[Pedido]]*Tabla1[[#This Row],[PVC ]]</f>
        <v>0</v>
      </c>
      <c r="J4302" s="26">
        <v>0.105</v>
      </c>
      <c r="K4302" s="63"/>
      <c r="L4302" s="28" t="s">
        <v>535</v>
      </c>
      <c r="M4302" s="53">
        <v>371746.15500000003</v>
      </c>
      <c r="N4302" s="64" t="str">
        <f>+IF(Tabla1[[#This Row],[F PMPI]]="SÍ","No","Sí")</f>
        <v>No</v>
      </c>
      <c r="O4302" s="65">
        <f>+Tabla1[[#This Row],[PVL]]*1.055</f>
        <v>392192.19352500001</v>
      </c>
      <c r="P4302" s="65">
        <f>+Tabla1[[#This Row],[PVL]]*1.43</f>
        <v>531597.00164999999</v>
      </c>
      <c r="Q4302" s="66" t="str">
        <f>+HYPERLINK(Tabla1[[#This Row],[PAG]])</f>
        <v>https://todomusica.com.ar/accesorios-wireless/7645-in-line-antenna-amplifier-for-remote-mounting.html</v>
      </c>
      <c r="R4302" s="67"/>
      <c r="S4302" s="68"/>
      <c r="T4302" s="69"/>
      <c r="U4302" s="69"/>
      <c r="V4302" s="69"/>
      <c r="W4302" s="69"/>
      <c r="X4302" s="69"/>
      <c r="Y4302" s="35"/>
      <c r="Z4302" s="35" t="s">
        <v>27797</v>
      </c>
      <c r="AA4302" s="36">
        <v>1</v>
      </c>
      <c r="AB4302" s="35" t="s">
        <v>9849</v>
      </c>
      <c r="AC4302" s="35" t="str">
        <f>+IF(Tabla1[[#This Row],[STK]]="no","Sin STK", "STK disponible")</f>
        <v>STK disponible</v>
      </c>
      <c r="AD4302" s="35">
        <f>+I4302*J4302</f>
        <v>0</v>
      </c>
      <c r="AE4302" s="35">
        <f>+I4302*K4302</f>
        <v>0</v>
      </c>
      <c r="AF4302" s="36">
        <f>IF(Tabla1[[#This Row],[ref pack]]=1,Tabla1[[#This Row],[Pedido]],LCM(Tabla1[[#This Row],[MC VIEJO]],Tabla1[[#This Row],[Pedido]]))</f>
        <v>1</v>
      </c>
      <c r="AG4302" s="36">
        <f>+VLOOKUP(Tabla1[[#This Row],[Artículo]],'.'!$B$2:$D$11481,3,)</f>
        <v>1</v>
      </c>
      <c r="AH4302" s="37" t="str">
        <f>+IFERROR(SEARCH("pack",Tabla1[[#This Row],[PACK]]),"")</f>
        <v/>
      </c>
    </row>
    <row r="4303" spans="1:34" ht="24" customHeight="1" x14ac:dyDescent="0.2">
      <c r="A4303" s="50" t="s">
        <v>6938</v>
      </c>
      <c r="B4303" s="60" t="s">
        <v>8217</v>
      </c>
      <c r="C4303" s="61" t="s">
        <v>8218</v>
      </c>
      <c r="D4303" s="52" t="s">
        <v>9842</v>
      </c>
      <c r="E4303" s="53">
        <v>705656</v>
      </c>
      <c r="F4303" s="23" t="str">
        <f>+IFERROR(VLOOKUP(Tabla1[[#This Row],[Artículo]],'..'!$B$2:$D$569000,3,),"")</f>
        <v/>
      </c>
      <c r="G4303" s="24" t="str">
        <f>IF(H4303=AF4303,"", "Error MC")</f>
        <v>Error MC</v>
      </c>
      <c r="H4303" s="62"/>
      <c r="I4303" s="54">
        <f>+Tabla1[[#This Row],[MC]]*Tabla1[[#This Row],[Pedido]]*Tabla1[[#This Row],[PVC ]]</f>
        <v>0</v>
      </c>
      <c r="J4303" s="26">
        <v>0.105</v>
      </c>
      <c r="K4303" s="63"/>
      <c r="L4303" s="28" t="s">
        <v>535</v>
      </c>
      <c r="M4303" s="53">
        <v>1052662.338</v>
      </c>
      <c r="N4303" s="64" t="str">
        <f>+IF(Tabla1[[#This Row],[F PMPI]]="SÍ","No","Sí")</f>
        <v>No</v>
      </c>
      <c r="O4303" s="65">
        <f>+Tabla1[[#This Row],[PVL]]*1.055</f>
        <v>1110558.7665899999</v>
      </c>
      <c r="P4303" s="65">
        <f>+Tabla1[[#This Row],[PVL]]*1.43</f>
        <v>1505307.14334</v>
      </c>
      <c r="Q4303" s="66" t="str">
        <f>+HYPERLINK(Tabla1[[#This Row],[PAG]])</f>
        <v>https://todomusica.com.ar/accesorios-wireless/7657-distr-de-antena-5-vias-p-ulxd-ulx-qlxd-slx-blxr-470-952-mhz.html</v>
      </c>
      <c r="R4303" s="67"/>
      <c r="S4303" s="68"/>
      <c r="T4303" s="69"/>
      <c r="U4303" s="69"/>
      <c r="V4303" s="69"/>
      <c r="W4303" s="69"/>
      <c r="X4303" s="69"/>
      <c r="Y4303" s="35"/>
      <c r="Z4303" s="35" t="s">
        <v>27798</v>
      </c>
      <c r="AA4303" s="36">
        <v>1</v>
      </c>
      <c r="AB4303" s="35" t="s">
        <v>9849</v>
      </c>
      <c r="AC4303" s="35" t="str">
        <f>+IF(Tabla1[[#This Row],[STK]]="no","Sin STK", "STK disponible")</f>
        <v>STK disponible</v>
      </c>
      <c r="AD4303" s="35">
        <f>+I4303*J4303</f>
        <v>0</v>
      </c>
      <c r="AE4303" s="35">
        <f>+I4303*K4303</f>
        <v>0</v>
      </c>
      <c r="AF4303" s="36">
        <f>IF(Tabla1[[#This Row],[ref pack]]=1,Tabla1[[#This Row],[Pedido]],LCM(Tabla1[[#This Row],[MC VIEJO]],Tabla1[[#This Row],[Pedido]]))</f>
        <v>1</v>
      </c>
      <c r="AG4303" s="36">
        <f>+VLOOKUP(Tabla1[[#This Row],[Artículo]],'.'!$B$2:$D$11481,3,)</f>
        <v>1</v>
      </c>
      <c r="AH4303" s="37" t="str">
        <f>+IFERROR(SEARCH("pack",Tabla1[[#This Row],[PACK]]),"")</f>
        <v/>
      </c>
    </row>
    <row r="4304" spans="1:34" ht="24" customHeight="1" x14ac:dyDescent="0.2">
      <c r="A4304" s="50" t="s">
        <v>6938</v>
      </c>
      <c r="B4304" s="60" t="s">
        <v>20818</v>
      </c>
      <c r="C4304" s="61" t="s">
        <v>20819</v>
      </c>
      <c r="D4304" s="52" t="s">
        <v>9842</v>
      </c>
      <c r="E4304" s="53">
        <v>565915.09</v>
      </c>
      <c r="F4304" s="23" t="str">
        <f>+IFERROR(VLOOKUP(Tabla1[[#This Row],[Artículo]],'..'!$B$2:$D$569000,3,),"")</f>
        <v/>
      </c>
      <c r="G4304" s="24" t="str">
        <f>IF(H4304=AF4304,"", "Error MC")</f>
        <v>Error MC</v>
      </c>
      <c r="H4304" s="62"/>
      <c r="I4304" s="54">
        <f>+Tabla1[[#This Row],[MC]]*Tabla1[[#This Row],[Pedido]]*Tabla1[[#This Row],[PVC ]]</f>
        <v>0</v>
      </c>
      <c r="J4304" s="26">
        <v>0.105</v>
      </c>
      <c r="K4304" s="63"/>
      <c r="L4304" s="28" t="s">
        <v>535</v>
      </c>
      <c r="M4304" s="53">
        <v>844203.83400000003</v>
      </c>
      <c r="N4304" s="64" t="str">
        <f>+IF(Tabla1[[#This Row],[F PMPI]]="SÍ","No","Sí")</f>
        <v>No</v>
      </c>
      <c r="O4304" s="65">
        <f>+Tabla1[[#This Row],[PVL]]*1.055</f>
        <v>890635.04486999998</v>
      </c>
      <c r="P4304" s="65">
        <f>+Tabla1[[#This Row],[PVL]]*1.43</f>
        <v>1207211.4826199999</v>
      </c>
      <c r="Q4304" s="66" t="str">
        <f>+HYPERLINK(Tabla1[[#This Row],[PAG]])</f>
        <v>https://todomusica.com.ar/productos-sin-categorias-de-netsuite/7632-antenna-power-dist-system-less.html</v>
      </c>
      <c r="R4304" s="67"/>
      <c r="S4304" s="68"/>
      <c r="T4304" s="69"/>
      <c r="U4304" s="69"/>
      <c r="V4304" s="69"/>
      <c r="W4304" s="69"/>
      <c r="X4304" s="69"/>
      <c r="Y4304" s="35"/>
      <c r="Z4304" s="35" t="s">
        <v>27799</v>
      </c>
      <c r="AA4304" s="36">
        <v>1</v>
      </c>
      <c r="AB4304" s="35" t="s">
        <v>9849</v>
      </c>
      <c r="AC4304" s="35" t="str">
        <f>+IF(Tabla1[[#This Row],[STK]]="no","Sin STK", "STK disponible")</f>
        <v>STK disponible</v>
      </c>
      <c r="AD4304" s="35">
        <f>+I4304*J4304</f>
        <v>0</v>
      </c>
      <c r="AE4304" s="35">
        <f>+I4304*K4304</f>
        <v>0</v>
      </c>
      <c r="AF4304" s="36">
        <f>IF(Tabla1[[#This Row],[ref pack]]=1,Tabla1[[#This Row],[Pedido]],LCM(Tabla1[[#This Row],[MC VIEJO]],Tabla1[[#This Row],[Pedido]]))</f>
        <v>1</v>
      </c>
      <c r="AG4304" s="36">
        <f>+VLOOKUP(Tabla1[[#This Row],[Artículo]],'.'!$B$2:$D$11481,3,)</f>
        <v>1</v>
      </c>
      <c r="AH4304" s="37" t="str">
        <f>+IFERROR(SEARCH("pack",Tabla1[[#This Row],[PACK]]),"")</f>
        <v/>
      </c>
    </row>
    <row r="4305" spans="1:34" ht="24" customHeight="1" x14ac:dyDescent="0.2">
      <c r="A4305" s="50" t="s">
        <v>6938</v>
      </c>
      <c r="B4305" s="60" t="s">
        <v>8219</v>
      </c>
      <c r="C4305" s="61" t="s">
        <v>8220</v>
      </c>
      <c r="D4305" s="52" t="s">
        <v>9842</v>
      </c>
      <c r="E4305" s="53">
        <v>608587.13</v>
      </c>
      <c r="F4305" s="23" t="str">
        <f>+IFERROR(VLOOKUP(Tabla1[[#This Row],[Artículo]],'..'!$B$2:$D$569000,3,),"")</f>
        <v/>
      </c>
      <c r="G4305" s="24" t="str">
        <f>IF(H4305=AF4305,"", "Error MC")</f>
        <v>Error MC</v>
      </c>
      <c r="H4305" s="62"/>
      <c r="I4305" s="54">
        <f>+Tabla1[[#This Row],[MC]]*Tabla1[[#This Row],[Pedido]]*Tabla1[[#This Row],[PVC ]]</f>
        <v>0</v>
      </c>
      <c r="J4305" s="26">
        <v>0.21</v>
      </c>
      <c r="K4305" s="63"/>
      <c r="L4305" s="28" t="s">
        <v>535</v>
      </c>
      <c r="M4305" s="53">
        <v>994127.08200000005</v>
      </c>
      <c r="N4305" s="64" t="str">
        <f>+IF(Tabla1[[#This Row],[F PMPI]]="SÍ","No","Sí")</f>
        <v>No</v>
      </c>
      <c r="O4305" s="65">
        <f>+Tabla1[[#This Row],[PVL]]*1.055</f>
        <v>1048804.0715099999</v>
      </c>
      <c r="P4305" s="65">
        <f>+Tabla1[[#This Row],[PVL]]*1.43</f>
        <v>1421601.7272600001</v>
      </c>
      <c r="Q4305" s="66" t="str">
        <f>+HYPERLINK(Tabla1[[#This Row],[PAG]])</f>
        <v>https://todomusica.com.ar/varios/8077-ua846z2-lc.html</v>
      </c>
      <c r="R4305" s="67"/>
      <c r="S4305" s="68"/>
      <c r="T4305" s="69"/>
      <c r="U4305" s="69"/>
      <c r="V4305" s="69"/>
      <c r="W4305" s="69"/>
      <c r="X4305" s="69"/>
      <c r="Y4305" s="35"/>
      <c r="Z4305" s="35" t="s">
        <v>27800</v>
      </c>
      <c r="AA4305" s="36">
        <v>1</v>
      </c>
      <c r="AB4305" s="35" t="s">
        <v>9849</v>
      </c>
      <c r="AC4305" s="35" t="str">
        <f>+IF(Tabla1[[#This Row],[STK]]="no","Sin STK", "STK disponible")</f>
        <v>STK disponible</v>
      </c>
      <c r="AD4305" s="35">
        <f>+I4305*J4305</f>
        <v>0</v>
      </c>
      <c r="AE4305" s="35">
        <f>+I4305*K4305</f>
        <v>0</v>
      </c>
      <c r="AF4305" s="36">
        <f>IF(Tabla1[[#This Row],[ref pack]]=1,Tabla1[[#This Row],[Pedido]],LCM(Tabla1[[#This Row],[MC VIEJO]],Tabla1[[#This Row],[Pedido]]))</f>
        <v>1</v>
      </c>
      <c r="AG4305" s="36">
        <f>+VLOOKUP(Tabla1[[#This Row],[Artículo]],'.'!$B$2:$D$11481,3,)</f>
        <v>1</v>
      </c>
      <c r="AH4305" s="37" t="str">
        <f>+IFERROR(SEARCH("pack",Tabla1[[#This Row],[PACK]]),"")</f>
        <v/>
      </c>
    </row>
    <row r="4306" spans="1:34" ht="24" customHeight="1" x14ac:dyDescent="0.2">
      <c r="A4306" s="50" t="s">
        <v>6938</v>
      </c>
      <c r="B4306" s="60" t="s">
        <v>8221</v>
      </c>
      <c r="C4306" s="61" t="s">
        <v>8222</v>
      </c>
      <c r="D4306" s="52" t="s">
        <v>27</v>
      </c>
      <c r="E4306" s="53">
        <v>35127.74</v>
      </c>
      <c r="F4306" s="23" t="str">
        <f>+IFERROR(VLOOKUP(Tabla1[[#This Row],[Artículo]],'..'!$B$2:$D$569000,3,),"")</f>
        <v/>
      </c>
      <c r="G4306" s="24" t="str">
        <f>IF(H4306=AF4306,"", "Error MC")</f>
        <v>Error MC</v>
      </c>
      <c r="H4306" s="62"/>
      <c r="I4306" s="54">
        <f>+Tabla1[[#This Row],[MC]]*Tabla1[[#This Row],[Pedido]]*Tabla1[[#This Row],[PVC ]]</f>
        <v>0</v>
      </c>
      <c r="J4306" s="26">
        <v>0.21</v>
      </c>
      <c r="K4306" s="63"/>
      <c r="L4306" s="28" t="s">
        <v>535</v>
      </c>
      <c r="M4306" s="53">
        <v>57381.165000000001</v>
      </c>
      <c r="N4306" s="64" t="str">
        <f>+IF(Tabla1[[#This Row],[F PMPI]]="SÍ","No","Sí")</f>
        <v>No</v>
      </c>
      <c r="O4306" s="65">
        <f>+Tabla1[[#This Row],[PVL]]*1.055</f>
        <v>60537.129074999997</v>
      </c>
      <c r="P4306" s="65">
        <f>+Tabla1[[#This Row],[PVL]]*1.43</f>
        <v>82055.065950000004</v>
      </c>
      <c r="Q4306" s="66" t="str">
        <f>+HYPERLINK(Tabla1[[#This Row],[PAG]])</f>
        <v>https://todomusica.com.ar/accesorios-wireless/6285-ua8-470-530.html</v>
      </c>
      <c r="R4306" s="67"/>
      <c r="S4306" s="68"/>
      <c r="T4306" s="69"/>
      <c r="U4306" s="69"/>
      <c r="V4306" s="69"/>
      <c r="W4306" s="69"/>
      <c r="X4306" s="69"/>
      <c r="Y4306" s="35"/>
      <c r="Z4306" s="35" t="s">
        <v>27801</v>
      </c>
      <c r="AA4306" s="36">
        <v>1</v>
      </c>
      <c r="AB4306" s="35" t="s">
        <v>9849</v>
      </c>
      <c r="AC4306" s="35" t="str">
        <f>+IF(Tabla1[[#This Row],[STK]]="no","Sin STK", "STK disponible")</f>
        <v>Sin STK</v>
      </c>
      <c r="AD4306" s="35">
        <f>+I4306*J4306</f>
        <v>0</v>
      </c>
      <c r="AE4306" s="35">
        <f>+I4306*K4306</f>
        <v>0</v>
      </c>
      <c r="AF4306" s="36">
        <f>IF(Tabla1[[#This Row],[ref pack]]=1,Tabla1[[#This Row],[Pedido]],LCM(Tabla1[[#This Row],[MC VIEJO]],Tabla1[[#This Row],[Pedido]]))</f>
        <v>1</v>
      </c>
      <c r="AG4306" s="36">
        <f>+VLOOKUP(Tabla1[[#This Row],[Artículo]],'.'!$B$2:$D$11481,3,)</f>
        <v>1</v>
      </c>
      <c r="AH4306" s="37" t="str">
        <f>+IFERROR(SEARCH("pack",Tabla1[[#This Row],[PACK]]),"")</f>
        <v/>
      </c>
    </row>
    <row r="4307" spans="1:34" ht="24" customHeight="1" x14ac:dyDescent="0.2">
      <c r="A4307" s="50" t="s">
        <v>6938</v>
      </c>
      <c r="B4307" s="60" t="s">
        <v>8223</v>
      </c>
      <c r="C4307" s="61" t="s">
        <v>8224</v>
      </c>
      <c r="D4307" s="52" t="s">
        <v>9842</v>
      </c>
      <c r="E4307" s="53">
        <v>39350.51</v>
      </c>
      <c r="F4307" s="23" t="str">
        <f>+IFERROR(VLOOKUP(Tabla1[[#This Row],[Artículo]],'..'!$B$2:$D$569000,3,),"")</f>
        <v/>
      </c>
      <c r="G4307" s="24" t="str">
        <f>IF(H4307=AF4307,"", "Error MC")</f>
        <v>Error MC</v>
      </c>
      <c r="H4307" s="62"/>
      <c r="I4307" s="54">
        <f>+Tabla1[[#This Row],[MC]]*Tabla1[[#This Row],[Pedido]]*Tabla1[[#This Row],[PVC ]]</f>
        <v>0</v>
      </c>
      <c r="J4307" s="26">
        <v>0.21</v>
      </c>
      <c r="K4307" s="63"/>
      <c r="L4307" s="28" t="s">
        <v>535</v>
      </c>
      <c r="M4307" s="53">
        <v>64279.06</v>
      </c>
      <c r="N4307" s="64" t="str">
        <f>+IF(Tabla1[[#This Row],[F PMPI]]="SÍ","No","Sí")</f>
        <v>No</v>
      </c>
      <c r="O4307" s="65">
        <f>+Tabla1[[#This Row],[PVL]]*1.055</f>
        <v>67814.408299999996</v>
      </c>
      <c r="P4307" s="65">
        <f>+Tabla1[[#This Row],[PVL]]*1.43</f>
        <v>91919.055799999987</v>
      </c>
      <c r="Q4307" s="66" t="str">
        <f>+HYPERLINK(Tabla1[[#This Row],[PAG]])</f>
        <v>https://todomusica.com.ar/accesorios-wireless/6286-ua8-470-542.html</v>
      </c>
      <c r="R4307" s="67"/>
      <c r="S4307" s="68"/>
      <c r="T4307" s="69"/>
      <c r="U4307" s="69"/>
      <c r="V4307" s="69"/>
      <c r="W4307" s="69"/>
      <c r="X4307" s="69"/>
      <c r="Y4307" s="35"/>
      <c r="Z4307" s="35" t="s">
        <v>27802</v>
      </c>
      <c r="AA4307" s="36">
        <v>1</v>
      </c>
      <c r="AB4307" s="35" t="s">
        <v>9849</v>
      </c>
      <c r="AC4307" s="35" t="str">
        <f>+IF(Tabla1[[#This Row],[STK]]="no","Sin STK", "STK disponible")</f>
        <v>STK disponible</v>
      </c>
      <c r="AD4307" s="35">
        <f>+I4307*J4307</f>
        <v>0</v>
      </c>
      <c r="AE4307" s="35">
        <f>+I4307*K4307</f>
        <v>0</v>
      </c>
      <c r="AF4307" s="36">
        <f>IF(Tabla1[[#This Row],[ref pack]]=1,Tabla1[[#This Row],[Pedido]],LCM(Tabla1[[#This Row],[MC VIEJO]],Tabla1[[#This Row],[Pedido]]))</f>
        <v>1</v>
      </c>
      <c r="AG4307" s="36">
        <f>+VLOOKUP(Tabla1[[#This Row],[Artículo]],'.'!$B$2:$D$11481,3,)</f>
        <v>1</v>
      </c>
      <c r="AH4307" s="37" t="str">
        <f>+IFERROR(SEARCH("pack",Tabla1[[#This Row],[PACK]]),"")</f>
        <v/>
      </c>
    </row>
    <row r="4308" spans="1:34" ht="24" customHeight="1" x14ac:dyDescent="0.2">
      <c r="A4308" s="50" t="s">
        <v>6938</v>
      </c>
      <c r="B4308" s="60" t="s">
        <v>8225</v>
      </c>
      <c r="C4308" s="61" t="s">
        <v>8226</v>
      </c>
      <c r="D4308" s="52" t="s">
        <v>27</v>
      </c>
      <c r="E4308" s="53">
        <v>128662.85</v>
      </c>
      <c r="F4308" s="23" t="str">
        <f>+IFERROR(VLOOKUP(Tabla1[[#This Row],[Artículo]],'..'!$B$2:$D$569000,3,),"")</f>
        <v/>
      </c>
      <c r="G4308" s="24" t="str">
        <f>IF(H4308=AF4308,"", "Error MC")</f>
        <v>Error MC</v>
      </c>
      <c r="H4308" s="62"/>
      <c r="I4308" s="54">
        <f>+Tabla1[[#This Row],[MC]]*Tabla1[[#This Row],[Pedido]]*Tabla1[[#This Row],[PVC ]]</f>
        <v>0</v>
      </c>
      <c r="J4308" s="26">
        <v>0.21</v>
      </c>
      <c r="K4308" s="63"/>
      <c r="L4308" s="28" t="s">
        <v>535</v>
      </c>
      <c r="M4308" s="53">
        <v>210170.769</v>
      </c>
      <c r="N4308" s="64" t="str">
        <f>+IF(Tabla1[[#This Row],[F PMPI]]="SÍ","No","Sí")</f>
        <v>No</v>
      </c>
      <c r="O4308" s="65">
        <f>+Tabla1[[#This Row],[PVL]]*1.055</f>
        <v>221730.161295</v>
      </c>
      <c r="P4308" s="65">
        <f>+Tabla1[[#This Row],[PVL]]*1.43</f>
        <v>300544.19967</v>
      </c>
      <c r="Q4308" s="66" t="str">
        <f>+HYPERLINK(Tabla1[[#This Row],[PAG]])</f>
        <v>https://todomusica.com.ar/cables-varios/1102-ua850.html</v>
      </c>
      <c r="R4308" s="67"/>
      <c r="S4308" s="68"/>
      <c r="T4308" s="69"/>
      <c r="U4308" s="69"/>
      <c r="V4308" s="69"/>
      <c r="W4308" s="69"/>
      <c r="X4308" s="69"/>
      <c r="Y4308" s="35"/>
      <c r="Z4308" s="35" t="s">
        <v>27803</v>
      </c>
      <c r="AA4308" s="36">
        <v>1</v>
      </c>
      <c r="AB4308" s="35" t="s">
        <v>9849</v>
      </c>
      <c r="AC4308" s="35" t="str">
        <f>+IF(Tabla1[[#This Row],[STK]]="no","Sin STK", "STK disponible")</f>
        <v>Sin STK</v>
      </c>
      <c r="AD4308" s="35">
        <f>+I4308*J4308</f>
        <v>0</v>
      </c>
      <c r="AE4308" s="35">
        <f>+I4308*K4308</f>
        <v>0</v>
      </c>
      <c r="AF4308" s="36">
        <f>IF(Tabla1[[#This Row],[ref pack]]=1,Tabla1[[#This Row],[Pedido]],LCM(Tabla1[[#This Row],[MC VIEJO]],Tabla1[[#This Row],[Pedido]]))</f>
        <v>1</v>
      </c>
      <c r="AG4308" s="36">
        <f>+VLOOKUP(Tabla1[[#This Row],[Artículo]],'.'!$B$2:$D$11481,3,)</f>
        <v>1</v>
      </c>
      <c r="AH4308" s="37" t="str">
        <f>+IFERROR(SEARCH("pack",Tabla1[[#This Row],[PACK]]),"")</f>
        <v/>
      </c>
    </row>
    <row r="4309" spans="1:34" ht="24" customHeight="1" x14ac:dyDescent="0.2">
      <c r="A4309" s="50" t="s">
        <v>6938</v>
      </c>
      <c r="B4309" s="60" t="s">
        <v>8227</v>
      </c>
      <c r="C4309" s="61" t="s">
        <v>8228</v>
      </c>
      <c r="D4309" s="52" t="s">
        <v>9842</v>
      </c>
      <c r="E4309" s="53">
        <v>114474.95</v>
      </c>
      <c r="F4309" s="23" t="str">
        <f>+IFERROR(VLOOKUP(Tabla1[[#This Row],[Artículo]],'..'!$B$2:$D$569000,3,),"")</f>
        <v/>
      </c>
      <c r="G4309" s="24" t="str">
        <f>IF(H4309=AF4309,"", "Error MC")</f>
        <v>Error MC</v>
      </c>
      <c r="H4309" s="62"/>
      <c r="I4309" s="54">
        <f>+Tabla1[[#This Row],[MC]]*Tabla1[[#This Row],[Pedido]]*Tabla1[[#This Row],[PVC ]]</f>
        <v>0</v>
      </c>
      <c r="J4309" s="26">
        <v>0.21</v>
      </c>
      <c r="K4309" s="63"/>
      <c r="L4309" s="28" t="s">
        <v>535</v>
      </c>
      <c r="M4309" s="53">
        <v>186994.82800000001</v>
      </c>
      <c r="N4309" s="64" t="str">
        <f>+IF(Tabla1[[#This Row],[F PMPI]]="SÍ","No","Sí")</f>
        <v>No</v>
      </c>
      <c r="O4309" s="65">
        <f>+Tabla1[[#This Row],[PVL]]*1.055</f>
        <v>197279.54353999998</v>
      </c>
      <c r="P4309" s="65">
        <f>+Tabla1[[#This Row],[PVL]]*1.43</f>
        <v>267402.60404000001</v>
      </c>
      <c r="Q4309" s="66" t="str">
        <f>+HYPERLINK(Tabla1[[#This Row],[PAG]])</f>
        <v>https://todomusica.com.ar/cables-varios/8857-ua850-rsma.html</v>
      </c>
      <c r="R4309" s="67"/>
      <c r="S4309" s="68"/>
      <c r="T4309" s="69"/>
      <c r="U4309" s="69"/>
      <c r="V4309" s="69"/>
      <c r="W4309" s="69"/>
      <c r="X4309" s="69"/>
      <c r="Y4309" s="35"/>
      <c r="Z4309" s="35" t="s">
        <v>27804</v>
      </c>
      <c r="AA4309" s="36">
        <v>1</v>
      </c>
      <c r="AB4309" s="35" t="s">
        <v>9849</v>
      </c>
      <c r="AC4309" s="35" t="str">
        <f>+IF(Tabla1[[#This Row],[STK]]="no","Sin STK", "STK disponible")</f>
        <v>STK disponible</v>
      </c>
      <c r="AD4309" s="35">
        <f>+I4309*J4309</f>
        <v>0</v>
      </c>
      <c r="AE4309" s="35">
        <f>+I4309*K4309</f>
        <v>0</v>
      </c>
      <c r="AF4309" s="36">
        <f>IF(Tabla1[[#This Row],[ref pack]]=1,Tabla1[[#This Row],[Pedido]],LCM(Tabla1[[#This Row],[MC VIEJO]],Tabla1[[#This Row],[Pedido]]))</f>
        <v>1</v>
      </c>
      <c r="AG4309" s="36">
        <f>+VLOOKUP(Tabla1[[#This Row],[Artículo]],'.'!$B$2:$D$11481,3,)</f>
        <v>1</v>
      </c>
      <c r="AH4309" s="37" t="str">
        <f>+IFERROR(SEARCH("pack",Tabla1[[#This Row],[PACK]]),"")</f>
        <v/>
      </c>
    </row>
    <row r="4310" spans="1:34" ht="24" customHeight="1" x14ac:dyDescent="0.2">
      <c r="A4310" s="50" t="s">
        <v>6938</v>
      </c>
      <c r="B4310" s="60" t="s">
        <v>8229</v>
      </c>
      <c r="C4310" s="61" t="s">
        <v>8230</v>
      </c>
      <c r="D4310" s="52" t="s">
        <v>9842</v>
      </c>
      <c r="E4310" s="53">
        <v>35127.74</v>
      </c>
      <c r="F4310" s="23" t="str">
        <f>+IFERROR(VLOOKUP(Tabla1[[#This Row],[Artículo]],'..'!$B$2:$D$569000,3,),"")</f>
        <v/>
      </c>
      <c r="G4310" s="24" t="str">
        <f>IF(H4310=AF4310,"", "Error MC")</f>
        <v>Error MC</v>
      </c>
      <c r="H4310" s="62"/>
      <c r="I4310" s="54">
        <f>+Tabla1[[#This Row],[MC]]*Tabla1[[#This Row],[Pedido]]*Tabla1[[#This Row],[PVC ]]</f>
        <v>0</v>
      </c>
      <c r="J4310" s="26">
        <v>0.21</v>
      </c>
      <c r="K4310" s="63"/>
      <c r="L4310" s="28" t="s">
        <v>535</v>
      </c>
      <c r="M4310" s="53">
        <v>57381.165000000001</v>
      </c>
      <c r="N4310" s="64" t="str">
        <f>+IF(Tabla1[[#This Row],[F PMPI]]="SÍ","No","Sí")</f>
        <v>No</v>
      </c>
      <c r="O4310" s="65">
        <f>+Tabla1[[#This Row],[PVL]]*1.055</f>
        <v>60537.129074999997</v>
      </c>
      <c r="P4310" s="65">
        <f>+Tabla1[[#This Row],[PVL]]*1.43</f>
        <v>82055.065950000004</v>
      </c>
      <c r="Q4310" s="66" t="str">
        <f>+HYPERLINK(Tabla1[[#This Row],[PAG]])</f>
        <v>https://todomusica.com.ar/accesorios-wireless/6287-ua8-500-560.html</v>
      </c>
      <c r="R4310" s="67"/>
      <c r="S4310" s="68"/>
      <c r="T4310" s="69"/>
      <c r="U4310" s="69"/>
      <c r="V4310" s="69"/>
      <c r="W4310" s="69"/>
      <c r="X4310" s="69"/>
      <c r="Y4310" s="35"/>
      <c r="Z4310" s="35" t="s">
        <v>27805</v>
      </c>
      <c r="AA4310" s="36">
        <v>1</v>
      </c>
      <c r="AB4310" s="35" t="s">
        <v>9849</v>
      </c>
      <c r="AC4310" s="35" t="str">
        <f>+IF(Tabla1[[#This Row],[STK]]="no","Sin STK", "STK disponible")</f>
        <v>STK disponible</v>
      </c>
      <c r="AD4310" s="35">
        <f>+I4310*J4310</f>
        <v>0</v>
      </c>
      <c r="AE4310" s="35">
        <f>+I4310*K4310</f>
        <v>0</v>
      </c>
      <c r="AF4310" s="36">
        <f>IF(Tabla1[[#This Row],[ref pack]]=1,Tabla1[[#This Row],[Pedido]],LCM(Tabla1[[#This Row],[MC VIEJO]],Tabla1[[#This Row],[Pedido]]))</f>
        <v>1</v>
      </c>
      <c r="AG4310" s="36">
        <f>+VLOOKUP(Tabla1[[#This Row],[Artículo]],'.'!$B$2:$D$11481,3,)</f>
        <v>1</v>
      </c>
      <c r="AH4310" s="37" t="str">
        <f>+IFERROR(SEARCH("pack",Tabla1[[#This Row],[PACK]]),"")</f>
        <v/>
      </c>
    </row>
    <row r="4311" spans="1:34" ht="24" customHeight="1" x14ac:dyDescent="0.2">
      <c r="A4311" s="50" t="s">
        <v>6938</v>
      </c>
      <c r="B4311" s="60" t="s">
        <v>8231</v>
      </c>
      <c r="C4311" s="61" t="s">
        <v>8232</v>
      </c>
      <c r="D4311" s="52" t="s">
        <v>9842</v>
      </c>
      <c r="E4311" s="53">
        <v>35127.74</v>
      </c>
      <c r="F4311" s="23" t="str">
        <f>+IFERROR(VLOOKUP(Tabla1[[#This Row],[Artículo]],'..'!$B$2:$D$569000,3,),"")</f>
        <v/>
      </c>
      <c r="G4311" s="24" t="str">
        <f>IF(H4311=AF4311,"", "Error MC")</f>
        <v>Error MC</v>
      </c>
      <c r="H4311" s="62"/>
      <c r="I4311" s="54">
        <f>+Tabla1[[#This Row],[MC]]*Tabla1[[#This Row],[Pedido]]*Tabla1[[#This Row],[PVC ]]</f>
        <v>0</v>
      </c>
      <c r="J4311" s="26">
        <v>0.21</v>
      </c>
      <c r="K4311" s="63"/>
      <c r="L4311" s="28" t="s">
        <v>535</v>
      </c>
      <c r="M4311" s="53">
        <v>57381.165000000001</v>
      </c>
      <c r="N4311" s="64" t="str">
        <f>+IF(Tabla1[[#This Row],[F PMPI]]="SÍ","No","Sí")</f>
        <v>No</v>
      </c>
      <c r="O4311" s="65">
        <f>+Tabla1[[#This Row],[PVL]]*1.055</f>
        <v>60537.129074999997</v>
      </c>
      <c r="P4311" s="65">
        <f>+Tabla1[[#This Row],[PVL]]*1.43</f>
        <v>82055.065950000004</v>
      </c>
      <c r="Q4311" s="66" t="str">
        <f>+HYPERLINK(Tabla1[[#This Row],[PAG]])</f>
        <v>https://todomusica.com.ar/accesorios-wireless/7172-ua8-518-578.html</v>
      </c>
      <c r="R4311" s="67"/>
      <c r="S4311" s="68"/>
      <c r="T4311" s="69"/>
      <c r="U4311" s="69"/>
      <c r="V4311" s="69"/>
      <c r="W4311" s="69"/>
      <c r="X4311" s="69"/>
      <c r="Y4311" s="35"/>
      <c r="Z4311" s="35" t="s">
        <v>27806</v>
      </c>
      <c r="AA4311" s="36">
        <v>1</v>
      </c>
      <c r="AB4311" s="35" t="s">
        <v>9849</v>
      </c>
      <c r="AC4311" s="35" t="str">
        <f>+IF(Tabla1[[#This Row],[STK]]="no","Sin STK", "STK disponible")</f>
        <v>STK disponible</v>
      </c>
      <c r="AD4311" s="35">
        <f>+I4311*J4311</f>
        <v>0</v>
      </c>
      <c r="AE4311" s="35">
        <f>+I4311*K4311</f>
        <v>0</v>
      </c>
      <c r="AF4311" s="36">
        <f>IF(Tabla1[[#This Row],[ref pack]]=1,Tabla1[[#This Row],[Pedido]],LCM(Tabla1[[#This Row],[MC VIEJO]],Tabla1[[#This Row],[Pedido]]))</f>
        <v>1</v>
      </c>
      <c r="AG4311" s="36">
        <f>+VLOOKUP(Tabla1[[#This Row],[Artículo]],'.'!$B$2:$D$11481,3,)</f>
        <v>1</v>
      </c>
      <c r="AH4311" s="37" t="str">
        <f>+IFERROR(SEARCH("pack",Tabla1[[#This Row],[PACK]]),"")</f>
        <v/>
      </c>
    </row>
    <row r="4312" spans="1:34" ht="24" customHeight="1" x14ac:dyDescent="0.2">
      <c r="A4312" s="50" t="s">
        <v>6938</v>
      </c>
      <c r="B4312" s="60" t="s">
        <v>8233</v>
      </c>
      <c r="C4312" s="61" t="s">
        <v>8234</v>
      </c>
      <c r="D4312" s="52" t="s">
        <v>9842</v>
      </c>
      <c r="E4312" s="53">
        <v>39350.51</v>
      </c>
      <c r="F4312" s="23" t="str">
        <f>+IFERROR(VLOOKUP(Tabla1[[#This Row],[Artículo]],'..'!$B$2:$D$569000,3,),"")</f>
        <v/>
      </c>
      <c r="G4312" s="24" t="str">
        <f>IF(H4312=AF4312,"", "Error MC")</f>
        <v>Error MC</v>
      </c>
      <c r="H4312" s="62"/>
      <c r="I4312" s="54">
        <f>+Tabla1[[#This Row],[MC]]*Tabla1[[#This Row],[Pedido]]*Tabla1[[#This Row],[PVC ]]</f>
        <v>0</v>
      </c>
      <c r="J4312" s="26">
        <v>0.21</v>
      </c>
      <c r="K4312" s="63"/>
      <c r="L4312" s="28" t="s">
        <v>535</v>
      </c>
      <c r="M4312" s="53">
        <v>64279.06</v>
      </c>
      <c r="N4312" s="64" t="str">
        <f>+IF(Tabla1[[#This Row],[F PMPI]]="SÍ","No","Sí")</f>
        <v>No</v>
      </c>
      <c r="O4312" s="65">
        <f>+Tabla1[[#This Row],[PVL]]*1.055</f>
        <v>67814.408299999996</v>
      </c>
      <c r="P4312" s="65">
        <f>+Tabla1[[#This Row],[PVL]]*1.43</f>
        <v>91919.055799999987</v>
      </c>
      <c r="Q4312" s="66" t="str">
        <f>+HYPERLINK(Tabla1[[#This Row],[PAG]])</f>
        <v>https://todomusica.com.ar/accesorios-wireless/6288-ua8-554-626.html</v>
      </c>
      <c r="R4312" s="67"/>
      <c r="S4312" s="68"/>
      <c r="T4312" s="69"/>
      <c r="U4312" s="69"/>
      <c r="V4312" s="69"/>
      <c r="W4312" s="69"/>
      <c r="X4312" s="69"/>
      <c r="Y4312" s="35"/>
      <c r="Z4312" s="35" t="s">
        <v>27807</v>
      </c>
      <c r="AA4312" s="36">
        <v>1</v>
      </c>
      <c r="AB4312" s="35" t="s">
        <v>9849</v>
      </c>
      <c r="AC4312" s="35" t="str">
        <f>+IF(Tabla1[[#This Row],[STK]]="no","Sin STK", "STK disponible")</f>
        <v>STK disponible</v>
      </c>
      <c r="AD4312" s="35">
        <f>+I4312*J4312</f>
        <v>0</v>
      </c>
      <c r="AE4312" s="35">
        <f>+I4312*K4312</f>
        <v>0</v>
      </c>
      <c r="AF4312" s="36">
        <f>IF(Tabla1[[#This Row],[ref pack]]=1,Tabla1[[#This Row],[Pedido]],LCM(Tabla1[[#This Row],[MC VIEJO]],Tabla1[[#This Row],[Pedido]]))</f>
        <v>1</v>
      </c>
      <c r="AG4312" s="36">
        <f>+VLOOKUP(Tabla1[[#This Row],[Artículo]],'.'!$B$2:$D$11481,3,)</f>
        <v>1</v>
      </c>
      <c r="AH4312" s="37" t="str">
        <f>+IFERROR(SEARCH("pack",Tabla1[[#This Row],[PACK]]),"")</f>
        <v/>
      </c>
    </row>
    <row r="4313" spans="1:34" ht="24" customHeight="1" x14ac:dyDescent="0.2">
      <c r="A4313" s="50" t="s">
        <v>6938</v>
      </c>
      <c r="B4313" s="60" t="s">
        <v>20822</v>
      </c>
      <c r="C4313" s="61" t="s">
        <v>20823</v>
      </c>
      <c r="D4313" s="52" t="s">
        <v>9842</v>
      </c>
      <c r="E4313" s="53">
        <v>39350.51</v>
      </c>
      <c r="F4313" s="23" t="str">
        <f>+IFERROR(VLOOKUP(Tabla1[[#This Row],[Artículo]],'..'!$B$2:$D$569000,3,),"")</f>
        <v/>
      </c>
      <c r="G4313" s="24" t="str">
        <f>IF(H4313=AF4313,"", "Error MC")</f>
        <v>Error MC</v>
      </c>
      <c r="H4313" s="62"/>
      <c r="I4313" s="54">
        <f>+Tabla1[[#This Row],[MC]]*Tabla1[[#This Row],[Pedido]]*Tabla1[[#This Row],[PVC ]]</f>
        <v>0</v>
      </c>
      <c r="J4313" s="26">
        <v>0.21</v>
      </c>
      <c r="K4313" s="63"/>
      <c r="L4313" s="28" t="s">
        <v>535</v>
      </c>
      <c r="M4313" s="53">
        <v>64279.06</v>
      </c>
      <c r="N4313" s="64" t="str">
        <f>+IF(Tabla1[[#This Row],[F PMPI]]="SÍ","No","Sí")</f>
        <v>No</v>
      </c>
      <c r="O4313" s="65">
        <f>+Tabla1[[#This Row],[PVL]]*1.055</f>
        <v>67814.408299999996</v>
      </c>
      <c r="P4313" s="65">
        <f>+Tabla1[[#This Row],[PVL]]*1.43</f>
        <v>91919.055799999987</v>
      </c>
      <c r="Q4313" s="66" t="str">
        <f>+HYPERLINK(Tabla1[[#This Row],[PAG]])</f>
        <v>https://todomusica.com.ar/accesorios-wireless/6289-ua8-578-638.html</v>
      </c>
      <c r="R4313" s="67"/>
      <c r="S4313" s="68"/>
      <c r="T4313" s="69"/>
      <c r="U4313" s="69"/>
      <c r="V4313" s="69"/>
      <c r="W4313" s="69"/>
      <c r="X4313" s="69"/>
      <c r="Y4313" s="35"/>
      <c r="Z4313" s="35" t="s">
        <v>27808</v>
      </c>
      <c r="AA4313" s="36">
        <v>1</v>
      </c>
      <c r="AB4313" s="35" t="s">
        <v>9849</v>
      </c>
      <c r="AC4313" s="35" t="str">
        <f>+IF(Tabla1[[#This Row],[STK]]="no","Sin STK", "STK disponible")</f>
        <v>STK disponible</v>
      </c>
      <c r="AD4313" s="35">
        <f>+I4313*J4313</f>
        <v>0</v>
      </c>
      <c r="AE4313" s="35">
        <f>+I4313*K4313</f>
        <v>0</v>
      </c>
      <c r="AF4313" s="36">
        <f>IF(Tabla1[[#This Row],[ref pack]]=1,Tabla1[[#This Row],[Pedido]],LCM(Tabla1[[#This Row],[MC VIEJO]],Tabla1[[#This Row],[Pedido]]))</f>
        <v>1</v>
      </c>
      <c r="AG4313" s="36">
        <f>+VLOOKUP(Tabla1[[#This Row],[Artículo]],'.'!$B$2:$D$11481,3,)</f>
        <v>1</v>
      </c>
      <c r="AH4313" s="37" t="str">
        <f>+IFERROR(SEARCH("pack",Tabla1[[#This Row],[PACK]]),"")</f>
        <v/>
      </c>
    </row>
    <row r="4314" spans="1:34" ht="24" customHeight="1" x14ac:dyDescent="0.2">
      <c r="A4314" s="50" t="s">
        <v>6938</v>
      </c>
      <c r="B4314" s="60" t="s">
        <v>8235</v>
      </c>
      <c r="C4314" s="61" t="s">
        <v>8236</v>
      </c>
      <c r="D4314" s="52" t="s">
        <v>9842</v>
      </c>
      <c r="E4314" s="53">
        <v>352385.86</v>
      </c>
      <c r="F4314" s="23" t="str">
        <f>+IFERROR(VLOOKUP(Tabla1[[#This Row],[Artículo]],'..'!$B$2:$D$569000,3,),"")</f>
        <v/>
      </c>
      <c r="G4314" s="24" t="str">
        <f>IF(H4314=AF4314,"", "Error MC")</f>
        <v>Error MC</v>
      </c>
      <c r="H4314" s="62"/>
      <c r="I4314" s="54">
        <f>+Tabla1[[#This Row],[MC]]*Tabla1[[#This Row],[Pedido]]*Tabla1[[#This Row],[PVC ]]</f>
        <v>0</v>
      </c>
      <c r="J4314" s="26">
        <v>0.21</v>
      </c>
      <c r="K4314" s="63"/>
      <c r="L4314" s="28" t="s">
        <v>535</v>
      </c>
      <c r="M4314" s="53">
        <v>575622.30099999998</v>
      </c>
      <c r="N4314" s="64" t="str">
        <f>+IF(Tabla1[[#This Row],[F PMPI]]="SÍ","No","Sí")</f>
        <v>No</v>
      </c>
      <c r="O4314" s="65">
        <f>+Tabla1[[#This Row],[PVL]]*1.055</f>
        <v>607281.52755499992</v>
      </c>
      <c r="P4314" s="65">
        <f>+Tabla1[[#This Row],[PVL]]*1.43</f>
        <v>823139.89042999991</v>
      </c>
      <c r="Q4314" s="66" t="str">
        <f>+HYPERLINK(Tabla1[[#This Row],[PAG]])</f>
        <v>https://todomusica.com.ar/accesorios-wireless/1103-ua860swb.html</v>
      </c>
      <c r="R4314" s="67"/>
      <c r="S4314" s="68"/>
      <c r="T4314" s="69"/>
      <c r="U4314" s="69"/>
      <c r="V4314" s="69"/>
      <c r="W4314" s="69"/>
      <c r="X4314" s="69"/>
      <c r="Y4314" s="35"/>
      <c r="Z4314" s="35" t="s">
        <v>27809</v>
      </c>
      <c r="AA4314" s="36">
        <v>1</v>
      </c>
      <c r="AB4314" s="35" t="s">
        <v>9849</v>
      </c>
      <c r="AC4314" s="35" t="str">
        <f>+IF(Tabla1[[#This Row],[STK]]="no","Sin STK", "STK disponible")</f>
        <v>STK disponible</v>
      </c>
      <c r="AD4314" s="35">
        <f>+I4314*J4314</f>
        <v>0</v>
      </c>
      <c r="AE4314" s="35">
        <f>+I4314*K4314</f>
        <v>0</v>
      </c>
      <c r="AF4314" s="36">
        <f>IF(Tabla1[[#This Row],[ref pack]]=1,Tabla1[[#This Row],[Pedido]],LCM(Tabla1[[#This Row],[MC VIEJO]],Tabla1[[#This Row],[Pedido]]))</f>
        <v>1</v>
      </c>
      <c r="AG4314" s="36">
        <f>+VLOOKUP(Tabla1[[#This Row],[Artículo]],'.'!$B$2:$D$11481,3,)</f>
        <v>1</v>
      </c>
      <c r="AH4314" s="37" t="str">
        <f>+IFERROR(SEARCH("pack",Tabla1[[#This Row],[PACK]]),"")</f>
        <v/>
      </c>
    </row>
    <row r="4315" spans="1:34" ht="24" customHeight="1" x14ac:dyDescent="0.2">
      <c r="A4315" s="50" t="s">
        <v>6938</v>
      </c>
      <c r="B4315" s="60" t="s">
        <v>8237</v>
      </c>
      <c r="C4315" s="61" t="s">
        <v>8238</v>
      </c>
      <c r="D4315" s="52" t="s">
        <v>9842</v>
      </c>
      <c r="E4315" s="53">
        <v>39350.51</v>
      </c>
      <c r="F4315" s="23" t="str">
        <f>+IFERROR(VLOOKUP(Tabla1[[#This Row],[Artículo]],'..'!$B$2:$D$569000,3,),"")</f>
        <v/>
      </c>
      <c r="G4315" s="24" t="str">
        <f>IF(H4315=AF4315,"", "Error MC")</f>
        <v>Error MC</v>
      </c>
      <c r="H4315" s="62"/>
      <c r="I4315" s="54">
        <f>+Tabla1[[#This Row],[MC]]*Tabla1[[#This Row],[Pedido]]*Tabla1[[#This Row],[PVC ]]</f>
        <v>0</v>
      </c>
      <c r="J4315" s="26">
        <v>0.21</v>
      </c>
      <c r="K4315" s="63"/>
      <c r="L4315" s="28" t="s">
        <v>535</v>
      </c>
      <c r="M4315" s="53">
        <v>64279.06</v>
      </c>
      <c r="N4315" s="64" t="str">
        <f>+IF(Tabla1[[#This Row],[F PMPI]]="SÍ","No","Sí")</f>
        <v>No</v>
      </c>
      <c r="O4315" s="65">
        <f>+Tabla1[[#This Row],[PVL]]*1.055</f>
        <v>67814.408299999996</v>
      </c>
      <c r="P4315" s="65">
        <f>+Tabla1[[#This Row],[PVL]]*1.43</f>
        <v>91919.055799999987</v>
      </c>
      <c r="Q4315" s="66" t="str">
        <f>+HYPERLINK(Tabla1[[#This Row],[PAG]])</f>
        <v>https://todomusica.com.ar/accesorios-wireless/6290-ua8-626-698.html</v>
      </c>
      <c r="R4315" s="67"/>
      <c r="S4315" s="68"/>
      <c r="T4315" s="69"/>
      <c r="U4315" s="69"/>
      <c r="V4315" s="69"/>
      <c r="W4315" s="69"/>
      <c r="X4315" s="69"/>
      <c r="Y4315" s="35"/>
      <c r="Z4315" s="35" t="s">
        <v>27810</v>
      </c>
      <c r="AA4315" s="36">
        <v>1</v>
      </c>
      <c r="AB4315" s="35" t="s">
        <v>9849</v>
      </c>
      <c r="AC4315" s="35" t="str">
        <f>+IF(Tabla1[[#This Row],[STK]]="no","Sin STK", "STK disponible")</f>
        <v>STK disponible</v>
      </c>
      <c r="AD4315" s="35">
        <f>+I4315*J4315</f>
        <v>0</v>
      </c>
      <c r="AE4315" s="35">
        <f>+I4315*K4315</f>
        <v>0</v>
      </c>
      <c r="AF4315" s="36">
        <f>IF(Tabla1[[#This Row],[ref pack]]=1,Tabla1[[#This Row],[Pedido]],LCM(Tabla1[[#This Row],[MC VIEJO]],Tabla1[[#This Row],[Pedido]]))</f>
        <v>1</v>
      </c>
      <c r="AG4315" s="36">
        <f>+VLOOKUP(Tabla1[[#This Row],[Artículo]],'.'!$B$2:$D$11481,3,)</f>
        <v>1</v>
      </c>
      <c r="AH4315" s="37" t="str">
        <f>+IFERROR(SEARCH("pack",Tabla1[[#This Row],[PACK]]),"")</f>
        <v/>
      </c>
    </row>
    <row r="4316" spans="1:34" ht="24" customHeight="1" x14ac:dyDescent="0.2">
      <c r="A4316" s="50" t="s">
        <v>6938</v>
      </c>
      <c r="B4316" s="60" t="s">
        <v>8239</v>
      </c>
      <c r="C4316" s="61" t="s">
        <v>8240</v>
      </c>
      <c r="D4316" s="52" t="s">
        <v>9842</v>
      </c>
      <c r="E4316" s="53">
        <v>35127.74</v>
      </c>
      <c r="F4316" s="23" t="str">
        <f>+IFERROR(VLOOKUP(Tabla1[[#This Row],[Artículo]],'..'!$B$2:$D$569000,3,),"")</f>
        <v/>
      </c>
      <c r="G4316" s="24" t="str">
        <f>IF(H4316=AF4316,"", "Error MC")</f>
        <v>Error MC</v>
      </c>
      <c r="H4316" s="62"/>
      <c r="I4316" s="54">
        <f>+Tabla1[[#This Row],[MC]]*Tabla1[[#This Row],[Pedido]]*Tabla1[[#This Row],[PVC ]]</f>
        <v>0</v>
      </c>
      <c r="J4316" s="26">
        <v>0.21</v>
      </c>
      <c r="K4316" s="63"/>
      <c r="L4316" s="28" t="s">
        <v>535</v>
      </c>
      <c r="M4316" s="53">
        <v>57381.165000000001</v>
      </c>
      <c r="N4316" s="64" t="str">
        <f>+IF(Tabla1[[#This Row],[F PMPI]]="SÍ","No","Sí")</f>
        <v>No</v>
      </c>
      <c r="O4316" s="65">
        <f>+Tabla1[[#This Row],[PVL]]*1.055</f>
        <v>60537.129074999997</v>
      </c>
      <c r="P4316" s="65">
        <f>+Tabla1[[#This Row],[PVL]]*1.43</f>
        <v>82055.065950000004</v>
      </c>
      <c r="Q4316" s="66" t="str">
        <f>+HYPERLINK(Tabla1[[#This Row],[PAG]])</f>
        <v>https://todomusica.com.ar/accesorios-wireless/6291-ua8-638-698.html</v>
      </c>
      <c r="R4316" s="67"/>
      <c r="S4316" s="68"/>
      <c r="T4316" s="69"/>
      <c r="U4316" s="69"/>
      <c r="V4316" s="69"/>
      <c r="W4316" s="69"/>
      <c r="X4316" s="69"/>
      <c r="Y4316" s="35"/>
      <c r="Z4316" s="35" t="s">
        <v>27811</v>
      </c>
      <c r="AA4316" s="36">
        <v>1</v>
      </c>
      <c r="AB4316" s="35" t="s">
        <v>9849</v>
      </c>
      <c r="AC4316" s="35" t="str">
        <f>+IF(Tabla1[[#This Row],[STK]]="no","Sin STK", "STK disponible")</f>
        <v>STK disponible</v>
      </c>
      <c r="AD4316" s="35">
        <f>+I4316*J4316</f>
        <v>0</v>
      </c>
      <c r="AE4316" s="35">
        <f>+I4316*K4316</f>
        <v>0</v>
      </c>
      <c r="AF4316" s="36">
        <f>IF(Tabla1[[#This Row],[ref pack]]=1,Tabla1[[#This Row],[Pedido]],LCM(Tabla1[[#This Row],[MC VIEJO]],Tabla1[[#This Row],[Pedido]]))</f>
        <v>1</v>
      </c>
      <c r="AG4316" s="36">
        <f>+VLOOKUP(Tabla1[[#This Row],[Artículo]],'.'!$B$2:$D$11481,3,)</f>
        <v>1</v>
      </c>
      <c r="AH4316" s="37" t="str">
        <f>+IFERROR(SEARCH("pack",Tabla1[[#This Row],[PACK]]),"")</f>
        <v/>
      </c>
    </row>
    <row r="4317" spans="1:34" ht="24" customHeight="1" x14ac:dyDescent="0.2">
      <c r="A4317" s="50" t="s">
        <v>6938</v>
      </c>
      <c r="B4317" s="60" t="s">
        <v>8241</v>
      </c>
      <c r="C4317" s="61" t="s">
        <v>8242</v>
      </c>
      <c r="D4317" s="52" t="s">
        <v>27</v>
      </c>
      <c r="E4317" s="53">
        <v>463805.33</v>
      </c>
      <c r="F4317" s="23" t="str">
        <f>+IFERROR(VLOOKUP(Tabla1[[#This Row],[Artículo]],'..'!$B$2:$D$569000,3,),"")</f>
        <v/>
      </c>
      <c r="G4317" s="24" t="str">
        <f>IF(H4317=AF4317,"", "Error MC")</f>
        <v>Error MC</v>
      </c>
      <c r="H4317" s="62"/>
      <c r="I4317" s="54">
        <f>+Tabla1[[#This Row],[MC]]*Tabla1[[#This Row],[Pedido]]*Tabla1[[#This Row],[PVC ]]</f>
        <v>0</v>
      </c>
      <c r="J4317" s="26">
        <v>0.21</v>
      </c>
      <c r="K4317" s="63"/>
      <c r="L4317" s="28" t="s">
        <v>535</v>
      </c>
      <c r="M4317" s="53">
        <v>757626.01199999999</v>
      </c>
      <c r="N4317" s="64" t="str">
        <f>+IF(Tabla1[[#This Row],[F PMPI]]="SÍ","No","Sí")</f>
        <v>No</v>
      </c>
      <c r="O4317" s="65">
        <f>+Tabla1[[#This Row],[PVL]]*1.055</f>
        <v>799295.44265999994</v>
      </c>
      <c r="P4317" s="65">
        <f>+Tabla1[[#This Row],[PVL]]*1.43</f>
        <v>1083405.19716</v>
      </c>
      <c r="Q4317" s="66" t="str">
        <f>+HYPERLINK(Tabla1[[#This Row],[PAG]])</f>
        <v>https://todomusica.com.ar/accesorios-wireless/928-ua874wb.html</v>
      </c>
      <c r="R4317" s="67"/>
      <c r="S4317" s="68"/>
      <c r="T4317" s="69"/>
      <c r="U4317" s="69"/>
      <c r="V4317" s="69"/>
      <c r="W4317" s="69"/>
      <c r="X4317" s="69"/>
      <c r="Y4317" s="35"/>
      <c r="Z4317" s="35" t="s">
        <v>27812</v>
      </c>
      <c r="AA4317" s="36">
        <v>1</v>
      </c>
      <c r="AB4317" s="35" t="s">
        <v>9849</v>
      </c>
      <c r="AC4317" s="35" t="str">
        <f>+IF(Tabla1[[#This Row],[STK]]="no","Sin STK", "STK disponible")</f>
        <v>Sin STK</v>
      </c>
      <c r="AD4317" s="35">
        <f>+I4317*J4317</f>
        <v>0</v>
      </c>
      <c r="AE4317" s="35">
        <f>+I4317*K4317</f>
        <v>0</v>
      </c>
      <c r="AF4317" s="36">
        <f>IF(Tabla1[[#This Row],[ref pack]]=1,Tabla1[[#This Row],[Pedido]],LCM(Tabla1[[#This Row],[MC VIEJO]],Tabla1[[#This Row],[Pedido]]))</f>
        <v>1</v>
      </c>
      <c r="AG4317" s="36">
        <f>+VLOOKUP(Tabla1[[#This Row],[Artículo]],'.'!$B$2:$D$11481,3,)</f>
        <v>1</v>
      </c>
      <c r="AH4317" s="37" t="str">
        <f>+IFERROR(SEARCH("pack",Tabla1[[#This Row],[PACK]]),"")</f>
        <v/>
      </c>
    </row>
    <row r="4318" spans="1:34" ht="24" customHeight="1" x14ac:dyDescent="0.2">
      <c r="A4318" s="50" t="s">
        <v>6938</v>
      </c>
      <c r="B4318" s="60" t="s">
        <v>8243</v>
      </c>
      <c r="C4318" s="61" t="s">
        <v>8244</v>
      </c>
      <c r="D4318" s="52" t="s">
        <v>9842</v>
      </c>
      <c r="E4318" s="53">
        <v>25519.19</v>
      </c>
      <c r="F4318" s="23" t="str">
        <f>+IFERROR(VLOOKUP(Tabla1[[#This Row],[Artículo]],'..'!$B$2:$D$569000,3,),"")</f>
        <v/>
      </c>
      <c r="G4318" s="24" t="str">
        <f>IF(H4318=AF4318,"", "Error MC")</f>
        <v>Error MC</v>
      </c>
      <c r="H4318" s="62"/>
      <c r="I4318" s="54">
        <f>+Tabla1[[#This Row],[MC]]*Tabla1[[#This Row],[Pedido]]*Tabla1[[#This Row],[PVC ]]</f>
        <v>0</v>
      </c>
      <c r="J4318" s="26">
        <v>0.21</v>
      </c>
      <c r="K4318" s="63"/>
      <c r="L4318" s="28" t="s">
        <v>535</v>
      </c>
      <c r="M4318" s="53">
        <v>41685.601000000002</v>
      </c>
      <c r="N4318" s="64" t="str">
        <f>+IF(Tabla1[[#This Row],[F PMPI]]="SÍ","No","Sí")</f>
        <v>No</v>
      </c>
      <c r="O4318" s="65">
        <f>+Tabla1[[#This Row],[PVL]]*1.055</f>
        <v>43978.309054999998</v>
      </c>
      <c r="P4318" s="65">
        <f>+Tabla1[[#This Row],[PVL]]*1.43</f>
        <v>59610.40943</v>
      </c>
      <c r="Q4318" s="66" t="str">
        <f>+HYPERLINK(Tabla1[[#This Row],[PAG]])</f>
        <v>https://todomusica.com.ar/adaptadores/9463-ua910.html</v>
      </c>
      <c r="R4318" s="67"/>
      <c r="S4318" s="68"/>
      <c r="T4318" s="69"/>
      <c r="U4318" s="69"/>
      <c r="V4318" s="69"/>
      <c r="W4318" s="69"/>
      <c r="X4318" s="69"/>
      <c r="Y4318" s="35"/>
      <c r="Z4318" s="35" t="s">
        <v>27813</v>
      </c>
      <c r="AA4318" s="36">
        <v>1</v>
      </c>
      <c r="AB4318" s="35" t="s">
        <v>9849</v>
      </c>
      <c r="AC4318" s="35" t="str">
        <f>+IF(Tabla1[[#This Row],[STK]]="no","Sin STK", "STK disponible")</f>
        <v>STK disponible</v>
      </c>
      <c r="AD4318" s="35">
        <f>+I4318*J4318</f>
        <v>0</v>
      </c>
      <c r="AE4318" s="35">
        <f>+I4318*K4318</f>
        <v>0</v>
      </c>
      <c r="AF4318" s="36">
        <f>IF(Tabla1[[#This Row],[ref pack]]=1,Tabla1[[#This Row],[Pedido]],LCM(Tabla1[[#This Row],[MC VIEJO]],Tabla1[[#This Row],[Pedido]]))</f>
        <v>1</v>
      </c>
      <c r="AG4318" s="36">
        <f>+VLOOKUP(Tabla1[[#This Row],[Artículo]],'.'!$B$2:$D$11481,3,)</f>
        <v>1</v>
      </c>
      <c r="AH4318" s="37" t="str">
        <f>+IFERROR(SEARCH("pack",Tabla1[[#This Row],[PACK]]),"")</f>
        <v/>
      </c>
    </row>
    <row r="4319" spans="1:34" ht="24" customHeight="1" x14ac:dyDescent="0.2">
      <c r="A4319" s="50" t="s">
        <v>6938</v>
      </c>
      <c r="B4319" s="60" t="s">
        <v>8245</v>
      </c>
      <c r="C4319" s="61" t="s">
        <v>8246</v>
      </c>
      <c r="D4319" s="52" t="s">
        <v>27</v>
      </c>
      <c r="E4319" s="53">
        <v>733676.69</v>
      </c>
      <c r="F4319" s="23" t="str">
        <f>+IFERROR(VLOOKUP(Tabla1[[#This Row],[Artículo]],'..'!$B$2:$D$569000,3,),"")</f>
        <v/>
      </c>
      <c r="G4319" s="24" t="str">
        <f>IF(H4319=AF4319,"", "Error MC")</f>
        <v>Error MC</v>
      </c>
      <c r="H4319" s="62"/>
      <c r="I4319" s="54">
        <f>+Tabla1[[#This Row],[MC]]*Tabla1[[#This Row],[Pedido]]*Tabla1[[#This Row],[PVC ]]</f>
        <v>0</v>
      </c>
      <c r="J4319" s="26">
        <v>0.105</v>
      </c>
      <c r="K4319" s="63"/>
      <c r="L4319" s="28" t="s">
        <v>535</v>
      </c>
      <c r="M4319" s="53">
        <v>1094462.2009999999</v>
      </c>
      <c r="N4319" s="64" t="str">
        <f>+IF(Tabla1[[#This Row],[F PMPI]]="SÍ","No","Sí")</f>
        <v>No</v>
      </c>
      <c r="O4319" s="65">
        <f>+Tabla1[[#This Row],[PVL]]*1.055</f>
        <v>1154657.6220549997</v>
      </c>
      <c r="P4319" s="65">
        <f>+Tabla1[[#This Row],[PVL]]*1.43</f>
        <v>1565080.9474299997</v>
      </c>
      <c r="Q4319" s="66" t="str">
        <f>+HYPERLINK(Tabla1[[#This Row],[PAG]])</f>
        <v>https://todomusica.com.ar/transmisores-inalambricos/8078-ulxd1-g50.html</v>
      </c>
      <c r="R4319" s="67"/>
      <c r="S4319" s="68"/>
      <c r="T4319" s="69"/>
      <c r="U4319" s="69"/>
      <c r="V4319" s="69"/>
      <c r="W4319" s="69"/>
      <c r="X4319" s="69"/>
      <c r="Y4319" s="35"/>
      <c r="Z4319" s="35" t="s">
        <v>27814</v>
      </c>
      <c r="AA4319" s="36">
        <v>1</v>
      </c>
      <c r="AB4319" s="35" t="s">
        <v>9849</v>
      </c>
      <c r="AC4319" s="35" t="str">
        <f>+IF(Tabla1[[#This Row],[STK]]="no","Sin STK", "STK disponible")</f>
        <v>Sin STK</v>
      </c>
      <c r="AD4319" s="35">
        <f>+I4319*J4319</f>
        <v>0</v>
      </c>
      <c r="AE4319" s="35">
        <f>+I4319*K4319</f>
        <v>0</v>
      </c>
      <c r="AF4319" s="36">
        <f>IF(Tabla1[[#This Row],[ref pack]]=1,Tabla1[[#This Row],[Pedido]],LCM(Tabla1[[#This Row],[MC VIEJO]],Tabla1[[#This Row],[Pedido]]))</f>
        <v>1</v>
      </c>
      <c r="AG4319" s="36">
        <f>+VLOOKUP(Tabla1[[#This Row],[Artículo]],'.'!$B$2:$D$11481,3,)</f>
        <v>1</v>
      </c>
      <c r="AH4319" s="37" t="str">
        <f>+IFERROR(SEARCH("pack",Tabla1[[#This Row],[PACK]]),"")</f>
        <v/>
      </c>
    </row>
    <row r="4320" spans="1:34" ht="24" customHeight="1" x14ac:dyDescent="0.2">
      <c r="A4320" s="50" t="s">
        <v>6938</v>
      </c>
      <c r="B4320" s="60" t="s">
        <v>20826</v>
      </c>
      <c r="C4320" s="61" t="s">
        <v>8248</v>
      </c>
      <c r="D4320" s="52" t="s">
        <v>27</v>
      </c>
      <c r="E4320" s="53">
        <v>733676.69</v>
      </c>
      <c r="F4320" s="23" t="str">
        <f>+IFERROR(VLOOKUP(Tabla1[[#This Row],[Artículo]],'..'!$B$2:$D$569000,3,),"")</f>
        <v/>
      </c>
      <c r="G4320" s="24" t="str">
        <f>IF(H4320=AF4320,"", "Error MC")</f>
        <v>Error MC</v>
      </c>
      <c r="H4320" s="62"/>
      <c r="I4320" s="54">
        <f>+Tabla1[[#This Row],[MC]]*Tabla1[[#This Row],[Pedido]]*Tabla1[[#This Row],[PVC ]]</f>
        <v>0</v>
      </c>
      <c r="J4320" s="26">
        <v>0.105</v>
      </c>
      <c r="K4320" s="63"/>
      <c r="L4320" s="28" t="s">
        <v>535</v>
      </c>
      <c r="M4320" s="53">
        <v>1094462.2009999999</v>
      </c>
      <c r="N4320" s="64" t="str">
        <f>+IF(Tabla1[[#This Row],[F PMPI]]="SÍ","No","Sí")</f>
        <v>No</v>
      </c>
      <c r="O4320" s="65">
        <f>+Tabla1[[#This Row],[PVL]]*1.055</f>
        <v>1154657.6220549997</v>
      </c>
      <c r="P4320" s="65">
        <f>+Tabla1[[#This Row],[PVL]]*1.43</f>
        <v>1565080.9474299997</v>
      </c>
      <c r="Q4320" s="66" t="str">
        <f>+HYPERLINK(Tabla1[[#This Row],[PAG]])</f>
        <v>https://todomusica.com.ar/transmisores-inalambricos/7927-transmisor-de-cuerpo-body-pack-uhf-572-635-mhz-frec-var.html</v>
      </c>
      <c r="R4320" s="67"/>
      <c r="S4320" s="68"/>
      <c r="T4320" s="69"/>
      <c r="U4320" s="69"/>
      <c r="V4320" s="69"/>
      <c r="W4320" s="69"/>
      <c r="X4320" s="69"/>
      <c r="Y4320" s="35"/>
      <c r="Z4320" s="35" t="s">
        <v>27815</v>
      </c>
      <c r="AA4320" s="36">
        <v>1</v>
      </c>
      <c r="AB4320" s="35" t="s">
        <v>9849</v>
      </c>
      <c r="AC4320" s="35" t="str">
        <f>+IF(Tabla1[[#This Row],[STK]]="no","Sin STK", "STK disponible")</f>
        <v>Sin STK</v>
      </c>
      <c r="AD4320" s="35">
        <f>+I4320*J4320</f>
        <v>0</v>
      </c>
      <c r="AE4320" s="35">
        <f>+I4320*K4320</f>
        <v>0</v>
      </c>
      <c r="AF4320" s="36">
        <f>IF(Tabla1[[#This Row],[ref pack]]=1,Tabla1[[#This Row],[Pedido]],LCM(Tabla1[[#This Row],[MC VIEJO]],Tabla1[[#This Row],[Pedido]]))</f>
        <v>1</v>
      </c>
      <c r="AG4320" s="36">
        <f>+VLOOKUP(Tabla1[[#This Row],[Artículo]],'.'!$B$2:$D$11481,3,)</f>
        <v>1</v>
      </c>
      <c r="AH4320" s="37" t="str">
        <f>+IFERROR(SEARCH("pack",Tabla1[[#This Row],[PACK]]),"")</f>
        <v/>
      </c>
    </row>
    <row r="4321" spans="1:34" ht="24" customHeight="1" x14ac:dyDescent="0.2">
      <c r="A4321" s="50" t="s">
        <v>6938</v>
      </c>
      <c r="B4321" s="60" t="s">
        <v>8247</v>
      </c>
      <c r="C4321" s="61" t="s">
        <v>8248</v>
      </c>
      <c r="D4321" s="52" t="s">
        <v>27</v>
      </c>
      <c r="E4321" s="53">
        <v>733676.69</v>
      </c>
      <c r="F4321" s="23" t="str">
        <f>+IFERROR(VLOOKUP(Tabla1[[#This Row],[Artículo]],'..'!$B$2:$D$569000,3,),"")</f>
        <v/>
      </c>
      <c r="G4321" s="24" t="str">
        <f>IF(H4321=AF4321,"", "Error MC")</f>
        <v>Error MC</v>
      </c>
      <c r="H4321" s="62"/>
      <c r="I4321" s="54">
        <f>+Tabla1[[#This Row],[MC]]*Tabla1[[#This Row],[Pedido]]*Tabla1[[#This Row],[PVC ]]</f>
        <v>0</v>
      </c>
      <c r="J4321" s="26">
        <v>0.105</v>
      </c>
      <c r="K4321" s="63"/>
      <c r="L4321" s="28" t="s">
        <v>535</v>
      </c>
      <c r="M4321" s="53">
        <v>1094462.2009999999</v>
      </c>
      <c r="N4321" s="64" t="str">
        <f>+IF(Tabla1[[#This Row],[F PMPI]]="SÍ","No","Sí")</f>
        <v>No</v>
      </c>
      <c r="O4321" s="65">
        <f>+Tabla1[[#This Row],[PVL]]*1.055</f>
        <v>1154657.6220549997</v>
      </c>
      <c r="P4321" s="65">
        <f>+Tabla1[[#This Row],[PVL]]*1.43</f>
        <v>1565080.9474299997</v>
      </c>
      <c r="Q4321" s="66" t="str">
        <f>+HYPERLINK(Tabla1[[#This Row],[PAG]])</f>
        <v>https://todomusica.com.ar/transmisores-inalambricos/684-ulxd1-lb-j50.html</v>
      </c>
      <c r="R4321" s="67"/>
      <c r="S4321" s="68"/>
      <c r="T4321" s="69"/>
      <c r="U4321" s="69"/>
      <c r="V4321" s="69"/>
      <c r="W4321" s="69"/>
      <c r="X4321" s="69"/>
      <c r="Y4321" s="35"/>
      <c r="Z4321" s="35" t="s">
        <v>27816</v>
      </c>
      <c r="AA4321" s="36">
        <v>1</v>
      </c>
      <c r="AB4321" s="35" t="s">
        <v>9849</v>
      </c>
      <c r="AC4321" s="35" t="str">
        <f>+IF(Tabla1[[#This Row],[STK]]="no","Sin STK", "STK disponible")</f>
        <v>Sin STK</v>
      </c>
      <c r="AD4321" s="35">
        <f>+I4321*J4321</f>
        <v>0</v>
      </c>
      <c r="AE4321" s="35">
        <f>+I4321*K4321</f>
        <v>0</v>
      </c>
      <c r="AF4321" s="36">
        <f>IF(Tabla1[[#This Row],[ref pack]]=1,Tabla1[[#This Row],[Pedido]],LCM(Tabla1[[#This Row],[MC VIEJO]],Tabla1[[#This Row],[Pedido]]))</f>
        <v>1</v>
      </c>
      <c r="AG4321" s="36">
        <f>+VLOOKUP(Tabla1[[#This Row],[Artículo]],'.'!$B$2:$D$11481,3,)</f>
        <v>1</v>
      </c>
      <c r="AH4321" s="37" t="str">
        <f>+IFERROR(SEARCH("pack",Tabla1[[#This Row],[PACK]]),"")</f>
        <v/>
      </c>
    </row>
    <row r="4322" spans="1:34" ht="24" customHeight="1" x14ac:dyDescent="0.2">
      <c r="A4322" s="50" t="s">
        <v>6938</v>
      </c>
      <c r="B4322" s="60" t="s">
        <v>8249</v>
      </c>
      <c r="C4322" s="61" t="s">
        <v>8250</v>
      </c>
      <c r="D4322" s="52" t="s">
        <v>9842</v>
      </c>
      <c r="E4322" s="53">
        <v>733676.69</v>
      </c>
      <c r="F4322" s="23" t="str">
        <f>+IFERROR(VLOOKUP(Tabla1[[#This Row],[Artículo]],'..'!$B$2:$D$569000,3,),"")</f>
        <v/>
      </c>
      <c r="G4322" s="24" t="str">
        <f>IF(H4322=AF4322,"", "Error MC")</f>
        <v>Error MC</v>
      </c>
      <c r="H4322" s="62"/>
      <c r="I4322" s="54">
        <f>+Tabla1[[#This Row],[MC]]*Tabla1[[#This Row],[Pedido]]*Tabla1[[#This Row],[PVC ]]</f>
        <v>0</v>
      </c>
      <c r="J4322" s="26">
        <v>0.105</v>
      </c>
      <c r="K4322" s="63"/>
      <c r="L4322" s="28" t="s">
        <v>535</v>
      </c>
      <c r="M4322" s="53">
        <v>1094462.2009999999</v>
      </c>
      <c r="N4322" s="64" t="str">
        <f>+IF(Tabla1[[#This Row],[F PMPI]]="SÍ","No","Sí")</f>
        <v>No</v>
      </c>
      <c r="O4322" s="65">
        <f>+Tabla1[[#This Row],[PVL]]*1.055</f>
        <v>1154657.6220549997</v>
      </c>
      <c r="P4322" s="65">
        <f>+Tabla1[[#This Row],[PVL]]*1.43</f>
        <v>1565080.9474299997</v>
      </c>
      <c r="Q4322" s="66" t="str">
        <f>+HYPERLINK(Tabla1[[#This Row],[PAG]])</f>
        <v>https://todomusica.com.ar/transmisores-inalambricos/133-ulxd1-lb-l50.html</v>
      </c>
      <c r="R4322" s="67"/>
      <c r="S4322" s="68"/>
      <c r="T4322" s="69"/>
      <c r="U4322" s="69"/>
      <c r="V4322" s="69"/>
      <c r="W4322" s="69"/>
      <c r="X4322" s="69"/>
      <c r="Y4322" s="35"/>
      <c r="Z4322" s="35" t="s">
        <v>27817</v>
      </c>
      <c r="AA4322" s="36">
        <v>1</v>
      </c>
      <c r="AB4322" s="35" t="s">
        <v>9849</v>
      </c>
      <c r="AC4322" s="35" t="str">
        <f>+IF(Tabla1[[#This Row],[STK]]="no","Sin STK", "STK disponible")</f>
        <v>STK disponible</v>
      </c>
      <c r="AD4322" s="35">
        <f>+I4322*J4322</f>
        <v>0</v>
      </c>
      <c r="AE4322" s="35">
        <f>+I4322*K4322</f>
        <v>0</v>
      </c>
      <c r="AF4322" s="36">
        <f>IF(Tabla1[[#This Row],[ref pack]]=1,Tabla1[[#This Row],[Pedido]],LCM(Tabla1[[#This Row],[MC VIEJO]],Tabla1[[#This Row],[Pedido]]))</f>
        <v>1</v>
      </c>
      <c r="AG4322" s="36">
        <f>+VLOOKUP(Tabla1[[#This Row],[Artículo]],'.'!$B$2:$D$11481,3,)</f>
        <v>1</v>
      </c>
      <c r="AH4322" s="37" t="str">
        <f>+IFERROR(SEARCH("pack",Tabla1[[#This Row],[PACK]]),"")</f>
        <v/>
      </c>
    </row>
    <row r="4323" spans="1:34" ht="24" customHeight="1" x14ac:dyDescent="0.2">
      <c r="A4323" s="50" t="s">
        <v>6938</v>
      </c>
      <c r="B4323" s="60" t="s">
        <v>8251</v>
      </c>
      <c r="C4323" s="61" t="s">
        <v>8252</v>
      </c>
      <c r="D4323" s="52" t="s">
        <v>9842</v>
      </c>
      <c r="E4323" s="53">
        <v>733676.69</v>
      </c>
      <c r="F4323" s="23" t="str">
        <f>+IFERROR(VLOOKUP(Tabla1[[#This Row],[Artículo]],'..'!$B$2:$D$569000,3,),"")</f>
        <v/>
      </c>
      <c r="G4323" s="24" t="str">
        <f>IF(H4323=AF4323,"", "Error MC")</f>
        <v>Error MC</v>
      </c>
      <c r="H4323" s="62"/>
      <c r="I4323" s="54">
        <f>+Tabla1[[#This Row],[MC]]*Tabla1[[#This Row],[Pedido]]*Tabla1[[#This Row],[PVC ]]</f>
        <v>0</v>
      </c>
      <c r="J4323" s="26">
        <v>0.105</v>
      </c>
      <c r="K4323" s="63"/>
      <c r="L4323" s="28" t="s">
        <v>535</v>
      </c>
      <c r="M4323" s="53">
        <v>1094462.2009999999</v>
      </c>
      <c r="N4323" s="64" t="str">
        <f>+IF(Tabla1[[#This Row],[F PMPI]]="SÍ","No","Sí")</f>
        <v>No</v>
      </c>
      <c r="O4323" s="65">
        <f>+Tabla1[[#This Row],[PVL]]*1.055</f>
        <v>1154657.6220549997</v>
      </c>
      <c r="P4323" s="65">
        <f>+Tabla1[[#This Row],[PVL]]*1.43</f>
        <v>1565080.9474299997</v>
      </c>
      <c r="Q4323" s="66" t="str">
        <f>+HYPERLINK(Tabla1[[#This Row],[PAG]])</f>
        <v>https://todomusica.com.ar/transmisores-inalambricos/8079-ulxd1-l50.html</v>
      </c>
      <c r="R4323" s="67"/>
      <c r="S4323" s="68"/>
      <c r="T4323" s="69"/>
      <c r="U4323" s="69"/>
      <c r="V4323" s="69"/>
      <c r="W4323" s="69"/>
      <c r="X4323" s="69"/>
      <c r="Y4323" s="35"/>
      <c r="Z4323" s="35" t="s">
        <v>27818</v>
      </c>
      <c r="AA4323" s="36">
        <v>1</v>
      </c>
      <c r="AB4323" s="35" t="s">
        <v>9849</v>
      </c>
      <c r="AC4323" s="35" t="str">
        <f>+IF(Tabla1[[#This Row],[STK]]="no","Sin STK", "STK disponible")</f>
        <v>STK disponible</v>
      </c>
      <c r="AD4323" s="35">
        <f>+I4323*J4323</f>
        <v>0</v>
      </c>
      <c r="AE4323" s="35">
        <f>+I4323*K4323</f>
        <v>0</v>
      </c>
      <c r="AF4323" s="36">
        <f>IF(Tabla1[[#This Row],[ref pack]]=1,Tabla1[[#This Row],[Pedido]],LCM(Tabla1[[#This Row],[MC VIEJO]],Tabla1[[#This Row],[Pedido]]))</f>
        <v>1</v>
      </c>
      <c r="AG4323" s="36">
        <f>+VLOOKUP(Tabla1[[#This Row],[Artículo]],'.'!$B$2:$D$11481,3,)</f>
        <v>1</v>
      </c>
      <c r="AH4323" s="37" t="str">
        <f>+IFERROR(SEARCH("pack",Tabla1[[#This Row],[PACK]]),"")</f>
        <v/>
      </c>
    </row>
    <row r="4324" spans="1:34" ht="24" customHeight="1" x14ac:dyDescent="0.2">
      <c r="A4324" s="50" t="s">
        <v>6938</v>
      </c>
      <c r="B4324" s="60" t="s">
        <v>8253</v>
      </c>
      <c r="C4324" s="61" t="s">
        <v>8254</v>
      </c>
      <c r="D4324" s="52" t="s">
        <v>9842</v>
      </c>
      <c r="E4324" s="53">
        <v>931147.64</v>
      </c>
      <c r="F4324" s="23" t="str">
        <f>+IFERROR(VLOOKUP(Tabla1[[#This Row],[Artículo]],'..'!$B$2:$D$569000,3,),"")</f>
        <v/>
      </c>
      <c r="G4324" s="24" t="str">
        <f>IF(H4324=AF4324,"", "Error MC")</f>
        <v>Error MC</v>
      </c>
      <c r="H4324" s="62"/>
      <c r="I4324" s="54">
        <f>+Tabla1[[#This Row],[MC]]*Tabla1[[#This Row],[Pedido]]*Tabla1[[#This Row],[PVC ]]</f>
        <v>0</v>
      </c>
      <c r="J4324" s="26">
        <v>0.21</v>
      </c>
      <c r="K4324" s="63"/>
      <c r="L4324" s="28" t="s">
        <v>535</v>
      </c>
      <c r="M4324" s="53">
        <v>1521029.665</v>
      </c>
      <c r="N4324" s="64" t="str">
        <f>+IF(Tabla1[[#This Row],[F PMPI]]="SÍ","No","Sí")</f>
        <v>No</v>
      </c>
      <c r="O4324" s="65">
        <f>+Tabla1[[#This Row],[PVL]]*1.055</f>
        <v>1604686.296575</v>
      </c>
      <c r="P4324" s="65">
        <f>+Tabla1[[#This Row],[PVL]]*1.43</f>
        <v>2175072.4209500002</v>
      </c>
      <c r="Q4324" s="66" t="str">
        <f>+HYPERLINK(Tabla1[[#This Row],[PAG]])</f>
        <v>https://todomusica.com.ar/productos-sin-categorias-de-netsuite/1232-ulxd2-b87a-g50.html</v>
      </c>
      <c r="R4324" s="67"/>
      <c r="S4324" s="68"/>
      <c r="T4324" s="69"/>
      <c r="U4324" s="69"/>
      <c r="V4324" s="69"/>
      <c r="W4324" s="69"/>
      <c r="X4324" s="69"/>
      <c r="Y4324" s="35"/>
      <c r="Z4324" s="35" t="s">
        <v>27819</v>
      </c>
      <c r="AA4324" s="36">
        <v>1</v>
      </c>
      <c r="AB4324" s="35" t="s">
        <v>9849</v>
      </c>
      <c r="AC4324" s="35" t="str">
        <f>+IF(Tabla1[[#This Row],[STK]]="no","Sin STK", "STK disponible")</f>
        <v>STK disponible</v>
      </c>
      <c r="AD4324" s="35">
        <f>+I4324*J4324</f>
        <v>0</v>
      </c>
      <c r="AE4324" s="35">
        <f>+I4324*K4324</f>
        <v>0</v>
      </c>
      <c r="AF4324" s="36">
        <f>IF(Tabla1[[#This Row],[ref pack]]=1,Tabla1[[#This Row],[Pedido]],LCM(Tabla1[[#This Row],[MC VIEJO]],Tabla1[[#This Row],[Pedido]]))</f>
        <v>1</v>
      </c>
      <c r="AG4324" s="36">
        <f>+VLOOKUP(Tabla1[[#This Row],[Artículo]],'.'!$B$2:$D$11481,3,)</f>
        <v>1</v>
      </c>
      <c r="AH4324" s="37" t="str">
        <f>+IFERROR(SEARCH("pack",Tabla1[[#This Row],[PACK]]),"")</f>
        <v/>
      </c>
    </row>
    <row r="4325" spans="1:34" ht="24" customHeight="1" x14ac:dyDescent="0.2">
      <c r="A4325" s="50" t="s">
        <v>6938</v>
      </c>
      <c r="B4325" s="60" t="s">
        <v>8255</v>
      </c>
      <c r="C4325" s="61" t="s">
        <v>24211</v>
      </c>
      <c r="D4325" s="52" t="s">
        <v>27</v>
      </c>
      <c r="E4325" s="53">
        <v>931147.64</v>
      </c>
      <c r="F4325" s="23" t="str">
        <f>+IFERROR(VLOOKUP(Tabla1[[#This Row],[Artículo]],'..'!$B$2:$D$569000,3,),"")</f>
        <v/>
      </c>
      <c r="G4325" s="24" t="str">
        <f>IF(H4325=AF4325,"", "Error MC")</f>
        <v>Error MC</v>
      </c>
      <c r="H4325" s="62"/>
      <c r="I4325" s="54">
        <f>+Tabla1[[#This Row],[MC]]*Tabla1[[#This Row],[Pedido]]*Tabla1[[#This Row],[PVC ]]</f>
        <v>0</v>
      </c>
      <c r="J4325" s="26">
        <v>0.21</v>
      </c>
      <c r="K4325" s="63"/>
      <c r="L4325" s="28" t="s">
        <v>535</v>
      </c>
      <c r="M4325" s="53">
        <v>1521029.665</v>
      </c>
      <c r="N4325" s="64" t="str">
        <f>+IF(Tabla1[[#This Row],[F PMPI]]="SÍ","No","Sí")</f>
        <v>No</v>
      </c>
      <c r="O4325" s="65">
        <f>+Tabla1[[#This Row],[PVL]]*1.055</f>
        <v>1604686.296575</v>
      </c>
      <c r="P4325" s="65">
        <f>+Tabla1[[#This Row],[PVL]]*1.43</f>
        <v>2175072.4209500002</v>
      </c>
      <c r="Q4325" s="66" t="str">
        <f>+HYPERLINK(Tabla1[[#This Row],[PAG]])</f>
        <v>https://todomusica.com.ar/productos-sin-categorias-de-netsuite/1105-ulxd2-b87a-l50.html</v>
      </c>
      <c r="R4325" s="67"/>
      <c r="S4325" s="68"/>
      <c r="T4325" s="69"/>
      <c r="U4325" s="69"/>
      <c r="V4325" s="69"/>
      <c r="W4325" s="69"/>
      <c r="X4325" s="69"/>
      <c r="Y4325" s="35"/>
      <c r="Z4325" s="35" t="s">
        <v>27820</v>
      </c>
      <c r="AA4325" s="36">
        <v>1</v>
      </c>
      <c r="AB4325" s="35" t="s">
        <v>9849</v>
      </c>
      <c r="AC4325" s="35" t="str">
        <f>+IF(Tabla1[[#This Row],[STK]]="no","Sin STK", "STK disponible")</f>
        <v>Sin STK</v>
      </c>
      <c r="AD4325" s="35">
        <f>+I4325*J4325</f>
        <v>0</v>
      </c>
      <c r="AE4325" s="35">
        <f>+I4325*K4325</f>
        <v>0</v>
      </c>
      <c r="AF4325" s="36">
        <f>IF(Tabla1[[#This Row],[ref pack]]=1,Tabla1[[#This Row],[Pedido]],LCM(Tabla1[[#This Row],[MC VIEJO]],Tabla1[[#This Row],[Pedido]]))</f>
        <v>1</v>
      </c>
      <c r="AG4325" s="36">
        <f>+VLOOKUP(Tabla1[[#This Row],[Artículo]],'.'!$B$2:$D$11481,3,)</f>
        <v>1</v>
      </c>
      <c r="AH4325" s="37" t="str">
        <f>+IFERROR(SEARCH("pack",Tabla1[[#This Row],[PACK]]),"")</f>
        <v/>
      </c>
    </row>
    <row r="4326" spans="1:34" ht="24" customHeight="1" x14ac:dyDescent="0.2">
      <c r="A4326" s="50" t="s">
        <v>6938</v>
      </c>
      <c r="B4326" s="60" t="s">
        <v>8257</v>
      </c>
      <c r="C4326" s="61" t="s">
        <v>8258</v>
      </c>
      <c r="D4326" s="52" t="s">
        <v>9842</v>
      </c>
      <c r="E4326" s="53">
        <v>698139.65</v>
      </c>
      <c r="F4326" s="23" t="str">
        <f>+IFERROR(VLOOKUP(Tabla1[[#This Row],[Artículo]],'..'!$B$2:$D$569000,3,),"")</f>
        <v/>
      </c>
      <c r="G4326" s="24" t="str">
        <f>IF(H4326=AF4326,"", "Error MC")</f>
        <v>Error MC</v>
      </c>
      <c r="H4326" s="62"/>
      <c r="I4326" s="54">
        <f>+Tabla1[[#This Row],[MC]]*Tabla1[[#This Row],[Pedido]]*Tabla1[[#This Row],[PVC ]]</f>
        <v>0</v>
      </c>
      <c r="J4326" s="26">
        <v>0.21</v>
      </c>
      <c r="K4326" s="63"/>
      <c r="L4326" s="28" t="s">
        <v>535</v>
      </c>
      <c r="M4326" s="53">
        <v>1140411.121</v>
      </c>
      <c r="N4326" s="64" t="str">
        <f>+IF(Tabla1[[#This Row],[F PMPI]]="SÍ","No","Sí")</f>
        <v>No</v>
      </c>
      <c r="O4326" s="65">
        <f>+Tabla1[[#This Row],[PVL]]*1.055</f>
        <v>1203133.7326549999</v>
      </c>
      <c r="P4326" s="65">
        <f>+Tabla1[[#This Row],[PVL]]*1.43</f>
        <v>1630787.9030299999</v>
      </c>
      <c r="Q4326" s="66" t="str">
        <f>+HYPERLINK(Tabla1[[#This Row],[PAG]])</f>
        <v>https://todomusica.com.ar/transmisores-inalambricos/5458-404.html</v>
      </c>
      <c r="R4326" s="67"/>
      <c r="S4326" s="68"/>
      <c r="T4326" s="69"/>
      <c r="U4326" s="69"/>
      <c r="V4326" s="69"/>
      <c r="W4326" s="69"/>
      <c r="X4326" s="69"/>
      <c r="Y4326" s="35"/>
      <c r="Z4326" s="35" t="s">
        <v>27821</v>
      </c>
      <c r="AA4326" s="36">
        <v>1</v>
      </c>
      <c r="AB4326" s="35" t="s">
        <v>9849</v>
      </c>
      <c r="AC4326" s="35" t="str">
        <f>+IF(Tabla1[[#This Row],[STK]]="no","Sin STK", "STK disponible")</f>
        <v>STK disponible</v>
      </c>
      <c r="AD4326" s="35">
        <f>+I4326*J4326</f>
        <v>0</v>
      </c>
      <c r="AE4326" s="35">
        <f>+I4326*K4326</f>
        <v>0</v>
      </c>
      <c r="AF4326" s="36">
        <f>IF(Tabla1[[#This Row],[ref pack]]=1,Tabla1[[#This Row],[Pedido]],LCM(Tabla1[[#This Row],[MC VIEJO]],Tabla1[[#This Row],[Pedido]]))</f>
        <v>1</v>
      </c>
      <c r="AG4326" s="36">
        <f>+VLOOKUP(Tabla1[[#This Row],[Artículo]],'.'!$B$2:$D$11481,3,)</f>
        <v>1</v>
      </c>
      <c r="AH4326" s="37" t="str">
        <f>+IFERROR(SEARCH("pack",Tabla1[[#This Row],[PACK]]),"")</f>
        <v/>
      </c>
    </row>
    <row r="4327" spans="1:34" ht="24" customHeight="1" x14ac:dyDescent="0.2">
      <c r="A4327" s="50" t="s">
        <v>6938</v>
      </c>
      <c r="B4327" s="60" t="s">
        <v>8259</v>
      </c>
      <c r="C4327" s="61" t="s">
        <v>8260</v>
      </c>
      <c r="D4327" s="52" t="s">
        <v>27</v>
      </c>
      <c r="E4327" s="53">
        <v>698139.65</v>
      </c>
      <c r="F4327" s="23" t="str">
        <f>+IFERROR(VLOOKUP(Tabla1[[#This Row],[Artículo]],'..'!$B$2:$D$569000,3,),"")</f>
        <v/>
      </c>
      <c r="G4327" s="24" t="str">
        <f>IF(H4327=AF4327,"", "Error MC")</f>
        <v>Error MC</v>
      </c>
      <c r="H4327" s="62"/>
      <c r="I4327" s="54">
        <f>+Tabla1[[#This Row],[MC]]*Tabla1[[#This Row],[Pedido]]*Tabla1[[#This Row],[PVC ]]</f>
        <v>0</v>
      </c>
      <c r="J4327" s="26">
        <v>0.21</v>
      </c>
      <c r="K4327" s="63"/>
      <c r="L4327" s="28" t="s">
        <v>535</v>
      </c>
      <c r="M4327" s="53">
        <v>1140411.121</v>
      </c>
      <c r="N4327" s="64" t="str">
        <f>+IF(Tabla1[[#This Row],[F PMPI]]="SÍ","No","Sí")</f>
        <v>No</v>
      </c>
      <c r="O4327" s="65">
        <f>+Tabla1[[#This Row],[PVL]]*1.055</f>
        <v>1203133.7326549999</v>
      </c>
      <c r="P4327" s="65">
        <f>+Tabla1[[#This Row],[PVL]]*1.43</f>
        <v>1630787.9030299999</v>
      </c>
      <c r="Q4327" s="66" t="str">
        <f>+HYPERLINK(Tabla1[[#This Row],[PAG]])</f>
        <v>https://todomusica.com.ar/transmisores-inalambricos/5459-404.html</v>
      </c>
      <c r="R4327" s="67"/>
      <c r="S4327" s="68"/>
      <c r="T4327" s="69"/>
      <c r="U4327" s="69"/>
      <c r="V4327" s="69"/>
      <c r="W4327" s="69"/>
      <c r="X4327" s="69"/>
      <c r="Y4327" s="35"/>
      <c r="Z4327" s="35" t="s">
        <v>27822</v>
      </c>
      <c r="AA4327" s="36">
        <v>1</v>
      </c>
      <c r="AB4327" s="35" t="s">
        <v>9849</v>
      </c>
      <c r="AC4327" s="35" t="str">
        <f>+IF(Tabla1[[#This Row],[STK]]="no","Sin STK", "STK disponible")</f>
        <v>Sin STK</v>
      </c>
      <c r="AD4327" s="35">
        <f>+I4327*J4327</f>
        <v>0</v>
      </c>
      <c r="AE4327" s="35">
        <f>+I4327*K4327</f>
        <v>0</v>
      </c>
      <c r="AF4327" s="36">
        <f>IF(Tabla1[[#This Row],[ref pack]]=1,Tabla1[[#This Row],[Pedido]],LCM(Tabla1[[#This Row],[MC VIEJO]],Tabla1[[#This Row],[Pedido]]))</f>
        <v>1</v>
      </c>
      <c r="AG4327" s="36">
        <f>+VLOOKUP(Tabla1[[#This Row],[Artículo]],'.'!$B$2:$D$11481,3,)</f>
        <v>1</v>
      </c>
      <c r="AH4327" s="37" t="str">
        <f>+IFERROR(SEARCH("pack",Tabla1[[#This Row],[PACK]]),"")</f>
        <v/>
      </c>
    </row>
    <row r="4328" spans="1:34" ht="24" customHeight="1" x14ac:dyDescent="0.2">
      <c r="A4328" s="50" t="s">
        <v>6938</v>
      </c>
      <c r="B4328" s="60" t="s">
        <v>8261</v>
      </c>
      <c r="C4328" s="61" t="s">
        <v>8262</v>
      </c>
      <c r="D4328" s="52" t="s">
        <v>9842</v>
      </c>
      <c r="E4328" s="53">
        <v>698139.65</v>
      </c>
      <c r="F4328" s="23" t="str">
        <f>+IFERROR(VLOOKUP(Tabla1[[#This Row],[Artículo]],'..'!$B$2:$D$569000,3,),"")</f>
        <v/>
      </c>
      <c r="G4328" s="24" t="str">
        <f>IF(H4328=AF4328,"", "Error MC")</f>
        <v>Error MC</v>
      </c>
      <c r="H4328" s="62"/>
      <c r="I4328" s="54">
        <f>+Tabla1[[#This Row],[MC]]*Tabla1[[#This Row],[Pedido]]*Tabla1[[#This Row],[PVC ]]</f>
        <v>0</v>
      </c>
      <c r="J4328" s="26">
        <v>0.21</v>
      </c>
      <c r="K4328" s="63"/>
      <c r="L4328" s="28" t="s">
        <v>535</v>
      </c>
      <c r="M4328" s="53">
        <v>1140411.121</v>
      </c>
      <c r="N4328" s="64" t="str">
        <f>+IF(Tabla1[[#This Row],[F PMPI]]="SÍ","No","Sí")</f>
        <v>No</v>
      </c>
      <c r="O4328" s="65">
        <f>+Tabla1[[#This Row],[PVL]]*1.055</f>
        <v>1203133.7326549999</v>
      </c>
      <c r="P4328" s="65">
        <f>+Tabla1[[#This Row],[PVL]]*1.43</f>
        <v>1630787.9030299999</v>
      </c>
      <c r="Q4328" s="66" t="str">
        <f>+HYPERLINK(Tabla1[[#This Row],[PAG]])</f>
        <v>https://todomusica.com.ar/transmisores-inalambricos/1496-ulxd2-sm58-l50.html</v>
      </c>
      <c r="R4328" s="67"/>
      <c r="S4328" s="68"/>
      <c r="T4328" s="69"/>
      <c r="U4328" s="69"/>
      <c r="V4328" s="69"/>
      <c r="W4328" s="69"/>
      <c r="X4328" s="69"/>
      <c r="Y4328" s="35"/>
      <c r="Z4328" s="35" t="s">
        <v>27823</v>
      </c>
      <c r="AA4328" s="36">
        <v>1</v>
      </c>
      <c r="AB4328" s="35" t="s">
        <v>9849</v>
      </c>
      <c r="AC4328" s="35" t="str">
        <f>+IF(Tabla1[[#This Row],[STK]]="no","Sin STK", "STK disponible")</f>
        <v>STK disponible</v>
      </c>
      <c r="AD4328" s="35">
        <f>+I4328*J4328</f>
        <v>0</v>
      </c>
      <c r="AE4328" s="35">
        <f>+I4328*K4328</f>
        <v>0</v>
      </c>
      <c r="AF4328" s="36">
        <f>IF(Tabla1[[#This Row],[ref pack]]=1,Tabla1[[#This Row],[Pedido]],LCM(Tabla1[[#This Row],[MC VIEJO]],Tabla1[[#This Row],[Pedido]]))</f>
        <v>1</v>
      </c>
      <c r="AG4328" s="36">
        <f>+VLOOKUP(Tabla1[[#This Row],[Artículo]],'.'!$B$2:$D$11481,3,)</f>
        <v>1</v>
      </c>
      <c r="AH4328" s="37" t="str">
        <f>+IFERROR(SEARCH("pack",Tabla1[[#This Row],[PACK]]),"")</f>
        <v/>
      </c>
    </row>
    <row r="4329" spans="1:34" ht="24" customHeight="1" x14ac:dyDescent="0.2">
      <c r="A4329" s="50" t="s">
        <v>6938</v>
      </c>
      <c r="B4329" s="60" t="s">
        <v>24212</v>
      </c>
      <c r="C4329" s="61" t="s">
        <v>24213</v>
      </c>
      <c r="D4329" s="52" t="s">
        <v>9842</v>
      </c>
      <c r="E4329" s="53">
        <v>819728.24</v>
      </c>
      <c r="F4329" s="23" t="str">
        <f>+IFERROR(VLOOKUP(Tabla1[[#This Row],[Artículo]],'..'!$B$2:$D$569000,3,),"")</f>
        <v/>
      </c>
      <c r="G4329" s="24" t="e">
        <f>IF(H4329=AF4329,"", "Error MC")</f>
        <v>#N/A</v>
      </c>
      <c r="H4329" s="62"/>
      <c r="I4329" s="54">
        <f>+Tabla1[[#This Row],[MC]]*Tabla1[[#This Row],[Pedido]]*Tabla1[[#This Row],[PVC ]]</f>
        <v>0</v>
      </c>
      <c r="J4329" s="26">
        <v>0.21</v>
      </c>
      <c r="K4329" s="63"/>
      <c r="L4329" s="28" t="s">
        <v>535</v>
      </c>
      <c r="M4329" s="53">
        <v>1339026.075</v>
      </c>
      <c r="N4329" s="64" t="str">
        <f>+IF(Tabla1[[#This Row],[F PMPI]]="SÍ","No","Sí")</f>
        <v>No</v>
      </c>
      <c r="O4329" s="65">
        <f>+Tabla1[[#This Row],[PVL]]*1.055</f>
        <v>1412672.5091249999</v>
      </c>
      <c r="P4329" s="65">
        <f>+Tabla1[[#This Row],[PVL]]*1.43</f>
        <v>1914807.2872499998</v>
      </c>
      <c r="Q4329" s="66" t="str">
        <f>+HYPERLINK(Tabla1[[#This Row],[PAG]])</f>
        <v/>
      </c>
      <c r="R4329" s="67"/>
      <c r="S4329" s="68"/>
      <c r="T4329" s="69"/>
      <c r="U4329" s="69"/>
      <c r="V4329" s="69"/>
      <c r="W4329" s="69"/>
      <c r="X4329" s="69"/>
      <c r="Y4329" s="35"/>
      <c r="Z4329" s="35" t="s">
        <v>65</v>
      </c>
      <c r="AA4329" s="36">
        <v>1</v>
      </c>
      <c r="AB4329" s="35" t="s">
        <v>9849</v>
      </c>
      <c r="AC4329" s="35" t="str">
        <f>+IF(Tabla1[[#This Row],[STK]]="no","Sin STK", "STK disponible")</f>
        <v>STK disponible</v>
      </c>
      <c r="AD4329" s="35">
        <f>+I4329*J4329</f>
        <v>0</v>
      </c>
      <c r="AE4329" s="35">
        <f>+I4329*K4329</f>
        <v>0</v>
      </c>
      <c r="AF4329" s="36" t="e">
        <f>IF(Tabla1[[#This Row],[ref pack]]=1,Tabla1[[#This Row],[Pedido]],LCM(Tabla1[[#This Row],[MC VIEJO]],Tabla1[[#This Row],[Pedido]]))</f>
        <v>#N/A</v>
      </c>
      <c r="AG4329" s="36" t="e">
        <f>+VLOOKUP(Tabla1[[#This Row],[Artículo]],'.'!$B$2:$D$11481,3,)</f>
        <v>#N/A</v>
      </c>
      <c r="AH4329" s="37" t="str">
        <f>+IFERROR(SEARCH("pack",Tabla1[[#This Row],[PACK]]),"")</f>
        <v/>
      </c>
    </row>
    <row r="4330" spans="1:34" ht="24" customHeight="1" x14ac:dyDescent="0.2">
      <c r="A4330" s="50" t="s">
        <v>6938</v>
      </c>
      <c r="B4330" s="60" t="s">
        <v>9900</v>
      </c>
      <c r="C4330" s="61" t="s">
        <v>24214</v>
      </c>
      <c r="D4330" s="52" t="s">
        <v>9842</v>
      </c>
      <c r="E4330" s="53">
        <v>819728.24</v>
      </c>
      <c r="F4330" s="23" t="str">
        <f>+IFERROR(VLOOKUP(Tabla1[[#This Row],[Artículo]],'..'!$B$2:$D$569000,3,),"")</f>
        <v/>
      </c>
      <c r="G4330" s="24" t="str">
        <f>IF(H4330=AF4330,"", "Error MC")</f>
        <v>Error MC</v>
      </c>
      <c r="H4330" s="62"/>
      <c r="I4330" s="54">
        <f>+Tabla1[[#This Row],[MC]]*Tabla1[[#This Row],[Pedido]]*Tabla1[[#This Row],[PVC ]]</f>
        <v>0</v>
      </c>
      <c r="J4330" s="26">
        <v>0.21</v>
      </c>
      <c r="K4330" s="63"/>
      <c r="L4330" s="28" t="s">
        <v>535</v>
      </c>
      <c r="M4330" s="53">
        <v>1339026.075</v>
      </c>
      <c r="N4330" s="64" t="str">
        <f>+IF(Tabla1[[#This Row],[F PMPI]]="SÍ","No","Sí")</f>
        <v>No</v>
      </c>
      <c r="O4330" s="65">
        <f>+Tabla1[[#This Row],[PVL]]*1.055</f>
        <v>1412672.5091249999</v>
      </c>
      <c r="P4330" s="65">
        <f>+Tabla1[[#This Row],[PVL]]*1.43</f>
        <v>1914807.2872499998</v>
      </c>
      <c r="Q4330" s="66" t="str">
        <f>+HYPERLINK(Tabla1[[#This Row],[PAG]])</f>
        <v/>
      </c>
      <c r="R4330" s="67"/>
      <c r="S4330" s="68"/>
      <c r="T4330" s="69"/>
      <c r="U4330" s="69"/>
      <c r="V4330" s="69"/>
      <c r="W4330" s="69"/>
      <c r="X4330" s="69"/>
      <c r="Y4330" s="35"/>
      <c r="Z4330" s="35" t="s">
        <v>65</v>
      </c>
      <c r="AA4330" s="36">
        <v>1</v>
      </c>
      <c r="AB4330" s="35" t="s">
        <v>9849</v>
      </c>
      <c r="AC4330" s="35" t="str">
        <f>+IF(Tabla1[[#This Row],[STK]]="no","Sin STK", "STK disponible")</f>
        <v>STK disponible</v>
      </c>
      <c r="AD4330" s="35">
        <f>+I4330*J4330</f>
        <v>0</v>
      </c>
      <c r="AE4330" s="35">
        <f>+I4330*K4330</f>
        <v>0</v>
      </c>
      <c r="AF4330" s="36">
        <f>IF(Tabla1[[#This Row],[ref pack]]=1,Tabla1[[#This Row],[Pedido]],LCM(Tabla1[[#This Row],[MC VIEJO]],Tabla1[[#This Row],[Pedido]]))</f>
        <v>1</v>
      </c>
      <c r="AG4330" s="36">
        <f>+VLOOKUP(Tabla1[[#This Row],[Artículo]],'.'!$B$2:$D$11481,3,)</f>
        <v>1</v>
      </c>
      <c r="AH4330" s="37" t="str">
        <f>+IFERROR(SEARCH("pack",Tabla1[[#This Row],[PACK]]),"")</f>
        <v/>
      </c>
    </row>
    <row r="4331" spans="1:34" ht="24" customHeight="1" x14ac:dyDescent="0.2">
      <c r="A4331" s="50" t="s">
        <v>6938</v>
      </c>
      <c r="B4331" s="60" t="s">
        <v>9901</v>
      </c>
      <c r="C4331" s="61" t="s">
        <v>24215</v>
      </c>
      <c r="D4331" s="52" t="s">
        <v>27</v>
      </c>
      <c r="E4331" s="53">
        <v>931147.64</v>
      </c>
      <c r="F4331" s="23" t="str">
        <f>+IFERROR(VLOOKUP(Tabla1[[#This Row],[Artículo]],'..'!$B$2:$D$569000,3,),"")</f>
        <v/>
      </c>
      <c r="G4331" s="24" t="str">
        <f>IF(H4331=AF4331,"", "Error MC")</f>
        <v>Error MC</v>
      </c>
      <c r="H4331" s="62"/>
      <c r="I4331" s="54">
        <f>+Tabla1[[#This Row],[MC]]*Tabla1[[#This Row],[Pedido]]*Tabla1[[#This Row],[PVC ]]</f>
        <v>0</v>
      </c>
      <c r="J4331" s="26">
        <v>0.21</v>
      </c>
      <c r="K4331" s="63"/>
      <c r="L4331" s="28" t="s">
        <v>535</v>
      </c>
      <c r="M4331" s="53">
        <v>1521029.665</v>
      </c>
      <c r="N4331" s="64" t="str">
        <f>+IF(Tabla1[[#This Row],[F PMPI]]="SÍ","No","Sí")</f>
        <v>No</v>
      </c>
      <c r="O4331" s="65">
        <f>+Tabla1[[#This Row],[PVL]]*1.055</f>
        <v>1604686.296575</v>
      </c>
      <c r="P4331" s="65">
        <f>+Tabla1[[#This Row],[PVL]]*1.43</f>
        <v>2175072.4209500002</v>
      </c>
      <c r="Q4331" s="66" t="str">
        <f>+HYPERLINK(Tabla1[[#This Row],[PAG]])</f>
        <v/>
      </c>
      <c r="R4331" s="67"/>
      <c r="S4331" s="68"/>
      <c r="T4331" s="69"/>
      <c r="U4331" s="69"/>
      <c r="V4331" s="69"/>
      <c r="W4331" s="69"/>
      <c r="X4331" s="69"/>
      <c r="Y4331" s="35"/>
      <c r="Z4331" s="35" t="s">
        <v>65</v>
      </c>
      <c r="AA4331" s="36">
        <v>1</v>
      </c>
      <c r="AB4331" s="35" t="s">
        <v>9849</v>
      </c>
      <c r="AC4331" s="35" t="str">
        <f>+IF(Tabla1[[#This Row],[STK]]="no","Sin STK", "STK disponible")</f>
        <v>Sin STK</v>
      </c>
      <c r="AD4331" s="35">
        <f>+I4331*J4331</f>
        <v>0</v>
      </c>
      <c r="AE4331" s="35">
        <f>+I4331*K4331</f>
        <v>0</v>
      </c>
      <c r="AF4331" s="36">
        <f>IF(Tabla1[[#This Row],[ref pack]]=1,Tabla1[[#This Row],[Pedido]],LCM(Tabla1[[#This Row],[MC VIEJO]],Tabla1[[#This Row],[Pedido]]))</f>
        <v>1</v>
      </c>
      <c r="AG4331" s="36">
        <f>+VLOOKUP(Tabla1[[#This Row],[Artículo]],'.'!$B$2:$D$11481,3,)</f>
        <v>1</v>
      </c>
      <c r="AH4331" s="37" t="str">
        <f>+IFERROR(SEARCH("pack",Tabla1[[#This Row],[PACK]]),"")</f>
        <v/>
      </c>
    </row>
    <row r="4332" spans="1:34" ht="24" customHeight="1" x14ac:dyDescent="0.2">
      <c r="A4332" s="50" t="s">
        <v>6938</v>
      </c>
      <c r="B4332" s="60" t="s">
        <v>20838</v>
      </c>
      <c r="C4332" s="61" t="s">
        <v>20839</v>
      </c>
      <c r="D4332" s="52" t="s">
        <v>27</v>
      </c>
      <c r="E4332" s="53">
        <v>1455913.01</v>
      </c>
      <c r="F4332" s="23" t="str">
        <f>+IFERROR(VLOOKUP(Tabla1[[#This Row],[Artículo]],'..'!$B$2:$D$569000,3,),"")</f>
        <v/>
      </c>
      <c r="G4332" s="24" t="str">
        <f>IF(H4332=AF4332,"", "Error MC")</f>
        <v>Error MC</v>
      </c>
      <c r="H4332" s="62"/>
      <c r="I4332" s="54">
        <f>+Tabla1[[#This Row],[MC]]*Tabla1[[#This Row],[Pedido]]*Tabla1[[#This Row],[PVC ]]</f>
        <v>0</v>
      </c>
      <c r="J4332" s="26">
        <v>0.21</v>
      </c>
      <c r="K4332" s="63"/>
      <c r="L4332" s="28" t="s">
        <v>535</v>
      </c>
      <c r="M4332" s="53">
        <v>2378233.898</v>
      </c>
      <c r="N4332" s="64" t="str">
        <f>+IF(Tabla1[[#This Row],[F PMPI]]="SÍ","No","Sí")</f>
        <v>No</v>
      </c>
      <c r="O4332" s="65">
        <f>+Tabla1[[#This Row],[PVL]]*1.055</f>
        <v>2509036.7623899998</v>
      </c>
      <c r="P4332" s="65">
        <f>+Tabla1[[#This Row],[PVL]]*1.43</f>
        <v>3400874.4741400001</v>
      </c>
      <c r="Q4332" s="66" t="str">
        <f>+HYPERLINK(Tabla1[[#This Row],[PAG]])</f>
        <v>https://todomusica.com.ar/receptores-inalambricos/1106-ulxd4ar-g50.html</v>
      </c>
      <c r="R4332" s="67"/>
      <c r="S4332" s="68"/>
      <c r="T4332" s="69"/>
      <c r="U4332" s="69"/>
      <c r="V4332" s="69"/>
      <c r="W4332" s="69"/>
      <c r="X4332" s="69"/>
      <c r="Y4332" s="35"/>
      <c r="Z4332" s="35" t="s">
        <v>27824</v>
      </c>
      <c r="AA4332" s="36">
        <v>1</v>
      </c>
      <c r="AB4332" s="35" t="s">
        <v>9849</v>
      </c>
      <c r="AC4332" s="35" t="str">
        <f>+IF(Tabla1[[#This Row],[STK]]="no","Sin STK", "STK disponible")</f>
        <v>Sin STK</v>
      </c>
      <c r="AD4332" s="35">
        <f>+I4332*J4332</f>
        <v>0</v>
      </c>
      <c r="AE4332" s="35">
        <f>+I4332*K4332</f>
        <v>0</v>
      </c>
      <c r="AF4332" s="36">
        <f>IF(Tabla1[[#This Row],[ref pack]]=1,Tabla1[[#This Row],[Pedido]],LCM(Tabla1[[#This Row],[MC VIEJO]],Tabla1[[#This Row],[Pedido]]))</f>
        <v>1</v>
      </c>
      <c r="AG4332" s="36">
        <f>+VLOOKUP(Tabla1[[#This Row],[Artículo]],'.'!$B$2:$D$11481,3,)</f>
        <v>1</v>
      </c>
      <c r="AH4332" s="37" t="str">
        <f>+IFERROR(SEARCH("pack",Tabla1[[#This Row],[PACK]]),"")</f>
        <v/>
      </c>
    </row>
    <row r="4333" spans="1:34" ht="24" customHeight="1" x14ac:dyDescent="0.2">
      <c r="A4333" s="50" t="s">
        <v>6938</v>
      </c>
      <c r="B4333" s="60" t="s">
        <v>20840</v>
      </c>
      <c r="C4333" s="61" t="s">
        <v>20841</v>
      </c>
      <c r="D4333" s="52" t="s">
        <v>27</v>
      </c>
      <c r="E4333" s="53">
        <v>1455913.01</v>
      </c>
      <c r="F4333" s="23" t="str">
        <f>+IFERROR(VLOOKUP(Tabla1[[#This Row],[Artículo]],'..'!$B$2:$D$569000,3,),"")</f>
        <v/>
      </c>
      <c r="G4333" s="24" t="str">
        <f>IF(H4333=AF4333,"", "Error MC")</f>
        <v>Error MC</v>
      </c>
      <c r="H4333" s="62"/>
      <c r="I4333" s="54">
        <f>+Tabla1[[#This Row],[MC]]*Tabla1[[#This Row],[Pedido]]*Tabla1[[#This Row],[PVC ]]</f>
        <v>0</v>
      </c>
      <c r="J4333" s="26">
        <v>0.21</v>
      </c>
      <c r="K4333" s="63"/>
      <c r="L4333" s="28" t="s">
        <v>535</v>
      </c>
      <c r="M4333" s="53">
        <v>2378233.898</v>
      </c>
      <c r="N4333" s="64" t="str">
        <f>+IF(Tabla1[[#This Row],[F PMPI]]="SÍ","No","Sí")</f>
        <v>No</v>
      </c>
      <c r="O4333" s="65">
        <f>+Tabla1[[#This Row],[PVL]]*1.055</f>
        <v>2509036.7623899998</v>
      </c>
      <c r="P4333" s="65">
        <f>+Tabla1[[#This Row],[PVL]]*1.43</f>
        <v>3400874.4741400001</v>
      </c>
      <c r="Q4333" s="66" t="str">
        <f>+HYPERLINK(Tabla1[[#This Row],[PAG]])</f>
        <v>https://todomusica.com.ar/receptores-inalambricos/1107-ulxd4ar-j50.html</v>
      </c>
      <c r="R4333" s="67"/>
      <c r="S4333" s="68"/>
      <c r="T4333" s="69"/>
      <c r="U4333" s="69"/>
      <c r="V4333" s="69"/>
      <c r="W4333" s="69"/>
      <c r="X4333" s="69"/>
      <c r="Y4333" s="35"/>
      <c r="Z4333" s="35" t="s">
        <v>27825</v>
      </c>
      <c r="AA4333" s="36">
        <v>1</v>
      </c>
      <c r="AB4333" s="35" t="s">
        <v>9849</v>
      </c>
      <c r="AC4333" s="35" t="str">
        <f>+IF(Tabla1[[#This Row],[STK]]="no","Sin STK", "STK disponible")</f>
        <v>Sin STK</v>
      </c>
      <c r="AD4333" s="35">
        <f>+I4333*J4333</f>
        <v>0</v>
      </c>
      <c r="AE4333" s="35">
        <f>+I4333*K4333</f>
        <v>0</v>
      </c>
      <c r="AF4333" s="36">
        <f>IF(Tabla1[[#This Row],[ref pack]]=1,Tabla1[[#This Row],[Pedido]],LCM(Tabla1[[#This Row],[MC VIEJO]],Tabla1[[#This Row],[Pedido]]))</f>
        <v>1</v>
      </c>
      <c r="AG4333" s="36">
        <f>+VLOOKUP(Tabla1[[#This Row],[Artículo]],'.'!$B$2:$D$11481,3,)</f>
        <v>1</v>
      </c>
      <c r="AH4333" s="37" t="str">
        <f>+IFERROR(SEARCH("pack",Tabla1[[#This Row],[PACK]]),"")</f>
        <v/>
      </c>
    </row>
    <row r="4334" spans="1:34" ht="24" customHeight="1" x14ac:dyDescent="0.2">
      <c r="A4334" s="50" t="s">
        <v>6938</v>
      </c>
      <c r="B4334" s="60" t="s">
        <v>8263</v>
      </c>
      <c r="C4334" s="61" t="s">
        <v>8264</v>
      </c>
      <c r="D4334" s="52" t="s">
        <v>27</v>
      </c>
      <c r="E4334" s="53">
        <v>1455913.01</v>
      </c>
      <c r="F4334" s="23" t="str">
        <f>+IFERROR(VLOOKUP(Tabla1[[#This Row],[Artículo]],'..'!$B$2:$D$569000,3,),"")</f>
        <v/>
      </c>
      <c r="G4334" s="24" t="str">
        <f>IF(H4334=AF4334,"", "Error MC")</f>
        <v>Error MC</v>
      </c>
      <c r="H4334" s="62"/>
      <c r="I4334" s="54">
        <f>+Tabla1[[#This Row],[MC]]*Tabla1[[#This Row],[Pedido]]*Tabla1[[#This Row],[PVC ]]</f>
        <v>0</v>
      </c>
      <c r="J4334" s="26">
        <v>0.21</v>
      </c>
      <c r="K4334" s="63"/>
      <c r="L4334" s="28" t="s">
        <v>535</v>
      </c>
      <c r="M4334" s="53">
        <v>2378233.898</v>
      </c>
      <c r="N4334" s="64" t="str">
        <f>+IF(Tabla1[[#This Row],[F PMPI]]="SÍ","No","Sí")</f>
        <v>No</v>
      </c>
      <c r="O4334" s="65">
        <f>+Tabla1[[#This Row],[PVL]]*1.055</f>
        <v>2509036.7623899998</v>
      </c>
      <c r="P4334" s="65">
        <f>+Tabla1[[#This Row],[PVL]]*1.43</f>
        <v>3400874.4741400001</v>
      </c>
      <c r="Q4334" s="66" t="str">
        <f>+HYPERLINK(Tabla1[[#This Row],[PAG]])</f>
        <v>https://todomusica.com.ar/receptores-inalambricos/1497-ulxd4ar-l50.html</v>
      </c>
      <c r="R4334" s="67"/>
      <c r="S4334" s="68"/>
      <c r="T4334" s="69"/>
      <c r="U4334" s="69"/>
      <c r="V4334" s="69"/>
      <c r="W4334" s="69"/>
      <c r="X4334" s="69"/>
      <c r="Y4334" s="35"/>
      <c r="Z4334" s="35" t="s">
        <v>27826</v>
      </c>
      <c r="AA4334" s="36">
        <v>1</v>
      </c>
      <c r="AB4334" s="35" t="s">
        <v>9849</v>
      </c>
      <c r="AC4334" s="35" t="str">
        <f>+IF(Tabla1[[#This Row],[STK]]="no","Sin STK", "STK disponible")</f>
        <v>Sin STK</v>
      </c>
      <c r="AD4334" s="35">
        <f>+I4334*J4334</f>
        <v>0</v>
      </c>
      <c r="AE4334" s="35">
        <f>+I4334*K4334</f>
        <v>0</v>
      </c>
      <c r="AF4334" s="36">
        <f>IF(Tabla1[[#This Row],[ref pack]]=1,Tabla1[[#This Row],[Pedido]],LCM(Tabla1[[#This Row],[MC VIEJO]],Tabla1[[#This Row],[Pedido]]))</f>
        <v>1</v>
      </c>
      <c r="AG4334" s="36">
        <f>+VLOOKUP(Tabla1[[#This Row],[Artículo]],'.'!$B$2:$D$11481,3,)</f>
        <v>1</v>
      </c>
      <c r="AH4334" s="37" t="str">
        <f>+IFERROR(SEARCH("pack",Tabla1[[#This Row],[PACK]]),"")</f>
        <v/>
      </c>
    </row>
    <row r="4335" spans="1:34" ht="24" customHeight="1" x14ac:dyDescent="0.2">
      <c r="A4335" s="50" t="s">
        <v>6938</v>
      </c>
      <c r="B4335" s="60" t="s">
        <v>8265</v>
      </c>
      <c r="C4335" s="61" t="s">
        <v>8266</v>
      </c>
      <c r="D4335" s="52" t="s">
        <v>27</v>
      </c>
      <c r="E4335" s="53">
        <v>4170268.04</v>
      </c>
      <c r="F4335" s="23" t="str">
        <f>+IFERROR(VLOOKUP(Tabla1[[#This Row],[Artículo]],'..'!$B$2:$D$569000,3,),"")</f>
        <v/>
      </c>
      <c r="G4335" s="24" t="str">
        <f>IF(H4335=AF4335,"", "Error MC")</f>
        <v>Error MC</v>
      </c>
      <c r="H4335" s="62"/>
      <c r="I4335" s="54">
        <f>+Tabla1[[#This Row],[MC]]*Tabla1[[#This Row],[Pedido]]*Tabla1[[#This Row],[PVC ]]</f>
        <v>0</v>
      </c>
      <c r="J4335" s="26">
        <v>0.21</v>
      </c>
      <c r="K4335" s="63"/>
      <c r="L4335" s="28" t="s">
        <v>535</v>
      </c>
      <c r="M4335" s="53">
        <v>6812132.8389999997</v>
      </c>
      <c r="N4335" s="64" t="str">
        <f>+IF(Tabla1[[#This Row],[F PMPI]]="SÍ","No","Sí")</f>
        <v>No</v>
      </c>
      <c r="O4335" s="65">
        <f>+Tabla1[[#This Row],[PVL]]*1.055</f>
        <v>7186800.145144999</v>
      </c>
      <c r="P4335" s="65">
        <f>+Tabla1[[#This Row],[PVL]]*1.43</f>
        <v>9741349.9597699996</v>
      </c>
      <c r="Q4335" s="66" t="str">
        <f>+HYPERLINK(Tabla1[[#This Row],[PAG]])</f>
        <v>https://todomusica.com.ar/productos-sin-categorias-de-netsuite/687-ulxd4dar-g50.html</v>
      </c>
      <c r="R4335" s="67"/>
      <c r="S4335" s="68"/>
      <c r="T4335" s="69"/>
      <c r="U4335" s="69"/>
      <c r="V4335" s="69"/>
      <c r="W4335" s="69"/>
      <c r="X4335" s="69"/>
      <c r="Y4335" s="35"/>
      <c r="Z4335" s="35" t="s">
        <v>27827</v>
      </c>
      <c r="AA4335" s="36">
        <v>1</v>
      </c>
      <c r="AB4335" s="35" t="s">
        <v>9849</v>
      </c>
      <c r="AC4335" s="35" t="str">
        <f>+IF(Tabla1[[#This Row],[STK]]="no","Sin STK", "STK disponible")</f>
        <v>Sin STK</v>
      </c>
      <c r="AD4335" s="35">
        <f>+I4335*J4335</f>
        <v>0</v>
      </c>
      <c r="AE4335" s="35">
        <f>+I4335*K4335</f>
        <v>0</v>
      </c>
      <c r="AF4335" s="36">
        <f>IF(Tabla1[[#This Row],[ref pack]]=1,Tabla1[[#This Row],[Pedido]],LCM(Tabla1[[#This Row],[MC VIEJO]],Tabla1[[#This Row],[Pedido]]))</f>
        <v>1</v>
      </c>
      <c r="AG4335" s="36">
        <f>+VLOOKUP(Tabla1[[#This Row],[Artículo]],'.'!$B$2:$D$11481,3,)</f>
        <v>1</v>
      </c>
      <c r="AH4335" s="37" t="str">
        <f>+IFERROR(SEARCH("pack",Tabla1[[#This Row],[PACK]]),"")</f>
        <v/>
      </c>
    </row>
    <row r="4336" spans="1:34" ht="24" customHeight="1" x14ac:dyDescent="0.2">
      <c r="A4336" s="50" t="s">
        <v>6938</v>
      </c>
      <c r="B4336" s="60" t="s">
        <v>8267</v>
      </c>
      <c r="C4336" s="61" t="s">
        <v>8268</v>
      </c>
      <c r="D4336" s="52" t="s">
        <v>27</v>
      </c>
      <c r="E4336" s="53">
        <v>4170268.04</v>
      </c>
      <c r="F4336" s="23" t="str">
        <f>+IFERROR(VLOOKUP(Tabla1[[#This Row],[Artículo]],'..'!$B$2:$D$569000,3,),"")</f>
        <v/>
      </c>
      <c r="G4336" s="24" t="str">
        <f>IF(H4336=AF4336,"", "Error MC")</f>
        <v>Error MC</v>
      </c>
      <c r="H4336" s="62"/>
      <c r="I4336" s="54">
        <f>+Tabla1[[#This Row],[MC]]*Tabla1[[#This Row],[Pedido]]*Tabla1[[#This Row],[PVC ]]</f>
        <v>0</v>
      </c>
      <c r="J4336" s="26">
        <v>0.21</v>
      </c>
      <c r="K4336" s="63"/>
      <c r="L4336" s="28" t="s">
        <v>535</v>
      </c>
      <c r="M4336" s="53">
        <v>6812132.8389999997</v>
      </c>
      <c r="N4336" s="64" t="str">
        <f>+IF(Tabla1[[#This Row],[F PMPI]]="SÍ","No","Sí")</f>
        <v>No</v>
      </c>
      <c r="O4336" s="65">
        <f>+Tabla1[[#This Row],[PVL]]*1.055</f>
        <v>7186800.145144999</v>
      </c>
      <c r="P4336" s="65">
        <f>+Tabla1[[#This Row],[PVL]]*1.43</f>
        <v>9741349.9597699996</v>
      </c>
      <c r="Q4336" s="66" t="str">
        <f>+HYPERLINK(Tabla1[[#This Row],[PAG]])</f>
        <v>https://todomusica.com.ar/receptores-inalambricos/135-ulxd4dar-j50.html</v>
      </c>
      <c r="R4336" s="67"/>
      <c r="S4336" s="68"/>
      <c r="T4336" s="69"/>
      <c r="U4336" s="69"/>
      <c r="V4336" s="69"/>
      <c r="W4336" s="69"/>
      <c r="X4336" s="69"/>
      <c r="Y4336" s="35"/>
      <c r="Z4336" s="35" t="s">
        <v>27828</v>
      </c>
      <c r="AA4336" s="36">
        <v>1</v>
      </c>
      <c r="AB4336" s="35" t="s">
        <v>9849</v>
      </c>
      <c r="AC4336" s="35" t="str">
        <f>+IF(Tabla1[[#This Row],[STK]]="no","Sin STK", "STK disponible")</f>
        <v>Sin STK</v>
      </c>
      <c r="AD4336" s="35">
        <f>+I4336*J4336</f>
        <v>0</v>
      </c>
      <c r="AE4336" s="35">
        <f>+I4336*K4336</f>
        <v>0</v>
      </c>
      <c r="AF4336" s="36">
        <f>IF(Tabla1[[#This Row],[ref pack]]=1,Tabla1[[#This Row],[Pedido]],LCM(Tabla1[[#This Row],[MC VIEJO]],Tabla1[[#This Row],[Pedido]]))</f>
        <v>1</v>
      </c>
      <c r="AG4336" s="36">
        <f>+VLOOKUP(Tabla1[[#This Row],[Artículo]],'.'!$B$2:$D$11481,3,)</f>
        <v>1</v>
      </c>
      <c r="AH4336" s="37" t="str">
        <f>+IFERROR(SEARCH("pack",Tabla1[[#This Row],[PACK]]),"")</f>
        <v/>
      </c>
    </row>
    <row r="4337" spans="1:34" ht="24" customHeight="1" x14ac:dyDescent="0.2">
      <c r="A4337" s="50" t="s">
        <v>6938</v>
      </c>
      <c r="B4337" s="60" t="s">
        <v>8269</v>
      </c>
      <c r="C4337" s="61" t="s">
        <v>8270</v>
      </c>
      <c r="D4337" s="52" t="s">
        <v>27</v>
      </c>
      <c r="E4337" s="53">
        <v>4170268.04</v>
      </c>
      <c r="F4337" s="23" t="str">
        <f>+IFERROR(VLOOKUP(Tabla1[[#This Row],[Artículo]],'..'!$B$2:$D$569000,3,),"")</f>
        <v/>
      </c>
      <c r="G4337" s="24" t="str">
        <f>IF(H4337=AF4337,"", "Error MC")</f>
        <v>Error MC</v>
      </c>
      <c r="H4337" s="62"/>
      <c r="I4337" s="54">
        <f>+Tabla1[[#This Row],[MC]]*Tabla1[[#This Row],[Pedido]]*Tabla1[[#This Row],[PVC ]]</f>
        <v>0</v>
      </c>
      <c r="J4337" s="26">
        <v>0.21</v>
      </c>
      <c r="K4337" s="63"/>
      <c r="L4337" s="28" t="s">
        <v>535</v>
      </c>
      <c r="M4337" s="53">
        <v>6812132.8389999997</v>
      </c>
      <c r="N4337" s="64" t="str">
        <f>+IF(Tabla1[[#This Row],[F PMPI]]="SÍ","No","Sí")</f>
        <v>No</v>
      </c>
      <c r="O4337" s="65">
        <f>+Tabla1[[#This Row],[PVL]]*1.055</f>
        <v>7186800.145144999</v>
      </c>
      <c r="P4337" s="65">
        <f>+Tabla1[[#This Row],[PVL]]*1.43</f>
        <v>9741349.9597699996</v>
      </c>
      <c r="Q4337" s="66" t="str">
        <f>+HYPERLINK(Tabla1[[#This Row],[PAG]])</f>
        <v>https://todomusica.com.ar/receptores-inalambricos/688-ulxd4dar-l50.html</v>
      </c>
      <c r="R4337" s="67"/>
      <c r="S4337" s="68"/>
      <c r="T4337" s="69"/>
      <c r="U4337" s="69"/>
      <c r="V4337" s="69"/>
      <c r="W4337" s="69"/>
      <c r="X4337" s="69"/>
      <c r="Y4337" s="35"/>
      <c r="Z4337" s="35" t="s">
        <v>27829</v>
      </c>
      <c r="AA4337" s="36">
        <v>1</v>
      </c>
      <c r="AB4337" s="35" t="s">
        <v>9849</v>
      </c>
      <c r="AC4337" s="35" t="str">
        <f>+IF(Tabla1[[#This Row],[STK]]="no","Sin STK", "STK disponible")</f>
        <v>Sin STK</v>
      </c>
      <c r="AD4337" s="35">
        <f>+I4337*J4337</f>
        <v>0</v>
      </c>
      <c r="AE4337" s="35">
        <f>+I4337*K4337</f>
        <v>0</v>
      </c>
      <c r="AF4337" s="36">
        <f>IF(Tabla1[[#This Row],[ref pack]]=1,Tabla1[[#This Row],[Pedido]],LCM(Tabla1[[#This Row],[MC VIEJO]],Tabla1[[#This Row],[Pedido]]))</f>
        <v>1</v>
      </c>
      <c r="AG4337" s="36">
        <f>+VLOOKUP(Tabla1[[#This Row],[Artículo]],'.'!$B$2:$D$11481,3,)</f>
        <v>1</v>
      </c>
      <c r="AH4337" s="37" t="str">
        <f>+IFERROR(SEARCH("pack",Tabla1[[#This Row],[PACK]]),"")</f>
        <v/>
      </c>
    </row>
    <row r="4338" spans="1:34" ht="24" customHeight="1" x14ac:dyDescent="0.2">
      <c r="A4338" s="50" t="s">
        <v>6938</v>
      </c>
      <c r="B4338" s="60" t="s">
        <v>8271</v>
      </c>
      <c r="C4338" s="61" t="s">
        <v>8272</v>
      </c>
      <c r="D4338" s="52" t="s">
        <v>27</v>
      </c>
      <c r="E4338" s="53">
        <v>8341033.4800000004</v>
      </c>
      <c r="F4338" s="23" t="str">
        <f>+IFERROR(VLOOKUP(Tabla1[[#This Row],[Artículo]],'..'!$B$2:$D$569000,3,),"")</f>
        <v/>
      </c>
      <c r="G4338" s="24" t="str">
        <f>IF(H4338=AF4338,"", "Error MC")</f>
        <v>Error MC</v>
      </c>
      <c r="H4338" s="62"/>
      <c r="I4338" s="54">
        <f>+Tabla1[[#This Row],[MC]]*Tabla1[[#This Row],[Pedido]]*Tabla1[[#This Row],[PVC ]]</f>
        <v>0</v>
      </c>
      <c r="J4338" s="26">
        <v>0.21</v>
      </c>
      <c r="K4338" s="63"/>
      <c r="L4338" s="28" t="s">
        <v>535</v>
      </c>
      <c r="M4338" s="53">
        <v>13625078.192</v>
      </c>
      <c r="N4338" s="64" t="str">
        <f>+IF(Tabla1[[#This Row],[F PMPI]]="SÍ","No","Sí")</f>
        <v>No</v>
      </c>
      <c r="O4338" s="65">
        <f>+Tabla1[[#This Row],[PVL]]*1.055</f>
        <v>14374457.492559999</v>
      </c>
      <c r="P4338" s="65">
        <f>+Tabla1[[#This Row],[PVL]]*1.43</f>
        <v>19483861.81456</v>
      </c>
      <c r="Q4338" s="66" t="str">
        <f>+HYPERLINK(Tabla1[[#This Row],[PAG]])</f>
        <v>https://todomusica.com.ar/receptores-inalambricos/689-ulxd4qar-g50.html</v>
      </c>
      <c r="R4338" s="67"/>
      <c r="S4338" s="68"/>
      <c r="T4338" s="69"/>
      <c r="U4338" s="69"/>
      <c r="V4338" s="69"/>
      <c r="W4338" s="69"/>
      <c r="X4338" s="69"/>
      <c r="Y4338" s="35"/>
      <c r="Z4338" s="35" t="s">
        <v>27830</v>
      </c>
      <c r="AA4338" s="36">
        <v>1</v>
      </c>
      <c r="AB4338" s="35" t="s">
        <v>9849</v>
      </c>
      <c r="AC4338" s="35" t="str">
        <f>+IF(Tabla1[[#This Row],[STK]]="no","Sin STK", "STK disponible")</f>
        <v>Sin STK</v>
      </c>
      <c r="AD4338" s="35">
        <f>+I4338*J4338</f>
        <v>0</v>
      </c>
      <c r="AE4338" s="35">
        <f>+I4338*K4338</f>
        <v>0</v>
      </c>
      <c r="AF4338" s="36">
        <f>IF(Tabla1[[#This Row],[ref pack]]=1,Tabla1[[#This Row],[Pedido]],LCM(Tabla1[[#This Row],[MC VIEJO]],Tabla1[[#This Row],[Pedido]]))</f>
        <v>1</v>
      </c>
      <c r="AG4338" s="36">
        <f>+VLOOKUP(Tabla1[[#This Row],[Artículo]],'.'!$B$2:$D$11481,3,)</f>
        <v>1</v>
      </c>
      <c r="AH4338" s="37" t="str">
        <f>+IFERROR(SEARCH("pack",Tabla1[[#This Row],[PACK]]),"")</f>
        <v/>
      </c>
    </row>
    <row r="4339" spans="1:34" ht="24" customHeight="1" x14ac:dyDescent="0.2">
      <c r="A4339" s="50" t="s">
        <v>6938</v>
      </c>
      <c r="B4339" s="60" t="s">
        <v>20842</v>
      </c>
      <c r="C4339" s="61" t="s">
        <v>20843</v>
      </c>
      <c r="D4339" s="52" t="s">
        <v>27</v>
      </c>
      <c r="E4339" s="53">
        <v>8341033.4800000004</v>
      </c>
      <c r="F4339" s="23" t="str">
        <f>+IFERROR(VLOOKUP(Tabla1[[#This Row],[Artículo]],'..'!$B$2:$D$569000,3,),"")</f>
        <v/>
      </c>
      <c r="G4339" s="24" t="str">
        <f>IF(H4339=AF4339,"", "Error MC")</f>
        <v>Error MC</v>
      </c>
      <c r="H4339" s="62"/>
      <c r="I4339" s="54">
        <f>+Tabla1[[#This Row],[MC]]*Tabla1[[#This Row],[Pedido]]*Tabla1[[#This Row],[PVC ]]</f>
        <v>0</v>
      </c>
      <c r="J4339" s="26">
        <v>0.21</v>
      </c>
      <c r="K4339" s="63"/>
      <c r="L4339" s="28" t="s">
        <v>535</v>
      </c>
      <c r="M4339" s="53">
        <v>13625078.192</v>
      </c>
      <c r="N4339" s="64" t="str">
        <f>+IF(Tabla1[[#This Row],[F PMPI]]="SÍ","No","Sí")</f>
        <v>No</v>
      </c>
      <c r="O4339" s="65">
        <f>+Tabla1[[#This Row],[PVL]]*1.055</f>
        <v>14374457.492559999</v>
      </c>
      <c r="P4339" s="65">
        <f>+Tabla1[[#This Row],[PVL]]*1.43</f>
        <v>19483861.81456</v>
      </c>
      <c r="Q4339" s="66" t="str">
        <f>+HYPERLINK(Tabla1[[#This Row],[PAG]])</f>
        <v>https://todomusica.com.ar/productos-sin-categorias-de-netsuite/690-ulxd4qar-j50.html</v>
      </c>
      <c r="R4339" s="67"/>
      <c r="S4339" s="68"/>
      <c r="T4339" s="69"/>
      <c r="U4339" s="69"/>
      <c r="V4339" s="69"/>
      <c r="W4339" s="69"/>
      <c r="X4339" s="69"/>
      <c r="Y4339" s="35"/>
      <c r="Z4339" s="35" t="s">
        <v>27831</v>
      </c>
      <c r="AA4339" s="36">
        <v>1</v>
      </c>
      <c r="AB4339" s="35" t="s">
        <v>9849</v>
      </c>
      <c r="AC4339" s="35" t="str">
        <f>+IF(Tabla1[[#This Row],[STK]]="no","Sin STK", "STK disponible")</f>
        <v>Sin STK</v>
      </c>
      <c r="AD4339" s="35">
        <f>+I4339*J4339</f>
        <v>0</v>
      </c>
      <c r="AE4339" s="35">
        <f>+I4339*K4339</f>
        <v>0</v>
      </c>
      <c r="AF4339" s="36">
        <f>IF(Tabla1[[#This Row],[ref pack]]=1,Tabla1[[#This Row],[Pedido]],LCM(Tabla1[[#This Row],[MC VIEJO]],Tabla1[[#This Row],[Pedido]]))</f>
        <v>1</v>
      </c>
      <c r="AG4339" s="36">
        <f>+VLOOKUP(Tabla1[[#This Row],[Artículo]],'.'!$B$2:$D$11481,3,)</f>
        <v>1</v>
      </c>
      <c r="AH4339" s="37" t="str">
        <f>+IFERROR(SEARCH("pack",Tabla1[[#This Row],[PACK]]),"")</f>
        <v/>
      </c>
    </row>
    <row r="4340" spans="1:34" ht="24" customHeight="1" x14ac:dyDescent="0.2">
      <c r="A4340" s="50" t="s">
        <v>6938</v>
      </c>
      <c r="B4340" s="60" t="s">
        <v>20844</v>
      </c>
      <c r="C4340" s="61" t="s">
        <v>20845</v>
      </c>
      <c r="D4340" s="52" t="s">
        <v>27</v>
      </c>
      <c r="E4340" s="53">
        <v>8341033.4800000004</v>
      </c>
      <c r="F4340" s="23" t="str">
        <f>+IFERROR(VLOOKUP(Tabla1[[#This Row],[Artículo]],'..'!$B$2:$D$569000,3,),"")</f>
        <v/>
      </c>
      <c r="G4340" s="24" t="str">
        <f>IF(H4340=AF4340,"", "Error MC")</f>
        <v>Error MC</v>
      </c>
      <c r="H4340" s="62"/>
      <c r="I4340" s="54">
        <f>+Tabla1[[#This Row],[MC]]*Tabla1[[#This Row],[Pedido]]*Tabla1[[#This Row],[PVC ]]</f>
        <v>0</v>
      </c>
      <c r="J4340" s="26">
        <v>0.21</v>
      </c>
      <c r="K4340" s="63"/>
      <c r="L4340" s="28" t="s">
        <v>535</v>
      </c>
      <c r="M4340" s="53">
        <v>13625078.192</v>
      </c>
      <c r="N4340" s="64" t="str">
        <f>+IF(Tabla1[[#This Row],[F PMPI]]="SÍ","No","Sí")</f>
        <v>No</v>
      </c>
      <c r="O4340" s="65">
        <f>+Tabla1[[#This Row],[PVL]]*1.055</f>
        <v>14374457.492559999</v>
      </c>
      <c r="P4340" s="65">
        <f>+Tabla1[[#This Row],[PVL]]*1.43</f>
        <v>19483861.81456</v>
      </c>
      <c r="Q4340" s="66" t="str">
        <f>+HYPERLINK(Tabla1[[#This Row],[PAG]])</f>
        <v>https://todomusica.com.ar/receptores-inalambricos/136-ulxd4qar-l50.html</v>
      </c>
      <c r="R4340" s="67"/>
      <c r="S4340" s="68"/>
      <c r="T4340" s="69"/>
      <c r="U4340" s="69"/>
      <c r="V4340" s="69"/>
      <c r="W4340" s="69"/>
      <c r="X4340" s="69"/>
      <c r="Y4340" s="35"/>
      <c r="Z4340" s="35" t="s">
        <v>27832</v>
      </c>
      <c r="AA4340" s="36">
        <v>1</v>
      </c>
      <c r="AB4340" s="35" t="s">
        <v>9849</v>
      </c>
      <c r="AC4340" s="35" t="str">
        <f>+IF(Tabla1[[#This Row],[STK]]="no","Sin STK", "STK disponible")</f>
        <v>Sin STK</v>
      </c>
      <c r="AD4340" s="35">
        <f>+I4340*J4340</f>
        <v>0</v>
      </c>
      <c r="AE4340" s="35">
        <f>+I4340*K4340</f>
        <v>0</v>
      </c>
      <c r="AF4340" s="36">
        <f>IF(Tabla1[[#This Row],[ref pack]]=1,Tabla1[[#This Row],[Pedido]],LCM(Tabla1[[#This Row],[MC VIEJO]],Tabla1[[#This Row],[Pedido]]))</f>
        <v>1</v>
      </c>
      <c r="AG4340" s="36">
        <f>+VLOOKUP(Tabla1[[#This Row],[Artículo]],'.'!$B$2:$D$11481,3,)</f>
        <v>1</v>
      </c>
      <c r="AH4340" s="37" t="str">
        <f>+IFERROR(SEARCH("pack",Tabla1[[#This Row],[PACK]]),"")</f>
        <v/>
      </c>
    </row>
    <row r="4341" spans="1:34" ht="24" customHeight="1" x14ac:dyDescent="0.2">
      <c r="A4341" s="50" t="s">
        <v>6938</v>
      </c>
      <c r="B4341" s="60" t="s">
        <v>8273</v>
      </c>
      <c r="C4341" s="61" t="s">
        <v>8274</v>
      </c>
      <c r="D4341" s="52" t="s">
        <v>9842</v>
      </c>
      <c r="E4341" s="53">
        <v>621553.49</v>
      </c>
      <c r="F4341" s="23" t="str">
        <f>+IFERROR(VLOOKUP(Tabla1[[#This Row],[Artículo]],'..'!$B$2:$D$569000,3,),"")</f>
        <v/>
      </c>
      <c r="G4341" s="24" t="str">
        <f>IF(H4341=AF4341,"", "Error MC")</f>
        <v>Error MC</v>
      </c>
      <c r="H4341" s="62"/>
      <c r="I4341" s="54">
        <f>+Tabla1[[#This Row],[MC]]*Tabla1[[#This Row],[Pedido]]*Tabla1[[#This Row],[PVC ]]</f>
        <v>0</v>
      </c>
      <c r="J4341" s="26">
        <v>0.105</v>
      </c>
      <c r="K4341" s="63"/>
      <c r="L4341" s="28" t="s">
        <v>535</v>
      </c>
      <c r="M4341" s="53">
        <v>927202.41700000002</v>
      </c>
      <c r="N4341" s="64" t="str">
        <f>+IF(Tabla1[[#This Row],[F PMPI]]="SÍ","No","Sí")</f>
        <v>No</v>
      </c>
      <c r="O4341" s="65">
        <f>+Tabla1[[#This Row],[PVL]]*1.055</f>
        <v>978198.5499349999</v>
      </c>
      <c r="P4341" s="65">
        <f>+Tabla1[[#This Row],[PVL]]*1.43</f>
        <v>1325899.45631</v>
      </c>
      <c r="Q4341" s="66" t="str">
        <f>+HYPERLINK(Tabla1[[#This Row],[PAG]])</f>
        <v>https://todomusica.com.ar/transmisores-inalambricos/8080-ulxd6-c-g50.html</v>
      </c>
      <c r="R4341" s="67"/>
      <c r="S4341" s="68"/>
      <c r="T4341" s="69"/>
      <c r="U4341" s="69"/>
      <c r="V4341" s="69"/>
      <c r="W4341" s="69"/>
      <c r="X4341" s="69"/>
      <c r="Y4341" s="35"/>
      <c r="Z4341" s="35" t="s">
        <v>27833</v>
      </c>
      <c r="AA4341" s="36">
        <v>1</v>
      </c>
      <c r="AB4341" s="35" t="s">
        <v>9849</v>
      </c>
      <c r="AC4341" s="35" t="str">
        <f>+IF(Tabla1[[#This Row],[STK]]="no","Sin STK", "STK disponible")</f>
        <v>STK disponible</v>
      </c>
      <c r="AD4341" s="35">
        <f>+I4341*J4341</f>
        <v>0</v>
      </c>
      <c r="AE4341" s="35">
        <f>+I4341*K4341</f>
        <v>0</v>
      </c>
      <c r="AF4341" s="36">
        <f>IF(Tabla1[[#This Row],[ref pack]]=1,Tabla1[[#This Row],[Pedido]],LCM(Tabla1[[#This Row],[MC VIEJO]],Tabla1[[#This Row],[Pedido]]))</f>
        <v>1</v>
      </c>
      <c r="AG4341" s="36">
        <f>+VLOOKUP(Tabla1[[#This Row],[Artículo]],'.'!$B$2:$D$11481,3,)</f>
        <v>1</v>
      </c>
      <c r="AH4341" s="37" t="str">
        <f>+IFERROR(SEARCH("pack",Tabla1[[#This Row],[PACK]]),"")</f>
        <v/>
      </c>
    </row>
    <row r="4342" spans="1:34" ht="24" customHeight="1" x14ac:dyDescent="0.2">
      <c r="A4342" s="50" t="s">
        <v>6938</v>
      </c>
      <c r="B4342" s="60" t="s">
        <v>8275</v>
      </c>
      <c r="C4342" s="61" t="s">
        <v>8276</v>
      </c>
      <c r="D4342" s="52" t="s">
        <v>9842</v>
      </c>
      <c r="E4342" s="53">
        <v>621553.49</v>
      </c>
      <c r="F4342" s="23" t="str">
        <f>+IFERROR(VLOOKUP(Tabla1[[#This Row],[Artículo]],'..'!$B$2:$D$569000,3,),"")</f>
        <v/>
      </c>
      <c r="G4342" s="24" t="str">
        <f>IF(H4342=AF4342,"", "Error MC")</f>
        <v>Error MC</v>
      </c>
      <c r="H4342" s="62"/>
      <c r="I4342" s="54">
        <f>+Tabla1[[#This Row],[MC]]*Tabla1[[#This Row],[Pedido]]*Tabla1[[#This Row],[PVC ]]</f>
        <v>0</v>
      </c>
      <c r="J4342" s="26">
        <v>0.105</v>
      </c>
      <c r="K4342" s="63"/>
      <c r="L4342" s="28" t="s">
        <v>535</v>
      </c>
      <c r="M4342" s="53">
        <v>927202.41700000002</v>
      </c>
      <c r="N4342" s="64" t="str">
        <f>+IF(Tabla1[[#This Row],[F PMPI]]="SÍ","No","Sí")</f>
        <v>No</v>
      </c>
      <c r="O4342" s="65">
        <f>+Tabla1[[#This Row],[PVL]]*1.055</f>
        <v>978198.5499349999</v>
      </c>
      <c r="P4342" s="65">
        <f>+Tabla1[[#This Row],[PVL]]*1.43</f>
        <v>1325899.45631</v>
      </c>
      <c r="Q4342" s="66" t="str">
        <f>+HYPERLINK(Tabla1[[#This Row],[PAG]])</f>
        <v>https://todomusica.com.ar/transmisores-inalambricos/8081-ulxd6-o-g50.html</v>
      </c>
      <c r="R4342" s="67"/>
      <c r="S4342" s="68"/>
      <c r="T4342" s="69"/>
      <c r="U4342" s="69"/>
      <c r="V4342" s="69"/>
      <c r="W4342" s="69"/>
      <c r="X4342" s="69"/>
      <c r="Y4342" s="35"/>
      <c r="Z4342" s="35" t="s">
        <v>27834</v>
      </c>
      <c r="AA4342" s="36">
        <v>1</v>
      </c>
      <c r="AB4342" s="35" t="s">
        <v>9849</v>
      </c>
      <c r="AC4342" s="35" t="str">
        <f>+IF(Tabla1[[#This Row],[STK]]="no","Sin STK", "STK disponible")</f>
        <v>STK disponible</v>
      </c>
      <c r="AD4342" s="35">
        <f>+I4342*J4342</f>
        <v>0</v>
      </c>
      <c r="AE4342" s="35">
        <f>+I4342*K4342</f>
        <v>0</v>
      </c>
      <c r="AF4342" s="36">
        <f>IF(Tabla1[[#This Row],[ref pack]]=1,Tabla1[[#This Row],[Pedido]],LCM(Tabla1[[#This Row],[MC VIEJO]],Tabla1[[#This Row],[Pedido]]))</f>
        <v>1</v>
      </c>
      <c r="AG4342" s="36">
        <f>+VLOOKUP(Tabla1[[#This Row],[Artículo]],'.'!$B$2:$D$11481,3,)</f>
        <v>1</v>
      </c>
      <c r="AH4342" s="37" t="str">
        <f>+IFERROR(SEARCH("pack",Tabla1[[#This Row],[PACK]]),"")</f>
        <v/>
      </c>
    </row>
    <row r="4343" spans="1:34" ht="24" customHeight="1" x14ac:dyDescent="0.2">
      <c r="A4343" s="50" t="s">
        <v>6938</v>
      </c>
      <c r="B4343" s="60" t="s">
        <v>8277</v>
      </c>
      <c r="C4343" s="61" t="s">
        <v>8278</v>
      </c>
      <c r="D4343" s="52" t="s">
        <v>9842</v>
      </c>
      <c r="E4343" s="53">
        <v>563696.09</v>
      </c>
      <c r="F4343" s="23" t="str">
        <f>+IFERROR(VLOOKUP(Tabla1[[#This Row],[Artículo]],'..'!$B$2:$D$569000,3,),"")</f>
        <v/>
      </c>
      <c r="G4343" s="24" t="str">
        <f>IF(H4343=AF4343,"", "Error MC")</f>
        <v>Error MC</v>
      </c>
      <c r="H4343" s="62"/>
      <c r="I4343" s="54">
        <f>+Tabla1[[#This Row],[MC]]*Tabla1[[#This Row],[Pedido]]*Tabla1[[#This Row],[PVC ]]</f>
        <v>0</v>
      </c>
      <c r="J4343" s="26">
        <v>0.105</v>
      </c>
      <c r="K4343" s="63"/>
      <c r="L4343" s="28" t="s">
        <v>535</v>
      </c>
      <c r="M4343" s="53">
        <v>840893.64099999995</v>
      </c>
      <c r="N4343" s="64" t="str">
        <f>+IF(Tabla1[[#This Row],[F PMPI]]="SÍ","No","Sí")</f>
        <v>No</v>
      </c>
      <c r="O4343" s="65">
        <f>+Tabla1[[#This Row],[PVL]]*1.055</f>
        <v>887142.79125499993</v>
      </c>
      <c r="P4343" s="65">
        <f>+Tabla1[[#This Row],[PVL]]*1.43</f>
        <v>1202477.9066299999</v>
      </c>
      <c r="Q4343" s="66" t="str">
        <f>+HYPERLINK(Tabla1[[#This Row],[PAG]])</f>
        <v>https://todomusica.com.ar/microfonos-de-instalacion/8082-ulxd8-g50.html</v>
      </c>
      <c r="R4343" s="67"/>
      <c r="S4343" s="68"/>
      <c r="T4343" s="69"/>
      <c r="U4343" s="69"/>
      <c r="V4343" s="69"/>
      <c r="W4343" s="69"/>
      <c r="X4343" s="69"/>
      <c r="Y4343" s="35"/>
      <c r="Z4343" s="35" t="s">
        <v>27835</v>
      </c>
      <c r="AA4343" s="36">
        <v>1</v>
      </c>
      <c r="AB4343" s="35" t="s">
        <v>9849</v>
      </c>
      <c r="AC4343" s="35" t="str">
        <f>+IF(Tabla1[[#This Row],[STK]]="no","Sin STK", "STK disponible")</f>
        <v>STK disponible</v>
      </c>
      <c r="AD4343" s="35">
        <f>+I4343*J4343</f>
        <v>0</v>
      </c>
      <c r="AE4343" s="35">
        <f>+I4343*K4343</f>
        <v>0</v>
      </c>
      <c r="AF4343" s="36">
        <f>IF(Tabla1[[#This Row],[ref pack]]=1,Tabla1[[#This Row],[Pedido]],LCM(Tabla1[[#This Row],[MC VIEJO]],Tabla1[[#This Row],[Pedido]]))</f>
        <v>1</v>
      </c>
      <c r="AG4343" s="36">
        <f>+VLOOKUP(Tabla1[[#This Row],[Artículo]],'.'!$B$2:$D$11481,3,)</f>
        <v>1</v>
      </c>
      <c r="AH4343" s="37" t="str">
        <f>+IFERROR(SEARCH("pack",Tabla1[[#This Row],[PACK]]),"")</f>
        <v/>
      </c>
    </row>
    <row r="4344" spans="1:34" ht="24" customHeight="1" x14ac:dyDescent="0.2">
      <c r="A4344" s="50" t="s">
        <v>6938</v>
      </c>
      <c r="B4344" s="60" t="s">
        <v>8279</v>
      </c>
      <c r="C4344" s="61" t="s">
        <v>8280</v>
      </c>
      <c r="D4344" s="52" t="s">
        <v>9842</v>
      </c>
      <c r="E4344" s="53">
        <v>305223.56</v>
      </c>
      <c r="F4344" s="23" t="str">
        <f>+IFERROR(VLOOKUP(Tabla1[[#This Row],[Artículo]],'..'!$B$2:$D$569000,3,),"")</f>
        <v/>
      </c>
      <c r="G4344" s="24" t="str">
        <f>IF(H4344=AF4344,"", "Error MC")</f>
        <v>Error MC</v>
      </c>
      <c r="H4344" s="62"/>
      <c r="I4344" s="54">
        <f>+Tabla1[[#This Row],[MC]]*Tabla1[[#This Row],[Pedido]]*Tabla1[[#This Row],[PVC ]]</f>
        <v>0</v>
      </c>
      <c r="J4344" s="26">
        <v>0.105</v>
      </c>
      <c r="K4344" s="63"/>
      <c r="L4344" s="28" t="s">
        <v>535</v>
      </c>
      <c r="M4344" s="53">
        <v>455317.25</v>
      </c>
      <c r="N4344" s="64" t="str">
        <f>+IF(Tabla1[[#This Row],[F PMPI]]="SÍ","No","Sí")</f>
        <v>No</v>
      </c>
      <c r="O4344" s="65">
        <f>+Tabla1[[#This Row],[PVL]]*1.055</f>
        <v>480359.69874999998</v>
      </c>
      <c r="P4344" s="65">
        <f>+Tabla1[[#This Row],[PVL]]*1.43</f>
        <v>651103.66749999998</v>
      </c>
      <c r="Q4344" s="66" t="str">
        <f>+HYPERLINK(Tabla1[[#This Row],[PAG]])</f>
        <v/>
      </c>
      <c r="R4344" s="67"/>
      <c r="S4344" s="68"/>
      <c r="T4344" s="69"/>
      <c r="U4344" s="69"/>
      <c r="V4344" s="69"/>
      <c r="W4344" s="69"/>
      <c r="X4344" s="69"/>
      <c r="Y4344" s="35"/>
      <c r="Z4344" s="35" t="s">
        <v>65</v>
      </c>
      <c r="AA4344" s="36">
        <v>1</v>
      </c>
      <c r="AB4344" s="35" t="s">
        <v>9849</v>
      </c>
      <c r="AC4344" s="35" t="str">
        <f>+IF(Tabla1[[#This Row],[STK]]="no","Sin STK", "STK disponible")</f>
        <v>STK disponible</v>
      </c>
      <c r="AD4344" s="35">
        <f>+I4344*J4344</f>
        <v>0</v>
      </c>
      <c r="AE4344" s="35">
        <f>+I4344*K4344</f>
        <v>0</v>
      </c>
      <c r="AF4344" s="36">
        <f>IF(Tabla1[[#This Row],[ref pack]]=1,Tabla1[[#This Row],[Pedido]],LCM(Tabla1[[#This Row],[MC VIEJO]],Tabla1[[#This Row],[Pedido]]))</f>
        <v>1</v>
      </c>
      <c r="AG4344" s="36">
        <f>+VLOOKUP(Tabla1[[#This Row],[Artículo]],'.'!$B$2:$D$11481,3,)</f>
        <v>1</v>
      </c>
      <c r="AH4344" s="37" t="str">
        <f>+IFERROR(SEARCH("pack",Tabla1[[#This Row],[PACK]]),"")</f>
        <v/>
      </c>
    </row>
    <row r="4345" spans="1:34" ht="24" customHeight="1" x14ac:dyDescent="0.2">
      <c r="A4345" s="50" t="s">
        <v>6938</v>
      </c>
      <c r="B4345" s="60" t="s">
        <v>24216</v>
      </c>
      <c r="C4345" s="61" t="s">
        <v>24217</v>
      </c>
      <c r="D4345" s="52" t="s">
        <v>27</v>
      </c>
      <c r="E4345" s="53">
        <v>30194.95</v>
      </c>
      <c r="F4345" s="23" t="str">
        <f>+IFERROR(VLOOKUP(Tabla1[[#This Row],[Artículo]],'..'!$B$2:$D$569000,3,),"")</f>
        <v/>
      </c>
      <c r="G4345" s="24" t="e">
        <f>IF(H4345=AF4345,"", "Error MC")</f>
        <v>#N/A</v>
      </c>
      <c r="H4345" s="62"/>
      <c r="I4345" s="54">
        <f>+Tabla1[[#This Row],[MC]]*Tabla1[[#This Row],[Pedido]]*Tabla1[[#This Row],[PVC ]]</f>
        <v>0</v>
      </c>
      <c r="J4345" s="26">
        <v>0.21</v>
      </c>
      <c r="K4345" s="63"/>
      <c r="L4345" s="28" t="s">
        <v>535</v>
      </c>
      <c r="M4345" s="53">
        <v>49323.447999999997</v>
      </c>
      <c r="N4345" s="64" t="str">
        <f>+IF(Tabla1[[#This Row],[F PMPI]]="SÍ","No","Sí")</f>
        <v>Sí</v>
      </c>
      <c r="O4345" s="65">
        <f>+Tabla1[[#This Row],[PVL]]*1.055</f>
        <v>52036.237639999992</v>
      </c>
      <c r="P4345" s="65">
        <f>+Tabla1[[#This Row],[PVL]]*1.43</f>
        <v>70532.530639999997</v>
      </c>
      <c r="Q4345" s="66" t="str">
        <f>+HYPERLINK(Tabla1[[#This Row],[PAG]])</f>
        <v/>
      </c>
      <c r="R4345" s="67"/>
      <c r="S4345" s="68"/>
      <c r="T4345" s="69"/>
      <c r="U4345" s="69"/>
      <c r="V4345" s="69"/>
      <c r="W4345" s="69"/>
      <c r="X4345" s="69"/>
      <c r="Y4345" s="35"/>
      <c r="Z4345" s="35" t="s">
        <v>65</v>
      </c>
      <c r="AA4345" s="36">
        <v>1</v>
      </c>
      <c r="AB4345" s="35" t="s">
        <v>27</v>
      </c>
      <c r="AC4345" s="35" t="str">
        <f>+IF(Tabla1[[#This Row],[STK]]="no","Sin STK", "STK disponible")</f>
        <v>Sin STK</v>
      </c>
      <c r="AD4345" s="35">
        <f>+I4345*J4345</f>
        <v>0</v>
      </c>
      <c r="AE4345" s="35">
        <f>+I4345*K4345</f>
        <v>0</v>
      </c>
      <c r="AF4345" s="36" t="e">
        <f>IF(Tabla1[[#This Row],[ref pack]]=1,Tabla1[[#This Row],[Pedido]],LCM(Tabla1[[#This Row],[MC VIEJO]],Tabla1[[#This Row],[Pedido]]))</f>
        <v>#N/A</v>
      </c>
      <c r="AG4345" s="36" t="e">
        <f>+VLOOKUP(Tabla1[[#This Row],[Artículo]],'.'!$B$2:$D$11481,3,)</f>
        <v>#N/A</v>
      </c>
      <c r="AH4345" s="37" t="str">
        <f>+IFERROR(SEARCH("pack",Tabla1[[#This Row],[PACK]]),"")</f>
        <v/>
      </c>
    </row>
    <row r="4346" spans="1:34" ht="24" customHeight="1" x14ac:dyDescent="0.2">
      <c r="A4346" s="50" t="s">
        <v>6938</v>
      </c>
      <c r="B4346" s="60" t="s">
        <v>8281</v>
      </c>
      <c r="C4346" s="61" t="s">
        <v>8282</v>
      </c>
      <c r="D4346" s="52" t="s">
        <v>27</v>
      </c>
      <c r="E4346" s="53">
        <v>3158952.92</v>
      </c>
      <c r="F4346" s="23" t="str">
        <f>+IFERROR(VLOOKUP(Tabla1[[#This Row],[Artículo]],'..'!$B$2:$D$569000,3,),"")</f>
        <v/>
      </c>
      <c r="G4346" s="24" t="str">
        <f>IF(H4346=AF4346,"", "Error MC")</f>
        <v>Error MC</v>
      </c>
      <c r="H4346" s="62"/>
      <c r="I4346" s="54">
        <f>+Tabla1[[#This Row],[MC]]*Tabla1[[#This Row],[Pedido]]*Tabla1[[#This Row],[PVC ]]</f>
        <v>0</v>
      </c>
      <c r="J4346" s="26">
        <v>0.105</v>
      </c>
      <c r="K4346" s="63"/>
      <c r="L4346" s="28" t="s">
        <v>535</v>
      </c>
      <c r="M4346" s="53">
        <v>4712368.0159999998</v>
      </c>
      <c r="N4346" s="64" t="str">
        <f>+IF(Tabla1[[#This Row],[F PMPI]]="SÍ","No","Sí")</f>
        <v>No</v>
      </c>
      <c r="O4346" s="65">
        <f>+Tabla1[[#This Row],[PVL]]*1.055</f>
        <v>4971548.2568799993</v>
      </c>
      <c r="P4346" s="65">
        <f>+Tabla1[[#This Row],[PVL]]*1.43</f>
        <v>6738686.2628799994</v>
      </c>
      <c r="Q4346" s="66" t="str">
        <f>+HYPERLINK(Tabla1[[#This Row],[PAG]])</f>
        <v>https://todomusica.com.ar/transmisores-inalambricos/1357-ur1h-h4.html</v>
      </c>
      <c r="R4346" s="67"/>
      <c r="S4346" s="68"/>
      <c r="T4346" s="69"/>
      <c r="U4346" s="69"/>
      <c r="V4346" s="69"/>
      <c r="W4346" s="69"/>
      <c r="X4346" s="69"/>
      <c r="Y4346" s="35"/>
      <c r="Z4346" s="35" t="s">
        <v>27836</v>
      </c>
      <c r="AA4346" s="36">
        <v>1</v>
      </c>
      <c r="AB4346" s="35" t="s">
        <v>9849</v>
      </c>
      <c r="AC4346" s="35" t="str">
        <f>+IF(Tabla1[[#This Row],[STK]]="no","Sin STK", "STK disponible")</f>
        <v>Sin STK</v>
      </c>
      <c r="AD4346" s="35">
        <f>+I4346*J4346</f>
        <v>0</v>
      </c>
      <c r="AE4346" s="35">
        <f>+I4346*K4346</f>
        <v>0</v>
      </c>
      <c r="AF4346" s="36">
        <f>IF(Tabla1[[#This Row],[ref pack]]=1,Tabla1[[#This Row],[Pedido]],LCM(Tabla1[[#This Row],[MC VIEJO]],Tabla1[[#This Row],[Pedido]]))</f>
        <v>1</v>
      </c>
      <c r="AG4346" s="36">
        <f>+VLOOKUP(Tabla1[[#This Row],[Artículo]],'.'!$B$2:$D$11481,3,)</f>
        <v>1</v>
      </c>
      <c r="AH4346" s="37" t="str">
        <f>+IFERROR(SEARCH("pack",Tabla1[[#This Row],[PACK]]),"")</f>
        <v/>
      </c>
    </row>
    <row r="4347" spans="1:34" ht="24" customHeight="1" x14ac:dyDescent="0.2">
      <c r="A4347" s="50" t="s">
        <v>6938</v>
      </c>
      <c r="B4347" s="60" t="s">
        <v>8283</v>
      </c>
      <c r="C4347" s="61" t="s">
        <v>8284</v>
      </c>
      <c r="D4347" s="52" t="s">
        <v>27</v>
      </c>
      <c r="E4347" s="53">
        <v>815464.24</v>
      </c>
      <c r="F4347" s="23" t="str">
        <f>+IFERROR(VLOOKUP(Tabla1[[#This Row],[Artículo]],'..'!$B$2:$D$569000,3,),"")</f>
        <v/>
      </c>
      <c r="G4347" s="24" t="str">
        <f>IF(H4347=AF4347,"", "Error MC")</f>
        <v>Error MC</v>
      </c>
      <c r="H4347" s="62"/>
      <c r="I4347" s="54">
        <f>+Tabla1[[#This Row],[MC]]*Tabla1[[#This Row],[Pedido]]*Tabla1[[#This Row],[PVC ]]</f>
        <v>0</v>
      </c>
      <c r="J4347" s="26">
        <v>0.105</v>
      </c>
      <c r="K4347" s="63"/>
      <c r="L4347" s="28" t="s">
        <v>535</v>
      </c>
      <c r="M4347" s="53">
        <v>1216468.7760000001</v>
      </c>
      <c r="N4347" s="64" t="str">
        <f>+IF(Tabla1[[#This Row],[F PMPI]]="SÍ","No","Sí")</f>
        <v>No</v>
      </c>
      <c r="O4347" s="65">
        <f>+Tabla1[[#This Row],[PVL]]*1.055</f>
        <v>1283374.55868</v>
      </c>
      <c r="P4347" s="65">
        <f>+Tabla1[[#This Row],[PVL]]*1.43</f>
        <v>1739550.34968</v>
      </c>
      <c r="Q4347" s="66" t="str">
        <f>+HYPERLINK(Tabla1[[#This Row],[PAG]])</f>
        <v>https://todomusica.com.ar/transmisores-inalambricos/692-ur1-h4.html</v>
      </c>
      <c r="R4347" s="67"/>
      <c r="S4347" s="68"/>
      <c r="T4347" s="69"/>
      <c r="U4347" s="69"/>
      <c r="V4347" s="69"/>
      <c r="W4347" s="69"/>
      <c r="X4347" s="69"/>
      <c r="Y4347" s="35"/>
      <c r="Z4347" s="35" t="s">
        <v>27837</v>
      </c>
      <c r="AA4347" s="36">
        <v>1</v>
      </c>
      <c r="AB4347" s="35" t="s">
        <v>9849</v>
      </c>
      <c r="AC4347" s="35" t="str">
        <f>+IF(Tabla1[[#This Row],[STK]]="no","Sin STK", "STK disponible")</f>
        <v>Sin STK</v>
      </c>
      <c r="AD4347" s="35">
        <f>+I4347*J4347</f>
        <v>0</v>
      </c>
      <c r="AE4347" s="35">
        <f>+I4347*K4347</f>
        <v>0</v>
      </c>
      <c r="AF4347" s="36">
        <f>IF(Tabla1[[#This Row],[ref pack]]=1,Tabla1[[#This Row],[Pedido]],LCM(Tabla1[[#This Row],[MC VIEJO]],Tabla1[[#This Row],[Pedido]]))</f>
        <v>1</v>
      </c>
      <c r="AG4347" s="36">
        <f>+VLOOKUP(Tabla1[[#This Row],[Artículo]],'.'!$B$2:$D$11481,3,)</f>
        <v>1</v>
      </c>
      <c r="AH4347" s="37" t="str">
        <f>+IFERROR(SEARCH("pack",Tabla1[[#This Row],[PACK]]),"")</f>
        <v/>
      </c>
    </row>
    <row r="4348" spans="1:34" ht="24" customHeight="1" x14ac:dyDescent="0.2">
      <c r="A4348" s="50" t="s">
        <v>6938</v>
      </c>
      <c r="B4348" s="60" t="s">
        <v>8285</v>
      </c>
      <c r="C4348" s="61" t="s">
        <v>8284</v>
      </c>
      <c r="D4348" s="52" t="s">
        <v>27</v>
      </c>
      <c r="E4348" s="53">
        <v>905165.34</v>
      </c>
      <c r="F4348" s="23" t="str">
        <f>+IFERROR(VLOOKUP(Tabla1[[#This Row],[Artículo]],'..'!$B$2:$D$569000,3,),"")</f>
        <v/>
      </c>
      <c r="G4348" s="24" t="str">
        <f>IF(H4348=AF4348,"", "Error MC")</f>
        <v>Error MC</v>
      </c>
      <c r="H4348" s="62"/>
      <c r="I4348" s="54">
        <f>+Tabla1[[#This Row],[MC]]*Tabla1[[#This Row],[Pedido]]*Tabla1[[#This Row],[PVC ]]</f>
        <v>0</v>
      </c>
      <c r="J4348" s="26">
        <v>0.105</v>
      </c>
      <c r="K4348" s="63"/>
      <c r="L4348" s="28" t="s">
        <v>535</v>
      </c>
      <c r="M4348" s="53">
        <v>1350280.3970000001</v>
      </c>
      <c r="N4348" s="64" t="str">
        <f>+IF(Tabla1[[#This Row],[F PMPI]]="SÍ","No","Sí")</f>
        <v>No</v>
      </c>
      <c r="O4348" s="65">
        <f>+Tabla1[[#This Row],[PVL]]*1.055</f>
        <v>1424545.818835</v>
      </c>
      <c r="P4348" s="65">
        <f>+Tabla1[[#This Row],[PVL]]*1.43</f>
        <v>1930900.96771</v>
      </c>
      <c r="Q4348" s="66" t="str">
        <f>+HYPERLINK(Tabla1[[#This Row],[PAG]])</f>
        <v>https://todomusica.com.ar/transmisores-inalambricos/3946-ur1-j5.html</v>
      </c>
      <c r="R4348" s="67"/>
      <c r="S4348" s="68"/>
      <c r="T4348" s="69"/>
      <c r="U4348" s="69"/>
      <c r="V4348" s="69"/>
      <c r="W4348" s="69"/>
      <c r="X4348" s="69"/>
      <c r="Y4348" s="35"/>
      <c r="Z4348" s="35" t="s">
        <v>27838</v>
      </c>
      <c r="AA4348" s="36">
        <v>1</v>
      </c>
      <c r="AB4348" s="35" t="s">
        <v>9849</v>
      </c>
      <c r="AC4348" s="35" t="str">
        <f>+IF(Tabla1[[#This Row],[STK]]="no","Sin STK", "STK disponible")</f>
        <v>Sin STK</v>
      </c>
      <c r="AD4348" s="35">
        <f>+I4348*J4348</f>
        <v>0</v>
      </c>
      <c r="AE4348" s="35">
        <f>+I4348*K4348</f>
        <v>0</v>
      </c>
      <c r="AF4348" s="36">
        <f>IF(Tabla1[[#This Row],[ref pack]]=1,Tabla1[[#This Row],[Pedido]],LCM(Tabla1[[#This Row],[MC VIEJO]],Tabla1[[#This Row],[Pedido]]))</f>
        <v>1</v>
      </c>
      <c r="AG4348" s="36">
        <f>+VLOOKUP(Tabla1[[#This Row],[Artículo]],'.'!$B$2:$D$11481,3,)</f>
        <v>1</v>
      </c>
      <c r="AH4348" s="37" t="str">
        <f>+IFERROR(SEARCH("pack",Tabla1[[#This Row],[PACK]]),"")</f>
        <v/>
      </c>
    </row>
    <row r="4349" spans="1:34" ht="24" customHeight="1" x14ac:dyDescent="0.2">
      <c r="A4349" s="50" t="s">
        <v>6938</v>
      </c>
      <c r="B4349" s="60" t="s">
        <v>8286</v>
      </c>
      <c r="C4349" s="61" t="s">
        <v>8287</v>
      </c>
      <c r="D4349" s="52" t="s">
        <v>27</v>
      </c>
      <c r="E4349" s="53">
        <v>1913784.18</v>
      </c>
      <c r="F4349" s="23" t="str">
        <f>+IFERROR(VLOOKUP(Tabla1[[#This Row],[Artículo]],'..'!$B$2:$D$569000,3,),"")</f>
        <v/>
      </c>
      <c r="G4349" s="24" t="str">
        <f>IF(H4349=AF4349,"", "Error MC")</f>
        <v>Error MC</v>
      </c>
      <c r="H4349" s="62"/>
      <c r="I4349" s="54">
        <f>+Tabla1[[#This Row],[MC]]*Tabla1[[#This Row],[Pedido]]*Tabla1[[#This Row],[PVC ]]</f>
        <v>0</v>
      </c>
      <c r="J4349" s="26">
        <v>0.105</v>
      </c>
      <c r="K4349" s="63"/>
      <c r="L4349" s="28" t="s">
        <v>535</v>
      </c>
      <c r="M4349" s="53">
        <v>2854887.5469999998</v>
      </c>
      <c r="N4349" s="64" t="str">
        <f>+IF(Tabla1[[#This Row],[F PMPI]]="SÍ","No","Sí")</f>
        <v>No</v>
      </c>
      <c r="O4349" s="65">
        <f>+Tabla1[[#This Row],[PVL]]*1.055</f>
        <v>3011906.3620849997</v>
      </c>
      <c r="P4349" s="65">
        <f>+Tabla1[[#This Row],[PVL]]*1.43</f>
        <v>4082489.1922099995</v>
      </c>
      <c r="Q4349" s="66" t="str">
        <f>+HYPERLINK(Tabla1[[#This Row],[PAG]])</f>
        <v>https://todomusica.com.ar/transmisores-inalambricos/3690-404.html</v>
      </c>
      <c r="R4349" s="67"/>
      <c r="S4349" s="68"/>
      <c r="T4349" s="69"/>
      <c r="U4349" s="69"/>
      <c r="V4349" s="69"/>
      <c r="W4349" s="69"/>
      <c r="X4349" s="69"/>
      <c r="Y4349" s="35"/>
      <c r="Z4349" s="35" t="s">
        <v>27839</v>
      </c>
      <c r="AA4349" s="36">
        <v>1</v>
      </c>
      <c r="AB4349" s="35" t="s">
        <v>9849</v>
      </c>
      <c r="AC4349" s="35" t="str">
        <f>+IF(Tabla1[[#This Row],[STK]]="no","Sin STK", "STK disponible")</f>
        <v>Sin STK</v>
      </c>
      <c r="AD4349" s="35">
        <f>+I4349*J4349</f>
        <v>0</v>
      </c>
      <c r="AE4349" s="35">
        <f>+I4349*K4349</f>
        <v>0</v>
      </c>
      <c r="AF4349" s="36">
        <f>IF(Tabla1[[#This Row],[ref pack]]=1,Tabla1[[#This Row],[Pedido]],LCM(Tabla1[[#This Row],[MC VIEJO]],Tabla1[[#This Row],[Pedido]]))</f>
        <v>1</v>
      </c>
      <c r="AG4349" s="36">
        <f>+VLOOKUP(Tabla1[[#This Row],[Artículo]],'.'!$B$2:$D$11481,3,)</f>
        <v>1</v>
      </c>
      <c r="AH4349" s="37" t="str">
        <f>+IFERROR(SEARCH("pack",Tabla1[[#This Row],[PACK]]),"")</f>
        <v/>
      </c>
    </row>
    <row r="4350" spans="1:34" ht="24" customHeight="1" x14ac:dyDescent="0.2">
      <c r="A4350" s="50" t="s">
        <v>6938</v>
      </c>
      <c r="B4350" s="60" t="s">
        <v>8288</v>
      </c>
      <c r="C4350" s="61" t="s">
        <v>8289</v>
      </c>
      <c r="D4350" s="52" t="s">
        <v>27</v>
      </c>
      <c r="E4350" s="53">
        <v>1162198.77</v>
      </c>
      <c r="F4350" s="23" t="str">
        <f>+IFERROR(VLOOKUP(Tabla1[[#This Row],[Artículo]],'..'!$B$2:$D$569000,3,),"")</f>
        <v/>
      </c>
      <c r="G4350" s="24" t="str">
        <f>IF(H4350=AF4350,"", "Error MC")</f>
        <v>Error MC</v>
      </c>
      <c r="H4350" s="62"/>
      <c r="I4350" s="54">
        <f>+Tabla1[[#This Row],[MC]]*Tabla1[[#This Row],[Pedido]]*Tabla1[[#This Row],[PVC ]]</f>
        <v>0</v>
      </c>
      <c r="J4350" s="26">
        <v>0.21</v>
      </c>
      <c r="K4350" s="63"/>
      <c r="L4350" s="28" t="s">
        <v>535</v>
      </c>
      <c r="M4350" s="53">
        <v>1898451.6910000001</v>
      </c>
      <c r="N4350" s="64" t="str">
        <f>+IF(Tabla1[[#This Row],[F PMPI]]="SÍ","No","Sí")</f>
        <v>No</v>
      </c>
      <c r="O4350" s="65">
        <f>+Tabla1[[#This Row],[PVL]]*1.055</f>
        <v>2002866.534005</v>
      </c>
      <c r="P4350" s="65">
        <f>+Tabla1[[#This Row],[PVL]]*1.43</f>
        <v>2714785.9181300001</v>
      </c>
      <c r="Q4350" s="66" t="str">
        <f>+HYPERLINK(Tabla1[[#This Row],[PAG]])</f>
        <v>https://todomusica.com.ar/transmisores-inalambricos/693-ur2-beta87a-j5.html</v>
      </c>
      <c r="R4350" s="67"/>
      <c r="S4350" s="68"/>
      <c r="T4350" s="69"/>
      <c r="U4350" s="69"/>
      <c r="V4350" s="69"/>
      <c r="W4350" s="69"/>
      <c r="X4350" s="69"/>
      <c r="Y4350" s="35"/>
      <c r="Z4350" s="35" t="s">
        <v>27840</v>
      </c>
      <c r="AA4350" s="36">
        <v>1</v>
      </c>
      <c r="AB4350" s="35" t="s">
        <v>9849</v>
      </c>
      <c r="AC4350" s="35" t="str">
        <f>+IF(Tabla1[[#This Row],[STK]]="no","Sin STK", "STK disponible")</f>
        <v>Sin STK</v>
      </c>
      <c r="AD4350" s="35">
        <f>+I4350*J4350</f>
        <v>0</v>
      </c>
      <c r="AE4350" s="35">
        <f>+I4350*K4350</f>
        <v>0</v>
      </c>
      <c r="AF4350" s="36">
        <f>IF(Tabla1[[#This Row],[ref pack]]=1,Tabla1[[#This Row],[Pedido]],LCM(Tabla1[[#This Row],[MC VIEJO]],Tabla1[[#This Row],[Pedido]]))</f>
        <v>1</v>
      </c>
      <c r="AG4350" s="36">
        <f>+VLOOKUP(Tabla1[[#This Row],[Artículo]],'.'!$B$2:$D$11481,3,)</f>
        <v>1</v>
      </c>
      <c r="AH4350" s="37" t="str">
        <f>+IFERROR(SEARCH("pack",Tabla1[[#This Row],[PACK]]),"")</f>
        <v/>
      </c>
    </row>
    <row r="4351" spans="1:34" ht="24" customHeight="1" x14ac:dyDescent="0.2">
      <c r="A4351" s="50" t="s">
        <v>6938</v>
      </c>
      <c r="B4351" s="60" t="s">
        <v>8290</v>
      </c>
      <c r="C4351" s="61" t="s">
        <v>8291</v>
      </c>
      <c r="D4351" s="52" t="s">
        <v>27</v>
      </c>
      <c r="E4351" s="53">
        <v>1825441.3</v>
      </c>
      <c r="F4351" s="23" t="str">
        <f>+IFERROR(VLOOKUP(Tabla1[[#This Row],[Artículo]],'..'!$B$2:$D$569000,3,),"")</f>
        <v/>
      </c>
      <c r="G4351" s="24" t="str">
        <f>IF(H4351=AF4351,"", "Error MC")</f>
        <v>Error MC</v>
      </c>
      <c r="H4351" s="62"/>
      <c r="I4351" s="54">
        <f>+Tabla1[[#This Row],[MC]]*Tabla1[[#This Row],[Pedido]]*Tabla1[[#This Row],[PVC ]]</f>
        <v>0</v>
      </c>
      <c r="J4351" s="26">
        <v>0.21</v>
      </c>
      <c r="K4351" s="63"/>
      <c r="L4351" s="28" t="s">
        <v>535</v>
      </c>
      <c r="M4351" s="53">
        <v>2981858.37</v>
      </c>
      <c r="N4351" s="64" t="str">
        <f>+IF(Tabla1[[#This Row],[F PMPI]]="SÍ","No","Sí")</f>
        <v>No</v>
      </c>
      <c r="O4351" s="65">
        <f>+Tabla1[[#This Row],[PVL]]*1.055</f>
        <v>3145860.5803499999</v>
      </c>
      <c r="P4351" s="65">
        <f>+Tabla1[[#This Row],[PVL]]*1.43</f>
        <v>4264057.4691000003</v>
      </c>
      <c r="Q4351" s="66" t="str">
        <f>+HYPERLINK(Tabla1[[#This Row],[PAG]])</f>
        <v>https://todomusica.com.ar/productos-sin-categorias-de-netsuite/694-ur2-ksm9-bk-h4.html</v>
      </c>
      <c r="R4351" s="67"/>
      <c r="S4351" s="68"/>
      <c r="T4351" s="69"/>
      <c r="U4351" s="69"/>
      <c r="V4351" s="69"/>
      <c r="W4351" s="69"/>
      <c r="X4351" s="69"/>
      <c r="Y4351" s="35"/>
      <c r="Z4351" s="35" t="s">
        <v>27841</v>
      </c>
      <c r="AA4351" s="36">
        <v>1</v>
      </c>
      <c r="AB4351" s="35" t="s">
        <v>9849</v>
      </c>
      <c r="AC4351" s="35" t="str">
        <f>+IF(Tabla1[[#This Row],[STK]]="no","Sin STK", "STK disponible")</f>
        <v>Sin STK</v>
      </c>
      <c r="AD4351" s="35">
        <f>+I4351*J4351</f>
        <v>0</v>
      </c>
      <c r="AE4351" s="35">
        <f>+I4351*K4351</f>
        <v>0</v>
      </c>
      <c r="AF4351" s="36">
        <f>IF(Tabla1[[#This Row],[ref pack]]=1,Tabla1[[#This Row],[Pedido]],LCM(Tabla1[[#This Row],[MC VIEJO]],Tabla1[[#This Row],[Pedido]]))</f>
        <v>1</v>
      </c>
      <c r="AG4351" s="36">
        <f>+VLOOKUP(Tabla1[[#This Row],[Artículo]],'.'!$B$2:$D$11481,3,)</f>
        <v>1</v>
      </c>
      <c r="AH4351" s="37" t="str">
        <f>+IFERROR(SEARCH("pack",Tabla1[[#This Row],[PACK]]),"")</f>
        <v/>
      </c>
    </row>
    <row r="4352" spans="1:34" ht="24" customHeight="1" x14ac:dyDescent="0.2">
      <c r="A4352" s="50" t="s">
        <v>6938</v>
      </c>
      <c r="B4352" s="60" t="s">
        <v>20853</v>
      </c>
      <c r="C4352" s="61" t="s">
        <v>20854</v>
      </c>
      <c r="D4352" s="52" t="s">
        <v>9842</v>
      </c>
      <c r="E4352" s="53">
        <v>1644541.72</v>
      </c>
      <c r="F4352" s="23" t="str">
        <f>+IFERROR(VLOOKUP(Tabla1[[#This Row],[Artículo]],'..'!$B$2:$D$569000,3,),"")</f>
        <v/>
      </c>
      <c r="G4352" s="24" t="str">
        <f>IF(H4352=AF4352,"", "Error MC")</f>
        <v>Error MC</v>
      </c>
      <c r="H4352" s="62"/>
      <c r="I4352" s="54">
        <f>+Tabla1[[#This Row],[MC]]*Tabla1[[#This Row],[Pedido]]*Tabla1[[#This Row],[PVC ]]</f>
        <v>0</v>
      </c>
      <c r="J4352" s="26">
        <v>0.21</v>
      </c>
      <c r="K4352" s="63"/>
      <c r="L4352" s="28" t="s">
        <v>535</v>
      </c>
      <c r="M4352" s="53">
        <v>2686358.8969999999</v>
      </c>
      <c r="N4352" s="64" t="str">
        <f>+IF(Tabla1[[#This Row],[F PMPI]]="SÍ","No","Sí")</f>
        <v>No</v>
      </c>
      <c r="O4352" s="65">
        <f>+Tabla1[[#This Row],[PVL]]*1.055</f>
        <v>2834108.6363349999</v>
      </c>
      <c r="P4352" s="65">
        <f>+Tabla1[[#This Row],[PVL]]*1.43</f>
        <v>3841493.2227099999</v>
      </c>
      <c r="Q4352" s="66" t="str">
        <f>+HYPERLINK(Tabla1[[#This Row],[PAG]])</f>
        <v>https://todomusica.com.ar/transmisores-inalambricos/695-ur2-ksm9-bk-l3.html</v>
      </c>
      <c r="R4352" s="67"/>
      <c r="S4352" s="68"/>
      <c r="T4352" s="69"/>
      <c r="U4352" s="69"/>
      <c r="V4352" s="69"/>
      <c r="W4352" s="69"/>
      <c r="X4352" s="69"/>
      <c r="Y4352" s="35"/>
      <c r="Z4352" s="35" t="s">
        <v>27842</v>
      </c>
      <c r="AA4352" s="36">
        <v>1</v>
      </c>
      <c r="AB4352" s="35" t="s">
        <v>9849</v>
      </c>
      <c r="AC4352" s="35" t="str">
        <f>+IF(Tabla1[[#This Row],[STK]]="no","Sin STK", "STK disponible")</f>
        <v>STK disponible</v>
      </c>
      <c r="AD4352" s="35">
        <f>+I4352*J4352</f>
        <v>0</v>
      </c>
      <c r="AE4352" s="35">
        <f>+I4352*K4352</f>
        <v>0</v>
      </c>
      <c r="AF4352" s="36">
        <f>IF(Tabla1[[#This Row],[ref pack]]=1,Tabla1[[#This Row],[Pedido]],LCM(Tabla1[[#This Row],[MC VIEJO]],Tabla1[[#This Row],[Pedido]]))</f>
        <v>1</v>
      </c>
      <c r="AG4352" s="36">
        <f>+VLOOKUP(Tabla1[[#This Row],[Artículo]],'.'!$B$2:$D$11481,3,)</f>
        <v>1</v>
      </c>
      <c r="AH4352" s="37" t="str">
        <f>+IFERROR(SEARCH("pack",Tabla1[[#This Row],[PACK]]),"")</f>
        <v/>
      </c>
    </row>
    <row r="4353" spans="1:34" ht="24" customHeight="1" x14ac:dyDescent="0.2">
      <c r="A4353" s="50" t="s">
        <v>6938</v>
      </c>
      <c r="B4353" s="60" t="s">
        <v>8292</v>
      </c>
      <c r="C4353" s="61" t="s">
        <v>8293</v>
      </c>
      <c r="D4353" s="52" t="s">
        <v>27</v>
      </c>
      <c r="E4353" s="53">
        <v>916285.79</v>
      </c>
      <c r="F4353" s="23" t="str">
        <f>+IFERROR(VLOOKUP(Tabla1[[#This Row],[Artículo]],'..'!$B$2:$D$569000,3,),"")</f>
        <v/>
      </c>
      <c r="G4353" s="24" t="str">
        <f>IF(H4353=AF4353,"", "Error MC")</f>
        <v>Error MC</v>
      </c>
      <c r="H4353" s="62"/>
      <c r="I4353" s="54">
        <f>+Tabla1[[#This Row],[MC]]*Tabla1[[#This Row],[Pedido]]*Tabla1[[#This Row],[PVC ]]</f>
        <v>0</v>
      </c>
      <c r="J4353" s="26">
        <v>0.21</v>
      </c>
      <c r="K4353" s="63"/>
      <c r="L4353" s="28" t="s">
        <v>535</v>
      </c>
      <c r="M4353" s="53">
        <v>1496752.8419999999</v>
      </c>
      <c r="N4353" s="64" t="str">
        <f>+IF(Tabla1[[#This Row],[F PMPI]]="SÍ","No","Sí")</f>
        <v>No</v>
      </c>
      <c r="O4353" s="65">
        <f>+Tabla1[[#This Row],[PVL]]*1.055</f>
        <v>1579074.2483099999</v>
      </c>
      <c r="P4353" s="65">
        <f>+Tabla1[[#This Row],[PVL]]*1.43</f>
        <v>2140356.5640599998</v>
      </c>
      <c r="Q4353" s="66" t="str">
        <f>+HYPERLINK(Tabla1[[#This Row],[PAG]])</f>
        <v>https://todomusica.com.ar/transmisores-inalambricos/5465-404.html</v>
      </c>
      <c r="R4353" s="67"/>
      <c r="S4353" s="68"/>
      <c r="T4353" s="69"/>
      <c r="U4353" s="69"/>
      <c r="V4353" s="69"/>
      <c r="W4353" s="69"/>
      <c r="X4353" s="69"/>
      <c r="Y4353" s="35"/>
      <c r="Z4353" s="35" t="s">
        <v>27843</v>
      </c>
      <c r="AA4353" s="36">
        <v>1</v>
      </c>
      <c r="AB4353" s="35" t="s">
        <v>9849</v>
      </c>
      <c r="AC4353" s="35" t="str">
        <f>+IF(Tabla1[[#This Row],[STK]]="no","Sin STK", "STK disponible")</f>
        <v>Sin STK</v>
      </c>
      <c r="AD4353" s="35">
        <f>+I4353*J4353</f>
        <v>0</v>
      </c>
      <c r="AE4353" s="35">
        <f>+I4353*K4353</f>
        <v>0</v>
      </c>
      <c r="AF4353" s="36">
        <f>IF(Tabla1[[#This Row],[ref pack]]=1,Tabla1[[#This Row],[Pedido]],LCM(Tabla1[[#This Row],[MC VIEJO]],Tabla1[[#This Row],[Pedido]]))</f>
        <v>1</v>
      </c>
      <c r="AG4353" s="36">
        <f>+VLOOKUP(Tabla1[[#This Row],[Artículo]],'.'!$B$2:$D$11481,3,)</f>
        <v>1</v>
      </c>
      <c r="AH4353" s="37" t="str">
        <f>+IFERROR(SEARCH("pack",Tabla1[[#This Row],[PACK]]),"")</f>
        <v/>
      </c>
    </row>
    <row r="4354" spans="1:34" ht="24" customHeight="1" x14ac:dyDescent="0.2">
      <c r="A4354" s="50" t="s">
        <v>6938</v>
      </c>
      <c r="B4354" s="60" t="s">
        <v>8294</v>
      </c>
      <c r="C4354" s="61" t="s">
        <v>8293</v>
      </c>
      <c r="D4354" s="52" t="s">
        <v>27</v>
      </c>
      <c r="E4354" s="53">
        <v>916285.79</v>
      </c>
      <c r="F4354" s="23" t="str">
        <f>+IFERROR(VLOOKUP(Tabla1[[#This Row],[Artículo]],'..'!$B$2:$D$569000,3,),"")</f>
        <v/>
      </c>
      <c r="G4354" s="24" t="str">
        <f>IF(H4354=AF4354,"", "Error MC")</f>
        <v>Error MC</v>
      </c>
      <c r="H4354" s="62"/>
      <c r="I4354" s="54">
        <f>+Tabla1[[#This Row],[MC]]*Tabla1[[#This Row],[Pedido]]*Tabla1[[#This Row],[PVC ]]</f>
        <v>0</v>
      </c>
      <c r="J4354" s="26">
        <v>0.21</v>
      </c>
      <c r="K4354" s="63"/>
      <c r="L4354" s="28" t="s">
        <v>535</v>
      </c>
      <c r="M4354" s="53">
        <v>1496752.8419999999</v>
      </c>
      <c r="N4354" s="64" t="str">
        <f>+IF(Tabla1[[#This Row],[F PMPI]]="SÍ","No","Sí")</f>
        <v>No</v>
      </c>
      <c r="O4354" s="65">
        <f>+Tabla1[[#This Row],[PVL]]*1.055</f>
        <v>1579074.2483099999</v>
      </c>
      <c r="P4354" s="65">
        <f>+Tabla1[[#This Row],[PVL]]*1.43</f>
        <v>2140356.5640599998</v>
      </c>
      <c r="Q4354" s="66" t="str">
        <f>+HYPERLINK(Tabla1[[#This Row],[PAG]])</f>
        <v>https://todomusica.com.ar/transmisores-inalambricos/142-ur2-sm58-r9.html</v>
      </c>
      <c r="R4354" s="67"/>
      <c r="S4354" s="68"/>
      <c r="T4354" s="69"/>
      <c r="U4354" s="69"/>
      <c r="V4354" s="69"/>
      <c r="W4354" s="69"/>
      <c r="X4354" s="69"/>
      <c r="Y4354" s="35"/>
      <c r="Z4354" s="35" t="s">
        <v>27844</v>
      </c>
      <c r="AA4354" s="36">
        <v>1</v>
      </c>
      <c r="AB4354" s="35" t="s">
        <v>9849</v>
      </c>
      <c r="AC4354" s="35" t="str">
        <f>+IF(Tabla1[[#This Row],[STK]]="no","Sin STK", "STK disponible")</f>
        <v>Sin STK</v>
      </c>
      <c r="AD4354" s="35">
        <f>+I4354*J4354</f>
        <v>0</v>
      </c>
      <c r="AE4354" s="35">
        <f>+I4354*K4354</f>
        <v>0</v>
      </c>
      <c r="AF4354" s="36">
        <f>IF(Tabla1[[#This Row],[ref pack]]=1,Tabla1[[#This Row],[Pedido]],LCM(Tabla1[[#This Row],[MC VIEJO]],Tabla1[[#This Row],[Pedido]]))</f>
        <v>1</v>
      </c>
      <c r="AG4354" s="36">
        <f>+VLOOKUP(Tabla1[[#This Row],[Artículo]],'.'!$B$2:$D$11481,3,)</f>
        <v>1</v>
      </c>
      <c r="AH4354" s="37" t="str">
        <f>+IFERROR(SEARCH("pack",Tabla1[[#This Row],[PACK]]),"")</f>
        <v/>
      </c>
    </row>
    <row r="4355" spans="1:34" ht="24" customHeight="1" x14ac:dyDescent="0.2">
      <c r="A4355" s="50" t="s">
        <v>6938</v>
      </c>
      <c r="B4355" s="60" t="s">
        <v>8295</v>
      </c>
      <c r="C4355" s="61" t="s">
        <v>8296</v>
      </c>
      <c r="D4355" s="52" t="s">
        <v>9842</v>
      </c>
      <c r="E4355" s="53">
        <v>1037692.1</v>
      </c>
      <c r="F4355" s="23" t="str">
        <f>+IFERROR(VLOOKUP(Tabla1[[#This Row],[Artículo]],'..'!$B$2:$D$569000,3,),"")</f>
        <v/>
      </c>
      <c r="G4355" s="24" t="str">
        <f>IF(H4355=AF4355,"", "Error MC")</f>
        <v>Error MC</v>
      </c>
      <c r="H4355" s="62"/>
      <c r="I4355" s="54">
        <f>+Tabla1[[#This Row],[MC]]*Tabla1[[#This Row],[Pedido]]*Tabla1[[#This Row],[PVC ]]</f>
        <v>0</v>
      </c>
      <c r="J4355" s="26">
        <v>0.105</v>
      </c>
      <c r="K4355" s="63"/>
      <c r="L4355" s="28" t="s">
        <v>535</v>
      </c>
      <c r="M4355" s="53">
        <v>1547977.196</v>
      </c>
      <c r="N4355" s="64" t="str">
        <f>+IF(Tabla1[[#This Row],[F PMPI]]="SÍ","No","Sí")</f>
        <v>No</v>
      </c>
      <c r="O4355" s="65">
        <f>+Tabla1[[#This Row],[PVL]]*1.055</f>
        <v>1633115.94178</v>
      </c>
      <c r="P4355" s="65">
        <f>+Tabla1[[#This Row],[PVL]]*1.43</f>
        <v>2213607.3902799999</v>
      </c>
      <c r="Q4355" s="66" t="str">
        <f>+HYPERLINK(Tabla1[[#This Row],[PAG]])</f>
        <v>https://todomusica.com.ar/transmisores-inalambricos/3691-404.html</v>
      </c>
      <c r="R4355" s="67"/>
      <c r="S4355" s="68"/>
      <c r="T4355" s="69"/>
      <c r="U4355" s="69"/>
      <c r="V4355" s="69"/>
      <c r="W4355" s="69"/>
      <c r="X4355" s="69"/>
      <c r="Y4355" s="35"/>
      <c r="Z4355" s="35" t="s">
        <v>27845</v>
      </c>
      <c r="AA4355" s="36">
        <v>1</v>
      </c>
      <c r="AB4355" s="35" t="s">
        <v>9849</v>
      </c>
      <c r="AC4355" s="35" t="str">
        <f>+IF(Tabla1[[#This Row],[STK]]="no","Sin STK", "STK disponible")</f>
        <v>STK disponible</v>
      </c>
      <c r="AD4355" s="35">
        <f>+I4355*J4355</f>
        <v>0</v>
      </c>
      <c r="AE4355" s="35">
        <f>+I4355*K4355</f>
        <v>0</v>
      </c>
      <c r="AF4355" s="36">
        <f>IF(Tabla1[[#This Row],[ref pack]]=1,Tabla1[[#This Row],[Pedido]],LCM(Tabla1[[#This Row],[MC VIEJO]],Tabla1[[#This Row],[Pedido]]))</f>
        <v>1</v>
      </c>
      <c r="AG4355" s="36">
        <f>+VLOOKUP(Tabla1[[#This Row],[Artículo]],'.'!$B$2:$D$11481,3,)</f>
        <v>1</v>
      </c>
      <c r="AH4355" s="37" t="str">
        <f>+IFERROR(SEARCH("pack",Tabla1[[#This Row],[PACK]]),"")</f>
        <v/>
      </c>
    </row>
    <row r="4356" spans="1:34" ht="24" customHeight="1" x14ac:dyDescent="0.2">
      <c r="A4356" s="50" t="s">
        <v>6938</v>
      </c>
      <c r="B4356" s="60" t="s">
        <v>8297</v>
      </c>
      <c r="C4356" s="61" t="s">
        <v>8296</v>
      </c>
      <c r="D4356" s="52" t="s">
        <v>9842</v>
      </c>
      <c r="E4356" s="53">
        <v>1037692.1</v>
      </c>
      <c r="F4356" s="23" t="str">
        <f>+IFERROR(VLOOKUP(Tabla1[[#This Row],[Artículo]],'..'!$B$2:$D$569000,3,),"")</f>
        <v/>
      </c>
      <c r="G4356" s="24" t="str">
        <f>IF(H4356=AF4356,"", "Error MC")</f>
        <v>Error MC</v>
      </c>
      <c r="H4356" s="62"/>
      <c r="I4356" s="54">
        <f>+Tabla1[[#This Row],[MC]]*Tabla1[[#This Row],[Pedido]]*Tabla1[[#This Row],[PVC ]]</f>
        <v>0</v>
      </c>
      <c r="J4356" s="26">
        <v>0.105</v>
      </c>
      <c r="K4356" s="63"/>
      <c r="L4356" s="28" t="s">
        <v>535</v>
      </c>
      <c r="M4356" s="53">
        <v>1547977.196</v>
      </c>
      <c r="N4356" s="64" t="str">
        <f>+IF(Tabla1[[#This Row],[F PMPI]]="SÍ","No","Sí")</f>
        <v>No</v>
      </c>
      <c r="O4356" s="65">
        <f>+Tabla1[[#This Row],[PVL]]*1.055</f>
        <v>1633115.94178</v>
      </c>
      <c r="P4356" s="65">
        <f>+Tabla1[[#This Row],[PVL]]*1.43</f>
        <v>2213607.3902799999</v>
      </c>
      <c r="Q4356" s="66" t="str">
        <f>+HYPERLINK(Tabla1[[#This Row],[PAG]])</f>
        <v>https://todomusica.com.ar/transmisores-inalambricos/5466-404.html</v>
      </c>
      <c r="R4356" s="67"/>
      <c r="S4356" s="68"/>
      <c r="T4356" s="69"/>
      <c r="U4356" s="69"/>
      <c r="V4356" s="69"/>
      <c r="W4356" s="69"/>
      <c r="X4356" s="69"/>
      <c r="Y4356" s="35"/>
      <c r="Z4356" s="35" t="s">
        <v>27846</v>
      </c>
      <c r="AA4356" s="36">
        <v>1</v>
      </c>
      <c r="AB4356" s="35" t="s">
        <v>9849</v>
      </c>
      <c r="AC4356" s="35" t="str">
        <f>+IF(Tabla1[[#This Row],[STK]]="no","Sin STK", "STK disponible")</f>
        <v>STK disponible</v>
      </c>
      <c r="AD4356" s="35">
        <f>+I4356*J4356</f>
        <v>0</v>
      </c>
      <c r="AE4356" s="35">
        <f>+I4356*K4356</f>
        <v>0</v>
      </c>
      <c r="AF4356" s="36">
        <f>IF(Tabla1[[#This Row],[ref pack]]=1,Tabla1[[#This Row],[Pedido]],LCM(Tabla1[[#This Row],[MC VIEJO]],Tabla1[[#This Row],[Pedido]]))</f>
        <v>1</v>
      </c>
      <c r="AG4356" s="36">
        <f>+VLOOKUP(Tabla1[[#This Row],[Artículo]],'.'!$B$2:$D$11481,3,)</f>
        <v>1</v>
      </c>
      <c r="AH4356" s="37" t="str">
        <f>+IFERROR(SEARCH("pack",Tabla1[[#This Row],[PACK]]),"")</f>
        <v/>
      </c>
    </row>
    <row r="4357" spans="1:34" ht="24" customHeight="1" x14ac:dyDescent="0.2">
      <c r="A4357" s="50" t="s">
        <v>6938</v>
      </c>
      <c r="B4357" s="60" t="s">
        <v>8298</v>
      </c>
      <c r="C4357" s="61" t="s">
        <v>8296</v>
      </c>
      <c r="D4357" s="52" t="s">
        <v>27</v>
      </c>
      <c r="E4357" s="53">
        <v>1037692.1</v>
      </c>
      <c r="F4357" s="23" t="str">
        <f>+IFERROR(VLOOKUP(Tabla1[[#This Row],[Artículo]],'..'!$B$2:$D$569000,3,),"")</f>
        <v/>
      </c>
      <c r="G4357" s="24" t="str">
        <f>IF(H4357=AF4357,"", "Error MC")</f>
        <v>Error MC</v>
      </c>
      <c r="H4357" s="62"/>
      <c r="I4357" s="54">
        <f>+Tabla1[[#This Row],[MC]]*Tabla1[[#This Row],[Pedido]]*Tabla1[[#This Row],[PVC ]]</f>
        <v>0</v>
      </c>
      <c r="J4357" s="26">
        <v>0.105</v>
      </c>
      <c r="K4357" s="63"/>
      <c r="L4357" s="28" t="s">
        <v>535</v>
      </c>
      <c r="M4357" s="53">
        <v>1547977.196</v>
      </c>
      <c r="N4357" s="64" t="str">
        <f>+IF(Tabla1[[#This Row],[F PMPI]]="SÍ","No","Sí")</f>
        <v>No</v>
      </c>
      <c r="O4357" s="65">
        <f>+Tabla1[[#This Row],[PVL]]*1.055</f>
        <v>1633115.94178</v>
      </c>
      <c r="P4357" s="65">
        <f>+Tabla1[[#This Row],[PVL]]*1.43</f>
        <v>2213607.3902799999</v>
      </c>
      <c r="Q4357" s="66" t="str">
        <f>+HYPERLINK(Tabla1[[#This Row],[PAG]])</f>
        <v>https://todomusica.com.ar/transmisores-inalambricos/5467-404.html</v>
      </c>
      <c r="R4357" s="67"/>
      <c r="S4357" s="68"/>
      <c r="T4357" s="69"/>
      <c r="U4357" s="69"/>
      <c r="V4357" s="69"/>
      <c r="W4357" s="69"/>
      <c r="X4357" s="69"/>
      <c r="Y4357" s="35"/>
      <c r="Z4357" s="35" t="s">
        <v>27847</v>
      </c>
      <c r="AA4357" s="36">
        <v>1</v>
      </c>
      <c r="AB4357" s="35" t="s">
        <v>9849</v>
      </c>
      <c r="AC4357" s="35" t="str">
        <f>+IF(Tabla1[[#This Row],[STK]]="no","Sin STK", "STK disponible")</f>
        <v>Sin STK</v>
      </c>
      <c r="AD4357" s="35">
        <f>+I4357*J4357</f>
        <v>0</v>
      </c>
      <c r="AE4357" s="35">
        <f>+I4357*K4357</f>
        <v>0</v>
      </c>
      <c r="AF4357" s="36">
        <f>IF(Tabla1[[#This Row],[ref pack]]=1,Tabla1[[#This Row],[Pedido]],LCM(Tabla1[[#This Row],[MC VIEJO]],Tabla1[[#This Row],[Pedido]]))</f>
        <v>1</v>
      </c>
      <c r="AG4357" s="36">
        <f>+VLOOKUP(Tabla1[[#This Row],[Artículo]],'.'!$B$2:$D$11481,3,)</f>
        <v>1</v>
      </c>
      <c r="AH4357" s="37" t="str">
        <f>+IFERROR(SEARCH("pack",Tabla1[[#This Row],[PACK]]),"")</f>
        <v/>
      </c>
    </row>
    <row r="4358" spans="1:34" ht="24" customHeight="1" x14ac:dyDescent="0.2">
      <c r="A4358" s="50" t="s">
        <v>6938</v>
      </c>
      <c r="B4358" s="60" t="s">
        <v>8299</v>
      </c>
      <c r="C4358" s="61" t="s">
        <v>8300</v>
      </c>
      <c r="D4358" s="52" t="s">
        <v>9842</v>
      </c>
      <c r="E4358" s="53">
        <v>3278099.66</v>
      </c>
      <c r="F4358" s="23" t="str">
        <f>+IFERROR(VLOOKUP(Tabla1[[#This Row],[Artículo]],'..'!$B$2:$D$569000,3,),"")</f>
        <v/>
      </c>
      <c r="G4358" s="24" t="str">
        <f>IF(H4358=AF4358,"", "Error MC")</f>
        <v>Error MC</v>
      </c>
      <c r="H4358" s="62"/>
      <c r="I4358" s="54">
        <f>+Tabla1[[#This Row],[MC]]*Tabla1[[#This Row],[Pedido]]*Tabla1[[#This Row],[PVC ]]</f>
        <v>0</v>
      </c>
      <c r="J4358" s="26">
        <v>0.21</v>
      </c>
      <c r="K4358" s="63"/>
      <c r="L4358" s="28" t="s">
        <v>535</v>
      </c>
      <c r="M4358" s="53">
        <v>5354775.7929999996</v>
      </c>
      <c r="N4358" s="64" t="str">
        <f>+IF(Tabla1[[#This Row],[F PMPI]]="SÍ","No","Sí")</f>
        <v>No</v>
      </c>
      <c r="O4358" s="65">
        <f>+Tabla1[[#This Row],[PVL]]*1.055</f>
        <v>5649288.461614999</v>
      </c>
      <c r="P4358" s="65">
        <f>+Tabla1[[#This Row],[PVL]]*1.43</f>
        <v>7657329.3839899991</v>
      </c>
      <c r="Q4358" s="66" t="str">
        <f>+HYPERLINK(Tabla1[[#This Row],[PAG]])</f>
        <v>https://todomusica.com.ar/receptores-inalambricos/696-ur4dar-h4.html</v>
      </c>
      <c r="R4358" s="67"/>
      <c r="S4358" s="68"/>
      <c r="T4358" s="69"/>
      <c r="U4358" s="69"/>
      <c r="V4358" s="69"/>
      <c r="W4358" s="69"/>
      <c r="X4358" s="69"/>
      <c r="Y4358" s="35"/>
      <c r="Z4358" s="35" t="s">
        <v>27848</v>
      </c>
      <c r="AA4358" s="36">
        <v>1</v>
      </c>
      <c r="AB4358" s="35" t="s">
        <v>9849</v>
      </c>
      <c r="AC4358" s="35" t="str">
        <f>+IF(Tabla1[[#This Row],[STK]]="no","Sin STK", "STK disponible")</f>
        <v>STK disponible</v>
      </c>
      <c r="AD4358" s="35">
        <f>+I4358*J4358</f>
        <v>0</v>
      </c>
      <c r="AE4358" s="35">
        <f>+I4358*K4358</f>
        <v>0</v>
      </c>
      <c r="AF4358" s="36">
        <f>IF(Tabla1[[#This Row],[ref pack]]=1,Tabla1[[#This Row],[Pedido]],LCM(Tabla1[[#This Row],[MC VIEJO]],Tabla1[[#This Row],[Pedido]]))</f>
        <v>1</v>
      </c>
      <c r="AG4358" s="36">
        <f>+VLOOKUP(Tabla1[[#This Row],[Artículo]],'.'!$B$2:$D$11481,3,)</f>
        <v>1</v>
      </c>
      <c r="AH4358" s="37" t="str">
        <f>+IFERROR(SEARCH("pack",Tabla1[[#This Row],[PACK]]),"")</f>
        <v/>
      </c>
    </row>
    <row r="4359" spans="1:34" ht="24" customHeight="1" x14ac:dyDescent="0.2">
      <c r="A4359" s="50" t="s">
        <v>6938</v>
      </c>
      <c r="B4359" s="60" t="s">
        <v>8301</v>
      </c>
      <c r="C4359" s="61" t="s">
        <v>8300</v>
      </c>
      <c r="D4359" s="52" t="s">
        <v>9842</v>
      </c>
      <c r="E4359" s="53">
        <v>3278099.66</v>
      </c>
      <c r="F4359" s="23" t="str">
        <f>+IFERROR(VLOOKUP(Tabla1[[#This Row],[Artículo]],'..'!$B$2:$D$569000,3,),"")</f>
        <v/>
      </c>
      <c r="G4359" s="24" t="str">
        <f>IF(H4359=AF4359,"", "Error MC")</f>
        <v>Error MC</v>
      </c>
      <c r="H4359" s="62"/>
      <c r="I4359" s="54">
        <f>+Tabla1[[#This Row],[MC]]*Tabla1[[#This Row],[Pedido]]*Tabla1[[#This Row],[PVC ]]</f>
        <v>0</v>
      </c>
      <c r="J4359" s="26">
        <v>0.21</v>
      </c>
      <c r="K4359" s="63"/>
      <c r="L4359" s="28" t="s">
        <v>535</v>
      </c>
      <c r="M4359" s="53">
        <v>5354775.7929999996</v>
      </c>
      <c r="N4359" s="64" t="str">
        <f>+IF(Tabla1[[#This Row],[F PMPI]]="SÍ","No","Sí")</f>
        <v>No</v>
      </c>
      <c r="O4359" s="65">
        <f>+Tabla1[[#This Row],[PVL]]*1.055</f>
        <v>5649288.461614999</v>
      </c>
      <c r="P4359" s="65">
        <f>+Tabla1[[#This Row],[PVL]]*1.43</f>
        <v>7657329.3839899991</v>
      </c>
      <c r="Q4359" s="66" t="str">
        <f>+HYPERLINK(Tabla1[[#This Row],[PAG]])</f>
        <v>https://todomusica.com.ar/receptores-inalambricos/3948-ur4dar-j5.html</v>
      </c>
      <c r="R4359" s="67"/>
      <c r="S4359" s="68"/>
      <c r="T4359" s="69"/>
      <c r="U4359" s="69"/>
      <c r="V4359" s="69"/>
      <c r="W4359" s="69"/>
      <c r="X4359" s="69"/>
      <c r="Y4359" s="35"/>
      <c r="Z4359" s="35" t="s">
        <v>27849</v>
      </c>
      <c r="AA4359" s="36">
        <v>1</v>
      </c>
      <c r="AB4359" s="35" t="s">
        <v>9849</v>
      </c>
      <c r="AC4359" s="35" t="str">
        <f>+IF(Tabla1[[#This Row],[STK]]="no","Sin STK", "STK disponible")</f>
        <v>STK disponible</v>
      </c>
      <c r="AD4359" s="35">
        <f>+I4359*J4359</f>
        <v>0</v>
      </c>
      <c r="AE4359" s="35">
        <f>+I4359*K4359</f>
        <v>0</v>
      </c>
      <c r="AF4359" s="36">
        <f>IF(Tabla1[[#This Row],[ref pack]]=1,Tabla1[[#This Row],[Pedido]],LCM(Tabla1[[#This Row],[MC VIEJO]],Tabla1[[#This Row],[Pedido]]))</f>
        <v>1</v>
      </c>
      <c r="AG4359" s="36">
        <f>+VLOOKUP(Tabla1[[#This Row],[Artículo]],'.'!$B$2:$D$11481,3,)</f>
        <v>1</v>
      </c>
      <c r="AH4359" s="37" t="str">
        <f>+IFERROR(SEARCH("pack",Tabla1[[#This Row],[PACK]]),"")</f>
        <v/>
      </c>
    </row>
    <row r="4360" spans="1:34" ht="24" customHeight="1" x14ac:dyDescent="0.2">
      <c r="A4360" s="50" t="s">
        <v>6938</v>
      </c>
      <c r="B4360" s="60" t="s">
        <v>8302</v>
      </c>
      <c r="C4360" s="61" t="s">
        <v>8303</v>
      </c>
      <c r="D4360" s="52" t="s">
        <v>27</v>
      </c>
      <c r="E4360" s="53">
        <v>2217404.0499999998</v>
      </c>
      <c r="F4360" s="23" t="str">
        <f>+IFERROR(VLOOKUP(Tabla1[[#This Row],[Artículo]],'..'!$B$2:$D$569000,3,),"")</f>
        <v/>
      </c>
      <c r="G4360" s="24" t="str">
        <f>IF(H4360=AF4360,"", "Error MC")</f>
        <v>Error MC</v>
      </c>
      <c r="H4360" s="62"/>
      <c r="I4360" s="54">
        <f>+Tabla1[[#This Row],[MC]]*Tabla1[[#This Row],[Pedido]]*Tabla1[[#This Row],[PVC ]]</f>
        <v>0</v>
      </c>
      <c r="J4360" s="26">
        <v>0.21</v>
      </c>
      <c r="K4360" s="63"/>
      <c r="L4360" s="28" t="s">
        <v>535</v>
      </c>
      <c r="M4360" s="53">
        <v>3622129.5189999999</v>
      </c>
      <c r="N4360" s="64" t="str">
        <f>+IF(Tabla1[[#This Row],[F PMPI]]="SÍ","No","Sí")</f>
        <v>No</v>
      </c>
      <c r="O4360" s="65">
        <f>+Tabla1[[#This Row],[PVL]]*1.055</f>
        <v>3821346.6425449997</v>
      </c>
      <c r="P4360" s="65">
        <f>+Tabla1[[#This Row],[PVL]]*1.43</f>
        <v>5179645.2121699993</v>
      </c>
      <c r="Q4360" s="66" t="str">
        <f>+HYPERLINK(Tabla1[[#This Row],[PAG]])</f>
        <v>https://todomusica.com.ar/receptores-inalambricos/1109-ur4sar-h4.html</v>
      </c>
      <c r="R4360" s="67"/>
      <c r="S4360" s="68"/>
      <c r="T4360" s="69"/>
      <c r="U4360" s="69"/>
      <c r="V4360" s="69"/>
      <c r="W4360" s="69"/>
      <c r="X4360" s="69"/>
      <c r="Y4360" s="35"/>
      <c r="Z4360" s="35" t="s">
        <v>27850</v>
      </c>
      <c r="AA4360" s="36">
        <v>1</v>
      </c>
      <c r="AB4360" s="35" t="s">
        <v>9849</v>
      </c>
      <c r="AC4360" s="35" t="str">
        <f>+IF(Tabla1[[#This Row],[STK]]="no","Sin STK", "STK disponible")</f>
        <v>Sin STK</v>
      </c>
      <c r="AD4360" s="35">
        <f>+I4360*J4360</f>
        <v>0</v>
      </c>
      <c r="AE4360" s="35">
        <f>+I4360*K4360</f>
        <v>0</v>
      </c>
      <c r="AF4360" s="36">
        <f>IF(Tabla1[[#This Row],[ref pack]]=1,Tabla1[[#This Row],[Pedido]],LCM(Tabla1[[#This Row],[MC VIEJO]],Tabla1[[#This Row],[Pedido]]))</f>
        <v>1</v>
      </c>
      <c r="AG4360" s="36">
        <f>+VLOOKUP(Tabla1[[#This Row],[Artículo]],'.'!$B$2:$D$11481,3,)</f>
        <v>1</v>
      </c>
      <c r="AH4360" s="37" t="str">
        <f>+IFERROR(SEARCH("pack",Tabla1[[#This Row],[PACK]]),"")</f>
        <v/>
      </c>
    </row>
    <row r="4361" spans="1:34" ht="24" customHeight="1" x14ac:dyDescent="0.2">
      <c r="A4361" s="50" t="s">
        <v>6938</v>
      </c>
      <c r="B4361" s="60" t="s">
        <v>8304</v>
      </c>
      <c r="C4361" s="61" t="s">
        <v>8303</v>
      </c>
      <c r="D4361" s="52" t="s">
        <v>9842</v>
      </c>
      <c r="E4361" s="53">
        <v>2217404.0499999998</v>
      </c>
      <c r="F4361" s="23" t="str">
        <f>+IFERROR(VLOOKUP(Tabla1[[#This Row],[Artículo]],'..'!$B$2:$D$569000,3,),"")</f>
        <v/>
      </c>
      <c r="G4361" s="24" t="str">
        <f>IF(H4361=AF4361,"", "Error MC")</f>
        <v>Error MC</v>
      </c>
      <c r="H4361" s="62"/>
      <c r="I4361" s="54">
        <f>+Tabla1[[#This Row],[MC]]*Tabla1[[#This Row],[Pedido]]*Tabla1[[#This Row],[PVC ]]</f>
        <v>0</v>
      </c>
      <c r="J4361" s="26">
        <v>0.21</v>
      </c>
      <c r="K4361" s="63"/>
      <c r="L4361" s="28" t="s">
        <v>535</v>
      </c>
      <c r="M4361" s="53">
        <v>3622129.5189999999</v>
      </c>
      <c r="N4361" s="64" t="str">
        <f>+IF(Tabla1[[#This Row],[F PMPI]]="SÍ","No","Sí")</f>
        <v>No</v>
      </c>
      <c r="O4361" s="65">
        <f>+Tabla1[[#This Row],[PVL]]*1.055</f>
        <v>3821346.6425449997</v>
      </c>
      <c r="P4361" s="65">
        <f>+Tabla1[[#This Row],[PVL]]*1.43</f>
        <v>5179645.2121699993</v>
      </c>
      <c r="Q4361" s="66" t="str">
        <f>+HYPERLINK(Tabla1[[#This Row],[PAG]])</f>
        <v>https://todomusica.com.ar/receptores-inalambricos/5470-404.html</v>
      </c>
      <c r="R4361" s="67"/>
      <c r="S4361" s="68"/>
      <c r="T4361" s="69"/>
      <c r="U4361" s="69"/>
      <c r="V4361" s="69"/>
      <c r="W4361" s="69"/>
      <c r="X4361" s="69"/>
      <c r="Y4361" s="35"/>
      <c r="Z4361" s="35" t="s">
        <v>27851</v>
      </c>
      <c r="AA4361" s="36">
        <v>1</v>
      </c>
      <c r="AB4361" s="35" t="s">
        <v>9849</v>
      </c>
      <c r="AC4361" s="35" t="str">
        <f>+IF(Tabla1[[#This Row],[STK]]="no","Sin STK", "STK disponible")</f>
        <v>STK disponible</v>
      </c>
      <c r="AD4361" s="35">
        <f>+I4361*J4361</f>
        <v>0</v>
      </c>
      <c r="AE4361" s="35">
        <f>+I4361*K4361</f>
        <v>0</v>
      </c>
      <c r="AF4361" s="36">
        <f>IF(Tabla1[[#This Row],[ref pack]]=1,Tabla1[[#This Row],[Pedido]],LCM(Tabla1[[#This Row],[MC VIEJO]],Tabla1[[#This Row],[Pedido]]))</f>
        <v>1</v>
      </c>
      <c r="AG4361" s="36">
        <f>+VLOOKUP(Tabla1[[#This Row],[Artículo]],'.'!$B$2:$D$11481,3,)</f>
        <v>1</v>
      </c>
      <c r="AH4361" s="37" t="str">
        <f>+IFERROR(SEARCH("pack",Tabla1[[#This Row],[PACK]]),"")</f>
        <v/>
      </c>
    </row>
    <row r="4362" spans="1:34" ht="24" customHeight="1" x14ac:dyDescent="0.2">
      <c r="A4362" s="50" t="s">
        <v>6938</v>
      </c>
      <c r="B4362" s="60" t="s">
        <v>8305</v>
      </c>
      <c r="C4362" s="61" t="s">
        <v>8306</v>
      </c>
      <c r="D4362" s="52" t="s">
        <v>9842</v>
      </c>
      <c r="E4362" s="53">
        <v>1524727.11</v>
      </c>
      <c r="F4362" s="23" t="str">
        <f>+IFERROR(VLOOKUP(Tabla1[[#This Row],[Artículo]],'..'!$B$2:$D$569000,3,),"")</f>
        <v/>
      </c>
      <c r="G4362" s="24" t="str">
        <f>IF(H4362=AF4362,"", "Error MC")</f>
        <v>Error MC</v>
      </c>
      <c r="H4362" s="62"/>
      <c r="I4362" s="54">
        <f>+Tabla1[[#This Row],[MC]]*Tabla1[[#This Row],[Pedido]]*Tabla1[[#This Row],[PVC ]]</f>
        <v>0</v>
      </c>
      <c r="J4362" s="26">
        <v>0.21</v>
      </c>
      <c r="K4362" s="63"/>
      <c r="L4362" s="28" t="s">
        <v>535</v>
      </c>
      <c r="M4362" s="53">
        <v>2490641.736</v>
      </c>
      <c r="N4362" s="64" t="str">
        <f>+IF(Tabla1[[#This Row],[F PMPI]]="SÍ","No","Sí")</f>
        <v>No</v>
      </c>
      <c r="O4362" s="65">
        <f>+Tabla1[[#This Row],[PVL]]*1.055</f>
        <v>2627627.0314799999</v>
      </c>
      <c r="P4362" s="65">
        <f>+Tabla1[[#This Row],[PVL]]*1.43</f>
        <v>3561617.68248</v>
      </c>
      <c r="Q4362" s="66" t="str">
        <f>+HYPERLINK(Tabla1[[#This Row],[PAG]])</f>
        <v>https://todomusica.com.ar/receptores-inalambricos/5475-404.html</v>
      </c>
      <c r="R4362" s="67"/>
      <c r="S4362" s="68"/>
      <c r="T4362" s="69"/>
      <c r="U4362" s="69"/>
      <c r="V4362" s="69"/>
      <c r="W4362" s="69"/>
      <c r="X4362" s="69"/>
      <c r="Y4362" s="35"/>
      <c r="Z4362" s="35" t="s">
        <v>27852</v>
      </c>
      <c r="AA4362" s="36">
        <v>1</v>
      </c>
      <c r="AB4362" s="35" t="s">
        <v>9849</v>
      </c>
      <c r="AC4362" s="35" t="str">
        <f>+IF(Tabla1[[#This Row],[STK]]="no","Sin STK", "STK disponible")</f>
        <v>STK disponible</v>
      </c>
      <c r="AD4362" s="35">
        <f>+I4362*J4362</f>
        <v>0</v>
      </c>
      <c r="AE4362" s="35">
        <f>+I4362*K4362</f>
        <v>0</v>
      </c>
      <c r="AF4362" s="36">
        <f>IF(Tabla1[[#This Row],[ref pack]]=1,Tabla1[[#This Row],[Pedido]],LCM(Tabla1[[#This Row],[MC VIEJO]],Tabla1[[#This Row],[Pedido]]))</f>
        <v>1</v>
      </c>
      <c r="AG4362" s="36">
        <f>+VLOOKUP(Tabla1[[#This Row],[Artículo]],'.'!$B$2:$D$11481,3,)</f>
        <v>1</v>
      </c>
      <c r="AH4362" s="37" t="str">
        <f>+IFERROR(SEARCH("pack",Tabla1[[#This Row],[PACK]]),"")</f>
        <v/>
      </c>
    </row>
    <row r="4363" spans="1:34" ht="24" customHeight="1" x14ac:dyDescent="0.2">
      <c r="A4363" s="50" t="s">
        <v>6938</v>
      </c>
      <c r="B4363" s="60" t="s">
        <v>8307</v>
      </c>
      <c r="C4363" s="61" t="s">
        <v>8306</v>
      </c>
      <c r="D4363" s="52" t="s">
        <v>27</v>
      </c>
      <c r="E4363" s="53">
        <v>1524727.11</v>
      </c>
      <c r="F4363" s="23" t="str">
        <f>+IFERROR(VLOOKUP(Tabla1[[#This Row],[Artículo]],'..'!$B$2:$D$569000,3,),"")</f>
        <v/>
      </c>
      <c r="G4363" s="24" t="str">
        <f>IF(H4363=AF4363,"", "Error MC")</f>
        <v>Error MC</v>
      </c>
      <c r="H4363" s="62"/>
      <c r="I4363" s="54">
        <f>+Tabla1[[#This Row],[MC]]*Tabla1[[#This Row],[Pedido]]*Tabla1[[#This Row],[PVC ]]</f>
        <v>0</v>
      </c>
      <c r="J4363" s="26">
        <v>0.21</v>
      </c>
      <c r="K4363" s="63"/>
      <c r="L4363" s="28" t="s">
        <v>535</v>
      </c>
      <c r="M4363" s="53">
        <v>2490641.736</v>
      </c>
      <c r="N4363" s="64" t="str">
        <f>+IF(Tabla1[[#This Row],[F PMPI]]="SÍ","No","Sí")</f>
        <v>No</v>
      </c>
      <c r="O4363" s="65">
        <f>+Tabla1[[#This Row],[PVL]]*1.055</f>
        <v>2627627.0314799999</v>
      </c>
      <c r="P4363" s="65">
        <f>+Tabla1[[#This Row],[PVL]]*1.43</f>
        <v>3561617.68248</v>
      </c>
      <c r="Q4363" s="66" t="str">
        <f>+HYPERLINK(Tabla1[[#This Row],[PAG]])</f>
        <v>https://todomusica.com.ar/receptores-inalambricos/5476-404.html</v>
      </c>
      <c r="R4363" s="67"/>
      <c r="S4363" s="68"/>
      <c r="T4363" s="69"/>
      <c r="U4363" s="69"/>
      <c r="V4363" s="69"/>
      <c r="W4363" s="69"/>
      <c r="X4363" s="69"/>
      <c r="Y4363" s="35"/>
      <c r="Z4363" s="35" t="s">
        <v>27853</v>
      </c>
      <c r="AA4363" s="36">
        <v>1</v>
      </c>
      <c r="AB4363" s="35" t="s">
        <v>9849</v>
      </c>
      <c r="AC4363" s="35" t="str">
        <f>+IF(Tabla1[[#This Row],[STK]]="no","Sin STK", "STK disponible")</f>
        <v>Sin STK</v>
      </c>
      <c r="AD4363" s="35">
        <f>+I4363*J4363</f>
        <v>0</v>
      </c>
      <c r="AE4363" s="35">
        <f>+I4363*K4363</f>
        <v>0</v>
      </c>
      <c r="AF4363" s="36">
        <f>IF(Tabla1[[#This Row],[ref pack]]=1,Tabla1[[#This Row],[Pedido]],LCM(Tabla1[[#This Row],[MC VIEJO]],Tabla1[[#This Row],[Pedido]]))</f>
        <v>1</v>
      </c>
      <c r="AG4363" s="36">
        <f>+VLOOKUP(Tabla1[[#This Row],[Artículo]],'.'!$B$2:$D$11481,3,)</f>
        <v>1</v>
      </c>
      <c r="AH4363" s="37" t="str">
        <f>+IFERROR(SEARCH("pack",Tabla1[[#This Row],[PACK]]),"")</f>
        <v/>
      </c>
    </row>
    <row r="4364" spans="1:34" ht="24" customHeight="1" x14ac:dyDescent="0.2">
      <c r="A4364" s="50" t="s">
        <v>6938</v>
      </c>
      <c r="B4364" s="60" t="s">
        <v>8310</v>
      </c>
      <c r="C4364" s="61" t="s">
        <v>8311</v>
      </c>
      <c r="D4364" s="52" t="s">
        <v>9842</v>
      </c>
      <c r="E4364" s="53">
        <v>121087.34</v>
      </c>
      <c r="F4364" s="23" t="str">
        <f>+IFERROR(VLOOKUP(Tabla1[[#This Row],[Artículo]],'..'!$B$2:$D$569000,3,),"")</f>
        <v/>
      </c>
      <c r="G4364" s="24" t="str">
        <f>IF(H4364=AF4364,"", "Error MC")</f>
        <v>Error MC</v>
      </c>
      <c r="H4364" s="62"/>
      <c r="I4364" s="54">
        <f>+Tabla1[[#This Row],[MC]]*Tabla1[[#This Row],[Pedido]]*Tabla1[[#This Row],[PVC ]]</f>
        <v>0</v>
      </c>
      <c r="J4364" s="26">
        <v>0.21</v>
      </c>
      <c r="K4364" s="63"/>
      <c r="L4364" s="28" t="s">
        <v>535</v>
      </c>
      <c r="M4364" s="53">
        <v>197796.171</v>
      </c>
      <c r="N4364" s="64" t="str">
        <f>+IF(Tabla1[[#This Row],[F PMPI]]="SÍ","No","Sí")</f>
        <v>No</v>
      </c>
      <c r="O4364" s="65">
        <f>+Tabla1[[#This Row],[PVL]]*1.055</f>
        <v>208674.96040499999</v>
      </c>
      <c r="P4364" s="65">
        <f>+Tabla1[[#This Row],[PVL]]*1.43</f>
        <v>282848.52453</v>
      </c>
      <c r="Q4364" s="66" t="str">
        <f>+HYPERLINK(Tabla1[[#This Row],[PAG]])</f>
        <v>https://todomusica.com.ar/microfonos-broadcast/3951-vp64al.html</v>
      </c>
      <c r="R4364" s="67"/>
      <c r="S4364" s="68"/>
      <c r="T4364" s="69"/>
      <c r="U4364" s="69"/>
      <c r="V4364" s="69"/>
      <c r="W4364" s="69"/>
      <c r="X4364" s="69"/>
      <c r="Y4364" s="35"/>
      <c r="Z4364" s="35" t="s">
        <v>27854</v>
      </c>
      <c r="AA4364" s="36">
        <v>1</v>
      </c>
      <c r="AB4364" s="35" t="s">
        <v>9849</v>
      </c>
      <c r="AC4364" s="35" t="str">
        <f>+IF(Tabla1[[#This Row],[STK]]="no","Sin STK", "STK disponible")</f>
        <v>STK disponible</v>
      </c>
      <c r="AD4364" s="35">
        <f>+I4364*J4364</f>
        <v>0</v>
      </c>
      <c r="AE4364" s="35">
        <f>+I4364*K4364</f>
        <v>0</v>
      </c>
      <c r="AF4364" s="36">
        <f>IF(Tabla1[[#This Row],[ref pack]]=1,Tabla1[[#This Row],[Pedido]],LCM(Tabla1[[#This Row],[MC VIEJO]],Tabla1[[#This Row],[Pedido]]))</f>
        <v>1</v>
      </c>
      <c r="AG4364" s="36">
        <f>+VLOOKUP(Tabla1[[#This Row],[Artículo]],'.'!$B$2:$D$11481,3,)</f>
        <v>1</v>
      </c>
      <c r="AH4364" s="37" t="str">
        <f>+IFERROR(SEARCH("pack",Tabla1[[#This Row],[PACK]]),"")</f>
        <v/>
      </c>
    </row>
    <row r="4365" spans="1:34" ht="24" customHeight="1" x14ac:dyDescent="0.2">
      <c r="A4365" s="50" t="s">
        <v>6938</v>
      </c>
      <c r="B4365" s="60" t="s">
        <v>8312</v>
      </c>
      <c r="C4365" s="61" t="s">
        <v>8313</v>
      </c>
      <c r="D4365" s="52" t="s">
        <v>9842</v>
      </c>
      <c r="E4365" s="53">
        <v>348384.03</v>
      </c>
      <c r="F4365" s="23" t="str">
        <f>+IFERROR(VLOOKUP(Tabla1[[#This Row],[Artículo]],'..'!$B$2:$D$569000,3,),"")</f>
        <v/>
      </c>
      <c r="G4365" s="24" t="str">
        <f>IF(H4365=AF4365,"", "Error MC")</f>
        <v>Error MC</v>
      </c>
      <c r="H4365" s="62"/>
      <c r="I4365" s="54">
        <f>+Tabla1[[#This Row],[MC]]*Tabla1[[#This Row],[Pedido]]*Tabla1[[#This Row],[PVC ]]</f>
        <v>0</v>
      </c>
      <c r="J4365" s="26">
        <v>0.21</v>
      </c>
      <c r="K4365" s="63"/>
      <c r="L4365" s="28" t="s">
        <v>535</v>
      </c>
      <c r="M4365" s="53">
        <v>569085.31200000003</v>
      </c>
      <c r="N4365" s="64" t="str">
        <f>+IF(Tabla1[[#This Row],[F PMPI]]="SÍ","No","Sí")</f>
        <v>No</v>
      </c>
      <c r="O4365" s="65">
        <f>+Tabla1[[#This Row],[PVL]]*1.055</f>
        <v>600385.00416000001</v>
      </c>
      <c r="P4365" s="65">
        <f>+Tabla1[[#This Row],[PVL]]*1.43</f>
        <v>813791.99615999998</v>
      </c>
      <c r="Q4365" s="66" t="str">
        <f>+HYPERLINK(Tabla1[[#This Row],[PAG]])</f>
        <v>https://todomusica.com.ar/microfonos-broadcast/697-vp82.html</v>
      </c>
      <c r="R4365" s="67"/>
      <c r="S4365" s="68"/>
      <c r="T4365" s="69"/>
      <c r="U4365" s="69"/>
      <c r="V4365" s="69"/>
      <c r="W4365" s="69"/>
      <c r="X4365" s="69"/>
      <c r="Y4365" s="35"/>
      <c r="Z4365" s="35" t="s">
        <v>27855</v>
      </c>
      <c r="AA4365" s="36">
        <v>1</v>
      </c>
      <c r="AB4365" s="35" t="s">
        <v>9849</v>
      </c>
      <c r="AC4365" s="35" t="str">
        <f>+IF(Tabla1[[#This Row],[STK]]="no","Sin STK", "STK disponible")</f>
        <v>STK disponible</v>
      </c>
      <c r="AD4365" s="35">
        <f>+I4365*J4365</f>
        <v>0</v>
      </c>
      <c r="AE4365" s="35">
        <f>+I4365*K4365</f>
        <v>0</v>
      </c>
      <c r="AF4365" s="36">
        <f>IF(Tabla1[[#This Row],[ref pack]]=1,Tabla1[[#This Row],[Pedido]],LCM(Tabla1[[#This Row],[MC VIEJO]],Tabla1[[#This Row],[Pedido]]))</f>
        <v>1</v>
      </c>
      <c r="AG4365" s="36">
        <f>+VLOOKUP(Tabla1[[#This Row],[Artículo]],'.'!$B$2:$D$11481,3,)</f>
        <v>1</v>
      </c>
      <c r="AH4365" s="37" t="str">
        <f>+IFERROR(SEARCH("pack",Tabla1[[#This Row],[PACK]]),"")</f>
        <v/>
      </c>
    </row>
    <row r="4366" spans="1:34" ht="24" customHeight="1" x14ac:dyDescent="0.2">
      <c r="A4366" s="50" t="s">
        <v>6938</v>
      </c>
      <c r="B4366" s="60" t="s">
        <v>8314</v>
      </c>
      <c r="C4366" s="61" t="s">
        <v>8315</v>
      </c>
      <c r="D4366" s="52" t="s">
        <v>27</v>
      </c>
      <c r="E4366" s="53">
        <v>266143.96999999997</v>
      </c>
      <c r="F4366" s="23" t="str">
        <f>+IFERROR(VLOOKUP(Tabla1[[#This Row],[Artículo]],'..'!$B$2:$D$569000,3,),"")</f>
        <v/>
      </c>
      <c r="G4366" s="24" t="str">
        <f>IF(H4366=AF4366,"", "Error MC")</f>
        <v>Error MC</v>
      </c>
      <c r="H4366" s="62"/>
      <c r="I4366" s="54">
        <f>+Tabla1[[#This Row],[MC]]*Tabla1[[#This Row],[Pedido]]*Tabla1[[#This Row],[PVC ]]</f>
        <v>0</v>
      </c>
      <c r="J4366" s="26">
        <v>0.21</v>
      </c>
      <c r="K4366" s="63"/>
      <c r="L4366" s="28" t="s">
        <v>535</v>
      </c>
      <c r="M4366" s="53">
        <v>434746.17599999998</v>
      </c>
      <c r="N4366" s="64" t="str">
        <f>+IF(Tabla1[[#This Row],[F PMPI]]="SÍ","No","Sí")</f>
        <v>No</v>
      </c>
      <c r="O4366" s="65">
        <f>+Tabla1[[#This Row],[PVL]]*1.055</f>
        <v>458657.21567999996</v>
      </c>
      <c r="P4366" s="65">
        <f>+Tabla1[[#This Row],[PVL]]*1.43</f>
        <v>621687.0316799999</v>
      </c>
      <c r="Q4366" s="66" t="str">
        <f>+HYPERLINK(Tabla1[[#This Row],[PAG]])</f>
        <v>https://todomusica.com.ar/productos-sin-categorias-de-netsuite/5477-404.html</v>
      </c>
      <c r="R4366" s="67"/>
      <c r="S4366" s="68"/>
      <c r="T4366" s="69"/>
      <c r="U4366" s="69"/>
      <c r="V4366" s="69"/>
      <c r="W4366" s="69"/>
      <c r="X4366" s="69"/>
      <c r="Y4366" s="35"/>
      <c r="Z4366" s="35" t="s">
        <v>27856</v>
      </c>
      <c r="AA4366" s="36">
        <v>1</v>
      </c>
      <c r="AB4366" s="35" t="s">
        <v>9849</v>
      </c>
      <c r="AC4366" s="35" t="str">
        <f>+IF(Tabla1[[#This Row],[STK]]="no","Sin STK", "STK disponible")</f>
        <v>Sin STK</v>
      </c>
      <c r="AD4366" s="35">
        <f>+I4366*J4366</f>
        <v>0</v>
      </c>
      <c r="AE4366" s="35">
        <f>+I4366*K4366</f>
        <v>0</v>
      </c>
      <c r="AF4366" s="36">
        <f>IF(Tabla1[[#This Row],[ref pack]]=1,Tabla1[[#This Row],[Pedido]],LCM(Tabla1[[#This Row],[MC VIEJO]],Tabla1[[#This Row],[Pedido]]))</f>
        <v>1</v>
      </c>
      <c r="AG4366" s="36">
        <f>+VLOOKUP(Tabla1[[#This Row],[Artículo]],'.'!$B$2:$D$11481,3,)</f>
        <v>1</v>
      </c>
      <c r="AH4366" s="37" t="str">
        <f>+IFERROR(SEARCH("pack",Tabla1[[#This Row],[PACK]]),"")</f>
        <v/>
      </c>
    </row>
    <row r="4367" spans="1:34" ht="24" customHeight="1" x14ac:dyDescent="0.2">
      <c r="A4367" s="50" t="s">
        <v>6938</v>
      </c>
      <c r="B4367" s="60" t="s">
        <v>8318</v>
      </c>
      <c r="C4367" s="61" t="s">
        <v>8319</v>
      </c>
      <c r="D4367" s="52" t="s">
        <v>9842</v>
      </c>
      <c r="E4367" s="53">
        <v>1049697.83</v>
      </c>
      <c r="F4367" s="23" t="str">
        <f>+IFERROR(VLOOKUP(Tabla1[[#This Row],[Artículo]],'..'!$B$2:$D$569000,3,),"")</f>
        <v/>
      </c>
      <c r="G4367" s="24" t="str">
        <f>IF(H4367=AF4367,"", "Error MC")</f>
        <v>Error MC</v>
      </c>
      <c r="H4367" s="62"/>
      <c r="I4367" s="54">
        <f>+Tabla1[[#This Row],[MC]]*Tabla1[[#This Row],[Pedido]]*Tabla1[[#This Row],[PVC ]]</f>
        <v>0</v>
      </c>
      <c r="J4367" s="26">
        <v>0.21</v>
      </c>
      <c r="K4367" s="63"/>
      <c r="L4367" s="28" t="s">
        <v>535</v>
      </c>
      <c r="M4367" s="53">
        <v>1714681.405</v>
      </c>
      <c r="N4367" s="64" t="str">
        <f>+IF(Tabla1[[#This Row],[F PMPI]]="SÍ","No","Sí")</f>
        <v>No</v>
      </c>
      <c r="O4367" s="65">
        <f>+Tabla1[[#This Row],[PVL]]*1.055</f>
        <v>1808988.882275</v>
      </c>
      <c r="P4367" s="65">
        <f>+Tabla1[[#This Row],[PVL]]*1.43</f>
        <v>2451994.4091499997</v>
      </c>
      <c r="Q4367" s="66" t="str">
        <f>+HYPERLINK(Tabla1[[#This Row],[PAG]])</f>
        <v>https://todomusica.com.ar/microfonos-broadcast/144-vp88.html</v>
      </c>
      <c r="R4367" s="67"/>
      <c r="S4367" s="68"/>
      <c r="T4367" s="69"/>
      <c r="U4367" s="69"/>
      <c r="V4367" s="69"/>
      <c r="W4367" s="69"/>
      <c r="X4367" s="69"/>
      <c r="Y4367" s="35"/>
      <c r="Z4367" s="35" t="s">
        <v>27858</v>
      </c>
      <c r="AA4367" s="36">
        <v>1</v>
      </c>
      <c r="AB4367" s="35" t="s">
        <v>9849</v>
      </c>
      <c r="AC4367" s="35" t="str">
        <f>+IF(Tabla1[[#This Row],[STK]]="no","Sin STK", "STK disponible")</f>
        <v>STK disponible</v>
      </c>
      <c r="AD4367" s="35">
        <f>+I4367*J4367</f>
        <v>0</v>
      </c>
      <c r="AE4367" s="35">
        <f>+I4367*K4367</f>
        <v>0</v>
      </c>
      <c r="AF4367" s="36">
        <f>IF(Tabla1[[#This Row],[ref pack]]=1,Tabla1[[#This Row],[Pedido]],LCM(Tabla1[[#This Row],[MC VIEJO]],Tabla1[[#This Row],[Pedido]]))</f>
        <v>1</v>
      </c>
      <c r="AG4367" s="36">
        <f>+VLOOKUP(Tabla1[[#This Row],[Artículo]],'.'!$B$2:$D$11481,3,)</f>
        <v>1</v>
      </c>
      <c r="AH4367" s="37" t="str">
        <f>+IFERROR(SEARCH("pack",Tabla1[[#This Row],[PACK]]),"")</f>
        <v/>
      </c>
    </row>
    <row r="4368" spans="1:34" ht="24" customHeight="1" x14ac:dyDescent="0.2">
      <c r="A4368" s="50" t="s">
        <v>6938</v>
      </c>
      <c r="B4368" s="60" t="s">
        <v>8320</v>
      </c>
      <c r="C4368" s="61" t="s">
        <v>8321</v>
      </c>
      <c r="D4368" s="52" t="s">
        <v>9841</v>
      </c>
      <c r="E4368" s="53">
        <v>1160866.69</v>
      </c>
      <c r="F4368" s="23" t="str">
        <f>+IFERROR(VLOOKUP(Tabla1[[#This Row],[Artículo]],'..'!$B$2:$D$569000,3,),"")</f>
        <v/>
      </c>
      <c r="G4368" s="24" t="str">
        <f>IF(H4368=AF4368,"", "Error MC")</f>
        <v>Error MC</v>
      </c>
      <c r="H4368" s="62"/>
      <c r="I4368" s="54">
        <f>+Tabla1[[#This Row],[MC]]*Tabla1[[#This Row],[Pedido]]*Tabla1[[#This Row],[PVC ]]</f>
        <v>0</v>
      </c>
      <c r="J4368" s="26">
        <v>0.21</v>
      </c>
      <c r="K4368" s="63"/>
      <c r="L4368" s="28" t="s">
        <v>535</v>
      </c>
      <c r="M4368" s="53">
        <v>1896275.736</v>
      </c>
      <c r="N4368" s="64" t="str">
        <f>+IF(Tabla1[[#This Row],[F PMPI]]="SÍ","No","Sí")</f>
        <v>No</v>
      </c>
      <c r="O4368" s="65">
        <f>+Tabla1[[#This Row],[PVL]]*1.055</f>
        <v>2000570.90148</v>
      </c>
      <c r="P4368" s="65">
        <f>+Tabla1[[#This Row],[PVL]]*1.43</f>
        <v>2711674.3024800001</v>
      </c>
      <c r="Q4368" s="66" t="str">
        <f>+HYPERLINK(Tabla1[[#This Row],[PAG]])</f>
        <v>https://todomusica.com.ar/microfonos-broadcast/1425-vp89l.html</v>
      </c>
      <c r="R4368" s="67"/>
      <c r="S4368" s="68"/>
      <c r="T4368" s="69"/>
      <c r="U4368" s="69"/>
      <c r="V4368" s="69"/>
      <c r="W4368" s="69"/>
      <c r="X4368" s="69"/>
      <c r="Y4368" s="35"/>
      <c r="Z4368" s="35" t="s">
        <v>27859</v>
      </c>
      <c r="AA4368" s="36">
        <v>1</v>
      </c>
      <c r="AB4368" s="35" t="s">
        <v>9849</v>
      </c>
      <c r="AC4368" s="35" t="str">
        <f>+IF(Tabla1[[#This Row],[STK]]="no","Sin STK", "STK disponible")</f>
        <v>STK disponible</v>
      </c>
      <c r="AD4368" s="35">
        <f>+I4368*J4368</f>
        <v>0</v>
      </c>
      <c r="AE4368" s="35">
        <f>+I4368*K4368</f>
        <v>0</v>
      </c>
      <c r="AF4368" s="36">
        <f>IF(Tabla1[[#This Row],[ref pack]]=1,Tabla1[[#This Row],[Pedido]],LCM(Tabla1[[#This Row],[MC VIEJO]],Tabla1[[#This Row],[Pedido]]))</f>
        <v>1</v>
      </c>
      <c r="AG4368" s="36">
        <f>+VLOOKUP(Tabla1[[#This Row],[Artículo]],'.'!$B$2:$D$11481,3,)</f>
        <v>1</v>
      </c>
      <c r="AH4368" s="37" t="str">
        <f>+IFERROR(SEARCH("pack",Tabla1[[#This Row],[PACK]]),"")</f>
        <v/>
      </c>
    </row>
    <row r="4369" spans="1:34" ht="24" customHeight="1" x14ac:dyDescent="0.2">
      <c r="A4369" s="50" t="s">
        <v>6938</v>
      </c>
      <c r="B4369" s="60" t="s">
        <v>8322</v>
      </c>
      <c r="C4369" s="61" t="s">
        <v>8323</v>
      </c>
      <c r="D4369" s="52" t="s">
        <v>9842</v>
      </c>
      <c r="E4369" s="53">
        <v>1044738.64</v>
      </c>
      <c r="F4369" s="23" t="str">
        <f>+IFERROR(VLOOKUP(Tabla1[[#This Row],[Artículo]],'..'!$B$2:$D$569000,3,),"")</f>
        <v/>
      </c>
      <c r="G4369" s="24" t="str">
        <f>IF(H4369=AF4369,"", "Error MC")</f>
        <v>Error MC</v>
      </c>
      <c r="H4369" s="62"/>
      <c r="I4369" s="54">
        <f>+Tabla1[[#This Row],[MC]]*Tabla1[[#This Row],[Pedido]]*Tabla1[[#This Row],[PVC ]]</f>
        <v>0</v>
      </c>
      <c r="J4369" s="26">
        <v>0.21</v>
      </c>
      <c r="K4369" s="63"/>
      <c r="L4369" s="28" t="s">
        <v>535</v>
      </c>
      <c r="M4369" s="53">
        <v>1706580.564</v>
      </c>
      <c r="N4369" s="64" t="str">
        <f>+IF(Tabla1[[#This Row],[F PMPI]]="SÍ","No","Sí")</f>
        <v>No</v>
      </c>
      <c r="O4369" s="65">
        <f>+Tabla1[[#This Row],[PVL]]*1.055</f>
        <v>1800442.4950199998</v>
      </c>
      <c r="P4369" s="65">
        <f>+Tabla1[[#This Row],[PVL]]*1.43</f>
        <v>2440410.20652</v>
      </c>
      <c r="Q4369" s="66" t="str">
        <f>+HYPERLINK(Tabla1[[#This Row],[PAG]])</f>
        <v>https://todomusica.com.ar/microfonos-broadcast/1680-vp89m.html</v>
      </c>
      <c r="R4369" s="67"/>
      <c r="S4369" s="68"/>
      <c r="T4369" s="69"/>
      <c r="U4369" s="69"/>
      <c r="V4369" s="69"/>
      <c r="W4369" s="69"/>
      <c r="X4369" s="69"/>
      <c r="Y4369" s="35"/>
      <c r="Z4369" s="35" t="s">
        <v>27860</v>
      </c>
      <c r="AA4369" s="36">
        <v>1</v>
      </c>
      <c r="AB4369" s="35" t="s">
        <v>9849</v>
      </c>
      <c r="AC4369" s="35" t="str">
        <f>+IF(Tabla1[[#This Row],[STK]]="no","Sin STK", "STK disponible")</f>
        <v>STK disponible</v>
      </c>
      <c r="AD4369" s="35">
        <f>+I4369*J4369</f>
        <v>0</v>
      </c>
      <c r="AE4369" s="35">
        <f>+I4369*K4369</f>
        <v>0</v>
      </c>
      <c r="AF4369" s="36">
        <f>IF(Tabla1[[#This Row],[ref pack]]=1,Tabla1[[#This Row],[Pedido]],LCM(Tabla1[[#This Row],[MC VIEJO]],Tabla1[[#This Row],[Pedido]]))</f>
        <v>1</v>
      </c>
      <c r="AG4369" s="36">
        <f>+VLOOKUP(Tabla1[[#This Row],[Artículo]],'.'!$B$2:$D$11481,3,)</f>
        <v>1</v>
      </c>
      <c r="AH4369" s="37" t="str">
        <f>+IFERROR(SEARCH("pack",Tabla1[[#This Row],[PACK]]),"")</f>
        <v/>
      </c>
    </row>
    <row r="4370" spans="1:34" ht="24" customHeight="1" x14ac:dyDescent="0.2">
      <c r="A4370" s="50" t="s">
        <v>6938</v>
      </c>
      <c r="B4370" s="60" t="s">
        <v>8324</v>
      </c>
      <c r="C4370" s="61" t="s">
        <v>8325</v>
      </c>
      <c r="D4370" s="52" t="s">
        <v>9842</v>
      </c>
      <c r="E4370" s="53">
        <v>812895.99</v>
      </c>
      <c r="F4370" s="23" t="str">
        <f>+IFERROR(VLOOKUP(Tabla1[[#This Row],[Artículo]],'..'!$B$2:$D$569000,3,),"")</f>
        <v/>
      </c>
      <c r="G4370" s="24" t="str">
        <f>IF(H4370=AF4370,"", "Error MC")</f>
        <v>Error MC</v>
      </c>
      <c r="H4370" s="62"/>
      <c r="I4370" s="54">
        <f>+Tabla1[[#This Row],[MC]]*Tabla1[[#This Row],[Pedido]]*Tabla1[[#This Row],[PVC ]]</f>
        <v>0</v>
      </c>
      <c r="J4370" s="26">
        <v>0.21</v>
      </c>
      <c r="K4370" s="63"/>
      <c r="L4370" s="28" t="s">
        <v>535</v>
      </c>
      <c r="M4370" s="53">
        <v>1327865.6040000001</v>
      </c>
      <c r="N4370" s="64" t="str">
        <f>+IF(Tabla1[[#This Row],[F PMPI]]="SÍ","No","Sí")</f>
        <v>No</v>
      </c>
      <c r="O4370" s="65">
        <f>+Tabla1[[#This Row],[PVL]]*1.055</f>
        <v>1400898.2122199999</v>
      </c>
      <c r="P4370" s="65">
        <f>+Tabla1[[#This Row],[PVL]]*1.43</f>
        <v>1898847.81372</v>
      </c>
      <c r="Q4370" s="66" t="str">
        <f>+HYPERLINK(Tabla1[[#This Row],[PAG]])</f>
        <v>https://todomusica.com.ar/microfonos-broadcast/1234-vp89s.html</v>
      </c>
      <c r="R4370" s="67"/>
      <c r="S4370" s="68"/>
      <c r="T4370" s="69"/>
      <c r="U4370" s="69"/>
      <c r="V4370" s="69"/>
      <c r="W4370" s="69"/>
      <c r="X4370" s="69"/>
      <c r="Y4370" s="35"/>
      <c r="Z4370" s="35" t="s">
        <v>27861</v>
      </c>
      <c r="AA4370" s="36">
        <v>1</v>
      </c>
      <c r="AB4370" s="35" t="s">
        <v>9849</v>
      </c>
      <c r="AC4370" s="35" t="str">
        <f>+IF(Tabla1[[#This Row],[STK]]="no","Sin STK", "STK disponible")</f>
        <v>STK disponible</v>
      </c>
      <c r="AD4370" s="35">
        <f>+I4370*J4370</f>
        <v>0</v>
      </c>
      <c r="AE4370" s="35">
        <f>+I4370*K4370</f>
        <v>0</v>
      </c>
      <c r="AF4370" s="36">
        <f>IF(Tabla1[[#This Row],[ref pack]]=1,Tabla1[[#This Row],[Pedido]],LCM(Tabla1[[#This Row],[MC VIEJO]],Tabla1[[#This Row],[Pedido]]))</f>
        <v>1</v>
      </c>
      <c r="AG4370" s="36">
        <f>+VLOOKUP(Tabla1[[#This Row],[Artículo]],'.'!$B$2:$D$11481,3,)</f>
        <v>1</v>
      </c>
      <c r="AH4370" s="37" t="str">
        <f>+IFERROR(SEARCH("pack",Tabla1[[#This Row],[PACK]]),"")</f>
        <v/>
      </c>
    </row>
    <row r="4371" spans="1:34" ht="24" customHeight="1" x14ac:dyDescent="0.2">
      <c r="A4371" s="50" t="s">
        <v>6938</v>
      </c>
      <c r="B4371" s="60" t="s">
        <v>8326</v>
      </c>
      <c r="C4371" s="61" t="s">
        <v>8327</v>
      </c>
      <c r="D4371" s="52" t="s">
        <v>9842</v>
      </c>
      <c r="E4371" s="53">
        <v>22107.02</v>
      </c>
      <c r="F4371" s="23" t="str">
        <f>+IFERROR(VLOOKUP(Tabla1[[#This Row],[Artículo]],'..'!$B$2:$D$569000,3,),"")</f>
        <v/>
      </c>
      <c r="G4371" s="24" t="str">
        <f>IF(H4371=AF4371,"", "Error MC")</f>
        <v>Error MC</v>
      </c>
      <c r="H4371" s="62"/>
      <c r="I4371" s="54">
        <f>+Tabla1[[#This Row],[MC]]*Tabla1[[#This Row],[Pedido]]*Tabla1[[#This Row],[PVC ]]</f>
        <v>0</v>
      </c>
      <c r="J4371" s="26">
        <v>0.21</v>
      </c>
      <c r="K4371" s="63"/>
      <c r="L4371" s="28" t="s">
        <v>535</v>
      </c>
      <c r="M4371" s="53">
        <v>36111.821000000004</v>
      </c>
      <c r="N4371" s="64" t="str">
        <f>+IF(Tabla1[[#This Row],[F PMPI]]="SÍ","No","Sí")</f>
        <v>No</v>
      </c>
      <c r="O4371" s="65">
        <f>+Tabla1[[#This Row],[PVL]]*1.055</f>
        <v>38097.971154999999</v>
      </c>
      <c r="P4371" s="65">
        <f>+Tabla1[[#This Row],[PVL]]*1.43</f>
        <v>51639.904030000005</v>
      </c>
      <c r="Q4371" s="66" t="str">
        <f>+HYPERLINK(Tabla1[[#This Row],[PAG]])</f>
        <v>https://todomusica.com.ar/cables-plug/2545-wa302.html</v>
      </c>
      <c r="R4371" s="67"/>
      <c r="S4371" s="68"/>
      <c r="T4371" s="69"/>
      <c r="U4371" s="69"/>
      <c r="V4371" s="69"/>
      <c r="W4371" s="69"/>
      <c r="X4371" s="69"/>
      <c r="Y4371" s="35"/>
      <c r="Z4371" s="35" t="s">
        <v>27862</v>
      </c>
      <c r="AA4371" s="36">
        <v>1</v>
      </c>
      <c r="AB4371" s="35" t="s">
        <v>9849</v>
      </c>
      <c r="AC4371" s="35" t="str">
        <f>+IF(Tabla1[[#This Row],[STK]]="no","Sin STK", "STK disponible")</f>
        <v>STK disponible</v>
      </c>
      <c r="AD4371" s="35">
        <f>+I4371*J4371</f>
        <v>0</v>
      </c>
      <c r="AE4371" s="35">
        <f>+I4371*K4371</f>
        <v>0</v>
      </c>
      <c r="AF4371" s="36">
        <f>IF(Tabla1[[#This Row],[ref pack]]=1,Tabla1[[#This Row],[Pedido]],LCM(Tabla1[[#This Row],[MC VIEJO]],Tabla1[[#This Row],[Pedido]]))</f>
        <v>1</v>
      </c>
      <c r="AG4371" s="36">
        <f>+VLOOKUP(Tabla1[[#This Row],[Artículo]],'.'!$B$2:$D$11481,3,)</f>
        <v>1</v>
      </c>
      <c r="AH4371" s="37" t="str">
        <f>+IFERROR(SEARCH("pack",Tabla1[[#This Row],[PACK]]),"")</f>
        <v/>
      </c>
    </row>
    <row r="4372" spans="1:34" ht="24" customHeight="1" x14ac:dyDescent="0.2">
      <c r="A4372" s="50" t="s">
        <v>6938</v>
      </c>
      <c r="B4372" s="60" t="s">
        <v>8328</v>
      </c>
      <c r="C4372" s="61" t="s">
        <v>8329</v>
      </c>
      <c r="D4372" s="52" t="s">
        <v>9841</v>
      </c>
      <c r="E4372" s="53">
        <v>24317.71</v>
      </c>
      <c r="F4372" s="23" t="str">
        <f>+IFERROR(VLOOKUP(Tabla1[[#This Row],[Artículo]],'..'!$B$2:$D$569000,3,),"")</f>
        <v/>
      </c>
      <c r="G4372" s="24" t="str">
        <f>IF(H4372=AF4372,"", "Error MC")</f>
        <v>Error MC</v>
      </c>
      <c r="H4372" s="62"/>
      <c r="I4372" s="54">
        <f>+Tabla1[[#This Row],[MC]]*Tabla1[[#This Row],[Pedido]]*Tabla1[[#This Row],[PVC ]]</f>
        <v>0</v>
      </c>
      <c r="J4372" s="26">
        <v>0.21</v>
      </c>
      <c r="K4372" s="63"/>
      <c r="L4372" s="28" t="s">
        <v>535</v>
      </c>
      <c r="M4372" s="53">
        <v>39722.981</v>
      </c>
      <c r="N4372" s="64" t="str">
        <f>+IF(Tabla1[[#This Row],[F PMPI]]="SÍ","No","Sí")</f>
        <v>No</v>
      </c>
      <c r="O4372" s="65">
        <f>+Tabla1[[#This Row],[PVL]]*1.055</f>
        <v>41907.744954999995</v>
      </c>
      <c r="P4372" s="65">
        <f>+Tabla1[[#This Row],[PVL]]*1.43</f>
        <v>56803.862829999998</v>
      </c>
      <c r="Q4372" s="66" t="str">
        <f>+HYPERLINK(Tabla1[[#This Row],[PAG]])</f>
        <v>https://todomusica.com.ar/cables-plug/2488-wa304.html</v>
      </c>
      <c r="R4372" s="67"/>
      <c r="S4372" s="68"/>
      <c r="T4372" s="69"/>
      <c r="U4372" s="69"/>
      <c r="V4372" s="69"/>
      <c r="W4372" s="69"/>
      <c r="X4372" s="69"/>
      <c r="Y4372" s="35"/>
      <c r="Z4372" s="35" t="s">
        <v>27863</v>
      </c>
      <c r="AA4372" s="36">
        <v>1</v>
      </c>
      <c r="AB4372" s="35" t="s">
        <v>9849</v>
      </c>
      <c r="AC4372" s="35" t="str">
        <f>+IF(Tabla1[[#This Row],[STK]]="no","Sin STK", "STK disponible")</f>
        <v>STK disponible</v>
      </c>
      <c r="AD4372" s="35">
        <f>+I4372*J4372</f>
        <v>0</v>
      </c>
      <c r="AE4372" s="35">
        <f>+I4372*K4372</f>
        <v>0</v>
      </c>
      <c r="AF4372" s="36">
        <f>IF(Tabla1[[#This Row],[ref pack]]=1,Tabla1[[#This Row],[Pedido]],LCM(Tabla1[[#This Row],[MC VIEJO]],Tabla1[[#This Row],[Pedido]]))</f>
        <v>1</v>
      </c>
      <c r="AG4372" s="36">
        <f>+VLOOKUP(Tabla1[[#This Row],[Artículo]],'.'!$B$2:$D$11481,3,)</f>
        <v>1</v>
      </c>
      <c r="AH4372" s="37" t="str">
        <f>+IFERROR(SEARCH("pack",Tabla1[[#This Row],[PACK]]),"")</f>
        <v/>
      </c>
    </row>
    <row r="4373" spans="1:34" ht="24" customHeight="1" x14ac:dyDescent="0.2">
      <c r="A4373" s="50" t="s">
        <v>6938</v>
      </c>
      <c r="B4373" s="60" t="s">
        <v>8330</v>
      </c>
      <c r="C4373" s="61" t="s">
        <v>8331</v>
      </c>
      <c r="D4373" s="52" t="s">
        <v>9841</v>
      </c>
      <c r="E4373" s="53">
        <v>13224.57</v>
      </c>
      <c r="F4373" s="23" t="str">
        <f>+IFERROR(VLOOKUP(Tabla1[[#This Row],[Artículo]],'..'!$B$2:$D$569000,3,),"")</f>
        <v/>
      </c>
      <c r="G4373" s="24" t="str">
        <f>IF(H4373=AF4373,"", "Error MC")</f>
        <v>Error MC</v>
      </c>
      <c r="H4373" s="62"/>
      <c r="I4373" s="54">
        <f>+Tabla1[[#This Row],[MC]]*Tabla1[[#This Row],[Pedido]]*Tabla1[[#This Row],[PVC ]]</f>
        <v>0</v>
      </c>
      <c r="J4373" s="26">
        <v>0.21</v>
      </c>
      <c r="K4373" s="63"/>
      <c r="L4373" s="28" t="s">
        <v>535</v>
      </c>
      <c r="M4373" s="53">
        <v>21602.335999999999</v>
      </c>
      <c r="N4373" s="64" t="str">
        <f>+IF(Tabla1[[#This Row],[F PMPI]]="SÍ","No","Sí")</f>
        <v>No</v>
      </c>
      <c r="O4373" s="65">
        <f>+Tabla1[[#This Row],[PVL]]*1.055</f>
        <v>22790.464479999999</v>
      </c>
      <c r="P4373" s="65">
        <f>+Tabla1[[#This Row],[PVL]]*1.43</f>
        <v>30891.340479999999</v>
      </c>
      <c r="Q4373" s="66" t="str">
        <f>+HYPERLINK(Tabla1[[#This Row],[PAG]])</f>
        <v>https://todomusica.com.ar/conectores/2816-wa330.html</v>
      </c>
      <c r="R4373" s="67"/>
      <c r="S4373" s="68"/>
      <c r="T4373" s="69"/>
      <c r="U4373" s="69"/>
      <c r="V4373" s="69"/>
      <c r="W4373" s="69"/>
      <c r="X4373" s="69"/>
      <c r="Y4373" s="35"/>
      <c r="Z4373" s="35" t="s">
        <v>27864</v>
      </c>
      <c r="AA4373" s="36">
        <v>1</v>
      </c>
      <c r="AB4373" s="35" t="s">
        <v>9849</v>
      </c>
      <c r="AC4373" s="35" t="str">
        <f>+IF(Tabla1[[#This Row],[STK]]="no","Sin STK", "STK disponible")</f>
        <v>STK disponible</v>
      </c>
      <c r="AD4373" s="35">
        <f>+I4373*J4373</f>
        <v>0</v>
      </c>
      <c r="AE4373" s="35">
        <f>+I4373*K4373</f>
        <v>0</v>
      </c>
      <c r="AF4373" s="36">
        <f>IF(Tabla1[[#This Row],[ref pack]]=1,Tabla1[[#This Row],[Pedido]],LCM(Tabla1[[#This Row],[MC VIEJO]],Tabla1[[#This Row],[Pedido]]))</f>
        <v>1</v>
      </c>
      <c r="AG4373" s="36">
        <f>+VLOOKUP(Tabla1[[#This Row],[Artículo]],'.'!$B$2:$D$11481,3,)</f>
        <v>1</v>
      </c>
      <c r="AH4373" s="37" t="str">
        <f>+IFERROR(SEARCH("pack",Tabla1[[#This Row],[PACK]]),"")</f>
        <v/>
      </c>
    </row>
    <row r="4374" spans="1:34" ht="24" customHeight="1" x14ac:dyDescent="0.2">
      <c r="A4374" s="50" t="s">
        <v>6938</v>
      </c>
      <c r="B4374" s="60" t="s">
        <v>8332</v>
      </c>
      <c r="C4374" s="61" t="s">
        <v>8333</v>
      </c>
      <c r="D4374" s="52" t="s">
        <v>9841</v>
      </c>
      <c r="E4374" s="53">
        <v>14877.62</v>
      </c>
      <c r="F4374" s="23" t="str">
        <f>+IFERROR(VLOOKUP(Tabla1[[#This Row],[Artículo]],'..'!$B$2:$D$569000,3,),"")</f>
        <v/>
      </c>
      <c r="G4374" s="24" t="str">
        <f>IF(H4374=AF4374,"", "Error MC")</f>
        <v>Error MC</v>
      </c>
      <c r="H4374" s="62"/>
      <c r="I4374" s="54">
        <f>+Tabla1[[#This Row],[MC]]*Tabla1[[#This Row],[Pedido]]*Tabla1[[#This Row],[PVC ]]</f>
        <v>0</v>
      </c>
      <c r="J4374" s="26">
        <v>0.21</v>
      </c>
      <c r="K4374" s="63"/>
      <c r="L4374" s="28" t="s">
        <v>535</v>
      </c>
      <c r="M4374" s="53">
        <v>24302.596000000001</v>
      </c>
      <c r="N4374" s="64" t="str">
        <f>+IF(Tabla1[[#This Row],[F PMPI]]="SÍ","No","Sí")</f>
        <v>No</v>
      </c>
      <c r="O4374" s="65">
        <f>+Tabla1[[#This Row],[PVL]]*1.055</f>
        <v>25639.23878</v>
      </c>
      <c r="P4374" s="65">
        <f>+Tabla1[[#This Row],[PVL]]*1.43</f>
        <v>34752.71228</v>
      </c>
      <c r="Q4374" s="66" t="str">
        <f>+HYPERLINK(Tabla1[[#This Row],[PAG]])</f>
        <v>https://todomusica.com.ar/varios/10254-wa340.html</v>
      </c>
      <c r="R4374" s="67"/>
      <c r="S4374" s="68"/>
      <c r="T4374" s="69"/>
      <c r="U4374" s="69"/>
      <c r="V4374" s="69"/>
      <c r="W4374" s="69"/>
      <c r="X4374" s="69"/>
      <c r="Y4374" s="35"/>
      <c r="Z4374" s="35" t="s">
        <v>27865</v>
      </c>
      <c r="AA4374" s="36">
        <v>1</v>
      </c>
      <c r="AB4374" s="35" t="s">
        <v>9849</v>
      </c>
      <c r="AC4374" s="35" t="str">
        <f>+IF(Tabla1[[#This Row],[STK]]="no","Sin STK", "STK disponible")</f>
        <v>STK disponible</v>
      </c>
      <c r="AD4374" s="35">
        <f>+I4374*J4374</f>
        <v>0</v>
      </c>
      <c r="AE4374" s="35">
        <f>+I4374*K4374</f>
        <v>0</v>
      </c>
      <c r="AF4374" s="36">
        <f>IF(Tabla1[[#This Row],[ref pack]]=1,Tabla1[[#This Row],[Pedido]],LCM(Tabla1[[#This Row],[MC VIEJO]],Tabla1[[#This Row],[Pedido]]))</f>
        <v>1</v>
      </c>
      <c r="AG4374" s="36">
        <f>+VLOOKUP(Tabla1[[#This Row],[Artículo]],'.'!$B$2:$D$11481,3,)</f>
        <v>1</v>
      </c>
      <c r="AH4374" s="37" t="str">
        <f>+IFERROR(SEARCH("pack",Tabla1[[#This Row],[PACK]]),"")</f>
        <v/>
      </c>
    </row>
    <row r="4375" spans="1:34" ht="24" customHeight="1" x14ac:dyDescent="0.2">
      <c r="A4375" s="50" t="s">
        <v>6938</v>
      </c>
      <c r="B4375" s="60" t="s">
        <v>8334</v>
      </c>
      <c r="C4375" s="61" t="s">
        <v>8335</v>
      </c>
      <c r="D4375" s="52" t="s">
        <v>9842</v>
      </c>
      <c r="E4375" s="53">
        <v>9284.9500000000007</v>
      </c>
      <c r="F4375" s="23" t="str">
        <f>+IFERROR(VLOOKUP(Tabla1[[#This Row],[Artículo]],'..'!$B$2:$D$569000,3,),"")</f>
        <v/>
      </c>
      <c r="G4375" s="24" t="str">
        <f>IF(H4375=AF4375,"", "Error MC")</f>
        <v>Error MC</v>
      </c>
      <c r="H4375" s="62"/>
      <c r="I4375" s="54">
        <f>+Tabla1[[#This Row],[MC]]*Tabla1[[#This Row],[Pedido]]*Tabla1[[#This Row],[PVC ]]</f>
        <v>0</v>
      </c>
      <c r="J4375" s="26">
        <v>0.21</v>
      </c>
      <c r="K4375" s="63"/>
      <c r="L4375" s="28" t="s">
        <v>535</v>
      </c>
      <c r="M4375" s="53">
        <v>15166.963</v>
      </c>
      <c r="N4375" s="64" t="str">
        <f>+IF(Tabla1[[#This Row],[F PMPI]]="SÍ","No","Sí")</f>
        <v>No</v>
      </c>
      <c r="O4375" s="65">
        <f>+Tabla1[[#This Row],[PVL]]*1.055</f>
        <v>16001.145964999998</v>
      </c>
      <c r="P4375" s="65">
        <f>+Tabla1[[#This Row],[PVL]]*1.43</f>
        <v>21688.757089999999</v>
      </c>
      <c r="Q4375" s="66" t="str">
        <f>+HYPERLINK(Tabla1[[#This Row],[PAG]])</f>
        <v>https://todomusica.com.ar/varios/2973-wa371.html</v>
      </c>
      <c r="R4375" s="67"/>
      <c r="S4375" s="68"/>
      <c r="T4375" s="69"/>
      <c r="U4375" s="69"/>
      <c r="V4375" s="69"/>
      <c r="W4375" s="69"/>
      <c r="X4375" s="69"/>
      <c r="Y4375" s="35"/>
      <c r="Z4375" s="35" t="s">
        <v>27866</v>
      </c>
      <c r="AA4375" s="36">
        <v>1</v>
      </c>
      <c r="AB4375" s="35" t="s">
        <v>9849</v>
      </c>
      <c r="AC4375" s="35" t="str">
        <f>+IF(Tabla1[[#This Row],[STK]]="no","Sin STK", "STK disponible")</f>
        <v>STK disponible</v>
      </c>
      <c r="AD4375" s="35">
        <f>+I4375*J4375</f>
        <v>0</v>
      </c>
      <c r="AE4375" s="35">
        <f>+I4375*K4375</f>
        <v>0</v>
      </c>
      <c r="AF4375" s="36">
        <f>IF(Tabla1[[#This Row],[ref pack]]=1,Tabla1[[#This Row],[Pedido]],LCM(Tabla1[[#This Row],[MC VIEJO]],Tabla1[[#This Row],[Pedido]]))</f>
        <v>1</v>
      </c>
      <c r="AG4375" s="36">
        <f>+VLOOKUP(Tabla1[[#This Row],[Artículo]],'.'!$B$2:$D$11481,3,)</f>
        <v>1</v>
      </c>
      <c r="AH4375" s="37" t="str">
        <f>+IFERROR(SEARCH("pack",Tabla1[[#This Row],[PACK]]),"")</f>
        <v/>
      </c>
    </row>
    <row r="4376" spans="1:34" ht="24" customHeight="1" x14ac:dyDescent="0.2">
      <c r="A4376" s="50" t="s">
        <v>6938</v>
      </c>
      <c r="B4376" s="60" t="s">
        <v>8336</v>
      </c>
      <c r="C4376" s="61" t="s">
        <v>8337</v>
      </c>
      <c r="D4376" s="52" t="s">
        <v>9842</v>
      </c>
      <c r="E4376" s="53">
        <v>26449.18</v>
      </c>
      <c r="F4376" s="23" t="str">
        <f>+IFERROR(VLOOKUP(Tabla1[[#This Row],[Artículo]],'..'!$B$2:$D$569000,3,),"")</f>
        <v/>
      </c>
      <c r="G4376" s="24" t="str">
        <f>IF(H4376=AF4376,"", "Error MC")</f>
        <v>Error MC</v>
      </c>
      <c r="H4376" s="62"/>
      <c r="I4376" s="54">
        <f>+Tabla1[[#This Row],[MC]]*Tabla1[[#This Row],[Pedido]]*Tabla1[[#This Row],[PVC ]]</f>
        <v>0</v>
      </c>
      <c r="J4376" s="26">
        <v>0.21</v>
      </c>
      <c r="K4376" s="63"/>
      <c r="L4376" s="28" t="s">
        <v>535</v>
      </c>
      <c r="M4376" s="53">
        <v>43204.732000000004</v>
      </c>
      <c r="N4376" s="64" t="str">
        <f>+IF(Tabla1[[#This Row],[F PMPI]]="SÍ","No","Sí")</f>
        <v>No</v>
      </c>
      <c r="O4376" s="65">
        <f>+Tabla1[[#This Row],[PVL]]*1.055</f>
        <v>45580.992259999999</v>
      </c>
      <c r="P4376" s="65">
        <f>+Tabla1[[#This Row],[PVL]]*1.43</f>
        <v>61782.766760000006</v>
      </c>
      <c r="Q4376" s="66" t="str">
        <f>+HYPERLINK(Tabla1[[#This Row],[PAG]])</f>
        <v>https://todomusica.com.ar/fundas/145-wa570a.html</v>
      </c>
      <c r="R4376" s="67"/>
      <c r="S4376" s="68"/>
      <c r="T4376" s="69"/>
      <c r="U4376" s="69"/>
      <c r="V4376" s="69"/>
      <c r="W4376" s="69"/>
      <c r="X4376" s="69"/>
      <c r="Y4376" s="35"/>
      <c r="Z4376" s="35" t="s">
        <v>27867</v>
      </c>
      <c r="AA4376" s="36">
        <v>1</v>
      </c>
      <c r="AB4376" s="35" t="s">
        <v>9849</v>
      </c>
      <c r="AC4376" s="35" t="str">
        <f>+IF(Tabla1[[#This Row],[STK]]="no","Sin STK", "STK disponible")</f>
        <v>STK disponible</v>
      </c>
      <c r="AD4376" s="35">
        <f>+I4376*J4376</f>
        <v>0</v>
      </c>
      <c r="AE4376" s="35">
        <f>+I4376*K4376</f>
        <v>0</v>
      </c>
      <c r="AF4376" s="36">
        <f>IF(Tabla1[[#This Row],[ref pack]]=1,Tabla1[[#This Row],[Pedido]],LCM(Tabla1[[#This Row],[MC VIEJO]],Tabla1[[#This Row],[Pedido]]))</f>
        <v>1</v>
      </c>
      <c r="AG4376" s="36">
        <f>+VLOOKUP(Tabla1[[#This Row],[Artículo]],'.'!$B$2:$D$11481,3,)</f>
        <v>1</v>
      </c>
      <c r="AH4376" s="37" t="str">
        <f>+IFERROR(SEARCH("pack",Tabla1[[#This Row],[PACK]]),"")</f>
        <v/>
      </c>
    </row>
    <row r="4377" spans="1:34" ht="24" customHeight="1" x14ac:dyDescent="0.2">
      <c r="A4377" s="50" t="s">
        <v>6938</v>
      </c>
      <c r="B4377" s="60" t="s">
        <v>8338</v>
      </c>
      <c r="C4377" s="61" t="s">
        <v>8339</v>
      </c>
      <c r="D4377" s="52" t="s">
        <v>9841</v>
      </c>
      <c r="E4377" s="53">
        <v>16943.78</v>
      </c>
      <c r="F4377" s="23" t="str">
        <f>+IFERROR(VLOOKUP(Tabla1[[#This Row],[Artículo]],'..'!$B$2:$D$569000,3,),"")</f>
        <v/>
      </c>
      <c r="G4377" s="24" t="str">
        <f>IF(H4377=AF4377,"", "Error MC")</f>
        <v>Error MC</v>
      </c>
      <c r="H4377" s="62"/>
      <c r="I4377" s="54">
        <f>+Tabla1[[#This Row],[MC]]*Tabla1[[#This Row],[Pedido]]*Tabla1[[#This Row],[PVC ]]</f>
        <v>0</v>
      </c>
      <c r="J4377" s="26">
        <v>0.21</v>
      </c>
      <c r="K4377" s="63"/>
      <c r="L4377" s="28" t="s">
        <v>535</v>
      </c>
      <c r="M4377" s="53">
        <v>27677.661</v>
      </c>
      <c r="N4377" s="64" t="str">
        <f>+IF(Tabla1[[#This Row],[F PMPI]]="SÍ","No","Sí")</f>
        <v>No</v>
      </c>
      <c r="O4377" s="65">
        <f>+Tabla1[[#This Row],[PVL]]*1.055</f>
        <v>29199.932354999997</v>
      </c>
      <c r="P4377" s="65">
        <f>+Tabla1[[#This Row],[PVL]]*1.43</f>
        <v>39579.055229999998</v>
      </c>
      <c r="Q4377" s="66" t="str">
        <f>+HYPERLINK(Tabla1[[#This Row],[PAG]])</f>
        <v>https://todomusica.com.ar/accesorios-wireless/2594-wa615m.html</v>
      </c>
      <c r="R4377" s="67"/>
      <c r="S4377" s="68"/>
      <c r="T4377" s="69"/>
      <c r="U4377" s="69"/>
      <c r="V4377" s="69"/>
      <c r="W4377" s="69"/>
      <c r="X4377" s="69"/>
      <c r="Y4377" s="35"/>
      <c r="Z4377" s="35" t="s">
        <v>27868</v>
      </c>
      <c r="AA4377" s="36">
        <v>1</v>
      </c>
      <c r="AB4377" s="35" t="s">
        <v>9849</v>
      </c>
      <c r="AC4377" s="35" t="str">
        <f>+IF(Tabla1[[#This Row],[STK]]="no","Sin STK", "STK disponible")</f>
        <v>STK disponible</v>
      </c>
      <c r="AD4377" s="35">
        <f>+I4377*J4377</f>
        <v>0</v>
      </c>
      <c r="AE4377" s="35">
        <f>+I4377*K4377</f>
        <v>0</v>
      </c>
      <c r="AF4377" s="36">
        <f>IF(Tabla1[[#This Row],[ref pack]]=1,Tabla1[[#This Row],[Pedido]],LCM(Tabla1[[#This Row],[MC VIEJO]],Tabla1[[#This Row],[Pedido]]))</f>
        <v>1</v>
      </c>
      <c r="AG4377" s="36">
        <f>+VLOOKUP(Tabla1[[#This Row],[Artículo]],'.'!$B$2:$D$11481,3,)</f>
        <v>1</v>
      </c>
      <c r="AH4377" s="37" t="str">
        <f>+IFERROR(SEARCH("pack",Tabla1[[#This Row],[PACK]]),"")</f>
        <v/>
      </c>
    </row>
    <row r="4378" spans="1:34" ht="24" customHeight="1" x14ac:dyDescent="0.2">
      <c r="A4378" s="50" t="s">
        <v>6938</v>
      </c>
      <c r="B4378" s="60" t="s">
        <v>8340</v>
      </c>
      <c r="C4378" s="61" t="s">
        <v>8341</v>
      </c>
      <c r="D4378" s="52" t="s">
        <v>9842</v>
      </c>
      <c r="E4378" s="53">
        <v>29623.4</v>
      </c>
      <c r="F4378" s="23" t="str">
        <f>+IFERROR(VLOOKUP(Tabla1[[#This Row],[Artículo]],'..'!$B$2:$D$569000,3,),"")</f>
        <v/>
      </c>
      <c r="G4378" s="24" t="str">
        <f>IF(H4378=AF4378,"", "Error MC")</f>
        <v>Error MC</v>
      </c>
      <c r="H4378" s="62"/>
      <c r="I4378" s="54">
        <f>+Tabla1[[#This Row],[MC]]*Tabla1[[#This Row],[Pedido]]*Tabla1[[#This Row],[PVC ]]</f>
        <v>0</v>
      </c>
      <c r="J4378" s="26">
        <v>0.21</v>
      </c>
      <c r="K4378" s="63"/>
      <c r="L4378" s="28" t="s">
        <v>535</v>
      </c>
      <c r="M4378" s="53">
        <v>48389.824000000001</v>
      </c>
      <c r="N4378" s="64" t="str">
        <f>+IF(Tabla1[[#This Row],[F PMPI]]="SÍ","No","Sí")</f>
        <v>No</v>
      </c>
      <c r="O4378" s="65">
        <f>+Tabla1[[#This Row],[PVL]]*1.055</f>
        <v>51051.264319999995</v>
      </c>
      <c r="P4378" s="65">
        <f>+Tabla1[[#This Row],[PVL]]*1.43</f>
        <v>69197.448319999996</v>
      </c>
      <c r="Q4378" s="66" t="str">
        <f>+HYPERLINK(Tabla1[[#This Row],[PAG]])</f>
        <v>https://todomusica.com.ar/fundas/9418-wa620.html</v>
      </c>
      <c r="R4378" s="67"/>
      <c r="S4378" s="68"/>
      <c r="T4378" s="69"/>
      <c r="U4378" s="69"/>
      <c r="V4378" s="69"/>
      <c r="W4378" s="69"/>
      <c r="X4378" s="69"/>
      <c r="Y4378" s="35"/>
      <c r="Z4378" s="35" t="s">
        <v>27869</v>
      </c>
      <c r="AA4378" s="36">
        <v>1</v>
      </c>
      <c r="AB4378" s="35" t="s">
        <v>9849</v>
      </c>
      <c r="AC4378" s="35" t="str">
        <f>+IF(Tabla1[[#This Row],[STK]]="no","Sin STK", "STK disponible")</f>
        <v>STK disponible</v>
      </c>
      <c r="AD4378" s="35">
        <f>+I4378*J4378</f>
        <v>0</v>
      </c>
      <c r="AE4378" s="35">
        <f>+I4378*K4378</f>
        <v>0</v>
      </c>
      <c r="AF4378" s="36">
        <f>IF(Tabla1[[#This Row],[ref pack]]=1,Tabla1[[#This Row],[Pedido]],LCM(Tabla1[[#This Row],[MC VIEJO]],Tabla1[[#This Row],[Pedido]]))</f>
        <v>1</v>
      </c>
      <c r="AG4378" s="36">
        <f>+VLOOKUP(Tabla1[[#This Row],[Artículo]],'.'!$B$2:$D$11481,3,)</f>
        <v>1</v>
      </c>
      <c r="AH4378" s="37" t="str">
        <f>+IFERROR(SEARCH("pack",Tabla1[[#This Row],[PACK]]),"")</f>
        <v/>
      </c>
    </row>
    <row r="4379" spans="1:34" ht="24" customHeight="1" x14ac:dyDescent="0.2">
      <c r="A4379" s="50" t="s">
        <v>6938</v>
      </c>
      <c r="B4379" s="60" t="s">
        <v>8342</v>
      </c>
      <c r="C4379" s="61" t="s">
        <v>8343</v>
      </c>
      <c r="D4379" s="52" t="s">
        <v>9842</v>
      </c>
      <c r="E4379" s="53">
        <v>43393.02</v>
      </c>
      <c r="F4379" s="23" t="str">
        <f>+IFERROR(VLOOKUP(Tabla1[[#This Row],[Artículo]],'..'!$B$2:$D$569000,3,),"")</f>
        <v/>
      </c>
      <c r="G4379" s="24" t="str">
        <f>IF(H4379=AF4379,"", "Error MC")</f>
        <v>Error MC</v>
      </c>
      <c r="H4379" s="62"/>
      <c r="I4379" s="54">
        <f>+Tabla1[[#This Row],[MC]]*Tabla1[[#This Row],[Pedido]]*Tabla1[[#This Row],[PVC ]]</f>
        <v>0</v>
      </c>
      <c r="J4379" s="26">
        <v>0.21</v>
      </c>
      <c r="K4379" s="63"/>
      <c r="L4379" s="28" t="s">
        <v>535</v>
      </c>
      <c r="M4379" s="53">
        <v>70882.501999999993</v>
      </c>
      <c r="N4379" s="64" t="str">
        <f>+IF(Tabla1[[#This Row],[F PMPI]]="SÍ","No","Sí")</f>
        <v>No</v>
      </c>
      <c r="O4379" s="65">
        <f>+Tabla1[[#This Row],[PVL]]*1.055</f>
        <v>74781.039609999993</v>
      </c>
      <c r="P4379" s="65">
        <f>+Tabla1[[#This Row],[PVL]]*1.43</f>
        <v>101361.97785999998</v>
      </c>
      <c r="Q4379" s="66" t="str">
        <f>+HYPERLINK(Tabla1[[#This Row],[PAG]])</f>
        <v>https://todomusica.com.ar/varios/6292-wa712-pnk.html</v>
      </c>
      <c r="R4379" s="67"/>
      <c r="S4379" s="68"/>
      <c r="T4379" s="69"/>
      <c r="U4379" s="69"/>
      <c r="V4379" s="69"/>
      <c r="W4379" s="69"/>
      <c r="X4379" s="69"/>
      <c r="Y4379" s="35"/>
      <c r="Z4379" s="35" t="s">
        <v>27870</v>
      </c>
      <c r="AA4379" s="36">
        <v>1</v>
      </c>
      <c r="AB4379" s="35" t="s">
        <v>9849</v>
      </c>
      <c r="AC4379" s="35" t="str">
        <f>+IF(Tabla1[[#This Row],[STK]]="no","Sin STK", "STK disponible")</f>
        <v>STK disponible</v>
      </c>
      <c r="AD4379" s="35">
        <f>+I4379*J4379</f>
        <v>0</v>
      </c>
      <c r="AE4379" s="35">
        <f>+I4379*K4379</f>
        <v>0</v>
      </c>
      <c r="AF4379" s="36">
        <f>IF(Tabla1[[#This Row],[ref pack]]=1,Tabla1[[#This Row],[Pedido]],LCM(Tabla1[[#This Row],[MC VIEJO]],Tabla1[[#This Row],[Pedido]]))</f>
        <v>1</v>
      </c>
      <c r="AG4379" s="36">
        <f>+VLOOKUP(Tabla1[[#This Row],[Artículo]],'.'!$B$2:$D$11481,3,)</f>
        <v>1</v>
      </c>
      <c r="AH4379" s="37" t="str">
        <f>+IFERROR(SEARCH("pack",Tabla1[[#This Row],[PACK]]),"")</f>
        <v/>
      </c>
    </row>
    <row r="4380" spans="1:34" ht="24" customHeight="1" x14ac:dyDescent="0.2">
      <c r="A4380" s="50" t="s">
        <v>6938</v>
      </c>
      <c r="B4380" s="60" t="s">
        <v>8344</v>
      </c>
      <c r="C4380" s="61" t="s">
        <v>8345</v>
      </c>
      <c r="D4380" s="52" t="s">
        <v>9842</v>
      </c>
      <c r="E4380" s="53">
        <v>43393.02</v>
      </c>
      <c r="F4380" s="23" t="str">
        <f>+IFERROR(VLOOKUP(Tabla1[[#This Row],[Artículo]],'..'!$B$2:$D$569000,3,),"")</f>
        <v/>
      </c>
      <c r="G4380" s="24" t="str">
        <f>IF(H4380=AF4380,"", "Error MC")</f>
        <v>Error MC</v>
      </c>
      <c r="H4380" s="62"/>
      <c r="I4380" s="54">
        <f>+Tabla1[[#This Row],[MC]]*Tabla1[[#This Row],[Pedido]]*Tabla1[[#This Row],[PVC ]]</f>
        <v>0</v>
      </c>
      <c r="J4380" s="26">
        <v>0.21</v>
      </c>
      <c r="K4380" s="63"/>
      <c r="L4380" s="28" t="s">
        <v>535</v>
      </c>
      <c r="M4380" s="53">
        <v>70882.501999999993</v>
      </c>
      <c r="N4380" s="64" t="str">
        <f>+IF(Tabla1[[#This Row],[F PMPI]]="SÍ","No","Sí")</f>
        <v>No</v>
      </c>
      <c r="O4380" s="65">
        <f>+Tabla1[[#This Row],[PVL]]*1.055</f>
        <v>74781.039609999993</v>
      </c>
      <c r="P4380" s="65">
        <f>+Tabla1[[#This Row],[PVL]]*1.43</f>
        <v>101361.97785999998</v>
      </c>
      <c r="Q4380" s="66" t="str">
        <f>+HYPERLINK(Tabla1[[#This Row],[PAG]])</f>
        <v>https://todomusica.com.ar/varios/6293-wa712-red.html</v>
      </c>
      <c r="R4380" s="67"/>
      <c r="S4380" s="68"/>
      <c r="T4380" s="69"/>
      <c r="U4380" s="69"/>
      <c r="V4380" s="69"/>
      <c r="W4380" s="69"/>
      <c r="X4380" s="69"/>
      <c r="Y4380" s="35"/>
      <c r="Z4380" s="35" t="s">
        <v>27871</v>
      </c>
      <c r="AA4380" s="36">
        <v>1</v>
      </c>
      <c r="AB4380" s="35" t="s">
        <v>9849</v>
      </c>
      <c r="AC4380" s="35" t="str">
        <f>+IF(Tabla1[[#This Row],[STK]]="no","Sin STK", "STK disponible")</f>
        <v>STK disponible</v>
      </c>
      <c r="AD4380" s="35">
        <f>+I4380*J4380</f>
        <v>0</v>
      </c>
      <c r="AE4380" s="35">
        <f>+I4380*K4380</f>
        <v>0</v>
      </c>
      <c r="AF4380" s="36">
        <f>IF(Tabla1[[#This Row],[ref pack]]=1,Tabla1[[#This Row],[Pedido]],LCM(Tabla1[[#This Row],[MC VIEJO]],Tabla1[[#This Row],[Pedido]]))</f>
        <v>1</v>
      </c>
      <c r="AG4380" s="36">
        <f>+VLOOKUP(Tabla1[[#This Row],[Artículo]],'.'!$B$2:$D$11481,3,)</f>
        <v>1</v>
      </c>
      <c r="AH4380" s="37" t="str">
        <f>+IFERROR(SEARCH("pack",Tabla1[[#This Row],[PACK]]),"")</f>
        <v/>
      </c>
    </row>
    <row r="4381" spans="1:34" ht="24" customHeight="1" x14ac:dyDescent="0.2">
      <c r="A4381" s="50" t="s">
        <v>6938</v>
      </c>
      <c r="B4381" s="60" t="s">
        <v>8346</v>
      </c>
      <c r="C4381" s="61" t="s">
        <v>8347</v>
      </c>
      <c r="D4381" s="52" t="s">
        <v>9842</v>
      </c>
      <c r="E4381" s="53">
        <v>43393.02</v>
      </c>
      <c r="F4381" s="23" t="str">
        <f>+IFERROR(VLOOKUP(Tabla1[[#This Row],[Artículo]],'..'!$B$2:$D$569000,3,),"")</f>
        <v/>
      </c>
      <c r="G4381" s="24" t="str">
        <f>IF(H4381=AF4381,"", "Error MC")</f>
        <v>Error MC</v>
      </c>
      <c r="H4381" s="62"/>
      <c r="I4381" s="54">
        <f>+Tabla1[[#This Row],[MC]]*Tabla1[[#This Row],[Pedido]]*Tabla1[[#This Row],[PVC ]]</f>
        <v>0</v>
      </c>
      <c r="J4381" s="26">
        <v>0.21</v>
      </c>
      <c r="K4381" s="63"/>
      <c r="L4381" s="28" t="s">
        <v>535</v>
      </c>
      <c r="M4381" s="53">
        <v>70882.501999999993</v>
      </c>
      <c r="N4381" s="64" t="str">
        <f>+IF(Tabla1[[#This Row],[F PMPI]]="SÍ","No","Sí")</f>
        <v>No</v>
      </c>
      <c r="O4381" s="65">
        <f>+Tabla1[[#This Row],[PVL]]*1.055</f>
        <v>74781.039609999993</v>
      </c>
      <c r="P4381" s="65">
        <f>+Tabla1[[#This Row],[PVL]]*1.43</f>
        <v>101361.97785999998</v>
      </c>
      <c r="Q4381" s="66" t="str">
        <f>+HYPERLINK(Tabla1[[#This Row],[PAG]])</f>
        <v>https://todomusica.com.ar/varios/6294-wa712-sil.html</v>
      </c>
      <c r="R4381" s="67"/>
      <c r="S4381" s="68"/>
      <c r="T4381" s="69"/>
      <c r="U4381" s="69"/>
      <c r="V4381" s="69"/>
      <c r="W4381" s="69"/>
      <c r="X4381" s="69"/>
      <c r="Y4381" s="35"/>
      <c r="Z4381" s="35" t="s">
        <v>27872</v>
      </c>
      <c r="AA4381" s="36">
        <v>1</v>
      </c>
      <c r="AB4381" s="35" t="s">
        <v>9849</v>
      </c>
      <c r="AC4381" s="35" t="str">
        <f>+IF(Tabla1[[#This Row],[STK]]="no","Sin STK", "STK disponible")</f>
        <v>STK disponible</v>
      </c>
      <c r="AD4381" s="35">
        <f>+I4381*J4381</f>
        <v>0</v>
      </c>
      <c r="AE4381" s="35">
        <f>+I4381*K4381</f>
        <v>0</v>
      </c>
      <c r="AF4381" s="36">
        <f>IF(Tabla1[[#This Row],[ref pack]]=1,Tabla1[[#This Row],[Pedido]],LCM(Tabla1[[#This Row],[MC VIEJO]],Tabla1[[#This Row],[Pedido]]))</f>
        <v>1</v>
      </c>
      <c r="AG4381" s="36">
        <f>+VLOOKUP(Tabla1[[#This Row],[Artículo]],'.'!$B$2:$D$11481,3,)</f>
        <v>1</v>
      </c>
      <c r="AH4381" s="37" t="str">
        <f>+IFERROR(SEARCH("pack",Tabla1[[#This Row],[PACK]]),"")</f>
        <v/>
      </c>
    </row>
    <row r="4382" spans="1:34" ht="24" customHeight="1" x14ac:dyDescent="0.2">
      <c r="A4382" s="50" t="s">
        <v>6938</v>
      </c>
      <c r="B4382" s="60" t="s">
        <v>8348</v>
      </c>
      <c r="C4382" s="61" t="s">
        <v>8349</v>
      </c>
      <c r="D4382" s="52" t="s">
        <v>9842</v>
      </c>
      <c r="E4382" s="53">
        <v>43393.02</v>
      </c>
      <c r="F4382" s="23" t="str">
        <f>+IFERROR(VLOOKUP(Tabla1[[#This Row],[Artículo]],'..'!$B$2:$D$569000,3,),"")</f>
        <v/>
      </c>
      <c r="G4382" s="24" t="str">
        <f>IF(H4382=AF4382,"", "Error MC")</f>
        <v>Error MC</v>
      </c>
      <c r="H4382" s="62"/>
      <c r="I4382" s="54">
        <f>+Tabla1[[#This Row],[MC]]*Tabla1[[#This Row],[Pedido]]*Tabla1[[#This Row],[PVC ]]</f>
        <v>0</v>
      </c>
      <c r="J4382" s="26">
        <v>0.21</v>
      </c>
      <c r="K4382" s="63"/>
      <c r="L4382" s="28" t="s">
        <v>535</v>
      </c>
      <c r="M4382" s="53">
        <v>70882.501999999993</v>
      </c>
      <c r="N4382" s="64" t="str">
        <f>+IF(Tabla1[[#This Row],[F PMPI]]="SÍ","No","Sí")</f>
        <v>No</v>
      </c>
      <c r="O4382" s="65">
        <f>+Tabla1[[#This Row],[PVL]]*1.055</f>
        <v>74781.039609999993</v>
      </c>
      <c r="P4382" s="65">
        <f>+Tabla1[[#This Row],[PVL]]*1.43</f>
        <v>101361.97785999998</v>
      </c>
      <c r="Q4382" s="66" t="str">
        <f>+HYPERLINK(Tabla1[[#This Row],[PAG]])</f>
        <v>https://todomusica.com.ar/varios/6295-wa712-wht.html</v>
      </c>
      <c r="R4382" s="67"/>
      <c r="S4382" s="68"/>
      <c r="T4382" s="69"/>
      <c r="U4382" s="69"/>
      <c r="V4382" s="69"/>
      <c r="W4382" s="69"/>
      <c r="X4382" s="69"/>
      <c r="Y4382" s="35"/>
      <c r="Z4382" s="35" t="s">
        <v>27873</v>
      </c>
      <c r="AA4382" s="36">
        <v>1</v>
      </c>
      <c r="AB4382" s="35" t="s">
        <v>9849</v>
      </c>
      <c r="AC4382" s="35" t="str">
        <f>+IF(Tabla1[[#This Row],[STK]]="no","Sin STK", "STK disponible")</f>
        <v>STK disponible</v>
      </c>
      <c r="AD4382" s="35">
        <f>+I4382*J4382</f>
        <v>0</v>
      </c>
      <c r="AE4382" s="35">
        <f>+I4382*K4382</f>
        <v>0</v>
      </c>
      <c r="AF4382" s="36">
        <f>IF(Tabla1[[#This Row],[ref pack]]=1,Tabla1[[#This Row],[Pedido]],LCM(Tabla1[[#This Row],[MC VIEJO]],Tabla1[[#This Row],[Pedido]]))</f>
        <v>1</v>
      </c>
      <c r="AG4382" s="36">
        <f>+VLOOKUP(Tabla1[[#This Row],[Artículo]],'.'!$B$2:$D$11481,3,)</f>
        <v>1</v>
      </c>
      <c r="AH4382" s="37" t="str">
        <f>+IFERROR(SEARCH("pack",Tabla1[[#This Row],[PACK]]),"")</f>
        <v/>
      </c>
    </row>
    <row r="4383" spans="1:34" ht="24" customHeight="1" x14ac:dyDescent="0.2">
      <c r="A4383" s="50" t="s">
        <v>6938</v>
      </c>
      <c r="B4383" s="60" t="s">
        <v>8350</v>
      </c>
      <c r="C4383" s="61" t="s">
        <v>8351</v>
      </c>
      <c r="D4383" s="52" t="s">
        <v>9842</v>
      </c>
      <c r="E4383" s="53">
        <v>43393.02</v>
      </c>
      <c r="F4383" s="23" t="str">
        <f>+IFERROR(VLOOKUP(Tabla1[[#This Row],[Artículo]],'..'!$B$2:$D$569000,3,),"")</f>
        <v/>
      </c>
      <c r="G4383" s="24" t="str">
        <f>IF(H4383=AF4383,"", "Error MC")</f>
        <v>Error MC</v>
      </c>
      <c r="H4383" s="62"/>
      <c r="I4383" s="54">
        <f>+Tabla1[[#This Row],[MC]]*Tabla1[[#This Row],[Pedido]]*Tabla1[[#This Row],[PVC ]]</f>
        <v>0</v>
      </c>
      <c r="J4383" s="26">
        <v>0.21</v>
      </c>
      <c r="K4383" s="63"/>
      <c r="L4383" s="28" t="s">
        <v>535</v>
      </c>
      <c r="M4383" s="53">
        <v>70882.501999999993</v>
      </c>
      <c r="N4383" s="64" t="str">
        <f>+IF(Tabla1[[#This Row],[F PMPI]]="SÍ","No","Sí")</f>
        <v>No</v>
      </c>
      <c r="O4383" s="65">
        <f>+Tabla1[[#This Row],[PVL]]*1.055</f>
        <v>74781.039609999993</v>
      </c>
      <c r="P4383" s="65">
        <f>+Tabla1[[#This Row],[PVL]]*1.43</f>
        <v>101361.97785999998</v>
      </c>
      <c r="Q4383" s="66" t="str">
        <f>+HYPERLINK(Tabla1[[#This Row],[PAG]])</f>
        <v>https://todomusica.com.ar/varios/6296-wa713-blu.html</v>
      </c>
      <c r="R4383" s="67"/>
      <c r="S4383" s="68"/>
      <c r="T4383" s="69"/>
      <c r="U4383" s="69"/>
      <c r="V4383" s="69"/>
      <c r="W4383" s="69"/>
      <c r="X4383" s="69"/>
      <c r="Y4383" s="35"/>
      <c r="Z4383" s="35" t="s">
        <v>27874</v>
      </c>
      <c r="AA4383" s="36">
        <v>1</v>
      </c>
      <c r="AB4383" s="35" t="s">
        <v>9849</v>
      </c>
      <c r="AC4383" s="35" t="str">
        <f>+IF(Tabla1[[#This Row],[STK]]="no","Sin STK", "STK disponible")</f>
        <v>STK disponible</v>
      </c>
      <c r="AD4383" s="35">
        <f>+I4383*J4383</f>
        <v>0</v>
      </c>
      <c r="AE4383" s="35">
        <f>+I4383*K4383</f>
        <v>0</v>
      </c>
      <c r="AF4383" s="36">
        <f>IF(Tabla1[[#This Row],[ref pack]]=1,Tabla1[[#This Row],[Pedido]],LCM(Tabla1[[#This Row],[MC VIEJO]],Tabla1[[#This Row],[Pedido]]))</f>
        <v>1</v>
      </c>
      <c r="AG4383" s="36">
        <f>+VLOOKUP(Tabla1[[#This Row],[Artículo]],'.'!$B$2:$D$11481,3,)</f>
        <v>1</v>
      </c>
      <c r="AH4383" s="37" t="str">
        <f>+IFERROR(SEARCH("pack",Tabla1[[#This Row],[PACK]]),"")</f>
        <v/>
      </c>
    </row>
    <row r="4384" spans="1:34" ht="24" customHeight="1" x14ac:dyDescent="0.2">
      <c r="A4384" s="50" t="s">
        <v>6938</v>
      </c>
      <c r="B4384" s="60" t="s">
        <v>8352</v>
      </c>
      <c r="C4384" s="61" t="s">
        <v>8353</v>
      </c>
      <c r="D4384" s="52" t="s">
        <v>27</v>
      </c>
      <c r="E4384" s="53">
        <v>43393.02</v>
      </c>
      <c r="F4384" s="23" t="str">
        <f>+IFERROR(VLOOKUP(Tabla1[[#This Row],[Artículo]],'..'!$B$2:$D$569000,3,),"")</f>
        <v/>
      </c>
      <c r="G4384" s="24" t="str">
        <f>IF(H4384=AF4384,"", "Error MC")</f>
        <v>Error MC</v>
      </c>
      <c r="H4384" s="62"/>
      <c r="I4384" s="54">
        <f>+Tabla1[[#This Row],[MC]]*Tabla1[[#This Row],[Pedido]]*Tabla1[[#This Row],[PVC ]]</f>
        <v>0</v>
      </c>
      <c r="J4384" s="26">
        <v>0.21</v>
      </c>
      <c r="K4384" s="63"/>
      <c r="L4384" s="28" t="s">
        <v>535</v>
      </c>
      <c r="M4384" s="53">
        <v>70882.501999999993</v>
      </c>
      <c r="N4384" s="64" t="str">
        <f>+IF(Tabla1[[#This Row],[F PMPI]]="SÍ","No","Sí")</f>
        <v>No</v>
      </c>
      <c r="O4384" s="65">
        <f>+Tabla1[[#This Row],[PVL]]*1.055</f>
        <v>74781.039609999993</v>
      </c>
      <c r="P4384" s="65">
        <f>+Tabla1[[#This Row],[PVL]]*1.43</f>
        <v>101361.97785999998</v>
      </c>
      <c r="Q4384" s="66" t="str">
        <f>+HYPERLINK(Tabla1[[#This Row],[PAG]])</f>
        <v>https://todomusica.com.ar/varios/6297-wa713-pnk.html</v>
      </c>
      <c r="R4384" s="67"/>
      <c r="S4384" s="68"/>
      <c r="T4384" s="69"/>
      <c r="U4384" s="69"/>
      <c r="V4384" s="69"/>
      <c r="W4384" s="69"/>
      <c r="X4384" s="69"/>
      <c r="Y4384" s="35"/>
      <c r="Z4384" s="35" t="s">
        <v>27875</v>
      </c>
      <c r="AA4384" s="36">
        <v>1</v>
      </c>
      <c r="AB4384" s="35" t="s">
        <v>9849</v>
      </c>
      <c r="AC4384" s="35" t="str">
        <f>+IF(Tabla1[[#This Row],[STK]]="no","Sin STK", "STK disponible")</f>
        <v>Sin STK</v>
      </c>
      <c r="AD4384" s="35">
        <f>+I4384*J4384</f>
        <v>0</v>
      </c>
      <c r="AE4384" s="35">
        <f>+I4384*K4384</f>
        <v>0</v>
      </c>
      <c r="AF4384" s="36">
        <f>IF(Tabla1[[#This Row],[ref pack]]=1,Tabla1[[#This Row],[Pedido]],LCM(Tabla1[[#This Row],[MC VIEJO]],Tabla1[[#This Row],[Pedido]]))</f>
        <v>1</v>
      </c>
      <c r="AG4384" s="36">
        <f>+VLOOKUP(Tabla1[[#This Row],[Artículo]],'.'!$B$2:$D$11481,3,)</f>
        <v>1</v>
      </c>
      <c r="AH4384" s="37" t="str">
        <f>+IFERROR(SEARCH("pack",Tabla1[[#This Row],[PACK]]),"")</f>
        <v/>
      </c>
    </row>
    <row r="4385" spans="1:34" ht="24" customHeight="1" x14ac:dyDescent="0.2">
      <c r="A4385" s="50" t="s">
        <v>6938</v>
      </c>
      <c r="B4385" s="60" t="s">
        <v>8354</v>
      </c>
      <c r="C4385" s="61" t="s">
        <v>8355</v>
      </c>
      <c r="D4385" s="52" t="s">
        <v>9842</v>
      </c>
      <c r="E4385" s="53">
        <v>43393.02</v>
      </c>
      <c r="F4385" s="23" t="str">
        <f>+IFERROR(VLOOKUP(Tabla1[[#This Row],[Artículo]],'..'!$B$2:$D$569000,3,),"")</f>
        <v/>
      </c>
      <c r="G4385" s="24" t="str">
        <f>IF(H4385=AF4385,"", "Error MC")</f>
        <v>Error MC</v>
      </c>
      <c r="H4385" s="62"/>
      <c r="I4385" s="54">
        <f>+Tabla1[[#This Row],[MC]]*Tabla1[[#This Row],[Pedido]]*Tabla1[[#This Row],[PVC ]]</f>
        <v>0</v>
      </c>
      <c r="J4385" s="26">
        <v>0.21</v>
      </c>
      <c r="K4385" s="63"/>
      <c r="L4385" s="28" t="s">
        <v>535</v>
      </c>
      <c r="M4385" s="53">
        <v>70882.501999999993</v>
      </c>
      <c r="N4385" s="64" t="str">
        <f>+IF(Tabla1[[#This Row],[F PMPI]]="SÍ","No","Sí")</f>
        <v>No</v>
      </c>
      <c r="O4385" s="65">
        <f>+Tabla1[[#This Row],[PVL]]*1.055</f>
        <v>74781.039609999993</v>
      </c>
      <c r="P4385" s="65">
        <f>+Tabla1[[#This Row],[PVL]]*1.43</f>
        <v>101361.97785999998</v>
      </c>
      <c r="Q4385" s="66" t="str">
        <f>+HYPERLINK(Tabla1[[#This Row],[PAG]])</f>
        <v>https://todomusica.com.ar/varios/6298-wa713-red.html</v>
      </c>
      <c r="R4385" s="67"/>
      <c r="S4385" s="68"/>
      <c r="T4385" s="69"/>
      <c r="U4385" s="69"/>
      <c r="V4385" s="69"/>
      <c r="W4385" s="69"/>
      <c r="X4385" s="69"/>
      <c r="Y4385" s="35"/>
      <c r="Z4385" s="35" t="s">
        <v>27876</v>
      </c>
      <c r="AA4385" s="36">
        <v>1</v>
      </c>
      <c r="AB4385" s="35" t="s">
        <v>9849</v>
      </c>
      <c r="AC4385" s="35" t="str">
        <f>+IF(Tabla1[[#This Row],[STK]]="no","Sin STK", "STK disponible")</f>
        <v>STK disponible</v>
      </c>
      <c r="AD4385" s="35">
        <f>+I4385*J4385</f>
        <v>0</v>
      </c>
      <c r="AE4385" s="35">
        <f>+I4385*K4385</f>
        <v>0</v>
      </c>
      <c r="AF4385" s="36">
        <f>IF(Tabla1[[#This Row],[ref pack]]=1,Tabla1[[#This Row],[Pedido]],LCM(Tabla1[[#This Row],[MC VIEJO]],Tabla1[[#This Row],[Pedido]]))</f>
        <v>1</v>
      </c>
      <c r="AG4385" s="36">
        <f>+VLOOKUP(Tabla1[[#This Row],[Artículo]],'.'!$B$2:$D$11481,3,)</f>
        <v>1</v>
      </c>
      <c r="AH4385" s="37" t="str">
        <f>+IFERROR(SEARCH("pack",Tabla1[[#This Row],[PACK]]),"")</f>
        <v/>
      </c>
    </row>
    <row r="4386" spans="1:34" ht="24" customHeight="1" x14ac:dyDescent="0.2">
      <c r="A4386" s="50" t="s">
        <v>6938</v>
      </c>
      <c r="B4386" s="60" t="s">
        <v>8356</v>
      </c>
      <c r="C4386" s="61" t="s">
        <v>8357</v>
      </c>
      <c r="D4386" s="52" t="s">
        <v>27</v>
      </c>
      <c r="E4386" s="53">
        <v>43393.02</v>
      </c>
      <c r="F4386" s="23" t="str">
        <f>+IFERROR(VLOOKUP(Tabla1[[#This Row],[Artículo]],'..'!$B$2:$D$569000,3,),"")</f>
        <v/>
      </c>
      <c r="G4386" s="24" t="str">
        <f>IF(H4386=AF4386,"", "Error MC")</f>
        <v>Error MC</v>
      </c>
      <c r="H4386" s="62"/>
      <c r="I4386" s="54">
        <f>+Tabla1[[#This Row],[MC]]*Tabla1[[#This Row],[Pedido]]*Tabla1[[#This Row],[PVC ]]</f>
        <v>0</v>
      </c>
      <c r="J4386" s="26">
        <v>0.21</v>
      </c>
      <c r="K4386" s="63"/>
      <c r="L4386" s="28" t="s">
        <v>535</v>
      </c>
      <c r="M4386" s="53">
        <v>70882.501999999993</v>
      </c>
      <c r="N4386" s="64" t="str">
        <f>+IF(Tabla1[[#This Row],[F PMPI]]="SÍ","No","Sí")</f>
        <v>No</v>
      </c>
      <c r="O4386" s="65">
        <f>+Tabla1[[#This Row],[PVL]]*1.055</f>
        <v>74781.039609999993</v>
      </c>
      <c r="P4386" s="65">
        <f>+Tabla1[[#This Row],[PVL]]*1.43</f>
        <v>101361.97785999998</v>
      </c>
      <c r="Q4386" s="66" t="str">
        <f>+HYPERLINK(Tabla1[[#This Row],[PAG]])</f>
        <v>https://todomusica.com.ar/varios/6299-wa713-wht.html</v>
      </c>
      <c r="R4386" s="67"/>
      <c r="S4386" s="68"/>
      <c r="T4386" s="69"/>
      <c r="U4386" s="69"/>
      <c r="V4386" s="69"/>
      <c r="W4386" s="69"/>
      <c r="X4386" s="69"/>
      <c r="Y4386" s="35"/>
      <c r="Z4386" s="35" t="s">
        <v>27877</v>
      </c>
      <c r="AA4386" s="36">
        <v>1</v>
      </c>
      <c r="AB4386" s="35" t="s">
        <v>9849</v>
      </c>
      <c r="AC4386" s="35" t="str">
        <f>+IF(Tabla1[[#This Row],[STK]]="no","Sin STK", "STK disponible")</f>
        <v>Sin STK</v>
      </c>
      <c r="AD4386" s="35">
        <f>+I4386*J4386</f>
        <v>0</v>
      </c>
      <c r="AE4386" s="35">
        <f>+I4386*K4386</f>
        <v>0</v>
      </c>
      <c r="AF4386" s="36">
        <f>IF(Tabla1[[#This Row],[ref pack]]=1,Tabla1[[#This Row],[Pedido]],LCM(Tabla1[[#This Row],[MC VIEJO]],Tabla1[[#This Row],[Pedido]]))</f>
        <v>1</v>
      </c>
      <c r="AG4386" s="36">
        <f>+VLOOKUP(Tabla1[[#This Row],[Artículo]],'.'!$B$2:$D$11481,3,)</f>
        <v>1</v>
      </c>
      <c r="AH4386" s="37" t="str">
        <f>+IFERROR(SEARCH("pack",Tabla1[[#This Row],[PACK]]),"")</f>
        <v/>
      </c>
    </row>
    <row r="4387" spans="1:34" ht="24" customHeight="1" x14ac:dyDescent="0.2">
      <c r="A4387" s="50" t="s">
        <v>6938</v>
      </c>
      <c r="B4387" s="60" t="s">
        <v>8358</v>
      </c>
      <c r="C4387" s="61" t="s">
        <v>8359</v>
      </c>
      <c r="D4387" s="52" t="s">
        <v>9842</v>
      </c>
      <c r="E4387" s="53">
        <v>40500.19</v>
      </c>
      <c r="F4387" s="23" t="str">
        <f>+IFERROR(VLOOKUP(Tabla1[[#This Row],[Artículo]],'..'!$B$2:$D$569000,3,),"")</f>
        <v/>
      </c>
      <c r="G4387" s="24" t="str">
        <f>IF(H4387=AF4387,"", "Error MC")</f>
        <v>Error MC</v>
      </c>
      <c r="H4387" s="62"/>
      <c r="I4387" s="54">
        <f>+Tabla1[[#This Row],[MC]]*Tabla1[[#This Row],[Pedido]]*Tabla1[[#This Row],[PVC ]]</f>
        <v>0</v>
      </c>
      <c r="J4387" s="26">
        <v>0.21</v>
      </c>
      <c r="K4387" s="63"/>
      <c r="L4387" s="28" t="s">
        <v>535</v>
      </c>
      <c r="M4387" s="53">
        <v>66157.065000000002</v>
      </c>
      <c r="N4387" s="64" t="str">
        <f>+IF(Tabla1[[#This Row],[F PMPI]]="SÍ","No","Sí")</f>
        <v>No</v>
      </c>
      <c r="O4387" s="65">
        <f>+Tabla1[[#This Row],[PVL]]*1.055</f>
        <v>69795.703574999992</v>
      </c>
      <c r="P4387" s="65">
        <f>+Tabla1[[#This Row],[PVL]]*1.43</f>
        <v>94604.60295</v>
      </c>
      <c r="Q4387" s="66" t="str">
        <f>+HYPERLINK(Tabla1[[#This Row],[PAG]])</f>
        <v>https://todomusica.com.ar/varios/6300-wa723-blu.html</v>
      </c>
      <c r="R4387" s="67"/>
      <c r="S4387" s="68"/>
      <c r="T4387" s="69"/>
      <c r="U4387" s="69"/>
      <c r="V4387" s="69"/>
      <c r="W4387" s="69"/>
      <c r="X4387" s="69"/>
      <c r="Y4387" s="35"/>
      <c r="Z4387" s="35" t="s">
        <v>27878</v>
      </c>
      <c r="AA4387" s="36">
        <v>1</v>
      </c>
      <c r="AB4387" s="35" t="s">
        <v>9849</v>
      </c>
      <c r="AC4387" s="35" t="str">
        <f>+IF(Tabla1[[#This Row],[STK]]="no","Sin STK", "STK disponible")</f>
        <v>STK disponible</v>
      </c>
      <c r="AD4387" s="35">
        <f>+I4387*J4387</f>
        <v>0</v>
      </c>
      <c r="AE4387" s="35">
        <f>+I4387*K4387</f>
        <v>0</v>
      </c>
      <c r="AF4387" s="36">
        <f>IF(Tabla1[[#This Row],[ref pack]]=1,Tabla1[[#This Row],[Pedido]],LCM(Tabla1[[#This Row],[MC VIEJO]],Tabla1[[#This Row],[Pedido]]))</f>
        <v>1</v>
      </c>
      <c r="AG4387" s="36">
        <f>+VLOOKUP(Tabla1[[#This Row],[Artículo]],'.'!$B$2:$D$11481,3,)</f>
        <v>1</v>
      </c>
      <c r="AH4387" s="37" t="str">
        <f>+IFERROR(SEARCH("pack",Tabla1[[#This Row],[PACK]]),"")</f>
        <v/>
      </c>
    </row>
    <row r="4388" spans="1:34" ht="24" customHeight="1" x14ac:dyDescent="0.2">
      <c r="A4388" s="50" t="s">
        <v>6938</v>
      </c>
      <c r="B4388" s="60" t="s">
        <v>8360</v>
      </c>
      <c r="C4388" s="61" t="s">
        <v>8361</v>
      </c>
      <c r="D4388" s="52" t="s">
        <v>9842</v>
      </c>
      <c r="E4388" s="53">
        <v>40500.19</v>
      </c>
      <c r="F4388" s="23" t="str">
        <f>+IFERROR(VLOOKUP(Tabla1[[#This Row],[Artículo]],'..'!$B$2:$D$569000,3,),"")</f>
        <v/>
      </c>
      <c r="G4388" s="24" t="str">
        <f>IF(H4388=AF4388,"", "Error MC")</f>
        <v>Error MC</v>
      </c>
      <c r="H4388" s="62"/>
      <c r="I4388" s="54">
        <f>+Tabla1[[#This Row],[MC]]*Tabla1[[#This Row],[Pedido]]*Tabla1[[#This Row],[PVC ]]</f>
        <v>0</v>
      </c>
      <c r="J4388" s="26">
        <v>0.21</v>
      </c>
      <c r="K4388" s="63"/>
      <c r="L4388" s="28" t="s">
        <v>535</v>
      </c>
      <c r="M4388" s="53">
        <v>66157.065000000002</v>
      </c>
      <c r="N4388" s="64" t="str">
        <f>+IF(Tabla1[[#This Row],[F PMPI]]="SÍ","No","Sí")</f>
        <v>No</v>
      </c>
      <c r="O4388" s="65">
        <f>+Tabla1[[#This Row],[PVL]]*1.055</f>
        <v>69795.703574999992</v>
      </c>
      <c r="P4388" s="65">
        <f>+Tabla1[[#This Row],[PVL]]*1.43</f>
        <v>94604.60295</v>
      </c>
      <c r="Q4388" s="66" t="str">
        <f>+HYPERLINK(Tabla1[[#This Row],[PAG]])</f>
        <v>https://todomusica.com.ar/varios/6301-wa723-pnk.html</v>
      </c>
      <c r="R4388" s="67"/>
      <c r="S4388" s="68"/>
      <c r="T4388" s="69"/>
      <c r="U4388" s="69"/>
      <c r="V4388" s="69"/>
      <c r="W4388" s="69"/>
      <c r="X4388" s="69"/>
      <c r="Y4388" s="35"/>
      <c r="Z4388" s="35" t="s">
        <v>27879</v>
      </c>
      <c r="AA4388" s="36">
        <v>1</v>
      </c>
      <c r="AB4388" s="35" t="s">
        <v>9849</v>
      </c>
      <c r="AC4388" s="35" t="str">
        <f>+IF(Tabla1[[#This Row],[STK]]="no","Sin STK", "STK disponible")</f>
        <v>STK disponible</v>
      </c>
      <c r="AD4388" s="35">
        <f>+I4388*J4388</f>
        <v>0</v>
      </c>
      <c r="AE4388" s="35">
        <f>+I4388*K4388</f>
        <v>0</v>
      </c>
      <c r="AF4388" s="36">
        <f>IF(Tabla1[[#This Row],[ref pack]]=1,Tabla1[[#This Row],[Pedido]],LCM(Tabla1[[#This Row],[MC VIEJO]],Tabla1[[#This Row],[Pedido]]))</f>
        <v>1</v>
      </c>
      <c r="AG4388" s="36">
        <f>+VLOOKUP(Tabla1[[#This Row],[Artículo]],'.'!$B$2:$D$11481,3,)</f>
        <v>1</v>
      </c>
      <c r="AH4388" s="37" t="str">
        <f>+IFERROR(SEARCH("pack",Tabla1[[#This Row],[PACK]]),"")</f>
        <v/>
      </c>
    </row>
    <row r="4389" spans="1:34" ht="24" customHeight="1" x14ac:dyDescent="0.2">
      <c r="A4389" s="50" t="s">
        <v>6938</v>
      </c>
      <c r="B4389" s="60" t="s">
        <v>8362</v>
      </c>
      <c r="C4389" s="61" t="s">
        <v>8363</v>
      </c>
      <c r="D4389" s="52" t="s">
        <v>9842</v>
      </c>
      <c r="E4389" s="53">
        <v>40500.19</v>
      </c>
      <c r="F4389" s="23" t="str">
        <f>+IFERROR(VLOOKUP(Tabla1[[#This Row],[Artículo]],'..'!$B$2:$D$569000,3,),"")</f>
        <v/>
      </c>
      <c r="G4389" s="24" t="str">
        <f>IF(H4389=AF4389,"", "Error MC")</f>
        <v>Error MC</v>
      </c>
      <c r="H4389" s="62"/>
      <c r="I4389" s="54">
        <f>+Tabla1[[#This Row],[MC]]*Tabla1[[#This Row],[Pedido]]*Tabla1[[#This Row],[PVC ]]</f>
        <v>0</v>
      </c>
      <c r="J4389" s="26">
        <v>0.21</v>
      </c>
      <c r="K4389" s="63"/>
      <c r="L4389" s="28" t="s">
        <v>535</v>
      </c>
      <c r="M4389" s="53">
        <v>66157.065000000002</v>
      </c>
      <c r="N4389" s="64" t="str">
        <f>+IF(Tabla1[[#This Row],[F PMPI]]="SÍ","No","Sí")</f>
        <v>No</v>
      </c>
      <c r="O4389" s="65">
        <f>+Tabla1[[#This Row],[PVL]]*1.055</f>
        <v>69795.703574999992</v>
      </c>
      <c r="P4389" s="65">
        <f>+Tabla1[[#This Row],[PVL]]*1.43</f>
        <v>94604.60295</v>
      </c>
      <c r="Q4389" s="66" t="str">
        <f>+HYPERLINK(Tabla1[[#This Row],[PAG]])</f>
        <v>https://todomusica.com.ar/varios/6302-wa723-red.html</v>
      </c>
      <c r="R4389" s="67"/>
      <c r="S4389" s="68"/>
      <c r="T4389" s="69"/>
      <c r="U4389" s="69"/>
      <c r="V4389" s="69"/>
      <c r="W4389" s="69"/>
      <c r="X4389" s="69"/>
      <c r="Y4389" s="35"/>
      <c r="Z4389" s="35" t="s">
        <v>27880</v>
      </c>
      <c r="AA4389" s="36">
        <v>1</v>
      </c>
      <c r="AB4389" s="35" t="s">
        <v>9849</v>
      </c>
      <c r="AC4389" s="35" t="str">
        <f>+IF(Tabla1[[#This Row],[STK]]="no","Sin STK", "STK disponible")</f>
        <v>STK disponible</v>
      </c>
      <c r="AD4389" s="35">
        <f>+I4389*J4389</f>
        <v>0</v>
      </c>
      <c r="AE4389" s="35">
        <f>+I4389*K4389</f>
        <v>0</v>
      </c>
      <c r="AF4389" s="36">
        <f>IF(Tabla1[[#This Row],[ref pack]]=1,Tabla1[[#This Row],[Pedido]],LCM(Tabla1[[#This Row],[MC VIEJO]],Tabla1[[#This Row],[Pedido]]))</f>
        <v>1</v>
      </c>
      <c r="AG4389" s="36">
        <f>+VLOOKUP(Tabla1[[#This Row],[Artículo]],'.'!$B$2:$D$11481,3,)</f>
        <v>1</v>
      </c>
      <c r="AH4389" s="37" t="str">
        <f>+IFERROR(SEARCH("pack",Tabla1[[#This Row],[PACK]]),"")</f>
        <v/>
      </c>
    </row>
    <row r="4390" spans="1:34" ht="24" customHeight="1" x14ac:dyDescent="0.2">
      <c r="A4390" s="50" t="s">
        <v>6938</v>
      </c>
      <c r="B4390" s="60" t="s">
        <v>8364</v>
      </c>
      <c r="C4390" s="61" t="s">
        <v>8365</v>
      </c>
      <c r="D4390" s="52" t="s">
        <v>9842</v>
      </c>
      <c r="E4390" s="53">
        <v>40500.19</v>
      </c>
      <c r="F4390" s="23" t="str">
        <f>+IFERROR(VLOOKUP(Tabla1[[#This Row],[Artículo]],'..'!$B$2:$D$569000,3,),"")</f>
        <v/>
      </c>
      <c r="G4390" s="24" t="str">
        <f>IF(H4390=AF4390,"", "Error MC")</f>
        <v>Error MC</v>
      </c>
      <c r="H4390" s="62"/>
      <c r="I4390" s="54">
        <f>+Tabla1[[#This Row],[MC]]*Tabla1[[#This Row],[Pedido]]*Tabla1[[#This Row],[PVC ]]</f>
        <v>0</v>
      </c>
      <c r="J4390" s="26">
        <v>0.21</v>
      </c>
      <c r="K4390" s="63"/>
      <c r="L4390" s="28" t="s">
        <v>535</v>
      </c>
      <c r="M4390" s="53">
        <v>66157.065000000002</v>
      </c>
      <c r="N4390" s="64" t="str">
        <f>+IF(Tabla1[[#This Row],[F PMPI]]="SÍ","No","Sí")</f>
        <v>No</v>
      </c>
      <c r="O4390" s="65">
        <f>+Tabla1[[#This Row],[PVL]]*1.055</f>
        <v>69795.703574999992</v>
      </c>
      <c r="P4390" s="65">
        <f>+Tabla1[[#This Row],[PVL]]*1.43</f>
        <v>94604.60295</v>
      </c>
      <c r="Q4390" s="66" t="str">
        <f>+HYPERLINK(Tabla1[[#This Row],[PAG]])</f>
        <v>https://todomusica.com.ar/varios/6303-wa723-wht.html</v>
      </c>
      <c r="R4390" s="67"/>
      <c r="S4390" s="68"/>
      <c r="T4390" s="69"/>
      <c r="U4390" s="69"/>
      <c r="V4390" s="69"/>
      <c r="W4390" s="69"/>
      <c r="X4390" s="69"/>
      <c r="Y4390" s="35"/>
      <c r="Z4390" s="35" t="s">
        <v>27881</v>
      </c>
      <c r="AA4390" s="36">
        <v>1</v>
      </c>
      <c r="AB4390" s="35" t="s">
        <v>9849</v>
      </c>
      <c r="AC4390" s="35" t="str">
        <f>+IF(Tabla1[[#This Row],[STK]]="no","Sin STK", "STK disponible")</f>
        <v>STK disponible</v>
      </c>
      <c r="AD4390" s="35">
        <f>+I4390*J4390</f>
        <v>0</v>
      </c>
      <c r="AE4390" s="35">
        <f>+I4390*K4390</f>
        <v>0</v>
      </c>
      <c r="AF4390" s="36">
        <f>IF(Tabla1[[#This Row],[ref pack]]=1,Tabla1[[#This Row],[Pedido]],LCM(Tabla1[[#This Row],[MC VIEJO]],Tabla1[[#This Row],[Pedido]]))</f>
        <v>1</v>
      </c>
      <c r="AG4390" s="36">
        <f>+VLOOKUP(Tabla1[[#This Row],[Artículo]],'.'!$B$2:$D$11481,3,)</f>
        <v>1</v>
      </c>
      <c r="AH4390" s="37" t="str">
        <f>+IFERROR(SEARCH("pack",Tabla1[[#This Row],[PACK]]),"")</f>
        <v/>
      </c>
    </row>
    <row r="4391" spans="1:34" ht="24" customHeight="1" x14ac:dyDescent="0.2">
      <c r="A4391" s="50" t="s">
        <v>6938</v>
      </c>
      <c r="B4391" s="60" t="s">
        <v>8366</v>
      </c>
      <c r="C4391" s="61" t="s">
        <v>8367</v>
      </c>
      <c r="D4391" s="52" t="s">
        <v>9842</v>
      </c>
      <c r="E4391" s="53">
        <v>316149.2</v>
      </c>
      <c r="F4391" s="23" t="str">
        <f>+IFERROR(VLOOKUP(Tabla1[[#This Row],[Artículo]],'..'!$B$2:$D$569000,3,),"")</f>
        <v/>
      </c>
      <c r="G4391" s="24" t="str">
        <f>IF(H4391=AF4391,"", "Error MC")</f>
        <v>Error MC</v>
      </c>
      <c r="H4391" s="62"/>
      <c r="I4391" s="54">
        <f>+Tabla1[[#This Row],[MC]]*Tabla1[[#This Row],[Pedido]]*Tabla1[[#This Row],[PVC ]]</f>
        <v>0</v>
      </c>
      <c r="J4391" s="26">
        <v>0.21</v>
      </c>
      <c r="K4391" s="63"/>
      <c r="L4391" s="28" t="s">
        <v>535</v>
      </c>
      <c r="M4391" s="53">
        <v>516429.71799999999</v>
      </c>
      <c r="N4391" s="64" t="str">
        <f>+IF(Tabla1[[#This Row],[F PMPI]]="SÍ","No","Sí")</f>
        <v>No</v>
      </c>
      <c r="O4391" s="65">
        <f>+Tabla1[[#This Row],[PVL]]*1.055</f>
        <v>544833.35248999996</v>
      </c>
      <c r="P4391" s="65">
        <f>+Tabla1[[#This Row],[PVL]]*1.43</f>
        <v>738494.49673999997</v>
      </c>
      <c r="Q4391" s="66" t="str">
        <f>+HYPERLINK(Tabla1[[#This Row],[PAG]])</f>
        <v>https://todomusica.com.ar/microfonos-de-vincha/1695-wbh53b.html</v>
      </c>
      <c r="R4391" s="67"/>
      <c r="S4391" s="68"/>
      <c r="T4391" s="69"/>
      <c r="U4391" s="69"/>
      <c r="V4391" s="69"/>
      <c r="W4391" s="69"/>
      <c r="X4391" s="69"/>
      <c r="Y4391" s="35"/>
      <c r="Z4391" s="35" t="s">
        <v>27882</v>
      </c>
      <c r="AA4391" s="36">
        <v>1</v>
      </c>
      <c r="AB4391" s="35" t="s">
        <v>9849</v>
      </c>
      <c r="AC4391" s="35" t="str">
        <f>+IF(Tabla1[[#This Row],[STK]]="no","Sin STK", "STK disponible")</f>
        <v>STK disponible</v>
      </c>
      <c r="AD4391" s="35">
        <f>+I4391*J4391</f>
        <v>0</v>
      </c>
      <c r="AE4391" s="35">
        <f>+I4391*K4391</f>
        <v>0</v>
      </c>
      <c r="AF4391" s="36">
        <f>IF(Tabla1[[#This Row],[ref pack]]=1,Tabla1[[#This Row],[Pedido]],LCM(Tabla1[[#This Row],[MC VIEJO]],Tabla1[[#This Row],[Pedido]]))</f>
        <v>1</v>
      </c>
      <c r="AG4391" s="36">
        <f>+VLOOKUP(Tabla1[[#This Row],[Artículo]],'.'!$B$2:$D$11481,3,)</f>
        <v>1</v>
      </c>
      <c r="AH4391" s="37" t="str">
        <f>+IFERROR(SEARCH("pack",Tabla1[[#This Row],[PACK]]),"")</f>
        <v/>
      </c>
    </row>
    <row r="4392" spans="1:34" ht="24" customHeight="1" x14ac:dyDescent="0.2">
      <c r="A4392" s="50" t="s">
        <v>6938</v>
      </c>
      <c r="B4392" s="60" t="s">
        <v>8368</v>
      </c>
      <c r="C4392" s="61" t="s">
        <v>8369</v>
      </c>
      <c r="D4392" s="52" t="s">
        <v>27</v>
      </c>
      <c r="E4392" s="53">
        <v>316149.2</v>
      </c>
      <c r="F4392" s="23" t="str">
        <f>+IFERROR(VLOOKUP(Tabla1[[#This Row],[Artículo]],'..'!$B$2:$D$569000,3,),"")</f>
        <v/>
      </c>
      <c r="G4392" s="24" t="str">
        <f>IF(H4392=AF4392,"", "Error MC")</f>
        <v>Error MC</v>
      </c>
      <c r="H4392" s="62"/>
      <c r="I4392" s="54">
        <f>+Tabla1[[#This Row],[MC]]*Tabla1[[#This Row],[Pedido]]*Tabla1[[#This Row],[PVC ]]</f>
        <v>0</v>
      </c>
      <c r="J4392" s="26">
        <v>0.21</v>
      </c>
      <c r="K4392" s="63"/>
      <c r="L4392" s="28" t="s">
        <v>535</v>
      </c>
      <c r="M4392" s="53">
        <v>516429.71799999999</v>
      </c>
      <c r="N4392" s="64" t="str">
        <f>+IF(Tabla1[[#This Row],[F PMPI]]="SÍ","No","Sí")</f>
        <v>No</v>
      </c>
      <c r="O4392" s="65">
        <f>+Tabla1[[#This Row],[PVL]]*1.055</f>
        <v>544833.35248999996</v>
      </c>
      <c r="P4392" s="65">
        <f>+Tabla1[[#This Row],[PVL]]*1.43</f>
        <v>738494.49673999997</v>
      </c>
      <c r="Q4392" s="66" t="str">
        <f>+HYPERLINK(Tabla1[[#This Row],[PAG]])</f>
        <v>https://todomusica.com.ar/microfonos-de-vincha/1952-wbh53t.html</v>
      </c>
      <c r="R4392" s="67"/>
      <c r="S4392" s="68"/>
      <c r="T4392" s="69"/>
      <c r="U4392" s="69"/>
      <c r="V4392" s="69"/>
      <c r="W4392" s="69"/>
      <c r="X4392" s="69"/>
      <c r="Y4392" s="35"/>
      <c r="Z4392" s="35" t="s">
        <v>27883</v>
      </c>
      <c r="AA4392" s="36">
        <v>1</v>
      </c>
      <c r="AB4392" s="35" t="s">
        <v>9849</v>
      </c>
      <c r="AC4392" s="35" t="str">
        <f>+IF(Tabla1[[#This Row],[STK]]="no","Sin STK", "STK disponible")</f>
        <v>Sin STK</v>
      </c>
      <c r="AD4392" s="35">
        <f>+I4392*J4392</f>
        <v>0</v>
      </c>
      <c r="AE4392" s="35">
        <f>+I4392*K4392</f>
        <v>0</v>
      </c>
      <c r="AF4392" s="36">
        <f>IF(Tabla1[[#This Row],[ref pack]]=1,Tabla1[[#This Row],[Pedido]],LCM(Tabla1[[#This Row],[MC VIEJO]],Tabla1[[#This Row],[Pedido]]))</f>
        <v>1</v>
      </c>
      <c r="AG4392" s="36">
        <f>+VLOOKUP(Tabla1[[#This Row],[Artículo]],'.'!$B$2:$D$11481,3,)</f>
        <v>1</v>
      </c>
      <c r="AH4392" s="37" t="str">
        <f>+IFERROR(SEARCH("pack",Tabla1[[#This Row],[PACK]]),"")</f>
        <v/>
      </c>
    </row>
    <row r="4393" spans="1:34" ht="24" customHeight="1" x14ac:dyDescent="0.2">
      <c r="A4393" s="50" t="s">
        <v>6938</v>
      </c>
      <c r="B4393" s="60" t="s">
        <v>8370</v>
      </c>
      <c r="C4393" s="61" t="s">
        <v>8371</v>
      </c>
      <c r="D4393" s="52" t="s">
        <v>9841</v>
      </c>
      <c r="E4393" s="53">
        <v>338465.53</v>
      </c>
      <c r="F4393" s="23" t="str">
        <f>+IFERROR(VLOOKUP(Tabla1[[#This Row],[Artículo]],'..'!$B$2:$D$569000,3,),"")</f>
        <v/>
      </c>
      <c r="G4393" s="24" t="str">
        <f>IF(H4393=AF4393,"", "Error MC")</f>
        <v>Error MC</v>
      </c>
      <c r="H4393" s="62"/>
      <c r="I4393" s="54">
        <f>+Tabla1[[#This Row],[MC]]*Tabla1[[#This Row],[Pedido]]*Tabla1[[#This Row],[PVC ]]</f>
        <v>0</v>
      </c>
      <c r="J4393" s="26">
        <v>0.21</v>
      </c>
      <c r="K4393" s="63"/>
      <c r="L4393" s="28" t="s">
        <v>535</v>
      </c>
      <c r="M4393" s="53">
        <v>552883.44900000002</v>
      </c>
      <c r="N4393" s="64" t="str">
        <f>+IF(Tabla1[[#This Row],[F PMPI]]="SÍ","No","Sí")</f>
        <v>No</v>
      </c>
      <c r="O4393" s="65">
        <f>+Tabla1[[#This Row],[PVL]]*1.055</f>
        <v>583292.038695</v>
      </c>
      <c r="P4393" s="65">
        <f>+Tabla1[[#This Row],[PVL]]*1.43</f>
        <v>790623.33207</v>
      </c>
      <c r="Q4393" s="66" t="str">
        <f>+HYPERLINK(Tabla1[[#This Row],[PAG]])</f>
        <v>https://todomusica.com.ar/microfonos-de-vincha/1837-wbh54b.html</v>
      </c>
      <c r="R4393" s="67"/>
      <c r="S4393" s="68"/>
      <c r="T4393" s="69"/>
      <c r="U4393" s="69"/>
      <c r="V4393" s="69"/>
      <c r="W4393" s="69"/>
      <c r="X4393" s="69"/>
      <c r="Y4393" s="35"/>
      <c r="Z4393" s="35" t="s">
        <v>27884</v>
      </c>
      <c r="AA4393" s="36">
        <v>1</v>
      </c>
      <c r="AB4393" s="35" t="s">
        <v>9849</v>
      </c>
      <c r="AC4393" s="35" t="str">
        <f>+IF(Tabla1[[#This Row],[STK]]="no","Sin STK", "STK disponible")</f>
        <v>STK disponible</v>
      </c>
      <c r="AD4393" s="35">
        <f>+I4393*J4393</f>
        <v>0</v>
      </c>
      <c r="AE4393" s="35">
        <f>+I4393*K4393</f>
        <v>0</v>
      </c>
      <c r="AF4393" s="36">
        <f>IF(Tabla1[[#This Row],[ref pack]]=1,Tabla1[[#This Row],[Pedido]],LCM(Tabla1[[#This Row],[MC VIEJO]],Tabla1[[#This Row],[Pedido]]))</f>
        <v>1</v>
      </c>
      <c r="AG4393" s="36">
        <f>+VLOOKUP(Tabla1[[#This Row],[Artículo]],'.'!$B$2:$D$11481,3,)</f>
        <v>1</v>
      </c>
      <c r="AH4393" s="37" t="str">
        <f>+IFERROR(SEARCH("pack",Tabla1[[#This Row],[PACK]]),"")</f>
        <v/>
      </c>
    </row>
    <row r="4394" spans="1:34" ht="24" customHeight="1" x14ac:dyDescent="0.2">
      <c r="A4394" s="50" t="s">
        <v>6938</v>
      </c>
      <c r="B4394" s="60" t="s">
        <v>8372</v>
      </c>
      <c r="C4394" s="61" t="s">
        <v>8373</v>
      </c>
      <c r="D4394" s="52" t="s">
        <v>9842</v>
      </c>
      <c r="E4394" s="53">
        <v>338465.53</v>
      </c>
      <c r="F4394" s="23" t="str">
        <f>+IFERROR(VLOOKUP(Tabla1[[#This Row],[Artículo]],'..'!$B$2:$D$569000,3,),"")</f>
        <v/>
      </c>
      <c r="G4394" s="24" t="str">
        <f>IF(H4394=AF4394,"", "Error MC")</f>
        <v>Error MC</v>
      </c>
      <c r="H4394" s="62"/>
      <c r="I4394" s="54">
        <f>+Tabla1[[#This Row],[MC]]*Tabla1[[#This Row],[Pedido]]*Tabla1[[#This Row],[PVC ]]</f>
        <v>0</v>
      </c>
      <c r="J4394" s="26">
        <v>0.21</v>
      </c>
      <c r="K4394" s="63"/>
      <c r="L4394" s="28" t="s">
        <v>535</v>
      </c>
      <c r="M4394" s="53">
        <v>552883.44900000002</v>
      </c>
      <c r="N4394" s="64" t="str">
        <f>+IF(Tabla1[[#This Row],[F PMPI]]="SÍ","No","Sí")</f>
        <v>No</v>
      </c>
      <c r="O4394" s="65">
        <f>+Tabla1[[#This Row],[PVL]]*1.055</f>
        <v>583292.038695</v>
      </c>
      <c r="P4394" s="65">
        <f>+Tabla1[[#This Row],[PVL]]*1.43</f>
        <v>790623.33207</v>
      </c>
      <c r="Q4394" s="66" t="str">
        <f>+HYPERLINK(Tabla1[[#This Row],[PAG]])</f>
        <v>https://todomusica.com.ar/microfonos-de-vincha/1644-wbh54t.html</v>
      </c>
      <c r="R4394" s="67"/>
      <c r="S4394" s="68"/>
      <c r="T4394" s="69"/>
      <c r="U4394" s="69"/>
      <c r="V4394" s="69"/>
      <c r="W4394" s="69"/>
      <c r="X4394" s="69"/>
      <c r="Y4394" s="35"/>
      <c r="Z4394" s="35" t="s">
        <v>27885</v>
      </c>
      <c r="AA4394" s="36">
        <v>1</v>
      </c>
      <c r="AB4394" s="35" t="s">
        <v>9849</v>
      </c>
      <c r="AC4394" s="35" t="str">
        <f>+IF(Tabla1[[#This Row],[STK]]="no","Sin STK", "STK disponible")</f>
        <v>STK disponible</v>
      </c>
      <c r="AD4394" s="35">
        <f>+I4394*J4394</f>
        <v>0</v>
      </c>
      <c r="AE4394" s="35">
        <f>+I4394*K4394</f>
        <v>0</v>
      </c>
      <c r="AF4394" s="36">
        <f>IF(Tabla1[[#This Row],[ref pack]]=1,Tabla1[[#This Row],[Pedido]],LCM(Tabla1[[#This Row],[MC VIEJO]],Tabla1[[#This Row],[Pedido]]))</f>
        <v>1</v>
      </c>
      <c r="AG4394" s="36">
        <f>+VLOOKUP(Tabla1[[#This Row],[Artículo]],'.'!$B$2:$D$11481,3,)</f>
        <v>1</v>
      </c>
      <c r="AH4394" s="37" t="str">
        <f>+IFERROR(SEARCH("pack",Tabla1[[#This Row],[PACK]]),"")</f>
        <v/>
      </c>
    </row>
    <row r="4395" spans="1:34" ht="24" customHeight="1" x14ac:dyDescent="0.2">
      <c r="A4395" s="50" t="s">
        <v>6938</v>
      </c>
      <c r="B4395" s="60" t="s">
        <v>8374</v>
      </c>
      <c r="C4395" s="61" t="s">
        <v>8375</v>
      </c>
      <c r="D4395" s="52" t="s">
        <v>27</v>
      </c>
      <c r="E4395" s="53">
        <v>190516.04</v>
      </c>
      <c r="F4395" s="23" t="str">
        <f>+IFERROR(VLOOKUP(Tabla1[[#This Row],[Artículo]],'..'!$B$2:$D$569000,3,),"")</f>
        <v/>
      </c>
      <c r="G4395" s="24" t="str">
        <f>IF(H4395=AF4395,"", "Error MC")</f>
        <v>Error MC</v>
      </c>
      <c r="H4395" s="62"/>
      <c r="I4395" s="54">
        <f>+Tabla1[[#This Row],[MC]]*Tabla1[[#This Row],[Pedido]]*Tabla1[[#This Row],[PVC ]]</f>
        <v>0</v>
      </c>
      <c r="J4395" s="26">
        <v>0.21</v>
      </c>
      <c r="K4395" s="63"/>
      <c r="L4395" s="28" t="s">
        <v>535</v>
      </c>
      <c r="M4395" s="53">
        <v>311207.94699999999</v>
      </c>
      <c r="N4395" s="64" t="str">
        <f>+IF(Tabla1[[#This Row],[F PMPI]]="SÍ","No","Sí")</f>
        <v>No</v>
      </c>
      <c r="O4395" s="65">
        <f>+Tabla1[[#This Row],[PVL]]*1.055</f>
        <v>328324.38408499997</v>
      </c>
      <c r="P4395" s="65">
        <f>+Tabla1[[#This Row],[PVL]]*1.43</f>
        <v>445027.36420999997</v>
      </c>
      <c r="Q4395" s="66" t="str">
        <f>+HYPERLINK(Tabla1[[#This Row],[PAG]])</f>
        <v>https://todomusica.com.ar/microfonos-condenser/1235-wb98h-c.html</v>
      </c>
      <c r="R4395" s="67"/>
      <c r="S4395" s="68"/>
      <c r="T4395" s="69"/>
      <c r="U4395" s="69"/>
      <c r="V4395" s="69"/>
      <c r="W4395" s="69"/>
      <c r="X4395" s="69"/>
      <c r="Y4395" s="35"/>
      <c r="Z4395" s="35" t="s">
        <v>27886</v>
      </c>
      <c r="AA4395" s="36">
        <v>1</v>
      </c>
      <c r="AB4395" s="35" t="s">
        <v>9849</v>
      </c>
      <c r="AC4395" s="35" t="str">
        <f>+IF(Tabla1[[#This Row],[STK]]="no","Sin STK", "STK disponible")</f>
        <v>Sin STK</v>
      </c>
      <c r="AD4395" s="35">
        <f>+I4395*J4395</f>
        <v>0</v>
      </c>
      <c r="AE4395" s="35">
        <f>+I4395*K4395</f>
        <v>0</v>
      </c>
      <c r="AF4395" s="36">
        <f>IF(Tabla1[[#This Row],[ref pack]]=1,Tabla1[[#This Row],[Pedido]],LCM(Tabla1[[#This Row],[MC VIEJO]],Tabla1[[#This Row],[Pedido]]))</f>
        <v>1</v>
      </c>
      <c r="AG4395" s="36">
        <f>+VLOOKUP(Tabla1[[#This Row],[Artículo]],'.'!$B$2:$D$11481,3,)</f>
        <v>1</v>
      </c>
      <c r="AH4395" s="37" t="str">
        <f>+IFERROR(SEARCH("pack",Tabla1[[#This Row],[PACK]]),"")</f>
        <v/>
      </c>
    </row>
    <row r="4396" spans="1:34" ht="24" customHeight="1" x14ac:dyDescent="0.2">
      <c r="A4396" s="50" t="s">
        <v>6938</v>
      </c>
      <c r="B4396" s="60" t="s">
        <v>8376</v>
      </c>
      <c r="C4396" s="61" t="s">
        <v>8377</v>
      </c>
      <c r="D4396" s="52" t="s">
        <v>9842</v>
      </c>
      <c r="E4396" s="53">
        <v>495507.03</v>
      </c>
      <c r="F4396" s="23" t="str">
        <f>+IFERROR(VLOOKUP(Tabla1[[#This Row],[Artículo]],'..'!$B$2:$D$569000,3,),"")</f>
        <v/>
      </c>
      <c r="G4396" s="24" t="str">
        <f>IF(H4396=AF4396,"", "Error MC")</f>
        <v>Error MC</v>
      </c>
      <c r="H4396" s="62"/>
      <c r="I4396" s="54">
        <f>+Tabla1[[#This Row],[MC]]*Tabla1[[#This Row],[Pedido]]*Tabla1[[#This Row],[PVC ]]</f>
        <v>0</v>
      </c>
      <c r="J4396" s="26">
        <v>0.21</v>
      </c>
      <c r="K4396" s="63"/>
      <c r="L4396" s="28" t="s">
        <v>535</v>
      </c>
      <c r="M4396" s="53">
        <v>809410.73300000001</v>
      </c>
      <c r="N4396" s="64" t="str">
        <f>+IF(Tabla1[[#This Row],[F PMPI]]="SÍ","No","Sí")</f>
        <v>No</v>
      </c>
      <c r="O4396" s="65">
        <f>+Tabla1[[#This Row],[PVL]]*1.055</f>
        <v>853928.32331499993</v>
      </c>
      <c r="P4396" s="65">
        <f>+Tabla1[[#This Row],[PVL]]*1.43</f>
        <v>1157457.34819</v>
      </c>
      <c r="Q4396" s="66" t="str">
        <f>+HYPERLINK(Tabla1[[#This Row],[PAG]])</f>
        <v>https://todomusica.com.ar/microfonos-de-vincha/146-wce6b.html</v>
      </c>
      <c r="R4396" s="67"/>
      <c r="S4396" s="68"/>
      <c r="T4396" s="69"/>
      <c r="U4396" s="69"/>
      <c r="V4396" s="69"/>
      <c r="W4396" s="69"/>
      <c r="X4396" s="69"/>
      <c r="Y4396" s="35"/>
      <c r="Z4396" s="35" t="s">
        <v>27887</v>
      </c>
      <c r="AA4396" s="36">
        <v>1</v>
      </c>
      <c r="AB4396" s="35" t="s">
        <v>9849</v>
      </c>
      <c r="AC4396" s="35" t="str">
        <f>+IF(Tabla1[[#This Row],[STK]]="no","Sin STK", "STK disponible")</f>
        <v>STK disponible</v>
      </c>
      <c r="AD4396" s="35">
        <f>+I4396*J4396</f>
        <v>0</v>
      </c>
      <c r="AE4396" s="35">
        <f>+I4396*K4396</f>
        <v>0</v>
      </c>
      <c r="AF4396" s="36">
        <f>IF(Tabla1[[#This Row],[ref pack]]=1,Tabla1[[#This Row],[Pedido]],LCM(Tabla1[[#This Row],[MC VIEJO]],Tabla1[[#This Row],[Pedido]]))</f>
        <v>1</v>
      </c>
      <c r="AG4396" s="36">
        <f>+VLOOKUP(Tabla1[[#This Row],[Artículo]],'.'!$B$2:$D$11481,3,)</f>
        <v>1</v>
      </c>
      <c r="AH4396" s="37" t="str">
        <f>+IFERROR(SEARCH("pack",Tabla1[[#This Row],[PACK]]),"")</f>
        <v/>
      </c>
    </row>
    <row r="4397" spans="1:34" ht="24" customHeight="1" x14ac:dyDescent="0.2">
      <c r="A4397" s="50" t="s">
        <v>6938</v>
      </c>
      <c r="B4397" s="60" t="s">
        <v>8378</v>
      </c>
      <c r="C4397" s="61" t="s">
        <v>8379</v>
      </c>
      <c r="D4397" s="52" t="s">
        <v>9842</v>
      </c>
      <c r="E4397" s="53">
        <v>575680.81999999995</v>
      </c>
      <c r="F4397" s="23" t="str">
        <f>+IFERROR(VLOOKUP(Tabla1[[#This Row],[Artículo]],'..'!$B$2:$D$569000,3,),"")</f>
        <v/>
      </c>
      <c r="G4397" s="24" t="str">
        <f>IF(H4397=AF4397,"", "Error MC")</f>
        <v>Error MC</v>
      </c>
      <c r="H4397" s="62"/>
      <c r="I4397" s="54">
        <f>+Tabla1[[#This Row],[MC]]*Tabla1[[#This Row],[Pedido]]*Tabla1[[#This Row],[PVC ]]</f>
        <v>0</v>
      </c>
      <c r="J4397" s="26">
        <v>0.21</v>
      </c>
      <c r="K4397" s="63"/>
      <c r="L4397" s="28" t="s">
        <v>535</v>
      </c>
      <c r="M4397" s="53">
        <v>940374.62300000002</v>
      </c>
      <c r="N4397" s="64" t="str">
        <f>+IF(Tabla1[[#This Row],[F PMPI]]="SÍ","No","Sí")</f>
        <v>No</v>
      </c>
      <c r="O4397" s="65">
        <f>+Tabla1[[#This Row],[PVL]]*1.055</f>
        <v>992095.22726499999</v>
      </c>
      <c r="P4397" s="65">
        <f>+Tabla1[[#This Row],[PVL]]*1.43</f>
        <v>1344735.71089</v>
      </c>
      <c r="Q4397" s="66" t="str">
        <f>+HYPERLINK(Tabla1[[#This Row],[PAG]])</f>
        <v>https://todomusica.com.ar/microfonos-de-vincha/3890-wce6bd.html</v>
      </c>
      <c r="R4397" s="67"/>
      <c r="S4397" s="68"/>
      <c r="T4397" s="69"/>
      <c r="U4397" s="69"/>
      <c r="V4397" s="69"/>
      <c r="W4397" s="69"/>
      <c r="X4397" s="69"/>
      <c r="Y4397" s="35"/>
      <c r="Z4397" s="35" t="s">
        <v>27888</v>
      </c>
      <c r="AA4397" s="36">
        <v>1</v>
      </c>
      <c r="AB4397" s="35" t="s">
        <v>9849</v>
      </c>
      <c r="AC4397" s="35" t="str">
        <f>+IF(Tabla1[[#This Row],[STK]]="no","Sin STK", "STK disponible")</f>
        <v>STK disponible</v>
      </c>
      <c r="AD4397" s="35">
        <f>+I4397*J4397</f>
        <v>0</v>
      </c>
      <c r="AE4397" s="35">
        <f>+I4397*K4397</f>
        <v>0</v>
      </c>
      <c r="AF4397" s="36">
        <f>IF(Tabla1[[#This Row],[ref pack]]=1,Tabla1[[#This Row],[Pedido]],LCM(Tabla1[[#This Row],[MC VIEJO]],Tabla1[[#This Row],[Pedido]]))</f>
        <v>1</v>
      </c>
      <c r="AG4397" s="36">
        <f>+VLOOKUP(Tabla1[[#This Row],[Artículo]],'.'!$B$2:$D$11481,3,)</f>
        <v>1</v>
      </c>
      <c r="AH4397" s="37" t="str">
        <f>+IFERROR(SEARCH("pack",Tabla1[[#This Row],[PACK]]),"")</f>
        <v/>
      </c>
    </row>
    <row r="4398" spans="1:34" ht="24" customHeight="1" x14ac:dyDescent="0.2">
      <c r="A4398" s="50" t="s">
        <v>6938</v>
      </c>
      <c r="B4398" s="60" t="s">
        <v>8380</v>
      </c>
      <c r="C4398" s="61" t="s">
        <v>8381</v>
      </c>
      <c r="D4398" s="52" t="s">
        <v>27</v>
      </c>
      <c r="E4398" s="53">
        <v>575680.81999999995</v>
      </c>
      <c r="F4398" s="23" t="str">
        <f>+IFERROR(VLOOKUP(Tabla1[[#This Row],[Artículo]],'..'!$B$2:$D$569000,3,),"")</f>
        <v/>
      </c>
      <c r="G4398" s="24" t="str">
        <f>IF(H4398=AF4398,"", "Error MC")</f>
        <v>Error MC</v>
      </c>
      <c r="H4398" s="62"/>
      <c r="I4398" s="54">
        <f>+Tabla1[[#This Row],[MC]]*Tabla1[[#This Row],[Pedido]]*Tabla1[[#This Row],[PVC ]]</f>
        <v>0</v>
      </c>
      <c r="J4398" s="26">
        <v>0.21</v>
      </c>
      <c r="K4398" s="63"/>
      <c r="L4398" s="28" t="s">
        <v>535</v>
      </c>
      <c r="M4398" s="53">
        <v>940374.62300000002</v>
      </c>
      <c r="N4398" s="64" t="str">
        <f>+IF(Tabla1[[#This Row],[F PMPI]]="SÍ","No","Sí")</f>
        <v>No</v>
      </c>
      <c r="O4398" s="65">
        <f>+Tabla1[[#This Row],[PVL]]*1.055</f>
        <v>992095.22726499999</v>
      </c>
      <c r="P4398" s="65">
        <f>+Tabla1[[#This Row],[PVL]]*1.43</f>
        <v>1344735.71089</v>
      </c>
      <c r="Q4398" s="66" t="str">
        <f>+HYPERLINK(Tabla1[[#This Row],[PAG]])</f>
        <v>https://todomusica.com.ar/productos-sin-categorias-de-netsuite/3891-wce6ltd.html</v>
      </c>
      <c r="R4398" s="67"/>
      <c r="S4398" s="68"/>
      <c r="T4398" s="69"/>
      <c r="U4398" s="69"/>
      <c r="V4398" s="69"/>
      <c r="W4398" s="69"/>
      <c r="X4398" s="69"/>
      <c r="Y4398" s="35"/>
      <c r="Z4398" s="35" t="s">
        <v>27889</v>
      </c>
      <c r="AA4398" s="36">
        <v>1</v>
      </c>
      <c r="AB4398" s="35" t="s">
        <v>9849</v>
      </c>
      <c r="AC4398" s="35" t="str">
        <f>+IF(Tabla1[[#This Row],[STK]]="no","Sin STK", "STK disponible")</f>
        <v>Sin STK</v>
      </c>
      <c r="AD4398" s="35">
        <f>+I4398*J4398</f>
        <v>0</v>
      </c>
      <c r="AE4398" s="35">
        <f>+I4398*K4398</f>
        <v>0</v>
      </c>
      <c r="AF4398" s="36">
        <f>IF(Tabla1[[#This Row],[ref pack]]=1,Tabla1[[#This Row],[Pedido]],LCM(Tabla1[[#This Row],[MC VIEJO]],Tabla1[[#This Row],[Pedido]]))</f>
        <v>1</v>
      </c>
      <c r="AG4398" s="36">
        <f>+VLOOKUP(Tabla1[[#This Row],[Artículo]],'.'!$B$2:$D$11481,3,)</f>
        <v>1</v>
      </c>
      <c r="AH4398" s="37" t="str">
        <f>+IFERROR(SEARCH("pack",Tabla1[[#This Row],[PACK]]),"")</f>
        <v/>
      </c>
    </row>
    <row r="4399" spans="1:34" ht="24" customHeight="1" x14ac:dyDescent="0.2">
      <c r="A4399" s="50" t="s">
        <v>6938</v>
      </c>
      <c r="B4399" s="60" t="s">
        <v>8382</v>
      </c>
      <c r="C4399" s="61" t="s">
        <v>8383</v>
      </c>
      <c r="D4399" s="52" t="s">
        <v>9842</v>
      </c>
      <c r="E4399" s="53">
        <v>315322.76</v>
      </c>
      <c r="F4399" s="23" t="str">
        <f>+IFERROR(VLOOKUP(Tabla1[[#This Row],[Artículo]],'..'!$B$2:$D$569000,3,),"")</f>
        <v/>
      </c>
      <c r="G4399" s="24" t="str">
        <f>IF(H4399=AF4399,"", "Error MC")</f>
        <v>Error MC</v>
      </c>
      <c r="H4399" s="62"/>
      <c r="I4399" s="54">
        <f>+Tabla1[[#This Row],[MC]]*Tabla1[[#This Row],[Pedido]]*Tabla1[[#This Row],[PVC ]]</f>
        <v>0</v>
      </c>
      <c r="J4399" s="26">
        <v>0.21</v>
      </c>
      <c r="K4399" s="63"/>
      <c r="L4399" s="28" t="s">
        <v>535</v>
      </c>
      <c r="M4399" s="53">
        <v>515079.73300000001</v>
      </c>
      <c r="N4399" s="64" t="str">
        <f>+IF(Tabla1[[#This Row],[F PMPI]]="SÍ","No","Sí")</f>
        <v>No</v>
      </c>
      <c r="O4399" s="65">
        <f>+Tabla1[[#This Row],[PVL]]*1.055</f>
        <v>543409.11831499997</v>
      </c>
      <c r="P4399" s="65">
        <f>+Tabla1[[#This Row],[PVL]]*1.43</f>
        <v>736564.01818999997</v>
      </c>
      <c r="Q4399" s="66" t="str">
        <f>+HYPERLINK(Tabla1[[#This Row],[PAG]])</f>
        <v>https://todomusica.com.ar/microfonos-de-vincha/1426-wcm16.html</v>
      </c>
      <c r="R4399" s="67"/>
      <c r="S4399" s="68"/>
      <c r="T4399" s="69"/>
      <c r="U4399" s="69"/>
      <c r="V4399" s="69"/>
      <c r="W4399" s="69"/>
      <c r="X4399" s="69"/>
      <c r="Y4399" s="35"/>
      <c r="Z4399" s="35" t="s">
        <v>27890</v>
      </c>
      <c r="AA4399" s="36">
        <v>1</v>
      </c>
      <c r="AB4399" s="35" t="s">
        <v>9849</v>
      </c>
      <c r="AC4399" s="35" t="str">
        <f>+IF(Tabla1[[#This Row],[STK]]="no","Sin STK", "STK disponible")</f>
        <v>STK disponible</v>
      </c>
      <c r="AD4399" s="35">
        <f>+I4399*J4399</f>
        <v>0</v>
      </c>
      <c r="AE4399" s="35">
        <f>+I4399*K4399</f>
        <v>0</v>
      </c>
      <c r="AF4399" s="36">
        <f>IF(Tabla1[[#This Row],[ref pack]]=1,Tabla1[[#This Row],[Pedido]],LCM(Tabla1[[#This Row],[MC VIEJO]],Tabla1[[#This Row],[Pedido]]))</f>
        <v>1</v>
      </c>
      <c r="AG4399" s="36">
        <f>+VLOOKUP(Tabla1[[#This Row],[Artículo]],'.'!$B$2:$D$11481,3,)</f>
        <v>1</v>
      </c>
      <c r="AH4399" s="37" t="str">
        <f>+IFERROR(SEARCH("pack",Tabla1[[#This Row],[PACK]]),"")</f>
        <v/>
      </c>
    </row>
    <row r="4400" spans="1:34" ht="24" customHeight="1" x14ac:dyDescent="0.2">
      <c r="A4400" s="50" t="s">
        <v>6938</v>
      </c>
      <c r="B4400" s="60" t="s">
        <v>8384</v>
      </c>
      <c r="C4400" s="61" t="s">
        <v>8385</v>
      </c>
      <c r="D4400" s="52" t="s">
        <v>27</v>
      </c>
      <c r="E4400" s="53">
        <v>106209.57</v>
      </c>
      <c r="F4400" s="23" t="str">
        <f>+IFERROR(VLOOKUP(Tabla1[[#This Row],[Artículo]],'..'!$B$2:$D$569000,3,),"")</f>
        <v/>
      </c>
      <c r="G4400" s="24" t="str">
        <f>IF(H4400=AF4400,"", "Error MC")</f>
        <v>Error MC</v>
      </c>
      <c r="H4400" s="62"/>
      <c r="I4400" s="54">
        <f>+Tabla1[[#This Row],[MC]]*Tabla1[[#This Row],[Pedido]]*Tabla1[[#This Row],[PVC ]]</f>
        <v>0</v>
      </c>
      <c r="J4400" s="26">
        <v>0.21</v>
      </c>
      <c r="K4400" s="63"/>
      <c r="L4400" s="28" t="s">
        <v>535</v>
      </c>
      <c r="M4400" s="53">
        <v>173493.33300000001</v>
      </c>
      <c r="N4400" s="64" t="str">
        <f>+IF(Tabla1[[#This Row],[F PMPI]]="SÍ","No","Sí")</f>
        <v>No</v>
      </c>
      <c r="O4400" s="65">
        <f>+Tabla1[[#This Row],[PVL]]*1.055</f>
        <v>183035.466315</v>
      </c>
      <c r="P4400" s="65">
        <f>+Tabla1[[#This Row],[PVL]]*1.43</f>
        <v>248095.46619000001</v>
      </c>
      <c r="Q4400" s="66" t="str">
        <f>+HYPERLINK(Tabla1[[#This Row],[PAG]])</f>
        <v>https://todomusica.com.ar/microfonos-de-vincha/1797-wh20tqg.html</v>
      </c>
      <c r="R4400" s="67"/>
      <c r="S4400" s="68"/>
      <c r="T4400" s="69"/>
      <c r="U4400" s="69"/>
      <c r="V4400" s="69"/>
      <c r="W4400" s="69"/>
      <c r="X4400" s="69"/>
      <c r="Y4400" s="35"/>
      <c r="Z4400" s="35" t="s">
        <v>27891</v>
      </c>
      <c r="AA4400" s="36">
        <v>1</v>
      </c>
      <c r="AB4400" s="35" t="s">
        <v>9849</v>
      </c>
      <c r="AC4400" s="35" t="str">
        <f>+IF(Tabla1[[#This Row],[STK]]="no","Sin STK", "STK disponible")</f>
        <v>Sin STK</v>
      </c>
      <c r="AD4400" s="35">
        <f>+I4400*J4400</f>
        <v>0</v>
      </c>
      <c r="AE4400" s="35">
        <f>+I4400*K4400</f>
        <v>0</v>
      </c>
      <c r="AF4400" s="36">
        <f>IF(Tabla1[[#This Row],[ref pack]]=1,Tabla1[[#This Row],[Pedido]],LCM(Tabla1[[#This Row],[MC VIEJO]],Tabla1[[#This Row],[Pedido]]))</f>
        <v>1</v>
      </c>
      <c r="AG4400" s="36">
        <f>+VLOOKUP(Tabla1[[#This Row],[Artículo]],'.'!$B$2:$D$11481,3,)</f>
        <v>1</v>
      </c>
      <c r="AH4400" s="37" t="str">
        <f>+IFERROR(SEARCH("pack",Tabla1[[#This Row],[PACK]]),"")</f>
        <v/>
      </c>
    </row>
    <row r="4401" spans="1:34" ht="24" customHeight="1" x14ac:dyDescent="0.2">
      <c r="A4401" s="50" t="s">
        <v>6938</v>
      </c>
      <c r="B4401" s="60" t="s">
        <v>8386</v>
      </c>
      <c r="C4401" s="61" t="s">
        <v>8387</v>
      </c>
      <c r="D4401" s="52" t="s">
        <v>27</v>
      </c>
      <c r="E4401" s="53">
        <v>106209.57</v>
      </c>
      <c r="F4401" s="23" t="str">
        <f>+IFERROR(VLOOKUP(Tabla1[[#This Row],[Artículo]],'..'!$B$2:$D$569000,3,),"")</f>
        <v/>
      </c>
      <c r="G4401" s="24" t="str">
        <f>IF(H4401=AF4401,"", "Error MC")</f>
        <v>Error MC</v>
      </c>
      <c r="H4401" s="62"/>
      <c r="I4401" s="54">
        <f>+Tabla1[[#This Row],[MC]]*Tabla1[[#This Row],[Pedido]]*Tabla1[[#This Row],[PVC ]]</f>
        <v>0</v>
      </c>
      <c r="J4401" s="26">
        <v>0.21</v>
      </c>
      <c r="K4401" s="63"/>
      <c r="L4401" s="28" t="s">
        <v>535</v>
      </c>
      <c r="M4401" s="53">
        <v>173493.33300000001</v>
      </c>
      <c r="N4401" s="64" t="str">
        <f>+IF(Tabla1[[#This Row],[F PMPI]]="SÍ","No","Sí")</f>
        <v>No</v>
      </c>
      <c r="O4401" s="65">
        <f>+Tabla1[[#This Row],[PVL]]*1.055</f>
        <v>183035.466315</v>
      </c>
      <c r="P4401" s="65">
        <f>+Tabla1[[#This Row],[PVL]]*1.43</f>
        <v>248095.46619000001</v>
      </c>
      <c r="Q4401" s="66" t="str">
        <f>+HYPERLINK(Tabla1[[#This Row],[PAG]])</f>
        <v>https://todomusica.com.ar/microfonos-de-vincha/316-wh20xlr.html</v>
      </c>
      <c r="R4401" s="67"/>
      <c r="S4401" s="68"/>
      <c r="T4401" s="69"/>
      <c r="U4401" s="69"/>
      <c r="V4401" s="69"/>
      <c r="W4401" s="69"/>
      <c r="X4401" s="69"/>
      <c r="Y4401" s="35"/>
      <c r="Z4401" s="35" t="s">
        <v>27892</v>
      </c>
      <c r="AA4401" s="36">
        <v>1</v>
      </c>
      <c r="AB4401" s="35" t="s">
        <v>9849</v>
      </c>
      <c r="AC4401" s="35" t="str">
        <f>+IF(Tabla1[[#This Row],[STK]]="no","Sin STK", "STK disponible")</f>
        <v>Sin STK</v>
      </c>
      <c r="AD4401" s="35">
        <f>+I4401*J4401</f>
        <v>0</v>
      </c>
      <c r="AE4401" s="35">
        <f>+I4401*K4401</f>
        <v>0</v>
      </c>
      <c r="AF4401" s="36">
        <f>IF(Tabla1[[#This Row],[ref pack]]=1,Tabla1[[#This Row],[Pedido]],LCM(Tabla1[[#This Row],[MC VIEJO]],Tabla1[[#This Row],[Pedido]]))</f>
        <v>1</v>
      </c>
      <c r="AG4401" s="36">
        <f>+VLOOKUP(Tabla1[[#This Row],[Artículo]],'.'!$B$2:$D$11481,3,)</f>
        <v>1</v>
      </c>
      <c r="AH4401" s="37" t="str">
        <f>+IFERROR(SEARCH("pack",Tabla1[[#This Row],[PACK]]),"")</f>
        <v/>
      </c>
    </row>
    <row r="4402" spans="1:34" ht="24" customHeight="1" x14ac:dyDescent="0.2">
      <c r="A4402" s="50" t="s">
        <v>6938</v>
      </c>
      <c r="B4402" s="60" t="s">
        <v>8388</v>
      </c>
      <c r="C4402" s="61" t="s">
        <v>8389</v>
      </c>
      <c r="D4402" s="52" t="s">
        <v>9842</v>
      </c>
      <c r="E4402" s="53">
        <v>137617.84</v>
      </c>
      <c r="F4402" s="23" t="str">
        <f>+IFERROR(VLOOKUP(Tabla1[[#This Row],[Artículo]],'..'!$B$2:$D$569000,3,),"")</f>
        <v/>
      </c>
      <c r="G4402" s="24" t="str">
        <f>IF(H4402=AF4402,"", "Error MC")</f>
        <v>Error MC</v>
      </c>
      <c r="H4402" s="62"/>
      <c r="I4402" s="54">
        <f>+Tabla1[[#This Row],[MC]]*Tabla1[[#This Row],[Pedido]]*Tabla1[[#This Row],[PVC ]]</f>
        <v>0</v>
      </c>
      <c r="J4402" s="26">
        <v>0.21</v>
      </c>
      <c r="K4402" s="63"/>
      <c r="L4402" s="28" t="s">
        <v>535</v>
      </c>
      <c r="M4402" s="53">
        <v>224798.73699999999</v>
      </c>
      <c r="N4402" s="64" t="str">
        <f>+IF(Tabla1[[#This Row],[F PMPI]]="SÍ","No","Sí")</f>
        <v>No</v>
      </c>
      <c r="O4402" s="65">
        <f>+Tabla1[[#This Row],[PVL]]*1.055</f>
        <v>237162.66753499999</v>
      </c>
      <c r="P4402" s="65">
        <f>+Tabla1[[#This Row],[PVL]]*1.43</f>
        <v>321462.19390999997</v>
      </c>
      <c r="Q4402" s="66" t="str">
        <f>+HYPERLINK(Tabla1[[#This Row],[PAG]])</f>
        <v>https://todomusica.com.ar/microfonos-corbateros/1634-wl185.html</v>
      </c>
      <c r="R4402" s="67"/>
      <c r="S4402" s="68"/>
      <c r="T4402" s="69"/>
      <c r="U4402" s="69"/>
      <c r="V4402" s="69"/>
      <c r="W4402" s="69"/>
      <c r="X4402" s="69"/>
      <c r="Y4402" s="35"/>
      <c r="Z4402" s="35" t="s">
        <v>27893</v>
      </c>
      <c r="AA4402" s="36">
        <v>1</v>
      </c>
      <c r="AB4402" s="35" t="s">
        <v>9849</v>
      </c>
      <c r="AC4402" s="35" t="str">
        <f>+IF(Tabla1[[#This Row],[STK]]="no","Sin STK", "STK disponible")</f>
        <v>STK disponible</v>
      </c>
      <c r="AD4402" s="35">
        <f>+I4402*J4402</f>
        <v>0</v>
      </c>
      <c r="AE4402" s="35">
        <f>+I4402*K4402</f>
        <v>0</v>
      </c>
      <c r="AF4402" s="36">
        <f>IF(Tabla1[[#This Row],[ref pack]]=1,Tabla1[[#This Row],[Pedido]],LCM(Tabla1[[#This Row],[MC VIEJO]],Tabla1[[#This Row],[Pedido]]))</f>
        <v>1</v>
      </c>
      <c r="AG4402" s="36">
        <f>+VLOOKUP(Tabla1[[#This Row],[Artículo]],'.'!$B$2:$D$11481,3,)</f>
        <v>1</v>
      </c>
      <c r="AH4402" s="37" t="str">
        <f>+IFERROR(SEARCH("pack",Tabla1[[#This Row],[PACK]]),"")</f>
        <v/>
      </c>
    </row>
    <row r="4403" spans="1:34" ht="24" customHeight="1" x14ac:dyDescent="0.2">
      <c r="A4403" s="50" t="s">
        <v>6938</v>
      </c>
      <c r="B4403" s="60" t="s">
        <v>8390</v>
      </c>
      <c r="C4403" s="61" t="s">
        <v>8391</v>
      </c>
      <c r="D4403" s="52" t="s">
        <v>27</v>
      </c>
      <c r="E4403" s="53">
        <v>270711.21000000002</v>
      </c>
      <c r="F4403" s="23" t="str">
        <f>+IFERROR(VLOOKUP(Tabla1[[#This Row],[Artículo]],'..'!$B$2:$D$569000,3,),"")</f>
        <v/>
      </c>
      <c r="G4403" s="24" t="str">
        <f>IF(H4403=AF4403,"", "Error MC")</f>
        <v>Error MC</v>
      </c>
      <c r="H4403" s="62"/>
      <c r="I4403" s="54">
        <f>+Tabla1[[#This Row],[MC]]*Tabla1[[#This Row],[Pedido]]*Tabla1[[#This Row],[PVC ]]</f>
        <v>0</v>
      </c>
      <c r="J4403" s="26">
        <v>0.21</v>
      </c>
      <c r="K4403" s="63"/>
      <c r="L4403" s="28" t="s">
        <v>535</v>
      </c>
      <c r="M4403" s="53">
        <v>442206.75699999998</v>
      </c>
      <c r="N4403" s="64" t="str">
        <f>+IF(Tabla1[[#This Row],[F PMPI]]="SÍ","No","Sí")</f>
        <v>No</v>
      </c>
      <c r="O4403" s="65">
        <f>+Tabla1[[#This Row],[PVL]]*1.055</f>
        <v>466528.12863499997</v>
      </c>
      <c r="P4403" s="65">
        <f>+Tabla1[[#This Row],[PVL]]*1.43</f>
        <v>632355.66250999994</v>
      </c>
      <c r="Q4403" s="66" t="str">
        <f>+HYPERLINK(Tabla1[[#This Row],[PAG]])</f>
        <v>https://todomusica.com.ar/productos-sin-categorias-de-netsuite/1427-wl50b.html</v>
      </c>
      <c r="R4403" s="67"/>
      <c r="S4403" s="68"/>
      <c r="T4403" s="69"/>
      <c r="U4403" s="69"/>
      <c r="V4403" s="69"/>
      <c r="W4403" s="69"/>
      <c r="X4403" s="69"/>
      <c r="Y4403" s="35"/>
      <c r="Z4403" s="35" t="s">
        <v>27894</v>
      </c>
      <c r="AA4403" s="36">
        <v>1</v>
      </c>
      <c r="AB4403" s="35" t="s">
        <v>9849</v>
      </c>
      <c r="AC4403" s="35" t="str">
        <f>+IF(Tabla1[[#This Row],[STK]]="no","Sin STK", "STK disponible")</f>
        <v>Sin STK</v>
      </c>
      <c r="AD4403" s="35">
        <f>+I4403*J4403</f>
        <v>0</v>
      </c>
      <c r="AE4403" s="35">
        <f>+I4403*K4403</f>
        <v>0</v>
      </c>
      <c r="AF4403" s="36">
        <f>IF(Tabla1[[#This Row],[ref pack]]=1,Tabla1[[#This Row],[Pedido]],LCM(Tabla1[[#This Row],[MC VIEJO]],Tabla1[[#This Row],[Pedido]]))</f>
        <v>1</v>
      </c>
      <c r="AG4403" s="36">
        <f>+VLOOKUP(Tabla1[[#This Row],[Artículo]],'.'!$B$2:$D$11481,3,)</f>
        <v>1</v>
      </c>
      <c r="AH4403" s="37" t="str">
        <f>+IFERROR(SEARCH("pack",Tabla1[[#This Row],[PACK]]),"")</f>
        <v/>
      </c>
    </row>
    <row r="4404" spans="1:34" ht="24" customHeight="1" x14ac:dyDescent="0.2">
      <c r="A4404" s="50" t="s">
        <v>6938</v>
      </c>
      <c r="B4404" s="60" t="s">
        <v>8392</v>
      </c>
      <c r="C4404" s="61" t="s">
        <v>8393</v>
      </c>
      <c r="D4404" s="52" t="s">
        <v>27</v>
      </c>
      <c r="E4404" s="53">
        <v>270689.83</v>
      </c>
      <c r="F4404" s="23" t="str">
        <f>+IFERROR(VLOOKUP(Tabla1[[#This Row],[Artículo]],'..'!$B$2:$D$569000,3,),"")</f>
        <v/>
      </c>
      <c r="G4404" s="24" t="str">
        <f>IF(H4404=AF4404,"", "Error MC")</f>
        <v>Error MC</v>
      </c>
      <c r="H4404" s="62"/>
      <c r="I4404" s="54">
        <f>+Tabla1[[#This Row],[MC]]*Tabla1[[#This Row],[Pedido]]*Tabla1[[#This Row],[PVC ]]</f>
        <v>0</v>
      </c>
      <c r="J4404" s="26">
        <v>0.21</v>
      </c>
      <c r="K4404" s="63"/>
      <c r="L4404" s="28" t="s">
        <v>535</v>
      </c>
      <c r="M4404" s="53">
        <v>442171.837</v>
      </c>
      <c r="N4404" s="64" t="str">
        <f>+IF(Tabla1[[#This Row],[F PMPI]]="SÍ","No","Sí")</f>
        <v>No</v>
      </c>
      <c r="O4404" s="65">
        <f>+Tabla1[[#This Row],[PVL]]*1.055</f>
        <v>466491.28803499998</v>
      </c>
      <c r="P4404" s="65">
        <f>+Tabla1[[#This Row],[PVL]]*1.43</f>
        <v>632305.72690999997</v>
      </c>
      <c r="Q4404" s="66" t="str">
        <f>+HYPERLINK(Tabla1[[#This Row],[PAG]])</f>
        <v>https://todomusica.com.ar/microfonos-corbateros/1110-wl50t.html</v>
      </c>
      <c r="R4404" s="67"/>
      <c r="S4404" s="68"/>
      <c r="T4404" s="69"/>
      <c r="U4404" s="69"/>
      <c r="V4404" s="69"/>
      <c r="W4404" s="69"/>
      <c r="X4404" s="69"/>
      <c r="Y4404" s="35"/>
      <c r="Z4404" s="35" t="s">
        <v>27895</v>
      </c>
      <c r="AA4404" s="36">
        <v>1</v>
      </c>
      <c r="AB4404" s="35" t="s">
        <v>9849</v>
      </c>
      <c r="AC4404" s="35" t="str">
        <f>+IF(Tabla1[[#This Row],[STK]]="no","Sin STK", "STK disponible")</f>
        <v>Sin STK</v>
      </c>
      <c r="AD4404" s="35">
        <f>+I4404*J4404</f>
        <v>0</v>
      </c>
      <c r="AE4404" s="35">
        <f>+I4404*K4404</f>
        <v>0</v>
      </c>
      <c r="AF4404" s="36">
        <f>IF(Tabla1[[#This Row],[ref pack]]=1,Tabla1[[#This Row],[Pedido]],LCM(Tabla1[[#This Row],[MC VIEJO]],Tabla1[[#This Row],[Pedido]]))</f>
        <v>1</v>
      </c>
      <c r="AG4404" s="36">
        <f>+VLOOKUP(Tabla1[[#This Row],[Artículo]],'.'!$B$2:$D$11481,3,)</f>
        <v>1</v>
      </c>
      <c r="AH4404" s="37" t="str">
        <f>+IFERROR(SEARCH("pack",Tabla1[[#This Row],[PACK]]),"")</f>
        <v/>
      </c>
    </row>
    <row r="4405" spans="1:34" ht="24" customHeight="1" x14ac:dyDescent="0.2">
      <c r="A4405" s="50" t="s">
        <v>6938</v>
      </c>
      <c r="B4405" s="60" t="s">
        <v>8394</v>
      </c>
      <c r="C4405" s="61" t="s">
        <v>8395</v>
      </c>
      <c r="D4405" s="52" t="s">
        <v>27</v>
      </c>
      <c r="E4405" s="53">
        <v>316355.78000000003</v>
      </c>
      <c r="F4405" s="23" t="str">
        <f>+IFERROR(VLOOKUP(Tabla1[[#This Row],[Artículo]],'..'!$B$2:$D$569000,3,),"")</f>
        <v/>
      </c>
      <c r="G4405" s="24" t="str">
        <f>IF(H4405=AF4405,"", "Error MC")</f>
        <v>Error MC</v>
      </c>
      <c r="H4405" s="62"/>
      <c r="I4405" s="54">
        <f>+Tabla1[[#This Row],[MC]]*Tabla1[[#This Row],[Pedido]]*Tabla1[[#This Row],[PVC ]]</f>
        <v>0</v>
      </c>
      <c r="J4405" s="26">
        <v>0.21</v>
      </c>
      <c r="K4405" s="63"/>
      <c r="L4405" s="28" t="s">
        <v>535</v>
      </c>
      <c r="M4405" s="53">
        <v>516767.163</v>
      </c>
      <c r="N4405" s="64" t="str">
        <f>+IF(Tabla1[[#This Row],[F PMPI]]="SÍ","No","Sí")</f>
        <v>No</v>
      </c>
      <c r="O4405" s="65">
        <f>+Tabla1[[#This Row],[PVL]]*1.055</f>
        <v>545189.35696499993</v>
      </c>
      <c r="P4405" s="65">
        <f>+Tabla1[[#This Row],[PVL]]*1.43</f>
        <v>738977.04308999993</v>
      </c>
      <c r="Q4405" s="66" t="str">
        <f>+HYPERLINK(Tabla1[[#This Row],[PAG]])</f>
        <v>https://todomusica.com.ar/microfonos-corbateros/1236-wl51b.html</v>
      </c>
      <c r="R4405" s="67"/>
      <c r="S4405" s="68"/>
      <c r="T4405" s="69"/>
      <c r="U4405" s="69"/>
      <c r="V4405" s="69"/>
      <c r="W4405" s="69"/>
      <c r="X4405" s="69"/>
      <c r="Y4405" s="35"/>
      <c r="Z4405" s="35" t="s">
        <v>27896</v>
      </c>
      <c r="AA4405" s="36">
        <v>1</v>
      </c>
      <c r="AB4405" s="35" t="s">
        <v>9849</v>
      </c>
      <c r="AC4405" s="35" t="str">
        <f>+IF(Tabla1[[#This Row],[STK]]="no","Sin STK", "STK disponible")</f>
        <v>Sin STK</v>
      </c>
      <c r="AD4405" s="35">
        <f>+I4405*J4405</f>
        <v>0</v>
      </c>
      <c r="AE4405" s="35">
        <f>+I4405*K4405</f>
        <v>0</v>
      </c>
      <c r="AF4405" s="36">
        <f>IF(Tabla1[[#This Row],[ref pack]]=1,Tabla1[[#This Row],[Pedido]],LCM(Tabla1[[#This Row],[MC VIEJO]],Tabla1[[#This Row],[Pedido]]))</f>
        <v>1</v>
      </c>
      <c r="AG4405" s="36">
        <f>+VLOOKUP(Tabla1[[#This Row],[Artículo]],'.'!$B$2:$D$11481,3,)</f>
        <v>1</v>
      </c>
      <c r="AH4405" s="37" t="str">
        <f>+IFERROR(SEARCH("pack",Tabla1[[#This Row],[PACK]]),"")</f>
        <v/>
      </c>
    </row>
    <row r="4406" spans="1:34" ht="24" customHeight="1" x14ac:dyDescent="0.2">
      <c r="A4406" s="50" t="s">
        <v>6938</v>
      </c>
      <c r="B4406" s="60" t="s">
        <v>8396</v>
      </c>
      <c r="C4406" s="61" t="s">
        <v>8397</v>
      </c>
      <c r="D4406" s="52" t="s">
        <v>27</v>
      </c>
      <c r="E4406" s="53">
        <v>316380.88</v>
      </c>
      <c r="F4406" s="23" t="str">
        <f>+IFERROR(VLOOKUP(Tabla1[[#This Row],[Artículo]],'..'!$B$2:$D$569000,3,),"")</f>
        <v/>
      </c>
      <c r="G4406" s="24" t="str">
        <f>IF(H4406=AF4406,"", "Error MC")</f>
        <v>Error MC</v>
      </c>
      <c r="H4406" s="62"/>
      <c r="I4406" s="54">
        <f>+Tabla1[[#This Row],[MC]]*Tabla1[[#This Row],[Pedido]]*Tabla1[[#This Row],[PVC ]]</f>
        <v>0</v>
      </c>
      <c r="J4406" s="26">
        <v>0.21</v>
      </c>
      <c r="K4406" s="63"/>
      <c r="L4406" s="28" t="s">
        <v>535</v>
      </c>
      <c r="M4406" s="53">
        <v>516808.17</v>
      </c>
      <c r="N4406" s="64" t="str">
        <f>+IF(Tabla1[[#This Row],[F PMPI]]="SÍ","No","Sí")</f>
        <v>No</v>
      </c>
      <c r="O4406" s="65">
        <f>+Tabla1[[#This Row],[PVL]]*1.055</f>
        <v>545232.61934999994</v>
      </c>
      <c r="P4406" s="65">
        <f>+Tabla1[[#This Row],[PVL]]*1.43</f>
        <v>739035.68309999991</v>
      </c>
      <c r="Q4406" s="66" t="str">
        <f>+HYPERLINK(Tabla1[[#This Row],[PAG]])</f>
        <v>https://todomusica.com.ar/microfonos-corbateros/698-wl51w.html</v>
      </c>
      <c r="R4406" s="67"/>
      <c r="S4406" s="68"/>
      <c r="T4406" s="69"/>
      <c r="U4406" s="69"/>
      <c r="V4406" s="69"/>
      <c r="W4406" s="69"/>
      <c r="X4406" s="69"/>
      <c r="Y4406" s="35"/>
      <c r="Z4406" s="35" t="s">
        <v>27897</v>
      </c>
      <c r="AA4406" s="36">
        <v>1</v>
      </c>
      <c r="AB4406" s="35" t="s">
        <v>9849</v>
      </c>
      <c r="AC4406" s="35" t="str">
        <f>+IF(Tabla1[[#This Row],[STK]]="no","Sin STK", "STK disponible")</f>
        <v>Sin STK</v>
      </c>
      <c r="AD4406" s="35">
        <f>+I4406*J4406</f>
        <v>0</v>
      </c>
      <c r="AE4406" s="35">
        <f>+I4406*K4406</f>
        <v>0</v>
      </c>
      <c r="AF4406" s="36">
        <f>IF(Tabla1[[#This Row],[ref pack]]=1,Tabla1[[#This Row],[Pedido]],LCM(Tabla1[[#This Row],[MC VIEJO]],Tabla1[[#This Row],[Pedido]]))</f>
        <v>1</v>
      </c>
      <c r="AG4406" s="36">
        <f>+VLOOKUP(Tabla1[[#This Row],[Artículo]],'.'!$B$2:$D$11481,3,)</f>
        <v>1</v>
      </c>
      <c r="AH4406" s="37" t="str">
        <f>+IFERROR(SEARCH("pack",Tabla1[[#This Row],[PACK]]),"")</f>
        <v/>
      </c>
    </row>
    <row r="4407" spans="1:34" ht="24" customHeight="1" x14ac:dyDescent="0.2">
      <c r="A4407" s="50" t="s">
        <v>6938</v>
      </c>
      <c r="B4407" s="60" t="s">
        <v>20871</v>
      </c>
      <c r="C4407" s="61" t="s">
        <v>20872</v>
      </c>
      <c r="D4407" s="52" t="s">
        <v>9842</v>
      </c>
      <c r="E4407" s="53">
        <v>106555.83</v>
      </c>
      <c r="F4407" s="23" t="str">
        <f>+IFERROR(VLOOKUP(Tabla1[[#This Row],[Artículo]],'..'!$B$2:$D$569000,3,),"")</f>
        <v/>
      </c>
      <c r="G4407" s="24" t="str">
        <f>IF(H4407=AF4407,"", "Error MC")</f>
        <v>Error MC</v>
      </c>
      <c r="H4407" s="62"/>
      <c r="I4407" s="54">
        <f>+Tabla1[[#This Row],[MC]]*Tabla1[[#This Row],[Pedido]]*Tabla1[[#This Row],[PVC ]]</f>
        <v>0</v>
      </c>
      <c r="J4407" s="26">
        <v>0.21</v>
      </c>
      <c r="K4407" s="63"/>
      <c r="L4407" s="28" t="s">
        <v>535</v>
      </c>
      <c r="M4407" s="53">
        <v>174058.948</v>
      </c>
      <c r="N4407" s="64" t="str">
        <f>+IF(Tabla1[[#This Row],[F PMPI]]="SÍ","No","Sí")</f>
        <v>No</v>
      </c>
      <c r="O4407" s="65">
        <f>+Tabla1[[#This Row],[PVL]]*1.055</f>
        <v>183632.19013999999</v>
      </c>
      <c r="P4407" s="65">
        <f>+Tabla1[[#This Row],[PVL]]*1.43</f>
        <v>248904.29564</v>
      </c>
      <c r="Q4407" s="66" t="str">
        <f>+HYPERLINK(Tabla1[[#This Row],[PAG]])</f>
        <v>https://todomusica.com.ar/productos-sin-categorias-de-netsuite/1358-wl93.html</v>
      </c>
      <c r="R4407" s="67"/>
      <c r="S4407" s="68"/>
      <c r="T4407" s="69"/>
      <c r="U4407" s="69"/>
      <c r="V4407" s="69"/>
      <c r="W4407" s="69"/>
      <c r="X4407" s="69"/>
      <c r="Y4407" s="35"/>
      <c r="Z4407" s="35" t="s">
        <v>27898</v>
      </c>
      <c r="AA4407" s="36">
        <v>1</v>
      </c>
      <c r="AB4407" s="35" t="s">
        <v>9849</v>
      </c>
      <c r="AC4407" s="35" t="str">
        <f>+IF(Tabla1[[#This Row],[STK]]="no","Sin STK", "STK disponible")</f>
        <v>STK disponible</v>
      </c>
      <c r="AD4407" s="35">
        <f>+I4407*J4407</f>
        <v>0</v>
      </c>
      <c r="AE4407" s="35">
        <f>+I4407*K4407</f>
        <v>0</v>
      </c>
      <c r="AF4407" s="36">
        <f>IF(Tabla1[[#This Row],[ref pack]]=1,Tabla1[[#This Row],[Pedido]],LCM(Tabla1[[#This Row],[MC VIEJO]],Tabla1[[#This Row],[Pedido]]))</f>
        <v>1</v>
      </c>
      <c r="AG4407" s="36">
        <f>+VLOOKUP(Tabla1[[#This Row],[Artículo]],'.'!$B$2:$D$11481,3,)</f>
        <v>1</v>
      </c>
      <c r="AH4407" s="37" t="str">
        <f>+IFERROR(SEARCH("pack",Tabla1[[#This Row],[PACK]]),"")</f>
        <v/>
      </c>
    </row>
    <row r="4408" spans="1:34" ht="24" customHeight="1" x14ac:dyDescent="0.2">
      <c r="A4408" s="50" t="s">
        <v>6938</v>
      </c>
      <c r="B4408" s="60" t="s">
        <v>8398</v>
      </c>
      <c r="C4408" s="61" t="s">
        <v>8399</v>
      </c>
      <c r="D4408" s="52" t="s">
        <v>27</v>
      </c>
      <c r="E4408" s="53">
        <v>99597.3</v>
      </c>
      <c r="F4408" s="23" t="str">
        <f>+IFERROR(VLOOKUP(Tabla1[[#This Row],[Artículo]],'..'!$B$2:$D$569000,3,),"")</f>
        <v/>
      </c>
      <c r="G4408" s="24" t="str">
        <f>IF(H4408=AF4408,"", "Error MC")</f>
        <v>Error MC</v>
      </c>
      <c r="H4408" s="62"/>
      <c r="I4408" s="54">
        <f>+Tabla1[[#This Row],[MC]]*Tabla1[[#This Row],[Pedido]]*Tabla1[[#This Row],[PVC ]]</f>
        <v>0</v>
      </c>
      <c r="J4408" s="26">
        <v>0.21</v>
      </c>
      <c r="K4408" s="63"/>
      <c r="L4408" s="28" t="s">
        <v>535</v>
      </c>
      <c r="M4408" s="53">
        <v>162692.196</v>
      </c>
      <c r="N4408" s="64" t="str">
        <f>+IF(Tabla1[[#This Row],[F PMPI]]="SÍ","No","Sí")</f>
        <v>No</v>
      </c>
      <c r="O4408" s="65">
        <f>+Tabla1[[#This Row],[PVL]]*1.055</f>
        <v>171640.26677999998</v>
      </c>
      <c r="P4408" s="65">
        <f>+Tabla1[[#This Row],[PVL]]*1.43</f>
        <v>232649.84027999997</v>
      </c>
      <c r="Q4408" s="66" t="str">
        <f>+HYPERLINK(Tabla1[[#This Row],[PAG]])</f>
        <v>https://todomusica.com.ar/productos-sin-categorias-de-netsuite/3895-wl93t.html</v>
      </c>
      <c r="R4408" s="67"/>
      <c r="S4408" s="68"/>
      <c r="T4408" s="69"/>
      <c r="U4408" s="69"/>
      <c r="V4408" s="69"/>
      <c r="W4408" s="69"/>
      <c r="X4408" s="69"/>
      <c r="Y4408" s="35"/>
      <c r="Z4408" s="35" t="s">
        <v>27899</v>
      </c>
      <c r="AA4408" s="36">
        <v>1</v>
      </c>
      <c r="AB4408" s="35" t="s">
        <v>9849</v>
      </c>
      <c r="AC4408" s="35" t="str">
        <f>+IF(Tabla1[[#This Row],[STK]]="no","Sin STK", "STK disponible")</f>
        <v>Sin STK</v>
      </c>
      <c r="AD4408" s="35">
        <f>+I4408*J4408</f>
        <v>0</v>
      </c>
      <c r="AE4408" s="35">
        <f>+I4408*K4408</f>
        <v>0</v>
      </c>
      <c r="AF4408" s="36">
        <f>IF(Tabla1[[#This Row],[ref pack]]=1,Tabla1[[#This Row],[Pedido]],LCM(Tabla1[[#This Row],[MC VIEJO]],Tabla1[[#This Row],[Pedido]]))</f>
        <v>1</v>
      </c>
      <c r="AG4408" s="36">
        <f>+VLOOKUP(Tabla1[[#This Row],[Artículo]],'.'!$B$2:$D$11481,3,)</f>
        <v>1</v>
      </c>
      <c r="AH4408" s="37" t="str">
        <f>+IFERROR(SEARCH("pack",Tabla1[[#This Row],[PACK]]),"")</f>
        <v/>
      </c>
    </row>
    <row r="4409" spans="1:34" ht="24" customHeight="1" x14ac:dyDescent="0.2">
      <c r="A4409" s="50" t="s">
        <v>6938</v>
      </c>
      <c r="B4409" s="60" t="s">
        <v>8400</v>
      </c>
      <c r="C4409" s="61" t="s">
        <v>8401</v>
      </c>
      <c r="D4409" s="52" t="s">
        <v>9842</v>
      </c>
      <c r="E4409" s="53">
        <v>113630.1</v>
      </c>
      <c r="F4409" s="23" t="str">
        <f>+IFERROR(VLOOKUP(Tabla1[[#This Row],[Artículo]],'..'!$B$2:$D$569000,3,),"")</f>
        <v/>
      </c>
      <c r="G4409" s="24" t="str">
        <f>IF(H4409=AF4409,"", "Error MC")</f>
        <v>Error MC</v>
      </c>
      <c r="H4409" s="62"/>
      <c r="I4409" s="54">
        <f>+Tabla1[[#This Row],[MC]]*Tabla1[[#This Row],[Pedido]]*Tabla1[[#This Row],[PVC ]]</f>
        <v>0</v>
      </c>
      <c r="J4409" s="26">
        <v>0.21</v>
      </c>
      <c r="K4409" s="63"/>
      <c r="L4409" s="28" t="s">
        <v>535</v>
      </c>
      <c r="M4409" s="53">
        <v>185614.774</v>
      </c>
      <c r="N4409" s="64" t="str">
        <f>+IF(Tabla1[[#This Row],[F PMPI]]="SÍ","No","Sí")</f>
        <v>No</v>
      </c>
      <c r="O4409" s="65">
        <f>+Tabla1[[#This Row],[PVL]]*1.055</f>
        <v>195823.58656999998</v>
      </c>
      <c r="P4409" s="65">
        <f>+Tabla1[[#This Row],[PVL]]*1.43</f>
        <v>265429.12682</v>
      </c>
      <c r="Q4409" s="66" t="str">
        <f>+HYPERLINK(Tabla1[[#This Row],[PAG]])</f>
        <v>https://todomusica.com.ar/microfonos-corbateros/1635-wl93-6.html</v>
      </c>
      <c r="R4409" s="67"/>
      <c r="S4409" s="68"/>
      <c r="T4409" s="69"/>
      <c r="U4409" s="69"/>
      <c r="V4409" s="69"/>
      <c r="W4409" s="69"/>
      <c r="X4409" s="69"/>
      <c r="Y4409" s="35"/>
      <c r="Z4409" s="35" t="s">
        <v>27900</v>
      </c>
      <c r="AA4409" s="36">
        <v>1</v>
      </c>
      <c r="AB4409" s="35" t="s">
        <v>9849</v>
      </c>
      <c r="AC4409" s="35" t="str">
        <f>+IF(Tabla1[[#This Row],[STK]]="no","Sin STK", "STK disponible")</f>
        <v>STK disponible</v>
      </c>
      <c r="AD4409" s="35">
        <f>+I4409*J4409</f>
        <v>0</v>
      </c>
      <c r="AE4409" s="35">
        <f>+I4409*K4409</f>
        <v>0</v>
      </c>
      <c r="AF4409" s="36">
        <f>IF(Tabla1[[#This Row],[ref pack]]=1,Tabla1[[#This Row],[Pedido]],LCM(Tabla1[[#This Row],[MC VIEJO]],Tabla1[[#This Row],[Pedido]]))</f>
        <v>1</v>
      </c>
      <c r="AG4409" s="36">
        <f>+VLOOKUP(Tabla1[[#This Row],[Artículo]],'.'!$B$2:$D$11481,3,)</f>
        <v>1</v>
      </c>
      <c r="AH4409" s="37" t="str">
        <f>+IFERROR(SEARCH("pack",Tabla1[[#This Row],[PACK]]),"")</f>
        <v/>
      </c>
    </row>
    <row r="4410" spans="1:34" ht="24" customHeight="1" x14ac:dyDescent="0.2">
      <c r="A4410" s="50" t="s">
        <v>6938</v>
      </c>
      <c r="B4410" s="60" t="s">
        <v>8402</v>
      </c>
      <c r="C4410" s="61" t="s">
        <v>8403</v>
      </c>
      <c r="D4410" s="52" t="s">
        <v>9842</v>
      </c>
      <c r="E4410" s="53">
        <v>113630.1</v>
      </c>
      <c r="F4410" s="23" t="str">
        <f>+IFERROR(VLOOKUP(Tabla1[[#This Row],[Artículo]],'..'!$B$2:$D$569000,3,),"")</f>
        <v/>
      </c>
      <c r="G4410" s="24" t="str">
        <f>IF(H4410=AF4410,"", "Error MC")</f>
        <v>Error MC</v>
      </c>
      <c r="H4410" s="62"/>
      <c r="I4410" s="54">
        <f>+Tabla1[[#This Row],[MC]]*Tabla1[[#This Row],[Pedido]]*Tabla1[[#This Row],[PVC ]]</f>
        <v>0</v>
      </c>
      <c r="J4410" s="26">
        <v>0.21</v>
      </c>
      <c r="K4410" s="63"/>
      <c r="L4410" s="28" t="s">
        <v>535</v>
      </c>
      <c r="M4410" s="53">
        <v>185614.774</v>
      </c>
      <c r="N4410" s="64" t="str">
        <f>+IF(Tabla1[[#This Row],[F PMPI]]="SÍ","No","Sí")</f>
        <v>No</v>
      </c>
      <c r="O4410" s="65">
        <f>+Tabla1[[#This Row],[PVL]]*1.055</f>
        <v>195823.58656999998</v>
      </c>
      <c r="P4410" s="65">
        <f>+Tabla1[[#This Row],[PVL]]*1.43</f>
        <v>265429.12682</v>
      </c>
      <c r="Q4410" s="66" t="str">
        <f>+HYPERLINK(Tabla1[[#This Row],[PAG]])</f>
        <v>https://todomusica.com.ar/microfonos-corbateros/3894-wl93-6t.html</v>
      </c>
      <c r="R4410" s="67"/>
      <c r="S4410" s="68"/>
      <c r="T4410" s="69"/>
      <c r="U4410" s="69"/>
      <c r="V4410" s="69"/>
      <c r="W4410" s="69"/>
      <c r="X4410" s="69"/>
      <c r="Y4410" s="35"/>
      <c r="Z4410" s="35" t="s">
        <v>27901</v>
      </c>
      <c r="AA4410" s="36">
        <v>1</v>
      </c>
      <c r="AB4410" s="35" t="s">
        <v>9849</v>
      </c>
      <c r="AC4410" s="35" t="str">
        <f>+IF(Tabla1[[#This Row],[STK]]="no","Sin STK", "STK disponible")</f>
        <v>STK disponible</v>
      </c>
      <c r="AD4410" s="35">
        <f>+I4410*J4410</f>
        <v>0</v>
      </c>
      <c r="AE4410" s="35">
        <f>+I4410*K4410</f>
        <v>0</v>
      </c>
      <c r="AF4410" s="36">
        <f>IF(Tabla1[[#This Row],[ref pack]]=1,Tabla1[[#This Row],[Pedido]],LCM(Tabla1[[#This Row],[MC VIEJO]],Tabla1[[#This Row],[Pedido]]))</f>
        <v>1</v>
      </c>
      <c r="AG4410" s="36">
        <f>+VLOOKUP(Tabla1[[#This Row],[Artículo]],'.'!$B$2:$D$11481,3,)</f>
        <v>1</v>
      </c>
      <c r="AH4410" s="37" t="str">
        <f>+IFERROR(SEARCH("pack",Tabla1[[#This Row],[PACK]]),"")</f>
        <v/>
      </c>
    </row>
    <row r="4411" spans="1:34" ht="24" customHeight="1" x14ac:dyDescent="0.2">
      <c r="A4411" s="50" t="s">
        <v>6938</v>
      </c>
      <c r="B4411" s="60" t="s">
        <v>8404</v>
      </c>
      <c r="C4411" s="61" t="s">
        <v>8405</v>
      </c>
      <c r="D4411" s="52" t="s">
        <v>9842</v>
      </c>
      <c r="E4411" s="53">
        <v>75191.72</v>
      </c>
      <c r="F4411" s="23" t="str">
        <f>+IFERROR(VLOOKUP(Tabla1[[#This Row],[Artículo]],'..'!$B$2:$D$569000,3,),"")</f>
        <v/>
      </c>
      <c r="G4411" s="24" t="str">
        <f>IF(H4411=AF4411,"", "Error MC")</f>
        <v>Error MC</v>
      </c>
      <c r="H4411" s="62"/>
      <c r="I4411" s="54">
        <f>+Tabla1[[#This Row],[MC]]*Tabla1[[#This Row],[Pedido]]*Tabla1[[#This Row],[PVC ]]</f>
        <v>0</v>
      </c>
      <c r="J4411" s="26">
        <v>0.21</v>
      </c>
      <c r="K4411" s="63"/>
      <c r="L4411" s="28" t="s">
        <v>535</v>
      </c>
      <c r="M4411" s="53">
        <v>122825.67200000001</v>
      </c>
      <c r="N4411" s="64" t="str">
        <f>+IF(Tabla1[[#This Row],[F PMPI]]="SÍ","No","Sí")</f>
        <v>No</v>
      </c>
      <c r="O4411" s="65">
        <f>+Tabla1[[#This Row],[PVL]]*1.055</f>
        <v>129581.08396</v>
      </c>
      <c r="P4411" s="65">
        <f>+Tabla1[[#This Row],[PVL]]*1.43</f>
        <v>175640.71096</v>
      </c>
      <c r="Q4411" s="66" t="str">
        <f>+HYPERLINK(Tabla1[[#This Row],[PAG]])</f>
        <v>https://todomusica.com.ar/bafles-activos/951-15354-sm57.html</v>
      </c>
      <c r="R4411" s="67"/>
      <c r="S4411" s="68"/>
      <c r="T4411" s="69"/>
      <c r="U4411" s="69"/>
      <c r="V4411" s="69"/>
      <c r="W4411" s="69"/>
      <c r="X4411" s="69"/>
      <c r="Y4411" s="35"/>
      <c r="Z4411" s="35" t="s">
        <v>27902</v>
      </c>
      <c r="AA4411" s="36">
        <v>1</v>
      </c>
      <c r="AB4411" s="35" t="s">
        <v>9849</v>
      </c>
      <c r="AC4411" s="35" t="str">
        <f>+IF(Tabla1[[#This Row],[STK]]="no","Sin STK", "STK disponible")</f>
        <v>STK disponible</v>
      </c>
      <c r="AD4411" s="35">
        <f>+I4411*J4411</f>
        <v>0</v>
      </c>
      <c r="AE4411" s="35">
        <f>+I4411*K4411</f>
        <v>0</v>
      </c>
      <c r="AF4411" s="36">
        <f>IF(Tabla1[[#This Row],[ref pack]]=1,Tabla1[[#This Row],[Pedido]],LCM(Tabla1[[#This Row],[MC VIEJO]],Tabla1[[#This Row],[Pedido]]))</f>
        <v>1</v>
      </c>
      <c r="AG4411" s="36">
        <f>+VLOOKUP(Tabla1[[#This Row],[Artículo]],'.'!$B$2:$D$11481,3,)</f>
        <v>1</v>
      </c>
      <c r="AH4411" s="37" t="str">
        <f>+IFERROR(SEARCH("pack",Tabla1[[#This Row],[PACK]]),"")</f>
        <v/>
      </c>
    </row>
    <row r="4412" spans="1:34" ht="24" customHeight="1" x14ac:dyDescent="0.2">
      <c r="A4412" s="50" t="s">
        <v>6938</v>
      </c>
      <c r="B4412" s="60" t="s">
        <v>8406</v>
      </c>
      <c r="C4412" s="61" t="s">
        <v>8407</v>
      </c>
      <c r="D4412" s="52" t="s">
        <v>9842</v>
      </c>
      <c r="E4412" s="53">
        <v>75191.72</v>
      </c>
      <c r="F4412" s="23" t="str">
        <f>+IFERROR(VLOOKUP(Tabla1[[#This Row],[Artículo]],'..'!$B$2:$D$569000,3,),"")</f>
        <v/>
      </c>
      <c r="G4412" s="24" t="str">
        <f>IF(H4412=AF4412,"", "Error MC")</f>
        <v>Error MC</v>
      </c>
      <c r="H4412" s="62"/>
      <c r="I4412" s="54">
        <f>+Tabla1[[#This Row],[MC]]*Tabla1[[#This Row],[Pedido]]*Tabla1[[#This Row],[PVC ]]</f>
        <v>0</v>
      </c>
      <c r="J4412" s="26">
        <v>0.21</v>
      </c>
      <c r="K4412" s="63"/>
      <c r="L4412" s="28" t="s">
        <v>535</v>
      </c>
      <c r="M4412" s="53">
        <v>122825.67200000001</v>
      </c>
      <c r="N4412" s="64" t="str">
        <f>+IF(Tabla1[[#This Row],[F PMPI]]="SÍ","No","Sí")</f>
        <v>No</v>
      </c>
      <c r="O4412" s="65">
        <f>+Tabla1[[#This Row],[PVL]]*1.055</f>
        <v>129581.08396</v>
      </c>
      <c r="P4412" s="65">
        <f>+Tabla1[[#This Row],[PVL]]*1.43</f>
        <v>175640.71096</v>
      </c>
      <c r="Q4412" s="66" t="str">
        <f>+HYPERLINK(Tabla1[[#This Row],[PAG]])</f>
        <v>https://todomusica.com.ar/varios/1919-15355-beta58a.html</v>
      </c>
      <c r="R4412" s="67"/>
      <c r="S4412" s="68"/>
      <c r="T4412" s="69"/>
      <c r="U4412" s="69"/>
      <c r="V4412" s="69"/>
      <c r="W4412" s="69"/>
      <c r="X4412" s="69"/>
      <c r="Y4412" s="35"/>
      <c r="Z4412" s="35" t="s">
        <v>27903</v>
      </c>
      <c r="AA4412" s="36">
        <v>1</v>
      </c>
      <c r="AB4412" s="35" t="s">
        <v>9849</v>
      </c>
      <c r="AC4412" s="35" t="str">
        <f>+IF(Tabla1[[#This Row],[STK]]="no","Sin STK", "STK disponible")</f>
        <v>STK disponible</v>
      </c>
      <c r="AD4412" s="35">
        <f>+I4412*J4412</f>
        <v>0</v>
      </c>
      <c r="AE4412" s="35">
        <f>+I4412*K4412</f>
        <v>0</v>
      </c>
      <c r="AF4412" s="36">
        <f>IF(Tabla1[[#This Row],[ref pack]]=1,Tabla1[[#This Row],[Pedido]],LCM(Tabla1[[#This Row],[MC VIEJO]],Tabla1[[#This Row],[Pedido]]))</f>
        <v>1</v>
      </c>
      <c r="AG4412" s="36">
        <f>+VLOOKUP(Tabla1[[#This Row],[Artículo]],'.'!$B$2:$D$11481,3,)</f>
        <v>1</v>
      </c>
      <c r="AH4412" s="37" t="str">
        <f>+IFERROR(SEARCH("pack",Tabla1[[#This Row],[PACK]]),"")</f>
        <v/>
      </c>
    </row>
    <row r="4413" spans="1:34" ht="24" customHeight="1" x14ac:dyDescent="0.2">
      <c r="A4413" s="50" t="s">
        <v>6938</v>
      </c>
      <c r="B4413" s="60" t="s">
        <v>8408</v>
      </c>
      <c r="C4413" s="61" t="s">
        <v>8409</v>
      </c>
      <c r="D4413" s="52" t="s">
        <v>27</v>
      </c>
      <c r="E4413" s="53">
        <v>12291.55</v>
      </c>
      <c r="F4413" s="23" t="str">
        <f>+IFERROR(VLOOKUP(Tabla1[[#This Row],[Artículo]],'..'!$B$2:$D$569000,3,),"")</f>
        <v/>
      </c>
      <c r="G4413" s="24" t="str">
        <f>IF(H4413=AF4413,"", "Error MC")</f>
        <v>Error MC</v>
      </c>
      <c r="H4413" s="62"/>
      <c r="I4413" s="54">
        <f>+Tabla1[[#This Row],[MC]]*Tabla1[[#This Row],[Pedido]]*Tabla1[[#This Row],[PVC ]]</f>
        <v>0</v>
      </c>
      <c r="J4413" s="26">
        <v>0.21</v>
      </c>
      <c r="K4413" s="63"/>
      <c r="L4413" s="28" t="s">
        <v>535</v>
      </c>
      <c r="M4413" s="53">
        <v>20078.243999999999</v>
      </c>
      <c r="N4413" s="64" t="str">
        <f>+IF(Tabla1[[#This Row],[F PMPI]]="SÍ","No","Sí")</f>
        <v>No</v>
      </c>
      <c r="O4413" s="65">
        <f>+Tabla1[[#This Row],[PVL]]*1.055</f>
        <v>21182.547419999999</v>
      </c>
      <c r="P4413" s="65">
        <f>+Tabla1[[#This Row],[PVL]]*1.43</f>
        <v>28711.888919999998</v>
      </c>
      <c r="Q4413" s="66" t="str">
        <f>+HYPERLINK(Tabla1[[#This Row],[PAG]])</f>
        <v>https://todomusica.com.ar/conectores/7675-connector-sma-jack-female-end-launch.html</v>
      </c>
      <c r="R4413" s="67"/>
      <c r="S4413" s="68"/>
      <c r="T4413" s="69"/>
      <c r="U4413" s="69"/>
      <c r="V4413" s="69"/>
      <c r="W4413" s="69"/>
      <c r="X4413" s="69"/>
      <c r="Y4413" s="35"/>
      <c r="Z4413" s="35" t="s">
        <v>27904</v>
      </c>
      <c r="AA4413" s="36">
        <v>1</v>
      </c>
      <c r="AB4413" s="35" t="s">
        <v>9849</v>
      </c>
      <c r="AC4413" s="35" t="str">
        <f>+IF(Tabla1[[#This Row],[STK]]="no","Sin STK", "STK disponible")</f>
        <v>Sin STK</v>
      </c>
      <c r="AD4413" s="35">
        <f>+I4413*J4413</f>
        <v>0</v>
      </c>
      <c r="AE4413" s="35">
        <f>+I4413*K4413</f>
        <v>0</v>
      </c>
      <c r="AF4413" s="36">
        <f>IF(Tabla1[[#This Row],[ref pack]]=1,Tabla1[[#This Row],[Pedido]],LCM(Tabla1[[#This Row],[MC VIEJO]],Tabla1[[#This Row],[Pedido]]))</f>
        <v>1</v>
      </c>
      <c r="AG4413" s="36">
        <f>+VLOOKUP(Tabla1[[#This Row],[Artículo]],'.'!$B$2:$D$11481,3,)</f>
        <v>1</v>
      </c>
      <c r="AH4413" s="37" t="str">
        <f>+IFERROR(SEARCH("pack",Tabla1[[#This Row],[PACK]]),"")</f>
        <v/>
      </c>
    </row>
    <row r="4414" spans="1:34" ht="24" customHeight="1" x14ac:dyDescent="0.2">
      <c r="A4414" s="50" t="s">
        <v>6938</v>
      </c>
      <c r="B4414" s="60" t="s">
        <v>8410</v>
      </c>
      <c r="C4414" s="61" t="s">
        <v>8411</v>
      </c>
      <c r="D4414" s="52" t="s">
        <v>27</v>
      </c>
      <c r="E4414" s="53">
        <v>16530.73</v>
      </c>
      <c r="F4414" s="23" t="str">
        <f>+IFERROR(VLOOKUP(Tabla1[[#This Row],[Artículo]],'..'!$B$2:$D$569000,3,),"")</f>
        <v/>
      </c>
      <c r="G4414" s="24" t="str">
        <f>IF(H4414=AF4414,"", "Error MC")</f>
        <v>Error MC</v>
      </c>
      <c r="H4414" s="62"/>
      <c r="I4414" s="54">
        <f>+Tabla1[[#This Row],[MC]]*Tabla1[[#This Row],[Pedido]]*Tabla1[[#This Row],[PVC ]]</f>
        <v>0</v>
      </c>
      <c r="J4414" s="26">
        <v>0.21</v>
      </c>
      <c r="K4414" s="63"/>
      <c r="L4414" s="28" t="s">
        <v>535</v>
      </c>
      <c r="M4414" s="53">
        <v>27002.953000000001</v>
      </c>
      <c r="N4414" s="64" t="str">
        <f>+IF(Tabla1[[#This Row],[F PMPI]]="SÍ","No","Sí")</f>
        <v>No</v>
      </c>
      <c r="O4414" s="65">
        <f>+Tabla1[[#This Row],[PVL]]*1.055</f>
        <v>28488.115415</v>
      </c>
      <c r="P4414" s="65">
        <f>+Tabla1[[#This Row],[PVL]]*1.43</f>
        <v>38614.22279</v>
      </c>
      <c r="Q4414" s="66" t="str">
        <f>+HYPERLINK(Tabla1[[#This Row],[PAG]])</f>
        <v>http://www.todomusica.com.ar/cables-y-mangueras-de-sonido/4716-wa302.html</v>
      </c>
      <c r="R4414" s="67"/>
      <c r="S4414" s="68"/>
      <c r="T4414" s="69"/>
      <c r="U4414" s="69"/>
      <c r="V4414" s="69"/>
      <c r="W4414" s="69"/>
      <c r="X4414" s="69"/>
      <c r="Y4414" s="35"/>
      <c r="Z4414" s="35" t="s">
        <v>27905</v>
      </c>
      <c r="AA4414" s="36">
        <v>1</v>
      </c>
      <c r="AB4414" s="35" t="s">
        <v>9849</v>
      </c>
      <c r="AC4414" s="35" t="str">
        <f>+IF(Tabla1[[#This Row],[STK]]="no","Sin STK", "STK disponible")</f>
        <v>Sin STK</v>
      </c>
      <c r="AD4414" s="35">
        <f>+I4414*J4414</f>
        <v>0</v>
      </c>
      <c r="AE4414" s="35">
        <f>+I4414*K4414</f>
        <v>0</v>
      </c>
      <c r="AF4414" s="36">
        <f>IF(Tabla1[[#This Row],[ref pack]]=1,Tabla1[[#This Row],[Pedido]],LCM(Tabla1[[#This Row],[MC VIEJO]],Tabla1[[#This Row],[Pedido]]))</f>
        <v>1</v>
      </c>
      <c r="AG4414" s="36">
        <f>+VLOOKUP(Tabla1[[#This Row],[Artículo]],'.'!$B$2:$D$11481,3,)</f>
        <v>1</v>
      </c>
      <c r="AH4414" s="37" t="str">
        <f>+IFERROR(SEARCH("pack",Tabla1[[#This Row],[PACK]]),"")</f>
        <v/>
      </c>
    </row>
    <row r="4415" spans="1:34" ht="24" customHeight="1" x14ac:dyDescent="0.2">
      <c r="A4415" s="50" t="s">
        <v>6938</v>
      </c>
      <c r="B4415" s="60" t="s">
        <v>24218</v>
      </c>
      <c r="C4415" s="61" t="s">
        <v>24219</v>
      </c>
      <c r="D4415" s="52" t="s">
        <v>27</v>
      </c>
      <c r="E4415" s="53">
        <v>60270.98</v>
      </c>
      <c r="F4415" s="23" t="str">
        <f>+IFERROR(VLOOKUP(Tabla1[[#This Row],[Artículo]],'..'!$B$2:$D$569000,3,),"")</f>
        <v/>
      </c>
      <c r="G4415" s="24" t="e">
        <f>IF(H4415=AF4415,"", "Error MC")</f>
        <v>#N/A</v>
      </c>
      <c r="H4415" s="62"/>
      <c r="I4415" s="54">
        <f>+Tabla1[[#This Row],[MC]]*Tabla1[[#This Row],[Pedido]]*Tabla1[[#This Row],[PVC ]]</f>
        <v>0</v>
      </c>
      <c r="J4415" s="26">
        <v>0.21</v>
      </c>
      <c r="K4415" s="63"/>
      <c r="L4415" s="28" t="s">
        <v>535</v>
      </c>
      <c r="M4415" s="53">
        <v>98452.642000000007</v>
      </c>
      <c r="N4415" s="64" t="str">
        <f>+IF(Tabla1[[#This Row],[F PMPI]]="SÍ","No","Sí")</f>
        <v>No</v>
      </c>
      <c r="O4415" s="65">
        <f>+Tabla1[[#This Row],[PVL]]*1.055</f>
        <v>103867.53731</v>
      </c>
      <c r="P4415" s="65">
        <f>+Tabla1[[#This Row],[PVL]]*1.43</f>
        <v>140787.27806000001</v>
      </c>
      <c r="Q4415" s="66" t="str">
        <f>+HYPERLINK(Tabla1[[#This Row],[PAG]])</f>
        <v>https://todomusica.com.ar/varios/2077-65ba8451.html</v>
      </c>
      <c r="R4415" s="67"/>
      <c r="S4415" s="68"/>
      <c r="T4415" s="69"/>
      <c r="U4415" s="69"/>
      <c r="V4415" s="69"/>
      <c r="W4415" s="69"/>
      <c r="X4415" s="69"/>
      <c r="Y4415" s="35"/>
      <c r="Z4415" s="35" t="s">
        <v>27906</v>
      </c>
      <c r="AA4415" s="36">
        <v>1</v>
      </c>
      <c r="AB4415" s="35" t="s">
        <v>9849</v>
      </c>
      <c r="AC4415" s="35" t="str">
        <f>+IF(Tabla1[[#This Row],[STK]]="no","Sin STK", "STK disponible")</f>
        <v>Sin STK</v>
      </c>
      <c r="AD4415" s="35">
        <f>+I4415*J4415</f>
        <v>0</v>
      </c>
      <c r="AE4415" s="35">
        <f>+I4415*K4415</f>
        <v>0</v>
      </c>
      <c r="AF4415" s="36" t="e">
        <f>IF(Tabla1[[#This Row],[ref pack]]=1,Tabla1[[#This Row],[Pedido]],LCM(Tabla1[[#This Row],[MC VIEJO]],Tabla1[[#This Row],[Pedido]]))</f>
        <v>#N/A</v>
      </c>
      <c r="AG4415" s="36" t="e">
        <f>+VLOOKUP(Tabla1[[#This Row],[Artículo]],'.'!$B$2:$D$11481,3,)</f>
        <v>#N/A</v>
      </c>
      <c r="AH4415" s="37" t="str">
        <f>+IFERROR(SEARCH("pack",Tabla1[[#This Row],[PACK]]),"")</f>
        <v/>
      </c>
    </row>
    <row r="4416" spans="1:34" ht="24" customHeight="1" x14ac:dyDescent="0.2">
      <c r="A4416" s="50" t="s">
        <v>6938</v>
      </c>
      <c r="B4416" s="60" t="s">
        <v>8412</v>
      </c>
      <c r="C4416" s="61" t="s">
        <v>8413</v>
      </c>
      <c r="D4416" s="52" t="s">
        <v>9841</v>
      </c>
      <c r="E4416" s="53">
        <v>113793.63</v>
      </c>
      <c r="F4416" s="23" t="str">
        <f>+IFERROR(VLOOKUP(Tabla1[[#This Row],[Artículo]],'..'!$B$2:$D$569000,3,),"")</f>
        <v/>
      </c>
      <c r="G4416" s="24" t="str">
        <f>IF(H4416=AF4416,"", "Error MC")</f>
        <v>Error MC</v>
      </c>
      <c r="H4416" s="62"/>
      <c r="I4416" s="54">
        <f>+Tabla1[[#This Row],[MC]]*Tabla1[[#This Row],[Pedido]]*Tabla1[[#This Row],[PVC ]]</f>
        <v>0</v>
      </c>
      <c r="J4416" s="26">
        <v>0.21</v>
      </c>
      <c r="K4416" s="63"/>
      <c r="L4416" s="28" t="s">
        <v>535</v>
      </c>
      <c r="M4416" s="53">
        <v>185881.894</v>
      </c>
      <c r="N4416" s="64" t="str">
        <f>+IF(Tabla1[[#This Row],[F PMPI]]="SÍ","No","Sí")</f>
        <v>No</v>
      </c>
      <c r="O4416" s="65">
        <f>+Tabla1[[#This Row],[PVL]]*1.055</f>
        <v>196105.39817</v>
      </c>
      <c r="P4416" s="65">
        <f>+Tabla1[[#This Row],[PVL]]*1.43</f>
        <v>265811.10842</v>
      </c>
      <c r="Q4416" s="66" t="str">
        <f>+HYPERLINK(Tabla1[[#This Row],[PAG]])</f>
        <v>https://todomusica.com.ar/microfonos-dinamicos/908-503bg.html</v>
      </c>
      <c r="R4416" s="67"/>
      <c r="S4416" s="68"/>
      <c r="T4416" s="69"/>
      <c r="U4416" s="69"/>
      <c r="V4416" s="69"/>
      <c r="W4416" s="69"/>
      <c r="X4416" s="69"/>
      <c r="Y4416" s="35"/>
      <c r="Z4416" s="35" t="s">
        <v>27907</v>
      </c>
      <c r="AA4416" s="36">
        <v>1</v>
      </c>
      <c r="AB4416" s="35" t="s">
        <v>9849</v>
      </c>
      <c r="AC4416" s="35" t="str">
        <f>+IF(Tabla1[[#This Row],[STK]]="no","Sin STK", "STK disponible")</f>
        <v>STK disponible</v>
      </c>
      <c r="AD4416" s="35">
        <f>+I4416*J4416</f>
        <v>0</v>
      </c>
      <c r="AE4416" s="35">
        <f>+I4416*K4416</f>
        <v>0</v>
      </c>
      <c r="AF4416" s="36">
        <f>IF(Tabla1[[#This Row],[ref pack]]=1,Tabla1[[#This Row],[Pedido]],LCM(Tabla1[[#This Row],[MC VIEJO]],Tabla1[[#This Row],[Pedido]]))</f>
        <v>1</v>
      </c>
      <c r="AG4416" s="36">
        <f>+VLOOKUP(Tabla1[[#This Row],[Artículo]],'.'!$B$2:$D$11481,3,)</f>
        <v>1</v>
      </c>
      <c r="AH4416" s="37" t="str">
        <f>+IFERROR(SEARCH("pack",Tabla1[[#This Row],[PACK]]),"")</f>
        <v/>
      </c>
    </row>
    <row r="4417" spans="1:34" ht="24" customHeight="1" x14ac:dyDescent="0.2">
      <c r="A4417" s="50" t="s">
        <v>6938</v>
      </c>
      <c r="B4417" s="60" t="s">
        <v>8414</v>
      </c>
      <c r="C4417" s="61" t="s">
        <v>8415</v>
      </c>
      <c r="D4417" s="52" t="s">
        <v>27</v>
      </c>
      <c r="E4417" s="53">
        <v>103898.45</v>
      </c>
      <c r="F4417" s="23" t="str">
        <f>+IFERROR(VLOOKUP(Tabla1[[#This Row],[Artículo]],'..'!$B$2:$D$569000,3,),"")</f>
        <v/>
      </c>
      <c r="G4417" s="24" t="str">
        <f>IF(H4417=AF4417,"", "Error MC")</f>
        <v>Error MC</v>
      </c>
      <c r="H4417" s="62"/>
      <c r="I4417" s="54">
        <f>+Tabla1[[#This Row],[MC]]*Tabla1[[#This Row],[Pedido]]*Tabla1[[#This Row],[PVC ]]</f>
        <v>0</v>
      </c>
      <c r="J4417" s="26">
        <v>0.21</v>
      </c>
      <c r="K4417" s="63"/>
      <c r="L4417" s="28" t="s">
        <v>535</v>
      </c>
      <c r="M4417" s="53">
        <v>169718.12100000001</v>
      </c>
      <c r="N4417" s="64" t="str">
        <f>+IF(Tabla1[[#This Row],[F PMPI]]="SÍ","No","Sí")</f>
        <v>No</v>
      </c>
      <c r="O4417" s="65">
        <f>+Tabla1[[#This Row],[PVL]]*1.055</f>
        <v>179052.61765500001</v>
      </c>
      <c r="P4417" s="65">
        <f>+Tabla1[[#This Row],[PVL]]*1.43</f>
        <v>242696.91303</v>
      </c>
      <c r="Q4417" s="66" t="str">
        <f>+HYPERLINK(Tabla1[[#This Row],[PAG]])</f>
        <v>https://todomusica.com.ar/microfonos-dinamicos/2099-514b.html</v>
      </c>
      <c r="R4417" s="67"/>
      <c r="S4417" s="68"/>
      <c r="T4417" s="69"/>
      <c r="U4417" s="69"/>
      <c r="V4417" s="69"/>
      <c r="W4417" s="69"/>
      <c r="X4417" s="69"/>
      <c r="Y4417" s="35"/>
      <c r="Z4417" s="35" t="s">
        <v>27908</v>
      </c>
      <c r="AA4417" s="36">
        <v>1</v>
      </c>
      <c r="AB4417" s="35" t="s">
        <v>9849</v>
      </c>
      <c r="AC4417" s="35" t="str">
        <f>+IF(Tabla1[[#This Row],[STK]]="no","Sin STK", "STK disponible")</f>
        <v>Sin STK</v>
      </c>
      <c r="AD4417" s="35">
        <f>+I4417*J4417</f>
        <v>0</v>
      </c>
      <c r="AE4417" s="35">
        <f>+I4417*K4417</f>
        <v>0</v>
      </c>
      <c r="AF4417" s="36">
        <f>IF(Tabla1[[#This Row],[ref pack]]=1,Tabla1[[#This Row],[Pedido]],LCM(Tabla1[[#This Row],[MC VIEJO]],Tabla1[[#This Row],[Pedido]]))</f>
        <v>1</v>
      </c>
      <c r="AG4417" s="36">
        <f>+VLOOKUP(Tabla1[[#This Row],[Artículo]],'.'!$B$2:$D$11481,3,)</f>
        <v>1</v>
      </c>
      <c r="AH4417" s="37" t="str">
        <f>+IFERROR(SEARCH("pack",Tabla1[[#This Row],[PACK]]),"")</f>
        <v/>
      </c>
    </row>
    <row r="4418" spans="1:34" ht="24" customHeight="1" x14ac:dyDescent="0.2">
      <c r="A4418" s="50" t="s">
        <v>6938</v>
      </c>
      <c r="B4418" s="60" t="s">
        <v>8416</v>
      </c>
      <c r="C4418" s="61" t="s">
        <v>8417</v>
      </c>
      <c r="D4418" s="52" t="s">
        <v>9842</v>
      </c>
      <c r="E4418" s="53">
        <v>160571.39000000001</v>
      </c>
      <c r="F4418" s="23" t="str">
        <f>+IFERROR(VLOOKUP(Tabla1[[#This Row],[Artículo]],'..'!$B$2:$D$569000,3,),"")</f>
        <v/>
      </c>
      <c r="G4418" s="24" t="str">
        <f>IF(H4418=AF4418,"", "Error MC")</f>
        <v>Error MC</v>
      </c>
      <c r="H4418" s="62"/>
      <c r="I4418" s="54">
        <f>+Tabla1[[#This Row],[MC]]*Tabla1[[#This Row],[Pedido]]*Tabla1[[#This Row],[PVC ]]</f>
        <v>0</v>
      </c>
      <c r="J4418" s="26">
        <v>0.21</v>
      </c>
      <c r="K4418" s="63"/>
      <c r="L4418" s="28" t="s">
        <v>535</v>
      </c>
      <c r="M4418" s="53">
        <v>262293.37</v>
      </c>
      <c r="N4418" s="64" t="str">
        <f>+IF(Tabla1[[#This Row],[F PMPI]]="SÍ","No","Sí")</f>
        <v>No</v>
      </c>
      <c r="O4418" s="65">
        <f>+Tabla1[[#This Row],[PVL]]*1.055</f>
        <v>276719.50534999999</v>
      </c>
      <c r="P4418" s="65">
        <f>+Tabla1[[#This Row],[PVL]]*1.43</f>
        <v>375079.51909999998</v>
      </c>
      <c r="Q4418" s="66" t="str">
        <f>+HYPERLINK(Tabla1[[#This Row],[PAG]])</f>
        <v>https://todomusica.com.ar/microfonos-dinamicos/2040-520dx.html</v>
      </c>
      <c r="R4418" s="67"/>
      <c r="S4418" s="68"/>
      <c r="T4418" s="69"/>
      <c r="U4418" s="69"/>
      <c r="V4418" s="69"/>
      <c r="W4418" s="69"/>
      <c r="X4418" s="69"/>
      <c r="Y4418" s="35"/>
      <c r="Z4418" s="35" t="s">
        <v>27909</v>
      </c>
      <c r="AA4418" s="36">
        <v>1</v>
      </c>
      <c r="AB4418" s="35" t="s">
        <v>9849</v>
      </c>
      <c r="AC4418" s="35" t="str">
        <f>+IF(Tabla1[[#This Row],[STK]]="no","Sin STK", "STK disponible")</f>
        <v>STK disponible</v>
      </c>
      <c r="AD4418" s="35">
        <f>+I4418*J4418</f>
        <v>0</v>
      </c>
      <c r="AE4418" s="35">
        <f>+I4418*K4418</f>
        <v>0</v>
      </c>
      <c r="AF4418" s="36">
        <f>IF(Tabla1[[#This Row],[ref pack]]=1,Tabla1[[#This Row],[Pedido]],LCM(Tabla1[[#This Row],[MC VIEJO]],Tabla1[[#This Row],[Pedido]]))</f>
        <v>1</v>
      </c>
      <c r="AG4418" s="36">
        <f>+VLOOKUP(Tabla1[[#This Row],[Artículo]],'.'!$B$2:$D$11481,3,)</f>
        <v>1</v>
      </c>
      <c r="AH4418" s="37" t="str">
        <f>+IFERROR(SEARCH("pack",Tabla1[[#This Row],[PACK]]),"")</f>
        <v/>
      </c>
    </row>
    <row r="4419" spans="1:34" ht="24" customHeight="1" x14ac:dyDescent="0.2">
      <c r="A4419" s="50" t="s">
        <v>6938</v>
      </c>
      <c r="B4419" s="60" t="s">
        <v>24220</v>
      </c>
      <c r="C4419" s="61" t="s">
        <v>24221</v>
      </c>
      <c r="D4419" s="52" t="s">
        <v>27</v>
      </c>
      <c r="E4419" s="53">
        <v>12291.55</v>
      </c>
      <c r="F4419" s="23" t="str">
        <f>+IFERROR(VLOOKUP(Tabla1[[#This Row],[Artículo]],'..'!$B$2:$D$569000,3,),"")</f>
        <v/>
      </c>
      <c r="G4419" s="24" t="e">
        <f>IF(H4419=AF4419,"", "Error MC")</f>
        <v>#N/A</v>
      </c>
      <c r="H4419" s="62"/>
      <c r="I4419" s="54">
        <f>+Tabla1[[#This Row],[MC]]*Tabla1[[#This Row],[Pedido]]*Tabla1[[#This Row],[PVC ]]</f>
        <v>0</v>
      </c>
      <c r="J4419" s="26">
        <v>0.21</v>
      </c>
      <c r="K4419" s="63"/>
      <c r="L4419" s="28" t="s">
        <v>535</v>
      </c>
      <c r="M4419" s="53">
        <v>20078.243999999999</v>
      </c>
      <c r="N4419" s="64" t="str">
        <f>+IF(Tabla1[[#This Row],[F PMPI]]="SÍ","No","Sí")</f>
        <v>No</v>
      </c>
      <c r="O4419" s="65">
        <f>+Tabla1[[#This Row],[PVL]]*1.055</f>
        <v>21182.547419999999</v>
      </c>
      <c r="P4419" s="65">
        <f>+Tabla1[[#This Row],[PVL]]*1.43</f>
        <v>28711.888919999998</v>
      </c>
      <c r="Q4419" s="66" t="str">
        <f>+HYPERLINK(Tabla1[[#This Row],[PAG]])</f>
        <v>https://todomusica.com.ar/conectores/7675-connector-sma-jack-female-end-launch.html</v>
      </c>
      <c r="R4419" s="67"/>
      <c r="S4419" s="68"/>
      <c r="T4419" s="69"/>
      <c r="U4419" s="69"/>
      <c r="V4419" s="69"/>
      <c r="W4419" s="69"/>
      <c r="X4419" s="69"/>
      <c r="Y4419" s="35"/>
      <c r="Z4419" s="35" t="s">
        <v>27904</v>
      </c>
      <c r="AA4419" s="36">
        <v>1</v>
      </c>
      <c r="AB4419" s="35" t="s">
        <v>9849</v>
      </c>
      <c r="AC4419" s="35" t="str">
        <f>+IF(Tabla1[[#This Row],[STK]]="no","Sin STK", "STK disponible")</f>
        <v>Sin STK</v>
      </c>
      <c r="AD4419" s="35">
        <f>+I4419*J4419</f>
        <v>0</v>
      </c>
      <c r="AE4419" s="35">
        <f>+I4419*K4419</f>
        <v>0</v>
      </c>
      <c r="AF4419" s="36" t="e">
        <f>IF(Tabla1[[#This Row],[ref pack]]=1,Tabla1[[#This Row],[Pedido]],LCM(Tabla1[[#This Row],[MC VIEJO]],Tabla1[[#This Row],[Pedido]]))</f>
        <v>#N/A</v>
      </c>
      <c r="AG4419" s="36" t="e">
        <f>+VLOOKUP(Tabla1[[#This Row],[Artículo]],'.'!$B$2:$D$11481,3,)</f>
        <v>#N/A</v>
      </c>
      <c r="AH4419" s="37" t="str">
        <f>+IFERROR(SEARCH("pack",Tabla1[[#This Row],[PACK]]),"")</f>
        <v/>
      </c>
    </row>
    <row r="4420" spans="1:34" ht="24" customHeight="1" x14ac:dyDescent="0.2">
      <c r="A4420" s="50" t="s">
        <v>6938</v>
      </c>
      <c r="B4420" s="60" t="s">
        <v>24222</v>
      </c>
      <c r="C4420" s="61" t="s">
        <v>24223</v>
      </c>
      <c r="D4420" s="52" t="s">
        <v>27</v>
      </c>
      <c r="E4420" s="53">
        <v>12291.55</v>
      </c>
      <c r="F4420" s="23" t="str">
        <f>+IFERROR(VLOOKUP(Tabla1[[#This Row],[Artículo]],'..'!$B$2:$D$569000,3,),"")</f>
        <v/>
      </c>
      <c r="G4420" s="24" t="e">
        <f>IF(H4420=AF4420,"", "Error MC")</f>
        <v>#N/A</v>
      </c>
      <c r="H4420" s="62"/>
      <c r="I4420" s="54">
        <f>+Tabla1[[#This Row],[MC]]*Tabla1[[#This Row],[Pedido]]*Tabla1[[#This Row],[PVC ]]</f>
        <v>0</v>
      </c>
      <c r="J4420" s="26">
        <v>0.21</v>
      </c>
      <c r="K4420" s="63"/>
      <c r="L4420" s="28" t="s">
        <v>535</v>
      </c>
      <c r="M4420" s="53">
        <v>20078.243999999999</v>
      </c>
      <c r="N4420" s="64" t="str">
        <f>+IF(Tabla1[[#This Row],[F PMPI]]="SÍ","No","Sí")</f>
        <v>No</v>
      </c>
      <c r="O4420" s="65">
        <f>+Tabla1[[#This Row],[PVL]]*1.055</f>
        <v>21182.547419999999</v>
      </c>
      <c r="P4420" s="65">
        <f>+Tabla1[[#This Row],[PVL]]*1.43</f>
        <v>28711.888919999998</v>
      </c>
      <c r="Q4420" s="66" t="str">
        <f>+HYPERLINK(Tabla1[[#This Row],[PAG]])</f>
        <v>https://todomusica.com.ar/conectores/7675-connector-sma-jack-female-end-launch.html</v>
      </c>
      <c r="R4420" s="67"/>
      <c r="S4420" s="68"/>
      <c r="T4420" s="69"/>
      <c r="U4420" s="69"/>
      <c r="V4420" s="69"/>
      <c r="W4420" s="69"/>
      <c r="X4420" s="69"/>
      <c r="Y4420" s="35"/>
      <c r="Z4420" s="35" t="s">
        <v>27904</v>
      </c>
      <c r="AA4420" s="36">
        <v>1</v>
      </c>
      <c r="AB4420" s="35" t="s">
        <v>9849</v>
      </c>
      <c r="AC4420" s="35" t="str">
        <f>+IF(Tabla1[[#This Row],[STK]]="no","Sin STK", "STK disponible")</f>
        <v>Sin STK</v>
      </c>
      <c r="AD4420" s="35">
        <f>+I4420*J4420</f>
        <v>0</v>
      </c>
      <c r="AE4420" s="35">
        <f>+I4420*K4420</f>
        <v>0</v>
      </c>
      <c r="AF4420" s="36" t="e">
        <f>IF(Tabla1[[#This Row],[ref pack]]=1,Tabla1[[#This Row],[Pedido]],LCM(Tabla1[[#This Row],[MC VIEJO]],Tabla1[[#This Row],[Pedido]]))</f>
        <v>#N/A</v>
      </c>
      <c r="AG4420" s="36" t="e">
        <f>+VLOOKUP(Tabla1[[#This Row],[Artículo]],'.'!$B$2:$D$11481,3,)</f>
        <v>#N/A</v>
      </c>
      <c r="AH4420" s="37" t="str">
        <f>+IFERROR(SEARCH("pack",Tabla1[[#This Row],[PACK]]),"")</f>
        <v/>
      </c>
    </row>
    <row r="4421" spans="1:34" ht="24" customHeight="1" x14ac:dyDescent="0.2">
      <c r="A4421" s="50" t="s">
        <v>6938</v>
      </c>
      <c r="B4421" s="60" t="s">
        <v>8418</v>
      </c>
      <c r="C4421" s="61" t="s">
        <v>8419</v>
      </c>
      <c r="D4421" s="52" t="s">
        <v>9842</v>
      </c>
      <c r="E4421" s="53">
        <v>209216.35</v>
      </c>
      <c r="F4421" s="23" t="str">
        <f>+IFERROR(VLOOKUP(Tabla1[[#This Row],[Artículo]],'..'!$B$2:$D$569000,3,),"")</f>
        <v/>
      </c>
      <c r="G4421" s="24" t="str">
        <f>IF(H4421=AF4421,"", "Error MC")</f>
        <v>Error MC</v>
      </c>
      <c r="H4421" s="62"/>
      <c r="I4421" s="54">
        <f>+Tabla1[[#This Row],[MC]]*Tabla1[[#This Row],[Pedido]]*Tabla1[[#This Row],[PVC ]]</f>
        <v>0</v>
      </c>
      <c r="J4421" s="26">
        <v>0.21</v>
      </c>
      <c r="K4421" s="63"/>
      <c r="L4421" s="28" t="s">
        <v>535</v>
      </c>
      <c r="M4421" s="53">
        <v>341754.90500000003</v>
      </c>
      <c r="N4421" s="64" t="str">
        <f>+IF(Tabla1[[#This Row],[F PMPI]]="SÍ","No","Sí")</f>
        <v>No</v>
      </c>
      <c r="O4421" s="65">
        <f>+Tabla1[[#This Row],[PVL]]*1.055</f>
        <v>360551.42477500002</v>
      </c>
      <c r="P4421" s="65">
        <f>+Tabla1[[#This Row],[PVL]]*1.43</f>
        <v>488709.51415</v>
      </c>
      <c r="Q4421" s="66" t="str">
        <f>+HYPERLINK(Tabla1[[#This Row],[PAG]])</f>
        <v>https://todomusica.com.ar/microfonos-dinamicos/1897-55shseriesii.html</v>
      </c>
      <c r="R4421" s="67"/>
      <c r="S4421" s="68"/>
      <c r="T4421" s="69"/>
      <c r="U4421" s="69"/>
      <c r="V4421" s="69"/>
      <c r="W4421" s="69"/>
      <c r="X4421" s="69"/>
      <c r="Y4421" s="35"/>
      <c r="Z4421" s="35" t="s">
        <v>27910</v>
      </c>
      <c r="AA4421" s="36">
        <v>1</v>
      </c>
      <c r="AB4421" s="35" t="s">
        <v>9849</v>
      </c>
      <c r="AC4421" s="35" t="str">
        <f>+IF(Tabla1[[#This Row],[STK]]="no","Sin STK", "STK disponible")</f>
        <v>STK disponible</v>
      </c>
      <c r="AD4421" s="35">
        <f>+I4421*J4421</f>
        <v>0</v>
      </c>
      <c r="AE4421" s="35">
        <f>+I4421*K4421</f>
        <v>0</v>
      </c>
      <c r="AF4421" s="36">
        <f>IF(Tabla1[[#This Row],[ref pack]]=1,Tabla1[[#This Row],[Pedido]],LCM(Tabla1[[#This Row],[MC VIEJO]],Tabla1[[#This Row],[Pedido]]))</f>
        <v>1</v>
      </c>
      <c r="AG4421" s="36">
        <f>+VLOOKUP(Tabla1[[#This Row],[Artículo]],'.'!$B$2:$D$11481,3,)</f>
        <v>1</v>
      </c>
      <c r="AH4421" s="37" t="str">
        <f>+IFERROR(SEARCH("pack",Tabla1[[#This Row],[PACK]]),"")</f>
        <v/>
      </c>
    </row>
    <row r="4422" spans="1:34" ht="24" customHeight="1" x14ac:dyDescent="0.2">
      <c r="A4422" s="50" t="s">
        <v>6938</v>
      </c>
      <c r="B4422" s="60" t="s">
        <v>8420</v>
      </c>
      <c r="C4422" s="61" t="s">
        <v>8421</v>
      </c>
      <c r="D4422" s="52" t="s">
        <v>9842</v>
      </c>
      <c r="E4422" s="53">
        <v>124710.51</v>
      </c>
      <c r="F4422" s="23" t="str">
        <f>+IFERROR(VLOOKUP(Tabla1[[#This Row],[Artículo]],'..'!$B$2:$D$569000,3,),"")</f>
        <v/>
      </c>
      <c r="G4422" s="24" t="str">
        <f>IF(H4422=AF4422,"", "Error MC")</f>
        <v>Error MC</v>
      </c>
      <c r="H4422" s="62"/>
      <c r="I4422" s="54">
        <f>+Tabla1[[#This Row],[MC]]*Tabla1[[#This Row],[Pedido]]*Tabla1[[#This Row],[PVC ]]</f>
        <v>0</v>
      </c>
      <c r="J4422" s="26">
        <v>0.21</v>
      </c>
      <c r="K4422" s="63"/>
      <c r="L4422" s="28" t="s">
        <v>535</v>
      </c>
      <c r="M4422" s="53">
        <v>203714.62</v>
      </c>
      <c r="N4422" s="64" t="str">
        <f>+IF(Tabla1[[#This Row],[F PMPI]]="SÍ","No","Sí")</f>
        <v>No</v>
      </c>
      <c r="O4422" s="65">
        <f>+Tabla1[[#This Row],[PVL]]*1.055</f>
        <v>214918.92409999997</v>
      </c>
      <c r="P4422" s="65">
        <f>+Tabla1[[#This Row],[PVL]]*1.43</f>
        <v>291311.90659999999</v>
      </c>
      <c r="Q4422" s="66" t="str">
        <f>+HYPERLINK(Tabla1[[#This Row],[PAG]])</f>
        <v>https://todomusica.com.ar/microfonos-de-instalacion/1624-561.html</v>
      </c>
      <c r="R4422" s="67"/>
      <c r="S4422" s="68"/>
      <c r="T4422" s="69"/>
      <c r="U4422" s="69"/>
      <c r="V4422" s="69"/>
      <c r="W4422" s="69"/>
      <c r="X4422" s="69"/>
      <c r="Y4422" s="35"/>
      <c r="Z4422" s="35" t="s">
        <v>27911</v>
      </c>
      <c r="AA4422" s="36">
        <v>1</v>
      </c>
      <c r="AB4422" s="35" t="s">
        <v>9849</v>
      </c>
      <c r="AC4422" s="35" t="str">
        <f>+IF(Tabla1[[#This Row],[STK]]="no","Sin STK", "STK disponible")</f>
        <v>STK disponible</v>
      </c>
      <c r="AD4422" s="35">
        <f>+I4422*J4422</f>
        <v>0</v>
      </c>
      <c r="AE4422" s="35">
        <f>+I4422*K4422</f>
        <v>0</v>
      </c>
      <c r="AF4422" s="36">
        <f>IF(Tabla1[[#This Row],[ref pack]]=1,Tabla1[[#This Row],[Pedido]],LCM(Tabla1[[#This Row],[MC VIEJO]],Tabla1[[#This Row],[Pedido]]))</f>
        <v>1</v>
      </c>
      <c r="AG4422" s="36">
        <f>+VLOOKUP(Tabla1[[#This Row],[Artículo]],'.'!$B$2:$D$11481,3,)</f>
        <v>1</v>
      </c>
      <c r="AH4422" s="37" t="str">
        <f>+IFERROR(SEARCH("pack",Tabla1[[#This Row],[PACK]]),"")</f>
        <v/>
      </c>
    </row>
    <row r="4423" spans="1:34" ht="24" customHeight="1" x14ac:dyDescent="0.2">
      <c r="A4423" s="50" t="s">
        <v>6938</v>
      </c>
      <c r="B4423" s="60" t="s">
        <v>8422</v>
      </c>
      <c r="C4423" s="61" t="s">
        <v>8423</v>
      </c>
      <c r="D4423" s="52" t="s">
        <v>9842</v>
      </c>
      <c r="E4423" s="53">
        <v>107196.88</v>
      </c>
      <c r="F4423" s="23" t="str">
        <f>+IFERROR(VLOOKUP(Tabla1[[#This Row],[Artículo]],'..'!$B$2:$D$569000,3,),"")</f>
        <v/>
      </c>
      <c r="G4423" s="24" t="str">
        <f>IF(H4423=AF4423,"", "Error MC")</f>
        <v>Error MC</v>
      </c>
      <c r="H4423" s="62"/>
      <c r="I4423" s="54">
        <f>+Tabla1[[#This Row],[MC]]*Tabla1[[#This Row],[Pedido]]*Tabla1[[#This Row],[PVC ]]</f>
        <v>0</v>
      </c>
      <c r="J4423" s="26">
        <v>0.21</v>
      </c>
      <c r="K4423" s="63"/>
      <c r="L4423" s="28" t="s">
        <v>535</v>
      </c>
      <c r="M4423" s="53">
        <v>175106.106</v>
      </c>
      <c r="N4423" s="64" t="str">
        <f>+IF(Tabla1[[#This Row],[F PMPI]]="SÍ","No","Sí")</f>
        <v>No</v>
      </c>
      <c r="O4423" s="65">
        <f>+Tabla1[[#This Row],[PVL]]*1.055</f>
        <v>184736.94183</v>
      </c>
      <c r="P4423" s="65">
        <f>+Tabla1[[#This Row],[PVL]]*1.43</f>
        <v>250401.73157999999</v>
      </c>
      <c r="Q4423" s="66" t="str">
        <f>+HYPERLINK(Tabla1[[#This Row],[PAG]])</f>
        <v>https://todomusica.com.ar/microfonos-de-instalacion/3721-562.html</v>
      </c>
      <c r="R4423" s="67"/>
      <c r="S4423" s="68"/>
      <c r="T4423" s="69"/>
      <c r="U4423" s="69"/>
      <c r="V4423" s="69"/>
      <c r="W4423" s="69"/>
      <c r="X4423" s="69"/>
      <c r="Y4423" s="35"/>
      <c r="Z4423" s="35" t="s">
        <v>27912</v>
      </c>
      <c r="AA4423" s="36">
        <v>1</v>
      </c>
      <c r="AB4423" s="35" t="s">
        <v>9849</v>
      </c>
      <c r="AC4423" s="35" t="str">
        <f>+IF(Tabla1[[#This Row],[STK]]="no","Sin STK", "STK disponible")</f>
        <v>STK disponible</v>
      </c>
      <c r="AD4423" s="35">
        <f>+I4423*J4423</f>
        <v>0</v>
      </c>
      <c r="AE4423" s="35">
        <f>+I4423*K4423</f>
        <v>0</v>
      </c>
      <c r="AF4423" s="36">
        <f>IF(Tabla1[[#This Row],[ref pack]]=1,Tabla1[[#This Row],[Pedido]],LCM(Tabla1[[#This Row],[MC VIEJO]],Tabla1[[#This Row],[Pedido]]))</f>
        <v>1</v>
      </c>
      <c r="AG4423" s="36">
        <f>+VLOOKUP(Tabla1[[#This Row],[Artículo]],'.'!$B$2:$D$11481,3,)</f>
        <v>1</v>
      </c>
      <c r="AH4423" s="37" t="str">
        <f>+IFERROR(SEARCH("pack",Tabla1[[#This Row],[PACK]]),"")</f>
        <v/>
      </c>
    </row>
    <row r="4424" spans="1:34" ht="24" customHeight="1" x14ac:dyDescent="0.2">
      <c r="A4424" s="50" t="s">
        <v>6938</v>
      </c>
      <c r="B4424" s="60" t="s">
        <v>8424</v>
      </c>
      <c r="C4424" s="61" t="s">
        <v>8425</v>
      </c>
      <c r="D4424" s="52" t="s">
        <v>9842</v>
      </c>
      <c r="E4424" s="53">
        <v>155836.07</v>
      </c>
      <c r="F4424" s="23" t="str">
        <f>+IFERROR(VLOOKUP(Tabla1[[#This Row],[Artículo]],'..'!$B$2:$D$569000,3,),"")</f>
        <v/>
      </c>
      <c r="G4424" s="24" t="str">
        <f>IF(H4424=AF4424,"", "Error MC")</f>
        <v>Error MC</v>
      </c>
      <c r="H4424" s="62"/>
      <c r="I4424" s="54">
        <f>+Tabla1[[#This Row],[MC]]*Tabla1[[#This Row],[Pedido]]*Tabla1[[#This Row],[PVC ]]</f>
        <v>0</v>
      </c>
      <c r="J4424" s="26">
        <v>0.21</v>
      </c>
      <c r="K4424" s="63"/>
      <c r="L4424" s="28" t="s">
        <v>535</v>
      </c>
      <c r="M4424" s="53">
        <v>254558.215</v>
      </c>
      <c r="N4424" s="64" t="str">
        <f>+IF(Tabla1[[#This Row],[F PMPI]]="SÍ","No","Sí")</f>
        <v>No</v>
      </c>
      <c r="O4424" s="65">
        <f>+Tabla1[[#This Row],[PVL]]*1.055</f>
        <v>268558.91682499996</v>
      </c>
      <c r="P4424" s="65">
        <f>+Tabla1[[#This Row],[PVL]]*1.43</f>
        <v>364018.24744999997</v>
      </c>
      <c r="Q4424" s="66" t="str">
        <f>+HYPERLINK(Tabla1[[#This Row],[PAG]])</f>
        <v>https://todomusica.com.ar/productos-sin-categorias-de-netsuite/1688-565sd-lc.html</v>
      </c>
      <c r="R4424" s="67"/>
      <c r="S4424" s="68"/>
      <c r="T4424" s="69"/>
      <c r="U4424" s="69"/>
      <c r="V4424" s="69"/>
      <c r="W4424" s="69"/>
      <c r="X4424" s="69"/>
      <c r="Y4424" s="35"/>
      <c r="Z4424" s="35" t="s">
        <v>27913</v>
      </c>
      <c r="AA4424" s="36">
        <v>1</v>
      </c>
      <c r="AB4424" s="35" t="s">
        <v>9849</v>
      </c>
      <c r="AC4424" s="35" t="str">
        <f>+IF(Tabla1[[#This Row],[STK]]="no","Sin STK", "STK disponible")</f>
        <v>STK disponible</v>
      </c>
      <c r="AD4424" s="35">
        <f>+I4424*J4424</f>
        <v>0</v>
      </c>
      <c r="AE4424" s="35">
        <f>+I4424*K4424</f>
        <v>0</v>
      </c>
      <c r="AF4424" s="36">
        <f>IF(Tabla1[[#This Row],[ref pack]]=1,Tabla1[[#This Row],[Pedido]],LCM(Tabla1[[#This Row],[MC VIEJO]],Tabla1[[#This Row],[Pedido]]))</f>
        <v>1</v>
      </c>
      <c r="AG4424" s="36">
        <f>+VLOOKUP(Tabla1[[#This Row],[Artículo]],'.'!$B$2:$D$11481,3,)</f>
        <v>1</v>
      </c>
      <c r="AH4424" s="37" t="str">
        <f>+IFERROR(SEARCH("pack",Tabla1[[#This Row],[PACK]]),"")</f>
        <v/>
      </c>
    </row>
    <row r="4425" spans="1:34" ht="24" customHeight="1" x14ac:dyDescent="0.2">
      <c r="A4425" s="50" t="s">
        <v>6938</v>
      </c>
      <c r="B4425" s="60" t="s">
        <v>9902</v>
      </c>
      <c r="C4425" s="61" t="s">
        <v>9880</v>
      </c>
      <c r="D4425" s="52" t="s">
        <v>27</v>
      </c>
      <c r="E4425" s="53">
        <v>1307.82</v>
      </c>
      <c r="F4425" s="23" t="str">
        <f>+IFERROR(VLOOKUP(Tabla1[[#This Row],[Artículo]],'..'!$B$2:$D$569000,3,),"")</f>
        <v/>
      </c>
      <c r="G4425" s="24" t="str">
        <f>IF(H4425=AF4425,"", "Error MC")</f>
        <v>Error MC</v>
      </c>
      <c r="H4425" s="62"/>
      <c r="I4425" s="54">
        <f>+Tabla1[[#This Row],[MC]]*Tabla1[[#This Row],[Pedido]]*Tabla1[[#This Row],[PVC ]]</f>
        <v>0</v>
      </c>
      <c r="J4425" s="26">
        <v>0.21</v>
      </c>
      <c r="K4425" s="63"/>
      <c r="L4425" s="28" t="s">
        <v>535</v>
      </c>
      <c r="M4425" s="53">
        <v>2136.328</v>
      </c>
      <c r="N4425" s="64" t="str">
        <f>+IF(Tabla1[[#This Row],[F PMPI]]="SÍ","No","Sí")</f>
        <v>No</v>
      </c>
      <c r="O4425" s="65">
        <f>+Tabla1[[#This Row],[PVL]]*1.055</f>
        <v>2253.8260399999999</v>
      </c>
      <c r="P4425" s="65">
        <f>+Tabla1[[#This Row],[PVL]]*1.43</f>
        <v>3054.94904</v>
      </c>
      <c r="Q4425" s="66" t="str">
        <f>+HYPERLINK(Tabla1[[#This Row],[PAG]])</f>
        <v>https://todomusica.com.ar/varios/2077-65ba8451.html</v>
      </c>
      <c r="R4425" s="67"/>
      <c r="S4425" s="68"/>
      <c r="T4425" s="69"/>
      <c r="U4425" s="69"/>
      <c r="V4425" s="69"/>
      <c r="W4425" s="69"/>
      <c r="X4425" s="69"/>
      <c r="Y4425" s="35"/>
      <c r="Z4425" s="35" t="s">
        <v>27906</v>
      </c>
      <c r="AA4425" s="36">
        <v>1</v>
      </c>
      <c r="AB4425" s="35" t="s">
        <v>9849</v>
      </c>
      <c r="AC4425" s="35" t="str">
        <f>+IF(Tabla1[[#This Row],[STK]]="no","Sin STK", "STK disponible")</f>
        <v>Sin STK</v>
      </c>
      <c r="AD4425" s="35">
        <f>+I4425*J4425</f>
        <v>0</v>
      </c>
      <c r="AE4425" s="35">
        <f>+I4425*K4425</f>
        <v>0</v>
      </c>
      <c r="AF4425" s="36">
        <f>IF(Tabla1[[#This Row],[ref pack]]=1,Tabla1[[#This Row],[Pedido]],LCM(Tabla1[[#This Row],[MC VIEJO]],Tabla1[[#This Row],[Pedido]]))</f>
        <v>1</v>
      </c>
      <c r="AG4425" s="36">
        <f>+VLOOKUP(Tabla1[[#This Row],[Artículo]],'.'!$B$2:$D$11481,3,)</f>
        <v>1</v>
      </c>
      <c r="AH4425" s="37" t="str">
        <f>+IFERROR(SEARCH("pack",Tabla1[[#This Row],[PACK]]),"")</f>
        <v/>
      </c>
    </row>
    <row r="4426" spans="1:34" ht="24" customHeight="1" x14ac:dyDescent="0.2">
      <c r="A4426" s="50" t="s">
        <v>6938</v>
      </c>
      <c r="B4426" s="60" t="s">
        <v>8426</v>
      </c>
      <c r="C4426" s="61" t="s">
        <v>8427</v>
      </c>
      <c r="D4426" s="52" t="s">
        <v>27</v>
      </c>
      <c r="E4426" s="53">
        <v>1033</v>
      </c>
      <c r="F4426" s="23" t="str">
        <f>+IFERROR(VLOOKUP(Tabla1[[#This Row],[Artículo]],'..'!$B$2:$D$569000,3,),"")</f>
        <v/>
      </c>
      <c r="G4426" s="24" t="str">
        <f>IF(H4426=AF4426,"", "Error MC")</f>
        <v>Error MC</v>
      </c>
      <c r="H4426" s="62"/>
      <c r="I4426" s="54">
        <f>+Tabla1[[#This Row],[MC]]*Tabla1[[#This Row],[Pedido]]*Tabla1[[#This Row],[PVC ]]</f>
        <v>0</v>
      </c>
      <c r="J4426" s="26">
        <v>0.21</v>
      </c>
      <c r="K4426" s="63"/>
      <c r="L4426" s="28" t="s">
        <v>535</v>
      </c>
      <c r="M4426" s="53">
        <v>1687.4059999999999</v>
      </c>
      <c r="N4426" s="64" t="str">
        <f>+IF(Tabla1[[#This Row],[F PMPI]]="SÍ","No","Sí")</f>
        <v>No</v>
      </c>
      <c r="O4426" s="65">
        <f>+Tabla1[[#This Row],[PVL]]*1.055</f>
        <v>1780.2133299999998</v>
      </c>
      <c r="P4426" s="65">
        <f>+Tabla1[[#This Row],[PVL]]*1.43</f>
        <v>2412.9905799999997</v>
      </c>
      <c r="Q4426" s="66" t="str">
        <f>+HYPERLINK(Tabla1[[#This Row],[PAG]])</f>
        <v>https://todomusica.com.ar/productos-sin-categorias-de-netsuite/9464-65a15224.html</v>
      </c>
      <c r="R4426" s="67"/>
      <c r="S4426" s="68"/>
      <c r="T4426" s="69"/>
      <c r="U4426" s="69"/>
      <c r="V4426" s="69"/>
      <c r="W4426" s="69"/>
      <c r="X4426" s="69"/>
      <c r="Y4426" s="35"/>
      <c r="Z4426" s="35" t="s">
        <v>27914</v>
      </c>
      <c r="AA4426" s="36">
        <v>1</v>
      </c>
      <c r="AB4426" s="35" t="s">
        <v>9849</v>
      </c>
      <c r="AC4426" s="35" t="str">
        <f>+IF(Tabla1[[#This Row],[STK]]="no","Sin STK", "STK disponible")</f>
        <v>Sin STK</v>
      </c>
      <c r="AD4426" s="35">
        <f>+I4426*J4426</f>
        <v>0</v>
      </c>
      <c r="AE4426" s="35">
        <f>+I4426*K4426</f>
        <v>0</v>
      </c>
      <c r="AF4426" s="36">
        <f>IF(Tabla1[[#This Row],[ref pack]]=1,Tabla1[[#This Row],[Pedido]],LCM(Tabla1[[#This Row],[MC VIEJO]],Tabla1[[#This Row],[Pedido]]))</f>
        <v>1</v>
      </c>
      <c r="AG4426" s="36">
        <f>+VLOOKUP(Tabla1[[#This Row],[Artículo]],'.'!$B$2:$D$11481,3,)</f>
        <v>1</v>
      </c>
      <c r="AH4426" s="37" t="str">
        <f>+IFERROR(SEARCH("pack",Tabla1[[#This Row],[PACK]]),"")</f>
        <v/>
      </c>
    </row>
    <row r="4427" spans="1:34" ht="24" customHeight="1" x14ac:dyDescent="0.2">
      <c r="A4427" s="50" t="s">
        <v>6938</v>
      </c>
      <c r="B4427" s="60" t="s">
        <v>24224</v>
      </c>
      <c r="C4427" s="61" t="s">
        <v>24225</v>
      </c>
      <c r="D4427" s="52" t="s">
        <v>27</v>
      </c>
      <c r="E4427" s="53">
        <v>1436.97</v>
      </c>
      <c r="F4427" s="23" t="str">
        <f>+IFERROR(VLOOKUP(Tabla1[[#This Row],[Artículo]],'..'!$B$2:$D$569000,3,),"")</f>
        <v/>
      </c>
      <c r="G4427" s="24" t="e">
        <f>IF(H4427=AF4427,"", "Error MC")</f>
        <v>#N/A</v>
      </c>
      <c r="H4427" s="62"/>
      <c r="I4427" s="54">
        <f>+Tabla1[[#This Row],[MC]]*Tabla1[[#This Row],[Pedido]]*Tabla1[[#This Row],[PVC ]]</f>
        <v>0</v>
      </c>
      <c r="J4427" s="26">
        <v>0.21</v>
      </c>
      <c r="K4427" s="63"/>
      <c r="L4427" s="28" t="s">
        <v>535</v>
      </c>
      <c r="M4427" s="53">
        <v>2347.2910000000002</v>
      </c>
      <c r="N4427" s="64" t="str">
        <f>+IF(Tabla1[[#This Row],[F PMPI]]="SÍ","No","Sí")</f>
        <v>No</v>
      </c>
      <c r="O4427" s="65">
        <f>+Tabla1[[#This Row],[PVL]]*1.055</f>
        <v>2476.3920050000002</v>
      </c>
      <c r="P4427" s="65">
        <f>+Tabla1[[#This Row],[PVL]]*1.43</f>
        <v>3356.6261300000001</v>
      </c>
      <c r="Q4427" s="66" t="str">
        <f>+HYPERLINK(Tabla1[[#This Row],[PAG]])</f>
        <v>http://www.todomusica.com.ar/repuestos-varios/28148-rf-board-qlxd1-j50.html</v>
      </c>
      <c r="R4427" s="67"/>
      <c r="S4427" s="68"/>
      <c r="T4427" s="69"/>
      <c r="U4427" s="69"/>
      <c r="V4427" s="69"/>
      <c r="W4427" s="69"/>
      <c r="X4427" s="69"/>
      <c r="Y4427" s="35"/>
      <c r="Z4427" s="35" t="s">
        <v>27634</v>
      </c>
      <c r="AA4427" s="36">
        <v>1</v>
      </c>
      <c r="AB4427" s="35" t="s">
        <v>9849</v>
      </c>
      <c r="AC4427" s="35" t="str">
        <f>+IF(Tabla1[[#This Row],[STK]]="no","Sin STK", "STK disponible")</f>
        <v>Sin STK</v>
      </c>
      <c r="AD4427" s="35">
        <f>+I4427*J4427</f>
        <v>0</v>
      </c>
      <c r="AE4427" s="35">
        <f>+I4427*K4427</f>
        <v>0</v>
      </c>
      <c r="AF4427" s="36" t="e">
        <f>IF(Tabla1[[#This Row],[ref pack]]=1,Tabla1[[#This Row],[Pedido]],LCM(Tabla1[[#This Row],[MC VIEJO]],Tabla1[[#This Row],[Pedido]]))</f>
        <v>#N/A</v>
      </c>
      <c r="AG4427" s="36" t="e">
        <f>+VLOOKUP(Tabla1[[#This Row],[Artículo]],'.'!$B$2:$D$11481,3,)</f>
        <v>#N/A</v>
      </c>
      <c r="AH4427" s="37" t="str">
        <f>+IFERROR(SEARCH("pack",Tabla1[[#This Row],[PACK]]),"")</f>
        <v/>
      </c>
    </row>
    <row r="4428" spans="1:34" ht="24" customHeight="1" x14ac:dyDescent="0.2">
      <c r="A4428" s="50" t="s">
        <v>6938</v>
      </c>
      <c r="B4428" s="60" t="s">
        <v>8428</v>
      </c>
      <c r="C4428" s="61" t="s">
        <v>8429</v>
      </c>
      <c r="D4428" s="52" t="s">
        <v>9842</v>
      </c>
      <c r="E4428" s="53">
        <v>11778.1</v>
      </c>
      <c r="F4428" s="23" t="str">
        <f>+IFERROR(VLOOKUP(Tabla1[[#This Row],[Artículo]],'..'!$B$2:$D$569000,3,),"")</f>
        <v/>
      </c>
      <c r="G4428" s="24" t="str">
        <f>IF(H4428=AF4428,"", "Error MC")</f>
        <v>Error MC</v>
      </c>
      <c r="H4428" s="62"/>
      <c r="I4428" s="54">
        <f>+Tabla1[[#This Row],[MC]]*Tabla1[[#This Row],[Pedido]]*Tabla1[[#This Row],[PVC ]]</f>
        <v>0</v>
      </c>
      <c r="J4428" s="26">
        <v>0.105</v>
      </c>
      <c r="K4428" s="63"/>
      <c r="L4428" s="28" t="s">
        <v>535</v>
      </c>
      <c r="M4428" s="53">
        <v>17569.986000000001</v>
      </c>
      <c r="N4428" s="64" t="str">
        <f>+IF(Tabla1[[#This Row],[F PMPI]]="SÍ","No","Sí")</f>
        <v>No</v>
      </c>
      <c r="O4428" s="65">
        <f>+Tabla1[[#This Row],[PVL]]*1.055</f>
        <v>18536.335230000001</v>
      </c>
      <c r="P4428" s="65">
        <f>+Tabla1[[#This Row],[PVL]]*1.43</f>
        <v>25125.079979999999</v>
      </c>
      <c r="Q4428" s="66" t="str">
        <f>+HYPERLINK(Tabla1[[#This Row],[PAG]])</f>
        <v>https://todomusica.com.ar/varios/2077-65ba8451.html</v>
      </c>
      <c r="R4428" s="67"/>
      <c r="S4428" s="68"/>
      <c r="T4428" s="69"/>
      <c r="U4428" s="69"/>
      <c r="V4428" s="69"/>
      <c r="W4428" s="69"/>
      <c r="X4428" s="69"/>
      <c r="Y4428" s="35"/>
      <c r="Z4428" s="35" t="s">
        <v>27906</v>
      </c>
      <c r="AA4428" s="36">
        <v>1</v>
      </c>
      <c r="AB4428" s="35" t="s">
        <v>9849</v>
      </c>
      <c r="AC4428" s="35" t="str">
        <f>+IF(Tabla1[[#This Row],[STK]]="no","Sin STK", "STK disponible")</f>
        <v>STK disponible</v>
      </c>
      <c r="AD4428" s="35">
        <f>+I4428*J4428</f>
        <v>0</v>
      </c>
      <c r="AE4428" s="35">
        <f>+I4428*K4428</f>
        <v>0</v>
      </c>
      <c r="AF4428" s="36">
        <f>IF(Tabla1[[#This Row],[ref pack]]=1,Tabla1[[#This Row],[Pedido]],LCM(Tabla1[[#This Row],[MC VIEJO]],Tabla1[[#This Row],[Pedido]]))</f>
        <v>1</v>
      </c>
      <c r="AG4428" s="36">
        <f>+VLOOKUP(Tabla1[[#This Row],[Artículo]],'.'!$B$2:$D$11481,3,)</f>
        <v>1</v>
      </c>
      <c r="AH4428" s="37" t="str">
        <f>+IFERROR(SEARCH("pack",Tabla1[[#This Row],[PACK]]),"")</f>
        <v/>
      </c>
    </row>
    <row r="4429" spans="1:34" ht="24" customHeight="1" x14ac:dyDescent="0.2">
      <c r="A4429" s="50" t="s">
        <v>6938</v>
      </c>
      <c r="B4429" s="60" t="s">
        <v>8430</v>
      </c>
      <c r="C4429" s="61" t="s">
        <v>8431</v>
      </c>
      <c r="D4429" s="52" t="s">
        <v>9842</v>
      </c>
      <c r="E4429" s="53">
        <v>13710.69</v>
      </c>
      <c r="F4429" s="23" t="str">
        <f>+IFERROR(VLOOKUP(Tabla1[[#This Row],[Artículo]],'..'!$B$2:$D$569000,3,),"")</f>
        <v/>
      </c>
      <c r="G4429" s="24" t="str">
        <f>IF(H4429=AF4429,"", "Error MC")</f>
        <v>Error MC</v>
      </c>
      <c r="H4429" s="62"/>
      <c r="I4429" s="54">
        <f>+Tabla1[[#This Row],[MC]]*Tabla1[[#This Row],[Pedido]]*Tabla1[[#This Row],[PVC ]]</f>
        <v>0</v>
      </c>
      <c r="J4429" s="26">
        <v>0.21</v>
      </c>
      <c r="K4429" s="63"/>
      <c r="L4429" s="28" t="s">
        <v>535</v>
      </c>
      <c r="M4429" s="53">
        <v>22396.41</v>
      </c>
      <c r="N4429" s="64" t="str">
        <f>+IF(Tabla1[[#This Row],[F PMPI]]="SÍ","No","Sí")</f>
        <v>No</v>
      </c>
      <c r="O4429" s="65">
        <f>+Tabla1[[#This Row],[PVL]]*1.055</f>
        <v>23628.21255</v>
      </c>
      <c r="P4429" s="65">
        <f>+Tabla1[[#This Row],[PVL]]*1.43</f>
        <v>32026.866299999998</v>
      </c>
      <c r="Q4429" s="66" t="str">
        <f>+HYPERLINK(Tabla1[[#This Row],[PAG]])</f>
        <v>https://todomusica.com.ar/varios/8665-65c25724.html</v>
      </c>
      <c r="R4429" s="67"/>
      <c r="S4429" s="68"/>
      <c r="T4429" s="69"/>
      <c r="U4429" s="69"/>
      <c r="V4429" s="69"/>
      <c r="W4429" s="69"/>
      <c r="X4429" s="69"/>
      <c r="Y4429" s="35"/>
      <c r="Z4429" s="35" t="s">
        <v>27915</v>
      </c>
      <c r="AA4429" s="36">
        <v>1</v>
      </c>
      <c r="AB4429" s="35" t="s">
        <v>9849</v>
      </c>
      <c r="AC4429" s="35" t="str">
        <f>+IF(Tabla1[[#This Row],[STK]]="no","Sin STK", "STK disponible")</f>
        <v>STK disponible</v>
      </c>
      <c r="AD4429" s="35">
        <f>+I4429*J4429</f>
        <v>0</v>
      </c>
      <c r="AE4429" s="35">
        <f>+I4429*K4429</f>
        <v>0</v>
      </c>
      <c r="AF4429" s="36">
        <f>IF(Tabla1[[#This Row],[ref pack]]=1,Tabla1[[#This Row],[Pedido]],LCM(Tabla1[[#This Row],[MC VIEJO]],Tabla1[[#This Row],[Pedido]]))</f>
        <v>1</v>
      </c>
      <c r="AG4429" s="36">
        <f>+VLOOKUP(Tabla1[[#This Row],[Artículo]],'.'!$B$2:$D$11481,3,)</f>
        <v>1</v>
      </c>
      <c r="AH4429" s="37" t="str">
        <f>+IFERROR(SEARCH("pack",Tabla1[[#This Row],[PACK]]),"")</f>
        <v/>
      </c>
    </row>
    <row r="4430" spans="1:34" ht="24" customHeight="1" x14ac:dyDescent="0.2">
      <c r="A4430" s="50" t="s">
        <v>6938</v>
      </c>
      <c r="B4430" s="60" t="s">
        <v>21196</v>
      </c>
      <c r="C4430" s="61" t="s">
        <v>21197</v>
      </c>
      <c r="D4430" s="52" t="s">
        <v>27</v>
      </c>
      <c r="E4430" s="53">
        <v>1202.8599999999999</v>
      </c>
      <c r="F4430" s="23" t="str">
        <f>+IFERROR(VLOOKUP(Tabla1[[#This Row],[Artículo]],'..'!$B$2:$D$569000,3,),"")</f>
        <v/>
      </c>
      <c r="G4430" s="24" t="str">
        <f>IF(H4430=AF4430,"", "Error MC")</f>
        <v>Error MC</v>
      </c>
      <c r="H4430" s="62"/>
      <c r="I4430" s="54">
        <f>+Tabla1[[#This Row],[MC]]*Tabla1[[#This Row],[Pedido]]*Tabla1[[#This Row],[PVC ]]</f>
        <v>0</v>
      </c>
      <c r="J4430" s="26">
        <v>0.21</v>
      </c>
      <c r="K4430" s="63"/>
      <c r="L4430" s="28" t="s">
        <v>535</v>
      </c>
      <c r="M4430" s="53">
        <v>1964.8710000000001</v>
      </c>
      <c r="N4430" s="64" t="str">
        <f>+IF(Tabla1[[#This Row],[F PMPI]]="SÍ","No","Sí")</f>
        <v>No</v>
      </c>
      <c r="O4430" s="65">
        <f>+Tabla1[[#This Row],[PVL]]*1.055</f>
        <v>2072.938905</v>
      </c>
      <c r="P4430" s="65">
        <f>+Tabla1[[#This Row],[PVL]]*1.43</f>
        <v>2809.7655300000001</v>
      </c>
      <c r="Q4430" s="66" t="str">
        <f>+HYPERLINK(Tabla1[[#This Row],[PAG]])</f>
        <v>http://www.todomusica.com.ar/repuestos-varios/28148-rf-board-qlxd1-j50.html</v>
      </c>
      <c r="R4430" s="67"/>
      <c r="S4430" s="68"/>
      <c r="T4430" s="69"/>
      <c r="U4430" s="69"/>
      <c r="V4430" s="69"/>
      <c r="W4430" s="69"/>
      <c r="X4430" s="69"/>
      <c r="Y4430" s="35"/>
      <c r="Z4430" s="35" t="s">
        <v>27634</v>
      </c>
      <c r="AA4430" s="36">
        <v>1</v>
      </c>
      <c r="AB4430" s="35" t="s">
        <v>9849</v>
      </c>
      <c r="AC4430" s="35" t="str">
        <f>+IF(Tabla1[[#This Row],[STK]]="no","Sin STK", "STK disponible")</f>
        <v>Sin STK</v>
      </c>
      <c r="AD4430" s="35">
        <f>+I4430*J4430</f>
        <v>0</v>
      </c>
      <c r="AE4430" s="35">
        <f>+I4430*K4430</f>
        <v>0</v>
      </c>
      <c r="AF4430" s="36">
        <f>IF(Tabla1[[#This Row],[ref pack]]=1,Tabla1[[#This Row],[Pedido]],LCM(Tabla1[[#This Row],[MC VIEJO]],Tabla1[[#This Row],[Pedido]]))</f>
        <v>1</v>
      </c>
      <c r="AG4430" s="36">
        <f>+VLOOKUP(Tabla1[[#This Row],[Artículo]],'.'!$B$2:$D$11481,3,)</f>
        <v>1</v>
      </c>
      <c r="AH4430" s="37" t="str">
        <f>+IFERROR(SEARCH("pack",Tabla1[[#This Row],[PACK]]),"")</f>
        <v/>
      </c>
    </row>
    <row r="4431" spans="1:34" ht="24" customHeight="1" x14ac:dyDescent="0.2">
      <c r="A4431" s="50" t="s">
        <v>6938</v>
      </c>
      <c r="B4431" s="60" t="s">
        <v>8432</v>
      </c>
      <c r="C4431" s="61" t="s">
        <v>8433</v>
      </c>
      <c r="D4431" s="52" t="s">
        <v>27</v>
      </c>
      <c r="E4431" s="53">
        <v>11874.31</v>
      </c>
      <c r="F4431" s="23" t="str">
        <f>+IFERROR(VLOOKUP(Tabla1[[#This Row],[Artículo]],'..'!$B$2:$D$569000,3,),"")</f>
        <v/>
      </c>
      <c r="G4431" s="24" t="str">
        <f>IF(H4431=AF4431,"", "Error MC")</f>
        <v>Error MC</v>
      </c>
      <c r="H4431" s="62"/>
      <c r="I4431" s="54">
        <f>+Tabla1[[#This Row],[MC]]*Tabla1[[#This Row],[Pedido]]*Tabla1[[#This Row],[PVC ]]</f>
        <v>0</v>
      </c>
      <c r="J4431" s="26">
        <v>0.21</v>
      </c>
      <c r="K4431" s="63"/>
      <c r="L4431" s="28" t="s">
        <v>535</v>
      </c>
      <c r="M4431" s="53">
        <v>19396.687000000002</v>
      </c>
      <c r="N4431" s="64" t="str">
        <f>+IF(Tabla1[[#This Row],[F PMPI]]="SÍ","No","Sí")</f>
        <v>No</v>
      </c>
      <c r="O4431" s="65">
        <f>+Tabla1[[#This Row],[PVL]]*1.055</f>
        <v>20463.504785000001</v>
      </c>
      <c r="P4431" s="65">
        <f>+Tabla1[[#This Row],[PVL]]*1.43</f>
        <v>27737.262410000003</v>
      </c>
      <c r="Q4431" s="66" t="str">
        <f>+HYPERLINK(Tabla1[[#This Row],[PAG]])</f>
        <v>https://todomusica.com.ar/productos-sin-categorias-de-netsuite/5984-95a2029.html</v>
      </c>
      <c r="R4431" s="67"/>
      <c r="S4431" s="68"/>
      <c r="T4431" s="69"/>
      <c r="U4431" s="69"/>
      <c r="V4431" s="69"/>
      <c r="W4431" s="69"/>
      <c r="X4431" s="69"/>
      <c r="Y4431" s="35"/>
      <c r="Z4431" s="35" t="s">
        <v>27916</v>
      </c>
      <c r="AA4431" s="36">
        <v>1</v>
      </c>
      <c r="AB4431" s="35" t="s">
        <v>9849</v>
      </c>
      <c r="AC4431" s="35" t="str">
        <f>+IF(Tabla1[[#This Row],[STK]]="no","Sin STK", "STK disponible")</f>
        <v>Sin STK</v>
      </c>
      <c r="AD4431" s="35">
        <f>+I4431*J4431</f>
        <v>0</v>
      </c>
      <c r="AE4431" s="35">
        <f>+I4431*K4431</f>
        <v>0</v>
      </c>
      <c r="AF4431" s="36">
        <f>IF(Tabla1[[#This Row],[ref pack]]=1,Tabla1[[#This Row],[Pedido]],LCM(Tabla1[[#This Row],[MC VIEJO]],Tabla1[[#This Row],[Pedido]]))</f>
        <v>1</v>
      </c>
      <c r="AG4431" s="36">
        <f>+VLOOKUP(Tabla1[[#This Row],[Artículo]],'.'!$B$2:$D$11481,3,)</f>
        <v>1</v>
      </c>
      <c r="AH4431" s="37" t="str">
        <f>+IFERROR(SEARCH("pack",Tabla1[[#This Row],[PACK]]),"")</f>
        <v/>
      </c>
    </row>
    <row r="4432" spans="1:34" ht="24" customHeight="1" x14ac:dyDescent="0.2">
      <c r="A4432" s="50" t="s">
        <v>6938</v>
      </c>
      <c r="B4432" s="60" t="s">
        <v>8434</v>
      </c>
      <c r="C4432" s="61" t="s">
        <v>8435</v>
      </c>
      <c r="D4432" s="52" t="s">
        <v>27</v>
      </c>
      <c r="E4432" s="53">
        <v>16577.64</v>
      </c>
      <c r="F4432" s="23" t="str">
        <f>+IFERROR(VLOOKUP(Tabla1[[#This Row],[Artículo]],'..'!$B$2:$D$569000,3,),"")</f>
        <v/>
      </c>
      <c r="G4432" s="24" t="str">
        <f>IF(H4432=AF4432,"", "Error MC")</f>
        <v>Error MC</v>
      </c>
      <c r="H4432" s="62"/>
      <c r="I4432" s="54">
        <f>+Tabla1[[#This Row],[MC]]*Tabla1[[#This Row],[Pedido]]*Tabla1[[#This Row],[PVC ]]</f>
        <v>0</v>
      </c>
      <c r="J4432" s="26">
        <v>0.21</v>
      </c>
      <c r="K4432" s="63"/>
      <c r="L4432" s="28" t="s">
        <v>535</v>
      </c>
      <c r="M4432" s="53">
        <v>27079.57</v>
      </c>
      <c r="N4432" s="64" t="str">
        <f>+IF(Tabla1[[#This Row],[F PMPI]]="SÍ","No","Sí")</f>
        <v>No</v>
      </c>
      <c r="O4432" s="65">
        <f>+Tabla1[[#This Row],[PVL]]*1.055</f>
        <v>28568.946349999998</v>
      </c>
      <c r="P4432" s="65">
        <f>+Tabla1[[#This Row],[PVL]]*1.43</f>
        <v>38723.785100000001</v>
      </c>
      <c r="Q4432" s="66" t="str">
        <f>+HYPERLINK(Tabla1[[#This Row],[PAG]])</f>
        <v>http://www.todomusica.com.ar/repuestos-varios/15748-95a9047b.html</v>
      </c>
      <c r="R4432" s="67"/>
      <c r="S4432" s="68"/>
      <c r="T4432" s="69"/>
      <c r="U4432" s="69"/>
      <c r="V4432" s="69"/>
      <c r="W4432" s="69"/>
      <c r="X4432" s="69"/>
      <c r="Y4432" s="35"/>
      <c r="Z4432" s="35" t="s">
        <v>27917</v>
      </c>
      <c r="AA4432" s="36">
        <v>1</v>
      </c>
      <c r="AB4432" s="35" t="s">
        <v>9849</v>
      </c>
      <c r="AC4432" s="35" t="str">
        <f>+IF(Tabla1[[#This Row],[STK]]="no","Sin STK", "STK disponible")</f>
        <v>Sin STK</v>
      </c>
      <c r="AD4432" s="35">
        <f>+I4432*J4432</f>
        <v>0</v>
      </c>
      <c r="AE4432" s="35">
        <f>+I4432*K4432</f>
        <v>0</v>
      </c>
      <c r="AF4432" s="36">
        <f>IF(Tabla1[[#This Row],[ref pack]]=1,Tabla1[[#This Row],[Pedido]],LCM(Tabla1[[#This Row],[MC VIEJO]],Tabla1[[#This Row],[Pedido]]))</f>
        <v>1</v>
      </c>
      <c r="AG4432" s="36">
        <f>+VLOOKUP(Tabla1[[#This Row],[Artículo]],'.'!$B$2:$D$11481,3,)</f>
        <v>1</v>
      </c>
      <c r="AH4432" s="37" t="str">
        <f>+IFERROR(SEARCH("pack",Tabla1[[#This Row],[PACK]]),"")</f>
        <v/>
      </c>
    </row>
    <row r="4433" spans="1:34" ht="24" customHeight="1" x14ac:dyDescent="0.2">
      <c r="A4433" s="50" t="s">
        <v>6938</v>
      </c>
      <c r="B4433" s="60" t="s">
        <v>8436</v>
      </c>
      <c r="C4433" s="61" t="s">
        <v>8437</v>
      </c>
      <c r="D4433" s="52" t="s">
        <v>9842</v>
      </c>
      <c r="E4433" s="53">
        <v>60696.22</v>
      </c>
      <c r="F4433" s="23" t="str">
        <f>+IFERROR(VLOOKUP(Tabla1[[#This Row],[Artículo]],'..'!$B$2:$D$569000,3,),"")</f>
        <v/>
      </c>
      <c r="G4433" s="24" t="str">
        <f>IF(H4433=AF4433,"", "Error MC")</f>
        <v>Error MC</v>
      </c>
      <c r="H4433" s="62"/>
      <c r="I4433" s="54">
        <f>+Tabla1[[#This Row],[MC]]*Tabla1[[#This Row],[Pedido]]*Tabla1[[#This Row],[PVC ]]</f>
        <v>0</v>
      </c>
      <c r="J4433" s="26">
        <v>0.21</v>
      </c>
      <c r="K4433" s="63"/>
      <c r="L4433" s="28" t="s">
        <v>535</v>
      </c>
      <c r="M4433" s="53">
        <v>99147.278999999995</v>
      </c>
      <c r="N4433" s="64" t="str">
        <f>+IF(Tabla1[[#This Row],[F PMPI]]="SÍ","No","Sí")</f>
        <v>No</v>
      </c>
      <c r="O4433" s="65">
        <f>+Tabla1[[#This Row],[PVL]]*1.055</f>
        <v>104600.37934499999</v>
      </c>
      <c r="P4433" s="65">
        <f>+Tabla1[[#This Row],[PVL]]*1.43</f>
        <v>141780.60897</v>
      </c>
      <c r="Q4433" s="66" t="str">
        <f>+HYPERLINK(Tabla1[[#This Row],[PAG]])</f>
        <v>https://todomusica.com.ar/cables-varios/9342-cable-trimmed-3-pin-mini-connector-ta3f-to-male-xlr.html</v>
      </c>
      <c r="R4433" s="67"/>
      <c r="S4433" s="68"/>
      <c r="T4433" s="69"/>
      <c r="U4433" s="69"/>
      <c r="V4433" s="69"/>
      <c r="W4433" s="69"/>
      <c r="X4433" s="69"/>
      <c r="Y4433" s="35"/>
      <c r="Z4433" s="35" t="s">
        <v>27918</v>
      </c>
      <c r="AA4433" s="36">
        <v>1</v>
      </c>
      <c r="AB4433" s="35" t="s">
        <v>9849</v>
      </c>
      <c r="AC4433" s="35" t="str">
        <f>+IF(Tabla1[[#This Row],[STK]]="no","Sin STK", "STK disponible")</f>
        <v>STK disponible</v>
      </c>
      <c r="AD4433" s="35">
        <f>+I4433*J4433</f>
        <v>0</v>
      </c>
      <c r="AE4433" s="35">
        <f>+I4433*K4433</f>
        <v>0</v>
      </c>
      <c r="AF4433" s="36">
        <f>IF(Tabla1[[#This Row],[ref pack]]=1,Tabla1[[#This Row],[Pedido]],LCM(Tabla1[[#This Row],[MC VIEJO]],Tabla1[[#This Row],[Pedido]]))</f>
        <v>1</v>
      </c>
      <c r="AG4433" s="36">
        <f>+VLOOKUP(Tabla1[[#This Row],[Artículo]],'.'!$B$2:$D$11481,3,)</f>
        <v>1</v>
      </c>
      <c r="AH4433" s="37" t="str">
        <f>+IFERROR(SEARCH("pack",Tabla1[[#This Row],[PACK]]),"")</f>
        <v/>
      </c>
    </row>
    <row r="4434" spans="1:34" ht="24" customHeight="1" x14ac:dyDescent="0.2">
      <c r="A4434" s="50" t="s">
        <v>6938</v>
      </c>
      <c r="B4434" s="60" t="s">
        <v>8438</v>
      </c>
      <c r="C4434" s="61" t="s">
        <v>8439</v>
      </c>
      <c r="D4434" s="52" t="s">
        <v>27</v>
      </c>
      <c r="E4434" s="53">
        <v>389534.2</v>
      </c>
      <c r="F4434" s="23" t="str">
        <f>+IFERROR(VLOOKUP(Tabla1[[#This Row],[Artículo]],'..'!$B$2:$D$569000,3,),"")</f>
        <v/>
      </c>
      <c r="G4434" s="24" t="str">
        <f>IF(H4434=AF4434,"", "Error MC")</f>
        <v>Error MC</v>
      </c>
      <c r="H4434" s="62"/>
      <c r="I4434" s="54">
        <f>+Tabla1[[#This Row],[MC]]*Tabla1[[#This Row],[Pedido]]*Tabla1[[#This Row],[PVC ]]</f>
        <v>0</v>
      </c>
      <c r="J4434" s="26">
        <v>0.21</v>
      </c>
      <c r="K4434" s="63"/>
      <c r="L4434" s="28" t="s">
        <v>535</v>
      </c>
      <c r="M4434" s="53">
        <v>636304.11600000004</v>
      </c>
      <c r="N4434" s="64" t="str">
        <f>+IF(Tabla1[[#This Row],[F PMPI]]="SÍ","No","Sí")</f>
        <v>No</v>
      </c>
      <c r="O4434" s="65">
        <f>+Tabla1[[#This Row],[PVL]]*1.055</f>
        <v>671300.84238000005</v>
      </c>
      <c r="P4434" s="65">
        <f>+Tabla1[[#This Row],[PVL]]*1.43</f>
        <v>909914.88587999996</v>
      </c>
      <c r="Q4434" s="66" t="str">
        <f>+HYPERLINK(Tabla1[[#This Row],[PAG]])</f>
        <v/>
      </c>
      <c r="R4434" s="67"/>
      <c r="S4434" s="68"/>
      <c r="T4434" s="69"/>
      <c r="U4434" s="69"/>
      <c r="V4434" s="69"/>
      <c r="W4434" s="69"/>
      <c r="X4434" s="69"/>
      <c r="Y4434" s="35"/>
      <c r="Z4434" s="35" t="s">
        <v>65</v>
      </c>
      <c r="AA4434" s="36">
        <v>1</v>
      </c>
      <c r="AB4434" s="35" t="s">
        <v>9849</v>
      </c>
      <c r="AC4434" s="35" t="str">
        <f>+IF(Tabla1[[#This Row],[STK]]="no","Sin STK", "STK disponible")</f>
        <v>Sin STK</v>
      </c>
      <c r="AD4434" s="35">
        <f>+I4434*J4434</f>
        <v>0</v>
      </c>
      <c r="AE4434" s="35">
        <f>+I4434*K4434</f>
        <v>0</v>
      </c>
      <c r="AF4434" s="36">
        <f>IF(Tabla1[[#This Row],[ref pack]]=1,Tabla1[[#This Row],[Pedido]],LCM(Tabla1[[#This Row],[MC VIEJO]],Tabla1[[#This Row],[Pedido]]))</f>
        <v>1</v>
      </c>
      <c r="AG4434" s="36">
        <f>+VLOOKUP(Tabla1[[#This Row],[Artículo]],'.'!$B$2:$D$11481,3,)</f>
        <v>1</v>
      </c>
      <c r="AH4434" s="37" t="str">
        <f>+IFERROR(SEARCH("pack",Tabla1[[#This Row],[PACK]]),"")</f>
        <v/>
      </c>
    </row>
    <row r="4435" spans="1:34" ht="24" customHeight="1" x14ac:dyDescent="0.2">
      <c r="A4435" s="50" t="s">
        <v>6938</v>
      </c>
      <c r="B4435" s="60" t="s">
        <v>8440</v>
      </c>
      <c r="C4435" s="61" t="s">
        <v>8441</v>
      </c>
      <c r="D4435" s="52" t="s">
        <v>9841</v>
      </c>
      <c r="E4435" s="53">
        <v>46699.14</v>
      </c>
      <c r="F4435" s="23" t="str">
        <f>+IFERROR(VLOOKUP(Tabla1[[#This Row],[Artículo]],'..'!$B$2:$D$569000,3,),"")</f>
        <v/>
      </c>
      <c r="G4435" s="24" t="str">
        <f>IF(H4435=AF4435,"", "Error MC")</f>
        <v>Error MC</v>
      </c>
      <c r="H4435" s="62"/>
      <c r="I4435" s="54">
        <f>+Tabla1[[#This Row],[MC]]*Tabla1[[#This Row],[Pedido]]*Tabla1[[#This Row],[PVC ]]</f>
        <v>0</v>
      </c>
      <c r="J4435" s="26">
        <v>0.21</v>
      </c>
      <c r="K4435" s="63"/>
      <c r="L4435" s="28" t="s">
        <v>535</v>
      </c>
      <c r="M4435" s="53">
        <v>76283.046000000002</v>
      </c>
      <c r="N4435" s="64" t="str">
        <f>+IF(Tabla1[[#This Row],[F PMPI]]="SÍ","No","Sí")</f>
        <v>No</v>
      </c>
      <c r="O4435" s="65">
        <f>+Tabla1[[#This Row],[PVL]]*1.055</f>
        <v>80478.613530000002</v>
      </c>
      <c r="P4435" s="65">
        <f>+Tabla1[[#This Row],[PVL]]*1.43</f>
        <v>109084.75577999999</v>
      </c>
      <c r="Q4435" s="66" t="str">
        <f>+HYPERLINK(Tabla1[[#This Row],[PAG]])</f>
        <v>https://todomusica.com.ar/estuches/5987-95e16526.html</v>
      </c>
      <c r="R4435" s="67"/>
      <c r="S4435" s="68"/>
      <c r="T4435" s="69"/>
      <c r="U4435" s="69"/>
      <c r="V4435" s="69"/>
      <c r="W4435" s="69"/>
      <c r="X4435" s="69"/>
      <c r="Y4435" s="35"/>
      <c r="Z4435" s="35" t="s">
        <v>27919</v>
      </c>
      <c r="AA4435" s="36">
        <v>1</v>
      </c>
      <c r="AB4435" s="35" t="s">
        <v>9849</v>
      </c>
      <c r="AC4435" s="35" t="str">
        <f>+IF(Tabla1[[#This Row],[STK]]="no","Sin STK", "STK disponible")</f>
        <v>STK disponible</v>
      </c>
      <c r="AD4435" s="35">
        <f>+I4435*J4435</f>
        <v>0</v>
      </c>
      <c r="AE4435" s="35">
        <f>+I4435*K4435</f>
        <v>0</v>
      </c>
      <c r="AF4435" s="36">
        <f>IF(Tabla1[[#This Row],[ref pack]]=1,Tabla1[[#This Row],[Pedido]],LCM(Tabla1[[#This Row],[MC VIEJO]],Tabla1[[#This Row],[Pedido]]))</f>
        <v>1</v>
      </c>
      <c r="AG4435" s="36">
        <f>+VLOOKUP(Tabla1[[#This Row],[Artículo]],'.'!$B$2:$D$11481,3,)</f>
        <v>1</v>
      </c>
      <c r="AH4435" s="37" t="str">
        <f>+IFERROR(SEARCH("pack",Tabla1[[#This Row],[PACK]]),"")</f>
        <v/>
      </c>
    </row>
    <row r="4436" spans="1:34" ht="24" customHeight="1" x14ac:dyDescent="0.2">
      <c r="A4436" s="50" t="s">
        <v>6938</v>
      </c>
      <c r="B4436" s="60" t="s">
        <v>8442</v>
      </c>
      <c r="C4436" s="61" t="s">
        <v>8443</v>
      </c>
      <c r="D4436" s="52" t="s">
        <v>27</v>
      </c>
      <c r="E4436" s="53">
        <v>31885.41</v>
      </c>
      <c r="F4436" s="23" t="str">
        <f>+IFERROR(VLOOKUP(Tabla1[[#This Row],[Artículo]],'..'!$B$2:$D$569000,3,),"")</f>
        <v/>
      </c>
      <c r="G4436" s="24" t="str">
        <f>IF(H4436=AF4436,"", "Error MC")</f>
        <v>Error MC</v>
      </c>
      <c r="H4436" s="62"/>
      <c r="I4436" s="54">
        <f>+Tabla1[[#This Row],[MC]]*Tabla1[[#This Row],[Pedido]]*Tabla1[[#This Row],[PVC ]]</f>
        <v>0</v>
      </c>
      <c r="J4436" s="26">
        <v>0.21</v>
      </c>
      <c r="K4436" s="63"/>
      <c r="L4436" s="28" t="s">
        <v>535</v>
      </c>
      <c r="M4436" s="53">
        <v>52084.813000000002</v>
      </c>
      <c r="N4436" s="64" t="str">
        <f>+IF(Tabla1[[#This Row],[F PMPI]]="SÍ","No","Sí")</f>
        <v>No</v>
      </c>
      <c r="O4436" s="65">
        <f>+Tabla1[[#This Row],[PVL]]*1.055</f>
        <v>54949.477715000001</v>
      </c>
      <c r="P4436" s="65">
        <f>+Tabla1[[#This Row],[PVL]]*1.43</f>
        <v>74481.282590000003</v>
      </c>
      <c r="Q4436" s="66" t="str">
        <f>+HYPERLINK(Tabla1[[#This Row],[PAG]])</f>
        <v>https://todomusica.com.ar/accesorios-wireless/5988-95g9043.html</v>
      </c>
      <c r="R4436" s="67"/>
      <c r="S4436" s="68"/>
      <c r="T4436" s="69"/>
      <c r="U4436" s="69"/>
      <c r="V4436" s="69"/>
      <c r="W4436" s="69"/>
      <c r="X4436" s="69"/>
      <c r="Y4436" s="35"/>
      <c r="Z4436" s="35" t="s">
        <v>27920</v>
      </c>
      <c r="AA4436" s="36">
        <v>1</v>
      </c>
      <c r="AB4436" s="35" t="s">
        <v>9849</v>
      </c>
      <c r="AC4436" s="35" t="str">
        <f>+IF(Tabla1[[#This Row],[STK]]="no","Sin STK", "STK disponible")</f>
        <v>Sin STK</v>
      </c>
      <c r="AD4436" s="35">
        <f>+I4436*J4436</f>
        <v>0</v>
      </c>
      <c r="AE4436" s="35">
        <f>+I4436*K4436</f>
        <v>0</v>
      </c>
      <c r="AF4436" s="36">
        <f>IF(Tabla1[[#This Row],[ref pack]]=1,Tabla1[[#This Row],[Pedido]],LCM(Tabla1[[#This Row],[MC VIEJO]],Tabla1[[#This Row],[Pedido]]))</f>
        <v>1</v>
      </c>
      <c r="AG4436" s="36">
        <f>+VLOOKUP(Tabla1[[#This Row],[Artículo]],'.'!$B$2:$D$11481,3,)</f>
        <v>1</v>
      </c>
      <c r="AH4436" s="37" t="str">
        <f>+IFERROR(SEARCH("pack",Tabla1[[#This Row],[PACK]]),"")</f>
        <v/>
      </c>
    </row>
    <row r="4437" spans="1:34" ht="24" customHeight="1" x14ac:dyDescent="0.2">
      <c r="A4437" s="50" t="s">
        <v>6938</v>
      </c>
      <c r="B4437" s="60" t="s">
        <v>8444</v>
      </c>
      <c r="C4437" s="61" t="s">
        <v>8445</v>
      </c>
      <c r="D4437" s="52" t="s">
        <v>27</v>
      </c>
      <c r="E4437" s="53">
        <v>104969.7</v>
      </c>
      <c r="F4437" s="23" t="str">
        <f>+IFERROR(VLOOKUP(Tabla1[[#This Row],[Artículo]],'..'!$B$2:$D$569000,3,),"")</f>
        <v/>
      </c>
      <c r="G4437" s="24" t="str">
        <f>IF(H4437=AF4437,"", "Error MC")</f>
        <v>Error MC</v>
      </c>
      <c r="H4437" s="62"/>
      <c r="I4437" s="54">
        <f>+Tabla1[[#This Row],[MC]]*Tabla1[[#This Row],[Pedido]]*Tabla1[[#This Row],[PVC ]]</f>
        <v>0</v>
      </c>
      <c r="J4437" s="26">
        <v>0.21</v>
      </c>
      <c r="K4437" s="63"/>
      <c r="L4437" s="28" t="s">
        <v>535</v>
      </c>
      <c r="M4437" s="53">
        <v>171468.011</v>
      </c>
      <c r="N4437" s="64" t="str">
        <f>+IF(Tabla1[[#This Row],[F PMPI]]="SÍ","No","Sí")</f>
        <v>No</v>
      </c>
      <c r="O4437" s="65">
        <f>+Tabla1[[#This Row],[PVL]]*1.055</f>
        <v>180898.751605</v>
      </c>
      <c r="P4437" s="65">
        <f>+Tabla1[[#This Row],[PVL]]*1.43</f>
        <v>245199.25572999998</v>
      </c>
      <c r="Q4437" s="66" t="str">
        <f>+HYPERLINK(Tabla1[[#This Row],[PAG]])</f>
        <v>https://todomusica.com.ar/varios/2494-r59.html</v>
      </c>
      <c r="R4437" s="67"/>
      <c r="S4437" s="68"/>
      <c r="T4437" s="69"/>
      <c r="U4437" s="69"/>
      <c r="V4437" s="69"/>
      <c r="W4437" s="69"/>
      <c r="X4437" s="69"/>
      <c r="Y4437" s="35"/>
      <c r="Z4437" s="35" t="s">
        <v>27678</v>
      </c>
      <c r="AA4437" s="36">
        <v>1</v>
      </c>
      <c r="AB4437" s="35" t="s">
        <v>9849</v>
      </c>
      <c r="AC4437" s="35" t="str">
        <f>+IF(Tabla1[[#This Row],[STK]]="no","Sin STK", "STK disponible")</f>
        <v>Sin STK</v>
      </c>
      <c r="AD4437" s="35">
        <f>+I4437*J4437</f>
        <v>0</v>
      </c>
      <c r="AE4437" s="35">
        <f>+I4437*K4437</f>
        <v>0</v>
      </c>
      <c r="AF4437" s="36">
        <f>IF(Tabla1[[#This Row],[ref pack]]=1,Tabla1[[#This Row],[Pedido]],LCM(Tabla1[[#This Row],[MC VIEJO]],Tabla1[[#This Row],[Pedido]]))</f>
        <v>1</v>
      </c>
      <c r="AG4437" s="36">
        <f>+VLOOKUP(Tabla1[[#This Row],[Artículo]],'.'!$B$2:$D$11481,3,)</f>
        <v>1</v>
      </c>
      <c r="AH4437" s="37" t="str">
        <f>+IFERROR(SEARCH("pack",Tabla1[[#This Row],[PACK]]),"")</f>
        <v/>
      </c>
    </row>
    <row r="4438" spans="1:34" ht="24" customHeight="1" x14ac:dyDescent="0.2">
      <c r="A4438" s="50" t="s">
        <v>6938</v>
      </c>
      <c r="B4438" s="60" t="s">
        <v>9903</v>
      </c>
      <c r="C4438" s="61" t="s">
        <v>9881</v>
      </c>
      <c r="D4438" s="52" t="s">
        <v>27</v>
      </c>
      <c r="E4438" s="53">
        <v>89246.06</v>
      </c>
      <c r="F4438" s="23" t="str">
        <f>+IFERROR(VLOOKUP(Tabla1[[#This Row],[Artículo]],'..'!$B$2:$D$569000,3,),"")</f>
        <v/>
      </c>
      <c r="G4438" s="24" t="str">
        <f>IF(H4438=AF4438,"", "Error MC")</f>
        <v>Error MC</v>
      </c>
      <c r="H4438" s="62"/>
      <c r="I4438" s="54">
        <f>+Tabla1[[#This Row],[MC]]*Tabla1[[#This Row],[Pedido]]*Tabla1[[#This Row],[PVC ]]</f>
        <v>0</v>
      </c>
      <c r="J4438" s="26">
        <v>0.21</v>
      </c>
      <c r="K4438" s="63"/>
      <c r="L4438" s="28" t="s">
        <v>535</v>
      </c>
      <c r="M4438" s="53">
        <v>145783.43799999999</v>
      </c>
      <c r="N4438" s="64" t="str">
        <f>+IF(Tabla1[[#This Row],[F PMPI]]="SÍ","No","Sí")</f>
        <v>No</v>
      </c>
      <c r="O4438" s="65">
        <f>+Tabla1[[#This Row],[PVL]]*1.055</f>
        <v>153801.52708999999</v>
      </c>
      <c r="P4438" s="65">
        <f>+Tabla1[[#This Row],[PVL]]*1.43</f>
        <v>208470.31633999999</v>
      </c>
      <c r="Q4438" s="66" t="str">
        <f>+HYPERLINK(Tabla1[[#This Row],[PAG]])</f>
        <v>https://todomusica.com.ar/varios/2494-r59.html</v>
      </c>
      <c r="R4438" s="67"/>
      <c r="S4438" s="68"/>
      <c r="T4438" s="69"/>
      <c r="U4438" s="69"/>
      <c r="V4438" s="69"/>
      <c r="W4438" s="69"/>
      <c r="X4438" s="69"/>
      <c r="Y4438" s="35"/>
      <c r="Z4438" s="35" t="s">
        <v>27678</v>
      </c>
      <c r="AA4438" s="36">
        <v>1</v>
      </c>
      <c r="AB4438" s="35" t="s">
        <v>9849</v>
      </c>
      <c r="AC4438" s="35" t="str">
        <f>+IF(Tabla1[[#This Row],[STK]]="no","Sin STK", "STK disponible")</f>
        <v>Sin STK</v>
      </c>
      <c r="AD4438" s="35">
        <f>+I4438*J4438</f>
        <v>0</v>
      </c>
      <c r="AE4438" s="35">
        <f>+I4438*K4438</f>
        <v>0</v>
      </c>
      <c r="AF4438" s="36">
        <f>IF(Tabla1[[#This Row],[ref pack]]=1,Tabla1[[#This Row],[Pedido]],LCM(Tabla1[[#This Row],[MC VIEJO]],Tabla1[[#This Row],[Pedido]]))</f>
        <v>1</v>
      </c>
      <c r="AG4438" s="36">
        <f>+VLOOKUP(Tabla1[[#This Row],[Artículo]],'.'!$B$2:$D$11481,3,)</f>
        <v>1</v>
      </c>
      <c r="AH4438" s="37" t="str">
        <f>+IFERROR(SEARCH("pack",Tabla1[[#This Row],[PACK]]),"")</f>
        <v/>
      </c>
    </row>
    <row r="4439" spans="1:34" ht="24" customHeight="1" x14ac:dyDescent="0.2">
      <c r="A4439" s="50" t="s">
        <v>8446</v>
      </c>
      <c r="B4439" s="60" t="s">
        <v>8447</v>
      </c>
      <c r="C4439" s="61" t="s">
        <v>8448</v>
      </c>
      <c r="D4439" s="52" t="s">
        <v>9841</v>
      </c>
      <c r="E4439" s="53">
        <v>94071.57</v>
      </c>
      <c r="F4439" s="23" t="str">
        <f>+IFERROR(VLOOKUP(Tabla1[[#This Row],[Artículo]],'..'!$B$2:$D$569000,3,),"")</f>
        <v/>
      </c>
      <c r="G4439" s="24" t="str">
        <f>IF(H4439=AF4439,"", "Error MC")</f>
        <v>Error MC</v>
      </c>
      <c r="H4439" s="62"/>
      <c r="I4439" s="54">
        <f>+Tabla1[[#This Row],[MC]]*Tabla1[[#This Row],[Pedido]]*Tabla1[[#This Row],[PVC ]]</f>
        <v>0</v>
      </c>
      <c r="J4439" s="26">
        <v>0.21</v>
      </c>
      <c r="K4439" s="63"/>
      <c r="L4439" s="28" t="s">
        <v>31</v>
      </c>
      <c r="M4439" s="53">
        <v>159357.242</v>
      </c>
      <c r="N4439" s="64" t="str">
        <f>+IF(Tabla1[[#This Row],[F PMPI]]="SÍ","No","Sí")</f>
        <v>No</v>
      </c>
      <c r="O4439" s="65">
        <f>+Tabla1[[#This Row],[PVL]]*1.055</f>
        <v>168121.89030999999</v>
      </c>
      <c r="P4439" s="65">
        <f>+Tabla1[[#This Row],[PVL]]*1.43</f>
        <v>227880.85605999999</v>
      </c>
      <c r="Q4439" s="66" t="str">
        <f>+HYPERLINK(Tabla1[[#This Row],[PAG]])</f>
        <v>https://todomusica.com.ar/fundas/820-1skb-cb22.html</v>
      </c>
      <c r="R4439" s="67"/>
      <c r="S4439" s="68"/>
      <c r="T4439" s="69"/>
      <c r="U4439" s="69"/>
      <c r="V4439" s="69"/>
      <c r="W4439" s="69"/>
      <c r="X4439" s="69"/>
      <c r="Y4439" s="35"/>
      <c r="Z4439" s="35" t="s">
        <v>27921</v>
      </c>
      <c r="AA4439" s="36">
        <v>1</v>
      </c>
      <c r="AB4439" s="35" t="s">
        <v>9849</v>
      </c>
      <c r="AC4439" s="35" t="str">
        <f>+IF(Tabla1[[#This Row],[STK]]="no","Sin STK", "STK disponible")</f>
        <v>STK disponible</v>
      </c>
      <c r="AD4439" s="35">
        <f>+I4439*J4439</f>
        <v>0</v>
      </c>
      <c r="AE4439" s="35">
        <f>+I4439*K4439</f>
        <v>0</v>
      </c>
      <c r="AF4439" s="36">
        <f>IF(Tabla1[[#This Row],[ref pack]]=1,Tabla1[[#This Row],[Pedido]],LCM(Tabla1[[#This Row],[MC VIEJO]],Tabla1[[#This Row],[Pedido]]))</f>
        <v>1</v>
      </c>
      <c r="AG4439" s="36">
        <f>+VLOOKUP(Tabla1[[#This Row],[Artículo]],'.'!$B$2:$D$11481,3,)</f>
        <v>1</v>
      </c>
      <c r="AH4439" s="37" t="str">
        <f>+IFERROR(SEARCH("pack",Tabla1[[#This Row],[PACK]]),"")</f>
        <v/>
      </c>
    </row>
    <row r="4440" spans="1:34" ht="24" customHeight="1" x14ac:dyDescent="0.2">
      <c r="A4440" s="50" t="s">
        <v>8446</v>
      </c>
      <c r="B4440" s="60" t="s">
        <v>8449</v>
      </c>
      <c r="C4440" s="61" t="s">
        <v>8450</v>
      </c>
      <c r="D4440" s="52" t="s">
        <v>9842</v>
      </c>
      <c r="E4440" s="53">
        <v>94043.19</v>
      </c>
      <c r="F4440" s="23" t="str">
        <f>+IFERROR(VLOOKUP(Tabla1[[#This Row],[Artículo]],'..'!$B$2:$D$569000,3,),"")</f>
        <v/>
      </c>
      <c r="G4440" s="24" t="str">
        <f>IF(H4440=AF4440,"", "Error MC")</f>
        <v>Error MC</v>
      </c>
      <c r="H4440" s="62"/>
      <c r="I4440" s="54">
        <f>+Tabla1[[#This Row],[MC]]*Tabla1[[#This Row],[Pedido]]*Tabla1[[#This Row],[PVC ]]</f>
        <v>0</v>
      </c>
      <c r="J4440" s="26">
        <v>0.21</v>
      </c>
      <c r="K4440" s="63"/>
      <c r="L4440" s="28" t="s">
        <v>31</v>
      </c>
      <c r="M4440" s="53">
        <v>159309.16899999999</v>
      </c>
      <c r="N4440" s="64" t="str">
        <f>+IF(Tabla1[[#This Row],[F PMPI]]="SÍ","No","Sí")</f>
        <v>No</v>
      </c>
      <c r="O4440" s="65">
        <f>+Tabla1[[#This Row],[PVL]]*1.055</f>
        <v>168071.17329499999</v>
      </c>
      <c r="P4440" s="65">
        <f>+Tabla1[[#This Row],[PVL]]*1.43</f>
        <v>227812.11166999998</v>
      </c>
      <c r="Q4440" s="66" t="str">
        <f>+HYPERLINK(Tabla1[[#This Row],[PAG]])</f>
        <v>https://todomusica.com.ar/estuches/8024-univ-shaped-elect-gtr-sof.html</v>
      </c>
      <c r="R4440" s="67"/>
      <c r="S4440" s="68"/>
      <c r="T4440" s="69"/>
      <c r="U4440" s="69"/>
      <c r="V4440" s="69"/>
      <c r="W4440" s="69"/>
      <c r="X4440" s="69"/>
      <c r="Y4440" s="35"/>
      <c r="Z4440" s="35" t="s">
        <v>27922</v>
      </c>
      <c r="AA4440" s="36">
        <v>1</v>
      </c>
      <c r="AB4440" s="35" t="s">
        <v>9849</v>
      </c>
      <c r="AC4440" s="35" t="str">
        <f>+IF(Tabla1[[#This Row],[STK]]="no","Sin STK", "STK disponible")</f>
        <v>STK disponible</v>
      </c>
      <c r="AD4440" s="35">
        <f>+I4440*J4440</f>
        <v>0</v>
      </c>
      <c r="AE4440" s="35">
        <f>+I4440*K4440</f>
        <v>0</v>
      </c>
      <c r="AF4440" s="36">
        <f>IF(Tabla1[[#This Row],[ref pack]]=1,Tabla1[[#This Row],[Pedido]],LCM(Tabla1[[#This Row],[MC VIEJO]],Tabla1[[#This Row],[Pedido]]))</f>
        <v>1</v>
      </c>
      <c r="AG4440" s="36">
        <f>+VLOOKUP(Tabla1[[#This Row],[Artículo]],'.'!$B$2:$D$11481,3,)</f>
        <v>1</v>
      </c>
      <c r="AH4440" s="37" t="str">
        <f>+IFERROR(SEARCH("pack",Tabla1[[#This Row],[PACK]]),"")</f>
        <v/>
      </c>
    </row>
    <row r="4441" spans="1:34" ht="24" customHeight="1" x14ac:dyDescent="0.2">
      <c r="A4441" s="50" t="s">
        <v>8446</v>
      </c>
      <c r="B4441" s="60" t="s">
        <v>8453</v>
      </c>
      <c r="C4441" s="61" t="s">
        <v>8454</v>
      </c>
      <c r="D4441" s="52" t="s">
        <v>9842</v>
      </c>
      <c r="E4441" s="53">
        <v>70137.2</v>
      </c>
      <c r="F4441" s="23" t="str">
        <f>+IFERROR(VLOOKUP(Tabla1[[#This Row],[Artículo]],'..'!$B$2:$D$569000,3,),"")</f>
        <v/>
      </c>
      <c r="G4441" s="24" t="str">
        <f>IF(H4441=AF4441,"", "Error MC")</f>
        <v>Error MC</v>
      </c>
      <c r="H4441" s="62"/>
      <c r="I4441" s="54">
        <f>+Tabla1[[#This Row],[MC]]*Tabla1[[#This Row],[Pedido]]*Tabla1[[#This Row],[PVC ]]</f>
        <v>0</v>
      </c>
      <c r="J4441" s="26">
        <v>0.21</v>
      </c>
      <c r="K4441" s="63"/>
      <c r="L4441" s="28" t="s">
        <v>31</v>
      </c>
      <c r="M4441" s="53">
        <v>118812.417</v>
      </c>
      <c r="N4441" s="64" t="str">
        <f>+IF(Tabla1[[#This Row],[F PMPI]]="SÍ","No","Sí")</f>
        <v>No</v>
      </c>
      <c r="O4441" s="65">
        <f>+Tabla1[[#This Row],[PVL]]*1.055</f>
        <v>125347.09993499999</v>
      </c>
      <c r="P4441" s="65">
        <f>+Tabla1[[#This Row],[PVL]]*1.43</f>
        <v>169901.75631</v>
      </c>
      <c r="Q4441" s="66" t="str">
        <f>+HYPERLINK(Tabla1[[#This Row],[PAG]])</f>
        <v>https://todomusica.com.ar/estuches/7210-estuche-rigido-para-trompeta-con-forma.html</v>
      </c>
      <c r="R4441" s="67"/>
      <c r="S4441" s="68"/>
      <c r="T4441" s="69"/>
      <c r="U4441" s="69"/>
      <c r="V4441" s="69"/>
      <c r="W4441" s="69"/>
      <c r="X4441" s="69"/>
      <c r="Y4441" s="35"/>
      <c r="Z4441" s="35" t="s">
        <v>27923</v>
      </c>
      <c r="AA4441" s="36">
        <v>1</v>
      </c>
      <c r="AB4441" s="35" t="s">
        <v>9849</v>
      </c>
      <c r="AC4441" s="35" t="str">
        <f>+IF(Tabla1[[#This Row],[STK]]="no","Sin STK", "STK disponible")</f>
        <v>STK disponible</v>
      </c>
      <c r="AD4441" s="35">
        <f>+I4441*J4441</f>
        <v>0</v>
      </c>
      <c r="AE4441" s="35">
        <f>+I4441*K4441</f>
        <v>0</v>
      </c>
      <c r="AF4441" s="36">
        <f>IF(Tabla1[[#This Row],[ref pack]]=1,Tabla1[[#This Row],[Pedido]],LCM(Tabla1[[#This Row],[MC VIEJO]],Tabla1[[#This Row],[Pedido]]))</f>
        <v>1</v>
      </c>
      <c r="AG4441" s="36">
        <f>+VLOOKUP(Tabla1[[#This Row],[Artículo]],'.'!$B$2:$D$11481,3,)</f>
        <v>1</v>
      </c>
      <c r="AH4441" s="37" t="str">
        <f>+IFERROR(SEARCH("pack",Tabla1[[#This Row],[PACK]]),"")</f>
        <v/>
      </c>
    </row>
    <row r="4442" spans="1:34" ht="24" customHeight="1" x14ac:dyDescent="0.2">
      <c r="A4442" s="50" t="s">
        <v>8446</v>
      </c>
      <c r="B4442" s="60" t="s">
        <v>8455</v>
      </c>
      <c r="C4442" s="61" t="s">
        <v>8456</v>
      </c>
      <c r="D4442" s="52" t="s">
        <v>27</v>
      </c>
      <c r="E4442" s="53">
        <v>96645.93</v>
      </c>
      <c r="F4442" s="23" t="str">
        <f>+IFERROR(VLOOKUP(Tabla1[[#This Row],[Artículo]],'..'!$B$2:$D$569000,3,),"")</f>
        <v/>
      </c>
      <c r="G4442" s="24" t="str">
        <f>IF(H4442=AF4442,"", "Error MC")</f>
        <v>Error MC</v>
      </c>
      <c r="H4442" s="62"/>
      <c r="I4442" s="54">
        <f>+Tabla1[[#This Row],[MC]]*Tabla1[[#This Row],[Pedido]]*Tabla1[[#This Row],[PVC ]]</f>
        <v>0</v>
      </c>
      <c r="J4442" s="26">
        <v>0.21</v>
      </c>
      <c r="K4442" s="63"/>
      <c r="L4442" s="28" t="s">
        <v>31</v>
      </c>
      <c r="M4442" s="53">
        <v>163718.20300000001</v>
      </c>
      <c r="N4442" s="64" t="str">
        <f>+IF(Tabla1[[#This Row],[F PMPI]]="SÍ","No","Sí")</f>
        <v>No</v>
      </c>
      <c r="O4442" s="65">
        <f>+Tabla1[[#This Row],[PVL]]*1.055</f>
        <v>172722.704165</v>
      </c>
      <c r="P4442" s="65">
        <f>+Tabla1[[#This Row],[PVL]]*1.43</f>
        <v>234117.03029</v>
      </c>
      <c r="Q4442" s="66" t="str">
        <f>+HYPERLINK(Tabla1[[#This Row],[PAG]])</f>
        <v>https://todomusica.com.ar/estuches/4800-404.html</v>
      </c>
      <c r="R4442" s="67"/>
      <c r="S4442" s="68"/>
      <c r="T4442" s="69"/>
      <c r="U4442" s="69"/>
      <c r="V4442" s="69"/>
      <c r="W4442" s="69"/>
      <c r="X4442" s="69"/>
      <c r="Y4442" s="35"/>
      <c r="Z4442" s="35" t="s">
        <v>27924</v>
      </c>
      <c r="AA4442" s="36">
        <v>1</v>
      </c>
      <c r="AB4442" s="35" t="s">
        <v>9849</v>
      </c>
      <c r="AC4442" s="35" t="str">
        <f>+IF(Tabla1[[#This Row],[STK]]="no","Sin STK", "STK disponible")</f>
        <v>Sin STK</v>
      </c>
      <c r="AD4442" s="35">
        <f>+I4442*J4442</f>
        <v>0</v>
      </c>
      <c r="AE4442" s="35">
        <f>+I4442*K4442</f>
        <v>0</v>
      </c>
      <c r="AF4442" s="36">
        <f>IF(Tabla1[[#This Row],[ref pack]]=1,Tabla1[[#This Row],[Pedido]],LCM(Tabla1[[#This Row],[MC VIEJO]],Tabla1[[#This Row],[Pedido]]))</f>
        <v>1</v>
      </c>
      <c r="AG4442" s="36">
        <f>+VLOOKUP(Tabla1[[#This Row],[Artículo]],'.'!$B$2:$D$11481,3,)</f>
        <v>1</v>
      </c>
      <c r="AH4442" s="37" t="str">
        <f>+IFERROR(SEARCH("pack",Tabla1[[#This Row],[PACK]]),"")</f>
        <v/>
      </c>
    </row>
    <row r="4443" spans="1:34" ht="24" customHeight="1" x14ac:dyDescent="0.2">
      <c r="A4443" s="50" t="s">
        <v>8446</v>
      </c>
      <c r="B4443" s="60" t="s">
        <v>8457</v>
      </c>
      <c r="C4443" s="61" t="s">
        <v>8458</v>
      </c>
      <c r="D4443" s="52" t="s">
        <v>27</v>
      </c>
      <c r="E4443" s="53">
        <v>88511.17</v>
      </c>
      <c r="F4443" s="23" t="str">
        <f>+IFERROR(VLOOKUP(Tabla1[[#This Row],[Artículo]],'..'!$B$2:$D$569000,3,),"")</f>
        <v/>
      </c>
      <c r="G4443" s="24" t="str">
        <f>IF(H4443=AF4443,"", "Error MC")</f>
        <v>Error MC</v>
      </c>
      <c r="H4443" s="62"/>
      <c r="I4443" s="54">
        <f>+Tabla1[[#This Row],[MC]]*Tabla1[[#This Row],[Pedido]]*Tabla1[[#This Row],[PVC ]]</f>
        <v>0</v>
      </c>
      <c r="J4443" s="26">
        <v>0.21</v>
      </c>
      <c r="K4443" s="63"/>
      <c r="L4443" s="28" t="s">
        <v>31</v>
      </c>
      <c r="M4443" s="53">
        <v>149937.924</v>
      </c>
      <c r="N4443" s="64" t="str">
        <f>+IF(Tabla1[[#This Row],[F PMPI]]="SÍ","No","Sí")</f>
        <v>No</v>
      </c>
      <c r="O4443" s="65">
        <f>+Tabla1[[#This Row],[PVL]]*1.055</f>
        <v>158184.50981999998</v>
      </c>
      <c r="P4443" s="65">
        <f>+Tabla1[[#This Row],[PVL]]*1.43</f>
        <v>214411.23131999999</v>
      </c>
      <c r="Q4443" s="66" t="str">
        <f>+HYPERLINK(Tabla1[[#This Row],[PAG]])</f>
        <v>https://todomusica.com.ar/estuches/8022-case-for-baby-talyor-mart.html</v>
      </c>
      <c r="R4443" s="67"/>
      <c r="S4443" s="68"/>
      <c r="T4443" s="69"/>
      <c r="U4443" s="69"/>
      <c r="V4443" s="69"/>
      <c r="W4443" s="69"/>
      <c r="X4443" s="69"/>
      <c r="Y4443" s="35"/>
      <c r="Z4443" s="35" t="s">
        <v>27925</v>
      </c>
      <c r="AA4443" s="36">
        <v>1</v>
      </c>
      <c r="AB4443" s="35" t="s">
        <v>9849</v>
      </c>
      <c r="AC4443" s="35" t="str">
        <f>+IF(Tabla1[[#This Row],[STK]]="no","Sin STK", "STK disponible")</f>
        <v>Sin STK</v>
      </c>
      <c r="AD4443" s="35">
        <f>+I4443*J4443</f>
        <v>0</v>
      </c>
      <c r="AE4443" s="35">
        <f>+I4443*K4443</f>
        <v>0</v>
      </c>
      <c r="AF4443" s="36">
        <f>IF(Tabla1[[#This Row],[ref pack]]=1,Tabla1[[#This Row],[Pedido]],LCM(Tabla1[[#This Row],[MC VIEJO]],Tabla1[[#This Row],[Pedido]]))</f>
        <v>1</v>
      </c>
      <c r="AG4443" s="36">
        <f>+VLOOKUP(Tabla1[[#This Row],[Artículo]],'.'!$B$2:$D$11481,3,)</f>
        <v>1</v>
      </c>
      <c r="AH4443" s="37" t="str">
        <f>+IFERROR(SEARCH("pack",Tabla1[[#This Row],[PACK]]),"")</f>
        <v/>
      </c>
    </row>
    <row r="4444" spans="1:34" ht="24" customHeight="1" x14ac:dyDescent="0.2">
      <c r="A4444" s="50" t="s">
        <v>8446</v>
      </c>
      <c r="B4444" s="60" t="s">
        <v>8459</v>
      </c>
      <c r="C4444" s="61" t="s">
        <v>8460</v>
      </c>
      <c r="D4444" s="52" t="s">
        <v>9842</v>
      </c>
      <c r="E4444" s="53">
        <v>90856.43</v>
      </c>
      <c r="F4444" s="23" t="str">
        <f>+IFERROR(VLOOKUP(Tabla1[[#This Row],[Artículo]],'..'!$B$2:$D$569000,3,),"")</f>
        <v/>
      </c>
      <c r="G4444" s="24" t="str">
        <f>IF(H4444=AF4444,"", "Error MC")</f>
        <v>Error MC</v>
      </c>
      <c r="H4444" s="62"/>
      <c r="I4444" s="54">
        <f>+Tabla1[[#This Row],[MC]]*Tabla1[[#This Row],[Pedido]]*Tabla1[[#This Row],[PVC ]]</f>
        <v>0</v>
      </c>
      <c r="J4444" s="26">
        <v>0.21</v>
      </c>
      <c r="K4444" s="63"/>
      <c r="L4444" s="28" t="s">
        <v>31</v>
      </c>
      <c r="M4444" s="53">
        <v>153910.79</v>
      </c>
      <c r="N4444" s="64" t="str">
        <f>+IF(Tabla1[[#This Row],[F PMPI]]="SÍ","No","Sí")</f>
        <v>No</v>
      </c>
      <c r="O4444" s="65">
        <f>+Tabla1[[#This Row],[PVL]]*1.055</f>
        <v>162375.88344999999</v>
      </c>
      <c r="P4444" s="65">
        <f>+Tabla1[[#This Row],[PVL]]*1.43</f>
        <v>220092.42970000001</v>
      </c>
      <c r="Q4444" s="66" t="str">
        <f>+HYPERLINK(Tabla1[[#This Row],[PAG]])</f>
        <v>https://todomusica.com.ar/estuches/8026-rect-alto-sax-case.html</v>
      </c>
      <c r="R4444" s="67"/>
      <c r="S4444" s="68"/>
      <c r="T4444" s="69"/>
      <c r="U4444" s="69"/>
      <c r="V4444" s="69"/>
      <c r="W4444" s="69"/>
      <c r="X4444" s="69"/>
      <c r="Y4444" s="35"/>
      <c r="Z4444" s="35" t="s">
        <v>27926</v>
      </c>
      <c r="AA4444" s="36">
        <v>1</v>
      </c>
      <c r="AB4444" s="35" t="s">
        <v>9849</v>
      </c>
      <c r="AC4444" s="35" t="str">
        <f>+IF(Tabla1[[#This Row],[STK]]="no","Sin STK", "STK disponible")</f>
        <v>STK disponible</v>
      </c>
      <c r="AD4444" s="35">
        <f>+I4444*J4444</f>
        <v>0</v>
      </c>
      <c r="AE4444" s="35">
        <f>+I4444*K4444</f>
        <v>0</v>
      </c>
      <c r="AF4444" s="36">
        <f>IF(Tabla1[[#This Row],[ref pack]]=1,Tabla1[[#This Row],[Pedido]],LCM(Tabla1[[#This Row],[MC VIEJO]],Tabla1[[#This Row],[Pedido]]))</f>
        <v>1</v>
      </c>
      <c r="AG4444" s="36">
        <f>+VLOOKUP(Tabla1[[#This Row],[Artículo]],'.'!$B$2:$D$11481,3,)</f>
        <v>1</v>
      </c>
      <c r="AH4444" s="37" t="str">
        <f>+IFERROR(SEARCH("pack",Tabla1[[#This Row],[PACK]]),"")</f>
        <v/>
      </c>
    </row>
    <row r="4445" spans="1:34" ht="24" customHeight="1" x14ac:dyDescent="0.2">
      <c r="A4445" s="50" t="s">
        <v>8446</v>
      </c>
      <c r="B4445" s="60" t="s">
        <v>8463</v>
      </c>
      <c r="C4445" s="61" t="s">
        <v>8464</v>
      </c>
      <c r="D4445" s="52" t="s">
        <v>27</v>
      </c>
      <c r="E4445" s="53">
        <v>131160.41</v>
      </c>
      <c r="F4445" s="23" t="str">
        <f>+IFERROR(VLOOKUP(Tabla1[[#This Row],[Artículo]],'..'!$B$2:$D$569000,3,),"")</f>
        <v/>
      </c>
      <c r="G4445" s="24" t="str">
        <f>IF(H4445=AF4445,"", "Error MC")</f>
        <v>Error MC</v>
      </c>
      <c r="H4445" s="62"/>
      <c r="I4445" s="54">
        <f>+Tabla1[[#This Row],[MC]]*Tabla1[[#This Row],[Pedido]]*Tabla1[[#This Row],[PVC ]]</f>
        <v>0</v>
      </c>
      <c r="J4445" s="26">
        <v>0.21</v>
      </c>
      <c r="K4445" s="63"/>
      <c r="L4445" s="28" t="s">
        <v>31</v>
      </c>
      <c r="M4445" s="53">
        <v>222185.73</v>
      </c>
      <c r="N4445" s="64" t="str">
        <f>+IF(Tabla1[[#This Row],[F PMPI]]="SÍ","No","Sí")</f>
        <v>No</v>
      </c>
      <c r="O4445" s="65">
        <f>+Tabla1[[#This Row],[PVL]]*1.055</f>
        <v>234405.94514999999</v>
      </c>
      <c r="P4445" s="65">
        <f>+Tabla1[[#This Row],[PVL]]*1.43</f>
        <v>317725.59389999998</v>
      </c>
      <c r="Q4445" s="66" t="str">
        <f>+HYPERLINK(Tabla1[[#This Row],[PAG]])</f>
        <v>https://todomusica.com.ar/productos-sin-categorias-de-netsuite/2602-1skb-56.html</v>
      </c>
      <c r="R4445" s="67"/>
      <c r="S4445" s="68"/>
      <c r="T4445" s="69"/>
      <c r="U4445" s="69"/>
      <c r="V4445" s="69"/>
      <c r="W4445" s="69"/>
      <c r="X4445" s="69"/>
      <c r="Y4445" s="35"/>
      <c r="Z4445" s="35" t="s">
        <v>27927</v>
      </c>
      <c r="AA4445" s="36">
        <v>1</v>
      </c>
      <c r="AB4445" s="35" t="s">
        <v>9849</v>
      </c>
      <c r="AC4445" s="35" t="str">
        <f>+IF(Tabla1[[#This Row],[STK]]="no","Sin STK", "STK disponible")</f>
        <v>Sin STK</v>
      </c>
      <c r="AD4445" s="35">
        <f>+I4445*J4445</f>
        <v>0</v>
      </c>
      <c r="AE4445" s="35">
        <f>+I4445*K4445</f>
        <v>0</v>
      </c>
      <c r="AF4445" s="36">
        <f>IF(Tabla1[[#This Row],[ref pack]]=1,Tabla1[[#This Row],[Pedido]],LCM(Tabla1[[#This Row],[MC VIEJO]],Tabla1[[#This Row],[Pedido]]))</f>
        <v>1</v>
      </c>
      <c r="AG4445" s="36">
        <f>+VLOOKUP(Tabla1[[#This Row],[Artículo]],'.'!$B$2:$D$11481,3,)</f>
        <v>1</v>
      </c>
      <c r="AH4445" s="37" t="str">
        <f>+IFERROR(SEARCH("pack",Tabla1[[#This Row],[PACK]]),"")</f>
        <v/>
      </c>
    </row>
    <row r="4446" spans="1:34" ht="24" customHeight="1" x14ac:dyDescent="0.2">
      <c r="A4446" s="50" t="s">
        <v>8446</v>
      </c>
      <c r="B4446" s="60" t="s">
        <v>8465</v>
      </c>
      <c r="C4446" s="61" t="s">
        <v>8466</v>
      </c>
      <c r="D4446" s="52" t="s">
        <v>27</v>
      </c>
      <c r="E4446" s="53">
        <v>102901.85</v>
      </c>
      <c r="F4446" s="23" t="str">
        <f>+IFERROR(VLOOKUP(Tabla1[[#This Row],[Artículo]],'..'!$B$2:$D$569000,3,),"")</f>
        <v/>
      </c>
      <c r="G4446" s="24" t="str">
        <f>IF(H4446=AF4446,"", "Error MC")</f>
        <v>Error MC</v>
      </c>
      <c r="H4446" s="62"/>
      <c r="I4446" s="54">
        <f>+Tabla1[[#This Row],[MC]]*Tabla1[[#This Row],[Pedido]]*Tabla1[[#This Row],[PVC ]]</f>
        <v>0</v>
      </c>
      <c r="J4446" s="26">
        <v>0.21</v>
      </c>
      <c r="K4446" s="63"/>
      <c r="L4446" s="28" t="s">
        <v>31</v>
      </c>
      <c r="M4446" s="53">
        <v>174315.734</v>
      </c>
      <c r="N4446" s="64" t="str">
        <f>+IF(Tabla1[[#This Row],[F PMPI]]="SÍ","No","Sí")</f>
        <v>No</v>
      </c>
      <c r="O4446" s="65">
        <f>+Tabla1[[#This Row],[PVL]]*1.055</f>
        <v>183903.09936999998</v>
      </c>
      <c r="P4446" s="65">
        <f>+Tabla1[[#This Row],[PVL]]*1.43</f>
        <v>249271.49961999999</v>
      </c>
      <c r="Q4446" s="66" t="str">
        <f>+HYPERLINK(Tabla1[[#This Row],[PAG]])</f>
        <v>https://todomusica.com.ar/estuches/318-1skb-6.html</v>
      </c>
      <c r="R4446" s="67"/>
      <c r="S4446" s="68"/>
      <c r="T4446" s="69"/>
      <c r="U4446" s="69"/>
      <c r="V4446" s="69"/>
      <c r="W4446" s="69"/>
      <c r="X4446" s="69"/>
      <c r="Y4446" s="35"/>
      <c r="Z4446" s="35" t="s">
        <v>27928</v>
      </c>
      <c r="AA4446" s="36">
        <v>1</v>
      </c>
      <c r="AB4446" s="35" t="s">
        <v>9849</v>
      </c>
      <c r="AC4446" s="35" t="str">
        <f>+IF(Tabla1[[#This Row],[STK]]="no","Sin STK", "STK disponible")</f>
        <v>Sin STK</v>
      </c>
      <c r="AD4446" s="35">
        <f>+I4446*J4446</f>
        <v>0</v>
      </c>
      <c r="AE4446" s="35">
        <f>+I4446*K4446</f>
        <v>0</v>
      </c>
      <c r="AF4446" s="36">
        <f>IF(Tabla1[[#This Row],[ref pack]]=1,Tabla1[[#This Row],[Pedido]],LCM(Tabla1[[#This Row],[MC VIEJO]],Tabla1[[#This Row],[Pedido]]))</f>
        <v>1</v>
      </c>
      <c r="AG4446" s="36">
        <f>+VLOOKUP(Tabla1[[#This Row],[Artículo]],'.'!$B$2:$D$11481,3,)</f>
        <v>1</v>
      </c>
      <c r="AH4446" s="37" t="str">
        <f>+IFERROR(SEARCH("pack",Tabla1[[#This Row],[PACK]]),"")</f>
        <v/>
      </c>
    </row>
    <row r="4447" spans="1:34" ht="24" customHeight="1" x14ac:dyDescent="0.2">
      <c r="A4447" s="50" t="s">
        <v>8478</v>
      </c>
      <c r="B4447" s="60" t="s">
        <v>8479</v>
      </c>
      <c r="C4447" s="61" t="s">
        <v>8480</v>
      </c>
      <c r="D4447" s="52" t="s">
        <v>9842</v>
      </c>
      <c r="E4447" s="53">
        <v>521188.28</v>
      </c>
      <c r="F4447" s="23" t="str">
        <f>+IFERROR(VLOOKUP(Tabla1[[#This Row],[Artículo]],'..'!$B$2:$D$569000,3,),"")</f>
        <v/>
      </c>
      <c r="G4447" s="24" t="str">
        <f>IF(H4447=AF4447,"", "Error MC")</f>
        <v>Error MC</v>
      </c>
      <c r="H4447" s="62"/>
      <c r="I4447" s="54">
        <f>+Tabla1[[#This Row],[MC]]*Tabla1[[#This Row],[Pedido]]*Tabla1[[#This Row],[PVC ]]</f>
        <v>0</v>
      </c>
      <c r="J4447" s="26">
        <v>0.21</v>
      </c>
      <c r="K4447" s="63"/>
      <c r="L4447" s="28" t="s">
        <v>24296</v>
      </c>
      <c r="M4447" s="53">
        <v>819829.16</v>
      </c>
      <c r="N4447" s="64" t="str">
        <f>+IF(Tabla1[[#This Row],[F PMPI]]="SÍ","No","Sí")</f>
        <v>No</v>
      </c>
      <c r="O4447" s="65">
        <f>+Tabla1[[#This Row],[PVL]]*1.055</f>
        <v>864919.76379999996</v>
      </c>
      <c r="P4447" s="65">
        <f>+Tabla1[[#This Row],[PVL]]*1.43</f>
        <v>1172355.6987999999</v>
      </c>
      <c r="Q4447" s="66" t="str">
        <f>+HYPERLINK(Tabla1[[#This Row],[PAG]])</f>
        <v>https://todomusica.com.ar/varios/9690-tarjeta-madi-i-o-64ch-cat5-para-mixer-vi3000.html</v>
      </c>
      <c r="R4447" s="67"/>
      <c r="S4447" s="68"/>
      <c r="T4447" s="69"/>
      <c r="U4447" s="69"/>
      <c r="V4447" s="69"/>
      <c r="W4447" s="69"/>
      <c r="X4447" s="69"/>
      <c r="Y4447" s="35"/>
      <c r="Z4447" s="35" t="s">
        <v>27929</v>
      </c>
      <c r="AA4447" s="36">
        <v>1</v>
      </c>
      <c r="AB4447" s="35" t="s">
        <v>9849</v>
      </c>
      <c r="AC4447" s="35" t="str">
        <f>+IF(Tabla1[[#This Row],[STK]]="no","Sin STK", "STK disponible")</f>
        <v>STK disponible</v>
      </c>
      <c r="AD4447" s="35">
        <f>+I4447*J4447</f>
        <v>0</v>
      </c>
      <c r="AE4447" s="35">
        <f>+I4447*K4447</f>
        <v>0</v>
      </c>
      <c r="AF4447" s="36">
        <f>IF(Tabla1[[#This Row],[ref pack]]=1,Tabla1[[#This Row],[Pedido]],LCM(Tabla1[[#This Row],[MC VIEJO]],Tabla1[[#This Row],[Pedido]]))</f>
        <v>1</v>
      </c>
      <c r="AG4447" s="36">
        <f>+VLOOKUP(Tabla1[[#This Row],[Artículo]],'.'!$B$2:$D$11481,3,)</f>
        <v>1</v>
      </c>
      <c r="AH4447" s="37" t="str">
        <f>+IFERROR(SEARCH("pack",Tabla1[[#This Row],[PACK]]),"")</f>
        <v/>
      </c>
    </row>
    <row r="4448" spans="1:34" ht="24" customHeight="1" x14ac:dyDescent="0.2">
      <c r="A4448" s="50" t="s">
        <v>8478</v>
      </c>
      <c r="B4448" s="60" t="s">
        <v>8481</v>
      </c>
      <c r="C4448" s="61" t="s">
        <v>8482</v>
      </c>
      <c r="D4448" s="52" t="s">
        <v>9842</v>
      </c>
      <c r="E4448" s="53">
        <v>694353.5</v>
      </c>
      <c r="F4448" s="23" t="str">
        <f>+IFERROR(VLOOKUP(Tabla1[[#This Row],[Artículo]],'..'!$B$2:$D$569000,3,),"")</f>
        <v/>
      </c>
      <c r="G4448" s="24" t="str">
        <f>IF(H4448=AF4448,"", "Error MC")</f>
        <v>Error MC</v>
      </c>
      <c r="H4448" s="62"/>
      <c r="I4448" s="54">
        <f>+Tabla1[[#This Row],[MC]]*Tabla1[[#This Row],[Pedido]]*Tabla1[[#This Row],[PVC ]]</f>
        <v>0</v>
      </c>
      <c r="J4448" s="26">
        <v>0.21</v>
      </c>
      <c r="K4448" s="63"/>
      <c r="L4448" s="28" t="s">
        <v>24296</v>
      </c>
      <c r="M4448" s="53">
        <v>1092218.0560000001</v>
      </c>
      <c r="N4448" s="64" t="str">
        <f>+IF(Tabla1[[#This Row],[F PMPI]]="SÍ","No","Sí")</f>
        <v>No</v>
      </c>
      <c r="O4448" s="65">
        <f>+Tabla1[[#This Row],[PVL]]*1.055</f>
        <v>1152290.04908</v>
      </c>
      <c r="P4448" s="65">
        <f>+Tabla1[[#This Row],[PVL]]*1.43</f>
        <v>1561871.82008</v>
      </c>
      <c r="Q4448" s="66" t="str">
        <f>+HYPERLINK(Tabla1[[#This Row],[PAG]])</f>
        <v>https://todomusica.com.ar/varios/7808-sic24-sip2-sie2-flight-case.html</v>
      </c>
      <c r="R4448" s="67"/>
      <c r="S4448" s="68"/>
      <c r="T4448" s="69"/>
      <c r="U4448" s="69"/>
      <c r="V4448" s="69"/>
      <c r="W4448" s="69"/>
      <c r="X4448" s="69"/>
      <c r="Y4448" s="35"/>
      <c r="Z4448" s="35" t="s">
        <v>27930</v>
      </c>
      <c r="AA4448" s="36">
        <v>1</v>
      </c>
      <c r="AB4448" s="35" t="s">
        <v>9849</v>
      </c>
      <c r="AC4448" s="35" t="str">
        <f>+IF(Tabla1[[#This Row],[STK]]="no","Sin STK", "STK disponible")</f>
        <v>STK disponible</v>
      </c>
      <c r="AD4448" s="35">
        <f>+I4448*J4448</f>
        <v>0</v>
      </c>
      <c r="AE4448" s="35">
        <f>+I4448*K4448</f>
        <v>0</v>
      </c>
      <c r="AF4448" s="36">
        <f>IF(Tabla1[[#This Row],[ref pack]]=1,Tabla1[[#This Row],[Pedido]],LCM(Tabla1[[#This Row],[MC VIEJO]],Tabla1[[#This Row],[Pedido]]))</f>
        <v>1</v>
      </c>
      <c r="AG4448" s="36">
        <f>+VLOOKUP(Tabla1[[#This Row],[Artículo]],'.'!$B$2:$D$11481,3,)</f>
        <v>1</v>
      </c>
      <c r="AH4448" s="37" t="str">
        <f>+IFERROR(SEARCH("pack",Tabla1[[#This Row],[PACK]]),"")</f>
        <v/>
      </c>
    </row>
    <row r="4449" spans="1:34" ht="24" customHeight="1" x14ac:dyDescent="0.2">
      <c r="A4449" s="50" t="s">
        <v>8478</v>
      </c>
      <c r="B4449" s="60" t="s">
        <v>8483</v>
      </c>
      <c r="C4449" s="61" t="s">
        <v>8484</v>
      </c>
      <c r="D4449" s="52" t="s">
        <v>9842</v>
      </c>
      <c r="E4449" s="53">
        <v>1701154.13</v>
      </c>
      <c r="F4449" s="23" t="str">
        <f>+IFERROR(VLOOKUP(Tabla1[[#This Row],[Artículo]],'..'!$B$2:$D$569000,3,),"")</f>
        <v/>
      </c>
      <c r="G4449" s="24" t="str">
        <f>IF(H4449=AF4449,"", "Error MC")</f>
        <v>Error MC</v>
      </c>
      <c r="H4449" s="62"/>
      <c r="I4449" s="54">
        <f>+Tabla1[[#This Row],[MC]]*Tabla1[[#This Row],[Pedido]]*Tabla1[[#This Row],[PVC ]]</f>
        <v>0</v>
      </c>
      <c r="J4449" s="26">
        <v>0.21</v>
      </c>
      <c r="K4449" s="63"/>
      <c r="L4449" s="28" t="s">
        <v>24296</v>
      </c>
      <c r="M4449" s="53">
        <v>2675915.4479999999</v>
      </c>
      <c r="N4449" s="64" t="str">
        <f>+IF(Tabla1[[#This Row],[F PMPI]]="SÍ","No","Sí")</f>
        <v>No</v>
      </c>
      <c r="O4449" s="65">
        <f>+Tabla1[[#This Row],[PVL]]*1.055</f>
        <v>2823090.7976399995</v>
      </c>
      <c r="P4449" s="65">
        <f>+Tabla1[[#This Row],[PVL]]*1.43</f>
        <v>3826559.0906399996</v>
      </c>
      <c r="Q4449" s="66" t="str">
        <f>+HYPERLINK(Tabla1[[#This Row],[PAG]])</f>
        <v>https://todomusica.com.ar/varios/8874-tarjeta-scr-si-madi-usb-p-mixer-soundcraft.html</v>
      </c>
      <c r="R4449" s="67"/>
      <c r="S4449" s="68"/>
      <c r="T4449" s="69"/>
      <c r="U4449" s="69"/>
      <c r="V4449" s="69"/>
      <c r="W4449" s="69"/>
      <c r="X4449" s="69"/>
      <c r="Y4449" s="35"/>
      <c r="Z4449" s="35" t="s">
        <v>27931</v>
      </c>
      <c r="AA4449" s="36">
        <v>1</v>
      </c>
      <c r="AB4449" s="35" t="s">
        <v>9849</v>
      </c>
      <c r="AC4449" s="35" t="str">
        <f>+IF(Tabla1[[#This Row],[STK]]="no","Sin STK", "STK disponible")</f>
        <v>STK disponible</v>
      </c>
      <c r="AD4449" s="35">
        <f>+I4449*J4449</f>
        <v>0</v>
      </c>
      <c r="AE4449" s="35">
        <f>+I4449*K4449</f>
        <v>0</v>
      </c>
      <c r="AF4449" s="36">
        <f>IF(Tabla1[[#This Row],[ref pack]]=1,Tabla1[[#This Row],[Pedido]],LCM(Tabla1[[#This Row],[MC VIEJO]],Tabla1[[#This Row],[Pedido]]))</f>
        <v>1</v>
      </c>
      <c r="AG4449" s="36">
        <f>+VLOOKUP(Tabla1[[#This Row],[Artículo]],'.'!$B$2:$D$11481,3,)</f>
        <v>1</v>
      </c>
      <c r="AH4449" s="37" t="str">
        <f>+IFERROR(SEARCH("pack",Tabla1[[#This Row],[PACK]]),"")</f>
        <v/>
      </c>
    </row>
    <row r="4450" spans="1:34" ht="24" customHeight="1" x14ac:dyDescent="0.2">
      <c r="A4450" s="50" t="s">
        <v>8485</v>
      </c>
      <c r="B4450" s="60" t="s">
        <v>8486</v>
      </c>
      <c r="C4450" s="61" t="s">
        <v>8487</v>
      </c>
      <c r="D4450" s="52" t="s">
        <v>27</v>
      </c>
      <c r="E4450" s="53">
        <v>267334.8</v>
      </c>
      <c r="F4450" s="23" t="str">
        <f>+IFERROR(VLOOKUP(Tabla1[[#This Row],[Artículo]],'..'!$B$2:$D$569000,3,),"")</f>
        <v/>
      </c>
      <c r="G4450" s="24" t="str">
        <f>IF(H4450=AF4450,"", "Error MC")</f>
        <v>Error MC</v>
      </c>
      <c r="H4450" s="62"/>
      <c r="I4450" s="54">
        <f>+Tabla1[[#This Row],[MC]]*Tabla1[[#This Row],[Pedido]]*Tabla1[[#This Row],[PVC ]]</f>
        <v>0</v>
      </c>
      <c r="J4450" s="26">
        <v>0.21</v>
      </c>
      <c r="K4450" s="63"/>
      <c r="L4450" s="28" t="s">
        <v>17</v>
      </c>
      <c r="M4450" s="53">
        <v>469038.90700000001</v>
      </c>
      <c r="N4450" s="64" t="str">
        <f>+IF(Tabla1[[#This Row],[F PMPI]]="SÍ","No","Sí")</f>
        <v>Sí</v>
      </c>
      <c r="O4450" s="65">
        <f>+Tabla1[[#This Row],[PVL]]*1.055</f>
        <v>494836.04688499996</v>
      </c>
      <c r="P4450" s="65">
        <f>+Tabla1[[#This Row],[PVL]]*1.43</f>
        <v>670725.63700999995</v>
      </c>
      <c r="Q4450" s="66" t="str">
        <f>+HYPERLINK(Tabla1[[#This Row],[PAG]])</f>
        <v>https://todomusica.com.ar/patcheras/6089-smc0804fbx-50.html</v>
      </c>
      <c r="R4450" s="67"/>
      <c r="S4450" s="68"/>
      <c r="T4450" s="69"/>
      <c r="U4450" s="69"/>
      <c r="V4450" s="69"/>
      <c r="W4450" s="69"/>
      <c r="X4450" s="69"/>
      <c r="Y4450" s="35"/>
      <c r="Z4450" s="35" t="s">
        <v>27932</v>
      </c>
      <c r="AA4450" s="36">
        <v>1</v>
      </c>
      <c r="AB4450" s="35" t="s">
        <v>27</v>
      </c>
      <c r="AC4450" s="35" t="str">
        <f>+IF(Tabla1[[#This Row],[STK]]="no","Sin STK", "STK disponible")</f>
        <v>Sin STK</v>
      </c>
      <c r="AD4450" s="35">
        <f>+I4450*J4450</f>
        <v>0</v>
      </c>
      <c r="AE4450" s="35">
        <f>+I4450*K4450</f>
        <v>0</v>
      </c>
      <c r="AF4450" s="36">
        <f>IF(Tabla1[[#This Row],[ref pack]]=1,Tabla1[[#This Row],[Pedido]],LCM(Tabla1[[#This Row],[MC VIEJO]],Tabla1[[#This Row],[Pedido]]))</f>
        <v>1</v>
      </c>
      <c r="AG4450" s="36">
        <f>+VLOOKUP(Tabla1[[#This Row],[Artículo]],'.'!$B$2:$D$11481,3,)</f>
        <v>1</v>
      </c>
      <c r="AH4450" s="37" t="str">
        <f>+IFERROR(SEARCH("pack",Tabla1[[#This Row],[PACK]]),"")</f>
        <v/>
      </c>
    </row>
    <row r="4451" spans="1:34" ht="24" customHeight="1" x14ac:dyDescent="0.2">
      <c r="A4451" s="50" t="s">
        <v>8485</v>
      </c>
      <c r="B4451" s="60" t="s">
        <v>8488</v>
      </c>
      <c r="C4451" s="61" t="s">
        <v>8489</v>
      </c>
      <c r="D4451" s="52" t="s">
        <v>27</v>
      </c>
      <c r="E4451" s="53">
        <v>479808.04</v>
      </c>
      <c r="F4451" s="23" t="str">
        <f>+IFERROR(VLOOKUP(Tabla1[[#This Row],[Artículo]],'..'!$B$2:$D$569000,3,),"")</f>
        <v/>
      </c>
      <c r="G4451" s="24" t="str">
        <f>IF(H4451=AF4451,"", "Error MC")</f>
        <v>Error MC</v>
      </c>
      <c r="H4451" s="62"/>
      <c r="I4451" s="54">
        <f>+Tabla1[[#This Row],[MC]]*Tabla1[[#This Row],[Pedido]]*Tabla1[[#This Row],[PVC ]]</f>
        <v>0</v>
      </c>
      <c r="J4451" s="26">
        <v>0.21</v>
      </c>
      <c r="K4451" s="63"/>
      <c r="L4451" s="28" t="s">
        <v>17</v>
      </c>
      <c r="M4451" s="53">
        <v>841823.20900000003</v>
      </c>
      <c r="N4451" s="64" t="str">
        <f>+IF(Tabla1[[#This Row],[F PMPI]]="SÍ","No","Sí")</f>
        <v>Sí</v>
      </c>
      <c r="O4451" s="65">
        <f>+Tabla1[[#This Row],[PVL]]*1.055</f>
        <v>888123.48549500003</v>
      </c>
      <c r="P4451" s="65">
        <f>+Tabla1[[#This Row],[PVL]]*1.43</f>
        <v>1203807.18887</v>
      </c>
      <c r="Q4451" s="66" t="str">
        <f>+HYPERLINK(Tabla1[[#This Row],[PAG]])</f>
        <v>https://todomusica.com.ar/patcheras/1238-smc1204fbx-100.html</v>
      </c>
      <c r="R4451" s="67"/>
      <c r="S4451" s="68"/>
      <c r="T4451" s="69"/>
      <c r="U4451" s="69"/>
      <c r="V4451" s="69"/>
      <c r="W4451" s="69"/>
      <c r="X4451" s="69"/>
      <c r="Y4451" s="35"/>
      <c r="Z4451" s="35" t="s">
        <v>27933</v>
      </c>
      <c r="AA4451" s="36">
        <v>1</v>
      </c>
      <c r="AB4451" s="35" t="s">
        <v>27</v>
      </c>
      <c r="AC4451" s="35" t="str">
        <f>+IF(Tabla1[[#This Row],[STK]]="no","Sin STK", "STK disponible")</f>
        <v>Sin STK</v>
      </c>
      <c r="AD4451" s="35">
        <f>+I4451*J4451</f>
        <v>0</v>
      </c>
      <c r="AE4451" s="35">
        <f>+I4451*K4451</f>
        <v>0</v>
      </c>
      <c r="AF4451" s="36">
        <f>IF(Tabla1[[#This Row],[ref pack]]=1,Tabla1[[#This Row],[Pedido]],LCM(Tabla1[[#This Row],[MC VIEJO]],Tabla1[[#This Row],[Pedido]]))</f>
        <v>1</v>
      </c>
      <c r="AG4451" s="36">
        <f>+VLOOKUP(Tabla1[[#This Row],[Artículo]],'.'!$B$2:$D$11481,3,)</f>
        <v>1</v>
      </c>
      <c r="AH4451" s="37" t="str">
        <f>+IFERROR(SEARCH("pack",Tabla1[[#This Row],[PACK]]),"")</f>
        <v/>
      </c>
    </row>
    <row r="4452" spans="1:34" ht="24" customHeight="1" x14ac:dyDescent="0.2">
      <c r="A4452" s="50" t="s">
        <v>8485</v>
      </c>
      <c r="B4452" s="60" t="s">
        <v>8490</v>
      </c>
      <c r="C4452" s="61" t="s">
        <v>8491</v>
      </c>
      <c r="D4452" s="52" t="s">
        <v>27</v>
      </c>
      <c r="E4452" s="53">
        <v>374031.97</v>
      </c>
      <c r="F4452" s="23" t="str">
        <f>+IFERROR(VLOOKUP(Tabla1[[#This Row],[Artículo]],'..'!$B$2:$D$569000,3,),"")</f>
        <v/>
      </c>
      <c r="G4452" s="24" t="str">
        <f>IF(H4452=AF4452,"", "Error MC")</f>
        <v>Error MC</v>
      </c>
      <c r="H4452" s="62"/>
      <c r="I4452" s="54">
        <f>+Tabla1[[#This Row],[MC]]*Tabla1[[#This Row],[Pedido]]*Tabla1[[#This Row],[PVC ]]</f>
        <v>0</v>
      </c>
      <c r="J4452" s="26">
        <v>0.21</v>
      </c>
      <c r="K4452" s="63"/>
      <c r="L4452" s="28" t="s">
        <v>17</v>
      </c>
      <c r="M4452" s="53">
        <v>656239.09600000002</v>
      </c>
      <c r="N4452" s="64" t="str">
        <f>+IF(Tabla1[[#This Row],[F PMPI]]="SÍ","No","Sí")</f>
        <v>Sí</v>
      </c>
      <c r="O4452" s="65">
        <f>+Tabla1[[#This Row],[PVL]]*1.055</f>
        <v>692332.24627999996</v>
      </c>
      <c r="P4452" s="65">
        <f>+Tabla1[[#This Row],[PVL]]*1.43</f>
        <v>938421.90728000004</v>
      </c>
      <c r="Q4452" s="66" t="str">
        <f>+HYPERLINK(Tabla1[[#This Row],[PAG]])</f>
        <v>https://todomusica.com.ar/patcheras/2271-smc1204fbx-50.html</v>
      </c>
      <c r="R4452" s="67"/>
      <c r="S4452" s="68"/>
      <c r="T4452" s="69"/>
      <c r="U4452" s="69"/>
      <c r="V4452" s="69"/>
      <c r="W4452" s="69"/>
      <c r="X4452" s="69"/>
      <c r="Y4452" s="35"/>
      <c r="Z4452" s="35" t="s">
        <v>27934</v>
      </c>
      <c r="AA4452" s="36">
        <v>1</v>
      </c>
      <c r="AB4452" s="35" t="s">
        <v>27</v>
      </c>
      <c r="AC4452" s="35" t="str">
        <f>+IF(Tabla1[[#This Row],[STK]]="no","Sin STK", "STK disponible")</f>
        <v>Sin STK</v>
      </c>
      <c r="AD4452" s="35">
        <f>+I4452*J4452</f>
        <v>0</v>
      </c>
      <c r="AE4452" s="35">
        <f>+I4452*K4452</f>
        <v>0</v>
      </c>
      <c r="AF4452" s="36">
        <f>IF(Tabla1[[#This Row],[ref pack]]=1,Tabla1[[#This Row],[Pedido]],LCM(Tabla1[[#This Row],[MC VIEJO]],Tabla1[[#This Row],[Pedido]]))</f>
        <v>1</v>
      </c>
      <c r="AG4452" s="36">
        <f>+VLOOKUP(Tabla1[[#This Row],[Artículo]],'.'!$B$2:$D$11481,3,)</f>
        <v>1</v>
      </c>
      <c r="AH4452" s="37" t="str">
        <f>+IFERROR(SEARCH("pack",Tabla1[[#This Row],[PACK]]),"")</f>
        <v/>
      </c>
    </row>
    <row r="4453" spans="1:34" ht="24" customHeight="1" x14ac:dyDescent="0.2">
      <c r="A4453" s="50" t="s">
        <v>8485</v>
      </c>
      <c r="B4453" s="60" t="s">
        <v>8492</v>
      </c>
      <c r="C4453" s="61" t="s">
        <v>8493</v>
      </c>
      <c r="D4453" s="52" t="s">
        <v>9842</v>
      </c>
      <c r="E4453" s="53">
        <v>562350.39</v>
      </c>
      <c r="F4453" s="23" t="str">
        <f>+IFERROR(VLOOKUP(Tabla1[[#This Row],[Artículo]],'..'!$B$2:$D$569000,3,),"")</f>
        <v/>
      </c>
      <c r="G4453" s="24" t="str">
        <f>IF(H4453=AF4453,"", "Error MC")</f>
        <v>Error MC</v>
      </c>
      <c r="H4453" s="62"/>
      <c r="I4453" s="54">
        <f>+Tabla1[[#This Row],[MC]]*Tabla1[[#This Row],[Pedido]]*Tabla1[[#This Row],[PVC ]]</f>
        <v>0</v>
      </c>
      <c r="J4453" s="26">
        <v>0.21</v>
      </c>
      <c r="K4453" s="63"/>
      <c r="L4453" s="28" t="s">
        <v>17</v>
      </c>
      <c r="M4453" s="53">
        <v>986643.76500000001</v>
      </c>
      <c r="N4453" s="64" t="str">
        <f>+IF(Tabla1[[#This Row],[F PMPI]]="SÍ","No","Sí")</f>
        <v>Sí</v>
      </c>
      <c r="O4453" s="65">
        <f>+Tabla1[[#This Row],[PVL]]*1.055</f>
        <v>1040909.172075</v>
      </c>
      <c r="P4453" s="65">
        <f>+Tabla1[[#This Row],[PVL]]*1.43</f>
        <v>1410900.5839499999</v>
      </c>
      <c r="Q4453" s="66" t="str">
        <f>+HYPERLINK(Tabla1[[#This Row],[PAG]])</f>
        <v>https://todomusica.com.ar/patcheras/2503-smc1604fbx-100.html</v>
      </c>
      <c r="R4453" s="67"/>
      <c r="S4453" s="68"/>
      <c r="T4453" s="69"/>
      <c r="U4453" s="69"/>
      <c r="V4453" s="69"/>
      <c r="W4453" s="69"/>
      <c r="X4453" s="69"/>
      <c r="Y4453" s="35"/>
      <c r="Z4453" s="35" t="s">
        <v>27935</v>
      </c>
      <c r="AA4453" s="36">
        <v>1</v>
      </c>
      <c r="AB4453" s="35" t="s">
        <v>27</v>
      </c>
      <c r="AC4453" s="35" t="str">
        <f>+IF(Tabla1[[#This Row],[STK]]="no","Sin STK", "STK disponible")</f>
        <v>STK disponible</v>
      </c>
      <c r="AD4453" s="35">
        <f>+I4453*J4453</f>
        <v>0</v>
      </c>
      <c r="AE4453" s="35">
        <f>+I4453*K4453</f>
        <v>0</v>
      </c>
      <c r="AF4453" s="36">
        <f>IF(Tabla1[[#This Row],[ref pack]]=1,Tabla1[[#This Row],[Pedido]],LCM(Tabla1[[#This Row],[MC VIEJO]],Tabla1[[#This Row],[Pedido]]))</f>
        <v>1</v>
      </c>
      <c r="AG4453" s="36">
        <f>+VLOOKUP(Tabla1[[#This Row],[Artículo]],'.'!$B$2:$D$11481,3,)</f>
        <v>1</v>
      </c>
      <c r="AH4453" s="37" t="str">
        <f>+IFERROR(SEARCH("pack",Tabla1[[#This Row],[PACK]]),"")</f>
        <v/>
      </c>
    </row>
    <row r="4454" spans="1:34" ht="24" customHeight="1" x14ac:dyDescent="0.2">
      <c r="A4454" s="50" t="s">
        <v>8485</v>
      </c>
      <c r="B4454" s="60" t="s">
        <v>8494</v>
      </c>
      <c r="C4454" s="61" t="s">
        <v>8495</v>
      </c>
      <c r="D4454" s="52" t="s">
        <v>9842</v>
      </c>
      <c r="E4454" s="53">
        <v>722277.96</v>
      </c>
      <c r="F4454" s="23" t="str">
        <f>+IFERROR(VLOOKUP(Tabla1[[#This Row],[Artículo]],'..'!$B$2:$D$569000,3,),"")</f>
        <v/>
      </c>
      <c r="G4454" s="24" t="str">
        <f>IF(H4454=AF4454,"", "Error MC")</f>
        <v>Error MC</v>
      </c>
      <c r="H4454" s="62"/>
      <c r="I4454" s="54">
        <f>+Tabla1[[#This Row],[MC]]*Tabla1[[#This Row],[Pedido]]*Tabla1[[#This Row],[PVC ]]</f>
        <v>0</v>
      </c>
      <c r="J4454" s="26">
        <v>0.21</v>
      </c>
      <c r="K4454" s="63"/>
      <c r="L4454" s="28" t="s">
        <v>17</v>
      </c>
      <c r="M4454" s="53">
        <v>1267236.6780000001</v>
      </c>
      <c r="N4454" s="64" t="str">
        <f>+IF(Tabla1[[#This Row],[F PMPI]]="SÍ","No","Sí")</f>
        <v>Sí</v>
      </c>
      <c r="O4454" s="65">
        <f>+Tabla1[[#This Row],[PVL]]*1.055</f>
        <v>1336934.6952899999</v>
      </c>
      <c r="P4454" s="65">
        <f>+Tabla1[[#This Row],[PVL]]*1.43</f>
        <v>1812148.4495399999</v>
      </c>
      <c r="Q4454" s="66" t="str">
        <f>+HYPERLINK(Tabla1[[#This Row],[PAG]])</f>
        <v>https://todomusica.com.ar/patcheras/1987-smc1604fbx-150.html</v>
      </c>
      <c r="R4454" s="67"/>
      <c r="S4454" s="68"/>
      <c r="T4454" s="69"/>
      <c r="U4454" s="69"/>
      <c r="V4454" s="69"/>
      <c r="W4454" s="69"/>
      <c r="X4454" s="69"/>
      <c r="Y4454" s="35"/>
      <c r="Z4454" s="35" t="s">
        <v>27936</v>
      </c>
      <c r="AA4454" s="36">
        <v>1</v>
      </c>
      <c r="AB4454" s="35" t="s">
        <v>27</v>
      </c>
      <c r="AC4454" s="35" t="str">
        <f>+IF(Tabla1[[#This Row],[STK]]="no","Sin STK", "STK disponible")</f>
        <v>STK disponible</v>
      </c>
      <c r="AD4454" s="35">
        <f>+I4454*J4454</f>
        <v>0</v>
      </c>
      <c r="AE4454" s="35">
        <f>+I4454*K4454</f>
        <v>0</v>
      </c>
      <c r="AF4454" s="36">
        <f>IF(Tabla1[[#This Row],[ref pack]]=1,Tabla1[[#This Row],[Pedido]],LCM(Tabla1[[#This Row],[MC VIEJO]],Tabla1[[#This Row],[Pedido]]))</f>
        <v>1</v>
      </c>
      <c r="AG4454" s="36">
        <f>+VLOOKUP(Tabla1[[#This Row],[Artículo]],'.'!$B$2:$D$11481,3,)</f>
        <v>1</v>
      </c>
      <c r="AH4454" s="37" t="str">
        <f>+IFERROR(SEARCH("pack",Tabla1[[#This Row],[PACK]]),"")</f>
        <v/>
      </c>
    </row>
    <row r="4455" spans="1:34" ht="24" customHeight="1" x14ac:dyDescent="0.2">
      <c r="A4455" s="50" t="s">
        <v>21930</v>
      </c>
      <c r="B4455" s="60" t="s">
        <v>24226</v>
      </c>
      <c r="C4455" s="61" t="s">
        <v>24227</v>
      </c>
      <c r="D4455" s="52" t="s">
        <v>27</v>
      </c>
      <c r="E4455" s="53">
        <v>40899.93</v>
      </c>
      <c r="F4455" s="23" t="str">
        <f>+IFERROR(VLOOKUP(Tabla1[[#This Row],[Artículo]],'..'!$B$2:$D$569000,3,),"")</f>
        <v/>
      </c>
      <c r="G4455" s="24" t="e">
        <f>IF(H4455=AF4455,"", "Error MC")</f>
        <v>#N/A</v>
      </c>
      <c r="H4455" s="62"/>
      <c r="I4455" s="54">
        <f>+Tabla1[[#This Row],[MC]]*Tabla1[[#This Row],[Pedido]]*Tabla1[[#This Row],[PVC ]]</f>
        <v>0</v>
      </c>
      <c r="J4455" s="26">
        <v>0.105</v>
      </c>
      <c r="K4455" s="63"/>
      <c r="L4455" s="28" t="s">
        <v>17</v>
      </c>
      <c r="M4455" s="53">
        <v>65531.915000000001</v>
      </c>
      <c r="N4455" s="64" t="str">
        <f>+IF(Tabla1[[#This Row],[F PMPI]]="SÍ","No","Sí")</f>
        <v>No</v>
      </c>
      <c r="O4455" s="65">
        <f>+Tabla1[[#This Row],[PVL]]*1.055</f>
        <v>69136.170324999999</v>
      </c>
      <c r="P4455" s="65">
        <f>+Tabla1[[#This Row],[PVL]]*1.43</f>
        <v>93710.638449999999</v>
      </c>
      <c r="Q4455" s="66" t="str">
        <f>+HYPERLINK(Tabla1[[#This Row],[PAG]])</f>
        <v/>
      </c>
      <c r="R4455" s="67"/>
      <c r="S4455" s="68"/>
      <c r="T4455" s="69"/>
      <c r="U4455" s="69"/>
      <c r="V4455" s="69"/>
      <c r="W4455" s="69"/>
      <c r="X4455" s="69"/>
      <c r="Y4455" s="35"/>
      <c r="Z4455" s="35" t="s">
        <v>65</v>
      </c>
      <c r="AA4455" s="36">
        <v>1</v>
      </c>
      <c r="AB4455" s="35" t="s">
        <v>9849</v>
      </c>
      <c r="AC4455" s="35" t="str">
        <f>+IF(Tabla1[[#This Row],[STK]]="no","Sin STK", "STK disponible")</f>
        <v>Sin STK</v>
      </c>
      <c r="AD4455" s="35">
        <f>+I4455*J4455</f>
        <v>0</v>
      </c>
      <c r="AE4455" s="35">
        <f>+I4455*K4455</f>
        <v>0</v>
      </c>
      <c r="AF4455" s="36" t="e">
        <f>IF(Tabla1[[#This Row],[ref pack]]=1,Tabla1[[#This Row],[Pedido]],LCM(Tabla1[[#This Row],[MC VIEJO]],Tabla1[[#This Row],[Pedido]]))</f>
        <v>#N/A</v>
      </c>
      <c r="AG4455" s="36" t="e">
        <f>+VLOOKUP(Tabla1[[#This Row],[Artículo]],'.'!$B$2:$D$11481,3,)</f>
        <v>#N/A</v>
      </c>
      <c r="AH4455" s="37" t="str">
        <f>+IFERROR(SEARCH("pack",Tabla1[[#This Row],[PACK]]),"")</f>
        <v/>
      </c>
    </row>
    <row r="4456" spans="1:34" ht="24" customHeight="1" x14ac:dyDescent="0.2">
      <c r="A4456" s="50" t="s">
        <v>8496</v>
      </c>
      <c r="B4456" s="60" t="s">
        <v>8497</v>
      </c>
      <c r="C4456" s="61" t="s">
        <v>8498</v>
      </c>
      <c r="D4456" s="52" t="s">
        <v>27</v>
      </c>
      <c r="E4456" s="53">
        <v>90994.02</v>
      </c>
      <c r="F4456" s="23" t="str">
        <f>+IFERROR(VLOOKUP(Tabla1[[#This Row],[Artículo]],'..'!$B$2:$D$569000,3,),"")</f>
        <v/>
      </c>
      <c r="G4456" s="24" t="str">
        <f>IF(H4456=AF4456,"", "Error MC")</f>
        <v>Error MC</v>
      </c>
      <c r="H4456" s="62"/>
      <c r="I4456" s="54">
        <f>+Tabla1[[#This Row],[MC]]*Tabla1[[#This Row],[Pedido]]*Tabla1[[#This Row],[PVC ]]</f>
        <v>0</v>
      </c>
      <c r="J4456" s="26">
        <v>0.21</v>
      </c>
      <c r="K4456" s="63"/>
      <c r="L4456" s="28" t="s">
        <v>31</v>
      </c>
      <c r="M4456" s="53">
        <v>154143.872</v>
      </c>
      <c r="N4456" s="64" t="str">
        <f>+IF(Tabla1[[#This Row],[F PMPI]]="SÍ","No","Sí")</f>
        <v>Sí</v>
      </c>
      <c r="O4456" s="65">
        <f>+Tabla1[[#This Row],[PVL]]*1.055</f>
        <v>162621.78495999999</v>
      </c>
      <c r="P4456" s="65">
        <f>+Tabla1[[#This Row],[PVL]]*1.43</f>
        <v>220425.73696000001</v>
      </c>
      <c r="Q4456" s="66" t="str">
        <f>+HYPERLINK(Tabla1[[#This Row],[PAG]])</f>
        <v/>
      </c>
      <c r="R4456" s="67"/>
      <c r="S4456" s="68"/>
      <c r="T4456" s="69"/>
      <c r="U4456" s="69"/>
      <c r="V4456" s="69"/>
      <c r="W4456" s="69"/>
      <c r="X4456" s="69"/>
      <c r="Y4456" s="35"/>
      <c r="Z4456" s="35" t="s">
        <v>65</v>
      </c>
      <c r="AA4456" s="36">
        <v>1</v>
      </c>
      <c r="AB4456" s="35" t="s">
        <v>27</v>
      </c>
      <c r="AC4456" s="35" t="str">
        <f>+IF(Tabla1[[#This Row],[STK]]="no","Sin STK", "STK disponible")</f>
        <v>Sin STK</v>
      </c>
      <c r="AD4456" s="35">
        <f>+I4456*J4456</f>
        <v>0</v>
      </c>
      <c r="AE4456" s="35">
        <f>+I4456*K4456</f>
        <v>0</v>
      </c>
      <c r="AF4456" s="36">
        <f>IF(Tabla1[[#This Row],[ref pack]]=1,Tabla1[[#This Row],[Pedido]],LCM(Tabla1[[#This Row],[MC VIEJO]],Tabla1[[#This Row],[Pedido]]))</f>
        <v>1</v>
      </c>
      <c r="AG4456" s="36">
        <f>+VLOOKUP(Tabla1[[#This Row],[Artículo]],'.'!$B$2:$D$11481,3,)</f>
        <v>1</v>
      </c>
      <c r="AH4456" s="37" t="str">
        <f>+IFERROR(SEARCH("pack",Tabla1[[#This Row],[PACK]]),"")</f>
        <v/>
      </c>
    </row>
    <row r="4457" spans="1:34" ht="24" customHeight="1" x14ac:dyDescent="0.2">
      <c r="A4457" s="50" t="s">
        <v>8496</v>
      </c>
      <c r="B4457" s="60" t="s">
        <v>8499</v>
      </c>
      <c r="C4457" s="61" t="s">
        <v>8500</v>
      </c>
      <c r="D4457" s="52" t="s">
        <v>27</v>
      </c>
      <c r="E4457" s="53">
        <v>240784.28</v>
      </c>
      <c r="F4457" s="23" t="str">
        <f>+IFERROR(VLOOKUP(Tabla1[[#This Row],[Artículo]],'..'!$B$2:$D$569000,3,),"")</f>
        <v/>
      </c>
      <c r="G4457" s="24" t="str">
        <f>IF(H4457=AF4457,"", "Error MC")</f>
        <v>Error MC</v>
      </c>
      <c r="H4457" s="62"/>
      <c r="I4457" s="54">
        <f>+Tabla1[[#This Row],[MC]]*Tabla1[[#This Row],[Pedido]]*Tabla1[[#This Row],[PVC ]]</f>
        <v>0</v>
      </c>
      <c r="J4457" s="26">
        <v>0.21</v>
      </c>
      <c r="K4457" s="63"/>
      <c r="L4457" s="28" t="s">
        <v>31</v>
      </c>
      <c r="M4457" s="53">
        <v>407888.56800000003</v>
      </c>
      <c r="N4457" s="64" t="str">
        <f>+IF(Tabla1[[#This Row],[F PMPI]]="SÍ","No","Sí")</f>
        <v>Sí</v>
      </c>
      <c r="O4457" s="65">
        <f>+Tabla1[[#This Row],[PVL]]*1.055</f>
        <v>430322.43923999998</v>
      </c>
      <c r="P4457" s="65">
        <f>+Tabla1[[#This Row],[PVL]]*1.43</f>
        <v>583280.65223999997</v>
      </c>
      <c r="Q4457" s="66" t="str">
        <f>+HYPERLINK(Tabla1[[#This Row],[PAG]])</f>
        <v/>
      </c>
      <c r="R4457" s="67"/>
      <c r="S4457" s="68"/>
      <c r="T4457" s="69"/>
      <c r="U4457" s="69"/>
      <c r="V4457" s="69"/>
      <c r="W4457" s="69"/>
      <c r="X4457" s="69"/>
      <c r="Y4457" s="35"/>
      <c r="Z4457" s="35" t="s">
        <v>65</v>
      </c>
      <c r="AA4457" s="36">
        <v>1</v>
      </c>
      <c r="AB4457" s="35" t="s">
        <v>27</v>
      </c>
      <c r="AC4457" s="35" t="str">
        <f>+IF(Tabla1[[#This Row],[STK]]="no","Sin STK", "STK disponible")</f>
        <v>Sin STK</v>
      </c>
      <c r="AD4457" s="35">
        <f>+I4457*J4457</f>
        <v>0</v>
      </c>
      <c r="AE4457" s="35">
        <f>+I4457*K4457</f>
        <v>0</v>
      </c>
      <c r="AF4457" s="36">
        <f>IF(Tabla1[[#This Row],[ref pack]]=1,Tabla1[[#This Row],[Pedido]],LCM(Tabla1[[#This Row],[MC VIEJO]],Tabla1[[#This Row],[Pedido]]))</f>
        <v>1</v>
      </c>
      <c r="AG4457" s="36">
        <f>+VLOOKUP(Tabla1[[#This Row],[Artículo]],'.'!$B$2:$D$11481,3,)</f>
        <v>1</v>
      </c>
      <c r="AH4457" s="37" t="str">
        <f>+IFERROR(SEARCH("pack",Tabla1[[#This Row],[PACK]]),"")</f>
        <v/>
      </c>
    </row>
    <row r="4458" spans="1:34" ht="24" customHeight="1" x14ac:dyDescent="0.2">
      <c r="A4458" s="50" t="s">
        <v>8496</v>
      </c>
      <c r="B4458" s="60" t="s">
        <v>8501</v>
      </c>
      <c r="C4458" s="61" t="s">
        <v>8502</v>
      </c>
      <c r="D4458" s="52" t="s">
        <v>9842</v>
      </c>
      <c r="E4458" s="53">
        <v>240784.28</v>
      </c>
      <c r="F4458" s="23" t="str">
        <f>+IFERROR(VLOOKUP(Tabla1[[#This Row],[Artículo]],'..'!$B$2:$D$569000,3,),"")</f>
        <v/>
      </c>
      <c r="G4458" s="24" t="str">
        <f>IF(H4458=AF4458,"", "Error MC")</f>
        <v>Error MC</v>
      </c>
      <c r="H4458" s="62"/>
      <c r="I4458" s="54">
        <f>+Tabla1[[#This Row],[MC]]*Tabla1[[#This Row],[Pedido]]*Tabla1[[#This Row],[PVC ]]</f>
        <v>0</v>
      </c>
      <c r="J4458" s="26">
        <v>0.21</v>
      </c>
      <c r="K4458" s="63"/>
      <c r="L4458" s="28" t="s">
        <v>31</v>
      </c>
      <c r="M4458" s="53">
        <v>407888.56800000003</v>
      </c>
      <c r="N4458" s="64" t="str">
        <f>+IF(Tabla1[[#This Row],[F PMPI]]="SÍ","No","Sí")</f>
        <v>Sí</v>
      </c>
      <c r="O4458" s="65">
        <f>+Tabla1[[#This Row],[PVL]]*1.055</f>
        <v>430322.43923999998</v>
      </c>
      <c r="P4458" s="65">
        <f>+Tabla1[[#This Row],[PVL]]*1.43</f>
        <v>583280.65223999997</v>
      </c>
      <c r="Q4458" s="66" t="str">
        <f>+HYPERLINK(Tabla1[[#This Row],[PAG]])</f>
        <v/>
      </c>
      <c r="R4458" s="67"/>
      <c r="S4458" s="68"/>
      <c r="T4458" s="69"/>
      <c r="U4458" s="69"/>
      <c r="V4458" s="69"/>
      <c r="W4458" s="69"/>
      <c r="X4458" s="69"/>
      <c r="Y4458" s="35"/>
      <c r="Z4458" s="35" t="s">
        <v>65</v>
      </c>
      <c r="AA4458" s="36">
        <v>1</v>
      </c>
      <c r="AB4458" s="35" t="s">
        <v>27</v>
      </c>
      <c r="AC4458" s="35" t="str">
        <f>+IF(Tabla1[[#This Row],[STK]]="no","Sin STK", "STK disponible")</f>
        <v>STK disponible</v>
      </c>
      <c r="AD4458" s="35">
        <f>+I4458*J4458</f>
        <v>0</v>
      </c>
      <c r="AE4458" s="35">
        <f>+I4458*K4458</f>
        <v>0</v>
      </c>
      <c r="AF4458" s="36">
        <f>IF(Tabla1[[#This Row],[ref pack]]=1,Tabla1[[#This Row],[Pedido]],LCM(Tabla1[[#This Row],[MC VIEJO]],Tabla1[[#This Row],[Pedido]]))</f>
        <v>1</v>
      </c>
      <c r="AG4458" s="36">
        <f>+VLOOKUP(Tabla1[[#This Row],[Artículo]],'.'!$B$2:$D$11481,3,)</f>
        <v>1</v>
      </c>
      <c r="AH4458" s="37" t="str">
        <f>+IFERROR(SEARCH("pack",Tabla1[[#This Row],[PACK]]),"")</f>
        <v/>
      </c>
    </row>
    <row r="4459" spans="1:34" ht="24" customHeight="1" x14ac:dyDescent="0.2">
      <c r="A4459" s="50" t="s">
        <v>8496</v>
      </c>
      <c r="B4459" s="60" t="s">
        <v>8503</v>
      </c>
      <c r="C4459" s="61" t="s">
        <v>8504</v>
      </c>
      <c r="D4459" s="52" t="s">
        <v>27</v>
      </c>
      <c r="E4459" s="53">
        <v>240784.28</v>
      </c>
      <c r="F4459" s="23" t="str">
        <f>+IFERROR(VLOOKUP(Tabla1[[#This Row],[Artículo]],'..'!$B$2:$D$569000,3,),"")</f>
        <v/>
      </c>
      <c r="G4459" s="24" t="str">
        <f>IF(H4459=AF4459,"", "Error MC")</f>
        <v>Error MC</v>
      </c>
      <c r="H4459" s="62"/>
      <c r="I4459" s="54">
        <f>+Tabla1[[#This Row],[MC]]*Tabla1[[#This Row],[Pedido]]*Tabla1[[#This Row],[PVC ]]</f>
        <v>0</v>
      </c>
      <c r="J4459" s="26">
        <v>0.21</v>
      </c>
      <c r="K4459" s="63"/>
      <c r="L4459" s="28" t="s">
        <v>31</v>
      </c>
      <c r="M4459" s="53">
        <v>407888.56800000003</v>
      </c>
      <c r="N4459" s="64" t="str">
        <f>+IF(Tabla1[[#This Row],[F PMPI]]="SÍ","No","Sí")</f>
        <v>Sí</v>
      </c>
      <c r="O4459" s="65">
        <f>+Tabla1[[#This Row],[PVL]]*1.055</f>
        <v>430322.43923999998</v>
      </c>
      <c r="P4459" s="65">
        <f>+Tabla1[[#This Row],[PVL]]*1.43</f>
        <v>583280.65223999997</v>
      </c>
      <c r="Q4459" s="66" t="str">
        <f>+HYPERLINK(Tabla1[[#This Row],[PAG]])</f>
        <v/>
      </c>
      <c r="R4459" s="67"/>
      <c r="S4459" s="68"/>
      <c r="T4459" s="69"/>
      <c r="U4459" s="69"/>
      <c r="V4459" s="69"/>
      <c r="W4459" s="69"/>
      <c r="X4459" s="69"/>
      <c r="Y4459" s="35"/>
      <c r="Z4459" s="35" t="s">
        <v>65</v>
      </c>
      <c r="AA4459" s="36">
        <v>1</v>
      </c>
      <c r="AB4459" s="35" t="s">
        <v>27</v>
      </c>
      <c r="AC4459" s="35" t="str">
        <f>+IF(Tabla1[[#This Row],[STK]]="no","Sin STK", "STK disponible")</f>
        <v>Sin STK</v>
      </c>
      <c r="AD4459" s="35">
        <f>+I4459*J4459</f>
        <v>0</v>
      </c>
      <c r="AE4459" s="35">
        <f>+I4459*K4459</f>
        <v>0</v>
      </c>
      <c r="AF4459" s="36">
        <f>IF(Tabla1[[#This Row],[ref pack]]=1,Tabla1[[#This Row],[Pedido]],LCM(Tabla1[[#This Row],[MC VIEJO]],Tabla1[[#This Row],[Pedido]]))</f>
        <v>1</v>
      </c>
      <c r="AG4459" s="36">
        <f>+VLOOKUP(Tabla1[[#This Row],[Artículo]],'.'!$B$2:$D$11481,3,)</f>
        <v>1</v>
      </c>
      <c r="AH4459" s="37" t="str">
        <f>+IFERROR(SEARCH("pack",Tabla1[[#This Row],[PACK]]),"")</f>
        <v/>
      </c>
    </row>
    <row r="4460" spans="1:34" ht="24" customHeight="1" x14ac:dyDescent="0.2">
      <c r="A4460" s="50" t="s">
        <v>8496</v>
      </c>
      <c r="B4460" s="60" t="s">
        <v>8505</v>
      </c>
      <c r="C4460" s="61" t="s">
        <v>8506</v>
      </c>
      <c r="D4460" s="52" t="s">
        <v>27</v>
      </c>
      <c r="E4460" s="53">
        <v>240784.28</v>
      </c>
      <c r="F4460" s="23" t="str">
        <f>+IFERROR(VLOOKUP(Tabla1[[#This Row],[Artículo]],'..'!$B$2:$D$569000,3,),"")</f>
        <v/>
      </c>
      <c r="G4460" s="24" t="str">
        <f>IF(H4460=AF4460,"", "Error MC")</f>
        <v>Error MC</v>
      </c>
      <c r="H4460" s="62"/>
      <c r="I4460" s="54">
        <f>+Tabla1[[#This Row],[MC]]*Tabla1[[#This Row],[Pedido]]*Tabla1[[#This Row],[PVC ]]</f>
        <v>0</v>
      </c>
      <c r="J4460" s="26">
        <v>0.21</v>
      </c>
      <c r="K4460" s="63"/>
      <c r="L4460" s="28" t="s">
        <v>31</v>
      </c>
      <c r="M4460" s="53">
        <v>407888.56800000003</v>
      </c>
      <c r="N4460" s="64" t="str">
        <f>+IF(Tabla1[[#This Row],[F PMPI]]="SÍ","No","Sí")</f>
        <v>Sí</v>
      </c>
      <c r="O4460" s="65">
        <f>+Tabla1[[#This Row],[PVL]]*1.055</f>
        <v>430322.43923999998</v>
      </c>
      <c r="P4460" s="65">
        <f>+Tabla1[[#This Row],[PVL]]*1.43</f>
        <v>583280.65223999997</v>
      </c>
      <c r="Q4460" s="66" t="str">
        <f>+HYPERLINK(Tabla1[[#This Row],[PAG]])</f>
        <v/>
      </c>
      <c r="R4460" s="67"/>
      <c r="S4460" s="68"/>
      <c r="T4460" s="69"/>
      <c r="U4460" s="69"/>
      <c r="V4460" s="69"/>
      <c r="W4460" s="69"/>
      <c r="X4460" s="69"/>
      <c r="Y4460" s="35"/>
      <c r="Z4460" s="35" t="s">
        <v>65</v>
      </c>
      <c r="AA4460" s="36">
        <v>1</v>
      </c>
      <c r="AB4460" s="35" t="s">
        <v>27</v>
      </c>
      <c r="AC4460" s="35" t="str">
        <f>+IF(Tabla1[[#This Row],[STK]]="no","Sin STK", "STK disponible")</f>
        <v>Sin STK</v>
      </c>
      <c r="AD4460" s="35">
        <f>+I4460*J4460</f>
        <v>0</v>
      </c>
      <c r="AE4460" s="35">
        <f>+I4460*K4460</f>
        <v>0</v>
      </c>
      <c r="AF4460" s="36">
        <f>IF(Tabla1[[#This Row],[ref pack]]=1,Tabla1[[#This Row],[Pedido]],LCM(Tabla1[[#This Row],[MC VIEJO]],Tabla1[[#This Row],[Pedido]]))</f>
        <v>1</v>
      </c>
      <c r="AG4460" s="36">
        <f>+VLOOKUP(Tabla1[[#This Row],[Artículo]],'.'!$B$2:$D$11481,3,)</f>
        <v>1</v>
      </c>
      <c r="AH4460" s="37" t="str">
        <f>+IFERROR(SEARCH("pack",Tabla1[[#This Row],[PACK]]),"")</f>
        <v/>
      </c>
    </row>
    <row r="4461" spans="1:34" ht="24" customHeight="1" x14ac:dyDescent="0.2">
      <c r="A4461" s="50" t="s">
        <v>8496</v>
      </c>
      <c r="B4461" s="60" t="s">
        <v>8507</v>
      </c>
      <c r="C4461" s="61" t="s">
        <v>8508</v>
      </c>
      <c r="D4461" s="52" t="s">
        <v>27</v>
      </c>
      <c r="E4461" s="53">
        <v>235184.69</v>
      </c>
      <c r="F4461" s="23" t="str">
        <f>+IFERROR(VLOOKUP(Tabla1[[#This Row],[Artículo]],'..'!$B$2:$D$569000,3,),"")</f>
        <v/>
      </c>
      <c r="G4461" s="24" t="str">
        <f>IF(H4461=AF4461,"", "Error MC")</f>
        <v>Error MC</v>
      </c>
      <c r="H4461" s="62"/>
      <c r="I4461" s="54">
        <f>+Tabla1[[#This Row],[MC]]*Tabla1[[#This Row],[Pedido]]*Tabla1[[#This Row],[PVC ]]</f>
        <v>0</v>
      </c>
      <c r="J4461" s="26">
        <v>0.21</v>
      </c>
      <c r="K4461" s="63"/>
      <c r="L4461" s="28" t="s">
        <v>31</v>
      </c>
      <c r="M4461" s="53">
        <v>398402.87</v>
      </c>
      <c r="N4461" s="64" t="str">
        <f>+IF(Tabla1[[#This Row],[F PMPI]]="SÍ","No","Sí")</f>
        <v>Sí</v>
      </c>
      <c r="O4461" s="65">
        <f>+Tabla1[[#This Row],[PVL]]*1.055</f>
        <v>420315.02784999995</v>
      </c>
      <c r="P4461" s="65">
        <f>+Tabla1[[#This Row],[PVL]]*1.43</f>
        <v>569716.1041</v>
      </c>
      <c r="Q4461" s="66" t="str">
        <f>+HYPERLINK(Tabla1[[#This Row],[PAG]])</f>
        <v/>
      </c>
      <c r="R4461" s="67"/>
      <c r="S4461" s="68"/>
      <c r="T4461" s="69"/>
      <c r="U4461" s="69"/>
      <c r="V4461" s="69"/>
      <c r="W4461" s="69"/>
      <c r="X4461" s="69"/>
      <c r="Y4461" s="35"/>
      <c r="Z4461" s="35" t="s">
        <v>65</v>
      </c>
      <c r="AA4461" s="36">
        <v>1</v>
      </c>
      <c r="AB4461" s="35" t="s">
        <v>27</v>
      </c>
      <c r="AC4461" s="35" t="str">
        <f>+IF(Tabla1[[#This Row],[STK]]="no","Sin STK", "STK disponible")</f>
        <v>Sin STK</v>
      </c>
      <c r="AD4461" s="35">
        <f>+I4461*J4461</f>
        <v>0</v>
      </c>
      <c r="AE4461" s="35">
        <f>+I4461*K4461</f>
        <v>0</v>
      </c>
      <c r="AF4461" s="36">
        <f>IF(Tabla1[[#This Row],[ref pack]]=1,Tabla1[[#This Row],[Pedido]],LCM(Tabla1[[#This Row],[MC VIEJO]],Tabla1[[#This Row],[Pedido]]))</f>
        <v>1</v>
      </c>
      <c r="AG4461" s="36">
        <f>+VLOOKUP(Tabla1[[#This Row],[Artículo]],'.'!$B$2:$D$11481,3,)</f>
        <v>1</v>
      </c>
      <c r="AH4461" s="37" t="str">
        <f>+IFERROR(SEARCH("pack",Tabla1[[#This Row],[PACK]]),"")</f>
        <v/>
      </c>
    </row>
    <row r="4462" spans="1:34" ht="24" customHeight="1" x14ac:dyDescent="0.2">
      <c r="A4462" s="50" t="s">
        <v>8496</v>
      </c>
      <c r="B4462" s="60" t="s">
        <v>8509</v>
      </c>
      <c r="C4462" s="61" t="s">
        <v>8510</v>
      </c>
      <c r="D4462" s="52" t="s">
        <v>27</v>
      </c>
      <c r="E4462" s="53">
        <v>235184.69</v>
      </c>
      <c r="F4462" s="23" t="str">
        <f>+IFERROR(VLOOKUP(Tabla1[[#This Row],[Artículo]],'..'!$B$2:$D$569000,3,),"")</f>
        <v/>
      </c>
      <c r="G4462" s="24" t="str">
        <f>IF(H4462=AF4462,"", "Error MC")</f>
        <v>Error MC</v>
      </c>
      <c r="H4462" s="62"/>
      <c r="I4462" s="54">
        <f>+Tabla1[[#This Row],[MC]]*Tabla1[[#This Row],[Pedido]]*Tabla1[[#This Row],[PVC ]]</f>
        <v>0</v>
      </c>
      <c r="J4462" s="26">
        <v>0.21</v>
      </c>
      <c r="K4462" s="63"/>
      <c r="L4462" s="28" t="s">
        <v>31</v>
      </c>
      <c r="M4462" s="53">
        <v>398402.87</v>
      </c>
      <c r="N4462" s="64" t="str">
        <f>+IF(Tabla1[[#This Row],[F PMPI]]="SÍ","No","Sí")</f>
        <v>Sí</v>
      </c>
      <c r="O4462" s="65">
        <f>+Tabla1[[#This Row],[PVL]]*1.055</f>
        <v>420315.02784999995</v>
      </c>
      <c r="P4462" s="65">
        <f>+Tabla1[[#This Row],[PVL]]*1.43</f>
        <v>569716.1041</v>
      </c>
      <c r="Q4462" s="66" t="str">
        <f>+HYPERLINK(Tabla1[[#This Row],[PAG]])</f>
        <v/>
      </c>
      <c r="R4462" s="67"/>
      <c r="S4462" s="68"/>
      <c r="T4462" s="69"/>
      <c r="U4462" s="69"/>
      <c r="V4462" s="69"/>
      <c r="W4462" s="69"/>
      <c r="X4462" s="69"/>
      <c r="Y4462" s="35"/>
      <c r="Z4462" s="35" t="s">
        <v>65</v>
      </c>
      <c r="AA4462" s="36">
        <v>1</v>
      </c>
      <c r="AB4462" s="35" t="s">
        <v>27</v>
      </c>
      <c r="AC4462" s="35" t="str">
        <f>+IF(Tabla1[[#This Row],[STK]]="no","Sin STK", "STK disponible")</f>
        <v>Sin STK</v>
      </c>
      <c r="AD4462" s="35">
        <f>+I4462*J4462</f>
        <v>0</v>
      </c>
      <c r="AE4462" s="35">
        <f>+I4462*K4462</f>
        <v>0</v>
      </c>
      <c r="AF4462" s="36">
        <f>IF(Tabla1[[#This Row],[ref pack]]=1,Tabla1[[#This Row],[Pedido]],LCM(Tabla1[[#This Row],[MC VIEJO]],Tabla1[[#This Row],[Pedido]]))</f>
        <v>1</v>
      </c>
      <c r="AG4462" s="36">
        <f>+VLOOKUP(Tabla1[[#This Row],[Artículo]],'.'!$B$2:$D$11481,3,)</f>
        <v>1</v>
      </c>
      <c r="AH4462" s="37" t="str">
        <f>+IFERROR(SEARCH("pack",Tabla1[[#This Row],[PACK]]),"")</f>
        <v/>
      </c>
    </row>
    <row r="4463" spans="1:34" ht="24" customHeight="1" x14ac:dyDescent="0.2">
      <c r="A4463" s="50" t="s">
        <v>8496</v>
      </c>
      <c r="B4463" s="60" t="s">
        <v>8511</v>
      </c>
      <c r="C4463" s="61" t="s">
        <v>8512</v>
      </c>
      <c r="D4463" s="52" t="s">
        <v>27</v>
      </c>
      <c r="E4463" s="53">
        <v>235184.69</v>
      </c>
      <c r="F4463" s="23" t="str">
        <f>+IFERROR(VLOOKUP(Tabla1[[#This Row],[Artículo]],'..'!$B$2:$D$569000,3,),"")</f>
        <v/>
      </c>
      <c r="G4463" s="24" t="str">
        <f>IF(H4463=AF4463,"", "Error MC")</f>
        <v>Error MC</v>
      </c>
      <c r="H4463" s="62"/>
      <c r="I4463" s="54">
        <f>+Tabla1[[#This Row],[MC]]*Tabla1[[#This Row],[Pedido]]*Tabla1[[#This Row],[PVC ]]</f>
        <v>0</v>
      </c>
      <c r="J4463" s="26">
        <v>0.21</v>
      </c>
      <c r="K4463" s="63"/>
      <c r="L4463" s="28" t="s">
        <v>31</v>
      </c>
      <c r="M4463" s="53">
        <v>398402.87</v>
      </c>
      <c r="N4463" s="64" t="str">
        <f>+IF(Tabla1[[#This Row],[F PMPI]]="SÍ","No","Sí")</f>
        <v>Sí</v>
      </c>
      <c r="O4463" s="65">
        <f>+Tabla1[[#This Row],[PVL]]*1.055</f>
        <v>420315.02784999995</v>
      </c>
      <c r="P4463" s="65">
        <f>+Tabla1[[#This Row],[PVL]]*1.43</f>
        <v>569716.1041</v>
      </c>
      <c r="Q4463" s="66" t="str">
        <f>+HYPERLINK(Tabla1[[#This Row],[PAG]])</f>
        <v/>
      </c>
      <c r="R4463" s="67"/>
      <c r="S4463" s="68"/>
      <c r="T4463" s="69"/>
      <c r="U4463" s="69"/>
      <c r="V4463" s="69"/>
      <c r="W4463" s="69"/>
      <c r="X4463" s="69"/>
      <c r="Y4463" s="35"/>
      <c r="Z4463" s="35" t="s">
        <v>65</v>
      </c>
      <c r="AA4463" s="36">
        <v>1</v>
      </c>
      <c r="AB4463" s="35" t="s">
        <v>27</v>
      </c>
      <c r="AC4463" s="35" t="str">
        <f>+IF(Tabla1[[#This Row],[STK]]="no","Sin STK", "STK disponible")</f>
        <v>Sin STK</v>
      </c>
      <c r="AD4463" s="35">
        <f>+I4463*J4463</f>
        <v>0</v>
      </c>
      <c r="AE4463" s="35">
        <f>+I4463*K4463</f>
        <v>0</v>
      </c>
      <c r="AF4463" s="36">
        <f>IF(Tabla1[[#This Row],[ref pack]]=1,Tabla1[[#This Row],[Pedido]],LCM(Tabla1[[#This Row],[MC VIEJO]],Tabla1[[#This Row],[Pedido]]))</f>
        <v>1</v>
      </c>
      <c r="AG4463" s="36">
        <f>+VLOOKUP(Tabla1[[#This Row],[Artículo]],'.'!$B$2:$D$11481,3,)</f>
        <v>1</v>
      </c>
      <c r="AH4463" s="37" t="str">
        <f>+IFERROR(SEARCH("pack",Tabla1[[#This Row],[PACK]]),"")</f>
        <v/>
      </c>
    </row>
    <row r="4464" spans="1:34" ht="24" customHeight="1" x14ac:dyDescent="0.2">
      <c r="A4464" s="50" t="s">
        <v>8496</v>
      </c>
      <c r="B4464" s="60" t="s">
        <v>8513</v>
      </c>
      <c r="C4464" s="61" t="s">
        <v>8514</v>
      </c>
      <c r="D4464" s="52" t="s">
        <v>27</v>
      </c>
      <c r="E4464" s="53">
        <v>288381.15000000002</v>
      </c>
      <c r="F4464" s="23" t="str">
        <f>+IFERROR(VLOOKUP(Tabla1[[#This Row],[Artículo]],'..'!$B$2:$D$569000,3,),"")</f>
        <v/>
      </c>
      <c r="G4464" s="24" t="str">
        <f>IF(H4464=AF4464,"", "Error MC")</f>
        <v>Error MC</v>
      </c>
      <c r="H4464" s="62"/>
      <c r="I4464" s="54">
        <f>+Tabla1[[#This Row],[MC]]*Tabla1[[#This Row],[Pedido]]*Tabla1[[#This Row],[PVC ]]</f>
        <v>0</v>
      </c>
      <c r="J4464" s="26">
        <v>0.21</v>
      </c>
      <c r="K4464" s="63"/>
      <c r="L4464" s="28" t="s">
        <v>31</v>
      </c>
      <c r="M4464" s="53">
        <v>488517.66800000001</v>
      </c>
      <c r="N4464" s="64" t="str">
        <f>+IF(Tabla1[[#This Row],[F PMPI]]="SÍ","No","Sí")</f>
        <v>Sí</v>
      </c>
      <c r="O4464" s="65">
        <f>+Tabla1[[#This Row],[PVL]]*1.055</f>
        <v>515386.13973999996</v>
      </c>
      <c r="P4464" s="65">
        <f>+Tabla1[[#This Row],[PVL]]*1.43</f>
        <v>698580.26523999998</v>
      </c>
      <c r="Q4464" s="66" t="str">
        <f>+HYPERLINK(Tabla1[[#This Row],[PAG]])</f>
        <v/>
      </c>
      <c r="R4464" s="67"/>
      <c r="S4464" s="68"/>
      <c r="T4464" s="69"/>
      <c r="U4464" s="69"/>
      <c r="V4464" s="69"/>
      <c r="W4464" s="69"/>
      <c r="X4464" s="69"/>
      <c r="Y4464" s="35"/>
      <c r="Z4464" s="35" t="s">
        <v>65</v>
      </c>
      <c r="AA4464" s="36">
        <v>1</v>
      </c>
      <c r="AB4464" s="35" t="s">
        <v>27</v>
      </c>
      <c r="AC4464" s="35" t="str">
        <f>+IF(Tabla1[[#This Row],[STK]]="no","Sin STK", "STK disponible")</f>
        <v>Sin STK</v>
      </c>
      <c r="AD4464" s="35">
        <f>+I4464*J4464</f>
        <v>0</v>
      </c>
      <c r="AE4464" s="35">
        <f>+I4464*K4464</f>
        <v>0</v>
      </c>
      <c r="AF4464" s="36">
        <f>IF(Tabla1[[#This Row],[ref pack]]=1,Tabla1[[#This Row],[Pedido]],LCM(Tabla1[[#This Row],[MC VIEJO]],Tabla1[[#This Row],[Pedido]]))</f>
        <v>1</v>
      </c>
      <c r="AG4464" s="36">
        <f>+VLOOKUP(Tabla1[[#This Row],[Artículo]],'.'!$B$2:$D$11481,3,)</f>
        <v>1</v>
      </c>
      <c r="AH4464" s="37" t="str">
        <f>+IFERROR(SEARCH("pack",Tabla1[[#This Row],[PACK]]),"")</f>
        <v/>
      </c>
    </row>
    <row r="4465" spans="1:34" ht="24" customHeight="1" x14ac:dyDescent="0.2">
      <c r="A4465" s="50" t="s">
        <v>8496</v>
      </c>
      <c r="B4465" s="60" t="s">
        <v>8515</v>
      </c>
      <c r="C4465" s="61" t="s">
        <v>8516</v>
      </c>
      <c r="D4465" s="52" t="s">
        <v>27</v>
      </c>
      <c r="E4465" s="53">
        <v>264582.7</v>
      </c>
      <c r="F4465" s="23" t="str">
        <f>+IFERROR(VLOOKUP(Tabla1[[#This Row],[Artículo]],'..'!$B$2:$D$569000,3,),"")</f>
        <v/>
      </c>
      <c r="G4465" s="24" t="str">
        <f>IF(H4465=AF4465,"", "Error MC")</f>
        <v>Error MC</v>
      </c>
      <c r="H4465" s="62"/>
      <c r="I4465" s="54">
        <f>+Tabla1[[#This Row],[MC]]*Tabla1[[#This Row],[Pedido]]*Tabla1[[#This Row],[PVC ]]</f>
        <v>0</v>
      </c>
      <c r="J4465" s="26">
        <v>0.21</v>
      </c>
      <c r="K4465" s="63"/>
      <c r="L4465" s="28" t="s">
        <v>31</v>
      </c>
      <c r="M4465" s="53">
        <v>448203.09399999998</v>
      </c>
      <c r="N4465" s="64" t="str">
        <f>+IF(Tabla1[[#This Row],[F PMPI]]="SÍ","No","Sí")</f>
        <v>Sí</v>
      </c>
      <c r="O4465" s="65">
        <f>+Tabla1[[#This Row],[PVL]]*1.055</f>
        <v>472854.26416999998</v>
      </c>
      <c r="P4465" s="65">
        <f>+Tabla1[[#This Row],[PVL]]*1.43</f>
        <v>640930.42441999994</v>
      </c>
      <c r="Q4465" s="66" t="str">
        <f>+HYPERLINK(Tabla1[[#This Row],[PAG]])</f>
        <v/>
      </c>
      <c r="R4465" s="67"/>
      <c r="S4465" s="68"/>
      <c r="T4465" s="69"/>
      <c r="U4465" s="69"/>
      <c r="V4465" s="69"/>
      <c r="W4465" s="69"/>
      <c r="X4465" s="69"/>
      <c r="Y4465" s="35"/>
      <c r="Z4465" s="35" t="s">
        <v>65</v>
      </c>
      <c r="AA4465" s="36">
        <v>1</v>
      </c>
      <c r="AB4465" s="35" t="s">
        <v>27</v>
      </c>
      <c r="AC4465" s="35" t="str">
        <f>+IF(Tabla1[[#This Row],[STK]]="no","Sin STK", "STK disponible")</f>
        <v>Sin STK</v>
      </c>
      <c r="AD4465" s="35">
        <f>+I4465*J4465</f>
        <v>0</v>
      </c>
      <c r="AE4465" s="35">
        <f>+I4465*K4465</f>
        <v>0</v>
      </c>
      <c r="AF4465" s="36">
        <f>IF(Tabla1[[#This Row],[ref pack]]=1,Tabla1[[#This Row],[Pedido]],LCM(Tabla1[[#This Row],[MC VIEJO]],Tabla1[[#This Row],[Pedido]]))</f>
        <v>1</v>
      </c>
      <c r="AG4465" s="36">
        <f>+VLOOKUP(Tabla1[[#This Row],[Artículo]],'.'!$B$2:$D$11481,3,)</f>
        <v>1</v>
      </c>
      <c r="AH4465" s="37" t="str">
        <f>+IFERROR(SEARCH("pack",Tabla1[[#This Row],[PACK]]),"")</f>
        <v/>
      </c>
    </row>
    <row r="4466" spans="1:34" ht="24" customHeight="1" x14ac:dyDescent="0.2">
      <c r="A4466" s="50" t="s">
        <v>8496</v>
      </c>
      <c r="B4466" s="60" t="s">
        <v>8517</v>
      </c>
      <c r="C4466" s="61" t="s">
        <v>8518</v>
      </c>
      <c r="D4466" s="52" t="s">
        <v>9842</v>
      </c>
      <c r="E4466" s="53">
        <v>288381.15000000002</v>
      </c>
      <c r="F4466" s="23" t="str">
        <f>+IFERROR(VLOOKUP(Tabla1[[#This Row],[Artículo]],'..'!$B$2:$D$569000,3,),"")</f>
        <v/>
      </c>
      <c r="G4466" s="24" t="str">
        <f>IF(H4466=AF4466,"", "Error MC")</f>
        <v>Error MC</v>
      </c>
      <c r="H4466" s="62"/>
      <c r="I4466" s="54">
        <f>+Tabla1[[#This Row],[MC]]*Tabla1[[#This Row],[Pedido]]*Tabla1[[#This Row],[PVC ]]</f>
        <v>0</v>
      </c>
      <c r="J4466" s="26">
        <v>0.21</v>
      </c>
      <c r="K4466" s="63"/>
      <c r="L4466" s="28" t="s">
        <v>31</v>
      </c>
      <c r="M4466" s="53">
        <v>488517.66800000001</v>
      </c>
      <c r="N4466" s="64" t="str">
        <f>+IF(Tabla1[[#This Row],[F PMPI]]="SÍ","No","Sí")</f>
        <v>Sí</v>
      </c>
      <c r="O4466" s="65">
        <f>+Tabla1[[#This Row],[PVL]]*1.055</f>
        <v>515386.13973999996</v>
      </c>
      <c r="P4466" s="65">
        <f>+Tabla1[[#This Row],[PVL]]*1.43</f>
        <v>698580.26523999998</v>
      </c>
      <c r="Q4466" s="66" t="str">
        <f>+HYPERLINK(Tabla1[[#This Row],[PAG]])</f>
        <v/>
      </c>
      <c r="R4466" s="67"/>
      <c r="S4466" s="68"/>
      <c r="T4466" s="69"/>
      <c r="U4466" s="69"/>
      <c r="V4466" s="69"/>
      <c r="W4466" s="69"/>
      <c r="X4466" s="69"/>
      <c r="Y4466" s="35"/>
      <c r="Z4466" s="35" t="s">
        <v>65</v>
      </c>
      <c r="AA4466" s="36">
        <v>1</v>
      </c>
      <c r="AB4466" s="35" t="s">
        <v>27</v>
      </c>
      <c r="AC4466" s="35" t="str">
        <f>+IF(Tabla1[[#This Row],[STK]]="no","Sin STK", "STK disponible")</f>
        <v>STK disponible</v>
      </c>
      <c r="AD4466" s="35">
        <f>+I4466*J4466</f>
        <v>0</v>
      </c>
      <c r="AE4466" s="35">
        <f>+I4466*K4466</f>
        <v>0</v>
      </c>
      <c r="AF4466" s="36">
        <f>IF(Tabla1[[#This Row],[ref pack]]=1,Tabla1[[#This Row],[Pedido]],LCM(Tabla1[[#This Row],[MC VIEJO]],Tabla1[[#This Row],[Pedido]]))</f>
        <v>1</v>
      </c>
      <c r="AG4466" s="36">
        <f>+VLOOKUP(Tabla1[[#This Row],[Artículo]],'.'!$B$2:$D$11481,3,)</f>
        <v>1</v>
      </c>
      <c r="AH4466" s="37" t="str">
        <f>+IFERROR(SEARCH("pack",Tabla1[[#This Row],[PACK]]),"")</f>
        <v/>
      </c>
    </row>
    <row r="4467" spans="1:34" ht="24" customHeight="1" x14ac:dyDescent="0.2">
      <c r="A4467" s="50" t="s">
        <v>8496</v>
      </c>
      <c r="B4467" s="60" t="s">
        <v>8519</v>
      </c>
      <c r="C4467" s="61" t="s">
        <v>8520</v>
      </c>
      <c r="D4467" s="52" t="s">
        <v>27</v>
      </c>
      <c r="E4467" s="53">
        <v>320579.05</v>
      </c>
      <c r="F4467" s="23" t="str">
        <f>+IFERROR(VLOOKUP(Tabla1[[#This Row],[Artículo]],'..'!$B$2:$D$569000,3,),"")</f>
        <v/>
      </c>
      <c r="G4467" s="24" t="str">
        <f>IF(H4467=AF4467,"", "Error MC")</f>
        <v>Error MC</v>
      </c>
      <c r="H4467" s="62"/>
      <c r="I4467" s="54">
        <f>+Tabla1[[#This Row],[MC]]*Tabla1[[#This Row],[Pedido]]*Tabla1[[#This Row],[PVC ]]</f>
        <v>0</v>
      </c>
      <c r="J4467" s="26">
        <v>0.21</v>
      </c>
      <c r="K4467" s="63"/>
      <c r="L4467" s="28" t="s">
        <v>31</v>
      </c>
      <c r="M4467" s="53">
        <v>543060.91099999996</v>
      </c>
      <c r="N4467" s="64" t="str">
        <f>+IF(Tabla1[[#This Row],[F PMPI]]="SÍ","No","Sí")</f>
        <v>Sí</v>
      </c>
      <c r="O4467" s="65">
        <f>+Tabla1[[#This Row],[PVL]]*1.055</f>
        <v>572929.26110499993</v>
      </c>
      <c r="P4467" s="65">
        <f>+Tabla1[[#This Row],[PVL]]*1.43</f>
        <v>776577.10272999993</v>
      </c>
      <c r="Q4467" s="66" t="str">
        <f>+HYPERLINK(Tabla1[[#This Row],[PAG]])</f>
        <v/>
      </c>
      <c r="R4467" s="67"/>
      <c r="S4467" s="68"/>
      <c r="T4467" s="69"/>
      <c r="U4467" s="69"/>
      <c r="V4467" s="69"/>
      <c r="W4467" s="69"/>
      <c r="X4467" s="69"/>
      <c r="Y4467" s="35"/>
      <c r="Z4467" s="35" t="s">
        <v>65</v>
      </c>
      <c r="AA4467" s="36">
        <v>1</v>
      </c>
      <c r="AB4467" s="35" t="s">
        <v>27</v>
      </c>
      <c r="AC4467" s="35" t="str">
        <f>+IF(Tabla1[[#This Row],[STK]]="no","Sin STK", "STK disponible")</f>
        <v>Sin STK</v>
      </c>
      <c r="AD4467" s="35">
        <f>+I4467*J4467</f>
        <v>0</v>
      </c>
      <c r="AE4467" s="35">
        <f>+I4467*K4467</f>
        <v>0</v>
      </c>
      <c r="AF4467" s="36">
        <f>IF(Tabla1[[#This Row],[ref pack]]=1,Tabla1[[#This Row],[Pedido]],LCM(Tabla1[[#This Row],[MC VIEJO]],Tabla1[[#This Row],[Pedido]]))</f>
        <v>1</v>
      </c>
      <c r="AG4467" s="36">
        <f>+VLOOKUP(Tabla1[[#This Row],[Artículo]],'.'!$B$2:$D$11481,3,)</f>
        <v>1</v>
      </c>
      <c r="AH4467" s="37" t="str">
        <f>+IFERROR(SEARCH("pack",Tabla1[[#This Row],[PACK]]),"")</f>
        <v/>
      </c>
    </row>
    <row r="4468" spans="1:34" ht="24" customHeight="1" x14ac:dyDescent="0.2">
      <c r="A4468" s="50" t="s">
        <v>8496</v>
      </c>
      <c r="B4468" s="60" t="s">
        <v>8521</v>
      </c>
      <c r="C4468" s="61" t="s">
        <v>8522</v>
      </c>
      <c r="D4468" s="52" t="s">
        <v>27</v>
      </c>
      <c r="E4468" s="53">
        <v>320579.05</v>
      </c>
      <c r="F4468" s="23" t="str">
        <f>+IFERROR(VLOOKUP(Tabla1[[#This Row],[Artículo]],'..'!$B$2:$D$569000,3,),"")</f>
        <v/>
      </c>
      <c r="G4468" s="24" t="str">
        <f>IF(H4468=AF4468,"", "Error MC")</f>
        <v>Error MC</v>
      </c>
      <c r="H4468" s="62"/>
      <c r="I4468" s="54">
        <f>+Tabla1[[#This Row],[MC]]*Tabla1[[#This Row],[Pedido]]*Tabla1[[#This Row],[PVC ]]</f>
        <v>0</v>
      </c>
      <c r="J4468" s="26">
        <v>0.21</v>
      </c>
      <c r="K4468" s="63"/>
      <c r="L4468" s="28" t="s">
        <v>31</v>
      </c>
      <c r="M4468" s="53">
        <v>543060.91099999996</v>
      </c>
      <c r="N4468" s="64" t="str">
        <f>+IF(Tabla1[[#This Row],[F PMPI]]="SÍ","No","Sí")</f>
        <v>Sí</v>
      </c>
      <c r="O4468" s="65">
        <f>+Tabla1[[#This Row],[PVL]]*1.055</f>
        <v>572929.26110499993</v>
      </c>
      <c r="P4468" s="65">
        <f>+Tabla1[[#This Row],[PVL]]*1.43</f>
        <v>776577.10272999993</v>
      </c>
      <c r="Q4468" s="66" t="str">
        <f>+HYPERLINK(Tabla1[[#This Row],[PAG]])</f>
        <v/>
      </c>
      <c r="R4468" s="67"/>
      <c r="S4468" s="68"/>
      <c r="T4468" s="69"/>
      <c r="U4468" s="69"/>
      <c r="V4468" s="69"/>
      <c r="W4468" s="69"/>
      <c r="X4468" s="69"/>
      <c r="Y4468" s="35"/>
      <c r="Z4468" s="35" t="s">
        <v>65</v>
      </c>
      <c r="AA4468" s="36">
        <v>1</v>
      </c>
      <c r="AB4468" s="35" t="s">
        <v>27</v>
      </c>
      <c r="AC4468" s="35" t="str">
        <f>+IF(Tabla1[[#This Row],[STK]]="no","Sin STK", "STK disponible")</f>
        <v>Sin STK</v>
      </c>
      <c r="AD4468" s="35">
        <f>+I4468*J4468</f>
        <v>0</v>
      </c>
      <c r="AE4468" s="35">
        <f>+I4468*K4468</f>
        <v>0</v>
      </c>
      <c r="AF4468" s="36">
        <f>IF(Tabla1[[#This Row],[ref pack]]=1,Tabla1[[#This Row],[Pedido]],LCM(Tabla1[[#This Row],[MC VIEJO]],Tabla1[[#This Row],[Pedido]]))</f>
        <v>1</v>
      </c>
      <c r="AG4468" s="36">
        <f>+VLOOKUP(Tabla1[[#This Row],[Artículo]],'.'!$B$2:$D$11481,3,)</f>
        <v>1</v>
      </c>
      <c r="AH4468" s="37" t="str">
        <f>+IFERROR(SEARCH("pack",Tabla1[[#This Row],[PACK]]),"")</f>
        <v/>
      </c>
    </row>
    <row r="4469" spans="1:34" ht="24" customHeight="1" x14ac:dyDescent="0.2">
      <c r="A4469" s="50" t="s">
        <v>8496</v>
      </c>
      <c r="B4469" s="60" t="s">
        <v>8523</v>
      </c>
      <c r="C4469" s="61" t="s">
        <v>8524</v>
      </c>
      <c r="D4469" s="52" t="s">
        <v>9842</v>
      </c>
      <c r="E4469" s="53">
        <v>355576.77</v>
      </c>
      <c r="F4469" s="23" t="str">
        <f>+IFERROR(VLOOKUP(Tabla1[[#This Row],[Artículo]],'..'!$B$2:$D$569000,3,),"")</f>
        <v/>
      </c>
      <c r="G4469" s="24" t="str">
        <f>IF(H4469=AF4469,"", "Error MC")</f>
        <v>Error MC</v>
      </c>
      <c r="H4469" s="62"/>
      <c r="I4469" s="54">
        <f>+Tabla1[[#This Row],[MC]]*Tabla1[[#This Row],[Pedido]]*Tabla1[[#This Row],[PVC ]]</f>
        <v>0</v>
      </c>
      <c r="J4469" s="26">
        <v>0.21</v>
      </c>
      <c r="K4469" s="63"/>
      <c r="L4469" s="28" t="s">
        <v>31</v>
      </c>
      <c r="M4469" s="53">
        <v>602347.05099999998</v>
      </c>
      <c r="N4469" s="64" t="str">
        <f>+IF(Tabla1[[#This Row],[F PMPI]]="SÍ","No","Sí")</f>
        <v>Sí</v>
      </c>
      <c r="O4469" s="65">
        <f>+Tabla1[[#This Row],[PVL]]*1.055</f>
        <v>635476.138805</v>
      </c>
      <c r="P4469" s="65">
        <f>+Tabla1[[#This Row],[PVL]]*1.43</f>
        <v>861356.28292999999</v>
      </c>
      <c r="Q4469" s="66" t="str">
        <f>+HYPERLINK(Tabla1[[#This Row],[PAG]])</f>
        <v/>
      </c>
      <c r="R4469" s="67"/>
      <c r="S4469" s="68"/>
      <c r="T4469" s="69"/>
      <c r="U4469" s="69"/>
      <c r="V4469" s="69"/>
      <c r="W4469" s="69"/>
      <c r="X4469" s="69"/>
      <c r="Y4469" s="35"/>
      <c r="Z4469" s="35" t="s">
        <v>65</v>
      </c>
      <c r="AA4469" s="36">
        <v>1</v>
      </c>
      <c r="AB4469" s="35" t="s">
        <v>27</v>
      </c>
      <c r="AC4469" s="35" t="str">
        <f>+IF(Tabla1[[#This Row],[STK]]="no","Sin STK", "STK disponible")</f>
        <v>STK disponible</v>
      </c>
      <c r="AD4469" s="35">
        <f>+I4469*J4469</f>
        <v>0</v>
      </c>
      <c r="AE4469" s="35">
        <f>+I4469*K4469</f>
        <v>0</v>
      </c>
      <c r="AF4469" s="36">
        <f>IF(Tabla1[[#This Row],[ref pack]]=1,Tabla1[[#This Row],[Pedido]],LCM(Tabla1[[#This Row],[MC VIEJO]],Tabla1[[#This Row],[Pedido]]))</f>
        <v>1</v>
      </c>
      <c r="AG4469" s="36">
        <f>+VLOOKUP(Tabla1[[#This Row],[Artículo]],'.'!$B$2:$D$11481,3,)</f>
        <v>1</v>
      </c>
      <c r="AH4469" s="37" t="str">
        <f>+IFERROR(SEARCH("pack",Tabla1[[#This Row],[PACK]]),"")</f>
        <v/>
      </c>
    </row>
    <row r="4470" spans="1:34" ht="24" customHeight="1" x14ac:dyDescent="0.2">
      <c r="A4470" s="50" t="s">
        <v>8496</v>
      </c>
      <c r="B4470" s="60" t="s">
        <v>8525</v>
      </c>
      <c r="C4470" s="61" t="s">
        <v>8526</v>
      </c>
      <c r="D4470" s="52" t="s">
        <v>9841</v>
      </c>
      <c r="E4470" s="53">
        <v>355576.77</v>
      </c>
      <c r="F4470" s="23" t="str">
        <f>+IFERROR(VLOOKUP(Tabla1[[#This Row],[Artículo]],'..'!$B$2:$D$569000,3,),"")</f>
        <v/>
      </c>
      <c r="G4470" s="24" t="str">
        <f>IF(H4470=AF4470,"", "Error MC")</f>
        <v>Error MC</v>
      </c>
      <c r="H4470" s="62"/>
      <c r="I4470" s="54">
        <f>+Tabla1[[#This Row],[MC]]*Tabla1[[#This Row],[Pedido]]*Tabla1[[#This Row],[PVC ]]</f>
        <v>0</v>
      </c>
      <c r="J4470" s="26">
        <v>0.21</v>
      </c>
      <c r="K4470" s="63"/>
      <c r="L4470" s="28" t="s">
        <v>31</v>
      </c>
      <c r="M4470" s="53">
        <v>602347.05099999998</v>
      </c>
      <c r="N4470" s="64" t="str">
        <f>+IF(Tabla1[[#This Row],[F PMPI]]="SÍ","No","Sí")</f>
        <v>Sí</v>
      </c>
      <c r="O4470" s="65">
        <f>+Tabla1[[#This Row],[PVL]]*1.055</f>
        <v>635476.138805</v>
      </c>
      <c r="P4470" s="65">
        <f>+Tabla1[[#This Row],[PVL]]*1.43</f>
        <v>861356.28292999999</v>
      </c>
      <c r="Q4470" s="66" t="str">
        <f>+HYPERLINK(Tabla1[[#This Row],[PAG]])</f>
        <v/>
      </c>
      <c r="R4470" s="67"/>
      <c r="S4470" s="68"/>
      <c r="T4470" s="69"/>
      <c r="U4470" s="69"/>
      <c r="V4470" s="69"/>
      <c r="W4470" s="69"/>
      <c r="X4470" s="69"/>
      <c r="Y4470" s="35"/>
      <c r="Z4470" s="35" t="s">
        <v>65</v>
      </c>
      <c r="AA4470" s="36">
        <v>1</v>
      </c>
      <c r="AB4470" s="35" t="s">
        <v>27</v>
      </c>
      <c r="AC4470" s="35" t="str">
        <f>+IF(Tabla1[[#This Row],[STK]]="no","Sin STK", "STK disponible")</f>
        <v>STK disponible</v>
      </c>
      <c r="AD4470" s="35">
        <f>+I4470*J4470</f>
        <v>0</v>
      </c>
      <c r="AE4470" s="35">
        <f>+I4470*K4470</f>
        <v>0</v>
      </c>
      <c r="AF4470" s="36">
        <f>IF(Tabla1[[#This Row],[ref pack]]=1,Tabla1[[#This Row],[Pedido]],LCM(Tabla1[[#This Row],[MC VIEJO]],Tabla1[[#This Row],[Pedido]]))</f>
        <v>1</v>
      </c>
      <c r="AG4470" s="36">
        <f>+VLOOKUP(Tabla1[[#This Row],[Artículo]],'.'!$B$2:$D$11481,3,)</f>
        <v>1</v>
      </c>
      <c r="AH4470" s="37" t="str">
        <f>+IFERROR(SEARCH("pack",Tabla1[[#This Row],[PACK]]),"")</f>
        <v/>
      </c>
    </row>
    <row r="4471" spans="1:34" ht="24" customHeight="1" x14ac:dyDescent="0.2">
      <c r="A4471" s="50" t="s">
        <v>8496</v>
      </c>
      <c r="B4471" s="60" t="s">
        <v>8527</v>
      </c>
      <c r="C4471" s="61" t="s">
        <v>8528</v>
      </c>
      <c r="D4471" s="52" t="s">
        <v>9842</v>
      </c>
      <c r="E4471" s="53">
        <v>355576.77</v>
      </c>
      <c r="F4471" s="23" t="str">
        <f>+IFERROR(VLOOKUP(Tabla1[[#This Row],[Artículo]],'..'!$B$2:$D$569000,3,),"")</f>
        <v/>
      </c>
      <c r="G4471" s="24" t="str">
        <f>IF(H4471=AF4471,"", "Error MC")</f>
        <v>Error MC</v>
      </c>
      <c r="H4471" s="62"/>
      <c r="I4471" s="54">
        <f>+Tabla1[[#This Row],[MC]]*Tabla1[[#This Row],[Pedido]]*Tabla1[[#This Row],[PVC ]]</f>
        <v>0</v>
      </c>
      <c r="J4471" s="26">
        <v>0.21</v>
      </c>
      <c r="K4471" s="63"/>
      <c r="L4471" s="28" t="s">
        <v>31</v>
      </c>
      <c r="M4471" s="53">
        <v>602347.05099999998</v>
      </c>
      <c r="N4471" s="64" t="str">
        <f>+IF(Tabla1[[#This Row],[F PMPI]]="SÍ","No","Sí")</f>
        <v>Sí</v>
      </c>
      <c r="O4471" s="65">
        <f>+Tabla1[[#This Row],[PVL]]*1.055</f>
        <v>635476.138805</v>
      </c>
      <c r="P4471" s="65">
        <f>+Tabla1[[#This Row],[PVL]]*1.43</f>
        <v>861356.28292999999</v>
      </c>
      <c r="Q4471" s="66" t="str">
        <f>+HYPERLINK(Tabla1[[#This Row],[PAG]])</f>
        <v/>
      </c>
      <c r="R4471" s="67"/>
      <c r="S4471" s="68"/>
      <c r="T4471" s="69"/>
      <c r="U4471" s="69"/>
      <c r="V4471" s="69"/>
      <c r="W4471" s="69"/>
      <c r="X4471" s="69"/>
      <c r="Y4471" s="35"/>
      <c r="Z4471" s="35" t="s">
        <v>65</v>
      </c>
      <c r="AA4471" s="36">
        <v>1</v>
      </c>
      <c r="AB4471" s="35" t="s">
        <v>27</v>
      </c>
      <c r="AC4471" s="35" t="str">
        <f>+IF(Tabla1[[#This Row],[STK]]="no","Sin STK", "STK disponible")</f>
        <v>STK disponible</v>
      </c>
      <c r="AD4471" s="35">
        <f>+I4471*J4471</f>
        <v>0</v>
      </c>
      <c r="AE4471" s="35">
        <f>+I4471*K4471</f>
        <v>0</v>
      </c>
      <c r="AF4471" s="36">
        <f>IF(Tabla1[[#This Row],[ref pack]]=1,Tabla1[[#This Row],[Pedido]],LCM(Tabla1[[#This Row],[MC VIEJO]],Tabla1[[#This Row],[Pedido]]))</f>
        <v>1</v>
      </c>
      <c r="AG4471" s="36">
        <f>+VLOOKUP(Tabla1[[#This Row],[Artículo]],'.'!$B$2:$D$11481,3,)</f>
        <v>1</v>
      </c>
      <c r="AH4471" s="37" t="str">
        <f>+IFERROR(SEARCH("pack",Tabla1[[#This Row],[PACK]]),"")</f>
        <v/>
      </c>
    </row>
    <row r="4472" spans="1:34" ht="24" customHeight="1" x14ac:dyDescent="0.2">
      <c r="A4472" s="50" t="s">
        <v>8496</v>
      </c>
      <c r="B4472" s="60" t="s">
        <v>8529</v>
      </c>
      <c r="C4472" s="61" t="s">
        <v>8530</v>
      </c>
      <c r="D4472" s="52" t="s">
        <v>9842</v>
      </c>
      <c r="E4472" s="53">
        <v>320579.05</v>
      </c>
      <c r="F4472" s="23" t="str">
        <f>+IFERROR(VLOOKUP(Tabla1[[#This Row],[Artículo]],'..'!$B$2:$D$569000,3,),"")</f>
        <v/>
      </c>
      <c r="G4472" s="24" t="str">
        <f>IF(H4472=AF4472,"", "Error MC")</f>
        <v>Error MC</v>
      </c>
      <c r="H4472" s="62"/>
      <c r="I4472" s="54">
        <f>+Tabla1[[#This Row],[MC]]*Tabla1[[#This Row],[Pedido]]*Tabla1[[#This Row],[PVC ]]</f>
        <v>0</v>
      </c>
      <c r="J4472" s="26">
        <v>0.21</v>
      </c>
      <c r="K4472" s="63"/>
      <c r="L4472" s="28" t="s">
        <v>31</v>
      </c>
      <c r="M4472" s="53">
        <v>543060.91099999996</v>
      </c>
      <c r="N4472" s="64" t="str">
        <f>+IF(Tabla1[[#This Row],[F PMPI]]="SÍ","No","Sí")</f>
        <v>Sí</v>
      </c>
      <c r="O4472" s="65">
        <f>+Tabla1[[#This Row],[PVL]]*1.055</f>
        <v>572929.26110499993</v>
      </c>
      <c r="P4472" s="65">
        <f>+Tabla1[[#This Row],[PVL]]*1.43</f>
        <v>776577.10272999993</v>
      </c>
      <c r="Q4472" s="66" t="str">
        <f>+HYPERLINK(Tabla1[[#This Row],[PAG]])</f>
        <v/>
      </c>
      <c r="R4472" s="67"/>
      <c r="S4472" s="68"/>
      <c r="T4472" s="69"/>
      <c r="U4472" s="69"/>
      <c r="V4472" s="69"/>
      <c r="W4472" s="69"/>
      <c r="X4472" s="69"/>
      <c r="Y4472" s="35"/>
      <c r="Z4472" s="35" t="s">
        <v>65</v>
      </c>
      <c r="AA4472" s="36">
        <v>1</v>
      </c>
      <c r="AB4472" s="35" t="s">
        <v>27</v>
      </c>
      <c r="AC4472" s="35" t="str">
        <f>+IF(Tabla1[[#This Row],[STK]]="no","Sin STK", "STK disponible")</f>
        <v>STK disponible</v>
      </c>
      <c r="AD4472" s="35">
        <f>+I4472*J4472</f>
        <v>0</v>
      </c>
      <c r="AE4472" s="35">
        <f>+I4472*K4472</f>
        <v>0</v>
      </c>
      <c r="AF4472" s="36">
        <f>IF(Tabla1[[#This Row],[ref pack]]=1,Tabla1[[#This Row],[Pedido]],LCM(Tabla1[[#This Row],[MC VIEJO]],Tabla1[[#This Row],[Pedido]]))</f>
        <v>1</v>
      </c>
      <c r="AG4472" s="36">
        <f>+VLOOKUP(Tabla1[[#This Row],[Artículo]],'.'!$B$2:$D$11481,3,)</f>
        <v>1</v>
      </c>
      <c r="AH4472" s="37" t="str">
        <f>+IFERROR(SEARCH("pack",Tabla1[[#This Row],[PACK]]),"")</f>
        <v/>
      </c>
    </row>
    <row r="4473" spans="1:34" ht="24" customHeight="1" x14ac:dyDescent="0.2">
      <c r="A4473" s="50" t="s">
        <v>8496</v>
      </c>
      <c r="B4473" s="60" t="s">
        <v>8531</v>
      </c>
      <c r="C4473" s="61" t="s">
        <v>8532</v>
      </c>
      <c r="D4473" s="52" t="s">
        <v>27</v>
      </c>
      <c r="E4473" s="53">
        <v>68035.53</v>
      </c>
      <c r="F4473" s="23" t="str">
        <f>+IFERROR(VLOOKUP(Tabla1[[#This Row],[Artículo]],'..'!$B$2:$D$569000,3,),"")</f>
        <v/>
      </c>
      <c r="G4473" s="24" t="str">
        <f>IF(H4473=AF4473,"", "Error MC")</f>
        <v>Error MC</v>
      </c>
      <c r="H4473" s="62"/>
      <c r="I4473" s="54">
        <f>+Tabla1[[#This Row],[MC]]*Tabla1[[#This Row],[Pedido]]*Tabla1[[#This Row],[PVC ]]</f>
        <v>0</v>
      </c>
      <c r="J4473" s="26">
        <v>0.21</v>
      </c>
      <c r="K4473" s="63"/>
      <c r="L4473" s="28" t="s">
        <v>31</v>
      </c>
      <c r="M4473" s="53">
        <v>115252.185</v>
      </c>
      <c r="N4473" s="64" t="str">
        <f>+IF(Tabla1[[#This Row],[F PMPI]]="SÍ","No","Sí")</f>
        <v>Sí</v>
      </c>
      <c r="O4473" s="65">
        <f>+Tabla1[[#This Row],[PVL]]*1.055</f>
        <v>121591.05517499999</v>
      </c>
      <c r="P4473" s="65">
        <f>+Tabla1[[#This Row],[PVL]]*1.43</f>
        <v>164810.62454999998</v>
      </c>
      <c r="Q4473" s="66" t="str">
        <f>+HYPERLINK(Tabla1[[#This Row],[PAG]])</f>
        <v/>
      </c>
      <c r="R4473" s="67"/>
      <c r="S4473" s="68"/>
      <c r="T4473" s="69"/>
      <c r="U4473" s="69"/>
      <c r="V4473" s="69"/>
      <c r="W4473" s="69"/>
      <c r="X4473" s="69"/>
      <c r="Y4473" s="35"/>
      <c r="Z4473" s="35" t="s">
        <v>65</v>
      </c>
      <c r="AA4473" s="36">
        <v>1</v>
      </c>
      <c r="AB4473" s="35" t="s">
        <v>27</v>
      </c>
      <c r="AC4473" s="35" t="str">
        <f>+IF(Tabla1[[#This Row],[STK]]="no","Sin STK", "STK disponible")</f>
        <v>Sin STK</v>
      </c>
      <c r="AD4473" s="35">
        <f>+I4473*J4473</f>
        <v>0</v>
      </c>
      <c r="AE4473" s="35">
        <f>+I4473*K4473</f>
        <v>0</v>
      </c>
      <c r="AF4473" s="36">
        <f>IF(Tabla1[[#This Row],[ref pack]]=1,Tabla1[[#This Row],[Pedido]],LCM(Tabla1[[#This Row],[MC VIEJO]],Tabla1[[#This Row],[Pedido]]))</f>
        <v>1</v>
      </c>
      <c r="AG4473" s="36">
        <f>+VLOOKUP(Tabla1[[#This Row],[Artículo]],'.'!$B$2:$D$11481,3,)</f>
        <v>1</v>
      </c>
      <c r="AH4473" s="37" t="str">
        <f>+IFERROR(SEARCH("pack",Tabla1[[#This Row],[PACK]]),"")</f>
        <v/>
      </c>
    </row>
    <row r="4474" spans="1:34" ht="24" customHeight="1" x14ac:dyDescent="0.2">
      <c r="A4474" s="50" t="s">
        <v>8496</v>
      </c>
      <c r="B4474" s="60" t="s">
        <v>8533</v>
      </c>
      <c r="C4474" s="61" t="s">
        <v>8534</v>
      </c>
      <c r="D4474" s="52" t="s">
        <v>9842</v>
      </c>
      <c r="E4474" s="53">
        <v>232384.86</v>
      </c>
      <c r="F4474" s="23" t="str">
        <f>+IFERROR(VLOOKUP(Tabla1[[#This Row],[Artículo]],'..'!$B$2:$D$569000,3,),"")</f>
        <v/>
      </c>
      <c r="G4474" s="24" t="str">
        <f>IF(H4474=AF4474,"", "Error MC")</f>
        <v>Error MC</v>
      </c>
      <c r="H4474" s="62"/>
      <c r="I4474" s="54">
        <f>+Tabla1[[#This Row],[MC]]*Tabla1[[#This Row],[Pedido]]*Tabla1[[#This Row],[PVC ]]</f>
        <v>0</v>
      </c>
      <c r="J4474" s="26">
        <v>0.21</v>
      </c>
      <c r="K4474" s="63"/>
      <c r="L4474" s="28" t="s">
        <v>31</v>
      </c>
      <c r="M4474" s="53">
        <v>393659.94799999997</v>
      </c>
      <c r="N4474" s="64" t="str">
        <f>+IF(Tabla1[[#This Row],[F PMPI]]="SÍ","No","Sí")</f>
        <v>Sí</v>
      </c>
      <c r="O4474" s="65">
        <f>+Tabla1[[#This Row],[PVL]]*1.055</f>
        <v>415311.24513999996</v>
      </c>
      <c r="P4474" s="65">
        <f>+Tabla1[[#This Row],[PVL]]*1.43</f>
        <v>562933.72563999996</v>
      </c>
      <c r="Q4474" s="66" t="str">
        <f>+HYPERLINK(Tabla1[[#This Row],[PAG]])</f>
        <v/>
      </c>
      <c r="R4474" s="67"/>
      <c r="S4474" s="68"/>
      <c r="T4474" s="69"/>
      <c r="U4474" s="69"/>
      <c r="V4474" s="69"/>
      <c r="W4474" s="69"/>
      <c r="X4474" s="69"/>
      <c r="Y4474" s="35"/>
      <c r="Z4474" s="35" t="s">
        <v>65</v>
      </c>
      <c r="AA4474" s="36">
        <v>1</v>
      </c>
      <c r="AB4474" s="35" t="s">
        <v>27</v>
      </c>
      <c r="AC4474" s="35" t="str">
        <f>+IF(Tabla1[[#This Row],[STK]]="no","Sin STK", "STK disponible")</f>
        <v>STK disponible</v>
      </c>
      <c r="AD4474" s="35">
        <f>+I4474*J4474</f>
        <v>0</v>
      </c>
      <c r="AE4474" s="35">
        <f>+I4474*K4474</f>
        <v>0</v>
      </c>
      <c r="AF4474" s="36">
        <f>IF(Tabla1[[#This Row],[ref pack]]=1,Tabla1[[#This Row],[Pedido]],LCM(Tabla1[[#This Row],[MC VIEJO]],Tabla1[[#This Row],[Pedido]]))</f>
        <v>1</v>
      </c>
      <c r="AG4474" s="36">
        <f>+VLOOKUP(Tabla1[[#This Row],[Artículo]],'.'!$B$2:$D$11481,3,)</f>
        <v>1</v>
      </c>
      <c r="AH4474" s="37" t="str">
        <f>+IFERROR(SEARCH("pack",Tabla1[[#This Row],[PACK]]),"")</f>
        <v/>
      </c>
    </row>
    <row r="4475" spans="1:34" ht="24" customHeight="1" x14ac:dyDescent="0.2">
      <c r="A4475" s="50" t="s">
        <v>8496</v>
      </c>
      <c r="B4475" s="60" t="s">
        <v>8535</v>
      </c>
      <c r="C4475" s="61" t="s">
        <v>8536</v>
      </c>
      <c r="D4475" s="52" t="s">
        <v>9842</v>
      </c>
      <c r="E4475" s="53">
        <v>232384.86</v>
      </c>
      <c r="F4475" s="23" t="str">
        <f>+IFERROR(VLOOKUP(Tabla1[[#This Row],[Artículo]],'..'!$B$2:$D$569000,3,),"")</f>
        <v/>
      </c>
      <c r="G4475" s="24" t="str">
        <f>IF(H4475=AF4475,"", "Error MC")</f>
        <v>Error MC</v>
      </c>
      <c r="H4475" s="62"/>
      <c r="I4475" s="54">
        <f>+Tabla1[[#This Row],[MC]]*Tabla1[[#This Row],[Pedido]]*Tabla1[[#This Row],[PVC ]]</f>
        <v>0</v>
      </c>
      <c r="J4475" s="26">
        <v>0.21</v>
      </c>
      <c r="K4475" s="63"/>
      <c r="L4475" s="28" t="s">
        <v>31</v>
      </c>
      <c r="M4475" s="53">
        <v>393659.94799999997</v>
      </c>
      <c r="N4475" s="64" t="str">
        <f>+IF(Tabla1[[#This Row],[F PMPI]]="SÍ","No","Sí")</f>
        <v>Sí</v>
      </c>
      <c r="O4475" s="65">
        <f>+Tabla1[[#This Row],[PVL]]*1.055</f>
        <v>415311.24513999996</v>
      </c>
      <c r="P4475" s="65">
        <f>+Tabla1[[#This Row],[PVL]]*1.43</f>
        <v>562933.72563999996</v>
      </c>
      <c r="Q4475" s="66" t="str">
        <f>+HYPERLINK(Tabla1[[#This Row],[PAG]])</f>
        <v/>
      </c>
      <c r="R4475" s="67"/>
      <c r="S4475" s="68"/>
      <c r="T4475" s="69"/>
      <c r="U4475" s="69"/>
      <c r="V4475" s="69"/>
      <c r="W4475" s="69"/>
      <c r="X4475" s="69"/>
      <c r="Y4475" s="35"/>
      <c r="Z4475" s="35" t="s">
        <v>65</v>
      </c>
      <c r="AA4475" s="36">
        <v>1</v>
      </c>
      <c r="AB4475" s="35" t="s">
        <v>27</v>
      </c>
      <c r="AC4475" s="35" t="str">
        <f>+IF(Tabla1[[#This Row],[STK]]="no","Sin STK", "STK disponible")</f>
        <v>STK disponible</v>
      </c>
      <c r="AD4475" s="35">
        <f>+I4475*J4475</f>
        <v>0</v>
      </c>
      <c r="AE4475" s="35">
        <f>+I4475*K4475</f>
        <v>0</v>
      </c>
      <c r="AF4475" s="36">
        <f>IF(Tabla1[[#This Row],[ref pack]]=1,Tabla1[[#This Row],[Pedido]],LCM(Tabla1[[#This Row],[MC VIEJO]],Tabla1[[#This Row],[Pedido]]))</f>
        <v>1</v>
      </c>
      <c r="AG4475" s="36">
        <f>+VLOOKUP(Tabla1[[#This Row],[Artículo]],'.'!$B$2:$D$11481,3,)</f>
        <v>1</v>
      </c>
      <c r="AH4475" s="37" t="str">
        <f>+IFERROR(SEARCH("pack",Tabla1[[#This Row],[PACK]]),"")</f>
        <v/>
      </c>
    </row>
    <row r="4476" spans="1:34" ht="24" customHeight="1" x14ac:dyDescent="0.2">
      <c r="A4476" s="50" t="s">
        <v>8496</v>
      </c>
      <c r="B4476" s="60" t="s">
        <v>8537</v>
      </c>
      <c r="C4476" s="61" t="s">
        <v>8538</v>
      </c>
      <c r="D4476" s="52" t="s">
        <v>9842</v>
      </c>
      <c r="E4476" s="53">
        <v>229585.05</v>
      </c>
      <c r="F4476" s="23" t="str">
        <f>+IFERROR(VLOOKUP(Tabla1[[#This Row],[Artículo]],'..'!$B$2:$D$569000,3,),"")</f>
        <v/>
      </c>
      <c r="G4476" s="24" t="str">
        <f>IF(H4476=AF4476,"", "Error MC")</f>
        <v>Error MC</v>
      </c>
      <c r="H4476" s="62"/>
      <c r="I4476" s="54">
        <f>+Tabla1[[#This Row],[MC]]*Tabla1[[#This Row],[Pedido]]*Tabla1[[#This Row],[PVC ]]</f>
        <v>0</v>
      </c>
      <c r="J4476" s="26">
        <v>0.21</v>
      </c>
      <c r="K4476" s="63"/>
      <c r="L4476" s="28" t="s">
        <v>31</v>
      </c>
      <c r="M4476" s="53">
        <v>388917.07500000001</v>
      </c>
      <c r="N4476" s="64" t="str">
        <f>+IF(Tabla1[[#This Row],[F PMPI]]="SÍ","No","Sí")</f>
        <v>Sí</v>
      </c>
      <c r="O4476" s="65">
        <f>+Tabla1[[#This Row],[PVL]]*1.055</f>
        <v>410307.51412499999</v>
      </c>
      <c r="P4476" s="65">
        <f>+Tabla1[[#This Row],[PVL]]*1.43</f>
        <v>556151.41724999994</v>
      </c>
      <c r="Q4476" s="66" t="str">
        <f>+HYPERLINK(Tabla1[[#This Row],[PAG]])</f>
        <v/>
      </c>
      <c r="R4476" s="67"/>
      <c r="S4476" s="68"/>
      <c r="T4476" s="69"/>
      <c r="U4476" s="69"/>
      <c r="V4476" s="69"/>
      <c r="W4476" s="69"/>
      <c r="X4476" s="69"/>
      <c r="Y4476" s="35"/>
      <c r="Z4476" s="35" t="s">
        <v>65</v>
      </c>
      <c r="AA4476" s="36">
        <v>1</v>
      </c>
      <c r="AB4476" s="35" t="s">
        <v>27</v>
      </c>
      <c r="AC4476" s="35" t="str">
        <f>+IF(Tabla1[[#This Row],[STK]]="no","Sin STK", "STK disponible")</f>
        <v>STK disponible</v>
      </c>
      <c r="AD4476" s="35">
        <f>+I4476*J4476</f>
        <v>0</v>
      </c>
      <c r="AE4476" s="35">
        <f>+I4476*K4476</f>
        <v>0</v>
      </c>
      <c r="AF4476" s="36">
        <f>IF(Tabla1[[#This Row],[ref pack]]=1,Tabla1[[#This Row],[Pedido]],LCM(Tabla1[[#This Row],[MC VIEJO]],Tabla1[[#This Row],[Pedido]]))</f>
        <v>1</v>
      </c>
      <c r="AG4476" s="36">
        <f>+VLOOKUP(Tabla1[[#This Row],[Artículo]],'.'!$B$2:$D$11481,3,)</f>
        <v>1</v>
      </c>
      <c r="AH4476" s="37" t="str">
        <f>+IFERROR(SEARCH("pack",Tabla1[[#This Row],[PACK]]),"")</f>
        <v/>
      </c>
    </row>
    <row r="4477" spans="1:34" ht="24" customHeight="1" x14ac:dyDescent="0.2">
      <c r="A4477" s="50" t="s">
        <v>8496</v>
      </c>
      <c r="B4477" s="60" t="s">
        <v>8539</v>
      </c>
      <c r="C4477" s="61" t="s">
        <v>8540</v>
      </c>
      <c r="D4477" s="52" t="s">
        <v>27</v>
      </c>
      <c r="E4477" s="53">
        <v>229585.05</v>
      </c>
      <c r="F4477" s="23" t="str">
        <f>+IFERROR(VLOOKUP(Tabla1[[#This Row],[Artículo]],'..'!$B$2:$D$569000,3,),"")</f>
        <v/>
      </c>
      <c r="G4477" s="24" t="str">
        <f>IF(H4477=AF4477,"", "Error MC")</f>
        <v>Error MC</v>
      </c>
      <c r="H4477" s="62"/>
      <c r="I4477" s="54">
        <f>+Tabla1[[#This Row],[MC]]*Tabla1[[#This Row],[Pedido]]*Tabla1[[#This Row],[PVC ]]</f>
        <v>0</v>
      </c>
      <c r="J4477" s="26">
        <v>0.21</v>
      </c>
      <c r="K4477" s="63"/>
      <c r="L4477" s="28" t="s">
        <v>31</v>
      </c>
      <c r="M4477" s="53">
        <v>388917.07500000001</v>
      </c>
      <c r="N4477" s="64" t="str">
        <f>+IF(Tabla1[[#This Row],[F PMPI]]="SÍ","No","Sí")</f>
        <v>Sí</v>
      </c>
      <c r="O4477" s="65">
        <f>+Tabla1[[#This Row],[PVL]]*1.055</f>
        <v>410307.51412499999</v>
      </c>
      <c r="P4477" s="65">
        <f>+Tabla1[[#This Row],[PVL]]*1.43</f>
        <v>556151.41724999994</v>
      </c>
      <c r="Q4477" s="66" t="str">
        <f>+HYPERLINK(Tabla1[[#This Row],[PAG]])</f>
        <v/>
      </c>
      <c r="R4477" s="67"/>
      <c r="S4477" s="68"/>
      <c r="T4477" s="69"/>
      <c r="U4477" s="69"/>
      <c r="V4477" s="69"/>
      <c r="W4477" s="69"/>
      <c r="X4477" s="69"/>
      <c r="Y4477" s="35"/>
      <c r="Z4477" s="35" t="s">
        <v>65</v>
      </c>
      <c r="AA4477" s="36">
        <v>1</v>
      </c>
      <c r="AB4477" s="35" t="s">
        <v>27</v>
      </c>
      <c r="AC4477" s="35" t="str">
        <f>+IF(Tabla1[[#This Row],[STK]]="no","Sin STK", "STK disponible")</f>
        <v>Sin STK</v>
      </c>
      <c r="AD4477" s="35">
        <f>+I4477*J4477</f>
        <v>0</v>
      </c>
      <c r="AE4477" s="35">
        <f>+I4477*K4477</f>
        <v>0</v>
      </c>
      <c r="AF4477" s="36">
        <f>IF(Tabla1[[#This Row],[ref pack]]=1,Tabla1[[#This Row],[Pedido]],LCM(Tabla1[[#This Row],[MC VIEJO]],Tabla1[[#This Row],[Pedido]]))</f>
        <v>1</v>
      </c>
      <c r="AG4477" s="36">
        <f>+VLOOKUP(Tabla1[[#This Row],[Artículo]],'.'!$B$2:$D$11481,3,)</f>
        <v>1</v>
      </c>
      <c r="AH4477" s="37" t="str">
        <f>+IFERROR(SEARCH("pack",Tabla1[[#This Row],[PACK]]),"")</f>
        <v/>
      </c>
    </row>
    <row r="4478" spans="1:34" ht="24" customHeight="1" x14ac:dyDescent="0.2">
      <c r="A4478" s="50" t="s">
        <v>8496</v>
      </c>
      <c r="B4478" s="60" t="s">
        <v>8541</v>
      </c>
      <c r="C4478" s="61" t="s">
        <v>8542</v>
      </c>
      <c r="D4478" s="52" t="s">
        <v>9842</v>
      </c>
      <c r="E4478" s="53">
        <v>187587.74</v>
      </c>
      <c r="F4478" s="23" t="str">
        <f>+IFERROR(VLOOKUP(Tabla1[[#This Row],[Artículo]],'..'!$B$2:$D$569000,3,),"")</f>
        <v/>
      </c>
      <c r="G4478" s="24" t="str">
        <f>IF(H4478=AF4478,"", "Error MC")</f>
        <v>Error MC</v>
      </c>
      <c r="H4478" s="62"/>
      <c r="I4478" s="54">
        <f>+Tabla1[[#This Row],[MC]]*Tabla1[[#This Row],[Pedido]]*Tabla1[[#This Row],[PVC ]]</f>
        <v>0</v>
      </c>
      <c r="J4478" s="26">
        <v>0.21</v>
      </c>
      <c r="K4478" s="63"/>
      <c r="L4478" s="28" t="s">
        <v>31</v>
      </c>
      <c r="M4478" s="53">
        <v>317773.636</v>
      </c>
      <c r="N4478" s="64" t="str">
        <f>+IF(Tabla1[[#This Row],[F PMPI]]="SÍ","No","Sí")</f>
        <v>Sí</v>
      </c>
      <c r="O4478" s="65">
        <f>+Tabla1[[#This Row],[PVL]]*1.055</f>
        <v>335251.18597999995</v>
      </c>
      <c r="P4478" s="65">
        <f>+Tabla1[[#This Row],[PVL]]*1.43</f>
        <v>454416.29947999999</v>
      </c>
      <c r="Q4478" s="66" t="str">
        <f>+HYPERLINK(Tabla1[[#This Row],[PAG]])</f>
        <v/>
      </c>
      <c r="R4478" s="67"/>
      <c r="S4478" s="68"/>
      <c r="T4478" s="69"/>
      <c r="U4478" s="69"/>
      <c r="V4478" s="69"/>
      <c r="W4478" s="69"/>
      <c r="X4478" s="69"/>
      <c r="Y4478" s="35"/>
      <c r="Z4478" s="35" t="s">
        <v>65</v>
      </c>
      <c r="AA4478" s="36">
        <v>1</v>
      </c>
      <c r="AB4478" s="35" t="s">
        <v>27</v>
      </c>
      <c r="AC4478" s="35" t="str">
        <f>+IF(Tabla1[[#This Row],[STK]]="no","Sin STK", "STK disponible")</f>
        <v>STK disponible</v>
      </c>
      <c r="AD4478" s="35">
        <f>+I4478*J4478</f>
        <v>0</v>
      </c>
      <c r="AE4478" s="35">
        <f>+I4478*K4478</f>
        <v>0</v>
      </c>
      <c r="AF4478" s="36">
        <f>IF(Tabla1[[#This Row],[ref pack]]=1,Tabla1[[#This Row],[Pedido]],LCM(Tabla1[[#This Row],[MC VIEJO]],Tabla1[[#This Row],[Pedido]]))</f>
        <v>1</v>
      </c>
      <c r="AG4478" s="36">
        <f>+VLOOKUP(Tabla1[[#This Row],[Artículo]],'.'!$B$2:$D$11481,3,)</f>
        <v>1</v>
      </c>
      <c r="AH4478" s="37" t="str">
        <f>+IFERROR(SEARCH("pack",Tabla1[[#This Row],[PACK]]),"")</f>
        <v/>
      </c>
    </row>
    <row r="4479" spans="1:34" ht="24" customHeight="1" x14ac:dyDescent="0.2">
      <c r="A4479" s="50" t="s">
        <v>8496</v>
      </c>
      <c r="B4479" s="60" t="s">
        <v>8543</v>
      </c>
      <c r="C4479" s="61" t="s">
        <v>8544</v>
      </c>
      <c r="D4479" s="52" t="s">
        <v>27</v>
      </c>
      <c r="E4479" s="53">
        <v>187587.74</v>
      </c>
      <c r="F4479" s="23" t="str">
        <f>+IFERROR(VLOOKUP(Tabla1[[#This Row],[Artículo]],'..'!$B$2:$D$569000,3,),"")</f>
        <v/>
      </c>
      <c r="G4479" s="24" t="str">
        <f>IF(H4479=AF4479,"", "Error MC")</f>
        <v>Error MC</v>
      </c>
      <c r="H4479" s="62"/>
      <c r="I4479" s="54">
        <f>+Tabla1[[#This Row],[MC]]*Tabla1[[#This Row],[Pedido]]*Tabla1[[#This Row],[PVC ]]</f>
        <v>0</v>
      </c>
      <c r="J4479" s="26">
        <v>0.21</v>
      </c>
      <c r="K4479" s="63"/>
      <c r="L4479" s="28" t="s">
        <v>31</v>
      </c>
      <c r="M4479" s="53">
        <v>317773.636</v>
      </c>
      <c r="N4479" s="64" t="str">
        <f>+IF(Tabla1[[#This Row],[F PMPI]]="SÍ","No","Sí")</f>
        <v>Sí</v>
      </c>
      <c r="O4479" s="65">
        <f>+Tabla1[[#This Row],[PVL]]*1.055</f>
        <v>335251.18597999995</v>
      </c>
      <c r="P4479" s="65">
        <f>+Tabla1[[#This Row],[PVL]]*1.43</f>
        <v>454416.29947999999</v>
      </c>
      <c r="Q4479" s="66" t="str">
        <f>+HYPERLINK(Tabla1[[#This Row],[PAG]])</f>
        <v/>
      </c>
      <c r="R4479" s="67"/>
      <c r="S4479" s="68"/>
      <c r="T4479" s="69"/>
      <c r="U4479" s="69"/>
      <c r="V4479" s="69"/>
      <c r="W4479" s="69"/>
      <c r="X4479" s="69"/>
      <c r="Y4479" s="35"/>
      <c r="Z4479" s="35" t="s">
        <v>65</v>
      </c>
      <c r="AA4479" s="36">
        <v>1</v>
      </c>
      <c r="AB4479" s="35" t="s">
        <v>27</v>
      </c>
      <c r="AC4479" s="35" t="str">
        <f>+IF(Tabla1[[#This Row],[STK]]="no","Sin STK", "STK disponible")</f>
        <v>Sin STK</v>
      </c>
      <c r="AD4479" s="35">
        <f>+I4479*J4479</f>
        <v>0</v>
      </c>
      <c r="AE4479" s="35">
        <f>+I4479*K4479</f>
        <v>0</v>
      </c>
      <c r="AF4479" s="36">
        <f>IF(Tabla1[[#This Row],[ref pack]]=1,Tabla1[[#This Row],[Pedido]],LCM(Tabla1[[#This Row],[MC VIEJO]],Tabla1[[#This Row],[Pedido]]))</f>
        <v>1</v>
      </c>
      <c r="AG4479" s="36">
        <f>+VLOOKUP(Tabla1[[#This Row],[Artículo]],'.'!$B$2:$D$11481,3,)</f>
        <v>1</v>
      </c>
      <c r="AH4479" s="37" t="str">
        <f>+IFERROR(SEARCH("pack",Tabla1[[#This Row],[PACK]]),"")</f>
        <v/>
      </c>
    </row>
    <row r="4480" spans="1:34" ht="24" customHeight="1" x14ac:dyDescent="0.2">
      <c r="A4480" s="50" t="s">
        <v>8496</v>
      </c>
      <c r="B4480" s="60" t="s">
        <v>8545</v>
      </c>
      <c r="C4480" s="61" t="s">
        <v>8546</v>
      </c>
      <c r="D4480" s="52" t="s">
        <v>9842</v>
      </c>
      <c r="E4480" s="53">
        <v>190387.57</v>
      </c>
      <c r="F4480" s="23" t="str">
        <f>+IFERROR(VLOOKUP(Tabla1[[#This Row],[Artículo]],'..'!$B$2:$D$569000,3,),"")</f>
        <v/>
      </c>
      <c r="G4480" s="24" t="str">
        <f>IF(H4480=AF4480,"", "Error MC")</f>
        <v>Error MC</v>
      </c>
      <c r="H4480" s="62"/>
      <c r="I4480" s="54">
        <f>+Tabla1[[#This Row],[MC]]*Tabla1[[#This Row],[Pedido]]*Tabla1[[#This Row],[PVC ]]</f>
        <v>0</v>
      </c>
      <c r="J4480" s="26">
        <v>0.21</v>
      </c>
      <c r="K4480" s="63"/>
      <c r="L4480" s="28" t="s">
        <v>31</v>
      </c>
      <c r="M4480" s="53">
        <v>322516.54599999997</v>
      </c>
      <c r="N4480" s="64" t="str">
        <f>+IF(Tabla1[[#This Row],[F PMPI]]="SÍ","No","Sí")</f>
        <v>Sí</v>
      </c>
      <c r="O4480" s="65">
        <f>+Tabla1[[#This Row],[PVL]]*1.055</f>
        <v>340254.95602999994</v>
      </c>
      <c r="P4480" s="65">
        <f>+Tabla1[[#This Row],[PVL]]*1.43</f>
        <v>461198.66077999992</v>
      </c>
      <c r="Q4480" s="66" t="str">
        <f>+HYPERLINK(Tabla1[[#This Row],[PAG]])</f>
        <v/>
      </c>
      <c r="R4480" s="67"/>
      <c r="S4480" s="68"/>
      <c r="T4480" s="69"/>
      <c r="U4480" s="69"/>
      <c r="V4480" s="69"/>
      <c r="W4480" s="69"/>
      <c r="X4480" s="69"/>
      <c r="Y4480" s="35"/>
      <c r="Z4480" s="35" t="s">
        <v>65</v>
      </c>
      <c r="AA4480" s="36">
        <v>1</v>
      </c>
      <c r="AB4480" s="35" t="s">
        <v>27</v>
      </c>
      <c r="AC4480" s="35" t="str">
        <f>+IF(Tabla1[[#This Row],[STK]]="no","Sin STK", "STK disponible")</f>
        <v>STK disponible</v>
      </c>
      <c r="AD4480" s="35">
        <f>+I4480*J4480</f>
        <v>0</v>
      </c>
      <c r="AE4480" s="35">
        <f>+I4480*K4480</f>
        <v>0</v>
      </c>
      <c r="AF4480" s="36">
        <f>IF(Tabla1[[#This Row],[ref pack]]=1,Tabla1[[#This Row],[Pedido]],LCM(Tabla1[[#This Row],[MC VIEJO]],Tabla1[[#This Row],[Pedido]]))</f>
        <v>1</v>
      </c>
      <c r="AG4480" s="36">
        <f>+VLOOKUP(Tabla1[[#This Row],[Artículo]],'.'!$B$2:$D$11481,3,)</f>
        <v>1</v>
      </c>
      <c r="AH4480" s="37" t="str">
        <f>+IFERROR(SEARCH("pack",Tabla1[[#This Row],[PACK]]),"")</f>
        <v/>
      </c>
    </row>
    <row r="4481" spans="1:34" ht="24" customHeight="1" x14ac:dyDescent="0.2">
      <c r="A4481" s="50" t="s">
        <v>8496</v>
      </c>
      <c r="B4481" s="60" t="s">
        <v>8547</v>
      </c>
      <c r="C4481" s="61" t="s">
        <v>8548</v>
      </c>
      <c r="D4481" s="52" t="s">
        <v>27</v>
      </c>
      <c r="E4481" s="53">
        <v>190387.57</v>
      </c>
      <c r="F4481" s="23" t="str">
        <f>+IFERROR(VLOOKUP(Tabla1[[#This Row],[Artículo]],'..'!$B$2:$D$569000,3,),"")</f>
        <v/>
      </c>
      <c r="G4481" s="24" t="str">
        <f>IF(H4481=AF4481,"", "Error MC")</f>
        <v>Error MC</v>
      </c>
      <c r="H4481" s="62"/>
      <c r="I4481" s="54">
        <f>+Tabla1[[#This Row],[MC]]*Tabla1[[#This Row],[Pedido]]*Tabla1[[#This Row],[PVC ]]</f>
        <v>0</v>
      </c>
      <c r="J4481" s="26">
        <v>0.21</v>
      </c>
      <c r="K4481" s="63"/>
      <c r="L4481" s="28" t="s">
        <v>31</v>
      </c>
      <c r="M4481" s="53">
        <v>322516.54599999997</v>
      </c>
      <c r="N4481" s="64" t="str">
        <f>+IF(Tabla1[[#This Row],[F PMPI]]="SÍ","No","Sí")</f>
        <v>Sí</v>
      </c>
      <c r="O4481" s="65">
        <f>+Tabla1[[#This Row],[PVL]]*1.055</f>
        <v>340254.95602999994</v>
      </c>
      <c r="P4481" s="65">
        <f>+Tabla1[[#This Row],[PVL]]*1.43</f>
        <v>461198.66077999992</v>
      </c>
      <c r="Q4481" s="66" t="str">
        <f>+HYPERLINK(Tabla1[[#This Row],[PAG]])</f>
        <v/>
      </c>
      <c r="R4481" s="67"/>
      <c r="S4481" s="68"/>
      <c r="T4481" s="69"/>
      <c r="U4481" s="69"/>
      <c r="V4481" s="69"/>
      <c r="W4481" s="69"/>
      <c r="X4481" s="69"/>
      <c r="Y4481" s="35"/>
      <c r="Z4481" s="35" t="s">
        <v>65</v>
      </c>
      <c r="AA4481" s="36">
        <v>1</v>
      </c>
      <c r="AB4481" s="35" t="s">
        <v>27</v>
      </c>
      <c r="AC4481" s="35" t="str">
        <f>+IF(Tabla1[[#This Row],[STK]]="no","Sin STK", "STK disponible")</f>
        <v>Sin STK</v>
      </c>
      <c r="AD4481" s="35">
        <f>+I4481*J4481</f>
        <v>0</v>
      </c>
      <c r="AE4481" s="35">
        <f>+I4481*K4481</f>
        <v>0</v>
      </c>
      <c r="AF4481" s="36">
        <f>IF(Tabla1[[#This Row],[ref pack]]=1,Tabla1[[#This Row],[Pedido]],LCM(Tabla1[[#This Row],[MC VIEJO]],Tabla1[[#This Row],[Pedido]]))</f>
        <v>1</v>
      </c>
      <c r="AG4481" s="36">
        <f>+VLOOKUP(Tabla1[[#This Row],[Artículo]],'.'!$B$2:$D$11481,3,)</f>
        <v>1</v>
      </c>
      <c r="AH4481" s="37" t="str">
        <f>+IFERROR(SEARCH("pack",Tabla1[[#This Row],[PACK]]),"")</f>
        <v/>
      </c>
    </row>
    <row r="4482" spans="1:34" ht="24" customHeight="1" x14ac:dyDescent="0.2">
      <c r="A4482" s="50" t="s">
        <v>8496</v>
      </c>
      <c r="B4482" s="60" t="s">
        <v>8549</v>
      </c>
      <c r="C4482" s="61" t="s">
        <v>8550</v>
      </c>
      <c r="D4482" s="52" t="s">
        <v>9841</v>
      </c>
      <c r="E4482" s="53">
        <v>335138.09000000003</v>
      </c>
      <c r="F4482" s="23" t="str">
        <f>+IFERROR(VLOOKUP(Tabla1[[#This Row],[Artículo]],'..'!$B$2:$D$569000,3,),"")</f>
        <v/>
      </c>
      <c r="G4482" s="24" t="str">
        <f>IF(H4482=AF4482,"", "Error MC")</f>
        <v>Error MC</v>
      </c>
      <c r="H4482" s="62"/>
      <c r="I4482" s="54">
        <f>+Tabla1[[#This Row],[MC]]*Tabla1[[#This Row],[Pedido]]*Tabla1[[#This Row],[PVC ]]</f>
        <v>0</v>
      </c>
      <c r="J4482" s="26">
        <v>0.21</v>
      </c>
      <c r="K4482" s="63"/>
      <c r="L4482" s="28" t="s">
        <v>31</v>
      </c>
      <c r="M4482" s="53">
        <v>567723.929</v>
      </c>
      <c r="N4482" s="64" t="str">
        <f>+IF(Tabla1[[#This Row],[F PMPI]]="SÍ","No","Sí")</f>
        <v>Sí</v>
      </c>
      <c r="O4482" s="65">
        <f>+Tabla1[[#This Row],[PVL]]*1.055</f>
        <v>598948.74509500002</v>
      </c>
      <c r="P4482" s="65">
        <f>+Tabla1[[#This Row],[PVL]]*1.43</f>
        <v>811845.21846999996</v>
      </c>
      <c r="Q4482" s="66" t="str">
        <f>+HYPERLINK(Tabla1[[#This Row],[PAG]])</f>
        <v/>
      </c>
      <c r="R4482" s="67"/>
      <c r="S4482" s="68"/>
      <c r="T4482" s="69"/>
      <c r="U4482" s="69"/>
      <c r="V4482" s="69"/>
      <c r="W4482" s="69"/>
      <c r="X4482" s="69"/>
      <c r="Y4482" s="35"/>
      <c r="Z4482" s="35" t="s">
        <v>65</v>
      </c>
      <c r="AA4482" s="36">
        <v>1</v>
      </c>
      <c r="AB4482" s="35" t="s">
        <v>27</v>
      </c>
      <c r="AC4482" s="35" t="str">
        <f>+IF(Tabla1[[#This Row],[STK]]="no","Sin STK", "STK disponible")</f>
        <v>STK disponible</v>
      </c>
      <c r="AD4482" s="35">
        <f>+I4482*J4482</f>
        <v>0</v>
      </c>
      <c r="AE4482" s="35">
        <f>+I4482*K4482</f>
        <v>0</v>
      </c>
      <c r="AF4482" s="36">
        <f>IF(Tabla1[[#This Row],[ref pack]]=1,Tabla1[[#This Row],[Pedido]],LCM(Tabla1[[#This Row],[MC VIEJO]],Tabla1[[#This Row],[Pedido]]))</f>
        <v>1</v>
      </c>
      <c r="AG4482" s="36">
        <f>+VLOOKUP(Tabla1[[#This Row],[Artículo]],'.'!$B$2:$D$11481,3,)</f>
        <v>1</v>
      </c>
      <c r="AH4482" s="37" t="str">
        <f>+IFERROR(SEARCH("pack",Tabla1[[#This Row],[PACK]]),"")</f>
        <v/>
      </c>
    </row>
    <row r="4483" spans="1:34" ht="24" customHeight="1" x14ac:dyDescent="0.2">
      <c r="A4483" s="50" t="s">
        <v>8496</v>
      </c>
      <c r="B4483" s="60" t="s">
        <v>8551</v>
      </c>
      <c r="C4483" s="61" t="s">
        <v>8552</v>
      </c>
      <c r="D4483" s="52" t="s">
        <v>9841</v>
      </c>
      <c r="E4483" s="53">
        <v>335138.09000000003</v>
      </c>
      <c r="F4483" s="23" t="str">
        <f>+IFERROR(VLOOKUP(Tabla1[[#This Row],[Artículo]],'..'!$B$2:$D$569000,3,),"")</f>
        <v/>
      </c>
      <c r="G4483" s="24" t="str">
        <f>IF(H4483=AF4483,"", "Error MC")</f>
        <v>Error MC</v>
      </c>
      <c r="H4483" s="62"/>
      <c r="I4483" s="54">
        <f>+Tabla1[[#This Row],[MC]]*Tabla1[[#This Row],[Pedido]]*Tabla1[[#This Row],[PVC ]]</f>
        <v>0</v>
      </c>
      <c r="J4483" s="26">
        <v>0.21</v>
      </c>
      <c r="K4483" s="63"/>
      <c r="L4483" s="28" t="s">
        <v>31</v>
      </c>
      <c r="M4483" s="53">
        <v>567723.929</v>
      </c>
      <c r="N4483" s="64" t="str">
        <f>+IF(Tabla1[[#This Row],[F PMPI]]="SÍ","No","Sí")</f>
        <v>Sí</v>
      </c>
      <c r="O4483" s="65">
        <f>+Tabla1[[#This Row],[PVL]]*1.055</f>
        <v>598948.74509500002</v>
      </c>
      <c r="P4483" s="65">
        <f>+Tabla1[[#This Row],[PVL]]*1.43</f>
        <v>811845.21846999996</v>
      </c>
      <c r="Q4483" s="66" t="str">
        <f>+HYPERLINK(Tabla1[[#This Row],[PAG]])</f>
        <v/>
      </c>
      <c r="R4483" s="67"/>
      <c r="S4483" s="68"/>
      <c r="T4483" s="69"/>
      <c r="U4483" s="69"/>
      <c r="V4483" s="69"/>
      <c r="W4483" s="69"/>
      <c r="X4483" s="69"/>
      <c r="Y4483" s="35"/>
      <c r="Z4483" s="35" t="s">
        <v>65</v>
      </c>
      <c r="AA4483" s="36">
        <v>1</v>
      </c>
      <c r="AB4483" s="35" t="s">
        <v>27</v>
      </c>
      <c r="AC4483" s="35" t="str">
        <f>+IF(Tabla1[[#This Row],[STK]]="no","Sin STK", "STK disponible")</f>
        <v>STK disponible</v>
      </c>
      <c r="AD4483" s="35">
        <f>+I4483*J4483</f>
        <v>0</v>
      </c>
      <c r="AE4483" s="35">
        <f>+I4483*K4483</f>
        <v>0</v>
      </c>
      <c r="AF4483" s="36">
        <f>IF(Tabla1[[#This Row],[ref pack]]=1,Tabla1[[#This Row],[Pedido]],LCM(Tabla1[[#This Row],[MC VIEJO]],Tabla1[[#This Row],[Pedido]]))</f>
        <v>1</v>
      </c>
      <c r="AG4483" s="36">
        <f>+VLOOKUP(Tabla1[[#This Row],[Artículo]],'.'!$B$2:$D$11481,3,)</f>
        <v>1</v>
      </c>
      <c r="AH4483" s="37" t="str">
        <f>+IFERROR(SEARCH("pack",Tabla1[[#This Row],[PACK]]),"")</f>
        <v/>
      </c>
    </row>
    <row r="4484" spans="1:34" ht="24" customHeight="1" x14ac:dyDescent="0.2">
      <c r="A4484" s="50" t="s">
        <v>8496</v>
      </c>
      <c r="B4484" s="60" t="s">
        <v>8553</v>
      </c>
      <c r="C4484" s="61" t="s">
        <v>8554</v>
      </c>
      <c r="D4484" s="52" t="s">
        <v>9842</v>
      </c>
      <c r="E4484" s="53">
        <v>246383.92</v>
      </c>
      <c r="F4484" s="23" t="str">
        <f>+IFERROR(VLOOKUP(Tabla1[[#This Row],[Artículo]],'..'!$B$2:$D$569000,3,),"")</f>
        <v/>
      </c>
      <c r="G4484" s="24" t="str">
        <f>IF(H4484=AF4484,"", "Error MC")</f>
        <v>Error MC</v>
      </c>
      <c r="H4484" s="62"/>
      <c r="I4484" s="54">
        <f>+Tabla1[[#This Row],[MC]]*Tabla1[[#This Row],[Pedido]]*Tabla1[[#This Row],[PVC ]]</f>
        <v>0</v>
      </c>
      <c r="J4484" s="26">
        <v>0.21</v>
      </c>
      <c r="K4484" s="63"/>
      <c r="L4484" s="28" t="s">
        <v>31</v>
      </c>
      <c r="M4484" s="53">
        <v>417374.36300000001</v>
      </c>
      <c r="N4484" s="64" t="str">
        <f>+IF(Tabla1[[#This Row],[F PMPI]]="SÍ","No","Sí")</f>
        <v>Sí</v>
      </c>
      <c r="O4484" s="65">
        <f>+Tabla1[[#This Row],[PVL]]*1.055</f>
        <v>440329.952965</v>
      </c>
      <c r="P4484" s="65">
        <f>+Tabla1[[#This Row],[PVL]]*1.43</f>
        <v>596845.33909000002</v>
      </c>
      <c r="Q4484" s="66" t="str">
        <f>+HYPERLINK(Tabla1[[#This Row],[PAG]])</f>
        <v/>
      </c>
      <c r="R4484" s="67"/>
      <c r="S4484" s="68"/>
      <c r="T4484" s="69"/>
      <c r="U4484" s="69"/>
      <c r="V4484" s="69"/>
      <c r="W4484" s="69"/>
      <c r="X4484" s="69"/>
      <c r="Y4484" s="35"/>
      <c r="Z4484" s="35" t="s">
        <v>65</v>
      </c>
      <c r="AA4484" s="36">
        <v>1</v>
      </c>
      <c r="AB4484" s="35" t="s">
        <v>27</v>
      </c>
      <c r="AC4484" s="35" t="str">
        <f>+IF(Tabla1[[#This Row],[STK]]="no","Sin STK", "STK disponible")</f>
        <v>STK disponible</v>
      </c>
      <c r="AD4484" s="35">
        <f>+I4484*J4484</f>
        <v>0</v>
      </c>
      <c r="AE4484" s="35">
        <f>+I4484*K4484</f>
        <v>0</v>
      </c>
      <c r="AF4484" s="36">
        <f>IF(Tabla1[[#This Row],[ref pack]]=1,Tabla1[[#This Row],[Pedido]],LCM(Tabla1[[#This Row],[MC VIEJO]],Tabla1[[#This Row],[Pedido]]))</f>
        <v>1</v>
      </c>
      <c r="AG4484" s="36">
        <f>+VLOOKUP(Tabla1[[#This Row],[Artículo]],'.'!$B$2:$D$11481,3,)</f>
        <v>1</v>
      </c>
      <c r="AH4484" s="37" t="str">
        <f>+IFERROR(SEARCH("pack",Tabla1[[#This Row],[PACK]]),"")</f>
        <v/>
      </c>
    </row>
    <row r="4485" spans="1:34" ht="24" customHeight="1" x14ac:dyDescent="0.2">
      <c r="A4485" s="50" t="s">
        <v>8496</v>
      </c>
      <c r="B4485" s="60" t="s">
        <v>8555</v>
      </c>
      <c r="C4485" s="61" t="s">
        <v>8556</v>
      </c>
      <c r="D4485" s="52" t="s">
        <v>9841</v>
      </c>
      <c r="E4485" s="53">
        <v>246383.92</v>
      </c>
      <c r="F4485" s="23" t="str">
        <f>+IFERROR(VLOOKUP(Tabla1[[#This Row],[Artículo]],'..'!$B$2:$D$569000,3,),"")</f>
        <v/>
      </c>
      <c r="G4485" s="24" t="str">
        <f>IF(H4485=AF4485,"", "Error MC")</f>
        <v>Error MC</v>
      </c>
      <c r="H4485" s="62"/>
      <c r="I4485" s="54">
        <f>+Tabla1[[#This Row],[MC]]*Tabla1[[#This Row],[Pedido]]*Tabla1[[#This Row],[PVC ]]</f>
        <v>0</v>
      </c>
      <c r="J4485" s="26">
        <v>0.21</v>
      </c>
      <c r="K4485" s="63"/>
      <c r="L4485" s="28" t="s">
        <v>31</v>
      </c>
      <c r="M4485" s="53">
        <v>417374.36300000001</v>
      </c>
      <c r="N4485" s="64" t="str">
        <f>+IF(Tabla1[[#This Row],[F PMPI]]="SÍ","No","Sí")</f>
        <v>Sí</v>
      </c>
      <c r="O4485" s="65">
        <f>+Tabla1[[#This Row],[PVL]]*1.055</f>
        <v>440329.952965</v>
      </c>
      <c r="P4485" s="65">
        <f>+Tabla1[[#This Row],[PVL]]*1.43</f>
        <v>596845.33909000002</v>
      </c>
      <c r="Q4485" s="66" t="str">
        <f>+HYPERLINK(Tabla1[[#This Row],[PAG]])</f>
        <v/>
      </c>
      <c r="R4485" s="67"/>
      <c r="S4485" s="68"/>
      <c r="T4485" s="69"/>
      <c r="U4485" s="69"/>
      <c r="V4485" s="69"/>
      <c r="W4485" s="69"/>
      <c r="X4485" s="69"/>
      <c r="Y4485" s="35"/>
      <c r="Z4485" s="35" t="s">
        <v>65</v>
      </c>
      <c r="AA4485" s="36">
        <v>1</v>
      </c>
      <c r="AB4485" s="35" t="s">
        <v>27</v>
      </c>
      <c r="AC4485" s="35" t="str">
        <f>+IF(Tabla1[[#This Row],[STK]]="no","Sin STK", "STK disponible")</f>
        <v>STK disponible</v>
      </c>
      <c r="AD4485" s="35">
        <f>+I4485*J4485</f>
        <v>0</v>
      </c>
      <c r="AE4485" s="35">
        <f>+I4485*K4485</f>
        <v>0</v>
      </c>
      <c r="AF4485" s="36">
        <f>IF(Tabla1[[#This Row],[ref pack]]=1,Tabla1[[#This Row],[Pedido]],LCM(Tabla1[[#This Row],[MC VIEJO]],Tabla1[[#This Row],[Pedido]]))</f>
        <v>1</v>
      </c>
      <c r="AG4485" s="36">
        <f>+VLOOKUP(Tabla1[[#This Row],[Artículo]],'.'!$B$2:$D$11481,3,)</f>
        <v>1</v>
      </c>
      <c r="AH4485" s="37" t="str">
        <f>+IFERROR(SEARCH("pack",Tabla1[[#This Row],[PACK]]),"")</f>
        <v/>
      </c>
    </row>
    <row r="4486" spans="1:34" ht="24" customHeight="1" x14ac:dyDescent="0.2">
      <c r="A4486" s="50" t="s">
        <v>8496</v>
      </c>
      <c r="B4486" s="60" t="s">
        <v>8557</v>
      </c>
      <c r="C4486" s="61" t="s">
        <v>8558</v>
      </c>
      <c r="D4486" s="52" t="s">
        <v>9842</v>
      </c>
      <c r="E4486" s="53">
        <v>246383.92</v>
      </c>
      <c r="F4486" s="23" t="str">
        <f>+IFERROR(VLOOKUP(Tabla1[[#This Row],[Artículo]],'..'!$B$2:$D$569000,3,),"")</f>
        <v/>
      </c>
      <c r="G4486" s="24" t="str">
        <f>IF(H4486=AF4486,"", "Error MC")</f>
        <v>Error MC</v>
      </c>
      <c r="H4486" s="62"/>
      <c r="I4486" s="54">
        <f>+Tabla1[[#This Row],[MC]]*Tabla1[[#This Row],[Pedido]]*Tabla1[[#This Row],[PVC ]]</f>
        <v>0</v>
      </c>
      <c r="J4486" s="26">
        <v>0.21</v>
      </c>
      <c r="K4486" s="63"/>
      <c r="L4486" s="28" t="s">
        <v>31</v>
      </c>
      <c r="M4486" s="53">
        <v>417374.36300000001</v>
      </c>
      <c r="N4486" s="64" t="str">
        <f>+IF(Tabla1[[#This Row],[F PMPI]]="SÍ","No","Sí")</f>
        <v>Sí</v>
      </c>
      <c r="O4486" s="65">
        <f>+Tabla1[[#This Row],[PVL]]*1.055</f>
        <v>440329.952965</v>
      </c>
      <c r="P4486" s="65">
        <f>+Tabla1[[#This Row],[PVL]]*1.43</f>
        <v>596845.33909000002</v>
      </c>
      <c r="Q4486" s="66" t="str">
        <f>+HYPERLINK(Tabla1[[#This Row],[PAG]])</f>
        <v/>
      </c>
      <c r="R4486" s="67"/>
      <c r="S4486" s="68"/>
      <c r="T4486" s="69"/>
      <c r="U4486" s="69"/>
      <c r="V4486" s="69"/>
      <c r="W4486" s="69"/>
      <c r="X4486" s="69"/>
      <c r="Y4486" s="35"/>
      <c r="Z4486" s="35" t="s">
        <v>65</v>
      </c>
      <c r="AA4486" s="36">
        <v>1</v>
      </c>
      <c r="AB4486" s="35" t="s">
        <v>27</v>
      </c>
      <c r="AC4486" s="35" t="str">
        <f>+IF(Tabla1[[#This Row],[STK]]="no","Sin STK", "STK disponible")</f>
        <v>STK disponible</v>
      </c>
      <c r="AD4486" s="35">
        <f>+I4486*J4486</f>
        <v>0</v>
      </c>
      <c r="AE4486" s="35">
        <f>+I4486*K4486</f>
        <v>0</v>
      </c>
      <c r="AF4486" s="36">
        <f>IF(Tabla1[[#This Row],[ref pack]]=1,Tabla1[[#This Row],[Pedido]],LCM(Tabla1[[#This Row],[MC VIEJO]],Tabla1[[#This Row],[Pedido]]))</f>
        <v>1</v>
      </c>
      <c r="AG4486" s="36">
        <f>+VLOOKUP(Tabla1[[#This Row],[Artículo]],'.'!$B$2:$D$11481,3,)</f>
        <v>1</v>
      </c>
      <c r="AH4486" s="37" t="str">
        <f>+IFERROR(SEARCH("pack",Tabla1[[#This Row],[PACK]]),"")</f>
        <v/>
      </c>
    </row>
    <row r="4487" spans="1:34" ht="24" customHeight="1" x14ac:dyDescent="0.2">
      <c r="A4487" s="50" t="s">
        <v>8496</v>
      </c>
      <c r="B4487" s="60" t="s">
        <v>8559</v>
      </c>
      <c r="C4487" s="61" t="s">
        <v>8560</v>
      </c>
      <c r="D4487" s="52" t="s">
        <v>9842</v>
      </c>
      <c r="E4487" s="53">
        <v>246383.92</v>
      </c>
      <c r="F4487" s="23" t="str">
        <f>+IFERROR(VLOOKUP(Tabla1[[#This Row],[Artículo]],'..'!$B$2:$D$569000,3,),"")</f>
        <v/>
      </c>
      <c r="G4487" s="24" t="str">
        <f>IF(H4487=AF4487,"", "Error MC")</f>
        <v>Error MC</v>
      </c>
      <c r="H4487" s="62"/>
      <c r="I4487" s="54">
        <f>+Tabla1[[#This Row],[MC]]*Tabla1[[#This Row],[Pedido]]*Tabla1[[#This Row],[PVC ]]</f>
        <v>0</v>
      </c>
      <c r="J4487" s="26">
        <v>0.21</v>
      </c>
      <c r="K4487" s="63"/>
      <c r="L4487" s="28" t="s">
        <v>31</v>
      </c>
      <c r="M4487" s="53">
        <v>417374.36300000001</v>
      </c>
      <c r="N4487" s="64" t="str">
        <f>+IF(Tabla1[[#This Row],[F PMPI]]="SÍ","No","Sí")</f>
        <v>Sí</v>
      </c>
      <c r="O4487" s="65">
        <f>+Tabla1[[#This Row],[PVL]]*1.055</f>
        <v>440329.952965</v>
      </c>
      <c r="P4487" s="65">
        <f>+Tabla1[[#This Row],[PVL]]*1.43</f>
        <v>596845.33909000002</v>
      </c>
      <c r="Q4487" s="66" t="str">
        <f>+HYPERLINK(Tabla1[[#This Row],[PAG]])</f>
        <v/>
      </c>
      <c r="R4487" s="67"/>
      <c r="S4487" s="68"/>
      <c r="T4487" s="69"/>
      <c r="U4487" s="69"/>
      <c r="V4487" s="69"/>
      <c r="W4487" s="69"/>
      <c r="X4487" s="69"/>
      <c r="Y4487" s="35"/>
      <c r="Z4487" s="35" t="s">
        <v>65</v>
      </c>
      <c r="AA4487" s="36">
        <v>1</v>
      </c>
      <c r="AB4487" s="35" t="s">
        <v>27</v>
      </c>
      <c r="AC4487" s="35" t="str">
        <f>+IF(Tabla1[[#This Row],[STK]]="no","Sin STK", "STK disponible")</f>
        <v>STK disponible</v>
      </c>
      <c r="AD4487" s="35">
        <f>+I4487*J4487</f>
        <v>0</v>
      </c>
      <c r="AE4487" s="35">
        <f>+I4487*K4487</f>
        <v>0</v>
      </c>
      <c r="AF4487" s="36">
        <f>IF(Tabla1[[#This Row],[ref pack]]=1,Tabla1[[#This Row],[Pedido]],LCM(Tabla1[[#This Row],[MC VIEJO]],Tabla1[[#This Row],[Pedido]]))</f>
        <v>1</v>
      </c>
      <c r="AG4487" s="36">
        <f>+VLOOKUP(Tabla1[[#This Row],[Artículo]],'.'!$B$2:$D$11481,3,)</f>
        <v>1</v>
      </c>
      <c r="AH4487" s="37" t="str">
        <f>+IFERROR(SEARCH("pack",Tabla1[[#This Row],[PACK]]),"")</f>
        <v/>
      </c>
    </row>
    <row r="4488" spans="1:34" ht="24" customHeight="1" x14ac:dyDescent="0.2">
      <c r="A4488" s="50" t="s">
        <v>8496</v>
      </c>
      <c r="B4488" s="60" t="s">
        <v>8561</v>
      </c>
      <c r="C4488" s="61" t="s">
        <v>9882</v>
      </c>
      <c r="D4488" s="52" t="s">
        <v>9841</v>
      </c>
      <c r="E4488" s="53">
        <v>405973.47</v>
      </c>
      <c r="F4488" s="23" t="str">
        <f>+IFERROR(VLOOKUP(Tabla1[[#This Row],[Artículo]],'..'!$B$2:$D$569000,3,),"")</f>
        <v/>
      </c>
      <c r="G4488" s="24" t="str">
        <f>IF(H4488=AF4488,"", "Error MC")</f>
        <v>Error MC</v>
      </c>
      <c r="H4488" s="62"/>
      <c r="I4488" s="54">
        <f>+Tabla1[[#This Row],[MC]]*Tabla1[[#This Row],[Pedido]]*Tabla1[[#This Row],[PVC ]]</f>
        <v>0</v>
      </c>
      <c r="J4488" s="26">
        <v>0.21</v>
      </c>
      <c r="K4488" s="63"/>
      <c r="L4488" s="28" t="s">
        <v>31</v>
      </c>
      <c r="M4488" s="53">
        <v>687719.06099999999</v>
      </c>
      <c r="N4488" s="64" t="str">
        <f>+IF(Tabla1[[#This Row],[F PMPI]]="SÍ","No","Sí")</f>
        <v>Sí</v>
      </c>
      <c r="O4488" s="65">
        <f>+Tabla1[[#This Row],[PVL]]*1.055</f>
        <v>725543.60935499996</v>
      </c>
      <c r="P4488" s="65">
        <f>+Tabla1[[#This Row],[PVL]]*1.43</f>
        <v>983438.25722999999</v>
      </c>
      <c r="Q4488" s="66" t="str">
        <f>+HYPERLINK(Tabla1[[#This Row],[PAG]])</f>
        <v/>
      </c>
      <c r="R4488" s="67"/>
      <c r="S4488" s="68"/>
      <c r="T4488" s="69"/>
      <c r="U4488" s="69"/>
      <c r="V4488" s="69"/>
      <c r="W4488" s="69"/>
      <c r="X4488" s="69"/>
      <c r="Y4488" s="35"/>
      <c r="Z4488" s="35" t="s">
        <v>65</v>
      </c>
      <c r="AA4488" s="36">
        <v>1</v>
      </c>
      <c r="AB4488" s="35" t="s">
        <v>27</v>
      </c>
      <c r="AC4488" s="35" t="str">
        <f>+IF(Tabla1[[#This Row],[STK]]="no","Sin STK", "STK disponible")</f>
        <v>STK disponible</v>
      </c>
      <c r="AD4488" s="35">
        <f>+I4488*J4488</f>
        <v>0</v>
      </c>
      <c r="AE4488" s="35">
        <f>+I4488*K4488</f>
        <v>0</v>
      </c>
      <c r="AF4488" s="36">
        <f>IF(Tabla1[[#This Row],[ref pack]]=1,Tabla1[[#This Row],[Pedido]],LCM(Tabla1[[#This Row],[MC VIEJO]],Tabla1[[#This Row],[Pedido]]))</f>
        <v>1</v>
      </c>
      <c r="AG4488" s="36">
        <f>+VLOOKUP(Tabla1[[#This Row],[Artículo]],'.'!$B$2:$D$11481,3,)</f>
        <v>1</v>
      </c>
      <c r="AH4488" s="37" t="str">
        <f>+IFERROR(SEARCH("pack",Tabla1[[#This Row],[PACK]]),"")</f>
        <v/>
      </c>
    </row>
    <row r="4489" spans="1:34" ht="24" customHeight="1" x14ac:dyDescent="0.2">
      <c r="A4489" s="50" t="s">
        <v>8496</v>
      </c>
      <c r="B4489" s="60" t="s">
        <v>8562</v>
      </c>
      <c r="C4489" s="61" t="s">
        <v>9883</v>
      </c>
      <c r="D4489" s="52" t="s">
        <v>9841</v>
      </c>
      <c r="E4489" s="53">
        <v>405973.47</v>
      </c>
      <c r="F4489" s="23" t="str">
        <f>+IFERROR(VLOOKUP(Tabla1[[#This Row],[Artículo]],'..'!$B$2:$D$569000,3,),"")</f>
        <v/>
      </c>
      <c r="G4489" s="24" t="str">
        <f>IF(H4489=AF4489,"", "Error MC")</f>
        <v>Error MC</v>
      </c>
      <c r="H4489" s="62"/>
      <c r="I4489" s="54">
        <f>+Tabla1[[#This Row],[MC]]*Tabla1[[#This Row],[Pedido]]*Tabla1[[#This Row],[PVC ]]</f>
        <v>0</v>
      </c>
      <c r="J4489" s="26">
        <v>0.21</v>
      </c>
      <c r="K4489" s="63"/>
      <c r="L4489" s="28" t="s">
        <v>31</v>
      </c>
      <c r="M4489" s="53">
        <v>687719.06099999999</v>
      </c>
      <c r="N4489" s="64" t="str">
        <f>+IF(Tabla1[[#This Row],[F PMPI]]="SÍ","No","Sí")</f>
        <v>Sí</v>
      </c>
      <c r="O4489" s="65">
        <f>+Tabla1[[#This Row],[PVL]]*1.055</f>
        <v>725543.60935499996</v>
      </c>
      <c r="P4489" s="65">
        <f>+Tabla1[[#This Row],[PVL]]*1.43</f>
        <v>983438.25722999999</v>
      </c>
      <c r="Q4489" s="66" t="str">
        <f>+HYPERLINK(Tabla1[[#This Row],[PAG]])</f>
        <v/>
      </c>
      <c r="R4489" s="67"/>
      <c r="S4489" s="68"/>
      <c r="T4489" s="69"/>
      <c r="U4489" s="69"/>
      <c r="V4489" s="69"/>
      <c r="W4489" s="69"/>
      <c r="X4489" s="69"/>
      <c r="Y4489" s="35"/>
      <c r="Z4489" s="35" t="s">
        <v>65</v>
      </c>
      <c r="AA4489" s="36">
        <v>1</v>
      </c>
      <c r="AB4489" s="35" t="s">
        <v>27</v>
      </c>
      <c r="AC4489" s="35" t="str">
        <f>+IF(Tabla1[[#This Row],[STK]]="no","Sin STK", "STK disponible")</f>
        <v>STK disponible</v>
      </c>
      <c r="AD4489" s="35">
        <f>+I4489*J4489</f>
        <v>0</v>
      </c>
      <c r="AE4489" s="35">
        <f>+I4489*K4489</f>
        <v>0</v>
      </c>
      <c r="AF4489" s="36">
        <f>IF(Tabla1[[#This Row],[ref pack]]=1,Tabla1[[#This Row],[Pedido]],LCM(Tabla1[[#This Row],[MC VIEJO]],Tabla1[[#This Row],[Pedido]]))</f>
        <v>1</v>
      </c>
      <c r="AG4489" s="36">
        <f>+VLOOKUP(Tabla1[[#This Row],[Artículo]],'.'!$B$2:$D$11481,3,)</f>
        <v>1</v>
      </c>
      <c r="AH4489" s="37" t="str">
        <f>+IFERROR(SEARCH("pack",Tabla1[[#This Row],[PACK]]),"")</f>
        <v/>
      </c>
    </row>
    <row r="4490" spans="1:34" ht="24" customHeight="1" x14ac:dyDescent="0.2">
      <c r="A4490" s="50" t="s">
        <v>8496</v>
      </c>
      <c r="B4490" s="60" t="s">
        <v>8563</v>
      </c>
      <c r="C4490" s="61" t="s">
        <v>9884</v>
      </c>
      <c r="D4490" s="52" t="s">
        <v>9841</v>
      </c>
      <c r="E4490" s="53">
        <v>384974.8</v>
      </c>
      <c r="F4490" s="23" t="str">
        <f>+IFERROR(VLOOKUP(Tabla1[[#This Row],[Artículo]],'..'!$B$2:$D$569000,3,),"")</f>
        <v/>
      </c>
      <c r="G4490" s="24" t="str">
        <f>IF(H4490=AF4490,"", "Error MC")</f>
        <v>Error MC</v>
      </c>
      <c r="H4490" s="62"/>
      <c r="I4490" s="54">
        <f>+Tabla1[[#This Row],[MC]]*Tabla1[[#This Row],[Pedido]]*Tabla1[[#This Row],[PVC ]]</f>
        <v>0</v>
      </c>
      <c r="J4490" s="26">
        <v>0.21</v>
      </c>
      <c r="K4490" s="63"/>
      <c r="L4490" s="28" t="s">
        <v>31</v>
      </c>
      <c r="M4490" s="53">
        <v>652147.31099999999</v>
      </c>
      <c r="N4490" s="64" t="str">
        <f>+IF(Tabla1[[#This Row],[F PMPI]]="SÍ","No","Sí")</f>
        <v>Sí</v>
      </c>
      <c r="O4490" s="65">
        <f>+Tabla1[[#This Row],[PVL]]*1.055</f>
        <v>688015.41310499993</v>
      </c>
      <c r="P4490" s="65">
        <f>+Tabla1[[#This Row],[PVL]]*1.43</f>
        <v>932570.65472999995</v>
      </c>
      <c r="Q4490" s="66" t="str">
        <f>+HYPERLINK(Tabla1[[#This Row],[PAG]])</f>
        <v/>
      </c>
      <c r="R4490" s="67"/>
      <c r="S4490" s="68"/>
      <c r="T4490" s="69"/>
      <c r="U4490" s="69"/>
      <c r="V4490" s="69"/>
      <c r="W4490" s="69"/>
      <c r="X4490" s="69"/>
      <c r="Y4490" s="35"/>
      <c r="Z4490" s="35" t="s">
        <v>65</v>
      </c>
      <c r="AA4490" s="36">
        <v>1</v>
      </c>
      <c r="AB4490" s="35" t="s">
        <v>27</v>
      </c>
      <c r="AC4490" s="35" t="str">
        <f>+IF(Tabla1[[#This Row],[STK]]="no","Sin STK", "STK disponible")</f>
        <v>STK disponible</v>
      </c>
      <c r="AD4490" s="35">
        <f>+I4490*J4490</f>
        <v>0</v>
      </c>
      <c r="AE4490" s="35">
        <f>+I4490*K4490</f>
        <v>0</v>
      </c>
      <c r="AF4490" s="36">
        <f>IF(Tabla1[[#This Row],[ref pack]]=1,Tabla1[[#This Row],[Pedido]],LCM(Tabla1[[#This Row],[MC VIEJO]],Tabla1[[#This Row],[Pedido]]))</f>
        <v>1</v>
      </c>
      <c r="AG4490" s="36">
        <f>+VLOOKUP(Tabla1[[#This Row],[Artículo]],'.'!$B$2:$D$11481,3,)</f>
        <v>1</v>
      </c>
      <c r="AH4490" s="37" t="str">
        <f>+IFERROR(SEARCH("pack",Tabla1[[#This Row],[PACK]]),"")</f>
        <v/>
      </c>
    </row>
    <row r="4491" spans="1:34" ht="24" customHeight="1" x14ac:dyDescent="0.2">
      <c r="A4491" s="50" t="s">
        <v>8496</v>
      </c>
      <c r="B4491" s="60" t="s">
        <v>8564</v>
      </c>
      <c r="C4491" s="61" t="s">
        <v>9885</v>
      </c>
      <c r="D4491" s="52" t="s">
        <v>9842</v>
      </c>
      <c r="E4491" s="53">
        <v>384974.8</v>
      </c>
      <c r="F4491" s="23" t="str">
        <f>+IFERROR(VLOOKUP(Tabla1[[#This Row],[Artículo]],'..'!$B$2:$D$569000,3,),"")</f>
        <v/>
      </c>
      <c r="G4491" s="24" t="str">
        <f>IF(H4491=AF4491,"", "Error MC")</f>
        <v>Error MC</v>
      </c>
      <c r="H4491" s="62"/>
      <c r="I4491" s="54">
        <f>+Tabla1[[#This Row],[MC]]*Tabla1[[#This Row],[Pedido]]*Tabla1[[#This Row],[PVC ]]</f>
        <v>0</v>
      </c>
      <c r="J4491" s="26">
        <v>0.21</v>
      </c>
      <c r="K4491" s="63"/>
      <c r="L4491" s="28" t="s">
        <v>31</v>
      </c>
      <c r="M4491" s="53">
        <v>652147.31099999999</v>
      </c>
      <c r="N4491" s="64" t="str">
        <f>+IF(Tabla1[[#This Row],[F PMPI]]="SÍ","No","Sí")</f>
        <v>Sí</v>
      </c>
      <c r="O4491" s="65">
        <f>+Tabla1[[#This Row],[PVL]]*1.055</f>
        <v>688015.41310499993</v>
      </c>
      <c r="P4491" s="65">
        <f>+Tabla1[[#This Row],[PVL]]*1.43</f>
        <v>932570.65472999995</v>
      </c>
      <c r="Q4491" s="66" t="str">
        <f>+HYPERLINK(Tabla1[[#This Row],[PAG]])</f>
        <v/>
      </c>
      <c r="R4491" s="67"/>
      <c r="S4491" s="68"/>
      <c r="T4491" s="69"/>
      <c r="U4491" s="69"/>
      <c r="V4491" s="69"/>
      <c r="W4491" s="69"/>
      <c r="X4491" s="69"/>
      <c r="Y4491" s="35"/>
      <c r="Z4491" s="35" t="s">
        <v>65</v>
      </c>
      <c r="AA4491" s="36">
        <v>1</v>
      </c>
      <c r="AB4491" s="35" t="s">
        <v>27</v>
      </c>
      <c r="AC4491" s="35" t="str">
        <f>+IF(Tabla1[[#This Row],[STK]]="no","Sin STK", "STK disponible")</f>
        <v>STK disponible</v>
      </c>
      <c r="AD4491" s="35">
        <f>+I4491*J4491</f>
        <v>0</v>
      </c>
      <c r="AE4491" s="35">
        <f>+I4491*K4491</f>
        <v>0</v>
      </c>
      <c r="AF4491" s="36">
        <f>IF(Tabla1[[#This Row],[ref pack]]=1,Tabla1[[#This Row],[Pedido]],LCM(Tabla1[[#This Row],[MC VIEJO]],Tabla1[[#This Row],[Pedido]]))</f>
        <v>1</v>
      </c>
      <c r="AG4491" s="36">
        <f>+VLOOKUP(Tabla1[[#This Row],[Artículo]],'.'!$B$2:$D$11481,3,)</f>
        <v>1</v>
      </c>
      <c r="AH4491" s="37" t="str">
        <f>+IFERROR(SEARCH("pack",Tabla1[[#This Row],[PACK]]),"")</f>
        <v/>
      </c>
    </row>
    <row r="4492" spans="1:34" ht="24" customHeight="1" x14ac:dyDescent="0.2">
      <c r="A4492" s="50" t="s">
        <v>8496</v>
      </c>
      <c r="B4492" s="60" t="s">
        <v>8565</v>
      </c>
      <c r="C4492" s="61" t="s">
        <v>8566</v>
      </c>
      <c r="D4492" s="52" t="s">
        <v>9842</v>
      </c>
      <c r="E4492" s="53">
        <v>235184.69</v>
      </c>
      <c r="F4492" s="23" t="str">
        <f>+IFERROR(VLOOKUP(Tabla1[[#This Row],[Artículo]],'..'!$B$2:$D$569000,3,),"")</f>
        <v/>
      </c>
      <c r="G4492" s="24" t="str">
        <f>IF(H4492=AF4492,"", "Error MC")</f>
        <v>Error MC</v>
      </c>
      <c r="H4492" s="62"/>
      <c r="I4492" s="54">
        <f>+Tabla1[[#This Row],[MC]]*Tabla1[[#This Row],[Pedido]]*Tabla1[[#This Row],[PVC ]]</f>
        <v>0</v>
      </c>
      <c r="J4492" s="26">
        <v>0.21</v>
      </c>
      <c r="K4492" s="63"/>
      <c r="L4492" s="28" t="s">
        <v>31</v>
      </c>
      <c r="M4492" s="53">
        <v>398402.87</v>
      </c>
      <c r="N4492" s="64" t="str">
        <f>+IF(Tabla1[[#This Row],[F PMPI]]="SÍ","No","Sí")</f>
        <v>Sí</v>
      </c>
      <c r="O4492" s="65">
        <f>+Tabla1[[#This Row],[PVL]]*1.055</f>
        <v>420315.02784999995</v>
      </c>
      <c r="P4492" s="65">
        <f>+Tabla1[[#This Row],[PVL]]*1.43</f>
        <v>569716.1041</v>
      </c>
      <c r="Q4492" s="66" t="str">
        <f>+HYPERLINK(Tabla1[[#This Row],[PAG]])</f>
        <v/>
      </c>
      <c r="R4492" s="67"/>
      <c r="S4492" s="68"/>
      <c r="T4492" s="69"/>
      <c r="U4492" s="69"/>
      <c r="V4492" s="69"/>
      <c r="W4492" s="69"/>
      <c r="X4492" s="69"/>
      <c r="Y4492" s="35"/>
      <c r="Z4492" s="35" t="s">
        <v>65</v>
      </c>
      <c r="AA4492" s="36">
        <v>1</v>
      </c>
      <c r="AB4492" s="35" t="s">
        <v>27</v>
      </c>
      <c r="AC4492" s="35" t="str">
        <f>+IF(Tabla1[[#This Row],[STK]]="no","Sin STK", "STK disponible")</f>
        <v>STK disponible</v>
      </c>
      <c r="AD4492" s="35">
        <f>+I4492*J4492</f>
        <v>0</v>
      </c>
      <c r="AE4492" s="35">
        <f>+I4492*K4492</f>
        <v>0</v>
      </c>
      <c r="AF4492" s="36">
        <f>IF(Tabla1[[#This Row],[ref pack]]=1,Tabla1[[#This Row],[Pedido]],LCM(Tabla1[[#This Row],[MC VIEJO]],Tabla1[[#This Row],[Pedido]]))</f>
        <v>1</v>
      </c>
      <c r="AG4492" s="36">
        <f>+VLOOKUP(Tabla1[[#This Row],[Artículo]],'.'!$B$2:$D$11481,3,)</f>
        <v>1</v>
      </c>
      <c r="AH4492" s="37" t="str">
        <f>+IFERROR(SEARCH("pack",Tabla1[[#This Row],[PACK]]),"")</f>
        <v/>
      </c>
    </row>
    <row r="4493" spans="1:34" ht="24" customHeight="1" x14ac:dyDescent="0.2">
      <c r="A4493" s="50" t="s">
        <v>8496</v>
      </c>
      <c r="B4493" s="60" t="s">
        <v>8567</v>
      </c>
      <c r="C4493" s="61" t="s">
        <v>8568</v>
      </c>
      <c r="D4493" s="52" t="s">
        <v>9841</v>
      </c>
      <c r="E4493" s="53">
        <v>235184.69</v>
      </c>
      <c r="F4493" s="23" t="str">
        <f>+IFERROR(VLOOKUP(Tabla1[[#This Row],[Artículo]],'..'!$B$2:$D$569000,3,),"")</f>
        <v/>
      </c>
      <c r="G4493" s="24" t="str">
        <f>IF(H4493=AF4493,"", "Error MC")</f>
        <v>Error MC</v>
      </c>
      <c r="H4493" s="62"/>
      <c r="I4493" s="54">
        <f>+Tabla1[[#This Row],[MC]]*Tabla1[[#This Row],[Pedido]]*Tabla1[[#This Row],[PVC ]]</f>
        <v>0</v>
      </c>
      <c r="J4493" s="26">
        <v>0.21</v>
      </c>
      <c r="K4493" s="63"/>
      <c r="L4493" s="28" t="s">
        <v>31</v>
      </c>
      <c r="M4493" s="53">
        <v>398402.87</v>
      </c>
      <c r="N4493" s="64" t="str">
        <f>+IF(Tabla1[[#This Row],[F PMPI]]="SÍ","No","Sí")</f>
        <v>Sí</v>
      </c>
      <c r="O4493" s="65">
        <f>+Tabla1[[#This Row],[PVL]]*1.055</f>
        <v>420315.02784999995</v>
      </c>
      <c r="P4493" s="65">
        <f>+Tabla1[[#This Row],[PVL]]*1.43</f>
        <v>569716.1041</v>
      </c>
      <c r="Q4493" s="66" t="str">
        <f>+HYPERLINK(Tabla1[[#This Row],[PAG]])</f>
        <v/>
      </c>
      <c r="R4493" s="67"/>
      <c r="S4493" s="68"/>
      <c r="T4493" s="69"/>
      <c r="U4493" s="69"/>
      <c r="V4493" s="69"/>
      <c r="W4493" s="69"/>
      <c r="X4493" s="69"/>
      <c r="Y4493" s="35"/>
      <c r="Z4493" s="35" t="s">
        <v>65</v>
      </c>
      <c r="AA4493" s="36">
        <v>1</v>
      </c>
      <c r="AB4493" s="35" t="s">
        <v>27</v>
      </c>
      <c r="AC4493" s="35" t="str">
        <f>+IF(Tabla1[[#This Row],[STK]]="no","Sin STK", "STK disponible")</f>
        <v>STK disponible</v>
      </c>
      <c r="AD4493" s="35">
        <f>+I4493*J4493</f>
        <v>0</v>
      </c>
      <c r="AE4493" s="35">
        <f>+I4493*K4493</f>
        <v>0</v>
      </c>
      <c r="AF4493" s="36">
        <f>IF(Tabla1[[#This Row],[ref pack]]=1,Tabla1[[#This Row],[Pedido]],LCM(Tabla1[[#This Row],[MC VIEJO]],Tabla1[[#This Row],[Pedido]]))</f>
        <v>1</v>
      </c>
      <c r="AG4493" s="36">
        <f>+VLOOKUP(Tabla1[[#This Row],[Artículo]],'.'!$B$2:$D$11481,3,)</f>
        <v>1</v>
      </c>
      <c r="AH4493" s="37" t="str">
        <f>+IFERROR(SEARCH("pack",Tabla1[[#This Row],[PACK]]),"")</f>
        <v/>
      </c>
    </row>
    <row r="4494" spans="1:34" ht="24" customHeight="1" x14ac:dyDescent="0.2">
      <c r="A4494" s="50" t="s">
        <v>8496</v>
      </c>
      <c r="B4494" s="60" t="s">
        <v>8569</v>
      </c>
      <c r="C4494" s="61" t="s">
        <v>8570</v>
      </c>
      <c r="D4494" s="52" t="s">
        <v>27</v>
      </c>
      <c r="E4494" s="53">
        <v>240784.28</v>
      </c>
      <c r="F4494" s="23" t="str">
        <f>+IFERROR(VLOOKUP(Tabla1[[#This Row],[Artículo]],'..'!$B$2:$D$569000,3,),"")</f>
        <v/>
      </c>
      <c r="G4494" s="24" t="str">
        <f>IF(H4494=AF4494,"", "Error MC")</f>
        <v>Error MC</v>
      </c>
      <c r="H4494" s="62"/>
      <c r="I4494" s="54">
        <f>+Tabla1[[#This Row],[MC]]*Tabla1[[#This Row],[Pedido]]*Tabla1[[#This Row],[PVC ]]</f>
        <v>0</v>
      </c>
      <c r="J4494" s="26">
        <v>0.21</v>
      </c>
      <c r="K4494" s="63"/>
      <c r="L4494" s="28" t="s">
        <v>31</v>
      </c>
      <c r="M4494" s="53">
        <v>407888.56800000003</v>
      </c>
      <c r="N4494" s="64" t="str">
        <f>+IF(Tabla1[[#This Row],[F PMPI]]="SÍ","No","Sí")</f>
        <v>Sí</v>
      </c>
      <c r="O4494" s="65">
        <f>+Tabla1[[#This Row],[PVL]]*1.055</f>
        <v>430322.43923999998</v>
      </c>
      <c r="P4494" s="65">
        <f>+Tabla1[[#This Row],[PVL]]*1.43</f>
        <v>583280.65223999997</v>
      </c>
      <c r="Q4494" s="66" t="str">
        <f>+HYPERLINK(Tabla1[[#This Row],[PAG]])</f>
        <v/>
      </c>
      <c r="R4494" s="67"/>
      <c r="S4494" s="68"/>
      <c r="T4494" s="69"/>
      <c r="U4494" s="69"/>
      <c r="V4494" s="69"/>
      <c r="W4494" s="69"/>
      <c r="X4494" s="69"/>
      <c r="Y4494" s="35"/>
      <c r="Z4494" s="35" t="s">
        <v>65</v>
      </c>
      <c r="AA4494" s="36">
        <v>1</v>
      </c>
      <c r="AB4494" s="35" t="s">
        <v>27</v>
      </c>
      <c r="AC4494" s="35" t="str">
        <f>+IF(Tabla1[[#This Row],[STK]]="no","Sin STK", "STK disponible")</f>
        <v>Sin STK</v>
      </c>
      <c r="AD4494" s="35">
        <f>+I4494*J4494</f>
        <v>0</v>
      </c>
      <c r="AE4494" s="35">
        <f>+I4494*K4494</f>
        <v>0</v>
      </c>
      <c r="AF4494" s="36">
        <f>IF(Tabla1[[#This Row],[ref pack]]=1,Tabla1[[#This Row],[Pedido]],LCM(Tabla1[[#This Row],[MC VIEJO]],Tabla1[[#This Row],[Pedido]]))</f>
        <v>1</v>
      </c>
      <c r="AG4494" s="36">
        <f>+VLOOKUP(Tabla1[[#This Row],[Artículo]],'.'!$B$2:$D$11481,3,)</f>
        <v>1</v>
      </c>
      <c r="AH4494" s="37" t="str">
        <f>+IFERROR(SEARCH("pack",Tabla1[[#This Row],[PACK]]),"")</f>
        <v/>
      </c>
    </row>
    <row r="4495" spans="1:34" ht="24" customHeight="1" x14ac:dyDescent="0.2">
      <c r="A4495" s="50" t="s">
        <v>8496</v>
      </c>
      <c r="B4495" s="60" t="s">
        <v>8571</v>
      </c>
      <c r="C4495" s="61" t="s">
        <v>8572</v>
      </c>
      <c r="D4495" s="52" t="s">
        <v>9842</v>
      </c>
      <c r="E4495" s="53">
        <v>240784.28</v>
      </c>
      <c r="F4495" s="23" t="str">
        <f>+IFERROR(VLOOKUP(Tabla1[[#This Row],[Artículo]],'..'!$B$2:$D$569000,3,),"")</f>
        <v/>
      </c>
      <c r="G4495" s="24" t="str">
        <f>IF(H4495=AF4495,"", "Error MC")</f>
        <v>Error MC</v>
      </c>
      <c r="H4495" s="62"/>
      <c r="I4495" s="54">
        <f>+Tabla1[[#This Row],[MC]]*Tabla1[[#This Row],[Pedido]]*Tabla1[[#This Row],[PVC ]]</f>
        <v>0</v>
      </c>
      <c r="J4495" s="26">
        <v>0.21</v>
      </c>
      <c r="K4495" s="63"/>
      <c r="L4495" s="28" t="s">
        <v>31</v>
      </c>
      <c r="M4495" s="53">
        <v>407888.56800000003</v>
      </c>
      <c r="N4495" s="64" t="str">
        <f>+IF(Tabla1[[#This Row],[F PMPI]]="SÍ","No","Sí")</f>
        <v>Sí</v>
      </c>
      <c r="O4495" s="65">
        <f>+Tabla1[[#This Row],[PVL]]*1.055</f>
        <v>430322.43923999998</v>
      </c>
      <c r="P4495" s="65">
        <f>+Tabla1[[#This Row],[PVL]]*1.43</f>
        <v>583280.65223999997</v>
      </c>
      <c r="Q4495" s="66" t="str">
        <f>+HYPERLINK(Tabla1[[#This Row],[PAG]])</f>
        <v/>
      </c>
      <c r="R4495" s="67"/>
      <c r="S4495" s="68"/>
      <c r="T4495" s="69"/>
      <c r="U4495" s="69"/>
      <c r="V4495" s="69"/>
      <c r="W4495" s="69"/>
      <c r="X4495" s="69"/>
      <c r="Y4495" s="35"/>
      <c r="Z4495" s="35" t="s">
        <v>65</v>
      </c>
      <c r="AA4495" s="36">
        <v>1</v>
      </c>
      <c r="AB4495" s="35" t="s">
        <v>27</v>
      </c>
      <c r="AC4495" s="35" t="str">
        <f>+IF(Tabla1[[#This Row],[STK]]="no","Sin STK", "STK disponible")</f>
        <v>STK disponible</v>
      </c>
      <c r="AD4495" s="35">
        <f>+I4495*J4495</f>
        <v>0</v>
      </c>
      <c r="AE4495" s="35">
        <f>+I4495*K4495</f>
        <v>0</v>
      </c>
      <c r="AF4495" s="36">
        <f>IF(Tabla1[[#This Row],[ref pack]]=1,Tabla1[[#This Row],[Pedido]],LCM(Tabla1[[#This Row],[MC VIEJO]],Tabla1[[#This Row],[Pedido]]))</f>
        <v>1</v>
      </c>
      <c r="AG4495" s="36">
        <f>+VLOOKUP(Tabla1[[#This Row],[Artículo]],'.'!$B$2:$D$11481,3,)</f>
        <v>1</v>
      </c>
      <c r="AH4495" s="37" t="str">
        <f>+IFERROR(SEARCH("pack",Tabla1[[#This Row],[PACK]]),"")</f>
        <v/>
      </c>
    </row>
    <row r="4496" spans="1:34" ht="24" customHeight="1" x14ac:dyDescent="0.2">
      <c r="A4496" s="50" t="s">
        <v>8496</v>
      </c>
      <c r="B4496" s="60" t="s">
        <v>8573</v>
      </c>
      <c r="C4496" s="61" t="s">
        <v>8574</v>
      </c>
      <c r="D4496" s="52" t="s">
        <v>9842</v>
      </c>
      <c r="E4496" s="53">
        <v>330378.38</v>
      </c>
      <c r="F4496" s="23" t="str">
        <f>+IFERROR(VLOOKUP(Tabla1[[#This Row],[Artículo]],'..'!$B$2:$D$569000,3,),"")</f>
        <v/>
      </c>
      <c r="G4496" s="24" t="str">
        <f>IF(H4496=AF4496,"", "Error MC")</f>
        <v>Error MC</v>
      </c>
      <c r="H4496" s="62"/>
      <c r="I4496" s="54">
        <f>+Tabla1[[#This Row],[MC]]*Tabla1[[#This Row],[Pedido]]*Tabla1[[#This Row],[PVC ]]</f>
        <v>0</v>
      </c>
      <c r="J4496" s="26">
        <v>0.21</v>
      </c>
      <c r="K4496" s="63"/>
      <c r="L4496" s="28" t="s">
        <v>31</v>
      </c>
      <c r="M4496" s="53">
        <v>559660.973</v>
      </c>
      <c r="N4496" s="64" t="str">
        <f>+IF(Tabla1[[#This Row],[F PMPI]]="SÍ","No","Sí")</f>
        <v>Sí</v>
      </c>
      <c r="O4496" s="65">
        <f>+Tabla1[[#This Row],[PVL]]*1.055</f>
        <v>590442.32651499996</v>
      </c>
      <c r="P4496" s="65">
        <f>+Tabla1[[#This Row],[PVL]]*1.43</f>
        <v>800315.19138999993</v>
      </c>
      <c r="Q4496" s="66" t="str">
        <f>+HYPERLINK(Tabla1[[#This Row],[PAG]])</f>
        <v/>
      </c>
      <c r="R4496" s="67"/>
      <c r="S4496" s="68"/>
      <c r="T4496" s="69"/>
      <c r="U4496" s="69"/>
      <c r="V4496" s="69"/>
      <c r="W4496" s="69"/>
      <c r="X4496" s="69"/>
      <c r="Y4496" s="35"/>
      <c r="Z4496" s="35" t="s">
        <v>65</v>
      </c>
      <c r="AA4496" s="36">
        <v>1</v>
      </c>
      <c r="AB4496" s="35" t="s">
        <v>27</v>
      </c>
      <c r="AC4496" s="35" t="str">
        <f>+IF(Tabla1[[#This Row],[STK]]="no","Sin STK", "STK disponible")</f>
        <v>STK disponible</v>
      </c>
      <c r="AD4496" s="35">
        <f>+I4496*J4496</f>
        <v>0</v>
      </c>
      <c r="AE4496" s="35">
        <f>+I4496*K4496</f>
        <v>0</v>
      </c>
      <c r="AF4496" s="36">
        <f>IF(Tabla1[[#This Row],[ref pack]]=1,Tabla1[[#This Row],[Pedido]],LCM(Tabla1[[#This Row],[MC VIEJO]],Tabla1[[#This Row],[Pedido]]))</f>
        <v>1</v>
      </c>
      <c r="AG4496" s="36">
        <f>+VLOOKUP(Tabla1[[#This Row],[Artículo]],'.'!$B$2:$D$11481,3,)</f>
        <v>1</v>
      </c>
      <c r="AH4496" s="37" t="str">
        <f>+IFERROR(SEARCH("pack",Tabla1[[#This Row],[PACK]]),"")</f>
        <v/>
      </c>
    </row>
    <row r="4497" spans="1:34" ht="24" customHeight="1" x14ac:dyDescent="0.2">
      <c r="A4497" s="50" t="s">
        <v>8496</v>
      </c>
      <c r="B4497" s="60" t="s">
        <v>8575</v>
      </c>
      <c r="C4497" s="61" t="s">
        <v>8576</v>
      </c>
      <c r="D4497" s="52" t="s">
        <v>27</v>
      </c>
      <c r="E4497" s="53">
        <v>202986.77</v>
      </c>
      <c r="F4497" s="23" t="str">
        <f>+IFERROR(VLOOKUP(Tabla1[[#This Row],[Artículo]],'..'!$B$2:$D$569000,3,),"")</f>
        <v/>
      </c>
      <c r="G4497" s="24" t="str">
        <f>IF(H4497=AF4497,"", "Error MC")</f>
        <v>Error MC</v>
      </c>
      <c r="H4497" s="62"/>
      <c r="I4497" s="54">
        <f>+Tabla1[[#This Row],[MC]]*Tabla1[[#This Row],[Pedido]]*Tabla1[[#This Row],[PVC ]]</f>
        <v>0</v>
      </c>
      <c r="J4497" s="26">
        <v>0.21</v>
      </c>
      <c r="K4497" s="63"/>
      <c r="L4497" s="28" t="s">
        <v>31</v>
      </c>
      <c r="M4497" s="53">
        <v>343859.59100000001</v>
      </c>
      <c r="N4497" s="64" t="str">
        <f>+IF(Tabla1[[#This Row],[F PMPI]]="SÍ","No","Sí")</f>
        <v>Sí</v>
      </c>
      <c r="O4497" s="65">
        <f>+Tabla1[[#This Row],[PVL]]*1.055</f>
        <v>362771.86850500002</v>
      </c>
      <c r="P4497" s="65">
        <f>+Tabla1[[#This Row],[PVL]]*1.43</f>
        <v>491719.21513000003</v>
      </c>
      <c r="Q4497" s="66" t="str">
        <f>+HYPERLINK(Tabla1[[#This Row],[PAG]])</f>
        <v/>
      </c>
      <c r="R4497" s="67"/>
      <c r="S4497" s="68"/>
      <c r="T4497" s="69"/>
      <c r="U4497" s="69"/>
      <c r="V4497" s="69"/>
      <c r="W4497" s="69"/>
      <c r="X4497" s="69"/>
      <c r="Y4497" s="35"/>
      <c r="Z4497" s="35" t="s">
        <v>65</v>
      </c>
      <c r="AA4497" s="36">
        <v>1</v>
      </c>
      <c r="AB4497" s="35" t="s">
        <v>27</v>
      </c>
      <c r="AC4497" s="35" t="str">
        <f>+IF(Tabla1[[#This Row],[STK]]="no","Sin STK", "STK disponible")</f>
        <v>Sin STK</v>
      </c>
      <c r="AD4497" s="35">
        <f>+I4497*J4497</f>
        <v>0</v>
      </c>
      <c r="AE4497" s="35">
        <f>+I4497*K4497</f>
        <v>0</v>
      </c>
      <c r="AF4497" s="36">
        <f>IF(Tabla1[[#This Row],[ref pack]]=1,Tabla1[[#This Row],[Pedido]],LCM(Tabla1[[#This Row],[MC VIEJO]],Tabla1[[#This Row],[Pedido]]))</f>
        <v>1</v>
      </c>
      <c r="AG4497" s="36">
        <f>+VLOOKUP(Tabla1[[#This Row],[Artículo]],'.'!$B$2:$D$11481,3,)</f>
        <v>1</v>
      </c>
      <c r="AH4497" s="37" t="str">
        <f>+IFERROR(SEARCH("pack",Tabla1[[#This Row],[PACK]]),"")</f>
        <v/>
      </c>
    </row>
    <row r="4498" spans="1:34" ht="24" customHeight="1" x14ac:dyDescent="0.2">
      <c r="A4498" s="50" t="s">
        <v>8496</v>
      </c>
      <c r="B4498" s="60" t="s">
        <v>8577</v>
      </c>
      <c r="C4498" s="61" t="s">
        <v>8578</v>
      </c>
      <c r="D4498" s="52" t="s">
        <v>27</v>
      </c>
      <c r="E4498" s="53">
        <v>202986.77</v>
      </c>
      <c r="F4498" s="23" t="str">
        <f>+IFERROR(VLOOKUP(Tabla1[[#This Row],[Artículo]],'..'!$B$2:$D$569000,3,),"")</f>
        <v/>
      </c>
      <c r="G4498" s="24" t="str">
        <f>IF(H4498=AF4498,"", "Error MC")</f>
        <v>Error MC</v>
      </c>
      <c r="H4498" s="62"/>
      <c r="I4498" s="54">
        <f>+Tabla1[[#This Row],[MC]]*Tabla1[[#This Row],[Pedido]]*Tabla1[[#This Row],[PVC ]]</f>
        <v>0</v>
      </c>
      <c r="J4498" s="26">
        <v>0.21</v>
      </c>
      <c r="K4498" s="63"/>
      <c r="L4498" s="28" t="s">
        <v>31</v>
      </c>
      <c r="M4498" s="53">
        <v>343859.59100000001</v>
      </c>
      <c r="N4498" s="64" t="str">
        <f>+IF(Tabla1[[#This Row],[F PMPI]]="SÍ","No","Sí")</f>
        <v>Sí</v>
      </c>
      <c r="O4498" s="65">
        <f>+Tabla1[[#This Row],[PVL]]*1.055</f>
        <v>362771.86850500002</v>
      </c>
      <c r="P4498" s="65">
        <f>+Tabla1[[#This Row],[PVL]]*1.43</f>
        <v>491719.21513000003</v>
      </c>
      <c r="Q4498" s="66" t="str">
        <f>+HYPERLINK(Tabla1[[#This Row],[PAG]])</f>
        <v/>
      </c>
      <c r="R4498" s="67"/>
      <c r="S4498" s="68"/>
      <c r="T4498" s="69"/>
      <c r="U4498" s="69"/>
      <c r="V4498" s="69"/>
      <c r="W4498" s="69"/>
      <c r="X4498" s="69"/>
      <c r="Y4498" s="35"/>
      <c r="Z4498" s="35" t="s">
        <v>65</v>
      </c>
      <c r="AA4498" s="36">
        <v>1</v>
      </c>
      <c r="AB4498" s="35" t="s">
        <v>27</v>
      </c>
      <c r="AC4498" s="35" t="str">
        <f>+IF(Tabla1[[#This Row],[STK]]="no","Sin STK", "STK disponible")</f>
        <v>Sin STK</v>
      </c>
      <c r="AD4498" s="35">
        <f>+I4498*J4498</f>
        <v>0</v>
      </c>
      <c r="AE4498" s="35">
        <f>+I4498*K4498</f>
        <v>0</v>
      </c>
      <c r="AF4498" s="36">
        <f>IF(Tabla1[[#This Row],[ref pack]]=1,Tabla1[[#This Row],[Pedido]],LCM(Tabla1[[#This Row],[MC VIEJO]],Tabla1[[#This Row],[Pedido]]))</f>
        <v>1</v>
      </c>
      <c r="AG4498" s="36">
        <f>+VLOOKUP(Tabla1[[#This Row],[Artículo]],'.'!$B$2:$D$11481,3,)</f>
        <v>1</v>
      </c>
      <c r="AH4498" s="37" t="str">
        <f>+IFERROR(SEARCH("pack",Tabla1[[#This Row],[PACK]]),"")</f>
        <v/>
      </c>
    </row>
    <row r="4499" spans="1:34" ht="24" customHeight="1" x14ac:dyDescent="0.2">
      <c r="A4499" s="50" t="s">
        <v>8496</v>
      </c>
      <c r="B4499" s="60" t="s">
        <v>8579</v>
      </c>
      <c r="C4499" s="61" t="s">
        <v>8580</v>
      </c>
      <c r="D4499" s="52" t="s">
        <v>9842</v>
      </c>
      <c r="E4499" s="53">
        <v>202986.77</v>
      </c>
      <c r="F4499" s="23" t="str">
        <f>+IFERROR(VLOOKUP(Tabla1[[#This Row],[Artículo]],'..'!$B$2:$D$569000,3,),"")</f>
        <v/>
      </c>
      <c r="G4499" s="24" t="str">
        <f>IF(H4499=AF4499,"", "Error MC")</f>
        <v>Error MC</v>
      </c>
      <c r="H4499" s="62"/>
      <c r="I4499" s="54">
        <f>+Tabla1[[#This Row],[MC]]*Tabla1[[#This Row],[Pedido]]*Tabla1[[#This Row],[PVC ]]</f>
        <v>0</v>
      </c>
      <c r="J4499" s="26">
        <v>0.21</v>
      </c>
      <c r="K4499" s="63"/>
      <c r="L4499" s="28" t="s">
        <v>31</v>
      </c>
      <c r="M4499" s="53">
        <v>343859.59100000001</v>
      </c>
      <c r="N4499" s="64" t="str">
        <f>+IF(Tabla1[[#This Row],[F PMPI]]="SÍ","No","Sí")</f>
        <v>Sí</v>
      </c>
      <c r="O4499" s="65">
        <f>+Tabla1[[#This Row],[PVL]]*1.055</f>
        <v>362771.86850500002</v>
      </c>
      <c r="P4499" s="65">
        <f>+Tabla1[[#This Row],[PVL]]*1.43</f>
        <v>491719.21513000003</v>
      </c>
      <c r="Q4499" s="66" t="str">
        <f>+HYPERLINK(Tabla1[[#This Row],[PAG]])</f>
        <v/>
      </c>
      <c r="R4499" s="67"/>
      <c r="S4499" s="68"/>
      <c r="T4499" s="69"/>
      <c r="U4499" s="69"/>
      <c r="V4499" s="69"/>
      <c r="W4499" s="69"/>
      <c r="X4499" s="69"/>
      <c r="Y4499" s="35"/>
      <c r="Z4499" s="35" t="s">
        <v>65</v>
      </c>
      <c r="AA4499" s="36">
        <v>1</v>
      </c>
      <c r="AB4499" s="35" t="s">
        <v>27</v>
      </c>
      <c r="AC4499" s="35" t="str">
        <f>+IF(Tabla1[[#This Row],[STK]]="no","Sin STK", "STK disponible")</f>
        <v>STK disponible</v>
      </c>
      <c r="AD4499" s="35">
        <f>+I4499*J4499</f>
        <v>0</v>
      </c>
      <c r="AE4499" s="35">
        <f>+I4499*K4499</f>
        <v>0</v>
      </c>
      <c r="AF4499" s="36">
        <f>IF(Tabla1[[#This Row],[ref pack]]=1,Tabla1[[#This Row],[Pedido]],LCM(Tabla1[[#This Row],[MC VIEJO]],Tabla1[[#This Row],[Pedido]]))</f>
        <v>1</v>
      </c>
      <c r="AG4499" s="36">
        <f>+VLOOKUP(Tabla1[[#This Row],[Artículo]],'.'!$B$2:$D$11481,3,)</f>
        <v>1</v>
      </c>
      <c r="AH4499" s="37" t="str">
        <f>+IFERROR(SEARCH("pack",Tabla1[[#This Row],[PACK]]),"")</f>
        <v/>
      </c>
    </row>
    <row r="4500" spans="1:34" ht="24" customHeight="1" x14ac:dyDescent="0.2">
      <c r="A4500" s="50" t="s">
        <v>8496</v>
      </c>
      <c r="B4500" s="60" t="s">
        <v>8581</v>
      </c>
      <c r="C4500" s="61" t="s">
        <v>8582</v>
      </c>
      <c r="D4500" s="52" t="s">
        <v>9842</v>
      </c>
      <c r="E4500" s="53">
        <v>202986.77</v>
      </c>
      <c r="F4500" s="23" t="str">
        <f>+IFERROR(VLOOKUP(Tabla1[[#This Row],[Artículo]],'..'!$B$2:$D$569000,3,),"")</f>
        <v/>
      </c>
      <c r="G4500" s="24" t="str">
        <f>IF(H4500=AF4500,"", "Error MC")</f>
        <v>Error MC</v>
      </c>
      <c r="H4500" s="62"/>
      <c r="I4500" s="54">
        <f>+Tabla1[[#This Row],[MC]]*Tabla1[[#This Row],[Pedido]]*Tabla1[[#This Row],[PVC ]]</f>
        <v>0</v>
      </c>
      <c r="J4500" s="26">
        <v>0.21</v>
      </c>
      <c r="K4500" s="63"/>
      <c r="L4500" s="28" t="s">
        <v>31</v>
      </c>
      <c r="M4500" s="53">
        <v>343859.59100000001</v>
      </c>
      <c r="N4500" s="64" t="str">
        <f>+IF(Tabla1[[#This Row],[F PMPI]]="SÍ","No","Sí")</f>
        <v>Sí</v>
      </c>
      <c r="O4500" s="65">
        <f>+Tabla1[[#This Row],[PVL]]*1.055</f>
        <v>362771.86850500002</v>
      </c>
      <c r="P4500" s="65">
        <f>+Tabla1[[#This Row],[PVL]]*1.43</f>
        <v>491719.21513000003</v>
      </c>
      <c r="Q4500" s="66" t="str">
        <f>+HYPERLINK(Tabla1[[#This Row],[PAG]])</f>
        <v/>
      </c>
      <c r="R4500" s="67"/>
      <c r="S4500" s="68"/>
      <c r="T4500" s="69"/>
      <c r="U4500" s="69"/>
      <c r="V4500" s="69"/>
      <c r="W4500" s="69"/>
      <c r="X4500" s="69"/>
      <c r="Y4500" s="35"/>
      <c r="Z4500" s="35" t="s">
        <v>65</v>
      </c>
      <c r="AA4500" s="36">
        <v>1</v>
      </c>
      <c r="AB4500" s="35" t="s">
        <v>27</v>
      </c>
      <c r="AC4500" s="35" t="str">
        <f>+IF(Tabla1[[#This Row],[STK]]="no","Sin STK", "STK disponible")</f>
        <v>STK disponible</v>
      </c>
      <c r="AD4500" s="35">
        <f>+I4500*J4500</f>
        <v>0</v>
      </c>
      <c r="AE4500" s="35">
        <f>+I4500*K4500</f>
        <v>0</v>
      </c>
      <c r="AF4500" s="36">
        <f>IF(Tabla1[[#This Row],[ref pack]]=1,Tabla1[[#This Row],[Pedido]],LCM(Tabla1[[#This Row],[MC VIEJO]],Tabla1[[#This Row],[Pedido]]))</f>
        <v>1</v>
      </c>
      <c r="AG4500" s="36">
        <f>+VLOOKUP(Tabla1[[#This Row],[Artículo]],'.'!$B$2:$D$11481,3,)</f>
        <v>1</v>
      </c>
      <c r="AH4500" s="37" t="str">
        <f>+IFERROR(SEARCH("pack",Tabla1[[#This Row],[PACK]]),"")</f>
        <v/>
      </c>
    </row>
    <row r="4501" spans="1:34" ht="24" customHeight="1" x14ac:dyDescent="0.2">
      <c r="A4501" s="50" t="s">
        <v>8496</v>
      </c>
      <c r="B4501" s="60" t="s">
        <v>8583</v>
      </c>
      <c r="C4501" s="61" t="s">
        <v>8584</v>
      </c>
      <c r="D4501" s="52" t="s">
        <v>27</v>
      </c>
      <c r="E4501" s="53">
        <v>202986.77</v>
      </c>
      <c r="F4501" s="23" t="str">
        <f>+IFERROR(VLOOKUP(Tabla1[[#This Row],[Artículo]],'..'!$B$2:$D$569000,3,),"")</f>
        <v/>
      </c>
      <c r="G4501" s="24" t="str">
        <f>IF(H4501=AF4501,"", "Error MC")</f>
        <v>Error MC</v>
      </c>
      <c r="H4501" s="62"/>
      <c r="I4501" s="54">
        <f>+Tabla1[[#This Row],[MC]]*Tabla1[[#This Row],[Pedido]]*Tabla1[[#This Row],[PVC ]]</f>
        <v>0</v>
      </c>
      <c r="J4501" s="26">
        <v>0.21</v>
      </c>
      <c r="K4501" s="63"/>
      <c r="L4501" s="28" t="s">
        <v>31</v>
      </c>
      <c r="M4501" s="53">
        <v>343859.59100000001</v>
      </c>
      <c r="N4501" s="64" t="str">
        <f>+IF(Tabla1[[#This Row],[F PMPI]]="SÍ","No","Sí")</f>
        <v>Sí</v>
      </c>
      <c r="O4501" s="65">
        <f>+Tabla1[[#This Row],[PVL]]*1.055</f>
        <v>362771.86850500002</v>
      </c>
      <c r="P4501" s="65">
        <f>+Tabla1[[#This Row],[PVL]]*1.43</f>
        <v>491719.21513000003</v>
      </c>
      <c r="Q4501" s="66" t="str">
        <f>+HYPERLINK(Tabla1[[#This Row],[PAG]])</f>
        <v/>
      </c>
      <c r="R4501" s="67"/>
      <c r="S4501" s="68"/>
      <c r="T4501" s="69"/>
      <c r="U4501" s="69"/>
      <c r="V4501" s="69"/>
      <c r="W4501" s="69"/>
      <c r="X4501" s="69"/>
      <c r="Y4501" s="35"/>
      <c r="Z4501" s="35" t="s">
        <v>65</v>
      </c>
      <c r="AA4501" s="36">
        <v>1</v>
      </c>
      <c r="AB4501" s="35" t="s">
        <v>27</v>
      </c>
      <c r="AC4501" s="35" t="str">
        <f>+IF(Tabla1[[#This Row],[STK]]="no","Sin STK", "STK disponible")</f>
        <v>Sin STK</v>
      </c>
      <c r="AD4501" s="35">
        <f>+I4501*J4501</f>
        <v>0</v>
      </c>
      <c r="AE4501" s="35">
        <f>+I4501*K4501</f>
        <v>0</v>
      </c>
      <c r="AF4501" s="36">
        <f>IF(Tabla1[[#This Row],[ref pack]]=1,Tabla1[[#This Row],[Pedido]],LCM(Tabla1[[#This Row],[MC VIEJO]],Tabla1[[#This Row],[Pedido]]))</f>
        <v>1</v>
      </c>
      <c r="AG4501" s="36">
        <f>+VLOOKUP(Tabla1[[#This Row],[Artículo]],'.'!$B$2:$D$11481,3,)</f>
        <v>1</v>
      </c>
      <c r="AH4501" s="37" t="str">
        <f>+IFERROR(SEARCH("pack",Tabla1[[#This Row],[PACK]]),"")</f>
        <v/>
      </c>
    </row>
    <row r="4502" spans="1:34" ht="24" customHeight="1" x14ac:dyDescent="0.2">
      <c r="A4502" s="50" t="s">
        <v>8496</v>
      </c>
      <c r="B4502" s="60" t="s">
        <v>8585</v>
      </c>
      <c r="C4502" s="61" t="s">
        <v>8586</v>
      </c>
      <c r="D4502" s="52" t="s">
        <v>27</v>
      </c>
      <c r="E4502" s="53">
        <v>202986.77</v>
      </c>
      <c r="F4502" s="23" t="str">
        <f>+IFERROR(VLOOKUP(Tabla1[[#This Row],[Artículo]],'..'!$B$2:$D$569000,3,),"")</f>
        <v/>
      </c>
      <c r="G4502" s="24" t="str">
        <f>IF(H4502=AF4502,"", "Error MC")</f>
        <v>Error MC</v>
      </c>
      <c r="H4502" s="62"/>
      <c r="I4502" s="54">
        <f>+Tabla1[[#This Row],[MC]]*Tabla1[[#This Row],[Pedido]]*Tabla1[[#This Row],[PVC ]]</f>
        <v>0</v>
      </c>
      <c r="J4502" s="26">
        <v>0.21</v>
      </c>
      <c r="K4502" s="63"/>
      <c r="L4502" s="28" t="s">
        <v>31</v>
      </c>
      <c r="M4502" s="53">
        <v>343859.59100000001</v>
      </c>
      <c r="N4502" s="64" t="str">
        <f>+IF(Tabla1[[#This Row],[F PMPI]]="SÍ","No","Sí")</f>
        <v>Sí</v>
      </c>
      <c r="O4502" s="65">
        <f>+Tabla1[[#This Row],[PVL]]*1.055</f>
        <v>362771.86850500002</v>
      </c>
      <c r="P4502" s="65">
        <f>+Tabla1[[#This Row],[PVL]]*1.43</f>
        <v>491719.21513000003</v>
      </c>
      <c r="Q4502" s="66" t="str">
        <f>+HYPERLINK(Tabla1[[#This Row],[PAG]])</f>
        <v/>
      </c>
      <c r="R4502" s="67"/>
      <c r="S4502" s="68"/>
      <c r="T4502" s="69"/>
      <c r="U4502" s="69"/>
      <c r="V4502" s="69"/>
      <c r="W4502" s="69"/>
      <c r="X4502" s="69"/>
      <c r="Y4502" s="35"/>
      <c r="Z4502" s="35" t="s">
        <v>65</v>
      </c>
      <c r="AA4502" s="36">
        <v>1</v>
      </c>
      <c r="AB4502" s="35" t="s">
        <v>27</v>
      </c>
      <c r="AC4502" s="35" t="str">
        <f>+IF(Tabla1[[#This Row],[STK]]="no","Sin STK", "STK disponible")</f>
        <v>Sin STK</v>
      </c>
      <c r="AD4502" s="35">
        <f>+I4502*J4502</f>
        <v>0</v>
      </c>
      <c r="AE4502" s="35">
        <f>+I4502*K4502</f>
        <v>0</v>
      </c>
      <c r="AF4502" s="36">
        <f>IF(Tabla1[[#This Row],[ref pack]]=1,Tabla1[[#This Row],[Pedido]],LCM(Tabla1[[#This Row],[MC VIEJO]],Tabla1[[#This Row],[Pedido]]))</f>
        <v>1</v>
      </c>
      <c r="AG4502" s="36">
        <f>+VLOOKUP(Tabla1[[#This Row],[Artículo]],'.'!$B$2:$D$11481,3,)</f>
        <v>1</v>
      </c>
      <c r="AH4502" s="37" t="str">
        <f>+IFERROR(SEARCH("pack",Tabla1[[#This Row],[PACK]]),"")</f>
        <v/>
      </c>
    </row>
    <row r="4503" spans="1:34" ht="24" customHeight="1" x14ac:dyDescent="0.2">
      <c r="A4503" s="50" t="s">
        <v>8496</v>
      </c>
      <c r="B4503" s="60" t="s">
        <v>8587</v>
      </c>
      <c r="C4503" s="61" t="s">
        <v>8588</v>
      </c>
      <c r="D4503" s="52" t="s">
        <v>9842</v>
      </c>
      <c r="E4503" s="53">
        <v>202986.77</v>
      </c>
      <c r="F4503" s="23" t="str">
        <f>+IFERROR(VLOOKUP(Tabla1[[#This Row],[Artículo]],'..'!$B$2:$D$569000,3,),"")</f>
        <v/>
      </c>
      <c r="G4503" s="24" t="str">
        <f>IF(H4503=AF4503,"", "Error MC")</f>
        <v>Error MC</v>
      </c>
      <c r="H4503" s="62"/>
      <c r="I4503" s="54">
        <f>+Tabla1[[#This Row],[MC]]*Tabla1[[#This Row],[Pedido]]*Tabla1[[#This Row],[PVC ]]</f>
        <v>0</v>
      </c>
      <c r="J4503" s="26">
        <v>0.21</v>
      </c>
      <c r="K4503" s="63"/>
      <c r="L4503" s="28" t="s">
        <v>31</v>
      </c>
      <c r="M4503" s="53">
        <v>343859.59100000001</v>
      </c>
      <c r="N4503" s="64" t="str">
        <f>+IF(Tabla1[[#This Row],[F PMPI]]="SÍ","No","Sí")</f>
        <v>Sí</v>
      </c>
      <c r="O4503" s="65">
        <f>+Tabla1[[#This Row],[PVL]]*1.055</f>
        <v>362771.86850500002</v>
      </c>
      <c r="P4503" s="65">
        <f>+Tabla1[[#This Row],[PVL]]*1.43</f>
        <v>491719.21513000003</v>
      </c>
      <c r="Q4503" s="66" t="str">
        <f>+HYPERLINK(Tabla1[[#This Row],[PAG]])</f>
        <v/>
      </c>
      <c r="R4503" s="67"/>
      <c r="S4503" s="68"/>
      <c r="T4503" s="69"/>
      <c r="U4503" s="69"/>
      <c r="V4503" s="69"/>
      <c r="W4503" s="69"/>
      <c r="X4503" s="69"/>
      <c r="Y4503" s="35"/>
      <c r="Z4503" s="35" t="s">
        <v>65</v>
      </c>
      <c r="AA4503" s="36">
        <v>1</v>
      </c>
      <c r="AB4503" s="35" t="s">
        <v>27</v>
      </c>
      <c r="AC4503" s="35" t="str">
        <f>+IF(Tabla1[[#This Row],[STK]]="no","Sin STK", "STK disponible")</f>
        <v>STK disponible</v>
      </c>
      <c r="AD4503" s="35">
        <f>+I4503*J4503</f>
        <v>0</v>
      </c>
      <c r="AE4503" s="35">
        <f>+I4503*K4503</f>
        <v>0</v>
      </c>
      <c r="AF4503" s="36">
        <f>IF(Tabla1[[#This Row],[ref pack]]=1,Tabla1[[#This Row],[Pedido]],LCM(Tabla1[[#This Row],[MC VIEJO]],Tabla1[[#This Row],[Pedido]]))</f>
        <v>1</v>
      </c>
      <c r="AG4503" s="36">
        <f>+VLOOKUP(Tabla1[[#This Row],[Artículo]],'.'!$B$2:$D$11481,3,)</f>
        <v>1</v>
      </c>
      <c r="AH4503" s="37" t="str">
        <f>+IFERROR(SEARCH("pack",Tabla1[[#This Row],[PACK]]),"")</f>
        <v/>
      </c>
    </row>
    <row r="4504" spans="1:34" ht="24" customHeight="1" x14ac:dyDescent="0.2">
      <c r="A4504" s="50" t="s">
        <v>8496</v>
      </c>
      <c r="B4504" s="60" t="s">
        <v>8589</v>
      </c>
      <c r="C4504" s="61" t="s">
        <v>8590</v>
      </c>
      <c r="D4504" s="52" t="s">
        <v>27</v>
      </c>
      <c r="E4504" s="53">
        <v>202986.77</v>
      </c>
      <c r="F4504" s="23" t="str">
        <f>+IFERROR(VLOOKUP(Tabla1[[#This Row],[Artículo]],'..'!$B$2:$D$569000,3,),"")</f>
        <v/>
      </c>
      <c r="G4504" s="24" t="str">
        <f>IF(H4504=AF4504,"", "Error MC")</f>
        <v>Error MC</v>
      </c>
      <c r="H4504" s="62"/>
      <c r="I4504" s="54">
        <f>+Tabla1[[#This Row],[MC]]*Tabla1[[#This Row],[Pedido]]*Tabla1[[#This Row],[PVC ]]</f>
        <v>0</v>
      </c>
      <c r="J4504" s="26">
        <v>0.21</v>
      </c>
      <c r="K4504" s="63"/>
      <c r="L4504" s="28" t="s">
        <v>31</v>
      </c>
      <c r="M4504" s="53">
        <v>343859.59100000001</v>
      </c>
      <c r="N4504" s="64" t="str">
        <f>+IF(Tabla1[[#This Row],[F PMPI]]="SÍ","No","Sí")</f>
        <v>Sí</v>
      </c>
      <c r="O4504" s="65">
        <f>+Tabla1[[#This Row],[PVL]]*1.055</f>
        <v>362771.86850500002</v>
      </c>
      <c r="P4504" s="65">
        <f>+Tabla1[[#This Row],[PVL]]*1.43</f>
        <v>491719.21513000003</v>
      </c>
      <c r="Q4504" s="66" t="str">
        <f>+HYPERLINK(Tabla1[[#This Row],[PAG]])</f>
        <v/>
      </c>
      <c r="R4504" s="67"/>
      <c r="S4504" s="68"/>
      <c r="T4504" s="69"/>
      <c r="U4504" s="69"/>
      <c r="V4504" s="69"/>
      <c r="W4504" s="69"/>
      <c r="X4504" s="69"/>
      <c r="Y4504" s="35"/>
      <c r="Z4504" s="35" t="s">
        <v>65</v>
      </c>
      <c r="AA4504" s="36">
        <v>1</v>
      </c>
      <c r="AB4504" s="35" t="s">
        <v>27</v>
      </c>
      <c r="AC4504" s="35" t="str">
        <f>+IF(Tabla1[[#This Row],[STK]]="no","Sin STK", "STK disponible")</f>
        <v>Sin STK</v>
      </c>
      <c r="AD4504" s="35">
        <f>+I4504*J4504</f>
        <v>0</v>
      </c>
      <c r="AE4504" s="35">
        <f>+I4504*K4504</f>
        <v>0</v>
      </c>
      <c r="AF4504" s="36">
        <f>IF(Tabla1[[#This Row],[ref pack]]=1,Tabla1[[#This Row],[Pedido]],LCM(Tabla1[[#This Row],[MC VIEJO]],Tabla1[[#This Row],[Pedido]]))</f>
        <v>1</v>
      </c>
      <c r="AG4504" s="36">
        <f>+VLOOKUP(Tabla1[[#This Row],[Artículo]],'.'!$B$2:$D$11481,3,)</f>
        <v>1</v>
      </c>
      <c r="AH4504" s="37" t="str">
        <f>+IFERROR(SEARCH("pack",Tabla1[[#This Row],[PACK]]),"")</f>
        <v/>
      </c>
    </row>
    <row r="4505" spans="1:34" ht="24" customHeight="1" x14ac:dyDescent="0.2">
      <c r="A4505" s="50" t="s">
        <v>8496</v>
      </c>
      <c r="B4505" s="60" t="s">
        <v>8591</v>
      </c>
      <c r="C4505" s="61" t="s">
        <v>8592</v>
      </c>
      <c r="D4505" s="52" t="s">
        <v>9842</v>
      </c>
      <c r="E4505" s="53">
        <v>246383.92</v>
      </c>
      <c r="F4505" s="23" t="str">
        <f>+IFERROR(VLOOKUP(Tabla1[[#This Row],[Artículo]],'..'!$B$2:$D$569000,3,),"")</f>
        <v/>
      </c>
      <c r="G4505" s="24" t="str">
        <f>IF(H4505=AF4505,"", "Error MC")</f>
        <v>Error MC</v>
      </c>
      <c r="H4505" s="62"/>
      <c r="I4505" s="54">
        <f>+Tabla1[[#This Row],[MC]]*Tabla1[[#This Row],[Pedido]]*Tabla1[[#This Row],[PVC ]]</f>
        <v>0</v>
      </c>
      <c r="J4505" s="26">
        <v>0.21</v>
      </c>
      <c r="K4505" s="63"/>
      <c r="L4505" s="28" t="s">
        <v>31</v>
      </c>
      <c r="M4505" s="53">
        <v>417374.36300000001</v>
      </c>
      <c r="N4505" s="64" t="str">
        <f>+IF(Tabla1[[#This Row],[F PMPI]]="SÍ","No","Sí")</f>
        <v>Sí</v>
      </c>
      <c r="O4505" s="65">
        <f>+Tabla1[[#This Row],[PVL]]*1.055</f>
        <v>440329.952965</v>
      </c>
      <c r="P4505" s="65">
        <f>+Tabla1[[#This Row],[PVL]]*1.43</f>
        <v>596845.33909000002</v>
      </c>
      <c r="Q4505" s="66" t="str">
        <f>+HYPERLINK(Tabla1[[#This Row],[PAG]])</f>
        <v/>
      </c>
      <c r="R4505" s="67"/>
      <c r="S4505" s="68"/>
      <c r="T4505" s="69"/>
      <c r="U4505" s="69"/>
      <c r="V4505" s="69"/>
      <c r="W4505" s="69"/>
      <c r="X4505" s="69"/>
      <c r="Y4505" s="35"/>
      <c r="Z4505" s="35" t="s">
        <v>65</v>
      </c>
      <c r="AA4505" s="36">
        <v>1</v>
      </c>
      <c r="AB4505" s="35" t="s">
        <v>27</v>
      </c>
      <c r="AC4505" s="35" t="str">
        <f>+IF(Tabla1[[#This Row],[STK]]="no","Sin STK", "STK disponible")</f>
        <v>STK disponible</v>
      </c>
      <c r="AD4505" s="35">
        <f>+I4505*J4505</f>
        <v>0</v>
      </c>
      <c r="AE4505" s="35">
        <f>+I4505*K4505</f>
        <v>0</v>
      </c>
      <c r="AF4505" s="36">
        <f>IF(Tabla1[[#This Row],[ref pack]]=1,Tabla1[[#This Row],[Pedido]],LCM(Tabla1[[#This Row],[MC VIEJO]],Tabla1[[#This Row],[Pedido]]))</f>
        <v>1</v>
      </c>
      <c r="AG4505" s="36">
        <f>+VLOOKUP(Tabla1[[#This Row],[Artículo]],'.'!$B$2:$D$11481,3,)</f>
        <v>1</v>
      </c>
      <c r="AH4505" s="37" t="str">
        <f>+IFERROR(SEARCH("pack",Tabla1[[#This Row],[PACK]]),"")</f>
        <v/>
      </c>
    </row>
    <row r="4506" spans="1:34" ht="24" customHeight="1" x14ac:dyDescent="0.2">
      <c r="A4506" s="50" t="s">
        <v>8496</v>
      </c>
      <c r="B4506" s="60" t="s">
        <v>8593</v>
      </c>
      <c r="C4506" s="61" t="s">
        <v>8594</v>
      </c>
      <c r="D4506" s="52" t="s">
        <v>9842</v>
      </c>
      <c r="E4506" s="53">
        <v>246383.92</v>
      </c>
      <c r="F4506" s="23" t="str">
        <f>+IFERROR(VLOOKUP(Tabla1[[#This Row],[Artículo]],'..'!$B$2:$D$569000,3,),"")</f>
        <v/>
      </c>
      <c r="G4506" s="24" t="str">
        <f>IF(H4506=AF4506,"", "Error MC")</f>
        <v>Error MC</v>
      </c>
      <c r="H4506" s="62"/>
      <c r="I4506" s="54">
        <f>+Tabla1[[#This Row],[MC]]*Tabla1[[#This Row],[Pedido]]*Tabla1[[#This Row],[PVC ]]</f>
        <v>0</v>
      </c>
      <c r="J4506" s="26">
        <v>0.21</v>
      </c>
      <c r="K4506" s="63"/>
      <c r="L4506" s="28" t="s">
        <v>31</v>
      </c>
      <c r="M4506" s="53">
        <v>417374.36300000001</v>
      </c>
      <c r="N4506" s="64" t="str">
        <f>+IF(Tabla1[[#This Row],[F PMPI]]="SÍ","No","Sí")</f>
        <v>Sí</v>
      </c>
      <c r="O4506" s="65">
        <f>+Tabla1[[#This Row],[PVL]]*1.055</f>
        <v>440329.952965</v>
      </c>
      <c r="P4506" s="65">
        <f>+Tabla1[[#This Row],[PVL]]*1.43</f>
        <v>596845.33909000002</v>
      </c>
      <c r="Q4506" s="66" t="str">
        <f>+HYPERLINK(Tabla1[[#This Row],[PAG]])</f>
        <v/>
      </c>
      <c r="R4506" s="67"/>
      <c r="S4506" s="68"/>
      <c r="T4506" s="69"/>
      <c r="U4506" s="69"/>
      <c r="V4506" s="69"/>
      <c r="W4506" s="69"/>
      <c r="X4506" s="69"/>
      <c r="Y4506" s="35"/>
      <c r="Z4506" s="35" t="s">
        <v>65</v>
      </c>
      <c r="AA4506" s="36">
        <v>1</v>
      </c>
      <c r="AB4506" s="35" t="s">
        <v>27</v>
      </c>
      <c r="AC4506" s="35" t="str">
        <f>+IF(Tabla1[[#This Row],[STK]]="no","Sin STK", "STK disponible")</f>
        <v>STK disponible</v>
      </c>
      <c r="AD4506" s="35">
        <f>+I4506*J4506</f>
        <v>0</v>
      </c>
      <c r="AE4506" s="35">
        <f>+I4506*K4506</f>
        <v>0</v>
      </c>
      <c r="AF4506" s="36">
        <f>IF(Tabla1[[#This Row],[ref pack]]=1,Tabla1[[#This Row],[Pedido]],LCM(Tabla1[[#This Row],[MC VIEJO]],Tabla1[[#This Row],[Pedido]]))</f>
        <v>1</v>
      </c>
      <c r="AG4506" s="36">
        <f>+VLOOKUP(Tabla1[[#This Row],[Artículo]],'.'!$B$2:$D$11481,3,)</f>
        <v>1</v>
      </c>
      <c r="AH4506" s="37" t="str">
        <f>+IFERROR(SEARCH("pack",Tabla1[[#This Row],[PACK]]),"")</f>
        <v/>
      </c>
    </row>
    <row r="4507" spans="1:34" ht="24" customHeight="1" x14ac:dyDescent="0.2">
      <c r="A4507" s="50" t="s">
        <v>8496</v>
      </c>
      <c r="B4507" s="60" t="s">
        <v>8595</v>
      </c>
      <c r="C4507" s="61" t="s">
        <v>8596</v>
      </c>
      <c r="D4507" s="52" t="s">
        <v>9841</v>
      </c>
      <c r="E4507" s="53">
        <v>341577.67</v>
      </c>
      <c r="F4507" s="23" t="str">
        <f>+IFERROR(VLOOKUP(Tabla1[[#This Row],[Artículo]],'..'!$B$2:$D$569000,3,),"")</f>
        <v/>
      </c>
      <c r="G4507" s="24" t="str">
        <f>IF(H4507=AF4507,"", "Error MC")</f>
        <v>Error MC</v>
      </c>
      <c r="H4507" s="62"/>
      <c r="I4507" s="54">
        <f>+Tabla1[[#This Row],[MC]]*Tabla1[[#This Row],[Pedido]]*Tabla1[[#This Row],[PVC ]]</f>
        <v>0</v>
      </c>
      <c r="J4507" s="26">
        <v>0.21</v>
      </c>
      <c r="K4507" s="63"/>
      <c r="L4507" s="28" t="s">
        <v>31</v>
      </c>
      <c r="M4507" s="53">
        <v>578632.57499999995</v>
      </c>
      <c r="N4507" s="64" t="str">
        <f>+IF(Tabla1[[#This Row],[F PMPI]]="SÍ","No","Sí")</f>
        <v>Sí</v>
      </c>
      <c r="O4507" s="65">
        <f>+Tabla1[[#This Row],[PVL]]*1.055</f>
        <v>610457.36662499991</v>
      </c>
      <c r="P4507" s="65">
        <f>+Tabla1[[#This Row],[PVL]]*1.43</f>
        <v>827444.58224999986</v>
      </c>
      <c r="Q4507" s="66" t="str">
        <f>+HYPERLINK(Tabla1[[#This Row],[PAG]])</f>
        <v/>
      </c>
      <c r="R4507" s="67"/>
      <c r="S4507" s="68"/>
      <c r="T4507" s="69"/>
      <c r="U4507" s="69"/>
      <c r="V4507" s="69"/>
      <c r="W4507" s="69"/>
      <c r="X4507" s="69"/>
      <c r="Y4507" s="35"/>
      <c r="Z4507" s="35" t="s">
        <v>65</v>
      </c>
      <c r="AA4507" s="36">
        <v>1</v>
      </c>
      <c r="AB4507" s="35" t="s">
        <v>27</v>
      </c>
      <c r="AC4507" s="35" t="str">
        <f>+IF(Tabla1[[#This Row],[STK]]="no","Sin STK", "STK disponible")</f>
        <v>STK disponible</v>
      </c>
      <c r="AD4507" s="35">
        <f>+I4507*J4507</f>
        <v>0</v>
      </c>
      <c r="AE4507" s="35">
        <f>+I4507*K4507</f>
        <v>0</v>
      </c>
      <c r="AF4507" s="36">
        <f>IF(Tabla1[[#This Row],[ref pack]]=1,Tabla1[[#This Row],[Pedido]],LCM(Tabla1[[#This Row],[MC VIEJO]],Tabla1[[#This Row],[Pedido]]))</f>
        <v>1</v>
      </c>
      <c r="AG4507" s="36">
        <f>+VLOOKUP(Tabla1[[#This Row],[Artículo]],'.'!$B$2:$D$11481,3,)</f>
        <v>1</v>
      </c>
      <c r="AH4507" s="37" t="str">
        <f>+IFERROR(SEARCH("pack",Tabla1[[#This Row],[PACK]]),"")</f>
        <v/>
      </c>
    </row>
    <row r="4508" spans="1:34" ht="24" customHeight="1" x14ac:dyDescent="0.2">
      <c r="A4508" s="50" t="s">
        <v>8496</v>
      </c>
      <c r="B4508" s="60" t="s">
        <v>8597</v>
      </c>
      <c r="C4508" s="61" t="s">
        <v>8598</v>
      </c>
      <c r="D4508" s="52" t="s">
        <v>9842</v>
      </c>
      <c r="E4508" s="53">
        <v>358376.6</v>
      </c>
      <c r="F4508" s="23" t="str">
        <f>+IFERROR(VLOOKUP(Tabla1[[#This Row],[Artículo]],'..'!$B$2:$D$569000,3,),"")</f>
        <v/>
      </c>
      <c r="G4508" s="24" t="str">
        <f>IF(H4508=AF4508,"", "Error MC")</f>
        <v>Error MC</v>
      </c>
      <c r="H4508" s="62"/>
      <c r="I4508" s="54">
        <f>+Tabla1[[#This Row],[MC]]*Tabla1[[#This Row],[Pedido]]*Tabla1[[#This Row],[PVC ]]</f>
        <v>0</v>
      </c>
      <c r="J4508" s="26">
        <v>0.21</v>
      </c>
      <c r="K4508" s="63"/>
      <c r="L4508" s="28" t="s">
        <v>31</v>
      </c>
      <c r="M4508" s="53">
        <v>607089.96</v>
      </c>
      <c r="N4508" s="64" t="str">
        <f>+IF(Tabla1[[#This Row],[F PMPI]]="SÍ","No","Sí")</f>
        <v>Sí</v>
      </c>
      <c r="O4508" s="65">
        <f>+Tabla1[[#This Row],[PVL]]*1.055</f>
        <v>640479.90779999993</v>
      </c>
      <c r="P4508" s="65">
        <f>+Tabla1[[#This Row],[PVL]]*1.43</f>
        <v>868138.64279999991</v>
      </c>
      <c r="Q4508" s="66" t="str">
        <f>+HYPERLINK(Tabla1[[#This Row],[PAG]])</f>
        <v/>
      </c>
      <c r="R4508" s="67"/>
      <c r="S4508" s="68"/>
      <c r="T4508" s="69"/>
      <c r="U4508" s="69"/>
      <c r="V4508" s="69"/>
      <c r="W4508" s="69"/>
      <c r="X4508" s="69"/>
      <c r="Y4508" s="35"/>
      <c r="Z4508" s="35" t="s">
        <v>65</v>
      </c>
      <c r="AA4508" s="36">
        <v>1</v>
      </c>
      <c r="AB4508" s="35" t="s">
        <v>27</v>
      </c>
      <c r="AC4508" s="35" t="str">
        <f>+IF(Tabla1[[#This Row],[STK]]="no","Sin STK", "STK disponible")</f>
        <v>STK disponible</v>
      </c>
      <c r="AD4508" s="35">
        <f>+I4508*J4508</f>
        <v>0</v>
      </c>
      <c r="AE4508" s="35">
        <f>+I4508*K4508</f>
        <v>0</v>
      </c>
      <c r="AF4508" s="36">
        <f>IF(Tabla1[[#This Row],[ref pack]]=1,Tabla1[[#This Row],[Pedido]],LCM(Tabla1[[#This Row],[MC VIEJO]],Tabla1[[#This Row],[Pedido]]))</f>
        <v>1</v>
      </c>
      <c r="AG4508" s="36">
        <f>+VLOOKUP(Tabla1[[#This Row],[Artículo]],'.'!$B$2:$D$11481,3,)</f>
        <v>1</v>
      </c>
      <c r="AH4508" s="37" t="str">
        <f>+IFERROR(SEARCH("pack",Tabla1[[#This Row],[PACK]]),"")</f>
        <v/>
      </c>
    </row>
    <row r="4509" spans="1:34" ht="24" customHeight="1" x14ac:dyDescent="0.2">
      <c r="A4509" s="50" t="s">
        <v>8496</v>
      </c>
      <c r="B4509" s="60" t="s">
        <v>8599</v>
      </c>
      <c r="C4509" s="61" t="s">
        <v>8600</v>
      </c>
      <c r="D4509" s="52" t="s">
        <v>9842</v>
      </c>
      <c r="E4509" s="53">
        <v>358376.6</v>
      </c>
      <c r="F4509" s="23" t="str">
        <f>+IFERROR(VLOOKUP(Tabla1[[#This Row],[Artículo]],'..'!$B$2:$D$569000,3,),"")</f>
        <v/>
      </c>
      <c r="G4509" s="24" t="str">
        <f>IF(H4509=AF4509,"", "Error MC")</f>
        <v>Error MC</v>
      </c>
      <c r="H4509" s="62"/>
      <c r="I4509" s="54">
        <f>+Tabla1[[#This Row],[MC]]*Tabla1[[#This Row],[Pedido]]*Tabla1[[#This Row],[PVC ]]</f>
        <v>0</v>
      </c>
      <c r="J4509" s="26">
        <v>0.21</v>
      </c>
      <c r="K4509" s="63"/>
      <c r="L4509" s="28" t="s">
        <v>31</v>
      </c>
      <c r="M4509" s="53">
        <v>607089.96</v>
      </c>
      <c r="N4509" s="64" t="str">
        <f>+IF(Tabla1[[#This Row],[F PMPI]]="SÍ","No","Sí")</f>
        <v>Sí</v>
      </c>
      <c r="O4509" s="65">
        <f>+Tabla1[[#This Row],[PVL]]*1.055</f>
        <v>640479.90779999993</v>
      </c>
      <c r="P4509" s="65">
        <f>+Tabla1[[#This Row],[PVL]]*1.43</f>
        <v>868138.64279999991</v>
      </c>
      <c r="Q4509" s="66" t="str">
        <f>+HYPERLINK(Tabla1[[#This Row],[PAG]])</f>
        <v/>
      </c>
      <c r="R4509" s="67"/>
      <c r="S4509" s="68"/>
      <c r="T4509" s="69"/>
      <c r="U4509" s="69"/>
      <c r="V4509" s="69"/>
      <c r="W4509" s="69"/>
      <c r="X4509" s="69"/>
      <c r="Y4509" s="35"/>
      <c r="Z4509" s="35" t="s">
        <v>65</v>
      </c>
      <c r="AA4509" s="36">
        <v>1</v>
      </c>
      <c r="AB4509" s="35" t="s">
        <v>27</v>
      </c>
      <c r="AC4509" s="35" t="str">
        <f>+IF(Tabla1[[#This Row],[STK]]="no","Sin STK", "STK disponible")</f>
        <v>STK disponible</v>
      </c>
      <c r="AD4509" s="35">
        <f>+I4509*J4509</f>
        <v>0</v>
      </c>
      <c r="AE4509" s="35">
        <f>+I4509*K4509</f>
        <v>0</v>
      </c>
      <c r="AF4509" s="36">
        <f>IF(Tabla1[[#This Row],[ref pack]]=1,Tabla1[[#This Row],[Pedido]],LCM(Tabla1[[#This Row],[MC VIEJO]],Tabla1[[#This Row],[Pedido]]))</f>
        <v>1</v>
      </c>
      <c r="AG4509" s="36">
        <f>+VLOOKUP(Tabla1[[#This Row],[Artículo]],'.'!$B$2:$D$11481,3,)</f>
        <v>1</v>
      </c>
      <c r="AH4509" s="37" t="str">
        <f>+IFERROR(SEARCH("pack",Tabla1[[#This Row],[PACK]]),"")</f>
        <v/>
      </c>
    </row>
    <row r="4510" spans="1:34" ht="24" customHeight="1" x14ac:dyDescent="0.2">
      <c r="A4510" s="50" t="s">
        <v>8496</v>
      </c>
      <c r="B4510" s="60" t="s">
        <v>8601</v>
      </c>
      <c r="C4510" s="61" t="s">
        <v>8602</v>
      </c>
      <c r="D4510" s="52" t="s">
        <v>9841</v>
      </c>
      <c r="E4510" s="53">
        <v>208586.41</v>
      </c>
      <c r="F4510" s="23" t="str">
        <f>+IFERROR(VLOOKUP(Tabla1[[#This Row],[Artículo]],'..'!$B$2:$D$569000,3,),"")</f>
        <v/>
      </c>
      <c r="G4510" s="24" t="str">
        <f>IF(H4510=AF4510,"", "Error MC")</f>
        <v>Error MC</v>
      </c>
      <c r="H4510" s="62"/>
      <c r="I4510" s="54">
        <f>+Tabla1[[#This Row],[MC]]*Tabla1[[#This Row],[Pedido]]*Tabla1[[#This Row],[PVC ]]</f>
        <v>0</v>
      </c>
      <c r="J4510" s="26">
        <v>0.21</v>
      </c>
      <c r="K4510" s="63"/>
      <c r="L4510" s="28" t="s">
        <v>31</v>
      </c>
      <c r="M4510" s="53">
        <v>353345.37400000001</v>
      </c>
      <c r="N4510" s="64" t="str">
        <f>+IF(Tabla1[[#This Row],[F PMPI]]="SÍ","No","Sí")</f>
        <v>Sí</v>
      </c>
      <c r="O4510" s="65">
        <f>+Tabla1[[#This Row],[PVL]]*1.055</f>
        <v>372779.36956999998</v>
      </c>
      <c r="P4510" s="65">
        <f>+Tabla1[[#This Row],[PVL]]*1.43</f>
        <v>505283.88481999998</v>
      </c>
      <c r="Q4510" s="66" t="str">
        <f>+HYPERLINK(Tabla1[[#This Row],[PAG]])</f>
        <v/>
      </c>
      <c r="R4510" s="67"/>
      <c r="S4510" s="68"/>
      <c r="T4510" s="69"/>
      <c r="U4510" s="69"/>
      <c r="V4510" s="69"/>
      <c r="W4510" s="69"/>
      <c r="X4510" s="69"/>
      <c r="Y4510" s="35"/>
      <c r="Z4510" s="35" t="s">
        <v>65</v>
      </c>
      <c r="AA4510" s="36">
        <v>1</v>
      </c>
      <c r="AB4510" s="35" t="s">
        <v>27</v>
      </c>
      <c r="AC4510" s="35" t="str">
        <f>+IF(Tabla1[[#This Row],[STK]]="no","Sin STK", "STK disponible")</f>
        <v>STK disponible</v>
      </c>
      <c r="AD4510" s="35">
        <f>+I4510*J4510</f>
        <v>0</v>
      </c>
      <c r="AE4510" s="35">
        <f>+I4510*K4510</f>
        <v>0</v>
      </c>
      <c r="AF4510" s="36">
        <f>IF(Tabla1[[#This Row],[ref pack]]=1,Tabla1[[#This Row],[Pedido]],LCM(Tabla1[[#This Row],[MC VIEJO]],Tabla1[[#This Row],[Pedido]]))</f>
        <v>1</v>
      </c>
      <c r="AG4510" s="36">
        <f>+VLOOKUP(Tabla1[[#This Row],[Artículo]],'.'!$B$2:$D$11481,3,)</f>
        <v>1</v>
      </c>
      <c r="AH4510" s="37" t="str">
        <f>+IFERROR(SEARCH("pack",Tabla1[[#This Row],[PACK]]),"")</f>
        <v/>
      </c>
    </row>
    <row r="4511" spans="1:34" ht="24" customHeight="1" x14ac:dyDescent="0.2">
      <c r="A4511" s="50" t="s">
        <v>8603</v>
      </c>
      <c r="B4511" s="60" t="s">
        <v>22224</v>
      </c>
      <c r="C4511" s="61" t="s">
        <v>22225</v>
      </c>
      <c r="D4511" s="52" t="s">
        <v>27</v>
      </c>
      <c r="E4511" s="53">
        <v>115078.1</v>
      </c>
      <c r="F4511" s="23" t="str">
        <f>+IFERROR(VLOOKUP(Tabla1[[#This Row],[Artículo]],'..'!$B$2:$D$569000,3,),"")</f>
        <v/>
      </c>
      <c r="G4511" s="24" t="str">
        <f>IF(H4511=AF4511,"", "Error MC")</f>
        <v>Error MC</v>
      </c>
      <c r="H4511" s="62"/>
      <c r="I4511" s="54">
        <f>+Tabla1[[#This Row],[MC]]*Tabla1[[#This Row],[Pedido]]*Tabla1[[#This Row],[PVC ]]</f>
        <v>0</v>
      </c>
      <c r="J4511" s="26">
        <v>0.21</v>
      </c>
      <c r="K4511" s="63"/>
      <c r="L4511" s="28" t="s">
        <v>17</v>
      </c>
      <c r="M4511" s="53">
        <v>201904.533</v>
      </c>
      <c r="N4511" s="64" t="str">
        <f>+IF(Tabla1[[#This Row],[F PMPI]]="SÍ","No","Sí")</f>
        <v>No</v>
      </c>
      <c r="O4511" s="65">
        <f>+Tabla1[[#This Row],[PVL]]*1.055</f>
        <v>213009.28231499999</v>
      </c>
      <c r="P4511" s="65">
        <f>+Tabla1[[#This Row],[PVL]]*1.43</f>
        <v>288723.48219000001</v>
      </c>
      <c r="Q4511" s="66" t="str">
        <f>+HYPERLINK(Tabla1[[#This Row],[PAG]])</f>
        <v>https://todomusica.com.ar/guitarras-acusticas/8279-ag10-lc5-nat-tex.html</v>
      </c>
      <c r="R4511" s="67"/>
      <c r="S4511" s="68"/>
      <c r="T4511" s="69"/>
      <c r="U4511" s="69"/>
      <c r="V4511" s="69"/>
      <c r="W4511" s="69"/>
      <c r="X4511" s="69"/>
      <c r="Y4511" s="35"/>
      <c r="Z4511" s="35" t="s">
        <v>27937</v>
      </c>
      <c r="AA4511" s="36">
        <v>1</v>
      </c>
      <c r="AB4511" s="35" t="s">
        <v>9849</v>
      </c>
      <c r="AC4511" s="35" t="str">
        <f>+IF(Tabla1[[#This Row],[STK]]="no","Sin STK", "STK disponible")</f>
        <v>Sin STK</v>
      </c>
      <c r="AD4511" s="35">
        <f>+I4511*J4511</f>
        <v>0</v>
      </c>
      <c r="AE4511" s="35">
        <f>+I4511*K4511</f>
        <v>0</v>
      </c>
      <c r="AF4511" s="36">
        <f>IF(Tabla1[[#This Row],[ref pack]]=1,Tabla1[[#This Row],[Pedido]],LCM(Tabla1[[#This Row],[MC VIEJO]],Tabla1[[#This Row],[Pedido]]))</f>
        <v>1</v>
      </c>
      <c r="AG4511" s="36">
        <f>+VLOOKUP(Tabla1[[#This Row],[Artículo]],'.'!$B$2:$D$11481,3,)</f>
        <v>1</v>
      </c>
      <c r="AH4511" s="37" t="str">
        <f>+IFERROR(SEARCH("pack",Tabla1[[#This Row],[PACK]]),"")</f>
        <v/>
      </c>
    </row>
    <row r="4512" spans="1:34" ht="24" customHeight="1" x14ac:dyDescent="0.2">
      <c r="A4512" s="50" t="s">
        <v>8603</v>
      </c>
      <c r="B4512" s="60" t="s">
        <v>8604</v>
      </c>
      <c r="C4512" s="61" t="s">
        <v>8605</v>
      </c>
      <c r="D4512" s="52" t="s">
        <v>27</v>
      </c>
      <c r="E4512" s="53">
        <v>127736.71</v>
      </c>
      <c r="F4512" s="23" t="str">
        <f>+IFERROR(VLOOKUP(Tabla1[[#This Row],[Artículo]],'..'!$B$2:$D$569000,3,),"")</f>
        <v/>
      </c>
      <c r="G4512" s="24" t="str">
        <f>IF(H4512=AF4512,"", "Error MC")</f>
        <v>Error MC</v>
      </c>
      <c r="H4512" s="62"/>
      <c r="I4512" s="54">
        <f>+Tabla1[[#This Row],[MC]]*Tabla1[[#This Row],[Pedido]]*Tabla1[[#This Row],[PVC ]]</f>
        <v>0</v>
      </c>
      <c r="J4512" s="26">
        <v>0.21</v>
      </c>
      <c r="K4512" s="63"/>
      <c r="L4512" s="28" t="s">
        <v>17</v>
      </c>
      <c r="M4512" s="53">
        <v>224114.05799999999</v>
      </c>
      <c r="N4512" s="64" t="str">
        <f>+IF(Tabla1[[#This Row],[F PMPI]]="SÍ","No","Sí")</f>
        <v>No</v>
      </c>
      <c r="O4512" s="65">
        <f>+Tabla1[[#This Row],[PVL]]*1.055</f>
        <v>236440.33118999997</v>
      </c>
      <c r="P4512" s="65">
        <f>+Tabla1[[#This Row],[PVL]]*1.43</f>
        <v>320483.10293999995</v>
      </c>
      <c r="Q4512" s="66" t="str">
        <f>+HYPERLINK(Tabla1[[#This Row],[PAG]])</f>
        <v>https://todomusica.com.ar/guitarras-acusticas/8280-ag10-lc5-ts-tex.html</v>
      </c>
      <c r="R4512" s="67"/>
      <c r="S4512" s="68"/>
      <c r="T4512" s="69"/>
      <c r="U4512" s="69"/>
      <c r="V4512" s="69"/>
      <c r="W4512" s="69"/>
      <c r="X4512" s="69"/>
      <c r="Y4512" s="35"/>
      <c r="Z4512" s="35" t="s">
        <v>27938</v>
      </c>
      <c r="AA4512" s="36">
        <v>1</v>
      </c>
      <c r="AB4512" s="35" t="s">
        <v>9849</v>
      </c>
      <c r="AC4512" s="35" t="str">
        <f>+IF(Tabla1[[#This Row],[STK]]="no","Sin STK", "STK disponible")</f>
        <v>Sin STK</v>
      </c>
      <c r="AD4512" s="35">
        <f>+I4512*J4512</f>
        <v>0</v>
      </c>
      <c r="AE4512" s="35">
        <f>+I4512*K4512</f>
        <v>0</v>
      </c>
      <c r="AF4512" s="36">
        <f>IF(Tabla1[[#This Row],[ref pack]]=1,Tabla1[[#This Row],[Pedido]],LCM(Tabla1[[#This Row],[MC VIEJO]],Tabla1[[#This Row],[Pedido]]))</f>
        <v>1</v>
      </c>
      <c r="AG4512" s="36">
        <f>+VLOOKUP(Tabla1[[#This Row],[Artículo]],'.'!$B$2:$D$11481,3,)</f>
        <v>1</v>
      </c>
      <c r="AH4512" s="37" t="str">
        <f>+IFERROR(SEARCH("pack",Tabla1[[#This Row],[PACK]]),"")</f>
        <v/>
      </c>
    </row>
    <row r="4513" spans="1:34" ht="24" customHeight="1" x14ac:dyDescent="0.2">
      <c r="A4513" s="50" t="s">
        <v>8603</v>
      </c>
      <c r="B4513" s="60" t="s">
        <v>8606</v>
      </c>
      <c r="C4513" s="61" t="s">
        <v>8607</v>
      </c>
      <c r="D4513" s="52" t="s">
        <v>27</v>
      </c>
      <c r="E4513" s="53">
        <v>141552.74</v>
      </c>
      <c r="F4513" s="23" t="str">
        <f>+IFERROR(VLOOKUP(Tabla1[[#This Row],[Artículo]],'..'!$B$2:$D$569000,3,),"")</f>
        <v/>
      </c>
      <c r="G4513" s="24" t="str">
        <f>IF(H4513=AF4513,"", "Error MC")</f>
        <v>Error MC</v>
      </c>
      <c r="H4513" s="62"/>
      <c r="I4513" s="54">
        <f>+Tabla1[[#This Row],[MC]]*Tabla1[[#This Row],[Pedido]]*Tabla1[[#This Row],[PVC ]]</f>
        <v>0</v>
      </c>
      <c r="J4513" s="26">
        <v>0.21</v>
      </c>
      <c r="K4513" s="63"/>
      <c r="L4513" s="28" t="s">
        <v>17</v>
      </c>
      <c r="M4513" s="53">
        <v>248354.27900000001</v>
      </c>
      <c r="N4513" s="64" t="str">
        <f>+IF(Tabla1[[#This Row],[F PMPI]]="SÍ","No","Sí")</f>
        <v>No</v>
      </c>
      <c r="O4513" s="65">
        <f>+Tabla1[[#This Row],[PVL]]*1.055</f>
        <v>262013.764345</v>
      </c>
      <c r="P4513" s="65">
        <f>+Tabla1[[#This Row],[PVL]]*1.43</f>
        <v>355146.61897000001</v>
      </c>
      <c r="Q4513" s="66" t="str">
        <f>+HYPERLINK(Tabla1[[#This Row],[PAG]])</f>
        <v>https://todomusica.com.ar/guitarras-acusticas/8281-ag60-lc5-3ts-tex.html</v>
      </c>
      <c r="R4513" s="67"/>
      <c r="S4513" s="68"/>
      <c r="T4513" s="69"/>
      <c r="U4513" s="69"/>
      <c r="V4513" s="69"/>
      <c r="W4513" s="69"/>
      <c r="X4513" s="69"/>
      <c r="Y4513" s="35"/>
      <c r="Z4513" s="35" t="s">
        <v>27939</v>
      </c>
      <c r="AA4513" s="36">
        <v>1</v>
      </c>
      <c r="AB4513" s="35" t="s">
        <v>9849</v>
      </c>
      <c r="AC4513" s="35" t="str">
        <f>+IF(Tabla1[[#This Row],[STK]]="no","Sin STK", "STK disponible")</f>
        <v>Sin STK</v>
      </c>
      <c r="AD4513" s="35">
        <f>+I4513*J4513</f>
        <v>0</v>
      </c>
      <c r="AE4513" s="35">
        <f>+I4513*K4513</f>
        <v>0</v>
      </c>
      <c r="AF4513" s="36">
        <f>IF(Tabla1[[#This Row],[ref pack]]=1,Tabla1[[#This Row],[Pedido]],LCM(Tabla1[[#This Row],[MC VIEJO]],Tabla1[[#This Row],[Pedido]]))</f>
        <v>1</v>
      </c>
      <c r="AG4513" s="36">
        <f>+VLOOKUP(Tabla1[[#This Row],[Artículo]],'.'!$B$2:$D$11481,3,)</f>
        <v>1</v>
      </c>
      <c r="AH4513" s="37" t="str">
        <f>+IFERROR(SEARCH("pack",Tabla1[[#This Row],[PACK]]),"")</f>
        <v/>
      </c>
    </row>
    <row r="4514" spans="1:34" ht="24" customHeight="1" x14ac:dyDescent="0.2">
      <c r="A4514" s="50" t="s">
        <v>8603</v>
      </c>
      <c r="B4514" s="60" t="s">
        <v>8608</v>
      </c>
      <c r="C4514" s="61" t="s">
        <v>8609</v>
      </c>
      <c r="D4514" s="52" t="s">
        <v>27</v>
      </c>
      <c r="E4514" s="53">
        <v>2234.77</v>
      </c>
      <c r="F4514" s="23" t="str">
        <f>+IFERROR(VLOOKUP(Tabla1[[#This Row],[Artículo]],'..'!$B$2:$D$569000,3,),"")</f>
        <v/>
      </c>
      <c r="G4514" s="24" t="str">
        <f>IF(H4514=AF4514,"", "Error MC")</f>
        <v>Error MC</v>
      </c>
      <c r="H4514" s="62"/>
      <c r="I4514" s="54">
        <f>+Tabla1[[#This Row],[MC]]*Tabla1[[#This Row],[Pedido]]*Tabla1[[#This Row],[PVC ]]</f>
        <v>0</v>
      </c>
      <c r="J4514" s="26">
        <v>0.105</v>
      </c>
      <c r="K4514" s="63"/>
      <c r="L4514" s="28" t="s">
        <v>17</v>
      </c>
      <c r="M4514" s="53">
        <v>3580.6640000000002</v>
      </c>
      <c r="N4514" s="64" t="str">
        <f>+IF(Tabla1[[#This Row],[F PMPI]]="SÍ","No","Sí")</f>
        <v>No</v>
      </c>
      <c r="O4514" s="65">
        <f>+Tabla1[[#This Row],[PVL]]*1.055</f>
        <v>3777.60052</v>
      </c>
      <c r="P4514" s="65">
        <f>+Tabla1[[#This Row],[PVL]]*1.43</f>
        <v>5120.3495199999998</v>
      </c>
      <c r="Q4514" s="66" t="str">
        <f>+HYPERLINK(Tabla1[[#This Row],[PAG]])</f>
        <v>https://todomusica.com.ar/afinadores/3224-bc-650.html</v>
      </c>
      <c r="R4514" s="67"/>
      <c r="S4514" s="68"/>
      <c r="T4514" s="69"/>
      <c r="U4514" s="69"/>
      <c r="V4514" s="69"/>
      <c r="W4514" s="69"/>
      <c r="X4514" s="69"/>
      <c r="Y4514" s="35"/>
      <c r="Z4514" s="35" t="s">
        <v>27940</v>
      </c>
      <c r="AA4514" s="36">
        <v>1</v>
      </c>
      <c r="AB4514" s="35" t="s">
        <v>9849</v>
      </c>
      <c r="AC4514" s="35" t="str">
        <f>+IF(Tabla1[[#This Row],[STK]]="no","Sin STK", "STK disponible")</f>
        <v>Sin STK</v>
      </c>
      <c r="AD4514" s="35">
        <f>+I4514*J4514</f>
        <v>0</v>
      </c>
      <c r="AE4514" s="35">
        <f>+I4514*K4514</f>
        <v>0</v>
      </c>
      <c r="AF4514" s="36">
        <f>IF(Tabla1[[#This Row],[ref pack]]=1,Tabla1[[#This Row],[Pedido]],LCM(Tabla1[[#This Row],[MC VIEJO]],Tabla1[[#This Row],[Pedido]]))</f>
        <v>1</v>
      </c>
      <c r="AG4514" s="36">
        <f>+VLOOKUP(Tabla1[[#This Row],[Artículo]],'.'!$B$2:$D$11481,3,)</f>
        <v>1</v>
      </c>
      <c r="AH4514" s="37" t="str">
        <f>+IFERROR(SEARCH("pack",Tabla1[[#This Row],[PACK]]),"")</f>
        <v/>
      </c>
    </row>
    <row r="4515" spans="1:34" ht="24" customHeight="1" x14ac:dyDescent="0.2">
      <c r="A4515" s="50" t="s">
        <v>8603</v>
      </c>
      <c r="B4515" s="60" t="s">
        <v>8610</v>
      </c>
      <c r="C4515" s="61" t="s">
        <v>8611</v>
      </c>
      <c r="D4515" s="52" t="s">
        <v>9841</v>
      </c>
      <c r="E4515" s="53">
        <v>4493.7</v>
      </c>
      <c r="F4515" s="23" t="str">
        <f>+IFERROR(VLOOKUP(Tabla1[[#This Row],[Artículo]],'..'!$B$2:$D$569000,3,),"")</f>
        <v/>
      </c>
      <c r="G4515" s="24" t="str">
        <f>IF(H4515=AF4515,"", "Error MC")</f>
        <v>Error MC</v>
      </c>
      <c r="H4515" s="62"/>
      <c r="I4515" s="54">
        <f>+Tabla1[[#This Row],[MC]]*Tabla1[[#This Row],[Pedido]]*Tabla1[[#This Row],[PVC ]]</f>
        <v>0</v>
      </c>
      <c r="J4515" s="26">
        <v>0.105</v>
      </c>
      <c r="K4515" s="63"/>
      <c r="L4515" s="28" t="s">
        <v>17</v>
      </c>
      <c r="M4515" s="53">
        <v>7200.0360000000001</v>
      </c>
      <c r="N4515" s="64" t="str">
        <f>+IF(Tabla1[[#This Row],[F PMPI]]="SÍ","No","Sí")</f>
        <v>No</v>
      </c>
      <c r="O4515" s="65">
        <f>+Tabla1[[#This Row],[PVL]]*1.055</f>
        <v>7596.0379800000001</v>
      </c>
      <c r="P4515" s="65">
        <f>+Tabla1[[#This Row],[PVL]]*1.43</f>
        <v>10296.05148</v>
      </c>
      <c r="Q4515" s="66" t="str">
        <f>+HYPERLINK(Tabla1[[#This Row],[PAG]])</f>
        <v>https://todomusica.com.ar/afinadores/3229-bc-850.html</v>
      </c>
      <c r="R4515" s="67"/>
      <c r="S4515" s="68"/>
      <c r="T4515" s="69"/>
      <c r="U4515" s="69"/>
      <c r="V4515" s="69"/>
      <c r="W4515" s="69"/>
      <c r="X4515" s="69"/>
      <c r="Y4515" s="35"/>
      <c r="Z4515" s="35" t="s">
        <v>27941</v>
      </c>
      <c r="AA4515" s="36">
        <v>1</v>
      </c>
      <c r="AB4515" s="35" t="s">
        <v>9849</v>
      </c>
      <c r="AC4515" s="35" t="str">
        <f>+IF(Tabla1[[#This Row],[STK]]="no","Sin STK", "STK disponible")</f>
        <v>STK disponible</v>
      </c>
      <c r="AD4515" s="35">
        <f>+I4515*J4515</f>
        <v>0</v>
      </c>
      <c r="AE4515" s="35">
        <f>+I4515*K4515</f>
        <v>0</v>
      </c>
      <c r="AF4515" s="36">
        <f>IF(Tabla1[[#This Row],[ref pack]]=1,Tabla1[[#This Row],[Pedido]],LCM(Tabla1[[#This Row],[MC VIEJO]],Tabla1[[#This Row],[Pedido]]))</f>
        <v>1</v>
      </c>
      <c r="AG4515" s="36">
        <f>+VLOOKUP(Tabla1[[#This Row],[Artículo]],'.'!$B$2:$D$11481,3,)</f>
        <v>1</v>
      </c>
      <c r="AH4515" s="37" t="str">
        <f>+IFERROR(SEARCH("pack",Tabla1[[#This Row],[PACK]]),"")</f>
        <v/>
      </c>
    </row>
    <row r="4516" spans="1:34" ht="24" customHeight="1" x14ac:dyDescent="0.2">
      <c r="A4516" s="50" t="s">
        <v>8603</v>
      </c>
      <c r="B4516" s="60" t="s">
        <v>8612</v>
      </c>
      <c r="C4516" s="61" t="s">
        <v>8613</v>
      </c>
      <c r="D4516" s="52" t="s">
        <v>27</v>
      </c>
      <c r="E4516" s="53">
        <v>145007.57</v>
      </c>
      <c r="F4516" s="23" t="str">
        <f>+IFERROR(VLOOKUP(Tabla1[[#This Row],[Artículo]],'..'!$B$2:$D$569000,3,),"")</f>
        <v/>
      </c>
      <c r="G4516" s="24" t="str">
        <f>IF(H4516=AF4516,"", "Error MC")</f>
        <v>Error MC</v>
      </c>
      <c r="H4516" s="62"/>
      <c r="I4516" s="54">
        <f>+Tabla1[[#This Row],[MC]]*Tabla1[[#This Row],[Pedido]]*Tabla1[[#This Row],[PVC ]]</f>
        <v>0</v>
      </c>
      <c r="J4516" s="26">
        <v>0.21</v>
      </c>
      <c r="K4516" s="63"/>
      <c r="L4516" s="28" t="s">
        <v>17</v>
      </c>
      <c r="M4516" s="53">
        <v>254415.78599999999</v>
      </c>
      <c r="N4516" s="64" t="str">
        <f>+IF(Tabla1[[#This Row],[F PMPI]]="SÍ","No","Sí")</f>
        <v>No</v>
      </c>
      <c r="O4516" s="65">
        <f>+Tabla1[[#This Row],[PVL]]*1.055</f>
        <v>268408.65422999999</v>
      </c>
      <c r="P4516" s="65">
        <f>+Tabla1[[#This Row],[PVL]]*1.43</f>
        <v>363814.57397999999</v>
      </c>
      <c r="Q4516" s="66" t="str">
        <f>+HYPERLINK(Tabla1[[#This Row],[PAG]])</f>
        <v>https://todomusica.com.ar/guitarras-acusticas/8284-cg20-lc5-nat-tex.html</v>
      </c>
      <c r="R4516" s="67"/>
      <c r="S4516" s="68"/>
      <c r="T4516" s="69"/>
      <c r="U4516" s="69"/>
      <c r="V4516" s="69"/>
      <c r="W4516" s="69"/>
      <c r="X4516" s="69"/>
      <c r="Y4516" s="35"/>
      <c r="Z4516" s="35" t="s">
        <v>27942</v>
      </c>
      <c r="AA4516" s="36">
        <v>1</v>
      </c>
      <c r="AB4516" s="35" t="s">
        <v>9849</v>
      </c>
      <c r="AC4516" s="35" t="str">
        <f>+IF(Tabla1[[#This Row],[STK]]="no","Sin STK", "STK disponible")</f>
        <v>Sin STK</v>
      </c>
      <c r="AD4516" s="35">
        <f>+I4516*J4516</f>
        <v>0</v>
      </c>
      <c r="AE4516" s="35">
        <f>+I4516*K4516</f>
        <v>0</v>
      </c>
      <c r="AF4516" s="36">
        <f>IF(Tabla1[[#This Row],[ref pack]]=1,Tabla1[[#This Row],[Pedido]],LCM(Tabla1[[#This Row],[MC VIEJO]],Tabla1[[#This Row],[Pedido]]))</f>
        <v>1</v>
      </c>
      <c r="AG4516" s="36">
        <f>+VLOOKUP(Tabla1[[#This Row],[Artículo]],'.'!$B$2:$D$11481,3,)</f>
        <v>1</v>
      </c>
      <c r="AH4516" s="37" t="str">
        <f>+IFERROR(SEARCH("pack",Tabla1[[#This Row],[PACK]]),"")</f>
        <v/>
      </c>
    </row>
    <row r="4517" spans="1:34" ht="24" customHeight="1" x14ac:dyDescent="0.2">
      <c r="A4517" s="50" t="s">
        <v>8603</v>
      </c>
      <c r="B4517" s="60" t="s">
        <v>8614</v>
      </c>
      <c r="C4517" s="61" t="s">
        <v>8615</v>
      </c>
      <c r="D4517" s="52" t="s">
        <v>27</v>
      </c>
      <c r="E4517" s="53">
        <v>212251.91</v>
      </c>
      <c r="F4517" s="23" t="str">
        <f>+IFERROR(VLOOKUP(Tabla1[[#This Row],[Artículo]],'..'!$B$2:$D$569000,3,),"")</f>
        <v/>
      </c>
      <c r="G4517" s="24" t="str">
        <f>IF(H4517=AF4517,"", "Error MC")</f>
        <v>Error MC</v>
      </c>
      <c r="H4517" s="62"/>
      <c r="I4517" s="54">
        <f>+Tabla1[[#This Row],[MC]]*Tabla1[[#This Row],[Pedido]]*Tabla1[[#This Row],[PVC ]]</f>
        <v>0</v>
      </c>
      <c r="J4517" s="26">
        <v>0.21</v>
      </c>
      <c r="K4517" s="63"/>
      <c r="L4517" s="28" t="s">
        <v>17</v>
      </c>
      <c r="M4517" s="53">
        <v>372395.97700000001</v>
      </c>
      <c r="N4517" s="64" t="str">
        <f>+IF(Tabla1[[#This Row],[F PMPI]]="SÍ","No","Sí")</f>
        <v>No</v>
      </c>
      <c r="O4517" s="65">
        <f>+Tabla1[[#This Row],[PVL]]*1.055</f>
        <v>392877.75573500001</v>
      </c>
      <c r="P4517" s="65">
        <f>+Tabla1[[#This Row],[PVL]]*1.43</f>
        <v>532526.24711</v>
      </c>
      <c r="Q4517" s="66" t="str">
        <f>+HYPERLINK(Tabla1[[#This Row],[PAG]])</f>
        <v>https://todomusica.com.ar/guitarras-acusticas/8285-cg20-17a-nat-tex.html</v>
      </c>
      <c r="R4517" s="67"/>
      <c r="S4517" s="68"/>
      <c r="T4517" s="69"/>
      <c r="U4517" s="69"/>
      <c r="V4517" s="69"/>
      <c r="W4517" s="69"/>
      <c r="X4517" s="69"/>
      <c r="Y4517" s="35"/>
      <c r="Z4517" s="35" t="s">
        <v>27943</v>
      </c>
      <c r="AA4517" s="36">
        <v>1</v>
      </c>
      <c r="AB4517" s="35" t="s">
        <v>9849</v>
      </c>
      <c r="AC4517" s="35" t="str">
        <f>+IF(Tabla1[[#This Row],[STK]]="no","Sin STK", "STK disponible")</f>
        <v>Sin STK</v>
      </c>
      <c r="AD4517" s="35">
        <f>+I4517*J4517</f>
        <v>0</v>
      </c>
      <c r="AE4517" s="35">
        <f>+I4517*K4517</f>
        <v>0</v>
      </c>
      <c r="AF4517" s="36">
        <f>IF(Tabla1[[#This Row],[ref pack]]=1,Tabla1[[#This Row],[Pedido]],LCM(Tabla1[[#This Row],[MC VIEJO]],Tabla1[[#This Row],[Pedido]]))</f>
        <v>1</v>
      </c>
      <c r="AG4517" s="36">
        <f>+VLOOKUP(Tabla1[[#This Row],[Artículo]],'.'!$B$2:$D$11481,3,)</f>
        <v>1</v>
      </c>
      <c r="AH4517" s="37" t="str">
        <f>+IFERROR(SEARCH("pack",Tabla1[[#This Row],[PACK]]),"")</f>
        <v/>
      </c>
    </row>
    <row r="4518" spans="1:34" ht="24" customHeight="1" x14ac:dyDescent="0.2">
      <c r="A4518" s="50" t="s">
        <v>8603</v>
      </c>
      <c r="B4518" s="60" t="s">
        <v>8616</v>
      </c>
      <c r="C4518" s="61" t="s">
        <v>8617</v>
      </c>
      <c r="D4518" s="52" t="s">
        <v>27</v>
      </c>
      <c r="E4518" s="53">
        <v>129230.86</v>
      </c>
      <c r="F4518" s="23" t="str">
        <f>+IFERROR(VLOOKUP(Tabla1[[#This Row],[Artículo]],'..'!$B$2:$D$569000,3,),"")</f>
        <v/>
      </c>
      <c r="G4518" s="24" t="str">
        <f>IF(H4518=AF4518,"", "Error MC")</f>
        <v>Error MC</v>
      </c>
      <c r="H4518" s="62"/>
      <c r="I4518" s="54">
        <f>+Tabla1[[#This Row],[MC]]*Tabla1[[#This Row],[Pedido]]*Tabla1[[#This Row],[PVC ]]</f>
        <v>0</v>
      </c>
      <c r="J4518" s="26">
        <v>0.21</v>
      </c>
      <c r="K4518" s="63"/>
      <c r="L4518" s="28" t="s">
        <v>17</v>
      </c>
      <c r="M4518" s="53">
        <v>226735.54800000001</v>
      </c>
      <c r="N4518" s="64" t="str">
        <f>+IF(Tabla1[[#This Row],[F PMPI]]="SÍ","No","Sí")</f>
        <v>No</v>
      </c>
      <c r="O4518" s="65">
        <f>+Tabla1[[#This Row],[PVL]]*1.055</f>
        <v>239206.00313999999</v>
      </c>
      <c r="P4518" s="65">
        <f>+Tabla1[[#This Row],[PVL]]*1.43</f>
        <v>324231.83364000003</v>
      </c>
      <c r="Q4518" s="66" t="str">
        <f>+HYPERLINK(Tabla1[[#This Row],[PAG]])</f>
        <v>https://todomusica.com.ar/guitarras-acusticas/8283-cg30-7545-nat-tex.html</v>
      </c>
      <c r="R4518" s="67"/>
      <c r="S4518" s="68"/>
      <c r="T4518" s="69"/>
      <c r="U4518" s="69"/>
      <c r="V4518" s="69"/>
      <c r="W4518" s="69"/>
      <c r="X4518" s="69"/>
      <c r="Y4518" s="35"/>
      <c r="Z4518" s="35" t="s">
        <v>27944</v>
      </c>
      <c r="AA4518" s="36">
        <v>1</v>
      </c>
      <c r="AB4518" s="35" t="s">
        <v>9849</v>
      </c>
      <c r="AC4518" s="35" t="str">
        <f>+IF(Tabla1[[#This Row],[STK]]="no","Sin STK", "STK disponible")</f>
        <v>Sin STK</v>
      </c>
      <c r="AD4518" s="35">
        <f>+I4518*J4518</f>
        <v>0</v>
      </c>
      <c r="AE4518" s="35">
        <f>+I4518*K4518</f>
        <v>0</v>
      </c>
      <c r="AF4518" s="36">
        <f>IF(Tabla1[[#This Row],[ref pack]]=1,Tabla1[[#This Row],[Pedido]],LCM(Tabla1[[#This Row],[MC VIEJO]],Tabla1[[#This Row],[Pedido]]))</f>
        <v>1</v>
      </c>
      <c r="AG4518" s="36">
        <f>+VLOOKUP(Tabla1[[#This Row],[Artículo]],'.'!$B$2:$D$11481,3,)</f>
        <v>1</v>
      </c>
      <c r="AH4518" s="37" t="str">
        <f>+IFERROR(SEARCH("pack",Tabla1[[#This Row],[PACK]]),"")</f>
        <v/>
      </c>
    </row>
    <row r="4519" spans="1:34" ht="24" customHeight="1" x14ac:dyDescent="0.2">
      <c r="A4519" s="50" t="s">
        <v>8603</v>
      </c>
      <c r="B4519" s="60" t="s">
        <v>8618</v>
      </c>
      <c r="C4519" s="61" t="s">
        <v>8619</v>
      </c>
      <c r="D4519" s="52" t="s">
        <v>27</v>
      </c>
      <c r="E4519" s="53">
        <v>148939.41</v>
      </c>
      <c r="F4519" s="23" t="str">
        <f>+IFERROR(VLOOKUP(Tabla1[[#This Row],[Artículo]],'..'!$B$2:$D$569000,3,),"")</f>
        <v/>
      </c>
      <c r="G4519" s="24" t="str">
        <f>IF(H4519=AF4519,"", "Error MC")</f>
        <v>Error MC</v>
      </c>
      <c r="H4519" s="62"/>
      <c r="I4519" s="54">
        <f>+Tabla1[[#This Row],[MC]]*Tabla1[[#This Row],[Pedido]]*Tabla1[[#This Row],[PVC ]]</f>
        <v>0</v>
      </c>
      <c r="J4519" s="26">
        <v>0.21</v>
      </c>
      <c r="K4519" s="63"/>
      <c r="L4519" s="28" t="s">
        <v>17</v>
      </c>
      <c r="M4519" s="53">
        <v>261314.18900000001</v>
      </c>
      <c r="N4519" s="64" t="str">
        <f>+IF(Tabla1[[#This Row],[F PMPI]]="SÍ","No","Sí")</f>
        <v>No</v>
      </c>
      <c r="O4519" s="65">
        <f>+Tabla1[[#This Row],[PVL]]*1.055</f>
        <v>275686.46939500002</v>
      </c>
      <c r="P4519" s="65">
        <f>+Tabla1[[#This Row],[PVL]]*1.43</f>
        <v>373679.29027</v>
      </c>
      <c r="Q4519" s="66" t="str">
        <f>+HYPERLINK(Tabla1[[#This Row],[PAG]])</f>
        <v>https://todomusica.com.ar/guitarras-electricas/8206-texas-sg-electric-guitar-black.html</v>
      </c>
      <c r="R4519" s="67"/>
      <c r="S4519" s="68"/>
      <c r="T4519" s="69"/>
      <c r="U4519" s="69"/>
      <c r="V4519" s="69"/>
      <c r="W4519" s="69"/>
      <c r="X4519" s="69"/>
      <c r="Y4519" s="35"/>
      <c r="Z4519" s="35" t="s">
        <v>27945</v>
      </c>
      <c r="AA4519" s="36">
        <v>1</v>
      </c>
      <c r="AB4519" s="35" t="s">
        <v>9849</v>
      </c>
      <c r="AC4519" s="35" t="str">
        <f>+IF(Tabla1[[#This Row],[STK]]="no","Sin STK", "STK disponible")</f>
        <v>Sin STK</v>
      </c>
      <c r="AD4519" s="35">
        <f>+I4519*J4519</f>
        <v>0</v>
      </c>
      <c r="AE4519" s="35">
        <f>+I4519*K4519</f>
        <v>0</v>
      </c>
      <c r="AF4519" s="36">
        <f>IF(Tabla1[[#This Row],[ref pack]]=1,Tabla1[[#This Row],[Pedido]],LCM(Tabla1[[#This Row],[MC VIEJO]],Tabla1[[#This Row],[Pedido]]))</f>
        <v>1</v>
      </c>
      <c r="AG4519" s="36">
        <f>+VLOOKUP(Tabla1[[#This Row],[Artículo]],'.'!$B$2:$D$11481,3,)</f>
        <v>1</v>
      </c>
      <c r="AH4519" s="37" t="str">
        <f>+IFERROR(SEARCH("pack",Tabla1[[#This Row],[PACK]]),"")</f>
        <v/>
      </c>
    </row>
    <row r="4520" spans="1:34" ht="24" customHeight="1" x14ac:dyDescent="0.2">
      <c r="A4520" s="50" t="s">
        <v>8603</v>
      </c>
      <c r="B4520" s="60" t="s">
        <v>8622</v>
      </c>
      <c r="C4520" s="61" t="s">
        <v>3004</v>
      </c>
      <c r="D4520" s="52" t="s">
        <v>27</v>
      </c>
      <c r="E4520" s="53">
        <v>109698.64</v>
      </c>
      <c r="F4520" s="23" t="str">
        <f>+IFERROR(VLOOKUP(Tabla1[[#This Row],[Artículo]],'..'!$B$2:$D$569000,3,),"")</f>
        <v/>
      </c>
      <c r="G4520" s="24" t="str">
        <f>IF(H4520=AF4520,"", "Error MC")</f>
        <v>Error MC</v>
      </c>
      <c r="H4520" s="62"/>
      <c r="I4520" s="54">
        <f>+Tabla1[[#This Row],[MC]]*Tabla1[[#This Row],[Pedido]]*Tabla1[[#This Row],[PVC ]]</f>
        <v>0</v>
      </c>
      <c r="J4520" s="26">
        <v>0.21</v>
      </c>
      <c r="K4520" s="63"/>
      <c r="L4520" s="28" t="s">
        <v>17</v>
      </c>
      <c r="M4520" s="53">
        <v>192466.266</v>
      </c>
      <c r="N4520" s="64" t="str">
        <f>+IF(Tabla1[[#This Row],[F PMPI]]="SÍ","No","Sí")</f>
        <v>No</v>
      </c>
      <c r="O4520" s="65">
        <f>+Tabla1[[#This Row],[PVL]]*1.055</f>
        <v>203051.91063</v>
      </c>
      <c r="P4520" s="65">
        <f>+Tabla1[[#This Row],[PVL]]*1.43</f>
        <v>275226.76037999999</v>
      </c>
      <c r="Q4520" s="66" t="str">
        <f>+HYPERLINK(Tabla1[[#This Row],[PAG]])</f>
        <v>https://todomusica.com.ar/guitarras-electricas/5275-404.html</v>
      </c>
      <c r="R4520" s="67"/>
      <c r="S4520" s="68"/>
      <c r="T4520" s="69"/>
      <c r="U4520" s="69"/>
      <c r="V4520" s="69"/>
      <c r="W4520" s="69"/>
      <c r="X4520" s="69"/>
      <c r="Y4520" s="35"/>
      <c r="Z4520" s="35" t="s">
        <v>27946</v>
      </c>
      <c r="AA4520" s="36">
        <v>1</v>
      </c>
      <c r="AB4520" s="35" t="s">
        <v>9849</v>
      </c>
      <c r="AC4520" s="35" t="str">
        <f>+IF(Tabla1[[#This Row],[STK]]="no","Sin STK", "STK disponible")</f>
        <v>Sin STK</v>
      </c>
      <c r="AD4520" s="35">
        <f>+I4520*J4520</f>
        <v>0</v>
      </c>
      <c r="AE4520" s="35">
        <f>+I4520*K4520</f>
        <v>0</v>
      </c>
      <c r="AF4520" s="36">
        <f>IF(Tabla1[[#This Row],[ref pack]]=1,Tabla1[[#This Row],[Pedido]],LCM(Tabla1[[#This Row],[MC VIEJO]],Tabla1[[#This Row],[Pedido]]))</f>
        <v>1</v>
      </c>
      <c r="AG4520" s="36">
        <f>+VLOOKUP(Tabla1[[#This Row],[Artículo]],'.'!$B$2:$D$11481,3,)</f>
        <v>1</v>
      </c>
      <c r="AH4520" s="37" t="str">
        <f>+IFERROR(SEARCH("pack",Tabla1[[#This Row],[PACK]]),"")</f>
        <v/>
      </c>
    </row>
    <row r="4521" spans="1:34" ht="24" customHeight="1" x14ac:dyDescent="0.2">
      <c r="A4521" s="50" t="s">
        <v>8603</v>
      </c>
      <c r="B4521" s="60" t="s">
        <v>8623</v>
      </c>
      <c r="C4521" s="61" t="s">
        <v>3008</v>
      </c>
      <c r="D4521" s="52" t="s">
        <v>27</v>
      </c>
      <c r="E4521" s="53">
        <v>109698.64</v>
      </c>
      <c r="F4521" s="23" t="str">
        <f>+IFERROR(VLOOKUP(Tabla1[[#This Row],[Artículo]],'..'!$B$2:$D$569000,3,),"")</f>
        <v/>
      </c>
      <c r="G4521" s="24" t="str">
        <f>IF(H4521=AF4521,"", "Error MC")</f>
        <v>Error MC</v>
      </c>
      <c r="H4521" s="62"/>
      <c r="I4521" s="54">
        <f>+Tabla1[[#This Row],[MC]]*Tabla1[[#This Row],[Pedido]]*Tabla1[[#This Row],[PVC ]]</f>
        <v>0</v>
      </c>
      <c r="J4521" s="26">
        <v>0.21</v>
      </c>
      <c r="K4521" s="63"/>
      <c r="L4521" s="28" t="s">
        <v>17</v>
      </c>
      <c r="M4521" s="53">
        <v>192466.266</v>
      </c>
      <c r="N4521" s="64" t="str">
        <f>+IF(Tabla1[[#This Row],[F PMPI]]="SÍ","No","Sí")</f>
        <v>No</v>
      </c>
      <c r="O4521" s="65">
        <f>+Tabla1[[#This Row],[PVL]]*1.055</f>
        <v>203051.91063</v>
      </c>
      <c r="P4521" s="65">
        <f>+Tabla1[[#This Row],[PVL]]*1.43</f>
        <v>275226.76037999999</v>
      </c>
      <c r="Q4521" s="66" t="str">
        <f>+HYPERLINK(Tabla1[[#This Row],[PAG]])</f>
        <v>https://todomusica.com.ar/productos-sin-categorias-de-netsuite/5276-404.html</v>
      </c>
      <c r="R4521" s="67"/>
      <c r="S4521" s="68"/>
      <c r="T4521" s="69"/>
      <c r="U4521" s="69"/>
      <c r="V4521" s="69"/>
      <c r="W4521" s="69"/>
      <c r="X4521" s="69"/>
      <c r="Y4521" s="35"/>
      <c r="Z4521" s="35" t="s">
        <v>27947</v>
      </c>
      <c r="AA4521" s="36">
        <v>1</v>
      </c>
      <c r="AB4521" s="35" t="s">
        <v>9849</v>
      </c>
      <c r="AC4521" s="35" t="str">
        <f>+IF(Tabla1[[#This Row],[STK]]="no","Sin STK", "STK disponible")</f>
        <v>Sin STK</v>
      </c>
      <c r="AD4521" s="35">
        <f>+I4521*J4521</f>
        <v>0</v>
      </c>
      <c r="AE4521" s="35">
        <f>+I4521*K4521</f>
        <v>0</v>
      </c>
      <c r="AF4521" s="36">
        <f>IF(Tabla1[[#This Row],[ref pack]]=1,Tabla1[[#This Row],[Pedido]],LCM(Tabla1[[#This Row],[MC VIEJO]],Tabla1[[#This Row],[Pedido]]))</f>
        <v>1</v>
      </c>
      <c r="AG4521" s="36">
        <f>+VLOOKUP(Tabla1[[#This Row],[Artículo]],'.'!$B$2:$D$11481,3,)</f>
        <v>1</v>
      </c>
      <c r="AH4521" s="37" t="str">
        <f>+IFERROR(SEARCH("pack",Tabla1[[#This Row],[PACK]]),"")</f>
        <v/>
      </c>
    </row>
    <row r="4522" spans="1:34" ht="24" customHeight="1" x14ac:dyDescent="0.2">
      <c r="A4522" s="50" t="s">
        <v>8603</v>
      </c>
      <c r="B4522" s="60" t="s">
        <v>8624</v>
      </c>
      <c r="C4522" s="61" t="s">
        <v>8625</v>
      </c>
      <c r="D4522" s="52" t="s">
        <v>27</v>
      </c>
      <c r="E4522" s="53">
        <v>109698.64</v>
      </c>
      <c r="F4522" s="23" t="str">
        <f>+IFERROR(VLOOKUP(Tabla1[[#This Row],[Artículo]],'..'!$B$2:$D$569000,3,),"")</f>
        <v/>
      </c>
      <c r="G4522" s="24" t="str">
        <f>IF(H4522=AF4522,"", "Error MC")</f>
        <v>Error MC</v>
      </c>
      <c r="H4522" s="62"/>
      <c r="I4522" s="54">
        <f>+Tabla1[[#This Row],[MC]]*Tabla1[[#This Row],[Pedido]]*Tabla1[[#This Row],[PVC ]]</f>
        <v>0</v>
      </c>
      <c r="J4522" s="26">
        <v>0.21</v>
      </c>
      <c r="K4522" s="63"/>
      <c r="L4522" s="28" t="s">
        <v>17</v>
      </c>
      <c r="M4522" s="53">
        <v>192466.266</v>
      </c>
      <c r="N4522" s="64" t="str">
        <f>+IF(Tabla1[[#This Row],[F PMPI]]="SÍ","No","Sí")</f>
        <v>No</v>
      </c>
      <c r="O4522" s="65">
        <f>+Tabla1[[#This Row],[PVL]]*1.055</f>
        <v>203051.91063</v>
      </c>
      <c r="P4522" s="65">
        <f>+Tabla1[[#This Row],[PVL]]*1.43</f>
        <v>275226.76037999999</v>
      </c>
      <c r="Q4522" s="66" t="str">
        <f>+HYPERLINK(Tabla1[[#This Row],[PAG]])</f>
        <v>https://todomusica.com.ar/productos-sin-categorias-de-netsuite/7295-texas-electric-guitar-metallic-blue.html</v>
      </c>
      <c r="R4522" s="67"/>
      <c r="S4522" s="68"/>
      <c r="T4522" s="69"/>
      <c r="U4522" s="69"/>
      <c r="V4522" s="69"/>
      <c r="W4522" s="69"/>
      <c r="X4522" s="69"/>
      <c r="Y4522" s="35"/>
      <c r="Z4522" s="35" t="s">
        <v>27948</v>
      </c>
      <c r="AA4522" s="36">
        <v>1</v>
      </c>
      <c r="AB4522" s="35" t="s">
        <v>9849</v>
      </c>
      <c r="AC4522" s="35" t="str">
        <f>+IF(Tabla1[[#This Row],[STK]]="no","Sin STK", "STK disponible")</f>
        <v>Sin STK</v>
      </c>
      <c r="AD4522" s="35">
        <f>+I4522*J4522</f>
        <v>0</v>
      </c>
      <c r="AE4522" s="35">
        <f>+I4522*K4522</f>
        <v>0</v>
      </c>
      <c r="AF4522" s="36">
        <f>IF(Tabla1[[#This Row],[ref pack]]=1,Tabla1[[#This Row],[Pedido]],LCM(Tabla1[[#This Row],[MC VIEJO]],Tabla1[[#This Row],[Pedido]]))</f>
        <v>1</v>
      </c>
      <c r="AG4522" s="36">
        <f>+VLOOKUP(Tabla1[[#This Row],[Artículo]],'.'!$B$2:$D$11481,3,)</f>
        <v>1</v>
      </c>
      <c r="AH4522" s="37" t="str">
        <f>+IFERROR(SEARCH("pack",Tabla1[[#This Row],[PACK]]),"")</f>
        <v/>
      </c>
    </row>
    <row r="4523" spans="1:34" ht="24" customHeight="1" x14ac:dyDescent="0.2">
      <c r="A4523" s="50" t="s">
        <v>8603</v>
      </c>
      <c r="B4523" s="60" t="s">
        <v>8628</v>
      </c>
      <c r="C4523" s="61" t="s">
        <v>8629</v>
      </c>
      <c r="D4523" s="52" t="s">
        <v>27</v>
      </c>
      <c r="E4523" s="53">
        <v>109698.64</v>
      </c>
      <c r="F4523" s="23" t="str">
        <f>+IFERROR(VLOOKUP(Tabla1[[#This Row],[Artículo]],'..'!$B$2:$D$569000,3,),"")</f>
        <v/>
      </c>
      <c r="G4523" s="24" t="str">
        <f>IF(H4523=AF4523,"", "Error MC")</f>
        <v>Error MC</v>
      </c>
      <c r="H4523" s="62"/>
      <c r="I4523" s="54">
        <f>+Tabla1[[#This Row],[MC]]*Tabla1[[#This Row],[Pedido]]*Tabla1[[#This Row],[PVC ]]</f>
        <v>0</v>
      </c>
      <c r="J4523" s="26">
        <v>0.21</v>
      </c>
      <c r="K4523" s="63"/>
      <c r="L4523" s="28" t="s">
        <v>17</v>
      </c>
      <c r="M4523" s="53">
        <v>192466.266</v>
      </c>
      <c r="N4523" s="64" t="str">
        <f>+IF(Tabla1[[#This Row],[F PMPI]]="SÍ","No","Sí")</f>
        <v>No</v>
      </c>
      <c r="O4523" s="65">
        <f>+Tabla1[[#This Row],[PVL]]*1.055</f>
        <v>203051.91063</v>
      </c>
      <c r="P4523" s="65">
        <f>+Tabla1[[#This Row],[PVL]]*1.43</f>
        <v>275226.76037999999</v>
      </c>
      <c r="Q4523" s="66" t="str">
        <f>+HYPERLINK(Tabla1[[#This Row],[PAG]])</f>
        <v>https://todomusica.com.ar/guitarras-electricas/7297-texas-electric-guitar-metallic-wine-red.html</v>
      </c>
      <c r="R4523" s="67"/>
      <c r="S4523" s="68"/>
      <c r="T4523" s="69"/>
      <c r="U4523" s="69"/>
      <c r="V4523" s="69"/>
      <c r="W4523" s="69"/>
      <c r="X4523" s="69"/>
      <c r="Y4523" s="35"/>
      <c r="Z4523" s="35" t="s">
        <v>27949</v>
      </c>
      <c r="AA4523" s="36">
        <v>1</v>
      </c>
      <c r="AB4523" s="35" t="s">
        <v>9849</v>
      </c>
      <c r="AC4523" s="35" t="str">
        <f>+IF(Tabla1[[#This Row],[STK]]="no","Sin STK", "STK disponible")</f>
        <v>Sin STK</v>
      </c>
      <c r="AD4523" s="35">
        <f>+I4523*J4523</f>
        <v>0</v>
      </c>
      <c r="AE4523" s="35">
        <f>+I4523*K4523</f>
        <v>0</v>
      </c>
      <c r="AF4523" s="36">
        <f>IF(Tabla1[[#This Row],[ref pack]]=1,Tabla1[[#This Row],[Pedido]],LCM(Tabla1[[#This Row],[MC VIEJO]],Tabla1[[#This Row],[Pedido]]))</f>
        <v>1</v>
      </c>
      <c r="AG4523" s="36">
        <f>+VLOOKUP(Tabla1[[#This Row],[Artículo]],'.'!$B$2:$D$11481,3,)</f>
        <v>1</v>
      </c>
      <c r="AH4523" s="37" t="str">
        <f>+IFERROR(SEARCH("pack",Tabla1[[#This Row],[PACK]]),"")</f>
        <v/>
      </c>
    </row>
    <row r="4524" spans="1:34" ht="24" customHeight="1" x14ac:dyDescent="0.2">
      <c r="A4524" s="50" t="s">
        <v>8603</v>
      </c>
      <c r="B4524" s="60" t="s">
        <v>8630</v>
      </c>
      <c r="C4524" s="61" t="s">
        <v>3012</v>
      </c>
      <c r="D4524" s="52" t="s">
        <v>27</v>
      </c>
      <c r="E4524" s="53">
        <v>109698.64</v>
      </c>
      <c r="F4524" s="23" t="str">
        <f>+IFERROR(VLOOKUP(Tabla1[[#This Row],[Artículo]],'..'!$B$2:$D$569000,3,),"")</f>
        <v/>
      </c>
      <c r="G4524" s="24" t="str">
        <f>IF(H4524=AF4524,"", "Error MC")</f>
        <v>Error MC</v>
      </c>
      <c r="H4524" s="62"/>
      <c r="I4524" s="54">
        <f>+Tabla1[[#This Row],[MC]]*Tabla1[[#This Row],[Pedido]]*Tabla1[[#This Row],[PVC ]]</f>
        <v>0</v>
      </c>
      <c r="J4524" s="26">
        <v>0.21</v>
      </c>
      <c r="K4524" s="63"/>
      <c r="L4524" s="28" t="s">
        <v>17</v>
      </c>
      <c r="M4524" s="53">
        <v>192466.266</v>
      </c>
      <c r="N4524" s="64" t="str">
        <f>+IF(Tabla1[[#This Row],[F PMPI]]="SÍ","No","Sí")</f>
        <v>No</v>
      </c>
      <c r="O4524" s="65">
        <f>+Tabla1[[#This Row],[PVL]]*1.055</f>
        <v>203051.91063</v>
      </c>
      <c r="P4524" s="65">
        <f>+Tabla1[[#This Row],[PVL]]*1.43</f>
        <v>275226.76037999999</v>
      </c>
      <c r="Q4524" s="66" t="str">
        <f>+HYPERLINK(Tabla1[[#This Row],[PAG]])</f>
        <v>https://todomusica.com.ar/guitarras-electricas/5279-404.html</v>
      </c>
      <c r="R4524" s="67"/>
      <c r="S4524" s="68"/>
      <c r="T4524" s="69"/>
      <c r="U4524" s="69"/>
      <c r="V4524" s="69"/>
      <c r="W4524" s="69"/>
      <c r="X4524" s="69"/>
      <c r="Y4524" s="35"/>
      <c r="Z4524" s="35" t="s">
        <v>27950</v>
      </c>
      <c r="AA4524" s="36">
        <v>1</v>
      </c>
      <c r="AB4524" s="35" t="s">
        <v>9849</v>
      </c>
      <c r="AC4524" s="35" t="str">
        <f>+IF(Tabla1[[#This Row],[STK]]="no","Sin STK", "STK disponible")</f>
        <v>Sin STK</v>
      </c>
      <c r="AD4524" s="35">
        <f>+I4524*J4524</f>
        <v>0</v>
      </c>
      <c r="AE4524" s="35">
        <f>+I4524*K4524</f>
        <v>0</v>
      </c>
      <c r="AF4524" s="36">
        <f>IF(Tabla1[[#This Row],[ref pack]]=1,Tabla1[[#This Row],[Pedido]],LCM(Tabla1[[#This Row],[MC VIEJO]],Tabla1[[#This Row],[Pedido]]))</f>
        <v>1</v>
      </c>
      <c r="AG4524" s="36">
        <f>+VLOOKUP(Tabla1[[#This Row],[Artículo]],'.'!$B$2:$D$11481,3,)</f>
        <v>1</v>
      </c>
      <c r="AH4524" s="37" t="str">
        <f>+IFERROR(SEARCH("pack",Tabla1[[#This Row],[PACK]]),"")</f>
        <v/>
      </c>
    </row>
    <row r="4525" spans="1:34" ht="24" customHeight="1" x14ac:dyDescent="0.2">
      <c r="A4525" s="50" t="s">
        <v>8603</v>
      </c>
      <c r="B4525" s="60" t="s">
        <v>8631</v>
      </c>
      <c r="C4525" s="61" t="s">
        <v>8632</v>
      </c>
      <c r="D4525" s="52" t="s">
        <v>27</v>
      </c>
      <c r="E4525" s="53">
        <v>166557.96</v>
      </c>
      <c r="F4525" s="23" t="str">
        <f>+IFERROR(VLOOKUP(Tabla1[[#This Row],[Artículo]],'..'!$B$2:$D$569000,3,),"")</f>
        <v/>
      </c>
      <c r="G4525" s="24" t="str">
        <f>IF(H4525=AF4525,"", "Error MC")</f>
        <v>Error MC</v>
      </c>
      <c r="H4525" s="62"/>
      <c r="I4525" s="54">
        <f>+Tabla1[[#This Row],[MC]]*Tabla1[[#This Row],[Pedido]]*Tabla1[[#This Row],[PVC ]]</f>
        <v>0</v>
      </c>
      <c r="J4525" s="26">
        <v>0.21</v>
      </c>
      <c r="K4525" s="63"/>
      <c r="L4525" s="28" t="s">
        <v>17</v>
      </c>
      <c r="M4525" s="53">
        <v>292225.93800000002</v>
      </c>
      <c r="N4525" s="64" t="str">
        <f>+IF(Tabla1[[#This Row],[F PMPI]]="SÍ","No","Sí")</f>
        <v>No</v>
      </c>
      <c r="O4525" s="65">
        <f>+Tabla1[[#This Row],[PVL]]*1.055</f>
        <v>308298.36459000001</v>
      </c>
      <c r="P4525" s="65">
        <f>+Tabla1[[#This Row],[PVL]]*1.43</f>
        <v>417883.09134000004</v>
      </c>
      <c r="Q4525" s="66" t="str">
        <f>+HYPERLINK(Tabla1[[#This Row],[PAG]])</f>
        <v>https://todomusica.com.ar/guitarras-electricas/5284-404.html</v>
      </c>
      <c r="R4525" s="67"/>
      <c r="S4525" s="68"/>
      <c r="T4525" s="69"/>
      <c r="U4525" s="69"/>
      <c r="V4525" s="69"/>
      <c r="W4525" s="69"/>
      <c r="X4525" s="69"/>
      <c r="Y4525" s="35"/>
      <c r="Z4525" s="35" t="s">
        <v>27951</v>
      </c>
      <c r="AA4525" s="36">
        <v>1</v>
      </c>
      <c r="AB4525" s="35" t="s">
        <v>9849</v>
      </c>
      <c r="AC4525" s="35" t="str">
        <f>+IF(Tabla1[[#This Row],[STK]]="no","Sin STK", "STK disponible")</f>
        <v>Sin STK</v>
      </c>
      <c r="AD4525" s="35">
        <f>+I4525*J4525</f>
        <v>0</v>
      </c>
      <c r="AE4525" s="35">
        <f>+I4525*K4525</f>
        <v>0</v>
      </c>
      <c r="AF4525" s="36">
        <f>IF(Tabla1[[#This Row],[ref pack]]=1,Tabla1[[#This Row],[Pedido]],LCM(Tabla1[[#This Row],[MC VIEJO]],Tabla1[[#This Row],[Pedido]]))</f>
        <v>1</v>
      </c>
      <c r="AG4525" s="36">
        <f>+VLOOKUP(Tabla1[[#This Row],[Artículo]],'.'!$B$2:$D$11481,3,)</f>
        <v>1</v>
      </c>
      <c r="AH4525" s="37" t="str">
        <f>+IFERROR(SEARCH("pack",Tabla1[[#This Row],[PACK]]),"")</f>
        <v/>
      </c>
    </row>
    <row r="4526" spans="1:34" ht="24" customHeight="1" x14ac:dyDescent="0.2">
      <c r="A4526" s="50" t="s">
        <v>8603</v>
      </c>
      <c r="B4526" s="60" t="s">
        <v>8633</v>
      </c>
      <c r="C4526" s="61" t="s">
        <v>8634</v>
      </c>
      <c r="D4526" s="52" t="s">
        <v>27</v>
      </c>
      <c r="E4526" s="53">
        <v>166557.96</v>
      </c>
      <c r="F4526" s="23" t="str">
        <f>+IFERROR(VLOOKUP(Tabla1[[#This Row],[Artículo]],'..'!$B$2:$D$569000,3,),"")</f>
        <v/>
      </c>
      <c r="G4526" s="24" t="str">
        <f>IF(H4526=AF4526,"", "Error MC")</f>
        <v>Error MC</v>
      </c>
      <c r="H4526" s="62"/>
      <c r="I4526" s="54">
        <f>+Tabla1[[#This Row],[MC]]*Tabla1[[#This Row],[Pedido]]*Tabla1[[#This Row],[PVC ]]</f>
        <v>0</v>
      </c>
      <c r="J4526" s="26">
        <v>0.21</v>
      </c>
      <c r="K4526" s="63"/>
      <c r="L4526" s="28" t="s">
        <v>17</v>
      </c>
      <c r="M4526" s="53">
        <v>292225.93800000002</v>
      </c>
      <c r="N4526" s="64" t="str">
        <f>+IF(Tabla1[[#This Row],[F PMPI]]="SÍ","No","Sí")</f>
        <v>No</v>
      </c>
      <c r="O4526" s="65">
        <f>+Tabla1[[#This Row],[PVL]]*1.055</f>
        <v>308298.36459000001</v>
      </c>
      <c r="P4526" s="65">
        <f>+Tabla1[[#This Row],[PVL]]*1.43</f>
        <v>417883.09134000004</v>
      </c>
      <c r="Q4526" s="66" t="str">
        <f>+HYPERLINK(Tabla1[[#This Row],[PAG]])</f>
        <v>https://todomusica.com.ar/guitarras-electricas/8205-anderson-lp-electric-guitar-2ts.html</v>
      </c>
      <c r="R4526" s="67"/>
      <c r="S4526" s="68"/>
      <c r="T4526" s="69"/>
      <c r="U4526" s="69"/>
      <c r="V4526" s="69"/>
      <c r="W4526" s="69"/>
      <c r="X4526" s="69"/>
      <c r="Y4526" s="35"/>
      <c r="Z4526" s="35" t="s">
        <v>27952</v>
      </c>
      <c r="AA4526" s="36">
        <v>1</v>
      </c>
      <c r="AB4526" s="35" t="s">
        <v>9849</v>
      </c>
      <c r="AC4526" s="35" t="str">
        <f>+IF(Tabla1[[#This Row],[STK]]="no","Sin STK", "STK disponible")</f>
        <v>Sin STK</v>
      </c>
      <c r="AD4526" s="35">
        <f>+I4526*J4526</f>
        <v>0</v>
      </c>
      <c r="AE4526" s="35">
        <f>+I4526*K4526</f>
        <v>0</v>
      </c>
      <c r="AF4526" s="36">
        <f>IF(Tabla1[[#This Row],[ref pack]]=1,Tabla1[[#This Row],[Pedido]],LCM(Tabla1[[#This Row],[MC VIEJO]],Tabla1[[#This Row],[Pedido]]))</f>
        <v>1</v>
      </c>
      <c r="AG4526" s="36">
        <f>+VLOOKUP(Tabla1[[#This Row],[Artículo]],'.'!$B$2:$D$11481,3,)</f>
        <v>1</v>
      </c>
      <c r="AH4526" s="37" t="str">
        <f>+IFERROR(SEARCH("pack",Tabla1[[#This Row],[PACK]]),"")</f>
        <v/>
      </c>
    </row>
    <row r="4527" spans="1:34" ht="24" customHeight="1" x14ac:dyDescent="0.2">
      <c r="A4527" s="50" t="s">
        <v>8603</v>
      </c>
      <c r="B4527" s="60" t="s">
        <v>8635</v>
      </c>
      <c r="C4527" s="61" t="s">
        <v>8636</v>
      </c>
      <c r="D4527" s="52" t="s">
        <v>27</v>
      </c>
      <c r="E4527" s="53">
        <v>166557.96</v>
      </c>
      <c r="F4527" s="23" t="str">
        <f>+IFERROR(VLOOKUP(Tabla1[[#This Row],[Artículo]],'..'!$B$2:$D$569000,3,),"")</f>
        <v/>
      </c>
      <c r="G4527" s="24" t="str">
        <f>IF(H4527=AF4527,"", "Error MC")</f>
        <v>Error MC</v>
      </c>
      <c r="H4527" s="62"/>
      <c r="I4527" s="54">
        <f>+Tabla1[[#This Row],[MC]]*Tabla1[[#This Row],[Pedido]]*Tabla1[[#This Row],[PVC ]]</f>
        <v>0</v>
      </c>
      <c r="J4527" s="26">
        <v>0.21</v>
      </c>
      <c r="K4527" s="63"/>
      <c r="L4527" s="28" t="s">
        <v>17</v>
      </c>
      <c r="M4527" s="53">
        <v>292225.93800000002</v>
      </c>
      <c r="N4527" s="64" t="str">
        <f>+IF(Tabla1[[#This Row],[F PMPI]]="SÍ","No","Sí")</f>
        <v>No</v>
      </c>
      <c r="O4527" s="65">
        <f>+Tabla1[[#This Row],[PVL]]*1.055</f>
        <v>308298.36459000001</v>
      </c>
      <c r="P4527" s="65">
        <f>+Tabla1[[#This Row],[PVL]]*1.43</f>
        <v>417883.09134000004</v>
      </c>
      <c r="Q4527" s="66" t="str">
        <f>+HYPERLINK(Tabla1[[#This Row],[PAG]])</f>
        <v>https://todomusica.com.ar/guitarras-electricas/5283-404.html</v>
      </c>
      <c r="R4527" s="67"/>
      <c r="S4527" s="68"/>
      <c r="T4527" s="69"/>
      <c r="U4527" s="69"/>
      <c r="V4527" s="69"/>
      <c r="W4527" s="69"/>
      <c r="X4527" s="69"/>
      <c r="Y4527" s="35"/>
      <c r="Z4527" s="35" t="s">
        <v>27953</v>
      </c>
      <c r="AA4527" s="36">
        <v>1</v>
      </c>
      <c r="AB4527" s="35" t="s">
        <v>9849</v>
      </c>
      <c r="AC4527" s="35" t="str">
        <f>+IF(Tabla1[[#This Row],[STK]]="no","Sin STK", "STK disponible")</f>
        <v>Sin STK</v>
      </c>
      <c r="AD4527" s="35">
        <f>+I4527*J4527</f>
        <v>0</v>
      </c>
      <c r="AE4527" s="35">
        <f>+I4527*K4527</f>
        <v>0</v>
      </c>
      <c r="AF4527" s="36">
        <f>IF(Tabla1[[#This Row],[ref pack]]=1,Tabla1[[#This Row],[Pedido]],LCM(Tabla1[[#This Row],[MC VIEJO]],Tabla1[[#This Row],[Pedido]]))</f>
        <v>1</v>
      </c>
      <c r="AG4527" s="36">
        <f>+VLOOKUP(Tabla1[[#This Row],[Artículo]],'.'!$B$2:$D$11481,3,)</f>
        <v>1</v>
      </c>
      <c r="AH4527" s="37" t="str">
        <f>+IFERROR(SEARCH("pack",Tabla1[[#This Row],[PACK]]),"")</f>
        <v/>
      </c>
    </row>
    <row r="4528" spans="1:34" ht="24" customHeight="1" x14ac:dyDescent="0.2">
      <c r="A4528" s="50" t="s">
        <v>8603</v>
      </c>
      <c r="B4528" s="60" t="s">
        <v>8637</v>
      </c>
      <c r="C4528" s="61" t="s">
        <v>19</v>
      </c>
      <c r="D4528" s="52" t="s">
        <v>27</v>
      </c>
      <c r="E4528" s="53">
        <v>156304.15</v>
      </c>
      <c r="F4528" s="23" t="str">
        <f>+IFERROR(VLOOKUP(Tabla1[[#This Row],[Artículo]],'..'!$B$2:$D$569000,3,),"")</f>
        <v/>
      </c>
      <c r="G4528" s="24" t="str">
        <f>IF(H4528=AF4528,"", "Error MC")</f>
        <v>Error MC</v>
      </c>
      <c r="H4528" s="62"/>
      <c r="I4528" s="54">
        <f>+Tabla1[[#This Row],[MC]]*Tabla1[[#This Row],[Pedido]]*Tabla1[[#This Row],[PVC ]]</f>
        <v>0</v>
      </c>
      <c r="J4528" s="26">
        <v>0.21</v>
      </c>
      <c r="K4528" s="63"/>
      <c r="L4528" s="28" t="s">
        <v>17</v>
      </c>
      <c r="M4528" s="53">
        <v>274235.63400000002</v>
      </c>
      <c r="N4528" s="64" t="str">
        <f>+IF(Tabla1[[#This Row],[F PMPI]]="SÍ","No","Sí")</f>
        <v>No</v>
      </c>
      <c r="O4528" s="65">
        <f>+Tabla1[[#This Row],[PVL]]*1.055</f>
        <v>289318.59386999998</v>
      </c>
      <c r="P4528" s="65">
        <f>+Tabla1[[#This Row],[PVL]]*1.43</f>
        <v>392156.95662000001</v>
      </c>
      <c r="Q4528" s="66" t="str">
        <f>+HYPERLINK(Tabla1[[#This Row],[PAG]])</f>
        <v>https://todomusica.com.ar/bajos-electricos/5271-404.html</v>
      </c>
      <c r="R4528" s="67"/>
      <c r="S4528" s="68"/>
      <c r="T4528" s="69"/>
      <c r="U4528" s="69"/>
      <c r="V4528" s="69"/>
      <c r="W4528" s="69"/>
      <c r="X4528" s="69"/>
      <c r="Y4528" s="35"/>
      <c r="Z4528" s="35" t="s">
        <v>27954</v>
      </c>
      <c r="AA4528" s="36">
        <v>1</v>
      </c>
      <c r="AB4528" s="35" t="s">
        <v>9849</v>
      </c>
      <c r="AC4528" s="35" t="str">
        <f>+IF(Tabla1[[#This Row],[STK]]="no","Sin STK", "STK disponible")</f>
        <v>Sin STK</v>
      </c>
      <c r="AD4528" s="35">
        <f>+I4528*J4528</f>
        <v>0</v>
      </c>
      <c r="AE4528" s="35">
        <f>+I4528*K4528</f>
        <v>0</v>
      </c>
      <c r="AF4528" s="36">
        <f>IF(Tabla1[[#This Row],[ref pack]]=1,Tabla1[[#This Row],[Pedido]],LCM(Tabla1[[#This Row],[MC VIEJO]],Tabla1[[#This Row],[Pedido]]))</f>
        <v>1</v>
      </c>
      <c r="AG4528" s="36">
        <f>+VLOOKUP(Tabla1[[#This Row],[Artículo]],'.'!$B$2:$D$11481,3,)</f>
        <v>1</v>
      </c>
      <c r="AH4528" s="37" t="str">
        <f>+IFERROR(SEARCH("pack",Tabla1[[#This Row],[PACK]]),"")</f>
        <v/>
      </c>
    </row>
    <row r="4529" spans="1:34" ht="24" customHeight="1" x14ac:dyDescent="0.2">
      <c r="A4529" s="50" t="s">
        <v>8603</v>
      </c>
      <c r="B4529" s="60" t="s">
        <v>8638</v>
      </c>
      <c r="C4529" s="61" t="s">
        <v>8639</v>
      </c>
      <c r="D4529" s="52" t="s">
        <v>27</v>
      </c>
      <c r="E4529" s="53">
        <v>156304.15</v>
      </c>
      <c r="F4529" s="23" t="str">
        <f>+IFERROR(VLOOKUP(Tabla1[[#This Row],[Artículo]],'..'!$B$2:$D$569000,3,),"")</f>
        <v/>
      </c>
      <c r="G4529" s="24" t="str">
        <f>IF(H4529=AF4529,"", "Error MC")</f>
        <v>Error MC</v>
      </c>
      <c r="H4529" s="62"/>
      <c r="I4529" s="54">
        <f>+Tabla1[[#This Row],[MC]]*Tabla1[[#This Row],[Pedido]]*Tabla1[[#This Row],[PVC ]]</f>
        <v>0</v>
      </c>
      <c r="J4529" s="26">
        <v>0.21</v>
      </c>
      <c r="K4529" s="63"/>
      <c r="L4529" s="28" t="s">
        <v>17</v>
      </c>
      <c r="M4529" s="53">
        <v>274235.63400000002</v>
      </c>
      <c r="N4529" s="64" t="str">
        <f>+IF(Tabla1[[#This Row],[F PMPI]]="SÍ","No","Sí")</f>
        <v>No</v>
      </c>
      <c r="O4529" s="65">
        <f>+Tabla1[[#This Row],[PVL]]*1.055</f>
        <v>289318.59386999998</v>
      </c>
      <c r="P4529" s="65">
        <f>+Tabla1[[#This Row],[PVL]]*1.43</f>
        <v>392156.95662000001</v>
      </c>
      <c r="Q4529" s="66" t="str">
        <f>+HYPERLINK(Tabla1[[#This Row],[PAG]])</f>
        <v>https://todomusica.com.ar/bajos-electricos/5272-404.html</v>
      </c>
      <c r="R4529" s="67"/>
      <c r="S4529" s="68"/>
      <c r="T4529" s="69"/>
      <c r="U4529" s="69"/>
      <c r="V4529" s="69"/>
      <c r="W4529" s="69"/>
      <c r="X4529" s="69"/>
      <c r="Y4529" s="35"/>
      <c r="Z4529" s="35" t="s">
        <v>27955</v>
      </c>
      <c r="AA4529" s="36">
        <v>1</v>
      </c>
      <c r="AB4529" s="35" t="s">
        <v>9849</v>
      </c>
      <c r="AC4529" s="35" t="str">
        <f>+IF(Tabla1[[#This Row],[STK]]="no","Sin STK", "STK disponible")</f>
        <v>Sin STK</v>
      </c>
      <c r="AD4529" s="35">
        <f>+I4529*J4529</f>
        <v>0</v>
      </c>
      <c r="AE4529" s="35">
        <f>+I4529*K4529</f>
        <v>0</v>
      </c>
      <c r="AF4529" s="36">
        <f>IF(Tabla1[[#This Row],[ref pack]]=1,Tabla1[[#This Row],[Pedido]],LCM(Tabla1[[#This Row],[MC VIEJO]],Tabla1[[#This Row],[Pedido]]))</f>
        <v>1</v>
      </c>
      <c r="AG4529" s="36">
        <f>+VLOOKUP(Tabla1[[#This Row],[Artículo]],'.'!$B$2:$D$11481,3,)</f>
        <v>1</v>
      </c>
      <c r="AH4529" s="37" t="str">
        <f>+IFERROR(SEARCH("pack",Tabla1[[#This Row],[PACK]]),"")</f>
        <v/>
      </c>
    </row>
    <row r="4530" spans="1:34" ht="24" customHeight="1" x14ac:dyDescent="0.2">
      <c r="A4530" s="50" t="s">
        <v>8603</v>
      </c>
      <c r="B4530" s="60" t="s">
        <v>8640</v>
      </c>
      <c r="C4530" s="61" t="s">
        <v>8641</v>
      </c>
      <c r="D4530" s="52" t="s">
        <v>27</v>
      </c>
      <c r="E4530" s="53">
        <v>156304.15</v>
      </c>
      <c r="F4530" s="23" t="str">
        <f>+IFERROR(VLOOKUP(Tabla1[[#This Row],[Artículo]],'..'!$B$2:$D$569000,3,),"")</f>
        <v/>
      </c>
      <c r="G4530" s="24" t="str">
        <f>IF(H4530=AF4530,"", "Error MC")</f>
        <v>Error MC</v>
      </c>
      <c r="H4530" s="62"/>
      <c r="I4530" s="54">
        <f>+Tabla1[[#This Row],[MC]]*Tabla1[[#This Row],[Pedido]]*Tabla1[[#This Row],[PVC ]]</f>
        <v>0</v>
      </c>
      <c r="J4530" s="26">
        <v>0.21</v>
      </c>
      <c r="K4530" s="63"/>
      <c r="L4530" s="28" t="s">
        <v>17</v>
      </c>
      <c r="M4530" s="53">
        <v>274235.63400000002</v>
      </c>
      <c r="N4530" s="64" t="str">
        <f>+IF(Tabla1[[#This Row],[F PMPI]]="SÍ","No","Sí")</f>
        <v>No</v>
      </c>
      <c r="O4530" s="65">
        <f>+Tabla1[[#This Row],[PVL]]*1.055</f>
        <v>289318.59386999998</v>
      </c>
      <c r="P4530" s="65">
        <f>+Tabla1[[#This Row],[PVL]]*1.43</f>
        <v>392156.95662000001</v>
      </c>
      <c r="Q4530" s="66" t="str">
        <f>+HYPERLINK(Tabla1[[#This Row],[PAG]])</f>
        <v>https://todomusica.com.ar/bajos-electricos/5269-404.html</v>
      </c>
      <c r="R4530" s="67"/>
      <c r="S4530" s="68"/>
      <c r="T4530" s="69"/>
      <c r="U4530" s="69"/>
      <c r="V4530" s="69"/>
      <c r="W4530" s="69"/>
      <c r="X4530" s="69"/>
      <c r="Y4530" s="35"/>
      <c r="Z4530" s="35" t="s">
        <v>27956</v>
      </c>
      <c r="AA4530" s="36">
        <v>1</v>
      </c>
      <c r="AB4530" s="35" t="s">
        <v>9849</v>
      </c>
      <c r="AC4530" s="35" t="str">
        <f>+IF(Tabla1[[#This Row],[STK]]="no","Sin STK", "STK disponible")</f>
        <v>Sin STK</v>
      </c>
      <c r="AD4530" s="35">
        <f>+I4530*J4530</f>
        <v>0</v>
      </c>
      <c r="AE4530" s="35">
        <f>+I4530*K4530</f>
        <v>0</v>
      </c>
      <c r="AF4530" s="36">
        <f>IF(Tabla1[[#This Row],[ref pack]]=1,Tabla1[[#This Row],[Pedido]],LCM(Tabla1[[#This Row],[MC VIEJO]],Tabla1[[#This Row],[Pedido]]))</f>
        <v>1</v>
      </c>
      <c r="AG4530" s="36">
        <f>+VLOOKUP(Tabla1[[#This Row],[Artículo]],'.'!$B$2:$D$11481,3,)</f>
        <v>1</v>
      </c>
      <c r="AH4530" s="37" t="str">
        <f>+IFERROR(SEARCH("pack",Tabla1[[#This Row],[PACK]]),"")</f>
        <v/>
      </c>
    </row>
    <row r="4531" spans="1:34" ht="24" customHeight="1" x14ac:dyDescent="0.2">
      <c r="A4531" s="50" t="s">
        <v>8603</v>
      </c>
      <c r="B4531" s="60" t="s">
        <v>8642</v>
      </c>
      <c r="C4531" s="61" t="s">
        <v>21</v>
      </c>
      <c r="D4531" s="52" t="s">
        <v>27</v>
      </c>
      <c r="E4531" s="53">
        <v>156304.15</v>
      </c>
      <c r="F4531" s="23" t="str">
        <f>+IFERROR(VLOOKUP(Tabla1[[#This Row],[Artículo]],'..'!$B$2:$D$569000,3,),"")</f>
        <v/>
      </c>
      <c r="G4531" s="24" t="str">
        <f>IF(H4531=AF4531,"", "Error MC")</f>
        <v>Error MC</v>
      </c>
      <c r="H4531" s="62"/>
      <c r="I4531" s="54">
        <f>+Tabla1[[#This Row],[MC]]*Tabla1[[#This Row],[Pedido]]*Tabla1[[#This Row],[PVC ]]</f>
        <v>0</v>
      </c>
      <c r="J4531" s="26">
        <v>0.21</v>
      </c>
      <c r="K4531" s="63"/>
      <c r="L4531" s="28" t="s">
        <v>17</v>
      </c>
      <c r="M4531" s="53">
        <v>274235.63400000002</v>
      </c>
      <c r="N4531" s="64" t="str">
        <f>+IF(Tabla1[[#This Row],[F PMPI]]="SÍ","No","Sí")</f>
        <v>No</v>
      </c>
      <c r="O4531" s="65">
        <f>+Tabla1[[#This Row],[PVL]]*1.055</f>
        <v>289318.59386999998</v>
      </c>
      <c r="P4531" s="65">
        <f>+Tabla1[[#This Row],[PVL]]*1.43</f>
        <v>392156.95662000001</v>
      </c>
      <c r="Q4531" s="66" t="str">
        <f>+HYPERLINK(Tabla1[[#This Row],[PAG]])</f>
        <v>https://todomusica.com.ar/bajos-electricos/5270-404.html</v>
      </c>
      <c r="R4531" s="67"/>
      <c r="S4531" s="68"/>
      <c r="T4531" s="69"/>
      <c r="U4531" s="69"/>
      <c r="V4531" s="69"/>
      <c r="W4531" s="69"/>
      <c r="X4531" s="69"/>
      <c r="Y4531" s="35"/>
      <c r="Z4531" s="35" t="s">
        <v>27957</v>
      </c>
      <c r="AA4531" s="36">
        <v>1</v>
      </c>
      <c r="AB4531" s="35" t="s">
        <v>9849</v>
      </c>
      <c r="AC4531" s="35" t="str">
        <f>+IF(Tabla1[[#This Row],[STK]]="no","Sin STK", "STK disponible")</f>
        <v>Sin STK</v>
      </c>
      <c r="AD4531" s="35">
        <f>+I4531*J4531</f>
        <v>0</v>
      </c>
      <c r="AE4531" s="35">
        <f>+I4531*K4531</f>
        <v>0</v>
      </c>
      <c r="AF4531" s="36">
        <f>IF(Tabla1[[#This Row],[ref pack]]=1,Tabla1[[#This Row],[Pedido]],LCM(Tabla1[[#This Row],[MC VIEJO]],Tabla1[[#This Row],[Pedido]]))</f>
        <v>1</v>
      </c>
      <c r="AG4531" s="36">
        <f>+VLOOKUP(Tabla1[[#This Row],[Artículo]],'.'!$B$2:$D$11481,3,)</f>
        <v>1</v>
      </c>
      <c r="AH4531" s="37" t="str">
        <f>+IFERROR(SEARCH("pack",Tabla1[[#This Row],[PACK]]),"")</f>
        <v/>
      </c>
    </row>
    <row r="4532" spans="1:34" ht="24" customHeight="1" x14ac:dyDescent="0.2">
      <c r="A4532" s="50" t="s">
        <v>8603</v>
      </c>
      <c r="B4532" s="60" t="s">
        <v>8643</v>
      </c>
      <c r="C4532" s="61" t="s">
        <v>8644</v>
      </c>
      <c r="D4532" s="52" t="s">
        <v>9841</v>
      </c>
      <c r="E4532" s="53">
        <v>2782.9</v>
      </c>
      <c r="F4532" s="23" t="str">
        <f>+IFERROR(VLOOKUP(Tabla1[[#This Row],[Artículo]],'..'!$B$2:$D$569000,3,),"")</f>
        <v/>
      </c>
      <c r="G4532" s="24" t="str">
        <f>IF(H4532=AF4532,"", "Error MC")</f>
        <v>Error MC</v>
      </c>
      <c r="H4532" s="62"/>
      <c r="I4532" s="54">
        <f>+Tabla1[[#This Row],[MC]]*Tabla1[[#This Row],[Pedido]]*Tabla1[[#This Row],[PVC ]]</f>
        <v>0</v>
      </c>
      <c r="J4532" s="26">
        <v>0.21</v>
      </c>
      <c r="K4532" s="63"/>
      <c r="L4532" s="28" t="s">
        <v>17</v>
      </c>
      <c r="M4532" s="53">
        <v>4882.6040000000003</v>
      </c>
      <c r="N4532" s="64" t="str">
        <f>+IF(Tabla1[[#This Row],[F PMPI]]="SÍ","No","Sí")</f>
        <v>No</v>
      </c>
      <c r="O4532" s="65">
        <f>+Tabla1[[#This Row],[PVL]]*1.055</f>
        <v>5151.1472199999998</v>
      </c>
      <c r="P4532" s="65">
        <f>+Tabla1[[#This Row],[PVL]]*1.43</f>
        <v>6982.1237200000005</v>
      </c>
      <c r="Q4532" s="66" t="str">
        <f>+HYPERLINK(Tabla1[[#This Row],[PAG]])</f>
        <v>https://todomusica.com.ar/correas/3315-gst-g16b.html</v>
      </c>
      <c r="R4532" s="67"/>
      <c r="S4532" s="68"/>
      <c r="T4532" s="69"/>
      <c r="U4532" s="69"/>
      <c r="V4532" s="69"/>
      <c r="W4532" s="69"/>
      <c r="X4532" s="69"/>
      <c r="Y4532" s="35"/>
      <c r="Z4532" s="35" t="s">
        <v>27958</v>
      </c>
      <c r="AA4532" s="36">
        <v>1</v>
      </c>
      <c r="AB4532" s="35" t="s">
        <v>9849</v>
      </c>
      <c r="AC4532" s="35" t="str">
        <f>+IF(Tabla1[[#This Row],[STK]]="no","Sin STK", "STK disponible")</f>
        <v>STK disponible</v>
      </c>
      <c r="AD4532" s="35">
        <f>+I4532*J4532</f>
        <v>0</v>
      </c>
      <c r="AE4532" s="35">
        <f>+I4532*K4532</f>
        <v>0</v>
      </c>
      <c r="AF4532" s="36">
        <f>IF(Tabla1[[#This Row],[ref pack]]=1,Tabla1[[#This Row],[Pedido]],LCM(Tabla1[[#This Row],[MC VIEJO]],Tabla1[[#This Row],[Pedido]]))</f>
        <v>1</v>
      </c>
      <c r="AG4532" s="36">
        <f>+VLOOKUP(Tabla1[[#This Row],[Artículo]],'.'!$B$2:$D$11481,3,)</f>
        <v>1</v>
      </c>
      <c r="AH4532" s="37" t="str">
        <f>+IFERROR(SEARCH("pack",Tabla1[[#This Row],[PACK]]),"")</f>
        <v/>
      </c>
    </row>
    <row r="4533" spans="1:34" ht="24" customHeight="1" x14ac:dyDescent="0.2">
      <c r="A4533" s="50" t="s">
        <v>8603</v>
      </c>
      <c r="B4533" s="60" t="s">
        <v>8645</v>
      </c>
      <c r="C4533" s="61" t="s">
        <v>8646</v>
      </c>
      <c r="D4533" s="52" t="s">
        <v>9841</v>
      </c>
      <c r="E4533" s="53">
        <v>2782.9</v>
      </c>
      <c r="F4533" s="23" t="str">
        <f>+IFERROR(VLOOKUP(Tabla1[[#This Row],[Artículo]],'..'!$B$2:$D$569000,3,),"")</f>
        <v/>
      </c>
      <c r="G4533" s="24" t="str">
        <f>IF(H4533=AF4533,"", "Error MC")</f>
        <v>Error MC</v>
      </c>
      <c r="H4533" s="62"/>
      <c r="I4533" s="54">
        <f>+Tabla1[[#This Row],[MC]]*Tabla1[[#This Row],[Pedido]]*Tabla1[[#This Row],[PVC ]]</f>
        <v>0</v>
      </c>
      <c r="J4533" s="26">
        <v>0.21</v>
      </c>
      <c r="K4533" s="63"/>
      <c r="L4533" s="28" t="s">
        <v>17</v>
      </c>
      <c r="M4533" s="53">
        <v>4882.6040000000003</v>
      </c>
      <c r="N4533" s="64" t="str">
        <f>+IF(Tabla1[[#This Row],[F PMPI]]="SÍ","No","Sí")</f>
        <v>No</v>
      </c>
      <c r="O4533" s="65">
        <f>+Tabla1[[#This Row],[PVL]]*1.055</f>
        <v>5151.1472199999998</v>
      </c>
      <c r="P4533" s="65">
        <f>+Tabla1[[#This Row],[PVL]]*1.43</f>
        <v>6982.1237200000005</v>
      </c>
      <c r="Q4533" s="66" t="str">
        <f>+HYPERLINK(Tabla1[[#This Row],[PAG]])</f>
        <v>https://todomusica.com.ar/correas/3307-gst-p001b.html</v>
      </c>
      <c r="R4533" s="67"/>
      <c r="S4533" s="68"/>
      <c r="T4533" s="69"/>
      <c r="U4533" s="69"/>
      <c r="V4533" s="69"/>
      <c r="W4533" s="69"/>
      <c r="X4533" s="69"/>
      <c r="Y4533" s="35"/>
      <c r="Z4533" s="35" t="s">
        <v>27959</v>
      </c>
      <c r="AA4533" s="36">
        <v>1</v>
      </c>
      <c r="AB4533" s="35" t="s">
        <v>9849</v>
      </c>
      <c r="AC4533" s="35" t="str">
        <f>+IF(Tabla1[[#This Row],[STK]]="no","Sin STK", "STK disponible")</f>
        <v>STK disponible</v>
      </c>
      <c r="AD4533" s="35">
        <f>+I4533*J4533</f>
        <v>0</v>
      </c>
      <c r="AE4533" s="35">
        <f>+I4533*K4533</f>
        <v>0</v>
      </c>
      <c r="AF4533" s="36">
        <f>IF(Tabla1[[#This Row],[ref pack]]=1,Tabla1[[#This Row],[Pedido]],LCM(Tabla1[[#This Row],[MC VIEJO]],Tabla1[[#This Row],[Pedido]]))</f>
        <v>1</v>
      </c>
      <c r="AG4533" s="36">
        <f>+VLOOKUP(Tabla1[[#This Row],[Artículo]],'.'!$B$2:$D$11481,3,)</f>
        <v>1</v>
      </c>
      <c r="AH4533" s="37" t="str">
        <f>+IFERROR(SEARCH("pack",Tabla1[[#This Row],[PACK]]),"")</f>
        <v/>
      </c>
    </row>
    <row r="4534" spans="1:34" ht="24" customHeight="1" x14ac:dyDescent="0.2">
      <c r="A4534" s="50" t="s">
        <v>8603</v>
      </c>
      <c r="B4534" s="60" t="s">
        <v>8647</v>
      </c>
      <c r="C4534" s="61" t="s">
        <v>8648</v>
      </c>
      <c r="D4534" s="52" t="s">
        <v>27</v>
      </c>
      <c r="E4534" s="53">
        <v>109055.98</v>
      </c>
      <c r="F4534" s="23" t="str">
        <f>+IFERROR(VLOOKUP(Tabla1[[#This Row],[Artículo]],'..'!$B$2:$D$569000,3,),"")</f>
        <v/>
      </c>
      <c r="G4534" s="24" t="str">
        <f>IF(H4534=AF4534,"", "Error MC")</f>
        <v>Error MC</v>
      </c>
      <c r="H4534" s="62"/>
      <c r="I4534" s="54">
        <f>+Tabla1[[#This Row],[MC]]*Tabla1[[#This Row],[Pedido]]*Tabla1[[#This Row],[PVC ]]</f>
        <v>0</v>
      </c>
      <c r="J4534" s="26">
        <v>0.21</v>
      </c>
      <c r="K4534" s="63"/>
      <c r="L4534" s="28" t="s">
        <v>17</v>
      </c>
      <c r="M4534" s="53">
        <v>191338.71599999999</v>
      </c>
      <c r="N4534" s="64" t="str">
        <f>+IF(Tabla1[[#This Row],[F PMPI]]="SÍ","No","Sí")</f>
        <v>No</v>
      </c>
      <c r="O4534" s="65">
        <f>+Tabla1[[#This Row],[PVL]]*1.055</f>
        <v>201862.34537999998</v>
      </c>
      <c r="P4534" s="65">
        <f>+Tabla1[[#This Row],[PVL]]*1.43</f>
        <v>273614.36387999996</v>
      </c>
      <c r="Q4534" s="66" t="str">
        <f>+HYPERLINK(Tabla1[[#This Row],[PAG]])</f>
        <v>https://todomusica.com.ar/ukeleles/8286-ug30-300t-nat-tex.html</v>
      </c>
      <c r="R4534" s="67"/>
      <c r="S4534" s="68"/>
      <c r="T4534" s="69"/>
      <c r="U4534" s="69"/>
      <c r="V4534" s="69"/>
      <c r="W4534" s="69"/>
      <c r="X4534" s="69"/>
      <c r="Y4534" s="35"/>
      <c r="Z4534" s="35" t="s">
        <v>27960</v>
      </c>
      <c r="AA4534" s="36">
        <v>1</v>
      </c>
      <c r="AB4534" s="35" t="s">
        <v>9849</v>
      </c>
      <c r="AC4534" s="35" t="str">
        <f>+IF(Tabla1[[#This Row],[STK]]="no","Sin STK", "STK disponible")</f>
        <v>Sin STK</v>
      </c>
      <c r="AD4534" s="35">
        <f>+I4534*J4534</f>
        <v>0</v>
      </c>
      <c r="AE4534" s="35">
        <f>+I4534*K4534</f>
        <v>0</v>
      </c>
      <c r="AF4534" s="36">
        <f>IF(Tabla1[[#This Row],[ref pack]]=1,Tabla1[[#This Row],[Pedido]],LCM(Tabla1[[#This Row],[MC VIEJO]],Tabla1[[#This Row],[Pedido]]))</f>
        <v>1</v>
      </c>
      <c r="AG4534" s="36">
        <f>+VLOOKUP(Tabla1[[#This Row],[Artículo]],'.'!$B$2:$D$11481,3,)</f>
        <v>1</v>
      </c>
      <c r="AH4534" s="37" t="str">
        <f>+IFERROR(SEARCH("pack",Tabla1[[#This Row],[PACK]]),"")</f>
        <v/>
      </c>
    </row>
    <row r="4535" spans="1:34" ht="24" customHeight="1" x14ac:dyDescent="0.2">
      <c r="A4535" s="50" t="s">
        <v>8649</v>
      </c>
      <c r="B4535" s="60" t="s">
        <v>8650</v>
      </c>
      <c r="C4535" s="61" t="s">
        <v>8651</v>
      </c>
      <c r="D4535" s="52" t="s">
        <v>27</v>
      </c>
      <c r="E4535" s="53">
        <v>17661.38</v>
      </c>
      <c r="F4535" s="23" t="str">
        <f>+IFERROR(VLOOKUP(Tabla1[[#This Row],[Artículo]],'..'!$B$2:$D$569000,3,),"")</f>
        <v/>
      </c>
      <c r="G4535" s="24" t="str">
        <f>IF(H4535=AF4535,"", "Error MC")</f>
        <v>Error MC</v>
      </c>
      <c r="H4535" s="62"/>
      <c r="I4535" s="54">
        <f>+Tabla1[[#This Row],[MC]]*Tabla1[[#This Row],[Pedido]]*Tabla1[[#This Row],[PVC ]]</f>
        <v>0</v>
      </c>
      <c r="J4535" s="26">
        <v>0.21</v>
      </c>
      <c r="K4535" s="63"/>
      <c r="L4535" s="28" t="s">
        <v>17</v>
      </c>
      <c r="M4535" s="53">
        <v>30986.89</v>
      </c>
      <c r="N4535" s="64" t="str">
        <f>+IF(Tabla1[[#This Row],[F PMPI]]="SÍ","No","Sí")</f>
        <v>No</v>
      </c>
      <c r="O4535" s="65">
        <f>+Tabla1[[#This Row],[PVL]]*1.055</f>
        <v>32691.168949999996</v>
      </c>
      <c r="P4535" s="65">
        <f>+Tabla1[[#This Row],[PVL]]*1.43</f>
        <v>44311.252699999997</v>
      </c>
      <c r="Q4535" s="66" t="str">
        <f>+HYPERLINK(Tabla1[[#This Row],[PAG]])</f>
        <v>http://www.todomusica.com.ar/atriles/27840-df002.html</v>
      </c>
      <c r="R4535" s="67"/>
      <c r="S4535" s="68"/>
      <c r="T4535" s="69"/>
      <c r="U4535" s="69"/>
      <c r="V4535" s="69"/>
      <c r="W4535" s="69"/>
      <c r="X4535" s="69"/>
      <c r="Y4535" s="35"/>
      <c r="Z4535" s="35" t="s">
        <v>27961</v>
      </c>
      <c r="AA4535" s="36">
        <v>1</v>
      </c>
      <c r="AB4535" s="35" t="s">
        <v>9849</v>
      </c>
      <c r="AC4535" s="35" t="str">
        <f>+IF(Tabla1[[#This Row],[STK]]="no","Sin STK", "STK disponible")</f>
        <v>Sin STK</v>
      </c>
      <c r="AD4535" s="35">
        <f>+I4535*J4535</f>
        <v>0</v>
      </c>
      <c r="AE4535" s="35">
        <f>+I4535*K4535</f>
        <v>0</v>
      </c>
      <c r="AF4535" s="36">
        <f>IF(Tabla1[[#This Row],[ref pack]]=1,Tabla1[[#This Row],[Pedido]],LCM(Tabla1[[#This Row],[MC VIEJO]],Tabla1[[#This Row],[Pedido]]))</f>
        <v>1</v>
      </c>
      <c r="AG4535" s="36">
        <f>+VLOOKUP(Tabla1[[#This Row],[Artículo]],'.'!$B$2:$D$11481,3,)</f>
        <v>1</v>
      </c>
      <c r="AH4535" s="37" t="str">
        <f>+IFERROR(SEARCH("pack",Tabla1[[#This Row],[PACK]]),"")</f>
        <v/>
      </c>
    </row>
    <row r="4536" spans="1:34" ht="24" customHeight="1" x14ac:dyDescent="0.2">
      <c r="A4536" s="50" t="s">
        <v>8649</v>
      </c>
      <c r="B4536" s="60" t="s">
        <v>8652</v>
      </c>
      <c r="C4536" s="61" t="s">
        <v>8653</v>
      </c>
      <c r="D4536" s="52" t="s">
        <v>27</v>
      </c>
      <c r="E4536" s="53">
        <v>9955.73</v>
      </c>
      <c r="F4536" s="23" t="str">
        <f>+IFERROR(VLOOKUP(Tabla1[[#This Row],[Artículo]],'..'!$B$2:$D$569000,3,),"")</f>
        <v/>
      </c>
      <c r="G4536" s="24" t="str">
        <f>IF(H4536=AF4536,"", "Error MC")</f>
        <v>Error MC</v>
      </c>
      <c r="H4536" s="62"/>
      <c r="I4536" s="54">
        <f>+Tabla1[[#This Row],[MC]]*Tabla1[[#This Row],[Pedido]]*Tabla1[[#This Row],[PVC ]]</f>
        <v>0</v>
      </c>
      <c r="J4536" s="26">
        <v>0.21</v>
      </c>
      <c r="K4536" s="63"/>
      <c r="L4536" s="28" t="s">
        <v>17</v>
      </c>
      <c r="M4536" s="53">
        <v>17467.330000000002</v>
      </c>
      <c r="N4536" s="64" t="str">
        <f>+IF(Tabla1[[#This Row],[F PMPI]]="SÍ","No","Sí")</f>
        <v>No</v>
      </c>
      <c r="O4536" s="65">
        <f>+Tabla1[[#This Row],[PVL]]*1.055</f>
        <v>18428.033149999999</v>
      </c>
      <c r="P4536" s="65">
        <f>+Tabla1[[#This Row],[PVL]]*1.43</f>
        <v>24978.281900000002</v>
      </c>
      <c r="Q4536" s="66" t="str">
        <f>+HYPERLINK(Tabla1[[#This Row],[PAG]])</f>
        <v>https://todomusica.com.ar/atriles/8594-df009.html</v>
      </c>
      <c r="R4536" s="67"/>
      <c r="S4536" s="68"/>
      <c r="T4536" s="69"/>
      <c r="U4536" s="69"/>
      <c r="V4536" s="69"/>
      <c r="W4536" s="69"/>
      <c r="X4536" s="69"/>
      <c r="Y4536" s="35"/>
      <c r="Z4536" s="35" t="s">
        <v>27962</v>
      </c>
      <c r="AA4536" s="36">
        <v>1</v>
      </c>
      <c r="AB4536" s="35" t="s">
        <v>9849</v>
      </c>
      <c r="AC4536" s="35" t="str">
        <f>+IF(Tabla1[[#This Row],[STK]]="no","Sin STK", "STK disponible")</f>
        <v>Sin STK</v>
      </c>
      <c r="AD4536" s="35">
        <f>+I4536*J4536</f>
        <v>0</v>
      </c>
      <c r="AE4536" s="35">
        <f>+I4536*K4536</f>
        <v>0</v>
      </c>
      <c r="AF4536" s="36">
        <f>IF(Tabla1[[#This Row],[ref pack]]=1,Tabla1[[#This Row],[Pedido]],LCM(Tabla1[[#This Row],[MC VIEJO]],Tabla1[[#This Row],[Pedido]]))</f>
        <v>1</v>
      </c>
      <c r="AG4536" s="36">
        <f>+VLOOKUP(Tabla1[[#This Row],[Artículo]],'.'!$B$2:$D$11481,3,)</f>
        <v>1</v>
      </c>
      <c r="AH4536" s="37" t="str">
        <f>+IFERROR(SEARCH("pack",Tabla1[[#This Row],[PACK]]),"")</f>
        <v/>
      </c>
    </row>
    <row r="4537" spans="1:34" ht="24" customHeight="1" x14ac:dyDescent="0.2">
      <c r="A4537" s="50" t="s">
        <v>8649</v>
      </c>
      <c r="B4537" s="60" t="s">
        <v>8654</v>
      </c>
      <c r="C4537" s="61" t="s">
        <v>8655</v>
      </c>
      <c r="D4537" s="52" t="s">
        <v>27</v>
      </c>
      <c r="E4537" s="53">
        <v>22801.38</v>
      </c>
      <c r="F4537" s="23" t="str">
        <f>+IFERROR(VLOOKUP(Tabla1[[#This Row],[Artículo]],'..'!$B$2:$D$569000,3,),"")</f>
        <v/>
      </c>
      <c r="G4537" s="24" t="str">
        <f>IF(H4537=AF4537,"", "Error MC")</f>
        <v>Error MC</v>
      </c>
      <c r="H4537" s="62"/>
      <c r="I4537" s="54">
        <f>+Tabla1[[#This Row],[MC]]*Tabla1[[#This Row],[Pedido]]*Tabla1[[#This Row],[PVC ]]</f>
        <v>0</v>
      </c>
      <c r="J4537" s="26">
        <v>0.21</v>
      </c>
      <c r="K4537" s="63"/>
      <c r="L4537" s="28" t="s">
        <v>17</v>
      </c>
      <c r="M4537" s="53">
        <v>40005.019999999997</v>
      </c>
      <c r="N4537" s="64" t="str">
        <f>+IF(Tabla1[[#This Row],[F PMPI]]="SÍ","No","Sí")</f>
        <v>No</v>
      </c>
      <c r="O4537" s="65">
        <f>+Tabla1[[#This Row],[PVL]]*1.055</f>
        <v>42205.296099999992</v>
      </c>
      <c r="P4537" s="65">
        <f>+Tabla1[[#This Row],[PVL]]*1.43</f>
        <v>57207.178599999992</v>
      </c>
      <c r="Q4537" s="66" t="str">
        <f>+HYPERLINK(Tabla1[[#This Row],[PAG]])</f>
        <v>https://todomusica.com.ar/productos-sin-categorias-de-netsuite/8595-df013.html</v>
      </c>
      <c r="R4537" s="67"/>
      <c r="S4537" s="68"/>
      <c r="T4537" s="69"/>
      <c r="U4537" s="69"/>
      <c r="V4537" s="69"/>
      <c r="W4537" s="69"/>
      <c r="X4537" s="69"/>
      <c r="Y4537" s="35"/>
      <c r="Z4537" s="35" t="s">
        <v>27963</v>
      </c>
      <c r="AA4537" s="36">
        <v>1</v>
      </c>
      <c r="AB4537" s="35" t="s">
        <v>9849</v>
      </c>
      <c r="AC4537" s="35" t="str">
        <f>+IF(Tabla1[[#This Row],[STK]]="no","Sin STK", "STK disponible")</f>
        <v>Sin STK</v>
      </c>
      <c r="AD4537" s="35">
        <f>+I4537*J4537</f>
        <v>0</v>
      </c>
      <c r="AE4537" s="35">
        <f>+I4537*K4537</f>
        <v>0</v>
      </c>
      <c r="AF4537" s="36">
        <f>IF(Tabla1[[#This Row],[ref pack]]=1,Tabla1[[#This Row],[Pedido]],LCM(Tabla1[[#This Row],[MC VIEJO]],Tabla1[[#This Row],[Pedido]]))</f>
        <v>1</v>
      </c>
      <c r="AG4537" s="36">
        <f>+VLOOKUP(Tabla1[[#This Row],[Artículo]],'.'!$B$2:$D$11481,3,)</f>
        <v>1</v>
      </c>
      <c r="AH4537" s="37" t="str">
        <f>+IFERROR(SEARCH("pack",Tabla1[[#This Row],[PACK]]),"")</f>
        <v/>
      </c>
    </row>
    <row r="4538" spans="1:34" ht="24" customHeight="1" x14ac:dyDescent="0.2">
      <c r="A4538" s="50" t="s">
        <v>8649</v>
      </c>
      <c r="B4538" s="60" t="s">
        <v>8656</v>
      </c>
      <c r="C4538" s="61" t="s">
        <v>8657</v>
      </c>
      <c r="D4538" s="52" t="s">
        <v>27</v>
      </c>
      <c r="E4538" s="53">
        <v>8190.22</v>
      </c>
      <c r="F4538" s="23" t="str">
        <f>+IFERROR(VLOOKUP(Tabla1[[#This Row],[Artículo]],'..'!$B$2:$D$569000,3,),"")</f>
        <v/>
      </c>
      <c r="G4538" s="24" t="str">
        <f>IF(H4538=AF4538,"", "Error MC")</f>
        <v>Error MC</v>
      </c>
      <c r="H4538" s="62"/>
      <c r="I4538" s="54">
        <f>+Tabla1[[#This Row],[MC]]*Tabla1[[#This Row],[Pedido]]*Tabla1[[#This Row],[PVC ]]</f>
        <v>0</v>
      </c>
      <c r="J4538" s="26">
        <v>0.21</v>
      </c>
      <c r="K4538" s="63"/>
      <c r="L4538" s="28" t="s">
        <v>17</v>
      </c>
      <c r="M4538" s="53">
        <v>14369.742</v>
      </c>
      <c r="N4538" s="64" t="str">
        <f>+IF(Tabla1[[#This Row],[F PMPI]]="SÍ","No","Sí")</f>
        <v>No</v>
      </c>
      <c r="O4538" s="65">
        <f>+Tabla1[[#This Row],[PVL]]*1.055</f>
        <v>15160.077809999999</v>
      </c>
      <c r="P4538" s="65">
        <f>+Tabla1[[#This Row],[PVL]]*1.43</f>
        <v>20548.731059999998</v>
      </c>
      <c r="Q4538" s="66" t="str">
        <f>+HYPERLINK(Tabla1[[#This Row],[PAG]])</f>
        <v>https://todomusica.com.ar/productos-sin-categorias-de-netsuite/8596-dg016.html</v>
      </c>
      <c r="R4538" s="67"/>
      <c r="S4538" s="68"/>
      <c r="T4538" s="69"/>
      <c r="U4538" s="69"/>
      <c r="V4538" s="69"/>
      <c r="W4538" s="69"/>
      <c r="X4538" s="69"/>
      <c r="Y4538" s="35"/>
      <c r="Z4538" s="35" t="s">
        <v>27964</v>
      </c>
      <c r="AA4538" s="36">
        <v>1</v>
      </c>
      <c r="AB4538" s="35" t="s">
        <v>9849</v>
      </c>
      <c r="AC4538" s="35" t="str">
        <f>+IF(Tabla1[[#This Row],[STK]]="no","Sin STK", "STK disponible")</f>
        <v>Sin STK</v>
      </c>
      <c r="AD4538" s="35">
        <f>+I4538*J4538</f>
        <v>0</v>
      </c>
      <c r="AE4538" s="35">
        <f>+I4538*K4538</f>
        <v>0</v>
      </c>
      <c r="AF4538" s="36">
        <f>IF(Tabla1[[#This Row],[ref pack]]=1,Tabla1[[#This Row],[Pedido]],LCM(Tabla1[[#This Row],[MC VIEJO]],Tabla1[[#This Row],[Pedido]]))</f>
        <v>1</v>
      </c>
      <c r="AG4538" s="36">
        <f>+VLOOKUP(Tabla1[[#This Row],[Artículo]],'.'!$B$2:$D$11481,3,)</f>
        <v>1</v>
      </c>
      <c r="AH4538" s="37" t="str">
        <f>+IFERROR(SEARCH("pack",Tabla1[[#This Row],[PACK]]),"")</f>
        <v/>
      </c>
    </row>
    <row r="4539" spans="1:34" ht="24" customHeight="1" x14ac:dyDescent="0.2">
      <c r="A4539" s="50" t="s">
        <v>8649</v>
      </c>
      <c r="B4539" s="60" t="s">
        <v>8658</v>
      </c>
      <c r="C4539" s="61" t="s">
        <v>8659</v>
      </c>
      <c r="D4539" s="52" t="s">
        <v>27</v>
      </c>
      <c r="E4539" s="53">
        <v>39876.410000000003</v>
      </c>
      <c r="F4539" s="23" t="str">
        <f>+IFERROR(VLOOKUP(Tabla1[[#This Row],[Artículo]],'..'!$B$2:$D$569000,3,),"")</f>
        <v/>
      </c>
      <c r="G4539" s="24" t="str">
        <f>IF(H4539=AF4539,"", "Error MC")</f>
        <v>Error MC</v>
      </c>
      <c r="H4539" s="62"/>
      <c r="I4539" s="54">
        <f>+Tabla1[[#This Row],[MC]]*Tabla1[[#This Row],[Pedido]]*Tabla1[[#This Row],[PVC ]]</f>
        <v>0</v>
      </c>
      <c r="J4539" s="26">
        <v>0.21</v>
      </c>
      <c r="K4539" s="63"/>
      <c r="L4539" s="28" t="s">
        <v>17</v>
      </c>
      <c r="M4539" s="53">
        <v>69963.156000000003</v>
      </c>
      <c r="N4539" s="64" t="str">
        <f>+IF(Tabla1[[#This Row],[F PMPI]]="SÍ","No","Sí")</f>
        <v>No</v>
      </c>
      <c r="O4539" s="65">
        <f>+Tabla1[[#This Row],[PVL]]*1.055</f>
        <v>73811.129579999993</v>
      </c>
      <c r="P4539" s="65">
        <f>+Tabla1[[#This Row],[PVL]]*1.43</f>
        <v>100047.31307999999</v>
      </c>
      <c r="Q4539" s="66" t="str">
        <f>+HYPERLINK(Tabla1[[#This Row],[PAG]])</f>
        <v>https://todomusica.com.ar/hardware-para-baterias/2367-h-4r.html</v>
      </c>
      <c r="R4539" s="67"/>
      <c r="S4539" s="68"/>
      <c r="T4539" s="69"/>
      <c r="U4539" s="69"/>
      <c r="V4539" s="69"/>
      <c r="W4539" s="69"/>
      <c r="X4539" s="69"/>
      <c r="Y4539" s="35"/>
      <c r="Z4539" s="35" t="s">
        <v>27965</v>
      </c>
      <c r="AA4539" s="36">
        <v>1</v>
      </c>
      <c r="AB4539" s="35" t="s">
        <v>9849</v>
      </c>
      <c r="AC4539" s="35" t="str">
        <f>+IF(Tabla1[[#This Row],[STK]]="no","Sin STK", "STK disponible")</f>
        <v>Sin STK</v>
      </c>
      <c r="AD4539" s="35">
        <f>+I4539*J4539</f>
        <v>0</v>
      </c>
      <c r="AE4539" s="35">
        <f>+I4539*K4539</f>
        <v>0</v>
      </c>
      <c r="AF4539" s="36">
        <f>IF(Tabla1[[#This Row],[ref pack]]=1,Tabla1[[#This Row],[Pedido]],LCM(Tabla1[[#This Row],[MC VIEJO]],Tabla1[[#This Row],[Pedido]]))</f>
        <v>1</v>
      </c>
      <c r="AG4539" s="36">
        <f>+VLOOKUP(Tabla1[[#This Row],[Artículo]],'.'!$B$2:$D$11481,3,)</f>
        <v>1</v>
      </c>
      <c r="AH4539" s="37" t="str">
        <f>+IFERROR(SEARCH("pack",Tabla1[[#This Row],[PACK]]),"")</f>
        <v/>
      </c>
    </row>
    <row r="4540" spans="1:34" ht="24" customHeight="1" x14ac:dyDescent="0.2">
      <c r="A4540" s="50" t="s">
        <v>8649</v>
      </c>
      <c r="B4540" s="60" t="s">
        <v>8660</v>
      </c>
      <c r="C4540" s="61" t="s">
        <v>8661</v>
      </c>
      <c r="D4540" s="52" t="s">
        <v>27</v>
      </c>
      <c r="E4540" s="53">
        <v>54787.13</v>
      </c>
      <c r="F4540" s="23" t="str">
        <f>+IFERROR(VLOOKUP(Tabla1[[#This Row],[Artículo]],'..'!$B$2:$D$569000,3,),"")</f>
        <v/>
      </c>
      <c r="G4540" s="24" t="str">
        <f>IF(H4540=AF4540,"", "Error MC")</f>
        <v>Error MC</v>
      </c>
      <c r="H4540" s="62"/>
      <c r="I4540" s="54">
        <f>+Tabla1[[#This Row],[MC]]*Tabla1[[#This Row],[Pedido]]*Tabla1[[#This Row],[PVC ]]</f>
        <v>0</v>
      </c>
      <c r="J4540" s="26">
        <v>0.21</v>
      </c>
      <c r="K4540" s="63"/>
      <c r="L4540" s="28" t="s">
        <v>17</v>
      </c>
      <c r="M4540" s="53">
        <v>96124.020999999993</v>
      </c>
      <c r="N4540" s="64" t="str">
        <f>+IF(Tabla1[[#This Row],[F PMPI]]="SÍ","No","Sí")</f>
        <v>No</v>
      </c>
      <c r="O4540" s="65">
        <f>+Tabla1[[#This Row],[PVL]]*1.055</f>
        <v>101410.84215499999</v>
      </c>
      <c r="P4540" s="65">
        <f>+Tabla1[[#This Row],[PVL]]*1.43</f>
        <v>137457.35002999997</v>
      </c>
      <c r="Q4540" s="66" t="str">
        <f>+HYPERLINK(Tabla1[[#This Row],[PAG]])</f>
        <v>https://todomusica.com.ar/efectos-de-percusion/3820-jbch-25.html</v>
      </c>
      <c r="R4540" s="67"/>
      <c r="S4540" s="68"/>
      <c r="T4540" s="69"/>
      <c r="U4540" s="69"/>
      <c r="V4540" s="69"/>
      <c r="W4540" s="69"/>
      <c r="X4540" s="69"/>
      <c r="Y4540" s="35"/>
      <c r="Z4540" s="35" t="s">
        <v>27966</v>
      </c>
      <c r="AA4540" s="36">
        <v>1</v>
      </c>
      <c r="AB4540" s="35" t="s">
        <v>9849</v>
      </c>
      <c r="AC4540" s="35" t="str">
        <f>+IF(Tabla1[[#This Row],[STK]]="no","Sin STK", "STK disponible")</f>
        <v>Sin STK</v>
      </c>
      <c r="AD4540" s="35">
        <f>+I4540*J4540</f>
        <v>0</v>
      </c>
      <c r="AE4540" s="35">
        <f>+I4540*K4540</f>
        <v>0</v>
      </c>
      <c r="AF4540" s="36">
        <f>IF(Tabla1[[#This Row],[ref pack]]=1,Tabla1[[#This Row],[Pedido]],LCM(Tabla1[[#This Row],[MC VIEJO]],Tabla1[[#This Row],[Pedido]]))</f>
        <v>1</v>
      </c>
      <c r="AG4540" s="36">
        <f>+VLOOKUP(Tabla1[[#This Row],[Artículo]],'.'!$B$2:$D$11481,3,)</f>
        <v>1</v>
      </c>
      <c r="AH4540" s="37" t="str">
        <f>+IFERROR(SEARCH("pack",Tabla1[[#This Row],[PACK]]),"")</f>
        <v/>
      </c>
    </row>
    <row r="4541" spans="1:34" ht="24" customHeight="1" x14ac:dyDescent="0.2">
      <c r="A4541" s="50" t="s">
        <v>8649</v>
      </c>
      <c r="B4541" s="60" t="s">
        <v>8662</v>
      </c>
      <c r="C4541" s="61" t="s">
        <v>24228</v>
      </c>
      <c r="D4541" s="52" t="s">
        <v>9841</v>
      </c>
      <c r="E4541" s="53">
        <v>74256.88</v>
      </c>
      <c r="F4541" s="23" t="str">
        <f>+IFERROR(VLOOKUP(Tabla1[[#This Row],[Artículo]],'..'!$B$2:$D$569000,3,),"")</f>
        <v/>
      </c>
      <c r="G4541" s="24" t="str">
        <f>IF(H4541=AF4541,"", "Error MC")</f>
        <v>Error MC</v>
      </c>
      <c r="H4541" s="62"/>
      <c r="I4541" s="54">
        <f>+Tabla1[[#This Row],[MC]]*Tabla1[[#This Row],[Pedido]]*Tabla1[[#This Row],[PVC ]]</f>
        <v>0</v>
      </c>
      <c r="J4541" s="26">
        <v>0.21</v>
      </c>
      <c r="K4541" s="63"/>
      <c r="L4541" s="28" t="s">
        <v>17</v>
      </c>
      <c r="M4541" s="53">
        <v>130283.701</v>
      </c>
      <c r="N4541" s="64" t="str">
        <f>+IF(Tabla1[[#This Row],[F PMPI]]="SÍ","No","Sí")</f>
        <v>No</v>
      </c>
      <c r="O4541" s="65">
        <f>+Tabla1[[#This Row],[PVL]]*1.055</f>
        <v>137449.30455499998</v>
      </c>
      <c r="P4541" s="65">
        <f>+Tabla1[[#This Row],[PVL]]*1.43</f>
        <v>186305.69243</v>
      </c>
      <c r="Q4541" s="66" t="str">
        <f>+HYPERLINK(Tabla1[[#This Row],[PAG]])</f>
        <v>https://todomusica.com.ar/efectos-de-percusion/3821-jbch-36.html</v>
      </c>
      <c r="R4541" s="67"/>
      <c r="S4541" s="68"/>
      <c r="T4541" s="69"/>
      <c r="U4541" s="69"/>
      <c r="V4541" s="69"/>
      <c r="W4541" s="69"/>
      <c r="X4541" s="69"/>
      <c r="Y4541" s="35"/>
      <c r="Z4541" s="35" t="s">
        <v>27967</v>
      </c>
      <c r="AA4541" s="36">
        <v>1</v>
      </c>
      <c r="AB4541" s="35" t="s">
        <v>9849</v>
      </c>
      <c r="AC4541" s="35" t="str">
        <f>+IF(Tabla1[[#This Row],[STK]]="no","Sin STK", "STK disponible")</f>
        <v>STK disponible</v>
      </c>
      <c r="AD4541" s="35">
        <f>+I4541*J4541</f>
        <v>0</v>
      </c>
      <c r="AE4541" s="35">
        <f>+I4541*K4541</f>
        <v>0</v>
      </c>
      <c r="AF4541" s="36">
        <f>IF(Tabla1[[#This Row],[ref pack]]=1,Tabla1[[#This Row],[Pedido]],LCM(Tabla1[[#This Row],[MC VIEJO]],Tabla1[[#This Row],[Pedido]]))</f>
        <v>1</v>
      </c>
      <c r="AG4541" s="36">
        <f>+VLOOKUP(Tabla1[[#This Row],[Artículo]],'.'!$B$2:$D$11481,3,)</f>
        <v>1</v>
      </c>
      <c r="AH4541" s="37" t="str">
        <f>+IFERROR(SEARCH("pack",Tabla1[[#This Row],[PACK]]),"")</f>
        <v/>
      </c>
    </row>
    <row r="4542" spans="1:34" ht="24" customHeight="1" x14ac:dyDescent="0.2">
      <c r="A4542" s="50" t="s">
        <v>8649</v>
      </c>
      <c r="B4542" s="60" t="s">
        <v>8664</v>
      </c>
      <c r="C4542" s="61" t="s">
        <v>8665</v>
      </c>
      <c r="D4542" s="52" t="s">
        <v>27</v>
      </c>
      <c r="E4542" s="53">
        <v>126437.06</v>
      </c>
      <c r="F4542" s="23" t="str">
        <f>+IFERROR(VLOOKUP(Tabla1[[#This Row],[Artículo]],'..'!$B$2:$D$569000,3,),"")</f>
        <v/>
      </c>
      <c r="G4542" s="24" t="str">
        <f>IF(H4542=AF4542,"", "Error MC")</f>
        <v>Error MC</v>
      </c>
      <c r="H4542" s="62"/>
      <c r="I4542" s="54">
        <f>+Tabla1[[#This Row],[MC]]*Tabla1[[#This Row],[Pedido]]*Tabla1[[#This Row],[PVC ]]</f>
        <v>0</v>
      </c>
      <c r="J4542" s="26">
        <v>0.21</v>
      </c>
      <c r="K4542" s="63"/>
      <c r="L4542" s="28" t="s">
        <v>17</v>
      </c>
      <c r="M4542" s="53">
        <v>221833.82500000001</v>
      </c>
      <c r="N4542" s="64" t="str">
        <f>+IF(Tabla1[[#This Row],[F PMPI]]="SÍ","No","Sí")</f>
        <v>No</v>
      </c>
      <c r="O4542" s="65">
        <f>+Tabla1[[#This Row],[PVL]]*1.055</f>
        <v>234034.685375</v>
      </c>
      <c r="P4542" s="65">
        <f>+Tabla1[[#This Row],[PVL]]*1.43</f>
        <v>317222.36975000001</v>
      </c>
      <c r="Q4542" s="66" t="str">
        <f>+HYPERLINK(Tabla1[[#This Row],[PAG]])</f>
        <v>https://todomusica.com.ar/efectos-de-percusion/6609-jbjd-109.html</v>
      </c>
      <c r="R4542" s="67"/>
      <c r="S4542" s="68"/>
      <c r="T4542" s="69"/>
      <c r="U4542" s="69"/>
      <c r="V4542" s="69"/>
      <c r="W4542" s="69"/>
      <c r="X4542" s="69"/>
      <c r="Y4542" s="35"/>
      <c r="Z4542" s="35" t="s">
        <v>27968</v>
      </c>
      <c r="AA4542" s="36">
        <v>1</v>
      </c>
      <c r="AB4542" s="35" t="s">
        <v>9849</v>
      </c>
      <c r="AC4542" s="35" t="str">
        <f>+IF(Tabla1[[#This Row],[STK]]="no","Sin STK", "STK disponible")</f>
        <v>Sin STK</v>
      </c>
      <c r="AD4542" s="35">
        <f>+I4542*J4542</f>
        <v>0</v>
      </c>
      <c r="AE4542" s="35">
        <f>+I4542*K4542</f>
        <v>0</v>
      </c>
      <c r="AF4542" s="36">
        <f>IF(Tabla1[[#This Row],[ref pack]]=1,Tabla1[[#This Row],[Pedido]],LCM(Tabla1[[#This Row],[MC VIEJO]],Tabla1[[#This Row],[Pedido]]))</f>
        <v>1</v>
      </c>
      <c r="AG4542" s="36">
        <f>+VLOOKUP(Tabla1[[#This Row],[Artículo]],'.'!$B$2:$D$11481,3,)</f>
        <v>1</v>
      </c>
      <c r="AH4542" s="37" t="str">
        <f>+IFERROR(SEARCH("pack",Tabla1[[#This Row],[PACK]]),"")</f>
        <v/>
      </c>
    </row>
    <row r="4543" spans="1:34" ht="24" customHeight="1" x14ac:dyDescent="0.2">
      <c r="A4543" s="50" t="s">
        <v>8649</v>
      </c>
      <c r="B4543" s="60" t="s">
        <v>8666</v>
      </c>
      <c r="C4543" s="61" t="s">
        <v>8667</v>
      </c>
      <c r="D4543" s="52" t="s">
        <v>27</v>
      </c>
      <c r="E4543" s="53">
        <v>71163.91</v>
      </c>
      <c r="F4543" s="23" t="str">
        <f>+IFERROR(VLOOKUP(Tabla1[[#This Row],[Artículo]],'..'!$B$2:$D$569000,3,),"")</f>
        <v/>
      </c>
      <c r="G4543" s="24" t="str">
        <f>IF(H4543=AF4543,"", "Error MC")</f>
        <v>Error MC</v>
      </c>
      <c r="H4543" s="62"/>
      <c r="I4543" s="54">
        <f>+Tabla1[[#This Row],[MC]]*Tabla1[[#This Row],[Pedido]]*Tabla1[[#This Row],[PVC ]]</f>
        <v>0</v>
      </c>
      <c r="J4543" s="26">
        <v>0.21</v>
      </c>
      <c r="K4543" s="63"/>
      <c r="L4543" s="28" t="s">
        <v>17</v>
      </c>
      <c r="M4543" s="53">
        <v>124857.08100000001</v>
      </c>
      <c r="N4543" s="64" t="str">
        <f>+IF(Tabla1[[#This Row],[F PMPI]]="SÍ","No","Sí")</f>
        <v>No</v>
      </c>
      <c r="O4543" s="65">
        <f>+Tabla1[[#This Row],[PVL]]*1.055</f>
        <v>131724.220455</v>
      </c>
      <c r="P4543" s="65">
        <f>+Tabla1[[#This Row],[PVL]]*1.43</f>
        <v>178545.62583</v>
      </c>
      <c r="Q4543" s="66" t="str">
        <f>+HYPERLINK(Tabla1[[#This Row],[PAG]])</f>
        <v>https://todomusica.com.ar/baterias-acusticas/3434-jbj1044-bk-thu.html</v>
      </c>
      <c r="R4543" s="67"/>
      <c r="S4543" s="68"/>
      <c r="T4543" s="69"/>
      <c r="U4543" s="69"/>
      <c r="V4543" s="69"/>
      <c r="W4543" s="69"/>
      <c r="X4543" s="69"/>
      <c r="Y4543" s="35"/>
      <c r="Z4543" s="35" t="s">
        <v>27969</v>
      </c>
      <c r="AA4543" s="36">
        <v>1</v>
      </c>
      <c r="AB4543" s="35" t="s">
        <v>9849</v>
      </c>
      <c r="AC4543" s="35" t="str">
        <f>+IF(Tabla1[[#This Row],[STK]]="no","Sin STK", "STK disponible")</f>
        <v>Sin STK</v>
      </c>
      <c r="AD4543" s="35">
        <f>+I4543*J4543</f>
        <v>0</v>
      </c>
      <c r="AE4543" s="35">
        <f>+I4543*K4543</f>
        <v>0</v>
      </c>
      <c r="AF4543" s="36">
        <f>IF(Tabla1[[#This Row],[ref pack]]=1,Tabla1[[#This Row],[Pedido]],LCM(Tabla1[[#This Row],[MC VIEJO]],Tabla1[[#This Row],[Pedido]]))</f>
        <v>1</v>
      </c>
      <c r="AG4543" s="36">
        <f>+VLOOKUP(Tabla1[[#This Row],[Artículo]],'.'!$B$2:$D$11481,3,)</f>
        <v>1</v>
      </c>
      <c r="AH4543" s="37" t="str">
        <f>+IFERROR(SEARCH("pack",Tabla1[[#This Row],[PACK]]),"")</f>
        <v/>
      </c>
    </row>
    <row r="4544" spans="1:34" ht="24" customHeight="1" x14ac:dyDescent="0.2">
      <c r="A4544" s="50" t="s">
        <v>8649</v>
      </c>
      <c r="B4544" s="60" t="s">
        <v>24229</v>
      </c>
      <c r="C4544" s="61" t="s">
        <v>24230</v>
      </c>
      <c r="D4544" s="52" t="s">
        <v>27</v>
      </c>
      <c r="E4544" s="53">
        <v>71163.91</v>
      </c>
      <c r="F4544" s="23" t="str">
        <f>+IFERROR(VLOOKUP(Tabla1[[#This Row],[Artículo]],'..'!$B$2:$D$569000,3,),"")</f>
        <v/>
      </c>
      <c r="G4544" s="24" t="e">
        <f>IF(H4544=AF4544,"", "Error MC")</f>
        <v>#N/A</v>
      </c>
      <c r="H4544" s="62"/>
      <c r="I4544" s="54">
        <f>+Tabla1[[#This Row],[MC]]*Tabla1[[#This Row],[Pedido]]*Tabla1[[#This Row],[PVC ]]</f>
        <v>0</v>
      </c>
      <c r="J4544" s="26">
        <v>0.21</v>
      </c>
      <c r="K4544" s="63"/>
      <c r="L4544" s="28" t="s">
        <v>17</v>
      </c>
      <c r="M4544" s="53">
        <v>124857.08100000001</v>
      </c>
      <c r="N4544" s="64" t="str">
        <f>+IF(Tabla1[[#This Row],[F PMPI]]="SÍ","No","Sí")</f>
        <v>No</v>
      </c>
      <c r="O4544" s="65">
        <f>+Tabla1[[#This Row],[PVL]]*1.055</f>
        <v>131724.220455</v>
      </c>
      <c r="P4544" s="65">
        <f>+Tabla1[[#This Row],[PVL]]*1.43</f>
        <v>178545.62583</v>
      </c>
      <c r="Q4544" s="66" t="str">
        <f>+HYPERLINK(Tabla1[[#This Row],[PAG]])</f>
        <v>https://todomusica.com.ar/productos-sin-categorias-de-netsuite/3436-jbj1044-mb-thu.html</v>
      </c>
      <c r="R4544" s="67"/>
      <c r="S4544" s="68"/>
      <c r="T4544" s="69"/>
      <c r="U4544" s="69"/>
      <c r="V4544" s="69"/>
      <c r="W4544" s="69"/>
      <c r="X4544" s="69"/>
      <c r="Y4544" s="35"/>
      <c r="Z4544" s="35" t="s">
        <v>27970</v>
      </c>
      <c r="AA4544" s="36">
        <v>1</v>
      </c>
      <c r="AB4544" s="35" t="s">
        <v>9849</v>
      </c>
      <c r="AC4544" s="35" t="str">
        <f>+IF(Tabla1[[#This Row],[STK]]="no","Sin STK", "STK disponible")</f>
        <v>Sin STK</v>
      </c>
      <c r="AD4544" s="35">
        <f>+I4544*J4544</f>
        <v>0</v>
      </c>
      <c r="AE4544" s="35">
        <f>+I4544*K4544</f>
        <v>0</v>
      </c>
      <c r="AF4544" s="36" t="e">
        <f>IF(Tabla1[[#This Row],[ref pack]]=1,Tabla1[[#This Row],[Pedido]],LCM(Tabla1[[#This Row],[MC VIEJO]],Tabla1[[#This Row],[Pedido]]))</f>
        <v>#N/A</v>
      </c>
      <c r="AG4544" s="36" t="e">
        <f>+VLOOKUP(Tabla1[[#This Row],[Artículo]],'.'!$B$2:$D$11481,3,)</f>
        <v>#N/A</v>
      </c>
      <c r="AH4544" s="37" t="str">
        <f>+IFERROR(SEARCH("pack",Tabla1[[#This Row],[PACK]]),"")</f>
        <v/>
      </c>
    </row>
    <row r="4545" spans="1:34" ht="24" customHeight="1" x14ac:dyDescent="0.2">
      <c r="A4545" s="50" t="s">
        <v>8649</v>
      </c>
      <c r="B4545" s="60" t="s">
        <v>8668</v>
      </c>
      <c r="C4545" s="61" t="s">
        <v>8669</v>
      </c>
      <c r="D4545" s="52" t="s">
        <v>27</v>
      </c>
      <c r="E4545" s="53">
        <v>71163.91</v>
      </c>
      <c r="F4545" s="23" t="str">
        <f>+IFERROR(VLOOKUP(Tabla1[[#This Row],[Artículo]],'..'!$B$2:$D$569000,3,),"")</f>
        <v/>
      </c>
      <c r="G4545" s="24" t="str">
        <f>IF(H4545=AF4545,"", "Error MC")</f>
        <v>Error MC</v>
      </c>
      <c r="H4545" s="62"/>
      <c r="I4545" s="54">
        <f>+Tabla1[[#This Row],[MC]]*Tabla1[[#This Row],[Pedido]]*Tabla1[[#This Row],[PVC ]]</f>
        <v>0</v>
      </c>
      <c r="J4545" s="26">
        <v>0.21</v>
      </c>
      <c r="K4545" s="63"/>
      <c r="L4545" s="28" t="s">
        <v>17</v>
      </c>
      <c r="M4545" s="53">
        <v>124857.08100000001</v>
      </c>
      <c r="N4545" s="64" t="str">
        <f>+IF(Tabla1[[#This Row],[F PMPI]]="SÍ","No","Sí")</f>
        <v>No</v>
      </c>
      <c r="O4545" s="65">
        <f>+Tabla1[[#This Row],[PVL]]*1.055</f>
        <v>131724.220455</v>
      </c>
      <c r="P4545" s="65">
        <f>+Tabla1[[#This Row],[PVL]]*1.43</f>
        <v>178545.62583</v>
      </c>
      <c r="Q4545" s="66" t="str">
        <f>+HYPERLINK(Tabla1[[#This Row],[PAG]])</f>
        <v>https://todomusica.com.ar/baterias-acusticas/3440-jbj1044-wr-thu.html</v>
      </c>
      <c r="R4545" s="67"/>
      <c r="S4545" s="68"/>
      <c r="T4545" s="69"/>
      <c r="U4545" s="69"/>
      <c r="V4545" s="69"/>
      <c r="W4545" s="69"/>
      <c r="X4545" s="69"/>
      <c r="Y4545" s="35"/>
      <c r="Z4545" s="35" t="s">
        <v>27971</v>
      </c>
      <c r="AA4545" s="36">
        <v>1</v>
      </c>
      <c r="AB4545" s="35" t="s">
        <v>9849</v>
      </c>
      <c r="AC4545" s="35" t="str">
        <f>+IF(Tabla1[[#This Row],[STK]]="no","Sin STK", "STK disponible")</f>
        <v>Sin STK</v>
      </c>
      <c r="AD4545" s="35">
        <f>+I4545*J4545</f>
        <v>0</v>
      </c>
      <c r="AE4545" s="35">
        <f>+I4545*K4545</f>
        <v>0</v>
      </c>
      <c r="AF4545" s="36">
        <f>IF(Tabla1[[#This Row],[ref pack]]=1,Tabla1[[#This Row],[Pedido]],LCM(Tabla1[[#This Row],[MC VIEJO]],Tabla1[[#This Row],[Pedido]]))</f>
        <v>1</v>
      </c>
      <c r="AG4545" s="36">
        <f>+VLOOKUP(Tabla1[[#This Row],[Artículo]],'.'!$B$2:$D$11481,3,)</f>
        <v>1</v>
      </c>
      <c r="AH4545" s="37" t="str">
        <f>+IFERROR(SEARCH("pack",Tabla1[[#This Row],[PACK]]),"")</f>
        <v/>
      </c>
    </row>
    <row r="4546" spans="1:34" ht="24" customHeight="1" x14ac:dyDescent="0.2">
      <c r="A4546" s="50" t="s">
        <v>8649</v>
      </c>
      <c r="B4546" s="60" t="s">
        <v>22299</v>
      </c>
      <c r="C4546" s="61" t="s">
        <v>22300</v>
      </c>
      <c r="D4546" s="52" t="s">
        <v>27</v>
      </c>
      <c r="E4546" s="53">
        <v>195507.55</v>
      </c>
      <c r="F4546" s="23" t="str">
        <f>+IFERROR(VLOOKUP(Tabla1[[#This Row],[Artículo]],'..'!$B$2:$D$569000,3,),"")</f>
        <v/>
      </c>
      <c r="G4546" s="24" t="str">
        <f>IF(H4546=AF4546,"", "Error MC")</f>
        <v>Error MC</v>
      </c>
      <c r="H4546" s="62"/>
      <c r="I4546" s="54">
        <f>+Tabla1[[#This Row],[MC]]*Tabla1[[#This Row],[Pedido]]*Tabla1[[#This Row],[PVC ]]</f>
        <v>0</v>
      </c>
      <c r="J4546" s="26">
        <v>0.21</v>
      </c>
      <c r="K4546" s="63"/>
      <c r="L4546" s="28" t="s">
        <v>17</v>
      </c>
      <c r="M4546" s="53">
        <v>343018</v>
      </c>
      <c r="N4546" s="64" t="str">
        <f>+IF(Tabla1[[#This Row],[F PMPI]]="SÍ","No","Sí")</f>
        <v>No</v>
      </c>
      <c r="O4546" s="65">
        <f>+Tabla1[[#This Row],[PVL]]*1.055</f>
        <v>361883.99</v>
      </c>
      <c r="P4546" s="65">
        <f>+Tabla1[[#This Row],[PVL]]*1.43</f>
        <v>490515.74</v>
      </c>
      <c r="Q4546" s="66" t="str">
        <f>+HYPERLINK(Tabla1[[#This Row],[PAG]])</f>
        <v>https://todomusica.com.ar/productos-sin-categorias-de-netsuite/3442-jbp0901-bk-thu.html</v>
      </c>
      <c r="R4546" s="67"/>
      <c r="S4546" s="68"/>
      <c r="T4546" s="69"/>
      <c r="U4546" s="69"/>
      <c r="V4546" s="69"/>
      <c r="W4546" s="69"/>
      <c r="X4546" s="69"/>
      <c r="Y4546" s="35"/>
      <c r="Z4546" s="35" t="s">
        <v>27972</v>
      </c>
      <c r="AA4546" s="36">
        <v>1</v>
      </c>
      <c r="AB4546" s="35" t="s">
        <v>9849</v>
      </c>
      <c r="AC4546" s="35" t="str">
        <f>+IF(Tabla1[[#This Row],[STK]]="no","Sin STK", "STK disponible")</f>
        <v>Sin STK</v>
      </c>
      <c r="AD4546" s="35">
        <f>+I4546*J4546</f>
        <v>0</v>
      </c>
      <c r="AE4546" s="35">
        <f>+I4546*K4546</f>
        <v>0</v>
      </c>
      <c r="AF4546" s="36">
        <f>IF(Tabla1[[#This Row],[ref pack]]=1,Tabla1[[#This Row],[Pedido]],LCM(Tabla1[[#This Row],[MC VIEJO]],Tabla1[[#This Row],[Pedido]]))</f>
        <v>1</v>
      </c>
      <c r="AG4546" s="36">
        <f>+VLOOKUP(Tabla1[[#This Row],[Artículo]],'.'!$B$2:$D$11481,3,)</f>
        <v>1</v>
      </c>
      <c r="AH4546" s="37" t="str">
        <f>+IFERROR(SEARCH("pack",Tabla1[[#This Row],[PACK]]),"")</f>
        <v/>
      </c>
    </row>
    <row r="4547" spans="1:34" ht="24" customHeight="1" x14ac:dyDescent="0.2">
      <c r="A4547" s="50" t="s">
        <v>8649</v>
      </c>
      <c r="B4547" s="60" t="s">
        <v>8670</v>
      </c>
      <c r="C4547" s="61" t="s">
        <v>8671</v>
      </c>
      <c r="D4547" s="52" t="s">
        <v>27</v>
      </c>
      <c r="E4547" s="53">
        <v>217013.37</v>
      </c>
      <c r="F4547" s="23" t="str">
        <f>+IFERROR(VLOOKUP(Tabla1[[#This Row],[Artículo]],'..'!$B$2:$D$569000,3,),"")</f>
        <v/>
      </c>
      <c r="G4547" s="24" t="str">
        <f>IF(H4547=AF4547,"", "Error MC")</f>
        <v>Error MC</v>
      </c>
      <c r="H4547" s="62"/>
      <c r="I4547" s="54">
        <f>+Tabla1[[#This Row],[MC]]*Tabla1[[#This Row],[Pedido]]*Tabla1[[#This Row],[PVC ]]</f>
        <v>0</v>
      </c>
      <c r="J4547" s="26">
        <v>0.21</v>
      </c>
      <c r="K4547" s="63"/>
      <c r="L4547" s="28" t="s">
        <v>17</v>
      </c>
      <c r="M4547" s="53">
        <v>380749.962</v>
      </c>
      <c r="N4547" s="64" t="str">
        <f>+IF(Tabla1[[#This Row],[F PMPI]]="SÍ","No","Sí")</f>
        <v>No</v>
      </c>
      <c r="O4547" s="65">
        <f>+Tabla1[[#This Row],[PVL]]*1.055</f>
        <v>401691.20990999998</v>
      </c>
      <c r="P4547" s="65">
        <f>+Tabla1[[#This Row],[PVL]]*1.43</f>
        <v>544472.44565999997</v>
      </c>
      <c r="Q4547" s="66" t="str">
        <f>+HYPERLINK(Tabla1[[#This Row],[PAG]])</f>
        <v>https://todomusica.com.ar/productos-sin-categorias-de-netsuite/329-jbp0901-wr-thu.html</v>
      </c>
      <c r="R4547" s="67"/>
      <c r="S4547" s="68"/>
      <c r="T4547" s="69"/>
      <c r="U4547" s="69"/>
      <c r="V4547" s="69"/>
      <c r="W4547" s="69"/>
      <c r="X4547" s="69"/>
      <c r="Y4547" s="35"/>
      <c r="Z4547" s="35" t="s">
        <v>27973</v>
      </c>
      <c r="AA4547" s="36">
        <v>1</v>
      </c>
      <c r="AB4547" s="35" t="s">
        <v>9849</v>
      </c>
      <c r="AC4547" s="35" t="str">
        <f>+IF(Tabla1[[#This Row],[STK]]="no","Sin STK", "STK disponible")</f>
        <v>Sin STK</v>
      </c>
      <c r="AD4547" s="35">
        <f>+I4547*J4547</f>
        <v>0</v>
      </c>
      <c r="AE4547" s="35">
        <f>+I4547*K4547</f>
        <v>0</v>
      </c>
      <c r="AF4547" s="36">
        <f>IF(Tabla1[[#This Row],[ref pack]]=1,Tabla1[[#This Row],[Pedido]],LCM(Tabla1[[#This Row],[MC VIEJO]],Tabla1[[#This Row],[Pedido]]))</f>
        <v>1</v>
      </c>
      <c r="AG4547" s="36">
        <f>+VLOOKUP(Tabla1[[#This Row],[Artículo]],'.'!$B$2:$D$11481,3,)</f>
        <v>1</v>
      </c>
      <c r="AH4547" s="37" t="str">
        <f>+IFERROR(SEARCH("pack",Tabla1[[#This Row],[PACK]]),"")</f>
        <v/>
      </c>
    </row>
    <row r="4548" spans="1:34" ht="24" customHeight="1" x14ac:dyDescent="0.2">
      <c r="A4548" s="50" t="s">
        <v>8649</v>
      </c>
      <c r="B4548" s="60" t="s">
        <v>8672</v>
      </c>
      <c r="C4548" s="61" t="s">
        <v>8673</v>
      </c>
      <c r="D4548" s="52" t="s">
        <v>27</v>
      </c>
      <c r="E4548" s="53">
        <v>286865.84999999998</v>
      </c>
      <c r="F4548" s="23" t="str">
        <f>+IFERROR(VLOOKUP(Tabla1[[#This Row],[Artículo]],'..'!$B$2:$D$569000,3,),"")</f>
        <v/>
      </c>
      <c r="G4548" s="24" t="str">
        <f>IF(H4548=AF4548,"", "Error MC")</f>
        <v>Error MC</v>
      </c>
      <c r="H4548" s="62"/>
      <c r="I4548" s="54">
        <f>+Tabla1[[#This Row],[MC]]*Tabla1[[#This Row],[Pedido]]*Tabla1[[#This Row],[PVC ]]</f>
        <v>0</v>
      </c>
      <c r="J4548" s="26">
        <v>0.21</v>
      </c>
      <c r="K4548" s="63"/>
      <c r="L4548" s="28" t="s">
        <v>17</v>
      </c>
      <c r="M4548" s="53">
        <v>503306.13099999999</v>
      </c>
      <c r="N4548" s="64" t="str">
        <f>+IF(Tabla1[[#This Row],[F PMPI]]="SÍ","No","Sí")</f>
        <v>No</v>
      </c>
      <c r="O4548" s="65">
        <f>+Tabla1[[#This Row],[PVL]]*1.055</f>
        <v>530987.96820499992</v>
      </c>
      <c r="P4548" s="65">
        <f>+Tabla1[[#This Row],[PVL]]*1.43</f>
        <v>719727.76732999994</v>
      </c>
      <c r="Q4548" s="66" t="str">
        <f>+HYPERLINK(Tabla1[[#This Row],[PAG]])</f>
        <v>https://todomusica.com.ar/congas/6612-jbsh2-1.html</v>
      </c>
      <c r="R4548" s="67"/>
      <c r="S4548" s="68"/>
      <c r="T4548" s="69"/>
      <c r="U4548" s="69"/>
      <c r="V4548" s="69"/>
      <c r="W4548" s="69"/>
      <c r="X4548" s="69"/>
      <c r="Y4548" s="35"/>
      <c r="Z4548" s="35" t="s">
        <v>27974</v>
      </c>
      <c r="AA4548" s="36">
        <v>1</v>
      </c>
      <c r="AB4548" s="35" t="s">
        <v>9849</v>
      </c>
      <c r="AC4548" s="35" t="str">
        <f>+IF(Tabla1[[#This Row],[STK]]="no","Sin STK", "STK disponible")</f>
        <v>Sin STK</v>
      </c>
      <c r="AD4548" s="35">
        <f>+I4548*J4548</f>
        <v>0</v>
      </c>
      <c r="AE4548" s="35">
        <f>+I4548*K4548</f>
        <v>0</v>
      </c>
      <c r="AF4548" s="36">
        <f>IF(Tabla1[[#This Row],[ref pack]]=1,Tabla1[[#This Row],[Pedido]],LCM(Tabla1[[#This Row],[MC VIEJO]],Tabla1[[#This Row],[Pedido]]))</f>
        <v>1</v>
      </c>
      <c r="AG4548" s="36">
        <f>+VLOOKUP(Tabla1[[#This Row],[Artículo]],'.'!$B$2:$D$11481,3,)</f>
        <v>1</v>
      </c>
      <c r="AH4548" s="37" t="str">
        <f>+IFERROR(SEARCH("pack",Tabla1[[#This Row],[PACK]]),"")</f>
        <v/>
      </c>
    </row>
    <row r="4549" spans="1:34" ht="24" customHeight="1" x14ac:dyDescent="0.2">
      <c r="A4549" s="50" t="s">
        <v>8649</v>
      </c>
      <c r="B4549" s="60" t="s">
        <v>8674</v>
      </c>
      <c r="C4549" s="61" t="s">
        <v>8675</v>
      </c>
      <c r="D4549" s="52" t="s">
        <v>9841</v>
      </c>
      <c r="E4549" s="53">
        <v>312177.46999999997</v>
      </c>
      <c r="F4549" s="23" t="str">
        <f>+IFERROR(VLOOKUP(Tabla1[[#This Row],[Artículo]],'..'!$B$2:$D$569000,3,),"")</f>
        <v/>
      </c>
      <c r="G4549" s="24" t="str">
        <f>IF(H4549=AF4549,"", "Error MC")</f>
        <v>Error MC</v>
      </c>
      <c r="H4549" s="62"/>
      <c r="I4549" s="54">
        <f>+Tabla1[[#This Row],[MC]]*Tabla1[[#This Row],[Pedido]]*Tabla1[[#This Row],[PVC ]]</f>
        <v>0</v>
      </c>
      <c r="J4549" s="26">
        <v>0.21</v>
      </c>
      <c r="K4549" s="63"/>
      <c r="L4549" s="28" t="s">
        <v>17</v>
      </c>
      <c r="M4549" s="53">
        <v>547715.36899999995</v>
      </c>
      <c r="N4549" s="64" t="str">
        <f>+IF(Tabla1[[#This Row],[F PMPI]]="SÍ","No","Sí")</f>
        <v>No</v>
      </c>
      <c r="O4549" s="65">
        <f>+Tabla1[[#This Row],[PVL]]*1.055</f>
        <v>577839.71429499995</v>
      </c>
      <c r="P4549" s="65">
        <f>+Tabla1[[#This Row],[PVL]]*1.43</f>
        <v>783232.97766999993</v>
      </c>
      <c r="Q4549" s="66" t="str">
        <f>+HYPERLINK(Tabla1[[#This Row],[PAG]])</f>
        <v>https://todomusica.com.ar/congas/6613-jbsh2-1zj.html</v>
      </c>
      <c r="R4549" s="67"/>
      <c r="S4549" s="68"/>
      <c r="T4549" s="69"/>
      <c r="U4549" s="69"/>
      <c r="V4549" s="69"/>
      <c r="W4549" s="69"/>
      <c r="X4549" s="69"/>
      <c r="Y4549" s="35"/>
      <c r="Z4549" s="35" t="s">
        <v>27975</v>
      </c>
      <c r="AA4549" s="36">
        <v>1</v>
      </c>
      <c r="AB4549" s="35" t="s">
        <v>9849</v>
      </c>
      <c r="AC4549" s="35" t="str">
        <f>+IF(Tabla1[[#This Row],[STK]]="no","Sin STK", "STK disponible")</f>
        <v>STK disponible</v>
      </c>
      <c r="AD4549" s="35">
        <f>+I4549*J4549</f>
        <v>0</v>
      </c>
      <c r="AE4549" s="35">
        <f>+I4549*K4549</f>
        <v>0</v>
      </c>
      <c r="AF4549" s="36">
        <f>IF(Tabla1[[#This Row],[ref pack]]=1,Tabla1[[#This Row],[Pedido]],LCM(Tabla1[[#This Row],[MC VIEJO]],Tabla1[[#This Row],[Pedido]]))</f>
        <v>1</v>
      </c>
      <c r="AG4549" s="36">
        <f>+VLOOKUP(Tabla1[[#This Row],[Artículo]],'.'!$B$2:$D$11481,3,)</f>
        <v>1</v>
      </c>
      <c r="AH4549" s="37" t="str">
        <f>+IFERROR(SEARCH("pack",Tabla1[[#This Row],[PACK]]),"")</f>
        <v/>
      </c>
    </row>
    <row r="4550" spans="1:34" ht="24" customHeight="1" x14ac:dyDescent="0.2">
      <c r="A4550" s="50" t="s">
        <v>8649</v>
      </c>
      <c r="B4550" s="60" t="s">
        <v>8676</v>
      </c>
      <c r="C4550" s="61" t="s">
        <v>8677</v>
      </c>
      <c r="D4550" s="52" t="s">
        <v>27</v>
      </c>
      <c r="E4550" s="53">
        <v>25612.400000000001</v>
      </c>
      <c r="F4550" s="23" t="str">
        <f>+IFERROR(VLOOKUP(Tabla1[[#This Row],[Artículo]],'..'!$B$2:$D$569000,3,),"")</f>
        <v/>
      </c>
      <c r="G4550" s="24" t="str">
        <f>IF(H4550=AF4550,"", "Error MC")</f>
        <v>Error MC</v>
      </c>
      <c r="H4550" s="62"/>
      <c r="I4550" s="54">
        <f>+Tabla1[[#This Row],[MC]]*Tabla1[[#This Row],[Pedido]]*Tabla1[[#This Row],[PVC ]]</f>
        <v>0</v>
      </c>
      <c r="J4550" s="26">
        <v>0.21</v>
      </c>
      <c r="K4550" s="63"/>
      <c r="L4550" s="28" t="s">
        <v>17</v>
      </c>
      <c r="M4550" s="53">
        <v>44936.955999999998</v>
      </c>
      <c r="N4550" s="64" t="str">
        <f>+IF(Tabla1[[#This Row],[F PMPI]]="SÍ","No","Sí")</f>
        <v>No</v>
      </c>
      <c r="O4550" s="65">
        <f>+Tabla1[[#This Row],[PVL]]*1.055</f>
        <v>47408.488579999997</v>
      </c>
      <c r="P4550" s="65">
        <f>+Tabla1[[#This Row],[PVL]]*1.43</f>
        <v>64259.847079999992</v>
      </c>
      <c r="Q4550" s="66" t="str">
        <f>+HYPERLINK(Tabla1[[#This Row],[PAG]])</f>
        <v>https://todomusica.com.ar/productos-sin-categorias-de-netsuite/6610-jbs-601.html</v>
      </c>
      <c r="R4550" s="67"/>
      <c r="S4550" s="68"/>
      <c r="T4550" s="69"/>
      <c r="U4550" s="69"/>
      <c r="V4550" s="69"/>
      <c r="W4550" s="69"/>
      <c r="X4550" s="69"/>
      <c r="Y4550" s="35"/>
      <c r="Z4550" s="35" t="s">
        <v>27976</v>
      </c>
      <c r="AA4550" s="36">
        <v>1</v>
      </c>
      <c r="AB4550" s="35" t="s">
        <v>9849</v>
      </c>
      <c r="AC4550" s="35" t="str">
        <f>+IF(Tabla1[[#This Row],[STK]]="no","Sin STK", "STK disponible")</f>
        <v>Sin STK</v>
      </c>
      <c r="AD4550" s="35">
        <f>+I4550*J4550</f>
        <v>0</v>
      </c>
      <c r="AE4550" s="35">
        <f>+I4550*K4550</f>
        <v>0</v>
      </c>
      <c r="AF4550" s="36">
        <f>IF(Tabla1[[#This Row],[ref pack]]=1,Tabla1[[#This Row],[Pedido]],LCM(Tabla1[[#This Row],[MC VIEJO]],Tabla1[[#This Row],[Pedido]]))</f>
        <v>1</v>
      </c>
      <c r="AG4550" s="36">
        <f>+VLOOKUP(Tabla1[[#This Row],[Artículo]],'.'!$B$2:$D$11481,3,)</f>
        <v>1</v>
      </c>
      <c r="AH4550" s="37" t="str">
        <f>+IFERROR(SEARCH("pack",Tabla1[[#This Row],[PACK]]),"")</f>
        <v/>
      </c>
    </row>
    <row r="4551" spans="1:34" ht="24" customHeight="1" x14ac:dyDescent="0.2">
      <c r="A4551" s="50" t="s">
        <v>8649</v>
      </c>
      <c r="B4551" s="60" t="s">
        <v>8678</v>
      </c>
      <c r="C4551" s="61" t="s">
        <v>8679</v>
      </c>
      <c r="D4551" s="52" t="s">
        <v>27</v>
      </c>
      <c r="E4551" s="53">
        <v>111956.35</v>
      </c>
      <c r="F4551" s="23" t="str">
        <f>+IFERROR(VLOOKUP(Tabla1[[#This Row],[Artículo]],'..'!$B$2:$D$569000,3,),"")</f>
        <v/>
      </c>
      <c r="G4551" s="24" t="str">
        <f>IF(H4551=AF4551,"", "Error MC")</f>
        <v>Error MC</v>
      </c>
      <c r="H4551" s="62"/>
      <c r="I4551" s="54">
        <f>+Tabla1[[#This Row],[MC]]*Tabla1[[#This Row],[Pedido]]*Tabla1[[#This Row],[PVC ]]</f>
        <v>0</v>
      </c>
      <c r="J4551" s="26">
        <v>0.21</v>
      </c>
      <c r="K4551" s="63"/>
      <c r="L4551" s="28" t="s">
        <v>17</v>
      </c>
      <c r="M4551" s="53">
        <v>196427.41899999999</v>
      </c>
      <c r="N4551" s="64" t="str">
        <f>+IF(Tabla1[[#This Row],[F PMPI]]="SÍ","No","Sí")</f>
        <v>No</v>
      </c>
      <c r="O4551" s="65">
        <f>+Tabla1[[#This Row],[PVL]]*1.055</f>
        <v>207230.92704499999</v>
      </c>
      <c r="P4551" s="65">
        <f>+Tabla1[[#This Row],[PVL]]*1.43</f>
        <v>280891.20916999999</v>
      </c>
      <c r="Q4551" s="66" t="str">
        <f>+HYPERLINK(Tabla1[[#This Row],[PAG]])</f>
        <v>https://todomusica.com.ar/timbales-timbaletas/6615-jbtbs-1413.html</v>
      </c>
      <c r="R4551" s="67"/>
      <c r="S4551" s="68"/>
      <c r="T4551" s="69"/>
      <c r="U4551" s="69"/>
      <c r="V4551" s="69"/>
      <c r="W4551" s="69"/>
      <c r="X4551" s="69"/>
      <c r="Y4551" s="35"/>
      <c r="Z4551" s="35" t="s">
        <v>27977</v>
      </c>
      <c r="AA4551" s="36">
        <v>1</v>
      </c>
      <c r="AB4551" s="35" t="s">
        <v>9849</v>
      </c>
      <c r="AC4551" s="35" t="str">
        <f>+IF(Tabla1[[#This Row],[STK]]="no","Sin STK", "STK disponible")</f>
        <v>Sin STK</v>
      </c>
      <c r="AD4551" s="35">
        <f>+I4551*J4551</f>
        <v>0</v>
      </c>
      <c r="AE4551" s="35">
        <f>+I4551*K4551</f>
        <v>0</v>
      </c>
      <c r="AF4551" s="36">
        <f>IF(Tabla1[[#This Row],[ref pack]]=1,Tabla1[[#This Row],[Pedido]],LCM(Tabla1[[#This Row],[MC VIEJO]],Tabla1[[#This Row],[Pedido]]))</f>
        <v>1</v>
      </c>
      <c r="AG4551" s="36">
        <f>+VLOOKUP(Tabla1[[#This Row],[Artículo]],'.'!$B$2:$D$11481,3,)</f>
        <v>1</v>
      </c>
      <c r="AH4551" s="37" t="str">
        <f>+IFERROR(SEARCH("pack",Tabla1[[#This Row],[PACK]]),"")</f>
        <v/>
      </c>
    </row>
    <row r="4552" spans="1:34" ht="24" customHeight="1" x14ac:dyDescent="0.2">
      <c r="A4552" s="50" t="s">
        <v>8649</v>
      </c>
      <c r="B4552" s="60" t="s">
        <v>8680</v>
      </c>
      <c r="C4552" s="61" t="s">
        <v>8681</v>
      </c>
      <c r="D4552" s="52" t="s">
        <v>27</v>
      </c>
      <c r="E4552" s="53">
        <v>113379.6</v>
      </c>
      <c r="F4552" s="23" t="str">
        <f>+IFERROR(VLOOKUP(Tabla1[[#This Row],[Artículo]],'..'!$B$2:$D$569000,3,),"")</f>
        <v/>
      </c>
      <c r="G4552" s="24" t="str">
        <f>IF(H4552=AF4552,"", "Error MC")</f>
        <v>Error MC</v>
      </c>
      <c r="H4552" s="62"/>
      <c r="I4552" s="54">
        <f>+Tabla1[[#This Row],[MC]]*Tabla1[[#This Row],[Pedido]]*Tabla1[[#This Row],[PVC ]]</f>
        <v>0</v>
      </c>
      <c r="J4552" s="26">
        <v>0.21</v>
      </c>
      <c r="K4552" s="63"/>
      <c r="L4552" s="28" t="s">
        <v>17</v>
      </c>
      <c r="M4552" s="53">
        <v>198924.508</v>
      </c>
      <c r="N4552" s="64" t="str">
        <f>+IF(Tabla1[[#This Row],[F PMPI]]="SÍ","No","Sí")</f>
        <v>No</v>
      </c>
      <c r="O4552" s="65">
        <f>+Tabla1[[#This Row],[PVL]]*1.055</f>
        <v>209865.35593999998</v>
      </c>
      <c r="P4552" s="65">
        <f>+Tabla1[[#This Row],[PVL]]*1.43</f>
        <v>284462.04644000001</v>
      </c>
      <c r="Q4552" s="66" t="str">
        <f>+HYPERLINK(Tabla1[[#This Row],[PAG]])</f>
        <v>https://todomusica.com.ar/timbales-timbaletas/6614-jbtb-1413.html</v>
      </c>
      <c r="R4552" s="67"/>
      <c r="S4552" s="68"/>
      <c r="T4552" s="69"/>
      <c r="U4552" s="69"/>
      <c r="V4552" s="69"/>
      <c r="W4552" s="69"/>
      <c r="X4552" s="69"/>
      <c r="Y4552" s="35"/>
      <c r="Z4552" s="35" t="s">
        <v>27978</v>
      </c>
      <c r="AA4552" s="36">
        <v>1</v>
      </c>
      <c r="AB4552" s="35" t="s">
        <v>9849</v>
      </c>
      <c r="AC4552" s="35" t="str">
        <f>+IF(Tabla1[[#This Row],[STK]]="no","Sin STK", "STK disponible")</f>
        <v>Sin STK</v>
      </c>
      <c r="AD4552" s="35">
        <f>+I4552*J4552</f>
        <v>0</v>
      </c>
      <c r="AE4552" s="35">
        <f>+I4552*K4552</f>
        <v>0</v>
      </c>
      <c r="AF4552" s="36">
        <f>IF(Tabla1[[#This Row],[ref pack]]=1,Tabla1[[#This Row],[Pedido]],LCM(Tabla1[[#This Row],[MC VIEJO]],Tabla1[[#This Row],[Pedido]]))</f>
        <v>1</v>
      </c>
      <c r="AG4552" s="36">
        <f>+VLOOKUP(Tabla1[[#This Row],[Artículo]],'.'!$B$2:$D$11481,3,)</f>
        <v>1</v>
      </c>
      <c r="AH4552" s="37" t="str">
        <f>+IFERROR(SEARCH("pack",Tabla1[[#This Row],[PACK]]),"")</f>
        <v/>
      </c>
    </row>
    <row r="4553" spans="1:34" ht="24" customHeight="1" x14ac:dyDescent="0.2">
      <c r="A4553" s="50" t="s">
        <v>8649</v>
      </c>
      <c r="B4553" s="60" t="s">
        <v>8682</v>
      </c>
      <c r="C4553" s="61" t="s">
        <v>8683</v>
      </c>
      <c r="D4553" s="52" t="s">
        <v>27</v>
      </c>
      <c r="E4553" s="53">
        <v>200242.39</v>
      </c>
      <c r="F4553" s="23" t="str">
        <f>+IFERROR(VLOOKUP(Tabla1[[#This Row],[Artículo]],'..'!$B$2:$D$569000,3,),"")</f>
        <v/>
      </c>
      <c r="G4553" s="24" t="str">
        <f>IF(H4553=AF4553,"", "Error MC")</f>
        <v>Error MC</v>
      </c>
      <c r="H4553" s="62"/>
      <c r="I4553" s="54">
        <f>+Tabla1[[#This Row],[MC]]*Tabla1[[#This Row],[Pedido]]*Tabla1[[#This Row],[PVC ]]</f>
        <v>0</v>
      </c>
      <c r="J4553" s="26">
        <v>0.21</v>
      </c>
      <c r="K4553" s="63"/>
      <c r="L4553" s="28" t="s">
        <v>17</v>
      </c>
      <c r="M4553" s="53">
        <v>351325.27899999998</v>
      </c>
      <c r="N4553" s="64" t="str">
        <f>+IF(Tabla1[[#This Row],[F PMPI]]="SÍ","No","Sí")</f>
        <v>No</v>
      </c>
      <c r="O4553" s="65">
        <f>+Tabla1[[#This Row],[PVL]]*1.055</f>
        <v>370648.16934499994</v>
      </c>
      <c r="P4553" s="65">
        <f>+Tabla1[[#This Row],[PVL]]*1.43</f>
        <v>502395.14896999992</v>
      </c>
      <c r="Q4553" s="66" t="str">
        <f>+HYPERLINK(Tabla1[[#This Row],[PAG]])</f>
        <v>https://todomusica.com.ar/soportes/6620-ks-13b.html</v>
      </c>
      <c r="R4553" s="67"/>
      <c r="S4553" s="68"/>
      <c r="T4553" s="69"/>
      <c r="U4553" s="69"/>
      <c r="V4553" s="69"/>
      <c r="W4553" s="69"/>
      <c r="X4553" s="69"/>
      <c r="Y4553" s="35"/>
      <c r="Z4553" s="35" t="s">
        <v>27979</v>
      </c>
      <c r="AA4553" s="36">
        <v>1</v>
      </c>
      <c r="AB4553" s="35" t="s">
        <v>9849</v>
      </c>
      <c r="AC4553" s="35" t="str">
        <f>+IF(Tabla1[[#This Row],[STK]]="no","Sin STK", "STK disponible")</f>
        <v>Sin STK</v>
      </c>
      <c r="AD4553" s="35">
        <f>+I4553*J4553</f>
        <v>0</v>
      </c>
      <c r="AE4553" s="35">
        <f>+I4553*K4553</f>
        <v>0</v>
      </c>
      <c r="AF4553" s="36">
        <f>IF(Tabla1[[#This Row],[ref pack]]=1,Tabla1[[#This Row],[Pedido]],LCM(Tabla1[[#This Row],[MC VIEJO]],Tabla1[[#This Row],[Pedido]]))</f>
        <v>1</v>
      </c>
      <c r="AG4553" s="36">
        <f>+VLOOKUP(Tabla1[[#This Row],[Artículo]],'.'!$B$2:$D$11481,3,)</f>
        <v>1</v>
      </c>
      <c r="AH4553" s="37" t="str">
        <f>+IFERROR(SEARCH("pack",Tabla1[[#This Row],[PACK]]),"")</f>
        <v/>
      </c>
    </row>
    <row r="4554" spans="1:34" ht="24" customHeight="1" x14ac:dyDescent="0.2">
      <c r="A4554" s="50" t="s">
        <v>8649</v>
      </c>
      <c r="B4554" s="60" t="s">
        <v>8684</v>
      </c>
      <c r="C4554" s="61" t="s">
        <v>8685</v>
      </c>
      <c r="D4554" s="52" t="s">
        <v>9841</v>
      </c>
      <c r="E4554" s="53">
        <v>35563.32</v>
      </c>
      <c r="F4554" s="23" t="str">
        <f>+IFERROR(VLOOKUP(Tabla1[[#This Row],[Artículo]],'..'!$B$2:$D$569000,3,),"")</f>
        <v/>
      </c>
      <c r="G4554" s="24" t="str">
        <f>IF(H4554=AF4554,"", "Error MC")</f>
        <v>Error MC</v>
      </c>
      <c r="H4554" s="62"/>
      <c r="I4554" s="54">
        <f>+Tabla1[[#This Row],[MC]]*Tabla1[[#This Row],[Pedido]]*Tabla1[[#This Row],[PVC ]]</f>
        <v>0</v>
      </c>
      <c r="J4554" s="26">
        <v>0.21</v>
      </c>
      <c r="K4554" s="63"/>
      <c r="L4554" s="28" t="s">
        <v>17</v>
      </c>
      <c r="M4554" s="53">
        <v>62395.839999999997</v>
      </c>
      <c r="N4554" s="64" t="str">
        <f>+IF(Tabla1[[#This Row],[F PMPI]]="SÍ","No","Sí")</f>
        <v>No</v>
      </c>
      <c r="O4554" s="65">
        <f>+Tabla1[[#This Row],[PVL]]*1.055</f>
        <v>65827.611199999999</v>
      </c>
      <c r="P4554" s="65">
        <f>+Tabla1[[#This Row],[PVL]]*1.43</f>
        <v>89226.051199999987</v>
      </c>
      <c r="Q4554" s="66" t="str">
        <f>+HYPERLINK(Tabla1[[#This Row],[PAG]])</f>
        <v>https://todomusica.com.ar/soportes/2439-ks-14a.html</v>
      </c>
      <c r="R4554" s="67"/>
      <c r="S4554" s="68"/>
      <c r="T4554" s="69"/>
      <c r="U4554" s="69"/>
      <c r="V4554" s="69"/>
      <c r="W4554" s="69"/>
      <c r="X4554" s="69"/>
      <c r="Y4554" s="35"/>
      <c r="Z4554" s="35" t="s">
        <v>27980</v>
      </c>
      <c r="AA4554" s="36">
        <v>1</v>
      </c>
      <c r="AB4554" s="35" t="s">
        <v>9849</v>
      </c>
      <c r="AC4554" s="35" t="str">
        <f>+IF(Tabla1[[#This Row],[STK]]="no","Sin STK", "STK disponible")</f>
        <v>STK disponible</v>
      </c>
      <c r="AD4554" s="35">
        <f>+I4554*J4554</f>
        <v>0</v>
      </c>
      <c r="AE4554" s="35">
        <f>+I4554*K4554</f>
        <v>0</v>
      </c>
      <c r="AF4554" s="36">
        <f>IF(Tabla1[[#This Row],[ref pack]]=1,Tabla1[[#This Row],[Pedido]],LCM(Tabla1[[#This Row],[MC VIEJO]],Tabla1[[#This Row],[Pedido]]))</f>
        <v>1</v>
      </c>
      <c r="AG4554" s="36">
        <f>+VLOOKUP(Tabla1[[#This Row],[Artículo]],'.'!$B$2:$D$11481,3,)</f>
        <v>1</v>
      </c>
      <c r="AH4554" s="37" t="str">
        <f>+IFERROR(SEARCH("pack",Tabla1[[#This Row],[PACK]]),"")</f>
        <v/>
      </c>
    </row>
    <row r="4555" spans="1:34" ht="24" customHeight="1" x14ac:dyDescent="0.2">
      <c r="A4555" s="50" t="s">
        <v>8649</v>
      </c>
      <c r="B4555" s="60" t="s">
        <v>24231</v>
      </c>
      <c r="C4555" s="61" t="s">
        <v>24232</v>
      </c>
      <c r="D4555" s="52" t="s">
        <v>27</v>
      </c>
      <c r="E4555" s="53">
        <v>31562.18</v>
      </c>
      <c r="F4555" s="23" t="str">
        <f>+IFERROR(VLOOKUP(Tabla1[[#This Row],[Artículo]],'..'!$B$2:$D$569000,3,),"")</f>
        <v/>
      </c>
      <c r="G4555" s="24" t="e">
        <f>IF(H4555=AF4555,"", "Error MC")</f>
        <v>#N/A</v>
      </c>
      <c r="H4555" s="62"/>
      <c r="I4555" s="54">
        <f>+Tabla1[[#This Row],[MC]]*Tabla1[[#This Row],[Pedido]]*Tabla1[[#This Row],[PVC ]]</f>
        <v>0</v>
      </c>
      <c r="J4555" s="26">
        <v>0.21</v>
      </c>
      <c r="K4555" s="63"/>
      <c r="L4555" s="28" t="s">
        <v>17</v>
      </c>
      <c r="M4555" s="53">
        <v>55375.843999999997</v>
      </c>
      <c r="N4555" s="64" t="str">
        <f>+IF(Tabla1[[#This Row],[F PMPI]]="SÍ","No","Sí")</f>
        <v>No</v>
      </c>
      <c r="O4555" s="65">
        <f>+Tabla1[[#This Row],[PVL]]*1.055</f>
        <v>58421.515419999996</v>
      </c>
      <c r="P4555" s="65">
        <f>+Tabla1[[#This Row],[PVL]]*1.43</f>
        <v>79187.456919999997</v>
      </c>
      <c r="Q4555" s="66" t="str">
        <f>+HYPERLINK(Tabla1[[#This Row],[PAG]])</f>
        <v>https://todomusica.com.ar/productos-sin-categorias-de-netsuite/3134-ks-15b.html</v>
      </c>
      <c r="R4555" s="67"/>
      <c r="S4555" s="68"/>
      <c r="T4555" s="69"/>
      <c r="U4555" s="69"/>
      <c r="V4555" s="69"/>
      <c r="W4555" s="69"/>
      <c r="X4555" s="69"/>
      <c r="Y4555" s="35"/>
      <c r="Z4555" s="35" t="s">
        <v>27981</v>
      </c>
      <c r="AA4555" s="36">
        <v>1</v>
      </c>
      <c r="AB4555" s="35" t="s">
        <v>9849</v>
      </c>
      <c r="AC4555" s="35" t="str">
        <f>+IF(Tabla1[[#This Row],[STK]]="no","Sin STK", "STK disponible")</f>
        <v>Sin STK</v>
      </c>
      <c r="AD4555" s="35">
        <f>+I4555*J4555</f>
        <v>0</v>
      </c>
      <c r="AE4555" s="35">
        <f>+I4555*K4555</f>
        <v>0</v>
      </c>
      <c r="AF4555" s="36" t="e">
        <f>IF(Tabla1[[#This Row],[ref pack]]=1,Tabla1[[#This Row],[Pedido]],LCM(Tabla1[[#This Row],[MC VIEJO]],Tabla1[[#This Row],[Pedido]]))</f>
        <v>#N/A</v>
      </c>
      <c r="AG4555" s="36" t="e">
        <f>+VLOOKUP(Tabla1[[#This Row],[Artículo]],'.'!$B$2:$D$11481,3,)</f>
        <v>#N/A</v>
      </c>
      <c r="AH4555" s="37" t="str">
        <f>+IFERROR(SEARCH("pack",Tabla1[[#This Row],[PACK]]),"")</f>
        <v/>
      </c>
    </row>
    <row r="4556" spans="1:34" ht="24" customHeight="1" x14ac:dyDescent="0.2">
      <c r="A4556" s="50" t="s">
        <v>8649</v>
      </c>
      <c r="B4556" s="60" t="s">
        <v>8686</v>
      </c>
      <c r="C4556" s="61" t="s">
        <v>8687</v>
      </c>
      <c r="D4556" s="52" t="s">
        <v>27</v>
      </c>
      <c r="E4556" s="53">
        <v>32130.66</v>
      </c>
      <c r="F4556" s="23" t="str">
        <f>+IFERROR(VLOOKUP(Tabla1[[#This Row],[Artículo]],'..'!$B$2:$D$569000,3,),"")</f>
        <v/>
      </c>
      <c r="G4556" s="24" t="str">
        <f>IF(H4556=AF4556,"", "Error MC")</f>
        <v>Error MC</v>
      </c>
      <c r="H4556" s="62"/>
      <c r="I4556" s="54">
        <f>+Tabla1[[#This Row],[MC]]*Tabla1[[#This Row],[Pedido]]*Tabla1[[#This Row],[PVC ]]</f>
        <v>0</v>
      </c>
      <c r="J4556" s="26">
        <v>0.21</v>
      </c>
      <c r="K4556" s="63"/>
      <c r="L4556" s="28" t="s">
        <v>17</v>
      </c>
      <c r="M4556" s="53">
        <v>56373.247000000003</v>
      </c>
      <c r="N4556" s="64" t="str">
        <f>+IF(Tabla1[[#This Row],[F PMPI]]="SÍ","No","Sí")</f>
        <v>No</v>
      </c>
      <c r="O4556" s="65">
        <f>+Tabla1[[#This Row],[PVL]]*1.055</f>
        <v>59473.775585000003</v>
      </c>
      <c r="P4556" s="65">
        <f>+Tabla1[[#This Row],[PVL]]*1.43</f>
        <v>80613.743210000001</v>
      </c>
      <c r="Q4556" s="66" t="str">
        <f>+HYPERLINK(Tabla1[[#This Row],[PAG]])</f>
        <v>https://todomusica.com.ar/efectos-de-percusion/6626-lt20m101-4.html</v>
      </c>
      <c r="R4556" s="67"/>
      <c r="S4556" s="68"/>
      <c r="T4556" s="69"/>
      <c r="U4556" s="69"/>
      <c r="V4556" s="69"/>
      <c r="W4556" s="69"/>
      <c r="X4556" s="69"/>
      <c r="Y4556" s="35"/>
      <c r="Z4556" s="35" t="s">
        <v>27982</v>
      </c>
      <c r="AA4556" s="36">
        <v>1</v>
      </c>
      <c r="AB4556" s="35" t="s">
        <v>9849</v>
      </c>
      <c r="AC4556" s="35" t="str">
        <f>+IF(Tabla1[[#This Row],[STK]]="no","Sin STK", "STK disponible")</f>
        <v>Sin STK</v>
      </c>
      <c r="AD4556" s="35">
        <f>+I4556*J4556</f>
        <v>0</v>
      </c>
      <c r="AE4556" s="35">
        <f>+I4556*K4556</f>
        <v>0</v>
      </c>
      <c r="AF4556" s="36">
        <f>IF(Tabla1[[#This Row],[ref pack]]=1,Tabla1[[#This Row],[Pedido]],LCM(Tabla1[[#This Row],[MC VIEJO]],Tabla1[[#This Row],[Pedido]]))</f>
        <v>1</v>
      </c>
      <c r="AG4556" s="36">
        <f>+VLOOKUP(Tabla1[[#This Row],[Artículo]],'.'!$B$2:$D$11481,3,)</f>
        <v>1</v>
      </c>
      <c r="AH4556" s="37" t="str">
        <f>+IFERROR(SEARCH("pack",Tabla1[[#This Row],[PACK]]),"")</f>
        <v/>
      </c>
    </row>
    <row r="4557" spans="1:34" ht="24" customHeight="1" x14ac:dyDescent="0.2">
      <c r="A4557" s="50" t="s">
        <v>8649</v>
      </c>
      <c r="B4557" s="60" t="s">
        <v>8688</v>
      </c>
      <c r="C4557" s="61" t="s">
        <v>8689</v>
      </c>
      <c r="D4557" s="52" t="s">
        <v>27</v>
      </c>
      <c r="E4557" s="53">
        <v>28277.07</v>
      </c>
      <c r="F4557" s="23" t="str">
        <f>+IFERROR(VLOOKUP(Tabla1[[#This Row],[Artículo]],'..'!$B$2:$D$569000,3,),"")</f>
        <v/>
      </c>
      <c r="G4557" s="24" t="str">
        <f>IF(H4557=AF4557,"", "Error MC")</f>
        <v>Error MC</v>
      </c>
      <c r="H4557" s="62"/>
      <c r="I4557" s="54">
        <f>+Tabla1[[#This Row],[MC]]*Tabla1[[#This Row],[Pedido]]*Tabla1[[#This Row],[PVC ]]</f>
        <v>0</v>
      </c>
      <c r="J4557" s="26">
        <v>0.21</v>
      </c>
      <c r="K4557" s="63"/>
      <c r="L4557" s="28" t="s">
        <v>17</v>
      </c>
      <c r="M4557" s="53">
        <v>49612.118000000002</v>
      </c>
      <c r="N4557" s="64" t="str">
        <f>+IF(Tabla1[[#This Row],[F PMPI]]="SÍ","No","Sí")</f>
        <v>No</v>
      </c>
      <c r="O4557" s="65">
        <f>+Tabla1[[#This Row],[PVL]]*1.055</f>
        <v>52340.784489999998</v>
      </c>
      <c r="P4557" s="65">
        <f>+Tabla1[[#This Row],[PVL]]*1.43</f>
        <v>70945.328739999997</v>
      </c>
      <c r="Q4557" s="66" t="str">
        <f>+HYPERLINK(Tabla1[[#This Row],[PAG]])</f>
        <v>https://todomusica.com.ar/efectos-de-percusion/6627-lt20n11-4b.html</v>
      </c>
      <c r="R4557" s="67"/>
      <c r="S4557" s="68"/>
      <c r="T4557" s="69"/>
      <c r="U4557" s="69"/>
      <c r="V4557" s="69"/>
      <c r="W4557" s="69"/>
      <c r="X4557" s="69"/>
      <c r="Y4557" s="35"/>
      <c r="Z4557" s="35" t="s">
        <v>27983</v>
      </c>
      <c r="AA4557" s="36">
        <v>1</v>
      </c>
      <c r="AB4557" s="35" t="s">
        <v>9849</v>
      </c>
      <c r="AC4557" s="35" t="str">
        <f>+IF(Tabla1[[#This Row],[STK]]="no","Sin STK", "STK disponible")</f>
        <v>Sin STK</v>
      </c>
      <c r="AD4557" s="35">
        <f>+I4557*J4557</f>
        <v>0</v>
      </c>
      <c r="AE4557" s="35">
        <f>+I4557*K4557</f>
        <v>0</v>
      </c>
      <c r="AF4557" s="36">
        <f>IF(Tabla1[[#This Row],[ref pack]]=1,Tabla1[[#This Row],[Pedido]],LCM(Tabla1[[#This Row],[MC VIEJO]],Tabla1[[#This Row],[Pedido]]))</f>
        <v>1</v>
      </c>
      <c r="AG4557" s="36">
        <f>+VLOOKUP(Tabla1[[#This Row],[Artículo]],'.'!$B$2:$D$11481,3,)</f>
        <v>1</v>
      </c>
      <c r="AH4557" s="37" t="str">
        <f>+IFERROR(SEARCH("pack",Tabla1[[#This Row],[PACK]]),"")</f>
        <v/>
      </c>
    </row>
    <row r="4558" spans="1:34" ht="24" customHeight="1" x14ac:dyDescent="0.2">
      <c r="A4558" s="50" t="s">
        <v>8649</v>
      </c>
      <c r="B4558" s="60" t="s">
        <v>8690</v>
      </c>
      <c r="C4558" s="61" t="s">
        <v>8691</v>
      </c>
      <c r="D4558" s="52" t="s">
        <v>27</v>
      </c>
      <c r="E4558" s="53">
        <v>17677.12</v>
      </c>
      <c r="F4558" s="23" t="str">
        <f>+IFERROR(VLOOKUP(Tabla1[[#This Row],[Artículo]],'..'!$B$2:$D$569000,3,),"")</f>
        <v/>
      </c>
      <c r="G4558" s="24" t="str">
        <f>IF(H4558=AF4558,"", "Error MC")</f>
        <v>Error MC</v>
      </c>
      <c r="H4558" s="62"/>
      <c r="I4558" s="54">
        <f>+Tabla1[[#This Row],[MC]]*Tabla1[[#This Row],[Pedido]]*Tabla1[[#This Row],[PVC ]]</f>
        <v>0</v>
      </c>
      <c r="J4558" s="26">
        <v>0.21</v>
      </c>
      <c r="K4558" s="63"/>
      <c r="L4558" s="28" t="s">
        <v>17</v>
      </c>
      <c r="M4558" s="53">
        <v>31014.502</v>
      </c>
      <c r="N4558" s="64" t="str">
        <f>+IF(Tabla1[[#This Row],[F PMPI]]="SÍ","No","Sí")</f>
        <v>No</v>
      </c>
      <c r="O4558" s="65">
        <f>+Tabla1[[#This Row],[PVL]]*1.055</f>
        <v>32720.299609999998</v>
      </c>
      <c r="P4558" s="65">
        <f>+Tabla1[[#This Row],[PVL]]*1.43</f>
        <v>44350.737860000001</v>
      </c>
      <c r="Q4558" s="66" t="str">
        <f>+HYPERLINK(Tabla1[[#This Row],[PAG]])</f>
        <v>https://todomusica.com.ar/productos-sin-categorias-de-netsuite/3124-ms-16ac.html</v>
      </c>
      <c r="R4558" s="67"/>
      <c r="S4558" s="68"/>
      <c r="T4558" s="69"/>
      <c r="U4558" s="69"/>
      <c r="V4558" s="69"/>
      <c r="W4558" s="69"/>
      <c r="X4558" s="69"/>
      <c r="Y4558" s="35"/>
      <c r="Z4558" s="35" t="s">
        <v>27984</v>
      </c>
      <c r="AA4558" s="36">
        <v>1</v>
      </c>
      <c r="AB4558" s="35" t="s">
        <v>9849</v>
      </c>
      <c r="AC4558" s="35" t="str">
        <f>+IF(Tabla1[[#This Row],[STK]]="no","Sin STK", "STK disponible")</f>
        <v>Sin STK</v>
      </c>
      <c r="AD4558" s="35">
        <f>+I4558*J4558</f>
        <v>0</v>
      </c>
      <c r="AE4558" s="35">
        <f>+I4558*K4558</f>
        <v>0</v>
      </c>
      <c r="AF4558" s="36">
        <f>IF(Tabla1[[#This Row],[ref pack]]=1,Tabla1[[#This Row],[Pedido]],LCM(Tabla1[[#This Row],[MC VIEJO]],Tabla1[[#This Row],[Pedido]]))</f>
        <v>1</v>
      </c>
      <c r="AG4558" s="36">
        <f>+VLOOKUP(Tabla1[[#This Row],[Artículo]],'.'!$B$2:$D$11481,3,)</f>
        <v>1</v>
      </c>
      <c r="AH4558" s="37" t="str">
        <f>+IFERROR(SEARCH("pack",Tabla1[[#This Row],[PACK]]),"")</f>
        <v/>
      </c>
    </row>
    <row r="4559" spans="1:34" ht="24" customHeight="1" x14ac:dyDescent="0.2">
      <c r="A4559" s="50" t="s">
        <v>8649</v>
      </c>
      <c r="B4559" s="60" t="s">
        <v>8692</v>
      </c>
      <c r="C4559" s="61" t="s">
        <v>8693</v>
      </c>
      <c r="D4559" s="52" t="s">
        <v>27</v>
      </c>
      <c r="E4559" s="53">
        <v>17126.46</v>
      </c>
      <c r="F4559" s="23" t="str">
        <f>+IFERROR(VLOOKUP(Tabla1[[#This Row],[Artículo]],'..'!$B$2:$D$569000,3,),"")</f>
        <v/>
      </c>
      <c r="G4559" s="24" t="str">
        <f>IF(H4559=AF4559,"", "Error MC")</f>
        <v>Error MC</v>
      </c>
      <c r="H4559" s="62"/>
      <c r="I4559" s="54">
        <f>+Tabla1[[#This Row],[MC]]*Tabla1[[#This Row],[Pedido]]*Tabla1[[#This Row],[PVC ]]</f>
        <v>0</v>
      </c>
      <c r="J4559" s="26">
        <v>0.21</v>
      </c>
      <c r="K4559" s="63"/>
      <c r="L4559" s="28" t="s">
        <v>17</v>
      </c>
      <c r="M4559" s="53">
        <v>30048.378000000001</v>
      </c>
      <c r="N4559" s="64" t="str">
        <f>+IF(Tabla1[[#This Row],[F PMPI]]="SÍ","No","Sí")</f>
        <v>No</v>
      </c>
      <c r="O4559" s="65">
        <f>+Tabla1[[#This Row],[PVL]]*1.055</f>
        <v>31701.038789999999</v>
      </c>
      <c r="P4559" s="65">
        <f>+Tabla1[[#This Row],[PVL]]*1.43</f>
        <v>42969.180540000001</v>
      </c>
      <c r="Q4559" s="66" t="str">
        <f>+HYPERLINK(Tabla1[[#This Row],[PAG]])</f>
        <v>https://todomusica.com.ar/atriles/2567-ms-16c.html</v>
      </c>
      <c r="R4559" s="67"/>
      <c r="S4559" s="68"/>
      <c r="T4559" s="69"/>
      <c r="U4559" s="69"/>
      <c r="V4559" s="69"/>
      <c r="W4559" s="69"/>
      <c r="X4559" s="69"/>
      <c r="Y4559" s="35"/>
      <c r="Z4559" s="35" t="s">
        <v>27985</v>
      </c>
      <c r="AA4559" s="36">
        <v>1</v>
      </c>
      <c r="AB4559" s="35" t="s">
        <v>9849</v>
      </c>
      <c r="AC4559" s="35" t="str">
        <f>+IF(Tabla1[[#This Row],[STK]]="no","Sin STK", "STK disponible")</f>
        <v>Sin STK</v>
      </c>
      <c r="AD4559" s="35">
        <f>+I4559*J4559</f>
        <v>0</v>
      </c>
      <c r="AE4559" s="35">
        <f>+I4559*K4559</f>
        <v>0</v>
      </c>
      <c r="AF4559" s="36">
        <f>IF(Tabla1[[#This Row],[ref pack]]=1,Tabla1[[#This Row],[Pedido]],LCM(Tabla1[[#This Row],[MC VIEJO]],Tabla1[[#This Row],[Pedido]]))</f>
        <v>1</v>
      </c>
      <c r="AG4559" s="36">
        <f>+VLOOKUP(Tabla1[[#This Row],[Artículo]],'.'!$B$2:$D$11481,3,)</f>
        <v>1</v>
      </c>
      <c r="AH4559" s="37" t="str">
        <f>+IFERROR(SEARCH("pack",Tabla1[[#This Row],[PACK]]),"")</f>
        <v/>
      </c>
    </row>
    <row r="4560" spans="1:34" ht="24" customHeight="1" x14ac:dyDescent="0.2">
      <c r="A4560" s="50" t="s">
        <v>8649</v>
      </c>
      <c r="B4560" s="60" t="s">
        <v>8694</v>
      </c>
      <c r="C4560" s="61" t="s">
        <v>8695</v>
      </c>
      <c r="D4560" s="52" t="s">
        <v>27</v>
      </c>
      <c r="E4560" s="53">
        <v>19243.98</v>
      </c>
      <c r="F4560" s="23" t="str">
        <f>+IFERROR(VLOOKUP(Tabla1[[#This Row],[Artículo]],'..'!$B$2:$D$569000,3,),"")</f>
        <v/>
      </c>
      <c r="G4560" s="24" t="str">
        <f>IF(H4560=AF4560,"", "Error MC")</f>
        <v>Error MC</v>
      </c>
      <c r="H4560" s="62"/>
      <c r="I4560" s="54">
        <f>+Tabla1[[#This Row],[MC]]*Tabla1[[#This Row],[Pedido]]*Tabla1[[#This Row],[PVC ]]</f>
        <v>0</v>
      </c>
      <c r="J4560" s="26">
        <v>0.21</v>
      </c>
      <c r="K4560" s="63"/>
      <c r="L4560" s="28" t="s">
        <v>17</v>
      </c>
      <c r="M4560" s="53">
        <v>33763.561999999998</v>
      </c>
      <c r="N4560" s="64" t="str">
        <f>+IF(Tabla1[[#This Row],[F PMPI]]="SÍ","No","Sí")</f>
        <v>No</v>
      </c>
      <c r="O4560" s="65">
        <f>+Tabla1[[#This Row],[PVL]]*1.055</f>
        <v>35620.557909999996</v>
      </c>
      <c r="P4560" s="65">
        <f>+Tabla1[[#This Row],[PVL]]*1.43</f>
        <v>48281.893659999994</v>
      </c>
      <c r="Q4560" s="66" t="str">
        <f>+HYPERLINK(Tabla1[[#This Row],[PAG]])</f>
        <v>https://todomusica.com.ar/soporte-de-bafles/8667-pals-3.html</v>
      </c>
      <c r="R4560" s="67"/>
      <c r="S4560" s="68"/>
      <c r="T4560" s="69"/>
      <c r="U4560" s="69"/>
      <c r="V4560" s="69"/>
      <c r="W4560" s="69"/>
      <c r="X4560" s="69"/>
      <c r="Y4560" s="35"/>
      <c r="Z4560" s="35" t="s">
        <v>27986</v>
      </c>
      <c r="AA4560" s="36">
        <v>1</v>
      </c>
      <c r="AB4560" s="35" t="s">
        <v>9849</v>
      </c>
      <c r="AC4560" s="35" t="str">
        <f>+IF(Tabla1[[#This Row],[STK]]="no","Sin STK", "STK disponible")</f>
        <v>Sin STK</v>
      </c>
      <c r="AD4560" s="35">
        <f>+I4560*J4560</f>
        <v>0</v>
      </c>
      <c r="AE4560" s="35">
        <f>+I4560*K4560</f>
        <v>0</v>
      </c>
      <c r="AF4560" s="36">
        <f>IF(Tabla1[[#This Row],[ref pack]]=1,Tabla1[[#This Row],[Pedido]],LCM(Tabla1[[#This Row],[MC VIEJO]],Tabla1[[#This Row],[Pedido]]))</f>
        <v>1</v>
      </c>
      <c r="AG4560" s="36">
        <f>+VLOOKUP(Tabla1[[#This Row],[Artículo]],'.'!$B$2:$D$11481,3,)</f>
        <v>1</v>
      </c>
      <c r="AH4560" s="37" t="str">
        <f>+IFERROR(SEARCH("pack",Tabla1[[#This Row],[PACK]]),"")</f>
        <v/>
      </c>
    </row>
    <row r="4561" spans="1:34" ht="24" customHeight="1" x14ac:dyDescent="0.2">
      <c r="A4561" s="50" t="s">
        <v>8649</v>
      </c>
      <c r="B4561" s="60" t="s">
        <v>8696</v>
      </c>
      <c r="C4561" s="61" t="s">
        <v>8697</v>
      </c>
      <c r="D4561" s="52" t="s">
        <v>27</v>
      </c>
      <c r="E4561" s="53">
        <v>19243.98</v>
      </c>
      <c r="F4561" s="23" t="str">
        <f>+IFERROR(VLOOKUP(Tabla1[[#This Row],[Artículo]],'..'!$B$2:$D$569000,3,),"")</f>
        <v/>
      </c>
      <c r="G4561" s="24" t="str">
        <f>IF(H4561=AF4561,"", "Error MC")</f>
        <v>Error MC</v>
      </c>
      <c r="H4561" s="62"/>
      <c r="I4561" s="54">
        <f>+Tabla1[[#This Row],[MC]]*Tabla1[[#This Row],[Pedido]]*Tabla1[[#This Row],[PVC ]]</f>
        <v>0</v>
      </c>
      <c r="J4561" s="26">
        <v>0.21</v>
      </c>
      <c r="K4561" s="63"/>
      <c r="L4561" s="28" t="s">
        <v>17</v>
      </c>
      <c r="M4561" s="53">
        <v>33763.561999999998</v>
      </c>
      <c r="N4561" s="64" t="str">
        <f>+IF(Tabla1[[#This Row],[F PMPI]]="SÍ","No","Sí")</f>
        <v>No</v>
      </c>
      <c r="O4561" s="65">
        <f>+Tabla1[[#This Row],[PVL]]*1.055</f>
        <v>35620.557909999996</v>
      </c>
      <c r="P4561" s="65">
        <f>+Tabla1[[#This Row],[PVL]]*1.43</f>
        <v>48281.893659999994</v>
      </c>
      <c r="Q4561" s="66" t="str">
        <f>+HYPERLINK(Tabla1[[#This Row],[PAG]])</f>
        <v>https://todomusica.com.ar/atriles/8669-pbs-002.html</v>
      </c>
      <c r="R4561" s="67"/>
      <c r="S4561" s="68"/>
      <c r="T4561" s="69"/>
      <c r="U4561" s="69"/>
      <c r="V4561" s="69"/>
      <c r="W4561" s="69"/>
      <c r="X4561" s="69"/>
      <c r="Y4561" s="35"/>
      <c r="Z4561" s="35" t="s">
        <v>27987</v>
      </c>
      <c r="AA4561" s="36">
        <v>1</v>
      </c>
      <c r="AB4561" s="35" t="s">
        <v>9849</v>
      </c>
      <c r="AC4561" s="35" t="str">
        <f>+IF(Tabla1[[#This Row],[STK]]="no","Sin STK", "STK disponible")</f>
        <v>Sin STK</v>
      </c>
      <c r="AD4561" s="35">
        <f>+I4561*J4561</f>
        <v>0</v>
      </c>
      <c r="AE4561" s="35">
        <f>+I4561*K4561</f>
        <v>0</v>
      </c>
      <c r="AF4561" s="36">
        <f>IF(Tabla1[[#This Row],[ref pack]]=1,Tabla1[[#This Row],[Pedido]],LCM(Tabla1[[#This Row],[MC VIEJO]],Tabla1[[#This Row],[Pedido]]))</f>
        <v>1</v>
      </c>
      <c r="AG4561" s="36">
        <f>+VLOOKUP(Tabla1[[#This Row],[Artículo]],'.'!$B$2:$D$11481,3,)</f>
        <v>1</v>
      </c>
      <c r="AH4561" s="37" t="str">
        <f>+IFERROR(SEARCH("pack",Tabla1[[#This Row],[PACK]]),"")</f>
        <v/>
      </c>
    </row>
    <row r="4562" spans="1:34" ht="24" customHeight="1" x14ac:dyDescent="0.2">
      <c r="A4562" s="50" t="s">
        <v>8649</v>
      </c>
      <c r="B4562" s="60" t="s">
        <v>8698</v>
      </c>
      <c r="C4562" s="61" t="s">
        <v>8699</v>
      </c>
      <c r="D4562" s="52" t="s">
        <v>27</v>
      </c>
      <c r="E4562" s="53">
        <v>8467.18</v>
      </c>
      <c r="F4562" s="23" t="str">
        <f>+IFERROR(VLOOKUP(Tabla1[[#This Row],[Artículo]],'..'!$B$2:$D$569000,3,),"")</f>
        <v/>
      </c>
      <c r="G4562" s="24" t="str">
        <f>IF(H4562=AF4562,"", "Error MC")</f>
        <v>Error MC</v>
      </c>
      <c r="H4562" s="62"/>
      <c r="I4562" s="54">
        <f>+Tabla1[[#This Row],[MC]]*Tabla1[[#This Row],[Pedido]]*Tabla1[[#This Row],[PVC ]]</f>
        <v>0</v>
      </c>
      <c r="J4562" s="26">
        <v>0.21</v>
      </c>
      <c r="K4562" s="63"/>
      <c r="L4562" s="28" t="s">
        <v>17</v>
      </c>
      <c r="M4562" s="53">
        <v>14855.665999999999</v>
      </c>
      <c r="N4562" s="64" t="str">
        <f>+IF(Tabla1[[#This Row],[F PMPI]]="SÍ","No","Sí")</f>
        <v>No</v>
      </c>
      <c r="O4562" s="65">
        <f>+Tabla1[[#This Row],[PVL]]*1.055</f>
        <v>15672.727629999998</v>
      </c>
      <c r="P4562" s="65">
        <f>+Tabla1[[#This Row],[PVL]]*1.43</f>
        <v>21243.602379999997</v>
      </c>
      <c r="Q4562" s="66" t="str">
        <f>+HYPERLINK(Tabla1[[#This Row],[PAG]])</f>
        <v>https://todomusica.com.ar/productos-sin-categorias-de-netsuite/8670-pgs-020.html</v>
      </c>
      <c r="R4562" s="67"/>
      <c r="S4562" s="68"/>
      <c r="T4562" s="69"/>
      <c r="U4562" s="69"/>
      <c r="V4562" s="69"/>
      <c r="W4562" s="69"/>
      <c r="X4562" s="69"/>
      <c r="Y4562" s="35"/>
      <c r="Z4562" s="35" t="s">
        <v>27988</v>
      </c>
      <c r="AA4562" s="36">
        <v>1</v>
      </c>
      <c r="AB4562" s="35" t="s">
        <v>9849</v>
      </c>
      <c r="AC4562" s="35" t="str">
        <f>+IF(Tabla1[[#This Row],[STK]]="no","Sin STK", "STK disponible")</f>
        <v>Sin STK</v>
      </c>
      <c r="AD4562" s="35">
        <f>+I4562*J4562</f>
        <v>0</v>
      </c>
      <c r="AE4562" s="35">
        <f>+I4562*K4562</f>
        <v>0</v>
      </c>
      <c r="AF4562" s="36">
        <f>IF(Tabla1[[#This Row],[ref pack]]=1,Tabla1[[#This Row],[Pedido]],LCM(Tabla1[[#This Row],[MC VIEJO]],Tabla1[[#This Row],[Pedido]]))</f>
        <v>1</v>
      </c>
      <c r="AG4562" s="36">
        <f>+VLOOKUP(Tabla1[[#This Row],[Artículo]],'.'!$B$2:$D$11481,3,)</f>
        <v>1</v>
      </c>
      <c r="AH4562" s="37" t="str">
        <f>+IFERROR(SEARCH("pack",Tabla1[[#This Row],[PACK]]),"")</f>
        <v/>
      </c>
    </row>
    <row r="4563" spans="1:34" ht="24" customHeight="1" x14ac:dyDescent="0.2">
      <c r="A4563" s="50" t="s">
        <v>8649</v>
      </c>
      <c r="B4563" s="60" t="s">
        <v>8700</v>
      </c>
      <c r="C4563" s="61" t="s">
        <v>8701</v>
      </c>
      <c r="D4563" s="52" t="s">
        <v>27</v>
      </c>
      <c r="E4563" s="53">
        <v>14625.48</v>
      </c>
      <c r="F4563" s="23" t="str">
        <f>+IFERROR(VLOOKUP(Tabla1[[#This Row],[Artículo]],'..'!$B$2:$D$569000,3,),"")</f>
        <v/>
      </c>
      <c r="G4563" s="24" t="str">
        <f>IF(H4563=AF4563,"", "Error MC")</f>
        <v>Error MC</v>
      </c>
      <c r="H4563" s="62"/>
      <c r="I4563" s="54">
        <f>+Tabla1[[#This Row],[MC]]*Tabla1[[#This Row],[Pedido]]*Tabla1[[#This Row],[PVC ]]</f>
        <v>0</v>
      </c>
      <c r="J4563" s="26">
        <v>0.21</v>
      </c>
      <c r="K4563" s="63"/>
      <c r="L4563" s="28" t="s">
        <v>17</v>
      </c>
      <c r="M4563" s="53">
        <v>25660.41</v>
      </c>
      <c r="N4563" s="64" t="str">
        <f>+IF(Tabla1[[#This Row],[F PMPI]]="SÍ","No","Sí")</f>
        <v>No</v>
      </c>
      <c r="O4563" s="65">
        <f>+Tabla1[[#This Row],[PVL]]*1.055</f>
        <v>27071.732549999997</v>
      </c>
      <c r="P4563" s="65">
        <f>+Tabla1[[#This Row],[PVL]]*1.43</f>
        <v>36694.386299999998</v>
      </c>
      <c r="Q4563" s="66" t="str">
        <f>+HYPERLINK(Tabla1[[#This Row],[PAG]])</f>
        <v>https://todomusica.com.ar/soportes/8671-pks-002.html</v>
      </c>
      <c r="R4563" s="67"/>
      <c r="S4563" s="68"/>
      <c r="T4563" s="69"/>
      <c r="U4563" s="69"/>
      <c r="V4563" s="69"/>
      <c r="W4563" s="69"/>
      <c r="X4563" s="69"/>
      <c r="Y4563" s="35"/>
      <c r="Z4563" s="35" t="s">
        <v>27989</v>
      </c>
      <c r="AA4563" s="36">
        <v>1</v>
      </c>
      <c r="AB4563" s="35" t="s">
        <v>9849</v>
      </c>
      <c r="AC4563" s="35" t="str">
        <f>+IF(Tabla1[[#This Row],[STK]]="no","Sin STK", "STK disponible")</f>
        <v>Sin STK</v>
      </c>
      <c r="AD4563" s="35">
        <f>+I4563*J4563</f>
        <v>0</v>
      </c>
      <c r="AE4563" s="35">
        <f>+I4563*K4563</f>
        <v>0</v>
      </c>
      <c r="AF4563" s="36">
        <f>IF(Tabla1[[#This Row],[ref pack]]=1,Tabla1[[#This Row],[Pedido]],LCM(Tabla1[[#This Row],[MC VIEJO]],Tabla1[[#This Row],[Pedido]]))</f>
        <v>1</v>
      </c>
      <c r="AG4563" s="36">
        <f>+VLOOKUP(Tabla1[[#This Row],[Artículo]],'.'!$B$2:$D$11481,3,)</f>
        <v>1</v>
      </c>
      <c r="AH4563" s="37" t="str">
        <f>+IFERROR(SEARCH("pack",Tabla1[[#This Row],[PACK]]),"")</f>
        <v/>
      </c>
    </row>
    <row r="4564" spans="1:34" ht="24" customHeight="1" x14ac:dyDescent="0.2">
      <c r="A4564" s="50" t="s">
        <v>8649</v>
      </c>
      <c r="B4564" s="60" t="s">
        <v>8702</v>
      </c>
      <c r="C4564" s="61" t="s">
        <v>8703</v>
      </c>
      <c r="D4564" s="52" t="s">
        <v>27</v>
      </c>
      <c r="E4564" s="53">
        <v>23092.880000000001</v>
      </c>
      <c r="F4564" s="23" t="str">
        <f>+IFERROR(VLOOKUP(Tabla1[[#This Row],[Artículo]],'..'!$B$2:$D$569000,3,),"")</f>
        <v/>
      </c>
      <c r="G4564" s="24" t="str">
        <f>IF(H4564=AF4564,"", "Error MC")</f>
        <v>Error MC</v>
      </c>
      <c r="H4564" s="62"/>
      <c r="I4564" s="54">
        <f>+Tabla1[[#This Row],[MC]]*Tabla1[[#This Row],[Pedido]]*Tabla1[[#This Row],[PVC ]]</f>
        <v>0</v>
      </c>
      <c r="J4564" s="26">
        <v>0.21</v>
      </c>
      <c r="K4564" s="63"/>
      <c r="L4564" s="28" t="s">
        <v>17</v>
      </c>
      <c r="M4564" s="53">
        <v>40516.463000000003</v>
      </c>
      <c r="N4564" s="64" t="str">
        <f>+IF(Tabla1[[#This Row],[F PMPI]]="SÍ","No","Sí")</f>
        <v>No</v>
      </c>
      <c r="O4564" s="65">
        <f>+Tabla1[[#This Row],[PVL]]*1.055</f>
        <v>42744.868465</v>
      </c>
      <c r="P4564" s="65">
        <f>+Tabla1[[#This Row],[PVL]]*1.43</f>
        <v>57938.542090000003</v>
      </c>
      <c r="Q4564" s="66" t="str">
        <f>+HYPERLINK(Tabla1[[#This Row],[PAG]])</f>
        <v>https://todomusica.com.ar/soportes/8672-pks-010.html</v>
      </c>
      <c r="R4564" s="67"/>
      <c r="S4564" s="68"/>
      <c r="T4564" s="69"/>
      <c r="U4564" s="69"/>
      <c r="V4564" s="69"/>
      <c r="W4564" s="69"/>
      <c r="X4564" s="69"/>
      <c r="Y4564" s="35"/>
      <c r="Z4564" s="35" t="s">
        <v>27990</v>
      </c>
      <c r="AA4564" s="36">
        <v>1</v>
      </c>
      <c r="AB4564" s="35" t="s">
        <v>9849</v>
      </c>
      <c r="AC4564" s="35" t="str">
        <f>+IF(Tabla1[[#This Row],[STK]]="no","Sin STK", "STK disponible")</f>
        <v>Sin STK</v>
      </c>
      <c r="AD4564" s="35">
        <f>+I4564*J4564</f>
        <v>0</v>
      </c>
      <c r="AE4564" s="35">
        <f>+I4564*K4564</f>
        <v>0</v>
      </c>
      <c r="AF4564" s="36">
        <f>IF(Tabla1[[#This Row],[ref pack]]=1,Tabla1[[#This Row],[Pedido]],LCM(Tabla1[[#This Row],[MC VIEJO]],Tabla1[[#This Row],[Pedido]]))</f>
        <v>1</v>
      </c>
      <c r="AG4564" s="36">
        <f>+VLOOKUP(Tabla1[[#This Row],[Artículo]],'.'!$B$2:$D$11481,3,)</f>
        <v>1</v>
      </c>
      <c r="AH4564" s="37" t="str">
        <f>+IFERROR(SEARCH("pack",Tabla1[[#This Row],[PACK]]),"")</f>
        <v/>
      </c>
    </row>
    <row r="4565" spans="1:34" ht="24" customHeight="1" x14ac:dyDescent="0.2">
      <c r="A4565" s="50" t="s">
        <v>8649</v>
      </c>
      <c r="B4565" s="60" t="s">
        <v>8704</v>
      </c>
      <c r="C4565" s="61" t="s">
        <v>8705</v>
      </c>
      <c r="D4565" s="52" t="s">
        <v>27</v>
      </c>
      <c r="E4565" s="53">
        <v>17633.34</v>
      </c>
      <c r="F4565" s="23" t="str">
        <f>+IFERROR(VLOOKUP(Tabla1[[#This Row],[Artículo]],'..'!$B$2:$D$569000,3,),"")</f>
        <v/>
      </c>
      <c r="G4565" s="24" t="str">
        <f>IF(H4565=AF4565,"", "Error MC")</f>
        <v>Error MC</v>
      </c>
      <c r="H4565" s="62"/>
      <c r="I4565" s="54">
        <f>+Tabla1[[#This Row],[MC]]*Tabla1[[#This Row],[Pedido]]*Tabla1[[#This Row],[PVC ]]</f>
        <v>0</v>
      </c>
      <c r="J4565" s="26">
        <v>0.21</v>
      </c>
      <c r="K4565" s="63"/>
      <c r="L4565" s="28" t="s">
        <v>17</v>
      </c>
      <c r="M4565" s="53">
        <v>30937.690999999999</v>
      </c>
      <c r="N4565" s="64" t="str">
        <f>+IF(Tabla1[[#This Row],[F PMPI]]="SÍ","No","Sí")</f>
        <v>No</v>
      </c>
      <c r="O4565" s="65">
        <f>+Tabla1[[#This Row],[PVL]]*1.055</f>
        <v>32639.264004999997</v>
      </c>
      <c r="P4565" s="65">
        <f>+Tabla1[[#This Row],[PVL]]*1.43</f>
        <v>44240.898129999994</v>
      </c>
      <c r="Q4565" s="66" t="str">
        <f>+HYPERLINK(Tabla1[[#This Row],[PAG]])</f>
        <v>https://todomusica.com.ar/productos-sin-categorias-de-netsuite/8597-soporte-de-bafle-metalico-altura-min-110cm-max-168cm-.html</v>
      </c>
      <c r="R4565" s="67"/>
      <c r="S4565" s="68"/>
      <c r="T4565" s="69"/>
      <c r="U4565" s="69"/>
      <c r="V4565" s="69"/>
      <c r="W4565" s="69"/>
      <c r="X4565" s="69"/>
      <c r="Y4565" s="35"/>
      <c r="Z4565" s="35" t="s">
        <v>27991</v>
      </c>
      <c r="AA4565" s="36">
        <v>1</v>
      </c>
      <c r="AB4565" s="35" t="s">
        <v>9849</v>
      </c>
      <c r="AC4565" s="35" t="str">
        <f>+IF(Tabla1[[#This Row],[STK]]="no","Sin STK", "STK disponible")</f>
        <v>Sin STK</v>
      </c>
      <c r="AD4565" s="35">
        <f>+I4565*J4565</f>
        <v>0</v>
      </c>
      <c r="AE4565" s="35">
        <f>+I4565*K4565</f>
        <v>0</v>
      </c>
      <c r="AF4565" s="36">
        <f>IF(Tabla1[[#This Row],[ref pack]]=1,Tabla1[[#This Row],[Pedido]],LCM(Tabla1[[#This Row],[MC VIEJO]],Tabla1[[#This Row],[Pedido]]))</f>
        <v>1</v>
      </c>
      <c r="AG4565" s="36">
        <f>+VLOOKUP(Tabla1[[#This Row],[Artículo]],'.'!$B$2:$D$11481,3,)</f>
        <v>1</v>
      </c>
      <c r="AH4565" s="37" t="str">
        <f>+IFERROR(SEARCH("pack",Tabla1[[#This Row],[PACK]]),"")</f>
        <v/>
      </c>
    </row>
    <row r="4566" spans="1:34" ht="24" customHeight="1" x14ac:dyDescent="0.2">
      <c r="A4566" s="50" t="s">
        <v>8649</v>
      </c>
      <c r="B4566" s="60" t="s">
        <v>8706</v>
      </c>
      <c r="C4566" s="61" t="s">
        <v>8707</v>
      </c>
      <c r="D4566" s="52" t="s">
        <v>27</v>
      </c>
      <c r="E4566" s="53">
        <v>25505.4</v>
      </c>
      <c r="F4566" s="23" t="str">
        <f>+IFERROR(VLOOKUP(Tabla1[[#This Row],[Artículo]],'..'!$B$2:$D$569000,3,),"")</f>
        <v/>
      </c>
      <c r="G4566" s="24" t="str">
        <f>IF(H4566=AF4566,"", "Error MC")</f>
        <v>Error MC</v>
      </c>
      <c r="H4566" s="62"/>
      <c r="I4566" s="54">
        <f>+Tabla1[[#This Row],[MC]]*Tabla1[[#This Row],[Pedido]]*Tabla1[[#This Row],[PVC ]]</f>
        <v>0</v>
      </c>
      <c r="J4566" s="26">
        <v>0.21</v>
      </c>
      <c r="K4566" s="63"/>
      <c r="L4566" s="28" t="s">
        <v>17</v>
      </c>
      <c r="M4566" s="53">
        <v>44749.224000000002</v>
      </c>
      <c r="N4566" s="64" t="str">
        <f>+IF(Tabla1[[#This Row],[F PMPI]]="SÍ","No","Sí")</f>
        <v>No</v>
      </c>
      <c r="O4566" s="65">
        <f>+Tabla1[[#This Row],[PVL]]*1.055</f>
        <v>47210.431319999996</v>
      </c>
      <c r="P4566" s="65">
        <f>+Tabla1[[#This Row],[PVL]]*1.43</f>
        <v>63991.390319999999</v>
      </c>
      <c r="Q4566" s="66" t="str">
        <f>+HYPERLINK(Tabla1[[#This Row],[PAG]])</f>
        <v>https://todomusica.com.ar/efectos-de-percusion/6697-sh33.html</v>
      </c>
      <c r="R4566" s="67"/>
      <c r="S4566" s="68"/>
      <c r="T4566" s="69"/>
      <c r="U4566" s="69"/>
      <c r="V4566" s="69"/>
      <c r="W4566" s="69"/>
      <c r="X4566" s="69"/>
      <c r="Y4566" s="35"/>
      <c r="Z4566" s="35" t="s">
        <v>27992</v>
      </c>
      <c r="AA4566" s="36">
        <v>1</v>
      </c>
      <c r="AB4566" s="35" t="s">
        <v>9849</v>
      </c>
      <c r="AC4566" s="35" t="str">
        <f>+IF(Tabla1[[#This Row],[STK]]="no","Sin STK", "STK disponible")</f>
        <v>Sin STK</v>
      </c>
      <c r="AD4566" s="35">
        <f>+I4566*J4566</f>
        <v>0</v>
      </c>
      <c r="AE4566" s="35">
        <f>+I4566*K4566</f>
        <v>0</v>
      </c>
      <c r="AF4566" s="36">
        <f>IF(Tabla1[[#This Row],[ref pack]]=1,Tabla1[[#This Row],[Pedido]],LCM(Tabla1[[#This Row],[MC VIEJO]],Tabla1[[#This Row],[Pedido]]))</f>
        <v>1</v>
      </c>
      <c r="AG4566" s="36">
        <f>+VLOOKUP(Tabla1[[#This Row],[Artículo]],'.'!$B$2:$D$11481,3,)</f>
        <v>1</v>
      </c>
      <c r="AH4566" s="37" t="str">
        <f>+IFERROR(SEARCH("pack",Tabla1[[#This Row],[PACK]]),"")</f>
        <v/>
      </c>
    </row>
    <row r="4567" spans="1:34" ht="24" customHeight="1" x14ac:dyDescent="0.2">
      <c r="A4567" s="50" t="s">
        <v>8649</v>
      </c>
      <c r="B4567" s="60" t="s">
        <v>8708</v>
      </c>
      <c r="C4567" s="61" t="s">
        <v>8709</v>
      </c>
      <c r="D4567" s="52" t="s">
        <v>27</v>
      </c>
      <c r="E4567" s="53">
        <v>18958.28</v>
      </c>
      <c r="F4567" s="23" t="str">
        <f>+IFERROR(VLOOKUP(Tabla1[[#This Row],[Artículo]],'..'!$B$2:$D$569000,3,),"")</f>
        <v/>
      </c>
      <c r="G4567" s="24" t="str">
        <f>IF(H4567=AF4567,"", "Error MC")</f>
        <v>Error MC</v>
      </c>
      <c r="H4567" s="62"/>
      <c r="I4567" s="54">
        <f>+Tabla1[[#This Row],[MC]]*Tabla1[[#This Row],[Pedido]]*Tabla1[[#This Row],[PVC ]]</f>
        <v>0</v>
      </c>
      <c r="J4567" s="26">
        <v>0.21</v>
      </c>
      <c r="K4567" s="63"/>
      <c r="L4567" s="28" t="s">
        <v>17</v>
      </c>
      <c r="M4567" s="53">
        <v>33262.307000000001</v>
      </c>
      <c r="N4567" s="64" t="str">
        <f>+IF(Tabla1[[#This Row],[F PMPI]]="SÍ","No","Sí")</f>
        <v>No</v>
      </c>
      <c r="O4567" s="65">
        <f>+Tabla1[[#This Row],[PVL]]*1.055</f>
        <v>35091.733885000001</v>
      </c>
      <c r="P4567" s="65">
        <f>+Tabla1[[#This Row],[PVL]]*1.43</f>
        <v>47565.099009999998</v>
      </c>
      <c r="Q4567" s="66" t="str">
        <f>+HYPERLINK(Tabla1[[#This Row],[PAG]])</f>
        <v>https://todomusica.com.ar/productos-sin-categorias-de-netsuite/6698-sh38-1.html</v>
      </c>
      <c r="R4567" s="67"/>
      <c r="S4567" s="68"/>
      <c r="T4567" s="69"/>
      <c r="U4567" s="69"/>
      <c r="V4567" s="69"/>
      <c r="W4567" s="69"/>
      <c r="X4567" s="69"/>
      <c r="Y4567" s="35"/>
      <c r="Z4567" s="35" t="s">
        <v>27993</v>
      </c>
      <c r="AA4567" s="36">
        <v>1</v>
      </c>
      <c r="AB4567" s="35" t="s">
        <v>9849</v>
      </c>
      <c r="AC4567" s="35" t="str">
        <f>+IF(Tabla1[[#This Row],[STK]]="no","Sin STK", "STK disponible")</f>
        <v>Sin STK</v>
      </c>
      <c r="AD4567" s="35">
        <f>+I4567*J4567</f>
        <v>0</v>
      </c>
      <c r="AE4567" s="35">
        <f>+I4567*K4567</f>
        <v>0</v>
      </c>
      <c r="AF4567" s="36">
        <f>IF(Tabla1[[#This Row],[ref pack]]=1,Tabla1[[#This Row],[Pedido]],LCM(Tabla1[[#This Row],[MC VIEJO]],Tabla1[[#This Row],[Pedido]]))</f>
        <v>1</v>
      </c>
      <c r="AG4567" s="36">
        <f>+VLOOKUP(Tabla1[[#This Row],[Artículo]],'.'!$B$2:$D$11481,3,)</f>
        <v>1</v>
      </c>
      <c r="AH4567" s="37" t="str">
        <f>+IFERROR(SEARCH("pack",Tabla1[[#This Row],[PACK]]),"")</f>
        <v/>
      </c>
    </row>
    <row r="4568" spans="1:34" ht="24" customHeight="1" x14ac:dyDescent="0.2">
      <c r="A4568" s="50" t="s">
        <v>8649</v>
      </c>
      <c r="B4568" s="60" t="s">
        <v>8710</v>
      </c>
      <c r="C4568" s="61" t="s">
        <v>8711</v>
      </c>
      <c r="D4568" s="52" t="s">
        <v>9841</v>
      </c>
      <c r="E4568" s="53">
        <v>351341.33</v>
      </c>
      <c r="F4568" s="23" t="str">
        <f>+IFERROR(VLOOKUP(Tabla1[[#This Row],[Artículo]],'..'!$B$2:$D$569000,3,),"")</f>
        <v/>
      </c>
      <c r="G4568" s="24" t="str">
        <f>IF(H4568=AF4568,"", "Error MC")</f>
        <v>Error MC</v>
      </c>
      <c r="H4568" s="62"/>
      <c r="I4568" s="54">
        <f>+Tabla1[[#This Row],[MC]]*Tabla1[[#This Row],[Pedido]]*Tabla1[[#This Row],[PVC ]]</f>
        <v>0</v>
      </c>
      <c r="J4568" s="26">
        <v>0.21</v>
      </c>
      <c r="K4568" s="63"/>
      <c r="L4568" s="28" t="s">
        <v>17</v>
      </c>
      <c r="M4568" s="53">
        <v>616428.36499999999</v>
      </c>
      <c r="N4568" s="64" t="str">
        <f>+IF(Tabla1[[#This Row],[F PMPI]]="SÍ","No","Sí")</f>
        <v>Sí</v>
      </c>
      <c r="O4568" s="65">
        <f>+Tabla1[[#This Row],[PVL]]*1.055</f>
        <v>650331.92507499992</v>
      </c>
      <c r="P4568" s="65">
        <f>+Tabla1[[#This Row],[PVL]]*1.43</f>
        <v>881492.56195</v>
      </c>
      <c r="Q4568" s="66" t="str">
        <f>+HYPERLINK(Tabla1[[#This Row],[PAG]])</f>
        <v/>
      </c>
      <c r="R4568" s="67"/>
      <c r="S4568" s="68"/>
      <c r="T4568" s="69"/>
      <c r="U4568" s="69"/>
      <c r="V4568" s="69"/>
      <c r="W4568" s="69"/>
      <c r="X4568" s="69"/>
      <c r="Y4568" s="35"/>
      <c r="Z4568" s="35" t="s">
        <v>65</v>
      </c>
      <c r="AA4568" s="36">
        <v>1</v>
      </c>
      <c r="AB4568" s="35" t="s">
        <v>27</v>
      </c>
      <c r="AC4568" s="35" t="str">
        <f>+IF(Tabla1[[#This Row],[STK]]="no","Sin STK", "STK disponible")</f>
        <v>STK disponible</v>
      </c>
      <c r="AD4568" s="35">
        <f>+I4568*J4568</f>
        <v>0</v>
      </c>
      <c r="AE4568" s="35">
        <f>+I4568*K4568</f>
        <v>0</v>
      </c>
      <c r="AF4568" s="36">
        <f>IF(Tabla1[[#This Row],[ref pack]]=1,Tabla1[[#This Row],[Pedido]],LCM(Tabla1[[#This Row],[MC VIEJO]],Tabla1[[#This Row],[Pedido]]))</f>
        <v>1</v>
      </c>
      <c r="AG4568" s="36">
        <f>+VLOOKUP(Tabla1[[#This Row],[Artículo]],'.'!$B$2:$D$11481,3,)</f>
        <v>1</v>
      </c>
      <c r="AH4568" s="37" t="str">
        <f>+IFERROR(SEARCH("pack",Tabla1[[#This Row],[PACK]]),"")</f>
        <v/>
      </c>
    </row>
    <row r="4569" spans="1:34" ht="24" customHeight="1" x14ac:dyDescent="0.2">
      <c r="A4569" s="50" t="s">
        <v>8649</v>
      </c>
      <c r="B4569" s="60" t="s">
        <v>8712</v>
      </c>
      <c r="C4569" s="61" t="s">
        <v>8713</v>
      </c>
      <c r="D4569" s="52" t="s">
        <v>9842</v>
      </c>
      <c r="E4569" s="53">
        <v>434157.34</v>
      </c>
      <c r="F4569" s="23" t="str">
        <f>+IFERROR(VLOOKUP(Tabla1[[#This Row],[Artículo]],'..'!$B$2:$D$569000,3,),"")</f>
        <v/>
      </c>
      <c r="G4569" s="24" t="str">
        <f>IF(H4569=AF4569,"", "Error MC")</f>
        <v>Error MC</v>
      </c>
      <c r="H4569" s="62"/>
      <c r="I4569" s="54">
        <f>+Tabla1[[#This Row],[MC]]*Tabla1[[#This Row],[Pedido]]*Tabla1[[#This Row],[PVC ]]</f>
        <v>0</v>
      </c>
      <c r="J4569" s="26">
        <v>0.21</v>
      </c>
      <c r="K4569" s="63"/>
      <c r="L4569" s="28" t="s">
        <v>17</v>
      </c>
      <c r="M4569" s="53">
        <v>761729.049</v>
      </c>
      <c r="N4569" s="64" t="str">
        <f>+IF(Tabla1[[#This Row],[F PMPI]]="SÍ","No","Sí")</f>
        <v>Sí</v>
      </c>
      <c r="O4569" s="65">
        <f>+Tabla1[[#This Row],[PVL]]*1.055</f>
        <v>803624.146695</v>
      </c>
      <c r="P4569" s="65">
        <f>+Tabla1[[#This Row],[PVL]]*1.43</f>
        <v>1089272.5400699999</v>
      </c>
      <c r="Q4569" s="66" t="str">
        <f>+HYPERLINK(Tabla1[[#This Row],[PAG]])</f>
        <v/>
      </c>
      <c r="R4569" s="67"/>
      <c r="S4569" s="68"/>
      <c r="T4569" s="69"/>
      <c r="U4569" s="69"/>
      <c r="V4569" s="69"/>
      <c r="W4569" s="69"/>
      <c r="X4569" s="69"/>
      <c r="Y4569" s="35"/>
      <c r="Z4569" s="35" t="s">
        <v>65</v>
      </c>
      <c r="AA4569" s="36">
        <v>1</v>
      </c>
      <c r="AB4569" s="35" t="s">
        <v>27</v>
      </c>
      <c r="AC4569" s="35" t="str">
        <f>+IF(Tabla1[[#This Row],[STK]]="no","Sin STK", "STK disponible")</f>
        <v>STK disponible</v>
      </c>
      <c r="AD4569" s="35">
        <f>+I4569*J4569</f>
        <v>0</v>
      </c>
      <c r="AE4569" s="35">
        <f>+I4569*K4569</f>
        <v>0</v>
      </c>
      <c r="AF4569" s="36">
        <f>IF(Tabla1[[#This Row],[ref pack]]=1,Tabla1[[#This Row],[Pedido]],LCM(Tabla1[[#This Row],[MC VIEJO]],Tabla1[[#This Row],[Pedido]]))</f>
        <v>1</v>
      </c>
      <c r="AG4569" s="36">
        <f>+VLOOKUP(Tabla1[[#This Row],[Artículo]],'.'!$B$2:$D$11481,3,)</f>
        <v>1</v>
      </c>
      <c r="AH4569" s="37" t="str">
        <f>+IFERROR(SEARCH("pack",Tabla1[[#This Row],[PACK]]),"")</f>
        <v/>
      </c>
    </row>
    <row r="4570" spans="1:34" ht="24" customHeight="1" x14ac:dyDescent="0.2">
      <c r="A4570" s="50" t="s">
        <v>8649</v>
      </c>
      <c r="B4570" s="60" t="s">
        <v>8714</v>
      </c>
      <c r="C4570" s="61" t="s">
        <v>8715</v>
      </c>
      <c r="D4570" s="52" t="s">
        <v>9841</v>
      </c>
      <c r="E4570" s="53">
        <v>409061.6</v>
      </c>
      <c r="F4570" s="23" t="str">
        <f>+IFERROR(VLOOKUP(Tabla1[[#This Row],[Artículo]],'..'!$B$2:$D$569000,3,),"")</f>
        <v/>
      </c>
      <c r="G4570" s="24" t="str">
        <f>IF(H4570=AF4570,"", "Error MC")</f>
        <v>Error MC</v>
      </c>
      <c r="H4570" s="62"/>
      <c r="I4570" s="54">
        <f>+Tabla1[[#This Row],[MC]]*Tabla1[[#This Row],[Pedido]]*Tabla1[[#This Row],[PVC ]]</f>
        <v>0</v>
      </c>
      <c r="J4570" s="26">
        <v>0.21</v>
      </c>
      <c r="K4570" s="63"/>
      <c r="L4570" s="28" t="s">
        <v>17</v>
      </c>
      <c r="M4570" s="53">
        <v>717698.57700000005</v>
      </c>
      <c r="N4570" s="64" t="str">
        <f>+IF(Tabla1[[#This Row],[F PMPI]]="SÍ","No","Sí")</f>
        <v>Sí</v>
      </c>
      <c r="O4570" s="65">
        <f>+Tabla1[[#This Row],[PVL]]*1.055</f>
        <v>757171.99873500003</v>
      </c>
      <c r="P4570" s="65">
        <f>+Tabla1[[#This Row],[PVL]]*1.43</f>
        <v>1026308.96511</v>
      </c>
      <c r="Q4570" s="66" t="str">
        <f>+HYPERLINK(Tabla1[[#This Row],[PAG]])</f>
        <v/>
      </c>
      <c r="R4570" s="67"/>
      <c r="S4570" s="68"/>
      <c r="T4570" s="69"/>
      <c r="U4570" s="69"/>
      <c r="V4570" s="69"/>
      <c r="W4570" s="69"/>
      <c r="X4570" s="69"/>
      <c r="Y4570" s="35"/>
      <c r="Z4570" s="35" t="s">
        <v>65</v>
      </c>
      <c r="AA4570" s="36">
        <v>1</v>
      </c>
      <c r="AB4570" s="35" t="s">
        <v>27</v>
      </c>
      <c r="AC4570" s="35" t="str">
        <f>+IF(Tabla1[[#This Row],[STK]]="no","Sin STK", "STK disponible")</f>
        <v>STK disponible</v>
      </c>
      <c r="AD4570" s="35">
        <f>+I4570*J4570</f>
        <v>0</v>
      </c>
      <c r="AE4570" s="35">
        <f>+I4570*K4570</f>
        <v>0</v>
      </c>
      <c r="AF4570" s="36">
        <f>IF(Tabla1[[#This Row],[ref pack]]=1,Tabla1[[#This Row],[Pedido]],LCM(Tabla1[[#This Row],[MC VIEJO]],Tabla1[[#This Row],[Pedido]]))</f>
        <v>1</v>
      </c>
      <c r="AG4570" s="36">
        <f>+VLOOKUP(Tabla1[[#This Row],[Artículo]],'.'!$B$2:$D$11481,3,)</f>
        <v>1</v>
      </c>
      <c r="AH4570" s="37" t="str">
        <f>+IFERROR(SEARCH("pack",Tabla1[[#This Row],[PACK]]),"")</f>
        <v/>
      </c>
    </row>
    <row r="4571" spans="1:34" ht="24" customHeight="1" x14ac:dyDescent="0.2">
      <c r="A4571" s="50" t="s">
        <v>8649</v>
      </c>
      <c r="B4571" s="60" t="s">
        <v>8716</v>
      </c>
      <c r="C4571" s="61" t="s">
        <v>8717</v>
      </c>
      <c r="D4571" s="52" t="s">
        <v>9842</v>
      </c>
      <c r="E4571" s="53">
        <v>559636.36</v>
      </c>
      <c r="F4571" s="23" t="str">
        <f>+IFERROR(VLOOKUP(Tabla1[[#This Row],[Artículo]],'..'!$B$2:$D$569000,3,),"")</f>
        <v/>
      </c>
      <c r="G4571" s="24" t="str">
        <f>IF(H4571=AF4571,"", "Error MC")</f>
        <v>Error MC</v>
      </c>
      <c r="H4571" s="62"/>
      <c r="I4571" s="54">
        <f>+Tabla1[[#This Row],[MC]]*Tabla1[[#This Row],[Pedido]]*Tabla1[[#This Row],[PVC ]]</f>
        <v>0</v>
      </c>
      <c r="J4571" s="26">
        <v>0.21</v>
      </c>
      <c r="K4571" s="63"/>
      <c r="L4571" s="28" t="s">
        <v>17</v>
      </c>
      <c r="M4571" s="53">
        <v>981881.99100000004</v>
      </c>
      <c r="N4571" s="64" t="str">
        <f>+IF(Tabla1[[#This Row],[F PMPI]]="SÍ","No","Sí")</f>
        <v>Sí</v>
      </c>
      <c r="O4571" s="65">
        <f>+Tabla1[[#This Row],[PVL]]*1.055</f>
        <v>1035885.500505</v>
      </c>
      <c r="P4571" s="65">
        <f>+Tabla1[[#This Row],[PVL]]*1.43</f>
        <v>1404091.24713</v>
      </c>
      <c r="Q4571" s="66" t="str">
        <f>+HYPERLINK(Tabla1[[#This Row],[PAG]])</f>
        <v/>
      </c>
      <c r="R4571" s="67"/>
      <c r="S4571" s="68"/>
      <c r="T4571" s="69"/>
      <c r="U4571" s="69"/>
      <c r="V4571" s="69"/>
      <c r="W4571" s="69"/>
      <c r="X4571" s="69"/>
      <c r="Y4571" s="35"/>
      <c r="Z4571" s="35" t="s">
        <v>65</v>
      </c>
      <c r="AA4571" s="36">
        <v>1</v>
      </c>
      <c r="AB4571" s="35" t="s">
        <v>27</v>
      </c>
      <c r="AC4571" s="35" t="str">
        <f>+IF(Tabla1[[#This Row],[STK]]="no","Sin STK", "STK disponible")</f>
        <v>STK disponible</v>
      </c>
      <c r="AD4571" s="35">
        <f>+I4571*J4571</f>
        <v>0</v>
      </c>
      <c r="AE4571" s="35">
        <f>+I4571*K4571</f>
        <v>0</v>
      </c>
      <c r="AF4571" s="36">
        <f>IF(Tabla1[[#This Row],[ref pack]]=1,Tabla1[[#This Row],[Pedido]],LCM(Tabla1[[#This Row],[MC VIEJO]],Tabla1[[#This Row],[Pedido]]))</f>
        <v>1</v>
      </c>
      <c r="AG4571" s="36">
        <f>+VLOOKUP(Tabla1[[#This Row],[Artículo]],'.'!$B$2:$D$11481,3,)</f>
        <v>1</v>
      </c>
      <c r="AH4571" s="37" t="str">
        <f>+IFERROR(SEARCH("pack",Tabla1[[#This Row],[PACK]]),"")</f>
        <v/>
      </c>
    </row>
    <row r="4572" spans="1:34" ht="24" customHeight="1" x14ac:dyDescent="0.2">
      <c r="A4572" s="50" t="s">
        <v>8718</v>
      </c>
      <c r="B4572" s="60" t="s">
        <v>8719</v>
      </c>
      <c r="C4572" s="61" t="s">
        <v>8720</v>
      </c>
      <c r="D4572" s="52" t="s">
        <v>9842</v>
      </c>
      <c r="E4572" s="53">
        <v>224063.83</v>
      </c>
      <c r="F4572" s="23" t="str">
        <f>+IFERROR(VLOOKUP(Tabla1[[#This Row],[Artículo]],'..'!$B$2:$D$569000,3,),"")</f>
        <v/>
      </c>
      <c r="G4572" s="24" t="str">
        <f>IF(H4572=AF4572,"", "Error MC")</f>
        <v>Error MC</v>
      </c>
      <c r="H4572" s="62"/>
      <c r="I4572" s="54">
        <f>+Tabla1[[#This Row],[MC]]*Tabla1[[#This Row],[Pedido]]*Tabla1[[#This Row],[PVC ]]</f>
        <v>0</v>
      </c>
      <c r="J4572" s="26">
        <v>0.21</v>
      </c>
      <c r="K4572" s="63"/>
      <c r="L4572" s="28" t="s">
        <v>31</v>
      </c>
      <c r="M4572" s="53">
        <v>379564.12599999999</v>
      </c>
      <c r="N4572" s="64" t="str">
        <f>+IF(Tabla1[[#This Row],[F PMPI]]="SÍ","No","Sí")</f>
        <v>No</v>
      </c>
      <c r="O4572" s="65">
        <f>+Tabla1[[#This Row],[PVL]]*1.055</f>
        <v>400440.15292999998</v>
      </c>
      <c r="P4572" s="65">
        <f>+Tabla1[[#This Row],[PVL]]*1.43</f>
        <v>542776.70017999993</v>
      </c>
      <c r="Q4572" s="66" t="str">
        <f>+HYPERLINK(Tabla1[[#This Row],[PAG]])</f>
        <v>https://todomusica.com.ar/rackeras/8297-fx210-rackera-10u-plastico-moldeado.html</v>
      </c>
      <c r="R4572" s="67"/>
      <c r="S4572" s="68"/>
      <c r="T4572" s="69"/>
      <c r="U4572" s="69"/>
      <c r="V4572" s="69"/>
      <c r="W4572" s="69"/>
      <c r="X4572" s="69"/>
      <c r="Y4572" s="35"/>
      <c r="Z4572" s="35" t="s">
        <v>27994</v>
      </c>
      <c r="AA4572" s="36">
        <v>1</v>
      </c>
      <c r="AB4572" s="35" t="s">
        <v>9849</v>
      </c>
      <c r="AC4572" s="35" t="str">
        <f>+IF(Tabla1[[#This Row],[STK]]="no","Sin STK", "STK disponible")</f>
        <v>STK disponible</v>
      </c>
      <c r="AD4572" s="35">
        <f>+I4572*J4572</f>
        <v>0</v>
      </c>
      <c r="AE4572" s="35">
        <f>+I4572*K4572</f>
        <v>0</v>
      </c>
      <c r="AF4572" s="36">
        <f>IF(Tabla1[[#This Row],[ref pack]]=1,Tabla1[[#This Row],[Pedido]],LCM(Tabla1[[#This Row],[MC VIEJO]],Tabla1[[#This Row],[Pedido]]))</f>
        <v>1</v>
      </c>
      <c r="AG4572" s="36">
        <f>+VLOOKUP(Tabla1[[#This Row],[Artículo]],'.'!$B$2:$D$11481,3,)</f>
        <v>1</v>
      </c>
      <c r="AH4572" s="37" t="str">
        <f>+IFERROR(SEARCH("pack",Tabla1[[#This Row],[PACK]]),"")</f>
        <v/>
      </c>
    </row>
    <row r="4573" spans="1:34" ht="24" customHeight="1" x14ac:dyDescent="0.2">
      <c r="A4573" s="50" t="s">
        <v>8718</v>
      </c>
      <c r="B4573" s="60" t="s">
        <v>8721</v>
      </c>
      <c r="C4573" s="61" t="s">
        <v>8722</v>
      </c>
      <c r="D4573" s="52" t="s">
        <v>9841</v>
      </c>
      <c r="E4573" s="53">
        <v>251492.96</v>
      </c>
      <c r="F4573" s="23" t="str">
        <f>+IFERROR(VLOOKUP(Tabla1[[#This Row],[Artículo]],'..'!$B$2:$D$569000,3,),"")</f>
        <v/>
      </c>
      <c r="G4573" s="24" t="str">
        <f>IF(H4573=AF4573,"", "Error MC")</f>
        <v>Error MC</v>
      </c>
      <c r="H4573" s="62"/>
      <c r="I4573" s="54">
        <f>+Tabla1[[#This Row],[MC]]*Tabla1[[#This Row],[Pedido]]*Tabla1[[#This Row],[PVC ]]</f>
        <v>0</v>
      </c>
      <c r="J4573" s="26">
        <v>0.21</v>
      </c>
      <c r="K4573" s="63"/>
      <c r="L4573" s="28" t="s">
        <v>31</v>
      </c>
      <c r="M4573" s="53">
        <v>426029.06900000002</v>
      </c>
      <c r="N4573" s="64" t="str">
        <f>+IF(Tabla1[[#This Row],[F PMPI]]="SÍ","No","Sí")</f>
        <v>No</v>
      </c>
      <c r="O4573" s="65">
        <f>+Tabla1[[#This Row],[PVL]]*1.055</f>
        <v>449460.66779500002</v>
      </c>
      <c r="P4573" s="65">
        <f>+Tabla1[[#This Row],[PVL]]*1.43</f>
        <v>609221.56866999995</v>
      </c>
      <c r="Q4573" s="66" t="str">
        <f>+HYPERLINK(Tabla1[[#This Row],[PAG]])</f>
        <v>https://todomusica.com.ar/rackeras/8298-fx212-rackera-12u-plastico-moldeado.html</v>
      </c>
      <c r="R4573" s="67"/>
      <c r="S4573" s="68"/>
      <c r="T4573" s="69"/>
      <c r="U4573" s="69"/>
      <c r="V4573" s="69"/>
      <c r="W4573" s="69"/>
      <c r="X4573" s="69"/>
      <c r="Y4573" s="35"/>
      <c r="Z4573" s="35" t="s">
        <v>27995</v>
      </c>
      <c r="AA4573" s="36">
        <v>1</v>
      </c>
      <c r="AB4573" s="35" t="s">
        <v>9849</v>
      </c>
      <c r="AC4573" s="35" t="str">
        <f>+IF(Tabla1[[#This Row],[STK]]="no","Sin STK", "STK disponible")</f>
        <v>STK disponible</v>
      </c>
      <c r="AD4573" s="35">
        <f>+I4573*J4573</f>
        <v>0</v>
      </c>
      <c r="AE4573" s="35">
        <f>+I4573*K4573</f>
        <v>0</v>
      </c>
      <c r="AF4573" s="36">
        <f>IF(Tabla1[[#This Row],[ref pack]]=1,Tabla1[[#This Row],[Pedido]],LCM(Tabla1[[#This Row],[MC VIEJO]],Tabla1[[#This Row],[Pedido]]))</f>
        <v>1</v>
      </c>
      <c r="AG4573" s="36">
        <f>+VLOOKUP(Tabla1[[#This Row],[Artículo]],'.'!$B$2:$D$11481,3,)</f>
        <v>1</v>
      </c>
      <c r="AH4573" s="37" t="str">
        <f>+IFERROR(SEARCH("pack",Tabla1[[#This Row],[PACK]]),"")</f>
        <v/>
      </c>
    </row>
    <row r="4574" spans="1:34" ht="24" customHeight="1" x14ac:dyDescent="0.2">
      <c r="A4574" s="50" t="s">
        <v>8718</v>
      </c>
      <c r="B4574" s="60" t="s">
        <v>8723</v>
      </c>
      <c r="C4574" s="61" t="s">
        <v>8724</v>
      </c>
      <c r="D4574" s="52" t="s">
        <v>27</v>
      </c>
      <c r="E4574" s="53">
        <v>58453.99</v>
      </c>
      <c r="F4574" s="23" t="str">
        <f>+IFERROR(VLOOKUP(Tabla1[[#This Row],[Artículo]],'..'!$B$2:$D$569000,3,),"")</f>
        <v/>
      </c>
      <c r="G4574" s="24" t="str">
        <f>IF(H4574=AF4574,"", "Error MC")</f>
        <v>Error MC</v>
      </c>
      <c r="H4574" s="62"/>
      <c r="I4574" s="54">
        <f>+Tabla1[[#This Row],[MC]]*Tabla1[[#This Row],[Pedido]]*Tabla1[[#This Row],[PVC ]]</f>
        <v>0</v>
      </c>
      <c r="J4574" s="26">
        <v>0.21</v>
      </c>
      <c r="K4574" s="63"/>
      <c r="L4574" s="28" t="s">
        <v>31</v>
      </c>
      <c r="M4574" s="53">
        <v>99021.063999999998</v>
      </c>
      <c r="N4574" s="64" t="str">
        <f>+IF(Tabla1[[#This Row],[F PMPI]]="SÍ","No","Sí")</f>
        <v>No</v>
      </c>
      <c r="O4574" s="65">
        <f>+Tabla1[[#This Row],[PVL]]*1.055</f>
        <v>104467.22252</v>
      </c>
      <c r="P4574" s="65">
        <f>+Tabla1[[#This Row],[PVL]]*1.43</f>
        <v>141600.12151999999</v>
      </c>
      <c r="Q4574" s="66" t="str">
        <f>+HYPERLINK(Tabla1[[#This Row],[PAG]])</f>
        <v>https://todomusica.com.ar/estuches/8294-6030-estuche-ultraliviano-p-guit.html</v>
      </c>
      <c r="R4574" s="67"/>
      <c r="S4574" s="68"/>
      <c r="T4574" s="69"/>
      <c r="U4574" s="69"/>
      <c r="V4574" s="69"/>
      <c r="W4574" s="69"/>
      <c r="X4574" s="69"/>
      <c r="Y4574" s="35"/>
      <c r="Z4574" s="35" t="s">
        <v>27996</v>
      </c>
      <c r="AA4574" s="36">
        <v>1</v>
      </c>
      <c r="AB4574" s="35" t="s">
        <v>9849</v>
      </c>
      <c r="AC4574" s="35" t="str">
        <f>+IF(Tabla1[[#This Row],[STK]]="no","Sin STK", "STK disponible")</f>
        <v>Sin STK</v>
      </c>
      <c r="AD4574" s="35">
        <f>+I4574*J4574</f>
        <v>0</v>
      </c>
      <c r="AE4574" s="35">
        <f>+I4574*K4574</f>
        <v>0</v>
      </c>
      <c r="AF4574" s="36">
        <f>IF(Tabla1[[#This Row],[ref pack]]=1,Tabla1[[#This Row],[Pedido]],LCM(Tabla1[[#This Row],[MC VIEJO]],Tabla1[[#This Row],[Pedido]]))</f>
        <v>1</v>
      </c>
      <c r="AG4574" s="36">
        <f>+VLOOKUP(Tabla1[[#This Row],[Artículo]],'.'!$B$2:$D$11481,3,)</f>
        <v>1</v>
      </c>
      <c r="AH4574" s="37" t="str">
        <f>+IFERROR(SEARCH("pack",Tabla1[[#This Row],[PACK]]),"")</f>
        <v/>
      </c>
    </row>
    <row r="4575" spans="1:34" ht="24" customHeight="1" x14ac:dyDescent="0.2">
      <c r="A4575" s="50" t="s">
        <v>8725</v>
      </c>
      <c r="B4575" s="60" t="s">
        <v>8726</v>
      </c>
      <c r="C4575" s="61" t="s">
        <v>8727</v>
      </c>
      <c r="D4575" s="52" t="s">
        <v>9841</v>
      </c>
      <c r="E4575" s="53">
        <v>48811.24</v>
      </c>
      <c r="F4575" s="23" t="str">
        <f>+IFERROR(VLOOKUP(Tabla1[[#This Row],[Artículo]],'..'!$B$2:$D$569000,3,),"")</f>
        <v/>
      </c>
      <c r="G4575" s="24" t="str">
        <f>IF(H4575=AF4575,"", "Error MC")</f>
        <v>Error MC</v>
      </c>
      <c r="H4575" s="62"/>
      <c r="I4575" s="54">
        <f>+Tabla1[[#This Row],[MC]]*Tabla1[[#This Row],[Pedido]]*Tabla1[[#This Row],[PVC ]]</f>
        <v>0</v>
      </c>
      <c r="J4575" s="26">
        <v>0.21</v>
      </c>
      <c r="K4575" s="63"/>
      <c r="L4575" s="28" t="s">
        <v>17</v>
      </c>
      <c r="M4575" s="53">
        <v>85639.323000000004</v>
      </c>
      <c r="N4575" s="64" t="str">
        <f>+IF(Tabla1[[#This Row],[F PMPI]]="SÍ","No","Sí")</f>
        <v>No</v>
      </c>
      <c r="O4575" s="65">
        <f>+Tabla1[[#This Row],[PVL]]*1.055</f>
        <v>90349.485765000005</v>
      </c>
      <c r="P4575" s="65">
        <f>+Tabla1[[#This Row],[PVL]]*1.43</f>
        <v>122464.23189</v>
      </c>
      <c r="Q4575" s="66" t="str">
        <f>+HYPERLINK(Tabla1[[#This Row],[PAG]])</f>
        <v>https://todomusica.com.ar/productos-sin-categorias-de-netsuite/3159-gs-2705be.html</v>
      </c>
      <c r="R4575" s="67"/>
      <c r="S4575" s="68"/>
      <c r="T4575" s="69"/>
      <c r="U4575" s="69"/>
      <c r="V4575" s="69"/>
      <c r="W4575" s="69"/>
      <c r="X4575" s="69"/>
      <c r="Y4575" s="35"/>
      <c r="Z4575" s="35" t="s">
        <v>27997</v>
      </c>
      <c r="AA4575" s="36">
        <v>1</v>
      </c>
      <c r="AB4575" s="35" t="s">
        <v>9849</v>
      </c>
      <c r="AC4575" s="35" t="str">
        <f>+IF(Tabla1[[#This Row],[STK]]="no","Sin STK", "STK disponible")</f>
        <v>STK disponible</v>
      </c>
      <c r="AD4575" s="35">
        <f>+I4575*J4575</f>
        <v>0</v>
      </c>
      <c r="AE4575" s="35">
        <f>+I4575*K4575</f>
        <v>0</v>
      </c>
      <c r="AF4575" s="36">
        <f>IF(Tabla1[[#This Row],[ref pack]]=1,Tabla1[[#This Row],[Pedido]],LCM(Tabla1[[#This Row],[MC VIEJO]],Tabla1[[#This Row],[Pedido]]))</f>
        <v>1</v>
      </c>
      <c r="AG4575" s="36">
        <f>+VLOOKUP(Tabla1[[#This Row],[Artículo]],'.'!$B$2:$D$11481,3,)</f>
        <v>1</v>
      </c>
      <c r="AH4575" s="37" t="str">
        <f>+IFERROR(SEARCH("pack",Tabla1[[#This Row],[PACK]]),"")</f>
        <v/>
      </c>
    </row>
    <row r="4576" spans="1:34" ht="24" customHeight="1" x14ac:dyDescent="0.2">
      <c r="A4576" s="50" t="s">
        <v>8725</v>
      </c>
      <c r="B4576" s="60" t="s">
        <v>8728</v>
      </c>
      <c r="C4576" s="61" t="s">
        <v>8729</v>
      </c>
      <c r="D4576" s="52" t="s">
        <v>9841</v>
      </c>
      <c r="E4576" s="53">
        <v>4990.7</v>
      </c>
      <c r="F4576" s="23" t="str">
        <f>+IFERROR(VLOOKUP(Tabla1[[#This Row],[Artículo]],'..'!$B$2:$D$569000,3,),"")</f>
        <v/>
      </c>
      <c r="G4576" s="24" t="str">
        <f>IF(H4576=AF4576,"", "Error MC")</f>
        <v>Error MC</v>
      </c>
      <c r="H4576" s="62"/>
      <c r="I4576" s="54">
        <f>+Tabla1[[#This Row],[MC]]*Tabla1[[#This Row],[Pedido]]*Tabla1[[#This Row],[PVC ]]</f>
        <v>0</v>
      </c>
      <c r="J4576" s="26">
        <v>0.21</v>
      </c>
      <c r="K4576" s="63"/>
      <c r="L4576" s="28" t="s">
        <v>17</v>
      </c>
      <c r="M4576" s="53">
        <v>8756.1890000000003</v>
      </c>
      <c r="N4576" s="64" t="str">
        <f>+IF(Tabla1[[#This Row],[F PMPI]]="SÍ","No","Sí")</f>
        <v>No</v>
      </c>
      <c r="O4576" s="65">
        <f>+Tabla1[[#This Row],[PVL]]*1.055</f>
        <v>9237.7793949999996</v>
      </c>
      <c r="P4576" s="65">
        <f>+Tabla1[[#This Row],[PVL]]*1.43</f>
        <v>12521.350269999999</v>
      </c>
      <c r="Q4576" s="66" t="str">
        <f>+HYPERLINK(Tabla1[[#This Row],[PAG]])</f>
        <v>https://todomusica.com.ar/soportes/330-mds-d800n.html</v>
      </c>
      <c r="R4576" s="67"/>
      <c r="S4576" s="68"/>
      <c r="T4576" s="69"/>
      <c r="U4576" s="69"/>
      <c r="V4576" s="69"/>
      <c r="W4576" s="69"/>
      <c r="X4576" s="69"/>
      <c r="Y4576" s="35"/>
      <c r="Z4576" s="35" t="s">
        <v>27998</v>
      </c>
      <c r="AA4576" s="36">
        <v>1</v>
      </c>
      <c r="AB4576" s="35" t="s">
        <v>9849</v>
      </c>
      <c r="AC4576" s="35" t="str">
        <f>+IF(Tabla1[[#This Row],[STK]]="no","Sin STK", "STK disponible")</f>
        <v>STK disponible</v>
      </c>
      <c r="AD4576" s="35">
        <f>+I4576*J4576</f>
        <v>0</v>
      </c>
      <c r="AE4576" s="35">
        <f>+I4576*K4576</f>
        <v>0</v>
      </c>
      <c r="AF4576" s="36">
        <f>IF(Tabla1[[#This Row],[ref pack]]=1,Tabla1[[#This Row],[Pedido]],LCM(Tabla1[[#This Row],[MC VIEJO]],Tabla1[[#This Row],[Pedido]]))</f>
        <v>1</v>
      </c>
      <c r="AG4576" s="36">
        <f>+VLOOKUP(Tabla1[[#This Row],[Artículo]],'.'!$B$2:$D$11481,3,)</f>
        <v>1</v>
      </c>
      <c r="AH4576" s="37" t="str">
        <f>+IFERROR(SEARCH("pack",Tabla1[[#This Row],[PACK]]),"")</f>
        <v/>
      </c>
    </row>
    <row r="4577" spans="1:34" ht="24" customHeight="1" x14ac:dyDescent="0.2">
      <c r="A4577" s="50" t="s">
        <v>8732</v>
      </c>
      <c r="B4577" s="60" t="s">
        <v>8733</v>
      </c>
      <c r="C4577" s="61" t="s">
        <v>8734</v>
      </c>
      <c r="D4577" s="52" t="s">
        <v>27</v>
      </c>
      <c r="E4577" s="53">
        <v>1778.92</v>
      </c>
      <c r="F4577" s="23" t="str">
        <f>+IFERROR(VLOOKUP(Tabla1[[#This Row],[Artículo]],'..'!$B$2:$D$569000,3,),"")</f>
        <v/>
      </c>
      <c r="G4577" s="24" t="str">
        <f>IF(H4577=AF4577,"", "Error MC")</f>
        <v>Error MC</v>
      </c>
      <c r="H4577" s="62"/>
      <c r="I4577" s="54">
        <f>+Tabla1[[#This Row],[MC]]*Tabla1[[#This Row],[Pedido]]*Tabla1[[#This Row],[PVC ]]</f>
        <v>0</v>
      </c>
      <c r="J4577" s="26">
        <v>0.21</v>
      </c>
      <c r="K4577" s="63"/>
      <c r="L4577" s="28" t="s">
        <v>17</v>
      </c>
      <c r="M4577" s="53">
        <v>3121.11</v>
      </c>
      <c r="N4577" s="64" t="str">
        <f>+IF(Tabla1[[#This Row],[F PMPI]]="SÍ","No","Sí")</f>
        <v>No</v>
      </c>
      <c r="O4577" s="65">
        <f>+Tabla1[[#This Row],[PVL]]*1.055</f>
        <v>3292.7710499999998</v>
      </c>
      <c r="P4577" s="65">
        <f>+Tabla1[[#This Row],[PVL]]*1.43</f>
        <v>4463.1872999999996</v>
      </c>
      <c r="Q4577" s="66" t="str">
        <f>+HYPERLINK(Tabla1[[#This Row],[PAG]])</f>
        <v>https://todomusica.com.ar/varios/4119-404.html</v>
      </c>
      <c r="R4577" s="67"/>
      <c r="S4577" s="68"/>
      <c r="T4577" s="69"/>
      <c r="U4577" s="69"/>
      <c r="V4577" s="69"/>
      <c r="W4577" s="69"/>
      <c r="X4577" s="69"/>
      <c r="Y4577" s="35"/>
      <c r="Z4577" s="35" t="s">
        <v>27999</v>
      </c>
      <c r="AA4577" s="36">
        <v>1</v>
      </c>
      <c r="AB4577" s="35" t="s">
        <v>9849</v>
      </c>
      <c r="AC4577" s="35" t="str">
        <f>+IF(Tabla1[[#This Row],[STK]]="no","Sin STK", "STK disponible")</f>
        <v>Sin STK</v>
      </c>
      <c r="AD4577" s="35">
        <f>+I4577*J4577</f>
        <v>0</v>
      </c>
      <c r="AE4577" s="35">
        <f>+I4577*K4577</f>
        <v>0</v>
      </c>
      <c r="AF4577" s="36">
        <f>IF(Tabla1[[#This Row],[ref pack]]=1,Tabla1[[#This Row],[Pedido]],LCM(Tabla1[[#This Row],[MC VIEJO]],Tabla1[[#This Row],[Pedido]]))</f>
        <v>1</v>
      </c>
      <c r="AG4577" s="36">
        <f>+VLOOKUP(Tabla1[[#This Row],[Artículo]],'.'!$B$2:$D$11481,3,)</f>
        <v>1</v>
      </c>
      <c r="AH4577" s="37" t="str">
        <f>+IFERROR(SEARCH("pack",Tabla1[[#This Row],[PACK]]),"")</f>
        <v/>
      </c>
    </row>
    <row r="4578" spans="1:34" ht="24" customHeight="1" x14ac:dyDescent="0.2">
      <c r="A4578" s="50" t="s">
        <v>8732</v>
      </c>
      <c r="B4578" s="60" t="s">
        <v>8735</v>
      </c>
      <c r="C4578" s="61" t="s">
        <v>8736</v>
      </c>
      <c r="D4578" s="52" t="s">
        <v>9841</v>
      </c>
      <c r="E4578" s="53">
        <v>843.95</v>
      </c>
      <c r="F4578" s="23" t="str">
        <f>+IFERROR(VLOOKUP(Tabla1[[#This Row],[Artículo]],'..'!$B$2:$D$569000,3,),"")</f>
        <v/>
      </c>
      <c r="G4578" s="24" t="str">
        <f>IF(H4578=AF4578,"", "Error MC")</f>
        <v>Error MC</v>
      </c>
      <c r="H4578" s="62"/>
      <c r="I4578" s="54">
        <f>+Tabla1[[#This Row],[MC]]*Tabla1[[#This Row],[Pedido]]*Tabla1[[#This Row],[PVC ]]</f>
        <v>0</v>
      </c>
      <c r="J4578" s="26">
        <v>0.21</v>
      </c>
      <c r="K4578" s="63"/>
      <c r="L4578" s="28" t="s">
        <v>17</v>
      </c>
      <c r="M4578" s="53">
        <v>1480.713</v>
      </c>
      <c r="N4578" s="64" t="str">
        <f>+IF(Tabla1[[#This Row],[F PMPI]]="SÍ","No","Sí")</f>
        <v>No</v>
      </c>
      <c r="O4578" s="65">
        <f>+Tabla1[[#This Row],[PVL]]*1.055</f>
        <v>1562.1522149999998</v>
      </c>
      <c r="P4578" s="65">
        <f>+Tabla1[[#This Row],[PVL]]*1.43</f>
        <v>2117.41959</v>
      </c>
      <c r="Q4578" s="66" t="str">
        <f>+HYPERLINK(Tabla1[[#This Row],[PAG]])</f>
        <v>https://todomusica.com.ar/adaptadores/2986-msa-ja01.html</v>
      </c>
      <c r="R4578" s="67"/>
      <c r="S4578" s="68"/>
      <c r="T4578" s="69"/>
      <c r="U4578" s="69"/>
      <c r="V4578" s="69"/>
      <c r="W4578" s="69"/>
      <c r="X4578" s="69"/>
      <c r="Y4578" s="35"/>
      <c r="Z4578" s="35" t="s">
        <v>28000</v>
      </c>
      <c r="AA4578" s="36">
        <v>1</v>
      </c>
      <c r="AB4578" s="35" t="s">
        <v>9849</v>
      </c>
      <c r="AC4578" s="35" t="str">
        <f>+IF(Tabla1[[#This Row],[STK]]="no","Sin STK", "STK disponible")</f>
        <v>STK disponible</v>
      </c>
      <c r="AD4578" s="35">
        <f>+I4578*J4578</f>
        <v>0</v>
      </c>
      <c r="AE4578" s="35">
        <f>+I4578*K4578</f>
        <v>0</v>
      </c>
      <c r="AF4578" s="36">
        <f>IF(Tabla1[[#This Row],[ref pack]]=1,Tabla1[[#This Row],[Pedido]],LCM(Tabla1[[#This Row],[MC VIEJO]],Tabla1[[#This Row],[Pedido]]))</f>
        <v>1</v>
      </c>
      <c r="AG4578" s="36">
        <f>+VLOOKUP(Tabla1[[#This Row],[Artículo]],'.'!$B$2:$D$11481,3,)</f>
        <v>1</v>
      </c>
      <c r="AH4578" s="37" t="str">
        <f>+IFERROR(SEARCH("pack",Tabla1[[#This Row],[PACK]]),"")</f>
        <v/>
      </c>
    </row>
    <row r="4579" spans="1:34" ht="24" customHeight="1" x14ac:dyDescent="0.2">
      <c r="A4579" s="50" t="s">
        <v>22380</v>
      </c>
      <c r="B4579" s="60" t="s">
        <v>22383</v>
      </c>
      <c r="C4579" s="61" t="s">
        <v>22384</v>
      </c>
      <c r="D4579" s="52" t="s">
        <v>27</v>
      </c>
      <c r="E4579" s="53">
        <v>26332.14</v>
      </c>
      <c r="F4579" s="23" t="str">
        <f>+IFERROR(VLOOKUP(Tabla1[[#This Row],[Artículo]],'..'!$B$2:$D$569000,3,),"")</f>
        <v/>
      </c>
      <c r="G4579" s="24" t="str">
        <f>IF(H4579=AF4579,"", "Error MC")</f>
        <v>Error MC</v>
      </c>
      <c r="H4579" s="62"/>
      <c r="I4579" s="54">
        <f>+Tabla1[[#This Row],[MC]]*Tabla1[[#This Row],[Pedido]]*Tabla1[[#This Row],[PVC ]]</f>
        <v>0</v>
      </c>
      <c r="J4579" s="26">
        <v>0.21</v>
      </c>
      <c r="K4579" s="63"/>
      <c r="L4579" s="28" t="s">
        <v>31</v>
      </c>
      <c r="M4579" s="53">
        <v>44606.65</v>
      </c>
      <c r="N4579" s="64" t="str">
        <f>+IF(Tabla1[[#This Row],[F PMPI]]="SÍ","No","Sí")</f>
        <v>No</v>
      </c>
      <c r="O4579" s="65">
        <f>+Tabla1[[#This Row],[PVL]]*1.055</f>
        <v>47060.015749999999</v>
      </c>
      <c r="P4579" s="65">
        <f>+Tabla1[[#This Row],[PVL]]*1.43</f>
        <v>63787.5095</v>
      </c>
      <c r="Q4579" s="66" t="str">
        <f>+HYPERLINK(Tabla1[[#This Row],[PAG]])</f>
        <v>https://todomusica.com.ar/productos-sin-categorias-de-netsuite/1114-gs-1000.html</v>
      </c>
      <c r="R4579" s="67"/>
      <c r="S4579" s="68"/>
      <c r="T4579" s="69"/>
      <c r="U4579" s="69"/>
      <c r="V4579" s="69"/>
      <c r="W4579" s="69"/>
      <c r="X4579" s="69"/>
      <c r="Y4579" s="35"/>
      <c r="Z4579" s="35" t="s">
        <v>28001</v>
      </c>
      <c r="AA4579" s="36">
        <v>1</v>
      </c>
      <c r="AB4579" s="35" t="s">
        <v>9849</v>
      </c>
      <c r="AC4579" s="35" t="str">
        <f>+IF(Tabla1[[#This Row],[STK]]="no","Sin STK", "STK disponible")</f>
        <v>Sin STK</v>
      </c>
      <c r="AD4579" s="35">
        <f>+I4579*J4579</f>
        <v>0</v>
      </c>
      <c r="AE4579" s="35">
        <f>+I4579*K4579</f>
        <v>0</v>
      </c>
      <c r="AF4579" s="36">
        <f>IF(Tabla1[[#This Row],[ref pack]]=1,Tabla1[[#This Row],[Pedido]],LCM(Tabla1[[#This Row],[MC VIEJO]],Tabla1[[#This Row],[Pedido]]))</f>
        <v>1</v>
      </c>
      <c r="AG4579" s="36">
        <f>+VLOOKUP(Tabla1[[#This Row],[Artículo]],'.'!$B$2:$D$11481,3,)</f>
        <v>1</v>
      </c>
      <c r="AH4579" s="37" t="str">
        <f>+IFERROR(SEARCH("pack",Tabla1[[#This Row],[PACK]]),"")</f>
        <v/>
      </c>
    </row>
    <row r="4580" spans="1:34" ht="24" customHeight="1" x14ac:dyDescent="0.2">
      <c r="A4580" s="50" t="s">
        <v>8737</v>
      </c>
      <c r="B4580" s="60" t="s">
        <v>8738</v>
      </c>
      <c r="C4580" s="61" t="s">
        <v>8739</v>
      </c>
      <c r="D4580" s="52" t="s">
        <v>9841</v>
      </c>
      <c r="E4580" s="53">
        <v>6409.08</v>
      </c>
      <c r="F4580" s="23" t="str">
        <f>+IFERROR(VLOOKUP(Tabla1[[#This Row],[Artículo]],'..'!$B$2:$D$569000,3,),"")</f>
        <v/>
      </c>
      <c r="G4580" s="24" t="str">
        <f>IF(H4580=AF4580,"", "Error MC")</f>
        <v>Error MC</v>
      </c>
      <c r="H4580" s="62"/>
      <c r="I4580" s="54">
        <f>+Tabla1[[#This Row],[MC]]*Tabla1[[#This Row],[Pedido]]*Tabla1[[#This Row],[PVC ]]</f>
        <v>0</v>
      </c>
      <c r="J4580" s="26">
        <v>0.21</v>
      </c>
      <c r="K4580" s="63"/>
      <c r="L4580" s="28" t="s">
        <v>17</v>
      </c>
      <c r="M4580" s="53">
        <v>11244.736000000001</v>
      </c>
      <c r="N4580" s="64" t="str">
        <f>+IF(Tabla1[[#This Row],[F PMPI]]="SÍ","No","Sí")</f>
        <v>Sí</v>
      </c>
      <c r="O4580" s="65">
        <f>+Tabla1[[#This Row],[PVL]]*1.055</f>
        <v>11863.196480000001</v>
      </c>
      <c r="P4580" s="65">
        <f>+Tabla1[[#This Row],[PVL]]*1.43</f>
        <v>16079.97248</v>
      </c>
      <c r="Q4580" s="66" t="str">
        <f>+HYPERLINK(Tabla1[[#This Row],[PAG]])</f>
        <v>https://todomusica.com.ar/varios/6502-cebr100-4-4.html</v>
      </c>
      <c r="R4580" s="67"/>
      <c r="S4580" s="68"/>
      <c r="T4580" s="69"/>
      <c r="U4580" s="69"/>
      <c r="V4580" s="69"/>
      <c r="W4580" s="69"/>
      <c r="X4580" s="69"/>
      <c r="Y4580" s="35"/>
      <c r="Z4580" s="35" t="s">
        <v>28002</v>
      </c>
      <c r="AA4580" s="36">
        <v>1</v>
      </c>
      <c r="AB4580" s="35" t="s">
        <v>27</v>
      </c>
      <c r="AC4580" s="35" t="str">
        <f>+IF(Tabla1[[#This Row],[STK]]="no","Sin STK", "STK disponible")</f>
        <v>STK disponible</v>
      </c>
      <c r="AD4580" s="35">
        <f>+I4580*J4580</f>
        <v>0</v>
      </c>
      <c r="AE4580" s="35">
        <f>+I4580*K4580</f>
        <v>0</v>
      </c>
      <c r="AF4580" s="36">
        <f>IF(Tabla1[[#This Row],[ref pack]]=1,Tabla1[[#This Row],[Pedido]],LCM(Tabla1[[#This Row],[MC VIEJO]],Tabla1[[#This Row],[Pedido]]))</f>
        <v>1</v>
      </c>
      <c r="AG4580" s="36">
        <f>+VLOOKUP(Tabla1[[#This Row],[Artículo]],'.'!$B$2:$D$11481,3,)</f>
        <v>1</v>
      </c>
      <c r="AH4580" s="37" t="str">
        <f>+IFERROR(SEARCH("pack",Tabla1[[#This Row],[PACK]]),"")</f>
        <v/>
      </c>
    </row>
    <row r="4581" spans="1:34" ht="24" customHeight="1" x14ac:dyDescent="0.2">
      <c r="A4581" s="50" t="s">
        <v>8737</v>
      </c>
      <c r="B4581" s="60" t="s">
        <v>8742</v>
      </c>
      <c r="C4581" s="61" t="s">
        <v>8743</v>
      </c>
      <c r="D4581" s="52" t="s">
        <v>27</v>
      </c>
      <c r="E4581" s="53">
        <v>283966.93</v>
      </c>
      <c r="F4581" s="23" t="str">
        <f>+IFERROR(VLOOKUP(Tabla1[[#This Row],[Artículo]],'..'!$B$2:$D$569000,3,),"")</f>
        <v/>
      </c>
      <c r="G4581" s="24" t="str">
        <f>IF(H4581=AF4581,"", "Error MC")</f>
        <v>Error MC</v>
      </c>
      <c r="H4581" s="62"/>
      <c r="I4581" s="54">
        <f>+Tabla1[[#This Row],[MC]]*Tabla1[[#This Row],[Pedido]]*Tabla1[[#This Row],[PVC ]]</f>
        <v>0</v>
      </c>
      <c r="J4581" s="26">
        <v>0.21</v>
      </c>
      <c r="K4581" s="63"/>
      <c r="L4581" s="28" t="s">
        <v>17</v>
      </c>
      <c r="M4581" s="53">
        <v>498219.98100000003</v>
      </c>
      <c r="N4581" s="64" t="str">
        <f>+IF(Tabla1[[#This Row],[F PMPI]]="SÍ","No","Sí")</f>
        <v>Sí</v>
      </c>
      <c r="O4581" s="65">
        <f>+Tabla1[[#This Row],[PVL]]*1.055</f>
        <v>525622.07995499996</v>
      </c>
      <c r="P4581" s="65">
        <f>+Tabla1[[#This Row],[PVL]]*1.43</f>
        <v>712454.57282999996</v>
      </c>
      <c r="Q4581" s="66" t="str">
        <f>+HYPERLINK(Tabla1[[#This Row],[PAG]])</f>
        <v>https://todomusica.com.ar/cellos/6500-ce160f-3-4.html</v>
      </c>
      <c r="R4581" s="67"/>
      <c r="S4581" s="68"/>
      <c r="T4581" s="69"/>
      <c r="U4581" s="69"/>
      <c r="V4581" s="69"/>
      <c r="W4581" s="69"/>
      <c r="X4581" s="69"/>
      <c r="Y4581" s="35"/>
      <c r="Z4581" s="35" t="s">
        <v>28003</v>
      </c>
      <c r="AA4581" s="36">
        <v>1</v>
      </c>
      <c r="AB4581" s="35" t="s">
        <v>27</v>
      </c>
      <c r="AC4581" s="35" t="str">
        <f>+IF(Tabla1[[#This Row],[STK]]="no","Sin STK", "STK disponible")</f>
        <v>Sin STK</v>
      </c>
      <c r="AD4581" s="35">
        <f>+I4581*J4581</f>
        <v>0</v>
      </c>
      <c r="AE4581" s="35">
        <f>+I4581*K4581</f>
        <v>0</v>
      </c>
      <c r="AF4581" s="36">
        <f>IF(Tabla1[[#This Row],[ref pack]]=1,Tabla1[[#This Row],[Pedido]],LCM(Tabla1[[#This Row],[MC VIEJO]],Tabla1[[#This Row],[Pedido]]))</f>
        <v>1</v>
      </c>
      <c r="AG4581" s="36">
        <f>+VLOOKUP(Tabla1[[#This Row],[Artículo]],'.'!$B$2:$D$11481,3,)</f>
        <v>1</v>
      </c>
      <c r="AH4581" s="37" t="str">
        <f>+IFERROR(SEARCH("pack",Tabla1[[#This Row],[PACK]]),"")</f>
        <v/>
      </c>
    </row>
    <row r="4582" spans="1:34" ht="24" customHeight="1" x14ac:dyDescent="0.2">
      <c r="A4582" s="50" t="s">
        <v>8737</v>
      </c>
      <c r="B4582" s="60" t="s">
        <v>8748</v>
      </c>
      <c r="C4582" s="61" t="s">
        <v>8749</v>
      </c>
      <c r="D4582" s="52" t="s">
        <v>27</v>
      </c>
      <c r="E4582" s="53">
        <v>534525.43000000005</v>
      </c>
      <c r="F4582" s="23" t="str">
        <f>+IFERROR(VLOOKUP(Tabla1[[#This Row],[Artículo]],'..'!$B$2:$D$569000,3,),"")</f>
        <v/>
      </c>
      <c r="G4582" s="24" t="str">
        <f>IF(H4582=AF4582,"", "Error MC")</f>
        <v>Error MC</v>
      </c>
      <c r="H4582" s="62"/>
      <c r="I4582" s="54">
        <f>+Tabla1[[#This Row],[MC]]*Tabla1[[#This Row],[Pedido]]*Tabla1[[#This Row],[PVC ]]</f>
        <v>0</v>
      </c>
      <c r="J4582" s="26">
        <v>0.21</v>
      </c>
      <c r="K4582" s="63"/>
      <c r="L4582" s="28" t="s">
        <v>17</v>
      </c>
      <c r="M4582" s="53">
        <v>937824.86300000001</v>
      </c>
      <c r="N4582" s="64" t="str">
        <f>+IF(Tabla1[[#This Row],[F PMPI]]="SÍ","No","Sí")</f>
        <v>Sí</v>
      </c>
      <c r="O4582" s="65">
        <f>+Tabla1[[#This Row],[PVL]]*1.055</f>
        <v>989405.23046499991</v>
      </c>
      <c r="P4582" s="65">
        <f>+Tabla1[[#This Row],[PVL]]*1.43</f>
        <v>1341089.55409</v>
      </c>
      <c r="Q4582" s="66" t="str">
        <f>+HYPERLINK(Tabla1[[#This Row],[PAG]])</f>
        <v>https://todomusica.com.ar/contrabajos/6682-ob160f-1-2.html</v>
      </c>
      <c r="R4582" s="67"/>
      <c r="S4582" s="68"/>
      <c r="T4582" s="69"/>
      <c r="U4582" s="69"/>
      <c r="V4582" s="69"/>
      <c r="W4582" s="69"/>
      <c r="X4582" s="69"/>
      <c r="Y4582" s="35"/>
      <c r="Z4582" s="35" t="s">
        <v>28004</v>
      </c>
      <c r="AA4582" s="36">
        <v>1</v>
      </c>
      <c r="AB4582" s="35" t="s">
        <v>27</v>
      </c>
      <c r="AC4582" s="35" t="str">
        <f>+IF(Tabla1[[#This Row],[STK]]="no","Sin STK", "STK disponible")</f>
        <v>Sin STK</v>
      </c>
      <c r="AD4582" s="35">
        <f>+I4582*J4582</f>
        <v>0</v>
      </c>
      <c r="AE4582" s="35">
        <f>+I4582*K4582</f>
        <v>0</v>
      </c>
      <c r="AF4582" s="36">
        <f>IF(Tabla1[[#This Row],[ref pack]]=1,Tabla1[[#This Row],[Pedido]],LCM(Tabla1[[#This Row],[MC VIEJO]],Tabla1[[#This Row],[Pedido]]))</f>
        <v>1</v>
      </c>
      <c r="AG4582" s="36">
        <f>+VLOOKUP(Tabla1[[#This Row],[Artículo]],'.'!$B$2:$D$11481,3,)</f>
        <v>1</v>
      </c>
      <c r="AH4582" s="37" t="str">
        <f>+IFERROR(SEARCH("pack",Tabla1[[#This Row],[PACK]]),"")</f>
        <v/>
      </c>
    </row>
    <row r="4583" spans="1:34" ht="24" customHeight="1" x14ac:dyDescent="0.2">
      <c r="A4583" s="50" t="s">
        <v>8737</v>
      </c>
      <c r="B4583" s="60" t="s">
        <v>8750</v>
      </c>
      <c r="C4583" s="61" t="s">
        <v>8751</v>
      </c>
      <c r="D4583" s="52" t="s">
        <v>9842</v>
      </c>
      <c r="E4583" s="53">
        <v>534525.43000000005</v>
      </c>
      <c r="F4583" s="23" t="str">
        <f>+IFERROR(VLOOKUP(Tabla1[[#This Row],[Artículo]],'..'!$B$2:$D$569000,3,),"")</f>
        <v/>
      </c>
      <c r="G4583" s="24" t="str">
        <f>IF(H4583=AF4583,"", "Error MC")</f>
        <v>Error MC</v>
      </c>
      <c r="H4583" s="62"/>
      <c r="I4583" s="54">
        <f>+Tabla1[[#This Row],[MC]]*Tabla1[[#This Row],[Pedido]]*Tabla1[[#This Row],[PVC ]]</f>
        <v>0</v>
      </c>
      <c r="J4583" s="26">
        <v>0.21</v>
      </c>
      <c r="K4583" s="63"/>
      <c r="L4583" s="28" t="s">
        <v>17</v>
      </c>
      <c r="M4583" s="53">
        <v>937824.86300000001</v>
      </c>
      <c r="N4583" s="64" t="str">
        <f>+IF(Tabla1[[#This Row],[F PMPI]]="SÍ","No","Sí")</f>
        <v>Sí</v>
      </c>
      <c r="O4583" s="65">
        <f>+Tabla1[[#This Row],[PVL]]*1.055</f>
        <v>989405.23046499991</v>
      </c>
      <c r="P4583" s="65">
        <f>+Tabla1[[#This Row],[PVL]]*1.43</f>
        <v>1341089.55409</v>
      </c>
      <c r="Q4583" s="66" t="str">
        <f>+HYPERLINK(Tabla1[[#This Row],[PAG]])</f>
        <v>https://todomusica.com.ar/contrabajos/6683-ob160f-1-4.html</v>
      </c>
      <c r="R4583" s="67"/>
      <c r="S4583" s="68"/>
      <c r="T4583" s="69"/>
      <c r="U4583" s="69"/>
      <c r="V4583" s="69"/>
      <c r="W4583" s="69"/>
      <c r="X4583" s="69"/>
      <c r="Y4583" s="35"/>
      <c r="Z4583" s="35" t="s">
        <v>28005</v>
      </c>
      <c r="AA4583" s="36">
        <v>1</v>
      </c>
      <c r="AB4583" s="35" t="s">
        <v>27</v>
      </c>
      <c r="AC4583" s="35" t="str">
        <f>+IF(Tabla1[[#This Row],[STK]]="no","Sin STK", "STK disponible")</f>
        <v>STK disponible</v>
      </c>
      <c r="AD4583" s="35">
        <f>+I4583*J4583</f>
        <v>0</v>
      </c>
      <c r="AE4583" s="35">
        <f>+I4583*K4583</f>
        <v>0</v>
      </c>
      <c r="AF4583" s="36">
        <f>IF(Tabla1[[#This Row],[ref pack]]=1,Tabla1[[#This Row],[Pedido]],LCM(Tabla1[[#This Row],[MC VIEJO]],Tabla1[[#This Row],[Pedido]]))</f>
        <v>1</v>
      </c>
      <c r="AG4583" s="36">
        <f>+VLOOKUP(Tabla1[[#This Row],[Artículo]],'.'!$B$2:$D$11481,3,)</f>
        <v>1</v>
      </c>
      <c r="AH4583" s="37" t="str">
        <f>+IFERROR(SEARCH("pack",Tabla1[[#This Row],[PACK]]),"")</f>
        <v/>
      </c>
    </row>
    <row r="4584" spans="1:34" ht="24" customHeight="1" x14ac:dyDescent="0.2">
      <c r="A4584" s="50" t="s">
        <v>8737</v>
      </c>
      <c r="B4584" s="60" t="s">
        <v>8752</v>
      </c>
      <c r="C4584" s="61" t="s">
        <v>8753</v>
      </c>
      <c r="D4584" s="52" t="s">
        <v>27</v>
      </c>
      <c r="E4584" s="53">
        <v>908693.26</v>
      </c>
      <c r="F4584" s="23" t="str">
        <f>+IFERROR(VLOOKUP(Tabla1[[#This Row],[Artículo]],'..'!$B$2:$D$569000,3,),"")</f>
        <v/>
      </c>
      <c r="G4584" s="24" t="str">
        <f>IF(H4584=AF4584,"", "Error MC")</f>
        <v>Error MC</v>
      </c>
      <c r="H4584" s="62"/>
      <c r="I4584" s="54">
        <f>+Tabla1[[#This Row],[MC]]*Tabla1[[#This Row],[Pedido]]*Tabla1[[#This Row],[PVC ]]</f>
        <v>0</v>
      </c>
      <c r="J4584" s="26">
        <v>0.21</v>
      </c>
      <c r="K4584" s="63"/>
      <c r="L4584" s="28" t="s">
        <v>17</v>
      </c>
      <c r="M4584" s="53">
        <v>1594302.328</v>
      </c>
      <c r="N4584" s="64" t="str">
        <f>+IF(Tabla1[[#This Row],[F PMPI]]="SÍ","No","Sí")</f>
        <v>Sí</v>
      </c>
      <c r="O4584" s="65">
        <f>+Tabla1[[#This Row],[PVL]]*1.055</f>
        <v>1681988.9560399998</v>
      </c>
      <c r="P4584" s="65">
        <f>+Tabla1[[#This Row],[PVL]]*1.43</f>
        <v>2279852.3290399997</v>
      </c>
      <c r="Q4584" s="66" t="str">
        <f>+HYPERLINK(Tabla1[[#This Row],[PAG]])</f>
        <v>https://todomusica.com.ar/contrabajos/6684-ob160f-3-4.html</v>
      </c>
      <c r="R4584" s="67"/>
      <c r="S4584" s="68"/>
      <c r="T4584" s="69"/>
      <c r="U4584" s="69"/>
      <c r="V4584" s="69"/>
      <c r="W4584" s="69"/>
      <c r="X4584" s="69"/>
      <c r="Y4584" s="35"/>
      <c r="Z4584" s="35" t="s">
        <v>28006</v>
      </c>
      <c r="AA4584" s="36">
        <v>1</v>
      </c>
      <c r="AB4584" s="35" t="s">
        <v>27</v>
      </c>
      <c r="AC4584" s="35" t="str">
        <f>+IF(Tabla1[[#This Row],[STK]]="no","Sin STK", "STK disponible")</f>
        <v>Sin STK</v>
      </c>
      <c r="AD4584" s="35">
        <f>+I4584*J4584</f>
        <v>0</v>
      </c>
      <c r="AE4584" s="35">
        <f>+I4584*K4584</f>
        <v>0</v>
      </c>
      <c r="AF4584" s="36">
        <f>IF(Tabla1[[#This Row],[ref pack]]=1,Tabla1[[#This Row],[Pedido]],LCM(Tabla1[[#This Row],[MC VIEJO]],Tabla1[[#This Row],[Pedido]]))</f>
        <v>1</v>
      </c>
      <c r="AG4584" s="36">
        <f>+VLOOKUP(Tabla1[[#This Row],[Artículo]],'.'!$B$2:$D$11481,3,)</f>
        <v>1</v>
      </c>
      <c r="AH4584" s="37" t="str">
        <f>+IFERROR(SEARCH("pack",Tabla1[[#This Row],[PACK]]),"")</f>
        <v/>
      </c>
    </row>
    <row r="4585" spans="1:34" ht="24" customHeight="1" x14ac:dyDescent="0.2">
      <c r="A4585" s="50" t="s">
        <v>8737</v>
      </c>
      <c r="B4585" s="60" t="s">
        <v>8754</v>
      </c>
      <c r="C4585" s="61" t="s">
        <v>8755</v>
      </c>
      <c r="D4585" s="52" t="s">
        <v>27</v>
      </c>
      <c r="E4585" s="53">
        <v>76838.09</v>
      </c>
      <c r="F4585" s="23" t="str">
        <f>+IFERROR(VLOOKUP(Tabla1[[#This Row],[Artículo]],'..'!$B$2:$D$569000,3,),"")</f>
        <v/>
      </c>
      <c r="G4585" s="24" t="str">
        <f>IF(H4585=AF4585,"", "Error MC")</f>
        <v>Error MC</v>
      </c>
      <c r="H4585" s="62"/>
      <c r="I4585" s="54">
        <f>+Tabla1[[#This Row],[MC]]*Tabla1[[#This Row],[Pedido]]*Tabla1[[#This Row],[PVC ]]</f>
        <v>0</v>
      </c>
      <c r="J4585" s="26">
        <v>0.21</v>
      </c>
      <c r="K4585" s="63"/>
      <c r="L4585" s="28" t="s">
        <v>17</v>
      </c>
      <c r="M4585" s="53">
        <v>134812.42800000001</v>
      </c>
      <c r="N4585" s="64" t="str">
        <f>+IF(Tabla1[[#This Row],[F PMPI]]="SÍ","No","Sí")</f>
        <v>Sí</v>
      </c>
      <c r="O4585" s="65">
        <f>+Tabla1[[#This Row],[PVL]]*1.055</f>
        <v>142227.11154000001</v>
      </c>
      <c r="P4585" s="65">
        <f>+Tabla1[[#This Row],[PVL]]*1.43</f>
        <v>192781.77204000001</v>
      </c>
      <c r="Q4585" s="66" t="str">
        <f>+HYPERLINK(Tabla1[[#This Row],[PAG]])</f>
        <v>https://todomusica.com.ar/violas/6723-va160-16.html</v>
      </c>
      <c r="R4585" s="67"/>
      <c r="S4585" s="68"/>
      <c r="T4585" s="69"/>
      <c r="U4585" s="69"/>
      <c r="V4585" s="69"/>
      <c r="W4585" s="69"/>
      <c r="X4585" s="69"/>
      <c r="Y4585" s="35"/>
      <c r="Z4585" s="35" t="s">
        <v>28007</v>
      </c>
      <c r="AA4585" s="36">
        <v>1</v>
      </c>
      <c r="AB4585" s="35" t="s">
        <v>27</v>
      </c>
      <c r="AC4585" s="35" t="str">
        <f>+IF(Tabla1[[#This Row],[STK]]="no","Sin STK", "STK disponible")</f>
        <v>Sin STK</v>
      </c>
      <c r="AD4585" s="35">
        <f>+I4585*J4585</f>
        <v>0</v>
      </c>
      <c r="AE4585" s="35">
        <f>+I4585*K4585</f>
        <v>0</v>
      </c>
      <c r="AF4585" s="36">
        <f>IF(Tabla1[[#This Row],[ref pack]]=1,Tabla1[[#This Row],[Pedido]],LCM(Tabla1[[#This Row],[MC VIEJO]],Tabla1[[#This Row],[Pedido]]))</f>
        <v>1</v>
      </c>
      <c r="AG4585" s="36">
        <f>+VLOOKUP(Tabla1[[#This Row],[Artículo]],'.'!$B$2:$D$11481,3,)</f>
        <v>1</v>
      </c>
      <c r="AH4585" s="37" t="str">
        <f>+IFERROR(SEARCH("pack",Tabla1[[#This Row],[PACK]]),"")</f>
        <v/>
      </c>
    </row>
    <row r="4586" spans="1:34" ht="24" customHeight="1" x14ac:dyDescent="0.2">
      <c r="A4586" s="50" t="s">
        <v>8737</v>
      </c>
      <c r="B4586" s="60" t="s">
        <v>8756</v>
      </c>
      <c r="C4586" s="61" t="s">
        <v>8757</v>
      </c>
      <c r="D4586" s="52" t="s">
        <v>27</v>
      </c>
      <c r="E4586" s="53">
        <v>55379.6</v>
      </c>
      <c r="F4586" s="23" t="str">
        <f>+IFERROR(VLOOKUP(Tabla1[[#This Row],[Artículo]],'..'!$B$2:$D$569000,3,),"")</f>
        <v/>
      </c>
      <c r="G4586" s="24" t="str">
        <f>IF(H4586=AF4586,"", "Error MC")</f>
        <v>Error MC</v>
      </c>
      <c r="H4586" s="62"/>
      <c r="I4586" s="54">
        <f>+Tabla1[[#This Row],[MC]]*Tabla1[[#This Row],[Pedido]]*Tabla1[[#This Row],[PVC ]]</f>
        <v>0</v>
      </c>
      <c r="J4586" s="26">
        <v>0.21</v>
      </c>
      <c r="K4586" s="63"/>
      <c r="L4586" s="28" t="s">
        <v>17</v>
      </c>
      <c r="M4586" s="53">
        <v>97163.508000000002</v>
      </c>
      <c r="N4586" s="64" t="str">
        <f>+IF(Tabla1[[#This Row],[F PMPI]]="SÍ","No","Sí")</f>
        <v>Sí</v>
      </c>
      <c r="O4586" s="65">
        <f>+Tabla1[[#This Row],[PVL]]*1.055</f>
        <v>102507.50094</v>
      </c>
      <c r="P4586" s="65">
        <f>+Tabla1[[#This Row],[PVL]]*1.43</f>
        <v>138943.81644</v>
      </c>
      <c r="Q4586" s="66" t="str">
        <f>+HYPERLINK(Tabla1[[#This Row],[PAG]])</f>
        <v>https://todomusica.com.ar/guitarras-acusticas/6725-vc102.html</v>
      </c>
      <c r="R4586" s="67"/>
      <c r="S4586" s="68"/>
      <c r="T4586" s="69"/>
      <c r="U4586" s="69"/>
      <c r="V4586" s="69"/>
      <c r="W4586" s="69"/>
      <c r="X4586" s="69"/>
      <c r="Y4586" s="35"/>
      <c r="Z4586" s="35" t="s">
        <v>28008</v>
      </c>
      <c r="AA4586" s="36">
        <v>1</v>
      </c>
      <c r="AB4586" s="35" t="s">
        <v>27</v>
      </c>
      <c r="AC4586" s="35" t="str">
        <f>+IF(Tabla1[[#This Row],[STK]]="no","Sin STK", "STK disponible")</f>
        <v>Sin STK</v>
      </c>
      <c r="AD4586" s="35">
        <f>+I4586*J4586</f>
        <v>0</v>
      </c>
      <c r="AE4586" s="35">
        <f>+I4586*K4586</f>
        <v>0</v>
      </c>
      <c r="AF4586" s="36">
        <f>IF(Tabla1[[#This Row],[ref pack]]=1,Tabla1[[#This Row],[Pedido]],LCM(Tabla1[[#This Row],[MC VIEJO]],Tabla1[[#This Row],[Pedido]]))</f>
        <v>1</v>
      </c>
      <c r="AG4586" s="36">
        <f>+VLOOKUP(Tabla1[[#This Row],[Artículo]],'.'!$B$2:$D$11481,3,)</f>
        <v>1</v>
      </c>
      <c r="AH4586" s="37" t="str">
        <f>+IFERROR(SEARCH("pack",Tabla1[[#This Row],[PACK]]),"")</f>
        <v/>
      </c>
    </row>
    <row r="4587" spans="1:34" ht="24" customHeight="1" x14ac:dyDescent="0.2">
      <c r="A4587" s="50" t="s">
        <v>8737</v>
      </c>
      <c r="B4587" s="60" t="s">
        <v>8760</v>
      </c>
      <c r="C4587" s="61" t="s">
        <v>8761</v>
      </c>
      <c r="D4587" s="52" t="s">
        <v>27</v>
      </c>
      <c r="E4587" s="53">
        <v>60531.38</v>
      </c>
      <c r="F4587" s="23" t="str">
        <f>+IFERROR(VLOOKUP(Tabla1[[#This Row],[Artículo]],'..'!$B$2:$D$569000,3,),"")</f>
        <v/>
      </c>
      <c r="G4587" s="24" t="str">
        <f>IF(H4587=AF4587,"", "Error MC")</f>
        <v>Error MC</v>
      </c>
      <c r="H4587" s="62"/>
      <c r="I4587" s="54">
        <f>+Tabla1[[#This Row],[MC]]*Tabla1[[#This Row],[Pedido]]*Tabla1[[#This Row],[PVC ]]</f>
        <v>0</v>
      </c>
      <c r="J4587" s="26">
        <v>0.21</v>
      </c>
      <c r="K4587" s="63"/>
      <c r="L4587" s="28" t="s">
        <v>17</v>
      </c>
      <c r="M4587" s="53">
        <v>106202.30499999999</v>
      </c>
      <c r="N4587" s="64" t="str">
        <f>+IF(Tabla1[[#This Row],[F PMPI]]="SÍ","No","Sí")</f>
        <v>Sí</v>
      </c>
      <c r="O4587" s="65">
        <f>+Tabla1[[#This Row],[PVL]]*1.055</f>
        <v>112043.43177499999</v>
      </c>
      <c r="P4587" s="65">
        <f>+Tabla1[[#This Row],[PVL]]*1.43</f>
        <v>151869.29614999998</v>
      </c>
      <c r="Q4587" s="66" t="str">
        <f>+HYPERLINK(Tabla1[[#This Row],[PAG]])</f>
        <v>https://todomusica.com.ar/guitarras-acusticas/6729-vc103.html</v>
      </c>
      <c r="R4587" s="67"/>
      <c r="S4587" s="68"/>
      <c r="T4587" s="69"/>
      <c r="U4587" s="69"/>
      <c r="V4587" s="69"/>
      <c r="W4587" s="69"/>
      <c r="X4587" s="69"/>
      <c r="Y4587" s="35"/>
      <c r="Z4587" s="35" t="s">
        <v>28009</v>
      </c>
      <c r="AA4587" s="36">
        <v>1</v>
      </c>
      <c r="AB4587" s="35" t="s">
        <v>27</v>
      </c>
      <c r="AC4587" s="35" t="str">
        <f>+IF(Tabla1[[#This Row],[STK]]="no","Sin STK", "STK disponible")</f>
        <v>Sin STK</v>
      </c>
      <c r="AD4587" s="35">
        <f>+I4587*J4587</f>
        <v>0</v>
      </c>
      <c r="AE4587" s="35">
        <f>+I4587*K4587</f>
        <v>0</v>
      </c>
      <c r="AF4587" s="36">
        <f>IF(Tabla1[[#This Row],[ref pack]]=1,Tabla1[[#This Row],[Pedido]],LCM(Tabla1[[#This Row],[MC VIEJO]],Tabla1[[#This Row],[Pedido]]))</f>
        <v>1</v>
      </c>
      <c r="AG4587" s="36">
        <f>+VLOOKUP(Tabla1[[#This Row],[Artículo]],'.'!$B$2:$D$11481,3,)</f>
        <v>1</v>
      </c>
      <c r="AH4587" s="37" t="str">
        <f>+IFERROR(SEARCH("pack",Tabla1[[#This Row],[PACK]]),"")</f>
        <v/>
      </c>
    </row>
    <row r="4588" spans="1:34" ht="24" customHeight="1" x14ac:dyDescent="0.2">
      <c r="A4588" s="50" t="s">
        <v>8737</v>
      </c>
      <c r="B4588" s="60" t="s">
        <v>8766</v>
      </c>
      <c r="C4588" s="61" t="s">
        <v>8767</v>
      </c>
      <c r="D4588" s="52" t="s">
        <v>27</v>
      </c>
      <c r="E4588" s="53">
        <v>61819.08</v>
      </c>
      <c r="F4588" s="23" t="str">
        <f>+IFERROR(VLOOKUP(Tabla1[[#This Row],[Artículo]],'..'!$B$2:$D$569000,3,),"")</f>
        <v/>
      </c>
      <c r="G4588" s="24" t="str">
        <f>IF(H4588=AF4588,"", "Error MC")</f>
        <v>Error MC</v>
      </c>
      <c r="H4588" s="62"/>
      <c r="I4588" s="54">
        <f>+Tabla1[[#This Row],[MC]]*Tabla1[[#This Row],[Pedido]]*Tabla1[[#This Row],[PVC ]]</f>
        <v>0</v>
      </c>
      <c r="J4588" s="26">
        <v>0.21</v>
      </c>
      <c r="K4588" s="63"/>
      <c r="L4588" s="28" t="s">
        <v>17</v>
      </c>
      <c r="M4588" s="53">
        <v>108461.58100000001</v>
      </c>
      <c r="N4588" s="64" t="str">
        <f>+IF(Tabla1[[#This Row],[F PMPI]]="SÍ","No","Sí")</f>
        <v>Sí</v>
      </c>
      <c r="O4588" s="65">
        <f>+Tabla1[[#This Row],[PVL]]*1.055</f>
        <v>114426.967955</v>
      </c>
      <c r="P4588" s="65">
        <f>+Tabla1[[#This Row],[PVL]]*1.43</f>
        <v>155100.06083</v>
      </c>
      <c r="Q4588" s="66" t="str">
        <f>+HYPERLINK(Tabla1[[#This Row],[PAG]])</f>
        <v>https://todomusica.com.ar/productos-sin-categorias-de-netsuite/6734-vc104bk.html</v>
      </c>
      <c r="R4588" s="67"/>
      <c r="S4588" s="68"/>
      <c r="T4588" s="69"/>
      <c r="U4588" s="69"/>
      <c r="V4588" s="69"/>
      <c r="W4588" s="69"/>
      <c r="X4588" s="69"/>
      <c r="Y4588" s="35"/>
      <c r="Z4588" s="35" t="s">
        <v>28010</v>
      </c>
      <c r="AA4588" s="36">
        <v>1</v>
      </c>
      <c r="AB4588" s="35" t="s">
        <v>27</v>
      </c>
      <c r="AC4588" s="35" t="str">
        <f>+IF(Tabla1[[#This Row],[STK]]="no","Sin STK", "STK disponible")</f>
        <v>Sin STK</v>
      </c>
      <c r="AD4588" s="35">
        <f>+I4588*J4588</f>
        <v>0</v>
      </c>
      <c r="AE4588" s="35">
        <f>+I4588*K4588</f>
        <v>0</v>
      </c>
      <c r="AF4588" s="36">
        <f>IF(Tabla1[[#This Row],[ref pack]]=1,Tabla1[[#This Row],[Pedido]],LCM(Tabla1[[#This Row],[MC VIEJO]],Tabla1[[#This Row],[Pedido]]))</f>
        <v>1</v>
      </c>
      <c r="AG4588" s="36">
        <f>+VLOOKUP(Tabla1[[#This Row],[Artículo]],'.'!$B$2:$D$11481,3,)</f>
        <v>1</v>
      </c>
      <c r="AH4588" s="37" t="str">
        <f>+IFERROR(SEARCH("pack",Tabla1[[#This Row],[PACK]]),"")</f>
        <v/>
      </c>
    </row>
    <row r="4589" spans="1:34" ht="24" customHeight="1" x14ac:dyDescent="0.2">
      <c r="A4589" s="50" t="s">
        <v>8737</v>
      </c>
      <c r="B4589" s="60" t="s">
        <v>8768</v>
      </c>
      <c r="C4589" s="61" t="s">
        <v>8769</v>
      </c>
      <c r="D4589" s="52" t="s">
        <v>27</v>
      </c>
      <c r="E4589" s="53">
        <v>61819.08</v>
      </c>
      <c r="F4589" s="23" t="str">
        <f>+IFERROR(VLOOKUP(Tabla1[[#This Row],[Artículo]],'..'!$B$2:$D$569000,3,),"")</f>
        <v/>
      </c>
      <c r="G4589" s="24" t="str">
        <f>IF(H4589=AF4589,"", "Error MC")</f>
        <v>Error MC</v>
      </c>
      <c r="H4589" s="62"/>
      <c r="I4589" s="54">
        <f>+Tabla1[[#This Row],[MC]]*Tabla1[[#This Row],[Pedido]]*Tabla1[[#This Row],[PVC ]]</f>
        <v>0</v>
      </c>
      <c r="J4589" s="26">
        <v>0.21</v>
      </c>
      <c r="K4589" s="63"/>
      <c r="L4589" s="28" t="s">
        <v>17</v>
      </c>
      <c r="M4589" s="53">
        <v>108461.58100000001</v>
      </c>
      <c r="N4589" s="64" t="str">
        <f>+IF(Tabla1[[#This Row],[F PMPI]]="SÍ","No","Sí")</f>
        <v>Sí</v>
      </c>
      <c r="O4589" s="65">
        <f>+Tabla1[[#This Row],[PVL]]*1.055</f>
        <v>114426.967955</v>
      </c>
      <c r="P4589" s="65">
        <f>+Tabla1[[#This Row],[PVL]]*1.43</f>
        <v>155100.06083</v>
      </c>
      <c r="Q4589" s="66" t="str">
        <f>+HYPERLINK(Tabla1[[#This Row],[PAG]])</f>
        <v>https://todomusica.com.ar/productos-sin-categorias-de-netsuite/6735-vc104bus.html</v>
      </c>
      <c r="R4589" s="67"/>
      <c r="S4589" s="68"/>
      <c r="T4589" s="69"/>
      <c r="U4589" s="69"/>
      <c r="V4589" s="69"/>
      <c r="W4589" s="69"/>
      <c r="X4589" s="69"/>
      <c r="Y4589" s="35"/>
      <c r="Z4589" s="35" t="s">
        <v>28011</v>
      </c>
      <c r="AA4589" s="36">
        <v>1</v>
      </c>
      <c r="AB4589" s="35" t="s">
        <v>27</v>
      </c>
      <c r="AC4589" s="35" t="str">
        <f>+IF(Tabla1[[#This Row],[STK]]="no","Sin STK", "STK disponible")</f>
        <v>Sin STK</v>
      </c>
      <c r="AD4589" s="35">
        <f>+I4589*J4589</f>
        <v>0</v>
      </c>
      <c r="AE4589" s="35">
        <f>+I4589*K4589</f>
        <v>0</v>
      </c>
      <c r="AF4589" s="36">
        <f>IF(Tabla1[[#This Row],[ref pack]]=1,Tabla1[[#This Row],[Pedido]],LCM(Tabla1[[#This Row],[MC VIEJO]],Tabla1[[#This Row],[Pedido]]))</f>
        <v>1</v>
      </c>
      <c r="AG4589" s="36">
        <f>+VLOOKUP(Tabla1[[#This Row],[Artículo]],'.'!$B$2:$D$11481,3,)</f>
        <v>1</v>
      </c>
      <c r="AH4589" s="37" t="str">
        <f>+IFERROR(SEARCH("pack",Tabla1[[#This Row],[PACK]]),"")</f>
        <v/>
      </c>
    </row>
    <row r="4590" spans="1:34" ht="24" customHeight="1" x14ac:dyDescent="0.2">
      <c r="A4590" s="50" t="s">
        <v>8737</v>
      </c>
      <c r="B4590" s="60" t="s">
        <v>8770</v>
      </c>
      <c r="C4590" s="61" t="s">
        <v>8771</v>
      </c>
      <c r="D4590" s="52" t="s">
        <v>9841</v>
      </c>
      <c r="E4590" s="53">
        <v>91869.2</v>
      </c>
      <c r="F4590" s="23" t="str">
        <f>+IFERROR(VLOOKUP(Tabla1[[#This Row],[Artículo]],'..'!$B$2:$D$569000,3,),"")</f>
        <v/>
      </c>
      <c r="G4590" s="24" t="str">
        <f>IF(H4590=AF4590,"", "Error MC")</f>
        <v>Error MC</v>
      </c>
      <c r="H4590" s="62"/>
      <c r="I4590" s="54">
        <f>+Tabla1[[#This Row],[MC]]*Tabla1[[#This Row],[Pedido]]*Tabla1[[#This Row],[PVC ]]</f>
        <v>0</v>
      </c>
      <c r="J4590" s="26">
        <v>0.21</v>
      </c>
      <c r="K4590" s="63"/>
      <c r="L4590" s="28" t="s">
        <v>17</v>
      </c>
      <c r="M4590" s="53">
        <v>161184.511</v>
      </c>
      <c r="N4590" s="64" t="str">
        <f>+IF(Tabla1[[#This Row],[F PMPI]]="SÍ","No","Sí")</f>
        <v>Sí</v>
      </c>
      <c r="O4590" s="65">
        <f>+Tabla1[[#This Row],[PVL]]*1.055</f>
        <v>170049.659105</v>
      </c>
      <c r="P4590" s="65">
        <f>+Tabla1[[#This Row],[PVL]]*1.43</f>
        <v>230493.85072999998</v>
      </c>
      <c r="Q4590" s="66" t="str">
        <f>+HYPERLINK(Tabla1[[#This Row],[PAG]])</f>
        <v>https://todomusica.com.ar/guitarras-acusticas/6736-vc104k.html</v>
      </c>
      <c r="R4590" s="67"/>
      <c r="S4590" s="68"/>
      <c r="T4590" s="69"/>
      <c r="U4590" s="69"/>
      <c r="V4590" s="69"/>
      <c r="W4590" s="69"/>
      <c r="X4590" s="69"/>
      <c r="Y4590" s="35"/>
      <c r="Z4590" s="35" t="s">
        <v>8772</v>
      </c>
      <c r="AA4590" s="36">
        <v>1</v>
      </c>
      <c r="AB4590" s="35" t="s">
        <v>27</v>
      </c>
      <c r="AC4590" s="35" t="str">
        <f>+IF(Tabla1[[#This Row],[STK]]="no","Sin STK", "STK disponible")</f>
        <v>STK disponible</v>
      </c>
      <c r="AD4590" s="35">
        <f>+I4590*J4590</f>
        <v>0</v>
      </c>
      <c r="AE4590" s="35">
        <f>+I4590*K4590</f>
        <v>0</v>
      </c>
      <c r="AF4590" s="36">
        <f>IF(Tabla1[[#This Row],[ref pack]]=1,Tabla1[[#This Row],[Pedido]],LCM(Tabla1[[#This Row],[MC VIEJO]],Tabla1[[#This Row],[Pedido]]))</f>
        <v>1</v>
      </c>
      <c r="AG4590" s="36">
        <f>+VLOOKUP(Tabla1[[#This Row],[Artículo]],'.'!$B$2:$D$11481,3,)</f>
        <v>1</v>
      </c>
      <c r="AH4590" s="37" t="str">
        <f>+IFERROR(SEARCH("pack",Tabla1[[#This Row],[PACK]]),"")</f>
        <v/>
      </c>
    </row>
    <row r="4591" spans="1:34" ht="24" customHeight="1" x14ac:dyDescent="0.2">
      <c r="A4591" s="50" t="s">
        <v>8737</v>
      </c>
      <c r="B4591" s="60" t="s">
        <v>8773</v>
      </c>
      <c r="C4591" s="61" t="s">
        <v>8774</v>
      </c>
      <c r="D4591" s="52" t="s">
        <v>27</v>
      </c>
      <c r="E4591" s="53">
        <v>61819.08</v>
      </c>
      <c r="F4591" s="23" t="str">
        <f>+IFERROR(VLOOKUP(Tabla1[[#This Row],[Artículo]],'..'!$B$2:$D$569000,3,),"")</f>
        <v/>
      </c>
      <c r="G4591" s="24" t="str">
        <f>IF(H4591=AF4591,"", "Error MC")</f>
        <v>Error MC</v>
      </c>
      <c r="H4591" s="62"/>
      <c r="I4591" s="54">
        <f>+Tabla1[[#This Row],[MC]]*Tabla1[[#This Row],[Pedido]]*Tabla1[[#This Row],[PVC ]]</f>
        <v>0</v>
      </c>
      <c r="J4591" s="26">
        <v>0.21</v>
      </c>
      <c r="K4591" s="63"/>
      <c r="L4591" s="28" t="s">
        <v>17</v>
      </c>
      <c r="M4591" s="53">
        <v>108461.58100000001</v>
      </c>
      <c r="N4591" s="64" t="str">
        <f>+IF(Tabla1[[#This Row],[F PMPI]]="SÍ","No","Sí")</f>
        <v>Sí</v>
      </c>
      <c r="O4591" s="65">
        <f>+Tabla1[[#This Row],[PVL]]*1.055</f>
        <v>114426.967955</v>
      </c>
      <c r="P4591" s="65">
        <f>+Tabla1[[#This Row],[PVL]]*1.43</f>
        <v>155100.06083</v>
      </c>
      <c r="Q4591" s="66" t="str">
        <f>+HYPERLINK(Tabla1[[#This Row],[PAG]])</f>
        <v>https://todomusica.com.ar/productos-sin-categorias-de-netsuite/6738-vc104pps.html</v>
      </c>
      <c r="R4591" s="67"/>
      <c r="S4591" s="68"/>
      <c r="T4591" s="69"/>
      <c r="U4591" s="69"/>
      <c r="V4591" s="69"/>
      <c r="W4591" s="69"/>
      <c r="X4591" s="69"/>
      <c r="Y4591" s="35"/>
      <c r="Z4591" s="35" t="s">
        <v>28012</v>
      </c>
      <c r="AA4591" s="36">
        <v>1</v>
      </c>
      <c r="AB4591" s="35" t="s">
        <v>27</v>
      </c>
      <c r="AC4591" s="35" t="str">
        <f>+IF(Tabla1[[#This Row],[STK]]="no","Sin STK", "STK disponible")</f>
        <v>Sin STK</v>
      </c>
      <c r="AD4591" s="35">
        <f>+I4591*J4591</f>
        <v>0</v>
      </c>
      <c r="AE4591" s="35">
        <f>+I4591*K4591</f>
        <v>0</v>
      </c>
      <c r="AF4591" s="36">
        <f>IF(Tabla1[[#This Row],[ref pack]]=1,Tabla1[[#This Row],[Pedido]],LCM(Tabla1[[#This Row],[MC VIEJO]],Tabla1[[#This Row],[Pedido]]))</f>
        <v>1</v>
      </c>
      <c r="AG4591" s="36">
        <f>+VLOOKUP(Tabla1[[#This Row],[Artículo]],'.'!$B$2:$D$11481,3,)</f>
        <v>1</v>
      </c>
      <c r="AH4591" s="37" t="str">
        <f>+IFERROR(SEARCH("pack",Tabla1[[#This Row],[PACK]]),"")</f>
        <v/>
      </c>
    </row>
    <row r="4592" spans="1:34" ht="24" customHeight="1" x14ac:dyDescent="0.2">
      <c r="A4592" s="50" t="s">
        <v>8737</v>
      </c>
      <c r="B4592" s="60" t="s">
        <v>8775</v>
      </c>
      <c r="C4592" s="61" t="s">
        <v>8776</v>
      </c>
      <c r="D4592" s="52" t="s">
        <v>9841</v>
      </c>
      <c r="E4592" s="53">
        <v>65682.94</v>
      </c>
      <c r="F4592" s="23" t="str">
        <f>+IFERROR(VLOOKUP(Tabla1[[#This Row],[Artículo]],'..'!$B$2:$D$569000,3,),"")</f>
        <v/>
      </c>
      <c r="G4592" s="24" t="str">
        <f>IF(H4592=AF4592,"", "Error MC")</f>
        <v>Error MC</v>
      </c>
      <c r="H4592" s="62"/>
      <c r="I4592" s="54">
        <f>+Tabla1[[#This Row],[MC]]*Tabla1[[#This Row],[Pedido]]*Tabla1[[#This Row],[PVC ]]</f>
        <v>0</v>
      </c>
      <c r="J4592" s="26">
        <v>0.21</v>
      </c>
      <c r="K4592" s="63"/>
      <c r="L4592" s="28" t="s">
        <v>17</v>
      </c>
      <c r="M4592" s="53">
        <v>115240.715</v>
      </c>
      <c r="N4592" s="64" t="str">
        <f>+IF(Tabla1[[#This Row],[F PMPI]]="SÍ","No","Sí")</f>
        <v>Sí</v>
      </c>
      <c r="O4592" s="65">
        <f>+Tabla1[[#This Row],[PVL]]*1.055</f>
        <v>121578.95432499998</v>
      </c>
      <c r="P4592" s="65">
        <f>+Tabla1[[#This Row],[PVL]]*1.43</f>
        <v>164794.22245</v>
      </c>
      <c r="Q4592" s="66" t="str">
        <f>+HYPERLINK(Tabla1[[#This Row],[PAG]])</f>
        <v>https://todomusica.com.ar/guitarras-acusticas/7288-3-4-guitar-vintage-natural.html</v>
      </c>
      <c r="R4592" s="67"/>
      <c r="S4592" s="68"/>
      <c r="T4592" s="69"/>
      <c r="U4592" s="69"/>
      <c r="V4592" s="69"/>
      <c r="W4592" s="69"/>
      <c r="X4592" s="69"/>
      <c r="Y4592" s="35"/>
      <c r="Z4592" s="35" t="s">
        <v>8777</v>
      </c>
      <c r="AA4592" s="36">
        <v>1</v>
      </c>
      <c r="AB4592" s="35" t="s">
        <v>27</v>
      </c>
      <c r="AC4592" s="35" t="str">
        <f>+IF(Tabla1[[#This Row],[STK]]="no","Sin STK", "STK disponible")</f>
        <v>STK disponible</v>
      </c>
      <c r="AD4592" s="35">
        <f>+I4592*J4592</f>
        <v>0</v>
      </c>
      <c r="AE4592" s="35">
        <f>+I4592*K4592</f>
        <v>0</v>
      </c>
      <c r="AF4592" s="36">
        <f>IF(Tabla1[[#This Row],[ref pack]]=1,Tabla1[[#This Row],[Pedido]],LCM(Tabla1[[#This Row],[MC VIEJO]],Tabla1[[#This Row],[Pedido]]))</f>
        <v>1</v>
      </c>
      <c r="AG4592" s="36">
        <f>+VLOOKUP(Tabla1[[#This Row],[Artículo]],'.'!$B$2:$D$11481,3,)</f>
        <v>1</v>
      </c>
      <c r="AH4592" s="37" t="str">
        <f>+IFERROR(SEARCH("pack",Tabla1[[#This Row],[PACK]]),"")</f>
        <v/>
      </c>
    </row>
    <row r="4593" spans="1:34" ht="24" customHeight="1" x14ac:dyDescent="0.2">
      <c r="A4593" s="50" t="s">
        <v>8737</v>
      </c>
      <c r="B4593" s="60" t="s">
        <v>8778</v>
      </c>
      <c r="C4593" s="61" t="s">
        <v>8779</v>
      </c>
      <c r="D4593" s="52" t="s">
        <v>9841</v>
      </c>
      <c r="E4593" s="53">
        <v>65682.94</v>
      </c>
      <c r="F4593" s="23" t="str">
        <f>+IFERROR(VLOOKUP(Tabla1[[#This Row],[Artículo]],'..'!$B$2:$D$569000,3,),"")</f>
        <v/>
      </c>
      <c r="G4593" s="24" t="str">
        <f>IF(H4593=AF4593,"", "Error MC")</f>
        <v>Error MC</v>
      </c>
      <c r="H4593" s="62"/>
      <c r="I4593" s="54">
        <f>+Tabla1[[#This Row],[MC]]*Tabla1[[#This Row],[Pedido]]*Tabla1[[#This Row],[PVC ]]</f>
        <v>0</v>
      </c>
      <c r="J4593" s="26">
        <v>0.21</v>
      </c>
      <c r="K4593" s="63"/>
      <c r="L4593" s="28" t="s">
        <v>17</v>
      </c>
      <c r="M4593" s="53">
        <v>115240.715</v>
      </c>
      <c r="N4593" s="64" t="str">
        <f>+IF(Tabla1[[#This Row],[F PMPI]]="SÍ","No","Sí")</f>
        <v>Sí</v>
      </c>
      <c r="O4593" s="65">
        <f>+Tabla1[[#This Row],[PVL]]*1.055</f>
        <v>121578.95432499998</v>
      </c>
      <c r="P4593" s="65">
        <f>+Tabla1[[#This Row],[PVL]]*1.43</f>
        <v>164794.22245</v>
      </c>
      <c r="Q4593" s="66" t="str">
        <f>+HYPERLINK(Tabla1[[#This Row],[PAG]])</f>
        <v>https://todomusica.com.ar/guitarras-acusticas/7289-3-4-guitar-classic-sunburst.html</v>
      </c>
      <c r="R4593" s="67"/>
      <c r="S4593" s="68"/>
      <c r="T4593" s="69"/>
      <c r="U4593" s="69"/>
      <c r="V4593" s="69"/>
      <c r="W4593" s="69"/>
      <c r="X4593" s="69"/>
      <c r="Y4593" s="35"/>
      <c r="Z4593" s="35" t="s">
        <v>8780</v>
      </c>
      <c r="AA4593" s="36">
        <v>1</v>
      </c>
      <c r="AB4593" s="35" t="s">
        <v>27</v>
      </c>
      <c r="AC4593" s="35" t="str">
        <f>+IF(Tabla1[[#This Row],[STK]]="no","Sin STK", "STK disponible")</f>
        <v>STK disponible</v>
      </c>
      <c r="AD4593" s="35">
        <f>+I4593*J4593</f>
        <v>0</v>
      </c>
      <c r="AE4593" s="35">
        <f>+I4593*K4593</f>
        <v>0</v>
      </c>
      <c r="AF4593" s="36">
        <f>IF(Tabla1[[#This Row],[ref pack]]=1,Tabla1[[#This Row],[Pedido]],LCM(Tabla1[[#This Row],[MC VIEJO]],Tabla1[[#This Row],[Pedido]]))</f>
        <v>1</v>
      </c>
      <c r="AG4593" s="36">
        <f>+VLOOKUP(Tabla1[[#This Row],[Artículo]],'.'!$B$2:$D$11481,3,)</f>
        <v>1</v>
      </c>
      <c r="AH4593" s="37" t="str">
        <f>+IFERROR(SEARCH("pack",Tabla1[[#This Row],[PACK]]),"")</f>
        <v/>
      </c>
    </row>
    <row r="4594" spans="1:34" ht="24" customHeight="1" x14ac:dyDescent="0.2">
      <c r="A4594" s="50" t="s">
        <v>8737</v>
      </c>
      <c r="B4594" s="60" t="s">
        <v>8781</v>
      </c>
      <c r="C4594" s="61" t="s">
        <v>8782</v>
      </c>
      <c r="D4594" s="52" t="s">
        <v>27</v>
      </c>
      <c r="E4594" s="53">
        <v>68258.399999999994</v>
      </c>
      <c r="F4594" s="23" t="str">
        <f>+IFERROR(VLOOKUP(Tabla1[[#This Row],[Artículo]],'..'!$B$2:$D$569000,3,),"")</f>
        <v/>
      </c>
      <c r="G4594" s="24" t="str">
        <f>IF(H4594=AF4594,"", "Error MC")</f>
        <v>Error MC</v>
      </c>
      <c r="H4594" s="62"/>
      <c r="I4594" s="54">
        <f>+Tabla1[[#This Row],[MC]]*Tabla1[[#This Row],[Pedido]]*Tabla1[[#This Row],[PVC ]]</f>
        <v>0</v>
      </c>
      <c r="J4594" s="26">
        <v>0.21</v>
      </c>
      <c r="K4594" s="63"/>
      <c r="L4594" s="28" t="s">
        <v>17</v>
      </c>
      <c r="M4594" s="53">
        <v>119759.363</v>
      </c>
      <c r="N4594" s="64" t="str">
        <f>+IF(Tabla1[[#This Row],[F PMPI]]="SÍ","No","Sí")</f>
        <v>Sí</v>
      </c>
      <c r="O4594" s="65">
        <f>+Tabla1[[#This Row],[PVL]]*1.055</f>
        <v>126346.12796499999</v>
      </c>
      <c r="P4594" s="65">
        <f>+Tabla1[[#This Row],[PVL]]*1.43</f>
        <v>171255.88908999998</v>
      </c>
      <c r="Q4594" s="66" t="str">
        <f>+HYPERLINK(Tabla1[[#This Row],[PAG]])</f>
        <v>https://todomusica.com.ar/guitarras-acusticas/10397-vc204csb.html</v>
      </c>
      <c r="R4594" s="67"/>
      <c r="S4594" s="68"/>
      <c r="T4594" s="69"/>
      <c r="U4594" s="69"/>
      <c r="V4594" s="69"/>
      <c r="W4594" s="69"/>
      <c r="X4594" s="69"/>
      <c r="Y4594" s="35"/>
      <c r="Z4594" s="35" t="s">
        <v>28013</v>
      </c>
      <c r="AA4594" s="36">
        <v>1</v>
      </c>
      <c r="AB4594" s="35" t="s">
        <v>27</v>
      </c>
      <c r="AC4594" s="35" t="str">
        <f>+IF(Tabla1[[#This Row],[STK]]="no","Sin STK", "STK disponible")</f>
        <v>Sin STK</v>
      </c>
      <c r="AD4594" s="35">
        <f>+I4594*J4594</f>
        <v>0</v>
      </c>
      <c r="AE4594" s="35">
        <f>+I4594*K4594</f>
        <v>0</v>
      </c>
      <c r="AF4594" s="36">
        <f>IF(Tabla1[[#This Row],[ref pack]]=1,Tabla1[[#This Row],[Pedido]],LCM(Tabla1[[#This Row],[MC VIEJO]],Tabla1[[#This Row],[Pedido]]))</f>
        <v>1</v>
      </c>
      <c r="AG4594" s="36">
        <f>+VLOOKUP(Tabla1[[#This Row],[Artículo]],'.'!$B$2:$D$11481,3,)</f>
        <v>1</v>
      </c>
      <c r="AH4594" s="37" t="str">
        <f>+IFERROR(SEARCH("pack",Tabla1[[#This Row],[PACK]]),"")</f>
        <v/>
      </c>
    </row>
    <row r="4595" spans="1:34" ht="24" customHeight="1" x14ac:dyDescent="0.2">
      <c r="A4595" s="50" t="s">
        <v>8737</v>
      </c>
      <c r="B4595" s="60" t="s">
        <v>8785</v>
      </c>
      <c r="C4595" s="61" t="s">
        <v>8786</v>
      </c>
      <c r="D4595" s="52" t="s">
        <v>27</v>
      </c>
      <c r="E4595" s="53">
        <v>1067.94</v>
      </c>
      <c r="F4595" s="23" t="str">
        <f>+IFERROR(VLOOKUP(Tabla1[[#This Row],[Artículo]],'..'!$B$2:$D$569000,3,),"")</f>
        <v/>
      </c>
      <c r="G4595" s="24" t="str">
        <f>IF(H4595=AF4595,"", "Error MC")</f>
        <v>Error MC</v>
      </c>
      <c r="H4595" s="62"/>
      <c r="I4595" s="54">
        <f>+Tabla1[[#This Row],[MC]]*Tabla1[[#This Row],[Pedido]]*Tabla1[[#This Row],[PVC ]]</f>
        <v>0</v>
      </c>
      <c r="J4595" s="26">
        <v>0.21</v>
      </c>
      <c r="K4595" s="63"/>
      <c r="L4595" s="28" t="s">
        <v>17</v>
      </c>
      <c r="M4595" s="53">
        <v>1873.6969999999999</v>
      </c>
      <c r="N4595" s="64" t="str">
        <f>+IF(Tabla1[[#This Row],[F PMPI]]="SÍ","No","Sí")</f>
        <v>Sí</v>
      </c>
      <c r="O4595" s="65">
        <f>+Tabla1[[#This Row],[PVL]]*1.055</f>
        <v>1976.7503349999997</v>
      </c>
      <c r="P4595" s="65">
        <f>+Tabla1[[#This Row],[PVL]]*1.43</f>
        <v>2679.3867099999998</v>
      </c>
      <c r="Q4595" s="66" t="str">
        <f>+HYPERLINK(Tabla1[[#This Row],[PAG]])</f>
        <v>https://todomusica.com.ar/accesorios-de-violin/6744-veb100-b-4-4.html</v>
      </c>
      <c r="R4595" s="67"/>
      <c r="S4595" s="68"/>
      <c r="T4595" s="69"/>
      <c r="U4595" s="69"/>
      <c r="V4595" s="69"/>
      <c r="W4595" s="69"/>
      <c r="X4595" s="69"/>
      <c r="Y4595" s="35"/>
      <c r="Z4595" s="35" t="s">
        <v>28014</v>
      </c>
      <c r="AA4595" s="36">
        <v>1</v>
      </c>
      <c r="AB4595" s="35" t="s">
        <v>27</v>
      </c>
      <c r="AC4595" s="35" t="str">
        <f>+IF(Tabla1[[#This Row],[STK]]="no","Sin STK", "STK disponible")</f>
        <v>Sin STK</v>
      </c>
      <c r="AD4595" s="35">
        <f>+I4595*J4595</f>
        <v>0</v>
      </c>
      <c r="AE4595" s="35">
        <f>+I4595*K4595</f>
        <v>0</v>
      </c>
      <c r="AF4595" s="36">
        <f>IF(Tabla1[[#This Row],[ref pack]]=1,Tabla1[[#This Row],[Pedido]],LCM(Tabla1[[#This Row],[MC VIEJO]],Tabla1[[#This Row],[Pedido]]))</f>
        <v>1</v>
      </c>
      <c r="AG4595" s="36">
        <f>+VLOOKUP(Tabla1[[#This Row],[Artículo]],'.'!$B$2:$D$11481,3,)</f>
        <v>1</v>
      </c>
      <c r="AH4595" s="37" t="str">
        <f>+IFERROR(SEARCH("pack",Tabla1[[#This Row],[PACK]]),"")</f>
        <v/>
      </c>
    </row>
    <row r="4596" spans="1:34" ht="24" customHeight="1" x14ac:dyDescent="0.2">
      <c r="A4596" s="50" t="s">
        <v>8737</v>
      </c>
      <c r="B4596" s="60" t="s">
        <v>8787</v>
      </c>
      <c r="C4596" s="61" t="s">
        <v>8788</v>
      </c>
      <c r="D4596" s="52" t="s">
        <v>9842</v>
      </c>
      <c r="E4596" s="53">
        <v>1335.94</v>
      </c>
      <c r="F4596" s="23" t="str">
        <f>+IFERROR(VLOOKUP(Tabla1[[#This Row],[Artículo]],'..'!$B$2:$D$569000,3,),"")</f>
        <v/>
      </c>
      <c r="G4596" s="24" t="str">
        <f>IF(H4596=AF4596,"", "Error MC")</f>
        <v>Error MC</v>
      </c>
      <c r="H4596" s="62"/>
      <c r="I4596" s="54">
        <f>+Tabla1[[#This Row],[MC]]*Tabla1[[#This Row],[Pedido]]*Tabla1[[#This Row],[PVC ]]</f>
        <v>0</v>
      </c>
      <c r="J4596" s="26">
        <v>0.21</v>
      </c>
      <c r="K4596" s="63"/>
      <c r="L4596" s="28" t="s">
        <v>17</v>
      </c>
      <c r="M4596" s="53">
        <v>2343.9029999999998</v>
      </c>
      <c r="N4596" s="64" t="str">
        <f>+IF(Tabla1[[#This Row],[F PMPI]]="SÍ","No","Sí")</f>
        <v>Sí</v>
      </c>
      <c r="O4596" s="65">
        <f>+Tabla1[[#This Row],[PVL]]*1.055</f>
        <v>2472.8176649999996</v>
      </c>
      <c r="P4596" s="65">
        <f>+Tabla1[[#This Row],[PVL]]*1.43</f>
        <v>3351.7812899999994</v>
      </c>
      <c r="Q4596" s="66" t="str">
        <f>+HYPERLINK(Tabla1[[#This Row],[PAG]])</f>
        <v>https://todomusica.com.ar/accesorios-de-violin/6745-veb100-e-4-4.html</v>
      </c>
      <c r="R4596" s="67"/>
      <c r="S4596" s="68"/>
      <c r="T4596" s="69"/>
      <c r="U4596" s="69"/>
      <c r="V4596" s="69"/>
      <c r="W4596" s="69"/>
      <c r="X4596" s="69"/>
      <c r="Y4596" s="35"/>
      <c r="Z4596" s="35" t="s">
        <v>28015</v>
      </c>
      <c r="AA4596" s="36">
        <v>1</v>
      </c>
      <c r="AB4596" s="35" t="s">
        <v>27</v>
      </c>
      <c r="AC4596" s="35" t="str">
        <f>+IF(Tabla1[[#This Row],[STK]]="no","Sin STK", "STK disponible")</f>
        <v>STK disponible</v>
      </c>
      <c r="AD4596" s="35">
        <f>+I4596*J4596</f>
        <v>0</v>
      </c>
      <c r="AE4596" s="35">
        <f>+I4596*K4596</f>
        <v>0</v>
      </c>
      <c r="AF4596" s="36">
        <f>IF(Tabla1[[#This Row],[ref pack]]=1,Tabla1[[#This Row],[Pedido]],LCM(Tabla1[[#This Row],[MC VIEJO]],Tabla1[[#This Row],[Pedido]]))</f>
        <v>1</v>
      </c>
      <c r="AG4596" s="36">
        <f>+VLOOKUP(Tabla1[[#This Row],[Artículo]],'.'!$B$2:$D$11481,3,)</f>
        <v>1</v>
      </c>
      <c r="AH4596" s="37" t="str">
        <f>+IFERROR(SEARCH("pack",Tabla1[[#This Row],[PACK]]),"")</f>
        <v/>
      </c>
    </row>
    <row r="4597" spans="1:34" ht="24" customHeight="1" x14ac:dyDescent="0.2">
      <c r="A4597" s="50" t="s">
        <v>8737</v>
      </c>
      <c r="B4597" s="60" t="s">
        <v>8789</v>
      </c>
      <c r="C4597" s="61" t="s">
        <v>8790</v>
      </c>
      <c r="D4597" s="52" t="s">
        <v>9841</v>
      </c>
      <c r="E4597" s="53">
        <v>2670.39</v>
      </c>
      <c r="F4597" s="23" t="str">
        <f>+IFERROR(VLOOKUP(Tabla1[[#This Row],[Artículo]],'..'!$B$2:$D$569000,3,),"")</f>
        <v/>
      </c>
      <c r="G4597" s="24" t="str">
        <f>IF(H4597=AF4597,"", "Error MC")</f>
        <v>Error MC</v>
      </c>
      <c r="H4597" s="62"/>
      <c r="I4597" s="54">
        <f>+Tabla1[[#This Row],[MC]]*Tabla1[[#This Row],[Pedido]]*Tabla1[[#This Row],[PVC ]]</f>
        <v>0</v>
      </c>
      <c r="J4597" s="26">
        <v>0.21</v>
      </c>
      <c r="K4597" s="63"/>
      <c r="L4597" s="28" t="s">
        <v>17</v>
      </c>
      <c r="M4597" s="53">
        <v>4685.2049999999999</v>
      </c>
      <c r="N4597" s="64" t="str">
        <f>+IF(Tabla1[[#This Row],[F PMPI]]="SÍ","No","Sí")</f>
        <v>Sí</v>
      </c>
      <c r="O4597" s="65">
        <f>+Tabla1[[#This Row],[PVL]]*1.055</f>
        <v>4942.891275</v>
      </c>
      <c r="P4597" s="65">
        <f>+Tabla1[[#This Row],[PVL]]*1.43</f>
        <v>6699.8431499999997</v>
      </c>
      <c r="Q4597" s="66" t="str">
        <f>+HYPERLINK(Tabla1[[#This Row],[PAG]])</f>
        <v>https://todomusica.com.ar/varios/6751-vpg100-e-4-4.html</v>
      </c>
      <c r="R4597" s="67"/>
      <c r="S4597" s="68"/>
      <c r="T4597" s="69"/>
      <c r="U4597" s="69"/>
      <c r="V4597" s="69"/>
      <c r="W4597" s="69"/>
      <c r="X4597" s="69"/>
      <c r="Y4597" s="35"/>
      <c r="Z4597" s="35" t="s">
        <v>28016</v>
      </c>
      <c r="AA4597" s="36">
        <v>1</v>
      </c>
      <c r="AB4597" s="35" t="s">
        <v>27</v>
      </c>
      <c r="AC4597" s="35" t="str">
        <f>+IF(Tabla1[[#This Row],[STK]]="no","Sin STK", "STK disponible")</f>
        <v>STK disponible</v>
      </c>
      <c r="AD4597" s="35">
        <f>+I4597*J4597</f>
        <v>0</v>
      </c>
      <c r="AE4597" s="35">
        <f>+I4597*K4597</f>
        <v>0</v>
      </c>
      <c r="AF4597" s="36">
        <f>IF(Tabla1[[#This Row],[ref pack]]=1,Tabla1[[#This Row],[Pedido]],LCM(Tabla1[[#This Row],[MC VIEJO]],Tabla1[[#This Row],[Pedido]]))</f>
        <v>1</v>
      </c>
      <c r="AG4597" s="36">
        <f>+VLOOKUP(Tabla1[[#This Row],[Artículo]],'.'!$B$2:$D$11481,3,)</f>
        <v>1</v>
      </c>
      <c r="AH4597" s="37" t="str">
        <f>+IFERROR(SEARCH("pack",Tabla1[[#This Row],[PACK]]),"")</f>
        <v/>
      </c>
    </row>
    <row r="4598" spans="1:34" ht="24" customHeight="1" x14ac:dyDescent="0.2">
      <c r="A4598" s="50" t="s">
        <v>8737</v>
      </c>
      <c r="B4598" s="60" t="s">
        <v>8795</v>
      </c>
      <c r="C4598" s="61" t="s">
        <v>8796</v>
      </c>
      <c r="D4598" s="52" t="s">
        <v>9841</v>
      </c>
      <c r="E4598" s="53">
        <v>53452.84</v>
      </c>
      <c r="F4598" s="23" t="str">
        <f>+IFERROR(VLOOKUP(Tabla1[[#This Row],[Artículo]],'..'!$B$2:$D$569000,3,),"")</f>
        <v/>
      </c>
      <c r="G4598" s="24" t="str">
        <f>IF(H4598=AF4598,"", "Error MC")</f>
        <v>Error MC</v>
      </c>
      <c r="H4598" s="62"/>
      <c r="I4598" s="54">
        <f>+Tabla1[[#This Row],[MC]]*Tabla1[[#This Row],[Pedido]]*Tabla1[[#This Row],[PVC ]]</f>
        <v>0</v>
      </c>
      <c r="J4598" s="26">
        <v>0.21</v>
      </c>
      <c r="K4598" s="63"/>
      <c r="L4598" s="28" t="s">
        <v>17</v>
      </c>
      <c r="M4598" s="53">
        <v>93783.01</v>
      </c>
      <c r="N4598" s="64" t="str">
        <f>+IF(Tabla1[[#This Row],[F PMPI]]="SÍ","No","Sí")</f>
        <v>No</v>
      </c>
      <c r="O4598" s="65">
        <f>+Tabla1[[#This Row],[PVL]]*1.055</f>
        <v>98941.075549999994</v>
      </c>
      <c r="P4598" s="65">
        <f>+Tabla1[[#This Row],[PVL]]*1.43</f>
        <v>134109.70429999998</v>
      </c>
      <c r="Q4598" s="66" t="str">
        <f>+HYPERLINK(Tabla1[[#This Row],[PAG]])</f>
        <v>https://todomusica.com.ar/violines/6716-v160-1-16.html</v>
      </c>
      <c r="R4598" s="67"/>
      <c r="S4598" s="68"/>
      <c r="T4598" s="69"/>
      <c r="U4598" s="69"/>
      <c r="V4598" s="69"/>
      <c r="W4598" s="69"/>
      <c r="X4598" s="69"/>
      <c r="Y4598" s="35"/>
      <c r="Z4598" s="35" t="s">
        <v>28017</v>
      </c>
      <c r="AA4598" s="36">
        <v>1</v>
      </c>
      <c r="AB4598" s="35" t="s">
        <v>9849</v>
      </c>
      <c r="AC4598" s="35" t="str">
        <f>+IF(Tabla1[[#This Row],[STK]]="no","Sin STK", "STK disponible")</f>
        <v>STK disponible</v>
      </c>
      <c r="AD4598" s="35">
        <f>+I4598*J4598</f>
        <v>0</v>
      </c>
      <c r="AE4598" s="35">
        <f>+I4598*K4598</f>
        <v>0</v>
      </c>
      <c r="AF4598" s="36">
        <f>IF(Tabla1[[#This Row],[ref pack]]=1,Tabla1[[#This Row],[Pedido]],LCM(Tabla1[[#This Row],[MC VIEJO]],Tabla1[[#This Row],[Pedido]]))</f>
        <v>1</v>
      </c>
      <c r="AG4598" s="36">
        <f>+VLOOKUP(Tabla1[[#This Row],[Artículo]],'.'!$B$2:$D$11481,3,)</f>
        <v>1</v>
      </c>
      <c r="AH4598" s="37" t="str">
        <f>+IFERROR(SEARCH("pack",Tabla1[[#This Row],[PACK]]),"")</f>
        <v/>
      </c>
    </row>
    <row r="4599" spans="1:34" ht="24" customHeight="1" x14ac:dyDescent="0.2">
      <c r="A4599" s="50" t="s">
        <v>8737</v>
      </c>
      <c r="B4599" s="60" t="s">
        <v>8797</v>
      </c>
      <c r="C4599" s="61" t="s">
        <v>8798</v>
      </c>
      <c r="D4599" s="52" t="s">
        <v>27</v>
      </c>
      <c r="E4599" s="53">
        <v>55123.71</v>
      </c>
      <c r="F4599" s="23" t="str">
        <f>+IFERROR(VLOOKUP(Tabla1[[#This Row],[Artículo]],'..'!$B$2:$D$569000,3,),"")</f>
        <v/>
      </c>
      <c r="G4599" s="24" t="str">
        <f>IF(H4599=AF4599,"", "Error MC")</f>
        <v>Error MC</v>
      </c>
      <c r="H4599" s="62"/>
      <c r="I4599" s="54">
        <f>+Tabla1[[#This Row],[MC]]*Tabla1[[#This Row],[Pedido]]*Tabla1[[#This Row],[PVC ]]</f>
        <v>0</v>
      </c>
      <c r="J4599" s="26">
        <v>0.21</v>
      </c>
      <c r="K4599" s="63"/>
      <c r="L4599" s="28" t="s">
        <v>17</v>
      </c>
      <c r="M4599" s="53">
        <v>96714.55</v>
      </c>
      <c r="N4599" s="64" t="str">
        <f>+IF(Tabla1[[#This Row],[F PMPI]]="SÍ","No","Sí")</f>
        <v>No</v>
      </c>
      <c r="O4599" s="65">
        <f>+Tabla1[[#This Row],[PVL]]*1.055</f>
        <v>102033.85025</v>
      </c>
      <c r="P4599" s="65">
        <f>+Tabla1[[#This Row],[PVL]]*1.43</f>
        <v>138301.80650000001</v>
      </c>
      <c r="Q4599" s="66" t="str">
        <f>+HYPERLINK(Tabla1[[#This Row],[PAG]])</f>
        <v>https://todomusica.com.ar/violines/6717-v160-1-2.html</v>
      </c>
      <c r="R4599" s="67"/>
      <c r="S4599" s="68"/>
      <c r="T4599" s="69"/>
      <c r="U4599" s="69"/>
      <c r="V4599" s="69"/>
      <c r="W4599" s="69"/>
      <c r="X4599" s="69"/>
      <c r="Y4599" s="35"/>
      <c r="Z4599" s="35" t="s">
        <v>28018</v>
      </c>
      <c r="AA4599" s="36">
        <v>1</v>
      </c>
      <c r="AB4599" s="35" t="s">
        <v>9849</v>
      </c>
      <c r="AC4599" s="35" t="str">
        <f>+IF(Tabla1[[#This Row],[STK]]="no","Sin STK", "STK disponible")</f>
        <v>Sin STK</v>
      </c>
      <c r="AD4599" s="35">
        <f>+I4599*J4599</f>
        <v>0</v>
      </c>
      <c r="AE4599" s="35">
        <f>+I4599*K4599</f>
        <v>0</v>
      </c>
      <c r="AF4599" s="36">
        <f>IF(Tabla1[[#This Row],[ref pack]]=1,Tabla1[[#This Row],[Pedido]],LCM(Tabla1[[#This Row],[MC VIEJO]],Tabla1[[#This Row],[Pedido]]))</f>
        <v>1</v>
      </c>
      <c r="AG4599" s="36">
        <f>+VLOOKUP(Tabla1[[#This Row],[Artículo]],'.'!$B$2:$D$11481,3,)</f>
        <v>1</v>
      </c>
      <c r="AH4599" s="37" t="str">
        <f>+IFERROR(SEARCH("pack",Tabla1[[#This Row],[PACK]]),"")</f>
        <v/>
      </c>
    </row>
    <row r="4600" spans="1:34" ht="24" customHeight="1" x14ac:dyDescent="0.2">
      <c r="A4600" s="50" t="s">
        <v>8737</v>
      </c>
      <c r="B4600" s="60" t="s">
        <v>8799</v>
      </c>
      <c r="C4600" s="61" t="s">
        <v>8800</v>
      </c>
      <c r="D4600" s="52" t="s">
        <v>9841</v>
      </c>
      <c r="E4600" s="53">
        <v>55123.71</v>
      </c>
      <c r="F4600" s="23" t="str">
        <f>+IFERROR(VLOOKUP(Tabla1[[#This Row],[Artículo]],'..'!$B$2:$D$569000,3,),"")</f>
        <v/>
      </c>
      <c r="G4600" s="24" t="str">
        <f>IF(H4600=AF4600,"", "Error MC")</f>
        <v>Error MC</v>
      </c>
      <c r="H4600" s="62"/>
      <c r="I4600" s="54">
        <f>+Tabla1[[#This Row],[MC]]*Tabla1[[#This Row],[Pedido]]*Tabla1[[#This Row],[PVC ]]</f>
        <v>0</v>
      </c>
      <c r="J4600" s="26">
        <v>0.21</v>
      </c>
      <c r="K4600" s="63"/>
      <c r="L4600" s="28" t="s">
        <v>17</v>
      </c>
      <c r="M4600" s="53">
        <v>96714.55</v>
      </c>
      <c r="N4600" s="64" t="str">
        <f>+IF(Tabla1[[#This Row],[F PMPI]]="SÍ","No","Sí")</f>
        <v>No</v>
      </c>
      <c r="O4600" s="65">
        <f>+Tabla1[[#This Row],[PVL]]*1.055</f>
        <v>102033.85025</v>
      </c>
      <c r="P4600" s="65">
        <f>+Tabla1[[#This Row],[PVL]]*1.43</f>
        <v>138301.80650000001</v>
      </c>
      <c r="Q4600" s="66" t="str">
        <f>+HYPERLINK(Tabla1[[#This Row],[PAG]])</f>
        <v>https://todomusica.com.ar/violines/6718-v160-1-4.html</v>
      </c>
      <c r="R4600" s="67"/>
      <c r="S4600" s="68"/>
      <c r="T4600" s="69"/>
      <c r="U4600" s="69"/>
      <c r="V4600" s="69"/>
      <c r="W4600" s="69"/>
      <c r="X4600" s="69"/>
      <c r="Y4600" s="35"/>
      <c r="Z4600" s="35" t="s">
        <v>28019</v>
      </c>
      <c r="AA4600" s="36">
        <v>1</v>
      </c>
      <c r="AB4600" s="35" t="s">
        <v>9849</v>
      </c>
      <c r="AC4600" s="35" t="str">
        <f>+IF(Tabla1[[#This Row],[STK]]="no","Sin STK", "STK disponible")</f>
        <v>STK disponible</v>
      </c>
      <c r="AD4600" s="35">
        <f>+I4600*J4600</f>
        <v>0</v>
      </c>
      <c r="AE4600" s="35">
        <f>+I4600*K4600</f>
        <v>0</v>
      </c>
      <c r="AF4600" s="36">
        <f>IF(Tabla1[[#This Row],[ref pack]]=1,Tabla1[[#This Row],[Pedido]],LCM(Tabla1[[#This Row],[MC VIEJO]],Tabla1[[#This Row],[Pedido]]))</f>
        <v>1</v>
      </c>
      <c r="AG4600" s="36">
        <f>+VLOOKUP(Tabla1[[#This Row],[Artículo]],'.'!$B$2:$D$11481,3,)</f>
        <v>1</v>
      </c>
      <c r="AH4600" s="37" t="str">
        <f>+IFERROR(SEARCH("pack",Tabla1[[#This Row],[PACK]]),"")</f>
        <v/>
      </c>
    </row>
    <row r="4601" spans="1:34" ht="24" customHeight="1" x14ac:dyDescent="0.2">
      <c r="A4601" s="50" t="s">
        <v>8737</v>
      </c>
      <c r="B4601" s="60" t="s">
        <v>8801</v>
      </c>
      <c r="C4601" s="61" t="s">
        <v>8802</v>
      </c>
      <c r="D4601" s="52" t="s">
        <v>27</v>
      </c>
      <c r="E4601" s="53">
        <v>53452.84</v>
      </c>
      <c r="F4601" s="23" t="str">
        <f>+IFERROR(VLOOKUP(Tabla1[[#This Row],[Artículo]],'..'!$B$2:$D$569000,3,),"")</f>
        <v/>
      </c>
      <c r="G4601" s="24" t="str">
        <f>IF(H4601=AF4601,"", "Error MC")</f>
        <v>Error MC</v>
      </c>
      <c r="H4601" s="62"/>
      <c r="I4601" s="54">
        <f>+Tabla1[[#This Row],[MC]]*Tabla1[[#This Row],[Pedido]]*Tabla1[[#This Row],[PVC ]]</f>
        <v>0</v>
      </c>
      <c r="J4601" s="26">
        <v>0.21</v>
      </c>
      <c r="K4601" s="63"/>
      <c r="L4601" s="28" t="s">
        <v>17</v>
      </c>
      <c r="M4601" s="53">
        <v>93783.01</v>
      </c>
      <c r="N4601" s="64" t="str">
        <f>+IF(Tabla1[[#This Row],[F PMPI]]="SÍ","No","Sí")</f>
        <v>No</v>
      </c>
      <c r="O4601" s="65">
        <f>+Tabla1[[#This Row],[PVL]]*1.055</f>
        <v>98941.075549999994</v>
      </c>
      <c r="P4601" s="65">
        <f>+Tabla1[[#This Row],[PVL]]*1.43</f>
        <v>134109.70429999998</v>
      </c>
      <c r="Q4601" s="66" t="str">
        <f>+HYPERLINK(Tabla1[[#This Row],[PAG]])</f>
        <v>https://todomusica.com.ar/violines/6719-v160-1-8.html</v>
      </c>
      <c r="R4601" s="67"/>
      <c r="S4601" s="68"/>
      <c r="T4601" s="69"/>
      <c r="U4601" s="69"/>
      <c r="V4601" s="69"/>
      <c r="W4601" s="69"/>
      <c r="X4601" s="69"/>
      <c r="Y4601" s="35"/>
      <c r="Z4601" s="35" t="s">
        <v>28020</v>
      </c>
      <c r="AA4601" s="36">
        <v>1</v>
      </c>
      <c r="AB4601" s="35" t="s">
        <v>9849</v>
      </c>
      <c r="AC4601" s="35" t="str">
        <f>+IF(Tabla1[[#This Row],[STK]]="no","Sin STK", "STK disponible")</f>
        <v>Sin STK</v>
      </c>
      <c r="AD4601" s="35">
        <f>+I4601*J4601</f>
        <v>0</v>
      </c>
      <c r="AE4601" s="35">
        <f>+I4601*K4601</f>
        <v>0</v>
      </c>
      <c r="AF4601" s="36">
        <f>IF(Tabla1[[#This Row],[ref pack]]=1,Tabla1[[#This Row],[Pedido]],LCM(Tabla1[[#This Row],[MC VIEJO]],Tabla1[[#This Row],[Pedido]]))</f>
        <v>1</v>
      </c>
      <c r="AG4601" s="36">
        <f>+VLOOKUP(Tabla1[[#This Row],[Artículo]],'.'!$B$2:$D$11481,3,)</f>
        <v>1</v>
      </c>
      <c r="AH4601" s="37" t="str">
        <f>+IFERROR(SEARCH("pack",Tabla1[[#This Row],[PACK]]),"")</f>
        <v/>
      </c>
    </row>
    <row r="4602" spans="1:34" ht="24" customHeight="1" x14ac:dyDescent="0.2">
      <c r="A4602" s="50" t="s">
        <v>8807</v>
      </c>
      <c r="B4602" s="60" t="s">
        <v>8808</v>
      </c>
      <c r="C4602" s="61" t="s">
        <v>8809</v>
      </c>
      <c r="D4602" s="52" t="s">
        <v>27</v>
      </c>
      <c r="E4602" s="53">
        <v>519098.53</v>
      </c>
      <c r="F4602" s="23" t="str">
        <f>+IFERROR(VLOOKUP(Tabla1[[#This Row],[Artículo]],'..'!$B$2:$D$569000,3,),"")</f>
        <v/>
      </c>
      <c r="G4602" s="24" t="str">
        <f>IF(H4602=AF4602,"", "Error MC")</f>
        <v>Error MC</v>
      </c>
      <c r="H4602" s="62"/>
      <c r="I4602" s="54">
        <f>+Tabla1[[#This Row],[MC]]*Tabla1[[#This Row],[Pedido]]*Tabla1[[#This Row],[PVC ]]</f>
        <v>0</v>
      </c>
      <c r="J4602" s="26">
        <v>0.21</v>
      </c>
      <c r="K4602" s="63"/>
      <c r="L4602" s="28" t="s">
        <v>17</v>
      </c>
      <c r="M4602" s="53">
        <v>910758.37300000002</v>
      </c>
      <c r="N4602" s="64" t="str">
        <f>+IF(Tabla1[[#This Row],[F PMPI]]="SÍ","No","Sí")</f>
        <v>Sí</v>
      </c>
      <c r="O4602" s="65">
        <f>+Tabla1[[#This Row],[PVL]]*1.055</f>
        <v>960850.08351499995</v>
      </c>
      <c r="P4602" s="65">
        <f>+Tabla1[[#This Row],[PVL]]*1.43</f>
        <v>1302384.4733899999</v>
      </c>
      <c r="Q4602" s="66" t="str">
        <f>+HYPERLINK(Tabla1[[#This Row],[PAG]])</f>
        <v>https://todomusica.com.ar/productos-sin-categorias-de-netsuite/7056-aa14hpr.html</v>
      </c>
      <c r="R4602" s="67"/>
      <c r="S4602" s="68"/>
      <c r="T4602" s="69"/>
      <c r="U4602" s="69"/>
      <c r="V4602" s="69"/>
      <c r="W4602" s="69"/>
      <c r="X4602" s="69"/>
      <c r="Y4602" s="35"/>
      <c r="Z4602" s="35" t="s">
        <v>28021</v>
      </c>
      <c r="AA4602" s="36">
        <v>1</v>
      </c>
      <c r="AB4602" s="35" t="s">
        <v>27</v>
      </c>
      <c r="AC4602" s="35" t="str">
        <f>+IF(Tabla1[[#This Row],[STK]]="no","Sin STK", "STK disponible")</f>
        <v>Sin STK</v>
      </c>
      <c r="AD4602" s="35">
        <f>+I4602*J4602</f>
        <v>0</v>
      </c>
      <c r="AE4602" s="35">
        <f>+I4602*K4602</f>
        <v>0</v>
      </c>
      <c r="AF4602" s="36">
        <f>IF(Tabla1[[#This Row],[ref pack]]=1,Tabla1[[#This Row],[Pedido]],LCM(Tabla1[[#This Row],[MC VIEJO]],Tabla1[[#This Row],[Pedido]]))</f>
        <v>1</v>
      </c>
      <c r="AG4602" s="36">
        <f>+VLOOKUP(Tabla1[[#This Row],[Artículo]],'.'!$B$2:$D$11481,3,)</f>
        <v>1</v>
      </c>
      <c r="AH4602" s="37" t="str">
        <f>+IFERROR(SEARCH("pack",Tabla1[[#This Row],[PACK]]),"")</f>
        <v/>
      </c>
    </row>
    <row r="4603" spans="1:34" ht="24" customHeight="1" x14ac:dyDescent="0.2">
      <c r="A4603" s="50" t="s">
        <v>8807</v>
      </c>
      <c r="B4603" s="60" t="s">
        <v>8810</v>
      </c>
      <c r="C4603" s="61" t="s">
        <v>24233</v>
      </c>
      <c r="D4603" s="52" t="s">
        <v>27</v>
      </c>
      <c r="E4603" s="53">
        <v>382296.31</v>
      </c>
      <c r="F4603" s="23" t="str">
        <f>+IFERROR(VLOOKUP(Tabla1[[#This Row],[Artículo]],'..'!$B$2:$D$569000,3,),"")</f>
        <v/>
      </c>
      <c r="G4603" s="24" t="str">
        <f>IF(H4603=AF4603,"", "Error MC")</f>
        <v>Error MC</v>
      </c>
      <c r="H4603" s="62"/>
      <c r="I4603" s="54">
        <f>+Tabla1[[#This Row],[MC]]*Tabla1[[#This Row],[Pedido]]*Tabla1[[#This Row],[PVC ]]</f>
        <v>0</v>
      </c>
      <c r="J4603" s="26">
        <v>0.21</v>
      </c>
      <c r="K4603" s="63"/>
      <c r="L4603" s="28" t="s">
        <v>17</v>
      </c>
      <c r="M4603" s="53">
        <v>670738.87699999998</v>
      </c>
      <c r="N4603" s="64" t="str">
        <f>+IF(Tabla1[[#This Row],[F PMPI]]="SÍ","No","Sí")</f>
        <v>Sí</v>
      </c>
      <c r="O4603" s="65">
        <f>+Tabla1[[#This Row],[PVL]]*1.055</f>
        <v>707629.51523499994</v>
      </c>
      <c r="P4603" s="65">
        <f>+Tabla1[[#This Row],[PVL]]*1.43</f>
        <v>959156.59410999995</v>
      </c>
      <c r="Q4603" s="66" t="str">
        <f>+HYPERLINK(Tabla1[[#This Row],[PAG]])</f>
        <v>https://todomusica.com.ar/platillos/7059-aa18c.html</v>
      </c>
      <c r="R4603" s="67"/>
      <c r="S4603" s="68"/>
      <c r="T4603" s="69"/>
      <c r="U4603" s="69"/>
      <c r="V4603" s="69"/>
      <c r="W4603" s="69"/>
      <c r="X4603" s="69"/>
      <c r="Y4603" s="35"/>
      <c r="Z4603" s="35" t="s">
        <v>28022</v>
      </c>
      <c r="AA4603" s="36">
        <v>1</v>
      </c>
      <c r="AB4603" s="35" t="s">
        <v>27</v>
      </c>
      <c r="AC4603" s="35" t="str">
        <f>+IF(Tabla1[[#This Row],[STK]]="no","Sin STK", "STK disponible")</f>
        <v>Sin STK</v>
      </c>
      <c r="AD4603" s="35">
        <f>+I4603*J4603</f>
        <v>0</v>
      </c>
      <c r="AE4603" s="35">
        <f>+I4603*K4603</f>
        <v>0</v>
      </c>
      <c r="AF4603" s="36">
        <f>IF(Tabla1[[#This Row],[ref pack]]=1,Tabla1[[#This Row],[Pedido]],LCM(Tabla1[[#This Row],[MC VIEJO]],Tabla1[[#This Row],[Pedido]]))</f>
        <v>1</v>
      </c>
      <c r="AG4603" s="36">
        <f>+VLOOKUP(Tabla1[[#This Row],[Artículo]],'.'!$B$2:$D$11481,3,)</f>
        <v>1</v>
      </c>
      <c r="AH4603" s="37" t="str">
        <f>+IFERROR(SEARCH("pack",Tabla1[[#This Row],[PACK]]),"")</f>
        <v/>
      </c>
    </row>
    <row r="4604" spans="1:34" ht="24" customHeight="1" x14ac:dyDescent="0.2">
      <c r="A4604" s="50" t="s">
        <v>8807</v>
      </c>
      <c r="B4604" s="60" t="s">
        <v>8812</v>
      </c>
      <c r="C4604" s="61" t="s">
        <v>24234</v>
      </c>
      <c r="D4604" s="52" t="s">
        <v>27</v>
      </c>
      <c r="E4604" s="53">
        <v>412860.51</v>
      </c>
      <c r="F4604" s="23" t="str">
        <f>+IFERROR(VLOOKUP(Tabla1[[#This Row],[Artículo]],'..'!$B$2:$D$569000,3,),"")</f>
        <v/>
      </c>
      <c r="G4604" s="24" t="str">
        <f>IF(H4604=AF4604,"", "Error MC")</f>
        <v>Error MC</v>
      </c>
      <c r="H4604" s="62"/>
      <c r="I4604" s="54">
        <f>+Tabla1[[#This Row],[MC]]*Tabla1[[#This Row],[Pedido]]*Tabla1[[#This Row],[PVC ]]</f>
        <v>0</v>
      </c>
      <c r="J4604" s="26">
        <v>0.21</v>
      </c>
      <c r="K4604" s="63"/>
      <c r="L4604" s="28" t="s">
        <v>17</v>
      </c>
      <c r="M4604" s="53">
        <v>724363.76500000001</v>
      </c>
      <c r="N4604" s="64" t="str">
        <f>+IF(Tabla1[[#This Row],[F PMPI]]="SÍ","No","Sí")</f>
        <v>Sí</v>
      </c>
      <c r="O4604" s="65">
        <f>+Tabla1[[#This Row],[PVL]]*1.055</f>
        <v>764203.77207499999</v>
      </c>
      <c r="P4604" s="65">
        <f>+Tabla1[[#This Row],[PVL]]*1.43</f>
        <v>1035840.18395</v>
      </c>
      <c r="Q4604" s="66" t="str">
        <f>+HYPERLINK(Tabla1[[#This Row],[PAG]])</f>
        <v>https://todomusica.com.ar/platillos/7060-aa19c.html</v>
      </c>
      <c r="R4604" s="67"/>
      <c r="S4604" s="68"/>
      <c r="T4604" s="69"/>
      <c r="U4604" s="69"/>
      <c r="V4604" s="69"/>
      <c r="W4604" s="69"/>
      <c r="X4604" s="69"/>
      <c r="Y4604" s="35"/>
      <c r="Z4604" s="35" t="s">
        <v>28023</v>
      </c>
      <c r="AA4604" s="36">
        <v>1</v>
      </c>
      <c r="AB4604" s="35" t="s">
        <v>27</v>
      </c>
      <c r="AC4604" s="35" t="str">
        <f>+IF(Tabla1[[#This Row],[STK]]="no","Sin STK", "STK disponible")</f>
        <v>Sin STK</v>
      </c>
      <c r="AD4604" s="35">
        <f>+I4604*J4604</f>
        <v>0</v>
      </c>
      <c r="AE4604" s="35">
        <f>+I4604*K4604</f>
        <v>0</v>
      </c>
      <c r="AF4604" s="36">
        <f>IF(Tabla1[[#This Row],[ref pack]]=1,Tabla1[[#This Row],[Pedido]],LCM(Tabla1[[#This Row],[MC VIEJO]],Tabla1[[#This Row],[Pedido]]))</f>
        <v>1</v>
      </c>
      <c r="AG4604" s="36">
        <f>+VLOOKUP(Tabla1[[#This Row],[Artículo]],'.'!$B$2:$D$11481,3,)</f>
        <v>1</v>
      </c>
      <c r="AH4604" s="37" t="str">
        <f>+IFERROR(SEARCH("pack",Tabla1[[#This Row],[PACK]]),"")</f>
        <v/>
      </c>
    </row>
    <row r="4605" spans="1:34" ht="24" customHeight="1" x14ac:dyDescent="0.2">
      <c r="A4605" s="50" t="s">
        <v>8807</v>
      </c>
      <c r="B4605" s="60" t="s">
        <v>8814</v>
      </c>
      <c r="C4605" s="61" t="s">
        <v>8815</v>
      </c>
      <c r="D4605" s="52" t="s">
        <v>27</v>
      </c>
      <c r="E4605" s="53">
        <v>433157.59</v>
      </c>
      <c r="F4605" s="23" t="str">
        <f>+IFERROR(VLOOKUP(Tabla1[[#This Row],[Artículo]],'..'!$B$2:$D$569000,3,),"")</f>
        <v/>
      </c>
      <c r="G4605" s="24" t="str">
        <f>IF(H4605=AF4605,"", "Error MC")</f>
        <v>Error MC</v>
      </c>
      <c r="H4605" s="62"/>
      <c r="I4605" s="54">
        <f>+Tabla1[[#This Row],[MC]]*Tabla1[[#This Row],[Pedido]]*Tabla1[[#This Row],[PVC ]]</f>
        <v>0</v>
      </c>
      <c r="J4605" s="26">
        <v>0.21</v>
      </c>
      <c r="K4605" s="63"/>
      <c r="L4605" s="28" t="s">
        <v>17</v>
      </c>
      <c r="M4605" s="53">
        <v>759974.99699999997</v>
      </c>
      <c r="N4605" s="64" t="str">
        <f>+IF(Tabla1[[#This Row],[F PMPI]]="SÍ","No","Sí")</f>
        <v>Sí</v>
      </c>
      <c r="O4605" s="65">
        <f>+Tabla1[[#This Row],[PVL]]*1.055</f>
        <v>801773.62183499988</v>
      </c>
      <c r="P4605" s="65">
        <f>+Tabla1[[#This Row],[PVL]]*1.43</f>
        <v>1086764.2457099999</v>
      </c>
      <c r="Q4605" s="66" t="str">
        <f>+HYPERLINK(Tabla1[[#This Row],[PAG]])</f>
        <v>https://todomusica.com.ar/productos-sin-categorias-de-netsuite/7061-aa20r.html</v>
      </c>
      <c r="R4605" s="67"/>
      <c r="S4605" s="68"/>
      <c r="T4605" s="69"/>
      <c r="U4605" s="69"/>
      <c r="V4605" s="69"/>
      <c r="W4605" s="69"/>
      <c r="X4605" s="69"/>
      <c r="Y4605" s="35"/>
      <c r="Z4605" s="35" t="s">
        <v>28024</v>
      </c>
      <c r="AA4605" s="36">
        <v>1</v>
      </c>
      <c r="AB4605" s="35" t="s">
        <v>27</v>
      </c>
      <c r="AC4605" s="35" t="str">
        <f>+IF(Tabla1[[#This Row],[STK]]="no","Sin STK", "STK disponible")</f>
        <v>Sin STK</v>
      </c>
      <c r="AD4605" s="35">
        <f>+I4605*J4605</f>
        <v>0</v>
      </c>
      <c r="AE4605" s="35">
        <f>+I4605*K4605</f>
        <v>0</v>
      </c>
      <c r="AF4605" s="36">
        <f>IF(Tabla1[[#This Row],[ref pack]]=1,Tabla1[[#This Row],[Pedido]],LCM(Tabla1[[#This Row],[MC VIEJO]],Tabla1[[#This Row],[Pedido]]))</f>
        <v>1</v>
      </c>
      <c r="AG4605" s="36">
        <f>+VLOOKUP(Tabla1[[#This Row],[Artículo]],'.'!$B$2:$D$11481,3,)</f>
        <v>1</v>
      </c>
      <c r="AH4605" s="37" t="str">
        <f>+IFERROR(SEARCH("pack",Tabla1[[#This Row],[PACK]]),"")</f>
        <v/>
      </c>
    </row>
    <row r="4606" spans="1:34" ht="24" customHeight="1" x14ac:dyDescent="0.2">
      <c r="A4606" s="50" t="s">
        <v>8807</v>
      </c>
      <c r="B4606" s="60" t="s">
        <v>8816</v>
      </c>
      <c r="C4606" s="61" t="s">
        <v>8817</v>
      </c>
      <c r="D4606" s="52" t="s">
        <v>27</v>
      </c>
      <c r="E4606" s="53">
        <v>474163.51</v>
      </c>
      <c r="F4606" s="23" t="str">
        <f>+IFERROR(VLOOKUP(Tabla1[[#This Row],[Artículo]],'..'!$B$2:$D$569000,3,),"")</f>
        <v/>
      </c>
      <c r="G4606" s="24" t="str">
        <f>IF(H4606=AF4606,"", "Error MC")</f>
        <v>Error MC</v>
      </c>
      <c r="H4606" s="62"/>
      <c r="I4606" s="54">
        <f>+Tabla1[[#This Row],[MC]]*Tabla1[[#This Row],[Pedido]]*Tabla1[[#This Row],[PVC ]]</f>
        <v>0</v>
      </c>
      <c r="J4606" s="26">
        <v>0.21</v>
      </c>
      <c r="K4606" s="63"/>
      <c r="L4606" s="28" t="s">
        <v>17</v>
      </c>
      <c r="M4606" s="53">
        <v>831919.87899999996</v>
      </c>
      <c r="N4606" s="64" t="str">
        <f>+IF(Tabla1[[#This Row],[F PMPI]]="SÍ","No","Sí")</f>
        <v>Sí</v>
      </c>
      <c r="O4606" s="65">
        <f>+Tabla1[[#This Row],[PVL]]*1.055</f>
        <v>877675.4723449999</v>
      </c>
      <c r="P4606" s="65">
        <f>+Tabla1[[#This Row],[PVL]]*1.43</f>
        <v>1189645.4269699999</v>
      </c>
      <c r="Q4606" s="66" t="str">
        <f>+HYPERLINK(Tabla1[[#This Row],[PAG]])</f>
        <v>https://todomusica.com.ar/platillos/7062-aa21r.html</v>
      </c>
      <c r="R4606" s="67"/>
      <c r="S4606" s="68"/>
      <c r="T4606" s="69"/>
      <c r="U4606" s="69"/>
      <c r="V4606" s="69"/>
      <c r="W4606" s="69"/>
      <c r="X4606" s="69"/>
      <c r="Y4606" s="35"/>
      <c r="Z4606" s="35" t="s">
        <v>28025</v>
      </c>
      <c r="AA4606" s="36">
        <v>1</v>
      </c>
      <c r="AB4606" s="35" t="s">
        <v>27</v>
      </c>
      <c r="AC4606" s="35" t="str">
        <f>+IF(Tabla1[[#This Row],[STK]]="no","Sin STK", "STK disponible")</f>
        <v>Sin STK</v>
      </c>
      <c r="AD4606" s="35">
        <f>+I4606*J4606</f>
        <v>0</v>
      </c>
      <c r="AE4606" s="35">
        <f>+I4606*K4606</f>
        <v>0</v>
      </c>
      <c r="AF4606" s="36">
        <f>IF(Tabla1[[#This Row],[ref pack]]=1,Tabla1[[#This Row],[Pedido]],LCM(Tabla1[[#This Row],[MC VIEJO]],Tabla1[[#This Row],[Pedido]]))</f>
        <v>1</v>
      </c>
      <c r="AG4606" s="36">
        <f>+VLOOKUP(Tabla1[[#This Row],[Artículo]],'.'!$B$2:$D$11481,3,)</f>
        <v>1</v>
      </c>
      <c r="AH4606" s="37" t="str">
        <f>+IFERROR(SEARCH("pack",Tabla1[[#This Row],[PACK]]),"")</f>
        <v/>
      </c>
    </row>
    <row r="4607" spans="1:34" ht="24" customHeight="1" x14ac:dyDescent="0.2">
      <c r="A4607" s="50" t="s">
        <v>8807</v>
      </c>
      <c r="B4607" s="60" t="s">
        <v>8818</v>
      </c>
      <c r="C4607" s="61" t="s">
        <v>8819</v>
      </c>
      <c r="D4607" s="52" t="s">
        <v>27</v>
      </c>
      <c r="E4607" s="53">
        <v>515040.28</v>
      </c>
      <c r="F4607" s="23" t="str">
        <f>+IFERROR(VLOOKUP(Tabla1[[#This Row],[Artículo]],'..'!$B$2:$D$569000,3,),"")</f>
        <v/>
      </c>
      <c r="G4607" s="24" t="str">
        <f>IF(H4607=AF4607,"", "Error MC")</f>
        <v>Error MC</v>
      </c>
      <c r="H4607" s="62"/>
      <c r="I4607" s="54">
        <f>+Tabla1[[#This Row],[MC]]*Tabla1[[#This Row],[Pedido]]*Tabla1[[#This Row],[PVC ]]</f>
        <v>0</v>
      </c>
      <c r="J4607" s="26">
        <v>0.21</v>
      </c>
      <c r="K4607" s="63"/>
      <c r="L4607" s="28" t="s">
        <v>17</v>
      </c>
      <c r="M4607" s="53">
        <v>903638.17599999998</v>
      </c>
      <c r="N4607" s="64" t="str">
        <f>+IF(Tabla1[[#This Row],[F PMPI]]="SÍ","No","Sí")</f>
        <v>Sí</v>
      </c>
      <c r="O4607" s="65">
        <f>+Tabla1[[#This Row],[PVL]]*1.055</f>
        <v>953338.27567999996</v>
      </c>
      <c r="P4607" s="65">
        <f>+Tabla1[[#This Row],[PVL]]*1.43</f>
        <v>1292202.5916799998</v>
      </c>
      <c r="Q4607" s="66" t="str">
        <f>+HYPERLINK(Tabla1[[#This Row],[PAG]])</f>
        <v>https://todomusica.com.ar/productos-sin-categorias-de-netsuite/7063-aa22r.html</v>
      </c>
      <c r="R4607" s="67"/>
      <c r="S4607" s="68"/>
      <c r="T4607" s="69"/>
      <c r="U4607" s="69"/>
      <c r="V4607" s="69"/>
      <c r="W4607" s="69"/>
      <c r="X4607" s="69"/>
      <c r="Y4607" s="35"/>
      <c r="Z4607" s="35" t="s">
        <v>28026</v>
      </c>
      <c r="AA4607" s="36">
        <v>1</v>
      </c>
      <c r="AB4607" s="35" t="s">
        <v>27</v>
      </c>
      <c r="AC4607" s="35" t="str">
        <f>+IF(Tabla1[[#This Row],[STK]]="no","Sin STK", "STK disponible")</f>
        <v>Sin STK</v>
      </c>
      <c r="AD4607" s="35">
        <f>+I4607*J4607</f>
        <v>0</v>
      </c>
      <c r="AE4607" s="35">
        <f>+I4607*K4607</f>
        <v>0</v>
      </c>
      <c r="AF4607" s="36">
        <f>IF(Tabla1[[#This Row],[ref pack]]=1,Tabla1[[#This Row],[Pedido]],LCM(Tabla1[[#This Row],[MC VIEJO]],Tabla1[[#This Row],[Pedido]]))</f>
        <v>1</v>
      </c>
      <c r="AG4607" s="36">
        <f>+VLOOKUP(Tabla1[[#This Row],[Artículo]],'.'!$B$2:$D$11481,3,)</f>
        <v>1</v>
      </c>
      <c r="AH4607" s="37" t="str">
        <f>+IFERROR(SEARCH("pack",Tabla1[[#This Row],[PACK]]),"")</f>
        <v/>
      </c>
    </row>
    <row r="4608" spans="1:34" ht="24" customHeight="1" x14ac:dyDescent="0.2">
      <c r="A4608" s="50" t="s">
        <v>8807</v>
      </c>
      <c r="B4608" s="60" t="s">
        <v>8820</v>
      </c>
      <c r="C4608" s="61" t="s">
        <v>8821</v>
      </c>
      <c r="D4608" s="52" t="s">
        <v>27</v>
      </c>
      <c r="E4608" s="53">
        <v>639622.23</v>
      </c>
      <c r="F4608" s="23" t="str">
        <f>+IFERROR(VLOOKUP(Tabla1[[#This Row],[Artículo]],'..'!$B$2:$D$569000,3,),"")</f>
        <v/>
      </c>
      <c r="G4608" s="24" t="str">
        <f>IF(H4608=AF4608,"", "Error MC")</f>
        <v>Error MC</v>
      </c>
      <c r="H4608" s="62"/>
      <c r="I4608" s="54">
        <f>+Tabla1[[#This Row],[MC]]*Tabla1[[#This Row],[Pedido]]*Tabla1[[#This Row],[PVC ]]</f>
        <v>0</v>
      </c>
      <c r="J4608" s="26">
        <v>0.21</v>
      </c>
      <c r="K4608" s="63"/>
      <c r="L4608" s="28" t="s">
        <v>17</v>
      </c>
      <c r="M4608" s="53">
        <v>1122217.1980000001</v>
      </c>
      <c r="N4608" s="64" t="str">
        <f>+IF(Tabla1[[#This Row],[F PMPI]]="SÍ","No","Sí")</f>
        <v>Sí</v>
      </c>
      <c r="O4608" s="65">
        <f>+Tabla1[[#This Row],[PVL]]*1.055</f>
        <v>1183939.1438899999</v>
      </c>
      <c r="P4608" s="65">
        <f>+Tabla1[[#This Row],[PVL]]*1.43</f>
        <v>1604770.59314</v>
      </c>
      <c r="Q4608" s="66" t="str">
        <f>+HYPERLINK(Tabla1[[#This Row],[PAG]])</f>
        <v>https://todomusica.com.ar/platillos/8199-a-zildjian-city-pack-12-14-18.html</v>
      </c>
      <c r="R4608" s="67"/>
      <c r="S4608" s="68"/>
      <c r="T4608" s="69"/>
      <c r="U4608" s="69"/>
      <c r="V4608" s="69"/>
      <c r="W4608" s="69"/>
      <c r="X4608" s="69"/>
      <c r="Y4608" s="35"/>
      <c r="Z4608" s="35" t="s">
        <v>28027</v>
      </c>
      <c r="AA4608" s="36">
        <v>1</v>
      </c>
      <c r="AB4608" s="35" t="s">
        <v>27</v>
      </c>
      <c r="AC4608" s="35" t="str">
        <f>+IF(Tabla1[[#This Row],[STK]]="no","Sin STK", "STK disponible")</f>
        <v>Sin STK</v>
      </c>
      <c r="AD4608" s="35">
        <f>+I4608*J4608</f>
        <v>0</v>
      </c>
      <c r="AE4608" s="35">
        <f>+I4608*K4608</f>
        <v>0</v>
      </c>
      <c r="AF4608" s="36">
        <f>IF(Tabla1[[#This Row],[ref pack]]=1,Tabla1[[#This Row],[Pedido]],LCM(Tabla1[[#This Row],[MC VIEJO]],Tabla1[[#This Row],[Pedido]]))</f>
        <v>1</v>
      </c>
      <c r="AG4608" s="36">
        <f>+VLOOKUP(Tabla1[[#This Row],[Artículo]],'.'!$B$2:$D$11481,3,)</f>
        <v>1</v>
      </c>
      <c r="AH4608" s="37" t="str">
        <f>+IFERROR(SEARCH("pack",Tabla1[[#This Row],[PACK]]),"")</f>
        <v/>
      </c>
    </row>
    <row r="4609" spans="1:34" ht="24" customHeight="1" x14ac:dyDescent="0.2">
      <c r="A4609" s="50" t="s">
        <v>8807</v>
      </c>
      <c r="B4609" s="60" t="s">
        <v>8822</v>
      </c>
      <c r="C4609" s="61" t="s">
        <v>8823</v>
      </c>
      <c r="D4609" s="52" t="s">
        <v>27</v>
      </c>
      <c r="E4609" s="53">
        <v>990176.8</v>
      </c>
      <c r="F4609" s="23" t="str">
        <f>+IFERROR(VLOOKUP(Tabla1[[#This Row],[Artículo]],'..'!$B$2:$D$569000,3,),"")</f>
        <v/>
      </c>
      <c r="G4609" s="24" t="str">
        <f>IF(H4609=AF4609,"", "Error MC")</f>
        <v>Error MC</v>
      </c>
      <c r="H4609" s="62"/>
      <c r="I4609" s="54">
        <f>+Tabla1[[#This Row],[MC]]*Tabla1[[#This Row],[Pedido]]*Tabla1[[#This Row],[PVC ]]</f>
        <v>0</v>
      </c>
      <c r="J4609" s="26">
        <v>0.21</v>
      </c>
      <c r="K4609" s="63"/>
      <c r="L4609" s="28" t="s">
        <v>17</v>
      </c>
      <c r="M4609" s="53">
        <v>1737265.196</v>
      </c>
      <c r="N4609" s="64" t="str">
        <f>+IF(Tabla1[[#This Row],[F PMPI]]="SÍ","No","Sí")</f>
        <v>Sí</v>
      </c>
      <c r="O4609" s="65">
        <f>+Tabla1[[#This Row],[PVL]]*1.055</f>
        <v>1832814.7817799998</v>
      </c>
      <c r="P4609" s="65">
        <f>+Tabla1[[#This Row],[PVL]]*1.43</f>
        <v>2484289.2302799998</v>
      </c>
      <c r="Q4609" s="66" t="str">
        <f>+HYPERLINK(Tabla1[[#This Row],[PAG]])</f>
        <v>https://todomusica.com.ar/platillos/9869-acp123.html</v>
      </c>
      <c r="R4609" s="67"/>
      <c r="S4609" s="68"/>
      <c r="T4609" s="69"/>
      <c r="U4609" s="69"/>
      <c r="V4609" s="69"/>
      <c r="W4609" s="69"/>
      <c r="X4609" s="69"/>
      <c r="Y4609" s="35"/>
      <c r="Z4609" s="35" t="s">
        <v>28028</v>
      </c>
      <c r="AA4609" s="36">
        <v>1</v>
      </c>
      <c r="AB4609" s="35" t="s">
        <v>27</v>
      </c>
      <c r="AC4609" s="35" t="str">
        <f>+IF(Tabla1[[#This Row],[STK]]="no","Sin STK", "STK disponible")</f>
        <v>Sin STK</v>
      </c>
      <c r="AD4609" s="35">
        <f>+I4609*J4609</f>
        <v>0</v>
      </c>
      <c r="AE4609" s="35">
        <f>+I4609*K4609</f>
        <v>0</v>
      </c>
      <c r="AF4609" s="36">
        <f>IF(Tabla1[[#This Row],[ref pack]]=1,Tabla1[[#This Row],[Pedido]],LCM(Tabla1[[#This Row],[MC VIEJO]],Tabla1[[#This Row],[Pedido]]))</f>
        <v>1</v>
      </c>
      <c r="AG4609" s="36">
        <f>+VLOOKUP(Tabla1[[#This Row],[Artículo]],'.'!$B$2:$D$11481,3,)</f>
        <v>1</v>
      </c>
      <c r="AH4609" s="37" t="str">
        <f>+IFERROR(SEARCH("pack",Tabla1[[#This Row],[PACK]]),"")</f>
        <v/>
      </c>
    </row>
    <row r="4610" spans="1:34" ht="24" customHeight="1" x14ac:dyDescent="0.2">
      <c r="A4610" s="50" t="s">
        <v>8807</v>
      </c>
      <c r="B4610" s="60" t="s">
        <v>8824</v>
      </c>
      <c r="C4610" s="61" t="s">
        <v>8825</v>
      </c>
      <c r="D4610" s="52" t="s">
        <v>9842</v>
      </c>
      <c r="E4610" s="53">
        <v>490525.31</v>
      </c>
      <c r="F4610" s="23" t="str">
        <f>+IFERROR(VLOOKUP(Tabla1[[#This Row],[Artículo]],'..'!$B$2:$D$569000,3,),"")</f>
        <v/>
      </c>
      <c r="G4610" s="24" t="str">
        <f>IF(H4610=AF4610,"", "Error MC")</f>
        <v>Error MC</v>
      </c>
      <c r="H4610" s="62"/>
      <c r="I4610" s="54">
        <f>+Tabla1[[#This Row],[MC]]*Tabla1[[#This Row],[Pedido]]*Tabla1[[#This Row],[PVC ]]</f>
        <v>0</v>
      </c>
      <c r="J4610" s="26">
        <v>0.21</v>
      </c>
      <c r="K4610" s="63"/>
      <c r="L4610" s="28" t="s">
        <v>17</v>
      </c>
      <c r="M4610" s="53">
        <v>860626.65700000001</v>
      </c>
      <c r="N4610" s="64" t="str">
        <f>+IF(Tabla1[[#This Row],[F PMPI]]="SÍ","No","Sí")</f>
        <v>Sí</v>
      </c>
      <c r="O4610" s="65">
        <f>+Tabla1[[#This Row],[PVL]]*1.055</f>
        <v>907961.123135</v>
      </c>
      <c r="P4610" s="65">
        <f>+Tabla1[[#This Row],[PVL]]*1.43</f>
        <v>1230696.1195099999</v>
      </c>
      <c r="Q4610" s="66" t="str">
        <f>+HYPERLINK(Tabla1[[#This Row],[PAG]])</f>
        <v>https://todomusica.com.ar/platillos/8200-a-custom-25th-aniversary-limit-edition.html</v>
      </c>
      <c r="R4610" s="67"/>
      <c r="S4610" s="68"/>
      <c r="T4610" s="69"/>
      <c r="U4610" s="69"/>
      <c r="V4610" s="69"/>
      <c r="W4610" s="69"/>
      <c r="X4610" s="69"/>
      <c r="Y4610" s="35"/>
      <c r="Z4610" s="35" t="s">
        <v>28029</v>
      </c>
      <c r="AA4610" s="36">
        <v>1</v>
      </c>
      <c r="AB4610" s="35" t="s">
        <v>27</v>
      </c>
      <c r="AC4610" s="35" t="str">
        <f>+IF(Tabla1[[#This Row],[STK]]="no","Sin STK", "STK disponible")</f>
        <v>STK disponible</v>
      </c>
      <c r="AD4610" s="35">
        <f>+I4610*J4610</f>
        <v>0</v>
      </c>
      <c r="AE4610" s="35">
        <f>+I4610*K4610</f>
        <v>0</v>
      </c>
      <c r="AF4610" s="36">
        <f>IF(Tabla1[[#This Row],[ref pack]]=1,Tabla1[[#This Row],[Pedido]],LCM(Tabla1[[#This Row],[MC VIEJO]],Tabla1[[#This Row],[Pedido]]))</f>
        <v>1</v>
      </c>
      <c r="AG4610" s="36">
        <f>+VLOOKUP(Tabla1[[#This Row],[Artículo]],'.'!$B$2:$D$11481,3,)</f>
        <v>1</v>
      </c>
      <c r="AH4610" s="37" t="str">
        <f>+IFERROR(SEARCH("pack",Tabla1[[#This Row],[PACK]]),"")</f>
        <v/>
      </c>
    </row>
    <row r="4611" spans="1:34" ht="24" customHeight="1" x14ac:dyDescent="0.2">
      <c r="A4611" s="50" t="s">
        <v>8807</v>
      </c>
      <c r="B4611" s="60" t="s">
        <v>8826</v>
      </c>
      <c r="C4611" s="61" t="s">
        <v>8827</v>
      </c>
      <c r="D4611" s="52" t="s">
        <v>27</v>
      </c>
      <c r="E4611" s="53">
        <v>990176.8</v>
      </c>
      <c r="F4611" s="23" t="str">
        <f>+IFERROR(VLOOKUP(Tabla1[[#This Row],[Artículo]],'..'!$B$2:$D$569000,3,),"")</f>
        <v/>
      </c>
      <c r="G4611" s="24" t="str">
        <f>IF(H4611=AF4611,"", "Error MC")</f>
        <v>Error MC</v>
      </c>
      <c r="H4611" s="62"/>
      <c r="I4611" s="54">
        <f>+Tabla1[[#This Row],[MC]]*Tabla1[[#This Row],[Pedido]]*Tabla1[[#This Row],[PVC ]]</f>
        <v>0</v>
      </c>
      <c r="J4611" s="26">
        <v>0.21</v>
      </c>
      <c r="K4611" s="63"/>
      <c r="L4611" s="28" t="s">
        <v>17</v>
      </c>
      <c r="M4611" s="53">
        <v>1737265.196</v>
      </c>
      <c r="N4611" s="64" t="str">
        <f>+IF(Tabla1[[#This Row],[F PMPI]]="SÍ","No","Sí")</f>
        <v>Sí</v>
      </c>
      <c r="O4611" s="65">
        <f>+Tabla1[[#This Row],[PVL]]*1.055</f>
        <v>1832814.7817799998</v>
      </c>
      <c r="P4611" s="65">
        <f>+Tabla1[[#This Row],[PVL]]*1.43</f>
        <v>2484289.2302799998</v>
      </c>
      <c r="Q4611" s="66" t="str">
        <f>+HYPERLINK(Tabla1[[#This Row],[PAG]])</f>
        <v>https://todomusica.com.ar/platillos/9870-acp4681.html</v>
      </c>
      <c r="R4611" s="67"/>
      <c r="S4611" s="68"/>
      <c r="T4611" s="69"/>
      <c r="U4611" s="69"/>
      <c r="V4611" s="69"/>
      <c r="W4611" s="69"/>
      <c r="X4611" s="69"/>
      <c r="Y4611" s="35"/>
      <c r="Z4611" s="35" t="s">
        <v>28030</v>
      </c>
      <c r="AA4611" s="36">
        <v>1</v>
      </c>
      <c r="AB4611" s="35" t="s">
        <v>27</v>
      </c>
      <c r="AC4611" s="35" t="str">
        <f>+IF(Tabla1[[#This Row],[STK]]="no","Sin STK", "STK disponible")</f>
        <v>Sin STK</v>
      </c>
      <c r="AD4611" s="35">
        <f>+I4611*J4611</f>
        <v>0</v>
      </c>
      <c r="AE4611" s="35">
        <f>+I4611*K4611</f>
        <v>0</v>
      </c>
      <c r="AF4611" s="36">
        <f>IF(Tabla1[[#This Row],[ref pack]]=1,Tabla1[[#This Row],[Pedido]],LCM(Tabla1[[#This Row],[MC VIEJO]],Tabla1[[#This Row],[Pedido]]))</f>
        <v>1</v>
      </c>
      <c r="AG4611" s="36">
        <f>+VLOOKUP(Tabla1[[#This Row],[Artículo]],'.'!$B$2:$D$11481,3,)</f>
        <v>1</v>
      </c>
      <c r="AH4611" s="37" t="str">
        <f>+IFERROR(SEARCH("pack",Tabla1[[#This Row],[PACK]]),"")</f>
        <v/>
      </c>
    </row>
    <row r="4612" spans="1:34" ht="24" customHeight="1" x14ac:dyDescent="0.2">
      <c r="A4612" s="50" t="s">
        <v>8807</v>
      </c>
      <c r="B4612" s="60" t="s">
        <v>8828</v>
      </c>
      <c r="C4612" s="61" t="s">
        <v>8829</v>
      </c>
      <c r="D4612" s="52" t="s">
        <v>9842</v>
      </c>
      <c r="E4612" s="53">
        <v>1113542.47</v>
      </c>
      <c r="F4612" s="23" t="str">
        <f>+IFERROR(VLOOKUP(Tabla1[[#This Row],[Artículo]],'..'!$B$2:$D$569000,3,),"")</f>
        <v/>
      </c>
      <c r="G4612" s="24" t="str">
        <f>IF(H4612=AF4612,"", "Error MC")</f>
        <v>Error MC</v>
      </c>
      <c r="H4612" s="62"/>
      <c r="I4612" s="54">
        <f>+Tabla1[[#This Row],[MC]]*Tabla1[[#This Row],[Pedido]]*Tabla1[[#This Row],[PVC ]]</f>
        <v>0</v>
      </c>
      <c r="J4612" s="26">
        <v>0.21</v>
      </c>
      <c r="K4612" s="63"/>
      <c r="L4612" s="28" t="s">
        <v>17</v>
      </c>
      <c r="M4612" s="53">
        <v>1953710.2620000001</v>
      </c>
      <c r="N4612" s="64" t="str">
        <f>+IF(Tabla1[[#This Row],[F PMPI]]="SÍ","No","Sí")</f>
        <v>Sí</v>
      </c>
      <c r="O4612" s="65">
        <f>+Tabla1[[#This Row],[PVL]]*1.055</f>
        <v>2061164.32641</v>
      </c>
      <c r="P4612" s="65">
        <f>+Tabla1[[#This Row],[PVL]]*1.43</f>
        <v>2793805.67466</v>
      </c>
      <c r="Q4612" s="66" t="str">
        <f>+HYPERLINK(Tabla1[[#This Row],[PAG]])</f>
        <v>https://todomusica.com.ar/platillos/7368-gospel-a-custom-pack.html</v>
      </c>
      <c r="R4612" s="67"/>
      <c r="S4612" s="68"/>
      <c r="T4612" s="69"/>
      <c r="U4612" s="69"/>
      <c r="V4612" s="69"/>
      <c r="W4612" s="69"/>
      <c r="X4612" s="69"/>
      <c r="Y4612" s="35"/>
      <c r="Z4612" s="35" t="s">
        <v>28031</v>
      </c>
      <c r="AA4612" s="36">
        <v>1</v>
      </c>
      <c r="AB4612" s="35" t="s">
        <v>27</v>
      </c>
      <c r="AC4612" s="35" t="str">
        <f>+IF(Tabla1[[#This Row],[STK]]="no","Sin STK", "STK disponible")</f>
        <v>STK disponible</v>
      </c>
      <c r="AD4612" s="35">
        <f>+I4612*J4612</f>
        <v>0</v>
      </c>
      <c r="AE4612" s="35">
        <f>+I4612*K4612</f>
        <v>0</v>
      </c>
      <c r="AF4612" s="36">
        <f>IF(Tabla1[[#This Row],[ref pack]]=1,Tabla1[[#This Row],[Pedido]],LCM(Tabla1[[#This Row],[MC VIEJO]],Tabla1[[#This Row],[Pedido]]))</f>
        <v>1</v>
      </c>
      <c r="AG4612" s="36">
        <f>+VLOOKUP(Tabla1[[#This Row],[Artículo]],'.'!$B$2:$D$11481,3,)</f>
        <v>1</v>
      </c>
      <c r="AH4612" s="37" t="str">
        <f>+IFERROR(SEARCH("pack",Tabla1[[#This Row],[PACK]]),"")</f>
        <v/>
      </c>
    </row>
    <row r="4613" spans="1:34" ht="24" customHeight="1" x14ac:dyDescent="0.2">
      <c r="A4613" s="50" t="s">
        <v>8807</v>
      </c>
      <c r="B4613" s="60" t="s">
        <v>8830</v>
      </c>
      <c r="C4613" s="61" t="s">
        <v>24235</v>
      </c>
      <c r="D4613" s="52" t="s">
        <v>27</v>
      </c>
      <c r="E4613" s="53">
        <v>9514.08</v>
      </c>
      <c r="F4613" s="23" t="str">
        <f>+IFERROR(VLOOKUP(Tabla1[[#This Row],[Artículo]],'..'!$B$2:$D$569000,3,),"")</f>
        <v/>
      </c>
      <c r="G4613" s="24" t="str">
        <f>IF(H4613=AF4613,"", "Error MC")</f>
        <v>Error MC</v>
      </c>
      <c r="H4613" s="62"/>
      <c r="I4613" s="54">
        <f>+Tabla1[[#This Row],[MC]]*Tabla1[[#This Row],[Pedido]]*Tabla1[[#This Row],[PVC ]]</f>
        <v>0</v>
      </c>
      <c r="J4613" s="26">
        <v>0.21</v>
      </c>
      <c r="K4613" s="63"/>
      <c r="L4613" s="28" t="s">
        <v>17</v>
      </c>
      <c r="M4613" s="53">
        <v>16692.457999999999</v>
      </c>
      <c r="N4613" s="64" t="str">
        <f>+IF(Tabla1[[#This Row],[F PMPI]]="SÍ","No","Sí")</f>
        <v>Sí</v>
      </c>
      <c r="O4613" s="65">
        <f>+Tabla1[[#This Row],[PVL]]*1.055</f>
        <v>17610.543189999997</v>
      </c>
      <c r="P4613" s="65">
        <f>+Tabla1[[#This Row],[PVL]]*1.43</f>
        <v>23870.214939999998</v>
      </c>
      <c r="Q4613" s="66" t="str">
        <f>+HYPERLINK(Tabla1[[#This Row],[PAG]])</f>
        <v>https://todomusica.com.ar/palillos/5521-404.html</v>
      </c>
      <c r="R4613" s="67"/>
      <c r="S4613" s="68"/>
      <c r="T4613" s="69"/>
      <c r="U4613" s="69"/>
      <c r="V4613" s="69"/>
      <c r="W4613" s="69"/>
      <c r="X4613" s="69"/>
      <c r="Y4613" s="35"/>
      <c r="Z4613" s="35" t="s">
        <v>28032</v>
      </c>
      <c r="AA4613" s="36">
        <v>1</v>
      </c>
      <c r="AB4613" s="35" t="s">
        <v>27</v>
      </c>
      <c r="AC4613" s="35" t="str">
        <f>+IF(Tabla1[[#This Row],[STK]]="no","Sin STK", "STK disponible")</f>
        <v>Sin STK</v>
      </c>
      <c r="AD4613" s="35">
        <f>+I4613*J4613</f>
        <v>0</v>
      </c>
      <c r="AE4613" s="35">
        <f>+I4613*K4613</f>
        <v>0</v>
      </c>
      <c r="AF4613" s="36">
        <f>IF(Tabla1[[#This Row],[ref pack]]=1,Tabla1[[#This Row],[Pedido]],LCM(Tabla1[[#This Row],[MC VIEJO]],Tabla1[[#This Row],[Pedido]]))</f>
        <v>6</v>
      </c>
      <c r="AG4613" s="36">
        <f>+VLOOKUP(Tabla1[[#This Row],[Artículo]],'.'!$B$2:$D$11481,3,)</f>
        <v>6</v>
      </c>
      <c r="AH4613" s="37" t="str">
        <f>+IFERROR(SEARCH("pack",Tabla1[[#This Row],[PACK]]),"")</f>
        <v/>
      </c>
    </row>
    <row r="4614" spans="1:34" ht="24" customHeight="1" x14ac:dyDescent="0.2">
      <c r="A4614" s="50" t="s">
        <v>8807</v>
      </c>
      <c r="B4614" s="60" t="s">
        <v>8832</v>
      </c>
      <c r="C4614" s="61" t="s">
        <v>24236</v>
      </c>
      <c r="D4614" s="52" t="s">
        <v>27</v>
      </c>
      <c r="E4614" s="53">
        <v>10647.05</v>
      </c>
      <c r="F4614" s="23" t="str">
        <f>+IFERROR(VLOOKUP(Tabla1[[#This Row],[Artículo]],'..'!$B$2:$D$569000,3,),"")</f>
        <v/>
      </c>
      <c r="G4614" s="24" t="str">
        <f>IF(H4614=AF4614,"", "Error MC")</f>
        <v>Error MC</v>
      </c>
      <c r="H4614" s="62"/>
      <c r="I4614" s="54">
        <f>+Tabla1[[#This Row],[MC]]*Tabla1[[#This Row],[Pedido]]*Tabla1[[#This Row],[PVC ]]</f>
        <v>0</v>
      </c>
      <c r="J4614" s="26">
        <v>0.21</v>
      </c>
      <c r="K4614" s="63"/>
      <c r="L4614" s="28" t="s">
        <v>17</v>
      </c>
      <c r="M4614" s="53">
        <v>18680.245999999999</v>
      </c>
      <c r="N4614" s="64" t="str">
        <f>+IF(Tabla1[[#This Row],[F PMPI]]="SÍ","No","Sí")</f>
        <v>Sí</v>
      </c>
      <c r="O4614" s="65">
        <f>+Tabla1[[#This Row],[PVL]]*1.055</f>
        <v>19707.659529999997</v>
      </c>
      <c r="P4614" s="65">
        <f>+Tabla1[[#This Row],[PVL]]*1.43</f>
        <v>26712.751779999999</v>
      </c>
      <c r="Q4614" s="66" t="str">
        <f>+HYPERLINK(Tabla1[[#This Row],[PAG]])</f>
        <v>https://todomusica.com.ar/palillos/5523-404.html</v>
      </c>
      <c r="R4614" s="67"/>
      <c r="S4614" s="68"/>
      <c r="T4614" s="69"/>
      <c r="U4614" s="69"/>
      <c r="V4614" s="69"/>
      <c r="W4614" s="69"/>
      <c r="X4614" s="69"/>
      <c r="Y4614" s="35"/>
      <c r="Z4614" s="35" t="s">
        <v>28033</v>
      </c>
      <c r="AA4614" s="36">
        <v>1</v>
      </c>
      <c r="AB4614" s="35" t="s">
        <v>27</v>
      </c>
      <c r="AC4614" s="35" t="str">
        <f>+IF(Tabla1[[#This Row],[STK]]="no","Sin STK", "STK disponible")</f>
        <v>Sin STK</v>
      </c>
      <c r="AD4614" s="35">
        <f>+I4614*J4614</f>
        <v>0</v>
      </c>
      <c r="AE4614" s="35">
        <f>+I4614*K4614</f>
        <v>0</v>
      </c>
      <c r="AF4614" s="36">
        <f>IF(Tabla1[[#This Row],[ref pack]]=1,Tabla1[[#This Row],[Pedido]],LCM(Tabla1[[#This Row],[MC VIEJO]],Tabla1[[#This Row],[Pedido]]))</f>
        <v>6</v>
      </c>
      <c r="AG4614" s="36">
        <f>+VLOOKUP(Tabla1[[#This Row],[Artículo]],'.'!$B$2:$D$11481,3,)</f>
        <v>6</v>
      </c>
      <c r="AH4614" s="37" t="str">
        <f>+IFERROR(SEARCH("pack",Tabla1[[#This Row],[PACK]]),"")</f>
        <v/>
      </c>
    </row>
    <row r="4615" spans="1:34" ht="24" customHeight="1" x14ac:dyDescent="0.2">
      <c r="A4615" s="50" t="s">
        <v>8807</v>
      </c>
      <c r="B4615" s="60" t="s">
        <v>8834</v>
      </c>
      <c r="C4615" s="61" t="s">
        <v>24237</v>
      </c>
      <c r="D4615" s="52" t="s">
        <v>27</v>
      </c>
      <c r="E4615" s="53">
        <v>9956.9599999999991</v>
      </c>
      <c r="F4615" s="23" t="str">
        <f>+IFERROR(VLOOKUP(Tabla1[[#This Row],[Artículo]],'..'!$B$2:$D$569000,3,),"")</f>
        <v/>
      </c>
      <c r="G4615" s="24" t="str">
        <f>IF(H4615=AF4615,"", "Error MC")</f>
        <v>Error MC</v>
      </c>
      <c r="H4615" s="62"/>
      <c r="I4615" s="54">
        <f>+Tabla1[[#This Row],[MC]]*Tabla1[[#This Row],[Pedido]]*Tabla1[[#This Row],[PVC ]]</f>
        <v>0</v>
      </c>
      <c r="J4615" s="26">
        <v>0.21</v>
      </c>
      <c r="K4615" s="63"/>
      <c r="L4615" s="28" t="s">
        <v>17</v>
      </c>
      <c r="M4615" s="53">
        <v>17469.484</v>
      </c>
      <c r="N4615" s="64" t="str">
        <f>+IF(Tabla1[[#This Row],[F PMPI]]="SÍ","No","Sí")</f>
        <v>Sí</v>
      </c>
      <c r="O4615" s="65">
        <f>+Tabla1[[#This Row],[PVL]]*1.055</f>
        <v>18430.305619999999</v>
      </c>
      <c r="P4615" s="65">
        <f>+Tabla1[[#This Row],[PVL]]*1.43</f>
        <v>24981.362119999998</v>
      </c>
      <c r="Q4615" s="66" t="str">
        <f>+HYPERLINK(Tabla1[[#This Row],[PAG]])</f>
        <v>https://todomusica.com.ar/palillos/5524-404.html</v>
      </c>
      <c r="R4615" s="67"/>
      <c r="S4615" s="68"/>
      <c r="T4615" s="69"/>
      <c r="U4615" s="69"/>
      <c r="V4615" s="69"/>
      <c r="W4615" s="69"/>
      <c r="X4615" s="69"/>
      <c r="Y4615" s="35"/>
      <c r="Z4615" s="35" t="s">
        <v>28034</v>
      </c>
      <c r="AA4615" s="36">
        <v>1</v>
      </c>
      <c r="AB4615" s="35" t="s">
        <v>27</v>
      </c>
      <c r="AC4615" s="35" t="str">
        <f>+IF(Tabla1[[#This Row],[STK]]="no","Sin STK", "STK disponible")</f>
        <v>Sin STK</v>
      </c>
      <c r="AD4615" s="35">
        <f>+I4615*J4615</f>
        <v>0</v>
      </c>
      <c r="AE4615" s="35">
        <f>+I4615*K4615</f>
        <v>0</v>
      </c>
      <c r="AF4615" s="36">
        <f>IF(Tabla1[[#This Row],[ref pack]]=1,Tabla1[[#This Row],[Pedido]],LCM(Tabla1[[#This Row],[MC VIEJO]],Tabla1[[#This Row],[Pedido]]))</f>
        <v>6</v>
      </c>
      <c r="AG4615" s="36">
        <f>+VLOOKUP(Tabla1[[#This Row],[Artículo]],'.'!$B$2:$D$11481,3,)</f>
        <v>6</v>
      </c>
      <c r="AH4615" s="37" t="str">
        <f>+IFERROR(SEARCH("pack",Tabla1[[#This Row],[PACK]]),"")</f>
        <v/>
      </c>
    </row>
    <row r="4616" spans="1:34" ht="24" customHeight="1" x14ac:dyDescent="0.2">
      <c r="A4616" s="50" t="s">
        <v>8807</v>
      </c>
      <c r="B4616" s="60" t="s">
        <v>8836</v>
      </c>
      <c r="C4616" s="61" t="s">
        <v>8837</v>
      </c>
      <c r="D4616" s="52" t="s">
        <v>27</v>
      </c>
      <c r="E4616" s="53">
        <v>74468.679999999993</v>
      </c>
      <c r="F4616" s="23" t="str">
        <f>+IFERROR(VLOOKUP(Tabla1[[#This Row],[Artículo]],'..'!$B$2:$D$569000,3,),"")</f>
        <v/>
      </c>
      <c r="G4616" s="24" t="str">
        <f>IF(H4616=AF4616,"", "Error MC")</f>
        <v>Error MC</v>
      </c>
      <c r="H4616" s="62"/>
      <c r="I4616" s="54">
        <f>+Tabla1[[#This Row],[MC]]*Tabla1[[#This Row],[Pedido]]*Tabla1[[#This Row],[PVC ]]</f>
        <v>0</v>
      </c>
      <c r="J4616" s="26">
        <v>0.21</v>
      </c>
      <c r="K4616" s="63"/>
      <c r="L4616" s="28" t="s">
        <v>17</v>
      </c>
      <c r="M4616" s="53">
        <v>130655.304</v>
      </c>
      <c r="N4616" s="64" t="str">
        <f>+IF(Tabla1[[#This Row],[F PMPI]]="SÍ","No","Sí")</f>
        <v>Sí</v>
      </c>
      <c r="O4616" s="65">
        <f>+Tabla1[[#This Row],[PVL]]*1.055</f>
        <v>137841.34571999998</v>
      </c>
      <c r="P4616" s="65">
        <f>+Tabla1[[#This Row],[PVL]]*1.43</f>
        <v>186837.08471999998</v>
      </c>
      <c r="Q4616" s="66" t="str">
        <f>+HYPERLINK(Tabla1[[#This Row],[PAG]])</f>
        <v>https://todomusica.com.ar/productos-sin-categorias-de-netsuite/2879-asmk.html</v>
      </c>
      <c r="R4616" s="67"/>
      <c r="S4616" s="68"/>
      <c r="T4616" s="69"/>
      <c r="U4616" s="69"/>
      <c r="V4616" s="69"/>
      <c r="W4616" s="69"/>
      <c r="X4616" s="69"/>
      <c r="Y4616" s="35"/>
      <c r="Z4616" s="35" t="s">
        <v>28035</v>
      </c>
      <c r="AA4616" s="36">
        <v>1</v>
      </c>
      <c r="AB4616" s="35" t="s">
        <v>27</v>
      </c>
      <c r="AC4616" s="35" t="str">
        <f>+IF(Tabla1[[#This Row],[STK]]="no","Sin STK", "STK disponible")</f>
        <v>Sin STK</v>
      </c>
      <c r="AD4616" s="35">
        <f>+I4616*J4616</f>
        <v>0</v>
      </c>
      <c r="AE4616" s="35">
        <f>+I4616*K4616</f>
        <v>0</v>
      </c>
      <c r="AF4616" s="36">
        <f>IF(Tabla1[[#This Row],[ref pack]]=1,Tabla1[[#This Row],[Pedido]],LCM(Tabla1[[#This Row],[MC VIEJO]],Tabla1[[#This Row],[Pedido]]))</f>
        <v>1</v>
      </c>
      <c r="AG4616" s="36">
        <f>+VLOOKUP(Tabla1[[#This Row],[Artículo]],'.'!$B$2:$D$11481,3,)</f>
        <v>1</v>
      </c>
      <c r="AH4616" s="37" t="str">
        <f>+IFERROR(SEARCH("pack",Tabla1[[#This Row],[PACK]]),"")</f>
        <v/>
      </c>
    </row>
    <row r="4617" spans="1:34" ht="24" customHeight="1" x14ac:dyDescent="0.2">
      <c r="A4617" s="50" t="s">
        <v>8807</v>
      </c>
      <c r="B4617" s="60" t="s">
        <v>8838</v>
      </c>
      <c r="C4617" s="61" t="s">
        <v>24238</v>
      </c>
      <c r="D4617" s="52" t="s">
        <v>27</v>
      </c>
      <c r="E4617" s="53">
        <v>9956.9599999999991</v>
      </c>
      <c r="F4617" s="23" t="str">
        <f>+IFERROR(VLOOKUP(Tabla1[[#This Row],[Artículo]],'..'!$B$2:$D$569000,3,),"")</f>
        <v/>
      </c>
      <c r="G4617" s="24" t="str">
        <f>IF(H4617=AF4617,"", "Error MC")</f>
        <v>Error MC</v>
      </c>
      <c r="H4617" s="62"/>
      <c r="I4617" s="54">
        <f>+Tabla1[[#This Row],[MC]]*Tabla1[[#This Row],[Pedido]]*Tabla1[[#This Row],[PVC ]]</f>
        <v>0</v>
      </c>
      <c r="J4617" s="26">
        <v>0.21</v>
      </c>
      <c r="K4617" s="63"/>
      <c r="L4617" s="28" t="s">
        <v>17</v>
      </c>
      <c r="M4617" s="53">
        <v>17469.484</v>
      </c>
      <c r="N4617" s="64" t="str">
        <f>+IF(Tabla1[[#This Row],[F PMPI]]="SÍ","No","Sí")</f>
        <v>Sí</v>
      </c>
      <c r="O4617" s="65">
        <f>+Tabla1[[#This Row],[PVL]]*1.055</f>
        <v>18430.305619999999</v>
      </c>
      <c r="P4617" s="65">
        <f>+Tabla1[[#This Row],[PVL]]*1.43</f>
        <v>24981.362119999998</v>
      </c>
      <c r="Q4617" s="66" t="str">
        <f>+HYPERLINK(Tabla1[[#This Row],[PAG]])</f>
        <v>https://todomusica.com.ar/palillos/5531-404.html</v>
      </c>
      <c r="R4617" s="67"/>
      <c r="S4617" s="68"/>
      <c r="T4617" s="69"/>
      <c r="U4617" s="69"/>
      <c r="V4617" s="69"/>
      <c r="W4617" s="69"/>
      <c r="X4617" s="69"/>
      <c r="Y4617" s="35"/>
      <c r="Z4617" s="35" t="s">
        <v>28036</v>
      </c>
      <c r="AA4617" s="36">
        <v>1</v>
      </c>
      <c r="AB4617" s="35" t="s">
        <v>27</v>
      </c>
      <c r="AC4617" s="35" t="str">
        <f>+IF(Tabla1[[#This Row],[STK]]="no","Sin STK", "STK disponible")</f>
        <v>Sin STK</v>
      </c>
      <c r="AD4617" s="35">
        <f>+I4617*J4617</f>
        <v>0</v>
      </c>
      <c r="AE4617" s="35">
        <f>+I4617*K4617</f>
        <v>0</v>
      </c>
      <c r="AF4617" s="36">
        <f>IF(Tabla1[[#This Row],[ref pack]]=1,Tabla1[[#This Row],[Pedido]],LCM(Tabla1[[#This Row],[MC VIEJO]],Tabla1[[#This Row],[Pedido]]))</f>
        <v>6</v>
      </c>
      <c r="AG4617" s="36">
        <f>+VLOOKUP(Tabla1[[#This Row],[Artículo]],'.'!$B$2:$D$11481,3,)</f>
        <v>6</v>
      </c>
      <c r="AH4617" s="37" t="str">
        <f>+IFERROR(SEARCH("pack",Tabla1[[#This Row],[PACK]]),"")</f>
        <v/>
      </c>
    </row>
    <row r="4618" spans="1:34" ht="24" customHeight="1" x14ac:dyDescent="0.2">
      <c r="A4618" s="50" t="s">
        <v>8807</v>
      </c>
      <c r="B4618" s="60" t="s">
        <v>8840</v>
      </c>
      <c r="C4618" s="61" t="s">
        <v>24239</v>
      </c>
      <c r="D4618" s="52" t="s">
        <v>27</v>
      </c>
      <c r="E4618" s="53">
        <v>9956.9599999999991</v>
      </c>
      <c r="F4618" s="23" t="str">
        <f>+IFERROR(VLOOKUP(Tabla1[[#This Row],[Artículo]],'..'!$B$2:$D$569000,3,),"")</f>
        <v/>
      </c>
      <c r="G4618" s="24" t="str">
        <f>IF(H4618=AF4618,"", "Error MC")</f>
        <v>Error MC</v>
      </c>
      <c r="H4618" s="62"/>
      <c r="I4618" s="54">
        <f>+Tabla1[[#This Row],[MC]]*Tabla1[[#This Row],[Pedido]]*Tabla1[[#This Row],[PVC ]]</f>
        <v>0</v>
      </c>
      <c r="J4618" s="26">
        <v>0.21</v>
      </c>
      <c r="K4618" s="63"/>
      <c r="L4618" s="28" t="s">
        <v>17</v>
      </c>
      <c r="M4618" s="53">
        <v>17469.484</v>
      </c>
      <c r="N4618" s="64" t="str">
        <f>+IF(Tabla1[[#This Row],[F PMPI]]="SÍ","No","Sí")</f>
        <v>Sí</v>
      </c>
      <c r="O4618" s="65">
        <f>+Tabla1[[#This Row],[PVL]]*1.055</f>
        <v>18430.305619999999</v>
      </c>
      <c r="P4618" s="65">
        <f>+Tabla1[[#This Row],[PVL]]*1.43</f>
        <v>24981.362119999998</v>
      </c>
      <c r="Q4618" s="66" t="str">
        <f>+HYPERLINK(Tabla1[[#This Row],[PAG]])</f>
        <v>https://todomusica.com.ar/palillos/571-asrv.html</v>
      </c>
      <c r="R4618" s="67"/>
      <c r="S4618" s="68"/>
      <c r="T4618" s="69"/>
      <c r="U4618" s="69"/>
      <c r="V4618" s="69"/>
      <c r="W4618" s="69"/>
      <c r="X4618" s="69"/>
      <c r="Y4618" s="35"/>
      <c r="Z4618" s="35" t="s">
        <v>28037</v>
      </c>
      <c r="AA4618" s="36">
        <v>1</v>
      </c>
      <c r="AB4618" s="35" t="s">
        <v>27</v>
      </c>
      <c r="AC4618" s="35" t="str">
        <f>+IF(Tabla1[[#This Row],[STK]]="no","Sin STK", "STK disponible")</f>
        <v>Sin STK</v>
      </c>
      <c r="AD4618" s="35">
        <f>+I4618*J4618</f>
        <v>0</v>
      </c>
      <c r="AE4618" s="35">
        <f>+I4618*K4618</f>
        <v>0</v>
      </c>
      <c r="AF4618" s="36">
        <f>IF(Tabla1[[#This Row],[ref pack]]=1,Tabla1[[#This Row],[Pedido]],LCM(Tabla1[[#This Row],[MC VIEJO]],Tabla1[[#This Row],[Pedido]]))</f>
        <v>6</v>
      </c>
      <c r="AG4618" s="36">
        <f>+VLOOKUP(Tabla1[[#This Row],[Artículo]],'.'!$B$2:$D$11481,3,)</f>
        <v>6</v>
      </c>
      <c r="AH4618" s="37" t="str">
        <f>+IFERROR(SEARCH("pack",Tabla1[[#This Row],[PACK]]),"")</f>
        <v/>
      </c>
    </row>
    <row r="4619" spans="1:34" ht="24" customHeight="1" x14ac:dyDescent="0.2">
      <c r="A4619" s="50" t="s">
        <v>8807</v>
      </c>
      <c r="B4619" s="60" t="s">
        <v>24240</v>
      </c>
      <c r="C4619" s="61" t="s">
        <v>24241</v>
      </c>
      <c r="D4619" s="52" t="s">
        <v>27</v>
      </c>
      <c r="E4619" s="53">
        <v>10241.423000000001</v>
      </c>
      <c r="F4619" s="23" t="str">
        <f>+IFERROR(VLOOKUP(Tabla1[[#This Row],[Artículo]],'..'!$B$2:$D$569000,3,),"")</f>
        <v/>
      </c>
      <c r="G4619" s="24" t="e">
        <f>IF(H4619=AF4619,"", "Error MC")</f>
        <v>#N/A</v>
      </c>
      <c r="H4619" s="62"/>
      <c r="I4619" s="54">
        <f>+Tabla1[[#This Row],[MC]]*Tabla1[[#This Row],[Pedido]]*Tabla1[[#This Row],[PVC ]]</f>
        <v>0</v>
      </c>
      <c r="J4619" s="26">
        <v>0.21</v>
      </c>
      <c r="K4619" s="63"/>
      <c r="L4619" s="28" t="s">
        <v>17</v>
      </c>
      <c r="M4619" s="53">
        <v>17968.577000000001</v>
      </c>
      <c r="N4619" s="64" t="str">
        <f>+IF(Tabla1[[#This Row],[F PMPI]]="SÍ","No","Sí")</f>
        <v>No</v>
      </c>
      <c r="O4619" s="65">
        <f>+Tabla1[[#This Row],[PVL]]*1.055</f>
        <v>18956.848735</v>
      </c>
      <c r="P4619" s="65">
        <f>+Tabla1[[#This Row],[PVL]]*1.43</f>
        <v>25695.06511</v>
      </c>
      <c r="Q4619" s="66" t="str">
        <f>+HYPERLINK(Tabla1[[#This Row],[PAG]])</f>
        <v>https://todomusica.com.ar/productos-sin-categorias-de-netsuite/938-astg.html</v>
      </c>
      <c r="R4619" s="67"/>
      <c r="S4619" s="68"/>
      <c r="T4619" s="69"/>
      <c r="U4619" s="69"/>
      <c r="V4619" s="69"/>
      <c r="W4619" s="69"/>
      <c r="X4619" s="69"/>
      <c r="Y4619" s="35"/>
      <c r="Z4619" s="35" t="s">
        <v>28038</v>
      </c>
      <c r="AA4619" s="36">
        <v>6</v>
      </c>
      <c r="AB4619" s="35" t="s">
        <v>9849</v>
      </c>
      <c r="AC4619" s="35" t="str">
        <f>+IF(Tabla1[[#This Row],[STK]]="no","Sin STK", "STK disponible")</f>
        <v>Sin STK</v>
      </c>
      <c r="AD4619" s="35">
        <f>+I4619*J4619</f>
        <v>0</v>
      </c>
      <c r="AE4619" s="35">
        <f>+I4619*K4619</f>
        <v>0</v>
      </c>
      <c r="AF4619" s="36" t="e">
        <f>IF(Tabla1[[#This Row],[ref pack]]=1,Tabla1[[#This Row],[Pedido]],LCM(Tabla1[[#This Row],[MC VIEJO]],Tabla1[[#This Row],[Pedido]]))</f>
        <v>#N/A</v>
      </c>
      <c r="AG4619" s="36" t="e">
        <f>+VLOOKUP(Tabla1[[#This Row],[Artículo]],'.'!$B$2:$D$11481,3,)</f>
        <v>#N/A</v>
      </c>
      <c r="AH4619" s="37" t="str">
        <f>+IFERROR(SEARCH("pack",Tabla1[[#This Row],[PACK]]),"")</f>
        <v/>
      </c>
    </row>
    <row r="4620" spans="1:34" ht="24" customHeight="1" x14ac:dyDescent="0.2">
      <c r="A4620" s="50" t="s">
        <v>8807</v>
      </c>
      <c r="B4620" s="60" t="s">
        <v>8842</v>
      </c>
      <c r="C4620" s="61" t="s">
        <v>8843</v>
      </c>
      <c r="D4620" s="52" t="s">
        <v>27</v>
      </c>
      <c r="E4620" s="53">
        <v>350440.45</v>
      </c>
      <c r="F4620" s="23" t="str">
        <f>+IFERROR(VLOOKUP(Tabla1[[#This Row],[Artículo]],'..'!$B$2:$D$569000,3,),"")</f>
        <v/>
      </c>
      <c r="G4620" s="24" t="str">
        <f>IF(H4620=AF4620,"", "Error MC")</f>
        <v>Error MC</v>
      </c>
      <c r="H4620" s="62"/>
      <c r="I4620" s="54">
        <f>+Tabla1[[#This Row],[MC]]*Tabla1[[#This Row],[Pedido]]*Tabla1[[#This Row],[PVC ]]</f>
        <v>0</v>
      </c>
      <c r="J4620" s="26">
        <v>0.21</v>
      </c>
      <c r="K4620" s="63"/>
      <c r="L4620" s="28" t="s">
        <v>17</v>
      </c>
      <c r="M4620" s="53">
        <v>614847.76699999999</v>
      </c>
      <c r="N4620" s="64" t="str">
        <f>+IF(Tabla1[[#This Row],[F PMPI]]="SÍ","No","Sí")</f>
        <v>Sí</v>
      </c>
      <c r="O4620" s="65">
        <f>+Tabla1[[#This Row],[PVL]]*1.055</f>
        <v>648664.39418499998</v>
      </c>
      <c r="P4620" s="65">
        <f>+Tabla1[[#This Row],[PVL]]*1.43</f>
        <v>879232.30680999998</v>
      </c>
      <c r="Q4620" s="66" t="str">
        <f>+HYPERLINK(Tabla1[[#This Row],[PAG]])</f>
        <v>https://todomusica.com.ar/platillos/2351-az57.html</v>
      </c>
      <c r="R4620" s="67"/>
      <c r="S4620" s="68"/>
      <c r="T4620" s="69"/>
      <c r="U4620" s="69"/>
      <c r="V4620" s="69"/>
      <c r="W4620" s="69"/>
      <c r="X4620" s="69"/>
      <c r="Y4620" s="35"/>
      <c r="Z4620" s="35" t="s">
        <v>28039</v>
      </c>
      <c r="AA4620" s="36">
        <v>1</v>
      </c>
      <c r="AB4620" s="35" t="s">
        <v>27</v>
      </c>
      <c r="AC4620" s="35" t="str">
        <f>+IF(Tabla1[[#This Row],[STK]]="no","Sin STK", "STK disponible")</f>
        <v>Sin STK</v>
      </c>
      <c r="AD4620" s="35">
        <f>+I4620*J4620</f>
        <v>0</v>
      </c>
      <c r="AE4620" s="35">
        <f>+I4620*K4620</f>
        <v>0</v>
      </c>
      <c r="AF4620" s="36">
        <f>IF(Tabla1[[#This Row],[ref pack]]=1,Tabla1[[#This Row],[Pedido]],LCM(Tabla1[[#This Row],[MC VIEJO]],Tabla1[[#This Row],[Pedido]]))</f>
        <v>1</v>
      </c>
      <c r="AG4620" s="36">
        <f>+VLOOKUP(Tabla1[[#This Row],[Artículo]],'.'!$B$2:$D$11481,3,)</f>
        <v>1</v>
      </c>
      <c r="AH4620" s="37" t="str">
        <f>+IFERROR(SEARCH("pack",Tabla1[[#This Row],[PACK]]),"")</f>
        <v/>
      </c>
    </row>
    <row r="4621" spans="1:34" ht="24" customHeight="1" x14ac:dyDescent="0.2">
      <c r="A4621" s="50" t="s">
        <v>8807</v>
      </c>
      <c r="B4621" s="60" t="s">
        <v>8844</v>
      </c>
      <c r="C4621" s="61" t="s">
        <v>8845</v>
      </c>
      <c r="D4621" s="52" t="s">
        <v>27</v>
      </c>
      <c r="E4621" s="53">
        <v>365110.57</v>
      </c>
      <c r="F4621" s="23" t="str">
        <f>+IFERROR(VLOOKUP(Tabla1[[#This Row],[Artículo]],'..'!$B$2:$D$569000,3,),"")</f>
        <v/>
      </c>
      <c r="G4621" s="24" t="str">
        <f>IF(H4621=AF4621,"", "Error MC")</f>
        <v>Error MC</v>
      </c>
      <c r="H4621" s="62"/>
      <c r="I4621" s="54">
        <f>+Tabla1[[#This Row],[MC]]*Tabla1[[#This Row],[Pedido]]*Tabla1[[#This Row],[PVC ]]</f>
        <v>0</v>
      </c>
      <c r="J4621" s="26">
        <v>0.21</v>
      </c>
      <c r="K4621" s="63"/>
      <c r="L4621" s="28" t="s">
        <v>17</v>
      </c>
      <c r="M4621" s="53">
        <v>640586.49899999995</v>
      </c>
      <c r="N4621" s="64" t="str">
        <f>+IF(Tabla1[[#This Row],[F PMPI]]="SÍ","No","Sí")</f>
        <v>Sí</v>
      </c>
      <c r="O4621" s="65">
        <f>+Tabla1[[#This Row],[PVL]]*1.055</f>
        <v>675818.75644499995</v>
      </c>
      <c r="P4621" s="65">
        <f>+Tabla1[[#This Row],[PVL]]*1.43</f>
        <v>916038.69356999989</v>
      </c>
      <c r="Q4621" s="66" t="str">
        <f>+HYPERLINK(Tabla1[[#This Row],[PAG]])</f>
        <v>https://todomusica.com.ar/platillos/3907-a0024.html</v>
      </c>
      <c r="R4621" s="67"/>
      <c r="S4621" s="68"/>
      <c r="T4621" s="69"/>
      <c r="U4621" s="69"/>
      <c r="V4621" s="69"/>
      <c r="W4621" s="69"/>
      <c r="X4621" s="69"/>
      <c r="Y4621" s="35"/>
      <c r="Z4621" s="35" t="s">
        <v>28040</v>
      </c>
      <c r="AA4621" s="36">
        <v>1</v>
      </c>
      <c r="AB4621" s="35" t="s">
        <v>27</v>
      </c>
      <c r="AC4621" s="35" t="str">
        <f>+IF(Tabla1[[#This Row],[STK]]="no","Sin STK", "STK disponible")</f>
        <v>Sin STK</v>
      </c>
      <c r="AD4621" s="35">
        <f>+I4621*J4621</f>
        <v>0</v>
      </c>
      <c r="AE4621" s="35">
        <f>+I4621*K4621</f>
        <v>0</v>
      </c>
      <c r="AF4621" s="36">
        <f>IF(Tabla1[[#This Row],[ref pack]]=1,Tabla1[[#This Row],[Pedido]],LCM(Tabla1[[#This Row],[MC VIEJO]],Tabla1[[#This Row],[Pedido]]))</f>
        <v>1</v>
      </c>
      <c r="AG4621" s="36">
        <f>+VLOOKUP(Tabla1[[#This Row],[Artículo]],'.'!$B$2:$D$11481,3,)</f>
        <v>1</v>
      </c>
      <c r="AH4621" s="37" t="str">
        <f>+IFERROR(SEARCH("pack",Tabla1[[#This Row],[PACK]]),"")</f>
        <v/>
      </c>
    </row>
    <row r="4622" spans="1:34" ht="24" customHeight="1" x14ac:dyDescent="0.2">
      <c r="A4622" s="50" t="s">
        <v>8807</v>
      </c>
      <c r="B4622" s="60" t="s">
        <v>8846</v>
      </c>
      <c r="C4622" s="61" t="s">
        <v>8847</v>
      </c>
      <c r="D4622" s="52" t="s">
        <v>27</v>
      </c>
      <c r="E4622" s="53">
        <v>365110.57</v>
      </c>
      <c r="F4622" s="23" t="str">
        <f>+IFERROR(VLOOKUP(Tabla1[[#This Row],[Artículo]],'..'!$B$2:$D$569000,3,),"")</f>
        <v/>
      </c>
      <c r="G4622" s="24" t="str">
        <f>IF(H4622=AF4622,"", "Error MC")</f>
        <v>Error MC</v>
      </c>
      <c r="H4622" s="62"/>
      <c r="I4622" s="54">
        <f>+Tabla1[[#This Row],[MC]]*Tabla1[[#This Row],[Pedido]]*Tabla1[[#This Row],[PVC ]]</f>
        <v>0</v>
      </c>
      <c r="J4622" s="26">
        <v>0.21</v>
      </c>
      <c r="K4622" s="63"/>
      <c r="L4622" s="28" t="s">
        <v>17</v>
      </c>
      <c r="M4622" s="53">
        <v>640586.49899999995</v>
      </c>
      <c r="N4622" s="64" t="str">
        <f>+IF(Tabla1[[#This Row],[F PMPI]]="SÍ","No","Sí")</f>
        <v>Sí</v>
      </c>
      <c r="O4622" s="65">
        <f>+Tabla1[[#This Row],[PVL]]*1.055</f>
        <v>675818.75644499995</v>
      </c>
      <c r="P4622" s="65">
        <f>+Tabla1[[#This Row],[PVL]]*1.43</f>
        <v>916038.69356999989</v>
      </c>
      <c r="Q4622" s="66" t="str">
        <f>+HYPERLINK(Tabla1[[#This Row],[PAG]])</f>
        <v>https://todomusica.com.ar/productos-sin-categorias-de-netsuite/5628-404.html</v>
      </c>
      <c r="R4622" s="67"/>
      <c r="S4622" s="68"/>
      <c r="T4622" s="69"/>
      <c r="U4622" s="69"/>
      <c r="V4622" s="69"/>
      <c r="W4622" s="69"/>
      <c r="X4622" s="69"/>
      <c r="Y4622" s="35"/>
      <c r="Z4622" s="35" t="s">
        <v>28041</v>
      </c>
      <c r="AA4622" s="36">
        <v>1</v>
      </c>
      <c r="AB4622" s="35" t="s">
        <v>27</v>
      </c>
      <c r="AC4622" s="35" t="str">
        <f>+IF(Tabla1[[#This Row],[STK]]="no","Sin STK", "STK disponible")</f>
        <v>Sin STK</v>
      </c>
      <c r="AD4622" s="35">
        <f>+I4622*J4622</f>
        <v>0</v>
      </c>
      <c r="AE4622" s="35">
        <f>+I4622*K4622</f>
        <v>0</v>
      </c>
      <c r="AF4622" s="36">
        <f>IF(Tabla1[[#This Row],[ref pack]]=1,Tabla1[[#This Row],[Pedido]],LCM(Tabla1[[#This Row],[MC VIEJO]],Tabla1[[#This Row],[Pedido]]))</f>
        <v>1</v>
      </c>
      <c r="AG4622" s="36">
        <f>+VLOOKUP(Tabla1[[#This Row],[Artículo]],'.'!$B$2:$D$11481,3,)</f>
        <v>1</v>
      </c>
      <c r="AH4622" s="37" t="str">
        <f>+IFERROR(SEARCH("pack",Tabla1[[#This Row],[PACK]]),"")</f>
        <v/>
      </c>
    </row>
    <row r="4623" spans="1:34" ht="24" customHeight="1" x14ac:dyDescent="0.2">
      <c r="A4623" s="50" t="s">
        <v>8807</v>
      </c>
      <c r="B4623" s="60" t="s">
        <v>8848</v>
      </c>
      <c r="C4623" s="61" t="s">
        <v>8849</v>
      </c>
      <c r="D4623" s="52" t="s">
        <v>27</v>
      </c>
      <c r="E4623" s="53">
        <v>432050.22</v>
      </c>
      <c r="F4623" s="23" t="str">
        <f>+IFERROR(VLOOKUP(Tabla1[[#This Row],[Artículo]],'..'!$B$2:$D$569000,3,),"")</f>
        <v/>
      </c>
      <c r="G4623" s="24" t="str">
        <f>IF(H4623=AF4623,"", "Error MC")</f>
        <v>Error MC</v>
      </c>
      <c r="H4623" s="62"/>
      <c r="I4623" s="54">
        <f>+Tabla1[[#This Row],[MC]]*Tabla1[[#This Row],[Pedido]]*Tabla1[[#This Row],[PVC ]]</f>
        <v>0</v>
      </c>
      <c r="J4623" s="26">
        <v>0.21</v>
      </c>
      <c r="K4623" s="63"/>
      <c r="L4623" s="28" t="s">
        <v>17</v>
      </c>
      <c r="M4623" s="53">
        <v>758032.11199999996</v>
      </c>
      <c r="N4623" s="64" t="str">
        <f>+IF(Tabla1[[#This Row],[F PMPI]]="SÍ","No","Sí")</f>
        <v>Sí</v>
      </c>
      <c r="O4623" s="65">
        <f>+Tabla1[[#This Row],[PVL]]*1.055</f>
        <v>799723.87815999996</v>
      </c>
      <c r="P4623" s="65">
        <f>+Tabla1[[#This Row],[PVL]]*1.43</f>
        <v>1083985.92016</v>
      </c>
      <c r="Q4623" s="66" t="str">
        <f>+HYPERLINK(Tabla1[[#This Row],[PAG]])</f>
        <v>https://todomusica.com.ar/productos-sin-categorias-de-netsuite/3908-a0036.html</v>
      </c>
      <c r="R4623" s="67"/>
      <c r="S4623" s="68"/>
      <c r="T4623" s="69"/>
      <c r="U4623" s="69"/>
      <c r="V4623" s="69"/>
      <c r="W4623" s="69"/>
      <c r="X4623" s="69"/>
      <c r="Y4623" s="35"/>
      <c r="Z4623" s="35" t="s">
        <v>28042</v>
      </c>
      <c r="AA4623" s="36">
        <v>1</v>
      </c>
      <c r="AB4623" s="35" t="s">
        <v>27</v>
      </c>
      <c r="AC4623" s="35" t="str">
        <f>+IF(Tabla1[[#This Row],[STK]]="no","Sin STK", "STK disponible")</f>
        <v>Sin STK</v>
      </c>
      <c r="AD4623" s="35">
        <f>+I4623*J4623</f>
        <v>0</v>
      </c>
      <c r="AE4623" s="35">
        <f>+I4623*K4623</f>
        <v>0</v>
      </c>
      <c r="AF4623" s="36">
        <f>IF(Tabla1[[#This Row],[ref pack]]=1,Tabla1[[#This Row],[Pedido]],LCM(Tabla1[[#This Row],[MC VIEJO]],Tabla1[[#This Row],[Pedido]]))</f>
        <v>1</v>
      </c>
      <c r="AG4623" s="36">
        <f>+VLOOKUP(Tabla1[[#This Row],[Artículo]],'.'!$B$2:$D$11481,3,)</f>
        <v>1</v>
      </c>
      <c r="AH4623" s="37" t="str">
        <f>+IFERROR(SEARCH("pack",Tabla1[[#This Row],[PACK]]),"")</f>
        <v/>
      </c>
    </row>
    <row r="4624" spans="1:34" ht="24" customHeight="1" x14ac:dyDescent="0.2">
      <c r="A4624" s="50" t="s">
        <v>8807</v>
      </c>
      <c r="B4624" s="60" t="s">
        <v>8850</v>
      </c>
      <c r="C4624" s="61" t="s">
        <v>8851</v>
      </c>
      <c r="D4624" s="52" t="s">
        <v>9842</v>
      </c>
      <c r="E4624" s="53">
        <v>365110.57</v>
      </c>
      <c r="F4624" s="23" t="str">
        <f>+IFERROR(VLOOKUP(Tabla1[[#This Row],[Artículo]],'..'!$B$2:$D$569000,3,),"")</f>
        <v/>
      </c>
      <c r="G4624" s="24" t="str">
        <f>IF(H4624=AF4624,"", "Error MC")</f>
        <v>Error MC</v>
      </c>
      <c r="H4624" s="62"/>
      <c r="I4624" s="54">
        <f>+Tabla1[[#This Row],[MC]]*Tabla1[[#This Row],[Pedido]]*Tabla1[[#This Row],[PVC ]]</f>
        <v>0</v>
      </c>
      <c r="J4624" s="26">
        <v>0.21</v>
      </c>
      <c r="K4624" s="63"/>
      <c r="L4624" s="28" t="s">
        <v>17</v>
      </c>
      <c r="M4624" s="53">
        <v>640586.49899999995</v>
      </c>
      <c r="N4624" s="64" t="str">
        <f>+IF(Tabla1[[#This Row],[F PMPI]]="SÍ","No","Sí")</f>
        <v>Sí</v>
      </c>
      <c r="O4624" s="65">
        <f>+Tabla1[[#This Row],[PVL]]*1.055</f>
        <v>675818.75644499995</v>
      </c>
      <c r="P4624" s="65">
        <f>+Tabla1[[#This Row],[PVL]]*1.43</f>
        <v>916038.69356999989</v>
      </c>
      <c r="Q4624" s="66" t="str">
        <f>+HYPERLINK(Tabla1[[#This Row],[PAG]])</f>
        <v>https://todomusica.com.ar/productos-sin-categorias-de-netsuite/3910-a0042.html</v>
      </c>
      <c r="R4624" s="67"/>
      <c r="S4624" s="68"/>
      <c r="T4624" s="69"/>
      <c r="U4624" s="69"/>
      <c r="V4624" s="69"/>
      <c r="W4624" s="69"/>
      <c r="X4624" s="69"/>
      <c r="Y4624" s="35"/>
      <c r="Z4624" s="35" t="s">
        <v>28043</v>
      </c>
      <c r="AA4624" s="36">
        <v>1</v>
      </c>
      <c r="AB4624" s="35" t="s">
        <v>27</v>
      </c>
      <c r="AC4624" s="35" t="str">
        <f>+IF(Tabla1[[#This Row],[STK]]="no","Sin STK", "STK disponible")</f>
        <v>STK disponible</v>
      </c>
      <c r="AD4624" s="35">
        <f>+I4624*J4624</f>
        <v>0</v>
      </c>
      <c r="AE4624" s="35">
        <f>+I4624*K4624</f>
        <v>0</v>
      </c>
      <c r="AF4624" s="36">
        <f>IF(Tabla1[[#This Row],[ref pack]]=1,Tabla1[[#This Row],[Pedido]],LCM(Tabla1[[#This Row],[MC VIEJO]],Tabla1[[#This Row],[Pedido]]))</f>
        <v>1</v>
      </c>
      <c r="AG4624" s="36">
        <f>+VLOOKUP(Tabla1[[#This Row],[Artículo]],'.'!$B$2:$D$11481,3,)</f>
        <v>1</v>
      </c>
      <c r="AH4624" s="37" t="str">
        <f>+IFERROR(SEARCH("pack",Tabla1[[#This Row],[PACK]]),"")</f>
        <v/>
      </c>
    </row>
    <row r="4625" spans="1:34" ht="24" customHeight="1" x14ac:dyDescent="0.2">
      <c r="A4625" s="50" t="s">
        <v>8807</v>
      </c>
      <c r="B4625" s="60" t="s">
        <v>8852</v>
      </c>
      <c r="C4625" s="61" t="s">
        <v>8853</v>
      </c>
      <c r="D4625" s="52" t="s">
        <v>27</v>
      </c>
      <c r="E4625" s="53">
        <v>395523.1</v>
      </c>
      <c r="F4625" s="23" t="str">
        <f>+IFERROR(VLOOKUP(Tabla1[[#This Row],[Artículo]],'..'!$B$2:$D$569000,3,),"")</f>
        <v/>
      </c>
      <c r="G4625" s="24" t="str">
        <f>IF(H4625=AF4625,"", "Error MC")</f>
        <v>Error MC</v>
      </c>
      <c r="H4625" s="62"/>
      <c r="I4625" s="54">
        <f>+Tabla1[[#This Row],[MC]]*Tabla1[[#This Row],[Pedido]]*Tabla1[[#This Row],[PVC ]]</f>
        <v>0</v>
      </c>
      <c r="J4625" s="26">
        <v>0.21</v>
      </c>
      <c r="K4625" s="63"/>
      <c r="L4625" s="28" t="s">
        <v>17</v>
      </c>
      <c r="M4625" s="53">
        <v>693945.28500000003</v>
      </c>
      <c r="N4625" s="64" t="str">
        <f>+IF(Tabla1[[#This Row],[F PMPI]]="SÍ","No","Sí")</f>
        <v>Sí</v>
      </c>
      <c r="O4625" s="65">
        <f>+Tabla1[[#This Row],[PVL]]*1.055</f>
        <v>732112.27567500004</v>
      </c>
      <c r="P4625" s="65">
        <f>+Tabla1[[#This Row],[PVL]]*1.43</f>
        <v>992341.75754999998</v>
      </c>
      <c r="Q4625" s="66" t="str">
        <f>+HYPERLINK(Tabla1[[#This Row],[PAG]])</f>
        <v>https://todomusica.com.ar/platillos/3911-a0070.html</v>
      </c>
      <c r="R4625" s="67"/>
      <c r="S4625" s="68"/>
      <c r="T4625" s="69"/>
      <c r="U4625" s="69"/>
      <c r="V4625" s="69"/>
      <c r="W4625" s="69"/>
      <c r="X4625" s="69"/>
      <c r="Y4625" s="35"/>
      <c r="Z4625" s="35" t="s">
        <v>28044</v>
      </c>
      <c r="AA4625" s="36">
        <v>1</v>
      </c>
      <c r="AB4625" s="35" t="s">
        <v>27</v>
      </c>
      <c r="AC4625" s="35" t="str">
        <f>+IF(Tabla1[[#This Row],[STK]]="no","Sin STK", "STK disponible")</f>
        <v>Sin STK</v>
      </c>
      <c r="AD4625" s="35">
        <f>+I4625*J4625</f>
        <v>0</v>
      </c>
      <c r="AE4625" s="35">
        <f>+I4625*K4625</f>
        <v>0</v>
      </c>
      <c r="AF4625" s="36">
        <f>IF(Tabla1[[#This Row],[ref pack]]=1,Tabla1[[#This Row],[Pedido]],LCM(Tabla1[[#This Row],[MC VIEJO]],Tabla1[[#This Row],[Pedido]]))</f>
        <v>1</v>
      </c>
      <c r="AG4625" s="36">
        <f>+VLOOKUP(Tabla1[[#This Row],[Artículo]],'.'!$B$2:$D$11481,3,)</f>
        <v>1</v>
      </c>
      <c r="AH4625" s="37" t="str">
        <f>+IFERROR(SEARCH("pack",Tabla1[[#This Row],[PACK]]),"")</f>
        <v/>
      </c>
    </row>
    <row r="4626" spans="1:34" ht="24" customHeight="1" x14ac:dyDescent="0.2">
      <c r="A4626" s="50" t="s">
        <v>8807</v>
      </c>
      <c r="B4626" s="60" t="s">
        <v>8854</v>
      </c>
      <c r="C4626" s="61" t="s">
        <v>8855</v>
      </c>
      <c r="D4626" s="52" t="s">
        <v>9842</v>
      </c>
      <c r="E4626" s="53">
        <v>395523.1</v>
      </c>
      <c r="F4626" s="23" t="str">
        <f>+IFERROR(VLOOKUP(Tabla1[[#This Row],[Artículo]],'..'!$B$2:$D$569000,3,),"")</f>
        <v/>
      </c>
      <c r="G4626" s="24" t="str">
        <f>IF(H4626=AF4626,"", "Error MC")</f>
        <v>Error MC</v>
      </c>
      <c r="H4626" s="62"/>
      <c r="I4626" s="54">
        <f>+Tabla1[[#This Row],[MC]]*Tabla1[[#This Row],[Pedido]]*Tabla1[[#This Row],[PVC ]]</f>
        <v>0</v>
      </c>
      <c r="J4626" s="26">
        <v>0.21</v>
      </c>
      <c r="K4626" s="63"/>
      <c r="L4626" s="28" t="s">
        <v>17</v>
      </c>
      <c r="M4626" s="53">
        <v>693945.28500000003</v>
      </c>
      <c r="N4626" s="64" t="str">
        <f>+IF(Tabla1[[#This Row],[F PMPI]]="SÍ","No","Sí")</f>
        <v>Sí</v>
      </c>
      <c r="O4626" s="65">
        <f>+Tabla1[[#This Row],[PVL]]*1.055</f>
        <v>732112.27567500004</v>
      </c>
      <c r="P4626" s="65">
        <f>+Tabla1[[#This Row],[PVL]]*1.43</f>
        <v>992341.75754999998</v>
      </c>
      <c r="Q4626" s="66" t="str">
        <f>+HYPERLINK(Tabla1[[#This Row],[PAG]])</f>
        <v>https://todomusica.com.ar/productos-sin-categorias-de-netsuite/3912-a0079.html</v>
      </c>
      <c r="R4626" s="67"/>
      <c r="S4626" s="68"/>
      <c r="T4626" s="69"/>
      <c r="U4626" s="69"/>
      <c r="V4626" s="69"/>
      <c r="W4626" s="69"/>
      <c r="X4626" s="69"/>
      <c r="Y4626" s="35"/>
      <c r="Z4626" s="35" t="s">
        <v>28045</v>
      </c>
      <c r="AA4626" s="36">
        <v>1</v>
      </c>
      <c r="AB4626" s="35" t="s">
        <v>27</v>
      </c>
      <c r="AC4626" s="35" t="str">
        <f>+IF(Tabla1[[#This Row],[STK]]="no","Sin STK", "STK disponible")</f>
        <v>STK disponible</v>
      </c>
      <c r="AD4626" s="35">
        <f>+I4626*J4626</f>
        <v>0</v>
      </c>
      <c r="AE4626" s="35">
        <f>+I4626*K4626</f>
        <v>0</v>
      </c>
      <c r="AF4626" s="36">
        <f>IF(Tabla1[[#This Row],[ref pack]]=1,Tabla1[[#This Row],[Pedido]],LCM(Tabla1[[#This Row],[MC VIEJO]],Tabla1[[#This Row],[Pedido]]))</f>
        <v>1</v>
      </c>
      <c r="AG4626" s="36">
        <f>+VLOOKUP(Tabla1[[#This Row],[Artículo]],'.'!$B$2:$D$11481,3,)</f>
        <v>1</v>
      </c>
      <c r="AH4626" s="37" t="str">
        <f>+IFERROR(SEARCH("pack",Tabla1[[#This Row],[PACK]]),"")</f>
        <v/>
      </c>
    </row>
    <row r="4627" spans="1:34" ht="24" customHeight="1" x14ac:dyDescent="0.2">
      <c r="A4627" s="50" t="s">
        <v>8807</v>
      </c>
      <c r="B4627" s="60" t="s">
        <v>8856</v>
      </c>
      <c r="C4627" s="61" t="s">
        <v>8857</v>
      </c>
      <c r="D4627" s="52" t="s">
        <v>27</v>
      </c>
      <c r="E4627" s="53">
        <v>444210.62</v>
      </c>
      <c r="F4627" s="23" t="str">
        <f>+IFERROR(VLOOKUP(Tabla1[[#This Row],[Artículo]],'..'!$B$2:$D$569000,3,),"")</f>
        <v/>
      </c>
      <c r="G4627" s="24" t="str">
        <f>IF(H4627=AF4627,"", "Error MC")</f>
        <v>Error MC</v>
      </c>
      <c r="H4627" s="62"/>
      <c r="I4627" s="54">
        <f>+Tabla1[[#This Row],[MC]]*Tabla1[[#This Row],[Pedido]]*Tabla1[[#This Row],[PVC ]]</f>
        <v>0</v>
      </c>
      <c r="J4627" s="26">
        <v>0.21</v>
      </c>
      <c r="K4627" s="63"/>
      <c r="L4627" s="28" t="s">
        <v>17</v>
      </c>
      <c r="M4627" s="53">
        <v>779367.53399999999</v>
      </c>
      <c r="N4627" s="64" t="str">
        <f>+IF(Tabla1[[#This Row],[F PMPI]]="SÍ","No","Sí")</f>
        <v>Sí</v>
      </c>
      <c r="O4627" s="65">
        <f>+Tabla1[[#This Row],[PVL]]*1.055</f>
        <v>822232.74836999993</v>
      </c>
      <c r="P4627" s="65">
        <f>+Tabla1[[#This Row],[PVL]]*1.43</f>
        <v>1114495.5736199999</v>
      </c>
      <c r="Q4627" s="66" t="str">
        <f>+HYPERLINK(Tabla1[[#This Row],[PAG]])</f>
        <v>https://todomusica.com.ar/productos-sin-categorias-de-netsuite/3914-a0082.html</v>
      </c>
      <c r="R4627" s="67"/>
      <c r="S4627" s="68"/>
      <c r="T4627" s="69"/>
      <c r="U4627" s="69"/>
      <c r="V4627" s="69"/>
      <c r="W4627" s="69"/>
      <c r="X4627" s="69"/>
      <c r="Y4627" s="35"/>
      <c r="Z4627" s="35" t="s">
        <v>28046</v>
      </c>
      <c r="AA4627" s="36">
        <v>1</v>
      </c>
      <c r="AB4627" s="35" t="s">
        <v>27</v>
      </c>
      <c r="AC4627" s="35" t="str">
        <f>+IF(Tabla1[[#This Row],[STK]]="no","Sin STK", "STK disponible")</f>
        <v>Sin STK</v>
      </c>
      <c r="AD4627" s="35">
        <f>+I4627*J4627</f>
        <v>0</v>
      </c>
      <c r="AE4627" s="35">
        <f>+I4627*K4627</f>
        <v>0</v>
      </c>
      <c r="AF4627" s="36">
        <f>IF(Tabla1[[#This Row],[ref pack]]=1,Tabla1[[#This Row],[Pedido]],LCM(Tabla1[[#This Row],[MC VIEJO]],Tabla1[[#This Row],[Pedido]]))</f>
        <v>1</v>
      </c>
      <c r="AG4627" s="36">
        <f>+VLOOKUP(Tabla1[[#This Row],[Artículo]],'.'!$B$2:$D$11481,3,)</f>
        <v>1</v>
      </c>
      <c r="AH4627" s="37" t="str">
        <f>+IFERROR(SEARCH("pack",Tabla1[[#This Row],[PACK]]),"")</f>
        <v/>
      </c>
    </row>
    <row r="4628" spans="1:34" ht="24" customHeight="1" x14ac:dyDescent="0.2">
      <c r="A4628" s="50" t="s">
        <v>8807</v>
      </c>
      <c r="B4628" s="60" t="s">
        <v>8858</v>
      </c>
      <c r="C4628" s="61" t="s">
        <v>8859</v>
      </c>
      <c r="D4628" s="52" t="s">
        <v>9842</v>
      </c>
      <c r="E4628" s="53">
        <v>450302.31</v>
      </c>
      <c r="F4628" s="23" t="str">
        <f>+IFERROR(VLOOKUP(Tabla1[[#This Row],[Artículo]],'..'!$B$2:$D$569000,3,),"")</f>
        <v/>
      </c>
      <c r="G4628" s="24" t="str">
        <f>IF(H4628=AF4628,"", "Error MC")</f>
        <v>Error MC</v>
      </c>
      <c r="H4628" s="62"/>
      <c r="I4628" s="54">
        <f>+Tabla1[[#This Row],[MC]]*Tabla1[[#This Row],[Pedido]]*Tabla1[[#This Row],[PVC ]]</f>
        <v>0</v>
      </c>
      <c r="J4628" s="26">
        <v>0.21</v>
      </c>
      <c r="K4628" s="63"/>
      <c r="L4628" s="28" t="s">
        <v>17</v>
      </c>
      <c r="M4628" s="53">
        <v>790055.40399999998</v>
      </c>
      <c r="N4628" s="64" t="str">
        <f>+IF(Tabla1[[#This Row],[F PMPI]]="SÍ","No","Sí")</f>
        <v>Sí</v>
      </c>
      <c r="O4628" s="65">
        <f>+Tabla1[[#This Row],[PVL]]*1.055</f>
        <v>833508.45121999993</v>
      </c>
      <c r="P4628" s="65">
        <f>+Tabla1[[#This Row],[PVL]]*1.43</f>
        <v>1129779.2277199998</v>
      </c>
      <c r="Q4628" s="66" t="str">
        <f>+HYPERLINK(Tabla1[[#This Row],[PAG]])</f>
        <v>https://todomusica.com.ar/platillos/569-a0123.html</v>
      </c>
      <c r="R4628" s="67"/>
      <c r="S4628" s="68"/>
      <c r="T4628" s="69"/>
      <c r="U4628" s="69"/>
      <c r="V4628" s="69"/>
      <c r="W4628" s="69"/>
      <c r="X4628" s="69"/>
      <c r="Y4628" s="35"/>
      <c r="Z4628" s="35" t="s">
        <v>28047</v>
      </c>
      <c r="AA4628" s="36">
        <v>1</v>
      </c>
      <c r="AB4628" s="35" t="s">
        <v>27</v>
      </c>
      <c r="AC4628" s="35" t="str">
        <f>+IF(Tabla1[[#This Row],[STK]]="no","Sin STK", "STK disponible")</f>
        <v>STK disponible</v>
      </c>
      <c r="AD4628" s="35">
        <f>+I4628*J4628</f>
        <v>0</v>
      </c>
      <c r="AE4628" s="35">
        <f>+I4628*K4628</f>
        <v>0</v>
      </c>
      <c r="AF4628" s="36">
        <f>IF(Tabla1[[#This Row],[ref pack]]=1,Tabla1[[#This Row],[Pedido]],LCM(Tabla1[[#This Row],[MC VIEJO]],Tabla1[[#This Row],[Pedido]]))</f>
        <v>1</v>
      </c>
      <c r="AG4628" s="36">
        <f>+VLOOKUP(Tabla1[[#This Row],[Artículo]],'.'!$B$2:$D$11481,3,)</f>
        <v>1</v>
      </c>
      <c r="AH4628" s="37" t="str">
        <f>+IFERROR(SEARCH("pack",Tabla1[[#This Row],[PACK]]),"")</f>
        <v/>
      </c>
    </row>
    <row r="4629" spans="1:34" ht="24" customHeight="1" x14ac:dyDescent="0.2">
      <c r="A4629" s="50" t="s">
        <v>8807</v>
      </c>
      <c r="B4629" s="60" t="s">
        <v>8860</v>
      </c>
      <c r="C4629" s="61" t="s">
        <v>8861</v>
      </c>
      <c r="D4629" s="52" t="s">
        <v>9842</v>
      </c>
      <c r="E4629" s="53">
        <v>450302.31</v>
      </c>
      <c r="F4629" s="23" t="str">
        <f>+IFERROR(VLOOKUP(Tabla1[[#This Row],[Artículo]],'..'!$B$2:$D$569000,3,),"")</f>
        <v/>
      </c>
      <c r="G4629" s="24" t="str">
        <f>IF(H4629=AF4629,"", "Error MC")</f>
        <v>Error MC</v>
      </c>
      <c r="H4629" s="62"/>
      <c r="I4629" s="54">
        <f>+Tabla1[[#This Row],[MC]]*Tabla1[[#This Row],[Pedido]]*Tabla1[[#This Row],[PVC ]]</f>
        <v>0</v>
      </c>
      <c r="J4629" s="26">
        <v>0.21</v>
      </c>
      <c r="K4629" s="63"/>
      <c r="L4629" s="28" t="s">
        <v>17</v>
      </c>
      <c r="M4629" s="53">
        <v>790055.40399999998</v>
      </c>
      <c r="N4629" s="64" t="str">
        <f>+IF(Tabla1[[#This Row],[F PMPI]]="SÍ","No","Sí")</f>
        <v>Sí</v>
      </c>
      <c r="O4629" s="65">
        <f>+Tabla1[[#This Row],[PVL]]*1.055</f>
        <v>833508.45121999993</v>
      </c>
      <c r="P4629" s="65">
        <f>+Tabla1[[#This Row],[PVL]]*1.43</f>
        <v>1129779.2277199998</v>
      </c>
      <c r="Q4629" s="66" t="str">
        <f>+HYPERLINK(Tabla1[[#This Row],[PAG]])</f>
        <v>https://todomusica.com.ar/productos-sin-categorias-de-netsuite/3916-a0133.html</v>
      </c>
      <c r="R4629" s="67"/>
      <c r="S4629" s="68"/>
      <c r="T4629" s="69"/>
      <c r="U4629" s="69"/>
      <c r="V4629" s="69"/>
      <c r="W4629" s="69"/>
      <c r="X4629" s="69"/>
      <c r="Y4629" s="35"/>
      <c r="Z4629" s="35" t="s">
        <v>28048</v>
      </c>
      <c r="AA4629" s="36">
        <v>1</v>
      </c>
      <c r="AB4629" s="35" t="s">
        <v>27</v>
      </c>
      <c r="AC4629" s="35" t="str">
        <f>+IF(Tabla1[[#This Row],[STK]]="no","Sin STK", "STK disponible")</f>
        <v>STK disponible</v>
      </c>
      <c r="AD4629" s="35">
        <f>+I4629*J4629</f>
        <v>0</v>
      </c>
      <c r="AE4629" s="35">
        <f>+I4629*K4629</f>
        <v>0</v>
      </c>
      <c r="AF4629" s="36">
        <f>IF(Tabla1[[#This Row],[ref pack]]=1,Tabla1[[#This Row],[Pedido]],LCM(Tabla1[[#This Row],[MC VIEJO]],Tabla1[[#This Row],[Pedido]]))</f>
        <v>1</v>
      </c>
      <c r="AG4629" s="36">
        <f>+VLOOKUP(Tabla1[[#This Row],[Artículo]],'.'!$B$2:$D$11481,3,)</f>
        <v>1</v>
      </c>
      <c r="AH4629" s="37" t="str">
        <f>+IFERROR(SEARCH("pack",Tabla1[[#This Row],[PACK]]),"")</f>
        <v/>
      </c>
    </row>
    <row r="4630" spans="1:34" ht="24" customHeight="1" x14ac:dyDescent="0.2">
      <c r="A4630" s="50" t="s">
        <v>8807</v>
      </c>
      <c r="B4630" s="60" t="s">
        <v>8862</v>
      </c>
      <c r="C4630" s="61" t="s">
        <v>8863</v>
      </c>
      <c r="D4630" s="52" t="s">
        <v>27</v>
      </c>
      <c r="E4630" s="53">
        <v>225107.64</v>
      </c>
      <c r="F4630" s="23" t="str">
        <f>+IFERROR(VLOOKUP(Tabla1[[#This Row],[Artículo]],'..'!$B$2:$D$569000,3,),"")</f>
        <v/>
      </c>
      <c r="G4630" s="24" t="str">
        <f>IF(H4630=AF4630,"", "Error MC")</f>
        <v>Error MC</v>
      </c>
      <c r="H4630" s="62"/>
      <c r="I4630" s="54">
        <f>+Tabla1[[#This Row],[MC]]*Tabla1[[#This Row],[Pedido]]*Tabla1[[#This Row],[PVC ]]</f>
        <v>0</v>
      </c>
      <c r="J4630" s="26">
        <v>0.21</v>
      </c>
      <c r="K4630" s="63"/>
      <c r="L4630" s="28" t="s">
        <v>17</v>
      </c>
      <c r="M4630" s="53">
        <v>394951.35700000002</v>
      </c>
      <c r="N4630" s="64" t="str">
        <f>+IF(Tabla1[[#This Row],[F PMPI]]="SÍ","No","Sí")</f>
        <v>Sí</v>
      </c>
      <c r="O4630" s="65">
        <f>+Tabla1[[#This Row],[PVL]]*1.055</f>
        <v>416673.68163499999</v>
      </c>
      <c r="P4630" s="65">
        <f>+Tabla1[[#This Row],[PVL]]*1.43</f>
        <v>564780.44050999999</v>
      </c>
      <c r="Q4630" s="66" t="str">
        <f>+HYPERLINK(Tabla1[[#This Row],[PAG]])</f>
        <v>https://todomusica.com.ar/productos-sin-categorias-de-netsuite/3916-a0133.html</v>
      </c>
      <c r="R4630" s="67"/>
      <c r="S4630" s="68"/>
      <c r="T4630" s="69"/>
      <c r="U4630" s="69"/>
      <c r="V4630" s="69"/>
      <c r="W4630" s="69"/>
      <c r="X4630" s="69"/>
      <c r="Y4630" s="35"/>
      <c r="Z4630" s="35" t="s">
        <v>28048</v>
      </c>
      <c r="AA4630" s="36">
        <v>1</v>
      </c>
      <c r="AB4630" s="35" t="s">
        <v>27</v>
      </c>
      <c r="AC4630" s="35" t="str">
        <f>+IF(Tabla1[[#This Row],[STK]]="no","Sin STK", "STK disponible")</f>
        <v>Sin STK</v>
      </c>
      <c r="AD4630" s="35">
        <f>+I4630*J4630</f>
        <v>0</v>
      </c>
      <c r="AE4630" s="35">
        <f>+I4630*K4630</f>
        <v>0</v>
      </c>
      <c r="AF4630" s="36">
        <f>IF(Tabla1[[#This Row],[ref pack]]=1,Tabla1[[#This Row],[Pedido]],LCM(Tabla1[[#This Row],[MC VIEJO]],Tabla1[[#This Row],[Pedido]]))</f>
        <v>1</v>
      </c>
      <c r="AG4630" s="36">
        <f>+VLOOKUP(Tabla1[[#This Row],[Artículo]],'.'!$B$2:$D$11481,3,)</f>
        <v>1</v>
      </c>
      <c r="AH4630" s="37" t="str">
        <f>+IFERROR(SEARCH("pack",Tabla1[[#This Row],[PACK]]),"")</f>
        <v/>
      </c>
    </row>
    <row r="4631" spans="1:34" ht="24" customHeight="1" x14ac:dyDescent="0.2">
      <c r="A4631" s="50" t="s">
        <v>8807</v>
      </c>
      <c r="B4631" s="60" t="s">
        <v>8864</v>
      </c>
      <c r="C4631" s="61" t="s">
        <v>24242</v>
      </c>
      <c r="D4631" s="52" t="s">
        <v>9842</v>
      </c>
      <c r="E4631" s="53">
        <v>225107.64</v>
      </c>
      <c r="F4631" s="23" t="str">
        <f>+IFERROR(VLOOKUP(Tabla1[[#This Row],[Artículo]],'..'!$B$2:$D$569000,3,),"")</f>
        <v/>
      </c>
      <c r="G4631" s="24" t="str">
        <f>IF(H4631=AF4631,"", "Error MC")</f>
        <v>Error MC</v>
      </c>
      <c r="H4631" s="62"/>
      <c r="I4631" s="54">
        <f>+Tabla1[[#This Row],[MC]]*Tabla1[[#This Row],[Pedido]]*Tabla1[[#This Row],[PVC ]]</f>
        <v>0</v>
      </c>
      <c r="J4631" s="26">
        <v>0.21</v>
      </c>
      <c r="K4631" s="63"/>
      <c r="L4631" s="28" t="s">
        <v>17</v>
      </c>
      <c r="M4631" s="53">
        <v>394951.35700000002</v>
      </c>
      <c r="N4631" s="64" t="str">
        <f>+IF(Tabla1[[#This Row],[F PMPI]]="SÍ","No","Sí")</f>
        <v>Sí</v>
      </c>
      <c r="O4631" s="65">
        <f>+Tabla1[[#This Row],[PVL]]*1.055</f>
        <v>416673.68163499999</v>
      </c>
      <c r="P4631" s="65">
        <f>+Tabla1[[#This Row],[PVL]]*1.43</f>
        <v>564780.44050999999</v>
      </c>
      <c r="Q4631" s="66" t="str">
        <f>+HYPERLINK(Tabla1[[#This Row],[PAG]])</f>
        <v>https://todomusica.com.ar/productos-sin-categorias-de-netsuite/3916-a0133.html</v>
      </c>
      <c r="R4631" s="67"/>
      <c r="S4631" s="68"/>
      <c r="T4631" s="69"/>
      <c r="U4631" s="69"/>
      <c r="V4631" s="69"/>
      <c r="W4631" s="69"/>
      <c r="X4631" s="69"/>
      <c r="Y4631" s="35"/>
      <c r="Z4631" s="35" t="s">
        <v>28048</v>
      </c>
      <c r="AA4631" s="36">
        <v>1</v>
      </c>
      <c r="AB4631" s="35" t="s">
        <v>27</v>
      </c>
      <c r="AC4631" s="35" t="str">
        <f>+IF(Tabla1[[#This Row],[STK]]="no","Sin STK", "STK disponible")</f>
        <v>STK disponible</v>
      </c>
      <c r="AD4631" s="35">
        <f>+I4631*J4631</f>
        <v>0</v>
      </c>
      <c r="AE4631" s="35">
        <f>+I4631*K4631</f>
        <v>0</v>
      </c>
      <c r="AF4631" s="36">
        <f>IF(Tabla1[[#This Row],[ref pack]]=1,Tabla1[[#This Row],[Pedido]],LCM(Tabla1[[#This Row],[MC VIEJO]],Tabla1[[#This Row],[Pedido]]))</f>
        <v>1</v>
      </c>
      <c r="AG4631" s="36">
        <f>+VLOOKUP(Tabla1[[#This Row],[Artículo]],'.'!$B$2:$D$11481,3,)</f>
        <v>1</v>
      </c>
      <c r="AH4631" s="37" t="str">
        <f>+IFERROR(SEARCH("pack",Tabla1[[#This Row],[PACK]]),"")</f>
        <v/>
      </c>
    </row>
    <row r="4632" spans="1:34" ht="24" customHeight="1" x14ac:dyDescent="0.2">
      <c r="A4632" s="50" t="s">
        <v>8807</v>
      </c>
      <c r="B4632" s="60" t="s">
        <v>8866</v>
      </c>
      <c r="C4632" s="61" t="s">
        <v>8867</v>
      </c>
      <c r="D4632" s="52" t="s">
        <v>9842</v>
      </c>
      <c r="E4632" s="53">
        <v>486829.31</v>
      </c>
      <c r="F4632" s="23" t="str">
        <f>+IFERROR(VLOOKUP(Tabla1[[#This Row],[Artículo]],'..'!$B$2:$D$569000,3,),"")</f>
        <v/>
      </c>
      <c r="G4632" s="24" t="str">
        <f>IF(H4632=AF4632,"", "Error MC")</f>
        <v>Error MC</v>
      </c>
      <c r="H4632" s="62"/>
      <c r="I4632" s="54">
        <f>+Tabla1[[#This Row],[MC]]*Tabla1[[#This Row],[Pedido]]*Tabla1[[#This Row],[PVC ]]</f>
        <v>0</v>
      </c>
      <c r="J4632" s="26">
        <v>0.21</v>
      </c>
      <c r="K4632" s="63"/>
      <c r="L4632" s="28" t="s">
        <v>17</v>
      </c>
      <c r="M4632" s="53">
        <v>854142.02500000002</v>
      </c>
      <c r="N4632" s="64" t="str">
        <f>+IF(Tabla1[[#This Row],[F PMPI]]="SÍ","No","Sí")</f>
        <v>Sí</v>
      </c>
      <c r="O4632" s="65">
        <f>+Tabla1[[#This Row],[PVL]]*1.055</f>
        <v>901119.83637499996</v>
      </c>
      <c r="P4632" s="65">
        <f>+Tabla1[[#This Row],[PVL]]*1.43</f>
        <v>1221423.0957500001</v>
      </c>
      <c r="Q4632" s="66" t="str">
        <f>+HYPERLINK(Tabla1[[#This Row],[PAG]])</f>
        <v>https://todomusica.com.ar/productos-sin-categorias-de-netsuite/6794-a0136.html</v>
      </c>
      <c r="R4632" s="67"/>
      <c r="S4632" s="68"/>
      <c r="T4632" s="69"/>
      <c r="U4632" s="69"/>
      <c r="V4632" s="69"/>
      <c r="W4632" s="69"/>
      <c r="X4632" s="69"/>
      <c r="Y4632" s="35"/>
      <c r="Z4632" s="35" t="s">
        <v>28049</v>
      </c>
      <c r="AA4632" s="36">
        <v>1</v>
      </c>
      <c r="AB4632" s="35" t="s">
        <v>27</v>
      </c>
      <c r="AC4632" s="35" t="str">
        <f>+IF(Tabla1[[#This Row],[STK]]="no","Sin STK", "STK disponible")</f>
        <v>STK disponible</v>
      </c>
      <c r="AD4632" s="35">
        <f>+I4632*J4632</f>
        <v>0</v>
      </c>
      <c r="AE4632" s="35">
        <f>+I4632*K4632</f>
        <v>0</v>
      </c>
      <c r="AF4632" s="36">
        <f>IF(Tabla1[[#This Row],[ref pack]]=1,Tabla1[[#This Row],[Pedido]],LCM(Tabla1[[#This Row],[MC VIEJO]],Tabla1[[#This Row],[Pedido]]))</f>
        <v>1</v>
      </c>
      <c r="AG4632" s="36">
        <f>+VLOOKUP(Tabla1[[#This Row],[Artículo]],'.'!$B$2:$D$11481,3,)</f>
        <v>1</v>
      </c>
      <c r="AH4632" s="37" t="str">
        <f>+IFERROR(SEARCH("pack",Tabla1[[#This Row],[PACK]]),"")</f>
        <v/>
      </c>
    </row>
    <row r="4633" spans="1:34" ht="24" customHeight="1" x14ac:dyDescent="0.2">
      <c r="A4633" s="50" t="s">
        <v>8807</v>
      </c>
      <c r="B4633" s="60" t="s">
        <v>8868</v>
      </c>
      <c r="C4633" s="61" t="s">
        <v>8869</v>
      </c>
      <c r="D4633" s="52" t="s">
        <v>27</v>
      </c>
      <c r="E4633" s="53">
        <v>450302.31</v>
      </c>
      <c r="F4633" s="23" t="str">
        <f>+IFERROR(VLOOKUP(Tabla1[[#This Row],[Artículo]],'..'!$B$2:$D$569000,3,),"")</f>
        <v/>
      </c>
      <c r="G4633" s="24" t="str">
        <f>IF(H4633=AF4633,"", "Error MC")</f>
        <v>Error MC</v>
      </c>
      <c r="H4633" s="62"/>
      <c r="I4633" s="54">
        <f>+Tabla1[[#This Row],[MC]]*Tabla1[[#This Row],[Pedido]]*Tabla1[[#This Row],[PVC ]]</f>
        <v>0</v>
      </c>
      <c r="J4633" s="26">
        <v>0.21</v>
      </c>
      <c r="K4633" s="63"/>
      <c r="L4633" s="28" t="s">
        <v>17</v>
      </c>
      <c r="M4633" s="53">
        <v>790055.40399999998</v>
      </c>
      <c r="N4633" s="64" t="str">
        <f>+IF(Tabla1[[#This Row],[F PMPI]]="SÍ","No","Sí")</f>
        <v>Sí</v>
      </c>
      <c r="O4633" s="65">
        <f>+Tabla1[[#This Row],[PVL]]*1.055</f>
        <v>833508.45121999993</v>
      </c>
      <c r="P4633" s="65">
        <f>+Tabla1[[#This Row],[PVL]]*1.43</f>
        <v>1129779.2277199998</v>
      </c>
      <c r="Q4633" s="66" t="str">
        <f>+HYPERLINK(Tabla1[[#This Row],[PAG]])</f>
        <v>https://todomusica.com.ar/platillos/159-a0150.html</v>
      </c>
      <c r="R4633" s="67"/>
      <c r="S4633" s="68"/>
      <c r="T4633" s="69"/>
      <c r="U4633" s="69"/>
      <c r="V4633" s="69"/>
      <c r="W4633" s="69"/>
      <c r="X4633" s="69"/>
      <c r="Y4633" s="35"/>
      <c r="Z4633" s="35" t="s">
        <v>28050</v>
      </c>
      <c r="AA4633" s="36">
        <v>1</v>
      </c>
      <c r="AB4633" s="35" t="s">
        <v>27</v>
      </c>
      <c r="AC4633" s="35" t="str">
        <f>+IF(Tabla1[[#This Row],[STK]]="no","Sin STK", "STK disponible")</f>
        <v>Sin STK</v>
      </c>
      <c r="AD4633" s="35">
        <f>+I4633*J4633</f>
        <v>0</v>
      </c>
      <c r="AE4633" s="35">
        <f>+I4633*K4633</f>
        <v>0</v>
      </c>
      <c r="AF4633" s="36">
        <f>IF(Tabla1[[#This Row],[ref pack]]=1,Tabla1[[#This Row],[Pedido]],LCM(Tabla1[[#This Row],[MC VIEJO]],Tabla1[[#This Row],[Pedido]]))</f>
        <v>1</v>
      </c>
      <c r="AG4633" s="36">
        <f>+VLOOKUP(Tabla1[[#This Row],[Artículo]],'.'!$B$2:$D$11481,3,)</f>
        <v>1</v>
      </c>
      <c r="AH4633" s="37" t="str">
        <f>+IFERROR(SEARCH("pack",Tabla1[[#This Row],[PACK]]),"")</f>
        <v/>
      </c>
    </row>
    <row r="4634" spans="1:34" ht="24" customHeight="1" x14ac:dyDescent="0.2">
      <c r="A4634" s="50" t="s">
        <v>8807</v>
      </c>
      <c r="B4634" s="60" t="s">
        <v>8870</v>
      </c>
      <c r="C4634" s="61" t="s">
        <v>8871</v>
      </c>
      <c r="D4634" s="52" t="s">
        <v>27</v>
      </c>
      <c r="E4634" s="53">
        <v>379971.41</v>
      </c>
      <c r="F4634" s="23" t="str">
        <f>+IFERROR(VLOOKUP(Tabla1[[#This Row],[Artículo]],'..'!$B$2:$D$569000,3,),"")</f>
        <v/>
      </c>
      <c r="G4634" s="24" t="str">
        <f>IF(H4634=AF4634,"", "Error MC")</f>
        <v>Error MC</v>
      </c>
      <c r="H4634" s="62"/>
      <c r="I4634" s="54">
        <f>+Tabla1[[#This Row],[MC]]*Tabla1[[#This Row],[Pedido]]*Tabla1[[#This Row],[PVC ]]</f>
        <v>0</v>
      </c>
      <c r="J4634" s="26">
        <v>0.21</v>
      </c>
      <c r="K4634" s="63"/>
      <c r="L4634" s="28" t="s">
        <v>17</v>
      </c>
      <c r="M4634" s="53">
        <v>666659.83299999998</v>
      </c>
      <c r="N4634" s="64" t="str">
        <f>+IF(Tabla1[[#This Row],[F PMPI]]="SÍ","No","Sí")</f>
        <v>Sí</v>
      </c>
      <c r="O4634" s="65">
        <f>+Tabla1[[#This Row],[PVL]]*1.055</f>
        <v>703326.12381499994</v>
      </c>
      <c r="P4634" s="65">
        <f>+Tabla1[[#This Row],[PVL]]*1.43</f>
        <v>953323.56118999992</v>
      </c>
      <c r="Q4634" s="66" t="str">
        <f>+HYPERLINK(Tabla1[[#This Row],[PAG]])</f>
        <v>https://todomusica.com.ar/platillos/3917-a0156.html</v>
      </c>
      <c r="R4634" s="67"/>
      <c r="S4634" s="68"/>
      <c r="T4634" s="69"/>
      <c r="U4634" s="69"/>
      <c r="V4634" s="69"/>
      <c r="W4634" s="69"/>
      <c r="X4634" s="69"/>
      <c r="Y4634" s="35"/>
      <c r="Z4634" s="35" t="s">
        <v>28051</v>
      </c>
      <c r="AA4634" s="36">
        <v>1</v>
      </c>
      <c r="AB4634" s="35" t="s">
        <v>27</v>
      </c>
      <c r="AC4634" s="35" t="str">
        <f>+IF(Tabla1[[#This Row],[STK]]="no","Sin STK", "STK disponible")</f>
        <v>Sin STK</v>
      </c>
      <c r="AD4634" s="35">
        <f>+I4634*J4634</f>
        <v>0</v>
      </c>
      <c r="AE4634" s="35">
        <f>+I4634*K4634</f>
        <v>0</v>
      </c>
      <c r="AF4634" s="36">
        <f>IF(Tabla1[[#This Row],[ref pack]]=1,Tabla1[[#This Row],[Pedido]],LCM(Tabla1[[#This Row],[MC VIEJO]],Tabla1[[#This Row],[Pedido]]))</f>
        <v>1</v>
      </c>
      <c r="AG4634" s="36">
        <f>+VLOOKUP(Tabla1[[#This Row],[Artículo]],'.'!$B$2:$D$11481,3,)</f>
        <v>1</v>
      </c>
      <c r="AH4634" s="37" t="str">
        <f>+IFERROR(SEARCH("pack",Tabla1[[#This Row],[PACK]]),"")</f>
        <v/>
      </c>
    </row>
    <row r="4635" spans="1:34" ht="24" customHeight="1" x14ac:dyDescent="0.2">
      <c r="A4635" s="50" t="s">
        <v>8807</v>
      </c>
      <c r="B4635" s="60" t="s">
        <v>8872</v>
      </c>
      <c r="C4635" s="61" t="s">
        <v>8873</v>
      </c>
      <c r="D4635" s="52" t="s">
        <v>9842</v>
      </c>
      <c r="E4635" s="53">
        <v>115581.47</v>
      </c>
      <c r="F4635" s="23" t="str">
        <f>+IFERROR(VLOOKUP(Tabla1[[#This Row],[Artículo]],'..'!$B$2:$D$569000,3,),"")</f>
        <v/>
      </c>
      <c r="G4635" s="24" t="str">
        <f>IF(H4635=AF4635,"", "Error MC")</f>
        <v>Error MC</v>
      </c>
      <c r="H4635" s="62"/>
      <c r="I4635" s="54">
        <f>+Tabla1[[#This Row],[MC]]*Tabla1[[#This Row],[Pedido]]*Tabla1[[#This Row],[PVC ]]</f>
        <v>0</v>
      </c>
      <c r="J4635" s="26">
        <v>0.21</v>
      </c>
      <c r="K4635" s="63"/>
      <c r="L4635" s="28" t="s">
        <v>17</v>
      </c>
      <c r="M4635" s="53">
        <v>202787.68700000001</v>
      </c>
      <c r="N4635" s="64" t="str">
        <f>+IF(Tabla1[[#This Row],[F PMPI]]="SÍ","No","Sí")</f>
        <v>Sí</v>
      </c>
      <c r="O4635" s="65">
        <f>+Tabla1[[#This Row],[PVL]]*1.055</f>
        <v>213941.009785</v>
      </c>
      <c r="P4635" s="65">
        <f>+Tabla1[[#This Row],[PVL]]*1.43</f>
        <v>289986.39240999997</v>
      </c>
      <c r="Q4635" s="66" t="str">
        <f>+HYPERLINK(Tabla1[[#This Row],[PAG]])</f>
        <v>https://todomusica.com.ar/productos-sin-categorias-de-netsuite/160-a0206.html</v>
      </c>
      <c r="R4635" s="67"/>
      <c r="S4635" s="68"/>
      <c r="T4635" s="69"/>
      <c r="U4635" s="69"/>
      <c r="V4635" s="69"/>
      <c r="W4635" s="69"/>
      <c r="X4635" s="69"/>
      <c r="Y4635" s="35"/>
      <c r="Z4635" s="35" t="s">
        <v>28052</v>
      </c>
      <c r="AA4635" s="36">
        <v>1</v>
      </c>
      <c r="AB4635" s="35" t="s">
        <v>27</v>
      </c>
      <c r="AC4635" s="35" t="str">
        <f>+IF(Tabla1[[#This Row],[STK]]="no","Sin STK", "STK disponible")</f>
        <v>STK disponible</v>
      </c>
      <c r="AD4635" s="35">
        <f>+I4635*J4635</f>
        <v>0</v>
      </c>
      <c r="AE4635" s="35">
        <f>+I4635*K4635</f>
        <v>0</v>
      </c>
      <c r="AF4635" s="36">
        <f>IF(Tabla1[[#This Row],[ref pack]]=1,Tabla1[[#This Row],[Pedido]],LCM(Tabla1[[#This Row],[MC VIEJO]],Tabla1[[#This Row],[Pedido]]))</f>
        <v>1</v>
      </c>
      <c r="AG4635" s="36">
        <f>+VLOOKUP(Tabla1[[#This Row],[Artículo]],'.'!$B$2:$D$11481,3,)</f>
        <v>1</v>
      </c>
      <c r="AH4635" s="37" t="str">
        <f>+IFERROR(SEARCH("pack",Tabla1[[#This Row],[PACK]]),"")</f>
        <v/>
      </c>
    </row>
    <row r="4636" spans="1:34" ht="24" customHeight="1" x14ac:dyDescent="0.2">
      <c r="A4636" s="50" t="s">
        <v>8807</v>
      </c>
      <c r="B4636" s="60" t="s">
        <v>8874</v>
      </c>
      <c r="C4636" s="61" t="s">
        <v>8875</v>
      </c>
      <c r="D4636" s="52" t="s">
        <v>9842</v>
      </c>
      <c r="E4636" s="53">
        <v>133833.49</v>
      </c>
      <c r="F4636" s="23" t="str">
        <f>+IFERROR(VLOOKUP(Tabla1[[#This Row],[Artículo]],'..'!$B$2:$D$569000,3,),"")</f>
        <v/>
      </c>
      <c r="G4636" s="24" t="str">
        <f>IF(H4636=AF4636,"", "Error MC")</f>
        <v>Error MC</v>
      </c>
      <c r="H4636" s="62"/>
      <c r="I4636" s="54">
        <f>+Tabla1[[#This Row],[MC]]*Tabla1[[#This Row],[Pedido]]*Tabla1[[#This Row],[PVC ]]</f>
        <v>0</v>
      </c>
      <c r="J4636" s="26">
        <v>0.21</v>
      </c>
      <c r="K4636" s="63"/>
      <c r="L4636" s="28" t="s">
        <v>17</v>
      </c>
      <c r="M4636" s="53">
        <v>234810.85800000001</v>
      </c>
      <c r="N4636" s="64" t="str">
        <f>+IF(Tabla1[[#This Row],[F PMPI]]="SÍ","No","Sí")</f>
        <v>Sí</v>
      </c>
      <c r="O4636" s="65">
        <f>+Tabla1[[#This Row],[PVL]]*1.055</f>
        <v>247725.45518999998</v>
      </c>
      <c r="P4636" s="65">
        <f>+Tabla1[[#This Row],[PVL]]*1.43</f>
        <v>335779.52694000001</v>
      </c>
      <c r="Q4636" s="66" t="str">
        <f>+HYPERLINK(Tabla1[[#This Row],[PAG]])</f>
        <v>https://todomusica.com.ar/platillos/3919-a0210.html</v>
      </c>
      <c r="R4636" s="67"/>
      <c r="S4636" s="68"/>
      <c r="T4636" s="69"/>
      <c r="U4636" s="69"/>
      <c r="V4636" s="69"/>
      <c r="W4636" s="69"/>
      <c r="X4636" s="69"/>
      <c r="Y4636" s="35"/>
      <c r="Z4636" s="35" t="s">
        <v>28053</v>
      </c>
      <c r="AA4636" s="36">
        <v>1</v>
      </c>
      <c r="AB4636" s="35" t="s">
        <v>27</v>
      </c>
      <c r="AC4636" s="35" t="str">
        <f>+IF(Tabla1[[#This Row],[STK]]="no","Sin STK", "STK disponible")</f>
        <v>STK disponible</v>
      </c>
      <c r="AD4636" s="35">
        <f>+I4636*J4636</f>
        <v>0</v>
      </c>
      <c r="AE4636" s="35">
        <f>+I4636*K4636</f>
        <v>0</v>
      </c>
      <c r="AF4636" s="36">
        <f>IF(Tabla1[[#This Row],[ref pack]]=1,Tabla1[[#This Row],[Pedido]],LCM(Tabla1[[#This Row],[MC VIEJO]],Tabla1[[#This Row],[Pedido]]))</f>
        <v>1</v>
      </c>
      <c r="AG4636" s="36">
        <f>+VLOOKUP(Tabla1[[#This Row],[Artículo]],'.'!$B$2:$D$11481,3,)</f>
        <v>1</v>
      </c>
      <c r="AH4636" s="37" t="str">
        <f>+IFERROR(SEARCH("pack",Tabla1[[#This Row],[PACK]]),"")</f>
        <v/>
      </c>
    </row>
    <row r="4637" spans="1:34" ht="24" customHeight="1" x14ac:dyDescent="0.2">
      <c r="A4637" s="50" t="s">
        <v>8807</v>
      </c>
      <c r="B4637" s="60" t="s">
        <v>8876</v>
      </c>
      <c r="C4637" s="61" t="s">
        <v>8877</v>
      </c>
      <c r="D4637" s="52" t="s">
        <v>9842</v>
      </c>
      <c r="E4637" s="53">
        <v>158177.34</v>
      </c>
      <c r="F4637" s="23" t="str">
        <f>+IFERROR(VLOOKUP(Tabla1[[#This Row],[Artículo]],'..'!$B$2:$D$569000,3,),"")</f>
        <v/>
      </c>
      <c r="G4637" s="24" t="str">
        <f>IF(H4637=AF4637,"", "Error MC")</f>
        <v>Error MC</v>
      </c>
      <c r="H4637" s="62"/>
      <c r="I4637" s="54">
        <f>+Tabla1[[#This Row],[MC]]*Tabla1[[#This Row],[Pedido]]*Tabla1[[#This Row],[PVC ]]</f>
        <v>0</v>
      </c>
      <c r="J4637" s="26">
        <v>0.21</v>
      </c>
      <c r="K4637" s="63"/>
      <c r="L4637" s="28" t="s">
        <v>17</v>
      </c>
      <c r="M4637" s="53">
        <v>277522.13900000002</v>
      </c>
      <c r="N4637" s="64" t="str">
        <f>+IF(Tabla1[[#This Row],[F PMPI]]="SÍ","No","Sí")</f>
        <v>Sí</v>
      </c>
      <c r="O4637" s="65">
        <f>+Tabla1[[#This Row],[PVL]]*1.055</f>
        <v>292785.85664499999</v>
      </c>
      <c r="P4637" s="65">
        <f>+Tabla1[[#This Row],[PVL]]*1.43</f>
        <v>396856.65877000004</v>
      </c>
      <c r="Q4637" s="66" t="str">
        <f>+HYPERLINK(Tabla1[[#This Row],[PAG]])</f>
        <v>https://todomusica.com.ar/platillos/3920-a0211.html</v>
      </c>
      <c r="R4637" s="67"/>
      <c r="S4637" s="68"/>
      <c r="T4637" s="69"/>
      <c r="U4637" s="69"/>
      <c r="V4637" s="69"/>
      <c r="W4637" s="69"/>
      <c r="X4637" s="69"/>
      <c r="Y4637" s="35"/>
      <c r="Z4637" s="35" t="s">
        <v>28054</v>
      </c>
      <c r="AA4637" s="36">
        <v>1</v>
      </c>
      <c r="AB4637" s="35" t="s">
        <v>27</v>
      </c>
      <c r="AC4637" s="35" t="str">
        <f>+IF(Tabla1[[#This Row],[STK]]="no","Sin STK", "STK disponible")</f>
        <v>STK disponible</v>
      </c>
      <c r="AD4637" s="35">
        <f>+I4637*J4637</f>
        <v>0</v>
      </c>
      <c r="AE4637" s="35">
        <f>+I4637*K4637</f>
        <v>0</v>
      </c>
      <c r="AF4637" s="36">
        <f>IF(Tabla1[[#This Row],[ref pack]]=1,Tabla1[[#This Row],[Pedido]],LCM(Tabla1[[#This Row],[MC VIEJO]],Tabla1[[#This Row],[Pedido]]))</f>
        <v>1</v>
      </c>
      <c r="AG4637" s="36">
        <f>+VLOOKUP(Tabla1[[#This Row],[Artículo]],'.'!$B$2:$D$11481,3,)</f>
        <v>1</v>
      </c>
      <c r="AH4637" s="37" t="str">
        <f>+IFERROR(SEARCH("pack",Tabla1[[#This Row],[PACK]]),"")</f>
        <v/>
      </c>
    </row>
    <row r="4638" spans="1:34" ht="24" customHeight="1" x14ac:dyDescent="0.2">
      <c r="A4638" s="50" t="s">
        <v>8807</v>
      </c>
      <c r="B4638" s="60" t="s">
        <v>8878</v>
      </c>
      <c r="C4638" s="61" t="s">
        <v>8879</v>
      </c>
      <c r="D4638" s="52" t="s">
        <v>9842</v>
      </c>
      <c r="E4638" s="53">
        <v>182521.08</v>
      </c>
      <c r="F4638" s="23" t="str">
        <f>+IFERROR(VLOOKUP(Tabla1[[#This Row],[Artículo]],'..'!$B$2:$D$569000,3,),"")</f>
        <v/>
      </c>
      <c r="G4638" s="24" t="str">
        <f>IF(H4638=AF4638,"", "Error MC")</f>
        <v>Error MC</v>
      </c>
      <c r="H4638" s="62"/>
      <c r="I4638" s="54">
        <f>+Tabla1[[#This Row],[MC]]*Tabla1[[#This Row],[Pedido]]*Tabla1[[#This Row],[PVC ]]</f>
        <v>0</v>
      </c>
      <c r="J4638" s="26">
        <v>0.21</v>
      </c>
      <c r="K4638" s="63"/>
      <c r="L4638" s="28" t="s">
        <v>17</v>
      </c>
      <c r="M4638" s="53">
        <v>320233.24</v>
      </c>
      <c r="N4638" s="64" t="str">
        <f>+IF(Tabla1[[#This Row],[F PMPI]]="SÍ","No","Sí")</f>
        <v>Sí</v>
      </c>
      <c r="O4638" s="65">
        <f>+Tabla1[[#This Row],[PVL]]*1.055</f>
        <v>337846.06819999998</v>
      </c>
      <c r="P4638" s="65">
        <f>+Tabla1[[#This Row],[PVL]]*1.43</f>
        <v>457933.53319999995</v>
      </c>
      <c r="Q4638" s="66" t="str">
        <f>+HYPERLINK(Tabla1[[#This Row],[PAG]])</f>
        <v>https://todomusica.com.ar/platillos/2302-a0212.html</v>
      </c>
      <c r="R4638" s="67"/>
      <c r="S4638" s="68"/>
      <c r="T4638" s="69"/>
      <c r="U4638" s="69"/>
      <c r="V4638" s="69"/>
      <c r="W4638" s="69"/>
      <c r="X4638" s="69"/>
      <c r="Y4638" s="35"/>
      <c r="Z4638" s="35" t="s">
        <v>28055</v>
      </c>
      <c r="AA4638" s="36">
        <v>1</v>
      </c>
      <c r="AB4638" s="35" t="s">
        <v>27</v>
      </c>
      <c r="AC4638" s="35" t="str">
        <f>+IF(Tabla1[[#This Row],[STK]]="no","Sin STK", "STK disponible")</f>
        <v>STK disponible</v>
      </c>
      <c r="AD4638" s="35">
        <f>+I4638*J4638</f>
        <v>0</v>
      </c>
      <c r="AE4638" s="35">
        <f>+I4638*K4638</f>
        <v>0</v>
      </c>
      <c r="AF4638" s="36">
        <f>IF(Tabla1[[#This Row],[ref pack]]=1,Tabla1[[#This Row],[Pedido]],LCM(Tabla1[[#This Row],[MC VIEJO]],Tabla1[[#This Row],[Pedido]]))</f>
        <v>1</v>
      </c>
      <c r="AG4638" s="36">
        <f>+VLOOKUP(Tabla1[[#This Row],[Artículo]],'.'!$B$2:$D$11481,3,)</f>
        <v>1</v>
      </c>
      <c r="AH4638" s="37" t="str">
        <f>+IFERROR(SEARCH("pack",Tabla1[[#This Row],[PACK]]),"")</f>
        <v/>
      </c>
    </row>
    <row r="4639" spans="1:34" ht="24" customHeight="1" x14ac:dyDescent="0.2">
      <c r="A4639" s="50" t="s">
        <v>8807</v>
      </c>
      <c r="B4639" s="60" t="s">
        <v>8880</v>
      </c>
      <c r="C4639" s="61" t="s">
        <v>8881</v>
      </c>
      <c r="D4639" s="52" t="s">
        <v>9842</v>
      </c>
      <c r="E4639" s="53">
        <v>273804.40999999997</v>
      </c>
      <c r="F4639" s="23" t="str">
        <f>+IFERROR(VLOOKUP(Tabla1[[#This Row],[Artículo]],'..'!$B$2:$D$569000,3,),"")</f>
        <v/>
      </c>
      <c r="G4639" s="24" t="str">
        <f>IF(H4639=AF4639,"", "Error MC")</f>
        <v>Error MC</v>
      </c>
      <c r="H4639" s="62"/>
      <c r="I4639" s="54">
        <f>+Tabla1[[#This Row],[MC]]*Tabla1[[#This Row],[Pedido]]*Tabla1[[#This Row],[PVC ]]</f>
        <v>0</v>
      </c>
      <c r="J4639" s="26">
        <v>0.21</v>
      </c>
      <c r="K4639" s="63"/>
      <c r="L4639" s="28" t="s">
        <v>17</v>
      </c>
      <c r="M4639" s="53">
        <v>480389.83199999999</v>
      </c>
      <c r="N4639" s="64" t="str">
        <f>+IF(Tabla1[[#This Row],[F PMPI]]="SÍ","No","Sí")</f>
        <v>Sí</v>
      </c>
      <c r="O4639" s="65">
        <f>+Tabla1[[#This Row],[PVL]]*1.055</f>
        <v>506811.27275999996</v>
      </c>
      <c r="P4639" s="65">
        <f>+Tabla1[[#This Row],[PVL]]*1.43</f>
        <v>686957.45976</v>
      </c>
      <c r="Q4639" s="66" t="str">
        <f>+HYPERLINK(Tabla1[[#This Row],[PAG]])</f>
        <v>https://todomusica.com.ar/productos-sin-categorias-de-netsuite/3921-a0223.html</v>
      </c>
      <c r="R4639" s="67"/>
      <c r="S4639" s="68"/>
      <c r="T4639" s="69"/>
      <c r="U4639" s="69"/>
      <c r="V4639" s="69"/>
      <c r="W4639" s="69"/>
      <c r="X4639" s="69"/>
      <c r="Y4639" s="35"/>
      <c r="Z4639" s="35" t="s">
        <v>28056</v>
      </c>
      <c r="AA4639" s="36">
        <v>1</v>
      </c>
      <c r="AB4639" s="35" t="s">
        <v>27</v>
      </c>
      <c r="AC4639" s="35" t="str">
        <f>+IF(Tabla1[[#This Row],[STK]]="no","Sin STK", "STK disponible")</f>
        <v>STK disponible</v>
      </c>
      <c r="AD4639" s="35">
        <f>+I4639*J4639</f>
        <v>0</v>
      </c>
      <c r="AE4639" s="35">
        <f>+I4639*K4639</f>
        <v>0</v>
      </c>
      <c r="AF4639" s="36">
        <f>IF(Tabla1[[#This Row],[ref pack]]=1,Tabla1[[#This Row],[Pedido]],LCM(Tabla1[[#This Row],[MC VIEJO]],Tabla1[[#This Row],[Pedido]]))</f>
        <v>1</v>
      </c>
      <c r="AG4639" s="36">
        <f>+VLOOKUP(Tabla1[[#This Row],[Artículo]],'.'!$B$2:$D$11481,3,)</f>
        <v>1</v>
      </c>
      <c r="AH4639" s="37" t="str">
        <f>+IFERROR(SEARCH("pack",Tabla1[[#This Row],[PACK]]),"")</f>
        <v/>
      </c>
    </row>
    <row r="4640" spans="1:34" ht="24" customHeight="1" x14ac:dyDescent="0.2">
      <c r="A4640" s="50" t="s">
        <v>8807</v>
      </c>
      <c r="B4640" s="60" t="s">
        <v>8882</v>
      </c>
      <c r="C4640" s="61" t="s">
        <v>8883</v>
      </c>
      <c r="D4640" s="52" t="s">
        <v>9842</v>
      </c>
      <c r="E4640" s="53">
        <v>322491.88</v>
      </c>
      <c r="F4640" s="23" t="str">
        <f>+IFERROR(VLOOKUP(Tabla1[[#This Row],[Artículo]],'..'!$B$2:$D$569000,3,),"")</f>
        <v/>
      </c>
      <c r="G4640" s="24" t="str">
        <f>IF(H4640=AF4640,"", "Error MC")</f>
        <v>Error MC</v>
      </c>
      <c r="H4640" s="62"/>
      <c r="I4640" s="54">
        <f>+Tabla1[[#This Row],[MC]]*Tabla1[[#This Row],[Pedido]]*Tabla1[[#This Row],[PVC ]]</f>
        <v>0</v>
      </c>
      <c r="J4640" s="26">
        <v>0.21</v>
      </c>
      <c r="K4640" s="63"/>
      <c r="L4640" s="28" t="s">
        <v>17</v>
      </c>
      <c r="M4640" s="53">
        <v>565812.00800000003</v>
      </c>
      <c r="N4640" s="64" t="str">
        <f>+IF(Tabla1[[#This Row],[F PMPI]]="SÍ","No","Sí")</f>
        <v>Sí</v>
      </c>
      <c r="O4640" s="65">
        <f>+Tabla1[[#This Row],[PVL]]*1.055</f>
        <v>596931.66844000004</v>
      </c>
      <c r="P4640" s="65">
        <f>+Tabla1[[#This Row],[PVL]]*1.43</f>
        <v>809111.17144000006</v>
      </c>
      <c r="Q4640" s="66" t="str">
        <f>+HYPERLINK(Tabla1[[#This Row],[PAG]])</f>
        <v>https://todomusica.com.ar/productos-sin-categorias-de-netsuite/3923-a0225.html</v>
      </c>
      <c r="R4640" s="67"/>
      <c r="S4640" s="68"/>
      <c r="T4640" s="69"/>
      <c r="U4640" s="69"/>
      <c r="V4640" s="69"/>
      <c r="W4640" s="69"/>
      <c r="X4640" s="69"/>
      <c r="Y4640" s="35"/>
      <c r="Z4640" s="35" t="s">
        <v>28057</v>
      </c>
      <c r="AA4640" s="36">
        <v>1</v>
      </c>
      <c r="AB4640" s="35" t="s">
        <v>27</v>
      </c>
      <c r="AC4640" s="35" t="str">
        <f>+IF(Tabla1[[#This Row],[STK]]="no","Sin STK", "STK disponible")</f>
        <v>STK disponible</v>
      </c>
      <c r="AD4640" s="35">
        <f>+I4640*J4640</f>
        <v>0</v>
      </c>
      <c r="AE4640" s="35">
        <f>+I4640*K4640</f>
        <v>0</v>
      </c>
      <c r="AF4640" s="36">
        <f>IF(Tabla1[[#This Row],[ref pack]]=1,Tabla1[[#This Row],[Pedido]],LCM(Tabla1[[#This Row],[MC VIEJO]],Tabla1[[#This Row],[Pedido]]))</f>
        <v>1</v>
      </c>
      <c r="AG4640" s="36">
        <f>+VLOOKUP(Tabla1[[#This Row],[Artículo]],'.'!$B$2:$D$11481,3,)</f>
        <v>1</v>
      </c>
      <c r="AH4640" s="37" t="str">
        <f>+IFERROR(SEARCH("pack",Tabla1[[#This Row],[PACK]]),"")</f>
        <v/>
      </c>
    </row>
    <row r="4641" spans="1:34" ht="24" customHeight="1" x14ac:dyDescent="0.2">
      <c r="A4641" s="50" t="s">
        <v>8807</v>
      </c>
      <c r="B4641" s="60" t="s">
        <v>8884</v>
      </c>
      <c r="C4641" s="61" t="s">
        <v>8885</v>
      </c>
      <c r="D4641" s="52" t="s">
        <v>9842</v>
      </c>
      <c r="E4641" s="53">
        <v>340766.75</v>
      </c>
      <c r="F4641" s="23" t="str">
        <f>+IFERROR(VLOOKUP(Tabla1[[#This Row],[Artículo]],'..'!$B$2:$D$569000,3,),"")</f>
        <v/>
      </c>
      <c r="G4641" s="24" t="str">
        <f>IF(H4641=AF4641,"", "Error MC")</f>
        <v>Error MC</v>
      </c>
      <c r="H4641" s="62"/>
      <c r="I4641" s="54">
        <f>+Tabla1[[#This Row],[MC]]*Tabla1[[#This Row],[Pedido]]*Tabla1[[#This Row],[PVC ]]</f>
        <v>0</v>
      </c>
      <c r="J4641" s="26">
        <v>0.21</v>
      </c>
      <c r="K4641" s="63"/>
      <c r="L4641" s="28" t="s">
        <v>17</v>
      </c>
      <c r="M4641" s="53">
        <v>597875.26599999995</v>
      </c>
      <c r="N4641" s="64" t="str">
        <f>+IF(Tabla1[[#This Row],[F PMPI]]="SÍ","No","Sí")</f>
        <v>Sí</v>
      </c>
      <c r="O4641" s="65">
        <f>+Tabla1[[#This Row],[PVL]]*1.055</f>
        <v>630758.40562999994</v>
      </c>
      <c r="P4641" s="65">
        <f>+Tabla1[[#This Row],[PVL]]*1.43</f>
        <v>854961.63037999987</v>
      </c>
      <c r="Q4641" s="66" t="str">
        <f>+HYPERLINK(Tabla1[[#This Row],[PAG]])</f>
        <v>https://todomusica.com.ar/platillos/1999-a0226.html</v>
      </c>
      <c r="R4641" s="67"/>
      <c r="S4641" s="68"/>
      <c r="T4641" s="69"/>
      <c r="U4641" s="69"/>
      <c r="V4641" s="69"/>
      <c r="W4641" s="69"/>
      <c r="X4641" s="69"/>
      <c r="Y4641" s="35"/>
      <c r="Z4641" s="35" t="s">
        <v>28058</v>
      </c>
      <c r="AA4641" s="36">
        <v>1</v>
      </c>
      <c r="AB4641" s="35" t="s">
        <v>27</v>
      </c>
      <c r="AC4641" s="35" t="str">
        <f>+IF(Tabla1[[#This Row],[STK]]="no","Sin STK", "STK disponible")</f>
        <v>STK disponible</v>
      </c>
      <c r="AD4641" s="35">
        <f>+I4641*J4641</f>
        <v>0</v>
      </c>
      <c r="AE4641" s="35">
        <f>+I4641*K4641</f>
        <v>0</v>
      </c>
      <c r="AF4641" s="36">
        <f>IF(Tabla1[[#This Row],[ref pack]]=1,Tabla1[[#This Row],[Pedido]],LCM(Tabla1[[#This Row],[MC VIEJO]],Tabla1[[#This Row],[Pedido]]))</f>
        <v>1</v>
      </c>
      <c r="AG4641" s="36">
        <f>+VLOOKUP(Tabla1[[#This Row],[Artículo]],'.'!$B$2:$D$11481,3,)</f>
        <v>1</v>
      </c>
      <c r="AH4641" s="37" t="str">
        <f>+IFERROR(SEARCH("pack",Tabla1[[#This Row],[PACK]]),"")</f>
        <v/>
      </c>
    </row>
    <row r="4642" spans="1:34" ht="24" customHeight="1" x14ac:dyDescent="0.2">
      <c r="A4642" s="50" t="s">
        <v>8807</v>
      </c>
      <c r="B4642" s="60" t="s">
        <v>8886</v>
      </c>
      <c r="C4642" s="61" t="s">
        <v>8887</v>
      </c>
      <c r="D4642" s="52" t="s">
        <v>27</v>
      </c>
      <c r="E4642" s="53">
        <v>365110.57</v>
      </c>
      <c r="F4642" s="23" t="str">
        <f>+IFERROR(VLOOKUP(Tabla1[[#This Row],[Artículo]],'..'!$B$2:$D$569000,3,),"")</f>
        <v/>
      </c>
      <c r="G4642" s="24" t="str">
        <f>IF(H4642=AF4642,"", "Error MC")</f>
        <v>Error MC</v>
      </c>
      <c r="H4642" s="62"/>
      <c r="I4642" s="54">
        <f>+Tabla1[[#This Row],[MC]]*Tabla1[[#This Row],[Pedido]]*Tabla1[[#This Row],[PVC ]]</f>
        <v>0</v>
      </c>
      <c r="J4642" s="26">
        <v>0.21</v>
      </c>
      <c r="K4642" s="63"/>
      <c r="L4642" s="28" t="s">
        <v>17</v>
      </c>
      <c r="M4642" s="53">
        <v>640586.49899999995</v>
      </c>
      <c r="N4642" s="64" t="str">
        <f>+IF(Tabla1[[#This Row],[F PMPI]]="SÍ","No","Sí")</f>
        <v>Sí</v>
      </c>
      <c r="O4642" s="65">
        <f>+Tabla1[[#This Row],[PVL]]*1.055</f>
        <v>675818.75644499995</v>
      </c>
      <c r="P4642" s="65">
        <f>+Tabla1[[#This Row],[PVL]]*1.43</f>
        <v>916038.69356999989</v>
      </c>
      <c r="Q4642" s="66" t="str">
        <f>+HYPERLINK(Tabla1[[#This Row],[PAG]])</f>
        <v>https://todomusica.com.ar/platillos/1990-a0227.html</v>
      </c>
      <c r="R4642" s="67"/>
      <c r="S4642" s="68"/>
      <c r="T4642" s="69"/>
      <c r="U4642" s="69"/>
      <c r="V4642" s="69"/>
      <c r="W4642" s="69"/>
      <c r="X4642" s="69"/>
      <c r="Y4642" s="35"/>
      <c r="Z4642" s="35" t="s">
        <v>28059</v>
      </c>
      <c r="AA4642" s="36">
        <v>1</v>
      </c>
      <c r="AB4642" s="35" t="s">
        <v>27</v>
      </c>
      <c r="AC4642" s="35" t="str">
        <f>+IF(Tabla1[[#This Row],[STK]]="no","Sin STK", "STK disponible")</f>
        <v>Sin STK</v>
      </c>
      <c r="AD4642" s="35">
        <f>+I4642*J4642</f>
        <v>0</v>
      </c>
      <c r="AE4642" s="35">
        <f>+I4642*K4642</f>
        <v>0</v>
      </c>
      <c r="AF4642" s="36">
        <f>IF(Tabla1[[#This Row],[ref pack]]=1,Tabla1[[#This Row],[Pedido]],LCM(Tabla1[[#This Row],[MC VIEJO]],Tabla1[[#This Row],[Pedido]]))</f>
        <v>1</v>
      </c>
      <c r="AG4642" s="36">
        <f>+VLOOKUP(Tabla1[[#This Row],[Artículo]],'.'!$B$2:$D$11481,3,)</f>
        <v>1</v>
      </c>
      <c r="AH4642" s="37" t="str">
        <f>+IFERROR(SEARCH("pack",Tabla1[[#This Row],[PACK]]),"")</f>
        <v/>
      </c>
    </row>
    <row r="4643" spans="1:34" ht="24" customHeight="1" x14ac:dyDescent="0.2">
      <c r="A4643" s="50" t="s">
        <v>8807</v>
      </c>
      <c r="B4643" s="60" t="s">
        <v>8888</v>
      </c>
      <c r="C4643" s="61" t="s">
        <v>8889</v>
      </c>
      <c r="D4643" s="52" t="s">
        <v>27</v>
      </c>
      <c r="E4643" s="53">
        <v>273804.40999999997</v>
      </c>
      <c r="F4643" s="23" t="str">
        <f>+IFERROR(VLOOKUP(Tabla1[[#This Row],[Artículo]],'..'!$B$2:$D$569000,3,),"")</f>
        <v/>
      </c>
      <c r="G4643" s="24" t="str">
        <f>IF(H4643=AF4643,"", "Error MC")</f>
        <v>Error MC</v>
      </c>
      <c r="H4643" s="62"/>
      <c r="I4643" s="54">
        <f>+Tabla1[[#This Row],[MC]]*Tabla1[[#This Row],[Pedido]]*Tabla1[[#This Row],[PVC ]]</f>
        <v>0</v>
      </c>
      <c r="J4643" s="26">
        <v>0.21</v>
      </c>
      <c r="K4643" s="63"/>
      <c r="L4643" s="28" t="s">
        <v>17</v>
      </c>
      <c r="M4643" s="53">
        <v>480389.83199999999</v>
      </c>
      <c r="N4643" s="64" t="str">
        <f>+IF(Tabla1[[#This Row],[F PMPI]]="SÍ","No","Sí")</f>
        <v>Sí</v>
      </c>
      <c r="O4643" s="65">
        <f>+Tabla1[[#This Row],[PVL]]*1.055</f>
        <v>506811.27275999996</v>
      </c>
      <c r="P4643" s="65">
        <f>+Tabla1[[#This Row],[PVL]]*1.43</f>
        <v>686957.45976</v>
      </c>
      <c r="Q4643" s="66" t="str">
        <f>+HYPERLINK(Tabla1[[#This Row],[PAG]])</f>
        <v>https://todomusica.com.ar/platillos/3924-a0230.html</v>
      </c>
      <c r="R4643" s="67"/>
      <c r="S4643" s="68"/>
      <c r="T4643" s="69"/>
      <c r="U4643" s="69"/>
      <c r="V4643" s="69"/>
      <c r="W4643" s="69"/>
      <c r="X4643" s="69"/>
      <c r="Y4643" s="35"/>
      <c r="Z4643" s="35" t="s">
        <v>28060</v>
      </c>
      <c r="AA4643" s="36">
        <v>1</v>
      </c>
      <c r="AB4643" s="35" t="s">
        <v>27</v>
      </c>
      <c r="AC4643" s="35" t="str">
        <f>+IF(Tabla1[[#This Row],[STK]]="no","Sin STK", "STK disponible")</f>
        <v>Sin STK</v>
      </c>
      <c r="AD4643" s="35">
        <f>+I4643*J4643</f>
        <v>0</v>
      </c>
      <c r="AE4643" s="35">
        <f>+I4643*K4643</f>
        <v>0</v>
      </c>
      <c r="AF4643" s="36">
        <f>IF(Tabla1[[#This Row],[ref pack]]=1,Tabla1[[#This Row],[Pedido]],LCM(Tabla1[[#This Row],[MC VIEJO]],Tabla1[[#This Row],[Pedido]]))</f>
        <v>1</v>
      </c>
      <c r="AG4643" s="36">
        <f>+VLOOKUP(Tabla1[[#This Row],[Artículo]],'.'!$B$2:$D$11481,3,)</f>
        <v>1</v>
      </c>
      <c r="AH4643" s="37" t="str">
        <f>+IFERROR(SEARCH("pack",Tabla1[[#This Row],[PACK]]),"")</f>
        <v/>
      </c>
    </row>
    <row r="4644" spans="1:34" ht="24" customHeight="1" x14ac:dyDescent="0.2">
      <c r="A4644" s="50" t="s">
        <v>8807</v>
      </c>
      <c r="B4644" s="60" t="s">
        <v>8890</v>
      </c>
      <c r="C4644" s="61" t="s">
        <v>8891</v>
      </c>
      <c r="D4644" s="52" t="s">
        <v>27</v>
      </c>
      <c r="E4644" s="53">
        <v>298148.15999999997</v>
      </c>
      <c r="F4644" s="23" t="str">
        <f>+IFERROR(VLOOKUP(Tabla1[[#This Row],[Artículo]],'..'!$B$2:$D$569000,3,),"")</f>
        <v/>
      </c>
      <c r="G4644" s="24" t="str">
        <f>IF(H4644=AF4644,"", "Error MC")</f>
        <v>Error MC</v>
      </c>
      <c r="H4644" s="62"/>
      <c r="I4644" s="54">
        <f>+Tabla1[[#This Row],[MC]]*Tabla1[[#This Row],[Pedido]]*Tabla1[[#This Row],[PVC ]]</f>
        <v>0</v>
      </c>
      <c r="J4644" s="26">
        <v>0.21</v>
      </c>
      <c r="K4644" s="63"/>
      <c r="L4644" s="28" t="s">
        <v>17</v>
      </c>
      <c r="M4644" s="53">
        <v>523100.94400000002</v>
      </c>
      <c r="N4644" s="64" t="str">
        <f>+IF(Tabla1[[#This Row],[F PMPI]]="SÍ","No","Sí")</f>
        <v>Sí</v>
      </c>
      <c r="O4644" s="65">
        <f>+Tabla1[[#This Row],[PVL]]*1.055</f>
        <v>551871.49592000002</v>
      </c>
      <c r="P4644" s="65">
        <f>+Tabla1[[#This Row],[PVL]]*1.43</f>
        <v>748034.34991999995</v>
      </c>
      <c r="Q4644" s="66" t="str">
        <f>+HYPERLINK(Tabla1[[#This Row],[PAG]])</f>
        <v>https://todomusica.com.ar/productos-sin-categorias-de-netsuite/161-a0231.html</v>
      </c>
      <c r="R4644" s="67"/>
      <c r="S4644" s="68"/>
      <c r="T4644" s="69"/>
      <c r="U4644" s="69"/>
      <c r="V4644" s="69"/>
      <c r="W4644" s="69"/>
      <c r="X4644" s="69"/>
      <c r="Y4644" s="35"/>
      <c r="Z4644" s="35" t="s">
        <v>28061</v>
      </c>
      <c r="AA4644" s="36">
        <v>1</v>
      </c>
      <c r="AB4644" s="35" t="s">
        <v>27</v>
      </c>
      <c r="AC4644" s="35" t="str">
        <f>+IF(Tabla1[[#This Row],[STK]]="no","Sin STK", "STK disponible")</f>
        <v>Sin STK</v>
      </c>
      <c r="AD4644" s="35">
        <f>+I4644*J4644</f>
        <v>0</v>
      </c>
      <c r="AE4644" s="35">
        <f>+I4644*K4644</f>
        <v>0</v>
      </c>
      <c r="AF4644" s="36">
        <f>IF(Tabla1[[#This Row],[ref pack]]=1,Tabla1[[#This Row],[Pedido]],LCM(Tabla1[[#This Row],[MC VIEJO]],Tabla1[[#This Row],[Pedido]]))</f>
        <v>1</v>
      </c>
      <c r="AG4644" s="36">
        <f>+VLOOKUP(Tabla1[[#This Row],[Artículo]],'.'!$B$2:$D$11481,3,)</f>
        <v>1</v>
      </c>
      <c r="AH4644" s="37" t="str">
        <f>+IFERROR(SEARCH("pack",Tabla1[[#This Row],[PACK]]),"")</f>
        <v/>
      </c>
    </row>
    <row r="4645" spans="1:34" ht="24" customHeight="1" x14ac:dyDescent="0.2">
      <c r="A4645" s="50" t="s">
        <v>8807</v>
      </c>
      <c r="B4645" s="60" t="s">
        <v>8892</v>
      </c>
      <c r="C4645" s="61" t="s">
        <v>8893</v>
      </c>
      <c r="D4645" s="52" t="s">
        <v>9842</v>
      </c>
      <c r="E4645" s="53">
        <v>322491.88</v>
      </c>
      <c r="F4645" s="23" t="str">
        <f>+IFERROR(VLOOKUP(Tabla1[[#This Row],[Artículo]],'..'!$B$2:$D$569000,3,),"")</f>
        <v/>
      </c>
      <c r="G4645" s="24" t="str">
        <f>IF(H4645=AF4645,"", "Error MC")</f>
        <v>Error MC</v>
      </c>
      <c r="H4645" s="62"/>
      <c r="I4645" s="54">
        <f>+Tabla1[[#This Row],[MC]]*Tabla1[[#This Row],[Pedido]]*Tabla1[[#This Row],[PVC ]]</f>
        <v>0</v>
      </c>
      <c r="J4645" s="26">
        <v>0.21</v>
      </c>
      <c r="K4645" s="63"/>
      <c r="L4645" s="28" t="s">
        <v>17</v>
      </c>
      <c r="M4645" s="53">
        <v>565812.00800000003</v>
      </c>
      <c r="N4645" s="64" t="str">
        <f>+IF(Tabla1[[#This Row],[F PMPI]]="SÍ","No","Sí")</f>
        <v>Sí</v>
      </c>
      <c r="O4645" s="65">
        <f>+Tabla1[[#This Row],[PVL]]*1.055</f>
        <v>596931.66844000004</v>
      </c>
      <c r="P4645" s="65">
        <f>+Tabla1[[#This Row],[PVL]]*1.43</f>
        <v>809111.17144000006</v>
      </c>
      <c r="Q4645" s="66" t="str">
        <f>+HYPERLINK(Tabla1[[#This Row],[PAG]])</f>
        <v>https://todomusica.com.ar/productos-sin-categorias-de-netsuite/3925-a0232.html</v>
      </c>
      <c r="R4645" s="67"/>
      <c r="S4645" s="68"/>
      <c r="T4645" s="69"/>
      <c r="U4645" s="69"/>
      <c r="V4645" s="69"/>
      <c r="W4645" s="69"/>
      <c r="X4645" s="69"/>
      <c r="Y4645" s="35"/>
      <c r="Z4645" s="35" t="s">
        <v>28062</v>
      </c>
      <c r="AA4645" s="36">
        <v>1</v>
      </c>
      <c r="AB4645" s="35" t="s">
        <v>27</v>
      </c>
      <c r="AC4645" s="35" t="str">
        <f>+IF(Tabla1[[#This Row],[STK]]="no","Sin STK", "STK disponible")</f>
        <v>STK disponible</v>
      </c>
      <c r="AD4645" s="35">
        <f>+I4645*J4645</f>
        <v>0</v>
      </c>
      <c r="AE4645" s="35">
        <f>+I4645*K4645</f>
        <v>0</v>
      </c>
      <c r="AF4645" s="36">
        <f>IF(Tabla1[[#This Row],[ref pack]]=1,Tabla1[[#This Row],[Pedido]],LCM(Tabla1[[#This Row],[MC VIEJO]],Tabla1[[#This Row],[Pedido]]))</f>
        <v>1</v>
      </c>
      <c r="AG4645" s="36">
        <f>+VLOOKUP(Tabla1[[#This Row],[Artículo]],'.'!$B$2:$D$11481,3,)</f>
        <v>1</v>
      </c>
      <c r="AH4645" s="37" t="str">
        <f>+IFERROR(SEARCH("pack",Tabla1[[#This Row],[PACK]]),"")</f>
        <v/>
      </c>
    </row>
    <row r="4646" spans="1:34" ht="24" customHeight="1" x14ac:dyDescent="0.2">
      <c r="A4646" s="50" t="s">
        <v>8807</v>
      </c>
      <c r="B4646" s="60" t="s">
        <v>8894</v>
      </c>
      <c r="C4646" s="61" t="s">
        <v>8895</v>
      </c>
      <c r="D4646" s="52" t="s">
        <v>9842</v>
      </c>
      <c r="E4646" s="53">
        <v>340766.75</v>
      </c>
      <c r="F4646" s="23" t="str">
        <f>+IFERROR(VLOOKUP(Tabla1[[#This Row],[Artículo]],'..'!$B$2:$D$569000,3,),"")</f>
        <v/>
      </c>
      <c r="G4646" s="24" t="str">
        <f>IF(H4646=AF4646,"", "Error MC")</f>
        <v>Error MC</v>
      </c>
      <c r="H4646" s="62"/>
      <c r="I4646" s="54">
        <f>+Tabla1[[#This Row],[MC]]*Tabla1[[#This Row],[Pedido]]*Tabla1[[#This Row],[PVC ]]</f>
        <v>0</v>
      </c>
      <c r="J4646" s="26">
        <v>0.21</v>
      </c>
      <c r="K4646" s="63"/>
      <c r="L4646" s="28" t="s">
        <v>17</v>
      </c>
      <c r="M4646" s="53">
        <v>597875.26599999995</v>
      </c>
      <c r="N4646" s="64" t="str">
        <f>+IF(Tabla1[[#This Row],[F PMPI]]="SÍ","No","Sí")</f>
        <v>Sí</v>
      </c>
      <c r="O4646" s="65">
        <f>+Tabla1[[#This Row],[PVL]]*1.055</f>
        <v>630758.40562999994</v>
      </c>
      <c r="P4646" s="65">
        <f>+Tabla1[[#This Row],[PVL]]*1.43</f>
        <v>854961.63037999987</v>
      </c>
      <c r="Q4646" s="66" t="str">
        <f>+HYPERLINK(Tabla1[[#This Row],[PAG]])</f>
        <v>https://todomusica.com.ar/productos-sin-categorias-de-netsuite/162-a0233.html</v>
      </c>
      <c r="R4646" s="67"/>
      <c r="S4646" s="68"/>
      <c r="T4646" s="69"/>
      <c r="U4646" s="69"/>
      <c r="V4646" s="69"/>
      <c r="W4646" s="69"/>
      <c r="X4646" s="69"/>
      <c r="Y4646" s="35"/>
      <c r="Z4646" s="35" t="s">
        <v>28063</v>
      </c>
      <c r="AA4646" s="36">
        <v>1</v>
      </c>
      <c r="AB4646" s="35" t="s">
        <v>27</v>
      </c>
      <c r="AC4646" s="35" t="str">
        <f>+IF(Tabla1[[#This Row],[STK]]="no","Sin STK", "STK disponible")</f>
        <v>STK disponible</v>
      </c>
      <c r="AD4646" s="35">
        <f>+I4646*J4646</f>
        <v>0</v>
      </c>
      <c r="AE4646" s="35">
        <f>+I4646*K4646</f>
        <v>0</v>
      </c>
      <c r="AF4646" s="36">
        <f>IF(Tabla1[[#This Row],[ref pack]]=1,Tabla1[[#This Row],[Pedido]],LCM(Tabla1[[#This Row],[MC VIEJO]],Tabla1[[#This Row],[Pedido]]))</f>
        <v>1</v>
      </c>
      <c r="AG4646" s="36">
        <f>+VLOOKUP(Tabla1[[#This Row],[Artículo]],'.'!$B$2:$D$11481,3,)</f>
        <v>1</v>
      </c>
      <c r="AH4646" s="37" t="str">
        <f>+IFERROR(SEARCH("pack",Tabla1[[#This Row],[PACK]]),"")</f>
        <v/>
      </c>
    </row>
    <row r="4647" spans="1:34" ht="24" customHeight="1" x14ac:dyDescent="0.2">
      <c r="A4647" s="50" t="s">
        <v>8807</v>
      </c>
      <c r="B4647" s="60" t="s">
        <v>8896</v>
      </c>
      <c r="C4647" s="61" t="s">
        <v>8897</v>
      </c>
      <c r="D4647" s="52" t="s">
        <v>27</v>
      </c>
      <c r="E4647" s="53">
        <v>365110.57</v>
      </c>
      <c r="F4647" s="23" t="str">
        <f>+IFERROR(VLOOKUP(Tabla1[[#This Row],[Artículo]],'..'!$B$2:$D$569000,3,),"")</f>
        <v/>
      </c>
      <c r="G4647" s="24" t="str">
        <f>IF(H4647=AF4647,"", "Error MC")</f>
        <v>Error MC</v>
      </c>
      <c r="H4647" s="62"/>
      <c r="I4647" s="54">
        <f>+Tabla1[[#This Row],[MC]]*Tabla1[[#This Row],[Pedido]]*Tabla1[[#This Row],[PVC ]]</f>
        <v>0</v>
      </c>
      <c r="J4647" s="26">
        <v>0.21</v>
      </c>
      <c r="K4647" s="63"/>
      <c r="L4647" s="28" t="s">
        <v>17</v>
      </c>
      <c r="M4647" s="53">
        <v>640586.49899999995</v>
      </c>
      <c r="N4647" s="64" t="str">
        <f>+IF(Tabla1[[#This Row],[F PMPI]]="SÍ","No","Sí")</f>
        <v>Sí</v>
      </c>
      <c r="O4647" s="65">
        <f>+Tabla1[[#This Row],[PVL]]*1.055</f>
        <v>675818.75644499995</v>
      </c>
      <c r="P4647" s="65">
        <f>+Tabla1[[#This Row],[PVL]]*1.43</f>
        <v>916038.69356999989</v>
      </c>
      <c r="Q4647" s="66" t="str">
        <f>+HYPERLINK(Tabla1[[#This Row],[PAG]])</f>
        <v>https://todomusica.com.ar/platillos/3926-a0234.html</v>
      </c>
      <c r="R4647" s="67"/>
      <c r="S4647" s="68"/>
      <c r="T4647" s="69"/>
      <c r="U4647" s="69"/>
      <c r="V4647" s="69"/>
      <c r="W4647" s="69"/>
      <c r="X4647" s="69"/>
      <c r="Y4647" s="35"/>
      <c r="Z4647" s="35" t="s">
        <v>28064</v>
      </c>
      <c r="AA4647" s="36">
        <v>1</v>
      </c>
      <c r="AB4647" s="35" t="s">
        <v>27</v>
      </c>
      <c r="AC4647" s="35" t="str">
        <f>+IF(Tabla1[[#This Row],[STK]]="no","Sin STK", "STK disponible")</f>
        <v>Sin STK</v>
      </c>
      <c r="AD4647" s="35">
        <f>+I4647*J4647</f>
        <v>0</v>
      </c>
      <c r="AE4647" s="35">
        <f>+I4647*K4647</f>
        <v>0</v>
      </c>
      <c r="AF4647" s="36">
        <f>IF(Tabla1[[#This Row],[ref pack]]=1,Tabla1[[#This Row],[Pedido]],LCM(Tabla1[[#This Row],[MC VIEJO]],Tabla1[[#This Row],[Pedido]]))</f>
        <v>1</v>
      </c>
      <c r="AG4647" s="36">
        <f>+VLOOKUP(Tabla1[[#This Row],[Artículo]],'.'!$B$2:$D$11481,3,)</f>
        <v>1</v>
      </c>
      <c r="AH4647" s="37" t="str">
        <f>+IFERROR(SEARCH("pack",Tabla1[[#This Row],[PACK]]),"")</f>
        <v/>
      </c>
    </row>
    <row r="4648" spans="1:34" ht="24" customHeight="1" x14ac:dyDescent="0.2">
      <c r="A4648" s="50" t="s">
        <v>8807</v>
      </c>
      <c r="B4648" s="60" t="s">
        <v>8898</v>
      </c>
      <c r="C4648" s="61" t="s">
        <v>8899</v>
      </c>
      <c r="D4648" s="52" t="s">
        <v>9842</v>
      </c>
      <c r="E4648" s="53">
        <v>273804.40999999997</v>
      </c>
      <c r="F4648" s="23" t="str">
        <f>+IFERROR(VLOOKUP(Tabla1[[#This Row],[Artículo]],'..'!$B$2:$D$569000,3,),"")</f>
        <v/>
      </c>
      <c r="G4648" s="24" t="str">
        <f>IF(H4648=AF4648,"", "Error MC")</f>
        <v>Error MC</v>
      </c>
      <c r="H4648" s="62"/>
      <c r="I4648" s="54">
        <f>+Tabla1[[#This Row],[MC]]*Tabla1[[#This Row],[Pedido]]*Tabla1[[#This Row],[PVC ]]</f>
        <v>0</v>
      </c>
      <c r="J4648" s="26">
        <v>0.21</v>
      </c>
      <c r="K4648" s="63"/>
      <c r="L4648" s="28" t="s">
        <v>17</v>
      </c>
      <c r="M4648" s="53">
        <v>480389.83199999999</v>
      </c>
      <c r="N4648" s="64" t="str">
        <f>+IF(Tabla1[[#This Row],[F PMPI]]="SÍ","No","Sí")</f>
        <v>Sí</v>
      </c>
      <c r="O4648" s="65">
        <f>+Tabla1[[#This Row],[PVL]]*1.055</f>
        <v>506811.27275999996</v>
      </c>
      <c r="P4648" s="65">
        <f>+Tabla1[[#This Row],[PVL]]*1.43</f>
        <v>686957.45976</v>
      </c>
      <c r="Q4648" s="66" t="str">
        <f>+HYPERLINK(Tabla1[[#This Row],[PAG]])</f>
        <v>https://todomusica.com.ar/productos-sin-categorias-de-netsuite/3927-a0240.html</v>
      </c>
      <c r="R4648" s="67"/>
      <c r="S4648" s="68"/>
      <c r="T4648" s="69"/>
      <c r="U4648" s="69"/>
      <c r="V4648" s="69"/>
      <c r="W4648" s="69"/>
      <c r="X4648" s="69"/>
      <c r="Y4648" s="35"/>
      <c r="Z4648" s="35" t="s">
        <v>28065</v>
      </c>
      <c r="AA4648" s="36">
        <v>1</v>
      </c>
      <c r="AB4648" s="35" t="s">
        <v>27</v>
      </c>
      <c r="AC4648" s="35" t="str">
        <f>+IF(Tabla1[[#This Row],[STK]]="no","Sin STK", "STK disponible")</f>
        <v>STK disponible</v>
      </c>
      <c r="AD4648" s="35">
        <f>+I4648*J4648</f>
        <v>0</v>
      </c>
      <c r="AE4648" s="35">
        <f>+I4648*K4648</f>
        <v>0</v>
      </c>
      <c r="AF4648" s="36">
        <f>IF(Tabla1[[#This Row],[ref pack]]=1,Tabla1[[#This Row],[Pedido]],LCM(Tabla1[[#This Row],[MC VIEJO]],Tabla1[[#This Row],[Pedido]]))</f>
        <v>1</v>
      </c>
      <c r="AG4648" s="36">
        <f>+VLOOKUP(Tabla1[[#This Row],[Artículo]],'.'!$B$2:$D$11481,3,)</f>
        <v>1</v>
      </c>
      <c r="AH4648" s="37" t="str">
        <f>+IFERROR(SEARCH("pack",Tabla1[[#This Row],[PACK]]),"")</f>
        <v/>
      </c>
    </row>
    <row r="4649" spans="1:34" ht="24" customHeight="1" x14ac:dyDescent="0.2">
      <c r="A4649" s="50" t="s">
        <v>8807</v>
      </c>
      <c r="B4649" s="60" t="s">
        <v>8900</v>
      </c>
      <c r="C4649" s="61" t="s">
        <v>8901</v>
      </c>
      <c r="D4649" s="52" t="s">
        <v>27</v>
      </c>
      <c r="E4649" s="53">
        <v>322491.88</v>
      </c>
      <c r="F4649" s="23" t="str">
        <f>+IFERROR(VLOOKUP(Tabla1[[#This Row],[Artículo]],'..'!$B$2:$D$569000,3,),"")</f>
        <v/>
      </c>
      <c r="G4649" s="24" t="str">
        <f>IF(H4649=AF4649,"", "Error MC")</f>
        <v>Error MC</v>
      </c>
      <c r="H4649" s="62"/>
      <c r="I4649" s="54">
        <f>+Tabla1[[#This Row],[MC]]*Tabla1[[#This Row],[Pedido]]*Tabla1[[#This Row],[PVC ]]</f>
        <v>0</v>
      </c>
      <c r="J4649" s="26">
        <v>0.21</v>
      </c>
      <c r="K4649" s="63"/>
      <c r="L4649" s="28" t="s">
        <v>17</v>
      </c>
      <c r="M4649" s="53">
        <v>565812.00800000003</v>
      </c>
      <c r="N4649" s="64" t="str">
        <f>+IF(Tabla1[[#This Row],[F PMPI]]="SÍ","No","Sí")</f>
        <v>Sí</v>
      </c>
      <c r="O4649" s="65">
        <f>+Tabla1[[#This Row],[PVL]]*1.055</f>
        <v>596931.66844000004</v>
      </c>
      <c r="P4649" s="65">
        <f>+Tabla1[[#This Row],[PVL]]*1.43</f>
        <v>809111.17144000006</v>
      </c>
      <c r="Q4649" s="66" t="str">
        <f>+HYPERLINK(Tabla1[[#This Row],[PAG]])</f>
        <v>https://todomusica.com.ar/productos-sin-categorias-de-netsuite/3928-a0242.html</v>
      </c>
      <c r="R4649" s="67"/>
      <c r="S4649" s="68"/>
      <c r="T4649" s="69"/>
      <c r="U4649" s="69"/>
      <c r="V4649" s="69"/>
      <c r="W4649" s="69"/>
      <c r="X4649" s="69"/>
      <c r="Y4649" s="35"/>
      <c r="Z4649" s="35" t="s">
        <v>28066</v>
      </c>
      <c r="AA4649" s="36">
        <v>1</v>
      </c>
      <c r="AB4649" s="35" t="s">
        <v>27</v>
      </c>
      <c r="AC4649" s="35" t="str">
        <f>+IF(Tabla1[[#This Row],[STK]]="no","Sin STK", "STK disponible")</f>
        <v>Sin STK</v>
      </c>
      <c r="AD4649" s="35">
        <f>+I4649*J4649</f>
        <v>0</v>
      </c>
      <c r="AE4649" s="35">
        <f>+I4649*K4649</f>
        <v>0</v>
      </c>
      <c r="AF4649" s="36">
        <f>IF(Tabla1[[#This Row],[ref pack]]=1,Tabla1[[#This Row],[Pedido]],LCM(Tabla1[[#This Row],[MC VIEJO]],Tabla1[[#This Row],[Pedido]]))</f>
        <v>1</v>
      </c>
      <c r="AG4649" s="36">
        <f>+VLOOKUP(Tabla1[[#This Row],[Artículo]],'.'!$B$2:$D$11481,3,)</f>
        <v>1</v>
      </c>
      <c r="AH4649" s="37" t="str">
        <f>+IFERROR(SEARCH("pack",Tabla1[[#This Row],[PACK]]),"")</f>
        <v/>
      </c>
    </row>
    <row r="4650" spans="1:34" ht="24" customHeight="1" x14ac:dyDescent="0.2">
      <c r="A4650" s="50" t="s">
        <v>8807</v>
      </c>
      <c r="B4650" s="60" t="s">
        <v>8902</v>
      </c>
      <c r="C4650" s="61" t="s">
        <v>8903</v>
      </c>
      <c r="D4650" s="52" t="s">
        <v>27</v>
      </c>
      <c r="E4650" s="53">
        <v>273804.40999999997</v>
      </c>
      <c r="F4650" s="23" t="str">
        <f>+IFERROR(VLOOKUP(Tabla1[[#This Row],[Artículo]],'..'!$B$2:$D$569000,3,),"")</f>
        <v/>
      </c>
      <c r="G4650" s="24" t="str">
        <f>IF(H4650=AF4650,"", "Error MC")</f>
        <v>Error MC</v>
      </c>
      <c r="H4650" s="62"/>
      <c r="I4650" s="54">
        <f>+Tabla1[[#This Row],[MC]]*Tabla1[[#This Row],[Pedido]]*Tabla1[[#This Row],[PVC ]]</f>
        <v>0</v>
      </c>
      <c r="J4650" s="26">
        <v>0.21</v>
      </c>
      <c r="K4650" s="63"/>
      <c r="L4650" s="28" t="s">
        <v>17</v>
      </c>
      <c r="M4650" s="53">
        <v>480389.83199999999</v>
      </c>
      <c r="N4650" s="64" t="str">
        <f>+IF(Tabla1[[#This Row],[F PMPI]]="SÍ","No","Sí")</f>
        <v>Sí</v>
      </c>
      <c r="O4650" s="65">
        <f>+Tabla1[[#This Row],[PVL]]*1.055</f>
        <v>506811.27275999996</v>
      </c>
      <c r="P4650" s="65">
        <f>+Tabla1[[#This Row],[PVL]]*1.43</f>
        <v>686957.45976</v>
      </c>
      <c r="Q4650" s="66" t="str">
        <f>+HYPERLINK(Tabla1[[#This Row],[PAG]])</f>
        <v>https://todomusica.com.ar/productos-sin-categorias-de-netsuite/3929-a0250.html</v>
      </c>
      <c r="R4650" s="67"/>
      <c r="S4650" s="68"/>
      <c r="T4650" s="69"/>
      <c r="U4650" s="69"/>
      <c r="V4650" s="69"/>
      <c r="W4650" s="69"/>
      <c r="X4650" s="69"/>
      <c r="Y4650" s="35"/>
      <c r="Z4650" s="35" t="s">
        <v>28067</v>
      </c>
      <c r="AA4650" s="36">
        <v>1</v>
      </c>
      <c r="AB4650" s="35" t="s">
        <v>27</v>
      </c>
      <c r="AC4650" s="35" t="str">
        <f>+IF(Tabla1[[#This Row],[STK]]="no","Sin STK", "STK disponible")</f>
        <v>Sin STK</v>
      </c>
      <c r="AD4650" s="35">
        <f>+I4650*J4650</f>
        <v>0</v>
      </c>
      <c r="AE4650" s="35">
        <f>+I4650*K4650</f>
        <v>0</v>
      </c>
      <c r="AF4650" s="36">
        <f>IF(Tabla1[[#This Row],[ref pack]]=1,Tabla1[[#This Row],[Pedido]],LCM(Tabla1[[#This Row],[MC VIEJO]],Tabla1[[#This Row],[Pedido]]))</f>
        <v>1</v>
      </c>
      <c r="AG4650" s="36">
        <f>+VLOOKUP(Tabla1[[#This Row],[Artículo]],'.'!$B$2:$D$11481,3,)</f>
        <v>1</v>
      </c>
      <c r="AH4650" s="37" t="str">
        <f>+IFERROR(SEARCH("pack",Tabla1[[#This Row],[PACK]]),"")</f>
        <v/>
      </c>
    </row>
    <row r="4651" spans="1:34" ht="24" customHeight="1" x14ac:dyDescent="0.2">
      <c r="A4651" s="50" t="s">
        <v>8807</v>
      </c>
      <c r="B4651" s="60" t="s">
        <v>8904</v>
      </c>
      <c r="C4651" s="61" t="s">
        <v>8905</v>
      </c>
      <c r="D4651" s="52" t="s">
        <v>9841</v>
      </c>
      <c r="E4651" s="53">
        <v>322491.88</v>
      </c>
      <c r="F4651" s="23" t="str">
        <f>+IFERROR(VLOOKUP(Tabla1[[#This Row],[Artículo]],'..'!$B$2:$D$569000,3,),"")</f>
        <v/>
      </c>
      <c r="G4651" s="24" t="str">
        <f>IF(H4651=AF4651,"", "Error MC")</f>
        <v>Error MC</v>
      </c>
      <c r="H4651" s="62"/>
      <c r="I4651" s="54">
        <f>+Tabla1[[#This Row],[MC]]*Tabla1[[#This Row],[Pedido]]*Tabla1[[#This Row],[PVC ]]</f>
        <v>0</v>
      </c>
      <c r="J4651" s="26">
        <v>0.21</v>
      </c>
      <c r="K4651" s="63"/>
      <c r="L4651" s="28" t="s">
        <v>17</v>
      </c>
      <c r="M4651" s="53">
        <v>565812.00800000003</v>
      </c>
      <c r="N4651" s="64" t="str">
        <f>+IF(Tabla1[[#This Row],[F PMPI]]="SÍ","No","Sí")</f>
        <v>Sí</v>
      </c>
      <c r="O4651" s="65">
        <f>+Tabla1[[#This Row],[PVL]]*1.055</f>
        <v>596931.66844000004</v>
      </c>
      <c r="P4651" s="65">
        <f>+Tabla1[[#This Row],[PVL]]*1.43</f>
        <v>809111.17144000006</v>
      </c>
      <c r="Q4651" s="66" t="str">
        <f>+HYPERLINK(Tabla1[[#This Row],[PAG]])</f>
        <v>https://todomusica.com.ar/platillos/3930-a0252.html</v>
      </c>
      <c r="R4651" s="67"/>
      <c r="S4651" s="68"/>
      <c r="T4651" s="69"/>
      <c r="U4651" s="69"/>
      <c r="V4651" s="69"/>
      <c r="W4651" s="69"/>
      <c r="X4651" s="69"/>
      <c r="Y4651" s="35"/>
      <c r="Z4651" s="35" t="s">
        <v>28068</v>
      </c>
      <c r="AA4651" s="36">
        <v>1</v>
      </c>
      <c r="AB4651" s="35" t="s">
        <v>27</v>
      </c>
      <c r="AC4651" s="35" t="str">
        <f>+IF(Tabla1[[#This Row],[STK]]="no","Sin STK", "STK disponible")</f>
        <v>STK disponible</v>
      </c>
      <c r="AD4651" s="35">
        <f>+I4651*J4651</f>
        <v>0</v>
      </c>
      <c r="AE4651" s="35">
        <f>+I4651*K4651</f>
        <v>0</v>
      </c>
      <c r="AF4651" s="36">
        <f>IF(Tabla1[[#This Row],[ref pack]]=1,Tabla1[[#This Row],[Pedido]],LCM(Tabla1[[#This Row],[MC VIEJO]],Tabla1[[#This Row],[Pedido]]))</f>
        <v>1</v>
      </c>
      <c r="AG4651" s="36">
        <f>+VLOOKUP(Tabla1[[#This Row],[Artículo]],'.'!$B$2:$D$11481,3,)</f>
        <v>1</v>
      </c>
      <c r="AH4651" s="37" t="str">
        <f>+IFERROR(SEARCH("pack",Tabla1[[#This Row],[PACK]]),"")</f>
        <v/>
      </c>
    </row>
    <row r="4652" spans="1:34" ht="24" customHeight="1" x14ac:dyDescent="0.2">
      <c r="A4652" s="50" t="s">
        <v>8807</v>
      </c>
      <c r="B4652" s="60" t="s">
        <v>8906</v>
      </c>
      <c r="C4652" s="61" t="s">
        <v>8907</v>
      </c>
      <c r="D4652" s="52" t="s">
        <v>27</v>
      </c>
      <c r="E4652" s="53">
        <v>189985.68</v>
      </c>
      <c r="F4652" s="23" t="str">
        <f>+IFERROR(VLOOKUP(Tabla1[[#This Row],[Artículo]],'..'!$B$2:$D$569000,3,),"")</f>
        <v/>
      </c>
      <c r="G4652" s="24" t="str">
        <f>IF(H4652=AF4652,"", "Error MC")</f>
        <v>Error MC</v>
      </c>
      <c r="H4652" s="62"/>
      <c r="I4652" s="54">
        <f>+Tabla1[[#This Row],[MC]]*Tabla1[[#This Row],[Pedido]]*Tabla1[[#This Row],[PVC ]]</f>
        <v>0</v>
      </c>
      <c r="J4652" s="26">
        <v>0.21</v>
      </c>
      <c r="K4652" s="63"/>
      <c r="L4652" s="28" t="s">
        <v>17</v>
      </c>
      <c r="M4652" s="53">
        <v>333329.88</v>
      </c>
      <c r="N4652" s="64" t="str">
        <f>+IF(Tabla1[[#This Row],[F PMPI]]="SÍ","No","Sí")</f>
        <v>Sí</v>
      </c>
      <c r="O4652" s="65">
        <f>+Tabla1[[#This Row],[PVL]]*1.055</f>
        <v>351663.02340000001</v>
      </c>
      <c r="P4652" s="65">
        <f>+Tabla1[[#This Row],[PVL]]*1.43</f>
        <v>476661.72839999996</v>
      </c>
      <c r="Q4652" s="66" t="str">
        <f>+HYPERLINK(Tabla1[[#This Row],[PAG]])</f>
        <v>https://todomusica.com.ar/productos-sin-categorias-de-netsuite/333-a0265.html</v>
      </c>
      <c r="R4652" s="67"/>
      <c r="S4652" s="68"/>
      <c r="T4652" s="69"/>
      <c r="U4652" s="69"/>
      <c r="V4652" s="69"/>
      <c r="W4652" s="69"/>
      <c r="X4652" s="69"/>
      <c r="Y4652" s="35"/>
      <c r="Z4652" s="35" t="s">
        <v>28069</v>
      </c>
      <c r="AA4652" s="36">
        <v>1</v>
      </c>
      <c r="AB4652" s="35" t="s">
        <v>27</v>
      </c>
      <c r="AC4652" s="35" t="str">
        <f>+IF(Tabla1[[#This Row],[STK]]="no","Sin STK", "STK disponible")</f>
        <v>Sin STK</v>
      </c>
      <c r="AD4652" s="35">
        <f>+I4652*J4652</f>
        <v>0</v>
      </c>
      <c r="AE4652" s="35">
        <f>+I4652*K4652</f>
        <v>0</v>
      </c>
      <c r="AF4652" s="36">
        <f>IF(Tabla1[[#This Row],[ref pack]]=1,Tabla1[[#This Row],[Pedido]],LCM(Tabla1[[#This Row],[MC VIEJO]],Tabla1[[#This Row],[Pedido]]))</f>
        <v>1</v>
      </c>
      <c r="AG4652" s="36">
        <f>+VLOOKUP(Tabla1[[#This Row],[Artículo]],'.'!$B$2:$D$11481,3,)</f>
        <v>1</v>
      </c>
      <c r="AH4652" s="37" t="str">
        <f>+IFERROR(SEARCH("pack",Tabla1[[#This Row],[PACK]]),"")</f>
        <v/>
      </c>
    </row>
    <row r="4653" spans="1:34" ht="24" customHeight="1" x14ac:dyDescent="0.2">
      <c r="A4653" s="50" t="s">
        <v>8807</v>
      </c>
      <c r="B4653" s="60" t="s">
        <v>8908</v>
      </c>
      <c r="C4653" s="61" t="s">
        <v>8909</v>
      </c>
      <c r="D4653" s="52" t="s">
        <v>9842</v>
      </c>
      <c r="E4653" s="53">
        <v>273804.40999999997</v>
      </c>
      <c r="F4653" s="23" t="str">
        <f>+IFERROR(VLOOKUP(Tabla1[[#This Row],[Artículo]],'..'!$B$2:$D$569000,3,),"")</f>
        <v/>
      </c>
      <c r="G4653" s="24" t="str">
        <f>IF(H4653=AF4653,"", "Error MC")</f>
        <v>Error MC</v>
      </c>
      <c r="H4653" s="62"/>
      <c r="I4653" s="54">
        <f>+Tabla1[[#This Row],[MC]]*Tabla1[[#This Row],[Pedido]]*Tabla1[[#This Row],[PVC ]]</f>
        <v>0</v>
      </c>
      <c r="J4653" s="26">
        <v>0.21</v>
      </c>
      <c r="K4653" s="63"/>
      <c r="L4653" s="28" t="s">
        <v>17</v>
      </c>
      <c r="M4653" s="53">
        <v>480389.83199999999</v>
      </c>
      <c r="N4653" s="64" t="str">
        <f>+IF(Tabla1[[#This Row],[F PMPI]]="SÍ","No","Sí")</f>
        <v>Sí</v>
      </c>
      <c r="O4653" s="65">
        <f>+Tabla1[[#This Row],[PVL]]*1.055</f>
        <v>506811.27275999996</v>
      </c>
      <c r="P4653" s="65">
        <f>+Tabla1[[#This Row],[PVL]]*1.43</f>
        <v>686957.45976</v>
      </c>
      <c r="Q4653" s="66" t="str">
        <f>+HYPERLINK(Tabla1[[#This Row],[PAG]])</f>
        <v>https://todomusica.com.ar/platillos/3931-a0266.html</v>
      </c>
      <c r="R4653" s="67"/>
      <c r="S4653" s="68"/>
      <c r="T4653" s="69"/>
      <c r="U4653" s="69"/>
      <c r="V4653" s="69"/>
      <c r="W4653" s="69"/>
      <c r="X4653" s="69"/>
      <c r="Y4653" s="35"/>
      <c r="Z4653" s="35" t="s">
        <v>28070</v>
      </c>
      <c r="AA4653" s="36">
        <v>1</v>
      </c>
      <c r="AB4653" s="35" t="s">
        <v>27</v>
      </c>
      <c r="AC4653" s="35" t="str">
        <f>+IF(Tabla1[[#This Row],[STK]]="no","Sin STK", "STK disponible")</f>
        <v>STK disponible</v>
      </c>
      <c r="AD4653" s="35">
        <f>+I4653*J4653</f>
        <v>0</v>
      </c>
      <c r="AE4653" s="35">
        <f>+I4653*K4653</f>
        <v>0</v>
      </c>
      <c r="AF4653" s="36">
        <f>IF(Tabla1[[#This Row],[ref pack]]=1,Tabla1[[#This Row],[Pedido]],LCM(Tabla1[[#This Row],[MC VIEJO]],Tabla1[[#This Row],[Pedido]]))</f>
        <v>1</v>
      </c>
      <c r="AG4653" s="36">
        <f>+VLOOKUP(Tabla1[[#This Row],[Artículo]],'.'!$B$2:$D$11481,3,)</f>
        <v>1</v>
      </c>
      <c r="AH4653" s="37" t="str">
        <f>+IFERROR(SEARCH("pack",Tabla1[[#This Row],[PACK]]),"")</f>
        <v/>
      </c>
    </row>
    <row r="4654" spans="1:34" ht="24" customHeight="1" x14ac:dyDescent="0.2">
      <c r="A4654" s="50" t="s">
        <v>8807</v>
      </c>
      <c r="B4654" s="60" t="s">
        <v>8910</v>
      </c>
      <c r="C4654" s="61" t="s">
        <v>8911</v>
      </c>
      <c r="D4654" s="52" t="s">
        <v>9842</v>
      </c>
      <c r="E4654" s="53">
        <v>322491.88</v>
      </c>
      <c r="F4654" s="23" t="str">
        <f>+IFERROR(VLOOKUP(Tabla1[[#This Row],[Artículo]],'..'!$B$2:$D$569000,3,),"")</f>
        <v/>
      </c>
      <c r="G4654" s="24" t="str">
        <f>IF(H4654=AF4654,"", "Error MC")</f>
        <v>Error MC</v>
      </c>
      <c r="H4654" s="62"/>
      <c r="I4654" s="54">
        <f>+Tabla1[[#This Row],[MC]]*Tabla1[[#This Row],[Pedido]]*Tabla1[[#This Row],[PVC ]]</f>
        <v>0</v>
      </c>
      <c r="J4654" s="26">
        <v>0.21</v>
      </c>
      <c r="K4654" s="63"/>
      <c r="L4654" s="28" t="s">
        <v>17</v>
      </c>
      <c r="M4654" s="53">
        <v>565812.00800000003</v>
      </c>
      <c r="N4654" s="64" t="str">
        <f>+IF(Tabla1[[#This Row],[F PMPI]]="SÍ","No","Sí")</f>
        <v>Sí</v>
      </c>
      <c r="O4654" s="65">
        <f>+Tabla1[[#This Row],[PVL]]*1.055</f>
        <v>596931.66844000004</v>
      </c>
      <c r="P4654" s="65">
        <f>+Tabla1[[#This Row],[PVL]]*1.43</f>
        <v>809111.17144000006</v>
      </c>
      <c r="Q4654" s="66" t="str">
        <f>+HYPERLINK(Tabla1[[#This Row],[PAG]])</f>
        <v>https://todomusica.com.ar/platillos/3933-a0268.html</v>
      </c>
      <c r="R4654" s="67"/>
      <c r="S4654" s="68"/>
      <c r="T4654" s="69"/>
      <c r="U4654" s="69"/>
      <c r="V4654" s="69"/>
      <c r="W4654" s="69"/>
      <c r="X4654" s="69"/>
      <c r="Y4654" s="35"/>
      <c r="Z4654" s="35" t="s">
        <v>28071</v>
      </c>
      <c r="AA4654" s="36">
        <v>1</v>
      </c>
      <c r="AB4654" s="35" t="s">
        <v>27</v>
      </c>
      <c r="AC4654" s="35" t="str">
        <f>+IF(Tabla1[[#This Row],[STK]]="no","Sin STK", "STK disponible")</f>
        <v>STK disponible</v>
      </c>
      <c r="AD4654" s="35">
        <f>+I4654*J4654</f>
        <v>0</v>
      </c>
      <c r="AE4654" s="35">
        <f>+I4654*K4654</f>
        <v>0</v>
      </c>
      <c r="AF4654" s="36">
        <f>IF(Tabla1[[#This Row],[ref pack]]=1,Tabla1[[#This Row],[Pedido]],LCM(Tabla1[[#This Row],[MC VIEJO]],Tabla1[[#This Row],[Pedido]]))</f>
        <v>1</v>
      </c>
      <c r="AG4654" s="36">
        <f>+VLOOKUP(Tabla1[[#This Row],[Artículo]],'.'!$B$2:$D$11481,3,)</f>
        <v>1</v>
      </c>
      <c r="AH4654" s="37" t="str">
        <f>+IFERROR(SEARCH("pack",Tabla1[[#This Row],[PACK]]),"")</f>
        <v/>
      </c>
    </row>
    <row r="4655" spans="1:34" ht="24" customHeight="1" x14ac:dyDescent="0.2">
      <c r="A4655" s="50" t="s">
        <v>8807</v>
      </c>
      <c r="B4655" s="60" t="s">
        <v>8912</v>
      </c>
      <c r="C4655" s="61" t="s">
        <v>8913</v>
      </c>
      <c r="D4655" s="52" t="s">
        <v>9842</v>
      </c>
      <c r="E4655" s="53">
        <v>273804.40999999997</v>
      </c>
      <c r="F4655" s="23" t="str">
        <f>+IFERROR(VLOOKUP(Tabla1[[#This Row],[Artículo]],'..'!$B$2:$D$569000,3,),"")</f>
        <v/>
      </c>
      <c r="G4655" s="24" t="str">
        <f>IF(H4655=AF4655,"", "Error MC")</f>
        <v>Error MC</v>
      </c>
      <c r="H4655" s="62"/>
      <c r="I4655" s="54">
        <f>+Tabla1[[#This Row],[MC]]*Tabla1[[#This Row],[Pedido]]*Tabla1[[#This Row],[PVC ]]</f>
        <v>0</v>
      </c>
      <c r="J4655" s="26">
        <v>0.21</v>
      </c>
      <c r="K4655" s="63"/>
      <c r="L4655" s="28" t="s">
        <v>17</v>
      </c>
      <c r="M4655" s="53">
        <v>480389.83199999999</v>
      </c>
      <c r="N4655" s="64" t="str">
        <f>+IF(Tabla1[[#This Row],[F PMPI]]="SÍ","No","Sí")</f>
        <v>Sí</v>
      </c>
      <c r="O4655" s="65">
        <f>+Tabla1[[#This Row],[PVL]]*1.055</f>
        <v>506811.27275999996</v>
      </c>
      <c r="P4655" s="65">
        <f>+Tabla1[[#This Row],[PVL]]*1.43</f>
        <v>686957.45976</v>
      </c>
      <c r="Q4655" s="66" t="str">
        <f>+HYPERLINK(Tabla1[[#This Row],[PAG]])</f>
        <v>https://todomusica.com.ar/platillos/1288-a0276.html</v>
      </c>
      <c r="R4655" s="67"/>
      <c r="S4655" s="68"/>
      <c r="T4655" s="69"/>
      <c r="U4655" s="69"/>
      <c r="V4655" s="69"/>
      <c r="W4655" s="69"/>
      <c r="X4655" s="69"/>
      <c r="Y4655" s="35"/>
      <c r="Z4655" s="35" t="s">
        <v>28072</v>
      </c>
      <c r="AA4655" s="36">
        <v>1</v>
      </c>
      <c r="AB4655" s="35" t="s">
        <v>27</v>
      </c>
      <c r="AC4655" s="35" t="str">
        <f>+IF(Tabla1[[#This Row],[STK]]="no","Sin STK", "STK disponible")</f>
        <v>STK disponible</v>
      </c>
      <c r="AD4655" s="35">
        <f>+I4655*J4655</f>
        <v>0</v>
      </c>
      <c r="AE4655" s="35">
        <f>+I4655*K4655</f>
        <v>0</v>
      </c>
      <c r="AF4655" s="36">
        <f>IF(Tabla1[[#This Row],[ref pack]]=1,Tabla1[[#This Row],[Pedido]],LCM(Tabla1[[#This Row],[MC VIEJO]],Tabla1[[#This Row],[Pedido]]))</f>
        <v>1</v>
      </c>
      <c r="AG4655" s="36">
        <f>+VLOOKUP(Tabla1[[#This Row],[Artículo]],'.'!$B$2:$D$11481,3,)</f>
        <v>1</v>
      </c>
      <c r="AH4655" s="37" t="str">
        <f>+IFERROR(SEARCH("pack",Tabla1[[#This Row],[PACK]]),"")</f>
        <v/>
      </c>
    </row>
    <row r="4656" spans="1:34" ht="24" customHeight="1" x14ac:dyDescent="0.2">
      <c r="A4656" s="50" t="s">
        <v>8807</v>
      </c>
      <c r="B4656" s="60" t="s">
        <v>8914</v>
      </c>
      <c r="C4656" s="61" t="s">
        <v>8915</v>
      </c>
      <c r="D4656" s="52" t="s">
        <v>27</v>
      </c>
      <c r="E4656" s="53">
        <v>298148.15999999997</v>
      </c>
      <c r="F4656" s="23" t="str">
        <f>+IFERROR(VLOOKUP(Tabla1[[#This Row],[Artículo]],'..'!$B$2:$D$569000,3,),"")</f>
        <v/>
      </c>
      <c r="G4656" s="24" t="str">
        <f>IF(H4656=AF4656,"", "Error MC")</f>
        <v>Error MC</v>
      </c>
      <c r="H4656" s="62"/>
      <c r="I4656" s="54">
        <f>+Tabla1[[#This Row],[MC]]*Tabla1[[#This Row],[Pedido]]*Tabla1[[#This Row],[PVC ]]</f>
        <v>0</v>
      </c>
      <c r="J4656" s="26">
        <v>0.21</v>
      </c>
      <c r="K4656" s="63"/>
      <c r="L4656" s="28" t="s">
        <v>17</v>
      </c>
      <c r="M4656" s="53">
        <v>523100.94400000002</v>
      </c>
      <c r="N4656" s="64" t="str">
        <f>+IF(Tabla1[[#This Row],[F PMPI]]="SÍ","No","Sí")</f>
        <v>Sí</v>
      </c>
      <c r="O4656" s="65">
        <f>+Tabla1[[#This Row],[PVL]]*1.055</f>
        <v>551871.49592000002</v>
      </c>
      <c r="P4656" s="65">
        <f>+Tabla1[[#This Row],[PVL]]*1.43</f>
        <v>748034.34991999995</v>
      </c>
      <c r="Q4656" s="66" t="str">
        <f>+HYPERLINK(Tabla1[[#This Row],[PAG]])</f>
        <v>https://todomusica.com.ar/platillos/3934-a0277.html</v>
      </c>
      <c r="R4656" s="67"/>
      <c r="S4656" s="68"/>
      <c r="T4656" s="69"/>
      <c r="U4656" s="69"/>
      <c r="V4656" s="69"/>
      <c r="W4656" s="69"/>
      <c r="X4656" s="69"/>
      <c r="Y4656" s="35"/>
      <c r="Z4656" s="35" t="s">
        <v>28073</v>
      </c>
      <c r="AA4656" s="36">
        <v>1</v>
      </c>
      <c r="AB4656" s="35" t="s">
        <v>27</v>
      </c>
      <c r="AC4656" s="35" t="str">
        <f>+IF(Tabla1[[#This Row],[STK]]="no","Sin STK", "STK disponible")</f>
        <v>Sin STK</v>
      </c>
      <c r="AD4656" s="35">
        <f>+I4656*J4656</f>
        <v>0</v>
      </c>
      <c r="AE4656" s="35">
        <f>+I4656*K4656</f>
        <v>0</v>
      </c>
      <c r="AF4656" s="36">
        <f>IF(Tabla1[[#This Row],[ref pack]]=1,Tabla1[[#This Row],[Pedido]],LCM(Tabla1[[#This Row],[MC VIEJO]],Tabla1[[#This Row],[Pedido]]))</f>
        <v>1</v>
      </c>
      <c r="AG4656" s="36">
        <f>+VLOOKUP(Tabla1[[#This Row],[Artículo]],'.'!$B$2:$D$11481,3,)</f>
        <v>1</v>
      </c>
      <c r="AH4656" s="37" t="str">
        <f>+IFERROR(SEARCH("pack",Tabla1[[#This Row],[PACK]]),"")</f>
        <v/>
      </c>
    </row>
    <row r="4657" spans="1:34" ht="24" customHeight="1" x14ac:dyDescent="0.2">
      <c r="A4657" s="50" t="s">
        <v>8807</v>
      </c>
      <c r="B4657" s="60" t="s">
        <v>8916</v>
      </c>
      <c r="C4657" s="61" t="s">
        <v>8917</v>
      </c>
      <c r="D4657" s="52" t="s">
        <v>27</v>
      </c>
      <c r="E4657" s="53">
        <v>322491.88</v>
      </c>
      <c r="F4657" s="23" t="str">
        <f>+IFERROR(VLOOKUP(Tabla1[[#This Row],[Artículo]],'..'!$B$2:$D$569000,3,),"")</f>
        <v/>
      </c>
      <c r="G4657" s="24" t="str">
        <f>IF(H4657=AF4657,"", "Error MC")</f>
        <v>Error MC</v>
      </c>
      <c r="H4657" s="62"/>
      <c r="I4657" s="54">
        <f>+Tabla1[[#This Row],[MC]]*Tabla1[[#This Row],[Pedido]]*Tabla1[[#This Row],[PVC ]]</f>
        <v>0</v>
      </c>
      <c r="J4657" s="26">
        <v>0.21</v>
      </c>
      <c r="K4657" s="63"/>
      <c r="L4657" s="28" t="s">
        <v>17</v>
      </c>
      <c r="M4657" s="53">
        <v>565812.00800000003</v>
      </c>
      <c r="N4657" s="64" t="str">
        <f>+IF(Tabla1[[#This Row],[F PMPI]]="SÍ","No","Sí")</f>
        <v>Sí</v>
      </c>
      <c r="O4657" s="65">
        <f>+Tabla1[[#This Row],[PVL]]*1.055</f>
        <v>596931.66844000004</v>
      </c>
      <c r="P4657" s="65">
        <f>+Tabla1[[#This Row],[PVL]]*1.43</f>
        <v>809111.17144000006</v>
      </c>
      <c r="Q4657" s="66" t="str">
        <f>+HYPERLINK(Tabla1[[#This Row],[PAG]])</f>
        <v>https://todomusica.com.ar/productos-sin-categorias-de-netsuite/3935-a0278.html</v>
      </c>
      <c r="R4657" s="67"/>
      <c r="S4657" s="68"/>
      <c r="T4657" s="69"/>
      <c r="U4657" s="69"/>
      <c r="V4657" s="69"/>
      <c r="W4657" s="69"/>
      <c r="X4657" s="69"/>
      <c r="Y4657" s="35"/>
      <c r="Z4657" s="35" t="s">
        <v>28074</v>
      </c>
      <c r="AA4657" s="36">
        <v>1</v>
      </c>
      <c r="AB4657" s="35" t="s">
        <v>27</v>
      </c>
      <c r="AC4657" s="35" t="str">
        <f>+IF(Tabla1[[#This Row],[STK]]="no","Sin STK", "STK disponible")</f>
        <v>Sin STK</v>
      </c>
      <c r="AD4657" s="35">
        <f>+I4657*J4657</f>
        <v>0</v>
      </c>
      <c r="AE4657" s="35">
        <f>+I4657*K4657</f>
        <v>0</v>
      </c>
      <c r="AF4657" s="36">
        <f>IF(Tabla1[[#This Row],[ref pack]]=1,Tabla1[[#This Row],[Pedido]],LCM(Tabla1[[#This Row],[MC VIEJO]],Tabla1[[#This Row],[Pedido]]))</f>
        <v>1</v>
      </c>
      <c r="AG4657" s="36">
        <f>+VLOOKUP(Tabla1[[#This Row],[Artículo]],'.'!$B$2:$D$11481,3,)</f>
        <v>1</v>
      </c>
      <c r="AH4657" s="37" t="str">
        <f>+IFERROR(SEARCH("pack",Tabla1[[#This Row],[PACK]]),"")</f>
        <v/>
      </c>
    </row>
    <row r="4658" spans="1:34" ht="24" customHeight="1" x14ac:dyDescent="0.2">
      <c r="A4658" s="50" t="s">
        <v>8807</v>
      </c>
      <c r="B4658" s="60" t="s">
        <v>8918</v>
      </c>
      <c r="C4658" s="61" t="s">
        <v>8919</v>
      </c>
      <c r="D4658" s="52" t="s">
        <v>27</v>
      </c>
      <c r="E4658" s="53">
        <v>340766.75</v>
      </c>
      <c r="F4658" s="23" t="str">
        <f>+IFERROR(VLOOKUP(Tabla1[[#This Row],[Artículo]],'..'!$B$2:$D$569000,3,),"")</f>
        <v/>
      </c>
      <c r="G4658" s="24" t="str">
        <f>IF(H4658=AF4658,"", "Error MC")</f>
        <v>Error MC</v>
      </c>
      <c r="H4658" s="62"/>
      <c r="I4658" s="54">
        <f>+Tabla1[[#This Row],[MC]]*Tabla1[[#This Row],[Pedido]]*Tabla1[[#This Row],[PVC ]]</f>
        <v>0</v>
      </c>
      <c r="J4658" s="26">
        <v>0.21</v>
      </c>
      <c r="K4658" s="63"/>
      <c r="L4658" s="28" t="s">
        <v>17</v>
      </c>
      <c r="M4658" s="53">
        <v>597875.26599999995</v>
      </c>
      <c r="N4658" s="64" t="str">
        <f>+IF(Tabla1[[#This Row],[F PMPI]]="SÍ","No","Sí")</f>
        <v>Sí</v>
      </c>
      <c r="O4658" s="65">
        <f>+Tabla1[[#This Row],[PVL]]*1.055</f>
        <v>630758.40562999994</v>
      </c>
      <c r="P4658" s="65">
        <f>+Tabla1[[#This Row],[PVL]]*1.43</f>
        <v>854961.63037999987</v>
      </c>
      <c r="Q4658" s="66" t="str">
        <f>+HYPERLINK(Tabla1[[#This Row],[PAG]])</f>
        <v>https://todomusica.com.ar/platillos/3936-a0279.html</v>
      </c>
      <c r="R4658" s="67"/>
      <c r="S4658" s="68"/>
      <c r="T4658" s="69"/>
      <c r="U4658" s="69"/>
      <c r="V4658" s="69"/>
      <c r="W4658" s="69"/>
      <c r="X4658" s="69"/>
      <c r="Y4658" s="35"/>
      <c r="Z4658" s="35" t="s">
        <v>28075</v>
      </c>
      <c r="AA4658" s="36">
        <v>1</v>
      </c>
      <c r="AB4658" s="35" t="s">
        <v>27</v>
      </c>
      <c r="AC4658" s="35" t="str">
        <f>+IF(Tabla1[[#This Row],[STK]]="no","Sin STK", "STK disponible")</f>
        <v>Sin STK</v>
      </c>
      <c r="AD4658" s="35">
        <f>+I4658*J4658</f>
        <v>0</v>
      </c>
      <c r="AE4658" s="35">
        <f>+I4658*K4658</f>
        <v>0</v>
      </c>
      <c r="AF4658" s="36">
        <f>IF(Tabla1[[#This Row],[ref pack]]=1,Tabla1[[#This Row],[Pedido]],LCM(Tabla1[[#This Row],[MC VIEJO]],Tabla1[[#This Row],[Pedido]]))</f>
        <v>1</v>
      </c>
      <c r="AG4658" s="36">
        <f>+VLOOKUP(Tabla1[[#This Row],[Artículo]],'.'!$B$2:$D$11481,3,)</f>
        <v>1</v>
      </c>
      <c r="AH4658" s="37" t="str">
        <f>+IFERROR(SEARCH("pack",Tabla1[[#This Row],[PACK]]),"")</f>
        <v/>
      </c>
    </row>
    <row r="4659" spans="1:34" ht="24" customHeight="1" x14ac:dyDescent="0.2">
      <c r="A4659" s="50" t="s">
        <v>8807</v>
      </c>
      <c r="B4659" s="60" t="s">
        <v>8920</v>
      </c>
      <c r="C4659" s="61" t="s">
        <v>8921</v>
      </c>
      <c r="D4659" s="52" t="s">
        <v>27</v>
      </c>
      <c r="E4659" s="53">
        <v>98950.87</v>
      </c>
      <c r="F4659" s="23" t="str">
        <f>+IFERROR(VLOOKUP(Tabla1[[#This Row],[Artículo]],'..'!$B$2:$D$569000,3,),"")</f>
        <v/>
      </c>
      <c r="G4659" s="24" t="str">
        <f>IF(H4659=AF4659,"", "Error MC")</f>
        <v>Error MC</v>
      </c>
      <c r="H4659" s="62"/>
      <c r="I4659" s="54">
        <f>+Tabla1[[#This Row],[MC]]*Tabla1[[#This Row],[Pedido]]*Tabla1[[#This Row],[PVC ]]</f>
        <v>0</v>
      </c>
      <c r="J4659" s="26">
        <v>0.21</v>
      </c>
      <c r="K4659" s="63"/>
      <c r="L4659" s="28" t="s">
        <v>17</v>
      </c>
      <c r="M4659" s="53">
        <v>173609.3</v>
      </c>
      <c r="N4659" s="64" t="str">
        <f>+IF(Tabla1[[#This Row],[F PMPI]]="SÍ","No","Sí")</f>
        <v>Sí</v>
      </c>
      <c r="O4659" s="65">
        <f>+Tabla1[[#This Row],[PVL]]*1.055</f>
        <v>183157.81149999998</v>
      </c>
      <c r="P4659" s="65">
        <f>+Tabla1[[#This Row],[PVL]]*1.43</f>
        <v>248261.29899999997</v>
      </c>
      <c r="Q4659" s="66" t="str">
        <f>+HYPERLINK(Tabla1[[#This Row],[PAG]])</f>
        <v>https://todomusica.com.ar/platillos/6796-a0308.html</v>
      </c>
      <c r="R4659" s="67"/>
      <c r="S4659" s="68"/>
      <c r="T4659" s="69"/>
      <c r="U4659" s="69"/>
      <c r="V4659" s="69"/>
      <c r="W4659" s="69"/>
      <c r="X4659" s="69"/>
      <c r="Y4659" s="35"/>
      <c r="Z4659" s="35" t="s">
        <v>28076</v>
      </c>
      <c r="AA4659" s="36">
        <v>1</v>
      </c>
      <c r="AB4659" s="35" t="s">
        <v>27</v>
      </c>
      <c r="AC4659" s="35" t="str">
        <f>+IF(Tabla1[[#This Row],[STK]]="no","Sin STK", "STK disponible")</f>
        <v>Sin STK</v>
      </c>
      <c r="AD4659" s="35">
        <f>+I4659*J4659</f>
        <v>0</v>
      </c>
      <c r="AE4659" s="35">
        <f>+I4659*K4659</f>
        <v>0</v>
      </c>
      <c r="AF4659" s="36">
        <f>IF(Tabla1[[#This Row],[ref pack]]=1,Tabla1[[#This Row],[Pedido]],LCM(Tabla1[[#This Row],[MC VIEJO]],Tabla1[[#This Row],[Pedido]]))</f>
        <v>1</v>
      </c>
      <c r="AG4659" s="36">
        <f>+VLOOKUP(Tabla1[[#This Row],[Artículo]],'.'!$B$2:$D$11481,3,)</f>
        <v>1</v>
      </c>
      <c r="AH4659" s="37" t="str">
        <f>+IFERROR(SEARCH("pack",Tabla1[[#This Row],[PACK]]),"")</f>
        <v/>
      </c>
    </row>
    <row r="4660" spans="1:34" ht="24" customHeight="1" x14ac:dyDescent="0.2">
      <c r="A4660" s="50" t="s">
        <v>8807</v>
      </c>
      <c r="B4660" s="60" t="s">
        <v>8922</v>
      </c>
      <c r="C4660" s="61" t="s">
        <v>8923</v>
      </c>
      <c r="D4660" s="52" t="s">
        <v>27</v>
      </c>
      <c r="E4660" s="53">
        <v>158177.34</v>
      </c>
      <c r="F4660" s="23" t="str">
        <f>+IFERROR(VLOOKUP(Tabla1[[#This Row],[Artículo]],'..'!$B$2:$D$569000,3,),"")</f>
        <v/>
      </c>
      <c r="G4660" s="24" t="str">
        <f>IF(H4660=AF4660,"", "Error MC")</f>
        <v>Error MC</v>
      </c>
      <c r="H4660" s="62"/>
      <c r="I4660" s="54">
        <f>+Tabla1[[#This Row],[MC]]*Tabla1[[#This Row],[Pedido]]*Tabla1[[#This Row],[PVC ]]</f>
        <v>0</v>
      </c>
      <c r="J4660" s="26">
        <v>0.21</v>
      </c>
      <c r="K4660" s="63"/>
      <c r="L4660" s="28" t="s">
        <v>17</v>
      </c>
      <c r="M4660" s="53">
        <v>277522.13900000002</v>
      </c>
      <c r="N4660" s="64" t="str">
        <f>+IF(Tabla1[[#This Row],[F PMPI]]="SÍ","No","Sí")</f>
        <v>Sí</v>
      </c>
      <c r="O4660" s="65">
        <f>+Tabla1[[#This Row],[PVL]]*1.055</f>
        <v>292785.85664499999</v>
      </c>
      <c r="P4660" s="65">
        <f>+Tabla1[[#This Row],[PVL]]*1.43</f>
        <v>396856.65877000004</v>
      </c>
      <c r="Q4660" s="66" t="str">
        <f>+HYPERLINK(Tabla1[[#This Row],[PAG]])</f>
        <v>https://todomusica.com.ar/platillos/6797-a0310.html</v>
      </c>
      <c r="R4660" s="67"/>
      <c r="S4660" s="68"/>
      <c r="T4660" s="69"/>
      <c r="U4660" s="69"/>
      <c r="V4660" s="69"/>
      <c r="W4660" s="69"/>
      <c r="X4660" s="69"/>
      <c r="Y4660" s="35"/>
      <c r="Z4660" s="35" t="s">
        <v>28077</v>
      </c>
      <c r="AA4660" s="36">
        <v>1</v>
      </c>
      <c r="AB4660" s="35" t="s">
        <v>27</v>
      </c>
      <c r="AC4660" s="35" t="str">
        <f>+IF(Tabla1[[#This Row],[STK]]="no","Sin STK", "STK disponible")</f>
        <v>Sin STK</v>
      </c>
      <c r="AD4660" s="35">
        <f>+I4660*J4660</f>
        <v>0</v>
      </c>
      <c r="AE4660" s="35">
        <f>+I4660*K4660</f>
        <v>0</v>
      </c>
      <c r="AF4660" s="36">
        <f>IF(Tabla1[[#This Row],[ref pack]]=1,Tabla1[[#This Row],[Pedido]],LCM(Tabla1[[#This Row],[MC VIEJO]],Tabla1[[#This Row],[Pedido]]))</f>
        <v>1</v>
      </c>
      <c r="AG4660" s="36">
        <f>+VLOOKUP(Tabla1[[#This Row],[Artículo]],'.'!$B$2:$D$11481,3,)</f>
        <v>1</v>
      </c>
      <c r="AH4660" s="37" t="str">
        <f>+IFERROR(SEARCH("pack",Tabla1[[#This Row],[PACK]]),"")</f>
        <v/>
      </c>
    </row>
    <row r="4661" spans="1:34" ht="24" customHeight="1" x14ac:dyDescent="0.2">
      <c r="A4661" s="50" t="s">
        <v>8807</v>
      </c>
      <c r="B4661" s="60" t="s">
        <v>8924</v>
      </c>
      <c r="C4661" s="61" t="s">
        <v>8925</v>
      </c>
      <c r="D4661" s="52" t="s">
        <v>9842</v>
      </c>
      <c r="E4661" s="53">
        <v>456393.95</v>
      </c>
      <c r="F4661" s="23" t="str">
        <f>+IFERROR(VLOOKUP(Tabla1[[#This Row],[Artículo]],'..'!$B$2:$D$569000,3,),"")</f>
        <v/>
      </c>
      <c r="G4661" s="24" t="str">
        <f>IF(H4661=AF4661,"", "Error MC")</f>
        <v>Error MC</v>
      </c>
      <c r="H4661" s="62"/>
      <c r="I4661" s="54">
        <f>+Tabla1[[#This Row],[MC]]*Tabla1[[#This Row],[Pedido]]*Tabla1[[#This Row],[PVC ]]</f>
        <v>0</v>
      </c>
      <c r="J4661" s="26">
        <v>0.21</v>
      </c>
      <c r="K4661" s="63"/>
      <c r="L4661" s="28" t="s">
        <v>17</v>
      </c>
      <c r="M4661" s="53">
        <v>800743.18799999997</v>
      </c>
      <c r="N4661" s="64" t="str">
        <f>+IF(Tabla1[[#This Row],[F PMPI]]="SÍ","No","Sí")</f>
        <v>Sí</v>
      </c>
      <c r="O4661" s="65">
        <f>+Tabla1[[#This Row],[PVL]]*1.055</f>
        <v>844784.06333999988</v>
      </c>
      <c r="P4661" s="65">
        <f>+Tabla1[[#This Row],[PVL]]*1.43</f>
        <v>1145062.7588399998</v>
      </c>
      <c r="Q4661" s="66" t="str">
        <f>+HYPERLINK(Tabla1[[#This Row],[PAG]])</f>
        <v>https://todomusica.com.ar/platillos/6798-a0315.html</v>
      </c>
      <c r="R4661" s="67"/>
      <c r="S4661" s="68"/>
      <c r="T4661" s="69"/>
      <c r="U4661" s="69"/>
      <c r="V4661" s="69"/>
      <c r="W4661" s="69"/>
      <c r="X4661" s="69"/>
      <c r="Y4661" s="35"/>
      <c r="Z4661" s="35" t="s">
        <v>28078</v>
      </c>
      <c r="AA4661" s="36">
        <v>1</v>
      </c>
      <c r="AB4661" s="35" t="s">
        <v>27</v>
      </c>
      <c r="AC4661" s="35" t="str">
        <f>+IF(Tabla1[[#This Row],[STK]]="no","Sin STK", "STK disponible")</f>
        <v>STK disponible</v>
      </c>
      <c r="AD4661" s="35">
        <f>+I4661*J4661</f>
        <v>0</v>
      </c>
      <c r="AE4661" s="35">
        <f>+I4661*K4661</f>
        <v>0</v>
      </c>
      <c r="AF4661" s="36">
        <f>IF(Tabla1[[#This Row],[ref pack]]=1,Tabla1[[#This Row],[Pedido]],LCM(Tabla1[[#This Row],[MC VIEJO]],Tabla1[[#This Row],[Pedido]]))</f>
        <v>1</v>
      </c>
      <c r="AG4661" s="36">
        <f>+VLOOKUP(Tabla1[[#This Row],[Artículo]],'.'!$B$2:$D$11481,3,)</f>
        <v>1</v>
      </c>
      <c r="AH4661" s="37" t="str">
        <f>+IFERROR(SEARCH("pack",Tabla1[[#This Row],[PACK]]),"")</f>
        <v/>
      </c>
    </row>
    <row r="4662" spans="1:34" ht="24" customHeight="1" x14ac:dyDescent="0.2">
      <c r="A4662" s="50" t="s">
        <v>8807</v>
      </c>
      <c r="B4662" s="60" t="s">
        <v>8926</v>
      </c>
      <c r="C4662" s="61" t="s">
        <v>8927</v>
      </c>
      <c r="D4662" s="52" t="s">
        <v>27</v>
      </c>
      <c r="E4662" s="53">
        <v>334675.21000000002</v>
      </c>
      <c r="F4662" s="23" t="str">
        <f>+IFERROR(VLOOKUP(Tabla1[[#This Row],[Artículo]],'..'!$B$2:$D$569000,3,),"")</f>
        <v/>
      </c>
      <c r="G4662" s="24" t="str">
        <f>IF(H4662=AF4662,"", "Error MC")</f>
        <v>Error MC</v>
      </c>
      <c r="H4662" s="62"/>
      <c r="I4662" s="54">
        <f>+Tabla1[[#This Row],[MC]]*Tabla1[[#This Row],[Pedido]]*Tabla1[[#This Row],[PVC ]]</f>
        <v>0</v>
      </c>
      <c r="J4662" s="26">
        <v>0.21</v>
      </c>
      <c r="K4662" s="63"/>
      <c r="L4662" s="28" t="s">
        <v>17</v>
      </c>
      <c r="M4662" s="53">
        <v>587187.65099999995</v>
      </c>
      <c r="N4662" s="64" t="str">
        <f>+IF(Tabla1[[#This Row],[F PMPI]]="SÍ","No","Sí")</f>
        <v>Sí</v>
      </c>
      <c r="O4662" s="65">
        <f>+Tabla1[[#This Row],[PVL]]*1.055</f>
        <v>619482.97180499986</v>
      </c>
      <c r="P4662" s="65">
        <f>+Tabla1[[#This Row],[PVL]]*1.43</f>
        <v>839678.34092999995</v>
      </c>
      <c r="Q4662" s="66" t="str">
        <f>+HYPERLINK(Tabla1[[#This Row],[PAG]])</f>
        <v>https://todomusica.com.ar/platillos/703-a0344.html</v>
      </c>
      <c r="R4662" s="67"/>
      <c r="S4662" s="68"/>
      <c r="T4662" s="69"/>
      <c r="U4662" s="69"/>
      <c r="V4662" s="69"/>
      <c r="W4662" s="69"/>
      <c r="X4662" s="69"/>
      <c r="Y4662" s="35"/>
      <c r="Z4662" s="35" t="s">
        <v>28079</v>
      </c>
      <c r="AA4662" s="36">
        <v>1</v>
      </c>
      <c r="AB4662" s="35" t="s">
        <v>27</v>
      </c>
      <c r="AC4662" s="35" t="str">
        <f>+IF(Tabla1[[#This Row],[STK]]="no","Sin STK", "STK disponible")</f>
        <v>Sin STK</v>
      </c>
      <c r="AD4662" s="35">
        <f>+I4662*J4662</f>
        <v>0</v>
      </c>
      <c r="AE4662" s="35">
        <f>+I4662*K4662</f>
        <v>0</v>
      </c>
      <c r="AF4662" s="36">
        <f>IF(Tabla1[[#This Row],[ref pack]]=1,Tabla1[[#This Row],[Pedido]],LCM(Tabla1[[#This Row],[MC VIEJO]],Tabla1[[#This Row],[Pedido]]))</f>
        <v>1</v>
      </c>
      <c r="AG4662" s="36">
        <f>+VLOOKUP(Tabla1[[#This Row],[Artículo]],'.'!$B$2:$D$11481,3,)</f>
        <v>1</v>
      </c>
      <c r="AH4662" s="37" t="str">
        <f>+IFERROR(SEARCH("pack",Tabla1[[#This Row],[PACK]]),"")</f>
        <v/>
      </c>
    </row>
    <row r="4663" spans="1:34" ht="24" customHeight="1" x14ac:dyDescent="0.2">
      <c r="A4663" s="50" t="s">
        <v>8807</v>
      </c>
      <c r="B4663" s="60" t="s">
        <v>8928</v>
      </c>
      <c r="C4663" s="61" t="s">
        <v>8929</v>
      </c>
      <c r="D4663" s="52" t="s">
        <v>9842</v>
      </c>
      <c r="E4663" s="53">
        <v>225608.06</v>
      </c>
      <c r="F4663" s="23" t="str">
        <f>+IFERROR(VLOOKUP(Tabla1[[#This Row],[Artículo]],'..'!$B$2:$D$569000,3,),"")</f>
        <v/>
      </c>
      <c r="G4663" s="24" t="str">
        <f>IF(H4663=AF4663,"", "Error MC")</f>
        <v>Error MC</v>
      </c>
      <c r="H4663" s="62"/>
      <c r="I4663" s="54">
        <f>+Tabla1[[#This Row],[MC]]*Tabla1[[#This Row],[Pedido]]*Tabla1[[#This Row],[PVC ]]</f>
        <v>0</v>
      </c>
      <c r="J4663" s="26">
        <v>0.21</v>
      </c>
      <c r="K4663" s="63"/>
      <c r="L4663" s="28" t="s">
        <v>17</v>
      </c>
      <c r="M4663" s="53">
        <v>395829.34499999997</v>
      </c>
      <c r="N4663" s="64" t="str">
        <f>+IF(Tabla1[[#This Row],[F PMPI]]="SÍ","No","Sí")</f>
        <v>Sí</v>
      </c>
      <c r="O4663" s="65">
        <f>+Tabla1[[#This Row],[PVL]]*1.055</f>
        <v>417599.95897499996</v>
      </c>
      <c r="P4663" s="65">
        <f>+Tabla1[[#This Row],[PVL]]*1.43</f>
        <v>566035.96334999998</v>
      </c>
      <c r="Q4663" s="66" t="str">
        <f>+HYPERLINK(Tabla1[[#This Row],[PAG]])</f>
        <v>https://todomusica.com.ar/platillos/3937-a0352.html</v>
      </c>
      <c r="R4663" s="67"/>
      <c r="S4663" s="68"/>
      <c r="T4663" s="69"/>
      <c r="U4663" s="69"/>
      <c r="V4663" s="69"/>
      <c r="W4663" s="69"/>
      <c r="X4663" s="69"/>
      <c r="Y4663" s="35"/>
      <c r="Z4663" s="35" t="s">
        <v>28080</v>
      </c>
      <c r="AA4663" s="36">
        <v>1</v>
      </c>
      <c r="AB4663" s="35" t="s">
        <v>27</v>
      </c>
      <c r="AC4663" s="35" t="str">
        <f>+IF(Tabla1[[#This Row],[STK]]="no","Sin STK", "STK disponible")</f>
        <v>STK disponible</v>
      </c>
      <c r="AD4663" s="35">
        <f>+I4663*J4663</f>
        <v>0</v>
      </c>
      <c r="AE4663" s="35">
        <f>+I4663*K4663</f>
        <v>0</v>
      </c>
      <c r="AF4663" s="36">
        <f>IF(Tabla1[[#This Row],[ref pack]]=1,Tabla1[[#This Row],[Pedido]],LCM(Tabla1[[#This Row],[MC VIEJO]],Tabla1[[#This Row],[Pedido]]))</f>
        <v>1</v>
      </c>
      <c r="AG4663" s="36">
        <f>+VLOOKUP(Tabla1[[#This Row],[Artículo]],'.'!$B$2:$D$11481,3,)</f>
        <v>1</v>
      </c>
      <c r="AH4663" s="37" t="str">
        <f>+IFERROR(SEARCH("pack",Tabla1[[#This Row],[PACK]]),"")</f>
        <v/>
      </c>
    </row>
    <row r="4664" spans="1:34" ht="24" customHeight="1" x14ac:dyDescent="0.2">
      <c r="A4664" s="50" t="s">
        <v>8807</v>
      </c>
      <c r="B4664" s="60" t="s">
        <v>8930</v>
      </c>
      <c r="C4664" s="61" t="s">
        <v>8931</v>
      </c>
      <c r="D4664" s="52" t="s">
        <v>27</v>
      </c>
      <c r="E4664" s="53">
        <v>334675.21000000002</v>
      </c>
      <c r="F4664" s="23" t="str">
        <f>+IFERROR(VLOOKUP(Tabla1[[#This Row],[Artículo]],'..'!$B$2:$D$569000,3,),"")</f>
        <v/>
      </c>
      <c r="G4664" s="24" t="str">
        <f>IF(H4664=AF4664,"", "Error MC")</f>
        <v>Error MC</v>
      </c>
      <c r="H4664" s="62"/>
      <c r="I4664" s="54">
        <f>+Tabla1[[#This Row],[MC]]*Tabla1[[#This Row],[Pedido]]*Tabla1[[#This Row],[PVC ]]</f>
        <v>0</v>
      </c>
      <c r="J4664" s="26">
        <v>0.21</v>
      </c>
      <c r="K4664" s="63"/>
      <c r="L4664" s="28" t="s">
        <v>17</v>
      </c>
      <c r="M4664" s="53">
        <v>587187.65099999995</v>
      </c>
      <c r="N4664" s="64" t="str">
        <f>+IF(Tabla1[[#This Row],[F PMPI]]="SÍ","No","Sí")</f>
        <v>Sí</v>
      </c>
      <c r="O4664" s="65">
        <f>+Tabla1[[#This Row],[PVL]]*1.055</f>
        <v>619482.97180499986</v>
      </c>
      <c r="P4664" s="65">
        <f>+Tabla1[[#This Row],[PVL]]*1.43</f>
        <v>839678.34092999995</v>
      </c>
      <c r="Q4664" s="66" t="str">
        <f>+HYPERLINK(Tabla1[[#This Row],[PAG]])</f>
        <v>https://todomusica.com.ar/platillos/704-a0354.html</v>
      </c>
      <c r="R4664" s="67"/>
      <c r="S4664" s="68"/>
      <c r="T4664" s="69"/>
      <c r="U4664" s="69"/>
      <c r="V4664" s="69"/>
      <c r="W4664" s="69"/>
      <c r="X4664" s="69"/>
      <c r="Y4664" s="35"/>
      <c r="Z4664" s="35" t="s">
        <v>28081</v>
      </c>
      <c r="AA4664" s="36">
        <v>1</v>
      </c>
      <c r="AB4664" s="35" t="s">
        <v>27</v>
      </c>
      <c r="AC4664" s="35" t="str">
        <f>+IF(Tabla1[[#This Row],[STK]]="no","Sin STK", "STK disponible")</f>
        <v>Sin STK</v>
      </c>
      <c r="AD4664" s="35">
        <f>+I4664*J4664</f>
        <v>0</v>
      </c>
      <c r="AE4664" s="35">
        <f>+I4664*K4664</f>
        <v>0</v>
      </c>
      <c r="AF4664" s="36">
        <f>IF(Tabla1[[#This Row],[ref pack]]=1,Tabla1[[#This Row],[Pedido]],LCM(Tabla1[[#This Row],[MC VIEJO]],Tabla1[[#This Row],[Pedido]]))</f>
        <v>1</v>
      </c>
      <c r="AG4664" s="36">
        <f>+VLOOKUP(Tabla1[[#This Row],[Artículo]],'.'!$B$2:$D$11481,3,)</f>
        <v>1</v>
      </c>
      <c r="AH4664" s="37" t="str">
        <f>+IFERROR(SEARCH("pack",Tabla1[[#This Row],[PACK]]),"")</f>
        <v/>
      </c>
    </row>
    <row r="4665" spans="1:34" ht="24" customHeight="1" x14ac:dyDescent="0.2">
      <c r="A4665" s="50" t="s">
        <v>8807</v>
      </c>
      <c r="B4665" s="60" t="s">
        <v>8932</v>
      </c>
      <c r="C4665" s="61" t="s">
        <v>8933</v>
      </c>
      <c r="D4665" s="52" t="s">
        <v>27</v>
      </c>
      <c r="E4665" s="53">
        <v>419866.85</v>
      </c>
      <c r="F4665" s="23" t="str">
        <f>+IFERROR(VLOOKUP(Tabla1[[#This Row],[Artículo]],'..'!$B$2:$D$569000,3,),"")</f>
        <v/>
      </c>
      <c r="G4665" s="24" t="str">
        <f>IF(H4665=AF4665,"", "Error MC")</f>
        <v>Error MC</v>
      </c>
      <c r="H4665" s="62"/>
      <c r="I4665" s="54">
        <f>+Tabla1[[#This Row],[MC]]*Tabla1[[#This Row],[Pedido]]*Tabla1[[#This Row],[PVC ]]</f>
        <v>0</v>
      </c>
      <c r="J4665" s="26">
        <v>0.21</v>
      </c>
      <c r="K4665" s="63"/>
      <c r="L4665" s="28" t="s">
        <v>17</v>
      </c>
      <c r="M4665" s="53">
        <v>736656.38500000001</v>
      </c>
      <c r="N4665" s="64" t="str">
        <f>+IF(Tabla1[[#This Row],[F PMPI]]="SÍ","No","Sí")</f>
        <v>Sí</v>
      </c>
      <c r="O4665" s="65">
        <f>+Tabla1[[#This Row],[PVL]]*1.055</f>
        <v>777172.48617499997</v>
      </c>
      <c r="P4665" s="65">
        <f>+Tabla1[[#This Row],[PVL]]*1.43</f>
        <v>1053418.6305499999</v>
      </c>
      <c r="Q4665" s="66" t="str">
        <f>+HYPERLINK(Tabla1[[#This Row],[PAG]])</f>
        <v>https://todomusica.com.ar/productos-sin-categorias-de-netsuite/1432-a0361.html</v>
      </c>
      <c r="R4665" s="67"/>
      <c r="S4665" s="68"/>
      <c r="T4665" s="69"/>
      <c r="U4665" s="69"/>
      <c r="V4665" s="69"/>
      <c r="W4665" s="69"/>
      <c r="X4665" s="69"/>
      <c r="Y4665" s="35"/>
      <c r="Z4665" s="35" t="s">
        <v>28082</v>
      </c>
      <c r="AA4665" s="36">
        <v>1</v>
      </c>
      <c r="AB4665" s="35" t="s">
        <v>27</v>
      </c>
      <c r="AC4665" s="35" t="str">
        <f>+IF(Tabla1[[#This Row],[STK]]="no","Sin STK", "STK disponible")</f>
        <v>Sin STK</v>
      </c>
      <c r="AD4665" s="35">
        <f>+I4665*J4665</f>
        <v>0</v>
      </c>
      <c r="AE4665" s="35">
        <f>+I4665*K4665</f>
        <v>0</v>
      </c>
      <c r="AF4665" s="36">
        <f>IF(Tabla1[[#This Row],[ref pack]]=1,Tabla1[[#This Row],[Pedido]],LCM(Tabla1[[#This Row],[MC VIEJO]],Tabla1[[#This Row],[Pedido]]))</f>
        <v>1</v>
      </c>
      <c r="AG4665" s="36">
        <f>+VLOOKUP(Tabla1[[#This Row],[Artículo]],'.'!$B$2:$D$11481,3,)</f>
        <v>1</v>
      </c>
      <c r="AH4665" s="37" t="str">
        <f>+IFERROR(SEARCH("pack",Tabla1[[#This Row],[PACK]]),"")</f>
        <v/>
      </c>
    </row>
    <row r="4666" spans="1:34" ht="24" customHeight="1" x14ac:dyDescent="0.2">
      <c r="A4666" s="50" t="s">
        <v>8807</v>
      </c>
      <c r="B4666" s="60" t="s">
        <v>8934</v>
      </c>
      <c r="C4666" s="61" t="s">
        <v>8935</v>
      </c>
      <c r="D4666" s="52" t="s">
        <v>27</v>
      </c>
      <c r="E4666" s="53">
        <v>352927.29</v>
      </c>
      <c r="F4666" s="23" t="str">
        <f>+IFERROR(VLOOKUP(Tabla1[[#This Row],[Artículo]],'..'!$B$2:$D$569000,3,),"")</f>
        <v/>
      </c>
      <c r="G4666" s="24" t="str">
        <f>IF(H4666=AF4666,"", "Error MC")</f>
        <v>Error MC</v>
      </c>
      <c r="H4666" s="62"/>
      <c r="I4666" s="54">
        <f>+Tabla1[[#This Row],[MC]]*Tabla1[[#This Row],[Pedido]]*Tabla1[[#This Row],[PVC ]]</f>
        <v>0</v>
      </c>
      <c r="J4666" s="26">
        <v>0.21</v>
      </c>
      <c r="K4666" s="63"/>
      <c r="L4666" s="28" t="s">
        <v>17</v>
      </c>
      <c r="M4666" s="53">
        <v>619210.93000000005</v>
      </c>
      <c r="N4666" s="64" t="str">
        <f>+IF(Tabla1[[#This Row],[F PMPI]]="SÍ","No","Sí")</f>
        <v>Sí</v>
      </c>
      <c r="O4666" s="65">
        <f>+Tabla1[[#This Row],[PVL]]*1.055</f>
        <v>653267.53115000005</v>
      </c>
      <c r="P4666" s="65">
        <f>+Tabla1[[#This Row],[PVL]]*1.43</f>
        <v>885471.62990000006</v>
      </c>
      <c r="Q4666" s="66" t="str">
        <f>+HYPERLINK(Tabla1[[#This Row],[PAG]])</f>
        <v>https://todomusica.com.ar/productos-sin-categorias-de-netsuite/705-a0369.html</v>
      </c>
      <c r="R4666" s="67"/>
      <c r="S4666" s="68"/>
      <c r="T4666" s="69"/>
      <c r="U4666" s="69"/>
      <c r="V4666" s="69"/>
      <c r="W4666" s="69"/>
      <c r="X4666" s="69"/>
      <c r="Y4666" s="35"/>
      <c r="Z4666" s="35" t="s">
        <v>28083</v>
      </c>
      <c r="AA4666" s="36">
        <v>1</v>
      </c>
      <c r="AB4666" s="35" t="s">
        <v>27</v>
      </c>
      <c r="AC4666" s="35" t="str">
        <f>+IF(Tabla1[[#This Row],[STK]]="no","Sin STK", "STK disponible")</f>
        <v>Sin STK</v>
      </c>
      <c r="AD4666" s="35">
        <f>+I4666*J4666</f>
        <v>0</v>
      </c>
      <c r="AE4666" s="35">
        <f>+I4666*K4666</f>
        <v>0</v>
      </c>
      <c r="AF4666" s="36">
        <f>IF(Tabla1[[#This Row],[ref pack]]=1,Tabla1[[#This Row],[Pedido]],LCM(Tabla1[[#This Row],[MC VIEJO]],Tabla1[[#This Row],[Pedido]]))</f>
        <v>1</v>
      </c>
      <c r="AG4666" s="36">
        <f>+VLOOKUP(Tabla1[[#This Row],[Artículo]],'.'!$B$2:$D$11481,3,)</f>
        <v>1</v>
      </c>
      <c r="AH4666" s="37" t="str">
        <f>+IFERROR(SEARCH("pack",Tabla1[[#This Row],[PACK]]),"")</f>
        <v/>
      </c>
    </row>
    <row r="4667" spans="1:34" ht="24" customHeight="1" x14ac:dyDescent="0.2">
      <c r="A4667" s="50" t="s">
        <v>8807</v>
      </c>
      <c r="B4667" s="60" t="s">
        <v>8936</v>
      </c>
      <c r="C4667" s="61" t="s">
        <v>8937</v>
      </c>
      <c r="D4667" s="52" t="s">
        <v>27</v>
      </c>
      <c r="E4667" s="53">
        <v>133605.41</v>
      </c>
      <c r="F4667" s="23" t="str">
        <f>+IFERROR(VLOOKUP(Tabla1[[#This Row],[Artículo]],'..'!$B$2:$D$569000,3,),"")</f>
        <v/>
      </c>
      <c r="G4667" s="24" t="str">
        <f>IF(H4667=AF4667,"", "Error MC")</f>
        <v>Error MC</v>
      </c>
      <c r="H4667" s="62"/>
      <c r="I4667" s="54">
        <f>+Tabla1[[#This Row],[MC]]*Tabla1[[#This Row],[Pedido]]*Tabla1[[#This Row],[PVC ]]</f>
        <v>0</v>
      </c>
      <c r="J4667" s="26">
        <v>0.21</v>
      </c>
      <c r="K4667" s="63"/>
      <c r="L4667" s="28" t="s">
        <v>17</v>
      </c>
      <c r="M4667" s="53">
        <v>234410.68599999999</v>
      </c>
      <c r="N4667" s="64" t="str">
        <f>+IF(Tabla1[[#This Row],[F PMPI]]="SÍ","No","Sí")</f>
        <v>Sí</v>
      </c>
      <c r="O4667" s="65">
        <f>+Tabla1[[#This Row],[PVL]]*1.055</f>
        <v>247303.27372999996</v>
      </c>
      <c r="P4667" s="65">
        <f>+Tabla1[[#This Row],[PVL]]*1.43</f>
        <v>335207.28097999998</v>
      </c>
      <c r="Q4667" s="66" t="str">
        <f>+HYPERLINK(Tabla1[[#This Row],[PAG]])</f>
        <v>https://todomusica.com.ar/platillos/5636-404.html</v>
      </c>
      <c r="R4667" s="67"/>
      <c r="S4667" s="68"/>
      <c r="T4667" s="69"/>
      <c r="U4667" s="69"/>
      <c r="V4667" s="69"/>
      <c r="W4667" s="69"/>
      <c r="X4667" s="69"/>
      <c r="Y4667" s="35"/>
      <c r="Z4667" s="35" t="s">
        <v>28084</v>
      </c>
      <c r="AA4667" s="36">
        <v>1</v>
      </c>
      <c r="AB4667" s="35" t="s">
        <v>27</v>
      </c>
      <c r="AC4667" s="35" t="str">
        <f>+IF(Tabla1[[#This Row],[STK]]="no","Sin STK", "STK disponible")</f>
        <v>Sin STK</v>
      </c>
      <c r="AD4667" s="35">
        <f>+I4667*J4667</f>
        <v>0</v>
      </c>
      <c r="AE4667" s="35">
        <f>+I4667*K4667</f>
        <v>0</v>
      </c>
      <c r="AF4667" s="36">
        <f>IF(Tabla1[[#This Row],[ref pack]]=1,Tabla1[[#This Row],[Pedido]],LCM(Tabla1[[#This Row],[MC VIEJO]],Tabla1[[#This Row],[Pedido]]))</f>
        <v>1</v>
      </c>
      <c r="AG4667" s="36">
        <f>+VLOOKUP(Tabla1[[#This Row],[Artículo]],'.'!$B$2:$D$11481,3,)</f>
        <v>1</v>
      </c>
      <c r="AH4667" s="37" t="str">
        <f>+IFERROR(SEARCH("pack",Tabla1[[#This Row],[PACK]]),"")</f>
        <v/>
      </c>
    </row>
    <row r="4668" spans="1:34" ht="24" customHeight="1" x14ac:dyDescent="0.2">
      <c r="A4668" s="50" t="s">
        <v>8807</v>
      </c>
      <c r="B4668" s="60" t="s">
        <v>8938</v>
      </c>
      <c r="C4668" s="61" t="s">
        <v>8939</v>
      </c>
      <c r="D4668" s="52" t="s">
        <v>9842</v>
      </c>
      <c r="E4668" s="53">
        <v>156648.26</v>
      </c>
      <c r="F4668" s="23" t="str">
        <f>+IFERROR(VLOOKUP(Tabla1[[#This Row],[Artículo]],'..'!$B$2:$D$569000,3,),"")</f>
        <v/>
      </c>
      <c r="G4668" s="24" t="str">
        <f>IF(H4668=AF4668,"", "Error MC")</f>
        <v>Error MC</v>
      </c>
      <c r="H4668" s="62"/>
      <c r="I4668" s="54">
        <f>+Tabla1[[#This Row],[MC]]*Tabla1[[#This Row],[Pedido]]*Tabla1[[#This Row],[PVC ]]</f>
        <v>0</v>
      </c>
      <c r="J4668" s="26">
        <v>0.21</v>
      </c>
      <c r="K4668" s="63"/>
      <c r="L4668" s="28" t="s">
        <v>17</v>
      </c>
      <c r="M4668" s="53">
        <v>274839.37599999999</v>
      </c>
      <c r="N4668" s="64" t="str">
        <f>+IF(Tabla1[[#This Row],[F PMPI]]="SÍ","No","Sí")</f>
        <v>Sí</v>
      </c>
      <c r="O4668" s="65">
        <f>+Tabla1[[#This Row],[PVL]]*1.055</f>
        <v>289955.54167999997</v>
      </c>
      <c r="P4668" s="65">
        <f>+Tabla1[[#This Row],[PVL]]*1.43</f>
        <v>393020.30767999997</v>
      </c>
      <c r="Q4668" s="66" t="str">
        <f>+HYPERLINK(Tabla1[[#This Row],[PAG]])</f>
        <v/>
      </c>
      <c r="R4668" s="67"/>
      <c r="S4668" s="68"/>
      <c r="T4668" s="69"/>
      <c r="U4668" s="69"/>
      <c r="V4668" s="69"/>
      <c r="W4668" s="69"/>
      <c r="X4668" s="69"/>
      <c r="Y4668" s="35"/>
      <c r="Z4668" s="35" t="s">
        <v>65</v>
      </c>
      <c r="AA4668" s="36">
        <v>1</v>
      </c>
      <c r="AB4668" s="35" t="s">
        <v>27</v>
      </c>
      <c r="AC4668" s="35" t="str">
        <f>+IF(Tabla1[[#This Row],[STK]]="no","Sin STK", "STK disponible")</f>
        <v>STK disponible</v>
      </c>
      <c r="AD4668" s="35">
        <f>+I4668*J4668</f>
        <v>0</v>
      </c>
      <c r="AE4668" s="35">
        <f>+I4668*K4668</f>
        <v>0</v>
      </c>
      <c r="AF4668" s="36">
        <f>IF(Tabla1[[#This Row],[ref pack]]=1,Tabla1[[#This Row],[Pedido]],LCM(Tabla1[[#This Row],[MC VIEJO]],Tabla1[[#This Row],[Pedido]]))</f>
        <v>1</v>
      </c>
      <c r="AG4668" s="36">
        <f>+VLOOKUP(Tabla1[[#This Row],[Artículo]],'.'!$B$2:$D$11481,3,)</f>
        <v>1</v>
      </c>
      <c r="AH4668" s="37" t="str">
        <f>+IFERROR(SEARCH("pack",Tabla1[[#This Row],[PACK]]),"")</f>
        <v/>
      </c>
    </row>
    <row r="4669" spans="1:34" ht="24" customHeight="1" x14ac:dyDescent="0.2">
      <c r="A4669" s="50" t="s">
        <v>8807</v>
      </c>
      <c r="B4669" s="60" t="s">
        <v>8940</v>
      </c>
      <c r="C4669" s="61" t="s">
        <v>8941</v>
      </c>
      <c r="D4669" s="52" t="s">
        <v>9842</v>
      </c>
      <c r="E4669" s="53">
        <v>158177.34</v>
      </c>
      <c r="F4669" s="23" t="str">
        <f>+IFERROR(VLOOKUP(Tabla1[[#This Row],[Artículo]],'..'!$B$2:$D$569000,3,),"")</f>
        <v/>
      </c>
      <c r="G4669" s="24" t="str">
        <f>IF(H4669=AF4669,"", "Error MC")</f>
        <v>Error MC</v>
      </c>
      <c r="H4669" s="62"/>
      <c r="I4669" s="54">
        <f>+Tabla1[[#This Row],[MC]]*Tabla1[[#This Row],[Pedido]]*Tabla1[[#This Row],[PVC ]]</f>
        <v>0</v>
      </c>
      <c r="J4669" s="26">
        <v>0.21</v>
      </c>
      <c r="K4669" s="63"/>
      <c r="L4669" s="28" t="s">
        <v>17</v>
      </c>
      <c r="M4669" s="53">
        <v>277522.13900000002</v>
      </c>
      <c r="N4669" s="64" t="str">
        <f>+IF(Tabla1[[#This Row],[F PMPI]]="SÍ","No","Sí")</f>
        <v>Sí</v>
      </c>
      <c r="O4669" s="65">
        <f>+Tabla1[[#This Row],[PVL]]*1.055</f>
        <v>292785.85664499999</v>
      </c>
      <c r="P4669" s="65">
        <f>+Tabla1[[#This Row],[PVL]]*1.43</f>
        <v>396856.65877000004</v>
      </c>
      <c r="Q4669" s="66" t="str">
        <f>+HYPERLINK(Tabla1[[#This Row],[PAG]])</f>
        <v>https://todomusica.com.ar/productos-sin-categorias-de-netsuite/5638-404.html</v>
      </c>
      <c r="R4669" s="67"/>
      <c r="S4669" s="68"/>
      <c r="T4669" s="69"/>
      <c r="U4669" s="69"/>
      <c r="V4669" s="69"/>
      <c r="W4669" s="69"/>
      <c r="X4669" s="69"/>
      <c r="Y4669" s="35"/>
      <c r="Z4669" s="35" t="s">
        <v>28085</v>
      </c>
      <c r="AA4669" s="36">
        <v>1</v>
      </c>
      <c r="AB4669" s="35" t="s">
        <v>27</v>
      </c>
      <c r="AC4669" s="35" t="str">
        <f>+IF(Tabla1[[#This Row],[STK]]="no","Sin STK", "STK disponible")</f>
        <v>STK disponible</v>
      </c>
      <c r="AD4669" s="35">
        <f>+I4669*J4669</f>
        <v>0</v>
      </c>
      <c r="AE4669" s="35">
        <f>+I4669*K4669</f>
        <v>0</v>
      </c>
      <c r="AF4669" s="36">
        <f>IF(Tabla1[[#This Row],[ref pack]]=1,Tabla1[[#This Row],[Pedido]],LCM(Tabla1[[#This Row],[MC VIEJO]],Tabla1[[#This Row],[Pedido]]))</f>
        <v>1</v>
      </c>
      <c r="AG4669" s="36">
        <f>+VLOOKUP(Tabla1[[#This Row],[Artículo]],'.'!$B$2:$D$11481,3,)</f>
        <v>1</v>
      </c>
      <c r="AH4669" s="37" t="str">
        <f>+IFERROR(SEARCH("pack",Tabla1[[#This Row],[PACK]]),"")</f>
        <v/>
      </c>
    </row>
    <row r="4670" spans="1:34" ht="24" customHeight="1" x14ac:dyDescent="0.2">
      <c r="A4670" s="50" t="s">
        <v>8807</v>
      </c>
      <c r="B4670" s="60" t="s">
        <v>8942</v>
      </c>
      <c r="C4670" s="61" t="s">
        <v>8943</v>
      </c>
      <c r="D4670" s="52" t="s">
        <v>27</v>
      </c>
      <c r="E4670" s="53">
        <v>170360.53</v>
      </c>
      <c r="F4670" s="23" t="str">
        <f>+IFERROR(VLOOKUP(Tabla1[[#This Row],[Artículo]],'..'!$B$2:$D$569000,3,),"")</f>
        <v/>
      </c>
      <c r="G4670" s="24" t="str">
        <f>IF(H4670=AF4670,"", "Error MC")</f>
        <v>Error MC</v>
      </c>
      <c r="H4670" s="62"/>
      <c r="I4670" s="54">
        <f>+Tabla1[[#This Row],[MC]]*Tabla1[[#This Row],[Pedido]]*Tabla1[[#This Row],[PVC ]]</f>
        <v>0</v>
      </c>
      <c r="J4670" s="26">
        <v>0.21</v>
      </c>
      <c r="K4670" s="63"/>
      <c r="L4670" s="28" t="s">
        <v>17</v>
      </c>
      <c r="M4670" s="53">
        <v>298897.55200000003</v>
      </c>
      <c r="N4670" s="64" t="str">
        <f>+IF(Tabla1[[#This Row],[F PMPI]]="SÍ","No","Sí")</f>
        <v>Sí</v>
      </c>
      <c r="O4670" s="65">
        <f>+Tabla1[[#This Row],[PVL]]*1.055</f>
        <v>315336.91736000002</v>
      </c>
      <c r="P4670" s="65">
        <f>+Tabla1[[#This Row],[PVL]]*1.43</f>
        <v>427423.49936000002</v>
      </c>
      <c r="Q4670" s="66" t="str">
        <f>+HYPERLINK(Tabla1[[#This Row],[PAG]])</f>
        <v>https://todomusica.com.ar/platillos/5639-404.html</v>
      </c>
      <c r="R4670" s="67"/>
      <c r="S4670" s="68"/>
      <c r="T4670" s="69"/>
      <c r="U4670" s="69"/>
      <c r="V4670" s="69"/>
      <c r="W4670" s="69"/>
      <c r="X4670" s="69"/>
      <c r="Y4670" s="35"/>
      <c r="Z4670" s="35" t="s">
        <v>28086</v>
      </c>
      <c r="AA4670" s="36">
        <v>1</v>
      </c>
      <c r="AB4670" s="35" t="s">
        <v>27</v>
      </c>
      <c r="AC4670" s="35" t="str">
        <f>+IF(Tabla1[[#This Row],[STK]]="no","Sin STK", "STK disponible")</f>
        <v>Sin STK</v>
      </c>
      <c r="AD4670" s="35">
        <f>+I4670*J4670</f>
        <v>0</v>
      </c>
      <c r="AE4670" s="35">
        <f>+I4670*K4670</f>
        <v>0</v>
      </c>
      <c r="AF4670" s="36">
        <f>IF(Tabla1[[#This Row],[ref pack]]=1,Tabla1[[#This Row],[Pedido]],LCM(Tabla1[[#This Row],[MC VIEJO]],Tabla1[[#This Row],[Pedido]]))</f>
        <v>1</v>
      </c>
      <c r="AG4670" s="36">
        <f>+VLOOKUP(Tabla1[[#This Row],[Artículo]],'.'!$B$2:$D$11481,3,)</f>
        <v>1</v>
      </c>
      <c r="AH4670" s="37" t="str">
        <f>+IFERROR(SEARCH("pack",Tabla1[[#This Row],[PACK]]),"")</f>
        <v/>
      </c>
    </row>
    <row r="4671" spans="1:34" ht="24" customHeight="1" x14ac:dyDescent="0.2">
      <c r="A4671" s="50" t="s">
        <v>8807</v>
      </c>
      <c r="B4671" s="60" t="s">
        <v>8944</v>
      </c>
      <c r="C4671" s="61" t="s">
        <v>8945</v>
      </c>
      <c r="D4671" s="52" t="s">
        <v>9842</v>
      </c>
      <c r="E4671" s="53">
        <v>219048.07</v>
      </c>
      <c r="F4671" s="23" t="str">
        <f>+IFERROR(VLOOKUP(Tabla1[[#This Row],[Artículo]],'..'!$B$2:$D$569000,3,),"")</f>
        <v/>
      </c>
      <c r="G4671" s="24" t="str">
        <f>IF(H4671=AF4671,"", "Error MC")</f>
        <v>Error MC</v>
      </c>
      <c r="H4671" s="62"/>
      <c r="I4671" s="54">
        <f>+Tabla1[[#This Row],[MC]]*Tabla1[[#This Row],[Pedido]]*Tabla1[[#This Row],[PVC ]]</f>
        <v>0</v>
      </c>
      <c r="J4671" s="26">
        <v>0.21</v>
      </c>
      <c r="K4671" s="63"/>
      <c r="L4671" s="28" t="s">
        <v>17</v>
      </c>
      <c r="M4671" s="53">
        <v>384319.837</v>
      </c>
      <c r="N4671" s="64" t="str">
        <f>+IF(Tabla1[[#This Row],[F PMPI]]="SÍ","No","Sí")</f>
        <v>Sí</v>
      </c>
      <c r="O4671" s="65">
        <f>+Tabla1[[#This Row],[PVL]]*1.055</f>
        <v>405457.42803499999</v>
      </c>
      <c r="P4671" s="65">
        <f>+Tabla1[[#This Row],[PVL]]*1.43</f>
        <v>549577.36690999998</v>
      </c>
      <c r="Q4671" s="66" t="str">
        <f>+HYPERLINK(Tabla1[[#This Row],[PAG]])</f>
        <v>https://todomusica.com.ar/platillos/5640-404.html</v>
      </c>
      <c r="R4671" s="67"/>
      <c r="S4671" s="68"/>
      <c r="T4671" s="69"/>
      <c r="U4671" s="69"/>
      <c r="V4671" s="69"/>
      <c r="W4671" s="69"/>
      <c r="X4671" s="69"/>
      <c r="Y4671" s="35"/>
      <c r="Z4671" s="35" t="s">
        <v>28087</v>
      </c>
      <c r="AA4671" s="36">
        <v>1</v>
      </c>
      <c r="AB4671" s="35" t="s">
        <v>27</v>
      </c>
      <c r="AC4671" s="35" t="str">
        <f>+IF(Tabla1[[#This Row],[STK]]="no","Sin STK", "STK disponible")</f>
        <v>STK disponible</v>
      </c>
      <c r="AD4671" s="35">
        <f>+I4671*J4671</f>
        <v>0</v>
      </c>
      <c r="AE4671" s="35">
        <f>+I4671*K4671</f>
        <v>0</v>
      </c>
      <c r="AF4671" s="36">
        <f>IF(Tabla1[[#This Row],[ref pack]]=1,Tabla1[[#This Row],[Pedido]],LCM(Tabla1[[#This Row],[MC VIEJO]],Tabla1[[#This Row],[Pedido]]))</f>
        <v>1</v>
      </c>
      <c r="AG4671" s="36">
        <f>+VLOOKUP(Tabla1[[#This Row],[Artículo]],'.'!$B$2:$D$11481,3,)</f>
        <v>1</v>
      </c>
      <c r="AH4671" s="37" t="str">
        <f>+IFERROR(SEARCH("pack",Tabla1[[#This Row],[PACK]]),"")</f>
        <v/>
      </c>
    </row>
    <row r="4672" spans="1:34" ht="24" customHeight="1" x14ac:dyDescent="0.2">
      <c r="A4672" s="50" t="s">
        <v>8807</v>
      </c>
      <c r="B4672" s="60" t="s">
        <v>8946</v>
      </c>
      <c r="C4672" s="61" t="s">
        <v>8947</v>
      </c>
      <c r="D4672" s="52" t="s">
        <v>9842</v>
      </c>
      <c r="E4672" s="53">
        <v>178111.57</v>
      </c>
      <c r="F4672" s="23" t="str">
        <f>+IFERROR(VLOOKUP(Tabla1[[#This Row],[Artículo]],'..'!$B$2:$D$569000,3,),"")</f>
        <v/>
      </c>
      <c r="G4672" s="24" t="str">
        <f>IF(H4672=AF4672,"", "Error MC")</f>
        <v>Error MC</v>
      </c>
      <c r="H4672" s="62"/>
      <c r="I4672" s="54">
        <f>+Tabla1[[#This Row],[MC]]*Tabla1[[#This Row],[Pedido]]*Tabla1[[#This Row],[PVC ]]</f>
        <v>0</v>
      </c>
      <c r="J4672" s="26">
        <v>0.21</v>
      </c>
      <c r="K4672" s="63"/>
      <c r="L4672" s="28" t="s">
        <v>17</v>
      </c>
      <c r="M4672" s="53">
        <v>312496.75400000002</v>
      </c>
      <c r="N4672" s="64" t="str">
        <f>+IF(Tabla1[[#This Row],[F PMPI]]="SÍ","No","Sí")</f>
        <v>Sí</v>
      </c>
      <c r="O4672" s="65">
        <f>+Tabla1[[#This Row],[PVL]]*1.055</f>
        <v>329684.07546999998</v>
      </c>
      <c r="P4672" s="65">
        <f>+Tabla1[[#This Row],[PVL]]*1.43</f>
        <v>446870.35821999999</v>
      </c>
      <c r="Q4672" s="66" t="str">
        <f>+HYPERLINK(Tabla1[[#This Row],[PAG]])</f>
        <v>https://todomusica.com.ar/platillos/1362-a0613.html</v>
      </c>
      <c r="R4672" s="67"/>
      <c r="S4672" s="68"/>
      <c r="T4672" s="69"/>
      <c r="U4672" s="69"/>
      <c r="V4672" s="69"/>
      <c r="W4672" s="69"/>
      <c r="X4672" s="69"/>
      <c r="Y4672" s="35"/>
      <c r="Z4672" s="35" t="s">
        <v>28088</v>
      </c>
      <c r="AA4672" s="36">
        <v>1</v>
      </c>
      <c r="AB4672" s="35" t="s">
        <v>27</v>
      </c>
      <c r="AC4672" s="35" t="str">
        <f>+IF(Tabla1[[#This Row],[STK]]="no","Sin STK", "STK disponible")</f>
        <v>STK disponible</v>
      </c>
      <c r="AD4672" s="35">
        <f>+I4672*J4672</f>
        <v>0</v>
      </c>
      <c r="AE4672" s="35">
        <f>+I4672*K4672</f>
        <v>0</v>
      </c>
      <c r="AF4672" s="36">
        <f>IF(Tabla1[[#This Row],[ref pack]]=1,Tabla1[[#This Row],[Pedido]],LCM(Tabla1[[#This Row],[MC VIEJO]],Tabla1[[#This Row],[Pedido]]))</f>
        <v>1</v>
      </c>
      <c r="AG4672" s="36">
        <f>+VLOOKUP(Tabla1[[#This Row],[Artículo]],'.'!$B$2:$D$11481,3,)</f>
        <v>1</v>
      </c>
      <c r="AH4672" s="37" t="str">
        <f>+IFERROR(SEARCH("pack",Tabla1[[#This Row],[PACK]]),"")</f>
        <v/>
      </c>
    </row>
    <row r="4673" spans="1:34" ht="24" customHeight="1" x14ac:dyDescent="0.2">
      <c r="A4673" s="50" t="s">
        <v>8807</v>
      </c>
      <c r="B4673" s="60" t="s">
        <v>8948</v>
      </c>
      <c r="C4673" s="61" t="s">
        <v>8949</v>
      </c>
      <c r="D4673" s="52" t="s">
        <v>9842</v>
      </c>
      <c r="E4673" s="53">
        <v>243391.84</v>
      </c>
      <c r="F4673" s="23" t="str">
        <f>+IFERROR(VLOOKUP(Tabla1[[#This Row],[Artículo]],'..'!$B$2:$D$569000,3,),"")</f>
        <v/>
      </c>
      <c r="G4673" s="24" t="str">
        <f>IF(H4673=AF4673,"", "Error MC")</f>
        <v>Error MC</v>
      </c>
      <c r="H4673" s="62"/>
      <c r="I4673" s="54">
        <f>+Tabla1[[#This Row],[MC]]*Tabla1[[#This Row],[Pedido]]*Tabla1[[#This Row],[PVC ]]</f>
        <v>0</v>
      </c>
      <c r="J4673" s="26">
        <v>0.21</v>
      </c>
      <c r="K4673" s="63"/>
      <c r="L4673" s="28" t="s">
        <v>17</v>
      </c>
      <c r="M4673" s="53">
        <v>427030.98599999998</v>
      </c>
      <c r="N4673" s="64" t="str">
        <f>+IF(Tabla1[[#This Row],[F PMPI]]="SÍ","No","Sí")</f>
        <v>Sí</v>
      </c>
      <c r="O4673" s="65">
        <f>+Tabla1[[#This Row],[PVL]]*1.055</f>
        <v>450517.69022999995</v>
      </c>
      <c r="P4673" s="65">
        <f>+Tabla1[[#This Row],[PVL]]*1.43</f>
        <v>610654.3099799999</v>
      </c>
      <c r="Q4673" s="66" t="str">
        <f>+HYPERLINK(Tabla1[[#This Row],[PAG]])</f>
        <v>https://todomusica.com.ar/platillos/163-a0614.html</v>
      </c>
      <c r="R4673" s="67"/>
      <c r="S4673" s="68"/>
      <c r="T4673" s="69"/>
      <c r="U4673" s="69"/>
      <c r="V4673" s="69"/>
      <c r="W4673" s="69"/>
      <c r="X4673" s="69"/>
      <c r="Y4673" s="35"/>
      <c r="Z4673" s="35" t="s">
        <v>28089</v>
      </c>
      <c r="AA4673" s="36">
        <v>1</v>
      </c>
      <c r="AB4673" s="35" t="s">
        <v>27</v>
      </c>
      <c r="AC4673" s="35" t="str">
        <f>+IF(Tabla1[[#This Row],[STK]]="no","Sin STK", "STK disponible")</f>
        <v>STK disponible</v>
      </c>
      <c r="AD4673" s="35">
        <f>+I4673*J4673</f>
        <v>0</v>
      </c>
      <c r="AE4673" s="35">
        <f>+I4673*K4673</f>
        <v>0</v>
      </c>
      <c r="AF4673" s="36">
        <f>IF(Tabla1[[#This Row],[ref pack]]=1,Tabla1[[#This Row],[Pedido]],LCM(Tabla1[[#This Row],[MC VIEJO]],Tabla1[[#This Row],[Pedido]]))</f>
        <v>1</v>
      </c>
      <c r="AG4673" s="36">
        <f>+VLOOKUP(Tabla1[[#This Row],[Artículo]],'.'!$B$2:$D$11481,3,)</f>
        <v>1</v>
      </c>
      <c r="AH4673" s="37" t="str">
        <f>+IFERROR(SEARCH("pack",Tabla1[[#This Row],[PACK]]),"")</f>
        <v/>
      </c>
    </row>
    <row r="4674" spans="1:34" ht="24" customHeight="1" x14ac:dyDescent="0.2">
      <c r="A4674" s="50" t="s">
        <v>8807</v>
      </c>
      <c r="B4674" s="60" t="s">
        <v>8950</v>
      </c>
      <c r="C4674" s="61" t="s">
        <v>8951</v>
      </c>
      <c r="D4674" s="52" t="s">
        <v>9842</v>
      </c>
      <c r="E4674" s="53">
        <v>304239.84999999998</v>
      </c>
      <c r="F4674" s="23" t="str">
        <f>+IFERROR(VLOOKUP(Tabla1[[#This Row],[Artículo]],'..'!$B$2:$D$569000,3,),"")</f>
        <v/>
      </c>
      <c r="G4674" s="24" t="str">
        <f>IF(H4674=AF4674,"", "Error MC")</f>
        <v>Error MC</v>
      </c>
      <c r="H4674" s="62"/>
      <c r="I4674" s="54">
        <f>+Tabla1[[#This Row],[MC]]*Tabla1[[#This Row],[Pedido]]*Tabla1[[#This Row],[PVC ]]</f>
        <v>0</v>
      </c>
      <c r="J4674" s="26">
        <v>0.21</v>
      </c>
      <c r="K4674" s="63"/>
      <c r="L4674" s="28" t="s">
        <v>17</v>
      </c>
      <c r="M4674" s="53">
        <v>533788.81400000001</v>
      </c>
      <c r="N4674" s="64" t="str">
        <f>+IF(Tabla1[[#This Row],[F PMPI]]="SÍ","No","Sí")</f>
        <v>Sí</v>
      </c>
      <c r="O4674" s="65">
        <f>+Tabla1[[#This Row],[PVL]]*1.055</f>
        <v>563147.19877000002</v>
      </c>
      <c r="P4674" s="65">
        <f>+Tabla1[[#This Row],[PVL]]*1.43</f>
        <v>763318.00401999999</v>
      </c>
      <c r="Q4674" s="66" t="str">
        <f>+HYPERLINK(Tabla1[[#This Row],[PAG]])</f>
        <v>https://todomusica.com.ar/productos-sin-categorias-de-netsuite/3938-a0616.html</v>
      </c>
      <c r="R4674" s="67"/>
      <c r="S4674" s="68"/>
      <c r="T4674" s="69"/>
      <c r="U4674" s="69"/>
      <c r="V4674" s="69"/>
      <c r="W4674" s="69"/>
      <c r="X4674" s="69"/>
      <c r="Y4674" s="35"/>
      <c r="Z4674" s="35" t="s">
        <v>28090</v>
      </c>
      <c r="AA4674" s="36">
        <v>1</v>
      </c>
      <c r="AB4674" s="35" t="s">
        <v>27</v>
      </c>
      <c r="AC4674" s="35" t="str">
        <f>+IF(Tabla1[[#This Row],[STK]]="no","Sin STK", "STK disponible")</f>
        <v>STK disponible</v>
      </c>
      <c r="AD4674" s="35">
        <f>+I4674*J4674</f>
        <v>0</v>
      </c>
      <c r="AE4674" s="35">
        <f>+I4674*K4674</f>
        <v>0</v>
      </c>
      <c r="AF4674" s="36">
        <f>IF(Tabla1[[#This Row],[ref pack]]=1,Tabla1[[#This Row],[Pedido]],LCM(Tabla1[[#This Row],[MC VIEJO]],Tabla1[[#This Row],[Pedido]]))</f>
        <v>1</v>
      </c>
      <c r="AG4674" s="36">
        <f>+VLOOKUP(Tabla1[[#This Row],[Artículo]],'.'!$B$2:$D$11481,3,)</f>
        <v>1</v>
      </c>
      <c r="AH4674" s="37" t="str">
        <f>+IFERROR(SEARCH("pack",Tabla1[[#This Row],[PACK]]),"")</f>
        <v/>
      </c>
    </row>
    <row r="4675" spans="1:34" ht="24" customHeight="1" x14ac:dyDescent="0.2">
      <c r="A4675" s="50" t="s">
        <v>8807</v>
      </c>
      <c r="B4675" s="60" t="s">
        <v>8952</v>
      </c>
      <c r="C4675" s="61" t="s">
        <v>8953</v>
      </c>
      <c r="D4675" s="52" t="s">
        <v>9842</v>
      </c>
      <c r="E4675" s="53">
        <v>334675.21000000002</v>
      </c>
      <c r="F4675" s="23" t="str">
        <f>+IFERROR(VLOOKUP(Tabla1[[#This Row],[Artículo]],'..'!$B$2:$D$569000,3,),"")</f>
        <v/>
      </c>
      <c r="G4675" s="24" t="str">
        <f>IF(H4675=AF4675,"", "Error MC")</f>
        <v>Error MC</v>
      </c>
      <c r="H4675" s="62"/>
      <c r="I4675" s="54">
        <f>+Tabla1[[#This Row],[MC]]*Tabla1[[#This Row],[Pedido]]*Tabla1[[#This Row],[PVC ]]</f>
        <v>0</v>
      </c>
      <c r="J4675" s="26">
        <v>0.21</v>
      </c>
      <c r="K4675" s="63"/>
      <c r="L4675" s="28" t="s">
        <v>17</v>
      </c>
      <c r="M4675" s="53">
        <v>587187.65099999995</v>
      </c>
      <c r="N4675" s="64" t="str">
        <f>+IF(Tabla1[[#This Row],[F PMPI]]="SÍ","No","Sí")</f>
        <v>Sí</v>
      </c>
      <c r="O4675" s="65">
        <f>+Tabla1[[#This Row],[PVL]]*1.055</f>
        <v>619482.97180499986</v>
      </c>
      <c r="P4675" s="65">
        <f>+Tabla1[[#This Row],[PVL]]*1.43</f>
        <v>839678.34092999995</v>
      </c>
      <c r="Q4675" s="66" t="str">
        <f>+HYPERLINK(Tabla1[[#This Row],[PAG]])</f>
        <v>https://todomusica.com.ar/productos-sin-categorias-de-netsuite/3939-a0618.html</v>
      </c>
      <c r="R4675" s="67"/>
      <c r="S4675" s="68"/>
      <c r="T4675" s="69"/>
      <c r="U4675" s="69"/>
      <c r="V4675" s="69"/>
      <c r="W4675" s="69"/>
      <c r="X4675" s="69"/>
      <c r="Y4675" s="35"/>
      <c r="Z4675" s="35" t="s">
        <v>28091</v>
      </c>
      <c r="AA4675" s="36">
        <v>1</v>
      </c>
      <c r="AB4675" s="35" t="s">
        <v>27</v>
      </c>
      <c r="AC4675" s="35" t="str">
        <f>+IF(Tabla1[[#This Row],[STK]]="no","Sin STK", "STK disponible")</f>
        <v>STK disponible</v>
      </c>
      <c r="AD4675" s="35">
        <f>+I4675*J4675</f>
        <v>0</v>
      </c>
      <c r="AE4675" s="35">
        <f>+I4675*K4675</f>
        <v>0</v>
      </c>
      <c r="AF4675" s="36">
        <f>IF(Tabla1[[#This Row],[ref pack]]=1,Tabla1[[#This Row],[Pedido]],LCM(Tabla1[[#This Row],[MC VIEJO]],Tabla1[[#This Row],[Pedido]]))</f>
        <v>1</v>
      </c>
      <c r="AG4675" s="36">
        <f>+VLOOKUP(Tabla1[[#This Row],[Artículo]],'.'!$B$2:$D$11481,3,)</f>
        <v>1</v>
      </c>
      <c r="AH4675" s="37" t="str">
        <f>+IFERROR(SEARCH("pack",Tabla1[[#This Row],[PACK]]),"")</f>
        <v/>
      </c>
    </row>
    <row r="4676" spans="1:34" ht="24" customHeight="1" x14ac:dyDescent="0.2">
      <c r="A4676" s="50" t="s">
        <v>8807</v>
      </c>
      <c r="B4676" s="60" t="s">
        <v>8954</v>
      </c>
      <c r="C4676" s="61" t="s">
        <v>8955</v>
      </c>
      <c r="D4676" s="52" t="s">
        <v>27</v>
      </c>
      <c r="E4676" s="53">
        <v>377271.07</v>
      </c>
      <c r="F4676" s="23" t="str">
        <f>+IFERROR(VLOOKUP(Tabla1[[#This Row],[Artículo]],'..'!$B$2:$D$569000,3,),"")</f>
        <v/>
      </c>
      <c r="G4676" s="24" t="str">
        <f>IF(H4676=AF4676,"", "Error MC")</f>
        <v>Error MC</v>
      </c>
      <c r="H4676" s="62"/>
      <c r="I4676" s="54">
        <f>+Tabla1[[#This Row],[MC]]*Tabla1[[#This Row],[Pedido]]*Tabla1[[#This Row],[PVC ]]</f>
        <v>0</v>
      </c>
      <c r="J4676" s="26">
        <v>0.21</v>
      </c>
      <c r="K4676" s="63"/>
      <c r="L4676" s="28" t="s">
        <v>17</v>
      </c>
      <c r="M4676" s="53">
        <v>661922.09100000001</v>
      </c>
      <c r="N4676" s="64" t="str">
        <f>+IF(Tabla1[[#This Row],[F PMPI]]="SÍ","No","Sí")</f>
        <v>Sí</v>
      </c>
      <c r="O4676" s="65">
        <f>+Tabla1[[#This Row],[PVL]]*1.055</f>
        <v>698327.80600500002</v>
      </c>
      <c r="P4676" s="65">
        <f>+Tabla1[[#This Row],[PVL]]*1.43</f>
        <v>946548.59013000003</v>
      </c>
      <c r="Q4676" s="66" t="str">
        <f>+HYPERLINK(Tabla1[[#This Row],[PAG]])</f>
        <v>https://todomusica.com.ar/productos-sin-categorias-de-netsuite/1241-a0620.html</v>
      </c>
      <c r="R4676" s="67"/>
      <c r="S4676" s="68"/>
      <c r="T4676" s="69"/>
      <c r="U4676" s="69"/>
      <c r="V4676" s="69"/>
      <c r="W4676" s="69"/>
      <c r="X4676" s="69"/>
      <c r="Y4676" s="35"/>
      <c r="Z4676" s="35" t="s">
        <v>28092</v>
      </c>
      <c r="AA4676" s="36">
        <v>1</v>
      </c>
      <c r="AB4676" s="35" t="s">
        <v>27</v>
      </c>
      <c r="AC4676" s="35" t="str">
        <f>+IF(Tabla1[[#This Row],[STK]]="no","Sin STK", "STK disponible")</f>
        <v>Sin STK</v>
      </c>
      <c r="AD4676" s="35">
        <f>+I4676*J4676</f>
        <v>0</v>
      </c>
      <c r="AE4676" s="35">
        <f>+I4676*K4676</f>
        <v>0</v>
      </c>
      <c r="AF4676" s="36">
        <f>IF(Tabla1[[#This Row],[ref pack]]=1,Tabla1[[#This Row],[Pedido]],LCM(Tabla1[[#This Row],[MC VIEJO]],Tabla1[[#This Row],[Pedido]]))</f>
        <v>1</v>
      </c>
      <c r="AG4676" s="36">
        <f>+VLOOKUP(Tabla1[[#This Row],[Artículo]],'.'!$B$2:$D$11481,3,)</f>
        <v>1</v>
      </c>
      <c r="AH4676" s="37" t="str">
        <f>+IFERROR(SEARCH("pack",Tabla1[[#This Row],[PACK]]),"")</f>
        <v/>
      </c>
    </row>
    <row r="4677" spans="1:34" ht="24" customHeight="1" x14ac:dyDescent="0.2">
      <c r="A4677" s="50" t="s">
        <v>8807</v>
      </c>
      <c r="B4677" s="60" t="s">
        <v>8956</v>
      </c>
      <c r="C4677" s="61" t="s">
        <v>8957</v>
      </c>
      <c r="D4677" s="52" t="s">
        <v>9842</v>
      </c>
      <c r="E4677" s="53">
        <v>377271.07</v>
      </c>
      <c r="F4677" s="23" t="str">
        <f>+IFERROR(VLOOKUP(Tabla1[[#This Row],[Artículo]],'..'!$B$2:$D$569000,3,),"")</f>
        <v/>
      </c>
      <c r="G4677" s="24" t="str">
        <f>IF(H4677=AF4677,"", "Error MC")</f>
        <v>Error MC</v>
      </c>
      <c r="H4677" s="62"/>
      <c r="I4677" s="54">
        <f>+Tabla1[[#This Row],[MC]]*Tabla1[[#This Row],[Pedido]]*Tabla1[[#This Row],[PVC ]]</f>
        <v>0</v>
      </c>
      <c r="J4677" s="26">
        <v>0.21</v>
      </c>
      <c r="K4677" s="63"/>
      <c r="L4677" s="28" t="s">
        <v>17</v>
      </c>
      <c r="M4677" s="53">
        <v>661922.09100000001</v>
      </c>
      <c r="N4677" s="64" t="str">
        <f>+IF(Tabla1[[#This Row],[F PMPI]]="SÍ","No","Sí")</f>
        <v>Sí</v>
      </c>
      <c r="O4677" s="65">
        <f>+Tabla1[[#This Row],[PVL]]*1.055</f>
        <v>698327.80600500002</v>
      </c>
      <c r="P4677" s="65">
        <f>+Tabla1[[#This Row],[PVL]]*1.43</f>
        <v>946548.59013000003</v>
      </c>
      <c r="Q4677" s="66" t="str">
        <f>+HYPERLINK(Tabla1[[#This Row],[PAG]])</f>
        <v>https://todomusica.com.ar/productos-sin-categorias-de-netsuite/3940-a0621.html</v>
      </c>
      <c r="R4677" s="67"/>
      <c r="S4677" s="68"/>
      <c r="T4677" s="69"/>
      <c r="U4677" s="69"/>
      <c r="V4677" s="69"/>
      <c r="W4677" s="69"/>
      <c r="X4677" s="69"/>
      <c r="Y4677" s="35"/>
      <c r="Z4677" s="35" t="s">
        <v>28093</v>
      </c>
      <c r="AA4677" s="36">
        <v>1</v>
      </c>
      <c r="AB4677" s="35" t="s">
        <v>27</v>
      </c>
      <c r="AC4677" s="35" t="str">
        <f>+IF(Tabla1[[#This Row],[STK]]="no","Sin STK", "STK disponible")</f>
        <v>STK disponible</v>
      </c>
      <c r="AD4677" s="35">
        <f>+I4677*J4677</f>
        <v>0</v>
      </c>
      <c r="AE4677" s="35">
        <f>+I4677*K4677</f>
        <v>0</v>
      </c>
      <c r="AF4677" s="36">
        <f>IF(Tabla1[[#This Row],[ref pack]]=1,Tabla1[[#This Row],[Pedido]],LCM(Tabla1[[#This Row],[MC VIEJO]],Tabla1[[#This Row],[Pedido]]))</f>
        <v>1</v>
      </c>
      <c r="AG4677" s="36">
        <f>+VLOOKUP(Tabla1[[#This Row],[Artículo]],'.'!$B$2:$D$11481,3,)</f>
        <v>1</v>
      </c>
      <c r="AH4677" s="37" t="str">
        <f>+IFERROR(SEARCH("pack",Tabla1[[#This Row],[PACK]]),"")</f>
        <v/>
      </c>
    </row>
    <row r="4678" spans="1:34" ht="24" customHeight="1" x14ac:dyDescent="0.2">
      <c r="A4678" s="50" t="s">
        <v>8807</v>
      </c>
      <c r="B4678" s="60" t="s">
        <v>8958</v>
      </c>
      <c r="C4678" s="61" t="s">
        <v>24243</v>
      </c>
      <c r="D4678" s="52" t="s">
        <v>9842</v>
      </c>
      <c r="E4678" s="53">
        <v>419866.85</v>
      </c>
      <c r="F4678" s="23" t="str">
        <f>+IFERROR(VLOOKUP(Tabla1[[#This Row],[Artículo]],'..'!$B$2:$D$569000,3,),"")</f>
        <v/>
      </c>
      <c r="G4678" s="24" t="str">
        <f>IF(H4678=AF4678,"", "Error MC")</f>
        <v>Error MC</v>
      </c>
      <c r="H4678" s="62"/>
      <c r="I4678" s="54">
        <f>+Tabla1[[#This Row],[MC]]*Tabla1[[#This Row],[Pedido]]*Tabla1[[#This Row],[PVC ]]</f>
        <v>0</v>
      </c>
      <c r="J4678" s="26">
        <v>0.21</v>
      </c>
      <c r="K4678" s="63"/>
      <c r="L4678" s="28" t="s">
        <v>17</v>
      </c>
      <c r="M4678" s="53">
        <v>736656.38500000001</v>
      </c>
      <c r="N4678" s="64" t="str">
        <f>+IF(Tabla1[[#This Row],[F PMPI]]="SÍ","No","Sí")</f>
        <v>Sí</v>
      </c>
      <c r="O4678" s="65">
        <f>+Tabla1[[#This Row],[PVL]]*1.055</f>
        <v>777172.48617499997</v>
      </c>
      <c r="P4678" s="65">
        <f>+Tabla1[[#This Row],[PVL]]*1.43</f>
        <v>1053418.6305499999</v>
      </c>
      <c r="Q4678" s="66" t="str">
        <f>+HYPERLINK(Tabla1[[#This Row],[PAG]])</f>
        <v>https://todomusica.com.ar/platillos/9347-a0623.html</v>
      </c>
      <c r="R4678" s="67"/>
      <c r="S4678" s="68"/>
      <c r="T4678" s="69"/>
      <c r="U4678" s="69"/>
      <c r="V4678" s="69"/>
      <c r="W4678" s="69"/>
      <c r="X4678" s="69"/>
      <c r="Y4678" s="35"/>
      <c r="Z4678" s="35" t="s">
        <v>28094</v>
      </c>
      <c r="AA4678" s="36">
        <v>1</v>
      </c>
      <c r="AB4678" s="35" t="s">
        <v>27</v>
      </c>
      <c r="AC4678" s="35" t="str">
        <f>+IF(Tabla1[[#This Row],[STK]]="no","Sin STK", "STK disponible")</f>
        <v>STK disponible</v>
      </c>
      <c r="AD4678" s="35">
        <f>+I4678*J4678</f>
        <v>0</v>
      </c>
      <c r="AE4678" s="35">
        <f>+I4678*K4678</f>
        <v>0</v>
      </c>
      <c r="AF4678" s="36">
        <f>IF(Tabla1[[#This Row],[ref pack]]=1,Tabla1[[#This Row],[Pedido]],LCM(Tabla1[[#This Row],[MC VIEJO]],Tabla1[[#This Row],[Pedido]]))</f>
        <v>1</v>
      </c>
      <c r="AG4678" s="36">
        <f>+VLOOKUP(Tabla1[[#This Row],[Artículo]],'.'!$B$2:$D$11481,3,)</f>
        <v>1</v>
      </c>
      <c r="AH4678" s="37" t="str">
        <f>+IFERROR(SEARCH("pack",Tabla1[[#This Row],[PACK]]),"")</f>
        <v/>
      </c>
    </row>
    <row r="4679" spans="1:34" ht="24" customHeight="1" x14ac:dyDescent="0.2">
      <c r="A4679" s="50" t="s">
        <v>8807</v>
      </c>
      <c r="B4679" s="60" t="s">
        <v>8960</v>
      </c>
      <c r="C4679" s="61" t="s">
        <v>8961</v>
      </c>
      <c r="D4679" s="52" t="s">
        <v>27</v>
      </c>
      <c r="E4679" s="53">
        <v>1001356.19</v>
      </c>
      <c r="F4679" s="23" t="str">
        <f>+IFERROR(VLOOKUP(Tabla1[[#This Row],[Artículo]],'..'!$B$2:$D$569000,3,),"")</f>
        <v/>
      </c>
      <c r="G4679" s="24" t="str">
        <f>IF(H4679=AF4679,"", "Error MC")</f>
        <v>Error MC</v>
      </c>
      <c r="H4679" s="62"/>
      <c r="I4679" s="54">
        <f>+Tabla1[[#This Row],[MC]]*Tabla1[[#This Row],[Pedido]]*Tabla1[[#This Row],[PVC ]]</f>
        <v>0</v>
      </c>
      <c r="J4679" s="26">
        <v>0.21</v>
      </c>
      <c r="K4679" s="63"/>
      <c r="L4679" s="28" t="s">
        <v>17</v>
      </c>
      <c r="M4679" s="53">
        <v>1756879.4410000001</v>
      </c>
      <c r="N4679" s="64" t="str">
        <f>+IF(Tabla1[[#This Row],[F PMPI]]="SÍ","No","Sí")</f>
        <v>Sí</v>
      </c>
      <c r="O4679" s="65">
        <f>+Tabla1[[#This Row],[PVL]]*1.055</f>
        <v>1853507.8102549999</v>
      </c>
      <c r="P4679" s="65">
        <f>+Tabla1[[#This Row],[PVL]]*1.43</f>
        <v>2512337.6006300002</v>
      </c>
      <c r="Q4679" s="66" t="str">
        <f>+HYPERLINK(Tabla1[[#This Row],[PAG]])</f>
        <v>https://todomusica.com.ar/platillos/7369-rock-a-pack.html</v>
      </c>
      <c r="R4679" s="67"/>
      <c r="S4679" s="68"/>
      <c r="T4679" s="69"/>
      <c r="U4679" s="69"/>
      <c r="V4679" s="69"/>
      <c r="W4679" s="69"/>
      <c r="X4679" s="69"/>
      <c r="Y4679" s="35"/>
      <c r="Z4679" s="35" t="s">
        <v>28095</v>
      </c>
      <c r="AA4679" s="36">
        <v>1</v>
      </c>
      <c r="AB4679" s="35" t="s">
        <v>27</v>
      </c>
      <c r="AC4679" s="35" t="str">
        <f>+IF(Tabla1[[#This Row],[STK]]="no","Sin STK", "STK disponible")</f>
        <v>Sin STK</v>
      </c>
      <c r="AD4679" s="35">
        <f>+I4679*J4679</f>
        <v>0</v>
      </c>
      <c r="AE4679" s="35">
        <f>+I4679*K4679</f>
        <v>0</v>
      </c>
      <c r="AF4679" s="36">
        <f>IF(Tabla1[[#This Row],[ref pack]]=1,Tabla1[[#This Row],[Pedido]],LCM(Tabla1[[#This Row],[MC VIEJO]],Tabla1[[#This Row],[Pedido]]))</f>
        <v>1</v>
      </c>
      <c r="AG4679" s="36">
        <f>+VLOOKUP(Tabla1[[#This Row],[Artículo]],'.'!$B$2:$D$11481,3,)</f>
        <v>1</v>
      </c>
      <c r="AH4679" s="37" t="str">
        <f>+IFERROR(SEARCH("pack",Tabla1[[#This Row],[PACK]]),"")</f>
        <v/>
      </c>
    </row>
    <row r="4680" spans="1:34" ht="24" customHeight="1" x14ac:dyDescent="0.2">
      <c r="A4680" s="50" t="s">
        <v>8807</v>
      </c>
      <c r="B4680" s="60" t="s">
        <v>8962</v>
      </c>
      <c r="C4680" s="61" t="s">
        <v>24244</v>
      </c>
      <c r="D4680" s="52" t="s">
        <v>27</v>
      </c>
      <c r="E4680" s="53">
        <v>131546.64000000001</v>
      </c>
      <c r="F4680" s="23" t="str">
        <f>+IFERROR(VLOOKUP(Tabla1[[#This Row],[Artículo]],'..'!$B$2:$D$569000,3,),"")</f>
        <v/>
      </c>
      <c r="G4680" s="24" t="str">
        <f>IF(H4680=AF4680,"", "Error MC")</f>
        <v>Error MC</v>
      </c>
      <c r="H4680" s="62"/>
      <c r="I4680" s="54">
        <f>+Tabla1[[#This Row],[MC]]*Tabla1[[#This Row],[Pedido]]*Tabla1[[#This Row],[PVC ]]</f>
        <v>0</v>
      </c>
      <c r="J4680" s="26">
        <v>0.21</v>
      </c>
      <c r="K4680" s="63"/>
      <c r="L4680" s="28" t="s">
        <v>17</v>
      </c>
      <c r="M4680" s="53">
        <v>230798.58199999999</v>
      </c>
      <c r="N4680" s="64" t="str">
        <f>+IF(Tabla1[[#This Row],[F PMPI]]="SÍ","No","Sí")</f>
        <v>Sí</v>
      </c>
      <c r="O4680" s="65">
        <f>+Tabla1[[#This Row],[PVL]]*1.055</f>
        <v>243492.50400999998</v>
      </c>
      <c r="P4680" s="65">
        <f>+Tabla1[[#This Row],[PVL]]*1.43</f>
        <v>330041.97225999995</v>
      </c>
      <c r="Q4680" s="66" t="str">
        <f>+HYPERLINK(Tabla1[[#This Row],[PAG]])</f>
        <v>https://todomusica.com.ar/productos-sin-categorias-de-netsuite/3941-a20001.html</v>
      </c>
      <c r="R4680" s="67"/>
      <c r="S4680" s="68"/>
      <c r="T4680" s="69"/>
      <c r="U4680" s="69"/>
      <c r="V4680" s="69"/>
      <c r="W4680" s="69"/>
      <c r="X4680" s="69"/>
      <c r="Y4680" s="35"/>
      <c r="Z4680" s="35" t="s">
        <v>28096</v>
      </c>
      <c r="AA4680" s="36">
        <v>1</v>
      </c>
      <c r="AB4680" s="35" t="s">
        <v>27</v>
      </c>
      <c r="AC4680" s="35" t="str">
        <f>+IF(Tabla1[[#This Row],[STK]]="no","Sin STK", "STK disponible")</f>
        <v>Sin STK</v>
      </c>
      <c r="AD4680" s="35">
        <f>+I4680*J4680</f>
        <v>0</v>
      </c>
      <c r="AE4680" s="35">
        <f>+I4680*K4680</f>
        <v>0</v>
      </c>
      <c r="AF4680" s="36">
        <f>IF(Tabla1[[#This Row],[ref pack]]=1,Tabla1[[#This Row],[Pedido]],LCM(Tabla1[[#This Row],[MC VIEJO]],Tabla1[[#This Row],[Pedido]]))</f>
        <v>1</v>
      </c>
      <c r="AG4680" s="36">
        <f>+VLOOKUP(Tabla1[[#This Row],[Artículo]],'.'!$B$2:$D$11481,3,)</f>
        <v>1</v>
      </c>
      <c r="AH4680" s="37" t="str">
        <f>+IFERROR(SEARCH("pack",Tabla1[[#This Row],[PACK]]),"")</f>
        <v/>
      </c>
    </row>
    <row r="4681" spans="1:34" ht="24" customHeight="1" x14ac:dyDescent="0.2">
      <c r="A4681" s="50" t="s">
        <v>8807</v>
      </c>
      <c r="B4681" s="60" t="s">
        <v>8964</v>
      </c>
      <c r="C4681" s="61" t="s">
        <v>24245</v>
      </c>
      <c r="D4681" s="52" t="s">
        <v>27</v>
      </c>
      <c r="E4681" s="53">
        <v>158177.34</v>
      </c>
      <c r="F4681" s="23" t="str">
        <f>+IFERROR(VLOOKUP(Tabla1[[#This Row],[Artículo]],'..'!$B$2:$D$569000,3,),"")</f>
        <v/>
      </c>
      <c r="G4681" s="24" t="str">
        <f>IF(H4681=AF4681,"", "Error MC")</f>
        <v>Error MC</v>
      </c>
      <c r="H4681" s="62"/>
      <c r="I4681" s="54">
        <f>+Tabla1[[#This Row],[MC]]*Tabla1[[#This Row],[Pedido]]*Tabla1[[#This Row],[PVC ]]</f>
        <v>0</v>
      </c>
      <c r="J4681" s="26">
        <v>0.21</v>
      </c>
      <c r="K4681" s="63"/>
      <c r="L4681" s="28" t="s">
        <v>17</v>
      </c>
      <c r="M4681" s="53">
        <v>277522.13900000002</v>
      </c>
      <c r="N4681" s="64" t="str">
        <f>+IF(Tabla1[[#This Row],[F PMPI]]="SÍ","No","Sí")</f>
        <v>Sí</v>
      </c>
      <c r="O4681" s="65">
        <f>+Tabla1[[#This Row],[PVL]]*1.055</f>
        <v>292785.85664499999</v>
      </c>
      <c r="P4681" s="65">
        <f>+Tabla1[[#This Row],[PVL]]*1.43</f>
        <v>396856.65877000004</v>
      </c>
      <c r="Q4681" s="66" t="str">
        <f>+HYPERLINK(Tabla1[[#This Row],[PAG]])</f>
        <v>https://todomusica.com.ar/productos-sin-categorias-de-netsuite/5642-404.html</v>
      </c>
      <c r="R4681" s="67"/>
      <c r="S4681" s="68"/>
      <c r="T4681" s="69"/>
      <c r="U4681" s="69"/>
      <c r="V4681" s="69"/>
      <c r="W4681" s="69"/>
      <c r="X4681" s="69"/>
      <c r="Y4681" s="35"/>
      <c r="Z4681" s="35" t="s">
        <v>28097</v>
      </c>
      <c r="AA4681" s="36">
        <v>1</v>
      </c>
      <c r="AB4681" s="35" t="s">
        <v>27</v>
      </c>
      <c r="AC4681" s="35" t="str">
        <f>+IF(Tabla1[[#This Row],[STK]]="no","Sin STK", "STK disponible")</f>
        <v>Sin STK</v>
      </c>
      <c r="AD4681" s="35">
        <f>+I4681*J4681</f>
        <v>0</v>
      </c>
      <c r="AE4681" s="35">
        <f>+I4681*K4681</f>
        <v>0</v>
      </c>
      <c r="AF4681" s="36">
        <f>IF(Tabla1[[#This Row],[ref pack]]=1,Tabla1[[#This Row],[Pedido]],LCM(Tabla1[[#This Row],[MC VIEJO]],Tabla1[[#This Row],[Pedido]]))</f>
        <v>1</v>
      </c>
      <c r="AG4681" s="36">
        <f>+VLOOKUP(Tabla1[[#This Row],[Artículo]],'.'!$B$2:$D$11481,3,)</f>
        <v>1</v>
      </c>
      <c r="AH4681" s="37" t="str">
        <f>+IFERROR(SEARCH("pack",Tabla1[[#This Row],[PACK]]),"")</f>
        <v/>
      </c>
    </row>
    <row r="4682" spans="1:34" ht="24" customHeight="1" x14ac:dyDescent="0.2">
      <c r="A4682" s="50" t="s">
        <v>8807</v>
      </c>
      <c r="B4682" s="60" t="s">
        <v>8966</v>
      </c>
      <c r="C4682" s="61" t="s">
        <v>8967</v>
      </c>
      <c r="D4682" s="52" t="s">
        <v>9842</v>
      </c>
      <c r="E4682" s="53">
        <v>395523.1</v>
      </c>
      <c r="F4682" s="23" t="str">
        <f>+IFERROR(VLOOKUP(Tabla1[[#This Row],[Artículo]],'..'!$B$2:$D$569000,3,),"")</f>
        <v/>
      </c>
      <c r="G4682" s="24" t="str">
        <f>IF(H4682=AF4682,"", "Error MC")</f>
        <v>Error MC</v>
      </c>
      <c r="H4682" s="62"/>
      <c r="I4682" s="54">
        <f>+Tabla1[[#This Row],[MC]]*Tabla1[[#This Row],[Pedido]]*Tabla1[[#This Row],[PVC ]]</f>
        <v>0</v>
      </c>
      <c r="J4682" s="26">
        <v>0.21</v>
      </c>
      <c r="K4682" s="63"/>
      <c r="L4682" s="28" t="s">
        <v>17</v>
      </c>
      <c r="M4682" s="53">
        <v>693945.28500000003</v>
      </c>
      <c r="N4682" s="64" t="str">
        <f>+IF(Tabla1[[#This Row],[F PMPI]]="SÍ","No","Sí")</f>
        <v>Sí</v>
      </c>
      <c r="O4682" s="65">
        <f>+Tabla1[[#This Row],[PVL]]*1.055</f>
        <v>732112.27567500004</v>
      </c>
      <c r="P4682" s="65">
        <f>+Tabla1[[#This Row],[PVL]]*1.43</f>
        <v>992341.75754999998</v>
      </c>
      <c r="Q4682" s="66" t="str">
        <f>+HYPERLINK(Tabla1[[#This Row],[PAG]])</f>
        <v>https://todomusica.com.ar/platillos/5643-404.html</v>
      </c>
      <c r="R4682" s="67"/>
      <c r="S4682" s="68"/>
      <c r="T4682" s="69"/>
      <c r="U4682" s="69"/>
      <c r="V4682" s="69"/>
      <c r="W4682" s="69"/>
      <c r="X4682" s="69"/>
      <c r="Y4682" s="35"/>
      <c r="Z4682" s="35" t="s">
        <v>28098</v>
      </c>
      <c r="AA4682" s="36">
        <v>1</v>
      </c>
      <c r="AB4682" s="35" t="s">
        <v>27</v>
      </c>
      <c r="AC4682" s="35" t="str">
        <f>+IF(Tabla1[[#This Row],[STK]]="no","Sin STK", "STK disponible")</f>
        <v>STK disponible</v>
      </c>
      <c r="AD4682" s="35">
        <f>+I4682*J4682</f>
        <v>0</v>
      </c>
      <c r="AE4682" s="35">
        <f>+I4682*K4682</f>
        <v>0</v>
      </c>
      <c r="AF4682" s="36">
        <f>IF(Tabla1[[#This Row],[ref pack]]=1,Tabla1[[#This Row],[Pedido]],LCM(Tabla1[[#This Row],[MC VIEJO]],Tabla1[[#This Row],[Pedido]]))</f>
        <v>1</v>
      </c>
      <c r="AG4682" s="36">
        <f>+VLOOKUP(Tabla1[[#This Row],[Artículo]],'.'!$B$2:$D$11481,3,)</f>
        <v>1</v>
      </c>
      <c r="AH4682" s="37" t="str">
        <f>+IFERROR(SEARCH("pack",Tabla1[[#This Row],[PACK]]),"")</f>
        <v/>
      </c>
    </row>
    <row r="4683" spans="1:34" ht="24" customHeight="1" x14ac:dyDescent="0.2">
      <c r="A4683" s="50" t="s">
        <v>8807</v>
      </c>
      <c r="B4683" s="60" t="s">
        <v>8968</v>
      </c>
      <c r="C4683" s="61" t="s">
        <v>8969</v>
      </c>
      <c r="D4683" s="52" t="s">
        <v>27</v>
      </c>
      <c r="E4683" s="53">
        <v>332474.99</v>
      </c>
      <c r="F4683" s="23" t="str">
        <f>+IFERROR(VLOOKUP(Tabla1[[#This Row],[Artículo]],'..'!$B$2:$D$569000,3,),"")</f>
        <v/>
      </c>
      <c r="G4683" s="24" t="str">
        <f>IF(H4683=AF4683,"", "Error MC")</f>
        <v>Error MC</v>
      </c>
      <c r="H4683" s="62"/>
      <c r="I4683" s="54">
        <f>+Tabla1[[#This Row],[MC]]*Tabla1[[#This Row],[Pedido]]*Tabla1[[#This Row],[PVC ]]</f>
        <v>0</v>
      </c>
      <c r="J4683" s="26">
        <v>0.21</v>
      </c>
      <c r="K4683" s="63"/>
      <c r="L4683" s="28" t="s">
        <v>17</v>
      </c>
      <c r="M4683" s="53">
        <v>583327.375</v>
      </c>
      <c r="N4683" s="64" t="str">
        <f>+IF(Tabla1[[#This Row],[F PMPI]]="SÍ","No","Sí")</f>
        <v>Sí</v>
      </c>
      <c r="O4683" s="65">
        <f>+Tabla1[[#This Row],[PVL]]*1.055</f>
        <v>615410.38062499999</v>
      </c>
      <c r="P4683" s="65">
        <f>+Tabla1[[#This Row],[PVL]]*1.43</f>
        <v>834158.14624999999</v>
      </c>
      <c r="Q4683" s="66" t="str">
        <f>+HYPERLINK(Tabla1[[#This Row],[PAG]])</f>
        <v>https://todomusica.com.ar/platillos/5644-404.html</v>
      </c>
      <c r="R4683" s="67"/>
      <c r="S4683" s="68"/>
      <c r="T4683" s="69"/>
      <c r="U4683" s="69"/>
      <c r="V4683" s="69"/>
      <c r="W4683" s="69"/>
      <c r="X4683" s="69"/>
      <c r="Y4683" s="35"/>
      <c r="Z4683" s="35" t="s">
        <v>28099</v>
      </c>
      <c r="AA4683" s="36">
        <v>1</v>
      </c>
      <c r="AB4683" s="35" t="s">
        <v>27</v>
      </c>
      <c r="AC4683" s="35" t="str">
        <f>+IF(Tabla1[[#This Row],[STK]]="no","Sin STK", "STK disponible")</f>
        <v>Sin STK</v>
      </c>
      <c r="AD4683" s="35">
        <f>+I4683*J4683</f>
        <v>0</v>
      </c>
      <c r="AE4683" s="35">
        <f>+I4683*K4683</f>
        <v>0</v>
      </c>
      <c r="AF4683" s="36">
        <f>IF(Tabla1[[#This Row],[ref pack]]=1,Tabla1[[#This Row],[Pedido]],LCM(Tabla1[[#This Row],[MC VIEJO]],Tabla1[[#This Row],[Pedido]]))</f>
        <v>1</v>
      </c>
      <c r="AG4683" s="36">
        <f>+VLOOKUP(Tabla1[[#This Row],[Artículo]],'.'!$B$2:$D$11481,3,)</f>
        <v>1</v>
      </c>
      <c r="AH4683" s="37" t="str">
        <f>+IFERROR(SEARCH("pack",Tabla1[[#This Row],[PACK]]),"")</f>
        <v/>
      </c>
    </row>
    <row r="4684" spans="1:34" ht="24" customHeight="1" x14ac:dyDescent="0.2">
      <c r="A4684" s="50" t="s">
        <v>8807</v>
      </c>
      <c r="B4684" s="60" t="s">
        <v>8970</v>
      </c>
      <c r="C4684" s="61" t="s">
        <v>8971</v>
      </c>
      <c r="D4684" s="52" t="s">
        <v>9842</v>
      </c>
      <c r="E4684" s="53">
        <v>510079.6</v>
      </c>
      <c r="F4684" s="23" t="str">
        <f>+IFERROR(VLOOKUP(Tabla1[[#This Row],[Artículo]],'..'!$B$2:$D$569000,3,),"")</f>
        <v/>
      </c>
      <c r="G4684" s="24" t="str">
        <f>IF(H4684=AF4684,"", "Error MC")</f>
        <v>Error MC</v>
      </c>
      <c r="H4684" s="62"/>
      <c r="I4684" s="54">
        <f>+Tabla1[[#This Row],[MC]]*Tabla1[[#This Row],[Pedido]]*Tabla1[[#This Row],[PVC ]]</f>
        <v>0</v>
      </c>
      <c r="J4684" s="26">
        <v>0.21</v>
      </c>
      <c r="K4684" s="63"/>
      <c r="L4684" s="28" t="s">
        <v>17</v>
      </c>
      <c r="M4684" s="53">
        <v>894934.65800000005</v>
      </c>
      <c r="N4684" s="64" t="str">
        <f>+IF(Tabla1[[#This Row],[F PMPI]]="SÍ","No","Sí")</f>
        <v>Sí</v>
      </c>
      <c r="O4684" s="65">
        <f>+Tabla1[[#This Row],[PVL]]*1.055</f>
        <v>944156.06418999995</v>
      </c>
      <c r="P4684" s="65">
        <f>+Tabla1[[#This Row],[PVL]]*1.43</f>
        <v>1279756.56094</v>
      </c>
      <c r="Q4684" s="66" t="str">
        <f>+HYPERLINK(Tabla1[[#This Row],[PAG]])</f>
        <v>https://todomusica.com.ar/productos-sin-categorias-de-netsuite/5645-404.html</v>
      </c>
      <c r="R4684" s="67"/>
      <c r="S4684" s="68"/>
      <c r="T4684" s="69"/>
      <c r="U4684" s="69"/>
      <c r="V4684" s="69"/>
      <c r="W4684" s="69"/>
      <c r="X4684" s="69"/>
      <c r="Y4684" s="35"/>
      <c r="Z4684" s="35" t="s">
        <v>28100</v>
      </c>
      <c r="AA4684" s="36">
        <v>1</v>
      </c>
      <c r="AB4684" s="35" t="s">
        <v>27</v>
      </c>
      <c r="AC4684" s="35" t="str">
        <f>+IF(Tabla1[[#This Row],[STK]]="no","Sin STK", "STK disponible")</f>
        <v>STK disponible</v>
      </c>
      <c r="AD4684" s="35">
        <f>+I4684*J4684</f>
        <v>0</v>
      </c>
      <c r="AE4684" s="35">
        <f>+I4684*K4684</f>
        <v>0</v>
      </c>
      <c r="AF4684" s="36">
        <f>IF(Tabla1[[#This Row],[ref pack]]=1,Tabla1[[#This Row],[Pedido]],LCM(Tabla1[[#This Row],[MC VIEJO]],Tabla1[[#This Row],[Pedido]]))</f>
        <v>1</v>
      </c>
      <c r="AG4684" s="36">
        <f>+VLOOKUP(Tabla1[[#This Row],[Artículo]],'.'!$B$2:$D$11481,3,)</f>
        <v>1</v>
      </c>
      <c r="AH4684" s="37" t="str">
        <f>+IFERROR(SEARCH("pack",Tabla1[[#This Row],[PACK]]),"")</f>
        <v/>
      </c>
    </row>
    <row r="4685" spans="1:34" ht="24" customHeight="1" x14ac:dyDescent="0.2">
      <c r="A4685" s="50" t="s">
        <v>8807</v>
      </c>
      <c r="B4685" s="60" t="s">
        <v>8972</v>
      </c>
      <c r="C4685" s="61" t="s">
        <v>8973</v>
      </c>
      <c r="D4685" s="52" t="s">
        <v>9842</v>
      </c>
      <c r="E4685" s="53">
        <v>284758.75</v>
      </c>
      <c r="F4685" s="23" t="str">
        <f>+IFERROR(VLOOKUP(Tabla1[[#This Row],[Artículo]],'..'!$B$2:$D$569000,3,),"")</f>
        <v/>
      </c>
      <c r="G4685" s="24" t="str">
        <f>IF(H4685=AF4685,"", "Error MC")</f>
        <v>Error MC</v>
      </c>
      <c r="H4685" s="62"/>
      <c r="I4685" s="54">
        <f>+Tabla1[[#This Row],[MC]]*Tabla1[[#This Row],[Pedido]]*Tabla1[[#This Row],[PVC ]]</f>
        <v>0</v>
      </c>
      <c r="J4685" s="26">
        <v>0.21</v>
      </c>
      <c r="K4685" s="63"/>
      <c r="L4685" s="28" t="s">
        <v>17</v>
      </c>
      <c r="M4685" s="53">
        <v>499609.23</v>
      </c>
      <c r="N4685" s="64" t="str">
        <f>+IF(Tabla1[[#This Row],[F PMPI]]="SÍ","No","Sí")</f>
        <v>Sí</v>
      </c>
      <c r="O4685" s="65">
        <f>+Tabla1[[#This Row],[PVL]]*1.055</f>
        <v>527087.73764999991</v>
      </c>
      <c r="P4685" s="65">
        <f>+Tabla1[[#This Row],[PVL]]*1.43</f>
        <v>714441.19889999996</v>
      </c>
      <c r="Q4685" s="66" t="str">
        <f>+HYPERLINK(Tabla1[[#This Row],[PAG]])</f>
        <v>https://todomusica.com.ar/platillos/3942-a20513.html</v>
      </c>
      <c r="R4685" s="67"/>
      <c r="S4685" s="68"/>
      <c r="T4685" s="69"/>
      <c r="U4685" s="69"/>
      <c r="V4685" s="69"/>
      <c r="W4685" s="69"/>
      <c r="X4685" s="69"/>
      <c r="Y4685" s="35"/>
      <c r="Z4685" s="35" t="s">
        <v>28101</v>
      </c>
      <c r="AA4685" s="36">
        <v>1</v>
      </c>
      <c r="AB4685" s="35" t="s">
        <v>27</v>
      </c>
      <c r="AC4685" s="35" t="str">
        <f>+IF(Tabla1[[#This Row],[STK]]="no","Sin STK", "STK disponible")</f>
        <v>STK disponible</v>
      </c>
      <c r="AD4685" s="35">
        <f>+I4685*J4685</f>
        <v>0</v>
      </c>
      <c r="AE4685" s="35">
        <f>+I4685*K4685</f>
        <v>0</v>
      </c>
      <c r="AF4685" s="36">
        <f>IF(Tabla1[[#This Row],[ref pack]]=1,Tabla1[[#This Row],[Pedido]],LCM(Tabla1[[#This Row],[MC VIEJO]],Tabla1[[#This Row],[Pedido]]))</f>
        <v>1</v>
      </c>
      <c r="AG4685" s="36">
        <f>+VLOOKUP(Tabla1[[#This Row],[Artículo]],'.'!$B$2:$D$11481,3,)</f>
        <v>1</v>
      </c>
      <c r="AH4685" s="37" t="str">
        <f>+IFERROR(SEARCH("pack",Tabla1[[#This Row],[PACK]]),"")</f>
        <v/>
      </c>
    </row>
    <row r="4686" spans="1:34" ht="24" customHeight="1" x14ac:dyDescent="0.2">
      <c r="A4686" s="50" t="s">
        <v>8807</v>
      </c>
      <c r="B4686" s="60" t="s">
        <v>8974</v>
      </c>
      <c r="C4686" s="61" t="s">
        <v>8975</v>
      </c>
      <c r="D4686" s="52" t="s">
        <v>9842</v>
      </c>
      <c r="E4686" s="53">
        <v>309192.71000000002</v>
      </c>
      <c r="F4686" s="23" t="str">
        <f>+IFERROR(VLOOKUP(Tabla1[[#This Row],[Artículo]],'..'!$B$2:$D$569000,3,),"")</f>
        <v/>
      </c>
      <c r="G4686" s="24" t="str">
        <f>IF(H4686=AF4686,"", "Error MC")</f>
        <v>Error MC</v>
      </c>
      <c r="H4686" s="62"/>
      <c r="I4686" s="54">
        <f>+Tabla1[[#This Row],[MC]]*Tabla1[[#This Row],[Pedido]]*Tabla1[[#This Row],[PVC ]]</f>
        <v>0</v>
      </c>
      <c r="J4686" s="26">
        <v>0.21</v>
      </c>
      <c r="K4686" s="63"/>
      <c r="L4686" s="28" t="s">
        <v>17</v>
      </c>
      <c r="M4686" s="53">
        <v>542478.61</v>
      </c>
      <c r="N4686" s="64" t="str">
        <f>+IF(Tabla1[[#This Row],[F PMPI]]="SÍ","No","Sí")</f>
        <v>Sí</v>
      </c>
      <c r="O4686" s="65">
        <f>+Tabla1[[#This Row],[PVL]]*1.055</f>
        <v>572314.93354999996</v>
      </c>
      <c r="P4686" s="65">
        <f>+Tabla1[[#This Row],[PVL]]*1.43</f>
        <v>775744.41229999997</v>
      </c>
      <c r="Q4686" s="66" t="str">
        <f>+HYPERLINK(Tabla1[[#This Row],[PAG]])</f>
        <v>https://todomusica.com.ar/productos-sin-categorias-de-netsuite/3943-a20514.html</v>
      </c>
      <c r="R4686" s="67"/>
      <c r="S4686" s="68"/>
      <c r="T4686" s="69"/>
      <c r="U4686" s="69"/>
      <c r="V4686" s="69"/>
      <c r="W4686" s="69"/>
      <c r="X4686" s="69"/>
      <c r="Y4686" s="35"/>
      <c r="Z4686" s="35" t="s">
        <v>28102</v>
      </c>
      <c r="AA4686" s="36">
        <v>1</v>
      </c>
      <c r="AB4686" s="35" t="s">
        <v>27</v>
      </c>
      <c r="AC4686" s="35" t="str">
        <f>+IF(Tabla1[[#This Row],[STK]]="no","Sin STK", "STK disponible")</f>
        <v>STK disponible</v>
      </c>
      <c r="AD4686" s="35">
        <f>+I4686*J4686</f>
        <v>0</v>
      </c>
      <c r="AE4686" s="35">
        <f>+I4686*K4686</f>
        <v>0</v>
      </c>
      <c r="AF4686" s="36">
        <f>IF(Tabla1[[#This Row],[ref pack]]=1,Tabla1[[#This Row],[Pedido]],LCM(Tabla1[[#This Row],[MC VIEJO]],Tabla1[[#This Row],[Pedido]]))</f>
        <v>1</v>
      </c>
      <c r="AG4686" s="36">
        <f>+VLOOKUP(Tabla1[[#This Row],[Artículo]],'.'!$B$2:$D$11481,3,)</f>
        <v>1</v>
      </c>
      <c r="AH4686" s="37" t="str">
        <f>+IFERROR(SEARCH("pack",Tabla1[[#This Row],[PACK]]),"")</f>
        <v/>
      </c>
    </row>
    <row r="4687" spans="1:34" ht="24" customHeight="1" x14ac:dyDescent="0.2">
      <c r="A4687" s="50" t="s">
        <v>8807</v>
      </c>
      <c r="B4687" s="60" t="s">
        <v>8976</v>
      </c>
      <c r="C4687" s="61" t="s">
        <v>8977</v>
      </c>
      <c r="D4687" s="52" t="s">
        <v>27</v>
      </c>
      <c r="E4687" s="53">
        <v>333425.68</v>
      </c>
      <c r="F4687" s="23" t="str">
        <f>+IFERROR(VLOOKUP(Tabla1[[#This Row],[Artículo]],'..'!$B$2:$D$569000,3,),"")</f>
        <v/>
      </c>
      <c r="G4687" s="24" t="str">
        <f>IF(H4687=AF4687,"", "Error MC")</f>
        <v>Error MC</v>
      </c>
      <c r="H4687" s="62"/>
      <c r="I4687" s="54">
        <f>+Tabla1[[#This Row],[MC]]*Tabla1[[#This Row],[Pedido]]*Tabla1[[#This Row],[PVC ]]</f>
        <v>0</v>
      </c>
      <c r="J4687" s="26">
        <v>0.21</v>
      </c>
      <c r="K4687" s="63"/>
      <c r="L4687" s="28" t="s">
        <v>17</v>
      </c>
      <c r="M4687" s="53">
        <v>584995.36</v>
      </c>
      <c r="N4687" s="64" t="str">
        <f>+IF(Tabla1[[#This Row],[F PMPI]]="SÍ","No","Sí")</f>
        <v>Sí</v>
      </c>
      <c r="O4687" s="65">
        <f>+Tabla1[[#This Row],[PVL]]*1.055</f>
        <v>617170.10479999997</v>
      </c>
      <c r="P4687" s="65">
        <f>+Tabla1[[#This Row],[PVL]]*1.43</f>
        <v>836543.36479999998</v>
      </c>
      <c r="Q4687" s="66" t="str">
        <f>+HYPERLINK(Tabla1[[#This Row],[PAG]])</f>
        <v>https://todomusica.com.ar/platillos/5646-404.html</v>
      </c>
      <c r="R4687" s="67"/>
      <c r="S4687" s="68"/>
      <c r="T4687" s="69"/>
      <c r="U4687" s="69"/>
      <c r="V4687" s="69"/>
      <c r="W4687" s="69"/>
      <c r="X4687" s="69"/>
      <c r="Y4687" s="35"/>
      <c r="Z4687" s="35" t="s">
        <v>28103</v>
      </c>
      <c r="AA4687" s="36">
        <v>1</v>
      </c>
      <c r="AB4687" s="35" t="s">
        <v>27</v>
      </c>
      <c r="AC4687" s="35" t="str">
        <f>+IF(Tabla1[[#This Row],[STK]]="no","Sin STK", "STK disponible")</f>
        <v>Sin STK</v>
      </c>
      <c r="AD4687" s="35">
        <f>+I4687*J4687</f>
        <v>0</v>
      </c>
      <c r="AE4687" s="35">
        <f>+I4687*K4687</f>
        <v>0</v>
      </c>
      <c r="AF4687" s="36">
        <f>IF(Tabla1[[#This Row],[ref pack]]=1,Tabla1[[#This Row],[Pedido]],LCM(Tabla1[[#This Row],[MC VIEJO]],Tabla1[[#This Row],[Pedido]]))</f>
        <v>1</v>
      </c>
      <c r="AG4687" s="36">
        <f>+VLOOKUP(Tabla1[[#This Row],[Artículo]],'.'!$B$2:$D$11481,3,)</f>
        <v>1</v>
      </c>
      <c r="AH4687" s="37" t="str">
        <f>+IFERROR(SEARCH("pack",Tabla1[[#This Row],[PACK]]),"")</f>
        <v/>
      </c>
    </row>
    <row r="4688" spans="1:34" ht="24" customHeight="1" x14ac:dyDescent="0.2">
      <c r="A4688" s="50" t="s">
        <v>8807</v>
      </c>
      <c r="B4688" s="60" t="s">
        <v>8978</v>
      </c>
      <c r="C4688" s="61" t="s">
        <v>8979</v>
      </c>
      <c r="D4688" s="52" t="s">
        <v>9842</v>
      </c>
      <c r="E4688" s="53">
        <v>357848.03</v>
      </c>
      <c r="F4688" s="23" t="str">
        <f>+IFERROR(VLOOKUP(Tabla1[[#This Row],[Artículo]],'..'!$B$2:$D$569000,3,),"")</f>
        <v/>
      </c>
      <c r="G4688" s="24" t="str">
        <f>IF(H4688=AF4688,"", "Error MC")</f>
        <v>Error MC</v>
      </c>
      <c r="H4688" s="62"/>
      <c r="I4688" s="54">
        <f>+Tabla1[[#This Row],[MC]]*Tabla1[[#This Row],[Pedido]]*Tabla1[[#This Row],[PVC ]]</f>
        <v>0</v>
      </c>
      <c r="J4688" s="26">
        <v>0.21</v>
      </c>
      <c r="K4688" s="63"/>
      <c r="L4688" s="28" t="s">
        <v>17</v>
      </c>
      <c r="M4688" s="53">
        <v>627844.36399999994</v>
      </c>
      <c r="N4688" s="64" t="str">
        <f>+IF(Tabla1[[#This Row],[F PMPI]]="SÍ","No","Sí")</f>
        <v>Sí</v>
      </c>
      <c r="O4688" s="65">
        <f>+Tabla1[[#This Row],[PVL]]*1.055</f>
        <v>662375.80401999992</v>
      </c>
      <c r="P4688" s="65">
        <f>+Tabla1[[#This Row],[PVL]]*1.43</f>
        <v>897817.44051999983</v>
      </c>
      <c r="Q4688" s="66" t="str">
        <f>+HYPERLINK(Tabla1[[#This Row],[PAG]])</f>
        <v>https://todomusica.com.ar/productos-sin-categorias-de-netsuite/3944-a20516.html</v>
      </c>
      <c r="R4688" s="67"/>
      <c r="S4688" s="68"/>
      <c r="T4688" s="69"/>
      <c r="U4688" s="69"/>
      <c r="V4688" s="69"/>
      <c r="W4688" s="69"/>
      <c r="X4688" s="69"/>
      <c r="Y4688" s="35"/>
      <c r="Z4688" s="35" t="s">
        <v>28104</v>
      </c>
      <c r="AA4688" s="36">
        <v>1</v>
      </c>
      <c r="AB4688" s="35" t="s">
        <v>27</v>
      </c>
      <c r="AC4688" s="35" t="str">
        <f>+IF(Tabla1[[#This Row],[STK]]="no","Sin STK", "STK disponible")</f>
        <v>STK disponible</v>
      </c>
      <c r="AD4688" s="35">
        <f>+I4688*J4688</f>
        <v>0</v>
      </c>
      <c r="AE4688" s="35">
        <f>+I4688*K4688</f>
        <v>0</v>
      </c>
      <c r="AF4688" s="36">
        <f>IF(Tabla1[[#This Row],[ref pack]]=1,Tabla1[[#This Row],[Pedido]],LCM(Tabla1[[#This Row],[MC VIEJO]],Tabla1[[#This Row],[Pedido]]))</f>
        <v>1</v>
      </c>
      <c r="AG4688" s="36">
        <f>+VLOOKUP(Tabla1[[#This Row],[Artículo]],'.'!$B$2:$D$11481,3,)</f>
        <v>1</v>
      </c>
      <c r="AH4688" s="37" t="str">
        <f>+IFERROR(SEARCH("pack",Tabla1[[#This Row],[PACK]]),"")</f>
        <v/>
      </c>
    </row>
    <row r="4689" spans="1:34" ht="24" customHeight="1" x14ac:dyDescent="0.2">
      <c r="A4689" s="50" t="s">
        <v>8807</v>
      </c>
      <c r="B4689" s="60" t="s">
        <v>8980</v>
      </c>
      <c r="C4689" s="61" t="s">
        <v>8981</v>
      </c>
      <c r="D4689" s="52" t="s">
        <v>9842</v>
      </c>
      <c r="E4689" s="53">
        <v>388368.93</v>
      </c>
      <c r="F4689" s="23" t="str">
        <f>+IFERROR(VLOOKUP(Tabla1[[#This Row],[Artículo]],'..'!$B$2:$D$569000,3,),"")</f>
        <v/>
      </c>
      <c r="G4689" s="24" t="str">
        <f>IF(H4689=AF4689,"", "Error MC")</f>
        <v>Error MC</v>
      </c>
      <c r="H4689" s="62"/>
      <c r="I4689" s="54">
        <f>+Tabla1[[#This Row],[MC]]*Tabla1[[#This Row],[Pedido]]*Tabla1[[#This Row],[PVC ]]</f>
        <v>0</v>
      </c>
      <c r="J4689" s="26">
        <v>0.21</v>
      </c>
      <c r="K4689" s="63"/>
      <c r="L4689" s="28" t="s">
        <v>17</v>
      </c>
      <c r="M4689" s="53">
        <v>681393.29</v>
      </c>
      <c r="N4689" s="64" t="str">
        <f>+IF(Tabla1[[#This Row],[F PMPI]]="SÍ","No","Sí")</f>
        <v>Sí</v>
      </c>
      <c r="O4689" s="65">
        <f>+Tabla1[[#This Row],[PVL]]*1.055</f>
        <v>718869.92094999994</v>
      </c>
      <c r="P4689" s="65">
        <f>+Tabla1[[#This Row],[PVL]]*1.43</f>
        <v>974392.40469999996</v>
      </c>
      <c r="Q4689" s="66" t="str">
        <f>+HYPERLINK(Tabla1[[#This Row],[PAG]])</f>
        <v>https://todomusica.com.ar/platillos/3945-a20517.html</v>
      </c>
      <c r="R4689" s="67"/>
      <c r="S4689" s="68"/>
      <c r="T4689" s="69"/>
      <c r="U4689" s="69"/>
      <c r="V4689" s="69"/>
      <c r="W4689" s="69"/>
      <c r="X4689" s="69"/>
      <c r="Y4689" s="35"/>
      <c r="Z4689" s="35" t="s">
        <v>28105</v>
      </c>
      <c r="AA4689" s="36">
        <v>1</v>
      </c>
      <c r="AB4689" s="35" t="s">
        <v>27</v>
      </c>
      <c r="AC4689" s="35" t="str">
        <f>+IF(Tabla1[[#This Row],[STK]]="no","Sin STK", "STK disponible")</f>
        <v>STK disponible</v>
      </c>
      <c r="AD4689" s="35">
        <f>+I4689*J4689</f>
        <v>0</v>
      </c>
      <c r="AE4689" s="35">
        <f>+I4689*K4689</f>
        <v>0</v>
      </c>
      <c r="AF4689" s="36">
        <f>IF(Tabla1[[#This Row],[ref pack]]=1,Tabla1[[#This Row],[Pedido]],LCM(Tabla1[[#This Row],[MC VIEJO]],Tabla1[[#This Row],[Pedido]]))</f>
        <v>1</v>
      </c>
      <c r="AG4689" s="36">
        <f>+VLOOKUP(Tabla1[[#This Row],[Artículo]],'.'!$B$2:$D$11481,3,)</f>
        <v>1</v>
      </c>
      <c r="AH4689" s="37" t="str">
        <f>+IFERROR(SEARCH("pack",Tabla1[[#This Row],[PACK]]),"")</f>
        <v/>
      </c>
    </row>
    <row r="4690" spans="1:34" ht="24" customHeight="1" x14ac:dyDescent="0.2">
      <c r="A4690" s="50" t="s">
        <v>8807</v>
      </c>
      <c r="B4690" s="60" t="s">
        <v>8982</v>
      </c>
      <c r="C4690" s="61" t="s">
        <v>8983</v>
      </c>
      <c r="D4690" s="52" t="s">
        <v>9842</v>
      </c>
      <c r="E4690" s="53">
        <v>406511.47</v>
      </c>
      <c r="F4690" s="23" t="str">
        <f>+IFERROR(VLOOKUP(Tabla1[[#This Row],[Artículo]],'..'!$B$2:$D$569000,3,),"")</f>
        <v/>
      </c>
      <c r="G4690" s="24" t="str">
        <f>IF(H4690=AF4690,"", "Error MC")</f>
        <v>Error MC</v>
      </c>
      <c r="H4690" s="62"/>
      <c r="I4690" s="54">
        <f>+Tabla1[[#This Row],[MC]]*Tabla1[[#This Row],[Pedido]]*Tabla1[[#This Row],[PVC ]]</f>
        <v>0</v>
      </c>
      <c r="J4690" s="26">
        <v>0.21</v>
      </c>
      <c r="K4690" s="63"/>
      <c r="L4690" s="28" t="s">
        <v>17</v>
      </c>
      <c r="M4690" s="53">
        <v>713224.37199999997</v>
      </c>
      <c r="N4690" s="64" t="str">
        <f>+IF(Tabla1[[#This Row],[F PMPI]]="SÍ","No","Sí")</f>
        <v>Sí</v>
      </c>
      <c r="O4690" s="65">
        <f>+Tabla1[[#This Row],[PVL]]*1.055</f>
        <v>752451.71245999995</v>
      </c>
      <c r="P4690" s="65">
        <f>+Tabla1[[#This Row],[PVL]]*1.43</f>
        <v>1019910.8519599999</v>
      </c>
      <c r="Q4690" s="66" t="str">
        <f>+HYPERLINK(Tabla1[[#This Row],[PAG]])</f>
        <v>https://todomusica.com.ar/platillos/3726-a20518.html</v>
      </c>
      <c r="R4690" s="67"/>
      <c r="S4690" s="68"/>
      <c r="T4690" s="69"/>
      <c r="U4690" s="69"/>
      <c r="V4690" s="69"/>
      <c r="W4690" s="69"/>
      <c r="X4690" s="69"/>
      <c r="Y4690" s="35"/>
      <c r="Z4690" s="35" t="s">
        <v>28106</v>
      </c>
      <c r="AA4690" s="36">
        <v>1</v>
      </c>
      <c r="AB4690" s="35" t="s">
        <v>27</v>
      </c>
      <c r="AC4690" s="35" t="str">
        <f>+IF(Tabla1[[#This Row],[STK]]="no","Sin STK", "STK disponible")</f>
        <v>STK disponible</v>
      </c>
      <c r="AD4690" s="35">
        <f>+I4690*J4690</f>
        <v>0</v>
      </c>
      <c r="AE4690" s="35">
        <f>+I4690*K4690</f>
        <v>0</v>
      </c>
      <c r="AF4690" s="36">
        <f>IF(Tabla1[[#This Row],[ref pack]]=1,Tabla1[[#This Row],[Pedido]],LCM(Tabla1[[#This Row],[MC VIEJO]],Tabla1[[#This Row],[Pedido]]))</f>
        <v>1</v>
      </c>
      <c r="AG4690" s="36">
        <f>+VLOOKUP(Tabla1[[#This Row],[Artículo]],'.'!$B$2:$D$11481,3,)</f>
        <v>1</v>
      </c>
      <c r="AH4690" s="37" t="str">
        <f>+IFERROR(SEARCH("pack",Tabla1[[#This Row],[PACK]]),"")</f>
        <v/>
      </c>
    </row>
    <row r="4691" spans="1:34" ht="24" customHeight="1" x14ac:dyDescent="0.2">
      <c r="A4691" s="50" t="s">
        <v>8807</v>
      </c>
      <c r="B4691" s="60" t="s">
        <v>8984</v>
      </c>
      <c r="C4691" s="61" t="s">
        <v>8985</v>
      </c>
      <c r="D4691" s="52" t="s">
        <v>27</v>
      </c>
      <c r="E4691" s="53">
        <v>406511.47</v>
      </c>
      <c r="F4691" s="23" t="str">
        <f>+IFERROR(VLOOKUP(Tabla1[[#This Row],[Artículo]],'..'!$B$2:$D$569000,3,),"")</f>
        <v/>
      </c>
      <c r="G4691" s="24" t="str">
        <f>IF(H4691=AF4691,"", "Error MC")</f>
        <v>Error MC</v>
      </c>
      <c r="H4691" s="62"/>
      <c r="I4691" s="54">
        <f>+Tabla1[[#This Row],[MC]]*Tabla1[[#This Row],[Pedido]]*Tabla1[[#This Row],[PVC ]]</f>
        <v>0</v>
      </c>
      <c r="J4691" s="26">
        <v>0.21</v>
      </c>
      <c r="K4691" s="63"/>
      <c r="L4691" s="28" t="s">
        <v>17</v>
      </c>
      <c r="M4691" s="53">
        <v>713224.37199999997</v>
      </c>
      <c r="N4691" s="64" t="str">
        <f>+IF(Tabla1[[#This Row],[F PMPI]]="SÍ","No","Sí")</f>
        <v>Sí</v>
      </c>
      <c r="O4691" s="65">
        <f>+Tabla1[[#This Row],[PVL]]*1.055</f>
        <v>752451.71245999995</v>
      </c>
      <c r="P4691" s="65">
        <f>+Tabla1[[#This Row],[PVL]]*1.43</f>
        <v>1019910.8519599999</v>
      </c>
      <c r="Q4691" s="66" t="str">
        <f>+HYPERLINK(Tabla1[[#This Row],[PAG]])</f>
        <v>https://todomusica.com.ar/platillos/3727-a20519.html</v>
      </c>
      <c r="R4691" s="67"/>
      <c r="S4691" s="68"/>
      <c r="T4691" s="69"/>
      <c r="U4691" s="69"/>
      <c r="V4691" s="69"/>
      <c r="W4691" s="69"/>
      <c r="X4691" s="69"/>
      <c r="Y4691" s="35"/>
      <c r="Z4691" s="35" t="s">
        <v>28107</v>
      </c>
      <c r="AA4691" s="36">
        <v>1</v>
      </c>
      <c r="AB4691" s="35" t="s">
        <v>27</v>
      </c>
      <c r="AC4691" s="35" t="str">
        <f>+IF(Tabla1[[#This Row],[STK]]="no","Sin STK", "STK disponible")</f>
        <v>Sin STK</v>
      </c>
      <c r="AD4691" s="35">
        <f>+I4691*J4691</f>
        <v>0</v>
      </c>
      <c r="AE4691" s="35">
        <f>+I4691*K4691</f>
        <v>0</v>
      </c>
      <c r="AF4691" s="36">
        <f>IF(Tabla1[[#This Row],[ref pack]]=1,Tabla1[[#This Row],[Pedido]],LCM(Tabla1[[#This Row],[MC VIEJO]],Tabla1[[#This Row],[Pedido]]))</f>
        <v>1</v>
      </c>
      <c r="AG4691" s="36">
        <f>+VLOOKUP(Tabla1[[#This Row],[Artículo]],'.'!$B$2:$D$11481,3,)</f>
        <v>1</v>
      </c>
      <c r="AH4691" s="37" t="str">
        <f>+IFERROR(SEARCH("pack",Tabla1[[#This Row],[PACK]]),"")</f>
        <v/>
      </c>
    </row>
    <row r="4692" spans="1:34" ht="24" customHeight="1" x14ac:dyDescent="0.2">
      <c r="A4692" s="50" t="s">
        <v>8807</v>
      </c>
      <c r="B4692" s="60" t="s">
        <v>8986</v>
      </c>
      <c r="C4692" s="61" t="s">
        <v>8987</v>
      </c>
      <c r="D4692" s="52" t="s">
        <v>27</v>
      </c>
      <c r="E4692" s="53">
        <v>479580.51</v>
      </c>
      <c r="F4692" s="23" t="str">
        <f>+IFERROR(VLOOKUP(Tabla1[[#This Row],[Artículo]],'..'!$B$2:$D$569000,3,),"")</f>
        <v/>
      </c>
      <c r="G4692" s="24" t="str">
        <f>IF(H4692=AF4692,"", "Error MC")</f>
        <v>Error MC</v>
      </c>
      <c r="H4692" s="62"/>
      <c r="I4692" s="54">
        <f>+Tabla1[[#This Row],[MC]]*Tabla1[[#This Row],[Pedido]]*Tabla1[[#This Row],[PVC ]]</f>
        <v>0</v>
      </c>
      <c r="J4692" s="26">
        <v>0.21</v>
      </c>
      <c r="K4692" s="63"/>
      <c r="L4692" s="28" t="s">
        <v>17</v>
      </c>
      <c r="M4692" s="53">
        <v>841424.005</v>
      </c>
      <c r="N4692" s="64" t="str">
        <f>+IF(Tabla1[[#This Row],[F PMPI]]="SÍ","No","Sí")</f>
        <v>Sí</v>
      </c>
      <c r="O4692" s="65">
        <f>+Tabla1[[#This Row],[PVL]]*1.055</f>
        <v>887702.32527499995</v>
      </c>
      <c r="P4692" s="65">
        <f>+Tabla1[[#This Row],[PVL]]*1.43</f>
        <v>1203236.32715</v>
      </c>
      <c r="Q4692" s="66" t="str">
        <f>+HYPERLINK(Tabla1[[#This Row],[PAG]])</f>
        <v>https://todomusica.com.ar/platillos/7370-22-a-custom-ride-brilliant.html</v>
      </c>
      <c r="R4692" s="67"/>
      <c r="S4692" s="68"/>
      <c r="T4692" s="69"/>
      <c r="U4692" s="69"/>
      <c r="V4692" s="69"/>
      <c r="W4692" s="69"/>
      <c r="X4692" s="69"/>
      <c r="Y4692" s="35"/>
      <c r="Z4692" s="35" t="s">
        <v>28108</v>
      </c>
      <c r="AA4692" s="36">
        <v>1</v>
      </c>
      <c r="AB4692" s="35" t="s">
        <v>27</v>
      </c>
      <c r="AC4692" s="35" t="str">
        <f>+IF(Tabla1[[#This Row],[STK]]="no","Sin STK", "STK disponible")</f>
        <v>Sin STK</v>
      </c>
      <c r="AD4692" s="35">
        <f>+I4692*J4692</f>
        <v>0</v>
      </c>
      <c r="AE4692" s="35">
        <f>+I4692*K4692</f>
        <v>0</v>
      </c>
      <c r="AF4692" s="36">
        <f>IF(Tabla1[[#This Row],[ref pack]]=1,Tabla1[[#This Row],[Pedido]],LCM(Tabla1[[#This Row],[MC VIEJO]],Tabla1[[#This Row],[Pedido]]))</f>
        <v>1</v>
      </c>
      <c r="AG4692" s="36">
        <f>+VLOOKUP(Tabla1[[#This Row],[Artículo]],'.'!$B$2:$D$11481,3,)</f>
        <v>1</v>
      </c>
      <c r="AH4692" s="37" t="str">
        <f>+IFERROR(SEARCH("pack",Tabla1[[#This Row],[PACK]]),"")</f>
        <v/>
      </c>
    </row>
    <row r="4693" spans="1:34" ht="24" customHeight="1" x14ac:dyDescent="0.2">
      <c r="A4693" s="50" t="s">
        <v>8807</v>
      </c>
      <c r="B4693" s="60" t="s">
        <v>8988</v>
      </c>
      <c r="C4693" s="61" t="s">
        <v>8989</v>
      </c>
      <c r="D4693" s="52" t="s">
        <v>27</v>
      </c>
      <c r="E4693" s="53">
        <v>406511.47</v>
      </c>
      <c r="F4693" s="23" t="str">
        <f>+IFERROR(VLOOKUP(Tabla1[[#This Row],[Artículo]],'..'!$B$2:$D$569000,3,),"")</f>
        <v/>
      </c>
      <c r="G4693" s="24" t="str">
        <f>IF(H4693=AF4693,"", "Error MC")</f>
        <v>Error MC</v>
      </c>
      <c r="H4693" s="62"/>
      <c r="I4693" s="54">
        <f>+Tabla1[[#This Row],[MC]]*Tabla1[[#This Row],[Pedido]]*Tabla1[[#This Row],[PVC ]]</f>
        <v>0</v>
      </c>
      <c r="J4693" s="26">
        <v>0.21</v>
      </c>
      <c r="K4693" s="63"/>
      <c r="L4693" s="28" t="s">
        <v>17</v>
      </c>
      <c r="M4693" s="53">
        <v>713224.37199999997</v>
      </c>
      <c r="N4693" s="64" t="str">
        <f>+IF(Tabla1[[#This Row],[F PMPI]]="SÍ","No","Sí")</f>
        <v>Sí</v>
      </c>
      <c r="O4693" s="65">
        <f>+Tabla1[[#This Row],[PVL]]*1.055</f>
        <v>752451.71245999995</v>
      </c>
      <c r="P4693" s="65">
        <f>+Tabla1[[#This Row],[PVL]]*1.43</f>
        <v>1019910.8519599999</v>
      </c>
      <c r="Q4693" s="66" t="str">
        <f>+HYPERLINK(Tabla1[[#This Row],[PAG]])</f>
        <v>https://todomusica.com.ar/platillos/5647-404.html</v>
      </c>
      <c r="R4693" s="67"/>
      <c r="S4693" s="68"/>
      <c r="T4693" s="69"/>
      <c r="U4693" s="69"/>
      <c r="V4693" s="69"/>
      <c r="W4693" s="69"/>
      <c r="X4693" s="69"/>
      <c r="Y4693" s="35"/>
      <c r="Z4693" s="35" t="s">
        <v>28109</v>
      </c>
      <c r="AA4693" s="36">
        <v>1</v>
      </c>
      <c r="AB4693" s="35" t="s">
        <v>27</v>
      </c>
      <c r="AC4693" s="35" t="str">
        <f>+IF(Tabla1[[#This Row],[STK]]="no","Sin STK", "STK disponible")</f>
        <v>Sin STK</v>
      </c>
      <c r="AD4693" s="35">
        <f>+I4693*J4693</f>
        <v>0</v>
      </c>
      <c r="AE4693" s="35">
        <f>+I4693*K4693</f>
        <v>0</v>
      </c>
      <c r="AF4693" s="36">
        <f>IF(Tabla1[[#This Row],[ref pack]]=1,Tabla1[[#This Row],[Pedido]],LCM(Tabla1[[#This Row],[MC VIEJO]],Tabla1[[#This Row],[Pedido]]))</f>
        <v>1</v>
      </c>
      <c r="AG4693" s="36">
        <f>+VLOOKUP(Tabla1[[#This Row],[Artículo]],'.'!$B$2:$D$11481,3,)</f>
        <v>1</v>
      </c>
      <c r="AH4693" s="37" t="str">
        <f>+IFERROR(SEARCH("pack",Tabla1[[#This Row],[PACK]]),"")</f>
        <v/>
      </c>
    </row>
    <row r="4694" spans="1:34" ht="24" customHeight="1" x14ac:dyDescent="0.2">
      <c r="A4694" s="50" t="s">
        <v>8807</v>
      </c>
      <c r="B4694" s="60" t="s">
        <v>8990</v>
      </c>
      <c r="C4694" s="61" t="s">
        <v>8991</v>
      </c>
      <c r="D4694" s="52" t="s">
        <v>27</v>
      </c>
      <c r="E4694" s="53">
        <v>479580.51</v>
      </c>
      <c r="F4694" s="23" t="str">
        <f>+IFERROR(VLOOKUP(Tabla1[[#This Row],[Artículo]],'..'!$B$2:$D$569000,3,),"")</f>
        <v/>
      </c>
      <c r="G4694" s="24" t="str">
        <f>IF(H4694=AF4694,"", "Error MC")</f>
        <v>Error MC</v>
      </c>
      <c r="H4694" s="62"/>
      <c r="I4694" s="54">
        <f>+Tabla1[[#This Row],[MC]]*Tabla1[[#This Row],[Pedido]]*Tabla1[[#This Row],[PVC ]]</f>
        <v>0</v>
      </c>
      <c r="J4694" s="26">
        <v>0.21</v>
      </c>
      <c r="K4694" s="63"/>
      <c r="L4694" s="28" t="s">
        <v>17</v>
      </c>
      <c r="M4694" s="53">
        <v>841424.005</v>
      </c>
      <c r="N4694" s="64" t="str">
        <f>+IF(Tabla1[[#This Row],[F PMPI]]="SÍ","No","Sí")</f>
        <v>Sí</v>
      </c>
      <c r="O4694" s="65">
        <f>+Tabla1[[#This Row],[PVL]]*1.055</f>
        <v>887702.32527499995</v>
      </c>
      <c r="P4694" s="65">
        <f>+Tabla1[[#This Row],[PVL]]*1.43</f>
        <v>1203236.32715</v>
      </c>
      <c r="Q4694" s="66" t="str">
        <f>+HYPERLINK(Tabla1[[#This Row],[PAG]])</f>
        <v>https://todomusica.com.ar/platillos/5648-404.html</v>
      </c>
      <c r="R4694" s="67"/>
      <c r="S4694" s="68"/>
      <c r="T4694" s="69"/>
      <c r="U4694" s="69"/>
      <c r="V4694" s="69"/>
      <c r="W4694" s="69"/>
      <c r="X4694" s="69"/>
      <c r="Y4694" s="35"/>
      <c r="Z4694" s="35" t="s">
        <v>28110</v>
      </c>
      <c r="AA4694" s="36">
        <v>1</v>
      </c>
      <c r="AB4694" s="35" t="s">
        <v>27</v>
      </c>
      <c r="AC4694" s="35" t="str">
        <f>+IF(Tabla1[[#This Row],[STK]]="no","Sin STK", "STK disponible")</f>
        <v>Sin STK</v>
      </c>
      <c r="AD4694" s="35">
        <f>+I4694*J4694</f>
        <v>0</v>
      </c>
      <c r="AE4694" s="35">
        <f>+I4694*K4694</f>
        <v>0</v>
      </c>
      <c r="AF4694" s="36">
        <f>IF(Tabla1[[#This Row],[ref pack]]=1,Tabla1[[#This Row],[Pedido]],LCM(Tabla1[[#This Row],[MC VIEJO]],Tabla1[[#This Row],[Pedido]]))</f>
        <v>1</v>
      </c>
      <c r="AG4694" s="36">
        <f>+VLOOKUP(Tabla1[[#This Row],[Artículo]],'.'!$B$2:$D$11481,3,)</f>
        <v>1</v>
      </c>
      <c r="AH4694" s="37" t="str">
        <f>+IFERROR(SEARCH("pack",Tabla1[[#This Row],[PACK]]),"")</f>
        <v/>
      </c>
    </row>
    <row r="4695" spans="1:34" ht="24" customHeight="1" x14ac:dyDescent="0.2">
      <c r="A4695" s="50" t="s">
        <v>8807</v>
      </c>
      <c r="B4695" s="60" t="s">
        <v>8992</v>
      </c>
      <c r="C4695" s="61" t="s">
        <v>8993</v>
      </c>
      <c r="D4695" s="52" t="s">
        <v>27</v>
      </c>
      <c r="E4695" s="53">
        <v>260550.28</v>
      </c>
      <c r="F4695" s="23" t="str">
        <f>+IFERROR(VLOOKUP(Tabla1[[#This Row],[Artículo]],'..'!$B$2:$D$569000,3,),"")</f>
        <v/>
      </c>
      <c r="G4695" s="24" t="str">
        <f>IF(H4695=AF4695,"", "Error MC")</f>
        <v>Error MC</v>
      </c>
      <c r="H4695" s="62"/>
      <c r="I4695" s="54">
        <f>+Tabla1[[#This Row],[MC]]*Tabla1[[#This Row],[Pedido]]*Tabla1[[#This Row],[PVC ]]</f>
        <v>0</v>
      </c>
      <c r="J4695" s="26">
        <v>0.21</v>
      </c>
      <c r="K4695" s="63"/>
      <c r="L4695" s="28" t="s">
        <v>17</v>
      </c>
      <c r="M4695" s="53">
        <v>457135.47100000002</v>
      </c>
      <c r="N4695" s="64" t="str">
        <f>+IF(Tabla1[[#This Row],[F PMPI]]="SÍ","No","Sí")</f>
        <v>Sí</v>
      </c>
      <c r="O4695" s="65">
        <f>+Tabla1[[#This Row],[PVL]]*1.055</f>
        <v>482277.921905</v>
      </c>
      <c r="P4695" s="65">
        <f>+Tabla1[[#This Row],[PVL]]*1.43</f>
        <v>653703.72352999996</v>
      </c>
      <c r="Q4695" s="66" t="str">
        <f>+HYPERLINK(Tabla1[[#This Row],[PAG]])</f>
        <v>https://todomusica.com.ar/productos-sin-categorias-de-netsuite/3728-a20525.html</v>
      </c>
      <c r="R4695" s="67"/>
      <c r="S4695" s="68"/>
      <c r="T4695" s="69"/>
      <c r="U4695" s="69"/>
      <c r="V4695" s="69"/>
      <c r="W4695" s="69"/>
      <c r="X4695" s="69"/>
      <c r="Y4695" s="35"/>
      <c r="Z4695" s="35" t="s">
        <v>28111</v>
      </c>
      <c r="AA4695" s="36">
        <v>1</v>
      </c>
      <c r="AB4695" s="35" t="s">
        <v>27</v>
      </c>
      <c r="AC4695" s="35" t="str">
        <f>+IF(Tabla1[[#This Row],[STK]]="no","Sin STK", "STK disponible")</f>
        <v>Sin STK</v>
      </c>
      <c r="AD4695" s="35">
        <f>+I4695*J4695</f>
        <v>0</v>
      </c>
      <c r="AE4695" s="35">
        <f>+I4695*K4695</f>
        <v>0</v>
      </c>
      <c r="AF4695" s="36">
        <f>IF(Tabla1[[#This Row],[ref pack]]=1,Tabla1[[#This Row],[Pedido]],LCM(Tabla1[[#This Row],[MC VIEJO]],Tabla1[[#This Row],[Pedido]]))</f>
        <v>1</v>
      </c>
      <c r="AG4695" s="36">
        <f>+VLOOKUP(Tabla1[[#This Row],[Artículo]],'.'!$B$2:$D$11481,3,)</f>
        <v>1</v>
      </c>
      <c r="AH4695" s="37" t="str">
        <f>+IFERROR(SEARCH("pack",Tabla1[[#This Row],[PACK]]),"")</f>
        <v/>
      </c>
    </row>
    <row r="4696" spans="1:34" ht="24" customHeight="1" x14ac:dyDescent="0.2">
      <c r="A4696" s="50" t="s">
        <v>8807</v>
      </c>
      <c r="B4696" s="60" t="s">
        <v>8994</v>
      </c>
      <c r="C4696" s="61" t="s">
        <v>8995</v>
      </c>
      <c r="D4696" s="52" t="s">
        <v>27</v>
      </c>
      <c r="E4696" s="53">
        <v>376176.23</v>
      </c>
      <c r="F4696" s="23" t="str">
        <f>+IFERROR(VLOOKUP(Tabla1[[#This Row],[Artículo]],'..'!$B$2:$D$569000,3,),"")</f>
        <v/>
      </c>
      <c r="G4696" s="24" t="str">
        <f>IF(H4696=AF4696,"", "Error MC")</f>
        <v>Error MC</v>
      </c>
      <c r="H4696" s="62"/>
      <c r="I4696" s="54">
        <f>+Tabla1[[#This Row],[MC]]*Tabla1[[#This Row],[Pedido]]*Tabla1[[#This Row],[PVC ]]</f>
        <v>0</v>
      </c>
      <c r="J4696" s="26">
        <v>0.21</v>
      </c>
      <c r="K4696" s="63"/>
      <c r="L4696" s="28" t="s">
        <v>17</v>
      </c>
      <c r="M4696" s="53">
        <v>660001.19099999999</v>
      </c>
      <c r="N4696" s="64" t="str">
        <f>+IF(Tabla1[[#This Row],[F PMPI]]="SÍ","No","Sí")</f>
        <v>Sí</v>
      </c>
      <c r="O4696" s="65">
        <f>+Tabla1[[#This Row],[PVL]]*1.055</f>
        <v>696301.25650499994</v>
      </c>
      <c r="P4696" s="65">
        <f>+Tabla1[[#This Row],[PVL]]*1.43</f>
        <v>943801.70312999992</v>
      </c>
      <c r="Q4696" s="66" t="str">
        <f>+HYPERLINK(Tabla1[[#This Row],[PAG]])</f>
        <v>https://todomusica.com.ar/productos-sin-categorias-de-netsuite/7371-18-a-custom-china.html</v>
      </c>
      <c r="R4696" s="67"/>
      <c r="S4696" s="68"/>
      <c r="T4696" s="69"/>
      <c r="U4696" s="69"/>
      <c r="V4696" s="69"/>
      <c r="W4696" s="69"/>
      <c r="X4696" s="69"/>
      <c r="Y4696" s="35"/>
      <c r="Z4696" s="35" t="s">
        <v>28112</v>
      </c>
      <c r="AA4696" s="36">
        <v>1</v>
      </c>
      <c r="AB4696" s="35" t="s">
        <v>27</v>
      </c>
      <c r="AC4696" s="35" t="str">
        <f>+IF(Tabla1[[#This Row],[STK]]="no","Sin STK", "STK disponible")</f>
        <v>Sin STK</v>
      </c>
      <c r="AD4696" s="35">
        <f>+I4696*J4696</f>
        <v>0</v>
      </c>
      <c r="AE4696" s="35">
        <f>+I4696*K4696</f>
        <v>0</v>
      </c>
      <c r="AF4696" s="36">
        <f>IF(Tabla1[[#This Row],[ref pack]]=1,Tabla1[[#This Row],[Pedido]],LCM(Tabla1[[#This Row],[MC VIEJO]],Tabla1[[#This Row],[Pedido]]))</f>
        <v>1</v>
      </c>
      <c r="AG4696" s="36">
        <f>+VLOOKUP(Tabla1[[#This Row],[Artículo]],'.'!$B$2:$D$11481,3,)</f>
        <v>1</v>
      </c>
      <c r="AH4696" s="37" t="str">
        <f>+IFERROR(SEARCH("pack",Tabla1[[#This Row],[PACK]]),"")</f>
        <v/>
      </c>
    </row>
    <row r="4697" spans="1:34" ht="24" customHeight="1" x14ac:dyDescent="0.2">
      <c r="A4697" s="50" t="s">
        <v>8807</v>
      </c>
      <c r="B4697" s="60" t="s">
        <v>8996</v>
      </c>
      <c r="C4697" s="61" t="s">
        <v>8997</v>
      </c>
      <c r="D4697" s="52" t="s">
        <v>27</v>
      </c>
      <c r="E4697" s="53">
        <v>418726.95</v>
      </c>
      <c r="F4697" s="23" t="str">
        <f>+IFERROR(VLOOKUP(Tabla1[[#This Row],[Artículo]],'..'!$B$2:$D$569000,3,),"")</f>
        <v/>
      </c>
      <c r="G4697" s="24" t="str">
        <f>IF(H4697=AF4697,"", "Error MC")</f>
        <v>Error MC</v>
      </c>
      <c r="H4697" s="62"/>
      <c r="I4697" s="54">
        <f>+Tabla1[[#This Row],[MC]]*Tabla1[[#This Row],[Pedido]]*Tabla1[[#This Row],[PVC ]]</f>
        <v>0</v>
      </c>
      <c r="J4697" s="26">
        <v>0.21</v>
      </c>
      <c r="K4697" s="63"/>
      <c r="L4697" s="28" t="s">
        <v>17</v>
      </c>
      <c r="M4697" s="53">
        <v>734656.43700000003</v>
      </c>
      <c r="N4697" s="64" t="str">
        <f>+IF(Tabla1[[#This Row],[F PMPI]]="SÍ","No","Sí")</f>
        <v>Sí</v>
      </c>
      <c r="O4697" s="65">
        <f>+Tabla1[[#This Row],[PVL]]*1.055</f>
        <v>775062.541035</v>
      </c>
      <c r="P4697" s="65">
        <f>+Tabla1[[#This Row],[PVL]]*1.43</f>
        <v>1050558.7049100001</v>
      </c>
      <c r="Q4697" s="66" t="str">
        <f>+HYPERLINK(Tabla1[[#This Row],[PAG]])</f>
        <v>https://todomusica.com.ar/platillos/7372-20-a-custom-china.html</v>
      </c>
      <c r="R4697" s="67"/>
      <c r="S4697" s="68"/>
      <c r="T4697" s="69"/>
      <c r="U4697" s="69"/>
      <c r="V4697" s="69"/>
      <c r="W4697" s="69"/>
      <c r="X4697" s="69"/>
      <c r="Y4697" s="35"/>
      <c r="Z4697" s="35" t="s">
        <v>28113</v>
      </c>
      <c r="AA4697" s="36">
        <v>1</v>
      </c>
      <c r="AB4697" s="35" t="s">
        <v>27</v>
      </c>
      <c r="AC4697" s="35" t="str">
        <f>+IF(Tabla1[[#This Row],[STK]]="no","Sin STK", "STK disponible")</f>
        <v>Sin STK</v>
      </c>
      <c r="AD4697" s="35">
        <f>+I4697*J4697</f>
        <v>0</v>
      </c>
      <c r="AE4697" s="35">
        <f>+I4697*K4697</f>
        <v>0</v>
      </c>
      <c r="AF4697" s="36">
        <f>IF(Tabla1[[#This Row],[ref pack]]=1,Tabla1[[#This Row],[Pedido]],LCM(Tabla1[[#This Row],[MC VIEJO]],Tabla1[[#This Row],[Pedido]]))</f>
        <v>1</v>
      </c>
      <c r="AG4697" s="36">
        <f>+VLOOKUP(Tabla1[[#This Row],[Artículo]],'.'!$B$2:$D$11481,3,)</f>
        <v>1</v>
      </c>
      <c r="AH4697" s="37" t="str">
        <f>+IFERROR(SEARCH("pack",Tabla1[[#This Row],[PACK]]),"")</f>
        <v/>
      </c>
    </row>
    <row r="4698" spans="1:34" ht="24" customHeight="1" x14ac:dyDescent="0.2">
      <c r="A4698" s="50" t="s">
        <v>8807</v>
      </c>
      <c r="B4698" s="60" t="s">
        <v>8998</v>
      </c>
      <c r="C4698" s="61" t="s">
        <v>8999</v>
      </c>
      <c r="D4698" s="52" t="s">
        <v>27</v>
      </c>
      <c r="E4698" s="53">
        <v>284758.75</v>
      </c>
      <c r="F4698" s="23" t="str">
        <f>+IFERROR(VLOOKUP(Tabla1[[#This Row],[Artículo]],'..'!$B$2:$D$569000,3,),"")</f>
        <v/>
      </c>
      <c r="G4698" s="24" t="str">
        <f>IF(H4698=AF4698,"", "Error MC")</f>
        <v>Error MC</v>
      </c>
      <c r="H4698" s="62"/>
      <c r="I4698" s="54">
        <f>+Tabla1[[#This Row],[MC]]*Tabla1[[#This Row],[Pedido]]*Tabla1[[#This Row],[PVC ]]</f>
        <v>0</v>
      </c>
      <c r="J4698" s="26">
        <v>0.21</v>
      </c>
      <c r="K4698" s="63"/>
      <c r="L4698" s="28" t="s">
        <v>17</v>
      </c>
      <c r="M4698" s="53">
        <v>499609.23</v>
      </c>
      <c r="N4698" s="64" t="str">
        <f>+IF(Tabla1[[#This Row],[F PMPI]]="SÍ","No","Sí")</f>
        <v>Sí</v>
      </c>
      <c r="O4698" s="65">
        <f>+Tabla1[[#This Row],[PVL]]*1.055</f>
        <v>527087.73764999991</v>
      </c>
      <c r="P4698" s="65">
        <f>+Tabla1[[#This Row],[PVL]]*1.43</f>
        <v>714441.19889999996</v>
      </c>
      <c r="Q4698" s="66" t="str">
        <f>+HYPERLINK(Tabla1[[#This Row],[PAG]])</f>
        <v>https://todomusica.com.ar/platillos/8156-15-a-custom-fast-crash.html</v>
      </c>
      <c r="R4698" s="67"/>
      <c r="S4698" s="68"/>
      <c r="T4698" s="69"/>
      <c r="U4698" s="69"/>
      <c r="V4698" s="69"/>
      <c r="W4698" s="69"/>
      <c r="X4698" s="69"/>
      <c r="Y4698" s="35"/>
      <c r="Z4698" s="35" t="s">
        <v>28114</v>
      </c>
      <c r="AA4698" s="36">
        <v>1</v>
      </c>
      <c r="AB4698" s="35" t="s">
        <v>27</v>
      </c>
      <c r="AC4698" s="35" t="str">
        <f>+IF(Tabla1[[#This Row],[STK]]="no","Sin STK", "STK disponible")</f>
        <v>Sin STK</v>
      </c>
      <c r="AD4698" s="35">
        <f>+I4698*J4698</f>
        <v>0</v>
      </c>
      <c r="AE4698" s="35">
        <f>+I4698*K4698</f>
        <v>0</v>
      </c>
      <c r="AF4698" s="36">
        <f>IF(Tabla1[[#This Row],[ref pack]]=1,Tabla1[[#This Row],[Pedido]],LCM(Tabla1[[#This Row],[MC VIEJO]],Tabla1[[#This Row],[Pedido]]))</f>
        <v>1</v>
      </c>
      <c r="AG4698" s="36">
        <f>+VLOOKUP(Tabla1[[#This Row],[Artículo]],'.'!$B$2:$D$11481,3,)</f>
        <v>1</v>
      </c>
      <c r="AH4698" s="37" t="str">
        <f>+IFERROR(SEARCH("pack",Tabla1[[#This Row],[PACK]]),"")</f>
        <v/>
      </c>
    </row>
    <row r="4699" spans="1:34" ht="24" customHeight="1" x14ac:dyDescent="0.2">
      <c r="A4699" s="50" t="s">
        <v>8807</v>
      </c>
      <c r="B4699" s="60" t="s">
        <v>9000</v>
      </c>
      <c r="C4699" s="61" t="s">
        <v>9001</v>
      </c>
      <c r="D4699" s="52" t="s">
        <v>9842</v>
      </c>
      <c r="E4699" s="53">
        <v>309192.71000000002</v>
      </c>
      <c r="F4699" s="23" t="str">
        <f>+IFERROR(VLOOKUP(Tabla1[[#This Row],[Artículo]],'..'!$B$2:$D$569000,3,),"")</f>
        <v/>
      </c>
      <c r="G4699" s="24" t="str">
        <f>IF(H4699=AF4699,"", "Error MC")</f>
        <v>Error MC</v>
      </c>
      <c r="H4699" s="62"/>
      <c r="I4699" s="54">
        <f>+Tabla1[[#This Row],[MC]]*Tabla1[[#This Row],[Pedido]]*Tabla1[[#This Row],[PVC ]]</f>
        <v>0</v>
      </c>
      <c r="J4699" s="26">
        <v>0.21</v>
      </c>
      <c r="K4699" s="63"/>
      <c r="L4699" s="28" t="s">
        <v>17</v>
      </c>
      <c r="M4699" s="53">
        <v>542478.61</v>
      </c>
      <c r="N4699" s="64" t="str">
        <f>+IF(Tabla1[[#This Row],[F PMPI]]="SÍ","No","Sí")</f>
        <v>Sí</v>
      </c>
      <c r="O4699" s="65">
        <f>+Tabla1[[#This Row],[PVL]]*1.055</f>
        <v>572314.93354999996</v>
      </c>
      <c r="P4699" s="65">
        <f>+Tabla1[[#This Row],[PVL]]*1.43</f>
        <v>775744.41229999997</v>
      </c>
      <c r="Q4699" s="66" t="str">
        <f>+HYPERLINK(Tabla1[[#This Row],[PAG]])</f>
        <v>https://todomusica.com.ar/platillos/7636-16-a-custom-fast-crash.html</v>
      </c>
      <c r="R4699" s="67"/>
      <c r="S4699" s="68"/>
      <c r="T4699" s="69"/>
      <c r="U4699" s="69"/>
      <c r="V4699" s="69"/>
      <c r="W4699" s="69"/>
      <c r="X4699" s="69"/>
      <c r="Y4699" s="35"/>
      <c r="Z4699" s="35" t="s">
        <v>28115</v>
      </c>
      <c r="AA4699" s="36">
        <v>1</v>
      </c>
      <c r="AB4699" s="35" t="s">
        <v>27</v>
      </c>
      <c r="AC4699" s="35" t="str">
        <f>+IF(Tabla1[[#This Row],[STK]]="no","Sin STK", "STK disponible")</f>
        <v>STK disponible</v>
      </c>
      <c r="AD4699" s="35">
        <f>+I4699*J4699</f>
        <v>0</v>
      </c>
      <c r="AE4699" s="35">
        <f>+I4699*K4699</f>
        <v>0</v>
      </c>
      <c r="AF4699" s="36">
        <f>IF(Tabla1[[#This Row],[ref pack]]=1,Tabla1[[#This Row],[Pedido]],LCM(Tabla1[[#This Row],[MC VIEJO]],Tabla1[[#This Row],[Pedido]]))</f>
        <v>1</v>
      </c>
      <c r="AG4699" s="36">
        <f>+VLOOKUP(Tabla1[[#This Row],[Artículo]],'.'!$B$2:$D$11481,3,)</f>
        <v>1</v>
      </c>
      <c r="AH4699" s="37" t="str">
        <f>+IFERROR(SEARCH("pack",Tabla1[[#This Row],[PACK]]),"")</f>
        <v/>
      </c>
    </row>
    <row r="4700" spans="1:34" ht="24" customHeight="1" x14ac:dyDescent="0.2">
      <c r="A4700" s="50" t="s">
        <v>8807</v>
      </c>
      <c r="B4700" s="60" t="s">
        <v>9002</v>
      </c>
      <c r="C4700" s="61" t="s">
        <v>9003</v>
      </c>
      <c r="D4700" s="52" t="s">
        <v>9842</v>
      </c>
      <c r="E4700" s="53">
        <v>333425.68</v>
      </c>
      <c r="F4700" s="23" t="str">
        <f>+IFERROR(VLOOKUP(Tabla1[[#This Row],[Artículo]],'..'!$B$2:$D$569000,3,),"")</f>
        <v/>
      </c>
      <c r="G4700" s="24" t="str">
        <f>IF(H4700=AF4700,"", "Error MC")</f>
        <v>Error MC</v>
      </c>
      <c r="H4700" s="62"/>
      <c r="I4700" s="54">
        <f>+Tabla1[[#This Row],[MC]]*Tabla1[[#This Row],[Pedido]]*Tabla1[[#This Row],[PVC ]]</f>
        <v>0</v>
      </c>
      <c r="J4700" s="26">
        <v>0.21</v>
      </c>
      <c r="K4700" s="63"/>
      <c r="L4700" s="28" t="s">
        <v>17</v>
      </c>
      <c r="M4700" s="53">
        <v>584995.36</v>
      </c>
      <c r="N4700" s="64" t="str">
        <f>+IF(Tabla1[[#This Row],[F PMPI]]="SÍ","No","Sí")</f>
        <v>Sí</v>
      </c>
      <c r="O4700" s="65">
        <f>+Tabla1[[#This Row],[PVL]]*1.055</f>
        <v>617170.10479999997</v>
      </c>
      <c r="P4700" s="65">
        <f>+Tabla1[[#This Row],[PVL]]*1.43</f>
        <v>836543.36479999998</v>
      </c>
      <c r="Q4700" s="66" t="str">
        <f>+HYPERLINK(Tabla1[[#This Row],[PAG]])</f>
        <v>https://todomusica.com.ar/platillos/3729-a20533.html</v>
      </c>
      <c r="R4700" s="67"/>
      <c r="S4700" s="68"/>
      <c r="T4700" s="69"/>
      <c r="U4700" s="69"/>
      <c r="V4700" s="69"/>
      <c r="W4700" s="69"/>
      <c r="X4700" s="69"/>
      <c r="Y4700" s="35"/>
      <c r="Z4700" s="35" t="s">
        <v>28116</v>
      </c>
      <c r="AA4700" s="36">
        <v>1</v>
      </c>
      <c r="AB4700" s="35" t="s">
        <v>27</v>
      </c>
      <c r="AC4700" s="35" t="str">
        <f>+IF(Tabla1[[#This Row],[STK]]="no","Sin STK", "STK disponible")</f>
        <v>STK disponible</v>
      </c>
      <c r="AD4700" s="35">
        <f>+I4700*J4700</f>
        <v>0</v>
      </c>
      <c r="AE4700" s="35">
        <f>+I4700*K4700</f>
        <v>0</v>
      </c>
      <c r="AF4700" s="36">
        <f>IF(Tabla1[[#This Row],[ref pack]]=1,Tabla1[[#This Row],[Pedido]],LCM(Tabla1[[#This Row],[MC VIEJO]],Tabla1[[#This Row],[Pedido]]))</f>
        <v>1</v>
      </c>
      <c r="AG4700" s="36">
        <f>+VLOOKUP(Tabla1[[#This Row],[Artículo]],'.'!$B$2:$D$11481,3,)</f>
        <v>1</v>
      </c>
      <c r="AH4700" s="37" t="str">
        <f>+IFERROR(SEARCH("pack",Tabla1[[#This Row],[PACK]]),"")</f>
        <v/>
      </c>
    </row>
    <row r="4701" spans="1:34" ht="24" customHeight="1" x14ac:dyDescent="0.2">
      <c r="A4701" s="50" t="s">
        <v>8807</v>
      </c>
      <c r="B4701" s="60" t="s">
        <v>9004</v>
      </c>
      <c r="C4701" s="61" t="s">
        <v>9005</v>
      </c>
      <c r="D4701" s="52" t="s">
        <v>27</v>
      </c>
      <c r="E4701" s="53">
        <v>132739.37</v>
      </c>
      <c r="F4701" s="23" t="str">
        <f>+IFERROR(VLOOKUP(Tabla1[[#This Row],[Artículo]],'..'!$B$2:$D$569000,3,),"")</f>
        <v/>
      </c>
      <c r="G4701" s="24" t="str">
        <f>IF(H4701=AF4701,"", "Error MC")</f>
        <v>Error MC</v>
      </c>
      <c r="H4701" s="62"/>
      <c r="I4701" s="54">
        <f>+Tabla1[[#This Row],[MC]]*Tabla1[[#This Row],[Pedido]]*Tabla1[[#This Row],[PVC ]]</f>
        <v>0</v>
      </c>
      <c r="J4701" s="26">
        <v>0.21</v>
      </c>
      <c r="K4701" s="63"/>
      <c r="L4701" s="28" t="s">
        <v>17</v>
      </c>
      <c r="M4701" s="53">
        <v>232891.22899999999</v>
      </c>
      <c r="N4701" s="64" t="str">
        <f>+IF(Tabla1[[#This Row],[F PMPI]]="SÍ","No","Sí")</f>
        <v>Sí</v>
      </c>
      <c r="O4701" s="65">
        <f>+Tabla1[[#This Row],[PVL]]*1.055</f>
        <v>245700.24659499998</v>
      </c>
      <c r="P4701" s="65">
        <f>+Tabla1[[#This Row],[PVL]]*1.43</f>
        <v>333034.45746999996</v>
      </c>
      <c r="Q4701" s="66" t="str">
        <f>+HYPERLINK(Tabla1[[#This Row],[PAG]])</f>
        <v>https://todomusica.com.ar/productos-sin-categorias-de-netsuite/3730-a20538.html</v>
      </c>
      <c r="R4701" s="67"/>
      <c r="S4701" s="68"/>
      <c r="T4701" s="69"/>
      <c r="U4701" s="69"/>
      <c r="V4701" s="69"/>
      <c r="W4701" s="69"/>
      <c r="X4701" s="69"/>
      <c r="Y4701" s="35"/>
      <c r="Z4701" s="35" t="s">
        <v>28117</v>
      </c>
      <c r="AA4701" s="36">
        <v>1</v>
      </c>
      <c r="AB4701" s="35" t="s">
        <v>27</v>
      </c>
      <c r="AC4701" s="35" t="str">
        <f>+IF(Tabla1[[#This Row],[STK]]="no","Sin STK", "STK disponible")</f>
        <v>Sin STK</v>
      </c>
      <c r="AD4701" s="35">
        <f>+I4701*J4701</f>
        <v>0</v>
      </c>
      <c r="AE4701" s="35">
        <f>+I4701*K4701</f>
        <v>0</v>
      </c>
      <c r="AF4701" s="36">
        <f>IF(Tabla1[[#This Row],[ref pack]]=1,Tabla1[[#This Row],[Pedido]],LCM(Tabla1[[#This Row],[MC VIEJO]],Tabla1[[#This Row],[Pedido]]))</f>
        <v>1</v>
      </c>
      <c r="AG4701" s="36">
        <f>+VLOOKUP(Tabla1[[#This Row],[Artículo]],'.'!$B$2:$D$11481,3,)</f>
        <v>1</v>
      </c>
      <c r="AH4701" s="37" t="str">
        <f>+IFERROR(SEARCH("pack",Tabla1[[#This Row],[PACK]]),"")</f>
        <v/>
      </c>
    </row>
    <row r="4702" spans="1:34" ht="24" customHeight="1" x14ac:dyDescent="0.2">
      <c r="A4702" s="50" t="s">
        <v>8807</v>
      </c>
      <c r="B4702" s="60" t="s">
        <v>9006</v>
      </c>
      <c r="C4702" s="61" t="s">
        <v>9007</v>
      </c>
      <c r="D4702" s="52" t="s">
        <v>27</v>
      </c>
      <c r="E4702" s="53">
        <v>150692.82999999999</v>
      </c>
      <c r="F4702" s="23" t="str">
        <f>+IFERROR(VLOOKUP(Tabla1[[#This Row],[Artículo]],'..'!$B$2:$D$569000,3,),"")</f>
        <v/>
      </c>
      <c r="G4702" s="24" t="str">
        <f>IF(H4702=AF4702,"", "Error MC")</f>
        <v>Error MC</v>
      </c>
      <c r="H4702" s="62"/>
      <c r="I4702" s="54">
        <f>+Tabla1[[#This Row],[MC]]*Tabla1[[#This Row],[Pedido]]*Tabla1[[#This Row],[PVC ]]</f>
        <v>0</v>
      </c>
      <c r="J4702" s="26">
        <v>0.21</v>
      </c>
      <c r="K4702" s="63"/>
      <c r="L4702" s="28" t="s">
        <v>17</v>
      </c>
      <c r="M4702" s="53">
        <v>264390.56599999999</v>
      </c>
      <c r="N4702" s="64" t="str">
        <f>+IF(Tabla1[[#This Row],[F PMPI]]="SÍ","No","Sí")</f>
        <v>Sí</v>
      </c>
      <c r="O4702" s="65">
        <f>+Tabla1[[#This Row],[PVL]]*1.055</f>
        <v>278932.04712999996</v>
      </c>
      <c r="P4702" s="65">
        <f>+Tabla1[[#This Row],[PVL]]*1.43</f>
        <v>378078.50937999994</v>
      </c>
      <c r="Q4702" s="66" t="str">
        <f>+HYPERLINK(Tabla1[[#This Row],[PAG]])</f>
        <v>https://todomusica.com.ar/productos-sin-categorias-de-netsuite/3731-a20540.html</v>
      </c>
      <c r="R4702" s="67"/>
      <c r="S4702" s="68"/>
      <c r="T4702" s="69"/>
      <c r="U4702" s="69"/>
      <c r="V4702" s="69"/>
      <c r="W4702" s="69"/>
      <c r="X4702" s="69"/>
      <c r="Y4702" s="35"/>
      <c r="Z4702" s="35" t="s">
        <v>28118</v>
      </c>
      <c r="AA4702" s="36">
        <v>1</v>
      </c>
      <c r="AB4702" s="35" t="s">
        <v>27</v>
      </c>
      <c r="AC4702" s="35" t="str">
        <f>+IF(Tabla1[[#This Row],[STK]]="no","Sin STK", "STK disponible")</f>
        <v>Sin STK</v>
      </c>
      <c r="AD4702" s="35">
        <f>+I4702*J4702</f>
        <v>0</v>
      </c>
      <c r="AE4702" s="35">
        <f>+I4702*K4702</f>
        <v>0</v>
      </c>
      <c r="AF4702" s="36">
        <f>IF(Tabla1[[#This Row],[ref pack]]=1,Tabla1[[#This Row],[Pedido]],LCM(Tabla1[[#This Row],[MC VIEJO]],Tabla1[[#This Row],[Pedido]]))</f>
        <v>1</v>
      </c>
      <c r="AG4702" s="36">
        <f>+VLOOKUP(Tabla1[[#This Row],[Artículo]],'.'!$B$2:$D$11481,3,)</f>
        <v>1</v>
      </c>
      <c r="AH4702" s="37" t="str">
        <f>+IFERROR(SEARCH("pack",Tabla1[[#This Row],[PACK]]),"")</f>
        <v/>
      </c>
    </row>
    <row r="4703" spans="1:34" ht="24" customHeight="1" x14ac:dyDescent="0.2">
      <c r="A4703" s="50" t="s">
        <v>8807</v>
      </c>
      <c r="B4703" s="60" t="s">
        <v>9008</v>
      </c>
      <c r="C4703" s="61" t="s">
        <v>9009</v>
      </c>
      <c r="D4703" s="52" t="s">
        <v>9842</v>
      </c>
      <c r="E4703" s="53">
        <v>181355.13</v>
      </c>
      <c r="F4703" s="23" t="str">
        <f>+IFERROR(VLOOKUP(Tabla1[[#This Row],[Artículo]],'..'!$B$2:$D$569000,3,),"")</f>
        <v/>
      </c>
      <c r="G4703" s="24" t="str">
        <f>IF(H4703=AF4703,"", "Error MC")</f>
        <v>Error MC</v>
      </c>
      <c r="H4703" s="62"/>
      <c r="I4703" s="54">
        <f>+Tabla1[[#This Row],[MC]]*Tabla1[[#This Row],[Pedido]]*Tabla1[[#This Row],[PVC ]]</f>
        <v>0</v>
      </c>
      <c r="J4703" s="26">
        <v>0.21</v>
      </c>
      <c r="K4703" s="63"/>
      <c r="L4703" s="28" t="s">
        <v>17</v>
      </c>
      <c r="M4703" s="53">
        <v>318187.57699999999</v>
      </c>
      <c r="N4703" s="64" t="str">
        <f>+IF(Tabla1[[#This Row],[F PMPI]]="SÍ","No","Sí")</f>
        <v>Sí</v>
      </c>
      <c r="O4703" s="65">
        <f>+Tabla1[[#This Row],[PVL]]*1.055</f>
        <v>335687.89373499999</v>
      </c>
      <c r="P4703" s="65">
        <f>+Tabla1[[#This Row],[PVL]]*1.43</f>
        <v>455008.23510999995</v>
      </c>
      <c r="Q4703" s="66" t="str">
        <f>+HYPERLINK(Tabla1[[#This Row],[PAG]])</f>
        <v>https://todomusica.com.ar/productos-sin-categorias-de-netsuite/3732-a20542.html</v>
      </c>
      <c r="R4703" s="67"/>
      <c r="S4703" s="68"/>
      <c r="T4703" s="69"/>
      <c r="U4703" s="69"/>
      <c r="V4703" s="69"/>
      <c r="W4703" s="69"/>
      <c r="X4703" s="69"/>
      <c r="Y4703" s="35"/>
      <c r="Z4703" s="35" t="s">
        <v>28119</v>
      </c>
      <c r="AA4703" s="36">
        <v>1</v>
      </c>
      <c r="AB4703" s="35" t="s">
        <v>27</v>
      </c>
      <c r="AC4703" s="35" t="str">
        <f>+IF(Tabla1[[#This Row],[STK]]="no","Sin STK", "STK disponible")</f>
        <v>STK disponible</v>
      </c>
      <c r="AD4703" s="35">
        <f>+I4703*J4703</f>
        <v>0</v>
      </c>
      <c r="AE4703" s="35">
        <f>+I4703*K4703</f>
        <v>0</v>
      </c>
      <c r="AF4703" s="36">
        <f>IF(Tabla1[[#This Row],[ref pack]]=1,Tabla1[[#This Row],[Pedido]],LCM(Tabla1[[#This Row],[MC VIEJO]],Tabla1[[#This Row],[Pedido]]))</f>
        <v>1</v>
      </c>
      <c r="AG4703" s="36">
        <f>+VLOOKUP(Tabla1[[#This Row],[Artículo]],'.'!$B$2:$D$11481,3,)</f>
        <v>1</v>
      </c>
      <c r="AH4703" s="37" t="str">
        <f>+IFERROR(SEARCH("pack",Tabla1[[#This Row],[PACK]]),"")</f>
        <v/>
      </c>
    </row>
    <row r="4704" spans="1:34" ht="24" customHeight="1" x14ac:dyDescent="0.2">
      <c r="A4704" s="50" t="s">
        <v>8807</v>
      </c>
      <c r="B4704" s="60" t="s">
        <v>9010</v>
      </c>
      <c r="C4704" s="61" t="s">
        <v>9011</v>
      </c>
      <c r="D4704" s="52" t="s">
        <v>27</v>
      </c>
      <c r="E4704" s="53">
        <v>205833.47</v>
      </c>
      <c r="F4704" s="23" t="str">
        <f>+IFERROR(VLOOKUP(Tabla1[[#This Row],[Artículo]],'..'!$B$2:$D$569000,3,),"")</f>
        <v/>
      </c>
      <c r="G4704" s="24" t="str">
        <f>IF(H4704=AF4704,"", "Error MC")</f>
        <v>Error MC</v>
      </c>
      <c r="H4704" s="62"/>
      <c r="I4704" s="54">
        <f>+Tabla1[[#This Row],[MC]]*Tabla1[[#This Row],[Pedido]]*Tabla1[[#This Row],[PVC ]]</f>
        <v>0</v>
      </c>
      <c r="J4704" s="26">
        <v>0.21</v>
      </c>
      <c r="K4704" s="63"/>
      <c r="L4704" s="28" t="s">
        <v>17</v>
      </c>
      <c r="M4704" s="53">
        <v>361134.821</v>
      </c>
      <c r="N4704" s="64" t="str">
        <f>+IF(Tabla1[[#This Row],[F PMPI]]="SÍ","No","Sí")</f>
        <v>Sí</v>
      </c>
      <c r="O4704" s="65">
        <f>+Tabla1[[#This Row],[PVL]]*1.055</f>
        <v>380997.23615499999</v>
      </c>
      <c r="P4704" s="65">
        <f>+Tabla1[[#This Row],[PVL]]*1.43</f>
        <v>516422.79402999999</v>
      </c>
      <c r="Q4704" s="66" t="str">
        <f>+HYPERLINK(Tabla1[[#This Row],[PAG]])</f>
        <v>https://todomusica.com.ar/platillos/3733-a20544.html</v>
      </c>
      <c r="R4704" s="67"/>
      <c r="S4704" s="68"/>
      <c r="T4704" s="69"/>
      <c r="U4704" s="69"/>
      <c r="V4704" s="69"/>
      <c r="W4704" s="69"/>
      <c r="X4704" s="69"/>
      <c r="Y4704" s="35"/>
      <c r="Z4704" s="35" t="s">
        <v>28120</v>
      </c>
      <c r="AA4704" s="36">
        <v>1</v>
      </c>
      <c r="AB4704" s="35" t="s">
        <v>27</v>
      </c>
      <c r="AC4704" s="35" t="str">
        <f>+IF(Tabla1[[#This Row],[STK]]="no","Sin STK", "STK disponible")</f>
        <v>Sin STK</v>
      </c>
      <c r="AD4704" s="35">
        <f>+I4704*J4704</f>
        <v>0</v>
      </c>
      <c r="AE4704" s="35">
        <f>+I4704*K4704</f>
        <v>0</v>
      </c>
      <c r="AF4704" s="36">
        <f>IF(Tabla1[[#This Row],[ref pack]]=1,Tabla1[[#This Row],[Pedido]],LCM(Tabla1[[#This Row],[MC VIEJO]],Tabla1[[#This Row],[Pedido]]))</f>
        <v>1</v>
      </c>
      <c r="AG4704" s="36">
        <f>+VLOOKUP(Tabla1[[#This Row],[Artículo]],'.'!$B$2:$D$11481,3,)</f>
        <v>1</v>
      </c>
      <c r="AH4704" s="37" t="str">
        <f>+IFERROR(SEARCH("pack",Tabla1[[#This Row],[PACK]]),"")</f>
        <v/>
      </c>
    </row>
    <row r="4705" spans="1:34" ht="24" customHeight="1" x14ac:dyDescent="0.2">
      <c r="A4705" s="50" t="s">
        <v>8807</v>
      </c>
      <c r="B4705" s="60" t="s">
        <v>9012</v>
      </c>
      <c r="C4705" s="61" t="s">
        <v>9013</v>
      </c>
      <c r="D4705" s="52" t="s">
        <v>9842</v>
      </c>
      <c r="E4705" s="53">
        <v>510079.6</v>
      </c>
      <c r="F4705" s="23" t="str">
        <f>+IFERROR(VLOOKUP(Tabla1[[#This Row],[Artículo]],'..'!$B$2:$D$569000,3,),"")</f>
        <v/>
      </c>
      <c r="G4705" s="24" t="str">
        <f>IF(H4705=AF4705,"", "Error MC")</f>
        <v>Error MC</v>
      </c>
      <c r="H4705" s="62"/>
      <c r="I4705" s="54">
        <f>+Tabla1[[#This Row],[MC]]*Tabla1[[#This Row],[Pedido]]*Tabla1[[#This Row],[PVC ]]</f>
        <v>0</v>
      </c>
      <c r="J4705" s="26">
        <v>0.21</v>
      </c>
      <c r="K4705" s="63"/>
      <c r="L4705" s="28" t="s">
        <v>17</v>
      </c>
      <c r="M4705" s="53">
        <v>894934.65800000005</v>
      </c>
      <c r="N4705" s="64" t="str">
        <f>+IF(Tabla1[[#This Row],[F PMPI]]="SÍ","No","Sí")</f>
        <v>Sí</v>
      </c>
      <c r="O4705" s="65">
        <f>+Tabla1[[#This Row],[PVL]]*1.055</f>
        <v>944156.06418999995</v>
      </c>
      <c r="P4705" s="65">
        <f>+Tabla1[[#This Row],[PVL]]*1.43</f>
        <v>1279756.56094</v>
      </c>
      <c r="Q4705" s="66" t="str">
        <f>+HYPERLINK(Tabla1[[#This Row],[PAG]])</f>
        <v>https://todomusica.com.ar/productos-sin-categorias-de-netsuite/3734-a20550.html</v>
      </c>
      <c r="R4705" s="67"/>
      <c r="S4705" s="68"/>
      <c r="T4705" s="69"/>
      <c r="U4705" s="69"/>
      <c r="V4705" s="69"/>
      <c r="W4705" s="69"/>
      <c r="X4705" s="69"/>
      <c r="Y4705" s="35"/>
      <c r="Z4705" s="35" t="s">
        <v>28121</v>
      </c>
      <c r="AA4705" s="36">
        <v>1</v>
      </c>
      <c r="AB4705" s="35" t="s">
        <v>27</v>
      </c>
      <c r="AC4705" s="35" t="str">
        <f>+IF(Tabla1[[#This Row],[STK]]="no","Sin STK", "STK disponible")</f>
        <v>STK disponible</v>
      </c>
      <c r="AD4705" s="35">
        <f>+I4705*J4705</f>
        <v>0</v>
      </c>
      <c r="AE4705" s="35">
        <f>+I4705*K4705</f>
        <v>0</v>
      </c>
      <c r="AF4705" s="36">
        <f>IF(Tabla1[[#This Row],[ref pack]]=1,Tabla1[[#This Row],[Pedido]],LCM(Tabla1[[#This Row],[MC VIEJO]],Tabla1[[#This Row],[Pedido]]))</f>
        <v>1</v>
      </c>
      <c r="AG4705" s="36">
        <f>+VLOOKUP(Tabla1[[#This Row],[Artículo]],'.'!$B$2:$D$11481,3,)</f>
        <v>1</v>
      </c>
      <c r="AH4705" s="37" t="str">
        <f>+IFERROR(SEARCH("pack",Tabla1[[#This Row],[PACK]]),"")</f>
        <v/>
      </c>
    </row>
    <row r="4706" spans="1:34" ht="24" customHeight="1" x14ac:dyDescent="0.2">
      <c r="A4706" s="50" t="s">
        <v>8807</v>
      </c>
      <c r="B4706" s="60" t="s">
        <v>24246</v>
      </c>
      <c r="C4706" s="61" t="s">
        <v>24247</v>
      </c>
      <c r="D4706" s="52" t="s">
        <v>9842</v>
      </c>
      <c r="E4706" s="53">
        <v>279786.09000000003</v>
      </c>
      <c r="F4706" s="23" t="str">
        <f>+IFERROR(VLOOKUP(Tabla1[[#This Row],[Artículo]],'..'!$B$2:$D$569000,3,),"")</f>
        <v/>
      </c>
      <c r="G4706" s="24" t="e">
        <f>IF(H4706=AF4706,"", "Error MC")</f>
        <v>#N/A</v>
      </c>
      <c r="H4706" s="62"/>
      <c r="I4706" s="54">
        <f>+Tabla1[[#This Row],[MC]]*Tabla1[[#This Row],[Pedido]]*Tabla1[[#This Row],[PVC ]]</f>
        <v>0</v>
      </c>
      <c r="J4706" s="26">
        <v>0.21</v>
      </c>
      <c r="K4706" s="63"/>
      <c r="L4706" s="28" t="s">
        <v>17</v>
      </c>
      <c r="M4706" s="53">
        <v>490884.69400000002</v>
      </c>
      <c r="N4706" s="64" t="str">
        <f>+IF(Tabla1[[#This Row],[F PMPI]]="SÍ","No","Sí")</f>
        <v>Sí</v>
      </c>
      <c r="O4706" s="65">
        <f>+Tabla1[[#This Row],[PVL]]*1.055</f>
        <v>517883.35216999997</v>
      </c>
      <c r="P4706" s="65">
        <f>+Tabla1[[#This Row],[PVL]]*1.43</f>
        <v>701965.11242000002</v>
      </c>
      <c r="Q4706" s="66" t="str">
        <f>+HYPERLINK(Tabla1[[#This Row],[PAG]])</f>
        <v/>
      </c>
      <c r="R4706" s="67"/>
      <c r="S4706" s="68"/>
      <c r="T4706" s="69"/>
      <c r="U4706" s="69"/>
      <c r="V4706" s="69"/>
      <c r="W4706" s="69"/>
      <c r="X4706" s="69"/>
      <c r="Y4706" s="35"/>
      <c r="Z4706" s="35" t="s">
        <v>65</v>
      </c>
      <c r="AA4706" s="36">
        <v>1</v>
      </c>
      <c r="AB4706" s="35" t="s">
        <v>27</v>
      </c>
      <c r="AC4706" s="35" t="str">
        <f>+IF(Tabla1[[#This Row],[STK]]="no","Sin STK", "STK disponible")</f>
        <v>STK disponible</v>
      </c>
      <c r="AD4706" s="35">
        <f>+I4706*J4706</f>
        <v>0</v>
      </c>
      <c r="AE4706" s="35">
        <f>+I4706*K4706</f>
        <v>0</v>
      </c>
      <c r="AF4706" s="36" t="e">
        <f>IF(Tabla1[[#This Row],[ref pack]]=1,Tabla1[[#This Row],[Pedido]],LCM(Tabla1[[#This Row],[MC VIEJO]],Tabla1[[#This Row],[Pedido]]))</f>
        <v>#N/A</v>
      </c>
      <c r="AG4706" s="36" t="e">
        <f>+VLOOKUP(Tabla1[[#This Row],[Artículo]],'.'!$B$2:$D$11481,3,)</f>
        <v>#N/A</v>
      </c>
      <c r="AH4706" s="37" t="str">
        <f>+IFERROR(SEARCH("pack",Tabla1[[#This Row],[PACK]]),"")</f>
        <v/>
      </c>
    </row>
    <row r="4707" spans="1:34" ht="24" customHeight="1" x14ac:dyDescent="0.2">
      <c r="A4707" s="50" t="s">
        <v>8807</v>
      </c>
      <c r="B4707" s="60" t="s">
        <v>9014</v>
      </c>
      <c r="C4707" s="61" t="s">
        <v>9015</v>
      </c>
      <c r="D4707" s="52" t="s">
        <v>9842</v>
      </c>
      <c r="E4707" s="53">
        <v>558631.85</v>
      </c>
      <c r="F4707" s="23" t="str">
        <f>+IFERROR(VLOOKUP(Tabla1[[#This Row],[Artículo]],'..'!$B$2:$D$569000,3,),"")</f>
        <v/>
      </c>
      <c r="G4707" s="24" t="str">
        <f>IF(H4707=AF4707,"", "Error MC")</f>
        <v>Error MC</v>
      </c>
      <c r="H4707" s="62"/>
      <c r="I4707" s="54">
        <f>+Tabla1[[#This Row],[MC]]*Tabla1[[#This Row],[Pedido]]*Tabla1[[#This Row],[PVC ]]</f>
        <v>0</v>
      </c>
      <c r="J4707" s="26">
        <v>0.21</v>
      </c>
      <c r="K4707" s="63"/>
      <c r="L4707" s="28" t="s">
        <v>17</v>
      </c>
      <c r="M4707" s="53">
        <v>980119.57799999998</v>
      </c>
      <c r="N4707" s="64" t="str">
        <f>+IF(Tabla1[[#This Row],[F PMPI]]="SÍ","No","Sí")</f>
        <v>Sí</v>
      </c>
      <c r="O4707" s="65">
        <f>+Tabla1[[#This Row],[PVL]]*1.055</f>
        <v>1034026.1547899999</v>
      </c>
      <c r="P4707" s="65">
        <f>+Tabla1[[#This Row],[PVL]]*1.43</f>
        <v>1401570.99654</v>
      </c>
      <c r="Q4707" s="66" t="str">
        <f>+HYPERLINK(Tabla1[[#This Row],[PAG]])</f>
        <v>https://todomusica.com.ar/platillos/3735-a20553.html</v>
      </c>
      <c r="R4707" s="67"/>
      <c r="S4707" s="68"/>
      <c r="T4707" s="69"/>
      <c r="U4707" s="69"/>
      <c r="V4707" s="69"/>
      <c r="W4707" s="69"/>
      <c r="X4707" s="69"/>
      <c r="Y4707" s="35"/>
      <c r="Z4707" s="35" t="s">
        <v>28122</v>
      </c>
      <c r="AA4707" s="36">
        <v>1</v>
      </c>
      <c r="AB4707" s="35" t="s">
        <v>27</v>
      </c>
      <c r="AC4707" s="35" t="str">
        <f>+IF(Tabla1[[#This Row],[STK]]="no","Sin STK", "STK disponible")</f>
        <v>STK disponible</v>
      </c>
      <c r="AD4707" s="35">
        <f>+I4707*J4707</f>
        <v>0</v>
      </c>
      <c r="AE4707" s="35">
        <f>+I4707*K4707</f>
        <v>0</v>
      </c>
      <c r="AF4707" s="36">
        <f>IF(Tabla1[[#This Row],[ref pack]]=1,Tabla1[[#This Row],[Pedido]],LCM(Tabla1[[#This Row],[MC VIEJO]],Tabla1[[#This Row],[Pedido]]))</f>
        <v>1</v>
      </c>
      <c r="AG4707" s="36">
        <f>+VLOOKUP(Tabla1[[#This Row],[Artículo]],'.'!$B$2:$D$11481,3,)</f>
        <v>1</v>
      </c>
      <c r="AH4707" s="37" t="str">
        <f>+IFERROR(SEARCH("pack",Tabla1[[#This Row],[PACK]]),"")</f>
        <v/>
      </c>
    </row>
    <row r="4708" spans="1:34" ht="24" customHeight="1" x14ac:dyDescent="0.2">
      <c r="A4708" s="50" t="s">
        <v>8807</v>
      </c>
      <c r="B4708" s="60" t="s">
        <v>9016</v>
      </c>
      <c r="C4708" s="61" t="s">
        <v>9017</v>
      </c>
      <c r="D4708" s="52" t="s">
        <v>9842</v>
      </c>
      <c r="E4708" s="53">
        <v>1060073.47</v>
      </c>
      <c r="F4708" s="23" t="str">
        <f>+IFERROR(VLOOKUP(Tabla1[[#This Row],[Artículo]],'..'!$B$2:$D$569000,3,),"")</f>
        <v/>
      </c>
      <c r="G4708" s="24" t="str">
        <f>IF(H4708=AF4708,"", "Error MC")</f>
        <v>Error MC</v>
      </c>
      <c r="H4708" s="62"/>
      <c r="I4708" s="54">
        <f>+Tabla1[[#This Row],[MC]]*Tabla1[[#This Row],[Pedido]]*Tabla1[[#This Row],[PVC ]]</f>
        <v>0</v>
      </c>
      <c r="J4708" s="26">
        <v>0.21</v>
      </c>
      <c r="K4708" s="63"/>
      <c r="L4708" s="28" t="s">
        <v>17</v>
      </c>
      <c r="M4708" s="53">
        <v>1859898.9010000001</v>
      </c>
      <c r="N4708" s="64" t="str">
        <f>+IF(Tabla1[[#This Row],[F PMPI]]="SÍ","No","Sí")</f>
        <v>Sí</v>
      </c>
      <c r="O4708" s="65">
        <f>+Tabla1[[#This Row],[PVL]]*1.055</f>
        <v>1962193.3405549999</v>
      </c>
      <c r="P4708" s="65">
        <f>+Tabla1[[#This Row],[PVL]]*1.43</f>
        <v>2659655.4284299999</v>
      </c>
      <c r="Q4708" s="66" t="str">
        <f>+HYPERLINK(Tabla1[[#This Row],[PAG]])</f>
        <v>https://todomusica.com.ar/productos-sin-categorias-de-netsuite/3736-a20579-11.html</v>
      </c>
      <c r="R4708" s="67"/>
      <c r="S4708" s="68"/>
      <c r="T4708" s="69"/>
      <c r="U4708" s="69"/>
      <c r="V4708" s="69"/>
      <c r="W4708" s="69"/>
      <c r="X4708" s="69"/>
      <c r="Y4708" s="35"/>
      <c r="Z4708" s="35" t="s">
        <v>28123</v>
      </c>
      <c r="AA4708" s="36">
        <v>1</v>
      </c>
      <c r="AB4708" s="35" t="s">
        <v>27</v>
      </c>
      <c r="AC4708" s="35" t="str">
        <f>+IF(Tabla1[[#This Row],[STK]]="no","Sin STK", "STK disponible")</f>
        <v>STK disponible</v>
      </c>
      <c r="AD4708" s="35">
        <f>+I4708*J4708</f>
        <v>0</v>
      </c>
      <c r="AE4708" s="35">
        <f>+I4708*K4708</f>
        <v>0</v>
      </c>
      <c r="AF4708" s="36">
        <f>IF(Tabla1[[#This Row],[ref pack]]=1,Tabla1[[#This Row],[Pedido]],LCM(Tabla1[[#This Row],[MC VIEJO]],Tabla1[[#This Row],[Pedido]]))</f>
        <v>1</v>
      </c>
      <c r="AG4708" s="36">
        <f>+VLOOKUP(Tabla1[[#This Row],[Artículo]],'.'!$B$2:$D$11481,3,)</f>
        <v>1</v>
      </c>
      <c r="AH4708" s="37" t="str">
        <f>+IFERROR(SEARCH("pack",Tabla1[[#This Row],[PACK]]),"")</f>
        <v/>
      </c>
    </row>
    <row r="4709" spans="1:34" ht="24" customHeight="1" x14ac:dyDescent="0.2">
      <c r="A4709" s="50" t="s">
        <v>8807</v>
      </c>
      <c r="B4709" s="60" t="s">
        <v>9018</v>
      </c>
      <c r="C4709" s="61" t="s">
        <v>9019</v>
      </c>
      <c r="D4709" s="52" t="s">
        <v>27</v>
      </c>
      <c r="E4709" s="53">
        <v>406511.47</v>
      </c>
      <c r="F4709" s="23" t="str">
        <f>+IFERROR(VLOOKUP(Tabla1[[#This Row],[Artículo]],'..'!$B$2:$D$569000,3,),"")</f>
        <v/>
      </c>
      <c r="G4709" s="24" t="str">
        <f>IF(H4709=AF4709,"", "Error MC")</f>
        <v>Error MC</v>
      </c>
      <c r="H4709" s="62"/>
      <c r="I4709" s="54">
        <f>+Tabla1[[#This Row],[MC]]*Tabla1[[#This Row],[Pedido]]*Tabla1[[#This Row],[PVC ]]</f>
        <v>0</v>
      </c>
      <c r="J4709" s="26">
        <v>0.21</v>
      </c>
      <c r="K4709" s="63"/>
      <c r="L4709" s="28" t="s">
        <v>17</v>
      </c>
      <c r="M4709" s="53">
        <v>713224.37199999997</v>
      </c>
      <c r="N4709" s="64" t="str">
        <f>+IF(Tabla1[[#This Row],[F PMPI]]="SÍ","No","Sí")</f>
        <v>Sí</v>
      </c>
      <c r="O4709" s="65">
        <f>+Tabla1[[#This Row],[PVL]]*1.055</f>
        <v>752451.71245999995</v>
      </c>
      <c r="P4709" s="65">
        <f>+Tabla1[[#This Row],[PVL]]*1.43</f>
        <v>1019910.8519599999</v>
      </c>
      <c r="Q4709" s="66" t="str">
        <f>+HYPERLINK(Tabla1[[#This Row],[PAG]])</f>
        <v>https://todomusica.com.ar/platillos/5649-404.html</v>
      </c>
      <c r="R4709" s="67"/>
      <c r="S4709" s="68"/>
      <c r="T4709" s="69"/>
      <c r="U4709" s="69"/>
      <c r="V4709" s="69"/>
      <c r="W4709" s="69"/>
      <c r="X4709" s="69"/>
      <c r="Y4709" s="35"/>
      <c r="Z4709" s="35" t="s">
        <v>28124</v>
      </c>
      <c r="AA4709" s="36">
        <v>1</v>
      </c>
      <c r="AB4709" s="35" t="s">
        <v>27</v>
      </c>
      <c r="AC4709" s="35" t="str">
        <f>+IF(Tabla1[[#This Row],[STK]]="no","Sin STK", "STK disponible")</f>
        <v>Sin STK</v>
      </c>
      <c r="AD4709" s="35">
        <f>+I4709*J4709</f>
        <v>0</v>
      </c>
      <c r="AE4709" s="35">
        <f>+I4709*K4709</f>
        <v>0</v>
      </c>
      <c r="AF4709" s="36">
        <f>IF(Tabla1[[#This Row],[ref pack]]=1,Tabla1[[#This Row],[Pedido]],LCM(Tabla1[[#This Row],[MC VIEJO]],Tabla1[[#This Row],[Pedido]]))</f>
        <v>1</v>
      </c>
      <c r="AG4709" s="36">
        <f>+VLOOKUP(Tabla1[[#This Row],[Artículo]],'.'!$B$2:$D$11481,3,)</f>
        <v>1</v>
      </c>
      <c r="AH4709" s="37" t="str">
        <f>+IFERROR(SEARCH("pack",Tabla1[[#This Row],[PACK]]),"")</f>
        <v/>
      </c>
    </row>
    <row r="4710" spans="1:34" ht="24" customHeight="1" x14ac:dyDescent="0.2">
      <c r="A4710" s="50" t="s">
        <v>8807</v>
      </c>
      <c r="B4710" s="60" t="s">
        <v>9020</v>
      </c>
      <c r="C4710" s="61" t="s">
        <v>9021</v>
      </c>
      <c r="D4710" s="52" t="s">
        <v>27</v>
      </c>
      <c r="E4710" s="53">
        <v>309192.71000000002</v>
      </c>
      <c r="F4710" s="23" t="str">
        <f>+IFERROR(VLOOKUP(Tabla1[[#This Row],[Artículo]],'..'!$B$2:$D$569000,3,),"")</f>
        <v/>
      </c>
      <c r="G4710" s="24" t="str">
        <f>IF(H4710=AF4710,"", "Error MC")</f>
        <v>Error MC</v>
      </c>
      <c r="H4710" s="62"/>
      <c r="I4710" s="54">
        <f>+Tabla1[[#This Row],[MC]]*Tabla1[[#This Row],[Pedido]]*Tabla1[[#This Row],[PVC ]]</f>
        <v>0</v>
      </c>
      <c r="J4710" s="26">
        <v>0.21</v>
      </c>
      <c r="K4710" s="63"/>
      <c r="L4710" s="28" t="s">
        <v>17</v>
      </c>
      <c r="M4710" s="53">
        <v>542478.61</v>
      </c>
      <c r="N4710" s="64" t="str">
        <f>+IF(Tabla1[[#This Row],[F PMPI]]="SÍ","No","Sí")</f>
        <v>Sí</v>
      </c>
      <c r="O4710" s="65">
        <f>+Tabla1[[#This Row],[PVL]]*1.055</f>
        <v>572314.93354999996</v>
      </c>
      <c r="P4710" s="65">
        <f>+Tabla1[[#This Row],[PVL]]*1.43</f>
        <v>775744.41229999997</v>
      </c>
      <c r="Q4710" s="66" t="str">
        <f>+HYPERLINK(Tabla1[[#This Row],[PAG]])</f>
        <v>https://todomusica.com.ar/productos-sin-categorias-de-netsuite/5650-404.html</v>
      </c>
      <c r="R4710" s="67"/>
      <c r="S4710" s="68"/>
      <c r="T4710" s="69"/>
      <c r="U4710" s="69"/>
      <c r="V4710" s="69"/>
      <c r="W4710" s="69"/>
      <c r="X4710" s="69"/>
      <c r="Y4710" s="35"/>
      <c r="Z4710" s="35" t="s">
        <v>28125</v>
      </c>
      <c r="AA4710" s="36">
        <v>1</v>
      </c>
      <c r="AB4710" s="35" t="s">
        <v>27</v>
      </c>
      <c r="AC4710" s="35" t="str">
        <f>+IF(Tabla1[[#This Row],[STK]]="no","Sin STK", "STK disponible")</f>
        <v>Sin STK</v>
      </c>
      <c r="AD4710" s="35">
        <f>+I4710*J4710</f>
        <v>0</v>
      </c>
      <c r="AE4710" s="35">
        <f>+I4710*K4710</f>
        <v>0</v>
      </c>
      <c r="AF4710" s="36">
        <f>IF(Tabla1[[#This Row],[ref pack]]=1,Tabla1[[#This Row],[Pedido]],LCM(Tabla1[[#This Row],[MC VIEJO]],Tabla1[[#This Row],[Pedido]]))</f>
        <v>1</v>
      </c>
      <c r="AG4710" s="36">
        <f>+VLOOKUP(Tabla1[[#This Row],[Artículo]],'.'!$B$2:$D$11481,3,)</f>
        <v>1</v>
      </c>
      <c r="AH4710" s="37" t="str">
        <f>+IFERROR(SEARCH("pack",Tabla1[[#This Row],[PACK]]),"")</f>
        <v/>
      </c>
    </row>
    <row r="4711" spans="1:34" ht="24" customHeight="1" x14ac:dyDescent="0.2">
      <c r="A4711" s="50" t="s">
        <v>8807</v>
      </c>
      <c r="B4711" s="60" t="s">
        <v>9022</v>
      </c>
      <c r="C4711" s="61" t="s">
        <v>9023</v>
      </c>
      <c r="D4711" s="52" t="s">
        <v>27</v>
      </c>
      <c r="E4711" s="53">
        <v>333425.68</v>
      </c>
      <c r="F4711" s="23" t="str">
        <f>+IFERROR(VLOOKUP(Tabla1[[#This Row],[Artículo]],'..'!$B$2:$D$569000,3,),"")</f>
        <v/>
      </c>
      <c r="G4711" s="24" t="str">
        <f>IF(H4711=AF4711,"", "Error MC")</f>
        <v>Error MC</v>
      </c>
      <c r="H4711" s="62"/>
      <c r="I4711" s="54">
        <f>+Tabla1[[#This Row],[MC]]*Tabla1[[#This Row],[Pedido]]*Tabla1[[#This Row],[PVC ]]</f>
        <v>0</v>
      </c>
      <c r="J4711" s="26">
        <v>0.21</v>
      </c>
      <c r="K4711" s="63"/>
      <c r="L4711" s="28" t="s">
        <v>17</v>
      </c>
      <c r="M4711" s="53">
        <v>584995.36</v>
      </c>
      <c r="N4711" s="64" t="str">
        <f>+IF(Tabla1[[#This Row],[F PMPI]]="SÍ","No","Sí")</f>
        <v>Sí</v>
      </c>
      <c r="O4711" s="65">
        <f>+Tabla1[[#This Row],[PVL]]*1.055</f>
        <v>617170.10479999997</v>
      </c>
      <c r="P4711" s="65">
        <f>+Tabla1[[#This Row],[PVL]]*1.43</f>
        <v>836543.36479999998</v>
      </c>
      <c r="Q4711" s="66" t="str">
        <f>+HYPERLINK(Tabla1[[#This Row],[PAG]])</f>
        <v>https://todomusica.com.ar/platillos/3737-a20583.html</v>
      </c>
      <c r="R4711" s="67"/>
      <c r="S4711" s="68"/>
      <c r="T4711" s="69"/>
      <c r="U4711" s="69"/>
      <c r="V4711" s="69"/>
      <c r="W4711" s="69"/>
      <c r="X4711" s="69"/>
      <c r="Y4711" s="35"/>
      <c r="Z4711" s="35" t="s">
        <v>28126</v>
      </c>
      <c r="AA4711" s="36">
        <v>1</v>
      </c>
      <c r="AB4711" s="35" t="s">
        <v>27</v>
      </c>
      <c r="AC4711" s="35" t="str">
        <f>+IF(Tabla1[[#This Row],[STK]]="no","Sin STK", "STK disponible")</f>
        <v>Sin STK</v>
      </c>
      <c r="AD4711" s="35">
        <f>+I4711*J4711</f>
        <v>0</v>
      </c>
      <c r="AE4711" s="35">
        <f>+I4711*K4711</f>
        <v>0</v>
      </c>
      <c r="AF4711" s="36">
        <f>IF(Tabla1[[#This Row],[ref pack]]=1,Tabla1[[#This Row],[Pedido]],LCM(Tabla1[[#This Row],[MC VIEJO]],Tabla1[[#This Row],[Pedido]]))</f>
        <v>1</v>
      </c>
      <c r="AG4711" s="36">
        <f>+VLOOKUP(Tabla1[[#This Row],[Artículo]],'.'!$B$2:$D$11481,3,)</f>
        <v>1</v>
      </c>
      <c r="AH4711" s="37" t="str">
        <f>+IFERROR(SEARCH("pack",Tabla1[[#This Row],[PACK]]),"")</f>
        <v/>
      </c>
    </row>
    <row r="4712" spans="1:34" ht="24" customHeight="1" x14ac:dyDescent="0.2">
      <c r="A4712" s="50" t="s">
        <v>8807</v>
      </c>
      <c r="B4712" s="60" t="s">
        <v>9024</v>
      </c>
      <c r="C4712" s="61" t="s">
        <v>9025</v>
      </c>
      <c r="D4712" s="52" t="s">
        <v>27</v>
      </c>
      <c r="E4712" s="53">
        <v>357848.03</v>
      </c>
      <c r="F4712" s="23" t="str">
        <f>+IFERROR(VLOOKUP(Tabla1[[#This Row],[Artículo]],'..'!$B$2:$D$569000,3,),"")</f>
        <v/>
      </c>
      <c r="G4712" s="24" t="str">
        <f>IF(H4712=AF4712,"", "Error MC")</f>
        <v>Error MC</v>
      </c>
      <c r="H4712" s="62"/>
      <c r="I4712" s="54">
        <f>+Tabla1[[#This Row],[MC]]*Tabla1[[#This Row],[Pedido]]*Tabla1[[#This Row],[PVC ]]</f>
        <v>0</v>
      </c>
      <c r="J4712" s="26">
        <v>0.21</v>
      </c>
      <c r="K4712" s="63"/>
      <c r="L4712" s="28" t="s">
        <v>17</v>
      </c>
      <c r="M4712" s="53">
        <v>627844.36399999994</v>
      </c>
      <c r="N4712" s="64" t="str">
        <f>+IF(Tabla1[[#This Row],[F PMPI]]="SÍ","No","Sí")</f>
        <v>Sí</v>
      </c>
      <c r="O4712" s="65">
        <f>+Tabla1[[#This Row],[PVL]]*1.055</f>
        <v>662375.80401999992</v>
      </c>
      <c r="P4712" s="65">
        <f>+Tabla1[[#This Row],[PVL]]*1.43</f>
        <v>897817.44051999983</v>
      </c>
      <c r="Q4712" s="66" t="str">
        <f>+HYPERLINK(Tabla1[[#This Row],[PAG]])</f>
        <v>https://todomusica.com.ar/productos-sin-categorias-de-netsuite/3738-a20584.html</v>
      </c>
      <c r="R4712" s="67"/>
      <c r="S4712" s="68"/>
      <c r="T4712" s="69"/>
      <c r="U4712" s="69"/>
      <c r="V4712" s="69"/>
      <c r="W4712" s="69"/>
      <c r="X4712" s="69"/>
      <c r="Y4712" s="35"/>
      <c r="Z4712" s="35" t="s">
        <v>28127</v>
      </c>
      <c r="AA4712" s="36">
        <v>1</v>
      </c>
      <c r="AB4712" s="35" t="s">
        <v>27</v>
      </c>
      <c r="AC4712" s="35" t="str">
        <f>+IF(Tabla1[[#This Row],[STK]]="no","Sin STK", "STK disponible")</f>
        <v>Sin STK</v>
      </c>
      <c r="AD4712" s="35">
        <f>+I4712*J4712</f>
        <v>0</v>
      </c>
      <c r="AE4712" s="35">
        <f>+I4712*K4712</f>
        <v>0</v>
      </c>
      <c r="AF4712" s="36">
        <f>IF(Tabla1[[#This Row],[ref pack]]=1,Tabla1[[#This Row],[Pedido]],LCM(Tabla1[[#This Row],[MC VIEJO]],Tabla1[[#This Row],[Pedido]]))</f>
        <v>1</v>
      </c>
      <c r="AG4712" s="36">
        <f>+VLOOKUP(Tabla1[[#This Row],[Artículo]],'.'!$B$2:$D$11481,3,)</f>
        <v>1</v>
      </c>
      <c r="AH4712" s="37" t="str">
        <f>+IFERROR(SEARCH("pack",Tabla1[[#This Row],[PACK]]),"")</f>
        <v/>
      </c>
    </row>
    <row r="4713" spans="1:34" ht="24" customHeight="1" x14ac:dyDescent="0.2">
      <c r="A4713" s="50" t="s">
        <v>8807</v>
      </c>
      <c r="B4713" s="60" t="s">
        <v>9026</v>
      </c>
      <c r="C4713" s="61" t="s">
        <v>9027</v>
      </c>
      <c r="D4713" s="52" t="s">
        <v>27</v>
      </c>
      <c r="E4713" s="53">
        <v>388368.93</v>
      </c>
      <c r="F4713" s="23" t="str">
        <f>+IFERROR(VLOOKUP(Tabla1[[#This Row],[Artículo]],'..'!$B$2:$D$569000,3,),"")</f>
        <v/>
      </c>
      <c r="G4713" s="24" t="str">
        <f>IF(H4713=AF4713,"", "Error MC")</f>
        <v>Error MC</v>
      </c>
      <c r="H4713" s="62"/>
      <c r="I4713" s="54">
        <f>+Tabla1[[#This Row],[MC]]*Tabla1[[#This Row],[Pedido]]*Tabla1[[#This Row],[PVC ]]</f>
        <v>0</v>
      </c>
      <c r="J4713" s="26">
        <v>0.21</v>
      </c>
      <c r="K4713" s="63"/>
      <c r="L4713" s="28" t="s">
        <v>17</v>
      </c>
      <c r="M4713" s="53">
        <v>681393.29</v>
      </c>
      <c r="N4713" s="64" t="str">
        <f>+IF(Tabla1[[#This Row],[F PMPI]]="SÍ","No","Sí")</f>
        <v>Sí</v>
      </c>
      <c r="O4713" s="65">
        <f>+Tabla1[[#This Row],[PVL]]*1.055</f>
        <v>718869.92094999994</v>
      </c>
      <c r="P4713" s="65">
        <f>+Tabla1[[#This Row],[PVL]]*1.43</f>
        <v>974392.40469999996</v>
      </c>
      <c r="Q4713" s="66" t="str">
        <f>+HYPERLINK(Tabla1[[#This Row],[PAG]])</f>
        <v>https://todomusica.com.ar/productos-sin-categorias-de-netsuite/3739-a20585.html</v>
      </c>
      <c r="R4713" s="67"/>
      <c r="S4713" s="68"/>
      <c r="T4713" s="69"/>
      <c r="U4713" s="69"/>
      <c r="V4713" s="69"/>
      <c r="W4713" s="69"/>
      <c r="X4713" s="69"/>
      <c r="Y4713" s="35"/>
      <c r="Z4713" s="35" t="s">
        <v>28128</v>
      </c>
      <c r="AA4713" s="36">
        <v>1</v>
      </c>
      <c r="AB4713" s="35" t="s">
        <v>27</v>
      </c>
      <c r="AC4713" s="35" t="str">
        <f>+IF(Tabla1[[#This Row],[STK]]="no","Sin STK", "STK disponible")</f>
        <v>Sin STK</v>
      </c>
      <c r="AD4713" s="35">
        <f>+I4713*J4713</f>
        <v>0</v>
      </c>
      <c r="AE4713" s="35">
        <f>+I4713*K4713</f>
        <v>0</v>
      </c>
      <c r="AF4713" s="36">
        <f>IF(Tabla1[[#This Row],[ref pack]]=1,Tabla1[[#This Row],[Pedido]],LCM(Tabla1[[#This Row],[MC VIEJO]],Tabla1[[#This Row],[Pedido]]))</f>
        <v>1</v>
      </c>
      <c r="AG4713" s="36">
        <f>+VLOOKUP(Tabla1[[#This Row],[Artículo]],'.'!$B$2:$D$11481,3,)</f>
        <v>1</v>
      </c>
      <c r="AH4713" s="37" t="str">
        <f>+IFERROR(SEARCH("pack",Tabla1[[#This Row],[PACK]]),"")</f>
        <v/>
      </c>
    </row>
    <row r="4714" spans="1:34" ht="24" customHeight="1" x14ac:dyDescent="0.2">
      <c r="A4714" s="50" t="s">
        <v>8807</v>
      </c>
      <c r="B4714" s="60" t="s">
        <v>9028</v>
      </c>
      <c r="C4714" s="61" t="s">
        <v>9029</v>
      </c>
      <c r="D4714" s="52" t="s">
        <v>27</v>
      </c>
      <c r="E4714" s="53">
        <v>314164.33</v>
      </c>
      <c r="F4714" s="23" t="str">
        <f>+IFERROR(VLOOKUP(Tabla1[[#This Row],[Artículo]],'..'!$B$2:$D$569000,3,),"")</f>
        <v/>
      </c>
      <c r="G4714" s="24" t="str">
        <f>IF(H4714=AF4714,"", "Error MC")</f>
        <v>Error MC</v>
      </c>
      <c r="H4714" s="62"/>
      <c r="I4714" s="54">
        <f>+Tabla1[[#This Row],[MC]]*Tabla1[[#This Row],[Pedido]]*Tabla1[[#This Row],[PVC ]]</f>
        <v>0</v>
      </c>
      <c r="J4714" s="26">
        <v>0.21</v>
      </c>
      <c r="K4714" s="63"/>
      <c r="L4714" s="28" t="s">
        <v>17</v>
      </c>
      <c r="M4714" s="53">
        <v>551201.31900000002</v>
      </c>
      <c r="N4714" s="64" t="str">
        <f>+IF(Tabla1[[#This Row],[F PMPI]]="SÍ","No","Sí")</f>
        <v>Sí</v>
      </c>
      <c r="O4714" s="65">
        <f>+Tabla1[[#This Row],[PVL]]*1.055</f>
        <v>581517.39154500002</v>
      </c>
      <c r="P4714" s="65">
        <f>+Tabla1[[#This Row],[PVL]]*1.43</f>
        <v>788217.88616999995</v>
      </c>
      <c r="Q4714" s="66" t="str">
        <f>+HYPERLINK(Tabla1[[#This Row],[PAG]])</f>
        <v>https://todomusica.com.ar/platillos/3740-a20586.html</v>
      </c>
      <c r="R4714" s="67"/>
      <c r="S4714" s="68"/>
      <c r="T4714" s="69"/>
      <c r="U4714" s="69"/>
      <c r="V4714" s="69"/>
      <c r="W4714" s="69"/>
      <c r="X4714" s="69"/>
      <c r="Y4714" s="35"/>
      <c r="Z4714" s="35" t="s">
        <v>28129</v>
      </c>
      <c r="AA4714" s="36">
        <v>1</v>
      </c>
      <c r="AB4714" s="35" t="s">
        <v>27</v>
      </c>
      <c r="AC4714" s="35" t="str">
        <f>+IF(Tabla1[[#This Row],[STK]]="no","Sin STK", "STK disponible")</f>
        <v>Sin STK</v>
      </c>
      <c r="AD4714" s="35">
        <f>+I4714*J4714</f>
        <v>0</v>
      </c>
      <c r="AE4714" s="35">
        <f>+I4714*K4714</f>
        <v>0</v>
      </c>
      <c r="AF4714" s="36">
        <f>IF(Tabla1[[#This Row],[ref pack]]=1,Tabla1[[#This Row],[Pedido]],LCM(Tabla1[[#This Row],[MC VIEJO]],Tabla1[[#This Row],[Pedido]]))</f>
        <v>1</v>
      </c>
      <c r="AG4714" s="36">
        <f>+VLOOKUP(Tabla1[[#This Row],[Artículo]],'.'!$B$2:$D$11481,3,)</f>
        <v>1</v>
      </c>
      <c r="AH4714" s="37" t="str">
        <f>+IFERROR(SEARCH("pack",Tabla1[[#This Row],[PACK]]),"")</f>
        <v/>
      </c>
    </row>
    <row r="4715" spans="1:34" ht="24" customHeight="1" x14ac:dyDescent="0.2">
      <c r="A4715" s="50" t="s">
        <v>8807</v>
      </c>
      <c r="B4715" s="60" t="s">
        <v>9030</v>
      </c>
      <c r="C4715" s="61" t="s">
        <v>9031</v>
      </c>
      <c r="D4715" s="52" t="s">
        <v>27</v>
      </c>
      <c r="E4715" s="53">
        <v>246055.99</v>
      </c>
      <c r="F4715" s="23" t="str">
        <f>+IFERROR(VLOOKUP(Tabla1[[#This Row],[Artículo]],'..'!$B$2:$D$569000,3,),"")</f>
        <v/>
      </c>
      <c r="G4715" s="24" t="str">
        <f>IF(H4715=AF4715,"", "Error MC")</f>
        <v>Error MC</v>
      </c>
      <c r="H4715" s="62"/>
      <c r="I4715" s="54">
        <f>+Tabla1[[#This Row],[MC]]*Tabla1[[#This Row],[Pedido]]*Tabla1[[#This Row],[PVC ]]</f>
        <v>0</v>
      </c>
      <c r="J4715" s="26">
        <v>0.21</v>
      </c>
      <c r="K4715" s="63"/>
      <c r="L4715" s="28" t="s">
        <v>17</v>
      </c>
      <c r="M4715" s="53">
        <v>431705.24</v>
      </c>
      <c r="N4715" s="64" t="str">
        <f>+IF(Tabla1[[#This Row],[F PMPI]]="SÍ","No","Sí")</f>
        <v>Sí</v>
      </c>
      <c r="O4715" s="65">
        <f>+Tabla1[[#This Row],[PVL]]*1.055</f>
        <v>455449.02819999994</v>
      </c>
      <c r="P4715" s="65">
        <f>+Tabla1[[#This Row],[PVL]]*1.43</f>
        <v>617338.49319999991</v>
      </c>
      <c r="Q4715" s="66" t="str">
        <f>+HYPERLINK(Tabla1[[#This Row],[PAG]])</f>
        <v>https://todomusica.com.ar/productos-sin-categorias-de-netsuite/5651-404.html</v>
      </c>
      <c r="R4715" s="67"/>
      <c r="S4715" s="68"/>
      <c r="T4715" s="69"/>
      <c r="U4715" s="69"/>
      <c r="V4715" s="69"/>
      <c r="W4715" s="69"/>
      <c r="X4715" s="69"/>
      <c r="Y4715" s="35"/>
      <c r="Z4715" s="35" t="s">
        <v>28130</v>
      </c>
      <c r="AA4715" s="36">
        <v>1</v>
      </c>
      <c r="AB4715" s="35" t="s">
        <v>27</v>
      </c>
      <c r="AC4715" s="35" t="str">
        <f>+IF(Tabla1[[#This Row],[STK]]="no","Sin STK", "STK disponible")</f>
        <v>Sin STK</v>
      </c>
      <c r="AD4715" s="35">
        <f>+I4715*J4715</f>
        <v>0</v>
      </c>
      <c r="AE4715" s="35">
        <f>+I4715*K4715</f>
        <v>0</v>
      </c>
      <c r="AF4715" s="36">
        <f>IF(Tabla1[[#This Row],[ref pack]]=1,Tabla1[[#This Row],[Pedido]],LCM(Tabla1[[#This Row],[MC VIEJO]],Tabla1[[#This Row],[Pedido]]))</f>
        <v>1</v>
      </c>
      <c r="AG4715" s="36">
        <f>+VLOOKUP(Tabla1[[#This Row],[Artículo]],'.'!$B$2:$D$11481,3,)</f>
        <v>1</v>
      </c>
      <c r="AH4715" s="37" t="str">
        <f>+IFERROR(SEARCH("pack",Tabla1[[#This Row],[PACK]]),"")</f>
        <v/>
      </c>
    </row>
    <row r="4716" spans="1:34" ht="24" customHeight="1" x14ac:dyDescent="0.2">
      <c r="A4716" s="50" t="s">
        <v>8807</v>
      </c>
      <c r="B4716" s="60" t="s">
        <v>9032</v>
      </c>
      <c r="C4716" s="61" t="s">
        <v>9033</v>
      </c>
      <c r="D4716" s="52" t="s">
        <v>27</v>
      </c>
      <c r="E4716" s="53">
        <v>406511.47</v>
      </c>
      <c r="F4716" s="23" t="str">
        <f>+IFERROR(VLOOKUP(Tabla1[[#This Row],[Artículo]],'..'!$B$2:$D$569000,3,),"")</f>
        <v/>
      </c>
      <c r="G4716" s="24" t="str">
        <f>IF(H4716=AF4716,"", "Error MC")</f>
        <v>Error MC</v>
      </c>
      <c r="H4716" s="62"/>
      <c r="I4716" s="54">
        <f>+Tabla1[[#This Row],[MC]]*Tabla1[[#This Row],[Pedido]]*Tabla1[[#This Row],[PVC ]]</f>
        <v>0</v>
      </c>
      <c r="J4716" s="26">
        <v>0.21</v>
      </c>
      <c r="K4716" s="63"/>
      <c r="L4716" s="28" t="s">
        <v>17</v>
      </c>
      <c r="M4716" s="53">
        <v>713224.37199999997</v>
      </c>
      <c r="N4716" s="64" t="str">
        <f>+IF(Tabla1[[#This Row],[F PMPI]]="SÍ","No","Sí")</f>
        <v>Sí</v>
      </c>
      <c r="O4716" s="65">
        <f>+Tabla1[[#This Row],[PVL]]*1.055</f>
        <v>752451.71245999995</v>
      </c>
      <c r="P4716" s="65">
        <f>+Tabla1[[#This Row],[PVL]]*1.43</f>
        <v>1019910.8519599999</v>
      </c>
      <c r="Q4716" s="66" t="str">
        <f>+HYPERLINK(Tabla1[[#This Row],[PAG]])</f>
        <v>https://todomusica.com.ar/productos-sin-categorias-de-netsuite/5652-404.html</v>
      </c>
      <c r="R4716" s="67"/>
      <c r="S4716" s="68"/>
      <c r="T4716" s="69"/>
      <c r="U4716" s="69"/>
      <c r="V4716" s="69"/>
      <c r="W4716" s="69"/>
      <c r="X4716" s="69"/>
      <c r="Y4716" s="35"/>
      <c r="Z4716" s="35" t="s">
        <v>28131</v>
      </c>
      <c r="AA4716" s="36">
        <v>1</v>
      </c>
      <c r="AB4716" s="35" t="s">
        <v>27</v>
      </c>
      <c r="AC4716" s="35" t="str">
        <f>+IF(Tabla1[[#This Row],[STK]]="no","Sin STK", "STK disponible")</f>
        <v>Sin STK</v>
      </c>
      <c r="AD4716" s="35">
        <f>+I4716*J4716</f>
        <v>0</v>
      </c>
      <c r="AE4716" s="35">
        <f>+I4716*K4716</f>
        <v>0</v>
      </c>
      <c r="AF4716" s="36">
        <f>IF(Tabla1[[#This Row],[ref pack]]=1,Tabla1[[#This Row],[Pedido]],LCM(Tabla1[[#This Row],[MC VIEJO]],Tabla1[[#This Row],[Pedido]]))</f>
        <v>1</v>
      </c>
      <c r="AG4716" s="36">
        <f>+VLOOKUP(Tabla1[[#This Row],[Artículo]],'.'!$B$2:$D$11481,3,)</f>
        <v>1</v>
      </c>
      <c r="AH4716" s="37" t="str">
        <f>+IFERROR(SEARCH("pack",Tabla1[[#This Row],[PACK]]),"")</f>
        <v/>
      </c>
    </row>
    <row r="4717" spans="1:34" ht="24" customHeight="1" x14ac:dyDescent="0.2">
      <c r="A4717" s="50" t="s">
        <v>8807</v>
      </c>
      <c r="B4717" s="60" t="s">
        <v>9034</v>
      </c>
      <c r="C4717" s="61" t="s">
        <v>9035</v>
      </c>
      <c r="D4717" s="52" t="s">
        <v>27</v>
      </c>
      <c r="E4717" s="53">
        <v>243392.97</v>
      </c>
      <c r="F4717" s="23" t="str">
        <f>+IFERROR(VLOOKUP(Tabla1[[#This Row],[Artículo]],'..'!$B$2:$D$569000,3,),"")</f>
        <v/>
      </c>
      <c r="G4717" s="24" t="str">
        <f>IF(H4717=AF4717,"", "Error MC")</f>
        <v>Error MC</v>
      </c>
      <c r="H4717" s="62"/>
      <c r="I4717" s="54">
        <f>+Tabla1[[#This Row],[MC]]*Tabla1[[#This Row],[Pedido]]*Tabla1[[#This Row],[PVC ]]</f>
        <v>0</v>
      </c>
      <c r="J4717" s="26">
        <v>0.21</v>
      </c>
      <c r="K4717" s="63"/>
      <c r="L4717" s="28" t="s">
        <v>17</v>
      </c>
      <c r="M4717" s="53">
        <v>427032.97</v>
      </c>
      <c r="N4717" s="64" t="str">
        <f>+IF(Tabla1[[#This Row],[F PMPI]]="SÍ","No","Sí")</f>
        <v>Sí</v>
      </c>
      <c r="O4717" s="65">
        <f>+Tabla1[[#This Row],[PVL]]*1.055</f>
        <v>450519.78334999993</v>
      </c>
      <c r="P4717" s="65">
        <f>+Tabla1[[#This Row],[PVL]]*1.43</f>
        <v>610657.14709999994</v>
      </c>
      <c r="Q4717" s="66" t="str">
        <f>+HYPERLINK(Tabla1[[#This Row],[PAG]])</f>
        <v>https://todomusica.com.ar/productos-sin-categorias-de-netsuite/823-a20700.html</v>
      </c>
      <c r="R4717" s="67"/>
      <c r="S4717" s="68"/>
      <c r="T4717" s="69"/>
      <c r="U4717" s="69"/>
      <c r="V4717" s="69"/>
      <c r="W4717" s="69"/>
      <c r="X4717" s="69"/>
      <c r="Y4717" s="35"/>
      <c r="Z4717" s="35" t="s">
        <v>28132</v>
      </c>
      <c r="AA4717" s="36">
        <v>1</v>
      </c>
      <c r="AB4717" s="35" t="s">
        <v>27</v>
      </c>
      <c r="AC4717" s="35" t="str">
        <f>+IF(Tabla1[[#This Row],[STK]]="no","Sin STK", "STK disponible")</f>
        <v>Sin STK</v>
      </c>
      <c r="AD4717" s="35">
        <f>+I4717*J4717</f>
        <v>0</v>
      </c>
      <c r="AE4717" s="35">
        <f>+I4717*K4717</f>
        <v>0</v>
      </c>
      <c r="AF4717" s="36">
        <f>IF(Tabla1[[#This Row],[ref pack]]=1,Tabla1[[#This Row],[Pedido]],LCM(Tabla1[[#This Row],[MC VIEJO]],Tabla1[[#This Row],[Pedido]]))</f>
        <v>1</v>
      </c>
      <c r="AG4717" s="36">
        <f>+VLOOKUP(Tabla1[[#This Row],[Artículo]],'.'!$B$2:$D$11481,3,)</f>
        <v>1</v>
      </c>
      <c r="AH4717" s="37" t="str">
        <f>+IFERROR(SEARCH("pack",Tabla1[[#This Row],[PACK]]),"")</f>
        <v/>
      </c>
    </row>
    <row r="4718" spans="1:34" ht="24" customHeight="1" x14ac:dyDescent="0.2">
      <c r="A4718" s="50" t="s">
        <v>8807</v>
      </c>
      <c r="B4718" s="60" t="s">
        <v>9036</v>
      </c>
      <c r="C4718" s="61" t="s">
        <v>9037</v>
      </c>
      <c r="D4718" s="52" t="s">
        <v>9842</v>
      </c>
      <c r="E4718" s="53">
        <v>193586.28</v>
      </c>
      <c r="F4718" s="23" t="str">
        <f>+IFERROR(VLOOKUP(Tabla1[[#This Row],[Artículo]],'..'!$B$2:$D$569000,3,),"")</f>
        <v/>
      </c>
      <c r="G4718" s="24" t="str">
        <f>IF(H4718=AF4718,"", "Error MC")</f>
        <v>Error MC</v>
      </c>
      <c r="H4718" s="62"/>
      <c r="I4718" s="54">
        <f>+Tabla1[[#This Row],[MC]]*Tabla1[[#This Row],[Pedido]]*Tabla1[[#This Row],[PVC ]]</f>
        <v>0</v>
      </c>
      <c r="J4718" s="26">
        <v>0.21</v>
      </c>
      <c r="K4718" s="63"/>
      <c r="L4718" s="28" t="s">
        <v>17</v>
      </c>
      <c r="M4718" s="53">
        <v>339647.13299999997</v>
      </c>
      <c r="N4718" s="64" t="str">
        <f>+IF(Tabla1[[#This Row],[F PMPI]]="SÍ","No","Sí")</f>
        <v>Sí</v>
      </c>
      <c r="O4718" s="65">
        <f>+Tabla1[[#This Row],[PVL]]*1.055</f>
        <v>358327.72531499993</v>
      </c>
      <c r="P4718" s="65">
        <f>+Tabla1[[#This Row],[PVL]]*1.43</f>
        <v>485695.40018999996</v>
      </c>
      <c r="Q4718" s="66" t="str">
        <f>+HYPERLINK(Tabla1[[#This Row],[PAG]])</f>
        <v>https://todomusica.com.ar/productos-sin-categorias-de-netsuite/3741-a20808.html</v>
      </c>
      <c r="R4718" s="67"/>
      <c r="S4718" s="68"/>
      <c r="T4718" s="69"/>
      <c r="U4718" s="69"/>
      <c r="V4718" s="69"/>
      <c r="W4718" s="69"/>
      <c r="X4718" s="69"/>
      <c r="Y4718" s="35"/>
      <c r="Z4718" s="35" t="s">
        <v>28133</v>
      </c>
      <c r="AA4718" s="36">
        <v>1</v>
      </c>
      <c r="AB4718" s="35" t="s">
        <v>27</v>
      </c>
      <c r="AC4718" s="35" t="str">
        <f>+IF(Tabla1[[#This Row],[STK]]="no","Sin STK", "STK disponible")</f>
        <v>STK disponible</v>
      </c>
      <c r="AD4718" s="35">
        <f>+I4718*J4718</f>
        <v>0</v>
      </c>
      <c r="AE4718" s="35">
        <f>+I4718*K4718</f>
        <v>0</v>
      </c>
      <c r="AF4718" s="36">
        <f>IF(Tabla1[[#This Row],[ref pack]]=1,Tabla1[[#This Row],[Pedido]],LCM(Tabla1[[#This Row],[MC VIEJO]],Tabla1[[#This Row],[Pedido]]))</f>
        <v>1</v>
      </c>
      <c r="AG4718" s="36">
        <f>+VLOOKUP(Tabla1[[#This Row],[Artículo]],'.'!$B$2:$D$11481,3,)</f>
        <v>1</v>
      </c>
      <c r="AH4718" s="37" t="str">
        <f>+IFERROR(SEARCH("pack",Tabla1[[#This Row],[PACK]]),"")</f>
        <v/>
      </c>
    </row>
    <row r="4719" spans="1:34" ht="24" customHeight="1" x14ac:dyDescent="0.2">
      <c r="A4719" s="50" t="s">
        <v>8807</v>
      </c>
      <c r="B4719" s="60" t="s">
        <v>9038</v>
      </c>
      <c r="C4719" s="61" t="s">
        <v>9039</v>
      </c>
      <c r="D4719" s="52" t="s">
        <v>9842</v>
      </c>
      <c r="E4719" s="53">
        <v>266665.74</v>
      </c>
      <c r="F4719" s="23" t="str">
        <f>+IFERROR(VLOOKUP(Tabla1[[#This Row],[Artículo]],'..'!$B$2:$D$569000,3,),"")</f>
        <v/>
      </c>
      <c r="G4719" s="24" t="str">
        <f>IF(H4719=AF4719,"", "Error MC")</f>
        <v>Error MC</v>
      </c>
      <c r="H4719" s="62"/>
      <c r="I4719" s="54">
        <f>+Tabla1[[#This Row],[MC]]*Tabla1[[#This Row],[Pedido]]*Tabla1[[#This Row],[PVC ]]</f>
        <v>0</v>
      </c>
      <c r="J4719" s="26">
        <v>0.21</v>
      </c>
      <c r="K4719" s="63"/>
      <c r="L4719" s="28" t="s">
        <v>17</v>
      </c>
      <c r="M4719" s="53">
        <v>467865.03700000001</v>
      </c>
      <c r="N4719" s="64" t="str">
        <f>+IF(Tabla1[[#This Row],[F PMPI]]="SÍ","No","Sí")</f>
        <v>Sí</v>
      </c>
      <c r="O4719" s="65">
        <f>+Tabla1[[#This Row],[PVL]]*1.055</f>
        <v>493597.61403499998</v>
      </c>
      <c r="P4719" s="65">
        <f>+Tabla1[[#This Row],[PVL]]*1.43</f>
        <v>669047.00291000004</v>
      </c>
      <c r="Q4719" s="66" t="str">
        <f>+HYPERLINK(Tabla1[[#This Row],[PAG]])</f>
        <v>https://todomusica.com.ar/productos-sin-categorias-de-netsuite/5653-404.html</v>
      </c>
      <c r="R4719" s="67"/>
      <c r="S4719" s="68"/>
      <c r="T4719" s="69"/>
      <c r="U4719" s="69"/>
      <c r="V4719" s="69"/>
      <c r="W4719" s="69"/>
      <c r="X4719" s="69"/>
      <c r="Y4719" s="35"/>
      <c r="Z4719" s="35" t="s">
        <v>28134</v>
      </c>
      <c r="AA4719" s="36">
        <v>1</v>
      </c>
      <c r="AB4719" s="35" t="s">
        <v>27</v>
      </c>
      <c r="AC4719" s="35" t="str">
        <f>+IF(Tabla1[[#This Row],[STK]]="no","Sin STK", "STK disponible")</f>
        <v>STK disponible</v>
      </c>
      <c r="AD4719" s="35">
        <f>+I4719*J4719</f>
        <v>0</v>
      </c>
      <c r="AE4719" s="35">
        <f>+I4719*K4719</f>
        <v>0</v>
      </c>
      <c r="AF4719" s="36">
        <f>IF(Tabla1[[#This Row],[ref pack]]=1,Tabla1[[#This Row],[Pedido]],LCM(Tabla1[[#This Row],[MC VIEJO]],Tabla1[[#This Row],[Pedido]]))</f>
        <v>1</v>
      </c>
      <c r="AG4719" s="36">
        <f>+VLOOKUP(Tabla1[[#This Row],[Artículo]],'.'!$B$2:$D$11481,3,)</f>
        <v>1</v>
      </c>
      <c r="AH4719" s="37" t="str">
        <f>+IFERROR(SEARCH("pack",Tabla1[[#This Row],[PACK]]),"")</f>
        <v/>
      </c>
    </row>
    <row r="4720" spans="1:34" ht="24" customHeight="1" x14ac:dyDescent="0.2">
      <c r="A4720" s="50" t="s">
        <v>8807</v>
      </c>
      <c r="B4720" s="60" t="s">
        <v>9040</v>
      </c>
      <c r="C4720" s="61" t="s">
        <v>9041</v>
      </c>
      <c r="D4720" s="52" t="s">
        <v>9842</v>
      </c>
      <c r="E4720" s="53">
        <v>315305.08</v>
      </c>
      <c r="F4720" s="23" t="str">
        <f>+IFERROR(VLOOKUP(Tabla1[[#This Row],[Artículo]],'..'!$B$2:$D$569000,3,),"")</f>
        <v/>
      </c>
      <c r="G4720" s="24" t="str">
        <f>IF(H4720=AF4720,"", "Error MC")</f>
        <v>Error MC</v>
      </c>
      <c r="H4720" s="62"/>
      <c r="I4720" s="54">
        <f>+Tabla1[[#This Row],[MC]]*Tabla1[[#This Row],[Pedido]]*Tabla1[[#This Row],[PVC ]]</f>
        <v>0</v>
      </c>
      <c r="J4720" s="26">
        <v>0.21</v>
      </c>
      <c r="K4720" s="63"/>
      <c r="L4720" s="28" t="s">
        <v>17</v>
      </c>
      <c r="M4720" s="53">
        <v>553202.76800000004</v>
      </c>
      <c r="N4720" s="64" t="str">
        <f>+IF(Tabla1[[#This Row],[F PMPI]]="SÍ","No","Sí")</f>
        <v>Sí</v>
      </c>
      <c r="O4720" s="65">
        <f>+Tabla1[[#This Row],[PVL]]*1.055</f>
        <v>583628.92024000001</v>
      </c>
      <c r="P4720" s="65">
        <f>+Tabla1[[#This Row],[PVL]]*1.43</f>
        <v>791079.95824000007</v>
      </c>
      <c r="Q4720" s="66" t="str">
        <f>+HYPERLINK(Tabla1[[#This Row],[PAG]])</f>
        <v>https://todomusica.com.ar/productos-sin-categorias-de-netsuite/6799-a20816.html</v>
      </c>
      <c r="R4720" s="67"/>
      <c r="S4720" s="68"/>
      <c r="T4720" s="69"/>
      <c r="U4720" s="69"/>
      <c r="V4720" s="69"/>
      <c r="W4720" s="69"/>
      <c r="X4720" s="69"/>
      <c r="Y4720" s="35"/>
      <c r="Z4720" s="35" t="s">
        <v>28135</v>
      </c>
      <c r="AA4720" s="36">
        <v>1</v>
      </c>
      <c r="AB4720" s="35" t="s">
        <v>27</v>
      </c>
      <c r="AC4720" s="35" t="str">
        <f>+IF(Tabla1[[#This Row],[STK]]="no","Sin STK", "STK disponible")</f>
        <v>STK disponible</v>
      </c>
      <c r="AD4720" s="35">
        <f>+I4720*J4720</f>
        <v>0</v>
      </c>
      <c r="AE4720" s="35">
        <f>+I4720*K4720</f>
        <v>0</v>
      </c>
      <c r="AF4720" s="36">
        <f>IF(Tabla1[[#This Row],[ref pack]]=1,Tabla1[[#This Row],[Pedido]],LCM(Tabla1[[#This Row],[MC VIEJO]],Tabla1[[#This Row],[Pedido]]))</f>
        <v>1</v>
      </c>
      <c r="AG4720" s="36">
        <f>+VLOOKUP(Tabla1[[#This Row],[Artículo]],'.'!$B$2:$D$11481,3,)</f>
        <v>1</v>
      </c>
      <c r="AH4720" s="37" t="str">
        <f>+IFERROR(SEARCH("pack",Tabla1[[#This Row],[PACK]]),"")</f>
        <v/>
      </c>
    </row>
    <row r="4721" spans="1:34" ht="24" customHeight="1" x14ac:dyDescent="0.2">
      <c r="A4721" s="50" t="s">
        <v>8807</v>
      </c>
      <c r="B4721" s="60" t="s">
        <v>9042</v>
      </c>
      <c r="C4721" s="61" t="s">
        <v>9043</v>
      </c>
      <c r="D4721" s="52" t="s">
        <v>9842</v>
      </c>
      <c r="E4721" s="53">
        <v>363957.97</v>
      </c>
      <c r="F4721" s="23" t="str">
        <f>+IFERROR(VLOOKUP(Tabla1[[#This Row],[Artículo]],'..'!$B$2:$D$569000,3,),"")</f>
        <v/>
      </c>
      <c r="G4721" s="24" t="str">
        <f>IF(H4721=AF4721,"", "Error MC")</f>
        <v>Error MC</v>
      </c>
      <c r="H4721" s="62"/>
      <c r="I4721" s="54">
        <f>+Tabla1[[#This Row],[MC]]*Tabla1[[#This Row],[Pedido]]*Tabla1[[#This Row],[PVC ]]</f>
        <v>0</v>
      </c>
      <c r="J4721" s="26">
        <v>0.21</v>
      </c>
      <c r="K4721" s="63"/>
      <c r="L4721" s="28" t="s">
        <v>17</v>
      </c>
      <c r="M4721" s="53">
        <v>638564.26300000004</v>
      </c>
      <c r="N4721" s="64" t="str">
        <f>+IF(Tabla1[[#This Row],[F PMPI]]="SÍ","No","Sí")</f>
        <v>Sí</v>
      </c>
      <c r="O4721" s="65">
        <f>+Tabla1[[#This Row],[PVL]]*1.055</f>
        <v>673685.29746499995</v>
      </c>
      <c r="P4721" s="65">
        <f>+Tabla1[[#This Row],[PVL]]*1.43</f>
        <v>913146.89609000005</v>
      </c>
      <c r="Q4721" s="66" t="str">
        <f>+HYPERLINK(Tabla1[[#This Row],[PAG]])</f>
        <v>https://todomusica.com.ar/productos-sin-categorias-de-netsuite/5654-404.html</v>
      </c>
      <c r="R4721" s="67"/>
      <c r="S4721" s="68"/>
      <c r="T4721" s="69"/>
      <c r="U4721" s="69"/>
      <c r="V4721" s="69"/>
      <c r="W4721" s="69"/>
      <c r="X4721" s="69"/>
      <c r="Y4721" s="35"/>
      <c r="Z4721" s="35" t="s">
        <v>28136</v>
      </c>
      <c r="AA4721" s="36">
        <v>1</v>
      </c>
      <c r="AB4721" s="35" t="s">
        <v>27</v>
      </c>
      <c r="AC4721" s="35" t="str">
        <f>+IF(Tabla1[[#This Row],[STK]]="no","Sin STK", "STK disponible")</f>
        <v>STK disponible</v>
      </c>
      <c r="AD4721" s="35">
        <f>+I4721*J4721</f>
        <v>0</v>
      </c>
      <c r="AE4721" s="35">
        <f>+I4721*K4721</f>
        <v>0</v>
      </c>
      <c r="AF4721" s="36">
        <f>IF(Tabla1[[#This Row],[ref pack]]=1,Tabla1[[#This Row],[Pedido]],LCM(Tabla1[[#This Row],[MC VIEJO]],Tabla1[[#This Row],[Pedido]]))</f>
        <v>1</v>
      </c>
      <c r="AG4721" s="36">
        <f>+VLOOKUP(Tabla1[[#This Row],[Artículo]],'.'!$B$2:$D$11481,3,)</f>
        <v>1</v>
      </c>
      <c r="AH4721" s="37" t="str">
        <f>+IFERROR(SEARCH("pack",Tabla1[[#This Row],[PACK]]),"")</f>
        <v/>
      </c>
    </row>
    <row r="4722" spans="1:34" ht="24" customHeight="1" x14ac:dyDescent="0.2">
      <c r="A4722" s="50" t="s">
        <v>8807</v>
      </c>
      <c r="B4722" s="60" t="s">
        <v>9044</v>
      </c>
      <c r="C4722" s="61" t="s">
        <v>9045</v>
      </c>
      <c r="D4722" s="52" t="s">
        <v>27</v>
      </c>
      <c r="E4722" s="53">
        <v>412619.41</v>
      </c>
      <c r="F4722" s="23" t="str">
        <f>+IFERROR(VLOOKUP(Tabla1[[#This Row],[Artículo]],'..'!$B$2:$D$569000,3,),"")</f>
        <v/>
      </c>
      <c r="G4722" s="24" t="str">
        <f>IF(H4722=AF4722,"", "Error MC")</f>
        <v>Error MC</v>
      </c>
      <c r="H4722" s="62"/>
      <c r="I4722" s="54">
        <f>+Tabla1[[#This Row],[MC]]*Tabla1[[#This Row],[Pedido]]*Tabla1[[#This Row],[PVC ]]</f>
        <v>0</v>
      </c>
      <c r="J4722" s="26">
        <v>0.21</v>
      </c>
      <c r="K4722" s="63"/>
      <c r="L4722" s="28" t="s">
        <v>17</v>
      </c>
      <c r="M4722" s="53">
        <v>723940.74899999995</v>
      </c>
      <c r="N4722" s="64" t="str">
        <f>+IF(Tabla1[[#This Row],[F PMPI]]="SÍ","No","Sí")</f>
        <v>Sí</v>
      </c>
      <c r="O4722" s="65">
        <f>+Tabla1[[#This Row],[PVL]]*1.055</f>
        <v>763757.49019499996</v>
      </c>
      <c r="P4722" s="65">
        <f>+Tabla1[[#This Row],[PVL]]*1.43</f>
        <v>1035235.2710699999</v>
      </c>
      <c r="Q4722" s="66" t="str">
        <f>+HYPERLINK(Tabla1[[#This Row],[PAG]])</f>
        <v>https://todomusica.com.ar/platillos/5655-404.html</v>
      </c>
      <c r="R4722" s="67"/>
      <c r="S4722" s="68"/>
      <c r="T4722" s="69"/>
      <c r="U4722" s="69"/>
      <c r="V4722" s="69"/>
      <c r="W4722" s="69"/>
      <c r="X4722" s="69"/>
      <c r="Y4722" s="35"/>
      <c r="Z4722" s="35" t="s">
        <v>28137</v>
      </c>
      <c r="AA4722" s="36">
        <v>1</v>
      </c>
      <c r="AB4722" s="35" t="s">
        <v>27</v>
      </c>
      <c r="AC4722" s="35" t="str">
        <f>+IF(Tabla1[[#This Row],[STK]]="no","Sin STK", "STK disponible")</f>
        <v>Sin STK</v>
      </c>
      <c r="AD4722" s="35">
        <f>+I4722*J4722</f>
        <v>0</v>
      </c>
      <c r="AE4722" s="35">
        <f>+I4722*K4722</f>
        <v>0</v>
      </c>
      <c r="AF4722" s="36">
        <f>IF(Tabla1[[#This Row],[ref pack]]=1,Tabla1[[#This Row],[Pedido]],LCM(Tabla1[[#This Row],[MC VIEJO]],Tabla1[[#This Row],[Pedido]]))</f>
        <v>1</v>
      </c>
      <c r="AG4722" s="36">
        <f>+VLOOKUP(Tabla1[[#This Row],[Artículo]],'.'!$B$2:$D$11481,3,)</f>
        <v>1</v>
      </c>
      <c r="AH4722" s="37" t="str">
        <f>+IFERROR(SEARCH("pack",Tabla1[[#This Row],[PACK]]),"")</f>
        <v/>
      </c>
    </row>
    <row r="4723" spans="1:34" ht="24" customHeight="1" x14ac:dyDescent="0.2">
      <c r="A4723" s="50" t="s">
        <v>8807</v>
      </c>
      <c r="B4723" s="60" t="s">
        <v>9046</v>
      </c>
      <c r="C4723" s="61" t="s">
        <v>9047</v>
      </c>
      <c r="D4723" s="52" t="s">
        <v>27</v>
      </c>
      <c r="E4723" s="53">
        <v>309192.71000000002</v>
      </c>
      <c r="F4723" s="23" t="str">
        <f>+IFERROR(VLOOKUP(Tabla1[[#This Row],[Artículo]],'..'!$B$2:$D$569000,3,),"")</f>
        <v/>
      </c>
      <c r="G4723" s="24" t="str">
        <f>IF(H4723=AF4723,"", "Error MC")</f>
        <v>Error MC</v>
      </c>
      <c r="H4723" s="62"/>
      <c r="I4723" s="54">
        <f>+Tabla1[[#This Row],[MC]]*Tabla1[[#This Row],[Pedido]]*Tabla1[[#This Row],[PVC ]]</f>
        <v>0</v>
      </c>
      <c r="J4723" s="26">
        <v>0.21</v>
      </c>
      <c r="K4723" s="63"/>
      <c r="L4723" s="28" t="s">
        <v>17</v>
      </c>
      <c r="M4723" s="53">
        <v>542478.61</v>
      </c>
      <c r="N4723" s="64" t="str">
        <f>+IF(Tabla1[[#This Row],[F PMPI]]="SÍ","No","Sí")</f>
        <v>Sí</v>
      </c>
      <c r="O4723" s="65">
        <f>+Tabla1[[#This Row],[PVL]]*1.055</f>
        <v>572314.93354999996</v>
      </c>
      <c r="P4723" s="65">
        <f>+Tabla1[[#This Row],[PVL]]*1.43</f>
        <v>775744.41229999997</v>
      </c>
      <c r="Q4723" s="66" t="str">
        <f>+HYPERLINK(Tabla1[[#This Row],[PAG]])</f>
        <v>https://todomusica.com.ar/productos-sin-categorias-de-netsuite/5656-404.html</v>
      </c>
      <c r="R4723" s="67"/>
      <c r="S4723" s="68"/>
      <c r="T4723" s="69"/>
      <c r="U4723" s="69"/>
      <c r="V4723" s="69"/>
      <c r="W4723" s="69"/>
      <c r="X4723" s="69"/>
      <c r="Y4723" s="35"/>
      <c r="Z4723" s="35" t="s">
        <v>28138</v>
      </c>
      <c r="AA4723" s="36">
        <v>1</v>
      </c>
      <c r="AB4723" s="35" t="s">
        <v>27</v>
      </c>
      <c r="AC4723" s="35" t="str">
        <f>+IF(Tabla1[[#This Row],[STK]]="no","Sin STK", "STK disponible")</f>
        <v>Sin STK</v>
      </c>
      <c r="AD4723" s="35">
        <f>+I4723*J4723</f>
        <v>0</v>
      </c>
      <c r="AE4723" s="35">
        <f>+I4723*K4723</f>
        <v>0</v>
      </c>
      <c r="AF4723" s="36">
        <f>IF(Tabla1[[#This Row],[ref pack]]=1,Tabla1[[#This Row],[Pedido]],LCM(Tabla1[[#This Row],[MC VIEJO]],Tabla1[[#This Row],[Pedido]]))</f>
        <v>1</v>
      </c>
      <c r="AG4723" s="36">
        <f>+VLOOKUP(Tabla1[[#This Row],[Artículo]],'.'!$B$2:$D$11481,3,)</f>
        <v>1</v>
      </c>
      <c r="AH4723" s="37" t="str">
        <f>+IFERROR(SEARCH("pack",Tabla1[[#This Row],[PACK]]),"")</f>
        <v/>
      </c>
    </row>
    <row r="4724" spans="1:34" ht="24" customHeight="1" x14ac:dyDescent="0.2">
      <c r="A4724" s="50" t="s">
        <v>8807</v>
      </c>
      <c r="B4724" s="60" t="s">
        <v>9048</v>
      </c>
      <c r="C4724" s="61" t="s">
        <v>9049</v>
      </c>
      <c r="D4724" s="52" t="s">
        <v>9842</v>
      </c>
      <c r="E4724" s="53">
        <v>333425.68</v>
      </c>
      <c r="F4724" s="23" t="str">
        <f>+IFERROR(VLOOKUP(Tabla1[[#This Row],[Artículo]],'..'!$B$2:$D$569000,3,),"")</f>
        <v/>
      </c>
      <c r="G4724" s="24" t="str">
        <f>IF(H4724=AF4724,"", "Error MC")</f>
        <v>Error MC</v>
      </c>
      <c r="H4724" s="62"/>
      <c r="I4724" s="54">
        <f>+Tabla1[[#This Row],[MC]]*Tabla1[[#This Row],[Pedido]]*Tabla1[[#This Row],[PVC ]]</f>
        <v>0</v>
      </c>
      <c r="J4724" s="26">
        <v>0.21</v>
      </c>
      <c r="K4724" s="63"/>
      <c r="L4724" s="28" t="s">
        <v>17</v>
      </c>
      <c r="M4724" s="53">
        <v>584995.36</v>
      </c>
      <c r="N4724" s="64" t="str">
        <f>+IF(Tabla1[[#This Row],[F PMPI]]="SÍ","No","Sí")</f>
        <v>Sí</v>
      </c>
      <c r="O4724" s="65">
        <f>+Tabla1[[#This Row],[PVL]]*1.055</f>
        <v>617170.10479999997</v>
      </c>
      <c r="P4724" s="65">
        <f>+Tabla1[[#This Row],[PVL]]*1.43</f>
        <v>836543.36479999998</v>
      </c>
      <c r="Q4724" s="66" t="str">
        <f>+HYPERLINK(Tabla1[[#This Row],[PAG]])</f>
        <v>https://todomusica.com.ar/platillos/3742-a20827.html</v>
      </c>
      <c r="R4724" s="67"/>
      <c r="S4724" s="68"/>
      <c r="T4724" s="69"/>
      <c r="U4724" s="69"/>
      <c r="V4724" s="69"/>
      <c r="W4724" s="69"/>
      <c r="X4724" s="69"/>
      <c r="Y4724" s="35"/>
      <c r="Z4724" s="35" t="s">
        <v>28139</v>
      </c>
      <c r="AA4724" s="36">
        <v>1</v>
      </c>
      <c r="AB4724" s="35" t="s">
        <v>27</v>
      </c>
      <c r="AC4724" s="35" t="str">
        <f>+IF(Tabla1[[#This Row],[STK]]="no","Sin STK", "STK disponible")</f>
        <v>STK disponible</v>
      </c>
      <c r="AD4724" s="35">
        <f>+I4724*J4724</f>
        <v>0</v>
      </c>
      <c r="AE4724" s="35">
        <f>+I4724*K4724</f>
        <v>0</v>
      </c>
      <c r="AF4724" s="36">
        <f>IF(Tabla1[[#This Row],[ref pack]]=1,Tabla1[[#This Row],[Pedido]],LCM(Tabla1[[#This Row],[MC VIEJO]],Tabla1[[#This Row],[Pedido]]))</f>
        <v>1</v>
      </c>
      <c r="AG4724" s="36">
        <f>+VLOOKUP(Tabla1[[#This Row],[Artículo]],'.'!$B$2:$D$11481,3,)</f>
        <v>1</v>
      </c>
      <c r="AH4724" s="37" t="str">
        <f>+IFERROR(SEARCH("pack",Tabla1[[#This Row],[PACK]]),"")</f>
        <v/>
      </c>
    </row>
    <row r="4725" spans="1:34" ht="24" customHeight="1" x14ac:dyDescent="0.2">
      <c r="A4725" s="50" t="s">
        <v>8807</v>
      </c>
      <c r="B4725" s="60" t="s">
        <v>9050</v>
      </c>
      <c r="C4725" s="61" t="s">
        <v>9051</v>
      </c>
      <c r="D4725" s="52" t="s">
        <v>27</v>
      </c>
      <c r="E4725" s="53">
        <v>357848.03</v>
      </c>
      <c r="F4725" s="23" t="str">
        <f>+IFERROR(VLOOKUP(Tabla1[[#This Row],[Artículo]],'..'!$B$2:$D$569000,3,),"")</f>
        <v/>
      </c>
      <c r="G4725" s="24" t="str">
        <f>IF(H4725=AF4725,"", "Error MC")</f>
        <v>Error MC</v>
      </c>
      <c r="H4725" s="62"/>
      <c r="I4725" s="54">
        <f>+Tabla1[[#This Row],[MC]]*Tabla1[[#This Row],[Pedido]]*Tabla1[[#This Row],[PVC ]]</f>
        <v>0</v>
      </c>
      <c r="J4725" s="26">
        <v>0.21</v>
      </c>
      <c r="K4725" s="63"/>
      <c r="L4725" s="28" t="s">
        <v>17</v>
      </c>
      <c r="M4725" s="53">
        <v>627844.36399999994</v>
      </c>
      <c r="N4725" s="64" t="str">
        <f>+IF(Tabla1[[#This Row],[F PMPI]]="SÍ","No","Sí")</f>
        <v>Sí</v>
      </c>
      <c r="O4725" s="65">
        <f>+Tabla1[[#This Row],[PVL]]*1.055</f>
        <v>662375.80401999992</v>
      </c>
      <c r="P4725" s="65">
        <f>+Tabla1[[#This Row],[PVL]]*1.43</f>
        <v>897817.44051999983</v>
      </c>
      <c r="Q4725" s="66" t="str">
        <f>+HYPERLINK(Tabla1[[#This Row],[PAG]])</f>
        <v>https://todomusica.com.ar/productos-sin-categorias-de-netsuite/3743-a20828.html</v>
      </c>
      <c r="R4725" s="67"/>
      <c r="S4725" s="68"/>
      <c r="T4725" s="69"/>
      <c r="U4725" s="69"/>
      <c r="V4725" s="69"/>
      <c r="W4725" s="69"/>
      <c r="X4725" s="69"/>
      <c r="Y4725" s="35"/>
      <c r="Z4725" s="35" t="s">
        <v>28140</v>
      </c>
      <c r="AA4725" s="36">
        <v>1</v>
      </c>
      <c r="AB4725" s="35" t="s">
        <v>27</v>
      </c>
      <c r="AC4725" s="35" t="str">
        <f>+IF(Tabla1[[#This Row],[STK]]="no","Sin STK", "STK disponible")</f>
        <v>Sin STK</v>
      </c>
      <c r="AD4725" s="35">
        <f>+I4725*J4725</f>
        <v>0</v>
      </c>
      <c r="AE4725" s="35">
        <f>+I4725*K4725</f>
        <v>0</v>
      </c>
      <c r="AF4725" s="36">
        <f>IF(Tabla1[[#This Row],[ref pack]]=1,Tabla1[[#This Row],[Pedido]],LCM(Tabla1[[#This Row],[MC VIEJO]],Tabla1[[#This Row],[Pedido]]))</f>
        <v>1</v>
      </c>
      <c r="AG4725" s="36">
        <f>+VLOOKUP(Tabla1[[#This Row],[Artículo]],'.'!$B$2:$D$11481,3,)</f>
        <v>1</v>
      </c>
      <c r="AH4725" s="37" t="str">
        <f>+IFERROR(SEARCH("pack",Tabla1[[#This Row],[PACK]]),"")</f>
        <v/>
      </c>
    </row>
    <row r="4726" spans="1:34" ht="24" customHeight="1" x14ac:dyDescent="0.2">
      <c r="A4726" s="50" t="s">
        <v>8807</v>
      </c>
      <c r="B4726" s="60" t="s">
        <v>9052</v>
      </c>
      <c r="C4726" s="61" t="s">
        <v>9053</v>
      </c>
      <c r="D4726" s="52" t="s">
        <v>27</v>
      </c>
      <c r="E4726" s="53">
        <v>388368.93</v>
      </c>
      <c r="F4726" s="23" t="str">
        <f>+IFERROR(VLOOKUP(Tabla1[[#This Row],[Artículo]],'..'!$B$2:$D$569000,3,),"")</f>
        <v/>
      </c>
      <c r="G4726" s="24" t="str">
        <f>IF(H4726=AF4726,"", "Error MC")</f>
        <v>Error MC</v>
      </c>
      <c r="H4726" s="62"/>
      <c r="I4726" s="54">
        <f>+Tabla1[[#This Row],[MC]]*Tabla1[[#This Row],[Pedido]]*Tabla1[[#This Row],[PVC ]]</f>
        <v>0</v>
      </c>
      <c r="J4726" s="26">
        <v>0.21</v>
      </c>
      <c r="K4726" s="63"/>
      <c r="L4726" s="28" t="s">
        <v>17</v>
      </c>
      <c r="M4726" s="53">
        <v>681393.29</v>
      </c>
      <c r="N4726" s="64" t="str">
        <f>+IF(Tabla1[[#This Row],[F PMPI]]="SÍ","No","Sí")</f>
        <v>Sí</v>
      </c>
      <c r="O4726" s="65">
        <f>+Tabla1[[#This Row],[PVL]]*1.055</f>
        <v>718869.92094999994</v>
      </c>
      <c r="P4726" s="65">
        <f>+Tabla1[[#This Row],[PVL]]*1.43</f>
        <v>974392.40469999996</v>
      </c>
      <c r="Q4726" s="66" t="str">
        <f>+HYPERLINK(Tabla1[[#This Row],[PAG]])</f>
        <v>https://todomusica.com.ar/productos-sin-categorias-de-netsuite/3744-a20829.html</v>
      </c>
      <c r="R4726" s="67"/>
      <c r="S4726" s="68"/>
      <c r="T4726" s="69"/>
      <c r="U4726" s="69"/>
      <c r="V4726" s="69"/>
      <c r="W4726" s="69"/>
      <c r="X4726" s="69"/>
      <c r="Y4726" s="35"/>
      <c r="Z4726" s="35" t="s">
        <v>28141</v>
      </c>
      <c r="AA4726" s="36">
        <v>1</v>
      </c>
      <c r="AB4726" s="35" t="s">
        <v>27</v>
      </c>
      <c r="AC4726" s="35" t="str">
        <f>+IF(Tabla1[[#This Row],[STK]]="no","Sin STK", "STK disponible")</f>
        <v>Sin STK</v>
      </c>
      <c r="AD4726" s="35">
        <f>+I4726*J4726</f>
        <v>0</v>
      </c>
      <c r="AE4726" s="35">
        <f>+I4726*K4726</f>
        <v>0</v>
      </c>
      <c r="AF4726" s="36">
        <f>IF(Tabla1[[#This Row],[ref pack]]=1,Tabla1[[#This Row],[Pedido]],LCM(Tabla1[[#This Row],[MC VIEJO]],Tabla1[[#This Row],[Pedido]]))</f>
        <v>1</v>
      </c>
      <c r="AG4726" s="36">
        <f>+VLOOKUP(Tabla1[[#This Row],[Artículo]],'.'!$B$2:$D$11481,3,)</f>
        <v>1</v>
      </c>
      <c r="AH4726" s="37" t="str">
        <f>+IFERROR(SEARCH("pack",Tabla1[[#This Row],[PACK]]),"")</f>
        <v/>
      </c>
    </row>
    <row r="4727" spans="1:34" ht="24" customHeight="1" x14ac:dyDescent="0.2">
      <c r="A4727" s="50" t="s">
        <v>8807</v>
      </c>
      <c r="B4727" s="60" t="s">
        <v>9054</v>
      </c>
      <c r="C4727" s="61" t="s">
        <v>9055</v>
      </c>
      <c r="D4727" s="52" t="s">
        <v>27</v>
      </c>
      <c r="E4727" s="53">
        <v>223541.08</v>
      </c>
      <c r="F4727" s="23" t="str">
        <f>+IFERROR(VLOOKUP(Tabla1[[#This Row],[Artículo]],'..'!$B$2:$D$569000,3,),"")</f>
        <v/>
      </c>
      <c r="G4727" s="24" t="str">
        <f>IF(H4727=AF4727,"", "Error MC")</f>
        <v>Error MC</v>
      </c>
      <c r="H4727" s="62"/>
      <c r="I4727" s="54">
        <f>+Tabla1[[#This Row],[MC]]*Tabla1[[#This Row],[Pedido]]*Tabla1[[#This Row],[PVC ]]</f>
        <v>0</v>
      </c>
      <c r="J4727" s="26">
        <v>0.21</v>
      </c>
      <c r="K4727" s="63"/>
      <c r="L4727" s="28" t="s">
        <v>17</v>
      </c>
      <c r="M4727" s="53">
        <v>392202.83</v>
      </c>
      <c r="N4727" s="64" t="str">
        <f>+IF(Tabla1[[#This Row],[F PMPI]]="SÍ","No","Sí")</f>
        <v>Sí</v>
      </c>
      <c r="O4727" s="65">
        <f>+Tabla1[[#This Row],[PVL]]*1.055</f>
        <v>413773.98564999999</v>
      </c>
      <c r="P4727" s="65">
        <f>+Tabla1[[#This Row],[PVL]]*1.43</f>
        <v>560850.04689999996</v>
      </c>
      <c r="Q4727" s="66" t="str">
        <f>+HYPERLINK(Tabla1[[#This Row],[PAG]])</f>
        <v>https://todomusica.com.ar/productos-sin-categorias-de-netsuite/5657-404.html</v>
      </c>
      <c r="R4727" s="67"/>
      <c r="S4727" s="68"/>
      <c r="T4727" s="69"/>
      <c r="U4727" s="69"/>
      <c r="V4727" s="69"/>
      <c r="W4727" s="69"/>
      <c r="X4727" s="69"/>
      <c r="Y4727" s="35"/>
      <c r="Z4727" s="35" t="s">
        <v>28142</v>
      </c>
      <c r="AA4727" s="36">
        <v>1</v>
      </c>
      <c r="AB4727" s="35" t="s">
        <v>27</v>
      </c>
      <c r="AC4727" s="35" t="str">
        <f>+IF(Tabla1[[#This Row],[STK]]="no","Sin STK", "STK disponible")</f>
        <v>Sin STK</v>
      </c>
      <c r="AD4727" s="35">
        <f>+I4727*J4727</f>
        <v>0</v>
      </c>
      <c r="AE4727" s="35">
        <f>+I4727*K4727</f>
        <v>0</v>
      </c>
      <c r="AF4727" s="36">
        <f>IF(Tabla1[[#This Row],[ref pack]]=1,Tabla1[[#This Row],[Pedido]],LCM(Tabla1[[#This Row],[MC VIEJO]],Tabla1[[#This Row],[Pedido]]))</f>
        <v>1</v>
      </c>
      <c r="AG4727" s="36">
        <f>+VLOOKUP(Tabla1[[#This Row],[Artículo]],'.'!$B$2:$D$11481,3,)</f>
        <v>1</v>
      </c>
      <c r="AH4727" s="37" t="str">
        <f>+IFERROR(SEARCH("pack",Tabla1[[#This Row],[PACK]]),"")</f>
        <v/>
      </c>
    </row>
    <row r="4728" spans="1:34" ht="24" customHeight="1" x14ac:dyDescent="0.2">
      <c r="A4728" s="50" t="s">
        <v>8807</v>
      </c>
      <c r="B4728" s="60" t="s">
        <v>9056</v>
      </c>
      <c r="C4728" s="61" t="s">
        <v>9057</v>
      </c>
      <c r="D4728" s="52" t="s">
        <v>27</v>
      </c>
      <c r="E4728" s="53">
        <v>249688.78</v>
      </c>
      <c r="F4728" s="23" t="str">
        <f>+IFERROR(VLOOKUP(Tabla1[[#This Row],[Artículo]],'..'!$B$2:$D$569000,3,),"")</f>
        <v/>
      </c>
      <c r="G4728" s="24" t="str">
        <f>IF(H4728=AF4728,"", "Error MC")</f>
        <v>Error MC</v>
      </c>
      <c r="H4728" s="62"/>
      <c r="I4728" s="54">
        <f>+Tabla1[[#This Row],[MC]]*Tabla1[[#This Row],[Pedido]]*Tabla1[[#This Row],[PVC ]]</f>
        <v>0</v>
      </c>
      <c r="J4728" s="26">
        <v>0.21</v>
      </c>
      <c r="K4728" s="63"/>
      <c r="L4728" s="28" t="s">
        <v>17</v>
      </c>
      <c r="M4728" s="53">
        <v>438078.96299999999</v>
      </c>
      <c r="N4728" s="64" t="str">
        <f>+IF(Tabla1[[#This Row],[F PMPI]]="SÍ","No","Sí")</f>
        <v>Sí</v>
      </c>
      <c r="O4728" s="65">
        <f>+Tabla1[[#This Row],[PVL]]*1.055</f>
        <v>462173.30596499995</v>
      </c>
      <c r="P4728" s="65">
        <f>+Tabla1[[#This Row],[PVL]]*1.43</f>
        <v>626452.91709</v>
      </c>
      <c r="Q4728" s="66" t="str">
        <f>+HYPERLINK(Tabla1[[#This Row],[PAG]])</f>
        <v>https://todomusica.com.ar/productos-sin-categorias-de-netsuite/5658-404.html</v>
      </c>
      <c r="R4728" s="67"/>
      <c r="S4728" s="68"/>
      <c r="T4728" s="69"/>
      <c r="U4728" s="69"/>
      <c r="V4728" s="69"/>
      <c r="W4728" s="69"/>
      <c r="X4728" s="69"/>
      <c r="Y4728" s="35"/>
      <c r="Z4728" s="35" t="s">
        <v>28143</v>
      </c>
      <c r="AA4728" s="36">
        <v>1</v>
      </c>
      <c r="AB4728" s="35" t="s">
        <v>27</v>
      </c>
      <c r="AC4728" s="35" t="str">
        <f>+IF(Tabla1[[#This Row],[STK]]="no","Sin STK", "STK disponible")</f>
        <v>Sin STK</v>
      </c>
      <c r="AD4728" s="35">
        <f>+I4728*J4728</f>
        <v>0</v>
      </c>
      <c r="AE4728" s="35">
        <f>+I4728*K4728</f>
        <v>0</v>
      </c>
      <c r="AF4728" s="36">
        <f>IF(Tabla1[[#This Row],[ref pack]]=1,Tabla1[[#This Row],[Pedido]],LCM(Tabla1[[#This Row],[MC VIEJO]],Tabla1[[#This Row],[Pedido]]))</f>
        <v>1</v>
      </c>
      <c r="AG4728" s="36">
        <f>+VLOOKUP(Tabla1[[#This Row],[Artículo]],'.'!$B$2:$D$11481,3,)</f>
        <v>1</v>
      </c>
      <c r="AH4728" s="37" t="str">
        <f>+IFERROR(SEARCH("pack",Tabla1[[#This Row],[PACK]]),"")</f>
        <v/>
      </c>
    </row>
    <row r="4729" spans="1:34" ht="24" customHeight="1" x14ac:dyDescent="0.2">
      <c r="A4729" s="50" t="s">
        <v>8807</v>
      </c>
      <c r="B4729" s="60" t="s">
        <v>9058</v>
      </c>
      <c r="C4729" s="61" t="s">
        <v>9059</v>
      </c>
      <c r="D4729" s="52" t="s">
        <v>27</v>
      </c>
      <c r="E4729" s="53">
        <v>249356.15</v>
      </c>
      <c r="F4729" s="23" t="str">
        <f>+IFERROR(VLOOKUP(Tabla1[[#This Row],[Artículo]],'..'!$B$2:$D$569000,3,),"")</f>
        <v/>
      </c>
      <c r="G4729" s="24" t="str">
        <f>IF(H4729=AF4729,"", "Error MC")</f>
        <v>Error MC</v>
      </c>
      <c r="H4729" s="62"/>
      <c r="I4729" s="54">
        <f>+Tabla1[[#This Row],[MC]]*Tabla1[[#This Row],[Pedido]]*Tabla1[[#This Row],[PVC ]]</f>
        <v>0</v>
      </c>
      <c r="J4729" s="26">
        <v>0.21</v>
      </c>
      <c r="K4729" s="63"/>
      <c r="L4729" s="28" t="s">
        <v>17</v>
      </c>
      <c r="M4729" s="53">
        <v>437495.36800000002</v>
      </c>
      <c r="N4729" s="64" t="str">
        <f>+IF(Tabla1[[#This Row],[F PMPI]]="SÍ","No","Sí")</f>
        <v>Sí</v>
      </c>
      <c r="O4729" s="65">
        <f>+Tabla1[[#This Row],[PVL]]*1.055</f>
        <v>461557.61323999998</v>
      </c>
      <c r="P4729" s="65">
        <f>+Tabla1[[#This Row],[PVL]]*1.43</f>
        <v>625618.37624000001</v>
      </c>
      <c r="Q4729" s="66" t="str">
        <f>+HYPERLINK(Tabla1[[#This Row],[PAG]])</f>
        <v>https://todomusica.com.ar/productos-sin-categorias-de-netsuite/3745-a20837.html</v>
      </c>
      <c r="R4729" s="67"/>
      <c r="S4729" s="68"/>
      <c r="T4729" s="69"/>
      <c r="U4729" s="69"/>
      <c r="V4729" s="69"/>
      <c r="W4729" s="69"/>
      <c r="X4729" s="69"/>
      <c r="Y4729" s="35"/>
      <c r="Z4729" s="35" t="s">
        <v>28144</v>
      </c>
      <c r="AA4729" s="36">
        <v>1</v>
      </c>
      <c r="AB4729" s="35" t="s">
        <v>27</v>
      </c>
      <c r="AC4729" s="35" t="str">
        <f>+IF(Tabla1[[#This Row],[STK]]="no","Sin STK", "STK disponible")</f>
        <v>Sin STK</v>
      </c>
      <c r="AD4729" s="35">
        <f>+I4729*J4729</f>
        <v>0</v>
      </c>
      <c r="AE4729" s="35">
        <f>+I4729*K4729</f>
        <v>0</v>
      </c>
      <c r="AF4729" s="36">
        <f>IF(Tabla1[[#This Row],[ref pack]]=1,Tabla1[[#This Row],[Pedido]],LCM(Tabla1[[#This Row],[MC VIEJO]],Tabla1[[#This Row],[Pedido]]))</f>
        <v>1</v>
      </c>
      <c r="AG4729" s="36">
        <f>+VLOOKUP(Tabla1[[#This Row],[Artículo]],'.'!$B$2:$D$11481,3,)</f>
        <v>1</v>
      </c>
      <c r="AH4729" s="37" t="str">
        <f>+IFERROR(SEARCH("pack",Tabla1[[#This Row],[PACK]]),"")</f>
        <v/>
      </c>
    </row>
    <row r="4730" spans="1:34" ht="24" customHeight="1" x14ac:dyDescent="0.2">
      <c r="A4730" s="50" t="s">
        <v>8807</v>
      </c>
      <c r="B4730" s="60" t="s">
        <v>9060</v>
      </c>
      <c r="C4730" s="61" t="s">
        <v>9061</v>
      </c>
      <c r="D4730" s="52" t="s">
        <v>27</v>
      </c>
      <c r="E4730" s="53">
        <v>263191.53999999998</v>
      </c>
      <c r="F4730" s="23" t="str">
        <f>+IFERROR(VLOOKUP(Tabla1[[#This Row],[Artículo]],'..'!$B$2:$D$569000,3,),"")</f>
        <v/>
      </c>
      <c r="G4730" s="24" t="str">
        <f>IF(H4730=AF4730,"", "Error MC")</f>
        <v>Error MC</v>
      </c>
      <c r="H4730" s="62"/>
      <c r="I4730" s="54">
        <f>+Tabla1[[#This Row],[MC]]*Tabla1[[#This Row],[Pedido]]*Tabla1[[#This Row],[PVC ]]</f>
        <v>0</v>
      </c>
      <c r="J4730" s="26">
        <v>0.21</v>
      </c>
      <c r="K4730" s="63"/>
      <c r="L4730" s="28" t="s">
        <v>17</v>
      </c>
      <c r="M4730" s="53">
        <v>461769.55300000001</v>
      </c>
      <c r="N4730" s="64" t="str">
        <f>+IF(Tabla1[[#This Row],[F PMPI]]="SÍ","No","Sí")</f>
        <v>Sí</v>
      </c>
      <c r="O4730" s="65">
        <f>+Tabla1[[#This Row],[PVL]]*1.055</f>
        <v>487166.87841499998</v>
      </c>
      <c r="P4730" s="65">
        <f>+Tabla1[[#This Row],[PVL]]*1.43</f>
        <v>660330.46079000004</v>
      </c>
      <c r="Q4730" s="66" t="str">
        <f>+HYPERLINK(Tabla1[[#This Row],[PAG]])</f>
        <v>https://todomusica.com.ar/productos-sin-categorias-de-netsuite/5659-404.html</v>
      </c>
      <c r="R4730" s="67"/>
      <c r="S4730" s="68"/>
      <c r="T4730" s="69"/>
      <c r="U4730" s="69"/>
      <c r="V4730" s="69"/>
      <c r="W4730" s="69"/>
      <c r="X4730" s="69"/>
      <c r="Y4730" s="35"/>
      <c r="Z4730" s="35" t="s">
        <v>28145</v>
      </c>
      <c r="AA4730" s="36">
        <v>1</v>
      </c>
      <c r="AB4730" s="35" t="s">
        <v>27</v>
      </c>
      <c r="AC4730" s="35" t="str">
        <f>+IF(Tabla1[[#This Row],[STK]]="no","Sin STK", "STK disponible")</f>
        <v>Sin STK</v>
      </c>
      <c r="AD4730" s="35">
        <f>+I4730*J4730</f>
        <v>0</v>
      </c>
      <c r="AE4730" s="35">
        <f>+I4730*K4730</f>
        <v>0</v>
      </c>
      <c r="AF4730" s="36">
        <f>IF(Tabla1[[#This Row],[ref pack]]=1,Tabla1[[#This Row],[Pedido]],LCM(Tabla1[[#This Row],[MC VIEJO]],Tabla1[[#This Row],[Pedido]]))</f>
        <v>1</v>
      </c>
      <c r="AG4730" s="36">
        <f>+VLOOKUP(Tabla1[[#This Row],[Artículo]],'.'!$B$2:$D$11481,3,)</f>
        <v>1</v>
      </c>
      <c r="AH4730" s="37" t="str">
        <f>+IFERROR(SEARCH("pack",Tabla1[[#This Row],[PACK]]),"")</f>
        <v/>
      </c>
    </row>
    <row r="4731" spans="1:34" ht="24" customHeight="1" x14ac:dyDescent="0.2">
      <c r="A4731" s="50" t="s">
        <v>8807</v>
      </c>
      <c r="B4731" s="60" t="s">
        <v>9062</v>
      </c>
      <c r="C4731" s="61" t="s">
        <v>9063</v>
      </c>
      <c r="D4731" s="52" t="s">
        <v>27</v>
      </c>
      <c r="E4731" s="53">
        <v>257390.77</v>
      </c>
      <c r="F4731" s="23" t="str">
        <f>+IFERROR(VLOOKUP(Tabla1[[#This Row],[Artículo]],'..'!$B$2:$D$569000,3,),"")</f>
        <v/>
      </c>
      <c r="G4731" s="24" t="str">
        <f>IF(H4731=AF4731,"", "Error MC")</f>
        <v>Error MC</v>
      </c>
      <c r="H4731" s="62"/>
      <c r="I4731" s="54">
        <f>+Tabla1[[#This Row],[MC]]*Tabla1[[#This Row],[Pedido]]*Tabla1[[#This Row],[PVC ]]</f>
        <v>0</v>
      </c>
      <c r="J4731" s="26">
        <v>0.21</v>
      </c>
      <c r="K4731" s="63"/>
      <c r="L4731" s="28" t="s">
        <v>17</v>
      </c>
      <c r="M4731" s="53">
        <v>451592.11</v>
      </c>
      <c r="N4731" s="64" t="str">
        <f>+IF(Tabla1[[#This Row],[F PMPI]]="SÍ","No","Sí")</f>
        <v>Sí</v>
      </c>
      <c r="O4731" s="65">
        <f>+Tabla1[[#This Row],[PVL]]*1.055</f>
        <v>476429.67604999995</v>
      </c>
      <c r="P4731" s="65">
        <f>+Tabla1[[#This Row],[PVL]]*1.43</f>
        <v>645776.7172999999</v>
      </c>
      <c r="Q4731" s="66" t="str">
        <f>+HYPERLINK(Tabla1[[#This Row],[PAG]])</f>
        <v>https://todomusica.com.ar/productos-sin-categorias-de-netsuite/5660-404.html</v>
      </c>
      <c r="R4731" s="67"/>
      <c r="S4731" s="68"/>
      <c r="T4731" s="69"/>
      <c r="U4731" s="69"/>
      <c r="V4731" s="69"/>
      <c r="W4731" s="69"/>
      <c r="X4731" s="69"/>
      <c r="Y4731" s="35"/>
      <c r="Z4731" s="35" t="s">
        <v>28146</v>
      </c>
      <c r="AA4731" s="36">
        <v>1</v>
      </c>
      <c r="AB4731" s="35" t="s">
        <v>27</v>
      </c>
      <c r="AC4731" s="35" t="str">
        <f>+IF(Tabla1[[#This Row],[STK]]="no","Sin STK", "STK disponible")</f>
        <v>Sin STK</v>
      </c>
      <c r="AD4731" s="35">
        <f>+I4731*J4731</f>
        <v>0</v>
      </c>
      <c r="AE4731" s="35">
        <f>+I4731*K4731</f>
        <v>0</v>
      </c>
      <c r="AF4731" s="36">
        <f>IF(Tabla1[[#This Row],[ref pack]]=1,Tabla1[[#This Row],[Pedido]],LCM(Tabla1[[#This Row],[MC VIEJO]],Tabla1[[#This Row],[Pedido]]))</f>
        <v>1</v>
      </c>
      <c r="AG4731" s="36">
        <f>+VLOOKUP(Tabla1[[#This Row],[Artículo]],'.'!$B$2:$D$11481,3,)</f>
        <v>1</v>
      </c>
      <c r="AH4731" s="37" t="str">
        <f>+IFERROR(SEARCH("pack",Tabla1[[#This Row],[PACK]]),"")</f>
        <v/>
      </c>
    </row>
    <row r="4732" spans="1:34" ht="24" customHeight="1" x14ac:dyDescent="0.2">
      <c r="A4732" s="50" t="s">
        <v>8807</v>
      </c>
      <c r="B4732" s="60" t="s">
        <v>9064</v>
      </c>
      <c r="C4732" s="61" t="s">
        <v>24248</v>
      </c>
      <c r="D4732" s="52" t="s">
        <v>27</v>
      </c>
      <c r="E4732" s="53">
        <v>335108.68</v>
      </c>
      <c r="F4732" s="23" t="str">
        <f>+IFERROR(VLOOKUP(Tabla1[[#This Row],[Artículo]],'..'!$B$2:$D$569000,3,),"")</f>
        <v/>
      </c>
      <c r="G4732" s="24" t="str">
        <f>IF(H4732=AF4732,"", "Error MC")</f>
        <v>Error MC</v>
      </c>
      <c r="H4732" s="62"/>
      <c r="I4732" s="54">
        <f>+Tabla1[[#This Row],[MC]]*Tabla1[[#This Row],[Pedido]]*Tabla1[[#This Row],[PVC ]]</f>
        <v>0</v>
      </c>
      <c r="J4732" s="26">
        <v>0.21</v>
      </c>
      <c r="K4732" s="63"/>
      <c r="L4732" s="28" t="s">
        <v>17</v>
      </c>
      <c r="M4732" s="53">
        <v>587948.18400000001</v>
      </c>
      <c r="N4732" s="64" t="str">
        <f>+IF(Tabla1[[#This Row],[F PMPI]]="SÍ","No","Sí")</f>
        <v>Sí</v>
      </c>
      <c r="O4732" s="65">
        <f>+Tabla1[[#This Row],[PVL]]*1.055</f>
        <v>620285.33412000001</v>
      </c>
      <c r="P4732" s="65">
        <f>+Tabla1[[#This Row],[PVL]]*1.43</f>
        <v>840765.90312000003</v>
      </c>
      <c r="Q4732" s="66" t="str">
        <f>+HYPERLINK(Tabla1[[#This Row],[PAG]])</f>
        <v>https://todomusica.com.ar/productos-sin-categorias-de-netsuite/5661-404.html</v>
      </c>
      <c r="R4732" s="67"/>
      <c r="S4732" s="68"/>
      <c r="T4732" s="69"/>
      <c r="U4732" s="69"/>
      <c r="V4732" s="69"/>
      <c r="W4732" s="69"/>
      <c r="X4732" s="69"/>
      <c r="Y4732" s="35"/>
      <c r="Z4732" s="35" t="s">
        <v>28147</v>
      </c>
      <c r="AA4732" s="36">
        <v>1</v>
      </c>
      <c r="AB4732" s="35" t="s">
        <v>27</v>
      </c>
      <c r="AC4732" s="35" t="str">
        <f>+IF(Tabla1[[#This Row],[STK]]="no","Sin STK", "STK disponible")</f>
        <v>Sin STK</v>
      </c>
      <c r="AD4732" s="35">
        <f>+I4732*J4732</f>
        <v>0</v>
      </c>
      <c r="AE4732" s="35">
        <f>+I4732*K4732</f>
        <v>0</v>
      </c>
      <c r="AF4732" s="36">
        <f>IF(Tabla1[[#This Row],[ref pack]]=1,Tabla1[[#This Row],[Pedido]],LCM(Tabla1[[#This Row],[MC VIEJO]],Tabla1[[#This Row],[Pedido]]))</f>
        <v>1</v>
      </c>
      <c r="AG4732" s="36">
        <f>+VLOOKUP(Tabla1[[#This Row],[Artículo]],'.'!$B$2:$D$11481,3,)</f>
        <v>1</v>
      </c>
      <c r="AH4732" s="37" t="str">
        <f>+IFERROR(SEARCH("pack",Tabla1[[#This Row],[PACK]]),"")</f>
        <v/>
      </c>
    </row>
    <row r="4733" spans="1:34" ht="24" customHeight="1" x14ac:dyDescent="0.2">
      <c r="A4733" s="50" t="s">
        <v>8807</v>
      </c>
      <c r="B4733" s="60" t="s">
        <v>9066</v>
      </c>
      <c r="C4733" s="61" t="s">
        <v>9067</v>
      </c>
      <c r="D4733" s="52" t="s">
        <v>9842</v>
      </c>
      <c r="E4733" s="53">
        <v>965422.4</v>
      </c>
      <c r="F4733" s="23" t="str">
        <f>+IFERROR(VLOOKUP(Tabla1[[#This Row],[Artículo]],'..'!$B$2:$D$569000,3,),"")</f>
        <v/>
      </c>
      <c r="G4733" s="24" t="str">
        <f>IF(H4733=AF4733,"", "Error MC")</f>
        <v>Error MC</v>
      </c>
      <c r="H4733" s="62"/>
      <c r="I4733" s="54">
        <f>+Tabla1[[#This Row],[MC]]*Tabla1[[#This Row],[Pedido]]*Tabla1[[#This Row],[PVC ]]</f>
        <v>0</v>
      </c>
      <c r="J4733" s="26">
        <v>0.21</v>
      </c>
      <c r="K4733" s="63"/>
      <c r="L4733" s="28" t="s">
        <v>17</v>
      </c>
      <c r="M4733" s="53">
        <v>1693833.601</v>
      </c>
      <c r="N4733" s="64" t="str">
        <f>+IF(Tabla1[[#This Row],[F PMPI]]="SÍ","No","Sí")</f>
        <v>Sí</v>
      </c>
      <c r="O4733" s="65">
        <f>+Tabla1[[#This Row],[PVL]]*1.055</f>
        <v>1786994.449055</v>
      </c>
      <c r="P4733" s="65">
        <f>+Tabla1[[#This Row],[PVL]]*1.43</f>
        <v>2422182.0494300001</v>
      </c>
      <c r="Q4733" s="66" t="str">
        <f>+HYPERLINK(Tabla1[[#This Row],[PAG]])</f>
        <v>https://todomusica.com.ar/productos-sin-categorias-de-netsuite/1698-a391.html</v>
      </c>
      <c r="R4733" s="67"/>
      <c r="S4733" s="68"/>
      <c r="T4733" s="69"/>
      <c r="U4733" s="69"/>
      <c r="V4733" s="69"/>
      <c r="W4733" s="69"/>
      <c r="X4733" s="69"/>
      <c r="Y4733" s="35"/>
      <c r="Z4733" s="35" t="s">
        <v>28148</v>
      </c>
      <c r="AA4733" s="36">
        <v>1</v>
      </c>
      <c r="AB4733" s="35" t="s">
        <v>27</v>
      </c>
      <c r="AC4733" s="35" t="str">
        <f>+IF(Tabla1[[#This Row],[STK]]="no","Sin STK", "STK disponible")</f>
        <v>STK disponible</v>
      </c>
      <c r="AD4733" s="35">
        <f>+I4733*J4733</f>
        <v>0</v>
      </c>
      <c r="AE4733" s="35">
        <f>+I4733*K4733</f>
        <v>0</v>
      </c>
      <c r="AF4733" s="36">
        <f>IF(Tabla1[[#This Row],[ref pack]]=1,Tabla1[[#This Row],[Pedido]],LCM(Tabla1[[#This Row],[MC VIEJO]],Tabla1[[#This Row],[Pedido]]))</f>
        <v>1</v>
      </c>
      <c r="AG4733" s="36">
        <f>+VLOOKUP(Tabla1[[#This Row],[Artículo]],'.'!$B$2:$D$11481,3,)</f>
        <v>1</v>
      </c>
      <c r="AH4733" s="37" t="str">
        <f>+IFERROR(SEARCH("pack",Tabla1[[#This Row],[PACK]]),"")</f>
        <v/>
      </c>
    </row>
    <row r="4734" spans="1:34" ht="24" customHeight="1" x14ac:dyDescent="0.2">
      <c r="A4734" s="50" t="s">
        <v>8807</v>
      </c>
      <c r="B4734" s="60" t="s">
        <v>9068</v>
      </c>
      <c r="C4734" s="61" t="s">
        <v>24249</v>
      </c>
      <c r="D4734" s="52" t="s">
        <v>9842</v>
      </c>
      <c r="E4734" s="53">
        <v>558514.43999999994</v>
      </c>
      <c r="F4734" s="23" t="str">
        <f>+IFERROR(VLOOKUP(Tabla1[[#This Row],[Artículo]],'..'!$B$2:$D$569000,3,),"")</f>
        <v/>
      </c>
      <c r="G4734" s="24" t="str">
        <f>IF(H4734=AF4734,"", "Error MC")</f>
        <v>Error MC</v>
      </c>
      <c r="H4734" s="62"/>
      <c r="I4734" s="54">
        <f>+Tabla1[[#This Row],[MC]]*Tabla1[[#This Row],[Pedido]]*Tabla1[[#This Row],[PVC ]]</f>
        <v>0</v>
      </c>
      <c r="J4734" s="26">
        <v>0.21</v>
      </c>
      <c r="K4734" s="63"/>
      <c r="L4734" s="28" t="s">
        <v>17</v>
      </c>
      <c r="M4734" s="53">
        <v>979913.58700000006</v>
      </c>
      <c r="N4734" s="64" t="str">
        <f>+IF(Tabla1[[#This Row],[F PMPI]]="SÍ","No","Sí")</f>
        <v>Sí</v>
      </c>
      <c r="O4734" s="65">
        <f>+Tabla1[[#This Row],[PVL]]*1.055</f>
        <v>1033808.834285</v>
      </c>
      <c r="P4734" s="65">
        <f>+Tabla1[[#This Row],[PVL]]*1.43</f>
        <v>1401276.4294100001</v>
      </c>
      <c r="Q4734" s="66" t="str">
        <f>+HYPERLINK(Tabla1[[#This Row],[PAG]])</f>
        <v>https://todomusica.com.ar/platillos/2605-efxp668.html</v>
      </c>
      <c r="R4734" s="67"/>
      <c r="S4734" s="68"/>
      <c r="T4734" s="69"/>
      <c r="U4734" s="69"/>
      <c r="V4734" s="69"/>
      <c r="W4734" s="69"/>
      <c r="X4734" s="69"/>
      <c r="Y4734" s="35"/>
      <c r="Z4734" s="35" t="s">
        <v>28149</v>
      </c>
      <c r="AA4734" s="36">
        <v>1</v>
      </c>
      <c r="AB4734" s="35" t="s">
        <v>27</v>
      </c>
      <c r="AC4734" s="35" t="str">
        <f>+IF(Tabla1[[#This Row],[STK]]="no","Sin STK", "STK disponible")</f>
        <v>STK disponible</v>
      </c>
      <c r="AD4734" s="35">
        <f>+I4734*J4734</f>
        <v>0</v>
      </c>
      <c r="AE4734" s="35">
        <f>+I4734*K4734</f>
        <v>0</v>
      </c>
      <c r="AF4734" s="36">
        <f>IF(Tabla1[[#This Row],[ref pack]]=1,Tabla1[[#This Row],[Pedido]],LCM(Tabla1[[#This Row],[MC VIEJO]],Tabla1[[#This Row],[Pedido]]))</f>
        <v>1</v>
      </c>
      <c r="AG4734" s="36">
        <f>+VLOOKUP(Tabla1[[#This Row],[Artículo]],'.'!$B$2:$D$11481,3,)</f>
        <v>1</v>
      </c>
      <c r="AH4734" s="37" t="str">
        <f>+IFERROR(SEARCH("pack",Tabla1[[#This Row],[PACK]]),"")</f>
        <v/>
      </c>
    </row>
    <row r="4735" spans="1:34" ht="24" customHeight="1" x14ac:dyDescent="0.2">
      <c r="A4735" s="50" t="s">
        <v>8807</v>
      </c>
      <c r="B4735" s="60" t="s">
        <v>22832</v>
      </c>
      <c r="C4735" s="61" t="s">
        <v>24250</v>
      </c>
      <c r="D4735" s="52" t="s">
        <v>9842</v>
      </c>
      <c r="E4735" s="53">
        <v>160640.54999999999</v>
      </c>
      <c r="F4735" s="23" t="str">
        <f>+IFERROR(VLOOKUP(Tabla1[[#This Row],[Artículo]],'..'!$B$2:$D$569000,3,),"")</f>
        <v/>
      </c>
      <c r="G4735" s="24" t="str">
        <f>IF(H4735=AF4735,"", "Error MC")</f>
        <v>Error MC</v>
      </c>
      <c r="H4735" s="62"/>
      <c r="I4735" s="54">
        <f>+Tabla1[[#This Row],[MC]]*Tabla1[[#This Row],[Pedido]]*Tabla1[[#This Row],[PVC ]]</f>
        <v>0</v>
      </c>
      <c r="J4735" s="26">
        <v>0.21</v>
      </c>
      <c r="K4735" s="63"/>
      <c r="L4735" s="28" t="s">
        <v>17</v>
      </c>
      <c r="M4735" s="53">
        <v>281843.848</v>
      </c>
      <c r="N4735" s="64" t="str">
        <f>+IF(Tabla1[[#This Row],[F PMPI]]="SÍ","No","Sí")</f>
        <v>Sí</v>
      </c>
      <c r="O4735" s="65">
        <f>+Tabla1[[#This Row],[PVL]]*1.055</f>
        <v>297345.25964</v>
      </c>
      <c r="P4735" s="65">
        <f>+Tabla1[[#This Row],[PVL]]*1.43</f>
        <v>403036.70263999997</v>
      </c>
      <c r="Q4735" s="66" t="str">
        <f>+HYPERLINK(Tabla1[[#This Row],[PAG]])</f>
        <v/>
      </c>
      <c r="R4735" s="67"/>
      <c r="S4735" s="68"/>
      <c r="T4735" s="69"/>
      <c r="U4735" s="69"/>
      <c r="V4735" s="69"/>
      <c r="W4735" s="69"/>
      <c r="X4735" s="69"/>
      <c r="Y4735" s="35"/>
      <c r="Z4735" s="35" t="s">
        <v>65</v>
      </c>
      <c r="AA4735" s="36">
        <v>1</v>
      </c>
      <c r="AB4735" s="35" t="s">
        <v>27</v>
      </c>
      <c r="AC4735" s="35" t="str">
        <f>+IF(Tabla1[[#This Row],[STK]]="no","Sin STK", "STK disponible")</f>
        <v>STK disponible</v>
      </c>
      <c r="AD4735" s="35">
        <f>+I4735*J4735</f>
        <v>0</v>
      </c>
      <c r="AE4735" s="35">
        <f>+I4735*K4735</f>
        <v>0</v>
      </c>
      <c r="AF4735" s="36">
        <f>IF(Tabla1[[#This Row],[ref pack]]=1,Tabla1[[#This Row],[Pedido]],LCM(Tabla1[[#This Row],[MC VIEJO]],Tabla1[[#This Row],[Pedido]]))</f>
        <v>1</v>
      </c>
      <c r="AG4735" s="36">
        <f>+VLOOKUP(Tabla1[[#This Row],[Artículo]],'.'!$B$2:$D$11481,3,)</f>
        <v>1</v>
      </c>
      <c r="AH4735" s="37" t="str">
        <f>+IFERROR(SEARCH("pack",Tabla1[[#This Row],[PACK]]),"")</f>
        <v/>
      </c>
    </row>
    <row r="4736" spans="1:34" ht="24" customHeight="1" x14ac:dyDescent="0.2">
      <c r="A4736" s="50" t="s">
        <v>8807</v>
      </c>
      <c r="B4736" s="60" t="s">
        <v>9070</v>
      </c>
      <c r="C4736" s="61" t="s">
        <v>9071</v>
      </c>
      <c r="D4736" s="52" t="s">
        <v>27</v>
      </c>
      <c r="E4736" s="53">
        <v>354319.08</v>
      </c>
      <c r="F4736" s="23" t="str">
        <f>+IFERROR(VLOOKUP(Tabla1[[#This Row],[Artículo]],'..'!$B$2:$D$569000,3,),"")</f>
        <v/>
      </c>
      <c r="G4736" s="24" t="str">
        <f>IF(H4736=AF4736,"", "Error MC")</f>
        <v>Error MC</v>
      </c>
      <c r="H4736" s="62"/>
      <c r="I4736" s="54">
        <f>+Tabla1[[#This Row],[MC]]*Tabla1[[#This Row],[Pedido]]*Tabla1[[#This Row],[PVC ]]</f>
        <v>0</v>
      </c>
      <c r="J4736" s="26">
        <v>0.21</v>
      </c>
      <c r="K4736" s="63"/>
      <c r="L4736" s="28" t="s">
        <v>17</v>
      </c>
      <c r="M4736" s="53">
        <v>621652.83100000001</v>
      </c>
      <c r="N4736" s="64" t="str">
        <f>+IF(Tabla1[[#This Row],[F PMPI]]="SÍ","No","Sí")</f>
        <v>Sí</v>
      </c>
      <c r="O4736" s="65">
        <f>+Tabla1[[#This Row],[PVL]]*1.055</f>
        <v>655843.73670499993</v>
      </c>
      <c r="P4736" s="65">
        <f>+Tabla1[[#This Row],[PVL]]*1.43</f>
        <v>888963.54833000002</v>
      </c>
      <c r="Q4736" s="66" t="str">
        <f>+HYPERLINK(Tabla1[[#This Row],[PAG]])</f>
        <v/>
      </c>
      <c r="R4736" s="67"/>
      <c r="S4736" s="68"/>
      <c r="T4736" s="69"/>
      <c r="U4736" s="69"/>
      <c r="V4736" s="69"/>
      <c r="W4736" s="69"/>
      <c r="X4736" s="69"/>
      <c r="Y4736" s="35"/>
      <c r="Z4736" s="35" t="s">
        <v>65</v>
      </c>
      <c r="AA4736" s="36">
        <v>1</v>
      </c>
      <c r="AB4736" s="35" t="s">
        <v>27</v>
      </c>
      <c r="AC4736" s="35" t="str">
        <f>+IF(Tabla1[[#This Row],[STK]]="no","Sin STK", "STK disponible")</f>
        <v>Sin STK</v>
      </c>
      <c r="AD4736" s="35">
        <f>+I4736*J4736</f>
        <v>0</v>
      </c>
      <c r="AE4736" s="35">
        <f>+I4736*K4736</f>
        <v>0</v>
      </c>
      <c r="AF4736" s="36">
        <f>IF(Tabla1[[#This Row],[ref pack]]=1,Tabla1[[#This Row],[Pedido]],LCM(Tabla1[[#This Row],[MC VIEJO]],Tabla1[[#This Row],[Pedido]]))</f>
        <v>1</v>
      </c>
      <c r="AG4736" s="36">
        <f>+VLOOKUP(Tabla1[[#This Row],[Artículo]],'.'!$B$2:$D$11481,3,)</f>
        <v>1</v>
      </c>
      <c r="AH4736" s="37" t="str">
        <f>+IFERROR(SEARCH("pack",Tabla1[[#This Row],[PACK]]),"")</f>
        <v/>
      </c>
    </row>
    <row r="4737" spans="1:34" ht="24" customHeight="1" x14ac:dyDescent="0.2">
      <c r="A4737" s="50" t="s">
        <v>8807</v>
      </c>
      <c r="B4737" s="60" t="s">
        <v>9072</v>
      </c>
      <c r="C4737" s="61" t="s">
        <v>9073</v>
      </c>
      <c r="D4737" s="52" t="s">
        <v>9842</v>
      </c>
      <c r="E4737" s="53">
        <v>319457.61</v>
      </c>
      <c r="F4737" s="23" t="str">
        <f>+IFERROR(VLOOKUP(Tabla1[[#This Row],[Artículo]],'..'!$B$2:$D$569000,3,),"")</f>
        <v/>
      </c>
      <c r="G4737" s="24" t="str">
        <f>IF(H4737=AF4737,"", "Error MC")</f>
        <v>Error MC</v>
      </c>
      <c r="H4737" s="62"/>
      <c r="I4737" s="54">
        <f>+Tabla1[[#This Row],[MC]]*Tabla1[[#This Row],[Pedido]]*Tabla1[[#This Row],[PVC ]]</f>
        <v>0</v>
      </c>
      <c r="J4737" s="26">
        <v>0.21</v>
      </c>
      <c r="K4737" s="63"/>
      <c r="L4737" s="28" t="s">
        <v>17</v>
      </c>
      <c r="M4737" s="53">
        <v>560488.37100000004</v>
      </c>
      <c r="N4737" s="64" t="str">
        <f>+IF(Tabla1[[#This Row],[F PMPI]]="SÍ","No","Sí")</f>
        <v>Sí</v>
      </c>
      <c r="O4737" s="65">
        <f>+Tabla1[[#This Row],[PVL]]*1.055</f>
        <v>591315.23140499997</v>
      </c>
      <c r="P4737" s="65">
        <f>+Tabla1[[#This Row],[PVL]]*1.43</f>
        <v>801498.37053000007</v>
      </c>
      <c r="Q4737" s="66" t="str">
        <f>+HYPERLINK(Tabla1[[#This Row],[PAG]])</f>
        <v/>
      </c>
      <c r="R4737" s="67"/>
      <c r="S4737" s="68"/>
      <c r="T4737" s="69"/>
      <c r="U4737" s="69"/>
      <c r="V4737" s="69"/>
      <c r="W4737" s="69"/>
      <c r="X4737" s="69"/>
      <c r="Y4737" s="35"/>
      <c r="Z4737" s="35" t="s">
        <v>65</v>
      </c>
      <c r="AA4737" s="36">
        <v>1</v>
      </c>
      <c r="AB4737" s="35" t="s">
        <v>27</v>
      </c>
      <c r="AC4737" s="35" t="str">
        <f>+IF(Tabla1[[#This Row],[STK]]="no","Sin STK", "STK disponible")</f>
        <v>STK disponible</v>
      </c>
      <c r="AD4737" s="35">
        <f>+I4737*J4737</f>
        <v>0</v>
      </c>
      <c r="AE4737" s="35">
        <f>+I4737*K4737</f>
        <v>0</v>
      </c>
      <c r="AF4737" s="36">
        <f>IF(Tabla1[[#This Row],[ref pack]]=1,Tabla1[[#This Row],[Pedido]],LCM(Tabla1[[#This Row],[MC VIEJO]],Tabla1[[#This Row],[Pedido]]))</f>
        <v>1</v>
      </c>
      <c r="AG4737" s="36">
        <f>+VLOOKUP(Tabla1[[#This Row],[Artículo]],'.'!$B$2:$D$11481,3,)</f>
        <v>1</v>
      </c>
      <c r="AH4737" s="37" t="str">
        <f>+IFERROR(SEARCH("pack",Tabla1[[#This Row],[PACK]]),"")</f>
        <v/>
      </c>
    </row>
    <row r="4738" spans="1:34" ht="24" customHeight="1" x14ac:dyDescent="0.2">
      <c r="A4738" s="50" t="s">
        <v>8807</v>
      </c>
      <c r="B4738" s="60" t="s">
        <v>9074</v>
      </c>
      <c r="C4738" s="61" t="s">
        <v>24251</v>
      </c>
      <c r="D4738" s="52" t="s">
        <v>9842</v>
      </c>
      <c r="E4738" s="53">
        <v>106590.33</v>
      </c>
      <c r="F4738" s="23" t="str">
        <f>+IFERROR(VLOOKUP(Tabla1[[#This Row],[Artículo]],'..'!$B$2:$D$569000,3,),"")</f>
        <v/>
      </c>
      <c r="G4738" s="24" t="str">
        <f>IF(H4738=AF4738,"", "Error MC")</f>
        <v>Error MC</v>
      </c>
      <c r="H4738" s="62"/>
      <c r="I4738" s="54">
        <f>+Tabla1[[#This Row],[MC]]*Tabla1[[#This Row],[Pedido]]*Tabla1[[#This Row],[PVC ]]</f>
        <v>0</v>
      </c>
      <c r="J4738" s="26">
        <v>0.21</v>
      </c>
      <c r="K4738" s="63"/>
      <c r="L4738" s="28" t="s">
        <v>17</v>
      </c>
      <c r="M4738" s="53">
        <v>187012.736</v>
      </c>
      <c r="N4738" s="64" t="str">
        <f>+IF(Tabla1[[#This Row],[F PMPI]]="SÍ","No","Sí")</f>
        <v>Sí</v>
      </c>
      <c r="O4738" s="65">
        <f>+Tabla1[[#This Row],[PVL]]*1.055</f>
        <v>197298.43648</v>
      </c>
      <c r="P4738" s="65">
        <f>+Tabla1[[#This Row],[PVL]]*1.43</f>
        <v>267428.21247999999</v>
      </c>
      <c r="Q4738" s="66" t="str">
        <f>+HYPERLINK(Tabla1[[#This Row],[PAG]])</f>
        <v>https://todomusica.com.ar/productos-sin-categorias-de-netsuite/5662-404.html</v>
      </c>
      <c r="R4738" s="67"/>
      <c r="S4738" s="68"/>
      <c r="T4738" s="69"/>
      <c r="U4738" s="69"/>
      <c r="V4738" s="69"/>
      <c r="W4738" s="69"/>
      <c r="X4738" s="69"/>
      <c r="Y4738" s="35"/>
      <c r="Z4738" s="35" t="s">
        <v>28150</v>
      </c>
      <c r="AA4738" s="36">
        <v>1</v>
      </c>
      <c r="AB4738" s="35" t="s">
        <v>27</v>
      </c>
      <c r="AC4738" s="35" t="str">
        <f>+IF(Tabla1[[#This Row],[STK]]="no","Sin STK", "STK disponible")</f>
        <v>STK disponible</v>
      </c>
      <c r="AD4738" s="35">
        <f>+I4738*J4738</f>
        <v>0</v>
      </c>
      <c r="AE4738" s="35">
        <f>+I4738*K4738</f>
        <v>0</v>
      </c>
      <c r="AF4738" s="36">
        <f>IF(Tabla1[[#This Row],[ref pack]]=1,Tabla1[[#This Row],[Pedido]],LCM(Tabla1[[#This Row],[MC VIEJO]],Tabla1[[#This Row],[Pedido]]))</f>
        <v>1</v>
      </c>
      <c r="AG4738" s="36">
        <f>+VLOOKUP(Tabla1[[#This Row],[Artículo]],'.'!$B$2:$D$11481,3,)</f>
        <v>1</v>
      </c>
      <c r="AH4738" s="37" t="str">
        <f>+IFERROR(SEARCH("pack",Tabla1[[#This Row],[PACK]]),"")</f>
        <v/>
      </c>
    </row>
    <row r="4739" spans="1:34" ht="24" customHeight="1" x14ac:dyDescent="0.2">
      <c r="A4739" s="50" t="s">
        <v>8807</v>
      </c>
      <c r="B4739" s="60" t="s">
        <v>9076</v>
      </c>
      <c r="C4739" s="61" t="s">
        <v>24252</v>
      </c>
      <c r="D4739" s="52" t="s">
        <v>9842</v>
      </c>
      <c r="E4739" s="53">
        <v>329648.45</v>
      </c>
      <c r="F4739" s="23" t="str">
        <f>+IFERROR(VLOOKUP(Tabla1[[#This Row],[Artículo]],'..'!$B$2:$D$569000,3,),"")</f>
        <v/>
      </c>
      <c r="G4739" s="24" t="str">
        <f>IF(H4739=AF4739,"", "Error MC")</f>
        <v>Error MC</v>
      </c>
      <c r="H4739" s="62"/>
      <c r="I4739" s="54">
        <f>+Tabla1[[#This Row],[MC]]*Tabla1[[#This Row],[Pedido]]*Tabla1[[#This Row],[PVC ]]</f>
        <v>0</v>
      </c>
      <c r="J4739" s="26">
        <v>0.21</v>
      </c>
      <c r="K4739" s="63"/>
      <c r="L4739" s="28" t="s">
        <v>17</v>
      </c>
      <c r="M4739" s="53">
        <v>578368.20299999998</v>
      </c>
      <c r="N4739" s="64" t="str">
        <f>+IF(Tabla1[[#This Row],[F PMPI]]="SÍ","No","Sí")</f>
        <v>Sí</v>
      </c>
      <c r="O4739" s="65">
        <f>+Tabla1[[#This Row],[PVL]]*1.055</f>
        <v>610178.45416499989</v>
      </c>
      <c r="P4739" s="65">
        <f>+Tabla1[[#This Row],[PVL]]*1.43</f>
        <v>827066.53028999991</v>
      </c>
      <c r="Q4739" s="66" t="str">
        <f>+HYPERLINK(Tabla1[[#This Row],[PAG]])</f>
        <v>https://todomusica.com.ar/platillos/7525-18-spiral-trash.html</v>
      </c>
      <c r="R4739" s="67"/>
      <c r="S4739" s="68"/>
      <c r="T4739" s="69"/>
      <c r="U4739" s="69"/>
      <c r="V4739" s="69"/>
      <c r="W4739" s="69"/>
      <c r="X4739" s="69"/>
      <c r="Y4739" s="35"/>
      <c r="Z4739" s="35" t="s">
        <v>28151</v>
      </c>
      <c r="AA4739" s="36">
        <v>1</v>
      </c>
      <c r="AB4739" s="35" t="s">
        <v>27</v>
      </c>
      <c r="AC4739" s="35" t="str">
        <f>+IF(Tabla1[[#This Row],[STK]]="no","Sin STK", "STK disponible")</f>
        <v>STK disponible</v>
      </c>
      <c r="AD4739" s="35">
        <f>+I4739*J4739</f>
        <v>0</v>
      </c>
      <c r="AE4739" s="35">
        <f>+I4739*K4739</f>
        <v>0</v>
      </c>
      <c r="AF4739" s="36">
        <f>IF(Tabla1[[#This Row],[ref pack]]=1,Tabla1[[#This Row],[Pedido]],LCM(Tabla1[[#This Row],[MC VIEJO]],Tabla1[[#This Row],[Pedido]]))</f>
        <v>1</v>
      </c>
      <c r="AG4739" s="36">
        <f>+VLOOKUP(Tabla1[[#This Row],[Artículo]],'.'!$B$2:$D$11481,3,)</f>
        <v>1</v>
      </c>
      <c r="AH4739" s="37" t="str">
        <f>+IFERROR(SEARCH("pack",Tabla1[[#This Row],[PACK]]),"")</f>
        <v/>
      </c>
    </row>
    <row r="4740" spans="1:34" ht="24" customHeight="1" x14ac:dyDescent="0.2">
      <c r="A4740" s="50" t="s">
        <v>8807</v>
      </c>
      <c r="B4740" s="60" t="s">
        <v>9078</v>
      </c>
      <c r="C4740" s="61" t="s">
        <v>9079</v>
      </c>
      <c r="D4740" s="52" t="s">
        <v>9842</v>
      </c>
      <c r="E4740" s="53">
        <v>153089.56</v>
      </c>
      <c r="F4740" s="23" t="str">
        <f>+IFERROR(VLOOKUP(Tabla1[[#This Row],[Artículo]],'..'!$B$2:$D$569000,3,),"")</f>
        <v/>
      </c>
      <c r="G4740" s="24" t="str">
        <f>IF(H4740=AF4740,"", "Error MC")</f>
        <v>Error MC</v>
      </c>
      <c r="H4740" s="62"/>
      <c r="I4740" s="54">
        <f>+Tabla1[[#This Row],[MC]]*Tabla1[[#This Row],[Pedido]]*Tabla1[[#This Row],[PVC ]]</f>
        <v>0</v>
      </c>
      <c r="J4740" s="26">
        <v>0.21</v>
      </c>
      <c r="K4740" s="63"/>
      <c r="L4740" s="28" t="s">
        <v>17</v>
      </c>
      <c r="M4740" s="53">
        <v>268595.63099999999</v>
      </c>
      <c r="N4740" s="64" t="str">
        <f>+IF(Tabla1[[#This Row],[F PMPI]]="SÍ","No","Sí")</f>
        <v>Sí</v>
      </c>
      <c r="O4740" s="65">
        <f>+Tabla1[[#This Row],[PVL]]*1.055</f>
        <v>283368.39070499997</v>
      </c>
      <c r="P4740" s="65">
        <f>+Tabla1[[#This Row],[PVL]]*1.43</f>
        <v>384091.75232999999</v>
      </c>
      <c r="Q4740" s="66" t="str">
        <f>+HYPERLINK(Tabla1[[#This Row],[PAG]])</f>
        <v>https://todomusica.com.ar/productos-sin-categorias-de-netsuite/9348-fxs10.html</v>
      </c>
      <c r="R4740" s="67"/>
      <c r="S4740" s="68"/>
      <c r="T4740" s="69"/>
      <c r="U4740" s="69"/>
      <c r="V4740" s="69"/>
      <c r="W4740" s="69"/>
      <c r="X4740" s="69"/>
      <c r="Y4740" s="35"/>
      <c r="Z4740" s="35" t="s">
        <v>28152</v>
      </c>
      <c r="AA4740" s="36">
        <v>1</v>
      </c>
      <c r="AB4740" s="35" t="s">
        <v>27</v>
      </c>
      <c r="AC4740" s="35" t="str">
        <f>+IF(Tabla1[[#This Row],[STK]]="no","Sin STK", "STK disponible")</f>
        <v>STK disponible</v>
      </c>
      <c r="AD4740" s="35">
        <f>+I4740*J4740</f>
        <v>0</v>
      </c>
      <c r="AE4740" s="35">
        <f>+I4740*K4740</f>
        <v>0</v>
      </c>
      <c r="AF4740" s="36">
        <f>IF(Tabla1[[#This Row],[ref pack]]=1,Tabla1[[#This Row],[Pedido]],LCM(Tabla1[[#This Row],[MC VIEJO]],Tabla1[[#This Row],[Pedido]]))</f>
        <v>1</v>
      </c>
      <c r="AG4740" s="36">
        <f>+VLOOKUP(Tabla1[[#This Row],[Artículo]],'.'!$B$2:$D$11481,3,)</f>
        <v>1</v>
      </c>
      <c r="AH4740" s="37" t="str">
        <f>+IFERROR(SEARCH("pack",Tabla1[[#This Row],[PACK]]),"")</f>
        <v/>
      </c>
    </row>
    <row r="4741" spans="1:34" ht="24" customHeight="1" x14ac:dyDescent="0.2">
      <c r="A4741" s="50" t="s">
        <v>8807</v>
      </c>
      <c r="B4741" s="60" t="s">
        <v>9080</v>
      </c>
      <c r="C4741" s="61" t="s">
        <v>9081</v>
      </c>
      <c r="D4741" s="52" t="s">
        <v>27</v>
      </c>
      <c r="E4741" s="53">
        <v>177065.13</v>
      </c>
      <c r="F4741" s="23" t="str">
        <f>+IFERROR(VLOOKUP(Tabla1[[#This Row],[Artículo]],'..'!$B$2:$D$569000,3,),"")</f>
        <v/>
      </c>
      <c r="G4741" s="24" t="str">
        <f>IF(H4741=AF4741,"", "Error MC")</f>
        <v>Error MC</v>
      </c>
      <c r="H4741" s="62"/>
      <c r="I4741" s="54">
        <f>+Tabla1[[#This Row],[MC]]*Tabla1[[#This Row],[Pedido]]*Tabla1[[#This Row],[PVC ]]</f>
        <v>0</v>
      </c>
      <c r="J4741" s="26">
        <v>0.21</v>
      </c>
      <c r="K4741" s="63"/>
      <c r="L4741" s="28" t="s">
        <v>17</v>
      </c>
      <c r="M4741" s="53">
        <v>310660.772</v>
      </c>
      <c r="N4741" s="64" t="str">
        <f>+IF(Tabla1[[#This Row],[F PMPI]]="SÍ","No","Sí")</f>
        <v>Sí</v>
      </c>
      <c r="O4741" s="65">
        <f>+Tabla1[[#This Row],[PVL]]*1.055</f>
        <v>327747.11445999995</v>
      </c>
      <c r="P4741" s="65">
        <f>+Tabla1[[#This Row],[PVL]]*1.43</f>
        <v>444244.90395999997</v>
      </c>
      <c r="Q4741" s="66" t="str">
        <f>+HYPERLINK(Tabla1[[#This Row],[PAG]])</f>
        <v>https://todomusica.com.ar/productos-sin-categorias-de-netsuite/9349-fxs12.html</v>
      </c>
      <c r="R4741" s="67"/>
      <c r="S4741" s="68"/>
      <c r="T4741" s="69"/>
      <c r="U4741" s="69"/>
      <c r="V4741" s="69"/>
      <c r="W4741" s="69"/>
      <c r="X4741" s="69"/>
      <c r="Y4741" s="35"/>
      <c r="Z4741" s="35" t="s">
        <v>28153</v>
      </c>
      <c r="AA4741" s="36">
        <v>1</v>
      </c>
      <c r="AB4741" s="35" t="s">
        <v>27</v>
      </c>
      <c r="AC4741" s="35" t="str">
        <f>+IF(Tabla1[[#This Row],[STK]]="no","Sin STK", "STK disponible")</f>
        <v>Sin STK</v>
      </c>
      <c r="AD4741" s="35">
        <f>+I4741*J4741</f>
        <v>0</v>
      </c>
      <c r="AE4741" s="35">
        <f>+I4741*K4741</f>
        <v>0</v>
      </c>
      <c r="AF4741" s="36">
        <f>IF(Tabla1[[#This Row],[ref pack]]=1,Tabla1[[#This Row],[Pedido]],LCM(Tabla1[[#This Row],[MC VIEJO]],Tabla1[[#This Row],[Pedido]]))</f>
        <v>1</v>
      </c>
      <c r="AG4741" s="36">
        <f>+VLOOKUP(Tabla1[[#This Row],[Artículo]],'.'!$B$2:$D$11481,3,)</f>
        <v>1</v>
      </c>
      <c r="AH4741" s="37" t="str">
        <f>+IFERROR(SEARCH("pack",Tabla1[[#This Row],[PACK]]),"")</f>
        <v/>
      </c>
    </row>
    <row r="4742" spans="1:34" ht="24" customHeight="1" x14ac:dyDescent="0.2">
      <c r="A4742" s="50" t="s">
        <v>8807</v>
      </c>
      <c r="B4742" s="60" t="s">
        <v>9082</v>
      </c>
      <c r="C4742" s="61" t="s">
        <v>9083</v>
      </c>
      <c r="D4742" s="52" t="s">
        <v>27</v>
      </c>
      <c r="E4742" s="53">
        <v>202297.71</v>
      </c>
      <c r="F4742" s="23" t="str">
        <f>+IFERROR(VLOOKUP(Tabla1[[#This Row],[Artículo]],'..'!$B$2:$D$569000,3,),"")</f>
        <v/>
      </c>
      <c r="G4742" s="24" t="str">
        <f>IF(H4742=AF4742,"", "Error MC")</f>
        <v>Error MC</v>
      </c>
      <c r="H4742" s="62"/>
      <c r="I4742" s="54">
        <f>+Tabla1[[#This Row],[MC]]*Tabla1[[#This Row],[Pedido]]*Tabla1[[#This Row],[PVC ]]</f>
        <v>0</v>
      </c>
      <c r="J4742" s="26">
        <v>0.21</v>
      </c>
      <c r="K4742" s="63"/>
      <c r="L4742" s="28" t="s">
        <v>17</v>
      </c>
      <c r="M4742" s="53">
        <v>354931.33299999998</v>
      </c>
      <c r="N4742" s="64" t="str">
        <f>+IF(Tabla1[[#This Row],[F PMPI]]="SÍ","No","Sí")</f>
        <v>Sí</v>
      </c>
      <c r="O4742" s="65">
        <f>+Tabla1[[#This Row],[PVL]]*1.055</f>
        <v>374452.55631499994</v>
      </c>
      <c r="P4742" s="65">
        <f>+Tabla1[[#This Row],[PVL]]*1.43</f>
        <v>507551.80618999997</v>
      </c>
      <c r="Q4742" s="66" t="str">
        <f>+HYPERLINK(Tabla1[[#This Row],[PAG]])</f>
        <v>https://todomusica.com.ar/platillos/9350-fxs14.html</v>
      </c>
      <c r="R4742" s="67"/>
      <c r="S4742" s="68"/>
      <c r="T4742" s="69"/>
      <c r="U4742" s="69"/>
      <c r="V4742" s="69"/>
      <c r="W4742" s="69"/>
      <c r="X4742" s="69"/>
      <c r="Y4742" s="35"/>
      <c r="Z4742" s="35" t="s">
        <v>28154</v>
      </c>
      <c r="AA4742" s="36">
        <v>1</v>
      </c>
      <c r="AB4742" s="35" t="s">
        <v>27</v>
      </c>
      <c r="AC4742" s="35" t="str">
        <f>+IF(Tabla1[[#This Row],[STK]]="no","Sin STK", "STK disponible")</f>
        <v>Sin STK</v>
      </c>
      <c r="AD4742" s="35">
        <f>+I4742*J4742</f>
        <v>0</v>
      </c>
      <c r="AE4742" s="35">
        <f>+I4742*K4742</f>
        <v>0</v>
      </c>
      <c r="AF4742" s="36">
        <f>IF(Tabla1[[#This Row],[ref pack]]=1,Tabla1[[#This Row],[Pedido]],LCM(Tabla1[[#This Row],[MC VIEJO]],Tabla1[[#This Row],[Pedido]]))</f>
        <v>1</v>
      </c>
      <c r="AG4742" s="36">
        <f>+VLOOKUP(Tabla1[[#This Row],[Artículo]],'.'!$B$2:$D$11481,3,)</f>
        <v>1</v>
      </c>
      <c r="AH4742" s="37" t="str">
        <f>+IFERROR(SEARCH("pack",Tabla1[[#This Row],[PACK]]),"")</f>
        <v/>
      </c>
    </row>
    <row r="4743" spans="1:34" ht="24" customHeight="1" x14ac:dyDescent="0.2">
      <c r="A4743" s="50" t="s">
        <v>8807</v>
      </c>
      <c r="B4743" s="60" t="s">
        <v>9084</v>
      </c>
      <c r="C4743" s="61" t="s">
        <v>9085</v>
      </c>
      <c r="D4743" s="52" t="s">
        <v>27</v>
      </c>
      <c r="E4743" s="53">
        <v>238556.26</v>
      </c>
      <c r="F4743" s="23" t="str">
        <f>+IFERROR(VLOOKUP(Tabla1[[#This Row],[Artículo]],'..'!$B$2:$D$569000,3,),"")</f>
        <v/>
      </c>
      <c r="G4743" s="24" t="str">
        <f>IF(H4743=AF4743,"", "Error MC")</f>
        <v>Error MC</v>
      </c>
      <c r="H4743" s="62"/>
      <c r="I4743" s="54">
        <f>+Tabla1[[#This Row],[MC]]*Tabla1[[#This Row],[Pedido]]*Tabla1[[#This Row],[PVC ]]</f>
        <v>0</v>
      </c>
      <c r="J4743" s="26">
        <v>0.21</v>
      </c>
      <c r="K4743" s="63"/>
      <c r="L4743" s="28" t="s">
        <v>17</v>
      </c>
      <c r="M4743" s="53">
        <v>418546.962</v>
      </c>
      <c r="N4743" s="64" t="str">
        <f>+IF(Tabla1[[#This Row],[F PMPI]]="SÍ","No","Sí")</f>
        <v>Sí</v>
      </c>
      <c r="O4743" s="65">
        <f>+Tabla1[[#This Row],[PVL]]*1.055</f>
        <v>441567.04491</v>
      </c>
      <c r="P4743" s="65">
        <f>+Tabla1[[#This Row],[PVL]]*1.43</f>
        <v>598522.15565999993</v>
      </c>
      <c r="Q4743" s="66" t="str">
        <f>+HYPERLINK(Tabla1[[#This Row],[PAG]])</f>
        <v>https://todomusica.com.ar/platillos/9351-fxs16.html</v>
      </c>
      <c r="R4743" s="67"/>
      <c r="S4743" s="68"/>
      <c r="T4743" s="69"/>
      <c r="U4743" s="69"/>
      <c r="V4743" s="69"/>
      <c r="W4743" s="69"/>
      <c r="X4743" s="69"/>
      <c r="Y4743" s="35"/>
      <c r="Z4743" s="35" t="s">
        <v>28155</v>
      </c>
      <c r="AA4743" s="36">
        <v>1</v>
      </c>
      <c r="AB4743" s="35" t="s">
        <v>27</v>
      </c>
      <c r="AC4743" s="35" t="str">
        <f>+IF(Tabla1[[#This Row],[STK]]="no","Sin STK", "STK disponible")</f>
        <v>Sin STK</v>
      </c>
      <c r="AD4743" s="35">
        <f>+I4743*J4743</f>
        <v>0</v>
      </c>
      <c r="AE4743" s="35">
        <f>+I4743*K4743</f>
        <v>0</v>
      </c>
      <c r="AF4743" s="36">
        <f>IF(Tabla1[[#This Row],[ref pack]]=1,Tabla1[[#This Row],[Pedido]],LCM(Tabla1[[#This Row],[MC VIEJO]],Tabla1[[#This Row],[Pedido]]))</f>
        <v>1</v>
      </c>
      <c r="AG4743" s="36">
        <f>+VLOOKUP(Tabla1[[#This Row],[Artículo]],'.'!$B$2:$D$11481,3,)</f>
        <v>1</v>
      </c>
      <c r="AH4743" s="37" t="str">
        <f>+IFERROR(SEARCH("pack",Tabla1[[#This Row],[PACK]]),"")</f>
        <v/>
      </c>
    </row>
    <row r="4744" spans="1:34" ht="24" customHeight="1" x14ac:dyDescent="0.2">
      <c r="A4744" s="50" t="s">
        <v>8807</v>
      </c>
      <c r="B4744" s="60" t="s">
        <v>9086</v>
      </c>
      <c r="C4744" s="61" t="s">
        <v>9087</v>
      </c>
      <c r="D4744" s="52" t="s">
        <v>27</v>
      </c>
      <c r="E4744" s="53">
        <v>133813.34</v>
      </c>
      <c r="F4744" s="23" t="str">
        <f>+IFERROR(VLOOKUP(Tabla1[[#This Row],[Artículo]],'..'!$B$2:$D$569000,3,),"")</f>
        <v/>
      </c>
      <c r="G4744" s="24" t="str">
        <f>IF(H4744=AF4744,"", "Error MC")</f>
        <v>Error MC</v>
      </c>
      <c r="H4744" s="62"/>
      <c r="I4744" s="54">
        <f>+Tabla1[[#This Row],[MC]]*Tabla1[[#This Row],[Pedido]]*Tabla1[[#This Row],[PVC ]]</f>
        <v>0</v>
      </c>
      <c r="J4744" s="26">
        <v>0.21</v>
      </c>
      <c r="K4744" s="63"/>
      <c r="L4744" s="28" t="s">
        <v>17</v>
      </c>
      <c r="M4744" s="53">
        <v>234775.50099999999</v>
      </c>
      <c r="N4744" s="64" t="str">
        <f>+IF(Tabla1[[#This Row],[F PMPI]]="SÍ","No","Sí")</f>
        <v>Sí</v>
      </c>
      <c r="O4744" s="65">
        <f>+Tabla1[[#This Row],[PVL]]*1.055</f>
        <v>247688.15355499997</v>
      </c>
      <c r="P4744" s="65">
        <f>+Tabla1[[#This Row],[PVL]]*1.43</f>
        <v>335728.96642999997</v>
      </c>
      <c r="Q4744" s="66" t="str">
        <f>+HYPERLINK(Tabla1[[#This Row],[PAG]])</f>
        <v>https://todomusica.com.ar/productos-sin-categorias-de-netsuite/9352-fxs8.html</v>
      </c>
      <c r="R4744" s="67"/>
      <c r="S4744" s="68"/>
      <c r="T4744" s="69"/>
      <c r="U4744" s="69"/>
      <c r="V4744" s="69"/>
      <c r="W4744" s="69"/>
      <c r="X4744" s="69"/>
      <c r="Y4744" s="35"/>
      <c r="Z4744" s="35" t="s">
        <v>28156</v>
      </c>
      <c r="AA4744" s="36">
        <v>1</v>
      </c>
      <c r="AB4744" s="35" t="s">
        <v>27</v>
      </c>
      <c r="AC4744" s="35" t="str">
        <f>+IF(Tabla1[[#This Row],[STK]]="no","Sin STK", "STK disponible")</f>
        <v>Sin STK</v>
      </c>
      <c r="AD4744" s="35">
        <f>+I4744*J4744</f>
        <v>0</v>
      </c>
      <c r="AE4744" s="35">
        <f>+I4744*K4744</f>
        <v>0</v>
      </c>
      <c r="AF4744" s="36">
        <f>IF(Tabla1[[#This Row],[ref pack]]=1,Tabla1[[#This Row],[Pedido]],LCM(Tabla1[[#This Row],[MC VIEJO]],Tabla1[[#This Row],[Pedido]]))</f>
        <v>1</v>
      </c>
      <c r="AG4744" s="36">
        <f>+VLOOKUP(Tabla1[[#This Row],[Artículo]],'.'!$B$2:$D$11481,3,)</f>
        <v>1</v>
      </c>
      <c r="AH4744" s="37" t="str">
        <f>+IFERROR(SEARCH("pack",Tabla1[[#This Row],[PACK]]),"")</f>
        <v/>
      </c>
    </row>
    <row r="4745" spans="1:34" ht="24" customHeight="1" x14ac:dyDescent="0.2">
      <c r="A4745" s="50" t="s">
        <v>8807</v>
      </c>
      <c r="B4745" s="60" t="s">
        <v>9088</v>
      </c>
      <c r="C4745" s="61" t="s">
        <v>9089</v>
      </c>
      <c r="D4745" s="52" t="s">
        <v>9842</v>
      </c>
      <c r="E4745" s="53">
        <v>393806.06</v>
      </c>
      <c r="F4745" s="23" t="str">
        <f>+IFERROR(VLOOKUP(Tabla1[[#This Row],[Artículo]],'..'!$B$2:$D$569000,3,),"")</f>
        <v/>
      </c>
      <c r="G4745" s="24" t="str">
        <f>IF(H4745=AF4745,"", "Error MC")</f>
        <v>Error MC</v>
      </c>
      <c r="H4745" s="62"/>
      <c r="I4745" s="54">
        <f>+Tabla1[[#This Row],[MC]]*Tabla1[[#This Row],[Pedido]]*Tabla1[[#This Row],[PVC ]]</f>
        <v>0</v>
      </c>
      <c r="J4745" s="26">
        <v>0.21</v>
      </c>
      <c r="K4745" s="63"/>
      <c r="L4745" s="28" t="s">
        <v>17</v>
      </c>
      <c r="M4745" s="53">
        <v>690932.73600000003</v>
      </c>
      <c r="N4745" s="64" t="str">
        <f>+IF(Tabla1[[#This Row],[F PMPI]]="SÍ","No","Sí")</f>
        <v>Sí</v>
      </c>
      <c r="O4745" s="65">
        <f>+Tabla1[[#This Row],[PVL]]*1.055</f>
        <v>728934.03648000001</v>
      </c>
      <c r="P4745" s="65">
        <f>+Tabla1[[#This Row],[PVL]]*1.43</f>
        <v>988033.81247999996</v>
      </c>
      <c r="Q4745" s="66" t="str">
        <f>+HYPERLINK(Tabla1[[#This Row],[PAG]])</f>
        <v/>
      </c>
      <c r="R4745" s="67"/>
      <c r="S4745" s="68"/>
      <c r="T4745" s="69"/>
      <c r="U4745" s="69"/>
      <c r="V4745" s="69"/>
      <c r="W4745" s="69"/>
      <c r="X4745" s="69"/>
      <c r="Y4745" s="35"/>
      <c r="Z4745" s="35" t="s">
        <v>65</v>
      </c>
      <c r="AA4745" s="36">
        <v>1</v>
      </c>
      <c r="AB4745" s="35" t="s">
        <v>27</v>
      </c>
      <c r="AC4745" s="35" t="str">
        <f>+IF(Tabla1[[#This Row],[STK]]="no","Sin STK", "STK disponible")</f>
        <v>STK disponible</v>
      </c>
      <c r="AD4745" s="35">
        <f>+I4745*J4745</f>
        <v>0</v>
      </c>
      <c r="AE4745" s="35">
        <f>+I4745*K4745</f>
        <v>0</v>
      </c>
      <c r="AF4745" s="36">
        <f>IF(Tabla1[[#This Row],[ref pack]]=1,Tabla1[[#This Row],[Pedido]],LCM(Tabla1[[#This Row],[MC VIEJO]],Tabla1[[#This Row],[Pedido]]))</f>
        <v>1</v>
      </c>
      <c r="AG4745" s="36">
        <f>+VLOOKUP(Tabla1[[#This Row],[Artículo]],'.'!$B$2:$D$11481,3,)</f>
        <v>1</v>
      </c>
      <c r="AH4745" s="37" t="str">
        <f>+IFERROR(SEARCH("pack",Tabla1[[#This Row],[PACK]]),"")</f>
        <v/>
      </c>
    </row>
    <row r="4746" spans="1:34" ht="24" customHeight="1" x14ac:dyDescent="0.2">
      <c r="A4746" s="50" t="s">
        <v>8807</v>
      </c>
      <c r="B4746" s="60" t="s">
        <v>9090</v>
      </c>
      <c r="C4746" s="61" t="s">
        <v>9091</v>
      </c>
      <c r="D4746" s="52" t="s">
        <v>9842</v>
      </c>
      <c r="E4746" s="53">
        <v>215443.28</v>
      </c>
      <c r="F4746" s="23" t="str">
        <f>+IFERROR(VLOOKUP(Tabla1[[#This Row],[Artículo]],'..'!$B$2:$D$569000,3,),"")</f>
        <v/>
      </c>
      <c r="G4746" s="24" t="str">
        <f>IF(H4746=AF4746,"", "Error MC")</f>
        <v>Error MC</v>
      </c>
      <c r="H4746" s="62"/>
      <c r="I4746" s="54">
        <f>+Tabla1[[#This Row],[MC]]*Tabla1[[#This Row],[Pedido]]*Tabla1[[#This Row],[PVC ]]</f>
        <v>0</v>
      </c>
      <c r="J4746" s="26">
        <v>0.21</v>
      </c>
      <c r="K4746" s="63"/>
      <c r="L4746" s="28" t="s">
        <v>17</v>
      </c>
      <c r="M4746" s="53">
        <v>377995.24</v>
      </c>
      <c r="N4746" s="64" t="str">
        <f>+IF(Tabla1[[#This Row],[F PMPI]]="SÍ","No","Sí")</f>
        <v>Sí</v>
      </c>
      <c r="O4746" s="65">
        <f>+Tabla1[[#This Row],[PVL]]*1.055</f>
        <v>398784.97819999995</v>
      </c>
      <c r="P4746" s="65">
        <f>+Tabla1[[#This Row],[PVL]]*1.43</f>
        <v>540533.19319999998</v>
      </c>
      <c r="Q4746" s="66" t="str">
        <f>+HYPERLINK(Tabla1[[#This Row],[PAG]])</f>
        <v>https://todomusica.com.ar/platillos/9368-ilhexp1.html</v>
      </c>
      <c r="R4746" s="67"/>
      <c r="S4746" s="68"/>
      <c r="T4746" s="69"/>
      <c r="U4746" s="69"/>
      <c r="V4746" s="69"/>
      <c r="W4746" s="69"/>
      <c r="X4746" s="69"/>
      <c r="Y4746" s="35"/>
      <c r="Z4746" s="35" t="s">
        <v>28157</v>
      </c>
      <c r="AA4746" s="36">
        <v>1</v>
      </c>
      <c r="AB4746" s="35" t="s">
        <v>27</v>
      </c>
      <c r="AC4746" s="35" t="str">
        <f>+IF(Tabla1[[#This Row],[STK]]="no","Sin STK", "STK disponible")</f>
        <v>STK disponible</v>
      </c>
      <c r="AD4746" s="35">
        <f>+I4746*J4746</f>
        <v>0</v>
      </c>
      <c r="AE4746" s="35">
        <f>+I4746*K4746</f>
        <v>0</v>
      </c>
      <c r="AF4746" s="36">
        <f>IF(Tabla1[[#This Row],[ref pack]]=1,Tabla1[[#This Row],[Pedido]],LCM(Tabla1[[#This Row],[MC VIEJO]],Tabla1[[#This Row],[Pedido]]))</f>
        <v>1</v>
      </c>
      <c r="AG4746" s="36">
        <f>+VLOOKUP(Tabla1[[#This Row],[Artículo]],'.'!$B$2:$D$11481,3,)</f>
        <v>1</v>
      </c>
      <c r="AH4746" s="37" t="str">
        <f>+IFERROR(SEARCH("pack",Tabla1[[#This Row],[PACK]]),"")</f>
        <v/>
      </c>
    </row>
    <row r="4747" spans="1:34" ht="24" customHeight="1" x14ac:dyDescent="0.2">
      <c r="A4747" s="50" t="s">
        <v>8807</v>
      </c>
      <c r="B4747" s="60" t="s">
        <v>9092</v>
      </c>
      <c r="C4747" s="61" t="s">
        <v>9093</v>
      </c>
      <c r="D4747" s="52" t="s">
        <v>27</v>
      </c>
      <c r="E4747" s="53">
        <v>260959.49</v>
      </c>
      <c r="F4747" s="23" t="str">
        <f>+IFERROR(VLOOKUP(Tabla1[[#This Row],[Artículo]],'..'!$B$2:$D$569000,3,),"")</f>
        <v/>
      </c>
      <c r="G4747" s="24" t="str">
        <f>IF(H4747=AF4747,"", "Error MC")</f>
        <v>Error MC</v>
      </c>
      <c r="H4747" s="62"/>
      <c r="I4747" s="54">
        <f>+Tabla1[[#This Row],[MC]]*Tabla1[[#This Row],[Pedido]]*Tabla1[[#This Row],[PVC ]]</f>
        <v>0</v>
      </c>
      <c r="J4747" s="26">
        <v>0.21</v>
      </c>
      <c r="K4747" s="63"/>
      <c r="L4747" s="28" t="s">
        <v>17</v>
      </c>
      <c r="M4747" s="53">
        <v>457853.42499999999</v>
      </c>
      <c r="N4747" s="64" t="str">
        <f>+IF(Tabla1[[#This Row],[F PMPI]]="SÍ","No","Sí")</f>
        <v>Sí</v>
      </c>
      <c r="O4747" s="65">
        <f>+Tabla1[[#This Row],[PVL]]*1.055</f>
        <v>483035.36337499996</v>
      </c>
      <c r="P4747" s="65">
        <f>+Tabla1[[#This Row],[PVL]]*1.43</f>
        <v>654730.39775</v>
      </c>
      <c r="Q4747" s="66" t="str">
        <f>+HYPERLINK(Tabla1[[#This Row],[PAG]])</f>
        <v>https://todomusica.com.ar/platillos/9369-ilhexp2.html</v>
      </c>
      <c r="R4747" s="67"/>
      <c r="S4747" s="68"/>
      <c r="T4747" s="69"/>
      <c r="U4747" s="69"/>
      <c r="V4747" s="69"/>
      <c r="W4747" s="69"/>
      <c r="X4747" s="69"/>
      <c r="Y4747" s="35"/>
      <c r="Z4747" s="35" t="s">
        <v>28158</v>
      </c>
      <c r="AA4747" s="36">
        <v>1</v>
      </c>
      <c r="AB4747" s="35" t="s">
        <v>27</v>
      </c>
      <c r="AC4747" s="35" t="str">
        <f>+IF(Tabla1[[#This Row],[STK]]="no","Sin STK", "STK disponible")</f>
        <v>Sin STK</v>
      </c>
      <c r="AD4747" s="35">
        <f>+I4747*J4747</f>
        <v>0</v>
      </c>
      <c r="AE4747" s="35">
        <f>+I4747*K4747</f>
        <v>0</v>
      </c>
      <c r="AF4747" s="36">
        <f>IF(Tabla1[[#This Row],[ref pack]]=1,Tabla1[[#This Row],[Pedido]],LCM(Tabla1[[#This Row],[MC VIEJO]],Tabla1[[#This Row],[Pedido]]))</f>
        <v>1</v>
      </c>
      <c r="AG4747" s="36">
        <f>+VLOOKUP(Tabla1[[#This Row],[Artículo]],'.'!$B$2:$D$11481,3,)</f>
        <v>1</v>
      </c>
      <c r="AH4747" s="37" t="str">
        <f>+IFERROR(SEARCH("pack",Tabla1[[#This Row],[PACK]]),"")</f>
        <v/>
      </c>
    </row>
    <row r="4748" spans="1:34" ht="24" customHeight="1" x14ac:dyDescent="0.2">
      <c r="A4748" s="50" t="s">
        <v>8807</v>
      </c>
      <c r="B4748" s="60" t="s">
        <v>9094</v>
      </c>
      <c r="C4748" s="61" t="s">
        <v>9095</v>
      </c>
      <c r="D4748" s="52" t="s">
        <v>9842</v>
      </c>
      <c r="E4748" s="53">
        <v>422992.57</v>
      </c>
      <c r="F4748" s="23" t="str">
        <f>+IFERROR(VLOOKUP(Tabla1[[#This Row],[Artículo]],'..'!$B$2:$D$569000,3,),"")</f>
        <v/>
      </c>
      <c r="G4748" s="24" t="str">
        <f>IF(H4748=AF4748,"", "Error MC")</f>
        <v>Error MC</v>
      </c>
      <c r="H4748" s="62"/>
      <c r="I4748" s="54">
        <f>+Tabla1[[#This Row],[MC]]*Tabla1[[#This Row],[Pedido]]*Tabla1[[#This Row],[PVC ]]</f>
        <v>0</v>
      </c>
      <c r="J4748" s="26">
        <v>0.21</v>
      </c>
      <c r="K4748" s="63"/>
      <c r="L4748" s="28" t="s">
        <v>17</v>
      </c>
      <c r="M4748" s="53">
        <v>742140.46799999999</v>
      </c>
      <c r="N4748" s="64" t="str">
        <f>+IF(Tabla1[[#This Row],[F PMPI]]="SÍ","No","Sí")</f>
        <v>Sí</v>
      </c>
      <c r="O4748" s="65">
        <f>+Tabla1[[#This Row],[PVL]]*1.055</f>
        <v>782958.1937399999</v>
      </c>
      <c r="P4748" s="65">
        <f>+Tabla1[[#This Row],[PVL]]*1.43</f>
        <v>1061260.8692399999</v>
      </c>
      <c r="Q4748" s="66" t="str">
        <f>+HYPERLINK(Tabla1[[#This Row],[PAG]])</f>
        <v/>
      </c>
      <c r="R4748" s="67"/>
      <c r="S4748" s="68"/>
      <c r="T4748" s="69"/>
      <c r="U4748" s="69"/>
      <c r="V4748" s="69"/>
      <c r="W4748" s="69"/>
      <c r="X4748" s="69"/>
      <c r="Y4748" s="35"/>
      <c r="Z4748" s="35" t="s">
        <v>65</v>
      </c>
      <c r="AA4748" s="36">
        <v>1</v>
      </c>
      <c r="AB4748" s="35" t="s">
        <v>27</v>
      </c>
      <c r="AC4748" s="35" t="str">
        <f>+IF(Tabla1[[#This Row],[STK]]="no","Sin STK", "STK disponible")</f>
        <v>STK disponible</v>
      </c>
      <c r="AD4748" s="35">
        <f>+I4748*J4748</f>
        <v>0</v>
      </c>
      <c r="AE4748" s="35">
        <f>+I4748*K4748</f>
        <v>0</v>
      </c>
      <c r="AF4748" s="36">
        <f>IF(Tabla1[[#This Row],[ref pack]]=1,Tabla1[[#This Row],[Pedido]],LCM(Tabla1[[#This Row],[MC VIEJO]],Tabla1[[#This Row],[Pedido]]))</f>
        <v>1</v>
      </c>
      <c r="AG4748" s="36">
        <f>+VLOOKUP(Tabla1[[#This Row],[Artículo]],'.'!$B$2:$D$11481,3,)</f>
        <v>1</v>
      </c>
      <c r="AH4748" s="37" t="str">
        <f>+IFERROR(SEARCH("pack",Tabla1[[#This Row],[PACK]]),"")</f>
        <v/>
      </c>
    </row>
    <row r="4749" spans="1:34" ht="24" customHeight="1" x14ac:dyDescent="0.2">
      <c r="A4749" s="50" t="s">
        <v>8807</v>
      </c>
      <c r="B4749" s="60" t="s">
        <v>9096</v>
      </c>
      <c r="C4749" s="61" t="s">
        <v>9097</v>
      </c>
      <c r="D4749" s="52" t="s">
        <v>9842</v>
      </c>
      <c r="E4749" s="53">
        <v>512815.71</v>
      </c>
      <c r="F4749" s="23" t="str">
        <f>+IFERROR(VLOOKUP(Tabla1[[#This Row],[Artículo]],'..'!$B$2:$D$569000,3,),"")</f>
        <v/>
      </c>
      <c r="G4749" s="24" t="str">
        <f>IF(H4749=AF4749,"", "Error MC")</f>
        <v>Error MC</v>
      </c>
      <c r="H4749" s="62"/>
      <c r="I4749" s="54">
        <f>+Tabla1[[#This Row],[MC]]*Tabla1[[#This Row],[Pedido]]*Tabla1[[#This Row],[PVC ]]</f>
        <v>0</v>
      </c>
      <c r="J4749" s="26">
        <v>0.21</v>
      </c>
      <c r="K4749" s="63"/>
      <c r="L4749" s="28" t="s">
        <v>17</v>
      </c>
      <c r="M4749" s="53">
        <v>899735.16399999999</v>
      </c>
      <c r="N4749" s="64" t="str">
        <f>+IF(Tabla1[[#This Row],[F PMPI]]="SÍ","No","Sí")</f>
        <v>Sí</v>
      </c>
      <c r="O4749" s="65">
        <f>+Tabla1[[#This Row],[PVL]]*1.055</f>
        <v>949220.59801999992</v>
      </c>
      <c r="P4749" s="65">
        <f>+Tabla1[[#This Row],[PVL]]*1.43</f>
        <v>1286621.28452</v>
      </c>
      <c r="Q4749" s="66" t="str">
        <f>+HYPERLINK(Tabla1[[#This Row],[PAG]])</f>
        <v>https://todomusica.com.ar/platillos/9367-ilhstd.html</v>
      </c>
      <c r="R4749" s="67"/>
      <c r="S4749" s="68"/>
      <c r="T4749" s="69"/>
      <c r="U4749" s="69"/>
      <c r="V4749" s="69"/>
      <c r="W4749" s="69"/>
      <c r="X4749" s="69"/>
      <c r="Y4749" s="35"/>
      <c r="Z4749" s="35" t="s">
        <v>28159</v>
      </c>
      <c r="AA4749" s="36">
        <v>1</v>
      </c>
      <c r="AB4749" s="35" t="s">
        <v>27</v>
      </c>
      <c r="AC4749" s="35" t="str">
        <f>+IF(Tabla1[[#This Row],[STK]]="no","Sin STK", "STK disponible")</f>
        <v>STK disponible</v>
      </c>
      <c r="AD4749" s="35">
        <f>+I4749*J4749</f>
        <v>0</v>
      </c>
      <c r="AE4749" s="35">
        <f>+I4749*K4749</f>
        <v>0</v>
      </c>
      <c r="AF4749" s="36">
        <f>IF(Tabla1[[#This Row],[ref pack]]=1,Tabla1[[#This Row],[Pedido]],LCM(Tabla1[[#This Row],[MC VIEJO]],Tabla1[[#This Row],[Pedido]]))</f>
        <v>1</v>
      </c>
      <c r="AG4749" s="36">
        <f>+VLOOKUP(Tabla1[[#This Row],[Artículo]],'.'!$B$2:$D$11481,3,)</f>
        <v>1</v>
      </c>
      <c r="AH4749" s="37" t="str">
        <f>+IFERROR(SEARCH("pack",Tabla1[[#This Row],[PACK]]),"")</f>
        <v/>
      </c>
    </row>
    <row r="4750" spans="1:34" ht="24" customHeight="1" x14ac:dyDescent="0.2">
      <c r="A4750" s="50" t="s">
        <v>8807</v>
      </c>
      <c r="B4750" s="60" t="s">
        <v>9098</v>
      </c>
      <c r="C4750" s="61" t="s">
        <v>9099</v>
      </c>
      <c r="D4750" s="52" t="s">
        <v>9841</v>
      </c>
      <c r="E4750" s="53">
        <v>82290.789999999994</v>
      </c>
      <c r="F4750" s="23" t="str">
        <f>+IFERROR(VLOOKUP(Tabla1[[#This Row],[Artículo]],'..'!$B$2:$D$569000,3,),"")</f>
        <v/>
      </c>
      <c r="G4750" s="24" t="str">
        <f>IF(H4750=AF4750,"", "Error MC")</f>
        <v>Error MC</v>
      </c>
      <c r="H4750" s="62"/>
      <c r="I4750" s="54">
        <f>+Tabla1[[#This Row],[MC]]*Tabla1[[#This Row],[Pedido]]*Tabla1[[#This Row],[PVC ]]</f>
        <v>0</v>
      </c>
      <c r="J4750" s="26">
        <v>0.21</v>
      </c>
      <c r="K4750" s="63"/>
      <c r="L4750" s="28" t="s">
        <v>17</v>
      </c>
      <c r="M4750" s="53">
        <v>144379.19699999999</v>
      </c>
      <c r="N4750" s="64" t="str">
        <f>+IF(Tabla1[[#This Row],[F PMPI]]="SÍ","No","Sí")</f>
        <v>Sí</v>
      </c>
      <c r="O4750" s="65">
        <f>+Tabla1[[#This Row],[PVL]]*1.055</f>
        <v>152320.05283499998</v>
      </c>
      <c r="P4750" s="65">
        <f>+Tabla1[[#This Row],[PVL]]*1.43</f>
        <v>206462.25170999998</v>
      </c>
      <c r="Q4750" s="66" t="str">
        <f>+HYPERLINK(Tabla1[[#This Row],[PAG]])</f>
        <v>https://todomusica.com.ar/platillos/9353-ilh10s.html</v>
      </c>
      <c r="R4750" s="67"/>
      <c r="S4750" s="68"/>
      <c r="T4750" s="69"/>
      <c r="U4750" s="69"/>
      <c r="V4750" s="69"/>
      <c r="W4750" s="69"/>
      <c r="X4750" s="69"/>
      <c r="Y4750" s="35"/>
      <c r="Z4750" s="35" t="s">
        <v>28160</v>
      </c>
      <c r="AA4750" s="36">
        <v>1</v>
      </c>
      <c r="AB4750" s="35" t="s">
        <v>27</v>
      </c>
      <c r="AC4750" s="35" t="str">
        <f>+IF(Tabla1[[#This Row],[STK]]="no","Sin STK", "STK disponible")</f>
        <v>STK disponible</v>
      </c>
      <c r="AD4750" s="35">
        <f>+I4750*J4750</f>
        <v>0</v>
      </c>
      <c r="AE4750" s="35">
        <f>+I4750*K4750</f>
        <v>0</v>
      </c>
      <c r="AF4750" s="36">
        <f>IF(Tabla1[[#This Row],[ref pack]]=1,Tabla1[[#This Row],[Pedido]],LCM(Tabla1[[#This Row],[MC VIEJO]],Tabla1[[#This Row],[Pedido]]))</f>
        <v>1</v>
      </c>
      <c r="AG4750" s="36">
        <f>+VLOOKUP(Tabla1[[#This Row],[Artículo]],'.'!$B$2:$D$11481,3,)</f>
        <v>1</v>
      </c>
      <c r="AH4750" s="37" t="str">
        <f>+IFERROR(SEARCH("pack",Tabla1[[#This Row],[PACK]]),"")</f>
        <v/>
      </c>
    </row>
    <row r="4751" spans="1:34" ht="24" customHeight="1" x14ac:dyDescent="0.2">
      <c r="A4751" s="50" t="s">
        <v>8807</v>
      </c>
      <c r="B4751" s="60" t="s">
        <v>9100</v>
      </c>
      <c r="C4751" s="61" t="s">
        <v>9101</v>
      </c>
      <c r="D4751" s="52" t="s">
        <v>9842</v>
      </c>
      <c r="E4751" s="53">
        <v>99873.22</v>
      </c>
      <c r="F4751" s="23" t="str">
        <f>+IFERROR(VLOOKUP(Tabla1[[#This Row],[Artículo]],'..'!$B$2:$D$569000,3,),"")</f>
        <v/>
      </c>
      <c r="G4751" s="24" t="str">
        <f>IF(H4751=AF4751,"", "Error MC")</f>
        <v>Error MC</v>
      </c>
      <c r="H4751" s="62"/>
      <c r="I4751" s="54">
        <f>+Tabla1[[#This Row],[MC]]*Tabla1[[#This Row],[Pedido]]*Tabla1[[#This Row],[PVC ]]</f>
        <v>0</v>
      </c>
      <c r="J4751" s="26">
        <v>0.21</v>
      </c>
      <c r="K4751" s="63"/>
      <c r="L4751" s="28" t="s">
        <v>17</v>
      </c>
      <c r="M4751" s="53">
        <v>175227.56599999999</v>
      </c>
      <c r="N4751" s="64" t="str">
        <f>+IF(Tabla1[[#This Row],[F PMPI]]="SÍ","No","Sí")</f>
        <v>Sí</v>
      </c>
      <c r="O4751" s="65">
        <f>+Tabla1[[#This Row],[PVL]]*1.055</f>
        <v>184865.08212999997</v>
      </c>
      <c r="P4751" s="65">
        <f>+Tabla1[[#This Row],[PVL]]*1.43</f>
        <v>250575.41937999998</v>
      </c>
      <c r="Q4751" s="66" t="str">
        <f>+HYPERLINK(Tabla1[[#This Row],[PAG]])</f>
        <v/>
      </c>
      <c r="R4751" s="67"/>
      <c r="S4751" s="68"/>
      <c r="T4751" s="69"/>
      <c r="U4751" s="69"/>
      <c r="V4751" s="69"/>
      <c r="W4751" s="69"/>
      <c r="X4751" s="69"/>
      <c r="Y4751" s="35"/>
      <c r="Z4751" s="35" t="s">
        <v>65</v>
      </c>
      <c r="AA4751" s="36">
        <v>1</v>
      </c>
      <c r="AB4751" s="35" t="s">
        <v>27</v>
      </c>
      <c r="AC4751" s="35" t="str">
        <f>+IF(Tabla1[[#This Row],[STK]]="no","Sin STK", "STK disponible")</f>
        <v>STK disponible</v>
      </c>
      <c r="AD4751" s="35">
        <f>+I4751*J4751</f>
        <v>0</v>
      </c>
      <c r="AE4751" s="35">
        <f>+I4751*K4751</f>
        <v>0</v>
      </c>
      <c r="AF4751" s="36">
        <f>IF(Tabla1[[#This Row],[ref pack]]=1,Tabla1[[#This Row],[Pedido]],LCM(Tabla1[[#This Row],[MC VIEJO]],Tabla1[[#This Row],[Pedido]]))</f>
        <v>1</v>
      </c>
      <c r="AG4751" s="36">
        <f>+VLOOKUP(Tabla1[[#This Row],[Artículo]],'.'!$B$2:$D$11481,3,)</f>
        <v>1</v>
      </c>
      <c r="AH4751" s="37" t="str">
        <f>+IFERROR(SEARCH("pack",Tabla1[[#This Row],[PACK]]),"")</f>
        <v/>
      </c>
    </row>
    <row r="4752" spans="1:34" ht="24" customHeight="1" x14ac:dyDescent="0.2">
      <c r="A4752" s="50" t="s">
        <v>8807</v>
      </c>
      <c r="B4752" s="60" t="s">
        <v>9102</v>
      </c>
      <c r="C4752" s="61" t="s">
        <v>9103</v>
      </c>
      <c r="D4752" s="52" t="s">
        <v>9842</v>
      </c>
      <c r="E4752" s="53">
        <v>193999.39</v>
      </c>
      <c r="F4752" s="23" t="str">
        <f>+IFERROR(VLOOKUP(Tabla1[[#This Row],[Artículo]],'..'!$B$2:$D$569000,3,),"")</f>
        <v/>
      </c>
      <c r="G4752" s="24" t="str">
        <f>IF(H4752=AF4752,"", "Error MC")</f>
        <v>Error MC</v>
      </c>
      <c r="H4752" s="62"/>
      <c r="I4752" s="54">
        <f>+Tabla1[[#This Row],[MC]]*Tabla1[[#This Row],[Pedido]]*Tabla1[[#This Row],[PVC ]]</f>
        <v>0</v>
      </c>
      <c r="J4752" s="26">
        <v>0.21</v>
      </c>
      <c r="K4752" s="63"/>
      <c r="L4752" s="28" t="s">
        <v>17</v>
      </c>
      <c r="M4752" s="53">
        <v>340371.935</v>
      </c>
      <c r="N4752" s="64" t="str">
        <f>+IF(Tabla1[[#This Row],[F PMPI]]="SÍ","No","Sí")</f>
        <v>Sí</v>
      </c>
      <c r="O4752" s="65">
        <f>+Tabla1[[#This Row],[PVL]]*1.055</f>
        <v>359092.39142499998</v>
      </c>
      <c r="P4752" s="65">
        <f>+Tabla1[[#This Row],[PVL]]*1.43</f>
        <v>486731.86705</v>
      </c>
      <c r="Q4752" s="66" t="str">
        <f>+HYPERLINK(Tabla1[[#This Row],[PAG]])</f>
        <v>https://todomusica.com.ar/productos-sin-categorias-de-netsuite/9357-ilh14hp.html</v>
      </c>
      <c r="R4752" s="67"/>
      <c r="S4752" s="68"/>
      <c r="T4752" s="69"/>
      <c r="U4752" s="69"/>
      <c r="V4752" s="69"/>
      <c r="W4752" s="69"/>
      <c r="X4752" s="69"/>
      <c r="Y4752" s="35"/>
      <c r="Z4752" s="35" t="s">
        <v>28161</v>
      </c>
      <c r="AA4752" s="36">
        <v>1</v>
      </c>
      <c r="AB4752" s="35" t="s">
        <v>27</v>
      </c>
      <c r="AC4752" s="35" t="str">
        <f>+IF(Tabla1[[#This Row],[STK]]="no","Sin STK", "STK disponible")</f>
        <v>STK disponible</v>
      </c>
      <c r="AD4752" s="35">
        <f>+I4752*J4752</f>
        <v>0</v>
      </c>
      <c r="AE4752" s="35">
        <f>+I4752*K4752</f>
        <v>0</v>
      </c>
      <c r="AF4752" s="36">
        <f>IF(Tabla1[[#This Row],[ref pack]]=1,Tabla1[[#This Row],[Pedido]],LCM(Tabla1[[#This Row],[MC VIEJO]],Tabla1[[#This Row],[Pedido]]))</f>
        <v>1</v>
      </c>
      <c r="AG4752" s="36">
        <f>+VLOOKUP(Tabla1[[#This Row],[Artículo]],'.'!$B$2:$D$11481,3,)</f>
        <v>1</v>
      </c>
      <c r="AH4752" s="37" t="str">
        <f>+IFERROR(SEARCH("pack",Tabla1[[#This Row],[PACK]]),"")</f>
        <v/>
      </c>
    </row>
    <row r="4753" spans="1:34" ht="24" customHeight="1" x14ac:dyDescent="0.2">
      <c r="A4753" s="50" t="s">
        <v>8807</v>
      </c>
      <c r="B4753" s="60" t="s">
        <v>9104</v>
      </c>
      <c r="C4753" s="61" t="s">
        <v>9105</v>
      </c>
      <c r="D4753" s="52" t="s">
        <v>27</v>
      </c>
      <c r="E4753" s="53">
        <v>143735.25</v>
      </c>
      <c r="F4753" s="23" t="str">
        <f>+IFERROR(VLOOKUP(Tabla1[[#This Row],[Artículo]],'..'!$B$2:$D$569000,3,),"")</f>
        <v/>
      </c>
      <c r="G4753" s="24" t="str">
        <f>IF(H4753=AF4753,"", "Error MC")</f>
        <v>Error MC</v>
      </c>
      <c r="H4753" s="62"/>
      <c r="I4753" s="54">
        <f>+Tabla1[[#This Row],[MC]]*Tabla1[[#This Row],[Pedido]]*Tabla1[[#This Row],[PVC ]]</f>
        <v>0</v>
      </c>
      <c r="J4753" s="26">
        <v>0.21</v>
      </c>
      <c r="K4753" s="63"/>
      <c r="L4753" s="28" t="s">
        <v>17</v>
      </c>
      <c r="M4753" s="53">
        <v>252183.49299999999</v>
      </c>
      <c r="N4753" s="64" t="str">
        <f>+IF(Tabla1[[#This Row],[F PMPI]]="SÍ","No","Sí")</f>
        <v>Sí</v>
      </c>
      <c r="O4753" s="65">
        <f>+Tabla1[[#This Row],[PVL]]*1.055</f>
        <v>266053.58511499997</v>
      </c>
      <c r="P4753" s="65">
        <f>+Tabla1[[#This Row],[PVL]]*1.43</f>
        <v>360622.39498999994</v>
      </c>
      <c r="Q4753" s="66" t="str">
        <f>+HYPERLINK(Tabla1[[#This Row],[PAG]])</f>
        <v>https://todomusica.com.ar/platillos/9358-ilh14mhp.html</v>
      </c>
      <c r="R4753" s="67"/>
      <c r="S4753" s="68"/>
      <c r="T4753" s="69"/>
      <c r="U4753" s="69"/>
      <c r="V4753" s="69"/>
      <c r="W4753" s="69"/>
      <c r="X4753" s="69"/>
      <c r="Y4753" s="35"/>
      <c r="Z4753" s="35" t="s">
        <v>28162</v>
      </c>
      <c r="AA4753" s="36">
        <v>1</v>
      </c>
      <c r="AB4753" s="35" t="s">
        <v>27</v>
      </c>
      <c r="AC4753" s="35" t="str">
        <f>+IF(Tabla1[[#This Row],[STK]]="no","Sin STK", "STK disponible")</f>
        <v>Sin STK</v>
      </c>
      <c r="AD4753" s="35">
        <f>+I4753*J4753</f>
        <v>0</v>
      </c>
      <c r="AE4753" s="35">
        <f>+I4753*K4753</f>
        <v>0</v>
      </c>
      <c r="AF4753" s="36">
        <f>IF(Tabla1[[#This Row],[ref pack]]=1,Tabla1[[#This Row],[Pedido]],LCM(Tabla1[[#This Row],[MC VIEJO]],Tabla1[[#This Row],[Pedido]]))</f>
        <v>1</v>
      </c>
      <c r="AG4753" s="36">
        <f>+VLOOKUP(Tabla1[[#This Row],[Artículo]],'.'!$B$2:$D$11481,3,)</f>
        <v>1</v>
      </c>
      <c r="AH4753" s="37" t="str">
        <f>+IFERROR(SEARCH("pack",Tabla1[[#This Row],[PACK]]),"")</f>
        <v/>
      </c>
    </row>
    <row r="4754" spans="1:34" ht="24" customHeight="1" x14ac:dyDescent="0.2">
      <c r="A4754" s="50" t="s">
        <v>8807</v>
      </c>
      <c r="B4754" s="60" t="s">
        <v>9106</v>
      </c>
      <c r="C4754" s="61" t="s">
        <v>9107</v>
      </c>
      <c r="D4754" s="52" t="s">
        <v>27</v>
      </c>
      <c r="E4754" s="53">
        <v>270519.37</v>
      </c>
      <c r="F4754" s="23" t="str">
        <f>+IFERROR(VLOOKUP(Tabla1[[#This Row],[Artículo]],'..'!$B$2:$D$569000,3,),"")</f>
        <v/>
      </c>
      <c r="G4754" s="24" t="str">
        <f>IF(H4754=AF4754,"", "Error MC")</f>
        <v>Error MC</v>
      </c>
      <c r="H4754" s="62"/>
      <c r="I4754" s="54">
        <f>+Tabla1[[#This Row],[MC]]*Tabla1[[#This Row],[Pedido]]*Tabla1[[#This Row],[PVC ]]</f>
        <v>0</v>
      </c>
      <c r="J4754" s="26">
        <v>0.21</v>
      </c>
      <c r="K4754" s="63"/>
      <c r="L4754" s="28" t="s">
        <v>17</v>
      </c>
      <c r="M4754" s="53">
        <v>474626.239</v>
      </c>
      <c r="N4754" s="64" t="str">
        <f>+IF(Tabla1[[#This Row],[F PMPI]]="SÍ","No","Sí")</f>
        <v>Sí</v>
      </c>
      <c r="O4754" s="65">
        <f>+Tabla1[[#This Row],[PVL]]*1.055</f>
        <v>500730.68214499997</v>
      </c>
      <c r="P4754" s="65">
        <f>+Tabla1[[#This Row],[PVL]]*1.43</f>
        <v>678715.52176999999</v>
      </c>
      <c r="Q4754" s="66" t="str">
        <f>+HYPERLINK(Tabla1[[#This Row],[PAG]])</f>
        <v>https://todomusica.com.ar/platillos/9366-ilh16bp.html</v>
      </c>
      <c r="R4754" s="67"/>
      <c r="S4754" s="68"/>
      <c r="T4754" s="69"/>
      <c r="U4754" s="69"/>
      <c r="V4754" s="69"/>
      <c r="W4754" s="69"/>
      <c r="X4754" s="69"/>
      <c r="Y4754" s="35"/>
      <c r="Z4754" s="35" t="s">
        <v>28163</v>
      </c>
      <c r="AA4754" s="36">
        <v>1</v>
      </c>
      <c r="AB4754" s="35" t="s">
        <v>27</v>
      </c>
      <c r="AC4754" s="35" t="str">
        <f>+IF(Tabla1[[#This Row],[STK]]="no","Sin STK", "STK disponible")</f>
        <v>Sin STK</v>
      </c>
      <c r="AD4754" s="35">
        <f>+I4754*J4754</f>
        <v>0</v>
      </c>
      <c r="AE4754" s="35">
        <f>+I4754*K4754</f>
        <v>0</v>
      </c>
      <c r="AF4754" s="36">
        <f>IF(Tabla1[[#This Row],[ref pack]]=1,Tabla1[[#This Row],[Pedido]],LCM(Tabla1[[#This Row],[MC VIEJO]],Tabla1[[#This Row],[Pedido]]))</f>
        <v>1</v>
      </c>
      <c r="AG4754" s="36">
        <f>+VLOOKUP(Tabla1[[#This Row],[Artículo]],'.'!$B$2:$D$11481,3,)</f>
        <v>1</v>
      </c>
      <c r="AH4754" s="37" t="str">
        <f>+IFERROR(SEARCH("pack",Tabla1[[#This Row],[PACK]]),"")</f>
        <v/>
      </c>
    </row>
    <row r="4755" spans="1:34" ht="24" customHeight="1" x14ac:dyDescent="0.2">
      <c r="A4755" s="50" t="s">
        <v>8807</v>
      </c>
      <c r="B4755" s="60" t="s">
        <v>9108</v>
      </c>
      <c r="C4755" s="61" t="s">
        <v>9109</v>
      </c>
      <c r="D4755" s="52" t="s">
        <v>9842</v>
      </c>
      <c r="E4755" s="53">
        <v>135239.12</v>
      </c>
      <c r="F4755" s="23" t="str">
        <f>+IFERROR(VLOOKUP(Tabla1[[#This Row],[Artículo]],'..'!$B$2:$D$569000,3,),"")</f>
        <v/>
      </c>
      <c r="G4755" s="24" t="str">
        <f>IF(H4755=AF4755,"", "Error MC")</f>
        <v>Error MC</v>
      </c>
      <c r="H4755" s="62"/>
      <c r="I4755" s="54">
        <f>+Tabla1[[#This Row],[MC]]*Tabla1[[#This Row],[Pedido]]*Tabla1[[#This Row],[PVC ]]</f>
        <v>0</v>
      </c>
      <c r="J4755" s="26">
        <v>0.21</v>
      </c>
      <c r="K4755" s="63"/>
      <c r="L4755" s="28" t="s">
        <v>17</v>
      </c>
      <c r="M4755" s="53">
        <v>237277.03099999999</v>
      </c>
      <c r="N4755" s="64" t="str">
        <f>+IF(Tabla1[[#This Row],[F PMPI]]="SÍ","No","Sí")</f>
        <v>Sí</v>
      </c>
      <c r="O4755" s="65">
        <f>+Tabla1[[#This Row],[PVL]]*1.055</f>
        <v>250327.26770499998</v>
      </c>
      <c r="P4755" s="65">
        <f>+Tabla1[[#This Row],[PVL]]*1.43</f>
        <v>339306.15432999999</v>
      </c>
      <c r="Q4755" s="66" t="str">
        <f>+HYPERLINK(Tabla1[[#This Row],[PAG]])</f>
        <v>https://todomusica.com.ar/productos-sin-categorias-de-netsuite/9359-ilh16c.html</v>
      </c>
      <c r="R4755" s="67"/>
      <c r="S4755" s="68"/>
      <c r="T4755" s="69"/>
      <c r="U4755" s="69"/>
      <c r="V4755" s="69"/>
      <c r="W4755" s="69"/>
      <c r="X4755" s="69"/>
      <c r="Y4755" s="35"/>
      <c r="Z4755" s="35" t="s">
        <v>28164</v>
      </c>
      <c r="AA4755" s="36">
        <v>1</v>
      </c>
      <c r="AB4755" s="35" t="s">
        <v>27</v>
      </c>
      <c r="AC4755" s="35" t="str">
        <f>+IF(Tabla1[[#This Row],[STK]]="no","Sin STK", "STK disponible")</f>
        <v>STK disponible</v>
      </c>
      <c r="AD4755" s="35">
        <f>+I4755*J4755</f>
        <v>0</v>
      </c>
      <c r="AE4755" s="35">
        <f>+I4755*K4755</f>
        <v>0</v>
      </c>
      <c r="AF4755" s="36">
        <f>IF(Tabla1[[#This Row],[ref pack]]=1,Tabla1[[#This Row],[Pedido]],LCM(Tabla1[[#This Row],[MC VIEJO]],Tabla1[[#This Row],[Pedido]]))</f>
        <v>1</v>
      </c>
      <c r="AG4755" s="36">
        <f>+VLOOKUP(Tabla1[[#This Row],[Artículo]],'.'!$B$2:$D$11481,3,)</f>
        <v>1</v>
      </c>
      <c r="AH4755" s="37" t="str">
        <f>+IFERROR(SEARCH("pack",Tabla1[[#This Row],[PACK]]),"")</f>
        <v/>
      </c>
    </row>
    <row r="4756" spans="1:34" ht="24" customHeight="1" x14ac:dyDescent="0.2">
      <c r="A4756" s="50" t="s">
        <v>8807</v>
      </c>
      <c r="B4756" s="60" t="s">
        <v>9110</v>
      </c>
      <c r="C4756" s="61" t="s">
        <v>9111</v>
      </c>
      <c r="D4756" s="52" t="s">
        <v>9842</v>
      </c>
      <c r="E4756" s="53">
        <v>135239.12</v>
      </c>
      <c r="F4756" s="23" t="str">
        <f>+IFERROR(VLOOKUP(Tabla1[[#This Row],[Artículo]],'..'!$B$2:$D$569000,3,),"")</f>
        <v/>
      </c>
      <c r="G4756" s="24" t="str">
        <f>IF(H4756=AF4756,"", "Error MC")</f>
        <v>Error MC</v>
      </c>
      <c r="H4756" s="62"/>
      <c r="I4756" s="54">
        <f>+Tabla1[[#This Row],[MC]]*Tabla1[[#This Row],[Pedido]]*Tabla1[[#This Row],[PVC ]]</f>
        <v>0</v>
      </c>
      <c r="J4756" s="26">
        <v>0.21</v>
      </c>
      <c r="K4756" s="63"/>
      <c r="L4756" s="28" t="s">
        <v>17</v>
      </c>
      <c r="M4756" s="53">
        <v>237277.03099999999</v>
      </c>
      <c r="N4756" s="64" t="str">
        <f>+IF(Tabla1[[#This Row],[F PMPI]]="SÍ","No","Sí")</f>
        <v>Sí</v>
      </c>
      <c r="O4756" s="65">
        <f>+Tabla1[[#This Row],[PVL]]*1.055</f>
        <v>250327.26770499998</v>
      </c>
      <c r="P4756" s="65">
        <f>+Tabla1[[#This Row],[PVL]]*1.43</f>
        <v>339306.15432999999</v>
      </c>
      <c r="Q4756" s="66" t="str">
        <f>+HYPERLINK(Tabla1[[#This Row],[PAG]])</f>
        <v>https://todomusica.com.ar/productos-sin-categorias-de-netsuite/9354-ilh16ch.html</v>
      </c>
      <c r="R4756" s="67"/>
      <c r="S4756" s="68"/>
      <c r="T4756" s="69"/>
      <c r="U4756" s="69"/>
      <c r="V4756" s="69"/>
      <c r="W4756" s="69"/>
      <c r="X4756" s="69"/>
      <c r="Y4756" s="35"/>
      <c r="Z4756" s="35" t="s">
        <v>28165</v>
      </c>
      <c r="AA4756" s="36">
        <v>1</v>
      </c>
      <c r="AB4756" s="35" t="s">
        <v>27</v>
      </c>
      <c r="AC4756" s="35" t="str">
        <f>+IF(Tabla1[[#This Row],[STK]]="no","Sin STK", "STK disponible")</f>
        <v>STK disponible</v>
      </c>
      <c r="AD4756" s="35">
        <f>+I4756*J4756</f>
        <v>0</v>
      </c>
      <c r="AE4756" s="35">
        <f>+I4756*K4756</f>
        <v>0</v>
      </c>
      <c r="AF4756" s="36">
        <f>IF(Tabla1[[#This Row],[ref pack]]=1,Tabla1[[#This Row],[Pedido]],LCM(Tabla1[[#This Row],[MC VIEJO]],Tabla1[[#This Row],[Pedido]]))</f>
        <v>1</v>
      </c>
      <c r="AG4756" s="36">
        <f>+VLOOKUP(Tabla1[[#This Row],[Artículo]],'.'!$B$2:$D$11481,3,)</f>
        <v>1</v>
      </c>
      <c r="AH4756" s="37" t="str">
        <f>+IFERROR(SEARCH("pack",Tabla1[[#This Row],[PACK]]),"")</f>
        <v/>
      </c>
    </row>
    <row r="4757" spans="1:34" ht="24" customHeight="1" x14ac:dyDescent="0.2">
      <c r="A4757" s="50" t="s">
        <v>8807</v>
      </c>
      <c r="B4757" s="60" t="s">
        <v>9112</v>
      </c>
      <c r="C4757" s="61" t="s">
        <v>9113</v>
      </c>
      <c r="D4757" s="52" t="s">
        <v>27</v>
      </c>
      <c r="E4757" s="53">
        <v>141349.12</v>
      </c>
      <c r="F4757" s="23" t="str">
        <f>+IFERROR(VLOOKUP(Tabla1[[#This Row],[Artículo]],'..'!$B$2:$D$569000,3,),"")</f>
        <v/>
      </c>
      <c r="G4757" s="24" t="str">
        <f>IF(H4757=AF4757,"", "Error MC")</f>
        <v>Error MC</v>
      </c>
      <c r="H4757" s="62"/>
      <c r="I4757" s="54">
        <f>+Tabla1[[#This Row],[MC]]*Tabla1[[#This Row],[Pedido]]*Tabla1[[#This Row],[PVC ]]</f>
        <v>0</v>
      </c>
      <c r="J4757" s="26">
        <v>0.21</v>
      </c>
      <c r="K4757" s="63"/>
      <c r="L4757" s="28" t="s">
        <v>17</v>
      </c>
      <c r="M4757" s="53">
        <v>247997.02600000001</v>
      </c>
      <c r="N4757" s="64" t="str">
        <f>+IF(Tabla1[[#This Row],[F PMPI]]="SÍ","No","Sí")</f>
        <v>Sí</v>
      </c>
      <c r="O4757" s="65">
        <f>+Tabla1[[#This Row],[PVL]]*1.055</f>
        <v>261636.86243000001</v>
      </c>
      <c r="P4757" s="65">
        <f>+Tabla1[[#This Row],[PVL]]*1.43</f>
        <v>354635.74718000001</v>
      </c>
      <c r="Q4757" s="66" t="str">
        <f>+HYPERLINK(Tabla1[[#This Row],[PAG]])</f>
        <v>https://todomusica.com.ar/productos-sin-categorias-de-netsuite/9360-ilh17c.html</v>
      </c>
      <c r="R4757" s="67"/>
      <c r="S4757" s="68"/>
      <c r="T4757" s="69"/>
      <c r="U4757" s="69"/>
      <c r="V4757" s="69"/>
      <c r="W4757" s="69"/>
      <c r="X4757" s="69"/>
      <c r="Y4757" s="35"/>
      <c r="Z4757" s="35" t="s">
        <v>28166</v>
      </c>
      <c r="AA4757" s="36">
        <v>1</v>
      </c>
      <c r="AB4757" s="35" t="s">
        <v>27</v>
      </c>
      <c r="AC4757" s="35" t="str">
        <f>+IF(Tabla1[[#This Row],[STK]]="no","Sin STK", "STK disponible")</f>
        <v>Sin STK</v>
      </c>
      <c r="AD4757" s="35">
        <f>+I4757*J4757</f>
        <v>0</v>
      </c>
      <c r="AE4757" s="35">
        <f>+I4757*K4757</f>
        <v>0</v>
      </c>
      <c r="AF4757" s="36">
        <f>IF(Tabla1[[#This Row],[ref pack]]=1,Tabla1[[#This Row],[Pedido]],LCM(Tabla1[[#This Row],[MC VIEJO]],Tabla1[[#This Row],[Pedido]]))</f>
        <v>1</v>
      </c>
      <c r="AG4757" s="36">
        <f>+VLOOKUP(Tabla1[[#This Row],[Artículo]],'.'!$B$2:$D$11481,3,)</f>
        <v>1</v>
      </c>
      <c r="AH4757" s="37" t="str">
        <f>+IFERROR(SEARCH("pack",Tabla1[[#This Row],[PACK]]),"")</f>
        <v/>
      </c>
    </row>
    <row r="4758" spans="1:34" ht="24" customHeight="1" x14ac:dyDescent="0.2">
      <c r="A4758" s="50" t="s">
        <v>8807</v>
      </c>
      <c r="B4758" s="60" t="s">
        <v>9114</v>
      </c>
      <c r="C4758" s="61" t="s">
        <v>9115</v>
      </c>
      <c r="D4758" s="52" t="s">
        <v>27</v>
      </c>
      <c r="E4758" s="53">
        <v>153560.12</v>
      </c>
      <c r="F4758" s="23" t="str">
        <f>+IFERROR(VLOOKUP(Tabla1[[#This Row],[Artículo]],'..'!$B$2:$D$569000,3,),"")</f>
        <v/>
      </c>
      <c r="G4758" s="24" t="str">
        <f>IF(H4758=AF4758,"", "Error MC")</f>
        <v>Error MC</v>
      </c>
      <c r="H4758" s="62"/>
      <c r="I4758" s="54">
        <f>+Tabla1[[#This Row],[MC]]*Tabla1[[#This Row],[Pedido]]*Tabla1[[#This Row],[PVC ]]</f>
        <v>0</v>
      </c>
      <c r="J4758" s="26">
        <v>0.21</v>
      </c>
      <c r="K4758" s="63"/>
      <c r="L4758" s="28" t="s">
        <v>17</v>
      </c>
      <c r="M4758" s="53">
        <v>269421.22600000002</v>
      </c>
      <c r="N4758" s="64" t="str">
        <f>+IF(Tabla1[[#This Row],[F PMPI]]="SÍ","No","Sí")</f>
        <v>Sí</v>
      </c>
      <c r="O4758" s="65">
        <f>+Tabla1[[#This Row],[PVL]]*1.055</f>
        <v>284239.39343</v>
      </c>
      <c r="P4758" s="65">
        <f>+Tabla1[[#This Row],[PVL]]*1.43</f>
        <v>385272.35318000003</v>
      </c>
      <c r="Q4758" s="66" t="str">
        <f>+HYPERLINK(Tabla1[[#This Row],[PAG]])</f>
        <v>https://todomusica.com.ar/productos-sin-categorias-de-netsuite/9355-ilh17trc.html</v>
      </c>
      <c r="R4758" s="67"/>
      <c r="S4758" s="68"/>
      <c r="T4758" s="69"/>
      <c r="U4758" s="69"/>
      <c r="V4758" s="69"/>
      <c r="W4758" s="69"/>
      <c r="X4758" s="69"/>
      <c r="Y4758" s="35"/>
      <c r="Z4758" s="35" t="s">
        <v>28167</v>
      </c>
      <c r="AA4758" s="36">
        <v>1</v>
      </c>
      <c r="AB4758" s="35" t="s">
        <v>27</v>
      </c>
      <c r="AC4758" s="35" t="str">
        <f>+IF(Tabla1[[#This Row],[STK]]="no","Sin STK", "STK disponible")</f>
        <v>Sin STK</v>
      </c>
      <c r="AD4758" s="35">
        <f>+I4758*J4758</f>
        <v>0</v>
      </c>
      <c r="AE4758" s="35">
        <f>+I4758*K4758</f>
        <v>0</v>
      </c>
      <c r="AF4758" s="36">
        <f>IF(Tabla1[[#This Row],[ref pack]]=1,Tabla1[[#This Row],[Pedido]],LCM(Tabla1[[#This Row],[MC VIEJO]],Tabla1[[#This Row],[Pedido]]))</f>
        <v>1</v>
      </c>
      <c r="AG4758" s="36">
        <f>+VLOOKUP(Tabla1[[#This Row],[Artículo]],'.'!$B$2:$D$11481,3,)</f>
        <v>1</v>
      </c>
      <c r="AH4758" s="37" t="str">
        <f>+IFERROR(SEARCH("pack",Tabla1[[#This Row],[PACK]]),"")</f>
        <v/>
      </c>
    </row>
    <row r="4759" spans="1:34" ht="24" customHeight="1" x14ac:dyDescent="0.2">
      <c r="A4759" s="50" t="s">
        <v>8807</v>
      </c>
      <c r="B4759" s="60" t="s">
        <v>9116</v>
      </c>
      <c r="C4759" s="61" t="s">
        <v>9117</v>
      </c>
      <c r="D4759" s="52" t="s">
        <v>9842</v>
      </c>
      <c r="E4759" s="53">
        <v>159249.59</v>
      </c>
      <c r="F4759" s="23" t="str">
        <f>+IFERROR(VLOOKUP(Tabla1[[#This Row],[Artículo]],'..'!$B$2:$D$569000,3,),"")</f>
        <v/>
      </c>
      <c r="G4759" s="24" t="str">
        <f>IF(H4759=AF4759,"", "Error MC")</f>
        <v>Error MC</v>
      </c>
      <c r="H4759" s="62"/>
      <c r="I4759" s="54">
        <f>+Tabla1[[#This Row],[MC]]*Tabla1[[#This Row],[Pedido]]*Tabla1[[#This Row],[PVC ]]</f>
        <v>0</v>
      </c>
      <c r="J4759" s="26">
        <v>0.21</v>
      </c>
      <c r="K4759" s="63"/>
      <c r="L4759" s="28" t="s">
        <v>17</v>
      </c>
      <c r="M4759" s="53">
        <v>279403.41100000002</v>
      </c>
      <c r="N4759" s="64" t="str">
        <f>+IF(Tabla1[[#This Row],[F PMPI]]="SÍ","No","Sí")</f>
        <v>Sí</v>
      </c>
      <c r="O4759" s="65">
        <f>+Tabla1[[#This Row],[PVL]]*1.055</f>
        <v>294770.59860500001</v>
      </c>
      <c r="P4759" s="65">
        <f>+Tabla1[[#This Row],[PVL]]*1.43</f>
        <v>399546.87773000001</v>
      </c>
      <c r="Q4759" s="66" t="str">
        <f>+HYPERLINK(Tabla1[[#This Row],[PAG]])</f>
        <v>https://todomusica.com.ar/platillos/9361-ilh18c.html</v>
      </c>
      <c r="R4759" s="67"/>
      <c r="S4759" s="68"/>
      <c r="T4759" s="69"/>
      <c r="U4759" s="69"/>
      <c r="V4759" s="69"/>
      <c r="W4759" s="69"/>
      <c r="X4759" s="69"/>
      <c r="Y4759" s="35"/>
      <c r="Z4759" s="35" t="s">
        <v>28168</v>
      </c>
      <c r="AA4759" s="36">
        <v>1</v>
      </c>
      <c r="AB4759" s="35" t="s">
        <v>27</v>
      </c>
      <c r="AC4759" s="35" t="str">
        <f>+IF(Tabla1[[#This Row],[STK]]="no","Sin STK", "STK disponible")</f>
        <v>STK disponible</v>
      </c>
      <c r="AD4759" s="35">
        <f>+I4759*J4759</f>
        <v>0</v>
      </c>
      <c r="AE4759" s="35">
        <f>+I4759*K4759</f>
        <v>0</v>
      </c>
      <c r="AF4759" s="36">
        <f>IF(Tabla1[[#This Row],[ref pack]]=1,Tabla1[[#This Row],[Pedido]],LCM(Tabla1[[#This Row],[MC VIEJO]],Tabla1[[#This Row],[Pedido]]))</f>
        <v>1</v>
      </c>
      <c r="AG4759" s="36">
        <f>+VLOOKUP(Tabla1[[#This Row],[Artículo]],'.'!$B$2:$D$11481,3,)</f>
        <v>1</v>
      </c>
      <c r="AH4759" s="37" t="str">
        <f>+IFERROR(SEARCH("pack",Tabla1[[#This Row],[PACK]]),"")</f>
        <v/>
      </c>
    </row>
    <row r="4760" spans="1:34" ht="24" customHeight="1" x14ac:dyDescent="0.2">
      <c r="A4760" s="50" t="s">
        <v>8807</v>
      </c>
      <c r="B4760" s="60" t="s">
        <v>9118</v>
      </c>
      <c r="C4760" s="61" t="s">
        <v>9119</v>
      </c>
      <c r="D4760" s="52" t="s">
        <v>9842</v>
      </c>
      <c r="E4760" s="53">
        <v>159249.59</v>
      </c>
      <c r="F4760" s="23" t="str">
        <f>+IFERROR(VLOOKUP(Tabla1[[#This Row],[Artículo]],'..'!$B$2:$D$569000,3,),"")</f>
        <v/>
      </c>
      <c r="G4760" s="24" t="str">
        <f>IF(H4760=AF4760,"", "Error MC")</f>
        <v>Error MC</v>
      </c>
      <c r="H4760" s="62"/>
      <c r="I4760" s="54">
        <f>+Tabla1[[#This Row],[MC]]*Tabla1[[#This Row],[Pedido]]*Tabla1[[#This Row],[PVC ]]</f>
        <v>0</v>
      </c>
      <c r="J4760" s="26">
        <v>0.21</v>
      </c>
      <c r="K4760" s="63"/>
      <c r="L4760" s="28" t="s">
        <v>17</v>
      </c>
      <c r="M4760" s="53">
        <v>279403.41100000002</v>
      </c>
      <c r="N4760" s="64" t="str">
        <f>+IF(Tabla1[[#This Row],[F PMPI]]="SÍ","No","Sí")</f>
        <v>Sí</v>
      </c>
      <c r="O4760" s="65">
        <f>+Tabla1[[#This Row],[PVL]]*1.055</f>
        <v>294770.59860500001</v>
      </c>
      <c r="P4760" s="65">
        <f>+Tabla1[[#This Row],[PVL]]*1.43</f>
        <v>399546.87773000001</v>
      </c>
      <c r="Q4760" s="66" t="str">
        <f>+HYPERLINK(Tabla1[[#This Row],[PAG]])</f>
        <v>https://todomusica.com.ar/productos-sin-categorias-de-netsuite/9356-ilh18ch.html</v>
      </c>
      <c r="R4760" s="67"/>
      <c r="S4760" s="68"/>
      <c r="T4760" s="69"/>
      <c r="U4760" s="69"/>
      <c r="V4760" s="69"/>
      <c r="W4760" s="69"/>
      <c r="X4760" s="69"/>
      <c r="Y4760" s="35"/>
      <c r="Z4760" s="35" t="s">
        <v>28169</v>
      </c>
      <c r="AA4760" s="36">
        <v>1</v>
      </c>
      <c r="AB4760" s="35" t="s">
        <v>27</v>
      </c>
      <c r="AC4760" s="35" t="str">
        <f>+IF(Tabla1[[#This Row],[STK]]="no","Sin STK", "STK disponible")</f>
        <v>STK disponible</v>
      </c>
      <c r="AD4760" s="35">
        <f>+I4760*J4760</f>
        <v>0</v>
      </c>
      <c r="AE4760" s="35">
        <f>+I4760*K4760</f>
        <v>0</v>
      </c>
      <c r="AF4760" s="36">
        <f>IF(Tabla1[[#This Row],[ref pack]]=1,Tabla1[[#This Row],[Pedido]],LCM(Tabla1[[#This Row],[MC VIEJO]],Tabla1[[#This Row],[Pedido]]))</f>
        <v>1</v>
      </c>
      <c r="AG4760" s="36">
        <f>+VLOOKUP(Tabla1[[#This Row],[Artículo]],'.'!$B$2:$D$11481,3,)</f>
        <v>1</v>
      </c>
      <c r="AH4760" s="37" t="str">
        <f>+IFERROR(SEARCH("pack",Tabla1[[#This Row],[PACK]]),"")</f>
        <v/>
      </c>
    </row>
    <row r="4761" spans="1:34" ht="24" customHeight="1" x14ac:dyDescent="0.2">
      <c r="A4761" s="50" t="s">
        <v>8807</v>
      </c>
      <c r="B4761" s="60" t="s">
        <v>9120</v>
      </c>
      <c r="C4761" s="61" t="s">
        <v>9121</v>
      </c>
      <c r="D4761" s="52" t="s">
        <v>9842</v>
      </c>
      <c r="E4761" s="53">
        <v>159249.59</v>
      </c>
      <c r="F4761" s="23" t="str">
        <f>+IFERROR(VLOOKUP(Tabla1[[#This Row],[Artículo]],'..'!$B$2:$D$569000,3,),"")</f>
        <v/>
      </c>
      <c r="G4761" s="24" t="str">
        <f>IF(H4761=AF4761,"", "Error MC")</f>
        <v>Error MC</v>
      </c>
      <c r="H4761" s="62"/>
      <c r="I4761" s="54">
        <f>+Tabla1[[#This Row],[MC]]*Tabla1[[#This Row],[Pedido]]*Tabla1[[#This Row],[PVC ]]</f>
        <v>0</v>
      </c>
      <c r="J4761" s="26">
        <v>0.21</v>
      </c>
      <c r="K4761" s="63"/>
      <c r="L4761" s="28" t="s">
        <v>17</v>
      </c>
      <c r="M4761" s="53">
        <v>279403.41100000002</v>
      </c>
      <c r="N4761" s="64" t="str">
        <f>+IF(Tabla1[[#This Row],[F PMPI]]="SÍ","No","Sí")</f>
        <v>Sí</v>
      </c>
      <c r="O4761" s="65">
        <f>+Tabla1[[#This Row],[PVL]]*1.055</f>
        <v>294770.59860500001</v>
      </c>
      <c r="P4761" s="65">
        <f>+Tabla1[[#This Row],[PVL]]*1.43</f>
        <v>399546.87773000001</v>
      </c>
      <c r="Q4761" s="66" t="str">
        <f>+HYPERLINK(Tabla1[[#This Row],[PAG]])</f>
        <v>https://todomusica.com.ar/platillos/9363-ilh18cr.html</v>
      </c>
      <c r="R4761" s="67"/>
      <c r="S4761" s="68"/>
      <c r="T4761" s="69"/>
      <c r="U4761" s="69"/>
      <c r="V4761" s="69"/>
      <c r="W4761" s="69"/>
      <c r="X4761" s="69"/>
      <c r="Y4761" s="35"/>
      <c r="Z4761" s="35" t="s">
        <v>28170</v>
      </c>
      <c r="AA4761" s="36">
        <v>1</v>
      </c>
      <c r="AB4761" s="35" t="s">
        <v>27</v>
      </c>
      <c r="AC4761" s="35" t="str">
        <f>+IF(Tabla1[[#This Row],[STK]]="no","Sin STK", "STK disponible")</f>
        <v>STK disponible</v>
      </c>
      <c r="AD4761" s="35">
        <f>+I4761*J4761</f>
        <v>0</v>
      </c>
      <c r="AE4761" s="35">
        <f>+I4761*K4761</f>
        <v>0</v>
      </c>
      <c r="AF4761" s="36">
        <f>IF(Tabla1[[#This Row],[ref pack]]=1,Tabla1[[#This Row],[Pedido]],LCM(Tabla1[[#This Row],[MC VIEJO]],Tabla1[[#This Row],[Pedido]]))</f>
        <v>1</v>
      </c>
      <c r="AG4761" s="36">
        <f>+VLOOKUP(Tabla1[[#This Row],[Artículo]],'.'!$B$2:$D$11481,3,)</f>
        <v>1</v>
      </c>
      <c r="AH4761" s="37" t="str">
        <f>+IFERROR(SEARCH("pack",Tabla1[[#This Row],[PACK]]),"")</f>
        <v/>
      </c>
    </row>
    <row r="4762" spans="1:34" ht="24" customHeight="1" x14ac:dyDescent="0.2">
      <c r="A4762" s="50" t="s">
        <v>8807</v>
      </c>
      <c r="B4762" s="60" t="s">
        <v>9122</v>
      </c>
      <c r="C4762" s="61" t="s">
        <v>9123</v>
      </c>
      <c r="D4762" s="52" t="s">
        <v>27</v>
      </c>
      <c r="E4762" s="53">
        <v>165728.63</v>
      </c>
      <c r="F4762" s="23" t="str">
        <f>+IFERROR(VLOOKUP(Tabla1[[#This Row],[Artículo]],'..'!$B$2:$D$569000,3,),"")</f>
        <v/>
      </c>
      <c r="G4762" s="24" t="str">
        <f>IF(H4762=AF4762,"", "Error MC")</f>
        <v>Error MC</v>
      </c>
      <c r="H4762" s="62"/>
      <c r="I4762" s="54">
        <f>+Tabla1[[#This Row],[MC]]*Tabla1[[#This Row],[Pedido]]*Tabla1[[#This Row],[PVC ]]</f>
        <v>0</v>
      </c>
      <c r="J4762" s="26">
        <v>0.21</v>
      </c>
      <c r="K4762" s="63"/>
      <c r="L4762" s="28" t="s">
        <v>17</v>
      </c>
      <c r="M4762" s="53">
        <v>290770.87699999998</v>
      </c>
      <c r="N4762" s="64" t="str">
        <f>+IF(Tabla1[[#This Row],[F PMPI]]="SÍ","No","Sí")</f>
        <v>Sí</v>
      </c>
      <c r="O4762" s="65">
        <f>+Tabla1[[#This Row],[PVL]]*1.055</f>
        <v>306763.27523499995</v>
      </c>
      <c r="P4762" s="65">
        <f>+Tabla1[[#This Row],[PVL]]*1.43</f>
        <v>415802.35410999996</v>
      </c>
      <c r="Q4762" s="66" t="str">
        <f>+HYPERLINK(Tabla1[[#This Row],[PAG]])</f>
        <v>https://todomusica.com.ar/platillos/9362-ilh19c.html</v>
      </c>
      <c r="R4762" s="67"/>
      <c r="S4762" s="68"/>
      <c r="T4762" s="69"/>
      <c r="U4762" s="69"/>
      <c r="V4762" s="69"/>
      <c r="W4762" s="69"/>
      <c r="X4762" s="69"/>
      <c r="Y4762" s="35"/>
      <c r="Z4762" s="35" t="s">
        <v>28171</v>
      </c>
      <c r="AA4762" s="36">
        <v>1</v>
      </c>
      <c r="AB4762" s="35" t="s">
        <v>27</v>
      </c>
      <c r="AC4762" s="35" t="str">
        <f>+IF(Tabla1[[#This Row],[STK]]="no","Sin STK", "STK disponible")</f>
        <v>Sin STK</v>
      </c>
      <c r="AD4762" s="35">
        <f>+I4762*J4762</f>
        <v>0</v>
      </c>
      <c r="AE4762" s="35">
        <f>+I4762*K4762</f>
        <v>0</v>
      </c>
      <c r="AF4762" s="36">
        <f>IF(Tabla1[[#This Row],[ref pack]]=1,Tabla1[[#This Row],[Pedido]],LCM(Tabla1[[#This Row],[MC VIEJO]],Tabla1[[#This Row],[Pedido]]))</f>
        <v>1</v>
      </c>
      <c r="AG4762" s="36">
        <f>+VLOOKUP(Tabla1[[#This Row],[Artículo]],'.'!$B$2:$D$11481,3,)</f>
        <v>1</v>
      </c>
      <c r="AH4762" s="37" t="str">
        <f>+IFERROR(SEARCH("pack",Tabla1[[#This Row],[PACK]]),"")</f>
        <v/>
      </c>
    </row>
    <row r="4763" spans="1:34" ht="24" customHeight="1" x14ac:dyDescent="0.2">
      <c r="A4763" s="50" t="s">
        <v>8807</v>
      </c>
      <c r="B4763" s="60" t="s">
        <v>9124</v>
      </c>
      <c r="C4763" s="61" t="s">
        <v>9125</v>
      </c>
      <c r="D4763" s="52" t="s">
        <v>9842</v>
      </c>
      <c r="E4763" s="53">
        <v>195083.71</v>
      </c>
      <c r="F4763" s="23" t="str">
        <f>+IFERROR(VLOOKUP(Tabla1[[#This Row],[Artículo]],'..'!$B$2:$D$569000,3,),"")</f>
        <v/>
      </c>
      <c r="G4763" s="24" t="str">
        <f>IF(H4763=AF4763,"", "Error MC")</f>
        <v>Error MC</v>
      </c>
      <c r="H4763" s="62"/>
      <c r="I4763" s="54">
        <f>+Tabla1[[#This Row],[MC]]*Tabla1[[#This Row],[Pedido]]*Tabla1[[#This Row],[PVC ]]</f>
        <v>0</v>
      </c>
      <c r="J4763" s="26">
        <v>0.21</v>
      </c>
      <c r="K4763" s="63"/>
      <c r="L4763" s="28" t="s">
        <v>17</v>
      </c>
      <c r="M4763" s="53">
        <v>342274.37</v>
      </c>
      <c r="N4763" s="64" t="str">
        <f>+IF(Tabla1[[#This Row],[F PMPI]]="SÍ","No","Sí")</f>
        <v>Sí</v>
      </c>
      <c r="O4763" s="65">
        <f>+Tabla1[[#This Row],[PVL]]*1.055</f>
        <v>361099.46034999995</v>
      </c>
      <c r="P4763" s="65">
        <f>+Tabla1[[#This Row],[PVL]]*1.43</f>
        <v>489452.34909999999</v>
      </c>
      <c r="Q4763" s="66" t="str">
        <f>+HYPERLINK(Tabla1[[#This Row],[PAG]])</f>
        <v>https://todomusica.com.ar/platillos/9364-ilh20cr.html</v>
      </c>
      <c r="R4763" s="67"/>
      <c r="S4763" s="68"/>
      <c r="T4763" s="69"/>
      <c r="U4763" s="69"/>
      <c r="V4763" s="69"/>
      <c r="W4763" s="69"/>
      <c r="X4763" s="69"/>
      <c r="Y4763" s="35"/>
      <c r="Z4763" s="35" t="s">
        <v>28172</v>
      </c>
      <c r="AA4763" s="36">
        <v>1</v>
      </c>
      <c r="AB4763" s="35" t="s">
        <v>27</v>
      </c>
      <c r="AC4763" s="35" t="str">
        <f>+IF(Tabla1[[#This Row],[STK]]="no","Sin STK", "STK disponible")</f>
        <v>STK disponible</v>
      </c>
      <c r="AD4763" s="35">
        <f>+I4763*J4763</f>
        <v>0</v>
      </c>
      <c r="AE4763" s="35">
        <f>+I4763*K4763</f>
        <v>0</v>
      </c>
      <c r="AF4763" s="36">
        <f>IF(Tabla1[[#This Row],[ref pack]]=1,Tabla1[[#This Row],[Pedido]],LCM(Tabla1[[#This Row],[MC VIEJO]],Tabla1[[#This Row],[Pedido]]))</f>
        <v>1</v>
      </c>
      <c r="AG4763" s="36">
        <f>+VLOOKUP(Tabla1[[#This Row],[Artículo]],'.'!$B$2:$D$11481,3,)</f>
        <v>1</v>
      </c>
      <c r="AH4763" s="37" t="str">
        <f>+IFERROR(SEARCH("pack",Tabla1[[#This Row],[PACK]]),"")</f>
        <v/>
      </c>
    </row>
    <row r="4764" spans="1:34" ht="24" customHeight="1" x14ac:dyDescent="0.2">
      <c r="A4764" s="50" t="s">
        <v>8807</v>
      </c>
      <c r="B4764" s="60" t="s">
        <v>9126</v>
      </c>
      <c r="C4764" s="61" t="s">
        <v>9127</v>
      </c>
      <c r="D4764" s="52" t="s">
        <v>27</v>
      </c>
      <c r="E4764" s="53">
        <v>195083.71</v>
      </c>
      <c r="F4764" s="23" t="str">
        <f>+IFERROR(VLOOKUP(Tabla1[[#This Row],[Artículo]],'..'!$B$2:$D$569000,3,),"")</f>
        <v/>
      </c>
      <c r="G4764" s="24" t="str">
        <f>IF(H4764=AF4764,"", "Error MC")</f>
        <v>Error MC</v>
      </c>
      <c r="H4764" s="62"/>
      <c r="I4764" s="54">
        <f>+Tabla1[[#This Row],[MC]]*Tabla1[[#This Row],[Pedido]]*Tabla1[[#This Row],[PVC ]]</f>
        <v>0</v>
      </c>
      <c r="J4764" s="26">
        <v>0.21</v>
      </c>
      <c r="K4764" s="63"/>
      <c r="L4764" s="28" t="s">
        <v>17</v>
      </c>
      <c r="M4764" s="53">
        <v>342274.37</v>
      </c>
      <c r="N4764" s="64" t="str">
        <f>+IF(Tabla1[[#This Row],[F PMPI]]="SÍ","No","Sí")</f>
        <v>Sí</v>
      </c>
      <c r="O4764" s="65">
        <f>+Tabla1[[#This Row],[PVL]]*1.055</f>
        <v>361099.46034999995</v>
      </c>
      <c r="P4764" s="65">
        <f>+Tabla1[[#This Row],[PVL]]*1.43</f>
        <v>489452.34909999999</v>
      </c>
      <c r="Q4764" s="66" t="str">
        <f>+HYPERLINK(Tabla1[[#This Row],[PAG]])</f>
        <v>https://todomusica.com.ar/productos-sin-categorias-de-netsuite/9365-ilh20r.html</v>
      </c>
      <c r="R4764" s="67"/>
      <c r="S4764" s="68"/>
      <c r="T4764" s="69"/>
      <c r="U4764" s="69"/>
      <c r="V4764" s="69"/>
      <c r="W4764" s="69"/>
      <c r="X4764" s="69"/>
      <c r="Y4764" s="35"/>
      <c r="Z4764" s="35" t="s">
        <v>28173</v>
      </c>
      <c r="AA4764" s="36">
        <v>1</v>
      </c>
      <c r="AB4764" s="35" t="s">
        <v>27</v>
      </c>
      <c r="AC4764" s="35" t="str">
        <f>+IF(Tabla1[[#This Row],[STK]]="no","Sin STK", "STK disponible")</f>
        <v>Sin STK</v>
      </c>
      <c r="AD4764" s="35">
        <f>+I4764*J4764</f>
        <v>0</v>
      </c>
      <c r="AE4764" s="35">
        <f>+I4764*K4764</f>
        <v>0</v>
      </c>
      <c r="AF4764" s="36">
        <f>IF(Tabla1[[#This Row],[ref pack]]=1,Tabla1[[#This Row],[Pedido]],LCM(Tabla1[[#This Row],[MC VIEJO]],Tabla1[[#This Row],[Pedido]]))</f>
        <v>1</v>
      </c>
      <c r="AG4764" s="36">
        <f>+VLOOKUP(Tabla1[[#This Row],[Artículo]],'.'!$B$2:$D$11481,3,)</f>
        <v>1</v>
      </c>
      <c r="AH4764" s="37" t="str">
        <f>+IFERROR(SEARCH("pack",Tabla1[[#This Row],[PACK]]),"")</f>
        <v/>
      </c>
    </row>
    <row r="4765" spans="1:34" ht="24" customHeight="1" x14ac:dyDescent="0.2">
      <c r="A4765" s="50" t="s">
        <v>8807</v>
      </c>
      <c r="B4765" s="60" t="s">
        <v>9128</v>
      </c>
      <c r="C4765" s="61" t="s">
        <v>9129</v>
      </c>
      <c r="D4765" s="52" t="s">
        <v>9842</v>
      </c>
      <c r="E4765" s="53">
        <v>218193.67</v>
      </c>
      <c r="F4765" s="23" t="str">
        <f>+IFERROR(VLOOKUP(Tabla1[[#This Row],[Artículo]],'..'!$B$2:$D$569000,3,),"")</f>
        <v/>
      </c>
      <c r="G4765" s="24" t="str">
        <f>IF(H4765=AF4765,"", "Error MC")</f>
        <v>Error MC</v>
      </c>
      <c r="H4765" s="62"/>
      <c r="I4765" s="54">
        <f>+Tabla1[[#This Row],[MC]]*Tabla1[[#This Row],[Pedido]]*Tabla1[[#This Row],[PVC ]]</f>
        <v>0</v>
      </c>
      <c r="J4765" s="26">
        <v>0.21</v>
      </c>
      <c r="K4765" s="63"/>
      <c r="L4765" s="28" t="s">
        <v>17</v>
      </c>
      <c r="M4765" s="53">
        <v>382820.79200000002</v>
      </c>
      <c r="N4765" s="64" t="str">
        <f>+IF(Tabla1[[#This Row],[F PMPI]]="SÍ","No","Sí")</f>
        <v>Sí</v>
      </c>
      <c r="O4765" s="65">
        <f>+Tabla1[[#This Row],[PVL]]*1.055</f>
        <v>403875.93556000001</v>
      </c>
      <c r="P4765" s="65">
        <f>+Tabla1[[#This Row],[PVL]]*1.43</f>
        <v>547433.73256000003</v>
      </c>
      <c r="Q4765" s="66" t="str">
        <f>+HYPERLINK(Tabla1[[#This Row],[PAG]])</f>
        <v/>
      </c>
      <c r="R4765" s="67"/>
      <c r="S4765" s="68"/>
      <c r="T4765" s="69"/>
      <c r="U4765" s="69"/>
      <c r="V4765" s="69"/>
      <c r="W4765" s="69"/>
      <c r="X4765" s="69"/>
      <c r="Y4765" s="35"/>
      <c r="Z4765" s="35" t="s">
        <v>65</v>
      </c>
      <c r="AA4765" s="36">
        <v>1</v>
      </c>
      <c r="AB4765" s="35" t="s">
        <v>27</v>
      </c>
      <c r="AC4765" s="35" t="str">
        <f>+IF(Tabla1[[#This Row],[STK]]="no","Sin STK", "STK disponible")</f>
        <v>STK disponible</v>
      </c>
      <c r="AD4765" s="35">
        <f>+I4765*J4765</f>
        <v>0</v>
      </c>
      <c r="AE4765" s="35">
        <f>+I4765*K4765</f>
        <v>0</v>
      </c>
      <c r="AF4765" s="36">
        <f>IF(Tabla1[[#This Row],[ref pack]]=1,Tabla1[[#This Row],[Pedido]],LCM(Tabla1[[#This Row],[MC VIEJO]],Tabla1[[#This Row],[Pedido]]))</f>
        <v>1</v>
      </c>
      <c r="AG4765" s="36">
        <f>+VLOOKUP(Tabla1[[#This Row],[Artículo]],'.'!$B$2:$D$11481,3,)</f>
        <v>1</v>
      </c>
      <c r="AH4765" s="37" t="str">
        <f>+IFERROR(SEARCH("pack",Tabla1[[#This Row],[PACK]]),"")</f>
        <v/>
      </c>
    </row>
    <row r="4766" spans="1:34" ht="24" customHeight="1" x14ac:dyDescent="0.2">
      <c r="A4766" s="50" t="s">
        <v>8807</v>
      </c>
      <c r="B4766" s="60" t="s">
        <v>22834</v>
      </c>
      <c r="C4766" s="61" t="s">
        <v>24253</v>
      </c>
      <c r="D4766" s="52" t="s">
        <v>27</v>
      </c>
      <c r="E4766" s="53">
        <v>8961.26</v>
      </c>
      <c r="F4766" s="23" t="str">
        <f>+IFERROR(VLOOKUP(Tabla1[[#This Row],[Artículo]],'..'!$B$2:$D$569000,3,),"")</f>
        <v/>
      </c>
      <c r="G4766" s="24" t="str">
        <f>IF(H4766=AF4766,"", "Error MC")</f>
        <v>Error MC</v>
      </c>
      <c r="H4766" s="62"/>
      <c r="I4766" s="54">
        <f>+Tabla1[[#This Row],[MC]]*Tabla1[[#This Row],[Pedido]]*Tabla1[[#This Row],[PVC ]]</f>
        <v>0</v>
      </c>
      <c r="J4766" s="26">
        <v>0.21</v>
      </c>
      <c r="K4766" s="63"/>
      <c r="L4766" s="28" t="s">
        <v>17</v>
      </c>
      <c r="M4766" s="53">
        <v>15722.534</v>
      </c>
      <c r="N4766" s="64" t="str">
        <f>+IF(Tabla1[[#This Row],[F PMPI]]="SÍ","No","Sí")</f>
        <v>Sí</v>
      </c>
      <c r="O4766" s="65">
        <f>+Tabla1[[#This Row],[PVL]]*1.055</f>
        <v>16587.273369999999</v>
      </c>
      <c r="P4766" s="65">
        <f>+Tabla1[[#This Row],[PVL]]*1.43</f>
        <v>22483.223619999997</v>
      </c>
      <c r="Q4766" s="66" t="str">
        <f>+HYPERLINK(Tabla1[[#This Row],[PAG]])</f>
        <v>https://todomusica.com.ar/productos-sin-categorias-de-netsuite/7642-jazz-maple-drumsticks-6-pair.html</v>
      </c>
      <c r="R4766" s="67"/>
      <c r="S4766" s="68"/>
      <c r="T4766" s="69"/>
      <c r="U4766" s="69"/>
      <c r="V4766" s="69"/>
      <c r="W4766" s="69"/>
      <c r="X4766" s="69"/>
      <c r="Y4766" s="35"/>
      <c r="Z4766" s="35" t="s">
        <v>28174</v>
      </c>
      <c r="AA4766" s="36">
        <v>1</v>
      </c>
      <c r="AB4766" s="35" t="s">
        <v>27</v>
      </c>
      <c r="AC4766" s="35" t="str">
        <f>+IF(Tabla1[[#This Row],[STK]]="no","Sin STK", "STK disponible")</f>
        <v>Sin STK</v>
      </c>
      <c r="AD4766" s="35">
        <f>+I4766*J4766</f>
        <v>0</v>
      </c>
      <c r="AE4766" s="35">
        <f>+I4766*K4766</f>
        <v>0</v>
      </c>
      <c r="AF4766" s="36">
        <f>IF(Tabla1[[#This Row],[ref pack]]=1,Tabla1[[#This Row],[Pedido]],LCM(Tabla1[[#This Row],[MC VIEJO]],Tabla1[[#This Row],[Pedido]]))</f>
        <v>6</v>
      </c>
      <c r="AG4766" s="36">
        <f>+VLOOKUP(Tabla1[[#This Row],[Artículo]],'.'!$B$2:$D$11481,3,)</f>
        <v>6</v>
      </c>
      <c r="AH4766" s="37" t="str">
        <f>+IFERROR(SEARCH("pack",Tabla1[[#This Row],[PACK]]),"")</f>
        <v/>
      </c>
    </row>
    <row r="4767" spans="1:34" ht="24" customHeight="1" x14ac:dyDescent="0.2">
      <c r="A4767" s="50" t="s">
        <v>8807</v>
      </c>
      <c r="B4767" s="60" t="s">
        <v>9130</v>
      </c>
      <c r="C4767" s="61" t="s">
        <v>9131</v>
      </c>
      <c r="D4767" s="52" t="s">
        <v>27</v>
      </c>
      <c r="E4767" s="53">
        <v>8961.27</v>
      </c>
      <c r="F4767" s="23" t="str">
        <f>+IFERROR(VLOOKUP(Tabla1[[#This Row],[Artículo]],'..'!$B$2:$D$569000,3,),"")</f>
        <v/>
      </c>
      <c r="G4767" s="24" t="str">
        <f>IF(H4767=AF4767,"", "Error MC")</f>
        <v>Error MC</v>
      </c>
      <c r="H4767" s="62"/>
      <c r="I4767" s="54">
        <f>+Tabla1[[#This Row],[MC]]*Tabla1[[#This Row],[Pedido]]*Tabla1[[#This Row],[PVC ]]</f>
        <v>0</v>
      </c>
      <c r="J4767" s="26">
        <v>0.21</v>
      </c>
      <c r="K4767" s="63"/>
      <c r="L4767" s="28" t="s">
        <v>17</v>
      </c>
      <c r="M4767" s="53">
        <v>15722.546</v>
      </c>
      <c r="N4767" s="64" t="str">
        <f>+IF(Tabla1[[#This Row],[F PMPI]]="SÍ","No","Sí")</f>
        <v>Sí</v>
      </c>
      <c r="O4767" s="65">
        <f>+Tabla1[[#This Row],[PVL]]*1.055</f>
        <v>16587.286029999999</v>
      </c>
      <c r="P4767" s="65">
        <f>+Tabla1[[#This Row],[PVL]]*1.43</f>
        <v>22483.24078</v>
      </c>
      <c r="Q4767" s="66" t="str">
        <f>+HYPERLINK(Tabla1[[#This Row],[PAG]])</f>
        <v>https://todomusica.com.ar/palillos/1400-jznn.html</v>
      </c>
      <c r="R4767" s="67"/>
      <c r="S4767" s="68"/>
      <c r="T4767" s="69"/>
      <c r="U4767" s="69"/>
      <c r="V4767" s="69"/>
      <c r="W4767" s="69"/>
      <c r="X4767" s="69"/>
      <c r="Y4767" s="35"/>
      <c r="Z4767" s="35" t="s">
        <v>28175</v>
      </c>
      <c r="AA4767" s="36">
        <v>1</v>
      </c>
      <c r="AB4767" s="35" t="s">
        <v>27</v>
      </c>
      <c r="AC4767" s="35" t="str">
        <f>+IF(Tabla1[[#This Row],[STK]]="no","Sin STK", "STK disponible")</f>
        <v>Sin STK</v>
      </c>
      <c r="AD4767" s="35">
        <f>+I4767*J4767</f>
        <v>0</v>
      </c>
      <c r="AE4767" s="35">
        <f>+I4767*K4767</f>
        <v>0</v>
      </c>
      <c r="AF4767" s="36">
        <f>IF(Tabla1[[#This Row],[ref pack]]=1,Tabla1[[#This Row],[Pedido]],LCM(Tabla1[[#This Row],[MC VIEJO]],Tabla1[[#This Row],[Pedido]]))</f>
        <v>6</v>
      </c>
      <c r="AG4767" s="36">
        <f>+VLOOKUP(Tabla1[[#This Row],[Artículo]],'.'!$B$2:$D$11481,3,)</f>
        <v>6</v>
      </c>
      <c r="AH4767" s="37" t="str">
        <f>+IFERROR(SEARCH("pack",Tabla1[[#This Row],[PACK]]),"")</f>
        <v/>
      </c>
    </row>
    <row r="4768" spans="1:34" ht="24" customHeight="1" x14ac:dyDescent="0.2">
      <c r="A4768" s="50" t="s">
        <v>8807</v>
      </c>
      <c r="B4768" s="60" t="s">
        <v>9132</v>
      </c>
      <c r="C4768" s="61" t="s">
        <v>9133</v>
      </c>
      <c r="D4768" s="52" t="s">
        <v>9842</v>
      </c>
      <c r="E4768" s="53">
        <v>1164704.4099999999</v>
      </c>
      <c r="F4768" s="23" t="str">
        <f>+IFERROR(VLOOKUP(Tabla1[[#This Row],[Artículo]],'..'!$B$2:$D$569000,3,),"")</f>
        <v/>
      </c>
      <c r="G4768" s="24" t="str">
        <f>IF(H4768=AF4768,"", "Error MC")</f>
        <v>Error MC</v>
      </c>
      <c r="H4768" s="62"/>
      <c r="I4768" s="54">
        <f>+Tabla1[[#This Row],[MC]]*Tabla1[[#This Row],[Pedido]]*Tabla1[[#This Row],[PVC ]]</f>
        <v>0</v>
      </c>
      <c r="J4768" s="26">
        <v>0.21</v>
      </c>
      <c r="K4768" s="63"/>
      <c r="L4768" s="28" t="s">
        <v>17</v>
      </c>
      <c r="M4768" s="53">
        <v>2043473.882</v>
      </c>
      <c r="N4768" s="64" t="str">
        <f>+IF(Tabla1[[#This Row],[F PMPI]]="SÍ","No","Sí")</f>
        <v>Sí</v>
      </c>
      <c r="O4768" s="65">
        <f>+Tabla1[[#This Row],[PVL]]*1.055</f>
        <v>2155864.94551</v>
      </c>
      <c r="P4768" s="65">
        <f>+Tabla1[[#This Row],[PVL]]*1.43</f>
        <v>2922167.6512599997</v>
      </c>
      <c r="Q4768" s="66" t="str">
        <f>+HYPERLINK(Tabla1[[#This Row],[PAG]])</f>
        <v>https://todomusica.com.ar/productos-sin-categorias-de-netsuite/9323-k-custom-dark-cymbal-set.html</v>
      </c>
      <c r="R4768" s="67"/>
      <c r="S4768" s="68"/>
      <c r="T4768" s="69"/>
      <c r="U4768" s="69"/>
      <c r="V4768" s="69"/>
      <c r="W4768" s="69"/>
      <c r="X4768" s="69"/>
      <c r="Y4768" s="35"/>
      <c r="Z4768" s="35" t="s">
        <v>28176</v>
      </c>
      <c r="AA4768" s="36">
        <v>1</v>
      </c>
      <c r="AB4768" s="35" t="s">
        <v>27</v>
      </c>
      <c r="AC4768" s="35" t="str">
        <f>+IF(Tabla1[[#This Row],[STK]]="no","Sin STK", "STK disponible")</f>
        <v>STK disponible</v>
      </c>
      <c r="AD4768" s="35">
        <f>+I4768*J4768</f>
        <v>0</v>
      </c>
      <c r="AE4768" s="35">
        <f>+I4768*K4768</f>
        <v>0</v>
      </c>
      <c r="AF4768" s="36">
        <f>IF(Tabla1[[#This Row],[ref pack]]=1,Tabla1[[#This Row],[Pedido]],LCM(Tabla1[[#This Row],[MC VIEJO]],Tabla1[[#This Row],[Pedido]]))</f>
        <v>1</v>
      </c>
      <c r="AG4768" s="36">
        <f>+VLOOKUP(Tabla1[[#This Row],[Artículo]],'.'!$B$2:$D$11481,3,)</f>
        <v>1</v>
      </c>
      <c r="AH4768" s="37" t="str">
        <f>+IFERROR(SEARCH("pack",Tabla1[[#This Row],[PACK]]),"")</f>
        <v/>
      </c>
    </row>
    <row r="4769" spans="1:34" ht="24" customHeight="1" x14ac:dyDescent="0.2">
      <c r="A4769" s="50" t="s">
        <v>8807</v>
      </c>
      <c r="B4769" s="60" t="s">
        <v>9134</v>
      </c>
      <c r="C4769" s="61" t="s">
        <v>9135</v>
      </c>
      <c r="D4769" s="52" t="s">
        <v>9842</v>
      </c>
      <c r="E4769" s="53">
        <v>1008542.92</v>
      </c>
      <c r="F4769" s="23" t="str">
        <f>+IFERROR(VLOOKUP(Tabla1[[#This Row],[Artículo]],'..'!$B$2:$D$569000,3,),"")</f>
        <v/>
      </c>
      <c r="G4769" s="24" t="str">
        <f>IF(H4769=AF4769,"", "Error MC")</f>
        <v>Error MC</v>
      </c>
      <c r="H4769" s="62"/>
      <c r="I4769" s="54">
        <f>+Tabla1[[#This Row],[MC]]*Tabla1[[#This Row],[Pedido]]*Tabla1[[#This Row],[PVC ]]</f>
        <v>0</v>
      </c>
      <c r="J4769" s="26">
        <v>0.21</v>
      </c>
      <c r="K4769" s="63"/>
      <c r="L4769" s="28" t="s">
        <v>17</v>
      </c>
      <c r="M4769" s="53">
        <v>1769488.548</v>
      </c>
      <c r="N4769" s="64" t="str">
        <f>+IF(Tabla1[[#This Row],[F PMPI]]="SÍ","No","Sí")</f>
        <v>Sí</v>
      </c>
      <c r="O4769" s="65">
        <f>+Tabla1[[#This Row],[PVL]]*1.055</f>
        <v>1866810.4181399997</v>
      </c>
      <c r="P4769" s="65">
        <f>+Tabla1[[#This Row],[PVL]]*1.43</f>
        <v>2530368.6236399999</v>
      </c>
      <c r="Q4769" s="66" t="str">
        <f>+HYPERLINK(Tabla1[[#This Row],[PAG]])</f>
        <v>https://todomusica.com.ar/productos-sin-categorias-de-netsuite/5702-404.html</v>
      </c>
      <c r="R4769" s="67"/>
      <c r="S4769" s="68"/>
      <c r="T4769" s="69"/>
      <c r="U4769" s="69"/>
      <c r="V4769" s="69"/>
      <c r="W4769" s="69"/>
      <c r="X4769" s="69"/>
      <c r="Y4769" s="35"/>
      <c r="Z4769" s="35" t="s">
        <v>28177</v>
      </c>
      <c r="AA4769" s="36">
        <v>1</v>
      </c>
      <c r="AB4769" s="35" t="s">
        <v>27</v>
      </c>
      <c r="AC4769" s="35" t="str">
        <f>+IF(Tabla1[[#This Row],[STK]]="no","Sin STK", "STK disponible")</f>
        <v>STK disponible</v>
      </c>
      <c r="AD4769" s="35">
        <f>+I4769*J4769</f>
        <v>0</v>
      </c>
      <c r="AE4769" s="35">
        <f>+I4769*K4769</f>
        <v>0</v>
      </c>
      <c r="AF4769" s="36">
        <f>IF(Tabla1[[#This Row],[ref pack]]=1,Tabla1[[#This Row],[Pedido]],LCM(Tabla1[[#This Row],[MC VIEJO]],Tabla1[[#This Row],[Pedido]]))</f>
        <v>1</v>
      </c>
      <c r="AG4769" s="36">
        <f>+VLOOKUP(Tabla1[[#This Row],[Artículo]],'.'!$B$2:$D$11481,3,)</f>
        <v>1</v>
      </c>
      <c r="AH4769" s="37" t="str">
        <f>+IFERROR(SEARCH("pack",Tabla1[[#This Row],[PACK]]),"")</f>
        <v/>
      </c>
    </row>
    <row r="4770" spans="1:34" ht="24" customHeight="1" x14ac:dyDescent="0.2">
      <c r="A4770" s="50" t="s">
        <v>8807</v>
      </c>
      <c r="B4770" s="60" t="s">
        <v>9136</v>
      </c>
      <c r="C4770" s="61" t="s">
        <v>9137</v>
      </c>
      <c r="D4770" s="52" t="s">
        <v>9842</v>
      </c>
      <c r="E4770" s="53">
        <v>1138541.6399999999</v>
      </c>
      <c r="F4770" s="23" t="str">
        <f>+IFERROR(VLOOKUP(Tabla1[[#This Row],[Artículo]],'..'!$B$2:$D$569000,3,),"")</f>
        <v/>
      </c>
      <c r="G4770" s="24" t="str">
        <f>IF(H4770=AF4770,"", "Error MC")</f>
        <v>Error MC</v>
      </c>
      <c r="H4770" s="62"/>
      <c r="I4770" s="54">
        <f>+Tabla1[[#This Row],[MC]]*Tabla1[[#This Row],[Pedido]]*Tabla1[[#This Row],[PVC ]]</f>
        <v>0</v>
      </c>
      <c r="J4770" s="26">
        <v>0.21</v>
      </c>
      <c r="K4770" s="63"/>
      <c r="L4770" s="28" t="s">
        <v>17</v>
      </c>
      <c r="M4770" s="53">
        <v>1997571.31</v>
      </c>
      <c r="N4770" s="64" t="str">
        <f>+IF(Tabla1[[#This Row],[F PMPI]]="SÍ","No","Sí")</f>
        <v>Sí</v>
      </c>
      <c r="O4770" s="65">
        <f>+Tabla1[[#This Row],[PVL]]*1.055</f>
        <v>2107437.7320499998</v>
      </c>
      <c r="P4770" s="65">
        <f>+Tabla1[[#This Row],[PVL]]*1.43</f>
        <v>2856526.9733000002</v>
      </c>
      <c r="Q4770" s="66" t="str">
        <f>+HYPERLINK(Tabla1[[#This Row],[PAG]])</f>
        <v/>
      </c>
      <c r="R4770" s="67"/>
      <c r="S4770" s="68"/>
      <c r="T4770" s="69"/>
      <c r="U4770" s="69"/>
      <c r="V4770" s="69"/>
      <c r="W4770" s="69"/>
      <c r="X4770" s="69"/>
      <c r="Y4770" s="35"/>
      <c r="Z4770" s="35" t="s">
        <v>65</v>
      </c>
      <c r="AA4770" s="36">
        <v>1</v>
      </c>
      <c r="AB4770" s="35" t="s">
        <v>27</v>
      </c>
      <c r="AC4770" s="35" t="str">
        <f>+IF(Tabla1[[#This Row],[STK]]="no","Sin STK", "STK disponible")</f>
        <v>STK disponible</v>
      </c>
      <c r="AD4770" s="35">
        <f>+I4770*J4770</f>
        <v>0</v>
      </c>
      <c r="AE4770" s="35">
        <f>+I4770*K4770</f>
        <v>0</v>
      </c>
      <c r="AF4770" s="36">
        <f>IF(Tabla1[[#This Row],[ref pack]]=1,Tabla1[[#This Row],[Pedido]],LCM(Tabla1[[#This Row],[MC VIEJO]],Tabla1[[#This Row],[Pedido]]))</f>
        <v>1</v>
      </c>
      <c r="AG4770" s="36">
        <f>+VLOOKUP(Tabla1[[#This Row],[Artículo]],'.'!$B$2:$D$11481,3,)</f>
        <v>1</v>
      </c>
      <c r="AH4770" s="37" t="str">
        <f>+IFERROR(SEARCH("pack",Tabla1[[#This Row],[PACK]]),"")</f>
        <v/>
      </c>
    </row>
    <row r="4771" spans="1:34" ht="24" customHeight="1" x14ac:dyDescent="0.2">
      <c r="A4771" s="50" t="s">
        <v>8807</v>
      </c>
      <c r="B4771" s="60" t="s">
        <v>9138</v>
      </c>
      <c r="C4771" s="61" t="s">
        <v>9139</v>
      </c>
      <c r="D4771" s="52" t="s">
        <v>9842</v>
      </c>
      <c r="E4771" s="53">
        <v>1154854.8400000001</v>
      </c>
      <c r="F4771" s="23" t="str">
        <f>+IFERROR(VLOOKUP(Tabla1[[#This Row],[Artículo]],'..'!$B$2:$D$569000,3,),"")</f>
        <v/>
      </c>
      <c r="G4771" s="24" t="str">
        <f>IF(H4771=AF4771,"", "Error MC")</f>
        <v>Error MC</v>
      </c>
      <c r="H4771" s="62"/>
      <c r="I4771" s="54">
        <f>+Tabla1[[#This Row],[MC]]*Tabla1[[#This Row],[Pedido]]*Tabla1[[#This Row],[PVC ]]</f>
        <v>0</v>
      </c>
      <c r="J4771" s="26">
        <v>0.21</v>
      </c>
      <c r="K4771" s="63"/>
      <c r="L4771" s="28" t="s">
        <v>17</v>
      </c>
      <c r="M4771" s="53">
        <v>2026192.8189999999</v>
      </c>
      <c r="N4771" s="64" t="str">
        <f>+IF(Tabla1[[#This Row],[F PMPI]]="SÍ","No","Sí")</f>
        <v>Sí</v>
      </c>
      <c r="O4771" s="65">
        <f>+Tabla1[[#This Row],[PVL]]*1.055</f>
        <v>2137633.4240449998</v>
      </c>
      <c r="P4771" s="65">
        <f>+Tabla1[[#This Row],[PVL]]*1.43</f>
        <v>2897455.7311699996</v>
      </c>
      <c r="Q4771" s="66" t="str">
        <f>+HYPERLINK(Tabla1[[#This Row],[PAG]])</f>
        <v>https://todomusica.com.ar/platillos/7357-worship-k-custom-pack.html</v>
      </c>
      <c r="R4771" s="67"/>
      <c r="S4771" s="68"/>
      <c r="T4771" s="69"/>
      <c r="U4771" s="69"/>
      <c r="V4771" s="69"/>
      <c r="W4771" s="69"/>
      <c r="X4771" s="69"/>
      <c r="Y4771" s="35"/>
      <c r="Z4771" s="35" t="s">
        <v>28178</v>
      </c>
      <c r="AA4771" s="36">
        <v>1</v>
      </c>
      <c r="AB4771" s="35" t="s">
        <v>27</v>
      </c>
      <c r="AC4771" s="35" t="str">
        <f>+IF(Tabla1[[#This Row],[STK]]="no","Sin STK", "STK disponible")</f>
        <v>STK disponible</v>
      </c>
      <c r="AD4771" s="35">
        <f>+I4771*J4771</f>
        <v>0</v>
      </c>
      <c r="AE4771" s="35">
        <f>+I4771*K4771</f>
        <v>0</v>
      </c>
      <c r="AF4771" s="36">
        <f>IF(Tabla1[[#This Row],[ref pack]]=1,Tabla1[[#This Row],[Pedido]],LCM(Tabla1[[#This Row],[MC VIEJO]],Tabla1[[#This Row],[Pedido]]))</f>
        <v>1</v>
      </c>
      <c r="AG4771" s="36">
        <f>+VLOOKUP(Tabla1[[#This Row],[Artículo]],'.'!$B$2:$D$11481,3,)</f>
        <v>1</v>
      </c>
      <c r="AH4771" s="37" t="str">
        <f>+IFERROR(SEARCH("pack",Tabla1[[#This Row],[PACK]]),"")</f>
        <v/>
      </c>
    </row>
    <row r="4772" spans="1:34" ht="24" customHeight="1" x14ac:dyDescent="0.2">
      <c r="A4772" s="50" t="s">
        <v>8807</v>
      </c>
      <c r="B4772" s="60" t="s">
        <v>9140</v>
      </c>
      <c r="C4772" s="61" t="s">
        <v>9141</v>
      </c>
      <c r="D4772" s="52" t="s">
        <v>27</v>
      </c>
      <c r="E4772" s="53">
        <v>1079155.83</v>
      </c>
      <c r="F4772" s="23" t="str">
        <f>+IFERROR(VLOOKUP(Tabla1[[#This Row],[Artículo]],'..'!$B$2:$D$569000,3,),"")</f>
        <v/>
      </c>
      <c r="G4772" s="24" t="str">
        <f>IF(H4772=AF4772,"", "Error MC")</f>
        <v>Error MC</v>
      </c>
      <c r="H4772" s="62"/>
      <c r="I4772" s="54">
        <f>+Tabla1[[#This Row],[MC]]*Tabla1[[#This Row],[Pedido]]*Tabla1[[#This Row],[PVC ]]</f>
        <v>0</v>
      </c>
      <c r="J4772" s="26">
        <v>0.21</v>
      </c>
      <c r="K4772" s="63"/>
      <c r="L4772" s="28" t="s">
        <v>17</v>
      </c>
      <c r="M4772" s="53">
        <v>1893378.9</v>
      </c>
      <c r="N4772" s="64" t="str">
        <f>+IF(Tabla1[[#This Row],[F PMPI]]="SÍ","No","Sí")</f>
        <v>Sí</v>
      </c>
      <c r="O4772" s="65">
        <f>+Tabla1[[#This Row],[PVL]]*1.055</f>
        <v>1997514.7394999997</v>
      </c>
      <c r="P4772" s="65">
        <f>+Tabla1[[#This Row],[PVL]]*1.43</f>
        <v>2707531.8269999996</v>
      </c>
      <c r="Q4772" s="66" t="str">
        <f>+HYPERLINK(Tabla1[[#This Row],[PAG]])</f>
        <v>https://todomusica.com.ar/platillos/9871-kp100.html</v>
      </c>
      <c r="R4772" s="67"/>
      <c r="S4772" s="68"/>
      <c r="T4772" s="69"/>
      <c r="U4772" s="69"/>
      <c r="V4772" s="69"/>
      <c r="W4772" s="69"/>
      <c r="X4772" s="69"/>
      <c r="Y4772" s="35"/>
      <c r="Z4772" s="35" t="s">
        <v>28179</v>
      </c>
      <c r="AA4772" s="36">
        <v>1</v>
      </c>
      <c r="AB4772" s="35" t="s">
        <v>27</v>
      </c>
      <c r="AC4772" s="35" t="str">
        <f>+IF(Tabla1[[#This Row],[STK]]="no","Sin STK", "STK disponible")</f>
        <v>Sin STK</v>
      </c>
      <c r="AD4772" s="35">
        <f>+I4772*J4772</f>
        <v>0</v>
      </c>
      <c r="AE4772" s="35">
        <f>+I4772*K4772</f>
        <v>0</v>
      </c>
      <c r="AF4772" s="36">
        <f>IF(Tabla1[[#This Row],[ref pack]]=1,Tabla1[[#This Row],[Pedido]],LCM(Tabla1[[#This Row],[MC VIEJO]],Tabla1[[#This Row],[Pedido]]))</f>
        <v>1</v>
      </c>
      <c r="AG4772" s="36">
        <f>+VLOOKUP(Tabla1[[#This Row],[Artículo]],'.'!$B$2:$D$11481,3,)</f>
        <v>1</v>
      </c>
      <c r="AH4772" s="37" t="str">
        <f>+IFERROR(SEARCH("pack",Tabla1[[#This Row],[PACK]]),"")</f>
        <v/>
      </c>
    </row>
    <row r="4773" spans="1:34" ht="24" customHeight="1" x14ac:dyDescent="0.2">
      <c r="A4773" s="50" t="s">
        <v>8807</v>
      </c>
      <c r="B4773" s="60" t="s">
        <v>9142</v>
      </c>
      <c r="C4773" s="61" t="s">
        <v>9143</v>
      </c>
      <c r="D4773" s="52" t="s">
        <v>27</v>
      </c>
      <c r="E4773" s="53">
        <v>1233305.29</v>
      </c>
      <c r="F4773" s="23" t="str">
        <f>+IFERROR(VLOOKUP(Tabla1[[#This Row],[Artículo]],'..'!$B$2:$D$569000,3,),"")</f>
        <v/>
      </c>
      <c r="G4773" s="24" t="str">
        <f>IF(H4773=AF4773,"", "Error MC")</f>
        <v>Error MC</v>
      </c>
      <c r="H4773" s="62"/>
      <c r="I4773" s="54">
        <f>+Tabla1[[#This Row],[MC]]*Tabla1[[#This Row],[Pedido]]*Tabla1[[#This Row],[PVC ]]</f>
        <v>0</v>
      </c>
      <c r="J4773" s="26">
        <v>0.21</v>
      </c>
      <c r="K4773" s="63"/>
      <c r="L4773" s="28" t="s">
        <v>17</v>
      </c>
      <c r="M4773" s="53">
        <v>2163834.1310000001</v>
      </c>
      <c r="N4773" s="64" t="str">
        <f>+IF(Tabla1[[#This Row],[F PMPI]]="SÍ","No","Sí")</f>
        <v>Sí</v>
      </c>
      <c r="O4773" s="65">
        <f>+Tabla1[[#This Row],[PVL]]*1.055</f>
        <v>2282845.0082049998</v>
      </c>
      <c r="P4773" s="65">
        <f>+Tabla1[[#This Row],[PVL]]*1.43</f>
        <v>3094282.8073299997</v>
      </c>
      <c r="Q4773" s="66" t="str">
        <f>+HYPERLINK(Tabla1[[#This Row],[PAG]])</f>
        <v>https://todomusica.com.ar/platillos/9872-kp110.html</v>
      </c>
      <c r="R4773" s="67"/>
      <c r="S4773" s="68"/>
      <c r="T4773" s="69"/>
      <c r="U4773" s="69"/>
      <c r="V4773" s="69"/>
      <c r="W4773" s="69"/>
      <c r="X4773" s="69"/>
      <c r="Y4773" s="35"/>
      <c r="Z4773" s="35" t="s">
        <v>28180</v>
      </c>
      <c r="AA4773" s="36">
        <v>1</v>
      </c>
      <c r="AB4773" s="35" t="s">
        <v>27</v>
      </c>
      <c r="AC4773" s="35" t="str">
        <f>+IF(Tabla1[[#This Row],[STK]]="no","Sin STK", "STK disponible")</f>
        <v>Sin STK</v>
      </c>
      <c r="AD4773" s="35">
        <f>+I4773*J4773</f>
        <v>0</v>
      </c>
      <c r="AE4773" s="35">
        <f>+I4773*K4773</f>
        <v>0</v>
      </c>
      <c r="AF4773" s="36">
        <f>IF(Tabla1[[#This Row],[ref pack]]=1,Tabla1[[#This Row],[Pedido]],LCM(Tabla1[[#This Row],[MC VIEJO]],Tabla1[[#This Row],[Pedido]]))</f>
        <v>1</v>
      </c>
      <c r="AG4773" s="36">
        <f>+VLOOKUP(Tabla1[[#This Row],[Artículo]],'.'!$B$2:$D$11481,3,)</f>
        <v>1</v>
      </c>
      <c r="AH4773" s="37" t="str">
        <f>+IFERROR(SEARCH("pack",Tabla1[[#This Row],[PACK]]),"")</f>
        <v/>
      </c>
    </row>
    <row r="4774" spans="1:34" ht="24" customHeight="1" x14ac:dyDescent="0.2">
      <c r="A4774" s="50" t="s">
        <v>8807</v>
      </c>
      <c r="B4774" s="60" t="s">
        <v>9144</v>
      </c>
      <c r="C4774" s="61" t="s">
        <v>9145</v>
      </c>
      <c r="D4774" s="52" t="s">
        <v>27</v>
      </c>
      <c r="E4774" s="53">
        <v>443299.99</v>
      </c>
      <c r="F4774" s="23" t="str">
        <f>+IFERROR(VLOOKUP(Tabla1[[#This Row],[Artículo]],'..'!$B$2:$D$569000,3,),"")</f>
        <v/>
      </c>
      <c r="G4774" s="24" t="str">
        <f>IF(H4774=AF4774,"", "Error MC")</f>
        <v>Error MC</v>
      </c>
      <c r="H4774" s="62"/>
      <c r="I4774" s="54">
        <f>+Tabla1[[#This Row],[MC]]*Tabla1[[#This Row],[Pedido]]*Tabla1[[#This Row],[PVC ]]</f>
        <v>0</v>
      </c>
      <c r="J4774" s="26">
        <v>0.21</v>
      </c>
      <c r="K4774" s="63"/>
      <c r="L4774" s="28" t="s">
        <v>17</v>
      </c>
      <c r="M4774" s="53">
        <v>777769.83799999999</v>
      </c>
      <c r="N4774" s="64" t="str">
        <f>+IF(Tabla1[[#This Row],[F PMPI]]="SÍ","No","Sí")</f>
        <v>Sí</v>
      </c>
      <c r="O4774" s="65">
        <f>+Tabla1[[#This Row],[PVL]]*1.055</f>
        <v>820547.17908999999</v>
      </c>
      <c r="P4774" s="65">
        <f>+Tabla1[[#This Row],[PVL]]*1.43</f>
        <v>1112210.86834</v>
      </c>
      <c r="Q4774" s="66" t="str">
        <f>+HYPERLINK(Tabla1[[#This Row],[PAG]])</f>
        <v>https://todomusica.com.ar/platillos/5709-404.html</v>
      </c>
      <c r="R4774" s="67"/>
      <c r="S4774" s="68"/>
      <c r="T4774" s="69"/>
      <c r="U4774" s="69"/>
      <c r="V4774" s="69"/>
      <c r="W4774" s="69"/>
      <c r="X4774" s="69"/>
      <c r="Y4774" s="35"/>
      <c r="Z4774" s="35" t="s">
        <v>28181</v>
      </c>
      <c r="AA4774" s="36">
        <v>1</v>
      </c>
      <c r="AB4774" s="35" t="s">
        <v>27</v>
      </c>
      <c r="AC4774" s="35" t="str">
        <f>+IF(Tabla1[[#This Row],[STK]]="no","Sin STK", "STK disponible")</f>
        <v>Sin STK</v>
      </c>
      <c r="AD4774" s="35">
        <f>+I4774*J4774</f>
        <v>0</v>
      </c>
      <c r="AE4774" s="35">
        <f>+I4774*K4774</f>
        <v>0</v>
      </c>
      <c r="AF4774" s="36">
        <f>IF(Tabla1[[#This Row],[ref pack]]=1,Tabla1[[#This Row],[Pedido]],LCM(Tabla1[[#This Row],[MC VIEJO]],Tabla1[[#This Row],[Pedido]]))</f>
        <v>1</v>
      </c>
      <c r="AG4774" s="36">
        <f>+VLOOKUP(Tabla1[[#This Row],[Artículo]],'.'!$B$2:$D$11481,3,)</f>
        <v>1</v>
      </c>
      <c r="AH4774" s="37" t="str">
        <f>+IFERROR(SEARCH("pack",Tabla1[[#This Row],[PACK]]),"")</f>
        <v/>
      </c>
    </row>
    <row r="4775" spans="1:34" ht="24" customHeight="1" x14ac:dyDescent="0.2">
      <c r="A4775" s="50" t="s">
        <v>8807</v>
      </c>
      <c r="B4775" s="60" t="s">
        <v>9146</v>
      </c>
      <c r="C4775" s="61" t="s">
        <v>9147</v>
      </c>
      <c r="D4775" s="52" t="s">
        <v>27</v>
      </c>
      <c r="E4775" s="53">
        <v>645052.21</v>
      </c>
      <c r="F4775" s="23" t="str">
        <f>+IFERROR(VLOOKUP(Tabla1[[#This Row],[Artículo]],'..'!$B$2:$D$569000,3,),"")</f>
        <v/>
      </c>
      <c r="G4775" s="24" t="str">
        <f>IF(H4775=AF4775,"", "Error MC")</f>
        <v>Error MC</v>
      </c>
      <c r="H4775" s="62"/>
      <c r="I4775" s="54">
        <f>+Tabla1[[#This Row],[MC]]*Tabla1[[#This Row],[Pedido]]*Tabla1[[#This Row],[PVC ]]</f>
        <v>0</v>
      </c>
      <c r="J4775" s="26">
        <v>0.21</v>
      </c>
      <c r="K4775" s="63"/>
      <c r="L4775" s="28" t="s">
        <v>17</v>
      </c>
      <c r="M4775" s="53">
        <v>1131744.0970000001</v>
      </c>
      <c r="N4775" s="64" t="str">
        <f>+IF(Tabla1[[#This Row],[F PMPI]]="SÍ","No","Sí")</f>
        <v>Sí</v>
      </c>
      <c r="O4775" s="65">
        <f>+Tabla1[[#This Row],[PVL]]*1.055</f>
        <v>1193990.0223350001</v>
      </c>
      <c r="P4775" s="65">
        <f>+Tabla1[[#This Row],[PVL]]*1.43</f>
        <v>1618394.05871</v>
      </c>
      <c r="Q4775" s="66" t="str">
        <f>+HYPERLINK(Tabla1[[#This Row],[PAG]])</f>
        <v>https://todomusica.com.ar/platillos/5710-404.html</v>
      </c>
      <c r="R4775" s="67"/>
      <c r="S4775" s="68"/>
      <c r="T4775" s="69"/>
      <c r="U4775" s="69"/>
      <c r="V4775" s="69"/>
      <c r="W4775" s="69"/>
      <c r="X4775" s="69"/>
      <c r="Y4775" s="35"/>
      <c r="Z4775" s="35" t="s">
        <v>28182</v>
      </c>
      <c r="AA4775" s="36">
        <v>1</v>
      </c>
      <c r="AB4775" s="35" t="s">
        <v>27</v>
      </c>
      <c r="AC4775" s="35" t="str">
        <f>+IF(Tabla1[[#This Row],[STK]]="no","Sin STK", "STK disponible")</f>
        <v>Sin STK</v>
      </c>
      <c r="AD4775" s="35">
        <f>+I4775*J4775</f>
        <v>0</v>
      </c>
      <c r="AE4775" s="35">
        <f>+I4775*K4775</f>
        <v>0</v>
      </c>
      <c r="AF4775" s="36">
        <f>IF(Tabla1[[#This Row],[ref pack]]=1,Tabla1[[#This Row],[Pedido]],LCM(Tabla1[[#This Row],[MC VIEJO]],Tabla1[[#This Row],[Pedido]]))</f>
        <v>1</v>
      </c>
      <c r="AG4775" s="36">
        <f>+VLOOKUP(Tabla1[[#This Row],[Artículo]],'.'!$B$2:$D$11481,3,)</f>
        <v>1</v>
      </c>
      <c r="AH4775" s="37" t="str">
        <f>+IFERROR(SEARCH("pack",Tabla1[[#This Row],[PACK]]),"")</f>
        <v/>
      </c>
    </row>
    <row r="4776" spans="1:34" ht="24" customHeight="1" x14ac:dyDescent="0.2">
      <c r="A4776" s="50" t="s">
        <v>8807</v>
      </c>
      <c r="B4776" s="60" t="s">
        <v>9148</v>
      </c>
      <c r="C4776" s="61" t="s">
        <v>9149</v>
      </c>
      <c r="D4776" s="52" t="s">
        <v>27</v>
      </c>
      <c r="E4776" s="53">
        <v>645052.21</v>
      </c>
      <c r="F4776" s="23" t="str">
        <f>+IFERROR(VLOOKUP(Tabla1[[#This Row],[Artículo]],'..'!$B$2:$D$569000,3,),"")</f>
        <v/>
      </c>
      <c r="G4776" s="24" t="str">
        <f>IF(H4776=AF4776,"", "Error MC")</f>
        <v>Error MC</v>
      </c>
      <c r="H4776" s="62"/>
      <c r="I4776" s="54">
        <f>+Tabla1[[#This Row],[MC]]*Tabla1[[#This Row],[Pedido]]*Tabla1[[#This Row],[PVC ]]</f>
        <v>0</v>
      </c>
      <c r="J4776" s="26">
        <v>0.21</v>
      </c>
      <c r="K4776" s="63"/>
      <c r="L4776" s="28" t="s">
        <v>17</v>
      </c>
      <c r="M4776" s="53">
        <v>1131744.0970000001</v>
      </c>
      <c r="N4776" s="64" t="str">
        <f>+IF(Tabla1[[#This Row],[F PMPI]]="SÍ","No","Sí")</f>
        <v>Sí</v>
      </c>
      <c r="O4776" s="65">
        <f>+Tabla1[[#This Row],[PVL]]*1.055</f>
        <v>1193990.0223350001</v>
      </c>
      <c r="P4776" s="65">
        <f>+Tabla1[[#This Row],[PVL]]*1.43</f>
        <v>1618394.05871</v>
      </c>
      <c r="Q4776" s="66" t="str">
        <f>+HYPERLINK(Tabla1[[#This Row],[PAG]])</f>
        <v>https://todomusica.com.ar/platillos/5703-404.html</v>
      </c>
      <c r="R4776" s="67"/>
      <c r="S4776" s="68"/>
      <c r="T4776" s="69"/>
      <c r="U4776" s="69"/>
      <c r="V4776" s="69"/>
      <c r="W4776" s="69"/>
      <c r="X4776" s="69"/>
      <c r="Y4776" s="35"/>
      <c r="Z4776" s="35" t="s">
        <v>28183</v>
      </c>
      <c r="AA4776" s="36">
        <v>1</v>
      </c>
      <c r="AB4776" s="35" t="s">
        <v>27</v>
      </c>
      <c r="AC4776" s="35" t="str">
        <f>+IF(Tabla1[[#This Row],[STK]]="no","Sin STK", "STK disponible")</f>
        <v>Sin STK</v>
      </c>
      <c r="AD4776" s="35">
        <f>+I4776*J4776</f>
        <v>0</v>
      </c>
      <c r="AE4776" s="35">
        <f>+I4776*K4776</f>
        <v>0</v>
      </c>
      <c r="AF4776" s="36">
        <f>IF(Tabla1[[#This Row],[ref pack]]=1,Tabla1[[#This Row],[Pedido]],LCM(Tabla1[[#This Row],[MC VIEJO]],Tabla1[[#This Row],[Pedido]]))</f>
        <v>1</v>
      </c>
      <c r="AG4776" s="36">
        <f>+VLOOKUP(Tabla1[[#This Row],[Artículo]],'.'!$B$2:$D$11481,3,)</f>
        <v>1</v>
      </c>
      <c r="AH4776" s="37" t="str">
        <f>+IFERROR(SEARCH("pack",Tabla1[[#This Row],[PACK]]),"")</f>
        <v/>
      </c>
    </row>
    <row r="4777" spans="1:34" ht="24" customHeight="1" x14ac:dyDescent="0.2">
      <c r="A4777" s="50" t="s">
        <v>8807</v>
      </c>
      <c r="B4777" s="60" t="s">
        <v>9150</v>
      </c>
      <c r="C4777" s="61" t="s">
        <v>9151</v>
      </c>
      <c r="D4777" s="52" t="s">
        <v>27</v>
      </c>
      <c r="E4777" s="53">
        <v>693739.78</v>
      </c>
      <c r="F4777" s="23" t="str">
        <f>+IFERROR(VLOOKUP(Tabla1[[#This Row],[Artículo]],'..'!$B$2:$D$569000,3,),"")</f>
        <v/>
      </c>
      <c r="G4777" s="24" t="str">
        <f>IF(H4777=AF4777,"", "Error MC")</f>
        <v>Error MC</v>
      </c>
      <c r="H4777" s="62"/>
      <c r="I4777" s="54">
        <f>+Tabla1[[#This Row],[MC]]*Tabla1[[#This Row],[Pedido]]*Tabla1[[#This Row],[PVC ]]</f>
        <v>0</v>
      </c>
      <c r="J4777" s="26">
        <v>0.21</v>
      </c>
      <c r="K4777" s="63"/>
      <c r="L4777" s="28" t="s">
        <v>17</v>
      </c>
      <c r="M4777" s="53">
        <v>1217166.443</v>
      </c>
      <c r="N4777" s="64" t="str">
        <f>+IF(Tabla1[[#This Row],[F PMPI]]="SÍ","No","Sí")</f>
        <v>Sí</v>
      </c>
      <c r="O4777" s="65">
        <f>+Tabla1[[#This Row],[PVL]]*1.055</f>
        <v>1284110.5973649998</v>
      </c>
      <c r="P4777" s="65">
        <f>+Tabla1[[#This Row],[PVL]]*1.43</f>
        <v>1740548.0134899998</v>
      </c>
      <c r="Q4777" s="66" t="str">
        <f>+HYPERLINK(Tabla1[[#This Row],[PAG]])</f>
        <v>https://todomusica.com.ar/productos-sin-categorias-de-netsuite/5704-404.html</v>
      </c>
      <c r="R4777" s="67"/>
      <c r="S4777" s="68"/>
      <c r="T4777" s="69"/>
      <c r="U4777" s="69"/>
      <c r="V4777" s="69"/>
      <c r="W4777" s="69"/>
      <c r="X4777" s="69"/>
      <c r="Y4777" s="35"/>
      <c r="Z4777" s="35" t="s">
        <v>28184</v>
      </c>
      <c r="AA4777" s="36">
        <v>1</v>
      </c>
      <c r="AB4777" s="35" t="s">
        <v>27</v>
      </c>
      <c r="AC4777" s="35" t="str">
        <f>+IF(Tabla1[[#This Row],[STK]]="no","Sin STK", "STK disponible")</f>
        <v>Sin STK</v>
      </c>
      <c r="AD4777" s="35">
        <f>+I4777*J4777</f>
        <v>0</v>
      </c>
      <c r="AE4777" s="35">
        <f>+I4777*K4777</f>
        <v>0</v>
      </c>
      <c r="AF4777" s="36">
        <f>IF(Tabla1[[#This Row],[ref pack]]=1,Tabla1[[#This Row],[Pedido]],LCM(Tabla1[[#This Row],[MC VIEJO]],Tabla1[[#This Row],[Pedido]]))</f>
        <v>1</v>
      </c>
      <c r="AG4777" s="36">
        <f>+VLOOKUP(Tabla1[[#This Row],[Artículo]],'.'!$B$2:$D$11481,3,)</f>
        <v>1</v>
      </c>
      <c r="AH4777" s="37" t="str">
        <f>+IFERROR(SEARCH("pack",Tabla1[[#This Row],[PACK]]),"")</f>
        <v/>
      </c>
    </row>
    <row r="4778" spans="1:34" ht="24" customHeight="1" x14ac:dyDescent="0.2">
      <c r="A4778" s="50" t="s">
        <v>8807</v>
      </c>
      <c r="B4778" s="60" t="s">
        <v>9152</v>
      </c>
      <c r="C4778" s="61" t="s">
        <v>9153</v>
      </c>
      <c r="D4778" s="52" t="s">
        <v>27</v>
      </c>
      <c r="E4778" s="53">
        <v>468554.44</v>
      </c>
      <c r="F4778" s="23" t="str">
        <f>+IFERROR(VLOOKUP(Tabla1[[#This Row],[Artículo]],'..'!$B$2:$D$569000,3,),"")</f>
        <v/>
      </c>
      <c r="G4778" s="24" t="str">
        <f>IF(H4778=AF4778,"", "Error MC")</f>
        <v>Error MC</v>
      </c>
      <c r="H4778" s="62"/>
      <c r="I4778" s="54">
        <f>+Tabla1[[#This Row],[MC]]*Tabla1[[#This Row],[Pedido]]*Tabla1[[#This Row],[PVC ]]</f>
        <v>0</v>
      </c>
      <c r="J4778" s="26">
        <v>0.21</v>
      </c>
      <c r="K4778" s="63"/>
      <c r="L4778" s="28" t="s">
        <v>17</v>
      </c>
      <c r="M4778" s="53">
        <v>822078.76699999999</v>
      </c>
      <c r="N4778" s="64" t="str">
        <f>+IF(Tabla1[[#This Row],[F PMPI]]="SÍ","No","Sí")</f>
        <v>Sí</v>
      </c>
      <c r="O4778" s="65">
        <f>+Tabla1[[#This Row],[PVL]]*1.055</f>
        <v>867293.09918499994</v>
      </c>
      <c r="P4778" s="65">
        <f>+Tabla1[[#This Row],[PVL]]*1.43</f>
        <v>1175572.6368100001</v>
      </c>
      <c r="Q4778" s="66" t="str">
        <f>+HYPERLINK(Tabla1[[#This Row],[PAG]])</f>
        <v>https://todomusica.com.ar/platillos/5705-404.html</v>
      </c>
      <c r="R4778" s="67"/>
      <c r="S4778" s="68"/>
      <c r="T4778" s="69"/>
      <c r="U4778" s="69"/>
      <c r="V4778" s="69"/>
      <c r="W4778" s="69"/>
      <c r="X4778" s="69"/>
      <c r="Y4778" s="35"/>
      <c r="Z4778" s="35" t="s">
        <v>28185</v>
      </c>
      <c r="AA4778" s="36">
        <v>1</v>
      </c>
      <c r="AB4778" s="35" t="s">
        <v>27</v>
      </c>
      <c r="AC4778" s="35" t="str">
        <f>+IF(Tabla1[[#This Row],[STK]]="no","Sin STK", "STK disponible")</f>
        <v>Sin STK</v>
      </c>
      <c r="AD4778" s="35">
        <f>+I4778*J4778</f>
        <v>0</v>
      </c>
      <c r="AE4778" s="35">
        <f>+I4778*K4778</f>
        <v>0</v>
      </c>
      <c r="AF4778" s="36">
        <f>IF(Tabla1[[#This Row],[ref pack]]=1,Tabla1[[#This Row],[Pedido]],LCM(Tabla1[[#This Row],[MC VIEJO]],Tabla1[[#This Row],[Pedido]]))</f>
        <v>1</v>
      </c>
      <c r="AG4778" s="36">
        <f>+VLOOKUP(Tabla1[[#This Row],[Artículo]],'.'!$B$2:$D$11481,3,)</f>
        <v>1</v>
      </c>
      <c r="AH4778" s="37" t="str">
        <f>+IFERROR(SEARCH("pack",Tabla1[[#This Row],[PACK]]),"")</f>
        <v/>
      </c>
    </row>
    <row r="4779" spans="1:34" ht="24" customHeight="1" x14ac:dyDescent="0.2">
      <c r="A4779" s="50" t="s">
        <v>8807</v>
      </c>
      <c r="B4779" s="60" t="s">
        <v>9154</v>
      </c>
      <c r="C4779" s="61" t="s">
        <v>9155</v>
      </c>
      <c r="D4779" s="52" t="s">
        <v>27</v>
      </c>
      <c r="E4779" s="53">
        <v>511173.06</v>
      </c>
      <c r="F4779" s="23" t="str">
        <f>+IFERROR(VLOOKUP(Tabla1[[#This Row],[Artículo]],'..'!$B$2:$D$569000,3,),"")</f>
        <v/>
      </c>
      <c r="G4779" s="24" t="str">
        <f>IF(H4779=AF4779,"", "Error MC")</f>
        <v>Error MC</v>
      </c>
      <c r="H4779" s="62"/>
      <c r="I4779" s="54">
        <f>+Tabla1[[#This Row],[MC]]*Tabla1[[#This Row],[Pedido]]*Tabla1[[#This Row],[PVC ]]</f>
        <v>0</v>
      </c>
      <c r="J4779" s="26">
        <v>0.21</v>
      </c>
      <c r="K4779" s="63"/>
      <c r="L4779" s="28" t="s">
        <v>17</v>
      </c>
      <c r="M4779" s="53">
        <v>896853.13699999999</v>
      </c>
      <c r="N4779" s="64" t="str">
        <f>+IF(Tabla1[[#This Row],[F PMPI]]="SÍ","No","Sí")</f>
        <v>Sí</v>
      </c>
      <c r="O4779" s="65">
        <f>+Tabla1[[#This Row],[PVL]]*1.055</f>
        <v>946180.05953499989</v>
      </c>
      <c r="P4779" s="65">
        <f>+Tabla1[[#This Row],[PVL]]*1.43</f>
        <v>1282499.9859099998</v>
      </c>
      <c r="Q4779" s="66" t="str">
        <f>+HYPERLINK(Tabla1[[#This Row],[PAG]])</f>
        <v>https://todomusica.com.ar/productos-sin-categorias-de-netsuite/5706-404.html</v>
      </c>
      <c r="R4779" s="67"/>
      <c r="S4779" s="68"/>
      <c r="T4779" s="69"/>
      <c r="U4779" s="69"/>
      <c r="V4779" s="69"/>
      <c r="W4779" s="69"/>
      <c r="X4779" s="69"/>
      <c r="Y4779" s="35"/>
      <c r="Z4779" s="35" t="s">
        <v>28186</v>
      </c>
      <c r="AA4779" s="36">
        <v>1</v>
      </c>
      <c r="AB4779" s="35" t="s">
        <v>27</v>
      </c>
      <c r="AC4779" s="35" t="str">
        <f>+IF(Tabla1[[#This Row],[STK]]="no","Sin STK", "STK disponible")</f>
        <v>Sin STK</v>
      </c>
      <c r="AD4779" s="35">
        <f>+I4779*J4779</f>
        <v>0</v>
      </c>
      <c r="AE4779" s="35">
        <f>+I4779*K4779</f>
        <v>0</v>
      </c>
      <c r="AF4779" s="36">
        <f>IF(Tabla1[[#This Row],[ref pack]]=1,Tabla1[[#This Row],[Pedido]],LCM(Tabla1[[#This Row],[MC VIEJO]],Tabla1[[#This Row],[Pedido]]))</f>
        <v>1</v>
      </c>
      <c r="AG4779" s="36">
        <f>+VLOOKUP(Tabla1[[#This Row],[Artículo]],'.'!$B$2:$D$11481,3,)</f>
        <v>1</v>
      </c>
      <c r="AH4779" s="37" t="str">
        <f>+IFERROR(SEARCH("pack",Tabla1[[#This Row],[PACK]]),"")</f>
        <v/>
      </c>
    </row>
    <row r="4780" spans="1:34" ht="24" customHeight="1" x14ac:dyDescent="0.2">
      <c r="A4780" s="50" t="s">
        <v>8807</v>
      </c>
      <c r="B4780" s="60" t="s">
        <v>9156</v>
      </c>
      <c r="C4780" s="61" t="s">
        <v>9157</v>
      </c>
      <c r="D4780" s="52" t="s">
        <v>9842</v>
      </c>
      <c r="E4780" s="53">
        <v>541585.59</v>
      </c>
      <c r="F4780" s="23" t="str">
        <f>+IFERROR(VLOOKUP(Tabla1[[#This Row],[Artículo]],'..'!$B$2:$D$569000,3,),"")</f>
        <v/>
      </c>
      <c r="G4780" s="24" t="str">
        <f>IF(H4780=AF4780,"", "Error MC")</f>
        <v>Error MC</v>
      </c>
      <c r="H4780" s="62"/>
      <c r="I4780" s="54">
        <f>+Tabla1[[#This Row],[MC]]*Tabla1[[#This Row],[Pedido]]*Tabla1[[#This Row],[PVC ]]</f>
        <v>0</v>
      </c>
      <c r="J4780" s="26">
        <v>0.21</v>
      </c>
      <c r="K4780" s="63"/>
      <c r="L4780" s="28" t="s">
        <v>17</v>
      </c>
      <c r="M4780" s="53">
        <v>950211.92299999995</v>
      </c>
      <c r="N4780" s="64" t="str">
        <f>+IF(Tabla1[[#This Row],[F PMPI]]="SÍ","No","Sí")</f>
        <v>Sí</v>
      </c>
      <c r="O4780" s="65">
        <f>+Tabla1[[#This Row],[PVL]]*1.055</f>
        <v>1002473.5787649999</v>
      </c>
      <c r="P4780" s="65">
        <f>+Tabla1[[#This Row],[PVL]]*1.43</f>
        <v>1358803.0498899999</v>
      </c>
      <c r="Q4780" s="66" t="str">
        <f>+HYPERLINK(Tabla1[[#This Row],[PAG]])</f>
        <v>https://todomusica.com.ar/platillos/5707-404.html</v>
      </c>
      <c r="R4780" s="67"/>
      <c r="S4780" s="68"/>
      <c r="T4780" s="69"/>
      <c r="U4780" s="69"/>
      <c r="V4780" s="69"/>
      <c r="W4780" s="69"/>
      <c r="X4780" s="69"/>
      <c r="Y4780" s="35"/>
      <c r="Z4780" s="35" t="s">
        <v>28187</v>
      </c>
      <c r="AA4780" s="36">
        <v>1</v>
      </c>
      <c r="AB4780" s="35" t="s">
        <v>27</v>
      </c>
      <c r="AC4780" s="35" t="str">
        <f>+IF(Tabla1[[#This Row],[STK]]="no","Sin STK", "STK disponible")</f>
        <v>STK disponible</v>
      </c>
      <c r="AD4780" s="35">
        <f>+I4780*J4780</f>
        <v>0</v>
      </c>
      <c r="AE4780" s="35">
        <f>+I4780*K4780</f>
        <v>0</v>
      </c>
      <c r="AF4780" s="36">
        <f>IF(Tabla1[[#This Row],[ref pack]]=1,Tabla1[[#This Row],[Pedido]],LCM(Tabla1[[#This Row],[MC VIEJO]],Tabla1[[#This Row],[Pedido]]))</f>
        <v>1</v>
      </c>
      <c r="AG4780" s="36">
        <f>+VLOOKUP(Tabla1[[#This Row],[Artículo]],'.'!$B$2:$D$11481,3,)</f>
        <v>1</v>
      </c>
      <c r="AH4780" s="37" t="str">
        <f>+IFERROR(SEARCH("pack",Tabla1[[#This Row],[PACK]]),"")</f>
        <v/>
      </c>
    </row>
    <row r="4781" spans="1:34" ht="24" customHeight="1" x14ac:dyDescent="0.2">
      <c r="A4781" s="50" t="s">
        <v>8807</v>
      </c>
      <c r="B4781" s="60" t="s">
        <v>9158</v>
      </c>
      <c r="C4781" s="61" t="s">
        <v>9159</v>
      </c>
      <c r="D4781" s="52" t="s">
        <v>9842</v>
      </c>
      <c r="E4781" s="53">
        <v>645052.21</v>
      </c>
      <c r="F4781" s="23" t="str">
        <f>+IFERROR(VLOOKUP(Tabla1[[#This Row],[Artículo]],'..'!$B$2:$D$569000,3,),"")</f>
        <v/>
      </c>
      <c r="G4781" s="24" t="str">
        <f>IF(H4781=AF4781,"", "Error MC")</f>
        <v>Error MC</v>
      </c>
      <c r="H4781" s="62"/>
      <c r="I4781" s="54">
        <f>+Tabla1[[#This Row],[MC]]*Tabla1[[#This Row],[Pedido]]*Tabla1[[#This Row],[PVC ]]</f>
        <v>0</v>
      </c>
      <c r="J4781" s="26">
        <v>0.21</v>
      </c>
      <c r="K4781" s="63"/>
      <c r="L4781" s="28" t="s">
        <v>17</v>
      </c>
      <c r="M4781" s="53">
        <v>1131744.0970000001</v>
      </c>
      <c r="N4781" s="64" t="str">
        <f>+IF(Tabla1[[#This Row],[F PMPI]]="SÍ","No","Sí")</f>
        <v>Sí</v>
      </c>
      <c r="O4781" s="65">
        <f>+Tabla1[[#This Row],[PVL]]*1.055</f>
        <v>1193990.0223350001</v>
      </c>
      <c r="P4781" s="65">
        <f>+Tabla1[[#This Row],[PVL]]*1.43</f>
        <v>1618394.05871</v>
      </c>
      <c r="Q4781" s="66" t="str">
        <f>+HYPERLINK(Tabla1[[#This Row],[PAG]])</f>
        <v>https://todomusica.com.ar/platillos/5708-404.html</v>
      </c>
      <c r="R4781" s="67"/>
      <c r="S4781" s="68"/>
      <c r="T4781" s="69"/>
      <c r="U4781" s="69"/>
      <c r="V4781" s="69"/>
      <c r="W4781" s="69"/>
      <c r="X4781" s="69"/>
      <c r="Y4781" s="35"/>
      <c r="Z4781" s="35" t="s">
        <v>28188</v>
      </c>
      <c r="AA4781" s="36">
        <v>1</v>
      </c>
      <c r="AB4781" s="35" t="s">
        <v>27</v>
      </c>
      <c r="AC4781" s="35" t="str">
        <f>+IF(Tabla1[[#This Row],[STK]]="no","Sin STK", "STK disponible")</f>
        <v>STK disponible</v>
      </c>
      <c r="AD4781" s="35">
        <f>+I4781*J4781</f>
        <v>0</v>
      </c>
      <c r="AE4781" s="35">
        <f>+I4781*K4781</f>
        <v>0</v>
      </c>
      <c r="AF4781" s="36">
        <f>IF(Tabla1[[#This Row],[ref pack]]=1,Tabla1[[#This Row],[Pedido]],LCM(Tabla1[[#This Row],[MC VIEJO]],Tabla1[[#This Row],[Pedido]]))</f>
        <v>1</v>
      </c>
      <c r="AG4781" s="36">
        <f>+VLOOKUP(Tabla1[[#This Row],[Artículo]],'.'!$B$2:$D$11481,3,)</f>
        <v>1</v>
      </c>
      <c r="AH4781" s="37" t="str">
        <f>+IFERROR(SEARCH("pack",Tabla1[[#This Row],[PACK]]),"")</f>
        <v/>
      </c>
    </row>
    <row r="4782" spans="1:34" ht="24" customHeight="1" x14ac:dyDescent="0.2">
      <c r="A4782" s="50" t="s">
        <v>8807</v>
      </c>
      <c r="B4782" s="60" t="s">
        <v>9160</v>
      </c>
      <c r="C4782" s="61" t="s">
        <v>9161</v>
      </c>
      <c r="D4782" s="52" t="s">
        <v>9842</v>
      </c>
      <c r="E4782" s="53">
        <v>1207376.8700000001</v>
      </c>
      <c r="F4782" s="23" t="str">
        <f>+IFERROR(VLOOKUP(Tabla1[[#This Row],[Artículo]],'..'!$B$2:$D$569000,3,),"")</f>
        <v/>
      </c>
      <c r="G4782" s="24" t="str">
        <f>IF(H4782=AF4782,"", "Error MC")</f>
        <v>Error MC</v>
      </c>
      <c r="H4782" s="62"/>
      <c r="I4782" s="54">
        <f>+Tabla1[[#This Row],[MC]]*Tabla1[[#This Row],[Pedido]]*Tabla1[[#This Row],[PVC ]]</f>
        <v>0</v>
      </c>
      <c r="J4782" s="26">
        <v>0.21</v>
      </c>
      <c r="K4782" s="63"/>
      <c r="L4782" s="28" t="s">
        <v>17</v>
      </c>
      <c r="M4782" s="53">
        <v>2118342.7170000002</v>
      </c>
      <c r="N4782" s="64" t="str">
        <f>+IF(Tabla1[[#This Row],[F PMPI]]="SÍ","No","Sí")</f>
        <v>Sí</v>
      </c>
      <c r="O4782" s="65">
        <f>+Tabla1[[#This Row],[PVL]]*1.055</f>
        <v>2234851.5664349999</v>
      </c>
      <c r="P4782" s="65">
        <f>+Tabla1[[#This Row],[PVL]]*1.43</f>
        <v>3029230.08531</v>
      </c>
      <c r="Q4782" s="66" t="str">
        <f>+HYPERLINK(Tabla1[[#This Row],[PAG]])</f>
        <v/>
      </c>
      <c r="R4782" s="67"/>
      <c r="S4782" s="68"/>
      <c r="T4782" s="69"/>
      <c r="U4782" s="69"/>
      <c r="V4782" s="69"/>
      <c r="W4782" s="69"/>
      <c r="X4782" s="69"/>
      <c r="Y4782" s="35"/>
      <c r="Z4782" s="35" t="s">
        <v>65</v>
      </c>
      <c r="AA4782" s="36">
        <v>1</v>
      </c>
      <c r="AB4782" s="35" t="s">
        <v>27</v>
      </c>
      <c r="AC4782" s="35" t="str">
        <f>+IF(Tabla1[[#This Row],[STK]]="no","Sin STK", "STK disponible")</f>
        <v>STK disponible</v>
      </c>
      <c r="AD4782" s="35">
        <f>+I4782*J4782</f>
        <v>0</v>
      </c>
      <c r="AE4782" s="35">
        <f>+I4782*K4782</f>
        <v>0</v>
      </c>
      <c r="AF4782" s="36">
        <f>IF(Tabla1[[#This Row],[ref pack]]=1,Tabla1[[#This Row],[Pedido]],LCM(Tabla1[[#This Row],[MC VIEJO]],Tabla1[[#This Row],[Pedido]]))</f>
        <v>1</v>
      </c>
      <c r="AG4782" s="36">
        <f>+VLOOKUP(Tabla1[[#This Row],[Artículo]],'.'!$B$2:$D$11481,3,)</f>
        <v>1</v>
      </c>
      <c r="AH4782" s="37" t="str">
        <f>+IFERROR(SEARCH("pack",Tabla1[[#This Row],[PACK]]),"")</f>
        <v/>
      </c>
    </row>
    <row r="4783" spans="1:34" ht="24" customHeight="1" x14ac:dyDescent="0.2">
      <c r="A4783" s="50" t="s">
        <v>8807</v>
      </c>
      <c r="B4783" s="60" t="s">
        <v>9162</v>
      </c>
      <c r="C4783" s="61" t="s">
        <v>9163</v>
      </c>
      <c r="D4783" s="52" t="s">
        <v>27</v>
      </c>
      <c r="E4783" s="53">
        <v>324636.46000000002</v>
      </c>
      <c r="F4783" s="23" t="str">
        <f>+IFERROR(VLOOKUP(Tabla1[[#This Row],[Artículo]],'..'!$B$2:$D$569000,3,),"")</f>
        <v/>
      </c>
      <c r="G4783" s="24" t="str">
        <f>IF(H4783=AF4783,"", "Error MC")</f>
        <v>Error MC</v>
      </c>
      <c r="H4783" s="62"/>
      <c r="I4783" s="54">
        <f>+Tabla1[[#This Row],[MC]]*Tabla1[[#This Row],[Pedido]]*Tabla1[[#This Row],[PVC ]]</f>
        <v>0</v>
      </c>
      <c r="J4783" s="26">
        <v>0.21</v>
      </c>
      <c r="K4783" s="63"/>
      <c r="L4783" s="28" t="s">
        <v>17</v>
      </c>
      <c r="M4783" s="53">
        <v>569574.67299999995</v>
      </c>
      <c r="N4783" s="64" t="str">
        <f>+IF(Tabla1[[#This Row],[F PMPI]]="SÍ","No","Sí")</f>
        <v>Sí</v>
      </c>
      <c r="O4783" s="65">
        <f>+Tabla1[[#This Row],[PVL]]*1.055</f>
        <v>600901.28001499991</v>
      </c>
      <c r="P4783" s="65">
        <f>+Tabla1[[#This Row],[PVL]]*1.43</f>
        <v>814491.78238999995</v>
      </c>
      <c r="Q4783" s="66" t="str">
        <f>+HYPERLINK(Tabla1[[#This Row],[PAG]])</f>
        <v>https://todomusica.com.ar/productos-sin-categorias-de-netsuite/572-k0518.html</v>
      </c>
      <c r="R4783" s="67"/>
      <c r="S4783" s="68"/>
      <c r="T4783" s="69"/>
      <c r="U4783" s="69"/>
      <c r="V4783" s="69"/>
      <c r="W4783" s="69"/>
      <c r="X4783" s="69"/>
      <c r="Y4783" s="35"/>
      <c r="Z4783" s="35" t="s">
        <v>28189</v>
      </c>
      <c r="AA4783" s="36">
        <v>1</v>
      </c>
      <c r="AB4783" s="35" t="s">
        <v>27</v>
      </c>
      <c r="AC4783" s="35" t="str">
        <f>+IF(Tabla1[[#This Row],[STK]]="no","Sin STK", "STK disponible")</f>
        <v>Sin STK</v>
      </c>
      <c r="AD4783" s="35">
        <f>+I4783*J4783</f>
        <v>0</v>
      </c>
      <c r="AE4783" s="35">
        <f>+I4783*K4783</f>
        <v>0</v>
      </c>
      <c r="AF4783" s="36">
        <f>IF(Tabla1[[#This Row],[ref pack]]=1,Tabla1[[#This Row],[Pedido]],LCM(Tabla1[[#This Row],[MC VIEJO]],Tabla1[[#This Row],[Pedido]]))</f>
        <v>1</v>
      </c>
      <c r="AG4783" s="36">
        <f>+VLOOKUP(Tabla1[[#This Row],[Artículo]],'.'!$B$2:$D$11481,3,)</f>
        <v>1</v>
      </c>
      <c r="AH4783" s="37" t="str">
        <f>+IFERROR(SEARCH("pack",Tabla1[[#This Row],[PACK]]),"")</f>
        <v/>
      </c>
    </row>
    <row r="4784" spans="1:34" ht="24" customHeight="1" x14ac:dyDescent="0.2">
      <c r="A4784" s="50" t="s">
        <v>8807</v>
      </c>
      <c r="B4784" s="60" t="s">
        <v>9164</v>
      </c>
      <c r="C4784" s="61" t="s">
        <v>9165</v>
      </c>
      <c r="D4784" s="52" t="s">
        <v>9842</v>
      </c>
      <c r="E4784" s="53">
        <v>319457.61</v>
      </c>
      <c r="F4784" s="23" t="str">
        <f>+IFERROR(VLOOKUP(Tabla1[[#This Row],[Artículo]],'..'!$B$2:$D$569000,3,),"")</f>
        <v/>
      </c>
      <c r="G4784" s="24" t="str">
        <f>IF(H4784=AF4784,"", "Error MC")</f>
        <v>Error MC</v>
      </c>
      <c r="H4784" s="62"/>
      <c r="I4784" s="54">
        <f>+Tabla1[[#This Row],[MC]]*Tabla1[[#This Row],[Pedido]]*Tabla1[[#This Row],[PVC ]]</f>
        <v>0</v>
      </c>
      <c r="J4784" s="26">
        <v>0.21</v>
      </c>
      <c r="K4784" s="63"/>
      <c r="L4784" s="28" t="s">
        <v>17</v>
      </c>
      <c r="M4784" s="53">
        <v>560488.37100000004</v>
      </c>
      <c r="N4784" s="64" t="str">
        <f>+IF(Tabla1[[#This Row],[F PMPI]]="SÍ","No","Sí")</f>
        <v>Sí</v>
      </c>
      <c r="O4784" s="65">
        <f>+Tabla1[[#This Row],[PVL]]*1.055</f>
        <v>591315.23140499997</v>
      </c>
      <c r="P4784" s="65">
        <f>+Tabla1[[#This Row],[PVL]]*1.43</f>
        <v>801498.37053000007</v>
      </c>
      <c r="Q4784" s="66" t="str">
        <f>+HYPERLINK(Tabla1[[#This Row],[PAG]])</f>
        <v>https://todomusica.com.ar/platillos/8194-16-k-sweet-crash.html</v>
      </c>
      <c r="R4784" s="67"/>
      <c r="S4784" s="68"/>
      <c r="T4784" s="69"/>
      <c r="U4784" s="69"/>
      <c r="V4784" s="69"/>
      <c r="W4784" s="69"/>
      <c r="X4784" s="69"/>
      <c r="Y4784" s="35"/>
      <c r="Z4784" s="35" t="s">
        <v>28190</v>
      </c>
      <c r="AA4784" s="36">
        <v>1</v>
      </c>
      <c r="AB4784" s="35" t="s">
        <v>27</v>
      </c>
      <c r="AC4784" s="35" t="str">
        <f>+IF(Tabla1[[#This Row],[STK]]="no","Sin STK", "STK disponible")</f>
        <v>STK disponible</v>
      </c>
      <c r="AD4784" s="35">
        <f>+I4784*J4784</f>
        <v>0</v>
      </c>
      <c r="AE4784" s="35">
        <f>+I4784*K4784</f>
        <v>0</v>
      </c>
      <c r="AF4784" s="36">
        <f>IF(Tabla1[[#This Row],[ref pack]]=1,Tabla1[[#This Row],[Pedido]],LCM(Tabla1[[#This Row],[MC VIEJO]],Tabla1[[#This Row],[Pedido]]))</f>
        <v>1</v>
      </c>
      <c r="AG4784" s="36">
        <f>+VLOOKUP(Tabla1[[#This Row],[Artículo]],'.'!$B$2:$D$11481,3,)</f>
        <v>1</v>
      </c>
      <c r="AH4784" s="37" t="str">
        <f>+IFERROR(SEARCH("pack",Tabla1[[#This Row],[PACK]]),"")</f>
        <v/>
      </c>
    </row>
    <row r="4785" spans="1:34" ht="24" customHeight="1" x14ac:dyDescent="0.2">
      <c r="A4785" s="50" t="s">
        <v>8807</v>
      </c>
      <c r="B4785" s="60" t="s">
        <v>9166</v>
      </c>
      <c r="C4785" s="61" t="s">
        <v>9167</v>
      </c>
      <c r="D4785" s="52" t="s">
        <v>9842</v>
      </c>
      <c r="E4785" s="53">
        <v>354319.08</v>
      </c>
      <c r="F4785" s="23" t="str">
        <f>+IFERROR(VLOOKUP(Tabla1[[#This Row],[Artículo]],'..'!$B$2:$D$569000,3,),"")</f>
        <v/>
      </c>
      <c r="G4785" s="24" t="str">
        <f>IF(H4785=AF4785,"", "Error MC")</f>
        <v>Error MC</v>
      </c>
      <c r="H4785" s="62"/>
      <c r="I4785" s="54">
        <f>+Tabla1[[#This Row],[MC]]*Tabla1[[#This Row],[Pedido]]*Tabla1[[#This Row],[PVC ]]</f>
        <v>0</v>
      </c>
      <c r="J4785" s="26">
        <v>0.21</v>
      </c>
      <c r="K4785" s="63"/>
      <c r="L4785" s="28" t="s">
        <v>17</v>
      </c>
      <c r="M4785" s="53">
        <v>621652.83100000001</v>
      </c>
      <c r="N4785" s="64" t="str">
        <f>+IF(Tabla1[[#This Row],[F PMPI]]="SÍ","No","Sí")</f>
        <v>Sí</v>
      </c>
      <c r="O4785" s="65">
        <f>+Tabla1[[#This Row],[PVL]]*1.055</f>
        <v>655843.73670499993</v>
      </c>
      <c r="P4785" s="65">
        <f>+Tabla1[[#This Row],[PVL]]*1.43</f>
        <v>888963.54833000002</v>
      </c>
      <c r="Q4785" s="66" t="str">
        <f>+HYPERLINK(Tabla1[[#This Row],[PAG]])</f>
        <v>https://todomusica.com.ar/productos-sin-categorias-de-netsuite/8195-17-k-sweet-crash.html</v>
      </c>
      <c r="R4785" s="67"/>
      <c r="S4785" s="68"/>
      <c r="T4785" s="69"/>
      <c r="U4785" s="69"/>
      <c r="V4785" s="69"/>
      <c r="W4785" s="69"/>
      <c r="X4785" s="69"/>
      <c r="Y4785" s="35"/>
      <c r="Z4785" s="35" t="s">
        <v>28191</v>
      </c>
      <c r="AA4785" s="36">
        <v>1</v>
      </c>
      <c r="AB4785" s="35" t="s">
        <v>27</v>
      </c>
      <c r="AC4785" s="35" t="str">
        <f>+IF(Tabla1[[#This Row],[STK]]="no","Sin STK", "STK disponible")</f>
        <v>STK disponible</v>
      </c>
      <c r="AD4785" s="35">
        <f>+I4785*J4785</f>
        <v>0</v>
      </c>
      <c r="AE4785" s="35">
        <f>+I4785*K4785</f>
        <v>0</v>
      </c>
      <c r="AF4785" s="36">
        <f>IF(Tabla1[[#This Row],[ref pack]]=1,Tabla1[[#This Row],[Pedido]],LCM(Tabla1[[#This Row],[MC VIEJO]],Tabla1[[#This Row],[Pedido]]))</f>
        <v>1</v>
      </c>
      <c r="AG4785" s="36">
        <f>+VLOOKUP(Tabla1[[#This Row],[Artículo]],'.'!$B$2:$D$11481,3,)</f>
        <v>1</v>
      </c>
      <c r="AH4785" s="37" t="str">
        <f>+IFERROR(SEARCH("pack",Tabla1[[#This Row],[PACK]]),"")</f>
        <v/>
      </c>
    </row>
    <row r="4786" spans="1:34" ht="24" customHeight="1" x14ac:dyDescent="0.2">
      <c r="A4786" s="50" t="s">
        <v>8807</v>
      </c>
      <c r="B4786" s="60" t="s">
        <v>9168</v>
      </c>
      <c r="C4786" s="61" t="s">
        <v>9169</v>
      </c>
      <c r="D4786" s="52" t="s">
        <v>9842</v>
      </c>
      <c r="E4786" s="53">
        <v>377544.81</v>
      </c>
      <c r="F4786" s="23" t="str">
        <f>+IFERROR(VLOOKUP(Tabla1[[#This Row],[Artículo]],'..'!$B$2:$D$569000,3,),"")</f>
        <v/>
      </c>
      <c r="G4786" s="24" t="str">
        <f>IF(H4786=AF4786,"", "Error MC")</f>
        <v>Error MC</v>
      </c>
      <c r="H4786" s="62"/>
      <c r="I4786" s="54">
        <f>+Tabla1[[#This Row],[MC]]*Tabla1[[#This Row],[Pedido]]*Tabla1[[#This Row],[PVC ]]</f>
        <v>0</v>
      </c>
      <c r="J4786" s="26">
        <v>0.21</v>
      </c>
      <c r="K4786" s="63"/>
      <c r="L4786" s="28" t="s">
        <v>17</v>
      </c>
      <c r="M4786" s="53">
        <v>662402.36399999994</v>
      </c>
      <c r="N4786" s="64" t="str">
        <f>+IF(Tabla1[[#This Row],[F PMPI]]="SÍ","No","Sí")</f>
        <v>Sí</v>
      </c>
      <c r="O4786" s="65">
        <f>+Tabla1[[#This Row],[PVL]]*1.055</f>
        <v>698834.49401999987</v>
      </c>
      <c r="P4786" s="65">
        <f>+Tabla1[[#This Row],[PVL]]*1.43</f>
        <v>947235.38051999989</v>
      </c>
      <c r="Q4786" s="66" t="str">
        <f>+HYPERLINK(Tabla1[[#This Row],[PAG]])</f>
        <v>https://todomusica.com.ar/productos-sin-categorias-de-netsuite/8196-18-k-sweet-crash.html</v>
      </c>
      <c r="R4786" s="67"/>
      <c r="S4786" s="68"/>
      <c r="T4786" s="69"/>
      <c r="U4786" s="69"/>
      <c r="V4786" s="69"/>
      <c r="W4786" s="69"/>
      <c r="X4786" s="69"/>
      <c r="Y4786" s="35"/>
      <c r="Z4786" s="35" t="s">
        <v>28192</v>
      </c>
      <c r="AA4786" s="36">
        <v>1</v>
      </c>
      <c r="AB4786" s="35" t="s">
        <v>27</v>
      </c>
      <c r="AC4786" s="35" t="str">
        <f>+IF(Tabla1[[#This Row],[STK]]="no","Sin STK", "STK disponible")</f>
        <v>STK disponible</v>
      </c>
      <c r="AD4786" s="35">
        <f>+I4786*J4786</f>
        <v>0</v>
      </c>
      <c r="AE4786" s="35">
        <f>+I4786*K4786</f>
        <v>0</v>
      </c>
      <c r="AF4786" s="36">
        <f>IF(Tabla1[[#This Row],[ref pack]]=1,Tabla1[[#This Row],[Pedido]],LCM(Tabla1[[#This Row],[MC VIEJO]],Tabla1[[#This Row],[Pedido]]))</f>
        <v>1</v>
      </c>
      <c r="AG4786" s="36">
        <f>+VLOOKUP(Tabla1[[#This Row],[Artículo]],'.'!$B$2:$D$11481,3,)</f>
        <v>1</v>
      </c>
      <c r="AH4786" s="37" t="str">
        <f>+IFERROR(SEARCH("pack",Tabla1[[#This Row],[PACK]]),"")</f>
        <v/>
      </c>
    </row>
    <row r="4787" spans="1:34" ht="24" customHeight="1" x14ac:dyDescent="0.2">
      <c r="A4787" s="50" t="s">
        <v>8807</v>
      </c>
      <c r="B4787" s="60" t="s">
        <v>9170</v>
      </c>
      <c r="C4787" s="61" t="s">
        <v>9171</v>
      </c>
      <c r="D4787" s="52" t="s">
        <v>9842</v>
      </c>
      <c r="E4787" s="53">
        <v>400793.37</v>
      </c>
      <c r="F4787" s="23" t="str">
        <f>+IFERROR(VLOOKUP(Tabla1[[#This Row],[Artículo]],'..'!$B$2:$D$569000,3,),"")</f>
        <v/>
      </c>
      <c r="G4787" s="24" t="str">
        <f>IF(H4787=AF4787,"", "Error MC")</f>
        <v>Error MC</v>
      </c>
      <c r="H4787" s="62"/>
      <c r="I4787" s="54">
        <f>+Tabla1[[#This Row],[MC]]*Tabla1[[#This Row],[Pedido]]*Tabla1[[#This Row],[PVC ]]</f>
        <v>0</v>
      </c>
      <c r="J4787" s="26">
        <v>0.21</v>
      </c>
      <c r="K4787" s="63"/>
      <c r="L4787" s="28" t="s">
        <v>17</v>
      </c>
      <c r="M4787" s="53">
        <v>703191.97199999995</v>
      </c>
      <c r="N4787" s="64" t="str">
        <f>+IF(Tabla1[[#This Row],[F PMPI]]="SÍ","No","Sí")</f>
        <v>Sí</v>
      </c>
      <c r="O4787" s="65">
        <f>+Tabla1[[#This Row],[PVL]]*1.055</f>
        <v>741867.53045999992</v>
      </c>
      <c r="P4787" s="65">
        <f>+Tabla1[[#This Row],[PVL]]*1.43</f>
        <v>1005564.5199599998</v>
      </c>
      <c r="Q4787" s="66" t="str">
        <f>+HYPERLINK(Tabla1[[#This Row],[PAG]])</f>
        <v>https://todomusica.com.ar/productos-sin-categorias-de-netsuite/8197-19-k-sweet-crash.html</v>
      </c>
      <c r="R4787" s="67"/>
      <c r="S4787" s="68"/>
      <c r="T4787" s="69"/>
      <c r="U4787" s="69"/>
      <c r="V4787" s="69"/>
      <c r="W4787" s="69"/>
      <c r="X4787" s="69"/>
      <c r="Y4787" s="35"/>
      <c r="Z4787" s="35" t="s">
        <v>28193</v>
      </c>
      <c r="AA4787" s="36">
        <v>1</v>
      </c>
      <c r="AB4787" s="35" t="s">
        <v>27</v>
      </c>
      <c r="AC4787" s="35" t="str">
        <f>+IF(Tabla1[[#This Row],[STK]]="no","Sin STK", "STK disponible")</f>
        <v>STK disponible</v>
      </c>
      <c r="AD4787" s="35">
        <f>+I4787*J4787</f>
        <v>0</v>
      </c>
      <c r="AE4787" s="35">
        <f>+I4787*K4787</f>
        <v>0</v>
      </c>
      <c r="AF4787" s="36">
        <f>IF(Tabla1[[#This Row],[ref pack]]=1,Tabla1[[#This Row],[Pedido]],LCM(Tabla1[[#This Row],[MC VIEJO]],Tabla1[[#This Row],[Pedido]]))</f>
        <v>1</v>
      </c>
      <c r="AG4787" s="36">
        <f>+VLOOKUP(Tabla1[[#This Row],[Artículo]],'.'!$B$2:$D$11481,3,)</f>
        <v>1</v>
      </c>
      <c r="AH4787" s="37" t="str">
        <f>+IFERROR(SEARCH("pack",Tabla1[[#This Row],[PACK]]),"")</f>
        <v/>
      </c>
    </row>
    <row r="4788" spans="1:34" ht="24" customHeight="1" x14ac:dyDescent="0.2">
      <c r="A4788" s="50" t="s">
        <v>8807</v>
      </c>
      <c r="B4788" s="60" t="s">
        <v>9172</v>
      </c>
      <c r="C4788" s="61" t="s">
        <v>9173</v>
      </c>
      <c r="D4788" s="52" t="s">
        <v>9842</v>
      </c>
      <c r="E4788" s="53">
        <v>424019.23</v>
      </c>
      <c r="F4788" s="23" t="str">
        <f>+IFERROR(VLOOKUP(Tabla1[[#This Row],[Artículo]],'..'!$B$2:$D$569000,3,),"")</f>
        <v/>
      </c>
      <c r="G4788" s="24" t="str">
        <f>IF(H4788=AF4788,"", "Error MC")</f>
        <v>Error MC</v>
      </c>
      <c r="H4788" s="62"/>
      <c r="I4788" s="54">
        <f>+Tabla1[[#This Row],[MC]]*Tabla1[[#This Row],[Pedido]]*Tabla1[[#This Row],[PVC ]]</f>
        <v>0</v>
      </c>
      <c r="J4788" s="26">
        <v>0.21</v>
      </c>
      <c r="K4788" s="63"/>
      <c r="L4788" s="28" t="s">
        <v>17</v>
      </c>
      <c r="M4788" s="53">
        <v>743941.73499999999</v>
      </c>
      <c r="N4788" s="64" t="str">
        <f>+IF(Tabla1[[#This Row],[F PMPI]]="SÍ","No","Sí")</f>
        <v>Sí</v>
      </c>
      <c r="O4788" s="65">
        <f>+Tabla1[[#This Row],[PVL]]*1.055</f>
        <v>784858.53042499989</v>
      </c>
      <c r="P4788" s="65">
        <f>+Tabla1[[#This Row],[PVL]]*1.43</f>
        <v>1063836.68105</v>
      </c>
      <c r="Q4788" s="66" t="str">
        <f>+HYPERLINK(Tabla1[[#This Row],[PAG]])</f>
        <v>https://todomusica.com.ar/productos-sin-categorias-de-netsuite/8198-20-k-sweet-crash.html</v>
      </c>
      <c r="R4788" s="67"/>
      <c r="S4788" s="68"/>
      <c r="T4788" s="69"/>
      <c r="U4788" s="69"/>
      <c r="V4788" s="69"/>
      <c r="W4788" s="69"/>
      <c r="X4788" s="69"/>
      <c r="Y4788" s="35"/>
      <c r="Z4788" s="35" t="s">
        <v>28194</v>
      </c>
      <c r="AA4788" s="36">
        <v>1</v>
      </c>
      <c r="AB4788" s="35" t="s">
        <v>27</v>
      </c>
      <c r="AC4788" s="35" t="str">
        <f>+IF(Tabla1[[#This Row],[STK]]="no","Sin STK", "STK disponible")</f>
        <v>STK disponible</v>
      </c>
      <c r="AD4788" s="35">
        <f>+I4788*J4788</f>
        <v>0</v>
      </c>
      <c r="AE4788" s="35">
        <f>+I4788*K4788</f>
        <v>0</v>
      </c>
      <c r="AF4788" s="36">
        <f>IF(Tabla1[[#This Row],[ref pack]]=1,Tabla1[[#This Row],[Pedido]],LCM(Tabla1[[#This Row],[MC VIEJO]],Tabla1[[#This Row],[Pedido]]))</f>
        <v>1</v>
      </c>
      <c r="AG4788" s="36">
        <f>+VLOOKUP(Tabla1[[#This Row],[Artículo]],'.'!$B$2:$D$11481,3,)</f>
        <v>1</v>
      </c>
      <c r="AH4788" s="37" t="str">
        <f>+IFERROR(SEARCH("pack",Tabla1[[#This Row],[PACK]]),"")</f>
        <v/>
      </c>
    </row>
    <row r="4789" spans="1:34" ht="24" customHeight="1" x14ac:dyDescent="0.2">
      <c r="A4789" s="50" t="s">
        <v>8807</v>
      </c>
      <c r="B4789" s="60" t="s">
        <v>9174</v>
      </c>
      <c r="C4789" s="61" t="s">
        <v>9175</v>
      </c>
      <c r="D4789" s="52" t="s">
        <v>9842</v>
      </c>
      <c r="E4789" s="53">
        <v>534398.94999999995</v>
      </c>
      <c r="F4789" s="23" t="str">
        <f>+IFERROR(VLOOKUP(Tabla1[[#This Row],[Artículo]],'..'!$B$2:$D$569000,3,),"")</f>
        <v/>
      </c>
      <c r="G4789" s="24" t="str">
        <f>IF(H4789=AF4789,"", "Error MC")</f>
        <v>Error MC</v>
      </c>
      <c r="H4789" s="62"/>
      <c r="I4789" s="54">
        <f>+Tabla1[[#This Row],[MC]]*Tabla1[[#This Row],[Pedido]]*Tabla1[[#This Row],[PVC ]]</f>
        <v>0</v>
      </c>
      <c r="J4789" s="26">
        <v>0.21</v>
      </c>
      <c r="K4789" s="63"/>
      <c r="L4789" s="28" t="s">
        <v>17</v>
      </c>
      <c r="M4789" s="53">
        <v>937602.96100000001</v>
      </c>
      <c r="N4789" s="64" t="str">
        <f>+IF(Tabla1[[#This Row],[F PMPI]]="SÍ","No","Sí")</f>
        <v>Sí</v>
      </c>
      <c r="O4789" s="65">
        <f>+Tabla1[[#This Row],[PVL]]*1.055</f>
        <v>989171.1238549999</v>
      </c>
      <c r="P4789" s="65">
        <f>+Tabla1[[#This Row],[PVL]]*1.43</f>
        <v>1340772.2342300001</v>
      </c>
      <c r="Q4789" s="66" t="str">
        <f>+HYPERLINK(Tabla1[[#This Row],[PAG]])</f>
        <v>https://todomusica.com.ar/productos-sin-categorias-de-netsuite/9036-14-k-zildjian-sweet-hihat-pair.html</v>
      </c>
      <c r="R4789" s="67"/>
      <c r="S4789" s="68"/>
      <c r="T4789" s="69"/>
      <c r="U4789" s="69"/>
      <c r="V4789" s="69"/>
      <c r="W4789" s="69"/>
      <c r="X4789" s="69"/>
      <c r="Y4789" s="35"/>
      <c r="Z4789" s="35" t="s">
        <v>28195</v>
      </c>
      <c r="AA4789" s="36">
        <v>1</v>
      </c>
      <c r="AB4789" s="35" t="s">
        <v>27</v>
      </c>
      <c r="AC4789" s="35" t="str">
        <f>+IF(Tabla1[[#This Row],[STK]]="no","Sin STK", "STK disponible")</f>
        <v>STK disponible</v>
      </c>
      <c r="AD4789" s="35">
        <f>+I4789*J4789</f>
        <v>0</v>
      </c>
      <c r="AE4789" s="35">
        <f>+I4789*K4789</f>
        <v>0</v>
      </c>
      <c r="AF4789" s="36">
        <f>IF(Tabla1[[#This Row],[ref pack]]=1,Tabla1[[#This Row],[Pedido]],LCM(Tabla1[[#This Row],[MC VIEJO]],Tabla1[[#This Row],[Pedido]]))</f>
        <v>1</v>
      </c>
      <c r="AG4789" s="36">
        <f>+VLOOKUP(Tabla1[[#This Row],[Artículo]],'.'!$B$2:$D$11481,3,)</f>
        <v>1</v>
      </c>
      <c r="AH4789" s="37" t="str">
        <f>+IFERROR(SEARCH("pack",Tabla1[[#This Row],[PACK]]),"")</f>
        <v/>
      </c>
    </row>
    <row r="4790" spans="1:34" ht="24" customHeight="1" x14ac:dyDescent="0.2">
      <c r="A4790" s="50" t="s">
        <v>8807</v>
      </c>
      <c r="B4790" s="60" t="s">
        <v>9176</v>
      </c>
      <c r="C4790" s="61" t="s">
        <v>9177</v>
      </c>
      <c r="D4790" s="52" t="s">
        <v>9842</v>
      </c>
      <c r="E4790" s="53">
        <v>592508.99</v>
      </c>
      <c r="F4790" s="23" t="str">
        <f>+IFERROR(VLOOKUP(Tabla1[[#This Row],[Artículo]],'..'!$B$2:$D$569000,3,),"")</f>
        <v/>
      </c>
      <c r="G4790" s="24" t="str">
        <f>IF(H4790=AF4790,"", "Error MC")</f>
        <v>Error MC</v>
      </c>
      <c r="H4790" s="62"/>
      <c r="I4790" s="54">
        <f>+Tabla1[[#This Row],[MC]]*Tabla1[[#This Row],[Pedido]]*Tabla1[[#This Row],[PVC ]]</f>
        <v>0</v>
      </c>
      <c r="J4790" s="26">
        <v>0.21</v>
      </c>
      <c r="K4790" s="63"/>
      <c r="L4790" s="28" t="s">
        <v>17</v>
      </c>
      <c r="M4790" s="53">
        <v>1039557.028</v>
      </c>
      <c r="N4790" s="64" t="str">
        <f>+IF(Tabla1[[#This Row],[F PMPI]]="SÍ","No","Sí")</f>
        <v>Sí</v>
      </c>
      <c r="O4790" s="65">
        <f>+Tabla1[[#This Row],[PVL]]*1.055</f>
        <v>1096732.66454</v>
      </c>
      <c r="P4790" s="65">
        <f>+Tabla1[[#This Row],[PVL]]*1.43</f>
        <v>1486566.5500400001</v>
      </c>
      <c r="Q4790" s="66" t="str">
        <f>+HYPERLINK(Tabla1[[#This Row],[PAG]])</f>
        <v>https://todomusica.com.ar/productos-sin-categorias-de-netsuite/8192-15-k-sweet-hi-hats-pair.html</v>
      </c>
      <c r="R4790" s="67"/>
      <c r="S4790" s="68"/>
      <c r="T4790" s="69"/>
      <c r="U4790" s="69"/>
      <c r="V4790" s="69"/>
      <c r="W4790" s="69"/>
      <c r="X4790" s="69"/>
      <c r="Y4790" s="35"/>
      <c r="Z4790" s="35" t="s">
        <v>28196</v>
      </c>
      <c r="AA4790" s="36">
        <v>1</v>
      </c>
      <c r="AB4790" s="35" t="s">
        <v>27</v>
      </c>
      <c r="AC4790" s="35" t="str">
        <f>+IF(Tabla1[[#This Row],[STK]]="no","Sin STK", "STK disponible")</f>
        <v>STK disponible</v>
      </c>
      <c r="AD4790" s="35">
        <f>+I4790*J4790</f>
        <v>0</v>
      </c>
      <c r="AE4790" s="35">
        <f>+I4790*K4790</f>
        <v>0</v>
      </c>
      <c r="AF4790" s="36">
        <f>IF(Tabla1[[#This Row],[ref pack]]=1,Tabla1[[#This Row],[Pedido]],LCM(Tabla1[[#This Row],[MC VIEJO]],Tabla1[[#This Row],[Pedido]]))</f>
        <v>1</v>
      </c>
      <c r="AG4790" s="36">
        <f>+VLOOKUP(Tabla1[[#This Row],[Artículo]],'.'!$B$2:$D$11481,3,)</f>
        <v>1</v>
      </c>
      <c r="AH4790" s="37" t="str">
        <f>+IFERROR(SEARCH("pack",Tabla1[[#This Row],[PACK]]),"")</f>
        <v/>
      </c>
    </row>
    <row r="4791" spans="1:34" ht="24" customHeight="1" x14ac:dyDescent="0.2">
      <c r="A4791" s="50" t="s">
        <v>8807</v>
      </c>
      <c r="B4791" s="60" t="s">
        <v>9178</v>
      </c>
      <c r="C4791" s="61" t="s">
        <v>9179</v>
      </c>
      <c r="D4791" s="52" t="s">
        <v>9842</v>
      </c>
      <c r="E4791" s="53">
        <v>638983.36</v>
      </c>
      <c r="F4791" s="23" t="str">
        <f>+IFERROR(VLOOKUP(Tabla1[[#This Row],[Artículo]],'..'!$B$2:$D$569000,3,),"")</f>
        <v/>
      </c>
      <c r="G4791" s="24" t="str">
        <f>IF(H4791=AF4791,"", "Error MC")</f>
        <v>Error MC</v>
      </c>
      <c r="H4791" s="62"/>
      <c r="I4791" s="54">
        <f>+Tabla1[[#This Row],[MC]]*Tabla1[[#This Row],[Pedido]]*Tabla1[[#This Row],[PVC ]]</f>
        <v>0</v>
      </c>
      <c r="J4791" s="26">
        <v>0.21</v>
      </c>
      <c r="K4791" s="63"/>
      <c r="L4791" s="28" t="s">
        <v>17</v>
      </c>
      <c r="M4791" s="53">
        <v>1121096.3030000001</v>
      </c>
      <c r="N4791" s="64" t="str">
        <f>+IF(Tabla1[[#This Row],[F PMPI]]="SÍ","No","Sí")</f>
        <v>Sí</v>
      </c>
      <c r="O4791" s="65">
        <f>+Tabla1[[#This Row],[PVL]]*1.055</f>
        <v>1182756.5996650001</v>
      </c>
      <c r="P4791" s="65">
        <f>+Tabla1[[#This Row],[PVL]]*1.43</f>
        <v>1603167.7132900001</v>
      </c>
      <c r="Q4791" s="66" t="str">
        <f>+HYPERLINK(Tabla1[[#This Row],[PAG]])</f>
        <v>https://todomusica.com.ar/platillos/8193-16-k-sweet-hi-hats-pair.html</v>
      </c>
      <c r="R4791" s="67"/>
      <c r="S4791" s="68"/>
      <c r="T4791" s="69"/>
      <c r="U4791" s="69"/>
      <c r="V4791" s="69"/>
      <c r="W4791" s="69"/>
      <c r="X4791" s="69"/>
      <c r="Y4791" s="35"/>
      <c r="Z4791" s="35" t="s">
        <v>28197</v>
      </c>
      <c r="AA4791" s="36">
        <v>1</v>
      </c>
      <c r="AB4791" s="35" t="s">
        <v>27</v>
      </c>
      <c r="AC4791" s="35" t="str">
        <f>+IF(Tabla1[[#This Row],[STK]]="no","Sin STK", "STK disponible")</f>
        <v>STK disponible</v>
      </c>
      <c r="AD4791" s="35">
        <f>+I4791*J4791</f>
        <v>0</v>
      </c>
      <c r="AE4791" s="35">
        <f>+I4791*K4791</f>
        <v>0</v>
      </c>
      <c r="AF4791" s="36">
        <f>IF(Tabla1[[#This Row],[ref pack]]=1,Tabla1[[#This Row],[Pedido]],LCM(Tabla1[[#This Row],[MC VIEJO]],Tabla1[[#This Row],[Pedido]]))</f>
        <v>1</v>
      </c>
      <c r="AG4791" s="36">
        <f>+VLOOKUP(Tabla1[[#This Row],[Artículo]],'.'!$B$2:$D$11481,3,)</f>
        <v>1</v>
      </c>
      <c r="AH4791" s="37" t="str">
        <f>+IFERROR(SEARCH("pack",Tabla1[[#This Row],[PACK]]),"")</f>
        <v/>
      </c>
    </row>
    <row r="4792" spans="1:34" ht="24" customHeight="1" x14ac:dyDescent="0.2">
      <c r="A4792" s="50" t="s">
        <v>8807</v>
      </c>
      <c r="B4792" s="60" t="s">
        <v>9180</v>
      </c>
      <c r="C4792" s="61" t="s">
        <v>9181</v>
      </c>
      <c r="D4792" s="52" t="s">
        <v>9842</v>
      </c>
      <c r="E4792" s="53">
        <v>476311.54</v>
      </c>
      <c r="F4792" s="23" t="str">
        <f>+IFERROR(VLOOKUP(Tabla1[[#This Row],[Artículo]],'..'!$B$2:$D$569000,3,),"")</f>
        <v/>
      </c>
      <c r="G4792" s="24" t="str">
        <f>IF(H4792=AF4792,"", "Error MC")</f>
        <v>Error MC</v>
      </c>
      <c r="H4792" s="62"/>
      <c r="I4792" s="54">
        <f>+Tabla1[[#This Row],[MC]]*Tabla1[[#This Row],[Pedido]]*Tabla1[[#This Row],[PVC ]]</f>
        <v>0</v>
      </c>
      <c r="J4792" s="26">
        <v>0.21</v>
      </c>
      <c r="K4792" s="63"/>
      <c r="L4792" s="28" t="s">
        <v>17</v>
      </c>
      <c r="M4792" s="53">
        <v>835688.59299999999</v>
      </c>
      <c r="N4792" s="64" t="str">
        <f>+IF(Tabla1[[#This Row],[F PMPI]]="SÍ","No","Sí")</f>
        <v>Sí</v>
      </c>
      <c r="O4792" s="65">
        <f>+Tabla1[[#This Row],[PVL]]*1.055</f>
        <v>881651.46561499999</v>
      </c>
      <c r="P4792" s="65">
        <f>+Tabla1[[#This Row],[PVL]]*1.43</f>
        <v>1195034.68799</v>
      </c>
      <c r="Q4792" s="66" t="str">
        <f>+HYPERLINK(Tabla1[[#This Row],[PAG]])</f>
        <v>http://www.todomusica.com.ar/platillos/26840-21-k-sweet-ride.html</v>
      </c>
      <c r="R4792" s="67"/>
      <c r="S4792" s="68"/>
      <c r="T4792" s="69"/>
      <c r="U4792" s="69"/>
      <c r="V4792" s="69"/>
      <c r="W4792" s="69"/>
      <c r="X4792" s="69"/>
      <c r="Y4792" s="35"/>
      <c r="Z4792" s="35" t="s">
        <v>28198</v>
      </c>
      <c r="AA4792" s="36">
        <v>1</v>
      </c>
      <c r="AB4792" s="35" t="s">
        <v>27</v>
      </c>
      <c r="AC4792" s="35" t="str">
        <f>+IF(Tabla1[[#This Row],[STK]]="no","Sin STK", "STK disponible")</f>
        <v>STK disponible</v>
      </c>
      <c r="AD4792" s="35">
        <f>+I4792*J4792</f>
        <v>0</v>
      </c>
      <c r="AE4792" s="35">
        <f>+I4792*K4792</f>
        <v>0</v>
      </c>
      <c r="AF4792" s="36">
        <f>IF(Tabla1[[#This Row],[ref pack]]=1,Tabla1[[#This Row],[Pedido]],LCM(Tabla1[[#This Row],[MC VIEJO]],Tabla1[[#This Row],[Pedido]]))</f>
        <v>1</v>
      </c>
      <c r="AG4792" s="36">
        <f>+VLOOKUP(Tabla1[[#This Row],[Artículo]],'.'!$B$2:$D$11481,3,)</f>
        <v>1</v>
      </c>
      <c r="AH4792" s="37" t="str">
        <f>+IFERROR(SEARCH("pack",Tabla1[[#This Row],[PACK]]),"")</f>
        <v/>
      </c>
    </row>
    <row r="4793" spans="1:34" ht="24" customHeight="1" x14ac:dyDescent="0.2">
      <c r="A4793" s="50" t="s">
        <v>8807</v>
      </c>
      <c r="B4793" s="60" t="s">
        <v>9182</v>
      </c>
      <c r="C4793" s="61" t="s">
        <v>9183</v>
      </c>
      <c r="D4793" s="52" t="s">
        <v>9842</v>
      </c>
      <c r="E4793" s="53">
        <v>557647.51</v>
      </c>
      <c r="F4793" s="23" t="str">
        <f>+IFERROR(VLOOKUP(Tabla1[[#This Row],[Artículo]],'..'!$B$2:$D$569000,3,),"")</f>
        <v/>
      </c>
      <c r="G4793" s="24" t="str">
        <f>IF(H4793=AF4793,"", "Error MC")</f>
        <v>Error MC</v>
      </c>
      <c r="H4793" s="62"/>
      <c r="I4793" s="54">
        <f>+Tabla1[[#This Row],[MC]]*Tabla1[[#This Row],[Pedido]]*Tabla1[[#This Row],[PVC ]]</f>
        <v>0</v>
      </c>
      <c r="J4793" s="26">
        <v>0.21</v>
      </c>
      <c r="K4793" s="63"/>
      <c r="L4793" s="28" t="s">
        <v>17</v>
      </c>
      <c r="M4793" s="53">
        <v>978392.55700000003</v>
      </c>
      <c r="N4793" s="64" t="str">
        <f>+IF(Tabla1[[#This Row],[F PMPI]]="SÍ","No","Sí")</f>
        <v>Sí</v>
      </c>
      <c r="O4793" s="65">
        <f>+Tabla1[[#This Row],[PVL]]*1.055</f>
        <v>1032204.1476349999</v>
      </c>
      <c r="P4793" s="65">
        <f>+Tabla1[[#This Row],[PVL]]*1.43</f>
        <v>1399101.3565100001</v>
      </c>
      <c r="Q4793" s="66" t="str">
        <f>+HYPERLINK(Tabla1[[#This Row],[PAG]])</f>
        <v>http://www.todomusica.com.ar/platillos/26841-23-k-sweet-ride.html</v>
      </c>
      <c r="R4793" s="67"/>
      <c r="S4793" s="68"/>
      <c r="T4793" s="69"/>
      <c r="U4793" s="69"/>
      <c r="V4793" s="69"/>
      <c r="W4793" s="69"/>
      <c r="X4793" s="69"/>
      <c r="Y4793" s="35"/>
      <c r="Z4793" s="35" t="s">
        <v>28199</v>
      </c>
      <c r="AA4793" s="36">
        <v>1</v>
      </c>
      <c r="AB4793" s="35" t="s">
        <v>27</v>
      </c>
      <c r="AC4793" s="35" t="str">
        <f>+IF(Tabla1[[#This Row],[STK]]="no","Sin STK", "STK disponible")</f>
        <v>STK disponible</v>
      </c>
      <c r="AD4793" s="35">
        <f>+I4793*J4793</f>
        <v>0</v>
      </c>
      <c r="AE4793" s="35">
        <f>+I4793*K4793</f>
        <v>0</v>
      </c>
      <c r="AF4793" s="36">
        <f>IF(Tabla1[[#This Row],[ref pack]]=1,Tabla1[[#This Row],[Pedido]],LCM(Tabla1[[#This Row],[MC VIEJO]],Tabla1[[#This Row],[Pedido]]))</f>
        <v>1</v>
      </c>
      <c r="AG4793" s="36">
        <f>+VLOOKUP(Tabla1[[#This Row],[Artículo]],'.'!$B$2:$D$11481,3,)</f>
        <v>1</v>
      </c>
      <c r="AH4793" s="37" t="str">
        <f>+IFERROR(SEARCH("pack",Tabla1[[#This Row],[PACK]]),"")</f>
        <v/>
      </c>
    </row>
    <row r="4794" spans="1:34" ht="24" customHeight="1" x14ac:dyDescent="0.2">
      <c r="A4794" s="50" t="s">
        <v>8807</v>
      </c>
      <c r="B4794" s="60" t="s">
        <v>9184</v>
      </c>
      <c r="C4794" s="61" t="s">
        <v>9185</v>
      </c>
      <c r="D4794" s="52" t="s">
        <v>9842</v>
      </c>
      <c r="E4794" s="53">
        <v>1144772.1499999999</v>
      </c>
      <c r="F4794" s="23" t="str">
        <f>+IFERROR(VLOOKUP(Tabla1[[#This Row],[Artículo]],'..'!$B$2:$D$569000,3,),"")</f>
        <v/>
      </c>
      <c r="G4794" s="24" t="str">
        <f>IF(H4794=AF4794,"", "Error MC")</f>
        <v>Error MC</v>
      </c>
      <c r="H4794" s="62"/>
      <c r="I4794" s="54">
        <f>+Tabla1[[#This Row],[MC]]*Tabla1[[#This Row],[Pedido]]*Tabla1[[#This Row],[PVC ]]</f>
        <v>0</v>
      </c>
      <c r="J4794" s="26">
        <v>0.21</v>
      </c>
      <c r="K4794" s="63"/>
      <c r="L4794" s="28" t="s">
        <v>17</v>
      </c>
      <c r="M4794" s="53">
        <v>2008502.74</v>
      </c>
      <c r="N4794" s="64" t="str">
        <f>+IF(Tabla1[[#This Row],[F PMPI]]="SÍ","No","Sí")</f>
        <v>Sí</v>
      </c>
      <c r="O4794" s="65">
        <f>+Tabla1[[#This Row],[PVL]]*1.055</f>
        <v>2118970.3906999999</v>
      </c>
      <c r="P4794" s="65">
        <f>+Tabla1[[#This Row],[PVL]]*1.43</f>
        <v>2872158.9181999997</v>
      </c>
      <c r="Q4794" s="66" t="str">
        <f>+HYPERLINK(Tabla1[[#This Row],[PAG]])</f>
        <v>https://todomusica.com.ar/productos-sin-categorias-de-netsuite/334-k0800.html</v>
      </c>
      <c r="R4794" s="67"/>
      <c r="S4794" s="68"/>
      <c r="T4794" s="69"/>
      <c r="U4794" s="69"/>
      <c r="V4794" s="69"/>
      <c r="W4794" s="69"/>
      <c r="X4794" s="69"/>
      <c r="Y4794" s="35"/>
      <c r="Z4794" s="35" t="s">
        <v>28200</v>
      </c>
      <c r="AA4794" s="36">
        <v>1</v>
      </c>
      <c r="AB4794" s="35" t="s">
        <v>27</v>
      </c>
      <c r="AC4794" s="35" t="str">
        <f>+IF(Tabla1[[#This Row],[STK]]="no","Sin STK", "STK disponible")</f>
        <v>STK disponible</v>
      </c>
      <c r="AD4794" s="35">
        <f>+I4794*J4794</f>
        <v>0</v>
      </c>
      <c r="AE4794" s="35">
        <f>+I4794*K4794</f>
        <v>0</v>
      </c>
      <c r="AF4794" s="36">
        <f>IF(Tabla1[[#This Row],[ref pack]]=1,Tabla1[[#This Row],[Pedido]],LCM(Tabla1[[#This Row],[MC VIEJO]],Tabla1[[#This Row],[Pedido]]))</f>
        <v>1</v>
      </c>
      <c r="AG4794" s="36">
        <f>+VLOOKUP(Tabla1[[#This Row],[Artículo]],'.'!$B$2:$D$11481,3,)</f>
        <v>1</v>
      </c>
      <c r="AH4794" s="37" t="str">
        <f>+IFERROR(SEARCH("pack",Tabla1[[#This Row],[PACK]]),"")</f>
        <v/>
      </c>
    </row>
    <row r="4795" spans="1:34" ht="24" customHeight="1" x14ac:dyDescent="0.2">
      <c r="A4795" s="50" t="s">
        <v>8807</v>
      </c>
      <c r="B4795" s="60" t="s">
        <v>9186</v>
      </c>
      <c r="C4795" s="61" t="s">
        <v>9187</v>
      </c>
      <c r="D4795" s="52" t="s">
        <v>9842</v>
      </c>
      <c r="E4795" s="53">
        <v>1230534.29</v>
      </c>
      <c r="F4795" s="23" t="str">
        <f>+IFERROR(VLOOKUP(Tabla1[[#This Row],[Artículo]],'..'!$B$2:$D$569000,3,),"")</f>
        <v/>
      </c>
      <c r="G4795" s="24" t="str">
        <f>IF(H4795=AF4795,"", "Error MC")</f>
        <v>Error MC</v>
      </c>
      <c r="H4795" s="62"/>
      <c r="I4795" s="54">
        <f>+Tabla1[[#This Row],[MC]]*Tabla1[[#This Row],[Pedido]]*Tabla1[[#This Row],[PVC ]]</f>
        <v>0</v>
      </c>
      <c r="J4795" s="26">
        <v>0.21</v>
      </c>
      <c r="K4795" s="63"/>
      <c r="L4795" s="28" t="s">
        <v>17</v>
      </c>
      <c r="M4795" s="53">
        <v>2158972.4109999998</v>
      </c>
      <c r="N4795" s="64" t="str">
        <f>+IF(Tabla1[[#This Row],[F PMPI]]="SÍ","No","Sí")</f>
        <v>Sí</v>
      </c>
      <c r="O4795" s="65">
        <f>+Tabla1[[#This Row],[PVL]]*1.055</f>
        <v>2277715.8936049999</v>
      </c>
      <c r="P4795" s="65">
        <f>+Tabla1[[#This Row],[PVL]]*1.43</f>
        <v>3087330.5477299998</v>
      </c>
      <c r="Q4795" s="66" t="str">
        <f>+HYPERLINK(Tabla1[[#This Row],[PAG]])</f>
        <v>https://todomusica.com.ar/productos-sin-categorias-de-netsuite/7356-country-custom-pack.html</v>
      </c>
      <c r="R4795" s="67"/>
      <c r="S4795" s="68"/>
      <c r="T4795" s="69"/>
      <c r="U4795" s="69"/>
      <c r="V4795" s="69"/>
      <c r="W4795" s="69"/>
      <c r="X4795" s="69"/>
      <c r="Y4795" s="35"/>
      <c r="Z4795" s="35" t="s">
        <v>28201</v>
      </c>
      <c r="AA4795" s="36">
        <v>1</v>
      </c>
      <c r="AB4795" s="35" t="s">
        <v>27</v>
      </c>
      <c r="AC4795" s="35" t="str">
        <f>+IF(Tabla1[[#This Row],[STK]]="no","Sin STK", "STK disponible")</f>
        <v>STK disponible</v>
      </c>
      <c r="AD4795" s="35">
        <f>+I4795*J4795</f>
        <v>0</v>
      </c>
      <c r="AE4795" s="35">
        <f>+I4795*K4795</f>
        <v>0</v>
      </c>
      <c r="AF4795" s="36">
        <f>IF(Tabla1[[#This Row],[ref pack]]=1,Tabla1[[#This Row],[Pedido]],LCM(Tabla1[[#This Row],[MC VIEJO]],Tabla1[[#This Row],[Pedido]]))</f>
        <v>1</v>
      </c>
      <c r="AG4795" s="36">
        <f>+VLOOKUP(Tabla1[[#This Row],[Artículo]],'.'!$B$2:$D$11481,3,)</f>
        <v>1</v>
      </c>
      <c r="AH4795" s="37" t="str">
        <f>+IFERROR(SEARCH("pack",Tabla1[[#This Row],[PACK]]),"")</f>
        <v/>
      </c>
    </row>
    <row r="4796" spans="1:34" ht="24" customHeight="1" x14ac:dyDescent="0.2">
      <c r="A4796" s="50" t="s">
        <v>8807</v>
      </c>
      <c r="B4796" s="60" t="s">
        <v>9188</v>
      </c>
      <c r="C4796" s="61" t="s">
        <v>9189</v>
      </c>
      <c r="D4796" s="52" t="s">
        <v>27</v>
      </c>
      <c r="E4796" s="53">
        <v>534398.94999999995</v>
      </c>
      <c r="F4796" s="23" t="str">
        <f>+IFERROR(VLOOKUP(Tabla1[[#This Row],[Artículo]],'..'!$B$2:$D$569000,3,),"")</f>
        <v/>
      </c>
      <c r="G4796" s="24" t="str">
        <f>IF(H4796=AF4796,"", "Error MC")</f>
        <v>Error MC</v>
      </c>
      <c r="H4796" s="62"/>
      <c r="I4796" s="54">
        <f>+Tabla1[[#This Row],[MC]]*Tabla1[[#This Row],[Pedido]]*Tabla1[[#This Row],[PVC ]]</f>
        <v>0</v>
      </c>
      <c r="J4796" s="26">
        <v>0.21</v>
      </c>
      <c r="K4796" s="63"/>
      <c r="L4796" s="28" t="s">
        <v>17</v>
      </c>
      <c r="M4796" s="53">
        <v>937602.96100000001</v>
      </c>
      <c r="N4796" s="64" t="str">
        <f>+IF(Tabla1[[#This Row],[F PMPI]]="SÍ","No","Sí")</f>
        <v>Sí</v>
      </c>
      <c r="O4796" s="65">
        <f>+Tabla1[[#This Row],[PVL]]*1.055</f>
        <v>989171.1238549999</v>
      </c>
      <c r="P4796" s="65">
        <f>+Tabla1[[#This Row],[PVL]]*1.43</f>
        <v>1340772.2342300001</v>
      </c>
      <c r="Q4796" s="66" t="str">
        <f>+HYPERLINK(Tabla1[[#This Row],[PAG]])</f>
        <v>https://todomusica.com.ar/productos-sin-categorias-de-netsuite/3748-k0812.html</v>
      </c>
      <c r="R4796" s="67"/>
      <c r="S4796" s="68"/>
      <c r="T4796" s="69"/>
      <c r="U4796" s="69"/>
      <c r="V4796" s="69"/>
      <c r="W4796" s="69"/>
      <c r="X4796" s="69"/>
      <c r="Y4796" s="35"/>
      <c r="Z4796" s="35" t="s">
        <v>28202</v>
      </c>
      <c r="AA4796" s="36">
        <v>1</v>
      </c>
      <c r="AB4796" s="35" t="s">
        <v>27</v>
      </c>
      <c r="AC4796" s="35" t="str">
        <f>+IF(Tabla1[[#This Row],[STK]]="no","Sin STK", "STK disponible")</f>
        <v>Sin STK</v>
      </c>
      <c r="AD4796" s="35">
        <f>+I4796*J4796</f>
        <v>0</v>
      </c>
      <c r="AE4796" s="35">
        <f>+I4796*K4796</f>
        <v>0</v>
      </c>
      <c r="AF4796" s="36">
        <f>IF(Tabla1[[#This Row],[ref pack]]=1,Tabla1[[#This Row],[Pedido]],LCM(Tabla1[[#This Row],[MC VIEJO]],Tabla1[[#This Row],[Pedido]]))</f>
        <v>1</v>
      </c>
      <c r="AG4796" s="36">
        <f>+VLOOKUP(Tabla1[[#This Row],[Artículo]],'.'!$B$2:$D$11481,3,)</f>
        <v>1</v>
      </c>
      <c r="AH4796" s="37" t="str">
        <f>+IFERROR(SEARCH("pack",Tabla1[[#This Row],[PACK]]),"")</f>
        <v/>
      </c>
    </row>
    <row r="4797" spans="1:34" ht="24" customHeight="1" x14ac:dyDescent="0.2">
      <c r="A4797" s="50" t="s">
        <v>8807</v>
      </c>
      <c r="B4797" s="60" t="s">
        <v>9190</v>
      </c>
      <c r="C4797" s="61" t="s">
        <v>9191</v>
      </c>
      <c r="D4797" s="52" t="s">
        <v>27</v>
      </c>
      <c r="E4797" s="53">
        <v>424019.23</v>
      </c>
      <c r="F4797" s="23" t="str">
        <f>+IFERROR(VLOOKUP(Tabla1[[#This Row],[Artículo]],'..'!$B$2:$D$569000,3,),"")</f>
        <v/>
      </c>
      <c r="G4797" s="24" t="str">
        <f>IF(H4797=AF4797,"", "Error MC")</f>
        <v>Error MC</v>
      </c>
      <c r="H4797" s="62"/>
      <c r="I4797" s="54">
        <f>+Tabla1[[#This Row],[MC]]*Tabla1[[#This Row],[Pedido]]*Tabla1[[#This Row],[PVC ]]</f>
        <v>0</v>
      </c>
      <c r="J4797" s="26">
        <v>0.21</v>
      </c>
      <c r="K4797" s="63"/>
      <c r="L4797" s="28" t="s">
        <v>17</v>
      </c>
      <c r="M4797" s="53">
        <v>743941.73499999999</v>
      </c>
      <c r="N4797" s="64" t="str">
        <f>+IF(Tabla1[[#This Row],[F PMPI]]="SÍ","No","Sí")</f>
        <v>Sí</v>
      </c>
      <c r="O4797" s="65">
        <f>+Tabla1[[#This Row],[PVL]]*1.055</f>
        <v>784858.53042499989</v>
      </c>
      <c r="P4797" s="65">
        <f>+Tabla1[[#This Row],[PVL]]*1.43</f>
        <v>1063836.68105</v>
      </c>
      <c r="Q4797" s="66" t="str">
        <f>+HYPERLINK(Tabla1[[#This Row],[PAG]])</f>
        <v>https://todomusica.com.ar/productos-sin-categorias-de-netsuite/335-k0817.html</v>
      </c>
      <c r="R4797" s="67"/>
      <c r="S4797" s="68"/>
      <c r="T4797" s="69"/>
      <c r="U4797" s="69"/>
      <c r="V4797" s="69"/>
      <c r="W4797" s="69"/>
      <c r="X4797" s="69"/>
      <c r="Y4797" s="35"/>
      <c r="Z4797" s="35" t="s">
        <v>28203</v>
      </c>
      <c r="AA4797" s="36">
        <v>1</v>
      </c>
      <c r="AB4797" s="35" t="s">
        <v>27</v>
      </c>
      <c r="AC4797" s="35" t="str">
        <f>+IF(Tabla1[[#This Row],[STK]]="no","Sin STK", "STK disponible")</f>
        <v>Sin STK</v>
      </c>
      <c r="AD4797" s="35">
        <f>+I4797*J4797</f>
        <v>0</v>
      </c>
      <c r="AE4797" s="35">
        <f>+I4797*K4797</f>
        <v>0</v>
      </c>
      <c r="AF4797" s="36">
        <f>IF(Tabla1[[#This Row],[ref pack]]=1,Tabla1[[#This Row],[Pedido]],LCM(Tabla1[[#This Row],[MC VIEJO]],Tabla1[[#This Row],[Pedido]]))</f>
        <v>1</v>
      </c>
      <c r="AG4797" s="36">
        <f>+VLOOKUP(Tabla1[[#This Row],[Artículo]],'.'!$B$2:$D$11481,3,)</f>
        <v>1</v>
      </c>
      <c r="AH4797" s="37" t="str">
        <f>+IFERROR(SEARCH("pack",Tabla1[[#This Row],[PACK]]),"")</f>
        <v/>
      </c>
    </row>
    <row r="4798" spans="1:34" ht="24" customHeight="1" x14ac:dyDescent="0.2">
      <c r="A4798" s="50" t="s">
        <v>8807</v>
      </c>
      <c r="B4798" s="60" t="s">
        <v>9192</v>
      </c>
      <c r="C4798" s="61" t="s">
        <v>9193</v>
      </c>
      <c r="D4798" s="52" t="s">
        <v>27</v>
      </c>
      <c r="E4798" s="53">
        <v>476311.54</v>
      </c>
      <c r="F4798" s="23" t="str">
        <f>+IFERROR(VLOOKUP(Tabla1[[#This Row],[Artículo]],'..'!$B$2:$D$569000,3,),"")</f>
        <v/>
      </c>
      <c r="G4798" s="24" t="str">
        <f>IF(H4798=AF4798,"", "Error MC")</f>
        <v>Error MC</v>
      </c>
      <c r="H4798" s="62"/>
      <c r="I4798" s="54">
        <f>+Tabla1[[#This Row],[MC]]*Tabla1[[#This Row],[Pedido]]*Tabla1[[#This Row],[PVC ]]</f>
        <v>0</v>
      </c>
      <c r="J4798" s="26">
        <v>0.21</v>
      </c>
      <c r="K4798" s="63"/>
      <c r="L4798" s="28" t="s">
        <v>17</v>
      </c>
      <c r="M4798" s="53">
        <v>835688.59299999999</v>
      </c>
      <c r="N4798" s="64" t="str">
        <f>+IF(Tabla1[[#This Row],[F PMPI]]="SÍ","No","Sí")</f>
        <v>Sí</v>
      </c>
      <c r="O4798" s="65">
        <f>+Tabla1[[#This Row],[PVL]]*1.055</f>
        <v>881651.46561499999</v>
      </c>
      <c r="P4798" s="65">
        <f>+Tabla1[[#This Row],[PVL]]*1.43</f>
        <v>1195034.68799</v>
      </c>
      <c r="Q4798" s="66" t="str">
        <f>+HYPERLINK(Tabla1[[#This Row],[PAG]])</f>
        <v>https://todomusica.com.ar/platillos/5664-404.html</v>
      </c>
      <c r="R4798" s="67"/>
      <c r="S4798" s="68"/>
      <c r="T4798" s="69"/>
      <c r="U4798" s="69"/>
      <c r="V4798" s="69"/>
      <c r="W4798" s="69"/>
      <c r="X4798" s="69"/>
      <c r="Y4798" s="35"/>
      <c r="Z4798" s="35" t="s">
        <v>28204</v>
      </c>
      <c r="AA4798" s="36">
        <v>1</v>
      </c>
      <c r="AB4798" s="35" t="s">
        <v>27</v>
      </c>
      <c r="AC4798" s="35" t="str">
        <f>+IF(Tabla1[[#This Row],[STK]]="no","Sin STK", "STK disponible")</f>
        <v>Sin STK</v>
      </c>
      <c r="AD4798" s="35">
        <f>+I4798*J4798</f>
        <v>0</v>
      </c>
      <c r="AE4798" s="35">
        <f>+I4798*K4798</f>
        <v>0</v>
      </c>
      <c r="AF4798" s="36">
        <f>IF(Tabla1[[#This Row],[ref pack]]=1,Tabla1[[#This Row],[Pedido]],LCM(Tabla1[[#This Row],[MC VIEJO]],Tabla1[[#This Row],[Pedido]]))</f>
        <v>1</v>
      </c>
      <c r="AG4798" s="36">
        <f>+VLOOKUP(Tabla1[[#This Row],[Artículo]],'.'!$B$2:$D$11481,3,)</f>
        <v>1</v>
      </c>
      <c r="AH4798" s="37" t="str">
        <f>+IFERROR(SEARCH("pack",Tabla1[[#This Row],[PACK]]),"")</f>
        <v/>
      </c>
    </row>
    <row r="4799" spans="1:34" ht="24" customHeight="1" x14ac:dyDescent="0.2">
      <c r="A4799" s="50" t="s">
        <v>8807</v>
      </c>
      <c r="B4799" s="60" t="s">
        <v>9194</v>
      </c>
      <c r="C4799" s="61" t="s">
        <v>9195</v>
      </c>
      <c r="D4799" s="52" t="s">
        <v>27</v>
      </c>
      <c r="E4799" s="53">
        <v>534398.94999999995</v>
      </c>
      <c r="F4799" s="23" t="str">
        <f>+IFERROR(VLOOKUP(Tabla1[[#This Row],[Artículo]],'..'!$B$2:$D$569000,3,),"")</f>
        <v/>
      </c>
      <c r="G4799" s="24" t="str">
        <f>IF(H4799=AF4799,"", "Error MC")</f>
        <v>Error MC</v>
      </c>
      <c r="H4799" s="62"/>
      <c r="I4799" s="54">
        <f>+Tabla1[[#This Row],[MC]]*Tabla1[[#This Row],[Pedido]]*Tabla1[[#This Row],[PVC ]]</f>
        <v>0</v>
      </c>
      <c r="J4799" s="26">
        <v>0.21</v>
      </c>
      <c r="K4799" s="63"/>
      <c r="L4799" s="28" t="s">
        <v>17</v>
      </c>
      <c r="M4799" s="53">
        <v>937602.96100000001</v>
      </c>
      <c r="N4799" s="64" t="str">
        <f>+IF(Tabla1[[#This Row],[F PMPI]]="SÍ","No","Sí")</f>
        <v>Sí</v>
      </c>
      <c r="O4799" s="65">
        <f>+Tabla1[[#This Row],[PVL]]*1.055</f>
        <v>989171.1238549999</v>
      </c>
      <c r="P4799" s="65">
        <f>+Tabla1[[#This Row],[PVL]]*1.43</f>
        <v>1340772.2342300001</v>
      </c>
      <c r="Q4799" s="66" t="str">
        <f>+HYPERLINK(Tabla1[[#This Row],[PAG]])</f>
        <v>https://todomusica.com.ar/productos-sin-categorias-de-netsuite/573-k0823.html</v>
      </c>
      <c r="R4799" s="67"/>
      <c r="S4799" s="68"/>
      <c r="T4799" s="69"/>
      <c r="U4799" s="69"/>
      <c r="V4799" s="69"/>
      <c r="W4799" s="69"/>
      <c r="X4799" s="69"/>
      <c r="Y4799" s="35"/>
      <c r="Z4799" s="35" t="s">
        <v>28205</v>
      </c>
      <c r="AA4799" s="36">
        <v>1</v>
      </c>
      <c r="AB4799" s="35" t="s">
        <v>27</v>
      </c>
      <c r="AC4799" s="35" t="str">
        <f>+IF(Tabla1[[#This Row],[STK]]="no","Sin STK", "STK disponible")</f>
        <v>Sin STK</v>
      </c>
      <c r="AD4799" s="35">
        <f>+I4799*J4799</f>
        <v>0</v>
      </c>
      <c r="AE4799" s="35">
        <f>+I4799*K4799</f>
        <v>0</v>
      </c>
      <c r="AF4799" s="36">
        <f>IF(Tabla1[[#This Row],[ref pack]]=1,Tabla1[[#This Row],[Pedido]],LCM(Tabla1[[#This Row],[MC VIEJO]],Tabla1[[#This Row],[Pedido]]))</f>
        <v>1</v>
      </c>
      <c r="AG4799" s="36">
        <f>+VLOOKUP(Tabla1[[#This Row],[Artículo]],'.'!$B$2:$D$11481,3,)</f>
        <v>1</v>
      </c>
      <c r="AH4799" s="37" t="str">
        <f>+IFERROR(SEARCH("pack",Tabla1[[#This Row],[PACK]]),"")</f>
        <v/>
      </c>
    </row>
    <row r="4800" spans="1:34" ht="24" customHeight="1" x14ac:dyDescent="0.2">
      <c r="A4800" s="50" t="s">
        <v>8807</v>
      </c>
      <c r="B4800" s="60" t="s">
        <v>24254</v>
      </c>
      <c r="C4800" s="61" t="s">
        <v>24255</v>
      </c>
      <c r="D4800" s="52" t="s">
        <v>9842</v>
      </c>
      <c r="E4800" s="53">
        <v>303285.68</v>
      </c>
      <c r="F4800" s="23" t="str">
        <f>+IFERROR(VLOOKUP(Tabla1[[#This Row],[Artículo]],'..'!$B$2:$D$569000,3,),"")</f>
        <v/>
      </c>
      <c r="G4800" s="24" t="e">
        <f>IF(H4800=AF4800,"", "Error MC")</f>
        <v>#N/A</v>
      </c>
      <c r="H4800" s="62"/>
      <c r="I4800" s="54">
        <f>+Tabla1[[#This Row],[MC]]*Tabla1[[#This Row],[Pedido]]*Tabla1[[#This Row],[PVC ]]</f>
        <v>0</v>
      </c>
      <c r="J4800" s="26">
        <v>0.21</v>
      </c>
      <c r="K4800" s="63"/>
      <c r="L4800" s="28" t="s">
        <v>17</v>
      </c>
      <c r="M4800" s="53">
        <v>532114.73</v>
      </c>
      <c r="N4800" s="64" t="str">
        <f>+IF(Tabla1[[#This Row],[F PMPI]]="SÍ","No","Sí")</f>
        <v>Sí</v>
      </c>
      <c r="O4800" s="65">
        <f>+Tabla1[[#This Row],[PVL]]*1.055</f>
        <v>561381.0401499999</v>
      </c>
      <c r="P4800" s="65">
        <f>+Tabla1[[#This Row],[PVL]]*1.43</f>
        <v>760924.06389999995</v>
      </c>
      <c r="Q4800" s="66" t="str">
        <f>+HYPERLINK(Tabla1[[#This Row],[PAG]])</f>
        <v/>
      </c>
      <c r="R4800" s="67"/>
      <c r="S4800" s="68"/>
      <c r="T4800" s="69"/>
      <c r="U4800" s="69"/>
      <c r="V4800" s="69"/>
      <c r="W4800" s="69"/>
      <c r="X4800" s="69"/>
      <c r="Y4800" s="35"/>
      <c r="Z4800" s="35" t="s">
        <v>65</v>
      </c>
      <c r="AA4800" s="36">
        <v>1</v>
      </c>
      <c r="AB4800" s="35" t="s">
        <v>27</v>
      </c>
      <c r="AC4800" s="35" t="str">
        <f>+IF(Tabla1[[#This Row],[STK]]="no","Sin STK", "STK disponible")</f>
        <v>STK disponible</v>
      </c>
      <c r="AD4800" s="35">
        <f>+I4800*J4800</f>
        <v>0</v>
      </c>
      <c r="AE4800" s="35">
        <f>+I4800*K4800</f>
        <v>0</v>
      </c>
      <c r="AF4800" s="36" t="e">
        <f>IF(Tabla1[[#This Row],[ref pack]]=1,Tabla1[[#This Row],[Pedido]],LCM(Tabla1[[#This Row],[MC VIEJO]],Tabla1[[#This Row],[Pedido]]))</f>
        <v>#N/A</v>
      </c>
      <c r="AG4800" s="36" t="e">
        <f>+VLOOKUP(Tabla1[[#This Row],[Artículo]],'.'!$B$2:$D$11481,3,)</f>
        <v>#N/A</v>
      </c>
      <c r="AH4800" s="37" t="str">
        <f>+IFERROR(SEARCH("pack",Tabla1[[#This Row],[PACK]]),"")</f>
        <v/>
      </c>
    </row>
    <row r="4801" spans="1:34" ht="24" customHeight="1" x14ac:dyDescent="0.2">
      <c r="A4801" s="50" t="s">
        <v>8807</v>
      </c>
      <c r="B4801" s="60" t="s">
        <v>9196</v>
      </c>
      <c r="C4801" s="61" t="s">
        <v>24256</v>
      </c>
      <c r="D4801" s="52" t="s">
        <v>27</v>
      </c>
      <c r="E4801" s="53">
        <v>522785.95</v>
      </c>
      <c r="F4801" s="23" t="str">
        <f>+IFERROR(VLOOKUP(Tabla1[[#This Row],[Artículo]],'..'!$B$2:$D$569000,3,),"")</f>
        <v/>
      </c>
      <c r="G4801" s="24" t="str">
        <f>IF(H4801=AF4801,"", "Error MC")</f>
        <v>Error MC</v>
      </c>
      <c r="H4801" s="62"/>
      <c r="I4801" s="54">
        <f>+Tabla1[[#This Row],[MC]]*Tabla1[[#This Row],[Pedido]]*Tabla1[[#This Row],[PVC ]]</f>
        <v>0</v>
      </c>
      <c r="J4801" s="26">
        <v>0.21</v>
      </c>
      <c r="K4801" s="63"/>
      <c r="L4801" s="28" t="s">
        <v>17</v>
      </c>
      <c r="M4801" s="53">
        <v>917227.95200000005</v>
      </c>
      <c r="N4801" s="64" t="str">
        <f>+IF(Tabla1[[#This Row],[F PMPI]]="SÍ","No","Sí")</f>
        <v>Sí</v>
      </c>
      <c r="O4801" s="65">
        <f>+Tabla1[[#This Row],[PVL]]*1.055</f>
        <v>967675.48936000001</v>
      </c>
      <c r="P4801" s="65">
        <f>+Tabla1[[#This Row],[PVL]]*1.43</f>
        <v>1311635.9713600001</v>
      </c>
      <c r="Q4801" s="66" t="str">
        <f>+HYPERLINK(Tabla1[[#This Row],[PAG]])</f>
        <v>https://todomusica.com.ar/productos-sin-categorias-de-netsuite/5665-404.html</v>
      </c>
      <c r="R4801" s="67"/>
      <c r="S4801" s="68"/>
      <c r="T4801" s="69"/>
      <c r="U4801" s="69"/>
      <c r="V4801" s="69"/>
      <c r="W4801" s="69"/>
      <c r="X4801" s="69"/>
      <c r="Y4801" s="35"/>
      <c r="Z4801" s="35" t="s">
        <v>28206</v>
      </c>
      <c r="AA4801" s="36">
        <v>1</v>
      </c>
      <c r="AB4801" s="35" t="s">
        <v>27</v>
      </c>
      <c r="AC4801" s="35" t="str">
        <f>+IF(Tabla1[[#This Row],[STK]]="no","Sin STK", "STK disponible")</f>
        <v>Sin STK</v>
      </c>
      <c r="AD4801" s="35">
        <f>+I4801*J4801</f>
        <v>0</v>
      </c>
      <c r="AE4801" s="35">
        <f>+I4801*K4801</f>
        <v>0</v>
      </c>
      <c r="AF4801" s="36">
        <f>IF(Tabla1[[#This Row],[ref pack]]=1,Tabla1[[#This Row],[Pedido]],LCM(Tabla1[[#This Row],[MC VIEJO]],Tabla1[[#This Row],[Pedido]]))</f>
        <v>1</v>
      </c>
      <c r="AG4801" s="36">
        <f>+VLOOKUP(Tabla1[[#This Row],[Artículo]],'.'!$B$2:$D$11481,3,)</f>
        <v>1</v>
      </c>
      <c r="AH4801" s="37" t="str">
        <f>+IFERROR(SEARCH("pack",Tabla1[[#This Row],[PACK]]),"")</f>
        <v/>
      </c>
    </row>
    <row r="4802" spans="1:34" ht="24" customHeight="1" x14ac:dyDescent="0.2">
      <c r="A4802" s="50" t="s">
        <v>8807</v>
      </c>
      <c r="B4802" s="60" t="s">
        <v>9198</v>
      </c>
      <c r="C4802" s="61" t="s">
        <v>9199</v>
      </c>
      <c r="D4802" s="52" t="s">
        <v>27</v>
      </c>
      <c r="E4802" s="53">
        <v>522785.95</v>
      </c>
      <c r="F4802" s="23" t="str">
        <f>+IFERROR(VLOOKUP(Tabla1[[#This Row],[Artículo]],'..'!$B$2:$D$569000,3,),"")</f>
        <v/>
      </c>
      <c r="G4802" s="24" t="str">
        <f>IF(H4802=AF4802,"", "Error MC")</f>
        <v>Error MC</v>
      </c>
      <c r="H4802" s="62"/>
      <c r="I4802" s="54">
        <f>+Tabla1[[#This Row],[MC]]*Tabla1[[#This Row],[Pedido]]*Tabla1[[#This Row],[PVC ]]</f>
        <v>0</v>
      </c>
      <c r="J4802" s="26">
        <v>0.21</v>
      </c>
      <c r="K4802" s="63"/>
      <c r="L4802" s="28" t="s">
        <v>17</v>
      </c>
      <c r="M4802" s="53">
        <v>917227.95200000005</v>
      </c>
      <c r="N4802" s="64" t="str">
        <f>+IF(Tabla1[[#This Row],[F PMPI]]="SÍ","No","Sí")</f>
        <v>Sí</v>
      </c>
      <c r="O4802" s="65">
        <f>+Tabla1[[#This Row],[PVL]]*1.055</f>
        <v>967675.48936000001</v>
      </c>
      <c r="P4802" s="65">
        <f>+Tabla1[[#This Row],[PVL]]*1.43</f>
        <v>1311635.9713600001</v>
      </c>
      <c r="Q4802" s="66" t="str">
        <f>+HYPERLINK(Tabla1[[#This Row],[PAG]])</f>
        <v>https://todomusica.com.ar/productos-sin-categorias-de-netsuite/6852-k0832.html</v>
      </c>
      <c r="R4802" s="67"/>
      <c r="S4802" s="68"/>
      <c r="T4802" s="69"/>
      <c r="U4802" s="69"/>
      <c r="V4802" s="69"/>
      <c r="W4802" s="69"/>
      <c r="X4802" s="69"/>
      <c r="Y4802" s="35"/>
      <c r="Z4802" s="35" t="s">
        <v>28207</v>
      </c>
      <c r="AA4802" s="36">
        <v>1</v>
      </c>
      <c r="AB4802" s="35" t="s">
        <v>27</v>
      </c>
      <c r="AC4802" s="35" t="str">
        <f>+IF(Tabla1[[#This Row],[STK]]="no","Sin STK", "STK disponible")</f>
        <v>Sin STK</v>
      </c>
      <c r="AD4802" s="35">
        <f>+I4802*J4802</f>
        <v>0</v>
      </c>
      <c r="AE4802" s="35">
        <f>+I4802*K4802</f>
        <v>0</v>
      </c>
      <c r="AF4802" s="36">
        <f>IF(Tabla1[[#This Row],[ref pack]]=1,Tabla1[[#This Row],[Pedido]],LCM(Tabla1[[#This Row],[MC VIEJO]],Tabla1[[#This Row],[Pedido]]))</f>
        <v>1</v>
      </c>
      <c r="AG4802" s="36">
        <f>+VLOOKUP(Tabla1[[#This Row],[Artículo]],'.'!$B$2:$D$11481,3,)</f>
        <v>1</v>
      </c>
      <c r="AH4802" s="37" t="str">
        <f>+IFERROR(SEARCH("pack",Tabla1[[#This Row],[PACK]]),"")</f>
        <v/>
      </c>
    </row>
    <row r="4803" spans="1:34" ht="24" customHeight="1" x14ac:dyDescent="0.2">
      <c r="A4803" s="50" t="s">
        <v>8807</v>
      </c>
      <c r="B4803" s="60" t="s">
        <v>9200</v>
      </c>
      <c r="C4803" s="61" t="s">
        <v>9201</v>
      </c>
      <c r="D4803" s="52" t="s">
        <v>27</v>
      </c>
      <c r="E4803" s="53">
        <v>615734.9</v>
      </c>
      <c r="F4803" s="23" t="str">
        <f>+IFERROR(VLOOKUP(Tabla1[[#This Row],[Artículo]],'..'!$B$2:$D$569000,3,),"")</f>
        <v/>
      </c>
      <c r="G4803" s="24" t="str">
        <f>IF(H4803=AF4803,"", "Error MC")</f>
        <v>Error MC</v>
      </c>
      <c r="H4803" s="62"/>
      <c r="I4803" s="54">
        <f>+Tabla1[[#This Row],[MC]]*Tabla1[[#This Row],[Pedido]]*Tabla1[[#This Row],[PVC ]]</f>
        <v>0</v>
      </c>
      <c r="J4803" s="26">
        <v>0.21</v>
      </c>
      <c r="K4803" s="63"/>
      <c r="L4803" s="28" t="s">
        <v>17</v>
      </c>
      <c r="M4803" s="53">
        <v>1080306.888</v>
      </c>
      <c r="N4803" s="64" t="str">
        <f>+IF(Tabla1[[#This Row],[F PMPI]]="SÍ","No","Sí")</f>
        <v>Sí</v>
      </c>
      <c r="O4803" s="65">
        <f>+Tabla1[[#This Row],[PVL]]*1.055</f>
        <v>1139723.7668399999</v>
      </c>
      <c r="P4803" s="65">
        <f>+Tabla1[[#This Row],[PVL]]*1.43</f>
        <v>1544838.84984</v>
      </c>
      <c r="Q4803" s="66" t="str">
        <f>+HYPERLINK(Tabla1[[#This Row],[PAG]])</f>
        <v>https://todomusica.com.ar/productos-sin-categorias-de-netsuite/5666-404.html</v>
      </c>
      <c r="R4803" s="67"/>
      <c r="S4803" s="68"/>
      <c r="T4803" s="69"/>
      <c r="U4803" s="69"/>
      <c r="V4803" s="69"/>
      <c r="W4803" s="69"/>
      <c r="X4803" s="69"/>
      <c r="Y4803" s="35"/>
      <c r="Z4803" s="35" t="s">
        <v>28208</v>
      </c>
      <c r="AA4803" s="36">
        <v>1</v>
      </c>
      <c r="AB4803" s="35" t="s">
        <v>27</v>
      </c>
      <c r="AC4803" s="35" t="str">
        <f>+IF(Tabla1[[#This Row],[STK]]="no","Sin STK", "STK disponible")</f>
        <v>Sin STK</v>
      </c>
      <c r="AD4803" s="35">
        <f>+I4803*J4803</f>
        <v>0</v>
      </c>
      <c r="AE4803" s="35">
        <f>+I4803*K4803</f>
        <v>0</v>
      </c>
      <c r="AF4803" s="36">
        <f>IF(Tabla1[[#This Row],[ref pack]]=1,Tabla1[[#This Row],[Pedido]],LCM(Tabla1[[#This Row],[MC VIEJO]],Tabla1[[#This Row],[Pedido]]))</f>
        <v>1</v>
      </c>
      <c r="AG4803" s="36">
        <f>+VLOOKUP(Tabla1[[#This Row],[Artículo]],'.'!$B$2:$D$11481,3,)</f>
        <v>1</v>
      </c>
      <c r="AH4803" s="37" t="str">
        <f>+IFERROR(SEARCH("pack",Tabla1[[#This Row],[PACK]]),"")</f>
        <v/>
      </c>
    </row>
    <row r="4804" spans="1:34" ht="24" customHeight="1" x14ac:dyDescent="0.2">
      <c r="A4804" s="50" t="s">
        <v>8807</v>
      </c>
      <c r="B4804" s="60" t="s">
        <v>9202</v>
      </c>
      <c r="C4804" s="61" t="s">
        <v>9203</v>
      </c>
      <c r="D4804" s="52" t="s">
        <v>27</v>
      </c>
      <c r="E4804" s="53">
        <v>350286.16</v>
      </c>
      <c r="F4804" s="23" t="str">
        <f>+IFERROR(VLOOKUP(Tabla1[[#This Row],[Artículo]],'..'!$B$2:$D$569000,3,),"")</f>
        <v/>
      </c>
      <c r="G4804" s="24" t="str">
        <f>IF(H4804=AF4804,"", "Error MC")</f>
        <v>Error MC</v>
      </c>
      <c r="H4804" s="62"/>
      <c r="I4804" s="54">
        <f>+Tabla1[[#This Row],[MC]]*Tabla1[[#This Row],[Pedido]]*Tabla1[[#This Row],[PVC ]]</f>
        <v>0</v>
      </c>
      <c r="J4804" s="26">
        <v>0.21</v>
      </c>
      <c r="K4804" s="63"/>
      <c r="L4804" s="28" t="s">
        <v>17</v>
      </c>
      <c r="M4804" s="53">
        <v>614577.06499999994</v>
      </c>
      <c r="N4804" s="64" t="str">
        <f>+IF(Tabla1[[#This Row],[F PMPI]]="SÍ","No","Sí")</f>
        <v>Sí</v>
      </c>
      <c r="O4804" s="65">
        <f>+Tabla1[[#This Row],[PVL]]*1.055</f>
        <v>648378.80357499991</v>
      </c>
      <c r="P4804" s="65">
        <f>+Tabla1[[#This Row],[PVL]]*1.43</f>
        <v>878845.20294999983</v>
      </c>
      <c r="Q4804" s="66" t="str">
        <f>+HYPERLINK(Tabla1[[#This Row],[PAG]])</f>
        <v>https://todomusica.com.ar/productos-sin-categorias-de-netsuite/707-k0846.html</v>
      </c>
      <c r="R4804" s="67"/>
      <c r="S4804" s="68"/>
      <c r="T4804" s="69"/>
      <c r="U4804" s="69"/>
      <c r="V4804" s="69"/>
      <c r="W4804" s="69"/>
      <c r="X4804" s="69"/>
      <c r="Y4804" s="35"/>
      <c r="Z4804" s="35" t="s">
        <v>28209</v>
      </c>
      <c r="AA4804" s="36">
        <v>1</v>
      </c>
      <c r="AB4804" s="35" t="s">
        <v>27</v>
      </c>
      <c r="AC4804" s="35" t="str">
        <f>+IF(Tabla1[[#This Row],[STK]]="no","Sin STK", "STK disponible")</f>
        <v>Sin STK</v>
      </c>
      <c r="AD4804" s="35">
        <f>+I4804*J4804</f>
        <v>0</v>
      </c>
      <c r="AE4804" s="35">
        <f>+I4804*K4804</f>
        <v>0</v>
      </c>
      <c r="AF4804" s="36">
        <f>IF(Tabla1[[#This Row],[ref pack]]=1,Tabla1[[#This Row],[Pedido]],LCM(Tabla1[[#This Row],[MC VIEJO]],Tabla1[[#This Row],[Pedido]]))</f>
        <v>1</v>
      </c>
      <c r="AG4804" s="36">
        <f>+VLOOKUP(Tabla1[[#This Row],[Artículo]],'.'!$B$2:$D$11481,3,)</f>
        <v>1</v>
      </c>
      <c r="AH4804" s="37" t="str">
        <f>+IFERROR(SEARCH("pack",Tabla1[[#This Row],[PACK]]),"")</f>
        <v/>
      </c>
    </row>
    <row r="4805" spans="1:34" ht="24" customHeight="1" x14ac:dyDescent="0.2">
      <c r="A4805" s="50" t="s">
        <v>8807</v>
      </c>
      <c r="B4805" s="60" t="s">
        <v>9204</v>
      </c>
      <c r="C4805" s="61" t="s">
        <v>9205</v>
      </c>
      <c r="D4805" s="52" t="s">
        <v>27</v>
      </c>
      <c r="E4805" s="53">
        <v>447267.91</v>
      </c>
      <c r="F4805" s="23" t="str">
        <f>+IFERROR(VLOOKUP(Tabla1[[#This Row],[Artículo]],'..'!$B$2:$D$569000,3,),"")</f>
        <v/>
      </c>
      <c r="G4805" s="24" t="str">
        <f>IF(H4805=AF4805,"", "Error MC")</f>
        <v>Error MC</v>
      </c>
      <c r="H4805" s="62"/>
      <c r="I4805" s="54">
        <f>+Tabla1[[#This Row],[MC]]*Tabla1[[#This Row],[Pedido]]*Tabla1[[#This Row],[PVC ]]</f>
        <v>0</v>
      </c>
      <c r="J4805" s="26">
        <v>0.21</v>
      </c>
      <c r="K4805" s="63"/>
      <c r="L4805" s="28" t="s">
        <v>17</v>
      </c>
      <c r="M4805" s="53">
        <v>784731.549</v>
      </c>
      <c r="N4805" s="64" t="str">
        <f>+IF(Tabla1[[#This Row],[F PMPI]]="SÍ","No","Sí")</f>
        <v>Sí</v>
      </c>
      <c r="O4805" s="65">
        <f>+Tabla1[[#This Row],[PVL]]*1.055</f>
        <v>827891.78419499996</v>
      </c>
      <c r="P4805" s="65">
        <f>+Tabla1[[#This Row],[PVL]]*1.43</f>
        <v>1122166.1150700001</v>
      </c>
      <c r="Q4805" s="66" t="str">
        <f>+HYPERLINK(Tabla1[[#This Row],[PAG]])</f>
        <v>https://todomusica.com.ar/productos-sin-categorias-de-netsuite/3751-k0854.html</v>
      </c>
      <c r="R4805" s="67"/>
      <c r="S4805" s="68"/>
      <c r="T4805" s="69"/>
      <c r="U4805" s="69"/>
      <c r="V4805" s="69"/>
      <c r="W4805" s="69"/>
      <c r="X4805" s="69"/>
      <c r="Y4805" s="35"/>
      <c r="Z4805" s="35" t="s">
        <v>28210</v>
      </c>
      <c r="AA4805" s="36">
        <v>1</v>
      </c>
      <c r="AB4805" s="35" t="s">
        <v>27</v>
      </c>
      <c r="AC4805" s="35" t="str">
        <f>+IF(Tabla1[[#This Row],[STK]]="no","Sin STK", "STK disponible")</f>
        <v>Sin STK</v>
      </c>
      <c r="AD4805" s="35">
        <f>+I4805*J4805</f>
        <v>0</v>
      </c>
      <c r="AE4805" s="35">
        <f>+I4805*K4805</f>
        <v>0</v>
      </c>
      <c r="AF4805" s="36">
        <f>IF(Tabla1[[#This Row],[ref pack]]=1,Tabla1[[#This Row],[Pedido]],LCM(Tabla1[[#This Row],[MC VIEJO]],Tabla1[[#This Row],[Pedido]]))</f>
        <v>1</v>
      </c>
      <c r="AG4805" s="36">
        <f>+VLOOKUP(Tabla1[[#This Row],[Artículo]],'.'!$B$2:$D$11481,3,)</f>
        <v>1</v>
      </c>
      <c r="AH4805" s="37" t="str">
        <f>+IFERROR(SEARCH("pack",Tabla1[[#This Row],[PACK]]),"")</f>
        <v/>
      </c>
    </row>
    <row r="4806" spans="1:34" ht="24" customHeight="1" x14ac:dyDescent="0.2">
      <c r="A4806" s="50" t="s">
        <v>8807</v>
      </c>
      <c r="B4806" s="60" t="s">
        <v>9206</v>
      </c>
      <c r="C4806" s="61" t="s">
        <v>9207</v>
      </c>
      <c r="D4806" s="52" t="s">
        <v>27</v>
      </c>
      <c r="E4806" s="53">
        <v>528581.05000000005</v>
      </c>
      <c r="F4806" s="23" t="str">
        <f>+IFERROR(VLOOKUP(Tabla1[[#This Row],[Artículo]],'..'!$B$2:$D$569000,3,),"")</f>
        <v/>
      </c>
      <c r="G4806" s="24" t="str">
        <f>IF(H4806=AF4806,"", "Error MC")</f>
        <v>Error MC</v>
      </c>
      <c r="H4806" s="62"/>
      <c r="I4806" s="54">
        <f>+Tabla1[[#This Row],[MC]]*Tabla1[[#This Row],[Pedido]]*Tabla1[[#This Row],[PVC ]]</f>
        <v>0</v>
      </c>
      <c r="J4806" s="26">
        <v>0.21</v>
      </c>
      <c r="K4806" s="63"/>
      <c r="L4806" s="28" t="s">
        <v>17</v>
      </c>
      <c r="M4806" s="53">
        <v>927395.44900000002</v>
      </c>
      <c r="N4806" s="64" t="str">
        <f>+IF(Tabla1[[#This Row],[F PMPI]]="SÍ","No","Sí")</f>
        <v>Sí</v>
      </c>
      <c r="O4806" s="65">
        <f>+Tabla1[[#This Row],[PVL]]*1.055</f>
        <v>978402.19869499991</v>
      </c>
      <c r="P4806" s="65">
        <f>+Tabla1[[#This Row],[PVL]]*1.43</f>
        <v>1326175.4920699999</v>
      </c>
      <c r="Q4806" s="66" t="str">
        <f>+HYPERLINK(Tabla1[[#This Row],[PAG]])</f>
        <v>https://todomusica.com.ar/productos-sin-categorias-de-netsuite/3752-k0856.html</v>
      </c>
      <c r="R4806" s="67"/>
      <c r="S4806" s="68"/>
      <c r="T4806" s="69"/>
      <c r="U4806" s="69"/>
      <c r="V4806" s="69"/>
      <c r="W4806" s="69"/>
      <c r="X4806" s="69"/>
      <c r="Y4806" s="35"/>
      <c r="Z4806" s="35" t="s">
        <v>28211</v>
      </c>
      <c r="AA4806" s="36">
        <v>1</v>
      </c>
      <c r="AB4806" s="35" t="s">
        <v>27</v>
      </c>
      <c r="AC4806" s="35" t="str">
        <f>+IF(Tabla1[[#This Row],[STK]]="no","Sin STK", "STK disponible")</f>
        <v>Sin STK</v>
      </c>
      <c r="AD4806" s="35">
        <f>+I4806*J4806</f>
        <v>0</v>
      </c>
      <c r="AE4806" s="35">
        <f>+I4806*K4806</f>
        <v>0</v>
      </c>
      <c r="AF4806" s="36">
        <f>IF(Tabla1[[#This Row],[ref pack]]=1,Tabla1[[#This Row],[Pedido]],LCM(Tabla1[[#This Row],[MC VIEJO]],Tabla1[[#This Row],[Pedido]]))</f>
        <v>1</v>
      </c>
      <c r="AG4806" s="36">
        <f>+VLOOKUP(Tabla1[[#This Row],[Artículo]],'.'!$B$2:$D$11481,3,)</f>
        <v>1</v>
      </c>
      <c r="AH4806" s="37" t="str">
        <f>+IFERROR(SEARCH("pack",Tabla1[[#This Row],[PACK]]),"")</f>
        <v/>
      </c>
    </row>
    <row r="4807" spans="1:34" ht="24" customHeight="1" x14ac:dyDescent="0.2">
      <c r="A4807" s="50" t="s">
        <v>8807</v>
      </c>
      <c r="B4807" s="60" t="s">
        <v>9208</v>
      </c>
      <c r="C4807" s="61" t="s">
        <v>9209</v>
      </c>
      <c r="D4807" s="52" t="s">
        <v>9842</v>
      </c>
      <c r="E4807" s="53">
        <v>162603.46</v>
      </c>
      <c r="F4807" s="23" t="str">
        <f>+IFERROR(VLOOKUP(Tabla1[[#This Row],[Artículo]],'..'!$B$2:$D$569000,3,),"")</f>
        <v/>
      </c>
      <c r="G4807" s="24" t="str">
        <f>IF(H4807=AF4807,"", "Error MC")</f>
        <v>Error MC</v>
      </c>
      <c r="H4807" s="62"/>
      <c r="I4807" s="54">
        <f>+Tabla1[[#This Row],[MC]]*Tabla1[[#This Row],[Pedido]]*Tabla1[[#This Row],[PVC ]]</f>
        <v>0</v>
      </c>
      <c r="J4807" s="26">
        <v>0.21</v>
      </c>
      <c r="K4807" s="63"/>
      <c r="L4807" s="28" t="s">
        <v>17</v>
      </c>
      <c r="M4807" s="53">
        <v>285287.77399999998</v>
      </c>
      <c r="N4807" s="64" t="str">
        <f>+IF(Tabla1[[#This Row],[F PMPI]]="SÍ","No","Sí")</f>
        <v>Sí</v>
      </c>
      <c r="O4807" s="65">
        <f>+Tabla1[[#This Row],[PVL]]*1.055</f>
        <v>300978.60156999994</v>
      </c>
      <c r="P4807" s="65">
        <f>+Tabla1[[#This Row],[PVL]]*1.43</f>
        <v>407961.51681999996</v>
      </c>
      <c r="Q4807" s="66" t="str">
        <f>+HYPERLINK(Tabla1[[#This Row],[PAG]])</f>
        <v>https://todomusica.com.ar/platillos/3753-k0857.html</v>
      </c>
      <c r="R4807" s="67"/>
      <c r="S4807" s="68"/>
      <c r="T4807" s="69"/>
      <c r="U4807" s="69"/>
      <c r="V4807" s="69"/>
      <c r="W4807" s="69"/>
      <c r="X4807" s="69"/>
      <c r="Y4807" s="35"/>
      <c r="Z4807" s="35" t="s">
        <v>28212</v>
      </c>
      <c r="AA4807" s="36">
        <v>1</v>
      </c>
      <c r="AB4807" s="35" t="s">
        <v>27</v>
      </c>
      <c r="AC4807" s="35" t="str">
        <f>+IF(Tabla1[[#This Row],[STK]]="no","Sin STK", "STK disponible")</f>
        <v>STK disponible</v>
      </c>
      <c r="AD4807" s="35">
        <f>+I4807*J4807</f>
        <v>0</v>
      </c>
      <c r="AE4807" s="35">
        <f>+I4807*K4807</f>
        <v>0</v>
      </c>
      <c r="AF4807" s="36">
        <f>IF(Tabla1[[#This Row],[ref pack]]=1,Tabla1[[#This Row],[Pedido]],LCM(Tabla1[[#This Row],[MC VIEJO]],Tabla1[[#This Row],[Pedido]]))</f>
        <v>1</v>
      </c>
      <c r="AG4807" s="36">
        <f>+VLOOKUP(Tabla1[[#This Row],[Artículo]],'.'!$B$2:$D$11481,3,)</f>
        <v>1</v>
      </c>
      <c r="AH4807" s="37" t="str">
        <f>+IFERROR(SEARCH("pack",Tabla1[[#This Row],[PACK]]),"")</f>
        <v/>
      </c>
    </row>
    <row r="4808" spans="1:34" ht="24" customHeight="1" x14ac:dyDescent="0.2">
      <c r="A4808" s="50" t="s">
        <v>8807</v>
      </c>
      <c r="B4808" s="60" t="s">
        <v>9210</v>
      </c>
      <c r="C4808" s="61" t="s">
        <v>9211</v>
      </c>
      <c r="D4808" s="52" t="s">
        <v>9842</v>
      </c>
      <c r="E4808" s="53">
        <v>174239.21</v>
      </c>
      <c r="F4808" s="23" t="str">
        <f>+IFERROR(VLOOKUP(Tabla1[[#This Row],[Artículo]],'..'!$B$2:$D$569000,3,),"")</f>
        <v/>
      </c>
      <c r="G4808" s="24" t="str">
        <f>IF(H4808=AF4808,"", "Error MC")</f>
        <v>Error MC</v>
      </c>
      <c r="H4808" s="62"/>
      <c r="I4808" s="54">
        <f>+Tabla1[[#This Row],[MC]]*Tabla1[[#This Row],[Pedido]]*Tabla1[[#This Row],[PVC ]]</f>
        <v>0</v>
      </c>
      <c r="J4808" s="26">
        <v>0.21</v>
      </c>
      <c r="K4808" s="63"/>
      <c r="L4808" s="28" t="s">
        <v>17</v>
      </c>
      <c r="M4808" s="53">
        <v>305702.68900000001</v>
      </c>
      <c r="N4808" s="64" t="str">
        <f>+IF(Tabla1[[#This Row],[F PMPI]]="SÍ","No","Sí")</f>
        <v>Sí</v>
      </c>
      <c r="O4808" s="65">
        <f>+Tabla1[[#This Row],[PVL]]*1.055</f>
        <v>322516.33689500001</v>
      </c>
      <c r="P4808" s="65">
        <f>+Tabla1[[#This Row],[PVL]]*1.43</f>
        <v>437154.84526999999</v>
      </c>
      <c r="Q4808" s="66" t="str">
        <f>+HYPERLINK(Tabla1[[#This Row],[PAG]])</f>
        <v>https://todomusica.com.ar/productos-sin-categorias-de-netsuite/3754-k0858.html</v>
      </c>
      <c r="R4808" s="67"/>
      <c r="S4808" s="68"/>
      <c r="T4808" s="69"/>
      <c r="U4808" s="69"/>
      <c r="V4808" s="69"/>
      <c r="W4808" s="69"/>
      <c r="X4808" s="69"/>
      <c r="Y4808" s="35"/>
      <c r="Z4808" s="35" t="s">
        <v>28213</v>
      </c>
      <c r="AA4808" s="36">
        <v>1</v>
      </c>
      <c r="AB4808" s="35" t="s">
        <v>27</v>
      </c>
      <c r="AC4808" s="35" t="str">
        <f>+IF(Tabla1[[#This Row],[STK]]="no","Sin STK", "STK disponible")</f>
        <v>STK disponible</v>
      </c>
      <c r="AD4808" s="35">
        <f>+I4808*J4808</f>
        <v>0</v>
      </c>
      <c r="AE4808" s="35">
        <f>+I4808*K4808</f>
        <v>0</v>
      </c>
      <c r="AF4808" s="36">
        <f>IF(Tabla1[[#This Row],[ref pack]]=1,Tabla1[[#This Row],[Pedido]],LCM(Tabla1[[#This Row],[MC VIEJO]],Tabla1[[#This Row],[Pedido]]))</f>
        <v>1</v>
      </c>
      <c r="AG4808" s="36">
        <f>+VLOOKUP(Tabla1[[#This Row],[Artículo]],'.'!$B$2:$D$11481,3,)</f>
        <v>1</v>
      </c>
      <c r="AH4808" s="37" t="str">
        <f>+IFERROR(SEARCH("pack",Tabla1[[#This Row],[PACK]]),"")</f>
        <v/>
      </c>
    </row>
    <row r="4809" spans="1:34" ht="24" customHeight="1" x14ac:dyDescent="0.2">
      <c r="A4809" s="50" t="s">
        <v>8807</v>
      </c>
      <c r="B4809" s="60" t="s">
        <v>9212</v>
      </c>
      <c r="C4809" s="61" t="s">
        <v>9213</v>
      </c>
      <c r="D4809" s="52" t="s">
        <v>27</v>
      </c>
      <c r="E4809" s="53">
        <v>203260.05</v>
      </c>
      <c r="F4809" s="23" t="str">
        <f>+IFERROR(VLOOKUP(Tabla1[[#This Row],[Artículo]],'..'!$B$2:$D$569000,3,),"")</f>
        <v/>
      </c>
      <c r="G4809" s="24" t="str">
        <f>IF(H4809=AF4809,"", "Error MC")</f>
        <v>Error MC</v>
      </c>
      <c r="H4809" s="62"/>
      <c r="I4809" s="54">
        <f>+Tabla1[[#This Row],[MC]]*Tabla1[[#This Row],[Pedido]]*Tabla1[[#This Row],[PVC ]]</f>
        <v>0</v>
      </c>
      <c r="J4809" s="26">
        <v>0.21</v>
      </c>
      <c r="K4809" s="63"/>
      <c r="L4809" s="28" t="s">
        <v>17</v>
      </c>
      <c r="M4809" s="53">
        <v>356619.755</v>
      </c>
      <c r="N4809" s="64" t="str">
        <f>+IF(Tabla1[[#This Row],[F PMPI]]="SÍ","No","Sí")</f>
        <v>Sí</v>
      </c>
      <c r="O4809" s="65">
        <f>+Tabla1[[#This Row],[PVL]]*1.055</f>
        <v>376233.841525</v>
      </c>
      <c r="P4809" s="65">
        <f>+Tabla1[[#This Row],[PVL]]*1.43</f>
        <v>509966.24965000001</v>
      </c>
      <c r="Q4809" s="66" t="str">
        <f>+HYPERLINK(Tabla1[[#This Row],[PAG]])</f>
        <v>https://todomusica.com.ar/productos-sin-categorias-de-netsuite/3755-k0859.html</v>
      </c>
      <c r="R4809" s="67"/>
      <c r="S4809" s="68"/>
      <c r="T4809" s="69"/>
      <c r="U4809" s="69"/>
      <c r="V4809" s="69"/>
      <c r="W4809" s="69"/>
      <c r="X4809" s="69"/>
      <c r="Y4809" s="35"/>
      <c r="Z4809" s="35" t="s">
        <v>28214</v>
      </c>
      <c r="AA4809" s="36">
        <v>1</v>
      </c>
      <c r="AB4809" s="35" t="s">
        <v>27</v>
      </c>
      <c r="AC4809" s="35" t="str">
        <f>+IF(Tabla1[[#This Row],[STK]]="no","Sin STK", "STK disponible")</f>
        <v>Sin STK</v>
      </c>
      <c r="AD4809" s="35">
        <f>+I4809*J4809</f>
        <v>0</v>
      </c>
      <c r="AE4809" s="35">
        <f>+I4809*K4809</f>
        <v>0</v>
      </c>
      <c r="AF4809" s="36">
        <f>IF(Tabla1[[#This Row],[ref pack]]=1,Tabla1[[#This Row],[Pedido]],LCM(Tabla1[[#This Row],[MC VIEJO]],Tabla1[[#This Row],[Pedido]]))</f>
        <v>1</v>
      </c>
      <c r="AG4809" s="36">
        <f>+VLOOKUP(Tabla1[[#This Row],[Artículo]],'.'!$B$2:$D$11481,3,)</f>
        <v>1</v>
      </c>
      <c r="AH4809" s="37" t="str">
        <f>+IFERROR(SEARCH("pack",Tabla1[[#This Row],[PACK]]),"")</f>
        <v/>
      </c>
    </row>
    <row r="4810" spans="1:34" ht="24" customHeight="1" x14ac:dyDescent="0.2">
      <c r="A4810" s="50" t="s">
        <v>8807</v>
      </c>
      <c r="B4810" s="60" t="s">
        <v>9214</v>
      </c>
      <c r="C4810" s="61" t="s">
        <v>9215</v>
      </c>
      <c r="D4810" s="52" t="s">
        <v>27</v>
      </c>
      <c r="E4810" s="53">
        <v>284595.90999999997</v>
      </c>
      <c r="F4810" s="23" t="str">
        <f>+IFERROR(VLOOKUP(Tabla1[[#This Row],[Artículo]],'..'!$B$2:$D$569000,3,),"")</f>
        <v/>
      </c>
      <c r="G4810" s="24" t="str">
        <f>IF(H4810=AF4810,"", "Error MC")</f>
        <v>Error MC</v>
      </c>
      <c r="H4810" s="62"/>
      <c r="I4810" s="54">
        <f>+Tabla1[[#This Row],[MC]]*Tabla1[[#This Row],[Pedido]]*Tabla1[[#This Row],[PVC ]]</f>
        <v>0</v>
      </c>
      <c r="J4810" s="26">
        <v>0.21</v>
      </c>
      <c r="K4810" s="63"/>
      <c r="L4810" s="28" t="s">
        <v>17</v>
      </c>
      <c r="M4810" s="53">
        <v>499323.52500000002</v>
      </c>
      <c r="N4810" s="64" t="str">
        <f>+IF(Tabla1[[#This Row],[F PMPI]]="SÍ","No","Sí")</f>
        <v>Sí</v>
      </c>
      <c r="O4810" s="65">
        <f>+Tabla1[[#This Row],[PVL]]*1.055</f>
        <v>526786.318875</v>
      </c>
      <c r="P4810" s="65">
        <f>+Tabla1[[#This Row],[PVL]]*1.43</f>
        <v>714032.64075000002</v>
      </c>
      <c r="Q4810" s="66" t="str">
        <f>+HYPERLINK(Tabla1[[#This Row],[PAG]])</f>
        <v>https://todomusica.com.ar/platillos/336-k0881.html</v>
      </c>
      <c r="R4810" s="67"/>
      <c r="S4810" s="68"/>
      <c r="T4810" s="69"/>
      <c r="U4810" s="69"/>
      <c r="V4810" s="69"/>
      <c r="W4810" s="69"/>
      <c r="X4810" s="69"/>
      <c r="Y4810" s="35"/>
      <c r="Z4810" s="35" t="s">
        <v>28215</v>
      </c>
      <c r="AA4810" s="36">
        <v>1</v>
      </c>
      <c r="AB4810" s="35" t="s">
        <v>27</v>
      </c>
      <c r="AC4810" s="35" t="str">
        <f>+IF(Tabla1[[#This Row],[STK]]="no","Sin STK", "STK disponible")</f>
        <v>Sin STK</v>
      </c>
      <c r="AD4810" s="35">
        <f>+I4810*J4810</f>
        <v>0</v>
      </c>
      <c r="AE4810" s="35">
        <f>+I4810*K4810</f>
        <v>0</v>
      </c>
      <c r="AF4810" s="36">
        <f>IF(Tabla1[[#This Row],[ref pack]]=1,Tabla1[[#This Row],[Pedido]],LCM(Tabla1[[#This Row],[MC VIEJO]],Tabla1[[#This Row],[Pedido]]))</f>
        <v>1</v>
      </c>
      <c r="AG4810" s="36">
        <f>+VLOOKUP(Tabla1[[#This Row],[Artículo]],'.'!$B$2:$D$11481,3,)</f>
        <v>1</v>
      </c>
      <c r="AH4810" s="37" t="str">
        <f>+IFERROR(SEARCH("pack",Tabla1[[#This Row],[PACK]]),"")</f>
        <v/>
      </c>
    </row>
    <row r="4811" spans="1:34" ht="24" customHeight="1" x14ac:dyDescent="0.2">
      <c r="A4811" s="50" t="s">
        <v>8807</v>
      </c>
      <c r="B4811" s="60" t="s">
        <v>9216</v>
      </c>
      <c r="C4811" s="61" t="s">
        <v>9217</v>
      </c>
      <c r="D4811" s="52" t="s">
        <v>27</v>
      </c>
      <c r="E4811" s="53">
        <v>394863.57</v>
      </c>
      <c r="F4811" s="23" t="str">
        <f>+IFERROR(VLOOKUP(Tabla1[[#This Row],[Artículo]],'..'!$B$2:$D$569000,3,),"")</f>
        <v/>
      </c>
      <c r="G4811" s="24" t="str">
        <f>IF(H4811=AF4811,"", "Error MC")</f>
        <v>Error MC</v>
      </c>
      <c r="H4811" s="62"/>
      <c r="I4811" s="54">
        <f>+Tabla1[[#This Row],[MC]]*Tabla1[[#This Row],[Pedido]]*Tabla1[[#This Row],[PVC ]]</f>
        <v>0</v>
      </c>
      <c r="J4811" s="26">
        <v>0.21</v>
      </c>
      <c r="K4811" s="63"/>
      <c r="L4811" s="28" t="s">
        <v>17</v>
      </c>
      <c r="M4811" s="53">
        <v>692788.13800000004</v>
      </c>
      <c r="N4811" s="64" t="str">
        <f>+IF(Tabla1[[#This Row],[F PMPI]]="SÍ","No","Sí")</f>
        <v>Sí</v>
      </c>
      <c r="O4811" s="65">
        <f>+Tabla1[[#This Row],[PVL]]*1.055</f>
        <v>730891.48558999994</v>
      </c>
      <c r="P4811" s="65">
        <f>+Tabla1[[#This Row],[PVL]]*1.43</f>
        <v>990687.03734000004</v>
      </c>
      <c r="Q4811" s="66" t="str">
        <f>+HYPERLINK(Tabla1[[#This Row],[PAG]])</f>
        <v>https://todomusica.com.ar/productos-sin-categorias-de-netsuite/5667-404.html</v>
      </c>
      <c r="R4811" s="67"/>
      <c r="S4811" s="68"/>
      <c r="T4811" s="69"/>
      <c r="U4811" s="69"/>
      <c r="V4811" s="69"/>
      <c r="W4811" s="69"/>
      <c r="X4811" s="69"/>
      <c r="Y4811" s="35"/>
      <c r="Z4811" s="35" t="s">
        <v>28216</v>
      </c>
      <c r="AA4811" s="36">
        <v>1</v>
      </c>
      <c r="AB4811" s="35" t="s">
        <v>27</v>
      </c>
      <c r="AC4811" s="35" t="str">
        <f>+IF(Tabla1[[#This Row],[STK]]="no","Sin STK", "STK disponible")</f>
        <v>Sin STK</v>
      </c>
      <c r="AD4811" s="35">
        <f>+I4811*J4811</f>
        <v>0</v>
      </c>
      <c r="AE4811" s="35">
        <f>+I4811*K4811</f>
        <v>0</v>
      </c>
      <c r="AF4811" s="36">
        <f>IF(Tabla1[[#This Row],[ref pack]]=1,Tabla1[[#This Row],[Pedido]],LCM(Tabla1[[#This Row],[MC VIEJO]],Tabla1[[#This Row],[Pedido]]))</f>
        <v>1</v>
      </c>
      <c r="AG4811" s="36">
        <f>+VLOOKUP(Tabla1[[#This Row],[Artículo]],'.'!$B$2:$D$11481,3,)</f>
        <v>1</v>
      </c>
      <c r="AH4811" s="37" t="str">
        <f>+IFERROR(SEARCH("pack",Tabla1[[#This Row],[PACK]]),"")</f>
        <v/>
      </c>
    </row>
    <row r="4812" spans="1:34" ht="24" customHeight="1" x14ac:dyDescent="0.2">
      <c r="A4812" s="50" t="s">
        <v>8807</v>
      </c>
      <c r="B4812" s="60" t="s">
        <v>9218</v>
      </c>
      <c r="C4812" s="61" t="s">
        <v>9219</v>
      </c>
      <c r="D4812" s="52" t="s">
        <v>27</v>
      </c>
      <c r="E4812" s="53">
        <v>325275.32</v>
      </c>
      <c r="F4812" s="23" t="str">
        <f>+IFERROR(VLOOKUP(Tabla1[[#This Row],[Artículo]],'..'!$B$2:$D$569000,3,),"")</f>
        <v/>
      </c>
      <c r="G4812" s="24" t="str">
        <f>IF(H4812=AF4812,"", "Error MC")</f>
        <v>Error MC</v>
      </c>
      <c r="H4812" s="62"/>
      <c r="I4812" s="54">
        <f>+Tabla1[[#This Row],[MC]]*Tabla1[[#This Row],[Pedido]]*Tabla1[[#This Row],[PVC ]]</f>
        <v>0</v>
      </c>
      <c r="J4812" s="26">
        <v>0.21</v>
      </c>
      <c r="K4812" s="63"/>
      <c r="L4812" s="28" t="s">
        <v>17</v>
      </c>
      <c r="M4812" s="53">
        <v>570695.54399999999</v>
      </c>
      <c r="N4812" s="64" t="str">
        <f>+IF(Tabla1[[#This Row],[F PMPI]]="SÍ","No","Sí")</f>
        <v>Sí</v>
      </c>
      <c r="O4812" s="65">
        <f>+Tabla1[[#This Row],[PVL]]*1.055</f>
        <v>602083.79891999997</v>
      </c>
      <c r="P4812" s="65">
        <f>+Tabla1[[#This Row],[PVL]]*1.43</f>
        <v>816094.62792</v>
      </c>
      <c r="Q4812" s="66" t="str">
        <f>+HYPERLINK(Tabla1[[#This Row],[PAG]])</f>
        <v>https://todomusica.com.ar/productos-sin-categorias-de-netsuite/3757-k0890.html</v>
      </c>
      <c r="R4812" s="67"/>
      <c r="S4812" s="68"/>
      <c r="T4812" s="69"/>
      <c r="U4812" s="69"/>
      <c r="V4812" s="69"/>
      <c r="W4812" s="69"/>
      <c r="X4812" s="69"/>
      <c r="Y4812" s="35"/>
      <c r="Z4812" s="35" t="s">
        <v>28217</v>
      </c>
      <c r="AA4812" s="36">
        <v>1</v>
      </c>
      <c r="AB4812" s="35" t="s">
        <v>27</v>
      </c>
      <c r="AC4812" s="35" t="str">
        <f>+IF(Tabla1[[#This Row],[STK]]="no","Sin STK", "STK disponible")</f>
        <v>Sin STK</v>
      </c>
      <c r="AD4812" s="35">
        <f>+I4812*J4812</f>
        <v>0</v>
      </c>
      <c r="AE4812" s="35">
        <f>+I4812*K4812</f>
        <v>0</v>
      </c>
      <c r="AF4812" s="36">
        <f>IF(Tabla1[[#This Row],[ref pack]]=1,Tabla1[[#This Row],[Pedido]],LCM(Tabla1[[#This Row],[MC VIEJO]],Tabla1[[#This Row],[Pedido]]))</f>
        <v>1</v>
      </c>
      <c r="AG4812" s="36">
        <f>+VLOOKUP(Tabla1[[#This Row],[Artículo]],'.'!$B$2:$D$11481,3,)</f>
        <v>1</v>
      </c>
      <c r="AH4812" s="37" t="str">
        <f>+IFERROR(SEARCH("pack",Tabla1[[#This Row],[PACK]]),"")</f>
        <v/>
      </c>
    </row>
    <row r="4813" spans="1:34" ht="24" customHeight="1" x14ac:dyDescent="0.2">
      <c r="A4813" s="50" t="s">
        <v>8807</v>
      </c>
      <c r="B4813" s="60" t="s">
        <v>9220</v>
      </c>
      <c r="C4813" s="61" t="s">
        <v>9221</v>
      </c>
      <c r="D4813" s="52" t="s">
        <v>27</v>
      </c>
      <c r="E4813" s="53">
        <v>269218.62</v>
      </c>
      <c r="F4813" s="23" t="str">
        <f>+IFERROR(VLOOKUP(Tabla1[[#This Row],[Artículo]],'..'!$B$2:$D$569000,3,),"")</f>
        <v/>
      </c>
      <c r="G4813" s="24" t="str">
        <f>IF(H4813=AF4813,"", "Error MC")</f>
        <v>Error MC</v>
      </c>
      <c r="H4813" s="62"/>
      <c r="I4813" s="54">
        <f>+Tabla1[[#This Row],[MC]]*Tabla1[[#This Row],[Pedido]]*Tabla1[[#This Row],[PVC ]]</f>
        <v>0</v>
      </c>
      <c r="J4813" s="26">
        <v>0.21</v>
      </c>
      <c r="K4813" s="63"/>
      <c r="L4813" s="28" t="s">
        <v>17</v>
      </c>
      <c r="M4813" s="53">
        <v>472344.07</v>
      </c>
      <c r="N4813" s="64" t="str">
        <f>+IF(Tabla1[[#This Row],[F PMPI]]="SÍ","No","Sí")</f>
        <v>Sí</v>
      </c>
      <c r="O4813" s="65">
        <f>+Tabla1[[#This Row],[PVL]]*1.055</f>
        <v>498322.99384999997</v>
      </c>
      <c r="P4813" s="65">
        <f>+Tabla1[[#This Row],[PVL]]*1.43</f>
        <v>675452.02009999997</v>
      </c>
      <c r="Q4813" s="66" t="str">
        <f>+HYPERLINK(Tabla1[[#This Row],[PAG]])</f>
        <v>https://todomusica.com.ar/platillos/5668-404.html</v>
      </c>
      <c r="R4813" s="67"/>
      <c r="S4813" s="68"/>
      <c r="T4813" s="69"/>
      <c r="U4813" s="69"/>
      <c r="V4813" s="69"/>
      <c r="W4813" s="69"/>
      <c r="X4813" s="69"/>
      <c r="Y4813" s="35"/>
      <c r="Z4813" s="35" t="s">
        <v>28218</v>
      </c>
      <c r="AA4813" s="36">
        <v>1</v>
      </c>
      <c r="AB4813" s="35" t="s">
        <v>27</v>
      </c>
      <c r="AC4813" s="35" t="str">
        <f>+IF(Tabla1[[#This Row],[STK]]="no","Sin STK", "STK disponible")</f>
        <v>Sin STK</v>
      </c>
      <c r="AD4813" s="35">
        <f>+I4813*J4813</f>
        <v>0</v>
      </c>
      <c r="AE4813" s="35">
        <f>+I4813*K4813</f>
        <v>0</v>
      </c>
      <c r="AF4813" s="36">
        <f>IF(Tabla1[[#This Row],[ref pack]]=1,Tabla1[[#This Row],[Pedido]],LCM(Tabla1[[#This Row],[MC VIEJO]],Tabla1[[#This Row],[Pedido]]))</f>
        <v>1</v>
      </c>
      <c r="AG4813" s="36">
        <f>+VLOOKUP(Tabla1[[#This Row],[Artículo]],'.'!$B$2:$D$11481,3,)</f>
        <v>1</v>
      </c>
      <c r="AH4813" s="37" t="str">
        <f>+IFERROR(SEARCH("pack",Tabla1[[#This Row],[PACK]]),"")</f>
        <v/>
      </c>
    </row>
    <row r="4814" spans="1:34" ht="24" customHeight="1" x14ac:dyDescent="0.2">
      <c r="A4814" s="50" t="s">
        <v>8807</v>
      </c>
      <c r="B4814" s="60" t="s">
        <v>9222</v>
      </c>
      <c r="C4814" s="61" t="s">
        <v>9223</v>
      </c>
      <c r="D4814" s="52" t="s">
        <v>27</v>
      </c>
      <c r="E4814" s="53">
        <v>319457.61</v>
      </c>
      <c r="F4814" s="23" t="str">
        <f>+IFERROR(VLOOKUP(Tabla1[[#This Row],[Artículo]],'..'!$B$2:$D$569000,3,),"")</f>
        <v/>
      </c>
      <c r="G4814" s="24" t="str">
        <f>IF(H4814=AF4814,"", "Error MC")</f>
        <v>Error MC</v>
      </c>
      <c r="H4814" s="62"/>
      <c r="I4814" s="54">
        <f>+Tabla1[[#This Row],[MC]]*Tabla1[[#This Row],[Pedido]]*Tabla1[[#This Row],[PVC ]]</f>
        <v>0</v>
      </c>
      <c r="J4814" s="26">
        <v>0.21</v>
      </c>
      <c r="K4814" s="63"/>
      <c r="L4814" s="28" t="s">
        <v>17</v>
      </c>
      <c r="M4814" s="53">
        <v>560488.37100000004</v>
      </c>
      <c r="N4814" s="64" t="str">
        <f>+IF(Tabla1[[#This Row],[F PMPI]]="SÍ","No","Sí")</f>
        <v>Sí</v>
      </c>
      <c r="O4814" s="65">
        <f>+Tabla1[[#This Row],[PVL]]*1.055</f>
        <v>591315.23140499997</v>
      </c>
      <c r="P4814" s="65">
        <f>+Tabla1[[#This Row],[PVL]]*1.43</f>
        <v>801498.37053000007</v>
      </c>
      <c r="Q4814" s="66" t="str">
        <f>+HYPERLINK(Tabla1[[#This Row],[PAG]])</f>
        <v>https://todomusica.com.ar/productos-sin-categorias-de-netsuite/3758-k0902.html</v>
      </c>
      <c r="R4814" s="67"/>
      <c r="S4814" s="68"/>
      <c r="T4814" s="69"/>
      <c r="U4814" s="69"/>
      <c r="V4814" s="69"/>
      <c r="W4814" s="69"/>
      <c r="X4814" s="69"/>
      <c r="Y4814" s="35"/>
      <c r="Z4814" s="35" t="s">
        <v>28219</v>
      </c>
      <c r="AA4814" s="36">
        <v>1</v>
      </c>
      <c r="AB4814" s="35" t="s">
        <v>27</v>
      </c>
      <c r="AC4814" s="35" t="str">
        <f>+IF(Tabla1[[#This Row],[STK]]="no","Sin STK", "STK disponible")</f>
        <v>Sin STK</v>
      </c>
      <c r="AD4814" s="35">
        <f>+I4814*J4814</f>
        <v>0</v>
      </c>
      <c r="AE4814" s="35">
        <f>+I4814*K4814</f>
        <v>0</v>
      </c>
      <c r="AF4814" s="36">
        <f>IF(Tabla1[[#This Row],[ref pack]]=1,Tabla1[[#This Row],[Pedido]],LCM(Tabla1[[#This Row],[MC VIEJO]],Tabla1[[#This Row],[Pedido]]))</f>
        <v>1</v>
      </c>
      <c r="AG4814" s="36">
        <f>+VLOOKUP(Tabla1[[#This Row],[Artículo]],'.'!$B$2:$D$11481,3,)</f>
        <v>1</v>
      </c>
      <c r="AH4814" s="37" t="str">
        <f>+IFERROR(SEARCH("pack",Tabla1[[#This Row],[PACK]]),"")</f>
        <v/>
      </c>
    </row>
    <row r="4815" spans="1:34" ht="24" customHeight="1" x14ac:dyDescent="0.2">
      <c r="A4815" s="50" t="s">
        <v>8807</v>
      </c>
      <c r="B4815" s="60" t="s">
        <v>9224</v>
      </c>
      <c r="C4815" s="61" t="s">
        <v>9225</v>
      </c>
      <c r="D4815" s="52" t="s">
        <v>27</v>
      </c>
      <c r="E4815" s="53">
        <v>354319.08</v>
      </c>
      <c r="F4815" s="23" t="str">
        <f>+IFERROR(VLOOKUP(Tabla1[[#This Row],[Artículo]],'..'!$B$2:$D$569000,3,),"")</f>
        <v/>
      </c>
      <c r="G4815" s="24" t="str">
        <f>IF(H4815=AF4815,"", "Error MC")</f>
        <v>Error MC</v>
      </c>
      <c r="H4815" s="62"/>
      <c r="I4815" s="54">
        <f>+Tabla1[[#This Row],[MC]]*Tabla1[[#This Row],[Pedido]]*Tabla1[[#This Row],[PVC ]]</f>
        <v>0</v>
      </c>
      <c r="J4815" s="26">
        <v>0.21</v>
      </c>
      <c r="K4815" s="63"/>
      <c r="L4815" s="28" t="s">
        <v>17</v>
      </c>
      <c r="M4815" s="53">
        <v>621652.83100000001</v>
      </c>
      <c r="N4815" s="64" t="str">
        <f>+IF(Tabla1[[#This Row],[F PMPI]]="SÍ","No","Sí")</f>
        <v>Sí</v>
      </c>
      <c r="O4815" s="65">
        <f>+Tabla1[[#This Row],[PVL]]*1.055</f>
        <v>655843.73670499993</v>
      </c>
      <c r="P4815" s="65">
        <f>+Tabla1[[#This Row],[PVL]]*1.43</f>
        <v>888963.54833000002</v>
      </c>
      <c r="Q4815" s="66" t="str">
        <f>+HYPERLINK(Tabla1[[#This Row],[PAG]])</f>
        <v>https://todomusica.com.ar/productos-sin-categorias-de-netsuite/165-k0903.html</v>
      </c>
      <c r="R4815" s="67"/>
      <c r="S4815" s="68"/>
      <c r="T4815" s="69"/>
      <c r="U4815" s="69"/>
      <c r="V4815" s="69"/>
      <c r="W4815" s="69"/>
      <c r="X4815" s="69"/>
      <c r="Y4815" s="35"/>
      <c r="Z4815" s="35" t="s">
        <v>28220</v>
      </c>
      <c r="AA4815" s="36">
        <v>1</v>
      </c>
      <c r="AB4815" s="35" t="s">
        <v>27</v>
      </c>
      <c r="AC4815" s="35" t="str">
        <f>+IF(Tabla1[[#This Row],[STK]]="no","Sin STK", "STK disponible")</f>
        <v>Sin STK</v>
      </c>
      <c r="AD4815" s="35">
        <f>+I4815*J4815</f>
        <v>0</v>
      </c>
      <c r="AE4815" s="35">
        <f>+I4815*K4815</f>
        <v>0</v>
      </c>
      <c r="AF4815" s="36">
        <f>IF(Tabla1[[#This Row],[ref pack]]=1,Tabla1[[#This Row],[Pedido]],LCM(Tabla1[[#This Row],[MC VIEJO]],Tabla1[[#This Row],[Pedido]]))</f>
        <v>1</v>
      </c>
      <c r="AG4815" s="36">
        <f>+VLOOKUP(Tabla1[[#This Row],[Artículo]],'.'!$B$2:$D$11481,3,)</f>
        <v>1</v>
      </c>
      <c r="AH4815" s="37" t="str">
        <f>+IFERROR(SEARCH("pack",Tabla1[[#This Row],[PACK]]),"")</f>
        <v/>
      </c>
    </row>
    <row r="4816" spans="1:34" ht="24" customHeight="1" x14ac:dyDescent="0.2">
      <c r="A4816" s="50" t="s">
        <v>8807</v>
      </c>
      <c r="B4816" s="60" t="s">
        <v>9226</v>
      </c>
      <c r="C4816" s="61" t="s">
        <v>9227</v>
      </c>
      <c r="D4816" s="52" t="s">
        <v>9842</v>
      </c>
      <c r="E4816" s="53">
        <v>377544.81</v>
      </c>
      <c r="F4816" s="23" t="str">
        <f>+IFERROR(VLOOKUP(Tabla1[[#This Row],[Artículo]],'..'!$B$2:$D$569000,3,),"")</f>
        <v/>
      </c>
      <c r="G4816" s="24" t="str">
        <f>IF(H4816=AF4816,"", "Error MC")</f>
        <v>Error MC</v>
      </c>
      <c r="H4816" s="62"/>
      <c r="I4816" s="54">
        <f>+Tabla1[[#This Row],[MC]]*Tabla1[[#This Row],[Pedido]]*Tabla1[[#This Row],[PVC ]]</f>
        <v>0</v>
      </c>
      <c r="J4816" s="26">
        <v>0.21</v>
      </c>
      <c r="K4816" s="63"/>
      <c r="L4816" s="28" t="s">
        <v>17</v>
      </c>
      <c r="M4816" s="53">
        <v>662402.36399999994</v>
      </c>
      <c r="N4816" s="64" t="str">
        <f>+IF(Tabla1[[#This Row],[F PMPI]]="SÍ","No","Sí")</f>
        <v>Sí</v>
      </c>
      <c r="O4816" s="65">
        <f>+Tabla1[[#This Row],[PVL]]*1.055</f>
        <v>698834.49401999987</v>
      </c>
      <c r="P4816" s="65">
        <f>+Tabla1[[#This Row],[PVL]]*1.43</f>
        <v>947235.38051999989</v>
      </c>
      <c r="Q4816" s="66" t="str">
        <f>+HYPERLINK(Tabla1[[#This Row],[PAG]])</f>
        <v>https://todomusica.com.ar/productos-sin-categorias-de-netsuite/3759-k0904.html</v>
      </c>
      <c r="R4816" s="67"/>
      <c r="S4816" s="68"/>
      <c r="T4816" s="69"/>
      <c r="U4816" s="69"/>
      <c r="V4816" s="69"/>
      <c r="W4816" s="69"/>
      <c r="X4816" s="69"/>
      <c r="Y4816" s="35"/>
      <c r="Z4816" s="35" t="s">
        <v>28221</v>
      </c>
      <c r="AA4816" s="36">
        <v>1</v>
      </c>
      <c r="AB4816" s="35" t="s">
        <v>27</v>
      </c>
      <c r="AC4816" s="35" t="str">
        <f>+IF(Tabla1[[#This Row],[STK]]="no","Sin STK", "STK disponible")</f>
        <v>STK disponible</v>
      </c>
      <c r="AD4816" s="35">
        <f>+I4816*J4816</f>
        <v>0</v>
      </c>
      <c r="AE4816" s="35">
        <f>+I4816*K4816</f>
        <v>0</v>
      </c>
      <c r="AF4816" s="36">
        <f>IF(Tabla1[[#This Row],[ref pack]]=1,Tabla1[[#This Row],[Pedido]],LCM(Tabla1[[#This Row],[MC VIEJO]],Tabla1[[#This Row],[Pedido]]))</f>
        <v>1</v>
      </c>
      <c r="AG4816" s="36">
        <f>+VLOOKUP(Tabla1[[#This Row],[Artículo]],'.'!$B$2:$D$11481,3,)</f>
        <v>1</v>
      </c>
      <c r="AH4816" s="37" t="str">
        <f>+IFERROR(SEARCH("pack",Tabla1[[#This Row],[PACK]]),"")</f>
        <v/>
      </c>
    </row>
    <row r="4817" spans="1:34" ht="24" customHeight="1" x14ac:dyDescent="0.2">
      <c r="A4817" s="50" t="s">
        <v>8807</v>
      </c>
      <c r="B4817" s="60" t="s">
        <v>9228</v>
      </c>
      <c r="C4817" s="61" t="s">
        <v>9229</v>
      </c>
      <c r="D4817" s="52" t="s">
        <v>27</v>
      </c>
      <c r="E4817" s="53">
        <v>400793.37</v>
      </c>
      <c r="F4817" s="23" t="str">
        <f>+IFERROR(VLOOKUP(Tabla1[[#This Row],[Artículo]],'..'!$B$2:$D$569000,3,),"")</f>
        <v/>
      </c>
      <c r="G4817" s="24" t="str">
        <f>IF(H4817=AF4817,"", "Error MC")</f>
        <v>Error MC</v>
      </c>
      <c r="H4817" s="62"/>
      <c r="I4817" s="54">
        <f>+Tabla1[[#This Row],[MC]]*Tabla1[[#This Row],[Pedido]]*Tabla1[[#This Row],[PVC ]]</f>
        <v>0</v>
      </c>
      <c r="J4817" s="26">
        <v>0.21</v>
      </c>
      <c r="K4817" s="63"/>
      <c r="L4817" s="28" t="s">
        <v>17</v>
      </c>
      <c r="M4817" s="53">
        <v>703191.97199999995</v>
      </c>
      <c r="N4817" s="64" t="str">
        <f>+IF(Tabla1[[#This Row],[F PMPI]]="SÍ","No","Sí")</f>
        <v>Sí</v>
      </c>
      <c r="O4817" s="65">
        <f>+Tabla1[[#This Row],[PVL]]*1.055</f>
        <v>741867.53045999992</v>
      </c>
      <c r="P4817" s="65">
        <f>+Tabla1[[#This Row],[PVL]]*1.43</f>
        <v>1005564.5199599998</v>
      </c>
      <c r="Q4817" s="66" t="str">
        <f>+HYPERLINK(Tabla1[[#This Row],[PAG]])</f>
        <v>https://todomusica.com.ar/productos-sin-categorias-de-netsuite/3760-k0905.html</v>
      </c>
      <c r="R4817" s="67"/>
      <c r="S4817" s="68"/>
      <c r="T4817" s="69"/>
      <c r="U4817" s="69"/>
      <c r="V4817" s="69"/>
      <c r="W4817" s="69"/>
      <c r="X4817" s="69"/>
      <c r="Y4817" s="35"/>
      <c r="Z4817" s="35" t="s">
        <v>28222</v>
      </c>
      <c r="AA4817" s="36">
        <v>1</v>
      </c>
      <c r="AB4817" s="35" t="s">
        <v>27</v>
      </c>
      <c r="AC4817" s="35" t="str">
        <f>+IF(Tabla1[[#This Row],[STK]]="no","Sin STK", "STK disponible")</f>
        <v>Sin STK</v>
      </c>
      <c r="AD4817" s="35">
        <f>+I4817*J4817</f>
        <v>0</v>
      </c>
      <c r="AE4817" s="35">
        <f>+I4817*K4817</f>
        <v>0</v>
      </c>
      <c r="AF4817" s="36">
        <f>IF(Tabla1[[#This Row],[ref pack]]=1,Tabla1[[#This Row],[Pedido]],LCM(Tabla1[[#This Row],[MC VIEJO]],Tabla1[[#This Row],[Pedido]]))</f>
        <v>1</v>
      </c>
      <c r="AG4817" s="36">
        <f>+VLOOKUP(Tabla1[[#This Row],[Artículo]],'.'!$B$2:$D$11481,3,)</f>
        <v>1</v>
      </c>
      <c r="AH4817" s="37" t="str">
        <f>+IFERROR(SEARCH("pack",Tabla1[[#This Row],[PACK]]),"")</f>
        <v/>
      </c>
    </row>
    <row r="4818" spans="1:34" ht="24" customHeight="1" x14ac:dyDescent="0.2">
      <c r="A4818" s="50" t="s">
        <v>8807</v>
      </c>
      <c r="B4818" s="60" t="s">
        <v>9230</v>
      </c>
      <c r="C4818" s="61" t="s">
        <v>9231</v>
      </c>
      <c r="D4818" s="52" t="s">
        <v>27</v>
      </c>
      <c r="E4818" s="53">
        <v>424019.23</v>
      </c>
      <c r="F4818" s="23" t="str">
        <f>+IFERROR(VLOOKUP(Tabla1[[#This Row],[Artículo]],'..'!$B$2:$D$569000,3,),"")</f>
        <v/>
      </c>
      <c r="G4818" s="24" t="str">
        <f>IF(H4818=AF4818,"", "Error MC")</f>
        <v>Error MC</v>
      </c>
      <c r="H4818" s="62"/>
      <c r="I4818" s="54">
        <f>+Tabla1[[#This Row],[MC]]*Tabla1[[#This Row],[Pedido]]*Tabla1[[#This Row],[PVC ]]</f>
        <v>0</v>
      </c>
      <c r="J4818" s="26">
        <v>0.21</v>
      </c>
      <c r="K4818" s="63"/>
      <c r="L4818" s="28" t="s">
        <v>17</v>
      </c>
      <c r="M4818" s="53">
        <v>743941.73499999999</v>
      </c>
      <c r="N4818" s="64" t="str">
        <f>+IF(Tabla1[[#This Row],[F PMPI]]="SÍ","No","Sí")</f>
        <v>Sí</v>
      </c>
      <c r="O4818" s="65">
        <f>+Tabla1[[#This Row],[PVL]]*1.055</f>
        <v>784858.53042499989</v>
      </c>
      <c r="P4818" s="65">
        <f>+Tabla1[[#This Row],[PVL]]*1.43</f>
        <v>1063836.68105</v>
      </c>
      <c r="Q4818" s="66" t="str">
        <f>+HYPERLINK(Tabla1[[#This Row],[PAG]])</f>
        <v>https://todomusica.com.ar/productos-sin-categorias-de-netsuite/5669-404.html</v>
      </c>
      <c r="R4818" s="67"/>
      <c r="S4818" s="68"/>
      <c r="T4818" s="69"/>
      <c r="U4818" s="69"/>
      <c r="V4818" s="69"/>
      <c r="W4818" s="69"/>
      <c r="X4818" s="69"/>
      <c r="Y4818" s="35"/>
      <c r="Z4818" s="35" t="s">
        <v>28223</v>
      </c>
      <c r="AA4818" s="36">
        <v>1</v>
      </c>
      <c r="AB4818" s="35" t="s">
        <v>27</v>
      </c>
      <c r="AC4818" s="35" t="str">
        <f>+IF(Tabla1[[#This Row],[STK]]="no","Sin STK", "STK disponible")</f>
        <v>Sin STK</v>
      </c>
      <c r="AD4818" s="35">
        <f>+I4818*J4818</f>
        <v>0</v>
      </c>
      <c r="AE4818" s="35">
        <f>+I4818*K4818</f>
        <v>0</v>
      </c>
      <c r="AF4818" s="36">
        <f>IF(Tabla1[[#This Row],[ref pack]]=1,Tabla1[[#This Row],[Pedido]],LCM(Tabla1[[#This Row],[MC VIEJO]],Tabla1[[#This Row],[Pedido]]))</f>
        <v>1</v>
      </c>
      <c r="AG4818" s="36">
        <f>+VLOOKUP(Tabla1[[#This Row],[Artículo]],'.'!$B$2:$D$11481,3,)</f>
        <v>1</v>
      </c>
      <c r="AH4818" s="37" t="str">
        <f>+IFERROR(SEARCH("pack",Tabla1[[#This Row],[PACK]]),"")</f>
        <v/>
      </c>
    </row>
    <row r="4819" spans="1:34" ht="24" customHeight="1" x14ac:dyDescent="0.2">
      <c r="A4819" s="50" t="s">
        <v>8807</v>
      </c>
      <c r="B4819" s="60" t="s">
        <v>9232</v>
      </c>
      <c r="C4819" s="61" t="s">
        <v>9233</v>
      </c>
      <c r="D4819" s="52" t="s">
        <v>27</v>
      </c>
      <c r="E4819" s="53">
        <v>319457.61</v>
      </c>
      <c r="F4819" s="23" t="str">
        <f>+IFERROR(VLOOKUP(Tabla1[[#This Row],[Artículo]],'..'!$B$2:$D$569000,3,),"")</f>
        <v/>
      </c>
      <c r="G4819" s="24" t="str">
        <f>IF(H4819=AF4819,"", "Error MC")</f>
        <v>Error MC</v>
      </c>
      <c r="H4819" s="62"/>
      <c r="I4819" s="54">
        <f>+Tabla1[[#This Row],[MC]]*Tabla1[[#This Row],[Pedido]]*Tabla1[[#This Row],[PVC ]]</f>
        <v>0</v>
      </c>
      <c r="J4819" s="26">
        <v>0.21</v>
      </c>
      <c r="K4819" s="63"/>
      <c r="L4819" s="28" t="s">
        <v>17</v>
      </c>
      <c r="M4819" s="53">
        <v>560488.37100000004</v>
      </c>
      <c r="N4819" s="64" t="str">
        <f>+IF(Tabla1[[#This Row],[F PMPI]]="SÍ","No","Sí")</f>
        <v>Sí</v>
      </c>
      <c r="O4819" s="65">
        <f>+Tabla1[[#This Row],[PVL]]*1.055</f>
        <v>591315.23140499997</v>
      </c>
      <c r="P4819" s="65">
        <f>+Tabla1[[#This Row],[PVL]]*1.43</f>
        <v>801498.37053000007</v>
      </c>
      <c r="Q4819" s="66" t="str">
        <f>+HYPERLINK(Tabla1[[#This Row],[PAG]])</f>
        <v>https://todomusica.com.ar/productos-sin-categorias-de-netsuite/3762-k0913.html</v>
      </c>
      <c r="R4819" s="67"/>
      <c r="S4819" s="68"/>
      <c r="T4819" s="69"/>
      <c r="U4819" s="69"/>
      <c r="V4819" s="69"/>
      <c r="W4819" s="69"/>
      <c r="X4819" s="69"/>
      <c r="Y4819" s="35"/>
      <c r="Z4819" s="35" t="s">
        <v>28224</v>
      </c>
      <c r="AA4819" s="36">
        <v>1</v>
      </c>
      <c r="AB4819" s="35" t="s">
        <v>27</v>
      </c>
      <c r="AC4819" s="35" t="str">
        <f>+IF(Tabla1[[#This Row],[STK]]="no","Sin STK", "STK disponible")</f>
        <v>Sin STK</v>
      </c>
      <c r="AD4819" s="35">
        <f>+I4819*J4819</f>
        <v>0</v>
      </c>
      <c r="AE4819" s="35">
        <f>+I4819*K4819</f>
        <v>0</v>
      </c>
      <c r="AF4819" s="36">
        <f>IF(Tabla1[[#This Row],[ref pack]]=1,Tabla1[[#This Row],[Pedido]],LCM(Tabla1[[#This Row],[MC VIEJO]],Tabla1[[#This Row],[Pedido]]))</f>
        <v>1</v>
      </c>
      <c r="AG4819" s="36">
        <f>+VLOOKUP(Tabla1[[#This Row],[Artículo]],'.'!$B$2:$D$11481,3,)</f>
        <v>1</v>
      </c>
      <c r="AH4819" s="37" t="str">
        <f>+IFERROR(SEARCH("pack",Tabla1[[#This Row],[PACK]]),"")</f>
        <v/>
      </c>
    </row>
    <row r="4820" spans="1:34" ht="24" customHeight="1" x14ac:dyDescent="0.2">
      <c r="A4820" s="50" t="s">
        <v>8807</v>
      </c>
      <c r="B4820" s="60" t="s">
        <v>9234</v>
      </c>
      <c r="C4820" s="61" t="s">
        <v>9235</v>
      </c>
      <c r="D4820" s="52" t="s">
        <v>27</v>
      </c>
      <c r="E4820" s="53">
        <v>354319.08</v>
      </c>
      <c r="F4820" s="23" t="str">
        <f>+IFERROR(VLOOKUP(Tabla1[[#This Row],[Artículo]],'..'!$B$2:$D$569000,3,),"")</f>
        <v/>
      </c>
      <c r="G4820" s="24" t="str">
        <f>IF(H4820=AF4820,"", "Error MC")</f>
        <v>Error MC</v>
      </c>
      <c r="H4820" s="62"/>
      <c r="I4820" s="54">
        <f>+Tabla1[[#This Row],[MC]]*Tabla1[[#This Row],[Pedido]]*Tabla1[[#This Row],[PVC ]]</f>
        <v>0</v>
      </c>
      <c r="J4820" s="26">
        <v>0.21</v>
      </c>
      <c r="K4820" s="63"/>
      <c r="L4820" s="28" t="s">
        <v>17</v>
      </c>
      <c r="M4820" s="53">
        <v>621652.83100000001</v>
      </c>
      <c r="N4820" s="64" t="str">
        <f>+IF(Tabla1[[#This Row],[F PMPI]]="SÍ","No","Sí")</f>
        <v>Sí</v>
      </c>
      <c r="O4820" s="65">
        <f>+Tabla1[[#This Row],[PVL]]*1.055</f>
        <v>655843.73670499993</v>
      </c>
      <c r="P4820" s="65">
        <f>+Tabla1[[#This Row],[PVL]]*1.43</f>
        <v>888963.54833000002</v>
      </c>
      <c r="Q4820" s="66" t="str">
        <f>+HYPERLINK(Tabla1[[#This Row],[PAG]])</f>
        <v>https://todomusica.com.ar/platillos/5670-404.html</v>
      </c>
      <c r="R4820" s="67"/>
      <c r="S4820" s="68"/>
      <c r="T4820" s="69"/>
      <c r="U4820" s="69"/>
      <c r="V4820" s="69"/>
      <c r="W4820" s="69"/>
      <c r="X4820" s="69"/>
      <c r="Y4820" s="35"/>
      <c r="Z4820" s="35" t="s">
        <v>28225</v>
      </c>
      <c r="AA4820" s="36">
        <v>1</v>
      </c>
      <c r="AB4820" s="35" t="s">
        <v>27</v>
      </c>
      <c r="AC4820" s="35" t="str">
        <f>+IF(Tabla1[[#This Row],[STK]]="no","Sin STK", "STK disponible")</f>
        <v>Sin STK</v>
      </c>
      <c r="AD4820" s="35">
        <f>+I4820*J4820</f>
        <v>0</v>
      </c>
      <c r="AE4820" s="35">
        <f>+I4820*K4820</f>
        <v>0</v>
      </c>
      <c r="AF4820" s="36">
        <f>IF(Tabla1[[#This Row],[ref pack]]=1,Tabla1[[#This Row],[Pedido]],LCM(Tabla1[[#This Row],[MC VIEJO]],Tabla1[[#This Row],[Pedido]]))</f>
        <v>1</v>
      </c>
      <c r="AG4820" s="36">
        <f>+VLOOKUP(Tabla1[[#This Row],[Artículo]],'.'!$B$2:$D$11481,3,)</f>
        <v>1</v>
      </c>
      <c r="AH4820" s="37" t="str">
        <f>+IFERROR(SEARCH("pack",Tabla1[[#This Row],[PACK]]),"")</f>
        <v/>
      </c>
    </row>
    <row r="4821" spans="1:34" ht="24" customHeight="1" x14ac:dyDescent="0.2">
      <c r="A4821" s="50" t="s">
        <v>8807</v>
      </c>
      <c r="B4821" s="60" t="s">
        <v>9236</v>
      </c>
      <c r="C4821" s="61" t="s">
        <v>9237</v>
      </c>
      <c r="D4821" s="52" t="s">
        <v>9842</v>
      </c>
      <c r="E4821" s="53">
        <v>377544.81</v>
      </c>
      <c r="F4821" s="23" t="str">
        <f>+IFERROR(VLOOKUP(Tabla1[[#This Row],[Artículo]],'..'!$B$2:$D$569000,3,),"")</f>
        <v/>
      </c>
      <c r="G4821" s="24" t="str">
        <f>IF(H4821=AF4821,"", "Error MC")</f>
        <v>Error MC</v>
      </c>
      <c r="H4821" s="62"/>
      <c r="I4821" s="54">
        <f>+Tabla1[[#This Row],[MC]]*Tabla1[[#This Row],[Pedido]]*Tabla1[[#This Row],[PVC ]]</f>
        <v>0</v>
      </c>
      <c r="J4821" s="26">
        <v>0.21</v>
      </c>
      <c r="K4821" s="63"/>
      <c r="L4821" s="28" t="s">
        <v>17</v>
      </c>
      <c r="M4821" s="53">
        <v>662402.36399999994</v>
      </c>
      <c r="N4821" s="64" t="str">
        <f>+IF(Tabla1[[#This Row],[F PMPI]]="SÍ","No","Sí")</f>
        <v>Sí</v>
      </c>
      <c r="O4821" s="65">
        <f>+Tabla1[[#This Row],[PVL]]*1.055</f>
        <v>698834.49401999987</v>
      </c>
      <c r="P4821" s="65">
        <f>+Tabla1[[#This Row],[PVL]]*1.43</f>
        <v>947235.38051999989</v>
      </c>
      <c r="Q4821" s="66" t="str">
        <f>+HYPERLINK(Tabla1[[#This Row],[PAG]])</f>
        <v>https://todomusica.com.ar/productos-sin-categorias-de-netsuite/3763-k0915.html</v>
      </c>
      <c r="R4821" s="67"/>
      <c r="S4821" s="68"/>
      <c r="T4821" s="69"/>
      <c r="U4821" s="69"/>
      <c r="V4821" s="69"/>
      <c r="W4821" s="69"/>
      <c r="X4821" s="69"/>
      <c r="Y4821" s="35"/>
      <c r="Z4821" s="35" t="s">
        <v>28226</v>
      </c>
      <c r="AA4821" s="36">
        <v>1</v>
      </c>
      <c r="AB4821" s="35" t="s">
        <v>27</v>
      </c>
      <c r="AC4821" s="35" t="str">
        <f>+IF(Tabla1[[#This Row],[STK]]="no","Sin STK", "STK disponible")</f>
        <v>STK disponible</v>
      </c>
      <c r="AD4821" s="35">
        <f>+I4821*J4821</f>
        <v>0</v>
      </c>
      <c r="AE4821" s="35">
        <f>+I4821*K4821</f>
        <v>0</v>
      </c>
      <c r="AF4821" s="36">
        <f>IF(Tabla1[[#This Row],[ref pack]]=1,Tabla1[[#This Row],[Pedido]],LCM(Tabla1[[#This Row],[MC VIEJO]],Tabla1[[#This Row],[Pedido]]))</f>
        <v>1</v>
      </c>
      <c r="AG4821" s="36">
        <f>+VLOOKUP(Tabla1[[#This Row],[Artículo]],'.'!$B$2:$D$11481,3,)</f>
        <v>1</v>
      </c>
      <c r="AH4821" s="37" t="str">
        <f>+IFERROR(SEARCH("pack",Tabla1[[#This Row],[PACK]]),"")</f>
        <v/>
      </c>
    </row>
    <row r="4822" spans="1:34" ht="24" customHeight="1" x14ac:dyDescent="0.2">
      <c r="A4822" s="50" t="s">
        <v>8807</v>
      </c>
      <c r="B4822" s="60" t="s">
        <v>22838</v>
      </c>
      <c r="C4822" s="61" t="s">
        <v>22839</v>
      </c>
      <c r="D4822" s="52" t="s">
        <v>9842</v>
      </c>
      <c r="E4822" s="53">
        <v>625481.52</v>
      </c>
      <c r="F4822" s="23" t="str">
        <f>+IFERROR(VLOOKUP(Tabla1[[#This Row],[Artículo]],'..'!$B$2:$D$569000,3,),"")</f>
        <v/>
      </c>
      <c r="G4822" s="24" t="str">
        <f>IF(H4822=AF4822,"", "Error MC")</f>
        <v>Error MC</v>
      </c>
      <c r="H4822" s="62"/>
      <c r="I4822" s="54">
        <f>+Tabla1[[#This Row],[MC]]*Tabla1[[#This Row],[Pedido]]*Tabla1[[#This Row],[PVC ]]</f>
        <v>0</v>
      </c>
      <c r="J4822" s="26">
        <v>0.21</v>
      </c>
      <c r="K4822" s="63"/>
      <c r="L4822" s="28" t="s">
        <v>17</v>
      </c>
      <c r="M4822" s="53">
        <v>1097407.3219999999</v>
      </c>
      <c r="N4822" s="64" t="str">
        <f>+IF(Tabla1[[#This Row],[F PMPI]]="SÍ","No","Sí")</f>
        <v>Sí</v>
      </c>
      <c r="O4822" s="65">
        <f>+Tabla1[[#This Row],[PVL]]*1.055</f>
        <v>1157764.7247099997</v>
      </c>
      <c r="P4822" s="65">
        <f>+Tabla1[[#This Row],[PVL]]*1.43</f>
        <v>1569292.4704599997</v>
      </c>
      <c r="Q4822" s="66" t="str">
        <f>+HYPERLINK(Tabla1[[#This Row],[PAG]])</f>
        <v>https://todomusica.com.ar/productos-sin-categorias-de-netsuite/5671-404.html</v>
      </c>
      <c r="R4822" s="67"/>
      <c r="S4822" s="68"/>
      <c r="T4822" s="69"/>
      <c r="U4822" s="69"/>
      <c r="V4822" s="69"/>
      <c r="W4822" s="69"/>
      <c r="X4822" s="69"/>
      <c r="Y4822" s="35"/>
      <c r="Z4822" s="35" t="s">
        <v>28227</v>
      </c>
      <c r="AA4822" s="36">
        <v>1</v>
      </c>
      <c r="AB4822" s="35" t="s">
        <v>27</v>
      </c>
      <c r="AC4822" s="35" t="str">
        <f>+IF(Tabla1[[#This Row],[STK]]="no","Sin STK", "STK disponible")</f>
        <v>STK disponible</v>
      </c>
      <c r="AD4822" s="35">
        <f>+I4822*J4822</f>
        <v>0</v>
      </c>
      <c r="AE4822" s="35">
        <f>+I4822*K4822</f>
        <v>0</v>
      </c>
      <c r="AF4822" s="36">
        <f>IF(Tabla1[[#This Row],[ref pack]]=1,Tabla1[[#This Row],[Pedido]],LCM(Tabla1[[#This Row],[MC VIEJO]],Tabla1[[#This Row],[Pedido]]))</f>
        <v>1</v>
      </c>
      <c r="AG4822" s="36">
        <f>+VLOOKUP(Tabla1[[#This Row],[Artículo]],'.'!$B$2:$D$11481,3,)</f>
        <v>1</v>
      </c>
      <c r="AH4822" s="37" t="str">
        <f>+IFERROR(SEARCH("pack",Tabla1[[#This Row],[PACK]]),"")</f>
        <v/>
      </c>
    </row>
    <row r="4823" spans="1:34" ht="24" customHeight="1" x14ac:dyDescent="0.2">
      <c r="A4823" s="50" t="s">
        <v>8807</v>
      </c>
      <c r="B4823" s="60" t="s">
        <v>9238</v>
      </c>
      <c r="C4823" s="61" t="s">
        <v>9239</v>
      </c>
      <c r="D4823" s="52" t="s">
        <v>9842</v>
      </c>
      <c r="E4823" s="53">
        <v>638983.36</v>
      </c>
      <c r="F4823" s="23" t="str">
        <f>+IFERROR(VLOOKUP(Tabla1[[#This Row],[Artículo]],'..'!$B$2:$D$569000,3,),"")</f>
        <v/>
      </c>
      <c r="G4823" s="24" t="str">
        <f>IF(H4823=AF4823,"", "Error MC")</f>
        <v>Error MC</v>
      </c>
      <c r="H4823" s="62"/>
      <c r="I4823" s="54">
        <f>+Tabla1[[#This Row],[MC]]*Tabla1[[#This Row],[Pedido]]*Tabla1[[#This Row],[PVC ]]</f>
        <v>0</v>
      </c>
      <c r="J4823" s="26">
        <v>0.21</v>
      </c>
      <c r="K4823" s="63"/>
      <c r="L4823" s="28" t="s">
        <v>17</v>
      </c>
      <c r="M4823" s="53">
        <v>1121096.3030000001</v>
      </c>
      <c r="N4823" s="64" t="str">
        <f>+IF(Tabla1[[#This Row],[F PMPI]]="SÍ","No","Sí")</f>
        <v>Sí</v>
      </c>
      <c r="O4823" s="65">
        <f>+Tabla1[[#This Row],[PVL]]*1.055</f>
        <v>1182756.5996650001</v>
      </c>
      <c r="P4823" s="65">
        <f>+Tabla1[[#This Row],[PVL]]*1.43</f>
        <v>1603167.7132900001</v>
      </c>
      <c r="Q4823" s="66" t="str">
        <f>+HYPERLINK(Tabla1[[#This Row],[PAG]])</f>
        <v>https://todomusica.com.ar/platillos/5672-404.html</v>
      </c>
      <c r="R4823" s="67"/>
      <c r="S4823" s="68"/>
      <c r="T4823" s="69"/>
      <c r="U4823" s="69"/>
      <c r="V4823" s="69"/>
      <c r="W4823" s="69"/>
      <c r="X4823" s="69"/>
      <c r="Y4823" s="35"/>
      <c r="Z4823" s="35" t="s">
        <v>28228</v>
      </c>
      <c r="AA4823" s="36">
        <v>1</v>
      </c>
      <c r="AB4823" s="35" t="s">
        <v>27</v>
      </c>
      <c r="AC4823" s="35" t="str">
        <f>+IF(Tabla1[[#This Row],[STK]]="no","Sin STK", "STK disponible")</f>
        <v>STK disponible</v>
      </c>
      <c r="AD4823" s="35">
        <f>+I4823*J4823</f>
        <v>0</v>
      </c>
      <c r="AE4823" s="35">
        <f>+I4823*K4823</f>
        <v>0</v>
      </c>
      <c r="AF4823" s="36">
        <f>IF(Tabla1[[#This Row],[ref pack]]=1,Tabla1[[#This Row],[Pedido]],LCM(Tabla1[[#This Row],[MC VIEJO]],Tabla1[[#This Row],[Pedido]]))</f>
        <v>1</v>
      </c>
      <c r="AG4823" s="36">
        <f>+VLOOKUP(Tabla1[[#This Row],[Artículo]],'.'!$B$2:$D$11481,3,)</f>
        <v>1</v>
      </c>
      <c r="AH4823" s="37" t="str">
        <f>+IFERROR(SEARCH("pack",Tabla1[[#This Row],[PACK]]),"")</f>
        <v/>
      </c>
    </row>
    <row r="4824" spans="1:34" ht="24" customHeight="1" x14ac:dyDescent="0.2">
      <c r="A4824" s="50" t="s">
        <v>8807</v>
      </c>
      <c r="B4824" s="60" t="s">
        <v>9240</v>
      </c>
      <c r="C4824" s="61" t="s">
        <v>24257</v>
      </c>
      <c r="D4824" s="52" t="s">
        <v>27</v>
      </c>
      <c r="E4824" s="53">
        <v>162603.46</v>
      </c>
      <c r="F4824" s="23" t="str">
        <f>+IFERROR(VLOOKUP(Tabla1[[#This Row],[Artículo]],'..'!$B$2:$D$569000,3,),"")</f>
        <v/>
      </c>
      <c r="G4824" s="24" t="str">
        <f>IF(H4824=AF4824,"", "Error MC")</f>
        <v>Error MC</v>
      </c>
      <c r="H4824" s="62"/>
      <c r="I4824" s="54">
        <f>+Tabla1[[#This Row],[MC]]*Tabla1[[#This Row],[Pedido]]*Tabla1[[#This Row],[PVC ]]</f>
        <v>0</v>
      </c>
      <c r="J4824" s="26">
        <v>0.21</v>
      </c>
      <c r="K4824" s="63"/>
      <c r="L4824" s="28" t="s">
        <v>17</v>
      </c>
      <c r="M4824" s="53">
        <v>285287.77399999998</v>
      </c>
      <c r="N4824" s="64" t="str">
        <f>+IF(Tabla1[[#This Row],[F PMPI]]="SÍ","No","Sí")</f>
        <v>Sí</v>
      </c>
      <c r="O4824" s="65">
        <f>+Tabla1[[#This Row],[PVL]]*1.055</f>
        <v>300978.60156999994</v>
      </c>
      <c r="P4824" s="65">
        <f>+Tabla1[[#This Row],[PVL]]*1.43</f>
        <v>407961.51681999996</v>
      </c>
      <c r="Q4824" s="66" t="str">
        <f>+HYPERLINK(Tabla1[[#This Row],[PAG]])</f>
        <v>https://todomusica.com.ar/productos-sin-categorias-de-netsuite/3764-k0930.html</v>
      </c>
      <c r="R4824" s="67"/>
      <c r="S4824" s="68"/>
      <c r="T4824" s="69"/>
      <c r="U4824" s="69"/>
      <c r="V4824" s="69"/>
      <c r="W4824" s="69"/>
      <c r="X4824" s="69"/>
      <c r="Y4824" s="35"/>
      <c r="Z4824" s="35" t="s">
        <v>28229</v>
      </c>
      <c r="AA4824" s="36">
        <v>1</v>
      </c>
      <c r="AB4824" s="35" t="s">
        <v>27</v>
      </c>
      <c r="AC4824" s="35" t="str">
        <f>+IF(Tabla1[[#This Row],[STK]]="no","Sin STK", "STK disponible")</f>
        <v>Sin STK</v>
      </c>
      <c r="AD4824" s="35">
        <f>+I4824*J4824</f>
        <v>0</v>
      </c>
      <c r="AE4824" s="35">
        <f>+I4824*K4824</f>
        <v>0</v>
      </c>
      <c r="AF4824" s="36">
        <f>IF(Tabla1[[#This Row],[ref pack]]=1,Tabla1[[#This Row],[Pedido]],LCM(Tabla1[[#This Row],[MC VIEJO]],Tabla1[[#This Row],[Pedido]]))</f>
        <v>1</v>
      </c>
      <c r="AG4824" s="36">
        <f>+VLOOKUP(Tabla1[[#This Row],[Artículo]],'.'!$B$2:$D$11481,3,)</f>
        <v>1</v>
      </c>
      <c r="AH4824" s="37" t="str">
        <f>+IFERROR(SEARCH("pack",Tabla1[[#This Row],[PACK]]),"")</f>
        <v/>
      </c>
    </row>
    <row r="4825" spans="1:34" ht="24" customHeight="1" x14ac:dyDescent="0.2">
      <c r="A4825" s="50" t="s">
        <v>8807</v>
      </c>
      <c r="B4825" s="60" t="s">
        <v>9242</v>
      </c>
      <c r="C4825" s="61" t="s">
        <v>9243</v>
      </c>
      <c r="D4825" s="52" t="s">
        <v>9842</v>
      </c>
      <c r="E4825" s="53">
        <v>319457.61</v>
      </c>
      <c r="F4825" s="23" t="str">
        <f>+IFERROR(VLOOKUP(Tabla1[[#This Row],[Artículo]],'..'!$B$2:$D$569000,3,),"")</f>
        <v/>
      </c>
      <c r="G4825" s="24" t="str">
        <f>IF(H4825=AF4825,"", "Error MC")</f>
        <v>Error MC</v>
      </c>
      <c r="H4825" s="62"/>
      <c r="I4825" s="54">
        <f>+Tabla1[[#This Row],[MC]]*Tabla1[[#This Row],[Pedido]]*Tabla1[[#This Row],[PVC ]]</f>
        <v>0</v>
      </c>
      <c r="J4825" s="26">
        <v>0.21</v>
      </c>
      <c r="K4825" s="63"/>
      <c r="L4825" s="28" t="s">
        <v>17</v>
      </c>
      <c r="M4825" s="53">
        <v>560488.37100000004</v>
      </c>
      <c r="N4825" s="64" t="str">
        <f>+IF(Tabla1[[#This Row],[F PMPI]]="SÍ","No","Sí")</f>
        <v>Sí</v>
      </c>
      <c r="O4825" s="65">
        <f>+Tabla1[[#This Row],[PVL]]*1.055</f>
        <v>591315.23140499997</v>
      </c>
      <c r="P4825" s="65">
        <f>+Tabla1[[#This Row],[PVL]]*1.43</f>
        <v>801498.37053000007</v>
      </c>
      <c r="Q4825" s="66" t="str">
        <f>+HYPERLINK(Tabla1[[#This Row],[PAG]])</f>
        <v>https://todomusica.com.ar/productos-sin-categorias-de-netsuite/9370-k0931.html</v>
      </c>
      <c r="R4825" s="67"/>
      <c r="S4825" s="68"/>
      <c r="T4825" s="69"/>
      <c r="U4825" s="69"/>
      <c r="V4825" s="69"/>
      <c r="W4825" s="69"/>
      <c r="X4825" s="69"/>
      <c r="Y4825" s="35"/>
      <c r="Z4825" s="35" t="s">
        <v>28230</v>
      </c>
      <c r="AA4825" s="36">
        <v>1</v>
      </c>
      <c r="AB4825" s="35" t="s">
        <v>27</v>
      </c>
      <c r="AC4825" s="35" t="str">
        <f>+IF(Tabla1[[#This Row],[STK]]="no","Sin STK", "STK disponible")</f>
        <v>STK disponible</v>
      </c>
      <c r="AD4825" s="35">
        <f>+I4825*J4825</f>
        <v>0</v>
      </c>
      <c r="AE4825" s="35">
        <f>+I4825*K4825</f>
        <v>0</v>
      </c>
      <c r="AF4825" s="36">
        <f>IF(Tabla1[[#This Row],[ref pack]]=1,Tabla1[[#This Row],[Pedido]],LCM(Tabla1[[#This Row],[MC VIEJO]],Tabla1[[#This Row],[Pedido]]))</f>
        <v>1</v>
      </c>
      <c r="AG4825" s="36">
        <f>+VLOOKUP(Tabla1[[#This Row],[Artículo]],'.'!$B$2:$D$11481,3,)</f>
        <v>1</v>
      </c>
      <c r="AH4825" s="37" t="str">
        <f>+IFERROR(SEARCH("pack",Tabla1[[#This Row],[PACK]]),"")</f>
        <v/>
      </c>
    </row>
    <row r="4826" spans="1:34" ht="24" customHeight="1" x14ac:dyDescent="0.2">
      <c r="A4826" s="50" t="s">
        <v>8807</v>
      </c>
      <c r="B4826" s="60" t="s">
        <v>9244</v>
      </c>
      <c r="C4826" s="61" t="s">
        <v>24258</v>
      </c>
      <c r="D4826" s="52" t="s">
        <v>27</v>
      </c>
      <c r="E4826" s="53">
        <v>185852.11</v>
      </c>
      <c r="F4826" s="23" t="str">
        <f>+IFERROR(VLOOKUP(Tabla1[[#This Row],[Artículo]],'..'!$B$2:$D$569000,3,),"")</f>
        <v/>
      </c>
      <c r="G4826" s="24" t="str">
        <f>IF(H4826=AF4826,"", "Error MC")</f>
        <v>Error MC</v>
      </c>
      <c r="H4826" s="62"/>
      <c r="I4826" s="54">
        <f>+Tabla1[[#This Row],[MC]]*Tabla1[[#This Row],[Pedido]]*Tabla1[[#This Row],[PVC ]]</f>
        <v>0</v>
      </c>
      <c r="J4826" s="26">
        <v>0.21</v>
      </c>
      <c r="K4826" s="63"/>
      <c r="L4826" s="28" t="s">
        <v>17</v>
      </c>
      <c r="M4826" s="53">
        <v>326077.52799999999</v>
      </c>
      <c r="N4826" s="64" t="str">
        <f>+IF(Tabla1[[#This Row],[F PMPI]]="SÍ","No","Sí")</f>
        <v>Sí</v>
      </c>
      <c r="O4826" s="65">
        <f>+Tabla1[[#This Row],[PVL]]*1.055</f>
        <v>344011.79203999997</v>
      </c>
      <c r="P4826" s="65">
        <f>+Tabla1[[#This Row],[PVL]]*1.43</f>
        <v>466290.86503999995</v>
      </c>
      <c r="Q4826" s="66" t="str">
        <f>+HYPERLINK(Tabla1[[#This Row],[PAG]])</f>
        <v>https://todomusica.com.ar/productos-sin-categorias-de-netsuite/3765-k0932.html</v>
      </c>
      <c r="R4826" s="67"/>
      <c r="S4826" s="68"/>
      <c r="T4826" s="69"/>
      <c r="U4826" s="69"/>
      <c r="V4826" s="69"/>
      <c r="W4826" s="69"/>
      <c r="X4826" s="69"/>
      <c r="Y4826" s="35"/>
      <c r="Z4826" s="35" t="s">
        <v>28231</v>
      </c>
      <c r="AA4826" s="36">
        <v>1</v>
      </c>
      <c r="AB4826" s="35" t="s">
        <v>27</v>
      </c>
      <c r="AC4826" s="35" t="str">
        <f>+IF(Tabla1[[#This Row],[STK]]="no","Sin STK", "STK disponible")</f>
        <v>Sin STK</v>
      </c>
      <c r="AD4826" s="35">
        <f>+I4826*J4826</f>
        <v>0</v>
      </c>
      <c r="AE4826" s="35">
        <f>+I4826*K4826</f>
        <v>0</v>
      </c>
      <c r="AF4826" s="36">
        <f>IF(Tabla1[[#This Row],[ref pack]]=1,Tabla1[[#This Row],[Pedido]],LCM(Tabla1[[#This Row],[MC VIEJO]],Tabla1[[#This Row],[Pedido]]))</f>
        <v>1</v>
      </c>
      <c r="AG4826" s="36">
        <f>+VLOOKUP(Tabla1[[#This Row],[Artículo]],'.'!$B$2:$D$11481,3,)</f>
        <v>1</v>
      </c>
      <c r="AH4826" s="37" t="str">
        <f>+IFERROR(SEARCH("pack",Tabla1[[#This Row],[PACK]]),"")</f>
        <v/>
      </c>
    </row>
    <row r="4827" spans="1:34" ht="24" customHeight="1" x14ac:dyDescent="0.2">
      <c r="A4827" s="50" t="s">
        <v>8807</v>
      </c>
      <c r="B4827" s="60" t="s">
        <v>9246</v>
      </c>
      <c r="C4827" s="61" t="s">
        <v>9247</v>
      </c>
      <c r="D4827" s="52" t="s">
        <v>27</v>
      </c>
      <c r="E4827" s="53">
        <v>377544.81</v>
      </c>
      <c r="F4827" s="23" t="str">
        <f>+IFERROR(VLOOKUP(Tabla1[[#This Row],[Artículo]],'..'!$B$2:$D$569000,3,),"")</f>
        <v/>
      </c>
      <c r="G4827" s="24" t="str">
        <f>IF(H4827=AF4827,"", "Error MC")</f>
        <v>Error MC</v>
      </c>
      <c r="H4827" s="62"/>
      <c r="I4827" s="54">
        <f>+Tabla1[[#This Row],[MC]]*Tabla1[[#This Row],[Pedido]]*Tabla1[[#This Row],[PVC ]]</f>
        <v>0</v>
      </c>
      <c r="J4827" s="26">
        <v>0.21</v>
      </c>
      <c r="K4827" s="63"/>
      <c r="L4827" s="28" t="s">
        <v>17</v>
      </c>
      <c r="M4827" s="53">
        <v>662402.36399999994</v>
      </c>
      <c r="N4827" s="64" t="str">
        <f>+IF(Tabla1[[#This Row],[F PMPI]]="SÍ","No","Sí")</f>
        <v>Sí</v>
      </c>
      <c r="O4827" s="65">
        <f>+Tabla1[[#This Row],[PVL]]*1.055</f>
        <v>698834.49401999987</v>
      </c>
      <c r="P4827" s="65">
        <f>+Tabla1[[#This Row],[PVL]]*1.43</f>
        <v>947235.38051999989</v>
      </c>
      <c r="Q4827" s="66" t="str">
        <f>+HYPERLINK(Tabla1[[#This Row],[PAG]])</f>
        <v>https://todomusica.com.ar/productos-sin-categorias-de-netsuite/9371-k0933.html</v>
      </c>
      <c r="R4827" s="67"/>
      <c r="S4827" s="68"/>
      <c r="T4827" s="69"/>
      <c r="U4827" s="69"/>
      <c r="V4827" s="69"/>
      <c r="W4827" s="69"/>
      <c r="X4827" s="69"/>
      <c r="Y4827" s="35"/>
      <c r="Z4827" s="35" t="s">
        <v>28232</v>
      </c>
      <c r="AA4827" s="36">
        <v>1</v>
      </c>
      <c r="AB4827" s="35" t="s">
        <v>27</v>
      </c>
      <c r="AC4827" s="35" t="str">
        <f>+IF(Tabla1[[#This Row],[STK]]="no","Sin STK", "STK disponible")</f>
        <v>Sin STK</v>
      </c>
      <c r="AD4827" s="35">
        <f>+I4827*J4827</f>
        <v>0</v>
      </c>
      <c r="AE4827" s="35">
        <f>+I4827*K4827</f>
        <v>0</v>
      </c>
      <c r="AF4827" s="36">
        <f>IF(Tabla1[[#This Row],[ref pack]]=1,Tabla1[[#This Row],[Pedido]],LCM(Tabla1[[#This Row],[MC VIEJO]],Tabla1[[#This Row],[Pedido]]))</f>
        <v>1</v>
      </c>
      <c r="AG4827" s="36">
        <f>+VLOOKUP(Tabla1[[#This Row],[Artículo]],'.'!$B$2:$D$11481,3,)</f>
        <v>1</v>
      </c>
      <c r="AH4827" s="37" t="str">
        <f>+IFERROR(SEARCH("pack",Tabla1[[#This Row],[PACK]]),"")</f>
        <v/>
      </c>
    </row>
    <row r="4828" spans="1:34" ht="24" customHeight="1" x14ac:dyDescent="0.2">
      <c r="A4828" s="50" t="s">
        <v>8807</v>
      </c>
      <c r="B4828" s="60" t="s">
        <v>9248</v>
      </c>
      <c r="C4828" s="61" t="s">
        <v>9249</v>
      </c>
      <c r="D4828" s="52" t="s">
        <v>27</v>
      </c>
      <c r="E4828" s="53">
        <v>172174.53</v>
      </c>
      <c r="F4828" s="23" t="str">
        <f>+IFERROR(VLOOKUP(Tabla1[[#This Row],[Artículo]],'..'!$B$2:$D$569000,3,),"")</f>
        <v/>
      </c>
      <c r="G4828" s="24" t="str">
        <f>IF(H4828=AF4828,"", "Error MC")</f>
        <v>Error MC</v>
      </c>
      <c r="H4828" s="62"/>
      <c r="I4828" s="54">
        <f>+Tabla1[[#This Row],[MC]]*Tabla1[[#This Row],[Pedido]]*Tabla1[[#This Row],[PVC ]]</f>
        <v>0</v>
      </c>
      <c r="J4828" s="26">
        <v>0.21</v>
      </c>
      <c r="K4828" s="63"/>
      <c r="L4828" s="28" t="s">
        <v>17</v>
      </c>
      <c r="M4828" s="53">
        <v>302080.21500000003</v>
      </c>
      <c r="N4828" s="64" t="str">
        <f>+IF(Tabla1[[#This Row],[F PMPI]]="SÍ","No","Sí")</f>
        <v>Sí</v>
      </c>
      <c r="O4828" s="65">
        <f>+Tabla1[[#This Row],[PVL]]*1.055</f>
        <v>318694.62682499998</v>
      </c>
      <c r="P4828" s="65">
        <f>+Tabla1[[#This Row],[PVL]]*1.43</f>
        <v>431974.70745000005</v>
      </c>
      <c r="Q4828" s="66" t="str">
        <f>+HYPERLINK(Tabla1[[#This Row],[PAG]])</f>
        <v>https://todomusica.com.ar/platillos/3766-k0934.html</v>
      </c>
      <c r="R4828" s="67"/>
      <c r="S4828" s="68"/>
      <c r="T4828" s="69"/>
      <c r="U4828" s="69"/>
      <c r="V4828" s="69"/>
      <c r="W4828" s="69"/>
      <c r="X4828" s="69"/>
      <c r="Y4828" s="35"/>
      <c r="Z4828" s="35" t="s">
        <v>28233</v>
      </c>
      <c r="AA4828" s="36">
        <v>1</v>
      </c>
      <c r="AB4828" s="35" t="s">
        <v>27</v>
      </c>
      <c r="AC4828" s="35" t="str">
        <f>+IF(Tabla1[[#This Row],[STK]]="no","Sin STK", "STK disponible")</f>
        <v>Sin STK</v>
      </c>
      <c r="AD4828" s="35">
        <f>+I4828*J4828</f>
        <v>0</v>
      </c>
      <c r="AE4828" s="35">
        <f>+I4828*K4828</f>
        <v>0</v>
      </c>
      <c r="AF4828" s="36">
        <f>IF(Tabla1[[#This Row],[ref pack]]=1,Tabla1[[#This Row],[Pedido]],LCM(Tabla1[[#This Row],[MC VIEJO]],Tabla1[[#This Row],[Pedido]]))</f>
        <v>1</v>
      </c>
      <c r="AG4828" s="36">
        <f>+VLOOKUP(Tabla1[[#This Row],[Artículo]],'.'!$B$2:$D$11481,3,)</f>
        <v>1</v>
      </c>
      <c r="AH4828" s="37" t="str">
        <f>+IFERROR(SEARCH("pack",Tabla1[[#This Row],[PACK]]),"")</f>
        <v/>
      </c>
    </row>
    <row r="4829" spans="1:34" ht="24" customHeight="1" x14ac:dyDescent="0.2">
      <c r="A4829" s="50" t="s">
        <v>8807</v>
      </c>
      <c r="B4829" s="60" t="s">
        <v>9250</v>
      </c>
      <c r="C4829" s="61" t="s">
        <v>9251</v>
      </c>
      <c r="D4829" s="52" t="s">
        <v>27</v>
      </c>
      <c r="E4829" s="53">
        <v>424019.23</v>
      </c>
      <c r="F4829" s="23" t="str">
        <f>+IFERROR(VLOOKUP(Tabla1[[#This Row],[Artículo]],'..'!$B$2:$D$569000,3,),"")</f>
        <v/>
      </c>
      <c r="G4829" s="24" t="str">
        <f>IF(H4829=AF4829,"", "Error MC")</f>
        <v>Error MC</v>
      </c>
      <c r="H4829" s="62"/>
      <c r="I4829" s="54">
        <f>+Tabla1[[#This Row],[MC]]*Tabla1[[#This Row],[Pedido]]*Tabla1[[#This Row],[PVC ]]</f>
        <v>0</v>
      </c>
      <c r="J4829" s="26">
        <v>0.21</v>
      </c>
      <c r="K4829" s="63"/>
      <c r="L4829" s="28" t="s">
        <v>17</v>
      </c>
      <c r="M4829" s="53">
        <v>743941.73499999999</v>
      </c>
      <c r="N4829" s="64" t="str">
        <f>+IF(Tabla1[[#This Row],[F PMPI]]="SÍ","No","Sí")</f>
        <v>Sí</v>
      </c>
      <c r="O4829" s="65">
        <f>+Tabla1[[#This Row],[PVL]]*1.055</f>
        <v>784858.53042499989</v>
      </c>
      <c r="P4829" s="65">
        <f>+Tabla1[[#This Row],[PVL]]*1.43</f>
        <v>1063836.68105</v>
      </c>
      <c r="Q4829" s="66" t="str">
        <f>+HYPERLINK(Tabla1[[#This Row],[PAG]])</f>
        <v>https://todomusica.com.ar/productos-sin-categorias-de-netsuite/9372-k0935.html</v>
      </c>
      <c r="R4829" s="67"/>
      <c r="S4829" s="68"/>
      <c r="T4829" s="69"/>
      <c r="U4829" s="69"/>
      <c r="V4829" s="69"/>
      <c r="W4829" s="69"/>
      <c r="X4829" s="69"/>
      <c r="Y4829" s="35"/>
      <c r="Z4829" s="35" t="s">
        <v>28234</v>
      </c>
      <c r="AA4829" s="36">
        <v>1</v>
      </c>
      <c r="AB4829" s="35" t="s">
        <v>27</v>
      </c>
      <c r="AC4829" s="35" t="str">
        <f>+IF(Tabla1[[#This Row],[STK]]="no","Sin STK", "STK disponible")</f>
        <v>Sin STK</v>
      </c>
      <c r="AD4829" s="35">
        <f>+I4829*J4829</f>
        <v>0</v>
      </c>
      <c r="AE4829" s="35">
        <f>+I4829*K4829</f>
        <v>0</v>
      </c>
      <c r="AF4829" s="36">
        <f>IF(Tabla1[[#This Row],[ref pack]]=1,Tabla1[[#This Row],[Pedido]],LCM(Tabla1[[#This Row],[MC VIEJO]],Tabla1[[#This Row],[Pedido]]))</f>
        <v>1</v>
      </c>
      <c r="AG4829" s="36">
        <f>+VLOOKUP(Tabla1[[#This Row],[Artículo]],'.'!$B$2:$D$11481,3,)</f>
        <v>1</v>
      </c>
      <c r="AH4829" s="37" t="str">
        <f>+IFERROR(SEARCH("pack",Tabla1[[#This Row],[PACK]]),"")</f>
        <v/>
      </c>
    </row>
    <row r="4830" spans="1:34" ht="24" customHeight="1" x14ac:dyDescent="0.2">
      <c r="A4830" s="50" t="s">
        <v>8807</v>
      </c>
      <c r="B4830" s="60" t="s">
        <v>9252</v>
      </c>
      <c r="C4830" s="61" t="s">
        <v>9253</v>
      </c>
      <c r="D4830" s="52" t="s">
        <v>27</v>
      </c>
      <c r="E4830" s="53">
        <v>511173.06</v>
      </c>
      <c r="F4830" s="23" t="str">
        <f>+IFERROR(VLOOKUP(Tabla1[[#This Row],[Artículo]],'..'!$B$2:$D$569000,3,),"")</f>
        <v/>
      </c>
      <c r="G4830" s="24" t="str">
        <f>IF(H4830=AF4830,"", "Error MC")</f>
        <v>Error MC</v>
      </c>
      <c r="H4830" s="62"/>
      <c r="I4830" s="54">
        <f>+Tabla1[[#This Row],[MC]]*Tabla1[[#This Row],[Pedido]]*Tabla1[[#This Row],[PVC ]]</f>
        <v>0</v>
      </c>
      <c r="J4830" s="26">
        <v>0.21</v>
      </c>
      <c r="K4830" s="63"/>
      <c r="L4830" s="28" t="s">
        <v>17</v>
      </c>
      <c r="M4830" s="53">
        <v>896853.13699999999</v>
      </c>
      <c r="N4830" s="64" t="str">
        <f>+IF(Tabla1[[#This Row],[F PMPI]]="SÍ","No","Sí")</f>
        <v>Sí</v>
      </c>
      <c r="O4830" s="65">
        <f>+Tabla1[[#This Row],[PVL]]*1.055</f>
        <v>946180.05953499989</v>
      </c>
      <c r="P4830" s="65">
        <f>+Tabla1[[#This Row],[PVL]]*1.43</f>
        <v>1282499.9859099998</v>
      </c>
      <c r="Q4830" s="66" t="str">
        <f>+HYPERLINK(Tabla1[[#This Row],[PAG]])</f>
        <v>https://todomusica.com.ar/platillos/166-k0940.html</v>
      </c>
      <c r="R4830" s="67"/>
      <c r="S4830" s="68"/>
      <c r="T4830" s="69"/>
      <c r="U4830" s="69"/>
      <c r="V4830" s="69"/>
      <c r="W4830" s="69"/>
      <c r="X4830" s="69"/>
      <c r="Y4830" s="35"/>
      <c r="Z4830" s="35" t="s">
        <v>28235</v>
      </c>
      <c r="AA4830" s="36">
        <v>1</v>
      </c>
      <c r="AB4830" s="35" t="s">
        <v>27</v>
      </c>
      <c r="AC4830" s="35" t="str">
        <f>+IF(Tabla1[[#This Row],[STK]]="no","Sin STK", "STK disponible")</f>
        <v>Sin STK</v>
      </c>
      <c r="AD4830" s="35">
        <f>+I4830*J4830</f>
        <v>0</v>
      </c>
      <c r="AE4830" s="35">
        <f>+I4830*K4830</f>
        <v>0</v>
      </c>
      <c r="AF4830" s="36">
        <f>IF(Tabla1[[#This Row],[ref pack]]=1,Tabla1[[#This Row],[Pedido]],LCM(Tabla1[[#This Row],[MC VIEJO]],Tabla1[[#This Row],[Pedido]]))</f>
        <v>1</v>
      </c>
      <c r="AG4830" s="36">
        <f>+VLOOKUP(Tabla1[[#This Row],[Artículo]],'.'!$B$2:$D$11481,3,)</f>
        <v>1</v>
      </c>
      <c r="AH4830" s="37" t="str">
        <f>+IFERROR(SEARCH("pack",Tabla1[[#This Row],[PACK]]),"")</f>
        <v/>
      </c>
    </row>
    <row r="4831" spans="1:34" ht="24" customHeight="1" x14ac:dyDescent="0.2">
      <c r="A4831" s="50" t="s">
        <v>8807</v>
      </c>
      <c r="B4831" s="60" t="s">
        <v>9254</v>
      </c>
      <c r="C4831" s="61" t="s">
        <v>9255</v>
      </c>
      <c r="D4831" s="52" t="s">
        <v>27</v>
      </c>
      <c r="E4831" s="53">
        <v>255552.23</v>
      </c>
      <c r="F4831" s="23" t="str">
        <f>+IFERROR(VLOOKUP(Tabla1[[#This Row],[Artículo]],'..'!$B$2:$D$569000,3,),"")</f>
        <v/>
      </c>
      <c r="G4831" s="24" t="str">
        <f>IF(H4831=AF4831,"", "Error MC")</f>
        <v>Error MC</v>
      </c>
      <c r="H4831" s="62"/>
      <c r="I4831" s="54">
        <f>+Tabla1[[#This Row],[MC]]*Tabla1[[#This Row],[Pedido]]*Tabla1[[#This Row],[PVC ]]</f>
        <v>0</v>
      </c>
      <c r="J4831" s="26">
        <v>0.21</v>
      </c>
      <c r="K4831" s="63"/>
      <c r="L4831" s="28" t="s">
        <v>17</v>
      </c>
      <c r="M4831" s="53">
        <v>448366.38299999997</v>
      </c>
      <c r="N4831" s="64" t="str">
        <f>+IF(Tabla1[[#This Row],[F PMPI]]="SÍ","No","Sí")</f>
        <v>Sí</v>
      </c>
      <c r="O4831" s="65">
        <f>+Tabla1[[#This Row],[PVL]]*1.055</f>
        <v>473026.53406499996</v>
      </c>
      <c r="P4831" s="65">
        <f>+Tabla1[[#This Row],[PVL]]*1.43</f>
        <v>641163.92768999992</v>
      </c>
      <c r="Q4831" s="66" t="str">
        <f>+HYPERLINK(Tabla1[[#This Row],[PAG]])</f>
        <v>https://todomusica.com.ar/platillos/708-k0942.html</v>
      </c>
      <c r="R4831" s="67"/>
      <c r="S4831" s="68"/>
      <c r="T4831" s="69"/>
      <c r="U4831" s="69"/>
      <c r="V4831" s="69"/>
      <c r="W4831" s="69"/>
      <c r="X4831" s="69"/>
      <c r="Y4831" s="35"/>
      <c r="Z4831" s="35" t="s">
        <v>28236</v>
      </c>
      <c r="AA4831" s="36">
        <v>1</v>
      </c>
      <c r="AB4831" s="35" t="s">
        <v>27</v>
      </c>
      <c r="AC4831" s="35" t="str">
        <f>+IF(Tabla1[[#This Row],[STK]]="no","Sin STK", "STK disponible")</f>
        <v>Sin STK</v>
      </c>
      <c r="AD4831" s="35">
        <f>+I4831*J4831</f>
        <v>0</v>
      </c>
      <c r="AE4831" s="35">
        <f>+I4831*K4831</f>
        <v>0</v>
      </c>
      <c r="AF4831" s="36">
        <f>IF(Tabla1[[#This Row],[ref pack]]=1,Tabla1[[#This Row],[Pedido]],LCM(Tabla1[[#This Row],[MC VIEJO]],Tabla1[[#This Row],[Pedido]]))</f>
        <v>1</v>
      </c>
      <c r="AG4831" s="36">
        <f>+VLOOKUP(Tabla1[[#This Row],[Artículo]],'.'!$B$2:$D$11481,3,)</f>
        <v>1</v>
      </c>
      <c r="AH4831" s="37" t="str">
        <f>+IFERROR(SEARCH("pack",Tabla1[[#This Row],[PACK]]),"")</f>
        <v/>
      </c>
    </row>
    <row r="4832" spans="1:34" ht="24" customHeight="1" x14ac:dyDescent="0.2">
      <c r="A4832" s="50" t="s">
        <v>8807</v>
      </c>
      <c r="B4832" s="60" t="s">
        <v>9256</v>
      </c>
      <c r="C4832" s="61" t="s">
        <v>9257</v>
      </c>
      <c r="D4832" s="52" t="s">
        <v>27</v>
      </c>
      <c r="E4832" s="53">
        <v>569260.31999999995</v>
      </c>
      <c r="F4832" s="23" t="str">
        <f>+IFERROR(VLOOKUP(Tabla1[[#This Row],[Artículo]],'..'!$B$2:$D$569000,3,),"")</f>
        <v/>
      </c>
      <c r="G4832" s="24" t="str">
        <f>IF(H4832=AF4832,"", "Error MC")</f>
        <v>Error MC</v>
      </c>
      <c r="H4832" s="62"/>
      <c r="I4832" s="54">
        <f>+Tabla1[[#This Row],[MC]]*Tabla1[[#This Row],[Pedido]]*Tabla1[[#This Row],[PVC ]]</f>
        <v>0</v>
      </c>
      <c r="J4832" s="26">
        <v>0.21</v>
      </c>
      <c r="K4832" s="63"/>
      <c r="L4832" s="28" t="s">
        <v>17</v>
      </c>
      <c r="M4832" s="53">
        <v>998767.22699999996</v>
      </c>
      <c r="N4832" s="64" t="str">
        <f>+IF(Tabla1[[#This Row],[F PMPI]]="SÍ","No","Sí")</f>
        <v>Sí</v>
      </c>
      <c r="O4832" s="65">
        <f>+Tabla1[[#This Row],[PVL]]*1.055</f>
        <v>1053699.4244849999</v>
      </c>
      <c r="P4832" s="65">
        <f>+Tabla1[[#This Row],[PVL]]*1.43</f>
        <v>1428237.1346099998</v>
      </c>
      <c r="Q4832" s="66" t="str">
        <f>+HYPERLINK(Tabla1[[#This Row],[PAG]])</f>
        <v>https://todomusica.com.ar/productos-sin-categorias-de-netsuite/5673-404.html</v>
      </c>
      <c r="R4832" s="67"/>
      <c r="S4832" s="68"/>
      <c r="T4832" s="69"/>
      <c r="U4832" s="69"/>
      <c r="V4832" s="69"/>
      <c r="W4832" s="69"/>
      <c r="X4832" s="69"/>
      <c r="Y4832" s="35"/>
      <c r="Z4832" s="35" t="s">
        <v>28237</v>
      </c>
      <c r="AA4832" s="36">
        <v>1</v>
      </c>
      <c r="AB4832" s="35" t="s">
        <v>27</v>
      </c>
      <c r="AC4832" s="35" t="str">
        <f>+IF(Tabla1[[#This Row],[STK]]="no","Sin STK", "STK disponible")</f>
        <v>Sin STK</v>
      </c>
      <c r="AD4832" s="35">
        <f>+I4832*J4832</f>
        <v>0</v>
      </c>
      <c r="AE4832" s="35">
        <f>+I4832*K4832</f>
        <v>0</v>
      </c>
      <c r="AF4832" s="36">
        <f>IF(Tabla1[[#This Row],[ref pack]]=1,Tabla1[[#This Row],[Pedido]],LCM(Tabla1[[#This Row],[MC VIEJO]],Tabla1[[#This Row],[Pedido]]))</f>
        <v>1</v>
      </c>
      <c r="AG4832" s="36">
        <f>+VLOOKUP(Tabla1[[#This Row],[Artículo]],'.'!$B$2:$D$11481,3,)</f>
        <v>1</v>
      </c>
      <c r="AH4832" s="37" t="str">
        <f>+IFERROR(SEARCH("pack",Tabla1[[#This Row],[PACK]]),"")</f>
        <v/>
      </c>
    </row>
    <row r="4833" spans="1:34" ht="24" customHeight="1" x14ac:dyDescent="0.2">
      <c r="A4833" s="50" t="s">
        <v>8807</v>
      </c>
      <c r="B4833" s="60" t="s">
        <v>9258</v>
      </c>
      <c r="C4833" s="61" t="s">
        <v>9259</v>
      </c>
      <c r="D4833" s="52" t="s">
        <v>27</v>
      </c>
      <c r="E4833" s="53">
        <v>254069.37</v>
      </c>
      <c r="F4833" s="23" t="str">
        <f>+IFERROR(VLOOKUP(Tabla1[[#This Row],[Artículo]],'..'!$B$2:$D$569000,3,),"")</f>
        <v/>
      </c>
      <c r="G4833" s="24" t="str">
        <f>IF(H4833=AF4833,"", "Error MC")</f>
        <v>Error MC</v>
      </c>
      <c r="H4833" s="62"/>
      <c r="I4833" s="54">
        <f>+Tabla1[[#This Row],[MC]]*Tabla1[[#This Row],[Pedido]]*Tabla1[[#This Row],[PVC ]]</f>
        <v>0</v>
      </c>
      <c r="J4833" s="26">
        <v>0.21</v>
      </c>
      <c r="K4833" s="63"/>
      <c r="L4833" s="28" t="s">
        <v>17</v>
      </c>
      <c r="M4833" s="53">
        <v>445764.71399999998</v>
      </c>
      <c r="N4833" s="64" t="str">
        <f>+IF(Tabla1[[#This Row],[F PMPI]]="SÍ","No","Sí")</f>
        <v>Sí</v>
      </c>
      <c r="O4833" s="65">
        <f>+Tabla1[[#This Row],[PVL]]*1.055</f>
        <v>470281.77326999995</v>
      </c>
      <c r="P4833" s="65">
        <f>+Tabla1[[#This Row],[PVL]]*1.43</f>
        <v>637443.54101999989</v>
      </c>
      <c r="Q4833" s="66" t="str">
        <f>+HYPERLINK(Tabla1[[#This Row],[PAG]])</f>
        <v>https://todomusica.com.ar/productos-sin-categorias-de-netsuite/3767-k0949.html</v>
      </c>
      <c r="R4833" s="67"/>
      <c r="S4833" s="68"/>
      <c r="T4833" s="69"/>
      <c r="U4833" s="69"/>
      <c r="V4833" s="69"/>
      <c r="W4833" s="69"/>
      <c r="X4833" s="69"/>
      <c r="Y4833" s="35"/>
      <c r="Z4833" s="35" t="s">
        <v>28238</v>
      </c>
      <c r="AA4833" s="36">
        <v>1</v>
      </c>
      <c r="AB4833" s="35" t="s">
        <v>27</v>
      </c>
      <c r="AC4833" s="35" t="str">
        <f>+IF(Tabla1[[#This Row],[STK]]="no","Sin STK", "STK disponible")</f>
        <v>Sin STK</v>
      </c>
      <c r="AD4833" s="35">
        <f>+I4833*J4833</f>
        <v>0</v>
      </c>
      <c r="AE4833" s="35">
        <f>+I4833*K4833</f>
        <v>0</v>
      </c>
      <c r="AF4833" s="36">
        <f>IF(Tabla1[[#This Row],[ref pack]]=1,Tabla1[[#This Row],[Pedido]],LCM(Tabla1[[#This Row],[MC VIEJO]],Tabla1[[#This Row],[Pedido]]))</f>
        <v>1</v>
      </c>
      <c r="AG4833" s="36">
        <f>+VLOOKUP(Tabla1[[#This Row],[Artículo]],'.'!$B$2:$D$11481,3,)</f>
        <v>1</v>
      </c>
      <c r="AH4833" s="37" t="str">
        <f>+IFERROR(SEARCH("pack",Tabla1[[#This Row],[PACK]]),"")</f>
        <v/>
      </c>
    </row>
    <row r="4834" spans="1:34" ht="24" customHeight="1" x14ac:dyDescent="0.2">
      <c r="A4834" s="50" t="s">
        <v>8807</v>
      </c>
      <c r="B4834" s="60" t="s">
        <v>9260</v>
      </c>
      <c r="C4834" s="61" t="s">
        <v>9261</v>
      </c>
      <c r="D4834" s="52" t="s">
        <v>27</v>
      </c>
      <c r="E4834" s="53">
        <v>275971.90999999997</v>
      </c>
      <c r="F4834" s="23" t="str">
        <f>+IFERROR(VLOOKUP(Tabla1[[#This Row],[Artículo]],'..'!$B$2:$D$569000,3,),"")</f>
        <v/>
      </c>
      <c r="G4834" s="24" t="str">
        <f>IF(H4834=AF4834,"", "Error MC")</f>
        <v>Error MC</v>
      </c>
      <c r="H4834" s="62"/>
      <c r="I4834" s="54">
        <f>+Tabla1[[#This Row],[MC]]*Tabla1[[#This Row],[Pedido]]*Tabla1[[#This Row],[PVC ]]</f>
        <v>0</v>
      </c>
      <c r="J4834" s="26">
        <v>0.21</v>
      </c>
      <c r="K4834" s="63"/>
      <c r="L4834" s="28" t="s">
        <v>17</v>
      </c>
      <c r="M4834" s="53">
        <v>484192.717</v>
      </c>
      <c r="N4834" s="64" t="str">
        <f>+IF(Tabla1[[#This Row],[F PMPI]]="SÍ","No","Sí")</f>
        <v>Sí</v>
      </c>
      <c r="O4834" s="65">
        <f>+Tabla1[[#This Row],[PVL]]*1.055</f>
        <v>510823.31643499999</v>
      </c>
      <c r="P4834" s="65">
        <f>+Tabla1[[#This Row],[PVL]]*1.43</f>
        <v>692395.58530999999</v>
      </c>
      <c r="Q4834" s="66" t="str">
        <f>+HYPERLINK(Tabla1[[#This Row],[PAG]])</f>
        <v>https://todomusica.com.ar/productos-sin-categorias-de-netsuite/3768-k0950.html</v>
      </c>
      <c r="R4834" s="67"/>
      <c r="S4834" s="68"/>
      <c r="T4834" s="69"/>
      <c r="U4834" s="69"/>
      <c r="V4834" s="69"/>
      <c r="W4834" s="69"/>
      <c r="X4834" s="69"/>
      <c r="Y4834" s="35"/>
      <c r="Z4834" s="35" t="s">
        <v>28239</v>
      </c>
      <c r="AA4834" s="36">
        <v>1</v>
      </c>
      <c r="AB4834" s="35" t="s">
        <v>27</v>
      </c>
      <c r="AC4834" s="35" t="str">
        <f>+IF(Tabla1[[#This Row],[STK]]="no","Sin STK", "STK disponible")</f>
        <v>Sin STK</v>
      </c>
      <c r="AD4834" s="35">
        <f>+I4834*J4834</f>
        <v>0</v>
      </c>
      <c r="AE4834" s="35">
        <f>+I4834*K4834</f>
        <v>0</v>
      </c>
      <c r="AF4834" s="36">
        <f>IF(Tabla1[[#This Row],[ref pack]]=1,Tabla1[[#This Row],[Pedido]],LCM(Tabla1[[#This Row],[MC VIEJO]],Tabla1[[#This Row],[Pedido]]))</f>
        <v>1</v>
      </c>
      <c r="AG4834" s="36">
        <f>+VLOOKUP(Tabla1[[#This Row],[Artículo]],'.'!$B$2:$D$11481,3,)</f>
        <v>1</v>
      </c>
      <c r="AH4834" s="37" t="str">
        <f>+IFERROR(SEARCH("pack",Tabla1[[#This Row],[PACK]]),"")</f>
        <v/>
      </c>
    </row>
    <row r="4835" spans="1:34" ht="24" customHeight="1" x14ac:dyDescent="0.2">
      <c r="A4835" s="50" t="s">
        <v>8807</v>
      </c>
      <c r="B4835" s="60" t="s">
        <v>9262</v>
      </c>
      <c r="C4835" s="61" t="s">
        <v>9263</v>
      </c>
      <c r="D4835" s="52" t="s">
        <v>27</v>
      </c>
      <c r="E4835" s="53">
        <v>336888.21</v>
      </c>
      <c r="F4835" s="23" t="str">
        <f>+IFERROR(VLOOKUP(Tabla1[[#This Row],[Artículo]],'..'!$B$2:$D$569000,3,),"")</f>
        <v/>
      </c>
      <c r="G4835" s="24" t="str">
        <f>IF(H4835=AF4835,"", "Error MC")</f>
        <v>Error MC</v>
      </c>
      <c r="H4835" s="62"/>
      <c r="I4835" s="54">
        <f>+Tabla1[[#This Row],[MC]]*Tabla1[[#This Row],[Pedido]]*Tabla1[[#This Row],[PVC ]]</f>
        <v>0</v>
      </c>
      <c r="J4835" s="26">
        <v>0.21</v>
      </c>
      <c r="K4835" s="63"/>
      <c r="L4835" s="28" t="s">
        <v>17</v>
      </c>
      <c r="M4835" s="53">
        <v>591070.35900000005</v>
      </c>
      <c r="N4835" s="64" t="str">
        <f>+IF(Tabla1[[#This Row],[F PMPI]]="SÍ","No","Sí")</f>
        <v>Sí</v>
      </c>
      <c r="O4835" s="65">
        <f>+Tabla1[[#This Row],[PVL]]*1.055</f>
        <v>623579.22874499997</v>
      </c>
      <c r="P4835" s="65">
        <f>+Tabla1[[#This Row],[PVL]]*1.43</f>
        <v>845230.61337000004</v>
      </c>
      <c r="Q4835" s="66" t="str">
        <f>+HYPERLINK(Tabla1[[#This Row],[PAG]])</f>
        <v>https://todomusica.com.ar/productos-sin-categorias-de-netsuite/3769-k0951.html</v>
      </c>
      <c r="R4835" s="67"/>
      <c r="S4835" s="68"/>
      <c r="T4835" s="69"/>
      <c r="U4835" s="69"/>
      <c r="V4835" s="69"/>
      <c r="W4835" s="69"/>
      <c r="X4835" s="69"/>
      <c r="Y4835" s="35"/>
      <c r="Z4835" s="35" t="s">
        <v>28240</v>
      </c>
      <c r="AA4835" s="36">
        <v>1</v>
      </c>
      <c r="AB4835" s="35" t="s">
        <v>27</v>
      </c>
      <c r="AC4835" s="35" t="str">
        <f>+IF(Tabla1[[#This Row],[STK]]="no","Sin STK", "STK disponible")</f>
        <v>Sin STK</v>
      </c>
      <c r="AD4835" s="35">
        <f>+I4835*J4835</f>
        <v>0</v>
      </c>
      <c r="AE4835" s="35">
        <f>+I4835*K4835</f>
        <v>0</v>
      </c>
      <c r="AF4835" s="36">
        <f>IF(Tabla1[[#This Row],[ref pack]]=1,Tabla1[[#This Row],[Pedido]],LCM(Tabla1[[#This Row],[MC VIEJO]],Tabla1[[#This Row],[Pedido]]))</f>
        <v>1</v>
      </c>
      <c r="AG4835" s="36">
        <f>+VLOOKUP(Tabla1[[#This Row],[Artículo]],'.'!$B$2:$D$11481,3,)</f>
        <v>1</v>
      </c>
      <c r="AH4835" s="37" t="str">
        <f>+IFERROR(SEARCH("pack",Tabla1[[#This Row],[PACK]]),"")</f>
        <v/>
      </c>
    </row>
    <row r="4836" spans="1:34" ht="24" customHeight="1" x14ac:dyDescent="0.2">
      <c r="A4836" s="50" t="s">
        <v>8807</v>
      </c>
      <c r="B4836" s="60" t="s">
        <v>9264</v>
      </c>
      <c r="C4836" s="61" t="s">
        <v>9265</v>
      </c>
      <c r="D4836" s="52" t="s">
        <v>27</v>
      </c>
      <c r="E4836" s="53">
        <v>365931.95</v>
      </c>
      <c r="F4836" s="23" t="str">
        <f>+IFERROR(VLOOKUP(Tabla1[[#This Row],[Artículo]],'..'!$B$2:$D$569000,3,),"")</f>
        <v/>
      </c>
      <c r="G4836" s="24" t="str">
        <f>IF(H4836=AF4836,"", "Error MC")</f>
        <v>Error MC</v>
      </c>
      <c r="H4836" s="62"/>
      <c r="I4836" s="54">
        <f>+Tabla1[[#This Row],[MC]]*Tabla1[[#This Row],[Pedido]]*Tabla1[[#This Row],[PVC ]]</f>
        <v>0</v>
      </c>
      <c r="J4836" s="26">
        <v>0.21</v>
      </c>
      <c r="K4836" s="63"/>
      <c r="L4836" s="28" t="s">
        <v>17</v>
      </c>
      <c r="M4836" s="53">
        <v>642027.60900000005</v>
      </c>
      <c r="N4836" s="64" t="str">
        <f>+IF(Tabla1[[#This Row],[F PMPI]]="SÍ","No","Sí")</f>
        <v>Sí</v>
      </c>
      <c r="O4836" s="65">
        <f>+Tabla1[[#This Row],[PVL]]*1.055</f>
        <v>677339.12749500002</v>
      </c>
      <c r="P4836" s="65">
        <f>+Tabla1[[#This Row],[PVL]]*1.43</f>
        <v>918099.48087000009</v>
      </c>
      <c r="Q4836" s="66" t="str">
        <f>+HYPERLINK(Tabla1[[#This Row],[PAG]])</f>
        <v>https://todomusica.com.ar/productos-sin-categorias-de-netsuite/3770-k0952.html</v>
      </c>
      <c r="R4836" s="67"/>
      <c r="S4836" s="68"/>
      <c r="T4836" s="69"/>
      <c r="U4836" s="69"/>
      <c r="V4836" s="69"/>
      <c r="W4836" s="69"/>
      <c r="X4836" s="69"/>
      <c r="Y4836" s="35"/>
      <c r="Z4836" s="35" t="s">
        <v>28241</v>
      </c>
      <c r="AA4836" s="36">
        <v>1</v>
      </c>
      <c r="AB4836" s="35" t="s">
        <v>27</v>
      </c>
      <c r="AC4836" s="35" t="str">
        <f>+IF(Tabla1[[#This Row],[STK]]="no","Sin STK", "STK disponible")</f>
        <v>Sin STK</v>
      </c>
      <c r="AD4836" s="35">
        <f>+I4836*J4836</f>
        <v>0</v>
      </c>
      <c r="AE4836" s="35">
        <f>+I4836*K4836</f>
        <v>0</v>
      </c>
      <c r="AF4836" s="36">
        <f>IF(Tabla1[[#This Row],[ref pack]]=1,Tabla1[[#This Row],[Pedido]],LCM(Tabla1[[#This Row],[MC VIEJO]],Tabla1[[#This Row],[Pedido]]))</f>
        <v>1</v>
      </c>
      <c r="AG4836" s="36">
        <f>+VLOOKUP(Tabla1[[#This Row],[Artículo]],'.'!$B$2:$D$11481,3,)</f>
        <v>1</v>
      </c>
      <c r="AH4836" s="37" t="str">
        <f>+IFERROR(SEARCH("pack",Tabla1[[#This Row],[PACK]]),"")</f>
        <v/>
      </c>
    </row>
    <row r="4837" spans="1:34" ht="24" customHeight="1" x14ac:dyDescent="0.2">
      <c r="A4837" s="50" t="s">
        <v>8807</v>
      </c>
      <c r="B4837" s="60" t="s">
        <v>9266</v>
      </c>
      <c r="C4837" s="61" t="s">
        <v>9267</v>
      </c>
      <c r="D4837" s="52" t="s">
        <v>27</v>
      </c>
      <c r="E4837" s="53">
        <v>389157.67</v>
      </c>
      <c r="F4837" s="23" t="str">
        <f>+IFERROR(VLOOKUP(Tabla1[[#This Row],[Artículo]],'..'!$B$2:$D$569000,3,),"")</f>
        <v/>
      </c>
      <c r="G4837" s="24" t="str">
        <f>IF(H4837=AF4837,"", "Error MC")</f>
        <v>Error MC</v>
      </c>
      <c r="H4837" s="62"/>
      <c r="I4837" s="54">
        <f>+Tabla1[[#This Row],[MC]]*Tabla1[[#This Row],[Pedido]]*Tabla1[[#This Row],[PVC ]]</f>
        <v>0</v>
      </c>
      <c r="J4837" s="26">
        <v>0.21</v>
      </c>
      <c r="K4837" s="63"/>
      <c r="L4837" s="28" t="s">
        <v>17</v>
      </c>
      <c r="M4837" s="53">
        <v>682777.13</v>
      </c>
      <c r="N4837" s="64" t="str">
        <f>+IF(Tabla1[[#This Row],[F PMPI]]="SÍ","No","Sí")</f>
        <v>Sí</v>
      </c>
      <c r="O4837" s="65">
        <f>+Tabla1[[#This Row],[PVL]]*1.055</f>
        <v>720329.87214999995</v>
      </c>
      <c r="P4837" s="65">
        <f>+Tabla1[[#This Row],[PVL]]*1.43</f>
        <v>976371.29589999991</v>
      </c>
      <c r="Q4837" s="66" t="str">
        <f>+HYPERLINK(Tabla1[[#This Row],[PAG]])</f>
        <v>https://todomusica.com.ar/productos-sin-categorias-de-netsuite/3771-k0953.html</v>
      </c>
      <c r="R4837" s="67"/>
      <c r="S4837" s="68"/>
      <c r="T4837" s="69"/>
      <c r="U4837" s="69"/>
      <c r="V4837" s="69"/>
      <c r="W4837" s="69"/>
      <c r="X4837" s="69"/>
      <c r="Y4837" s="35"/>
      <c r="Z4837" s="35" t="s">
        <v>28242</v>
      </c>
      <c r="AA4837" s="36">
        <v>1</v>
      </c>
      <c r="AB4837" s="35" t="s">
        <v>27</v>
      </c>
      <c r="AC4837" s="35" t="str">
        <f>+IF(Tabla1[[#This Row],[STK]]="no","Sin STK", "STK disponible")</f>
        <v>Sin STK</v>
      </c>
      <c r="AD4837" s="35">
        <f>+I4837*J4837</f>
        <v>0</v>
      </c>
      <c r="AE4837" s="35">
        <f>+I4837*K4837</f>
        <v>0</v>
      </c>
      <c r="AF4837" s="36">
        <f>IF(Tabla1[[#This Row],[ref pack]]=1,Tabla1[[#This Row],[Pedido]],LCM(Tabla1[[#This Row],[MC VIEJO]],Tabla1[[#This Row],[Pedido]]))</f>
        <v>1</v>
      </c>
      <c r="AG4837" s="36">
        <f>+VLOOKUP(Tabla1[[#This Row],[Artículo]],'.'!$B$2:$D$11481,3,)</f>
        <v>1</v>
      </c>
      <c r="AH4837" s="37" t="str">
        <f>+IFERROR(SEARCH("pack",Tabla1[[#This Row],[PACK]]),"")</f>
        <v/>
      </c>
    </row>
    <row r="4838" spans="1:34" ht="24" customHeight="1" x14ac:dyDescent="0.2">
      <c r="A4838" s="50" t="s">
        <v>8807</v>
      </c>
      <c r="B4838" s="60" t="s">
        <v>9268</v>
      </c>
      <c r="C4838" s="61" t="s">
        <v>9269</v>
      </c>
      <c r="D4838" s="52" t="s">
        <v>27</v>
      </c>
      <c r="E4838" s="53">
        <v>412406.21</v>
      </c>
      <c r="F4838" s="23" t="str">
        <f>+IFERROR(VLOOKUP(Tabla1[[#This Row],[Artículo]],'..'!$B$2:$D$569000,3,),"")</f>
        <v/>
      </c>
      <c r="G4838" s="24" t="str">
        <f>IF(H4838=AF4838,"", "Error MC")</f>
        <v>Error MC</v>
      </c>
      <c r="H4838" s="62"/>
      <c r="I4838" s="54">
        <f>+Tabla1[[#This Row],[MC]]*Tabla1[[#This Row],[Pedido]]*Tabla1[[#This Row],[PVC ]]</f>
        <v>0</v>
      </c>
      <c r="J4838" s="26">
        <v>0.21</v>
      </c>
      <c r="K4838" s="63"/>
      <c r="L4838" s="28" t="s">
        <v>17</v>
      </c>
      <c r="M4838" s="53">
        <v>723566.69</v>
      </c>
      <c r="N4838" s="64" t="str">
        <f>+IF(Tabla1[[#This Row],[F PMPI]]="SÍ","No","Sí")</f>
        <v>Sí</v>
      </c>
      <c r="O4838" s="65">
        <f>+Tabla1[[#This Row],[PVL]]*1.055</f>
        <v>763362.85794999986</v>
      </c>
      <c r="P4838" s="65">
        <f>+Tabla1[[#This Row],[PVL]]*1.43</f>
        <v>1034700.3666999999</v>
      </c>
      <c r="Q4838" s="66" t="str">
        <f>+HYPERLINK(Tabla1[[#This Row],[PAG]])</f>
        <v>https://todomusica.com.ar/productos-sin-categorias-de-netsuite/6853-k0954.html</v>
      </c>
      <c r="R4838" s="67"/>
      <c r="S4838" s="68"/>
      <c r="T4838" s="69"/>
      <c r="U4838" s="69"/>
      <c r="V4838" s="69"/>
      <c r="W4838" s="69"/>
      <c r="X4838" s="69"/>
      <c r="Y4838" s="35"/>
      <c r="Z4838" s="35" t="s">
        <v>28243</v>
      </c>
      <c r="AA4838" s="36">
        <v>1</v>
      </c>
      <c r="AB4838" s="35" t="s">
        <v>27</v>
      </c>
      <c r="AC4838" s="35" t="str">
        <f>+IF(Tabla1[[#This Row],[STK]]="no","Sin STK", "STK disponible")</f>
        <v>Sin STK</v>
      </c>
      <c r="AD4838" s="35">
        <f>+I4838*J4838</f>
        <v>0</v>
      </c>
      <c r="AE4838" s="35">
        <f>+I4838*K4838</f>
        <v>0</v>
      </c>
      <c r="AF4838" s="36">
        <f>IF(Tabla1[[#This Row],[ref pack]]=1,Tabla1[[#This Row],[Pedido]],LCM(Tabla1[[#This Row],[MC VIEJO]],Tabla1[[#This Row],[Pedido]]))</f>
        <v>1</v>
      </c>
      <c r="AG4838" s="36">
        <f>+VLOOKUP(Tabla1[[#This Row],[Artículo]],'.'!$B$2:$D$11481,3,)</f>
        <v>1</v>
      </c>
      <c r="AH4838" s="37" t="str">
        <f>+IFERROR(SEARCH("pack",Tabla1[[#This Row],[PACK]]),"")</f>
        <v/>
      </c>
    </row>
    <row r="4839" spans="1:34" ht="24" customHeight="1" x14ac:dyDescent="0.2">
      <c r="A4839" s="50" t="s">
        <v>8807</v>
      </c>
      <c r="B4839" s="60" t="s">
        <v>9270</v>
      </c>
      <c r="C4839" s="61" t="s">
        <v>9271</v>
      </c>
      <c r="D4839" s="52" t="s">
        <v>27</v>
      </c>
      <c r="E4839" s="53">
        <v>294064.13</v>
      </c>
      <c r="F4839" s="23" t="str">
        <f>+IFERROR(VLOOKUP(Tabla1[[#This Row],[Artículo]],'..'!$B$2:$D$569000,3,),"")</f>
        <v/>
      </c>
      <c r="G4839" s="24" t="str">
        <f>IF(H4839=AF4839,"", "Error MC")</f>
        <v>Error MC</v>
      </c>
      <c r="H4839" s="62"/>
      <c r="I4839" s="54">
        <f>+Tabla1[[#This Row],[MC]]*Tabla1[[#This Row],[Pedido]]*Tabla1[[#This Row],[PVC ]]</f>
        <v>0</v>
      </c>
      <c r="J4839" s="26">
        <v>0.21</v>
      </c>
      <c r="K4839" s="63"/>
      <c r="L4839" s="28" t="s">
        <v>17</v>
      </c>
      <c r="M4839" s="53">
        <v>515935.51799999998</v>
      </c>
      <c r="N4839" s="64" t="str">
        <f>+IF(Tabla1[[#This Row],[F PMPI]]="SÍ","No","Sí")</f>
        <v>Sí</v>
      </c>
      <c r="O4839" s="65">
        <f>+Tabla1[[#This Row],[PVL]]*1.055</f>
        <v>544311.97148999991</v>
      </c>
      <c r="P4839" s="65">
        <f>+Tabla1[[#This Row],[PVL]]*1.43</f>
        <v>737787.79073999997</v>
      </c>
      <c r="Q4839" s="66" t="str">
        <f>+HYPERLINK(Tabla1[[#This Row],[PAG]])</f>
        <v>https://todomusica.com.ar/productos-sin-categorias-de-netsuite/5674-404.html</v>
      </c>
      <c r="R4839" s="67"/>
      <c r="S4839" s="68"/>
      <c r="T4839" s="69"/>
      <c r="U4839" s="69"/>
      <c r="V4839" s="69"/>
      <c r="W4839" s="69"/>
      <c r="X4839" s="69"/>
      <c r="Y4839" s="35"/>
      <c r="Z4839" s="35" t="s">
        <v>28244</v>
      </c>
      <c r="AA4839" s="36">
        <v>1</v>
      </c>
      <c r="AB4839" s="35" t="s">
        <v>27</v>
      </c>
      <c r="AC4839" s="35" t="str">
        <f>+IF(Tabla1[[#This Row],[STK]]="no","Sin STK", "STK disponible")</f>
        <v>Sin STK</v>
      </c>
      <c r="AD4839" s="35">
        <f>+I4839*J4839</f>
        <v>0</v>
      </c>
      <c r="AE4839" s="35">
        <f>+I4839*K4839</f>
        <v>0</v>
      </c>
      <c r="AF4839" s="36">
        <f>IF(Tabla1[[#This Row],[ref pack]]=1,Tabla1[[#This Row],[Pedido]],LCM(Tabla1[[#This Row],[MC VIEJO]],Tabla1[[#This Row],[Pedido]]))</f>
        <v>1</v>
      </c>
      <c r="AG4839" s="36">
        <f>+VLOOKUP(Tabla1[[#This Row],[Artículo]],'.'!$B$2:$D$11481,3,)</f>
        <v>1</v>
      </c>
      <c r="AH4839" s="37" t="str">
        <f>+IFERROR(SEARCH("pack",Tabla1[[#This Row],[PACK]]),"")</f>
        <v/>
      </c>
    </row>
    <row r="4840" spans="1:34" ht="24" customHeight="1" x14ac:dyDescent="0.2">
      <c r="A4840" s="50" t="s">
        <v>8807</v>
      </c>
      <c r="B4840" s="60" t="s">
        <v>9272</v>
      </c>
      <c r="C4840" s="61" t="s">
        <v>9273</v>
      </c>
      <c r="D4840" s="52" t="s">
        <v>27</v>
      </c>
      <c r="E4840" s="53">
        <v>458584.23</v>
      </c>
      <c r="F4840" s="23" t="str">
        <f>+IFERROR(VLOOKUP(Tabla1[[#This Row],[Artículo]],'..'!$B$2:$D$569000,3,),"")</f>
        <v/>
      </c>
      <c r="G4840" s="24" t="str">
        <f>IF(H4840=AF4840,"", "Error MC")</f>
        <v>Error MC</v>
      </c>
      <c r="H4840" s="62"/>
      <c r="I4840" s="54">
        <f>+Tabla1[[#This Row],[MC]]*Tabla1[[#This Row],[Pedido]]*Tabla1[[#This Row],[PVC ]]</f>
        <v>0</v>
      </c>
      <c r="J4840" s="26">
        <v>0.21</v>
      </c>
      <c r="K4840" s="63"/>
      <c r="L4840" s="28" t="s">
        <v>17</v>
      </c>
      <c r="M4840" s="53">
        <v>804586.027</v>
      </c>
      <c r="N4840" s="64" t="str">
        <f>+IF(Tabla1[[#This Row],[F PMPI]]="SÍ","No","Sí")</f>
        <v>Sí</v>
      </c>
      <c r="O4840" s="65">
        <f>+Tabla1[[#This Row],[PVL]]*1.055</f>
        <v>848838.258485</v>
      </c>
      <c r="P4840" s="65">
        <f>+Tabla1[[#This Row],[PVL]]*1.43</f>
        <v>1150558.0186099999</v>
      </c>
      <c r="Q4840" s="66" t="str">
        <f>+HYPERLINK(Tabla1[[#This Row],[PAG]])</f>
        <v>https://todomusica.com.ar/productos-sin-categorias-de-netsuite/7637-21-k-custom-dark-complex-ride.html</v>
      </c>
      <c r="R4840" s="67"/>
      <c r="S4840" s="68"/>
      <c r="T4840" s="69"/>
      <c r="U4840" s="69"/>
      <c r="V4840" s="69"/>
      <c r="W4840" s="69"/>
      <c r="X4840" s="69"/>
      <c r="Y4840" s="35"/>
      <c r="Z4840" s="35" t="s">
        <v>28245</v>
      </c>
      <c r="AA4840" s="36">
        <v>1</v>
      </c>
      <c r="AB4840" s="35" t="s">
        <v>27</v>
      </c>
      <c r="AC4840" s="35" t="str">
        <f>+IF(Tabla1[[#This Row],[STK]]="no","Sin STK", "STK disponible")</f>
        <v>Sin STK</v>
      </c>
      <c r="AD4840" s="35">
        <f>+I4840*J4840</f>
        <v>0</v>
      </c>
      <c r="AE4840" s="35">
        <f>+I4840*K4840</f>
        <v>0</v>
      </c>
      <c r="AF4840" s="36">
        <f>IF(Tabla1[[#This Row],[ref pack]]=1,Tabla1[[#This Row],[Pedido]],LCM(Tabla1[[#This Row],[MC VIEJO]],Tabla1[[#This Row],[Pedido]]))</f>
        <v>1</v>
      </c>
      <c r="AG4840" s="36">
        <f>+VLOOKUP(Tabla1[[#This Row],[Artículo]],'.'!$B$2:$D$11481,3,)</f>
        <v>1</v>
      </c>
      <c r="AH4840" s="37" t="str">
        <f>+IFERROR(SEARCH("pack",Tabla1[[#This Row],[PACK]]),"")</f>
        <v/>
      </c>
    </row>
    <row r="4841" spans="1:34" ht="24" customHeight="1" x14ac:dyDescent="0.2">
      <c r="A4841" s="50" t="s">
        <v>8807</v>
      </c>
      <c r="B4841" s="60" t="s">
        <v>9274</v>
      </c>
      <c r="C4841" s="61" t="s">
        <v>9275</v>
      </c>
      <c r="D4841" s="52" t="s">
        <v>27</v>
      </c>
      <c r="E4841" s="53">
        <v>429446.85</v>
      </c>
      <c r="F4841" s="23" t="str">
        <f>+IFERROR(VLOOKUP(Tabla1[[#This Row],[Artículo]],'..'!$B$2:$D$569000,3,),"")</f>
        <v/>
      </c>
      <c r="G4841" s="24" t="str">
        <f>IF(H4841=AF4841,"", "Error MC")</f>
        <v>Error MC</v>
      </c>
      <c r="H4841" s="62"/>
      <c r="I4841" s="54">
        <f>+Tabla1[[#This Row],[MC]]*Tabla1[[#This Row],[Pedido]]*Tabla1[[#This Row],[PVC ]]</f>
        <v>0</v>
      </c>
      <c r="J4841" s="26">
        <v>0.21</v>
      </c>
      <c r="K4841" s="63"/>
      <c r="L4841" s="28" t="s">
        <v>17</v>
      </c>
      <c r="M4841" s="53">
        <v>753464.495</v>
      </c>
      <c r="N4841" s="64" t="str">
        <f>+IF(Tabla1[[#This Row],[F PMPI]]="SÍ","No","Sí")</f>
        <v>Sí</v>
      </c>
      <c r="O4841" s="65">
        <f>+Tabla1[[#This Row],[PVL]]*1.055</f>
        <v>794905.04222499998</v>
      </c>
      <c r="P4841" s="65">
        <f>+Tabla1[[#This Row],[PVL]]*1.43</f>
        <v>1077454.2278499999</v>
      </c>
      <c r="Q4841" s="66" t="str">
        <f>+HYPERLINK(Tabla1[[#This Row],[PAG]])</f>
        <v>https://todomusica.com.ar/productos-sin-categorias-de-netsuite/5675-404.html</v>
      </c>
      <c r="R4841" s="67"/>
      <c r="S4841" s="68"/>
      <c r="T4841" s="69"/>
      <c r="U4841" s="69"/>
      <c r="V4841" s="69"/>
      <c r="W4841" s="69"/>
      <c r="X4841" s="69"/>
      <c r="Y4841" s="35"/>
      <c r="Z4841" s="35" t="s">
        <v>28246</v>
      </c>
      <c r="AA4841" s="36">
        <v>1</v>
      </c>
      <c r="AB4841" s="35" t="s">
        <v>27</v>
      </c>
      <c r="AC4841" s="35" t="str">
        <f>+IF(Tabla1[[#This Row],[STK]]="no","Sin STK", "STK disponible")</f>
        <v>Sin STK</v>
      </c>
      <c r="AD4841" s="35">
        <f>+I4841*J4841</f>
        <v>0</v>
      </c>
      <c r="AE4841" s="35">
        <f>+I4841*K4841</f>
        <v>0</v>
      </c>
      <c r="AF4841" s="36">
        <f>IF(Tabla1[[#This Row],[ref pack]]=1,Tabla1[[#This Row],[Pedido]],LCM(Tabla1[[#This Row],[MC VIEJO]],Tabla1[[#This Row],[Pedido]]))</f>
        <v>1</v>
      </c>
      <c r="AG4841" s="36">
        <f>+VLOOKUP(Tabla1[[#This Row],[Artículo]],'.'!$B$2:$D$11481,3,)</f>
        <v>1</v>
      </c>
      <c r="AH4841" s="37" t="str">
        <f>+IFERROR(SEARCH("pack",Tabla1[[#This Row],[PACK]]),"")</f>
        <v/>
      </c>
    </row>
    <row r="4842" spans="1:34" ht="24" customHeight="1" x14ac:dyDescent="0.2">
      <c r="A4842" s="50" t="s">
        <v>8807</v>
      </c>
      <c r="B4842" s="60" t="s">
        <v>9276</v>
      </c>
      <c r="C4842" s="61" t="s">
        <v>9277</v>
      </c>
      <c r="D4842" s="52" t="s">
        <v>27</v>
      </c>
      <c r="E4842" s="53">
        <v>447267.91</v>
      </c>
      <c r="F4842" s="23" t="str">
        <f>+IFERROR(VLOOKUP(Tabla1[[#This Row],[Artículo]],'..'!$B$2:$D$569000,3,),"")</f>
        <v/>
      </c>
      <c r="G4842" s="24" t="str">
        <f>IF(H4842=AF4842,"", "Error MC")</f>
        <v>Error MC</v>
      </c>
      <c r="H4842" s="62"/>
      <c r="I4842" s="54">
        <f>+Tabla1[[#This Row],[MC]]*Tabla1[[#This Row],[Pedido]]*Tabla1[[#This Row],[PVC ]]</f>
        <v>0</v>
      </c>
      <c r="J4842" s="26">
        <v>0.21</v>
      </c>
      <c r="K4842" s="63"/>
      <c r="L4842" s="28" t="s">
        <v>17</v>
      </c>
      <c r="M4842" s="53">
        <v>784731.549</v>
      </c>
      <c r="N4842" s="64" t="str">
        <f>+IF(Tabla1[[#This Row],[F PMPI]]="SÍ","No","Sí")</f>
        <v>Sí</v>
      </c>
      <c r="O4842" s="65">
        <f>+Tabla1[[#This Row],[PVL]]*1.055</f>
        <v>827891.78419499996</v>
      </c>
      <c r="P4842" s="65">
        <f>+Tabla1[[#This Row],[PVL]]*1.43</f>
        <v>1122166.1150700001</v>
      </c>
      <c r="Q4842" s="66" t="str">
        <f>+HYPERLINK(Tabla1[[#This Row],[PAG]])</f>
        <v>https://todomusica.com.ar/productos-sin-categorias-de-netsuite/337-k0965.html</v>
      </c>
      <c r="R4842" s="67"/>
      <c r="S4842" s="68"/>
      <c r="T4842" s="69"/>
      <c r="U4842" s="69"/>
      <c r="V4842" s="69"/>
      <c r="W4842" s="69"/>
      <c r="X4842" s="69"/>
      <c r="Y4842" s="35"/>
      <c r="Z4842" s="35" t="s">
        <v>28247</v>
      </c>
      <c r="AA4842" s="36">
        <v>1</v>
      </c>
      <c r="AB4842" s="35" t="s">
        <v>27</v>
      </c>
      <c r="AC4842" s="35" t="str">
        <f>+IF(Tabla1[[#This Row],[STK]]="no","Sin STK", "STK disponible")</f>
        <v>Sin STK</v>
      </c>
      <c r="AD4842" s="35">
        <f>+I4842*J4842</f>
        <v>0</v>
      </c>
      <c r="AE4842" s="35">
        <f>+I4842*K4842</f>
        <v>0</v>
      </c>
      <c r="AF4842" s="36">
        <f>IF(Tabla1[[#This Row],[ref pack]]=1,Tabla1[[#This Row],[Pedido]],LCM(Tabla1[[#This Row],[MC VIEJO]],Tabla1[[#This Row],[Pedido]]))</f>
        <v>1</v>
      </c>
      <c r="AG4842" s="36">
        <f>+VLOOKUP(Tabla1[[#This Row],[Artículo]],'.'!$B$2:$D$11481,3,)</f>
        <v>1</v>
      </c>
      <c r="AH4842" s="37" t="str">
        <f>+IFERROR(SEARCH("pack",Tabla1[[#This Row],[PACK]]),"")</f>
        <v/>
      </c>
    </row>
    <row r="4843" spans="1:34" ht="24" customHeight="1" x14ac:dyDescent="0.2">
      <c r="A4843" s="50" t="s">
        <v>8807</v>
      </c>
      <c r="B4843" s="60" t="s">
        <v>9278</v>
      </c>
      <c r="C4843" s="61" t="s">
        <v>9279</v>
      </c>
      <c r="D4843" s="52" t="s">
        <v>27</v>
      </c>
      <c r="E4843" s="53">
        <v>528581.05000000005</v>
      </c>
      <c r="F4843" s="23" t="str">
        <f>+IFERROR(VLOOKUP(Tabla1[[#This Row],[Artículo]],'..'!$B$2:$D$569000,3,),"")</f>
        <v/>
      </c>
      <c r="G4843" s="24" t="str">
        <f>IF(H4843=AF4843,"", "Error MC")</f>
        <v>Error MC</v>
      </c>
      <c r="H4843" s="62"/>
      <c r="I4843" s="54">
        <f>+Tabla1[[#This Row],[MC]]*Tabla1[[#This Row],[Pedido]]*Tabla1[[#This Row],[PVC ]]</f>
        <v>0</v>
      </c>
      <c r="J4843" s="26">
        <v>0.21</v>
      </c>
      <c r="K4843" s="63"/>
      <c r="L4843" s="28" t="s">
        <v>17</v>
      </c>
      <c r="M4843" s="53">
        <v>927395.44900000002</v>
      </c>
      <c r="N4843" s="64" t="str">
        <f>+IF(Tabla1[[#This Row],[F PMPI]]="SÍ","No","Sí")</f>
        <v>Sí</v>
      </c>
      <c r="O4843" s="65">
        <f>+Tabla1[[#This Row],[PVL]]*1.055</f>
        <v>978402.19869499991</v>
      </c>
      <c r="P4843" s="65">
        <f>+Tabla1[[#This Row],[PVL]]*1.43</f>
        <v>1326175.4920699999</v>
      </c>
      <c r="Q4843" s="66" t="str">
        <f>+HYPERLINK(Tabla1[[#This Row],[PAG]])</f>
        <v>https://todomusica.com.ar/productos-sin-categorias-de-netsuite/3772-k0967.html</v>
      </c>
      <c r="R4843" s="67"/>
      <c r="S4843" s="68"/>
      <c r="T4843" s="69"/>
      <c r="U4843" s="69"/>
      <c r="V4843" s="69"/>
      <c r="W4843" s="69"/>
      <c r="X4843" s="69"/>
      <c r="Y4843" s="35"/>
      <c r="Z4843" s="35" t="s">
        <v>28248</v>
      </c>
      <c r="AA4843" s="36">
        <v>1</v>
      </c>
      <c r="AB4843" s="35" t="s">
        <v>27</v>
      </c>
      <c r="AC4843" s="35" t="str">
        <f>+IF(Tabla1[[#This Row],[STK]]="no","Sin STK", "STK disponible")</f>
        <v>Sin STK</v>
      </c>
      <c r="AD4843" s="35">
        <f>+I4843*J4843</f>
        <v>0</v>
      </c>
      <c r="AE4843" s="35">
        <f>+I4843*K4843</f>
        <v>0</v>
      </c>
      <c r="AF4843" s="36">
        <f>IF(Tabla1[[#This Row],[ref pack]]=1,Tabla1[[#This Row],[Pedido]],LCM(Tabla1[[#This Row],[MC VIEJO]],Tabla1[[#This Row],[Pedido]]))</f>
        <v>1</v>
      </c>
      <c r="AG4843" s="36">
        <f>+VLOOKUP(Tabla1[[#This Row],[Artículo]],'.'!$B$2:$D$11481,3,)</f>
        <v>1</v>
      </c>
      <c r="AH4843" s="37" t="str">
        <f>+IFERROR(SEARCH("pack",Tabla1[[#This Row],[PACK]]),"")</f>
        <v/>
      </c>
    </row>
    <row r="4844" spans="1:34" ht="24" customHeight="1" x14ac:dyDescent="0.2">
      <c r="A4844" s="50" t="s">
        <v>8807</v>
      </c>
      <c r="B4844" s="60" t="s">
        <v>9280</v>
      </c>
      <c r="C4844" s="61" t="s">
        <v>9281</v>
      </c>
      <c r="D4844" s="52" t="s">
        <v>27</v>
      </c>
      <c r="E4844" s="53">
        <v>211929.56</v>
      </c>
      <c r="F4844" s="23" t="str">
        <f>+IFERROR(VLOOKUP(Tabla1[[#This Row],[Artículo]],'..'!$B$2:$D$569000,3,),"")</f>
        <v/>
      </c>
      <c r="G4844" s="24" t="str">
        <f>IF(H4844=AF4844,"", "Error MC")</f>
        <v>Error MC</v>
      </c>
      <c r="H4844" s="62"/>
      <c r="I4844" s="54">
        <f>+Tabla1[[#This Row],[MC]]*Tabla1[[#This Row],[Pedido]]*Tabla1[[#This Row],[PVC ]]</f>
        <v>0</v>
      </c>
      <c r="J4844" s="26">
        <v>0.21</v>
      </c>
      <c r="K4844" s="63"/>
      <c r="L4844" s="28" t="s">
        <v>17</v>
      </c>
      <c r="M4844" s="53">
        <v>371830.41100000002</v>
      </c>
      <c r="N4844" s="64" t="str">
        <f>+IF(Tabla1[[#This Row],[F PMPI]]="SÍ","No","Sí")</f>
        <v>Sí</v>
      </c>
      <c r="O4844" s="65">
        <f>+Tabla1[[#This Row],[PVL]]*1.055</f>
        <v>392281.08360499999</v>
      </c>
      <c r="P4844" s="65">
        <f>+Tabla1[[#This Row],[PVL]]*1.43</f>
        <v>531717.48773000005</v>
      </c>
      <c r="Q4844" s="66" t="str">
        <f>+HYPERLINK(Tabla1[[#This Row],[PAG]])</f>
        <v>https://todomusica.com.ar/productos-sin-categorias-de-netsuite/5676-404.html</v>
      </c>
      <c r="R4844" s="67"/>
      <c r="S4844" s="68"/>
      <c r="T4844" s="69"/>
      <c r="U4844" s="69"/>
      <c r="V4844" s="69"/>
      <c r="W4844" s="69"/>
      <c r="X4844" s="69"/>
      <c r="Y4844" s="35"/>
      <c r="Z4844" s="35" t="s">
        <v>28249</v>
      </c>
      <c r="AA4844" s="36">
        <v>1</v>
      </c>
      <c r="AB4844" s="35" t="s">
        <v>27</v>
      </c>
      <c r="AC4844" s="35" t="str">
        <f>+IF(Tabla1[[#This Row],[STK]]="no","Sin STK", "STK disponible")</f>
        <v>Sin STK</v>
      </c>
      <c r="AD4844" s="35">
        <f>+I4844*J4844</f>
        <v>0</v>
      </c>
      <c r="AE4844" s="35">
        <f>+I4844*K4844</f>
        <v>0</v>
      </c>
      <c r="AF4844" s="36">
        <f>IF(Tabla1[[#This Row],[ref pack]]=1,Tabla1[[#This Row],[Pedido]],LCM(Tabla1[[#This Row],[MC VIEJO]],Tabla1[[#This Row],[Pedido]]))</f>
        <v>1</v>
      </c>
      <c r="AG4844" s="36">
        <f>+VLOOKUP(Tabla1[[#This Row],[Artículo]],'.'!$B$2:$D$11481,3,)</f>
        <v>1</v>
      </c>
      <c r="AH4844" s="37" t="str">
        <f>+IFERROR(SEARCH("pack",Tabla1[[#This Row],[PACK]]),"")</f>
        <v/>
      </c>
    </row>
    <row r="4845" spans="1:34" ht="24" customHeight="1" x14ac:dyDescent="0.2">
      <c r="A4845" s="50" t="s">
        <v>8807</v>
      </c>
      <c r="B4845" s="60" t="s">
        <v>9282</v>
      </c>
      <c r="C4845" s="61" t="s">
        <v>9283</v>
      </c>
      <c r="D4845" s="52" t="s">
        <v>27</v>
      </c>
      <c r="E4845" s="53">
        <v>458584.23</v>
      </c>
      <c r="F4845" s="23" t="str">
        <f>+IFERROR(VLOOKUP(Tabla1[[#This Row],[Artículo]],'..'!$B$2:$D$569000,3,),"")</f>
        <v/>
      </c>
      <c r="G4845" s="24" t="str">
        <f>IF(H4845=AF4845,"", "Error MC")</f>
        <v>Error MC</v>
      </c>
      <c r="H4845" s="62"/>
      <c r="I4845" s="54">
        <f>+Tabla1[[#This Row],[MC]]*Tabla1[[#This Row],[Pedido]]*Tabla1[[#This Row],[PVC ]]</f>
        <v>0</v>
      </c>
      <c r="J4845" s="26">
        <v>0.21</v>
      </c>
      <c r="K4845" s="63"/>
      <c r="L4845" s="28" t="s">
        <v>17</v>
      </c>
      <c r="M4845" s="53">
        <v>804586.027</v>
      </c>
      <c r="N4845" s="64" t="str">
        <f>+IF(Tabla1[[#This Row],[F PMPI]]="SÍ","No","Sí")</f>
        <v>Sí</v>
      </c>
      <c r="O4845" s="65">
        <f>+Tabla1[[#This Row],[PVL]]*1.055</f>
        <v>848838.258485</v>
      </c>
      <c r="P4845" s="65">
        <f>+Tabla1[[#This Row],[PVL]]*1.43</f>
        <v>1150558.0186099999</v>
      </c>
      <c r="Q4845" s="66" t="str">
        <f>+HYPERLINK(Tabla1[[#This Row],[PAG]])</f>
        <v>https://todomusica.com.ar/productos-sin-categorias-de-netsuite/5677-404.html</v>
      </c>
      <c r="R4845" s="67"/>
      <c r="S4845" s="68"/>
      <c r="T4845" s="69"/>
      <c r="U4845" s="69"/>
      <c r="V4845" s="69"/>
      <c r="W4845" s="69"/>
      <c r="X4845" s="69"/>
      <c r="Y4845" s="35"/>
      <c r="Z4845" s="35" t="s">
        <v>28250</v>
      </c>
      <c r="AA4845" s="36">
        <v>1</v>
      </c>
      <c r="AB4845" s="35" t="s">
        <v>27</v>
      </c>
      <c r="AC4845" s="35" t="str">
        <f>+IF(Tabla1[[#This Row],[STK]]="no","Sin STK", "STK disponible")</f>
        <v>Sin STK</v>
      </c>
      <c r="AD4845" s="35">
        <f>+I4845*J4845</f>
        <v>0</v>
      </c>
      <c r="AE4845" s="35">
        <f>+I4845*K4845</f>
        <v>0</v>
      </c>
      <c r="AF4845" s="36">
        <f>IF(Tabla1[[#This Row],[ref pack]]=1,Tabla1[[#This Row],[Pedido]],LCM(Tabla1[[#This Row],[MC VIEJO]],Tabla1[[#This Row],[Pedido]]))</f>
        <v>1</v>
      </c>
      <c r="AG4845" s="36">
        <f>+VLOOKUP(Tabla1[[#This Row],[Artículo]],'.'!$B$2:$D$11481,3,)</f>
        <v>1</v>
      </c>
      <c r="AH4845" s="37" t="str">
        <f>+IFERROR(SEARCH("pack",Tabla1[[#This Row],[PACK]]),"")</f>
        <v/>
      </c>
    </row>
    <row r="4846" spans="1:34" ht="24" customHeight="1" x14ac:dyDescent="0.2">
      <c r="A4846" s="50" t="s">
        <v>8807</v>
      </c>
      <c r="B4846" s="60" t="s">
        <v>9284</v>
      </c>
      <c r="C4846" s="61" t="s">
        <v>9285</v>
      </c>
      <c r="D4846" s="52" t="s">
        <v>27</v>
      </c>
      <c r="E4846" s="53">
        <v>377544.81</v>
      </c>
      <c r="F4846" s="23" t="str">
        <f>+IFERROR(VLOOKUP(Tabla1[[#This Row],[Artículo]],'..'!$B$2:$D$569000,3,),"")</f>
        <v/>
      </c>
      <c r="G4846" s="24" t="str">
        <f>IF(H4846=AF4846,"", "Error MC")</f>
        <v>Error MC</v>
      </c>
      <c r="H4846" s="62"/>
      <c r="I4846" s="54">
        <f>+Tabla1[[#This Row],[MC]]*Tabla1[[#This Row],[Pedido]]*Tabla1[[#This Row],[PVC ]]</f>
        <v>0</v>
      </c>
      <c r="J4846" s="26">
        <v>0.21</v>
      </c>
      <c r="K4846" s="63"/>
      <c r="L4846" s="28" t="s">
        <v>17</v>
      </c>
      <c r="M4846" s="53">
        <v>662402.36399999994</v>
      </c>
      <c r="N4846" s="64" t="str">
        <f>+IF(Tabla1[[#This Row],[F PMPI]]="SÍ","No","Sí")</f>
        <v>Sí</v>
      </c>
      <c r="O4846" s="65">
        <f>+Tabla1[[#This Row],[PVL]]*1.055</f>
        <v>698834.49401999987</v>
      </c>
      <c r="P4846" s="65">
        <f>+Tabla1[[#This Row],[PVL]]*1.43</f>
        <v>947235.38051999989</v>
      </c>
      <c r="Q4846" s="66" t="str">
        <f>+HYPERLINK(Tabla1[[#This Row],[PAG]])</f>
        <v>https://todomusica.com.ar/productos-sin-categorias-de-netsuite/167-k0970.html</v>
      </c>
      <c r="R4846" s="67"/>
      <c r="S4846" s="68"/>
      <c r="T4846" s="69"/>
      <c r="U4846" s="69"/>
      <c r="V4846" s="69"/>
      <c r="W4846" s="69"/>
      <c r="X4846" s="69"/>
      <c r="Y4846" s="35"/>
      <c r="Z4846" s="35" t="s">
        <v>28251</v>
      </c>
      <c r="AA4846" s="36">
        <v>1</v>
      </c>
      <c r="AB4846" s="35" t="s">
        <v>27</v>
      </c>
      <c r="AC4846" s="35" t="str">
        <f>+IF(Tabla1[[#This Row],[STK]]="no","Sin STK", "STK disponible")</f>
        <v>Sin STK</v>
      </c>
      <c r="AD4846" s="35">
        <f>+I4846*J4846</f>
        <v>0</v>
      </c>
      <c r="AE4846" s="35">
        <f>+I4846*K4846</f>
        <v>0</v>
      </c>
      <c r="AF4846" s="36">
        <f>IF(Tabla1[[#This Row],[ref pack]]=1,Tabla1[[#This Row],[Pedido]],LCM(Tabla1[[#This Row],[MC VIEJO]],Tabla1[[#This Row],[Pedido]]))</f>
        <v>1</v>
      </c>
      <c r="AG4846" s="36">
        <f>+VLOOKUP(Tabla1[[#This Row],[Artículo]],'.'!$B$2:$D$11481,3,)</f>
        <v>1</v>
      </c>
      <c r="AH4846" s="37" t="str">
        <f>+IFERROR(SEARCH("pack",Tabla1[[#This Row],[PACK]]),"")</f>
        <v/>
      </c>
    </row>
    <row r="4847" spans="1:34" ht="24" customHeight="1" x14ac:dyDescent="0.2">
      <c r="A4847" s="50" t="s">
        <v>8807</v>
      </c>
      <c r="B4847" s="60" t="s">
        <v>9286</v>
      </c>
      <c r="C4847" s="61" t="s">
        <v>9287</v>
      </c>
      <c r="D4847" s="52" t="s">
        <v>27</v>
      </c>
      <c r="E4847" s="53">
        <v>487924.37</v>
      </c>
      <c r="F4847" s="23" t="str">
        <f>+IFERROR(VLOOKUP(Tabla1[[#This Row],[Artículo]],'..'!$B$2:$D$569000,3,),"")</f>
        <v/>
      </c>
      <c r="G4847" s="24" t="str">
        <f>IF(H4847=AF4847,"", "Error MC")</f>
        <v>Error MC</v>
      </c>
      <c r="H4847" s="62"/>
      <c r="I4847" s="54">
        <f>+Tabla1[[#This Row],[MC]]*Tabla1[[#This Row],[Pedido]]*Tabla1[[#This Row],[PVC ]]</f>
        <v>0</v>
      </c>
      <c r="J4847" s="26">
        <v>0.21</v>
      </c>
      <c r="K4847" s="63"/>
      <c r="L4847" s="28" t="s">
        <v>17</v>
      </c>
      <c r="M4847" s="53">
        <v>856063.31099999999</v>
      </c>
      <c r="N4847" s="64" t="str">
        <f>+IF(Tabla1[[#This Row],[F PMPI]]="SÍ","No","Sí")</f>
        <v>Sí</v>
      </c>
      <c r="O4847" s="65">
        <f>+Tabla1[[#This Row],[PVL]]*1.055</f>
        <v>903146.79310499993</v>
      </c>
      <c r="P4847" s="65">
        <f>+Tabla1[[#This Row],[PVL]]*1.43</f>
        <v>1224170.53473</v>
      </c>
      <c r="Q4847" s="66" t="str">
        <f>+HYPERLINK(Tabla1[[#This Row],[PAG]])</f>
        <v>https://todomusica.com.ar/productos-sin-categorias-de-netsuite/5678-404.html</v>
      </c>
      <c r="R4847" s="67"/>
      <c r="S4847" s="68"/>
      <c r="T4847" s="69"/>
      <c r="U4847" s="69"/>
      <c r="V4847" s="69"/>
      <c r="W4847" s="69"/>
      <c r="X4847" s="69"/>
      <c r="Y4847" s="35"/>
      <c r="Z4847" s="35" t="s">
        <v>28252</v>
      </c>
      <c r="AA4847" s="36">
        <v>1</v>
      </c>
      <c r="AB4847" s="35" t="s">
        <v>27</v>
      </c>
      <c r="AC4847" s="35" t="str">
        <f>+IF(Tabla1[[#This Row],[STK]]="no","Sin STK", "STK disponible")</f>
        <v>Sin STK</v>
      </c>
      <c r="AD4847" s="35">
        <f>+I4847*J4847</f>
        <v>0</v>
      </c>
      <c r="AE4847" s="35">
        <f>+I4847*K4847</f>
        <v>0</v>
      </c>
      <c r="AF4847" s="36">
        <f>IF(Tabla1[[#This Row],[ref pack]]=1,Tabla1[[#This Row],[Pedido]],LCM(Tabla1[[#This Row],[MC VIEJO]],Tabla1[[#This Row],[Pedido]]))</f>
        <v>1</v>
      </c>
      <c r="AG4847" s="36">
        <f>+VLOOKUP(Tabla1[[#This Row],[Artículo]],'.'!$B$2:$D$11481,3,)</f>
        <v>1</v>
      </c>
      <c r="AH4847" s="37" t="str">
        <f>+IFERROR(SEARCH("pack",Tabla1[[#This Row],[PACK]]),"")</f>
        <v/>
      </c>
    </row>
    <row r="4848" spans="1:34" ht="24" customHeight="1" x14ac:dyDescent="0.2">
      <c r="A4848" s="50" t="s">
        <v>8807</v>
      </c>
      <c r="B4848" s="60" t="s">
        <v>9288</v>
      </c>
      <c r="C4848" s="61" t="s">
        <v>9289</v>
      </c>
      <c r="D4848" s="52" t="s">
        <v>27</v>
      </c>
      <c r="E4848" s="53">
        <v>367447.19</v>
      </c>
      <c r="F4848" s="23" t="str">
        <f>+IFERROR(VLOOKUP(Tabla1[[#This Row],[Artículo]],'..'!$B$2:$D$569000,3,),"")</f>
        <v/>
      </c>
      <c r="G4848" s="24" t="str">
        <f>IF(H4848=AF4848,"", "Error MC")</f>
        <v>Error MC</v>
      </c>
      <c r="H4848" s="62"/>
      <c r="I4848" s="54">
        <f>+Tabla1[[#This Row],[MC]]*Tabla1[[#This Row],[Pedido]]*Tabla1[[#This Row],[PVC ]]</f>
        <v>0</v>
      </c>
      <c r="J4848" s="26">
        <v>0.21</v>
      </c>
      <c r="K4848" s="63"/>
      <c r="L4848" s="28" t="s">
        <v>17</v>
      </c>
      <c r="M4848" s="53">
        <v>644686.1</v>
      </c>
      <c r="N4848" s="64" t="str">
        <f>+IF(Tabla1[[#This Row],[F PMPI]]="SÍ","No","Sí")</f>
        <v>Sí</v>
      </c>
      <c r="O4848" s="65">
        <f>+Tabla1[[#This Row],[PVL]]*1.055</f>
        <v>680143.83549999993</v>
      </c>
      <c r="P4848" s="65">
        <f>+Tabla1[[#This Row],[PVL]]*1.43</f>
        <v>921901.12299999991</v>
      </c>
      <c r="Q4848" s="66" t="str">
        <f>+HYPERLINK(Tabla1[[#This Row],[PAG]])</f>
        <v>https://todomusica.com.ar/productos-sin-categorias-de-netsuite/3773-k0976.html</v>
      </c>
      <c r="R4848" s="67"/>
      <c r="S4848" s="68"/>
      <c r="T4848" s="69"/>
      <c r="U4848" s="69"/>
      <c r="V4848" s="69"/>
      <c r="W4848" s="69"/>
      <c r="X4848" s="69"/>
      <c r="Y4848" s="35"/>
      <c r="Z4848" s="35" t="s">
        <v>28253</v>
      </c>
      <c r="AA4848" s="36">
        <v>1</v>
      </c>
      <c r="AB4848" s="35" t="s">
        <v>27</v>
      </c>
      <c r="AC4848" s="35" t="str">
        <f>+IF(Tabla1[[#This Row],[STK]]="no","Sin STK", "STK disponible")</f>
        <v>Sin STK</v>
      </c>
      <c r="AD4848" s="35">
        <f>+I4848*J4848</f>
        <v>0</v>
      </c>
      <c r="AE4848" s="35">
        <f>+I4848*K4848</f>
        <v>0</v>
      </c>
      <c r="AF4848" s="36">
        <f>IF(Tabla1[[#This Row],[ref pack]]=1,Tabla1[[#This Row],[Pedido]],LCM(Tabla1[[#This Row],[MC VIEJO]],Tabla1[[#This Row],[Pedido]]))</f>
        <v>1</v>
      </c>
      <c r="AG4848" s="36">
        <f>+VLOOKUP(Tabla1[[#This Row],[Artículo]],'.'!$B$2:$D$11481,3,)</f>
        <v>1</v>
      </c>
      <c r="AH4848" s="37" t="str">
        <f>+IFERROR(SEARCH("pack",Tabla1[[#This Row],[PACK]]),"")</f>
        <v/>
      </c>
    </row>
    <row r="4849" spans="1:34" ht="24" customHeight="1" x14ac:dyDescent="0.2">
      <c r="A4849" s="50" t="s">
        <v>8807</v>
      </c>
      <c r="B4849" s="60" t="s">
        <v>9290</v>
      </c>
      <c r="C4849" s="61" t="s">
        <v>9291</v>
      </c>
      <c r="D4849" s="52" t="s">
        <v>27</v>
      </c>
      <c r="E4849" s="53">
        <v>412406.21</v>
      </c>
      <c r="F4849" s="23" t="str">
        <f>+IFERROR(VLOOKUP(Tabla1[[#This Row],[Artículo]],'..'!$B$2:$D$569000,3,),"")</f>
        <v/>
      </c>
      <c r="G4849" s="24" t="str">
        <f>IF(H4849=AF4849,"", "Error MC")</f>
        <v>Error MC</v>
      </c>
      <c r="H4849" s="62"/>
      <c r="I4849" s="54">
        <f>+Tabla1[[#This Row],[MC]]*Tabla1[[#This Row],[Pedido]]*Tabla1[[#This Row],[PVC ]]</f>
        <v>0</v>
      </c>
      <c r="J4849" s="26">
        <v>0.21</v>
      </c>
      <c r="K4849" s="63"/>
      <c r="L4849" s="28" t="s">
        <v>17</v>
      </c>
      <c r="M4849" s="53">
        <v>723566.69</v>
      </c>
      <c r="N4849" s="64" t="str">
        <f>+IF(Tabla1[[#This Row],[F PMPI]]="SÍ","No","Sí")</f>
        <v>Sí</v>
      </c>
      <c r="O4849" s="65">
        <f>+Tabla1[[#This Row],[PVL]]*1.055</f>
        <v>763362.85794999986</v>
      </c>
      <c r="P4849" s="65">
        <f>+Tabla1[[#This Row],[PVL]]*1.43</f>
        <v>1034700.3666999999</v>
      </c>
      <c r="Q4849" s="66" t="str">
        <f>+HYPERLINK(Tabla1[[#This Row],[PAG]])</f>
        <v>https://todomusica.com.ar/productos-sin-categorias-de-netsuite/8157-19-k-custom-dark-crash.html</v>
      </c>
      <c r="R4849" s="67"/>
      <c r="S4849" s="68"/>
      <c r="T4849" s="69"/>
      <c r="U4849" s="69"/>
      <c r="V4849" s="69"/>
      <c r="W4849" s="69"/>
      <c r="X4849" s="69"/>
      <c r="Y4849" s="35"/>
      <c r="Z4849" s="35" t="s">
        <v>28254</v>
      </c>
      <c r="AA4849" s="36">
        <v>1</v>
      </c>
      <c r="AB4849" s="35" t="s">
        <v>27</v>
      </c>
      <c r="AC4849" s="35" t="str">
        <f>+IF(Tabla1[[#This Row],[STK]]="no","Sin STK", "STK disponible")</f>
        <v>Sin STK</v>
      </c>
      <c r="AD4849" s="35">
        <f>+I4849*J4849</f>
        <v>0</v>
      </c>
      <c r="AE4849" s="35">
        <f>+I4849*K4849</f>
        <v>0</v>
      </c>
      <c r="AF4849" s="36">
        <f>IF(Tabla1[[#This Row],[ref pack]]=1,Tabla1[[#This Row],[Pedido]],LCM(Tabla1[[#This Row],[MC VIEJO]],Tabla1[[#This Row],[Pedido]]))</f>
        <v>1</v>
      </c>
      <c r="AG4849" s="36">
        <f>+VLOOKUP(Tabla1[[#This Row],[Artículo]],'.'!$B$2:$D$11481,3,)</f>
        <v>1</v>
      </c>
      <c r="AH4849" s="37" t="str">
        <f>+IFERROR(SEARCH("pack",Tabla1[[#This Row],[PACK]]),"")</f>
        <v/>
      </c>
    </row>
    <row r="4850" spans="1:34" ht="24" customHeight="1" x14ac:dyDescent="0.2">
      <c r="A4850" s="50" t="s">
        <v>8807</v>
      </c>
      <c r="B4850" s="60" t="s">
        <v>9292</v>
      </c>
      <c r="C4850" s="61" t="s">
        <v>9293</v>
      </c>
      <c r="D4850" s="52" t="s">
        <v>27</v>
      </c>
      <c r="E4850" s="53">
        <v>447267.91</v>
      </c>
      <c r="F4850" s="23" t="str">
        <f>+IFERROR(VLOOKUP(Tabla1[[#This Row],[Artículo]],'..'!$B$2:$D$569000,3,),"")</f>
        <v/>
      </c>
      <c r="G4850" s="24" t="str">
        <f>IF(H4850=AF4850,"", "Error MC")</f>
        <v>Error MC</v>
      </c>
      <c r="H4850" s="62"/>
      <c r="I4850" s="54">
        <f>+Tabla1[[#This Row],[MC]]*Tabla1[[#This Row],[Pedido]]*Tabla1[[#This Row],[PVC ]]</f>
        <v>0</v>
      </c>
      <c r="J4850" s="26">
        <v>0.21</v>
      </c>
      <c r="K4850" s="63"/>
      <c r="L4850" s="28" t="s">
        <v>17</v>
      </c>
      <c r="M4850" s="53">
        <v>784731.549</v>
      </c>
      <c r="N4850" s="64" t="str">
        <f>+IF(Tabla1[[#This Row],[F PMPI]]="SÍ","No","Sí")</f>
        <v>Sí</v>
      </c>
      <c r="O4850" s="65">
        <f>+Tabla1[[#This Row],[PVL]]*1.055</f>
        <v>827891.78419499996</v>
      </c>
      <c r="P4850" s="65">
        <f>+Tabla1[[#This Row],[PVL]]*1.43</f>
        <v>1122166.1150700001</v>
      </c>
      <c r="Q4850" s="66" t="str">
        <f>+HYPERLINK(Tabla1[[#This Row],[PAG]])</f>
        <v>https://todomusica.com.ar/productos-sin-categorias-de-netsuite/8158-20-k-custom-dark-crash.html</v>
      </c>
      <c r="R4850" s="67"/>
      <c r="S4850" s="68"/>
      <c r="T4850" s="69"/>
      <c r="U4850" s="69"/>
      <c r="V4850" s="69"/>
      <c r="W4850" s="69"/>
      <c r="X4850" s="69"/>
      <c r="Y4850" s="35"/>
      <c r="Z4850" s="35" t="s">
        <v>28255</v>
      </c>
      <c r="AA4850" s="36">
        <v>1</v>
      </c>
      <c r="AB4850" s="35" t="s">
        <v>27</v>
      </c>
      <c r="AC4850" s="35" t="str">
        <f>+IF(Tabla1[[#This Row],[STK]]="no","Sin STK", "STK disponible")</f>
        <v>Sin STK</v>
      </c>
      <c r="AD4850" s="35">
        <f>+I4850*J4850</f>
        <v>0</v>
      </c>
      <c r="AE4850" s="35">
        <f>+I4850*K4850</f>
        <v>0</v>
      </c>
      <c r="AF4850" s="36">
        <f>IF(Tabla1[[#This Row],[ref pack]]=1,Tabla1[[#This Row],[Pedido]],LCM(Tabla1[[#This Row],[MC VIEJO]],Tabla1[[#This Row],[Pedido]]))</f>
        <v>1</v>
      </c>
      <c r="AG4850" s="36">
        <f>+VLOOKUP(Tabla1[[#This Row],[Artículo]],'.'!$B$2:$D$11481,3,)</f>
        <v>1</v>
      </c>
      <c r="AH4850" s="37" t="str">
        <f>+IFERROR(SEARCH("pack",Tabla1[[#This Row],[PACK]]),"")</f>
        <v/>
      </c>
    </row>
    <row r="4851" spans="1:34" ht="24" customHeight="1" x14ac:dyDescent="0.2">
      <c r="A4851" s="50" t="s">
        <v>8807</v>
      </c>
      <c r="B4851" s="60" t="s">
        <v>9294</v>
      </c>
      <c r="C4851" s="61" t="s">
        <v>9295</v>
      </c>
      <c r="D4851" s="52" t="s">
        <v>27</v>
      </c>
      <c r="E4851" s="53">
        <v>284595.90999999997</v>
      </c>
      <c r="F4851" s="23" t="str">
        <f>+IFERROR(VLOOKUP(Tabla1[[#This Row],[Artículo]],'..'!$B$2:$D$569000,3,),"")</f>
        <v/>
      </c>
      <c r="G4851" s="24" t="str">
        <f>IF(H4851=AF4851,"", "Error MC")</f>
        <v>Error MC</v>
      </c>
      <c r="H4851" s="62"/>
      <c r="I4851" s="54">
        <f>+Tabla1[[#This Row],[MC]]*Tabla1[[#This Row],[Pedido]]*Tabla1[[#This Row],[PVC ]]</f>
        <v>0</v>
      </c>
      <c r="J4851" s="26">
        <v>0.21</v>
      </c>
      <c r="K4851" s="63"/>
      <c r="L4851" s="28" t="s">
        <v>17</v>
      </c>
      <c r="M4851" s="53">
        <v>499323.52500000002</v>
      </c>
      <c r="N4851" s="64" t="str">
        <f>+IF(Tabla1[[#This Row],[F PMPI]]="SÍ","No","Sí")</f>
        <v>Sí</v>
      </c>
      <c r="O4851" s="65">
        <f>+Tabla1[[#This Row],[PVL]]*1.055</f>
        <v>526786.318875</v>
      </c>
      <c r="P4851" s="65">
        <f>+Tabla1[[#This Row],[PVL]]*1.43</f>
        <v>714032.64075000002</v>
      </c>
      <c r="Q4851" s="66" t="str">
        <f>+HYPERLINK(Tabla1[[#This Row],[PAG]])</f>
        <v>https://todomusica.com.ar/platillos/8159-14-k-custom-fast-crash.html</v>
      </c>
      <c r="R4851" s="67"/>
      <c r="S4851" s="68"/>
      <c r="T4851" s="69"/>
      <c r="U4851" s="69"/>
      <c r="V4851" s="69"/>
      <c r="W4851" s="69"/>
      <c r="X4851" s="69"/>
      <c r="Y4851" s="35"/>
      <c r="Z4851" s="35" t="s">
        <v>28256</v>
      </c>
      <c r="AA4851" s="36">
        <v>1</v>
      </c>
      <c r="AB4851" s="35" t="s">
        <v>27</v>
      </c>
      <c r="AC4851" s="35" t="str">
        <f>+IF(Tabla1[[#This Row],[STK]]="no","Sin STK", "STK disponible")</f>
        <v>Sin STK</v>
      </c>
      <c r="AD4851" s="35">
        <f>+I4851*J4851</f>
        <v>0</v>
      </c>
      <c r="AE4851" s="35">
        <f>+I4851*K4851</f>
        <v>0</v>
      </c>
      <c r="AF4851" s="36">
        <f>IF(Tabla1[[#This Row],[ref pack]]=1,Tabla1[[#This Row],[Pedido]],LCM(Tabla1[[#This Row],[MC VIEJO]],Tabla1[[#This Row],[Pedido]]))</f>
        <v>1</v>
      </c>
      <c r="AG4851" s="36">
        <f>+VLOOKUP(Tabla1[[#This Row],[Artículo]],'.'!$B$2:$D$11481,3,)</f>
        <v>1</v>
      </c>
      <c r="AH4851" s="37" t="str">
        <f>+IFERROR(SEARCH("pack",Tabla1[[#This Row],[PACK]]),"")</f>
        <v/>
      </c>
    </row>
    <row r="4852" spans="1:34" ht="24" customHeight="1" x14ac:dyDescent="0.2">
      <c r="A4852" s="50" t="s">
        <v>8807</v>
      </c>
      <c r="B4852" s="60" t="s">
        <v>9296</v>
      </c>
      <c r="C4852" s="61" t="s">
        <v>9297</v>
      </c>
      <c r="D4852" s="52" t="s">
        <v>27</v>
      </c>
      <c r="E4852" s="53">
        <v>336888.21</v>
      </c>
      <c r="F4852" s="23" t="str">
        <f>+IFERROR(VLOOKUP(Tabla1[[#This Row],[Artículo]],'..'!$B$2:$D$569000,3,),"")</f>
        <v/>
      </c>
      <c r="G4852" s="24" t="str">
        <f>IF(H4852=AF4852,"", "Error MC")</f>
        <v>Error MC</v>
      </c>
      <c r="H4852" s="62"/>
      <c r="I4852" s="54">
        <f>+Tabla1[[#This Row],[MC]]*Tabla1[[#This Row],[Pedido]]*Tabla1[[#This Row],[PVC ]]</f>
        <v>0</v>
      </c>
      <c r="J4852" s="26">
        <v>0.21</v>
      </c>
      <c r="K4852" s="63"/>
      <c r="L4852" s="28" t="s">
        <v>17</v>
      </c>
      <c r="M4852" s="53">
        <v>591070.35900000005</v>
      </c>
      <c r="N4852" s="64" t="str">
        <f>+IF(Tabla1[[#This Row],[F PMPI]]="SÍ","No","Sí")</f>
        <v>Sí</v>
      </c>
      <c r="O4852" s="65">
        <f>+Tabla1[[#This Row],[PVL]]*1.055</f>
        <v>623579.22874499997</v>
      </c>
      <c r="P4852" s="65">
        <f>+Tabla1[[#This Row],[PVL]]*1.43</f>
        <v>845230.61337000004</v>
      </c>
      <c r="Q4852" s="66" t="str">
        <f>+HYPERLINK(Tabla1[[#This Row],[PAG]])</f>
        <v>https://todomusica.com.ar/platillos/3774-k0982.html</v>
      </c>
      <c r="R4852" s="67"/>
      <c r="S4852" s="68"/>
      <c r="T4852" s="69"/>
      <c r="U4852" s="69"/>
      <c r="V4852" s="69"/>
      <c r="W4852" s="69"/>
      <c r="X4852" s="69"/>
      <c r="Y4852" s="35"/>
      <c r="Z4852" s="35" t="s">
        <v>28257</v>
      </c>
      <c r="AA4852" s="36">
        <v>1</v>
      </c>
      <c r="AB4852" s="35" t="s">
        <v>27</v>
      </c>
      <c r="AC4852" s="35" t="str">
        <f>+IF(Tabla1[[#This Row],[STK]]="no","Sin STK", "STK disponible")</f>
        <v>Sin STK</v>
      </c>
      <c r="AD4852" s="35">
        <f>+I4852*J4852</f>
        <v>0</v>
      </c>
      <c r="AE4852" s="35">
        <f>+I4852*K4852</f>
        <v>0</v>
      </c>
      <c r="AF4852" s="36">
        <f>IF(Tabla1[[#This Row],[ref pack]]=1,Tabla1[[#This Row],[Pedido]],LCM(Tabla1[[#This Row],[MC VIEJO]],Tabla1[[#This Row],[Pedido]]))</f>
        <v>1</v>
      </c>
      <c r="AG4852" s="36">
        <f>+VLOOKUP(Tabla1[[#This Row],[Artículo]],'.'!$B$2:$D$11481,3,)</f>
        <v>1</v>
      </c>
      <c r="AH4852" s="37" t="str">
        <f>+IFERROR(SEARCH("pack",Tabla1[[#This Row],[PACK]]),"")</f>
        <v/>
      </c>
    </row>
    <row r="4853" spans="1:34" ht="24" customHeight="1" x14ac:dyDescent="0.2">
      <c r="A4853" s="50" t="s">
        <v>8807</v>
      </c>
      <c r="B4853" s="60" t="s">
        <v>9298</v>
      </c>
      <c r="C4853" s="61" t="s">
        <v>9299</v>
      </c>
      <c r="D4853" s="52" t="s">
        <v>27</v>
      </c>
      <c r="E4853" s="53">
        <v>344508.54</v>
      </c>
      <c r="F4853" s="23" t="str">
        <f>+IFERROR(VLOOKUP(Tabla1[[#This Row],[Artículo]],'..'!$B$2:$D$569000,3,),"")</f>
        <v/>
      </c>
      <c r="G4853" s="24" t="str">
        <f>IF(H4853=AF4853,"", "Error MC")</f>
        <v>Error MC</v>
      </c>
      <c r="H4853" s="62"/>
      <c r="I4853" s="54">
        <f>+Tabla1[[#This Row],[MC]]*Tabla1[[#This Row],[Pedido]]*Tabla1[[#This Row],[PVC ]]</f>
        <v>0</v>
      </c>
      <c r="J4853" s="26">
        <v>0.21</v>
      </c>
      <c r="K4853" s="63"/>
      <c r="L4853" s="28" t="s">
        <v>17</v>
      </c>
      <c r="M4853" s="53">
        <v>604440.23</v>
      </c>
      <c r="N4853" s="64" t="str">
        <f>+IF(Tabla1[[#This Row],[F PMPI]]="SÍ","No","Sí")</f>
        <v>Sí</v>
      </c>
      <c r="O4853" s="65">
        <f>+Tabla1[[#This Row],[PVL]]*1.055</f>
        <v>637684.44264999998</v>
      </c>
      <c r="P4853" s="65">
        <f>+Tabla1[[#This Row],[PVL]]*1.43</f>
        <v>864349.52889999992</v>
      </c>
      <c r="Q4853" s="66" t="str">
        <f>+HYPERLINK(Tabla1[[#This Row],[PAG]])</f>
        <v>https://todomusica.com.ar/platillos/3775-k0983.html</v>
      </c>
      <c r="R4853" s="67"/>
      <c r="S4853" s="68"/>
      <c r="T4853" s="69"/>
      <c r="U4853" s="69"/>
      <c r="V4853" s="69"/>
      <c r="W4853" s="69"/>
      <c r="X4853" s="69"/>
      <c r="Y4853" s="35"/>
      <c r="Z4853" s="35" t="s">
        <v>28258</v>
      </c>
      <c r="AA4853" s="36">
        <v>1</v>
      </c>
      <c r="AB4853" s="35" t="s">
        <v>27</v>
      </c>
      <c r="AC4853" s="35" t="str">
        <f>+IF(Tabla1[[#This Row],[STK]]="no","Sin STK", "STK disponible")</f>
        <v>Sin STK</v>
      </c>
      <c r="AD4853" s="35">
        <f>+I4853*J4853</f>
        <v>0</v>
      </c>
      <c r="AE4853" s="35">
        <f>+I4853*K4853</f>
        <v>0</v>
      </c>
      <c r="AF4853" s="36">
        <f>IF(Tabla1[[#This Row],[ref pack]]=1,Tabla1[[#This Row],[Pedido]],LCM(Tabla1[[#This Row],[MC VIEJO]],Tabla1[[#This Row],[Pedido]]))</f>
        <v>1</v>
      </c>
      <c r="AG4853" s="36">
        <f>+VLOOKUP(Tabla1[[#This Row],[Artículo]],'.'!$B$2:$D$11481,3,)</f>
        <v>1</v>
      </c>
      <c r="AH4853" s="37" t="str">
        <f>+IFERROR(SEARCH("pack",Tabla1[[#This Row],[PACK]]),"")</f>
        <v/>
      </c>
    </row>
    <row r="4854" spans="1:34" ht="24" customHeight="1" x14ac:dyDescent="0.2">
      <c r="A4854" s="50" t="s">
        <v>8807</v>
      </c>
      <c r="B4854" s="60" t="s">
        <v>9300</v>
      </c>
      <c r="C4854" s="61" t="s">
        <v>9301</v>
      </c>
      <c r="D4854" s="52" t="s">
        <v>27</v>
      </c>
      <c r="E4854" s="53">
        <v>389157.67</v>
      </c>
      <c r="F4854" s="23" t="str">
        <f>+IFERROR(VLOOKUP(Tabla1[[#This Row],[Artículo]],'..'!$B$2:$D$569000,3,),"")</f>
        <v/>
      </c>
      <c r="G4854" s="24" t="str">
        <f>IF(H4854=AF4854,"", "Error MC")</f>
        <v>Error MC</v>
      </c>
      <c r="H4854" s="62"/>
      <c r="I4854" s="54">
        <f>+Tabla1[[#This Row],[MC]]*Tabla1[[#This Row],[Pedido]]*Tabla1[[#This Row],[PVC ]]</f>
        <v>0</v>
      </c>
      <c r="J4854" s="26">
        <v>0.21</v>
      </c>
      <c r="K4854" s="63"/>
      <c r="L4854" s="28" t="s">
        <v>17</v>
      </c>
      <c r="M4854" s="53">
        <v>682777.13</v>
      </c>
      <c r="N4854" s="64" t="str">
        <f>+IF(Tabla1[[#This Row],[F PMPI]]="SÍ","No","Sí")</f>
        <v>Sí</v>
      </c>
      <c r="O4854" s="65">
        <f>+Tabla1[[#This Row],[PVL]]*1.055</f>
        <v>720329.87214999995</v>
      </c>
      <c r="P4854" s="65">
        <f>+Tabla1[[#This Row],[PVL]]*1.43</f>
        <v>976371.29589999991</v>
      </c>
      <c r="Q4854" s="66" t="str">
        <f>+HYPERLINK(Tabla1[[#This Row],[PAG]])</f>
        <v>https://todomusica.com.ar/productos-sin-categorias-de-netsuite/5679-404.html</v>
      </c>
      <c r="R4854" s="67"/>
      <c r="S4854" s="68"/>
      <c r="T4854" s="69"/>
      <c r="U4854" s="69"/>
      <c r="V4854" s="69"/>
      <c r="W4854" s="69"/>
      <c r="X4854" s="69"/>
      <c r="Y4854" s="35"/>
      <c r="Z4854" s="35" t="s">
        <v>28259</v>
      </c>
      <c r="AA4854" s="36">
        <v>1</v>
      </c>
      <c r="AB4854" s="35" t="s">
        <v>27</v>
      </c>
      <c r="AC4854" s="35" t="str">
        <f>+IF(Tabla1[[#This Row],[STK]]="no","Sin STK", "STK disponible")</f>
        <v>Sin STK</v>
      </c>
      <c r="AD4854" s="35">
        <f>+I4854*J4854</f>
        <v>0</v>
      </c>
      <c r="AE4854" s="35">
        <f>+I4854*K4854</f>
        <v>0</v>
      </c>
      <c r="AF4854" s="36">
        <f>IF(Tabla1[[#This Row],[ref pack]]=1,Tabla1[[#This Row],[Pedido]],LCM(Tabla1[[#This Row],[MC VIEJO]],Tabla1[[#This Row],[Pedido]]))</f>
        <v>1</v>
      </c>
      <c r="AG4854" s="36">
        <f>+VLOOKUP(Tabla1[[#This Row],[Artículo]],'.'!$B$2:$D$11481,3,)</f>
        <v>1</v>
      </c>
      <c r="AH4854" s="37" t="str">
        <f>+IFERROR(SEARCH("pack",Tabla1[[#This Row],[PACK]]),"")</f>
        <v/>
      </c>
    </row>
    <row r="4855" spans="1:34" ht="24" customHeight="1" x14ac:dyDescent="0.2">
      <c r="A4855" s="50" t="s">
        <v>8807</v>
      </c>
      <c r="B4855" s="60" t="s">
        <v>9302</v>
      </c>
      <c r="C4855" s="61" t="s">
        <v>9303</v>
      </c>
      <c r="D4855" s="52" t="s">
        <v>27</v>
      </c>
      <c r="E4855" s="53">
        <v>528581.05000000005</v>
      </c>
      <c r="F4855" s="23" t="str">
        <f>+IFERROR(VLOOKUP(Tabla1[[#This Row],[Artículo]],'..'!$B$2:$D$569000,3,),"")</f>
        <v/>
      </c>
      <c r="G4855" s="24" t="str">
        <f>IF(H4855=AF4855,"", "Error MC")</f>
        <v>Error MC</v>
      </c>
      <c r="H4855" s="62"/>
      <c r="I4855" s="54">
        <f>+Tabla1[[#This Row],[MC]]*Tabla1[[#This Row],[Pedido]]*Tabla1[[#This Row],[PVC ]]</f>
        <v>0</v>
      </c>
      <c r="J4855" s="26">
        <v>0.21</v>
      </c>
      <c r="K4855" s="63"/>
      <c r="L4855" s="28" t="s">
        <v>17</v>
      </c>
      <c r="M4855" s="53">
        <v>927395.44900000002</v>
      </c>
      <c r="N4855" s="64" t="str">
        <f>+IF(Tabla1[[#This Row],[F PMPI]]="SÍ","No","Sí")</f>
        <v>Sí</v>
      </c>
      <c r="O4855" s="65">
        <f>+Tabla1[[#This Row],[PVL]]*1.055</f>
        <v>978402.19869499991</v>
      </c>
      <c r="P4855" s="65">
        <f>+Tabla1[[#This Row],[PVL]]*1.43</f>
        <v>1326175.4920699999</v>
      </c>
      <c r="Q4855" s="66" t="str">
        <f>+HYPERLINK(Tabla1[[#This Row],[PAG]])</f>
        <v>https://todomusica.com.ar/productos-sin-categorias-de-netsuite/3776-k0989.html</v>
      </c>
      <c r="R4855" s="67"/>
      <c r="S4855" s="68"/>
      <c r="T4855" s="69"/>
      <c r="U4855" s="69"/>
      <c r="V4855" s="69"/>
      <c r="W4855" s="69"/>
      <c r="X4855" s="69"/>
      <c r="Y4855" s="35"/>
      <c r="Z4855" s="35" t="s">
        <v>28260</v>
      </c>
      <c r="AA4855" s="36">
        <v>1</v>
      </c>
      <c r="AB4855" s="35" t="s">
        <v>27</v>
      </c>
      <c r="AC4855" s="35" t="str">
        <f>+IF(Tabla1[[#This Row],[STK]]="no","Sin STK", "STK disponible")</f>
        <v>Sin STK</v>
      </c>
      <c r="AD4855" s="35">
        <f>+I4855*J4855</f>
        <v>0</v>
      </c>
      <c r="AE4855" s="35">
        <f>+I4855*K4855</f>
        <v>0</v>
      </c>
      <c r="AF4855" s="36">
        <f>IF(Tabla1[[#This Row],[ref pack]]=1,Tabla1[[#This Row],[Pedido]],LCM(Tabla1[[#This Row],[MC VIEJO]],Tabla1[[#This Row],[Pedido]]))</f>
        <v>1</v>
      </c>
      <c r="AG4855" s="36">
        <f>+VLOOKUP(Tabla1[[#This Row],[Artículo]],'.'!$B$2:$D$11481,3,)</f>
        <v>1</v>
      </c>
      <c r="AH4855" s="37" t="str">
        <f>+IFERROR(SEARCH("pack",Tabla1[[#This Row],[PACK]]),"")</f>
        <v/>
      </c>
    </row>
    <row r="4856" spans="1:34" ht="24" customHeight="1" x14ac:dyDescent="0.2">
      <c r="A4856" s="50" t="s">
        <v>8807</v>
      </c>
      <c r="B4856" s="60" t="s">
        <v>9304</v>
      </c>
      <c r="C4856" s="61" t="s">
        <v>9305</v>
      </c>
      <c r="D4856" s="52" t="s">
        <v>27</v>
      </c>
      <c r="E4856" s="53">
        <v>336888.21</v>
      </c>
      <c r="F4856" s="23" t="str">
        <f>+IFERROR(VLOOKUP(Tabla1[[#This Row],[Artículo]],'..'!$B$2:$D$569000,3,),"")</f>
        <v/>
      </c>
      <c r="G4856" s="24" t="str">
        <f>IF(H4856=AF4856,"", "Error MC")</f>
        <v>Error MC</v>
      </c>
      <c r="H4856" s="62"/>
      <c r="I4856" s="54">
        <f>+Tabla1[[#This Row],[MC]]*Tabla1[[#This Row],[Pedido]]*Tabla1[[#This Row],[PVC ]]</f>
        <v>0</v>
      </c>
      <c r="J4856" s="26">
        <v>0.21</v>
      </c>
      <c r="K4856" s="63"/>
      <c r="L4856" s="28" t="s">
        <v>17</v>
      </c>
      <c r="M4856" s="53">
        <v>591070.35900000005</v>
      </c>
      <c r="N4856" s="64" t="str">
        <f>+IF(Tabla1[[#This Row],[F PMPI]]="SÍ","No","Sí")</f>
        <v>Sí</v>
      </c>
      <c r="O4856" s="65">
        <f>+Tabla1[[#This Row],[PVL]]*1.055</f>
        <v>623579.22874499997</v>
      </c>
      <c r="P4856" s="65">
        <f>+Tabla1[[#This Row],[PVL]]*1.43</f>
        <v>845230.61337000004</v>
      </c>
      <c r="Q4856" s="66" t="str">
        <f>+HYPERLINK(Tabla1[[#This Row],[PAG]])</f>
        <v>https://todomusica.com.ar/productos-sin-categorias-de-netsuite/5680-404.html</v>
      </c>
      <c r="R4856" s="67"/>
      <c r="S4856" s="68"/>
      <c r="T4856" s="69"/>
      <c r="U4856" s="69"/>
      <c r="V4856" s="69"/>
      <c r="W4856" s="69"/>
      <c r="X4856" s="69"/>
      <c r="Y4856" s="35"/>
      <c r="Z4856" s="35" t="s">
        <v>28261</v>
      </c>
      <c r="AA4856" s="36">
        <v>1</v>
      </c>
      <c r="AB4856" s="35" t="s">
        <v>27</v>
      </c>
      <c r="AC4856" s="35" t="str">
        <f>+IF(Tabla1[[#This Row],[STK]]="no","Sin STK", "STK disponible")</f>
        <v>Sin STK</v>
      </c>
      <c r="AD4856" s="35">
        <f>+I4856*J4856</f>
        <v>0</v>
      </c>
      <c r="AE4856" s="35">
        <f>+I4856*K4856</f>
        <v>0</v>
      </c>
      <c r="AF4856" s="36">
        <f>IF(Tabla1[[#This Row],[ref pack]]=1,Tabla1[[#This Row],[Pedido]],LCM(Tabla1[[#This Row],[MC VIEJO]],Tabla1[[#This Row],[Pedido]]))</f>
        <v>1</v>
      </c>
      <c r="AG4856" s="36">
        <f>+VLOOKUP(Tabla1[[#This Row],[Artículo]],'.'!$B$2:$D$11481,3,)</f>
        <v>1</v>
      </c>
      <c r="AH4856" s="37" t="str">
        <f>+IFERROR(SEARCH("pack",Tabla1[[#This Row],[PACK]]),"")</f>
        <v/>
      </c>
    </row>
    <row r="4857" spans="1:34" ht="24" customHeight="1" x14ac:dyDescent="0.2">
      <c r="A4857" s="50" t="s">
        <v>8807</v>
      </c>
      <c r="B4857" s="60" t="s">
        <v>9306</v>
      </c>
      <c r="C4857" s="61" t="s">
        <v>9307</v>
      </c>
      <c r="D4857" s="52" t="s">
        <v>27</v>
      </c>
      <c r="E4857" s="53">
        <v>389157.67</v>
      </c>
      <c r="F4857" s="23" t="str">
        <f>+IFERROR(VLOOKUP(Tabla1[[#This Row],[Artículo]],'..'!$B$2:$D$569000,3,),"")</f>
        <v/>
      </c>
      <c r="G4857" s="24" t="str">
        <f>IF(H4857=AF4857,"", "Error MC")</f>
        <v>Error MC</v>
      </c>
      <c r="H4857" s="62"/>
      <c r="I4857" s="54">
        <f>+Tabla1[[#This Row],[MC]]*Tabla1[[#This Row],[Pedido]]*Tabla1[[#This Row],[PVC ]]</f>
        <v>0</v>
      </c>
      <c r="J4857" s="26">
        <v>0.21</v>
      </c>
      <c r="K4857" s="63"/>
      <c r="L4857" s="28" t="s">
        <v>17</v>
      </c>
      <c r="M4857" s="53">
        <v>682777.13</v>
      </c>
      <c r="N4857" s="64" t="str">
        <f>+IF(Tabla1[[#This Row],[F PMPI]]="SÍ","No","Sí")</f>
        <v>Sí</v>
      </c>
      <c r="O4857" s="65">
        <f>+Tabla1[[#This Row],[PVL]]*1.055</f>
        <v>720329.87214999995</v>
      </c>
      <c r="P4857" s="65">
        <f>+Tabla1[[#This Row],[PVL]]*1.43</f>
        <v>976371.29589999991</v>
      </c>
      <c r="Q4857" s="66" t="str">
        <f>+HYPERLINK(Tabla1[[#This Row],[PAG]])</f>
        <v>https://todomusica.com.ar/productos-sin-categorias-de-netsuite/5681-404.html</v>
      </c>
      <c r="R4857" s="67"/>
      <c r="S4857" s="68"/>
      <c r="T4857" s="69"/>
      <c r="U4857" s="69"/>
      <c r="V4857" s="69"/>
      <c r="W4857" s="69"/>
      <c r="X4857" s="69"/>
      <c r="Y4857" s="35"/>
      <c r="Z4857" s="35" t="s">
        <v>28262</v>
      </c>
      <c r="AA4857" s="36">
        <v>1</v>
      </c>
      <c r="AB4857" s="35" t="s">
        <v>27</v>
      </c>
      <c r="AC4857" s="35" t="str">
        <f>+IF(Tabla1[[#This Row],[STK]]="no","Sin STK", "STK disponible")</f>
        <v>Sin STK</v>
      </c>
      <c r="AD4857" s="35">
        <f>+I4857*J4857</f>
        <v>0</v>
      </c>
      <c r="AE4857" s="35">
        <f>+I4857*K4857</f>
        <v>0</v>
      </c>
      <c r="AF4857" s="36">
        <f>IF(Tabla1[[#This Row],[ref pack]]=1,Tabla1[[#This Row],[Pedido]],LCM(Tabla1[[#This Row],[MC VIEJO]],Tabla1[[#This Row],[Pedido]]))</f>
        <v>1</v>
      </c>
      <c r="AG4857" s="36">
        <f>+VLOOKUP(Tabla1[[#This Row],[Artículo]],'.'!$B$2:$D$11481,3,)</f>
        <v>1</v>
      </c>
      <c r="AH4857" s="37" t="str">
        <f>+IFERROR(SEARCH("pack",Tabla1[[#This Row],[PACK]]),"")</f>
        <v/>
      </c>
    </row>
    <row r="4858" spans="1:34" ht="24" customHeight="1" x14ac:dyDescent="0.2">
      <c r="A4858" s="50" t="s">
        <v>8807</v>
      </c>
      <c r="B4858" s="60" t="s">
        <v>9308</v>
      </c>
      <c r="C4858" s="61" t="s">
        <v>9309</v>
      </c>
      <c r="D4858" s="52" t="s">
        <v>27</v>
      </c>
      <c r="E4858" s="53">
        <v>569260.31999999995</v>
      </c>
      <c r="F4858" s="23" t="str">
        <f>+IFERROR(VLOOKUP(Tabla1[[#This Row],[Artículo]],'..'!$B$2:$D$569000,3,),"")</f>
        <v/>
      </c>
      <c r="G4858" s="24" t="str">
        <f>IF(H4858=AF4858,"", "Error MC")</f>
        <v>Error MC</v>
      </c>
      <c r="H4858" s="62"/>
      <c r="I4858" s="54">
        <f>+Tabla1[[#This Row],[MC]]*Tabla1[[#This Row],[Pedido]]*Tabla1[[#This Row],[PVC ]]</f>
        <v>0</v>
      </c>
      <c r="J4858" s="26">
        <v>0.21</v>
      </c>
      <c r="K4858" s="63"/>
      <c r="L4858" s="28" t="s">
        <v>17</v>
      </c>
      <c r="M4858" s="53">
        <v>998767.22699999996</v>
      </c>
      <c r="N4858" s="64" t="str">
        <f>+IF(Tabla1[[#This Row],[F PMPI]]="SÍ","No","Sí")</f>
        <v>Sí</v>
      </c>
      <c r="O4858" s="65">
        <f>+Tabla1[[#This Row],[PVL]]*1.055</f>
        <v>1053699.4244849999</v>
      </c>
      <c r="P4858" s="65">
        <f>+Tabla1[[#This Row],[PVL]]*1.43</f>
        <v>1428237.1346099998</v>
      </c>
      <c r="Q4858" s="66" t="str">
        <f>+HYPERLINK(Tabla1[[#This Row],[PAG]])</f>
        <v>https://todomusica.com.ar/productos-sin-categorias-de-netsuite/5682-404.html</v>
      </c>
      <c r="R4858" s="67"/>
      <c r="S4858" s="68"/>
      <c r="T4858" s="69"/>
      <c r="U4858" s="69"/>
      <c r="V4858" s="69"/>
      <c r="W4858" s="69"/>
      <c r="X4858" s="69"/>
      <c r="Y4858" s="35"/>
      <c r="Z4858" s="35" t="s">
        <v>28263</v>
      </c>
      <c r="AA4858" s="36">
        <v>1</v>
      </c>
      <c r="AB4858" s="35" t="s">
        <v>27</v>
      </c>
      <c r="AC4858" s="35" t="str">
        <f>+IF(Tabla1[[#This Row],[STK]]="no","Sin STK", "STK disponible")</f>
        <v>Sin STK</v>
      </c>
      <c r="AD4858" s="35">
        <f>+I4858*J4858</f>
        <v>0</v>
      </c>
      <c r="AE4858" s="35">
        <f>+I4858*K4858</f>
        <v>0</v>
      </c>
      <c r="AF4858" s="36">
        <f>IF(Tabla1[[#This Row],[ref pack]]=1,Tabla1[[#This Row],[Pedido]],LCM(Tabla1[[#This Row],[MC VIEJO]],Tabla1[[#This Row],[Pedido]]))</f>
        <v>1</v>
      </c>
      <c r="AG4858" s="36">
        <f>+VLOOKUP(Tabla1[[#This Row],[Artículo]],'.'!$B$2:$D$11481,3,)</f>
        <v>1</v>
      </c>
      <c r="AH4858" s="37" t="str">
        <f>+IFERROR(SEARCH("pack",Tabla1[[#This Row],[PACK]]),"")</f>
        <v/>
      </c>
    </row>
    <row r="4859" spans="1:34" ht="24" customHeight="1" x14ac:dyDescent="0.2">
      <c r="A4859" s="50" t="s">
        <v>8807</v>
      </c>
      <c r="B4859" s="60" t="s">
        <v>9310</v>
      </c>
      <c r="C4859" s="61" t="s">
        <v>9311</v>
      </c>
      <c r="D4859" s="52" t="s">
        <v>27</v>
      </c>
      <c r="E4859" s="53">
        <v>284595.90999999997</v>
      </c>
      <c r="F4859" s="23" t="str">
        <f>+IFERROR(VLOOKUP(Tabla1[[#This Row],[Artículo]],'..'!$B$2:$D$569000,3,),"")</f>
        <v/>
      </c>
      <c r="G4859" s="24" t="str">
        <f>IF(H4859=AF4859,"", "Error MC")</f>
        <v>Error MC</v>
      </c>
      <c r="H4859" s="62"/>
      <c r="I4859" s="54">
        <f>+Tabla1[[#This Row],[MC]]*Tabla1[[#This Row],[Pedido]]*Tabla1[[#This Row],[PVC ]]</f>
        <v>0</v>
      </c>
      <c r="J4859" s="26">
        <v>0.21</v>
      </c>
      <c r="K4859" s="63"/>
      <c r="L4859" s="28" t="s">
        <v>17</v>
      </c>
      <c r="M4859" s="53">
        <v>499323.52500000002</v>
      </c>
      <c r="N4859" s="64" t="str">
        <f>+IF(Tabla1[[#This Row],[F PMPI]]="SÍ","No","Sí")</f>
        <v>Sí</v>
      </c>
      <c r="O4859" s="65">
        <f>+Tabla1[[#This Row],[PVL]]*1.055</f>
        <v>526786.318875</v>
      </c>
      <c r="P4859" s="65">
        <f>+Tabla1[[#This Row],[PVL]]*1.43</f>
        <v>714032.64075000002</v>
      </c>
      <c r="Q4859" s="66" t="str">
        <f>+HYPERLINK(Tabla1[[#This Row],[PAG]])</f>
        <v>https://todomusica.com.ar/productos-sin-categorias-de-netsuite/5683-404.html</v>
      </c>
      <c r="R4859" s="67"/>
      <c r="S4859" s="68"/>
      <c r="T4859" s="69"/>
      <c r="U4859" s="69"/>
      <c r="V4859" s="69"/>
      <c r="W4859" s="69"/>
      <c r="X4859" s="69"/>
      <c r="Y4859" s="35"/>
      <c r="Z4859" s="35" t="s">
        <v>28264</v>
      </c>
      <c r="AA4859" s="36">
        <v>1</v>
      </c>
      <c r="AB4859" s="35" t="s">
        <v>27</v>
      </c>
      <c r="AC4859" s="35" t="str">
        <f>+IF(Tabla1[[#This Row],[STK]]="no","Sin STK", "STK disponible")</f>
        <v>Sin STK</v>
      </c>
      <c r="AD4859" s="35">
        <f>+I4859*J4859</f>
        <v>0</v>
      </c>
      <c r="AE4859" s="35">
        <f>+I4859*K4859</f>
        <v>0</v>
      </c>
      <c r="AF4859" s="36">
        <f>IF(Tabla1[[#This Row],[ref pack]]=1,Tabla1[[#This Row],[Pedido]],LCM(Tabla1[[#This Row],[MC VIEJO]],Tabla1[[#This Row],[Pedido]]))</f>
        <v>1</v>
      </c>
      <c r="AG4859" s="36">
        <f>+VLOOKUP(Tabla1[[#This Row],[Artículo]],'.'!$B$2:$D$11481,3,)</f>
        <v>1</v>
      </c>
      <c r="AH4859" s="37" t="str">
        <f>+IFERROR(SEARCH("pack",Tabla1[[#This Row],[PACK]]),"")</f>
        <v/>
      </c>
    </row>
    <row r="4860" spans="1:34" ht="24" customHeight="1" x14ac:dyDescent="0.2">
      <c r="A4860" s="50" t="s">
        <v>8807</v>
      </c>
      <c r="B4860" s="60" t="s">
        <v>9312</v>
      </c>
      <c r="C4860" s="61" t="s">
        <v>9313</v>
      </c>
      <c r="D4860" s="52" t="s">
        <v>27</v>
      </c>
      <c r="E4860" s="53">
        <v>447267.91</v>
      </c>
      <c r="F4860" s="23" t="str">
        <f>+IFERROR(VLOOKUP(Tabla1[[#This Row],[Artículo]],'..'!$B$2:$D$569000,3,),"")</f>
        <v/>
      </c>
      <c r="G4860" s="24" t="str">
        <f>IF(H4860=AF4860,"", "Error MC")</f>
        <v>Error MC</v>
      </c>
      <c r="H4860" s="62"/>
      <c r="I4860" s="54">
        <f>+Tabla1[[#This Row],[MC]]*Tabla1[[#This Row],[Pedido]]*Tabla1[[#This Row],[PVC ]]</f>
        <v>0</v>
      </c>
      <c r="J4860" s="26">
        <v>0.21</v>
      </c>
      <c r="K4860" s="63"/>
      <c r="L4860" s="28" t="s">
        <v>17</v>
      </c>
      <c r="M4860" s="53">
        <v>784731.549</v>
      </c>
      <c r="N4860" s="64" t="str">
        <f>+IF(Tabla1[[#This Row],[F PMPI]]="SÍ","No","Sí")</f>
        <v>Sí</v>
      </c>
      <c r="O4860" s="65">
        <f>+Tabla1[[#This Row],[PVL]]*1.055</f>
        <v>827891.78419499996</v>
      </c>
      <c r="P4860" s="65">
        <f>+Tabla1[[#This Row],[PVL]]*1.43</f>
        <v>1122166.1150700001</v>
      </c>
      <c r="Q4860" s="66" t="str">
        <f>+HYPERLINK(Tabla1[[#This Row],[PAG]])</f>
        <v>https://todomusica.com.ar/productos-sin-categorias-de-netsuite/5684-404.html</v>
      </c>
      <c r="R4860" s="67"/>
      <c r="S4860" s="68"/>
      <c r="T4860" s="69"/>
      <c r="U4860" s="69"/>
      <c r="V4860" s="69"/>
      <c r="W4860" s="69"/>
      <c r="X4860" s="69"/>
      <c r="Y4860" s="35"/>
      <c r="Z4860" s="35" t="s">
        <v>28265</v>
      </c>
      <c r="AA4860" s="36">
        <v>1</v>
      </c>
      <c r="AB4860" s="35" t="s">
        <v>27</v>
      </c>
      <c r="AC4860" s="35" t="str">
        <f>+IF(Tabla1[[#This Row],[STK]]="no","Sin STK", "STK disponible")</f>
        <v>Sin STK</v>
      </c>
      <c r="AD4860" s="35">
        <f>+I4860*J4860</f>
        <v>0</v>
      </c>
      <c r="AE4860" s="35">
        <f>+I4860*K4860</f>
        <v>0</v>
      </c>
      <c r="AF4860" s="36">
        <f>IF(Tabla1[[#This Row],[ref pack]]=1,Tabla1[[#This Row],[Pedido]],LCM(Tabla1[[#This Row],[MC VIEJO]],Tabla1[[#This Row],[Pedido]]))</f>
        <v>1</v>
      </c>
      <c r="AG4860" s="36">
        <f>+VLOOKUP(Tabla1[[#This Row],[Artículo]],'.'!$B$2:$D$11481,3,)</f>
        <v>1</v>
      </c>
      <c r="AH4860" s="37" t="str">
        <f>+IFERROR(SEARCH("pack",Tabla1[[#This Row],[PACK]]),"")</f>
        <v/>
      </c>
    </row>
    <row r="4861" spans="1:34" ht="24" customHeight="1" x14ac:dyDescent="0.2">
      <c r="A4861" s="50" t="s">
        <v>8807</v>
      </c>
      <c r="B4861" s="60" t="s">
        <v>9314</v>
      </c>
      <c r="C4861" s="61" t="s">
        <v>9315</v>
      </c>
      <c r="D4861" s="52" t="s">
        <v>27</v>
      </c>
      <c r="E4861" s="53">
        <v>447267.91</v>
      </c>
      <c r="F4861" s="23" t="str">
        <f>+IFERROR(VLOOKUP(Tabla1[[#This Row],[Artículo]],'..'!$B$2:$D$569000,3,),"")</f>
        <v/>
      </c>
      <c r="G4861" s="24" t="str">
        <f>IF(H4861=AF4861,"", "Error MC")</f>
        <v>Error MC</v>
      </c>
      <c r="H4861" s="62"/>
      <c r="I4861" s="54">
        <f>+Tabla1[[#This Row],[MC]]*Tabla1[[#This Row],[Pedido]]*Tabla1[[#This Row],[PVC ]]</f>
        <v>0</v>
      </c>
      <c r="J4861" s="26">
        <v>0.21</v>
      </c>
      <c r="K4861" s="63"/>
      <c r="L4861" s="28" t="s">
        <v>17</v>
      </c>
      <c r="M4861" s="53">
        <v>784731.549</v>
      </c>
      <c r="N4861" s="64" t="str">
        <f>+IF(Tabla1[[#This Row],[F PMPI]]="SÍ","No","Sí")</f>
        <v>Sí</v>
      </c>
      <c r="O4861" s="65">
        <f>+Tabla1[[#This Row],[PVL]]*1.055</f>
        <v>827891.78419499996</v>
      </c>
      <c r="P4861" s="65">
        <f>+Tabla1[[#This Row],[PVL]]*1.43</f>
        <v>1122166.1150700001</v>
      </c>
      <c r="Q4861" s="66" t="str">
        <f>+HYPERLINK(Tabla1[[#This Row],[PAG]])</f>
        <v>https://todomusica.com.ar/productos-sin-categorias-de-netsuite/338-k0998.html</v>
      </c>
      <c r="R4861" s="67"/>
      <c r="S4861" s="68"/>
      <c r="T4861" s="69"/>
      <c r="U4861" s="69"/>
      <c r="V4861" s="69"/>
      <c r="W4861" s="69"/>
      <c r="X4861" s="69"/>
      <c r="Y4861" s="35"/>
      <c r="Z4861" s="35" t="s">
        <v>28266</v>
      </c>
      <c r="AA4861" s="36">
        <v>1</v>
      </c>
      <c r="AB4861" s="35" t="s">
        <v>27</v>
      </c>
      <c r="AC4861" s="35" t="str">
        <f>+IF(Tabla1[[#This Row],[STK]]="no","Sin STK", "STK disponible")</f>
        <v>Sin STK</v>
      </c>
      <c r="AD4861" s="35">
        <f>+I4861*J4861</f>
        <v>0</v>
      </c>
      <c r="AE4861" s="35">
        <f>+I4861*K4861</f>
        <v>0</v>
      </c>
      <c r="AF4861" s="36">
        <f>IF(Tabla1[[#This Row],[ref pack]]=1,Tabla1[[#This Row],[Pedido]],LCM(Tabla1[[#This Row],[MC VIEJO]],Tabla1[[#This Row],[Pedido]]))</f>
        <v>1</v>
      </c>
      <c r="AG4861" s="36">
        <f>+VLOOKUP(Tabla1[[#This Row],[Artículo]],'.'!$B$2:$D$11481,3,)</f>
        <v>1</v>
      </c>
      <c r="AH4861" s="37" t="str">
        <f>+IFERROR(SEARCH("pack",Tabla1[[#This Row],[PACK]]),"")</f>
        <v/>
      </c>
    </row>
    <row r="4862" spans="1:34" ht="24" customHeight="1" x14ac:dyDescent="0.2">
      <c r="A4862" s="50" t="s">
        <v>8807</v>
      </c>
      <c r="B4862" s="60" t="s">
        <v>9316</v>
      </c>
      <c r="C4862" s="61" t="s">
        <v>9317</v>
      </c>
      <c r="D4862" s="52" t="s">
        <v>27</v>
      </c>
      <c r="E4862" s="53">
        <v>487924.37</v>
      </c>
      <c r="F4862" s="23" t="str">
        <f>+IFERROR(VLOOKUP(Tabla1[[#This Row],[Artículo]],'..'!$B$2:$D$569000,3,),"")</f>
        <v/>
      </c>
      <c r="G4862" s="24" t="str">
        <f>IF(H4862=AF4862,"", "Error MC")</f>
        <v>Error MC</v>
      </c>
      <c r="H4862" s="62"/>
      <c r="I4862" s="54">
        <f>+Tabla1[[#This Row],[MC]]*Tabla1[[#This Row],[Pedido]]*Tabla1[[#This Row],[PVC ]]</f>
        <v>0</v>
      </c>
      <c r="J4862" s="26">
        <v>0.21</v>
      </c>
      <c r="K4862" s="63"/>
      <c r="L4862" s="28" t="s">
        <v>17</v>
      </c>
      <c r="M4862" s="53">
        <v>856063.31099999999</v>
      </c>
      <c r="N4862" s="64" t="str">
        <f>+IF(Tabla1[[#This Row],[F PMPI]]="SÍ","No","Sí")</f>
        <v>Sí</v>
      </c>
      <c r="O4862" s="65">
        <f>+Tabla1[[#This Row],[PVL]]*1.055</f>
        <v>903146.79310499993</v>
      </c>
      <c r="P4862" s="65">
        <f>+Tabla1[[#This Row],[PVL]]*1.43</f>
        <v>1224170.53473</v>
      </c>
      <c r="Q4862" s="66" t="str">
        <f>+HYPERLINK(Tabla1[[#This Row],[PAG]])</f>
        <v>https://todomusica.com.ar/productos-sin-categorias-de-netsuite/5685-404.html</v>
      </c>
      <c r="R4862" s="67"/>
      <c r="S4862" s="68"/>
      <c r="T4862" s="69"/>
      <c r="U4862" s="69"/>
      <c r="V4862" s="69"/>
      <c r="W4862" s="69"/>
      <c r="X4862" s="69"/>
      <c r="Y4862" s="35"/>
      <c r="Z4862" s="35" t="s">
        <v>28267</v>
      </c>
      <c r="AA4862" s="36">
        <v>1</v>
      </c>
      <c r="AB4862" s="35" t="s">
        <v>27</v>
      </c>
      <c r="AC4862" s="35" t="str">
        <f>+IF(Tabla1[[#This Row],[STK]]="no","Sin STK", "STK disponible")</f>
        <v>Sin STK</v>
      </c>
      <c r="AD4862" s="35">
        <f>+I4862*J4862</f>
        <v>0</v>
      </c>
      <c r="AE4862" s="35">
        <f>+I4862*K4862</f>
        <v>0</v>
      </c>
      <c r="AF4862" s="36">
        <f>IF(Tabla1[[#This Row],[ref pack]]=1,Tabla1[[#This Row],[Pedido]],LCM(Tabla1[[#This Row],[MC VIEJO]],Tabla1[[#This Row],[Pedido]]))</f>
        <v>1</v>
      </c>
      <c r="AG4862" s="36">
        <f>+VLOOKUP(Tabla1[[#This Row],[Artículo]],'.'!$B$2:$D$11481,3,)</f>
        <v>1</v>
      </c>
      <c r="AH4862" s="37" t="str">
        <f>+IFERROR(SEARCH("pack",Tabla1[[#This Row],[PACK]]),"")</f>
        <v/>
      </c>
    </row>
    <row r="4863" spans="1:34" ht="24" customHeight="1" x14ac:dyDescent="0.2">
      <c r="A4863" s="50" t="s">
        <v>8807</v>
      </c>
      <c r="B4863" s="60" t="s">
        <v>9318</v>
      </c>
      <c r="C4863" s="61" t="s">
        <v>9319</v>
      </c>
      <c r="D4863" s="52" t="s">
        <v>27</v>
      </c>
      <c r="E4863" s="53">
        <v>876269.6</v>
      </c>
      <c r="F4863" s="23" t="str">
        <f>+IFERROR(VLOOKUP(Tabla1[[#This Row],[Artículo]],'..'!$B$2:$D$569000,3,),"")</f>
        <v/>
      </c>
      <c r="G4863" s="24" t="str">
        <f>IF(H4863=AF4863,"", "Error MC")</f>
        <v>Error MC</v>
      </c>
      <c r="H4863" s="62"/>
      <c r="I4863" s="54">
        <f>+Tabla1[[#This Row],[MC]]*Tabla1[[#This Row],[Pedido]]*Tabla1[[#This Row],[PVC ]]</f>
        <v>0</v>
      </c>
      <c r="J4863" s="26">
        <v>0.21</v>
      </c>
      <c r="K4863" s="63"/>
      <c r="L4863" s="28" t="s">
        <v>17</v>
      </c>
      <c r="M4863" s="53">
        <v>1537415.013</v>
      </c>
      <c r="N4863" s="64" t="str">
        <f>+IF(Tabla1[[#This Row],[F PMPI]]="SÍ","No","Sí")</f>
        <v>Sí</v>
      </c>
      <c r="O4863" s="65">
        <f>+Tabla1[[#This Row],[PVL]]*1.055</f>
        <v>1621972.8387149998</v>
      </c>
      <c r="P4863" s="65">
        <f>+Tabla1[[#This Row],[PVL]]*1.43</f>
        <v>2198503.4685900002</v>
      </c>
      <c r="Q4863" s="66" t="str">
        <f>+HYPERLINK(Tabla1[[#This Row],[PAG]])</f>
        <v>https://todomusica.com.ar/productos-sin-categorias-de-netsuite/7279-18-k-constantinople-medium-light-crash-cymbal-pair.html</v>
      </c>
      <c r="R4863" s="67"/>
      <c r="S4863" s="68"/>
      <c r="T4863" s="69"/>
      <c r="U4863" s="69"/>
      <c r="V4863" s="69"/>
      <c r="W4863" s="69"/>
      <c r="X4863" s="69"/>
      <c r="Y4863" s="35"/>
      <c r="Z4863" s="35" t="s">
        <v>28268</v>
      </c>
      <c r="AA4863" s="36">
        <v>1</v>
      </c>
      <c r="AB4863" s="35" t="s">
        <v>27</v>
      </c>
      <c r="AC4863" s="35" t="str">
        <f>+IF(Tabla1[[#This Row],[STK]]="no","Sin STK", "STK disponible")</f>
        <v>Sin STK</v>
      </c>
      <c r="AD4863" s="35">
        <f>+I4863*J4863</f>
        <v>0</v>
      </c>
      <c r="AE4863" s="35">
        <f>+I4863*K4863</f>
        <v>0</v>
      </c>
      <c r="AF4863" s="36">
        <f>IF(Tabla1[[#This Row],[ref pack]]=1,Tabla1[[#This Row],[Pedido]],LCM(Tabla1[[#This Row],[MC VIEJO]],Tabla1[[#This Row],[Pedido]]))</f>
        <v>1</v>
      </c>
      <c r="AG4863" s="36">
        <f>+VLOOKUP(Tabla1[[#This Row],[Artículo]],'.'!$B$2:$D$11481,3,)</f>
        <v>1</v>
      </c>
      <c r="AH4863" s="37" t="str">
        <f>+IFERROR(SEARCH("pack",Tabla1[[#This Row],[PACK]]),"")</f>
        <v/>
      </c>
    </row>
    <row r="4864" spans="1:34" ht="24" customHeight="1" x14ac:dyDescent="0.2">
      <c r="A4864" s="50" t="s">
        <v>8807</v>
      </c>
      <c r="B4864" s="60" t="s">
        <v>9320</v>
      </c>
      <c r="C4864" s="61" t="s">
        <v>9321</v>
      </c>
      <c r="D4864" s="52" t="s">
        <v>27</v>
      </c>
      <c r="E4864" s="53">
        <v>505081.51</v>
      </c>
      <c r="F4864" s="23" t="str">
        <f>+IFERROR(VLOOKUP(Tabla1[[#This Row],[Artículo]],'..'!$B$2:$D$569000,3,),"")</f>
        <v/>
      </c>
      <c r="G4864" s="24" t="str">
        <f>IF(H4864=AF4864,"", "Error MC")</f>
        <v>Error MC</v>
      </c>
      <c r="H4864" s="62"/>
      <c r="I4864" s="54">
        <f>+Tabla1[[#This Row],[MC]]*Tabla1[[#This Row],[Pedido]]*Tabla1[[#This Row],[PVC ]]</f>
        <v>0</v>
      </c>
      <c r="J4864" s="26">
        <v>0.21</v>
      </c>
      <c r="K4864" s="63"/>
      <c r="L4864" s="28" t="s">
        <v>17</v>
      </c>
      <c r="M4864" s="53">
        <v>886165.51</v>
      </c>
      <c r="N4864" s="64" t="str">
        <f>+IF(Tabla1[[#This Row],[F PMPI]]="SÍ","No","Sí")</f>
        <v>Sí</v>
      </c>
      <c r="O4864" s="65">
        <f>+Tabla1[[#This Row],[PVL]]*1.055</f>
        <v>934904.61304999993</v>
      </c>
      <c r="P4864" s="65">
        <f>+Tabla1[[#This Row],[PVL]]*1.43</f>
        <v>1267216.6793</v>
      </c>
      <c r="Q4864" s="66" t="str">
        <f>+HYPERLINK(Tabla1[[#This Row],[PAG]])</f>
        <v>https://todomusica.com.ar/productos-sin-categorias-de-netsuite/3777-k1012.html</v>
      </c>
      <c r="R4864" s="67"/>
      <c r="S4864" s="68"/>
      <c r="T4864" s="69"/>
      <c r="U4864" s="69"/>
      <c r="V4864" s="69"/>
      <c r="W4864" s="69"/>
      <c r="X4864" s="69"/>
      <c r="Y4864" s="35"/>
      <c r="Z4864" s="35" t="s">
        <v>28269</v>
      </c>
      <c r="AA4864" s="36">
        <v>1</v>
      </c>
      <c r="AB4864" s="35" t="s">
        <v>27</v>
      </c>
      <c r="AC4864" s="35" t="str">
        <f>+IF(Tabla1[[#This Row],[STK]]="no","Sin STK", "STK disponible")</f>
        <v>Sin STK</v>
      </c>
      <c r="AD4864" s="35">
        <f>+I4864*J4864</f>
        <v>0</v>
      </c>
      <c r="AE4864" s="35">
        <f>+I4864*K4864</f>
        <v>0</v>
      </c>
      <c r="AF4864" s="36">
        <f>IF(Tabla1[[#This Row],[ref pack]]=1,Tabla1[[#This Row],[Pedido]],LCM(Tabla1[[#This Row],[MC VIEJO]],Tabla1[[#This Row],[Pedido]]))</f>
        <v>1</v>
      </c>
      <c r="AG4864" s="36">
        <f>+VLOOKUP(Tabla1[[#This Row],[Artículo]],'.'!$B$2:$D$11481,3,)</f>
        <v>1</v>
      </c>
      <c r="AH4864" s="37" t="str">
        <f>+IFERROR(SEARCH("pack",Tabla1[[#This Row],[PACK]]),"")</f>
        <v/>
      </c>
    </row>
    <row r="4865" spans="1:34" ht="24" customHeight="1" x14ac:dyDescent="0.2">
      <c r="A4865" s="50" t="s">
        <v>8807</v>
      </c>
      <c r="B4865" s="60" t="s">
        <v>9322</v>
      </c>
      <c r="C4865" s="61" t="s">
        <v>9323</v>
      </c>
      <c r="D4865" s="52" t="s">
        <v>27</v>
      </c>
      <c r="E4865" s="53">
        <v>578112.59</v>
      </c>
      <c r="F4865" s="23" t="str">
        <f>+IFERROR(VLOOKUP(Tabla1[[#This Row],[Artículo]],'..'!$B$2:$D$569000,3,),"")</f>
        <v/>
      </c>
      <c r="G4865" s="24" t="str">
        <f>IF(H4865=AF4865,"", "Error MC")</f>
        <v>Error MC</v>
      </c>
      <c r="H4865" s="62"/>
      <c r="I4865" s="54">
        <f>+Tabla1[[#This Row],[MC]]*Tabla1[[#This Row],[Pedido]]*Tabla1[[#This Row],[PVC ]]</f>
        <v>0</v>
      </c>
      <c r="J4865" s="26">
        <v>0.21</v>
      </c>
      <c r="K4865" s="63"/>
      <c r="L4865" s="28" t="s">
        <v>17</v>
      </c>
      <c r="M4865" s="53">
        <v>1014298.545</v>
      </c>
      <c r="N4865" s="64" t="str">
        <f>+IF(Tabla1[[#This Row],[F PMPI]]="SÍ","No","Sí")</f>
        <v>Sí</v>
      </c>
      <c r="O4865" s="65">
        <f>+Tabla1[[#This Row],[PVL]]*1.055</f>
        <v>1070084.9649749999</v>
      </c>
      <c r="P4865" s="65">
        <f>+Tabla1[[#This Row],[PVL]]*1.43</f>
        <v>1450446.9193500001</v>
      </c>
      <c r="Q4865" s="66" t="str">
        <f>+HYPERLINK(Tabla1[[#This Row],[PAG]])</f>
        <v>https://todomusica.com.ar/productos-sin-categorias-de-netsuite/3778-k1016.html</v>
      </c>
      <c r="R4865" s="67"/>
      <c r="S4865" s="68"/>
      <c r="T4865" s="69"/>
      <c r="U4865" s="69"/>
      <c r="V4865" s="69"/>
      <c r="W4865" s="69"/>
      <c r="X4865" s="69"/>
      <c r="Y4865" s="35"/>
      <c r="Z4865" s="35" t="s">
        <v>28270</v>
      </c>
      <c r="AA4865" s="36">
        <v>1</v>
      </c>
      <c r="AB4865" s="35" t="s">
        <v>27</v>
      </c>
      <c r="AC4865" s="35" t="str">
        <f>+IF(Tabla1[[#This Row],[STK]]="no","Sin STK", "STK disponible")</f>
        <v>Sin STK</v>
      </c>
      <c r="AD4865" s="35">
        <f>+I4865*J4865</f>
        <v>0</v>
      </c>
      <c r="AE4865" s="35">
        <f>+I4865*K4865</f>
        <v>0</v>
      </c>
      <c r="AF4865" s="36">
        <f>IF(Tabla1[[#This Row],[ref pack]]=1,Tabla1[[#This Row],[Pedido]],LCM(Tabla1[[#This Row],[MC VIEJO]],Tabla1[[#This Row],[Pedido]]))</f>
        <v>1</v>
      </c>
      <c r="AG4865" s="36">
        <f>+VLOOKUP(Tabla1[[#This Row],[Artículo]],'.'!$B$2:$D$11481,3,)</f>
        <v>1</v>
      </c>
      <c r="AH4865" s="37" t="str">
        <f>+IFERROR(SEARCH("pack",Tabla1[[#This Row],[PACK]]),"")</f>
        <v/>
      </c>
    </row>
    <row r="4866" spans="1:34" ht="24" customHeight="1" x14ac:dyDescent="0.2">
      <c r="A4866" s="50" t="s">
        <v>8807</v>
      </c>
      <c r="B4866" s="60" t="s">
        <v>9324</v>
      </c>
      <c r="C4866" s="61" t="s">
        <v>9325</v>
      </c>
      <c r="D4866" s="52" t="s">
        <v>27</v>
      </c>
      <c r="E4866" s="53">
        <v>687648.07</v>
      </c>
      <c r="F4866" s="23" t="str">
        <f>+IFERROR(VLOOKUP(Tabla1[[#This Row],[Artículo]],'..'!$B$2:$D$569000,3,),"")</f>
        <v/>
      </c>
      <c r="G4866" s="24" t="str">
        <f>IF(H4866=AF4866,"", "Error MC")</f>
        <v>Error MC</v>
      </c>
      <c r="H4866" s="62"/>
      <c r="I4866" s="54">
        <f>+Tabla1[[#This Row],[MC]]*Tabla1[[#This Row],[Pedido]]*Tabla1[[#This Row],[PVC ]]</f>
        <v>0</v>
      </c>
      <c r="J4866" s="26">
        <v>0.21</v>
      </c>
      <c r="K4866" s="63"/>
      <c r="L4866" s="28" t="s">
        <v>17</v>
      </c>
      <c r="M4866" s="53">
        <v>1206478.537</v>
      </c>
      <c r="N4866" s="64" t="str">
        <f>+IF(Tabla1[[#This Row],[F PMPI]]="SÍ","No","Sí")</f>
        <v>Sí</v>
      </c>
      <c r="O4866" s="65">
        <f>+Tabla1[[#This Row],[PVL]]*1.055</f>
        <v>1272834.856535</v>
      </c>
      <c r="P4866" s="65">
        <f>+Tabla1[[#This Row],[PVL]]*1.43</f>
        <v>1725264.30791</v>
      </c>
      <c r="Q4866" s="66" t="str">
        <f>+HYPERLINK(Tabla1[[#This Row],[PAG]])</f>
        <v>https://todomusica.com.ar/productos-sin-categorias-de-netsuite/5686-404.html</v>
      </c>
      <c r="R4866" s="67"/>
      <c r="S4866" s="68"/>
      <c r="T4866" s="69"/>
      <c r="U4866" s="69"/>
      <c r="V4866" s="69"/>
      <c r="W4866" s="69"/>
      <c r="X4866" s="69"/>
      <c r="Y4866" s="35"/>
      <c r="Z4866" s="35" t="s">
        <v>28271</v>
      </c>
      <c r="AA4866" s="36">
        <v>1</v>
      </c>
      <c r="AB4866" s="35" t="s">
        <v>27</v>
      </c>
      <c r="AC4866" s="35" t="str">
        <f>+IF(Tabla1[[#This Row],[STK]]="no","Sin STK", "STK disponible")</f>
        <v>Sin STK</v>
      </c>
      <c r="AD4866" s="35">
        <f>+I4866*J4866</f>
        <v>0</v>
      </c>
      <c r="AE4866" s="35">
        <f>+I4866*K4866</f>
        <v>0</v>
      </c>
      <c r="AF4866" s="36">
        <f>IF(Tabla1[[#This Row],[ref pack]]=1,Tabla1[[#This Row],[Pedido]],LCM(Tabla1[[#This Row],[MC VIEJO]],Tabla1[[#This Row],[Pedido]]))</f>
        <v>1</v>
      </c>
      <c r="AG4866" s="36">
        <f>+VLOOKUP(Tabla1[[#This Row],[Artículo]],'.'!$B$2:$D$11481,3,)</f>
        <v>1</v>
      </c>
      <c r="AH4866" s="37" t="str">
        <f>+IFERROR(SEARCH("pack",Tabla1[[#This Row],[PACK]]),"")</f>
        <v/>
      </c>
    </row>
    <row r="4867" spans="1:34" ht="24" customHeight="1" x14ac:dyDescent="0.2">
      <c r="A4867" s="50" t="s">
        <v>8807</v>
      </c>
      <c r="B4867" s="60" t="s">
        <v>9326</v>
      </c>
      <c r="C4867" s="61" t="s">
        <v>9327</v>
      </c>
      <c r="D4867" s="52" t="s">
        <v>27</v>
      </c>
      <c r="E4867" s="53">
        <v>514544.59</v>
      </c>
      <c r="F4867" s="23" t="str">
        <f>+IFERROR(VLOOKUP(Tabla1[[#This Row],[Artículo]],'..'!$B$2:$D$569000,3,),"")</f>
        <v/>
      </c>
      <c r="G4867" s="24" t="str">
        <f>IF(H4867=AF4867,"", "Error MC")</f>
        <v>Error MC</v>
      </c>
      <c r="H4867" s="62"/>
      <c r="I4867" s="54">
        <f>+Tabla1[[#This Row],[MC]]*Tabla1[[#This Row],[Pedido]]*Tabla1[[#This Row],[PVC ]]</f>
        <v>0</v>
      </c>
      <c r="J4867" s="26">
        <v>0.21</v>
      </c>
      <c r="K4867" s="63"/>
      <c r="L4867" s="28" t="s">
        <v>17</v>
      </c>
      <c r="M4867" s="53">
        <v>902768.48899999994</v>
      </c>
      <c r="N4867" s="64" t="str">
        <f>+IF(Tabla1[[#This Row],[F PMPI]]="SÍ","No","Sí")</f>
        <v>Sí</v>
      </c>
      <c r="O4867" s="65">
        <f>+Tabla1[[#This Row],[PVL]]*1.055</f>
        <v>952420.75589499983</v>
      </c>
      <c r="P4867" s="65">
        <f>+Tabla1[[#This Row],[PVL]]*1.43</f>
        <v>1290958.93927</v>
      </c>
      <c r="Q4867" s="66" t="str">
        <f>+HYPERLINK(Tabla1[[#This Row],[PAG]])</f>
        <v>https://todomusica.com.ar/productos-sin-categorias-de-netsuite/574-k1024.html</v>
      </c>
      <c r="R4867" s="67"/>
      <c r="S4867" s="68"/>
      <c r="T4867" s="69"/>
      <c r="U4867" s="69"/>
      <c r="V4867" s="69"/>
      <c r="W4867" s="69"/>
      <c r="X4867" s="69"/>
      <c r="Y4867" s="35"/>
      <c r="Z4867" s="35" t="s">
        <v>28272</v>
      </c>
      <c r="AA4867" s="36">
        <v>1</v>
      </c>
      <c r="AB4867" s="35" t="s">
        <v>27</v>
      </c>
      <c r="AC4867" s="35" t="str">
        <f>+IF(Tabla1[[#This Row],[STK]]="no","Sin STK", "STK disponible")</f>
        <v>Sin STK</v>
      </c>
      <c r="AD4867" s="35">
        <f>+I4867*J4867</f>
        <v>0</v>
      </c>
      <c r="AE4867" s="35">
        <f>+I4867*K4867</f>
        <v>0</v>
      </c>
      <c r="AF4867" s="36">
        <f>IF(Tabla1[[#This Row],[ref pack]]=1,Tabla1[[#This Row],[Pedido]],LCM(Tabla1[[#This Row],[MC VIEJO]],Tabla1[[#This Row],[Pedido]]))</f>
        <v>1</v>
      </c>
      <c r="AG4867" s="36">
        <f>+VLOOKUP(Tabla1[[#This Row],[Artículo]],'.'!$B$2:$D$11481,3,)</f>
        <v>1</v>
      </c>
      <c r="AH4867" s="37" t="str">
        <f>+IFERROR(SEARCH("pack",Tabla1[[#This Row],[PACK]]),"")</f>
        <v/>
      </c>
    </row>
    <row r="4868" spans="1:34" ht="24" customHeight="1" x14ac:dyDescent="0.2">
      <c r="A4868" s="50" t="s">
        <v>8807</v>
      </c>
      <c r="B4868" s="60" t="s">
        <v>9328</v>
      </c>
      <c r="C4868" s="61" t="s">
        <v>9329</v>
      </c>
      <c r="D4868" s="52" t="s">
        <v>27</v>
      </c>
      <c r="E4868" s="53">
        <v>328537.99</v>
      </c>
      <c r="F4868" s="23" t="str">
        <f>+IFERROR(VLOOKUP(Tabla1[[#This Row],[Artículo]],'..'!$B$2:$D$569000,3,),"")</f>
        <v/>
      </c>
      <c r="G4868" s="24" t="str">
        <f>IF(H4868=AF4868,"", "Error MC")</f>
        <v>Error MC</v>
      </c>
      <c r="H4868" s="62"/>
      <c r="I4868" s="54">
        <f>+Tabla1[[#This Row],[MC]]*Tabla1[[#This Row],[Pedido]]*Tabla1[[#This Row],[PVC ]]</f>
        <v>0</v>
      </c>
      <c r="J4868" s="26">
        <v>0.21</v>
      </c>
      <c r="K4868" s="63"/>
      <c r="L4868" s="28" t="s">
        <v>17</v>
      </c>
      <c r="M4868" s="53">
        <v>576419.90899999999</v>
      </c>
      <c r="N4868" s="64" t="str">
        <f>+IF(Tabla1[[#This Row],[F PMPI]]="SÍ","No","Sí")</f>
        <v>Sí</v>
      </c>
      <c r="O4868" s="65">
        <f>+Tabla1[[#This Row],[PVL]]*1.055</f>
        <v>608123.00399499992</v>
      </c>
      <c r="P4868" s="65">
        <f>+Tabla1[[#This Row],[PVL]]*1.43</f>
        <v>824280.46986999991</v>
      </c>
      <c r="Q4868" s="66" t="str">
        <f>+HYPERLINK(Tabla1[[#This Row],[PAG]])</f>
        <v>https://todomusica.com.ar/productos-sin-categorias-de-netsuite/339-k1027.html</v>
      </c>
      <c r="R4868" s="67"/>
      <c r="S4868" s="68"/>
      <c r="T4868" s="69"/>
      <c r="U4868" s="69"/>
      <c r="V4868" s="69"/>
      <c r="W4868" s="69"/>
      <c r="X4868" s="69"/>
      <c r="Y4868" s="35"/>
      <c r="Z4868" s="35" t="s">
        <v>28273</v>
      </c>
      <c r="AA4868" s="36">
        <v>1</v>
      </c>
      <c r="AB4868" s="35" t="s">
        <v>27</v>
      </c>
      <c r="AC4868" s="35" t="str">
        <f>+IF(Tabla1[[#This Row],[STK]]="no","Sin STK", "STK disponible")</f>
        <v>Sin STK</v>
      </c>
      <c r="AD4868" s="35">
        <f>+I4868*J4868</f>
        <v>0</v>
      </c>
      <c r="AE4868" s="35">
        <f>+I4868*K4868</f>
        <v>0</v>
      </c>
      <c r="AF4868" s="36">
        <f>IF(Tabla1[[#This Row],[ref pack]]=1,Tabla1[[#This Row],[Pedido]],LCM(Tabla1[[#This Row],[MC VIEJO]],Tabla1[[#This Row],[Pedido]]))</f>
        <v>1</v>
      </c>
      <c r="AG4868" s="36">
        <f>+VLOOKUP(Tabla1[[#This Row],[Artículo]],'.'!$B$2:$D$11481,3,)</f>
        <v>1</v>
      </c>
      <c r="AH4868" s="37" t="str">
        <f>+IFERROR(SEARCH("pack",Tabla1[[#This Row],[PACK]]),"")</f>
        <v/>
      </c>
    </row>
    <row r="4869" spans="1:34" ht="24" customHeight="1" x14ac:dyDescent="0.2">
      <c r="A4869" s="50" t="s">
        <v>8807</v>
      </c>
      <c r="B4869" s="60" t="s">
        <v>9330</v>
      </c>
      <c r="C4869" s="61" t="s">
        <v>9331</v>
      </c>
      <c r="D4869" s="52" t="s">
        <v>27</v>
      </c>
      <c r="E4869" s="53">
        <v>403143.38</v>
      </c>
      <c r="F4869" s="23" t="str">
        <f>+IFERROR(VLOOKUP(Tabla1[[#This Row],[Artículo]],'..'!$B$2:$D$569000,3,),"")</f>
        <v/>
      </c>
      <c r="G4869" s="24" t="str">
        <f>IF(H4869=AF4869,"", "Error MC")</f>
        <v>Error MC</v>
      </c>
      <c r="H4869" s="62"/>
      <c r="I4869" s="54">
        <f>+Tabla1[[#This Row],[MC]]*Tabla1[[#This Row],[Pedido]]*Tabla1[[#This Row],[PVC ]]</f>
        <v>0</v>
      </c>
      <c r="J4869" s="26">
        <v>0.21</v>
      </c>
      <c r="K4869" s="63"/>
      <c r="L4869" s="28" t="s">
        <v>17</v>
      </c>
      <c r="M4869" s="53">
        <v>707315.05900000001</v>
      </c>
      <c r="N4869" s="64" t="str">
        <f>+IF(Tabla1[[#This Row],[F PMPI]]="SÍ","No","Sí")</f>
        <v>Sí</v>
      </c>
      <c r="O4869" s="65">
        <f>+Tabla1[[#This Row],[PVL]]*1.055</f>
        <v>746217.38724499999</v>
      </c>
      <c r="P4869" s="65">
        <f>+Tabla1[[#This Row],[PVL]]*1.43</f>
        <v>1011460.53437</v>
      </c>
      <c r="Q4869" s="66" t="str">
        <f>+HYPERLINK(Tabla1[[#This Row],[PAG]])</f>
        <v>https://todomusica.com.ar/productos-sin-categorias-de-netsuite/5687-404.html</v>
      </c>
      <c r="R4869" s="67"/>
      <c r="S4869" s="68"/>
      <c r="T4869" s="69"/>
      <c r="U4869" s="69"/>
      <c r="V4869" s="69"/>
      <c r="W4869" s="69"/>
      <c r="X4869" s="69"/>
      <c r="Y4869" s="35"/>
      <c r="Z4869" s="35" t="s">
        <v>28274</v>
      </c>
      <c r="AA4869" s="36">
        <v>1</v>
      </c>
      <c r="AB4869" s="35" t="s">
        <v>27</v>
      </c>
      <c r="AC4869" s="35" t="str">
        <f>+IF(Tabla1[[#This Row],[STK]]="no","Sin STK", "STK disponible")</f>
        <v>Sin STK</v>
      </c>
      <c r="AD4869" s="35">
        <f>+I4869*J4869</f>
        <v>0</v>
      </c>
      <c r="AE4869" s="35">
        <f>+I4869*K4869</f>
        <v>0</v>
      </c>
      <c r="AF4869" s="36">
        <f>IF(Tabla1[[#This Row],[ref pack]]=1,Tabla1[[#This Row],[Pedido]],LCM(Tabla1[[#This Row],[MC VIEJO]],Tabla1[[#This Row],[Pedido]]))</f>
        <v>1</v>
      </c>
      <c r="AG4869" s="36">
        <f>+VLOOKUP(Tabla1[[#This Row],[Artículo]],'.'!$B$2:$D$11481,3,)</f>
        <v>1</v>
      </c>
      <c r="AH4869" s="37" t="str">
        <f>+IFERROR(SEARCH("pack",Tabla1[[#This Row],[PACK]]),"")</f>
        <v/>
      </c>
    </row>
    <row r="4870" spans="1:34" ht="24" customHeight="1" x14ac:dyDescent="0.2">
      <c r="A4870" s="50" t="s">
        <v>8807</v>
      </c>
      <c r="B4870" s="60" t="s">
        <v>9332</v>
      </c>
      <c r="C4870" s="61" t="s">
        <v>24259</v>
      </c>
      <c r="D4870" s="52" t="s">
        <v>27</v>
      </c>
      <c r="E4870" s="53">
        <v>578112.59</v>
      </c>
      <c r="F4870" s="23" t="str">
        <f>+IFERROR(VLOOKUP(Tabla1[[#This Row],[Artículo]],'..'!$B$2:$D$569000,3,),"")</f>
        <v/>
      </c>
      <c r="G4870" s="24" t="str">
        <f>IF(H4870=AF4870,"", "Error MC")</f>
        <v>Error MC</v>
      </c>
      <c r="H4870" s="62"/>
      <c r="I4870" s="54">
        <f>+Tabla1[[#This Row],[MC]]*Tabla1[[#This Row],[Pedido]]*Tabla1[[#This Row],[PVC ]]</f>
        <v>0</v>
      </c>
      <c r="J4870" s="26">
        <v>0.21</v>
      </c>
      <c r="K4870" s="63"/>
      <c r="L4870" s="28" t="s">
        <v>17</v>
      </c>
      <c r="M4870" s="53">
        <v>1014298.545</v>
      </c>
      <c r="N4870" s="64" t="str">
        <f>+IF(Tabla1[[#This Row],[F PMPI]]="SÍ","No","Sí")</f>
        <v>Sí</v>
      </c>
      <c r="O4870" s="65">
        <f>+Tabla1[[#This Row],[PVL]]*1.055</f>
        <v>1070084.9649749999</v>
      </c>
      <c r="P4870" s="65">
        <f>+Tabla1[[#This Row],[PVL]]*1.43</f>
        <v>1450446.9193500001</v>
      </c>
      <c r="Q4870" s="66" t="str">
        <f>+HYPERLINK(Tabla1[[#This Row],[PAG]])</f>
        <v>https://todomusica.com.ar/productos-sin-categorias-de-netsuite/6033-k1060.html</v>
      </c>
      <c r="R4870" s="67"/>
      <c r="S4870" s="68"/>
      <c r="T4870" s="69"/>
      <c r="U4870" s="69"/>
      <c r="V4870" s="69"/>
      <c r="W4870" s="69"/>
      <c r="X4870" s="69"/>
      <c r="Y4870" s="35"/>
      <c r="Z4870" s="35" t="s">
        <v>28275</v>
      </c>
      <c r="AA4870" s="36">
        <v>1</v>
      </c>
      <c r="AB4870" s="35" t="s">
        <v>27</v>
      </c>
      <c r="AC4870" s="35" t="str">
        <f>+IF(Tabla1[[#This Row],[STK]]="no","Sin STK", "STK disponible")</f>
        <v>Sin STK</v>
      </c>
      <c r="AD4870" s="35">
        <f>+I4870*J4870</f>
        <v>0</v>
      </c>
      <c r="AE4870" s="35">
        <f>+I4870*K4870</f>
        <v>0</v>
      </c>
      <c r="AF4870" s="36">
        <f>IF(Tabla1[[#This Row],[ref pack]]=1,Tabla1[[#This Row],[Pedido]],LCM(Tabla1[[#This Row],[MC VIEJO]],Tabla1[[#This Row],[Pedido]]))</f>
        <v>1</v>
      </c>
      <c r="AG4870" s="36">
        <f>+VLOOKUP(Tabla1[[#This Row],[Artículo]],'.'!$B$2:$D$11481,3,)</f>
        <v>1</v>
      </c>
      <c r="AH4870" s="37" t="str">
        <f>+IFERROR(SEARCH("pack",Tabla1[[#This Row],[PACK]]),"")</f>
        <v/>
      </c>
    </row>
    <row r="4871" spans="1:34" ht="24" customHeight="1" x14ac:dyDescent="0.2">
      <c r="A4871" s="50" t="s">
        <v>8807</v>
      </c>
      <c r="B4871" s="60" t="s">
        <v>9334</v>
      </c>
      <c r="C4871" s="61" t="s">
        <v>9335</v>
      </c>
      <c r="D4871" s="52" t="s">
        <v>27</v>
      </c>
      <c r="E4871" s="53">
        <v>343869.68</v>
      </c>
      <c r="F4871" s="23" t="str">
        <f>+IFERROR(VLOOKUP(Tabla1[[#This Row],[Artículo]],'..'!$B$2:$D$569000,3,),"")</f>
        <v/>
      </c>
      <c r="G4871" s="24" t="str">
        <f>IF(H4871=AF4871,"", "Error MC")</f>
        <v>Error MC</v>
      </c>
      <c r="H4871" s="62"/>
      <c r="I4871" s="54">
        <f>+Tabla1[[#This Row],[MC]]*Tabla1[[#This Row],[Pedido]]*Tabla1[[#This Row],[PVC ]]</f>
        <v>0</v>
      </c>
      <c r="J4871" s="26">
        <v>0.21</v>
      </c>
      <c r="K4871" s="63"/>
      <c r="L4871" s="28" t="s">
        <v>17</v>
      </c>
      <c r="M4871" s="53">
        <v>603319.35800000001</v>
      </c>
      <c r="N4871" s="64" t="str">
        <f>+IF(Tabla1[[#This Row],[F PMPI]]="SÍ","No","Sí")</f>
        <v>Sí</v>
      </c>
      <c r="O4871" s="65">
        <f>+Tabla1[[#This Row],[PVL]]*1.055</f>
        <v>636501.92268999992</v>
      </c>
      <c r="P4871" s="65">
        <f>+Tabla1[[#This Row],[PVL]]*1.43</f>
        <v>862746.68193999992</v>
      </c>
      <c r="Q4871" s="66" t="str">
        <f>+HYPERLINK(Tabla1[[#This Row],[PAG]])</f>
        <v>https://todomusica.com.ar/productos-sin-categorias-de-netsuite/3779-k1065.html</v>
      </c>
      <c r="R4871" s="67"/>
      <c r="S4871" s="68"/>
      <c r="T4871" s="69"/>
      <c r="U4871" s="69"/>
      <c r="V4871" s="69"/>
      <c r="W4871" s="69"/>
      <c r="X4871" s="69"/>
      <c r="Y4871" s="35"/>
      <c r="Z4871" s="35" t="s">
        <v>28276</v>
      </c>
      <c r="AA4871" s="36">
        <v>1</v>
      </c>
      <c r="AB4871" s="35" t="s">
        <v>27</v>
      </c>
      <c r="AC4871" s="35" t="str">
        <f>+IF(Tabla1[[#This Row],[STK]]="no","Sin STK", "STK disponible")</f>
        <v>Sin STK</v>
      </c>
      <c r="AD4871" s="35">
        <f>+I4871*J4871</f>
        <v>0</v>
      </c>
      <c r="AE4871" s="35">
        <f>+I4871*K4871</f>
        <v>0</v>
      </c>
      <c r="AF4871" s="36">
        <f>IF(Tabla1[[#This Row],[ref pack]]=1,Tabla1[[#This Row],[Pedido]],LCM(Tabla1[[#This Row],[MC VIEJO]],Tabla1[[#This Row],[Pedido]]))</f>
        <v>1</v>
      </c>
      <c r="AG4871" s="36">
        <f>+VLOOKUP(Tabla1[[#This Row],[Artículo]],'.'!$B$2:$D$11481,3,)</f>
        <v>1</v>
      </c>
      <c r="AH4871" s="37" t="str">
        <f>+IFERROR(SEARCH("pack",Tabla1[[#This Row],[PACK]]),"")</f>
        <v/>
      </c>
    </row>
    <row r="4872" spans="1:34" ht="24" customHeight="1" x14ac:dyDescent="0.2">
      <c r="A4872" s="50" t="s">
        <v>8807</v>
      </c>
      <c r="B4872" s="60" t="s">
        <v>9336</v>
      </c>
      <c r="C4872" s="61" t="s">
        <v>9337</v>
      </c>
      <c r="D4872" s="52" t="s">
        <v>9842</v>
      </c>
      <c r="E4872" s="53">
        <v>419866.85</v>
      </c>
      <c r="F4872" s="23" t="str">
        <f>+IFERROR(VLOOKUP(Tabla1[[#This Row],[Artículo]],'..'!$B$2:$D$569000,3,),"")</f>
        <v/>
      </c>
      <c r="G4872" s="24" t="str">
        <f>IF(H4872=AF4872,"", "Error MC")</f>
        <v>Error MC</v>
      </c>
      <c r="H4872" s="62"/>
      <c r="I4872" s="54">
        <f>+Tabla1[[#This Row],[MC]]*Tabla1[[#This Row],[Pedido]]*Tabla1[[#This Row],[PVC ]]</f>
        <v>0</v>
      </c>
      <c r="J4872" s="26">
        <v>0.21</v>
      </c>
      <c r="K4872" s="63"/>
      <c r="L4872" s="28" t="s">
        <v>17</v>
      </c>
      <c r="M4872" s="53">
        <v>736656.38500000001</v>
      </c>
      <c r="N4872" s="64" t="str">
        <f>+IF(Tabla1[[#This Row],[F PMPI]]="SÍ","No","Sí")</f>
        <v>Sí</v>
      </c>
      <c r="O4872" s="65">
        <f>+Tabla1[[#This Row],[PVL]]*1.055</f>
        <v>777172.48617499997</v>
      </c>
      <c r="P4872" s="65">
        <f>+Tabla1[[#This Row],[PVL]]*1.43</f>
        <v>1053418.6305499999</v>
      </c>
      <c r="Q4872" s="66" t="str">
        <f>+HYPERLINK(Tabla1[[#This Row],[PAG]])</f>
        <v>https://todomusica.com.ar/platillos/3780-k1066.html</v>
      </c>
      <c r="R4872" s="67"/>
      <c r="S4872" s="68"/>
      <c r="T4872" s="69"/>
      <c r="U4872" s="69"/>
      <c r="V4872" s="69"/>
      <c r="W4872" s="69"/>
      <c r="X4872" s="69"/>
      <c r="Y4872" s="35"/>
      <c r="Z4872" s="35" t="s">
        <v>28277</v>
      </c>
      <c r="AA4872" s="36">
        <v>1</v>
      </c>
      <c r="AB4872" s="35" t="s">
        <v>27</v>
      </c>
      <c r="AC4872" s="35" t="str">
        <f>+IF(Tabla1[[#This Row],[STK]]="no","Sin STK", "STK disponible")</f>
        <v>STK disponible</v>
      </c>
      <c r="AD4872" s="35">
        <f>+I4872*J4872</f>
        <v>0</v>
      </c>
      <c r="AE4872" s="35">
        <f>+I4872*K4872</f>
        <v>0</v>
      </c>
      <c r="AF4872" s="36">
        <f>IF(Tabla1[[#This Row],[ref pack]]=1,Tabla1[[#This Row],[Pedido]],LCM(Tabla1[[#This Row],[MC VIEJO]],Tabla1[[#This Row],[Pedido]]))</f>
        <v>1</v>
      </c>
      <c r="AG4872" s="36">
        <f>+VLOOKUP(Tabla1[[#This Row],[Artículo]],'.'!$B$2:$D$11481,3,)</f>
        <v>1</v>
      </c>
      <c r="AH4872" s="37" t="str">
        <f>+IFERROR(SEARCH("pack",Tabla1[[#This Row],[PACK]]),"")</f>
        <v/>
      </c>
    </row>
    <row r="4873" spans="1:34" ht="24" customHeight="1" x14ac:dyDescent="0.2">
      <c r="A4873" s="50" t="s">
        <v>8807</v>
      </c>
      <c r="B4873" s="60" t="s">
        <v>9338</v>
      </c>
      <c r="C4873" s="61" t="s">
        <v>9339</v>
      </c>
      <c r="D4873" s="52" t="s">
        <v>27</v>
      </c>
      <c r="E4873" s="53">
        <v>468554.44</v>
      </c>
      <c r="F4873" s="23" t="str">
        <f>+IFERROR(VLOOKUP(Tabla1[[#This Row],[Artículo]],'..'!$B$2:$D$569000,3,),"")</f>
        <v/>
      </c>
      <c r="G4873" s="24" t="str">
        <f>IF(H4873=AF4873,"", "Error MC")</f>
        <v>Error MC</v>
      </c>
      <c r="H4873" s="62"/>
      <c r="I4873" s="54">
        <f>+Tabla1[[#This Row],[MC]]*Tabla1[[#This Row],[Pedido]]*Tabla1[[#This Row],[PVC ]]</f>
        <v>0</v>
      </c>
      <c r="J4873" s="26">
        <v>0.21</v>
      </c>
      <c r="K4873" s="63"/>
      <c r="L4873" s="28" t="s">
        <v>17</v>
      </c>
      <c r="M4873" s="53">
        <v>822078.76699999999</v>
      </c>
      <c r="N4873" s="64" t="str">
        <f>+IF(Tabla1[[#This Row],[F PMPI]]="SÍ","No","Sí")</f>
        <v>Sí</v>
      </c>
      <c r="O4873" s="65">
        <f>+Tabla1[[#This Row],[PVL]]*1.055</f>
        <v>867293.09918499994</v>
      </c>
      <c r="P4873" s="65">
        <f>+Tabla1[[#This Row],[PVL]]*1.43</f>
        <v>1175572.6368100001</v>
      </c>
      <c r="Q4873" s="66" t="str">
        <f>+HYPERLINK(Tabla1[[#This Row],[PAG]])</f>
        <v>https://todomusica.com.ar/productos-sin-categorias-de-netsuite/3781-k1067.html</v>
      </c>
      <c r="R4873" s="67"/>
      <c r="S4873" s="68"/>
      <c r="T4873" s="69"/>
      <c r="U4873" s="69"/>
      <c r="V4873" s="69"/>
      <c r="W4873" s="69"/>
      <c r="X4873" s="69"/>
      <c r="Y4873" s="35"/>
      <c r="Z4873" s="35" t="s">
        <v>28278</v>
      </c>
      <c r="AA4873" s="36">
        <v>1</v>
      </c>
      <c r="AB4873" s="35" t="s">
        <v>27</v>
      </c>
      <c r="AC4873" s="35" t="str">
        <f>+IF(Tabla1[[#This Row],[STK]]="no","Sin STK", "STK disponible")</f>
        <v>Sin STK</v>
      </c>
      <c r="AD4873" s="35">
        <f>+I4873*J4873</f>
        <v>0</v>
      </c>
      <c r="AE4873" s="35">
        <f>+I4873*K4873</f>
        <v>0</v>
      </c>
      <c r="AF4873" s="36">
        <f>IF(Tabla1[[#This Row],[ref pack]]=1,Tabla1[[#This Row],[Pedido]],LCM(Tabla1[[#This Row],[MC VIEJO]],Tabla1[[#This Row],[Pedido]]))</f>
        <v>1</v>
      </c>
      <c r="AG4873" s="36">
        <f>+VLOOKUP(Tabla1[[#This Row],[Artículo]],'.'!$B$2:$D$11481,3,)</f>
        <v>1</v>
      </c>
      <c r="AH4873" s="37" t="str">
        <f>+IFERROR(SEARCH("pack",Tabla1[[#This Row],[PACK]]),"")</f>
        <v/>
      </c>
    </row>
    <row r="4874" spans="1:34" ht="24" customHeight="1" x14ac:dyDescent="0.2">
      <c r="A4874" s="50" t="s">
        <v>8807</v>
      </c>
      <c r="B4874" s="60" t="s">
        <v>9340</v>
      </c>
      <c r="C4874" s="61" t="s">
        <v>9341</v>
      </c>
      <c r="D4874" s="52" t="s">
        <v>27</v>
      </c>
      <c r="E4874" s="53">
        <v>511173.06</v>
      </c>
      <c r="F4874" s="23" t="str">
        <f>+IFERROR(VLOOKUP(Tabla1[[#This Row],[Artículo]],'..'!$B$2:$D$569000,3,),"")</f>
        <v/>
      </c>
      <c r="G4874" s="24" t="str">
        <f>IF(H4874=AF4874,"", "Error MC")</f>
        <v>Error MC</v>
      </c>
      <c r="H4874" s="62"/>
      <c r="I4874" s="54">
        <f>+Tabla1[[#This Row],[MC]]*Tabla1[[#This Row],[Pedido]]*Tabla1[[#This Row],[PVC ]]</f>
        <v>0</v>
      </c>
      <c r="J4874" s="26">
        <v>0.21</v>
      </c>
      <c r="K4874" s="63"/>
      <c r="L4874" s="28" t="s">
        <v>17</v>
      </c>
      <c r="M4874" s="53">
        <v>896853.13699999999</v>
      </c>
      <c r="N4874" s="64" t="str">
        <f>+IF(Tabla1[[#This Row],[F PMPI]]="SÍ","No","Sí")</f>
        <v>Sí</v>
      </c>
      <c r="O4874" s="65">
        <f>+Tabla1[[#This Row],[PVL]]*1.055</f>
        <v>946180.05953499989</v>
      </c>
      <c r="P4874" s="65">
        <f>+Tabla1[[#This Row],[PVL]]*1.43</f>
        <v>1282499.9859099998</v>
      </c>
      <c r="Q4874" s="66" t="str">
        <f>+HYPERLINK(Tabla1[[#This Row],[PAG]])</f>
        <v>https://todomusica.com.ar/productos-sin-categorias-de-netsuite/3782-k1068.html</v>
      </c>
      <c r="R4874" s="67"/>
      <c r="S4874" s="68"/>
      <c r="T4874" s="69"/>
      <c r="U4874" s="69"/>
      <c r="V4874" s="69"/>
      <c r="W4874" s="69"/>
      <c r="X4874" s="69"/>
      <c r="Y4874" s="35"/>
      <c r="Z4874" s="35" t="s">
        <v>28279</v>
      </c>
      <c r="AA4874" s="36">
        <v>1</v>
      </c>
      <c r="AB4874" s="35" t="s">
        <v>27</v>
      </c>
      <c r="AC4874" s="35" t="str">
        <f>+IF(Tabla1[[#This Row],[STK]]="no","Sin STK", "STK disponible")</f>
        <v>Sin STK</v>
      </c>
      <c r="AD4874" s="35">
        <f>+I4874*J4874</f>
        <v>0</v>
      </c>
      <c r="AE4874" s="35">
        <f>+I4874*K4874</f>
        <v>0</v>
      </c>
      <c r="AF4874" s="36">
        <f>IF(Tabla1[[#This Row],[ref pack]]=1,Tabla1[[#This Row],[Pedido]],LCM(Tabla1[[#This Row],[MC VIEJO]],Tabla1[[#This Row],[Pedido]]))</f>
        <v>1</v>
      </c>
      <c r="AG4874" s="36">
        <f>+VLOOKUP(Tabla1[[#This Row],[Artículo]],'.'!$B$2:$D$11481,3,)</f>
        <v>1</v>
      </c>
      <c r="AH4874" s="37" t="str">
        <f>+IFERROR(SEARCH("pack",Tabla1[[#This Row],[PACK]]),"")</f>
        <v/>
      </c>
    </row>
    <row r="4875" spans="1:34" ht="24" customHeight="1" x14ac:dyDescent="0.2">
      <c r="A4875" s="50" t="s">
        <v>8807</v>
      </c>
      <c r="B4875" s="60" t="s">
        <v>9342</v>
      </c>
      <c r="C4875" s="61" t="s">
        <v>9343</v>
      </c>
      <c r="D4875" s="52" t="s">
        <v>27</v>
      </c>
      <c r="E4875" s="53">
        <v>541585.59</v>
      </c>
      <c r="F4875" s="23" t="str">
        <f>+IFERROR(VLOOKUP(Tabla1[[#This Row],[Artículo]],'..'!$B$2:$D$569000,3,),"")</f>
        <v/>
      </c>
      <c r="G4875" s="24" t="str">
        <f>IF(H4875=AF4875,"", "Error MC")</f>
        <v>Error MC</v>
      </c>
      <c r="H4875" s="62"/>
      <c r="I4875" s="54">
        <f>+Tabla1[[#This Row],[MC]]*Tabla1[[#This Row],[Pedido]]*Tabla1[[#This Row],[PVC ]]</f>
        <v>0</v>
      </c>
      <c r="J4875" s="26">
        <v>0.21</v>
      </c>
      <c r="K4875" s="63"/>
      <c r="L4875" s="28" t="s">
        <v>17</v>
      </c>
      <c r="M4875" s="53">
        <v>950211.92299999995</v>
      </c>
      <c r="N4875" s="64" t="str">
        <f>+IF(Tabla1[[#This Row],[F PMPI]]="SÍ","No","Sí")</f>
        <v>Sí</v>
      </c>
      <c r="O4875" s="65">
        <f>+Tabla1[[#This Row],[PVL]]*1.055</f>
        <v>1002473.5787649999</v>
      </c>
      <c r="P4875" s="65">
        <f>+Tabla1[[#This Row],[PVL]]*1.43</f>
        <v>1358803.0498899999</v>
      </c>
      <c r="Q4875" s="66" t="str">
        <f>+HYPERLINK(Tabla1[[#This Row],[PAG]])</f>
        <v>https://todomusica.com.ar/productos-sin-categorias-de-netsuite/5688-404.html</v>
      </c>
      <c r="R4875" s="67"/>
      <c r="S4875" s="68"/>
      <c r="T4875" s="69"/>
      <c r="U4875" s="69"/>
      <c r="V4875" s="69"/>
      <c r="W4875" s="69"/>
      <c r="X4875" s="69"/>
      <c r="Y4875" s="35"/>
      <c r="Z4875" s="35" t="s">
        <v>28280</v>
      </c>
      <c r="AA4875" s="36">
        <v>1</v>
      </c>
      <c r="AB4875" s="35" t="s">
        <v>27</v>
      </c>
      <c r="AC4875" s="35" t="str">
        <f>+IF(Tabla1[[#This Row],[STK]]="no","Sin STK", "STK disponible")</f>
        <v>Sin STK</v>
      </c>
      <c r="AD4875" s="35">
        <f>+I4875*J4875</f>
        <v>0</v>
      </c>
      <c r="AE4875" s="35">
        <f>+I4875*K4875</f>
        <v>0</v>
      </c>
      <c r="AF4875" s="36">
        <f>IF(Tabla1[[#This Row],[ref pack]]=1,Tabla1[[#This Row],[Pedido]],LCM(Tabla1[[#This Row],[MC VIEJO]],Tabla1[[#This Row],[Pedido]]))</f>
        <v>1</v>
      </c>
      <c r="AG4875" s="36">
        <f>+VLOOKUP(Tabla1[[#This Row],[Artículo]],'.'!$B$2:$D$11481,3,)</f>
        <v>1</v>
      </c>
      <c r="AH4875" s="37" t="str">
        <f>+IFERROR(SEARCH("pack",Tabla1[[#This Row],[PACK]]),"")</f>
        <v/>
      </c>
    </row>
    <row r="4876" spans="1:34" ht="24" customHeight="1" x14ac:dyDescent="0.2">
      <c r="A4876" s="50" t="s">
        <v>8807</v>
      </c>
      <c r="B4876" s="60" t="s">
        <v>9344</v>
      </c>
      <c r="C4876" s="61" t="s">
        <v>9345</v>
      </c>
      <c r="D4876" s="52" t="s">
        <v>27</v>
      </c>
      <c r="E4876" s="53">
        <v>693739.78</v>
      </c>
      <c r="F4876" s="23" t="str">
        <f>+IFERROR(VLOOKUP(Tabla1[[#This Row],[Artículo]],'..'!$B$2:$D$569000,3,),"")</f>
        <v/>
      </c>
      <c r="G4876" s="24" t="str">
        <f>IF(H4876=AF4876,"", "Error MC")</f>
        <v>Error MC</v>
      </c>
      <c r="H4876" s="62"/>
      <c r="I4876" s="54">
        <f>+Tabla1[[#This Row],[MC]]*Tabla1[[#This Row],[Pedido]]*Tabla1[[#This Row],[PVC ]]</f>
        <v>0</v>
      </c>
      <c r="J4876" s="26">
        <v>0.21</v>
      </c>
      <c r="K4876" s="63"/>
      <c r="L4876" s="28" t="s">
        <v>17</v>
      </c>
      <c r="M4876" s="53">
        <v>1217166.443</v>
      </c>
      <c r="N4876" s="64" t="str">
        <f>+IF(Tabla1[[#This Row],[F PMPI]]="SÍ","No","Sí")</f>
        <v>Sí</v>
      </c>
      <c r="O4876" s="65">
        <f>+Tabla1[[#This Row],[PVL]]*1.055</f>
        <v>1284110.5973649998</v>
      </c>
      <c r="P4876" s="65">
        <f>+Tabla1[[#This Row],[PVL]]*1.43</f>
        <v>1740548.0134899998</v>
      </c>
      <c r="Q4876" s="66" t="str">
        <f>+HYPERLINK(Tabla1[[#This Row],[PAG]])</f>
        <v>https://todomusica.com.ar/productos-sin-categorias-de-netsuite/6854-k1070.html</v>
      </c>
      <c r="R4876" s="67"/>
      <c r="S4876" s="68"/>
      <c r="T4876" s="69"/>
      <c r="U4876" s="69"/>
      <c r="V4876" s="69"/>
      <c r="W4876" s="69"/>
      <c r="X4876" s="69"/>
      <c r="Y4876" s="35"/>
      <c r="Z4876" s="35" t="s">
        <v>28281</v>
      </c>
      <c r="AA4876" s="36">
        <v>1</v>
      </c>
      <c r="AB4876" s="35" t="s">
        <v>27</v>
      </c>
      <c r="AC4876" s="35" t="str">
        <f>+IF(Tabla1[[#This Row],[STK]]="no","Sin STK", "STK disponible")</f>
        <v>Sin STK</v>
      </c>
      <c r="AD4876" s="35">
        <f>+I4876*J4876</f>
        <v>0</v>
      </c>
      <c r="AE4876" s="35">
        <f>+I4876*K4876</f>
        <v>0</v>
      </c>
      <c r="AF4876" s="36">
        <f>IF(Tabla1[[#This Row],[ref pack]]=1,Tabla1[[#This Row],[Pedido]],LCM(Tabla1[[#This Row],[MC VIEJO]],Tabla1[[#This Row],[Pedido]]))</f>
        <v>1</v>
      </c>
      <c r="AG4876" s="36">
        <f>+VLOOKUP(Tabla1[[#This Row],[Artículo]],'.'!$B$2:$D$11481,3,)</f>
        <v>1</v>
      </c>
      <c r="AH4876" s="37" t="str">
        <f>+IFERROR(SEARCH("pack",Tabla1[[#This Row],[PACK]]),"")</f>
        <v/>
      </c>
    </row>
    <row r="4877" spans="1:34" ht="24" customHeight="1" x14ac:dyDescent="0.2">
      <c r="A4877" s="50" t="s">
        <v>8807</v>
      </c>
      <c r="B4877" s="60" t="s">
        <v>9346</v>
      </c>
      <c r="C4877" s="61" t="s">
        <v>24260</v>
      </c>
      <c r="D4877" s="52" t="s">
        <v>27</v>
      </c>
      <c r="E4877" s="53">
        <v>687648.07</v>
      </c>
      <c r="F4877" s="23" t="str">
        <f>+IFERROR(VLOOKUP(Tabla1[[#This Row],[Artículo]],'..'!$B$2:$D$569000,3,),"")</f>
        <v/>
      </c>
      <c r="G4877" s="24" t="str">
        <f>IF(H4877=AF4877,"", "Error MC")</f>
        <v>Error MC</v>
      </c>
      <c r="H4877" s="62"/>
      <c r="I4877" s="54">
        <f>+Tabla1[[#This Row],[MC]]*Tabla1[[#This Row],[Pedido]]*Tabla1[[#This Row],[PVC ]]</f>
        <v>0</v>
      </c>
      <c r="J4877" s="26">
        <v>0.21</v>
      </c>
      <c r="K4877" s="63"/>
      <c r="L4877" s="28" t="s">
        <v>17</v>
      </c>
      <c r="M4877" s="53">
        <v>1206478.537</v>
      </c>
      <c r="N4877" s="64" t="str">
        <f>+IF(Tabla1[[#This Row],[F PMPI]]="SÍ","No","Sí")</f>
        <v>Sí</v>
      </c>
      <c r="O4877" s="65">
        <f>+Tabla1[[#This Row],[PVL]]*1.055</f>
        <v>1272834.856535</v>
      </c>
      <c r="P4877" s="65">
        <f>+Tabla1[[#This Row],[PVL]]*1.43</f>
        <v>1725264.30791</v>
      </c>
      <c r="Q4877" s="66" t="str">
        <f>+HYPERLINK(Tabla1[[#This Row],[PAG]])</f>
        <v>https://todomusica.com.ar/productos-sin-categorias-de-netsuite/5689-404.html</v>
      </c>
      <c r="R4877" s="67"/>
      <c r="S4877" s="68"/>
      <c r="T4877" s="69"/>
      <c r="U4877" s="69"/>
      <c r="V4877" s="69"/>
      <c r="W4877" s="69"/>
      <c r="X4877" s="69"/>
      <c r="Y4877" s="35"/>
      <c r="Z4877" s="35" t="s">
        <v>28282</v>
      </c>
      <c r="AA4877" s="36">
        <v>1</v>
      </c>
      <c r="AB4877" s="35" t="s">
        <v>27</v>
      </c>
      <c r="AC4877" s="35" t="str">
        <f>+IF(Tabla1[[#This Row],[STK]]="no","Sin STK", "STK disponible")</f>
        <v>Sin STK</v>
      </c>
      <c r="AD4877" s="35">
        <f>+I4877*J4877</f>
        <v>0</v>
      </c>
      <c r="AE4877" s="35">
        <f>+I4877*K4877</f>
        <v>0</v>
      </c>
      <c r="AF4877" s="36">
        <f>IF(Tabla1[[#This Row],[ref pack]]=1,Tabla1[[#This Row],[Pedido]],LCM(Tabla1[[#This Row],[MC VIEJO]],Tabla1[[#This Row],[Pedido]]))</f>
        <v>1</v>
      </c>
      <c r="AG4877" s="36">
        <f>+VLOOKUP(Tabla1[[#This Row],[Artículo]],'.'!$B$2:$D$11481,3,)</f>
        <v>1</v>
      </c>
      <c r="AH4877" s="37" t="str">
        <f>+IFERROR(SEARCH("pack",Tabla1[[#This Row],[PACK]]),"")</f>
        <v/>
      </c>
    </row>
    <row r="4878" spans="1:34" ht="24" customHeight="1" x14ac:dyDescent="0.2">
      <c r="A4878" s="50" t="s">
        <v>8807</v>
      </c>
      <c r="B4878" s="60" t="s">
        <v>9348</v>
      </c>
      <c r="C4878" s="61" t="s">
        <v>9349</v>
      </c>
      <c r="D4878" s="52" t="s">
        <v>27</v>
      </c>
      <c r="E4878" s="53">
        <v>578112.59</v>
      </c>
      <c r="F4878" s="23" t="str">
        <f>+IFERROR(VLOOKUP(Tabla1[[#This Row],[Artículo]],'..'!$B$2:$D$569000,3,),"")</f>
        <v/>
      </c>
      <c r="G4878" s="24" t="str">
        <f>IF(H4878=AF4878,"", "Error MC")</f>
        <v>Error MC</v>
      </c>
      <c r="H4878" s="62"/>
      <c r="I4878" s="54">
        <f>+Tabla1[[#This Row],[MC]]*Tabla1[[#This Row],[Pedido]]*Tabla1[[#This Row],[PVC ]]</f>
        <v>0</v>
      </c>
      <c r="J4878" s="26">
        <v>0.21</v>
      </c>
      <c r="K4878" s="63"/>
      <c r="L4878" s="28" t="s">
        <v>17</v>
      </c>
      <c r="M4878" s="53">
        <v>1014298.545</v>
      </c>
      <c r="N4878" s="64" t="str">
        <f>+IF(Tabla1[[#This Row],[F PMPI]]="SÍ","No","Sí")</f>
        <v>Sí</v>
      </c>
      <c r="O4878" s="65">
        <f>+Tabla1[[#This Row],[PVL]]*1.055</f>
        <v>1070084.9649749999</v>
      </c>
      <c r="P4878" s="65">
        <f>+Tabla1[[#This Row],[PVL]]*1.43</f>
        <v>1450446.9193500001</v>
      </c>
      <c r="Q4878" s="66" t="str">
        <f>+HYPERLINK(Tabla1[[#This Row],[PAG]])</f>
        <v>https://todomusica.com.ar/productos-sin-categorias-de-netsuite/5690-404.html</v>
      </c>
      <c r="R4878" s="67"/>
      <c r="S4878" s="68"/>
      <c r="T4878" s="69"/>
      <c r="U4878" s="69"/>
      <c r="V4878" s="69"/>
      <c r="W4878" s="69"/>
      <c r="X4878" s="69"/>
      <c r="Y4878" s="35"/>
      <c r="Z4878" s="35" t="s">
        <v>28283</v>
      </c>
      <c r="AA4878" s="36">
        <v>1</v>
      </c>
      <c r="AB4878" s="35" t="s">
        <v>27</v>
      </c>
      <c r="AC4878" s="35" t="str">
        <f>+IF(Tabla1[[#This Row],[STK]]="no","Sin STK", "STK disponible")</f>
        <v>Sin STK</v>
      </c>
      <c r="AD4878" s="35">
        <f>+I4878*J4878</f>
        <v>0</v>
      </c>
      <c r="AE4878" s="35">
        <f>+I4878*K4878</f>
        <v>0</v>
      </c>
      <c r="AF4878" s="36">
        <f>IF(Tabla1[[#This Row],[ref pack]]=1,Tabla1[[#This Row],[Pedido]],LCM(Tabla1[[#This Row],[MC VIEJO]],Tabla1[[#This Row],[Pedido]]))</f>
        <v>1</v>
      </c>
      <c r="AG4878" s="36">
        <f>+VLOOKUP(Tabla1[[#This Row],[Artículo]],'.'!$B$2:$D$11481,3,)</f>
        <v>1</v>
      </c>
      <c r="AH4878" s="37" t="str">
        <f>+IFERROR(SEARCH("pack",Tabla1[[#This Row],[PACK]]),"")</f>
        <v/>
      </c>
    </row>
    <row r="4879" spans="1:34" ht="24" customHeight="1" x14ac:dyDescent="0.2">
      <c r="A4879" s="50" t="s">
        <v>8807</v>
      </c>
      <c r="B4879" s="60" t="s">
        <v>9350</v>
      </c>
      <c r="C4879" s="61" t="s">
        <v>9351</v>
      </c>
      <c r="D4879" s="52" t="s">
        <v>27</v>
      </c>
      <c r="E4879" s="53">
        <v>687648.07</v>
      </c>
      <c r="F4879" s="23" t="str">
        <f>+IFERROR(VLOOKUP(Tabla1[[#This Row],[Artículo]],'..'!$B$2:$D$569000,3,),"")</f>
        <v/>
      </c>
      <c r="G4879" s="24" t="str">
        <f>IF(H4879=AF4879,"", "Error MC")</f>
        <v>Error MC</v>
      </c>
      <c r="H4879" s="62"/>
      <c r="I4879" s="54">
        <f>+Tabla1[[#This Row],[MC]]*Tabla1[[#This Row],[Pedido]]*Tabla1[[#This Row],[PVC ]]</f>
        <v>0</v>
      </c>
      <c r="J4879" s="26">
        <v>0.21</v>
      </c>
      <c r="K4879" s="63"/>
      <c r="L4879" s="28" t="s">
        <v>17</v>
      </c>
      <c r="M4879" s="53">
        <v>1206478.537</v>
      </c>
      <c r="N4879" s="64" t="str">
        <f>+IF(Tabla1[[#This Row],[F PMPI]]="SÍ","No","Sí")</f>
        <v>Sí</v>
      </c>
      <c r="O4879" s="65">
        <f>+Tabla1[[#This Row],[PVL]]*1.055</f>
        <v>1272834.856535</v>
      </c>
      <c r="P4879" s="65">
        <f>+Tabla1[[#This Row],[PVL]]*1.43</f>
        <v>1725264.30791</v>
      </c>
      <c r="Q4879" s="66" t="str">
        <f>+HYPERLINK(Tabla1[[#This Row],[PAG]])</f>
        <v>https://todomusica.com.ar/platillos/5691-404.html</v>
      </c>
      <c r="R4879" s="67"/>
      <c r="S4879" s="68"/>
      <c r="T4879" s="69"/>
      <c r="U4879" s="69"/>
      <c r="V4879" s="69"/>
      <c r="W4879" s="69"/>
      <c r="X4879" s="69"/>
      <c r="Y4879" s="35"/>
      <c r="Z4879" s="35" t="s">
        <v>28284</v>
      </c>
      <c r="AA4879" s="36">
        <v>1</v>
      </c>
      <c r="AB4879" s="35" t="s">
        <v>27</v>
      </c>
      <c r="AC4879" s="35" t="str">
        <f>+IF(Tabla1[[#This Row],[STK]]="no","Sin STK", "STK disponible")</f>
        <v>Sin STK</v>
      </c>
      <c r="AD4879" s="35">
        <f>+I4879*J4879</f>
        <v>0</v>
      </c>
      <c r="AE4879" s="35">
        <f>+I4879*K4879</f>
        <v>0</v>
      </c>
      <c r="AF4879" s="36">
        <f>IF(Tabla1[[#This Row],[ref pack]]=1,Tabla1[[#This Row],[Pedido]],LCM(Tabla1[[#This Row],[MC VIEJO]],Tabla1[[#This Row],[Pedido]]))</f>
        <v>1</v>
      </c>
      <c r="AG4879" s="36">
        <f>+VLOOKUP(Tabla1[[#This Row],[Artículo]],'.'!$B$2:$D$11481,3,)</f>
        <v>1</v>
      </c>
      <c r="AH4879" s="37" t="str">
        <f>+IFERROR(SEARCH("pack",Tabla1[[#This Row],[PACK]]),"")</f>
        <v/>
      </c>
    </row>
    <row r="4880" spans="1:34" ht="24" customHeight="1" x14ac:dyDescent="0.2">
      <c r="A4880" s="50" t="s">
        <v>8807</v>
      </c>
      <c r="B4880" s="60" t="s">
        <v>9352</v>
      </c>
      <c r="C4880" s="61" t="s">
        <v>9353</v>
      </c>
      <c r="D4880" s="52" t="s">
        <v>27</v>
      </c>
      <c r="E4880" s="53">
        <v>578112.59</v>
      </c>
      <c r="F4880" s="23" t="str">
        <f>+IFERROR(VLOOKUP(Tabla1[[#This Row],[Artículo]],'..'!$B$2:$D$569000,3,),"")</f>
        <v/>
      </c>
      <c r="G4880" s="24" t="str">
        <f>IF(H4880=AF4880,"", "Error MC")</f>
        <v>Error MC</v>
      </c>
      <c r="H4880" s="62"/>
      <c r="I4880" s="54">
        <f>+Tabla1[[#This Row],[MC]]*Tabla1[[#This Row],[Pedido]]*Tabla1[[#This Row],[PVC ]]</f>
        <v>0</v>
      </c>
      <c r="J4880" s="26">
        <v>0.21</v>
      </c>
      <c r="K4880" s="63"/>
      <c r="L4880" s="28" t="s">
        <v>17</v>
      </c>
      <c r="M4880" s="53">
        <v>1014298.545</v>
      </c>
      <c r="N4880" s="64" t="str">
        <f>+IF(Tabla1[[#This Row],[F PMPI]]="SÍ","No","Sí")</f>
        <v>Sí</v>
      </c>
      <c r="O4880" s="65">
        <f>+Tabla1[[#This Row],[PVL]]*1.055</f>
        <v>1070084.9649749999</v>
      </c>
      <c r="P4880" s="65">
        <f>+Tabla1[[#This Row],[PVL]]*1.43</f>
        <v>1450446.9193500001</v>
      </c>
      <c r="Q4880" s="66" t="str">
        <f>+HYPERLINK(Tabla1[[#This Row],[PAG]])</f>
        <v>https://todomusica.com.ar/productos-sin-categorias-de-netsuite/6855-k1115.html</v>
      </c>
      <c r="R4880" s="67"/>
      <c r="S4880" s="68"/>
      <c r="T4880" s="69"/>
      <c r="U4880" s="69"/>
      <c r="V4880" s="69"/>
      <c r="W4880" s="69"/>
      <c r="X4880" s="69"/>
      <c r="Y4880" s="35"/>
      <c r="Z4880" s="35" t="s">
        <v>28285</v>
      </c>
      <c r="AA4880" s="36">
        <v>1</v>
      </c>
      <c r="AB4880" s="35" t="s">
        <v>27</v>
      </c>
      <c r="AC4880" s="35" t="str">
        <f>+IF(Tabla1[[#This Row],[STK]]="no","Sin STK", "STK disponible")</f>
        <v>Sin STK</v>
      </c>
      <c r="AD4880" s="35">
        <f>+I4880*J4880</f>
        <v>0</v>
      </c>
      <c r="AE4880" s="35">
        <f>+I4880*K4880</f>
        <v>0</v>
      </c>
      <c r="AF4880" s="36">
        <f>IF(Tabla1[[#This Row],[ref pack]]=1,Tabla1[[#This Row],[Pedido]],LCM(Tabla1[[#This Row],[MC VIEJO]],Tabla1[[#This Row],[Pedido]]))</f>
        <v>1</v>
      </c>
      <c r="AG4880" s="36">
        <f>+VLOOKUP(Tabla1[[#This Row],[Artículo]],'.'!$B$2:$D$11481,3,)</f>
        <v>1</v>
      </c>
      <c r="AH4880" s="37" t="str">
        <f>+IFERROR(SEARCH("pack",Tabla1[[#This Row],[PACK]]),"")</f>
        <v/>
      </c>
    </row>
    <row r="4881" spans="1:34" ht="24" customHeight="1" x14ac:dyDescent="0.2">
      <c r="A4881" s="50" t="s">
        <v>8807</v>
      </c>
      <c r="B4881" s="60" t="s">
        <v>9354</v>
      </c>
      <c r="C4881" s="61" t="s">
        <v>9355</v>
      </c>
      <c r="D4881" s="52" t="s">
        <v>27</v>
      </c>
      <c r="E4881" s="53">
        <v>687648.07</v>
      </c>
      <c r="F4881" s="23" t="str">
        <f>+IFERROR(VLOOKUP(Tabla1[[#This Row],[Artículo]],'..'!$B$2:$D$569000,3,),"")</f>
        <v/>
      </c>
      <c r="G4881" s="24" t="str">
        <f>IF(H4881=AF4881,"", "Error MC")</f>
        <v>Error MC</v>
      </c>
      <c r="H4881" s="62"/>
      <c r="I4881" s="54">
        <f>+Tabla1[[#This Row],[MC]]*Tabla1[[#This Row],[Pedido]]*Tabla1[[#This Row],[PVC ]]</f>
        <v>0</v>
      </c>
      <c r="J4881" s="26">
        <v>0.21</v>
      </c>
      <c r="K4881" s="63"/>
      <c r="L4881" s="28" t="s">
        <v>17</v>
      </c>
      <c r="M4881" s="53">
        <v>1206478.537</v>
      </c>
      <c r="N4881" s="64" t="str">
        <f>+IF(Tabla1[[#This Row],[F PMPI]]="SÍ","No","Sí")</f>
        <v>Sí</v>
      </c>
      <c r="O4881" s="65">
        <f>+Tabla1[[#This Row],[PVL]]*1.055</f>
        <v>1272834.856535</v>
      </c>
      <c r="P4881" s="65">
        <f>+Tabla1[[#This Row],[PVL]]*1.43</f>
        <v>1725264.30791</v>
      </c>
      <c r="Q4881" s="66" t="str">
        <f>+HYPERLINK(Tabla1[[#This Row],[PAG]])</f>
        <v>https://todomusica.com.ar/productos-sin-categorias-de-netsuite/5692-404.html</v>
      </c>
      <c r="R4881" s="67"/>
      <c r="S4881" s="68"/>
      <c r="T4881" s="69"/>
      <c r="U4881" s="69"/>
      <c r="V4881" s="69"/>
      <c r="W4881" s="69"/>
      <c r="X4881" s="69"/>
      <c r="Y4881" s="35"/>
      <c r="Z4881" s="35" t="s">
        <v>28286</v>
      </c>
      <c r="AA4881" s="36">
        <v>1</v>
      </c>
      <c r="AB4881" s="35" t="s">
        <v>27</v>
      </c>
      <c r="AC4881" s="35" t="str">
        <f>+IF(Tabla1[[#This Row],[STK]]="no","Sin STK", "STK disponible")</f>
        <v>Sin STK</v>
      </c>
      <c r="AD4881" s="35">
        <f>+I4881*J4881</f>
        <v>0</v>
      </c>
      <c r="AE4881" s="35">
        <f>+I4881*K4881</f>
        <v>0</v>
      </c>
      <c r="AF4881" s="36">
        <f>IF(Tabla1[[#This Row],[ref pack]]=1,Tabla1[[#This Row],[Pedido]],LCM(Tabla1[[#This Row],[MC VIEJO]],Tabla1[[#This Row],[Pedido]]))</f>
        <v>1</v>
      </c>
      <c r="AG4881" s="36">
        <f>+VLOOKUP(Tabla1[[#This Row],[Artículo]],'.'!$B$2:$D$11481,3,)</f>
        <v>1</v>
      </c>
      <c r="AH4881" s="37" t="str">
        <f>+IFERROR(SEARCH("pack",Tabla1[[#This Row],[PACK]]),"")</f>
        <v/>
      </c>
    </row>
    <row r="4882" spans="1:34" ht="24" customHeight="1" x14ac:dyDescent="0.2">
      <c r="A4882" s="50" t="s">
        <v>8807</v>
      </c>
      <c r="B4882" s="60" t="s">
        <v>9356</v>
      </c>
      <c r="C4882" s="61" t="s">
        <v>9357</v>
      </c>
      <c r="D4882" s="52" t="s">
        <v>27</v>
      </c>
      <c r="E4882" s="53">
        <v>578112.59</v>
      </c>
      <c r="F4882" s="23" t="str">
        <f>+IFERROR(VLOOKUP(Tabla1[[#This Row],[Artículo]],'..'!$B$2:$D$569000,3,),"")</f>
        <v/>
      </c>
      <c r="G4882" s="24" t="str">
        <f>IF(H4882=AF4882,"", "Error MC")</f>
        <v>Error MC</v>
      </c>
      <c r="H4882" s="62"/>
      <c r="I4882" s="54">
        <f>+Tabla1[[#This Row],[MC]]*Tabla1[[#This Row],[Pedido]]*Tabla1[[#This Row],[PVC ]]</f>
        <v>0</v>
      </c>
      <c r="J4882" s="26">
        <v>0.21</v>
      </c>
      <c r="K4882" s="63"/>
      <c r="L4882" s="28" t="s">
        <v>17</v>
      </c>
      <c r="M4882" s="53">
        <v>1014298.545</v>
      </c>
      <c r="N4882" s="64" t="str">
        <f>+IF(Tabla1[[#This Row],[F PMPI]]="SÍ","No","Sí")</f>
        <v>Sí</v>
      </c>
      <c r="O4882" s="65">
        <f>+Tabla1[[#This Row],[PVL]]*1.055</f>
        <v>1070084.9649749999</v>
      </c>
      <c r="P4882" s="65">
        <f>+Tabla1[[#This Row],[PVL]]*1.43</f>
        <v>1450446.9193500001</v>
      </c>
      <c r="Q4882" s="66" t="str">
        <f>+HYPERLINK(Tabla1[[#This Row],[PAG]])</f>
        <v>https://todomusica.com.ar/productos-sin-categorias-de-netsuite/5693-404.html</v>
      </c>
      <c r="R4882" s="67"/>
      <c r="S4882" s="68"/>
      <c r="T4882" s="69"/>
      <c r="U4882" s="69"/>
      <c r="V4882" s="69"/>
      <c r="W4882" s="69"/>
      <c r="X4882" s="69"/>
      <c r="Y4882" s="35"/>
      <c r="Z4882" s="35" t="s">
        <v>28287</v>
      </c>
      <c r="AA4882" s="36">
        <v>1</v>
      </c>
      <c r="AB4882" s="35" t="s">
        <v>27</v>
      </c>
      <c r="AC4882" s="35" t="str">
        <f>+IF(Tabla1[[#This Row],[STK]]="no","Sin STK", "STK disponible")</f>
        <v>Sin STK</v>
      </c>
      <c r="AD4882" s="35">
        <f>+I4882*J4882</f>
        <v>0</v>
      </c>
      <c r="AE4882" s="35">
        <f>+I4882*K4882</f>
        <v>0</v>
      </c>
      <c r="AF4882" s="36">
        <f>IF(Tabla1[[#This Row],[ref pack]]=1,Tabla1[[#This Row],[Pedido]],LCM(Tabla1[[#This Row],[MC VIEJO]],Tabla1[[#This Row],[Pedido]]))</f>
        <v>1</v>
      </c>
      <c r="AG4882" s="36">
        <f>+VLOOKUP(Tabla1[[#This Row],[Artículo]],'.'!$B$2:$D$11481,3,)</f>
        <v>1</v>
      </c>
      <c r="AH4882" s="37" t="str">
        <f>+IFERROR(SEARCH("pack",Tabla1[[#This Row],[PACK]]),"")</f>
        <v/>
      </c>
    </row>
    <row r="4883" spans="1:34" ht="24" customHeight="1" x14ac:dyDescent="0.2">
      <c r="A4883" s="50" t="s">
        <v>8807</v>
      </c>
      <c r="B4883" s="60" t="s">
        <v>9358</v>
      </c>
      <c r="C4883" s="61" t="s">
        <v>9359</v>
      </c>
      <c r="D4883" s="52" t="s">
        <v>9842</v>
      </c>
      <c r="E4883" s="53">
        <v>687648.07</v>
      </c>
      <c r="F4883" s="23" t="str">
        <f>+IFERROR(VLOOKUP(Tabla1[[#This Row],[Artículo]],'..'!$B$2:$D$569000,3,),"")</f>
        <v/>
      </c>
      <c r="G4883" s="24" t="str">
        <f>IF(H4883=AF4883,"", "Error MC")</f>
        <v>Error MC</v>
      </c>
      <c r="H4883" s="62"/>
      <c r="I4883" s="54">
        <f>+Tabla1[[#This Row],[MC]]*Tabla1[[#This Row],[Pedido]]*Tabla1[[#This Row],[PVC ]]</f>
        <v>0</v>
      </c>
      <c r="J4883" s="26">
        <v>0.21</v>
      </c>
      <c r="K4883" s="63"/>
      <c r="L4883" s="28" t="s">
        <v>17</v>
      </c>
      <c r="M4883" s="53">
        <v>1206478.537</v>
      </c>
      <c r="N4883" s="64" t="str">
        <f>+IF(Tabla1[[#This Row],[F PMPI]]="SÍ","No","Sí")</f>
        <v>Sí</v>
      </c>
      <c r="O4883" s="65">
        <f>+Tabla1[[#This Row],[PVL]]*1.055</f>
        <v>1272834.856535</v>
      </c>
      <c r="P4883" s="65">
        <f>+Tabla1[[#This Row],[PVL]]*1.43</f>
        <v>1725264.30791</v>
      </c>
      <c r="Q4883" s="66" t="str">
        <f>+HYPERLINK(Tabla1[[#This Row],[PAG]])</f>
        <v>https://todomusica.com.ar/productos-sin-categorias-de-netsuite/3783-k1119.html</v>
      </c>
      <c r="R4883" s="67"/>
      <c r="S4883" s="68"/>
      <c r="T4883" s="69"/>
      <c r="U4883" s="69"/>
      <c r="V4883" s="69"/>
      <c r="W4883" s="69"/>
      <c r="X4883" s="69"/>
      <c r="Y4883" s="35"/>
      <c r="Z4883" s="35" t="s">
        <v>28288</v>
      </c>
      <c r="AA4883" s="36">
        <v>1</v>
      </c>
      <c r="AB4883" s="35" t="s">
        <v>27</v>
      </c>
      <c r="AC4883" s="35" t="str">
        <f>+IF(Tabla1[[#This Row],[STK]]="no","Sin STK", "STK disponible")</f>
        <v>STK disponible</v>
      </c>
      <c r="AD4883" s="35">
        <f>+I4883*J4883</f>
        <v>0</v>
      </c>
      <c r="AE4883" s="35">
        <f>+I4883*K4883</f>
        <v>0</v>
      </c>
      <c r="AF4883" s="36">
        <f>IF(Tabla1[[#This Row],[ref pack]]=1,Tabla1[[#This Row],[Pedido]],LCM(Tabla1[[#This Row],[MC VIEJO]],Tabla1[[#This Row],[Pedido]]))</f>
        <v>1</v>
      </c>
      <c r="AG4883" s="36">
        <f>+VLOOKUP(Tabla1[[#This Row],[Artículo]],'.'!$B$2:$D$11481,3,)</f>
        <v>1</v>
      </c>
      <c r="AH4883" s="37" t="str">
        <f>+IFERROR(SEARCH("pack",Tabla1[[#This Row],[PACK]]),"")</f>
        <v/>
      </c>
    </row>
    <row r="4884" spans="1:34" ht="24" customHeight="1" x14ac:dyDescent="0.2">
      <c r="A4884" s="50" t="s">
        <v>8807</v>
      </c>
      <c r="B4884" s="60" t="s">
        <v>9360</v>
      </c>
      <c r="C4884" s="61" t="s">
        <v>9361</v>
      </c>
      <c r="D4884" s="52" t="s">
        <v>27</v>
      </c>
      <c r="E4884" s="53">
        <v>174239.21</v>
      </c>
      <c r="F4884" s="23" t="str">
        <f>+IFERROR(VLOOKUP(Tabla1[[#This Row],[Artículo]],'..'!$B$2:$D$569000,3,),"")</f>
        <v/>
      </c>
      <c r="G4884" s="24" t="str">
        <f>IF(H4884=AF4884,"", "Error MC")</f>
        <v>Error MC</v>
      </c>
      <c r="H4884" s="62"/>
      <c r="I4884" s="54">
        <f>+Tabla1[[#This Row],[MC]]*Tabla1[[#This Row],[Pedido]]*Tabla1[[#This Row],[PVC ]]</f>
        <v>0</v>
      </c>
      <c r="J4884" s="26">
        <v>0.21</v>
      </c>
      <c r="K4884" s="63"/>
      <c r="L4884" s="28" t="s">
        <v>17</v>
      </c>
      <c r="M4884" s="53">
        <v>305702.68900000001</v>
      </c>
      <c r="N4884" s="64" t="str">
        <f>+IF(Tabla1[[#This Row],[F PMPI]]="SÍ","No","Sí")</f>
        <v>Sí</v>
      </c>
      <c r="O4884" s="65">
        <f>+Tabla1[[#This Row],[PVL]]*1.055</f>
        <v>322516.33689500001</v>
      </c>
      <c r="P4884" s="65">
        <f>+Tabla1[[#This Row],[PVL]]*1.43</f>
        <v>437154.84526999999</v>
      </c>
      <c r="Q4884" s="66" t="str">
        <f>+HYPERLINK(Tabla1[[#This Row],[PAG]])</f>
        <v>https://todomusica.com.ar/productos-sin-categorias-de-netsuite/3784-k1209.html</v>
      </c>
      <c r="R4884" s="67"/>
      <c r="S4884" s="68"/>
      <c r="T4884" s="69"/>
      <c r="U4884" s="69"/>
      <c r="V4884" s="69"/>
      <c r="W4884" s="69"/>
      <c r="X4884" s="69"/>
      <c r="Y4884" s="35"/>
      <c r="Z4884" s="35" t="s">
        <v>28289</v>
      </c>
      <c r="AA4884" s="36">
        <v>1</v>
      </c>
      <c r="AB4884" s="35" t="s">
        <v>27</v>
      </c>
      <c r="AC4884" s="35" t="str">
        <f>+IF(Tabla1[[#This Row],[STK]]="no","Sin STK", "STK disponible")</f>
        <v>Sin STK</v>
      </c>
      <c r="AD4884" s="35">
        <f>+I4884*J4884</f>
        <v>0</v>
      </c>
      <c r="AE4884" s="35">
        <f>+I4884*K4884</f>
        <v>0</v>
      </c>
      <c r="AF4884" s="36">
        <f>IF(Tabla1[[#This Row],[ref pack]]=1,Tabla1[[#This Row],[Pedido]],LCM(Tabla1[[#This Row],[MC VIEJO]],Tabla1[[#This Row],[Pedido]]))</f>
        <v>1</v>
      </c>
      <c r="AG4884" s="36">
        <f>+VLOOKUP(Tabla1[[#This Row],[Artículo]],'.'!$B$2:$D$11481,3,)</f>
        <v>1</v>
      </c>
      <c r="AH4884" s="37" t="str">
        <f>+IFERROR(SEARCH("pack",Tabla1[[#This Row],[PACK]]),"")</f>
        <v/>
      </c>
    </row>
    <row r="4885" spans="1:34" ht="24" customHeight="1" x14ac:dyDescent="0.2">
      <c r="A4885" s="50" t="s">
        <v>8807</v>
      </c>
      <c r="B4885" s="60" t="s">
        <v>9362</v>
      </c>
      <c r="C4885" s="61" t="s">
        <v>9363</v>
      </c>
      <c r="D4885" s="52" t="s">
        <v>27</v>
      </c>
      <c r="E4885" s="53">
        <v>203260.05</v>
      </c>
      <c r="F4885" s="23" t="str">
        <f>+IFERROR(VLOOKUP(Tabla1[[#This Row],[Artículo]],'..'!$B$2:$D$569000,3,),"")</f>
        <v/>
      </c>
      <c r="G4885" s="24" t="str">
        <f>IF(H4885=AF4885,"", "Error MC")</f>
        <v>Error MC</v>
      </c>
      <c r="H4885" s="62"/>
      <c r="I4885" s="54">
        <f>+Tabla1[[#This Row],[MC]]*Tabla1[[#This Row],[Pedido]]*Tabla1[[#This Row],[PVC ]]</f>
        <v>0</v>
      </c>
      <c r="J4885" s="26">
        <v>0.21</v>
      </c>
      <c r="K4885" s="63"/>
      <c r="L4885" s="28" t="s">
        <v>17</v>
      </c>
      <c r="M4885" s="53">
        <v>356619.755</v>
      </c>
      <c r="N4885" s="64" t="str">
        <f>+IF(Tabla1[[#This Row],[F PMPI]]="SÍ","No","Sí")</f>
        <v>Sí</v>
      </c>
      <c r="O4885" s="65">
        <f>+Tabla1[[#This Row],[PVL]]*1.055</f>
        <v>376233.841525</v>
      </c>
      <c r="P4885" s="65">
        <f>+Tabla1[[#This Row],[PVL]]*1.43</f>
        <v>509966.24965000001</v>
      </c>
      <c r="Q4885" s="66" t="str">
        <f>+HYPERLINK(Tabla1[[#This Row],[PAG]])</f>
        <v>https://todomusica.com.ar/productos-sin-categorias-de-netsuite/3785-k1211.html</v>
      </c>
      <c r="R4885" s="67"/>
      <c r="S4885" s="68"/>
      <c r="T4885" s="69"/>
      <c r="U4885" s="69"/>
      <c r="V4885" s="69"/>
      <c r="W4885" s="69"/>
      <c r="X4885" s="69"/>
      <c r="Y4885" s="35"/>
      <c r="Z4885" s="35" t="s">
        <v>28290</v>
      </c>
      <c r="AA4885" s="36">
        <v>1</v>
      </c>
      <c r="AB4885" s="35" t="s">
        <v>27</v>
      </c>
      <c r="AC4885" s="35" t="str">
        <f>+IF(Tabla1[[#This Row],[STK]]="no","Sin STK", "STK disponible")</f>
        <v>Sin STK</v>
      </c>
      <c r="AD4885" s="35">
        <f>+I4885*J4885</f>
        <v>0</v>
      </c>
      <c r="AE4885" s="35">
        <f>+I4885*K4885</f>
        <v>0</v>
      </c>
      <c r="AF4885" s="36">
        <f>IF(Tabla1[[#This Row],[ref pack]]=1,Tabla1[[#This Row],[Pedido]],LCM(Tabla1[[#This Row],[MC VIEJO]],Tabla1[[#This Row],[Pedido]]))</f>
        <v>1</v>
      </c>
      <c r="AG4885" s="36">
        <f>+VLOOKUP(Tabla1[[#This Row],[Artículo]],'.'!$B$2:$D$11481,3,)</f>
        <v>1</v>
      </c>
      <c r="AH4885" s="37" t="str">
        <f>+IFERROR(SEARCH("pack",Tabla1[[#This Row],[PACK]]),"")</f>
        <v/>
      </c>
    </row>
    <row r="4886" spans="1:34" ht="24" customHeight="1" x14ac:dyDescent="0.2">
      <c r="A4886" s="50" t="s">
        <v>8807</v>
      </c>
      <c r="B4886" s="60" t="s">
        <v>9364</v>
      </c>
      <c r="C4886" s="61" t="s">
        <v>9365</v>
      </c>
      <c r="D4886" s="52" t="s">
        <v>27</v>
      </c>
      <c r="E4886" s="53">
        <v>511173.06</v>
      </c>
      <c r="F4886" s="23" t="str">
        <f>+IFERROR(VLOOKUP(Tabla1[[#This Row],[Artículo]],'..'!$B$2:$D$569000,3,),"")</f>
        <v/>
      </c>
      <c r="G4886" s="24" t="str">
        <f>IF(H4886=AF4886,"", "Error MC")</f>
        <v>Error MC</v>
      </c>
      <c r="H4886" s="62"/>
      <c r="I4886" s="54">
        <f>+Tabla1[[#This Row],[MC]]*Tabla1[[#This Row],[Pedido]]*Tabla1[[#This Row],[PVC ]]</f>
        <v>0</v>
      </c>
      <c r="J4886" s="26">
        <v>0.21</v>
      </c>
      <c r="K4886" s="63"/>
      <c r="L4886" s="28" t="s">
        <v>17</v>
      </c>
      <c r="M4886" s="53">
        <v>896853.13699999999</v>
      </c>
      <c r="N4886" s="64" t="str">
        <f>+IF(Tabla1[[#This Row],[F PMPI]]="SÍ","No","Sí")</f>
        <v>Sí</v>
      </c>
      <c r="O4886" s="65">
        <f>+Tabla1[[#This Row],[PVL]]*1.055</f>
        <v>946180.05953499989</v>
      </c>
      <c r="P4886" s="65">
        <f>+Tabla1[[#This Row],[PVL]]*1.43</f>
        <v>1282499.9859099998</v>
      </c>
      <c r="Q4886" s="66" t="str">
        <f>+HYPERLINK(Tabla1[[#This Row],[PAG]])</f>
        <v>https://todomusica.com.ar/productos-sin-categorias-de-netsuite/5694-404.html</v>
      </c>
      <c r="R4886" s="67"/>
      <c r="S4886" s="68"/>
      <c r="T4886" s="69"/>
      <c r="U4886" s="69"/>
      <c r="V4886" s="69"/>
      <c r="W4886" s="69"/>
      <c r="X4886" s="69"/>
      <c r="Y4886" s="35"/>
      <c r="Z4886" s="35" t="s">
        <v>28291</v>
      </c>
      <c r="AA4886" s="36">
        <v>1</v>
      </c>
      <c r="AB4886" s="35" t="s">
        <v>27</v>
      </c>
      <c r="AC4886" s="35" t="str">
        <f>+IF(Tabla1[[#This Row],[STK]]="no","Sin STK", "STK disponible")</f>
        <v>Sin STK</v>
      </c>
      <c r="AD4886" s="35">
        <f>+I4886*J4886</f>
        <v>0</v>
      </c>
      <c r="AE4886" s="35">
        <f>+I4886*K4886</f>
        <v>0</v>
      </c>
      <c r="AF4886" s="36">
        <f>IF(Tabla1[[#This Row],[ref pack]]=1,Tabla1[[#This Row],[Pedido]],LCM(Tabla1[[#This Row],[MC VIEJO]],Tabla1[[#This Row],[Pedido]]))</f>
        <v>1</v>
      </c>
      <c r="AG4886" s="36">
        <f>+VLOOKUP(Tabla1[[#This Row],[Artículo]],'.'!$B$2:$D$11481,3,)</f>
        <v>1</v>
      </c>
      <c r="AH4886" s="37" t="str">
        <f>+IFERROR(SEARCH("pack",Tabla1[[#This Row],[PACK]]),"")</f>
        <v/>
      </c>
    </row>
    <row r="4887" spans="1:34" ht="24" customHeight="1" x14ac:dyDescent="0.2">
      <c r="A4887" s="50" t="s">
        <v>8807</v>
      </c>
      <c r="B4887" s="60" t="s">
        <v>9366</v>
      </c>
      <c r="C4887" s="61" t="s">
        <v>24261</v>
      </c>
      <c r="D4887" s="52" t="s">
        <v>9842</v>
      </c>
      <c r="E4887" s="53">
        <v>255552.23</v>
      </c>
      <c r="F4887" s="23" t="str">
        <f>+IFERROR(VLOOKUP(Tabla1[[#This Row],[Artículo]],'..'!$B$2:$D$569000,3,),"")</f>
        <v/>
      </c>
      <c r="G4887" s="24" t="str">
        <f>IF(H4887=AF4887,"", "Error MC")</f>
        <v>Error MC</v>
      </c>
      <c r="H4887" s="62"/>
      <c r="I4887" s="54">
        <f>+Tabla1[[#This Row],[MC]]*Tabla1[[#This Row],[Pedido]]*Tabla1[[#This Row],[PVC ]]</f>
        <v>0</v>
      </c>
      <c r="J4887" s="26">
        <v>0.21</v>
      </c>
      <c r="K4887" s="63"/>
      <c r="L4887" s="28" t="s">
        <v>17</v>
      </c>
      <c r="M4887" s="53">
        <v>448366.38299999997</v>
      </c>
      <c r="N4887" s="64" t="str">
        <f>+IF(Tabla1[[#This Row],[F PMPI]]="SÍ","No","Sí")</f>
        <v>Sí</v>
      </c>
      <c r="O4887" s="65">
        <f>+Tabla1[[#This Row],[PVL]]*1.055</f>
        <v>473026.53406499996</v>
      </c>
      <c r="P4887" s="65">
        <f>+Tabla1[[#This Row],[PVL]]*1.43</f>
        <v>641163.92768999992</v>
      </c>
      <c r="Q4887" s="66" t="str">
        <f>+HYPERLINK(Tabla1[[#This Row],[PAG]])</f>
        <v>https://todomusica.com.ar/platillos/5695-404.html</v>
      </c>
      <c r="R4887" s="67"/>
      <c r="S4887" s="68"/>
      <c r="T4887" s="69"/>
      <c r="U4887" s="69"/>
      <c r="V4887" s="69"/>
      <c r="W4887" s="69"/>
      <c r="X4887" s="69"/>
      <c r="Y4887" s="35"/>
      <c r="Z4887" s="35" t="s">
        <v>28292</v>
      </c>
      <c r="AA4887" s="36">
        <v>1</v>
      </c>
      <c r="AB4887" s="35" t="s">
        <v>27</v>
      </c>
      <c r="AC4887" s="35" t="str">
        <f>+IF(Tabla1[[#This Row],[STK]]="no","Sin STK", "STK disponible")</f>
        <v>STK disponible</v>
      </c>
      <c r="AD4887" s="35">
        <f>+I4887*J4887</f>
        <v>0</v>
      </c>
      <c r="AE4887" s="35">
        <f>+I4887*K4887</f>
        <v>0</v>
      </c>
      <c r="AF4887" s="36">
        <f>IF(Tabla1[[#This Row],[ref pack]]=1,Tabla1[[#This Row],[Pedido]],LCM(Tabla1[[#This Row],[MC VIEJO]],Tabla1[[#This Row],[Pedido]]))</f>
        <v>1</v>
      </c>
      <c r="AG4887" s="36">
        <f>+VLOOKUP(Tabla1[[#This Row],[Artículo]],'.'!$B$2:$D$11481,3,)</f>
        <v>1</v>
      </c>
      <c r="AH4887" s="37" t="str">
        <f>+IFERROR(SEARCH("pack",Tabla1[[#This Row],[PACK]]),"")</f>
        <v/>
      </c>
    </row>
    <row r="4888" spans="1:34" ht="24" customHeight="1" x14ac:dyDescent="0.2">
      <c r="A4888" s="50" t="s">
        <v>8807</v>
      </c>
      <c r="B4888" s="60" t="s">
        <v>9368</v>
      </c>
      <c r="C4888" s="61" t="s">
        <v>24262</v>
      </c>
      <c r="D4888" s="52" t="s">
        <v>9842</v>
      </c>
      <c r="E4888" s="53">
        <v>255552.23</v>
      </c>
      <c r="F4888" s="23" t="str">
        <f>+IFERROR(VLOOKUP(Tabla1[[#This Row],[Artículo]],'..'!$B$2:$D$569000,3,),"")</f>
        <v/>
      </c>
      <c r="G4888" s="24" t="str">
        <f>IF(H4888=AF4888,"", "Error MC")</f>
        <v>Error MC</v>
      </c>
      <c r="H4888" s="62"/>
      <c r="I4888" s="54">
        <f>+Tabla1[[#This Row],[MC]]*Tabla1[[#This Row],[Pedido]]*Tabla1[[#This Row],[PVC ]]</f>
        <v>0</v>
      </c>
      <c r="J4888" s="26">
        <v>0.21</v>
      </c>
      <c r="K4888" s="63"/>
      <c r="L4888" s="28" t="s">
        <v>17</v>
      </c>
      <c r="M4888" s="53">
        <v>448366.38299999997</v>
      </c>
      <c r="N4888" s="64" t="str">
        <f>+IF(Tabla1[[#This Row],[F PMPI]]="SÍ","No","Sí")</f>
        <v>Sí</v>
      </c>
      <c r="O4888" s="65">
        <f>+Tabla1[[#This Row],[PVL]]*1.055</f>
        <v>473026.53406499996</v>
      </c>
      <c r="P4888" s="65">
        <f>+Tabla1[[#This Row],[PVL]]*1.43</f>
        <v>641163.92768999992</v>
      </c>
      <c r="Q4888" s="66" t="str">
        <f>+HYPERLINK(Tabla1[[#This Row],[PAG]])</f>
        <v>https://todomusica.com.ar/productos-sin-categorias-de-netsuite/5696-404.html</v>
      </c>
      <c r="R4888" s="67"/>
      <c r="S4888" s="68"/>
      <c r="T4888" s="69"/>
      <c r="U4888" s="69"/>
      <c r="V4888" s="69"/>
      <c r="W4888" s="69"/>
      <c r="X4888" s="69"/>
      <c r="Y4888" s="35"/>
      <c r="Z4888" s="35" t="s">
        <v>28293</v>
      </c>
      <c r="AA4888" s="36">
        <v>1</v>
      </c>
      <c r="AB4888" s="35" t="s">
        <v>27</v>
      </c>
      <c r="AC4888" s="35" t="str">
        <f>+IF(Tabla1[[#This Row],[STK]]="no","Sin STK", "STK disponible")</f>
        <v>STK disponible</v>
      </c>
      <c r="AD4888" s="35">
        <f>+I4888*J4888</f>
        <v>0</v>
      </c>
      <c r="AE4888" s="35">
        <f>+I4888*K4888</f>
        <v>0</v>
      </c>
      <c r="AF4888" s="36">
        <f>IF(Tabla1[[#This Row],[ref pack]]=1,Tabla1[[#This Row],[Pedido]],LCM(Tabla1[[#This Row],[MC VIEJO]],Tabla1[[#This Row],[Pedido]]))</f>
        <v>1</v>
      </c>
      <c r="AG4888" s="36">
        <f>+VLOOKUP(Tabla1[[#This Row],[Artículo]],'.'!$B$2:$D$11481,3,)</f>
        <v>1</v>
      </c>
      <c r="AH4888" s="37" t="str">
        <f>+IFERROR(SEARCH("pack",Tabla1[[#This Row],[PACK]]),"")</f>
        <v/>
      </c>
    </row>
    <row r="4889" spans="1:34" ht="24" customHeight="1" x14ac:dyDescent="0.2">
      <c r="A4889" s="50" t="s">
        <v>8807</v>
      </c>
      <c r="B4889" s="60" t="s">
        <v>9370</v>
      </c>
      <c r="C4889" s="61" t="s">
        <v>9371</v>
      </c>
      <c r="D4889" s="52" t="s">
        <v>27</v>
      </c>
      <c r="E4889" s="53">
        <v>336888.21</v>
      </c>
      <c r="F4889" s="23" t="str">
        <f>+IFERROR(VLOOKUP(Tabla1[[#This Row],[Artículo]],'..'!$B$2:$D$569000,3,),"")</f>
        <v/>
      </c>
      <c r="G4889" s="24" t="str">
        <f>IF(H4889=AF4889,"", "Error MC")</f>
        <v>Error MC</v>
      </c>
      <c r="H4889" s="62"/>
      <c r="I4889" s="54">
        <f>+Tabla1[[#This Row],[MC]]*Tabla1[[#This Row],[Pedido]]*Tabla1[[#This Row],[PVC ]]</f>
        <v>0</v>
      </c>
      <c r="J4889" s="26">
        <v>0.21</v>
      </c>
      <c r="K4889" s="63"/>
      <c r="L4889" s="28" t="s">
        <v>17</v>
      </c>
      <c r="M4889" s="53">
        <v>591070.35900000005</v>
      </c>
      <c r="N4889" s="64" t="str">
        <f>+IF(Tabla1[[#This Row],[F PMPI]]="SÍ","No","Sí")</f>
        <v>Sí</v>
      </c>
      <c r="O4889" s="65">
        <f>+Tabla1[[#This Row],[PVL]]*1.055</f>
        <v>623579.22874499997</v>
      </c>
      <c r="P4889" s="65">
        <f>+Tabla1[[#This Row],[PVL]]*1.43</f>
        <v>845230.61337000004</v>
      </c>
      <c r="Q4889" s="66" t="str">
        <f>+HYPERLINK(Tabla1[[#This Row],[PAG]])</f>
        <v>https://todomusica.com.ar/productos-sin-categorias-de-netsuite/3786-k1216.html</v>
      </c>
      <c r="R4889" s="67"/>
      <c r="S4889" s="68"/>
      <c r="T4889" s="69"/>
      <c r="U4889" s="69"/>
      <c r="V4889" s="69"/>
      <c r="W4889" s="69"/>
      <c r="X4889" s="69"/>
      <c r="Y4889" s="35"/>
      <c r="Z4889" s="35" t="s">
        <v>28294</v>
      </c>
      <c r="AA4889" s="36">
        <v>1</v>
      </c>
      <c r="AB4889" s="35" t="s">
        <v>27</v>
      </c>
      <c r="AC4889" s="35" t="str">
        <f>+IF(Tabla1[[#This Row],[STK]]="no","Sin STK", "STK disponible")</f>
        <v>Sin STK</v>
      </c>
      <c r="AD4889" s="35">
        <f>+I4889*J4889</f>
        <v>0</v>
      </c>
      <c r="AE4889" s="35">
        <f>+I4889*K4889</f>
        <v>0</v>
      </c>
      <c r="AF4889" s="36">
        <f>IF(Tabla1[[#This Row],[ref pack]]=1,Tabla1[[#This Row],[Pedido]],LCM(Tabla1[[#This Row],[MC VIEJO]],Tabla1[[#This Row],[Pedido]]))</f>
        <v>1</v>
      </c>
      <c r="AG4889" s="36">
        <f>+VLOOKUP(Tabla1[[#This Row],[Artículo]],'.'!$B$2:$D$11481,3,)</f>
        <v>1</v>
      </c>
      <c r="AH4889" s="37" t="str">
        <f>+IFERROR(SEARCH("pack",Tabla1[[#This Row],[PACK]]),"")</f>
        <v/>
      </c>
    </row>
    <row r="4890" spans="1:34" ht="24" customHeight="1" x14ac:dyDescent="0.2">
      <c r="A4890" s="50" t="s">
        <v>8807</v>
      </c>
      <c r="B4890" s="60" t="s">
        <v>9372</v>
      </c>
      <c r="C4890" s="61" t="s">
        <v>9373</v>
      </c>
      <c r="D4890" s="52" t="s">
        <v>27</v>
      </c>
      <c r="E4890" s="53">
        <v>365931.95</v>
      </c>
      <c r="F4890" s="23" t="str">
        <f>+IFERROR(VLOOKUP(Tabla1[[#This Row],[Artículo]],'..'!$B$2:$D$569000,3,),"")</f>
        <v/>
      </c>
      <c r="G4890" s="24" t="str">
        <f>IF(H4890=AF4890,"", "Error MC")</f>
        <v>Error MC</v>
      </c>
      <c r="H4890" s="62"/>
      <c r="I4890" s="54">
        <f>+Tabla1[[#This Row],[MC]]*Tabla1[[#This Row],[Pedido]]*Tabla1[[#This Row],[PVC ]]</f>
        <v>0</v>
      </c>
      <c r="J4890" s="26">
        <v>0.21</v>
      </c>
      <c r="K4890" s="63"/>
      <c r="L4890" s="28" t="s">
        <v>17</v>
      </c>
      <c r="M4890" s="53">
        <v>642027.60900000005</v>
      </c>
      <c r="N4890" s="64" t="str">
        <f>+IF(Tabla1[[#This Row],[F PMPI]]="SÍ","No","Sí")</f>
        <v>Sí</v>
      </c>
      <c r="O4890" s="65">
        <f>+Tabla1[[#This Row],[PVL]]*1.055</f>
        <v>677339.12749500002</v>
      </c>
      <c r="P4890" s="65">
        <f>+Tabla1[[#This Row],[PVL]]*1.43</f>
        <v>918099.48087000009</v>
      </c>
      <c r="Q4890" s="66" t="str">
        <f>+HYPERLINK(Tabla1[[#This Row],[PAG]])</f>
        <v>https://todomusica.com.ar/productos-sin-categorias-de-netsuite/5697-404.html</v>
      </c>
      <c r="R4890" s="67"/>
      <c r="S4890" s="68"/>
      <c r="T4890" s="69"/>
      <c r="U4890" s="69"/>
      <c r="V4890" s="69"/>
      <c r="W4890" s="69"/>
      <c r="X4890" s="69"/>
      <c r="Y4890" s="35"/>
      <c r="Z4890" s="35" t="s">
        <v>28295</v>
      </c>
      <c r="AA4890" s="36">
        <v>1</v>
      </c>
      <c r="AB4890" s="35" t="s">
        <v>27</v>
      </c>
      <c r="AC4890" s="35" t="str">
        <f>+IF(Tabla1[[#This Row],[STK]]="no","Sin STK", "STK disponible")</f>
        <v>Sin STK</v>
      </c>
      <c r="AD4890" s="35">
        <f>+I4890*J4890</f>
        <v>0</v>
      </c>
      <c r="AE4890" s="35">
        <f>+I4890*K4890</f>
        <v>0</v>
      </c>
      <c r="AF4890" s="36">
        <f>IF(Tabla1[[#This Row],[ref pack]]=1,Tabla1[[#This Row],[Pedido]],LCM(Tabla1[[#This Row],[MC VIEJO]],Tabla1[[#This Row],[Pedido]]))</f>
        <v>1</v>
      </c>
      <c r="AG4890" s="36">
        <f>+VLOOKUP(Tabla1[[#This Row],[Artículo]],'.'!$B$2:$D$11481,3,)</f>
        <v>1</v>
      </c>
      <c r="AH4890" s="37" t="str">
        <f>+IFERROR(SEARCH("pack",Tabla1[[#This Row],[PACK]]),"")</f>
        <v/>
      </c>
    </row>
    <row r="4891" spans="1:34" ht="24" customHeight="1" x14ac:dyDescent="0.2">
      <c r="A4891" s="50" t="s">
        <v>8807</v>
      </c>
      <c r="B4891" s="60" t="s">
        <v>9374</v>
      </c>
      <c r="C4891" s="61" t="s">
        <v>9375</v>
      </c>
      <c r="D4891" s="52" t="s">
        <v>27</v>
      </c>
      <c r="E4891" s="53">
        <v>389157.67</v>
      </c>
      <c r="F4891" s="23" t="str">
        <f>+IFERROR(VLOOKUP(Tabla1[[#This Row],[Artículo]],'..'!$B$2:$D$569000,3,),"")</f>
        <v/>
      </c>
      <c r="G4891" s="24" t="str">
        <f>IF(H4891=AF4891,"", "Error MC")</f>
        <v>Error MC</v>
      </c>
      <c r="H4891" s="62"/>
      <c r="I4891" s="54">
        <f>+Tabla1[[#This Row],[MC]]*Tabla1[[#This Row],[Pedido]]*Tabla1[[#This Row],[PVC ]]</f>
        <v>0</v>
      </c>
      <c r="J4891" s="26">
        <v>0.21</v>
      </c>
      <c r="K4891" s="63"/>
      <c r="L4891" s="28" t="s">
        <v>17</v>
      </c>
      <c r="M4891" s="53">
        <v>682777.13</v>
      </c>
      <c r="N4891" s="64" t="str">
        <f>+IF(Tabla1[[#This Row],[F PMPI]]="SÍ","No","Sí")</f>
        <v>Sí</v>
      </c>
      <c r="O4891" s="65">
        <f>+Tabla1[[#This Row],[PVL]]*1.055</f>
        <v>720329.87214999995</v>
      </c>
      <c r="P4891" s="65">
        <f>+Tabla1[[#This Row],[PVL]]*1.43</f>
        <v>976371.29589999991</v>
      </c>
      <c r="Q4891" s="66" t="str">
        <f>+HYPERLINK(Tabla1[[#This Row],[PAG]])</f>
        <v>https://todomusica.com.ar/productos-sin-categorias-de-netsuite/5698-404.html</v>
      </c>
      <c r="R4891" s="67"/>
      <c r="S4891" s="68"/>
      <c r="T4891" s="69"/>
      <c r="U4891" s="69"/>
      <c r="V4891" s="69"/>
      <c r="W4891" s="69"/>
      <c r="X4891" s="69"/>
      <c r="Y4891" s="35"/>
      <c r="Z4891" s="35" t="s">
        <v>28296</v>
      </c>
      <c r="AA4891" s="36">
        <v>1</v>
      </c>
      <c r="AB4891" s="35" t="s">
        <v>27</v>
      </c>
      <c r="AC4891" s="35" t="str">
        <f>+IF(Tabla1[[#This Row],[STK]]="no","Sin STK", "STK disponible")</f>
        <v>Sin STK</v>
      </c>
      <c r="AD4891" s="35">
        <f>+I4891*J4891</f>
        <v>0</v>
      </c>
      <c r="AE4891" s="35">
        <f>+I4891*K4891</f>
        <v>0</v>
      </c>
      <c r="AF4891" s="36">
        <f>IF(Tabla1[[#This Row],[ref pack]]=1,Tabla1[[#This Row],[Pedido]],LCM(Tabla1[[#This Row],[MC VIEJO]],Tabla1[[#This Row],[Pedido]]))</f>
        <v>1</v>
      </c>
      <c r="AG4891" s="36">
        <f>+VLOOKUP(Tabla1[[#This Row],[Artículo]],'.'!$B$2:$D$11481,3,)</f>
        <v>1</v>
      </c>
      <c r="AH4891" s="37" t="str">
        <f>+IFERROR(SEARCH("pack",Tabla1[[#This Row],[PACK]]),"")</f>
        <v/>
      </c>
    </row>
    <row r="4892" spans="1:34" ht="24" customHeight="1" x14ac:dyDescent="0.2">
      <c r="A4892" s="50" t="s">
        <v>8807</v>
      </c>
      <c r="B4892" s="60" t="s">
        <v>9376</v>
      </c>
      <c r="C4892" s="61" t="s">
        <v>9377</v>
      </c>
      <c r="D4892" s="52" t="s">
        <v>27</v>
      </c>
      <c r="E4892" s="53">
        <v>412406.21</v>
      </c>
      <c r="F4892" s="23" t="str">
        <f>+IFERROR(VLOOKUP(Tabla1[[#This Row],[Artículo]],'..'!$B$2:$D$569000,3,),"")</f>
        <v/>
      </c>
      <c r="G4892" s="24" t="str">
        <f>IF(H4892=AF4892,"", "Error MC")</f>
        <v>Error MC</v>
      </c>
      <c r="H4892" s="62"/>
      <c r="I4892" s="54">
        <f>+Tabla1[[#This Row],[MC]]*Tabla1[[#This Row],[Pedido]]*Tabla1[[#This Row],[PVC ]]</f>
        <v>0</v>
      </c>
      <c r="J4892" s="26">
        <v>0.21</v>
      </c>
      <c r="K4892" s="63"/>
      <c r="L4892" s="28" t="s">
        <v>17</v>
      </c>
      <c r="M4892" s="53">
        <v>723566.69</v>
      </c>
      <c r="N4892" s="64" t="str">
        <f>+IF(Tabla1[[#This Row],[F PMPI]]="SÍ","No","Sí")</f>
        <v>Sí</v>
      </c>
      <c r="O4892" s="65">
        <f>+Tabla1[[#This Row],[PVL]]*1.055</f>
        <v>763362.85794999986</v>
      </c>
      <c r="P4892" s="65">
        <f>+Tabla1[[#This Row],[PVL]]*1.43</f>
        <v>1034700.3666999999</v>
      </c>
      <c r="Q4892" s="66" t="str">
        <f>+HYPERLINK(Tabla1[[#This Row],[PAG]])</f>
        <v>https://todomusica.com.ar/productos-sin-categorias-de-netsuite/5699-404.html</v>
      </c>
      <c r="R4892" s="67"/>
      <c r="S4892" s="68"/>
      <c r="T4892" s="69"/>
      <c r="U4892" s="69"/>
      <c r="V4892" s="69"/>
      <c r="W4892" s="69"/>
      <c r="X4892" s="69"/>
      <c r="Y4892" s="35"/>
      <c r="Z4892" s="35" t="s">
        <v>28297</v>
      </c>
      <c r="AA4892" s="36">
        <v>1</v>
      </c>
      <c r="AB4892" s="35" t="s">
        <v>27</v>
      </c>
      <c r="AC4892" s="35" t="str">
        <f>+IF(Tabla1[[#This Row],[STK]]="no","Sin STK", "STK disponible")</f>
        <v>Sin STK</v>
      </c>
      <c r="AD4892" s="35">
        <f>+I4892*J4892</f>
        <v>0</v>
      </c>
      <c r="AE4892" s="35">
        <f>+I4892*K4892</f>
        <v>0</v>
      </c>
      <c r="AF4892" s="36">
        <f>IF(Tabla1[[#This Row],[ref pack]]=1,Tabla1[[#This Row],[Pedido]],LCM(Tabla1[[#This Row],[MC VIEJO]],Tabla1[[#This Row],[Pedido]]))</f>
        <v>1</v>
      </c>
      <c r="AG4892" s="36">
        <f>+VLOOKUP(Tabla1[[#This Row],[Artículo]],'.'!$B$2:$D$11481,3,)</f>
        <v>1</v>
      </c>
      <c r="AH4892" s="37" t="str">
        <f>+IFERROR(SEARCH("pack",Tabla1[[#This Row],[PACK]]),"")</f>
        <v/>
      </c>
    </row>
    <row r="4893" spans="1:34" ht="24" customHeight="1" x14ac:dyDescent="0.2">
      <c r="A4893" s="50" t="s">
        <v>8807</v>
      </c>
      <c r="B4893" s="60" t="s">
        <v>9378</v>
      </c>
      <c r="C4893" s="61" t="s">
        <v>9379</v>
      </c>
      <c r="D4893" s="52" t="s">
        <v>27</v>
      </c>
      <c r="E4893" s="53">
        <v>424019.23</v>
      </c>
      <c r="F4893" s="23" t="str">
        <f>+IFERROR(VLOOKUP(Tabla1[[#This Row],[Artículo]],'..'!$B$2:$D$569000,3,),"")</f>
        <v/>
      </c>
      <c r="G4893" s="24" t="str">
        <f>IF(H4893=AF4893,"", "Error MC")</f>
        <v>Error MC</v>
      </c>
      <c r="H4893" s="62"/>
      <c r="I4893" s="54">
        <f>+Tabla1[[#This Row],[MC]]*Tabla1[[#This Row],[Pedido]]*Tabla1[[#This Row],[PVC ]]</f>
        <v>0</v>
      </c>
      <c r="J4893" s="26">
        <v>0.21</v>
      </c>
      <c r="K4893" s="63"/>
      <c r="L4893" s="28" t="s">
        <v>17</v>
      </c>
      <c r="M4893" s="53">
        <v>743941.73499999999</v>
      </c>
      <c r="N4893" s="64" t="str">
        <f>+IF(Tabla1[[#This Row],[F PMPI]]="SÍ","No","Sí")</f>
        <v>Sí</v>
      </c>
      <c r="O4893" s="65">
        <f>+Tabla1[[#This Row],[PVL]]*1.055</f>
        <v>784858.53042499989</v>
      </c>
      <c r="P4893" s="65">
        <f>+Tabla1[[#This Row],[PVL]]*1.43</f>
        <v>1063836.68105</v>
      </c>
      <c r="Q4893" s="66" t="str">
        <f>+HYPERLINK(Tabla1[[#This Row],[PAG]])</f>
        <v>https://todomusica.com.ar/productos-sin-categorias-de-netsuite/5700-404.html</v>
      </c>
      <c r="R4893" s="67"/>
      <c r="S4893" s="68"/>
      <c r="T4893" s="69"/>
      <c r="U4893" s="69"/>
      <c r="V4893" s="69"/>
      <c r="W4893" s="69"/>
      <c r="X4893" s="69"/>
      <c r="Y4893" s="35"/>
      <c r="Z4893" s="35" t="s">
        <v>28298</v>
      </c>
      <c r="AA4893" s="36">
        <v>1</v>
      </c>
      <c r="AB4893" s="35" t="s">
        <v>27</v>
      </c>
      <c r="AC4893" s="35" t="str">
        <f>+IF(Tabla1[[#This Row],[STK]]="no","Sin STK", "STK disponible")</f>
        <v>Sin STK</v>
      </c>
      <c r="AD4893" s="35">
        <f>+I4893*J4893</f>
        <v>0</v>
      </c>
      <c r="AE4893" s="35">
        <f>+I4893*K4893</f>
        <v>0</v>
      </c>
      <c r="AF4893" s="36">
        <f>IF(Tabla1[[#This Row],[ref pack]]=1,Tabla1[[#This Row],[Pedido]],LCM(Tabla1[[#This Row],[MC VIEJO]],Tabla1[[#This Row],[Pedido]]))</f>
        <v>1</v>
      </c>
      <c r="AG4893" s="36">
        <f>+VLOOKUP(Tabla1[[#This Row],[Artículo]],'.'!$B$2:$D$11481,3,)</f>
        <v>1</v>
      </c>
      <c r="AH4893" s="37" t="str">
        <f>+IFERROR(SEARCH("pack",Tabla1[[#This Row],[PACK]]),"")</f>
        <v/>
      </c>
    </row>
    <row r="4894" spans="1:34" ht="24" customHeight="1" x14ac:dyDescent="0.2">
      <c r="A4894" s="50" t="s">
        <v>8807</v>
      </c>
      <c r="B4894" s="60" t="s">
        <v>9380</v>
      </c>
      <c r="C4894" s="61" t="s">
        <v>9381</v>
      </c>
      <c r="D4894" s="52" t="s">
        <v>27</v>
      </c>
      <c r="E4894" s="53">
        <v>377544.81</v>
      </c>
      <c r="F4894" s="23" t="str">
        <f>+IFERROR(VLOOKUP(Tabla1[[#This Row],[Artículo]],'..'!$B$2:$D$569000,3,),"")</f>
        <v/>
      </c>
      <c r="G4894" s="24" t="str">
        <f>IF(H4894=AF4894,"", "Error MC")</f>
        <v>Error MC</v>
      </c>
      <c r="H4894" s="62"/>
      <c r="I4894" s="54">
        <f>+Tabla1[[#This Row],[MC]]*Tabla1[[#This Row],[Pedido]]*Tabla1[[#This Row],[PVC ]]</f>
        <v>0</v>
      </c>
      <c r="J4894" s="26">
        <v>0.21</v>
      </c>
      <c r="K4894" s="63"/>
      <c r="L4894" s="28" t="s">
        <v>17</v>
      </c>
      <c r="M4894" s="53">
        <v>662402.36399999994</v>
      </c>
      <c r="N4894" s="64" t="str">
        <f>+IF(Tabla1[[#This Row],[F PMPI]]="SÍ","No","Sí")</f>
        <v>Sí</v>
      </c>
      <c r="O4894" s="65">
        <f>+Tabla1[[#This Row],[PVL]]*1.055</f>
        <v>698834.49401999987</v>
      </c>
      <c r="P4894" s="65">
        <f>+Tabla1[[#This Row],[PVL]]*1.43</f>
        <v>947235.38051999989</v>
      </c>
      <c r="Q4894" s="66" t="str">
        <f>+HYPERLINK(Tabla1[[#This Row],[PAG]])</f>
        <v>https://todomusica.com.ar/productos-sin-categorias-de-netsuite/5701-404.html</v>
      </c>
      <c r="R4894" s="67"/>
      <c r="S4894" s="68"/>
      <c r="T4894" s="69"/>
      <c r="U4894" s="69"/>
      <c r="V4894" s="69"/>
      <c r="W4894" s="69"/>
      <c r="X4894" s="69"/>
      <c r="Y4894" s="35"/>
      <c r="Z4894" s="35" t="s">
        <v>28299</v>
      </c>
      <c r="AA4894" s="36">
        <v>1</v>
      </c>
      <c r="AB4894" s="35" t="s">
        <v>27</v>
      </c>
      <c r="AC4894" s="35" t="str">
        <f>+IF(Tabla1[[#This Row],[STK]]="no","Sin STK", "STK disponible")</f>
        <v>Sin STK</v>
      </c>
      <c r="AD4894" s="35">
        <f>+I4894*J4894</f>
        <v>0</v>
      </c>
      <c r="AE4894" s="35">
        <f>+I4894*K4894</f>
        <v>0</v>
      </c>
      <c r="AF4894" s="36">
        <f>IF(Tabla1[[#This Row],[ref pack]]=1,Tabla1[[#This Row],[Pedido]],LCM(Tabla1[[#This Row],[MC VIEJO]],Tabla1[[#This Row],[Pedido]]))</f>
        <v>1</v>
      </c>
      <c r="AG4894" s="36">
        <f>+VLOOKUP(Tabla1[[#This Row],[Artículo]],'.'!$B$2:$D$11481,3,)</f>
        <v>1</v>
      </c>
      <c r="AH4894" s="37" t="str">
        <f>+IFERROR(SEARCH("pack",Tabla1[[#This Row],[PACK]]),"")</f>
        <v/>
      </c>
    </row>
    <row r="4895" spans="1:34" ht="24" customHeight="1" x14ac:dyDescent="0.2">
      <c r="A4895" s="50" t="s">
        <v>8807</v>
      </c>
      <c r="B4895" s="60" t="s">
        <v>9382</v>
      </c>
      <c r="C4895" s="61" t="s">
        <v>9383</v>
      </c>
      <c r="D4895" s="52" t="s">
        <v>9842</v>
      </c>
      <c r="E4895" s="53">
        <v>1226541.53</v>
      </c>
      <c r="F4895" s="23" t="str">
        <f>+IFERROR(VLOOKUP(Tabla1[[#This Row],[Artículo]],'..'!$B$2:$D$569000,3,),"")</f>
        <v/>
      </c>
      <c r="G4895" s="24" t="str">
        <f>IF(H4895=AF4895,"", "Error MC")</f>
        <v>Error MC</v>
      </c>
      <c r="H4895" s="62"/>
      <c r="I4895" s="54">
        <f>+Tabla1[[#This Row],[MC]]*Tabla1[[#This Row],[Pedido]]*Tabla1[[#This Row],[PVC ]]</f>
        <v>0</v>
      </c>
      <c r="J4895" s="26">
        <v>0.21</v>
      </c>
      <c r="K4895" s="63"/>
      <c r="L4895" s="28" t="s">
        <v>17</v>
      </c>
      <c r="M4895" s="53">
        <v>2151967.1159999999</v>
      </c>
      <c r="N4895" s="64" t="str">
        <f>+IF(Tabla1[[#This Row],[F PMPI]]="SÍ","No","Sí")</f>
        <v>Sí</v>
      </c>
      <c r="O4895" s="65">
        <f>+Tabla1[[#This Row],[PVL]]*1.055</f>
        <v>2270325.3073799997</v>
      </c>
      <c r="P4895" s="65">
        <f>+Tabla1[[#This Row],[PVL]]*1.43</f>
        <v>3077312.9758799998</v>
      </c>
      <c r="Q4895" s="66" t="str">
        <f>+HYPERLINK(Tabla1[[#This Row],[PAG]])</f>
        <v>https://todomusica.com.ar/productos-sin-categorias-de-netsuite/6856-k1250.html</v>
      </c>
      <c r="R4895" s="67"/>
      <c r="S4895" s="68"/>
      <c r="T4895" s="69"/>
      <c r="U4895" s="69"/>
      <c r="V4895" s="69"/>
      <c r="W4895" s="69"/>
      <c r="X4895" s="69"/>
      <c r="Y4895" s="35"/>
      <c r="Z4895" s="35" t="s">
        <v>28300</v>
      </c>
      <c r="AA4895" s="36">
        <v>1</v>
      </c>
      <c r="AB4895" s="35" t="s">
        <v>27</v>
      </c>
      <c r="AC4895" s="35" t="str">
        <f>+IF(Tabla1[[#This Row],[STK]]="no","Sin STK", "STK disponible")</f>
        <v>STK disponible</v>
      </c>
      <c r="AD4895" s="35">
        <f>+I4895*J4895</f>
        <v>0</v>
      </c>
      <c r="AE4895" s="35">
        <f>+I4895*K4895</f>
        <v>0</v>
      </c>
      <c r="AF4895" s="36">
        <f>IF(Tabla1[[#This Row],[ref pack]]=1,Tabla1[[#This Row],[Pedido]],LCM(Tabla1[[#This Row],[MC VIEJO]],Tabla1[[#This Row],[Pedido]]))</f>
        <v>1</v>
      </c>
      <c r="AG4895" s="36">
        <f>+VLOOKUP(Tabla1[[#This Row],[Artículo]],'.'!$B$2:$D$11481,3,)</f>
        <v>1</v>
      </c>
      <c r="AH4895" s="37" t="str">
        <f>+IFERROR(SEARCH("pack",Tabla1[[#This Row],[PACK]]),"")</f>
        <v/>
      </c>
    </row>
    <row r="4896" spans="1:34" ht="24" customHeight="1" x14ac:dyDescent="0.2">
      <c r="A4896" s="50" t="s">
        <v>8807</v>
      </c>
      <c r="B4896" s="60" t="s">
        <v>9384</v>
      </c>
      <c r="C4896" s="61" t="s">
        <v>24263</v>
      </c>
      <c r="D4896" s="52" t="s">
        <v>27</v>
      </c>
      <c r="E4896" s="53">
        <v>185852.11</v>
      </c>
      <c r="F4896" s="23" t="str">
        <f>+IFERROR(VLOOKUP(Tabla1[[#This Row],[Artículo]],'..'!$B$2:$D$569000,3,),"")</f>
        <v/>
      </c>
      <c r="G4896" s="24" t="str">
        <f>IF(H4896=AF4896,"", "Error MC")</f>
        <v>Error MC</v>
      </c>
      <c r="H4896" s="62"/>
      <c r="I4896" s="54">
        <f>+Tabla1[[#This Row],[MC]]*Tabla1[[#This Row],[Pedido]]*Tabla1[[#This Row],[PVC ]]</f>
        <v>0</v>
      </c>
      <c r="J4896" s="26">
        <v>0.21</v>
      </c>
      <c r="K4896" s="63"/>
      <c r="L4896" s="28" t="s">
        <v>17</v>
      </c>
      <c r="M4896" s="53">
        <v>326077.52799999999</v>
      </c>
      <c r="N4896" s="64" t="str">
        <f>+IF(Tabla1[[#This Row],[F PMPI]]="SÍ","No","Sí")</f>
        <v>Sí</v>
      </c>
      <c r="O4896" s="65">
        <f>+Tabla1[[#This Row],[PVL]]*1.055</f>
        <v>344011.79203999997</v>
      </c>
      <c r="P4896" s="65">
        <f>+Tabla1[[#This Row],[PVL]]*1.43</f>
        <v>466290.86503999995</v>
      </c>
      <c r="Q4896" s="66" t="str">
        <f>+HYPERLINK(Tabla1[[#This Row],[PAG]])</f>
        <v>https://todomusica.com.ar/productos-sin-categorias-de-netsuite/7358-10-k-custom-special-dry-splash.html</v>
      </c>
      <c r="R4896" s="67"/>
      <c r="S4896" s="68"/>
      <c r="T4896" s="69"/>
      <c r="U4896" s="69"/>
      <c r="V4896" s="69"/>
      <c r="W4896" s="69"/>
      <c r="X4896" s="69"/>
      <c r="Y4896" s="35"/>
      <c r="Z4896" s="35" t="s">
        <v>28301</v>
      </c>
      <c r="AA4896" s="36">
        <v>1</v>
      </c>
      <c r="AB4896" s="35" t="s">
        <v>27</v>
      </c>
      <c r="AC4896" s="35" t="str">
        <f>+IF(Tabla1[[#This Row],[STK]]="no","Sin STK", "STK disponible")</f>
        <v>Sin STK</v>
      </c>
      <c r="AD4896" s="35">
        <f>+I4896*J4896</f>
        <v>0</v>
      </c>
      <c r="AE4896" s="35">
        <f>+I4896*K4896</f>
        <v>0</v>
      </c>
      <c r="AF4896" s="36">
        <f>IF(Tabla1[[#This Row],[ref pack]]=1,Tabla1[[#This Row],[Pedido]],LCM(Tabla1[[#This Row],[MC VIEJO]],Tabla1[[#This Row],[Pedido]]))</f>
        <v>1</v>
      </c>
      <c r="AG4896" s="36">
        <f>+VLOOKUP(Tabla1[[#This Row],[Artículo]],'.'!$B$2:$D$11481,3,)</f>
        <v>1</v>
      </c>
      <c r="AH4896" s="37" t="str">
        <f>+IFERROR(SEARCH("pack",Tabla1[[#This Row],[PACK]]),"")</f>
        <v/>
      </c>
    </row>
    <row r="4897" spans="1:34" ht="24" customHeight="1" x14ac:dyDescent="0.2">
      <c r="A4897" s="50" t="s">
        <v>8807</v>
      </c>
      <c r="B4897" s="60" t="s">
        <v>9386</v>
      </c>
      <c r="C4897" s="61" t="s">
        <v>9387</v>
      </c>
      <c r="D4897" s="52" t="s">
        <v>27</v>
      </c>
      <c r="E4897" s="53">
        <v>569260.31999999995</v>
      </c>
      <c r="F4897" s="23" t="str">
        <f>+IFERROR(VLOOKUP(Tabla1[[#This Row],[Artículo]],'..'!$B$2:$D$569000,3,),"")</f>
        <v/>
      </c>
      <c r="G4897" s="24" t="str">
        <f>IF(H4897=AF4897,"", "Error MC")</f>
        <v>Error MC</v>
      </c>
      <c r="H4897" s="62"/>
      <c r="I4897" s="54">
        <f>+Tabla1[[#This Row],[MC]]*Tabla1[[#This Row],[Pedido]]*Tabla1[[#This Row],[PVC ]]</f>
        <v>0</v>
      </c>
      <c r="J4897" s="26">
        <v>0.21</v>
      </c>
      <c r="K4897" s="63"/>
      <c r="L4897" s="28" t="s">
        <v>17</v>
      </c>
      <c r="M4897" s="53">
        <v>998767.22699999996</v>
      </c>
      <c r="N4897" s="64" t="str">
        <f>+IF(Tabla1[[#This Row],[F PMPI]]="SÍ","No","Sí")</f>
        <v>Sí</v>
      </c>
      <c r="O4897" s="65">
        <f>+Tabla1[[#This Row],[PVL]]*1.055</f>
        <v>1053699.4244849999</v>
      </c>
      <c r="P4897" s="65">
        <f>+Tabla1[[#This Row],[PVL]]*1.43</f>
        <v>1428237.1346099998</v>
      </c>
      <c r="Q4897" s="66" t="str">
        <f>+HYPERLINK(Tabla1[[#This Row],[PAG]])</f>
        <v>https://todomusica.com.ar/productos-sin-categorias-de-netsuite/7359-14-k-custom-special-dry-hi-hat-pair.html</v>
      </c>
      <c r="R4897" s="67"/>
      <c r="S4897" s="68"/>
      <c r="T4897" s="69"/>
      <c r="U4897" s="69"/>
      <c r="V4897" s="69"/>
      <c r="W4897" s="69"/>
      <c r="X4897" s="69"/>
      <c r="Y4897" s="35"/>
      <c r="Z4897" s="35" t="s">
        <v>28302</v>
      </c>
      <c r="AA4897" s="36">
        <v>1</v>
      </c>
      <c r="AB4897" s="35" t="s">
        <v>27</v>
      </c>
      <c r="AC4897" s="35" t="str">
        <f>+IF(Tabla1[[#This Row],[STK]]="no","Sin STK", "STK disponible")</f>
        <v>Sin STK</v>
      </c>
      <c r="AD4897" s="35">
        <f>+I4897*J4897</f>
        <v>0</v>
      </c>
      <c r="AE4897" s="35">
        <f>+I4897*K4897</f>
        <v>0</v>
      </c>
      <c r="AF4897" s="36">
        <f>IF(Tabla1[[#This Row],[ref pack]]=1,Tabla1[[#This Row],[Pedido]],LCM(Tabla1[[#This Row],[MC VIEJO]],Tabla1[[#This Row],[Pedido]]))</f>
        <v>1</v>
      </c>
      <c r="AG4897" s="36">
        <f>+VLOOKUP(Tabla1[[#This Row],[Artículo]],'.'!$B$2:$D$11481,3,)</f>
        <v>1</v>
      </c>
      <c r="AH4897" s="37" t="str">
        <f>+IFERROR(SEARCH("pack",Tabla1[[#This Row],[PACK]]),"")</f>
        <v/>
      </c>
    </row>
    <row r="4898" spans="1:34" ht="24" customHeight="1" x14ac:dyDescent="0.2">
      <c r="A4898" s="50" t="s">
        <v>8807</v>
      </c>
      <c r="B4898" s="60" t="s">
        <v>9388</v>
      </c>
      <c r="C4898" s="61" t="s">
        <v>9389</v>
      </c>
      <c r="D4898" s="52" t="s">
        <v>27</v>
      </c>
      <c r="E4898" s="53">
        <v>336888.21</v>
      </c>
      <c r="F4898" s="23" t="str">
        <f>+IFERROR(VLOOKUP(Tabla1[[#This Row],[Artículo]],'..'!$B$2:$D$569000,3,),"")</f>
        <v/>
      </c>
      <c r="G4898" s="24" t="str">
        <f>IF(H4898=AF4898,"", "Error MC")</f>
        <v>Error MC</v>
      </c>
      <c r="H4898" s="62"/>
      <c r="I4898" s="54">
        <f>+Tabla1[[#This Row],[MC]]*Tabla1[[#This Row],[Pedido]]*Tabla1[[#This Row],[PVC ]]</f>
        <v>0</v>
      </c>
      <c r="J4898" s="26">
        <v>0.21</v>
      </c>
      <c r="K4898" s="63"/>
      <c r="L4898" s="28" t="s">
        <v>17</v>
      </c>
      <c r="M4898" s="53">
        <v>591070.35900000005</v>
      </c>
      <c r="N4898" s="64" t="str">
        <f>+IF(Tabla1[[#This Row],[F PMPI]]="SÍ","No","Sí")</f>
        <v>Sí</v>
      </c>
      <c r="O4898" s="65">
        <f>+Tabla1[[#This Row],[PVL]]*1.055</f>
        <v>623579.22874499997</v>
      </c>
      <c r="P4898" s="65">
        <f>+Tabla1[[#This Row],[PVL]]*1.43</f>
        <v>845230.61337000004</v>
      </c>
      <c r="Q4898" s="66" t="str">
        <f>+HYPERLINK(Tabla1[[#This Row],[PAG]])</f>
        <v>https://todomusica.com.ar/productos-sin-categorias-de-netsuite/7360-16-k-custom-special-dry-crash.html</v>
      </c>
      <c r="R4898" s="67"/>
      <c r="S4898" s="68"/>
      <c r="T4898" s="69"/>
      <c r="U4898" s="69"/>
      <c r="V4898" s="69"/>
      <c r="W4898" s="69"/>
      <c r="X4898" s="69"/>
      <c r="Y4898" s="35"/>
      <c r="Z4898" s="35" t="s">
        <v>28303</v>
      </c>
      <c r="AA4898" s="36">
        <v>1</v>
      </c>
      <c r="AB4898" s="35" t="s">
        <v>27</v>
      </c>
      <c r="AC4898" s="35" t="str">
        <f>+IF(Tabla1[[#This Row],[STK]]="no","Sin STK", "STK disponible")</f>
        <v>Sin STK</v>
      </c>
      <c r="AD4898" s="35">
        <f>+I4898*J4898</f>
        <v>0</v>
      </c>
      <c r="AE4898" s="35">
        <f>+I4898*K4898</f>
        <v>0</v>
      </c>
      <c r="AF4898" s="36">
        <f>IF(Tabla1[[#This Row],[ref pack]]=1,Tabla1[[#This Row],[Pedido]],LCM(Tabla1[[#This Row],[MC VIEJO]],Tabla1[[#This Row],[Pedido]]))</f>
        <v>1</v>
      </c>
      <c r="AG4898" s="36">
        <f>+VLOOKUP(Tabla1[[#This Row],[Artículo]],'.'!$B$2:$D$11481,3,)</f>
        <v>1</v>
      </c>
      <c r="AH4898" s="37" t="str">
        <f>+IFERROR(SEARCH("pack",Tabla1[[#This Row],[PACK]]),"")</f>
        <v/>
      </c>
    </row>
    <row r="4899" spans="1:34" ht="24" customHeight="1" x14ac:dyDescent="0.2">
      <c r="A4899" s="50" t="s">
        <v>8807</v>
      </c>
      <c r="B4899" s="60" t="s">
        <v>9390</v>
      </c>
      <c r="C4899" s="61" t="s">
        <v>9391</v>
      </c>
      <c r="D4899" s="52" t="s">
        <v>27</v>
      </c>
      <c r="E4899" s="53">
        <v>371749.83</v>
      </c>
      <c r="F4899" s="23" t="str">
        <f>+IFERROR(VLOOKUP(Tabla1[[#This Row],[Artículo]],'..'!$B$2:$D$569000,3,),"")</f>
        <v/>
      </c>
      <c r="G4899" s="24" t="str">
        <f>IF(H4899=AF4899,"", "Error MC")</f>
        <v>Error MC</v>
      </c>
      <c r="H4899" s="62"/>
      <c r="I4899" s="54">
        <f>+Tabla1[[#This Row],[MC]]*Tabla1[[#This Row],[Pedido]]*Tabla1[[#This Row],[PVC ]]</f>
        <v>0</v>
      </c>
      <c r="J4899" s="26">
        <v>0.21</v>
      </c>
      <c r="K4899" s="63"/>
      <c r="L4899" s="28" t="s">
        <v>17</v>
      </c>
      <c r="M4899" s="53">
        <v>652235.07299999997</v>
      </c>
      <c r="N4899" s="64" t="str">
        <f>+IF(Tabla1[[#This Row],[F PMPI]]="SÍ","No","Sí")</f>
        <v>Sí</v>
      </c>
      <c r="O4899" s="65">
        <f>+Tabla1[[#This Row],[PVL]]*1.055</f>
        <v>688108.00201499998</v>
      </c>
      <c r="P4899" s="65">
        <f>+Tabla1[[#This Row],[PVL]]*1.43</f>
        <v>932696.15438999992</v>
      </c>
      <c r="Q4899" s="66" t="str">
        <f>+HYPERLINK(Tabla1[[#This Row],[PAG]])</f>
        <v>https://todomusica.com.ar/productos-sin-categorias-de-netsuite/7362-17-k-custom-special-dry-trash-crash.html</v>
      </c>
      <c r="R4899" s="67"/>
      <c r="S4899" s="68"/>
      <c r="T4899" s="69"/>
      <c r="U4899" s="69"/>
      <c r="V4899" s="69"/>
      <c r="W4899" s="69"/>
      <c r="X4899" s="69"/>
      <c r="Y4899" s="35"/>
      <c r="Z4899" s="35" t="s">
        <v>28304</v>
      </c>
      <c r="AA4899" s="36">
        <v>1</v>
      </c>
      <c r="AB4899" s="35" t="s">
        <v>27</v>
      </c>
      <c r="AC4899" s="35" t="str">
        <f>+IF(Tabla1[[#This Row],[STK]]="no","Sin STK", "STK disponible")</f>
        <v>Sin STK</v>
      </c>
      <c r="AD4899" s="35">
        <f>+I4899*J4899</f>
        <v>0</v>
      </c>
      <c r="AE4899" s="35">
        <f>+I4899*K4899</f>
        <v>0</v>
      </c>
      <c r="AF4899" s="36">
        <f>IF(Tabla1[[#This Row],[ref pack]]=1,Tabla1[[#This Row],[Pedido]],LCM(Tabla1[[#This Row],[MC VIEJO]],Tabla1[[#This Row],[Pedido]]))</f>
        <v>1</v>
      </c>
      <c r="AG4899" s="36">
        <f>+VLOOKUP(Tabla1[[#This Row],[Artículo]],'.'!$B$2:$D$11481,3,)</f>
        <v>1</v>
      </c>
      <c r="AH4899" s="37" t="str">
        <f>+IFERROR(SEARCH("pack",Tabla1[[#This Row],[PACK]]),"")</f>
        <v/>
      </c>
    </row>
    <row r="4900" spans="1:34" ht="24" customHeight="1" x14ac:dyDescent="0.2">
      <c r="A4900" s="50" t="s">
        <v>8807</v>
      </c>
      <c r="B4900" s="60" t="s">
        <v>9392</v>
      </c>
      <c r="C4900" s="61" t="s">
        <v>24264</v>
      </c>
      <c r="D4900" s="52" t="s">
        <v>27</v>
      </c>
      <c r="E4900" s="53">
        <v>389157.67</v>
      </c>
      <c r="F4900" s="23" t="str">
        <f>+IFERROR(VLOOKUP(Tabla1[[#This Row],[Artículo]],'..'!$B$2:$D$569000,3,),"")</f>
        <v/>
      </c>
      <c r="G4900" s="24" t="str">
        <f>IF(H4900=AF4900,"", "Error MC")</f>
        <v>Error MC</v>
      </c>
      <c r="H4900" s="62"/>
      <c r="I4900" s="54">
        <f>+Tabla1[[#This Row],[MC]]*Tabla1[[#This Row],[Pedido]]*Tabla1[[#This Row],[PVC ]]</f>
        <v>0</v>
      </c>
      <c r="J4900" s="26">
        <v>0.21</v>
      </c>
      <c r="K4900" s="63"/>
      <c r="L4900" s="28" t="s">
        <v>17</v>
      </c>
      <c r="M4900" s="53">
        <v>682777.13</v>
      </c>
      <c r="N4900" s="64" t="str">
        <f>+IF(Tabla1[[#This Row],[F PMPI]]="SÍ","No","Sí")</f>
        <v>Sí</v>
      </c>
      <c r="O4900" s="65">
        <f>+Tabla1[[#This Row],[PVL]]*1.055</f>
        <v>720329.87214999995</v>
      </c>
      <c r="P4900" s="65">
        <f>+Tabla1[[#This Row],[PVL]]*1.43</f>
        <v>976371.29589999991</v>
      </c>
      <c r="Q4900" s="66" t="str">
        <f>+HYPERLINK(Tabla1[[#This Row],[PAG]])</f>
        <v>https://todomusica.com.ar/productos-sin-categorias-de-netsuite/7361-18-k-custom-special-dry-crash.html</v>
      </c>
      <c r="R4900" s="67"/>
      <c r="S4900" s="68"/>
      <c r="T4900" s="69"/>
      <c r="U4900" s="69"/>
      <c r="V4900" s="69"/>
      <c r="W4900" s="69"/>
      <c r="X4900" s="69"/>
      <c r="Y4900" s="35"/>
      <c r="Z4900" s="35" t="s">
        <v>28305</v>
      </c>
      <c r="AA4900" s="36">
        <v>1</v>
      </c>
      <c r="AB4900" s="35" t="s">
        <v>27</v>
      </c>
      <c r="AC4900" s="35" t="str">
        <f>+IF(Tabla1[[#This Row],[STK]]="no","Sin STK", "STK disponible")</f>
        <v>Sin STK</v>
      </c>
      <c r="AD4900" s="35">
        <f>+I4900*J4900</f>
        <v>0</v>
      </c>
      <c r="AE4900" s="35">
        <f>+I4900*K4900</f>
        <v>0</v>
      </c>
      <c r="AF4900" s="36">
        <f>IF(Tabla1[[#This Row],[ref pack]]=1,Tabla1[[#This Row],[Pedido]],LCM(Tabla1[[#This Row],[MC VIEJO]],Tabla1[[#This Row],[Pedido]]))</f>
        <v>1</v>
      </c>
      <c r="AG4900" s="36">
        <f>+VLOOKUP(Tabla1[[#This Row],[Artículo]],'.'!$B$2:$D$11481,3,)</f>
        <v>1</v>
      </c>
      <c r="AH4900" s="37" t="str">
        <f>+IFERROR(SEARCH("pack",Tabla1[[#This Row],[PACK]]),"")</f>
        <v/>
      </c>
    </row>
    <row r="4901" spans="1:34" ht="24" customHeight="1" x14ac:dyDescent="0.2">
      <c r="A4901" s="50" t="s">
        <v>8807</v>
      </c>
      <c r="B4901" s="60" t="s">
        <v>9393</v>
      </c>
      <c r="C4901" s="61" t="s">
        <v>9394</v>
      </c>
      <c r="D4901" s="52" t="s">
        <v>27</v>
      </c>
      <c r="E4901" s="53">
        <v>406611.33</v>
      </c>
      <c r="F4901" s="23" t="str">
        <f>+IFERROR(VLOOKUP(Tabla1[[#This Row],[Artículo]],'..'!$B$2:$D$569000,3,),"")</f>
        <v/>
      </c>
      <c r="G4901" s="24" t="str">
        <f>IF(H4901=AF4901,"", "Error MC")</f>
        <v>Error MC</v>
      </c>
      <c r="H4901" s="62"/>
      <c r="I4901" s="54">
        <f>+Tabla1[[#This Row],[MC]]*Tabla1[[#This Row],[Pedido]]*Tabla1[[#This Row],[PVC ]]</f>
        <v>0</v>
      </c>
      <c r="J4901" s="26">
        <v>0.21</v>
      </c>
      <c r="K4901" s="63"/>
      <c r="L4901" s="28" t="s">
        <v>17</v>
      </c>
      <c r="M4901" s="53">
        <v>713399.58</v>
      </c>
      <c r="N4901" s="64" t="str">
        <f>+IF(Tabla1[[#This Row],[F PMPI]]="SÍ","No","Sí")</f>
        <v>Sí</v>
      </c>
      <c r="O4901" s="65">
        <f>+Tabla1[[#This Row],[PVL]]*1.055</f>
        <v>752636.55689999997</v>
      </c>
      <c r="P4901" s="65">
        <f>+Tabla1[[#This Row],[PVL]]*1.43</f>
        <v>1020161.3993999999</v>
      </c>
      <c r="Q4901" s="66" t="str">
        <f>+HYPERLINK(Tabla1[[#This Row],[PAG]])</f>
        <v>https://todomusica.com.ar/productos-sin-categorias-de-netsuite/7363-18-k-custom-special-dry-trash-china.html</v>
      </c>
      <c r="R4901" s="67"/>
      <c r="S4901" s="68"/>
      <c r="T4901" s="69"/>
      <c r="U4901" s="69"/>
      <c r="V4901" s="69"/>
      <c r="W4901" s="69"/>
      <c r="X4901" s="69"/>
      <c r="Y4901" s="35"/>
      <c r="Z4901" s="35" t="s">
        <v>28306</v>
      </c>
      <c r="AA4901" s="36">
        <v>1</v>
      </c>
      <c r="AB4901" s="35" t="s">
        <v>27</v>
      </c>
      <c r="AC4901" s="35" t="str">
        <f>+IF(Tabla1[[#This Row],[STK]]="no","Sin STK", "STK disponible")</f>
        <v>Sin STK</v>
      </c>
      <c r="AD4901" s="35">
        <f>+I4901*J4901</f>
        <v>0</v>
      </c>
      <c r="AE4901" s="35">
        <f>+I4901*K4901</f>
        <v>0</v>
      </c>
      <c r="AF4901" s="36">
        <f>IF(Tabla1[[#This Row],[ref pack]]=1,Tabla1[[#This Row],[Pedido]],LCM(Tabla1[[#This Row],[MC VIEJO]],Tabla1[[#This Row],[Pedido]]))</f>
        <v>1</v>
      </c>
      <c r="AG4901" s="36">
        <f>+VLOOKUP(Tabla1[[#This Row],[Artículo]],'.'!$B$2:$D$11481,3,)</f>
        <v>1</v>
      </c>
      <c r="AH4901" s="37" t="str">
        <f>+IFERROR(SEARCH("pack",Tabla1[[#This Row],[PACK]]),"")</f>
        <v/>
      </c>
    </row>
    <row r="4902" spans="1:34" ht="24" customHeight="1" x14ac:dyDescent="0.2">
      <c r="A4902" s="50" t="s">
        <v>8807</v>
      </c>
      <c r="B4902" s="60" t="s">
        <v>9395</v>
      </c>
      <c r="C4902" s="61" t="s">
        <v>9396</v>
      </c>
      <c r="D4902" s="52" t="s">
        <v>27</v>
      </c>
      <c r="E4902" s="53">
        <v>412406.21</v>
      </c>
      <c r="F4902" s="23" t="str">
        <f>+IFERROR(VLOOKUP(Tabla1[[#This Row],[Artículo]],'..'!$B$2:$D$569000,3,),"")</f>
        <v/>
      </c>
      <c r="G4902" s="24" t="str">
        <f>IF(H4902=AF4902,"", "Error MC")</f>
        <v>Error MC</v>
      </c>
      <c r="H4902" s="62"/>
      <c r="I4902" s="54">
        <f>+Tabla1[[#This Row],[MC]]*Tabla1[[#This Row],[Pedido]]*Tabla1[[#This Row],[PVC ]]</f>
        <v>0</v>
      </c>
      <c r="J4902" s="26">
        <v>0.21</v>
      </c>
      <c r="K4902" s="63"/>
      <c r="L4902" s="28" t="s">
        <v>17</v>
      </c>
      <c r="M4902" s="53">
        <v>723566.69</v>
      </c>
      <c r="N4902" s="64" t="str">
        <f>+IF(Tabla1[[#This Row],[F PMPI]]="SÍ","No","Sí")</f>
        <v>Sí</v>
      </c>
      <c r="O4902" s="65">
        <f>+Tabla1[[#This Row],[PVL]]*1.055</f>
        <v>763362.85794999986</v>
      </c>
      <c r="P4902" s="65">
        <f>+Tabla1[[#This Row],[PVL]]*1.43</f>
        <v>1034700.3666999999</v>
      </c>
      <c r="Q4902" s="66" t="str">
        <f>+HYPERLINK(Tabla1[[#This Row],[PAG]])</f>
        <v>https://todomusica.com.ar/productos-sin-categorias-de-netsuite/7364-19-k-custom-special-dry-crash.html</v>
      </c>
      <c r="R4902" s="67"/>
      <c r="S4902" s="68"/>
      <c r="T4902" s="69"/>
      <c r="U4902" s="69"/>
      <c r="V4902" s="69"/>
      <c r="W4902" s="69"/>
      <c r="X4902" s="69"/>
      <c r="Y4902" s="35"/>
      <c r="Z4902" s="35" t="s">
        <v>28307</v>
      </c>
      <c r="AA4902" s="36">
        <v>1</v>
      </c>
      <c r="AB4902" s="35" t="s">
        <v>27</v>
      </c>
      <c r="AC4902" s="35" t="str">
        <f>+IF(Tabla1[[#This Row],[STK]]="no","Sin STK", "STK disponible")</f>
        <v>Sin STK</v>
      </c>
      <c r="AD4902" s="35">
        <f>+I4902*J4902</f>
        <v>0</v>
      </c>
      <c r="AE4902" s="35">
        <f>+I4902*K4902</f>
        <v>0</v>
      </c>
      <c r="AF4902" s="36">
        <f>IF(Tabla1[[#This Row],[ref pack]]=1,Tabla1[[#This Row],[Pedido]],LCM(Tabla1[[#This Row],[MC VIEJO]],Tabla1[[#This Row],[Pedido]]))</f>
        <v>1</v>
      </c>
      <c r="AG4902" s="36">
        <f>+VLOOKUP(Tabla1[[#This Row],[Artículo]],'.'!$B$2:$D$11481,3,)</f>
        <v>1</v>
      </c>
      <c r="AH4902" s="37" t="str">
        <f>+IFERROR(SEARCH("pack",Tabla1[[#This Row],[PACK]]),"")</f>
        <v/>
      </c>
    </row>
    <row r="4903" spans="1:34" ht="24" customHeight="1" x14ac:dyDescent="0.2">
      <c r="A4903" s="50" t="s">
        <v>8807</v>
      </c>
      <c r="B4903" s="60" t="s">
        <v>9397</v>
      </c>
      <c r="C4903" s="61" t="s">
        <v>9398</v>
      </c>
      <c r="D4903" s="52" t="s">
        <v>27</v>
      </c>
      <c r="E4903" s="53">
        <v>418224.16</v>
      </c>
      <c r="F4903" s="23" t="str">
        <f>+IFERROR(VLOOKUP(Tabla1[[#This Row],[Artículo]],'..'!$B$2:$D$569000,3,),"")</f>
        <v/>
      </c>
      <c r="G4903" s="24" t="str">
        <f>IF(H4903=AF4903,"", "Error MC")</f>
        <v>Error MC</v>
      </c>
      <c r="H4903" s="62"/>
      <c r="I4903" s="54">
        <f>+Tabla1[[#This Row],[MC]]*Tabla1[[#This Row],[Pedido]]*Tabla1[[#This Row],[PVC ]]</f>
        <v>0</v>
      </c>
      <c r="J4903" s="26">
        <v>0.21</v>
      </c>
      <c r="K4903" s="63"/>
      <c r="L4903" s="28" t="s">
        <v>17</v>
      </c>
      <c r="M4903" s="53">
        <v>733774.28599999996</v>
      </c>
      <c r="N4903" s="64" t="str">
        <f>+IF(Tabla1[[#This Row],[F PMPI]]="SÍ","No","Sí")</f>
        <v>Sí</v>
      </c>
      <c r="O4903" s="65">
        <f>+Tabla1[[#This Row],[PVL]]*1.055</f>
        <v>774131.8717299999</v>
      </c>
      <c r="P4903" s="65">
        <f>+Tabla1[[#This Row],[PVL]]*1.43</f>
        <v>1049297.2289799999</v>
      </c>
      <c r="Q4903" s="66" t="str">
        <f>+HYPERLINK(Tabla1[[#This Row],[PAG]])</f>
        <v>https://todomusica.com.ar/productos-sin-categorias-de-netsuite/7365-19-k-custom-special-dry-trash-crash.html</v>
      </c>
      <c r="R4903" s="67"/>
      <c r="S4903" s="68"/>
      <c r="T4903" s="69"/>
      <c r="U4903" s="69"/>
      <c r="V4903" s="69"/>
      <c r="W4903" s="69"/>
      <c r="X4903" s="69"/>
      <c r="Y4903" s="35"/>
      <c r="Z4903" s="35" t="s">
        <v>28308</v>
      </c>
      <c r="AA4903" s="36">
        <v>1</v>
      </c>
      <c r="AB4903" s="35" t="s">
        <v>27</v>
      </c>
      <c r="AC4903" s="35" t="str">
        <f>+IF(Tabla1[[#This Row],[STK]]="no","Sin STK", "STK disponible")</f>
        <v>Sin STK</v>
      </c>
      <c r="AD4903" s="35">
        <f>+I4903*J4903</f>
        <v>0</v>
      </c>
      <c r="AE4903" s="35">
        <f>+I4903*K4903</f>
        <v>0</v>
      </c>
      <c r="AF4903" s="36">
        <f>IF(Tabla1[[#This Row],[ref pack]]=1,Tabla1[[#This Row],[Pedido]],LCM(Tabla1[[#This Row],[MC VIEJO]],Tabla1[[#This Row],[Pedido]]))</f>
        <v>1</v>
      </c>
      <c r="AG4903" s="36">
        <f>+VLOOKUP(Tabla1[[#This Row],[Artículo]],'.'!$B$2:$D$11481,3,)</f>
        <v>1</v>
      </c>
      <c r="AH4903" s="37" t="str">
        <f>+IFERROR(SEARCH("pack",Tabla1[[#This Row],[PACK]]),"")</f>
        <v/>
      </c>
    </row>
    <row r="4904" spans="1:34" ht="24" customHeight="1" x14ac:dyDescent="0.2">
      <c r="A4904" s="50" t="s">
        <v>8807</v>
      </c>
      <c r="B4904" s="60" t="s">
        <v>9399</v>
      </c>
      <c r="C4904" s="61" t="s">
        <v>9400</v>
      </c>
      <c r="D4904" s="52" t="s">
        <v>27</v>
      </c>
      <c r="E4904" s="53">
        <v>447267.91</v>
      </c>
      <c r="F4904" s="23" t="str">
        <f>+IFERROR(VLOOKUP(Tabla1[[#This Row],[Artículo]],'..'!$B$2:$D$569000,3,),"")</f>
        <v/>
      </c>
      <c r="G4904" s="24" t="str">
        <f>IF(H4904=AF4904,"", "Error MC")</f>
        <v>Error MC</v>
      </c>
      <c r="H4904" s="62"/>
      <c r="I4904" s="54">
        <f>+Tabla1[[#This Row],[MC]]*Tabla1[[#This Row],[Pedido]]*Tabla1[[#This Row],[PVC ]]</f>
        <v>0</v>
      </c>
      <c r="J4904" s="26">
        <v>0.21</v>
      </c>
      <c r="K4904" s="63"/>
      <c r="L4904" s="28" t="s">
        <v>17</v>
      </c>
      <c r="M4904" s="53">
        <v>784731.549</v>
      </c>
      <c r="N4904" s="64" t="str">
        <f>+IF(Tabla1[[#This Row],[F PMPI]]="SÍ","No","Sí")</f>
        <v>Sí</v>
      </c>
      <c r="O4904" s="65">
        <f>+Tabla1[[#This Row],[PVL]]*1.055</f>
        <v>827891.78419499996</v>
      </c>
      <c r="P4904" s="65">
        <f>+Tabla1[[#This Row],[PVL]]*1.43</f>
        <v>1122166.1150700001</v>
      </c>
      <c r="Q4904" s="66" t="str">
        <f>+HYPERLINK(Tabla1[[#This Row],[PAG]])</f>
        <v>https://todomusica.com.ar/productos-sin-categorias-de-netsuite/7366-20-k-custom-special-dry-crash.html</v>
      </c>
      <c r="R4904" s="67"/>
      <c r="S4904" s="68"/>
      <c r="T4904" s="69"/>
      <c r="U4904" s="69"/>
      <c r="V4904" s="69"/>
      <c r="W4904" s="69"/>
      <c r="X4904" s="69"/>
      <c r="Y4904" s="35"/>
      <c r="Z4904" s="35" t="s">
        <v>28309</v>
      </c>
      <c r="AA4904" s="36">
        <v>1</v>
      </c>
      <c r="AB4904" s="35" t="s">
        <v>27</v>
      </c>
      <c r="AC4904" s="35" t="str">
        <f>+IF(Tabla1[[#This Row],[STK]]="no","Sin STK", "STK disponible")</f>
        <v>Sin STK</v>
      </c>
      <c r="AD4904" s="35">
        <f>+I4904*J4904</f>
        <v>0</v>
      </c>
      <c r="AE4904" s="35">
        <f>+I4904*K4904</f>
        <v>0</v>
      </c>
      <c r="AF4904" s="36">
        <f>IF(Tabla1[[#This Row],[ref pack]]=1,Tabla1[[#This Row],[Pedido]],LCM(Tabla1[[#This Row],[MC VIEJO]],Tabla1[[#This Row],[Pedido]]))</f>
        <v>1</v>
      </c>
      <c r="AG4904" s="36">
        <f>+VLOOKUP(Tabla1[[#This Row],[Artículo]],'.'!$B$2:$D$11481,3,)</f>
        <v>1</v>
      </c>
      <c r="AH4904" s="37" t="str">
        <f>+IFERROR(SEARCH("pack",Tabla1[[#This Row],[PACK]]),"")</f>
        <v/>
      </c>
    </row>
    <row r="4905" spans="1:34" ht="24" customHeight="1" x14ac:dyDescent="0.2">
      <c r="A4905" s="50" t="s">
        <v>8807</v>
      </c>
      <c r="B4905" s="60" t="s">
        <v>9401</v>
      </c>
      <c r="C4905" s="61" t="s">
        <v>9283</v>
      </c>
      <c r="D4905" s="52" t="s">
        <v>27</v>
      </c>
      <c r="E4905" s="53">
        <v>487924.37</v>
      </c>
      <c r="F4905" s="23" t="str">
        <f>+IFERROR(VLOOKUP(Tabla1[[#This Row],[Artículo]],'..'!$B$2:$D$569000,3,),"")</f>
        <v/>
      </c>
      <c r="G4905" s="24" t="str">
        <f>IF(H4905=AF4905,"", "Error MC")</f>
        <v>Error MC</v>
      </c>
      <c r="H4905" s="62"/>
      <c r="I4905" s="54">
        <f>+Tabla1[[#This Row],[MC]]*Tabla1[[#This Row],[Pedido]]*Tabla1[[#This Row],[PVC ]]</f>
        <v>0</v>
      </c>
      <c r="J4905" s="26">
        <v>0.21</v>
      </c>
      <c r="K4905" s="63"/>
      <c r="L4905" s="28" t="s">
        <v>17</v>
      </c>
      <c r="M4905" s="53">
        <v>856063.31099999999</v>
      </c>
      <c r="N4905" s="64" t="str">
        <f>+IF(Tabla1[[#This Row],[F PMPI]]="SÍ","No","Sí")</f>
        <v>Sí</v>
      </c>
      <c r="O4905" s="65">
        <f>+Tabla1[[#This Row],[PVL]]*1.055</f>
        <v>903146.79310499993</v>
      </c>
      <c r="P4905" s="65">
        <f>+Tabla1[[#This Row],[PVL]]*1.43</f>
        <v>1224170.53473</v>
      </c>
      <c r="Q4905" s="66" t="str">
        <f>+HYPERLINK(Tabla1[[#This Row],[PAG]])</f>
        <v>https://todomusica.com.ar/productos-sin-categorias-de-netsuite/7367-21-k-custom-special-dry-ride.html</v>
      </c>
      <c r="R4905" s="67"/>
      <c r="S4905" s="68"/>
      <c r="T4905" s="69"/>
      <c r="U4905" s="69"/>
      <c r="V4905" s="69"/>
      <c r="W4905" s="69"/>
      <c r="X4905" s="69"/>
      <c r="Y4905" s="35"/>
      <c r="Z4905" s="35" t="s">
        <v>28310</v>
      </c>
      <c r="AA4905" s="36">
        <v>1</v>
      </c>
      <c r="AB4905" s="35" t="s">
        <v>27</v>
      </c>
      <c r="AC4905" s="35" t="str">
        <f>+IF(Tabla1[[#This Row],[STK]]="no","Sin STK", "STK disponible")</f>
        <v>Sin STK</v>
      </c>
      <c r="AD4905" s="35">
        <f>+I4905*J4905</f>
        <v>0</v>
      </c>
      <c r="AE4905" s="35">
        <f>+I4905*K4905</f>
        <v>0</v>
      </c>
      <c r="AF4905" s="36">
        <f>IF(Tabla1[[#This Row],[ref pack]]=1,Tabla1[[#This Row],[Pedido]],LCM(Tabla1[[#This Row],[MC VIEJO]],Tabla1[[#This Row],[Pedido]]))</f>
        <v>1</v>
      </c>
      <c r="AG4905" s="36">
        <f>+VLOOKUP(Tabla1[[#This Row],[Artículo]],'.'!$B$2:$D$11481,3,)</f>
        <v>1</v>
      </c>
      <c r="AH4905" s="37" t="str">
        <f>+IFERROR(SEARCH("pack",Tabla1[[#This Row],[PACK]]),"")</f>
        <v/>
      </c>
    </row>
    <row r="4906" spans="1:34" ht="24" customHeight="1" x14ac:dyDescent="0.2">
      <c r="A4906" s="50" t="s">
        <v>8807</v>
      </c>
      <c r="B4906" s="60" t="s">
        <v>9402</v>
      </c>
      <c r="C4906" s="61" t="s">
        <v>24265</v>
      </c>
      <c r="D4906" s="52" t="s">
        <v>27</v>
      </c>
      <c r="E4906" s="53">
        <v>493742.26</v>
      </c>
      <c r="F4906" s="23" t="str">
        <f>+IFERROR(VLOOKUP(Tabla1[[#This Row],[Artículo]],'..'!$B$2:$D$569000,3,),"")</f>
        <v/>
      </c>
      <c r="G4906" s="24" t="str">
        <f>IF(H4906=AF4906,"", "Error MC")</f>
        <v>Error MC</v>
      </c>
      <c r="H4906" s="62"/>
      <c r="I4906" s="54">
        <f>+Tabla1[[#This Row],[MC]]*Tabla1[[#This Row],[Pedido]]*Tabla1[[#This Row],[PVC ]]</f>
        <v>0</v>
      </c>
      <c r="J4906" s="26">
        <v>0.21</v>
      </c>
      <c r="K4906" s="63"/>
      <c r="L4906" s="28" t="s">
        <v>17</v>
      </c>
      <c r="M4906" s="53">
        <v>866270.799</v>
      </c>
      <c r="N4906" s="64" t="str">
        <f>+IF(Tabla1[[#This Row],[F PMPI]]="SÍ","No","Sí")</f>
        <v>Sí</v>
      </c>
      <c r="O4906" s="65">
        <f>+Tabla1[[#This Row],[PVL]]*1.055</f>
        <v>913915.6929449999</v>
      </c>
      <c r="P4906" s="65">
        <f>+Tabla1[[#This Row],[PVL]]*1.43</f>
        <v>1238767.24257</v>
      </c>
      <c r="Q4906" s="66" t="str">
        <f>+HYPERLINK(Tabla1[[#This Row],[PAG]])</f>
        <v>https://todomusica.com.ar/productos-sin-categorias-de-netsuite/7526-21-k-custom-special-dry-trash-crash.html</v>
      </c>
      <c r="R4906" s="67"/>
      <c r="S4906" s="68"/>
      <c r="T4906" s="69"/>
      <c r="U4906" s="69"/>
      <c r="V4906" s="69"/>
      <c r="W4906" s="69"/>
      <c r="X4906" s="69"/>
      <c r="Y4906" s="35"/>
      <c r="Z4906" s="35" t="s">
        <v>28311</v>
      </c>
      <c r="AA4906" s="36">
        <v>1</v>
      </c>
      <c r="AB4906" s="35" t="s">
        <v>27</v>
      </c>
      <c r="AC4906" s="35" t="str">
        <f>+IF(Tabla1[[#This Row],[STK]]="no","Sin STK", "STK disponible")</f>
        <v>Sin STK</v>
      </c>
      <c r="AD4906" s="35">
        <f>+I4906*J4906</f>
        <v>0</v>
      </c>
      <c r="AE4906" s="35">
        <f>+I4906*K4906</f>
        <v>0</v>
      </c>
      <c r="AF4906" s="36">
        <f>IF(Tabla1[[#This Row],[ref pack]]=1,Tabla1[[#This Row],[Pedido]],LCM(Tabla1[[#This Row],[MC VIEJO]],Tabla1[[#This Row],[Pedido]]))</f>
        <v>1</v>
      </c>
      <c r="AG4906" s="36">
        <f>+VLOOKUP(Tabla1[[#This Row],[Artículo]],'.'!$B$2:$D$11481,3,)</f>
        <v>1</v>
      </c>
      <c r="AH4906" s="37" t="str">
        <f>+IFERROR(SEARCH("pack",Tabla1[[#This Row],[PACK]]),"")</f>
        <v/>
      </c>
    </row>
    <row r="4907" spans="1:34" ht="24" customHeight="1" x14ac:dyDescent="0.2">
      <c r="A4907" s="50" t="s">
        <v>8807</v>
      </c>
      <c r="B4907" s="60" t="s">
        <v>9404</v>
      </c>
      <c r="C4907" s="61" t="s">
        <v>9405</v>
      </c>
      <c r="D4907" s="52" t="s">
        <v>27</v>
      </c>
      <c r="E4907" s="53">
        <v>495088.4</v>
      </c>
      <c r="F4907" s="23" t="str">
        <f>+IFERROR(VLOOKUP(Tabla1[[#This Row],[Artículo]],'..'!$B$2:$D$569000,3,),"")</f>
        <v/>
      </c>
      <c r="G4907" s="24" t="str">
        <f>IF(H4907=AF4907,"", "Error MC")</f>
        <v>Error MC</v>
      </c>
      <c r="H4907" s="62"/>
      <c r="I4907" s="54">
        <f>+Tabla1[[#This Row],[MC]]*Tabla1[[#This Row],[Pedido]]*Tabla1[[#This Row],[PVC ]]</f>
        <v>0</v>
      </c>
      <c r="J4907" s="26">
        <v>0.21</v>
      </c>
      <c r="K4907" s="63"/>
      <c r="L4907" s="28" t="s">
        <v>17</v>
      </c>
      <c r="M4907" s="53">
        <v>868632.598</v>
      </c>
      <c r="N4907" s="64" t="str">
        <f>+IF(Tabla1[[#This Row],[F PMPI]]="SÍ","No","Sí")</f>
        <v>Sí</v>
      </c>
      <c r="O4907" s="65">
        <f>+Tabla1[[#This Row],[PVL]]*1.055</f>
        <v>916407.39088999992</v>
      </c>
      <c r="P4907" s="65">
        <f>+Tabla1[[#This Row],[PVL]]*1.43</f>
        <v>1242144.6151399999</v>
      </c>
      <c r="Q4907" s="66" t="str">
        <f>+HYPERLINK(Tabla1[[#This Row],[PAG]])</f>
        <v>https://todomusica.com.ar/productos-sin-categorias-de-netsuite/7527-22-k-custom-special-dry-crash.html</v>
      </c>
      <c r="R4907" s="67"/>
      <c r="S4907" s="68"/>
      <c r="T4907" s="69"/>
      <c r="U4907" s="69"/>
      <c r="V4907" s="69"/>
      <c r="W4907" s="69"/>
      <c r="X4907" s="69"/>
      <c r="Y4907" s="35"/>
      <c r="Z4907" s="35" t="s">
        <v>28312</v>
      </c>
      <c r="AA4907" s="36">
        <v>1</v>
      </c>
      <c r="AB4907" s="35" t="s">
        <v>27</v>
      </c>
      <c r="AC4907" s="35" t="str">
        <f>+IF(Tabla1[[#This Row],[STK]]="no","Sin STK", "STK disponible")</f>
        <v>Sin STK</v>
      </c>
      <c r="AD4907" s="35">
        <f>+I4907*J4907</f>
        <v>0</v>
      </c>
      <c r="AE4907" s="35">
        <f>+I4907*K4907</f>
        <v>0</v>
      </c>
      <c r="AF4907" s="36">
        <f>IF(Tabla1[[#This Row],[ref pack]]=1,Tabla1[[#This Row],[Pedido]],LCM(Tabla1[[#This Row],[MC VIEJO]],Tabla1[[#This Row],[Pedido]]))</f>
        <v>1</v>
      </c>
      <c r="AG4907" s="36">
        <f>+VLOOKUP(Tabla1[[#This Row],[Artículo]],'.'!$B$2:$D$11481,3,)</f>
        <v>1</v>
      </c>
      <c r="AH4907" s="37" t="str">
        <f>+IFERROR(SEARCH("pack",Tabla1[[#This Row],[PACK]]),"")</f>
        <v/>
      </c>
    </row>
    <row r="4908" spans="1:34" ht="24" customHeight="1" x14ac:dyDescent="0.2">
      <c r="A4908" s="50" t="s">
        <v>8807</v>
      </c>
      <c r="B4908" s="60" t="s">
        <v>9406</v>
      </c>
      <c r="C4908" s="61" t="s">
        <v>24266</v>
      </c>
      <c r="D4908" s="52" t="s">
        <v>27</v>
      </c>
      <c r="E4908" s="53">
        <v>569260.31999999995</v>
      </c>
      <c r="F4908" s="23" t="str">
        <f>+IFERROR(VLOOKUP(Tabla1[[#This Row],[Artículo]],'..'!$B$2:$D$569000,3,),"")</f>
        <v/>
      </c>
      <c r="G4908" s="24" t="str">
        <f>IF(H4908=AF4908,"", "Error MC")</f>
        <v>Error MC</v>
      </c>
      <c r="H4908" s="62"/>
      <c r="I4908" s="54">
        <f>+Tabla1[[#This Row],[MC]]*Tabla1[[#This Row],[Pedido]]*Tabla1[[#This Row],[PVC ]]</f>
        <v>0</v>
      </c>
      <c r="J4908" s="26">
        <v>0.21</v>
      </c>
      <c r="K4908" s="63"/>
      <c r="L4908" s="28" t="s">
        <v>17</v>
      </c>
      <c r="M4908" s="53">
        <v>998767.22699999996</v>
      </c>
      <c r="N4908" s="64" t="str">
        <f>+IF(Tabla1[[#This Row],[F PMPI]]="SÍ","No","Sí")</f>
        <v>Sí</v>
      </c>
      <c r="O4908" s="65">
        <f>+Tabla1[[#This Row],[PVL]]*1.055</f>
        <v>1053699.4244849999</v>
      </c>
      <c r="P4908" s="65">
        <f>+Tabla1[[#This Row],[PVL]]*1.43</f>
        <v>1428237.1346099998</v>
      </c>
      <c r="Q4908" s="66" t="str">
        <f>+HYPERLINK(Tabla1[[#This Row],[PAG]])</f>
        <v>https://todomusica.com.ar/productos-sin-categorias-de-netsuite/7528-23-k-custom-special-dry-ride.html</v>
      </c>
      <c r="R4908" s="67"/>
      <c r="S4908" s="68"/>
      <c r="T4908" s="69"/>
      <c r="U4908" s="69"/>
      <c r="V4908" s="69"/>
      <c r="W4908" s="69"/>
      <c r="X4908" s="69"/>
      <c r="Y4908" s="35"/>
      <c r="Z4908" s="35" t="s">
        <v>28313</v>
      </c>
      <c r="AA4908" s="36">
        <v>1</v>
      </c>
      <c r="AB4908" s="35" t="s">
        <v>27</v>
      </c>
      <c r="AC4908" s="35" t="str">
        <f>+IF(Tabla1[[#This Row],[STK]]="no","Sin STK", "STK disponible")</f>
        <v>Sin STK</v>
      </c>
      <c r="AD4908" s="35">
        <f>+I4908*J4908</f>
        <v>0</v>
      </c>
      <c r="AE4908" s="35">
        <f>+I4908*K4908</f>
        <v>0</v>
      </c>
      <c r="AF4908" s="36">
        <f>IF(Tabla1[[#This Row],[ref pack]]=1,Tabla1[[#This Row],[Pedido]],LCM(Tabla1[[#This Row],[MC VIEJO]],Tabla1[[#This Row],[Pedido]]))</f>
        <v>1</v>
      </c>
      <c r="AG4908" s="36">
        <f>+VLOOKUP(Tabla1[[#This Row],[Artículo]],'.'!$B$2:$D$11481,3,)</f>
        <v>1</v>
      </c>
      <c r="AH4908" s="37" t="str">
        <f>+IFERROR(SEARCH("pack",Tabla1[[#This Row],[PACK]]),"")</f>
        <v/>
      </c>
    </row>
    <row r="4909" spans="1:34" ht="24" customHeight="1" x14ac:dyDescent="0.2">
      <c r="A4909" s="50" t="s">
        <v>8807</v>
      </c>
      <c r="B4909" s="60" t="s">
        <v>22840</v>
      </c>
      <c r="C4909" s="61" t="s">
        <v>24267</v>
      </c>
      <c r="D4909" s="52" t="s">
        <v>27</v>
      </c>
      <c r="E4909" s="53">
        <v>625481.52</v>
      </c>
      <c r="F4909" s="23" t="str">
        <f>+IFERROR(VLOOKUP(Tabla1[[#This Row],[Artículo]],'..'!$B$2:$D$569000,3,),"")</f>
        <v/>
      </c>
      <c r="G4909" s="24" t="str">
        <f>IF(H4909=AF4909,"", "Error MC")</f>
        <v>Error MC</v>
      </c>
      <c r="H4909" s="62"/>
      <c r="I4909" s="54">
        <f>+Tabla1[[#This Row],[MC]]*Tabla1[[#This Row],[Pedido]]*Tabla1[[#This Row],[PVC ]]</f>
        <v>0</v>
      </c>
      <c r="J4909" s="26">
        <v>0.21</v>
      </c>
      <c r="K4909" s="63"/>
      <c r="L4909" s="28" t="s">
        <v>17</v>
      </c>
      <c r="M4909" s="53">
        <v>1097407.3219999999</v>
      </c>
      <c r="N4909" s="64" t="str">
        <f>+IF(Tabla1[[#This Row],[F PMPI]]="SÍ","No","Sí")</f>
        <v>Sí</v>
      </c>
      <c r="O4909" s="65">
        <f>+Tabla1[[#This Row],[PVL]]*1.055</f>
        <v>1157764.7247099997</v>
      </c>
      <c r="P4909" s="65">
        <f>+Tabla1[[#This Row],[PVL]]*1.43</f>
        <v>1569292.4704599997</v>
      </c>
      <c r="Q4909" s="66" t="str">
        <f>+HYPERLINK(Tabla1[[#This Row],[PAG]])</f>
        <v/>
      </c>
      <c r="R4909" s="67"/>
      <c r="S4909" s="68"/>
      <c r="T4909" s="69"/>
      <c r="U4909" s="69"/>
      <c r="V4909" s="69"/>
      <c r="W4909" s="69"/>
      <c r="X4909" s="69"/>
      <c r="Y4909" s="35"/>
      <c r="Z4909" s="35" t="s">
        <v>65</v>
      </c>
      <c r="AA4909" s="36">
        <v>1</v>
      </c>
      <c r="AB4909" s="35" t="s">
        <v>27</v>
      </c>
      <c r="AC4909" s="35" t="str">
        <f>+IF(Tabla1[[#This Row],[STK]]="no","Sin STK", "STK disponible")</f>
        <v>Sin STK</v>
      </c>
      <c r="AD4909" s="35">
        <f>+I4909*J4909</f>
        <v>0</v>
      </c>
      <c r="AE4909" s="35">
        <f>+I4909*K4909</f>
        <v>0</v>
      </c>
      <c r="AF4909" s="36">
        <f>IF(Tabla1[[#This Row],[ref pack]]=1,Tabla1[[#This Row],[Pedido]],LCM(Tabla1[[#This Row],[MC VIEJO]],Tabla1[[#This Row],[Pedido]]))</f>
        <v>1</v>
      </c>
      <c r="AG4909" s="36">
        <f>+VLOOKUP(Tabla1[[#This Row],[Artículo]],'.'!$B$2:$D$11481,3,)</f>
        <v>1</v>
      </c>
      <c r="AH4909" s="37" t="str">
        <f>+IFERROR(SEARCH("pack",Tabla1[[#This Row],[PACK]]),"")</f>
        <v/>
      </c>
    </row>
    <row r="4910" spans="1:34" ht="24" customHeight="1" x14ac:dyDescent="0.2">
      <c r="A4910" s="50" t="s">
        <v>8807</v>
      </c>
      <c r="B4910" s="60" t="s">
        <v>9408</v>
      </c>
      <c r="C4910" s="61" t="s">
        <v>9409</v>
      </c>
      <c r="D4910" s="52" t="s">
        <v>27</v>
      </c>
      <c r="E4910" s="53">
        <v>476311.54</v>
      </c>
      <c r="F4910" s="23" t="str">
        <f>+IFERROR(VLOOKUP(Tabla1[[#This Row],[Artículo]],'..'!$B$2:$D$569000,3,),"")</f>
        <v/>
      </c>
      <c r="G4910" s="24" t="str">
        <f>IF(H4910=AF4910,"", "Error MC")</f>
        <v>Error MC</v>
      </c>
      <c r="H4910" s="62"/>
      <c r="I4910" s="54">
        <f>+Tabla1[[#This Row],[MC]]*Tabla1[[#This Row],[Pedido]]*Tabla1[[#This Row],[PVC ]]</f>
        <v>0</v>
      </c>
      <c r="J4910" s="26">
        <v>0.21</v>
      </c>
      <c r="K4910" s="63"/>
      <c r="L4910" s="28" t="s">
        <v>17</v>
      </c>
      <c r="M4910" s="53">
        <v>835688.59299999999</v>
      </c>
      <c r="N4910" s="64" t="str">
        <f>+IF(Tabla1[[#This Row],[F PMPI]]="SÍ","No","Sí")</f>
        <v>Sí</v>
      </c>
      <c r="O4910" s="65">
        <f>+Tabla1[[#This Row],[PVL]]*1.055</f>
        <v>881651.46561499999</v>
      </c>
      <c r="P4910" s="65">
        <f>+Tabla1[[#This Row],[PVL]]*1.43</f>
        <v>1195034.68799</v>
      </c>
      <c r="Q4910" s="66" t="str">
        <f>+HYPERLINK(Tabla1[[#This Row],[PAG]])</f>
        <v>https://todomusica.com.ar/productos-sin-categorias-de-netsuite/3787-k20835.html</v>
      </c>
      <c r="R4910" s="67"/>
      <c r="S4910" s="68"/>
      <c r="T4910" s="69"/>
      <c r="U4910" s="69"/>
      <c r="V4910" s="69"/>
      <c r="W4910" s="69"/>
      <c r="X4910" s="69"/>
      <c r="Y4910" s="35"/>
      <c r="Z4910" s="35" t="s">
        <v>28314</v>
      </c>
      <c r="AA4910" s="36">
        <v>1</v>
      </c>
      <c r="AB4910" s="35" t="s">
        <v>27</v>
      </c>
      <c r="AC4910" s="35" t="str">
        <f>+IF(Tabla1[[#This Row],[STK]]="no","Sin STK", "STK disponible")</f>
        <v>Sin STK</v>
      </c>
      <c r="AD4910" s="35">
        <f>+I4910*J4910</f>
        <v>0</v>
      </c>
      <c r="AE4910" s="35">
        <f>+I4910*K4910</f>
        <v>0</v>
      </c>
      <c r="AF4910" s="36">
        <f>IF(Tabla1[[#This Row],[ref pack]]=1,Tabla1[[#This Row],[Pedido]],LCM(Tabla1[[#This Row],[MC VIEJO]],Tabla1[[#This Row],[Pedido]]))</f>
        <v>1</v>
      </c>
      <c r="AG4910" s="36">
        <f>+VLOOKUP(Tabla1[[#This Row],[Artículo]],'.'!$B$2:$D$11481,3,)</f>
        <v>1</v>
      </c>
      <c r="AH4910" s="37" t="str">
        <f>+IFERROR(SEARCH("pack",Tabla1[[#This Row],[PACK]]),"")</f>
        <v/>
      </c>
    </row>
    <row r="4911" spans="1:34" ht="24" customHeight="1" x14ac:dyDescent="0.2">
      <c r="A4911" s="50" t="s">
        <v>8807</v>
      </c>
      <c r="B4911" s="60" t="s">
        <v>9410</v>
      </c>
      <c r="C4911" s="61" t="s">
        <v>9411</v>
      </c>
      <c r="D4911" s="52" t="s">
        <v>27</v>
      </c>
      <c r="E4911" s="53">
        <v>447267.91</v>
      </c>
      <c r="F4911" s="23" t="str">
        <f>+IFERROR(VLOOKUP(Tabla1[[#This Row],[Artículo]],'..'!$B$2:$D$569000,3,),"")</f>
        <v/>
      </c>
      <c r="G4911" s="24" t="str">
        <f>IF(H4911=AF4911,"", "Error MC")</f>
        <v>Error MC</v>
      </c>
      <c r="H4911" s="62"/>
      <c r="I4911" s="54">
        <f>+Tabla1[[#This Row],[MC]]*Tabla1[[#This Row],[Pedido]]*Tabla1[[#This Row],[PVC ]]</f>
        <v>0</v>
      </c>
      <c r="J4911" s="26">
        <v>0.21</v>
      </c>
      <c r="K4911" s="63"/>
      <c r="L4911" s="28" t="s">
        <v>17</v>
      </c>
      <c r="M4911" s="53">
        <v>784731.549</v>
      </c>
      <c r="N4911" s="64" t="str">
        <f>+IF(Tabla1[[#This Row],[F PMPI]]="SÍ","No","Sí")</f>
        <v>Sí</v>
      </c>
      <c r="O4911" s="65">
        <f>+Tabla1[[#This Row],[PVL]]*1.055</f>
        <v>827891.78419499996</v>
      </c>
      <c r="P4911" s="65">
        <f>+Tabla1[[#This Row],[PVL]]*1.43</f>
        <v>1122166.1150700001</v>
      </c>
      <c r="Q4911" s="66" t="str">
        <f>+HYPERLINK(Tabla1[[#This Row],[PAG]])</f>
        <v>https://todomusica.com.ar/productos-sin-categorias-de-netsuite/3788-k20889.html</v>
      </c>
      <c r="R4911" s="67"/>
      <c r="S4911" s="68"/>
      <c r="T4911" s="69"/>
      <c r="U4911" s="69"/>
      <c r="V4911" s="69"/>
      <c r="W4911" s="69"/>
      <c r="X4911" s="69"/>
      <c r="Y4911" s="35"/>
      <c r="Z4911" s="35" t="s">
        <v>28315</v>
      </c>
      <c r="AA4911" s="36">
        <v>1</v>
      </c>
      <c r="AB4911" s="35" t="s">
        <v>27</v>
      </c>
      <c r="AC4911" s="35" t="str">
        <f>+IF(Tabla1[[#This Row],[STK]]="no","Sin STK", "STK disponible")</f>
        <v>Sin STK</v>
      </c>
      <c r="AD4911" s="35">
        <f>+I4911*J4911</f>
        <v>0</v>
      </c>
      <c r="AE4911" s="35">
        <f>+I4911*K4911</f>
        <v>0</v>
      </c>
      <c r="AF4911" s="36">
        <f>IF(Tabla1[[#This Row],[ref pack]]=1,Tabla1[[#This Row],[Pedido]],LCM(Tabla1[[#This Row],[MC VIEJO]],Tabla1[[#This Row],[Pedido]]))</f>
        <v>1</v>
      </c>
      <c r="AG4911" s="36">
        <f>+VLOOKUP(Tabla1[[#This Row],[Artículo]],'.'!$B$2:$D$11481,3,)</f>
        <v>1</v>
      </c>
      <c r="AH4911" s="37" t="str">
        <f>+IFERROR(SEARCH("pack",Tabla1[[#This Row],[PACK]]),"")</f>
        <v/>
      </c>
    </row>
    <row r="4912" spans="1:34" ht="24" customHeight="1" x14ac:dyDescent="0.2">
      <c r="A4912" s="50" t="s">
        <v>8807</v>
      </c>
      <c r="B4912" s="60" t="s">
        <v>9412</v>
      </c>
      <c r="C4912" s="61" t="s">
        <v>9413</v>
      </c>
      <c r="D4912" s="52" t="s">
        <v>27</v>
      </c>
      <c r="E4912" s="53">
        <v>824881.12</v>
      </c>
      <c r="F4912" s="23" t="str">
        <f>+IFERROR(VLOOKUP(Tabla1[[#This Row],[Artículo]],'..'!$B$2:$D$569000,3,),"")</f>
        <v/>
      </c>
      <c r="G4912" s="24" t="str">
        <f>IF(H4912=AF4912,"", "Error MC")</f>
        <v>Error MC</v>
      </c>
      <c r="H4912" s="62"/>
      <c r="I4912" s="54">
        <f>+Tabla1[[#This Row],[MC]]*Tabla1[[#This Row],[Pedido]]*Tabla1[[#This Row],[PVC ]]</f>
        <v>0</v>
      </c>
      <c r="J4912" s="26">
        <v>0.21</v>
      </c>
      <c r="K4912" s="63"/>
      <c r="L4912" s="28" t="s">
        <v>17</v>
      </c>
      <c r="M4912" s="53">
        <v>1447253.92</v>
      </c>
      <c r="N4912" s="64" t="str">
        <f>+IF(Tabla1[[#This Row],[F PMPI]]="SÍ","No","Sí")</f>
        <v>Sí</v>
      </c>
      <c r="O4912" s="65">
        <f>+Tabla1[[#This Row],[PVL]]*1.055</f>
        <v>1526852.8855999999</v>
      </c>
      <c r="P4912" s="65">
        <f>+Tabla1[[#This Row],[PVL]]*1.43</f>
        <v>2069573.1055999999</v>
      </c>
      <c r="Q4912" s="66" t="str">
        <f>+HYPERLINK(Tabla1[[#This Row],[PAG]])</f>
        <v>https://todomusica.com.ar/productos-sin-categorias-de-netsuite/709-k2104.html</v>
      </c>
      <c r="R4912" s="67"/>
      <c r="S4912" s="68"/>
      <c r="T4912" s="69"/>
      <c r="U4912" s="69"/>
      <c r="V4912" s="69"/>
      <c r="W4912" s="69"/>
      <c r="X4912" s="69"/>
      <c r="Y4912" s="35"/>
      <c r="Z4912" s="35" t="s">
        <v>28316</v>
      </c>
      <c r="AA4912" s="36">
        <v>1</v>
      </c>
      <c r="AB4912" s="35" t="s">
        <v>27</v>
      </c>
      <c r="AC4912" s="35" t="str">
        <f>+IF(Tabla1[[#This Row],[STK]]="no","Sin STK", "STK disponible")</f>
        <v>Sin STK</v>
      </c>
      <c r="AD4912" s="35">
        <f>+I4912*J4912</f>
        <v>0</v>
      </c>
      <c r="AE4912" s="35">
        <f>+I4912*K4912</f>
        <v>0</v>
      </c>
      <c r="AF4912" s="36">
        <f>IF(Tabla1[[#This Row],[ref pack]]=1,Tabla1[[#This Row],[Pedido]],LCM(Tabla1[[#This Row],[MC VIEJO]],Tabla1[[#This Row],[Pedido]]))</f>
        <v>1</v>
      </c>
      <c r="AG4912" s="36">
        <f>+VLOOKUP(Tabla1[[#This Row],[Artículo]],'.'!$B$2:$D$11481,3,)</f>
        <v>1</v>
      </c>
      <c r="AH4912" s="37" t="str">
        <f>+IFERROR(SEARCH("pack",Tabla1[[#This Row],[PACK]]),"")</f>
        <v/>
      </c>
    </row>
    <row r="4913" spans="1:34" ht="24" customHeight="1" x14ac:dyDescent="0.2">
      <c r="A4913" s="50" t="s">
        <v>8807</v>
      </c>
      <c r="B4913" s="60" t="s">
        <v>9414</v>
      </c>
      <c r="C4913" s="61" t="s">
        <v>9415</v>
      </c>
      <c r="D4913" s="52" t="s">
        <v>27</v>
      </c>
      <c r="E4913" s="53">
        <v>780277.47</v>
      </c>
      <c r="F4913" s="23" t="str">
        <f>+IFERROR(VLOOKUP(Tabla1[[#This Row],[Artículo]],'..'!$B$2:$D$569000,3,),"")</f>
        <v/>
      </c>
      <c r="G4913" s="24" t="str">
        <f>IF(H4913=AF4913,"", "Error MC")</f>
        <v>Error MC</v>
      </c>
      <c r="H4913" s="62"/>
      <c r="I4913" s="54">
        <f>+Tabla1[[#This Row],[MC]]*Tabla1[[#This Row],[Pedido]]*Tabla1[[#This Row],[PVC ]]</f>
        <v>0</v>
      </c>
      <c r="J4913" s="26">
        <v>0.21</v>
      </c>
      <c r="K4913" s="63"/>
      <c r="L4913" s="28" t="s">
        <v>17</v>
      </c>
      <c r="M4913" s="53">
        <v>1368996.8189999999</v>
      </c>
      <c r="N4913" s="64" t="str">
        <f>+IF(Tabla1[[#This Row],[F PMPI]]="SÍ","No","Sí")</f>
        <v>Sí</v>
      </c>
      <c r="O4913" s="65">
        <f>+Tabla1[[#This Row],[PVL]]*1.055</f>
        <v>1444291.6440449997</v>
      </c>
      <c r="P4913" s="65">
        <f>+Tabla1[[#This Row],[PVL]]*1.43</f>
        <v>1957665.4511699998</v>
      </c>
      <c r="Q4913" s="66" t="str">
        <f>+HYPERLINK(Tabla1[[#This Row],[PAG]])</f>
        <v>https://todomusica.com.ar/productos-sin-categorias-de-netsuite/710-k2108.html</v>
      </c>
      <c r="R4913" s="67"/>
      <c r="S4913" s="68"/>
      <c r="T4913" s="69"/>
      <c r="U4913" s="69"/>
      <c r="V4913" s="69"/>
      <c r="W4913" s="69"/>
      <c r="X4913" s="69"/>
      <c r="Y4913" s="35"/>
      <c r="Z4913" s="35" t="s">
        <v>28317</v>
      </c>
      <c r="AA4913" s="36">
        <v>1</v>
      </c>
      <c r="AB4913" s="35" t="s">
        <v>27</v>
      </c>
      <c r="AC4913" s="35" t="str">
        <f>+IF(Tabla1[[#This Row],[STK]]="no","Sin STK", "STK disponible")</f>
        <v>Sin STK</v>
      </c>
      <c r="AD4913" s="35">
        <f>+I4913*J4913</f>
        <v>0</v>
      </c>
      <c r="AE4913" s="35">
        <f>+I4913*K4913</f>
        <v>0</v>
      </c>
      <c r="AF4913" s="36">
        <f>IF(Tabla1[[#This Row],[ref pack]]=1,Tabla1[[#This Row],[Pedido]],LCM(Tabla1[[#This Row],[MC VIEJO]],Tabla1[[#This Row],[Pedido]]))</f>
        <v>1</v>
      </c>
      <c r="AG4913" s="36">
        <f>+VLOOKUP(Tabla1[[#This Row],[Artículo]],'.'!$B$2:$D$11481,3,)</f>
        <v>1</v>
      </c>
      <c r="AH4913" s="37" t="str">
        <f>+IFERROR(SEARCH("pack",Tabla1[[#This Row],[PACK]]),"")</f>
        <v/>
      </c>
    </row>
    <row r="4914" spans="1:34" ht="24" customHeight="1" x14ac:dyDescent="0.2">
      <c r="A4914" s="50" t="s">
        <v>8807</v>
      </c>
      <c r="B4914" s="60" t="s">
        <v>9416</v>
      </c>
      <c r="C4914" s="61" t="s">
        <v>9417</v>
      </c>
      <c r="D4914" s="52" t="s">
        <v>9842</v>
      </c>
      <c r="E4914" s="53">
        <v>364830.74</v>
      </c>
      <c r="F4914" s="23" t="str">
        <f>+IFERROR(VLOOKUP(Tabla1[[#This Row],[Artículo]],'..'!$B$2:$D$569000,3,),"")</f>
        <v/>
      </c>
      <c r="G4914" s="24" t="str">
        <f>IF(H4914=AF4914,"", "Error MC")</f>
        <v>Error MC</v>
      </c>
      <c r="H4914" s="62"/>
      <c r="I4914" s="54">
        <f>+Tabla1[[#This Row],[MC]]*Tabla1[[#This Row],[Pedido]]*Tabla1[[#This Row],[PVC ]]</f>
        <v>0</v>
      </c>
      <c r="J4914" s="26">
        <v>0.21</v>
      </c>
      <c r="K4914" s="63"/>
      <c r="L4914" s="28" t="s">
        <v>17</v>
      </c>
      <c r="M4914" s="53">
        <v>640095.53</v>
      </c>
      <c r="N4914" s="64" t="str">
        <f>+IF(Tabla1[[#This Row],[F PMPI]]="SÍ","No","Sí")</f>
        <v>Sí</v>
      </c>
      <c r="O4914" s="65">
        <f>+Tabla1[[#This Row],[PVL]]*1.055</f>
        <v>675300.78414999996</v>
      </c>
      <c r="P4914" s="65">
        <f>+Tabla1[[#This Row],[PVL]]*1.43</f>
        <v>915336.60789999994</v>
      </c>
      <c r="Q4914" s="66" t="str">
        <f>+HYPERLINK(Tabla1[[#This Row],[PAG]])</f>
        <v>https://todomusica.com.ar/platillos/6244-lv348.html</v>
      </c>
      <c r="R4914" s="67"/>
      <c r="S4914" s="68"/>
      <c r="T4914" s="69"/>
      <c r="U4914" s="69"/>
      <c r="V4914" s="69"/>
      <c r="W4914" s="69"/>
      <c r="X4914" s="69"/>
      <c r="Y4914" s="35"/>
      <c r="Z4914" s="35" t="s">
        <v>28318</v>
      </c>
      <c r="AA4914" s="36">
        <v>1</v>
      </c>
      <c r="AB4914" s="35" t="s">
        <v>27</v>
      </c>
      <c r="AC4914" s="35" t="str">
        <f>+IF(Tabla1[[#This Row],[STK]]="no","Sin STK", "STK disponible")</f>
        <v>STK disponible</v>
      </c>
      <c r="AD4914" s="35">
        <f>+I4914*J4914</f>
        <v>0</v>
      </c>
      <c r="AE4914" s="35">
        <f>+I4914*K4914</f>
        <v>0</v>
      </c>
      <c r="AF4914" s="36">
        <f>IF(Tabla1[[#This Row],[ref pack]]=1,Tabla1[[#This Row],[Pedido]],LCM(Tabla1[[#This Row],[MC VIEJO]],Tabla1[[#This Row],[Pedido]]))</f>
        <v>1</v>
      </c>
      <c r="AG4914" s="36">
        <f>+VLOOKUP(Tabla1[[#This Row],[Artículo]],'.'!$B$2:$D$11481,3,)</f>
        <v>1</v>
      </c>
      <c r="AH4914" s="37" t="str">
        <f>+IFERROR(SEARCH("pack",Tabla1[[#This Row],[PACK]]),"")</f>
        <v/>
      </c>
    </row>
    <row r="4915" spans="1:34" ht="24" customHeight="1" x14ac:dyDescent="0.2">
      <c r="A4915" s="50" t="s">
        <v>8807</v>
      </c>
      <c r="B4915" s="60" t="s">
        <v>9418</v>
      </c>
      <c r="C4915" s="61" t="s">
        <v>9419</v>
      </c>
      <c r="D4915" s="52" t="s">
        <v>27</v>
      </c>
      <c r="E4915" s="53">
        <v>281783.19</v>
      </c>
      <c r="F4915" s="23" t="str">
        <f>+IFERROR(VLOOKUP(Tabla1[[#This Row],[Artículo]],'..'!$B$2:$D$569000,3,),"")</f>
        <v/>
      </c>
      <c r="G4915" s="24" t="str">
        <f>IF(H4915=AF4915,"", "Error MC")</f>
        <v>Error MC</v>
      </c>
      <c r="H4915" s="62"/>
      <c r="I4915" s="54">
        <f>+Tabla1[[#This Row],[MC]]*Tabla1[[#This Row],[Pedido]]*Tabla1[[#This Row],[PVC ]]</f>
        <v>0</v>
      </c>
      <c r="J4915" s="26">
        <v>0.21</v>
      </c>
      <c r="K4915" s="63"/>
      <c r="L4915" s="28" t="s">
        <v>17</v>
      </c>
      <c r="M4915" s="53">
        <v>494388.61200000002</v>
      </c>
      <c r="N4915" s="64" t="str">
        <f>+IF(Tabla1[[#This Row],[F PMPI]]="SÍ","No","Sí")</f>
        <v>Sí</v>
      </c>
      <c r="O4915" s="65">
        <f>+Tabla1[[#This Row],[PVL]]*1.055</f>
        <v>521579.98566000001</v>
      </c>
      <c r="P4915" s="65">
        <f>+Tabla1[[#This Row],[PVL]]*1.43</f>
        <v>706975.71516000002</v>
      </c>
      <c r="Q4915" s="66" t="str">
        <f>+HYPERLINK(Tabla1[[#This Row],[PAG]])</f>
        <v>https://todomusica.com.ar/productos-sin-categorias-de-netsuite/6245-lv38.html</v>
      </c>
      <c r="R4915" s="67"/>
      <c r="S4915" s="68"/>
      <c r="T4915" s="69"/>
      <c r="U4915" s="69"/>
      <c r="V4915" s="69"/>
      <c r="W4915" s="69"/>
      <c r="X4915" s="69"/>
      <c r="Y4915" s="35"/>
      <c r="Z4915" s="35" t="s">
        <v>28319</v>
      </c>
      <c r="AA4915" s="36">
        <v>1</v>
      </c>
      <c r="AB4915" s="35" t="s">
        <v>27</v>
      </c>
      <c r="AC4915" s="35" t="str">
        <f>+IF(Tabla1[[#This Row],[STK]]="no","Sin STK", "STK disponible")</f>
        <v>Sin STK</v>
      </c>
      <c r="AD4915" s="35">
        <f>+I4915*J4915</f>
        <v>0</v>
      </c>
      <c r="AE4915" s="35">
        <f>+I4915*K4915</f>
        <v>0</v>
      </c>
      <c r="AF4915" s="36">
        <f>IF(Tabla1[[#This Row],[ref pack]]=1,Tabla1[[#This Row],[Pedido]],LCM(Tabla1[[#This Row],[MC VIEJO]],Tabla1[[#This Row],[Pedido]]))</f>
        <v>1</v>
      </c>
      <c r="AG4915" s="36">
        <f>+VLOOKUP(Tabla1[[#This Row],[Artículo]],'.'!$B$2:$D$11481,3,)</f>
        <v>1</v>
      </c>
      <c r="AH4915" s="37" t="str">
        <f>+IFERROR(SEARCH("pack",Tabla1[[#This Row],[PACK]]),"")</f>
        <v/>
      </c>
    </row>
    <row r="4916" spans="1:34" ht="24" customHeight="1" x14ac:dyDescent="0.2">
      <c r="A4916" s="50" t="s">
        <v>8807</v>
      </c>
      <c r="B4916" s="60" t="s">
        <v>9420</v>
      </c>
      <c r="C4916" s="61" t="s">
        <v>9421</v>
      </c>
      <c r="D4916" s="52" t="s">
        <v>9842</v>
      </c>
      <c r="E4916" s="53">
        <v>435026.53</v>
      </c>
      <c r="F4916" s="23" t="str">
        <f>+IFERROR(VLOOKUP(Tabla1[[#This Row],[Artículo]],'..'!$B$2:$D$569000,3,),"")</f>
        <v/>
      </c>
      <c r="G4916" s="24" t="str">
        <f>IF(H4916=AF4916,"", "Error MC")</f>
        <v>Error MC</v>
      </c>
      <c r="H4916" s="62"/>
      <c r="I4916" s="54">
        <f>+Tabla1[[#This Row],[MC]]*Tabla1[[#This Row],[Pedido]]*Tabla1[[#This Row],[PVC ]]</f>
        <v>0</v>
      </c>
      <c r="J4916" s="26">
        <v>0.21</v>
      </c>
      <c r="K4916" s="63"/>
      <c r="L4916" s="28" t="s">
        <v>17</v>
      </c>
      <c r="M4916" s="53">
        <v>763254.049</v>
      </c>
      <c r="N4916" s="64" t="str">
        <f>+IF(Tabla1[[#This Row],[F PMPI]]="SÍ","No","Sí")</f>
        <v>Sí</v>
      </c>
      <c r="O4916" s="65">
        <f>+Tabla1[[#This Row],[PVL]]*1.055</f>
        <v>805233.021695</v>
      </c>
      <c r="P4916" s="65">
        <f>+Tabla1[[#This Row],[PVL]]*1.43</f>
        <v>1091453.2900699999</v>
      </c>
      <c r="Q4916" s="66" t="str">
        <f>+HYPERLINK(Tabla1[[#This Row],[PAG]])</f>
        <v>https://todomusica.com.ar/platillos/6246-lv468.html</v>
      </c>
      <c r="R4916" s="67"/>
      <c r="S4916" s="68"/>
      <c r="T4916" s="69"/>
      <c r="U4916" s="69"/>
      <c r="V4916" s="69"/>
      <c r="W4916" s="69"/>
      <c r="X4916" s="69"/>
      <c r="Y4916" s="35"/>
      <c r="Z4916" s="35" t="s">
        <v>28320</v>
      </c>
      <c r="AA4916" s="36">
        <v>1</v>
      </c>
      <c r="AB4916" s="35" t="s">
        <v>27</v>
      </c>
      <c r="AC4916" s="35" t="str">
        <f>+IF(Tabla1[[#This Row],[STK]]="no","Sin STK", "STK disponible")</f>
        <v>STK disponible</v>
      </c>
      <c r="AD4916" s="35">
        <f>+I4916*J4916</f>
        <v>0</v>
      </c>
      <c r="AE4916" s="35">
        <f>+I4916*K4916</f>
        <v>0</v>
      </c>
      <c r="AF4916" s="36">
        <f>IF(Tabla1[[#This Row],[ref pack]]=1,Tabla1[[#This Row],[Pedido]],LCM(Tabla1[[#This Row],[MC VIEJO]],Tabla1[[#This Row],[Pedido]]))</f>
        <v>1</v>
      </c>
      <c r="AG4916" s="36">
        <f>+VLOOKUP(Tabla1[[#This Row],[Artículo]],'.'!$B$2:$D$11481,3,)</f>
        <v>1</v>
      </c>
      <c r="AH4916" s="37" t="str">
        <f>+IFERROR(SEARCH("pack",Tabla1[[#This Row],[PACK]]),"")</f>
        <v/>
      </c>
    </row>
    <row r="4917" spans="1:34" ht="24" customHeight="1" x14ac:dyDescent="0.2">
      <c r="A4917" s="50" t="s">
        <v>8807</v>
      </c>
      <c r="B4917" s="60" t="s">
        <v>22842</v>
      </c>
      <c r="C4917" s="61" t="s">
        <v>24268</v>
      </c>
      <c r="D4917" s="52" t="s">
        <v>9841</v>
      </c>
      <c r="E4917" s="53">
        <v>482160.07</v>
      </c>
      <c r="F4917" s="23" t="str">
        <f>+IFERROR(VLOOKUP(Tabla1[[#This Row],[Artículo]],'..'!$B$2:$D$569000,3,),"")</f>
        <v/>
      </c>
      <c r="G4917" s="24" t="str">
        <f>IF(H4917=AF4917,"", "Error MC")</f>
        <v>Error MC</v>
      </c>
      <c r="H4917" s="62"/>
      <c r="I4917" s="54">
        <f>+Tabla1[[#This Row],[MC]]*Tabla1[[#This Row],[Pedido]]*Tabla1[[#This Row],[PVC ]]</f>
        <v>0</v>
      </c>
      <c r="J4917" s="26">
        <v>0.21</v>
      </c>
      <c r="K4917" s="63"/>
      <c r="L4917" s="28" t="s">
        <v>17</v>
      </c>
      <c r="M4917" s="53">
        <v>845949.84100000001</v>
      </c>
      <c r="N4917" s="64" t="str">
        <f>+IF(Tabla1[[#This Row],[F PMPI]]="SÍ","No","Sí")</f>
        <v>Sí</v>
      </c>
      <c r="O4917" s="65">
        <f>+Tabla1[[#This Row],[PVL]]*1.055</f>
        <v>892477.08225500002</v>
      </c>
      <c r="P4917" s="65">
        <f>+Tabla1[[#This Row],[PVL]]*1.43</f>
        <v>1209708.27263</v>
      </c>
      <c r="Q4917" s="66" t="str">
        <f>+HYPERLINK(Tabla1[[#This Row],[PAG]])</f>
        <v/>
      </c>
      <c r="R4917" s="67"/>
      <c r="S4917" s="68"/>
      <c r="T4917" s="69"/>
      <c r="U4917" s="69"/>
      <c r="V4917" s="69"/>
      <c r="W4917" s="69"/>
      <c r="X4917" s="69"/>
      <c r="Y4917" s="35"/>
      <c r="Z4917" s="35" t="s">
        <v>65</v>
      </c>
      <c r="AA4917" s="36">
        <v>1</v>
      </c>
      <c r="AB4917" s="35" t="s">
        <v>27</v>
      </c>
      <c r="AC4917" s="35" t="str">
        <f>+IF(Tabla1[[#This Row],[STK]]="no","Sin STK", "STK disponible")</f>
        <v>STK disponible</v>
      </c>
      <c r="AD4917" s="35">
        <f>+I4917*J4917</f>
        <v>0</v>
      </c>
      <c r="AE4917" s="35">
        <f>+I4917*K4917</f>
        <v>0</v>
      </c>
      <c r="AF4917" s="36">
        <f>IF(Tabla1[[#This Row],[ref pack]]=1,Tabla1[[#This Row],[Pedido]],LCM(Tabla1[[#This Row],[MC VIEJO]],Tabla1[[#This Row],[Pedido]]))</f>
        <v>1</v>
      </c>
      <c r="AG4917" s="36">
        <f>+VLOOKUP(Tabla1[[#This Row],[Artículo]],'.'!$B$2:$D$11481,3,)</f>
        <v>1</v>
      </c>
      <c r="AH4917" s="37" t="str">
        <f>+IFERROR(SEARCH("pack",Tabla1[[#This Row],[PACK]]),"")</f>
        <v/>
      </c>
    </row>
    <row r="4918" spans="1:34" ht="24" customHeight="1" x14ac:dyDescent="0.2">
      <c r="A4918" s="50" t="s">
        <v>8807</v>
      </c>
      <c r="B4918" s="60" t="s">
        <v>9422</v>
      </c>
      <c r="C4918" s="61" t="s">
        <v>9423</v>
      </c>
      <c r="D4918" s="52" t="s">
        <v>27</v>
      </c>
      <c r="E4918" s="53">
        <v>102228.81</v>
      </c>
      <c r="F4918" s="23" t="str">
        <f>+IFERROR(VLOOKUP(Tabla1[[#This Row],[Artículo]],'..'!$B$2:$D$569000,3,),"")</f>
        <v/>
      </c>
      <c r="G4918" s="24" t="str">
        <f>IF(H4918=AF4918,"", "Error MC")</f>
        <v>Error MC</v>
      </c>
      <c r="H4918" s="62"/>
      <c r="I4918" s="54">
        <f>+Tabla1[[#This Row],[MC]]*Tabla1[[#This Row],[Pedido]]*Tabla1[[#This Row],[PVC ]]</f>
        <v>0</v>
      </c>
      <c r="J4918" s="26">
        <v>0.21</v>
      </c>
      <c r="K4918" s="63"/>
      <c r="L4918" s="28" t="s">
        <v>17</v>
      </c>
      <c r="M4918" s="53">
        <v>179360.44200000001</v>
      </c>
      <c r="N4918" s="64" t="str">
        <f>+IF(Tabla1[[#This Row],[F PMPI]]="SÍ","No","Sí")</f>
        <v>Sí</v>
      </c>
      <c r="O4918" s="65">
        <f>+Tabla1[[#This Row],[PVL]]*1.055</f>
        <v>189225.26631000001</v>
      </c>
      <c r="P4918" s="65">
        <f>+Tabla1[[#This Row],[PVL]]*1.43</f>
        <v>256485.43205999999</v>
      </c>
      <c r="Q4918" s="66" t="str">
        <f>+HYPERLINK(Tabla1[[#This Row],[PAG]])</f>
        <v>https://todomusica.com.ar/platillos/7373-10-low-volume-l80-splash-single.html</v>
      </c>
      <c r="R4918" s="67"/>
      <c r="S4918" s="68"/>
      <c r="T4918" s="69"/>
      <c r="U4918" s="69"/>
      <c r="V4918" s="69"/>
      <c r="W4918" s="69"/>
      <c r="X4918" s="69"/>
      <c r="Y4918" s="35"/>
      <c r="Z4918" s="35" t="s">
        <v>28321</v>
      </c>
      <c r="AA4918" s="36">
        <v>1</v>
      </c>
      <c r="AB4918" s="35" t="s">
        <v>27</v>
      </c>
      <c r="AC4918" s="35" t="str">
        <f>+IF(Tabla1[[#This Row],[STK]]="no","Sin STK", "STK disponible")</f>
        <v>Sin STK</v>
      </c>
      <c r="AD4918" s="35">
        <f>+I4918*J4918</f>
        <v>0</v>
      </c>
      <c r="AE4918" s="35">
        <f>+I4918*K4918</f>
        <v>0</v>
      </c>
      <c r="AF4918" s="36">
        <f>IF(Tabla1[[#This Row],[ref pack]]=1,Tabla1[[#This Row],[Pedido]],LCM(Tabla1[[#This Row],[MC VIEJO]],Tabla1[[#This Row],[Pedido]]))</f>
        <v>1</v>
      </c>
      <c r="AG4918" s="36">
        <f>+VLOOKUP(Tabla1[[#This Row],[Artículo]],'.'!$B$2:$D$11481,3,)</f>
        <v>1</v>
      </c>
      <c r="AH4918" s="37" t="str">
        <f>+IFERROR(SEARCH("pack",Tabla1[[#This Row],[PACK]]),"")</f>
        <v/>
      </c>
    </row>
    <row r="4919" spans="1:34" ht="24" customHeight="1" x14ac:dyDescent="0.2">
      <c r="A4919" s="50" t="s">
        <v>8807</v>
      </c>
      <c r="B4919" s="60" t="s">
        <v>9424</v>
      </c>
      <c r="C4919" s="61" t="s">
        <v>9425</v>
      </c>
      <c r="D4919" s="52" t="s">
        <v>9842</v>
      </c>
      <c r="E4919" s="53">
        <v>164689.21</v>
      </c>
      <c r="F4919" s="23" t="str">
        <f>+IFERROR(VLOOKUP(Tabla1[[#This Row],[Artículo]],'..'!$B$2:$D$569000,3,),"")</f>
        <v/>
      </c>
      <c r="G4919" s="24" t="str">
        <f>IF(H4919=AF4919,"", "Error MC")</f>
        <v>Error MC</v>
      </c>
      <c r="H4919" s="62"/>
      <c r="I4919" s="54">
        <f>+Tabla1[[#This Row],[MC]]*Tabla1[[#This Row],[Pedido]]*Tabla1[[#This Row],[PVC ]]</f>
        <v>0</v>
      </c>
      <c r="J4919" s="26">
        <v>0.21</v>
      </c>
      <c r="K4919" s="63"/>
      <c r="L4919" s="28" t="s">
        <v>17</v>
      </c>
      <c r="M4919" s="53">
        <v>288947.21399999998</v>
      </c>
      <c r="N4919" s="64" t="str">
        <f>+IF(Tabla1[[#This Row],[F PMPI]]="SÍ","No","Sí")</f>
        <v>Sí</v>
      </c>
      <c r="O4919" s="65">
        <f>+Tabla1[[#This Row],[PVL]]*1.055</f>
        <v>304839.31076999998</v>
      </c>
      <c r="P4919" s="65">
        <f>+Tabla1[[#This Row],[PVL]]*1.43</f>
        <v>413194.51601999992</v>
      </c>
      <c r="Q4919" s="66" t="str">
        <f>+HYPERLINK(Tabla1[[#This Row],[PAG]])</f>
        <v>https://todomusica.com.ar/platillos/7376-16-low-volume-l80-crash-single.html</v>
      </c>
      <c r="R4919" s="67"/>
      <c r="S4919" s="68"/>
      <c r="T4919" s="69"/>
      <c r="U4919" s="69"/>
      <c r="V4919" s="69"/>
      <c r="W4919" s="69"/>
      <c r="X4919" s="69"/>
      <c r="Y4919" s="35"/>
      <c r="Z4919" s="35" t="s">
        <v>28322</v>
      </c>
      <c r="AA4919" s="36">
        <v>1</v>
      </c>
      <c r="AB4919" s="35" t="s">
        <v>27</v>
      </c>
      <c r="AC4919" s="35" t="str">
        <f>+IF(Tabla1[[#This Row],[STK]]="no","Sin STK", "STK disponible")</f>
        <v>STK disponible</v>
      </c>
      <c r="AD4919" s="35">
        <f>+I4919*J4919</f>
        <v>0</v>
      </c>
      <c r="AE4919" s="35">
        <f>+I4919*K4919</f>
        <v>0</v>
      </c>
      <c r="AF4919" s="36">
        <f>IF(Tabla1[[#This Row],[ref pack]]=1,Tabla1[[#This Row],[Pedido]],LCM(Tabla1[[#This Row],[MC VIEJO]],Tabla1[[#This Row],[Pedido]]))</f>
        <v>1</v>
      </c>
      <c r="AG4919" s="36">
        <f>+VLOOKUP(Tabla1[[#This Row],[Artículo]],'.'!$B$2:$D$11481,3,)</f>
        <v>1</v>
      </c>
      <c r="AH4919" s="37" t="str">
        <f>+IFERROR(SEARCH("pack",Tabla1[[#This Row],[PACK]]),"")</f>
        <v/>
      </c>
    </row>
    <row r="4920" spans="1:34" ht="24" customHeight="1" x14ac:dyDescent="0.2">
      <c r="A4920" s="50" t="s">
        <v>8807</v>
      </c>
      <c r="B4920" s="60" t="s">
        <v>9426</v>
      </c>
      <c r="C4920" s="61" t="s">
        <v>9427</v>
      </c>
      <c r="D4920" s="52" t="s">
        <v>9841</v>
      </c>
      <c r="E4920" s="53">
        <v>195087.68</v>
      </c>
      <c r="F4920" s="23" t="str">
        <f>+IFERROR(VLOOKUP(Tabla1[[#This Row],[Artículo]],'..'!$B$2:$D$569000,3,),"")</f>
        <v/>
      </c>
      <c r="G4920" s="24" t="str">
        <f>IF(H4920=AF4920,"", "Error MC")</f>
        <v>Error MC</v>
      </c>
      <c r="H4920" s="62"/>
      <c r="I4920" s="54">
        <f>+Tabla1[[#This Row],[MC]]*Tabla1[[#This Row],[Pedido]]*Tabla1[[#This Row],[PVC ]]</f>
        <v>0</v>
      </c>
      <c r="J4920" s="26">
        <v>0.21</v>
      </c>
      <c r="K4920" s="63"/>
      <c r="L4920" s="28" t="s">
        <v>17</v>
      </c>
      <c r="M4920" s="53">
        <v>342281.33899999998</v>
      </c>
      <c r="N4920" s="64" t="str">
        <f>+IF(Tabla1[[#This Row],[F PMPI]]="SÍ","No","Sí")</f>
        <v>Sí</v>
      </c>
      <c r="O4920" s="65">
        <f>+Tabla1[[#This Row],[PVL]]*1.055</f>
        <v>361106.81264499994</v>
      </c>
      <c r="P4920" s="65">
        <f>+Tabla1[[#This Row],[PVL]]*1.43</f>
        <v>489462.31476999994</v>
      </c>
      <c r="Q4920" s="66" t="str">
        <f>+HYPERLINK(Tabla1[[#This Row],[PAG]])</f>
        <v>https://todomusica.com.ar/platillos/7375-18-low-volume-l80-crash-ride-single.html</v>
      </c>
      <c r="R4920" s="67"/>
      <c r="S4920" s="68"/>
      <c r="T4920" s="69"/>
      <c r="U4920" s="69"/>
      <c r="V4920" s="69"/>
      <c r="W4920" s="69"/>
      <c r="X4920" s="69"/>
      <c r="Y4920" s="35"/>
      <c r="Z4920" s="35" t="s">
        <v>28323</v>
      </c>
      <c r="AA4920" s="36">
        <v>1</v>
      </c>
      <c r="AB4920" s="35" t="s">
        <v>27</v>
      </c>
      <c r="AC4920" s="35" t="str">
        <f>+IF(Tabla1[[#This Row],[STK]]="no","Sin STK", "STK disponible")</f>
        <v>STK disponible</v>
      </c>
      <c r="AD4920" s="35">
        <f>+I4920*J4920</f>
        <v>0</v>
      </c>
      <c r="AE4920" s="35">
        <f>+I4920*K4920</f>
        <v>0</v>
      </c>
      <c r="AF4920" s="36">
        <f>IF(Tabla1[[#This Row],[ref pack]]=1,Tabla1[[#This Row],[Pedido]],LCM(Tabla1[[#This Row],[MC VIEJO]],Tabla1[[#This Row],[Pedido]]))</f>
        <v>1</v>
      </c>
      <c r="AG4920" s="36">
        <f>+VLOOKUP(Tabla1[[#This Row],[Artículo]],'.'!$B$2:$D$11481,3,)</f>
        <v>1</v>
      </c>
      <c r="AH4920" s="37" t="str">
        <f>+IFERROR(SEARCH("pack",Tabla1[[#This Row],[PACK]]),"")</f>
        <v/>
      </c>
    </row>
    <row r="4921" spans="1:34" ht="24" customHeight="1" x14ac:dyDescent="0.2">
      <c r="A4921" s="50" t="s">
        <v>8807</v>
      </c>
      <c r="B4921" s="60" t="s">
        <v>9428</v>
      </c>
      <c r="C4921" s="61" t="s">
        <v>9429</v>
      </c>
      <c r="D4921" s="52" t="s">
        <v>27</v>
      </c>
      <c r="E4921" s="53">
        <v>225353.08</v>
      </c>
      <c r="F4921" s="23" t="str">
        <f>+IFERROR(VLOOKUP(Tabla1[[#This Row],[Artículo]],'..'!$B$2:$D$569000,3,),"")</f>
        <v/>
      </c>
      <c r="G4921" s="24" t="str">
        <f>IF(H4921=AF4921,"", "Error MC")</f>
        <v>Error MC</v>
      </c>
      <c r="H4921" s="62"/>
      <c r="I4921" s="54">
        <f>+Tabla1[[#This Row],[MC]]*Tabla1[[#This Row],[Pedido]]*Tabla1[[#This Row],[PVC ]]</f>
        <v>0</v>
      </c>
      <c r="J4921" s="26">
        <v>0.21</v>
      </c>
      <c r="K4921" s="63"/>
      <c r="L4921" s="28" t="s">
        <v>17</v>
      </c>
      <c r="M4921" s="53">
        <v>395381.984</v>
      </c>
      <c r="N4921" s="64" t="str">
        <f>+IF(Tabla1[[#This Row],[F PMPI]]="SÍ","No","Sí")</f>
        <v>Sí</v>
      </c>
      <c r="O4921" s="65">
        <f>+Tabla1[[#This Row],[PVL]]*1.055</f>
        <v>417127.99312</v>
      </c>
      <c r="P4921" s="65">
        <f>+Tabla1[[#This Row],[PVL]]*1.43</f>
        <v>565396.23711999995</v>
      </c>
      <c r="Q4921" s="66" t="str">
        <f>+HYPERLINK(Tabla1[[#This Row],[PAG]])</f>
        <v>https://todomusica.com.ar/platillos/7374-20-low-volume-l80-ride-single.html</v>
      </c>
      <c r="R4921" s="67"/>
      <c r="S4921" s="68"/>
      <c r="T4921" s="69"/>
      <c r="U4921" s="69"/>
      <c r="V4921" s="69"/>
      <c r="W4921" s="69"/>
      <c r="X4921" s="69"/>
      <c r="Y4921" s="35"/>
      <c r="Z4921" s="35" t="s">
        <v>28324</v>
      </c>
      <c r="AA4921" s="36">
        <v>1</v>
      </c>
      <c r="AB4921" s="35" t="s">
        <v>27</v>
      </c>
      <c r="AC4921" s="35" t="str">
        <f>+IF(Tabla1[[#This Row],[STK]]="no","Sin STK", "STK disponible")</f>
        <v>Sin STK</v>
      </c>
      <c r="AD4921" s="35">
        <f>+I4921*J4921</f>
        <v>0</v>
      </c>
      <c r="AE4921" s="35">
        <f>+I4921*K4921</f>
        <v>0</v>
      </c>
      <c r="AF4921" s="36">
        <f>IF(Tabla1[[#This Row],[ref pack]]=1,Tabla1[[#This Row],[Pedido]],LCM(Tabla1[[#This Row],[MC VIEJO]],Tabla1[[#This Row],[Pedido]]))</f>
        <v>1</v>
      </c>
      <c r="AG4921" s="36">
        <f>+VLOOKUP(Tabla1[[#This Row],[Artículo]],'.'!$B$2:$D$11481,3,)</f>
        <v>1</v>
      </c>
      <c r="AH4921" s="37" t="str">
        <f>+IFERROR(SEARCH("pack",Tabla1[[#This Row],[PACK]]),"")</f>
        <v/>
      </c>
    </row>
    <row r="4922" spans="1:34" ht="24" customHeight="1" x14ac:dyDescent="0.2">
      <c r="A4922" s="50" t="s">
        <v>8807</v>
      </c>
      <c r="B4922" s="60" t="s">
        <v>9430</v>
      </c>
      <c r="C4922" s="61" t="s">
        <v>9431</v>
      </c>
      <c r="D4922" s="52" t="s">
        <v>27</v>
      </c>
      <c r="E4922" s="53">
        <v>80992.789999999994</v>
      </c>
      <c r="F4922" s="23" t="str">
        <f>+IFERROR(VLOOKUP(Tabla1[[#This Row],[Artículo]],'..'!$B$2:$D$569000,3,),"")</f>
        <v/>
      </c>
      <c r="G4922" s="24" t="str">
        <f>IF(H4922=AF4922,"", "Error MC")</f>
        <v>Error MC</v>
      </c>
      <c r="H4922" s="62"/>
      <c r="I4922" s="54">
        <f>+Tabla1[[#This Row],[MC]]*Tabla1[[#This Row],[Pedido]]*Tabla1[[#This Row],[PVC ]]</f>
        <v>0</v>
      </c>
      <c r="J4922" s="26">
        <v>0.21</v>
      </c>
      <c r="K4922" s="63"/>
      <c r="L4922" s="28" t="s">
        <v>17</v>
      </c>
      <c r="M4922" s="53">
        <v>142101.856</v>
      </c>
      <c r="N4922" s="64" t="str">
        <f>+IF(Tabla1[[#This Row],[F PMPI]]="SÍ","No","Sí")</f>
        <v>Sí</v>
      </c>
      <c r="O4922" s="65">
        <f>+Tabla1[[#This Row],[PVL]]*1.055</f>
        <v>149917.45807999998</v>
      </c>
      <c r="P4922" s="65">
        <f>+Tabla1[[#This Row],[PVL]]*1.43</f>
        <v>203205.65407999998</v>
      </c>
      <c r="Q4922" s="66" t="str">
        <f>+HYPERLINK(Tabla1[[#This Row],[PAG]])</f>
        <v>https://todomusica.com.ar/productos-sin-categorias-de-netsuite/5714-404.html</v>
      </c>
      <c r="R4922" s="67"/>
      <c r="S4922" s="68"/>
      <c r="T4922" s="69"/>
      <c r="U4922" s="69"/>
      <c r="V4922" s="69"/>
      <c r="W4922" s="69"/>
      <c r="X4922" s="69"/>
      <c r="Y4922" s="35"/>
      <c r="Z4922" s="35" t="s">
        <v>28325</v>
      </c>
      <c r="AA4922" s="36">
        <v>1</v>
      </c>
      <c r="AB4922" s="35" t="s">
        <v>27</v>
      </c>
      <c r="AC4922" s="35" t="str">
        <f>+IF(Tabla1[[#This Row],[STK]]="no","Sin STK", "STK disponible")</f>
        <v>Sin STK</v>
      </c>
      <c r="AD4922" s="35">
        <f>+I4922*J4922</f>
        <v>0</v>
      </c>
      <c r="AE4922" s="35">
        <f>+I4922*K4922</f>
        <v>0</v>
      </c>
      <c r="AF4922" s="36">
        <f>IF(Tabla1[[#This Row],[ref pack]]=1,Tabla1[[#This Row],[Pedido]],LCM(Tabla1[[#This Row],[MC VIEJO]],Tabla1[[#This Row],[Pedido]]))</f>
        <v>1</v>
      </c>
      <c r="AG4922" s="36">
        <f>+VLOOKUP(Tabla1[[#This Row],[Artículo]],'.'!$B$2:$D$11481,3,)</f>
        <v>1</v>
      </c>
      <c r="AH4922" s="37" t="str">
        <f>+IFERROR(SEARCH("pack",Tabla1[[#This Row],[PACK]]),"")</f>
        <v/>
      </c>
    </row>
    <row r="4923" spans="1:34" ht="24" customHeight="1" x14ac:dyDescent="0.2">
      <c r="A4923" s="50" t="s">
        <v>8807</v>
      </c>
      <c r="B4923" s="60" t="s">
        <v>9432</v>
      </c>
      <c r="C4923" s="61" t="s">
        <v>9433</v>
      </c>
      <c r="D4923" s="52" t="s">
        <v>27</v>
      </c>
      <c r="E4923" s="53">
        <v>88406.52</v>
      </c>
      <c r="F4923" s="23" t="str">
        <f>+IFERROR(VLOOKUP(Tabla1[[#This Row],[Artículo]],'..'!$B$2:$D$569000,3,),"")</f>
        <v/>
      </c>
      <c r="G4923" s="24" t="str">
        <f>IF(H4923=AF4923,"", "Error MC")</f>
        <v>Error MC</v>
      </c>
      <c r="H4923" s="62"/>
      <c r="I4923" s="54">
        <f>+Tabla1[[#This Row],[MC]]*Tabla1[[#This Row],[Pedido]]*Tabla1[[#This Row],[PVC ]]</f>
        <v>0</v>
      </c>
      <c r="J4923" s="26">
        <v>0.21</v>
      </c>
      <c r="K4923" s="63"/>
      <c r="L4923" s="28" t="s">
        <v>17</v>
      </c>
      <c r="M4923" s="53">
        <v>155109.23499999999</v>
      </c>
      <c r="N4923" s="64" t="str">
        <f>+IF(Tabla1[[#This Row],[F PMPI]]="SÍ","No","Sí")</f>
        <v>Sí</v>
      </c>
      <c r="O4923" s="65">
        <f>+Tabla1[[#This Row],[PVL]]*1.055</f>
        <v>163640.24292499997</v>
      </c>
      <c r="P4923" s="65">
        <f>+Tabla1[[#This Row],[PVL]]*1.43</f>
        <v>221806.20604999998</v>
      </c>
      <c r="Q4923" s="66" t="str">
        <f>+HYPERLINK(Tabla1[[#This Row],[PAG]])</f>
        <v>https://todomusica.com.ar/platillos/5717-404.html</v>
      </c>
      <c r="R4923" s="67"/>
      <c r="S4923" s="68"/>
      <c r="T4923" s="69"/>
      <c r="U4923" s="69"/>
      <c r="V4923" s="69"/>
      <c r="W4923" s="69"/>
      <c r="X4923" s="69"/>
      <c r="Y4923" s="35"/>
      <c r="Z4923" s="35" t="s">
        <v>28326</v>
      </c>
      <c r="AA4923" s="36">
        <v>1</v>
      </c>
      <c r="AB4923" s="35" t="s">
        <v>27</v>
      </c>
      <c r="AC4923" s="35" t="str">
        <f>+IF(Tabla1[[#This Row],[STK]]="no","Sin STK", "STK disponible")</f>
        <v>Sin STK</v>
      </c>
      <c r="AD4923" s="35">
        <f>+I4923*J4923</f>
        <v>0</v>
      </c>
      <c r="AE4923" s="35">
        <f>+I4923*K4923</f>
        <v>0</v>
      </c>
      <c r="AF4923" s="36">
        <f>IF(Tabla1[[#This Row],[ref pack]]=1,Tabla1[[#This Row],[Pedido]],LCM(Tabla1[[#This Row],[MC VIEJO]],Tabla1[[#This Row],[Pedido]]))</f>
        <v>1</v>
      </c>
      <c r="AG4923" s="36">
        <f>+VLOOKUP(Tabla1[[#This Row],[Artículo]],'.'!$B$2:$D$11481,3,)</f>
        <v>1</v>
      </c>
      <c r="AH4923" s="37" t="str">
        <f>+IFERROR(SEARCH("pack",Tabla1[[#This Row],[PACK]]),"")</f>
        <v/>
      </c>
    </row>
    <row r="4924" spans="1:34" ht="24" customHeight="1" x14ac:dyDescent="0.2">
      <c r="A4924" s="50" t="s">
        <v>8807</v>
      </c>
      <c r="B4924" s="60" t="s">
        <v>9434</v>
      </c>
      <c r="C4924" s="61" t="s">
        <v>9435</v>
      </c>
      <c r="D4924" s="52" t="s">
        <v>27</v>
      </c>
      <c r="E4924" s="53">
        <v>37703.19</v>
      </c>
      <c r="F4924" s="23" t="str">
        <f>+IFERROR(VLOOKUP(Tabla1[[#This Row],[Artículo]],'..'!$B$2:$D$569000,3,),"")</f>
        <v/>
      </c>
      <c r="G4924" s="24" t="str">
        <f>IF(H4924=AF4924,"", "Error MC")</f>
        <v>Error MC</v>
      </c>
      <c r="H4924" s="62"/>
      <c r="I4924" s="54">
        <f>+Tabla1[[#This Row],[MC]]*Tabla1[[#This Row],[Pedido]]*Tabla1[[#This Row],[PVC ]]</f>
        <v>0</v>
      </c>
      <c r="J4924" s="26">
        <v>0.21</v>
      </c>
      <c r="K4924" s="63"/>
      <c r="L4924" s="28" t="s">
        <v>17</v>
      </c>
      <c r="M4924" s="53">
        <v>66150.251999999993</v>
      </c>
      <c r="N4924" s="64" t="str">
        <f>+IF(Tabla1[[#This Row],[F PMPI]]="SÍ","No","Sí")</f>
        <v>Sí</v>
      </c>
      <c r="O4924" s="65">
        <f>+Tabla1[[#This Row],[PVL]]*1.055</f>
        <v>69788.515859999985</v>
      </c>
      <c r="P4924" s="65">
        <f>+Tabla1[[#This Row],[PVL]]*1.43</f>
        <v>94594.860359999991</v>
      </c>
      <c r="Q4924" s="66" t="str">
        <f>+HYPERLINK(Tabla1[[#This Row],[PAG]])</f>
        <v>https://todomusica.com.ar/platillos/575-pz14b.html</v>
      </c>
      <c r="R4924" s="67"/>
      <c r="S4924" s="68"/>
      <c r="T4924" s="69"/>
      <c r="U4924" s="69"/>
      <c r="V4924" s="69"/>
      <c r="W4924" s="69"/>
      <c r="X4924" s="69"/>
      <c r="Y4924" s="35"/>
      <c r="Z4924" s="35" t="s">
        <v>28327</v>
      </c>
      <c r="AA4924" s="36">
        <v>1</v>
      </c>
      <c r="AB4924" s="35" t="s">
        <v>27</v>
      </c>
      <c r="AC4924" s="35" t="str">
        <f>+IF(Tabla1[[#This Row],[STK]]="no","Sin STK", "STK disponible")</f>
        <v>Sin STK</v>
      </c>
      <c r="AD4924" s="35">
        <f>+I4924*J4924</f>
        <v>0</v>
      </c>
      <c r="AE4924" s="35">
        <f>+I4924*K4924</f>
        <v>0</v>
      </c>
      <c r="AF4924" s="36">
        <f>IF(Tabla1[[#This Row],[ref pack]]=1,Tabla1[[#This Row],[Pedido]],LCM(Tabla1[[#This Row],[MC VIEJO]],Tabla1[[#This Row],[Pedido]]))</f>
        <v>1</v>
      </c>
      <c r="AG4924" s="36">
        <f>+VLOOKUP(Tabla1[[#This Row],[Artículo]],'.'!$B$2:$D$11481,3,)</f>
        <v>1</v>
      </c>
      <c r="AH4924" s="37" t="str">
        <f>+IFERROR(SEARCH("pack",Tabla1[[#This Row],[PACK]]),"")</f>
        <v/>
      </c>
    </row>
    <row r="4925" spans="1:34" ht="24" customHeight="1" x14ac:dyDescent="0.2">
      <c r="A4925" s="50" t="s">
        <v>8807</v>
      </c>
      <c r="B4925" s="60" t="s">
        <v>9436</v>
      </c>
      <c r="C4925" s="61" t="s">
        <v>9437</v>
      </c>
      <c r="D4925" s="52" t="s">
        <v>27</v>
      </c>
      <c r="E4925" s="53">
        <v>1394422.26</v>
      </c>
      <c r="F4925" s="23" t="str">
        <f>+IFERROR(VLOOKUP(Tabla1[[#This Row],[Artículo]],'..'!$B$2:$D$569000,3,),"")</f>
        <v/>
      </c>
      <c r="G4925" s="24" t="str">
        <f>IF(H4925=AF4925,"", "Error MC")</f>
        <v>Error MC</v>
      </c>
      <c r="H4925" s="62"/>
      <c r="I4925" s="54">
        <f>+Tabla1[[#This Row],[MC]]*Tabla1[[#This Row],[Pedido]]*Tabla1[[#This Row],[PVC ]]</f>
        <v>0</v>
      </c>
      <c r="J4925" s="26">
        <v>0.21</v>
      </c>
      <c r="K4925" s="63"/>
      <c r="L4925" s="28" t="s">
        <v>17</v>
      </c>
      <c r="M4925" s="53">
        <v>2446513.8590000002</v>
      </c>
      <c r="N4925" s="64" t="str">
        <f>+IF(Tabla1[[#This Row],[F PMPI]]="SÍ","No","Sí")</f>
        <v>Sí</v>
      </c>
      <c r="O4925" s="65">
        <f>+Tabla1[[#This Row],[PVL]]*1.055</f>
        <v>2581072.121245</v>
      </c>
      <c r="P4925" s="65">
        <f>+Tabla1[[#This Row],[PVL]]*1.43</f>
        <v>3498514.81837</v>
      </c>
      <c r="Q4925" s="66" t="str">
        <f>+HYPERLINK(Tabla1[[#This Row],[PAG]])</f>
        <v>https://todomusica.com.ar/productos-sin-categorias-de-netsuite/7529-34-hand-hammered-gong-made-in-china.html</v>
      </c>
      <c r="R4925" s="67"/>
      <c r="S4925" s="68"/>
      <c r="T4925" s="69"/>
      <c r="U4925" s="69"/>
      <c r="V4925" s="69"/>
      <c r="W4925" s="69"/>
      <c r="X4925" s="69"/>
      <c r="Y4925" s="35"/>
      <c r="Z4925" s="35" t="s">
        <v>28328</v>
      </c>
      <c r="AA4925" s="36">
        <v>1</v>
      </c>
      <c r="AB4925" s="35" t="s">
        <v>27</v>
      </c>
      <c r="AC4925" s="35" t="str">
        <f>+IF(Tabla1[[#This Row],[STK]]="no","Sin STK", "STK disponible")</f>
        <v>Sin STK</v>
      </c>
      <c r="AD4925" s="35">
        <f>+I4925*J4925</f>
        <v>0</v>
      </c>
      <c r="AE4925" s="35">
        <f>+I4925*K4925</f>
        <v>0</v>
      </c>
      <c r="AF4925" s="36">
        <f>IF(Tabla1[[#This Row],[ref pack]]=1,Tabla1[[#This Row],[Pedido]],LCM(Tabla1[[#This Row],[MC VIEJO]],Tabla1[[#This Row],[Pedido]]))</f>
        <v>1</v>
      </c>
      <c r="AG4925" s="36">
        <f>+VLOOKUP(Tabla1[[#This Row],[Artículo]],'.'!$B$2:$D$11481,3,)</f>
        <v>1</v>
      </c>
      <c r="AH4925" s="37" t="str">
        <f>+IFERROR(SEARCH("pack",Tabla1[[#This Row],[PACK]]),"")</f>
        <v/>
      </c>
    </row>
    <row r="4926" spans="1:34" ht="24" customHeight="1" x14ac:dyDescent="0.2">
      <c r="A4926" s="50" t="s">
        <v>8807</v>
      </c>
      <c r="B4926" s="60" t="s">
        <v>9438</v>
      </c>
      <c r="C4926" s="61" t="s">
        <v>9439</v>
      </c>
      <c r="D4926" s="52" t="s">
        <v>27</v>
      </c>
      <c r="E4926" s="53">
        <v>2079470.73</v>
      </c>
      <c r="F4926" s="23" t="str">
        <f>+IFERROR(VLOOKUP(Tabla1[[#This Row],[Artículo]],'..'!$B$2:$D$569000,3,),"")</f>
        <v/>
      </c>
      <c r="G4926" s="24" t="str">
        <f>IF(H4926=AF4926,"", "Error MC")</f>
        <v>Error MC</v>
      </c>
      <c r="H4926" s="62"/>
      <c r="I4926" s="54">
        <f>+Tabla1[[#This Row],[MC]]*Tabla1[[#This Row],[Pedido]]*Tabla1[[#This Row],[PVC ]]</f>
        <v>0</v>
      </c>
      <c r="J4926" s="26">
        <v>0.21</v>
      </c>
      <c r="K4926" s="63"/>
      <c r="L4926" s="28" t="s">
        <v>17</v>
      </c>
      <c r="M4926" s="53">
        <v>3648431.398</v>
      </c>
      <c r="N4926" s="64" t="str">
        <f>+IF(Tabla1[[#This Row],[F PMPI]]="SÍ","No","Sí")</f>
        <v>Sí</v>
      </c>
      <c r="O4926" s="65">
        <f>+Tabla1[[#This Row],[PVL]]*1.055</f>
        <v>3849095.1248899996</v>
      </c>
      <c r="P4926" s="65">
        <f>+Tabla1[[#This Row],[PVL]]*1.43</f>
        <v>5217256.8991399994</v>
      </c>
      <c r="Q4926" s="66" t="str">
        <f>+HYPERLINK(Tabla1[[#This Row],[PAG]])</f>
        <v>https://todomusica.com.ar/platillos/7139-p0502.html</v>
      </c>
      <c r="R4926" s="67"/>
      <c r="S4926" s="68"/>
      <c r="T4926" s="69"/>
      <c r="U4926" s="69"/>
      <c r="V4926" s="69"/>
      <c r="W4926" s="69"/>
      <c r="X4926" s="69"/>
      <c r="Y4926" s="35"/>
      <c r="Z4926" s="35" t="s">
        <v>28329</v>
      </c>
      <c r="AA4926" s="36">
        <v>1</v>
      </c>
      <c r="AB4926" s="35" t="s">
        <v>27</v>
      </c>
      <c r="AC4926" s="35" t="str">
        <f>+IF(Tabla1[[#This Row],[STK]]="no","Sin STK", "STK disponible")</f>
        <v>Sin STK</v>
      </c>
      <c r="AD4926" s="35">
        <f>+I4926*J4926</f>
        <v>0</v>
      </c>
      <c r="AE4926" s="35">
        <f>+I4926*K4926</f>
        <v>0</v>
      </c>
      <c r="AF4926" s="36">
        <f>IF(Tabla1[[#This Row],[ref pack]]=1,Tabla1[[#This Row],[Pedido]],LCM(Tabla1[[#This Row],[MC VIEJO]],Tabla1[[#This Row],[Pedido]]))</f>
        <v>1</v>
      </c>
      <c r="AG4926" s="36">
        <f>+VLOOKUP(Tabla1[[#This Row],[Artículo]],'.'!$B$2:$D$11481,3,)</f>
        <v>1</v>
      </c>
      <c r="AH4926" s="37" t="str">
        <f>+IFERROR(SEARCH("pack",Tabla1[[#This Row],[PACK]]),"")</f>
        <v/>
      </c>
    </row>
    <row r="4927" spans="1:34" ht="24" customHeight="1" x14ac:dyDescent="0.2">
      <c r="A4927" s="50" t="s">
        <v>8807</v>
      </c>
      <c r="B4927" s="60" t="s">
        <v>9440</v>
      </c>
      <c r="C4927" s="61" t="s">
        <v>9441</v>
      </c>
      <c r="D4927" s="52" t="s">
        <v>27</v>
      </c>
      <c r="E4927" s="53">
        <v>269515.24</v>
      </c>
      <c r="F4927" s="23" t="str">
        <f>+IFERROR(VLOOKUP(Tabla1[[#This Row],[Artículo]],'..'!$B$2:$D$569000,3,),"")</f>
        <v/>
      </c>
      <c r="G4927" s="24" t="str">
        <f>IF(H4927=AF4927,"", "Error MC")</f>
        <v>Error MC</v>
      </c>
      <c r="H4927" s="62"/>
      <c r="I4927" s="54">
        <f>+Tabla1[[#This Row],[MC]]*Tabla1[[#This Row],[Pedido]]*Tabla1[[#This Row],[PVC ]]</f>
        <v>0</v>
      </c>
      <c r="J4927" s="26">
        <v>0.21</v>
      </c>
      <c r="K4927" s="63"/>
      <c r="L4927" s="28" t="s">
        <v>17</v>
      </c>
      <c r="M4927" s="53">
        <v>472864.49099999998</v>
      </c>
      <c r="N4927" s="64" t="str">
        <f>+IF(Tabla1[[#This Row],[F PMPI]]="SÍ","No","Sí")</f>
        <v>Sí</v>
      </c>
      <c r="O4927" s="65">
        <f>+Tabla1[[#This Row],[PVL]]*1.055</f>
        <v>498872.03800499992</v>
      </c>
      <c r="P4927" s="65">
        <f>+Tabla1[[#This Row],[PVL]]*1.43</f>
        <v>676196.22212999989</v>
      </c>
      <c r="Q4927" s="66" t="str">
        <f>+HYPERLINK(Tabla1[[#This Row],[PAG]])</f>
        <v>https://todomusica.com.ar/productos-sin-categorias-de-netsuite/6883-p0503.html</v>
      </c>
      <c r="R4927" s="67"/>
      <c r="S4927" s="68"/>
      <c r="T4927" s="69"/>
      <c r="U4927" s="69"/>
      <c r="V4927" s="69"/>
      <c r="W4927" s="69"/>
      <c r="X4927" s="69"/>
      <c r="Y4927" s="35"/>
      <c r="Z4927" s="35" t="s">
        <v>28330</v>
      </c>
      <c r="AA4927" s="36">
        <v>1</v>
      </c>
      <c r="AB4927" s="35" t="s">
        <v>27</v>
      </c>
      <c r="AC4927" s="35" t="str">
        <f>+IF(Tabla1[[#This Row],[STK]]="no","Sin STK", "STK disponible")</f>
        <v>Sin STK</v>
      </c>
      <c r="AD4927" s="35">
        <f>+I4927*J4927</f>
        <v>0</v>
      </c>
      <c r="AE4927" s="35">
        <f>+I4927*K4927</f>
        <v>0</v>
      </c>
      <c r="AF4927" s="36">
        <f>IF(Tabla1[[#This Row],[ref pack]]=1,Tabla1[[#This Row],[Pedido]],LCM(Tabla1[[#This Row],[MC VIEJO]],Tabla1[[#This Row],[Pedido]]))</f>
        <v>1</v>
      </c>
      <c r="AG4927" s="36">
        <f>+VLOOKUP(Tabla1[[#This Row],[Artículo]],'.'!$B$2:$D$11481,3,)</f>
        <v>1</v>
      </c>
      <c r="AH4927" s="37" t="str">
        <f>+IFERROR(SEARCH("pack",Tabla1[[#This Row],[PACK]]),"")</f>
        <v/>
      </c>
    </row>
    <row r="4928" spans="1:34" ht="24" customHeight="1" x14ac:dyDescent="0.2">
      <c r="A4928" s="50" t="s">
        <v>8807</v>
      </c>
      <c r="B4928" s="60" t="s">
        <v>9442</v>
      </c>
      <c r="C4928" s="61" t="s">
        <v>9443</v>
      </c>
      <c r="D4928" s="52" t="s">
        <v>27</v>
      </c>
      <c r="E4928" s="53">
        <v>37645.040000000001</v>
      </c>
      <c r="F4928" s="23" t="str">
        <f>+IFERROR(VLOOKUP(Tabla1[[#This Row],[Artículo]],'..'!$B$2:$D$569000,3,),"")</f>
        <v/>
      </c>
      <c r="G4928" s="24" t="str">
        <f>IF(H4928=AF4928,"", "Error MC")</f>
        <v>Error MC</v>
      </c>
      <c r="H4928" s="62"/>
      <c r="I4928" s="54">
        <f>+Tabla1[[#This Row],[MC]]*Tabla1[[#This Row],[Pedido]]*Tabla1[[#This Row],[PVC ]]</f>
        <v>0</v>
      </c>
      <c r="J4928" s="26">
        <v>0.21</v>
      </c>
      <c r="K4928" s="63"/>
      <c r="L4928" s="28" t="s">
        <v>17</v>
      </c>
      <c r="M4928" s="53">
        <v>66048.225000000006</v>
      </c>
      <c r="N4928" s="64" t="str">
        <f>+IF(Tabla1[[#This Row],[F PMPI]]="SÍ","No","Sí")</f>
        <v>Sí</v>
      </c>
      <c r="O4928" s="65">
        <f>+Tabla1[[#This Row],[PVL]]*1.055</f>
        <v>69680.877374999996</v>
      </c>
      <c r="P4928" s="65">
        <f>+Tabla1[[#This Row],[PVL]]*1.43</f>
        <v>94448.961750000002</v>
      </c>
      <c r="Q4928" s="66" t="str">
        <f>+HYPERLINK(Tabla1[[#This Row],[PAG]])</f>
        <v>https://todomusica.com.ar/productos-sin-categorias-de-netsuite/6884-p0550.html</v>
      </c>
      <c r="R4928" s="67"/>
      <c r="S4928" s="68"/>
      <c r="T4928" s="69"/>
      <c r="U4928" s="69"/>
      <c r="V4928" s="69"/>
      <c r="W4928" s="69"/>
      <c r="X4928" s="69"/>
      <c r="Y4928" s="35"/>
      <c r="Z4928" s="35" t="s">
        <v>28331</v>
      </c>
      <c r="AA4928" s="36">
        <v>1</v>
      </c>
      <c r="AB4928" s="35" t="s">
        <v>27</v>
      </c>
      <c r="AC4928" s="35" t="str">
        <f>+IF(Tabla1[[#This Row],[STK]]="no","Sin STK", "STK disponible")</f>
        <v>Sin STK</v>
      </c>
      <c r="AD4928" s="35">
        <f>+I4928*J4928</f>
        <v>0</v>
      </c>
      <c r="AE4928" s="35">
        <f>+I4928*K4928</f>
        <v>0</v>
      </c>
      <c r="AF4928" s="36">
        <f>IF(Tabla1[[#This Row],[ref pack]]=1,Tabla1[[#This Row],[Pedido]],LCM(Tabla1[[#This Row],[MC VIEJO]],Tabla1[[#This Row],[Pedido]]))</f>
        <v>1</v>
      </c>
      <c r="AG4928" s="36">
        <f>+VLOOKUP(Tabla1[[#This Row],[Artículo]],'.'!$B$2:$D$11481,3,)</f>
        <v>1</v>
      </c>
      <c r="AH4928" s="37" t="str">
        <f>+IFERROR(SEARCH("pack",Tabla1[[#This Row],[PACK]]),"")</f>
        <v/>
      </c>
    </row>
    <row r="4929" spans="1:34" ht="24" customHeight="1" x14ac:dyDescent="0.2">
      <c r="A4929" s="50" t="s">
        <v>8807</v>
      </c>
      <c r="B4929" s="60" t="s">
        <v>9444</v>
      </c>
      <c r="C4929" s="61" t="s">
        <v>9445</v>
      </c>
      <c r="D4929" s="52" t="s">
        <v>9842</v>
      </c>
      <c r="E4929" s="53">
        <v>216743.85</v>
      </c>
      <c r="F4929" s="23" t="str">
        <f>+IFERROR(VLOOKUP(Tabla1[[#This Row],[Artículo]],'..'!$B$2:$D$569000,3,),"")</f>
        <v/>
      </c>
      <c r="G4929" s="24" t="str">
        <f>IF(H4929=AF4929,"", "Error MC")</f>
        <v>Error MC</v>
      </c>
      <c r="H4929" s="62"/>
      <c r="I4929" s="54">
        <f>+Tabla1[[#This Row],[MC]]*Tabla1[[#This Row],[Pedido]]*Tabla1[[#This Row],[PVC ]]</f>
        <v>0</v>
      </c>
      <c r="J4929" s="26">
        <v>0.21</v>
      </c>
      <c r="K4929" s="63"/>
      <c r="L4929" s="28" t="s">
        <v>17</v>
      </c>
      <c r="M4929" s="53">
        <v>380277.08199999999</v>
      </c>
      <c r="N4929" s="64" t="str">
        <f>+IF(Tabla1[[#This Row],[F PMPI]]="SÍ","No","Sí")</f>
        <v>Sí</v>
      </c>
      <c r="O4929" s="65">
        <f>+Tabla1[[#This Row],[PVL]]*1.055</f>
        <v>401192.32150999998</v>
      </c>
      <c r="P4929" s="65">
        <f>+Tabla1[[#This Row],[PVL]]*1.43</f>
        <v>543796.22725999996</v>
      </c>
      <c r="Q4929" s="66" t="str">
        <f>+HYPERLINK(Tabla1[[#This Row],[PAG]])</f>
        <v>https://todomusica.com.ar/soportes/6885-p0560.html</v>
      </c>
      <c r="R4929" s="67"/>
      <c r="S4929" s="68"/>
      <c r="T4929" s="69"/>
      <c r="U4929" s="69"/>
      <c r="V4929" s="69"/>
      <c r="W4929" s="69"/>
      <c r="X4929" s="69"/>
      <c r="Y4929" s="35"/>
      <c r="Z4929" s="35" t="s">
        <v>28332</v>
      </c>
      <c r="AA4929" s="36">
        <v>1</v>
      </c>
      <c r="AB4929" s="35" t="s">
        <v>27</v>
      </c>
      <c r="AC4929" s="35" t="str">
        <f>+IF(Tabla1[[#This Row],[STK]]="no","Sin STK", "STK disponible")</f>
        <v>STK disponible</v>
      </c>
      <c r="AD4929" s="35">
        <f>+I4929*J4929</f>
        <v>0</v>
      </c>
      <c r="AE4929" s="35">
        <f>+I4929*K4929</f>
        <v>0</v>
      </c>
      <c r="AF4929" s="36">
        <f>IF(Tabla1[[#This Row],[ref pack]]=1,Tabla1[[#This Row],[Pedido]],LCM(Tabla1[[#This Row],[MC VIEJO]],Tabla1[[#This Row],[Pedido]]))</f>
        <v>1</v>
      </c>
      <c r="AG4929" s="36">
        <f>+VLOOKUP(Tabla1[[#This Row],[Artículo]],'.'!$B$2:$D$11481,3,)</f>
        <v>1</v>
      </c>
      <c r="AH4929" s="37" t="str">
        <f>+IFERROR(SEARCH("pack",Tabla1[[#This Row],[PACK]]),"")</f>
        <v/>
      </c>
    </row>
    <row r="4930" spans="1:34" ht="24" customHeight="1" x14ac:dyDescent="0.2">
      <c r="A4930" s="50" t="s">
        <v>8807</v>
      </c>
      <c r="B4930" s="60" t="s">
        <v>9446</v>
      </c>
      <c r="C4930" s="61" t="s">
        <v>9447</v>
      </c>
      <c r="D4930" s="52" t="s">
        <v>9841</v>
      </c>
      <c r="E4930" s="53">
        <v>34222.71</v>
      </c>
      <c r="F4930" s="23" t="str">
        <f>+IFERROR(VLOOKUP(Tabla1[[#This Row],[Artículo]],'..'!$B$2:$D$569000,3,),"")</f>
        <v/>
      </c>
      <c r="G4930" s="24" t="str">
        <f>IF(H4930=AF4930,"", "Error MC")</f>
        <v>Error MC</v>
      </c>
      <c r="H4930" s="62"/>
      <c r="I4930" s="54">
        <f>+Tabla1[[#This Row],[MC]]*Tabla1[[#This Row],[Pedido]]*Tabla1[[#This Row],[PVC ]]</f>
        <v>0</v>
      </c>
      <c r="J4930" s="26">
        <v>0.21</v>
      </c>
      <c r="K4930" s="63"/>
      <c r="L4930" s="28" t="s">
        <v>17</v>
      </c>
      <c r="M4930" s="53">
        <v>60043.745000000003</v>
      </c>
      <c r="N4930" s="64" t="str">
        <f>+IF(Tabla1[[#This Row],[F PMPI]]="SÍ","No","Sí")</f>
        <v>Sí</v>
      </c>
      <c r="O4930" s="65">
        <f>+Tabla1[[#This Row],[PVL]]*1.055</f>
        <v>63346.150974999997</v>
      </c>
      <c r="P4930" s="65">
        <f>+Tabla1[[#This Row],[PVL]]*1.43</f>
        <v>85862.555349999995</v>
      </c>
      <c r="Q4930" s="66" t="str">
        <f>+HYPERLINK(Tabla1[[#This Row],[PAG]])</f>
        <v>https://todomusica.com.ar/fundas/7140-p0729.html</v>
      </c>
      <c r="R4930" s="67"/>
      <c r="S4930" s="68"/>
      <c r="T4930" s="69"/>
      <c r="U4930" s="69"/>
      <c r="V4930" s="69"/>
      <c r="W4930" s="69"/>
      <c r="X4930" s="69"/>
      <c r="Y4930" s="35"/>
      <c r="Z4930" s="35" t="s">
        <v>28333</v>
      </c>
      <c r="AA4930" s="36">
        <v>1</v>
      </c>
      <c r="AB4930" s="35" t="s">
        <v>27</v>
      </c>
      <c r="AC4930" s="35" t="str">
        <f>+IF(Tabla1[[#This Row],[STK]]="no","Sin STK", "STK disponible")</f>
        <v>STK disponible</v>
      </c>
      <c r="AD4930" s="35">
        <f>+I4930*J4930</f>
        <v>0</v>
      </c>
      <c r="AE4930" s="35">
        <f>+I4930*K4930</f>
        <v>0</v>
      </c>
      <c r="AF4930" s="36">
        <f>IF(Tabla1[[#This Row],[ref pack]]=1,Tabla1[[#This Row],[Pedido]],LCM(Tabla1[[#This Row],[MC VIEJO]],Tabla1[[#This Row],[Pedido]]))</f>
        <v>1</v>
      </c>
      <c r="AG4930" s="36">
        <f>+VLOOKUP(Tabla1[[#This Row],[Artículo]],'.'!$B$2:$D$11481,3,)</f>
        <v>1</v>
      </c>
      <c r="AH4930" s="37" t="str">
        <f>+IFERROR(SEARCH("pack",Tabla1[[#This Row],[PACK]]),"")</f>
        <v/>
      </c>
    </row>
    <row r="4931" spans="1:34" ht="24" customHeight="1" x14ac:dyDescent="0.2">
      <c r="A4931" s="50" t="s">
        <v>8807</v>
      </c>
      <c r="B4931" s="60" t="s">
        <v>9448</v>
      </c>
      <c r="C4931" s="61" t="s">
        <v>9449</v>
      </c>
      <c r="D4931" s="52" t="s">
        <v>9841</v>
      </c>
      <c r="E4931" s="53">
        <v>52474.83</v>
      </c>
      <c r="F4931" s="23" t="str">
        <f>+IFERROR(VLOOKUP(Tabla1[[#This Row],[Artículo]],'..'!$B$2:$D$569000,3,),"")</f>
        <v/>
      </c>
      <c r="G4931" s="24" t="str">
        <f>IF(H4931=AF4931,"", "Error MC")</f>
        <v>Error MC</v>
      </c>
      <c r="H4931" s="62"/>
      <c r="I4931" s="54">
        <f>+Tabla1[[#This Row],[MC]]*Tabla1[[#This Row],[Pedido]]*Tabla1[[#This Row],[PVC ]]</f>
        <v>0</v>
      </c>
      <c r="J4931" s="26">
        <v>0.21</v>
      </c>
      <c r="K4931" s="63"/>
      <c r="L4931" s="28" t="s">
        <v>17</v>
      </c>
      <c r="M4931" s="53">
        <v>92067.085000000006</v>
      </c>
      <c r="N4931" s="64" t="str">
        <f>+IF(Tabla1[[#This Row],[F PMPI]]="SÍ","No","Sí")</f>
        <v>Sí</v>
      </c>
      <c r="O4931" s="65">
        <f>+Tabla1[[#This Row],[PVL]]*1.055</f>
        <v>97130.774675000008</v>
      </c>
      <c r="P4931" s="65">
        <f>+Tabla1[[#This Row],[PVL]]*1.43</f>
        <v>131655.93155000001</v>
      </c>
      <c r="Q4931" s="66" t="str">
        <f>+HYPERLINK(Tabla1[[#This Row],[PAG]])</f>
        <v>https://todomusica.com.ar/fundas/6886-p0733.html</v>
      </c>
      <c r="R4931" s="67"/>
      <c r="S4931" s="68"/>
      <c r="T4931" s="69"/>
      <c r="U4931" s="69"/>
      <c r="V4931" s="69"/>
      <c r="W4931" s="69"/>
      <c r="X4931" s="69"/>
      <c r="Y4931" s="35"/>
      <c r="Z4931" s="35" t="s">
        <v>28334</v>
      </c>
      <c r="AA4931" s="36">
        <v>1</v>
      </c>
      <c r="AB4931" s="35" t="s">
        <v>27</v>
      </c>
      <c r="AC4931" s="35" t="str">
        <f>+IF(Tabla1[[#This Row],[STK]]="no","Sin STK", "STK disponible")</f>
        <v>STK disponible</v>
      </c>
      <c r="AD4931" s="35">
        <f>+I4931*J4931</f>
        <v>0</v>
      </c>
      <c r="AE4931" s="35">
        <f>+I4931*K4931</f>
        <v>0</v>
      </c>
      <c r="AF4931" s="36">
        <f>IF(Tabla1[[#This Row],[ref pack]]=1,Tabla1[[#This Row],[Pedido]],LCM(Tabla1[[#This Row],[MC VIEJO]],Tabla1[[#This Row],[Pedido]]))</f>
        <v>1</v>
      </c>
      <c r="AG4931" s="36">
        <f>+VLOOKUP(Tabla1[[#This Row],[Artículo]],'.'!$B$2:$D$11481,3,)</f>
        <v>1</v>
      </c>
      <c r="AH4931" s="37" t="str">
        <f>+IFERROR(SEARCH("pack",Tabla1[[#This Row],[PACK]]),"")</f>
        <v/>
      </c>
    </row>
    <row r="4932" spans="1:34" ht="24" customHeight="1" x14ac:dyDescent="0.2">
      <c r="A4932" s="50" t="s">
        <v>8807</v>
      </c>
      <c r="B4932" s="60" t="s">
        <v>9450</v>
      </c>
      <c r="C4932" s="61" t="s">
        <v>9451</v>
      </c>
      <c r="D4932" s="52" t="s">
        <v>27</v>
      </c>
      <c r="E4932" s="53">
        <v>71525.509999999995</v>
      </c>
      <c r="F4932" s="23" t="str">
        <f>+IFERROR(VLOOKUP(Tabla1[[#This Row],[Artículo]],'..'!$B$2:$D$569000,3,),"")</f>
        <v/>
      </c>
      <c r="G4932" s="24" t="str">
        <f>IF(H4932=AF4932,"", "Error MC")</f>
        <v>Error MC</v>
      </c>
      <c r="H4932" s="62"/>
      <c r="I4932" s="54">
        <f>+Tabla1[[#This Row],[MC]]*Tabla1[[#This Row],[Pedido]]*Tabla1[[#This Row],[PVC ]]</f>
        <v>0</v>
      </c>
      <c r="J4932" s="26">
        <v>0.21</v>
      </c>
      <c r="K4932" s="63"/>
      <c r="L4932" s="28" t="s">
        <v>17</v>
      </c>
      <c r="M4932" s="53">
        <v>125491.508</v>
      </c>
      <c r="N4932" s="64" t="str">
        <f>+IF(Tabla1[[#This Row],[F PMPI]]="SÍ","No","Sí")</f>
        <v>Sí</v>
      </c>
      <c r="O4932" s="65">
        <f>+Tabla1[[#This Row],[PVL]]*1.055</f>
        <v>132393.54094000001</v>
      </c>
      <c r="P4932" s="65">
        <f>+Tabla1[[#This Row],[PVL]]*1.43</f>
        <v>179452.85644</v>
      </c>
      <c r="Q4932" s="66" t="str">
        <f>+HYPERLINK(Tabla1[[#This Row],[PAG]])</f>
        <v>https://todomusica.com.ar/fundas/7141-p0738.html</v>
      </c>
      <c r="R4932" s="67"/>
      <c r="S4932" s="68"/>
      <c r="T4932" s="69"/>
      <c r="U4932" s="69"/>
      <c r="V4932" s="69"/>
      <c r="W4932" s="69"/>
      <c r="X4932" s="69"/>
      <c r="Y4932" s="35"/>
      <c r="Z4932" s="35" t="s">
        <v>28335</v>
      </c>
      <c r="AA4932" s="36">
        <v>1</v>
      </c>
      <c r="AB4932" s="35" t="s">
        <v>27</v>
      </c>
      <c r="AC4932" s="35" t="str">
        <f>+IF(Tabla1[[#This Row],[STK]]="no","Sin STK", "STK disponible")</f>
        <v>Sin STK</v>
      </c>
      <c r="AD4932" s="35">
        <f>+I4932*J4932</f>
        <v>0</v>
      </c>
      <c r="AE4932" s="35">
        <f>+I4932*K4932</f>
        <v>0</v>
      </c>
      <c r="AF4932" s="36">
        <f>IF(Tabla1[[#This Row],[ref pack]]=1,Tabla1[[#This Row],[Pedido]],LCM(Tabla1[[#This Row],[MC VIEJO]],Tabla1[[#This Row],[Pedido]]))</f>
        <v>1</v>
      </c>
      <c r="AG4932" s="36">
        <f>+VLOOKUP(Tabla1[[#This Row],[Artículo]],'.'!$B$2:$D$11481,3,)</f>
        <v>1</v>
      </c>
      <c r="AH4932" s="37" t="str">
        <f>+IFERROR(SEARCH("pack",Tabla1[[#This Row],[PACK]]),"")</f>
        <v/>
      </c>
    </row>
    <row r="4933" spans="1:34" ht="24" customHeight="1" x14ac:dyDescent="0.2">
      <c r="A4933" s="50" t="s">
        <v>8807</v>
      </c>
      <c r="B4933" s="60" t="s">
        <v>9452</v>
      </c>
      <c r="C4933" s="61" t="s">
        <v>9453</v>
      </c>
      <c r="D4933" s="52" t="s">
        <v>27</v>
      </c>
      <c r="E4933" s="53">
        <v>11325.34</v>
      </c>
      <c r="F4933" s="23" t="str">
        <f>+IFERROR(VLOOKUP(Tabla1[[#This Row],[Artículo]],'..'!$B$2:$D$569000,3,),"")</f>
        <v/>
      </c>
      <c r="G4933" s="24" t="str">
        <f>IF(H4933=AF4933,"", "Error MC")</f>
        <v>Error MC</v>
      </c>
      <c r="H4933" s="62"/>
      <c r="I4933" s="54">
        <f>+Tabla1[[#This Row],[MC]]*Tabla1[[#This Row],[Pedido]]*Tabla1[[#This Row],[PVC ]]</f>
        <v>0</v>
      </c>
      <c r="J4933" s="26">
        <v>0.21</v>
      </c>
      <c r="K4933" s="63"/>
      <c r="L4933" s="28" t="s">
        <v>17</v>
      </c>
      <c r="M4933" s="53">
        <v>19870.305</v>
      </c>
      <c r="N4933" s="64" t="str">
        <f>+IF(Tabla1[[#This Row],[F PMPI]]="SÍ","No","Sí")</f>
        <v>Sí</v>
      </c>
      <c r="O4933" s="65">
        <f>+Tabla1[[#This Row],[PVL]]*1.055</f>
        <v>20963.171774999999</v>
      </c>
      <c r="P4933" s="65">
        <f>+Tabla1[[#This Row],[PVL]]*1.43</f>
        <v>28414.53615</v>
      </c>
      <c r="Q4933" s="66" t="str">
        <f>+HYPERLINK(Tabla1[[#This Row],[PAG]])</f>
        <v>https://todomusica.com.ar/productos-sin-categorias-de-netsuite/5711-404.html</v>
      </c>
      <c r="R4933" s="67"/>
      <c r="S4933" s="68"/>
      <c r="T4933" s="69"/>
      <c r="U4933" s="69"/>
      <c r="V4933" s="69"/>
      <c r="W4933" s="69"/>
      <c r="X4933" s="69"/>
      <c r="Y4933" s="35"/>
      <c r="Z4933" s="35" t="s">
        <v>28336</v>
      </c>
      <c r="AA4933" s="36">
        <v>1</v>
      </c>
      <c r="AB4933" s="35" t="s">
        <v>27</v>
      </c>
      <c r="AC4933" s="35" t="str">
        <f>+IF(Tabla1[[#This Row],[STK]]="no","Sin STK", "STK disponible")</f>
        <v>Sin STK</v>
      </c>
      <c r="AD4933" s="35">
        <f>+I4933*J4933</f>
        <v>0</v>
      </c>
      <c r="AE4933" s="35">
        <f>+I4933*K4933</f>
        <v>0</v>
      </c>
      <c r="AF4933" s="36">
        <f>IF(Tabla1[[#This Row],[ref pack]]=1,Tabla1[[#This Row],[Pedido]],LCM(Tabla1[[#This Row],[MC VIEJO]],Tabla1[[#This Row],[Pedido]]))</f>
        <v>1</v>
      </c>
      <c r="AG4933" s="36">
        <f>+VLOOKUP(Tabla1[[#This Row],[Artículo]],'.'!$B$2:$D$11481,3,)</f>
        <v>1</v>
      </c>
      <c r="AH4933" s="37" t="str">
        <f>+IFERROR(SEARCH("pack",Tabla1[[#This Row],[PACK]]),"")</f>
        <v/>
      </c>
    </row>
    <row r="4934" spans="1:34" ht="24" customHeight="1" x14ac:dyDescent="0.2">
      <c r="A4934" s="50" t="s">
        <v>8807</v>
      </c>
      <c r="B4934" s="60" t="s">
        <v>9454</v>
      </c>
      <c r="C4934" s="61" t="s">
        <v>9455</v>
      </c>
      <c r="D4934" s="52" t="s">
        <v>27</v>
      </c>
      <c r="E4934" s="53">
        <v>91260.54</v>
      </c>
      <c r="F4934" s="23" t="str">
        <f>+IFERROR(VLOOKUP(Tabla1[[#This Row],[Artículo]],'..'!$B$2:$D$569000,3,),"")</f>
        <v/>
      </c>
      <c r="G4934" s="24" t="str">
        <f>IF(H4934=AF4934,"", "Error MC")</f>
        <v>Error MC</v>
      </c>
      <c r="H4934" s="62"/>
      <c r="I4934" s="54">
        <f>+Tabla1[[#This Row],[MC]]*Tabla1[[#This Row],[Pedido]]*Tabla1[[#This Row],[PVC ]]</f>
        <v>0</v>
      </c>
      <c r="J4934" s="26">
        <v>0.21</v>
      </c>
      <c r="K4934" s="63"/>
      <c r="L4934" s="28" t="s">
        <v>17</v>
      </c>
      <c r="M4934" s="53">
        <v>160116.614</v>
      </c>
      <c r="N4934" s="64" t="str">
        <f>+IF(Tabla1[[#This Row],[F PMPI]]="SÍ","No","Sí")</f>
        <v>Sí</v>
      </c>
      <c r="O4934" s="65">
        <f>+Tabla1[[#This Row],[PVL]]*1.055</f>
        <v>168923.02776999999</v>
      </c>
      <c r="P4934" s="65">
        <f>+Tabla1[[#This Row],[PVL]]*1.43</f>
        <v>228966.75801999998</v>
      </c>
      <c r="Q4934" s="66" t="str">
        <f>+HYPERLINK(Tabla1[[#This Row],[PAG]])</f>
        <v>https://todomusica.com.ar/estuches/6887-p1700.html</v>
      </c>
      <c r="R4934" s="67"/>
      <c r="S4934" s="68"/>
      <c r="T4934" s="69"/>
      <c r="U4934" s="69"/>
      <c r="V4934" s="69"/>
      <c r="W4934" s="69"/>
      <c r="X4934" s="69"/>
      <c r="Y4934" s="35"/>
      <c r="Z4934" s="35" t="s">
        <v>28337</v>
      </c>
      <c r="AA4934" s="36">
        <v>1</v>
      </c>
      <c r="AB4934" s="35" t="s">
        <v>27</v>
      </c>
      <c r="AC4934" s="35" t="str">
        <f>+IF(Tabla1[[#This Row],[STK]]="no","Sin STK", "STK disponible")</f>
        <v>Sin STK</v>
      </c>
      <c r="AD4934" s="35">
        <f>+I4934*J4934</f>
        <v>0</v>
      </c>
      <c r="AE4934" s="35">
        <f>+I4934*K4934</f>
        <v>0</v>
      </c>
      <c r="AF4934" s="36">
        <f>IF(Tabla1[[#This Row],[ref pack]]=1,Tabla1[[#This Row],[Pedido]],LCM(Tabla1[[#This Row],[MC VIEJO]],Tabla1[[#This Row],[Pedido]]))</f>
        <v>1</v>
      </c>
      <c r="AG4934" s="36">
        <f>+VLOOKUP(Tabla1[[#This Row],[Artículo]],'.'!$B$2:$D$11481,3,)</f>
        <v>1</v>
      </c>
      <c r="AH4934" s="37" t="str">
        <f>+IFERROR(SEARCH("pack",Tabla1[[#This Row],[PACK]]),"")</f>
        <v/>
      </c>
    </row>
    <row r="4935" spans="1:34" ht="24" customHeight="1" x14ac:dyDescent="0.2">
      <c r="A4935" s="50" t="s">
        <v>8807</v>
      </c>
      <c r="B4935" s="60" t="s">
        <v>9456</v>
      </c>
      <c r="C4935" s="61" t="s">
        <v>24269</v>
      </c>
      <c r="D4935" s="52" t="s">
        <v>27</v>
      </c>
      <c r="E4935" s="53">
        <v>8961.27</v>
      </c>
      <c r="F4935" s="23" t="str">
        <f>+IFERROR(VLOOKUP(Tabla1[[#This Row],[Artículo]],'..'!$B$2:$D$569000,3,),"")</f>
        <v/>
      </c>
      <c r="G4935" s="24" t="str">
        <f>IF(H4935=AF4935,"", "Error MC")</f>
        <v>Error MC</v>
      </c>
      <c r="H4935" s="62"/>
      <c r="I4935" s="54">
        <f>+Tabla1[[#This Row],[MC]]*Tabla1[[#This Row],[Pedido]]*Tabla1[[#This Row],[PVC ]]</f>
        <v>0</v>
      </c>
      <c r="J4935" s="26">
        <v>0.21</v>
      </c>
      <c r="K4935" s="63"/>
      <c r="L4935" s="28" t="s">
        <v>17</v>
      </c>
      <c r="M4935" s="53">
        <v>15722.546</v>
      </c>
      <c r="N4935" s="64" t="str">
        <f>+IF(Tabla1[[#This Row],[F PMPI]]="SÍ","No","Sí")</f>
        <v>Sí</v>
      </c>
      <c r="O4935" s="65">
        <f>+Tabla1[[#This Row],[PVL]]*1.055</f>
        <v>16587.286029999999</v>
      </c>
      <c r="P4935" s="65">
        <f>+Tabla1[[#This Row],[PVL]]*1.43</f>
        <v>22483.24078</v>
      </c>
      <c r="Q4935" s="66" t="str">
        <f>+HYPERLINK(Tabla1[[#This Row],[PAG]])</f>
        <v>https://todomusica.com.ar/palillos/860-rkwn.html</v>
      </c>
      <c r="R4935" s="67"/>
      <c r="S4935" s="68"/>
      <c r="T4935" s="69"/>
      <c r="U4935" s="69"/>
      <c r="V4935" s="69"/>
      <c r="W4935" s="69"/>
      <c r="X4935" s="69"/>
      <c r="Y4935" s="35"/>
      <c r="Z4935" s="35" t="s">
        <v>28338</v>
      </c>
      <c r="AA4935" s="36">
        <v>1</v>
      </c>
      <c r="AB4935" s="35" t="s">
        <v>27</v>
      </c>
      <c r="AC4935" s="35" t="str">
        <f>+IF(Tabla1[[#This Row],[STK]]="no","Sin STK", "STK disponible")</f>
        <v>Sin STK</v>
      </c>
      <c r="AD4935" s="35">
        <f>+I4935*J4935</f>
        <v>0</v>
      </c>
      <c r="AE4935" s="35">
        <f>+I4935*K4935</f>
        <v>0</v>
      </c>
      <c r="AF4935" s="36">
        <f>IF(Tabla1[[#This Row],[ref pack]]=1,Tabla1[[#This Row],[Pedido]],LCM(Tabla1[[#This Row],[MC VIEJO]],Tabla1[[#This Row],[Pedido]]))</f>
        <v>6</v>
      </c>
      <c r="AG4935" s="36">
        <f>+VLOOKUP(Tabla1[[#This Row],[Artículo]],'.'!$B$2:$D$11481,3,)</f>
        <v>6</v>
      </c>
      <c r="AH4935" s="37" t="str">
        <f>+IFERROR(SEARCH("pack",Tabla1[[#This Row],[PACK]]),"")</f>
        <v/>
      </c>
    </row>
    <row r="4936" spans="1:34" ht="24" customHeight="1" x14ac:dyDescent="0.2">
      <c r="A4936" s="50" t="s">
        <v>8807</v>
      </c>
      <c r="B4936" s="60" t="s">
        <v>24270</v>
      </c>
      <c r="C4936" s="61" t="s">
        <v>24271</v>
      </c>
      <c r="D4936" s="52" t="s">
        <v>27</v>
      </c>
      <c r="E4936" s="53">
        <v>6925.33</v>
      </c>
      <c r="F4936" s="23" t="str">
        <f>+IFERROR(VLOOKUP(Tabla1[[#This Row],[Artículo]],'..'!$B$2:$D$569000,3,),"")</f>
        <v/>
      </c>
      <c r="G4936" s="24" t="e">
        <f>IF(H4936=AF4936,"", "Error MC")</f>
        <v>#N/A</v>
      </c>
      <c r="H4936" s="62"/>
      <c r="I4936" s="54">
        <f>+Tabla1[[#This Row],[MC]]*Tabla1[[#This Row],[Pedido]]*Tabla1[[#This Row],[PVC ]]</f>
        <v>0</v>
      </c>
      <c r="J4936" s="26">
        <v>0.21</v>
      </c>
      <c r="K4936" s="63"/>
      <c r="L4936" s="28" t="s">
        <v>17</v>
      </c>
      <c r="M4936" s="53">
        <v>12150.493</v>
      </c>
      <c r="N4936" s="64" t="str">
        <f>+IF(Tabla1[[#This Row],[F PMPI]]="SÍ","No","Sí")</f>
        <v>Sí</v>
      </c>
      <c r="O4936" s="65">
        <f>+Tabla1[[#This Row],[PVL]]*1.055</f>
        <v>12818.770114999999</v>
      </c>
      <c r="P4936" s="65">
        <f>+Tabla1[[#This Row],[PVL]]*1.43</f>
        <v>17375.204989999998</v>
      </c>
      <c r="Q4936" s="66" t="str">
        <f>+HYPERLINK(Tabla1[[#This Row],[PAG]])</f>
        <v>https://todomusica.com.ar/productos-sin-categorias-de-netsuite/5542-404.html</v>
      </c>
      <c r="R4936" s="67"/>
      <c r="S4936" s="68"/>
      <c r="T4936" s="69"/>
      <c r="U4936" s="69"/>
      <c r="V4936" s="69"/>
      <c r="W4936" s="69"/>
      <c r="X4936" s="69"/>
      <c r="Y4936" s="35"/>
      <c r="Z4936" s="35" t="s">
        <v>28339</v>
      </c>
      <c r="AA4936" s="36">
        <v>1</v>
      </c>
      <c r="AB4936" s="35" t="s">
        <v>27</v>
      </c>
      <c r="AC4936" s="35" t="str">
        <f>+IF(Tabla1[[#This Row],[STK]]="no","Sin STK", "STK disponible")</f>
        <v>Sin STK</v>
      </c>
      <c r="AD4936" s="35">
        <f>+I4936*J4936</f>
        <v>0</v>
      </c>
      <c r="AE4936" s="35">
        <f>+I4936*K4936</f>
        <v>0</v>
      </c>
      <c r="AF4936" s="36" t="e">
        <f>IF(Tabla1[[#This Row],[ref pack]]=1,Tabla1[[#This Row],[Pedido]],LCM(Tabla1[[#This Row],[MC VIEJO]],Tabla1[[#This Row],[Pedido]]))</f>
        <v>#N/A</v>
      </c>
      <c r="AG4936" s="36" t="e">
        <f>+VLOOKUP(Tabla1[[#This Row],[Artículo]],'.'!$B$2:$D$11481,3,)</f>
        <v>#N/A</v>
      </c>
      <c r="AH4936" s="37" t="str">
        <f>+IFERROR(SEARCH("pack",Tabla1[[#This Row],[PACK]]),"")</f>
        <v/>
      </c>
    </row>
    <row r="4937" spans="1:34" ht="24" customHeight="1" x14ac:dyDescent="0.2">
      <c r="A4937" s="50" t="s">
        <v>8807</v>
      </c>
      <c r="B4937" s="60" t="s">
        <v>9458</v>
      </c>
      <c r="C4937" s="61" t="s">
        <v>9459</v>
      </c>
      <c r="D4937" s="52" t="s">
        <v>27</v>
      </c>
      <c r="E4937" s="53">
        <v>23956.01</v>
      </c>
      <c r="F4937" s="23" t="str">
        <f>+IFERROR(VLOOKUP(Tabla1[[#This Row],[Artículo]],'..'!$B$2:$D$569000,3,),"")</f>
        <v/>
      </c>
      <c r="G4937" s="24" t="str">
        <f>IF(H4937=AF4937,"", "Error MC")</f>
        <v>Error MC</v>
      </c>
      <c r="H4937" s="62"/>
      <c r="I4937" s="54">
        <f>+Tabla1[[#This Row],[MC]]*Tabla1[[#This Row],[Pedido]]*Tabla1[[#This Row],[PVC ]]</f>
        <v>0</v>
      </c>
      <c r="J4937" s="26">
        <v>0.21</v>
      </c>
      <c r="K4937" s="63"/>
      <c r="L4937" s="28" t="s">
        <v>17</v>
      </c>
      <c r="M4937" s="53">
        <v>42030.813999999998</v>
      </c>
      <c r="N4937" s="64" t="str">
        <f>+IF(Tabla1[[#This Row],[F PMPI]]="SÍ","No","Sí")</f>
        <v>Sí</v>
      </c>
      <c r="O4937" s="65">
        <f>+Tabla1[[#This Row],[PVL]]*1.055</f>
        <v>44342.508769999993</v>
      </c>
      <c r="P4937" s="65">
        <f>+Tabla1[[#This Row],[PVL]]*1.43</f>
        <v>60104.064019999998</v>
      </c>
      <c r="Q4937" s="66" t="str">
        <f>+HYPERLINK(Tabla1[[#This Row],[PAG]])</f>
        <v>https://todomusica.com.ar/palillos/861-sdm1.html</v>
      </c>
      <c r="R4937" s="67"/>
      <c r="S4937" s="68"/>
      <c r="T4937" s="69"/>
      <c r="U4937" s="69"/>
      <c r="V4937" s="69"/>
      <c r="W4937" s="69"/>
      <c r="X4937" s="69"/>
      <c r="Y4937" s="35"/>
      <c r="Z4937" s="35" t="s">
        <v>28340</v>
      </c>
      <c r="AA4937" s="36">
        <v>1</v>
      </c>
      <c r="AB4937" s="35" t="s">
        <v>27</v>
      </c>
      <c r="AC4937" s="35" t="str">
        <f>+IF(Tabla1[[#This Row],[STK]]="no","Sin STK", "STK disponible")</f>
        <v>Sin STK</v>
      </c>
      <c r="AD4937" s="35">
        <f>+I4937*J4937</f>
        <v>0</v>
      </c>
      <c r="AE4937" s="35">
        <f>+I4937*K4937</f>
        <v>0</v>
      </c>
      <c r="AF4937" s="36">
        <f>IF(Tabla1[[#This Row],[ref pack]]=1,Tabla1[[#This Row],[Pedido]],LCM(Tabla1[[#This Row],[MC VIEJO]],Tabla1[[#This Row],[Pedido]]))</f>
        <v>1</v>
      </c>
      <c r="AG4937" s="36">
        <f>+VLOOKUP(Tabla1[[#This Row],[Artículo]],'.'!$B$2:$D$11481,3,)</f>
        <v>1</v>
      </c>
      <c r="AH4937" s="37" t="str">
        <f>+IFERROR(SEARCH("pack",Tabla1[[#This Row],[PACK]]),"")</f>
        <v/>
      </c>
    </row>
    <row r="4938" spans="1:34" ht="24" customHeight="1" x14ac:dyDescent="0.2">
      <c r="A4938" s="50" t="s">
        <v>8807</v>
      </c>
      <c r="B4938" s="60" t="s">
        <v>9460</v>
      </c>
      <c r="C4938" s="61" t="s">
        <v>9461</v>
      </c>
      <c r="D4938" s="52" t="s">
        <v>27</v>
      </c>
      <c r="E4938" s="53">
        <v>23956.01</v>
      </c>
      <c r="F4938" s="23" t="str">
        <f>+IFERROR(VLOOKUP(Tabla1[[#This Row],[Artículo]],'..'!$B$2:$D$569000,3,),"")</f>
        <v/>
      </c>
      <c r="G4938" s="24" t="str">
        <f>IF(H4938=AF4938,"", "Error MC")</f>
        <v>Error MC</v>
      </c>
      <c r="H4938" s="62"/>
      <c r="I4938" s="54">
        <f>+Tabla1[[#This Row],[MC]]*Tabla1[[#This Row],[Pedido]]*Tabla1[[#This Row],[PVC ]]</f>
        <v>0</v>
      </c>
      <c r="J4938" s="26">
        <v>0.21</v>
      </c>
      <c r="K4938" s="63"/>
      <c r="L4938" s="28" t="s">
        <v>17</v>
      </c>
      <c r="M4938" s="53">
        <v>42030.813999999998</v>
      </c>
      <c r="N4938" s="64" t="str">
        <f>+IF(Tabla1[[#This Row],[F PMPI]]="SÍ","No","Sí")</f>
        <v>Sí</v>
      </c>
      <c r="O4938" s="65">
        <f>+Tabla1[[#This Row],[PVL]]*1.055</f>
        <v>44342.508769999993</v>
      </c>
      <c r="P4938" s="65">
        <f>+Tabla1[[#This Row],[PVL]]*1.43</f>
        <v>60104.064019999998</v>
      </c>
      <c r="Q4938" s="66" t="str">
        <f>+HYPERLINK(Tabla1[[#This Row],[PAG]])</f>
        <v>https://todomusica.com.ar/palillos/2874-sdm2.html</v>
      </c>
      <c r="R4938" s="67"/>
      <c r="S4938" s="68"/>
      <c r="T4938" s="69"/>
      <c r="U4938" s="69"/>
      <c r="V4938" s="69"/>
      <c r="W4938" s="69"/>
      <c r="X4938" s="69"/>
      <c r="Y4938" s="35"/>
      <c r="Z4938" s="35" t="s">
        <v>28341</v>
      </c>
      <c r="AA4938" s="36">
        <v>1</v>
      </c>
      <c r="AB4938" s="35" t="s">
        <v>27</v>
      </c>
      <c r="AC4938" s="35" t="str">
        <f>+IF(Tabla1[[#This Row],[STK]]="no","Sin STK", "STK disponible")</f>
        <v>Sin STK</v>
      </c>
      <c r="AD4938" s="35">
        <f>+I4938*J4938</f>
        <v>0</v>
      </c>
      <c r="AE4938" s="35">
        <f>+I4938*K4938</f>
        <v>0</v>
      </c>
      <c r="AF4938" s="36">
        <f>IF(Tabla1[[#This Row],[ref pack]]=1,Tabla1[[#This Row],[Pedido]],LCM(Tabla1[[#This Row],[MC VIEJO]],Tabla1[[#This Row],[Pedido]]))</f>
        <v>1</v>
      </c>
      <c r="AG4938" s="36">
        <f>+VLOOKUP(Tabla1[[#This Row],[Artículo]],'.'!$B$2:$D$11481,3,)</f>
        <v>1</v>
      </c>
      <c r="AH4938" s="37" t="str">
        <f>+IFERROR(SEARCH("pack",Tabla1[[#This Row],[PACK]]),"")</f>
        <v/>
      </c>
    </row>
    <row r="4939" spans="1:34" ht="24" customHeight="1" x14ac:dyDescent="0.2">
      <c r="A4939" s="50" t="s">
        <v>8807</v>
      </c>
      <c r="B4939" s="60" t="s">
        <v>24272</v>
      </c>
      <c r="C4939" s="61" t="s">
        <v>24273</v>
      </c>
      <c r="D4939" s="52" t="s">
        <v>9842</v>
      </c>
      <c r="E4939" s="53">
        <v>728369.71</v>
      </c>
      <c r="F4939" s="23" t="str">
        <f>+IFERROR(VLOOKUP(Tabla1[[#This Row],[Artículo]],'..'!$B$2:$D$569000,3,),"")</f>
        <v/>
      </c>
      <c r="G4939" s="24" t="e">
        <f>IF(H4939=AF4939,"", "Error MC")</f>
        <v>#N/A</v>
      </c>
      <c r="H4939" s="62"/>
      <c r="I4939" s="54">
        <f>+Tabla1[[#This Row],[MC]]*Tabla1[[#This Row],[Pedido]]*Tabla1[[#This Row],[PVC ]]</f>
        <v>0</v>
      </c>
      <c r="J4939" s="26">
        <v>0.21</v>
      </c>
      <c r="K4939" s="63"/>
      <c r="L4939" s="28" t="s">
        <v>17</v>
      </c>
      <c r="M4939" s="53">
        <v>1277924.6569999999</v>
      </c>
      <c r="N4939" s="64" t="str">
        <f>+IF(Tabla1[[#This Row],[F PMPI]]="SÍ","No","Sí")</f>
        <v>Sí</v>
      </c>
      <c r="O4939" s="65">
        <f>+Tabla1[[#This Row],[PVL]]*1.055</f>
        <v>1348210.5131349999</v>
      </c>
      <c r="P4939" s="65">
        <f>+Tabla1[[#This Row],[PVL]]*1.43</f>
        <v>1827432.2595099998</v>
      </c>
      <c r="Q4939" s="66" t="str">
        <f>+HYPERLINK(Tabla1[[#This Row],[PAG]])</f>
        <v/>
      </c>
      <c r="R4939" s="67"/>
      <c r="S4939" s="68"/>
      <c r="T4939" s="69"/>
      <c r="U4939" s="69"/>
      <c r="V4939" s="69"/>
      <c r="W4939" s="69"/>
      <c r="X4939" s="69"/>
      <c r="Y4939" s="35"/>
      <c r="Z4939" s="35" t="s">
        <v>65</v>
      </c>
      <c r="AA4939" s="36">
        <v>1</v>
      </c>
      <c r="AB4939" s="35" t="s">
        <v>27</v>
      </c>
      <c r="AC4939" s="35" t="str">
        <f>+IF(Tabla1[[#This Row],[STK]]="no","Sin STK", "STK disponible")</f>
        <v>STK disponible</v>
      </c>
      <c r="AD4939" s="35">
        <f>+I4939*J4939</f>
        <v>0</v>
      </c>
      <c r="AE4939" s="35">
        <f>+I4939*K4939</f>
        <v>0</v>
      </c>
      <c r="AF4939" s="36" t="e">
        <f>IF(Tabla1[[#This Row],[ref pack]]=1,Tabla1[[#This Row],[Pedido]],LCM(Tabla1[[#This Row],[MC VIEJO]],Tabla1[[#This Row],[Pedido]]))</f>
        <v>#N/A</v>
      </c>
      <c r="AG4939" s="36" t="e">
        <f>+VLOOKUP(Tabla1[[#This Row],[Artículo]],'.'!$B$2:$D$11481,3,)</f>
        <v>#N/A</v>
      </c>
      <c r="AH4939" s="37" t="str">
        <f>+IFERROR(SEARCH("pack",Tabla1[[#This Row],[PACK]]),"")</f>
        <v/>
      </c>
    </row>
    <row r="4940" spans="1:34" ht="24" customHeight="1" x14ac:dyDescent="0.2">
      <c r="A4940" s="50" t="s">
        <v>8807</v>
      </c>
      <c r="B4940" s="60" t="s">
        <v>9462</v>
      </c>
      <c r="C4940" s="61" t="s">
        <v>9463</v>
      </c>
      <c r="D4940" s="52" t="s">
        <v>27</v>
      </c>
      <c r="E4940" s="53">
        <v>288930.74</v>
      </c>
      <c r="F4940" s="23" t="str">
        <f>+IFERROR(VLOOKUP(Tabla1[[#This Row],[Artículo]],'..'!$B$2:$D$569000,3,),"")</f>
        <v/>
      </c>
      <c r="G4940" s="24" t="str">
        <f>IF(H4940=AF4940,"", "Error MC")</f>
        <v>Error MC</v>
      </c>
      <c r="H4940" s="62"/>
      <c r="I4940" s="54">
        <f>+Tabla1[[#This Row],[MC]]*Tabla1[[#This Row],[Pedido]]*Tabla1[[#This Row],[PVC ]]</f>
        <v>0</v>
      </c>
      <c r="J4940" s="26">
        <v>0.21</v>
      </c>
      <c r="K4940" s="63"/>
      <c r="L4940" s="28" t="s">
        <v>17</v>
      </c>
      <c r="M4940" s="53">
        <v>506928.98</v>
      </c>
      <c r="N4940" s="64" t="str">
        <f>+IF(Tabla1[[#This Row],[F PMPI]]="SÍ","No","Sí")</f>
        <v>Sí</v>
      </c>
      <c r="O4940" s="65">
        <f>+Tabla1[[#This Row],[PVL]]*1.055</f>
        <v>534810.07389999996</v>
      </c>
      <c r="P4940" s="65">
        <f>+Tabla1[[#This Row],[PVL]]*1.43</f>
        <v>724908.44139999989</v>
      </c>
      <c r="Q4940" s="66" t="str">
        <f>+HYPERLINK(Tabla1[[#This Row],[PAG]])</f>
        <v>https://todomusica.com.ar/platillos/6276-sl14hpr.html</v>
      </c>
      <c r="R4940" s="67"/>
      <c r="S4940" s="68"/>
      <c r="T4940" s="69"/>
      <c r="U4940" s="69"/>
      <c r="V4940" s="69"/>
      <c r="W4940" s="69"/>
      <c r="X4940" s="69"/>
      <c r="Y4940" s="35"/>
      <c r="Z4940" s="35" t="s">
        <v>28342</v>
      </c>
      <c r="AA4940" s="36">
        <v>1</v>
      </c>
      <c r="AB4940" s="35" t="s">
        <v>27</v>
      </c>
      <c r="AC4940" s="35" t="str">
        <f>+IF(Tabla1[[#This Row],[STK]]="no","Sin STK", "STK disponible")</f>
        <v>Sin STK</v>
      </c>
      <c r="AD4940" s="35">
        <f>+I4940*J4940</f>
        <v>0</v>
      </c>
      <c r="AE4940" s="35">
        <f>+I4940*K4940</f>
        <v>0</v>
      </c>
      <c r="AF4940" s="36">
        <f>IF(Tabla1[[#This Row],[ref pack]]=1,Tabla1[[#This Row],[Pedido]],LCM(Tabla1[[#This Row],[MC VIEJO]],Tabla1[[#This Row],[Pedido]]))</f>
        <v>1</v>
      </c>
      <c r="AG4940" s="36">
        <f>+VLOOKUP(Tabla1[[#This Row],[Artículo]],'.'!$B$2:$D$11481,3,)</f>
        <v>1</v>
      </c>
      <c r="AH4940" s="37" t="str">
        <f>+IFERROR(SEARCH("pack",Tabla1[[#This Row],[PACK]]),"")</f>
        <v/>
      </c>
    </row>
    <row r="4941" spans="1:34" ht="24" customHeight="1" x14ac:dyDescent="0.2">
      <c r="A4941" s="50" t="s">
        <v>8807</v>
      </c>
      <c r="B4941" s="60" t="s">
        <v>9464</v>
      </c>
      <c r="C4941" s="61" t="s">
        <v>9465</v>
      </c>
      <c r="D4941" s="52" t="s">
        <v>27</v>
      </c>
      <c r="E4941" s="53">
        <v>529311.12</v>
      </c>
      <c r="F4941" s="23" t="str">
        <f>+IFERROR(VLOOKUP(Tabla1[[#This Row],[Artículo]],'..'!$B$2:$D$569000,3,),"")</f>
        <v/>
      </c>
      <c r="G4941" s="24" t="str">
        <f>IF(H4941=AF4941,"", "Error MC")</f>
        <v>Error MC</v>
      </c>
      <c r="H4941" s="62"/>
      <c r="I4941" s="54">
        <f>+Tabla1[[#This Row],[MC]]*Tabla1[[#This Row],[Pedido]]*Tabla1[[#This Row],[PVC ]]</f>
        <v>0</v>
      </c>
      <c r="J4941" s="26">
        <v>0.21</v>
      </c>
      <c r="K4941" s="63"/>
      <c r="L4941" s="28" t="s">
        <v>17</v>
      </c>
      <c r="M4941" s="53">
        <v>928676.35499999998</v>
      </c>
      <c r="N4941" s="64" t="str">
        <f>+IF(Tabla1[[#This Row],[F PMPI]]="SÍ","No","Sí")</f>
        <v>Sí</v>
      </c>
      <c r="O4941" s="65">
        <f>+Tabla1[[#This Row],[PVL]]*1.055</f>
        <v>979753.55452499993</v>
      </c>
      <c r="P4941" s="65">
        <f>+Tabla1[[#This Row],[PVL]]*1.43</f>
        <v>1328007.18765</v>
      </c>
      <c r="Q4941" s="66" t="str">
        <f>+HYPERLINK(Tabla1[[#This Row],[PAG]])</f>
        <v>https://todomusica.com.ar/platillos/6951-srockxl.html</v>
      </c>
      <c r="R4941" s="67"/>
      <c r="S4941" s="68"/>
      <c r="T4941" s="69"/>
      <c r="U4941" s="69"/>
      <c r="V4941" s="69"/>
      <c r="W4941" s="69"/>
      <c r="X4941" s="69"/>
      <c r="Y4941" s="35"/>
      <c r="Z4941" s="35" t="s">
        <v>28343</v>
      </c>
      <c r="AA4941" s="36">
        <v>1</v>
      </c>
      <c r="AB4941" s="35" t="s">
        <v>27</v>
      </c>
      <c r="AC4941" s="35" t="str">
        <f>+IF(Tabla1[[#This Row],[STK]]="no","Sin STK", "STK disponible")</f>
        <v>Sin STK</v>
      </c>
      <c r="AD4941" s="35">
        <f>+I4941*J4941</f>
        <v>0</v>
      </c>
      <c r="AE4941" s="35">
        <f>+I4941*K4941</f>
        <v>0</v>
      </c>
      <c r="AF4941" s="36">
        <f>IF(Tabla1[[#This Row],[ref pack]]=1,Tabla1[[#This Row],[Pedido]],LCM(Tabla1[[#This Row],[MC VIEJO]],Tabla1[[#This Row],[Pedido]]))</f>
        <v>1</v>
      </c>
      <c r="AG4941" s="36">
        <f>+VLOOKUP(Tabla1[[#This Row],[Artículo]],'.'!$B$2:$D$11481,3,)</f>
        <v>1</v>
      </c>
      <c r="AH4941" s="37" t="str">
        <f>+IFERROR(SEARCH("pack",Tabla1[[#This Row],[PACK]]),"")</f>
        <v/>
      </c>
    </row>
    <row r="4942" spans="1:34" ht="24" customHeight="1" x14ac:dyDescent="0.2">
      <c r="A4942" s="50" t="s">
        <v>8807</v>
      </c>
      <c r="B4942" s="60" t="s">
        <v>9466</v>
      </c>
      <c r="C4942" s="61" t="s">
        <v>9467</v>
      </c>
      <c r="D4942" s="52" t="s">
        <v>9842</v>
      </c>
      <c r="E4942" s="53">
        <v>104468.38</v>
      </c>
      <c r="F4942" s="23" t="str">
        <f>+IFERROR(VLOOKUP(Tabla1[[#This Row],[Artículo]],'..'!$B$2:$D$569000,3,),"")</f>
        <v/>
      </c>
      <c r="G4942" s="24" t="str">
        <f>IF(H4942=AF4942,"", "Error MC")</f>
        <v>Error MC</v>
      </c>
      <c r="H4942" s="62"/>
      <c r="I4942" s="54">
        <f>+Tabla1[[#This Row],[MC]]*Tabla1[[#This Row],[Pedido]]*Tabla1[[#This Row],[PVC ]]</f>
        <v>0</v>
      </c>
      <c r="J4942" s="26">
        <v>0.21</v>
      </c>
      <c r="K4942" s="63"/>
      <c r="L4942" s="28" t="s">
        <v>17</v>
      </c>
      <c r="M4942" s="53">
        <v>183289.772</v>
      </c>
      <c r="N4942" s="64" t="str">
        <f>+IF(Tabla1[[#This Row],[F PMPI]]="SÍ","No","Sí")</f>
        <v>Sí</v>
      </c>
      <c r="O4942" s="65">
        <f>+Tabla1[[#This Row],[PVL]]*1.055</f>
        <v>193370.70945999998</v>
      </c>
      <c r="P4942" s="65">
        <f>+Tabla1[[#This Row],[PVL]]*1.43</f>
        <v>262104.37396</v>
      </c>
      <c r="Q4942" s="66" t="str">
        <f>+HYPERLINK(Tabla1[[#This Row],[PAG]])</f>
        <v>https://todomusica.com.ar/platillos/7377-10-s-china-splash.html</v>
      </c>
      <c r="R4942" s="67"/>
      <c r="S4942" s="68"/>
      <c r="T4942" s="69"/>
      <c r="U4942" s="69"/>
      <c r="V4942" s="69"/>
      <c r="W4942" s="69"/>
      <c r="X4942" s="69"/>
      <c r="Y4942" s="35"/>
      <c r="Z4942" s="35" t="s">
        <v>28344</v>
      </c>
      <c r="AA4942" s="36">
        <v>1</v>
      </c>
      <c r="AB4942" s="35" t="s">
        <v>27</v>
      </c>
      <c r="AC4942" s="35" t="str">
        <f>+IF(Tabla1[[#This Row],[STK]]="no","Sin STK", "STK disponible")</f>
        <v>STK disponible</v>
      </c>
      <c r="AD4942" s="35">
        <f>+I4942*J4942</f>
        <v>0</v>
      </c>
      <c r="AE4942" s="35">
        <f>+I4942*K4942</f>
        <v>0</v>
      </c>
      <c r="AF4942" s="36">
        <f>IF(Tabla1[[#This Row],[ref pack]]=1,Tabla1[[#This Row],[Pedido]],LCM(Tabla1[[#This Row],[MC VIEJO]],Tabla1[[#This Row],[Pedido]]))</f>
        <v>1</v>
      </c>
      <c r="AG4942" s="36">
        <f>+VLOOKUP(Tabla1[[#This Row],[Artículo]],'.'!$B$2:$D$11481,3,)</f>
        <v>1</v>
      </c>
      <c r="AH4942" s="37" t="str">
        <f>+IFERROR(SEARCH("pack",Tabla1[[#This Row],[PACK]]),"")</f>
        <v/>
      </c>
    </row>
    <row r="4943" spans="1:34" ht="24" customHeight="1" x14ac:dyDescent="0.2">
      <c r="A4943" s="50" t="s">
        <v>8807</v>
      </c>
      <c r="B4943" s="60" t="s">
        <v>9468</v>
      </c>
      <c r="C4943" s="61" t="s">
        <v>9469</v>
      </c>
      <c r="D4943" s="52" t="s">
        <v>9842</v>
      </c>
      <c r="E4943" s="53">
        <v>104468.38</v>
      </c>
      <c r="F4943" s="23" t="str">
        <f>+IFERROR(VLOOKUP(Tabla1[[#This Row],[Artículo]],'..'!$B$2:$D$569000,3,),"")</f>
        <v/>
      </c>
      <c r="G4943" s="24" t="str">
        <f>IF(H4943=AF4943,"", "Error MC")</f>
        <v>Error MC</v>
      </c>
      <c r="H4943" s="62"/>
      <c r="I4943" s="54">
        <f>+Tabla1[[#This Row],[MC]]*Tabla1[[#This Row],[Pedido]]*Tabla1[[#This Row],[PVC ]]</f>
        <v>0</v>
      </c>
      <c r="J4943" s="26">
        <v>0.21</v>
      </c>
      <c r="K4943" s="63"/>
      <c r="L4943" s="28" t="s">
        <v>17</v>
      </c>
      <c r="M4943" s="53">
        <v>183289.772</v>
      </c>
      <c r="N4943" s="64" t="str">
        <f>+IF(Tabla1[[#This Row],[F PMPI]]="SÍ","No","Sí")</f>
        <v>Sí</v>
      </c>
      <c r="O4943" s="65">
        <f>+Tabla1[[#This Row],[PVL]]*1.055</f>
        <v>193370.70945999998</v>
      </c>
      <c r="P4943" s="65">
        <f>+Tabla1[[#This Row],[PVL]]*1.43</f>
        <v>262104.37396</v>
      </c>
      <c r="Q4943" s="66" t="str">
        <f>+HYPERLINK(Tabla1[[#This Row],[PAG]])</f>
        <v>https://todomusica.com.ar/productos-sin-categorias-de-netsuite/6917-s10s.html</v>
      </c>
      <c r="R4943" s="67"/>
      <c r="S4943" s="68"/>
      <c r="T4943" s="69"/>
      <c r="U4943" s="69"/>
      <c r="V4943" s="69"/>
      <c r="W4943" s="69"/>
      <c r="X4943" s="69"/>
      <c r="Y4943" s="35"/>
      <c r="Z4943" s="35" t="s">
        <v>28345</v>
      </c>
      <c r="AA4943" s="36">
        <v>1</v>
      </c>
      <c r="AB4943" s="35" t="s">
        <v>27</v>
      </c>
      <c r="AC4943" s="35" t="str">
        <f>+IF(Tabla1[[#This Row],[STK]]="no","Sin STK", "STK disponible")</f>
        <v>STK disponible</v>
      </c>
      <c r="AD4943" s="35">
        <f>+I4943*J4943</f>
        <v>0</v>
      </c>
      <c r="AE4943" s="35">
        <f>+I4943*K4943</f>
        <v>0</v>
      </c>
      <c r="AF4943" s="36">
        <f>IF(Tabla1[[#This Row],[ref pack]]=1,Tabla1[[#This Row],[Pedido]],LCM(Tabla1[[#This Row],[MC VIEJO]],Tabla1[[#This Row],[Pedido]]))</f>
        <v>1</v>
      </c>
      <c r="AG4943" s="36">
        <f>+VLOOKUP(Tabla1[[#This Row],[Artículo]],'.'!$B$2:$D$11481,3,)</f>
        <v>1</v>
      </c>
      <c r="AH4943" s="37" t="str">
        <f>+IFERROR(SEARCH("pack",Tabla1[[#This Row],[PACK]]),"")</f>
        <v/>
      </c>
    </row>
    <row r="4944" spans="1:34" ht="24" customHeight="1" x14ac:dyDescent="0.2">
      <c r="A4944" s="50" t="s">
        <v>8807</v>
      </c>
      <c r="B4944" s="60" t="s">
        <v>9470</v>
      </c>
      <c r="C4944" s="61" t="s">
        <v>9471</v>
      </c>
      <c r="D4944" s="52" t="s">
        <v>27</v>
      </c>
      <c r="E4944" s="53">
        <v>229356.39</v>
      </c>
      <c r="F4944" s="23" t="str">
        <f>+IFERROR(VLOOKUP(Tabla1[[#This Row],[Artículo]],'..'!$B$2:$D$569000,3,),"")</f>
        <v/>
      </c>
      <c r="G4944" s="24" t="str">
        <f>IF(H4944=AF4944,"", "Error MC")</f>
        <v>Error MC</v>
      </c>
      <c r="H4944" s="62"/>
      <c r="I4944" s="54">
        <f>+Tabla1[[#This Row],[MC]]*Tabla1[[#This Row],[Pedido]]*Tabla1[[#This Row],[PVC ]]</f>
        <v>0</v>
      </c>
      <c r="J4944" s="26">
        <v>0.21</v>
      </c>
      <c r="K4944" s="63"/>
      <c r="L4944" s="28" t="s">
        <v>17</v>
      </c>
      <c r="M4944" s="53">
        <v>402405.79200000002</v>
      </c>
      <c r="N4944" s="64" t="str">
        <f>+IF(Tabla1[[#This Row],[F PMPI]]="SÍ","No","Sí")</f>
        <v>Sí</v>
      </c>
      <c r="O4944" s="65">
        <f>+Tabla1[[#This Row],[PVL]]*1.055</f>
        <v>424538.11056</v>
      </c>
      <c r="P4944" s="65">
        <f>+Tabla1[[#This Row],[PVL]]*1.43</f>
        <v>575440.28255999996</v>
      </c>
      <c r="Q4944" s="66" t="str">
        <f>+HYPERLINK(Tabla1[[#This Row],[PAG]])</f>
        <v>https://todomusica.com.ar/productos-sin-categorias-de-netsuite/6918-s13mpr.html</v>
      </c>
      <c r="R4944" s="67"/>
      <c r="S4944" s="68"/>
      <c r="T4944" s="69"/>
      <c r="U4944" s="69"/>
      <c r="V4944" s="69"/>
      <c r="W4944" s="69"/>
      <c r="X4944" s="69"/>
      <c r="Y4944" s="35"/>
      <c r="Z4944" s="35" t="s">
        <v>28346</v>
      </c>
      <c r="AA4944" s="36">
        <v>1</v>
      </c>
      <c r="AB4944" s="35" t="s">
        <v>27</v>
      </c>
      <c r="AC4944" s="35" t="str">
        <f>+IF(Tabla1[[#This Row],[STK]]="no","Sin STK", "STK disponible")</f>
        <v>Sin STK</v>
      </c>
      <c r="AD4944" s="35">
        <f>+I4944*J4944</f>
        <v>0</v>
      </c>
      <c r="AE4944" s="35">
        <f>+I4944*K4944</f>
        <v>0</v>
      </c>
      <c r="AF4944" s="36">
        <f>IF(Tabla1[[#This Row],[ref pack]]=1,Tabla1[[#This Row],[Pedido]],LCM(Tabla1[[#This Row],[MC VIEJO]],Tabla1[[#This Row],[Pedido]]))</f>
        <v>1</v>
      </c>
      <c r="AG4944" s="36">
        <f>+VLOOKUP(Tabla1[[#This Row],[Artículo]],'.'!$B$2:$D$11481,3,)</f>
        <v>1</v>
      </c>
      <c r="AH4944" s="37" t="str">
        <f>+IFERROR(SEARCH("pack",Tabla1[[#This Row],[PACK]]),"")</f>
        <v/>
      </c>
    </row>
    <row r="4945" spans="1:34" ht="24" customHeight="1" x14ac:dyDescent="0.2">
      <c r="A4945" s="50" t="s">
        <v>8807</v>
      </c>
      <c r="B4945" s="60" t="s">
        <v>9472</v>
      </c>
      <c r="C4945" s="61" t="s">
        <v>9473</v>
      </c>
      <c r="D4945" s="52" t="s">
        <v>9842</v>
      </c>
      <c r="E4945" s="53">
        <v>268870.78000000003</v>
      </c>
      <c r="F4945" s="23" t="str">
        <f>+IFERROR(VLOOKUP(Tabla1[[#This Row],[Artículo]],'..'!$B$2:$D$569000,3,),"")</f>
        <v/>
      </c>
      <c r="G4945" s="24" t="str">
        <f>IF(H4945=AF4945,"", "Error MC")</f>
        <v>Error MC</v>
      </c>
      <c r="H4945" s="62"/>
      <c r="I4945" s="54">
        <f>+Tabla1[[#This Row],[MC]]*Tabla1[[#This Row],[Pedido]]*Tabla1[[#This Row],[PVC ]]</f>
        <v>0</v>
      </c>
      <c r="J4945" s="26">
        <v>0.21</v>
      </c>
      <c r="K4945" s="63"/>
      <c r="L4945" s="28" t="s">
        <v>17</v>
      </c>
      <c r="M4945" s="53">
        <v>471733.78200000001</v>
      </c>
      <c r="N4945" s="64" t="str">
        <f>+IF(Tabla1[[#This Row],[F PMPI]]="SÍ","No","Sí")</f>
        <v>Sí</v>
      </c>
      <c r="O4945" s="65">
        <f>+Tabla1[[#This Row],[PVL]]*1.055</f>
        <v>497679.14000999997</v>
      </c>
      <c r="P4945" s="65">
        <f>+Tabla1[[#This Row],[PVL]]*1.43</f>
        <v>674579.30825999996</v>
      </c>
      <c r="Q4945" s="66" t="str">
        <f>+HYPERLINK(Tabla1[[#This Row],[PAG]])</f>
        <v>https://todomusica.com.ar/productos-sin-categorias-de-netsuite/6919-s14hpr.html</v>
      </c>
      <c r="R4945" s="67"/>
      <c r="S4945" s="68"/>
      <c r="T4945" s="69"/>
      <c r="U4945" s="69"/>
      <c r="V4945" s="69"/>
      <c r="W4945" s="69"/>
      <c r="X4945" s="69"/>
      <c r="Y4945" s="35"/>
      <c r="Z4945" s="35" t="s">
        <v>28347</v>
      </c>
      <c r="AA4945" s="36">
        <v>1</v>
      </c>
      <c r="AB4945" s="35" t="s">
        <v>27</v>
      </c>
      <c r="AC4945" s="35" t="str">
        <f>+IF(Tabla1[[#This Row],[STK]]="no","Sin STK", "STK disponible")</f>
        <v>STK disponible</v>
      </c>
      <c r="AD4945" s="35">
        <f>+I4945*J4945</f>
        <v>0</v>
      </c>
      <c r="AE4945" s="35">
        <f>+I4945*K4945</f>
        <v>0</v>
      </c>
      <c r="AF4945" s="36">
        <f>IF(Tabla1[[#This Row],[ref pack]]=1,Tabla1[[#This Row],[Pedido]],LCM(Tabla1[[#This Row],[MC VIEJO]],Tabla1[[#This Row],[Pedido]]))</f>
        <v>1</v>
      </c>
      <c r="AG4945" s="36">
        <f>+VLOOKUP(Tabla1[[#This Row],[Artículo]],'.'!$B$2:$D$11481,3,)</f>
        <v>1</v>
      </c>
      <c r="AH4945" s="37" t="str">
        <f>+IFERROR(SEARCH("pack",Tabla1[[#This Row],[PACK]]),"")</f>
        <v/>
      </c>
    </row>
    <row r="4946" spans="1:34" ht="24" customHeight="1" x14ac:dyDescent="0.2">
      <c r="A4946" s="50" t="s">
        <v>8807</v>
      </c>
      <c r="B4946" s="60" t="s">
        <v>9474</v>
      </c>
      <c r="C4946" s="61" t="s">
        <v>9475</v>
      </c>
      <c r="D4946" s="52" t="s">
        <v>9842</v>
      </c>
      <c r="E4946" s="53">
        <v>268870.78000000003</v>
      </c>
      <c r="F4946" s="23" t="str">
        <f>+IFERROR(VLOOKUP(Tabla1[[#This Row],[Artículo]],'..'!$B$2:$D$569000,3,),"")</f>
        <v/>
      </c>
      <c r="G4946" s="24" t="str">
        <f>IF(H4946=AF4946,"", "Error MC")</f>
        <v>Error MC</v>
      </c>
      <c r="H4946" s="62"/>
      <c r="I4946" s="54">
        <f>+Tabla1[[#This Row],[MC]]*Tabla1[[#This Row],[Pedido]]*Tabla1[[#This Row],[PVC ]]</f>
        <v>0</v>
      </c>
      <c r="J4946" s="26">
        <v>0.21</v>
      </c>
      <c r="K4946" s="63"/>
      <c r="L4946" s="28" t="s">
        <v>17</v>
      </c>
      <c r="M4946" s="53">
        <v>471733.78200000001</v>
      </c>
      <c r="N4946" s="64" t="str">
        <f>+IF(Tabla1[[#This Row],[F PMPI]]="SÍ","No","Sí")</f>
        <v>Sí</v>
      </c>
      <c r="O4946" s="65">
        <f>+Tabla1[[#This Row],[PVL]]*1.055</f>
        <v>497679.14000999997</v>
      </c>
      <c r="P4946" s="65">
        <f>+Tabla1[[#This Row],[PVL]]*1.43</f>
        <v>674579.30825999996</v>
      </c>
      <c r="Q4946" s="66" t="str">
        <f>+HYPERLINK(Tabla1[[#This Row],[PAG]])</f>
        <v>https://todomusica.com.ar/productos-sin-categorias-de-netsuite/6920-s14mpr.html</v>
      </c>
      <c r="R4946" s="67"/>
      <c r="S4946" s="68"/>
      <c r="T4946" s="69"/>
      <c r="U4946" s="69"/>
      <c r="V4946" s="69"/>
      <c r="W4946" s="69"/>
      <c r="X4946" s="69"/>
      <c r="Y4946" s="35"/>
      <c r="Z4946" s="35" t="s">
        <v>28348</v>
      </c>
      <c r="AA4946" s="36">
        <v>1</v>
      </c>
      <c r="AB4946" s="35" t="s">
        <v>27</v>
      </c>
      <c r="AC4946" s="35" t="str">
        <f>+IF(Tabla1[[#This Row],[STK]]="no","Sin STK", "STK disponible")</f>
        <v>STK disponible</v>
      </c>
      <c r="AD4946" s="35">
        <f>+I4946*J4946</f>
        <v>0</v>
      </c>
      <c r="AE4946" s="35">
        <f>+I4946*K4946</f>
        <v>0</v>
      </c>
      <c r="AF4946" s="36">
        <f>IF(Tabla1[[#This Row],[ref pack]]=1,Tabla1[[#This Row],[Pedido]],LCM(Tabla1[[#This Row],[MC VIEJO]],Tabla1[[#This Row],[Pedido]]))</f>
        <v>1</v>
      </c>
      <c r="AG4946" s="36">
        <f>+VLOOKUP(Tabla1[[#This Row],[Artículo]],'.'!$B$2:$D$11481,3,)</f>
        <v>1</v>
      </c>
      <c r="AH4946" s="37" t="str">
        <f>+IFERROR(SEARCH("pack",Tabla1[[#This Row],[PACK]]),"")</f>
        <v/>
      </c>
    </row>
    <row r="4947" spans="1:34" ht="24" customHeight="1" x14ac:dyDescent="0.2">
      <c r="A4947" s="50" t="s">
        <v>8807</v>
      </c>
      <c r="B4947" s="60" t="s">
        <v>9476</v>
      </c>
      <c r="C4947" s="61" t="s">
        <v>9477</v>
      </c>
      <c r="D4947" s="52" t="s">
        <v>27</v>
      </c>
      <c r="E4947" s="53">
        <v>196210.17</v>
      </c>
      <c r="F4947" s="23" t="str">
        <f>+IFERROR(VLOOKUP(Tabla1[[#This Row],[Artículo]],'..'!$B$2:$D$569000,3,),"")</f>
        <v/>
      </c>
      <c r="G4947" s="24" t="str">
        <f>IF(H4947=AF4947,"", "Error MC")</f>
        <v>Error MC</v>
      </c>
      <c r="H4947" s="62"/>
      <c r="I4947" s="54">
        <f>+Tabla1[[#This Row],[MC]]*Tabla1[[#This Row],[Pedido]]*Tabla1[[#This Row],[PVC ]]</f>
        <v>0</v>
      </c>
      <c r="J4947" s="26">
        <v>0.21</v>
      </c>
      <c r="K4947" s="63"/>
      <c r="L4947" s="28" t="s">
        <v>17</v>
      </c>
      <c r="M4947" s="53">
        <v>344250.74800000002</v>
      </c>
      <c r="N4947" s="64" t="str">
        <f>+IF(Tabla1[[#This Row],[F PMPI]]="SÍ","No","Sí")</f>
        <v>Sí</v>
      </c>
      <c r="O4947" s="65">
        <f>+Tabla1[[#This Row],[PVL]]*1.055</f>
        <v>363184.53914000001</v>
      </c>
      <c r="P4947" s="65">
        <f>+Tabla1[[#This Row],[PVL]]*1.43</f>
        <v>492278.56964</v>
      </c>
      <c r="Q4947" s="66" t="str">
        <f>+HYPERLINK(Tabla1[[#This Row],[PAG]])</f>
        <v>https://todomusica.com.ar/productos-sin-categorias-de-netsuite/6921-s14rpr.html</v>
      </c>
      <c r="R4947" s="67"/>
      <c r="S4947" s="68"/>
      <c r="T4947" s="69"/>
      <c r="U4947" s="69"/>
      <c r="V4947" s="69"/>
      <c r="W4947" s="69"/>
      <c r="X4947" s="69"/>
      <c r="Y4947" s="35"/>
      <c r="Z4947" s="35" t="s">
        <v>28349</v>
      </c>
      <c r="AA4947" s="36">
        <v>1</v>
      </c>
      <c r="AB4947" s="35" t="s">
        <v>27</v>
      </c>
      <c r="AC4947" s="35" t="str">
        <f>+IF(Tabla1[[#This Row],[STK]]="no","Sin STK", "STK disponible")</f>
        <v>Sin STK</v>
      </c>
      <c r="AD4947" s="35">
        <f>+I4947*J4947</f>
        <v>0</v>
      </c>
      <c r="AE4947" s="35">
        <f>+I4947*K4947</f>
        <v>0</v>
      </c>
      <c r="AF4947" s="36">
        <f>IF(Tabla1[[#This Row],[ref pack]]=1,Tabla1[[#This Row],[Pedido]],LCM(Tabla1[[#This Row],[MC VIEJO]],Tabla1[[#This Row],[Pedido]]))</f>
        <v>1</v>
      </c>
      <c r="AG4947" s="36">
        <f>+VLOOKUP(Tabla1[[#This Row],[Artículo]],'.'!$B$2:$D$11481,3,)</f>
        <v>1</v>
      </c>
      <c r="AH4947" s="37" t="str">
        <f>+IFERROR(SEARCH("pack",Tabla1[[#This Row],[PACK]]),"")</f>
        <v/>
      </c>
    </row>
    <row r="4948" spans="1:34" ht="24" customHeight="1" x14ac:dyDescent="0.2">
      <c r="A4948" s="50" t="s">
        <v>8807</v>
      </c>
      <c r="B4948" s="60" t="s">
        <v>9478</v>
      </c>
      <c r="C4948" s="61" t="s">
        <v>9479</v>
      </c>
      <c r="D4948" s="52" t="s">
        <v>27</v>
      </c>
      <c r="E4948" s="53">
        <v>134398.42000000001</v>
      </c>
      <c r="F4948" s="23" t="str">
        <f>+IFERROR(VLOOKUP(Tabla1[[#This Row],[Artículo]],'..'!$B$2:$D$569000,3,),"")</f>
        <v/>
      </c>
      <c r="G4948" s="24" t="str">
        <f>IF(H4948=AF4948,"", "Error MC")</f>
        <v>Error MC</v>
      </c>
      <c r="H4948" s="62"/>
      <c r="I4948" s="54">
        <f>+Tabla1[[#This Row],[MC]]*Tabla1[[#This Row],[Pedido]]*Tabla1[[#This Row],[PVC ]]</f>
        <v>0</v>
      </c>
      <c r="J4948" s="26">
        <v>0.21</v>
      </c>
      <c r="K4948" s="63"/>
      <c r="L4948" s="28" t="s">
        <v>17</v>
      </c>
      <c r="M4948" s="53">
        <v>235802.02900000001</v>
      </c>
      <c r="N4948" s="64" t="str">
        <f>+IF(Tabla1[[#This Row],[F PMPI]]="SÍ","No","Sí")</f>
        <v>Sí</v>
      </c>
      <c r="O4948" s="65">
        <f>+Tabla1[[#This Row],[PVL]]*1.055</f>
        <v>248771.140595</v>
      </c>
      <c r="P4948" s="65">
        <f>+Tabla1[[#This Row],[PVL]]*1.43</f>
        <v>337196.90146999998</v>
      </c>
      <c r="Q4948" s="66" t="str">
        <f>+HYPERLINK(Tabla1[[#This Row],[PAG]])</f>
        <v>https://todomusica.com.ar/productos-sin-categorias-de-netsuite/8160-14-s-thin-crash.html</v>
      </c>
      <c r="R4948" s="67"/>
      <c r="S4948" s="68"/>
      <c r="T4948" s="69"/>
      <c r="U4948" s="69"/>
      <c r="V4948" s="69"/>
      <c r="W4948" s="69"/>
      <c r="X4948" s="69"/>
      <c r="Y4948" s="35"/>
      <c r="Z4948" s="35" t="s">
        <v>28350</v>
      </c>
      <c r="AA4948" s="36">
        <v>1</v>
      </c>
      <c r="AB4948" s="35" t="s">
        <v>27</v>
      </c>
      <c r="AC4948" s="35" t="str">
        <f>+IF(Tabla1[[#This Row],[STK]]="no","Sin STK", "STK disponible")</f>
        <v>Sin STK</v>
      </c>
      <c r="AD4948" s="35">
        <f>+I4948*J4948</f>
        <v>0</v>
      </c>
      <c r="AE4948" s="35">
        <f>+I4948*K4948</f>
        <v>0</v>
      </c>
      <c r="AF4948" s="36">
        <f>IF(Tabla1[[#This Row],[ref pack]]=1,Tabla1[[#This Row],[Pedido]],LCM(Tabla1[[#This Row],[MC VIEJO]],Tabla1[[#This Row],[Pedido]]))</f>
        <v>1</v>
      </c>
      <c r="AG4948" s="36">
        <f>+VLOOKUP(Tabla1[[#This Row],[Artículo]],'.'!$B$2:$D$11481,3,)</f>
        <v>1</v>
      </c>
      <c r="AH4948" s="37" t="str">
        <f>+IFERROR(SEARCH("pack",Tabla1[[#This Row],[PACK]]),"")</f>
        <v/>
      </c>
    </row>
    <row r="4949" spans="1:34" ht="24" customHeight="1" x14ac:dyDescent="0.2">
      <c r="A4949" s="50" t="s">
        <v>8807</v>
      </c>
      <c r="B4949" s="60" t="s">
        <v>9480</v>
      </c>
      <c r="C4949" s="61" t="s">
        <v>9481</v>
      </c>
      <c r="D4949" s="52" t="s">
        <v>27</v>
      </c>
      <c r="E4949" s="53">
        <v>107231.15</v>
      </c>
      <c r="F4949" s="23" t="str">
        <f>+IFERROR(VLOOKUP(Tabla1[[#This Row],[Artículo]],'..'!$B$2:$D$569000,3,),"")</f>
        <v/>
      </c>
      <c r="G4949" s="24" t="str">
        <f>IF(H4949=AF4949,"", "Error MC")</f>
        <v>Error MC</v>
      </c>
      <c r="H4949" s="62"/>
      <c r="I4949" s="54">
        <f>+Tabla1[[#This Row],[MC]]*Tabla1[[#This Row],[Pedido]]*Tabla1[[#This Row],[PVC ]]</f>
        <v>0</v>
      </c>
      <c r="J4949" s="26">
        <v>0.21</v>
      </c>
      <c r="K4949" s="63"/>
      <c r="L4949" s="28" t="s">
        <v>17</v>
      </c>
      <c r="M4949" s="53">
        <v>188137.05600000001</v>
      </c>
      <c r="N4949" s="64" t="str">
        <f>+IF(Tabla1[[#This Row],[F PMPI]]="SÍ","No","Sí")</f>
        <v>Sí</v>
      </c>
      <c r="O4949" s="65">
        <f>+Tabla1[[#This Row],[PVL]]*1.055</f>
        <v>198484.59408000001</v>
      </c>
      <c r="P4949" s="65">
        <f>+Tabla1[[#This Row],[PVL]]*1.43</f>
        <v>269035.99008000002</v>
      </c>
      <c r="Q4949" s="66" t="str">
        <f>+HYPERLINK(Tabla1[[#This Row],[PAG]])</f>
        <v>https://todomusica.com.ar/productos-sin-categorias-de-netsuite/8161-15-s-thin-crash.html</v>
      </c>
      <c r="R4949" s="67"/>
      <c r="S4949" s="68"/>
      <c r="T4949" s="69"/>
      <c r="U4949" s="69"/>
      <c r="V4949" s="69"/>
      <c r="W4949" s="69"/>
      <c r="X4949" s="69"/>
      <c r="Y4949" s="35"/>
      <c r="Z4949" s="35" t="s">
        <v>28351</v>
      </c>
      <c r="AA4949" s="36">
        <v>1</v>
      </c>
      <c r="AB4949" s="35" t="s">
        <v>27</v>
      </c>
      <c r="AC4949" s="35" t="str">
        <f>+IF(Tabla1[[#This Row],[STK]]="no","Sin STK", "STK disponible")</f>
        <v>Sin STK</v>
      </c>
      <c r="AD4949" s="35">
        <f>+I4949*J4949</f>
        <v>0</v>
      </c>
      <c r="AE4949" s="35">
        <f>+I4949*K4949</f>
        <v>0</v>
      </c>
      <c r="AF4949" s="36">
        <f>IF(Tabla1[[#This Row],[ref pack]]=1,Tabla1[[#This Row],[Pedido]],LCM(Tabla1[[#This Row],[MC VIEJO]],Tabla1[[#This Row],[Pedido]]))</f>
        <v>1</v>
      </c>
      <c r="AG4949" s="36">
        <f>+VLOOKUP(Tabla1[[#This Row],[Artículo]],'.'!$B$2:$D$11481,3,)</f>
        <v>1</v>
      </c>
      <c r="AH4949" s="37" t="str">
        <f>+IFERROR(SEARCH("pack",Tabla1[[#This Row],[PACK]]),"")</f>
        <v/>
      </c>
    </row>
    <row r="4950" spans="1:34" ht="24" customHeight="1" x14ac:dyDescent="0.2">
      <c r="A4950" s="50" t="s">
        <v>8807</v>
      </c>
      <c r="B4950" s="60" t="s">
        <v>9482</v>
      </c>
      <c r="C4950" s="61" t="s">
        <v>9483</v>
      </c>
      <c r="D4950" s="52" t="s">
        <v>9842</v>
      </c>
      <c r="E4950" s="53">
        <v>148999.91</v>
      </c>
      <c r="F4950" s="23" t="str">
        <f>+IFERROR(VLOOKUP(Tabla1[[#This Row],[Artículo]],'..'!$B$2:$D$569000,3,),"")</f>
        <v/>
      </c>
      <c r="G4950" s="24" t="str">
        <f>IF(H4950=AF4950,"", "Error MC")</f>
        <v>Error MC</v>
      </c>
      <c r="H4950" s="62"/>
      <c r="I4950" s="54">
        <f>+Tabla1[[#This Row],[MC]]*Tabla1[[#This Row],[Pedido]]*Tabla1[[#This Row],[PVC ]]</f>
        <v>0</v>
      </c>
      <c r="J4950" s="26">
        <v>0.21</v>
      </c>
      <c r="K4950" s="63"/>
      <c r="L4950" s="28" t="s">
        <v>17</v>
      </c>
      <c r="M4950" s="53">
        <v>261420.34299999999</v>
      </c>
      <c r="N4950" s="64" t="str">
        <f>+IF(Tabla1[[#This Row],[F PMPI]]="SÍ","No","Sí")</f>
        <v>Sí</v>
      </c>
      <c r="O4950" s="65">
        <f>+Tabla1[[#This Row],[PVL]]*1.055</f>
        <v>275798.46186499996</v>
      </c>
      <c r="P4950" s="65">
        <f>+Tabla1[[#This Row],[PVL]]*1.43</f>
        <v>373831.09048999997</v>
      </c>
      <c r="Q4950" s="66" t="str">
        <f>+HYPERLINK(Tabla1[[#This Row],[PAG]])</f>
        <v>https://todomusica.com.ar/productos-sin-categorias-de-netsuite/6922-s16ch.html</v>
      </c>
      <c r="R4950" s="67"/>
      <c r="S4950" s="68"/>
      <c r="T4950" s="69"/>
      <c r="U4950" s="69"/>
      <c r="V4950" s="69"/>
      <c r="W4950" s="69"/>
      <c r="X4950" s="69"/>
      <c r="Y4950" s="35"/>
      <c r="Z4950" s="35" t="s">
        <v>28352</v>
      </c>
      <c r="AA4950" s="36">
        <v>1</v>
      </c>
      <c r="AB4950" s="35" t="s">
        <v>27</v>
      </c>
      <c r="AC4950" s="35" t="str">
        <f>+IF(Tabla1[[#This Row],[STK]]="no","Sin STK", "STK disponible")</f>
        <v>STK disponible</v>
      </c>
      <c r="AD4950" s="35">
        <f>+I4950*J4950</f>
        <v>0</v>
      </c>
      <c r="AE4950" s="35">
        <f>+I4950*K4950</f>
        <v>0</v>
      </c>
      <c r="AF4950" s="36">
        <f>IF(Tabla1[[#This Row],[ref pack]]=1,Tabla1[[#This Row],[Pedido]],LCM(Tabla1[[#This Row],[MC VIEJO]],Tabla1[[#This Row],[Pedido]]))</f>
        <v>1</v>
      </c>
      <c r="AG4950" s="36">
        <f>+VLOOKUP(Tabla1[[#This Row],[Artículo]],'.'!$B$2:$D$11481,3,)</f>
        <v>1</v>
      </c>
      <c r="AH4950" s="37" t="str">
        <f>+IFERROR(SEARCH("pack",Tabla1[[#This Row],[PACK]]),"")</f>
        <v/>
      </c>
    </row>
    <row r="4951" spans="1:34" ht="24" customHeight="1" x14ac:dyDescent="0.2">
      <c r="A4951" s="50" t="s">
        <v>8807</v>
      </c>
      <c r="B4951" s="60" t="s">
        <v>9484</v>
      </c>
      <c r="C4951" s="61" t="s">
        <v>9485</v>
      </c>
      <c r="D4951" s="52" t="s">
        <v>9842</v>
      </c>
      <c r="E4951" s="53">
        <v>148999.91</v>
      </c>
      <c r="F4951" s="23" t="str">
        <f>+IFERROR(VLOOKUP(Tabla1[[#This Row],[Artículo]],'..'!$B$2:$D$569000,3,),"")</f>
        <v/>
      </c>
      <c r="G4951" s="24" t="str">
        <f>IF(H4951=AF4951,"", "Error MC")</f>
        <v>Error MC</v>
      </c>
      <c r="H4951" s="62"/>
      <c r="I4951" s="54">
        <f>+Tabla1[[#This Row],[MC]]*Tabla1[[#This Row],[Pedido]]*Tabla1[[#This Row],[PVC ]]</f>
        <v>0</v>
      </c>
      <c r="J4951" s="26">
        <v>0.21</v>
      </c>
      <c r="K4951" s="63"/>
      <c r="L4951" s="28" t="s">
        <v>17</v>
      </c>
      <c r="M4951" s="53">
        <v>261420.34299999999</v>
      </c>
      <c r="N4951" s="64" t="str">
        <f>+IF(Tabla1[[#This Row],[F PMPI]]="SÍ","No","Sí")</f>
        <v>Sí</v>
      </c>
      <c r="O4951" s="65">
        <f>+Tabla1[[#This Row],[PVL]]*1.055</f>
        <v>275798.46186499996</v>
      </c>
      <c r="P4951" s="65">
        <f>+Tabla1[[#This Row],[PVL]]*1.43</f>
        <v>373831.09048999997</v>
      </c>
      <c r="Q4951" s="66" t="str">
        <f>+HYPERLINK(Tabla1[[#This Row],[PAG]])</f>
        <v>https://todomusica.com.ar/productos-sin-categorias-de-netsuite/7379-16-s-medium-thin-crash.html</v>
      </c>
      <c r="R4951" s="67"/>
      <c r="S4951" s="68"/>
      <c r="T4951" s="69"/>
      <c r="U4951" s="69"/>
      <c r="V4951" s="69"/>
      <c r="W4951" s="69"/>
      <c r="X4951" s="69"/>
      <c r="Y4951" s="35"/>
      <c r="Z4951" s="35" t="s">
        <v>28353</v>
      </c>
      <c r="AA4951" s="36">
        <v>1</v>
      </c>
      <c r="AB4951" s="35" t="s">
        <v>27</v>
      </c>
      <c r="AC4951" s="35" t="str">
        <f>+IF(Tabla1[[#This Row],[STK]]="no","Sin STK", "STK disponible")</f>
        <v>STK disponible</v>
      </c>
      <c r="AD4951" s="35">
        <f>+I4951*J4951</f>
        <v>0</v>
      </c>
      <c r="AE4951" s="35">
        <f>+I4951*K4951</f>
        <v>0</v>
      </c>
      <c r="AF4951" s="36">
        <f>IF(Tabla1[[#This Row],[ref pack]]=1,Tabla1[[#This Row],[Pedido]],LCM(Tabla1[[#This Row],[MC VIEJO]],Tabla1[[#This Row],[Pedido]]))</f>
        <v>1</v>
      </c>
      <c r="AG4951" s="36">
        <f>+VLOOKUP(Tabla1[[#This Row],[Artículo]],'.'!$B$2:$D$11481,3,)</f>
        <v>1</v>
      </c>
      <c r="AH4951" s="37" t="str">
        <f>+IFERROR(SEARCH("pack",Tabla1[[#This Row],[PACK]]),"")</f>
        <v/>
      </c>
    </row>
    <row r="4952" spans="1:34" ht="24" customHeight="1" x14ac:dyDescent="0.2">
      <c r="A4952" s="50" t="s">
        <v>8807</v>
      </c>
      <c r="B4952" s="60" t="s">
        <v>9486</v>
      </c>
      <c r="C4952" s="61" t="s">
        <v>9487</v>
      </c>
      <c r="D4952" s="52" t="s">
        <v>27</v>
      </c>
      <c r="E4952" s="53">
        <v>148999.91</v>
      </c>
      <c r="F4952" s="23" t="str">
        <f>+IFERROR(VLOOKUP(Tabla1[[#This Row],[Artículo]],'..'!$B$2:$D$569000,3,),"")</f>
        <v/>
      </c>
      <c r="G4952" s="24" t="str">
        <f>IF(H4952=AF4952,"", "Error MC")</f>
        <v>Error MC</v>
      </c>
      <c r="H4952" s="62"/>
      <c r="I4952" s="54">
        <f>+Tabla1[[#This Row],[MC]]*Tabla1[[#This Row],[Pedido]]*Tabla1[[#This Row],[PVC ]]</f>
        <v>0</v>
      </c>
      <c r="J4952" s="26">
        <v>0.21</v>
      </c>
      <c r="K4952" s="63"/>
      <c r="L4952" s="28" t="s">
        <v>17</v>
      </c>
      <c r="M4952" s="53">
        <v>261420.34299999999</v>
      </c>
      <c r="N4952" s="64" t="str">
        <f>+IF(Tabla1[[#This Row],[F PMPI]]="SÍ","No","Sí")</f>
        <v>Sí</v>
      </c>
      <c r="O4952" s="65">
        <f>+Tabla1[[#This Row],[PVL]]*1.055</f>
        <v>275798.46186499996</v>
      </c>
      <c r="P4952" s="65">
        <f>+Tabla1[[#This Row],[PVL]]*1.43</f>
        <v>373831.09048999997</v>
      </c>
      <c r="Q4952" s="66" t="str">
        <f>+HYPERLINK(Tabla1[[#This Row],[PAG]])</f>
        <v>https://todomusica.com.ar/productos-sin-categorias-de-netsuite/6923-s16rc.html</v>
      </c>
      <c r="R4952" s="67"/>
      <c r="S4952" s="68"/>
      <c r="T4952" s="69"/>
      <c r="U4952" s="69"/>
      <c r="V4952" s="69"/>
      <c r="W4952" s="69"/>
      <c r="X4952" s="69"/>
      <c r="Y4952" s="35"/>
      <c r="Z4952" s="35" t="s">
        <v>28354</v>
      </c>
      <c r="AA4952" s="36">
        <v>1</v>
      </c>
      <c r="AB4952" s="35" t="s">
        <v>27</v>
      </c>
      <c r="AC4952" s="35" t="str">
        <f>+IF(Tabla1[[#This Row],[STK]]="no","Sin STK", "STK disponible")</f>
        <v>Sin STK</v>
      </c>
      <c r="AD4952" s="35">
        <f>+I4952*J4952</f>
        <v>0</v>
      </c>
      <c r="AE4952" s="35">
        <f>+I4952*K4952</f>
        <v>0</v>
      </c>
      <c r="AF4952" s="36">
        <f>IF(Tabla1[[#This Row],[ref pack]]=1,Tabla1[[#This Row],[Pedido]],LCM(Tabla1[[#This Row],[MC VIEJO]],Tabla1[[#This Row],[Pedido]]))</f>
        <v>1</v>
      </c>
      <c r="AG4952" s="36">
        <f>+VLOOKUP(Tabla1[[#This Row],[Artículo]],'.'!$B$2:$D$11481,3,)</f>
        <v>1</v>
      </c>
      <c r="AH4952" s="37" t="str">
        <f>+IFERROR(SEARCH("pack",Tabla1[[#This Row],[PACK]]),"")</f>
        <v/>
      </c>
    </row>
    <row r="4953" spans="1:34" ht="24" customHeight="1" x14ac:dyDescent="0.2">
      <c r="A4953" s="50" t="s">
        <v>8807</v>
      </c>
      <c r="B4953" s="60" t="s">
        <v>9488</v>
      </c>
      <c r="C4953" s="61" t="s">
        <v>9489</v>
      </c>
      <c r="D4953" s="52" t="s">
        <v>27</v>
      </c>
      <c r="E4953" s="53">
        <v>148999.91</v>
      </c>
      <c r="F4953" s="23" t="str">
        <f>+IFERROR(VLOOKUP(Tabla1[[#This Row],[Artículo]],'..'!$B$2:$D$569000,3,),"")</f>
        <v/>
      </c>
      <c r="G4953" s="24" t="str">
        <f>IF(H4953=AF4953,"", "Error MC")</f>
        <v>Error MC</v>
      </c>
      <c r="H4953" s="62"/>
      <c r="I4953" s="54">
        <f>+Tabla1[[#This Row],[MC]]*Tabla1[[#This Row],[Pedido]]*Tabla1[[#This Row],[PVC ]]</f>
        <v>0</v>
      </c>
      <c r="J4953" s="26">
        <v>0.21</v>
      </c>
      <c r="K4953" s="63"/>
      <c r="L4953" s="28" t="s">
        <v>17</v>
      </c>
      <c r="M4953" s="53">
        <v>261420.34299999999</v>
      </c>
      <c r="N4953" s="64" t="str">
        <f>+IF(Tabla1[[#This Row],[F PMPI]]="SÍ","No","Sí")</f>
        <v>Sí</v>
      </c>
      <c r="O4953" s="65">
        <f>+Tabla1[[#This Row],[PVL]]*1.055</f>
        <v>275798.46186499996</v>
      </c>
      <c r="P4953" s="65">
        <f>+Tabla1[[#This Row],[PVL]]*1.43</f>
        <v>373831.09048999997</v>
      </c>
      <c r="Q4953" s="66" t="str">
        <f>+HYPERLINK(Tabla1[[#This Row],[PAG]])</f>
        <v>https://todomusica.com.ar/productos-sin-categorias-de-netsuite/6924-s16tc.html</v>
      </c>
      <c r="R4953" s="67"/>
      <c r="S4953" s="68"/>
      <c r="T4953" s="69"/>
      <c r="U4953" s="69"/>
      <c r="V4953" s="69"/>
      <c r="W4953" s="69"/>
      <c r="X4953" s="69"/>
      <c r="Y4953" s="35"/>
      <c r="Z4953" s="35" t="s">
        <v>28355</v>
      </c>
      <c r="AA4953" s="36">
        <v>1</v>
      </c>
      <c r="AB4953" s="35" t="s">
        <v>27</v>
      </c>
      <c r="AC4953" s="35" t="str">
        <f>+IF(Tabla1[[#This Row],[STK]]="no","Sin STK", "STK disponible")</f>
        <v>Sin STK</v>
      </c>
      <c r="AD4953" s="35">
        <f>+I4953*J4953</f>
        <v>0</v>
      </c>
      <c r="AE4953" s="35">
        <f>+I4953*K4953</f>
        <v>0</v>
      </c>
      <c r="AF4953" s="36">
        <f>IF(Tabla1[[#This Row],[ref pack]]=1,Tabla1[[#This Row],[Pedido]],LCM(Tabla1[[#This Row],[MC VIEJO]],Tabla1[[#This Row],[Pedido]]))</f>
        <v>1</v>
      </c>
      <c r="AG4953" s="36">
        <f>+VLOOKUP(Tabla1[[#This Row],[Artículo]],'.'!$B$2:$D$11481,3,)</f>
        <v>1</v>
      </c>
      <c r="AH4953" s="37" t="str">
        <f>+IFERROR(SEARCH("pack",Tabla1[[#This Row],[PACK]]),"")</f>
        <v/>
      </c>
    </row>
    <row r="4954" spans="1:34" ht="24" customHeight="1" x14ac:dyDescent="0.2">
      <c r="A4954" s="50" t="s">
        <v>8807</v>
      </c>
      <c r="B4954" s="60" t="s">
        <v>9490</v>
      </c>
      <c r="C4954" s="61" t="s">
        <v>9491</v>
      </c>
      <c r="D4954" s="52" t="s">
        <v>27</v>
      </c>
      <c r="E4954" s="53">
        <v>159190.07999999999</v>
      </c>
      <c r="F4954" s="23" t="str">
        <f>+IFERROR(VLOOKUP(Tabla1[[#This Row],[Artículo]],'..'!$B$2:$D$569000,3,),"")</f>
        <v/>
      </c>
      <c r="G4954" s="24" t="str">
        <f>IF(H4954=AF4954,"", "Error MC")</f>
        <v>Error MC</v>
      </c>
      <c r="H4954" s="62"/>
      <c r="I4954" s="54">
        <f>+Tabla1[[#This Row],[MC]]*Tabla1[[#This Row],[Pedido]]*Tabla1[[#This Row],[PVC ]]</f>
        <v>0</v>
      </c>
      <c r="J4954" s="26">
        <v>0.21</v>
      </c>
      <c r="K4954" s="63"/>
      <c r="L4954" s="28" t="s">
        <v>17</v>
      </c>
      <c r="M4954" s="53">
        <v>279299</v>
      </c>
      <c r="N4954" s="64" t="str">
        <f>+IF(Tabla1[[#This Row],[F PMPI]]="SÍ","No","Sí")</f>
        <v>Sí</v>
      </c>
      <c r="O4954" s="65">
        <f>+Tabla1[[#This Row],[PVL]]*1.055</f>
        <v>294660.44500000001</v>
      </c>
      <c r="P4954" s="65">
        <f>+Tabla1[[#This Row],[PVL]]*1.43</f>
        <v>399397.57</v>
      </c>
      <c r="Q4954" s="66" t="str">
        <f>+HYPERLINK(Tabla1[[#This Row],[PAG]])</f>
        <v>https://todomusica.com.ar/productos-sin-categorias-de-netsuite/6925-s16tcr.html</v>
      </c>
      <c r="R4954" s="67"/>
      <c r="S4954" s="68"/>
      <c r="T4954" s="69"/>
      <c r="U4954" s="69"/>
      <c r="V4954" s="69"/>
      <c r="W4954" s="69"/>
      <c r="X4954" s="69"/>
      <c r="Y4954" s="35"/>
      <c r="Z4954" s="35" t="s">
        <v>28356</v>
      </c>
      <c r="AA4954" s="36">
        <v>1</v>
      </c>
      <c r="AB4954" s="35" t="s">
        <v>27</v>
      </c>
      <c r="AC4954" s="35" t="str">
        <f>+IF(Tabla1[[#This Row],[STK]]="no","Sin STK", "STK disponible")</f>
        <v>Sin STK</v>
      </c>
      <c r="AD4954" s="35">
        <f>+I4954*J4954</f>
        <v>0</v>
      </c>
      <c r="AE4954" s="35">
        <f>+I4954*K4954</f>
        <v>0</v>
      </c>
      <c r="AF4954" s="36">
        <f>IF(Tabla1[[#This Row],[ref pack]]=1,Tabla1[[#This Row],[Pedido]],LCM(Tabla1[[#This Row],[MC VIEJO]],Tabla1[[#This Row],[Pedido]]))</f>
        <v>1</v>
      </c>
      <c r="AG4954" s="36">
        <f>+VLOOKUP(Tabla1[[#This Row],[Artículo]],'.'!$B$2:$D$11481,3,)</f>
        <v>1</v>
      </c>
      <c r="AH4954" s="37" t="str">
        <f>+IFERROR(SEARCH("pack",Tabla1[[#This Row],[PACK]]),"")</f>
        <v/>
      </c>
    </row>
    <row r="4955" spans="1:34" ht="24" customHeight="1" x14ac:dyDescent="0.2">
      <c r="A4955" s="50" t="s">
        <v>8807</v>
      </c>
      <c r="B4955" s="60" t="s">
        <v>9492</v>
      </c>
      <c r="C4955" s="61" t="s">
        <v>9493</v>
      </c>
      <c r="D4955" s="52" t="s">
        <v>27</v>
      </c>
      <c r="E4955" s="53">
        <v>120285.86</v>
      </c>
      <c r="F4955" s="23" t="str">
        <f>+IFERROR(VLOOKUP(Tabla1[[#This Row],[Artículo]],'..'!$B$2:$D$569000,3,),"")</f>
        <v/>
      </c>
      <c r="G4955" s="24" t="str">
        <f>IF(H4955=AF4955,"", "Error MC")</f>
        <v>Error MC</v>
      </c>
      <c r="H4955" s="62"/>
      <c r="I4955" s="54">
        <f>+Tabla1[[#This Row],[MC]]*Tabla1[[#This Row],[Pedido]]*Tabla1[[#This Row],[PVC ]]</f>
        <v>0</v>
      </c>
      <c r="J4955" s="26">
        <v>0.21</v>
      </c>
      <c r="K4955" s="63"/>
      <c r="L4955" s="28" t="s">
        <v>17</v>
      </c>
      <c r="M4955" s="53">
        <v>211041.54500000001</v>
      </c>
      <c r="N4955" s="64" t="str">
        <f>+IF(Tabla1[[#This Row],[F PMPI]]="SÍ","No","Sí")</f>
        <v>Sí</v>
      </c>
      <c r="O4955" s="65">
        <f>+Tabla1[[#This Row],[PVL]]*1.055</f>
        <v>222648.829975</v>
      </c>
      <c r="P4955" s="65">
        <f>+Tabla1[[#This Row],[PVL]]*1.43</f>
        <v>301789.40935000003</v>
      </c>
      <c r="Q4955" s="66" t="str">
        <f>+HYPERLINK(Tabla1[[#This Row],[PAG]])</f>
        <v>https://todomusica.com.ar/productos-sin-categorias-de-netsuite/6926-s17tc.html</v>
      </c>
      <c r="R4955" s="67"/>
      <c r="S4955" s="68"/>
      <c r="T4955" s="69"/>
      <c r="U4955" s="69"/>
      <c r="V4955" s="69"/>
      <c r="W4955" s="69"/>
      <c r="X4955" s="69"/>
      <c r="Y4955" s="35"/>
      <c r="Z4955" s="35" t="s">
        <v>28357</v>
      </c>
      <c r="AA4955" s="36">
        <v>1</v>
      </c>
      <c r="AB4955" s="35" t="s">
        <v>27</v>
      </c>
      <c r="AC4955" s="35" t="str">
        <f>+IF(Tabla1[[#This Row],[STK]]="no","Sin STK", "STK disponible")</f>
        <v>Sin STK</v>
      </c>
      <c r="AD4955" s="35">
        <f>+I4955*J4955</f>
        <v>0</v>
      </c>
      <c r="AE4955" s="35">
        <f>+I4955*K4955</f>
        <v>0</v>
      </c>
      <c r="AF4955" s="36">
        <f>IF(Tabla1[[#This Row],[ref pack]]=1,Tabla1[[#This Row],[Pedido]],LCM(Tabla1[[#This Row],[MC VIEJO]],Tabla1[[#This Row],[Pedido]]))</f>
        <v>1</v>
      </c>
      <c r="AG4955" s="36">
        <f>+VLOOKUP(Tabla1[[#This Row],[Artículo]],'.'!$B$2:$D$11481,3,)</f>
        <v>1</v>
      </c>
      <c r="AH4955" s="37" t="str">
        <f>+IFERROR(SEARCH("pack",Tabla1[[#This Row],[PACK]]),"")</f>
        <v/>
      </c>
    </row>
    <row r="4956" spans="1:34" ht="24" customHeight="1" x14ac:dyDescent="0.2">
      <c r="A4956" s="50" t="s">
        <v>8807</v>
      </c>
      <c r="B4956" s="60" t="s">
        <v>9494</v>
      </c>
      <c r="C4956" s="61" t="s">
        <v>9495</v>
      </c>
      <c r="D4956" s="52" t="s">
        <v>27</v>
      </c>
      <c r="E4956" s="53">
        <v>169363.52</v>
      </c>
      <c r="F4956" s="23" t="str">
        <f>+IFERROR(VLOOKUP(Tabla1[[#This Row],[Artículo]],'..'!$B$2:$D$569000,3,),"")</f>
        <v/>
      </c>
      <c r="G4956" s="24" t="str">
        <f>IF(H4956=AF4956,"", "Error MC")</f>
        <v>Error MC</v>
      </c>
      <c r="H4956" s="62"/>
      <c r="I4956" s="54">
        <f>+Tabla1[[#This Row],[MC]]*Tabla1[[#This Row],[Pedido]]*Tabla1[[#This Row],[PVC ]]</f>
        <v>0</v>
      </c>
      <c r="J4956" s="26">
        <v>0.21</v>
      </c>
      <c r="K4956" s="63"/>
      <c r="L4956" s="28" t="s">
        <v>17</v>
      </c>
      <c r="M4956" s="53">
        <v>297148.29100000003</v>
      </c>
      <c r="N4956" s="64" t="str">
        <f>+IF(Tabla1[[#This Row],[F PMPI]]="SÍ","No","Sí")</f>
        <v>Sí</v>
      </c>
      <c r="O4956" s="65">
        <f>+Tabla1[[#This Row],[PVL]]*1.055</f>
        <v>313491.44700500002</v>
      </c>
      <c r="P4956" s="65">
        <f>+Tabla1[[#This Row],[PVL]]*1.43</f>
        <v>424922.05613000004</v>
      </c>
      <c r="Q4956" s="66" t="str">
        <f>+HYPERLINK(Tabla1[[#This Row],[PAG]])</f>
        <v>https://todomusica.com.ar/productos-sin-categorias-de-netsuite/6927-s18ch.html</v>
      </c>
      <c r="R4956" s="67"/>
      <c r="S4956" s="68"/>
      <c r="T4956" s="69"/>
      <c r="U4956" s="69"/>
      <c r="V4956" s="69"/>
      <c r="W4956" s="69"/>
      <c r="X4956" s="69"/>
      <c r="Y4956" s="35"/>
      <c r="Z4956" s="35" t="s">
        <v>28358</v>
      </c>
      <c r="AA4956" s="36">
        <v>1</v>
      </c>
      <c r="AB4956" s="35" t="s">
        <v>27</v>
      </c>
      <c r="AC4956" s="35" t="str">
        <f>+IF(Tabla1[[#This Row],[STK]]="no","Sin STK", "STK disponible")</f>
        <v>Sin STK</v>
      </c>
      <c r="AD4956" s="35">
        <f>+I4956*J4956</f>
        <v>0</v>
      </c>
      <c r="AE4956" s="35">
        <f>+I4956*K4956</f>
        <v>0</v>
      </c>
      <c r="AF4956" s="36">
        <f>IF(Tabla1[[#This Row],[ref pack]]=1,Tabla1[[#This Row],[Pedido]],LCM(Tabla1[[#This Row],[MC VIEJO]],Tabla1[[#This Row],[Pedido]]))</f>
        <v>1</v>
      </c>
      <c r="AG4956" s="36">
        <f>+VLOOKUP(Tabla1[[#This Row],[Artículo]],'.'!$B$2:$D$11481,3,)</f>
        <v>1</v>
      </c>
      <c r="AH4956" s="37" t="str">
        <f>+IFERROR(SEARCH("pack",Tabla1[[#This Row],[PACK]]),"")</f>
        <v/>
      </c>
    </row>
    <row r="4957" spans="1:34" ht="24" customHeight="1" x14ac:dyDescent="0.2">
      <c r="A4957" s="50" t="s">
        <v>8807</v>
      </c>
      <c r="B4957" s="60" t="s">
        <v>9496</v>
      </c>
      <c r="C4957" s="61" t="s">
        <v>9497</v>
      </c>
      <c r="D4957" s="52" t="s">
        <v>9842</v>
      </c>
      <c r="E4957" s="53">
        <v>169363.52</v>
      </c>
      <c r="F4957" s="23" t="str">
        <f>+IFERROR(VLOOKUP(Tabla1[[#This Row],[Artículo]],'..'!$B$2:$D$569000,3,),"")</f>
        <v/>
      </c>
      <c r="G4957" s="24" t="str">
        <f>IF(H4957=AF4957,"", "Error MC")</f>
        <v>Error MC</v>
      </c>
      <c r="H4957" s="62"/>
      <c r="I4957" s="54">
        <f>+Tabla1[[#This Row],[MC]]*Tabla1[[#This Row],[Pedido]]*Tabla1[[#This Row],[PVC ]]</f>
        <v>0</v>
      </c>
      <c r="J4957" s="26">
        <v>0.21</v>
      </c>
      <c r="K4957" s="63"/>
      <c r="L4957" s="28" t="s">
        <v>17</v>
      </c>
      <c r="M4957" s="53">
        <v>297148.29100000003</v>
      </c>
      <c r="N4957" s="64" t="str">
        <f>+IF(Tabla1[[#This Row],[F PMPI]]="SÍ","No","Sí")</f>
        <v>Sí</v>
      </c>
      <c r="O4957" s="65">
        <f>+Tabla1[[#This Row],[PVL]]*1.055</f>
        <v>313491.44700500002</v>
      </c>
      <c r="P4957" s="65">
        <f>+Tabla1[[#This Row],[PVL]]*1.43</f>
        <v>424922.05613000004</v>
      </c>
      <c r="Q4957" s="66" t="str">
        <f>+HYPERLINK(Tabla1[[#This Row],[PAG]])</f>
        <v>https://todomusica.com.ar/productos-sin-categorias-de-netsuite/6928-s18mtc.html</v>
      </c>
      <c r="R4957" s="67"/>
      <c r="S4957" s="68"/>
      <c r="T4957" s="69"/>
      <c r="U4957" s="69"/>
      <c r="V4957" s="69"/>
      <c r="W4957" s="69"/>
      <c r="X4957" s="69"/>
      <c r="Y4957" s="35"/>
      <c r="Z4957" s="35" t="s">
        <v>28359</v>
      </c>
      <c r="AA4957" s="36">
        <v>1</v>
      </c>
      <c r="AB4957" s="35" t="s">
        <v>27</v>
      </c>
      <c r="AC4957" s="35" t="str">
        <f>+IF(Tabla1[[#This Row],[STK]]="no","Sin STK", "STK disponible")</f>
        <v>STK disponible</v>
      </c>
      <c r="AD4957" s="35">
        <f>+I4957*J4957</f>
        <v>0</v>
      </c>
      <c r="AE4957" s="35">
        <f>+I4957*K4957</f>
        <v>0</v>
      </c>
      <c r="AF4957" s="36">
        <f>IF(Tabla1[[#This Row],[ref pack]]=1,Tabla1[[#This Row],[Pedido]],LCM(Tabla1[[#This Row],[MC VIEJO]],Tabla1[[#This Row],[Pedido]]))</f>
        <v>1</v>
      </c>
      <c r="AG4957" s="36">
        <f>+VLOOKUP(Tabla1[[#This Row],[Artículo]],'.'!$B$2:$D$11481,3,)</f>
        <v>1</v>
      </c>
      <c r="AH4957" s="37" t="str">
        <f>+IFERROR(SEARCH("pack",Tabla1[[#This Row],[PACK]]),"")</f>
        <v/>
      </c>
    </row>
    <row r="4958" spans="1:34" ht="24" customHeight="1" x14ac:dyDescent="0.2">
      <c r="A4958" s="50" t="s">
        <v>8807</v>
      </c>
      <c r="B4958" s="60" t="s">
        <v>9498</v>
      </c>
      <c r="C4958" s="61" t="s">
        <v>9499</v>
      </c>
      <c r="D4958" s="52" t="s">
        <v>27</v>
      </c>
      <c r="E4958" s="53">
        <v>169363.52</v>
      </c>
      <c r="F4958" s="23" t="str">
        <f>+IFERROR(VLOOKUP(Tabla1[[#This Row],[Artículo]],'..'!$B$2:$D$569000,3,),"")</f>
        <v/>
      </c>
      <c r="G4958" s="24" t="str">
        <f>IF(H4958=AF4958,"", "Error MC")</f>
        <v>Error MC</v>
      </c>
      <c r="H4958" s="62"/>
      <c r="I4958" s="54">
        <f>+Tabla1[[#This Row],[MC]]*Tabla1[[#This Row],[Pedido]]*Tabla1[[#This Row],[PVC ]]</f>
        <v>0</v>
      </c>
      <c r="J4958" s="26">
        <v>0.21</v>
      </c>
      <c r="K4958" s="63"/>
      <c r="L4958" s="28" t="s">
        <v>17</v>
      </c>
      <c r="M4958" s="53">
        <v>297148.29100000003</v>
      </c>
      <c r="N4958" s="64" t="str">
        <f>+IF(Tabla1[[#This Row],[F PMPI]]="SÍ","No","Sí")</f>
        <v>Sí</v>
      </c>
      <c r="O4958" s="65">
        <f>+Tabla1[[#This Row],[PVL]]*1.055</f>
        <v>313491.44700500002</v>
      </c>
      <c r="P4958" s="65">
        <f>+Tabla1[[#This Row],[PVL]]*1.43</f>
        <v>424922.05613000004</v>
      </c>
      <c r="Q4958" s="66" t="str">
        <f>+HYPERLINK(Tabla1[[#This Row],[PAG]])</f>
        <v>https://todomusica.com.ar/productos-sin-categorias-de-netsuite/6929-s18rc.html</v>
      </c>
      <c r="R4958" s="67"/>
      <c r="S4958" s="68"/>
      <c r="T4958" s="69"/>
      <c r="U4958" s="69"/>
      <c r="V4958" s="69"/>
      <c r="W4958" s="69"/>
      <c r="X4958" s="69"/>
      <c r="Y4958" s="35"/>
      <c r="Z4958" s="35" t="s">
        <v>28360</v>
      </c>
      <c r="AA4958" s="36">
        <v>1</v>
      </c>
      <c r="AB4958" s="35" t="s">
        <v>27</v>
      </c>
      <c r="AC4958" s="35" t="str">
        <f>+IF(Tabla1[[#This Row],[STK]]="no","Sin STK", "STK disponible")</f>
        <v>Sin STK</v>
      </c>
      <c r="AD4958" s="35">
        <f>+I4958*J4958</f>
        <v>0</v>
      </c>
      <c r="AE4958" s="35">
        <f>+I4958*K4958</f>
        <v>0</v>
      </c>
      <c r="AF4958" s="36">
        <f>IF(Tabla1[[#This Row],[ref pack]]=1,Tabla1[[#This Row],[Pedido]],LCM(Tabla1[[#This Row],[MC VIEJO]],Tabla1[[#This Row],[Pedido]]))</f>
        <v>1</v>
      </c>
      <c r="AG4958" s="36">
        <f>+VLOOKUP(Tabla1[[#This Row],[Artículo]],'.'!$B$2:$D$11481,3,)</f>
        <v>1</v>
      </c>
      <c r="AH4958" s="37" t="str">
        <f>+IFERROR(SEARCH("pack",Tabla1[[#This Row],[PACK]]),"")</f>
        <v/>
      </c>
    </row>
    <row r="4959" spans="1:34" ht="24" customHeight="1" x14ac:dyDescent="0.2">
      <c r="A4959" s="50" t="s">
        <v>8807</v>
      </c>
      <c r="B4959" s="60" t="s">
        <v>9500</v>
      </c>
      <c r="C4959" s="61" t="s">
        <v>9501</v>
      </c>
      <c r="D4959" s="52" t="s">
        <v>27</v>
      </c>
      <c r="E4959" s="53">
        <v>169363.52</v>
      </c>
      <c r="F4959" s="23" t="str">
        <f>+IFERROR(VLOOKUP(Tabla1[[#This Row],[Artículo]],'..'!$B$2:$D$569000,3,),"")</f>
        <v/>
      </c>
      <c r="G4959" s="24" t="str">
        <f>IF(H4959=AF4959,"", "Error MC")</f>
        <v>Error MC</v>
      </c>
      <c r="H4959" s="62"/>
      <c r="I4959" s="54">
        <f>+Tabla1[[#This Row],[MC]]*Tabla1[[#This Row],[Pedido]]*Tabla1[[#This Row],[PVC ]]</f>
        <v>0</v>
      </c>
      <c r="J4959" s="26">
        <v>0.21</v>
      </c>
      <c r="K4959" s="63"/>
      <c r="L4959" s="28" t="s">
        <v>17</v>
      </c>
      <c r="M4959" s="53">
        <v>297148.29100000003</v>
      </c>
      <c r="N4959" s="64" t="str">
        <f>+IF(Tabla1[[#This Row],[F PMPI]]="SÍ","No","Sí")</f>
        <v>Sí</v>
      </c>
      <c r="O4959" s="65">
        <f>+Tabla1[[#This Row],[PVL]]*1.055</f>
        <v>313491.44700500002</v>
      </c>
      <c r="P4959" s="65">
        <f>+Tabla1[[#This Row],[PVL]]*1.43</f>
        <v>424922.05613000004</v>
      </c>
      <c r="Q4959" s="66" t="str">
        <f>+HYPERLINK(Tabla1[[#This Row],[PAG]])</f>
        <v>https://todomusica.com.ar/productos-sin-categorias-de-netsuite/6930-s18tc.html</v>
      </c>
      <c r="R4959" s="67"/>
      <c r="S4959" s="68"/>
      <c r="T4959" s="69"/>
      <c r="U4959" s="69"/>
      <c r="V4959" s="69"/>
      <c r="W4959" s="69"/>
      <c r="X4959" s="69"/>
      <c r="Y4959" s="35"/>
      <c r="Z4959" s="35" t="s">
        <v>28361</v>
      </c>
      <c r="AA4959" s="36">
        <v>1</v>
      </c>
      <c r="AB4959" s="35" t="s">
        <v>27</v>
      </c>
      <c r="AC4959" s="35" t="str">
        <f>+IF(Tabla1[[#This Row],[STK]]="no","Sin STK", "STK disponible")</f>
        <v>Sin STK</v>
      </c>
      <c r="AD4959" s="35">
        <f>+I4959*J4959</f>
        <v>0</v>
      </c>
      <c r="AE4959" s="35">
        <f>+I4959*K4959</f>
        <v>0</v>
      </c>
      <c r="AF4959" s="36">
        <f>IF(Tabla1[[#This Row],[ref pack]]=1,Tabla1[[#This Row],[Pedido]],LCM(Tabla1[[#This Row],[MC VIEJO]],Tabla1[[#This Row],[Pedido]]))</f>
        <v>1</v>
      </c>
      <c r="AG4959" s="36">
        <f>+VLOOKUP(Tabla1[[#This Row],[Artículo]],'.'!$B$2:$D$11481,3,)</f>
        <v>1</v>
      </c>
      <c r="AH4959" s="37" t="str">
        <f>+IFERROR(SEARCH("pack",Tabla1[[#This Row],[PACK]]),"")</f>
        <v/>
      </c>
    </row>
    <row r="4960" spans="1:34" ht="24" customHeight="1" x14ac:dyDescent="0.2">
      <c r="A4960" s="50" t="s">
        <v>8807</v>
      </c>
      <c r="B4960" s="60" t="s">
        <v>9502</v>
      </c>
      <c r="C4960" s="61" t="s">
        <v>9503</v>
      </c>
      <c r="D4960" s="52" t="s">
        <v>27</v>
      </c>
      <c r="E4960" s="53">
        <v>179523.61</v>
      </c>
      <c r="F4960" s="23" t="str">
        <f>+IFERROR(VLOOKUP(Tabla1[[#This Row],[Artículo]],'..'!$B$2:$D$569000,3,),"")</f>
        <v/>
      </c>
      <c r="G4960" s="24" t="str">
        <f>IF(H4960=AF4960,"", "Error MC")</f>
        <v>Error MC</v>
      </c>
      <c r="H4960" s="62"/>
      <c r="I4960" s="54">
        <f>+Tabla1[[#This Row],[MC]]*Tabla1[[#This Row],[Pedido]]*Tabla1[[#This Row],[PVC ]]</f>
        <v>0</v>
      </c>
      <c r="J4960" s="26">
        <v>0.21</v>
      </c>
      <c r="K4960" s="63"/>
      <c r="L4960" s="28" t="s">
        <v>17</v>
      </c>
      <c r="M4960" s="53">
        <v>314974.16800000001</v>
      </c>
      <c r="N4960" s="64" t="str">
        <f>+IF(Tabla1[[#This Row],[F PMPI]]="SÍ","No","Sí")</f>
        <v>Sí</v>
      </c>
      <c r="O4960" s="65">
        <f>+Tabla1[[#This Row],[PVL]]*1.055</f>
        <v>332297.74724</v>
      </c>
      <c r="P4960" s="65">
        <f>+Tabla1[[#This Row],[PVL]]*1.43</f>
        <v>450413.06023999996</v>
      </c>
      <c r="Q4960" s="66" t="str">
        <f>+HYPERLINK(Tabla1[[#This Row],[PAG]])</f>
        <v>https://todomusica.com.ar/productos-sin-categorias-de-netsuite/6931-s18tcr.html</v>
      </c>
      <c r="R4960" s="67"/>
      <c r="S4960" s="68"/>
      <c r="T4960" s="69"/>
      <c r="U4960" s="69"/>
      <c r="V4960" s="69"/>
      <c r="W4960" s="69"/>
      <c r="X4960" s="69"/>
      <c r="Y4960" s="35"/>
      <c r="Z4960" s="35" t="s">
        <v>28362</v>
      </c>
      <c r="AA4960" s="36">
        <v>1</v>
      </c>
      <c r="AB4960" s="35" t="s">
        <v>27</v>
      </c>
      <c r="AC4960" s="35" t="str">
        <f>+IF(Tabla1[[#This Row],[STK]]="no","Sin STK", "STK disponible")</f>
        <v>Sin STK</v>
      </c>
      <c r="AD4960" s="35">
        <f>+I4960*J4960</f>
        <v>0</v>
      </c>
      <c r="AE4960" s="35">
        <f>+I4960*K4960</f>
        <v>0</v>
      </c>
      <c r="AF4960" s="36">
        <f>IF(Tabla1[[#This Row],[ref pack]]=1,Tabla1[[#This Row],[Pedido]],LCM(Tabla1[[#This Row],[MC VIEJO]],Tabla1[[#This Row],[Pedido]]))</f>
        <v>1</v>
      </c>
      <c r="AG4960" s="36">
        <f>+VLOOKUP(Tabla1[[#This Row],[Artículo]],'.'!$B$2:$D$11481,3,)</f>
        <v>1</v>
      </c>
      <c r="AH4960" s="37" t="str">
        <f>+IFERROR(SEARCH("pack",Tabla1[[#This Row],[PACK]]),"")</f>
        <v/>
      </c>
    </row>
    <row r="4961" spans="1:34" ht="24" customHeight="1" x14ac:dyDescent="0.2">
      <c r="A4961" s="50" t="s">
        <v>8807</v>
      </c>
      <c r="B4961" s="60" t="s">
        <v>9504</v>
      </c>
      <c r="C4961" s="61" t="s">
        <v>9505</v>
      </c>
      <c r="D4961" s="52" t="s">
        <v>9842</v>
      </c>
      <c r="E4961" s="53">
        <v>209328.58</v>
      </c>
      <c r="F4961" s="23" t="str">
        <f>+IFERROR(VLOOKUP(Tabla1[[#This Row],[Artículo]],'..'!$B$2:$D$569000,3,),"")</f>
        <v/>
      </c>
      <c r="G4961" s="24" t="str">
        <f>IF(H4961=AF4961,"", "Error MC")</f>
        <v>Error MC</v>
      </c>
      <c r="H4961" s="62"/>
      <c r="I4961" s="54">
        <f>+Tabla1[[#This Row],[MC]]*Tabla1[[#This Row],[Pedido]]*Tabla1[[#This Row],[PVC ]]</f>
        <v>0</v>
      </c>
      <c r="J4961" s="26">
        <v>0.21</v>
      </c>
      <c r="K4961" s="63"/>
      <c r="L4961" s="28" t="s">
        <v>17</v>
      </c>
      <c r="M4961" s="53">
        <v>367266.99200000003</v>
      </c>
      <c r="N4961" s="64" t="str">
        <f>+IF(Tabla1[[#This Row],[F PMPI]]="SÍ","No","Sí")</f>
        <v>Sí</v>
      </c>
      <c r="O4961" s="65">
        <f>+Tabla1[[#This Row],[PVL]]*1.055</f>
        <v>387466.67655999999</v>
      </c>
      <c r="P4961" s="65">
        <f>+Tabla1[[#This Row],[PVL]]*1.43</f>
        <v>525191.79856000002</v>
      </c>
      <c r="Q4961" s="66" t="str">
        <f>+HYPERLINK(Tabla1[[#This Row],[PAG]])</f>
        <v>https://todomusica.com.ar/productos-sin-categorias-de-netsuite/6932-s20mr.html</v>
      </c>
      <c r="R4961" s="67"/>
      <c r="S4961" s="68"/>
      <c r="T4961" s="69"/>
      <c r="U4961" s="69"/>
      <c r="V4961" s="69"/>
      <c r="W4961" s="69"/>
      <c r="X4961" s="69"/>
      <c r="Y4961" s="35"/>
      <c r="Z4961" s="35" t="s">
        <v>28363</v>
      </c>
      <c r="AA4961" s="36">
        <v>1</v>
      </c>
      <c r="AB4961" s="35" t="s">
        <v>27</v>
      </c>
      <c r="AC4961" s="35" t="str">
        <f>+IF(Tabla1[[#This Row],[STK]]="no","Sin STK", "STK disponible")</f>
        <v>STK disponible</v>
      </c>
      <c r="AD4961" s="35">
        <f>+I4961*J4961</f>
        <v>0</v>
      </c>
      <c r="AE4961" s="35">
        <f>+I4961*K4961</f>
        <v>0</v>
      </c>
      <c r="AF4961" s="36">
        <f>IF(Tabla1[[#This Row],[ref pack]]=1,Tabla1[[#This Row],[Pedido]],LCM(Tabla1[[#This Row],[MC VIEJO]],Tabla1[[#This Row],[Pedido]]))</f>
        <v>1</v>
      </c>
      <c r="AG4961" s="36">
        <f>+VLOOKUP(Tabla1[[#This Row],[Artículo]],'.'!$B$2:$D$11481,3,)</f>
        <v>1</v>
      </c>
      <c r="AH4961" s="37" t="str">
        <f>+IFERROR(SEARCH("pack",Tabla1[[#This Row],[PACK]]),"")</f>
        <v/>
      </c>
    </row>
    <row r="4962" spans="1:34" ht="24" customHeight="1" x14ac:dyDescent="0.2">
      <c r="A4962" s="50" t="s">
        <v>8807</v>
      </c>
      <c r="B4962" s="60" t="s">
        <v>9506</v>
      </c>
      <c r="C4962" s="61" t="s">
        <v>9507</v>
      </c>
      <c r="D4962" s="52" t="s">
        <v>27</v>
      </c>
      <c r="E4962" s="53">
        <v>157616.12</v>
      </c>
      <c r="F4962" s="23" t="str">
        <f>+IFERROR(VLOOKUP(Tabla1[[#This Row],[Artículo]],'..'!$B$2:$D$569000,3,),"")</f>
        <v/>
      </c>
      <c r="G4962" s="24" t="str">
        <f>IF(H4962=AF4962,"", "Error MC")</f>
        <v>Error MC</v>
      </c>
      <c r="H4962" s="62"/>
      <c r="I4962" s="54">
        <f>+Tabla1[[#This Row],[MC]]*Tabla1[[#This Row],[Pedido]]*Tabla1[[#This Row],[PVC ]]</f>
        <v>0</v>
      </c>
      <c r="J4962" s="26">
        <v>0.21</v>
      </c>
      <c r="K4962" s="63"/>
      <c r="L4962" s="28" t="s">
        <v>17</v>
      </c>
      <c r="M4962" s="53">
        <v>276537.478</v>
      </c>
      <c r="N4962" s="64" t="str">
        <f>+IF(Tabla1[[#This Row],[F PMPI]]="SÍ","No","Sí")</f>
        <v>Sí</v>
      </c>
      <c r="O4962" s="65">
        <f>+Tabla1[[#This Row],[PVL]]*1.055</f>
        <v>291747.03928999999</v>
      </c>
      <c r="P4962" s="65">
        <f>+Tabla1[[#This Row],[PVL]]*1.43</f>
        <v>395448.59353999997</v>
      </c>
      <c r="Q4962" s="66" t="str">
        <f>+HYPERLINK(Tabla1[[#This Row],[PAG]])</f>
        <v>https://todomusica.com.ar/platillos/6933-s20mtc.html</v>
      </c>
      <c r="R4962" s="67"/>
      <c r="S4962" s="68"/>
      <c r="T4962" s="69"/>
      <c r="U4962" s="69"/>
      <c r="V4962" s="69"/>
      <c r="W4962" s="69"/>
      <c r="X4962" s="69"/>
      <c r="Y4962" s="35"/>
      <c r="Z4962" s="35" t="s">
        <v>28364</v>
      </c>
      <c r="AA4962" s="36">
        <v>1</v>
      </c>
      <c r="AB4962" s="35" t="s">
        <v>27</v>
      </c>
      <c r="AC4962" s="35" t="str">
        <f>+IF(Tabla1[[#This Row],[STK]]="no","Sin STK", "STK disponible")</f>
        <v>Sin STK</v>
      </c>
      <c r="AD4962" s="35">
        <f>+I4962*J4962</f>
        <v>0</v>
      </c>
      <c r="AE4962" s="35">
        <f>+I4962*K4962</f>
        <v>0</v>
      </c>
      <c r="AF4962" s="36">
        <f>IF(Tabla1[[#This Row],[ref pack]]=1,Tabla1[[#This Row],[Pedido]],LCM(Tabla1[[#This Row],[MC VIEJO]],Tabla1[[#This Row],[Pedido]]))</f>
        <v>1</v>
      </c>
      <c r="AG4962" s="36">
        <f>+VLOOKUP(Tabla1[[#This Row],[Artículo]],'.'!$B$2:$D$11481,3,)</f>
        <v>1</v>
      </c>
      <c r="AH4962" s="37" t="str">
        <f>+IFERROR(SEARCH("pack",Tabla1[[#This Row],[PACK]]),"")</f>
        <v/>
      </c>
    </row>
    <row r="4963" spans="1:34" ht="24" customHeight="1" x14ac:dyDescent="0.2">
      <c r="A4963" s="50" t="s">
        <v>8807</v>
      </c>
      <c r="B4963" s="60" t="s">
        <v>9508</v>
      </c>
      <c r="C4963" s="61" t="s">
        <v>9509</v>
      </c>
      <c r="D4963" s="52" t="s">
        <v>27</v>
      </c>
      <c r="E4963" s="53">
        <v>166550.49</v>
      </c>
      <c r="F4963" s="23" t="str">
        <f>+IFERROR(VLOOKUP(Tabla1[[#This Row],[Artículo]],'..'!$B$2:$D$569000,3,),"")</f>
        <v/>
      </c>
      <c r="G4963" s="24" t="str">
        <f>IF(H4963=AF4963,"", "Error MC")</f>
        <v>Error MC</v>
      </c>
      <c r="H4963" s="62"/>
      <c r="I4963" s="54">
        <f>+Tabla1[[#This Row],[MC]]*Tabla1[[#This Row],[Pedido]]*Tabla1[[#This Row],[PVC ]]</f>
        <v>0</v>
      </c>
      <c r="J4963" s="26">
        <v>0.21</v>
      </c>
      <c r="K4963" s="63"/>
      <c r="L4963" s="28" t="s">
        <v>17</v>
      </c>
      <c r="M4963" s="53">
        <v>292212.83399999997</v>
      </c>
      <c r="N4963" s="64" t="str">
        <f>+IF(Tabla1[[#This Row],[F PMPI]]="SÍ","No","Sí")</f>
        <v>Sí</v>
      </c>
      <c r="O4963" s="65">
        <f>+Tabla1[[#This Row],[PVL]]*1.055</f>
        <v>308284.53986999998</v>
      </c>
      <c r="P4963" s="65">
        <f>+Tabla1[[#This Row],[PVL]]*1.43</f>
        <v>417864.35261999996</v>
      </c>
      <c r="Q4963" s="66" t="str">
        <f>+HYPERLINK(Tabla1[[#This Row],[PAG]])</f>
        <v>https://todomusica.com.ar/platillos/6934-s20rc.html</v>
      </c>
      <c r="R4963" s="67"/>
      <c r="S4963" s="68"/>
      <c r="T4963" s="69"/>
      <c r="U4963" s="69"/>
      <c r="V4963" s="69"/>
      <c r="W4963" s="69"/>
      <c r="X4963" s="69"/>
      <c r="Y4963" s="35"/>
      <c r="Z4963" s="35" t="s">
        <v>28365</v>
      </c>
      <c r="AA4963" s="36">
        <v>1</v>
      </c>
      <c r="AB4963" s="35" t="s">
        <v>27</v>
      </c>
      <c r="AC4963" s="35" t="str">
        <f>+IF(Tabla1[[#This Row],[STK]]="no","Sin STK", "STK disponible")</f>
        <v>Sin STK</v>
      </c>
      <c r="AD4963" s="35">
        <f>+I4963*J4963</f>
        <v>0</v>
      </c>
      <c r="AE4963" s="35">
        <f>+I4963*K4963</f>
        <v>0</v>
      </c>
      <c r="AF4963" s="36">
        <f>IF(Tabla1[[#This Row],[ref pack]]=1,Tabla1[[#This Row],[Pedido]],LCM(Tabla1[[#This Row],[MC VIEJO]],Tabla1[[#This Row],[Pedido]]))</f>
        <v>1</v>
      </c>
      <c r="AG4963" s="36">
        <f>+VLOOKUP(Tabla1[[#This Row],[Artículo]],'.'!$B$2:$D$11481,3,)</f>
        <v>1</v>
      </c>
      <c r="AH4963" s="37" t="str">
        <f>+IFERROR(SEARCH("pack",Tabla1[[#This Row],[PACK]]),"")</f>
        <v/>
      </c>
    </row>
    <row r="4964" spans="1:34" ht="24" customHeight="1" x14ac:dyDescent="0.2">
      <c r="A4964" s="50" t="s">
        <v>8807</v>
      </c>
      <c r="B4964" s="60" t="s">
        <v>9510</v>
      </c>
      <c r="C4964" s="61" t="s">
        <v>9511</v>
      </c>
      <c r="D4964" s="52" t="s">
        <v>9842</v>
      </c>
      <c r="E4964" s="53">
        <v>209328.58</v>
      </c>
      <c r="F4964" s="23" t="str">
        <f>+IFERROR(VLOOKUP(Tabla1[[#This Row],[Artículo]],'..'!$B$2:$D$569000,3,),"")</f>
        <v/>
      </c>
      <c r="G4964" s="24" t="str">
        <f>IF(H4964=AF4964,"", "Error MC")</f>
        <v>Error MC</v>
      </c>
      <c r="H4964" s="62"/>
      <c r="I4964" s="54">
        <f>+Tabla1[[#This Row],[MC]]*Tabla1[[#This Row],[Pedido]]*Tabla1[[#This Row],[PVC ]]</f>
        <v>0</v>
      </c>
      <c r="J4964" s="26">
        <v>0.21</v>
      </c>
      <c r="K4964" s="63"/>
      <c r="L4964" s="28" t="s">
        <v>17</v>
      </c>
      <c r="M4964" s="53">
        <v>367266.99200000003</v>
      </c>
      <c r="N4964" s="64" t="str">
        <f>+IF(Tabla1[[#This Row],[F PMPI]]="SÍ","No","Sí")</f>
        <v>Sí</v>
      </c>
      <c r="O4964" s="65">
        <f>+Tabla1[[#This Row],[PVL]]*1.055</f>
        <v>387466.67655999999</v>
      </c>
      <c r="P4964" s="65">
        <f>+Tabla1[[#This Row],[PVL]]*1.43</f>
        <v>525191.79856000002</v>
      </c>
      <c r="Q4964" s="66" t="str">
        <f>+HYPERLINK(Tabla1[[#This Row],[PAG]])</f>
        <v>https://todomusica.com.ar/platillos/6935-s20rr.html</v>
      </c>
      <c r="R4964" s="67"/>
      <c r="S4964" s="68"/>
      <c r="T4964" s="69"/>
      <c r="U4964" s="69"/>
      <c r="V4964" s="69"/>
      <c r="W4964" s="69"/>
      <c r="X4964" s="69"/>
      <c r="Y4964" s="35"/>
      <c r="Z4964" s="35" t="s">
        <v>28366</v>
      </c>
      <c r="AA4964" s="36">
        <v>1</v>
      </c>
      <c r="AB4964" s="35" t="s">
        <v>27</v>
      </c>
      <c r="AC4964" s="35" t="str">
        <f>+IF(Tabla1[[#This Row],[STK]]="no","Sin STK", "STK disponible")</f>
        <v>STK disponible</v>
      </c>
      <c r="AD4964" s="35">
        <f>+I4964*J4964</f>
        <v>0</v>
      </c>
      <c r="AE4964" s="35">
        <f>+I4964*K4964</f>
        <v>0</v>
      </c>
      <c r="AF4964" s="36">
        <f>IF(Tabla1[[#This Row],[ref pack]]=1,Tabla1[[#This Row],[Pedido]],LCM(Tabla1[[#This Row],[MC VIEJO]],Tabla1[[#This Row],[Pedido]]))</f>
        <v>1</v>
      </c>
      <c r="AG4964" s="36">
        <f>+VLOOKUP(Tabla1[[#This Row],[Artículo]],'.'!$B$2:$D$11481,3,)</f>
        <v>1</v>
      </c>
      <c r="AH4964" s="37" t="str">
        <f>+IFERROR(SEARCH("pack",Tabla1[[#This Row],[PACK]]),"")</f>
        <v/>
      </c>
    </row>
    <row r="4965" spans="1:34" ht="24" customHeight="1" x14ac:dyDescent="0.2">
      <c r="A4965" s="50" t="s">
        <v>8807</v>
      </c>
      <c r="B4965" s="60" t="s">
        <v>9512</v>
      </c>
      <c r="C4965" s="61" t="s">
        <v>9513</v>
      </c>
      <c r="D4965" s="52" t="s">
        <v>27</v>
      </c>
      <c r="E4965" s="53">
        <v>209328.58</v>
      </c>
      <c r="F4965" s="23" t="str">
        <f>+IFERROR(VLOOKUP(Tabla1[[#This Row],[Artículo]],'..'!$B$2:$D$569000,3,),"")</f>
        <v/>
      </c>
      <c r="G4965" s="24" t="str">
        <f>IF(H4965=AF4965,"", "Error MC")</f>
        <v>Error MC</v>
      </c>
      <c r="H4965" s="62"/>
      <c r="I4965" s="54">
        <f>+Tabla1[[#This Row],[MC]]*Tabla1[[#This Row],[Pedido]]*Tabla1[[#This Row],[PVC ]]</f>
        <v>0</v>
      </c>
      <c r="J4965" s="26">
        <v>0.21</v>
      </c>
      <c r="K4965" s="63"/>
      <c r="L4965" s="28" t="s">
        <v>17</v>
      </c>
      <c r="M4965" s="53">
        <v>367266.99200000003</v>
      </c>
      <c r="N4965" s="64" t="str">
        <f>+IF(Tabla1[[#This Row],[F PMPI]]="SÍ","No","Sí")</f>
        <v>Sí</v>
      </c>
      <c r="O4965" s="65">
        <f>+Tabla1[[#This Row],[PVL]]*1.055</f>
        <v>387466.67655999999</v>
      </c>
      <c r="P4965" s="65">
        <f>+Tabla1[[#This Row],[PVL]]*1.43</f>
        <v>525191.79856000002</v>
      </c>
      <c r="Q4965" s="66" t="str">
        <f>+HYPERLINK(Tabla1[[#This Row],[PAG]])</f>
        <v>https://todomusica.com.ar/platillos/6936-s20tc.html</v>
      </c>
      <c r="R4965" s="67"/>
      <c r="S4965" s="68"/>
      <c r="T4965" s="69"/>
      <c r="U4965" s="69"/>
      <c r="V4965" s="69"/>
      <c r="W4965" s="69"/>
      <c r="X4965" s="69"/>
      <c r="Y4965" s="35"/>
      <c r="Z4965" s="35" t="s">
        <v>28367</v>
      </c>
      <c r="AA4965" s="36">
        <v>1</v>
      </c>
      <c r="AB4965" s="35" t="s">
        <v>27</v>
      </c>
      <c r="AC4965" s="35" t="str">
        <f>+IF(Tabla1[[#This Row],[STK]]="no","Sin STK", "STK disponible")</f>
        <v>Sin STK</v>
      </c>
      <c r="AD4965" s="35">
        <f>+I4965*J4965</f>
        <v>0</v>
      </c>
      <c r="AE4965" s="35">
        <f>+I4965*K4965</f>
        <v>0</v>
      </c>
      <c r="AF4965" s="36">
        <f>IF(Tabla1[[#This Row],[ref pack]]=1,Tabla1[[#This Row],[Pedido]],LCM(Tabla1[[#This Row],[MC VIEJO]],Tabla1[[#This Row],[Pedido]]))</f>
        <v>1</v>
      </c>
      <c r="AG4965" s="36">
        <f>+VLOOKUP(Tabla1[[#This Row],[Artículo]],'.'!$B$2:$D$11481,3,)</f>
        <v>1</v>
      </c>
      <c r="AH4965" s="37" t="str">
        <f>+IFERROR(SEARCH("pack",Tabla1[[#This Row],[PACK]]),"")</f>
        <v/>
      </c>
    </row>
    <row r="4966" spans="1:34" ht="24" customHeight="1" x14ac:dyDescent="0.2">
      <c r="A4966" s="50" t="s">
        <v>8807</v>
      </c>
      <c r="B4966" s="60" t="s">
        <v>9514</v>
      </c>
      <c r="C4966" s="61" t="s">
        <v>9515</v>
      </c>
      <c r="D4966" s="52" t="s">
        <v>27</v>
      </c>
      <c r="E4966" s="53">
        <v>170839.67999999999</v>
      </c>
      <c r="F4966" s="23" t="str">
        <f>+IFERROR(VLOOKUP(Tabla1[[#This Row],[Artículo]],'..'!$B$2:$D$569000,3,),"")</f>
        <v/>
      </c>
      <c r="G4966" s="24" t="str">
        <f>IF(H4966=AF4966,"", "Error MC")</f>
        <v>Error MC</v>
      </c>
      <c r="H4966" s="62"/>
      <c r="I4966" s="54">
        <f>+Tabla1[[#This Row],[MC]]*Tabla1[[#This Row],[Pedido]]*Tabla1[[#This Row],[PVC ]]</f>
        <v>0</v>
      </c>
      <c r="J4966" s="26">
        <v>0.21</v>
      </c>
      <c r="K4966" s="63"/>
      <c r="L4966" s="28" t="s">
        <v>17</v>
      </c>
      <c r="M4966" s="53">
        <v>299738.223</v>
      </c>
      <c r="N4966" s="64" t="str">
        <f>+IF(Tabla1[[#This Row],[F PMPI]]="SÍ","No","Sí")</f>
        <v>Sí</v>
      </c>
      <c r="O4966" s="65">
        <f>+Tabla1[[#This Row],[PVL]]*1.055</f>
        <v>316223.82526499999</v>
      </c>
      <c r="P4966" s="65">
        <f>+Tabla1[[#This Row],[PVL]]*1.43</f>
        <v>428625.65888999996</v>
      </c>
      <c r="Q4966" s="66" t="str">
        <f>+HYPERLINK(Tabla1[[#This Row],[PAG]])</f>
        <v>https://todomusica.com.ar/productos-sin-categorias-de-netsuite/6937-s20tcr.html</v>
      </c>
      <c r="R4966" s="67"/>
      <c r="S4966" s="68"/>
      <c r="T4966" s="69"/>
      <c r="U4966" s="69"/>
      <c r="V4966" s="69"/>
      <c r="W4966" s="69"/>
      <c r="X4966" s="69"/>
      <c r="Y4966" s="35"/>
      <c r="Z4966" s="35" t="s">
        <v>28368</v>
      </c>
      <c r="AA4966" s="36">
        <v>1</v>
      </c>
      <c r="AB4966" s="35" t="s">
        <v>27</v>
      </c>
      <c r="AC4966" s="35" t="str">
        <f>+IF(Tabla1[[#This Row],[STK]]="no","Sin STK", "STK disponible")</f>
        <v>Sin STK</v>
      </c>
      <c r="AD4966" s="35">
        <f>+I4966*J4966</f>
        <v>0</v>
      </c>
      <c r="AE4966" s="35">
        <f>+I4966*K4966</f>
        <v>0</v>
      </c>
      <c r="AF4966" s="36">
        <f>IF(Tabla1[[#This Row],[ref pack]]=1,Tabla1[[#This Row],[Pedido]],LCM(Tabla1[[#This Row],[MC VIEJO]],Tabla1[[#This Row],[Pedido]]))</f>
        <v>1</v>
      </c>
      <c r="AG4966" s="36">
        <f>+VLOOKUP(Tabla1[[#This Row],[Artículo]],'.'!$B$2:$D$11481,3,)</f>
        <v>1</v>
      </c>
      <c r="AH4966" s="37" t="str">
        <f>+IFERROR(SEARCH("pack",Tabla1[[#This Row],[PACK]]),"")</f>
        <v/>
      </c>
    </row>
    <row r="4967" spans="1:34" ht="24" customHeight="1" x14ac:dyDescent="0.2">
      <c r="A4967" s="50" t="s">
        <v>8807</v>
      </c>
      <c r="B4967" s="60" t="s">
        <v>9516</v>
      </c>
      <c r="C4967" s="61" t="s">
        <v>9517</v>
      </c>
      <c r="D4967" s="52" t="s">
        <v>27</v>
      </c>
      <c r="E4967" s="53">
        <v>229637.53</v>
      </c>
      <c r="F4967" s="23" t="str">
        <f>+IFERROR(VLOOKUP(Tabla1[[#This Row],[Artículo]],'..'!$B$2:$D$569000,3,),"")</f>
        <v/>
      </c>
      <c r="G4967" s="24" t="str">
        <f>IF(H4967=AF4967,"", "Error MC")</f>
        <v>Error MC</v>
      </c>
      <c r="H4967" s="62"/>
      <c r="I4967" s="54">
        <f>+Tabla1[[#This Row],[MC]]*Tabla1[[#This Row],[Pedido]]*Tabla1[[#This Row],[PVC ]]</f>
        <v>0</v>
      </c>
      <c r="J4967" s="26">
        <v>0.21</v>
      </c>
      <c r="K4967" s="63"/>
      <c r="L4967" s="28" t="s">
        <v>17</v>
      </c>
      <c r="M4967" s="53">
        <v>402899.04800000001</v>
      </c>
      <c r="N4967" s="64" t="str">
        <f>+IF(Tabla1[[#This Row],[F PMPI]]="SÍ","No","Sí")</f>
        <v>Sí</v>
      </c>
      <c r="O4967" s="65">
        <f>+Tabla1[[#This Row],[PVL]]*1.055</f>
        <v>425058.49563999998</v>
      </c>
      <c r="P4967" s="65">
        <f>+Tabla1[[#This Row],[PVL]]*1.43</f>
        <v>576145.63864000002</v>
      </c>
      <c r="Q4967" s="66" t="str">
        <f>+HYPERLINK(Tabla1[[#This Row],[PAG]])</f>
        <v>https://todomusica.com.ar/platillos/6938-s22mr.html</v>
      </c>
      <c r="R4967" s="67"/>
      <c r="S4967" s="68"/>
      <c r="T4967" s="69"/>
      <c r="U4967" s="69"/>
      <c r="V4967" s="69"/>
      <c r="W4967" s="69"/>
      <c r="X4967" s="69"/>
      <c r="Y4967" s="35"/>
      <c r="Z4967" s="35" t="s">
        <v>28369</v>
      </c>
      <c r="AA4967" s="36">
        <v>1</v>
      </c>
      <c r="AB4967" s="35" t="s">
        <v>27</v>
      </c>
      <c r="AC4967" s="35" t="str">
        <f>+IF(Tabla1[[#This Row],[STK]]="no","Sin STK", "STK disponible")</f>
        <v>Sin STK</v>
      </c>
      <c r="AD4967" s="35">
        <f>+I4967*J4967</f>
        <v>0</v>
      </c>
      <c r="AE4967" s="35">
        <f>+I4967*K4967</f>
        <v>0</v>
      </c>
      <c r="AF4967" s="36">
        <f>IF(Tabla1[[#This Row],[ref pack]]=1,Tabla1[[#This Row],[Pedido]],LCM(Tabla1[[#This Row],[MC VIEJO]],Tabla1[[#This Row],[Pedido]]))</f>
        <v>1</v>
      </c>
      <c r="AG4967" s="36">
        <f>+VLOOKUP(Tabla1[[#This Row],[Artículo]],'.'!$B$2:$D$11481,3,)</f>
        <v>1</v>
      </c>
      <c r="AH4967" s="37" t="str">
        <f>+IFERROR(SEARCH("pack",Tabla1[[#This Row],[PACK]]),"")</f>
        <v/>
      </c>
    </row>
    <row r="4968" spans="1:34" ht="24" customHeight="1" x14ac:dyDescent="0.2">
      <c r="A4968" s="50" t="s">
        <v>8807</v>
      </c>
      <c r="B4968" s="60" t="s">
        <v>9518</v>
      </c>
      <c r="C4968" s="61" t="s">
        <v>9519</v>
      </c>
      <c r="D4968" s="52" t="s">
        <v>27</v>
      </c>
      <c r="E4968" s="53">
        <v>173988.24</v>
      </c>
      <c r="F4968" s="23" t="str">
        <f>+IFERROR(VLOOKUP(Tabla1[[#This Row],[Artículo]],'..'!$B$2:$D$569000,3,),"")</f>
        <v/>
      </c>
      <c r="G4968" s="24" t="str">
        <f>IF(H4968=AF4968,"", "Error MC")</f>
        <v>Error MC</v>
      </c>
      <c r="H4968" s="62"/>
      <c r="I4968" s="54">
        <f>+Tabla1[[#This Row],[MC]]*Tabla1[[#This Row],[Pedido]]*Tabla1[[#This Row],[PVC ]]</f>
        <v>0</v>
      </c>
      <c r="J4968" s="26">
        <v>0.21</v>
      </c>
      <c r="K4968" s="63"/>
      <c r="L4968" s="28" t="s">
        <v>17</v>
      </c>
      <c r="M4968" s="53">
        <v>305262.37</v>
      </c>
      <c r="N4968" s="64" t="str">
        <f>+IF(Tabla1[[#This Row],[F PMPI]]="SÍ","No","Sí")</f>
        <v>Sí</v>
      </c>
      <c r="O4968" s="65">
        <f>+Tabla1[[#This Row],[PVL]]*1.055</f>
        <v>322051.80034999998</v>
      </c>
      <c r="P4968" s="65">
        <f>+Tabla1[[#This Row],[PVL]]*1.43</f>
        <v>436525.18909999996</v>
      </c>
      <c r="Q4968" s="66" t="str">
        <f>+HYPERLINK(Tabla1[[#This Row],[PAG]])</f>
        <v>https://todomusica.com.ar/platillos/6939-s22rr.html</v>
      </c>
      <c r="R4968" s="67"/>
      <c r="S4968" s="68"/>
      <c r="T4968" s="69"/>
      <c r="U4968" s="69"/>
      <c r="V4968" s="69"/>
      <c r="W4968" s="69"/>
      <c r="X4968" s="69"/>
      <c r="Y4968" s="35"/>
      <c r="Z4968" s="35" t="s">
        <v>28370</v>
      </c>
      <c r="AA4968" s="36">
        <v>1</v>
      </c>
      <c r="AB4968" s="35" t="s">
        <v>27</v>
      </c>
      <c r="AC4968" s="35" t="str">
        <f>+IF(Tabla1[[#This Row],[STK]]="no","Sin STK", "STK disponible")</f>
        <v>Sin STK</v>
      </c>
      <c r="AD4968" s="35">
        <f>+I4968*J4968</f>
        <v>0</v>
      </c>
      <c r="AE4968" s="35">
        <f>+I4968*K4968</f>
        <v>0</v>
      </c>
      <c r="AF4968" s="36">
        <f>IF(Tabla1[[#This Row],[ref pack]]=1,Tabla1[[#This Row],[Pedido]],LCM(Tabla1[[#This Row],[MC VIEJO]],Tabla1[[#This Row],[Pedido]]))</f>
        <v>1</v>
      </c>
      <c r="AG4968" s="36">
        <f>+VLOOKUP(Tabla1[[#This Row],[Artículo]],'.'!$B$2:$D$11481,3,)</f>
        <v>1</v>
      </c>
      <c r="AH4968" s="37" t="str">
        <f>+IFERROR(SEARCH("pack",Tabla1[[#This Row],[PACK]]),"")</f>
        <v/>
      </c>
    </row>
    <row r="4969" spans="1:34" ht="24" customHeight="1" x14ac:dyDescent="0.2">
      <c r="A4969" s="50" t="s">
        <v>8807</v>
      </c>
      <c r="B4969" s="60" t="s">
        <v>9520</v>
      </c>
      <c r="C4969" s="61" t="s">
        <v>9521</v>
      </c>
      <c r="D4969" s="52" t="s">
        <v>9842</v>
      </c>
      <c r="E4969" s="53">
        <v>244007.87</v>
      </c>
      <c r="F4969" s="23" t="str">
        <f>+IFERROR(VLOOKUP(Tabla1[[#This Row],[Artículo]],'..'!$B$2:$D$569000,3,),"")</f>
        <v/>
      </c>
      <c r="G4969" s="24" t="str">
        <f>IF(H4969=AF4969,"", "Error MC")</f>
        <v>Error MC</v>
      </c>
      <c r="H4969" s="62"/>
      <c r="I4969" s="54">
        <f>+Tabla1[[#This Row],[MC]]*Tabla1[[#This Row],[Pedido]]*Tabla1[[#This Row],[PVC ]]</f>
        <v>0</v>
      </c>
      <c r="J4969" s="26">
        <v>0.21</v>
      </c>
      <c r="K4969" s="63"/>
      <c r="L4969" s="28" t="s">
        <v>17</v>
      </c>
      <c r="M4969" s="53">
        <v>428111.80599999998</v>
      </c>
      <c r="N4969" s="64" t="str">
        <f>+IF(Tabla1[[#This Row],[F PMPI]]="SÍ","No","Sí")</f>
        <v>Sí</v>
      </c>
      <c r="O4969" s="65">
        <f>+Tabla1[[#This Row],[PVL]]*1.055</f>
        <v>451657.95532999997</v>
      </c>
      <c r="P4969" s="65">
        <f>+Tabla1[[#This Row],[PVL]]*1.43</f>
        <v>612199.88257999998</v>
      </c>
      <c r="Q4969" s="66" t="str">
        <f>+HYPERLINK(Tabla1[[#This Row],[PAG]])</f>
        <v>https://todomusica.com.ar/platillos/6940-s24mr.html</v>
      </c>
      <c r="R4969" s="67"/>
      <c r="S4969" s="68"/>
      <c r="T4969" s="69"/>
      <c r="U4969" s="69"/>
      <c r="V4969" s="69"/>
      <c r="W4969" s="69"/>
      <c r="X4969" s="69"/>
      <c r="Y4969" s="35"/>
      <c r="Z4969" s="35" t="s">
        <v>28371</v>
      </c>
      <c r="AA4969" s="36">
        <v>1</v>
      </c>
      <c r="AB4969" s="35" t="s">
        <v>27</v>
      </c>
      <c r="AC4969" s="35" t="str">
        <f>+IF(Tabla1[[#This Row],[STK]]="no","Sin STK", "STK disponible")</f>
        <v>STK disponible</v>
      </c>
      <c r="AD4969" s="35">
        <f>+I4969*J4969</f>
        <v>0</v>
      </c>
      <c r="AE4969" s="35">
        <f>+I4969*K4969</f>
        <v>0</v>
      </c>
      <c r="AF4969" s="36">
        <f>IF(Tabla1[[#This Row],[ref pack]]=1,Tabla1[[#This Row],[Pedido]],LCM(Tabla1[[#This Row],[MC VIEJO]],Tabla1[[#This Row],[Pedido]]))</f>
        <v>1</v>
      </c>
      <c r="AG4969" s="36">
        <f>+VLOOKUP(Tabla1[[#This Row],[Artículo]],'.'!$B$2:$D$11481,3,)</f>
        <v>1</v>
      </c>
      <c r="AH4969" s="37" t="str">
        <f>+IFERROR(SEARCH("pack",Tabla1[[#This Row],[PACK]]),"")</f>
        <v/>
      </c>
    </row>
    <row r="4970" spans="1:34" ht="24" customHeight="1" x14ac:dyDescent="0.2">
      <c r="A4970" s="50" t="s">
        <v>8807</v>
      </c>
      <c r="B4970" s="60" t="s">
        <v>9522</v>
      </c>
      <c r="C4970" s="61" t="s">
        <v>9523</v>
      </c>
      <c r="D4970" s="52" t="s">
        <v>9841</v>
      </c>
      <c r="E4970" s="53">
        <v>591265.38</v>
      </c>
      <c r="F4970" s="23" t="str">
        <f>+IFERROR(VLOOKUP(Tabla1[[#This Row],[Artículo]],'..'!$B$2:$D$569000,3,),"")</f>
        <v/>
      </c>
      <c r="G4970" s="24" t="str">
        <f>IF(H4970=AF4970,"", "Error MC")</f>
        <v>Error MC</v>
      </c>
      <c r="H4970" s="62"/>
      <c r="I4970" s="54">
        <f>+Tabla1[[#This Row],[MC]]*Tabla1[[#This Row],[Pedido]]*Tabla1[[#This Row],[PVC ]]</f>
        <v>0</v>
      </c>
      <c r="J4970" s="26">
        <v>0.21</v>
      </c>
      <c r="K4970" s="63"/>
      <c r="L4970" s="28" t="s">
        <v>17</v>
      </c>
      <c r="M4970" s="53">
        <v>1037375.108</v>
      </c>
      <c r="N4970" s="64" t="str">
        <f>+IF(Tabla1[[#This Row],[F PMPI]]="SÍ","No","Sí")</f>
        <v>Sí</v>
      </c>
      <c r="O4970" s="65">
        <f>+Tabla1[[#This Row],[PVL]]*1.055</f>
        <v>1094430.7389399998</v>
      </c>
      <c r="P4970" s="65">
        <f>+Tabla1[[#This Row],[PVL]]*1.43</f>
        <v>1483446.40444</v>
      </c>
      <c r="Q4970" s="66" t="str">
        <f>+HYPERLINK(Tabla1[[#This Row],[PAG]])</f>
        <v>https://todomusica.com.ar/platillos/6941-s390.html</v>
      </c>
      <c r="R4970" s="67"/>
      <c r="S4970" s="68"/>
      <c r="T4970" s="69"/>
      <c r="U4970" s="69"/>
      <c r="V4970" s="69"/>
      <c r="W4970" s="69"/>
      <c r="X4970" s="69"/>
      <c r="Y4970" s="35"/>
      <c r="Z4970" s="35" t="s">
        <v>28372</v>
      </c>
      <c r="AA4970" s="36">
        <v>1</v>
      </c>
      <c r="AB4970" s="35" t="s">
        <v>27</v>
      </c>
      <c r="AC4970" s="35" t="str">
        <f>+IF(Tabla1[[#This Row],[STK]]="no","Sin STK", "STK disponible")</f>
        <v>STK disponible</v>
      </c>
      <c r="AD4970" s="35">
        <f>+I4970*J4970</f>
        <v>0</v>
      </c>
      <c r="AE4970" s="35">
        <f>+I4970*K4970</f>
        <v>0</v>
      </c>
      <c r="AF4970" s="36">
        <f>IF(Tabla1[[#This Row],[ref pack]]=1,Tabla1[[#This Row],[Pedido]],LCM(Tabla1[[#This Row],[MC VIEJO]],Tabla1[[#This Row],[Pedido]]))</f>
        <v>1</v>
      </c>
      <c r="AG4970" s="36">
        <f>+VLOOKUP(Tabla1[[#This Row],[Artículo]],'.'!$B$2:$D$11481,3,)</f>
        <v>1</v>
      </c>
      <c r="AH4970" s="37" t="str">
        <f>+IFERROR(SEARCH("pack",Tabla1[[#This Row],[PACK]]),"")</f>
        <v/>
      </c>
    </row>
    <row r="4971" spans="1:34" ht="24" customHeight="1" x14ac:dyDescent="0.2">
      <c r="A4971" s="50" t="s">
        <v>8807</v>
      </c>
      <c r="B4971" s="60" t="s">
        <v>9524</v>
      </c>
      <c r="C4971" s="61" t="s">
        <v>9525</v>
      </c>
      <c r="D4971" s="52" t="s">
        <v>27</v>
      </c>
      <c r="E4971" s="53">
        <v>479117.76</v>
      </c>
      <c r="F4971" s="23" t="str">
        <f>+IFERROR(VLOOKUP(Tabla1[[#This Row],[Artículo]],'..'!$B$2:$D$569000,3,),"")</f>
        <v/>
      </c>
      <c r="G4971" s="24" t="str">
        <f>IF(H4971=AF4971,"", "Error MC")</f>
        <v>Error MC</v>
      </c>
      <c r="H4971" s="62"/>
      <c r="I4971" s="54">
        <f>+Tabla1[[#This Row],[MC]]*Tabla1[[#This Row],[Pedido]]*Tabla1[[#This Row],[PVC ]]</f>
        <v>0</v>
      </c>
      <c r="J4971" s="26">
        <v>0.21</v>
      </c>
      <c r="K4971" s="63"/>
      <c r="L4971" s="28" t="s">
        <v>17</v>
      </c>
      <c r="M4971" s="53">
        <v>840612.10800000001</v>
      </c>
      <c r="N4971" s="64" t="str">
        <f>+IF(Tabla1[[#This Row],[F PMPI]]="SÍ","No","Sí")</f>
        <v>Sí</v>
      </c>
      <c r="O4971" s="65">
        <f>+Tabla1[[#This Row],[PVL]]*1.055</f>
        <v>886845.77393999998</v>
      </c>
      <c r="P4971" s="65">
        <f>+Tabla1[[#This Row],[PVL]]*1.43</f>
        <v>1202075.3144399999</v>
      </c>
      <c r="Q4971" s="66" t="str">
        <f>+HYPERLINK(Tabla1[[#This Row],[PAG]])</f>
        <v>https://todomusica.com.ar/platillos/9873-s46808.html</v>
      </c>
      <c r="R4971" s="67"/>
      <c r="S4971" s="68"/>
      <c r="T4971" s="69"/>
      <c r="U4971" s="69"/>
      <c r="V4971" s="69"/>
      <c r="W4971" s="69"/>
      <c r="X4971" s="69"/>
      <c r="Y4971" s="35"/>
      <c r="Z4971" s="35" t="s">
        <v>28373</v>
      </c>
      <c r="AA4971" s="36">
        <v>1</v>
      </c>
      <c r="AB4971" s="35" t="s">
        <v>27</v>
      </c>
      <c r="AC4971" s="35" t="str">
        <f>+IF(Tabla1[[#This Row],[STK]]="no","Sin STK", "STK disponible")</f>
        <v>Sin STK</v>
      </c>
      <c r="AD4971" s="35">
        <f>+I4971*J4971</f>
        <v>0</v>
      </c>
      <c r="AE4971" s="35">
        <f>+I4971*K4971</f>
        <v>0</v>
      </c>
      <c r="AF4971" s="36">
        <f>IF(Tabla1[[#This Row],[ref pack]]=1,Tabla1[[#This Row],[Pedido]],LCM(Tabla1[[#This Row],[MC VIEJO]],Tabla1[[#This Row],[Pedido]]))</f>
        <v>1</v>
      </c>
      <c r="AG4971" s="36">
        <f>+VLOOKUP(Tabla1[[#This Row],[Artículo]],'.'!$B$2:$D$11481,3,)</f>
        <v>1</v>
      </c>
      <c r="AH4971" s="37" t="str">
        <f>+IFERROR(SEARCH("pack",Tabla1[[#This Row],[PACK]]),"")</f>
        <v/>
      </c>
    </row>
    <row r="4972" spans="1:34" ht="24" customHeight="1" x14ac:dyDescent="0.2">
      <c r="A4972" s="50" t="s">
        <v>8807</v>
      </c>
      <c r="B4972" s="60" t="s">
        <v>9526</v>
      </c>
      <c r="C4972" s="61" t="s">
        <v>24274</v>
      </c>
      <c r="D4972" s="52" t="s">
        <v>27</v>
      </c>
      <c r="E4972" s="53">
        <v>1585.71</v>
      </c>
      <c r="F4972" s="23" t="str">
        <f>+IFERROR(VLOOKUP(Tabla1[[#This Row],[Artículo]],'..'!$B$2:$D$569000,3,),"")</f>
        <v/>
      </c>
      <c r="G4972" s="24" t="str">
        <f>IF(H4972=AF4972,"", "Error MC")</f>
        <v>Error MC</v>
      </c>
      <c r="H4972" s="62"/>
      <c r="I4972" s="54">
        <f>+Tabla1[[#This Row],[MC]]*Tabla1[[#This Row],[Pedido]]*Tabla1[[#This Row],[PVC ]]</f>
        <v>0</v>
      </c>
      <c r="J4972" s="26">
        <v>0.21</v>
      </c>
      <c r="K4972" s="63"/>
      <c r="L4972" s="28" t="s">
        <v>17</v>
      </c>
      <c r="M4972" s="53">
        <v>2782.1289999999999</v>
      </c>
      <c r="N4972" s="64" t="str">
        <f>+IF(Tabla1[[#This Row],[F PMPI]]="SÍ","No","Sí")</f>
        <v>Sí</v>
      </c>
      <c r="O4972" s="65">
        <f>+Tabla1[[#This Row],[PVL]]*1.055</f>
        <v>2935.1460949999996</v>
      </c>
      <c r="P4972" s="65">
        <f>+Tabla1[[#This Row],[PVL]]*1.43</f>
        <v>3978.4444699999999</v>
      </c>
      <c r="Q4972" s="66" t="str">
        <f>+HYPERLINK(Tabla1[[#This Row],[PAG]])</f>
        <v>https://todomusica.com.ar/productos-sin-categorias-de-netsuite/5539-404.html</v>
      </c>
      <c r="R4972" s="67"/>
      <c r="S4972" s="68"/>
      <c r="T4972" s="69"/>
      <c r="U4972" s="69"/>
      <c r="V4972" s="69"/>
      <c r="W4972" s="69"/>
      <c r="X4972" s="69"/>
      <c r="Y4972" s="35"/>
      <c r="Z4972" s="35" t="s">
        <v>28374</v>
      </c>
      <c r="AA4972" s="36">
        <v>1</v>
      </c>
      <c r="AB4972" s="35" t="s">
        <v>27</v>
      </c>
      <c r="AC4972" s="35" t="str">
        <f>+IF(Tabla1[[#This Row],[STK]]="no","Sin STK", "STK disponible")</f>
        <v>Sin STK</v>
      </c>
      <c r="AD4972" s="35">
        <f>+I4972*J4972</f>
        <v>0</v>
      </c>
      <c r="AE4972" s="35">
        <f>+I4972*K4972</f>
        <v>0</v>
      </c>
      <c r="AF4972" s="36">
        <f>IF(Tabla1[[#This Row],[ref pack]]=1,Tabla1[[#This Row],[Pedido]],LCM(Tabla1[[#This Row],[MC VIEJO]],Tabla1[[#This Row],[Pedido]]))</f>
        <v>6</v>
      </c>
      <c r="AG4972" s="36">
        <f>+VLOOKUP(Tabla1[[#This Row],[Artículo]],'.'!$B$2:$D$11481,3,)</f>
        <v>6</v>
      </c>
      <c r="AH4972" s="37" t="str">
        <f>+IFERROR(SEARCH("pack",Tabla1[[#This Row],[PACK]]),"")</f>
        <v/>
      </c>
    </row>
    <row r="4973" spans="1:34" ht="24" customHeight="1" x14ac:dyDescent="0.2">
      <c r="A4973" s="50" t="s">
        <v>8807</v>
      </c>
      <c r="B4973" s="60" t="s">
        <v>9528</v>
      </c>
      <c r="C4973" s="61" t="s">
        <v>9529</v>
      </c>
      <c r="D4973" s="52" t="s">
        <v>9842</v>
      </c>
      <c r="E4973" s="53">
        <v>94266.77</v>
      </c>
      <c r="F4973" s="23" t="str">
        <f>+IFERROR(VLOOKUP(Tabla1[[#This Row],[Artículo]],'..'!$B$2:$D$569000,3,),"")</f>
        <v/>
      </c>
      <c r="G4973" s="24" t="str">
        <f>IF(H4973=AF4973,"", "Error MC")</f>
        <v>Error MC</v>
      </c>
      <c r="H4973" s="62"/>
      <c r="I4973" s="54">
        <f>+Tabla1[[#This Row],[MC]]*Tabla1[[#This Row],[Pedido]]*Tabla1[[#This Row],[PVC ]]</f>
        <v>0</v>
      </c>
      <c r="J4973" s="26">
        <v>0.21</v>
      </c>
      <c r="K4973" s="63"/>
      <c r="L4973" s="28" t="s">
        <v>17</v>
      </c>
      <c r="M4973" s="53">
        <v>165391.052</v>
      </c>
      <c r="N4973" s="64" t="str">
        <f>+IF(Tabla1[[#This Row],[F PMPI]]="SÍ","No","Sí")</f>
        <v>Sí</v>
      </c>
      <c r="O4973" s="65">
        <f>+Tabla1[[#This Row],[PVL]]*1.055</f>
        <v>174487.55985999998</v>
      </c>
      <c r="P4973" s="65">
        <f>+Tabla1[[#This Row],[PVL]]*1.43</f>
        <v>236509.20435999997</v>
      </c>
      <c r="Q4973" s="66" t="str">
        <f>+HYPERLINK(Tabla1[[#This Row],[PAG]])</f>
        <v>https://todomusica.com.ar/platillos/7638-8s-china-splash.html</v>
      </c>
      <c r="R4973" s="67"/>
      <c r="S4973" s="68"/>
      <c r="T4973" s="69"/>
      <c r="U4973" s="69"/>
      <c r="V4973" s="69"/>
      <c r="W4973" s="69"/>
      <c r="X4973" s="69"/>
      <c r="Y4973" s="35"/>
      <c r="Z4973" s="35" t="s">
        <v>28375</v>
      </c>
      <c r="AA4973" s="36">
        <v>1</v>
      </c>
      <c r="AB4973" s="35" t="s">
        <v>27</v>
      </c>
      <c r="AC4973" s="35" t="str">
        <f>+IF(Tabla1[[#This Row],[STK]]="no","Sin STK", "STK disponible")</f>
        <v>STK disponible</v>
      </c>
      <c r="AD4973" s="35">
        <f>+I4973*J4973</f>
        <v>0</v>
      </c>
      <c r="AE4973" s="35">
        <f>+I4973*K4973</f>
        <v>0</v>
      </c>
      <c r="AF4973" s="36">
        <f>IF(Tabla1[[#This Row],[ref pack]]=1,Tabla1[[#This Row],[Pedido]],LCM(Tabla1[[#This Row],[MC VIEJO]],Tabla1[[#This Row],[Pedido]]))</f>
        <v>1</v>
      </c>
      <c r="AG4973" s="36">
        <f>+VLOOKUP(Tabla1[[#This Row],[Artículo]],'.'!$B$2:$D$11481,3,)</f>
        <v>1</v>
      </c>
      <c r="AH4973" s="37" t="str">
        <f>+IFERROR(SEARCH("pack",Tabla1[[#This Row],[PACK]]),"")</f>
        <v/>
      </c>
    </row>
    <row r="4974" spans="1:34" ht="24" customHeight="1" x14ac:dyDescent="0.2">
      <c r="A4974" s="50" t="s">
        <v>8807</v>
      </c>
      <c r="B4974" s="60" t="s">
        <v>9530</v>
      </c>
      <c r="C4974" s="61" t="s">
        <v>9531</v>
      </c>
      <c r="D4974" s="52" t="s">
        <v>9842</v>
      </c>
      <c r="E4974" s="53">
        <v>97100.33</v>
      </c>
      <c r="F4974" s="23" t="str">
        <f>+IFERROR(VLOOKUP(Tabla1[[#This Row],[Artículo]],'..'!$B$2:$D$569000,3,),"")</f>
        <v/>
      </c>
      <c r="G4974" s="24" t="str">
        <f>IF(H4974=AF4974,"", "Error MC")</f>
        <v>Error MC</v>
      </c>
      <c r="H4974" s="62"/>
      <c r="I4974" s="54">
        <f>+Tabla1[[#This Row],[MC]]*Tabla1[[#This Row],[Pedido]]*Tabla1[[#This Row],[PVC ]]</f>
        <v>0</v>
      </c>
      <c r="J4974" s="26">
        <v>0.21</v>
      </c>
      <c r="K4974" s="63"/>
      <c r="L4974" s="28" t="s">
        <v>17</v>
      </c>
      <c r="M4974" s="53">
        <v>170362.53099999999</v>
      </c>
      <c r="N4974" s="64" t="str">
        <f>+IF(Tabla1[[#This Row],[F PMPI]]="SÍ","No","Sí")</f>
        <v>Sí</v>
      </c>
      <c r="O4974" s="65">
        <f>+Tabla1[[#This Row],[PVL]]*1.055</f>
        <v>179732.47020499999</v>
      </c>
      <c r="P4974" s="65">
        <f>+Tabla1[[#This Row],[PVL]]*1.43</f>
        <v>243618.41932999998</v>
      </c>
      <c r="Q4974" s="66" t="str">
        <f>+HYPERLINK(Tabla1[[#This Row],[PAG]])</f>
        <v>https://todomusica.com.ar/productos-sin-categorias-de-netsuite/6942-s8s.html</v>
      </c>
      <c r="R4974" s="67"/>
      <c r="S4974" s="68"/>
      <c r="T4974" s="69"/>
      <c r="U4974" s="69"/>
      <c r="V4974" s="69"/>
      <c r="W4974" s="69"/>
      <c r="X4974" s="69"/>
      <c r="Y4974" s="35"/>
      <c r="Z4974" s="35" t="s">
        <v>28376</v>
      </c>
      <c r="AA4974" s="36">
        <v>1</v>
      </c>
      <c r="AB4974" s="35" t="s">
        <v>27</v>
      </c>
      <c r="AC4974" s="35" t="str">
        <f>+IF(Tabla1[[#This Row],[STK]]="no","Sin STK", "STK disponible")</f>
        <v>STK disponible</v>
      </c>
      <c r="AD4974" s="35">
        <f>+I4974*J4974</f>
        <v>0</v>
      </c>
      <c r="AE4974" s="35">
        <f>+I4974*K4974</f>
        <v>0</v>
      </c>
      <c r="AF4974" s="36">
        <f>IF(Tabla1[[#This Row],[ref pack]]=1,Tabla1[[#This Row],[Pedido]],LCM(Tabla1[[#This Row],[MC VIEJO]],Tabla1[[#This Row],[Pedido]]))</f>
        <v>1</v>
      </c>
      <c r="AG4974" s="36">
        <f>+VLOOKUP(Tabla1[[#This Row],[Artículo]],'.'!$B$2:$D$11481,3,)</f>
        <v>1</v>
      </c>
      <c r="AH4974" s="37" t="str">
        <f>+IFERROR(SEARCH("pack",Tabla1[[#This Row],[PACK]]),"")</f>
        <v/>
      </c>
    </row>
    <row r="4975" spans="1:34" ht="24" customHeight="1" x14ac:dyDescent="0.2">
      <c r="A4975" s="50" t="s">
        <v>8807</v>
      </c>
      <c r="B4975" s="60" t="s">
        <v>9532</v>
      </c>
      <c r="C4975" s="61" t="s">
        <v>9533</v>
      </c>
      <c r="D4975" s="52" t="s">
        <v>27</v>
      </c>
      <c r="E4975" s="53">
        <v>13689.06</v>
      </c>
      <c r="F4975" s="23" t="str">
        <f>+IFERROR(VLOOKUP(Tabla1[[#This Row],[Artículo]],'..'!$B$2:$D$569000,3,),"")</f>
        <v/>
      </c>
      <c r="G4975" s="24" t="str">
        <f>IF(H4975=AF4975,"", "Error MC")</f>
        <v>Error MC</v>
      </c>
      <c r="H4975" s="62"/>
      <c r="I4975" s="54">
        <f>+Tabla1[[#This Row],[MC]]*Tabla1[[#This Row],[Pedido]]*Tabla1[[#This Row],[PVC ]]</f>
        <v>0</v>
      </c>
      <c r="J4975" s="26">
        <v>0.21</v>
      </c>
      <c r="K4975" s="63"/>
      <c r="L4975" s="28" t="s">
        <v>17</v>
      </c>
      <c r="M4975" s="53">
        <v>24017.458999999999</v>
      </c>
      <c r="N4975" s="64" t="str">
        <f>+IF(Tabla1[[#This Row],[F PMPI]]="SÍ","No","Sí")</f>
        <v>Sí</v>
      </c>
      <c r="O4975" s="65">
        <f>+Tabla1[[#This Row],[PVL]]*1.055</f>
        <v>25338.419244999997</v>
      </c>
      <c r="P4975" s="65">
        <f>+Tabla1[[#This Row],[PVL]]*1.43</f>
        <v>34344.966369999995</v>
      </c>
      <c r="Q4975" s="66" t="str">
        <f>+HYPERLINK(Tabla1[[#This Row],[PAG]])</f>
        <v>https://todomusica.com.ar/fundas/8162-drumstick-bag.html</v>
      </c>
      <c r="R4975" s="67"/>
      <c r="S4975" s="68"/>
      <c r="T4975" s="69"/>
      <c r="U4975" s="69"/>
      <c r="V4975" s="69"/>
      <c r="W4975" s="69"/>
      <c r="X4975" s="69"/>
      <c r="Y4975" s="35"/>
      <c r="Z4975" s="35" t="s">
        <v>28377</v>
      </c>
      <c r="AA4975" s="36">
        <v>1</v>
      </c>
      <c r="AB4975" s="35" t="s">
        <v>27</v>
      </c>
      <c r="AC4975" s="35" t="str">
        <f>+IF(Tabla1[[#This Row],[STK]]="no","Sin STK", "STK disponible")</f>
        <v>Sin STK</v>
      </c>
      <c r="AD4975" s="35">
        <f>+I4975*J4975</f>
        <v>0</v>
      </c>
      <c r="AE4975" s="35">
        <f>+I4975*K4975</f>
        <v>0</v>
      </c>
      <c r="AF4975" s="36">
        <f>IF(Tabla1[[#This Row],[ref pack]]=1,Tabla1[[#This Row],[Pedido]],LCM(Tabla1[[#This Row],[MC VIEJO]],Tabla1[[#This Row],[Pedido]]))</f>
        <v>1</v>
      </c>
      <c r="AG4975" s="36">
        <f>+VLOOKUP(Tabla1[[#This Row],[Artículo]],'.'!$B$2:$D$11481,3,)</f>
        <v>1</v>
      </c>
      <c r="AH4975" s="37" t="str">
        <f>+IFERROR(SEARCH("pack",Tabla1[[#This Row],[PACK]]),"")</f>
        <v/>
      </c>
    </row>
    <row r="4976" spans="1:34" ht="24" customHeight="1" x14ac:dyDescent="0.2">
      <c r="A4976" s="50" t="s">
        <v>8807</v>
      </c>
      <c r="B4976" s="60" t="s">
        <v>9534</v>
      </c>
      <c r="C4976" s="61" t="s">
        <v>9535</v>
      </c>
      <c r="D4976" s="52" t="s">
        <v>27</v>
      </c>
      <c r="E4976" s="53">
        <v>179600.66</v>
      </c>
      <c r="F4976" s="23" t="str">
        <f>+IFERROR(VLOOKUP(Tabla1[[#This Row],[Artículo]],'..'!$B$2:$D$569000,3,),"")</f>
        <v/>
      </c>
      <c r="G4976" s="24" t="str">
        <f>IF(H4976=AF4976,"", "Error MC")</f>
        <v>Error MC</v>
      </c>
      <c r="H4976" s="62"/>
      <c r="I4976" s="54">
        <f>+Tabla1[[#This Row],[MC]]*Tabla1[[#This Row],[Pedido]]*Tabla1[[#This Row],[PVC ]]</f>
        <v>0</v>
      </c>
      <c r="J4976" s="26">
        <v>0.21</v>
      </c>
      <c r="K4976" s="63"/>
      <c r="L4976" s="28" t="s">
        <v>17</v>
      </c>
      <c r="M4976" s="53">
        <v>315109.36200000002</v>
      </c>
      <c r="N4976" s="64" t="str">
        <f>+IF(Tabla1[[#This Row],[F PMPI]]="SÍ","No","Sí")</f>
        <v>No</v>
      </c>
      <c r="O4976" s="65">
        <f>+Tabla1[[#This Row],[PVL]]*1.055</f>
        <v>332440.37690999999</v>
      </c>
      <c r="P4976" s="65">
        <f>+Tabla1[[#This Row],[PVL]]*1.43</f>
        <v>450606.38766000001</v>
      </c>
      <c r="Q4976" s="66" t="str">
        <f>+HYPERLINK(Tabla1[[#This Row],[PAG]])</f>
        <v>https://todomusica.com.ar/productos-sin-categorias-de-netsuite/9324-zbt-expander-cymbal-set.html</v>
      </c>
      <c r="R4976" s="67"/>
      <c r="S4976" s="68"/>
      <c r="T4976" s="69"/>
      <c r="U4976" s="69"/>
      <c r="V4976" s="69"/>
      <c r="W4976" s="69"/>
      <c r="X4976" s="69"/>
      <c r="Y4976" s="35"/>
      <c r="Z4976" s="35" t="s">
        <v>28378</v>
      </c>
      <c r="AA4976" s="36">
        <v>1</v>
      </c>
      <c r="AB4976" s="35" t="s">
        <v>9849</v>
      </c>
      <c r="AC4976" s="35" t="str">
        <f>+IF(Tabla1[[#This Row],[STK]]="no","Sin STK", "STK disponible")</f>
        <v>Sin STK</v>
      </c>
      <c r="AD4976" s="35">
        <f>+I4976*J4976</f>
        <v>0</v>
      </c>
      <c r="AE4976" s="35">
        <f>+I4976*K4976</f>
        <v>0</v>
      </c>
      <c r="AF4976" s="36">
        <f>IF(Tabla1[[#This Row],[ref pack]]=1,Tabla1[[#This Row],[Pedido]],LCM(Tabla1[[#This Row],[MC VIEJO]],Tabla1[[#This Row],[Pedido]]))</f>
        <v>1</v>
      </c>
      <c r="AG4976" s="36">
        <f>+VLOOKUP(Tabla1[[#This Row],[Artículo]],'.'!$B$2:$D$11481,3,)</f>
        <v>1</v>
      </c>
      <c r="AH4976" s="37" t="str">
        <f>+IFERROR(SEARCH("pack",Tabla1[[#This Row],[PACK]]),"")</f>
        <v/>
      </c>
    </row>
    <row r="4977" spans="1:34" ht="24" customHeight="1" x14ac:dyDescent="0.2">
      <c r="A4977" s="50" t="s">
        <v>8807</v>
      </c>
      <c r="B4977" s="60" t="s">
        <v>9536</v>
      </c>
      <c r="C4977" s="61" t="s">
        <v>9537</v>
      </c>
      <c r="D4977" s="52" t="s">
        <v>27</v>
      </c>
      <c r="E4977" s="53">
        <v>255529.46</v>
      </c>
      <c r="F4977" s="23" t="str">
        <f>+IFERROR(VLOOKUP(Tabla1[[#This Row],[Artículo]],'..'!$B$2:$D$569000,3,),"")</f>
        <v/>
      </c>
      <c r="G4977" s="24" t="str">
        <f>IF(H4977=AF4977,"", "Error MC")</f>
        <v>Error MC</v>
      </c>
      <c r="H4977" s="62"/>
      <c r="I4977" s="54">
        <f>+Tabla1[[#This Row],[MC]]*Tabla1[[#This Row],[Pedido]]*Tabla1[[#This Row],[PVC ]]</f>
        <v>0</v>
      </c>
      <c r="J4977" s="26">
        <v>0.21</v>
      </c>
      <c r="K4977" s="63"/>
      <c r="L4977" s="28" t="s">
        <v>17</v>
      </c>
      <c r="M4977" s="53">
        <v>448326.44099999999</v>
      </c>
      <c r="N4977" s="64" t="str">
        <f>+IF(Tabla1[[#This Row],[F PMPI]]="SÍ","No","Sí")</f>
        <v>No</v>
      </c>
      <c r="O4977" s="65">
        <f>+Tabla1[[#This Row],[PVL]]*1.055</f>
        <v>472984.39525499998</v>
      </c>
      <c r="P4977" s="65">
        <f>+Tabla1[[#This Row],[PVL]]*1.43</f>
        <v>641106.81062999996</v>
      </c>
      <c r="Q4977" s="66" t="str">
        <f>+HYPERLINK(Tabla1[[#This Row],[PAG]])</f>
        <v>https://todomusica.com.ar/platillos/2755-zbts3p-9.html</v>
      </c>
      <c r="R4977" s="67"/>
      <c r="S4977" s="68"/>
      <c r="T4977" s="69"/>
      <c r="U4977" s="69"/>
      <c r="V4977" s="69"/>
      <c r="W4977" s="69"/>
      <c r="X4977" s="69"/>
      <c r="Y4977" s="35"/>
      <c r="Z4977" s="35" t="s">
        <v>28379</v>
      </c>
      <c r="AA4977" s="36">
        <v>1</v>
      </c>
      <c r="AB4977" s="35" t="s">
        <v>9849</v>
      </c>
      <c r="AC4977" s="35" t="str">
        <f>+IF(Tabla1[[#This Row],[STK]]="no","Sin STK", "STK disponible")</f>
        <v>Sin STK</v>
      </c>
      <c r="AD4977" s="35">
        <f>+I4977*J4977</f>
        <v>0</v>
      </c>
      <c r="AE4977" s="35">
        <f>+I4977*K4977</f>
        <v>0</v>
      </c>
      <c r="AF4977" s="36">
        <f>IF(Tabla1[[#This Row],[ref pack]]=1,Tabla1[[#This Row],[Pedido]],LCM(Tabla1[[#This Row],[MC VIEJO]],Tabla1[[#This Row],[Pedido]]))</f>
        <v>1</v>
      </c>
      <c r="AG4977" s="36">
        <f>+VLOOKUP(Tabla1[[#This Row],[Artículo]],'.'!$B$2:$D$11481,3,)</f>
        <v>1</v>
      </c>
      <c r="AH4977" s="37" t="str">
        <f>+IFERROR(SEARCH("pack",Tabla1[[#This Row],[PACK]]),"")</f>
        <v/>
      </c>
    </row>
    <row r="4978" spans="1:34" ht="24" customHeight="1" x14ac:dyDescent="0.2">
      <c r="A4978" s="50" t="s">
        <v>8807</v>
      </c>
      <c r="B4978" s="60" t="s">
        <v>24275</v>
      </c>
      <c r="C4978" s="61" t="s">
        <v>24276</v>
      </c>
      <c r="D4978" s="52" t="s">
        <v>27</v>
      </c>
      <c r="E4978" s="53">
        <v>97047.83</v>
      </c>
      <c r="F4978" s="23" t="str">
        <f>+IFERROR(VLOOKUP(Tabla1[[#This Row],[Artículo]],'..'!$B$2:$D$569000,3,),"")</f>
        <v/>
      </c>
      <c r="G4978" s="24" t="e">
        <f>IF(H4978=AF4978,"", "Error MC")</f>
        <v>#N/A</v>
      </c>
      <c r="H4978" s="62"/>
      <c r="I4978" s="54">
        <f>+Tabla1[[#This Row],[MC]]*Tabla1[[#This Row],[Pedido]]*Tabla1[[#This Row],[PVC ]]</f>
        <v>0</v>
      </c>
      <c r="J4978" s="26">
        <v>0.21</v>
      </c>
      <c r="K4978" s="63"/>
      <c r="L4978" s="28" t="s">
        <v>17</v>
      </c>
      <c r="M4978" s="53">
        <v>170270.41399999999</v>
      </c>
      <c r="N4978" s="64" t="str">
        <f>+IF(Tabla1[[#This Row],[F PMPI]]="SÍ","No","Sí")</f>
        <v>Sí</v>
      </c>
      <c r="O4978" s="65">
        <f>+Tabla1[[#This Row],[PVL]]*1.055</f>
        <v>179635.28676999998</v>
      </c>
      <c r="P4978" s="65">
        <f>+Tabla1[[#This Row],[PVL]]*1.43</f>
        <v>243486.69201999999</v>
      </c>
      <c r="Q4978" s="66" t="str">
        <f>+HYPERLINK(Tabla1[[#This Row],[PAG]])</f>
        <v>https://todomusica.com.ar/productos-sin-categorias-de-netsuite/2300-zbt18ch.html</v>
      </c>
      <c r="R4978" s="67"/>
      <c r="S4978" s="68"/>
      <c r="T4978" s="69"/>
      <c r="U4978" s="69"/>
      <c r="V4978" s="69"/>
      <c r="W4978" s="69"/>
      <c r="X4978" s="69"/>
      <c r="Y4978" s="35"/>
      <c r="Z4978" s="35" t="s">
        <v>28380</v>
      </c>
      <c r="AA4978" s="36">
        <v>1</v>
      </c>
      <c r="AB4978" s="35" t="s">
        <v>27</v>
      </c>
      <c r="AC4978" s="35" t="str">
        <f>+IF(Tabla1[[#This Row],[STK]]="no","Sin STK", "STK disponible")</f>
        <v>Sin STK</v>
      </c>
      <c r="AD4978" s="35">
        <f>+I4978*J4978</f>
        <v>0</v>
      </c>
      <c r="AE4978" s="35">
        <f>+I4978*K4978</f>
        <v>0</v>
      </c>
      <c r="AF4978" s="36" t="e">
        <f>IF(Tabla1[[#This Row],[ref pack]]=1,Tabla1[[#This Row],[Pedido]],LCM(Tabla1[[#This Row],[MC VIEJO]],Tabla1[[#This Row],[Pedido]]))</f>
        <v>#N/A</v>
      </c>
      <c r="AG4978" s="36" t="e">
        <f>+VLOOKUP(Tabla1[[#This Row],[Artículo]],'.'!$B$2:$D$11481,3,)</f>
        <v>#N/A</v>
      </c>
      <c r="AH4978" s="37" t="str">
        <f>+IFERROR(SEARCH("pack",Tabla1[[#This Row],[PACK]]),"")</f>
        <v/>
      </c>
    </row>
    <row r="4979" spans="1:34" ht="24" customHeight="1" x14ac:dyDescent="0.2">
      <c r="A4979" s="50" t="s">
        <v>8807</v>
      </c>
      <c r="B4979" s="60" t="s">
        <v>9538</v>
      </c>
      <c r="C4979" s="61" t="s">
        <v>9539</v>
      </c>
      <c r="D4979" s="52" t="s">
        <v>27</v>
      </c>
      <c r="E4979" s="53">
        <v>100918</v>
      </c>
      <c r="F4979" s="23" t="str">
        <f>+IFERROR(VLOOKUP(Tabla1[[#This Row],[Artículo]],'..'!$B$2:$D$569000,3,),"")</f>
        <v/>
      </c>
      <c r="G4979" s="24" t="str">
        <f>IF(H4979=AF4979,"", "Error MC")</f>
        <v>Error MC</v>
      </c>
      <c r="H4979" s="62"/>
      <c r="I4979" s="54">
        <f>+Tabla1[[#This Row],[MC]]*Tabla1[[#This Row],[Pedido]]*Tabla1[[#This Row],[PVC ]]</f>
        <v>0</v>
      </c>
      <c r="J4979" s="26">
        <v>0.21</v>
      </c>
      <c r="K4979" s="63"/>
      <c r="L4979" s="28" t="s">
        <v>17</v>
      </c>
      <c r="M4979" s="53">
        <v>177060.63099999999</v>
      </c>
      <c r="N4979" s="64" t="str">
        <f>+IF(Tabla1[[#This Row],[F PMPI]]="SÍ","No","Sí")</f>
        <v>No</v>
      </c>
      <c r="O4979" s="65">
        <f>+Tabla1[[#This Row],[PVL]]*1.055</f>
        <v>186798.96570499998</v>
      </c>
      <c r="P4979" s="65">
        <f>+Tabla1[[#This Row],[PVL]]*1.43</f>
        <v>253196.70232999997</v>
      </c>
      <c r="Q4979" s="66" t="str">
        <f>+HYPERLINK(Tabla1[[#This Row],[PAG]])</f>
        <v>https://todomusica.com.ar/productos-sin-categorias-de-netsuite/2904-zbt18cr.html</v>
      </c>
      <c r="R4979" s="67"/>
      <c r="S4979" s="68"/>
      <c r="T4979" s="69"/>
      <c r="U4979" s="69"/>
      <c r="V4979" s="69"/>
      <c r="W4979" s="69"/>
      <c r="X4979" s="69"/>
      <c r="Y4979" s="35"/>
      <c r="Z4979" s="35" t="s">
        <v>28381</v>
      </c>
      <c r="AA4979" s="36">
        <v>1</v>
      </c>
      <c r="AB4979" s="35" t="s">
        <v>9849</v>
      </c>
      <c r="AC4979" s="35" t="str">
        <f>+IF(Tabla1[[#This Row],[STK]]="no","Sin STK", "STK disponible")</f>
        <v>Sin STK</v>
      </c>
      <c r="AD4979" s="35">
        <f>+I4979*J4979</f>
        <v>0</v>
      </c>
      <c r="AE4979" s="35">
        <f>+I4979*K4979</f>
        <v>0</v>
      </c>
      <c r="AF4979" s="36">
        <f>IF(Tabla1[[#This Row],[ref pack]]=1,Tabla1[[#This Row],[Pedido]],LCM(Tabla1[[#This Row],[MC VIEJO]],Tabla1[[#This Row],[Pedido]]))</f>
        <v>1</v>
      </c>
      <c r="AG4979" s="36">
        <f>+VLOOKUP(Tabla1[[#This Row],[Artículo]],'.'!$B$2:$D$11481,3,)</f>
        <v>1</v>
      </c>
      <c r="AH4979" s="37" t="str">
        <f>+IFERROR(SEARCH("pack",Tabla1[[#This Row],[PACK]]),"")</f>
        <v/>
      </c>
    </row>
    <row r="4980" spans="1:34" ht="24" customHeight="1" x14ac:dyDescent="0.2">
      <c r="A4980" s="50" t="s">
        <v>8807</v>
      </c>
      <c r="B4980" s="60" t="s">
        <v>9540</v>
      </c>
      <c r="C4980" s="61" t="s">
        <v>9541</v>
      </c>
      <c r="D4980" s="52" t="s">
        <v>27</v>
      </c>
      <c r="E4980" s="53">
        <v>139172.21</v>
      </c>
      <c r="F4980" s="23" t="str">
        <f>+IFERROR(VLOOKUP(Tabla1[[#This Row],[Artículo]],'..'!$B$2:$D$569000,3,),"")</f>
        <v/>
      </c>
      <c r="G4980" s="24" t="str">
        <f>IF(H4980=AF4980,"", "Error MC")</f>
        <v>Error MC</v>
      </c>
      <c r="H4980" s="62"/>
      <c r="I4980" s="54">
        <f>+Tabla1[[#This Row],[MC]]*Tabla1[[#This Row],[Pedido]]*Tabla1[[#This Row],[PVC ]]</f>
        <v>0</v>
      </c>
      <c r="J4980" s="26">
        <v>0.21</v>
      </c>
      <c r="K4980" s="63"/>
      <c r="L4980" s="28" t="s">
        <v>17</v>
      </c>
      <c r="M4980" s="53">
        <v>244177.63699999999</v>
      </c>
      <c r="N4980" s="64" t="str">
        <f>+IF(Tabla1[[#This Row],[F PMPI]]="SÍ","No","Sí")</f>
        <v>No</v>
      </c>
      <c r="O4980" s="65">
        <f>+Tabla1[[#This Row],[PVL]]*1.055</f>
        <v>257607.40703499998</v>
      </c>
      <c r="P4980" s="65">
        <f>+Tabla1[[#This Row],[PVL]]*1.43</f>
        <v>349174.02090999996</v>
      </c>
      <c r="Q4980" s="66" t="str">
        <f>+HYPERLINK(Tabla1[[#This Row],[PAG]])</f>
        <v>https://todomusica.com.ar/platillos/2445-zbt20cr.html</v>
      </c>
      <c r="R4980" s="67"/>
      <c r="S4980" s="68"/>
      <c r="T4980" s="69"/>
      <c r="U4980" s="69"/>
      <c r="V4980" s="69"/>
      <c r="W4980" s="69"/>
      <c r="X4980" s="69"/>
      <c r="Y4980" s="35"/>
      <c r="Z4980" s="35" t="s">
        <v>28382</v>
      </c>
      <c r="AA4980" s="36">
        <v>1</v>
      </c>
      <c r="AB4980" s="35" t="s">
        <v>9849</v>
      </c>
      <c r="AC4980" s="35" t="str">
        <f>+IF(Tabla1[[#This Row],[STK]]="no","Sin STK", "STK disponible")</f>
        <v>Sin STK</v>
      </c>
      <c r="AD4980" s="35">
        <f>+I4980*J4980</f>
        <v>0</v>
      </c>
      <c r="AE4980" s="35">
        <f>+I4980*K4980</f>
        <v>0</v>
      </c>
      <c r="AF4980" s="36">
        <f>IF(Tabla1[[#This Row],[ref pack]]=1,Tabla1[[#This Row],[Pedido]],LCM(Tabla1[[#This Row],[MC VIEJO]],Tabla1[[#This Row],[Pedido]]))</f>
        <v>1</v>
      </c>
      <c r="AG4980" s="36">
        <f>+VLOOKUP(Tabla1[[#This Row],[Artículo]],'.'!$B$2:$D$11481,3,)</f>
        <v>1</v>
      </c>
      <c r="AH4980" s="37" t="str">
        <f>+IFERROR(SEARCH("pack",Tabla1[[#This Row],[PACK]]),"")</f>
        <v/>
      </c>
    </row>
    <row r="4981" spans="1:34" ht="24" customHeight="1" x14ac:dyDescent="0.2">
      <c r="A4981" s="50" t="s">
        <v>8807</v>
      </c>
      <c r="B4981" s="60" t="s">
        <v>9542</v>
      </c>
      <c r="C4981" s="61" t="s">
        <v>9543</v>
      </c>
      <c r="D4981" s="52" t="s">
        <v>27</v>
      </c>
      <c r="E4981" s="53">
        <v>161987.44</v>
      </c>
      <c r="F4981" s="23" t="str">
        <f>+IFERROR(VLOOKUP(Tabla1[[#This Row],[Artículo]],'..'!$B$2:$D$569000,3,),"")</f>
        <v/>
      </c>
      <c r="G4981" s="24" t="str">
        <f>IF(H4981=AF4981,"", "Error MC")</f>
        <v>Error MC</v>
      </c>
      <c r="H4981" s="62"/>
      <c r="I4981" s="54">
        <f>+Tabla1[[#This Row],[MC]]*Tabla1[[#This Row],[Pedido]]*Tabla1[[#This Row],[PVC ]]</f>
        <v>0</v>
      </c>
      <c r="J4981" s="26">
        <v>0.21</v>
      </c>
      <c r="K4981" s="63"/>
      <c r="L4981" s="28" t="s">
        <v>17</v>
      </c>
      <c r="M4981" s="53">
        <v>284206.96600000001</v>
      </c>
      <c r="N4981" s="64" t="str">
        <f>+IF(Tabla1[[#This Row],[F PMPI]]="SÍ","No","Sí")</f>
        <v>No</v>
      </c>
      <c r="O4981" s="65">
        <f>+Tabla1[[#This Row],[PVL]]*1.055</f>
        <v>299838.34912999999</v>
      </c>
      <c r="P4981" s="65">
        <f>+Tabla1[[#This Row],[PVL]]*1.43</f>
        <v>406415.96137999999</v>
      </c>
      <c r="Q4981" s="66" t="str">
        <f>+HYPERLINK(Tabla1[[#This Row],[PAG]])</f>
        <v>https://todomusica.com.ar/platillos/7639-22-zbt-ride.html</v>
      </c>
      <c r="R4981" s="67"/>
      <c r="S4981" s="68"/>
      <c r="T4981" s="69"/>
      <c r="U4981" s="69"/>
      <c r="V4981" s="69"/>
      <c r="W4981" s="69"/>
      <c r="X4981" s="69"/>
      <c r="Y4981" s="35"/>
      <c r="Z4981" s="35" t="s">
        <v>28383</v>
      </c>
      <c r="AA4981" s="36">
        <v>1</v>
      </c>
      <c r="AB4981" s="35" t="s">
        <v>9849</v>
      </c>
      <c r="AC4981" s="35" t="str">
        <f>+IF(Tabla1[[#This Row],[STK]]="no","Sin STK", "STK disponible")</f>
        <v>Sin STK</v>
      </c>
      <c r="AD4981" s="35">
        <f>+I4981*J4981</f>
        <v>0</v>
      </c>
      <c r="AE4981" s="35">
        <f>+I4981*K4981</f>
        <v>0</v>
      </c>
      <c r="AF4981" s="36">
        <f>IF(Tabla1[[#This Row],[ref pack]]=1,Tabla1[[#This Row],[Pedido]],LCM(Tabla1[[#This Row],[MC VIEJO]],Tabla1[[#This Row],[Pedido]]))</f>
        <v>1</v>
      </c>
      <c r="AG4981" s="36">
        <f>+VLOOKUP(Tabla1[[#This Row],[Artículo]],'.'!$B$2:$D$11481,3,)</f>
        <v>1</v>
      </c>
      <c r="AH4981" s="37" t="str">
        <f>+IFERROR(SEARCH("pack",Tabla1[[#This Row],[PACK]]),"")</f>
        <v/>
      </c>
    </row>
    <row r="4982" spans="1:34" ht="24" customHeight="1" x14ac:dyDescent="0.2">
      <c r="A4982" s="50" t="s">
        <v>8807</v>
      </c>
      <c r="B4982" s="60" t="s">
        <v>9544</v>
      </c>
      <c r="C4982" s="61" t="s">
        <v>9545</v>
      </c>
      <c r="D4982" s="52" t="s">
        <v>27</v>
      </c>
      <c r="E4982" s="53">
        <v>70384.639999999999</v>
      </c>
      <c r="F4982" s="23" t="str">
        <f>+IFERROR(VLOOKUP(Tabla1[[#This Row],[Artículo]],'..'!$B$2:$D$569000,3,),"")</f>
        <v/>
      </c>
      <c r="G4982" s="24" t="str">
        <f>IF(H4982=AF4982,"", "Error MC")</f>
        <v>Error MC</v>
      </c>
      <c r="H4982" s="62"/>
      <c r="I4982" s="54">
        <f>+Tabla1[[#This Row],[MC]]*Tabla1[[#This Row],[Pedido]]*Tabla1[[#This Row],[PVC ]]</f>
        <v>0</v>
      </c>
      <c r="J4982" s="26">
        <v>0.21</v>
      </c>
      <c r="K4982" s="63"/>
      <c r="L4982" s="28" t="s">
        <v>17</v>
      </c>
      <c r="M4982" s="53">
        <v>123489.853</v>
      </c>
      <c r="N4982" s="64" t="str">
        <f>+IF(Tabla1[[#This Row],[F PMPI]]="SÍ","No","Sí")</f>
        <v>Sí</v>
      </c>
      <c r="O4982" s="65">
        <f>+Tabla1[[#This Row],[PVL]]*1.055</f>
        <v>130281.79491499999</v>
      </c>
      <c r="P4982" s="65">
        <f>+Tabla1[[#This Row],[PVL]]*1.43</f>
        <v>176590.48978999999</v>
      </c>
      <c r="Q4982" s="66" t="str">
        <f>+HYPERLINK(Tabla1[[#This Row],[PAG]])</f>
        <v>https://todomusica.com.ar/productos-sin-categorias-de-netsuite/9373-zgigrug.html</v>
      </c>
      <c r="R4982" s="67"/>
      <c r="S4982" s="68"/>
      <c r="T4982" s="69"/>
      <c r="U4982" s="69"/>
      <c r="V4982" s="69"/>
      <c r="W4982" s="69"/>
      <c r="X4982" s="69"/>
      <c r="Y4982" s="35"/>
      <c r="Z4982" s="35" t="s">
        <v>28384</v>
      </c>
      <c r="AA4982" s="36">
        <v>1</v>
      </c>
      <c r="AB4982" s="35" t="s">
        <v>27</v>
      </c>
      <c r="AC4982" s="35" t="str">
        <f>+IF(Tabla1[[#This Row],[STK]]="no","Sin STK", "STK disponible")</f>
        <v>Sin STK</v>
      </c>
      <c r="AD4982" s="35">
        <f>+I4982*J4982</f>
        <v>0</v>
      </c>
      <c r="AE4982" s="35">
        <f>+I4982*K4982</f>
        <v>0</v>
      </c>
      <c r="AF4982" s="36">
        <f>IF(Tabla1[[#This Row],[ref pack]]=1,Tabla1[[#This Row],[Pedido]],LCM(Tabla1[[#This Row],[MC VIEJO]],Tabla1[[#This Row],[Pedido]]))</f>
        <v>1</v>
      </c>
      <c r="AG4982" s="36">
        <f>+VLOOKUP(Tabla1[[#This Row],[Artículo]],'.'!$B$2:$D$11481,3,)</f>
        <v>1</v>
      </c>
      <c r="AH4982" s="37" t="str">
        <f>+IFERROR(SEARCH("pack",Tabla1[[#This Row],[PACK]]),"")</f>
        <v/>
      </c>
    </row>
    <row r="4983" spans="1:34" ht="24" customHeight="1" x14ac:dyDescent="0.2">
      <c r="A4983" s="50" t="s">
        <v>8807</v>
      </c>
      <c r="B4983" s="60" t="s">
        <v>9546</v>
      </c>
      <c r="C4983" s="61" t="s">
        <v>9547</v>
      </c>
      <c r="D4983" s="52" t="s">
        <v>27</v>
      </c>
      <c r="E4983" s="53">
        <v>168218.42</v>
      </c>
      <c r="F4983" s="23" t="str">
        <f>+IFERROR(VLOOKUP(Tabla1[[#This Row],[Artículo]],'..'!$B$2:$D$569000,3,),"")</f>
        <v/>
      </c>
      <c r="G4983" s="24" t="str">
        <f>IF(H4983=AF4983,"", "Error MC")</f>
        <v>Error MC</v>
      </c>
      <c r="H4983" s="62"/>
      <c r="I4983" s="54">
        <f>+Tabla1[[#This Row],[MC]]*Tabla1[[#This Row],[Pedido]]*Tabla1[[#This Row],[PVC ]]</f>
        <v>0</v>
      </c>
      <c r="J4983" s="26">
        <v>0.21</v>
      </c>
      <c r="K4983" s="63"/>
      <c r="L4983" s="28" t="s">
        <v>17</v>
      </c>
      <c r="M4983" s="53">
        <v>295139.21899999998</v>
      </c>
      <c r="N4983" s="64" t="str">
        <f>+IF(Tabla1[[#This Row],[F PMPI]]="SÍ","No","Sí")</f>
        <v>No</v>
      </c>
      <c r="O4983" s="65">
        <f>+Tabla1[[#This Row],[PVL]]*1.055</f>
        <v>311371.87604499998</v>
      </c>
      <c r="P4983" s="65">
        <f>+Tabla1[[#This Row],[PVL]]*1.43</f>
        <v>422049.08316999994</v>
      </c>
      <c r="Q4983" s="66" t="str">
        <f>+HYPERLINK(Tabla1[[#This Row],[PAG]])</f>
        <v>https://todomusica.com.ar/productos-sin-categorias-de-netsuite/2550-zht20mr.html</v>
      </c>
      <c r="R4983" s="67"/>
      <c r="S4983" s="68"/>
      <c r="T4983" s="69"/>
      <c r="U4983" s="69"/>
      <c r="V4983" s="69"/>
      <c r="W4983" s="69"/>
      <c r="X4983" s="69"/>
      <c r="Y4983" s="35"/>
      <c r="Z4983" s="35" t="s">
        <v>28385</v>
      </c>
      <c r="AA4983" s="36">
        <v>1</v>
      </c>
      <c r="AB4983" s="35" t="s">
        <v>9849</v>
      </c>
      <c r="AC4983" s="35" t="str">
        <f>+IF(Tabla1[[#This Row],[STK]]="no","Sin STK", "STK disponible")</f>
        <v>Sin STK</v>
      </c>
      <c r="AD4983" s="35">
        <f>+I4983*J4983</f>
        <v>0</v>
      </c>
      <c r="AE4983" s="35">
        <f>+I4983*K4983</f>
        <v>0</v>
      </c>
      <c r="AF4983" s="36">
        <f>IF(Tabla1[[#This Row],[ref pack]]=1,Tabla1[[#This Row],[Pedido]],LCM(Tabla1[[#This Row],[MC VIEJO]],Tabla1[[#This Row],[Pedido]]))</f>
        <v>1</v>
      </c>
      <c r="AG4983" s="36">
        <f>+VLOOKUP(Tabla1[[#This Row],[Artículo]],'.'!$B$2:$D$11481,3,)</f>
        <v>1</v>
      </c>
      <c r="AH4983" s="37" t="str">
        <f>+IFERROR(SEARCH("pack",Tabla1[[#This Row],[PACK]]),"")</f>
        <v/>
      </c>
    </row>
    <row r="4984" spans="1:34" ht="24" customHeight="1" x14ac:dyDescent="0.2">
      <c r="A4984" s="50" t="s">
        <v>8807</v>
      </c>
      <c r="B4984" s="60" t="s">
        <v>9548</v>
      </c>
      <c r="C4984" s="61" t="s">
        <v>9549</v>
      </c>
      <c r="D4984" s="52" t="s">
        <v>9842</v>
      </c>
      <c r="E4984" s="53">
        <v>168230.41</v>
      </c>
      <c r="F4984" s="23" t="str">
        <f>+IFERROR(VLOOKUP(Tabla1[[#This Row],[Artículo]],'..'!$B$2:$D$569000,3,),"")</f>
        <v/>
      </c>
      <c r="G4984" s="24" t="str">
        <f>IF(H4984=AF4984,"", "Error MC")</f>
        <v>Error MC</v>
      </c>
      <c r="H4984" s="62"/>
      <c r="I4984" s="54">
        <f>+Tabla1[[#This Row],[MC]]*Tabla1[[#This Row],[Pedido]]*Tabla1[[#This Row],[PVC ]]</f>
        <v>0</v>
      </c>
      <c r="J4984" s="26">
        <v>0.21</v>
      </c>
      <c r="K4984" s="63"/>
      <c r="L4984" s="28" t="s">
        <v>17</v>
      </c>
      <c r="M4984" s="53">
        <v>295160.24900000001</v>
      </c>
      <c r="N4984" s="64" t="str">
        <f>+IF(Tabla1[[#This Row],[F PMPI]]="SÍ","No","Sí")</f>
        <v>No</v>
      </c>
      <c r="O4984" s="65">
        <f>+Tabla1[[#This Row],[PVL]]*1.055</f>
        <v>311394.06269499997</v>
      </c>
      <c r="P4984" s="65">
        <f>+Tabla1[[#This Row],[PVL]]*1.43</f>
        <v>422079.15606999997</v>
      </c>
      <c r="Q4984" s="66" t="str">
        <f>+HYPERLINK(Tabla1[[#This Row],[PAG]])</f>
        <v>https://todomusica.com.ar/platillos/2338-zht20rr.html</v>
      </c>
      <c r="R4984" s="67"/>
      <c r="S4984" s="68"/>
      <c r="T4984" s="69"/>
      <c r="U4984" s="69"/>
      <c r="V4984" s="69"/>
      <c r="W4984" s="69"/>
      <c r="X4984" s="69"/>
      <c r="Y4984" s="35"/>
      <c r="Z4984" s="35" t="s">
        <v>28386</v>
      </c>
      <c r="AA4984" s="36">
        <v>1</v>
      </c>
      <c r="AB4984" s="35" t="s">
        <v>9849</v>
      </c>
      <c r="AC4984" s="35" t="str">
        <f>+IF(Tabla1[[#This Row],[STK]]="no","Sin STK", "STK disponible")</f>
        <v>STK disponible</v>
      </c>
      <c r="AD4984" s="35">
        <f>+I4984*J4984</f>
        <v>0</v>
      </c>
      <c r="AE4984" s="35">
        <f>+I4984*K4984</f>
        <v>0</v>
      </c>
      <c r="AF4984" s="36">
        <f>IF(Tabla1[[#This Row],[ref pack]]=1,Tabla1[[#This Row],[Pedido]],LCM(Tabla1[[#This Row],[MC VIEJO]],Tabla1[[#This Row],[Pedido]]))</f>
        <v>1</v>
      </c>
      <c r="AG4984" s="36">
        <f>+VLOOKUP(Tabla1[[#This Row],[Artículo]],'.'!$B$2:$D$11481,3,)</f>
        <v>1</v>
      </c>
      <c r="AH4984" s="37" t="str">
        <f>+IFERROR(SEARCH("pack",Tabla1[[#This Row],[PACK]]),"")</f>
        <v/>
      </c>
    </row>
    <row r="4985" spans="1:34" ht="24" customHeight="1" x14ac:dyDescent="0.2">
      <c r="A4985" s="50" t="s">
        <v>8807</v>
      </c>
      <c r="B4985" s="60" t="s">
        <v>9550</v>
      </c>
      <c r="C4985" s="61" t="s">
        <v>9551</v>
      </c>
      <c r="D4985" s="52" t="s">
        <v>27</v>
      </c>
      <c r="E4985" s="53">
        <v>191978.53</v>
      </c>
      <c r="F4985" s="23" t="str">
        <f>+IFERROR(VLOOKUP(Tabla1[[#This Row],[Artículo]],'..'!$B$2:$D$569000,3,),"")</f>
        <v/>
      </c>
      <c r="G4985" s="24" t="str">
        <f>IF(H4985=AF4985,"", "Error MC")</f>
        <v>Error MC</v>
      </c>
      <c r="H4985" s="62"/>
      <c r="I4985" s="54">
        <f>+Tabla1[[#This Row],[MC]]*Tabla1[[#This Row],[Pedido]]*Tabla1[[#This Row],[PVC ]]</f>
        <v>0</v>
      </c>
      <c r="J4985" s="26">
        <v>0.21</v>
      </c>
      <c r="K4985" s="63"/>
      <c r="L4985" s="28" t="s">
        <v>17</v>
      </c>
      <c r="M4985" s="53">
        <v>336826.33299999998</v>
      </c>
      <c r="N4985" s="64" t="str">
        <f>+IF(Tabla1[[#This Row],[F PMPI]]="SÍ","No","Sí")</f>
        <v>No</v>
      </c>
      <c r="O4985" s="65">
        <f>+Tabla1[[#This Row],[PVL]]*1.055</f>
        <v>355351.78131499997</v>
      </c>
      <c r="P4985" s="65">
        <f>+Tabla1[[#This Row],[PVL]]*1.43</f>
        <v>481661.65618999995</v>
      </c>
      <c r="Q4985" s="66" t="str">
        <f>+HYPERLINK(Tabla1[[#This Row],[PAG]])</f>
        <v>https://todomusica.com.ar/platillos/1750-zht22r.html</v>
      </c>
      <c r="R4985" s="67"/>
      <c r="S4985" s="68"/>
      <c r="T4985" s="69"/>
      <c r="U4985" s="69"/>
      <c r="V4985" s="69"/>
      <c r="W4985" s="69"/>
      <c r="X4985" s="69"/>
      <c r="Y4985" s="35"/>
      <c r="Z4985" s="35" t="s">
        <v>28387</v>
      </c>
      <c r="AA4985" s="36">
        <v>1</v>
      </c>
      <c r="AB4985" s="35" t="s">
        <v>9849</v>
      </c>
      <c r="AC4985" s="35" t="str">
        <f>+IF(Tabla1[[#This Row],[STK]]="no","Sin STK", "STK disponible")</f>
        <v>Sin STK</v>
      </c>
      <c r="AD4985" s="35">
        <f>+I4985*J4985</f>
        <v>0</v>
      </c>
      <c r="AE4985" s="35">
        <f>+I4985*K4985</f>
        <v>0</v>
      </c>
      <c r="AF4985" s="36">
        <f>IF(Tabla1[[#This Row],[ref pack]]=1,Tabla1[[#This Row],[Pedido]],LCM(Tabla1[[#This Row],[MC VIEJO]],Tabla1[[#This Row],[Pedido]]))</f>
        <v>1</v>
      </c>
      <c r="AG4985" s="36">
        <f>+VLOOKUP(Tabla1[[#This Row],[Artículo]],'.'!$B$2:$D$11481,3,)</f>
        <v>1</v>
      </c>
      <c r="AH4985" s="37" t="str">
        <f>+IFERROR(SEARCH("pack",Tabla1[[#This Row],[PACK]]),"")</f>
        <v/>
      </c>
    </row>
    <row r="4986" spans="1:34" ht="24" customHeight="1" x14ac:dyDescent="0.2">
      <c r="A4986" s="50" t="s">
        <v>8807</v>
      </c>
      <c r="B4986" s="60" t="s">
        <v>9552</v>
      </c>
      <c r="C4986" s="61" t="s">
        <v>9553</v>
      </c>
      <c r="D4986" s="52" t="s">
        <v>27</v>
      </c>
      <c r="E4986" s="53">
        <v>65322.44</v>
      </c>
      <c r="F4986" s="23" t="str">
        <f>+IFERROR(VLOOKUP(Tabla1[[#This Row],[Artículo]],'..'!$B$2:$D$569000,3,),"")</f>
        <v/>
      </c>
      <c r="G4986" s="24" t="str">
        <f>IF(H4986=AF4986,"", "Error MC")</f>
        <v>Error MC</v>
      </c>
      <c r="H4986" s="62"/>
      <c r="I4986" s="54">
        <f>+Tabla1[[#This Row],[MC]]*Tabla1[[#This Row],[Pedido]]*Tabla1[[#This Row],[PVC ]]</f>
        <v>0</v>
      </c>
      <c r="J4986" s="26">
        <v>0.21</v>
      </c>
      <c r="K4986" s="63"/>
      <c r="L4986" s="28" t="s">
        <v>17</v>
      </c>
      <c r="M4986" s="53">
        <v>114608.223</v>
      </c>
      <c r="N4986" s="64" t="str">
        <f>+IF(Tabla1[[#This Row],[F PMPI]]="SÍ","No","Sí")</f>
        <v>No</v>
      </c>
      <c r="O4986" s="65">
        <f>+Tabla1[[#This Row],[PVL]]*1.055</f>
        <v>120911.675265</v>
      </c>
      <c r="P4986" s="65">
        <f>+Tabla1[[#This Row],[PVL]]*1.43</f>
        <v>163889.75889</v>
      </c>
      <c r="Q4986" s="66" t="str">
        <f>+HYPERLINK(Tabla1[[#This Row],[PAG]])</f>
        <v>https://todomusica.com.ar/platillos/2592-zht8cs.html</v>
      </c>
      <c r="R4986" s="67"/>
      <c r="S4986" s="68"/>
      <c r="T4986" s="69"/>
      <c r="U4986" s="69"/>
      <c r="V4986" s="69"/>
      <c r="W4986" s="69"/>
      <c r="X4986" s="69"/>
      <c r="Y4986" s="35"/>
      <c r="Z4986" s="35" t="s">
        <v>28388</v>
      </c>
      <c r="AA4986" s="36">
        <v>1</v>
      </c>
      <c r="AB4986" s="35" t="s">
        <v>9849</v>
      </c>
      <c r="AC4986" s="35" t="str">
        <f>+IF(Tabla1[[#This Row],[STK]]="no","Sin STK", "STK disponible")</f>
        <v>Sin STK</v>
      </c>
      <c r="AD4986" s="35">
        <f>+I4986*J4986</f>
        <v>0</v>
      </c>
      <c r="AE4986" s="35">
        <f>+I4986*K4986</f>
        <v>0</v>
      </c>
      <c r="AF4986" s="36">
        <f>IF(Tabla1[[#This Row],[ref pack]]=1,Tabla1[[#This Row],[Pedido]],LCM(Tabla1[[#This Row],[MC VIEJO]],Tabla1[[#This Row],[Pedido]]))</f>
        <v>1</v>
      </c>
      <c r="AG4986" s="36">
        <f>+VLOOKUP(Tabla1[[#This Row],[Artículo]],'.'!$B$2:$D$11481,3,)</f>
        <v>1</v>
      </c>
      <c r="AH4986" s="37" t="str">
        <f>+IFERROR(SEARCH("pack",Tabla1[[#This Row],[PACK]]),"")</f>
        <v/>
      </c>
    </row>
    <row r="4987" spans="1:34" ht="24" customHeight="1" x14ac:dyDescent="0.2">
      <c r="A4987" s="50" t="s">
        <v>8807</v>
      </c>
      <c r="B4987" s="60" t="s">
        <v>9554</v>
      </c>
      <c r="C4987" s="61" t="s">
        <v>9555</v>
      </c>
      <c r="D4987" s="52" t="s">
        <v>9841</v>
      </c>
      <c r="E4987" s="53">
        <v>72278.42</v>
      </c>
      <c r="F4987" s="23" t="str">
        <f>+IFERROR(VLOOKUP(Tabla1[[#This Row],[Artículo]],'..'!$B$2:$D$569000,3,),"")</f>
        <v/>
      </c>
      <c r="G4987" s="24" t="str">
        <f>IF(H4987=AF4987,"", "Error MC")</f>
        <v>Error MC</v>
      </c>
      <c r="H4987" s="62"/>
      <c r="I4987" s="54">
        <f>+Tabla1[[#This Row],[MC]]*Tabla1[[#This Row],[Pedido]]*Tabla1[[#This Row],[PVC ]]</f>
        <v>0</v>
      </c>
      <c r="J4987" s="26">
        <v>0.21</v>
      </c>
      <c r="K4987" s="63"/>
      <c r="L4987" s="28" t="s">
        <v>17</v>
      </c>
      <c r="M4987" s="53">
        <v>126812.489</v>
      </c>
      <c r="N4987" s="64" t="str">
        <f>+IF(Tabla1[[#This Row],[F PMPI]]="SÍ","No","Sí")</f>
        <v>No</v>
      </c>
      <c r="O4987" s="65">
        <f>+Tabla1[[#This Row],[PVL]]*1.055</f>
        <v>133787.17589499999</v>
      </c>
      <c r="P4987" s="65">
        <f>+Tabla1[[#This Row],[PVL]]*1.43</f>
        <v>181341.85926999999</v>
      </c>
      <c r="Q4987" s="66" t="str">
        <f>+HYPERLINK(Tabla1[[#This Row],[PAG]])</f>
        <v>https://todomusica.com.ar/platillos/2548-zht8s.html</v>
      </c>
      <c r="R4987" s="67"/>
      <c r="S4987" s="68"/>
      <c r="T4987" s="69"/>
      <c r="U4987" s="69"/>
      <c r="V4987" s="69"/>
      <c r="W4987" s="69"/>
      <c r="X4987" s="69"/>
      <c r="Y4987" s="35"/>
      <c r="Z4987" s="35" t="s">
        <v>28389</v>
      </c>
      <c r="AA4987" s="36">
        <v>1</v>
      </c>
      <c r="AB4987" s="35" t="s">
        <v>9849</v>
      </c>
      <c r="AC4987" s="35" t="str">
        <f>+IF(Tabla1[[#This Row],[STK]]="no","Sin STK", "STK disponible")</f>
        <v>STK disponible</v>
      </c>
      <c r="AD4987" s="35">
        <f>+I4987*J4987</f>
        <v>0</v>
      </c>
      <c r="AE4987" s="35">
        <f>+I4987*K4987</f>
        <v>0</v>
      </c>
      <c r="AF4987" s="36">
        <f>IF(Tabla1[[#This Row],[ref pack]]=1,Tabla1[[#This Row],[Pedido]],LCM(Tabla1[[#This Row],[MC VIEJO]],Tabla1[[#This Row],[Pedido]]))</f>
        <v>1</v>
      </c>
      <c r="AG4987" s="36">
        <f>+VLOOKUP(Tabla1[[#This Row],[Artículo]],'.'!$B$2:$D$11481,3,)</f>
        <v>1</v>
      </c>
      <c r="AH4987" s="37" t="str">
        <f>+IFERROR(SEARCH("pack",Tabla1[[#This Row],[PACK]]),"")</f>
        <v/>
      </c>
    </row>
    <row r="4988" spans="1:34" ht="24" customHeight="1" x14ac:dyDescent="0.2">
      <c r="A4988" s="50" t="s">
        <v>8807</v>
      </c>
      <c r="B4988" s="60" t="s">
        <v>9558</v>
      </c>
      <c r="C4988" s="61" t="s">
        <v>9559</v>
      </c>
      <c r="D4988" s="52" t="s">
        <v>9841</v>
      </c>
      <c r="E4988" s="53">
        <v>10494.97</v>
      </c>
      <c r="F4988" s="23" t="str">
        <f>+IFERROR(VLOOKUP(Tabla1[[#This Row],[Artículo]],'..'!$B$2:$D$569000,3,),"")</f>
        <v/>
      </c>
      <c r="G4988" s="24" t="str">
        <f>IF(H4988=AF4988,"", "Error MC")</f>
        <v>Error MC</v>
      </c>
      <c r="H4988" s="62"/>
      <c r="I4988" s="54">
        <f>+Tabla1[[#This Row],[MC]]*Tabla1[[#This Row],[Pedido]]*Tabla1[[#This Row],[PVC ]]</f>
        <v>0</v>
      </c>
      <c r="J4988" s="26">
        <v>0.21</v>
      </c>
      <c r="K4988" s="63"/>
      <c r="L4988" s="28" t="s">
        <v>17</v>
      </c>
      <c r="M4988" s="53">
        <v>18413.429</v>
      </c>
      <c r="N4988" s="64" t="str">
        <f>+IF(Tabla1[[#This Row],[F PMPI]]="SÍ","No","Sí")</f>
        <v>Sí</v>
      </c>
      <c r="O4988" s="65">
        <f>+Tabla1[[#This Row],[PVL]]*1.055</f>
        <v>19426.167594999999</v>
      </c>
      <c r="P4988" s="65">
        <f>+Tabla1[[#This Row],[PVL]]*1.43</f>
        <v>26331.20347</v>
      </c>
      <c r="Q4988" s="66" t="str">
        <f>+HYPERLINK(Tabla1[[#This Row],[PAG]])</f>
        <v>https://todomusica.com.ar/productos-sin-categorias-de-netsuite/9374-zkey.html</v>
      </c>
      <c r="R4988" s="67"/>
      <c r="S4988" s="68"/>
      <c r="T4988" s="69"/>
      <c r="U4988" s="69"/>
      <c r="V4988" s="69"/>
      <c r="W4988" s="69"/>
      <c r="X4988" s="69"/>
      <c r="Y4988" s="35"/>
      <c r="Z4988" s="35" t="s">
        <v>28390</v>
      </c>
      <c r="AA4988" s="36">
        <v>1</v>
      </c>
      <c r="AB4988" s="35" t="s">
        <v>27</v>
      </c>
      <c r="AC4988" s="35" t="str">
        <f>+IF(Tabla1[[#This Row],[STK]]="no","Sin STK", "STK disponible")</f>
        <v>STK disponible</v>
      </c>
      <c r="AD4988" s="35">
        <f>+I4988*J4988</f>
        <v>0</v>
      </c>
      <c r="AE4988" s="35">
        <f>+I4988*K4988</f>
        <v>0</v>
      </c>
      <c r="AF4988" s="36">
        <f>IF(Tabla1[[#This Row],[ref pack]]=1,Tabla1[[#This Row],[Pedido]],LCM(Tabla1[[#This Row],[MC VIEJO]],Tabla1[[#This Row],[Pedido]]))</f>
        <v>1</v>
      </c>
      <c r="AG4988" s="36">
        <f>+VLOOKUP(Tabla1[[#This Row],[Artículo]],'.'!$B$2:$D$11481,3,)</f>
        <v>1</v>
      </c>
      <c r="AH4988" s="37" t="str">
        <f>+IFERROR(SEARCH("pack",Tabla1[[#This Row],[PACK]]),"")</f>
        <v/>
      </c>
    </row>
    <row r="4989" spans="1:34" ht="24" customHeight="1" x14ac:dyDescent="0.2">
      <c r="A4989" s="50" t="s">
        <v>8807</v>
      </c>
      <c r="B4989" s="60" t="s">
        <v>9560</v>
      </c>
      <c r="C4989" s="61" t="s">
        <v>9561</v>
      </c>
      <c r="D4989" s="52" t="s">
        <v>27</v>
      </c>
      <c r="E4989" s="53">
        <v>79160.63</v>
      </c>
      <c r="F4989" s="23" t="str">
        <f>+IFERROR(VLOOKUP(Tabla1[[#This Row],[Artículo]],'..'!$B$2:$D$569000,3,),"")</f>
        <v/>
      </c>
      <c r="G4989" s="24" t="str">
        <f>IF(H4989=AF4989,"", "Error MC")</f>
        <v>Error MC</v>
      </c>
      <c r="H4989" s="62"/>
      <c r="I4989" s="54">
        <f>+Tabla1[[#This Row],[MC]]*Tabla1[[#This Row],[Pedido]]*Tabla1[[#This Row],[PVC ]]</f>
        <v>0</v>
      </c>
      <c r="J4989" s="26">
        <v>0.21</v>
      </c>
      <c r="K4989" s="63"/>
      <c r="L4989" s="28" t="s">
        <v>17</v>
      </c>
      <c r="M4989" s="53">
        <v>138887.321</v>
      </c>
      <c r="N4989" s="64" t="str">
        <f>+IF(Tabla1[[#This Row],[F PMPI]]="SÍ","No","Sí")</f>
        <v>Sí</v>
      </c>
      <c r="O4989" s="65">
        <f>+Tabla1[[#This Row],[PVL]]*1.055</f>
        <v>146526.12365499997</v>
      </c>
      <c r="P4989" s="65">
        <f>+Tabla1[[#This Row],[PVL]]*1.43</f>
        <v>198608.86902999997</v>
      </c>
      <c r="Q4989" s="66" t="str">
        <f>+HYPERLINK(Tabla1[[#This Row],[PAG]])</f>
        <v>https://todomusica.com.ar/productos-sin-categorias-de-netsuite/6111-znc17eu.html</v>
      </c>
      <c r="R4989" s="67"/>
      <c r="S4989" s="68"/>
      <c r="T4989" s="69"/>
      <c r="U4989" s="69"/>
      <c r="V4989" s="69"/>
      <c r="W4989" s="69"/>
      <c r="X4989" s="69"/>
      <c r="Y4989" s="35"/>
      <c r="Z4989" s="35" t="s">
        <v>28391</v>
      </c>
      <c r="AA4989" s="36">
        <v>1</v>
      </c>
      <c r="AB4989" s="35" t="s">
        <v>27</v>
      </c>
      <c r="AC4989" s="35" t="str">
        <f>+IF(Tabla1[[#This Row],[STK]]="no","Sin STK", "STK disponible")</f>
        <v>Sin STK</v>
      </c>
      <c r="AD4989" s="35">
        <f>+I4989*J4989</f>
        <v>0</v>
      </c>
      <c r="AE4989" s="35">
        <f>+I4989*K4989</f>
        <v>0</v>
      </c>
      <c r="AF4989" s="36">
        <f>IF(Tabla1[[#This Row],[ref pack]]=1,Tabla1[[#This Row],[Pedido]],LCM(Tabla1[[#This Row],[MC VIEJO]],Tabla1[[#This Row],[Pedido]]))</f>
        <v>1</v>
      </c>
      <c r="AG4989" s="36">
        <f>+VLOOKUP(Tabla1[[#This Row],[Artículo]],'.'!$B$2:$D$11481,3,)</f>
        <v>1</v>
      </c>
      <c r="AH4989" s="37" t="str">
        <f>+IFERROR(SEARCH("pack",Tabla1[[#This Row],[PACK]]),"")</f>
        <v/>
      </c>
    </row>
    <row r="4990" spans="1:34" ht="24" customHeight="1" x14ac:dyDescent="0.2">
      <c r="A4990" s="50" t="s">
        <v>8807</v>
      </c>
      <c r="B4990" s="60" t="s">
        <v>9562</v>
      </c>
      <c r="C4990" s="61" t="s">
        <v>9563</v>
      </c>
      <c r="D4990" s="52" t="s">
        <v>27</v>
      </c>
      <c r="E4990" s="53">
        <v>22358.83</v>
      </c>
      <c r="F4990" s="23" t="str">
        <f>+IFERROR(VLOOKUP(Tabla1[[#This Row],[Artículo]],'..'!$B$2:$D$569000,3,),"")</f>
        <v/>
      </c>
      <c r="G4990" s="24" t="str">
        <f>IF(H4990=AF4990,"", "Error MC")</f>
        <v>Error MC</v>
      </c>
      <c r="H4990" s="62"/>
      <c r="I4990" s="54">
        <f>+Tabla1[[#This Row],[MC]]*Tabla1[[#This Row],[Pedido]]*Tabla1[[#This Row],[PVC ]]</f>
        <v>0</v>
      </c>
      <c r="J4990" s="26">
        <v>0.21</v>
      </c>
      <c r="K4990" s="63"/>
      <c r="L4990" s="28" t="s">
        <v>17</v>
      </c>
      <c r="M4990" s="53">
        <v>39228.563000000002</v>
      </c>
      <c r="N4990" s="64" t="str">
        <f>+IF(Tabla1[[#This Row],[F PMPI]]="SÍ","No","Sí")</f>
        <v>Sí</v>
      </c>
      <c r="O4990" s="65">
        <f>+Tabla1[[#This Row],[PVL]]*1.055</f>
        <v>41386.133965000001</v>
      </c>
      <c r="P4990" s="65">
        <f>+Tabla1[[#This Row],[PVL]]*1.43</f>
        <v>56096.845090000003</v>
      </c>
      <c r="Q4990" s="66" t="str">
        <f>+HYPERLINK(Tabla1[[#This Row],[PAG]])</f>
        <v>https://todomusica.com.ar/productos-sin-categorias-de-netsuite/9376-zp10s.html</v>
      </c>
      <c r="R4990" s="67"/>
      <c r="S4990" s="68"/>
      <c r="T4990" s="69"/>
      <c r="U4990" s="69"/>
      <c r="V4990" s="69"/>
      <c r="W4990" s="69"/>
      <c r="X4990" s="69"/>
      <c r="Y4990" s="35"/>
      <c r="Z4990" s="35" t="s">
        <v>28392</v>
      </c>
      <c r="AA4990" s="36">
        <v>1</v>
      </c>
      <c r="AB4990" s="35" t="s">
        <v>27</v>
      </c>
      <c r="AC4990" s="35" t="str">
        <f>+IF(Tabla1[[#This Row],[STK]]="no","Sin STK", "STK disponible")</f>
        <v>Sin STK</v>
      </c>
      <c r="AD4990" s="35">
        <f>+I4990*J4990</f>
        <v>0</v>
      </c>
      <c r="AE4990" s="35">
        <f>+I4990*K4990</f>
        <v>0</v>
      </c>
      <c r="AF4990" s="36">
        <f>IF(Tabla1[[#This Row],[ref pack]]=1,Tabla1[[#This Row],[Pedido]],LCM(Tabla1[[#This Row],[MC VIEJO]],Tabla1[[#This Row],[Pedido]]))</f>
        <v>1</v>
      </c>
      <c r="AG4990" s="36">
        <f>+VLOOKUP(Tabla1[[#This Row],[Artículo]],'.'!$B$2:$D$11481,3,)</f>
        <v>1</v>
      </c>
      <c r="AH4990" s="37" t="str">
        <f>+IFERROR(SEARCH("pack",Tabla1[[#This Row],[PACK]]),"")</f>
        <v/>
      </c>
    </row>
    <row r="4991" spans="1:34" ht="24" customHeight="1" x14ac:dyDescent="0.2">
      <c r="A4991" s="50" t="s">
        <v>8807</v>
      </c>
      <c r="B4991" s="60" t="s">
        <v>9564</v>
      </c>
      <c r="C4991" s="61" t="s">
        <v>9565</v>
      </c>
      <c r="D4991" s="52" t="s">
        <v>27</v>
      </c>
      <c r="E4991" s="53">
        <v>151525.81</v>
      </c>
      <c r="F4991" s="23" t="str">
        <f>+IFERROR(VLOOKUP(Tabla1[[#This Row],[Artículo]],'..'!$B$2:$D$569000,3,),"")</f>
        <v/>
      </c>
      <c r="G4991" s="24" t="str">
        <f>IF(H4991=AF4991,"", "Error MC")</f>
        <v>Error MC</v>
      </c>
      <c r="H4991" s="62"/>
      <c r="I4991" s="54">
        <f>+Tabla1[[#This Row],[MC]]*Tabla1[[#This Row],[Pedido]]*Tabla1[[#This Row],[PVC ]]</f>
        <v>0</v>
      </c>
      <c r="J4991" s="26">
        <v>0.21</v>
      </c>
      <c r="K4991" s="63"/>
      <c r="L4991" s="28" t="s">
        <v>17</v>
      </c>
      <c r="M4991" s="53">
        <v>265852.02799999999</v>
      </c>
      <c r="N4991" s="64" t="str">
        <f>+IF(Tabla1[[#This Row],[F PMPI]]="SÍ","No","Sí")</f>
        <v>Sí</v>
      </c>
      <c r="O4991" s="65">
        <f>+Tabla1[[#This Row],[PVL]]*1.055</f>
        <v>280473.88953999995</v>
      </c>
      <c r="P4991" s="65">
        <f>+Tabla1[[#This Row],[PVL]]*1.43</f>
        <v>380168.40003999998</v>
      </c>
      <c r="Q4991" s="66" t="str">
        <f>+HYPERLINK(Tabla1[[#This Row],[PAG]])</f>
        <v>https://todomusica.com.ar/platillos/9711-zp1316.html</v>
      </c>
      <c r="R4991" s="67"/>
      <c r="S4991" s="68"/>
      <c r="T4991" s="69"/>
      <c r="U4991" s="69"/>
      <c r="V4991" s="69"/>
      <c r="W4991" s="69"/>
      <c r="X4991" s="69"/>
      <c r="Y4991" s="35"/>
      <c r="Z4991" s="35" t="s">
        <v>28393</v>
      </c>
      <c r="AA4991" s="36">
        <v>1</v>
      </c>
      <c r="AB4991" s="35" t="s">
        <v>27</v>
      </c>
      <c r="AC4991" s="35" t="str">
        <f>+IF(Tabla1[[#This Row],[STK]]="no","Sin STK", "STK disponible")</f>
        <v>Sin STK</v>
      </c>
      <c r="AD4991" s="35">
        <f>+I4991*J4991</f>
        <v>0</v>
      </c>
      <c r="AE4991" s="35">
        <f>+I4991*K4991</f>
        <v>0</v>
      </c>
      <c r="AF4991" s="36">
        <f>IF(Tabla1[[#This Row],[ref pack]]=1,Tabla1[[#This Row],[Pedido]],LCM(Tabla1[[#This Row],[MC VIEJO]],Tabla1[[#This Row],[Pedido]]))</f>
        <v>1</v>
      </c>
      <c r="AG4991" s="36">
        <f>+VLOOKUP(Tabla1[[#This Row],[Artículo]],'.'!$B$2:$D$11481,3,)</f>
        <v>1</v>
      </c>
      <c r="AH4991" s="37" t="str">
        <f>+IFERROR(SEARCH("pack",Tabla1[[#This Row],[PACK]]),"")</f>
        <v/>
      </c>
    </row>
    <row r="4992" spans="1:34" ht="24" customHeight="1" x14ac:dyDescent="0.2">
      <c r="A4992" s="50" t="s">
        <v>8807</v>
      </c>
      <c r="B4992" s="60" t="s">
        <v>9566</v>
      </c>
      <c r="C4992" s="61" t="s">
        <v>9567</v>
      </c>
      <c r="D4992" s="52" t="s">
        <v>9842</v>
      </c>
      <c r="E4992" s="53">
        <v>116525.49</v>
      </c>
      <c r="F4992" s="23" t="str">
        <f>+IFERROR(VLOOKUP(Tabla1[[#This Row],[Artículo]],'..'!$B$2:$D$569000,3,),"")</f>
        <v/>
      </c>
      <c r="G4992" s="24" t="str">
        <f>IF(H4992=AF4992,"", "Error MC")</f>
        <v>Error MC</v>
      </c>
      <c r="H4992" s="62"/>
      <c r="I4992" s="54">
        <f>+Tabla1[[#This Row],[MC]]*Tabla1[[#This Row],[Pedido]]*Tabla1[[#This Row],[PVC ]]</f>
        <v>0</v>
      </c>
      <c r="J4992" s="26">
        <v>0.21</v>
      </c>
      <c r="K4992" s="63"/>
      <c r="L4992" s="28" t="s">
        <v>17</v>
      </c>
      <c r="M4992" s="53">
        <v>204443.97200000001</v>
      </c>
      <c r="N4992" s="64" t="str">
        <f>+IF(Tabla1[[#This Row],[F PMPI]]="SÍ","No","Sí")</f>
        <v>Sí</v>
      </c>
      <c r="O4992" s="65">
        <f>+Tabla1[[#This Row],[PVL]]*1.055</f>
        <v>215688.39046</v>
      </c>
      <c r="P4992" s="65">
        <f>+Tabla1[[#This Row],[PVL]]*1.43</f>
        <v>292354.87995999999</v>
      </c>
      <c r="Q4992" s="66" t="str">
        <f>+HYPERLINK(Tabla1[[#This Row],[PAG]])</f>
        <v>https://todomusica.com.ar/productos-sin-categorias-de-netsuite/9378-zp14pr.html</v>
      </c>
      <c r="R4992" s="67"/>
      <c r="S4992" s="68"/>
      <c r="T4992" s="69"/>
      <c r="U4992" s="69"/>
      <c r="V4992" s="69"/>
      <c r="W4992" s="69"/>
      <c r="X4992" s="69"/>
      <c r="Y4992" s="35"/>
      <c r="Z4992" s="35" t="s">
        <v>28394</v>
      </c>
      <c r="AA4992" s="36">
        <v>1</v>
      </c>
      <c r="AB4992" s="35" t="s">
        <v>27</v>
      </c>
      <c r="AC4992" s="35" t="str">
        <f>+IF(Tabla1[[#This Row],[STK]]="no","Sin STK", "STK disponible")</f>
        <v>STK disponible</v>
      </c>
      <c r="AD4992" s="35">
        <f>+I4992*J4992</f>
        <v>0</v>
      </c>
      <c r="AE4992" s="35">
        <f>+I4992*K4992</f>
        <v>0</v>
      </c>
      <c r="AF4992" s="36">
        <f>IF(Tabla1[[#This Row],[ref pack]]=1,Tabla1[[#This Row],[Pedido]],LCM(Tabla1[[#This Row],[MC VIEJO]],Tabla1[[#This Row],[Pedido]]))</f>
        <v>1</v>
      </c>
      <c r="AG4992" s="36">
        <f>+VLOOKUP(Tabla1[[#This Row],[Artículo]],'.'!$B$2:$D$11481,3,)</f>
        <v>1</v>
      </c>
      <c r="AH4992" s="37" t="str">
        <f>+IFERROR(SEARCH("pack",Tabla1[[#This Row],[PACK]]),"")</f>
        <v/>
      </c>
    </row>
    <row r="4993" spans="1:34" ht="24" customHeight="1" x14ac:dyDescent="0.2">
      <c r="A4993" s="50" t="s">
        <v>8807</v>
      </c>
      <c r="B4993" s="60" t="s">
        <v>9568</v>
      </c>
      <c r="C4993" s="61" t="s">
        <v>9569</v>
      </c>
      <c r="D4993" s="52" t="s">
        <v>27</v>
      </c>
      <c r="E4993" s="53">
        <v>194322.16</v>
      </c>
      <c r="F4993" s="23" t="str">
        <f>+IFERROR(VLOOKUP(Tabla1[[#This Row],[Artículo]],'..'!$B$2:$D$569000,3,),"")</f>
        <v/>
      </c>
      <c r="G4993" s="24" t="str">
        <f>IF(H4993=AF4993,"", "Error MC")</f>
        <v>Error MC</v>
      </c>
      <c r="H4993" s="62"/>
      <c r="I4993" s="54">
        <f>+Tabla1[[#This Row],[MC]]*Tabla1[[#This Row],[Pedido]]*Tabla1[[#This Row],[PVC ]]</f>
        <v>0</v>
      </c>
      <c r="J4993" s="26">
        <v>0.21</v>
      </c>
      <c r="K4993" s="63"/>
      <c r="L4993" s="28" t="s">
        <v>17</v>
      </c>
      <c r="M4993" s="53">
        <v>340938.22700000001</v>
      </c>
      <c r="N4993" s="64" t="str">
        <f>+IF(Tabla1[[#This Row],[F PMPI]]="SÍ","No","Sí")</f>
        <v>Sí</v>
      </c>
      <c r="O4993" s="65">
        <f>+Tabla1[[#This Row],[PVL]]*1.055</f>
        <v>359689.82948499999</v>
      </c>
      <c r="P4993" s="65">
        <f>+Tabla1[[#This Row],[PVL]]*1.43</f>
        <v>487541.66460999998</v>
      </c>
      <c r="Q4993" s="66" t="str">
        <f>+HYPERLINK(Tabla1[[#This Row],[PAG]])</f>
        <v>https://todomusica.com.ar/platillos/9712-zp1418.html</v>
      </c>
      <c r="R4993" s="67"/>
      <c r="S4993" s="68"/>
      <c r="T4993" s="69"/>
      <c r="U4993" s="69"/>
      <c r="V4993" s="69"/>
      <c r="W4993" s="69"/>
      <c r="X4993" s="69"/>
      <c r="Y4993" s="35"/>
      <c r="Z4993" s="35" t="s">
        <v>28395</v>
      </c>
      <c r="AA4993" s="36">
        <v>1</v>
      </c>
      <c r="AB4993" s="35" t="s">
        <v>27</v>
      </c>
      <c r="AC4993" s="35" t="str">
        <f>+IF(Tabla1[[#This Row],[STK]]="no","Sin STK", "STK disponible")</f>
        <v>Sin STK</v>
      </c>
      <c r="AD4993" s="35">
        <f>+I4993*J4993</f>
        <v>0</v>
      </c>
      <c r="AE4993" s="35">
        <f>+I4993*K4993</f>
        <v>0</v>
      </c>
      <c r="AF4993" s="36">
        <f>IF(Tabla1[[#This Row],[ref pack]]=1,Tabla1[[#This Row],[Pedido]],LCM(Tabla1[[#This Row],[MC VIEJO]],Tabla1[[#This Row],[Pedido]]))</f>
        <v>1</v>
      </c>
      <c r="AG4993" s="36">
        <f>+VLOOKUP(Tabla1[[#This Row],[Artículo]],'.'!$B$2:$D$11481,3,)</f>
        <v>1</v>
      </c>
      <c r="AH4993" s="37" t="str">
        <f>+IFERROR(SEARCH("pack",Tabla1[[#This Row],[PACK]]),"")</f>
        <v/>
      </c>
    </row>
    <row r="4994" spans="1:34" ht="24" customHeight="1" x14ac:dyDescent="0.2">
      <c r="A4994" s="50" t="s">
        <v>8807</v>
      </c>
      <c r="B4994" s="60" t="s">
        <v>24277</v>
      </c>
      <c r="C4994" s="61" t="s">
        <v>24278</v>
      </c>
      <c r="D4994" s="52" t="s">
        <v>9842</v>
      </c>
      <c r="E4994" s="53">
        <v>150890.85</v>
      </c>
      <c r="F4994" s="23" t="str">
        <f>+IFERROR(VLOOKUP(Tabla1[[#This Row],[Artículo]],'..'!$B$2:$D$569000,3,),"")</f>
        <v/>
      </c>
      <c r="G4994" s="24" t="e">
        <f>IF(H4994=AF4994,"", "Error MC")</f>
        <v>#N/A</v>
      </c>
      <c r="H4994" s="62"/>
      <c r="I4994" s="54">
        <f>+Tabla1[[#This Row],[MC]]*Tabla1[[#This Row],[Pedido]]*Tabla1[[#This Row],[PVC ]]</f>
        <v>0</v>
      </c>
      <c r="J4994" s="26">
        <v>0.21</v>
      </c>
      <c r="K4994" s="63"/>
      <c r="L4994" s="28" t="s">
        <v>17</v>
      </c>
      <c r="M4994" s="53">
        <v>264737.99300000002</v>
      </c>
      <c r="N4994" s="64" t="str">
        <f>+IF(Tabla1[[#This Row],[F PMPI]]="SÍ","No","Sí")</f>
        <v>Sí</v>
      </c>
      <c r="O4994" s="65">
        <f>+Tabla1[[#This Row],[PVL]]*1.055</f>
        <v>279298.58261500002</v>
      </c>
      <c r="P4994" s="65">
        <f>+Tabla1[[#This Row],[PVL]]*1.43</f>
        <v>378575.32999</v>
      </c>
      <c r="Q4994" s="66" t="str">
        <f>+HYPERLINK(Tabla1[[#This Row],[PAG]])</f>
        <v/>
      </c>
      <c r="R4994" s="67"/>
      <c r="S4994" s="68"/>
      <c r="T4994" s="69"/>
      <c r="U4994" s="69"/>
      <c r="V4994" s="69"/>
      <c r="W4994" s="69"/>
      <c r="X4994" s="69"/>
      <c r="Y4994" s="35"/>
      <c r="Z4994" s="35" t="s">
        <v>65</v>
      </c>
      <c r="AA4994" s="36">
        <v>1</v>
      </c>
      <c r="AB4994" s="35" t="s">
        <v>27</v>
      </c>
      <c r="AC4994" s="35" t="str">
        <f>+IF(Tabla1[[#This Row],[STK]]="no","Sin STK", "STK disponible")</f>
        <v>STK disponible</v>
      </c>
      <c r="AD4994" s="35">
        <f>+I4994*J4994</f>
        <v>0</v>
      </c>
      <c r="AE4994" s="35">
        <f>+I4994*K4994</f>
        <v>0</v>
      </c>
      <c r="AF4994" s="36" t="e">
        <f>IF(Tabla1[[#This Row],[ref pack]]=1,Tabla1[[#This Row],[Pedido]],LCM(Tabla1[[#This Row],[MC VIEJO]],Tabla1[[#This Row],[Pedido]]))</f>
        <v>#N/A</v>
      </c>
      <c r="AG4994" s="36" t="e">
        <f>+VLOOKUP(Tabla1[[#This Row],[Artículo]],'.'!$B$2:$D$11481,3,)</f>
        <v>#N/A</v>
      </c>
      <c r="AH4994" s="37" t="str">
        <f>+IFERROR(SEARCH("pack",Tabla1[[#This Row],[PACK]]),"")</f>
        <v/>
      </c>
    </row>
    <row r="4995" spans="1:34" ht="24" customHeight="1" x14ac:dyDescent="0.2">
      <c r="A4995" s="50" t="s">
        <v>8807</v>
      </c>
      <c r="B4995" s="60" t="s">
        <v>9570</v>
      </c>
      <c r="C4995" s="61" t="s">
        <v>9571</v>
      </c>
      <c r="D4995" s="52" t="s">
        <v>27</v>
      </c>
      <c r="E4995" s="53">
        <v>73241.75</v>
      </c>
      <c r="F4995" s="23" t="str">
        <f>+IFERROR(VLOOKUP(Tabla1[[#This Row],[Artículo]],'..'!$B$2:$D$569000,3,),"")</f>
        <v/>
      </c>
      <c r="G4995" s="24" t="str">
        <f>IF(H4995=AF4995,"", "Error MC")</f>
        <v>Error MC</v>
      </c>
      <c r="H4995" s="62"/>
      <c r="I4995" s="54">
        <f>+Tabla1[[#This Row],[MC]]*Tabla1[[#This Row],[Pedido]]*Tabla1[[#This Row],[PVC ]]</f>
        <v>0</v>
      </c>
      <c r="J4995" s="26">
        <v>0.21</v>
      </c>
      <c r="K4995" s="63"/>
      <c r="L4995" s="28" t="s">
        <v>17</v>
      </c>
      <c r="M4995" s="53">
        <v>128502.65300000001</v>
      </c>
      <c r="N4995" s="64" t="str">
        <f>+IF(Tabla1[[#This Row],[F PMPI]]="SÍ","No","Sí")</f>
        <v>Sí</v>
      </c>
      <c r="O4995" s="65">
        <f>+Tabla1[[#This Row],[PVL]]*1.055</f>
        <v>135570.29891499999</v>
      </c>
      <c r="P4995" s="65">
        <f>+Tabla1[[#This Row],[PVL]]*1.43</f>
        <v>183758.79379</v>
      </c>
      <c r="Q4995" s="66" t="str">
        <f>+HYPERLINK(Tabla1[[#This Row],[PAG]])</f>
        <v>https://todomusica.com.ar/productos-sin-categorias-de-netsuite/9379-zp16c.html</v>
      </c>
      <c r="R4995" s="67"/>
      <c r="S4995" s="68"/>
      <c r="T4995" s="69"/>
      <c r="U4995" s="69"/>
      <c r="V4995" s="69"/>
      <c r="W4995" s="69"/>
      <c r="X4995" s="69"/>
      <c r="Y4995" s="35"/>
      <c r="Z4995" s="35" t="s">
        <v>28396</v>
      </c>
      <c r="AA4995" s="36">
        <v>1</v>
      </c>
      <c r="AB4995" s="35" t="s">
        <v>27</v>
      </c>
      <c r="AC4995" s="35" t="str">
        <f>+IF(Tabla1[[#This Row],[STK]]="no","Sin STK", "STK disponible")</f>
        <v>Sin STK</v>
      </c>
      <c r="AD4995" s="35">
        <f>+I4995*J4995</f>
        <v>0</v>
      </c>
      <c r="AE4995" s="35">
        <f>+I4995*K4995</f>
        <v>0</v>
      </c>
      <c r="AF4995" s="36">
        <f>IF(Tabla1[[#This Row],[ref pack]]=1,Tabla1[[#This Row],[Pedido]],LCM(Tabla1[[#This Row],[MC VIEJO]],Tabla1[[#This Row],[Pedido]]))</f>
        <v>1</v>
      </c>
      <c r="AG4995" s="36">
        <f>+VLOOKUP(Tabla1[[#This Row],[Artículo]],'.'!$B$2:$D$11481,3,)</f>
        <v>1</v>
      </c>
      <c r="AH4995" s="37" t="str">
        <f>+IFERROR(SEARCH("pack",Tabla1[[#This Row],[PACK]]),"")</f>
        <v/>
      </c>
    </row>
    <row r="4996" spans="1:34" ht="24" customHeight="1" x14ac:dyDescent="0.2">
      <c r="A4996" s="50" t="s">
        <v>8807</v>
      </c>
      <c r="B4996" s="60" t="s">
        <v>9572</v>
      </c>
      <c r="C4996" s="61" t="s">
        <v>9573</v>
      </c>
      <c r="D4996" s="52" t="s">
        <v>27</v>
      </c>
      <c r="E4996" s="53">
        <v>98151.9</v>
      </c>
      <c r="F4996" s="23" t="str">
        <f>+IFERROR(VLOOKUP(Tabla1[[#This Row],[Artículo]],'..'!$B$2:$D$569000,3,),"")</f>
        <v/>
      </c>
      <c r="G4996" s="24" t="str">
        <f>IF(H4996=AF4996,"", "Error MC")</f>
        <v>Error MC</v>
      </c>
      <c r="H4996" s="62"/>
      <c r="I4996" s="54">
        <f>+Tabla1[[#This Row],[MC]]*Tabla1[[#This Row],[Pedido]]*Tabla1[[#This Row],[PVC ]]</f>
        <v>0</v>
      </c>
      <c r="J4996" s="26">
        <v>0.21</v>
      </c>
      <c r="K4996" s="63"/>
      <c r="L4996" s="28" t="s">
        <v>17</v>
      </c>
      <c r="M4996" s="53">
        <v>172207.51500000001</v>
      </c>
      <c r="N4996" s="64" t="str">
        <f>+IF(Tabla1[[#This Row],[F PMPI]]="SÍ","No","Sí")</f>
        <v>Sí</v>
      </c>
      <c r="O4996" s="65">
        <f>+Tabla1[[#This Row],[PVL]]*1.055</f>
        <v>181678.92832500002</v>
      </c>
      <c r="P4996" s="65">
        <f>+Tabla1[[#This Row],[PVL]]*1.43</f>
        <v>246256.74645000001</v>
      </c>
      <c r="Q4996" s="66" t="str">
        <f>+HYPERLINK(Tabla1[[#This Row],[PAG]])</f>
        <v>https://todomusica.com.ar/productos-sin-categorias-de-netsuite/9377-zp18ch.html</v>
      </c>
      <c r="R4996" s="67"/>
      <c r="S4996" s="68"/>
      <c r="T4996" s="69"/>
      <c r="U4996" s="69"/>
      <c r="V4996" s="69"/>
      <c r="W4996" s="69"/>
      <c r="X4996" s="69"/>
      <c r="Y4996" s="35"/>
      <c r="Z4996" s="35" t="s">
        <v>28397</v>
      </c>
      <c r="AA4996" s="36">
        <v>1</v>
      </c>
      <c r="AB4996" s="35" t="s">
        <v>27</v>
      </c>
      <c r="AC4996" s="35" t="str">
        <f>+IF(Tabla1[[#This Row],[STK]]="no","Sin STK", "STK disponible")</f>
        <v>Sin STK</v>
      </c>
      <c r="AD4996" s="35">
        <f>+I4996*J4996</f>
        <v>0</v>
      </c>
      <c r="AE4996" s="35">
        <f>+I4996*K4996</f>
        <v>0</v>
      </c>
      <c r="AF4996" s="36">
        <f>IF(Tabla1[[#This Row],[ref pack]]=1,Tabla1[[#This Row],[Pedido]],LCM(Tabla1[[#This Row],[MC VIEJO]],Tabla1[[#This Row],[Pedido]]))</f>
        <v>1</v>
      </c>
      <c r="AG4996" s="36">
        <f>+VLOOKUP(Tabla1[[#This Row],[Artículo]],'.'!$B$2:$D$11481,3,)</f>
        <v>1</v>
      </c>
      <c r="AH4996" s="37" t="str">
        <f>+IFERROR(SEARCH("pack",Tabla1[[#This Row],[PACK]]),"")</f>
        <v/>
      </c>
    </row>
    <row r="4997" spans="1:34" ht="24" customHeight="1" x14ac:dyDescent="0.2">
      <c r="A4997" s="50" t="s">
        <v>8807</v>
      </c>
      <c r="B4997" s="60" t="s">
        <v>9574</v>
      </c>
      <c r="C4997" s="61" t="s">
        <v>9575</v>
      </c>
      <c r="D4997" s="52" t="s">
        <v>9842</v>
      </c>
      <c r="E4997" s="53">
        <v>98151.9</v>
      </c>
      <c r="F4997" s="23" t="str">
        <f>+IFERROR(VLOOKUP(Tabla1[[#This Row],[Artículo]],'..'!$B$2:$D$569000,3,),"")</f>
        <v/>
      </c>
      <c r="G4997" s="24" t="str">
        <f>IF(H4997=AF4997,"", "Error MC")</f>
        <v>Error MC</v>
      </c>
      <c r="H4997" s="62"/>
      <c r="I4997" s="54">
        <f>+Tabla1[[#This Row],[MC]]*Tabla1[[#This Row],[Pedido]]*Tabla1[[#This Row],[PVC ]]</f>
        <v>0</v>
      </c>
      <c r="J4997" s="26">
        <v>0.21</v>
      </c>
      <c r="K4997" s="63"/>
      <c r="L4997" s="28" t="s">
        <v>17</v>
      </c>
      <c r="M4997" s="53">
        <v>172207.51500000001</v>
      </c>
      <c r="N4997" s="64" t="str">
        <f>+IF(Tabla1[[#This Row],[F PMPI]]="SÍ","No","Sí")</f>
        <v>Sí</v>
      </c>
      <c r="O4997" s="65">
        <f>+Tabla1[[#This Row],[PVL]]*1.055</f>
        <v>181678.92832500002</v>
      </c>
      <c r="P4997" s="65">
        <f>+Tabla1[[#This Row],[PVL]]*1.43</f>
        <v>246256.74645000001</v>
      </c>
      <c r="Q4997" s="66" t="str">
        <f>+HYPERLINK(Tabla1[[#This Row],[PAG]])</f>
        <v>https://todomusica.com.ar/productos-sin-categorias-de-netsuite/9713-zp18cr.html</v>
      </c>
      <c r="R4997" s="67"/>
      <c r="S4997" s="68"/>
      <c r="T4997" s="69"/>
      <c r="U4997" s="69"/>
      <c r="V4997" s="69"/>
      <c r="W4997" s="69"/>
      <c r="X4997" s="69"/>
      <c r="Y4997" s="35"/>
      <c r="Z4997" s="35" t="s">
        <v>28398</v>
      </c>
      <c r="AA4997" s="36">
        <v>1</v>
      </c>
      <c r="AB4997" s="35" t="s">
        <v>27</v>
      </c>
      <c r="AC4997" s="35" t="str">
        <f>+IF(Tabla1[[#This Row],[STK]]="no","Sin STK", "STK disponible")</f>
        <v>STK disponible</v>
      </c>
      <c r="AD4997" s="35">
        <f>+I4997*J4997</f>
        <v>0</v>
      </c>
      <c r="AE4997" s="35">
        <f>+I4997*K4997</f>
        <v>0</v>
      </c>
      <c r="AF4997" s="36">
        <f>IF(Tabla1[[#This Row],[ref pack]]=1,Tabla1[[#This Row],[Pedido]],LCM(Tabla1[[#This Row],[MC VIEJO]],Tabla1[[#This Row],[Pedido]]))</f>
        <v>1</v>
      </c>
      <c r="AG4997" s="36">
        <f>+VLOOKUP(Tabla1[[#This Row],[Artículo]],'.'!$B$2:$D$11481,3,)</f>
        <v>1</v>
      </c>
      <c r="AH4997" s="37" t="str">
        <f>+IFERROR(SEARCH("pack",Tabla1[[#This Row],[PACK]]),"")</f>
        <v/>
      </c>
    </row>
    <row r="4998" spans="1:34" ht="24" customHeight="1" x14ac:dyDescent="0.2">
      <c r="A4998" s="50" t="s">
        <v>8807</v>
      </c>
      <c r="B4998" s="60" t="s">
        <v>9576</v>
      </c>
      <c r="C4998" s="61" t="s">
        <v>9577</v>
      </c>
      <c r="D4998" s="52" t="s">
        <v>9842</v>
      </c>
      <c r="E4998" s="53">
        <v>122045.03</v>
      </c>
      <c r="F4998" s="23" t="str">
        <f>+IFERROR(VLOOKUP(Tabla1[[#This Row],[Artículo]],'..'!$B$2:$D$569000,3,),"")</f>
        <v/>
      </c>
      <c r="G4998" s="24" t="str">
        <f>IF(H4998=AF4998,"", "Error MC")</f>
        <v>Error MC</v>
      </c>
      <c r="H4998" s="62"/>
      <c r="I4998" s="54">
        <f>+Tabla1[[#This Row],[MC]]*Tabla1[[#This Row],[Pedido]]*Tabla1[[#This Row],[PVC ]]</f>
        <v>0</v>
      </c>
      <c r="J4998" s="26">
        <v>0.21</v>
      </c>
      <c r="K4998" s="63"/>
      <c r="L4998" s="28" t="s">
        <v>17</v>
      </c>
      <c r="M4998" s="53">
        <v>214128.00099999999</v>
      </c>
      <c r="N4998" s="64" t="str">
        <f>+IF(Tabla1[[#This Row],[F PMPI]]="SÍ","No","Sí")</f>
        <v>Sí</v>
      </c>
      <c r="O4998" s="65">
        <f>+Tabla1[[#This Row],[PVL]]*1.055</f>
        <v>225905.04105499998</v>
      </c>
      <c r="P4998" s="65">
        <f>+Tabla1[[#This Row],[PVL]]*1.43</f>
        <v>306203.04142999998</v>
      </c>
      <c r="Q4998" s="66" t="str">
        <f>+HYPERLINK(Tabla1[[#This Row],[PAG]])</f>
        <v>https://todomusica.com.ar/platillos/9714-zp20r.html</v>
      </c>
      <c r="R4998" s="67"/>
      <c r="S4998" s="68"/>
      <c r="T4998" s="69"/>
      <c r="U4998" s="69"/>
      <c r="V4998" s="69"/>
      <c r="W4998" s="69"/>
      <c r="X4998" s="69"/>
      <c r="Y4998" s="35"/>
      <c r="Z4998" s="35" t="s">
        <v>28399</v>
      </c>
      <c r="AA4998" s="36">
        <v>1</v>
      </c>
      <c r="AB4998" s="35" t="s">
        <v>27</v>
      </c>
      <c r="AC4998" s="35" t="str">
        <f>+IF(Tabla1[[#This Row],[STK]]="no","Sin STK", "STK disponible")</f>
        <v>STK disponible</v>
      </c>
      <c r="AD4998" s="35">
        <f>+I4998*J4998</f>
        <v>0</v>
      </c>
      <c r="AE4998" s="35">
        <f>+I4998*K4998</f>
        <v>0</v>
      </c>
      <c r="AF4998" s="36">
        <f>IF(Tabla1[[#This Row],[ref pack]]=1,Tabla1[[#This Row],[Pedido]],LCM(Tabla1[[#This Row],[MC VIEJO]],Tabla1[[#This Row],[Pedido]]))</f>
        <v>1</v>
      </c>
      <c r="AG4998" s="36">
        <f>+VLOOKUP(Tabla1[[#This Row],[Artículo]],'.'!$B$2:$D$11481,3,)</f>
        <v>1</v>
      </c>
      <c r="AH4998" s="37" t="str">
        <f>+IFERROR(SEARCH("pack",Tabla1[[#This Row],[PACK]]),"")</f>
        <v/>
      </c>
    </row>
    <row r="4999" spans="1:34" ht="24" customHeight="1" x14ac:dyDescent="0.2">
      <c r="A4999" s="50" t="s">
        <v>8807</v>
      </c>
      <c r="B4999" s="60" t="s">
        <v>9578</v>
      </c>
      <c r="C4999" s="61" t="s">
        <v>9579</v>
      </c>
      <c r="D4999" s="52" t="s">
        <v>9841</v>
      </c>
      <c r="E4999" s="53">
        <v>267664.21000000002</v>
      </c>
      <c r="F4999" s="23" t="str">
        <f>+IFERROR(VLOOKUP(Tabla1[[#This Row],[Artículo]],'..'!$B$2:$D$569000,3,),"")</f>
        <v/>
      </c>
      <c r="G4999" s="24" t="str">
        <f>IF(H4999=AF4999,"", "Error MC")</f>
        <v>Error MC</v>
      </c>
      <c r="H4999" s="62"/>
      <c r="I4999" s="54">
        <f>+Tabla1[[#This Row],[MC]]*Tabla1[[#This Row],[Pedido]]*Tabla1[[#This Row],[PVC ]]</f>
        <v>0</v>
      </c>
      <c r="J4999" s="26">
        <v>0.21</v>
      </c>
      <c r="K4999" s="63"/>
      <c r="L4999" s="28" t="s">
        <v>17</v>
      </c>
      <c r="M4999" s="53">
        <v>469616.85100000002</v>
      </c>
      <c r="N4999" s="64" t="str">
        <f>+IF(Tabla1[[#This Row],[F PMPI]]="SÍ","No","Sí")</f>
        <v>Sí</v>
      </c>
      <c r="O4999" s="65">
        <f>+Tabla1[[#This Row],[PVL]]*1.055</f>
        <v>495445.77780500002</v>
      </c>
      <c r="P4999" s="65">
        <f>+Tabla1[[#This Row],[PVL]]*1.43</f>
        <v>671552.09693</v>
      </c>
      <c r="Q4999" s="66" t="str">
        <f>+HYPERLINK(Tabla1[[#This Row],[PAG]])</f>
        <v>https://todomusica.com.ar/platillos/9380-zp4pk.html</v>
      </c>
      <c r="R4999" s="67"/>
      <c r="S4999" s="68"/>
      <c r="T4999" s="69"/>
      <c r="U4999" s="69"/>
      <c r="V4999" s="69"/>
      <c r="W4999" s="69"/>
      <c r="X4999" s="69"/>
      <c r="Y4999" s="35"/>
      <c r="Z4999" s="35" t="s">
        <v>28400</v>
      </c>
      <c r="AA4999" s="36">
        <v>1</v>
      </c>
      <c r="AB4999" s="35" t="s">
        <v>27</v>
      </c>
      <c r="AC4999" s="35" t="str">
        <f>+IF(Tabla1[[#This Row],[STK]]="no","Sin STK", "STK disponible")</f>
        <v>STK disponible</v>
      </c>
      <c r="AD4999" s="35">
        <f>+I4999*J4999</f>
        <v>0</v>
      </c>
      <c r="AE4999" s="35">
        <f>+I4999*K4999</f>
        <v>0</v>
      </c>
      <c r="AF4999" s="36">
        <f>IF(Tabla1[[#This Row],[ref pack]]=1,Tabla1[[#This Row],[Pedido]],LCM(Tabla1[[#This Row],[MC VIEJO]],Tabla1[[#This Row],[Pedido]]))</f>
        <v>1</v>
      </c>
      <c r="AG4999" s="36">
        <f>+VLOOKUP(Tabla1[[#This Row],[Artículo]],'.'!$B$2:$D$11481,3,)</f>
        <v>1</v>
      </c>
      <c r="AH4999" s="37" t="str">
        <f>+IFERROR(SEARCH("pack",Tabla1[[#This Row],[PACK]]),"")</f>
        <v/>
      </c>
    </row>
    <row r="5000" spans="1:34" ht="24" customHeight="1" x14ac:dyDescent="0.2">
      <c r="A5000" s="50" t="s">
        <v>8807</v>
      </c>
      <c r="B5000" s="60" t="s">
        <v>9580</v>
      </c>
      <c r="C5000" s="61" t="s">
        <v>9581</v>
      </c>
      <c r="D5000" s="52" t="s">
        <v>9842</v>
      </c>
      <c r="E5000" s="53">
        <v>285189.25</v>
      </c>
      <c r="F5000" s="23" t="str">
        <f>+IFERROR(VLOOKUP(Tabla1[[#This Row],[Artículo]],'..'!$B$2:$D$569000,3,),"")</f>
        <v/>
      </c>
      <c r="G5000" s="24" t="str">
        <f>IF(H5000=AF5000,"", "Error MC")</f>
        <v>Error MC</v>
      </c>
      <c r="H5000" s="62"/>
      <c r="I5000" s="54">
        <f>+Tabla1[[#This Row],[MC]]*Tabla1[[#This Row],[Pedido]]*Tabla1[[#This Row],[PVC ]]</f>
        <v>0</v>
      </c>
      <c r="J5000" s="26">
        <v>0.21</v>
      </c>
      <c r="K5000" s="63"/>
      <c r="L5000" s="28" t="s">
        <v>17</v>
      </c>
      <c r="M5000" s="53">
        <v>500364.53600000002</v>
      </c>
      <c r="N5000" s="64" t="str">
        <f>+IF(Tabla1[[#This Row],[F PMPI]]="SÍ","No","Sí")</f>
        <v>Sí</v>
      </c>
      <c r="O5000" s="65">
        <f>+Tabla1[[#This Row],[PVL]]*1.055</f>
        <v>527884.58548000001</v>
      </c>
      <c r="P5000" s="65">
        <f>+Tabla1[[#This Row],[PVL]]*1.43</f>
        <v>715521.28648000001</v>
      </c>
      <c r="Q5000" s="66" t="str">
        <f>+HYPERLINK(Tabla1[[#This Row],[PAG]])</f>
        <v>https://todomusica.com.ar/productos-sin-categorias-de-netsuite/9375-zrcv24.html</v>
      </c>
      <c r="R5000" s="67"/>
      <c r="S5000" s="68"/>
      <c r="T5000" s="69"/>
      <c r="U5000" s="69"/>
      <c r="V5000" s="69"/>
      <c r="W5000" s="69"/>
      <c r="X5000" s="69"/>
      <c r="Y5000" s="35"/>
      <c r="Z5000" s="35" t="s">
        <v>28401</v>
      </c>
      <c r="AA5000" s="36">
        <v>1</v>
      </c>
      <c r="AB5000" s="35" t="s">
        <v>27</v>
      </c>
      <c r="AC5000" s="35" t="str">
        <f>+IF(Tabla1[[#This Row],[STK]]="no","Sin STK", "STK disponible")</f>
        <v>STK disponible</v>
      </c>
      <c r="AD5000" s="35">
        <f>+I5000*J5000</f>
        <v>0</v>
      </c>
      <c r="AE5000" s="35">
        <f>+I5000*K5000</f>
        <v>0</v>
      </c>
      <c r="AF5000" s="36">
        <f>IF(Tabla1[[#This Row],[ref pack]]=1,Tabla1[[#This Row],[Pedido]],LCM(Tabla1[[#This Row],[MC VIEJO]],Tabla1[[#This Row],[Pedido]]))</f>
        <v>1</v>
      </c>
      <c r="AG5000" s="36">
        <f>+VLOOKUP(Tabla1[[#This Row],[Artículo]],'.'!$B$2:$D$11481,3,)</f>
        <v>1</v>
      </c>
      <c r="AH5000" s="37" t="str">
        <f>+IFERROR(SEARCH("pack",Tabla1[[#This Row],[PACK]]),"")</f>
        <v/>
      </c>
    </row>
    <row r="5001" spans="1:34" ht="24" customHeight="1" x14ac:dyDescent="0.2">
      <c r="A5001" s="50" t="s">
        <v>8807</v>
      </c>
      <c r="B5001" s="60" t="s">
        <v>9582</v>
      </c>
      <c r="C5001" s="61" t="s">
        <v>9583</v>
      </c>
      <c r="D5001" s="52" t="s">
        <v>27</v>
      </c>
      <c r="E5001" s="53">
        <v>135983.65</v>
      </c>
      <c r="F5001" s="23" t="str">
        <f>+IFERROR(VLOOKUP(Tabla1[[#This Row],[Artículo]],'..'!$B$2:$D$569000,3,),"")</f>
        <v/>
      </c>
      <c r="G5001" s="24" t="str">
        <f>IF(H5001=AF5001,"", "Error MC")</f>
        <v>Error MC</v>
      </c>
      <c r="H5001" s="62"/>
      <c r="I5001" s="54">
        <f>+Tabla1[[#This Row],[MC]]*Tabla1[[#This Row],[Pedido]]*Tabla1[[#This Row],[PVC ]]</f>
        <v>0</v>
      </c>
      <c r="J5001" s="26">
        <v>0.21</v>
      </c>
      <c r="K5001" s="63"/>
      <c r="L5001" s="28" t="s">
        <v>17</v>
      </c>
      <c r="M5001" s="53">
        <v>238583.31099999999</v>
      </c>
      <c r="N5001" s="64" t="str">
        <f>+IF(Tabla1[[#This Row],[F PMPI]]="SÍ","No","Sí")</f>
        <v>Sí</v>
      </c>
      <c r="O5001" s="65">
        <f>+Tabla1[[#This Row],[PVL]]*1.055</f>
        <v>251705.39310499997</v>
      </c>
      <c r="P5001" s="65">
        <f>+Tabla1[[#This Row],[PVL]]*1.43</f>
        <v>341174.13472999999</v>
      </c>
      <c r="Q5001" s="66" t="str">
        <f>+HYPERLINK(Tabla1[[#This Row],[PAG]])</f>
        <v/>
      </c>
      <c r="R5001" s="67"/>
      <c r="S5001" s="68"/>
      <c r="T5001" s="69"/>
      <c r="U5001" s="69"/>
      <c r="V5001" s="69"/>
      <c r="W5001" s="69"/>
      <c r="X5001" s="69"/>
      <c r="Y5001" s="35"/>
      <c r="Z5001" s="35" t="s">
        <v>65</v>
      </c>
      <c r="AA5001" s="36">
        <v>1</v>
      </c>
      <c r="AB5001" s="35" t="s">
        <v>27</v>
      </c>
      <c r="AC5001" s="35" t="str">
        <f>+IF(Tabla1[[#This Row],[STK]]="no","Sin STK", "STK disponible")</f>
        <v>Sin STK</v>
      </c>
      <c r="AD5001" s="35">
        <f>+I5001*J5001</f>
        <v>0</v>
      </c>
      <c r="AE5001" s="35">
        <f>+I5001*K5001</f>
        <v>0</v>
      </c>
      <c r="AF5001" s="36">
        <f>IF(Tabla1[[#This Row],[ref pack]]=1,Tabla1[[#This Row],[Pedido]],LCM(Tabla1[[#This Row],[MC VIEJO]],Tabla1[[#This Row],[Pedido]]))</f>
        <v>1</v>
      </c>
      <c r="AG5001" s="36">
        <f>+VLOOKUP(Tabla1[[#This Row],[Artículo]],'.'!$B$2:$D$11481,3,)</f>
        <v>1</v>
      </c>
      <c r="AH5001" s="37" t="str">
        <f>+IFERROR(SEARCH("pack",Tabla1[[#This Row],[PACK]]),"")</f>
        <v/>
      </c>
    </row>
    <row r="5002" spans="1:34" ht="24" customHeight="1" x14ac:dyDescent="0.2">
      <c r="A5002" s="50" t="s">
        <v>8807</v>
      </c>
      <c r="B5002" s="60" t="s">
        <v>9584</v>
      </c>
      <c r="C5002" s="61" t="s">
        <v>9585</v>
      </c>
      <c r="D5002" s="52" t="s">
        <v>9841</v>
      </c>
      <c r="E5002" s="53">
        <v>21769.919999999998</v>
      </c>
      <c r="F5002" s="23" t="str">
        <f>+IFERROR(VLOOKUP(Tabla1[[#This Row],[Artículo]],'..'!$B$2:$D$569000,3,),"")</f>
        <v/>
      </c>
      <c r="G5002" s="24" t="str">
        <f>IF(H5002=AF5002,"", "Error MC")</f>
        <v>Error MC</v>
      </c>
      <c r="H5002" s="62"/>
      <c r="I5002" s="54">
        <f>+Tabla1[[#This Row],[MC]]*Tabla1[[#This Row],[Pedido]]*Tabla1[[#This Row],[PVC ]]</f>
        <v>0</v>
      </c>
      <c r="J5002" s="26">
        <v>0.21</v>
      </c>
      <c r="K5002" s="63"/>
      <c r="L5002" s="28" t="s">
        <v>17</v>
      </c>
      <c r="M5002" s="53">
        <v>38195.32</v>
      </c>
      <c r="N5002" s="64" t="str">
        <f>+IF(Tabla1[[#This Row],[F PMPI]]="SÍ","No","Sí")</f>
        <v>Sí</v>
      </c>
      <c r="O5002" s="65">
        <f>+Tabla1[[#This Row],[PVL]]*1.055</f>
        <v>40296.062599999997</v>
      </c>
      <c r="P5002" s="65">
        <f>+Tabla1[[#This Row],[PVL]]*1.43</f>
        <v>54619.3076</v>
      </c>
      <c r="Q5002" s="66" t="str">
        <f>+HYPERLINK(Tabla1[[#This Row],[PAG]])</f>
        <v>https://todomusica.com.ar/productos-sin-categorias-de-netsuite/6112-zsign1.html</v>
      </c>
      <c r="R5002" s="67"/>
      <c r="S5002" s="68"/>
      <c r="T5002" s="69"/>
      <c r="U5002" s="69"/>
      <c r="V5002" s="69"/>
      <c r="W5002" s="69"/>
      <c r="X5002" s="69"/>
      <c r="Y5002" s="35"/>
      <c r="Z5002" s="35" t="s">
        <v>28402</v>
      </c>
      <c r="AA5002" s="36">
        <v>1</v>
      </c>
      <c r="AB5002" s="35" t="s">
        <v>27</v>
      </c>
      <c r="AC5002" s="35" t="str">
        <f>+IF(Tabla1[[#This Row],[STK]]="no","Sin STK", "STK disponible")</f>
        <v>STK disponible</v>
      </c>
      <c r="AD5002" s="35">
        <f>+I5002*J5002</f>
        <v>0</v>
      </c>
      <c r="AE5002" s="35">
        <f>+I5002*K5002</f>
        <v>0</v>
      </c>
      <c r="AF5002" s="36">
        <f>IF(Tabla1[[#This Row],[ref pack]]=1,Tabla1[[#This Row],[Pedido]],LCM(Tabla1[[#This Row],[MC VIEJO]],Tabla1[[#This Row],[Pedido]]))</f>
        <v>1</v>
      </c>
      <c r="AG5002" s="36">
        <f>+VLOOKUP(Tabla1[[#This Row],[Artículo]],'.'!$B$2:$D$11481,3,)</f>
        <v>1</v>
      </c>
      <c r="AH5002" s="37" t="str">
        <f>+IFERROR(SEARCH("pack",Tabla1[[#This Row],[PACK]]),"")</f>
        <v/>
      </c>
    </row>
    <row r="5003" spans="1:34" ht="24" customHeight="1" x14ac:dyDescent="0.2">
      <c r="A5003" s="50" t="s">
        <v>8807</v>
      </c>
      <c r="B5003" s="60" t="s">
        <v>9586</v>
      </c>
      <c r="C5003" s="61" t="s">
        <v>9587</v>
      </c>
      <c r="D5003" s="52" t="s">
        <v>27</v>
      </c>
      <c r="E5003" s="53">
        <v>21035.62</v>
      </c>
      <c r="F5003" s="23" t="str">
        <f>+IFERROR(VLOOKUP(Tabla1[[#This Row],[Artículo]],'..'!$B$2:$D$569000,3,),"")</f>
        <v/>
      </c>
      <c r="G5003" s="24" t="str">
        <f>IF(H5003=AF5003,"", "Error MC")</f>
        <v>Error MC</v>
      </c>
      <c r="H5003" s="62"/>
      <c r="I5003" s="54">
        <f>+Tabla1[[#This Row],[MC]]*Tabla1[[#This Row],[Pedido]]*Tabla1[[#This Row],[PVC ]]</f>
        <v>0</v>
      </c>
      <c r="J5003" s="26">
        <v>0.21</v>
      </c>
      <c r="K5003" s="63"/>
      <c r="L5003" s="28" t="s">
        <v>17</v>
      </c>
      <c r="M5003" s="53">
        <v>36906.997000000003</v>
      </c>
      <c r="N5003" s="64" t="str">
        <f>+IF(Tabla1[[#This Row],[F PMPI]]="SÍ","No","Sí")</f>
        <v>Sí</v>
      </c>
      <c r="O5003" s="65">
        <f>+Tabla1[[#This Row],[PVL]]*1.055</f>
        <v>38936.881835</v>
      </c>
      <c r="P5003" s="65">
        <f>+Tabla1[[#This Row],[PVL]]*1.43</f>
        <v>52777.005710000005</v>
      </c>
      <c r="Q5003" s="66" t="str">
        <f>+HYPERLINK(Tabla1[[#This Row],[PAG]])</f>
        <v/>
      </c>
      <c r="R5003" s="67"/>
      <c r="S5003" s="68"/>
      <c r="T5003" s="69"/>
      <c r="U5003" s="69"/>
      <c r="V5003" s="69"/>
      <c r="W5003" s="69"/>
      <c r="X5003" s="69"/>
      <c r="Y5003" s="35"/>
      <c r="Z5003" s="35" t="s">
        <v>65</v>
      </c>
      <c r="AA5003" s="36">
        <v>1</v>
      </c>
      <c r="AB5003" s="35" t="s">
        <v>27</v>
      </c>
      <c r="AC5003" s="35" t="str">
        <f>+IF(Tabla1[[#This Row],[STK]]="no","Sin STK", "STK disponible")</f>
        <v>Sin STK</v>
      </c>
      <c r="AD5003" s="35">
        <f>+I5003*J5003</f>
        <v>0</v>
      </c>
      <c r="AE5003" s="35">
        <f>+I5003*K5003</f>
        <v>0</v>
      </c>
      <c r="AF5003" s="36">
        <f>IF(Tabla1[[#This Row],[ref pack]]=1,Tabla1[[#This Row],[Pedido]],LCM(Tabla1[[#This Row],[MC VIEJO]],Tabla1[[#This Row],[Pedido]]))</f>
        <v>1</v>
      </c>
      <c r="AG5003" s="36">
        <f>+VLOOKUP(Tabla1[[#This Row],[Artículo]],'.'!$B$2:$D$11481,3,)</f>
        <v>1</v>
      </c>
      <c r="AH5003" s="37" t="str">
        <f>+IFERROR(SEARCH("pack",Tabla1[[#This Row],[PACK]]),"")</f>
        <v/>
      </c>
    </row>
    <row r="5004" spans="1:34" ht="24" customHeight="1" x14ac:dyDescent="0.2">
      <c r="A5004" s="50" t="s">
        <v>8807</v>
      </c>
      <c r="B5004" s="60" t="s">
        <v>9588</v>
      </c>
      <c r="C5004" s="61" t="s">
        <v>9589</v>
      </c>
      <c r="D5004" s="52" t="s">
        <v>27</v>
      </c>
      <c r="E5004" s="53">
        <v>27948.48</v>
      </c>
      <c r="F5004" s="23" t="str">
        <f>+IFERROR(VLOOKUP(Tabla1[[#This Row],[Artículo]],'..'!$B$2:$D$569000,3,),"")</f>
        <v/>
      </c>
      <c r="G5004" s="24" t="str">
        <f>IF(H5004=AF5004,"", "Error MC")</f>
        <v>Error MC</v>
      </c>
      <c r="H5004" s="62"/>
      <c r="I5004" s="54">
        <f>+Tabla1[[#This Row],[MC]]*Tabla1[[#This Row],[Pedido]]*Tabla1[[#This Row],[PVC ]]</f>
        <v>0</v>
      </c>
      <c r="J5004" s="26">
        <v>0.21</v>
      </c>
      <c r="K5004" s="63"/>
      <c r="L5004" s="28" t="s">
        <v>17</v>
      </c>
      <c r="M5004" s="53">
        <v>49035.612999999998</v>
      </c>
      <c r="N5004" s="64" t="str">
        <f>+IF(Tabla1[[#This Row],[F PMPI]]="SÍ","No","Sí")</f>
        <v>Sí</v>
      </c>
      <c r="O5004" s="65">
        <f>+Tabla1[[#This Row],[PVL]]*1.055</f>
        <v>51732.571714999991</v>
      </c>
      <c r="P5004" s="65">
        <f>+Tabla1[[#This Row],[PVL]]*1.43</f>
        <v>70120.926589999988</v>
      </c>
      <c r="Q5004" s="66" t="str">
        <f>+HYPERLINK(Tabla1[[#This Row],[PAG]])</f>
        <v/>
      </c>
      <c r="R5004" s="67"/>
      <c r="S5004" s="68"/>
      <c r="T5004" s="69"/>
      <c r="U5004" s="69"/>
      <c r="V5004" s="69"/>
      <c r="W5004" s="69"/>
      <c r="X5004" s="69"/>
      <c r="Y5004" s="35"/>
      <c r="Z5004" s="35" t="s">
        <v>65</v>
      </c>
      <c r="AA5004" s="36">
        <v>1</v>
      </c>
      <c r="AB5004" s="35" t="s">
        <v>27</v>
      </c>
      <c r="AC5004" s="35" t="str">
        <f>+IF(Tabla1[[#This Row],[STK]]="no","Sin STK", "STK disponible")</f>
        <v>Sin STK</v>
      </c>
      <c r="AD5004" s="35">
        <f>+I5004*J5004</f>
        <v>0</v>
      </c>
      <c r="AE5004" s="35">
        <f>+I5004*K5004</f>
        <v>0</v>
      </c>
      <c r="AF5004" s="36">
        <f>IF(Tabla1[[#This Row],[ref pack]]=1,Tabla1[[#This Row],[Pedido]],LCM(Tabla1[[#This Row],[MC VIEJO]],Tabla1[[#This Row],[Pedido]]))</f>
        <v>1</v>
      </c>
      <c r="AG5004" s="36">
        <f>+VLOOKUP(Tabla1[[#This Row],[Artículo]],'.'!$B$2:$D$11481,3,)</f>
        <v>1</v>
      </c>
      <c r="AH5004" s="37" t="str">
        <f>+IFERROR(SEARCH("pack",Tabla1[[#This Row],[PACK]]),"")</f>
        <v/>
      </c>
    </row>
    <row r="5005" spans="1:34" ht="24" customHeight="1" x14ac:dyDescent="0.2">
      <c r="A5005" s="50" t="s">
        <v>8807</v>
      </c>
      <c r="B5005" s="60" t="s">
        <v>9590</v>
      </c>
      <c r="C5005" s="61" t="s">
        <v>9591</v>
      </c>
      <c r="D5005" s="52" t="s">
        <v>27</v>
      </c>
      <c r="E5005" s="53">
        <v>27948.48</v>
      </c>
      <c r="F5005" s="23" t="str">
        <f>+IFERROR(VLOOKUP(Tabla1[[#This Row],[Artículo]],'..'!$B$2:$D$569000,3,),"")</f>
        <v/>
      </c>
      <c r="G5005" s="24" t="str">
        <f>IF(H5005=AF5005,"", "Error MC")</f>
        <v>Error MC</v>
      </c>
      <c r="H5005" s="62"/>
      <c r="I5005" s="54">
        <f>+Tabla1[[#This Row],[MC]]*Tabla1[[#This Row],[Pedido]]*Tabla1[[#This Row],[PVC ]]</f>
        <v>0</v>
      </c>
      <c r="J5005" s="26">
        <v>0.21</v>
      </c>
      <c r="K5005" s="63"/>
      <c r="L5005" s="28" t="s">
        <v>17</v>
      </c>
      <c r="M5005" s="53">
        <v>49035.612999999998</v>
      </c>
      <c r="N5005" s="64" t="str">
        <f>+IF(Tabla1[[#This Row],[F PMPI]]="SÍ","No","Sí")</f>
        <v>Sí</v>
      </c>
      <c r="O5005" s="65">
        <f>+Tabla1[[#This Row],[PVL]]*1.055</f>
        <v>51732.571714999991</v>
      </c>
      <c r="P5005" s="65">
        <f>+Tabla1[[#This Row],[PVL]]*1.43</f>
        <v>70120.926589999988</v>
      </c>
      <c r="Q5005" s="66" t="str">
        <f>+HYPERLINK(Tabla1[[#This Row],[PAG]])</f>
        <v/>
      </c>
      <c r="R5005" s="67"/>
      <c r="S5005" s="68"/>
      <c r="T5005" s="69"/>
      <c r="U5005" s="69"/>
      <c r="V5005" s="69"/>
      <c r="W5005" s="69"/>
      <c r="X5005" s="69"/>
      <c r="Y5005" s="35"/>
      <c r="Z5005" s="35" t="s">
        <v>65</v>
      </c>
      <c r="AA5005" s="36">
        <v>1</v>
      </c>
      <c r="AB5005" s="35" t="s">
        <v>27</v>
      </c>
      <c r="AC5005" s="35" t="str">
        <f>+IF(Tabla1[[#This Row],[STK]]="no","Sin STK", "STK disponible")</f>
        <v>Sin STK</v>
      </c>
      <c r="AD5005" s="35">
        <f>+I5005*J5005</f>
        <v>0</v>
      </c>
      <c r="AE5005" s="35">
        <f>+I5005*K5005</f>
        <v>0</v>
      </c>
      <c r="AF5005" s="36">
        <f>IF(Tabla1[[#This Row],[ref pack]]=1,Tabla1[[#This Row],[Pedido]],LCM(Tabla1[[#This Row],[MC VIEJO]],Tabla1[[#This Row],[Pedido]]))</f>
        <v>1</v>
      </c>
      <c r="AG5005" s="36">
        <f>+VLOOKUP(Tabla1[[#This Row],[Artículo]],'.'!$B$2:$D$11481,3,)</f>
        <v>1</v>
      </c>
      <c r="AH5005" s="37" t="str">
        <f>+IFERROR(SEARCH("pack",Tabla1[[#This Row],[PACK]]),"")</f>
        <v/>
      </c>
    </row>
    <row r="5006" spans="1:34" ht="24" customHeight="1" x14ac:dyDescent="0.2">
      <c r="A5006" s="50" t="s">
        <v>8807</v>
      </c>
      <c r="B5006" s="60" t="s">
        <v>22878</v>
      </c>
      <c r="C5006" s="61" t="s">
        <v>24279</v>
      </c>
      <c r="D5006" s="52" t="s">
        <v>27</v>
      </c>
      <c r="E5006" s="53">
        <v>57116.160000000003</v>
      </c>
      <c r="F5006" s="23" t="str">
        <f>+IFERROR(VLOOKUP(Tabla1[[#This Row],[Artículo]],'..'!$B$2:$D$569000,3,),"")</f>
        <v/>
      </c>
      <c r="G5006" s="24" t="str">
        <f>IF(H5006=AF5006,"", "Error MC")</f>
        <v>Error MC</v>
      </c>
      <c r="H5006" s="62"/>
      <c r="I5006" s="54">
        <f>+Tabla1[[#This Row],[MC]]*Tabla1[[#This Row],[Pedido]]*Tabla1[[#This Row],[PVC ]]</f>
        <v>0</v>
      </c>
      <c r="J5006" s="26">
        <v>0.21</v>
      </c>
      <c r="K5006" s="63"/>
      <c r="L5006" s="28" t="s">
        <v>17</v>
      </c>
      <c r="M5006" s="53">
        <v>100210.3</v>
      </c>
      <c r="N5006" s="64" t="str">
        <f>+IF(Tabla1[[#This Row],[F PMPI]]="SÍ","No","Sí")</f>
        <v>Sí</v>
      </c>
      <c r="O5006" s="65">
        <f>+Tabla1[[#This Row],[PVL]]*1.055</f>
        <v>105721.8665</v>
      </c>
      <c r="P5006" s="65">
        <f>+Tabla1[[#This Row],[PVL]]*1.43</f>
        <v>143300.72899999999</v>
      </c>
      <c r="Q5006" s="66" t="str">
        <f>+HYPERLINK(Tabla1[[#This Row],[PAG]])</f>
        <v/>
      </c>
      <c r="R5006" s="67"/>
      <c r="S5006" s="68"/>
      <c r="T5006" s="69"/>
      <c r="U5006" s="69"/>
      <c r="V5006" s="69"/>
      <c r="W5006" s="69"/>
      <c r="X5006" s="69"/>
      <c r="Y5006" s="35"/>
      <c r="Z5006" s="35" t="s">
        <v>65</v>
      </c>
      <c r="AA5006" s="36">
        <v>1</v>
      </c>
      <c r="AB5006" s="35" t="s">
        <v>27</v>
      </c>
      <c r="AC5006" s="35" t="str">
        <f>+IF(Tabla1[[#This Row],[STK]]="no","Sin STK", "STK disponible")</f>
        <v>Sin STK</v>
      </c>
      <c r="AD5006" s="35">
        <f>+I5006*J5006</f>
        <v>0</v>
      </c>
      <c r="AE5006" s="35">
        <f>+I5006*K5006</f>
        <v>0</v>
      </c>
      <c r="AF5006" s="36">
        <f>IF(Tabla1[[#This Row],[ref pack]]=1,Tabla1[[#This Row],[Pedido]],LCM(Tabla1[[#This Row],[MC VIEJO]],Tabla1[[#This Row],[Pedido]]))</f>
        <v>1</v>
      </c>
      <c r="AG5006" s="36">
        <f>+VLOOKUP(Tabla1[[#This Row],[Artículo]],'.'!$B$2:$D$11481,3,)</f>
        <v>1</v>
      </c>
      <c r="AH5006" s="37" t="str">
        <f>+IFERROR(SEARCH("pack",Tabla1[[#This Row],[PACK]]),"")</f>
        <v/>
      </c>
    </row>
    <row r="5007" spans="1:34" ht="24" customHeight="1" x14ac:dyDescent="0.2">
      <c r="A5007" s="50" t="s">
        <v>8807</v>
      </c>
      <c r="B5007" s="60" t="s">
        <v>22880</v>
      </c>
      <c r="C5007" s="61" t="s">
        <v>24280</v>
      </c>
      <c r="D5007" s="52" t="s">
        <v>9841</v>
      </c>
      <c r="E5007" s="53">
        <v>87462.5</v>
      </c>
      <c r="F5007" s="23" t="str">
        <f>+IFERROR(VLOOKUP(Tabla1[[#This Row],[Artículo]],'..'!$B$2:$D$569000,3,),"")</f>
        <v/>
      </c>
      <c r="G5007" s="24" t="str">
        <f>IF(H5007=AF5007,"", "Error MC")</f>
        <v>Error MC</v>
      </c>
      <c r="H5007" s="62"/>
      <c r="I5007" s="54">
        <f>+Tabla1[[#This Row],[MC]]*Tabla1[[#This Row],[Pedido]]*Tabla1[[#This Row],[PVC ]]</f>
        <v>0</v>
      </c>
      <c r="J5007" s="26">
        <v>0.21</v>
      </c>
      <c r="K5007" s="63"/>
      <c r="L5007" s="28" t="s">
        <v>17</v>
      </c>
      <c r="M5007" s="53">
        <v>153452.962</v>
      </c>
      <c r="N5007" s="64" t="str">
        <f>+IF(Tabla1[[#This Row],[F PMPI]]="SÍ","No","Sí")</f>
        <v>Sí</v>
      </c>
      <c r="O5007" s="65">
        <f>+Tabla1[[#This Row],[PVL]]*1.055</f>
        <v>161892.87490999998</v>
      </c>
      <c r="P5007" s="65">
        <f>+Tabla1[[#This Row],[PVL]]*1.43</f>
        <v>219437.73565999998</v>
      </c>
      <c r="Q5007" s="66" t="str">
        <f>+HYPERLINK(Tabla1[[#This Row],[PAG]])</f>
        <v/>
      </c>
      <c r="R5007" s="67"/>
      <c r="S5007" s="68"/>
      <c r="T5007" s="69"/>
      <c r="U5007" s="69"/>
      <c r="V5007" s="69"/>
      <c r="W5007" s="69"/>
      <c r="X5007" s="69"/>
      <c r="Y5007" s="35"/>
      <c r="Z5007" s="35" t="s">
        <v>65</v>
      </c>
      <c r="AA5007" s="36">
        <v>1</v>
      </c>
      <c r="AB5007" s="35" t="s">
        <v>27</v>
      </c>
      <c r="AC5007" s="35" t="str">
        <f>+IF(Tabla1[[#This Row],[STK]]="no","Sin STK", "STK disponible")</f>
        <v>STK disponible</v>
      </c>
      <c r="AD5007" s="35">
        <f>+I5007*J5007</f>
        <v>0</v>
      </c>
      <c r="AE5007" s="35">
        <f>+I5007*K5007</f>
        <v>0</v>
      </c>
      <c r="AF5007" s="36">
        <f>IF(Tabla1[[#This Row],[ref pack]]=1,Tabla1[[#This Row],[Pedido]],LCM(Tabla1[[#This Row],[MC VIEJO]],Tabla1[[#This Row],[Pedido]]))</f>
        <v>1</v>
      </c>
      <c r="AG5007" s="36">
        <f>+VLOOKUP(Tabla1[[#This Row],[Artículo]],'.'!$B$2:$D$11481,3,)</f>
        <v>1</v>
      </c>
      <c r="AH5007" s="37" t="str">
        <f>+IFERROR(SEARCH("pack",Tabla1[[#This Row],[PACK]]),"")</f>
        <v/>
      </c>
    </row>
    <row r="5008" spans="1:34" ht="24" customHeight="1" x14ac:dyDescent="0.2">
      <c r="A5008" s="50" t="s">
        <v>8807</v>
      </c>
      <c r="B5008" s="60" t="s">
        <v>9592</v>
      </c>
      <c r="C5008" s="61" t="s">
        <v>9593</v>
      </c>
      <c r="D5008" s="52" t="s">
        <v>9842</v>
      </c>
      <c r="E5008" s="53">
        <v>107298.73</v>
      </c>
      <c r="F5008" s="23" t="str">
        <f>+IFERROR(VLOOKUP(Tabla1[[#This Row],[Artículo]],'..'!$B$2:$D$569000,3,),"")</f>
        <v/>
      </c>
      <c r="G5008" s="24" t="str">
        <f>IF(H5008=AF5008,"", "Error MC")</f>
        <v>Error MC</v>
      </c>
      <c r="H5008" s="62"/>
      <c r="I5008" s="54">
        <f>+Tabla1[[#This Row],[MC]]*Tabla1[[#This Row],[Pedido]]*Tabla1[[#This Row],[PVC ]]</f>
        <v>0</v>
      </c>
      <c r="J5008" s="26">
        <v>0.21</v>
      </c>
      <c r="K5008" s="63"/>
      <c r="L5008" s="28" t="s">
        <v>17</v>
      </c>
      <c r="M5008" s="53">
        <v>188255.62400000001</v>
      </c>
      <c r="N5008" s="64" t="str">
        <f>+IF(Tabla1[[#This Row],[F PMPI]]="SÍ","No","Sí")</f>
        <v>Sí</v>
      </c>
      <c r="O5008" s="65">
        <f>+Tabla1[[#This Row],[PVL]]*1.055</f>
        <v>198609.68332000001</v>
      </c>
      <c r="P5008" s="65">
        <f>+Tabla1[[#This Row],[PVL]]*1.43</f>
        <v>269205.54232000001</v>
      </c>
      <c r="Q5008" s="66" t="str">
        <f>+HYPERLINK(Tabla1[[#This Row],[PAG]])</f>
        <v/>
      </c>
      <c r="R5008" s="67"/>
      <c r="S5008" s="68"/>
      <c r="T5008" s="69"/>
      <c r="U5008" s="69"/>
      <c r="V5008" s="69"/>
      <c r="W5008" s="69"/>
      <c r="X5008" s="69"/>
      <c r="Y5008" s="35"/>
      <c r="Z5008" s="35" t="s">
        <v>65</v>
      </c>
      <c r="AA5008" s="36">
        <v>1</v>
      </c>
      <c r="AB5008" s="35" t="s">
        <v>27</v>
      </c>
      <c r="AC5008" s="35" t="str">
        <f>+IF(Tabla1[[#This Row],[STK]]="no","Sin STK", "STK disponible")</f>
        <v>STK disponible</v>
      </c>
      <c r="AD5008" s="35">
        <f>+I5008*J5008</f>
        <v>0</v>
      </c>
      <c r="AE5008" s="35">
        <f>+I5008*K5008</f>
        <v>0</v>
      </c>
      <c r="AF5008" s="36">
        <f>IF(Tabla1[[#This Row],[ref pack]]=1,Tabla1[[#This Row],[Pedido]],LCM(Tabla1[[#This Row],[MC VIEJO]],Tabla1[[#This Row],[Pedido]]))</f>
        <v>1</v>
      </c>
      <c r="AG5008" s="36">
        <f>+VLOOKUP(Tabla1[[#This Row],[Artículo]],'.'!$B$2:$D$11481,3,)</f>
        <v>1</v>
      </c>
      <c r="AH5008" s="37" t="str">
        <f>+IFERROR(SEARCH("pack",Tabla1[[#This Row],[PACK]]),"")</f>
        <v/>
      </c>
    </row>
    <row r="5009" spans="1:34" ht="24" customHeight="1" x14ac:dyDescent="0.2">
      <c r="A5009" s="50" t="s">
        <v>8807</v>
      </c>
      <c r="B5009" s="60" t="s">
        <v>9594</v>
      </c>
      <c r="C5009" s="61" t="s">
        <v>9595</v>
      </c>
      <c r="D5009" s="52" t="s">
        <v>9842</v>
      </c>
      <c r="E5009" s="53">
        <v>128531.77</v>
      </c>
      <c r="F5009" s="23" t="str">
        <f>+IFERROR(VLOOKUP(Tabla1[[#This Row],[Artículo]],'..'!$B$2:$D$569000,3,),"")</f>
        <v/>
      </c>
      <c r="G5009" s="24" t="str">
        <f>IF(H5009=AF5009,"", "Error MC")</f>
        <v>Error MC</v>
      </c>
      <c r="H5009" s="62"/>
      <c r="I5009" s="54">
        <f>+Tabla1[[#This Row],[MC]]*Tabla1[[#This Row],[Pedido]]*Tabla1[[#This Row],[PVC ]]</f>
        <v>0</v>
      </c>
      <c r="J5009" s="26">
        <v>0.21</v>
      </c>
      <c r="K5009" s="63"/>
      <c r="L5009" s="28" t="s">
        <v>17</v>
      </c>
      <c r="M5009" s="53">
        <v>225508.995</v>
      </c>
      <c r="N5009" s="64" t="str">
        <f>+IF(Tabla1[[#This Row],[F PMPI]]="SÍ","No","Sí")</f>
        <v>Sí</v>
      </c>
      <c r="O5009" s="65">
        <f>+Tabla1[[#This Row],[PVL]]*1.055</f>
        <v>237911.98972499999</v>
      </c>
      <c r="P5009" s="65">
        <f>+Tabla1[[#This Row],[PVL]]*1.43</f>
        <v>322477.86284999998</v>
      </c>
      <c r="Q5009" s="66" t="str">
        <f>+HYPERLINK(Tabla1[[#This Row],[PAG]])</f>
        <v>https://todomusica.com.ar/productos-sin-categorias-de-netsuite/5728-404.html</v>
      </c>
      <c r="R5009" s="67"/>
      <c r="S5009" s="68"/>
      <c r="T5009" s="69"/>
      <c r="U5009" s="69"/>
      <c r="V5009" s="69"/>
      <c r="W5009" s="69"/>
      <c r="X5009" s="69"/>
      <c r="Y5009" s="35"/>
      <c r="Z5009" s="35" t="s">
        <v>28403</v>
      </c>
      <c r="AA5009" s="36">
        <v>1</v>
      </c>
      <c r="AB5009" s="35" t="s">
        <v>27</v>
      </c>
      <c r="AC5009" s="35" t="str">
        <f>+IF(Tabla1[[#This Row],[STK]]="no","Sin STK", "STK disponible")</f>
        <v>STK disponible</v>
      </c>
      <c r="AD5009" s="35">
        <f>+I5009*J5009</f>
        <v>0</v>
      </c>
      <c r="AE5009" s="35">
        <f>+I5009*K5009</f>
        <v>0</v>
      </c>
      <c r="AF5009" s="36">
        <f>IF(Tabla1[[#This Row],[ref pack]]=1,Tabla1[[#This Row],[Pedido]],LCM(Tabla1[[#This Row],[MC VIEJO]],Tabla1[[#This Row],[Pedido]]))</f>
        <v>1</v>
      </c>
      <c r="AG5009" s="36">
        <f>+VLOOKUP(Tabla1[[#This Row],[Artículo]],'.'!$B$2:$D$11481,3,)</f>
        <v>1</v>
      </c>
      <c r="AH5009" s="37" t="str">
        <f>+IFERROR(SEARCH("pack",Tabla1[[#This Row],[PACK]]),"")</f>
        <v/>
      </c>
    </row>
    <row r="5010" spans="1:34" ht="24" customHeight="1" x14ac:dyDescent="0.2">
      <c r="A5010" s="50" t="s">
        <v>8807</v>
      </c>
      <c r="B5010" s="60" t="s">
        <v>9596</v>
      </c>
      <c r="C5010" s="61" t="s">
        <v>9597</v>
      </c>
      <c r="D5010" s="52" t="s">
        <v>9842</v>
      </c>
      <c r="E5010" s="53">
        <v>92674.1</v>
      </c>
      <c r="F5010" s="23" t="str">
        <f>+IFERROR(VLOOKUP(Tabla1[[#This Row],[Artículo]],'..'!$B$2:$D$569000,3,),"")</f>
        <v/>
      </c>
      <c r="G5010" s="24" t="str">
        <f>IF(H5010=AF5010,"", "Error MC")</f>
        <v>Error MC</v>
      </c>
      <c r="H5010" s="62"/>
      <c r="I5010" s="54">
        <f>+Tabla1[[#This Row],[MC]]*Tabla1[[#This Row],[Pedido]]*Tabla1[[#This Row],[PVC ]]</f>
        <v>0</v>
      </c>
      <c r="J5010" s="26">
        <v>0.21</v>
      </c>
      <c r="K5010" s="63"/>
      <c r="L5010" s="28" t="s">
        <v>17</v>
      </c>
      <c r="M5010" s="53">
        <v>162596.715</v>
      </c>
      <c r="N5010" s="64" t="str">
        <f>+IF(Tabla1[[#This Row],[F PMPI]]="SÍ","No","Sí")</f>
        <v>Sí</v>
      </c>
      <c r="O5010" s="65">
        <f>+Tabla1[[#This Row],[PVL]]*1.055</f>
        <v>171539.53432499999</v>
      </c>
      <c r="P5010" s="65">
        <f>+Tabla1[[#This Row],[PVL]]*1.43</f>
        <v>232513.30244999999</v>
      </c>
      <c r="Q5010" s="66" t="str">
        <f>+HYPERLINK(Tabla1[[#This Row],[PAG]])</f>
        <v/>
      </c>
      <c r="R5010" s="67"/>
      <c r="S5010" s="68"/>
      <c r="T5010" s="69"/>
      <c r="U5010" s="69"/>
      <c r="V5010" s="69"/>
      <c r="W5010" s="69"/>
      <c r="X5010" s="69"/>
      <c r="Y5010" s="35"/>
      <c r="Z5010" s="35" t="s">
        <v>65</v>
      </c>
      <c r="AA5010" s="36">
        <v>1</v>
      </c>
      <c r="AB5010" s="35" t="s">
        <v>27</v>
      </c>
      <c r="AC5010" s="35" t="str">
        <f>+IF(Tabla1[[#This Row],[STK]]="no","Sin STK", "STK disponible")</f>
        <v>STK disponible</v>
      </c>
      <c r="AD5010" s="35">
        <f>+I5010*J5010</f>
        <v>0</v>
      </c>
      <c r="AE5010" s="35">
        <f>+I5010*K5010</f>
        <v>0</v>
      </c>
      <c r="AF5010" s="36">
        <f>IF(Tabla1[[#This Row],[ref pack]]=1,Tabla1[[#This Row],[Pedido]],LCM(Tabla1[[#This Row],[MC VIEJO]],Tabla1[[#This Row],[Pedido]]))</f>
        <v>1</v>
      </c>
      <c r="AG5010" s="36">
        <f>+VLOOKUP(Tabla1[[#This Row],[Artículo]],'.'!$B$2:$D$11481,3,)</f>
        <v>1</v>
      </c>
      <c r="AH5010" s="37" t="str">
        <f>+IFERROR(SEARCH("pack",Tabla1[[#This Row],[PACK]]),"")</f>
        <v/>
      </c>
    </row>
    <row r="5011" spans="1:34" ht="24" customHeight="1" x14ac:dyDescent="0.2">
      <c r="A5011" s="50" t="s">
        <v>8807</v>
      </c>
      <c r="B5011" s="60" t="s">
        <v>22886</v>
      </c>
      <c r="C5011" s="61" t="s">
        <v>24281</v>
      </c>
      <c r="D5011" s="52" t="s">
        <v>9841</v>
      </c>
      <c r="E5011" s="53">
        <v>15129.84</v>
      </c>
      <c r="F5011" s="23" t="str">
        <f>+IFERROR(VLOOKUP(Tabla1[[#This Row],[Artículo]],'..'!$B$2:$D$569000,3,),"")</f>
        <v/>
      </c>
      <c r="G5011" s="24" t="str">
        <f>IF(H5011=AF5011,"", "Error MC")</f>
        <v>Error MC</v>
      </c>
      <c r="H5011" s="62"/>
      <c r="I5011" s="54">
        <f>+Tabla1[[#This Row],[MC]]*Tabla1[[#This Row],[Pedido]]*Tabla1[[#This Row],[PVC ]]</f>
        <v>0</v>
      </c>
      <c r="J5011" s="26">
        <v>0.21</v>
      </c>
      <c r="K5011" s="63"/>
      <c r="L5011" s="28" t="s">
        <v>17</v>
      </c>
      <c r="M5011" s="53">
        <v>26545.307000000001</v>
      </c>
      <c r="N5011" s="64" t="str">
        <f>+IF(Tabla1[[#This Row],[F PMPI]]="SÍ","No","Sí")</f>
        <v>Sí</v>
      </c>
      <c r="O5011" s="65">
        <f>+Tabla1[[#This Row],[PVL]]*1.055</f>
        <v>28005.298885</v>
      </c>
      <c r="P5011" s="65">
        <f>+Tabla1[[#This Row],[PVL]]*1.43</f>
        <v>37959.78901</v>
      </c>
      <c r="Q5011" s="66" t="str">
        <f>+HYPERLINK(Tabla1[[#This Row],[PAG]])</f>
        <v/>
      </c>
      <c r="R5011" s="67"/>
      <c r="S5011" s="68"/>
      <c r="T5011" s="69"/>
      <c r="U5011" s="69"/>
      <c r="V5011" s="69"/>
      <c r="W5011" s="69"/>
      <c r="X5011" s="69"/>
      <c r="Y5011" s="35"/>
      <c r="Z5011" s="35" t="s">
        <v>65</v>
      </c>
      <c r="AA5011" s="36">
        <v>1</v>
      </c>
      <c r="AB5011" s="35" t="s">
        <v>27</v>
      </c>
      <c r="AC5011" s="35" t="str">
        <f>+IF(Tabla1[[#This Row],[STK]]="no","Sin STK", "STK disponible")</f>
        <v>STK disponible</v>
      </c>
      <c r="AD5011" s="35">
        <f>+I5011*J5011</f>
        <v>0</v>
      </c>
      <c r="AE5011" s="35">
        <f>+I5011*K5011</f>
        <v>0</v>
      </c>
      <c r="AF5011" s="36">
        <f>IF(Tabla1[[#This Row],[ref pack]]=1,Tabla1[[#This Row],[Pedido]],LCM(Tabla1[[#This Row],[MC VIEJO]],Tabla1[[#This Row],[Pedido]]))</f>
        <v>1</v>
      </c>
      <c r="AG5011" s="36">
        <f>+VLOOKUP(Tabla1[[#This Row],[Artículo]],'.'!$B$2:$D$11481,3,)</f>
        <v>1</v>
      </c>
      <c r="AH5011" s="37" t="str">
        <f>+IFERROR(SEARCH("pack",Tabla1[[#This Row],[PACK]]),"")</f>
        <v/>
      </c>
    </row>
    <row r="5012" spans="1:34" ht="24" customHeight="1" x14ac:dyDescent="0.2">
      <c r="A5012" s="50" t="s">
        <v>8807</v>
      </c>
      <c r="B5012" s="60" t="s">
        <v>22888</v>
      </c>
      <c r="C5012" s="61" t="s">
        <v>24282</v>
      </c>
      <c r="D5012" s="52" t="s">
        <v>9841</v>
      </c>
      <c r="E5012" s="53">
        <v>15129.84</v>
      </c>
      <c r="F5012" s="23" t="str">
        <f>+IFERROR(VLOOKUP(Tabla1[[#This Row],[Artículo]],'..'!$B$2:$D$569000,3,),"")</f>
        <v/>
      </c>
      <c r="G5012" s="24" t="str">
        <f>IF(H5012=AF5012,"", "Error MC")</f>
        <v>Error MC</v>
      </c>
      <c r="H5012" s="62"/>
      <c r="I5012" s="54">
        <f>+Tabla1[[#This Row],[MC]]*Tabla1[[#This Row],[Pedido]]*Tabla1[[#This Row],[PVC ]]</f>
        <v>0</v>
      </c>
      <c r="J5012" s="26">
        <v>0.21</v>
      </c>
      <c r="K5012" s="63"/>
      <c r="L5012" s="28" t="s">
        <v>17</v>
      </c>
      <c r="M5012" s="53">
        <v>26545.307000000001</v>
      </c>
      <c r="N5012" s="64" t="str">
        <f>+IF(Tabla1[[#This Row],[F PMPI]]="SÍ","No","Sí")</f>
        <v>Sí</v>
      </c>
      <c r="O5012" s="65">
        <f>+Tabla1[[#This Row],[PVL]]*1.055</f>
        <v>28005.298885</v>
      </c>
      <c r="P5012" s="65">
        <f>+Tabla1[[#This Row],[PVL]]*1.43</f>
        <v>37959.78901</v>
      </c>
      <c r="Q5012" s="66" t="str">
        <f>+HYPERLINK(Tabla1[[#This Row],[PAG]])</f>
        <v/>
      </c>
      <c r="R5012" s="67"/>
      <c r="S5012" s="68"/>
      <c r="T5012" s="69"/>
      <c r="U5012" s="69"/>
      <c r="V5012" s="69"/>
      <c r="W5012" s="69"/>
      <c r="X5012" s="69"/>
      <c r="Y5012" s="35"/>
      <c r="Z5012" s="35" t="s">
        <v>65</v>
      </c>
      <c r="AA5012" s="36">
        <v>1</v>
      </c>
      <c r="AB5012" s="35" t="s">
        <v>27</v>
      </c>
      <c r="AC5012" s="35" t="str">
        <f>+IF(Tabla1[[#This Row],[STK]]="no","Sin STK", "STK disponible")</f>
        <v>STK disponible</v>
      </c>
      <c r="AD5012" s="35">
        <f>+I5012*J5012</f>
        <v>0</v>
      </c>
      <c r="AE5012" s="35">
        <f>+I5012*K5012</f>
        <v>0</v>
      </c>
      <c r="AF5012" s="36">
        <f>IF(Tabla1[[#This Row],[ref pack]]=1,Tabla1[[#This Row],[Pedido]],LCM(Tabla1[[#This Row],[MC VIEJO]],Tabla1[[#This Row],[Pedido]]))</f>
        <v>1</v>
      </c>
      <c r="AG5012" s="36">
        <f>+VLOOKUP(Tabla1[[#This Row],[Artículo]],'.'!$B$2:$D$11481,3,)</f>
        <v>1</v>
      </c>
      <c r="AH5012" s="37" t="str">
        <f>+IFERROR(SEARCH("pack",Tabla1[[#This Row],[PACK]]),"")</f>
        <v/>
      </c>
    </row>
    <row r="5013" spans="1:34" ht="24" customHeight="1" x14ac:dyDescent="0.2">
      <c r="A5013" s="50" t="s">
        <v>8807</v>
      </c>
      <c r="B5013" s="60" t="s">
        <v>22892</v>
      </c>
      <c r="C5013" s="61" t="s">
        <v>24283</v>
      </c>
      <c r="D5013" s="52" t="s">
        <v>27</v>
      </c>
      <c r="E5013" s="53">
        <v>10790.93</v>
      </c>
      <c r="F5013" s="23" t="str">
        <f>+IFERROR(VLOOKUP(Tabla1[[#This Row],[Artículo]],'..'!$B$2:$D$569000,3,),"")</f>
        <v/>
      </c>
      <c r="G5013" s="24" t="str">
        <f>IF(H5013=AF5013,"", "Error MC")</f>
        <v>Error MC</v>
      </c>
      <c r="H5013" s="62"/>
      <c r="I5013" s="54">
        <f>+Tabla1[[#This Row],[MC]]*Tabla1[[#This Row],[Pedido]]*Tabla1[[#This Row],[PVC ]]</f>
        <v>0</v>
      </c>
      <c r="J5013" s="26">
        <v>0.21</v>
      </c>
      <c r="K5013" s="63"/>
      <c r="L5013" s="28" t="s">
        <v>17</v>
      </c>
      <c r="M5013" s="53">
        <v>18932.688999999998</v>
      </c>
      <c r="N5013" s="64" t="str">
        <f>+IF(Tabla1[[#This Row],[F PMPI]]="SÍ","No","Sí")</f>
        <v>Sí</v>
      </c>
      <c r="O5013" s="65">
        <f>+Tabla1[[#This Row],[PVL]]*1.055</f>
        <v>19973.986894999998</v>
      </c>
      <c r="P5013" s="65">
        <f>+Tabla1[[#This Row],[PVL]]*1.43</f>
        <v>27073.745269999996</v>
      </c>
      <c r="Q5013" s="66" t="str">
        <f>+HYPERLINK(Tabla1[[#This Row],[PAG]])</f>
        <v>https://todomusica.com.ar/productos-sin-categorias-de-netsuite/8169-nylon-tip.html</v>
      </c>
      <c r="R5013" s="67"/>
      <c r="S5013" s="68"/>
      <c r="T5013" s="69"/>
      <c r="U5013" s="69"/>
      <c r="V5013" s="69"/>
      <c r="W5013" s="69"/>
      <c r="X5013" s="69"/>
      <c r="Y5013" s="35"/>
      <c r="Z5013" s="35" t="s">
        <v>28404</v>
      </c>
      <c r="AA5013" s="36">
        <v>1</v>
      </c>
      <c r="AB5013" s="35" t="s">
        <v>27</v>
      </c>
      <c r="AC5013" s="35" t="str">
        <f>+IF(Tabla1[[#This Row],[STK]]="no","Sin STK", "STK disponible")</f>
        <v>Sin STK</v>
      </c>
      <c r="AD5013" s="35">
        <f>+I5013*J5013</f>
        <v>0</v>
      </c>
      <c r="AE5013" s="35">
        <f>+I5013*K5013</f>
        <v>0</v>
      </c>
      <c r="AF5013" s="36">
        <f>IF(Tabla1[[#This Row],[ref pack]]=1,Tabla1[[#This Row],[Pedido]],LCM(Tabla1[[#This Row],[MC VIEJO]],Tabla1[[#This Row],[Pedido]]))</f>
        <v>6</v>
      </c>
      <c r="AG5013" s="36">
        <f>+VLOOKUP(Tabla1[[#This Row],[Artículo]],'.'!$B$2:$D$11481,3,)</f>
        <v>6</v>
      </c>
      <c r="AH5013" s="37" t="str">
        <f>+IFERROR(SEARCH("pack",Tabla1[[#This Row],[PACK]]),"")</f>
        <v/>
      </c>
    </row>
    <row r="5014" spans="1:34" ht="24" customHeight="1" x14ac:dyDescent="0.2">
      <c r="A5014" s="50" t="s">
        <v>8807</v>
      </c>
      <c r="B5014" s="60" t="s">
        <v>22900</v>
      </c>
      <c r="C5014" s="61" t="s">
        <v>24284</v>
      </c>
      <c r="D5014" s="52" t="s">
        <v>9841</v>
      </c>
      <c r="E5014" s="53">
        <v>17427.47</v>
      </c>
      <c r="F5014" s="23" t="str">
        <f>+IFERROR(VLOOKUP(Tabla1[[#This Row],[Artículo]],'..'!$B$2:$D$569000,3,),"")</f>
        <v/>
      </c>
      <c r="G5014" s="24" t="str">
        <f>IF(H5014=AF5014,"", "Error MC")</f>
        <v>Error MC</v>
      </c>
      <c r="H5014" s="62"/>
      <c r="I5014" s="54">
        <f>+Tabla1[[#This Row],[MC]]*Tabla1[[#This Row],[Pedido]]*Tabla1[[#This Row],[PVC ]]</f>
        <v>0</v>
      </c>
      <c r="J5014" s="26">
        <v>0.21</v>
      </c>
      <c r="K5014" s="63"/>
      <c r="L5014" s="28" t="s">
        <v>17</v>
      </c>
      <c r="M5014" s="53">
        <v>30576.493999999999</v>
      </c>
      <c r="N5014" s="64" t="str">
        <f>+IF(Tabla1[[#This Row],[F PMPI]]="SÍ","No","Sí")</f>
        <v>Sí</v>
      </c>
      <c r="O5014" s="65">
        <f>+Tabla1[[#This Row],[PVL]]*1.055</f>
        <v>32258.201169999997</v>
      </c>
      <c r="P5014" s="65">
        <f>+Tabla1[[#This Row],[PVL]]*1.43</f>
        <v>43724.386419999995</v>
      </c>
      <c r="Q5014" s="66" t="str">
        <f>+HYPERLINK(Tabla1[[#This Row],[PAG]])</f>
        <v/>
      </c>
      <c r="R5014" s="67"/>
      <c r="S5014" s="68"/>
      <c r="T5014" s="69"/>
      <c r="U5014" s="69"/>
      <c r="V5014" s="69"/>
      <c r="W5014" s="69"/>
      <c r="X5014" s="69"/>
      <c r="Y5014" s="35"/>
      <c r="Z5014" s="35" t="s">
        <v>65</v>
      </c>
      <c r="AA5014" s="36">
        <v>1</v>
      </c>
      <c r="AB5014" s="35" t="s">
        <v>27</v>
      </c>
      <c r="AC5014" s="35" t="str">
        <f>+IF(Tabla1[[#This Row],[STK]]="no","Sin STK", "STK disponible")</f>
        <v>STK disponible</v>
      </c>
      <c r="AD5014" s="35">
        <f>+I5014*J5014</f>
        <v>0</v>
      </c>
      <c r="AE5014" s="35">
        <f>+I5014*K5014</f>
        <v>0</v>
      </c>
      <c r="AF5014" s="36">
        <f>IF(Tabla1[[#This Row],[ref pack]]=1,Tabla1[[#This Row],[Pedido]],LCM(Tabla1[[#This Row],[MC VIEJO]],Tabla1[[#This Row],[Pedido]]))</f>
        <v>1</v>
      </c>
      <c r="AG5014" s="36">
        <f>+VLOOKUP(Tabla1[[#This Row],[Artículo]],'.'!$B$2:$D$11481,3,)</f>
        <v>1</v>
      </c>
      <c r="AH5014" s="37" t="str">
        <f>+IFERROR(SEARCH("pack",Tabla1[[#This Row],[PACK]]),"")</f>
        <v/>
      </c>
    </row>
    <row r="5015" spans="1:34" ht="24" customHeight="1" x14ac:dyDescent="0.2">
      <c r="A5015" s="50" t="s">
        <v>8807</v>
      </c>
      <c r="B5015" s="60" t="s">
        <v>22902</v>
      </c>
      <c r="C5015" s="61" t="s">
        <v>24285</v>
      </c>
      <c r="D5015" s="52" t="s">
        <v>9841</v>
      </c>
      <c r="E5015" s="53">
        <v>15129.84</v>
      </c>
      <c r="F5015" s="23" t="str">
        <f>+IFERROR(VLOOKUP(Tabla1[[#This Row],[Artículo]],'..'!$B$2:$D$569000,3,),"")</f>
        <v/>
      </c>
      <c r="G5015" s="24" t="str">
        <f>IF(H5015=AF5015,"", "Error MC")</f>
        <v>Error MC</v>
      </c>
      <c r="H5015" s="62"/>
      <c r="I5015" s="54">
        <f>+Tabla1[[#This Row],[MC]]*Tabla1[[#This Row],[Pedido]]*Tabla1[[#This Row],[PVC ]]</f>
        <v>0</v>
      </c>
      <c r="J5015" s="26">
        <v>0.21</v>
      </c>
      <c r="K5015" s="63"/>
      <c r="L5015" s="28" t="s">
        <v>17</v>
      </c>
      <c r="M5015" s="53">
        <v>26545.307000000001</v>
      </c>
      <c r="N5015" s="64" t="str">
        <f>+IF(Tabla1[[#This Row],[F PMPI]]="SÍ","No","Sí")</f>
        <v>Sí</v>
      </c>
      <c r="O5015" s="65">
        <f>+Tabla1[[#This Row],[PVL]]*1.055</f>
        <v>28005.298885</v>
      </c>
      <c r="P5015" s="65">
        <f>+Tabla1[[#This Row],[PVL]]*1.43</f>
        <v>37959.78901</v>
      </c>
      <c r="Q5015" s="66" t="str">
        <f>+HYPERLINK(Tabla1[[#This Row],[PAG]])</f>
        <v/>
      </c>
      <c r="R5015" s="67"/>
      <c r="S5015" s="68"/>
      <c r="T5015" s="69"/>
      <c r="U5015" s="69"/>
      <c r="V5015" s="69"/>
      <c r="W5015" s="69"/>
      <c r="X5015" s="69"/>
      <c r="Y5015" s="35"/>
      <c r="Z5015" s="35" t="s">
        <v>65</v>
      </c>
      <c r="AA5015" s="36">
        <v>1</v>
      </c>
      <c r="AB5015" s="35" t="s">
        <v>27</v>
      </c>
      <c r="AC5015" s="35" t="str">
        <f>+IF(Tabla1[[#This Row],[STK]]="no","Sin STK", "STK disponible")</f>
        <v>STK disponible</v>
      </c>
      <c r="AD5015" s="35">
        <f>+I5015*J5015</f>
        <v>0</v>
      </c>
      <c r="AE5015" s="35">
        <f>+I5015*K5015</f>
        <v>0</v>
      </c>
      <c r="AF5015" s="36">
        <f>IF(Tabla1[[#This Row],[ref pack]]=1,Tabla1[[#This Row],[Pedido]],LCM(Tabla1[[#This Row],[MC VIEJO]],Tabla1[[#This Row],[Pedido]]))</f>
        <v>1</v>
      </c>
      <c r="AG5015" s="36">
        <f>+VLOOKUP(Tabla1[[#This Row],[Artículo]],'.'!$B$2:$D$11481,3,)</f>
        <v>1</v>
      </c>
      <c r="AH5015" s="37" t="str">
        <f>+IFERROR(SEARCH("pack",Tabla1[[#This Row],[PACK]]),"")</f>
        <v/>
      </c>
    </row>
    <row r="5016" spans="1:34" ht="24" customHeight="1" x14ac:dyDescent="0.2">
      <c r="A5016" s="50" t="s">
        <v>8807</v>
      </c>
      <c r="B5016" s="60" t="s">
        <v>22904</v>
      </c>
      <c r="C5016" s="61" t="s">
        <v>24286</v>
      </c>
      <c r="D5016" s="52" t="s">
        <v>27</v>
      </c>
      <c r="E5016" s="53">
        <v>7796.42</v>
      </c>
      <c r="F5016" s="23" t="str">
        <f>+IFERROR(VLOOKUP(Tabla1[[#This Row],[Artículo]],'..'!$B$2:$D$569000,3,),"")</f>
        <v/>
      </c>
      <c r="G5016" s="24" t="str">
        <f>IF(H5016=AF5016,"", "Error MC")</f>
        <v>Error MC</v>
      </c>
      <c r="H5016" s="62"/>
      <c r="I5016" s="54">
        <f>+Tabla1[[#This Row],[MC]]*Tabla1[[#This Row],[Pedido]]*Tabla1[[#This Row],[PVC ]]</f>
        <v>0</v>
      </c>
      <c r="J5016" s="26">
        <v>0.21</v>
      </c>
      <c r="K5016" s="63"/>
      <c r="L5016" s="28" t="s">
        <v>17</v>
      </c>
      <c r="M5016" s="53">
        <v>13678.82</v>
      </c>
      <c r="N5016" s="64" t="str">
        <f>+IF(Tabla1[[#This Row],[F PMPI]]="SÍ","No","Sí")</f>
        <v>Sí</v>
      </c>
      <c r="O5016" s="65">
        <f>+Tabla1[[#This Row],[PVL]]*1.055</f>
        <v>14431.155099999998</v>
      </c>
      <c r="P5016" s="65">
        <f>+Tabla1[[#This Row],[PVL]]*1.43</f>
        <v>19560.712599999999</v>
      </c>
      <c r="Q5016" s="66" t="str">
        <f>+HYPERLINK(Tabla1[[#This Row],[PAG]])</f>
        <v>https://todomusica.com.ar/productos-sin-categorias-de-netsuite/8179-nylon-tip.html</v>
      </c>
      <c r="R5016" s="67"/>
      <c r="S5016" s="68"/>
      <c r="T5016" s="69"/>
      <c r="U5016" s="69"/>
      <c r="V5016" s="69"/>
      <c r="W5016" s="69"/>
      <c r="X5016" s="69"/>
      <c r="Y5016" s="35"/>
      <c r="Z5016" s="35" t="s">
        <v>28405</v>
      </c>
      <c r="AA5016" s="36">
        <v>1</v>
      </c>
      <c r="AB5016" s="35" t="s">
        <v>27</v>
      </c>
      <c r="AC5016" s="35" t="str">
        <f>+IF(Tabla1[[#This Row],[STK]]="no","Sin STK", "STK disponible")</f>
        <v>Sin STK</v>
      </c>
      <c r="AD5016" s="35">
        <f>+I5016*J5016</f>
        <v>0</v>
      </c>
      <c r="AE5016" s="35">
        <f>+I5016*K5016</f>
        <v>0</v>
      </c>
      <c r="AF5016" s="36">
        <f>IF(Tabla1[[#This Row],[ref pack]]=1,Tabla1[[#This Row],[Pedido]],LCM(Tabla1[[#This Row],[MC VIEJO]],Tabla1[[#This Row],[Pedido]]))</f>
        <v>6</v>
      </c>
      <c r="AG5016" s="36">
        <f>+VLOOKUP(Tabla1[[#This Row],[Artículo]],'.'!$B$2:$D$11481,3,)</f>
        <v>6</v>
      </c>
      <c r="AH5016" s="37" t="str">
        <f>+IFERROR(SEARCH("pack",Tabla1[[#This Row],[PACK]]),"")</f>
        <v/>
      </c>
    </row>
    <row r="5017" spans="1:34" ht="24" customHeight="1" x14ac:dyDescent="0.2">
      <c r="A5017" s="50" t="s">
        <v>8807</v>
      </c>
      <c r="B5017" s="60" t="s">
        <v>9598</v>
      </c>
      <c r="C5017" s="61" t="s">
        <v>24287</v>
      </c>
      <c r="D5017" s="52" t="s">
        <v>27</v>
      </c>
      <c r="E5017" s="53">
        <v>6878.8</v>
      </c>
      <c r="F5017" s="23" t="str">
        <f>+IFERROR(VLOOKUP(Tabla1[[#This Row],[Artículo]],'..'!$B$2:$D$569000,3,),"")</f>
        <v/>
      </c>
      <c r="G5017" s="24" t="str">
        <f>IF(H5017=AF5017,"", "Error MC")</f>
        <v>Error MC</v>
      </c>
      <c r="H5017" s="62"/>
      <c r="I5017" s="54">
        <f>+Tabla1[[#This Row],[MC]]*Tabla1[[#This Row],[Pedido]]*Tabla1[[#This Row],[PVC ]]</f>
        <v>0</v>
      </c>
      <c r="J5017" s="26">
        <v>0.21</v>
      </c>
      <c r="K5017" s="63"/>
      <c r="L5017" s="28" t="s">
        <v>17</v>
      </c>
      <c r="M5017" s="53">
        <v>12068.855</v>
      </c>
      <c r="N5017" s="64" t="str">
        <f>+IF(Tabla1[[#This Row],[F PMPI]]="SÍ","No","Sí")</f>
        <v>Sí</v>
      </c>
      <c r="O5017" s="65">
        <f>+Tabla1[[#This Row],[PVL]]*1.055</f>
        <v>12732.642024999999</v>
      </c>
      <c r="P5017" s="65">
        <f>+Tabla1[[#This Row],[PVL]]*1.43</f>
        <v>17258.462649999998</v>
      </c>
      <c r="Q5017" s="66" t="str">
        <f>+HYPERLINK(Tabla1[[#This Row],[PAG]])</f>
        <v>https://todomusica.com.ar/productos-sin-categorias-de-netsuite/8180-anti-vibe.html</v>
      </c>
      <c r="R5017" s="67"/>
      <c r="S5017" s="68"/>
      <c r="T5017" s="69"/>
      <c r="U5017" s="69"/>
      <c r="V5017" s="69"/>
      <c r="W5017" s="69"/>
      <c r="X5017" s="69"/>
      <c r="Y5017" s="35"/>
      <c r="Z5017" s="35" t="s">
        <v>28406</v>
      </c>
      <c r="AA5017" s="36">
        <v>1</v>
      </c>
      <c r="AB5017" s="35" t="s">
        <v>27</v>
      </c>
      <c r="AC5017" s="35" t="str">
        <f>+IF(Tabla1[[#This Row],[STK]]="no","Sin STK", "STK disponible")</f>
        <v>Sin STK</v>
      </c>
      <c r="AD5017" s="35">
        <f>+I5017*J5017</f>
        <v>0</v>
      </c>
      <c r="AE5017" s="35">
        <f>+I5017*K5017</f>
        <v>0</v>
      </c>
      <c r="AF5017" s="36">
        <f>IF(Tabla1[[#This Row],[ref pack]]=1,Tabla1[[#This Row],[Pedido]],LCM(Tabla1[[#This Row],[MC VIEJO]],Tabla1[[#This Row],[Pedido]]))</f>
        <v>12</v>
      </c>
      <c r="AG5017" s="36">
        <f>+VLOOKUP(Tabla1[[#This Row],[Artículo]],'.'!$B$2:$D$11481,3,)</f>
        <v>12</v>
      </c>
      <c r="AH5017" s="37" t="str">
        <f>+IFERROR(SEARCH("pack",Tabla1[[#This Row],[PACK]]),"")</f>
        <v/>
      </c>
    </row>
    <row r="5018" spans="1:34" ht="24" customHeight="1" x14ac:dyDescent="0.2">
      <c r="A5018" s="50" t="s">
        <v>8807</v>
      </c>
      <c r="B5018" s="60" t="s">
        <v>22906</v>
      </c>
      <c r="C5018" s="61" t="s">
        <v>24288</v>
      </c>
      <c r="D5018" s="52" t="s">
        <v>9841</v>
      </c>
      <c r="E5018" s="53">
        <v>15129.84</v>
      </c>
      <c r="F5018" s="23" t="str">
        <f>+IFERROR(VLOOKUP(Tabla1[[#This Row],[Artículo]],'..'!$B$2:$D$569000,3,),"")</f>
        <v/>
      </c>
      <c r="G5018" s="24" t="str">
        <f>IF(H5018=AF5018,"", "Error MC")</f>
        <v>Error MC</v>
      </c>
      <c r="H5018" s="62"/>
      <c r="I5018" s="54">
        <f>+Tabla1[[#This Row],[MC]]*Tabla1[[#This Row],[Pedido]]*Tabla1[[#This Row],[PVC ]]</f>
        <v>0</v>
      </c>
      <c r="J5018" s="26">
        <v>0.21</v>
      </c>
      <c r="K5018" s="63"/>
      <c r="L5018" s="28" t="s">
        <v>17</v>
      </c>
      <c r="M5018" s="53">
        <v>26545.307000000001</v>
      </c>
      <c r="N5018" s="64" t="str">
        <f>+IF(Tabla1[[#This Row],[F PMPI]]="SÍ","No","Sí")</f>
        <v>Sí</v>
      </c>
      <c r="O5018" s="65">
        <f>+Tabla1[[#This Row],[PVL]]*1.055</f>
        <v>28005.298885</v>
      </c>
      <c r="P5018" s="65">
        <f>+Tabla1[[#This Row],[PVL]]*1.43</f>
        <v>37959.78901</v>
      </c>
      <c r="Q5018" s="66" t="str">
        <f>+HYPERLINK(Tabla1[[#This Row],[PAG]])</f>
        <v/>
      </c>
      <c r="R5018" s="67"/>
      <c r="S5018" s="68"/>
      <c r="T5018" s="69"/>
      <c r="U5018" s="69"/>
      <c r="V5018" s="69"/>
      <c r="W5018" s="69"/>
      <c r="X5018" s="69"/>
      <c r="Y5018" s="35"/>
      <c r="Z5018" s="35" t="s">
        <v>65</v>
      </c>
      <c r="AA5018" s="36">
        <v>1</v>
      </c>
      <c r="AB5018" s="35" t="s">
        <v>27</v>
      </c>
      <c r="AC5018" s="35" t="str">
        <f>+IF(Tabla1[[#This Row],[STK]]="no","Sin STK", "STK disponible")</f>
        <v>STK disponible</v>
      </c>
      <c r="AD5018" s="35">
        <f>+I5018*J5018</f>
        <v>0</v>
      </c>
      <c r="AE5018" s="35">
        <f>+I5018*K5018</f>
        <v>0</v>
      </c>
      <c r="AF5018" s="36">
        <f>IF(Tabla1[[#This Row],[ref pack]]=1,Tabla1[[#This Row],[Pedido]],LCM(Tabla1[[#This Row],[MC VIEJO]],Tabla1[[#This Row],[Pedido]]))</f>
        <v>1</v>
      </c>
      <c r="AG5018" s="36">
        <f>+VLOOKUP(Tabla1[[#This Row],[Artículo]],'.'!$B$2:$D$11481,3,)</f>
        <v>1</v>
      </c>
      <c r="AH5018" s="37" t="str">
        <f>+IFERROR(SEARCH("pack",Tabla1[[#This Row],[PACK]]),"")</f>
        <v/>
      </c>
    </row>
    <row r="5019" spans="1:34" ht="24" customHeight="1" x14ac:dyDescent="0.2">
      <c r="A5019" s="50" t="s">
        <v>8807</v>
      </c>
      <c r="B5019" s="60" t="s">
        <v>22908</v>
      </c>
      <c r="C5019" s="61" t="s">
        <v>24289</v>
      </c>
      <c r="D5019" s="52" t="s">
        <v>9841</v>
      </c>
      <c r="E5019" s="53">
        <v>15129.84</v>
      </c>
      <c r="F5019" s="23" t="str">
        <f>+IFERROR(VLOOKUP(Tabla1[[#This Row],[Artículo]],'..'!$B$2:$D$569000,3,),"")</f>
        <v/>
      </c>
      <c r="G5019" s="24" t="str">
        <f>IF(H5019=AF5019,"", "Error MC")</f>
        <v>Error MC</v>
      </c>
      <c r="H5019" s="62"/>
      <c r="I5019" s="54">
        <f>+Tabla1[[#This Row],[MC]]*Tabla1[[#This Row],[Pedido]]*Tabla1[[#This Row],[PVC ]]</f>
        <v>0</v>
      </c>
      <c r="J5019" s="26">
        <v>0.21</v>
      </c>
      <c r="K5019" s="63"/>
      <c r="L5019" s="28" t="s">
        <v>17</v>
      </c>
      <c r="M5019" s="53">
        <v>26545.307000000001</v>
      </c>
      <c r="N5019" s="64" t="str">
        <f>+IF(Tabla1[[#This Row],[F PMPI]]="SÍ","No","Sí")</f>
        <v>Sí</v>
      </c>
      <c r="O5019" s="65">
        <f>+Tabla1[[#This Row],[PVL]]*1.055</f>
        <v>28005.298885</v>
      </c>
      <c r="P5019" s="65">
        <f>+Tabla1[[#This Row],[PVL]]*1.43</f>
        <v>37959.78901</v>
      </c>
      <c r="Q5019" s="66" t="str">
        <f>+HYPERLINK(Tabla1[[#This Row],[PAG]])</f>
        <v/>
      </c>
      <c r="R5019" s="67"/>
      <c r="S5019" s="68"/>
      <c r="T5019" s="69"/>
      <c r="U5019" s="69"/>
      <c r="V5019" s="69"/>
      <c r="W5019" s="69"/>
      <c r="X5019" s="69"/>
      <c r="Y5019" s="35"/>
      <c r="Z5019" s="35" t="s">
        <v>65</v>
      </c>
      <c r="AA5019" s="36">
        <v>1</v>
      </c>
      <c r="AB5019" s="35" t="s">
        <v>27</v>
      </c>
      <c r="AC5019" s="35" t="str">
        <f>+IF(Tabla1[[#This Row],[STK]]="no","Sin STK", "STK disponible")</f>
        <v>STK disponible</v>
      </c>
      <c r="AD5019" s="35">
        <f>+I5019*J5019</f>
        <v>0</v>
      </c>
      <c r="AE5019" s="35">
        <f>+I5019*K5019</f>
        <v>0</v>
      </c>
      <c r="AF5019" s="36">
        <f>IF(Tabla1[[#This Row],[ref pack]]=1,Tabla1[[#This Row],[Pedido]],LCM(Tabla1[[#This Row],[MC VIEJO]],Tabla1[[#This Row],[Pedido]]))</f>
        <v>1</v>
      </c>
      <c r="AG5019" s="36">
        <f>+VLOOKUP(Tabla1[[#This Row],[Artículo]],'.'!$B$2:$D$11481,3,)</f>
        <v>1</v>
      </c>
      <c r="AH5019" s="37" t="str">
        <f>+IFERROR(SEARCH("pack",Tabla1[[#This Row],[PACK]]),"")</f>
        <v/>
      </c>
    </row>
    <row r="5020" spans="1:34" ht="24" customHeight="1" x14ac:dyDescent="0.2">
      <c r="A5020" s="50" t="s">
        <v>8807</v>
      </c>
      <c r="B5020" s="60" t="s">
        <v>9600</v>
      </c>
      <c r="C5020" s="61" t="s">
        <v>9601</v>
      </c>
      <c r="D5020" s="52" t="s">
        <v>27</v>
      </c>
      <c r="E5020" s="53">
        <v>10586.07</v>
      </c>
      <c r="F5020" s="23" t="str">
        <f>+IFERROR(VLOOKUP(Tabla1[[#This Row],[Artículo]],'..'!$B$2:$D$569000,3,),"")</f>
        <v/>
      </c>
      <c r="G5020" s="24" t="str">
        <f>IF(H5020=AF5020,"", "Error MC")</f>
        <v>Error MC</v>
      </c>
      <c r="H5020" s="62"/>
      <c r="I5020" s="54">
        <f>+Tabla1[[#This Row],[MC]]*Tabla1[[#This Row],[Pedido]]*Tabla1[[#This Row],[PVC ]]</f>
        <v>0</v>
      </c>
      <c r="J5020" s="26">
        <v>0.21</v>
      </c>
      <c r="K5020" s="63"/>
      <c r="L5020" s="28" t="s">
        <v>17</v>
      </c>
      <c r="M5020" s="53">
        <v>18573.258000000002</v>
      </c>
      <c r="N5020" s="64" t="str">
        <f>+IF(Tabla1[[#This Row],[F PMPI]]="SÍ","No","Sí")</f>
        <v>Sí</v>
      </c>
      <c r="O5020" s="65">
        <f>+Tabla1[[#This Row],[PVL]]*1.055</f>
        <v>19594.787189999999</v>
      </c>
      <c r="P5020" s="65">
        <f>+Tabla1[[#This Row],[PVL]]*1.43</f>
        <v>26559.75894</v>
      </c>
      <c r="Q5020" s="66" t="str">
        <f>+HYPERLINK(Tabla1[[#This Row],[PAG]])</f>
        <v>https://todomusica.com.ar/productos-sin-categorias-de-netsuite/8182-dip.html</v>
      </c>
      <c r="R5020" s="67"/>
      <c r="S5020" s="68"/>
      <c r="T5020" s="69"/>
      <c r="U5020" s="69"/>
      <c r="V5020" s="69"/>
      <c r="W5020" s="69"/>
      <c r="X5020" s="69"/>
      <c r="Y5020" s="35"/>
      <c r="Z5020" s="35" t="s">
        <v>28407</v>
      </c>
      <c r="AA5020" s="36">
        <v>1</v>
      </c>
      <c r="AB5020" s="35" t="s">
        <v>27</v>
      </c>
      <c r="AC5020" s="35" t="str">
        <f>+IF(Tabla1[[#This Row],[STK]]="no","Sin STK", "STK disponible")</f>
        <v>Sin STK</v>
      </c>
      <c r="AD5020" s="35">
        <f>+I5020*J5020</f>
        <v>0</v>
      </c>
      <c r="AE5020" s="35">
        <f>+I5020*K5020</f>
        <v>0</v>
      </c>
      <c r="AF5020" s="36">
        <f>IF(Tabla1[[#This Row],[ref pack]]=1,Tabla1[[#This Row],[Pedido]],LCM(Tabla1[[#This Row],[MC VIEJO]],Tabla1[[#This Row],[Pedido]]))</f>
        <v>1</v>
      </c>
      <c r="AG5020" s="36">
        <f>+VLOOKUP(Tabla1[[#This Row],[Artículo]],'.'!$B$2:$D$11481,3,)</f>
        <v>1</v>
      </c>
      <c r="AH5020" s="37" t="str">
        <f>+IFERROR(SEARCH("pack",Tabla1[[#This Row],[PACK]]),"")</f>
        <v/>
      </c>
    </row>
    <row r="5021" spans="1:34" ht="24" customHeight="1" x14ac:dyDescent="0.2">
      <c r="A5021" s="50" t="s">
        <v>8807</v>
      </c>
      <c r="B5021" s="60" t="s">
        <v>9602</v>
      </c>
      <c r="C5021" s="61" t="s">
        <v>9603</v>
      </c>
      <c r="D5021" s="52" t="s">
        <v>27</v>
      </c>
      <c r="E5021" s="53">
        <v>11009.55</v>
      </c>
      <c r="F5021" s="23" t="str">
        <f>+IFERROR(VLOOKUP(Tabla1[[#This Row],[Artículo]],'..'!$B$2:$D$569000,3,),"")</f>
        <v/>
      </c>
      <c r="G5021" s="24" t="str">
        <f>IF(H5021=AF5021,"", "Error MC")</f>
        <v>Error MC</v>
      </c>
      <c r="H5021" s="62"/>
      <c r="I5021" s="54">
        <f>+Tabla1[[#This Row],[MC]]*Tabla1[[#This Row],[Pedido]]*Tabla1[[#This Row],[PVC ]]</f>
        <v>0</v>
      </c>
      <c r="J5021" s="26">
        <v>0.21</v>
      </c>
      <c r="K5021" s="63"/>
      <c r="L5021" s="28" t="s">
        <v>17</v>
      </c>
      <c r="M5021" s="53">
        <v>19316.258999999998</v>
      </c>
      <c r="N5021" s="64" t="str">
        <f>+IF(Tabla1[[#This Row],[F PMPI]]="SÍ","No","Sí")</f>
        <v>Sí</v>
      </c>
      <c r="O5021" s="65">
        <f>+Tabla1[[#This Row],[PVL]]*1.055</f>
        <v>20378.653244999998</v>
      </c>
      <c r="P5021" s="65">
        <f>+Tabla1[[#This Row],[PVL]]*1.43</f>
        <v>27622.250369999998</v>
      </c>
      <c r="Q5021" s="66" t="str">
        <f>+HYPERLINK(Tabla1[[#This Row],[PAG]])</f>
        <v>https://todomusica.com.ar/palillos/8183-dip.html</v>
      </c>
      <c r="R5021" s="67"/>
      <c r="S5021" s="68"/>
      <c r="T5021" s="69"/>
      <c r="U5021" s="69"/>
      <c r="V5021" s="69"/>
      <c r="W5021" s="69"/>
      <c r="X5021" s="69"/>
      <c r="Y5021" s="35"/>
      <c r="Z5021" s="35" t="s">
        <v>28408</v>
      </c>
      <c r="AA5021" s="36">
        <v>1</v>
      </c>
      <c r="AB5021" s="35" t="s">
        <v>27</v>
      </c>
      <c r="AC5021" s="35" t="str">
        <f>+IF(Tabla1[[#This Row],[STK]]="no","Sin STK", "STK disponible")</f>
        <v>Sin STK</v>
      </c>
      <c r="AD5021" s="35">
        <f>+I5021*J5021</f>
        <v>0</v>
      </c>
      <c r="AE5021" s="35">
        <f>+I5021*K5021</f>
        <v>0</v>
      </c>
      <c r="AF5021" s="36">
        <f>IF(Tabla1[[#This Row],[ref pack]]=1,Tabla1[[#This Row],[Pedido]],LCM(Tabla1[[#This Row],[MC VIEJO]],Tabla1[[#This Row],[Pedido]]))</f>
        <v>1</v>
      </c>
      <c r="AG5021" s="36">
        <f>+VLOOKUP(Tabla1[[#This Row],[Artículo]],'.'!$B$2:$D$11481,3,)</f>
        <v>1</v>
      </c>
      <c r="AH5021" s="37" t="str">
        <f>+IFERROR(SEARCH("pack",Tabla1[[#This Row],[PACK]]),"")</f>
        <v/>
      </c>
    </row>
    <row r="5022" spans="1:34" ht="24" customHeight="1" x14ac:dyDescent="0.2">
      <c r="A5022" s="50" t="s">
        <v>8807</v>
      </c>
      <c r="B5022" s="60" t="s">
        <v>9604</v>
      </c>
      <c r="C5022" s="61" t="s">
        <v>24290</v>
      </c>
      <c r="D5022" s="52" t="s">
        <v>27</v>
      </c>
      <c r="E5022" s="53">
        <v>11009.52</v>
      </c>
      <c r="F5022" s="23" t="str">
        <f>+IFERROR(VLOOKUP(Tabla1[[#This Row],[Artículo]],'..'!$B$2:$D$569000,3,),"")</f>
        <v/>
      </c>
      <c r="G5022" s="24" t="str">
        <f>IF(H5022=AF5022,"", "Error MC")</f>
        <v>Error MC</v>
      </c>
      <c r="H5022" s="62"/>
      <c r="I5022" s="54">
        <f>+Tabla1[[#This Row],[MC]]*Tabla1[[#This Row],[Pedido]]*Tabla1[[#This Row],[PVC ]]</f>
        <v>0</v>
      </c>
      <c r="J5022" s="26">
        <v>0.21</v>
      </c>
      <c r="K5022" s="63"/>
      <c r="L5022" s="28" t="s">
        <v>17</v>
      </c>
      <c r="M5022" s="53">
        <v>19316.198</v>
      </c>
      <c r="N5022" s="64" t="str">
        <f>+IF(Tabla1[[#This Row],[F PMPI]]="SÍ","No","Sí")</f>
        <v>Sí</v>
      </c>
      <c r="O5022" s="65">
        <f>+Tabla1[[#This Row],[PVL]]*1.055</f>
        <v>20378.588889999999</v>
      </c>
      <c r="P5022" s="65">
        <f>+Tabla1[[#This Row],[PVL]]*1.43</f>
        <v>27622.163140000001</v>
      </c>
      <c r="Q5022" s="66" t="str">
        <f>+HYPERLINK(Tabla1[[#This Row],[PAG]])</f>
        <v>https://todomusica.com.ar/palillos/8184-dip.html</v>
      </c>
      <c r="R5022" s="67"/>
      <c r="S5022" s="68"/>
      <c r="T5022" s="69"/>
      <c r="U5022" s="69"/>
      <c r="V5022" s="69"/>
      <c r="W5022" s="69"/>
      <c r="X5022" s="69"/>
      <c r="Y5022" s="35"/>
      <c r="Z5022" s="35" t="s">
        <v>28409</v>
      </c>
      <c r="AA5022" s="36">
        <v>1</v>
      </c>
      <c r="AB5022" s="35" t="s">
        <v>27</v>
      </c>
      <c r="AC5022" s="35" t="str">
        <f>+IF(Tabla1[[#This Row],[STK]]="no","Sin STK", "STK disponible")</f>
        <v>Sin STK</v>
      </c>
      <c r="AD5022" s="35">
        <f>+I5022*J5022</f>
        <v>0</v>
      </c>
      <c r="AE5022" s="35">
        <f>+I5022*K5022</f>
        <v>0</v>
      </c>
      <c r="AF5022" s="36">
        <f>IF(Tabla1[[#This Row],[ref pack]]=1,Tabla1[[#This Row],[Pedido]],LCM(Tabla1[[#This Row],[MC VIEJO]],Tabla1[[#This Row],[Pedido]]))</f>
        <v>12</v>
      </c>
      <c r="AG5022" s="36">
        <f>+VLOOKUP(Tabla1[[#This Row],[Artículo]],'.'!$B$2:$D$11481,3,)</f>
        <v>12</v>
      </c>
      <c r="AH5022" s="37" t="str">
        <f>+IFERROR(SEARCH("pack",Tabla1[[#This Row],[PACK]]),"")</f>
        <v/>
      </c>
    </row>
    <row r="5023" spans="1:34" ht="24" customHeight="1" x14ac:dyDescent="0.2">
      <c r="A5023" s="50" t="s">
        <v>8807</v>
      </c>
      <c r="B5023" s="60" t="s">
        <v>9606</v>
      </c>
      <c r="C5023" s="61" t="s">
        <v>9607</v>
      </c>
      <c r="D5023" s="52" t="s">
        <v>27</v>
      </c>
      <c r="E5023" s="53">
        <v>11436.25</v>
      </c>
      <c r="F5023" s="23" t="str">
        <f>+IFERROR(VLOOKUP(Tabla1[[#This Row],[Artículo]],'..'!$B$2:$D$569000,3,),"")</f>
        <v/>
      </c>
      <c r="G5023" s="24" t="str">
        <f>IF(H5023=AF5023,"", "Error MC")</f>
        <v>Error MC</v>
      </c>
      <c r="H5023" s="62"/>
      <c r="I5023" s="54">
        <f>+Tabla1[[#This Row],[MC]]*Tabla1[[#This Row],[Pedido]]*Tabla1[[#This Row],[PVC ]]</f>
        <v>0</v>
      </c>
      <c r="J5023" s="26">
        <v>0.21</v>
      </c>
      <c r="K5023" s="63"/>
      <c r="L5023" s="28" t="s">
        <v>17</v>
      </c>
      <c r="M5023" s="53">
        <v>20064.898000000001</v>
      </c>
      <c r="N5023" s="64" t="str">
        <f>+IF(Tabla1[[#This Row],[F PMPI]]="SÍ","No","Sí")</f>
        <v>Sí</v>
      </c>
      <c r="O5023" s="65">
        <f>+Tabla1[[#This Row],[PVL]]*1.055</f>
        <v>21168.467390000002</v>
      </c>
      <c r="P5023" s="65">
        <f>+Tabla1[[#This Row],[PVL]]*1.43</f>
        <v>28692.80414</v>
      </c>
      <c r="Q5023" s="66" t="str">
        <f>+HYPERLINK(Tabla1[[#This Row],[PAG]])</f>
        <v>https://todomusica.com.ar/productos-sin-categorias-de-netsuite/8188-dip.html</v>
      </c>
      <c r="R5023" s="67"/>
      <c r="S5023" s="68"/>
      <c r="T5023" s="69"/>
      <c r="U5023" s="69"/>
      <c r="V5023" s="69"/>
      <c r="W5023" s="69"/>
      <c r="X5023" s="69"/>
      <c r="Y5023" s="35"/>
      <c r="Z5023" s="35" t="s">
        <v>28410</v>
      </c>
      <c r="AA5023" s="36">
        <v>1</v>
      </c>
      <c r="AB5023" s="35" t="s">
        <v>27</v>
      </c>
      <c r="AC5023" s="35" t="str">
        <f>+IF(Tabla1[[#This Row],[STK]]="no","Sin STK", "STK disponible")</f>
        <v>Sin STK</v>
      </c>
      <c r="AD5023" s="35">
        <f>+I5023*J5023</f>
        <v>0</v>
      </c>
      <c r="AE5023" s="35">
        <f>+I5023*K5023</f>
        <v>0</v>
      </c>
      <c r="AF5023" s="36">
        <f>IF(Tabla1[[#This Row],[ref pack]]=1,Tabla1[[#This Row],[Pedido]],LCM(Tabla1[[#This Row],[MC VIEJO]],Tabla1[[#This Row],[Pedido]]))</f>
        <v>1</v>
      </c>
      <c r="AG5023" s="36">
        <f>+VLOOKUP(Tabla1[[#This Row],[Artículo]],'.'!$B$2:$D$11481,3,)</f>
        <v>1</v>
      </c>
      <c r="AH5023" s="37" t="str">
        <f>+IFERROR(SEARCH("pack",Tabla1[[#This Row],[PACK]]),"")</f>
        <v/>
      </c>
    </row>
    <row r="5024" spans="1:34" ht="24" customHeight="1" x14ac:dyDescent="0.2">
      <c r="A5024" s="50" t="s">
        <v>8807</v>
      </c>
      <c r="B5024" s="60" t="s">
        <v>9608</v>
      </c>
      <c r="C5024" s="61" t="s">
        <v>24291</v>
      </c>
      <c r="D5024" s="52" t="s">
        <v>27</v>
      </c>
      <c r="E5024" s="53">
        <v>13301.24</v>
      </c>
      <c r="F5024" s="23" t="str">
        <f>+IFERROR(VLOOKUP(Tabla1[[#This Row],[Artículo]],'..'!$B$2:$D$569000,3,),"")</f>
        <v/>
      </c>
      <c r="G5024" s="24" t="str">
        <f>IF(H5024=AF5024,"", "Error MC")</f>
        <v>Error MC</v>
      </c>
      <c r="H5024" s="62"/>
      <c r="I5024" s="54">
        <f>+Tabla1[[#This Row],[MC]]*Tabla1[[#This Row],[Pedido]]*Tabla1[[#This Row],[PVC ]]</f>
        <v>0</v>
      </c>
      <c r="J5024" s="26">
        <v>0.21</v>
      </c>
      <c r="K5024" s="63"/>
      <c r="L5024" s="28" t="s">
        <v>17</v>
      </c>
      <c r="M5024" s="53">
        <v>23337.027999999998</v>
      </c>
      <c r="N5024" s="64" t="str">
        <f>+IF(Tabla1[[#This Row],[F PMPI]]="SÍ","No","Sí")</f>
        <v>Sí</v>
      </c>
      <c r="O5024" s="65">
        <f>+Tabla1[[#This Row],[PVL]]*1.055</f>
        <v>24620.564539999996</v>
      </c>
      <c r="P5024" s="65">
        <f>+Tabla1[[#This Row],[PVL]]*1.43</f>
        <v>33371.950039999996</v>
      </c>
      <c r="Q5024" s="66" t="str">
        <f>+HYPERLINK(Tabla1[[#This Row],[PAG]])</f>
        <v>https://todomusica.com.ar/palillos/8189-dip.html</v>
      </c>
      <c r="R5024" s="67"/>
      <c r="S5024" s="68"/>
      <c r="T5024" s="69"/>
      <c r="U5024" s="69"/>
      <c r="V5024" s="69"/>
      <c r="W5024" s="69"/>
      <c r="X5024" s="69"/>
      <c r="Y5024" s="35"/>
      <c r="Z5024" s="35" t="s">
        <v>28411</v>
      </c>
      <c r="AA5024" s="36">
        <v>1</v>
      </c>
      <c r="AB5024" s="35" t="s">
        <v>27</v>
      </c>
      <c r="AC5024" s="35" t="str">
        <f>+IF(Tabla1[[#This Row],[STK]]="no","Sin STK", "STK disponible")</f>
        <v>Sin STK</v>
      </c>
      <c r="AD5024" s="35">
        <f>+I5024*J5024</f>
        <v>0</v>
      </c>
      <c r="AE5024" s="35">
        <f>+I5024*K5024</f>
        <v>0</v>
      </c>
      <c r="AF5024" s="36">
        <f>IF(Tabla1[[#This Row],[ref pack]]=1,Tabla1[[#This Row],[Pedido]],LCM(Tabla1[[#This Row],[MC VIEJO]],Tabla1[[#This Row],[Pedido]]))</f>
        <v>12</v>
      </c>
      <c r="AG5024" s="36">
        <f>+VLOOKUP(Tabla1[[#This Row],[Artículo]],'.'!$B$2:$D$11481,3,)</f>
        <v>12</v>
      </c>
      <c r="AH5024" s="37" t="str">
        <f>+IFERROR(SEARCH("pack",Tabla1[[#This Row],[PACK]]),"")</f>
        <v/>
      </c>
    </row>
    <row r="5025" spans="1:34" ht="24" customHeight="1" x14ac:dyDescent="0.2">
      <c r="A5025" s="50" t="s">
        <v>8807</v>
      </c>
      <c r="B5025" s="60" t="s">
        <v>22918</v>
      </c>
      <c r="C5025" s="61" t="s">
        <v>24292</v>
      </c>
      <c r="D5025" s="52" t="s">
        <v>9841</v>
      </c>
      <c r="E5025" s="53">
        <v>17427.47</v>
      </c>
      <c r="F5025" s="23" t="str">
        <f>+IFERROR(VLOOKUP(Tabla1[[#This Row],[Artículo]],'..'!$B$2:$D$569000,3,),"")</f>
        <v/>
      </c>
      <c r="G5025" s="24" t="str">
        <f>IF(H5025=AF5025,"", "Error MC")</f>
        <v>Error MC</v>
      </c>
      <c r="H5025" s="62"/>
      <c r="I5025" s="54">
        <f>+Tabla1[[#This Row],[MC]]*Tabla1[[#This Row],[Pedido]]*Tabla1[[#This Row],[PVC ]]</f>
        <v>0</v>
      </c>
      <c r="J5025" s="26">
        <v>0.21</v>
      </c>
      <c r="K5025" s="63"/>
      <c r="L5025" s="28" t="s">
        <v>17</v>
      </c>
      <c r="M5025" s="53">
        <v>30576.493999999999</v>
      </c>
      <c r="N5025" s="64" t="str">
        <f>+IF(Tabla1[[#This Row],[F PMPI]]="SÍ","No","Sí")</f>
        <v>Sí</v>
      </c>
      <c r="O5025" s="65">
        <f>+Tabla1[[#This Row],[PVL]]*1.055</f>
        <v>32258.201169999997</v>
      </c>
      <c r="P5025" s="65">
        <f>+Tabla1[[#This Row],[PVL]]*1.43</f>
        <v>43724.386419999995</v>
      </c>
      <c r="Q5025" s="66" t="str">
        <f>+HYPERLINK(Tabla1[[#This Row],[PAG]])</f>
        <v/>
      </c>
      <c r="R5025" s="67"/>
      <c r="S5025" s="68"/>
      <c r="T5025" s="69"/>
      <c r="U5025" s="69"/>
      <c r="V5025" s="69"/>
      <c r="W5025" s="69"/>
      <c r="X5025" s="69"/>
      <c r="Y5025" s="35"/>
      <c r="Z5025" s="35" t="s">
        <v>65</v>
      </c>
      <c r="AA5025" s="36">
        <v>1</v>
      </c>
      <c r="AB5025" s="35" t="s">
        <v>27</v>
      </c>
      <c r="AC5025" s="35" t="str">
        <f>+IF(Tabla1[[#This Row],[STK]]="no","Sin STK", "STK disponible")</f>
        <v>STK disponible</v>
      </c>
      <c r="AD5025" s="35">
        <f>+I5025*J5025</f>
        <v>0</v>
      </c>
      <c r="AE5025" s="35">
        <f>+I5025*K5025</f>
        <v>0</v>
      </c>
      <c r="AF5025" s="36">
        <f>IF(Tabla1[[#This Row],[ref pack]]=1,Tabla1[[#This Row],[Pedido]],LCM(Tabla1[[#This Row],[MC VIEJO]],Tabla1[[#This Row],[Pedido]]))</f>
        <v>1</v>
      </c>
      <c r="AG5025" s="36">
        <f>+VLOOKUP(Tabla1[[#This Row],[Artículo]],'.'!$B$2:$D$11481,3,)</f>
        <v>1</v>
      </c>
      <c r="AH5025" s="37" t="str">
        <f>+IFERROR(SEARCH("pack",Tabla1[[#This Row],[PACK]]),"")</f>
        <v/>
      </c>
    </row>
    <row r="5026" spans="1:34" ht="24" customHeight="1" x14ac:dyDescent="0.2">
      <c r="A5026" s="50" t="s">
        <v>8807</v>
      </c>
      <c r="B5026" s="60" t="s">
        <v>9610</v>
      </c>
      <c r="C5026" s="61" t="s">
        <v>9611</v>
      </c>
      <c r="D5026" s="52" t="s">
        <v>27</v>
      </c>
      <c r="E5026" s="53">
        <v>10053.66</v>
      </c>
      <c r="F5026" s="23" t="str">
        <f>+IFERROR(VLOOKUP(Tabla1[[#This Row],[Artículo]],'..'!$B$2:$D$569000,3,),"")</f>
        <v/>
      </c>
      <c r="G5026" s="24" t="str">
        <f>IF(H5026=AF5026,"", "Error MC")</f>
        <v>Error MC</v>
      </c>
      <c r="H5026" s="62"/>
      <c r="I5026" s="54">
        <f>+Tabla1[[#This Row],[MC]]*Tabla1[[#This Row],[Pedido]]*Tabla1[[#This Row],[PVC ]]</f>
        <v>0</v>
      </c>
      <c r="J5026" s="26">
        <v>0.21</v>
      </c>
      <c r="K5026" s="63"/>
      <c r="L5026" s="28" t="s">
        <v>17</v>
      </c>
      <c r="M5026" s="53">
        <v>17639.150000000001</v>
      </c>
      <c r="N5026" s="64" t="str">
        <f>+IF(Tabla1[[#This Row],[F PMPI]]="SÍ","No","Sí")</f>
        <v>Sí</v>
      </c>
      <c r="O5026" s="65">
        <f>+Tabla1[[#This Row],[PVL]]*1.055</f>
        <v>18609.303250000001</v>
      </c>
      <c r="P5026" s="65">
        <f>+Tabla1[[#This Row],[PVL]]*1.43</f>
        <v>25223.984500000002</v>
      </c>
      <c r="Q5026" s="66" t="str">
        <f>+HYPERLINK(Tabla1[[#This Row],[PAG]])</f>
        <v>https://todomusica.com.ar/productos-sin-categorias-de-netsuite/8190-nylon-tip.html</v>
      </c>
      <c r="R5026" s="67"/>
      <c r="S5026" s="68"/>
      <c r="T5026" s="69"/>
      <c r="U5026" s="69"/>
      <c r="V5026" s="69"/>
      <c r="W5026" s="69"/>
      <c r="X5026" s="69"/>
      <c r="Y5026" s="35"/>
      <c r="Z5026" s="35" t="s">
        <v>28412</v>
      </c>
      <c r="AA5026" s="36">
        <v>1</v>
      </c>
      <c r="AB5026" s="35" t="s">
        <v>27</v>
      </c>
      <c r="AC5026" s="35" t="str">
        <f>+IF(Tabla1[[#This Row],[STK]]="no","Sin STK", "STK disponible")</f>
        <v>Sin STK</v>
      </c>
      <c r="AD5026" s="35">
        <f>+I5026*J5026</f>
        <v>0</v>
      </c>
      <c r="AE5026" s="35">
        <f>+I5026*K5026</f>
        <v>0</v>
      </c>
      <c r="AF5026" s="36">
        <f>IF(Tabla1[[#This Row],[ref pack]]=1,Tabla1[[#This Row],[Pedido]],LCM(Tabla1[[#This Row],[MC VIEJO]],Tabla1[[#This Row],[Pedido]]))</f>
        <v>1</v>
      </c>
      <c r="AG5026" s="36">
        <f>+VLOOKUP(Tabla1[[#This Row],[Artículo]],'.'!$B$2:$D$11481,3,)</f>
        <v>1</v>
      </c>
      <c r="AH5026" s="37" t="str">
        <f>+IFERROR(SEARCH("pack",Tabla1[[#This Row],[PACK]]),"")</f>
        <v/>
      </c>
    </row>
    <row r="5027" spans="1:34" ht="24" customHeight="1" x14ac:dyDescent="0.2">
      <c r="A5027" s="50" t="s">
        <v>8807</v>
      </c>
      <c r="B5027" s="60" t="s">
        <v>22922</v>
      </c>
      <c r="C5027" s="61" t="s">
        <v>24293</v>
      </c>
      <c r="D5027" s="52" t="s">
        <v>9841</v>
      </c>
      <c r="E5027" s="53">
        <v>15129.84</v>
      </c>
      <c r="F5027" s="23" t="str">
        <f>+IFERROR(VLOOKUP(Tabla1[[#This Row],[Artículo]],'..'!$B$2:$D$569000,3,),"")</f>
        <v/>
      </c>
      <c r="G5027" s="24" t="str">
        <f>IF(H5027=AF5027,"", "Error MC")</f>
        <v>Error MC</v>
      </c>
      <c r="H5027" s="62"/>
      <c r="I5027" s="54">
        <f>+Tabla1[[#This Row],[MC]]*Tabla1[[#This Row],[Pedido]]*Tabla1[[#This Row],[PVC ]]</f>
        <v>0</v>
      </c>
      <c r="J5027" s="26">
        <v>0.21</v>
      </c>
      <c r="K5027" s="63"/>
      <c r="L5027" s="28" t="s">
        <v>17</v>
      </c>
      <c r="M5027" s="53">
        <v>26545.307000000001</v>
      </c>
      <c r="N5027" s="64" t="str">
        <f>+IF(Tabla1[[#This Row],[F PMPI]]="SÍ","No","Sí")</f>
        <v>Sí</v>
      </c>
      <c r="O5027" s="65">
        <f>+Tabla1[[#This Row],[PVL]]*1.055</f>
        <v>28005.298885</v>
      </c>
      <c r="P5027" s="65">
        <f>+Tabla1[[#This Row],[PVL]]*1.43</f>
        <v>37959.78901</v>
      </c>
      <c r="Q5027" s="66" t="str">
        <f>+HYPERLINK(Tabla1[[#This Row],[PAG]])</f>
        <v/>
      </c>
      <c r="R5027" s="67"/>
      <c r="S5027" s="68"/>
      <c r="T5027" s="69"/>
      <c r="U5027" s="69"/>
      <c r="V5027" s="69"/>
      <c r="W5027" s="69"/>
      <c r="X5027" s="69"/>
      <c r="Y5027" s="35"/>
      <c r="Z5027" s="35" t="s">
        <v>65</v>
      </c>
      <c r="AA5027" s="36">
        <v>1</v>
      </c>
      <c r="AB5027" s="35" t="s">
        <v>27</v>
      </c>
      <c r="AC5027" s="35" t="str">
        <f>+IF(Tabla1[[#This Row],[STK]]="no","Sin STK", "STK disponible")</f>
        <v>STK disponible</v>
      </c>
      <c r="AD5027" s="35">
        <f>+I5027*J5027</f>
        <v>0</v>
      </c>
      <c r="AE5027" s="35">
        <f>+I5027*K5027</f>
        <v>0</v>
      </c>
      <c r="AF5027" s="36">
        <f>IF(Tabla1[[#This Row],[ref pack]]=1,Tabla1[[#This Row],[Pedido]],LCM(Tabla1[[#This Row],[MC VIEJO]],Tabla1[[#This Row],[Pedido]]))</f>
        <v>1</v>
      </c>
      <c r="AG5027" s="36">
        <f>+VLOOKUP(Tabla1[[#This Row],[Artículo]],'.'!$B$2:$D$11481,3,)</f>
        <v>1</v>
      </c>
      <c r="AH5027" s="37" t="str">
        <f>+IFERROR(SEARCH("pack",Tabla1[[#This Row],[PACK]]),"")</f>
        <v/>
      </c>
    </row>
    <row r="5028" spans="1:34" ht="24" customHeight="1" x14ac:dyDescent="0.2">
      <c r="A5028" s="50" t="s">
        <v>8807</v>
      </c>
      <c r="B5028" s="60" t="s">
        <v>24294</v>
      </c>
      <c r="C5028" s="61" t="s">
        <v>24295</v>
      </c>
      <c r="D5028" s="52" t="s">
        <v>27</v>
      </c>
      <c r="E5028" s="53">
        <v>8961.2250000000004</v>
      </c>
      <c r="F5028" s="23" t="str">
        <f>+IFERROR(VLOOKUP(Tabla1[[#This Row],[Artículo]],'..'!$B$2:$D$569000,3,),"")</f>
        <v/>
      </c>
      <c r="G5028" s="24" t="e">
        <f>IF(H5028=AF5028,"", "Error MC")</f>
        <v>#N/A</v>
      </c>
      <c r="H5028" s="62"/>
      <c r="I5028" s="54">
        <f>+Tabla1[[#This Row],[MC]]*Tabla1[[#This Row],[Pedido]]*Tabla1[[#This Row],[PVC ]]</f>
        <v>0</v>
      </c>
      <c r="J5028" s="26">
        <v>0.21</v>
      </c>
      <c r="K5028" s="63"/>
      <c r="L5028" s="28" t="s">
        <v>17</v>
      </c>
      <c r="M5028" s="53">
        <v>15722.47</v>
      </c>
      <c r="N5028" s="64" t="str">
        <f>+IF(Tabla1[[#This Row],[F PMPI]]="SÍ","No","Sí")</f>
        <v>Sí</v>
      </c>
      <c r="O5028" s="65">
        <f>+Tabla1[[#This Row],[PVL]]*1.055</f>
        <v>16587.205849999998</v>
      </c>
      <c r="P5028" s="65">
        <f>+Tabla1[[#This Row],[PVL]]*1.43</f>
        <v>22483.132099999999</v>
      </c>
      <c r="Q5028" s="66" t="str">
        <f>+HYPERLINK(Tabla1[[#This Row],[PAG]])</f>
        <v>https://todomusica.com.ar/productos-sin-categorias-de-netsuite/5966-5bnn.html</v>
      </c>
      <c r="R5028" s="67"/>
      <c r="S5028" s="68"/>
      <c r="T5028" s="69"/>
      <c r="U5028" s="69"/>
      <c r="V5028" s="69"/>
      <c r="W5028" s="69"/>
      <c r="X5028" s="69"/>
      <c r="Y5028" s="35"/>
      <c r="Z5028" s="35" t="s">
        <v>28413</v>
      </c>
      <c r="AA5028" s="36">
        <v>6</v>
      </c>
      <c r="AB5028" s="35" t="s">
        <v>27</v>
      </c>
      <c r="AC5028" s="35" t="str">
        <f>+IF(Tabla1[[#This Row],[STK]]="no","Sin STK", "STK disponible")</f>
        <v>Sin STK</v>
      </c>
      <c r="AD5028" s="35">
        <f>+I5028*J5028</f>
        <v>0</v>
      </c>
      <c r="AE5028" s="35">
        <f>+I5028*K5028</f>
        <v>0</v>
      </c>
      <c r="AF5028" s="36" t="e">
        <f>IF(Tabla1[[#This Row],[ref pack]]=1,Tabla1[[#This Row],[Pedido]],LCM(Tabla1[[#This Row],[MC VIEJO]],Tabla1[[#This Row],[Pedido]]))</f>
        <v>#N/A</v>
      </c>
      <c r="AG5028" s="36" t="e">
        <f>+VLOOKUP(Tabla1[[#This Row],[Artículo]],'.'!$B$2:$D$11481,3,)</f>
        <v>#N/A</v>
      </c>
      <c r="AH5028" s="37" t="str">
        <f>+IFERROR(SEARCH("pack",Tabla1[[#This Row],[PACK]]),"")</f>
        <v/>
      </c>
    </row>
    <row r="5029" spans="1:34" ht="24" customHeight="1" x14ac:dyDescent="0.2">
      <c r="A5029" s="50" t="s">
        <v>9612</v>
      </c>
      <c r="B5029" s="60" t="s">
        <v>9613</v>
      </c>
      <c r="C5029" s="61" t="s">
        <v>9614</v>
      </c>
      <c r="D5029" s="52" t="s">
        <v>9841</v>
      </c>
      <c r="E5029" s="53">
        <v>202832.56</v>
      </c>
      <c r="F5029" s="23" t="str">
        <f>+IFERROR(VLOOKUP(Tabla1[[#This Row],[Artículo]],'..'!$B$2:$D$569000,3,),"")</f>
        <v/>
      </c>
      <c r="G5029" s="24" t="str">
        <f>IF(H5029=AF5029,"", "Error MC")</f>
        <v>Error MC</v>
      </c>
      <c r="H5029" s="62"/>
      <c r="I5029" s="54">
        <f>+Tabla1[[#This Row],[MC]]*Tabla1[[#This Row],[Pedido]]*Tabla1[[#This Row],[PVC ]]</f>
        <v>0</v>
      </c>
      <c r="J5029" s="26">
        <v>0.105</v>
      </c>
      <c r="K5029" s="63"/>
      <c r="L5029" s="28" t="s">
        <v>17</v>
      </c>
      <c r="M5029" s="53">
        <v>324988.467</v>
      </c>
      <c r="N5029" s="64" t="str">
        <f>+IF(Tabla1[[#This Row],[F PMPI]]="SÍ","No","Sí")</f>
        <v>No</v>
      </c>
      <c r="O5029" s="65">
        <f>+Tabla1[[#This Row],[PVL]]*1.055</f>
        <v>342862.83268499997</v>
      </c>
      <c r="P5029" s="65">
        <f>+Tabla1[[#This Row],[PVL]]*1.43</f>
        <v>464733.50780999998</v>
      </c>
      <c r="Q5029" s="66" t="str">
        <f>+HYPERLINK(Tabla1[[#This Row],[PAG]])</f>
        <v>https://todomusica.com.ar/pedales/7841-acoustic-creator.html</v>
      </c>
      <c r="R5029" s="67"/>
      <c r="S5029" s="68"/>
      <c r="T5029" s="69"/>
      <c r="U5029" s="69"/>
      <c r="V5029" s="69"/>
      <c r="W5029" s="69"/>
      <c r="X5029" s="69"/>
      <c r="Y5029" s="35"/>
      <c r="Z5029" s="35" t="s">
        <v>28414</v>
      </c>
      <c r="AA5029" s="36">
        <v>1</v>
      </c>
      <c r="AB5029" s="35" t="s">
        <v>9849</v>
      </c>
      <c r="AC5029" s="35" t="str">
        <f>+IF(Tabla1[[#This Row],[STK]]="no","Sin STK", "STK disponible")</f>
        <v>STK disponible</v>
      </c>
      <c r="AD5029" s="35">
        <f>+I5029*J5029</f>
        <v>0</v>
      </c>
      <c r="AE5029" s="35">
        <f>+I5029*K5029</f>
        <v>0</v>
      </c>
      <c r="AF5029" s="36">
        <f>IF(Tabla1[[#This Row],[ref pack]]=1,Tabla1[[#This Row],[Pedido]],LCM(Tabla1[[#This Row],[MC VIEJO]],Tabla1[[#This Row],[Pedido]]))</f>
        <v>1</v>
      </c>
      <c r="AG5029" s="36">
        <f>+VLOOKUP(Tabla1[[#This Row],[Artículo]],'.'!$B$2:$D$11481,3,)</f>
        <v>1</v>
      </c>
      <c r="AH5029" s="37" t="str">
        <f>+IFERROR(SEARCH("pack",Tabla1[[#This Row],[PACK]]),"")</f>
        <v/>
      </c>
    </row>
    <row r="5030" spans="1:34" ht="24" customHeight="1" x14ac:dyDescent="0.2">
      <c r="A5030" s="50" t="s">
        <v>9612</v>
      </c>
      <c r="B5030" s="60" t="s">
        <v>9615</v>
      </c>
      <c r="C5030" s="61" t="s">
        <v>9616</v>
      </c>
      <c r="D5030" s="52" t="s">
        <v>9842</v>
      </c>
      <c r="E5030" s="53">
        <v>586074.02</v>
      </c>
      <c r="F5030" s="23" t="str">
        <f>+IFERROR(VLOOKUP(Tabla1[[#This Row],[Artículo]],'..'!$B$2:$D$569000,3,),"")</f>
        <v/>
      </c>
      <c r="G5030" s="24" t="str">
        <f>IF(H5030=AF5030,"", "Error MC")</f>
        <v>Error MC</v>
      </c>
      <c r="H5030" s="62"/>
      <c r="I5030" s="54">
        <f>+Tabla1[[#This Row],[MC]]*Tabla1[[#This Row],[Pedido]]*Tabla1[[#This Row],[PVC ]]</f>
        <v>0</v>
      </c>
      <c r="J5030" s="26">
        <v>0.21</v>
      </c>
      <c r="K5030" s="63"/>
      <c r="L5030" s="28" t="s">
        <v>17</v>
      </c>
      <c r="M5030" s="53">
        <v>1028266.8689999999</v>
      </c>
      <c r="N5030" s="64" t="str">
        <f>+IF(Tabla1[[#This Row],[F PMPI]]="SÍ","No","Sí")</f>
        <v>No</v>
      </c>
      <c r="O5030" s="65">
        <f>+Tabla1[[#This Row],[PVL]]*1.055</f>
        <v>1084821.5467949999</v>
      </c>
      <c r="P5030" s="65">
        <f>+Tabla1[[#This Row],[PVL]]*1.43</f>
        <v>1470421.62267</v>
      </c>
      <c r="Q5030" s="66" t="str">
        <f>+HYPERLINK(Tabla1[[#This Row],[PAG]])</f>
        <v>https://todomusica.com.ar/controladores-dj/7838-aero-rhytmtrak.html</v>
      </c>
      <c r="R5030" s="67"/>
      <c r="S5030" s="68"/>
      <c r="T5030" s="69"/>
      <c r="U5030" s="69"/>
      <c r="V5030" s="69"/>
      <c r="W5030" s="69"/>
      <c r="X5030" s="69"/>
      <c r="Y5030" s="35"/>
      <c r="Z5030" s="35" t="s">
        <v>28415</v>
      </c>
      <c r="AA5030" s="36">
        <v>1</v>
      </c>
      <c r="AB5030" s="35" t="s">
        <v>9849</v>
      </c>
      <c r="AC5030" s="35" t="str">
        <f>+IF(Tabla1[[#This Row],[STK]]="no","Sin STK", "STK disponible")</f>
        <v>STK disponible</v>
      </c>
      <c r="AD5030" s="35">
        <f>+I5030*J5030</f>
        <v>0</v>
      </c>
      <c r="AE5030" s="35">
        <f>+I5030*K5030</f>
        <v>0</v>
      </c>
      <c r="AF5030" s="36">
        <f>IF(Tabla1[[#This Row],[ref pack]]=1,Tabla1[[#This Row],[Pedido]],LCM(Tabla1[[#This Row],[MC VIEJO]],Tabla1[[#This Row],[Pedido]]))</f>
        <v>1</v>
      </c>
      <c r="AG5030" s="36">
        <f>+VLOOKUP(Tabla1[[#This Row],[Artículo]],'.'!$B$2:$D$11481,3,)</f>
        <v>1</v>
      </c>
      <c r="AH5030" s="37" t="str">
        <f>+IFERROR(SEARCH("pack",Tabla1[[#This Row],[PACK]]),"")</f>
        <v/>
      </c>
    </row>
    <row r="5031" spans="1:34" ht="24" customHeight="1" x14ac:dyDescent="0.2">
      <c r="A5031" s="50" t="s">
        <v>9612</v>
      </c>
      <c r="B5031" s="60" t="s">
        <v>9617</v>
      </c>
      <c r="C5031" s="61" t="s">
        <v>9618</v>
      </c>
      <c r="D5031" s="52" t="s">
        <v>27</v>
      </c>
      <c r="E5031" s="53">
        <v>134542.20000000001</v>
      </c>
      <c r="F5031" s="23" t="str">
        <f>+IFERROR(VLOOKUP(Tabla1[[#This Row],[Artículo]],'..'!$B$2:$D$569000,3,),"")</f>
        <v/>
      </c>
      <c r="G5031" s="24" t="str">
        <f>IF(H5031=AF5031,"", "Error MC")</f>
        <v>Error MC</v>
      </c>
      <c r="H5031" s="62"/>
      <c r="I5031" s="54">
        <f>+Tabla1[[#This Row],[MC]]*Tabla1[[#This Row],[Pedido]]*Tabla1[[#This Row],[PVC ]]</f>
        <v>0</v>
      </c>
      <c r="J5031" s="26">
        <v>0.105</v>
      </c>
      <c r="K5031" s="63"/>
      <c r="L5031" s="28" t="s">
        <v>17</v>
      </c>
      <c r="M5031" s="53">
        <v>215570.24</v>
      </c>
      <c r="N5031" s="64" t="str">
        <f>+IF(Tabla1[[#This Row],[F PMPI]]="SÍ","No","Sí")</f>
        <v>Sí</v>
      </c>
      <c r="O5031" s="65">
        <f>+Tabla1[[#This Row],[PVL]]*1.055</f>
        <v>227426.60319999998</v>
      </c>
      <c r="P5031" s="65">
        <f>+Tabla1[[#This Row],[PVL]]*1.43</f>
        <v>308265.44319999998</v>
      </c>
      <c r="Q5031" s="66" t="str">
        <f>+HYPERLINK(Tabla1[[#This Row],[PAG]])</f>
        <v>https://todomusica.com.ar/pedaleras/9434-a1-four.html</v>
      </c>
      <c r="R5031" s="67"/>
      <c r="S5031" s="68"/>
      <c r="T5031" s="69"/>
      <c r="U5031" s="69"/>
      <c r="V5031" s="69"/>
      <c r="W5031" s="69"/>
      <c r="X5031" s="69"/>
      <c r="Y5031" s="35"/>
      <c r="Z5031" s="35" t="s">
        <v>28416</v>
      </c>
      <c r="AA5031" s="36">
        <v>1</v>
      </c>
      <c r="AB5031" s="35" t="s">
        <v>27</v>
      </c>
      <c r="AC5031" s="35" t="str">
        <f>+IF(Tabla1[[#This Row],[STK]]="no","Sin STK", "STK disponible")</f>
        <v>Sin STK</v>
      </c>
      <c r="AD5031" s="35">
        <f>+I5031*J5031</f>
        <v>0</v>
      </c>
      <c r="AE5031" s="35">
        <f>+I5031*K5031</f>
        <v>0</v>
      </c>
      <c r="AF5031" s="36">
        <f>IF(Tabla1[[#This Row],[ref pack]]=1,Tabla1[[#This Row],[Pedido]],LCM(Tabla1[[#This Row],[MC VIEJO]],Tabla1[[#This Row],[Pedido]]))</f>
        <v>1</v>
      </c>
      <c r="AG5031" s="36">
        <f>+VLOOKUP(Tabla1[[#This Row],[Artículo]],'.'!$B$2:$D$11481,3,)</f>
        <v>1</v>
      </c>
      <c r="AH5031" s="37" t="str">
        <f>+IFERROR(SEARCH("pack",Tabla1[[#This Row],[PACK]]),"")</f>
        <v/>
      </c>
    </row>
    <row r="5032" spans="1:34" ht="24" customHeight="1" x14ac:dyDescent="0.2">
      <c r="A5032" s="50" t="s">
        <v>9612</v>
      </c>
      <c r="B5032" s="60" t="s">
        <v>9619</v>
      </c>
      <c r="C5032" s="61" t="s">
        <v>9620</v>
      </c>
      <c r="D5032" s="52" t="s">
        <v>27</v>
      </c>
      <c r="E5032" s="53">
        <v>148811.84</v>
      </c>
      <c r="F5032" s="23" t="str">
        <f>+IFERROR(VLOOKUP(Tabla1[[#This Row],[Artículo]],'..'!$B$2:$D$569000,3,),"")</f>
        <v/>
      </c>
      <c r="G5032" s="24" t="str">
        <f>IF(H5032=AF5032,"", "Error MC")</f>
        <v>Error MC</v>
      </c>
      <c r="H5032" s="62"/>
      <c r="I5032" s="54">
        <f>+Tabla1[[#This Row],[MC]]*Tabla1[[#This Row],[Pedido]]*Tabla1[[#This Row],[PVC ]]</f>
        <v>0</v>
      </c>
      <c r="J5032" s="26">
        <v>0.105</v>
      </c>
      <c r="K5032" s="63"/>
      <c r="L5032" s="28" t="s">
        <v>17</v>
      </c>
      <c r="M5032" s="53">
        <v>238433.77299999999</v>
      </c>
      <c r="N5032" s="64" t="str">
        <f>+IF(Tabla1[[#This Row],[F PMPI]]="SÍ","No","Sí")</f>
        <v>Sí</v>
      </c>
      <c r="O5032" s="65">
        <f>+Tabla1[[#This Row],[PVL]]*1.055</f>
        <v>251547.63051499997</v>
      </c>
      <c r="P5032" s="65">
        <f>+Tabla1[[#This Row],[PVL]]*1.43</f>
        <v>340960.29538999998</v>
      </c>
      <c r="Q5032" s="66" t="str">
        <f>+HYPERLINK(Tabla1[[#This Row],[PAG]])</f>
        <v>https://todomusica.com.ar/pedaleras/9435-a1x-four.html</v>
      </c>
      <c r="R5032" s="67"/>
      <c r="S5032" s="68"/>
      <c r="T5032" s="69"/>
      <c r="U5032" s="69"/>
      <c r="V5032" s="69"/>
      <c r="W5032" s="69"/>
      <c r="X5032" s="69"/>
      <c r="Y5032" s="35"/>
      <c r="Z5032" s="35" t="s">
        <v>28417</v>
      </c>
      <c r="AA5032" s="36">
        <v>1</v>
      </c>
      <c r="AB5032" s="35" t="s">
        <v>27</v>
      </c>
      <c r="AC5032" s="35" t="str">
        <f>+IF(Tabla1[[#This Row],[STK]]="no","Sin STK", "STK disponible")</f>
        <v>Sin STK</v>
      </c>
      <c r="AD5032" s="35">
        <f>+I5032*J5032</f>
        <v>0</v>
      </c>
      <c r="AE5032" s="35">
        <f>+I5032*K5032</f>
        <v>0</v>
      </c>
      <c r="AF5032" s="36">
        <f>IF(Tabla1[[#This Row],[ref pack]]=1,Tabla1[[#This Row],[Pedido]],LCM(Tabla1[[#This Row],[MC VIEJO]],Tabla1[[#This Row],[Pedido]]))</f>
        <v>1</v>
      </c>
      <c r="AG5032" s="36">
        <f>+VLOOKUP(Tabla1[[#This Row],[Artículo]],'.'!$B$2:$D$11481,3,)</f>
        <v>1</v>
      </c>
      <c r="AH5032" s="37" t="str">
        <f>+IFERROR(SEARCH("pack",Tabla1[[#This Row],[PACK]]),"")</f>
        <v/>
      </c>
    </row>
    <row r="5033" spans="1:34" ht="24" customHeight="1" x14ac:dyDescent="0.2">
      <c r="A5033" s="50" t="s">
        <v>9612</v>
      </c>
      <c r="B5033" s="60" t="s">
        <v>9621</v>
      </c>
      <c r="C5033" s="61" t="s">
        <v>9622</v>
      </c>
      <c r="D5033" s="52" t="s">
        <v>27</v>
      </c>
      <c r="E5033" s="53">
        <v>178425.29</v>
      </c>
      <c r="F5033" s="23" t="str">
        <f>+IFERROR(VLOOKUP(Tabla1[[#This Row],[Artículo]],'..'!$B$2:$D$569000,3,),"")</f>
        <v/>
      </c>
      <c r="G5033" s="24" t="str">
        <f>IF(H5033=AF5033,"", "Error MC")</f>
        <v>Error MC</v>
      </c>
      <c r="H5033" s="62"/>
      <c r="I5033" s="54">
        <f>+Tabla1[[#This Row],[MC]]*Tabla1[[#This Row],[Pedido]]*Tabla1[[#This Row],[PVC ]]</f>
        <v>0</v>
      </c>
      <c r="J5033" s="26">
        <v>0.105</v>
      </c>
      <c r="K5033" s="63"/>
      <c r="L5033" s="28" t="s">
        <v>17</v>
      </c>
      <c r="M5033" s="53">
        <v>285881.92</v>
      </c>
      <c r="N5033" s="64" t="str">
        <f>+IF(Tabla1[[#This Row],[F PMPI]]="SÍ","No","Sí")</f>
        <v>No</v>
      </c>
      <c r="O5033" s="65">
        <f>+Tabla1[[#This Row],[PVL]]*1.055</f>
        <v>301605.42559999996</v>
      </c>
      <c r="P5033" s="65">
        <f>+Tabla1[[#This Row],[PVL]]*1.43</f>
        <v>408811.14559999993</v>
      </c>
      <c r="Q5033" s="66" t="str">
        <f>+HYPERLINK(Tabla1[[#This Row],[PAG]])</f>
        <v>https://todomusica.com.ar/pedaleras/3961-a3.html</v>
      </c>
      <c r="R5033" s="67"/>
      <c r="S5033" s="68"/>
      <c r="T5033" s="69"/>
      <c r="U5033" s="69"/>
      <c r="V5033" s="69"/>
      <c r="W5033" s="69"/>
      <c r="X5033" s="69"/>
      <c r="Y5033" s="35"/>
      <c r="Z5033" s="35" t="s">
        <v>28418</v>
      </c>
      <c r="AA5033" s="36">
        <v>1</v>
      </c>
      <c r="AB5033" s="35" t="s">
        <v>9849</v>
      </c>
      <c r="AC5033" s="35" t="str">
        <f>+IF(Tabla1[[#This Row],[STK]]="no","Sin STK", "STK disponible")</f>
        <v>Sin STK</v>
      </c>
      <c r="AD5033" s="35">
        <f>+I5033*J5033</f>
        <v>0</v>
      </c>
      <c r="AE5033" s="35">
        <f>+I5033*K5033</f>
        <v>0</v>
      </c>
      <c r="AF5033" s="36">
        <f>IF(Tabla1[[#This Row],[ref pack]]=1,Tabla1[[#This Row],[Pedido]],LCM(Tabla1[[#This Row],[MC VIEJO]],Tabla1[[#This Row],[Pedido]]))</f>
        <v>1</v>
      </c>
      <c r="AG5033" s="36">
        <f>+VLOOKUP(Tabla1[[#This Row],[Artículo]],'.'!$B$2:$D$11481,3,)</f>
        <v>1</v>
      </c>
      <c r="AH5033" s="37" t="str">
        <f>+IFERROR(SEARCH("pack",Tabla1[[#This Row],[PACK]]),"")</f>
        <v/>
      </c>
    </row>
    <row r="5034" spans="1:34" ht="24" customHeight="1" x14ac:dyDescent="0.2">
      <c r="A5034" s="50" t="s">
        <v>9612</v>
      </c>
      <c r="B5034" s="60" t="s">
        <v>9623</v>
      </c>
      <c r="C5034" s="61" t="s">
        <v>9624</v>
      </c>
      <c r="D5034" s="52" t="s">
        <v>27</v>
      </c>
      <c r="E5034" s="53">
        <v>93771.88</v>
      </c>
      <c r="F5034" s="23" t="str">
        <f>+IFERROR(VLOOKUP(Tabla1[[#This Row],[Artículo]],'..'!$B$2:$D$569000,3,),"")</f>
        <v/>
      </c>
      <c r="G5034" s="24" t="str">
        <f>IF(H5034=AF5034,"", "Error MC")</f>
        <v>Error MC</v>
      </c>
      <c r="H5034" s="62"/>
      <c r="I5034" s="54">
        <f>+Tabla1[[#This Row],[MC]]*Tabla1[[#This Row],[Pedido]]*Tabla1[[#This Row],[PVC ]]</f>
        <v>0</v>
      </c>
      <c r="J5034" s="26">
        <v>0.105</v>
      </c>
      <c r="K5034" s="63"/>
      <c r="L5034" s="28" t="s">
        <v>17</v>
      </c>
      <c r="M5034" s="53">
        <v>150245.99900000001</v>
      </c>
      <c r="N5034" s="64" t="str">
        <f>+IF(Tabla1[[#This Row],[F PMPI]]="SÍ","No","Sí")</f>
        <v>No</v>
      </c>
      <c r="O5034" s="65">
        <f>+Tabla1[[#This Row],[PVL]]*1.055</f>
        <v>158509.528945</v>
      </c>
      <c r="P5034" s="65">
        <f>+Tabla1[[#This Row],[PVL]]*1.43</f>
        <v>214851.77856999999</v>
      </c>
      <c r="Q5034" s="66" t="str">
        <f>+HYPERLINK(Tabla1[[#This Row],[PAG]])</f>
        <v>https://todomusica.com.ar/productos-sin-categorias-de-netsuite/8883-b1-four.html</v>
      </c>
      <c r="R5034" s="67"/>
      <c r="S5034" s="68"/>
      <c r="T5034" s="69"/>
      <c r="U5034" s="69"/>
      <c r="V5034" s="69"/>
      <c r="W5034" s="69"/>
      <c r="X5034" s="69"/>
      <c r="Y5034" s="35"/>
      <c r="Z5034" s="35" t="s">
        <v>28419</v>
      </c>
      <c r="AA5034" s="36">
        <v>1</v>
      </c>
      <c r="AB5034" s="35" t="s">
        <v>9849</v>
      </c>
      <c r="AC5034" s="35" t="str">
        <f>+IF(Tabla1[[#This Row],[STK]]="no","Sin STK", "STK disponible")</f>
        <v>Sin STK</v>
      </c>
      <c r="AD5034" s="35">
        <f>+I5034*J5034</f>
        <v>0</v>
      </c>
      <c r="AE5034" s="35">
        <f>+I5034*K5034</f>
        <v>0</v>
      </c>
      <c r="AF5034" s="36">
        <f>IF(Tabla1[[#This Row],[ref pack]]=1,Tabla1[[#This Row],[Pedido]],LCM(Tabla1[[#This Row],[MC VIEJO]],Tabla1[[#This Row],[Pedido]]))</f>
        <v>1</v>
      </c>
      <c r="AG5034" s="36">
        <f>+VLOOKUP(Tabla1[[#This Row],[Artículo]],'.'!$B$2:$D$11481,3,)</f>
        <v>1</v>
      </c>
      <c r="AH5034" s="37" t="str">
        <f>+IFERROR(SEARCH("pack",Tabla1[[#This Row],[PACK]]),"")</f>
        <v/>
      </c>
    </row>
    <row r="5035" spans="1:34" ht="24" customHeight="1" x14ac:dyDescent="0.2">
      <c r="A5035" s="50" t="s">
        <v>9612</v>
      </c>
      <c r="B5035" s="60" t="s">
        <v>9625</v>
      </c>
      <c r="C5035" s="61" t="s">
        <v>9626</v>
      </c>
      <c r="D5035" s="52" t="s">
        <v>27</v>
      </c>
      <c r="E5035" s="53">
        <v>63194.07</v>
      </c>
      <c r="F5035" s="23" t="str">
        <f>+IFERROR(VLOOKUP(Tabla1[[#This Row],[Artículo]],'..'!$B$2:$D$569000,3,),"")</f>
        <v/>
      </c>
      <c r="G5035" s="24" t="str">
        <f>IF(H5035=AF5035,"", "Error MC")</f>
        <v>Error MC</v>
      </c>
      <c r="H5035" s="62"/>
      <c r="I5035" s="54">
        <f>+Tabla1[[#This Row],[MC]]*Tabla1[[#This Row],[Pedido]]*Tabla1[[#This Row],[PVC ]]</f>
        <v>0</v>
      </c>
      <c r="J5035" s="26">
        <v>0.105</v>
      </c>
      <c r="K5035" s="63"/>
      <c r="L5035" s="28" t="s">
        <v>17</v>
      </c>
      <c r="M5035" s="53">
        <v>101252.697</v>
      </c>
      <c r="N5035" s="64" t="str">
        <f>+IF(Tabla1[[#This Row],[F PMPI]]="SÍ","No","Sí")</f>
        <v>No</v>
      </c>
      <c r="O5035" s="65">
        <f>+Tabla1[[#This Row],[PVL]]*1.055</f>
        <v>106821.59533499999</v>
      </c>
      <c r="P5035" s="65">
        <f>+Tabla1[[#This Row],[PVL]]*1.43</f>
        <v>144791.35670999999</v>
      </c>
      <c r="Q5035" s="66" t="str">
        <f>+HYPERLINK(Tabla1[[#This Row],[PAG]])</f>
        <v>https://todomusica.com.ar/pedaleras/5594-404.html</v>
      </c>
      <c r="R5035" s="67"/>
      <c r="S5035" s="68"/>
      <c r="T5035" s="69"/>
      <c r="U5035" s="69"/>
      <c r="V5035" s="69"/>
      <c r="W5035" s="69"/>
      <c r="X5035" s="69"/>
      <c r="Y5035" s="35"/>
      <c r="Z5035" s="35" t="s">
        <v>28420</v>
      </c>
      <c r="AA5035" s="36">
        <v>1</v>
      </c>
      <c r="AB5035" s="35" t="s">
        <v>9849</v>
      </c>
      <c r="AC5035" s="35" t="str">
        <f>+IF(Tabla1[[#This Row],[STK]]="no","Sin STK", "STK disponible")</f>
        <v>Sin STK</v>
      </c>
      <c r="AD5035" s="35">
        <f>+I5035*J5035</f>
        <v>0</v>
      </c>
      <c r="AE5035" s="35">
        <f>+I5035*K5035</f>
        <v>0</v>
      </c>
      <c r="AF5035" s="36">
        <f>IF(Tabla1[[#This Row],[ref pack]]=1,Tabla1[[#This Row],[Pedido]],LCM(Tabla1[[#This Row],[MC VIEJO]],Tabla1[[#This Row],[Pedido]]))</f>
        <v>1</v>
      </c>
      <c r="AG5035" s="36">
        <f>+VLOOKUP(Tabla1[[#This Row],[Artículo]],'.'!$B$2:$D$11481,3,)</f>
        <v>1</v>
      </c>
      <c r="AH5035" s="37" t="str">
        <f>+IFERROR(SEARCH("pack",Tabla1[[#This Row],[PACK]]),"")</f>
        <v/>
      </c>
    </row>
    <row r="5036" spans="1:34" ht="24" customHeight="1" x14ac:dyDescent="0.2">
      <c r="A5036" s="50" t="s">
        <v>9612</v>
      </c>
      <c r="B5036" s="60" t="s">
        <v>9627</v>
      </c>
      <c r="C5036" s="61" t="s">
        <v>9628</v>
      </c>
      <c r="D5036" s="52" t="s">
        <v>27</v>
      </c>
      <c r="E5036" s="53">
        <v>112118.49</v>
      </c>
      <c r="F5036" s="23" t="str">
        <f>+IFERROR(VLOOKUP(Tabla1[[#This Row],[Artículo]],'..'!$B$2:$D$569000,3,),"")</f>
        <v/>
      </c>
      <c r="G5036" s="24" t="str">
        <f>IF(H5036=AF5036,"", "Error MC")</f>
        <v>Error MC</v>
      </c>
      <c r="H5036" s="62"/>
      <c r="I5036" s="54">
        <f>+Tabla1[[#This Row],[MC]]*Tabla1[[#This Row],[Pedido]]*Tabla1[[#This Row],[PVC ]]</f>
        <v>0</v>
      </c>
      <c r="J5036" s="26">
        <v>0.105</v>
      </c>
      <c r="K5036" s="63"/>
      <c r="L5036" s="28" t="s">
        <v>17</v>
      </c>
      <c r="M5036" s="53">
        <v>179641.85</v>
      </c>
      <c r="N5036" s="64" t="str">
        <f>+IF(Tabla1[[#This Row],[F PMPI]]="SÍ","No","Sí")</f>
        <v>No</v>
      </c>
      <c r="O5036" s="65">
        <f>+Tabla1[[#This Row],[PVL]]*1.055</f>
        <v>189522.15174999999</v>
      </c>
      <c r="P5036" s="65">
        <f>+Tabla1[[#This Row],[PVL]]*1.43</f>
        <v>256887.8455</v>
      </c>
      <c r="Q5036" s="66" t="str">
        <f>+HYPERLINK(Tabla1[[#This Row],[PAG]])</f>
        <v>https://todomusica.com.ar/productos-sin-categorias-de-netsuite/8884-b1x-four.html</v>
      </c>
      <c r="R5036" s="67"/>
      <c r="S5036" s="68"/>
      <c r="T5036" s="69"/>
      <c r="U5036" s="69"/>
      <c r="V5036" s="69"/>
      <c r="W5036" s="69"/>
      <c r="X5036" s="69"/>
      <c r="Y5036" s="35"/>
      <c r="Z5036" s="35" t="s">
        <v>28421</v>
      </c>
      <c r="AA5036" s="36">
        <v>1</v>
      </c>
      <c r="AB5036" s="35" t="s">
        <v>9849</v>
      </c>
      <c r="AC5036" s="35" t="str">
        <f>+IF(Tabla1[[#This Row],[STK]]="no","Sin STK", "STK disponible")</f>
        <v>Sin STK</v>
      </c>
      <c r="AD5036" s="35">
        <f>+I5036*J5036</f>
        <v>0</v>
      </c>
      <c r="AE5036" s="35">
        <f>+I5036*K5036</f>
        <v>0</v>
      </c>
      <c r="AF5036" s="36">
        <f>IF(Tabla1[[#This Row],[ref pack]]=1,Tabla1[[#This Row],[Pedido]],LCM(Tabla1[[#This Row],[MC VIEJO]],Tabla1[[#This Row],[Pedido]]))</f>
        <v>1</v>
      </c>
      <c r="AG5036" s="36">
        <f>+VLOOKUP(Tabla1[[#This Row],[Artículo]],'.'!$B$2:$D$11481,3,)</f>
        <v>1</v>
      </c>
      <c r="AH5036" s="37" t="str">
        <f>+IFERROR(SEARCH("pack",Tabla1[[#This Row],[PACK]]),"")</f>
        <v/>
      </c>
    </row>
    <row r="5037" spans="1:34" ht="24" customHeight="1" x14ac:dyDescent="0.2">
      <c r="A5037" s="50" t="s">
        <v>9612</v>
      </c>
      <c r="B5037" s="60" t="s">
        <v>9629</v>
      </c>
      <c r="C5037" s="61" t="s">
        <v>9630</v>
      </c>
      <c r="D5037" s="52" t="s">
        <v>27</v>
      </c>
      <c r="E5037" s="53">
        <v>64193.48</v>
      </c>
      <c r="F5037" s="23" t="str">
        <f>+IFERROR(VLOOKUP(Tabla1[[#This Row],[Artículo]],'..'!$B$2:$D$569000,3,),"")</f>
        <v/>
      </c>
      <c r="G5037" s="24" t="str">
        <f>IF(H5037=AF5037,"", "Error MC")</f>
        <v>Error MC</v>
      </c>
      <c r="H5037" s="62"/>
      <c r="I5037" s="54">
        <f>+Tabla1[[#This Row],[MC]]*Tabla1[[#This Row],[Pedido]]*Tabla1[[#This Row],[PVC ]]</f>
        <v>0</v>
      </c>
      <c r="J5037" s="26">
        <v>0.105</v>
      </c>
      <c r="K5037" s="63"/>
      <c r="L5037" s="28" t="s">
        <v>17</v>
      </c>
      <c r="M5037" s="53">
        <v>102854.008</v>
      </c>
      <c r="N5037" s="64" t="str">
        <f>+IF(Tabla1[[#This Row],[F PMPI]]="SÍ","No","Sí")</f>
        <v>No</v>
      </c>
      <c r="O5037" s="65">
        <f>+Tabla1[[#This Row],[PVL]]*1.055</f>
        <v>108510.97843999999</v>
      </c>
      <c r="P5037" s="65">
        <f>+Tabla1[[#This Row],[PVL]]*1.43</f>
        <v>147081.23144</v>
      </c>
      <c r="Q5037" s="66" t="str">
        <f>+HYPERLINK(Tabla1[[#This Row],[PAG]])</f>
        <v>https://todomusica.com.ar/pedaleras/5595-404.html</v>
      </c>
      <c r="R5037" s="67"/>
      <c r="S5037" s="68"/>
      <c r="T5037" s="69"/>
      <c r="U5037" s="69"/>
      <c r="V5037" s="69"/>
      <c r="W5037" s="69"/>
      <c r="X5037" s="69"/>
      <c r="Y5037" s="35"/>
      <c r="Z5037" s="35" t="s">
        <v>28422</v>
      </c>
      <c r="AA5037" s="36">
        <v>1</v>
      </c>
      <c r="AB5037" s="35" t="s">
        <v>9849</v>
      </c>
      <c r="AC5037" s="35" t="str">
        <f>+IF(Tabla1[[#This Row],[STK]]="no","Sin STK", "STK disponible")</f>
        <v>Sin STK</v>
      </c>
      <c r="AD5037" s="35">
        <f>+I5037*J5037</f>
        <v>0</v>
      </c>
      <c r="AE5037" s="35">
        <f>+I5037*K5037</f>
        <v>0</v>
      </c>
      <c r="AF5037" s="36">
        <f>IF(Tabla1[[#This Row],[ref pack]]=1,Tabla1[[#This Row],[Pedido]],LCM(Tabla1[[#This Row],[MC VIEJO]],Tabla1[[#This Row],[Pedido]]))</f>
        <v>1</v>
      </c>
      <c r="AG5037" s="36">
        <f>+VLOOKUP(Tabla1[[#This Row],[Artículo]],'.'!$B$2:$D$11481,3,)</f>
        <v>1</v>
      </c>
      <c r="AH5037" s="37" t="str">
        <f>+IFERROR(SEARCH("pack",Tabla1[[#This Row],[PACK]]),"")</f>
        <v/>
      </c>
    </row>
    <row r="5038" spans="1:34" ht="24" customHeight="1" x14ac:dyDescent="0.2">
      <c r="A5038" s="50" t="s">
        <v>9612</v>
      </c>
      <c r="B5038" s="60" t="s">
        <v>9631</v>
      </c>
      <c r="C5038" s="61" t="s">
        <v>9632</v>
      </c>
      <c r="D5038" s="52" t="s">
        <v>27</v>
      </c>
      <c r="E5038" s="53">
        <v>193659.22</v>
      </c>
      <c r="F5038" s="23" t="str">
        <f>+IFERROR(VLOOKUP(Tabla1[[#This Row],[Artículo]],'..'!$B$2:$D$569000,3,),"")</f>
        <v/>
      </c>
      <c r="G5038" s="24" t="str">
        <f>IF(H5038=AF5038,"", "Error MC")</f>
        <v>Error MC</v>
      </c>
      <c r="H5038" s="62"/>
      <c r="I5038" s="54">
        <f>+Tabla1[[#This Row],[MC]]*Tabla1[[#This Row],[Pedido]]*Tabla1[[#This Row],[PVC ]]</f>
        <v>0</v>
      </c>
      <c r="J5038" s="26">
        <v>0.105</v>
      </c>
      <c r="K5038" s="63"/>
      <c r="L5038" s="28" t="s">
        <v>17</v>
      </c>
      <c r="M5038" s="53">
        <v>310290.48599999998</v>
      </c>
      <c r="N5038" s="64" t="str">
        <f>+IF(Tabla1[[#This Row],[F PMPI]]="SÍ","No","Sí")</f>
        <v>No</v>
      </c>
      <c r="O5038" s="65">
        <f>+Tabla1[[#This Row],[PVL]]*1.055</f>
        <v>327356.46272999997</v>
      </c>
      <c r="P5038" s="65">
        <f>+Tabla1[[#This Row],[PVL]]*1.43</f>
        <v>443715.39497999992</v>
      </c>
      <c r="Q5038" s="66" t="str">
        <f>+HYPERLINK(Tabla1[[#This Row],[PAG]])</f>
        <v>https://todomusica.com.ar/pedaleras/7840-bass-multi-effects-processor.html</v>
      </c>
      <c r="R5038" s="67"/>
      <c r="S5038" s="68"/>
      <c r="T5038" s="69"/>
      <c r="U5038" s="69"/>
      <c r="V5038" s="69"/>
      <c r="W5038" s="69"/>
      <c r="X5038" s="69"/>
      <c r="Y5038" s="35"/>
      <c r="Z5038" s="35" t="s">
        <v>28423</v>
      </c>
      <c r="AA5038" s="36">
        <v>1</v>
      </c>
      <c r="AB5038" s="35" t="s">
        <v>9849</v>
      </c>
      <c r="AC5038" s="35" t="str">
        <f>+IF(Tabla1[[#This Row],[STK]]="no","Sin STK", "STK disponible")</f>
        <v>Sin STK</v>
      </c>
      <c r="AD5038" s="35">
        <f>+I5038*J5038</f>
        <v>0</v>
      </c>
      <c r="AE5038" s="35">
        <f>+I5038*K5038</f>
        <v>0</v>
      </c>
      <c r="AF5038" s="36">
        <f>IF(Tabla1[[#This Row],[ref pack]]=1,Tabla1[[#This Row],[Pedido]],LCM(Tabla1[[#This Row],[MC VIEJO]],Tabla1[[#This Row],[Pedido]]))</f>
        <v>1</v>
      </c>
      <c r="AG5038" s="36">
        <f>+VLOOKUP(Tabla1[[#This Row],[Artículo]],'.'!$B$2:$D$11481,3,)</f>
        <v>1</v>
      </c>
      <c r="AH5038" s="37" t="str">
        <f>+IFERROR(SEARCH("pack",Tabla1[[#This Row],[PACK]]),"")</f>
        <v/>
      </c>
    </row>
    <row r="5039" spans="1:34" ht="24" customHeight="1" x14ac:dyDescent="0.2">
      <c r="A5039" s="50" t="s">
        <v>9612</v>
      </c>
      <c r="B5039" s="60" t="s">
        <v>9633</v>
      </c>
      <c r="C5039" s="61" t="s">
        <v>9634</v>
      </c>
      <c r="D5039" s="52" t="s">
        <v>27</v>
      </c>
      <c r="E5039" s="53">
        <v>469991.73</v>
      </c>
      <c r="F5039" s="23" t="str">
        <f>+IFERROR(VLOOKUP(Tabla1[[#This Row],[Artículo]],'..'!$B$2:$D$569000,3,),"")</f>
        <v/>
      </c>
      <c r="G5039" s="24" t="str">
        <f>IF(H5039=AF5039,"", "Error MC")</f>
        <v>Error MC</v>
      </c>
      <c r="H5039" s="62"/>
      <c r="I5039" s="54">
        <f>+Tabla1[[#This Row],[MC]]*Tabla1[[#This Row],[Pedido]]*Tabla1[[#This Row],[PVC ]]</f>
        <v>0</v>
      </c>
      <c r="J5039" s="26">
        <v>0.105</v>
      </c>
      <c r="K5039" s="63"/>
      <c r="L5039" s="28" t="s">
        <v>17</v>
      </c>
      <c r="M5039" s="53">
        <v>753044.25100000005</v>
      </c>
      <c r="N5039" s="64" t="str">
        <f>+IF(Tabla1[[#This Row],[F PMPI]]="SÍ","No","Sí")</f>
        <v>Sí</v>
      </c>
      <c r="O5039" s="65">
        <f>+Tabla1[[#This Row],[PVL]]*1.055</f>
        <v>794461.68480499997</v>
      </c>
      <c r="P5039" s="65">
        <f>+Tabla1[[#This Row],[PVL]]*1.43</f>
        <v>1076853.27893</v>
      </c>
      <c r="Q5039" s="66" t="str">
        <f>+HYPERLINK(Tabla1[[#This Row],[PAG]])</f>
        <v/>
      </c>
      <c r="R5039" s="67"/>
      <c r="S5039" s="68"/>
      <c r="T5039" s="69"/>
      <c r="U5039" s="69"/>
      <c r="V5039" s="69"/>
      <c r="W5039" s="69"/>
      <c r="X5039" s="69"/>
      <c r="Y5039" s="35"/>
      <c r="Z5039" s="35" t="s">
        <v>65</v>
      </c>
      <c r="AA5039" s="36">
        <v>1</v>
      </c>
      <c r="AB5039" s="35" t="s">
        <v>27</v>
      </c>
      <c r="AC5039" s="35" t="str">
        <f>+IF(Tabla1[[#This Row],[STK]]="no","Sin STK", "STK disponible")</f>
        <v>Sin STK</v>
      </c>
      <c r="AD5039" s="35">
        <f>+I5039*J5039</f>
        <v>0</v>
      </c>
      <c r="AE5039" s="35">
        <f>+I5039*K5039</f>
        <v>0</v>
      </c>
      <c r="AF5039" s="36">
        <f>IF(Tabla1[[#This Row],[ref pack]]=1,Tabla1[[#This Row],[Pedido]],LCM(Tabla1[[#This Row],[MC VIEJO]],Tabla1[[#This Row],[Pedido]]))</f>
        <v>1</v>
      </c>
      <c r="AG5039" s="36">
        <f>+VLOOKUP(Tabla1[[#This Row],[Artículo]],'.'!$B$2:$D$11481,3,)</f>
        <v>1</v>
      </c>
      <c r="AH5039" s="37" t="str">
        <f>+IFERROR(SEARCH("pack",Tabla1[[#This Row],[PACK]]),"")</f>
        <v/>
      </c>
    </row>
    <row r="5040" spans="1:34" ht="24" customHeight="1" x14ac:dyDescent="0.2">
      <c r="A5040" s="50" t="s">
        <v>9612</v>
      </c>
      <c r="B5040" s="60" t="s">
        <v>9635</v>
      </c>
      <c r="C5040" s="61" t="s">
        <v>9636</v>
      </c>
      <c r="D5040" s="52" t="s">
        <v>9841</v>
      </c>
      <c r="E5040" s="53">
        <v>50962.96</v>
      </c>
      <c r="F5040" s="23" t="str">
        <f>+IFERROR(VLOOKUP(Tabla1[[#This Row],[Artículo]],'..'!$B$2:$D$569000,3,),"")</f>
        <v/>
      </c>
      <c r="G5040" s="24" t="str">
        <f>IF(H5040=AF5040,"", "Error MC")</f>
        <v>Error MC</v>
      </c>
      <c r="H5040" s="62"/>
      <c r="I5040" s="54">
        <f>+Tabla1[[#This Row],[MC]]*Tabla1[[#This Row],[Pedido]]*Tabla1[[#This Row],[PVC ]]</f>
        <v>0</v>
      </c>
      <c r="J5040" s="26">
        <v>0.105</v>
      </c>
      <c r="K5040" s="63"/>
      <c r="L5040" s="28" t="s">
        <v>17</v>
      </c>
      <c r="M5040" s="53">
        <v>81655.399999999994</v>
      </c>
      <c r="N5040" s="64" t="str">
        <f>+IF(Tabla1[[#This Row],[F PMPI]]="SÍ","No","Sí")</f>
        <v>No</v>
      </c>
      <c r="O5040" s="65">
        <f>+Tabla1[[#This Row],[PVL]]*1.055</f>
        <v>86146.446999999986</v>
      </c>
      <c r="P5040" s="65">
        <f>+Tabla1[[#This Row],[PVL]]*1.43</f>
        <v>116767.22199999998</v>
      </c>
      <c r="Q5040" s="66" t="str">
        <f>+HYPERLINK(Tabla1[[#This Row],[PAG]])</f>
        <v>https://todomusica.com.ar/productos-sin-categorias-de-netsuite/1130-fp-02m.html</v>
      </c>
      <c r="R5040" s="67"/>
      <c r="S5040" s="68"/>
      <c r="T5040" s="69"/>
      <c r="U5040" s="69"/>
      <c r="V5040" s="69"/>
      <c r="W5040" s="69"/>
      <c r="X5040" s="69"/>
      <c r="Y5040" s="35"/>
      <c r="Z5040" s="35" t="s">
        <v>28424</v>
      </c>
      <c r="AA5040" s="36">
        <v>1</v>
      </c>
      <c r="AB5040" s="35" t="s">
        <v>9849</v>
      </c>
      <c r="AC5040" s="35" t="str">
        <f>+IF(Tabla1[[#This Row],[STK]]="no","Sin STK", "STK disponible")</f>
        <v>STK disponible</v>
      </c>
      <c r="AD5040" s="35">
        <f>+I5040*J5040</f>
        <v>0</v>
      </c>
      <c r="AE5040" s="35">
        <f>+I5040*K5040</f>
        <v>0</v>
      </c>
      <c r="AF5040" s="36">
        <f>IF(Tabla1[[#This Row],[ref pack]]=1,Tabla1[[#This Row],[Pedido]],LCM(Tabla1[[#This Row],[MC VIEJO]],Tabla1[[#This Row],[Pedido]]))</f>
        <v>1</v>
      </c>
      <c r="AG5040" s="36">
        <f>+VLOOKUP(Tabla1[[#This Row],[Artículo]],'.'!$B$2:$D$11481,3,)</f>
        <v>1</v>
      </c>
      <c r="AH5040" s="37" t="str">
        <f>+IFERROR(SEARCH("pack",Tabla1[[#This Row],[PACK]]),"")</f>
        <v/>
      </c>
    </row>
    <row r="5041" spans="1:34" ht="24" customHeight="1" x14ac:dyDescent="0.2">
      <c r="A5041" s="50" t="s">
        <v>9612</v>
      </c>
      <c r="B5041" s="60" t="s">
        <v>9637</v>
      </c>
      <c r="C5041" s="61" t="s">
        <v>9638</v>
      </c>
      <c r="D5041" s="52" t="s">
        <v>27</v>
      </c>
      <c r="E5041" s="53">
        <v>93771.88</v>
      </c>
      <c r="F5041" s="23" t="str">
        <f>+IFERROR(VLOOKUP(Tabla1[[#This Row],[Artículo]],'..'!$B$2:$D$569000,3,),"")</f>
        <v/>
      </c>
      <c r="G5041" s="24" t="str">
        <f>IF(H5041=AF5041,"", "Error MC")</f>
        <v>Error MC</v>
      </c>
      <c r="H5041" s="62"/>
      <c r="I5041" s="54">
        <f>+Tabla1[[#This Row],[MC]]*Tabla1[[#This Row],[Pedido]]*Tabla1[[#This Row],[PVC ]]</f>
        <v>0</v>
      </c>
      <c r="J5041" s="26">
        <v>0.105</v>
      </c>
      <c r="K5041" s="63"/>
      <c r="L5041" s="28" t="s">
        <v>17</v>
      </c>
      <c r="M5041" s="53">
        <v>150245.99900000001</v>
      </c>
      <c r="N5041" s="64" t="str">
        <f>+IF(Tabla1[[#This Row],[F PMPI]]="SÍ","No","Sí")</f>
        <v>Sí</v>
      </c>
      <c r="O5041" s="65">
        <f>+Tabla1[[#This Row],[PVL]]*1.055</f>
        <v>158509.528945</v>
      </c>
      <c r="P5041" s="65">
        <f>+Tabla1[[#This Row],[PVL]]*1.43</f>
        <v>214851.77856999999</v>
      </c>
      <c r="Q5041" s="66" t="str">
        <f>+HYPERLINK(Tabla1[[#This Row],[PAG]])</f>
        <v>https://todomusica.com.ar/pedaleras/8881-g1-four.html</v>
      </c>
      <c r="R5041" s="67"/>
      <c r="S5041" s="68"/>
      <c r="T5041" s="69"/>
      <c r="U5041" s="69"/>
      <c r="V5041" s="69"/>
      <c r="W5041" s="69"/>
      <c r="X5041" s="69"/>
      <c r="Y5041" s="35"/>
      <c r="Z5041" s="35" t="s">
        <v>28425</v>
      </c>
      <c r="AA5041" s="36">
        <v>1</v>
      </c>
      <c r="AB5041" s="35" t="s">
        <v>27</v>
      </c>
      <c r="AC5041" s="35" t="str">
        <f>+IF(Tabla1[[#This Row],[STK]]="no","Sin STK", "STK disponible")</f>
        <v>Sin STK</v>
      </c>
      <c r="AD5041" s="35">
        <f>+I5041*J5041</f>
        <v>0</v>
      </c>
      <c r="AE5041" s="35">
        <f>+I5041*K5041</f>
        <v>0</v>
      </c>
      <c r="AF5041" s="36">
        <f>IF(Tabla1[[#This Row],[ref pack]]=1,Tabla1[[#This Row],[Pedido]],LCM(Tabla1[[#This Row],[MC VIEJO]],Tabla1[[#This Row],[Pedido]]))</f>
        <v>1</v>
      </c>
      <c r="AG5041" s="36">
        <f>+VLOOKUP(Tabla1[[#This Row],[Artículo]],'.'!$B$2:$D$11481,3,)</f>
        <v>1</v>
      </c>
      <c r="AH5041" s="37" t="str">
        <f>+IFERROR(SEARCH("pack",Tabla1[[#This Row],[PACK]]),"")</f>
        <v/>
      </c>
    </row>
    <row r="5042" spans="1:34" ht="24" customHeight="1" x14ac:dyDescent="0.2">
      <c r="A5042" s="50" t="s">
        <v>9612</v>
      </c>
      <c r="B5042" s="60" t="s">
        <v>9639</v>
      </c>
      <c r="C5042" s="61" t="s">
        <v>9640</v>
      </c>
      <c r="D5042" s="52" t="s">
        <v>27</v>
      </c>
      <c r="E5042" s="53">
        <v>112118.49</v>
      </c>
      <c r="F5042" s="23" t="str">
        <f>+IFERROR(VLOOKUP(Tabla1[[#This Row],[Artículo]],'..'!$B$2:$D$569000,3,),"")</f>
        <v/>
      </c>
      <c r="G5042" s="24" t="str">
        <f>IF(H5042=AF5042,"", "Error MC")</f>
        <v>Error MC</v>
      </c>
      <c r="H5042" s="62"/>
      <c r="I5042" s="54">
        <f>+Tabla1[[#This Row],[MC]]*Tabla1[[#This Row],[Pedido]]*Tabla1[[#This Row],[PVC ]]</f>
        <v>0</v>
      </c>
      <c r="J5042" s="26">
        <v>0.105</v>
      </c>
      <c r="K5042" s="63"/>
      <c r="L5042" s="28" t="s">
        <v>17</v>
      </c>
      <c r="M5042" s="53">
        <v>179641.85</v>
      </c>
      <c r="N5042" s="64" t="str">
        <f>+IF(Tabla1[[#This Row],[F PMPI]]="SÍ","No","Sí")</f>
        <v>Sí</v>
      </c>
      <c r="O5042" s="65">
        <f>+Tabla1[[#This Row],[PVL]]*1.055</f>
        <v>189522.15174999999</v>
      </c>
      <c r="P5042" s="65">
        <f>+Tabla1[[#This Row],[PVL]]*1.43</f>
        <v>256887.8455</v>
      </c>
      <c r="Q5042" s="66" t="str">
        <f>+HYPERLINK(Tabla1[[#This Row],[PAG]])</f>
        <v>https://todomusica.com.ar/pedaleras/8882-g1x-four.html</v>
      </c>
      <c r="R5042" s="67"/>
      <c r="S5042" s="68"/>
      <c r="T5042" s="69"/>
      <c r="U5042" s="69"/>
      <c r="V5042" s="69"/>
      <c r="W5042" s="69"/>
      <c r="X5042" s="69"/>
      <c r="Y5042" s="35"/>
      <c r="Z5042" s="35" t="s">
        <v>28426</v>
      </c>
      <c r="AA5042" s="36">
        <v>1</v>
      </c>
      <c r="AB5042" s="35" t="s">
        <v>27</v>
      </c>
      <c r="AC5042" s="35" t="str">
        <f>+IF(Tabla1[[#This Row],[STK]]="no","Sin STK", "STK disponible")</f>
        <v>Sin STK</v>
      </c>
      <c r="AD5042" s="35">
        <f>+I5042*J5042</f>
        <v>0</v>
      </c>
      <c r="AE5042" s="35">
        <f>+I5042*K5042</f>
        <v>0</v>
      </c>
      <c r="AF5042" s="36">
        <f>IF(Tabla1[[#This Row],[ref pack]]=1,Tabla1[[#This Row],[Pedido]],LCM(Tabla1[[#This Row],[MC VIEJO]],Tabla1[[#This Row],[Pedido]]))</f>
        <v>1</v>
      </c>
      <c r="AG5042" s="36">
        <f>+VLOOKUP(Tabla1[[#This Row],[Artículo]],'.'!$B$2:$D$11481,3,)</f>
        <v>1</v>
      </c>
      <c r="AH5042" s="37" t="str">
        <f>+IFERROR(SEARCH("pack",Tabla1[[#This Row],[PACK]]),"")</f>
        <v/>
      </c>
    </row>
    <row r="5043" spans="1:34" ht="24" customHeight="1" x14ac:dyDescent="0.2">
      <c r="A5043" s="50" t="s">
        <v>9612</v>
      </c>
      <c r="B5043" s="60" t="s">
        <v>9641</v>
      </c>
      <c r="C5043" s="61" t="s">
        <v>9642</v>
      </c>
      <c r="D5043" s="52" t="s">
        <v>27</v>
      </c>
      <c r="E5043" s="53">
        <v>820503.64</v>
      </c>
      <c r="F5043" s="23" t="str">
        <f>+IFERROR(VLOOKUP(Tabla1[[#This Row],[Artículo]],'..'!$B$2:$D$569000,3,),"")</f>
        <v/>
      </c>
      <c r="G5043" s="24" t="str">
        <f>IF(H5043=AF5043,"", "Error MC")</f>
        <v>Error MC</v>
      </c>
      <c r="H5043" s="62"/>
      <c r="I5043" s="54">
        <f>+Tabla1[[#This Row],[MC]]*Tabla1[[#This Row],[Pedido]]*Tabla1[[#This Row],[PVC ]]</f>
        <v>0</v>
      </c>
      <c r="J5043" s="26">
        <v>0.105</v>
      </c>
      <c r="K5043" s="63"/>
      <c r="L5043" s="28" t="s">
        <v>17</v>
      </c>
      <c r="M5043" s="53">
        <v>1314651.959</v>
      </c>
      <c r="N5043" s="64" t="str">
        <f>+IF(Tabla1[[#This Row],[F PMPI]]="SÍ","No","Sí")</f>
        <v>Sí</v>
      </c>
      <c r="O5043" s="65">
        <f>+Tabla1[[#This Row],[PVL]]*1.055</f>
        <v>1386957.816745</v>
      </c>
      <c r="P5043" s="65">
        <f>+Tabla1[[#This Row],[PVL]]*1.43</f>
        <v>1879952.30137</v>
      </c>
      <c r="Q5043" s="66" t="str">
        <f>+HYPERLINK(Tabla1[[#This Row],[PAG]])</f>
        <v>https://todomusica.com.ar/pedaleras/9698-g11.html</v>
      </c>
      <c r="R5043" s="67"/>
      <c r="S5043" s="68"/>
      <c r="T5043" s="69"/>
      <c r="U5043" s="69"/>
      <c r="V5043" s="69"/>
      <c r="W5043" s="69"/>
      <c r="X5043" s="69"/>
      <c r="Y5043" s="35"/>
      <c r="Z5043" s="35" t="s">
        <v>28427</v>
      </c>
      <c r="AA5043" s="36">
        <v>1</v>
      </c>
      <c r="AB5043" s="35" t="s">
        <v>27</v>
      </c>
      <c r="AC5043" s="35" t="str">
        <f>+IF(Tabla1[[#This Row],[STK]]="no","Sin STK", "STK disponible")</f>
        <v>Sin STK</v>
      </c>
      <c r="AD5043" s="35">
        <f>+I5043*J5043</f>
        <v>0</v>
      </c>
      <c r="AE5043" s="35">
        <f>+I5043*K5043</f>
        <v>0</v>
      </c>
      <c r="AF5043" s="36">
        <f>IF(Tabla1[[#This Row],[ref pack]]=1,Tabla1[[#This Row],[Pedido]],LCM(Tabla1[[#This Row],[MC VIEJO]],Tabla1[[#This Row],[Pedido]]))</f>
        <v>1</v>
      </c>
      <c r="AG5043" s="36">
        <f>+VLOOKUP(Tabla1[[#This Row],[Artículo]],'.'!$B$2:$D$11481,3,)</f>
        <v>1</v>
      </c>
      <c r="AH5043" s="37" t="str">
        <f>+IFERROR(SEARCH("pack",Tabla1[[#This Row],[PACK]]),"")</f>
        <v/>
      </c>
    </row>
    <row r="5044" spans="1:34" ht="24" customHeight="1" x14ac:dyDescent="0.2">
      <c r="A5044" s="50" t="s">
        <v>9612</v>
      </c>
      <c r="B5044" s="60" t="s">
        <v>9643</v>
      </c>
      <c r="C5044" s="61" t="s">
        <v>9644</v>
      </c>
      <c r="D5044" s="52" t="s">
        <v>9841</v>
      </c>
      <c r="E5044" s="53">
        <v>139953.1</v>
      </c>
      <c r="F5044" s="23" t="str">
        <f>+IFERROR(VLOOKUP(Tabla1[[#This Row],[Artículo]],'..'!$B$2:$D$569000,3,),"")</f>
        <v/>
      </c>
      <c r="G5044" s="24" t="str">
        <f>IF(H5044=AF5044,"", "Error MC")</f>
        <v>Error MC</v>
      </c>
      <c r="H5044" s="62"/>
      <c r="I5044" s="54">
        <f>+Tabla1[[#This Row],[MC]]*Tabla1[[#This Row],[Pedido]]*Tabla1[[#This Row],[PVC ]]</f>
        <v>0</v>
      </c>
      <c r="J5044" s="26">
        <v>0.105</v>
      </c>
      <c r="K5044" s="63"/>
      <c r="L5044" s="28" t="s">
        <v>17</v>
      </c>
      <c r="M5044" s="53">
        <v>224239.86</v>
      </c>
      <c r="N5044" s="64" t="str">
        <f>+IF(Tabla1[[#This Row],[F PMPI]]="SÍ","No","Sí")</f>
        <v>No</v>
      </c>
      <c r="O5044" s="65">
        <f>+Tabla1[[#This Row],[PVL]]*1.055</f>
        <v>236573.05229999998</v>
      </c>
      <c r="P5044" s="65">
        <f>+Tabla1[[#This Row],[PVL]]*1.43</f>
        <v>320662.99979999999</v>
      </c>
      <c r="Q5044" s="66" t="str">
        <f>+HYPERLINK(Tabla1[[#This Row],[PAG]])</f>
        <v>https://todomusica.com.ar/pedaleras/9467-guitar-multi-effects-processor.html</v>
      </c>
      <c r="R5044" s="67"/>
      <c r="S5044" s="68"/>
      <c r="T5044" s="69"/>
      <c r="U5044" s="69"/>
      <c r="V5044" s="69"/>
      <c r="W5044" s="69"/>
      <c r="X5044" s="69"/>
      <c r="Y5044" s="35"/>
      <c r="Z5044" s="35" t="s">
        <v>28428</v>
      </c>
      <c r="AA5044" s="36">
        <v>1</v>
      </c>
      <c r="AB5044" s="35" t="s">
        <v>9849</v>
      </c>
      <c r="AC5044" s="35" t="str">
        <f>+IF(Tabla1[[#This Row],[STK]]="no","Sin STK", "STK disponible")</f>
        <v>STK disponible</v>
      </c>
      <c r="AD5044" s="35">
        <f>+I5044*J5044</f>
        <v>0</v>
      </c>
      <c r="AE5044" s="35">
        <f>+I5044*K5044</f>
        <v>0</v>
      </c>
      <c r="AF5044" s="36">
        <f>IF(Tabla1[[#This Row],[ref pack]]=1,Tabla1[[#This Row],[Pedido]],LCM(Tabla1[[#This Row],[MC VIEJO]],Tabla1[[#This Row],[Pedido]]))</f>
        <v>1</v>
      </c>
      <c r="AG5044" s="36">
        <f>+VLOOKUP(Tabla1[[#This Row],[Artículo]],'.'!$B$2:$D$11481,3,)</f>
        <v>1</v>
      </c>
      <c r="AH5044" s="37" t="str">
        <f>+IFERROR(SEARCH("pack",Tabla1[[#This Row],[PACK]]),"")</f>
        <v/>
      </c>
    </row>
    <row r="5045" spans="1:34" ht="24" customHeight="1" x14ac:dyDescent="0.2">
      <c r="A5045" s="50" t="s">
        <v>9612</v>
      </c>
      <c r="B5045" s="60" t="s">
        <v>9645</v>
      </c>
      <c r="C5045" s="61" t="s">
        <v>9646</v>
      </c>
      <c r="D5045" s="52" t="s">
        <v>27</v>
      </c>
      <c r="E5045" s="53">
        <v>229787.02</v>
      </c>
      <c r="F5045" s="23" t="str">
        <f>+IFERROR(VLOOKUP(Tabla1[[#This Row],[Artículo]],'..'!$B$2:$D$569000,3,),"")</f>
        <v/>
      </c>
      <c r="G5045" s="24" t="str">
        <f>IF(H5045=AF5045,"", "Error MC")</f>
        <v>Error MC</v>
      </c>
      <c r="H5045" s="62"/>
      <c r="I5045" s="54">
        <f>+Tabla1[[#This Row],[MC]]*Tabla1[[#This Row],[Pedido]]*Tabla1[[#This Row],[PVC ]]</f>
        <v>0</v>
      </c>
      <c r="J5045" s="26">
        <v>0.105</v>
      </c>
      <c r="K5045" s="63"/>
      <c r="L5045" s="28" t="s">
        <v>17</v>
      </c>
      <c r="M5045" s="53">
        <v>368176.25400000002</v>
      </c>
      <c r="N5045" s="64" t="str">
        <f>+IF(Tabla1[[#This Row],[F PMPI]]="SÍ","No","Sí")</f>
        <v>Sí</v>
      </c>
      <c r="O5045" s="65">
        <f>+Tabla1[[#This Row],[PVL]]*1.055</f>
        <v>388425.94796999998</v>
      </c>
      <c r="P5045" s="65">
        <f>+Tabla1[[#This Row],[PVL]]*1.43</f>
        <v>526492.04321999999</v>
      </c>
      <c r="Q5045" s="66" t="str">
        <f>+HYPERLINK(Tabla1[[#This Row],[PAG]])</f>
        <v>https://todomusica.com.ar/productos-sin-categorias-de-netsuite/9468-guitar-multi-effects-processor.html</v>
      </c>
      <c r="R5045" s="67"/>
      <c r="S5045" s="68"/>
      <c r="T5045" s="69"/>
      <c r="U5045" s="69"/>
      <c r="V5045" s="69"/>
      <c r="W5045" s="69"/>
      <c r="X5045" s="69"/>
      <c r="Y5045" s="35"/>
      <c r="Z5045" s="35" t="s">
        <v>28429</v>
      </c>
      <c r="AA5045" s="36">
        <v>1</v>
      </c>
      <c r="AB5045" s="35" t="s">
        <v>27</v>
      </c>
      <c r="AC5045" s="35" t="str">
        <f>+IF(Tabla1[[#This Row],[STK]]="no","Sin STK", "STK disponible")</f>
        <v>Sin STK</v>
      </c>
      <c r="AD5045" s="35">
        <f>+I5045*J5045</f>
        <v>0</v>
      </c>
      <c r="AE5045" s="35">
        <f>+I5045*K5045</f>
        <v>0</v>
      </c>
      <c r="AF5045" s="36">
        <f>IF(Tabla1[[#This Row],[ref pack]]=1,Tabla1[[#This Row],[Pedido]],LCM(Tabla1[[#This Row],[MC VIEJO]],Tabla1[[#This Row],[Pedido]]))</f>
        <v>1</v>
      </c>
      <c r="AG5045" s="36">
        <f>+VLOOKUP(Tabla1[[#This Row],[Artículo]],'.'!$B$2:$D$11481,3,)</f>
        <v>1</v>
      </c>
      <c r="AH5045" s="37" t="str">
        <f>+IFERROR(SEARCH("pack",Tabla1[[#This Row],[PACK]]),"")</f>
        <v/>
      </c>
    </row>
    <row r="5046" spans="1:34" ht="24" customHeight="1" x14ac:dyDescent="0.2">
      <c r="A5046" s="50" t="s">
        <v>9612</v>
      </c>
      <c r="B5046" s="60" t="s">
        <v>9647</v>
      </c>
      <c r="C5046" s="61" t="s">
        <v>9648</v>
      </c>
      <c r="D5046" s="52" t="s">
        <v>9841</v>
      </c>
      <c r="E5046" s="53">
        <v>332127.52</v>
      </c>
      <c r="F5046" s="23" t="str">
        <f>+IFERROR(VLOOKUP(Tabla1[[#This Row],[Artículo]],'..'!$B$2:$D$569000,3,),"")</f>
        <v/>
      </c>
      <c r="G5046" s="24" t="str">
        <f>IF(H5046=AF5046,"", "Error MC")</f>
        <v>Error MC</v>
      </c>
      <c r="H5046" s="62"/>
      <c r="I5046" s="54">
        <f>+Tabla1[[#This Row],[MC]]*Tabla1[[#This Row],[Pedido]]*Tabla1[[#This Row],[PVC ]]</f>
        <v>0</v>
      </c>
      <c r="J5046" s="26">
        <v>0.105</v>
      </c>
      <c r="K5046" s="63"/>
      <c r="L5046" s="28" t="s">
        <v>17</v>
      </c>
      <c r="M5046" s="53">
        <v>532151.31499999994</v>
      </c>
      <c r="N5046" s="64" t="str">
        <f>+IF(Tabla1[[#This Row],[F PMPI]]="SÍ","No","Sí")</f>
        <v>Sí</v>
      </c>
      <c r="O5046" s="65">
        <f>+Tabla1[[#This Row],[PVL]]*1.055</f>
        <v>561419.6373249999</v>
      </c>
      <c r="P5046" s="65">
        <f>+Tabla1[[#This Row],[PVL]]*1.43</f>
        <v>760976.38044999994</v>
      </c>
      <c r="Q5046" s="66" t="str">
        <f>+HYPERLINK(Tabla1[[#This Row],[PAG]])</f>
        <v>https://todomusica.com.ar/pedaleras/7553-guitar-effects-pedal.html</v>
      </c>
      <c r="R5046" s="67"/>
      <c r="S5046" s="68"/>
      <c r="T5046" s="69"/>
      <c r="U5046" s="69"/>
      <c r="V5046" s="69"/>
      <c r="W5046" s="69"/>
      <c r="X5046" s="69"/>
      <c r="Y5046" s="35"/>
      <c r="Z5046" s="35" t="s">
        <v>28430</v>
      </c>
      <c r="AA5046" s="36">
        <v>1</v>
      </c>
      <c r="AB5046" s="35" t="s">
        <v>27</v>
      </c>
      <c r="AC5046" s="35" t="str">
        <f>+IF(Tabla1[[#This Row],[STK]]="no","Sin STK", "STK disponible")</f>
        <v>STK disponible</v>
      </c>
      <c r="AD5046" s="35">
        <f>+I5046*J5046</f>
        <v>0</v>
      </c>
      <c r="AE5046" s="35">
        <f>+I5046*K5046</f>
        <v>0</v>
      </c>
      <c r="AF5046" s="36">
        <f>IF(Tabla1[[#This Row],[ref pack]]=1,Tabla1[[#This Row],[Pedido]],LCM(Tabla1[[#This Row],[MC VIEJO]],Tabla1[[#This Row],[Pedido]]))</f>
        <v>1</v>
      </c>
      <c r="AG5046" s="36">
        <f>+VLOOKUP(Tabla1[[#This Row],[Artículo]],'.'!$B$2:$D$11481,3,)</f>
        <v>1</v>
      </c>
      <c r="AH5046" s="37" t="str">
        <f>+IFERROR(SEARCH("pack",Tabla1[[#This Row],[PACK]]),"")</f>
        <v/>
      </c>
    </row>
    <row r="5047" spans="1:34" ht="24" customHeight="1" x14ac:dyDescent="0.2">
      <c r="A5047" s="50" t="s">
        <v>9612</v>
      </c>
      <c r="B5047" s="60" t="s">
        <v>9649</v>
      </c>
      <c r="C5047" s="61" t="s">
        <v>9650</v>
      </c>
      <c r="D5047" s="52" t="s">
        <v>9841</v>
      </c>
      <c r="E5047" s="53">
        <v>428214.67</v>
      </c>
      <c r="F5047" s="23" t="str">
        <f>+IFERROR(VLOOKUP(Tabla1[[#This Row],[Artículo]],'..'!$B$2:$D$569000,3,),"")</f>
        <v/>
      </c>
      <c r="G5047" s="24" t="str">
        <f>IF(H5047=AF5047,"", "Error MC")</f>
        <v>Error MC</v>
      </c>
      <c r="H5047" s="62"/>
      <c r="I5047" s="54">
        <f>+Tabla1[[#This Row],[MC]]*Tabla1[[#This Row],[Pedido]]*Tabla1[[#This Row],[PVC ]]</f>
        <v>0</v>
      </c>
      <c r="J5047" s="26">
        <v>0.105</v>
      </c>
      <c r="K5047" s="63"/>
      <c r="L5047" s="28" t="s">
        <v>17</v>
      </c>
      <c r="M5047" s="53">
        <v>686106.95299999998</v>
      </c>
      <c r="N5047" s="64" t="str">
        <f>+IF(Tabla1[[#This Row],[F PMPI]]="SÍ","No","Sí")</f>
        <v>Sí</v>
      </c>
      <c r="O5047" s="65">
        <f>+Tabla1[[#This Row],[PVL]]*1.055</f>
        <v>723842.83541499998</v>
      </c>
      <c r="P5047" s="65">
        <f>+Tabla1[[#This Row],[PVL]]*1.43</f>
        <v>981132.94278999988</v>
      </c>
      <c r="Q5047" s="66" t="str">
        <f>+HYPERLINK(Tabla1[[#This Row],[PAG]])</f>
        <v>https://todomusica.com.ar/pedaleras/10291-g6.html</v>
      </c>
      <c r="R5047" s="67"/>
      <c r="S5047" s="68"/>
      <c r="T5047" s="69"/>
      <c r="U5047" s="69"/>
      <c r="V5047" s="69"/>
      <c r="W5047" s="69"/>
      <c r="X5047" s="69"/>
      <c r="Y5047" s="35"/>
      <c r="Z5047" s="35" t="s">
        <v>28431</v>
      </c>
      <c r="AA5047" s="36">
        <v>1</v>
      </c>
      <c r="AB5047" s="35" t="s">
        <v>27</v>
      </c>
      <c r="AC5047" s="35" t="str">
        <f>+IF(Tabla1[[#This Row],[STK]]="no","Sin STK", "STK disponible")</f>
        <v>STK disponible</v>
      </c>
      <c r="AD5047" s="35">
        <f>+I5047*J5047</f>
        <v>0</v>
      </c>
      <c r="AE5047" s="35">
        <f>+I5047*K5047</f>
        <v>0</v>
      </c>
      <c r="AF5047" s="36">
        <f>IF(Tabla1[[#This Row],[ref pack]]=1,Tabla1[[#This Row],[Pedido]],LCM(Tabla1[[#This Row],[MC VIEJO]],Tabla1[[#This Row],[Pedido]]))</f>
        <v>1</v>
      </c>
      <c r="AG5047" s="36">
        <f>+VLOOKUP(Tabla1[[#This Row],[Artículo]],'.'!$B$2:$D$11481,3,)</f>
        <v>1</v>
      </c>
      <c r="AH5047" s="37" t="str">
        <f>+IFERROR(SEARCH("pack",Tabla1[[#This Row],[PACK]]),"")</f>
        <v/>
      </c>
    </row>
    <row r="5048" spans="1:34" ht="24" customHeight="1" x14ac:dyDescent="0.2">
      <c r="A5048" s="50" t="s">
        <v>9612</v>
      </c>
      <c r="B5048" s="60" t="s">
        <v>9651</v>
      </c>
      <c r="C5048" s="61" t="s">
        <v>9652</v>
      </c>
      <c r="D5048" s="52" t="s">
        <v>27</v>
      </c>
      <c r="E5048" s="53">
        <v>201574.26</v>
      </c>
      <c r="F5048" s="23" t="str">
        <f>+IFERROR(VLOOKUP(Tabla1[[#This Row],[Artículo]],'..'!$B$2:$D$569000,3,),"")</f>
        <v/>
      </c>
      <c r="G5048" s="24" t="str">
        <f>IF(H5048=AF5048,"", "Error MC")</f>
        <v>Error MC</v>
      </c>
      <c r="H5048" s="62"/>
      <c r="I5048" s="54">
        <f>+Tabla1[[#This Row],[MC]]*Tabla1[[#This Row],[Pedido]]*Tabla1[[#This Row],[PVC ]]</f>
        <v>0</v>
      </c>
      <c r="J5048" s="26">
        <v>0.105</v>
      </c>
      <c r="K5048" s="63"/>
      <c r="L5048" s="28" t="s">
        <v>17</v>
      </c>
      <c r="M5048" s="53">
        <v>322972.36099999998</v>
      </c>
      <c r="N5048" s="64" t="str">
        <f>+IF(Tabla1[[#This Row],[F PMPI]]="SÍ","No","Sí")</f>
        <v>Sí</v>
      </c>
      <c r="O5048" s="65">
        <f>+Tabla1[[#This Row],[PVL]]*1.055</f>
        <v>340735.84085499996</v>
      </c>
      <c r="P5048" s="65">
        <f>+Tabla1[[#This Row],[PVL]]*1.43</f>
        <v>461850.47622999997</v>
      </c>
      <c r="Q5048" s="66" t="str">
        <f>+HYPERLINK(Tabla1[[#This Row],[PAG]])</f>
        <v/>
      </c>
      <c r="R5048" s="67"/>
      <c r="S5048" s="68"/>
      <c r="T5048" s="69"/>
      <c r="U5048" s="69"/>
      <c r="V5048" s="69"/>
      <c r="W5048" s="69"/>
      <c r="X5048" s="69"/>
      <c r="Y5048" s="35"/>
      <c r="Z5048" s="35" t="s">
        <v>65</v>
      </c>
      <c r="AA5048" s="36">
        <v>1</v>
      </c>
      <c r="AB5048" s="35" t="s">
        <v>27</v>
      </c>
      <c r="AC5048" s="35" t="str">
        <f>+IF(Tabla1[[#This Row],[STK]]="no","Sin STK", "STK disponible")</f>
        <v>Sin STK</v>
      </c>
      <c r="AD5048" s="35">
        <f>+I5048*J5048</f>
        <v>0</v>
      </c>
      <c r="AE5048" s="35">
        <f>+I5048*K5048</f>
        <v>0</v>
      </c>
      <c r="AF5048" s="36">
        <f>IF(Tabla1[[#This Row],[ref pack]]=1,Tabla1[[#This Row],[Pedido]],LCM(Tabla1[[#This Row],[MC VIEJO]],Tabla1[[#This Row],[Pedido]]))</f>
        <v>1</v>
      </c>
      <c r="AG5048" s="36">
        <f>+VLOOKUP(Tabla1[[#This Row],[Artículo]],'.'!$B$2:$D$11481,3,)</f>
        <v>1</v>
      </c>
      <c r="AH5048" s="37" t="str">
        <f>+IFERROR(SEARCH("pack",Tabla1[[#This Row],[PACK]]),"")</f>
        <v/>
      </c>
    </row>
    <row r="5049" spans="1:34" ht="24" customHeight="1" x14ac:dyDescent="0.2">
      <c r="A5049" s="50" t="s">
        <v>9612</v>
      </c>
      <c r="B5049" s="60" t="s">
        <v>9653</v>
      </c>
      <c r="C5049" s="61" t="s">
        <v>9654</v>
      </c>
      <c r="D5049" s="52" t="s">
        <v>27</v>
      </c>
      <c r="E5049" s="53">
        <v>351984.17</v>
      </c>
      <c r="F5049" s="23" t="str">
        <f>+IFERROR(VLOOKUP(Tabla1[[#This Row],[Artículo]],'..'!$B$2:$D$569000,3,),"")</f>
        <v/>
      </c>
      <c r="G5049" s="24" t="str">
        <f>IF(H5049=AF5049,"", "Error MC")</f>
        <v>Error MC</v>
      </c>
      <c r="H5049" s="62"/>
      <c r="I5049" s="54">
        <f>+Tabla1[[#This Row],[MC]]*Tabla1[[#This Row],[Pedido]]*Tabla1[[#This Row],[PVC ]]</f>
        <v>0</v>
      </c>
      <c r="J5049" s="26">
        <v>0.105</v>
      </c>
      <c r="K5049" s="63"/>
      <c r="L5049" s="28" t="s">
        <v>17</v>
      </c>
      <c r="M5049" s="53">
        <v>563966.64</v>
      </c>
      <c r="N5049" s="64" t="str">
        <f>+IF(Tabla1[[#This Row],[F PMPI]]="SÍ","No","Sí")</f>
        <v>Sí</v>
      </c>
      <c r="O5049" s="65">
        <f>+Tabla1[[#This Row],[PVL]]*1.055</f>
        <v>594984.80519999994</v>
      </c>
      <c r="P5049" s="65">
        <f>+Tabla1[[#This Row],[PVL]]*1.43</f>
        <v>806472.29519999993</v>
      </c>
      <c r="Q5049" s="66" t="str">
        <f>+HYPERLINK(Tabla1[[#This Row],[PAG]])</f>
        <v>https://todomusica.com.ar/pedaleras/9433-v6.html</v>
      </c>
      <c r="R5049" s="67"/>
      <c r="S5049" s="68"/>
      <c r="T5049" s="69"/>
      <c r="U5049" s="69"/>
      <c r="V5049" s="69"/>
      <c r="W5049" s="69"/>
      <c r="X5049" s="69"/>
      <c r="Y5049" s="35"/>
      <c r="Z5049" s="35" t="s">
        <v>28432</v>
      </c>
      <c r="AA5049" s="36">
        <v>1</v>
      </c>
      <c r="AB5049" s="35" t="s">
        <v>27</v>
      </c>
      <c r="AC5049" s="35" t="str">
        <f>+IF(Tabla1[[#This Row],[STK]]="no","Sin STK", "STK disponible")</f>
        <v>Sin STK</v>
      </c>
      <c r="AD5049" s="35">
        <f>+I5049*J5049</f>
        <v>0</v>
      </c>
      <c r="AE5049" s="35">
        <f>+I5049*K5049</f>
        <v>0</v>
      </c>
      <c r="AF5049" s="36">
        <f>IF(Tabla1[[#This Row],[ref pack]]=1,Tabla1[[#This Row],[Pedido]],LCM(Tabla1[[#This Row],[MC VIEJO]],Tabla1[[#This Row],[Pedido]]))</f>
        <v>1</v>
      </c>
      <c r="AG5049" s="36">
        <f>+VLOOKUP(Tabla1[[#This Row],[Artículo]],'.'!$B$2:$D$11481,3,)</f>
        <v>1</v>
      </c>
      <c r="AH5049" s="37" t="str">
        <f>+IFERROR(SEARCH("pack",Tabla1[[#This Row],[PACK]]),"")</f>
        <v/>
      </c>
    </row>
    <row r="5050" spans="1:34" ht="24" customHeight="1" x14ac:dyDescent="0.2">
      <c r="A5050" s="50" t="s">
        <v>9612</v>
      </c>
      <c r="B5050" s="60" t="s">
        <v>9655</v>
      </c>
      <c r="C5050" s="61" t="s">
        <v>9656</v>
      </c>
      <c r="D5050" s="52" t="s">
        <v>27</v>
      </c>
      <c r="E5050" s="53">
        <v>302883.61</v>
      </c>
      <c r="F5050" s="23" t="str">
        <f>+IFERROR(VLOOKUP(Tabla1[[#This Row],[Artículo]],'..'!$B$2:$D$569000,3,),"")</f>
        <v/>
      </c>
      <c r="G5050" s="24" t="str">
        <f>IF(H5050=AF5050,"", "Error MC")</f>
        <v>Error MC</v>
      </c>
      <c r="H5050" s="62"/>
      <c r="I5050" s="54">
        <f>+Tabla1[[#This Row],[MC]]*Tabla1[[#This Row],[Pedido]]*Tabla1[[#This Row],[PVC ]]</f>
        <v>0</v>
      </c>
      <c r="J5050" s="26">
        <v>0.105</v>
      </c>
      <c r="K5050" s="63"/>
      <c r="L5050" s="28" t="s">
        <v>17</v>
      </c>
      <c r="M5050" s="53">
        <v>485295.25900000002</v>
      </c>
      <c r="N5050" s="64" t="str">
        <f>+IF(Tabla1[[#This Row],[F PMPI]]="SÍ","No","Sí")</f>
        <v>Sí</v>
      </c>
      <c r="O5050" s="65">
        <f>+Tabla1[[#This Row],[PVL]]*1.055</f>
        <v>511986.49824499997</v>
      </c>
      <c r="P5050" s="65">
        <f>+Tabla1[[#This Row],[PVL]]*1.43</f>
        <v>693972.22037</v>
      </c>
      <c r="Q5050" s="66" t="str">
        <f>+HYPERLINK(Tabla1[[#This Row],[PAG]])</f>
        <v/>
      </c>
      <c r="R5050" s="67"/>
      <c r="S5050" s="68"/>
      <c r="T5050" s="69"/>
      <c r="U5050" s="69"/>
      <c r="V5050" s="69"/>
      <c r="W5050" s="69"/>
      <c r="X5050" s="69"/>
      <c r="Y5050" s="35"/>
      <c r="Z5050" s="35" t="s">
        <v>65</v>
      </c>
      <c r="AA5050" s="36">
        <v>1</v>
      </c>
      <c r="AB5050" s="35" t="s">
        <v>27</v>
      </c>
      <c r="AC5050" s="35" t="str">
        <f>+IF(Tabla1[[#This Row],[STK]]="no","Sin STK", "STK disponible")</f>
        <v>Sin STK</v>
      </c>
      <c r="AD5050" s="35">
        <f>+I5050*J5050</f>
        <v>0</v>
      </c>
      <c r="AE5050" s="35">
        <f>+I5050*K5050</f>
        <v>0</v>
      </c>
      <c r="AF5050" s="36">
        <f>IF(Tabla1[[#This Row],[ref pack]]=1,Tabla1[[#This Row],[Pedido]],LCM(Tabla1[[#This Row],[MC VIEJO]],Tabla1[[#This Row],[Pedido]]))</f>
        <v>1</v>
      </c>
      <c r="AG5050" s="36">
        <f>+VLOOKUP(Tabla1[[#This Row],[Artículo]],'.'!$B$2:$D$11481,3,)</f>
        <v>1</v>
      </c>
      <c r="AH5050" s="37" t="str">
        <f>+IFERROR(SEARCH("pack",Tabla1[[#This Row],[PACK]]),"")</f>
        <v/>
      </c>
    </row>
    <row r="5051" spans="1:34" ht="24" customHeight="1" x14ac:dyDescent="0.2">
      <c r="A5051" s="50" t="s">
        <v>9657</v>
      </c>
      <c r="B5051" s="60" t="s">
        <v>9658</v>
      </c>
      <c r="C5051" s="61" t="s">
        <v>9659</v>
      </c>
      <c r="D5051" s="52" t="s">
        <v>9841</v>
      </c>
      <c r="E5051" s="53">
        <v>6115.59</v>
      </c>
      <c r="F5051" s="23" t="str">
        <f>+IFERROR(VLOOKUP(Tabla1[[#This Row],[Artículo]],'..'!$B$2:$D$569000,3,),"")</f>
        <v/>
      </c>
      <c r="G5051" s="24" t="str">
        <f>IF(H5051=AF5051,"", "Error MC")</f>
        <v>Error MC</v>
      </c>
      <c r="H5051" s="62"/>
      <c r="I5051" s="54">
        <f>+Tabla1[[#This Row],[MC]]*Tabla1[[#This Row],[Pedido]]*Tabla1[[#This Row],[PVC ]]</f>
        <v>0</v>
      </c>
      <c r="J5051" s="26">
        <v>0.21</v>
      </c>
      <c r="K5051" s="63"/>
      <c r="L5051" s="28" t="s">
        <v>17</v>
      </c>
      <c r="M5051" s="53">
        <v>10729.808000000001</v>
      </c>
      <c r="N5051" s="64" t="str">
        <f>+IF(Tabla1[[#This Row],[F PMPI]]="SÍ","No","Sí")</f>
        <v>Sí</v>
      </c>
      <c r="O5051" s="65">
        <f>+Tabla1[[#This Row],[PVL]]*1.055</f>
        <v>11319.94744</v>
      </c>
      <c r="P5051" s="65">
        <f>+Tabla1[[#This Row],[PVL]]*1.43</f>
        <v>15343.62544</v>
      </c>
      <c r="Q5051" s="66" t="str">
        <f>+HYPERLINK(Tabla1[[#This Row],[PAG]])</f>
        <v>https://todomusica.com.ar/soporte-de-microfonos/9499-acm-1.html</v>
      </c>
      <c r="R5051" s="67"/>
      <c r="S5051" s="68"/>
      <c r="T5051" s="69"/>
      <c r="U5051" s="69"/>
      <c r="V5051" s="69"/>
      <c r="W5051" s="69"/>
      <c r="X5051" s="69"/>
      <c r="Y5051" s="35"/>
      <c r="Z5051" s="35" t="s">
        <v>28433</v>
      </c>
      <c r="AA5051" s="36">
        <v>1</v>
      </c>
      <c r="AB5051" s="35" t="s">
        <v>27</v>
      </c>
      <c r="AC5051" s="35" t="str">
        <f>+IF(Tabla1[[#This Row],[STK]]="no","Sin STK", "STK disponible")</f>
        <v>STK disponible</v>
      </c>
      <c r="AD5051" s="35">
        <f>+I5051*J5051</f>
        <v>0</v>
      </c>
      <c r="AE5051" s="35">
        <f>+I5051*K5051</f>
        <v>0</v>
      </c>
      <c r="AF5051" s="36">
        <f>IF(Tabla1[[#This Row],[ref pack]]=1,Tabla1[[#This Row],[Pedido]],LCM(Tabla1[[#This Row],[MC VIEJO]],Tabla1[[#This Row],[Pedido]]))</f>
        <v>1</v>
      </c>
      <c r="AG5051" s="36">
        <f>+VLOOKUP(Tabla1[[#This Row],[Artículo]],'.'!$B$2:$D$11481,3,)</f>
        <v>1</v>
      </c>
      <c r="AH5051" s="37" t="str">
        <f>+IFERROR(SEARCH("pack",Tabla1[[#This Row],[PACK]]),"")</f>
        <v/>
      </c>
    </row>
    <row r="5052" spans="1:34" ht="24" customHeight="1" x14ac:dyDescent="0.2">
      <c r="A5052" s="50" t="s">
        <v>9657</v>
      </c>
      <c r="B5052" s="60" t="s">
        <v>9660</v>
      </c>
      <c r="C5052" s="61" t="s">
        <v>9661</v>
      </c>
      <c r="D5052" s="52" t="s">
        <v>9841</v>
      </c>
      <c r="E5052" s="53">
        <v>29558.49</v>
      </c>
      <c r="F5052" s="23" t="str">
        <f>+IFERROR(VLOOKUP(Tabla1[[#This Row],[Artículo]],'..'!$B$2:$D$569000,3,),"")</f>
        <v/>
      </c>
      <c r="G5052" s="24" t="str">
        <f>IF(H5052=AF5052,"", "Error MC")</f>
        <v>Error MC</v>
      </c>
      <c r="H5052" s="62"/>
      <c r="I5052" s="54">
        <f>+Tabla1[[#This Row],[MC]]*Tabla1[[#This Row],[Pedido]]*Tabla1[[#This Row],[PVC ]]</f>
        <v>0</v>
      </c>
      <c r="J5052" s="26">
        <v>0.21</v>
      </c>
      <c r="K5052" s="63"/>
      <c r="L5052" s="28" t="s">
        <v>17</v>
      </c>
      <c r="M5052" s="53">
        <v>51860.37</v>
      </c>
      <c r="N5052" s="64" t="str">
        <f>+IF(Tabla1[[#This Row],[F PMPI]]="SÍ","No","Sí")</f>
        <v>Sí</v>
      </c>
      <c r="O5052" s="65">
        <f>+Tabla1[[#This Row],[PVL]]*1.055</f>
        <v>54712.690349999997</v>
      </c>
      <c r="P5052" s="65">
        <f>+Tabla1[[#This Row],[PVL]]*1.43</f>
        <v>74160.329100000003</v>
      </c>
      <c r="Q5052" s="66" t="str">
        <f>+HYPERLINK(Tabla1[[#This Row],[PAG]])</f>
        <v>https://todomusica.com.ar/soporte-de-microfonos/9501-aih-1.html</v>
      </c>
      <c r="R5052" s="67"/>
      <c r="S5052" s="68"/>
      <c r="T5052" s="69"/>
      <c r="U5052" s="69"/>
      <c r="V5052" s="69"/>
      <c r="W5052" s="69"/>
      <c r="X5052" s="69"/>
      <c r="Y5052" s="35"/>
      <c r="Z5052" s="35" t="s">
        <v>28434</v>
      </c>
      <c r="AA5052" s="36">
        <v>1</v>
      </c>
      <c r="AB5052" s="35" t="s">
        <v>27</v>
      </c>
      <c r="AC5052" s="35" t="str">
        <f>+IF(Tabla1[[#This Row],[STK]]="no","Sin STK", "STK disponible")</f>
        <v>STK disponible</v>
      </c>
      <c r="AD5052" s="35">
        <f>+I5052*J5052</f>
        <v>0</v>
      </c>
      <c r="AE5052" s="35">
        <f>+I5052*K5052</f>
        <v>0</v>
      </c>
      <c r="AF5052" s="36">
        <f>IF(Tabla1[[#This Row],[ref pack]]=1,Tabla1[[#This Row],[Pedido]],LCM(Tabla1[[#This Row],[MC VIEJO]],Tabla1[[#This Row],[Pedido]]))</f>
        <v>1</v>
      </c>
      <c r="AG5052" s="36">
        <f>+VLOOKUP(Tabla1[[#This Row],[Artículo]],'.'!$B$2:$D$11481,3,)</f>
        <v>1</v>
      </c>
      <c r="AH5052" s="37" t="str">
        <f>+IFERROR(SEARCH("pack",Tabla1[[#This Row],[PACK]]),"")</f>
        <v/>
      </c>
    </row>
    <row r="5053" spans="1:34" ht="24" customHeight="1" x14ac:dyDescent="0.2">
      <c r="A5053" s="50" t="s">
        <v>9657</v>
      </c>
      <c r="B5053" s="60" t="s">
        <v>9662</v>
      </c>
      <c r="C5053" s="61" t="s">
        <v>9663</v>
      </c>
      <c r="D5053" s="52" t="s">
        <v>27</v>
      </c>
      <c r="E5053" s="53">
        <v>97848.92</v>
      </c>
      <c r="F5053" s="23" t="str">
        <f>+IFERROR(VLOOKUP(Tabla1[[#This Row],[Artículo]],'..'!$B$2:$D$569000,3,),"")</f>
        <v/>
      </c>
      <c r="G5053" s="24" t="str">
        <f>IF(H5053=AF5053,"", "Error MC")</f>
        <v>Error MC</v>
      </c>
      <c r="H5053" s="62"/>
      <c r="I5053" s="54">
        <f>+Tabla1[[#This Row],[MC]]*Tabla1[[#This Row],[Pedido]]*Tabla1[[#This Row],[PVC ]]</f>
        <v>0</v>
      </c>
      <c r="J5053" s="26">
        <v>0.21</v>
      </c>
      <c r="K5053" s="63"/>
      <c r="L5053" s="28" t="s">
        <v>17</v>
      </c>
      <c r="M5053" s="53">
        <v>171675.92499999999</v>
      </c>
      <c r="N5053" s="64" t="str">
        <f>+IF(Tabla1[[#This Row],[F PMPI]]="SÍ","No","Sí")</f>
        <v>Sí</v>
      </c>
      <c r="O5053" s="65">
        <f>+Tabla1[[#This Row],[PVL]]*1.055</f>
        <v>181118.10087499997</v>
      </c>
      <c r="P5053" s="65">
        <f>+Tabla1[[#This Row],[PVL]]*1.43</f>
        <v>245496.57274999996</v>
      </c>
      <c r="Q5053" s="66" t="str">
        <f>+HYPERLINK(Tabla1[[#This Row],[PAG]])</f>
        <v>https://todomusica.com.ar/grabadoras-de-mano/10289-am7.html</v>
      </c>
      <c r="R5053" s="67"/>
      <c r="S5053" s="68"/>
      <c r="T5053" s="69"/>
      <c r="U5053" s="69"/>
      <c r="V5053" s="69"/>
      <c r="W5053" s="69"/>
      <c r="X5053" s="69"/>
      <c r="Y5053" s="35"/>
      <c r="Z5053" s="35" t="s">
        <v>28435</v>
      </c>
      <c r="AA5053" s="36">
        <v>1</v>
      </c>
      <c r="AB5053" s="35" t="s">
        <v>27</v>
      </c>
      <c r="AC5053" s="35" t="str">
        <f>+IF(Tabla1[[#This Row],[STK]]="no","Sin STK", "STK disponible")</f>
        <v>Sin STK</v>
      </c>
      <c r="AD5053" s="35">
        <f>+I5053*J5053</f>
        <v>0</v>
      </c>
      <c r="AE5053" s="35">
        <f>+I5053*K5053</f>
        <v>0</v>
      </c>
      <c r="AF5053" s="36">
        <f>IF(Tabla1[[#This Row],[ref pack]]=1,Tabla1[[#This Row],[Pedido]],LCM(Tabla1[[#This Row],[MC VIEJO]],Tabla1[[#This Row],[Pedido]]))</f>
        <v>1</v>
      </c>
      <c r="AG5053" s="36">
        <f>+VLOOKUP(Tabla1[[#This Row],[Artículo]],'.'!$B$2:$D$11481,3,)</f>
        <v>1</v>
      </c>
      <c r="AH5053" s="37" t="str">
        <f>+IFERROR(SEARCH("pack",Tabla1[[#This Row],[PACK]]),"")</f>
        <v/>
      </c>
    </row>
    <row r="5054" spans="1:34" ht="24" customHeight="1" x14ac:dyDescent="0.2">
      <c r="A5054" s="50" t="s">
        <v>9657</v>
      </c>
      <c r="B5054" s="60" t="s">
        <v>9664</v>
      </c>
      <c r="C5054" s="61" t="s">
        <v>9665</v>
      </c>
      <c r="D5054" s="52" t="s">
        <v>27</v>
      </c>
      <c r="E5054" s="53">
        <v>42808.88</v>
      </c>
      <c r="F5054" s="23" t="str">
        <f>+IFERROR(VLOOKUP(Tabla1[[#This Row],[Artículo]],'..'!$B$2:$D$569000,3,),"")</f>
        <v/>
      </c>
      <c r="G5054" s="24" t="str">
        <f>IF(H5054=AF5054,"", "Error MC")</f>
        <v>Error MC</v>
      </c>
      <c r="H5054" s="62"/>
      <c r="I5054" s="54">
        <f>+Tabla1[[#This Row],[MC]]*Tabla1[[#This Row],[Pedido]]*Tabla1[[#This Row],[PVC ]]</f>
        <v>0</v>
      </c>
      <c r="J5054" s="26">
        <v>0.21</v>
      </c>
      <c r="K5054" s="63"/>
      <c r="L5054" s="28" t="s">
        <v>17</v>
      </c>
      <c r="M5054" s="53">
        <v>75108.184999999998</v>
      </c>
      <c r="N5054" s="64" t="str">
        <f>+IF(Tabla1[[#This Row],[F PMPI]]="SÍ","No","Sí")</f>
        <v>Sí</v>
      </c>
      <c r="O5054" s="65">
        <f>+Tabla1[[#This Row],[PVL]]*1.055</f>
        <v>79239.135174999989</v>
      </c>
      <c r="P5054" s="65">
        <f>+Tabla1[[#This Row],[PVL]]*1.43</f>
        <v>107404.70454999999</v>
      </c>
      <c r="Q5054" s="66" t="str">
        <f>+HYPERLINK(Tabla1[[#This Row],[PAG]])</f>
        <v>https://todomusica.com.ar/varios/9774-apf-1.html</v>
      </c>
      <c r="R5054" s="67"/>
      <c r="S5054" s="68"/>
      <c r="T5054" s="69"/>
      <c r="U5054" s="69"/>
      <c r="V5054" s="69"/>
      <c r="W5054" s="69"/>
      <c r="X5054" s="69"/>
      <c r="Y5054" s="35"/>
      <c r="Z5054" s="35" t="s">
        <v>28436</v>
      </c>
      <c r="AA5054" s="36">
        <v>1</v>
      </c>
      <c r="AB5054" s="35" t="s">
        <v>27</v>
      </c>
      <c r="AC5054" s="35" t="str">
        <f>+IF(Tabla1[[#This Row],[STK]]="no","Sin STK", "STK disponible")</f>
        <v>Sin STK</v>
      </c>
      <c r="AD5054" s="35">
        <f>+I5054*J5054</f>
        <v>0</v>
      </c>
      <c r="AE5054" s="35">
        <f>+I5054*K5054</f>
        <v>0</v>
      </c>
      <c r="AF5054" s="36">
        <f>IF(Tabla1[[#This Row],[ref pack]]=1,Tabla1[[#This Row],[Pedido]],LCM(Tabla1[[#This Row],[MC VIEJO]],Tabla1[[#This Row],[Pedido]]))</f>
        <v>1</v>
      </c>
      <c r="AG5054" s="36">
        <f>+VLOOKUP(Tabla1[[#This Row],[Artículo]],'.'!$B$2:$D$11481,3,)</f>
        <v>1</v>
      </c>
      <c r="AH5054" s="37" t="str">
        <f>+IFERROR(SEARCH("pack",Tabla1[[#This Row],[PACK]]),"")</f>
        <v/>
      </c>
    </row>
    <row r="5055" spans="1:34" ht="24" customHeight="1" x14ac:dyDescent="0.2">
      <c r="A5055" s="50" t="s">
        <v>9657</v>
      </c>
      <c r="B5055" s="60" t="s">
        <v>9666</v>
      </c>
      <c r="C5055" s="61" t="s">
        <v>9667</v>
      </c>
      <c r="D5055" s="52" t="s">
        <v>27</v>
      </c>
      <c r="E5055" s="53">
        <v>16715.830000000002</v>
      </c>
      <c r="F5055" s="23" t="str">
        <f>+IFERROR(VLOOKUP(Tabla1[[#This Row],[Artículo]],'..'!$B$2:$D$569000,3,),"")</f>
        <v/>
      </c>
      <c r="G5055" s="24" t="str">
        <f>IF(H5055=AF5055,"", "Error MC")</f>
        <v>Error MC</v>
      </c>
      <c r="H5055" s="62"/>
      <c r="I5055" s="54">
        <f>+Tabla1[[#This Row],[MC]]*Tabla1[[#This Row],[Pedido]]*Tabla1[[#This Row],[PVC ]]</f>
        <v>0</v>
      </c>
      <c r="J5055" s="26">
        <v>0.21</v>
      </c>
      <c r="K5055" s="63"/>
      <c r="L5055" s="28" t="s">
        <v>17</v>
      </c>
      <c r="M5055" s="53">
        <v>29327.919999999998</v>
      </c>
      <c r="N5055" s="64" t="str">
        <f>+IF(Tabla1[[#This Row],[F PMPI]]="SÍ","No","Sí")</f>
        <v>Sí</v>
      </c>
      <c r="O5055" s="65">
        <f>+Tabla1[[#This Row],[PVL]]*1.055</f>
        <v>30940.955599999998</v>
      </c>
      <c r="P5055" s="65">
        <f>+Tabla1[[#This Row],[PVL]]*1.43</f>
        <v>41938.925599999995</v>
      </c>
      <c r="Q5055" s="66" t="str">
        <f>+HYPERLINK(Tabla1[[#This Row],[PAG]])</f>
        <v>https://todomusica.com.ar/varios/8676-aph-1n.html</v>
      </c>
      <c r="R5055" s="67"/>
      <c r="S5055" s="68"/>
      <c r="T5055" s="69"/>
      <c r="U5055" s="69"/>
      <c r="V5055" s="69"/>
      <c r="W5055" s="69"/>
      <c r="X5055" s="69"/>
      <c r="Y5055" s="35"/>
      <c r="Z5055" s="35" t="s">
        <v>28437</v>
      </c>
      <c r="AA5055" s="36">
        <v>1</v>
      </c>
      <c r="AB5055" s="35" t="s">
        <v>27</v>
      </c>
      <c r="AC5055" s="35" t="str">
        <f>+IF(Tabla1[[#This Row],[STK]]="no","Sin STK", "STK disponible")</f>
        <v>Sin STK</v>
      </c>
      <c r="AD5055" s="35">
        <f>+I5055*J5055</f>
        <v>0</v>
      </c>
      <c r="AE5055" s="35">
        <f>+I5055*K5055</f>
        <v>0</v>
      </c>
      <c r="AF5055" s="36">
        <f>IF(Tabla1[[#This Row],[ref pack]]=1,Tabla1[[#This Row],[Pedido]],LCM(Tabla1[[#This Row],[MC VIEJO]],Tabla1[[#This Row],[Pedido]]))</f>
        <v>1</v>
      </c>
      <c r="AG5055" s="36">
        <f>+VLOOKUP(Tabla1[[#This Row],[Artículo]],'.'!$B$2:$D$11481,3,)</f>
        <v>1</v>
      </c>
      <c r="AH5055" s="37" t="str">
        <f>+IFERROR(SEARCH("pack",Tabla1[[#This Row],[PACK]]),"")</f>
        <v/>
      </c>
    </row>
    <row r="5056" spans="1:34" ht="24" customHeight="1" x14ac:dyDescent="0.2">
      <c r="A5056" s="50" t="s">
        <v>9657</v>
      </c>
      <c r="B5056" s="60" t="s">
        <v>9668</v>
      </c>
      <c r="C5056" s="61" t="s">
        <v>9669</v>
      </c>
      <c r="D5056" s="52" t="s">
        <v>9841</v>
      </c>
      <c r="E5056" s="53">
        <v>31597.040000000001</v>
      </c>
      <c r="F5056" s="23" t="str">
        <f>+IFERROR(VLOOKUP(Tabla1[[#This Row],[Artículo]],'..'!$B$2:$D$569000,3,),"")</f>
        <v/>
      </c>
      <c r="G5056" s="24" t="str">
        <f>IF(H5056=AF5056,"", "Error MC")</f>
        <v>Error MC</v>
      </c>
      <c r="H5056" s="62"/>
      <c r="I5056" s="54">
        <f>+Tabla1[[#This Row],[MC]]*Tabla1[[#This Row],[Pedido]]*Tabla1[[#This Row],[PVC ]]</f>
        <v>0</v>
      </c>
      <c r="J5056" s="26">
        <v>0.21</v>
      </c>
      <c r="K5056" s="63"/>
      <c r="L5056" s="28" t="s">
        <v>17</v>
      </c>
      <c r="M5056" s="53">
        <v>55437.008999999998</v>
      </c>
      <c r="N5056" s="64" t="str">
        <f>+IF(Tabla1[[#This Row],[F PMPI]]="SÍ","No","Sí")</f>
        <v>Sí</v>
      </c>
      <c r="O5056" s="65">
        <f>+Tabla1[[#This Row],[PVL]]*1.055</f>
        <v>58486.044494999995</v>
      </c>
      <c r="P5056" s="65">
        <f>+Tabla1[[#This Row],[PVL]]*1.43</f>
        <v>79274.922869999995</v>
      </c>
      <c r="Q5056" s="66" t="str">
        <f>+HYPERLINK(Tabla1[[#This Row],[PAG]])</f>
        <v>https://todomusica.com.ar/varios/9699-aph-4npro.html</v>
      </c>
      <c r="R5056" s="67"/>
      <c r="S5056" s="68"/>
      <c r="T5056" s="69"/>
      <c r="U5056" s="69"/>
      <c r="V5056" s="69"/>
      <c r="W5056" s="69"/>
      <c r="X5056" s="69"/>
      <c r="Y5056" s="35"/>
      <c r="Z5056" s="35" t="s">
        <v>28438</v>
      </c>
      <c r="AA5056" s="36">
        <v>1</v>
      </c>
      <c r="AB5056" s="35" t="s">
        <v>27</v>
      </c>
      <c r="AC5056" s="35" t="str">
        <f>+IF(Tabla1[[#This Row],[STK]]="no","Sin STK", "STK disponible")</f>
        <v>STK disponible</v>
      </c>
      <c r="AD5056" s="35">
        <f>+I5056*J5056</f>
        <v>0</v>
      </c>
      <c r="AE5056" s="35">
        <f>+I5056*K5056</f>
        <v>0</v>
      </c>
      <c r="AF5056" s="36">
        <f>IF(Tabla1[[#This Row],[ref pack]]=1,Tabla1[[#This Row],[Pedido]],LCM(Tabla1[[#This Row],[MC VIEJO]],Tabla1[[#This Row],[Pedido]]))</f>
        <v>1</v>
      </c>
      <c r="AG5056" s="36">
        <f>+VLOOKUP(Tabla1[[#This Row],[Artículo]],'.'!$B$2:$D$11481,3,)</f>
        <v>1</v>
      </c>
      <c r="AH5056" s="37" t="str">
        <f>+IFERROR(SEARCH("pack",Tabla1[[#This Row],[PACK]]),"")</f>
        <v/>
      </c>
    </row>
    <row r="5057" spans="1:34" ht="24" customHeight="1" x14ac:dyDescent="0.2">
      <c r="A5057" s="50" t="s">
        <v>9657</v>
      </c>
      <c r="B5057" s="60" t="s">
        <v>9670</v>
      </c>
      <c r="C5057" s="61" t="s">
        <v>9671</v>
      </c>
      <c r="D5057" s="52" t="s">
        <v>9841</v>
      </c>
      <c r="E5057" s="53">
        <v>41789.65</v>
      </c>
      <c r="F5057" s="23" t="str">
        <f>+IFERROR(VLOOKUP(Tabla1[[#This Row],[Artículo]],'..'!$B$2:$D$569000,3,),"")</f>
        <v/>
      </c>
      <c r="G5057" s="24" t="str">
        <f>IF(H5057=AF5057,"", "Error MC")</f>
        <v>Error MC</v>
      </c>
      <c r="H5057" s="62"/>
      <c r="I5057" s="54">
        <f>+Tabla1[[#This Row],[MC]]*Tabla1[[#This Row],[Pedido]]*Tabla1[[#This Row],[PVC ]]</f>
        <v>0</v>
      </c>
      <c r="J5057" s="26">
        <v>0.21</v>
      </c>
      <c r="K5057" s="63"/>
      <c r="L5057" s="28" t="s">
        <v>17</v>
      </c>
      <c r="M5057" s="53">
        <v>73319.937999999995</v>
      </c>
      <c r="N5057" s="64" t="str">
        <f>+IF(Tabla1[[#This Row],[F PMPI]]="SÍ","No","Sí")</f>
        <v>Sí</v>
      </c>
      <c r="O5057" s="65">
        <f>+Tabla1[[#This Row],[PVL]]*1.055</f>
        <v>77352.534589999996</v>
      </c>
      <c r="P5057" s="65">
        <f>+Tabla1[[#This Row],[PVL]]*1.43</f>
        <v>104847.51133999998</v>
      </c>
      <c r="Q5057" s="66" t="str">
        <f>+HYPERLINK(Tabla1[[#This Row],[PAG]])</f>
        <v>https://todomusica.com.ar/varios/9700-aph-5.html</v>
      </c>
      <c r="R5057" s="67"/>
      <c r="S5057" s="68"/>
      <c r="T5057" s="69"/>
      <c r="U5057" s="69"/>
      <c r="V5057" s="69"/>
      <c r="W5057" s="69"/>
      <c r="X5057" s="69"/>
      <c r="Y5057" s="35"/>
      <c r="Z5057" s="35" t="s">
        <v>28439</v>
      </c>
      <c r="AA5057" s="36">
        <v>1</v>
      </c>
      <c r="AB5057" s="35" t="s">
        <v>27</v>
      </c>
      <c r="AC5057" s="35" t="str">
        <f>+IF(Tabla1[[#This Row],[STK]]="no","Sin STK", "STK disponible")</f>
        <v>STK disponible</v>
      </c>
      <c r="AD5057" s="35">
        <f>+I5057*J5057</f>
        <v>0</v>
      </c>
      <c r="AE5057" s="35">
        <f>+I5057*K5057</f>
        <v>0</v>
      </c>
      <c r="AF5057" s="36">
        <f>IF(Tabla1[[#This Row],[ref pack]]=1,Tabla1[[#This Row],[Pedido]],LCM(Tabla1[[#This Row],[MC VIEJO]],Tabla1[[#This Row],[Pedido]]))</f>
        <v>1</v>
      </c>
      <c r="AG5057" s="36">
        <f>+VLOOKUP(Tabla1[[#This Row],[Artículo]],'.'!$B$2:$D$11481,3,)</f>
        <v>1</v>
      </c>
      <c r="AH5057" s="37" t="str">
        <f>+IFERROR(SEARCH("pack",Tabla1[[#This Row],[PACK]]),"")</f>
        <v/>
      </c>
    </row>
    <row r="5058" spans="1:34" ht="24" customHeight="1" x14ac:dyDescent="0.2">
      <c r="A5058" s="50" t="s">
        <v>9657</v>
      </c>
      <c r="B5058" s="60" t="s">
        <v>9672</v>
      </c>
      <c r="C5058" s="61" t="s">
        <v>9673</v>
      </c>
      <c r="D5058" s="52" t="s">
        <v>27</v>
      </c>
      <c r="E5058" s="53">
        <v>41789.65</v>
      </c>
      <c r="F5058" s="23" t="str">
        <f>+IFERROR(VLOOKUP(Tabla1[[#This Row],[Artículo]],'..'!$B$2:$D$569000,3,),"")</f>
        <v/>
      </c>
      <c r="G5058" s="24" t="str">
        <f>IF(H5058=AF5058,"", "Error MC")</f>
        <v>Error MC</v>
      </c>
      <c r="H5058" s="62"/>
      <c r="I5058" s="54">
        <f>+Tabla1[[#This Row],[MC]]*Tabla1[[#This Row],[Pedido]]*Tabla1[[#This Row],[PVC ]]</f>
        <v>0</v>
      </c>
      <c r="J5058" s="26">
        <v>0.21</v>
      </c>
      <c r="K5058" s="63"/>
      <c r="L5058" s="28" t="s">
        <v>17</v>
      </c>
      <c r="M5058" s="53">
        <v>73319.937999999995</v>
      </c>
      <c r="N5058" s="64" t="str">
        <f>+IF(Tabla1[[#This Row],[F PMPI]]="SÍ","No","Sí")</f>
        <v>Sí</v>
      </c>
      <c r="O5058" s="65">
        <f>+Tabla1[[#This Row],[PVL]]*1.055</f>
        <v>77352.534589999996</v>
      </c>
      <c r="P5058" s="65">
        <f>+Tabla1[[#This Row],[PVL]]*1.43</f>
        <v>104847.51133999998</v>
      </c>
      <c r="Q5058" s="66" t="str">
        <f>+HYPERLINK(Tabla1[[#This Row],[PAG]])</f>
        <v>https://todomusica.com.ar/varios/9701-aph-6.html</v>
      </c>
      <c r="R5058" s="67"/>
      <c r="S5058" s="68"/>
      <c r="T5058" s="69"/>
      <c r="U5058" s="69"/>
      <c r="V5058" s="69"/>
      <c r="W5058" s="69"/>
      <c r="X5058" s="69"/>
      <c r="Y5058" s="35"/>
      <c r="Z5058" s="35" t="s">
        <v>28440</v>
      </c>
      <c r="AA5058" s="36">
        <v>1</v>
      </c>
      <c r="AB5058" s="35" t="s">
        <v>27</v>
      </c>
      <c r="AC5058" s="35" t="str">
        <f>+IF(Tabla1[[#This Row],[STK]]="no","Sin STK", "STK disponible")</f>
        <v>Sin STK</v>
      </c>
      <c r="AD5058" s="35">
        <f>+I5058*J5058</f>
        <v>0</v>
      </c>
      <c r="AE5058" s="35">
        <f>+I5058*K5058</f>
        <v>0</v>
      </c>
      <c r="AF5058" s="36">
        <f>IF(Tabla1[[#This Row],[ref pack]]=1,Tabla1[[#This Row],[Pedido]],LCM(Tabla1[[#This Row],[MC VIEJO]],Tabla1[[#This Row],[Pedido]]))</f>
        <v>1</v>
      </c>
      <c r="AG5058" s="36">
        <f>+VLOOKUP(Tabla1[[#This Row],[Artículo]],'.'!$B$2:$D$11481,3,)</f>
        <v>1</v>
      </c>
      <c r="AH5058" s="37" t="str">
        <f>+IFERROR(SEARCH("pack",Tabla1[[#This Row],[PACK]]),"")</f>
        <v/>
      </c>
    </row>
    <row r="5059" spans="1:34" ht="24" customHeight="1" x14ac:dyDescent="0.2">
      <c r="A5059" s="50" t="s">
        <v>9657</v>
      </c>
      <c r="B5059" s="60" t="s">
        <v>9674</v>
      </c>
      <c r="C5059" s="61" t="s">
        <v>9675</v>
      </c>
      <c r="D5059" s="52" t="s">
        <v>27</v>
      </c>
      <c r="E5059" s="53">
        <v>33253.31</v>
      </c>
      <c r="F5059" s="23" t="str">
        <f>+IFERROR(VLOOKUP(Tabla1[[#This Row],[Artículo]],'..'!$B$2:$D$569000,3,),"")</f>
        <v/>
      </c>
      <c r="G5059" s="24" t="str">
        <f>IF(H5059=AF5059,"", "Error MC")</f>
        <v>Error MC</v>
      </c>
      <c r="H5059" s="62"/>
      <c r="I5059" s="54">
        <f>+Tabla1[[#This Row],[MC]]*Tabla1[[#This Row],[Pedido]]*Tabla1[[#This Row],[PVC ]]</f>
        <v>0</v>
      </c>
      <c r="J5059" s="26">
        <v>0.21</v>
      </c>
      <c r="K5059" s="63"/>
      <c r="L5059" s="28" t="s">
        <v>17</v>
      </c>
      <c r="M5059" s="53">
        <v>58342.932999999997</v>
      </c>
      <c r="N5059" s="64" t="str">
        <f>+IF(Tabla1[[#This Row],[F PMPI]]="SÍ","No","Sí")</f>
        <v>Sí</v>
      </c>
      <c r="O5059" s="65">
        <f>+Tabla1[[#This Row],[PVL]]*1.055</f>
        <v>61551.794314999992</v>
      </c>
      <c r="P5059" s="65">
        <f>+Tabla1[[#This Row],[PVL]]*1.43</f>
        <v>83430.394189999992</v>
      </c>
      <c r="Q5059" s="66" t="str">
        <f>+HYPERLINK(Tabla1[[#This Row],[PAG]])</f>
        <v>https://todomusica.com.ar/productos-sin-categorias-de-netsuite/9436-bta-1.html</v>
      </c>
      <c r="R5059" s="67"/>
      <c r="S5059" s="68"/>
      <c r="T5059" s="69"/>
      <c r="U5059" s="69"/>
      <c r="V5059" s="69"/>
      <c r="W5059" s="69"/>
      <c r="X5059" s="69"/>
      <c r="Y5059" s="35"/>
      <c r="Z5059" s="35" t="s">
        <v>28441</v>
      </c>
      <c r="AA5059" s="36">
        <v>1</v>
      </c>
      <c r="AB5059" s="35" t="s">
        <v>27</v>
      </c>
      <c r="AC5059" s="35" t="str">
        <f>+IF(Tabla1[[#This Row],[STK]]="no","Sin STK", "STK disponible")</f>
        <v>Sin STK</v>
      </c>
      <c r="AD5059" s="35">
        <f>+I5059*J5059</f>
        <v>0</v>
      </c>
      <c r="AE5059" s="35">
        <f>+I5059*K5059</f>
        <v>0</v>
      </c>
      <c r="AF5059" s="36">
        <f>IF(Tabla1[[#This Row],[ref pack]]=1,Tabla1[[#This Row],[Pedido]],LCM(Tabla1[[#This Row],[MC VIEJO]],Tabla1[[#This Row],[Pedido]]))</f>
        <v>1</v>
      </c>
      <c r="AG5059" s="36">
        <f>+VLOOKUP(Tabla1[[#This Row],[Artículo]],'.'!$B$2:$D$11481,3,)</f>
        <v>1</v>
      </c>
      <c r="AH5059" s="37" t="str">
        <f>+IFERROR(SEARCH("pack",Tabla1[[#This Row],[PACK]]),"")</f>
        <v/>
      </c>
    </row>
    <row r="5060" spans="1:34" ht="24" customHeight="1" x14ac:dyDescent="0.2">
      <c r="A5060" s="50" t="s">
        <v>9657</v>
      </c>
      <c r="B5060" s="60" t="s">
        <v>9676</v>
      </c>
      <c r="C5060" s="61" t="s">
        <v>9677</v>
      </c>
      <c r="D5060" s="52" t="s">
        <v>27</v>
      </c>
      <c r="E5060" s="53">
        <v>45866.68</v>
      </c>
      <c r="F5060" s="23" t="str">
        <f>+IFERROR(VLOOKUP(Tabla1[[#This Row],[Artículo]],'..'!$B$2:$D$569000,3,),"")</f>
        <v/>
      </c>
      <c r="G5060" s="24" t="str">
        <f>IF(H5060=AF5060,"", "Error MC")</f>
        <v>Error MC</v>
      </c>
      <c r="H5060" s="62"/>
      <c r="I5060" s="54">
        <f>+Tabla1[[#This Row],[MC]]*Tabla1[[#This Row],[Pedido]]*Tabla1[[#This Row],[PVC ]]</f>
        <v>0</v>
      </c>
      <c r="J5060" s="26">
        <v>0.21</v>
      </c>
      <c r="K5060" s="63"/>
      <c r="L5060" s="28" t="s">
        <v>17</v>
      </c>
      <c r="M5060" s="53">
        <v>80473.095000000001</v>
      </c>
      <c r="N5060" s="64" t="str">
        <f>+IF(Tabla1[[#This Row],[F PMPI]]="SÍ","No","Sí")</f>
        <v>Sí</v>
      </c>
      <c r="O5060" s="65">
        <f>+Tabla1[[#This Row],[PVL]]*1.055</f>
        <v>84899.115225000001</v>
      </c>
      <c r="P5060" s="65">
        <f>+Tabla1[[#This Row],[PVL]]*1.43</f>
        <v>115076.52584999999</v>
      </c>
      <c r="Q5060" s="66" t="str">
        <f>+HYPERLINK(Tabla1[[#This Row],[PAG]])</f>
        <v>https://todomusica.com.ar/adaptadores/9777-bta-2.html</v>
      </c>
      <c r="R5060" s="67"/>
      <c r="S5060" s="68"/>
      <c r="T5060" s="69"/>
      <c r="U5060" s="69"/>
      <c r="V5060" s="69"/>
      <c r="W5060" s="69"/>
      <c r="X5060" s="69"/>
      <c r="Y5060" s="35"/>
      <c r="Z5060" s="35" t="s">
        <v>28442</v>
      </c>
      <c r="AA5060" s="36">
        <v>1</v>
      </c>
      <c r="AB5060" s="35" t="s">
        <v>27</v>
      </c>
      <c r="AC5060" s="35" t="str">
        <f>+IF(Tabla1[[#This Row],[STK]]="no","Sin STK", "STK disponible")</f>
        <v>Sin STK</v>
      </c>
      <c r="AD5060" s="35">
        <f>+I5060*J5060</f>
        <v>0</v>
      </c>
      <c r="AE5060" s="35">
        <f>+I5060*K5060</f>
        <v>0</v>
      </c>
      <c r="AF5060" s="36">
        <f>IF(Tabla1[[#This Row],[ref pack]]=1,Tabla1[[#This Row],[Pedido]],LCM(Tabla1[[#This Row],[MC VIEJO]],Tabla1[[#This Row],[Pedido]]))</f>
        <v>1</v>
      </c>
      <c r="AG5060" s="36">
        <f>+VLOOKUP(Tabla1[[#This Row],[Artículo]],'.'!$B$2:$D$11481,3,)</f>
        <v>1</v>
      </c>
      <c r="AH5060" s="37" t="str">
        <f>+IFERROR(SEARCH("pack",Tabla1[[#This Row],[PACK]]),"")</f>
        <v/>
      </c>
    </row>
    <row r="5061" spans="1:34" ht="24" customHeight="1" x14ac:dyDescent="0.2">
      <c r="A5061" s="50" t="s">
        <v>9657</v>
      </c>
      <c r="B5061" s="60" t="s">
        <v>9678</v>
      </c>
      <c r="C5061" s="61" t="s">
        <v>9679</v>
      </c>
      <c r="D5061" s="52" t="s">
        <v>27</v>
      </c>
      <c r="E5061" s="53">
        <v>20385.21</v>
      </c>
      <c r="F5061" s="23" t="str">
        <f>+IFERROR(VLOOKUP(Tabla1[[#This Row],[Artículo]],'..'!$B$2:$D$569000,3,),"")</f>
        <v/>
      </c>
      <c r="G5061" s="24" t="str">
        <f>IF(H5061=AF5061,"", "Error MC")</f>
        <v>Error MC</v>
      </c>
      <c r="H5061" s="62"/>
      <c r="I5061" s="54">
        <f>+Tabla1[[#This Row],[MC]]*Tabla1[[#This Row],[Pedido]]*Tabla1[[#This Row],[PVC ]]</f>
        <v>0</v>
      </c>
      <c r="J5061" s="26">
        <v>0.21</v>
      </c>
      <c r="K5061" s="63"/>
      <c r="L5061" s="28" t="s">
        <v>17</v>
      </c>
      <c r="M5061" s="53">
        <v>35765.845999999998</v>
      </c>
      <c r="N5061" s="64" t="str">
        <f>+IF(Tabla1[[#This Row],[F PMPI]]="SÍ","No","Sí")</f>
        <v>Sí</v>
      </c>
      <c r="O5061" s="65">
        <f>+Tabla1[[#This Row],[PVL]]*1.055</f>
        <v>37732.967529999994</v>
      </c>
      <c r="P5061" s="65">
        <f>+Tabla1[[#This Row],[PVL]]*1.43</f>
        <v>51145.159779999994</v>
      </c>
      <c r="Q5061" s="66" t="str">
        <f>+HYPERLINK(Tabla1[[#This Row],[PAG]])</f>
        <v>https://todomusica.com.ar/baterias-recargables/6000-bt-02.html</v>
      </c>
      <c r="R5061" s="67"/>
      <c r="S5061" s="68"/>
      <c r="T5061" s="69"/>
      <c r="U5061" s="69"/>
      <c r="V5061" s="69"/>
      <c r="W5061" s="69"/>
      <c r="X5061" s="69"/>
      <c r="Y5061" s="35"/>
      <c r="Z5061" s="35" t="s">
        <v>28443</v>
      </c>
      <c r="AA5061" s="36">
        <v>1</v>
      </c>
      <c r="AB5061" s="35" t="s">
        <v>27</v>
      </c>
      <c r="AC5061" s="35" t="str">
        <f>+IF(Tabla1[[#This Row],[STK]]="no","Sin STK", "STK disponible")</f>
        <v>Sin STK</v>
      </c>
      <c r="AD5061" s="35">
        <f>+I5061*J5061</f>
        <v>0</v>
      </c>
      <c r="AE5061" s="35">
        <f>+I5061*K5061</f>
        <v>0</v>
      </c>
      <c r="AF5061" s="36">
        <f>IF(Tabla1[[#This Row],[ref pack]]=1,Tabla1[[#This Row],[Pedido]],LCM(Tabla1[[#This Row],[MC VIEJO]],Tabla1[[#This Row],[Pedido]]))</f>
        <v>1</v>
      </c>
      <c r="AG5061" s="36">
        <f>+VLOOKUP(Tabla1[[#This Row],[Artículo]],'.'!$B$2:$D$11481,3,)</f>
        <v>1</v>
      </c>
      <c r="AH5061" s="37" t="str">
        <f>+IFERROR(SEARCH("pack",Tabla1[[#This Row],[PACK]]),"")</f>
        <v/>
      </c>
    </row>
    <row r="5062" spans="1:34" ht="24" customHeight="1" x14ac:dyDescent="0.2">
      <c r="A5062" s="50" t="s">
        <v>9657</v>
      </c>
      <c r="B5062" s="60" t="s">
        <v>9680</v>
      </c>
      <c r="C5062" s="61" t="s">
        <v>9681</v>
      </c>
      <c r="D5062" s="52" t="s">
        <v>27</v>
      </c>
      <c r="E5062" s="53">
        <v>22016.04</v>
      </c>
      <c r="F5062" s="23" t="str">
        <f>+IFERROR(VLOOKUP(Tabla1[[#This Row],[Artículo]],'..'!$B$2:$D$569000,3,),"")</f>
        <v/>
      </c>
      <c r="G5062" s="24" t="str">
        <f>IF(H5062=AF5062,"", "Error MC")</f>
        <v>Error MC</v>
      </c>
      <c r="H5062" s="62"/>
      <c r="I5062" s="54">
        <f>+Tabla1[[#This Row],[MC]]*Tabla1[[#This Row],[Pedido]]*Tabla1[[#This Row],[PVC ]]</f>
        <v>0</v>
      </c>
      <c r="J5062" s="26">
        <v>0.21</v>
      </c>
      <c r="K5062" s="63"/>
      <c r="L5062" s="28" t="s">
        <v>17</v>
      </c>
      <c r="M5062" s="53">
        <v>38627.144999999997</v>
      </c>
      <c r="N5062" s="64" t="str">
        <f>+IF(Tabla1[[#This Row],[F PMPI]]="SÍ","No","Sí")</f>
        <v>Sí</v>
      </c>
      <c r="O5062" s="65">
        <f>+Tabla1[[#This Row],[PVL]]*1.055</f>
        <v>40751.637974999998</v>
      </c>
      <c r="P5062" s="65">
        <f>+Tabla1[[#This Row],[PVL]]*1.43</f>
        <v>55236.81734999999</v>
      </c>
      <c r="Q5062" s="66" t="str">
        <f>+HYPERLINK(Tabla1[[#This Row],[PAG]])</f>
        <v>https://todomusica.com.ar/baterias-recargables/9469-bateria-de-litio-recargable-para-q8.html</v>
      </c>
      <c r="R5062" s="67"/>
      <c r="S5062" s="68"/>
      <c r="T5062" s="69"/>
      <c r="U5062" s="69"/>
      <c r="V5062" s="69"/>
      <c r="W5062" s="69"/>
      <c r="X5062" s="69"/>
      <c r="Y5062" s="35"/>
      <c r="Z5062" s="35" t="s">
        <v>28444</v>
      </c>
      <c r="AA5062" s="36">
        <v>1</v>
      </c>
      <c r="AB5062" s="35" t="s">
        <v>27</v>
      </c>
      <c r="AC5062" s="35" t="str">
        <f>+IF(Tabla1[[#This Row],[STK]]="no","Sin STK", "STK disponible")</f>
        <v>Sin STK</v>
      </c>
      <c r="AD5062" s="35">
        <f>+I5062*J5062</f>
        <v>0</v>
      </c>
      <c r="AE5062" s="35">
        <f>+I5062*K5062</f>
        <v>0</v>
      </c>
      <c r="AF5062" s="36">
        <f>IF(Tabla1[[#This Row],[ref pack]]=1,Tabla1[[#This Row],[Pedido]],LCM(Tabla1[[#This Row],[MC VIEJO]],Tabla1[[#This Row],[Pedido]]))</f>
        <v>1</v>
      </c>
      <c r="AG5062" s="36">
        <f>+VLOOKUP(Tabla1[[#This Row],[Artículo]],'.'!$B$2:$D$11481,3,)</f>
        <v>1</v>
      </c>
      <c r="AH5062" s="37" t="str">
        <f>+IFERROR(SEARCH("pack",Tabla1[[#This Row],[PACK]]),"")</f>
        <v/>
      </c>
    </row>
    <row r="5063" spans="1:34" ht="24" customHeight="1" x14ac:dyDescent="0.2">
      <c r="A5063" s="50" t="s">
        <v>9657</v>
      </c>
      <c r="B5063" s="60" t="s">
        <v>9682</v>
      </c>
      <c r="C5063" s="61" t="s">
        <v>9683</v>
      </c>
      <c r="D5063" s="52" t="s">
        <v>27</v>
      </c>
      <c r="E5063" s="53">
        <v>60136.26</v>
      </c>
      <c r="F5063" s="23" t="str">
        <f>+IFERROR(VLOOKUP(Tabla1[[#This Row],[Artículo]],'..'!$B$2:$D$569000,3,),"")</f>
        <v/>
      </c>
      <c r="G5063" s="24" t="str">
        <f>IF(H5063=AF5063,"", "Error MC")</f>
        <v>Error MC</v>
      </c>
      <c r="H5063" s="62"/>
      <c r="I5063" s="54">
        <f>+Tabla1[[#This Row],[MC]]*Tabla1[[#This Row],[Pedido]]*Tabla1[[#This Row],[PVC ]]</f>
        <v>0</v>
      </c>
      <c r="J5063" s="26">
        <v>0.21</v>
      </c>
      <c r="K5063" s="63"/>
      <c r="L5063" s="28" t="s">
        <v>17</v>
      </c>
      <c r="M5063" s="53">
        <v>105509.072</v>
      </c>
      <c r="N5063" s="64" t="str">
        <f>+IF(Tabla1[[#This Row],[F PMPI]]="SÍ","No","Sí")</f>
        <v>Sí</v>
      </c>
      <c r="O5063" s="65">
        <f>+Tabla1[[#This Row],[PVL]]*1.055</f>
        <v>111312.07096</v>
      </c>
      <c r="P5063" s="65">
        <f>+Tabla1[[#This Row],[PVL]]*1.43</f>
        <v>150877.97295999998</v>
      </c>
      <c r="Q5063" s="66" t="str">
        <f>+HYPERLINK(Tabla1[[#This Row],[PAG]])</f>
        <v>https://todomusica.com.ar/adaptadores/5771-404.html</v>
      </c>
      <c r="R5063" s="67"/>
      <c r="S5063" s="68"/>
      <c r="T5063" s="69"/>
      <c r="U5063" s="69"/>
      <c r="V5063" s="69"/>
      <c r="W5063" s="69"/>
      <c r="X5063" s="69"/>
      <c r="Y5063" s="35"/>
      <c r="Z5063" s="35" t="s">
        <v>28445</v>
      </c>
      <c r="AA5063" s="36">
        <v>1</v>
      </c>
      <c r="AB5063" s="35" t="s">
        <v>27</v>
      </c>
      <c r="AC5063" s="35" t="str">
        <f>+IF(Tabla1[[#This Row],[STK]]="no","Sin STK", "STK disponible")</f>
        <v>Sin STK</v>
      </c>
      <c r="AD5063" s="35">
        <f>+I5063*J5063</f>
        <v>0</v>
      </c>
      <c r="AE5063" s="35">
        <f>+I5063*K5063</f>
        <v>0</v>
      </c>
      <c r="AF5063" s="36">
        <f>IF(Tabla1[[#This Row],[ref pack]]=1,Tabla1[[#This Row],[Pedido]],LCM(Tabla1[[#This Row],[MC VIEJO]],Tabla1[[#This Row],[Pedido]]))</f>
        <v>1</v>
      </c>
      <c r="AG5063" s="36">
        <f>+VLOOKUP(Tabla1[[#This Row],[Artículo]],'.'!$B$2:$D$11481,3,)</f>
        <v>1</v>
      </c>
      <c r="AH5063" s="37" t="str">
        <f>+IFERROR(SEARCH("pack",Tabla1[[#This Row],[PACK]]),"")</f>
        <v/>
      </c>
    </row>
    <row r="5064" spans="1:34" ht="24" customHeight="1" x14ac:dyDescent="0.2">
      <c r="A5064" s="50" t="s">
        <v>9657</v>
      </c>
      <c r="B5064" s="60" t="s">
        <v>9684</v>
      </c>
      <c r="C5064" s="61" t="s">
        <v>9685</v>
      </c>
      <c r="D5064" s="52" t="s">
        <v>9842</v>
      </c>
      <c r="E5064" s="53">
        <v>118234.06</v>
      </c>
      <c r="F5064" s="23" t="str">
        <f>+IFERROR(VLOOKUP(Tabla1[[#This Row],[Artículo]],'..'!$B$2:$D$569000,3,),"")</f>
        <v/>
      </c>
      <c r="G5064" s="24" t="str">
        <f>IF(H5064=AF5064,"", "Error MC")</f>
        <v>Error MC</v>
      </c>
      <c r="H5064" s="62"/>
      <c r="I5064" s="54">
        <f>+Tabla1[[#This Row],[MC]]*Tabla1[[#This Row],[Pedido]]*Tabla1[[#This Row],[PVC ]]</f>
        <v>0</v>
      </c>
      <c r="J5064" s="26">
        <v>0.105</v>
      </c>
      <c r="K5064" s="63"/>
      <c r="L5064" s="28" t="s">
        <v>17</v>
      </c>
      <c r="M5064" s="53">
        <v>189440.52600000001</v>
      </c>
      <c r="N5064" s="64" t="str">
        <f>+IF(Tabla1[[#This Row],[F PMPI]]="SÍ","No","Sí")</f>
        <v>Sí</v>
      </c>
      <c r="O5064" s="65">
        <f>+Tabla1[[#This Row],[PVL]]*1.055</f>
        <v>199859.75493</v>
      </c>
      <c r="P5064" s="65">
        <f>+Tabla1[[#This Row],[PVL]]*1.43</f>
        <v>270899.95218000002</v>
      </c>
      <c r="Q5064" s="66" t="str">
        <f>+HYPERLINK(Tabla1[[#This Row],[PAG]])</f>
        <v/>
      </c>
      <c r="R5064" s="67"/>
      <c r="S5064" s="68"/>
      <c r="T5064" s="69"/>
      <c r="U5064" s="69"/>
      <c r="V5064" s="69"/>
      <c r="W5064" s="69"/>
      <c r="X5064" s="69"/>
      <c r="Y5064" s="35"/>
      <c r="Z5064" s="35" t="s">
        <v>65</v>
      </c>
      <c r="AA5064" s="36">
        <v>1</v>
      </c>
      <c r="AB5064" s="35" t="s">
        <v>27</v>
      </c>
      <c r="AC5064" s="35" t="str">
        <f>+IF(Tabla1[[#This Row],[STK]]="no","Sin STK", "STK disponible")</f>
        <v>STK disponible</v>
      </c>
      <c r="AD5064" s="35">
        <f>+I5064*J5064</f>
        <v>0</v>
      </c>
      <c r="AE5064" s="35">
        <f>+I5064*K5064</f>
        <v>0</v>
      </c>
      <c r="AF5064" s="36">
        <f>IF(Tabla1[[#This Row],[ref pack]]=1,Tabla1[[#This Row],[Pedido]],LCM(Tabla1[[#This Row],[MC VIEJO]],Tabla1[[#This Row],[Pedido]]))</f>
        <v>1</v>
      </c>
      <c r="AG5064" s="36">
        <f>+VLOOKUP(Tabla1[[#This Row],[Artículo]],'.'!$B$2:$D$11481,3,)</f>
        <v>1</v>
      </c>
      <c r="AH5064" s="37" t="str">
        <f>+IFERROR(SEARCH("pack",Tabla1[[#This Row],[PACK]]),"")</f>
        <v/>
      </c>
    </row>
    <row r="5065" spans="1:34" ht="24" customHeight="1" x14ac:dyDescent="0.2">
      <c r="A5065" s="50" t="s">
        <v>9657</v>
      </c>
      <c r="B5065" s="60" t="s">
        <v>9686</v>
      </c>
      <c r="C5065" s="61" t="s">
        <v>9687</v>
      </c>
      <c r="D5065" s="52" t="s">
        <v>9842</v>
      </c>
      <c r="E5065" s="53">
        <v>393673.97</v>
      </c>
      <c r="F5065" s="23" t="str">
        <f>+IFERROR(VLOOKUP(Tabla1[[#This Row],[Artículo]],'..'!$B$2:$D$569000,3,),"")</f>
        <v/>
      </c>
      <c r="G5065" s="24" t="str">
        <f>IF(H5065=AF5065,"", "Error MC")</f>
        <v>Error MC</v>
      </c>
      <c r="H5065" s="62"/>
      <c r="I5065" s="54">
        <f>+Tabla1[[#This Row],[MC]]*Tabla1[[#This Row],[Pedido]]*Tabla1[[#This Row],[PVC ]]</f>
        <v>0</v>
      </c>
      <c r="J5065" s="26">
        <v>0.105</v>
      </c>
      <c r="K5065" s="63"/>
      <c r="L5065" s="28" t="s">
        <v>17</v>
      </c>
      <c r="M5065" s="53">
        <v>630764.12199999997</v>
      </c>
      <c r="N5065" s="64" t="str">
        <f>+IF(Tabla1[[#This Row],[F PMPI]]="SÍ","No","Sí")</f>
        <v>Sí</v>
      </c>
      <c r="O5065" s="65">
        <f>+Tabla1[[#This Row],[PVL]]*1.055</f>
        <v>665456.14870999998</v>
      </c>
      <c r="P5065" s="65">
        <f>+Tabla1[[#This Row],[PVL]]*1.43</f>
        <v>901992.69445999991</v>
      </c>
      <c r="Q5065" s="66" t="str">
        <f>+HYPERLINK(Tabla1[[#This Row],[PAG]])</f>
        <v>https://todomusica.com.ar/grabadoras-multitrack/7839-f-series-remote-control.html</v>
      </c>
      <c r="R5065" s="67"/>
      <c r="S5065" s="68"/>
      <c r="T5065" s="69"/>
      <c r="U5065" s="69"/>
      <c r="V5065" s="69"/>
      <c r="W5065" s="69"/>
      <c r="X5065" s="69"/>
      <c r="Y5065" s="35"/>
      <c r="Z5065" s="35" t="s">
        <v>28446</v>
      </c>
      <c r="AA5065" s="36">
        <v>1</v>
      </c>
      <c r="AB5065" s="35" t="s">
        <v>27</v>
      </c>
      <c r="AC5065" s="35" t="str">
        <f>+IF(Tabla1[[#This Row],[STK]]="no","Sin STK", "STK disponible")</f>
        <v>STK disponible</v>
      </c>
      <c r="AD5065" s="35">
        <f>+I5065*J5065</f>
        <v>0</v>
      </c>
      <c r="AE5065" s="35">
        <f>+I5065*K5065</f>
        <v>0</v>
      </c>
      <c r="AF5065" s="36">
        <f>IF(Tabla1[[#This Row],[ref pack]]=1,Tabla1[[#This Row],[Pedido]],LCM(Tabla1[[#This Row],[MC VIEJO]],Tabla1[[#This Row],[Pedido]]))</f>
        <v>1</v>
      </c>
      <c r="AG5065" s="36">
        <f>+VLOOKUP(Tabla1[[#This Row],[Artículo]],'.'!$B$2:$D$11481,3,)</f>
        <v>1</v>
      </c>
      <c r="AH5065" s="37" t="str">
        <f>+IFERROR(SEARCH("pack",Tabla1[[#This Row],[PACK]]),"")</f>
        <v/>
      </c>
    </row>
    <row r="5066" spans="1:34" ht="24" customHeight="1" x14ac:dyDescent="0.2">
      <c r="A5066" s="50" t="s">
        <v>9657</v>
      </c>
      <c r="B5066" s="60" t="s">
        <v>9688</v>
      </c>
      <c r="C5066" s="61" t="s">
        <v>9689</v>
      </c>
      <c r="D5066" s="52" t="s">
        <v>9842</v>
      </c>
      <c r="E5066" s="53">
        <v>21608.3</v>
      </c>
      <c r="F5066" s="23" t="str">
        <f>+IFERROR(VLOOKUP(Tabla1[[#This Row],[Artículo]],'..'!$B$2:$D$569000,3,),"")</f>
        <v/>
      </c>
      <c r="G5066" s="24" t="str">
        <f>IF(H5066=AF5066,"", "Error MC")</f>
        <v>Error MC</v>
      </c>
      <c r="H5066" s="62"/>
      <c r="I5066" s="54">
        <f>+Tabla1[[#This Row],[MC]]*Tabla1[[#This Row],[Pedido]]*Tabla1[[#This Row],[PVC ]]</f>
        <v>0</v>
      </c>
      <c r="J5066" s="26">
        <v>0.105</v>
      </c>
      <c r="K5066" s="63"/>
      <c r="L5066" s="28" t="s">
        <v>17</v>
      </c>
      <c r="M5066" s="53">
        <v>34621.904000000002</v>
      </c>
      <c r="N5066" s="64" t="str">
        <f>+IF(Tabla1[[#This Row],[F PMPI]]="SÍ","No","Sí")</f>
        <v>Sí</v>
      </c>
      <c r="O5066" s="65">
        <f>+Tabla1[[#This Row],[PVL]]*1.055</f>
        <v>36526.108720000004</v>
      </c>
      <c r="P5066" s="65">
        <f>+Tabla1[[#This Row],[PVL]]*1.43</f>
        <v>49509.322720000004</v>
      </c>
      <c r="Q5066" s="66" t="str">
        <f>+HYPERLINK(Tabla1[[#This Row],[PAG]])</f>
        <v>https://todomusica.com.ar/varios/2230-fs-01.html</v>
      </c>
      <c r="R5066" s="67"/>
      <c r="S5066" s="68"/>
      <c r="T5066" s="69"/>
      <c r="U5066" s="69"/>
      <c r="V5066" s="69"/>
      <c r="W5066" s="69"/>
      <c r="X5066" s="69"/>
      <c r="Y5066" s="35"/>
      <c r="Z5066" s="35" t="s">
        <v>28447</v>
      </c>
      <c r="AA5066" s="36">
        <v>1</v>
      </c>
      <c r="AB5066" s="35" t="s">
        <v>27</v>
      </c>
      <c r="AC5066" s="35" t="str">
        <f>+IF(Tabla1[[#This Row],[STK]]="no","Sin STK", "STK disponible")</f>
        <v>STK disponible</v>
      </c>
      <c r="AD5066" s="35">
        <f>+I5066*J5066</f>
        <v>0</v>
      </c>
      <c r="AE5066" s="35">
        <f>+I5066*K5066</f>
        <v>0</v>
      </c>
      <c r="AF5066" s="36">
        <f>IF(Tabla1[[#This Row],[ref pack]]=1,Tabla1[[#This Row],[Pedido]],LCM(Tabla1[[#This Row],[MC VIEJO]],Tabla1[[#This Row],[Pedido]]))</f>
        <v>1</v>
      </c>
      <c r="AG5066" s="36">
        <f>+VLOOKUP(Tabla1[[#This Row],[Artículo]],'.'!$B$2:$D$11481,3,)</f>
        <v>1</v>
      </c>
      <c r="AH5066" s="37" t="str">
        <f>+IFERROR(SEARCH("pack",Tabla1[[#This Row],[PACK]]),"")</f>
        <v/>
      </c>
    </row>
    <row r="5067" spans="1:34" ht="24" customHeight="1" x14ac:dyDescent="0.2">
      <c r="A5067" s="50" t="s">
        <v>9657</v>
      </c>
      <c r="B5067" s="60" t="s">
        <v>9690</v>
      </c>
      <c r="C5067" s="61" t="s">
        <v>9691</v>
      </c>
      <c r="D5067" s="52" t="s">
        <v>9842</v>
      </c>
      <c r="E5067" s="53">
        <v>176331.8</v>
      </c>
      <c r="F5067" s="23" t="str">
        <f>+IFERROR(VLOOKUP(Tabla1[[#This Row],[Artículo]],'..'!$B$2:$D$569000,3,),"")</f>
        <v/>
      </c>
      <c r="G5067" s="24" t="str">
        <f>IF(H5067=AF5067,"", "Error MC")</f>
        <v>Error MC</v>
      </c>
      <c r="H5067" s="62"/>
      <c r="I5067" s="54">
        <f>+Tabla1[[#This Row],[MC]]*Tabla1[[#This Row],[Pedido]]*Tabla1[[#This Row],[PVC ]]</f>
        <v>0</v>
      </c>
      <c r="J5067" s="26">
        <v>0.21</v>
      </c>
      <c r="K5067" s="63"/>
      <c r="L5067" s="28" t="s">
        <v>17</v>
      </c>
      <c r="M5067" s="53">
        <v>309374.14299999998</v>
      </c>
      <c r="N5067" s="64" t="str">
        <f>+IF(Tabla1[[#This Row],[F PMPI]]="SÍ","No","Sí")</f>
        <v>Sí</v>
      </c>
      <c r="O5067" s="65">
        <f>+Tabla1[[#This Row],[PVL]]*1.055</f>
        <v>326389.72086499998</v>
      </c>
      <c r="P5067" s="65">
        <f>+Tabla1[[#This Row],[PVL]]*1.43</f>
        <v>442405.02448999998</v>
      </c>
      <c r="Q5067" s="66" t="str">
        <f>+HYPERLINK(Tabla1[[#This Row],[PAG]])</f>
        <v>https://todomusica.com.ar/grabadoras-multitrack/10379-f1-lp.html</v>
      </c>
      <c r="R5067" s="67"/>
      <c r="S5067" s="68"/>
      <c r="T5067" s="69"/>
      <c r="U5067" s="69"/>
      <c r="V5067" s="69"/>
      <c r="W5067" s="69"/>
      <c r="X5067" s="69"/>
      <c r="Y5067" s="35"/>
      <c r="Z5067" s="35" t="s">
        <v>28448</v>
      </c>
      <c r="AA5067" s="36">
        <v>1</v>
      </c>
      <c r="AB5067" s="35" t="s">
        <v>27</v>
      </c>
      <c r="AC5067" s="35" t="str">
        <f>+IF(Tabla1[[#This Row],[STK]]="no","Sin STK", "STK disponible")</f>
        <v>STK disponible</v>
      </c>
      <c r="AD5067" s="35">
        <f>+I5067*J5067</f>
        <v>0</v>
      </c>
      <c r="AE5067" s="35">
        <f>+I5067*K5067</f>
        <v>0</v>
      </c>
      <c r="AF5067" s="36">
        <f>IF(Tabla1[[#This Row],[ref pack]]=1,Tabla1[[#This Row],[Pedido]],LCM(Tabla1[[#This Row],[MC VIEJO]],Tabla1[[#This Row],[Pedido]]))</f>
        <v>1</v>
      </c>
      <c r="AG5067" s="36">
        <f>+VLOOKUP(Tabla1[[#This Row],[Artículo]],'.'!$B$2:$D$11481,3,)</f>
        <v>1</v>
      </c>
      <c r="AH5067" s="37" t="str">
        <f>+IFERROR(SEARCH("pack",Tabla1[[#This Row],[PACK]]),"")</f>
        <v/>
      </c>
    </row>
    <row r="5068" spans="1:34" ht="24" customHeight="1" x14ac:dyDescent="0.2">
      <c r="A5068" s="50" t="s">
        <v>9657</v>
      </c>
      <c r="B5068" s="60" t="s">
        <v>9692</v>
      </c>
      <c r="C5068" s="61" t="s">
        <v>9693</v>
      </c>
      <c r="D5068" s="52" t="s">
        <v>9842</v>
      </c>
      <c r="E5068" s="53">
        <v>251757.06</v>
      </c>
      <c r="F5068" s="23" t="str">
        <f>+IFERROR(VLOOKUP(Tabla1[[#This Row],[Artículo]],'..'!$B$2:$D$569000,3,),"")</f>
        <v/>
      </c>
      <c r="G5068" s="24" t="str">
        <f>IF(H5068=AF5068,"", "Error MC")</f>
        <v>Error MC</v>
      </c>
      <c r="H5068" s="62"/>
      <c r="I5068" s="54">
        <f>+Tabla1[[#This Row],[MC]]*Tabla1[[#This Row],[Pedido]]*Tabla1[[#This Row],[PVC ]]</f>
        <v>0</v>
      </c>
      <c r="J5068" s="26">
        <v>0.21</v>
      </c>
      <c r="K5068" s="63"/>
      <c r="L5068" s="28" t="s">
        <v>17</v>
      </c>
      <c r="M5068" s="53">
        <v>441707.76500000001</v>
      </c>
      <c r="N5068" s="64" t="str">
        <f>+IF(Tabla1[[#This Row],[F PMPI]]="SÍ","No","Sí")</f>
        <v>Sí</v>
      </c>
      <c r="O5068" s="65">
        <f>+Tabla1[[#This Row],[PVL]]*1.055</f>
        <v>466001.69207499997</v>
      </c>
      <c r="P5068" s="65">
        <f>+Tabla1[[#This Row],[PVL]]*1.43</f>
        <v>631642.10395000002</v>
      </c>
      <c r="Q5068" s="66" t="str">
        <f>+HYPERLINK(Tabla1[[#This Row],[PAG]])</f>
        <v>https://todomusica.com.ar/grabadoras-multitrack/10378-f1-sp.html</v>
      </c>
      <c r="R5068" s="67"/>
      <c r="S5068" s="68"/>
      <c r="T5068" s="69"/>
      <c r="U5068" s="69"/>
      <c r="V5068" s="69"/>
      <c r="W5068" s="69"/>
      <c r="X5068" s="69"/>
      <c r="Y5068" s="35"/>
      <c r="Z5068" s="35" t="s">
        <v>28449</v>
      </c>
      <c r="AA5068" s="36">
        <v>1</v>
      </c>
      <c r="AB5068" s="35" t="s">
        <v>27</v>
      </c>
      <c r="AC5068" s="35" t="str">
        <f>+IF(Tabla1[[#This Row],[STK]]="no","Sin STK", "STK disponible")</f>
        <v>STK disponible</v>
      </c>
      <c r="AD5068" s="35">
        <f>+I5068*J5068</f>
        <v>0</v>
      </c>
      <c r="AE5068" s="35">
        <f>+I5068*K5068</f>
        <v>0</v>
      </c>
      <c r="AF5068" s="36">
        <f>IF(Tabla1[[#This Row],[ref pack]]=1,Tabla1[[#This Row],[Pedido]],LCM(Tabla1[[#This Row],[MC VIEJO]],Tabla1[[#This Row],[Pedido]]))</f>
        <v>1</v>
      </c>
      <c r="AG5068" s="36">
        <f>+VLOOKUP(Tabla1[[#This Row],[Artículo]],'.'!$B$2:$D$11481,3,)</f>
        <v>1</v>
      </c>
      <c r="AH5068" s="37" t="str">
        <f>+IFERROR(SEARCH("pack",Tabla1[[#This Row],[PACK]]),"")</f>
        <v/>
      </c>
    </row>
    <row r="5069" spans="1:34" ht="24" customHeight="1" x14ac:dyDescent="0.2">
      <c r="A5069" s="50" t="s">
        <v>9657</v>
      </c>
      <c r="B5069" s="60" t="s">
        <v>9708</v>
      </c>
      <c r="C5069" s="61" t="s">
        <v>9709</v>
      </c>
      <c r="D5069" s="52" t="s">
        <v>9841</v>
      </c>
      <c r="E5069" s="53">
        <v>99887.46</v>
      </c>
      <c r="F5069" s="23" t="str">
        <f>+IFERROR(VLOOKUP(Tabla1[[#This Row],[Artículo]],'..'!$B$2:$D$569000,3,),"")</f>
        <v/>
      </c>
      <c r="G5069" s="24" t="str">
        <f>IF(H5069=AF5069,"", "Error MC")</f>
        <v>Error MC</v>
      </c>
      <c r="H5069" s="62"/>
      <c r="I5069" s="54">
        <f>+Tabla1[[#This Row],[MC]]*Tabla1[[#This Row],[Pedido]]*Tabla1[[#This Row],[PVC ]]</f>
        <v>0</v>
      </c>
      <c r="J5069" s="26">
        <v>0.105</v>
      </c>
      <c r="K5069" s="63"/>
      <c r="L5069" s="28" t="s">
        <v>17</v>
      </c>
      <c r="M5069" s="53">
        <v>160044.68599999999</v>
      </c>
      <c r="N5069" s="64" t="str">
        <f>+IF(Tabla1[[#This Row],[F PMPI]]="SÍ","No","Sí")</f>
        <v>Sí</v>
      </c>
      <c r="O5069" s="65">
        <f>+Tabla1[[#This Row],[PVL]]*1.055</f>
        <v>168847.14372999998</v>
      </c>
      <c r="P5069" s="65">
        <f>+Tabla1[[#This Row],[PVL]]*1.43</f>
        <v>228863.90097999998</v>
      </c>
      <c r="Q5069" s="66" t="str">
        <f>+HYPERLINK(Tabla1[[#This Row],[PAG]])</f>
        <v>https://todomusica.com.ar/placas/9432-gce-3.html</v>
      </c>
      <c r="R5069" s="67"/>
      <c r="S5069" s="68"/>
      <c r="T5069" s="69"/>
      <c r="U5069" s="69"/>
      <c r="V5069" s="69"/>
      <c r="W5069" s="69"/>
      <c r="X5069" s="69"/>
      <c r="Y5069" s="35"/>
      <c r="Z5069" s="35" t="s">
        <v>28456</v>
      </c>
      <c r="AA5069" s="36">
        <v>1</v>
      </c>
      <c r="AB5069" s="35" t="s">
        <v>27</v>
      </c>
      <c r="AC5069" s="35" t="str">
        <f>+IF(Tabla1[[#This Row],[STK]]="no","Sin STK", "STK disponible")</f>
        <v>STK disponible</v>
      </c>
      <c r="AD5069" s="35">
        <f>+I5069*J5069</f>
        <v>0</v>
      </c>
      <c r="AE5069" s="35">
        <f>+I5069*K5069</f>
        <v>0</v>
      </c>
      <c r="AF5069" s="36">
        <f>IF(Tabla1[[#This Row],[ref pack]]=1,Tabla1[[#This Row],[Pedido]],LCM(Tabla1[[#This Row],[MC VIEJO]],Tabla1[[#This Row],[Pedido]]))</f>
        <v>1</v>
      </c>
      <c r="AG5069" s="36">
        <f>+VLOOKUP(Tabla1[[#This Row],[Artículo]],'.'!$B$2:$D$11481,3,)</f>
        <v>1</v>
      </c>
      <c r="AH5069" s="37" t="str">
        <f>+IFERROR(SEARCH("pack",Tabla1[[#This Row],[PACK]]),"")</f>
        <v/>
      </c>
    </row>
    <row r="5070" spans="1:34" ht="24" customHeight="1" x14ac:dyDescent="0.2">
      <c r="A5070" s="50" t="s">
        <v>9657</v>
      </c>
      <c r="B5070" s="60" t="s">
        <v>9710</v>
      </c>
      <c r="C5070" s="61" t="s">
        <v>9711</v>
      </c>
      <c r="D5070" s="52" t="s">
        <v>27</v>
      </c>
      <c r="E5070" s="53">
        <v>24462.22</v>
      </c>
      <c r="F5070" s="23" t="str">
        <f>+IFERROR(VLOOKUP(Tabla1[[#This Row],[Artículo]],'..'!$B$2:$D$569000,3,),"")</f>
        <v/>
      </c>
      <c r="G5070" s="24" t="str">
        <f>IF(H5070=AF5070,"", "Error MC")</f>
        <v>Error MC</v>
      </c>
      <c r="H5070" s="62"/>
      <c r="I5070" s="54">
        <f>+Tabla1[[#This Row],[MC]]*Tabla1[[#This Row],[Pedido]]*Tabla1[[#This Row],[PVC ]]</f>
        <v>0</v>
      </c>
      <c r="J5070" s="26">
        <v>0.21</v>
      </c>
      <c r="K5070" s="63"/>
      <c r="L5070" s="28" t="s">
        <v>17</v>
      </c>
      <c r="M5070" s="53">
        <v>42918.966</v>
      </c>
      <c r="N5070" s="64" t="str">
        <f>+IF(Tabla1[[#This Row],[F PMPI]]="SÍ","No","Sí")</f>
        <v>Sí</v>
      </c>
      <c r="O5070" s="65">
        <f>+Tabla1[[#This Row],[PVL]]*1.055</f>
        <v>45279.509129999999</v>
      </c>
      <c r="P5070" s="65">
        <f>+Tabla1[[#This Row],[PVL]]*1.43</f>
        <v>61374.121379999997</v>
      </c>
      <c r="Q5070" s="66" t="str">
        <f>+HYPERLINK(Tabla1[[#This Row],[PAG]])</f>
        <v>https://todomusica.com.ar/soporte-de-microfonos/5772-404.html</v>
      </c>
      <c r="R5070" s="67"/>
      <c r="S5070" s="68"/>
      <c r="T5070" s="69"/>
      <c r="U5070" s="69"/>
      <c r="V5070" s="69"/>
      <c r="W5070" s="69"/>
      <c r="X5070" s="69"/>
      <c r="Y5070" s="35"/>
      <c r="Z5070" s="35" t="s">
        <v>28457</v>
      </c>
      <c r="AA5070" s="36">
        <v>1</v>
      </c>
      <c r="AB5070" s="35" t="s">
        <v>27</v>
      </c>
      <c r="AC5070" s="35" t="str">
        <f>+IF(Tabla1[[#This Row],[STK]]="no","Sin STK", "STK disponible")</f>
        <v>Sin STK</v>
      </c>
      <c r="AD5070" s="35">
        <f>+I5070*J5070</f>
        <v>0</v>
      </c>
      <c r="AE5070" s="35">
        <f>+I5070*K5070</f>
        <v>0</v>
      </c>
      <c r="AF5070" s="36">
        <f>IF(Tabla1[[#This Row],[ref pack]]=1,Tabla1[[#This Row],[Pedido]],LCM(Tabla1[[#This Row],[MC VIEJO]],Tabla1[[#This Row],[Pedido]]))</f>
        <v>1</v>
      </c>
      <c r="AG5070" s="36">
        <f>+VLOOKUP(Tabla1[[#This Row],[Artículo]],'.'!$B$2:$D$11481,3,)</f>
        <v>1</v>
      </c>
      <c r="AH5070" s="37" t="str">
        <f>+IFERROR(SEARCH("pack",Tabla1[[#This Row],[PACK]]),"")</f>
        <v/>
      </c>
    </row>
    <row r="5071" spans="1:34" ht="24" customHeight="1" x14ac:dyDescent="0.2">
      <c r="A5071" s="50" t="s">
        <v>9657</v>
      </c>
      <c r="B5071" s="60" t="s">
        <v>9712</v>
      </c>
      <c r="C5071" s="61" t="s">
        <v>9713</v>
      </c>
      <c r="D5071" s="52" t="s">
        <v>27</v>
      </c>
      <c r="E5071" s="53">
        <v>19365.97</v>
      </c>
      <c r="F5071" s="23" t="str">
        <f>+IFERROR(VLOOKUP(Tabla1[[#This Row],[Artículo]],'..'!$B$2:$D$569000,3,),"")</f>
        <v/>
      </c>
      <c r="G5071" s="24" t="str">
        <f>IF(H5071=AF5071,"", "Error MC")</f>
        <v>Error MC</v>
      </c>
      <c r="H5071" s="62"/>
      <c r="I5071" s="54">
        <f>+Tabla1[[#This Row],[MC]]*Tabla1[[#This Row],[Pedido]]*Tabla1[[#This Row],[PVC ]]</f>
        <v>0</v>
      </c>
      <c r="J5071" s="26">
        <v>0.21</v>
      </c>
      <c r="K5071" s="63"/>
      <c r="L5071" s="28" t="s">
        <v>17</v>
      </c>
      <c r="M5071" s="53">
        <v>33977.599000000002</v>
      </c>
      <c r="N5071" s="64" t="str">
        <f>+IF(Tabla1[[#This Row],[F PMPI]]="SÍ","No","Sí")</f>
        <v>Sí</v>
      </c>
      <c r="O5071" s="65">
        <f>+Tabla1[[#This Row],[PVL]]*1.055</f>
        <v>35846.366945000002</v>
      </c>
      <c r="P5071" s="65">
        <f>+Tabla1[[#This Row],[PVL]]*1.43</f>
        <v>48587.966570000004</v>
      </c>
      <c r="Q5071" s="66" t="str">
        <f>+HYPERLINK(Tabla1[[#This Row],[PAG]])</f>
        <v>https://todomusica.com.ar/soporte-de-microfonos/9703-hrm-11.html</v>
      </c>
      <c r="R5071" s="67"/>
      <c r="S5071" s="68"/>
      <c r="T5071" s="69"/>
      <c r="U5071" s="69"/>
      <c r="V5071" s="69"/>
      <c r="W5071" s="69"/>
      <c r="X5071" s="69"/>
      <c r="Y5071" s="35"/>
      <c r="Z5071" s="35" t="s">
        <v>28458</v>
      </c>
      <c r="AA5071" s="36">
        <v>1</v>
      </c>
      <c r="AB5071" s="35" t="s">
        <v>27</v>
      </c>
      <c r="AC5071" s="35" t="str">
        <f>+IF(Tabla1[[#This Row],[STK]]="no","Sin STK", "STK disponible")</f>
        <v>Sin STK</v>
      </c>
      <c r="AD5071" s="35">
        <f>+I5071*J5071</f>
        <v>0</v>
      </c>
      <c r="AE5071" s="35">
        <f>+I5071*K5071</f>
        <v>0</v>
      </c>
      <c r="AF5071" s="36">
        <f>IF(Tabla1[[#This Row],[ref pack]]=1,Tabla1[[#This Row],[Pedido]],LCM(Tabla1[[#This Row],[MC VIEJO]],Tabla1[[#This Row],[Pedido]]))</f>
        <v>1</v>
      </c>
      <c r="AG5071" s="36">
        <f>+VLOOKUP(Tabla1[[#This Row],[Artículo]],'.'!$B$2:$D$11481,3,)</f>
        <v>1</v>
      </c>
      <c r="AH5071" s="37" t="str">
        <f>+IFERROR(SEARCH("pack",Tabla1[[#This Row],[PACK]]),"")</f>
        <v/>
      </c>
    </row>
    <row r="5072" spans="1:34" ht="24" customHeight="1" x14ac:dyDescent="0.2">
      <c r="A5072" s="50" t="s">
        <v>9657</v>
      </c>
      <c r="B5072" s="60" t="s">
        <v>9714</v>
      </c>
      <c r="C5072" s="61" t="s">
        <v>9715</v>
      </c>
      <c r="D5072" s="52" t="s">
        <v>9841</v>
      </c>
      <c r="E5072" s="53">
        <v>17755.25</v>
      </c>
      <c r="F5072" s="23" t="str">
        <f>+IFERROR(VLOOKUP(Tabla1[[#This Row],[Artículo]],'..'!$B$2:$D$569000,3,),"")</f>
        <v/>
      </c>
      <c r="G5072" s="24" t="str">
        <f>IF(H5072=AF5072,"", "Error MC")</f>
        <v>Error MC</v>
      </c>
      <c r="H5072" s="62"/>
      <c r="I5072" s="54">
        <f>+Tabla1[[#This Row],[MC]]*Tabla1[[#This Row],[Pedido]]*Tabla1[[#This Row],[PVC ]]</f>
        <v>0</v>
      </c>
      <c r="J5072" s="26">
        <v>0.21</v>
      </c>
      <c r="K5072" s="63"/>
      <c r="L5072" s="28" t="s">
        <v>17</v>
      </c>
      <c r="M5072" s="53">
        <v>31151.582999999999</v>
      </c>
      <c r="N5072" s="64" t="str">
        <f>+IF(Tabla1[[#This Row],[F PMPI]]="SÍ","No","Sí")</f>
        <v>Sí</v>
      </c>
      <c r="O5072" s="65">
        <f>+Tabla1[[#This Row],[PVL]]*1.055</f>
        <v>32864.920064999998</v>
      </c>
      <c r="P5072" s="65">
        <f>+Tabla1[[#This Row],[PVL]]*1.43</f>
        <v>44546.76369</v>
      </c>
      <c r="Q5072" s="66" t="str">
        <f>+HYPERLINK(Tabla1[[#This Row],[PAG]])</f>
        <v>https://todomusica.com.ar/soporte-de-microfonos/9702-hrm-7.html</v>
      </c>
      <c r="R5072" s="67"/>
      <c r="S5072" s="68"/>
      <c r="T5072" s="69"/>
      <c r="U5072" s="69"/>
      <c r="V5072" s="69"/>
      <c r="W5072" s="69"/>
      <c r="X5072" s="69"/>
      <c r="Y5072" s="35"/>
      <c r="Z5072" s="35" t="s">
        <v>28459</v>
      </c>
      <c r="AA5072" s="36">
        <v>1</v>
      </c>
      <c r="AB5072" s="35" t="s">
        <v>27</v>
      </c>
      <c r="AC5072" s="35" t="str">
        <f>+IF(Tabla1[[#This Row],[STK]]="no","Sin STK", "STK disponible")</f>
        <v>STK disponible</v>
      </c>
      <c r="AD5072" s="35">
        <f>+I5072*J5072</f>
        <v>0</v>
      </c>
      <c r="AE5072" s="35">
        <f>+I5072*K5072</f>
        <v>0</v>
      </c>
      <c r="AF5072" s="36">
        <f>IF(Tabla1[[#This Row],[ref pack]]=1,Tabla1[[#This Row],[Pedido]],LCM(Tabla1[[#This Row],[MC VIEJO]],Tabla1[[#This Row],[Pedido]]))</f>
        <v>1</v>
      </c>
      <c r="AG5072" s="36">
        <f>+VLOOKUP(Tabla1[[#This Row],[Artículo]],'.'!$B$2:$D$11481,3,)</f>
        <v>1</v>
      </c>
      <c r="AH5072" s="37" t="str">
        <f>+IFERROR(SEARCH("pack",Tabla1[[#This Row],[PACK]]),"")</f>
        <v/>
      </c>
    </row>
    <row r="5073" spans="1:34" ht="24" customHeight="1" x14ac:dyDescent="0.2">
      <c r="A5073" s="50" t="s">
        <v>9657</v>
      </c>
      <c r="B5073" s="60" t="s">
        <v>9716</v>
      </c>
      <c r="C5073" s="61" t="s">
        <v>9717</v>
      </c>
      <c r="D5073" s="52" t="s">
        <v>9841</v>
      </c>
      <c r="E5073" s="53">
        <v>10192.66</v>
      </c>
      <c r="F5073" s="23" t="str">
        <f>+IFERROR(VLOOKUP(Tabla1[[#This Row],[Artículo]],'..'!$B$2:$D$569000,3,),"")</f>
        <v/>
      </c>
      <c r="G5073" s="24" t="str">
        <f>IF(H5073=AF5073,"", "Error MC")</f>
        <v>Error MC</v>
      </c>
      <c r="H5073" s="62"/>
      <c r="I5073" s="54">
        <f>+Tabla1[[#This Row],[MC]]*Tabla1[[#This Row],[Pedido]]*Tabla1[[#This Row],[PVC ]]</f>
        <v>0</v>
      </c>
      <c r="J5073" s="26">
        <v>0.21</v>
      </c>
      <c r="K5073" s="63"/>
      <c r="L5073" s="28" t="s">
        <v>17</v>
      </c>
      <c r="M5073" s="53">
        <v>17883.026000000002</v>
      </c>
      <c r="N5073" s="64" t="str">
        <f>+IF(Tabla1[[#This Row],[F PMPI]]="SÍ","No","Sí")</f>
        <v>Sí</v>
      </c>
      <c r="O5073" s="65">
        <f>+Tabla1[[#This Row],[PVL]]*1.055</f>
        <v>18866.592430000001</v>
      </c>
      <c r="P5073" s="65">
        <f>+Tabla1[[#This Row],[PVL]]*1.43</f>
        <v>25572.727180000002</v>
      </c>
      <c r="Q5073" s="66" t="str">
        <f>+HYPERLINK(Tabla1[[#This Row],[PAG]])</f>
        <v>https://todomusica.com.ar/adaptadores/6845-hs-1.html</v>
      </c>
      <c r="R5073" s="67"/>
      <c r="S5073" s="68"/>
      <c r="T5073" s="69"/>
      <c r="U5073" s="69"/>
      <c r="V5073" s="69"/>
      <c r="W5073" s="69"/>
      <c r="X5073" s="69"/>
      <c r="Y5073" s="35"/>
      <c r="Z5073" s="35" t="s">
        <v>28460</v>
      </c>
      <c r="AA5073" s="36">
        <v>1</v>
      </c>
      <c r="AB5073" s="35" t="s">
        <v>27</v>
      </c>
      <c r="AC5073" s="35" t="str">
        <f>+IF(Tabla1[[#This Row],[STK]]="no","Sin STK", "STK disponible")</f>
        <v>STK disponible</v>
      </c>
      <c r="AD5073" s="35">
        <f>+I5073*J5073</f>
        <v>0</v>
      </c>
      <c r="AE5073" s="35">
        <f>+I5073*K5073</f>
        <v>0</v>
      </c>
      <c r="AF5073" s="36">
        <f>IF(Tabla1[[#This Row],[ref pack]]=1,Tabla1[[#This Row],[Pedido]],LCM(Tabla1[[#This Row],[MC VIEJO]],Tabla1[[#This Row],[Pedido]]))</f>
        <v>1</v>
      </c>
      <c r="AG5073" s="36">
        <f>+VLOOKUP(Tabla1[[#This Row],[Artículo]],'.'!$B$2:$D$11481,3,)</f>
        <v>1</v>
      </c>
      <c r="AH5073" s="37" t="str">
        <f>+IFERROR(SEARCH("pack",Tabla1[[#This Row],[PACK]]),"")</f>
        <v/>
      </c>
    </row>
    <row r="5074" spans="1:34" ht="24" customHeight="1" x14ac:dyDescent="0.2">
      <c r="A5074" s="50" t="s">
        <v>9657</v>
      </c>
      <c r="B5074" s="60" t="s">
        <v>9722</v>
      </c>
      <c r="C5074" s="61" t="s">
        <v>9723</v>
      </c>
      <c r="D5074" s="52" t="s">
        <v>9842</v>
      </c>
      <c r="E5074" s="53">
        <v>50962.96</v>
      </c>
      <c r="F5074" s="23" t="str">
        <f>+IFERROR(VLOOKUP(Tabla1[[#This Row],[Artículo]],'..'!$B$2:$D$569000,3,),"")</f>
        <v/>
      </c>
      <c r="G5074" s="24" t="str">
        <f>IF(H5074=AF5074,"", "Error MC")</f>
        <v>Error MC</v>
      </c>
      <c r="H5074" s="62"/>
      <c r="I5074" s="54">
        <f>+Tabla1[[#This Row],[MC]]*Tabla1[[#This Row],[Pedido]]*Tabla1[[#This Row],[PVC ]]</f>
        <v>0</v>
      </c>
      <c r="J5074" s="26">
        <v>0.21</v>
      </c>
      <c r="K5074" s="63"/>
      <c r="L5074" s="28" t="s">
        <v>17</v>
      </c>
      <c r="M5074" s="53">
        <v>89414.510999999999</v>
      </c>
      <c r="N5074" s="64" t="str">
        <f>+IF(Tabla1[[#This Row],[F PMPI]]="SÍ","No","Sí")</f>
        <v>Sí</v>
      </c>
      <c r="O5074" s="65">
        <f>+Tabla1[[#This Row],[PVL]]*1.055</f>
        <v>94332.309104999993</v>
      </c>
      <c r="P5074" s="65">
        <f>+Tabla1[[#This Row],[PVL]]*1.43</f>
        <v>127862.75072999999</v>
      </c>
      <c r="Q5074" s="66" t="str">
        <f>+HYPERLINK(Tabla1[[#This Row],[PAG]])</f>
        <v>https://todomusica.com.ar/varios/10317-h2n-pop-disp.html</v>
      </c>
      <c r="R5074" s="67"/>
      <c r="S5074" s="68"/>
      <c r="T5074" s="69"/>
      <c r="U5074" s="69"/>
      <c r="V5074" s="69"/>
      <c r="W5074" s="69"/>
      <c r="X5074" s="69"/>
      <c r="Y5074" s="35"/>
      <c r="Z5074" s="35" t="s">
        <v>28463</v>
      </c>
      <c r="AA5074" s="36">
        <v>1</v>
      </c>
      <c r="AB5074" s="35" t="s">
        <v>27</v>
      </c>
      <c r="AC5074" s="35" t="str">
        <f>+IF(Tabla1[[#This Row],[STK]]="no","Sin STK", "STK disponible")</f>
        <v>STK disponible</v>
      </c>
      <c r="AD5074" s="35">
        <f>+I5074*J5074</f>
        <v>0</v>
      </c>
      <c r="AE5074" s="35">
        <f>+I5074*K5074</f>
        <v>0</v>
      </c>
      <c r="AF5074" s="36">
        <f>IF(Tabla1[[#This Row],[ref pack]]=1,Tabla1[[#This Row],[Pedido]],LCM(Tabla1[[#This Row],[MC VIEJO]],Tabla1[[#This Row],[Pedido]]))</f>
        <v>1</v>
      </c>
      <c r="AG5074" s="36">
        <f>+VLOOKUP(Tabla1[[#This Row],[Artículo]],'.'!$B$2:$D$11481,3,)</f>
        <v>1</v>
      </c>
      <c r="AH5074" s="37" t="str">
        <f>+IFERROR(SEARCH("pack",Tabla1[[#This Row],[PACK]]),"")</f>
        <v/>
      </c>
    </row>
    <row r="5075" spans="1:34" ht="24" customHeight="1" x14ac:dyDescent="0.2">
      <c r="A5075" s="50" t="s">
        <v>9657</v>
      </c>
      <c r="B5075" s="60" t="s">
        <v>23219</v>
      </c>
      <c r="C5075" s="61" t="s">
        <v>23220</v>
      </c>
      <c r="D5075" s="52" t="s">
        <v>27</v>
      </c>
      <c r="E5075" s="53">
        <v>251250.54</v>
      </c>
      <c r="F5075" s="23" t="str">
        <f>+IFERROR(VLOOKUP(Tabla1[[#This Row],[Artículo]],'..'!$B$2:$D$569000,3,),"")</f>
        <v/>
      </c>
      <c r="G5075" s="24" t="str">
        <f>IF(H5075=AF5075,"", "Error MC")</f>
        <v>Error MC</v>
      </c>
      <c r="H5075" s="62"/>
      <c r="I5075" s="54">
        <f>+Tabla1[[#This Row],[MC]]*Tabla1[[#This Row],[Pedido]]*Tabla1[[#This Row],[PVC ]]</f>
        <v>0</v>
      </c>
      <c r="J5075" s="26">
        <v>0.105</v>
      </c>
      <c r="K5075" s="63"/>
      <c r="L5075" s="28" t="s">
        <v>17</v>
      </c>
      <c r="M5075" s="53">
        <v>402566.174</v>
      </c>
      <c r="N5075" s="64" t="str">
        <f>+IF(Tabla1[[#This Row],[F PMPI]]="SÍ","No","Sí")</f>
        <v>Sí</v>
      </c>
      <c r="O5075" s="65">
        <f>+Tabla1[[#This Row],[PVL]]*1.055</f>
        <v>424707.31357</v>
      </c>
      <c r="P5075" s="65">
        <f>+Tabla1[[#This Row],[PVL]]*1.43</f>
        <v>575669.62881999998</v>
      </c>
      <c r="Q5075" s="66" t="str">
        <f>+HYPERLINK(Tabla1[[#This Row],[PAG]])</f>
        <v>http://www.todomusica.com.ar/inicio/13092-404.html</v>
      </c>
      <c r="R5075" s="67"/>
      <c r="S5075" s="68"/>
      <c r="T5075" s="69"/>
      <c r="U5075" s="69"/>
      <c r="V5075" s="69"/>
      <c r="W5075" s="69"/>
      <c r="X5075" s="69"/>
      <c r="Y5075" s="35"/>
      <c r="Z5075" s="35" t="s">
        <v>28465</v>
      </c>
      <c r="AA5075" s="36">
        <v>1</v>
      </c>
      <c r="AB5075" s="35" t="s">
        <v>27</v>
      </c>
      <c r="AC5075" s="35" t="str">
        <f>+IF(Tabla1[[#This Row],[STK]]="no","Sin STK", "STK disponible")</f>
        <v>Sin STK</v>
      </c>
      <c r="AD5075" s="35">
        <f>+I5075*J5075</f>
        <v>0</v>
      </c>
      <c r="AE5075" s="35">
        <f>+I5075*K5075</f>
        <v>0</v>
      </c>
      <c r="AF5075" s="36">
        <f>IF(Tabla1[[#This Row],[ref pack]]=1,Tabla1[[#This Row],[Pedido]],LCM(Tabla1[[#This Row],[MC VIEJO]],Tabla1[[#This Row],[Pedido]]))</f>
        <v>1</v>
      </c>
      <c r="AG5075" s="36">
        <f>+VLOOKUP(Tabla1[[#This Row],[Artículo]],'.'!$B$2:$D$11481,3,)</f>
        <v>1</v>
      </c>
      <c r="AH5075" s="37" t="str">
        <f>+IFERROR(SEARCH("pack",Tabla1[[#This Row],[PACK]]),"")</f>
        <v/>
      </c>
    </row>
    <row r="5076" spans="1:34" ht="24" customHeight="1" x14ac:dyDescent="0.2">
      <c r="A5076" s="50" t="s">
        <v>9657</v>
      </c>
      <c r="B5076" s="60" t="s">
        <v>9736</v>
      </c>
      <c r="C5076" s="61" t="s">
        <v>9737</v>
      </c>
      <c r="D5076" s="52" t="s">
        <v>9841</v>
      </c>
      <c r="E5076" s="53">
        <v>73831.789999999994</v>
      </c>
      <c r="F5076" s="23" t="str">
        <f>+IFERROR(VLOOKUP(Tabla1[[#This Row],[Artículo]],'..'!$B$2:$D$569000,3,),"")</f>
        <v/>
      </c>
      <c r="G5076" s="24" t="str">
        <f>IF(H5076=AF5076,"", "Error MC")</f>
        <v>Error MC</v>
      </c>
      <c r="H5076" s="62"/>
      <c r="I5076" s="54">
        <f>+Tabla1[[#This Row],[MC]]*Tabla1[[#This Row],[Pedido]]*Tabla1[[#This Row],[PVC ]]</f>
        <v>0</v>
      </c>
      <c r="J5076" s="26">
        <v>0.21</v>
      </c>
      <c r="K5076" s="63"/>
      <c r="L5076" s="28" t="s">
        <v>17</v>
      </c>
      <c r="M5076" s="53">
        <v>129537.88099999999</v>
      </c>
      <c r="N5076" s="64" t="str">
        <f>+IF(Tabla1[[#This Row],[F PMPI]]="SÍ","No","Sí")</f>
        <v>No</v>
      </c>
      <c r="O5076" s="65">
        <f>+Tabla1[[#This Row],[PVL]]*1.055</f>
        <v>136662.46445499998</v>
      </c>
      <c r="P5076" s="65">
        <f>+Tabla1[[#This Row],[PVL]]*1.43</f>
        <v>185239.16982999997</v>
      </c>
      <c r="Q5076" s="66" t="str">
        <f>+HYPERLINK(Tabla1[[#This Row],[PAG]])</f>
        <v>https://todomusica.com.ar/grabadoras-de-mano/1563-iq5-b.html</v>
      </c>
      <c r="R5076" s="67"/>
      <c r="S5076" s="68"/>
      <c r="T5076" s="69"/>
      <c r="U5076" s="69"/>
      <c r="V5076" s="69"/>
      <c r="W5076" s="69"/>
      <c r="X5076" s="69"/>
      <c r="Y5076" s="35"/>
      <c r="Z5076" s="35" t="s">
        <v>28470</v>
      </c>
      <c r="AA5076" s="36">
        <v>1</v>
      </c>
      <c r="AB5076" s="35" t="s">
        <v>9849</v>
      </c>
      <c r="AC5076" s="35" t="str">
        <f>+IF(Tabla1[[#This Row],[STK]]="no","Sin STK", "STK disponible")</f>
        <v>STK disponible</v>
      </c>
      <c r="AD5076" s="35">
        <f>+I5076*J5076</f>
        <v>0</v>
      </c>
      <c r="AE5076" s="35">
        <f>+I5076*K5076</f>
        <v>0</v>
      </c>
      <c r="AF5076" s="36">
        <f>IF(Tabla1[[#This Row],[ref pack]]=1,Tabla1[[#This Row],[Pedido]],LCM(Tabla1[[#This Row],[MC VIEJO]],Tabla1[[#This Row],[Pedido]]))</f>
        <v>1</v>
      </c>
      <c r="AG5076" s="36">
        <f>+VLOOKUP(Tabla1[[#This Row],[Artículo]],'.'!$B$2:$D$11481,3,)</f>
        <v>1</v>
      </c>
      <c r="AH5076" s="37" t="str">
        <f>+IFERROR(SEARCH("pack",Tabla1[[#This Row],[PACK]]),"")</f>
        <v/>
      </c>
    </row>
    <row r="5077" spans="1:34" ht="24" customHeight="1" x14ac:dyDescent="0.2">
      <c r="A5077" s="50" t="s">
        <v>9657</v>
      </c>
      <c r="B5077" s="60" t="s">
        <v>9738</v>
      </c>
      <c r="C5077" s="61" t="s">
        <v>9739</v>
      </c>
      <c r="D5077" s="52" t="s">
        <v>9841</v>
      </c>
      <c r="E5077" s="53">
        <v>73831.789999999994</v>
      </c>
      <c r="F5077" s="23" t="str">
        <f>+IFERROR(VLOOKUP(Tabla1[[#This Row],[Artículo]],'..'!$B$2:$D$569000,3,),"")</f>
        <v/>
      </c>
      <c r="G5077" s="24" t="str">
        <f>IF(H5077=AF5077,"", "Error MC")</f>
        <v>Error MC</v>
      </c>
      <c r="H5077" s="62"/>
      <c r="I5077" s="54">
        <f>+Tabla1[[#This Row],[MC]]*Tabla1[[#This Row],[Pedido]]*Tabla1[[#This Row],[PVC ]]</f>
        <v>0</v>
      </c>
      <c r="J5077" s="26">
        <v>0.21</v>
      </c>
      <c r="K5077" s="63"/>
      <c r="L5077" s="28" t="s">
        <v>17</v>
      </c>
      <c r="M5077" s="53">
        <v>129537.88099999999</v>
      </c>
      <c r="N5077" s="64" t="str">
        <f>+IF(Tabla1[[#This Row],[F PMPI]]="SÍ","No","Sí")</f>
        <v>No</v>
      </c>
      <c r="O5077" s="65">
        <f>+Tabla1[[#This Row],[PVL]]*1.055</f>
        <v>136662.46445499998</v>
      </c>
      <c r="P5077" s="65">
        <f>+Tabla1[[#This Row],[PVL]]*1.43</f>
        <v>185239.16982999997</v>
      </c>
      <c r="Q5077" s="66" t="str">
        <f>+HYPERLINK(Tabla1[[#This Row],[PAG]])</f>
        <v>https://todomusica.com.ar/grabadoras-de-mano/1846-iq5-w.html</v>
      </c>
      <c r="R5077" s="67"/>
      <c r="S5077" s="68"/>
      <c r="T5077" s="69"/>
      <c r="U5077" s="69"/>
      <c r="V5077" s="69"/>
      <c r="W5077" s="69"/>
      <c r="X5077" s="69"/>
      <c r="Y5077" s="35"/>
      <c r="Z5077" s="35" t="s">
        <v>28471</v>
      </c>
      <c r="AA5077" s="36">
        <v>1</v>
      </c>
      <c r="AB5077" s="35" t="s">
        <v>9849</v>
      </c>
      <c r="AC5077" s="35" t="str">
        <f>+IF(Tabla1[[#This Row],[STK]]="no","Sin STK", "STK disponible")</f>
        <v>STK disponible</v>
      </c>
      <c r="AD5077" s="35">
        <f>+I5077*J5077</f>
        <v>0</v>
      </c>
      <c r="AE5077" s="35">
        <f>+I5077*K5077</f>
        <v>0</v>
      </c>
      <c r="AF5077" s="36">
        <f>IF(Tabla1[[#This Row],[ref pack]]=1,Tabla1[[#This Row],[Pedido]],LCM(Tabla1[[#This Row],[MC VIEJO]],Tabla1[[#This Row],[Pedido]]))</f>
        <v>1</v>
      </c>
      <c r="AG5077" s="36">
        <f>+VLOOKUP(Tabla1[[#This Row],[Artículo]],'.'!$B$2:$D$11481,3,)</f>
        <v>1</v>
      </c>
      <c r="AH5077" s="37" t="str">
        <f>+IFERROR(SEARCH("pack",Tabla1[[#This Row],[PACK]]),"")</f>
        <v/>
      </c>
    </row>
    <row r="5078" spans="1:34" ht="24" customHeight="1" x14ac:dyDescent="0.2">
      <c r="A5078" s="50" t="s">
        <v>9657</v>
      </c>
      <c r="B5078" s="60" t="s">
        <v>9742</v>
      </c>
      <c r="C5078" s="61" t="s">
        <v>9743</v>
      </c>
      <c r="D5078" s="52" t="s">
        <v>27</v>
      </c>
      <c r="E5078" s="53">
        <v>795054.8</v>
      </c>
      <c r="F5078" s="23" t="str">
        <f>+IFERROR(VLOOKUP(Tabla1[[#This Row],[Artículo]],'..'!$B$2:$D$569000,3,),"")</f>
        <v/>
      </c>
      <c r="G5078" s="24" t="str">
        <f>IF(H5078=AF5078,"", "Error MC")</f>
        <v>Error MC</v>
      </c>
      <c r="H5078" s="62"/>
      <c r="I5078" s="54">
        <f>+Tabla1[[#This Row],[MC]]*Tabla1[[#This Row],[Pedido]]*Tabla1[[#This Row],[PVC ]]</f>
        <v>0</v>
      </c>
      <c r="J5078" s="26">
        <v>0.105</v>
      </c>
      <c r="K5078" s="63"/>
      <c r="L5078" s="28" t="s">
        <v>17</v>
      </c>
      <c r="M5078" s="53">
        <v>1273876.5530000001</v>
      </c>
      <c r="N5078" s="64" t="str">
        <f>+IF(Tabla1[[#This Row],[F PMPI]]="SÍ","No","Sí")</f>
        <v>Sí</v>
      </c>
      <c r="O5078" s="65">
        <f>+Tabla1[[#This Row],[PVL]]*1.055</f>
        <v>1343939.7634149999</v>
      </c>
      <c r="P5078" s="65">
        <f>+Tabla1[[#This Row],[PVL]]*1.43</f>
        <v>1821643.4707899999</v>
      </c>
      <c r="Q5078" s="66" t="str">
        <f>+HYPERLINK(Tabla1[[#This Row],[PAG]])</f>
        <v>https://todomusica.com.ar/mixers-digitales/10445-l-12.html</v>
      </c>
      <c r="R5078" s="67"/>
      <c r="S5078" s="68"/>
      <c r="T5078" s="69"/>
      <c r="U5078" s="69"/>
      <c r="V5078" s="69"/>
      <c r="W5078" s="69"/>
      <c r="X5078" s="69"/>
      <c r="Y5078" s="35"/>
      <c r="Z5078" s="35" t="s">
        <v>28472</v>
      </c>
      <c r="AA5078" s="36">
        <v>1</v>
      </c>
      <c r="AB5078" s="35" t="s">
        <v>27</v>
      </c>
      <c r="AC5078" s="35" t="str">
        <f>+IF(Tabla1[[#This Row],[STK]]="no","Sin STK", "STK disponible")</f>
        <v>Sin STK</v>
      </c>
      <c r="AD5078" s="35">
        <f>+I5078*J5078</f>
        <v>0</v>
      </c>
      <c r="AE5078" s="35">
        <f>+I5078*K5078</f>
        <v>0</v>
      </c>
      <c r="AF5078" s="36">
        <f>IF(Tabla1[[#This Row],[ref pack]]=1,Tabla1[[#This Row],[Pedido]],LCM(Tabla1[[#This Row],[MC VIEJO]],Tabla1[[#This Row],[Pedido]]))</f>
        <v>1</v>
      </c>
      <c r="AG5078" s="36">
        <f>+VLOOKUP(Tabla1[[#This Row],[Artículo]],'.'!$B$2:$D$11481,3,)</f>
        <v>1</v>
      </c>
      <c r="AH5078" s="37" t="str">
        <f>+IFERROR(SEARCH("pack",Tabla1[[#This Row],[PACK]]),"")</f>
        <v/>
      </c>
    </row>
    <row r="5079" spans="1:34" ht="24" customHeight="1" x14ac:dyDescent="0.2">
      <c r="A5079" s="50" t="s">
        <v>9657</v>
      </c>
      <c r="B5079" s="60" t="s">
        <v>9744</v>
      </c>
      <c r="C5079" s="61" t="s">
        <v>9745</v>
      </c>
      <c r="D5079" s="52" t="s">
        <v>27</v>
      </c>
      <c r="E5079" s="53">
        <v>1153891.1200000001</v>
      </c>
      <c r="F5079" s="23" t="str">
        <f>+IFERROR(VLOOKUP(Tabla1[[#This Row],[Artículo]],'..'!$B$2:$D$569000,3,),"")</f>
        <v/>
      </c>
      <c r="G5079" s="24" t="str">
        <f>IF(H5079=AF5079,"", "Error MC")</f>
        <v>Error MC</v>
      </c>
      <c r="H5079" s="62"/>
      <c r="I5079" s="54">
        <f>+Tabla1[[#This Row],[MC]]*Tabla1[[#This Row],[Pedido]]*Tabla1[[#This Row],[PVC ]]</f>
        <v>0</v>
      </c>
      <c r="J5079" s="26">
        <v>0.105</v>
      </c>
      <c r="K5079" s="63"/>
      <c r="L5079" s="28" t="s">
        <v>17</v>
      </c>
      <c r="M5079" s="53">
        <v>1848822.0430000001</v>
      </c>
      <c r="N5079" s="64" t="str">
        <f>+IF(Tabla1[[#This Row],[F PMPI]]="SÍ","No","Sí")</f>
        <v>Sí</v>
      </c>
      <c r="O5079" s="65">
        <f>+Tabla1[[#This Row],[PVL]]*1.055</f>
        <v>1950507.2553649999</v>
      </c>
      <c r="P5079" s="65">
        <f>+Tabla1[[#This Row],[PVL]]*1.43</f>
        <v>2643815.5214900002</v>
      </c>
      <c r="Q5079" s="66" t="str">
        <f>+HYPERLINK(Tabla1[[#This Row],[PAG]])</f>
        <v>https://todomusica.com.ar/mixers-digitales/8675-l-20.html</v>
      </c>
      <c r="R5079" s="67"/>
      <c r="S5079" s="68"/>
      <c r="T5079" s="69"/>
      <c r="U5079" s="69"/>
      <c r="V5079" s="69"/>
      <c r="W5079" s="69"/>
      <c r="X5079" s="69"/>
      <c r="Y5079" s="35"/>
      <c r="Z5079" s="35" t="s">
        <v>28473</v>
      </c>
      <c r="AA5079" s="36">
        <v>1</v>
      </c>
      <c r="AB5079" s="35" t="s">
        <v>27</v>
      </c>
      <c r="AC5079" s="35" t="str">
        <f>+IF(Tabla1[[#This Row],[STK]]="no","Sin STK", "STK disponible")</f>
        <v>Sin STK</v>
      </c>
      <c r="AD5079" s="35">
        <f>+I5079*J5079</f>
        <v>0</v>
      </c>
      <c r="AE5079" s="35">
        <f>+I5079*K5079</f>
        <v>0</v>
      </c>
      <c r="AF5079" s="36">
        <f>IF(Tabla1[[#This Row],[ref pack]]=1,Tabla1[[#This Row],[Pedido]],LCM(Tabla1[[#This Row],[MC VIEJO]],Tabla1[[#This Row],[Pedido]]))</f>
        <v>1</v>
      </c>
      <c r="AG5079" s="36">
        <f>+VLOOKUP(Tabla1[[#This Row],[Artículo]],'.'!$B$2:$D$11481,3,)</f>
        <v>1</v>
      </c>
      <c r="AH5079" s="37" t="str">
        <f>+IFERROR(SEARCH("pack",Tabla1[[#This Row],[PACK]]),"")</f>
        <v/>
      </c>
    </row>
    <row r="5080" spans="1:34" ht="24" customHeight="1" x14ac:dyDescent="0.2">
      <c r="A5080" s="50" t="s">
        <v>9657</v>
      </c>
      <c r="B5080" s="60" t="s">
        <v>9746</v>
      </c>
      <c r="C5080" s="61" t="s">
        <v>9747</v>
      </c>
      <c r="D5080" s="52" t="s">
        <v>27</v>
      </c>
      <c r="E5080" s="53">
        <v>833201.31</v>
      </c>
      <c r="F5080" s="23" t="str">
        <f>+IFERROR(VLOOKUP(Tabla1[[#This Row],[Artículo]],'..'!$B$2:$D$569000,3,),"")</f>
        <v/>
      </c>
      <c r="G5080" s="24" t="str">
        <f>IF(H5080=AF5080,"", "Error MC")</f>
        <v>Error MC</v>
      </c>
      <c r="H5080" s="62"/>
      <c r="I5080" s="54">
        <f>+Tabla1[[#This Row],[MC]]*Tabla1[[#This Row],[Pedido]]*Tabla1[[#This Row],[PVC ]]</f>
        <v>0</v>
      </c>
      <c r="J5080" s="26">
        <v>0.105</v>
      </c>
      <c r="K5080" s="63"/>
      <c r="L5080" s="28" t="s">
        <v>17</v>
      </c>
      <c r="M5080" s="53">
        <v>1334996.8</v>
      </c>
      <c r="N5080" s="64" t="str">
        <f>+IF(Tabla1[[#This Row],[F PMPI]]="SÍ","No","Sí")</f>
        <v>Sí</v>
      </c>
      <c r="O5080" s="65">
        <f>+Tabla1[[#This Row],[PVL]]*1.055</f>
        <v>1408421.6240000001</v>
      </c>
      <c r="P5080" s="65">
        <f>+Tabla1[[#This Row],[PVL]]*1.43</f>
        <v>1909045.4239999999</v>
      </c>
      <c r="Q5080" s="66" t="str">
        <f>+HYPERLINK(Tabla1[[#This Row],[PAG]])</f>
        <v>https://todomusica.com.ar/mixers-digitales/9430-l-20r.html</v>
      </c>
      <c r="R5080" s="67"/>
      <c r="S5080" s="68"/>
      <c r="T5080" s="69"/>
      <c r="U5080" s="69"/>
      <c r="V5080" s="69"/>
      <c r="W5080" s="69"/>
      <c r="X5080" s="69"/>
      <c r="Y5080" s="35"/>
      <c r="Z5080" s="35" t="s">
        <v>28474</v>
      </c>
      <c r="AA5080" s="36">
        <v>1</v>
      </c>
      <c r="AB5080" s="35" t="s">
        <v>27</v>
      </c>
      <c r="AC5080" s="35" t="str">
        <f>+IF(Tabla1[[#This Row],[STK]]="no","Sin STK", "STK disponible")</f>
        <v>Sin STK</v>
      </c>
      <c r="AD5080" s="35">
        <f>+I5080*J5080</f>
        <v>0</v>
      </c>
      <c r="AE5080" s="35">
        <f>+I5080*K5080</f>
        <v>0</v>
      </c>
      <c r="AF5080" s="36">
        <f>IF(Tabla1[[#This Row],[ref pack]]=1,Tabla1[[#This Row],[Pedido]],LCM(Tabla1[[#This Row],[MC VIEJO]],Tabla1[[#This Row],[Pedido]]))</f>
        <v>1</v>
      </c>
      <c r="AG5080" s="36">
        <f>+VLOOKUP(Tabla1[[#This Row],[Artículo]],'.'!$B$2:$D$11481,3,)</f>
        <v>1</v>
      </c>
      <c r="AH5080" s="37" t="str">
        <f>+IFERROR(SEARCH("pack",Tabla1[[#This Row],[PACK]]),"")</f>
        <v/>
      </c>
    </row>
    <row r="5081" spans="1:34" ht="24" customHeight="1" x14ac:dyDescent="0.2">
      <c r="A5081" s="50" t="s">
        <v>9657</v>
      </c>
      <c r="B5081" s="60" t="s">
        <v>9748</v>
      </c>
      <c r="C5081" s="61" t="s">
        <v>9749</v>
      </c>
      <c r="D5081" s="52" t="s">
        <v>27</v>
      </c>
      <c r="E5081" s="53">
        <v>463029.06</v>
      </c>
      <c r="F5081" s="23" t="str">
        <f>+IFERROR(VLOOKUP(Tabla1[[#This Row],[Artículo]],'..'!$B$2:$D$569000,3,),"")</f>
        <v/>
      </c>
      <c r="G5081" s="24" t="str">
        <f>IF(H5081=AF5081,"", "Error MC")</f>
        <v>Error MC</v>
      </c>
      <c r="H5081" s="62"/>
      <c r="I5081" s="54">
        <f>+Tabla1[[#This Row],[MC]]*Tabla1[[#This Row],[Pedido]]*Tabla1[[#This Row],[PVC ]]</f>
        <v>0</v>
      </c>
      <c r="J5081" s="26">
        <v>0.105</v>
      </c>
      <c r="K5081" s="63"/>
      <c r="L5081" s="28" t="s">
        <v>17</v>
      </c>
      <c r="M5081" s="53">
        <v>741888.31499999994</v>
      </c>
      <c r="N5081" s="64" t="str">
        <f>+IF(Tabla1[[#This Row],[F PMPI]]="SÍ","No","Sí")</f>
        <v>Sí</v>
      </c>
      <c r="O5081" s="65">
        <f>+Tabla1[[#This Row],[PVL]]*1.055</f>
        <v>782692.17232499993</v>
      </c>
      <c r="P5081" s="65">
        <f>+Tabla1[[#This Row],[PVL]]*1.43</f>
        <v>1060900.29045</v>
      </c>
      <c r="Q5081" s="66" t="str">
        <f>+HYPERLINK(Tabla1[[#This Row],[PAG]])</f>
        <v>https://todomusica.com.ar/mixers-digitales/9431-l-8.html</v>
      </c>
      <c r="R5081" s="67"/>
      <c r="S5081" s="68"/>
      <c r="T5081" s="69"/>
      <c r="U5081" s="69"/>
      <c r="V5081" s="69"/>
      <c r="W5081" s="69"/>
      <c r="X5081" s="69"/>
      <c r="Y5081" s="35"/>
      <c r="Z5081" s="35" t="s">
        <v>28475</v>
      </c>
      <c r="AA5081" s="36">
        <v>1</v>
      </c>
      <c r="AB5081" s="35" t="s">
        <v>27</v>
      </c>
      <c r="AC5081" s="35" t="str">
        <f>+IF(Tabla1[[#This Row],[STK]]="no","Sin STK", "STK disponible")</f>
        <v>Sin STK</v>
      </c>
      <c r="AD5081" s="35">
        <f>+I5081*J5081</f>
        <v>0</v>
      </c>
      <c r="AE5081" s="35">
        <f>+I5081*K5081</f>
        <v>0</v>
      </c>
      <c r="AF5081" s="36">
        <f>IF(Tabla1[[#This Row],[ref pack]]=1,Tabla1[[#This Row],[Pedido]],LCM(Tabla1[[#This Row],[MC VIEJO]],Tabla1[[#This Row],[Pedido]]))</f>
        <v>1</v>
      </c>
      <c r="AG5081" s="36">
        <f>+VLOOKUP(Tabla1[[#This Row],[Artículo]],'.'!$B$2:$D$11481,3,)</f>
        <v>1</v>
      </c>
      <c r="AH5081" s="37" t="str">
        <f>+IFERROR(SEARCH("pack",Tabla1[[#This Row],[PACK]]),"")</f>
        <v/>
      </c>
    </row>
    <row r="5082" spans="1:34" ht="24" customHeight="1" x14ac:dyDescent="0.2">
      <c r="A5082" s="50" t="s">
        <v>9657</v>
      </c>
      <c r="B5082" s="60" t="s">
        <v>9750</v>
      </c>
      <c r="C5082" s="61" t="s">
        <v>9751</v>
      </c>
      <c r="D5082" s="52" t="s">
        <v>9841</v>
      </c>
      <c r="E5082" s="53">
        <v>6319.45</v>
      </c>
      <c r="F5082" s="23" t="str">
        <f>+IFERROR(VLOOKUP(Tabla1[[#This Row],[Artículo]],'..'!$B$2:$D$569000,3,),"")</f>
        <v/>
      </c>
      <c r="G5082" s="24" t="str">
        <f>IF(H5082=AF5082,"", "Error MC")</f>
        <v>Error MC</v>
      </c>
      <c r="H5082" s="62"/>
      <c r="I5082" s="54">
        <f>+Tabla1[[#This Row],[MC]]*Tabla1[[#This Row],[Pedido]]*Tabla1[[#This Row],[PVC ]]</f>
        <v>0</v>
      </c>
      <c r="J5082" s="26">
        <v>0.21</v>
      </c>
      <c r="K5082" s="63"/>
      <c r="L5082" s="28" t="s">
        <v>17</v>
      </c>
      <c r="M5082" s="53">
        <v>11087.472</v>
      </c>
      <c r="N5082" s="64" t="str">
        <f>+IF(Tabla1[[#This Row],[F PMPI]]="SÍ","No","Sí")</f>
        <v>Sí</v>
      </c>
      <c r="O5082" s="65">
        <f>+Tabla1[[#This Row],[PVL]]*1.055</f>
        <v>11697.282959999999</v>
      </c>
      <c r="P5082" s="65">
        <f>+Tabla1[[#This Row],[PVL]]*1.43</f>
        <v>15855.084959999998</v>
      </c>
      <c r="Q5082" s="66" t="str">
        <f>+HYPERLINK(Tabla1[[#This Row],[PAG]])</f>
        <v>https://todomusica.com.ar/soporte-de-microfonos/8677-ma2.html</v>
      </c>
      <c r="R5082" s="67"/>
      <c r="S5082" s="68"/>
      <c r="T5082" s="69"/>
      <c r="U5082" s="69"/>
      <c r="V5082" s="69"/>
      <c r="W5082" s="69"/>
      <c r="X5082" s="69"/>
      <c r="Y5082" s="35"/>
      <c r="Z5082" s="35" t="s">
        <v>28476</v>
      </c>
      <c r="AA5082" s="36">
        <v>1</v>
      </c>
      <c r="AB5082" s="35" t="s">
        <v>27</v>
      </c>
      <c r="AC5082" s="35" t="str">
        <f>+IF(Tabla1[[#This Row],[STK]]="no","Sin STK", "STK disponible")</f>
        <v>STK disponible</v>
      </c>
      <c r="AD5082" s="35">
        <f>+I5082*J5082</f>
        <v>0</v>
      </c>
      <c r="AE5082" s="35">
        <f>+I5082*K5082</f>
        <v>0</v>
      </c>
      <c r="AF5082" s="36">
        <f>IF(Tabla1[[#This Row],[ref pack]]=1,Tabla1[[#This Row],[Pedido]],LCM(Tabla1[[#This Row],[MC VIEJO]],Tabla1[[#This Row],[Pedido]]))</f>
        <v>1</v>
      </c>
      <c r="AG5082" s="36">
        <f>+VLOOKUP(Tabla1[[#This Row],[Artículo]],'.'!$B$2:$D$11481,3,)</f>
        <v>1</v>
      </c>
      <c r="AH5082" s="37" t="str">
        <f>+IFERROR(SEARCH("pack",Tabla1[[#This Row],[PACK]]),"")</f>
        <v/>
      </c>
    </row>
    <row r="5083" spans="1:34" ht="24" customHeight="1" x14ac:dyDescent="0.2">
      <c r="A5083" s="50" t="s">
        <v>9657</v>
      </c>
      <c r="B5083" s="60" t="s">
        <v>9752</v>
      </c>
      <c r="C5083" s="61" t="s">
        <v>9753</v>
      </c>
      <c r="D5083" s="52" t="s">
        <v>9841</v>
      </c>
      <c r="E5083" s="53">
        <v>24462.22</v>
      </c>
      <c r="F5083" s="23" t="str">
        <f>+IFERROR(VLOOKUP(Tabla1[[#This Row],[Artículo]],'..'!$B$2:$D$569000,3,),"")</f>
        <v/>
      </c>
      <c r="G5083" s="24" t="str">
        <f>IF(H5083=AF5083,"", "Error MC")</f>
        <v>Error MC</v>
      </c>
      <c r="H5083" s="62"/>
      <c r="I5083" s="54">
        <f>+Tabla1[[#This Row],[MC]]*Tabla1[[#This Row],[Pedido]]*Tabla1[[#This Row],[PVC ]]</f>
        <v>0</v>
      </c>
      <c r="J5083" s="26">
        <v>0.21</v>
      </c>
      <c r="K5083" s="63"/>
      <c r="L5083" s="28" t="s">
        <v>17</v>
      </c>
      <c r="M5083" s="53">
        <v>42918.966</v>
      </c>
      <c r="N5083" s="64" t="str">
        <f>+IF(Tabla1[[#This Row],[F PMPI]]="SÍ","No","Sí")</f>
        <v>Sí</v>
      </c>
      <c r="O5083" s="65">
        <f>+Tabla1[[#This Row],[PVL]]*1.055</f>
        <v>45279.509129999999</v>
      </c>
      <c r="P5083" s="65">
        <f>+Tabla1[[#This Row],[PVL]]*1.43</f>
        <v>61374.121379999997</v>
      </c>
      <c r="Q5083" s="66" t="str">
        <f>+HYPERLINK(Tabla1[[#This Row],[PAG]])</f>
        <v>https://todomusica.com.ar/adaptadores/5603-404.html</v>
      </c>
      <c r="R5083" s="67"/>
      <c r="S5083" s="68"/>
      <c r="T5083" s="69"/>
      <c r="U5083" s="69"/>
      <c r="V5083" s="69"/>
      <c r="W5083" s="69"/>
      <c r="X5083" s="69"/>
      <c r="Y5083" s="35"/>
      <c r="Z5083" s="35" t="s">
        <v>28477</v>
      </c>
      <c r="AA5083" s="36">
        <v>1</v>
      </c>
      <c r="AB5083" s="35" t="s">
        <v>27</v>
      </c>
      <c r="AC5083" s="35" t="str">
        <f>+IF(Tabla1[[#This Row],[STK]]="no","Sin STK", "STK disponible")</f>
        <v>STK disponible</v>
      </c>
      <c r="AD5083" s="35">
        <f>+I5083*J5083</f>
        <v>0</v>
      </c>
      <c r="AE5083" s="35">
        <f>+I5083*K5083</f>
        <v>0</v>
      </c>
      <c r="AF5083" s="36">
        <f>IF(Tabla1[[#This Row],[ref pack]]=1,Tabla1[[#This Row],[Pedido]],LCM(Tabla1[[#This Row],[MC VIEJO]],Tabla1[[#This Row],[Pedido]]))</f>
        <v>1</v>
      </c>
      <c r="AG5083" s="36">
        <f>+VLOOKUP(Tabla1[[#This Row],[Artículo]],'.'!$B$2:$D$11481,3,)</f>
        <v>1</v>
      </c>
      <c r="AH5083" s="37" t="str">
        <f>+IFERROR(SEARCH("pack",Tabla1[[#This Row],[PACK]]),"")</f>
        <v/>
      </c>
    </row>
    <row r="5084" spans="1:34" ht="24" customHeight="1" x14ac:dyDescent="0.2">
      <c r="A5084" s="50" t="s">
        <v>9657</v>
      </c>
      <c r="B5084" s="60" t="s">
        <v>9754</v>
      </c>
      <c r="C5084" s="61" t="s">
        <v>9755</v>
      </c>
      <c r="D5084" s="52" t="s">
        <v>27</v>
      </c>
      <c r="E5084" s="53">
        <v>71348.160000000003</v>
      </c>
      <c r="F5084" s="23" t="str">
        <f>+IFERROR(VLOOKUP(Tabla1[[#This Row],[Artículo]],'..'!$B$2:$D$569000,3,),"")</f>
        <v/>
      </c>
      <c r="G5084" s="24" t="str">
        <f>IF(H5084=AF5084,"", "Error MC")</f>
        <v>Error MC</v>
      </c>
      <c r="H5084" s="62"/>
      <c r="I5084" s="54">
        <f>+Tabla1[[#This Row],[MC]]*Tabla1[[#This Row],[Pedido]]*Tabla1[[#This Row],[PVC ]]</f>
        <v>0</v>
      </c>
      <c r="J5084" s="26">
        <v>0.21</v>
      </c>
      <c r="K5084" s="63"/>
      <c r="L5084" s="28" t="s">
        <v>17</v>
      </c>
      <c r="M5084" s="53">
        <v>125180.344</v>
      </c>
      <c r="N5084" s="64" t="str">
        <f>+IF(Tabla1[[#This Row],[F PMPI]]="SÍ","No","Sí")</f>
        <v>Sí</v>
      </c>
      <c r="O5084" s="65">
        <f>+Tabla1[[#This Row],[PVL]]*1.055</f>
        <v>132065.26291999998</v>
      </c>
      <c r="P5084" s="65">
        <f>+Tabla1[[#This Row],[PVL]]*1.43</f>
        <v>179007.89191999999</v>
      </c>
      <c r="Q5084" s="66" t="str">
        <f>+HYPERLINK(Tabla1[[#This Row],[PAG]])</f>
        <v>https://todomusica.com.ar/fundas/9437-pcf-8n.html</v>
      </c>
      <c r="R5084" s="67"/>
      <c r="S5084" s="68"/>
      <c r="T5084" s="69"/>
      <c r="U5084" s="69"/>
      <c r="V5084" s="69"/>
      <c r="W5084" s="69"/>
      <c r="X5084" s="69"/>
      <c r="Y5084" s="35"/>
      <c r="Z5084" s="35" t="s">
        <v>28478</v>
      </c>
      <c r="AA5084" s="36">
        <v>1</v>
      </c>
      <c r="AB5084" s="35" t="s">
        <v>27</v>
      </c>
      <c r="AC5084" s="35" t="str">
        <f>+IF(Tabla1[[#This Row],[STK]]="no","Sin STK", "STK disponible")</f>
        <v>Sin STK</v>
      </c>
      <c r="AD5084" s="35">
        <f>+I5084*J5084</f>
        <v>0</v>
      </c>
      <c r="AE5084" s="35">
        <f>+I5084*K5084</f>
        <v>0</v>
      </c>
      <c r="AF5084" s="36">
        <f>IF(Tabla1[[#This Row],[ref pack]]=1,Tabla1[[#This Row],[Pedido]],LCM(Tabla1[[#This Row],[MC VIEJO]],Tabla1[[#This Row],[Pedido]]))</f>
        <v>1</v>
      </c>
      <c r="AG5084" s="36">
        <f>+VLOOKUP(Tabla1[[#This Row],[Artículo]],'.'!$B$2:$D$11481,3,)</f>
        <v>1</v>
      </c>
      <c r="AH5084" s="37" t="str">
        <f>+IFERROR(SEARCH("pack",Tabla1[[#This Row],[PACK]]),"")</f>
        <v/>
      </c>
    </row>
    <row r="5085" spans="1:34" ht="24" customHeight="1" x14ac:dyDescent="0.2">
      <c r="A5085" s="50" t="s">
        <v>9657</v>
      </c>
      <c r="B5085" s="60" t="s">
        <v>9756</v>
      </c>
      <c r="C5085" s="61" t="s">
        <v>9757</v>
      </c>
      <c r="D5085" s="52" t="s">
        <v>9842</v>
      </c>
      <c r="E5085" s="53">
        <v>24462.22</v>
      </c>
      <c r="F5085" s="23" t="str">
        <f>+IFERROR(VLOOKUP(Tabla1[[#This Row],[Artículo]],'..'!$B$2:$D$569000,3,),"")</f>
        <v/>
      </c>
      <c r="G5085" s="24" t="str">
        <f>IF(H5085=AF5085,"", "Error MC")</f>
        <v>Error MC</v>
      </c>
      <c r="H5085" s="62"/>
      <c r="I5085" s="54">
        <f>+Tabla1[[#This Row],[MC]]*Tabla1[[#This Row],[Pedido]]*Tabla1[[#This Row],[PVC ]]</f>
        <v>0</v>
      </c>
      <c r="J5085" s="26">
        <v>0.21</v>
      </c>
      <c r="K5085" s="63"/>
      <c r="L5085" s="28" t="s">
        <v>17</v>
      </c>
      <c r="M5085" s="53">
        <v>42918.966</v>
      </c>
      <c r="N5085" s="64" t="str">
        <f>+IF(Tabla1[[#This Row],[F PMPI]]="SÍ","No","Sí")</f>
        <v>Sí</v>
      </c>
      <c r="O5085" s="65">
        <f>+Tabla1[[#This Row],[PVL]]*1.055</f>
        <v>45279.509129999999</v>
      </c>
      <c r="P5085" s="65">
        <f>+Tabla1[[#This Row],[PVL]]*1.43</f>
        <v>61374.121379999997</v>
      </c>
      <c r="Q5085" s="66" t="str">
        <f>+HYPERLINK(Tabla1[[#This Row],[PAG]])</f>
        <v>https://todomusica.com.ar/fundas/9704-pch-4n.html</v>
      </c>
      <c r="R5085" s="67"/>
      <c r="S5085" s="68"/>
      <c r="T5085" s="69"/>
      <c r="U5085" s="69"/>
      <c r="V5085" s="69"/>
      <c r="W5085" s="69"/>
      <c r="X5085" s="69"/>
      <c r="Y5085" s="35"/>
      <c r="Z5085" s="35" t="s">
        <v>28479</v>
      </c>
      <c r="AA5085" s="36">
        <v>1</v>
      </c>
      <c r="AB5085" s="35" t="s">
        <v>27</v>
      </c>
      <c r="AC5085" s="35" t="str">
        <f>+IF(Tabla1[[#This Row],[STK]]="no","Sin STK", "STK disponible")</f>
        <v>STK disponible</v>
      </c>
      <c r="AD5085" s="35">
        <f>+I5085*J5085</f>
        <v>0</v>
      </c>
      <c r="AE5085" s="35">
        <f>+I5085*K5085</f>
        <v>0</v>
      </c>
      <c r="AF5085" s="36">
        <f>IF(Tabla1[[#This Row],[ref pack]]=1,Tabla1[[#This Row],[Pedido]],LCM(Tabla1[[#This Row],[MC VIEJO]],Tabla1[[#This Row],[Pedido]]))</f>
        <v>1</v>
      </c>
      <c r="AG5085" s="36">
        <f>+VLOOKUP(Tabla1[[#This Row],[Artículo]],'.'!$B$2:$D$11481,3,)</f>
        <v>1</v>
      </c>
      <c r="AH5085" s="37" t="str">
        <f>+IFERROR(SEARCH("pack",Tabla1[[#This Row],[PACK]]),"")</f>
        <v/>
      </c>
    </row>
    <row r="5086" spans="1:34" ht="24" customHeight="1" x14ac:dyDescent="0.2">
      <c r="A5086" s="50" t="s">
        <v>9657</v>
      </c>
      <c r="B5086" s="60" t="s">
        <v>9758</v>
      </c>
      <c r="C5086" s="61" t="s">
        <v>9759</v>
      </c>
      <c r="D5086" s="52" t="s">
        <v>9842</v>
      </c>
      <c r="E5086" s="53">
        <v>24462.22</v>
      </c>
      <c r="F5086" s="23" t="str">
        <f>+IFERROR(VLOOKUP(Tabla1[[#This Row],[Artículo]],'..'!$B$2:$D$569000,3,),"")</f>
        <v/>
      </c>
      <c r="G5086" s="24" t="str">
        <f>IF(H5086=AF5086,"", "Error MC")</f>
        <v>Error MC</v>
      </c>
      <c r="H5086" s="62"/>
      <c r="I5086" s="54">
        <f>+Tabla1[[#This Row],[MC]]*Tabla1[[#This Row],[Pedido]]*Tabla1[[#This Row],[PVC ]]</f>
        <v>0</v>
      </c>
      <c r="J5086" s="26">
        <v>0.21</v>
      </c>
      <c r="K5086" s="63"/>
      <c r="L5086" s="28" t="s">
        <v>17</v>
      </c>
      <c r="M5086" s="53">
        <v>42918.966</v>
      </c>
      <c r="N5086" s="64" t="str">
        <f>+IF(Tabla1[[#This Row],[F PMPI]]="SÍ","No","Sí")</f>
        <v>Sí</v>
      </c>
      <c r="O5086" s="65">
        <f>+Tabla1[[#This Row],[PVL]]*1.055</f>
        <v>45279.509129999999</v>
      </c>
      <c r="P5086" s="65">
        <f>+Tabla1[[#This Row],[PVL]]*1.43</f>
        <v>61374.121379999997</v>
      </c>
      <c r="Q5086" s="66" t="str">
        <f>+HYPERLINK(Tabla1[[#This Row],[PAG]])</f>
        <v>https://todomusica.com.ar/fundas/9705-pch-5.html</v>
      </c>
      <c r="R5086" s="67"/>
      <c r="S5086" s="68"/>
      <c r="T5086" s="69"/>
      <c r="U5086" s="69"/>
      <c r="V5086" s="69"/>
      <c r="W5086" s="69"/>
      <c r="X5086" s="69"/>
      <c r="Y5086" s="35"/>
      <c r="Z5086" s="35" t="s">
        <v>28480</v>
      </c>
      <c r="AA5086" s="36">
        <v>1</v>
      </c>
      <c r="AB5086" s="35" t="s">
        <v>27</v>
      </c>
      <c r="AC5086" s="35" t="str">
        <f>+IF(Tabla1[[#This Row],[STK]]="no","Sin STK", "STK disponible")</f>
        <v>STK disponible</v>
      </c>
      <c r="AD5086" s="35">
        <f>+I5086*J5086</f>
        <v>0</v>
      </c>
      <c r="AE5086" s="35">
        <f>+I5086*K5086</f>
        <v>0</v>
      </c>
      <c r="AF5086" s="36">
        <f>IF(Tabla1[[#This Row],[ref pack]]=1,Tabla1[[#This Row],[Pedido]],LCM(Tabla1[[#This Row],[MC VIEJO]],Tabla1[[#This Row],[Pedido]]))</f>
        <v>1</v>
      </c>
      <c r="AG5086" s="36">
        <f>+VLOOKUP(Tabla1[[#This Row],[Artículo]],'.'!$B$2:$D$11481,3,)</f>
        <v>1</v>
      </c>
      <c r="AH5086" s="37" t="str">
        <f>+IFERROR(SEARCH("pack",Tabla1[[#This Row],[PACK]]),"")</f>
        <v/>
      </c>
    </row>
    <row r="5087" spans="1:34" ht="24" customHeight="1" x14ac:dyDescent="0.2">
      <c r="A5087" s="50" t="s">
        <v>9657</v>
      </c>
      <c r="B5087" s="60" t="s">
        <v>9760</v>
      </c>
      <c r="C5087" s="61" t="s">
        <v>9761</v>
      </c>
      <c r="D5087" s="52" t="s">
        <v>27</v>
      </c>
      <c r="E5087" s="53">
        <v>25166.75</v>
      </c>
      <c r="F5087" s="23" t="str">
        <f>+IFERROR(VLOOKUP(Tabla1[[#This Row],[Artículo]],'..'!$B$2:$D$569000,3,),"")</f>
        <v/>
      </c>
      <c r="G5087" s="24" t="str">
        <f>IF(H5087=AF5087,"", "Error MC")</f>
        <v>Error MC</v>
      </c>
      <c r="H5087" s="62"/>
      <c r="I5087" s="54">
        <f>+Tabla1[[#This Row],[MC]]*Tabla1[[#This Row],[Pedido]]*Tabla1[[#This Row],[PVC ]]</f>
        <v>0</v>
      </c>
      <c r="J5087" s="26">
        <v>0.21</v>
      </c>
      <c r="K5087" s="63"/>
      <c r="L5087" s="28" t="s">
        <v>17</v>
      </c>
      <c r="M5087" s="53">
        <v>44155.065999999999</v>
      </c>
      <c r="N5087" s="64" t="str">
        <f>+IF(Tabla1[[#This Row],[F PMPI]]="SÍ","No","Sí")</f>
        <v>Sí</v>
      </c>
      <c r="O5087" s="65">
        <f>+Tabla1[[#This Row],[PVL]]*1.055</f>
        <v>46583.59463</v>
      </c>
      <c r="P5087" s="65">
        <f>+Tabla1[[#This Row],[PVL]]*1.43</f>
        <v>63141.744379999996</v>
      </c>
      <c r="Q5087" s="66" t="str">
        <f>+HYPERLINK(Tabla1[[#This Row],[PAG]])</f>
        <v>https://todomusica.com.ar/fundas/9706-pch-6.html</v>
      </c>
      <c r="R5087" s="67"/>
      <c r="S5087" s="68"/>
      <c r="T5087" s="69"/>
      <c r="U5087" s="69"/>
      <c r="V5087" s="69"/>
      <c r="W5087" s="69"/>
      <c r="X5087" s="69"/>
      <c r="Y5087" s="35"/>
      <c r="Z5087" s="35" t="s">
        <v>28481</v>
      </c>
      <c r="AA5087" s="36">
        <v>1</v>
      </c>
      <c r="AB5087" s="35" t="s">
        <v>27</v>
      </c>
      <c r="AC5087" s="35" t="str">
        <f>+IF(Tabla1[[#This Row],[STK]]="no","Sin STK", "STK disponible")</f>
        <v>Sin STK</v>
      </c>
      <c r="AD5087" s="35">
        <f>+I5087*J5087</f>
        <v>0</v>
      </c>
      <c r="AE5087" s="35">
        <f>+I5087*K5087</f>
        <v>0</v>
      </c>
      <c r="AF5087" s="36">
        <f>IF(Tabla1[[#This Row],[ref pack]]=1,Tabla1[[#This Row],[Pedido]],LCM(Tabla1[[#This Row],[MC VIEJO]],Tabla1[[#This Row],[Pedido]]))</f>
        <v>1</v>
      </c>
      <c r="AG5087" s="36">
        <f>+VLOOKUP(Tabla1[[#This Row],[Artículo]],'.'!$B$2:$D$11481,3,)</f>
        <v>1</v>
      </c>
      <c r="AH5087" s="37" t="str">
        <f>+IFERROR(SEARCH("pack",Tabla1[[#This Row],[PACK]]),"")</f>
        <v/>
      </c>
    </row>
    <row r="5088" spans="1:34" ht="24" customHeight="1" x14ac:dyDescent="0.2">
      <c r="A5088" s="50" t="s">
        <v>9657</v>
      </c>
      <c r="B5088" s="60" t="s">
        <v>9762</v>
      </c>
      <c r="C5088" s="61" t="s">
        <v>9763</v>
      </c>
      <c r="D5088" s="52" t="s">
        <v>27</v>
      </c>
      <c r="E5088" s="53">
        <v>26500.74</v>
      </c>
      <c r="F5088" s="23" t="str">
        <f>+IFERROR(VLOOKUP(Tabla1[[#This Row],[Artículo]],'..'!$B$2:$D$569000,3,),"")</f>
        <v/>
      </c>
      <c r="G5088" s="24" t="str">
        <f>IF(H5088=AF5088,"", "Error MC")</f>
        <v>Error MC</v>
      </c>
      <c r="H5088" s="62"/>
      <c r="I5088" s="54">
        <f>+Tabla1[[#This Row],[MC]]*Tabla1[[#This Row],[Pedido]]*Tabla1[[#This Row],[PVC ]]</f>
        <v>0</v>
      </c>
      <c r="J5088" s="26">
        <v>0.21</v>
      </c>
      <c r="K5088" s="63"/>
      <c r="L5088" s="28" t="s">
        <v>17</v>
      </c>
      <c r="M5088" s="53">
        <v>46495.544999999998</v>
      </c>
      <c r="N5088" s="64" t="str">
        <f>+IF(Tabla1[[#This Row],[F PMPI]]="SÍ","No","Sí")</f>
        <v>Sí</v>
      </c>
      <c r="O5088" s="65">
        <f>+Tabla1[[#This Row],[PVL]]*1.055</f>
        <v>49052.799974999994</v>
      </c>
      <c r="P5088" s="65">
        <f>+Tabla1[[#This Row],[PVL]]*1.43</f>
        <v>66488.629349999988</v>
      </c>
      <c r="Q5088" s="66" t="str">
        <f>+HYPERLINK(Tabla1[[#This Row],[PAG]])</f>
        <v>https://todomusica.com.ar/fundas/9706-pch-6.html</v>
      </c>
      <c r="R5088" s="67"/>
      <c r="S5088" s="68"/>
      <c r="T5088" s="69"/>
      <c r="U5088" s="69"/>
      <c r="V5088" s="69"/>
      <c r="W5088" s="69"/>
      <c r="X5088" s="69"/>
      <c r="Y5088" s="35"/>
      <c r="Z5088" s="35" t="s">
        <v>28481</v>
      </c>
      <c r="AA5088" s="36">
        <v>1</v>
      </c>
      <c r="AB5088" s="35" t="s">
        <v>27</v>
      </c>
      <c r="AC5088" s="35" t="str">
        <f>+IF(Tabla1[[#This Row],[STK]]="no","Sin STK", "STK disponible")</f>
        <v>Sin STK</v>
      </c>
      <c r="AD5088" s="35">
        <f>+I5088*J5088</f>
        <v>0</v>
      </c>
      <c r="AE5088" s="35">
        <f>+I5088*K5088</f>
        <v>0</v>
      </c>
      <c r="AF5088" s="36">
        <f>IF(Tabla1[[#This Row],[ref pack]]=1,Tabla1[[#This Row],[Pedido]],LCM(Tabla1[[#This Row],[MC VIEJO]],Tabla1[[#This Row],[Pedido]]))</f>
        <v>1</v>
      </c>
      <c r="AG5088" s="36">
        <f>+VLOOKUP(Tabla1[[#This Row],[Artículo]],'.'!$B$2:$D$11481,3,)</f>
        <v>1</v>
      </c>
      <c r="AH5088" s="37" t="str">
        <f>+IFERROR(SEARCH("pack",Tabla1[[#This Row],[PACK]]),"")</f>
        <v/>
      </c>
    </row>
    <row r="5089" spans="1:34" ht="24" customHeight="1" x14ac:dyDescent="0.2">
      <c r="A5089" s="50" t="s">
        <v>9657</v>
      </c>
      <c r="B5089" s="60" t="s">
        <v>9764</v>
      </c>
      <c r="C5089" s="61" t="s">
        <v>9765</v>
      </c>
      <c r="D5089" s="52" t="s">
        <v>27</v>
      </c>
      <c r="E5089" s="53">
        <v>225310.15</v>
      </c>
      <c r="F5089" s="23" t="str">
        <f>+IFERROR(VLOOKUP(Tabla1[[#This Row],[Artículo]],'..'!$B$2:$D$569000,3,),"")</f>
        <v/>
      </c>
      <c r="G5089" s="24" t="str">
        <f>IF(H5089=AF5089,"", "Error MC")</f>
        <v>Error MC</v>
      </c>
      <c r="H5089" s="62"/>
      <c r="I5089" s="54">
        <f>+Tabla1[[#This Row],[MC]]*Tabla1[[#This Row],[Pedido]]*Tabla1[[#This Row],[PVC ]]</f>
        <v>0</v>
      </c>
      <c r="J5089" s="26">
        <v>0.105</v>
      </c>
      <c r="K5089" s="63"/>
      <c r="L5089" s="28" t="s">
        <v>17</v>
      </c>
      <c r="M5089" s="53">
        <v>361003.19099999999</v>
      </c>
      <c r="N5089" s="64" t="str">
        <f>+IF(Tabla1[[#This Row],[F PMPI]]="SÍ","No","Sí")</f>
        <v>Sí</v>
      </c>
      <c r="O5089" s="65">
        <f>+Tabla1[[#This Row],[PVL]]*1.055</f>
        <v>380858.36650499998</v>
      </c>
      <c r="P5089" s="65">
        <f>+Tabla1[[#This Row],[PVL]]*1.43</f>
        <v>516234.56312999997</v>
      </c>
      <c r="Q5089" s="66" t="str">
        <f>+HYPERLINK(Tabla1[[#This Row],[PAG]])</f>
        <v>http://www.todomusica.com.ar/alta-de-nuevos-productos-desde-netsuit/35812-p4.html</v>
      </c>
      <c r="R5089" s="67"/>
      <c r="S5089" s="68"/>
      <c r="T5089" s="69"/>
      <c r="U5089" s="69"/>
      <c r="V5089" s="69"/>
      <c r="W5089" s="69"/>
      <c r="X5089" s="69"/>
      <c r="Y5089" s="35"/>
      <c r="Z5089" s="35" t="s">
        <v>28482</v>
      </c>
      <c r="AA5089" s="36">
        <v>1</v>
      </c>
      <c r="AB5089" s="35" t="s">
        <v>27</v>
      </c>
      <c r="AC5089" s="35" t="str">
        <f>+IF(Tabla1[[#This Row],[STK]]="no","Sin STK", "STK disponible")</f>
        <v>Sin STK</v>
      </c>
      <c r="AD5089" s="35">
        <f>+I5089*J5089</f>
        <v>0</v>
      </c>
      <c r="AE5089" s="35">
        <f>+I5089*K5089</f>
        <v>0</v>
      </c>
      <c r="AF5089" s="36">
        <f>IF(Tabla1[[#This Row],[ref pack]]=1,Tabla1[[#This Row],[Pedido]],LCM(Tabla1[[#This Row],[MC VIEJO]],Tabla1[[#This Row],[Pedido]]))</f>
        <v>1</v>
      </c>
      <c r="AG5089" s="36">
        <f>+VLOOKUP(Tabla1[[#This Row],[Artículo]],'.'!$B$2:$D$11481,3,)</f>
        <v>1</v>
      </c>
      <c r="AH5089" s="37" t="str">
        <f>+IFERROR(SEARCH("pack",Tabla1[[#This Row],[PACK]]),"")</f>
        <v/>
      </c>
    </row>
    <row r="5090" spans="1:34" ht="24" customHeight="1" x14ac:dyDescent="0.2">
      <c r="A5090" s="50" t="s">
        <v>9657</v>
      </c>
      <c r="B5090" s="60" t="s">
        <v>9766</v>
      </c>
      <c r="C5090" s="61" t="s">
        <v>9767</v>
      </c>
      <c r="D5090" s="52" t="s">
        <v>27</v>
      </c>
      <c r="E5090" s="53">
        <v>612171.59</v>
      </c>
      <c r="F5090" s="23" t="str">
        <f>+IFERROR(VLOOKUP(Tabla1[[#This Row],[Artículo]],'..'!$B$2:$D$569000,3,),"")</f>
        <v/>
      </c>
      <c r="G5090" s="24" t="str">
        <f>IF(H5090=AF5090,"", "Error MC")</f>
        <v>Error MC</v>
      </c>
      <c r="H5090" s="62"/>
      <c r="I5090" s="54">
        <f>+Tabla1[[#This Row],[MC]]*Tabla1[[#This Row],[Pedido]]*Tabla1[[#This Row],[PVC ]]</f>
        <v>0</v>
      </c>
      <c r="J5090" s="26">
        <v>0.105</v>
      </c>
      <c r="K5090" s="63"/>
      <c r="L5090" s="28" t="s">
        <v>17</v>
      </c>
      <c r="M5090" s="53">
        <v>980851.93500000006</v>
      </c>
      <c r="N5090" s="64" t="str">
        <f>+IF(Tabla1[[#This Row],[F PMPI]]="SÍ","No","Sí")</f>
        <v>Sí</v>
      </c>
      <c r="O5090" s="65">
        <f>+Tabla1[[#This Row],[PVL]]*1.055</f>
        <v>1034798.7914249999</v>
      </c>
      <c r="P5090" s="65">
        <f>+Tabla1[[#This Row],[PVL]]*1.43</f>
        <v>1402618.2670499999</v>
      </c>
      <c r="Q5090" s="66" t="str">
        <f>+HYPERLINK(Tabla1[[#This Row],[PAG]])</f>
        <v>https://todomusica.com.ar/grabadoras-de-mano/10290-p8.html</v>
      </c>
      <c r="R5090" s="67"/>
      <c r="S5090" s="68"/>
      <c r="T5090" s="69"/>
      <c r="U5090" s="69"/>
      <c r="V5090" s="69"/>
      <c r="W5090" s="69"/>
      <c r="X5090" s="69"/>
      <c r="Y5090" s="35"/>
      <c r="Z5090" s="35" t="s">
        <v>28483</v>
      </c>
      <c r="AA5090" s="36">
        <v>1</v>
      </c>
      <c r="AB5090" s="35" t="s">
        <v>27</v>
      </c>
      <c r="AC5090" s="35" t="str">
        <f>+IF(Tabla1[[#This Row],[STK]]="no","Sin STK", "STK disponible")</f>
        <v>Sin STK</v>
      </c>
      <c r="AD5090" s="35">
        <f>+I5090*J5090</f>
        <v>0</v>
      </c>
      <c r="AE5090" s="35">
        <f>+I5090*K5090</f>
        <v>0</v>
      </c>
      <c r="AF5090" s="36">
        <f>IF(Tabla1[[#This Row],[ref pack]]=1,Tabla1[[#This Row],[Pedido]],LCM(Tabla1[[#This Row],[MC VIEJO]],Tabla1[[#This Row],[Pedido]]))</f>
        <v>1</v>
      </c>
      <c r="AG5090" s="36">
        <f>+VLOOKUP(Tabla1[[#This Row],[Artículo]],'.'!$B$2:$D$11481,3,)</f>
        <v>1</v>
      </c>
      <c r="AH5090" s="37" t="str">
        <f>+IFERROR(SEARCH("pack",Tabla1[[#This Row],[PACK]]),"")</f>
        <v/>
      </c>
    </row>
    <row r="5091" spans="1:34" ht="24" customHeight="1" x14ac:dyDescent="0.2">
      <c r="A5091" s="50" t="s">
        <v>9657</v>
      </c>
      <c r="B5091" s="60" t="s">
        <v>9770</v>
      </c>
      <c r="C5091" s="61" t="s">
        <v>9771</v>
      </c>
      <c r="D5091" s="52" t="s">
        <v>27</v>
      </c>
      <c r="E5091" s="53">
        <v>235448.91</v>
      </c>
      <c r="F5091" s="23" t="str">
        <f>+IFERROR(VLOOKUP(Tabla1[[#This Row],[Artículo]],'..'!$B$2:$D$569000,3,),"")</f>
        <v/>
      </c>
      <c r="G5091" s="24" t="str">
        <f>IF(H5091=AF5091,"", "Error MC")</f>
        <v>Error MC</v>
      </c>
      <c r="H5091" s="62"/>
      <c r="I5091" s="54">
        <f>+Tabla1[[#This Row],[MC]]*Tabla1[[#This Row],[Pedido]]*Tabla1[[#This Row],[PVC ]]</f>
        <v>0</v>
      </c>
      <c r="J5091" s="26">
        <v>0.21</v>
      </c>
      <c r="K5091" s="63"/>
      <c r="L5091" s="28" t="s">
        <v>17</v>
      </c>
      <c r="M5091" s="53">
        <v>413095.11300000001</v>
      </c>
      <c r="N5091" s="64" t="str">
        <f>+IF(Tabla1[[#This Row],[F PMPI]]="SÍ","No","Sí")</f>
        <v>Sí</v>
      </c>
      <c r="O5091" s="65">
        <f>+Tabla1[[#This Row],[PVL]]*1.055</f>
        <v>435815.34421499999</v>
      </c>
      <c r="P5091" s="65">
        <f>+Tabla1[[#This Row],[PVL]]*1.43</f>
        <v>590726.01159000001</v>
      </c>
      <c r="Q5091" s="66" t="str">
        <f>+HYPERLINK(Tabla1[[#This Row],[PAG]])</f>
        <v>https://todomusica.com.ar/grabadoras-de-mano/8880-q2n-4k.html</v>
      </c>
      <c r="R5091" s="67"/>
      <c r="S5091" s="68"/>
      <c r="T5091" s="69"/>
      <c r="U5091" s="69"/>
      <c r="V5091" s="69"/>
      <c r="W5091" s="69"/>
      <c r="X5091" s="69"/>
      <c r="Y5091" s="35"/>
      <c r="Z5091" s="35" t="s">
        <v>28484</v>
      </c>
      <c r="AA5091" s="36">
        <v>1</v>
      </c>
      <c r="AB5091" s="35" t="s">
        <v>27</v>
      </c>
      <c r="AC5091" s="35" t="str">
        <f>+IF(Tabla1[[#This Row],[STK]]="no","Sin STK", "STK disponible")</f>
        <v>Sin STK</v>
      </c>
      <c r="AD5091" s="35">
        <f>+I5091*J5091</f>
        <v>0</v>
      </c>
      <c r="AE5091" s="35">
        <f>+I5091*K5091</f>
        <v>0</v>
      </c>
      <c r="AF5091" s="36">
        <f>IF(Tabla1[[#This Row],[ref pack]]=1,Tabla1[[#This Row],[Pedido]],LCM(Tabla1[[#This Row],[MC VIEJO]],Tabla1[[#This Row],[Pedido]]))</f>
        <v>1</v>
      </c>
      <c r="AG5091" s="36">
        <f>+VLOOKUP(Tabla1[[#This Row],[Artículo]],'.'!$B$2:$D$11481,3,)</f>
        <v>1</v>
      </c>
      <c r="AH5091" s="37" t="str">
        <f>+IFERROR(SEARCH("pack",Tabla1[[#This Row],[PACK]]),"")</f>
        <v/>
      </c>
    </row>
    <row r="5092" spans="1:34" ht="24" customHeight="1" x14ac:dyDescent="0.2">
      <c r="A5092" s="50" t="s">
        <v>9657</v>
      </c>
      <c r="B5092" s="60" t="s">
        <v>9772</v>
      </c>
      <c r="C5092" s="61" t="s">
        <v>9773</v>
      </c>
      <c r="D5092" s="52" t="s">
        <v>27</v>
      </c>
      <c r="E5092" s="53">
        <v>247342.96</v>
      </c>
      <c r="F5092" s="23" t="str">
        <f>+IFERROR(VLOOKUP(Tabla1[[#This Row],[Artículo]],'..'!$B$2:$D$569000,3,),"")</f>
        <v/>
      </c>
      <c r="G5092" s="24" t="str">
        <f>IF(H5092=AF5092,"", "Error MC")</f>
        <v>Error MC</v>
      </c>
      <c r="H5092" s="62"/>
      <c r="I5092" s="54">
        <f>+Tabla1[[#This Row],[MC]]*Tabla1[[#This Row],[Pedido]]*Tabla1[[#This Row],[PVC ]]</f>
        <v>0</v>
      </c>
      <c r="J5092" s="26">
        <v>0.21</v>
      </c>
      <c r="K5092" s="63"/>
      <c r="L5092" s="28" t="s">
        <v>17</v>
      </c>
      <c r="M5092" s="53">
        <v>433963.22100000002</v>
      </c>
      <c r="N5092" s="64" t="str">
        <f>+IF(Tabla1[[#This Row],[F PMPI]]="SÍ","No","Sí")</f>
        <v>Sí</v>
      </c>
      <c r="O5092" s="65">
        <f>+Tabla1[[#This Row],[PVL]]*1.055</f>
        <v>457831.19815499999</v>
      </c>
      <c r="P5092" s="65">
        <f>+Tabla1[[#This Row],[PVL]]*1.43</f>
        <v>620567.40602999995</v>
      </c>
      <c r="Q5092" s="66" t="str">
        <f>+HYPERLINK(Tabla1[[#This Row],[PAG]])</f>
        <v>https://todomusica.com.ar/productos-sin-categorias-de-netsuite/2759-q4.html</v>
      </c>
      <c r="R5092" s="67"/>
      <c r="S5092" s="68"/>
      <c r="T5092" s="69"/>
      <c r="U5092" s="69"/>
      <c r="V5092" s="69"/>
      <c r="W5092" s="69"/>
      <c r="X5092" s="69"/>
      <c r="Y5092" s="35"/>
      <c r="Z5092" s="35" t="s">
        <v>28485</v>
      </c>
      <c r="AA5092" s="36">
        <v>1</v>
      </c>
      <c r="AB5092" s="35" t="s">
        <v>27</v>
      </c>
      <c r="AC5092" s="35" t="str">
        <f>+IF(Tabla1[[#This Row],[STK]]="no","Sin STK", "STK disponible")</f>
        <v>Sin STK</v>
      </c>
      <c r="AD5092" s="35">
        <f>+I5092*J5092</f>
        <v>0</v>
      </c>
      <c r="AE5092" s="35">
        <f>+I5092*K5092</f>
        <v>0</v>
      </c>
      <c r="AF5092" s="36">
        <f>IF(Tabla1[[#This Row],[ref pack]]=1,Tabla1[[#This Row],[Pedido]],LCM(Tabla1[[#This Row],[MC VIEJO]],Tabla1[[#This Row],[Pedido]]))</f>
        <v>1</v>
      </c>
      <c r="AG5092" s="36">
        <f>+VLOOKUP(Tabla1[[#This Row],[Artículo]],'.'!$B$2:$D$11481,3,)</f>
        <v>1</v>
      </c>
      <c r="AH5092" s="37" t="str">
        <f>+IFERROR(SEARCH("pack",Tabla1[[#This Row],[PACK]]),"")</f>
        <v/>
      </c>
    </row>
    <row r="5093" spans="1:34" ht="24" customHeight="1" x14ac:dyDescent="0.2">
      <c r="A5093" s="50" t="s">
        <v>9657</v>
      </c>
      <c r="B5093" s="60" t="s">
        <v>9774</v>
      </c>
      <c r="C5093" s="61" t="s">
        <v>9775</v>
      </c>
      <c r="D5093" s="52" t="s">
        <v>27</v>
      </c>
      <c r="E5093" s="53">
        <v>313931.86</v>
      </c>
      <c r="F5093" s="23" t="str">
        <f>+IFERROR(VLOOKUP(Tabla1[[#This Row],[Artículo]],'..'!$B$2:$D$569000,3,),"")</f>
        <v/>
      </c>
      <c r="G5093" s="24" t="str">
        <f>IF(H5093=AF5093,"", "Error MC")</f>
        <v>Error MC</v>
      </c>
      <c r="H5093" s="62"/>
      <c r="I5093" s="54">
        <f>+Tabla1[[#This Row],[MC]]*Tabla1[[#This Row],[Pedido]]*Tabla1[[#This Row],[PVC ]]</f>
        <v>0</v>
      </c>
      <c r="J5093" s="26">
        <v>0.21</v>
      </c>
      <c r="K5093" s="63"/>
      <c r="L5093" s="28" t="s">
        <v>17</v>
      </c>
      <c r="M5093" s="53">
        <v>550793.45200000005</v>
      </c>
      <c r="N5093" s="64" t="str">
        <f>+IF(Tabla1[[#This Row],[F PMPI]]="SÍ","No","Sí")</f>
        <v>Sí</v>
      </c>
      <c r="O5093" s="65">
        <f>+Tabla1[[#This Row],[PVL]]*1.055</f>
        <v>581087.09186000004</v>
      </c>
      <c r="P5093" s="65">
        <f>+Tabla1[[#This Row],[PVL]]*1.43</f>
        <v>787634.63636</v>
      </c>
      <c r="Q5093" s="66" t="str">
        <f>+HYPERLINK(Tabla1[[#This Row],[PAG]])</f>
        <v>https://todomusica.com.ar/productos-sin-categorias-de-netsuite/8288-q4n.html</v>
      </c>
      <c r="R5093" s="67"/>
      <c r="S5093" s="68"/>
      <c r="T5093" s="69"/>
      <c r="U5093" s="69"/>
      <c r="V5093" s="69"/>
      <c r="W5093" s="69"/>
      <c r="X5093" s="69"/>
      <c r="Y5093" s="35"/>
      <c r="Z5093" s="35" t="s">
        <v>28486</v>
      </c>
      <c r="AA5093" s="36">
        <v>1</v>
      </c>
      <c r="AB5093" s="35" t="s">
        <v>27</v>
      </c>
      <c r="AC5093" s="35" t="str">
        <f>+IF(Tabla1[[#This Row],[STK]]="no","Sin STK", "STK disponible")</f>
        <v>Sin STK</v>
      </c>
      <c r="AD5093" s="35">
        <f>+I5093*J5093</f>
        <v>0</v>
      </c>
      <c r="AE5093" s="35">
        <f>+I5093*K5093</f>
        <v>0</v>
      </c>
      <c r="AF5093" s="36">
        <f>IF(Tabla1[[#This Row],[ref pack]]=1,Tabla1[[#This Row],[Pedido]],LCM(Tabla1[[#This Row],[MC VIEJO]],Tabla1[[#This Row],[Pedido]]))</f>
        <v>1</v>
      </c>
      <c r="AG5093" s="36">
        <f>+VLOOKUP(Tabla1[[#This Row],[Artículo]],'.'!$B$2:$D$11481,3,)</f>
        <v>1</v>
      </c>
      <c r="AH5093" s="37" t="str">
        <f>+IFERROR(SEARCH("pack",Tabla1[[#This Row],[PACK]]),"")</f>
        <v/>
      </c>
    </row>
    <row r="5094" spans="1:34" ht="24" customHeight="1" x14ac:dyDescent="0.2">
      <c r="A5094" s="50" t="s">
        <v>9657</v>
      </c>
      <c r="B5094" s="60" t="s">
        <v>9776</v>
      </c>
      <c r="C5094" s="61" t="s">
        <v>9777</v>
      </c>
      <c r="D5094" s="52" t="s">
        <v>27</v>
      </c>
      <c r="E5094" s="53">
        <v>398530.37</v>
      </c>
      <c r="F5094" s="23" t="str">
        <f>+IFERROR(VLOOKUP(Tabla1[[#This Row],[Artículo]],'..'!$B$2:$D$569000,3,),"")</f>
        <v/>
      </c>
      <c r="G5094" s="24" t="str">
        <f>IF(H5094=AF5094,"", "Error MC")</f>
        <v>Error MC</v>
      </c>
      <c r="H5094" s="62"/>
      <c r="I5094" s="54">
        <f>+Tabla1[[#This Row],[MC]]*Tabla1[[#This Row],[Pedido]]*Tabla1[[#This Row],[PVC ]]</f>
        <v>0</v>
      </c>
      <c r="J5094" s="26">
        <v>0.21</v>
      </c>
      <c r="K5094" s="63"/>
      <c r="L5094" s="28" t="s">
        <v>17</v>
      </c>
      <c r="M5094" s="53">
        <v>699221.53799999994</v>
      </c>
      <c r="N5094" s="64" t="str">
        <f>+IF(Tabla1[[#This Row],[F PMPI]]="SÍ","No","Sí")</f>
        <v>Sí</v>
      </c>
      <c r="O5094" s="65">
        <f>+Tabla1[[#This Row],[PVL]]*1.055</f>
        <v>737678.7225899999</v>
      </c>
      <c r="P5094" s="65">
        <f>+Tabla1[[#This Row],[PVL]]*1.43</f>
        <v>999886.79933999991</v>
      </c>
      <c r="Q5094" s="66" t="str">
        <f>+HYPERLINK(Tabla1[[#This Row],[PAG]])</f>
        <v>https://todomusica.com.ar/grabadoras-de-mano/6266-q8.html</v>
      </c>
      <c r="R5094" s="67"/>
      <c r="S5094" s="68"/>
      <c r="T5094" s="69"/>
      <c r="U5094" s="69"/>
      <c r="V5094" s="69"/>
      <c r="W5094" s="69"/>
      <c r="X5094" s="69"/>
      <c r="Y5094" s="35"/>
      <c r="Z5094" s="35" t="s">
        <v>28487</v>
      </c>
      <c r="AA5094" s="36">
        <v>1</v>
      </c>
      <c r="AB5094" s="35" t="s">
        <v>27</v>
      </c>
      <c r="AC5094" s="35" t="str">
        <f>+IF(Tabla1[[#This Row],[STK]]="no","Sin STK", "STK disponible")</f>
        <v>Sin STK</v>
      </c>
      <c r="AD5094" s="35">
        <f>+I5094*J5094</f>
        <v>0</v>
      </c>
      <c r="AE5094" s="35">
        <f>+I5094*K5094</f>
        <v>0</v>
      </c>
      <c r="AF5094" s="36">
        <f>IF(Tabla1[[#This Row],[ref pack]]=1,Tabla1[[#This Row],[Pedido]],LCM(Tabla1[[#This Row],[MC VIEJO]],Tabla1[[#This Row],[Pedido]]))</f>
        <v>1</v>
      </c>
      <c r="AG5094" s="36">
        <f>+VLOOKUP(Tabla1[[#This Row],[Artículo]],'.'!$B$2:$D$11481,3,)</f>
        <v>1</v>
      </c>
      <c r="AH5094" s="37" t="str">
        <f>+IFERROR(SEARCH("pack",Tabla1[[#This Row],[PACK]]),"")</f>
        <v/>
      </c>
    </row>
    <row r="5095" spans="1:34" ht="24" customHeight="1" x14ac:dyDescent="0.2">
      <c r="A5095" s="50" t="s">
        <v>9657</v>
      </c>
      <c r="B5095" s="60" t="s">
        <v>9778</v>
      </c>
      <c r="C5095" s="61" t="s">
        <v>9779</v>
      </c>
      <c r="D5095" s="52" t="s">
        <v>9842</v>
      </c>
      <c r="E5095" s="53">
        <v>27520</v>
      </c>
      <c r="F5095" s="23" t="str">
        <f>+IFERROR(VLOOKUP(Tabla1[[#This Row],[Artículo]],'..'!$B$2:$D$569000,3,),"")</f>
        <v/>
      </c>
      <c r="G5095" s="24" t="str">
        <f>IF(H5095=AF5095,"", "Error MC")</f>
        <v>Error MC</v>
      </c>
      <c r="H5095" s="62"/>
      <c r="I5095" s="54">
        <f>+Tabla1[[#This Row],[MC]]*Tabla1[[#This Row],[Pedido]]*Tabla1[[#This Row],[PVC ]]</f>
        <v>0</v>
      </c>
      <c r="J5095" s="26">
        <v>0.105</v>
      </c>
      <c r="K5095" s="63"/>
      <c r="L5095" s="28" t="s">
        <v>17</v>
      </c>
      <c r="M5095" s="53">
        <v>44093.919999999998</v>
      </c>
      <c r="N5095" s="64" t="str">
        <f>+IF(Tabla1[[#This Row],[F PMPI]]="SÍ","No","Sí")</f>
        <v>Sí</v>
      </c>
      <c r="O5095" s="65">
        <f>+Tabla1[[#This Row],[PVL]]*1.055</f>
        <v>46519.085599999999</v>
      </c>
      <c r="P5095" s="65">
        <f>+Tabla1[[#This Row],[PVL]]*1.43</f>
        <v>63054.305599999992</v>
      </c>
      <c r="Q5095" s="66" t="str">
        <f>+HYPERLINK(Tabla1[[#This Row],[PAG]])</f>
        <v>https://todomusica.com.ar/varios/168-rc4.html</v>
      </c>
      <c r="R5095" s="67"/>
      <c r="S5095" s="68"/>
      <c r="T5095" s="69"/>
      <c r="U5095" s="69"/>
      <c r="V5095" s="69"/>
      <c r="W5095" s="69"/>
      <c r="X5095" s="69"/>
      <c r="Y5095" s="35"/>
      <c r="Z5095" s="35" t="s">
        <v>28488</v>
      </c>
      <c r="AA5095" s="36">
        <v>1</v>
      </c>
      <c r="AB5095" s="35" t="s">
        <v>27</v>
      </c>
      <c r="AC5095" s="35" t="str">
        <f>+IF(Tabla1[[#This Row],[STK]]="no","Sin STK", "STK disponible")</f>
        <v>STK disponible</v>
      </c>
      <c r="AD5095" s="35">
        <f>+I5095*J5095</f>
        <v>0</v>
      </c>
      <c r="AE5095" s="35">
        <f>+I5095*K5095</f>
        <v>0</v>
      </c>
      <c r="AF5095" s="36">
        <f>IF(Tabla1[[#This Row],[ref pack]]=1,Tabla1[[#This Row],[Pedido]],LCM(Tabla1[[#This Row],[MC VIEJO]],Tabla1[[#This Row],[Pedido]]))</f>
        <v>1</v>
      </c>
      <c r="AG5095" s="36">
        <f>+VLOOKUP(Tabla1[[#This Row],[Artículo]],'.'!$B$2:$D$11481,3,)</f>
        <v>1</v>
      </c>
      <c r="AH5095" s="37" t="str">
        <f>+IFERROR(SEARCH("pack",Tabla1[[#This Row],[PACK]]),"")</f>
        <v/>
      </c>
    </row>
    <row r="5096" spans="1:34" ht="24" customHeight="1" x14ac:dyDescent="0.2">
      <c r="A5096" s="50" t="s">
        <v>9657</v>
      </c>
      <c r="B5096" s="60" t="s">
        <v>9780</v>
      </c>
      <c r="C5096" s="61" t="s">
        <v>9781</v>
      </c>
      <c r="D5096" s="52" t="s">
        <v>27</v>
      </c>
      <c r="E5096" s="53">
        <v>476581.15</v>
      </c>
      <c r="F5096" s="23" t="str">
        <f>+IFERROR(VLOOKUP(Tabla1[[#This Row],[Artículo]],'..'!$B$2:$D$569000,3,),"")</f>
        <v/>
      </c>
      <c r="G5096" s="24" t="str">
        <f>IF(H5096=AF5096,"", "Error MC")</f>
        <v>Error MC</v>
      </c>
      <c r="H5096" s="62"/>
      <c r="I5096" s="54">
        <f>+Tabla1[[#This Row],[MC]]*Tabla1[[#This Row],[Pedido]]*Tabla1[[#This Row],[PVC ]]</f>
        <v>0</v>
      </c>
      <c r="J5096" s="26">
        <v>0.105</v>
      </c>
      <c r="K5096" s="63"/>
      <c r="L5096" s="28" t="s">
        <v>17</v>
      </c>
      <c r="M5096" s="53">
        <v>763602.15</v>
      </c>
      <c r="N5096" s="64" t="str">
        <f>+IF(Tabla1[[#This Row],[F PMPI]]="SÍ","No","Sí")</f>
        <v>Sí</v>
      </c>
      <c r="O5096" s="65">
        <f>+Tabla1[[#This Row],[PVL]]*1.055</f>
        <v>805600.26824999996</v>
      </c>
      <c r="P5096" s="65">
        <f>+Tabla1[[#This Row],[PVL]]*1.43</f>
        <v>1091951.0744999999</v>
      </c>
      <c r="Q5096" s="66" t="str">
        <f>+HYPERLINK(Tabla1[[#This Row],[PAG]])</f>
        <v>https://todomusica.com.ar/grabadoras-multitrack/3553-r16.html</v>
      </c>
      <c r="R5096" s="67"/>
      <c r="S5096" s="68"/>
      <c r="T5096" s="69"/>
      <c r="U5096" s="69"/>
      <c r="V5096" s="69"/>
      <c r="W5096" s="69"/>
      <c r="X5096" s="69"/>
      <c r="Y5096" s="35"/>
      <c r="Z5096" s="35" t="s">
        <v>28489</v>
      </c>
      <c r="AA5096" s="36">
        <v>1</v>
      </c>
      <c r="AB5096" s="35" t="s">
        <v>27</v>
      </c>
      <c r="AC5096" s="35" t="str">
        <f>+IF(Tabla1[[#This Row],[STK]]="no","Sin STK", "STK disponible")</f>
        <v>Sin STK</v>
      </c>
      <c r="AD5096" s="35">
        <f>+I5096*J5096</f>
        <v>0</v>
      </c>
      <c r="AE5096" s="35">
        <f>+I5096*K5096</f>
        <v>0</v>
      </c>
      <c r="AF5096" s="36">
        <f>IF(Tabla1[[#This Row],[ref pack]]=1,Tabla1[[#This Row],[Pedido]],LCM(Tabla1[[#This Row],[MC VIEJO]],Tabla1[[#This Row],[Pedido]]))</f>
        <v>1</v>
      </c>
      <c r="AG5096" s="36">
        <f>+VLOOKUP(Tabla1[[#This Row],[Artículo]],'.'!$B$2:$D$11481,3,)</f>
        <v>1</v>
      </c>
      <c r="AH5096" s="37" t="str">
        <f>+IFERROR(SEARCH("pack",Tabla1[[#This Row],[PACK]]),"")</f>
        <v/>
      </c>
    </row>
    <row r="5097" spans="1:34" ht="24" customHeight="1" x14ac:dyDescent="0.2">
      <c r="A5097" s="50" t="s">
        <v>9657</v>
      </c>
      <c r="B5097" s="60" t="s">
        <v>9782</v>
      </c>
      <c r="C5097" s="61" t="s">
        <v>9783</v>
      </c>
      <c r="D5097" s="52" t="s">
        <v>9842</v>
      </c>
      <c r="E5097" s="53">
        <v>534637.54</v>
      </c>
      <c r="F5097" s="23" t="str">
        <f>+IFERROR(VLOOKUP(Tabla1[[#This Row],[Artículo]],'..'!$B$2:$D$569000,3,),"")</f>
        <v/>
      </c>
      <c r="G5097" s="24" t="str">
        <f>IF(H5097=AF5097,"", "Error MC")</f>
        <v>Error MC</v>
      </c>
      <c r="H5097" s="62"/>
      <c r="I5097" s="54">
        <f>+Tabla1[[#This Row],[MC]]*Tabla1[[#This Row],[Pedido]]*Tabla1[[#This Row],[PVC ]]</f>
        <v>0</v>
      </c>
      <c r="J5097" s="26">
        <v>0.105</v>
      </c>
      <c r="K5097" s="63"/>
      <c r="L5097" s="28" t="s">
        <v>17</v>
      </c>
      <c r="M5097" s="53">
        <v>856622.995</v>
      </c>
      <c r="N5097" s="64" t="str">
        <f>+IF(Tabla1[[#This Row],[F PMPI]]="SÍ","No","Sí")</f>
        <v>Sí</v>
      </c>
      <c r="O5097" s="65">
        <f>+Tabla1[[#This Row],[PVL]]*1.055</f>
        <v>903737.25972499989</v>
      </c>
      <c r="P5097" s="65">
        <f>+Tabla1[[#This Row],[PVL]]*1.43</f>
        <v>1224970.8828499999</v>
      </c>
      <c r="Q5097" s="66" t="str">
        <f>+HYPERLINK(Tabla1[[#This Row],[PAG]])</f>
        <v/>
      </c>
      <c r="R5097" s="67"/>
      <c r="S5097" s="68"/>
      <c r="T5097" s="69"/>
      <c r="U5097" s="69"/>
      <c r="V5097" s="69"/>
      <c r="W5097" s="69"/>
      <c r="X5097" s="69"/>
      <c r="Y5097" s="35"/>
      <c r="Z5097" s="35" t="s">
        <v>65</v>
      </c>
      <c r="AA5097" s="36">
        <v>1</v>
      </c>
      <c r="AB5097" s="35" t="s">
        <v>27</v>
      </c>
      <c r="AC5097" s="35" t="str">
        <f>+IF(Tabla1[[#This Row],[STK]]="no","Sin STK", "STK disponible")</f>
        <v>STK disponible</v>
      </c>
      <c r="AD5097" s="35">
        <f>+I5097*J5097</f>
        <v>0</v>
      </c>
      <c r="AE5097" s="35">
        <f>+I5097*K5097</f>
        <v>0</v>
      </c>
      <c r="AF5097" s="36">
        <f>IF(Tabla1[[#This Row],[ref pack]]=1,Tabla1[[#This Row],[Pedido]],LCM(Tabla1[[#This Row],[MC VIEJO]],Tabla1[[#This Row],[Pedido]]))</f>
        <v>1</v>
      </c>
      <c r="AG5097" s="36">
        <f>+VLOOKUP(Tabla1[[#This Row],[Artículo]],'.'!$B$2:$D$11481,3,)</f>
        <v>1</v>
      </c>
      <c r="AH5097" s="37" t="str">
        <f>+IFERROR(SEARCH("pack",Tabla1[[#This Row],[PACK]]),"")</f>
        <v/>
      </c>
    </row>
    <row r="5098" spans="1:34" ht="24" customHeight="1" x14ac:dyDescent="0.2">
      <c r="A5098" s="50" t="s">
        <v>9657</v>
      </c>
      <c r="B5098" s="60" t="s">
        <v>9784</v>
      </c>
      <c r="C5098" s="61" t="s">
        <v>9785</v>
      </c>
      <c r="D5098" s="52" t="s">
        <v>27</v>
      </c>
      <c r="E5098" s="53">
        <v>574833.64</v>
      </c>
      <c r="F5098" s="23" t="str">
        <f>+IFERROR(VLOOKUP(Tabla1[[#This Row],[Artículo]],'..'!$B$2:$D$569000,3,),"")</f>
        <v/>
      </c>
      <c r="G5098" s="24" t="str">
        <f>IF(H5098=AF5098,"", "Error MC")</f>
        <v>Error MC</v>
      </c>
      <c r="H5098" s="62"/>
      <c r="I5098" s="54">
        <f>+Tabla1[[#This Row],[MC]]*Tabla1[[#This Row],[Pedido]]*Tabla1[[#This Row],[PVC ]]</f>
        <v>0</v>
      </c>
      <c r="J5098" s="26">
        <v>0.105</v>
      </c>
      <c r="K5098" s="63"/>
      <c r="L5098" s="28" t="s">
        <v>17</v>
      </c>
      <c r="M5098" s="53">
        <v>921027.20200000005</v>
      </c>
      <c r="N5098" s="64" t="str">
        <f>+IF(Tabla1[[#This Row],[F PMPI]]="SÍ","No","Sí")</f>
        <v>Sí</v>
      </c>
      <c r="O5098" s="65">
        <f>+Tabla1[[#This Row],[PVL]]*1.055</f>
        <v>971683.69811</v>
      </c>
      <c r="P5098" s="65">
        <f>+Tabla1[[#This Row],[PVL]]*1.43</f>
        <v>1317068.8988600001</v>
      </c>
      <c r="Q5098" s="66" t="str">
        <f>+HYPERLINK(Tabla1[[#This Row],[PAG]])</f>
        <v>https://todomusica.com.ar/grabadoras-multitrack/1647-r24.html</v>
      </c>
      <c r="R5098" s="67"/>
      <c r="S5098" s="68"/>
      <c r="T5098" s="69"/>
      <c r="U5098" s="69"/>
      <c r="V5098" s="69"/>
      <c r="W5098" s="69"/>
      <c r="X5098" s="69"/>
      <c r="Y5098" s="35"/>
      <c r="Z5098" s="35" t="s">
        <v>28490</v>
      </c>
      <c r="AA5098" s="36">
        <v>1</v>
      </c>
      <c r="AB5098" s="35" t="s">
        <v>27</v>
      </c>
      <c r="AC5098" s="35" t="str">
        <f>+IF(Tabla1[[#This Row],[STK]]="no","Sin STK", "STK disponible")</f>
        <v>Sin STK</v>
      </c>
      <c r="AD5098" s="35">
        <f>+I5098*J5098</f>
        <v>0</v>
      </c>
      <c r="AE5098" s="35">
        <f>+I5098*K5098</f>
        <v>0</v>
      </c>
      <c r="AF5098" s="36">
        <f>IF(Tabla1[[#This Row],[ref pack]]=1,Tabla1[[#This Row],[Pedido]],LCM(Tabla1[[#This Row],[MC VIEJO]],Tabla1[[#This Row],[Pedido]]))</f>
        <v>1</v>
      </c>
      <c r="AG5098" s="36">
        <f>+VLOOKUP(Tabla1[[#This Row],[Artículo]],'.'!$B$2:$D$11481,3,)</f>
        <v>1</v>
      </c>
      <c r="AH5098" s="37" t="str">
        <f>+IFERROR(SEARCH("pack",Tabla1[[#This Row],[PACK]]),"")</f>
        <v/>
      </c>
    </row>
    <row r="5099" spans="1:34" ht="24" customHeight="1" x14ac:dyDescent="0.2">
      <c r="A5099" s="50" t="s">
        <v>9657</v>
      </c>
      <c r="B5099" s="60" t="s">
        <v>9786</v>
      </c>
      <c r="C5099" s="61" t="s">
        <v>9787</v>
      </c>
      <c r="D5099" s="52" t="s">
        <v>27</v>
      </c>
      <c r="E5099" s="53">
        <v>335419.90999999997</v>
      </c>
      <c r="F5099" s="23" t="str">
        <f>+IFERROR(VLOOKUP(Tabla1[[#This Row],[Artículo]],'..'!$B$2:$D$569000,3,),"")</f>
        <v/>
      </c>
      <c r="G5099" s="24" t="str">
        <f>IF(H5099=AF5099,"", "Error MC")</f>
        <v>Error MC</v>
      </c>
      <c r="H5099" s="62"/>
      <c r="I5099" s="54">
        <f>+Tabla1[[#This Row],[MC]]*Tabla1[[#This Row],[Pedido]]*Tabla1[[#This Row],[PVC ]]</f>
        <v>0</v>
      </c>
      <c r="J5099" s="26">
        <v>0.105</v>
      </c>
      <c r="K5099" s="63"/>
      <c r="L5099" s="28" t="s">
        <v>17</v>
      </c>
      <c r="M5099" s="53">
        <v>537426.55099999998</v>
      </c>
      <c r="N5099" s="64" t="str">
        <f>+IF(Tabla1[[#This Row],[F PMPI]]="SÍ","No","Sí")</f>
        <v>Sí</v>
      </c>
      <c r="O5099" s="65">
        <f>+Tabla1[[#This Row],[PVL]]*1.055</f>
        <v>566985.01130499993</v>
      </c>
      <c r="P5099" s="65">
        <f>+Tabla1[[#This Row],[PVL]]*1.43</f>
        <v>768519.96792999993</v>
      </c>
      <c r="Q5099" s="66" t="str">
        <f>+HYPERLINK(Tabla1[[#This Row],[PAG]])</f>
        <v>https://todomusica.com.ar/grabadoras-multitrack/2306-r8.html</v>
      </c>
      <c r="R5099" s="67"/>
      <c r="S5099" s="68"/>
      <c r="T5099" s="69"/>
      <c r="U5099" s="69"/>
      <c r="V5099" s="69"/>
      <c r="W5099" s="69"/>
      <c r="X5099" s="69"/>
      <c r="Y5099" s="35"/>
      <c r="Z5099" s="35" t="s">
        <v>28491</v>
      </c>
      <c r="AA5099" s="36">
        <v>1</v>
      </c>
      <c r="AB5099" s="35" t="s">
        <v>27</v>
      </c>
      <c r="AC5099" s="35" t="str">
        <f>+IF(Tabla1[[#This Row],[STK]]="no","Sin STK", "STK disponible")</f>
        <v>Sin STK</v>
      </c>
      <c r="AD5099" s="35">
        <f>+I5099*J5099</f>
        <v>0</v>
      </c>
      <c r="AE5099" s="35">
        <f>+I5099*K5099</f>
        <v>0</v>
      </c>
      <c r="AF5099" s="36">
        <f>IF(Tabla1[[#This Row],[ref pack]]=1,Tabla1[[#This Row],[Pedido]],LCM(Tabla1[[#This Row],[MC VIEJO]],Tabla1[[#This Row],[Pedido]]))</f>
        <v>1</v>
      </c>
      <c r="AG5099" s="36">
        <f>+VLOOKUP(Tabla1[[#This Row],[Artículo]],'.'!$B$2:$D$11481,3,)</f>
        <v>1</v>
      </c>
      <c r="AH5099" s="37" t="str">
        <f>+IFERROR(SEARCH("pack",Tabla1[[#This Row],[PACK]]),"")</f>
        <v/>
      </c>
    </row>
    <row r="5100" spans="1:34" ht="24" customHeight="1" x14ac:dyDescent="0.2">
      <c r="A5100" s="50" t="s">
        <v>9657</v>
      </c>
      <c r="B5100" s="60" t="s">
        <v>9788</v>
      </c>
      <c r="C5100" s="61" t="s">
        <v>9789</v>
      </c>
      <c r="D5100" s="52" t="s">
        <v>27</v>
      </c>
      <c r="E5100" s="53">
        <v>94791.08</v>
      </c>
      <c r="F5100" s="23" t="str">
        <f>+IFERROR(VLOOKUP(Tabla1[[#This Row],[Artículo]],'..'!$B$2:$D$569000,3,),"")</f>
        <v/>
      </c>
      <c r="G5100" s="24" t="str">
        <f>IF(H5100=AF5100,"", "Error MC")</f>
        <v>Error MC</v>
      </c>
      <c r="H5100" s="62"/>
      <c r="I5100" s="54">
        <f>+Tabla1[[#This Row],[MC]]*Tabla1[[#This Row],[Pedido]]*Tabla1[[#This Row],[PVC ]]</f>
        <v>0</v>
      </c>
      <c r="J5100" s="26">
        <v>0.21</v>
      </c>
      <c r="K5100" s="63"/>
      <c r="L5100" s="28" t="s">
        <v>17</v>
      </c>
      <c r="M5100" s="53">
        <v>166310.95499999999</v>
      </c>
      <c r="N5100" s="64" t="str">
        <f>+IF(Tabla1[[#This Row],[F PMPI]]="SÍ","No","Sí")</f>
        <v>Sí</v>
      </c>
      <c r="O5100" s="65">
        <f>+Tabla1[[#This Row],[PVL]]*1.055</f>
        <v>175458.05752499998</v>
      </c>
      <c r="P5100" s="65">
        <f>+Tabla1[[#This Row],[PVL]]*1.43</f>
        <v>237824.66564999998</v>
      </c>
      <c r="Q5100" s="66" t="str">
        <f>+HYPERLINK(Tabla1[[#This Row],[PAG]])</f>
        <v>https://todomusica.com.ar/microfonos-broadcast/5605-404.html</v>
      </c>
      <c r="R5100" s="67"/>
      <c r="S5100" s="68"/>
      <c r="T5100" s="69"/>
      <c r="U5100" s="69"/>
      <c r="V5100" s="69"/>
      <c r="W5100" s="69"/>
      <c r="X5100" s="69"/>
      <c r="Y5100" s="35"/>
      <c r="Z5100" s="35" t="s">
        <v>28492</v>
      </c>
      <c r="AA5100" s="36">
        <v>1</v>
      </c>
      <c r="AB5100" s="35" t="s">
        <v>27</v>
      </c>
      <c r="AC5100" s="35" t="str">
        <f>+IF(Tabla1[[#This Row],[STK]]="no","Sin STK", "STK disponible")</f>
        <v>Sin STK</v>
      </c>
      <c r="AD5100" s="35">
        <f>+I5100*J5100</f>
        <v>0</v>
      </c>
      <c r="AE5100" s="35">
        <f>+I5100*K5100</f>
        <v>0</v>
      </c>
      <c r="AF5100" s="36">
        <f>IF(Tabla1[[#This Row],[ref pack]]=1,Tabla1[[#This Row],[Pedido]],LCM(Tabla1[[#This Row],[MC VIEJO]],Tabla1[[#This Row],[Pedido]]))</f>
        <v>1</v>
      </c>
      <c r="AG5100" s="36">
        <f>+VLOOKUP(Tabla1[[#This Row],[Artículo]],'.'!$B$2:$D$11481,3,)</f>
        <v>1</v>
      </c>
      <c r="AH5100" s="37" t="str">
        <f>+IFERROR(SEARCH("pack",Tabla1[[#This Row],[PACK]]),"")</f>
        <v/>
      </c>
    </row>
    <row r="5101" spans="1:34" ht="24" customHeight="1" x14ac:dyDescent="0.2">
      <c r="A5101" s="50" t="s">
        <v>9657</v>
      </c>
      <c r="B5101" s="60" t="s">
        <v>9790</v>
      </c>
      <c r="C5101" s="61" t="s">
        <v>9791</v>
      </c>
      <c r="D5101" s="52" t="s">
        <v>27</v>
      </c>
      <c r="E5101" s="53">
        <v>18754.43</v>
      </c>
      <c r="F5101" s="23" t="str">
        <f>+IFERROR(VLOOKUP(Tabla1[[#This Row],[Artículo]],'..'!$B$2:$D$569000,3,),"")</f>
        <v/>
      </c>
      <c r="G5101" s="24" t="str">
        <f>IF(H5101=AF5101,"", "Error MC")</f>
        <v>Error MC</v>
      </c>
      <c r="H5101" s="62"/>
      <c r="I5101" s="54">
        <f>+Tabla1[[#This Row],[MC]]*Tabla1[[#This Row],[Pedido]]*Tabla1[[#This Row],[PVC ]]</f>
        <v>0</v>
      </c>
      <c r="J5101" s="26">
        <v>0.21</v>
      </c>
      <c r="K5101" s="63"/>
      <c r="L5101" s="28" t="s">
        <v>17</v>
      </c>
      <c r="M5101" s="53">
        <v>32904.642999999996</v>
      </c>
      <c r="N5101" s="64" t="str">
        <f>+IF(Tabla1[[#This Row],[F PMPI]]="SÍ","No","Sí")</f>
        <v>Sí</v>
      </c>
      <c r="O5101" s="65">
        <f>+Tabla1[[#This Row],[PVL]]*1.055</f>
        <v>34714.398364999994</v>
      </c>
      <c r="P5101" s="65">
        <f>+Tabla1[[#This Row],[PVL]]*1.43</f>
        <v>47053.639489999994</v>
      </c>
      <c r="Q5101" s="66" t="str">
        <f>+HYPERLINK(Tabla1[[#This Row],[PAG]])</f>
        <v/>
      </c>
      <c r="R5101" s="67"/>
      <c r="S5101" s="68"/>
      <c r="T5101" s="69"/>
      <c r="U5101" s="69"/>
      <c r="V5101" s="69"/>
      <c r="W5101" s="69"/>
      <c r="X5101" s="69"/>
      <c r="Y5101" s="35"/>
      <c r="Z5101" s="35" t="s">
        <v>65</v>
      </c>
      <c r="AA5101" s="36">
        <v>1</v>
      </c>
      <c r="AB5101" s="35" t="s">
        <v>27</v>
      </c>
      <c r="AC5101" s="35" t="str">
        <f>+IF(Tabla1[[#This Row],[STK]]="no","Sin STK", "STK disponible")</f>
        <v>Sin STK</v>
      </c>
      <c r="AD5101" s="35">
        <f>+I5101*J5101</f>
        <v>0</v>
      </c>
      <c r="AE5101" s="35">
        <f>+I5101*K5101</f>
        <v>0</v>
      </c>
      <c r="AF5101" s="36">
        <f>IF(Tabla1[[#This Row],[ref pack]]=1,Tabla1[[#This Row],[Pedido]],LCM(Tabla1[[#This Row],[MC VIEJO]],Tabla1[[#This Row],[Pedido]]))</f>
        <v>1</v>
      </c>
      <c r="AG5101" s="36">
        <f>+VLOOKUP(Tabla1[[#This Row],[Artículo]],'.'!$B$2:$D$11481,3,)</f>
        <v>1</v>
      </c>
      <c r="AH5101" s="37" t="str">
        <f>+IFERROR(SEARCH("pack",Tabla1[[#This Row],[PACK]]),"")</f>
        <v/>
      </c>
    </row>
    <row r="5102" spans="1:34" ht="24" customHeight="1" x14ac:dyDescent="0.2">
      <c r="A5102" s="50" t="s">
        <v>9657</v>
      </c>
      <c r="B5102" s="60" t="s">
        <v>9792</v>
      </c>
      <c r="C5102" s="61" t="s">
        <v>9793</v>
      </c>
      <c r="D5102" s="52" t="s">
        <v>9842</v>
      </c>
      <c r="E5102" s="53">
        <v>32616.32</v>
      </c>
      <c r="F5102" s="23" t="str">
        <f>+IFERROR(VLOOKUP(Tabla1[[#This Row],[Artículo]],'..'!$B$2:$D$569000,3,),"")</f>
        <v/>
      </c>
      <c r="G5102" s="24" t="str">
        <f>IF(H5102=AF5102,"", "Error MC")</f>
        <v>Error MC</v>
      </c>
      <c r="H5102" s="62"/>
      <c r="I5102" s="54">
        <f>+Tabla1[[#This Row],[MC]]*Tabla1[[#This Row],[Pedido]]*Tabla1[[#This Row],[PVC ]]</f>
        <v>0</v>
      </c>
      <c r="J5102" s="26">
        <v>0.21</v>
      </c>
      <c r="K5102" s="63"/>
      <c r="L5102" s="28" t="s">
        <v>17</v>
      </c>
      <c r="M5102" s="53">
        <v>57225.328999999998</v>
      </c>
      <c r="N5102" s="64" t="str">
        <f>+IF(Tabla1[[#This Row],[F PMPI]]="SÍ","No","Sí")</f>
        <v>Sí</v>
      </c>
      <c r="O5102" s="65">
        <f>+Tabla1[[#This Row],[PVL]]*1.055</f>
        <v>60372.722094999997</v>
      </c>
      <c r="P5102" s="65">
        <f>+Tabla1[[#This Row],[PVL]]*1.43</f>
        <v>81832.22047</v>
      </c>
      <c r="Q5102" s="66" t="str">
        <f>+HYPERLINK(Tabla1[[#This Row],[PAG]])</f>
        <v/>
      </c>
      <c r="R5102" s="67"/>
      <c r="S5102" s="68"/>
      <c r="T5102" s="69"/>
      <c r="U5102" s="69"/>
      <c r="V5102" s="69"/>
      <c r="W5102" s="69"/>
      <c r="X5102" s="69"/>
      <c r="Y5102" s="35"/>
      <c r="Z5102" s="35" t="s">
        <v>65</v>
      </c>
      <c r="AA5102" s="36">
        <v>1</v>
      </c>
      <c r="AB5102" s="35" t="s">
        <v>27</v>
      </c>
      <c r="AC5102" s="35" t="str">
        <f>+IF(Tabla1[[#This Row],[STK]]="no","Sin STK", "STK disponible")</f>
        <v>STK disponible</v>
      </c>
      <c r="AD5102" s="35">
        <f>+I5102*J5102</f>
        <v>0</v>
      </c>
      <c r="AE5102" s="35">
        <f>+I5102*K5102</f>
        <v>0</v>
      </c>
      <c r="AF5102" s="36">
        <f>IF(Tabla1[[#This Row],[ref pack]]=1,Tabla1[[#This Row],[Pedido]],LCM(Tabla1[[#This Row],[MC VIEJO]],Tabla1[[#This Row],[Pedido]]))</f>
        <v>1</v>
      </c>
      <c r="AG5102" s="36">
        <f>+VLOOKUP(Tabla1[[#This Row],[Artículo]],'.'!$B$2:$D$11481,3,)</f>
        <v>1</v>
      </c>
      <c r="AH5102" s="37" t="str">
        <f>+IFERROR(SEARCH("pack",Tabla1[[#This Row],[PACK]]),"")</f>
        <v/>
      </c>
    </row>
    <row r="5103" spans="1:34" ht="24" customHeight="1" x14ac:dyDescent="0.2">
      <c r="A5103" s="50" t="s">
        <v>9657</v>
      </c>
      <c r="B5103" s="60" t="s">
        <v>9794</v>
      </c>
      <c r="C5103" s="61" t="s">
        <v>9795</v>
      </c>
      <c r="D5103" s="52" t="s">
        <v>9842</v>
      </c>
      <c r="E5103" s="53">
        <v>114157.01</v>
      </c>
      <c r="F5103" s="23" t="str">
        <f>+IFERROR(VLOOKUP(Tabla1[[#This Row],[Artículo]],'..'!$B$2:$D$569000,3,),"")</f>
        <v/>
      </c>
      <c r="G5103" s="24" t="str">
        <f>IF(H5103=AF5103,"", "Error MC")</f>
        <v>Error MC</v>
      </c>
      <c r="H5103" s="62"/>
      <c r="I5103" s="54">
        <f>+Tabla1[[#This Row],[MC]]*Tabla1[[#This Row],[Pedido]]*Tabla1[[#This Row],[PVC ]]</f>
        <v>0</v>
      </c>
      <c r="J5103" s="26">
        <v>0.21</v>
      </c>
      <c r="K5103" s="63"/>
      <c r="L5103" s="28" t="s">
        <v>17</v>
      </c>
      <c r="M5103" s="53">
        <v>200288.46900000001</v>
      </c>
      <c r="N5103" s="64" t="str">
        <f>+IF(Tabla1[[#This Row],[F PMPI]]="SÍ","No","Sí")</f>
        <v>Sí</v>
      </c>
      <c r="O5103" s="65">
        <f>+Tabla1[[#This Row],[PVL]]*1.055</f>
        <v>211304.334795</v>
      </c>
      <c r="P5103" s="65">
        <f>+Tabla1[[#This Row],[PVL]]*1.43</f>
        <v>286412.51066999999</v>
      </c>
      <c r="Q5103" s="66" t="str">
        <f>+HYPERLINK(Tabla1[[#This Row],[PAG]])</f>
        <v>https://todomusica.com.ar/grabadoras-de-mano/10401-ssh-6.html</v>
      </c>
      <c r="R5103" s="67"/>
      <c r="S5103" s="68"/>
      <c r="T5103" s="69"/>
      <c r="U5103" s="69"/>
      <c r="V5103" s="69"/>
      <c r="W5103" s="69"/>
      <c r="X5103" s="69"/>
      <c r="Y5103" s="35"/>
      <c r="Z5103" s="35" t="s">
        <v>28493</v>
      </c>
      <c r="AA5103" s="36">
        <v>1</v>
      </c>
      <c r="AB5103" s="35" t="s">
        <v>27</v>
      </c>
      <c r="AC5103" s="35" t="str">
        <f>+IF(Tabla1[[#This Row],[STK]]="no","Sin STK", "STK disponible")</f>
        <v>STK disponible</v>
      </c>
      <c r="AD5103" s="35">
        <f>+I5103*J5103</f>
        <v>0</v>
      </c>
      <c r="AE5103" s="35">
        <f>+I5103*K5103</f>
        <v>0</v>
      </c>
      <c r="AF5103" s="36">
        <f>IF(Tabla1[[#This Row],[ref pack]]=1,Tabla1[[#This Row],[Pedido]],LCM(Tabla1[[#This Row],[MC VIEJO]],Tabla1[[#This Row],[Pedido]]))</f>
        <v>1</v>
      </c>
      <c r="AG5103" s="36">
        <f>+VLOOKUP(Tabla1[[#This Row],[Artículo]],'.'!$B$2:$D$11481,3,)</f>
        <v>1</v>
      </c>
      <c r="AH5103" s="37" t="str">
        <f>+IFERROR(SEARCH("pack",Tabla1[[#This Row],[PACK]]),"")</f>
        <v/>
      </c>
    </row>
    <row r="5104" spans="1:34" ht="24" customHeight="1" x14ac:dyDescent="0.2">
      <c r="A5104" s="50" t="s">
        <v>9657</v>
      </c>
      <c r="B5104" s="60" t="s">
        <v>9796</v>
      </c>
      <c r="C5104" s="61" t="s">
        <v>9797</v>
      </c>
      <c r="D5104" s="52" t="s">
        <v>9842</v>
      </c>
      <c r="E5104" s="53">
        <v>375087.34</v>
      </c>
      <c r="F5104" s="23" t="str">
        <f>+IFERROR(VLOOKUP(Tabla1[[#This Row],[Artículo]],'..'!$B$2:$D$569000,3,),"")</f>
        <v/>
      </c>
      <c r="G5104" s="24" t="str">
        <f>IF(H5104=AF5104,"", "Error MC")</f>
        <v>Error MC</v>
      </c>
      <c r="H5104" s="62"/>
      <c r="I5104" s="54">
        <f>+Tabla1[[#This Row],[MC]]*Tabla1[[#This Row],[Pedido]]*Tabla1[[#This Row],[PVC ]]</f>
        <v>0</v>
      </c>
      <c r="J5104" s="26">
        <v>0.105</v>
      </c>
      <c r="K5104" s="63"/>
      <c r="L5104" s="28" t="s">
        <v>17</v>
      </c>
      <c r="M5104" s="53">
        <v>600983.68700000003</v>
      </c>
      <c r="N5104" s="64" t="str">
        <f>+IF(Tabla1[[#This Row],[F PMPI]]="SÍ","No","Sí")</f>
        <v>No</v>
      </c>
      <c r="O5104" s="65">
        <f>+Tabla1[[#This Row],[PVL]]*1.055</f>
        <v>634037.78978500003</v>
      </c>
      <c r="P5104" s="65">
        <f>+Tabla1[[#This Row],[PVL]]*1.43</f>
        <v>859406.67241</v>
      </c>
      <c r="Q5104" s="66" t="str">
        <f>+HYPERLINK(Tabla1[[#This Row],[PAG]])</f>
        <v>https://todomusica.com.ar/placas/5775-404.html</v>
      </c>
      <c r="R5104" s="67"/>
      <c r="S5104" s="68"/>
      <c r="T5104" s="69"/>
      <c r="U5104" s="69"/>
      <c r="V5104" s="69"/>
      <c r="W5104" s="69"/>
      <c r="X5104" s="69"/>
      <c r="Y5104" s="35"/>
      <c r="Z5104" s="35" t="s">
        <v>28494</v>
      </c>
      <c r="AA5104" s="36">
        <v>1</v>
      </c>
      <c r="AB5104" s="35" t="s">
        <v>9849</v>
      </c>
      <c r="AC5104" s="35" t="str">
        <f>+IF(Tabla1[[#This Row],[STK]]="no","Sin STK", "STK disponible")</f>
        <v>STK disponible</v>
      </c>
      <c r="AD5104" s="35">
        <f>+I5104*J5104</f>
        <v>0</v>
      </c>
      <c r="AE5104" s="35">
        <f>+I5104*K5104</f>
        <v>0</v>
      </c>
      <c r="AF5104" s="36">
        <f>IF(Tabla1[[#This Row],[ref pack]]=1,Tabla1[[#This Row],[Pedido]],LCM(Tabla1[[#This Row],[MC VIEJO]],Tabla1[[#This Row],[Pedido]]))</f>
        <v>1</v>
      </c>
      <c r="AG5104" s="36">
        <f>+VLOOKUP(Tabla1[[#This Row],[Artículo]],'.'!$B$2:$D$11481,3,)</f>
        <v>1</v>
      </c>
      <c r="AH5104" s="37" t="str">
        <f>+IFERROR(SEARCH("pack",Tabla1[[#This Row],[PACK]]),"")</f>
        <v/>
      </c>
    </row>
    <row r="5105" spans="1:34" ht="24" customHeight="1" x14ac:dyDescent="0.2">
      <c r="A5105" s="50" t="s">
        <v>9657</v>
      </c>
      <c r="B5105" s="60" t="s">
        <v>23233</v>
      </c>
      <c r="C5105" s="61" t="s">
        <v>23234</v>
      </c>
      <c r="D5105" s="52" t="s">
        <v>27</v>
      </c>
      <c r="E5105" s="53">
        <v>235797.94</v>
      </c>
      <c r="F5105" s="23" t="str">
        <f>+IFERROR(VLOOKUP(Tabla1[[#This Row],[Artículo]],'..'!$B$2:$D$569000,3,),"")</f>
        <v/>
      </c>
      <c r="G5105" s="24" t="str">
        <f>IF(H5105=AF5105,"", "Error MC")</f>
        <v>Error MC</v>
      </c>
      <c r="H5105" s="62"/>
      <c r="I5105" s="54">
        <f>+Tabla1[[#This Row],[MC]]*Tabla1[[#This Row],[Pedido]]*Tabla1[[#This Row],[PVC ]]</f>
        <v>0</v>
      </c>
      <c r="J5105" s="26">
        <v>0.105</v>
      </c>
      <c r="K5105" s="63"/>
      <c r="L5105" s="28" t="s">
        <v>17</v>
      </c>
      <c r="M5105" s="53">
        <v>377807.24599999998</v>
      </c>
      <c r="N5105" s="64" t="str">
        <f>+IF(Tabla1[[#This Row],[F PMPI]]="SÍ","No","Sí")</f>
        <v>Sí</v>
      </c>
      <c r="O5105" s="65">
        <f>+Tabla1[[#This Row],[PVL]]*1.055</f>
        <v>398586.64452999993</v>
      </c>
      <c r="P5105" s="65">
        <f>+Tabla1[[#This Row],[PVL]]*1.43</f>
        <v>540264.36177999992</v>
      </c>
      <c r="Q5105" s="66" t="str">
        <f>+HYPERLINK(Tabla1[[#This Row],[PAG]])</f>
        <v>https://todomusica.com.ar/productos-sin-categorias-de-netsuite/9696-uac-2.html</v>
      </c>
      <c r="R5105" s="67"/>
      <c r="S5105" s="68"/>
      <c r="T5105" s="69"/>
      <c r="U5105" s="69"/>
      <c r="V5105" s="69"/>
      <c r="W5105" s="69"/>
      <c r="X5105" s="69"/>
      <c r="Y5105" s="35"/>
      <c r="Z5105" s="35" t="s">
        <v>28495</v>
      </c>
      <c r="AA5105" s="36">
        <v>1</v>
      </c>
      <c r="AB5105" s="35" t="s">
        <v>27</v>
      </c>
      <c r="AC5105" s="35" t="str">
        <f>+IF(Tabla1[[#This Row],[STK]]="no","Sin STK", "STK disponible")</f>
        <v>Sin STK</v>
      </c>
      <c r="AD5105" s="35">
        <f>+I5105*J5105</f>
        <v>0</v>
      </c>
      <c r="AE5105" s="35">
        <f>+I5105*K5105</f>
        <v>0</v>
      </c>
      <c r="AF5105" s="36">
        <f>IF(Tabla1[[#This Row],[ref pack]]=1,Tabla1[[#This Row],[Pedido]],LCM(Tabla1[[#This Row],[MC VIEJO]],Tabla1[[#This Row],[Pedido]]))</f>
        <v>1</v>
      </c>
      <c r="AG5105" s="36">
        <f>+VLOOKUP(Tabla1[[#This Row],[Artículo]],'.'!$B$2:$D$11481,3,)</f>
        <v>1</v>
      </c>
      <c r="AH5105" s="37" t="str">
        <f>+IFERROR(SEARCH("pack",Tabla1[[#This Row],[PACK]]),"")</f>
        <v/>
      </c>
    </row>
    <row r="5106" spans="1:34" ht="24" customHeight="1" x14ac:dyDescent="0.2">
      <c r="A5106" s="50" t="s">
        <v>9657</v>
      </c>
      <c r="B5106" s="60" t="s">
        <v>9798</v>
      </c>
      <c r="C5106" s="61" t="s">
        <v>9799</v>
      </c>
      <c r="D5106" s="52" t="s">
        <v>9841</v>
      </c>
      <c r="E5106" s="53">
        <v>89694.81</v>
      </c>
      <c r="F5106" s="23" t="str">
        <f>+IFERROR(VLOOKUP(Tabla1[[#This Row],[Artículo]],'..'!$B$2:$D$569000,3,),"")</f>
        <v/>
      </c>
      <c r="G5106" s="24" t="str">
        <f>IF(H5106=AF5106,"", "Error MC")</f>
        <v>Error MC</v>
      </c>
      <c r="H5106" s="62"/>
      <c r="I5106" s="54">
        <f>+Tabla1[[#This Row],[MC]]*Tabla1[[#This Row],[Pedido]]*Tabla1[[#This Row],[PVC ]]</f>
        <v>0</v>
      </c>
      <c r="J5106" s="26">
        <v>0.105</v>
      </c>
      <c r="K5106" s="63"/>
      <c r="L5106" s="28" t="s">
        <v>17</v>
      </c>
      <c r="M5106" s="53">
        <v>143713.50399999999</v>
      </c>
      <c r="N5106" s="64" t="str">
        <f>+IF(Tabla1[[#This Row],[F PMPI]]="SÍ","No","Sí")</f>
        <v>Sí</v>
      </c>
      <c r="O5106" s="65">
        <f>+Tabla1[[#This Row],[PVL]]*1.055</f>
        <v>151617.74671999997</v>
      </c>
      <c r="P5106" s="65">
        <f>+Tabla1[[#This Row],[PVL]]*1.43</f>
        <v>205510.31071999998</v>
      </c>
      <c r="Q5106" s="66" t="str">
        <f>+HYPERLINK(Tabla1[[#This Row],[PAG]])</f>
        <v>https://todomusica.com.ar/productos-sin-categorias-de-netsuite/6958-u22.html</v>
      </c>
      <c r="R5106" s="67"/>
      <c r="S5106" s="68"/>
      <c r="T5106" s="69"/>
      <c r="U5106" s="69"/>
      <c r="V5106" s="69"/>
      <c r="W5106" s="69"/>
      <c r="X5106" s="69"/>
      <c r="Y5106" s="35"/>
      <c r="Z5106" s="35" t="s">
        <v>28496</v>
      </c>
      <c r="AA5106" s="36">
        <v>1</v>
      </c>
      <c r="AB5106" s="35" t="s">
        <v>27</v>
      </c>
      <c r="AC5106" s="35" t="str">
        <f>+IF(Tabla1[[#This Row],[STK]]="no","Sin STK", "STK disponible")</f>
        <v>STK disponible</v>
      </c>
      <c r="AD5106" s="35">
        <f>+I5106*J5106</f>
        <v>0</v>
      </c>
      <c r="AE5106" s="35">
        <f>+I5106*K5106</f>
        <v>0</v>
      </c>
      <c r="AF5106" s="36">
        <f>IF(Tabla1[[#This Row],[ref pack]]=1,Tabla1[[#This Row],[Pedido]],LCM(Tabla1[[#This Row],[MC VIEJO]],Tabla1[[#This Row],[Pedido]]))</f>
        <v>1</v>
      </c>
      <c r="AG5106" s="36">
        <f>+VLOOKUP(Tabla1[[#This Row],[Artículo]],'.'!$B$2:$D$11481,3,)</f>
        <v>1</v>
      </c>
      <c r="AH5106" s="37" t="str">
        <f>+IFERROR(SEARCH("pack",Tabla1[[#This Row],[PACK]]),"")</f>
        <v/>
      </c>
    </row>
    <row r="5107" spans="1:34" ht="24" customHeight="1" x14ac:dyDescent="0.2">
      <c r="A5107" s="50" t="s">
        <v>9657</v>
      </c>
      <c r="B5107" s="60" t="s">
        <v>9800</v>
      </c>
      <c r="C5107" s="61" t="s">
        <v>9801</v>
      </c>
      <c r="D5107" s="52" t="s">
        <v>9841</v>
      </c>
      <c r="E5107" s="53">
        <v>112118.49</v>
      </c>
      <c r="F5107" s="23" t="str">
        <f>+IFERROR(VLOOKUP(Tabla1[[#This Row],[Artículo]],'..'!$B$2:$D$569000,3,),"")</f>
        <v/>
      </c>
      <c r="G5107" s="24" t="str">
        <f>IF(H5107=AF5107,"", "Error MC")</f>
        <v>Error MC</v>
      </c>
      <c r="H5107" s="62"/>
      <c r="I5107" s="54">
        <f>+Tabla1[[#This Row],[MC]]*Tabla1[[#This Row],[Pedido]]*Tabla1[[#This Row],[PVC ]]</f>
        <v>0</v>
      </c>
      <c r="J5107" s="26">
        <v>0.105</v>
      </c>
      <c r="K5107" s="63"/>
      <c r="L5107" s="28" t="s">
        <v>17</v>
      </c>
      <c r="M5107" s="53">
        <v>179641.85</v>
      </c>
      <c r="N5107" s="64" t="str">
        <f>+IF(Tabla1[[#This Row],[F PMPI]]="SÍ","No","Sí")</f>
        <v>Sí</v>
      </c>
      <c r="O5107" s="65">
        <f>+Tabla1[[#This Row],[PVL]]*1.055</f>
        <v>189522.15174999999</v>
      </c>
      <c r="P5107" s="65">
        <f>+Tabla1[[#This Row],[PVL]]*1.43</f>
        <v>256887.8455</v>
      </c>
      <c r="Q5107" s="66" t="str">
        <f>+HYPERLINK(Tabla1[[#This Row],[PAG]])</f>
        <v>https://todomusica.com.ar/placas/8148-handy-audio-interface.html</v>
      </c>
      <c r="R5107" s="67"/>
      <c r="S5107" s="68"/>
      <c r="T5107" s="69"/>
      <c r="U5107" s="69"/>
      <c r="V5107" s="69"/>
      <c r="W5107" s="69"/>
      <c r="X5107" s="69"/>
      <c r="Y5107" s="35"/>
      <c r="Z5107" s="35" t="s">
        <v>28497</v>
      </c>
      <c r="AA5107" s="36">
        <v>1</v>
      </c>
      <c r="AB5107" s="35" t="s">
        <v>27</v>
      </c>
      <c r="AC5107" s="35" t="str">
        <f>+IF(Tabla1[[#This Row],[STK]]="no","Sin STK", "STK disponible")</f>
        <v>STK disponible</v>
      </c>
      <c r="AD5107" s="35">
        <f>+I5107*J5107</f>
        <v>0</v>
      </c>
      <c r="AE5107" s="35">
        <f>+I5107*K5107</f>
        <v>0</v>
      </c>
      <c r="AF5107" s="36">
        <f>IF(Tabla1[[#This Row],[ref pack]]=1,Tabla1[[#This Row],[Pedido]],LCM(Tabla1[[#This Row],[MC VIEJO]],Tabla1[[#This Row],[Pedido]]))</f>
        <v>1</v>
      </c>
      <c r="AG5107" s="36">
        <f>+VLOOKUP(Tabla1[[#This Row],[Artículo]],'.'!$B$2:$D$11481,3,)</f>
        <v>1</v>
      </c>
      <c r="AH5107" s="37" t="str">
        <f>+IFERROR(SEARCH("pack",Tabla1[[#This Row],[PACK]]),"")</f>
        <v/>
      </c>
    </row>
    <row r="5108" spans="1:34" ht="24" customHeight="1" x14ac:dyDescent="0.2">
      <c r="A5108" s="50" t="s">
        <v>9657</v>
      </c>
      <c r="B5108" s="60" t="s">
        <v>9802</v>
      </c>
      <c r="C5108" s="61" t="s">
        <v>9803</v>
      </c>
      <c r="D5108" s="52" t="s">
        <v>9842</v>
      </c>
      <c r="E5108" s="53">
        <v>132503.69</v>
      </c>
      <c r="F5108" s="23" t="str">
        <f>+IFERROR(VLOOKUP(Tabla1[[#This Row],[Artículo]],'..'!$B$2:$D$569000,3,),"")</f>
        <v/>
      </c>
      <c r="G5108" s="24" t="str">
        <f>IF(H5108=AF5108,"", "Error MC")</f>
        <v>Error MC</v>
      </c>
      <c r="H5108" s="62"/>
      <c r="I5108" s="54">
        <f>+Tabla1[[#This Row],[MC]]*Tabla1[[#This Row],[Pedido]]*Tabla1[[#This Row],[PVC ]]</f>
        <v>0</v>
      </c>
      <c r="J5108" s="26">
        <v>0.105</v>
      </c>
      <c r="K5108" s="63"/>
      <c r="L5108" s="28" t="s">
        <v>17</v>
      </c>
      <c r="M5108" s="53">
        <v>212304.03700000001</v>
      </c>
      <c r="N5108" s="64" t="str">
        <f>+IF(Tabla1[[#This Row],[F PMPI]]="SÍ","No","Sí")</f>
        <v>Sí</v>
      </c>
      <c r="O5108" s="65">
        <f>+Tabla1[[#This Row],[PVL]]*1.055</f>
        <v>223980.759035</v>
      </c>
      <c r="P5108" s="65">
        <f>+Tabla1[[#This Row],[PVL]]*1.43</f>
        <v>303594.77291</v>
      </c>
      <c r="Q5108" s="66" t="str">
        <f>+HYPERLINK(Tabla1[[#This Row],[PAG]])</f>
        <v>https://todomusica.com.ar/placas/8287-u44.html</v>
      </c>
      <c r="R5108" s="67"/>
      <c r="S5108" s="68"/>
      <c r="T5108" s="69"/>
      <c r="U5108" s="69"/>
      <c r="V5108" s="69"/>
      <c r="W5108" s="69"/>
      <c r="X5108" s="69"/>
      <c r="Y5108" s="35"/>
      <c r="Z5108" s="35" t="s">
        <v>28498</v>
      </c>
      <c r="AA5108" s="36">
        <v>1</v>
      </c>
      <c r="AB5108" s="35" t="s">
        <v>27</v>
      </c>
      <c r="AC5108" s="35" t="str">
        <f>+IF(Tabla1[[#This Row],[STK]]="no","Sin STK", "STK disponible")</f>
        <v>STK disponible</v>
      </c>
      <c r="AD5108" s="35">
        <f>+I5108*J5108</f>
        <v>0</v>
      </c>
      <c r="AE5108" s="35">
        <f>+I5108*K5108</f>
        <v>0</v>
      </c>
      <c r="AF5108" s="36">
        <f>IF(Tabla1[[#This Row],[ref pack]]=1,Tabla1[[#This Row],[Pedido]],LCM(Tabla1[[#This Row],[MC VIEJO]],Tabla1[[#This Row],[Pedido]]))</f>
        <v>1</v>
      </c>
      <c r="AG5108" s="36">
        <f>+VLOOKUP(Tabla1[[#This Row],[Artículo]],'.'!$B$2:$D$11481,3,)</f>
        <v>1</v>
      </c>
      <c r="AH5108" s="37" t="str">
        <f>+IFERROR(SEARCH("pack",Tabla1[[#This Row],[PACK]]),"")</f>
        <v/>
      </c>
    </row>
    <row r="5109" spans="1:34" ht="24" customHeight="1" x14ac:dyDescent="0.2">
      <c r="A5109" s="50" t="s">
        <v>9657</v>
      </c>
      <c r="B5109" s="60" t="s">
        <v>9804</v>
      </c>
      <c r="C5109" s="61" t="s">
        <v>9805</v>
      </c>
      <c r="D5109" s="52" t="s">
        <v>27</v>
      </c>
      <c r="E5109" s="53">
        <v>5096.29</v>
      </c>
      <c r="F5109" s="23" t="str">
        <f>+IFERROR(VLOOKUP(Tabla1[[#This Row],[Artículo]],'..'!$B$2:$D$569000,3,),"")</f>
        <v/>
      </c>
      <c r="G5109" s="24" t="str">
        <f>IF(H5109=AF5109,"", "Error MC")</f>
        <v>Error MC</v>
      </c>
      <c r="H5109" s="62"/>
      <c r="I5109" s="54">
        <f>+Tabla1[[#This Row],[MC]]*Tabla1[[#This Row],[Pedido]]*Tabla1[[#This Row],[PVC ]]</f>
        <v>0</v>
      </c>
      <c r="J5109" s="26">
        <v>0.21</v>
      </c>
      <c r="K5109" s="63"/>
      <c r="L5109" s="28" t="s">
        <v>17</v>
      </c>
      <c r="M5109" s="53">
        <v>8941.44</v>
      </c>
      <c r="N5109" s="64" t="str">
        <f>+IF(Tabla1[[#This Row],[F PMPI]]="SÍ","No","Sí")</f>
        <v>Sí</v>
      </c>
      <c r="O5109" s="65">
        <f>+Tabla1[[#This Row],[PVL]]*1.055</f>
        <v>9433.2191999999995</v>
      </c>
      <c r="P5109" s="65">
        <f>+Tabla1[[#This Row],[PVL]]*1.43</f>
        <v>12786.2592</v>
      </c>
      <c r="Q5109" s="66" t="str">
        <f>+HYPERLINK(Tabla1[[#This Row],[PAG]])</f>
        <v/>
      </c>
      <c r="R5109" s="67"/>
      <c r="S5109" s="68"/>
      <c r="T5109" s="69"/>
      <c r="U5109" s="69"/>
      <c r="V5109" s="69"/>
      <c r="W5109" s="69"/>
      <c r="X5109" s="69"/>
      <c r="Y5109" s="35"/>
      <c r="Z5109" s="35" t="s">
        <v>65</v>
      </c>
      <c r="AA5109" s="36">
        <v>1</v>
      </c>
      <c r="AB5109" s="35" t="s">
        <v>27</v>
      </c>
      <c r="AC5109" s="35" t="str">
        <f>+IF(Tabla1[[#This Row],[STK]]="no","Sin STK", "STK disponible")</f>
        <v>Sin STK</v>
      </c>
      <c r="AD5109" s="35">
        <f>+I5109*J5109</f>
        <v>0</v>
      </c>
      <c r="AE5109" s="35">
        <f>+I5109*K5109</f>
        <v>0</v>
      </c>
      <c r="AF5109" s="36">
        <f>IF(Tabla1[[#This Row],[ref pack]]=1,Tabla1[[#This Row],[Pedido]],LCM(Tabla1[[#This Row],[MC VIEJO]],Tabla1[[#This Row],[Pedido]]))</f>
        <v>1</v>
      </c>
      <c r="AG5109" s="36">
        <f>+VLOOKUP(Tabla1[[#This Row],[Artículo]],'.'!$B$2:$D$11481,3,)</f>
        <v>1</v>
      </c>
      <c r="AH5109" s="37" t="str">
        <f>+IFERROR(SEARCH("pack",Tabla1[[#This Row],[PACK]]),"")</f>
        <v/>
      </c>
    </row>
    <row r="5110" spans="1:34" ht="24" customHeight="1" x14ac:dyDescent="0.2">
      <c r="A5110" s="50" t="s">
        <v>9657</v>
      </c>
      <c r="B5110" s="60" t="s">
        <v>9806</v>
      </c>
      <c r="C5110" s="61" t="s">
        <v>9807</v>
      </c>
      <c r="D5110" s="52" t="s">
        <v>27</v>
      </c>
      <c r="E5110" s="53">
        <v>5096.29</v>
      </c>
      <c r="F5110" s="23" t="str">
        <f>+IFERROR(VLOOKUP(Tabla1[[#This Row],[Artículo]],'..'!$B$2:$D$569000,3,),"")</f>
        <v/>
      </c>
      <c r="G5110" s="24" t="str">
        <f>IF(H5110=AF5110,"", "Error MC")</f>
        <v>Error MC</v>
      </c>
      <c r="H5110" s="62"/>
      <c r="I5110" s="54">
        <f>+Tabla1[[#This Row],[MC]]*Tabla1[[#This Row],[Pedido]]*Tabla1[[#This Row],[PVC ]]</f>
        <v>0</v>
      </c>
      <c r="J5110" s="26">
        <v>0.21</v>
      </c>
      <c r="K5110" s="63"/>
      <c r="L5110" s="28" t="s">
        <v>17</v>
      </c>
      <c r="M5110" s="53">
        <v>8941.44</v>
      </c>
      <c r="N5110" s="64" t="str">
        <f>+IF(Tabla1[[#This Row],[F PMPI]]="SÍ","No","Sí")</f>
        <v>Sí</v>
      </c>
      <c r="O5110" s="65">
        <f>+Tabla1[[#This Row],[PVL]]*1.055</f>
        <v>9433.2191999999995</v>
      </c>
      <c r="P5110" s="65">
        <f>+Tabla1[[#This Row],[PVL]]*1.43</f>
        <v>12786.2592</v>
      </c>
      <c r="Q5110" s="66" t="str">
        <f>+HYPERLINK(Tabla1[[#This Row],[PAG]])</f>
        <v>https://todomusica.com.ar/varios/9775-wsl-1.html</v>
      </c>
      <c r="R5110" s="67"/>
      <c r="S5110" s="68"/>
      <c r="T5110" s="69"/>
      <c r="U5110" s="69"/>
      <c r="V5110" s="69"/>
      <c r="W5110" s="69"/>
      <c r="X5110" s="69"/>
      <c r="Y5110" s="35"/>
      <c r="Z5110" s="35" t="s">
        <v>28499</v>
      </c>
      <c r="AA5110" s="36">
        <v>1</v>
      </c>
      <c r="AB5110" s="35" t="s">
        <v>27</v>
      </c>
      <c r="AC5110" s="35" t="str">
        <f>+IF(Tabla1[[#This Row],[STK]]="no","Sin STK", "STK disponible")</f>
        <v>Sin STK</v>
      </c>
      <c r="AD5110" s="35">
        <f>+I5110*J5110</f>
        <v>0</v>
      </c>
      <c r="AE5110" s="35">
        <f>+I5110*K5110</f>
        <v>0</v>
      </c>
      <c r="AF5110" s="36">
        <f>IF(Tabla1[[#This Row],[ref pack]]=1,Tabla1[[#This Row],[Pedido]],LCM(Tabla1[[#This Row],[MC VIEJO]],Tabla1[[#This Row],[Pedido]]))</f>
        <v>1</v>
      </c>
      <c r="AG5110" s="36">
        <f>+VLOOKUP(Tabla1[[#This Row],[Artículo]],'.'!$B$2:$D$11481,3,)</f>
        <v>1</v>
      </c>
      <c r="AH5110" s="37" t="str">
        <f>+IFERROR(SEARCH("pack",Tabla1[[#This Row],[PACK]]),"")</f>
        <v/>
      </c>
    </row>
    <row r="5111" spans="1:34" ht="24" customHeight="1" x14ac:dyDescent="0.2">
      <c r="A5111" s="50" t="s">
        <v>9657</v>
      </c>
      <c r="B5111" s="60" t="s">
        <v>9808</v>
      </c>
      <c r="C5111" s="61" t="s">
        <v>9809</v>
      </c>
      <c r="D5111" s="52" t="s">
        <v>9842</v>
      </c>
      <c r="E5111" s="53">
        <v>6115.59</v>
      </c>
      <c r="F5111" s="23" t="str">
        <f>+IFERROR(VLOOKUP(Tabla1[[#This Row],[Artículo]],'..'!$B$2:$D$569000,3,),"")</f>
        <v/>
      </c>
      <c r="G5111" s="24" t="str">
        <f>IF(H5111=AF5111,"", "Error MC")</f>
        <v>Error MC</v>
      </c>
      <c r="H5111" s="62"/>
      <c r="I5111" s="54">
        <f>+Tabla1[[#This Row],[MC]]*Tabla1[[#This Row],[Pedido]]*Tabla1[[#This Row],[PVC ]]</f>
        <v>0</v>
      </c>
      <c r="J5111" s="26">
        <v>0.21</v>
      </c>
      <c r="K5111" s="63"/>
      <c r="L5111" s="28" t="s">
        <v>17</v>
      </c>
      <c r="M5111" s="53">
        <v>10729.808000000001</v>
      </c>
      <c r="N5111" s="64" t="str">
        <f>+IF(Tabla1[[#This Row],[F PMPI]]="SÍ","No","Sí")</f>
        <v>Sí</v>
      </c>
      <c r="O5111" s="65">
        <f>+Tabla1[[#This Row],[PVL]]*1.055</f>
        <v>11319.94744</v>
      </c>
      <c r="P5111" s="65">
        <f>+Tabla1[[#This Row],[PVL]]*1.43</f>
        <v>15343.62544</v>
      </c>
      <c r="Q5111" s="66" t="str">
        <f>+HYPERLINK(Tabla1[[#This Row],[PAG]])</f>
        <v>https://todomusica.com.ar/varios/9500-wss-6.html</v>
      </c>
      <c r="R5111" s="67"/>
      <c r="S5111" s="68"/>
      <c r="T5111" s="69"/>
      <c r="U5111" s="69"/>
      <c r="V5111" s="69"/>
      <c r="W5111" s="69"/>
      <c r="X5111" s="69"/>
      <c r="Y5111" s="35"/>
      <c r="Z5111" s="35" t="s">
        <v>28500</v>
      </c>
      <c r="AA5111" s="36">
        <v>1</v>
      </c>
      <c r="AB5111" s="35" t="s">
        <v>27</v>
      </c>
      <c r="AC5111" s="35" t="str">
        <f>+IF(Tabla1[[#This Row],[STK]]="no","Sin STK", "STK disponible")</f>
        <v>STK disponible</v>
      </c>
      <c r="AD5111" s="35">
        <f>+I5111*J5111</f>
        <v>0</v>
      </c>
      <c r="AE5111" s="35">
        <f>+I5111*K5111</f>
        <v>0</v>
      </c>
      <c r="AF5111" s="36">
        <f>IF(Tabla1[[#This Row],[ref pack]]=1,Tabla1[[#This Row],[Pedido]],LCM(Tabla1[[#This Row],[MC VIEJO]],Tabla1[[#This Row],[Pedido]]))</f>
        <v>1</v>
      </c>
      <c r="AG5111" s="36">
        <f>+VLOOKUP(Tabla1[[#This Row],[Artículo]],'.'!$B$2:$D$11481,3,)</f>
        <v>1</v>
      </c>
      <c r="AH5111" s="37" t="str">
        <f>+IFERROR(SEARCH("pack",Tabla1[[#This Row],[PACK]]),"")</f>
        <v/>
      </c>
    </row>
    <row r="5112" spans="1:34" ht="24" customHeight="1" x14ac:dyDescent="0.2">
      <c r="A5112" s="50" t="s">
        <v>9657</v>
      </c>
      <c r="B5112" s="60" t="s">
        <v>9810</v>
      </c>
      <c r="C5112" s="61" t="s">
        <v>9811</v>
      </c>
      <c r="D5112" s="52" t="s">
        <v>27</v>
      </c>
      <c r="E5112" s="53">
        <v>16106.87</v>
      </c>
      <c r="F5112" s="23" t="str">
        <f>+IFERROR(VLOOKUP(Tabla1[[#This Row],[Artículo]],'..'!$B$2:$D$569000,3,),"")</f>
        <v/>
      </c>
      <c r="G5112" s="24" t="str">
        <f>IF(H5112=AF5112,"", "Error MC")</f>
        <v>Error MC</v>
      </c>
      <c r="H5112" s="62"/>
      <c r="I5112" s="54">
        <f>+Tabla1[[#This Row],[MC]]*Tabla1[[#This Row],[Pedido]]*Tabla1[[#This Row],[PVC ]]</f>
        <v>0</v>
      </c>
      <c r="J5112" s="26">
        <v>0.21</v>
      </c>
      <c r="K5112" s="63"/>
      <c r="L5112" s="28" t="s">
        <v>17</v>
      </c>
      <c r="M5112" s="53">
        <v>28259.502</v>
      </c>
      <c r="N5112" s="64" t="str">
        <f>+IF(Tabla1[[#This Row],[F PMPI]]="SÍ","No","Sí")</f>
        <v>Sí</v>
      </c>
      <c r="O5112" s="65">
        <f>+Tabla1[[#This Row],[PVL]]*1.055</f>
        <v>29813.77461</v>
      </c>
      <c r="P5112" s="65">
        <f>+Tabla1[[#This Row],[PVL]]*1.43</f>
        <v>40411.08786</v>
      </c>
      <c r="Q5112" s="66" t="str">
        <f>+HYPERLINK(Tabla1[[#This Row],[PAG]])</f>
        <v>https://todomusica.com.ar/productos-sin-categorias-de-netsuite/9707-wsu-1.html</v>
      </c>
      <c r="R5112" s="67"/>
      <c r="S5112" s="68"/>
      <c r="T5112" s="69"/>
      <c r="U5112" s="69"/>
      <c r="V5112" s="69"/>
      <c r="W5112" s="69"/>
      <c r="X5112" s="69"/>
      <c r="Y5112" s="35"/>
      <c r="Z5112" s="35" t="s">
        <v>28501</v>
      </c>
      <c r="AA5112" s="36">
        <v>1</v>
      </c>
      <c r="AB5112" s="35" t="s">
        <v>27</v>
      </c>
      <c r="AC5112" s="35" t="str">
        <f>+IF(Tabla1[[#This Row],[STK]]="no","Sin STK", "STK disponible")</f>
        <v>Sin STK</v>
      </c>
      <c r="AD5112" s="35">
        <f>+I5112*J5112</f>
        <v>0</v>
      </c>
      <c r="AE5112" s="35">
        <f>+I5112*K5112</f>
        <v>0</v>
      </c>
      <c r="AF5112" s="36">
        <f>IF(Tabla1[[#This Row],[ref pack]]=1,Tabla1[[#This Row],[Pedido]],LCM(Tabla1[[#This Row],[MC VIEJO]],Tabla1[[#This Row],[Pedido]]))</f>
        <v>1</v>
      </c>
      <c r="AG5112" s="36">
        <f>+VLOOKUP(Tabla1[[#This Row],[Artículo]],'.'!$B$2:$D$11481,3,)</f>
        <v>1</v>
      </c>
      <c r="AH5112" s="37" t="str">
        <f>+IFERROR(SEARCH("pack",Tabla1[[#This Row],[PACK]]),"")</f>
        <v/>
      </c>
    </row>
    <row r="5113" spans="1:34" ht="24" customHeight="1" x14ac:dyDescent="0.2">
      <c r="A5113" s="50" t="s">
        <v>9657</v>
      </c>
      <c r="B5113" s="60" t="s">
        <v>9812</v>
      </c>
      <c r="C5113" s="61" t="s">
        <v>9813</v>
      </c>
      <c r="D5113" s="52" t="s">
        <v>9842</v>
      </c>
      <c r="E5113" s="53">
        <v>152888.88</v>
      </c>
      <c r="F5113" s="23" t="str">
        <f>+IFERROR(VLOOKUP(Tabla1[[#This Row],[Artículo]],'..'!$B$2:$D$569000,3,),"")</f>
        <v/>
      </c>
      <c r="G5113" s="24" t="str">
        <f>IF(H5113=AF5113,"", "Error MC")</f>
        <v>Error MC</v>
      </c>
      <c r="H5113" s="62"/>
      <c r="I5113" s="54">
        <f>+Tabla1[[#This Row],[MC]]*Tabla1[[#This Row],[Pedido]]*Tabla1[[#This Row],[PVC ]]</f>
        <v>0</v>
      </c>
      <c r="J5113" s="26">
        <v>0.21</v>
      </c>
      <c r="K5113" s="63"/>
      <c r="L5113" s="28" t="s">
        <v>17</v>
      </c>
      <c r="M5113" s="53">
        <v>268243.54499999998</v>
      </c>
      <c r="N5113" s="64" t="str">
        <f>+IF(Tabla1[[#This Row],[F PMPI]]="SÍ","No","Sí")</f>
        <v>Sí</v>
      </c>
      <c r="O5113" s="65">
        <f>+Tabla1[[#This Row],[PVL]]*1.055</f>
        <v>282996.93997499999</v>
      </c>
      <c r="P5113" s="65">
        <f>+Tabla1[[#This Row],[PVL]]*1.43</f>
        <v>383588.26934999996</v>
      </c>
      <c r="Q5113" s="66" t="str">
        <f>+HYPERLINK(Tabla1[[#This Row],[PAG]])</f>
        <v/>
      </c>
      <c r="R5113" s="67"/>
      <c r="S5113" s="68"/>
      <c r="T5113" s="69"/>
      <c r="U5113" s="69"/>
      <c r="V5113" s="69"/>
      <c r="W5113" s="69"/>
      <c r="X5113" s="69"/>
      <c r="Y5113" s="35"/>
      <c r="Z5113" s="35" t="s">
        <v>65</v>
      </c>
      <c r="AA5113" s="36">
        <v>1</v>
      </c>
      <c r="AB5113" s="35" t="s">
        <v>27</v>
      </c>
      <c r="AC5113" s="35" t="str">
        <f>+IF(Tabla1[[#This Row],[STK]]="no","Sin STK", "STK disponible")</f>
        <v>STK disponible</v>
      </c>
      <c r="AD5113" s="35">
        <f>+I5113*J5113</f>
        <v>0</v>
      </c>
      <c r="AE5113" s="35">
        <f>+I5113*K5113</f>
        <v>0</v>
      </c>
      <c r="AF5113" s="36">
        <f>IF(Tabla1[[#This Row],[ref pack]]=1,Tabla1[[#This Row],[Pedido]],LCM(Tabla1[[#This Row],[MC VIEJO]],Tabla1[[#This Row],[Pedido]]))</f>
        <v>1</v>
      </c>
      <c r="AG5113" s="36">
        <f>+VLOOKUP(Tabla1[[#This Row],[Artículo]],'.'!$B$2:$D$11481,3,)</f>
        <v>1</v>
      </c>
      <c r="AH5113" s="37" t="str">
        <f>+IFERROR(SEARCH("pack",Tabla1[[#This Row],[PACK]]),"")</f>
        <v/>
      </c>
    </row>
    <row r="5114" spans="1:34" ht="24" customHeight="1" x14ac:dyDescent="0.2">
      <c r="A5114" s="50" t="s">
        <v>9657</v>
      </c>
      <c r="B5114" s="60" t="s">
        <v>9814</v>
      </c>
      <c r="C5114" s="61" t="s">
        <v>9815</v>
      </c>
      <c r="D5114" s="52" t="s">
        <v>27</v>
      </c>
      <c r="E5114" s="53">
        <v>50962.96</v>
      </c>
      <c r="F5114" s="23" t="str">
        <f>+IFERROR(VLOOKUP(Tabla1[[#This Row],[Artículo]],'..'!$B$2:$D$569000,3,),"")</f>
        <v/>
      </c>
      <c r="G5114" s="24" t="str">
        <f>IF(H5114=AF5114,"", "Error MC")</f>
        <v>Error MC</v>
      </c>
      <c r="H5114" s="62"/>
      <c r="I5114" s="54">
        <f>+Tabla1[[#This Row],[MC]]*Tabla1[[#This Row],[Pedido]]*Tabla1[[#This Row],[PVC ]]</f>
        <v>0</v>
      </c>
      <c r="J5114" s="26">
        <v>0.21</v>
      </c>
      <c r="K5114" s="63"/>
      <c r="L5114" s="28" t="s">
        <v>17</v>
      </c>
      <c r="M5114" s="53">
        <v>89414.510999999999</v>
      </c>
      <c r="N5114" s="64" t="str">
        <f>+IF(Tabla1[[#This Row],[F PMPI]]="SÍ","No","Sí")</f>
        <v>Sí</v>
      </c>
      <c r="O5114" s="65">
        <f>+Tabla1[[#This Row],[PVL]]*1.055</f>
        <v>94332.309104999993</v>
      </c>
      <c r="P5114" s="65">
        <f>+Tabla1[[#This Row],[PVL]]*1.43</f>
        <v>127862.75072999999</v>
      </c>
      <c r="Q5114" s="66" t="str">
        <f>+HYPERLINK(Tabla1[[#This Row],[PAG]])</f>
        <v/>
      </c>
      <c r="R5114" s="67"/>
      <c r="S5114" s="68"/>
      <c r="T5114" s="69"/>
      <c r="U5114" s="69"/>
      <c r="V5114" s="69"/>
      <c r="W5114" s="69"/>
      <c r="X5114" s="69"/>
      <c r="Y5114" s="35"/>
      <c r="Z5114" s="35" t="s">
        <v>65</v>
      </c>
      <c r="AA5114" s="36">
        <v>1</v>
      </c>
      <c r="AB5114" s="35" t="s">
        <v>27</v>
      </c>
      <c r="AC5114" s="35" t="str">
        <f>+IF(Tabla1[[#This Row],[STK]]="no","Sin STK", "STK disponible")</f>
        <v>Sin STK</v>
      </c>
      <c r="AD5114" s="35">
        <f>+I5114*J5114</f>
        <v>0</v>
      </c>
      <c r="AE5114" s="35">
        <f>+I5114*K5114</f>
        <v>0</v>
      </c>
      <c r="AF5114" s="36">
        <f>IF(Tabla1[[#This Row],[ref pack]]=1,Tabla1[[#This Row],[Pedido]],LCM(Tabla1[[#This Row],[MC VIEJO]],Tabla1[[#This Row],[Pedido]]))</f>
        <v>1</v>
      </c>
      <c r="AG5114" s="36">
        <f>+VLOOKUP(Tabla1[[#This Row],[Artículo]],'.'!$B$2:$D$11481,3,)</f>
        <v>1</v>
      </c>
      <c r="AH5114" s="37" t="str">
        <f>+IFERROR(SEARCH("pack",Tabla1[[#This Row],[PACK]]),"")</f>
        <v/>
      </c>
    </row>
    <row r="5115" spans="1:34" ht="24" customHeight="1" x14ac:dyDescent="0.2">
      <c r="A5115" s="50" t="s">
        <v>9657</v>
      </c>
      <c r="B5115" s="60" t="s">
        <v>9816</v>
      </c>
      <c r="C5115" s="61" t="s">
        <v>9817</v>
      </c>
      <c r="D5115" s="52" t="s">
        <v>9841</v>
      </c>
      <c r="E5115" s="53">
        <v>103200</v>
      </c>
      <c r="F5115" s="23" t="str">
        <f>+IFERROR(VLOOKUP(Tabla1[[#This Row],[Artículo]],'..'!$B$2:$D$569000,3,),"")</f>
        <v/>
      </c>
      <c r="G5115" s="24" t="str">
        <f>IF(H5115=AF5115,"", "Error MC")</f>
        <v>Error MC</v>
      </c>
      <c r="H5115" s="62"/>
      <c r="I5115" s="54">
        <f>+Tabla1[[#This Row],[MC]]*Tabla1[[#This Row],[Pedido]]*Tabla1[[#This Row],[PVC ]]</f>
        <v>0</v>
      </c>
      <c r="J5115" s="26">
        <v>0.21</v>
      </c>
      <c r="K5115" s="63"/>
      <c r="L5115" s="28" t="s">
        <v>17</v>
      </c>
      <c r="M5115" s="53">
        <v>181064.4</v>
      </c>
      <c r="N5115" s="64" t="str">
        <f>+IF(Tabla1[[#This Row],[F PMPI]]="SÍ","No","Sí")</f>
        <v>Sí</v>
      </c>
      <c r="O5115" s="65">
        <f>+Tabla1[[#This Row],[PVL]]*1.055</f>
        <v>191022.94199999998</v>
      </c>
      <c r="P5115" s="65">
        <f>+Tabla1[[#This Row],[PVL]]*1.43</f>
        <v>258922.09199999998</v>
      </c>
      <c r="Q5115" s="66" t="str">
        <f>+HYPERLINK(Tabla1[[#This Row],[PAG]])</f>
        <v>https://todomusica.com.ar/productos-sin-categorias-de-netsuite/9773-zdm-1pmp.html</v>
      </c>
      <c r="R5115" s="67"/>
      <c r="S5115" s="68"/>
      <c r="T5115" s="69"/>
      <c r="U5115" s="69"/>
      <c r="V5115" s="69"/>
      <c r="W5115" s="69"/>
      <c r="X5115" s="69"/>
      <c r="Y5115" s="35"/>
      <c r="Z5115" s="35" t="s">
        <v>28502</v>
      </c>
      <c r="AA5115" s="36">
        <v>1</v>
      </c>
      <c r="AB5115" s="35" t="s">
        <v>27</v>
      </c>
      <c r="AC5115" s="35" t="str">
        <f>+IF(Tabla1[[#This Row],[STK]]="no","Sin STK", "STK disponible")</f>
        <v>STK disponible</v>
      </c>
      <c r="AD5115" s="35">
        <f>+I5115*J5115</f>
        <v>0</v>
      </c>
      <c r="AE5115" s="35">
        <f>+I5115*K5115</f>
        <v>0</v>
      </c>
      <c r="AF5115" s="36">
        <f>IF(Tabla1[[#This Row],[ref pack]]=1,Tabla1[[#This Row],[Pedido]],LCM(Tabla1[[#This Row],[MC VIEJO]],Tabla1[[#This Row],[Pedido]]))</f>
        <v>1</v>
      </c>
      <c r="AG5115" s="36">
        <f>+VLOOKUP(Tabla1[[#This Row],[Artículo]],'.'!$B$2:$D$11481,3,)</f>
        <v>1</v>
      </c>
      <c r="AH5115" s="37" t="str">
        <f>+IFERROR(SEARCH("pack",Tabla1[[#This Row],[PACK]]),"")</f>
        <v/>
      </c>
    </row>
    <row r="5116" spans="1:34" ht="24" customHeight="1" x14ac:dyDescent="0.2">
      <c r="A5116" s="50" t="s">
        <v>9657</v>
      </c>
      <c r="B5116" s="60" t="s">
        <v>9818</v>
      </c>
      <c r="C5116" s="61" t="s">
        <v>9819</v>
      </c>
      <c r="D5116" s="52" t="s">
        <v>27</v>
      </c>
      <c r="E5116" s="53">
        <v>59117.06</v>
      </c>
      <c r="F5116" s="23" t="str">
        <f>+IFERROR(VLOOKUP(Tabla1[[#This Row],[Artículo]],'..'!$B$2:$D$569000,3,),"")</f>
        <v/>
      </c>
      <c r="G5116" s="24" t="str">
        <f>IF(H5116=AF5116,"", "Error MC")</f>
        <v>Error MC</v>
      </c>
      <c r="H5116" s="62"/>
      <c r="I5116" s="54">
        <f>+Tabla1[[#This Row],[MC]]*Tabla1[[#This Row],[Pedido]]*Tabla1[[#This Row],[PVC ]]</f>
        <v>0</v>
      </c>
      <c r="J5116" s="26">
        <v>0.105</v>
      </c>
      <c r="K5116" s="63"/>
      <c r="L5116" s="28" t="s">
        <v>17</v>
      </c>
      <c r="M5116" s="53">
        <v>94720.312999999995</v>
      </c>
      <c r="N5116" s="64" t="str">
        <f>+IF(Tabla1[[#This Row],[F PMPI]]="SÍ","No","Sí")</f>
        <v>Sí</v>
      </c>
      <c r="O5116" s="65">
        <f>+Tabla1[[#This Row],[PVL]]*1.055</f>
        <v>99929.930214999986</v>
      </c>
      <c r="P5116" s="65">
        <f>+Tabla1[[#This Row],[PVL]]*1.43</f>
        <v>135450.04758999997</v>
      </c>
      <c r="Q5116" s="66" t="str">
        <f>+HYPERLINK(Tabla1[[#This Row],[PAG]])</f>
        <v/>
      </c>
      <c r="R5116" s="67"/>
      <c r="S5116" s="68"/>
      <c r="T5116" s="69"/>
      <c r="U5116" s="69"/>
      <c r="V5116" s="69"/>
      <c r="W5116" s="69"/>
      <c r="X5116" s="69"/>
      <c r="Y5116" s="35"/>
      <c r="Z5116" s="35" t="s">
        <v>65</v>
      </c>
      <c r="AA5116" s="36">
        <v>1</v>
      </c>
      <c r="AB5116" s="35" t="s">
        <v>27</v>
      </c>
      <c r="AC5116" s="35" t="str">
        <f>+IF(Tabla1[[#This Row],[STK]]="no","Sin STK", "STK disponible")</f>
        <v>Sin STK</v>
      </c>
      <c r="AD5116" s="35">
        <f>+I5116*J5116</f>
        <v>0</v>
      </c>
      <c r="AE5116" s="35">
        <f>+I5116*K5116</f>
        <v>0</v>
      </c>
      <c r="AF5116" s="36">
        <f>IF(Tabla1[[#This Row],[ref pack]]=1,Tabla1[[#This Row],[Pedido]],LCM(Tabla1[[#This Row],[MC VIEJO]],Tabla1[[#This Row],[Pedido]]))</f>
        <v>1</v>
      </c>
      <c r="AG5116" s="36">
        <f>+VLOOKUP(Tabla1[[#This Row],[Artículo]],'.'!$B$2:$D$11481,3,)</f>
        <v>1</v>
      </c>
      <c r="AH5116" s="37" t="str">
        <f>+IFERROR(SEARCH("pack",Tabla1[[#This Row],[PACK]]),"")</f>
        <v/>
      </c>
    </row>
    <row r="5117" spans="1:34" ht="24" customHeight="1" x14ac:dyDescent="0.2">
      <c r="A5117" s="50" t="s">
        <v>9657</v>
      </c>
      <c r="B5117" s="60" t="s">
        <v>9820</v>
      </c>
      <c r="C5117" s="61" t="s">
        <v>9821</v>
      </c>
      <c r="D5117" s="52" t="s">
        <v>9841</v>
      </c>
      <c r="E5117" s="53">
        <v>100906.69</v>
      </c>
      <c r="F5117" s="23" t="str">
        <f>+IFERROR(VLOOKUP(Tabla1[[#This Row],[Artículo]],'..'!$B$2:$D$569000,3,),"")</f>
        <v/>
      </c>
      <c r="G5117" s="24" t="str">
        <f>IF(H5117=AF5117,"", "Error MC")</f>
        <v>Error MC</v>
      </c>
      <c r="H5117" s="62"/>
      <c r="I5117" s="54">
        <f>+Tabla1[[#This Row],[MC]]*Tabla1[[#This Row],[Pedido]]*Tabla1[[#This Row],[PVC ]]</f>
        <v>0</v>
      </c>
      <c r="J5117" s="26">
        <v>0.21</v>
      </c>
      <c r="K5117" s="63"/>
      <c r="L5117" s="28" t="s">
        <v>17</v>
      </c>
      <c r="M5117" s="53">
        <v>177040.78700000001</v>
      </c>
      <c r="N5117" s="64" t="str">
        <f>+IF(Tabla1[[#This Row],[F PMPI]]="SÍ","No","Sí")</f>
        <v>Sí</v>
      </c>
      <c r="O5117" s="65">
        <f>+Tabla1[[#This Row],[PVL]]*1.055</f>
        <v>186778.03028500002</v>
      </c>
      <c r="P5117" s="65">
        <f>+Tabla1[[#This Row],[PVL]]*1.43</f>
        <v>253168.32541000002</v>
      </c>
      <c r="Q5117" s="66" t="str">
        <f>+HYPERLINK(Tabla1[[#This Row],[PAG]])</f>
        <v/>
      </c>
      <c r="R5117" s="67"/>
      <c r="S5117" s="68"/>
      <c r="T5117" s="69"/>
      <c r="U5117" s="69"/>
      <c r="V5117" s="69"/>
      <c r="W5117" s="69"/>
      <c r="X5117" s="69"/>
      <c r="Y5117" s="35"/>
      <c r="Z5117" s="35" t="s">
        <v>65</v>
      </c>
      <c r="AA5117" s="36">
        <v>1</v>
      </c>
      <c r="AB5117" s="35" t="s">
        <v>27</v>
      </c>
      <c r="AC5117" s="35" t="str">
        <f>+IF(Tabla1[[#This Row],[STK]]="no","Sin STK", "STK disponible")</f>
        <v>STK disponible</v>
      </c>
      <c r="AD5117" s="35">
        <f>+I5117*J5117</f>
        <v>0</v>
      </c>
      <c r="AE5117" s="35">
        <f>+I5117*K5117</f>
        <v>0</v>
      </c>
      <c r="AF5117" s="36">
        <f>IF(Tabla1[[#This Row],[ref pack]]=1,Tabla1[[#This Row],[Pedido]],LCM(Tabla1[[#This Row],[MC VIEJO]],Tabla1[[#This Row],[Pedido]]))</f>
        <v>1</v>
      </c>
      <c r="AG5117" s="36">
        <f>+VLOOKUP(Tabla1[[#This Row],[Artículo]],'.'!$B$2:$D$11481,3,)</f>
        <v>1</v>
      </c>
      <c r="AH5117" s="37" t="str">
        <f>+IFERROR(SEARCH("pack",Tabla1[[#This Row],[PACK]]),"")</f>
        <v/>
      </c>
    </row>
    <row r="5118" spans="1:34" ht="24" customHeight="1" x14ac:dyDescent="0.2">
      <c r="A5118" s="50" t="s">
        <v>9657</v>
      </c>
      <c r="B5118" s="60" t="s">
        <v>9822</v>
      </c>
      <c r="C5118" s="61" t="s">
        <v>9823</v>
      </c>
      <c r="D5118" s="52" t="s">
        <v>9842</v>
      </c>
      <c r="E5118" s="53">
        <v>134159.96</v>
      </c>
      <c r="F5118" s="23" t="str">
        <f>+IFERROR(VLOOKUP(Tabla1[[#This Row],[Artículo]],'..'!$B$2:$D$569000,3,),"")</f>
        <v/>
      </c>
      <c r="G5118" s="24" t="str">
        <f>IF(H5118=AF5118,"", "Error MC")</f>
        <v>Error MC</v>
      </c>
      <c r="H5118" s="62"/>
      <c r="I5118" s="54">
        <f>+Tabla1[[#This Row],[MC]]*Tabla1[[#This Row],[Pedido]]*Tabla1[[#This Row],[PVC ]]</f>
        <v>0</v>
      </c>
      <c r="J5118" s="26">
        <v>0.21</v>
      </c>
      <c r="K5118" s="63"/>
      <c r="L5118" s="28" t="s">
        <v>17</v>
      </c>
      <c r="M5118" s="53">
        <v>235383.647</v>
      </c>
      <c r="N5118" s="64" t="str">
        <f>+IF(Tabla1[[#This Row],[F PMPI]]="SÍ","No","Sí")</f>
        <v>Sí</v>
      </c>
      <c r="O5118" s="65">
        <f>+Tabla1[[#This Row],[PVL]]*1.055</f>
        <v>248329.74758499998</v>
      </c>
      <c r="P5118" s="65">
        <f>+Tabla1[[#This Row],[PVL]]*1.43</f>
        <v>336598.61520999996</v>
      </c>
      <c r="Q5118" s="66" t="str">
        <f>+HYPERLINK(Tabla1[[#This Row],[PAG]])</f>
        <v/>
      </c>
      <c r="R5118" s="67"/>
      <c r="S5118" s="68"/>
      <c r="T5118" s="69"/>
      <c r="U5118" s="69"/>
      <c r="V5118" s="69"/>
      <c r="W5118" s="69"/>
      <c r="X5118" s="69"/>
      <c r="Y5118" s="35"/>
      <c r="Z5118" s="35" t="s">
        <v>65</v>
      </c>
      <c r="AA5118" s="36">
        <v>1</v>
      </c>
      <c r="AB5118" s="35" t="s">
        <v>27</v>
      </c>
      <c r="AC5118" s="35" t="str">
        <f>+IF(Tabla1[[#This Row],[STK]]="no","Sin STK", "STK disponible")</f>
        <v>STK disponible</v>
      </c>
      <c r="AD5118" s="35">
        <f>+I5118*J5118</f>
        <v>0</v>
      </c>
      <c r="AE5118" s="35">
        <f>+I5118*K5118</f>
        <v>0</v>
      </c>
      <c r="AF5118" s="36">
        <f>IF(Tabla1[[#This Row],[ref pack]]=1,Tabla1[[#This Row],[Pedido]],LCM(Tabla1[[#This Row],[MC VIEJO]],Tabla1[[#This Row],[Pedido]]))</f>
        <v>1</v>
      </c>
      <c r="AG5118" s="36">
        <f>+VLOOKUP(Tabla1[[#This Row],[Artículo]],'.'!$B$2:$D$11481,3,)</f>
        <v>1</v>
      </c>
      <c r="AH5118" s="37" t="str">
        <f>+IFERROR(SEARCH("pack",Tabla1[[#This Row],[PACK]]),"")</f>
        <v/>
      </c>
    </row>
  </sheetData>
  <sheetProtection algorithmName="SHA-512" hashValue="hgSmVQNo49GEa2S5aYaLLd45XF6WwDm5Rd/ubczzF05uDooGzMl9U8kh+L/kTtMTCvBGg2G7bt6Mck3AaTxOEg==" saltValue="RVlSSKDNiKWjA63ikT3flg==" spinCount="100000" sheet="1" formatCells="0" formatColumns="0" formatRows="0" insertColumns="0" insertRows="0" insertHyperlinks="0" deleteColumns="0" deleteRows="0" sort="0" autoFilter="0" pivotTables="0"/>
  <phoneticPr fontId="11" type="noConversion"/>
  <conditionalFormatting sqref="A2:C5118 Q2:Q5118">
    <cfRule type="expression" dxfId="23" priority="29">
      <formula>$H2&lt;&gt;""</formula>
    </cfRule>
  </conditionalFormatting>
  <conditionalFormatting sqref="D2:D5118 D4:E4 D19:E19 D21:E21 D28:E28 D32:E33 D35:E35 D43:E48 D50:E50 D56:E57 D61:E62 D65:E66 D71:E71 D81:E81 D89:E91 D93:E94 D96:E105 D110:E111 D114:E122 D124:E126 D128:E128 D136:E136 D140:E141 D145:E146 D164:E164 D168:E168 D172:E172 D177:E177">
    <cfRule type="cellIs" dxfId="22" priority="43" operator="equal">
      <formula>"no"</formula>
    </cfRule>
    <cfRule type="containsText" dxfId="21" priority="44" operator="containsText" text="&lt;">
      <formula>NOT(ISERROR(SEARCH("&lt;",D2)))</formula>
    </cfRule>
    <cfRule type="containsText" dxfId="20" priority="45" operator="containsText" text="&gt;">
      <formula>NOT(ISERROR(SEARCH("&gt;",D2)))</formula>
    </cfRule>
  </conditionalFormatting>
  <conditionalFormatting sqref="D2:E5118">
    <cfRule type="cellIs" dxfId="19" priority="49" operator="equal">
      <formula>"no"</formula>
    </cfRule>
    <cfRule type="containsText" dxfId="18" priority="50" operator="containsText" text="&lt;">
      <formula>NOT(ISERROR(SEARCH("&lt;",D2)))</formula>
    </cfRule>
    <cfRule type="containsText" dxfId="17" priority="51" operator="containsText" text="&gt;">
      <formula>NOT(ISERROR(SEARCH("&gt;",D2)))</formula>
    </cfRule>
  </conditionalFormatting>
  <conditionalFormatting sqref="D11:E11 D49:E49 D130:E130 D143:E143 D150:E150 D155:E155 D157:E158 D162:E162 D169:E169">
    <cfRule type="cellIs" dxfId="16" priority="46" operator="equal">
      <formula>"no"</formula>
    </cfRule>
    <cfRule type="containsText" dxfId="15" priority="47" operator="containsText" text="&lt;">
      <formula>NOT(ISERROR(SEARCH("&lt;",D11)))</formula>
    </cfRule>
    <cfRule type="containsText" dxfId="14" priority="48" operator="containsText" text="&gt;">
      <formula>NOT(ISERROR(SEARCH("&gt;",D11)))</formula>
    </cfRule>
  </conditionalFormatting>
  <conditionalFormatting sqref="F2:G5118">
    <cfRule type="expression" dxfId="13" priority="2">
      <formula>IF($H2&lt;&gt;"",$H2&lt;&gt;$AF2)</formula>
    </cfRule>
  </conditionalFormatting>
  <conditionalFormatting sqref="N2:N5118">
    <cfRule type="expression" dxfId="12" priority="30">
      <formula>N2="no"</formula>
    </cfRule>
  </conditionalFormatting>
  <conditionalFormatting sqref="O2:O5118">
    <cfRule type="expression" dxfId="11" priority="32">
      <formula>N2="no"</formula>
    </cfRule>
  </conditionalFormatting>
  <conditionalFormatting sqref="P2:P5118">
    <cfRule type="expression" dxfId="10" priority="31">
      <formula>N2="no"</formula>
    </cfRule>
  </conditionalFormatting>
  <conditionalFormatting sqref="I2:I5118">
    <cfRule type="cellIs" dxfId="9" priority="39" operator="equal">
      <formula>"- 10"</formula>
    </cfRule>
    <cfRule type="containsText" dxfId="8" priority="40" operator="containsText" text="No">
      <formula>NOT(ISERROR(SEARCH("No",I2)))</formula>
    </cfRule>
  </conditionalFormatting>
  <pageMargins left="0.7" right="0.7" top="0.75" bottom="0.75" header="0.3" footer="0.3"/>
  <pageSetup paperSize="9" orientation="landscape" horizontalDpi="1200" verticalDpi="1200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F70D-915D-44E1-B914-01A79A9475D8}">
  <sheetPr codeName="Hoja2">
    <tabColor rgb="FFFF0000"/>
  </sheetPr>
  <dimension ref="B1:K30"/>
  <sheetViews>
    <sheetView showGridLines="0" showRowColHeaders="0" zoomScaleNormal="100" workbookViewId="0">
      <selection activeCell="B13" sqref="B13"/>
    </sheetView>
  </sheetViews>
  <sheetFormatPr baseColWidth="10" defaultColWidth="11.5" defaultRowHeight="16" x14ac:dyDescent="0.2"/>
  <cols>
    <col min="1" max="1" width="2" style="2" customWidth="1"/>
    <col min="2" max="2" width="66.1640625" style="2" customWidth="1"/>
    <col min="3" max="3" width="4.5" style="2" customWidth="1"/>
    <col min="4" max="4" width="6.1640625" style="2" customWidth="1"/>
    <col min="5" max="5" width="55.6640625" style="2" customWidth="1"/>
    <col min="6" max="6" width="4.5" style="2" customWidth="1"/>
    <col min="7" max="16384" width="11.5" style="2"/>
  </cols>
  <sheetData>
    <row r="1" spans="2:11" x14ac:dyDescent="0.2">
      <c r="E1" s="3" t="s">
        <v>9824</v>
      </c>
    </row>
    <row r="2" spans="2:11" x14ac:dyDescent="0.2">
      <c r="E2" s="3" t="s">
        <v>9825</v>
      </c>
    </row>
    <row r="4" spans="2:11" x14ac:dyDescent="0.2">
      <c r="B4" s="3" t="s">
        <v>9826</v>
      </c>
    </row>
    <row r="5" spans="2:11" x14ac:dyDescent="0.2">
      <c r="B5" s="3"/>
    </row>
    <row r="6" spans="2:11" x14ac:dyDescent="0.2">
      <c r="B6" s="3" t="s">
        <v>9827</v>
      </c>
    </row>
    <row r="7" spans="2:11" x14ac:dyDescent="0.2">
      <c r="B7" s="3"/>
    </row>
    <row r="8" spans="2:11" x14ac:dyDescent="0.2">
      <c r="B8" s="3"/>
    </row>
    <row r="9" spans="2:11" x14ac:dyDescent="0.2">
      <c r="B9" s="3"/>
    </row>
    <row r="10" spans="2:11" ht="15" customHeight="1" x14ac:dyDescent="0.2">
      <c r="B10" s="4"/>
    </row>
    <row r="12" spans="2:11" x14ac:dyDescent="0.2">
      <c r="B12" s="3" t="s">
        <v>9828</v>
      </c>
      <c r="E12" s="3" t="s">
        <v>9828</v>
      </c>
    </row>
    <row r="13" spans="2:11" x14ac:dyDescent="0.2">
      <c r="B13" s="3" t="s">
        <v>9829</v>
      </c>
      <c r="E13" s="3" t="s">
        <v>9832</v>
      </c>
    </row>
    <row r="14" spans="2:11" x14ac:dyDescent="0.2">
      <c r="B14" s="3" t="s">
        <v>9830</v>
      </c>
      <c r="E14" s="3" t="s">
        <v>9840</v>
      </c>
    </row>
    <row r="15" spans="2:11" ht="10.25" customHeight="1" x14ac:dyDescent="0.2">
      <c r="B15" s="3" t="s">
        <v>9831</v>
      </c>
      <c r="E15" s="3" t="s">
        <v>9833</v>
      </c>
      <c r="H15" s="1"/>
      <c r="K15" s="1"/>
    </row>
    <row r="16" spans="2:11" ht="10.25" customHeight="1" x14ac:dyDescent="0.2">
      <c r="B16" s="3"/>
      <c r="E16" s="3"/>
      <c r="H16" s="1"/>
      <c r="K16" s="1"/>
    </row>
    <row r="17" spans="2:11" ht="10.25" customHeight="1" x14ac:dyDescent="0.2">
      <c r="B17" s="3"/>
      <c r="E17" s="3"/>
      <c r="H17" s="1"/>
      <c r="K17" s="1"/>
    </row>
    <row r="18" spans="2:11" x14ac:dyDescent="0.2">
      <c r="B18" s="4"/>
      <c r="H18" s="1"/>
    </row>
    <row r="19" spans="2:11" x14ac:dyDescent="0.2">
      <c r="B19" s="4"/>
    </row>
    <row r="20" spans="2:11" ht="22.25" customHeight="1" x14ac:dyDescent="0.2">
      <c r="B20" s="4"/>
    </row>
    <row r="21" spans="2:11" x14ac:dyDescent="0.2">
      <c r="B21" s="3" t="s">
        <v>9828</v>
      </c>
      <c r="E21" s="3" t="s">
        <v>9828</v>
      </c>
    </row>
    <row r="22" spans="2:11" x14ac:dyDescent="0.2">
      <c r="B22" s="3" t="s">
        <v>9834</v>
      </c>
      <c r="E22" s="3" t="s">
        <v>9837</v>
      </c>
      <c r="G22" s="1"/>
    </row>
    <row r="23" spans="2:11" x14ac:dyDescent="0.2">
      <c r="B23" s="3" t="s">
        <v>9835</v>
      </c>
      <c r="E23" s="3" t="s">
        <v>9838</v>
      </c>
    </row>
    <row r="24" spans="2:11" x14ac:dyDescent="0.2">
      <c r="B24" s="3" t="s">
        <v>9836</v>
      </c>
      <c r="E24" s="3" t="s">
        <v>9839</v>
      </c>
    </row>
    <row r="25" spans="2:11" x14ac:dyDescent="0.2">
      <c r="B25" s="4"/>
    </row>
    <row r="26" spans="2:11" x14ac:dyDescent="0.2">
      <c r="B26" s="4"/>
    </row>
    <row r="27" spans="2:11" x14ac:dyDescent="0.2">
      <c r="B27" s="3"/>
    </row>
    <row r="28" spans="2:11" x14ac:dyDescent="0.2">
      <c r="B28" s="3"/>
    </row>
    <row r="29" spans="2:11" x14ac:dyDescent="0.2">
      <c r="B29" s="3"/>
    </row>
    <row r="30" spans="2:11" x14ac:dyDescent="0.2">
      <c r="B30" s="3"/>
    </row>
  </sheetData>
  <sheetProtection algorithmName="SHA-512" hashValue="vxbDM3L+XS8hzVJbnhhemNGV9jbTx+MOUxDZT1uQq0kX9Oo4qTTWLTGFdqKbhsy/rvwRKGX2c6g7gfJxdwizGw==" saltValue="7Fl5KPZA7yaPukXiZxKu9w==" spinCount="100000"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DC12-9204-4A47-8440-4E5013BBA564}">
  <sheetPr codeName="Hoja3"/>
  <dimension ref="A1:J11486"/>
  <sheetViews>
    <sheetView workbookViewId="0">
      <pane ySplit="1" topLeftCell="A11471" activePane="bottomLeft" state="frozen"/>
      <selection pane="bottomLeft" sqref="A1:D1048576"/>
    </sheetView>
  </sheetViews>
  <sheetFormatPr baseColWidth="10" defaultColWidth="11.5" defaultRowHeight="15" x14ac:dyDescent="0.2"/>
  <cols>
    <col min="1" max="3" width="11.5" style="6"/>
    <col min="4" max="4" width="11.5" style="12"/>
    <col min="5" max="5" width="11.5" style="1"/>
    <col min="6" max="10" width="11.5" style="38"/>
    <col min="11" max="16384" width="11.5" style="1"/>
  </cols>
  <sheetData>
    <row r="1" spans="1:4" x14ac:dyDescent="0.2">
      <c r="A1" s="11" t="s">
        <v>0</v>
      </c>
      <c r="B1" s="11" t="s">
        <v>9969</v>
      </c>
      <c r="C1" s="11" t="s">
        <v>9970</v>
      </c>
      <c r="D1" s="11" t="s">
        <v>9847</v>
      </c>
    </row>
    <row r="2" spans="1:4" x14ac:dyDescent="0.2">
      <c r="A2" s="6" t="s">
        <v>9971</v>
      </c>
      <c r="B2" s="6" t="s">
        <v>9972</v>
      </c>
      <c r="C2" s="6" t="s">
        <v>9973</v>
      </c>
      <c r="D2" s="12">
        <v>1</v>
      </c>
    </row>
    <row r="3" spans="1:4" x14ac:dyDescent="0.2">
      <c r="A3" s="6" t="s">
        <v>9971</v>
      </c>
      <c r="B3" s="6" t="s">
        <v>9974</v>
      </c>
      <c r="C3" s="6" t="s">
        <v>9974</v>
      </c>
      <c r="D3" s="12">
        <v>1</v>
      </c>
    </row>
    <row r="4" spans="1:4" x14ac:dyDescent="0.2">
      <c r="A4" s="6" t="s">
        <v>9975</v>
      </c>
      <c r="B4" s="6" t="s">
        <v>9976</v>
      </c>
      <c r="C4" s="6" t="s">
        <v>9977</v>
      </c>
      <c r="D4" s="12">
        <v>1</v>
      </c>
    </row>
    <row r="5" spans="1:4" x14ac:dyDescent="0.2">
      <c r="A5" s="6" t="s">
        <v>9975</v>
      </c>
      <c r="B5" s="6" t="s">
        <v>9978</v>
      </c>
      <c r="C5" s="6" t="s">
        <v>9979</v>
      </c>
      <c r="D5" s="12">
        <v>1</v>
      </c>
    </row>
    <row r="6" spans="1:4" x14ac:dyDescent="0.2">
      <c r="A6" s="6" t="s">
        <v>9975</v>
      </c>
      <c r="B6" s="6" t="s">
        <v>9980</v>
      </c>
      <c r="C6" s="6" t="s">
        <v>9981</v>
      </c>
      <c r="D6" s="12">
        <v>1</v>
      </c>
    </row>
    <row r="7" spans="1:4" x14ac:dyDescent="0.2">
      <c r="A7" s="6" t="s">
        <v>9975</v>
      </c>
      <c r="B7" s="6" t="s">
        <v>9982</v>
      </c>
      <c r="C7" s="6" t="s">
        <v>9983</v>
      </c>
      <c r="D7" s="12">
        <v>1</v>
      </c>
    </row>
    <row r="8" spans="1:4" x14ac:dyDescent="0.2">
      <c r="A8" s="6" t="s">
        <v>9984</v>
      </c>
      <c r="B8" s="6" t="s">
        <v>9985</v>
      </c>
      <c r="C8" s="6" t="s">
        <v>9986</v>
      </c>
      <c r="D8" s="12">
        <v>1</v>
      </c>
    </row>
    <row r="9" spans="1:4" x14ac:dyDescent="0.2">
      <c r="A9" s="6" t="s">
        <v>9987</v>
      </c>
      <c r="B9" s="6" t="s">
        <v>9988</v>
      </c>
      <c r="C9" s="6" t="s">
        <v>9989</v>
      </c>
      <c r="D9" s="12">
        <v>1</v>
      </c>
    </row>
    <row r="10" spans="1:4" x14ac:dyDescent="0.2">
      <c r="A10" s="6" t="s">
        <v>9990</v>
      </c>
      <c r="B10" s="6" t="s">
        <v>9991</v>
      </c>
      <c r="C10" s="6" t="s">
        <v>9992</v>
      </c>
      <c r="D10" s="12">
        <v>1</v>
      </c>
    </row>
    <row r="11" spans="1:4" x14ac:dyDescent="0.2">
      <c r="A11" s="6" t="s">
        <v>9990</v>
      </c>
      <c r="B11" s="6" t="s">
        <v>9993</v>
      </c>
      <c r="C11" s="6" t="s">
        <v>9994</v>
      </c>
      <c r="D11" s="12">
        <v>1</v>
      </c>
    </row>
    <row r="12" spans="1:4" x14ac:dyDescent="0.2">
      <c r="A12" s="6" t="s">
        <v>9990</v>
      </c>
      <c r="B12" s="6" t="s">
        <v>9995</v>
      </c>
      <c r="C12" s="6" t="s">
        <v>9996</v>
      </c>
      <c r="D12" s="12">
        <v>1</v>
      </c>
    </row>
    <row r="13" spans="1:4" x14ac:dyDescent="0.2">
      <c r="A13" s="6" t="s">
        <v>9990</v>
      </c>
      <c r="B13" s="6" t="s">
        <v>9997</v>
      </c>
      <c r="C13" s="6" t="s">
        <v>9998</v>
      </c>
      <c r="D13" s="12">
        <v>1</v>
      </c>
    </row>
    <row r="14" spans="1:4" x14ac:dyDescent="0.2">
      <c r="A14" s="6" t="s">
        <v>9990</v>
      </c>
      <c r="B14" s="6" t="s">
        <v>9999</v>
      </c>
      <c r="C14" s="6" t="s">
        <v>10000</v>
      </c>
      <c r="D14" s="12">
        <v>1</v>
      </c>
    </row>
    <row r="15" spans="1:4" x14ac:dyDescent="0.2">
      <c r="A15" s="6" t="s">
        <v>9990</v>
      </c>
      <c r="B15" s="6" t="s">
        <v>10001</v>
      </c>
      <c r="C15" s="6" t="s">
        <v>10002</v>
      </c>
      <c r="D15" s="12">
        <v>1</v>
      </c>
    </row>
    <row r="16" spans="1:4" x14ac:dyDescent="0.2">
      <c r="A16" s="6" t="s">
        <v>10003</v>
      </c>
      <c r="B16" s="6" t="s">
        <v>10004</v>
      </c>
      <c r="C16" s="6" t="s">
        <v>10005</v>
      </c>
      <c r="D16" s="12">
        <v>1</v>
      </c>
    </row>
    <row r="17" spans="1:4" x14ac:dyDescent="0.2">
      <c r="A17" s="6" t="s">
        <v>10006</v>
      </c>
      <c r="B17" s="6" t="s">
        <v>10007</v>
      </c>
      <c r="C17" s="6" t="s">
        <v>10008</v>
      </c>
      <c r="D17" s="12">
        <v>1</v>
      </c>
    </row>
    <row r="18" spans="1:4" x14ac:dyDescent="0.2">
      <c r="A18" s="6" t="s">
        <v>10006</v>
      </c>
      <c r="B18" s="6" t="s">
        <v>10009</v>
      </c>
      <c r="C18" s="6" t="s">
        <v>10010</v>
      </c>
      <c r="D18" s="12">
        <v>1</v>
      </c>
    </row>
    <row r="19" spans="1:4" x14ac:dyDescent="0.2">
      <c r="A19" s="6" t="s">
        <v>10006</v>
      </c>
      <c r="B19" s="6" t="s">
        <v>10011</v>
      </c>
      <c r="C19" s="6" t="s">
        <v>10012</v>
      </c>
      <c r="D19" s="12">
        <v>1</v>
      </c>
    </row>
    <row r="20" spans="1:4" x14ac:dyDescent="0.2">
      <c r="A20" s="6" t="s">
        <v>10006</v>
      </c>
      <c r="B20" s="6" t="s">
        <v>10013</v>
      </c>
      <c r="C20" s="6" t="s">
        <v>10014</v>
      </c>
      <c r="D20" s="12">
        <v>1</v>
      </c>
    </row>
    <row r="21" spans="1:4" x14ac:dyDescent="0.2">
      <c r="A21" s="6" t="s">
        <v>10006</v>
      </c>
      <c r="B21" s="6" t="s">
        <v>10015</v>
      </c>
      <c r="C21" s="6" t="s">
        <v>10016</v>
      </c>
      <c r="D21" s="12">
        <v>1</v>
      </c>
    </row>
    <row r="22" spans="1:4" x14ac:dyDescent="0.2">
      <c r="A22" s="6" t="s">
        <v>10017</v>
      </c>
      <c r="B22" s="6" t="s">
        <v>10018</v>
      </c>
      <c r="C22" s="6" t="s">
        <v>10019</v>
      </c>
      <c r="D22" s="12">
        <v>1</v>
      </c>
    </row>
    <row r="23" spans="1:4" x14ac:dyDescent="0.2">
      <c r="A23" s="6" t="s">
        <v>10017</v>
      </c>
      <c r="B23" s="6" t="s">
        <v>10020</v>
      </c>
      <c r="C23" s="6" t="s">
        <v>10021</v>
      </c>
      <c r="D23" s="12">
        <v>1</v>
      </c>
    </row>
    <row r="24" spans="1:4" x14ac:dyDescent="0.2">
      <c r="A24" s="6" t="s">
        <v>10017</v>
      </c>
      <c r="B24" s="6" t="s">
        <v>10022</v>
      </c>
      <c r="C24" s="6" t="s">
        <v>10023</v>
      </c>
      <c r="D24" s="12">
        <v>1</v>
      </c>
    </row>
    <row r="25" spans="1:4" x14ac:dyDescent="0.2">
      <c r="A25" s="6" t="s">
        <v>10017</v>
      </c>
      <c r="B25" s="6" t="s">
        <v>10024</v>
      </c>
      <c r="C25" s="6" t="s">
        <v>10025</v>
      </c>
      <c r="D25" s="12">
        <v>1</v>
      </c>
    </row>
    <row r="26" spans="1:4" x14ac:dyDescent="0.2">
      <c r="A26" s="6" t="s">
        <v>10017</v>
      </c>
      <c r="B26" s="6" t="s">
        <v>10026</v>
      </c>
      <c r="C26" s="6" t="s">
        <v>10027</v>
      </c>
      <c r="D26" s="12">
        <v>1</v>
      </c>
    </row>
    <row r="27" spans="1:4" x14ac:dyDescent="0.2">
      <c r="A27" s="6" t="s">
        <v>10028</v>
      </c>
      <c r="B27" s="6" t="s">
        <v>10029</v>
      </c>
      <c r="C27" s="6" t="s">
        <v>10030</v>
      </c>
      <c r="D27" s="12">
        <v>1</v>
      </c>
    </row>
    <row r="28" spans="1:4" x14ac:dyDescent="0.2">
      <c r="A28" s="6" t="s">
        <v>10028</v>
      </c>
      <c r="B28" s="6" t="s">
        <v>10031</v>
      </c>
      <c r="C28" s="6" t="s">
        <v>10032</v>
      </c>
      <c r="D28" s="12">
        <v>1</v>
      </c>
    </row>
    <row r="29" spans="1:4" x14ac:dyDescent="0.2">
      <c r="A29" s="6" t="s">
        <v>10033</v>
      </c>
      <c r="B29" s="6" t="s">
        <v>10034</v>
      </c>
      <c r="C29" s="6" t="s">
        <v>10035</v>
      </c>
      <c r="D29" s="12">
        <v>1</v>
      </c>
    </row>
    <row r="30" spans="1:4" x14ac:dyDescent="0.2">
      <c r="A30" s="6" t="s">
        <v>10033</v>
      </c>
      <c r="B30" s="6" t="s">
        <v>10036</v>
      </c>
      <c r="C30" s="6" t="s">
        <v>10037</v>
      </c>
      <c r="D30" s="12">
        <v>1</v>
      </c>
    </row>
    <row r="31" spans="1:4" x14ac:dyDescent="0.2">
      <c r="A31" s="6" t="s">
        <v>10033</v>
      </c>
      <c r="B31" s="6" t="s">
        <v>10038</v>
      </c>
      <c r="C31" s="6" t="s">
        <v>10039</v>
      </c>
      <c r="D31" s="12">
        <v>1</v>
      </c>
    </row>
    <row r="32" spans="1:4" x14ac:dyDescent="0.2">
      <c r="A32" s="6" t="s">
        <v>10033</v>
      </c>
      <c r="B32" s="6" t="s">
        <v>10040</v>
      </c>
      <c r="C32" s="6" t="s">
        <v>10041</v>
      </c>
      <c r="D32" s="12">
        <v>1</v>
      </c>
    </row>
    <row r="33" spans="1:4" x14ac:dyDescent="0.2">
      <c r="A33" s="6" t="s">
        <v>10033</v>
      </c>
      <c r="B33" s="6" t="s">
        <v>10042</v>
      </c>
      <c r="C33" s="6" t="s">
        <v>10043</v>
      </c>
      <c r="D33" s="12">
        <v>1</v>
      </c>
    </row>
    <row r="34" spans="1:4" x14ac:dyDescent="0.2">
      <c r="A34" s="6" t="s">
        <v>10033</v>
      </c>
      <c r="B34" s="6" t="s">
        <v>10044</v>
      </c>
      <c r="C34" s="6" t="s">
        <v>10045</v>
      </c>
      <c r="D34" s="12">
        <v>1</v>
      </c>
    </row>
    <row r="35" spans="1:4" x14ac:dyDescent="0.2">
      <c r="A35" s="6" t="s">
        <v>10033</v>
      </c>
      <c r="B35" s="6" t="s">
        <v>10046</v>
      </c>
      <c r="C35" s="6" t="s">
        <v>10047</v>
      </c>
      <c r="D35" s="12">
        <v>1</v>
      </c>
    </row>
    <row r="36" spans="1:4" x14ac:dyDescent="0.2">
      <c r="A36" s="6" t="s">
        <v>10033</v>
      </c>
      <c r="B36" s="6" t="s">
        <v>10048</v>
      </c>
      <c r="C36" s="6" t="s">
        <v>10049</v>
      </c>
      <c r="D36" s="12">
        <v>1</v>
      </c>
    </row>
    <row r="37" spans="1:4" x14ac:dyDescent="0.2">
      <c r="A37" s="6" t="s">
        <v>10033</v>
      </c>
      <c r="B37" s="6" t="s">
        <v>10050</v>
      </c>
      <c r="C37" s="6" t="s">
        <v>10051</v>
      </c>
      <c r="D37" s="12">
        <v>1</v>
      </c>
    </row>
    <row r="38" spans="1:4" x14ac:dyDescent="0.2">
      <c r="A38" s="6" t="s">
        <v>10033</v>
      </c>
      <c r="B38" s="6" t="s">
        <v>10052</v>
      </c>
      <c r="C38" s="6" t="s">
        <v>10053</v>
      </c>
      <c r="D38" s="12">
        <v>1</v>
      </c>
    </row>
    <row r="39" spans="1:4" x14ac:dyDescent="0.2">
      <c r="A39" s="6" t="s">
        <v>10033</v>
      </c>
      <c r="B39" s="6" t="s">
        <v>10054</v>
      </c>
      <c r="C39" s="6" t="s">
        <v>10053</v>
      </c>
      <c r="D39" s="12">
        <v>1</v>
      </c>
    </row>
    <row r="40" spans="1:4" x14ac:dyDescent="0.2">
      <c r="A40" s="6" t="s">
        <v>10033</v>
      </c>
      <c r="B40" s="6" t="s">
        <v>10055</v>
      </c>
      <c r="C40" s="6" t="s">
        <v>10056</v>
      </c>
      <c r="D40" s="12">
        <v>1</v>
      </c>
    </row>
    <row r="41" spans="1:4" x14ac:dyDescent="0.2">
      <c r="A41" s="6" t="s">
        <v>10033</v>
      </c>
      <c r="B41" s="6" t="s">
        <v>10057</v>
      </c>
      <c r="C41" s="6" t="s">
        <v>10058</v>
      </c>
      <c r="D41" s="12">
        <v>1</v>
      </c>
    </row>
    <row r="42" spans="1:4" x14ac:dyDescent="0.2">
      <c r="A42" s="6" t="s">
        <v>10033</v>
      </c>
      <c r="B42" s="6" t="s">
        <v>10059</v>
      </c>
      <c r="C42" s="6" t="s">
        <v>10060</v>
      </c>
      <c r="D42" s="12">
        <v>1</v>
      </c>
    </row>
    <row r="43" spans="1:4" x14ac:dyDescent="0.2">
      <c r="A43" s="6" t="s">
        <v>10033</v>
      </c>
      <c r="B43" s="6" t="s">
        <v>10061</v>
      </c>
      <c r="C43" s="6" t="s">
        <v>10062</v>
      </c>
      <c r="D43" s="12">
        <v>1</v>
      </c>
    </row>
    <row r="44" spans="1:4" x14ac:dyDescent="0.2">
      <c r="A44" s="6" t="s">
        <v>10033</v>
      </c>
      <c r="B44" s="6" t="s">
        <v>10063</v>
      </c>
      <c r="C44" s="6" t="s">
        <v>10064</v>
      </c>
      <c r="D44" s="12">
        <v>1</v>
      </c>
    </row>
    <row r="45" spans="1:4" x14ac:dyDescent="0.2">
      <c r="A45" s="6" t="s">
        <v>10033</v>
      </c>
      <c r="B45" s="6" t="s">
        <v>10065</v>
      </c>
      <c r="C45" s="6" t="s">
        <v>10066</v>
      </c>
      <c r="D45" s="12">
        <v>1</v>
      </c>
    </row>
    <row r="46" spans="1:4" x14ac:dyDescent="0.2">
      <c r="A46" s="6" t="s">
        <v>10033</v>
      </c>
      <c r="B46" s="6" t="s">
        <v>10067</v>
      </c>
      <c r="C46" s="6" t="s">
        <v>10068</v>
      </c>
      <c r="D46" s="12">
        <v>1</v>
      </c>
    </row>
    <row r="47" spans="1:4" x14ac:dyDescent="0.2">
      <c r="A47" s="6" t="s">
        <v>10033</v>
      </c>
      <c r="B47" s="6" t="s">
        <v>10069</v>
      </c>
      <c r="C47" s="6" t="s">
        <v>10070</v>
      </c>
      <c r="D47" s="12">
        <v>1</v>
      </c>
    </row>
    <row r="48" spans="1:4" x14ac:dyDescent="0.2">
      <c r="A48" s="6" t="s">
        <v>10033</v>
      </c>
      <c r="B48" s="6" t="s">
        <v>10071</v>
      </c>
      <c r="C48" s="6" t="s">
        <v>10072</v>
      </c>
      <c r="D48" s="12">
        <v>1</v>
      </c>
    </row>
    <row r="49" spans="1:4" x14ac:dyDescent="0.2">
      <c r="A49" s="6" t="s">
        <v>10033</v>
      </c>
      <c r="B49" s="6" t="s">
        <v>10073</v>
      </c>
      <c r="C49" s="6" t="s">
        <v>10074</v>
      </c>
      <c r="D49" s="12">
        <v>1</v>
      </c>
    </row>
    <row r="50" spans="1:4" x14ac:dyDescent="0.2">
      <c r="A50" s="6" t="s">
        <v>10033</v>
      </c>
      <c r="B50" s="6" t="s">
        <v>10075</v>
      </c>
      <c r="C50" s="6" t="s">
        <v>10076</v>
      </c>
      <c r="D50" s="12">
        <v>1</v>
      </c>
    </row>
    <row r="51" spans="1:4" x14ac:dyDescent="0.2">
      <c r="A51" s="6" t="s">
        <v>10033</v>
      </c>
      <c r="B51" s="6" t="s">
        <v>10077</v>
      </c>
      <c r="C51" s="6" t="s">
        <v>10078</v>
      </c>
      <c r="D51" s="12">
        <v>1</v>
      </c>
    </row>
    <row r="52" spans="1:4" x14ac:dyDescent="0.2">
      <c r="A52" s="6" t="s">
        <v>10033</v>
      </c>
      <c r="B52" s="6" t="s">
        <v>10079</v>
      </c>
      <c r="C52" s="6" t="s">
        <v>10080</v>
      </c>
      <c r="D52" s="12">
        <v>1</v>
      </c>
    </row>
    <row r="53" spans="1:4" x14ac:dyDescent="0.2">
      <c r="A53" s="6" t="s">
        <v>10033</v>
      </c>
      <c r="B53" s="6" t="s">
        <v>10081</v>
      </c>
      <c r="C53" s="6" t="s">
        <v>10082</v>
      </c>
      <c r="D53" s="12">
        <v>1</v>
      </c>
    </row>
    <row r="54" spans="1:4" x14ac:dyDescent="0.2">
      <c r="A54" s="6" t="s">
        <v>10033</v>
      </c>
      <c r="B54" s="6" t="s">
        <v>10083</v>
      </c>
      <c r="C54" s="6" t="s">
        <v>10084</v>
      </c>
      <c r="D54" s="12">
        <v>1</v>
      </c>
    </row>
    <row r="55" spans="1:4" x14ac:dyDescent="0.2">
      <c r="A55" s="6" t="s">
        <v>10033</v>
      </c>
      <c r="B55" s="6" t="s">
        <v>10085</v>
      </c>
      <c r="C55" s="6" t="s">
        <v>10086</v>
      </c>
      <c r="D55" s="12">
        <v>1</v>
      </c>
    </row>
    <row r="56" spans="1:4" x14ac:dyDescent="0.2">
      <c r="A56" s="6" t="s">
        <v>10033</v>
      </c>
      <c r="B56" s="6" t="s">
        <v>10087</v>
      </c>
      <c r="C56" s="6" t="s">
        <v>10088</v>
      </c>
      <c r="D56" s="12">
        <v>1</v>
      </c>
    </row>
    <row r="57" spans="1:4" x14ac:dyDescent="0.2">
      <c r="A57" s="6" t="s">
        <v>10033</v>
      </c>
      <c r="B57" s="6" t="s">
        <v>10089</v>
      </c>
      <c r="C57" s="6" t="s">
        <v>10090</v>
      </c>
      <c r="D57" s="12">
        <v>1</v>
      </c>
    </row>
    <row r="58" spans="1:4" x14ac:dyDescent="0.2">
      <c r="A58" s="6" t="s">
        <v>10033</v>
      </c>
      <c r="B58" s="6" t="s">
        <v>10091</v>
      </c>
      <c r="C58" s="6" t="s">
        <v>10092</v>
      </c>
      <c r="D58" s="12">
        <v>1</v>
      </c>
    </row>
    <row r="59" spans="1:4" x14ac:dyDescent="0.2">
      <c r="A59" s="6" t="s">
        <v>10033</v>
      </c>
      <c r="B59" s="6" t="s">
        <v>10093</v>
      </c>
      <c r="C59" s="6" t="s">
        <v>10094</v>
      </c>
      <c r="D59" s="12">
        <v>1</v>
      </c>
    </row>
    <row r="60" spans="1:4" x14ac:dyDescent="0.2">
      <c r="A60" s="6" t="s">
        <v>10033</v>
      </c>
      <c r="B60" s="6" t="s">
        <v>10095</v>
      </c>
      <c r="C60" s="6" t="s">
        <v>10096</v>
      </c>
      <c r="D60" s="12">
        <v>1</v>
      </c>
    </row>
    <row r="61" spans="1:4" x14ac:dyDescent="0.2">
      <c r="A61" s="6" t="s">
        <v>10033</v>
      </c>
      <c r="B61" s="6" t="s">
        <v>10097</v>
      </c>
      <c r="C61" s="6" t="s">
        <v>10098</v>
      </c>
      <c r="D61" s="12">
        <v>1</v>
      </c>
    </row>
    <row r="62" spans="1:4" x14ac:dyDescent="0.2">
      <c r="A62" s="6" t="s">
        <v>10033</v>
      </c>
      <c r="B62" s="6" t="s">
        <v>10099</v>
      </c>
      <c r="C62" s="6" t="s">
        <v>10100</v>
      </c>
      <c r="D62" s="12">
        <v>1</v>
      </c>
    </row>
    <row r="63" spans="1:4" x14ac:dyDescent="0.2">
      <c r="A63" s="6" t="s">
        <v>10033</v>
      </c>
      <c r="B63" s="6" t="s">
        <v>10101</v>
      </c>
      <c r="C63" s="6" t="s">
        <v>10102</v>
      </c>
      <c r="D63" s="12">
        <v>1</v>
      </c>
    </row>
    <row r="64" spans="1:4" x14ac:dyDescent="0.2">
      <c r="A64" s="6" t="s">
        <v>10033</v>
      </c>
      <c r="B64" s="6" t="s">
        <v>10103</v>
      </c>
      <c r="C64" s="6" t="s">
        <v>10104</v>
      </c>
      <c r="D64" s="12">
        <v>1</v>
      </c>
    </row>
    <row r="65" spans="1:4" x14ac:dyDescent="0.2">
      <c r="A65" s="6" t="s">
        <v>10033</v>
      </c>
      <c r="B65" s="6" t="s">
        <v>10105</v>
      </c>
      <c r="C65" s="6" t="s">
        <v>10106</v>
      </c>
      <c r="D65" s="12">
        <v>1</v>
      </c>
    </row>
    <row r="66" spans="1:4" x14ac:dyDescent="0.2">
      <c r="A66" s="6" t="s">
        <v>10033</v>
      </c>
      <c r="B66" s="6" t="s">
        <v>10107</v>
      </c>
      <c r="C66" s="6" t="s">
        <v>10108</v>
      </c>
      <c r="D66" s="12">
        <v>1</v>
      </c>
    </row>
    <row r="67" spans="1:4" x14ac:dyDescent="0.2">
      <c r="A67" s="6" t="s">
        <v>10033</v>
      </c>
      <c r="B67" s="6" t="s">
        <v>10109</v>
      </c>
      <c r="C67" s="6" t="s">
        <v>10110</v>
      </c>
      <c r="D67" s="12">
        <v>1</v>
      </c>
    </row>
    <row r="68" spans="1:4" x14ac:dyDescent="0.2">
      <c r="A68" s="6" t="s">
        <v>10033</v>
      </c>
      <c r="B68" s="6" t="s">
        <v>10111</v>
      </c>
      <c r="C68" s="6" t="s">
        <v>10112</v>
      </c>
      <c r="D68" s="12">
        <v>1</v>
      </c>
    </row>
    <row r="69" spans="1:4" x14ac:dyDescent="0.2">
      <c r="A69" s="6" t="s">
        <v>10033</v>
      </c>
      <c r="B69" s="6" t="s">
        <v>10113</v>
      </c>
      <c r="C69" s="6" t="s">
        <v>10114</v>
      </c>
      <c r="D69" s="12">
        <v>1</v>
      </c>
    </row>
    <row r="70" spans="1:4" x14ac:dyDescent="0.2">
      <c r="A70" s="6" t="s">
        <v>10033</v>
      </c>
      <c r="B70" s="6" t="s">
        <v>10115</v>
      </c>
      <c r="C70" s="6" t="s">
        <v>10116</v>
      </c>
      <c r="D70" s="12">
        <v>1</v>
      </c>
    </row>
    <row r="71" spans="1:4" x14ac:dyDescent="0.2">
      <c r="A71" s="6" t="s">
        <v>10033</v>
      </c>
      <c r="B71" s="6" t="s">
        <v>10117</v>
      </c>
      <c r="C71" s="6" t="s">
        <v>10118</v>
      </c>
      <c r="D71" s="12">
        <v>1</v>
      </c>
    </row>
    <row r="72" spans="1:4" x14ac:dyDescent="0.2">
      <c r="A72" s="6" t="s">
        <v>10033</v>
      </c>
      <c r="B72" s="6" t="s">
        <v>10119</v>
      </c>
      <c r="C72" s="6" t="s">
        <v>10120</v>
      </c>
      <c r="D72" s="12">
        <v>1</v>
      </c>
    </row>
    <row r="73" spans="1:4" x14ac:dyDescent="0.2">
      <c r="A73" s="6" t="s">
        <v>10033</v>
      </c>
      <c r="B73" s="6" t="s">
        <v>10121</v>
      </c>
      <c r="C73" s="6" t="s">
        <v>10122</v>
      </c>
      <c r="D73" s="12">
        <v>1</v>
      </c>
    </row>
    <row r="74" spans="1:4" x14ac:dyDescent="0.2">
      <c r="A74" s="6" t="s">
        <v>10033</v>
      </c>
      <c r="B74" s="6" t="s">
        <v>10123</v>
      </c>
      <c r="C74" s="6" t="s">
        <v>10124</v>
      </c>
      <c r="D74" s="12">
        <v>1</v>
      </c>
    </row>
    <row r="75" spans="1:4" x14ac:dyDescent="0.2">
      <c r="A75" s="6" t="s">
        <v>10033</v>
      </c>
      <c r="B75" s="6" t="s">
        <v>10125</v>
      </c>
      <c r="C75" s="6" t="s">
        <v>10126</v>
      </c>
      <c r="D75" s="12">
        <v>1</v>
      </c>
    </row>
    <row r="76" spans="1:4" x14ac:dyDescent="0.2">
      <c r="A76" s="6" t="s">
        <v>10033</v>
      </c>
      <c r="B76" s="6" t="s">
        <v>10127</v>
      </c>
      <c r="C76" s="6" t="s">
        <v>10128</v>
      </c>
      <c r="D76" s="12">
        <v>1</v>
      </c>
    </row>
    <row r="77" spans="1:4" x14ac:dyDescent="0.2">
      <c r="A77" s="6" t="s">
        <v>10033</v>
      </c>
      <c r="B77" s="6" t="s">
        <v>10129</v>
      </c>
      <c r="C77" s="6" t="s">
        <v>10128</v>
      </c>
      <c r="D77" s="12">
        <v>1</v>
      </c>
    </row>
    <row r="78" spans="1:4" x14ac:dyDescent="0.2">
      <c r="A78" s="6" t="s">
        <v>10033</v>
      </c>
      <c r="B78" s="6" t="s">
        <v>10130</v>
      </c>
      <c r="C78" s="6" t="s">
        <v>10131</v>
      </c>
      <c r="D78" s="12">
        <v>1</v>
      </c>
    </row>
    <row r="79" spans="1:4" x14ac:dyDescent="0.2">
      <c r="A79" s="6" t="s">
        <v>10033</v>
      </c>
      <c r="B79" s="6" t="s">
        <v>10132</v>
      </c>
      <c r="C79" s="6" t="s">
        <v>10133</v>
      </c>
      <c r="D79" s="12">
        <v>1</v>
      </c>
    </row>
    <row r="80" spans="1:4" x14ac:dyDescent="0.2">
      <c r="A80" s="6" t="s">
        <v>10033</v>
      </c>
      <c r="B80" s="6" t="s">
        <v>10134</v>
      </c>
      <c r="C80" s="6" t="s">
        <v>10135</v>
      </c>
      <c r="D80" s="12">
        <v>1</v>
      </c>
    </row>
    <row r="81" spans="1:4" x14ac:dyDescent="0.2">
      <c r="A81" s="6" t="s">
        <v>10033</v>
      </c>
      <c r="B81" s="6" t="s">
        <v>10136</v>
      </c>
      <c r="C81" s="6" t="s">
        <v>10137</v>
      </c>
      <c r="D81" s="12">
        <v>1</v>
      </c>
    </row>
    <row r="82" spans="1:4" x14ac:dyDescent="0.2">
      <c r="A82" s="6" t="s">
        <v>10033</v>
      </c>
      <c r="B82" s="6" t="s">
        <v>10138</v>
      </c>
      <c r="C82" s="6" t="s">
        <v>10139</v>
      </c>
      <c r="D82" s="12">
        <v>1</v>
      </c>
    </row>
    <row r="83" spans="1:4" x14ac:dyDescent="0.2">
      <c r="A83" s="6" t="s">
        <v>10033</v>
      </c>
      <c r="B83" s="6" t="s">
        <v>10140</v>
      </c>
      <c r="C83" s="6" t="s">
        <v>10141</v>
      </c>
      <c r="D83" s="12">
        <v>1</v>
      </c>
    </row>
    <row r="84" spans="1:4" x14ac:dyDescent="0.2">
      <c r="A84" s="6" t="s">
        <v>10033</v>
      </c>
      <c r="B84" s="6" t="s">
        <v>10142</v>
      </c>
      <c r="C84" s="6" t="s">
        <v>10143</v>
      </c>
      <c r="D84" s="12">
        <v>1</v>
      </c>
    </row>
    <row r="85" spans="1:4" x14ac:dyDescent="0.2">
      <c r="A85" s="6" t="s">
        <v>10033</v>
      </c>
      <c r="B85" s="6" t="s">
        <v>10144</v>
      </c>
      <c r="C85" s="6" t="s">
        <v>10145</v>
      </c>
      <c r="D85" s="12">
        <v>1</v>
      </c>
    </row>
    <row r="86" spans="1:4" x14ac:dyDescent="0.2">
      <c r="A86" s="6" t="s">
        <v>10033</v>
      </c>
      <c r="B86" s="6" t="s">
        <v>10146</v>
      </c>
      <c r="C86" s="6" t="s">
        <v>10147</v>
      </c>
      <c r="D86" s="12">
        <v>1</v>
      </c>
    </row>
    <row r="87" spans="1:4" x14ac:dyDescent="0.2">
      <c r="A87" s="6" t="s">
        <v>10033</v>
      </c>
      <c r="B87" s="6" t="s">
        <v>10148</v>
      </c>
      <c r="C87" s="6" t="s">
        <v>10149</v>
      </c>
      <c r="D87" s="12">
        <v>1</v>
      </c>
    </row>
    <row r="88" spans="1:4" x14ac:dyDescent="0.2">
      <c r="A88" s="6" t="s">
        <v>10033</v>
      </c>
      <c r="B88" s="6" t="s">
        <v>10150</v>
      </c>
      <c r="C88" s="6" t="s">
        <v>10151</v>
      </c>
      <c r="D88" s="12">
        <v>1</v>
      </c>
    </row>
    <row r="89" spans="1:4" x14ac:dyDescent="0.2">
      <c r="A89" s="6" t="s">
        <v>10033</v>
      </c>
      <c r="B89" s="6" t="s">
        <v>10152</v>
      </c>
      <c r="C89" s="6" t="s">
        <v>10153</v>
      </c>
      <c r="D89" s="12">
        <v>1</v>
      </c>
    </row>
    <row r="90" spans="1:4" x14ac:dyDescent="0.2">
      <c r="A90" s="6" t="s">
        <v>10033</v>
      </c>
      <c r="B90" s="6" t="s">
        <v>10154</v>
      </c>
      <c r="C90" s="6" t="s">
        <v>10155</v>
      </c>
      <c r="D90" s="12">
        <v>1</v>
      </c>
    </row>
    <row r="91" spans="1:4" x14ac:dyDescent="0.2">
      <c r="A91" s="6" t="s">
        <v>10033</v>
      </c>
      <c r="B91" s="6" t="s">
        <v>10156</v>
      </c>
      <c r="C91" s="6" t="s">
        <v>10157</v>
      </c>
      <c r="D91" s="12">
        <v>1</v>
      </c>
    </row>
    <row r="92" spans="1:4" x14ac:dyDescent="0.2">
      <c r="A92" s="6" t="s">
        <v>10033</v>
      </c>
      <c r="B92" s="6" t="s">
        <v>10158</v>
      </c>
      <c r="C92" s="6" t="s">
        <v>10159</v>
      </c>
      <c r="D92" s="12">
        <v>1</v>
      </c>
    </row>
    <row r="93" spans="1:4" x14ac:dyDescent="0.2">
      <c r="A93" s="6" t="s">
        <v>10033</v>
      </c>
      <c r="B93" s="6" t="s">
        <v>10160</v>
      </c>
      <c r="C93" s="6" t="s">
        <v>10161</v>
      </c>
      <c r="D93" s="12">
        <v>1</v>
      </c>
    </row>
    <row r="94" spans="1:4" x14ac:dyDescent="0.2">
      <c r="A94" s="6" t="s">
        <v>10033</v>
      </c>
      <c r="B94" s="6" t="s">
        <v>10162</v>
      </c>
      <c r="C94" s="6" t="s">
        <v>10163</v>
      </c>
      <c r="D94" s="12">
        <v>1</v>
      </c>
    </row>
    <row r="95" spans="1:4" x14ac:dyDescent="0.2">
      <c r="A95" s="6" t="s">
        <v>10033</v>
      </c>
      <c r="B95" s="6" t="s">
        <v>10164</v>
      </c>
      <c r="C95" s="6" t="s">
        <v>10165</v>
      </c>
      <c r="D95" s="12">
        <v>1</v>
      </c>
    </row>
    <row r="96" spans="1:4" x14ac:dyDescent="0.2">
      <c r="A96" s="6" t="s">
        <v>10033</v>
      </c>
      <c r="B96" s="6" t="s">
        <v>10166</v>
      </c>
      <c r="C96" s="6" t="s">
        <v>10167</v>
      </c>
      <c r="D96" s="12">
        <v>1</v>
      </c>
    </row>
    <row r="97" spans="1:4" x14ac:dyDescent="0.2">
      <c r="A97" s="6" t="s">
        <v>10033</v>
      </c>
      <c r="B97" s="6" t="s">
        <v>10168</v>
      </c>
      <c r="C97" s="6" t="s">
        <v>10169</v>
      </c>
      <c r="D97" s="12">
        <v>1</v>
      </c>
    </row>
    <row r="98" spans="1:4" x14ac:dyDescent="0.2">
      <c r="A98" s="6" t="s">
        <v>10033</v>
      </c>
      <c r="B98" s="6" t="s">
        <v>10170</v>
      </c>
      <c r="C98" s="6" t="s">
        <v>10171</v>
      </c>
      <c r="D98" s="12">
        <v>1</v>
      </c>
    </row>
    <row r="99" spans="1:4" x14ac:dyDescent="0.2">
      <c r="A99" s="6" t="s">
        <v>10033</v>
      </c>
      <c r="B99" s="6" t="s">
        <v>10172</v>
      </c>
      <c r="C99" s="6" t="s">
        <v>10173</v>
      </c>
      <c r="D99" s="12">
        <v>1</v>
      </c>
    </row>
    <row r="100" spans="1:4" x14ac:dyDescent="0.2">
      <c r="A100" s="6" t="s">
        <v>10033</v>
      </c>
      <c r="B100" s="6" t="s">
        <v>10174</v>
      </c>
      <c r="C100" s="6" t="s">
        <v>10175</v>
      </c>
      <c r="D100" s="12">
        <v>1</v>
      </c>
    </row>
    <row r="101" spans="1:4" x14ac:dyDescent="0.2">
      <c r="A101" s="6" t="s">
        <v>10033</v>
      </c>
      <c r="B101" s="6" t="s">
        <v>10176</v>
      </c>
      <c r="C101" s="6" t="s">
        <v>10177</v>
      </c>
      <c r="D101" s="12">
        <v>1</v>
      </c>
    </row>
    <row r="102" spans="1:4" x14ac:dyDescent="0.2">
      <c r="A102" s="6" t="s">
        <v>10033</v>
      </c>
      <c r="B102" s="6" t="s">
        <v>10178</v>
      </c>
      <c r="C102" s="6" t="s">
        <v>10179</v>
      </c>
      <c r="D102" s="12">
        <v>1</v>
      </c>
    </row>
    <row r="103" spans="1:4" x14ac:dyDescent="0.2">
      <c r="A103" s="6" t="s">
        <v>10033</v>
      </c>
      <c r="B103" s="6" t="s">
        <v>10180</v>
      </c>
      <c r="C103" s="6" t="s">
        <v>10181</v>
      </c>
      <c r="D103" s="12">
        <v>1</v>
      </c>
    </row>
    <row r="104" spans="1:4" x14ac:dyDescent="0.2">
      <c r="A104" s="6" t="s">
        <v>10033</v>
      </c>
      <c r="B104" s="6" t="s">
        <v>10182</v>
      </c>
      <c r="C104" s="6" t="s">
        <v>10183</v>
      </c>
      <c r="D104" s="12">
        <v>1</v>
      </c>
    </row>
    <row r="105" spans="1:4" x14ac:dyDescent="0.2">
      <c r="A105" s="6" t="s">
        <v>10033</v>
      </c>
      <c r="B105" s="6" t="s">
        <v>10184</v>
      </c>
      <c r="C105" s="6" t="s">
        <v>10185</v>
      </c>
      <c r="D105" s="12">
        <v>1</v>
      </c>
    </row>
    <row r="106" spans="1:4" x14ac:dyDescent="0.2">
      <c r="A106" s="6" t="s">
        <v>10033</v>
      </c>
      <c r="B106" s="6" t="s">
        <v>10186</v>
      </c>
      <c r="C106" s="6" t="s">
        <v>10187</v>
      </c>
      <c r="D106" s="12">
        <v>1</v>
      </c>
    </row>
    <row r="107" spans="1:4" x14ac:dyDescent="0.2">
      <c r="A107" s="6" t="s">
        <v>10033</v>
      </c>
      <c r="B107" s="6" t="s">
        <v>10188</v>
      </c>
      <c r="C107" s="6" t="s">
        <v>10189</v>
      </c>
      <c r="D107" s="12">
        <v>1</v>
      </c>
    </row>
    <row r="108" spans="1:4" x14ac:dyDescent="0.2">
      <c r="A108" s="6" t="s">
        <v>10033</v>
      </c>
      <c r="B108" s="6" t="s">
        <v>10190</v>
      </c>
      <c r="C108" s="6" t="s">
        <v>10191</v>
      </c>
      <c r="D108" s="12">
        <v>1</v>
      </c>
    </row>
    <row r="109" spans="1:4" x14ac:dyDescent="0.2">
      <c r="A109" s="6" t="s">
        <v>10033</v>
      </c>
      <c r="B109" s="6" t="s">
        <v>10192</v>
      </c>
      <c r="C109" s="6" t="s">
        <v>10193</v>
      </c>
      <c r="D109" s="12">
        <v>1</v>
      </c>
    </row>
    <row r="110" spans="1:4" x14ac:dyDescent="0.2">
      <c r="A110" s="6" t="s">
        <v>10033</v>
      </c>
      <c r="B110" s="6" t="s">
        <v>10194</v>
      </c>
      <c r="C110" s="6" t="s">
        <v>10195</v>
      </c>
      <c r="D110" s="12">
        <v>1</v>
      </c>
    </row>
    <row r="111" spans="1:4" x14ac:dyDescent="0.2">
      <c r="A111" s="6" t="s">
        <v>10033</v>
      </c>
      <c r="B111" s="6" t="s">
        <v>10196</v>
      </c>
      <c r="C111" s="6" t="s">
        <v>10197</v>
      </c>
      <c r="D111" s="12">
        <v>1</v>
      </c>
    </row>
    <row r="112" spans="1:4" x14ac:dyDescent="0.2">
      <c r="A112" s="6" t="s">
        <v>10033</v>
      </c>
      <c r="B112" s="6" t="s">
        <v>10198</v>
      </c>
      <c r="C112" s="6" t="s">
        <v>10199</v>
      </c>
      <c r="D112" s="12">
        <v>1</v>
      </c>
    </row>
    <row r="113" spans="1:4" x14ac:dyDescent="0.2">
      <c r="A113" s="6" t="s">
        <v>10033</v>
      </c>
      <c r="B113" s="6" t="s">
        <v>10200</v>
      </c>
      <c r="C113" s="6" t="s">
        <v>10201</v>
      </c>
      <c r="D113" s="12">
        <v>1</v>
      </c>
    </row>
    <row r="114" spans="1:4" x14ac:dyDescent="0.2">
      <c r="A114" s="6" t="s">
        <v>10033</v>
      </c>
      <c r="B114" s="6" t="s">
        <v>10202</v>
      </c>
      <c r="C114" s="6" t="s">
        <v>10203</v>
      </c>
      <c r="D114" s="12">
        <v>1</v>
      </c>
    </row>
    <row r="115" spans="1:4" x14ac:dyDescent="0.2">
      <c r="A115" s="6" t="s">
        <v>10033</v>
      </c>
      <c r="B115" s="6" t="s">
        <v>10204</v>
      </c>
      <c r="C115" s="6" t="s">
        <v>10205</v>
      </c>
      <c r="D115" s="12">
        <v>1</v>
      </c>
    </row>
    <row r="116" spans="1:4" x14ac:dyDescent="0.2">
      <c r="A116" s="6" t="s">
        <v>10033</v>
      </c>
      <c r="B116" s="6" t="s">
        <v>10206</v>
      </c>
      <c r="C116" s="6" t="s">
        <v>10207</v>
      </c>
      <c r="D116" s="12">
        <v>1</v>
      </c>
    </row>
    <row r="117" spans="1:4" x14ac:dyDescent="0.2">
      <c r="A117" s="6" t="s">
        <v>10033</v>
      </c>
      <c r="B117" s="6" t="s">
        <v>10208</v>
      </c>
      <c r="C117" s="6" t="s">
        <v>10209</v>
      </c>
      <c r="D117" s="12">
        <v>1</v>
      </c>
    </row>
    <row r="118" spans="1:4" x14ac:dyDescent="0.2">
      <c r="A118" s="6" t="s">
        <v>10033</v>
      </c>
      <c r="B118" s="6" t="s">
        <v>10210</v>
      </c>
      <c r="C118" s="6" t="s">
        <v>10211</v>
      </c>
      <c r="D118" s="12">
        <v>1</v>
      </c>
    </row>
    <row r="119" spans="1:4" x14ac:dyDescent="0.2">
      <c r="A119" s="6" t="s">
        <v>10033</v>
      </c>
      <c r="B119" s="6" t="s">
        <v>10212</v>
      </c>
      <c r="C119" s="6" t="s">
        <v>10213</v>
      </c>
      <c r="D119" s="12">
        <v>1</v>
      </c>
    </row>
    <row r="120" spans="1:4" x14ac:dyDescent="0.2">
      <c r="A120" s="6" t="s">
        <v>10033</v>
      </c>
      <c r="B120" s="6" t="s">
        <v>10214</v>
      </c>
      <c r="C120" s="6" t="s">
        <v>10215</v>
      </c>
      <c r="D120" s="12">
        <v>1</v>
      </c>
    </row>
    <row r="121" spans="1:4" x14ac:dyDescent="0.2">
      <c r="A121" s="6" t="s">
        <v>10033</v>
      </c>
      <c r="B121" s="6" t="s">
        <v>10216</v>
      </c>
      <c r="C121" s="6" t="s">
        <v>10217</v>
      </c>
      <c r="D121" s="12">
        <v>1</v>
      </c>
    </row>
    <row r="122" spans="1:4" x14ac:dyDescent="0.2">
      <c r="A122" s="6" t="s">
        <v>10033</v>
      </c>
      <c r="B122" s="6" t="s">
        <v>10218</v>
      </c>
      <c r="C122" s="6" t="s">
        <v>10219</v>
      </c>
      <c r="D122" s="12">
        <v>1</v>
      </c>
    </row>
    <row r="123" spans="1:4" x14ac:dyDescent="0.2">
      <c r="A123" s="6" t="s">
        <v>10033</v>
      </c>
      <c r="B123" s="6" t="s">
        <v>10220</v>
      </c>
      <c r="C123" s="6" t="s">
        <v>10221</v>
      </c>
      <c r="D123" s="12">
        <v>1</v>
      </c>
    </row>
    <row r="124" spans="1:4" x14ac:dyDescent="0.2">
      <c r="A124" s="6" t="s">
        <v>10033</v>
      </c>
      <c r="B124" s="6" t="s">
        <v>10222</v>
      </c>
      <c r="C124" s="6" t="s">
        <v>10223</v>
      </c>
      <c r="D124" s="12">
        <v>1</v>
      </c>
    </row>
    <row r="125" spans="1:4" x14ac:dyDescent="0.2">
      <c r="A125" s="6" t="s">
        <v>10033</v>
      </c>
      <c r="B125" s="6" t="s">
        <v>10224</v>
      </c>
      <c r="C125" s="6" t="s">
        <v>10225</v>
      </c>
      <c r="D125" s="12">
        <v>1</v>
      </c>
    </row>
    <row r="126" spans="1:4" x14ac:dyDescent="0.2">
      <c r="A126" s="6" t="s">
        <v>10033</v>
      </c>
      <c r="B126" s="6" t="s">
        <v>10226</v>
      </c>
      <c r="C126" s="6" t="s">
        <v>10227</v>
      </c>
      <c r="D126" s="12">
        <v>1</v>
      </c>
    </row>
    <row r="127" spans="1:4" x14ac:dyDescent="0.2">
      <c r="A127" s="6" t="s">
        <v>10033</v>
      </c>
      <c r="B127" s="6" t="s">
        <v>10228</v>
      </c>
      <c r="C127" s="6" t="s">
        <v>10229</v>
      </c>
      <c r="D127" s="12">
        <v>1</v>
      </c>
    </row>
    <row r="128" spans="1:4" x14ac:dyDescent="0.2">
      <c r="A128" s="6" t="s">
        <v>10033</v>
      </c>
      <c r="B128" s="6" t="s">
        <v>10230</v>
      </c>
      <c r="C128" s="6" t="s">
        <v>10231</v>
      </c>
      <c r="D128" s="12">
        <v>1</v>
      </c>
    </row>
    <row r="129" spans="1:4" x14ac:dyDescent="0.2">
      <c r="A129" s="6" t="s">
        <v>10033</v>
      </c>
      <c r="B129" s="6" t="s">
        <v>10232</v>
      </c>
      <c r="C129" s="6" t="s">
        <v>10233</v>
      </c>
      <c r="D129" s="12">
        <v>1</v>
      </c>
    </row>
    <row r="130" spans="1:4" x14ac:dyDescent="0.2">
      <c r="A130" s="6" t="s">
        <v>14</v>
      </c>
      <c r="B130" s="6" t="s">
        <v>15</v>
      </c>
      <c r="C130" s="6" t="s">
        <v>16</v>
      </c>
      <c r="D130" s="12">
        <v>1</v>
      </c>
    </row>
    <row r="131" spans="1:4" x14ac:dyDescent="0.2">
      <c r="A131" s="6" t="s">
        <v>14</v>
      </c>
      <c r="B131" s="6" t="s">
        <v>10234</v>
      </c>
      <c r="C131" s="6" t="s">
        <v>10235</v>
      </c>
      <c r="D131" s="12">
        <v>1</v>
      </c>
    </row>
    <row r="132" spans="1:4" x14ac:dyDescent="0.2">
      <c r="A132" s="6" t="s">
        <v>14</v>
      </c>
      <c r="B132" s="6" t="s">
        <v>10236</v>
      </c>
      <c r="C132" s="6" t="s">
        <v>10237</v>
      </c>
      <c r="D132" s="12">
        <v>1</v>
      </c>
    </row>
    <row r="133" spans="1:4" x14ac:dyDescent="0.2">
      <c r="A133" s="6" t="s">
        <v>14</v>
      </c>
      <c r="B133" s="6" t="s">
        <v>10238</v>
      </c>
      <c r="C133" s="6" t="s">
        <v>10239</v>
      </c>
      <c r="D133" s="12">
        <v>1</v>
      </c>
    </row>
    <row r="134" spans="1:4" x14ac:dyDescent="0.2">
      <c r="A134" s="6" t="s">
        <v>14</v>
      </c>
      <c r="B134" s="6" t="s">
        <v>10240</v>
      </c>
      <c r="C134" s="6" t="s">
        <v>10241</v>
      </c>
      <c r="D134" s="12">
        <v>1</v>
      </c>
    </row>
    <row r="135" spans="1:4" x14ac:dyDescent="0.2">
      <c r="A135" s="6" t="s">
        <v>14</v>
      </c>
      <c r="B135" s="6" t="s">
        <v>10242</v>
      </c>
      <c r="C135" s="6" t="s">
        <v>3012</v>
      </c>
      <c r="D135" s="12">
        <v>1</v>
      </c>
    </row>
    <row r="136" spans="1:4" x14ac:dyDescent="0.2">
      <c r="A136" s="6" t="s">
        <v>14</v>
      </c>
      <c r="B136" s="6" t="s">
        <v>18</v>
      </c>
      <c r="C136" s="6" t="s">
        <v>19</v>
      </c>
      <c r="D136" s="12">
        <v>1</v>
      </c>
    </row>
    <row r="137" spans="1:4" x14ac:dyDescent="0.2">
      <c r="A137" s="6" t="s">
        <v>14</v>
      </c>
      <c r="B137" s="6" t="s">
        <v>20</v>
      </c>
      <c r="C137" s="6" t="s">
        <v>21</v>
      </c>
      <c r="D137" s="12">
        <v>1</v>
      </c>
    </row>
    <row r="138" spans="1:4" x14ac:dyDescent="0.2">
      <c r="A138" s="6" t="s">
        <v>14</v>
      </c>
      <c r="B138" s="6" t="s">
        <v>22</v>
      </c>
      <c r="C138" s="6" t="s">
        <v>23</v>
      </c>
      <c r="D138" s="12">
        <v>1</v>
      </c>
    </row>
    <row r="139" spans="1:4" x14ac:dyDescent="0.2">
      <c r="A139" s="6" t="s">
        <v>10243</v>
      </c>
      <c r="B139" s="6" t="s">
        <v>10244</v>
      </c>
      <c r="C139" s="6" t="s">
        <v>10245</v>
      </c>
      <c r="D139" s="12">
        <v>1</v>
      </c>
    </row>
    <row r="140" spans="1:4" x14ac:dyDescent="0.2">
      <c r="A140" s="6" t="s">
        <v>10243</v>
      </c>
      <c r="B140" s="6" t="s">
        <v>10246</v>
      </c>
      <c r="C140" s="6" t="s">
        <v>10247</v>
      </c>
      <c r="D140" s="12">
        <v>1</v>
      </c>
    </row>
    <row r="141" spans="1:4" x14ac:dyDescent="0.2">
      <c r="A141" s="6" t="s">
        <v>10243</v>
      </c>
      <c r="B141" s="6" t="s">
        <v>10248</v>
      </c>
      <c r="C141" s="6" t="s">
        <v>10249</v>
      </c>
      <c r="D141" s="12">
        <v>1</v>
      </c>
    </row>
    <row r="142" spans="1:4" x14ac:dyDescent="0.2">
      <c r="A142" s="6" t="s">
        <v>10243</v>
      </c>
      <c r="B142" s="6" t="s">
        <v>10250</v>
      </c>
      <c r="C142" s="6" t="s">
        <v>10251</v>
      </c>
      <c r="D142" s="12">
        <v>1</v>
      </c>
    </row>
    <row r="143" spans="1:4" x14ac:dyDescent="0.2">
      <c r="A143" s="6" t="s">
        <v>10243</v>
      </c>
      <c r="B143" s="6" t="s">
        <v>10252</v>
      </c>
      <c r="C143" s="6" t="s">
        <v>10253</v>
      </c>
      <c r="D143" s="12">
        <v>1</v>
      </c>
    </row>
    <row r="144" spans="1:4" x14ac:dyDescent="0.2">
      <c r="A144" s="6" t="s">
        <v>10243</v>
      </c>
      <c r="B144" s="6" t="s">
        <v>10254</v>
      </c>
      <c r="C144" s="6" t="s">
        <v>10255</v>
      </c>
      <c r="D144" s="12">
        <v>1</v>
      </c>
    </row>
    <row r="145" spans="1:4" x14ac:dyDescent="0.2">
      <c r="A145" s="6" t="s">
        <v>10243</v>
      </c>
      <c r="B145" s="6" t="s">
        <v>10256</v>
      </c>
      <c r="C145" s="6" t="s">
        <v>10257</v>
      </c>
      <c r="D145" s="12">
        <v>1</v>
      </c>
    </row>
    <row r="146" spans="1:4" x14ac:dyDescent="0.2">
      <c r="A146" s="6" t="s">
        <v>10243</v>
      </c>
      <c r="B146" s="6" t="s">
        <v>10258</v>
      </c>
      <c r="C146" s="6" t="s">
        <v>10259</v>
      </c>
      <c r="D146" s="12">
        <v>1</v>
      </c>
    </row>
    <row r="147" spans="1:4" x14ac:dyDescent="0.2">
      <c r="A147" s="6" t="s">
        <v>10243</v>
      </c>
      <c r="B147" s="6" t="s">
        <v>10260</v>
      </c>
      <c r="C147" s="6" t="s">
        <v>10261</v>
      </c>
      <c r="D147" s="12">
        <v>1</v>
      </c>
    </row>
    <row r="148" spans="1:4" x14ac:dyDescent="0.2">
      <c r="A148" s="6" t="s">
        <v>10243</v>
      </c>
      <c r="B148" s="6" t="s">
        <v>10262</v>
      </c>
      <c r="C148" s="6" t="s">
        <v>10263</v>
      </c>
      <c r="D148" s="12">
        <v>1</v>
      </c>
    </row>
    <row r="149" spans="1:4" x14ac:dyDescent="0.2">
      <c r="A149" s="6" t="s">
        <v>10243</v>
      </c>
      <c r="B149" s="6" t="s">
        <v>10264</v>
      </c>
      <c r="C149" s="6" t="s">
        <v>10265</v>
      </c>
      <c r="D149" s="12">
        <v>1</v>
      </c>
    </row>
    <row r="150" spans="1:4" x14ac:dyDescent="0.2">
      <c r="A150" s="6" t="s">
        <v>10243</v>
      </c>
      <c r="B150" s="6" t="s">
        <v>10266</v>
      </c>
      <c r="C150" s="6" t="s">
        <v>10267</v>
      </c>
      <c r="D150" s="12">
        <v>1</v>
      </c>
    </row>
    <row r="151" spans="1:4" x14ac:dyDescent="0.2">
      <c r="A151" s="6" t="s">
        <v>10268</v>
      </c>
      <c r="B151" s="6" t="s">
        <v>10269</v>
      </c>
      <c r="C151" s="6" t="s">
        <v>10270</v>
      </c>
      <c r="D151" s="12">
        <v>1</v>
      </c>
    </row>
    <row r="152" spans="1:4" x14ac:dyDescent="0.2">
      <c r="A152" s="6" t="s">
        <v>10268</v>
      </c>
      <c r="B152" s="6" t="s">
        <v>10271</v>
      </c>
      <c r="C152" s="6" t="s">
        <v>10272</v>
      </c>
      <c r="D152" s="12">
        <v>1</v>
      </c>
    </row>
    <row r="153" spans="1:4" x14ac:dyDescent="0.2">
      <c r="A153" s="6" t="s">
        <v>10268</v>
      </c>
      <c r="B153" s="6" t="s">
        <v>10273</v>
      </c>
      <c r="C153" s="6" t="s">
        <v>10274</v>
      </c>
      <c r="D153" s="12">
        <v>1</v>
      </c>
    </row>
    <row r="154" spans="1:4" x14ac:dyDescent="0.2">
      <c r="A154" s="6" t="s">
        <v>10268</v>
      </c>
      <c r="B154" s="6" t="s">
        <v>10275</v>
      </c>
      <c r="C154" s="6" t="s">
        <v>10276</v>
      </c>
      <c r="D154" s="12">
        <v>1</v>
      </c>
    </row>
    <row r="155" spans="1:4" x14ac:dyDescent="0.2">
      <c r="A155" s="6" t="s">
        <v>10268</v>
      </c>
      <c r="B155" s="6" t="s">
        <v>10277</v>
      </c>
      <c r="C155" s="6" t="s">
        <v>10278</v>
      </c>
      <c r="D155" s="12">
        <v>1</v>
      </c>
    </row>
    <row r="156" spans="1:4" x14ac:dyDescent="0.2">
      <c r="A156" s="6" t="s">
        <v>10268</v>
      </c>
      <c r="B156" s="6" t="s">
        <v>10279</v>
      </c>
      <c r="C156" s="6" t="s">
        <v>10280</v>
      </c>
      <c r="D156" s="12">
        <v>1</v>
      </c>
    </row>
    <row r="157" spans="1:4" x14ac:dyDescent="0.2">
      <c r="A157" s="6" t="s">
        <v>10281</v>
      </c>
      <c r="B157" s="6" t="s">
        <v>10282</v>
      </c>
      <c r="C157" s="6" t="s">
        <v>10283</v>
      </c>
      <c r="D157" s="12">
        <v>1</v>
      </c>
    </row>
    <row r="158" spans="1:4" x14ac:dyDescent="0.2">
      <c r="A158" s="6" t="s">
        <v>10281</v>
      </c>
      <c r="B158" s="6" t="s">
        <v>10284</v>
      </c>
      <c r="C158" s="6" t="s">
        <v>10285</v>
      </c>
      <c r="D158" s="12">
        <v>1</v>
      </c>
    </row>
    <row r="159" spans="1:4" x14ac:dyDescent="0.2">
      <c r="A159" s="6" t="s">
        <v>10281</v>
      </c>
      <c r="B159" s="6" t="s">
        <v>10286</v>
      </c>
      <c r="C159" s="6" t="s">
        <v>10287</v>
      </c>
      <c r="D159" s="12">
        <v>1</v>
      </c>
    </row>
    <row r="160" spans="1:4" x14ac:dyDescent="0.2">
      <c r="A160" s="6" t="s">
        <v>10288</v>
      </c>
      <c r="B160" s="6" t="s">
        <v>10289</v>
      </c>
      <c r="C160" s="6" t="s">
        <v>10290</v>
      </c>
      <c r="D160" s="12">
        <v>1</v>
      </c>
    </row>
    <row r="161" spans="1:4" x14ac:dyDescent="0.2">
      <c r="A161" s="6" t="s">
        <v>9857</v>
      </c>
      <c r="B161" s="6" t="s">
        <v>9886</v>
      </c>
      <c r="C161" s="6" t="s">
        <v>9860</v>
      </c>
      <c r="D161" s="12">
        <v>1</v>
      </c>
    </row>
    <row r="162" spans="1:4" x14ac:dyDescent="0.2">
      <c r="A162" s="6" t="s">
        <v>9857</v>
      </c>
      <c r="B162" s="6" t="s">
        <v>9887</v>
      </c>
      <c r="C162" s="6" t="s">
        <v>9861</v>
      </c>
      <c r="D162" s="12">
        <v>1</v>
      </c>
    </row>
    <row r="163" spans="1:4" x14ac:dyDescent="0.2">
      <c r="A163" s="6" t="s">
        <v>9857</v>
      </c>
      <c r="B163" s="6" t="s">
        <v>9888</v>
      </c>
      <c r="C163" s="6" t="s">
        <v>9862</v>
      </c>
      <c r="D163" s="12">
        <v>1</v>
      </c>
    </row>
    <row r="164" spans="1:4" x14ac:dyDescent="0.2">
      <c r="A164" s="6" t="s">
        <v>9857</v>
      </c>
      <c r="B164" s="6" t="s">
        <v>9889</v>
      </c>
      <c r="C164" s="6" t="s">
        <v>9863</v>
      </c>
      <c r="D164" s="12">
        <v>1</v>
      </c>
    </row>
    <row r="165" spans="1:4" x14ac:dyDescent="0.2">
      <c r="A165" s="6" t="s">
        <v>10291</v>
      </c>
      <c r="B165" s="6" t="s">
        <v>10292</v>
      </c>
      <c r="C165" s="6" t="s">
        <v>10293</v>
      </c>
      <c r="D165" s="12">
        <v>1</v>
      </c>
    </row>
    <row r="166" spans="1:4" x14ac:dyDescent="0.2">
      <c r="A166" s="6" t="s">
        <v>10291</v>
      </c>
      <c r="B166" s="6" t="s">
        <v>10294</v>
      </c>
      <c r="C166" s="6" t="s">
        <v>10295</v>
      </c>
      <c r="D166" s="12">
        <v>1</v>
      </c>
    </row>
    <row r="167" spans="1:4" x14ac:dyDescent="0.2">
      <c r="A167" s="6" t="s">
        <v>10296</v>
      </c>
      <c r="B167" s="6" t="s">
        <v>10297</v>
      </c>
      <c r="C167" s="6" t="s">
        <v>10298</v>
      </c>
      <c r="D167" s="12">
        <v>1</v>
      </c>
    </row>
    <row r="168" spans="1:4" x14ac:dyDescent="0.2">
      <c r="A168" s="6" t="s">
        <v>10299</v>
      </c>
      <c r="B168" s="6" t="s">
        <v>10300</v>
      </c>
      <c r="C168" s="6" t="s">
        <v>10301</v>
      </c>
      <c r="D168" s="12">
        <v>1</v>
      </c>
    </row>
    <row r="169" spans="1:4" x14ac:dyDescent="0.2">
      <c r="A169" s="6" t="s">
        <v>10299</v>
      </c>
      <c r="B169" s="6" t="s">
        <v>10302</v>
      </c>
      <c r="C169" s="6" t="s">
        <v>10303</v>
      </c>
      <c r="D169" s="12">
        <v>1</v>
      </c>
    </row>
    <row r="170" spans="1:4" x14ac:dyDescent="0.2">
      <c r="A170" s="6" t="s">
        <v>10304</v>
      </c>
      <c r="B170" s="6" t="s">
        <v>10305</v>
      </c>
      <c r="C170" s="6" t="s">
        <v>10306</v>
      </c>
      <c r="D170" s="12">
        <v>1</v>
      </c>
    </row>
    <row r="171" spans="1:4" x14ac:dyDescent="0.2">
      <c r="A171" s="6" t="s">
        <v>10307</v>
      </c>
      <c r="B171" s="6" t="s">
        <v>10308</v>
      </c>
      <c r="C171" s="6" t="s">
        <v>10309</v>
      </c>
      <c r="D171" s="12">
        <v>1</v>
      </c>
    </row>
    <row r="172" spans="1:4" x14ac:dyDescent="0.2">
      <c r="A172" s="6" t="s">
        <v>10307</v>
      </c>
      <c r="B172" s="6" t="s">
        <v>10310</v>
      </c>
      <c r="C172" s="6" t="s">
        <v>10311</v>
      </c>
      <c r="D172" s="12">
        <v>1</v>
      </c>
    </row>
    <row r="173" spans="1:4" x14ac:dyDescent="0.2">
      <c r="A173" s="6" t="s">
        <v>10312</v>
      </c>
      <c r="B173" s="6" t="s">
        <v>10313</v>
      </c>
      <c r="C173" s="6" t="s">
        <v>10314</v>
      </c>
      <c r="D173" s="12">
        <v>1</v>
      </c>
    </row>
    <row r="174" spans="1:4" x14ac:dyDescent="0.2">
      <c r="A174" s="6" t="s">
        <v>10315</v>
      </c>
      <c r="B174" s="6" t="s">
        <v>10316</v>
      </c>
      <c r="C174" s="6" t="s">
        <v>10317</v>
      </c>
      <c r="D174" s="12">
        <v>1</v>
      </c>
    </row>
    <row r="175" spans="1:4" x14ac:dyDescent="0.2">
      <c r="A175" s="6" t="s">
        <v>10315</v>
      </c>
      <c r="B175" s="6" t="s">
        <v>10318</v>
      </c>
      <c r="C175" s="6" t="s">
        <v>10319</v>
      </c>
      <c r="D175" s="12">
        <v>1</v>
      </c>
    </row>
    <row r="176" spans="1:4" x14ac:dyDescent="0.2">
      <c r="A176" s="6" t="s">
        <v>10320</v>
      </c>
      <c r="B176" s="6" t="s">
        <v>10321</v>
      </c>
      <c r="C176" s="6" t="s">
        <v>10322</v>
      </c>
      <c r="D176" s="12">
        <v>1</v>
      </c>
    </row>
    <row r="177" spans="1:4" x14ac:dyDescent="0.2">
      <c r="A177" s="6" t="s">
        <v>10323</v>
      </c>
      <c r="B177" s="6" t="s">
        <v>10324</v>
      </c>
      <c r="C177" s="6" t="s">
        <v>10325</v>
      </c>
      <c r="D177" s="12">
        <v>1</v>
      </c>
    </row>
    <row r="178" spans="1:4" x14ac:dyDescent="0.2">
      <c r="A178" s="6" t="s">
        <v>10326</v>
      </c>
      <c r="B178" s="6" t="s">
        <v>10327</v>
      </c>
      <c r="C178" s="6" t="s">
        <v>10328</v>
      </c>
      <c r="D178" s="12">
        <v>1</v>
      </c>
    </row>
    <row r="179" spans="1:4" x14ac:dyDescent="0.2">
      <c r="A179" s="6" t="s">
        <v>10326</v>
      </c>
      <c r="B179" s="6" t="s">
        <v>10329</v>
      </c>
      <c r="C179" s="6" t="s">
        <v>10330</v>
      </c>
      <c r="D179" s="12">
        <v>1</v>
      </c>
    </row>
    <row r="180" spans="1:4" x14ac:dyDescent="0.2">
      <c r="A180" s="6" t="s">
        <v>10331</v>
      </c>
      <c r="B180" s="6" t="s">
        <v>10332</v>
      </c>
      <c r="C180" s="6" t="s">
        <v>10333</v>
      </c>
      <c r="D180" s="12">
        <v>1</v>
      </c>
    </row>
    <row r="181" spans="1:4" x14ac:dyDescent="0.2">
      <c r="A181" s="6" t="s">
        <v>10331</v>
      </c>
      <c r="B181" s="6" t="s">
        <v>10334</v>
      </c>
      <c r="C181" s="6" t="s">
        <v>10335</v>
      </c>
      <c r="D181" s="12">
        <v>1</v>
      </c>
    </row>
    <row r="182" spans="1:4" x14ac:dyDescent="0.2">
      <c r="A182" s="6" t="s">
        <v>10331</v>
      </c>
      <c r="B182" s="6" t="s">
        <v>10336</v>
      </c>
      <c r="C182" s="6" t="s">
        <v>10337</v>
      </c>
      <c r="D182" s="12">
        <v>1</v>
      </c>
    </row>
    <row r="183" spans="1:4" x14ac:dyDescent="0.2">
      <c r="A183" s="6" t="s">
        <v>10331</v>
      </c>
      <c r="B183" s="6" t="s">
        <v>10338</v>
      </c>
      <c r="C183" s="6" t="s">
        <v>10339</v>
      </c>
      <c r="D183" s="12">
        <v>1</v>
      </c>
    </row>
    <row r="184" spans="1:4" x14ac:dyDescent="0.2">
      <c r="A184" s="6" t="s">
        <v>10331</v>
      </c>
      <c r="B184" s="6" t="s">
        <v>10340</v>
      </c>
      <c r="C184" s="6" t="s">
        <v>10341</v>
      </c>
      <c r="D184" s="12">
        <v>1</v>
      </c>
    </row>
    <row r="185" spans="1:4" x14ac:dyDescent="0.2">
      <c r="A185" s="6" t="s">
        <v>10331</v>
      </c>
      <c r="B185" s="6" t="s">
        <v>10342</v>
      </c>
      <c r="C185" s="6" t="s">
        <v>10343</v>
      </c>
      <c r="D185" s="12">
        <v>1</v>
      </c>
    </row>
    <row r="186" spans="1:4" x14ac:dyDescent="0.2">
      <c r="A186" s="6" t="s">
        <v>10331</v>
      </c>
      <c r="B186" s="6" t="s">
        <v>10344</v>
      </c>
      <c r="C186" s="6" t="s">
        <v>10345</v>
      </c>
      <c r="D186" s="12">
        <v>1</v>
      </c>
    </row>
    <row r="187" spans="1:4" x14ac:dyDescent="0.2">
      <c r="A187" s="6" t="s">
        <v>10331</v>
      </c>
      <c r="B187" s="6" t="s">
        <v>10346</v>
      </c>
      <c r="C187" s="6" t="s">
        <v>10345</v>
      </c>
      <c r="D187" s="12">
        <v>1</v>
      </c>
    </row>
    <row r="188" spans="1:4" x14ac:dyDescent="0.2">
      <c r="A188" s="6" t="s">
        <v>10331</v>
      </c>
      <c r="B188" s="6" t="s">
        <v>10347</v>
      </c>
      <c r="C188" s="6" t="s">
        <v>10348</v>
      </c>
      <c r="D188" s="12">
        <v>1</v>
      </c>
    </row>
    <row r="189" spans="1:4" x14ac:dyDescent="0.2">
      <c r="A189" s="6" t="s">
        <v>10349</v>
      </c>
      <c r="B189" s="6" t="s">
        <v>10350</v>
      </c>
      <c r="C189" s="6" t="s">
        <v>10351</v>
      </c>
      <c r="D189" s="12">
        <v>1</v>
      </c>
    </row>
    <row r="190" spans="1:4" x14ac:dyDescent="0.2">
      <c r="A190" s="6" t="s">
        <v>10349</v>
      </c>
      <c r="B190" s="6" t="s">
        <v>10352</v>
      </c>
      <c r="C190" s="6" t="s">
        <v>10353</v>
      </c>
      <c r="D190" s="12">
        <v>1</v>
      </c>
    </row>
    <row r="191" spans="1:4" x14ac:dyDescent="0.2">
      <c r="A191" s="6" t="s">
        <v>10354</v>
      </c>
      <c r="B191" s="6" t="s">
        <v>10355</v>
      </c>
      <c r="C191" s="6" t="s">
        <v>10356</v>
      </c>
      <c r="D191" s="12">
        <v>1</v>
      </c>
    </row>
    <row r="192" spans="1:4" x14ac:dyDescent="0.2">
      <c r="A192" s="6" t="s">
        <v>9858</v>
      </c>
      <c r="B192" s="6" t="s">
        <v>10357</v>
      </c>
      <c r="C192" s="6" t="s">
        <v>10358</v>
      </c>
      <c r="D192" s="12">
        <v>1</v>
      </c>
    </row>
    <row r="193" spans="1:4" x14ac:dyDescent="0.2">
      <c r="A193" s="6" t="s">
        <v>9858</v>
      </c>
      <c r="B193" s="6" t="s">
        <v>10359</v>
      </c>
      <c r="C193" s="6" t="s">
        <v>10360</v>
      </c>
      <c r="D193" s="12">
        <v>1</v>
      </c>
    </row>
    <row r="194" spans="1:4" x14ac:dyDescent="0.2">
      <c r="A194" s="6" t="s">
        <v>9858</v>
      </c>
      <c r="B194" s="6" t="s">
        <v>10361</v>
      </c>
      <c r="C194" s="6" t="s">
        <v>10362</v>
      </c>
      <c r="D194" s="12">
        <v>1</v>
      </c>
    </row>
    <row r="195" spans="1:4" x14ac:dyDescent="0.2">
      <c r="A195" s="6" t="s">
        <v>9858</v>
      </c>
      <c r="B195" s="6" t="s">
        <v>10363</v>
      </c>
      <c r="C195" s="6" t="s">
        <v>10364</v>
      </c>
      <c r="D195" s="12">
        <v>1</v>
      </c>
    </row>
    <row r="196" spans="1:4" x14ac:dyDescent="0.2">
      <c r="A196" s="6" t="s">
        <v>9858</v>
      </c>
      <c r="B196" s="6" t="s">
        <v>10365</v>
      </c>
      <c r="C196" s="6" t="s">
        <v>10366</v>
      </c>
      <c r="D196" s="12">
        <v>1</v>
      </c>
    </row>
    <row r="197" spans="1:4" x14ac:dyDescent="0.2">
      <c r="A197" s="6" t="s">
        <v>9858</v>
      </c>
      <c r="B197" s="6" t="s">
        <v>10367</v>
      </c>
      <c r="C197" s="6" t="s">
        <v>10368</v>
      </c>
      <c r="D197" s="12">
        <v>1</v>
      </c>
    </row>
    <row r="198" spans="1:4" x14ac:dyDescent="0.2">
      <c r="A198" s="6" t="s">
        <v>9858</v>
      </c>
      <c r="B198" s="6" t="s">
        <v>10369</v>
      </c>
      <c r="C198" s="6" t="s">
        <v>10370</v>
      </c>
      <c r="D198" s="12">
        <v>1</v>
      </c>
    </row>
    <row r="199" spans="1:4" x14ac:dyDescent="0.2">
      <c r="A199" s="6" t="s">
        <v>9858</v>
      </c>
      <c r="B199" s="6" t="s">
        <v>10371</v>
      </c>
      <c r="C199" s="6" t="s">
        <v>10372</v>
      </c>
      <c r="D199" s="12">
        <v>1</v>
      </c>
    </row>
    <row r="200" spans="1:4" x14ac:dyDescent="0.2">
      <c r="A200" s="6" t="s">
        <v>9858</v>
      </c>
      <c r="B200" s="6" t="s">
        <v>10373</v>
      </c>
      <c r="C200" s="6" t="s">
        <v>10374</v>
      </c>
      <c r="D200" s="12">
        <v>1</v>
      </c>
    </row>
    <row r="201" spans="1:4" x14ac:dyDescent="0.2">
      <c r="A201" s="6" t="s">
        <v>9858</v>
      </c>
      <c r="B201" s="6" t="s">
        <v>10375</v>
      </c>
      <c r="C201" s="6" t="s">
        <v>10376</v>
      </c>
      <c r="D201" s="12">
        <v>1</v>
      </c>
    </row>
    <row r="202" spans="1:4" x14ac:dyDescent="0.2">
      <c r="A202" s="6" t="s">
        <v>9858</v>
      </c>
      <c r="B202" s="6" t="s">
        <v>10377</v>
      </c>
      <c r="C202" s="6" t="s">
        <v>10378</v>
      </c>
      <c r="D202" s="12">
        <v>1</v>
      </c>
    </row>
    <row r="203" spans="1:4" x14ac:dyDescent="0.2">
      <c r="A203" s="6" t="s">
        <v>9858</v>
      </c>
      <c r="B203" s="6" t="s">
        <v>10379</v>
      </c>
      <c r="C203" s="6" t="s">
        <v>10380</v>
      </c>
      <c r="D203" s="12">
        <v>1</v>
      </c>
    </row>
    <row r="204" spans="1:4" x14ac:dyDescent="0.2">
      <c r="A204" s="6" t="s">
        <v>9858</v>
      </c>
      <c r="B204" s="6" t="s">
        <v>10381</v>
      </c>
      <c r="C204" s="6" t="s">
        <v>10382</v>
      </c>
      <c r="D204" s="12">
        <v>1</v>
      </c>
    </row>
    <row r="205" spans="1:4" x14ac:dyDescent="0.2">
      <c r="A205" s="6" t="s">
        <v>9858</v>
      </c>
      <c r="B205" s="6" t="s">
        <v>10383</v>
      </c>
      <c r="C205" s="6" t="s">
        <v>10384</v>
      </c>
      <c r="D205" s="12">
        <v>1</v>
      </c>
    </row>
    <row r="206" spans="1:4" x14ac:dyDescent="0.2">
      <c r="A206" s="6" t="s">
        <v>9858</v>
      </c>
      <c r="B206" s="6" t="s">
        <v>10385</v>
      </c>
      <c r="C206" s="6" t="s">
        <v>10386</v>
      </c>
      <c r="D206" s="12">
        <v>1</v>
      </c>
    </row>
    <row r="207" spans="1:4" x14ac:dyDescent="0.2">
      <c r="A207" s="6" t="s">
        <v>9858</v>
      </c>
      <c r="B207" s="6" t="s">
        <v>10387</v>
      </c>
      <c r="C207" s="6" t="s">
        <v>10388</v>
      </c>
      <c r="D207" s="12">
        <v>1</v>
      </c>
    </row>
    <row r="208" spans="1:4" x14ac:dyDescent="0.2">
      <c r="A208" s="6" t="s">
        <v>9858</v>
      </c>
      <c r="B208" s="6" t="s">
        <v>10389</v>
      </c>
      <c r="C208" s="6" t="s">
        <v>10390</v>
      </c>
      <c r="D208" s="12">
        <v>1</v>
      </c>
    </row>
    <row r="209" spans="1:4" x14ac:dyDescent="0.2">
      <c r="A209" s="6" t="s">
        <v>9858</v>
      </c>
      <c r="B209" s="6" t="s">
        <v>10391</v>
      </c>
      <c r="C209" s="6" t="s">
        <v>10392</v>
      </c>
      <c r="D209" s="12">
        <v>1</v>
      </c>
    </row>
    <row r="210" spans="1:4" x14ac:dyDescent="0.2">
      <c r="A210" s="6" t="s">
        <v>9858</v>
      </c>
      <c r="B210" s="6" t="s">
        <v>10393</v>
      </c>
      <c r="C210" s="6" t="s">
        <v>10394</v>
      </c>
      <c r="D210" s="12">
        <v>1</v>
      </c>
    </row>
    <row r="211" spans="1:4" x14ac:dyDescent="0.2">
      <c r="A211" s="6" t="s">
        <v>9858</v>
      </c>
      <c r="B211" s="6" t="s">
        <v>10395</v>
      </c>
      <c r="C211" s="6" t="s">
        <v>10396</v>
      </c>
      <c r="D211" s="12">
        <v>1</v>
      </c>
    </row>
    <row r="212" spans="1:4" x14ac:dyDescent="0.2">
      <c r="A212" s="6" t="s">
        <v>9858</v>
      </c>
      <c r="B212" s="6" t="s">
        <v>10397</v>
      </c>
      <c r="C212" s="6" t="s">
        <v>10398</v>
      </c>
      <c r="D212" s="12">
        <v>1</v>
      </c>
    </row>
    <row r="213" spans="1:4" x14ac:dyDescent="0.2">
      <c r="A213" s="6" t="s">
        <v>9858</v>
      </c>
      <c r="B213" s="6" t="s">
        <v>10399</v>
      </c>
      <c r="C213" s="6" t="s">
        <v>10400</v>
      </c>
      <c r="D213" s="12">
        <v>1</v>
      </c>
    </row>
    <row r="214" spans="1:4" x14ac:dyDescent="0.2">
      <c r="A214" s="6" t="s">
        <v>9858</v>
      </c>
      <c r="B214" s="6" t="s">
        <v>10401</v>
      </c>
      <c r="C214" s="6" t="s">
        <v>10402</v>
      </c>
      <c r="D214" s="12">
        <v>1</v>
      </c>
    </row>
    <row r="215" spans="1:4" x14ac:dyDescent="0.2">
      <c r="A215" s="6" t="s">
        <v>9858</v>
      </c>
      <c r="B215" s="6" t="s">
        <v>10403</v>
      </c>
      <c r="C215" s="6" t="s">
        <v>10404</v>
      </c>
      <c r="D215" s="12">
        <v>1</v>
      </c>
    </row>
    <row r="216" spans="1:4" x14ac:dyDescent="0.2">
      <c r="A216" s="6" t="s">
        <v>9858</v>
      </c>
      <c r="B216" s="6" t="s">
        <v>10405</v>
      </c>
      <c r="C216" s="6" t="s">
        <v>10406</v>
      </c>
      <c r="D216" s="12">
        <v>1</v>
      </c>
    </row>
    <row r="217" spans="1:4" x14ac:dyDescent="0.2">
      <c r="A217" s="6" t="s">
        <v>9858</v>
      </c>
      <c r="B217" s="6" t="s">
        <v>10407</v>
      </c>
      <c r="C217" s="6" t="s">
        <v>10408</v>
      </c>
      <c r="D217" s="12">
        <v>1</v>
      </c>
    </row>
    <row r="218" spans="1:4" x14ac:dyDescent="0.2">
      <c r="A218" s="6" t="s">
        <v>9858</v>
      </c>
      <c r="B218" s="6" t="s">
        <v>10409</v>
      </c>
      <c r="C218" s="6" t="s">
        <v>10410</v>
      </c>
      <c r="D218" s="12">
        <v>1</v>
      </c>
    </row>
    <row r="219" spans="1:4" x14ac:dyDescent="0.2">
      <c r="A219" s="6" t="s">
        <v>9858</v>
      </c>
      <c r="B219" s="6" t="s">
        <v>10411</v>
      </c>
      <c r="C219" s="6" t="s">
        <v>10411</v>
      </c>
      <c r="D219" s="12">
        <v>1</v>
      </c>
    </row>
    <row r="220" spans="1:4" x14ac:dyDescent="0.2">
      <c r="A220" s="6" t="s">
        <v>9858</v>
      </c>
      <c r="B220" s="6" t="s">
        <v>10412</v>
      </c>
      <c r="C220" s="6" t="s">
        <v>10412</v>
      </c>
      <c r="D220" s="12">
        <v>1</v>
      </c>
    </row>
    <row r="221" spans="1:4" x14ac:dyDescent="0.2">
      <c r="A221" s="6" t="s">
        <v>9858</v>
      </c>
      <c r="B221" s="6" t="s">
        <v>10413</v>
      </c>
      <c r="C221" s="6" t="s">
        <v>10413</v>
      </c>
      <c r="D221" s="12">
        <v>1</v>
      </c>
    </row>
    <row r="222" spans="1:4" x14ac:dyDescent="0.2">
      <c r="A222" s="6" t="s">
        <v>9858</v>
      </c>
      <c r="B222" s="6" t="s">
        <v>10414</v>
      </c>
      <c r="C222" s="6" t="s">
        <v>10415</v>
      </c>
      <c r="D222" s="12">
        <v>1</v>
      </c>
    </row>
    <row r="223" spans="1:4" x14ac:dyDescent="0.2">
      <c r="A223" s="6" t="s">
        <v>9858</v>
      </c>
      <c r="B223" s="6" t="s">
        <v>10416</v>
      </c>
      <c r="C223" s="6" t="s">
        <v>10416</v>
      </c>
      <c r="D223" s="12">
        <v>1</v>
      </c>
    </row>
    <row r="224" spans="1:4" x14ac:dyDescent="0.2">
      <c r="A224" s="6" t="s">
        <v>9858</v>
      </c>
      <c r="B224" s="6" t="s">
        <v>10417</v>
      </c>
      <c r="C224" s="6" t="s">
        <v>10418</v>
      </c>
      <c r="D224" s="12">
        <v>1</v>
      </c>
    </row>
    <row r="225" spans="1:4" x14ac:dyDescent="0.2">
      <c r="A225" s="6" t="s">
        <v>9858</v>
      </c>
      <c r="B225" s="6" t="s">
        <v>10419</v>
      </c>
      <c r="C225" s="6" t="s">
        <v>10420</v>
      </c>
      <c r="D225" s="12">
        <v>1</v>
      </c>
    </row>
    <row r="226" spans="1:4" x14ac:dyDescent="0.2">
      <c r="A226" s="6" t="s">
        <v>9858</v>
      </c>
      <c r="B226" s="6" t="s">
        <v>10421</v>
      </c>
      <c r="C226" s="6" t="s">
        <v>10422</v>
      </c>
      <c r="D226" s="12">
        <v>1</v>
      </c>
    </row>
    <row r="227" spans="1:4" x14ac:dyDescent="0.2">
      <c r="A227" s="6" t="s">
        <v>9858</v>
      </c>
      <c r="B227" s="6" t="s">
        <v>10423</v>
      </c>
      <c r="C227" s="6" t="s">
        <v>10424</v>
      </c>
      <c r="D227" s="12">
        <v>1</v>
      </c>
    </row>
    <row r="228" spans="1:4" x14ac:dyDescent="0.2">
      <c r="A228" s="6" t="s">
        <v>9858</v>
      </c>
      <c r="B228" s="6" t="s">
        <v>9864</v>
      </c>
      <c r="C228" s="6" t="s">
        <v>9864</v>
      </c>
      <c r="D228" s="12">
        <v>1</v>
      </c>
    </row>
    <row r="229" spans="1:4" x14ac:dyDescent="0.2">
      <c r="A229" s="6" t="s">
        <v>9858</v>
      </c>
      <c r="B229" s="6" t="s">
        <v>10425</v>
      </c>
      <c r="C229" s="6" t="s">
        <v>10426</v>
      </c>
      <c r="D229" s="12">
        <v>1</v>
      </c>
    </row>
    <row r="230" spans="1:4" x14ac:dyDescent="0.2">
      <c r="A230" s="6" t="s">
        <v>9858</v>
      </c>
      <c r="B230" s="6" t="s">
        <v>10427</v>
      </c>
      <c r="C230" s="6" t="s">
        <v>10428</v>
      </c>
      <c r="D230" s="12">
        <v>1</v>
      </c>
    </row>
    <row r="231" spans="1:4" x14ac:dyDescent="0.2">
      <c r="A231" s="6" t="s">
        <v>9858</v>
      </c>
      <c r="B231" s="6" t="s">
        <v>10429</v>
      </c>
      <c r="C231" s="6" t="s">
        <v>10430</v>
      </c>
      <c r="D231" s="12">
        <v>1</v>
      </c>
    </row>
    <row r="232" spans="1:4" x14ac:dyDescent="0.2">
      <c r="A232" s="6" t="s">
        <v>9858</v>
      </c>
      <c r="B232" s="6" t="s">
        <v>10431</v>
      </c>
      <c r="C232" s="6" t="s">
        <v>10432</v>
      </c>
      <c r="D232" s="12">
        <v>1</v>
      </c>
    </row>
    <row r="233" spans="1:4" x14ac:dyDescent="0.2">
      <c r="A233" s="6" t="s">
        <v>9858</v>
      </c>
      <c r="B233" s="6" t="s">
        <v>10433</v>
      </c>
      <c r="C233" s="6" t="s">
        <v>10434</v>
      </c>
      <c r="D233" s="12">
        <v>1</v>
      </c>
    </row>
    <row r="234" spans="1:4" x14ac:dyDescent="0.2">
      <c r="A234" s="6" t="s">
        <v>9858</v>
      </c>
      <c r="B234" s="6" t="s">
        <v>10435</v>
      </c>
      <c r="C234" s="6" t="s">
        <v>10436</v>
      </c>
      <c r="D234" s="12">
        <v>1</v>
      </c>
    </row>
    <row r="235" spans="1:4" x14ac:dyDescent="0.2">
      <c r="A235" s="6" t="s">
        <v>9858</v>
      </c>
      <c r="B235" s="6" t="s">
        <v>10437</v>
      </c>
      <c r="C235" s="6" t="s">
        <v>10438</v>
      </c>
      <c r="D235" s="12">
        <v>1</v>
      </c>
    </row>
    <row r="236" spans="1:4" x14ac:dyDescent="0.2">
      <c r="A236" s="6" t="s">
        <v>9858</v>
      </c>
      <c r="B236" s="6" t="s">
        <v>10439</v>
      </c>
      <c r="C236" s="6" t="s">
        <v>10440</v>
      </c>
      <c r="D236" s="12">
        <v>1</v>
      </c>
    </row>
    <row r="237" spans="1:4" x14ac:dyDescent="0.2">
      <c r="A237" s="6" t="s">
        <v>9858</v>
      </c>
      <c r="B237" s="6" t="s">
        <v>10441</v>
      </c>
      <c r="C237" s="6" t="s">
        <v>10442</v>
      </c>
      <c r="D237" s="12">
        <v>1</v>
      </c>
    </row>
    <row r="238" spans="1:4" x14ac:dyDescent="0.2">
      <c r="A238" s="6" t="s">
        <v>9858</v>
      </c>
      <c r="B238" s="6" t="s">
        <v>10443</v>
      </c>
      <c r="C238" s="6" t="s">
        <v>10444</v>
      </c>
      <c r="D238" s="12">
        <v>1</v>
      </c>
    </row>
    <row r="239" spans="1:4" x14ac:dyDescent="0.2">
      <c r="A239" s="6" t="s">
        <v>10445</v>
      </c>
      <c r="B239" s="6" t="s">
        <v>10446</v>
      </c>
      <c r="C239" s="6" t="s">
        <v>10447</v>
      </c>
      <c r="D239" s="12">
        <v>1</v>
      </c>
    </row>
    <row r="240" spans="1:4" x14ac:dyDescent="0.2">
      <c r="A240" s="6" t="s">
        <v>10448</v>
      </c>
      <c r="B240" s="6" t="s">
        <v>10449</v>
      </c>
      <c r="C240" s="6" t="s">
        <v>10450</v>
      </c>
      <c r="D240" s="12">
        <v>1</v>
      </c>
    </row>
    <row r="241" spans="1:4" x14ac:dyDescent="0.2">
      <c r="A241" s="6" t="s">
        <v>10451</v>
      </c>
      <c r="B241" s="6" t="s">
        <v>10452</v>
      </c>
      <c r="C241" s="6" t="s">
        <v>10453</v>
      </c>
      <c r="D241" s="12">
        <v>1</v>
      </c>
    </row>
    <row r="242" spans="1:4" x14ac:dyDescent="0.2">
      <c r="A242" s="6" t="s">
        <v>10451</v>
      </c>
      <c r="B242" s="6" t="s">
        <v>10454</v>
      </c>
      <c r="C242" s="6" t="s">
        <v>10455</v>
      </c>
      <c r="D242" s="12">
        <v>1</v>
      </c>
    </row>
    <row r="243" spans="1:4" x14ac:dyDescent="0.2">
      <c r="A243" s="6" t="s">
        <v>10451</v>
      </c>
      <c r="B243" s="6" t="s">
        <v>10456</v>
      </c>
      <c r="C243" s="6" t="s">
        <v>10457</v>
      </c>
      <c r="D243" s="12">
        <v>1</v>
      </c>
    </row>
    <row r="244" spans="1:4" x14ac:dyDescent="0.2">
      <c r="A244" s="6" t="s">
        <v>10458</v>
      </c>
      <c r="B244" s="6" t="s">
        <v>10459</v>
      </c>
      <c r="C244" s="6" t="s">
        <v>10460</v>
      </c>
      <c r="D244" s="12">
        <v>1</v>
      </c>
    </row>
    <row r="245" spans="1:4" x14ac:dyDescent="0.2">
      <c r="A245" s="6" t="s">
        <v>10461</v>
      </c>
      <c r="B245" s="6" t="s">
        <v>10462</v>
      </c>
      <c r="C245" s="6" t="s">
        <v>10463</v>
      </c>
      <c r="D245" s="12">
        <v>1</v>
      </c>
    </row>
    <row r="246" spans="1:4" x14ac:dyDescent="0.2">
      <c r="A246" s="6" t="s">
        <v>10461</v>
      </c>
      <c r="B246" s="6" t="s">
        <v>10464</v>
      </c>
      <c r="C246" s="6" t="s">
        <v>10465</v>
      </c>
      <c r="D246" s="12">
        <v>1</v>
      </c>
    </row>
    <row r="247" spans="1:4" x14ac:dyDescent="0.2">
      <c r="A247" s="6" t="s">
        <v>10461</v>
      </c>
      <c r="B247" s="6" t="s">
        <v>10466</v>
      </c>
      <c r="C247" s="6" t="s">
        <v>10467</v>
      </c>
      <c r="D247" s="12">
        <v>1</v>
      </c>
    </row>
    <row r="248" spans="1:4" x14ac:dyDescent="0.2">
      <c r="A248" s="6" t="s">
        <v>24</v>
      </c>
      <c r="B248" s="6" t="s">
        <v>10468</v>
      </c>
      <c r="C248" s="6" t="s">
        <v>10469</v>
      </c>
      <c r="D248" s="12">
        <v>1</v>
      </c>
    </row>
    <row r="249" spans="1:4" x14ac:dyDescent="0.2">
      <c r="A249" s="6" t="s">
        <v>24</v>
      </c>
      <c r="B249" s="6" t="s">
        <v>10470</v>
      </c>
      <c r="C249" s="6" t="s">
        <v>10471</v>
      </c>
      <c r="D249" s="12">
        <v>1</v>
      </c>
    </row>
    <row r="250" spans="1:4" x14ac:dyDescent="0.2">
      <c r="A250" s="6" t="s">
        <v>24</v>
      </c>
      <c r="B250" s="6" t="s">
        <v>10472</v>
      </c>
      <c r="C250" s="6" t="s">
        <v>10473</v>
      </c>
      <c r="D250" s="12">
        <v>1</v>
      </c>
    </row>
    <row r="251" spans="1:4" x14ac:dyDescent="0.2">
      <c r="A251" s="6" t="s">
        <v>24</v>
      </c>
      <c r="B251" s="6" t="s">
        <v>10474</v>
      </c>
      <c r="C251" s="6" t="s">
        <v>10475</v>
      </c>
      <c r="D251" s="12">
        <v>1</v>
      </c>
    </row>
    <row r="252" spans="1:4" x14ac:dyDescent="0.2">
      <c r="A252" s="6" t="s">
        <v>24</v>
      </c>
      <c r="B252" s="6" t="s">
        <v>10476</v>
      </c>
      <c r="C252" s="6" t="s">
        <v>10477</v>
      </c>
      <c r="D252" s="12">
        <v>1</v>
      </c>
    </row>
    <row r="253" spans="1:4" x14ac:dyDescent="0.2">
      <c r="A253" s="6" t="s">
        <v>24</v>
      </c>
      <c r="B253" s="6" t="s">
        <v>10478</v>
      </c>
      <c r="C253" s="6" t="s">
        <v>10479</v>
      </c>
      <c r="D253" s="12">
        <v>1</v>
      </c>
    </row>
    <row r="254" spans="1:4" x14ac:dyDescent="0.2">
      <c r="A254" s="6" t="s">
        <v>24</v>
      </c>
      <c r="B254" s="6" t="s">
        <v>10480</v>
      </c>
      <c r="C254" s="6" t="s">
        <v>10481</v>
      </c>
      <c r="D254" s="12">
        <v>1</v>
      </c>
    </row>
    <row r="255" spans="1:4" x14ac:dyDescent="0.2">
      <c r="A255" s="6" t="s">
        <v>24</v>
      </c>
      <c r="B255" s="6" t="s">
        <v>10482</v>
      </c>
      <c r="C255" s="6" t="s">
        <v>10483</v>
      </c>
      <c r="D255" s="12">
        <v>1</v>
      </c>
    </row>
    <row r="256" spans="1:4" x14ac:dyDescent="0.2">
      <c r="A256" s="6" t="s">
        <v>24</v>
      </c>
      <c r="B256" s="6" t="s">
        <v>25</v>
      </c>
      <c r="C256" s="6" t="s">
        <v>26</v>
      </c>
      <c r="D256" s="12">
        <v>1</v>
      </c>
    </row>
    <row r="257" spans="1:4" x14ac:dyDescent="0.2">
      <c r="A257" s="6" t="s">
        <v>24</v>
      </c>
      <c r="B257" s="6" t="s">
        <v>10484</v>
      </c>
      <c r="C257" s="6" t="s">
        <v>10485</v>
      </c>
      <c r="D257" s="12">
        <v>1</v>
      </c>
    </row>
    <row r="258" spans="1:4" x14ac:dyDescent="0.2">
      <c r="A258" s="6" t="s">
        <v>24</v>
      </c>
      <c r="B258" s="6" t="s">
        <v>10486</v>
      </c>
      <c r="C258" s="6" t="s">
        <v>10487</v>
      </c>
      <c r="D258" s="12">
        <v>1</v>
      </c>
    </row>
    <row r="259" spans="1:4" x14ac:dyDescent="0.2">
      <c r="A259" s="6" t="s">
        <v>24</v>
      </c>
      <c r="B259" s="6" t="s">
        <v>10488</v>
      </c>
      <c r="C259" s="6" t="s">
        <v>10489</v>
      </c>
      <c r="D259" s="12">
        <v>1</v>
      </c>
    </row>
    <row r="260" spans="1:4" x14ac:dyDescent="0.2">
      <c r="A260" s="6" t="s">
        <v>24</v>
      </c>
      <c r="B260" s="6" t="s">
        <v>10490</v>
      </c>
      <c r="C260" s="6" t="s">
        <v>10491</v>
      </c>
      <c r="D260" s="12">
        <v>1</v>
      </c>
    </row>
    <row r="261" spans="1:4" x14ac:dyDescent="0.2">
      <c r="A261" s="6" t="s">
        <v>24</v>
      </c>
      <c r="B261" s="6" t="s">
        <v>10492</v>
      </c>
      <c r="C261" s="6" t="s">
        <v>10493</v>
      </c>
      <c r="D261" s="12">
        <v>1</v>
      </c>
    </row>
    <row r="262" spans="1:4" x14ac:dyDescent="0.2">
      <c r="A262" s="6" t="s">
        <v>24</v>
      </c>
      <c r="B262" s="6" t="s">
        <v>10494</v>
      </c>
      <c r="C262" s="6" t="s">
        <v>10495</v>
      </c>
      <c r="D262" s="12">
        <v>1</v>
      </c>
    </row>
    <row r="263" spans="1:4" x14ac:dyDescent="0.2">
      <c r="A263" s="6" t="s">
        <v>24</v>
      </c>
      <c r="B263" s="6" t="s">
        <v>10496</v>
      </c>
      <c r="C263" s="6" t="s">
        <v>10497</v>
      </c>
      <c r="D263" s="12">
        <v>1</v>
      </c>
    </row>
    <row r="264" spans="1:4" x14ac:dyDescent="0.2">
      <c r="A264" s="6" t="s">
        <v>24</v>
      </c>
      <c r="B264" s="6" t="s">
        <v>10498</v>
      </c>
      <c r="C264" s="6" t="s">
        <v>10499</v>
      </c>
      <c r="D264" s="12">
        <v>2</v>
      </c>
    </row>
    <row r="265" spans="1:4" x14ac:dyDescent="0.2">
      <c r="A265" s="6" t="s">
        <v>24</v>
      </c>
      <c r="B265" s="6" t="s">
        <v>10500</v>
      </c>
      <c r="C265" s="6" t="s">
        <v>10501</v>
      </c>
      <c r="D265" s="12">
        <v>1</v>
      </c>
    </row>
    <row r="266" spans="1:4" x14ac:dyDescent="0.2">
      <c r="A266" s="6" t="s">
        <v>24</v>
      </c>
      <c r="B266" s="6" t="s">
        <v>10502</v>
      </c>
      <c r="C266" s="6" t="s">
        <v>10503</v>
      </c>
      <c r="D266" s="12">
        <v>1</v>
      </c>
    </row>
    <row r="267" spans="1:4" x14ac:dyDescent="0.2">
      <c r="A267" s="6" t="s">
        <v>24</v>
      </c>
      <c r="B267" s="6" t="s">
        <v>10504</v>
      </c>
      <c r="C267" s="6" t="s">
        <v>10505</v>
      </c>
      <c r="D267" s="12">
        <v>1</v>
      </c>
    </row>
    <row r="268" spans="1:4" x14ac:dyDescent="0.2">
      <c r="A268" s="6" t="s">
        <v>24</v>
      </c>
      <c r="B268" s="6" t="s">
        <v>10506</v>
      </c>
      <c r="C268" s="6" t="s">
        <v>10507</v>
      </c>
      <c r="D268" s="12">
        <v>1</v>
      </c>
    </row>
    <row r="269" spans="1:4" x14ac:dyDescent="0.2">
      <c r="A269" s="6" t="s">
        <v>24</v>
      </c>
      <c r="B269" s="6" t="s">
        <v>10508</v>
      </c>
      <c r="C269" s="6" t="s">
        <v>10509</v>
      </c>
      <c r="D269" s="12">
        <v>1</v>
      </c>
    </row>
    <row r="270" spans="1:4" x14ac:dyDescent="0.2">
      <c r="A270" s="6" t="s">
        <v>24</v>
      </c>
      <c r="B270" s="6" t="s">
        <v>10510</v>
      </c>
      <c r="C270" s="6" t="s">
        <v>10511</v>
      </c>
      <c r="D270" s="12">
        <v>1</v>
      </c>
    </row>
    <row r="271" spans="1:4" x14ac:dyDescent="0.2">
      <c r="A271" s="6" t="s">
        <v>24</v>
      </c>
      <c r="B271" s="6" t="s">
        <v>10512</v>
      </c>
      <c r="C271" s="6" t="s">
        <v>10513</v>
      </c>
      <c r="D271" s="12">
        <v>1</v>
      </c>
    </row>
    <row r="272" spans="1:4" x14ac:dyDescent="0.2">
      <c r="A272" s="6" t="s">
        <v>24</v>
      </c>
      <c r="B272" s="6" t="s">
        <v>10514</v>
      </c>
      <c r="C272" s="6" t="s">
        <v>10515</v>
      </c>
      <c r="D272" s="12">
        <v>1</v>
      </c>
    </row>
    <row r="273" spans="1:4" x14ac:dyDescent="0.2">
      <c r="A273" s="6" t="s">
        <v>10516</v>
      </c>
      <c r="B273" s="6" t="s">
        <v>10517</v>
      </c>
      <c r="C273" s="6" t="s">
        <v>10518</v>
      </c>
      <c r="D273" s="12">
        <v>1</v>
      </c>
    </row>
    <row r="274" spans="1:4" x14ac:dyDescent="0.2">
      <c r="A274" s="6" t="s">
        <v>10519</v>
      </c>
      <c r="B274" s="6" t="s">
        <v>10520</v>
      </c>
      <c r="C274" s="6" t="s">
        <v>10521</v>
      </c>
      <c r="D274" s="12">
        <v>1</v>
      </c>
    </row>
    <row r="275" spans="1:4" x14ac:dyDescent="0.2">
      <c r="A275" s="6" t="s">
        <v>10519</v>
      </c>
      <c r="B275" s="6" t="s">
        <v>10522</v>
      </c>
      <c r="C275" s="6" t="s">
        <v>10523</v>
      </c>
      <c r="D275" s="12">
        <v>1</v>
      </c>
    </row>
    <row r="276" spans="1:4" x14ac:dyDescent="0.2">
      <c r="A276" s="6" t="s">
        <v>10519</v>
      </c>
      <c r="B276" s="6" t="s">
        <v>10524</v>
      </c>
      <c r="C276" s="6" t="s">
        <v>10525</v>
      </c>
      <c r="D276" s="12">
        <v>1</v>
      </c>
    </row>
    <row r="277" spans="1:4" x14ac:dyDescent="0.2">
      <c r="A277" s="6" t="s">
        <v>10519</v>
      </c>
      <c r="B277" s="6" t="s">
        <v>10526</v>
      </c>
      <c r="C277" s="6" t="s">
        <v>10527</v>
      </c>
      <c r="D277" s="12">
        <v>1</v>
      </c>
    </row>
    <row r="278" spans="1:4" x14ac:dyDescent="0.2">
      <c r="A278" s="6" t="s">
        <v>10519</v>
      </c>
      <c r="B278" s="6" t="s">
        <v>10528</v>
      </c>
      <c r="C278" s="6" t="s">
        <v>10529</v>
      </c>
      <c r="D278" s="12">
        <v>1</v>
      </c>
    </row>
    <row r="279" spans="1:4" x14ac:dyDescent="0.2">
      <c r="A279" s="6" t="s">
        <v>10519</v>
      </c>
      <c r="B279" s="6" t="s">
        <v>10530</v>
      </c>
      <c r="C279" s="6" t="s">
        <v>10531</v>
      </c>
      <c r="D279" s="12">
        <v>1</v>
      </c>
    </row>
    <row r="280" spans="1:4" x14ac:dyDescent="0.2">
      <c r="A280" s="6" t="s">
        <v>10519</v>
      </c>
      <c r="B280" s="6" t="s">
        <v>10532</v>
      </c>
      <c r="C280" s="6" t="s">
        <v>10533</v>
      </c>
      <c r="D280" s="12">
        <v>1</v>
      </c>
    </row>
    <row r="281" spans="1:4" x14ac:dyDescent="0.2">
      <c r="A281" s="6" t="s">
        <v>10519</v>
      </c>
      <c r="B281" s="6" t="s">
        <v>10534</v>
      </c>
      <c r="C281" s="6" t="s">
        <v>10535</v>
      </c>
      <c r="D281" s="12">
        <v>1</v>
      </c>
    </row>
    <row r="282" spans="1:4" x14ac:dyDescent="0.2">
      <c r="A282" s="6" t="s">
        <v>10519</v>
      </c>
      <c r="B282" s="6" t="s">
        <v>10536</v>
      </c>
      <c r="C282" s="6" t="s">
        <v>10537</v>
      </c>
      <c r="D282" s="12">
        <v>1</v>
      </c>
    </row>
    <row r="283" spans="1:4" x14ac:dyDescent="0.2">
      <c r="A283" s="6" t="s">
        <v>10519</v>
      </c>
      <c r="B283" s="6" t="s">
        <v>10538</v>
      </c>
      <c r="C283" s="6" t="s">
        <v>10539</v>
      </c>
      <c r="D283" s="12">
        <v>1</v>
      </c>
    </row>
    <row r="284" spans="1:4" x14ac:dyDescent="0.2">
      <c r="A284" s="6" t="s">
        <v>10519</v>
      </c>
      <c r="B284" s="6" t="s">
        <v>10540</v>
      </c>
      <c r="C284" s="6" t="s">
        <v>10531</v>
      </c>
      <c r="D284" s="12">
        <v>1</v>
      </c>
    </row>
    <row r="285" spans="1:4" x14ac:dyDescent="0.2">
      <c r="A285" s="6" t="s">
        <v>10519</v>
      </c>
      <c r="B285" s="6" t="s">
        <v>10541</v>
      </c>
      <c r="C285" s="6" t="s">
        <v>10542</v>
      </c>
      <c r="D285" s="12">
        <v>1</v>
      </c>
    </row>
    <row r="286" spans="1:4" x14ac:dyDescent="0.2">
      <c r="A286" s="6" t="s">
        <v>10519</v>
      </c>
      <c r="B286" s="6" t="s">
        <v>10543</v>
      </c>
      <c r="C286" s="6" t="s">
        <v>10544</v>
      </c>
      <c r="D286" s="12">
        <v>1</v>
      </c>
    </row>
    <row r="287" spans="1:4" x14ac:dyDescent="0.2">
      <c r="A287" s="6" t="s">
        <v>10545</v>
      </c>
      <c r="B287" s="6" t="s">
        <v>10546</v>
      </c>
      <c r="C287" s="6" t="s">
        <v>10547</v>
      </c>
      <c r="D287" s="12">
        <v>1</v>
      </c>
    </row>
    <row r="288" spans="1:4" x14ac:dyDescent="0.2">
      <c r="A288" s="6" t="s">
        <v>10545</v>
      </c>
      <c r="B288" s="6" t="s">
        <v>10548</v>
      </c>
      <c r="C288" s="6" t="s">
        <v>10549</v>
      </c>
      <c r="D288" s="12">
        <v>1</v>
      </c>
    </row>
    <row r="289" spans="1:4" x14ac:dyDescent="0.2">
      <c r="A289" s="6" t="s">
        <v>10545</v>
      </c>
      <c r="B289" s="6" t="s">
        <v>10550</v>
      </c>
      <c r="C289" s="6" t="s">
        <v>10551</v>
      </c>
      <c r="D289" s="12">
        <v>1</v>
      </c>
    </row>
    <row r="290" spans="1:4" x14ac:dyDescent="0.2">
      <c r="A290" s="6" t="s">
        <v>10545</v>
      </c>
      <c r="B290" s="6" t="s">
        <v>10552</v>
      </c>
      <c r="C290" s="6" t="s">
        <v>10553</v>
      </c>
      <c r="D290" s="12">
        <v>1</v>
      </c>
    </row>
    <row r="291" spans="1:4" x14ac:dyDescent="0.2">
      <c r="A291" s="6" t="s">
        <v>10545</v>
      </c>
      <c r="B291" s="6" t="s">
        <v>10554</v>
      </c>
      <c r="C291" s="6" t="s">
        <v>10555</v>
      </c>
      <c r="D291" s="12">
        <v>1</v>
      </c>
    </row>
    <row r="292" spans="1:4" x14ac:dyDescent="0.2">
      <c r="A292" s="6" t="s">
        <v>10545</v>
      </c>
      <c r="B292" s="6" t="s">
        <v>10556</v>
      </c>
      <c r="C292" s="6" t="s">
        <v>10557</v>
      </c>
      <c r="D292" s="12">
        <v>1</v>
      </c>
    </row>
    <row r="293" spans="1:4" x14ac:dyDescent="0.2">
      <c r="A293" s="6" t="s">
        <v>10545</v>
      </c>
      <c r="B293" s="6" t="s">
        <v>10558</v>
      </c>
      <c r="C293" s="6" t="s">
        <v>10559</v>
      </c>
      <c r="D293" s="12">
        <v>1</v>
      </c>
    </row>
    <row r="294" spans="1:4" x14ac:dyDescent="0.2">
      <c r="A294" s="6" t="s">
        <v>10545</v>
      </c>
      <c r="B294" s="6" t="s">
        <v>10560</v>
      </c>
      <c r="C294" s="6" t="s">
        <v>10561</v>
      </c>
      <c r="D294" s="12">
        <v>1</v>
      </c>
    </row>
    <row r="295" spans="1:4" x14ac:dyDescent="0.2">
      <c r="A295" s="6" t="s">
        <v>10545</v>
      </c>
      <c r="B295" s="6" t="s">
        <v>10562</v>
      </c>
      <c r="C295" s="6" t="s">
        <v>10563</v>
      </c>
      <c r="D295" s="12">
        <v>1</v>
      </c>
    </row>
    <row r="296" spans="1:4" x14ac:dyDescent="0.2">
      <c r="A296" s="6" t="s">
        <v>10545</v>
      </c>
      <c r="B296" s="6" t="s">
        <v>10564</v>
      </c>
      <c r="C296" s="6" t="s">
        <v>10565</v>
      </c>
      <c r="D296" s="12">
        <v>1</v>
      </c>
    </row>
    <row r="297" spans="1:4" x14ac:dyDescent="0.2">
      <c r="A297" s="6" t="s">
        <v>10545</v>
      </c>
      <c r="B297" s="6" t="s">
        <v>10566</v>
      </c>
      <c r="C297" s="6" t="s">
        <v>10567</v>
      </c>
      <c r="D297" s="12">
        <v>1</v>
      </c>
    </row>
    <row r="298" spans="1:4" x14ac:dyDescent="0.2">
      <c r="A298" s="6" t="s">
        <v>10545</v>
      </c>
      <c r="B298" s="6" t="s">
        <v>10568</v>
      </c>
      <c r="C298" s="6" t="s">
        <v>10569</v>
      </c>
      <c r="D298" s="12">
        <v>1</v>
      </c>
    </row>
    <row r="299" spans="1:4" x14ac:dyDescent="0.2">
      <c r="A299" s="6" t="s">
        <v>10545</v>
      </c>
      <c r="B299" s="6" t="s">
        <v>10570</v>
      </c>
      <c r="C299" s="6" t="s">
        <v>10571</v>
      </c>
      <c r="D299" s="12">
        <v>1</v>
      </c>
    </row>
    <row r="300" spans="1:4" x14ac:dyDescent="0.2">
      <c r="A300" s="6" t="s">
        <v>10545</v>
      </c>
      <c r="B300" s="6" t="s">
        <v>10572</v>
      </c>
      <c r="C300" s="6" t="s">
        <v>10573</v>
      </c>
      <c r="D300" s="12">
        <v>1</v>
      </c>
    </row>
    <row r="301" spans="1:4" x14ac:dyDescent="0.2">
      <c r="A301" s="6" t="s">
        <v>10545</v>
      </c>
      <c r="B301" s="6" t="s">
        <v>10574</v>
      </c>
      <c r="C301" s="6" t="s">
        <v>10575</v>
      </c>
      <c r="D301" s="12">
        <v>1</v>
      </c>
    </row>
    <row r="302" spans="1:4" x14ac:dyDescent="0.2">
      <c r="A302" s="6" t="s">
        <v>10545</v>
      </c>
      <c r="B302" s="6" t="s">
        <v>10576</v>
      </c>
      <c r="C302" s="6" t="s">
        <v>10577</v>
      </c>
      <c r="D302" s="12">
        <v>1</v>
      </c>
    </row>
    <row r="303" spans="1:4" x14ac:dyDescent="0.2">
      <c r="A303" s="6" t="s">
        <v>10545</v>
      </c>
      <c r="B303" s="6" t="s">
        <v>10578</v>
      </c>
      <c r="C303" s="6" t="s">
        <v>10579</v>
      </c>
      <c r="D303" s="12">
        <v>1</v>
      </c>
    </row>
    <row r="304" spans="1:4" x14ac:dyDescent="0.2">
      <c r="A304" s="6" t="s">
        <v>10545</v>
      </c>
      <c r="B304" s="6" t="s">
        <v>10580</v>
      </c>
      <c r="C304" s="6" t="s">
        <v>10581</v>
      </c>
      <c r="D304" s="12">
        <v>1</v>
      </c>
    </row>
    <row r="305" spans="1:4" x14ac:dyDescent="0.2">
      <c r="A305" s="6" t="s">
        <v>10545</v>
      </c>
      <c r="B305" s="6" t="s">
        <v>10582</v>
      </c>
      <c r="C305" s="6" t="s">
        <v>10583</v>
      </c>
      <c r="D305" s="12">
        <v>1</v>
      </c>
    </row>
    <row r="306" spans="1:4" x14ac:dyDescent="0.2">
      <c r="A306" s="6" t="s">
        <v>10545</v>
      </c>
      <c r="B306" s="6" t="s">
        <v>10584</v>
      </c>
      <c r="C306" s="6" t="s">
        <v>10585</v>
      </c>
      <c r="D306" s="12">
        <v>1</v>
      </c>
    </row>
    <row r="307" spans="1:4" x14ac:dyDescent="0.2">
      <c r="A307" s="6" t="s">
        <v>10545</v>
      </c>
      <c r="B307" s="6" t="s">
        <v>10586</v>
      </c>
      <c r="C307" s="6" t="s">
        <v>10587</v>
      </c>
      <c r="D307" s="12">
        <v>1</v>
      </c>
    </row>
    <row r="308" spans="1:4" x14ac:dyDescent="0.2">
      <c r="A308" s="6" t="s">
        <v>10545</v>
      </c>
      <c r="B308" s="6" t="s">
        <v>10588</v>
      </c>
      <c r="C308" s="6" t="s">
        <v>10589</v>
      </c>
      <c r="D308" s="12">
        <v>1</v>
      </c>
    </row>
    <row r="309" spans="1:4" x14ac:dyDescent="0.2">
      <c r="A309" s="6" t="s">
        <v>10545</v>
      </c>
      <c r="B309" s="6" t="s">
        <v>10590</v>
      </c>
      <c r="C309" s="6" t="s">
        <v>10591</v>
      </c>
      <c r="D309" s="12">
        <v>1</v>
      </c>
    </row>
    <row r="310" spans="1:4" x14ac:dyDescent="0.2">
      <c r="A310" s="6" t="s">
        <v>10545</v>
      </c>
      <c r="B310" s="6" t="s">
        <v>10592</v>
      </c>
      <c r="C310" s="6" t="s">
        <v>10593</v>
      </c>
      <c r="D310" s="12">
        <v>1</v>
      </c>
    </row>
    <row r="311" spans="1:4" x14ac:dyDescent="0.2">
      <c r="A311" s="6" t="s">
        <v>10545</v>
      </c>
      <c r="B311" s="6" t="s">
        <v>10594</v>
      </c>
      <c r="C311" s="6" t="s">
        <v>10595</v>
      </c>
      <c r="D311" s="12">
        <v>1</v>
      </c>
    </row>
    <row r="312" spans="1:4" x14ac:dyDescent="0.2">
      <c r="A312" s="6" t="s">
        <v>10545</v>
      </c>
      <c r="B312" s="6" t="s">
        <v>10596</v>
      </c>
      <c r="C312" s="6" t="s">
        <v>10597</v>
      </c>
      <c r="D312" s="12">
        <v>1</v>
      </c>
    </row>
    <row r="313" spans="1:4" x14ac:dyDescent="0.2">
      <c r="A313" s="6" t="s">
        <v>10545</v>
      </c>
      <c r="B313" s="6" t="s">
        <v>10598</v>
      </c>
      <c r="C313" s="6" t="s">
        <v>10599</v>
      </c>
      <c r="D313" s="12">
        <v>1</v>
      </c>
    </row>
    <row r="314" spans="1:4" x14ac:dyDescent="0.2">
      <c r="A314" s="6" t="s">
        <v>10545</v>
      </c>
      <c r="B314" s="6" t="s">
        <v>10600</v>
      </c>
      <c r="C314" s="6" t="s">
        <v>10601</v>
      </c>
      <c r="D314" s="12">
        <v>1</v>
      </c>
    </row>
    <row r="315" spans="1:4" x14ac:dyDescent="0.2">
      <c r="A315" s="6" t="s">
        <v>10545</v>
      </c>
      <c r="B315" s="6" t="s">
        <v>10602</v>
      </c>
      <c r="C315" s="6" t="s">
        <v>10603</v>
      </c>
      <c r="D315" s="12">
        <v>1</v>
      </c>
    </row>
    <row r="316" spans="1:4" x14ac:dyDescent="0.2">
      <c r="A316" s="6" t="s">
        <v>10545</v>
      </c>
      <c r="B316" s="6" t="s">
        <v>10604</v>
      </c>
      <c r="C316" s="6" t="s">
        <v>10605</v>
      </c>
      <c r="D316" s="12">
        <v>1</v>
      </c>
    </row>
    <row r="317" spans="1:4" x14ac:dyDescent="0.2">
      <c r="A317" s="6" t="s">
        <v>10545</v>
      </c>
      <c r="B317" s="6" t="s">
        <v>10606</v>
      </c>
      <c r="C317" s="6" t="s">
        <v>10607</v>
      </c>
      <c r="D317" s="12">
        <v>1</v>
      </c>
    </row>
    <row r="318" spans="1:4" x14ac:dyDescent="0.2">
      <c r="A318" s="6" t="s">
        <v>10545</v>
      </c>
      <c r="B318" s="6" t="s">
        <v>10608</v>
      </c>
      <c r="C318" s="6" t="s">
        <v>10609</v>
      </c>
      <c r="D318" s="12">
        <v>1</v>
      </c>
    </row>
    <row r="319" spans="1:4" x14ac:dyDescent="0.2">
      <c r="A319" s="6" t="s">
        <v>10545</v>
      </c>
      <c r="B319" s="6" t="s">
        <v>10610</v>
      </c>
      <c r="C319" s="6" t="s">
        <v>10611</v>
      </c>
      <c r="D319" s="12">
        <v>1</v>
      </c>
    </row>
    <row r="320" spans="1:4" x14ac:dyDescent="0.2">
      <c r="A320" s="6" t="s">
        <v>10545</v>
      </c>
      <c r="B320" s="6" t="s">
        <v>10612</v>
      </c>
      <c r="C320" s="6" t="s">
        <v>10613</v>
      </c>
      <c r="D320" s="12">
        <v>1</v>
      </c>
    </row>
    <row r="321" spans="1:4" x14ac:dyDescent="0.2">
      <c r="A321" s="6" t="s">
        <v>10545</v>
      </c>
      <c r="B321" s="6" t="s">
        <v>10614</v>
      </c>
      <c r="C321" s="6" t="s">
        <v>10615</v>
      </c>
      <c r="D321" s="12">
        <v>1</v>
      </c>
    </row>
    <row r="322" spans="1:4" x14ac:dyDescent="0.2">
      <c r="A322" s="6" t="s">
        <v>10545</v>
      </c>
      <c r="B322" s="6" t="s">
        <v>10616</v>
      </c>
      <c r="C322" s="6" t="s">
        <v>10617</v>
      </c>
      <c r="D322" s="12">
        <v>1</v>
      </c>
    </row>
    <row r="323" spans="1:4" x14ac:dyDescent="0.2">
      <c r="A323" s="6" t="s">
        <v>10545</v>
      </c>
      <c r="B323" s="6" t="s">
        <v>10618</v>
      </c>
      <c r="C323" s="6" t="s">
        <v>10619</v>
      </c>
      <c r="D323" s="12">
        <v>1</v>
      </c>
    </row>
    <row r="324" spans="1:4" x14ac:dyDescent="0.2">
      <c r="A324" s="6" t="s">
        <v>10545</v>
      </c>
      <c r="B324" s="6" t="s">
        <v>10620</v>
      </c>
      <c r="C324" s="6" t="s">
        <v>10621</v>
      </c>
      <c r="D324" s="12">
        <v>1</v>
      </c>
    </row>
    <row r="325" spans="1:4" x14ac:dyDescent="0.2">
      <c r="A325" s="6" t="s">
        <v>10545</v>
      </c>
      <c r="B325" s="6" t="s">
        <v>10622</v>
      </c>
      <c r="C325" s="6" t="s">
        <v>10623</v>
      </c>
      <c r="D325" s="12">
        <v>1</v>
      </c>
    </row>
    <row r="326" spans="1:4" x14ac:dyDescent="0.2">
      <c r="A326" s="6" t="s">
        <v>10545</v>
      </c>
      <c r="B326" s="6" t="s">
        <v>10624</v>
      </c>
      <c r="C326" s="6" t="s">
        <v>10625</v>
      </c>
      <c r="D326" s="12">
        <v>1</v>
      </c>
    </row>
    <row r="327" spans="1:4" x14ac:dyDescent="0.2">
      <c r="A327" s="6" t="s">
        <v>10545</v>
      </c>
      <c r="B327" s="6" t="s">
        <v>10626</v>
      </c>
      <c r="C327" s="6" t="s">
        <v>10627</v>
      </c>
      <c r="D327" s="12">
        <v>1</v>
      </c>
    </row>
    <row r="328" spans="1:4" x14ac:dyDescent="0.2">
      <c r="A328" s="6" t="s">
        <v>10545</v>
      </c>
      <c r="B328" s="6" t="s">
        <v>10628</v>
      </c>
      <c r="C328" s="6" t="s">
        <v>10629</v>
      </c>
      <c r="D328" s="12">
        <v>1</v>
      </c>
    </row>
    <row r="329" spans="1:4" x14ac:dyDescent="0.2">
      <c r="A329" s="6" t="s">
        <v>10545</v>
      </c>
      <c r="B329" s="6" t="s">
        <v>10630</v>
      </c>
      <c r="C329" s="6" t="s">
        <v>10631</v>
      </c>
      <c r="D329" s="12">
        <v>1</v>
      </c>
    </row>
    <row r="330" spans="1:4" x14ac:dyDescent="0.2">
      <c r="A330" s="6" t="s">
        <v>10545</v>
      </c>
      <c r="B330" s="6" t="s">
        <v>10632</v>
      </c>
      <c r="C330" s="6" t="s">
        <v>10633</v>
      </c>
      <c r="D330" s="12">
        <v>1</v>
      </c>
    </row>
    <row r="331" spans="1:4" x14ac:dyDescent="0.2">
      <c r="A331" s="6" t="s">
        <v>10545</v>
      </c>
      <c r="B331" s="6" t="s">
        <v>10634</v>
      </c>
      <c r="C331" s="6" t="s">
        <v>10635</v>
      </c>
      <c r="D331" s="12">
        <v>1</v>
      </c>
    </row>
    <row r="332" spans="1:4" x14ac:dyDescent="0.2">
      <c r="A332" s="6" t="s">
        <v>10545</v>
      </c>
      <c r="B332" s="6" t="s">
        <v>10636</v>
      </c>
      <c r="C332" s="6" t="s">
        <v>10637</v>
      </c>
      <c r="D332" s="12">
        <v>1</v>
      </c>
    </row>
    <row r="333" spans="1:4" x14ac:dyDescent="0.2">
      <c r="A333" s="6" t="s">
        <v>10545</v>
      </c>
      <c r="B333" s="6" t="s">
        <v>10638</v>
      </c>
      <c r="C333" s="6" t="s">
        <v>10639</v>
      </c>
      <c r="D333" s="12">
        <v>1</v>
      </c>
    </row>
    <row r="334" spans="1:4" x14ac:dyDescent="0.2">
      <c r="A334" s="6" t="s">
        <v>10545</v>
      </c>
      <c r="B334" s="6" t="s">
        <v>10640</v>
      </c>
      <c r="C334" s="6" t="s">
        <v>10641</v>
      </c>
      <c r="D334" s="12">
        <v>1</v>
      </c>
    </row>
    <row r="335" spans="1:4" x14ac:dyDescent="0.2">
      <c r="A335" s="6" t="s">
        <v>10545</v>
      </c>
      <c r="B335" s="6" t="s">
        <v>10642</v>
      </c>
      <c r="C335" s="6" t="s">
        <v>10643</v>
      </c>
      <c r="D335" s="12">
        <v>1</v>
      </c>
    </row>
    <row r="336" spans="1:4" x14ac:dyDescent="0.2">
      <c r="A336" s="6" t="s">
        <v>10545</v>
      </c>
      <c r="B336" s="6" t="s">
        <v>10644</v>
      </c>
      <c r="C336" s="6" t="s">
        <v>10645</v>
      </c>
      <c r="D336" s="12">
        <v>1</v>
      </c>
    </row>
    <row r="337" spans="1:4" x14ac:dyDescent="0.2">
      <c r="A337" s="6" t="s">
        <v>10545</v>
      </c>
      <c r="B337" s="6" t="s">
        <v>10646</v>
      </c>
      <c r="C337" s="6" t="s">
        <v>10647</v>
      </c>
      <c r="D337" s="12">
        <v>1</v>
      </c>
    </row>
    <row r="338" spans="1:4" x14ac:dyDescent="0.2">
      <c r="A338" s="6" t="s">
        <v>10545</v>
      </c>
      <c r="B338" s="6" t="s">
        <v>10648</v>
      </c>
      <c r="C338" s="6" t="s">
        <v>10649</v>
      </c>
      <c r="D338" s="12">
        <v>1</v>
      </c>
    </row>
    <row r="339" spans="1:4" x14ac:dyDescent="0.2">
      <c r="A339" s="6" t="s">
        <v>10545</v>
      </c>
      <c r="B339" s="6" t="s">
        <v>10650</v>
      </c>
      <c r="C339" s="6" t="s">
        <v>10651</v>
      </c>
      <c r="D339" s="12">
        <v>1</v>
      </c>
    </row>
    <row r="340" spans="1:4" x14ac:dyDescent="0.2">
      <c r="A340" s="6" t="s">
        <v>10545</v>
      </c>
      <c r="B340" s="6" t="s">
        <v>10652</v>
      </c>
      <c r="C340" s="6" t="s">
        <v>10653</v>
      </c>
      <c r="D340" s="12">
        <v>1</v>
      </c>
    </row>
    <row r="341" spans="1:4" x14ac:dyDescent="0.2">
      <c r="A341" s="6" t="s">
        <v>10545</v>
      </c>
      <c r="B341" s="6" t="s">
        <v>10654</v>
      </c>
      <c r="C341" s="6" t="s">
        <v>10655</v>
      </c>
      <c r="D341" s="12">
        <v>1</v>
      </c>
    </row>
    <row r="342" spans="1:4" x14ac:dyDescent="0.2">
      <c r="A342" s="6" t="s">
        <v>10545</v>
      </c>
      <c r="B342" s="6" t="s">
        <v>10656</v>
      </c>
      <c r="C342" s="6" t="s">
        <v>10657</v>
      </c>
      <c r="D342" s="12">
        <v>1</v>
      </c>
    </row>
    <row r="343" spans="1:4" x14ac:dyDescent="0.2">
      <c r="A343" s="6" t="s">
        <v>10545</v>
      </c>
      <c r="B343" s="6" t="s">
        <v>10658</v>
      </c>
      <c r="C343" s="6" t="s">
        <v>10659</v>
      </c>
      <c r="D343" s="12">
        <v>1</v>
      </c>
    </row>
    <row r="344" spans="1:4" x14ac:dyDescent="0.2">
      <c r="A344" s="6" t="s">
        <v>10545</v>
      </c>
      <c r="B344" s="6" t="s">
        <v>10660</v>
      </c>
      <c r="C344" s="6" t="s">
        <v>10661</v>
      </c>
      <c r="D344" s="12">
        <v>1</v>
      </c>
    </row>
    <row r="345" spans="1:4" x14ac:dyDescent="0.2">
      <c r="A345" s="6" t="s">
        <v>10545</v>
      </c>
      <c r="B345" s="6" t="s">
        <v>10662</v>
      </c>
      <c r="C345" s="6" t="s">
        <v>10663</v>
      </c>
      <c r="D345" s="12">
        <v>1</v>
      </c>
    </row>
    <row r="346" spans="1:4" x14ac:dyDescent="0.2">
      <c r="A346" s="6" t="s">
        <v>10545</v>
      </c>
      <c r="B346" s="6" t="s">
        <v>10664</v>
      </c>
      <c r="C346" s="6" t="s">
        <v>10665</v>
      </c>
      <c r="D346" s="12">
        <v>1</v>
      </c>
    </row>
    <row r="347" spans="1:4" x14ac:dyDescent="0.2">
      <c r="A347" s="6" t="s">
        <v>10545</v>
      </c>
      <c r="B347" s="6" t="s">
        <v>10666</v>
      </c>
      <c r="C347" s="6" t="s">
        <v>10667</v>
      </c>
      <c r="D347" s="12">
        <v>1</v>
      </c>
    </row>
    <row r="348" spans="1:4" x14ac:dyDescent="0.2">
      <c r="A348" s="6" t="s">
        <v>10545</v>
      </c>
      <c r="B348" s="6" t="s">
        <v>10668</v>
      </c>
      <c r="C348" s="6" t="s">
        <v>10669</v>
      </c>
      <c r="D348" s="12">
        <v>1</v>
      </c>
    </row>
    <row r="349" spans="1:4" x14ac:dyDescent="0.2">
      <c r="A349" s="6" t="s">
        <v>10545</v>
      </c>
      <c r="B349" s="6" t="s">
        <v>10670</v>
      </c>
      <c r="C349" s="6" t="s">
        <v>10671</v>
      </c>
      <c r="D349" s="12">
        <v>1</v>
      </c>
    </row>
    <row r="350" spans="1:4" x14ac:dyDescent="0.2">
      <c r="A350" s="6" t="s">
        <v>10545</v>
      </c>
      <c r="B350" s="6" t="s">
        <v>10672</v>
      </c>
      <c r="C350" s="6" t="s">
        <v>10673</v>
      </c>
      <c r="D350" s="12">
        <v>1</v>
      </c>
    </row>
    <row r="351" spans="1:4" x14ac:dyDescent="0.2">
      <c r="A351" s="6" t="s">
        <v>10545</v>
      </c>
      <c r="B351" s="6" t="s">
        <v>10674</v>
      </c>
      <c r="C351" s="6" t="s">
        <v>10675</v>
      </c>
      <c r="D351" s="12">
        <v>1</v>
      </c>
    </row>
    <row r="352" spans="1:4" x14ac:dyDescent="0.2">
      <c r="A352" s="6" t="s">
        <v>10545</v>
      </c>
      <c r="B352" s="6" t="s">
        <v>10676</v>
      </c>
      <c r="C352" s="6" t="s">
        <v>10677</v>
      </c>
      <c r="D352" s="12">
        <v>1</v>
      </c>
    </row>
    <row r="353" spans="1:4" x14ac:dyDescent="0.2">
      <c r="A353" s="6" t="s">
        <v>10545</v>
      </c>
      <c r="B353" s="6" t="s">
        <v>10678</v>
      </c>
      <c r="C353" s="6" t="s">
        <v>10679</v>
      </c>
      <c r="D353" s="12">
        <v>1</v>
      </c>
    </row>
    <row r="354" spans="1:4" x14ac:dyDescent="0.2">
      <c r="A354" s="6" t="s">
        <v>10545</v>
      </c>
      <c r="B354" s="6" t="s">
        <v>10680</v>
      </c>
      <c r="C354" s="6" t="s">
        <v>10681</v>
      </c>
      <c r="D354" s="12">
        <v>1</v>
      </c>
    </row>
    <row r="355" spans="1:4" x14ac:dyDescent="0.2">
      <c r="A355" s="6" t="s">
        <v>10545</v>
      </c>
      <c r="B355" s="6" t="s">
        <v>10682</v>
      </c>
      <c r="C355" s="6" t="s">
        <v>10683</v>
      </c>
      <c r="D355" s="12">
        <v>1</v>
      </c>
    </row>
    <row r="356" spans="1:4" x14ac:dyDescent="0.2">
      <c r="A356" s="6" t="s">
        <v>10545</v>
      </c>
      <c r="B356" s="6" t="s">
        <v>10684</v>
      </c>
      <c r="C356" s="6" t="s">
        <v>10685</v>
      </c>
      <c r="D356" s="12">
        <v>1</v>
      </c>
    </row>
    <row r="357" spans="1:4" x14ac:dyDescent="0.2">
      <c r="A357" s="6" t="s">
        <v>10545</v>
      </c>
      <c r="B357" s="6" t="s">
        <v>10686</v>
      </c>
      <c r="C357" s="6" t="s">
        <v>10687</v>
      </c>
      <c r="D357" s="12">
        <v>1</v>
      </c>
    </row>
    <row r="358" spans="1:4" x14ac:dyDescent="0.2">
      <c r="A358" s="6" t="s">
        <v>10545</v>
      </c>
      <c r="B358" s="6" t="s">
        <v>10688</v>
      </c>
      <c r="C358" s="6" t="s">
        <v>10689</v>
      </c>
      <c r="D358" s="12">
        <v>1</v>
      </c>
    </row>
    <row r="359" spans="1:4" x14ac:dyDescent="0.2">
      <c r="A359" s="6" t="s">
        <v>10545</v>
      </c>
      <c r="B359" s="6" t="s">
        <v>10690</v>
      </c>
      <c r="C359" s="6" t="s">
        <v>10691</v>
      </c>
      <c r="D359" s="12">
        <v>1</v>
      </c>
    </row>
    <row r="360" spans="1:4" x14ac:dyDescent="0.2">
      <c r="A360" s="6" t="s">
        <v>10545</v>
      </c>
      <c r="B360" s="6" t="s">
        <v>10692</v>
      </c>
      <c r="C360" s="6" t="s">
        <v>10693</v>
      </c>
      <c r="D360" s="12">
        <v>1</v>
      </c>
    </row>
    <row r="361" spans="1:4" x14ac:dyDescent="0.2">
      <c r="A361" s="6" t="s">
        <v>10545</v>
      </c>
      <c r="B361" s="6" t="s">
        <v>10694</v>
      </c>
      <c r="C361" s="6" t="s">
        <v>10695</v>
      </c>
      <c r="D361" s="12">
        <v>1</v>
      </c>
    </row>
    <row r="362" spans="1:4" x14ac:dyDescent="0.2">
      <c r="A362" s="6" t="s">
        <v>10545</v>
      </c>
      <c r="B362" s="6" t="s">
        <v>10696</v>
      </c>
      <c r="C362" s="6" t="s">
        <v>10697</v>
      </c>
      <c r="D362" s="12">
        <v>1</v>
      </c>
    </row>
    <row r="363" spans="1:4" x14ac:dyDescent="0.2">
      <c r="A363" s="6" t="s">
        <v>10545</v>
      </c>
      <c r="B363" s="6" t="s">
        <v>10698</v>
      </c>
      <c r="C363" s="6" t="s">
        <v>10699</v>
      </c>
      <c r="D363" s="12">
        <v>1</v>
      </c>
    </row>
    <row r="364" spans="1:4" x14ac:dyDescent="0.2">
      <c r="A364" s="6" t="s">
        <v>10545</v>
      </c>
      <c r="B364" s="6" t="s">
        <v>10700</v>
      </c>
      <c r="C364" s="6" t="s">
        <v>10701</v>
      </c>
      <c r="D364" s="12">
        <v>1</v>
      </c>
    </row>
    <row r="365" spans="1:4" x14ac:dyDescent="0.2">
      <c r="A365" s="6" t="s">
        <v>10545</v>
      </c>
      <c r="B365" s="6" t="s">
        <v>10702</v>
      </c>
      <c r="C365" s="6" t="s">
        <v>10703</v>
      </c>
      <c r="D365" s="12">
        <v>1</v>
      </c>
    </row>
    <row r="366" spans="1:4" x14ac:dyDescent="0.2">
      <c r="A366" s="6" t="s">
        <v>10545</v>
      </c>
      <c r="B366" s="6" t="s">
        <v>10704</v>
      </c>
      <c r="C366" s="6" t="s">
        <v>10705</v>
      </c>
      <c r="D366" s="12">
        <v>1</v>
      </c>
    </row>
    <row r="367" spans="1:4" x14ac:dyDescent="0.2">
      <c r="A367" s="6" t="s">
        <v>10545</v>
      </c>
      <c r="B367" s="6" t="s">
        <v>10706</v>
      </c>
      <c r="C367" s="6" t="s">
        <v>10707</v>
      </c>
      <c r="D367" s="12">
        <v>1</v>
      </c>
    </row>
    <row r="368" spans="1:4" x14ac:dyDescent="0.2">
      <c r="A368" s="6" t="s">
        <v>10545</v>
      </c>
      <c r="B368" s="6" t="s">
        <v>10708</v>
      </c>
      <c r="C368" s="6" t="s">
        <v>10709</v>
      </c>
      <c r="D368" s="12">
        <v>1</v>
      </c>
    </row>
    <row r="369" spans="1:4" x14ac:dyDescent="0.2">
      <c r="A369" s="6" t="s">
        <v>10545</v>
      </c>
      <c r="B369" s="6" t="s">
        <v>10710</v>
      </c>
      <c r="C369" s="6" t="s">
        <v>10711</v>
      </c>
      <c r="D369" s="12">
        <v>1</v>
      </c>
    </row>
    <row r="370" spans="1:4" x14ac:dyDescent="0.2">
      <c r="A370" s="6" t="s">
        <v>10545</v>
      </c>
      <c r="B370" s="6" t="s">
        <v>10712</v>
      </c>
      <c r="C370" s="6" t="s">
        <v>10713</v>
      </c>
      <c r="D370" s="12">
        <v>1</v>
      </c>
    </row>
    <row r="371" spans="1:4" x14ac:dyDescent="0.2">
      <c r="A371" s="6" t="s">
        <v>10545</v>
      </c>
      <c r="B371" s="6" t="s">
        <v>10714</v>
      </c>
      <c r="C371" s="6" t="s">
        <v>10715</v>
      </c>
      <c r="D371" s="12">
        <v>1</v>
      </c>
    </row>
    <row r="372" spans="1:4" x14ac:dyDescent="0.2">
      <c r="A372" s="6" t="s">
        <v>10545</v>
      </c>
      <c r="B372" s="6" t="s">
        <v>10716</v>
      </c>
      <c r="C372" s="6" t="s">
        <v>10717</v>
      </c>
      <c r="D372" s="12">
        <v>1</v>
      </c>
    </row>
    <row r="373" spans="1:4" x14ac:dyDescent="0.2">
      <c r="A373" s="6" t="s">
        <v>10545</v>
      </c>
      <c r="B373" s="6" t="s">
        <v>10718</v>
      </c>
      <c r="C373" s="6" t="s">
        <v>10719</v>
      </c>
      <c r="D373" s="12">
        <v>1</v>
      </c>
    </row>
    <row r="374" spans="1:4" x14ac:dyDescent="0.2">
      <c r="A374" s="6" t="s">
        <v>10545</v>
      </c>
      <c r="B374" s="6" t="s">
        <v>10720</v>
      </c>
      <c r="C374" s="6" t="s">
        <v>10721</v>
      </c>
      <c r="D374" s="12">
        <v>1</v>
      </c>
    </row>
    <row r="375" spans="1:4" x14ac:dyDescent="0.2">
      <c r="A375" s="6" t="s">
        <v>10545</v>
      </c>
      <c r="B375" s="6" t="s">
        <v>10722</v>
      </c>
      <c r="C375" s="6" t="s">
        <v>10723</v>
      </c>
      <c r="D375" s="12">
        <v>1</v>
      </c>
    </row>
    <row r="376" spans="1:4" x14ac:dyDescent="0.2">
      <c r="A376" s="6" t="s">
        <v>10545</v>
      </c>
      <c r="B376" s="6" t="s">
        <v>10724</v>
      </c>
      <c r="C376" s="6" t="s">
        <v>10725</v>
      </c>
      <c r="D376" s="12">
        <v>1</v>
      </c>
    </row>
    <row r="377" spans="1:4" x14ac:dyDescent="0.2">
      <c r="A377" s="6" t="s">
        <v>10545</v>
      </c>
      <c r="B377" s="6" t="s">
        <v>10726</v>
      </c>
      <c r="C377" s="6" t="s">
        <v>10727</v>
      </c>
      <c r="D377" s="12">
        <v>1</v>
      </c>
    </row>
    <row r="378" spans="1:4" x14ac:dyDescent="0.2">
      <c r="A378" s="6" t="s">
        <v>10545</v>
      </c>
      <c r="B378" s="6" t="s">
        <v>10728</v>
      </c>
      <c r="C378" s="6" t="s">
        <v>10729</v>
      </c>
      <c r="D378" s="12">
        <v>1</v>
      </c>
    </row>
    <row r="379" spans="1:4" x14ac:dyDescent="0.2">
      <c r="A379" s="6" t="s">
        <v>10545</v>
      </c>
      <c r="B379" s="6" t="s">
        <v>10730</v>
      </c>
      <c r="C379" s="6" t="s">
        <v>10731</v>
      </c>
      <c r="D379" s="12">
        <v>1</v>
      </c>
    </row>
    <row r="380" spans="1:4" x14ac:dyDescent="0.2">
      <c r="A380" s="6" t="s">
        <v>10545</v>
      </c>
      <c r="B380" s="6" t="s">
        <v>10732</v>
      </c>
      <c r="C380" s="6" t="s">
        <v>10733</v>
      </c>
      <c r="D380" s="12">
        <v>1</v>
      </c>
    </row>
    <row r="381" spans="1:4" x14ac:dyDescent="0.2">
      <c r="A381" s="6" t="s">
        <v>10545</v>
      </c>
      <c r="B381" s="6" t="s">
        <v>10734</v>
      </c>
      <c r="C381" s="6" t="s">
        <v>10735</v>
      </c>
      <c r="D381" s="12">
        <v>1</v>
      </c>
    </row>
    <row r="382" spans="1:4" x14ac:dyDescent="0.2">
      <c r="A382" s="6" t="s">
        <v>10545</v>
      </c>
      <c r="B382" s="6" t="s">
        <v>10736</v>
      </c>
      <c r="C382" s="6" t="s">
        <v>10737</v>
      </c>
      <c r="D382" s="12">
        <v>1</v>
      </c>
    </row>
    <row r="383" spans="1:4" x14ac:dyDescent="0.2">
      <c r="A383" s="6" t="s">
        <v>10545</v>
      </c>
      <c r="B383" s="6" t="s">
        <v>10738</v>
      </c>
      <c r="C383" s="6" t="s">
        <v>10561</v>
      </c>
      <c r="D383" s="12">
        <v>1</v>
      </c>
    </row>
    <row r="384" spans="1:4" x14ac:dyDescent="0.2">
      <c r="A384" s="6" t="s">
        <v>10545</v>
      </c>
      <c r="B384" s="6" t="s">
        <v>10739</v>
      </c>
      <c r="C384" s="6" t="s">
        <v>10740</v>
      </c>
      <c r="D384" s="12">
        <v>1</v>
      </c>
    </row>
    <row r="385" spans="1:4" x14ac:dyDescent="0.2">
      <c r="A385" s="6" t="s">
        <v>9859</v>
      </c>
      <c r="B385" s="6" t="s">
        <v>9890</v>
      </c>
      <c r="C385" s="6" t="s">
        <v>9865</v>
      </c>
      <c r="D385" s="12">
        <v>1</v>
      </c>
    </row>
    <row r="386" spans="1:4" x14ac:dyDescent="0.2">
      <c r="A386" s="6" t="s">
        <v>9859</v>
      </c>
      <c r="B386" s="6" t="s">
        <v>10741</v>
      </c>
      <c r="C386" s="6" t="s">
        <v>10742</v>
      </c>
      <c r="D386" s="12">
        <v>1</v>
      </c>
    </row>
    <row r="387" spans="1:4" x14ac:dyDescent="0.2">
      <c r="A387" s="6" t="s">
        <v>9859</v>
      </c>
      <c r="B387" s="6" t="s">
        <v>10743</v>
      </c>
      <c r="C387" s="6" t="s">
        <v>10744</v>
      </c>
      <c r="D387" s="12">
        <v>1</v>
      </c>
    </row>
    <row r="388" spans="1:4" x14ac:dyDescent="0.2">
      <c r="A388" s="6" t="s">
        <v>9859</v>
      </c>
      <c r="B388" s="6" t="s">
        <v>10745</v>
      </c>
      <c r="C388" s="6" t="s">
        <v>10746</v>
      </c>
      <c r="D388" s="12">
        <v>1</v>
      </c>
    </row>
    <row r="389" spans="1:4" x14ac:dyDescent="0.2">
      <c r="A389" s="6" t="s">
        <v>9859</v>
      </c>
      <c r="B389" s="6" t="s">
        <v>10747</v>
      </c>
      <c r="C389" s="6" t="s">
        <v>10748</v>
      </c>
      <c r="D389" s="12">
        <v>1</v>
      </c>
    </row>
    <row r="390" spans="1:4" x14ac:dyDescent="0.2">
      <c r="A390" s="6" t="s">
        <v>9859</v>
      </c>
      <c r="B390" s="6" t="s">
        <v>10749</v>
      </c>
      <c r="C390" s="6" t="s">
        <v>10750</v>
      </c>
      <c r="D390" s="12">
        <v>1</v>
      </c>
    </row>
    <row r="391" spans="1:4" x14ac:dyDescent="0.2">
      <c r="A391" s="6" t="s">
        <v>9859</v>
      </c>
      <c r="B391" s="6" t="s">
        <v>10751</v>
      </c>
      <c r="C391" s="6" t="s">
        <v>10752</v>
      </c>
      <c r="D391" s="12">
        <v>1</v>
      </c>
    </row>
    <row r="392" spans="1:4" x14ac:dyDescent="0.2">
      <c r="A392" s="6" t="s">
        <v>9859</v>
      </c>
      <c r="B392" s="6" t="s">
        <v>10753</v>
      </c>
      <c r="C392" s="6" t="s">
        <v>10754</v>
      </c>
      <c r="D392" s="12">
        <v>1</v>
      </c>
    </row>
    <row r="393" spans="1:4" x14ac:dyDescent="0.2">
      <c r="A393" s="6" t="s">
        <v>9859</v>
      </c>
      <c r="B393" s="6" t="s">
        <v>10755</v>
      </c>
      <c r="C393" s="6" t="s">
        <v>10756</v>
      </c>
      <c r="D393" s="12">
        <v>1</v>
      </c>
    </row>
    <row r="394" spans="1:4" x14ac:dyDescent="0.2">
      <c r="A394" s="6" t="s">
        <v>9859</v>
      </c>
      <c r="B394" s="6" t="s">
        <v>10757</v>
      </c>
      <c r="C394" s="6" t="s">
        <v>10758</v>
      </c>
      <c r="D394" s="12">
        <v>1</v>
      </c>
    </row>
    <row r="395" spans="1:4" x14ac:dyDescent="0.2">
      <c r="A395" s="6" t="s">
        <v>9859</v>
      </c>
      <c r="B395" s="6" t="s">
        <v>10759</v>
      </c>
      <c r="C395" s="6" t="s">
        <v>10760</v>
      </c>
      <c r="D395" s="12">
        <v>1</v>
      </c>
    </row>
    <row r="396" spans="1:4" x14ac:dyDescent="0.2">
      <c r="A396" s="6" t="s">
        <v>9859</v>
      </c>
      <c r="B396" s="6" t="s">
        <v>10761</v>
      </c>
      <c r="C396" s="6" t="s">
        <v>10762</v>
      </c>
      <c r="D396" s="12">
        <v>1</v>
      </c>
    </row>
    <row r="397" spans="1:4" x14ac:dyDescent="0.2">
      <c r="A397" s="6" t="s">
        <v>9859</v>
      </c>
      <c r="B397" s="6" t="s">
        <v>10763</v>
      </c>
      <c r="C397" s="6" t="s">
        <v>10764</v>
      </c>
      <c r="D397" s="12">
        <v>1</v>
      </c>
    </row>
    <row r="398" spans="1:4" x14ac:dyDescent="0.2">
      <c r="A398" s="6" t="s">
        <v>9859</v>
      </c>
      <c r="B398" s="6" t="s">
        <v>10765</v>
      </c>
      <c r="C398" s="6" t="s">
        <v>10766</v>
      </c>
      <c r="D398" s="12">
        <v>2</v>
      </c>
    </row>
    <row r="399" spans="1:4" x14ac:dyDescent="0.2">
      <c r="A399" s="6" t="s">
        <v>9859</v>
      </c>
      <c r="B399" s="6" t="s">
        <v>10767</v>
      </c>
      <c r="C399" s="6" t="s">
        <v>10768</v>
      </c>
      <c r="D399" s="12">
        <v>2</v>
      </c>
    </row>
    <row r="400" spans="1:4" x14ac:dyDescent="0.2">
      <c r="A400" s="6" t="s">
        <v>10769</v>
      </c>
      <c r="B400" s="6" t="s">
        <v>10770</v>
      </c>
      <c r="C400" s="6" t="s">
        <v>10771</v>
      </c>
      <c r="D400" s="12">
        <v>1</v>
      </c>
    </row>
    <row r="401" spans="1:4" x14ac:dyDescent="0.2">
      <c r="A401" s="6" t="s">
        <v>10772</v>
      </c>
      <c r="B401" s="6" t="s">
        <v>10773</v>
      </c>
      <c r="C401" s="6" t="s">
        <v>10774</v>
      </c>
      <c r="D401" s="12">
        <v>1</v>
      </c>
    </row>
    <row r="402" spans="1:4" x14ac:dyDescent="0.2">
      <c r="A402" s="6" t="s">
        <v>10775</v>
      </c>
      <c r="B402" s="6" t="s">
        <v>10776</v>
      </c>
      <c r="C402" s="6" t="s">
        <v>10777</v>
      </c>
      <c r="D402" s="12">
        <v>1</v>
      </c>
    </row>
    <row r="403" spans="1:4" x14ac:dyDescent="0.2">
      <c r="A403" s="6" t="s">
        <v>10775</v>
      </c>
      <c r="B403" s="6" t="s">
        <v>10778</v>
      </c>
      <c r="C403" s="6" t="s">
        <v>10779</v>
      </c>
      <c r="D403" s="12">
        <v>1</v>
      </c>
    </row>
    <row r="404" spans="1:4" x14ac:dyDescent="0.2">
      <c r="A404" s="6" t="s">
        <v>10775</v>
      </c>
      <c r="B404" s="6" t="s">
        <v>10780</v>
      </c>
      <c r="C404" s="6" t="s">
        <v>10781</v>
      </c>
      <c r="D404" s="12">
        <v>1</v>
      </c>
    </row>
    <row r="405" spans="1:4" x14ac:dyDescent="0.2">
      <c r="A405" s="6" t="s">
        <v>28</v>
      </c>
      <c r="B405" s="6" t="s">
        <v>10782</v>
      </c>
      <c r="C405" s="6" t="s">
        <v>10783</v>
      </c>
      <c r="D405" s="12">
        <v>1</v>
      </c>
    </row>
    <row r="406" spans="1:4" x14ac:dyDescent="0.2">
      <c r="A406" s="6" t="s">
        <v>28</v>
      </c>
      <c r="B406" s="6" t="s">
        <v>29</v>
      </c>
      <c r="C406" s="6" t="s">
        <v>30</v>
      </c>
      <c r="D406" s="12">
        <v>1</v>
      </c>
    </row>
    <row r="407" spans="1:4" x14ac:dyDescent="0.2">
      <c r="A407" s="6" t="s">
        <v>28</v>
      </c>
      <c r="B407" s="6" t="s">
        <v>32</v>
      </c>
      <c r="C407" s="6" t="s">
        <v>33</v>
      </c>
      <c r="D407" s="12">
        <v>1</v>
      </c>
    </row>
    <row r="408" spans="1:4" x14ac:dyDescent="0.2">
      <c r="A408" s="6" t="s">
        <v>28</v>
      </c>
      <c r="B408" s="6" t="s">
        <v>34</v>
      </c>
      <c r="C408" s="6" t="s">
        <v>35</v>
      </c>
      <c r="D408" s="12">
        <v>1</v>
      </c>
    </row>
    <row r="409" spans="1:4" x14ac:dyDescent="0.2">
      <c r="A409" s="6" t="s">
        <v>28</v>
      </c>
      <c r="B409" s="6" t="s">
        <v>36</v>
      </c>
      <c r="C409" s="6" t="s">
        <v>37</v>
      </c>
      <c r="D409" s="12">
        <v>1</v>
      </c>
    </row>
    <row r="410" spans="1:4" x14ac:dyDescent="0.2">
      <c r="A410" s="6" t="s">
        <v>28</v>
      </c>
      <c r="B410" s="6" t="s">
        <v>38</v>
      </c>
      <c r="C410" s="6" t="s">
        <v>39</v>
      </c>
      <c r="D410" s="12">
        <v>1</v>
      </c>
    </row>
    <row r="411" spans="1:4" x14ac:dyDescent="0.2">
      <c r="A411" s="6" t="s">
        <v>28</v>
      </c>
      <c r="B411" s="6" t="s">
        <v>10784</v>
      </c>
      <c r="C411" s="6" t="s">
        <v>10785</v>
      </c>
      <c r="D411" s="12">
        <v>1</v>
      </c>
    </row>
    <row r="412" spans="1:4" x14ac:dyDescent="0.2">
      <c r="A412" s="6" t="s">
        <v>28</v>
      </c>
      <c r="B412" s="6" t="s">
        <v>40</v>
      </c>
      <c r="C412" s="6" t="s">
        <v>41</v>
      </c>
      <c r="D412" s="12">
        <v>1</v>
      </c>
    </row>
    <row r="413" spans="1:4" x14ac:dyDescent="0.2">
      <c r="A413" s="6" t="s">
        <v>28</v>
      </c>
      <c r="B413" s="6" t="s">
        <v>42</v>
      </c>
      <c r="C413" s="6" t="s">
        <v>43</v>
      </c>
      <c r="D413" s="12">
        <v>1</v>
      </c>
    </row>
    <row r="414" spans="1:4" x14ac:dyDescent="0.2">
      <c r="A414" s="6" t="s">
        <v>28</v>
      </c>
      <c r="B414" s="6" t="s">
        <v>10786</v>
      </c>
      <c r="C414" s="6" t="s">
        <v>10787</v>
      </c>
      <c r="D414" s="12">
        <v>1</v>
      </c>
    </row>
    <row r="415" spans="1:4" x14ac:dyDescent="0.2">
      <c r="A415" s="6" t="s">
        <v>28</v>
      </c>
      <c r="B415" s="6" t="s">
        <v>44</v>
      </c>
      <c r="C415" s="6" t="s">
        <v>45</v>
      </c>
      <c r="D415" s="12">
        <v>1</v>
      </c>
    </row>
    <row r="416" spans="1:4" x14ac:dyDescent="0.2">
      <c r="A416" s="6" t="s">
        <v>28</v>
      </c>
      <c r="B416" s="6" t="s">
        <v>10788</v>
      </c>
      <c r="C416" s="6" t="s">
        <v>10789</v>
      </c>
      <c r="D416" s="12">
        <v>1</v>
      </c>
    </row>
    <row r="417" spans="1:4" x14ac:dyDescent="0.2">
      <c r="A417" s="6" t="s">
        <v>28</v>
      </c>
      <c r="B417" s="6" t="s">
        <v>10790</v>
      </c>
      <c r="C417" s="6" t="s">
        <v>10791</v>
      </c>
      <c r="D417" s="12">
        <v>1</v>
      </c>
    </row>
    <row r="418" spans="1:4" x14ac:dyDescent="0.2">
      <c r="A418" s="6" t="s">
        <v>28</v>
      </c>
      <c r="B418" s="6" t="s">
        <v>10792</v>
      </c>
      <c r="C418" s="6" t="s">
        <v>10793</v>
      </c>
      <c r="D418" s="12">
        <v>1</v>
      </c>
    </row>
    <row r="419" spans="1:4" x14ac:dyDescent="0.2">
      <c r="A419" s="6" t="s">
        <v>28</v>
      </c>
      <c r="B419" s="6" t="s">
        <v>10794</v>
      </c>
      <c r="C419" s="6" t="s">
        <v>10795</v>
      </c>
      <c r="D419" s="12">
        <v>1</v>
      </c>
    </row>
    <row r="420" spans="1:4" x14ac:dyDescent="0.2">
      <c r="A420" s="6" t="s">
        <v>28</v>
      </c>
      <c r="B420" s="6" t="s">
        <v>10796</v>
      </c>
      <c r="C420" s="6" t="s">
        <v>10797</v>
      </c>
      <c r="D420" s="12">
        <v>1</v>
      </c>
    </row>
    <row r="421" spans="1:4" x14ac:dyDescent="0.2">
      <c r="A421" s="6" t="s">
        <v>28</v>
      </c>
      <c r="B421" s="6" t="s">
        <v>10798</v>
      </c>
      <c r="C421" s="6" t="s">
        <v>10799</v>
      </c>
      <c r="D421" s="12">
        <v>1</v>
      </c>
    </row>
    <row r="422" spans="1:4" x14ac:dyDescent="0.2">
      <c r="A422" s="6" t="s">
        <v>28</v>
      </c>
      <c r="B422" s="6" t="s">
        <v>10800</v>
      </c>
      <c r="C422" s="6" t="s">
        <v>10801</v>
      </c>
      <c r="D422" s="12">
        <v>1</v>
      </c>
    </row>
    <row r="423" spans="1:4" x14ac:dyDescent="0.2">
      <c r="A423" s="6" t="s">
        <v>28</v>
      </c>
      <c r="B423" s="6" t="s">
        <v>46</v>
      </c>
      <c r="C423" s="6" t="s">
        <v>47</v>
      </c>
      <c r="D423" s="12">
        <v>1</v>
      </c>
    </row>
    <row r="424" spans="1:4" x14ac:dyDescent="0.2">
      <c r="A424" s="6" t="s">
        <v>28</v>
      </c>
      <c r="B424" s="6" t="s">
        <v>48</v>
      </c>
      <c r="C424" s="6" t="s">
        <v>49</v>
      </c>
      <c r="D424" s="12">
        <v>1</v>
      </c>
    </row>
    <row r="425" spans="1:4" x14ac:dyDescent="0.2">
      <c r="A425" s="6" t="s">
        <v>28</v>
      </c>
      <c r="B425" s="6" t="s">
        <v>50</v>
      </c>
      <c r="C425" s="6" t="s">
        <v>51</v>
      </c>
      <c r="D425" s="12">
        <v>1</v>
      </c>
    </row>
    <row r="426" spans="1:4" x14ac:dyDescent="0.2">
      <c r="A426" s="6" t="s">
        <v>28</v>
      </c>
      <c r="B426" s="6" t="s">
        <v>10802</v>
      </c>
      <c r="C426" s="6" t="s">
        <v>10803</v>
      </c>
      <c r="D426" s="12">
        <v>1</v>
      </c>
    </row>
    <row r="427" spans="1:4" x14ac:dyDescent="0.2">
      <c r="A427" s="6" t="s">
        <v>28</v>
      </c>
      <c r="B427" s="6" t="s">
        <v>10804</v>
      </c>
      <c r="C427" s="6" t="s">
        <v>10804</v>
      </c>
      <c r="D427" s="12">
        <v>1</v>
      </c>
    </row>
    <row r="428" spans="1:4" x14ac:dyDescent="0.2">
      <c r="A428" s="6" t="s">
        <v>28</v>
      </c>
      <c r="B428" s="6" t="s">
        <v>10805</v>
      </c>
      <c r="C428" s="6" t="s">
        <v>10806</v>
      </c>
      <c r="D428" s="12">
        <v>1</v>
      </c>
    </row>
    <row r="429" spans="1:4" x14ac:dyDescent="0.2">
      <c r="A429" s="6" t="s">
        <v>28</v>
      </c>
      <c r="B429" s="6" t="s">
        <v>10807</v>
      </c>
      <c r="C429" s="6" t="s">
        <v>10806</v>
      </c>
      <c r="D429" s="12">
        <v>1</v>
      </c>
    </row>
    <row r="430" spans="1:4" x14ac:dyDescent="0.2">
      <c r="A430" s="6" t="s">
        <v>28</v>
      </c>
      <c r="B430" s="6" t="s">
        <v>10808</v>
      </c>
      <c r="C430" s="6" t="s">
        <v>10809</v>
      </c>
      <c r="D430" s="12">
        <v>1</v>
      </c>
    </row>
    <row r="431" spans="1:4" x14ac:dyDescent="0.2">
      <c r="A431" s="6" t="s">
        <v>28</v>
      </c>
      <c r="B431" s="6" t="s">
        <v>10810</v>
      </c>
      <c r="C431" s="6" t="s">
        <v>10811</v>
      </c>
      <c r="D431" s="12">
        <v>1</v>
      </c>
    </row>
    <row r="432" spans="1:4" x14ac:dyDescent="0.2">
      <c r="A432" s="6" t="s">
        <v>28</v>
      </c>
      <c r="B432" s="6" t="s">
        <v>10812</v>
      </c>
      <c r="C432" s="6" t="s">
        <v>10813</v>
      </c>
      <c r="D432" s="12">
        <v>1</v>
      </c>
    </row>
    <row r="433" spans="1:4" x14ac:dyDescent="0.2">
      <c r="A433" s="6" t="s">
        <v>28</v>
      </c>
      <c r="B433" s="6" t="s">
        <v>10814</v>
      </c>
      <c r="C433" s="6" t="s">
        <v>10815</v>
      </c>
      <c r="D433" s="12">
        <v>1</v>
      </c>
    </row>
    <row r="434" spans="1:4" x14ac:dyDescent="0.2">
      <c r="A434" s="6" t="s">
        <v>28</v>
      </c>
      <c r="B434" s="6" t="s">
        <v>10816</v>
      </c>
      <c r="C434" s="6" t="s">
        <v>10817</v>
      </c>
      <c r="D434" s="12">
        <v>1</v>
      </c>
    </row>
    <row r="435" spans="1:4" x14ac:dyDescent="0.2">
      <c r="A435" s="6" t="s">
        <v>28</v>
      </c>
      <c r="B435" s="6" t="s">
        <v>10818</v>
      </c>
      <c r="C435" s="6" t="s">
        <v>10819</v>
      </c>
      <c r="D435" s="12">
        <v>1</v>
      </c>
    </row>
    <row r="436" spans="1:4" x14ac:dyDescent="0.2">
      <c r="A436" s="6" t="s">
        <v>28</v>
      </c>
      <c r="B436" s="6" t="s">
        <v>10820</v>
      </c>
      <c r="C436" s="6" t="s">
        <v>10821</v>
      </c>
      <c r="D436" s="12">
        <v>1</v>
      </c>
    </row>
    <row r="437" spans="1:4" x14ac:dyDescent="0.2">
      <c r="A437" s="6" t="s">
        <v>28</v>
      </c>
      <c r="B437" s="6" t="s">
        <v>10822</v>
      </c>
      <c r="C437" s="6" t="s">
        <v>10823</v>
      </c>
      <c r="D437" s="12">
        <v>1</v>
      </c>
    </row>
    <row r="438" spans="1:4" x14ac:dyDescent="0.2">
      <c r="A438" s="6" t="s">
        <v>28</v>
      </c>
      <c r="B438" s="6" t="s">
        <v>10824</v>
      </c>
      <c r="C438" s="6" t="s">
        <v>10825</v>
      </c>
      <c r="D438" s="12">
        <v>1</v>
      </c>
    </row>
    <row r="439" spans="1:4" x14ac:dyDescent="0.2">
      <c r="A439" s="6" t="s">
        <v>28</v>
      </c>
      <c r="B439" s="6" t="s">
        <v>10826</v>
      </c>
      <c r="C439" s="6" t="s">
        <v>10827</v>
      </c>
      <c r="D439" s="12">
        <v>1</v>
      </c>
    </row>
    <row r="440" spans="1:4" x14ac:dyDescent="0.2">
      <c r="A440" s="6" t="s">
        <v>28</v>
      </c>
      <c r="B440" s="6" t="s">
        <v>10828</v>
      </c>
      <c r="C440" s="6" t="s">
        <v>10829</v>
      </c>
      <c r="D440" s="12">
        <v>1</v>
      </c>
    </row>
    <row r="441" spans="1:4" x14ac:dyDescent="0.2">
      <c r="A441" s="6" t="s">
        <v>28</v>
      </c>
      <c r="B441" s="6" t="s">
        <v>10830</v>
      </c>
      <c r="C441" s="6" t="s">
        <v>10831</v>
      </c>
      <c r="D441" s="12">
        <v>1</v>
      </c>
    </row>
    <row r="442" spans="1:4" x14ac:dyDescent="0.2">
      <c r="A442" s="6" t="s">
        <v>28</v>
      </c>
      <c r="B442" s="6" t="s">
        <v>10832</v>
      </c>
      <c r="C442" s="6" t="s">
        <v>10833</v>
      </c>
      <c r="D442" s="12">
        <v>1</v>
      </c>
    </row>
    <row r="443" spans="1:4" x14ac:dyDescent="0.2">
      <c r="A443" s="6" t="s">
        <v>28</v>
      </c>
      <c r="B443" s="6" t="s">
        <v>10834</v>
      </c>
      <c r="C443" s="6" t="s">
        <v>10835</v>
      </c>
      <c r="D443" s="12">
        <v>1</v>
      </c>
    </row>
    <row r="444" spans="1:4" x14ac:dyDescent="0.2">
      <c r="A444" s="6" t="s">
        <v>28</v>
      </c>
      <c r="B444" s="6" t="s">
        <v>52</v>
      </c>
      <c r="C444" s="6" t="s">
        <v>53</v>
      </c>
      <c r="D444" s="12">
        <v>1</v>
      </c>
    </row>
    <row r="445" spans="1:4" x14ac:dyDescent="0.2">
      <c r="A445" s="6" t="s">
        <v>28</v>
      </c>
      <c r="B445" s="6" t="s">
        <v>10836</v>
      </c>
      <c r="C445" s="6" t="s">
        <v>10837</v>
      </c>
      <c r="D445" s="12">
        <v>1</v>
      </c>
    </row>
    <row r="446" spans="1:4" x14ac:dyDescent="0.2">
      <c r="A446" s="6" t="s">
        <v>28</v>
      </c>
      <c r="B446" s="6" t="s">
        <v>10838</v>
      </c>
      <c r="C446" s="6" t="s">
        <v>10839</v>
      </c>
      <c r="D446" s="12">
        <v>1</v>
      </c>
    </row>
    <row r="447" spans="1:4" x14ac:dyDescent="0.2">
      <c r="A447" s="6" t="s">
        <v>28</v>
      </c>
      <c r="B447" s="6" t="s">
        <v>10840</v>
      </c>
      <c r="C447" s="6" t="s">
        <v>10839</v>
      </c>
      <c r="D447" s="12">
        <v>1</v>
      </c>
    </row>
    <row r="448" spans="1:4" x14ac:dyDescent="0.2">
      <c r="A448" s="6" t="s">
        <v>28</v>
      </c>
      <c r="B448" s="6" t="s">
        <v>10841</v>
      </c>
      <c r="C448" s="6" t="s">
        <v>10842</v>
      </c>
      <c r="D448" s="12">
        <v>1</v>
      </c>
    </row>
    <row r="449" spans="1:4" x14ac:dyDescent="0.2">
      <c r="A449" s="6" t="s">
        <v>28</v>
      </c>
      <c r="B449" s="6" t="s">
        <v>10843</v>
      </c>
      <c r="C449" s="6" t="s">
        <v>10844</v>
      </c>
      <c r="D449" s="12">
        <v>1</v>
      </c>
    </row>
    <row r="450" spans="1:4" x14ac:dyDescent="0.2">
      <c r="A450" s="6" t="s">
        <v>28</v>
      </c>
      <c r="B450" s="6" t="s">
        <v>10845</v>
      </c>
      <c r="C450" s="6" t="s">
        <v>10846</v>
      </c>
      <c r="D450" s="12">
        <v>1</v>
      </c>
    </row>
    <row r="451" spans="1:4" x14ac:dyDescent="0.2">
      <c r="A451" s="6" t="s">
        <v>28</v>
      </c>
      <c r="B451" s="6" t="s">
        <v>10847</v>
      </c>
      <c r="C451" s="6" t="s">
        <v>10848</v>
      </c>
      <c r="D451" s="12">
        <v>1</v>
      </c>
    </row>
    <row r="452" spans="1:4" x14ac:dyDescent="0.2">
      <c r="A452" s="6" t="s">
        <v>28</v>
      </c>
      <c r="B452" s="6" t="s">
        <v>10849</v>
      </c>
      <c r="C452" s="6" t="s">
        <v>10850</v>
      </c>
      <c r="D452" s="12">
        <v>1</v>
      </c>
    </row>
    <row r="453" spans="1:4" x14ac:dyDescent="0.2">
      <c r="A453" s="6" t="s">
        <v>28</v>
      </c>
      <c r="B453" s="6" t="s">
        <v>10851</v>
      </c>
      <c r="C453" s="6" t="s">
        <v>10852</v>
      </c>
      <c r="D453" s="12">
        <v>1</v>
      </c>
    </row>
    <row r="454" spans="1:4" x14ac:dyDescent="0.2">
      <c r="A454" s="6" t="s">
        <v>28</v>
      </c>
      <c r="B454" s="6" t="s">
        <v>10853</v>
      </c>
      <c r="C454" s="6" t="s">
        <v>10854</v>
      </c>
      <c r="D454" s="12">
        <v>1</v>
      </c>
    </row>
    <row r="455" spans="1:4" x14ac:dyDescent="0.2">
      <c r="A455" s="6" t="s">
        <v>28</v>
      </c>
      <c r="B455" s="6" t="s">
        <v>10855</v>
      </c>
      <c r="C455" s="6" t="s">
        <v>10856</v>
      </c>
      <c r="D455" s="12">
        <v>1</v>
      </c>
    </row>
    <row r="456" spans="1:4" x14ac:dyDescent="0.2">
      <c r="A456" s="6" t="s">
        <v>28</v>
      </c>
      <c r="B456" s="6" t="s">
        <v>54</v>
      </c>
      <c r="C456" s="6" t="s">
        <v>55</v>
      </c>
      <c r="D456" s="12">
        <v>1</v>
      </c>
    </row>
    <row r="457" spans="1:4" x14ac:dyDescent="0.2">
      <c r="A457" s="6" t="s">
        <v>28</v>
      </c>
      <c r="B457" s="6" t="s">
        <v>10857</v>
      </c>
      <c r="C457" s="6" t="s">
        <v>10857</v>
      </c>
      <c r="D457" s="12">
        <v>1</v>
      </c>
    </row>
    <row r="458" spans="1:4" x14ac:dyDescent="0.2">
      <c r="A458" s="6" t="s">
        <v>28</v>
      </c>
      <c r="B458" s="6" t="s">
        <v>56</v>
      </c>
      <c r="C458" s="6" t="s">
        <v>57</v>
      </c>
      <c r="D458" s="12">
        <v>1</v>
      </c>
    </row>
    <row r="459" spans="1:4" x14ac:dyDescent="0.2">
      <c r="A459" s="6" t="s">
        <v>28</v>
      </c>
      <c r="B459" s="6" t="s">
        <v>58</v>
      </c>
      <c r="C459" s="6" t="s">
        <v>59</v>
      </c>
      <c r="D459" s="12">
        <v>1</v>
      </c>
    </row>
    <row r="460" spans="1:4" x14ac:dyDescent="0.2">
      <c r="A460" s="6" t="s">
        <v>28</v>
      </c>
      <c r="B460" s="6" t="s">
        <v>60</v>
      </c>
      <c r="C460" s="6" t="s">
        <v>61</v>
      </c>
      <c r="D460" s="12">
        <v>1</v>
      </c>
    </row>
    <row r="461" spans="1:4" x14ac:dyDescent="0.2">
      <c r="A461" s="6" t="s">
        <v>28</v>
      </c>
      <c r="B461" s="6" t="s">
        <v>63</v>
      </c>
      <c r="C461" s="6" t="s">
        <v>64</v>
      </c>
      <c r="D461" s="12">
        <v>1</v>
      </c>
    </row>
    <row r="462" spans="1:4" x14ac:dyDescent="0.2">
      <c r="A462" s="6" t="s">
        <v>28</v>
      </c>
      <c r="B462" s="6" t="s">
        <v>66</v>
      </c>
      <c r="C462" s="6" t="s">
        <v>67</v>
      </c>
      <c r="D462" s="12">
        <v>1</v>
      </c>
    </row>
    <row r="463" spans="1:4" x14ac:dyDescent="0.2">
      <c r="A463" s="6" t="s">
        <v>28</v>
      </c>
      <c r="B463" s="6" t="s">
        <v>68</v>
      </c>
      <c r="C463" s="6" t="s">
        <v>69</v>
      </c>
      <c r="D463" s="12">
        <v>1</v>
      </c>
    </row>
    <row r="464" spans="1:4" x14ac:dyDescent="0.2">
      <c r="A464" s="6" t="s">
        <v>28</v>
      </c>
      <c r="B464" s="6" t="s">
        <v>70</v>
      </c>
      <c r="C464" s="6" t="s">
        <v>71</v>
      </c>
      <c r="D464" s="12">
        <v>1</v>
      </c>
    </row>
    <row r="465" spans="1:4" x14ac:dyDescent="0.2">
      <c r="A465" s="6" t="s">
        <v>28</v>
      </c>
      <c r="B465" s="6" t="s">
        <v>72</v>
      </c>
      <c r="C465" s="6" t="s">
        <v>73</v>
      </c>
      <c r="D465" s="12">
        <v>1</v>
      </c>
    </row>
    <row r="466" spans="1:4" x14ac:dyDescent="0.2">
      <c r="A466" s="6" t="s">
        <v>28</v>
      </c>
      <c r="B466" s="6" t="s">
        <v>74</v>
      </c>
      <c r="C466" s="6" t="s">
        <v>75</v>
      </c>
      <c r="D466" s="12">
        <v>1</v>
      </c>
    </row>
    <row r="467" spans="1:4" x14ac:dyDescent="0.2">
      <c r="A467" s="6" t="s">
        <v>28</v>
      </c>
      <c r="B467" s="6" t="s">
        <v>76</v>
      </c>
      <c r="C467" s="6" t="s">
        <v>77</v>
      </c>
      <c r="D467" s="12">
        <v>1</v>
      </c>
    </row>
    <row r="468" spans="1:4" x14ac:dyDescent="0.2">
      <c r="A468" s="6" t="s">
        <v>28</v>
      </c>
      <c r="B468" s="6" t="s">
        <v>78</v>
      </c>
      <c r="C468" s="6" t="s">
        <v>79</v>
      </c>
      <c r="D468" s="12">
        <v>1</v>
      </c>
    </row>
    <row r="469" spans="1:4" x14ac:dyDescent="0.2">
      <c r="A469" s="6" t="s">
        <v>28</v>
      </c>
      <c r="B469" s="6" t="s">
        <v>80</v>
      </c>
      <c r="C469" s="6" t="s">
        <v>81</v>
      </c>
      <c r="D469" s="12">
        <v>1</v>
      </c>
    </row>
    <row r="470" spans="1:4" x14ac:dyDescent="0.2">
      <c r="A470" s="6" t="s">
        <v>28</v>
      </c>
      <c r="B470" s="6" t="s">
        <v>82</v>
      </c>
      <c r="C470" s="6" t="s">
        <v>83</v>
      </c>
      <c r="D470" s="12">
        <v>1</v>
      </c>
    </row>
    <row r="471" spans="1:4" x14ac:dyDescent="0.2">
      <c r="A471" s="6" t="s">
        <v>28</v>
      </c>
      <c r="B471" s="6" t="s">
        <v>84</v>
      </c>
      <c r="C471" s="6" t="s">
        <v>85</v>
      </c>
      <c r="D471" s="12">
        <v>1</v>
      </c>
    </row>
    <row r="472" spans="1:4" x14ac:dyDescent="0.2">
      <c r="A472" s="6" t="s">
        <v>28</v>
      </c>
      <c r="B472" s="6" t="s">
        <v>10858</v>
      </c>
      <c r="C472" s="6" t="s">
        <v>10859</v>
      </c>
      <c r="D472" s="12">
        <v>1</v>
      </c>
    </row>
    <row r="473" spans="1:4" x14ac:dyDescent="0.2">
      <c r="A473" s="6" t="s">
        <v>28</v>
      </c>
      <c r="B473" s="6" t="s">
        <v>10860</v>
      </c>
      <c r="C473" s="6" t="s">
        <v>10861</v>
      </c>
      <c r="D473" s="12">
        <v>1</v>
      </c>
    </row>
    <row r="474" spans="1:4" x14ac:dyDescent="0.2">
      <c r="A474" s="6" t="s">
        <v>28</v>
      </c>
      <c r="B474" s="6" t="s">
        <v>86</v>
      </c>
      <c r="C474" s="6" t="s">
        <v>87</v>
      </c>
      <c r="D474" s="12">
        <v>1</v>
      </c>
    </row>
    <row r="475" spans="1:4" x14ac:dyDescent="0.2">
      <c r="A475" s="6" t="s">
        <v>28</v>
      </c>
      <c r="B475" s="6" t="s">
        <v>88</v>
      </c>
      <c r="C475" s="6" t="s">
        <v>89</v>
      </c>
      <c r="D475" s="12">
        <v>1</v>
      </c>
    </row>
    <row r="476" spans="1:4" x14ac:dyDescent="0.2">
      <c r="A476" s="6" t="s">
        <v>28</v>
      </c>
      <c r="B476" s="6" t="s">
        <v>10862</v>
      </c>
      <c r="C476" s="6" t="s">
        <v>10863</v>
      </c>
      <c r="D476" s="12">
        <v>1</v>
      </c>
    </row>
    <row r="477" spans="1:4" x14ac:dyDescent="0.2">
      <c r="A477" s="6" t="s">
        <v>28</v>
      </c>
      <c r="B477" s="6" t="s">
        <v>10864</v>
      </c>
      <c r="C477" s="6" t="s">
        <v>10865</v>
      </c>
      <c r="D477" s="12">
        <v>1</v>
      </c>
    </row>
    <row r="478" spans="1:4" x14ac:dyDescent="0.2">
      <c r="A478" s="6" t="s">
        <v>28</v>
      </c>
      <c r="B478" s="6" t="s">
        <v>10866</v>
      </c>
      <c r="C478" s="6" t="s">
        <v>10867</v>
      </c>
      <c r="D478" s="12">
        <v>1</v>
      </c>
    </row>
    <row r="479" spans="1:4" x14ac:dyDescent="0.2">
      <c r="A479" s="6" t="s">
        <v>28</v>
      </c>
      <c r="B479" s="6" t="s">
        <v>10868</v>
      </c>
      <c r="C479" s="6" t="s">
        <v>10869</v>
      </c>
      <c r="D479" s="12">
        <v>1</v>
      </c>
    </row>
    <row r="480" spans="1:4" x14ac:dyDescent="0.2">
      <c r="A480" s="6" t="s">
        <v>28</v>
      </c>
      <c r="B480" s="6" t="s">
        <v>90</v>
      </c>
      <c r="C480" s="6" t="s">
        <v>91</v>
      </c>
      <c r="D480" s="12">
        <v>1</v>
      </c>
    </row>
    <row r="481" spans="1:4" x14ac:dyDescent="0.2">
      <c r="A481" s="6" t="s">
        <v>28</v>
      </c>
      <c r="B481" s="6" t="s">
        <v>92</v>
      </c>
      <c r="C481" s="6" t="s">
        <v>93</v>
      </c>
      <c r="D481" s="12">
        <v>1</v>
      </c>
    </row>
    <row r="482" spans="1:4" x14ac:dyDescent="0.2">
      <c r="A482" s="6" t="s">
        <v>28</v>
      </c>
      <c r="B482" s="6" t="s">
        <v>10870</v>
      </c>
      <c r="C482" s="6" t="s">
        <v>10871</v>
      </c>
      <c r="D482" s="12">
        <v>1</v>
      </c>
    </row>
    <row r="483" spans="1:4" x14ac:dyDescent="0.2">
      <c r="A483" s="6" t="s">
        <v>28</v>
      </c>
      <c r="B483" s="6" t="s">
        <v>10872</v>
      </c>
      <c r="C483" s="6" t="s">
        <v>10873</v>
      </c>
      <c r="D483" s="12">
        <v>1</v>
      </c>
    </row>
    <row r="484" spans="1:4" x14ac:dyDescent="0.2">
      <c r="A484" s="6" t="s">
        <v>28</v>
      </c>
      <c r="B484" s="6" t="s">
        <v>10874</v>
      </c>
      <c r="C484" s="6" t="s">
        <v>10875</v>
      </c>
      <c r="D484" s="12">
        <v>1</v>
      </c>
    </row>
    <row r="485" spans="1:4" x14ac:dyDescent="0.2">
      <c r="A485" s="6" t="s">
        <v>28</v>
      </c>
      <c r="B485" s="6" t="s">
        <v>10876</v>
      </c>
      <c r="C485" s="6" t="s">
        <v>10877</v>
      </c>
      <c r="D485" s="12">
        <v>1</v>
      </c>
    </row>
    <row r="486" spans="1:4" x14ac:dyDescent="0.2">
      <c r="A486" s="6" t="s">
        <v>28</v>
      </c>
      <c r="B486" s="6" t="s">
        <v>10878</v>
      </c>
      <c r="C486" s="6" t="s">
        <v>10879</v>
      </c>
      <c r="D486" s="12">
        <v>1</v>
      </c>
    </row>
    <row r="487" spans="1:4" x14ac:dyDescent="0.2">
      <c r="A487" s="6" t="s">
        <v>28</v>
      </c>
      <c r="B487" s="6" t="s">
        <v>10880</v>
      </c>
      <c r="C487" s="6" t="s">
        <v>10881</v>
      </c>
      <c r="D487" s="12">
        <v>1</v>
      </c>
    </row>
    <row r="488" spans="1:4" x14ac:dyDescent="0.2">
      <c r="A488" s="6" t="s">
        <v>28</v>
      </c>
      <c r="B488" s="6" t="s">
        <v>94</v>
      </c>
      <c r="C488" s="6" t="s">
        <v>95</v>
      </c>
      <c r="D488" s="12">
        <v>1</v>
      </c>
    </row>
    <row r="489" spans="1:4" x14ac:dyDescent="0.2">
      <c r="A489" s="6" t="s">
        <v>28</v>
      </c>
      <c r="B489" s="6" t="s">
        <v>96</v>
      </c>
      <c r="C489" s="6" t="s">
        <v>97</v>
      </c>
      <c r="D489" s="12">
        <v>1</v>
      </c>
    </row>
    <row r="490" spans="1:4" x14ac:dyDescent="0.2">
      <c r="A490" s="6" t="s">
        <v>28</v>
      </c>
      <c r="B490" s="6" t="s">
        <v>10882</v>
      </c>
      <c r="C490" s="6" t="s">
        <v>10883</v>
      </c>
      <c r="D490" s="12">
        <v>1</v>
      </c>
    </row>
    <row r="491" spans="1:4" x14ac:dyDescent="0.2">
      <c r="A491" s="6" t="s">
        <v>28</v>
      </c>
      <c r="B491" s="6" t="s">
        <v>10884</v>
      </c>
      <c r="C491" s="6" t="s">
        <v>10885</v>
      </c>
      <c r="D491" s="12">
        <v>1</v>
      </c>
    </row>
    <row r="492" spans="1:4" x14ac:dyDescent="0.2">
      <c r="A492" s="6" t="s">
        <v>28</v>
      </c>
      <c r="B492" s="6" t="s">
        <v>10886</v>
      </c>
      <c r="C492" s="6" t="s">
        <v>10887</v>
      </c>
      <c r="D492" s="12">
        <v>1</v>
      </c>
    </row>
    <row r="493" spans="1:4" x14ac:dyDescent="0.2">
      <c r="A493" s="6" t="s">
        <v>28</v>
      </c>
      <c r="B493" s="6" t="s">
        <v>98</v>
      </c>
      <c r="C493" s="6" t="s">
        <v>99</v>
      </c>
      <c r="D493" s="12">
        <v>1</v>
      </c>
    </row>
    <row r="494" spans="1:4" x14ac:dyDescent="0.2">
      <c r="A494" s="6" t="s">
        <v>28</v>
      </c>
      <c r="B494" s="6" t="s">
        <v>100</v>
      </c>
      <c r="C494" s="6" t="s">
        <v>101</v>
      </c>
      <c r="D494" s="12">
        <v>1</v>
      </c>
    </row>
    <row r="495" spans="1:4" x14ac:dyDescent="0.2">
      <c r="A495" s="6" t="s">
        <v>28</v>
      </c>
      <c r="B495" s="6" t="s">
        <v>102</v>
      </c>
      <c r="C495" s="6" t="s">
        <v>103</v>
      </c>
      <c r="D495" s="12">
        <v>1</v>
      </c>
    </row>
    <row r="496" spans="1:4" x14ac:dyDescent="0.2">
      <c r="A496" s="6" t="s">
        <v>28</v>
      </c>
      <c r="B496" s="6" t="s">
        <v>10888</v>
      </c>
      <c r="C496" s="6" t="s">
        <v>10889</v>
      </c>
      <c r="D496" s="12">
        <v>1</v>
      </c>
    </row>
    <row r="497" spans="1:4" x14ac:dyDescent="0.2">
      <c r="A497" s="6" t="s">
        <v>28</v>
      </c>
      <c r="B497" s="6" t="s">
        <v>104</v>
      </c>
      <c r="C497" s="6" t="s">
        <v>105</v>
      </c>
      <c r="D497" s="12">
        <v>1</v>
      </c>
    </row>
    <row r="498" spans="1:4" x14ac:dyDescent="0.2">
      <c r="A498" s="6" t="s">
        <v>28</v>
      </c>
      <c r="B498" s="6" t="s">
        <v>10890</v>
      </c>
      <c r="C498" s="6" t="s">
        <v>10891</v>
      </c>
      <c r="D498" s="12">
        <v>1</v>
      </c>
    </row>
    <row r="499" spans="1:4" x14ac:dyDescent="0.2">
      <c r="A499" s="6" t="s">
        <v>28</v>
      </c>
      <c r="B499" s="6" t="s">
        <v>10892</v>
      </c>
      <c r="C499" s="6" t="s">
        <v>10893</v>
      </c>
      <c r="D499" s="12">
        <v>1</v>
      </c>
    </row>
    <row r="500" spans="1:4" x14ac:dyDescent="0.2">
      <c r="A500" s="6" t="s">
        <v>28</v>
      </c>
      <c r="B500" s="6" t="s">
        <v>10894</v>
      </c>
      <c r="C500" s="6" t="s">
        <v>10895</v>
      </c>
      <c r="D500" s="12">
        <v>1</v>
      </c>
    </row>
    <row r="501" spans="1:4" x14ac:dyDescent="0.2">
      <c r="A501" s="6" t="s">
        <v>28</v>
      </c>
      <c r="B501" s="6" t="s">
        <v>10896</v>
      </c>
      <c r="C501" s="6" t="s">
        <v>10897</v>
      </c>
      <c r="D501" s="12">
        <v>1</v>
      </c>
    </row>
    <row r="502" spans="1:4" x14ac:dyDescent="0.2">
      <c r="A502" s="6" t="s">
        <v>28</v>
      </c>
      <c r="B502" s="6" t="s">
        <v>10898</v>
      </c>
      <c r="C502" s="6" t="s">
        <v>10898</v>
      </c>
      <c r="D502" s="12">
        <v>1</v>
      </c>
    </row>
    <row r="503" spans="1:4" x14ac:dyDescent="0.2">
      <c r="A503" s="6" t="s">
        <v>28</v>
      </c>
      <c r="B503" s="6" t="s">
        <v>10899</v>
      </c>
      <c r="C503" s="6" t="s">
        <v>10900</v>
      </c>
      <c r="D503" s="12">
        <v>1</v>
      </c>
    </row>
    <row r="504" spans="1:4" x14ac:dyDescent="0.2">
      <c r="A504" s="6" t="s">
        <v>28</v>
      </c>
      <c r="B504" s="6" t="s">
        <v>10901</v>
      </c>
      <c r="C504" s="6" t="s">
        <v>10902</v>
      </c>
      <c r="D504" s="12">
        <v>1</v>
      </c>
    </row>
    <row r="505" spans="1:4" x14ac:dyDescent="0.2">
      <c r="A505" s="6" t="s">
        <v>28</v>
      </c>
      <c r="B505" s="6" t="s">
        <v>10903</v>
      </c>
      <c r="C505" s="6" t="s">
        <v>10904</v>
      </c>
      <c r="D505" s="12">
        <v>1</v>
      </c>
    </row>
    <row r="506" spans="1:4" x14ac:dyDescent="0.2">
      <c r="A506" s="6" t="s">
        <v>28</v>
      </c>
      <c r="B506" s="6" t="s">
        <v>10905</v>
      </c>
      <c r="C506" s="6" t="s">
        <v>10906</v>
      </c>
      <c r="D506" s="12">
        <v>1</v>
      </c>
    </row>
    <row r="507" spans="1:4" x14ac:dyDescent="0.2">
      <c r="A507" s="6" t="s">
        <v>28</v>
      </c>
      <c r="B507" s="6" t="s">
        <v>10907</v>
      </c>
      <c r="C507" s="6" t="s">
        <v>10908</v>
      </c>
      <c r="D507" s="12">
        <v>1</v>
      </c>
    </row>
    <row r="508" spans="1:4" x14ac:dyDescent="0.2">
      <c r="A508" s="6" t="s">
        <v>28</v>
      </c>
      <c r="B508" s="6" t="s">
        <v>10909</v>
      </c>
      <c r="C508" s="6" t="s">
        <v>10910</v>
      </c>
      <c r="D508" s="12">
        <v>1</v>
      </c>
    </row>
    <row r="509" spans="1:4" x14ac:dyDescent="0.2">
      <c r="A509" s="6" t="s">
        <v>28</v>
      </c>
      <c r="B509" s="6" t="s">
        <v>10911</v>
      </c>
      <c r="C509" s="6" t="s">
        <v>10912</v>
      </c>
      <c r="D509" s="12">
        <v>1</v>
      </c>
    </row>
    <row r="510" spans="1:4" x14ac:dyDescent="0.2">
      <c r="A510" s="6" t="s">
        <v>28</v>
      </c>
      <c r="B510" s="6" t="s">
        <v>10913</v>
      </c>
      <c r="C510" s="6" t="s">
        <v>10914</v>
      </c>
      <c r="D510" s="12">
        <v>1</v>
      </c>
    </row>
    <row r="511" spans="1:4" x14ac:dyDescent="0.2">
      <c r="A511" s="6" t="s">
        <v>28</v>
      </c>
      <c r="B511" s="6" t="s">
        <v>10915</v>
      </c>
      <c r="C511" s="6" t="s">
        <v>10916</v>
      </c>
      <c r="D511" s="12">
        <v>1</v>
      </c>
    </row>
    <row r="512" spans="1:4" x14ac:dyDescent="0.2">
      <c r="A512" s="6" t="s">
        <v>28</v>
      </c>
      <c r="B512" s="6" t="s">
        <v>10917</v>
      </c>
      <c r="C512" s="6" t="s">
        <v>10918</v>
      </c>
      <c r="D512" s="12">
        <v>1</v>
      </c>
    </row>
    <row r="513" spans="1:4" x14ac:dyDescent="0.2">
      <c r="A513" s="6" t="s">
        <v>28</v>
      </c>
      <c r="B513" s="6" t="s">
        <v>10919</v>
      </c>
      <c r="C513" s="6" t="s">
        <v>10920</v>
      </c>
      <c r="D513" s="12">
        <v>1</v>
      </c>
    </row>
    <row r="514" spans="1:4" x14ac:dyDescent="0.2">
      <c r="A514" s="6" t="s">
        <v>28</v>
      </c>
      <c r="B514" s="6" t="s">
        <v>10921</v>
      </c>
      <c r="C514" s="6" t="s">
        <v>10922</v>
      </c>
      <c r="D514" s="12">
        <v>1</v>
      </c>
    </row>
    <row r="515" spans="1:4" x14ac:dyDescent="0.2">
      <c r="A515" s="6" t="s">
        <v>28</v>
      </c>
      <c r="B515" s="6" t="s">
        <v>10923</v>
      </c>
      <c r="C515" s="6" t="s">
        <v>10924</v>
      </c>
      <c r="D515" s="12">
        <v>1</v>
      </c>
    </row>
    <row r="516" spans="1:4" x14ac:dyDescent="0.2">
      <c r="A516" s="6" t="s">
        <v>28</v>
      </c>
      <c r="B516" s="6" t="s">
        <v>10925</v>
      </c>
      <c r="C516" s="6" t="s">
        <v>10926</v>
      </c>
      <c r="D516" s="12">
        <v>1</v>
      </c>
    </row>
    <row r="517" spans="1:4" x14ac:dyDescent="0.2">
      <c r="A517" s="6" t="s">
        <v>28</v>
      </c>
      <c r="B517" s="6" t="s">
        <v>10927</v>
      </c>
      <c r="C517" s="6" t="s">
        <v>10928</v>
      </c>
      <c r="D517" s="12">
        <v>1</v>
      </c>
    </row>
    <row r="518" spans="1:4" x14ac:dyDescent="0.2">
      <c r="A518" s="6" t="s">
        <v>28</v>
      </c>
      <c r="B518" s="6" t="s">
        <v>10929</v>
      </c>
      <c r="C518" s="6" t="s">
        <v>10930</v>
      </c>
      <c r="D518" s="12">
        <v>1</v>
      </c>
    </row>
    <row r="519" spans="1:4" x14ac:dyDescent="0.2">
      <c r="A519" s="6" t="s">
        <v>28</v>
      </c>
      <c r="B519" s="6" t="s">
        <v>10931</v>
      </c>
      <c r="C519" s="6" t="s">
        <v>10932</v>
      </c>
      <c r="D519" s="12">
        <v>1</v>
      </c>
    </row>
    <row r="520" spans="1:4" x14ac:dyDescent="0.2">
      <c r="A520" s="6" t="s">
        <v>28</v>
      </c>
      <c r="B520" s="6" t="s">
        <v>10933</v>
      </c>
      <c r="C520" s="6" t="s">
        <v>10934</v>
      </c>
      <c r="D520" s="12">
        <v>1</v>
      </c>
    </row>
    <row r="521" spans="1:4" x14ac:dyDescent="0.2">
      <c r="A521" s="6" t="s">
        <v>28</v>
      </c>
      <c r="B521" s="6" t="s">
        <v>106</v>
      </c>
      <c r="C521" s="6" t="s">
        <v>107</v>
      </c>
      <c r="D521" s="12">
        <v>1</v>
      </c>
    </row>
    <row r="522" spans="1:4" x14ac:dyDescent="0.2">
      <c r="A522" s="6" t="s">
        <v>28</v>
      </c>
      <c r="B522" s="6" t="s">
        <v>108</v>
      </c>
      <c r="C522" s="6" t="s">
        <v>109</v>
      </c>
      <c r="D522" s="12">
        <v>1</v>
      </c>
    </row>
    <row r="523" spans="1:4" x14ac:dyDescent="0.2">
      <c r="A523" s="6" t="s">
        <v>28</v>
      </c>
      <c r="B523" s="6" t="s">
        <v>110</v>
      </c>
      <c r="C523" s="6" t="s">
        <v>111</v>
      </c>
      <c r="D523" s="12">
        <v>1</v>
      </c>
    </row>
    <row r="524" spans="1:4" x14ac:dyDescent="0.2">
      <c r="A524" s="6" t="s">
        <v>28</v>
      </c>
      <c r="B524" s="6" t="s">
        <v>112</v>
      </c>
      <c r="C524" s="6" t="s">
        <v>113</v>
      </c>
      <c r="D524" s="12">
        <v>1</v>
      </c>
    </row>
    <row r="525" spans="1:4" x14ac:dyDescent="0.2">
      <c r="A525" s="6" t="s">
        <v>28</v>
      </c>
      <c r="B525" s="6" t="s">
        <v>114</v>
      </c>
      <c r="C525" s="6" t="s">
        <v>115</v>
      </c>
      <c r="D525" s="12">
        <v>1</v>
      </c>
    </row>
    <row r="526" spans="1:4" x14ac:dyDescent="0.2">
      <c r="A526" s="6" t="s">
        <v>28</v>
      </c>
      <c r="B526" s="6" t="s">
        <v>116</v>
      </c>
      <c r="C526" s="6" t="s">
        <v>117</v>
      </c>
      <c r="D526" s="12">
        <v>1</v>
      </c>
    </row>
    <row r="527" spans="1:4" x14ac:dyDescent="0.2">
      <c r="A527" s="6" t="s">
        <v>28</v>
      </c>
      <c r="B527" s="6" t="s">
        <v>119</v>
      </c>
      <c r="C527" s="6" t="s">
        <v>120</v>
      </c>
      <c r="D527" s="12">
        <v>1</v>
      </c>
    </row>
    <row r="528" spans="1:4" x14ac:dyDescent="0.2">
      <c r="A528" s="6" t="s">
        <v>28</v>
      </c>
      <c r="B528" s="6" t="s">
        <v>122</v>
      </c>
      <c r="C528" s="6" t="s">
        <v>123</v>
      </c>
      <c r="D528" s="12">
        <v>1</v>
      </c>
    </row>
    <row r="529" spans="1:4" x14ac:dyDescent="0.2">
      <c r="A529" s="6" t="s">
        <v>28</v>
      </c>
      <c r="B529" s="6" t="s">
        <v>124</v>
      </c>
      <c r="C529" s="6" t="s">
        <v>125</v>
      </c>
      <c r="D529" s="12">
        <v>1</v>
      </c>
    </row>
    <row r="530" spans="1:4" x14ac:dyDescent="0.2">
      <c r="A530" s="6" t="s">
        <v>28</v>
      </c>
      <c r="B530" s="6" t="s">
        <v>126</v>
      </c>
      <c r="C530" s="6" t="s">
        <v>127</v>
      </c>
      <c r="D530" s="12">
        <v>1</v>
      </c>
    </row>
    <row r="531" spans="1:4" x14ac:dyDescent="0.2">
      <c r="A531" s="6" t="s">
        <v>28</v>
      </c>
      <c r="B531" s="6" t="s">
        <v>10935</v>
      </c>
      <c r="C531" s="6" t="s">
        <v>10936</v>
      </c>
      <c r="D531" s="12">
        <v>1</v>
      </c>
    </row>
    <row r="532" spans="1:4" x14ac:dyDescent="0.2">
      <c r="A532" s="6" t="s">
        <v>28</v>
      </c>
      <c r="B532" s="6" t="s">
        <v>10937</v>
      </c>
      <c r="C532" s="6" t="s">
        <v>10938</v>
      </c>
      <c r="D532" s="12">
        <v>1</v>
      </c>
    </row>
    <row r="533" spans="1:4" x14ac:dyDescent="0.2">
      <c r="A533" s="6" t="s">
        <v>28</v>
      </c>
      <c r="B533" s="6" t="s">
        <v>10939</v>
      </c>
      <c r="C533" s="6" t="s">
        <v>10940</v>
      </c>
      <c r="D533" s="12">
        <v>1</v>
      </c>
    </row>
    <row r="534" spans="1:4" x14ac:dyDescent="0.2">
      <c r="A534" s="6" t="s">
        <v>28</v>
      </c>
      <c r="B534" s="6" t="s">
        <v>10941</v>
      </c>
      <c r="C534" s="6" t="s">
        <v>10942</v>
      </c>
      <c r="D534" s="12">
        <v>1</v>
      </c>
    </row>
    <row r="535" spans="1:4" x14ac:dyDescent="0.2">
      <c r="A535" s="6" t="s">
        <v>28</v>
      </c>
      <c r="B535" s="6" t="s">
        <v>128</v>
      </c>
      <c r="C535" s="6" t="s">
        <v>129</v>
      </c>
      <c r="D535" s="12">
        <v>1</v>
      </c>
    </row>
    <row r="536" spans="1:4" x14ac:dyDescent="0.2">
      <c r="A536" s="6" t="s">
        <v>28</v>
      </c>
      <c r="B536" s="6" t="s">
        <v>130</v>
      </c>
      <c r="C536" s="6" t="s">
        <v>131</v>
      </c>
      <c r="D536" s="12">
        <v>1</v>
      </c>
    </row>
    <row r="537" spans="1:4" x14ac:dyDescent="0.2">
      <c r="A537" s="6" t="s">
        <v>28</v>
      </c>
      <c r="B537" s="6" t="s">
        <v>10943</v>
      </c>
      <c r="C537" s="6" t="s">
        <v>10944</v>
      </c>
      <c r="D537" s="12">
        <v>1</v>
      </c>
    </row>
    <row r="538" spans="1:4" x14ac:dyDescent="0.2">
      <c r="A538" s="6" t="s">
        <v>28</v>
      </c>
      <c r="B538" s="6" t="s">
        <v>10945</v>
      </c>
      <c r="C538" s="6" t="s">
        <v>10946</v>
      </c>
      <c r="D538" s="12">
        <v>1</v>
      </c>
    </row>
    <row r="539" spans="1:4" x14ac:dyDescent="0.2">
      <c r="A539" s="6" t="s">
        <v>28</v>
      </c>
      <c r="B539" s="6" t="s">
        <v>132</v>
      </c>
      <c r="C539" s="6" t="s">
        <v>133</v>
      </c>
      <c r="D539" s="12">
        <v>1</v>
      </c>
    </row>
    <row r="540" spans="1:4" x14ac:dyDescent="0.2">
      <c r="A540" s="6" t="s">
        <v>28</v>
      </c>
      <c r="B540" s="6" t="s">
        <v>10947</v>
      </c>
      <c r="C540" s="6" t="s">
        <v>10948</v>
      </c>
      <c r="D540" s="12">
        <v>1</v>
      </c>
    </row>
    <row r="541" spans="1:4" x14ac:dyDescent="0.2">
      <c r="A541" s="6" t="s">
        <v>28</v>
      </c>
      <c r="B541" s="6" t="s">
        <v>10949</v>
      </c>
      <c r="C541" s="6" t="s">
        <v>10950</v>
      </c>
      <c r="D541" s="12">
        <v>1</v>
      </c>
    </row>
    <row r="542" spans="1:4" x14ac:dyDescent="0.2">
      <c r="A542" s="6" t="s">
        <v>28</v>
      </c>
      <c r="B542" s="6" t="s">
        <v>10951</v>
      </c>
      <c r="C542" s="6" t="s">
        <v>10952</v>
      </c>
      <c r="D542" s="12">
        <v>1</v>
      </c>
    </row>
    <row r="543" spans="1:4" x14ac:dyDescent="0.2">
      <c r="A543" s="6" t="s">
        <v>28</v>
      </c>
      <c r="B543" s="6" t="s">
        <v>10953</v>
      </c>
      <c r="C543" s="6" t="s">
        <v>10954</v>
      </c>
      <c r="D543" s="12">
        <v>1</v>
      </c>
    </row>
    <row r="544" spans="1:4" x14ac:dyDescent="0.2">
      <c r="A544" s="6" t="s">
        <v>28</v>
      </c>
      <c r="B544" s="6" t="s">
        <v>10955</v>
      </c>
      <c r="C544" s="6" t="s">
        <v>10956</v>
      </c>
      <c r="D544" s="12">
        <v>1</v>
      </c>
    </row>
    <row r="545" spans="1:4" x14ac:dyDescent="0.2">
      <c r="A545" s="6" t="s">
        <v>28</v>
      </c>
      <c r="B545" s="6" t="s">
        <v>10957</v>
      </c>
      <c r="C545" s="6" t="s">
        <v>10958</v>
      </c>
      <c r="D545" s="12">
        <v>1</v>
      </c>
    </row>
    <row r="546" spans="1:4" x14ac:dyDescent="0.2">
      <c r="A546" s="6" t="s">
        <v>28</v>
      </c>
      <c r="B546" s="6" t="s">
        <v>10959</v>
      </c>
      <c r="C546" s="6" t="s">
        <v>10960</v>
      </c>
      <c r="D546" s="12">
        <v>1</v>
      </c>
    </row>
    <row r="547" spans="1:4" x14ac:dyDescent="0.2">
      <c r="A547" s="6" t="s">
        <v>28</v>
      </c>
      <c r="B547" s="6" t="s">
        <v>10961</v>
      </c>
      <c r="C547" s="6" t="s">
        <v>10962</v>
      </c>
      <c r="D547" s="12">
        <v>1</v>
      </c>
    </row>
    <row r="548" spans="1:4" x14ac:dyDescent="0.2">
      <c r="A548" s="6" t="s">
        <v>28</v>
      </c>
      <c r="B548" s="6" t="s">
        <v>10963</v>
      </c>
      <c r="C548" s="6" t="s">
        <v>10964</v>
      </c>
      <c r="D548" s="12">
        <v>1</v>
      </c>
    </row>
    <row r="549" spans="1:4" x14ac:dyDescent="0.2">
      <c r="A549" s="6" t="s">
        <v>28</v>
      </c>
      <c r="B549" s="6" t="s">
        <v>10965</v>
      </c>
      <c r="C549" s="6" t="s">
        <v>10966</v>
      </c>
      <c r="D549" s="12">
        <v>1</v>
      </c>
    </row>
    <row r="550" spans="1:4" x14ac:dyDescent="0.2">
      <c r="A550" s="6" t="s">
        <v>28</v>
      </c>
      <c r="B550" s="6" t="s">
        <v>10967</v>
      </c>
      <c r="C550" s="6" t="s">
        <v>10968</v>
      </c>
      <c r="D550" s="12">
        <v>1</v>
      </c>
    </row>
    <row r="551" spans="1:4" x14ac:dyDescent="0.2">
      <c r="A551" s="6" t="s">
        <v>28</v>
      </c>
      <c r="B551" s="6" t="s">
        <v>10969</v>
      </c>
      <c r="C551" s="6" t="s">
        <v>10970</v>
      </c>
      <c r="D551" s="12">
        <v>1</v>
      </c>
    </row>
    <row r="552" spans="1:4" x14ac:dyDescent="0.2">
      <c r="A552" s="6" t="s">
        <v>28</v>
      </c>
      <c r="B552" s="6" t="s">
        <v>10971</v>
      </c>
      <c r="C552" s="6" t="s">
        <v>10972</v>
      </c>
      <c r="D552" s="12">
        <v>1</v>
      </c>
    </row>
    <row r="553" spans="1:4" x14ac:dyDescent="0.2">
      <c r="A553" s="6" t="s">
        <v>28</v>
      </c>
      <c r="B553" s="6" t="s">
        <v>10973</v>
      </c>
      <c r="C553" s="6" t="s">
        <v>10974</v>
      </c>
      <c r="D553" s="12">
        <v>1</v>
      </c>
    </row>
    <row r="554" spans="1:4" x14ac:dyDescent="0.2">
      <c r="A554" s="6" t="s">
        <v>28</v>
      </c>
      <c r="B554" s="6" t="s">
        <v>10975</v>
      </c>
      <c r="C554" s="6" t="s">
        <v>10976</v>
      </c>
      <c r="D554" s="12">
        <v>1</v>
      </c>
    </row>
    <row r="555" spans="1:4" x14ac:dyDescent="0.2">
      <c r="A555" s="6" t="s">
        <v>28</v>
      </c>
      <c r="B555" s="6" t="s">
        <v>10977</v>
      </c>
      <c r="C555" s="6" t="s">
        <v>10978</v>
      </c>
      <c r="D555" s="12">
        <v>1</v>
      </c>
    </row>
    <row r="556" spans="1:4" x14ac:dyDescent="0.2">
      <c r="A556" s="6" t="s">
        <v>28</v>
      </c>
      <c r="B556" s="6" t="s">
        <v>10979</v>
      </c>
      <c r="C556" s="6" t="s">
        <v>10980</v>
      </c>
      <c r="D556" s="12">
        <v>1</v>
      </c>
    </row>
    <row r="557" spans="1:4" x14ac:dyDescent="0.2">
      <c r="A557" s="6" t="s">
        <v>28</v>
      </c>
      <c r="B557" s="6" t="s">
        <v>10981</v>
      </c>
      <c r="C557" s="6" t="s">
        <v>10982</v>
      </c>
      <c r="D557" s="12">
        <v>1</v>
      </c>
    </row>
    <row r="558" spans="1:4" x14ac:dyDescent="0.2">
      <c r="A558" s="6" t="s">
        <v>28</v>
      </c>
      <c r="B558" s="6" t="s">
        <v>10983</v>
      </c>
      <c r="C558" s="6" t="s">
        <v>10984</v>
      </c>
      <c r="D558" s="12">
        <v>1</v>
      </c>
    </row>
    <row r="559" spans="1:4" x14ac:dyDescent="0.2">
      <c r="A559" s="6" t="s">
        <v>28</v>
      </c>
      <c r="B559" s="6" t="s">
        <v>10985</v>
      </c>
      <c r="C559" s="6" t="s">
        <v>10986</v>
      </c>
      <c r="D559" s="12">
        <v>1</v>
      </c>
    </row>
    <row r="560" spans="1:4" x14ac:dyDescent="0.2">
      <c r="A560" s="6" t="s">
        <v>28</v>
      </c>
      <c r="B560" s="6" t="s">
        <v>10987</v>
      </c>
      <c r="C560" s="6" t="s">
        <v>10988</v>
      </c>
      <c r="D560" s="12">
        <v>1</v>
      </c>
    </row>
    <row r="561" spans="1:4" x14ac:dyDescent="0.2">
      <c r="A561" s="6" t="s">
        <v>28</v>
      </c>
      <c r="B561" s="6" t="s">
        <v>10989</v>
      </c>
      <c r="C561" s="6" t="s">
        <v>10990</v>
      </c>
      <c r="D561" s="12">
        <v>1</v>
      </c>
    </row>
    <row r="562" spans="1:4" x14ac:dyDescent="0.2">
      <c r="A562" s="6" t="s">
        <v>28</v>
      </c>
      <c r="B562" s="6" t="s">
        <v>10991</v>
      </c>
      <c r="C562" s="6" t="s">
        <v>10992</v>
      </c>
      <c r="D562" s="12">
        <v>1</v>
      </c>
    </row>
    <row r="563" spans="1:4" x14ac:dyDescent="0.2">
      <c r="A563" s="6" t="s">
        <v>28</v>
      </c>
      <c r="B563" s="6" t="s">
        <v>10993</v>
      </c>
      <c r="C563" s="6" t="s">
        <v>10994</v>
      </c>
      <c r="D563" s="12">
        <v>1</v>
      </c>
    </row>
    <row r="564" spans="1:4" x14ac:dyDescent="0.2">
      <c r="A564" s="6" t="s">
        <v>28</v>
      </c>
      <c r="B564" s="6" t="s">
        <v>10995</v>
      </c>
      <c r="C564" s="6" t="s">
        <v>10996</v>
      </c>
      <c r="D564" s="12">
        <v>1</v>
      </c>
    </row>
    <row r="565" spans="1:4" x14ac:dyDescent="0.2">
      <c r="A565" s="6" t="s">
        <v>28</v>
      </c>
      <c r="B565" s="6" t="s">
        <v>10997</v>
      </c>
      <c r="C565" s="6" t="s">
        <v>10998</v>
      </c>
      <c r="D565" s="12">
        <v>1</v>
      </c>
    </row>
    <row r="566" spans="1:4" x14ac:dyDescent="0.2">
      <c r="A566" s="6" t="s">
        <v>28</v>
      </c>
      <c r="B566" s="6" t="s">
        <v>10999</v>
      </c>
      <c r="C566" s="6" t="s">
        <v>11000</v>
      </c>
      <c r="D566" s="12">
        <v>1</v>
      </c>
    </row>
    <row r="567" spans="1:4" x14ac:dyDescent="0.2">
      <c r="A567" s="6" t="s">
        <v>28</v>
      </c>
      <c r="B567" s="6" t="s">
        <v>11001</v>
      </c>
      <c r="C567" s="6" t="s">
        <v>11002</v>
      </c>
      <c r="D567" s="12">
        <v>1</v>
      </c>
    </row>
    <row r="568" spans="1:4" x14ac:dyDescent="0.2">
      <c r="A568" s="6" t="s">
        <v>28</v>
      </c>
      <c r="B568" s="6" t="s">
        <v>11003</v>
      </c>
      <c r="C568" s="6" t="s">
        <v>11004</v>
      </c>
      <c r="D568" s="12">
        <v>1</v>
      </c>
    </row>
    <row r="569" spans="1:4" x14ac:dyDescent="0.2">
      <c r="A569" s="6" t="s">
        <v>28</v>
      </c>
      <c r="B569" s="6" t="s">
        <v>11005</v>
      </c>
      <c r="C569" s="6" t="s">
        <v>11006</v>
      </c>
      <c r="D569" s="12">
        <v>1</v>
      </c>
    </row>
    <row r="570" spans="1:4" x14ac:dyDescent="0.2">
      <c r="A570" s="6" t="s">
        <v>28</v>
      </c>
      <c r="B570" s="6" t="s">
        <v>11007</v>
      </c>
      <c r="C570" s="6" t="s">
        <v>11008</v>
      </c>
      <c r="D570" s="12">
        <v>1</v>
      </c>
    </row>
    <row r="571" spans="1:4" x14ac:dyDescent="0.2">
      <c r="A571" s="6" t="s">
        <v>28</v>
      </c>
      <c r="B571" s="6" t="s">
        <v>11009</v>
      </c>
      <c r="C571" s="6" t="s">
        <v>11010</v>
      </c>
      <c r="D571" s="12">
        <v>1</v>
      </c>
    </row>
    <row r="572" spans="1:4" x14ac:dyDescent="0.2">
      <c r="A572" s="6" t="s">
        <v>28</v>
      </c>
      <c r="B572" s="6" t="s">
        <v>11011</v>
      </c>
      <c r="C572" s="6" t="s">
        <v>11012</v>
      </c>
      <c r="D572" s="12">
        <v>1</v>
      </c>
    </row>
    <row r="573" spans="1:4" x14ac:dyDescent="0.2">
      <c r="A573" s="6" t="s">
        <v>28</v>
      </c>
      <c r="B573" s="6" t="s">
        <v>11013</v>
      </c>
      <c r="C573" s="6" t="s">
        <v>11014</v>
      </c>
      <c r="D573" s="12">
        <v>1</v>
      </c>
    </row>
    <row r="574" spans="1:4" x14ac:dyDescent="0.2">
      <c r="A574" s="6" t="s">
        <v>28</v>
      </c>
      <c r="B574" s="6" t="s">
        <v>11015</v>
      </c>
      <c r="C574" s="6" t="s">
        <v>11016</v>
      </c>
      <c r="D574" s="12">
        <v>1</v>
      </c>
    </row>
    <row r="575" spans="1:4" x14ac:dyDescent="0.2">
      <c r="A575" s="6" t="s">
        <v>28</v>
      </c>
      <c r="B575" s="6" t="s">
        <v>11017</v>
      </c>
      <c r="C575" s="6" t="s">
        <v>11018</v>
      </c>
      <c r="D575" s="12">
        <v>1</v>
      </c>
    </row>
    <row r="576" spans="1:4" x14ac:dyDescent="0.2">
      <c r="A576" s="6" t="s">
        <v>28</v>
      </c>
      <c r="B576" s="6" t="s">
        <v>11019</v>
      </c>
      <c r="C576" s="6" t="s">
        <v>11020</v>
      </c>
      <c r="D576" s="12">
        <v>1</v>
      </c>
    </row>
    <row r="577" spans="1:4" x14ac:dyDescent="0.2">
      <c r="A577" s="6" t="s">
        <v>28</v>
      </c>
      <c r="B577" s="6" t="s">
        <v>11021</v>
      </c>
      <c r="C577" s="6" t="s">
        <v>11022</v>
      </c>
      <c r="D577" s="12">
        <v>1</v>
      </c>
    </row>
    <row r="578" spans="1:4" x14ac:dyDescent="0.2">
      <c r="A578" s="6" t="s">
        <v>28</v>
      </c>
      <c r="B578" s="6" t="s">
        <v>11023</v>
      </c>
      <c r="C578" s="6" t="s">
        <v>11024</v>
      </c>
      <c r="D578" s="12">
        <v>1</v>
      </c>
    </row>
    <row r="579" spans="1:4" x14ac:dyDescent="0.2">
      <c r="A579" s="6" t="s">
        <v>28</v>
      </c>
      <c r="B579" s="6" t="s">
        <v>11025</v>
      </c>
      <c r="C579" s="6" t="s">
        <v>11026</v>
      </c>
      <c r="D579" s="12">
        <v>1</v>
      </c>
    </row>
    <row r="580" spans="1:4" x14ac:dyDescent="0.2">
      <c r="A580" s="6" t="s">
        <v>28</v>
      </c>
      <c r="B580" s="6" t="s">
        <v>11027</v>
      </c>
      <c r="C580" s="6" t="s">
        <v>11028</v>
      </c>
      <c r="D580" s="12">
        <v>1</v>
      </c>
    </row>
    <row r="581" spans="1:4" x14ac:dyDescent="0.2">
      <c r="A581" s="6" t="s">
        <v>28</v>
      </c>
      <c r="B581" s="6" t="s">
        <v>11029</v>
      </c>
      <c r="C581" s="6" t="s">
        <v>11030</v>
      </c>
      <c r="D581" s="12">
        <v>1</v>
      </c>
    </row>
    <row r="582" spans="1:4" x14ac:dyDescent="0.2">
      <c r="A582" s="6" t="s">
        <v>28</v>
      </c>
      <c r="B582" s="6" t="s">
        <v>11031</v>
      </c>
      <c r="C582" s="6" t="s">
        <v>11032</v>
      </c>
      <c r="D582" s="12">
        <v>1</v>
      </c>
    </row>
    <row r="583" spans="1:4" x14ac:dyDescent="0.2">
      <c r="A583" s="6" t="s">
        <v>28</v>
      </c>
      <c r="B583" s="6" t="s">
        <v>11033</v>
      </c>
      <c r="C583" s="6" t="s">
        <v>11034</v>
      </c>
      <c r="D583" s="12">
        <v>1</v>
      </c>
    </row>
    <row r="584" spans="1:4" x14ac:dyDescent="0.2">
      <c r="A584" s="6" t="s">
        <v>28</v>
      </c>
      <c r="B584" s="6" t="s">
        <v>11035</v>
      </c>
      <c r="C584" s="6" t="s">
        <v>11036</v>
      </c>
      <c r="D584" s="12">
        <v>1</v>
      </c>
    </row>
    <row r="585" spans="1:4" x14ac:dyDescent="0.2">
      <c r="A585" s="6" t="s">
        <v>28</v>
      </c>
      <c r="B585" s="6" t="s">
        <v>11037</v>
      </c>
      <c r="C585" s="6" t="s">
        <v>11038</v>
      </c>
      <c r="D585" s="12">
        <v>1</v>
      </c>
    </row>
    <row r="586" spans="1:4" x14ac:dyDescent="0.2">
      <c r="A586" s="6" t="s">
        <v>28</v>
      </c>
      <c r="B586" s="6" t="s">
        <v>11039</v>
      </c>
      <c r="C586" s="6" t="s">
        <v>11004</v>
      </c>
      <c r="D586" s="12">
        <v>1</v>
      </c>
    </row>
    <row r="587" spans="1:4" x14ac:dyDescent="0.2">
      <c r="A587" s="6" t="s">
        <v>28</v>
      </c>
      <c r="B587" s="6" t="s">
        <v>11040</v>
      </c>
      <c r="C587" s="6" t="s">
        <v>11041</v>
      </c>
      <c r="D587" s="12">
        <v>1</v>
      </c>
    </row>
    <row r="588" spans="1:4" x14ac:dyDescent="0.2">
      <c r="A588" s="6" t="s">
        <v>28</v>
      </c>
      <c r="B588" s="6" t="s">
        <v>11042</v>
      </c>
      <c r="C588" s="6" t="s">
        <v>11043</v>
      </c>
      <c r="D588" s="12">
        <v>1</v>
      </c>
    </row>
    <row r="589" spans="1:4" x14ac:dyDescent="0.2">
      <c r="A589" s="6" t="s">
        <v>28</v>
      </c>
      <c r="B589" s="6" t="s">
        <v>11044</v>
      </c>
      <c r="C589" s="6" t="s">
        <v>11045</v>
      </c>
      <c r="D589" s="12">
        <v>1</v>
      </c>
    </row>
    <row r="590" spans="1:4" x14ac:dyDescent="0.2">
      <c r="A590" s="6" t="s">
        <v>28</v>
      </c>
      <c r="B590" s="6" t="s">
        <v>11046</v>
      </c>
      <c r="C590" s="6" t="s">
        <v>11047</v>
      </c>
      <c r="D590" s="12">
        <v>1</v>
      </c>
    </row>
    <row r="591" spans="1:4" x14ac:dyDescent="0.2">
      <c r="A591" s="6" t="s">
        <v>28</v>
      </c>
      <c r="B591" s="6" t="s">
        <v>11048</v>
      </c>
      <c r="C591" s="6" t="s">
        <v>11049</v>
      </c>
      <c r="D591" s="12">
        <v>1</v>
      </c>
    </row>
    <row r="592" spans="1:4" x14ac:dyDescent="0.2">
      <c r="A592" s="6" t="s">
        <v>28</v>
      </c>
      <c r="B592" s="6" t="s">
        <v>11050</v>
      </c>
      <c r="C592" s="6" t="s">
        <v>11051</v>
      </c>
      <c r="D592" s="12">
        <v>1</v>
      </c>
    </row>
    <row r="593" spans="1:4" x14ac:dyDescent="0.2">
      <c r="A593" s="6" t="s">
        <v>28</v>
      </c>
      <c r="B593" s="6" t="s">
        <v>11052</v>
      </c>
      <c r="C593" s="6" t="s">
        <v>11053</v>
      </c>
      <c r="D593" s="12">
        <v>1</v>
      </c>
    </row>
    <row r="594" spans="1:4" x14ac:dyDescent="0.2">
      <c r="A594" s="6" t="s">
        <v>28</v>
      </c>
      <c r="B594" s="6" t="s">
        <v>11054</v>
      </c>
      <c r="C594" s="6" t="s">
        <v>11055</v>
      </c>
      <c r="D594" s="12">
        <v>1</v>
      </c>
    </row>
    <row r="595" spans="1:4" x14ac:dyDescent="0.2">
      <c r="A595" s="6" t="s">
        <v>28</v>
      </c>
      <c r="B595" s="6" t="s">
        <v>11056</v>
      </c>
      <c r="C595" s="6" t="s">
        <v>11057</v>
      </c>
      <c r="D595" s="12">
        <v>1</v>
      </c>
    </row>
    <row r="596" spans="1:4" x14ac:dyDescent="0.2">
      <c r="A596" s="6" t="s">
        <v>28</v>
      </c>
      <c r="B596" s="6" t="s">
        <v>11058</v>
      </c>
      <c r="C596" s="6" t="s">
        <v>11059</v>
      </c>
      <c r="D596" s="12">
        <v>1</v>
      </c>
    </row>
    <row r="597" spans="1:4" x14ac:dyDescent="0.2">
      <c r="A597" s="6" t="s">
        <v>28</v>
      </c>
      <c r="B597" s="6" t="s">
        <v>11060</v>
      </c>
      <c r="C597" s="6" t="s">
        <v>11061</v>
      </c>
      <c r="D597" s="12">
        <v>1</v>
      </c>
    </row>
    <row r="598" spans="1:4" x14ac:dyDescent="0.2">
      <c r="A598" s="6" t="s">
        <v>28</v>
      </c>
      <c r="B598" s="6" t="s">
        <v>11062</v>
      </c>
      <c r="C598" s="6" t="s">
        <v>11063</v>
      </c>
      <c r="D598" s="12">
        <v>1</v>
      </c>
    </row>
    <row r="599" spans="1:4" x14ac:dyDescent="0.2">
      <c r="A599" s="6" t="s">
        <v>28</v>
      </c>
      <c r="B599" s="6" t="s">
        <v>11064</v>
      </c>
      <c r="C599" s="6" t="s">
        <v>11065</v>
      </c>
      <c r="D599" s="12">
        <v>1</v>
      </c>
    </row>
    <row r="600" spans="1:4" x14ac:dyDescent="0.2">
      <c r="A600" s="6" t="s">
        <v>28</v>
      </c>
      <c r="B600" s="6" t="s">
        <v>11066</v>
      </c>
      <c r="C600" s="6" t="s">
        <v>11067</v>
      </c>
      <c r="D600" s="12">
        <v>1</v>
      </c>
    </row>
    <row r="601" spans="1:4" x14ac:dyDescent="0.2">
      <c r="A601" s="6" t="s">
        <v>28</v>
      </c>
      <c r="B601" s="6" t="s">
        <v>11068</v>
      </c>
      <c r="C601" s="6" t="s">
        <v>11069</v>
      </c>
      <c r="D601" s="12">
        <v>1</v>
      </c>
    </row>
    <row r="602" spans="1:4" x14ac:dyDescent="0.2">
      <c r="A602" s="6" t="s">
        <v>28</v>
      </c>
      <c r="B602" s="6" t="s">
        <v>11070</v>
      </c>
      <c r="C602" s="6" t="s">
        <v>11071</v>
      </c>
      <c r="D602" s="12">
        <v>1</v>
      </c>
    </row>
    <row r="603" spans="1:4" x14ac:dyDescent="0.2">
      <c r="A603" s="6" t="s">
        <v>28</v>
      </c>
      <c r="B603" s="6" t="s">
        <v>11072</v>
      </c>
      <c r="C603" s="6" t="s">
        <v>11073</v>
      </c>
      <c r="D603" s="12">
        <v>1</v>
      </c>
    </row>
    <row r="604" spans="1:4" x14ac:dyDescent="0.2">
      <c r="A604" s="6" t="s">
        <v>28</v>
      </c>
      <c r="B604" s="6" t="s">
        <v>11074</v>
      </c>
      <c r="C604" s="6" t="s">
        <v>11075</v>
      </c>
      <c r="D604" s="12">
        <v>1</v>
      </c>
    </row>
    <row r="605" spans="1:4" x14ac:dyDescent="0.2">
      <c r="A605" s="6" t="s">
        <v>28</v>
      </c>
      <c r="B605" s="6" t="s">
        <v>11076</v>
      </c>
      <c r="C605" s="6" t="s">
        <v>11077</v>
      </c>
      <c r="D605" s="12">
        <v>1</v>
      </c>
    </row>
    <row r="606" spans="1:4" x14ac:dyDescent="0.2">
      <c r="A606" s="6" t="s">
        <v>28</v>
      </c>
      <c r="B606" s="6" t="s">
        <v>11078</v>
      </c>
      <c r="C606" s="6" t="s">
        <v>11079</v>
      </c>
      <c r="D606" s="12">
        <v>1</v>
      </c>
    </row>
    <row r="607" spans="1:4" x14ac:dyDescent="0.2">
      <c r="A607" s="6" t="s">
        <v>28</v>
      </c>
      <c r="B607" s="6" t="s">
        <v>11080</v>
      </c>
      <c r="C607" s="6" t="s">
        <v>11081</v>
      </c>
      <c r="D607" s="12">
        <v>1</v>
      </c>
    </row>
    <row r="608" spans="1:4" x14ac:dyDescent="0.2">
      <c r="A608" s="6" t="s">
        <v>28</v>
      </c>
      <c r="B608" s="6" t="s">
        <v>11082</v>
      </c>
      <c r="C608" s="6" t="s">
        <v>11083</v>
      </c>
      <c r="D608" s="12">
        <v>1</v>
      </c>
    </row>
    <row r="609" spans="1:4" x14ac:dyDescent="0.2">
      <c r="A609" s="6" t="s">
        <v>28</v>
      </c>
      <c r="B609" s="6" t="s">
        <v>11084</v>
      </c>
      <c r="C609" s="6" t="s">
        <v>11085</v>
      </c>
      <c r="D609" s="12">
        <v>1</v>
      </c>
    </row>
    <row r="610" spans="1:4" x14ac:dyDescent="0.2">
      <c r="A610" s="6" t="s">
        <v>28</v>
      </c>
      <c r="B610" s="6" t="s">
        <v>11086</v>
      </c>
      <c r="C610" s="6" t="s">
        <v>11087</v>
      </c>
      <c r="D610" s="12">
        <v>1</v>
      </c>
    </row>
    <row r="611" spans="1:4" x14ac:dyDescent="0.2">
      <c r="A611" s="6" t="s">
        <v>28</v>
      </c>
      <c r="B611" s="6" t="s">
        <v>11088</v>
      </c>
      <c r="C611" s="6" t="s">
        <v>11089</v>
      </c>
      <c r="D611" s="12">
        <v>1</v>
      </c>
    </row>
    <row r="612" spans="1:4" x14ac:dyDescent="0.2">
      <c r="A612" s="6" t="s">
        <v>28</v>
      </c>
      <c r="B612" s="6" t="s">
        <v>11090</v>
      </c>
      <c r="C612" s="6" t="s">
        <v>11091</v>
      </c>
      <c r="D612" s="12">
        <v>1</v>
      </c>
    </row>
    <row r="613" spans="1:4" x14ac:dyDescent="0.2">
      <c r="A613" s="6" t="s">
        <v>28</v>
      </c>
      <c r="B613" s="6" t="s">
        <v>11092</v>
      </c>
      <c r="C613" s="6" t="s">
        <v>11093</v>
      </c>
      <c r="D613" s="12">
        <v>1</v>
      </c>
    </row>
    <row r="614" spans="1:4" x14ac:dyDescent="0.2">
      <c r="A614" s="6" t="s">
        <v>28</v>
      </c>
      <c r="B614" s="6" t="s">
        <v>11094</v>
      </c>
      <c r="C614" s="6" t="s">
        <v>11095</v>
      </c>
      <c r="D614" s="12">
        <v>1</v>
      </c>
    </row>
    <row r="615" spans="1:4" x14ac:dyDescent="0.2">
      <c r="A615" s="6" t="s">
        <v>28</v>
      </c>
      <c r="B615" s="6" t="s">
        <v>11096</v>
      </c>
      <c r="C615" s="6" t="s">
        <v>11097</v>
      </c>
      <c r="D615" s="12">
        <v>1</v>
      </c>
    </row>
    <row r="616" spans="1:4" x14ac:dyDescent="0.2">
      <c r="A616" s="6" t="s">
        <v>28</v>
      </c>
      <c r="B616" s="6" t="s">
        <v>11098</v>
      </c>
      <c r="C616" s="6" t="s">
        <v>11099</v>
      </c>
      <c r="D616" s="12">
        <v>1</v>
      </c>
    </row>
    <row r="617" spans="1:4" x14ac:dyDescent="0.2">
      <c r="A617" s="6" t="s">
        <v>28</v>
      </c>
      <c r="B617" s="6" t="s">
        <v>11100</v>
      </c>
      <c r="C617" s="6" t="s">
        <v>11083</v>
      </c>
      <c r="D617" s="12">
        <v>1</v>
      </c>
    </row>
    <row r="618" spans="1:4" x14ac:dyDescent="0.2">
      <c r="A618" s="6" t="s">
        <v>28</v>
      </c>
      <c r="B618" s="6" t="s">
        <v>11101</v>
      </c>
      <c r="C618" s="6" t="s">
        <v>11102</v>
      </c>
      <c r="D618" s="12">
        <v>1</v>
      </c>
    </row>
    <row r="619" spans="1:4" x14ac:dyDescent="0.2">
      <c r="A619" s="6" t="s">
        <v>28</v>
      </c>
      <c r="B619" s="6" t="s">
        <v>11103</v>
      </c>
      <c r="C619" s="6" t="s">
        <v>11104</v>
      </c>
      <c r="D619" s="12">
        <v>1</v>
      </c>
    </row>
    <row r="620" spans="1:4" x14ac:dyDescent="0.2">
      <c r="A620" s="6" t="s">
        <v>28</v>
      </c>
      <c r="B620" s="6" t="s">
        <v>11105</v>
      </c>
      <c r="C620" s="6" t="s">
        <v>11106</v>
      </c>
      <c r="D620" s="12">
        <v>1</v>
      </c>
    </row>
    <row r="621" spans="1:4" x14ac:dyDescent="0.2">
      <c r="A621" s="6" t="s">
        <v>28</v>
      </c>
      <c r="B621" s="6" t="s">
        <v>11107</v>
      </c>
      <c r="C621" s="6" t="s">
        <v>11108</v>
      </c>
      <c r="D621" s="12">
        <v>1</v>
      </c>
    </row>
    <row r="622" spans="1:4" x14ac:dyDescent="0.2">
      <c r="A622" s="6" t="s">
        <v>28</v>
      </c>
      <c r="B622" s="6" t="s">
        <v>11109</v>
      </c>
      <c r="C622" s="6" t="s">
        <v>11108</v>
      </c>
      <c r="D622" s="12">
        <v>1</v>
      </c>
    </row>
    <row r="623" spans="1:4" x14ac:dyDescent="0.2">
      <c r="A623" s="6" t="s">
        <v>28</v>
      </c>
      <c r="B623" s="6" t="s">
        <v>11110</v>
      </c>
      <c r="C623" s="6" t="s">
        <v>11111</v>
      </c>
      <c r="D623" s="12">
        <v>1</v>
      </c>
    </row>
    <row r="624" spans="1:4" x14ac:dyDescent="0.2">
      <c r="A624" s="6" t="s">
        <v>28</v>
      </c>
      <c r="B624" s="6" t="s">
        <v>11112</v>
      </c>
      <c r="C624" s="6" t="s">
        <v>11113</v>
      </c>
      <c r="D624" s="12">
        <v>1</v>
      </c>
    </row>
    <row r="625" spans="1:4" x14ac:dyDescent="0.2">
      <c r="A625" s="6" t="s">
        <v>28</v>
      </c>
      <c r="B625" s="6" t="s">
        <v>11114</v>
      </c>
      <c r="C625" s="6" t="s">
        <v>11115</v>
      </c>
      <c r="D625" s="12">
        <v>1</v>
      </c>
    </row>
    <row r="626" spans="1:4" x14ac:dyDescent="0.2">
      <c r="A626" s="6" t="s">
        <v>28</v>
      </c>
      <c r="B626" s="6" t="s">
        <v>11116</v>
      </c>
      <c r="C626" s="6" t="s">
        <v>11117</v>
      </c>
      <c r="D626" s="12">
        <v>1</v>
      </c>
    </row>
    <row r="627" spans="1:4" x14ac:dyDescent="0.2">
      <c r="A627" s="6" t="s">
        <v>28</v>
      </c>
      <c r="B627" s="6" t="s">
        <v>11118</v>
      </c>
      <c r="C627" s="6" t="s">
        <v>11119</v>
      </c>
      <c r="D627" s="12">
        <v>1</v>
      </c>
    </row>
    <row r="628" spans="1:4" x14ac:dyDescent="0.2">
      <c r="A628" s="6" t="s">
        <v>28</v>
      </c>
      <c r="B628" s="6" t="s">
        <v>11120</v>
      </c>
      <c r="C628" s="6" t="s">
        <v>11121</v>
      </c>
      <c r="D628" s="12">
        <v>1</v>
      </c>
    </row>
    <row r="629" spans="1:4" x14ac:dyDescent="0.2">
      <c r="A629" s="6" t="s">
        <v>28</v>
      </c>
      <c r="B629" s="6" t="s">
        <v>11122</v>
      </c>
      <c r="C629" s="6" t="s">
        <v>11123</v>
      </c>
      <c r="D629" s="12">
        <v>1</v>
      </c>
    </row>
    <row r="630" spans="1:4" x14ac:dyDescent="0.2">
      <c r="A630" s="6" t="s">
        <v>28</v>
      </c>
      <c r="B630" s="6" t="s">
        <v>11124</v>
      </c>
      <c r="C630" s="6" t="s">
        <v>11125</v>
      </c>
      <c r="D630" s="12">
        <v>1</v>
      </c>
    </row>
    <row r="631" spans="1:4" x14ac:dyDescent="0.2">
      <c r="A631" s="6" t="s">
        <v>28</v>
      </c>
      <c r="B631" s="6" t="s">
        <v>11126</v>
      </c>
      <c r="C631" s="6" t="s">
        <v>11127</v>
      </c>
      <c r="D631" s="12">
        <v>1</v>
      </c>
    </row>
    <row r="632" spans="1:4" x14ac:dyDescent="0.2">
      <c r="A632" s="6" t="s">
        <v>28</v>
      </c>
      <c r="B632" s="6" t="s">
        <v>11128</v>
      </c>
      <c r="C632" s="6" t="s">
        <v>11129</v>
      </c>
      <c r="D632" s="12">
        <v>1</v>
      </c>
    </row>
    <row r="633" spans="1:4" x14ac:dyDescent="0.2">
      <c r="A633" s="6" t="s">
        <v>28</v>
      </c>
      <c r="B633" s="6" t="s">
        <v>11130</v>
      </c>
      <c r="C633" s="6" t="s">
        <v>11131</v>
      </c>
      <c r="D633" s="12">
        <v>1</v>
      </c>
    </row>
    <row r="634" spans="1:4" x14ac:dyDescent="0.2">
      <c r="A634" s="6" t="s">
        <v>28</v>
      </c>
      <c r="B634" s="6" t="s">
        <v>11132</v>
      </c>
      <c r="C634" s="6" t="s">
        <v>11133</v>
      </c>
      <c r="D634" s="12">
        <v>1</v>
      </c>
    </row>
    <row r="635" spans="1:4" x14ac:dyDescent="0.2">
      <c r="A635" s="6" t="s">
        <v>28</v>
      </c>
      <c r="B635" s="6" t="s">
        <v>11134</v>
      </c>
      <c r="C635" s="6" t="s">
        <v>11133</v>
      </c>
      <c r="D635" s="12">
        <v>1</v>
      </c>
    </row>
    <row r="636" spans="1:4" x14ac:dyDescent="0.2">
      <c r="A636" s="6" t="s">
        <v>28</v>
      </c>
      <c r="B636" s="6" t="s">
        <v>11135</v>
      </c>
      <c r="C636" s="6" t="s">
        <v>11136</v>
      </c>
      <c r="D636" s="12">
        <v>1</v>
      </c>
    </row>
    <row r="637" spans="1:4" x14ac:dyDescent="0.2">
      <c r="A637" s="6" t="s">
        <v>28</v>
      </c>
      <c r="B637" s="6" t="s">
        <v>11137</v>
      </c>
      <c r="C637" s="6" t="s">
        <v>11138</v>
      </c>
      <c r="D637" s="12">
        <v>1</v>
      </c>
    </row>
    <row r="638" spans="1:4" x14ac:dyDescent="0.2">
      <c r="A638" s="6" t="s">
        <v>28</v>
      </c>
      <c r="B638" s="6" t="s">
        <v>11139</v>
      </c>
      <c r="C638" s="6" t="s">
        <v>11140</v>
      </c>
      <c r="D638" s="12">
        <v>1</v>
      </c>
    </row>
    <row r="639" spans="1:4" x14ac:dyDescent="0.2">
      <c r="A639" s="6" t="s">
        <v>28</v>
      </c>
      <c r="B639" s="6" t="s">
        <v>11141</v>
      </c>
      <c r="C639" s="6" t="s">
        <v>11142</v>
      </c>
      <c r="D639" s="12">
        <v>1</v>
      </c>
    </row>
    <row r="640" spans="1:4" x14ac:dyDescent="0.2">
      <c r="A640" s="6" t="s">
        <v>28</v>
      </c>
      <c r="B640" s="6" t="s">
        <v>11143</v>
      </c>
      <c r="C640" s="6" t="s">
        <v>11144</v>
      </c>
      <c r="D640" s="12">
        <v>1</v>
      </c>
    </row>
    <row r="641" spans="1:4" x14ac:dyDescent="0.2">
      <c r="A641" s="6" t="s">
        <v>28</v>
      </c>
      <c r="B641" s="6" t="s">
        <v>11145</v>
      </c>
      <c r="C641" s="6" t="s">
        <v>11146</v>
      </c>
      <c r="D641" s="12">
        <v>1</v>
      </c>
    </row>
    <row r="642" spans="1:4" x14ac:dyDescent="0.2">
      <c r="A642" s="6" t="s">
        <v>28</v>
      </c>
      <c r="B642" s="6" t="s">
        <v>11147</v>
      </c>
      <c r="C642" s="6" t="s">
        <v>11148</v>
      </c>
      <c r="D642" s="12">
        <v>1</v>
      </c>
    </row>
    <row r="643" spans="1:4" x14ac:dyDescent="0.2">
      <c r="A643" s="6" t="s">
        <v>28</v>
      </c>
      <c r="B643" s="6" t="s">
        <v>11149</v>
      </c>
      <c r="C643" s="6" t="s">
        <v>11102</v>
      </c>
      <c r="D643" s="12">
        <v>1</v>
      </c>
    </row>
    <row r="644" spans="1:4" x14ac:dyDescent="0.2">
      <c r="A644" s="6" t="s">
        <v>28</v>
      </c>
      <c r="B644" s="6" t="s">
        <v>11150</v>
      </c>
      <c r="C644" s="6" t="s">
        <v>11083</v>
      </c>
      <c r="D644" s="12">
        <v>1</v>
      </c>
    </row>
    <row r="645" spans="1:4" x14ac:dyDescent="0.2">
      <c r="A645" s="6" t="s">
        <v>28</v>
      </c>
      <c r="B645" s="6" t="s">
        <v>11151</v>
      </c>
      <c r="C645" s="6" t="s">
        <v>11152</v>
      </c>
      <c r="D645" s="12">
        <v>1</v>
      </c>
    </row>
    <row r="646" spans="1:4" x14ac:dyDescent="0.2">
      <c r="A646" s="6" t="s">
        <v>28</v>
      </c>
      <c r="B646" s="6" t="s">
        <v>11153</v>
      </c>
      <c r="C646" s="6" t="s">
        <v>11127</v>
      </c>
      <c r="D646" s="12">
        <v>1</v>
      </c>
    </row>
    <row r="647" spans="1:4" x14ac:dyDescent="0.2">
      <c r="A647" s="6" t="s">
        <v>28</v>
      </c>
      <c r="B647" s="6" t="s">
        <v>11154</v>
      </c>
      <c r="C647" s="6" t="s">
        <v>11155</v>
      </c>
      <c r="D647" s="12">
        <v>1</v>
      </c>
    </row>
    <row r="648" spans="1:4" x14ac:dyDescent="0.2">
      <c r="A648" s="6" t="s">
        <v>28</v>
      </c>
      <c r="B648" s="6" t="s">
        <v>11156</v>
      </c>
      <c r="C648" s="6" t="s">
        <v>11157</v>
      </c>
      <c r="D648" s="12">
        <v>1</v>
      </c>
    </row>
    <row r="649" spans="1:4" x14ac:dyDescent="0.2">
      <c r="A649" s="6" t="s">
        <v>28</v>
      </c>
      <c r="B649" s="6" t="s">
        <v>11158</v>
      </c>
      <c r="C649" s="6" t="s">
        <v>11159</v>
      </c>
      <c r="D649" s="12">
        <v>1</v>
      </c>
    </row>
    <row r="650" spans="1:4" x14ac:dyDescent="0.2">
      <c r="A650" s="6" t="s">
        <v>28</v>
      </c>
      <c r="B650" s="6" t="s">
        <v>11160</v>
      </c>
      <c r="C650" s="6" t="s">
        <v>11161</v>
      </c>
      <c r="D650" s="12">
        <v>1</v>
      </c>
    </row>
    <row r="651" spans="1:4" x14ac:dyDescent="0.2">
      <c r="A651" s="6" t="s">
        <v>28</v>
      </c>
      <c r="B651" s="6" t="s">
        <v>11162</v>
      </c>
      <c r="C651" s="6" t="s">
        <v>11163</v>
      </c>
      <c r="D651" s="12">
        <v>1</v>
      </c>
    </row>
    <row r="652" spans="1:4" x14ac:dyDescent="0.2">
      <c r="A652" s="6" t="s">
        <v>28</v>
      </c>
      <c r="B652" s="6" t="s">
        <v>11164</v>
      </c>
      <c r="C652" s="6" t="s">
        <v>11161</v>
      </c>
      <c r="D652" s="12">
        <v>1</v>
      </c>
    </row>
    <row r="653" spans="1:4" x14ac:dyDescent="0.2">
      <c r="A653" s="6" t="s">
        <v>28</v>
      </c>
      <c r="B653" s="6" t="s">
        <v>11165</v>
      </c>
      <c r="C653" s="6" t="s">
        <v>11166</v>
      </c>
      <c r="D653" s="12">
        <v>1</v>
      </c>
    </row>
    <row r="654" spans="1:4" x14ac:dyDescent="0.2">
      <c r="A654" s="6" t="s">
        <v>28</v>
      </c>
      <c r="B654" s="6" t="s">
        <v>11167</v>
      </c>
      <c r="C654" s="6" t="s">
        <v>11168</v>
      </c>
      <c r="D654" s="12">
        <v>1</v>
      </c>
    </row>
    <row r="655" spans="1:4" x14ac:dyDescent="0.2">
      <c r="A655" s="6" t="s">
        <v>28</v>
      </c>
      <c r="B655" s="6" t="s">
        <v>11169</v>
      </c>
      <c r="C655" s="6" t="s">
        <v>11170</v>
      </c>
      <c r="D655" s="12">
        <v>1</v>
      </c>
    </row>
    <row r="656" spans="1:4" x14ac:dyDescent="0.2">
      <c r="A656" s="6" t="s">
        <v>28</v>
      </c>
      <c r="B656" s="6" t="s">
        <v>11171</v>
      </c>
      <c r="C656" s="6" t="s">
        <v>11172</v>
      </c>
      <c r="D656" s="12">
        <v>1</v>
      </c>
    </row>
    <row r="657" spans="1:4" x14ac:dyDescent="0.2">
      <c r="A657" s="6" t="s">
        <v>28</v>
      </c>
      <c r="B657" s="6" t="s">
        <v>11173</v>
      </c>
      <c r="C657" s="6" t="s">
        <v>11174</v>
      </c>
      <c r="D657" s="12">
        <v>1</v>
      </c>
    </row>
    <row r="658" spans="1:4" x14ac:dyDescent="0.2">
      <c r="A658" s="6" t="s">
        <v>28</v>
      </c>
      <c r="B658" s="6" t="s">
        <v>11175</v>
      </c>
      <c r="C658" s="6" t="s">
        <v>11176</v>
      </c>
      <c r="D658" s="12">
        <v>1</v>
      </c>
    </row>
    <row r="659" spans="1:4" x14ac:dyDescent="0.2">
      <c r="A659" s="6" t="s">
        <v>28</v>
      </c>
      <c r="B659" s="6" t="s">
        <v>11177</v>
      </c>
      <c r="C659" s="6" t="s">
        <v>11178</v>
      </c>
      <c r="D659" s="12">
        <v>1</v>
      </c>
    </row>
    <row r="660" spans="1:4" x14ac:dyDescent="0.2">
      <c r="A660" s="6" t="s">
        <v>28</v>
      </c>
      <c r="B660" s="6" t="s">
        <v>11179</v>
      </c>
      <c r="C660" s="6" t="s">
        <v>11180</v>
      </c>
      <c r="D660" s="12">
        <v>1</v>
      </c>
    </row>
    <row r="661" spans="1:4" x14ac:dyDescent="0.2">
      <c r="A661" s="6" t="s">
        <v>28</v>
      </c>
      <c r="B661" s="6" t="s">
        <v>11181</v>
      </c>
      <c r="C661" s="6" t="s">
        <v>11182</v>
      </c>
      <c r="D661" s="12">
        <v>1</v>
      </c>
    </row>
    <row r="662" spans="1:4" x14ac:dyDescent="0.2">
      <c r="A662" s="6" t="s">
        <v>28</v>
      </c>
      <c r="B662" s="6" t="s">
        <v>11183</v>
      </c>
      <c r="C662" s="6" t="s">
        <v>11184</v>
      </c>
      <c r="D662" s="12">
        <v>1</v>
      </c>
    </row>
    <row r="663" spans="1:4" x14ac:dyDescent="0.2">
      <c r="A663" s="6" t="s">
        <v>28</v>
      </c>
      <c r="B663" s="6" t="s">
        <v>11185</v>
      </c>
      <c r="C663" s="6" t="s">
        <v>11186</v>
      </c>
      <c r="D663" s="12">
        <v>1</v>
      </c>
    </row>
    <row r="664" spans="1:4" x14ac:dyDescent="0.2">
      <c r="A664" s="6" t="s">
        <v>28</v>
      </c>
      <c r="B664" s="6" t="s">
        <v>11187</v>
      </c>
      <c r="C664" s="6" t="s">
        <v>11188</v>
      </c>
      <c r="D664" s="12">
        <v>1</v>
      </c>
    </row>
    <row r="665" spans="1:4" x14ac:dyDescent="0.2">
      <c r="A665" s="6" t="s">
        <v>28</v>
      </c>
      <c r="B665" s="6" t="s">
        <v>11189</v>
      </c>
      <c r="C665" s="6" t="s">
        <v>11190</v>
      </c>
      <c r="D665" s="12">
        <v>1</v>
      </c>
    </row>
    <row r="666" spans="1:4" x14ac:dyDescent="0.2">
      <c r="A666" s="6" t="s">
        <v>28</v>
      </c>
      <c r="B666" s="6" t="s">
        <v>11191</v>
      </c>
      <c r="C666" s="6" t="s">
        <v>11192</v>
      </c>
      <c r="D666" s="12">
        <v>1</v>
      </c>
    </row>
    <row r="667" spans="1:4" x14ac:dyDescent="0.2">
      <c r="A667" s="6" t="s">
        <v>28</v>
      </c>
      <c r="B667" s="6" t="s">
        <v>11193</v>
      </c>
      <c r="C667" s="6" t="s">
        <v>11002</v>
      </c>
      <c r="D667" s="12">
        <v>1</v>
      </c>
    </row>
    <row r="668" spans="1:4" x14ac:dyDescent="0.2">
      <c r="A668" s="6" t="s">
        <v>28</v>
      </c>
      <c r="B668" s="6" t="s">
        <v>11194</v>
      </c>
      <c r="C668" s="6" t="s">
        <v>11195</v>
      </c>
      <c r="D668" s="12">
        <v>1</v>
      </c>
    </row>
    <row r="669" spans="1:4" x14ac:dyDescent="0.2">
      <c r="A669" s="6" t="s">
        <v>28</v>
      </c>
      <c r="B669" s="6" t="s">
        <v>11196</v>
      </c>
      <c r="C669" s="6" t="s">
        <v>11197</v>
      </c>
      <c r="D669" s="12">
        <v>1</v>
      </c>
    </row>
    <row r="670" spans="1:4" x14ac:dyDescent="0.2">
      <c r="A670" s="6" t="s">
        <v>28</v>
      </c>
      <c r="B670" s="6" t="s">
        <v>11198</v>
      </c>
      <c r="C670" s="6" t="s">
        <v>11199</v>
      </c>
      <c r="D670" s="12">
        <v>1</v>
      </c>
    </row>
    <row r="671" spans="1:4" x14ac:dyDescent="0.2">
      <c r="A671" s="6" t="s">
        <v>28</v>
      </c>
      <c r="B671" s="6" t="s">
        <v>11200</v>
      </c>
      <c r="C671" s="6" t="s">
        <v>11199</v>
      </c>
      <c r="D671" s="12">
        <v>1</v>
      </c>
    </row>
    <row r="672" spans="1:4" x14ac:dyDescent="0.2">
      <c r="A672" s="6" t="s">
        <v>28</v>
      </c>
      <c r="B672" s="6" t="s">
        <v>11201</v>
      </c>
      <c r="C672" s="6" t="s">
        <v>11202</v>
      </c>
      <c r="D672" s="12">
        <v>1</v>
      </c>
    </row>
    <row r="673" spans="1:4" x14ac:dyDescent="0.2">
      <c r="A673" s="6" t="s">
        <v>28</v>
      </c>
      <c r="B673" s="6" t="s">
        <v>11203</v>
      </c>
      <c r="C673" s="6" t="s">
        <v>11204</v>
      </c>
      <c r="D673" s="12">
        <v>1</v>
      </c>
    </row>
    <row r="674" spans="1:4" x14ac:dyDescent="0.2">
      <c r="A674" s="6" t="s">
        <v>28</v>
      </c>
      <c r="B674" s="6" t="s">
        <v>11205</v>
      </c>
      <c r="C674" s="6" t="s">
        <v>11206</v>
      </c>
      <c r="D674" s="12">
        <v>1</v>
      </c>
    </row>
    <row r="675" spans="1:4" x14ac:dyDescent="0.2">
      <c r="A675" s="6" t="s">
        <v>28</v>
      </c>
      <c r="B675" s="6" t="s">
        <v>11207</v>
      </c>
      <c r="C675" s="6" t="s">
        <v>11208</v>
      </c>
      <c r="D675" s="12">
        <v>1</v>
      </c>
    </row>
    <row r="676" spans="1:4" x14ac:dyDescent="0.2">
      <c r="A676" s="6" t="s">
        <v>28</v>
      </c>
      <c r="B676" s="6" t="s">
        <v>11209</v>
      </c>
      <c r="C676" s="6" t="s">
        <v>11210</v>
      </c>
      <c r="D676" s="12">
        <v>1</v>
      </c>
    </row>
    <row r="677" spans="1:4" x14ac:dyDescent="0.2">
      <c r="A677" s="6" t="s">
        <v>28</v>
      </c>
      <c r="B677" s="6" t="s">
        <v>11211</v>
      </c>
      <c r="C677" s="6" t="s">
        <v>11212</v>
      </c>
      <c r="D677" s="12">
        <v>1</v>
      </c>
    </row>
    <row r="678" spans="1:4" x14ac:dyDescent="0.2">
      <c r="A678" s="6" t="s">
        <v>28</v>
      </c>
      <c r="B678" s="6" t="s">
        <v>11213</v>
      </c>
      <c r="C678" s="6" t="s">
        <v>11184</v>
      </c>
      <c r="D678" s="12">
        <v>1</v>
      </c>
    </row>
    <row r="679" spans="1:4" x14ac:dyDescent="0.2">
      <c r="A679" s="6" t="s">
        <v>28</v>
      </c>
      <c r="B679" s="6" t="s">
        <v>11214</v>
      </c>
      <c r="C679" s="6" t="s">
        <v>11215</v>
      </c>
      <c r="D679" s="12">
        <v>1</v>
      </c>
    </row>
    <row r="680" spans="1:4" x14ac:dyDescent="0.2">
      <c r="A680" s="6" t="s">
        <v>28</v>
      </c>
      <c r="B680" s="6" t="s">
        <v>11216</v>
      </c>
      <c r="C680" s="6" t="s">
        <v>11217</v>
      </c>
      <c r="D680" s="12">
        <v>1</v>
      </c>
    </row>
    <row r="681" spans="1:4" x14ac:dyDescent="0.2">
      <c r="A681" s="6" t="s">
        <v>28</v>
      </c>
      <c r="B681" s="6" t="s">
        <v>11218</v>
      </c>
      <c r="C681" s="6" t="s">
        <v>11219</v>
      </c>
      <c r="D681" s="12">
        <v>1</v>
      </c>
    </row>
    <row r="682" spans="1:4" x14ac:dyDescent="0.2">
      <c r="A682" s="6" t="s">
        <v>28</v>
      </c>
      <c r="B682" s="6" t="s">
        <v>11220</v>
      </c>
      <c r="C682" s="6" t="s">
        <v>11221</v>
      </c>
      <c r="D682" s="12">
        <v>1</v>
      </c>
    </row>
    <row r="683" spans="1:4" x14ac:dyDescent="0.2">
      <c r="A683" s="6" t="s">
        <v>28</v>
      </c>
      <c r="B683" s="6" t="s">
        <v>11222</v>
      </c>
      <c r="C683" s="6" t="s">
        <v>11223</v>
      </c>
      <c r="D683" s="12">
        <v>1</v>
      </c>
    </row>
    <row r="684" spans="1:4" x14ac:dyDescent="0.2">
      <c r="A684" s="6" t="s">
        <v>28</v>
      </c>
      <c r="B684" s="6" t="s">
        <v>11224</v>
      </c>
      <c r="C684" s="6" t="s">
        <v>11225</v>
      </c>
      <c r="D684" s="12">
        <v>1</v>
      </c>
    </row>
    <row r="685" spans="1:4" x14ac:dyDescent="0.2">
      <c r="A685" s="6" t="s">
        <v>28</v>
      </c>
      <c r="B685" s="6" t="s">
        <v>11226</v>
      </c>
      <c r="C685" s="6" t="s">
        <v>11227</v>
      </c>
      <c r="D685" s="12">
        <v>1</v>
      </c>
    </row>
    <row r="686" spans="1:4" x14ac:dyDescent="0.2">
      <c r="A686" s="6" t="s">
        <v>28</v>
      </c>
      <c r="B686" s="6" t="s">
        <v>11228</v>
      </c>
      <c r="C686" s="6" t="s">
        <v>11229</v>
      </c>
      <c r="D686" s="12">
        <v>1</v>
      </c>
    </row>
    <row r="687" spans="1:4" x14ac:dyDescent="0.2">
      <c r="A687" s="6" t="s">
        <v>28</v>
      </c>
      <c r="B687" s="6" t="s">
        <v>11230</v>
      </c>
      <c r="C687" s="6" t="s">
        <v>11231</v>
      </c>
      <c r="D687" s="12">
        <v>1</v>
      </c>
    </row>
    <row r="688" spans="1:4" x14ac:dyDescent="0.2">
      <c r="A688" s="6" t="s">
        <v>28</v>
      </c>
      <c r="B688" s="6" t="s">
        <v>11232</v>
      </c>
      <c r="C688" s="6" t="s">
        <v>11208</v>
      </c>
      <c r="D688" s="12">
        <v>1</v>
      </c>
    </row>
    <row r="689" spans="1:4" x14ac:dyDescent="0.2">
      <c r="A689" s="6" t="s">
        <v>28</v>
      </c>
      <c r="B689" s="6" t="s">
        <v>11233</v>
      </c>
      <c r="C689" s="6" t="s">
        <v>11174</v>
      </c>
      <c r="D689" s="12">
        <v>1</v>
      </c>
    </row>
    <row r="690" spans="1:4" x14ac:dyDescent="0.2">
      <c r="A690" s="6" t="s">
        <v>28</v>
      </c>
      <c r="B690" s="6" t="s">
        <v>11234</v>
      </c>
      <c r="C690" s="6" t="s">
        <v>11235</v>
      </c>
      <c r="D690" s="12">
        <v>1</v>
      </c>
    </row>
    <row r="691" spans="1:4" x14ac:dyDescent="0.2">
      <c r="A691" s="6" t="s">
        <v>28</v>
      </c>
      <c r="B691" s="6" t="s">
        <v>11236</v>
      </c>
      <c r="C691" s="6" t="s">
        <v>11146</v>
      </c>
      <c r="D691" s="12">
        <v>1</v>
      </c>
    </row>
    <row r="692" spans="1:4" x14ac:dyDescent="0.2">
      <c r="A692" s="6" t="s">
        <v>28</v>
      </c>
      <c r="B692" s="6" t="s">
        <v>11237</v>
      </c>
      <c r="C692" s="6" t="s">
        <v>11238</v>
      </c>
      <c r="D692" s="12">
        <v>1</v>
      </c>
    </row>
    <row r="693" spans="1:4" x14ac:dyDescent="0.2">
      <c r="A693" s="6" t="s">
        <v>28</v>
      </c>
      <c r="B693" s="6" t="s">
        <v>11239</v>
      </c>
      <c r="C693" s="6" t="s">
        <v>11240</v>
      </c>
      <c r="D693" s="12">
        <v>1</v>
      </c>
    </row>
    <row r="694" spans="1:4" x14ac:dyDescent="0.2">
      <c r="A694" s="6" t="s">
        <v>28</v>
      </c>
      <c r="B694" s="6" t="s">
        <v>11241</v>
      </c>
      <c r="C694" s="6" t="s">
        <v>11242</v>
      </c>
      <c r="D694" s="12">
        <v>1</v>
      </c>
    </row>
    <row r="695" spans="1:4" x14ac:dyDescent="0.2">
      <c r="A695" s="6" t="s">
        <v>28</v>
      </c>
      <c r="B695" s="6" t="s">
        <v>11243</v>
      </c>
      <c r="C695" s="6" t="s">
        <v>11244</v>
      </c>
      <c r="D695" s="12">
        <v>1</v>
      </c>
    </row>
    <row r="696" spans="1:4" x14ac:dyDescent="0.2">
      <c r="A696" s="6" t="s">
        <v>28</v>
      </c>
      <c r="B696" s="6" t="s">
        <v>11245</v>
      </c>
      <c r="C696" s="6" t="s">
        <v>11246</v>
      </c>
      <c r="D696" s="12">
        <v>1</v>
      </c>
    </row>
    <row r="697" spans="1:4" x14ac:dyDescent="0.2">
      <c r="A697" s="6" t="s">
        <v>28</v>
      </c>
      <c r="B697" s="6" t="s">
        <v>11247</v>
      </c>
      <c r="C697" s="6" t="s">
        <v>11248</v>
      </c>
      <c r="D697" s="12">
        <v>1</v>
      </c>
    </row>
    <row r="698" spans="1:4" x14ac:dyDescent="0.2">
      <c r="A698" s="6" t="s">
        <v>28</v>
      </c>
      <c r="B698" s="6" t="s">
        <v>11249</v>
      </c>
      <c r="C698" s="6" t="s">
        <v>11250</v>
      </c>
      <c r="D698" s="12">
        <v>1</v>
      </c>
    </row>
    <row r="699" spans="1:4" x14ac:dyDescent="0.2">
      <c r="A699" s="6" t="s">
        <v>28</v>
      </c>
      <c r="B699" s="6" t="s">
        <v>11251</v>
      </c>
      <c r="C699" s="6" t="s">
        <v>11252</v>
      </c>
      <c r="D699" s="12">
        <v>1</v>
      </c>
    </row>
    <row r="700" spans="1:4" x14ac:dyDescent="0.2">
      <c r="A700" s="6" t="s">
        <v>28</v>
      </c>
      <c r="B700" s="6" t="s">
        <v>11253</v>
      </c>
      <c r="C700" s="6" t="s">
        <v>11254</v>
      </c>
      <c r="D700" s="12">
        <v>1</v>
      </c>
    </row>
    <row r="701" spans="1:4" x14ac:dyDescent="0.2">
      <c r="A701" s="6" t="s">
        <v>28</v>
      </c>
      <c r="B701" s="6" t="s">
        <v>11255</v>
      </c>
      <c r="C701" s="6" t="s">
        <v>11256</v>
      </c>
      <c r="D701" s="12">
        <v>1</v>
      </c>
    </row>
    <row r="702" spans="1:4" x14ac:dyDescent="0.2">
      <c r="A702" s="6" t="s">
        <v>28</v>
      </c>
      <c r="B702" s="6" t="s">
        <v>11257</v>
      </c>
      <c r="C702" s="6" t="s">
        <v>11258</v>
      </c>
      <c r="D702" s="12">
        <v>1</v>
      </c>
    </row>
    <row r="703" spans="1:4" x14ac:dyDescent="0.2">
      <c r="A703" s="6" t="s">
        <v>28</v>
      </c>
      <c r="B703" s="6" t="s">
        <v>11259</v>
      </c>
      <c r="C703" s="6" t="s">
        <v>11260</v>
      </c>
      <c r="D703" s="12">
        <v>1</v>
      </c>
    </row>
    <row r="704" spans="1:4" x14ac:dyDescent="0.2">
      <c r="A704" s="6" t="s">
        <v>28</v>
      </c>
      <c r="B704" s="6" t="s">
        <v>11261</v>
      </c>
      <c r="C704" s="6" t="s">
        <v>11262</v>
      </c>
      <c r="D704" s="12">
        <v>1</v>
      </c>
    </row>
    <row r="705" spans="1:4" x14ac:dyDescent="0.2">
      <c r="A705" s="6" t="s">
        <v>28</v>
      </c>
      <c r="B705" s="6" t="s">
        <v>11263</v>
      </c>
      <c r="C705" s="6" t="s">
        <v>11264</v>
      </c>
      <c r="D705" s="12">
        <v>1</v>
      </c>
    </row>
    <row r="706" spans="1:4" x14ac:dyDescent="0.2">
      <c r="A706" s="6" t="s">
        <v>28</v>
      </c>
      <c r="B706" s="6" t="s">
        <v>11265</v>
      </c>
      <c r="C706" s="6" t="s">
        <v>11266</v>
      </c>
      <c r="D706" s="12">
        <v>1</v>
      </c>
    </row>
    <row r="707" spans="1:4" x14ac:dyDescent="0.2">
      <c r="A707" s="6" t="s">
        <v>28</v>
      </c>
      <c r="B707" s="6" t="s">
        <v>11267</v>
      </c>
      <c r="C707" s="6" t="s">
        <v>11268</v>
      </c>
      <c r="D707" s="12">
        <v>1</v>
      </c>
    </row>
    <row r="708" spans="1:4" x14ac:dyDescent="0.2">
      <c r="A708" s="6" t="s">
        <v>28</v>
      </c>
      <c r="B708" s="6" t="s">
        <v>11269</v>
      </c>
      <c r="C708" s="6" t="s">
        <v>11270</v>
      </c>
      <c r="D708" s="12">
        <v>1</v>
      </c>
    </row>
    <row r="709" spans="1:4" x14ac:dyDescent="0.2">
      <c r="A709" s="6" t="s">
        <v>28</v>
      </c>
      <c r="B709" s="6" t="s">
        <v>11271</v>
      </c>
      <c r="C709" s="6" t="s">
        <v>11272</v>
      </c>
      <c r="D709" s="12">
        <v>1</v>
      </c>
    </row>
    <row r="710" spans="1:4" x14ac:dyDescent="0.2">
      <c r="A710" s="6" t="s">
        <v>28</v>
      </c>
      <c r="B710" s="6" t="s">
        <v>11273</v>
      </c>
      <c r="C710" s="6" t="s">
        <v>11274</v>
      </c>
      <c r="D710" s="12">
        <v>1</v>
      </c>
    </row>
    <row r="711" spans="1:4" x14ac:dyDescent="0.2">
      <c r="A711" s="6" t="s">
        <v>28</v>
      </c>
      <c r="B711" s="6" t="s">
        <v>11275</v>
      </c>
      <c r="C711" s="6" t="s">
        <v>11002</v>
      </c>
      <c r="D711" s="12">
        <v>1</v>
      </c>
    </row>
    <row r="712" spans="1:4" x14ac:dyDescent="0.2">
      <c r="A712" s="6" t="s">
        <v>28</v>
      </c>
      <c r="B712" s="6" t="s">
        <v>11276</v>
      </c>
      <c r="C712" s="6" t="s">
        <v>11277</v>
      </c>
      <c r="D712" s="12">
        <v>1</v>
      </c>
    </row>
    <row r="713" spans="1:4" x14ac:dyDescent="0.2">
      <c r="A713" s="6" t="s">
        <v>28</v>
      </c>
      <c r="B713" s="6" t="s">
        <v>11278</v>
      </c>
      <c r="C713" s="6" t="s">
        <v>11279</v>
      </c>
      <c r="D713" s="12">
        <v>1</v>
      </c>
    </row>
    <row r="714" spans="1:4" x14ac:dyDescent="0.2">
      <c r="A714" s="6" t="s">
        <v>28</v>
      </c>
      <c r="B714" s="6" t="s">
        <v>11280</v>
      </c>
      <c r="C714" s="6" t="s">
        <v>11281</v>
      </c>
      <c r="D714" s="12">
        <v>1</v>
      </c>
    </row>
    <row r="715" spans="1:4" x14ac:dyDescent="0.2">
      <c r="A715" s="6" t="s">
        <v>28</v>
      </c>
      <c r="B715" s="6" t="s">
        <v>11282</v>
      </c>
      <c r="C715" s="6" t="s">
        <v>11283</v>
      </c>
      <c r="D715" s="12">
        <v>1</v>
      </c>
    </row>
    <row r="716" spans="1:4" x14ac:dyDescent="0.2">
      <c r="A716" s="6" t="s">
        <v>28</v>
      </c>
      <c r="B716" s="6" t="s">
        <v>11284</v>
      </c>
      <c r="C716" s="6" t="s">
        <v>11285</v>
      </c>
      <c r="D716" s="12">
        <v>1</v>
      </c>
    </row>
    <row r="717" spans="1:4" x14ac:dyDescent="0.2">
      <c r="A717" s="6" t="s">
        <v>28</v>
      </c>
      <c r="B717" s="6" t="s">
        <v>11286</v>
      </c>
      <c r="C717" s="6" t="s">
        <v>11287</v>
      </c>
      <c r="D717" s="12">
        <v>1</v>
      </c>
    </row>
    <row r="718" spans="1:4" x14ac:dyDescent="0.2">
      <c r="A718" s="6" t="s">
        <v>28</v>
      </c>
      <c r="B718" s="6" t="s">
        <v>11288</v>
      </c>
      <c r="C718" s="6" t="s">
        <v>11002</v>
      </c>
      <c r="D718" s="12">
        <v>1</v>
      </c>
    </row>
    <row r="719" spans="1:4" x14ac:dyDescent="0.2">
      <c r="A719" s="6" t="s">
        <v>28</v>
      </c>
      <c r="B719" s="6" t="s">
        <v>11289</v>
      </c>
      <c r="C719" s="6" t="s">
        <v>11285</v>
      </c>
      <c r="D719" s="12">
        <v>1</v>
      </c>
    </row>
    <row r="720" spans="1:4" x14ac:dyDescent="0.2">
      <c r="A720" s="6" t="s">
        <v>28</v>
      </c>
      <c r="B720" s="6" t="s">
        <v>11290</v>
      </c>
      <c r="C720" s="6" t="s">
        <v>11291</v>
      </c>
      <c r="D720" s="12">
        <v>1</v>
      </c>
    </row>
    <row r="721" spans="1:4" x14ac:dyDescent="0.2">
      <c r="A721" s="6" t="s">
        <v>28</v>
      </c>
      <c r="B721" s="6" t="s">
        <v>11292</v>
      </c>
      <c r="C721" s="6" t="s">
        <v>11002</v>
      </c>
      <c r="D721" s="12">
        <v>1</v>
      </c>
    </row>
    <row r="722" spans="1:4" x14ac:dyDescent="0.2">
      <c r="A722" s="6" t="s">
        <v>28</v>
      </c>
      <c r="B722" s="6" t="s">
        <v>11293</v>
      </c>
      <c r="C722" s="6" t="s">
        <v>11083</v>
      </c>
      <c r="D722" s="12">
        <v>1</v>
      </c>
    </row>
    <row r="723" spans="1:4" x14ac:dyDescent="0.2">
      <c r="A723" s="6" t="s">
        <v>28</v>
      </c>
      <c r="B723" s="6" t="s">
        <v>11294</v>
      </c>
      <c r="C723" s="6" t="s">
        <v>11295</v>
      </c>
      <c r="D723" s="12">
        <v>1</v>
      </c>
    </row>
    <row r="724" spans="1:4" x14ac:dyDescent="0.2">
      <c r="A724" s="6" t="s">
        <v>28</v>
      </c>
      <c r="B724" s="6" t="s">
        <v>11296</v>
      </c>
      <c r="C724" s="6" t="s">
        <v>11297</v>
      </c>
      <c r="D724" s="12">
        <v>1</v>
      </c>
    </row>
    <row r="725" spans="1:4" x14ac:dyDescent="0.2">
      <c r="A725" s="6" t="s">
        <v>28</v>
      </c>
      <c r="B725" s="6" t="s">
        <v>11298</v>
      </c>
      <c r="C725" s="6" t="s">
        <v>11299</v>
      </c>
      <c r="D725" s="12">
        <v>1</v>
      </c>
    </row>
    <row r="726" spans="1:4" x14ac:dyDescent="0.2">
      <c r="A726" s="6" t="s">
        <v>28</v>
      </c>
      <c r="B726" s="6" t="s">
        <v>11300</v>
      </c>
      <c r="C726" s="6" t="s">
        <v>11299</v>
      </c>
      <c r="D726" s="12">
        <v>1</v>
      </c>
    </row>
    <row r="727" spans="1:4" x14ac:dyDescent="0.2">
      <c r="A727" s="6" t="s">
        <v>28</v>
      </c>
      <c r="B727" s="6" t="s">
        <v>11301</v>
      </c>
      <c r="C727" s="6" t="s">
        <v>11302</v>
      </c>
      <c r="D727" s="12">
        <v>1</v>
      </c>
    </row>
    <row r="728" spans="1:4" x14ac:dyDescent="0.2">
      <c r="A728" s="6" t="s">
        <v>28</v>
      </c>
      <c r="B728" s="6" t="s">
        <v>11303</v>
      </c>
      <c r="C728" s="6" t="s">
        <v>11304</v>
      </c>
      <c r="D728" s="12">
        <v>1</v>
      </c>
    </row>
    <row r="729" spans="1:4" x14ac:dyDescent="0.2">
      <c r="A729" s="6" t="s">
        <v>28</v>
      </c>
      <c r="B729" s="6" t="s">
        <v>11305</v>
      </c>
      <c r="C729" s="6" t="s">
        <v>11306</v>
      </c>
      <c r="D729" s="12">
        <v>1</v>
      </c>
    </row>
    <row r="730" spans="1:4" x14ac:dyDescent="0.2">
      <c r="A730" s="6" t="s">
        <v>28</v>
      </c>
      <c r="B730" s="6" t="s">
        <v>11307</v>
      </c>
      <c r="C730" s="6" t="s">
        <v>11308</v>
      </c>
      <c r="D730" s="12">
        <v>1</v>
      </c>
    </row>
    <row r="731" spans="1:4" x14ac:dyDescent="0.2">
      <c r="A731" s="6" t="s">
        <v>28</v>
      </c>
      <c r="B731" s="6" t="s">
        <v>11309</v>
      </c>
      <c r="C731" s="6" t="s">
        <v>11310</v>
      </c>
      <c r="D731" s="12">
        <v>1</v>
      </c>
    </row>
    <row r="732" spans="1:4" x14ac:dyDescent="0.2">
      <c r="A732" s="6" t="s">
        <v>28</v>
      </c>
      <c r="B732" s="6" t="s">
        <v>11311</v>
      </c>
      <c r="C732" s="6" t="s">
        <v>11312</v>
      </c>
      <c r="D732" s="12">
        <v>1</v>
      </c>
    </row>
    <row r="733" spans="1:4" x14ac:dyDescent="0.2">
      <c r="A733" s="6" t="s">
        <v>28</v>
      </c>
      <c r="B733" s="6" t="s">
        <v>11313</v>
      </c>
      <c r="C733" s="6" t="s">
        <v>11314</v>
      </c>
      <c r="D733" s="12">
        <v>1</v>
      </c>
    </row>
    <row r="734" spans="1:4" x14ac:dyDescent="0.2">
      <c r="A734" s="6" t="s">
        <v>28</v>
      </c>
      <c r="B734" s="6" t="s">
        <v>11315</v>
      </c>
      <c r="C734" s="6" t="s">
        <v>11316</v>
      </c>
      <c r="D734" s="12">
        <v>1</v>
      </c>
    </row>
    <row r="735" spans="1:4" x14ac:dyDescent="0.2">
      <c r="A735" s="6" t="s">
        <v>28</v>
      </c>
      <c r="B735" s="6" t="s">
        <v>11317</v>
      </c>
      <c r="C735" s="6" t="s">
        <v>11318</v>
      </c>
      <c r="D735" s="12">
        <v>1</v>
      </c>
    </row>
    <row r="736" spans="1:4" x14ac:dyDescent="0.2">
      <c r="A736" s="6" t="s">
        <v>28</v>
      </c>
      <c r="B736" s="6" t="s">
        <v>11319</v>
      </c>
      <c r="C736" s="6" t="s">
        <v>11320</v>
      </c>
      <c r="D736" s="12">
        <v>1</v>
      </c>
    </row>
    <row r="737" spans="1:4" x14ac:dyDescent="0.2">
      <c r="A737" s="6" t="s">
        <v>28</v>
      </c>
      <c r="B737" s="6" t="s">
        <v>11321</v>
      </c>
      <c r="C737" s="6" t="s">
        <v>11322</v>
      </c>
      <c r="D737" s="12">
        <v>1</v>
      </c>
    </row>
    <row r="738" spans="1:4" x14ac:dyDescent="0.2">
      <c r="A738" s="6" t="s">
        <v>28</v>
      </c>
      <c r="B738" s="6" t="s">
        <v>11323</v>
      </c>
      <c r="C738" s="6" t="s">
        <v>11324</v>
      </c>
      <c r="D738" s="12">
        <v>1</v>
      </c>
    </row>
    <row r="739" spans="1:4" x14ac:dyDescent="0.2">
      <c r="A739" s="6" t="s">
        <v>28</v>
      </c>
      <c r="B739" s="6" t="s">
        <v>11325</v>
      </c>
      <c r="C739" s="6" t="s">
        <v>11326</v>
      </c>
      <c r="D739" s="12">
        <v>1</v>
      </c>
    </row>
    <row r="740" spans="1:4" x14ac:dyDescent="0.2">
      <c r="A740" s="6" t="s">
        <v>28</v>
      </c>
      <c r="B740" s="6" t="s">
        <v>11327</v>
      </c>
      <c r="C740" s="6" t="s">
        <v>11328</v>
      </c>
      <c r="D740" s="12">
        <v>1</v>
      </c>
    </row>
    <row r="741" spans="1:4" x14ac:dyDescent="0.2">
      <c r="A741" s="6" t="s">
        <v>28</v>
      </c>
      <c r="B741" s="6" t="s">
        <v>11329</v>
      </c>
      <c r="C741" s="6" t="s">
        <v>11330</v>
      </c>
      <c r="D741" s="12">
        <v>1</v>
      </c>
    </row>
    <row r="742" spans="1:4" x14ac:dyDescent="0.2">
      <c r="A742" s="6" t="s">
        <v>28</v>
      </c>
      <c r="B742" s="6" t="s">
        <v>11331</v>
      </c>
      <c r="C742" s="6" t="s">
        <v>11332</v>
      </c>
      <c r="D742" s="12">
        <v>1</v>
      </c>
    </row>
    <row r="743" spans="1:4" x14ac:dyDescent="0.2">
      <c r="A743" s="6" t="s">
        <v>28</v>
      </c>
      <c r="B743" s="6" t="s">
        <v>11333</v>
      </c>
      <c r="C743" s="6" t="s">
        <v>11334</v>
      </c>
      <c r="D743" s="12">
        <v>1</v>
      </c>
    </row>
    <row r="744" spans="1:4" x14ac:dyDescent="0.2">
      <c r="A744" s="6" t="s">
        <v>28</v>
      </c>
      <c r="B744" s="6" t="s">
        <v>134</v>
      </c>
      <c r="C744" s="6" t="s">
        <v>135</v>
      </c>
      <c r="D744" s="12">
        <v>1</v>
      </c>
    </row>
    <row r="745" spans="1:4" x14ac:dyDescent="0.2">
      <c r="A745" s="6" t="s">
        <v>28</v>
      </c>
      <c r="B745" s="6" t="s">
        <v>11335</v>
      </c>
      <c r="C745" s="6" t="s">
        <v>11336</v>
      </c>
      <c r="D745" s="12">
        <v>1</v>
      </c>
    </row>
    <row r="746" spans="1:4" x14ac:dyDescent="0.2">
      <c r="A746" s="6" t="s">
        <v>28</v>
      </c>
      <c r="B746" s="6" t="s">
        <v>11337</v>
      </c>
      <c r="C746" s="6" t="s">
        <v>11338</v>
      </c>
      <c r="D746" s="12">
        <v>1</v>
      </c>
    </row>
    <row r="747" spans="1:4" x14ac:dyDescent="0.2">
      <c r="A747" s="6" t="s">
        <v>28</v>
      </c>
      <c r="B747" s="6" t="s">
        <v>11339</v>
      </c>
      <c r="C747" s="6" t="s">
        <v>11340</v>
      </c>
      <c r="D747" s="12">
        <v>1</v>
      </c>
    </row>
    <row r="748" spans="1:4" x14ac:dyDescent="0.2">
      <c r="A748" s="6" t="s">
        <v>28</v>
      </c>
      <c r="B748" s="6" t="s">
        <v>11341</v>
      </c>
      <c r="C748" s="6" t="s">
        <v>11342</v>
      </c>
      <c r="D748" s="12">
        <v>1</v>
      </c>
    </row>
    <row r="749" spans="1:4" x14ac:dyDescent="0.2">
      <c r="A749" s="6" t="s">
        <v>28</v>
      </c>
      <c r="B749" s="6" t="s">
        <v>11343</v>
      </c>
      <c r="C749" s="6" t="s">
        <v>11344</v>
      </c>
      <c r="D749" s="12">
        <v>1</v>
      </c>
    </row>
    <row r="750" spans="1:4" x14ac:dyDescent="0.2">
      <c r="A750" s="6" t="s">
        <v>28</v>
      </c>
      <c r="B750" s="6" t="s">
        <v>11345</v>
      </c>
      <c r="C750" s="6" t="s">
        <v>11346</v>
      </c>
      <c r="D750" s="12">
        <v>1</v>
      </c>
    </row>
    <row r="751" spans="1:4" x14ac:dyDescent="0.2">
      <c r="A751" s="6" t="s">
        <v>28</v>
      </c>
      <c r="B751" s="6" t="s">
        <v>11347</v>
      </c>
      <c r="C751" s="6" t="s">
        <v>11348</v>
      </c>
      <c r="D751" s="12">
        <v>1</v>
      </c>
    </row>
    <row r="752" spans="1:4" x14ac:dyDescent="0.2">
      <c r="A752" s="6" t="s">
        <v>28</v>
      </c>
      <c r="B752" s="6" t="s">
        <v>11349</v>
      </c>
      <c r="C752" s="6" t="s">
        <v>11350</v>
      </c>
      <c r="D752" s="12">
        <v>1</v>
      </c>
    </row>
    <row r="753" spans="1:4" x14ac:dyDescent="0.2">
      <c r="A753" s="6" t="s">
        <v>28</v>
      </c>
      <c r="B753" s="6" t="s">
        <v>11351</v>
      </c>
      <c r="C753" s="6" t="s">
        <v>11352</v>
      </c>
      <c r="D753" s="12">
        <v>1</v>
      </c>
    </row>
    <row r="754" spans="1:4" x14ac:dyDescent="0.2">
      <c r="A754" s="6" t="s">
        <v>28</v>
      </c>
      <c r="B754" s="6" t="s">
        <v>11353</v>
      </c>
      <c r="C754" s="6" t="s">
        <v>11354</v>
      </c>
      <c r="D754" s="12">
        <v>1</v>
      </c>
    </row>
    <row r="755" spans="1:4" x14ac:dyDescent="0.2">
      <c r="A755" s="6" t="s">
        <v>28</v>
      </c>
      <c r="B755" s="6" t="s">
        <v>11355</v>
      </c>
      <c r="C755" s="6" t="s">
        <v>11356</v>
      </c>
      <c r="D755" s="12">
        <v>1</v>
      </c>
    </row>
    <row r="756" spans="1:4" x14ac:dyDescent="0.2">
      <c r="A756" s="6" t="s">
        <v>28</v>
      </c>
      <c r="B756" s="6" t="s">
        <v>11357</v>
      </c>
      <c r="C756" s="6" t="s">
        <v>11358</v>
      </c>
      <c r="D756" s="12">
        <v>1</v>
      </c>
    </row>
    <row r="757" spans="1:4" x14ac:dyDescent="0.2">
      <c r="A757" s="6" t="s">
        <v>28</v>
      </c>
      <c r="B757" s="6" t="s">
        <v>11359</v>
      </c>
      <c r="C757" s="6" t="s">
        <v>11360</v>
      </c>
      <c r="D757" s="12">
        <v>1</v>
      </c>
    </row>
    <row r="758" spans="1:4" x14ac:dyDescent="0.2">
      <c r="A758" s="6" t="s">
        <v>28</v>
      </c>
      <c r="B758" s="6" t="s">
        <v>11361</v>
      </c>
      <c r="C758" s="6" t="s">
        <v>11362</v>
      </c>
      <c r="D758" s="12">
        <v>1</v>
      </c>
    </row>
    <row r="759" spans="1:4" x14ac:dyDescent="0.2">
      <c r="A759" s="6" t="s">
        <v>28</v>
      </c>
      <c r="B759" s="6" t="s">
        <v>11363</v>
      </c>
      <c r="C759" s="6" t="s">
        <v>11364</v>
      </c>
      <c r="D759" s="12">
        <v>1</v>
      </c>
    </row>
    <row r="760" spans="1:4" x14ac:dyDescent="0.2">
      <c r="A760" s="6" t="s">
        <v>28</v>
      </c>
      <c r="B760" s="6" t="s">
        <v>11365</v>
      </c>
      <c r="C760" s="6" t="s">
        <v>11366</v>
      </c>
      <c r="D760" s="12">
        <v>1</v>
      </c>
    </row>
    <row r="761" spans="1:4" x14ac:dyDescent="0.2">
      <c r="A761" s="6" t="s">
        <v>28</v>
      </c>
      <c r="B761" s="6" t="s">
        <v>11367</v>
      </c>
      <c r="C761" s="6" t="s">
        <v>11368</v>
      </c>
      <c r="D761" s="12">
        <v>1</v>
      </c>
    </row>
    <row r="762" spans="1:4" x14ac:dyDescent="0.2">
      <c r="A762" s="6" t="s">
        <v>28</v>
      </c>
      <c r="B762" s="6" t="s">
        <v>11369</v>
      </c>
      <c r="C762" s="6" t="s">
        <v>11370</v>
      </c>
      <c r="D762" s="12">
        <v>1</v>
      </c>
    </row>
    <row r="763" spans="1:4" x14ac:dyDescent="0.2">
      <c r="A763" s="6" t="s">
        <v>28</v>
      </c>
      <c r="B763" s="6" t="s">
        <v>11371</v>
      </c>
      <c r="C763" s="6" t="s">
        <v>11372</v>
      </c>
      <c r="D763" s="12">
        <v>1</v>
      </c>
    </row>
    <row r="764" spans="1:4" x14ac:dyDescent="0.2">
      <c r="A764" s="6" t="s">
        <v>28</v>
      </c>
      <c r="B764" s="6" t="s">
        <v>11373</v>
      </c>
      <c r="C764" s="6" t="s">
        <v>11374</v>
      </c>
      <c r="D764" s="12">
        <v>1</v>
      </c>
    </row>
    <row r="765" spans="1:4" x14ac:dyDescent="0.2">
      <c r="A765" s="6" t="s">
        <v>28</v>
      </c>
      <c r="B765" s="6" t="s">
        <v>11375</v>
      </c>
      <c r="C765" s="6" t="s">
        <v>11376</v>
      </c>
      <c r="D765" s="12">
        <v>1</v>
      </c>
    </row>
    <row r="766" spans="1:4" x14ac:dyDescent="0.2">
      <c r="A766" s="6" t="s">
        <v>28</v>
      </c>
      <c r="B766" s="6" t="s">
        <v>11377</v>
      </c>
      <c r="C766" s="6" t="s">
        <v>11378</v>
      </c>
      <c r="D766" s="12">
        <v>1</v>
      </c>
    </row>
    <row r="767" spans="1:4" x14ac:dyDescent="0.2">
      <c r="A767" s="6" t="s">
        <v>28</v>
      </c>
      <c r="B767" s="6" t="s">
        <v>11379</v>
      </c>
      <c r="C767" s="6" t="s">
        <v>11380</v>
      </c>
      <c r="D767" s="12">
        <v>1</v>
      </c>
    </row>
    <row r="768" spans="1:4" x14ac:dyDescent="0.2">
      <c r="A768" s="6" t="s">
        <v>28</v>
      </c>
      <c r="B768" s="6" t="s">
        <v>11381</v>
      </c>
      <c r="C768" s="6" t="s">
        <v>11382</v>
      </c>
      <c r="D768" s="12">
        <v>1</v>
      </c>
    </row>
    <row r="769" spans="1:4" x14ac:dyDescent="0.2">
      <c r="A769" s="6" t="s">
        <v>28</v>
      </c>
      <c r="B769" s="6" t="s">
        <v>11383</v>
      </c>
      <c r="C769" s="6" t="s">
        <v>11384</v>
      </c>
      <c r="D769" s="12">
        <v>1</v>
      </c>
    </row>
    <row r="770" spans="1:4" x14ac:dyDescent="0.2">
      <c r="A770" s="6" t="s">
        <v>28</v>
      </c>
      <c r="B770" s="6" t="s">
        <v>11385</v>
      </c>
      <c r="C770" s="6" t="s">
        <v>11386</v>
      </c>
      <c r="D770" s="12">
        <v>1</v>
      </c>
    </row>
    <row r="771" spans="1:4" x14ac:dyDescent="0.2">
      <c r="A771" s="6" t="s">
        <v>28</v>
      </c>
      <c r="B771" s="6" t="s">
        <v>11387</v>
      </c>
      <c r="C771" s="6" t="s">
        <v>11388</v>
      </c>
      <c r="D771" s="12">
        <v>1</v>
      </c>
    </row>
    <row r="772" spans="1:4" x14ac:dyDescent="0.2">
      <c r="A772" s="6" t="s">
        <v>28</v>
      </c>
      <c r="B772" s="6" t="s">
        <v>11389</v>
      </c>
      <c r="C772" s="6" t="s">
        <v>11390</v>
      </c>
      <c r="D772" s="12">
        <v>1</v>
      </c>
    </row>
    <row r="773" spans="1:4" x14ac:dyDescent="0.2">
      <c r="A773" s="6" t="s">
        <v>28</v>
      </c>
      <c r="B773" s="6" t="s">
        <v>11391</v>
      </c>
      <c r="C773" s="6" t="s">
        <v>11392</v>
      </c>
      <c r="D773" s="12">
        <v>1</v>
      </c>
    </row>
    <row r="774" spans="1:4" x14ac:dyDescent="0.2">
      <c r="A774" s="6" t="s">
        <v>28</v>
      </c>
      <c r="B774" s="6" t="s">
        <v>11393</v>
      </c>
      <c r="C774" s="6" t="s">
        <v>11394</v>
      </c>
      <c r="D774" s="12">
        <v>1</v>
      </c>
    </row>
    <row r="775" spans="1:4" x14ac:dyDescent="0.2">
      <c r="A775" s="6" t="s">
        <v>28</v>
      </c>
      <c r="B775" s="6" t="s">
        <v>11395</v>
      </c>
      <c r="C775" s="6" t="s">
        <v>11396</v>
      </c>
      <c r="D775" s="12">
        <v>1</v>
      </c>
    </row>
    <row r="776" spans="1:4" x14ac:dyDescent="0.2">
      <c r="A776" s="6" t="s">
        <v>28</v>
      </c>
      <c r="B776" s="6" t="s">
        <v>11397</v>
      </c>
      <c r="C776" s="6" t="s">
        <v>11398</v>
      </c>
      <c r="D776" s="12">
        <v>1</v>
      </c>
    </row>
    <row r="777" spans="1:4" x14ac:dyDescent="0.2">
      <c r="A777" s="6" t="s">
        <v>28</v>
      </c>
      <c r="B777" s="6" t="s">
        <v>11399</v>
      </c>
      <c r="C777" s="6" t="s">
        <v>11400</v>
      </c>
      <c r="D777" s="12">
        <v>1</v>
      </c>
    </row>
    <row r="778" spans="1:4" x14ac:dyDescent="0.2">
      <c r="A778" s="6" t="s">
        <v>28</v>
      </c>
      <c r="B778" s="6" t="s">
        <v>11401</v>
      </c>
      <c r="C778" s="6" t="s">
        <v>11402</v>
      </c>
      <c r="D778" s="12">
        <v>1</v>
      </c>
    </row>
    <row r="779" spans="1:4" x14ac:dyDescent="0.2">
      <c r="A779" s="6" t="s">
        <v>28</v>
      </c>
      <c r="B779" s="6" t="s">
        <v>11403</v>
      </c>
      <c r="C779" s="6" t="s">
        <v>11404</v>
      </c>
      <c r="D779" s="12">
        <v>1</v>
      </c>
    </row>
    <row r="780" spans="1:4" x14ac:dyDescent="0.2">
      <c r="A780" s="6" t="s">
        <v>28</v>
      </c>
      <c r="B780" s="6" t="s">
        <v>11405</v>
      </c>
      <c r="C780" s="6" t="s">
        <v>11406</v>
      </c>
      <c r="D780" s="12">
        <v>1</v>
      </c>
    </row>
    <row r="781" spans="1:4" x14ac:dyDescent="0.2">
      <c r="A781" s="6" t="s">
        <v>28</v>
      </c>
      <c r="B781" s="6" t="s">
        <v>11407</v>
      </c>
      <c r="C781" s="6" t="s">
        <v>11408</v>
      </c>
      <c r="D781" s="12">
        <v>1</v>
      </c>
    </row>
    <row r="782" spans="1:4" x14ac:dyDescent="0.2">
      <c r="A782" s="6" t="s">
        <v>28</v>
      </c>
      <c r="B782" s="6" t="s">
        <v>11409</v>
      </c>
      <c r="C782" s="6" t="s">
        <v>11410</v>
      </c>
      <c r="D782" s="12">
        <v>1</v>
      </c>
    </row>
    <row r="783" spans="1:4" x14ac:dyDescent="0.2">
      <c r="A783" s="6" t="s">
        <v>28</v>
      </c>
      <c r="B783" s="6" t="s">
        <v>11411</v>
      </c>
      <c r="C783" s="6" t="s">
        <v>11412</v>
      </c>
      <c r="D783" s="12">
        <v>1</v>
      </c>
    </row>
    <row r="784" spans="1:4" x14ac:dyDescent="0.2">
      <c r="A784" s="6" t="s">
        <v>28</v>
      </c>
      <c r="B784" s="6" t="s">
        <v>11413</v>
      </c>
      <c r="C784" s="6" t="s">
        <v>11414</v>
      </c>
      <c r="D784" s="12">
        <v>1</v>
      </c>
    </row>
    <row r="785" spans="1:4" x14ac:dyDescent="0.2">
      <c r="A785" s="6" t="s">
        <v>28</v>
      </c>
      <c r="B785" s="6" t="s">
        <v>11415</v>
      </c>
      <c r="C785" s="6" t="s">
        <v>11416</v>
      </c>
      <c r="D785" s="12">
        <v>1</v>
      </c>
    </row>
    <row r="786" spans="1:4" x14ac:dyDescent="0.2">
      <c r="A786" s="6" t="s">
        <v>28</v>
      </c>
      <c r="B786" s="6" t="s">
        <v>11417</v>
      </c>
      <c r="C786" s="6" t="s">
        <v>11418</v>
      </c>
      <c r="D786" s="12">
        <v>1</v>
      </c>
    </row>
    <row r="787" spans="1:4" x14ac:dyDescent="0.2">
      <c r="A787" s="6" t="s">
        <v>28</v>
      </c>
      <c r="B787" s="6" t="s">
        <v>11419</v>
      </c>
      <c r="C787" s="6" t="s">
        <v>11420</v>
      </c>
      <c r="D787" s="12">
        <v>1</v>
      </c>
    </row>
    <row r="788" spans="1:4" x14ac:dyDescent="0.2">
      <c r="A788" s="6" t="s">
        <v>28</v>
      </c>
      <c r="B788" s="6" t="s">
        <v>11421</v>
      </c>
      <c r="C788" s="6" t="s">
        <v>11422</v>
      </c>
      <c r="D788" s="12">
        <v>1</v>
      </c>
    </row>
    <row r="789" spans="1:4" x14ac:dyDescent="0.2">
      <c r="A789" s="6" t="s">
        <v>28</v>
      </c>
      <c r="B789" s="6" t="s">
        <v>11423</v>
      </c>
      <c r="C789" s="6" t="s">
        <v>11424</v>
      </c>
      <c r="D789" s="12">
        <v>1</v>
      </c>
    </row>
    <row r="790" spans="1:4" x14ac:dyDescent="0.2">
      <c r="A790" s="6" t="s">
        <v>28</v>
      </c>
      <c r="B790" s="6" t="s">
        <v>11425</v>
      </c>
      <c r="C790" s="6" t="s">
        <v>11426</v>
      </c>
      <c r="D790" s="12">
        <v>1</v>
      </c>
    </row>
    <row r="791" spans="1:4" x14ac:dyDescent="0.2">
      <c r="A791" s="6" t="s">
        <v>28</v>
      </c>
      <c r="B791" s="6" t="s">
        <v>11427</v>
      </c>
      <c r="C791" s="6" t="s">
        <v>11428</v>
      </c>
      <c r="D791" s="12">
        <v>1</v>
      </c>
    </row>
    <row r="792" spans="1:4" x14ac:dyDescent="0.2">
      <c r="A792" s="6" t="s">
        <v>28</v>
      </c>
      <c r="B792" s="6" t="s">
        <v>11429</v>
      </c>
      <c r="C792" s="6" t="s">
        <v>11430</v>
      </c>
      <c r="D792" s="12">
        <v>1</v>
      </c>
    </row>
    <row r="793" spans="1:4" x14ac:dyDescent="0.2">
      <c r="A793" s="6" t="s">
        <v>28</v>
      </c>
      <c r="B793" s="6" t="s">
        <v>11431</v>
      </c>
      <c r="C793" s="6" t="s">
        <v>11002</v>
      </c>
      <c r="D793" s="12">
        <v>1</v>
      </c>
    </row>
    <row r="794" spans="1:4" x14ac:dyDescent="0.2">
      <c r="A794" s="6" t="s">
        <v>28</v>
      </c>
      <c r="B794" s="6" t="s">
        <v>11432</v>
      </c>
      <c r="C794" s="6" t="s">
        <v>11433</v>
      </c>
      <c r="D794" s="12">
        <v>1</v>
      </c>
    </row>
    <row r="795" spans="1:4" x14ac:dyDescent="0.2">
      <c r="A795" s="6" t="s">
        <v>28</v>
      </c>
      <c r="B795" s="6" t="s">
        <v>11434</v>
      </c>
      <c r="C795" s="6" t="s">
        <v>11435</v>
      </c>
      <c r="D795" s="12">
        <v>1</v>
      </c>
    </row>
    <row r="796" spans="1:4" x14ac:dyDescent="0.2">
      <c r="A796" s="6" t="s">
        <v>28</v>
      </c>
      <c r="B796" s="6" t="s">
        <v>11436</v>
      </c>
      <c r="C796" s="6" t="s">
        <v>11437</v>
      </c>
      <c r="D796" s="12">
        <v>1</v>
      </c>
    </row>
    <row r="797" spans="1:4" x14ac:dyDescent="0.2">
      <c r="A797" s="6" t="s">
        <v>28</v>
      </c>
      <c r="B797" s="6" t="s">
        <v>11438</v>
      </c>
      <c r="C797" s="6" t="s">
        <v>11439</v>
      </c>
      <c r="D797" s="12">
        <v>1</v>
      </c>
    </row>
    <row r="798" spans="1:4" x14ac:dyDescent="0.2">
      <c r="A798" s="6" t="s">
        <v>28</v>
      </c>
      <c r="B798" s="6" t="s">
        <v>11440</v>
      </c>
      <c r="C798" s="6" t="s">
        <v>11441</v>
      </c>
      <c r="D798" s="12">
        <v>1</v>
      </c>
    </row>
    <row r="799" spans="1:4" x14ac:dyDescent="0.2">
      <c r="A799" s="6" t="s">
        <v>28</v>
      </c>
      <c r="B799" s="6" t="s">
        <v>11442</v>
      </c>
      <c r="C799" s="6" t="s">
        <v>11443</v>
      </c>
      <c r="D799" s="12">
        <v>1</v>
      </c>
    </row>
    <row r="800" spans="1:4" x14ac:dyDescent="0.2">
      <c r="A800" s="6" t="s">
        <v>28</v>
      </c>
      <c r="B800" s="6" t="s">
        <v>11444</v>
      </c>
      <c r="C800" s="6" t="s">
        <v>11445</v>
      </c>
      <c r="D800" s="12">
        <v>1</v>
      </c>
    </row>
    <row r="801" spans="1:4" x14ac:dyDescent="0.2">
      <c r="A801" s="6" t="s">
        <v>28</v>
      </c>
      <c r="B801" s="6" t="s">
        <v>11446</v>
      </c>
      <c r="C801" s="6" t="s">
        <v>11447</v>
      </c>
      <c r="D801" s="12">
        <v>1</v>
      </c>
    </row>
    <row r="802" spans="1:4" x14ac:dyDescent="0.2">
      <c r="A802" s="6" t="s">
        <v>28</v>
      </c>
      <c r="B802" s="6" t="s">
        <v>11448</v>
      </c>
      <c r="C802" s="6" t="s">
        <v>11449</v>
      </c>
      <c r="D802" s="12">
        <v>1</v>
      </c>
    </row>
    <row r="803" spans="1:4" x14ac:dyDescent="0.2">
      <c r="A803" s="6" t="s">
        <v>28</v>
      </c>
      <c r="B803" s="6" t="s">
        <v>11450</v>
      </c>
      <c r="C803" s="6" t="s">
        <v>11451</v>
      </c>
      <c r="D803" s="12">
        <v>1</v>
      </c>
    </row>
    <row r="804" spans="1:4" x14ac:dyDescent="0.2">
      <c r="A804" s="6" t="s">
        <v>28</v>
      </c>
      <c r="B804" s="6" t="s">
        <v>11452</v>
      </c>
      <c r="C804" s="6" t="s">
        <v>11453</v>
      </c>
      <c r="D804" s="12">
        <v>1</v>
      </c>
    </row>
    <row r="805" spans="1:4" x14ac:dyDescent="0.2">
      <c r="A805" s="6" t="s">
        <v>28</v>
      </c>
      <c r="B805" s="6" t="s">
        <v>11454</v>
      </c>
      <c r="C805" s="6" t="s">
        <v>11455</v>
      </c>
      <c r="D805" s="12">
        <v>1</v>
      </c>
    </row>
    <row r="806" spans="1:4" x14ac:dyDescent="0.2">
      <c r="A806" s="6" t="s">
        <v>28</v>
      </c>
      <c r="B806" s="6" t="s">
        <v>11456</v>
      </c>
      <c r="C806" s="6" t="s">
        <v>11457</v>
      </c>
      <c r="D806" s="12">
        <v>1</v>
      </c>
    </row>
    <row r="807" spans="1:4" x14ac:dyDescent="0.2">
      <c r="A807" s="6" t="s">
        <v>28</v>
      </c>
      <c r="B807" s="6" t="s">
        <v>11458</v>
      </c>
      <c r="C807" s="6" t="s">
        <v>11459</v>
      </c>
      <c r="D807" s="12">
        <v>1</v>
      </c>
    </row>
    <row r="808" spans="1:4" x14ac:dyDescent="0.2">
      <c r="A808" s="6" t="s">
        <v>28</v>
      </c>
      <c r="B808" s="6" t="s">
        <v>11460</v>
      </c>
      <c r="C808" s="6" t="s">
        <v>11461</v>
      </c>
      <c r="D808" s="12">
        <v>1</v>
      </c>
    </row>
    <row r="809" spans="1:4" x14ac:dyDescent="0.2">
      <c r="A809" s="6" t="s">
        <v>28</v>
      </c>
      <c r="B809" s="6" t="s">
        <v>11462</v>
      </c>
      <c r="C809" s="6" t="s">
        <v>11463</v>
      </c>
      <c r="D809" s="12">
        <v>1</v>
      </c>
    </row>
    <row r="810" spans="1:4" x14ac:dyDescent="0.2">
      <c r="A810" s="6" t="s">
        <v>28</v>
      </c>
      <c r="B810" s="6" t="s">
        <v>11464</v>
      </c>
      <c r="C810" s="6" t="s">
        <v>11465</v>
      </c>
      <c r="D810" s="12">
        <v>1</v>
      </c>
    </row>
    <row r="811" spans="1:4" x14ac:dyDescent="0.2">
      <c r="A811" s="6" t="s">
        <v>28</v>
      </c>
      <c r="B811" s="6" t="s">
        <v>11466</v>
      </c>
      <c r="C811" s="6" t="s">
        <v>11467</v>
      </c>
      <c r="D811" s="12">
        <v>1</v>
      </c>
    </row>
    <row r="812" spans="1:4" x14ac:dyDescent="0.2">
      <c r="A812" s="6" t="s">
        <v>28</v>
      </c>
      <c r="B812" s="6" t="s">
        <v>11468</v>
      </c>
      <c r="C812" s="6" t="s">
        <v>11469</v>
      </c>
      <c r="D812" s="12">
        <v>1</v>
      </c>
    </row>
    <row r="813" spans="1:4" x14ac:dyDescent="0.2">
      <c r="A813" s="6" t="s">
        <v>28</v>
      </c>
      <c r="B813" s="6" t="s">
        <v>11470</v>
      </c>
      <c r="C813" s="6" t="s">
        <v>11471</v>
      </c>
      <c r="D813" s="12">
        <v>1</v>
      </c>
    </row>
    <row r="814" spans="1:4" x14ac:dyDescent="0.2">
      <c r="A814" s="6" t="s">
        <v>28</v>
      </c>
      <c r="B814" s="6" t="s">
        <v>11472</v>
      </c>
      <c r="C814" s="6" t="s">
        <v>11146</v>
      </c>
      <c r="D814" s="12">
        <v>1</v>
      </c>
    </row>
    <row r="815" spans="1:4" x14ac:dyDescent="0.2">
      <c r="A815" s="6" t="s">
        <v>28</v>
      </c>
      <c r="B815" s="6" t="s">
        <v>11473</v>
      </c>
      <c r="C815" s="6" t="s">
        <v>11474</v>
      </c>
      <c r="D815" s="12">
        <v>1</v>
      </c>
    </row>
    <row r="816" spans="1:4" x14ac:dyDescent="0.2">
      <c r="A816" s="6" t="s">
        <v>28</v>
      </c>
      <c r="B816" s="6" t="s">
        <v>11475</v>
      </c>
      <c r="C816" s="6" t="s">
        <v>11476</v>
      </c>
      <c r="D816" s="12">
        <v>1</v>
      </c>
    </row>
    <row r="817" spans="1:4" x14ac:dyDescent="0.2">
      <c r="A817" s="6" t="s">
        <v>28</v>
      </c>
      <c r="B817" s="6" t="s">
        <v>11477</v>
      </c>
      <c r="C817" s="6" t="s">
        <v>11478</v>
      </c>
      <c r="D817" s="12">
        <v>1</v>
      </c>
    </row>
    <row r="818" spans="1:4" x14ac:dyDescent="0.2">
      <c r="A818" s="6" t="s">
        <v>28</v>
      </c>
      <c r="B818" s="6" t="s">
        <v>136</v>
      </c>
      <c r="C818" s="6" t="s">
        <v>137</v>
      </c>
      <c r="D818" s="12">
        <v>1</v>
      </c>
    </row>
    <row r="819" spans="1:4" x14ac:dyDescent="0.2">
      <c r="A819" s="6" t="s">
        <v>28</v>
      </c>
      <c r="B819" s="6" t="s">
        <v>138</v>
      </c>
      <c r="C819" s="6" t="s">
        <v>139</v>
      </c>
      <c r="D819" s="12">
        <v>1</v>
      </c>
    </row>
    <row r="820" spans="1:4" x14ac:dyDescent="0.2">
      <c r="A820" s="6" t="s">
        <v>28</v>
      </c>
      <c r="B820" s="6" t="s">
        <v>140</v>
      </c>
      <c r="C820" s="6" t="s">
        <v>141</v>
      </c>
      <c r="D820" s="12">
        <v>1</v>
      </c>
    </row>
    <row r="821" spans="1:4" x14ac:dyDescent="0.2">
      <c r="A821" s="6" t="s">
        <v>28</v>
      </c>
      <c r="B821" s="6" t="s">
        <v>11479</v>
      </c>
      <c r="C821" s="6" t="s">
        <v>11480</v>
      </c>
      <c r="D821" s="12">
        <v>1</v>
      </c>
    </row>
    <row r="822" spans="1:4" x14ac:dyDescent="0.2">
      <c r="A822" s="6" t="s">
        <v>28</v>
      </c>
      <c r="B822" s="6" t="s">
        <v>11481</v>
      </c>
      <c r="C822" s="6" t="s">
        <v>11482</v>
      </c>
      <c r="D822" s="12">
        <v>1</v>
      </c>
    </row>
    <row r="823" spans="1:4" x14ac:dyDescent="0.2">
      <c r="A823" s="6" t="s">
        <v>28</v>
      </c>
      <c r="B823" s="6" t="s">
        <v>11483</v>
      </c>
      <c r="C823" s="6" t="s">
        <v>11038</v>
      </c>
      <c r="D823" s="12">
        <v>1</v>
      </c>
    </row>
    <row r="824" spans="1:4" x14ac:dyDescent="0.2">
      <c r="A824" s="6" t="s">
        <v>28</v>
      </c>
      <c r="B824" s="6" t="s">
        <v>11484</v>
      </c>
      <c r="C824" s="6" t="s">
        <v>11485</v>
      </c>
      <c r="D824" s="12">
        <v>1</v>
      </c>
    </row>
    <row r="825" spans="1:4" x14ac:dyDescent="0.2">
      <c r="A825" s="6" t="s">
        <v>28</v>
      </c>
      <c r="B825" s="6" t="s">
        <v>11486</v>
      </c>
      <c r="C825" s="6" t="s">
        <v>11487</v>
      </c>
      <c r="D825" s="12">
        <v>1</v>
      </c>
    </row>
    <row r="826" spans="1:4" x14ac:dyDescent="0.2">
      <c r="A826" s="6" t="s">
        <v>28</v>
      </c>
      <c r="B826" s="6" t="s">
        <v>11488</v>
      </c>
      <c r="C826" s="6" t="s">
        <v>11485</v>
      </c>
      <c r="D826" s="12">
        <v>1</v>
      </c>
    </row>
    <row r="827" spans="1:4" x14ac:dyDescent="0.2">
      <c r="A827" s="6" t="s">
        <v>28</v>
      </c>
      <c r="B827" s="6" t="s">
        <v>11489</v>
      </c>
      <c r="C827" s="6" t="s">
        <v>11490</v>
      </c>
      <c r="D827" s="12">
        <v>1</v>
      </c>
    </row>
    <row r="828" spans="1:4" x14ac:dyDescent="0.2">
      <c r="A828" s="6" t="s">
        <v>28</v>
      </c>
      <c r="B828" s="6" t="s">
        <v>11491</v>
      </c>
      <c r="C828" s="6" t="s">
        <v>11492</v>
      </c>
      <c r="D828" s="12">
        <v>1</v>
      </c>
    </row>
    <row r="829" spans="1:4" x14ac:dyDescent="0.2">
      <c r="A829" s="6" t="s">
        <v>28</v>
      </c>
      <c r="B829" s="6" t="s">
        <v>11493</v>
      </c>
      <c r="C829" s="6" t="s">
        <v>11494</v>
      </c>
      <c r="D829" s="12">
        <v>1</v>
      </c>
    </row>
    <row r="830" spans="1:4" x14ac:dyDescent="0.2">
      <c r="A830" s="6" t="s">
        <v>28</v>
      </c>
      <c r="B830" s="6" t="s">
        <v>11495</v>
      </c>
      <c r="C830" s="6" t="s">
        <v>11485</v>
      </c>
      <c r="D830" s="12">
        <v>1</v>
      </c>
    </row>
    <row r="831" spans="1:4" x14ac:dyDescent="0.2">
      <c r="A831" s="6" t="s">
        <v>28</v>
      </c>
      <c r="B831" s="6" t="s">
        <v>11496</v>
      </c>
      <c r="C831" s="6" t="s">
        <v>11485</v>
      </c>
      <c r="D831" s="12">
        <v>1</v>
      </c>
    </row>
    <row r="832" spans="1:4" x14ac:dyDescent="0.2">
      <c r="A832" s="6" t="s">
        <v>28</v>
      </c>
      <c r="B832" s="6" t="s">
        <v>11497</v>
      </c>
      <c r="C832" s="6" t="s">
        <v>11490</v>
      </c>
      <c r="D832" s="12">
        <v>1</v>
      </c>
    </row>
    <row r="833" spans="1:4" x14ac:dyDescent="0.2">
      <c r="A833" s="6" t="s">
        <v>28</v>
      </c>
      <c r="B833" s="6" t="s">
        <v>11498</v>
      </c>
      <c r="C833" s="6" t="s">
        <v>11499</v>
      </c>
      <c r="D833" s="12">
        <v>1</v>
      </c>
    </row>
    <row r="834" spans="1:4" x14ac:dyDescent="0.2">
      <c r="A834" s="6" t="s">
        <v>142</v>
      </c>
      <c r="B834" s="6" t="s">
        <v>143</v>
      </c>
      <c r="C834" s="6" t="s">
        <v>144</v>
      </c>
      <c r="D834" s="12">
        <v>1</v>
      </c>
    </row>
    <row r="835" spans="1:4" x14ac:dyDescent="0.2">
      <c r="A835" s="6" t="s">
        <v>142</v>
      </c>
      <c r="B835" s="6" t="s">
        <v>146</v>
      </c>
      <c r="C835" s="6" t="s">
        <v>147</v>
      </c>
      <c r="D835" s="12">
        <v>1</v>
      </c>
    </row>
    <row r="836" spans="1:4" x14ac:dyDescent="0.2">
      <c r="A836" s="6" t="s">
        <v>142</v>
      </c>
      <c r="B836" s="6" t="s">
        <v>11500</v>
      </c>
      <c r="C836" s="6" t="s">
        <v>11501</v>
      </c>
      <c r="D836" s="12">
        <v>1</v>
      </c>
    </row>
    <row r="837" spans="1:4" x14ac:dyDescent="0.2">
      <c r="A837" s="6" t="s">
        <v>142</v>
      </c>
      <c r="B837" s="6" t="s">
        <v>11502</v>
      </c>
      <c r="C837" s="6" t="s">
        <v>11503</v>
      </c>
      <c r="D837" s="12">
        <v>1</v>
      </c>
    </row>
    <row r="838" spans="1:4" x14ac:dyDescent="0.2">
      <c r="A838" s="6" t="s">
        <v>142</v>
      </c>
      <c r="B838" s="6" t="s">
        <v>11504</v>
      </c>
      <c r="C838" s="6" t="s">
        <v>11505</v>
      </c>
      <c r="D838" s="12">
        <v>1</v>
      </c>
    </row>
    <row r="839" spans="1:4" x14ac:dyDescent="0.2">
      <c r="A839" s="6" t="s">
        <v>142</v>
      </c>
      <c r="B839" s="6" t="s">
        <v>11506</v>
      </c>
      <c r="C839" s="6" t="s">
        <v>11507</v>
      </c>
      <c r="D839" s="12">
        <v>1</v>
      </c>
    </row>
    <row r="840" spans="1:4" x14ac:dyDescent="0.2">
      <c r="A840" s="6" t="s">
        <v>142</v>
      </c>
      <c r="B840" s="6" t="s">
        <v>149</v>
      </c>
      <c r="C840" s="6" t="s">
        <v>150</v>
      </c>
      <c r="D840" s="12">
        <v>1</v>
      </c>
    </row>
    <row r="841" spans="1:4" x14ac:dyDescent="0.2">
      <c r="A841" s="6" t="s">
        <v>142</v>
      </c>
      <c r="B841" s="6" t="s">
        <v>152</v>
      </c>
      <c r="C841" s="6" t="s">
        <v>153</v>
      </c>
      <c r="D841" s="12">
        <v>1</v>
      </c>
    </row>
    <row r="842" spans="1:4" x14ac:dyDescent="0.2">
      <c r="A842" s="6" t="s">
        <v>142</v>
      </c>
      <c r="B842" s="6" t="s">
        <v>155</v>
      </c>
      <c r="C842" s="6" t="s">
        <v>156</v>
      </c>
      <c r="D842" s="12">
        <v>1</v>
      </c>
    </row>
    <row r="843" spans="1:4" x14ac:dyDescent="0.2">
      <c r="A843" s="6" t="s">
        <v>142</v>
      </c>
      <c r="B843" s="6" t="s">
        <v>11508</v>
      </c>
      <c r="C843" s="6" t="s">
        <v>11509</v>
      </c>
      <c r="D843" s="12">
        <v>1</v>
      </c>
    </row>
    <row r="844" spans="1:4" x14ac:dyDescent="0.2">
      <c r="A844" s="6" t="s">
        <v>142</v>
      </c>
      <c r="B844" s="6" t="s">
        <v>158</v>
      </c>
      <c r="C844" s="6" t="s">
        <v>159</v>
      </c>
      <c r="D844" s="12">
        <v>1</v>
      </c>
    </row>
    <row r="845" spans="1:4" x14ac:dyDescent="0.2">
      <c r="A845" s="6" t="s">
        <v>142</v>
      </c>
      <c r="B845" s="6" t="s">
        <v>11510</v>
      </c>
      <c r="C845" s="6" t="s">
        <v>11511</v>
      </c>
      <c r="D845" s="12">
        <v>1</v>
      </c>
    </row>
    <row r="846" spans="1:4" x14ac:dyDescent="0.2">
      <c r="A846" s="6" t="s">
        <v>142</v>
      </c>
      <c r="B846" s="6" t="s">
        <v>11512</v>
      </c>
      <c r="C846" s="6" t="s">
        <v>11513</v>
      </c>
      <c r="D846" s="12">
        <v>1</v>
      </c>
    </row>
    <row r="847" spans="1:4" x14ac:dyDescent="0.2">
      <c r="A847" s="6" t="s">
        <v>142</v>
      </c>
      <c r="B847" s="6" t="s">
        <v>160</v>
      </c>
      <c r="C847" s="6" t="s">
        <v>161</v>
      </c>
      <c r="D847" s="12">
        <v>1</v>
      </c>
    </row>
    <row r="848" spans="1:4" x14ac:dyDescent="0.2">
      <c r="A848" s="6" t="s">
        <v>142</v>
      </c>
      <c r="B848" s="6" t="s">
        <v>163</v>
      </c>
      <c r="C848" s="6" t="s">
        <v>164</v>
      </c>
      <c r="D848" s="12">
        <v>1</v>
      </c>
    </row>
    <row r="849" spans="1:4" x14ac:dyDescent="0.2">
      <c r="A849" s="6" t="s">
        <v>142</v>
      </c>
      <c r="B849" s="6" t="s">
        <v>166</v>
      </c>
      <c r="C849" s="6" t="s">
        <v>167</v>
      </c>
      <c r="D849" s="12">
        <v>1</v>
      </c>
    </row>
    <row r="850" spans="1:4" x14ac:dyDescent="0.2">
      <c r="A850" s="6" t="s">
        <v>142</v>
      </c>
      <c r="B850" s="6" t="s">
        <v>168</v>
      </c>
      <c r="C850" s="6" t="s">
        <v>169</v>
      </c>
      <c r="D850" s="12">
        <v>1</v>
      </c>
    </row>
    <row r="851" spans="1:4" x14ac:dyDescent="0.2">
      <c r="A851" s="6" t="s">
        <v>142</v>
      </c>
      <c r="B851" s="6" t="s">
        <v>171</v>
      </c>
      <c r="C851" s="6" t="s">
        <v>172</v>
      </c>
      <c r="D851" s="12">
        <v>1</v>
      </c>
    </row>
    <row r="852" spans="1:4" x14ac:dyDescent="0.2">
      <c r="A852" s="6" t="s">
        <v>142</v>
      </c>
      <c r="B852" s="6" t="s">
        <v>174</v>
      </c>
      <c r="C852" s="6" t="s">
        <v>175</v>
      </c>
      <c r="D852" s="12">
        <v>1</v>
      </c>
    </row>
    <row r="853" spans="1:4" x14ac:dyDescent="0.2">
      <c r="A853" s="6" t="s">
        <v>142</v>
      </c>
      <c r="B853" s="6" t="s">
        <v>177</v>
      </c>
      <c r="C853" s="6" t="s">
        <v>178</v>
      </c>
      <c r="D853" s="12">
        <v>1</v>
      </c>
    </row>
    <row r="854" spans="1:4" x14ac:dyDescent="0.2">
      <c r="A854" s="6" t="s">
        <v>142</v>
      </c>
      <c r="B854" s="6" t="s">
        <v>11514</v>
      </c>
      <c r="C854" s="6" t="s">
        <v>11515</v>
      </c>
      <c r="D854" s="12">
        <v>1</v>
      </c>
    </row>
    <row r="855" spans="1:4" x14ac:dyDescent="0.2">
      <c r="A855" s="6" t="s">
        <v>142</v>
      </c>
      <c r="B855" s="6" t="s">
        <v>180</v>
      </c>
      <c r="C855" s="6" t="s">
        <v>181</v>
      </c>
      <c r="D855" s="12">
        <v>1</v>
      </c>
    </row>
    <row r="856" spans="1:4" x14ac:dyDescent="0.2">
      <c r="A856" s="6" t="s">
        <v>142</v>
      </c>
      <c r="B856" s="6" t="s">
        <v>11516</v>
      </c>
      <c r="C856" s="6" t="s">
        <v>11517</v>
      </c>
      <c r="D856" s="12">
        <v>1</v>
      </c>
    </row>
    <row r="857" spans="1:4" x14ac:dyDescent="0.2">
      <c r="A857" s="6" t="s">
        <v>142</v>
      </c>
      <c r="B857" s="6" t="s">
        <v>183</v>
      </c>
      <c r="C857" s="6" t="s">
        <v>184</v>
      </c>
      <c r="D857" s="12">
        <v>1</v>
      </c>
    </row>
    <row r="858" spans="1:4" x14ac:dyDescent="0.2">
      <c r="A858" s="6" t="s">
        <v>142</v>
      </c>
      <c r="B858" s="6" t="s">
        <v>11518</v>
      </c>
      <c r="C858" s="6" t="s">
        <v>11519</v>
      </c>
      <c r="D858" s="12">
        <v>10</v>
      </c>
    </row>
    <row r="859" spans="1:4" x14ac:dyDescent="0.2">
      <c r="A859" s="6" t="s">
        <v>142</v>
      </c>
      <c r="B859" s="6" t="s">
        <v>186</v>
      </c>
      <c r="C859" s="6" t="s">
        <v>187</v>
      </c>
      <c r="D859" s="12">
        <v>1</v>
      </c>
    </row>
    <row r="860" spans="1:4" x14ac:dyDescent="0.2">
      <c r="A860" s="6" t="s">
        <v>142</v>
      </c>
      <c r="B860" s="6" t="s">
        <v>11520</v>
      </c>
      <c r="C860" s="6" t="s">
        <v>11521</v>
      </c>
      <c r="D860" s="12">
        <v>1</v>
      </c>
    </row>
    <row r="861" spans="1:4" x14ac:dyDescent="0.2">
      <c r="A861" s="6" t="s">
        <v>142</v>
      </c>
      <c r="B861" s="6" t="s">
        <v>189</v>
      </c>
      <c r="C861" s="6" t="s">
        <v>190</v>
      </c>
      <c r="D861" s="12">
        <v>1</v>
      </c>
    </row>
    <row r="862" spans="1:4" x14ac:dyDescent="0.2">
      <c r="A862" s="6" t="s">
        <v>142</v>
      </c>
      <c r="B862" s="6" t="s">
        <v>191</v>
      </c>
      <c r="C862" s="6" t="s">
        <v>192</v>
      </c>
      <c r="D862" s="12">
        <v>1</v>
      </c>
    </row>
    <row r="863" spans="1:4" x14ac:dyDescent="0.2">
      <c r="A863" s="6" t="s">
        <v>142</v>
      </c>
      <c r="B863" s="6" t="s">
        <v>11522</v>
      </c>
      <c r="C863" s="6" t="s">
        <v>11523</v>
      </c>
      <c r="D863" s="12">
        <v>1</v>
      </c>
    </row>
    <row r="864" spans="1:4" x14ac:dyDescent="0.2">
      <c r="A864" s="6" t="s">
        <v>142</v>
      </c>
      <c r="B864" s="6" t="s">
        <v>193</v>
      </c>
      <c r="C864" s="6" t="s">
        <v>194</v>
      </c>
      <c r="D864" s="12">
        <v>1</v>
      </c>
    </row>
    <row r="865" spans="1:4" x14ac:dyDescent="0.2">
      <c r="A865" s="6" t="s">
        <v>142</v>
      </c>
      <c r="B865" s="6" t="s">
        <v>196</v>
      </c>
      <c r="C865" s="6" t="s">
        <v>197</v>
      </c>
      <c r="D865" s="12">
        <v>1</v>
      </c>
    </row>
    <row r="866" spans="1:4" x14ac:dyDescent="0.2">
      <c r="A866" s="6" t="s">
        <v>142</v>
      </c>
      <c r="B866" s="6" t="s">
        <v>11524</v>
      </c>
      <c r="C866" s="6" t="s">
        <v>11525</v>
      </c>
      <c r="D866" s="12">
        <v>1</v>
      </c>
    </row>
    <row r="867" spans="1:4" x14ac:dyDescent="0.2">
      <c r="A867" s="6" t="s">
        <v>142</v>
      </c>
      <c r="B867" s="6" t="s">
        <v>199</v>
      </c>
      <c r="C867" s="6" t="s">
        <v>200</v>
      </c>
      <c r="D867" s="12">
        <v>1</v>
      </c>
    </row>
    <row r="868" spans="1:4" x14ac:dyDescent="0.2">
      <c r="A868" s="6" t="s">
        <v>142</v>
      </c>
      <c r="B868" s="6" t="s">
        <v>11526</v>
      </c>
      <c r="C868" s="6" t="s">
        <v>11527</v>
      </c>
      <c r="D868" s="12">
        <v>10</v>
      </c>
    </row>
    <row r="869" spans="1:4" x14ac:dyDescent="0.2">
      <c r="A869" s="6" t="s">
        <v>142</v>
      </c>
      <c r="B869" s="6" t="s">
        <v>11528</v>
      </c>
      <c r="C869" s="6" t="s">
        <v>11529</v>
      </c>
      <c r="D869" s="12">
        <v>1</v>
      </c>
    </row>
    <row r="870" spans="1:4" x14ac:dyDescent="0.2">
      <c r="A870" s="6" t="s">
        <v>142</v>
      </c>
      <c r="B870" s="6" t="s">
        <v>202</v>
      </c>
      <c r="C870" s="6" t="s">
        <v>203</v>
      </c>
      <c r="D870" s="12">
        <v>1</v>
      </c>
    </row>
    <row r="871" spans="1:4" x14ac:dyDescent="0.2">
      <c r="A871" s="6" t="s">
        <v>142</v>
      </c>
      <c r="B871" s="6" t="s">
        <v>11530</v>
      </c>
      <c r="C871" s="6" t="s">
        <v>11531</v>
      </c>
      <c r="D871" s="12">
        <v>1</v>
      </c>
    </row>
    <row r="872" spans="1:4" x14ac:dyDescent="0.2">
      <c r="A872" s="6" t="s">
        <v>142</v>
      </c>
      <c r="B872" s="6" t="s">
        <v>205</v>
      </c>
      <c r="C872" s="6" t="s">
        <v>206</v>
      </c>
      <c r="D872" s="12">
        <v>1</v>
      </c>
    </row>
    <row r="873" spans="1:4" x14ac:dyDescent="0.2">
      <c r="A873" s="6" t="s">
        <v>142</v>
      </c>
      <c r="B873" s="6" t="s">
        <v>11532</v>
      </c>
      <c r="C873" s="6" t="s">
        <v>11533</v>
      </c>
      <c r="D873" s="12">
        <v>1</v>
      </c>
    </row>
    <row r="874" spans="1:4" x14ac:dyDescent="0.2">
      <c r="A874" s="6" t="s">
        <v>142</v>
      </c>
      <c r="B874" s="6" t="s">
        <v>208</v>
      </c>
      <c r="C874" s="6" t="s">
        <v>209</v>
      </c>
      <c r="D874" s="12">
        <v>1</v>
      </c>
    </row>
    <row r="875" spans="1:4" x14ac:dyDescent="0.2">
      <c r="A875" s="6" t="s">
        <v>142</v>
      </c>
      <c r="B875" s="6" t="s">
        <v>211</v>
      </c>
      <c r="C875" s="6" t="s">
        <v>212</v>
      </c>
      <c r="D875" s="12">
        <v>1</v>
      </c>
    </row>
    <row r="876" spans="1:4" x14ac:dyDescent="0.2">
      <c r="A876" s="6" t="s">
        <v>142</v>
      </c>
      <c r="B876" s="6" t="s">
        <v>213</v>
      </c>
      <c r="C876" s="6" t="s">
        <v>214</v>
      </c>
      <c r="D876" s="12">
        <v>1</v>
      </c>
    </row>
    <row r="877" spans="1:4" x14ac:dyDescent="0.2">
      <c r="A877" s="6" t="s">
        <v>142</v>
      </c>
      <c r="B877" s="6" t="s">
        <v>215</v>
      </c>
      <c r="C877" s="6" t="s">
        <v>216</v>
      </c>
      <c r="D877" s="12">
        <v>1</v>
      </c>
    </row>
    <row r="878" spans="1:4" x14ac:dyDescent="0.2">
      <c r="A878" s="6" t="s">
        <v>142</v>
      </c>
      <c r="B878" s="6" t="s">
        <v>11534</v>
      </c>
      <c r="C878" s="6" t="s">
        <v>11535</v>
      </c>
      <c r="D878" s="12">
        <v>1</v>
      </c>
    </row>
    <row r="879" spans="1:4" x14ac:dyDescent="0.2">
      <c r="A879" s="6" t="s">
        <v>142</v>
      </c>
      <c r="B879" s="6" t="s">
        <v>217</v>
      </c>
      <c r="C879" s="6" t="s">
        <v>218</v>
      </c>
      <c r="D879" s="12">
        <v>1</v>
      </c>
    </row>
    <row r="880" spans="1:4" x14ac:dyDescent="0.2">
      <c r="A880" s="6" t="s">
        <v>142</v>
      </c>
      <c r="B880" s="6" t="s">
        <v>11536</v>
      </c>
      <c r="C880" s="6" t="s">
        <v>11537</v>
      </c>
      <c r="D880" s="12">
        <v>1</v>
      </c>
    </row>
    <row r="881" spans="1:4" x14ac:dyDescent="0.2">
      <c r="A881" s="6" t="s">
        <v>142</v>
      </c>
      <c r="B881" s="6" t="s">
        <v>220</v>
      </c>
      <c r="C881" s="6" t="s">
        <v>221</v>
      </c>
      <c r="D881" s="12">
        <v>1</v>
      </c>
    </row>
    <row r="882" spans="1:4" x14ac:dyDescent="0.2">
      <c r="A882" s="6" t="s">
        <v>142</v>
      </c>
      <c r="B882" s="6" t="s">
        <v>11538</v>
      </c>
      <c r="C882" s="6" t="s">
        <v>224</v>
      </c>
      <c r="D882" s="12">
        <v>1</v>
      </c>
    </row>
    <row r="883" spans="1:4" x14ac:dyDescent="0.2">
      <c r="A883" s="6" t="s">
        <v>142</v>
      </c>
      <c r="B883" s="6" t="s">
        <v>223</v>
      </c>
      <c r="C883" s="6" t="s">
        <v>224</v>
      </c>
      <c r="D883" s="12">
        <v>1</v>
      </c>
    </row>
    <row r="884" spans="1:4" x14ac:dyDescent="0.2">
      <c r="A884" s="6" t="s">
        <v>142</v>
      </c>
      <c r="B884" s="6" t="s">
        <v>11539</v>
      </c>
      <c r="C884" s="6" t="s">
        <v>11540</v>
      </c>
      <c r="D884" s="12">
        <v>1</v>
      </c>
    </row>
    <row r="885" spans="1:4" x14ac:dyDescent="0.2">
      <c r="A885" s="6" t="s">
        <v>142</v>
      </c>
      <c r="B885" s="6" t="s">
        <v>11541</v>
      </c>
      <c r="C885" s="6" t="s">
        <v>11542</v>
      </c>
      <c r="D885" s="12">
        <v>1</v>
      </c>
    </row>
    <row r="886" spans="1:4" x14ac:dyDescent="0.2">
      <c r="A886" s="6" t="s">
        <v>142</v>
      </c>
      <c r="B886" s="6" t="s">
        <v>226</v>
      </c>
      <c r="C886" s="6" t="s">
        <v>227</v>
      </c>
      <c r="D886" s="12">
        <v>1</v>
      </c>
    </row>
    <row r="887" spans="1:4" x14ac:dyDescent="0.2">
      <c r="A887" s="6" t="s">
        <v>142</v>
      </c>
      <c r="B887" s="6" t="s">
        <v>229</v>
      </c>
      <c r="C887" s="6" t="s">
        <v>230</v>
      </c>
      <c r="D887" s="12">
        <v>1</v>
      </c>
    </row>
    <row r="888" spans="1:4" x14ac:dyDescent="0.2">
      <c r="A888" s="6" t="s">
        <v>142</v>
      </c>
      <c r="B888" s="6" t="s">
        <v>11543</v>
      </c>
      <c r="C888" s="6" t="s">
        <v>11544</v>
      </c>
      <c r="D888" s="12">
        <v>1</v>
      </c>
    </row>
    <row r="889" spans="1:4" x14ac:dyDescent="0.2">
      <c r="A889" s="6" t="s">
        <v>142</v>
      </c>
      <c r="B889" s="6" t="s">
        <v>11545</v>
      </c>
      <c r="C889" s="6" t="s">
        <v>11546</v>
      </c>
      <c r="D889" s="12">
        <v>1</v>
      </c>
    </row>
    <row r="890" spans="1:4" x14ac:dyDescent="0.2">
      <c r="A890" s="6" t="s">
        <v>142</v>
      </c>
      <c r="B890" s="6" t="s">
        <v>11547</v>
      </c>
      <c r="C890" s="6" t="s">
        <v>11544</v>
      </c>
      <c r="D890" s="12">
        <v>1</v>
      </c>
    </row>
    <row r="891" spans="1:4" x14ac:dyDescent="0.2">
      <c r="A891" s="6" t="s">
        <v>142</v>
      </c>
      <c r="B891" s="6" t="s">
        <v>231</v>
      </c>
      <c r="C891" s="6" t="s">
        <v>232</v>
      </c>
      <c r="D891" s="12">
        <v>1</v>
      </c>
    </row>
    <row r="892" spans="1:4" x14ac:dyDescent="0.2">
      <c r="A892" s="6" t="s">
        <v>142</v>
      </c>
      <c r="B892" s="6" t="s">
        <v>234</v>
      </c>
      <c r="C892" s="6" t="s">
        <v>235</v>
      </c>
      <c r="D892" s="12">
        <v>1</v>
      </c>
    </row>
    <row r="893" spans="1:4" x14ac:dyDescent="0.2">
      <c r="A893" s="6" t="s">
        <v>142</v>
      </c>
      <c r="B893" s="6" t="s">
        <v>236</v>
      </c>
      <c r="C893" s="6" t="s">
        <v>237</v>
      </c>
      <c r="D893" s="12">
        <v>1</v>
      </c>
    </row>
    <row r="894" spans="1:4" x14ac:dyDescent="0.2">
      <c r="A894" s="6" t="s">
        <v>142</v>
      </c>
      <c r="B894" s="6" t="s">
        <v>239</v>
      </c>
      <c r="C894" s="6" t="s">
        <v>240</v>
      </c>
      <c r="D894" s="12">
        <v>1</v>
      </c>
    </row>
    <row r="895" spans="1:4" x14ac:dyDescent="0.2">
      <c r="A895" s="6" t="s">
        <v>142</v>
      </c>
      <c r="B895" s="6" t="s">
        <v>242</v>
      </c>
      <c r="C895" s="6" t="s">
        <v>243</v>
      </c>
      <c r="D895" s="12">
        <v>1</v>
      </c>
    </row>
    <row r="896" spans="1:4" x14ac:dyDescent="0.2">
      <c r="A896" s="6" t="s">
        <v>142</v>
      </c>
      <c r="B896" s="6" t="s">
        <v>245</v>
      </c>
      <c r="C896" s="6" t="s">
        <v>246</v>
      </c>
      <c r="D896" s="12">
        <v>1</v>
      </c>
    </row>
    <row r="897" spans="1:4" x14ac:dyDescent="0.2">
      <c r="A897" s="6" t="s">
        <v>142</v>
      </c>
      <c r="B897" s="6" t="s">
        <v>248</v>
      </c>
      <c r="C897" s="6" t="s">
        <v>249</v>
      </c>
      <c r="D897" s="12">
        <v>1</v>
      </c>
    </row>
    <row r="898" spans="1:4" x14ac:dyDescent="0.2">
      <c r="A898" s="6" t="s">
        <v>142</v>
      </c>
      <c r="B898" s="6" t="s">
        <v>251</v>
      </c>
      <c r="C898" s="6" t="s">
        <v>252</v>
      </c>
      <c r="D898" s="12">
        <v>1</v>
      </c>
    </row>
    <row r="899" spans="1:4" x14ac:dyDescent="0.2">
      <c r="A899" s="6" t="s">
        <v>142</v>
      </c>
      <c r="B899" s="6" t="s">
        <v>254</v>
      </c>
      <c r="C899" s="6" t="s">
        <v>255</v>
      </c>
      <c r="D899" s="12">
        <v>1</v>
      </c>
    </row>
    <row r="900" spans="1:4" x14ac:dyDescent="0.2">
      <c r="A900" s="6" t="s">
        <v>142</v>
      </c>
      <c r="B900" s="6" t="s">
        <v>257</v>
      </c>
      <c r="C900" s="6" t="s">
        <v>258</v>
      </c>
      <c r="D900" s="12">
        <v>1</v>
      </c>
    </row>
    <row r="901" spans="1:4" x14ac:dyDescent="0.2">
      <c r="A901" s="6" t="s">
        <v>142</v>
      </c>
      <c r="B901" s="6" t="s">
        <v>260</v>
      </c>
      <c r="C901" s="6" t="s">
        <v>261</v>
      </c>
      <c r="D901" s="12">
        <v>1</v>
      </c>
    </row>
    <row r="902" spans="1:4" x14ac:dyDescent="0.2">
      <c r="A902" s="6" t="s">
        <v>142</v>
      </c>
      <c r="B902" s="6" t="s">
        <v>263</v>
      </c>
      <c r="C902" s="6" t="s">
        <v>264</v>
      </c>
      <c r="D902" s="12">
        <v>1</v>
      </c>
    </row>
    <row r="903" spans="1:4" x14ac:dyDescent="0.2">
      <c r="A903" s="6" t="s">
        <v>142</v>
      </c>
      <c r="B903" s="6" t="s">
        <v>266</v>
      </c>
      <c r="C903" s="6" t="s">
        <v>267</v>
      </c>
      <c r="D903" s="12">
        <v>1</v>
      </c>
    </row>
    <row r="904" spans="1:4" x14ac:dyDescent="0.2">
      <c r="A904" s="6" t="s">
        <v>142</v>
      </c>
      <c r="B904" s="6" t="s">
        <v>269</v>
      </c>
      <c r="C904" s="6" t="s">
        <v>270</v>
      </c>
      <c r="D904" s="12">
        <v>1</v>
      </c>
    </row>
    <row r="905" spans="1:4" x14ac:dyDescent="0.2">
      <c r="A905" s="6" t="s">
        <v>142</v>
      </c>
      <c r="B905" s="6" t="s">
        <v>11548</v>
      </c>
      <c r="C905" s="6" t="s">
        <v>11549</v>
      </c>
      <c r="D905" s="12">
        <v>1</v>
      </c>
    </row>
    <row r="906" spans="1:4" x14ac:dyDescent="0.2">
      <c r="A906" s="6" t="s">
        <v>142</v>
      </c>
      <c r="B906" s="6" t="s">
        <v>272</v>
      </c>
      <c r="C906" s="6" t="s">
        <v>273</v>
      </c>
      <c r="D906" s="12">
        <v>1</v>
      </c>
    </row>
    <row r="907" spans="1:4" x14ac:dyDescent="0.2">
      <c r="A907" s="6" t="s">
        <v>142</v>
      </c>
      <c r="B907" s="6" t="s">
        <v>275</v>
      </c>
      <c r="C907" s="6" t="s">
        <v>276</v>
      </c>
      <c r="D907" s="12">
        <v>1</v>
      </c>
    </row>
    <row r="908" spans="1:4" x14ac:dyDescent="0.2">
      <c r="A908" s="6" t="s">
        <v>142</v>
      </c>
      <c r="B908" s="6" t="s">
        <v>278</v>
      </c>
      <c r="C908" s="6" t="s">
        <v>279</v>
      </c>
      <c r="D908" s="12">
        <v>1</v>
      </c>
    </row>
    <row r="909" spans="1:4" x14ac:dyDescent="0.2">
      <c r="A909" s="6" t="s">
        <v>142</v>
      </c>
      <c r="B909" s="6" t="s">
        <v>11550</v>
      </c>
      <c r="C909" s="6" t="s">
        <v>11551</v>
      </c>
      <c r="D909" s="12">
        <v>1</v>
      </c>
    </row>
    <row r="910" spans="1:4" x14ac:dyDescent="0.2">
      <c r="A910" s="6" t="s">
        <v>142</v>
      </c>
      <c r="B910" s="6" t="s">
        <v>281</v>
      </c>
      <c r="C910" s="6" t="s">
        <v>282</v>
      </c>
      <c r="D910" s="12">
        <v>1</v>
      </c>
    </row>
    <row r="911" spans="1:4" x14ac:dyDescent="0.2">
      <c r="A911" s="6" t="s">
        <v>142</v>
      </c>
      <c r="B911" s="6" t="s">
        <v>284</v>
      </c>
      <c r="C911" s="6" t="s">
        <v>285</v>
      </c>
      <c r="D911" s="12">
        <v>1</v>
      </c>
    </row>
    <row r="912" spans="1:4" x14ac:dyDescent="0.2">
      <c r="A912" s="6" t="s">
        <v>142</v>
      </c>
      <c r="B912" s="6" t="s">
        <v>287</v>
      </c>
      <c r="C912" s="6" t="s">
        <v>288</v>
      </c>
      <c r="D912" s="12">
        <v>1</v>
      </c>
    </row>
    <row r="913" spans="1:4" x14ac:dyDescent="0.2">
      <c r="A913" s="6" t="s">
        <v>142</v>
      </c>
      <c r="B913" s="6" t="s">
        <v>290</v>
      </c>
      <c r="C913" s="6" t="s">
        <v>291</v>
      </c>
      <c r="D913" s="12">
        <v>1</v>
      </c>
    </row>
    <row r="914" spans="1:4" x14ac:dyDescent="0.2">
      <c r="A914" s="6" t="s">
        <v>142</v>
      </c>
      <c r="B914" s="6" t="s">
        <v>293</v>
      </c>
      <c r="C914" s="6" t="s">
        <v>294</v>
      </c>
      <c r="D914" s="12">
        <v>1</v>
      </c>
    </row>
    <row r="915" spans="1:4" x14ac:dyDescent="0.2">
      <c r="A915" s="6" t="s">
        <v>142</v>
      </c>
      <c r="B915" s="6" t="s">
        <v>296</v>
      </c>
      <c r="C915" s="6" t="s">
        <v>297</v>
      </c>
      <c r="D915" s="12">
        <v>1</v>
      </c>
    </row>
    <row r="916" spans="1:4" x14ac:dyDescent="0.2">
      <c r="A916" s="6" t="s">
        <v>142</v>
      </c>
      <c r="B916" s="6" t="s">
        <v>299</v>
      </c>
      <c r="C916" s="6" t="s">
        <v>300</v>
      </c>
      <c r="D916" s="12">
        <v>1</v>
      </c>
    </row>
    <row r="917" spans="1:4" x14ac:dyDescent="0.2">
      <c r="A917" s="6" t="s">
        <v>142</v>
      </c>
      <c r="B917" s="6" t="s">
        <v>302</v>
      </c>
      <c r="C917" s="6" t="s">
        <v>303</v>
      </c>
      <c r="D917" s="12">
        <v>1</v>
      </c>
    </row>
    <row r="918" spans="1:4" x14ac:dyDescent="0.2">
      <c r="A918" s="6" t="s">
        <v>142</v>
      </c>
      <c r="B918" s="6" t="s">
        <v>11552</v>
      </c>
      <c r="C918" s="6" t="s">
        <v>291</v>
      </c>
      <c r="D918" s="12">
        <v>1</v>
      </c>
    </row>
    <row r="919" spans="1:4" x14ac:dyDescent="0.2">
      <c r="A919" s="6" t="s">
        <v>142</v>
      </c>
      <c r="B919" s="6" t="s">
        <v>11553</v>
      </c>
      <c r="C919" s="6" t="s">
        <v>300</v>
      </c>
      <c r="D919" s="12">
        <v>1</v>
      </c>
    </row>
    <row r="920" spans="1:4" x14ac:dyDescent="0.2">
      <c r="A920" s="6" t="s">
        <v>142</v>
      </c>
      <c r="B920" s="6" t="s">
        <v>305</v>
      </c>
      <c r="C920" s="6" t="s">
        <v>306</v>
      </c>
      <c r="D920" s="12">
        <v>1</v>
      </c>
    </row>
    <row r="921" spans="1:4" x14ac:dyDescent="0.2">
      <c r="A921" s="6" t="s">
        <v>142</v>
      </c>
      <c r="B921" s="6" t="s">
        <v>308</v>
      </c>
      <c r="C921" s="6" t="s">
        <v>309</v>
      </c>
      <c r="D921" s="12">
        <v>1</v>
      </c>
    </row>
    <row r="922" spans="1:4" x14ac:dyDescent="0.2">
      <c r="A922" s="6" t="s">
        <v>142</v>
      </c>
      <c r="B922" s="6" t="s">
        <v>311</v>
      </c>
      <c r="C922" s="6" t="s">
        <v>312</v>
      </c>
      <c r="D922" s="12">
        <v>1</v>
      </c>
    </row>
    <row r="923" spans="1:4" x14ac:dyDescent="0.2">
      <c r="A923" s="6" t="s">
        <v>142</v>
      </c>
      <c r="B923" s="6" t="s">
        <v>314</v>
      </c>
      <c r="C923" s="6" t="s">
        <v>315</v>
      </c>
      <c r="D923" s="12">
        <v>1</v>
      </c>
    </row>
    <row r="924" spans="1:4" x14ac:dyDescent="0.2">
      <c r="A924" s="6" t="s">
        <v>142</v>
      </c>
      <c r="B924" s="6" t="s">
        <v>317</v>
      </c>
      <c r="C924" s="6" t="s">
        <v>318</v>
      </c>
      <c r="D924" s="12">
        <v>1</v>
      </c>
    </row>
    <row r="925" spans="1:4" x14ac:dyDescent="0.2">
      <c r="A925" s="6" t="s">
        <v>142</v>
      </c>
      <c r="B925" s="6" t="s">
        <v>320</v>
      </c>
      <c r="C925" s="6" t="s">
        <v>321</v>
      </c>
      <c r="D925" s="12">
        <v>1</v>
      </c>
    </row>
    <row r="926" spans="1:4" x14ac:dyDescent="0.2">
      <c r="A926" s="6" t="s">
        <v>142</v>
      </c>
      <c r="B926" s="6" t="s">
        <v>323</v>
      </c>
      <c r="C926" s="6" t="s">
        <v>324</v>
      </c>
      <c r="D926" s="12">
        <v>1</v>
      </c>
    </row>
    <row r="927" spans="1:4" x14ac:dyDescent="0.2">
      <c r="A927" s="6" t="s">
        <v>142</v>
      </c>
      <c r="B927" s="6" t="s">
        <v>326</v>
      </c>
      <c r="C927" s="6" t="s">
        <v>327</v>
      </c>
      <c r="D927" s="12">
        <v>1</v>
      </c>
    </row>
    <row r="928" spans="1:4" x14ac:dyDescent="0.2">
      <c r="A928" s="6" t="s">
        <v>142</v>
      </c>
      <c r="B928" s="6" t="s">
        <v>11554</v>
      </c>
      <c r="C928" s="6" t="s">
        <v>11555</v>
      </c>
      <c r="D928" s="12">
        <v>1</v>
      </c>
    </row>
    <row r="929" spans="1:4" x14ac:dyDescent="0.2">
      <c r="A929" s="6" t="s">
        <v>142</v>
      </c>
      <c r="B929" s="6" t="s">
        <v>329</v>
      </c>
      <c r="C929" s="6" t="s">
        <v>330</v>
      </c>
      <c r="D929" s="12">
        <v>1</v>
      </c>
    </row>
    <row r="930" spans="1:4" x14ac:dyDescent="0.2">
      <c r="A930" s="6" t="s">
        <v>142</v>
      </c>
      <c r="B930" s="6" t="s">
        <v>11556</v>
      </c>
      <c r="C930" s="6" t="s">
        <v>11557</v>
      </c>
      <c r="D930" s="12">
        <v>1</v>
      </c>
    </row>
    <row r="931" spans="1:4" x14ac:dyDescent="0.2">
      <c r="A931" s="6" t="s">
        <v>142</v>
      </c>
      <c r="B931" s="6" t="s">
        <v>332</v>
      </c>
      <c r="C931" s="6" t="s">
        <v>321</v>
      </c>
      <c r="D931" s="12">
        <v>1</v>
      </c>
    </row>
    <row r="932" spans="1:4" x14ac:dyDescent="0.2">
      <c r="A932" s="6" t="s">
        <v>142</v>
      </c>
      <c r="B932" s="6" t="s">
        <v>334</v>
      </c>
      <c r="C932" s="6" t="s">
        <v>335</v>
      </c>
      <c r="D932" s="12">
        <v>1</v>
      </c>
    </row>
    <row r="933" spans="1:4" x14ac:dyDescent="0.2">
      <c r="A933" s="6" t="s">
        <v>142</v>
      </c>
      <c r="B933" s="6" t="s">
        <v>11558</v>
      </c>
      <c r="C933" s="6" t="s">
        <v>11559</v>
      </c>
      <c r="D933" s="12">
        <v>1</v>
      </c>
    </row>
    <row r="934" spans="1:4" x14ac:dyDescent="0.2">
      <c r="A934" s="6" t="s">
        <v>142</v>
      </c>
      <c r="B934" s="6" t="s">
        <v>336</v>
      </c>
      <c r="C934" s="6" t="s">
        <v>337</v>
      </c>
      <c r="D934" s="12">
        <v>1</v>
      </c>
    </row>
    <row r="935" spans="1:4" x14ac:dyDescent="0.2">
      <c r="A935" s="6" t="s">
        <v>142</v>
      </c>
      <c r="B935" s="6" t="s">
        <v>339</v>
      </c>
      <c r="C935" s="6" t="s">
        <v>340</v>
      </c>
      <c r="D935" s="12">
        <v>1</v>
      </c>
    </row>
    <row r="936" spans="1:4" x14ac:dyDescent="0.2">
      <c r="A936" s="6" t="s">
        <v>142</v>
      </c>
      <c r="B936" s="6" t="s">
        <v>342</v>
      </c>
      <c r="C936" s="6" t="s">
        <v>343</v>
      </c>
      <c r="D936" s="12">
        <v>1</v>
      </c>
    </row>
    <row r="937" spans="1:4" x14ac:dyDescent="0.2">
      <c r="A937" s="6" t="s">
        <v>142</v>
      </c>
      <c r="B937" s="6" t="s">
        <v>345</v>
      </c>
      <c r="C937" s="6" t="s">
        <v>346</v>
      </c>
      <c r="D937" s="12">
        <v>1</v>
      </c>
    </row>
    <row r="938" spans="1:4" x14ac:dyDescent="0.2">
      <c r="A938" s="6" t="s">
        <v>142</v>
      </c>
      <c r="B938" s="6" t="s">
        <v>348</v>
      </c>
      <c r="C938" s="6" t="s">
        <v>349</v>
      </c>
      <c r="D938" s="12">
        <v>1</v>
      </c>
    </row>
    <row r="939" spans="1:4" x14ac:dyDescent="0.2">
      <c r="A939" s="6" t="s">
        <v>142</v>
      </c>
      <c r="B939" s="6" t="s">
        <v>351</v>
      </c>
      <c r="C939" s="6" t="s">
        <v>352</v>
      </c>
      <c r="D939" s="12">
        <v>1</v>
      </c>
    </row>
    <row r="940" spans="1:4" x14ac:dyDescent="0.2">
      <c r="A940" s="6" t="s">
        <v>142</v>
      </c>
      <c r="B940" s="6" t="s">
        <v>354</v>
      </c>
      <c r="C940" s="6" t="s">
        <v>355</v>
      </c>
      <c r="D940" s="12">
        <v>1</v>
      </c>
    </row>
    <row r="941" spans="1:4" x14ac:dyDescent="0.2">
      <c r="A941" s="6" t="s">
        <v>142</v>
      </c>
      <c r="B941" s="6" t="s">
        <v>357</v>
      </c>
      <c r="C941" s="6" t="s">
        <v>358</v>
      </c>
      <c r="D941" s="12">
        <v>1</v>
      </c>
    </row>
    <row r="942" spans="1:4" x14ac:dyDescent="0.2">
      <c r="A942" s="6" t="s">
        <v>142</v>
      </c>
      <c r="B942" s="6" t="s">
        <v>360</v>
      </c>
      <c r="C942" s="6" t="s">
        <v>361</v>
      </c>
      <c r="D942" s="12">
        <v>1</v>
      </c>
    </row>
    <row r="943" spans="1:4" x14ac:dyDescent="0.2">
      <c r="A943" s="6" t="s">
        <v>142</v>
      </c>
      <c r="B943" s="6" t="s">
        <v>363</v>
      </c>
      <c r="C943" s="6" t="s">
        <v>364</v>
      </c>
      <c r="D943" s="12">
        <v>1</v>
      </c>
    </row>
    <row r="944" spans="1:4" x14ac:dyDescent="0.2">
      <c r="A944" s="6" t="s">
        <v>142</v>
      </c>
      <c r="B944" s="6" t="s">
        <v>366</v>
      </c>
      <c r="C944" s="6" t="s">
        <v>367</v>
      </c>
      <c r="D944" s="12">
        <v>1</v>
      </c>
    </row>
    <row r="945" spans="1:4" x14ac:dyDescent="0.2">
      <c r="A945" s="6" t="s">
        <v>142</v>
      </c>
      <c r="B945" s="6" t="s">
        <v>369</v>
      </c>
      <c r="C945" s="6" t="s">
        <v>370</v>
      </c>
      <c r="D945" s="12">
        <v>1</v>
      </c>
    </row>
    <row r="946" spans="1:4" x14ac:dyDescent="0.2">
      <c r="A946" s="6" t="s">
        <v>142</v>
      </c>
      <c r="B946" s="6" t="s">
        <v>372</v>
      </c>
      <c r="C946" s="6" t="s">
        <v>373</v>
      </c>
      <c r="D946" s="12">
        <v>1</v>
      </c>
    </row>
    <row r="947" spans="1:4" x14ac:dyDescent="0.2">
      <c r="A947" s="6" t="s">
        <v>142</v>
      </c>
      <c r="B947" s="6" t="s">
        <v>375</v>
      </c>
      <c r="C947" s="6" t="s">
        <v>376</v>
      </c>
      <c r="D947" s="12">
        <v>1</v>
      </c>
    </row>
    <row r="948" spans="1:4" x14ac:dyDescent="0.2">
      <c r="A948" s="6" t="s">
        <v>142</v>
      </c>
      <c r="B948" s="6" t="s">
        <v>11560</v>
      </c>
      <c r="C948" s="6" t="s">
        <v>11561</v>
      </c>
      <c r="D948" s="12">
        <v>1</v>
      </c>
    </row>
    <row r="949" spans="1:4" x14ac:dyDescent="0.2">
      <c r="A949" s="6" t="s">
        <v>142</v>
      </c>
      <c r="B949" s="6" t="s">
        <v>11562</v>
      </c>
      <c r="C949" s="6" t="s">
        <v>11563</v>
      </c>
      <c r="D949" s="12">
        <v>1</v>
      </c>
    </row>
    <row r="950" spans="1:4" x14ac:dyDescent="0.2">
      <c r="A950" s="6" t="s">
        <v>142</v>
      </c>
      <c r="B950" s="6" t="s">
        <v>11564</v>
      </c>
      <c r="C950" s="6" t="s">
        <v>11565</v>
      </c>
      <c r="D950" s="12">
        <v>1</v>
      </c>
    </row>
    <row r="951" spans="1:4" x14ac:dyDescent="0.2">
      <c r="A951" s="6" t="s">
        <v>142</v>
      </c>
      <c r="B951" s="6" t="s">
        <v>11566</v>
      </c>
      <c r="C951" s="6" t="s">
        <v>11567</v>
      </c>
      <c r="D951" s="12">
        <v>1</v>
      </c>
    </row>
    <row r="952" spans="1:4" x14ac:dyDescent="0.2">
      <c r="A952" s="6" t="s">
        <v>142</v>
      </c>
      <c r="B952" s="6" t="s">
        <v>378</v>
      </c>
      <c r="C952" s="6" t="s">
        <v>379</v>
      </c>
      <c r="D952" s="12">
        <v>1</v>
      </c>
    </row>
    <row r="953" spans="1:4" x14ac:dyDescent="0.2">
      <c r="A953" s="6" t="s">
        <v>142</v>
      </c>
      <c r="B953" s="6" t="s">
        <v>381</v>
      </c>
      <c r="C953" s="6" t="s">
        <v>382</v>
      </c>
      <c r="D953" s="12">
        <v>1</v>
      </c>
    </row>
    <row r="954" spans="1:4" x14ac:dyDescent="0.2">
      <c r="A954" s="6" t="s">
        <v>142</v>
      </c>
      <c r="B954" s="6" t="s">
        <v>384</v>
      </c>
      <c r="C954" s="6" t="s">
        <v>385</v>
      </c>
      <c r="D954" s="12">
        <v>1</v>
      </c>
    </row>
    <row r="955" spans="1:4" x14ac:dyDescent="0.2">
      <c r="A955" s="6" t="s">
        <v>142</v>
      </c>
      <c r="B955" s="6" t="s">
        <v>387</v>
      </c>
      <c r="C955" s="6" t="s">
        <v>388</v>
      </c>
      <c r="D955" s="12">
        <v>1</v>
      </c>
    </row>
    <row r="956" spans="1:4" x14ac:dyDescent="0.2">
      <c r="A956" s="6" t="s">
        <v>142</v>
      </c>
      <c r="B956" s="6" t="s">
        <v>390</v>
      </c>
      <c r="C956" s="6" t="s">
        <v>391</v>
      </c>
      <c r="D956" s="12">
        <v>1</v>
      </c>
    </row>
    <row r="957" spans="1:4" x14ac:dyDescent="0.2">
      <c r="A957" s="6" t="s">
        <v>142</v>
      </c>
      <c r="B957" s="6" t="s">
        <v>393</v>
      </c>
      <c r="C957" s="6" t="s">
        <v>394</v>
      </c>
      <c r="D957" s="12">
        <v>1</v>
      </c>
    </row>
    <row r="958" spans="1:4" x14ac:dyDescent="0.2">
      <c r="A958" s="6" t="s">
        <v>142</v>
      </c>
      <c r="B958" s="6" t="s">
        <v>396</v>
      </c>
      <c r="C958" s="6" t="s">
        <v>397</v>
      </c>
      <c r="D958" s="12">
        <v>1</v>
      </c>
    </row>
    <row r="959" spans="1:4" x14ac:dyDescent="0.2">
      <c r="A959" s="6" t="s">
        <v>142</v>
      </c>
      <c r="B959" s="6" t="s">
        <v>399</v>
      </c>
      <c r="C959" s="6" t="s">
        <v>400</v>
      </c>
      <c r="D959" s="12">
        <v>1</v>
      </c>
    </row>
    <row r="960" spans="1:4" x14ac:dyDescent="0.2">
      <c r="A960" s="6" t="s">
        <v>142</v>
      </c>
      <c r="B960" s="6" t="s">
        <v>402</v>
      </c>
      <c r="C960" s="6" t="s">
        <v>403</v>
      </c>
      <c r="D960" s="12">
        <v>1</v>
      </c>
    </row>
    <row r="961" spans="1:4" x14ac:dyDescent="0.2">
      <c r="A961" s="6" t="s">
        <v>142</v>
      </c>
      <c r="B961" s="6" t="s">
        <v>405</v>
      </c>
      <c r="C961" s="6" t="s">
        <v>406</v>
      </c>
      <c r="D961" s="12">
        <v>1</v>
      </c>
    </row>
    <row r="962" spans="1:4" x14ac:dyDescent="0.2">
      <c r="A962" s="6" t="s">
        <v>142</v>
      </c>
      <c r="B962" s="6" t="s">
        <v>408</v>
      </c>
      <c r="C962" s="6" t="s">
        <v>409</v>
      </c>
      <c r="D962" s="12">
        <v>1</v>
      </c>
    </row>
    <row r="963" spans="1:4" x14ac:dyDescent="0.2">
      <c r="A963" s="6" t="s">
        <v>142</v>
      </c>
      <c r="B963" s="6" t="s">
        <v>410</v>
      </c>
      <c r="C963" s="6" t="s">
        <v>411</v>
      </c>
      <c r="D963" s="12">
        <v>1</v>
      </c>
    </row>
    <row r="964" spans="1:4" x14ac:dyDescent="0.2">
      <c r="A964" s="6" t="s">
        <v>142</v>
      </c>
      <c r="B964" s="6" t="s">
        <v>412</v>
      </c>
      <c r="C964" s="6" t="s">
        <v>413</v>
      </c>
      <c r="D964" s="12">
        <v>1</v>
      </c>
    </row>
    <row r="965" spans="1:4" x14ac:dyDescent="0.2">
      <c r="A965" s="6" t="s">
        <v>142</v>
      </c>
      <c r="B965" s="6" t="s">
        <v>414</v>
      </c>
      <c r="C965" s="6" t="s">
        <v>406</v>
      </c>
      <c r="D965" s="12">
        <v>1</v>
      </c>
    </row>
    <row r="966" spans="1:4" x14ac:dyDescent="0.2">
      <c r="A966" s="6" t="s">
        <v>142</v>
      </c>
      <c r="B966" s="6" t="s">
        <v>416</v>
      </c>
      <c r="C966" s="6" t="s">
        <v>417</v>
      </c>
      <c r="D966" s="12">
        <v>1</v>
      </c>
    </row>
    <row r="967" spans="1:4" x14ac:dyDescent="0.2">
      <c r="A967" s="6" t="s">
        <v>142</v>
      </c>
      <c r="B967" s="6" t="s">
        <v>419</v>
      </c>
      <c r="C967" s="6" t="s">
        <v>420</v>
      </c>
      <c r="D967" s="12">
        <v>1</v>
      </c>
    </row>
    <row r="968" spans="1:4" x14ac:dyDescent="0.2">
      <c r="A968" s="6" t="s">
        <v>142</v>
      </c>
      <c r="B968" s="6" t="s">
        <v>422</v>
      </c>
      <c r="C968" s="6" t="s">
        <v>423</v>
      </c>
      <c r="D968" s="12">
        <v>1</v>
      </c>
    </row>
    <row r="969" spans="1:4" x14ac:dyDescent="0.2">
      <c r="A969" s="6" t="s">
        <v>142</v>
      </c>
      <c r="B969" s="6" t="s">
        <v>425</v>
      </c>
      <c r="C969" s="6" t="s">
        <v>426</v>
      </c>
      <c r="D969" s="12">
        <v>1</v>
      </c>
    </row>
    <row r="970" spans="1:4" x14ac:dyDescent="0.2">
      <c r="A970" s="6" t="s">
        <v>142</v>
      </c>
      <c r="B970" s="6" t="s">
        <v>428</v>
      </c>
      <c r="C970" s="6" t="s">
        <v>429</v>
      </c>
      <c r="D970" s="12">
        <v>1</v>
      </c>
    </row>
    <row r="971" spans="1:4" x14ac:dyDescent="0.2">
      <c r="A971" s="6" t="s">
        <v>142</v>
      </c>
      <c r="B971" s="6" t="s">
        <v>11568</v>
      </c>
      <c r="C971" s="6" t="s">
        <v>11569</v>
      </c>
      <c r="D971" s="12">
        <v>1</v>
      </c>
    </row>
    <row r="972" spans="1:4" x14ac:dyDescent="0.2">
      <c r="A972" s="6" t="s">
        <v>142</v>
      </c>
      <c r="B972" s="6" t="s">
        <v>11570</v>
      </c>
      <c r="C972" s="6" t="s">
        <v>11571</v>
      </c>
      <c r="D972" s="12">
        <v>1</v>
      </c>
    </row>
    <row r="973" spans="1:4" x14ac:dyDescent="0.2">
      <c r="A973" s="6" t="s">
        <v>142</v>
      </c>
      <c r="B973" s="6" t="s">
        <v>11572</v>
      </c>
      <c r="C973" s="6" t="s">
        <v>11573</v>
      </c>
      <c r="D973" s="12">
        <v>1</v>
      </c>
    </row>
    <row r="974" spans="1:4" x14ac:dyDescent="0.2">
      <c r="A974" s="6" t="s">
        <v>142</v>
      </c>
      <c r="B974" s="6" t="s">
        <v>11574</v>
      </c>
      <c r="C974" s="6" t="s">
        <v>11575</v>
      </c>
      <c r="D974" s="12">
        <v>1</v>
      </c>
    </row>
    <row r="975" spans="1:4" x14ac:dyDescent="0.2">
      <c r="A975" s="6" t="s">
        <v>142</v>
      </c>
      <c r="B975" s="6" t="s">
        <v>11576</v>
      </c>
      <c r="C975" s="6" t="s">
        <v>11577</v>
      </c>
      <c r="D975" s="12">
        <v>1</v>
      </c>
    </row>
    <row r="976" spans="1:4" x14ac:dyDescent="0.2">
      <c r="A976" s="6" t="s">
        <v>142</v>
      </c>
      <c r="B976" s="6" t="s">
        <v>11578</v>
      </c>
      <c r="C976" s="6" t="s">
        <v>11579</v>
      </c>
      <c r="D976" s="12">
        <v>1</v>
      </c>
    </row>
    <row r="977" spans="1:4" x14ac:dyDescent="0.2">
      <c r="A977" s="6" t="s">
        <v>142</v>
      </c>
      <c r="B977" s="6" t="s">
        <v>11580</v>
      </c>
      <c r="C977" s="6" t="s">
        <v>11581</v>
      </c>
      <c r="D977" s="12">
        <v>1</v>
      </c>
    </row>
    <row r="978" spans="1:4" x14ac:dyDescent="0.2">
      <c r="A978" s="6" t="s">
        <v>142</v>
      </c>
      <c r="B978" s="6" t="s">
        <v>430</v>
      </c>
      <c r="C978" s="6" t="s">
        <v>431</v>
      </c>
      <c r="D978" s="12">
        <v>1</v>
      </c>
    </row>
    <row r="979" spans="1:4" x14ac:dyDescent="0.2">
      <c r="A979" s="6" t="s">
        <v>142</v>
      </c>
      <c r="B979" s="6" t="s">
        <v>433</v>
      </c>
      <c r="C979" s="6" t="s">
        <v>434</v>
      </c>
      <c r="D979" s="12">
        <v>1</v>
      </c>
    </row>
    <row r="980" spans="1:4" x14ac:dyDescent="0.2">
      <c r="A980" s="6" t="s">
        <v>142</v>
      </c>
      <c r="B980" s="6" t="s">
        <v>436</v>
      </c>
      <c r="C980" s="6" t="s">
        <v>437</v>
      </c>
      <c r="D980" s="12">
        <v>1</v>
      </c>
    </row>
    <row r="981" spans="1:4" x14ac:dyDescent="0.2">
      <c r="A981" s="6" t="s">
        <v>142</v>
      </c>
      <c r="B981" s="6" t="s">
        <v>439</v>
      </c>
      <c r="C981" s="6" t="s">
        <v>440</v>
      </c>
      <c r="D981" s="12">
        <v>1</v>
      </c>
    </row>
    <row r="982" spans="1:4" x14ac:dyDescent="0.2">
      <c r="A982" s="6" t="s">
        <v>142</v>
      </c>
      <c r="B982" s="6" t="s">
        <v>442</v>
      </c>
      <c r="C982" s="6" t="s">
        <v>443</v>
      </c>
      <c r="D982" s="12">
        <v>1</v>
      </c>
    </row>
    <row r="983" spans="1:4" x14ac:dyDescent="0.2">
      <c r="A983" s="6" t="s">
        <v>142</v>
      </c>
      <c r="B983" s="6" t="s">
        <v>445</v>
      </c>
      <c r="C983" s="6" t="s">
        <v>446</v>
      </c>
      <c r="D983" s="12">
        <v>1</v>
      </c>
    </row>
    <row r="984" spans="1:4" x14ac:dyDescent="0.2">
      <c r="A984" s="6" t="s">
        <v>142</v>
      </c>
      <c r="B984" s="6" t="s">
        <v>448</v>
      </c>
      <c r="C984" s="6" t="s">
        <v>449</v>
      </c>
      <c r="D984" s="12">
        <v>1</v>
      </c>
    </row>
    <row r="985" spans="1:4" x14ac:dyDescent="0.2">
      <c r="A985" s="6" t="s">
        <v>142</v>
      </c>
      <c r="B985" s="6" t="s">
        <v>451</v>
      </c>
      <c r="C985" s="6" t="s">
        <v>452</v>
      </c>
      <c r="D985" s="12">
        <v>1</v>
      </c>
    </row>
    <row r="986" spans="1:4" x14ac:dyDescent="0.2">
      <c r="A986" s="6" t="s">
        <v>142</v>
      </c>
      <c r="B986" s="6" t="s">
        <v>454</v>
      </c>
      <c r="C986" s="6" t="s">
        <v>455</v>
      </c>
      <c r="D986" s="12">
        <v>1</v>
      </c>
    </row>
    <row r="987" spans="1:4" x14ac:dyDescent="0.2">
      <c r="A987" s="6" t="s">
        <v>142</v>
      </c>
      <c r="B987" s="6" t="s">
        <v>11582</v>
      </c>
      <c r="C987" s="6" t="s">
        <v>11583</v>
      </c>
      <c r="D987" s="12">
        <v>1</v>
      </c>
    </row>
    <row r="988" spans="1:4" x14ac:dyDescent="0.2">
      <c r="A988" s="6" t="s">
        <v>142</v>
      </c>
      <c r="B988" s="6" t="s">
        <v>457</v>
      </c>
      <c r="C988" s="6" t="s">
        <v>458</v>
      </c>
      <c r="D988" s="12">
        <v>1</v>
      </c>
    </row>
    <row r="989" spans="1:4" x14ac:dyDescent="0.2">
      <c r="A989" s="6" t="s">
        <v>142</v>
      </c>
      <c r="B989" s="6" t="s">
        <v>460</v>
      </c>
      <c r="C989" s="6" t="s">
        <v>461</v>
      </c>
      <c r="D989" s="12">
        <v>1</v>
      </c>
    </row>
    <row r="990" spans="1:4" x14ac:dyDescent="0.2">
      <c r="A990" s="6" t="s">
        <v>142</v>
      </c>
      <c r="B990" s="6" t="s">
        <v>11584</v>
      </c>
      <c r="C990" s="6" t="s">
        <v>11585</v>
      </c>
      <c r="D990" s="12">
        <v>1</v>
      </c>
    </row>
    <row r="991" spans="1:4" x14ac:dyDescent="0.2">
      <c r="A991" s="6" t="s">
        <v>142</v>
      </c>
      <c r="B991" s="6" t="s">
        <v>463</v>
      </c>
      <c r="C991" s="6" t="s">
        <v>464</v>
      </c>
      <c r="D991" s="12">
        <v>1</v>
      </c>
    </row>
    <row r="992" spans="1:4" x14ac:dyDescent="0.2">
      <c r="A992" s="6" t="s">
        <v>142</v>
      </c>
      <c r="B992" s="6" t="s">
        <v>466</v>
      </c>
      <c r="C992" s="6" t="s">
        <v>467</v>
      </c>
      <c r="D992" s="12">
        <v>1</v>
      </c>
    </row>
    <row r="993" spans="1:4" x14ac:dyDescent="0.2">
      <c r="A993" s="6" t="s">
        <v>142</v>
      </c>
      <c r="B993" s="6" t="s">
        <v>469</v>
      </c>
      <c r="C993" s="6" t="s">
        <v>470</v>
      </c>
      <c r="D993" s="12">
        <v>1</v>
      </c>
    </row>
    <row r="994" spans="1:4" x14ac:dyDescent="0.2">
      <c r="A994" s="6" t="s">
        <v>142</v>
      </c>
      <c r="B994" s="6" t="s">
        <v>472</v>
      </c>
      <c r="C994" s="6" t="s">
        <v>473</v>
      </c>
      <c r="D994" s="12">
        <v>1</v>
      </c>
    </row>
    <row r="995" spans="1:4" x14ac:dyDescent="0.2">
      <c r="A995" s="6" t="s">
        <v>142</v>
      </c>
      <c r="B995" s="6" t="s">
        <v>474</v>
      </c>
      <c r="C995" s="6" t="s">
        <v>475</v>
      </c>
      <c r="D995" s="12">
        <v>1</v>
      </c>
    </row>
    <row r="996" spans="1:4" x14ac:dyDescent="0.2">
      <c r="A996" s="6" t="s">
        <v>142</v>
      </c>
      <c r="B996" s="6" t="s">
        <v>476</v>
      </c>
      <c r="C996" s="6" t="s">
        <v>477</v>
      </c>
      <c r="D996" s="12">
        <v>1</v>
      </c>
    </row>
    <row r="997" spans="1:4" x14ac:dyDescent="0.2">
      <c r="A997" s="6" t="s">
        <v>142</v>
      </c>
      <c r="B997" s="6" t="s">
        <v>478</v>
      </c>
      <c r="C997" s="6" t="s">
        <v>437</v>
      </c>
      <c r="D997" s="12">
        <v>1</v>
      </c>
    </row>
    <row r="998" spans="1:4" x14ac:dyDescent="0.2">
      <c r="A998" s="6" t="s">
        <v>142</v>
      </c>
      <c r="B998" s="6" t="s">
        <v>480</v>
      </c>
      <c r="C998" s="6" t="s">
        <v>481</v>
      </c>
      <c r="D998" s="12">
        <v>1</v>
      </c>
    </row>
    <row r="999" spans="1:4" x14ac:dyDescent="0.2">
      <c r="A999" s="6" t="s">
        <v>142</v>
      </c>
      <c r="B999" s="6" t="s">
        <v>483</v>
      </c>
      <c r="C999" s="6" t="s">
        <v>440</v>
      </c>
      <c r="D999" s="12">
        <v>1</v>
      </c>
    </row>
    <row r="1000" spans="1:4" x14ac:dyDescent="0.2">
      <c r="A1000" s="6" t="s">
        <v>142</v>
      </c>
      <c r="B1000" s="6" t="s">
        <v>485</v>
      </c>
      <c r="C1000" s="6" t="s">
        <v>452</v>
      </c>
      <c r="D1000" s="12">
        <v>1</v>
      </c>
    </row>
    <row r="1001" spans="1:4" x14ac:dyDescent="0.2">
      <c r="A1001" s="6" t="s">
        <v>142</v>
      </c>
      <c r="B1001" s="6" t="s">
        <v>487</v>
      </c>
      <c r="C1001" s="6" t="s">
        <v>488</v>
      </c>
      <c r="D1001" s="12">
        <v>1</v>
      </c>
    </row>
    <row r="1002" spans="1:4" x14ac:dyDescent="0.2">
      <c r="A1002" s="6" t="s">
        <v>142</v>
      </c>
      <c r="B1002" s="6" t="s">
        <v>490</v>
      </c>
      <c r="C1002" s="6" t="s">
        <v>491</v>
      </c>
      <c r="D1002" s="12">
        <v>1</v>
      </c>
    </row>
    <row r="1003" spans="1:4" x14ac:dyDescent="0.2">
      <c r="A1003" s="6" t="s">
        <v>142</v>
      </c>
      <c r="B1003" s="6" t="s">
        <v>493</v>
      </c>
      <c r="C1003" s="6" t="s">
        <v>494</v>
      </c>
      <c r="D1003" s="12">
        <v>1</v>
      </c>
    </row>
    <row r="1004" spans="1:4" x14ac:dyDescent="0.2">
      <c r="A1004" s="6" t="s">
        <v>142</v>
      </c>
      <c r="B1004" s="6" t="s">
        <v>496</v>
      </c>
      <c r="C1004" s="6" t="s">
        <v>455</v>
      </c>
      <c r="D1004" s="12">
        <v>1</v>
      </c>
    </row>
    <row r="1005" spans="1:4" x14ac:dyDescent="0.2">
      <c r="A1005" s="6" t="s">
        <v>142</v>
      </c>
      <c r="B1005" s="6" t="s">
        <v>498</v>
      </c>
      <c r="C1005" s="6" t="s">
        <v>499</v>
      </c>
      <c r="D1005" s="12">
        <v>1</v>
      </c>
    </row>
    <row r="1006" spans="1:4" x14ac:dyDescent="0.2">
      <c r="A1006" s="6" t="s">
        <v>142</v>
      </c>
      <c r="B1006" s="6" t="s">
        <v>501</v>
      </c>
      <c r="C1006" s="6" t="s">
        <v>502</v>
      </c>
      <c r="D1006" s="12">
        <v>1</v>
      </c>
    </row>
    <row r="1007" spans="1:4" x14ac:dyDescent="0.2">
      <c r="A1007" s="6" t="s">
        <v>142</v>
      </c>
      <c r="B1007" s="6" t="s">
        <v>11586</v>
      </c>
      <c r="C1007" s="6" t="s">
        <v>11587</v>
      </c>
      <c r="D1007" s="12">
        <v>1</v>
      </c>
    </row>
    <row r="1008" spans="1:4" x14ac:dyDescent="0.2">
      <c r="A1008" s="6" t="s">
        <v>142</v>
      </c>
      <c r="B1008" s="6" t="s">
        <v>504</v>
      </c>
      <c r="C1008" s="6" t="s">
        <v>505</v>
      </c>
      <c r="D1008" s="12">
        <v>1</v>
      </c>
    </row>
    <row r="1009" spans="1:4" x14ac:dyDescent="0.2">
      <c r="A1009" s="6" t="s">
        <v>142</v>
      </c>
      <c r="B1009" s="6" t="s">
        <v>507</v>
      </c>
      <c r="C1009" s="6" t="s">
        <v>508</v>
      </c>
      <c r="D1009" s="12">
        <v>1</v>
      </c>
    </row>
    <row r="1010" spans="1:4" x14ac:dyDescent="0.2">
      <c r="A1010" s="6" t="s">
        <v>142</v>
      </c>
      <c r="B1010" s="6" t="s">
        <v>11588</v>
      </c>
      <c r="C1010" s="6" t="s">
        <v>11589</v>
      </c>
      <c r="D1010" s="12">
        <v>1</v>
      </c>
    </row>
    <row r="1011" spans="1:4" x14ac:dyDescent="0.2">
      <c r="A1011" s="6" t="s">
        <v>142</v>
      </c>
      <c r="B1011" s="6" t="s">
        <v>11590</v>
      </c>
      <c r="C1011" s="6" t="s">
        <v>11591</v>
      </c>
      <c r="D1011" s="12">
        <v>1</v>
      </c>
    </row>
    <row r="1012" spans="1:4" x14ac:dyDescent="0.2">
      <c r="A1012" s="6" t="s">
        <v>142</v>
      </c>
      <c r="B1012" s="6" t="s">
        <v>510</v>
      </c>
      <c r="C1012" s="6" t="s">
        <v>511</v>
      </c>
      <c r="D1012" s="12">
        <v>1</v>
      </c>
    </row>
    <row r="1013" spans="1:4" x14ac:dyDescent="0.2">
      <c r="A1013" s="6" t="s">
        <v>142</v>
      </c>
      <c r="B1013" s="6" t="s">
        <v>512</v>
      </c>
      <c r="C1013" s="6" t="s">
        <v>513</v>
      </c>
      <c r="D1013" s="12">
        <v>1</v>
      </c>
    </row>
    <row r="1014" spans="1:4" x14ac:dyDescent="0.2">
      <c r="A1014" s="6" t="s">
        <v>142</v>
      </c>
      <c r="B1014" s="6" t="s">
        <v>515</v>
      </c>
      <c r="C1014" s="6" t="s">
        <v>516</v>
      </c>
      <c r="D1014" s="12">
        <v>1</v>
      </c>
    </row>
    <row r="1015" spans="1:4" x14ac:dyDescent="0.2">
      <c r="A1015" s="6" t="s">
        <v>142</v>
      </c>
      <c r="B1015" s="6" t="s">
        <v>11592</v>
      </c>
      <c r="C1015" s="6" t="s">
        <v>11593</v>
      </c>
      <c r="D1015" s="12">
        <v>1</v>
      </c>
    </row>
    <row r="1016" spans="1:4" x14ac:dyDescent="0.2">
      <c r="A1016" s="6" t="s">
        <v>142</v>
      </c>
      <c r="B1016" s="6" t="s">
        <v>11594</v>
      </c>
      <c r="C1016" s="6" t="s">
        <v>11595</v>
      </c>
      <c r="D1016" s="12">
        <v>1</v>
      </c>
    </row>
    <row r="1017" spans="1:4" x14ac:dyDescent="0.2">
      <c r="A1017" s="6" t="s">
        <v>142</v>
      </c>
      <c r="B1017" s="6" t="s">
        <v>11596</v>
      </c>
      <c r="C1017" s="6" t="s">
        <v>11597</v>
      </c>
      <c r="D1017" s="12">
        <v>1</v>
      </c>
    </row>
    <row r="1018" spans="1:4" x14ac:dyDescent="0.2">
      <c r="A1018" s="6" t="s">
        <v>142</v>
      </c>
      <c r="B1018" s="6" t="s">
        <v>11598</v>
      </c>
      <c r="C1018" s="6" t="s">
        <v>11599</v>
      </c>
      <c r="D1018" s="12">
        <v>1</v>
      </c>
    </row>
    <row r="1019" spans="1:4" x14ac:dyDescent="0.2">
      <c r="A1019" s="6" t="s">
        <v>142</v>
      </c>
      <c r="B1019" s="6" t="s">
        <v>518</v>
      </c>
      <c r="C1019" s="6" t="s">
        <v>519</v>
      </c>
      <c r="D1019" s="12">
        <v>1</v>
      </c>
    </row>
    <row r="1020" spans="1:4" x14ac:dyDescent="0.2">
      <c r="A1020" s="6" t="s">
        <v>142</v>
      </c>
      <c r="B1020" s="6" t="s">
        <v>521</v>
      </c>
      <c r="C1020" s="6" t="s">
        <v>522</v>
      </c>
      <c r="D1020" s="12">
        <v>1</v>
      </c>
    </row>
    <row r="1021" spans="1:4" x14ac:dyDescent="0.2">
      <c r="A1021" s="6" t="s">
        <v>142</v>
      </c>
      <c r="B1021" s="6" t="s">
        <v>11600</v>
      </c>
      <c r="C1021" s="6" t="s">
        <v>11601</v>
      </c>
      <c r="D1021" s="12">
        <v>1</v>
      </c>
    </row>
    <row r="1022" spans="1:4" x14ac:dyDescent="0.2">
      <c r="A1022" s="6" t="s">
        <v>142</v>
      </c>
      <c r="B1022" s="6" t="s">
        <v>11602</v>
      </c>
      <c r="C1022" s="6" t="s">
        <v>11603</v>
      </c>
      <c r="D1022" s="12">
        <v>1</v>
      </c>
    </row>
    <row r="1023" spans="1:4" x14ac:dyDescent="0.2">
      <c r="A1023" s="6" t="s">
        <v>142</v>
      </c>
      <c r="B1023" s="6" t="s">
        <v>11604</v>
      </c>
      <c r="C1023" s="6" t="s">
        <v>11605</v>
      </c>
      <c r="D1023" s="12">
        <v>1</v>
      </c>
    </row>
    <row r="1024" spans="1:4" x14ac:dyDescent="0.2">
      <c r="A1024" s="6" t="s">
        <v>142</v>
      </c>
      <c r="B1024" s="6" t="s">
        <v>11606</v>
      </c>
      <c r="C1024" s="6" t="s">
        <v>11607</v>
      </c>
      <c r="D1024" s="12">
        <v>1</v>
      </c>
    </row>
    <row r="1025" spans="1:4" x14ac:dyDescent="0.2">
      <c r="A1025" s="6" t="s">
        <v>142</v>
      </c>
      <c r="B1025" s="6" t="s">
        <v>11608</v>
      </c>
      <c r="C1025" s="6" t="s">
        <v>11609</v>
      </c>
      <c r="D1025" s="12">
        <v>1</v>
      </c>
    </row>
    <row r="1026" spans="1:4" x14ac:dyDescent="0.2">
      <c r="A1026" s="6" t="s">
        <v>142</v>
      </c>
      <c r="B1026" s="6" t="s">
        <v>524</v>
      </c>
      <c r="C1026" s="6" t="s">
        <v>525</v>
      </c>
      <c r="D1026" s="12">
        <v>1</v>
      </c>
    </row>
    <row r="1027" spans="1:4" x14ac:dyDescent="0.2">
      <c r="A1027" s="6" t="s">
        <v>142</v>
      </c>
      <c r="B1027" s="6" t="s">
        <v>527</v>
      </c>
      <c r="C1027" s="6" t="s">
        <v>528</v>
      </c>
      <c r="D1027" s="12">
        <v>1</v>
      </c>
    </row>
    <row r="1028" spans="1:4" x14ac:dyDescent="0.2">
      <c r="A1028" s="6" t="s">
        <v>142</v>
      </c>
      <c r="B1028" s="6" t="s">
        <v>11610</v>
      </c>
      <c r="C1028" s="6" t="s">
        <v>11611</v>
      </c>
      <c r="D1028" s="12">
        <v>1</v>
      </c>
    </row>
    <row r="1029" spans="1:4" x14ac:dyDescent="0.2">
      <c r="A1029" s="6" t="s">
        <v>530</v>
      </c>
      <c r="B1029" s="6" t="s">
        <v>11612</v>
      </c>
      <c r="C1029" s="6" t="s">
        <v>532</v>
      </c>
      <c r="D1029" s="12">
        <v>1</v>
      </c>
    </row>
    <row r="1030" spans="1:4" x14ac:dyDescent="0.2">
      <c r="A1030" s="6" t="s">
        <v>530</v>
      </c>
      <c r="B1030" s="6" t="s">
        <v>531</v>
      </c>
      <c r="C1030" s="6" t="s">
        <v>532</v>
      </c>
      <c r="D1030" s="12">
        <v>1</v>
      </c>
    </row>
    <row r="1031" spans="1:4" x14ac:dyDescent="0.2">
      <c r="A1031" s="6" t="s">
        <v>530</v>
      </c>
      <c r="B1031" s="6" t="s">
        <v>533</v>
      </c>
      <c r="C1031" s="6" t="s">
        <v>534</v>
      </c>
      <c r="D1031" s="12">
        <v>1</v>
      </c>
    </row>
    <row r="1032" spans="1:4" x14ac:dyDescent="0.2">
      <c r="A1032" s="6" t="s">
        <v>530</v>
      </c>
      <c r="B1032" s="6" t="s">
        <v>11613</v>
      </c>
      <c r="C1032" s="6" t="s">
        <v>537</v>
      </c>
      <c r="D1032" s="12">
        <v>1</v>
      </c>
    </row>
    <row r="1033" spans="1:4" x14ac:dyDescent="0.2">
      <c r="A1033" s="6" t="s">
        <v>530</v>
      </c>
      <c r="B1033" s="6" t="s">
        <v>536</v>
      </c>
      <c r="C1033" s="6" t="s">
        <v>537</v>
      </c>
      <c r="D1033" s="12">
        <v>1</v>
      </c>
    </row>
    <row r="1034" spans="1:4" x14ac:dyDescent="0.2">
      <c r="A1034" s="6" t="s">
        <v>530</v>
      </c>
      <c r="B1034" s="6" t="s">
        <v>538</v>
      </c>
      <c r="C1034" s="6" t="s">
        <v>539</v>
      </c>
      <c r="D1034" s="12">
        <v>1</v>
      </c>
    </row>
    <row r="1035" spans="1:4" x14ac:dyDescent="0.2">
      <c r="A1035" s="6" t="s">
        <v>530</v>
      </c>
      <c r="B1035" s="6" t="s">
        <v>540</v>
      </c>
      <c r="C1035" s="6" t="s">
        <v>541</v>
      </c>
      <c r="D1035" s="12">
        <v>1</v>
      </c>
    </row>
    <row r="1036" spans="1:4" x14ac:dyDescent="0.2">
      <c r="A1036" s="6" t="s">
        <v>530</v>
      </c>
      <c r="B1036" s="6" t="s">
        <v>11614</v>
      </c>
      <c r="C1036" s="6" t="s">
        <v>11615</v>
      </c>
      <c r="D1036" s="12">
        <v>1</v>
      </c>
    </row>
    <row r="1037" spans="1:4" x14ac:dyDescent="0.2">
      <c r="A1037" s="6" t="s">
        <v>530</v>
      </c>
      <c r="B1037" s="6" t="s">
        <v>11616</v>
      </c>
      <c r="C1037" s="6" t="s">
        <v>11617</v>
      </c>
      <c r="D1037" s="12">
        <v>1</v>
      </c>
    </row>
    <row r="1038" spans="1:4" x14ac:dyDescent="0.2">
      <c r="A1038" s="6" t="s">
        <v>530</v>
      </c>
      <c r="B1038" s="6" t="s">
        <v>11618</v>
      </c>
      <c r="C1038" s="6" t="s">
        <v>11619</v>
      </c>
      <c r="D1038" s="12">
        <v>1</v>
      </c>
    </row>
    <row r="1039" spans="1:4" x14ac:dyDescent="0.2">
      <c r="A1039" s="6" t="s">
        <v>530</v>
      </c>
      <c r="B1039" s="6" t="s">
        <v>542</v>
      </c>
      <c r="C1039" s="6" t="s">
        <v>543</v>
      </c>
      <c r="D1039" s="12">
        <v>1</v>
      </c>
    </row>
    <row r="1040" spans="1:4" x14ac:dyDescent="0.2">
      <c r="A1040" s="6" t="s">
        <v>530</v>
      </c>
      <c r="B1040" s="6" t="s">
        <v>544</v>
      </c>
      <c r="C1040" s="6" t="s">
        <v>545</v>
      </c>
      <c r="D1040" s="12">
        <v>1</v>
      </c>
    </row>
    <row r="1041" spans="1:4" x14ac:dyDescent="0.2">
      <c r="A1041" s="6" t="s">
        <v>530</v>
      </c>
      <c r="B1041" s="6" t="s">
        <v>546</v>
      </c>
      <c r="C1041" s="6" t="s">
        <v>547</v>
      </c>
      <c r="D1041" s="12">
        <v>1</v>
      </c>
    </row>
    <row r="1042" spans="1:4" x14ac:dyDescent="0.2">
      <c r="A1042" s="6" t="s">
        <v>530</v>
      </c>
      <c r="B1042" s="6" t="s">
        <v>11620</v>
      </c>
      <c r="C1042" s="6" t="s">
        <v>11621</v>
      </c>
      <c r="D1042" s="12">
        <v>1</v>
      </c>
    </row>
    <row r="1043" spans="1:4" x14ac:dyDescent="0.2">
      <c r="A1043" s="6" t="s">
        <v>530</v>
      </c>
      <c r="B1043" s="6" t="s">
        <v>548</v>
      </c>
      <c r="C1043" s="6" t="s">
        <v>549</v>
      </c>
      <c r="D1043" s="12">
        <v>1</v>
      </c>
    </row>
    <row r="1044" spans="1:4" x14ac:dyDescent="0.2">
      <c r="A1044" s="6" t="s">
        <v>530</v>
      </c>
      <c r="B1044" s="6" t="s">
        <v>550</v>
      </c>
      <c r="C1044" s="6" t="s">
        <v>551</v>
      </c>
      <c r="D1044" s="12">
        <v>1</v>
      </c>
    </row>
    <row r="1045" spans="1:4" x14ac:dyDescent="0.2">
      <c r="A1045" s="6" t="s">
        <v>530</v>
      </c>
      <c r="B1045" s="6" t="s">
        <v>552</v>
      </c>
      <c r="C1045" s="6" t="s">
        <v>553</v>
      </c>
      <c r="D1045" s="12">
        <v>1</v>
      </c>
    </row>
    <row r="1046" spans="1:4" x14ac:dyDescent="0.2">
      <c r="A1046" s="6" t="s">
        <v>530</v>
      </c>
      <c r="B1046" s="6" t="s">
        <v>554</v>
      </c>
      <c r="C1046" s="6" t="s">
        <v>555</v>
      </c>
      <c r="D1046" s="12">
        <v>1</v>
      </c>
    </row>
    <row r="1047" spans="1:4" x14ac:dyDescent="0.2">
      <c r="A1047" s="6" t="s">
        <v>530</v>
      </c>
      <c r="B1047" s="6" t="s">
        <v>11622</v>
      </c>
      <c r="C1047" s="6" t="s">
        <v>11623</v>
      </c>
      <c r="D1047" s="12">
        <v>1</v>
      </c>
    </row>
    <row r="1048" spans="1:4" x14ac:dyDescent="0.2">
      <c r="A1048" s="6" t="s">
        <v>530</v>
      </c>
      <c r="B1048" s="6" t="s">
        <v>556</v>
      </c>
      <c r="C1048" s="6" t="s">
        <v>557</v>
      </c>
      <c r="D1048" s="12">
        <v>1</v>
      </c>
    </row>
    <row r="1049" spans="1:4" x14ac:dyDescent="0.2">
      <c r="A1049" s="6" t="s">
        <v>530</v>
      </c>
      <c r="B1049" s="6" t="s">
        <v>558</v>
      </c>
      <c r="C1049" s="6" t="s">
        <v>559</v>
      </c>
      <c r="D1049" s="12">
        <v>1</v>
      </c>
    </row>
    <row r="1050" spans="1:4" x14ac:dyDescent="0.2">
      <c r="A1050" s="6" t="s">
        <v>530</v>
      </c>
      <c r="B1050" s="6" t="s">
        <v>560</v>
      </c>
      <c r="C1050" s="6" t="s">
        <v>561</v>
      </c>
      <c r="D1050" s="12">
        <v>1</v>
      </c>
    </row>
    <row r="1051" spans="1:4" x14ac:dyDescent="0.2">
      <c r="A1051" s="6" t="s">
        <v>530</v>
      </c>
      <c r="B1051" s="6" t="s">
        <v>562</v>
      </c>
      <c r="C1051" s="6" t="s">
        <v>563</v>
      </c>
      <c r="D1051" s="12">
        <v>1</v>
      </c>
    </row>
    <row r="1052" spans="1:4" x14ac:dyDescent="0.2">
      <c r="A1052" s="6" t="s">
        <v>530</v>
      </c>
      <c r="B1052" s="6" t="s">
        <v>11624</v>
      </c>
      <c r="C1052" s="6" t="s">
        <v>11625</v>
      </c>
      <c r="D1052" s="12">
        <v>1</v>
      </c>
    </row>
    <row r="1053" spans="1:4" x14ac:dyDescent="0.2">
      <c r="A1053" s="6" t="s">
        <v>11626</v>
      </c>
      <c r="B1053" s="6" t="s">
        <v>11627</v>
      </c>
      <c r="C1053" s="6" t="s">
        <v>11628</v>
      </c>
      <c r="D1053" s="12">
        <v>1</v>
      </c>
    </row>
    <row r="1054" spans="1:4" x14ac:dyDescent="0.2">
      <c r="A1054" s="6" t="s">
        <v>11626</v>
      </c>
      <c r="B1054" s="6" t="s">
        <v>11629</v>
      </c>
      <c r="C1054" s="6" t="s">
        <v>11630</v>
      </c>
      <c r="D1054" s="12">
        <v>1</v>
      </c>
    </row>
    <row r="1055" spans="1:4" x14ac:dyDescent="0.2">
      <c r="A1055" s="6" t="s">
        <v>11626</v>
      </c>
      <c r="B1055" s="6" t="s">
        <v>11631</v>
      </c>
      <c r="C1055" s="6" t="s">
        <v>11632</v>
      </c>
      <c r="D1055" s="12">
        <v>1</v>
      </c>
    </row>
    <row r="1056" spans="1:4" x14ac:dyDescent="0.2">
      <c r="A1056" s="6" t="s">
        <v>11626</v>
      </c>
      <c r="B1056" s="6" t="s">
        <v>11633</v>
      </c>
      <c r="C1056" s="6" t="s">
        <v>11634</v>
      </c>
      <c r="D1056" s="12">
        <v>1</v>
      </c>
    </row>
    <row r="1057" spans="1:4" x14ac:dyDescent="0.2">
      <c r="A1057" s="6" t="s">
        <v>11626</v>
      </c>
      <c r="B1057" s="6" t="s">
        <v>11635</v>
      </c>
      <c r="C1057" s="6" t="s">
        <v>11636</v>
      </c>
      <c r="D1057" s="12">
        <v>1</v>
      </c>
    </row>
    <row r="1058" spans="1:4" x14ac:dyDescent="0.2">
      <c r="A1058" s="6" t="s">
        <v>11626</v>
      </c>
      <c r="B1058" s="6" t="s">
        <v>11637</v>
      </c>
      <c r="C1058" s="6" t="s">
        <v>11638</v>
      </c>
      <c r="D1058" s="12">
        <v>1</v>
      </c>
    </row>
    <row r="1059" spans="1:4" x14ac:dyDescent="0.2">
      <c r="A1059" s="6" t="s">
        <v>11639</v>
      </c>
      <c r="B1059" s="6" t="s">
        <v>11640</v>
      </c>
      <c r="C1059" s="6" t="s">
        <v>11641</v>
      </c>
      <c r="D1059" s="12">
        <v>1</v>
      </c>
    </row>
    <row r="1060" spans="1:4" x14ac:dyDescent="0.2">
      <c r="A1060" s="6" t="s">
        <v>564</v>
      </c>
      <c r="B1060" s="6" t="s">
        <v>565</v>
      </c>
      <c r="C1060" s="6" t="s">
        <v>566</v>
      </c>
      <c r="D1060" s="12">
        <v>1</v>
      </c>
    </row>
    <row r="1061" spans="1:4" x14ac:dyDescent="0.2">
      <c r="A1061" s="6" t="s">
        <v>564</v>
      </c>
      <c r="B1061" s="6" t="s">
        <v>567</v>
      </c>
      <c r="C1061" s="6" t="s">
        <v>568</v>
      </c>
      <c r="D1061" s="12">
        <v>1</v>
      </c>
    </row>
    <row r="1062" spans="1:4" x14ac:dyDescent="0.2">
      <c r="A1062" s="6" t="s">
        <v>564</v>
      </c>
      <c r="B1062" s="6" t="s">
        <v>569</v>
      </c>
      <c r="C1062" s="6" t="s">
        <v>570</v>
      </c>
      <c r="D1062" s="12">
        <v>1</v>
      </c>
    </row>
    <row r="1063" spans="1:4" x14ac:dyDescent="0.2">
      <c r="A1063" s="6" t="s">
        <v>564</v>
      </c>
      <c r="B1063" s="6" t="s">
        <v>571</v>
      </c>
      <c r="C1063" s="6" t="s">
        <v>572</v>
      </c>
      <c r="D1063" s="12">
        <v>1</v>
      </c>
    </row>
    <row r="1064" spans="1:4" x14ac:dyDescent="0.2">
      <c r="A1064" s="6" t="s">
        <v>564</v>
      </c>
      <c r="B1064" s="6" t="s">
        <v>573</v>
      </c>
      <c r="C1064" s="6" t="s">
        <v>574</v>
      </c>
      <c r="D1064" s="12">
        <v>1</v>
      </c>
    </row>
    <row r="1065" spans="1:4" x14ac:dyDescent="0.2">
      <c r="A1065" s="6" t="s">
        <v>564</v>
      </c>
      <c r="B1065" s="6" t="s">
        <v>575</v>
      </c>
      <c r="C1065" s="6" t="s">
        <v>576</v>
      </c>
      <c r="D1065" s="12">
        <v>1</v>
      </c>
    </row>
    <row r="1066" spans="1:4" x14ac:dyDescent="0.2">
      <c r="A1066" s="6" t="s">
        <v>564</v>
      </c>
      <c r="B1066" s="6" t="s">
        <v>577</v>
      </c>
      <c r="C1066" s="6" t="s">
        <v>578</v>
      </c>
      <c r="D1066" s="12">
        <v>1</v>
      </c>
    </row>
    <row r="1067" spans="1:4" x14ac:dyDescent="0.2">
      <c r="A1067" s="6" t="s">
        <v>564</v>
      </c>
      <c r="B1067" s="6" t="s">
        <v>579</v>
      </c>
      <c r="C1067" s="6" t="s">
        <v>580</v>
      </c>
      <c r="D1067" s="12">
        <v>1</v>
      </c>
    </row>
    <row r="1068" spans="1:4" x14ac:dyDescent="0.2">
      <c r="A1068" s="6" t="s">
        <v>564</v>
      </c>
      <c r="B1068" s="6" t="s">
        <v>581</v>
      </c>
      <c r="C1068" s="6" t="s">
        <v>582</v>
      </c>
      <c r="D1068" s="12">
        <v>1</v>
      </c>
    </row>
    <row r="1069" spans="1:4" x14ac:dyDescent="0.2">
      <c r="A1069" s="6" t="s">
        <v>564</v>
      </c>
      <c r="B1069" s="6" t="s">
        <v>583</v>
      </c>
      <c r="C1069" s="6" t="s">
        <v>584</v>
      </c>
      <c r="D1069" s="12">
        <v>1</v>
      </c>
    </row>
    <row r="1070" spans="1:4" x14ac:dyDescent="0.2">
      <c r="A1070" s="6" t="s">
        <v>564</v>
      </c>
      <c r="B1070" s="6" t="s">
        <v>585</v>
      </c>
      <c r="C1070" s="6" t="s">
        <v>586</v>
      </c>
      <c r="D1070" s="12">
        <v>1</v>
      </c>
    </row>
    <row r="1071" spans="1:4" x14ac:dyDescent="0.2">
      <c r="A1071" s="6" t="s">
        <v>564</v>
      </c>
      <c r="B1071" s="6" t="s">
        <v>587</v>
      </c>
      <c r="C1071" s="6" t="s">
        <v>588</v>
      </c>
      <c r="D1071" s="12">
        <v>1</v>
      </c>
    </row>
    <row r="1072" spans="1:4" x14ac:dyDescent="0.2">
      <c r="A1072" s="6" t="s">
        <v>11642</v>
      </c>
      <c r="B1072" s="6" t="s">
        <v>11643</v>
      </c>
      <c r="C1072" s="6" t="s">
        <v>11644</v>
      </c>
      <c r="D1072" s="12">
        <v>1</v>
      </c>
    </row>
    <row r="1073" spans="1:4" x14ac:dyDescent="0.2">
      <c r="A1073" s="6" t="s">
        <v>11645</v>
      </c>
      <c r="B1073" s="6" t="s">
        <v>11646</v>
      </c>
      <c r="C1073" s="6" t="s">
        <v>11647</v>
      </c>
      <c r="D1073" s="12">
        <v>1</v>
      </c>
    </row>
    <row r="1074" spans="1:4" x14ac:dyDescent="0.2">
      <c r="A1074" s="6" t="s">
        <v>11645</v>
      </c>
      <c r="B1074" s="6" t="s">
        <v>11648</v>
      </c>
      <c r="C1074" s="6" t="s">
        <v>11649</v>
      </c>
      <c r="D1074" s="12">
        <v>1</v>
      </c>
    </row>
    <row r="1075" spans="1:4" x14ac:dyDescent="0.2">
      <c r="A1075" s="6" t="s">
        <v>11645</v>
      </c>
      <c r="B1075" s="6" t="s">
        <v>11650</v>
      </c>
      <c r="C1075" s="6" t="s">
        <v>11651</v>
      </c>
      <c r="D1075" s="12">
        <v>1</v>
      </c>
    </row>
    <row r="1076" spans="1:4" x14ac:dyDescent="0.2">
      <c r="A1076" s="6" t="s">
        <v>11645</v>
      </c>
      <c r="B1076" s="6" t="s">
        <v>11652</v>
      </c>
      <c r="C1076" s="6" t="s">
        <v>11653</v>
      </c>
      <c r="D1076" s="12">
        <v>1</v>
      </c>
    </row>
    <row r="1077" spans="1:4" x14ac:dyDescent="0.2">
      <c r="A1077" s="6" t="s">
        <v>11645</v>
      </c>
      <c r="B1077" s="6" t="s">
        <v>11654</v>
      </c>
      <c r="C1077" s="6" t="s">
        <v>11655</v>
      </c>
      <c r="D1077" s="12">
        <v>1</v>
      </c>
    </row>
    <row r="1078" spans="1:4" x14ac:dyDescent="0.2">
      <c r="A1078" s="6" t="s">
        <v>11656</v>
      </c>
      <c r="B1078" s="6" t="s">
        <v>11657</v>
      </c>
      <c r="C1078" s="6" t="s">
        <v>11658</v>
      </c>
      <c r="D1078" s="12">
        <v>1</v>
      </c>
    </row>
    <row r="1079" spans="1:4" x14ac:dyDescent="0.2">
      <c r="A1079" s="6" t="s">
        <v>11656</v>
      </c>
      <c r="B1079" s="6" t="s">
        <v>11659</v>
      </c>
      <c r="C1079" s="6" t="s">
        <v>11660</v>
      </c>
      <c r="D1079" s="12">
        <v>1</v>
      </c>
    </row>
    <row r="1080" spans="1:4" x14ac:dyDescent="0.2">
      <c r="A1080" s="6" t="s">
        <v>11656</v>
      </c>
      <c r="B1080" s="6" t="s">
        <v>11661</v>
      </c>
      <c r="C1080" s="6" t="s">
        <v>11662</v>
      </c>
      <c r="D1080" s="12">
        <v>1</v>
      </c>
    </row>
    <row r="1081" spans="1:4" x14ac:dyDescent="0.2">
      <c r="A1081" s="6" t="s">
        <v>11663</v>
      </c>
      <c r="B1081" s="6" t="s">
        <v>11664</v>
      </c>
      <c r="C1081" s="6" t="s">
        <v>11665</v>
      </c>
      <c r="D1081" s="12">
        <v>1</v>
      </c>
    </row>
    <row r="1082" spans="1:4" x14ac:dyDescent="0.2">
      <c r="A1082" s="6" t="s">
        <v>11666</v>
      </c>
      <c r="B1082" s="6" t="s">
        <v>11667</v>
      </c>
      <c r="C1082" s="6" t="s">
        <v>11668</v>
      </c>
      <c r="D1082" s="12">
        <v>1</v>
      </c>
    </row>
    <row r="1083" spans="1:4" x14ac:dyDescent="0.2">
      <c r="A1083" s="6" t="s">
        <v>11669</v>
      </c>
      <c r="B1083" s="6" t="s">
        <v>11670</v>
      </c>
      <c r="C1083" s="6" t="s">
        <v>11671</v>
      </c>
      <c r="D1083" s="12">
        <v>1</v>
      </c>
    </row>
    <row r="1084" spans="1:4" x14ac:dyDescent="0.2">
      <c r="A1084" s="6" t="s">
        <v>11669</v>
      </c>
      <c r="B1084" s="6" t="s">
        <v>11672</v>
      </c>
      <c r="C1084" s="6" t="s">
        <v>11673</v>
      </c>
      <c r="D1084" s="12">
        <v>1</v>
      </c>
    </row>
    <row r="1085" spans="1:4" x14ac:dyDescent="0.2">
      <c r="A1085" s="6" t="s">
        <v>11669</v>
      </c>
      <c r="B1085" s="6" t="s">
        <v>11674</v>
      </c>
      <c r="C1085" s="6" t="s">
        <v>11675</v>
      </c>
      <c r="D1085" s="12">
        <v>1</v>
      </c>
    </row>
    <row r="1086" spans="1:4" x14ac:dyDescent="0.2">
      <c r="A1086" s="6" t="s">
        <v>11669</v>
      </c>
      <c r="B1086" s="6" t="s">
        <v>11676</v>
      </c>
      <c r="C1086" s="6" t="s">
        <v>11677</v>
      </c>
      <c r="D1086" s="12">
        <v>1</v>
      </c>
    </row>
    <row r="1087" spans="1:4" x14ac:dyDescent="0.2">
      <c r="A1087" s="6" t="s">
        <v>11669</v>
      </c>
      <c r="B1087" s="6" t="s">
        <v>11678</v>
      </c>
      <c r="C1087" s="6" t="s">
        <v>11679</v>
      </c>
      <c r="D1087" s="12">
        <v>1</v>
      </c>
    </row>
    <row r="1088" spans="1:4" x14ac:dyDescent="0.2">
      <c r="A1088" s="6" t="s">
        <v>11669</v>
      </c>
      <c r="B1088" s="6" t="s">
        <v>11680</v>
      </c>
      <c r="C1088" s="6" t="s">
        <v>11681</v>
      </c>
      <c r="D1088" s="12">
        <v>1</v>
      </c>
    </row>
    <row r="1089" spans="1:4" x14ac:dyDescent="0.2">
      <c r="A1089" s="6" t="s">
        <v>11669</v>
      </c>
      <c r="B1089" s="6" t="s">
        <v>11682</v>
      </c>
      <c r="C1089" s="6" t="s">
        <v>11683</v>
      </c>
      <c r="D1089" s="12">
        <v>1</v>
      </c>
    </row>
    <row r="1090" spans="1:4" x14ac:dyDescent="0.2">
      <c r="A1090" s="6" t="s">
        <v>11669</v>
      </c>
      <c r="B1090" s="6" t="s">
        <v>11684</v>
      </c>
      <c r="C1090" s="6" t="s">
        <v>11685</v>
      </c>
      <c r="D1090" s="12">
        <v>1</v>
      </c>
    </row>
    <row r="1091" spans="1:4" x14ac:dyDescent="0.2">
      <c r="A1091" s="6" t="s">
        <v>11669</v>
      </c>
      <c r="B1091" s="6" t="s">
        <v>11686</v>
      </c>
      <c r="C1091" s="6" t="s">
        <v>11687</v>
      </c>
      <c r="D1091" s="12">
        <v>1</v>
      </c>
    </row>
    <row r="1092" spans="1:4" x14ac:dyDescent="0.2">
      <c r="A1092" s="6" t="s">
        <v>11669</v>
      </c>
      <c r="B1092" s="6" t="s">
        <v>11688</v>
      </c>
      <c r="C1092" s="6" t="s">
        <v>11689</v>
      </c>
      <c r="D1092" s="12">
        <v>1</v>
      </c>
    </row>
    <row r="1093" spans="1:4" x14ac:dyDescent="0.2">
      <c r="A1093" s="6" t="s">
        <v>11669</v>
      </c>
      <c r="B1093" s="6" t="s">
        <v>11690</v>
      </c>
      <c r="C1093" s="6" t="s">
        <v>11691</v>
      </c>
      <c r="D1093" s="12">
        <v>1</v>
      </c>
    </row>
    <row r="1094" spans="1:4" x14ac:dyDescent="0.2">
      <c r="A1094" s="6" t="s">
        <v>11669</v>
      </c>
      <c r="B1094" s="6" t="s">
        <v>11692</v>
      </c>
      <c r="C1094" s="6" t="s">
        <v>11693</v>
      </c>
      <c r="D1094" s="12">
        <v>1</v>
      </c>
    </row>
    <row r="1095" spans="1:4" x14ac:dyDescent="0.2">
      <c r="A1095" s="6" t="s">
        <v>11669</v>
      </c>
      <c r="B1095" s="6" t="s">
        <v>11694</v>
      </c>
      <c r="C1095" s="6" t="s">
        <v>11695</v>
      </c>
      <c r="D1095" s="12">
        <v>1</v>
      </c>
    </row>
    <row r="1096" spans="1:4" x14ac:dyDescent="0.2">
      <c r="A1096" s="6" t="s">
        <v>11669</v>
      </c>
      <c r="B1096" s="6" t="s">
        <v>11696</v>
      </c>
      <c r="C1096" s="6" t="s">
        <v>11697</v>
      </c>
      <c r="D1096" s="12">
        <v>1</v>
      </c>
    </row>
    <row r="1097" spans="1:4" x14ac:dyDescent="0.2">
      <c r="A1097" s="6" t="s">
        <v>11669</v>
      </c>
      <c r="B1097" s="6" t="s">
        <v>11698</v>
      </c>
      <c r="C1097" s="6" t="s">
        <v>11699</v>
      </c>
      <c r="D1097" s="12">
        <v>1</v>
      </c>
    </row>
    <row r="1098" spans="1:4" x14ac:dyDescent="0.2">
      <c r="A1098" s="6" t="s">
        <v>11669</v>
      </c>
      <c r="B1098" s="6" t="s">
        <v>11700</v>
      </c>
      <c r="C1098" s="6" t="s">
        <v>11701</v>
      </c>
      <c r="D1098" s="12">
        <v>1</v>
      </c>
    </row>
    <row r="1099" spans="1:4" x14ac:dyDescent="0.2">
      <c r="A1099" s="6" t="s">
        <v>11669</v>
      </c>
      <c r="B1099" s="6" t="s">
        <v>11702</v>
      </c>
      <c r="C1099" s="6" t="s">
        <v>11703</v>
      </c>
      <c r="D1099" s="12">
        <v>1</v>
      </c>
    </row>
    <row r="1100" spans="1:4" x14ac:dyDescent="0.2">
      <c r="A1100" s="6" t="s">
        <v>11669</v>
      </c>
      <c r="B1100" s="6" t="s">
        <v>11704</v>
      </c>
      <c r="C1100" s="6" t="s">
        <v>11705</v>
      </c>
      <c r="D1100" s="12">
        <v>1</v>
      </c>
    </row>
    <row r="1101" spans="1:4" x14ac:dyDescent="0.2">
      <c r="A1101" s="6" t="s">
        <v>11669</v>
      </c>
      <c r="B1101" s="6" t="s">
        <v>11706</v>
      </c>
      <c r="C1101" s="6" t="s">
        <v>11707</v>
      </c>
      <c r="D1101" s="12">
        <v>1</v>
      </c>
    </row>
    <row r="1102" spans="1:4" x14ac:dyDescent="0.2">
      <c r="A1102" s="6" t="s">
        <v>11669</v>
      </c>
      <c r="B1102" s="6" t="s">
        <v>11708</v>
      </c>
      <c r="C1102" s="6" t="s">
        <v>11709</v>
      </c>
      <c r="D1102" s="12">
        <v>1</v>
      </c>
    </row>
    <row r="1103" spans="1:4" x14ac:dyDescent="0.2">
      <c r="A1103" s="6" t="s">
        <v>11669</v>
      </c>
      <c r="B1103" s="6" t="s">
        <v>11710</v>
      </c>
      <c r="C1103" s="6" t="s">
        <v>11711</v>
      </c>
      <c r="D1103" s="12">
        <v>1</v>
      </c>
    </row>
    <row r="1104" spans="1:4" x14ac:dyDescent="0.2">
      <c r="A1104" s="6" t="s">
        <v>11669</v>
      </c>
      <c r="B1104" s="6" t="s">
        <v>11712</v>
      </c>
      <c r="C1104" s="6" t="s">
        <v>11713</v>
      </c>
      <c r="D1104" s="12">
        <v>1</v>
      </c>
    </row>
    <row r="1105" spans="1:4" x14ac:dyDescent="0.2">
      <c r="A1105" s="6" t="s">
        <v>11669</v>
      </c>
      <c r="B1105" s="6" t="s">
        <v>11714</v>
      </c>
      <c r="C1105" s="6" t="s">
        <v>11715</v>
      </c>
      <c r="D1105" s="12">
        <v>1</v>
      </c>
    </row>
    <row r="1106" spans="1:4" x14ac:dyDescent="0.2">
      <c r="A1106" s="6" t="s">
        <v>11669</v>
      </c>
      <c r="B1106" s="6" t="s">
        <v>11716</v>
      </c>
      <c r="C1106" s="6" t="s">
        <v>11717</v>
      </c>
      <c r="D1106" s="12">
        <v>1</v>
      </c>
    </row>
    <row r="1107" spans="1:4" x14ac:dyDescent="0.2">
      <c r="A1107" s="6" t="s">
        <v>11669</v>
      </c>
      <c r="B1107" s="6" t="s">
        <v>11718</v>
      </c>
      <c r="C1107" s="6" t="s">
        <v>11719</v>
      </c>
      <c r="D1107" s="12">
        <v>1</v>
      </c>
    </row>
    <row r="1108" spans="1:4" x14ac:dyDescent="0.2">
      <c r="A1108" s="6" t="s">
        <v>11669</v>
      </c>
      <c r="B1108" s="6" t="s">
        <v>11720</v>
      </c>
      <c r="C1108" s="6" t="s">
        <v>11721</v>
      </c>
      <c r="D1108" s="12">
        <v>1</v>
      </c>
    </row>
    <row r="1109" spans="1:4" x14ac:dyDescent="0.2">
      <c r="A1109" s="6" t="s">
        <v>11669</v>
      </c>
      <c r="B1109" s="6" t="s">
        <v>11722</v>
      </c>
      <c r="C1109" s="6" t="s">
        <v>11723</v>
      </c>
      <c r="D1109" s="12">
        <v>1</v>
      </c>
    </row>
    <row r="1110" spans="1:4" x14ac:dyDescent="0.2">
      <c r="A1110" s="6" t="s">
        <v>11669</v>
      </c>
      <c r="B1110" s="6" t="s">
        <v>11724</v>
      </c>
      <c r="C1110" s="6" t="s">
        <v>11725</v>
      </c>
      <c r="D1110" s="12">
        <v>1</v>
      </c>
    </row>
    <row r="1111" spans="1:4" x14ac:dyDescent="0.2">
      <c r="A1111" s="6" t="s">
        <v>11669</v>
      </c>
      <c r="B1111" s="6" t="s">
        <v>11726</v>
      </c>
      <c r="C1111" s="6" t="s">
        <v>11727</v>
      </c>
      <c r="D1111" s="12">
        <v>1</v>
      </c>
    </row>
    <row r="1112" spans="1:4" x14ac:dyDescent="0.2">
      <c r="A1112" s="6" t="s">
        <v>11669</v>
      </c>
      <c r="B1112" s="6" t="s">
        <v>11728</v>
      </c>
      <c r="C1112" s="6" t="s">
        <v>11729</v>
      </c>
      <c r="D1112" s="12">
        <v>1</v>
      </c>
    </row>
    <row r="1113" spans="1:4" x14ac:dyDescent="0.2">
      <c r="A1113" s="6" t="s">
        <v>11669</v>
      </c>
      <c r="B1113" s="6" t="s">
        <v>11730</v>
      </c>
      <c r="C1113" s="6" t="s">
        <v>11719</v>
      </c>
      <c r="D1113" s="12">
        <v>1</v>
      </c>
    </row>
    <row r="1114" spans="1:4" x14ac:dyDescent="0.2">
      <c r="A1114" s="6" t="s">
        <v>11669</v>
      </c>
      <c r="B1114" s="6" t="s">
        <v>11731</v>
      </c>
      <c r="C1114" s="6" t="s">
        <v>11732</v>
      </c>
      <c r="D1114" s="12">
        <v>1</v>
      </c>
    </row>
    <row r="1115" spans="1:4" x14ac:dyDescent="0.2">
      <c r="A1115" s="6" t="s">
        <v>11669</v>
      </c>
      <c r="B1115" s="6" t="s">
        <v>11733</v>
      </c>
      <c r="C1115" s="6" t="s">
        <v>11734</v>
      </c>
      <c r="D1115" s="12">
        <v>1</v>
      </c>
    </row>
    <row r="1116" spans="1:4" x14ac:dyDescent="0.2">
      <c r="A1116" s="6" t="s">
        <v>11669</v>
      </c>
      <c r="B1116" s="6" t="s">
        <v>11735</v>
      </c>
      <c r="C1116" s="6" t="s">
        <v>11736</v>
      </c>
      <c r="D1116" s="12">
        <v>1</v>
      </c>
    </row>
    <row r="1117" spans="1:4" x14ac:dyDescent="0.2">
      <c r="A1117" s="6" t="s">
        <v>11669</v>
      </c>
      <c r="B1117" s="6" t="s">
        <v>11737</v>
      </c>
      <c r="C1117" s="6" t="s">
        <v>11738</v>
      </c>
      <c r="D1117" s="12">
        <v>1</v>
      </c>
    </row>
    <row r="1118" spans="1:4" x14ac:dyDescent="0.2">
      <c r="A1118" s="6" t="s">
        <v>11669</v>
      </c>
      <c r="B1118" s="6" t="s">
        <v>11739</v>
      </c>
      <c r="C1118" s="6" t="s">
        <v>11740</v>
      </c>
      <c r="D1118" s="12">
        <v>1</v>
      </c>
    </row>
    <row r="1119" spans="1:4" x14ac:dyDescent="0.2">
      <c r="A1119" s="6" t="s">
        <v>11741</v>
      </c>
      <c r="B1119" s="6" t="s">
        <v>11742</v>
      </c>
      <c r="C1119" s="6" t="s">
        <v>11743</v>
      </c>
      <c r="D1119" s="12">
        <v>1</v>
      </c>
    </row>
    <row r="1120" spans="1:4" x14ac:dyDescent="0.2">
      <c r="A1120" s="6" t="s">
        <v>11741</v>
      </c>
      <c r="B1120" s="6" t="s">
        <v>11744</v>
      </c>
      <c r="C1120" s="6" t="s">
        <v>11745</v>
      </c>
      <c r="D1120" s="12">
        <v>1</v>
      </c>
    </row>
    <row r="1121" spans="1:4" x14ac:dyDescent="0.2">
      <c r="A1121" s="6" t="s">
        <v>589</v>
      </c>
      <c r="B1121" s="6" t="s">
        <v>590</v>
      </c>
      <c r="C1121" s="6" t="s">
        <v>591</v>
      </c>
      <c r="D1121" s="12">
        <v>1</v>
      </c>
    </row>
    <row r="1122" spans="1:4" x14ac:dyDescent="0.2">
      <c r="A1122" s="6" t="s">
        <v>589</v>
      </c>
      <c r="B1122" s="6" t="s">
        <v>11746</v>
      </c>
      <c r="C1122" s="6" t="s">
        <v>11747</v>
      </c>
      <c r="D1122" s="12">
        <v>1</v>
      </c>
    </row>
    <row r="1123" spans="1:4" x14ac:dyDescent="0.2">
      <c r="A1123" s="6" t="s">
        <v>589</v>
      </c>
      <c r="B1123" s="6" t="s">
        <v>11748</v>
      </c>
      <c r="C1123" s="6" t="s">
        <v>11749</v>
      </c>
      <c r="D1123" s="12">
        <v>1</v>
      </c>
    </row>
    <row r="1124" spans="1:4" x14ac:dyDescent="0.2">
      <c r="A1124" s="6" t="s">
        <v>589</v>
      </c>
      <c r="B1124" s="6" t="s">
        <v>11750</v>
      </c>
      <c r="C1124" s="6" t="s">
        <v>11751</v>
      </c>
      <c r="D1124" s="12">
        <v>1</v>
      </c>
    </row>
    <row r="1125" spans="1:4" x14ac:dyDescent="0.2">
      <c r="A1125" s="6" t="s">
        <v>589</v>
      </c>
      <c r="B1125" s="6" t="s">
        <v>11752</v>
      </c>
      <c r="C1125" s="6" t="s">
        <v>11753</v>
      </c>
      <c r="D1125" s="12">
        <v>1</v>
      </c>
    </row>
    <row r="1126" spans="1:4" x14ac:dyDescent="0.2">
      <c r="A1126" s="6" t="s">
        <v>589</v>
      </c>
      <c r="B1126" s="6" t="s">
        <v>592</v>
      </c>
      <c r="C1126" s="6" t="s">
        <v>593</v>
      </c>
      <c r="D1126" s="12">
        <v>1</v>
      </c>
    </row>
    <row r="1127" spans="1:4" x14ac:dyDescent="0.2">
      <c r="A1127" s="6" t="s">
        <v>589</v>
      </c>
      <c r="B1127" s="6" t="s">
        <v>594</v>
      </c>
      <c r="C1127" s="6" t="s">
        <v>595</v>
      </c>
      <c r="D1127" s="12">
        <v>1</v>
      </c>
    </row>
    <row r="1128" spans="1:4" x14ac:dyDescent="0.2">
      <c r="A1128" s="6" t="s">
        <v>589</v>
      </c>
      <c r="B1128" s="6" t="s">
        <v>596</v>
      </c>
      <c r="C1128" s="6" t="s">
        <v>597</v>
      </c>
      <c r="D1128" s="12">
        <v>1</v>
      </c>
    </row>
    <row r="1129" spans="1:4" x14ac:dyDescent="0.2">
      <c r="A1129" s="6" t="s">
        <v>589</v>
      </c>
      <c r="B1129" s="6" t="s">
        <v>598</v>
      </c>
      <c r="C1129" s="6" t="s">
        <v>599</v>
      </c>
      <c r="D1129" s="12">
        <v>1</v>
      </c>
    </row>
    <row r="1130" spans="1:4" x14ac:dyDescent="0.2">
      <c r="A1130" s="6" t="s">
        <v>589</v>
      </c>
      <c r="B1130" s="6" t="s">
        <v>600</v>
      </c>
      <c r="C1130" s="6" t="s">
        <v>601</v>
      </c>
      <c r="D1130" s="12">
        <v>1</v>
      </c>
    </row>
    <row r="1131" spans="1:4" x14ac:dyDescent="0.2">
      <c r="A1131" s="6" t="s">
        <v>589</v>
      </c>
      <c r="B1131" s="6" t="s">
        <v>602</v>
      </c>
      <c r="C1131" s="6" t="s">
        <v>603</v>
      </c>
      <c r="D1131" s="12">
        <v>1</v>
      </c>
    </row>
    <row r="1132" spans="1:4" x14ac:dyDescent="0.2">
      <c r="A1132" s="6" t="s">
        <v>589</v>
      </c>
      <c r="B1132" s="6" t="s">
        <v>604</v>
      </c>
      <c r="C1132" s="6" t="s">
        <v>605</v>
      </c>
      <c r="D1132" s="12">
        <v>1</v>
      </c>
    </row>
    <row r="1133" spans="1:4" x14ac:dyDescent="0.2">
      <c r="A1133" s="6" t="s">
        <v>589</v>
      </c>
      <c r="B1133" s="6" t="s">
        <v>606</v>
      </c>
      <c r="C1133" s="6" t="s">
        <v>607</v>
      </c>
      <c r="D1133" s="12">
        <v>1</v>
      </c>
    </row>
    <row r="1134" spans="1:4" x14ac:dyDescent="0.2">
      <c r="A1134" s="6" t="s">
        <v>589</v>
      </c>
      <c r="B1134" s="6" t="s">
        <v>608</v>
      </c>
      <c r="C1134" s="6" t="s">
        <v>609</v>
      </c>
      <c r="D1134" s="12">
        <v>1</v>
      </c>
    </row>
    <row r="1135" spans="1:4" x14ac:dyDescent="0.2">
      <c r="A1135" s="6" t="s">
        <v>589</v>
      </c>
      <c r="B1135" s="6" t="s">
        <v>610</v>
      </c>
      <c r="C1135" s="6" t="s">
        <v>611</v>
      </c>
      <c r="D1135" s="12">
        <v>1</v>
      </c>
    </row>
    <row r="1136" spans="1:4" x14ac:dyDescent="0.2">
      <c r="A1136" s="6" t="s">
        <v>589</v>
      </c>
      <c r="B1136" s="6" t="s">
        <v>613</v>
      </c>
      <c r="C1136" s="6" t="s">
        <v>614</v>
      </c>
      <c r="D1136" s="12">
        <v>1</v>
      </c>
    </row>
    <row r="1137" spans="1:4" x14ac:dyDescent="0.2">
      <c r="A1137" s="6" t="s">
        <v>589</v>
      </c>
      <c r="B1137" s="6" t="s">
        <v>615</v>
      </c>
      <c r="C1137" s="6" t="s">
        <v>616</v>
      </c>
      <c r="D1137" s="12">
        <v>1</v>
      </c>
    </row>
    <row r="1138" spans="1:4" x14ac:dyDescent="0.2">
      <c r="A1138" s="6" t="s">
        <v>589</v>
      </c>
      <c r="B1138" s="6" t="s">
        <v>617</v>
      </c>
      <c r="C1138" s="6" t="s">
        <v>618</v>
      </c>
      <c r="D1138" s="12">
        <v>1</v>
      </c>
    </row>
    <row r="1139" spans="1:4" x14ac:dyDescent="0.2">
      <c r="A1139" s="6" t="s">
        <v>589</v>
      </c>
      <c r="B1139" s="6" t="s">
        <v>619</v>
      </c>
      <c r="C1139" s="6" t="s">
        <v>620</v>
      </c>
      <c r="D1139" s="12">
        <v>1</v>
      </c>
    </row>
    <row r="1140" spans="1:4" x14ac:dyDescent="0.2">
      <c r="A1140" s="6" t="s">
        <v>589</v>
      </c>
      <c r="B1140" s="6" t="s">
        <v>621</v>
      </c>
      <c r="C1140" s="6" t="s">
        <v>622</v>
      </c>
      <c r="D1140" s="12">
        <v>1</v>
      </c>
    </row>
    <row r="1141" spans="1:4" x14ac:dyDescent="0.2">
      <c r="A1141" s="6" t="s">
        <v>589</v>
      </c>
      <c r="B1141" s="6" t="s">
        <v>623</v>
      </c>
      <c r="C1141" s="6" t="s">
        <v>624</v>
      </c>
      <c r="D1141" s="12">
        <v>1</v>
      </c>
    </row>
    <row r="1142" spans="1:4" x14ac:dyDescent="0.2">
      <c r="A1142" s="6" t="s">
        <v>589</v>
      </c>
      <c r="B1142" s="6" t="s">
        <v>625</v>
      </c>
      <c r="C1142" s="6" t="s">
        <v>626</v>
      </c>
      <c r="D1142" s="12">
        <v>1</v>
      </c>
    </row>
    <row r="1143" spans="1:4" x14ac:dyDescent="0.2">
      <c r="A1143" s="6" t="s">
        <v>589</v>
      </c>
      <c r="B1143" s="6" t="s">
        <v>627</v>
      </c>
      <c r="C1143" s="6" t="s">
        <v>628</v>
      </c>
      <c r="D1143" s="12">
        <v>1</v>
      </c>
    </row>
    <row r="1144" spans="1:4" x14ac:dyDescent="0.2">
      <c r="A1144" s="6" t="s">
        <v>589</v>
      </c>
      <c r="B1144" s="6" t="s">
        <v>629</v>
      </c>
      <c r="C1144" s="6" t="s">
        <v>630</v>
      </c>
      <c r="D1144" s="12">
        <v>1</v>
      </c>
    </row>
    <row r="1145" spans="1:4" x14ac:dyDescent="0.2">
      <c r="A1145" s="6" t="s">
        <v>589</v>
      </c>
      <c r="B1145" s="6" t="s">
        <v>631</v>
      </c>
      <c r="C1145" s="6" t="s">
        <v>632</v>
      </c>
      <c r="D1145" s="12">
        <v>1</v>
      </c>
    </row>
    <row r="1146" spans="1:4" x14ac:dyDescent="0.2">
      <c r="A1146" s="6" t="s">
        <v>589</v>
      </c>
      <c r="B1146" s="6" t="s">
        <v>633</v>
      </c>
      <c r="C1146" s="6" t="s">
        <v>634</v>
      </c>
      <c r="D1146" s="12">
        <v>1</v>
      </c>
    </row>
    <row r="1147" spans="1:4" x14ac:dyDescent="0.2">
      <c r="A1147" s="6" t="s">
        <v>589</v>
      </c>
      <c r="B1147" s="6" t="s">
        <v>635</v>
      </c>
      <c r="C1147" s="6" t="s">
        <v>636</v>
      </c>
      <c r="D1147" s="12">
        <v>1</v>
      </c>
    </row>
    <row r="1148" spans="1:4" x14ac:dyDescent="0.2">
      <c r="A1148" s="6" t="s">
        <v>589</v>
      </c>
      <c r="B1148" s="6" t="s">
        <v>637</v>
      </c>
      <c r="C1148" s="6" t="s">
        <v>638</v>
      </c>
      <c r="D1148" s="12">
        <v>1</v>
      </c>
    </row>
    <row r="1149" spans="1:4" x14ac:dyDescent="0.2">
      <c r="A1149" s="6" t="s">
        <v>589</v>
      </c>
      <c r="B1149" s="6" t="s">
        <v>639</v>
      </c>
      <c r="C1149" s="6" t="s">
        <v>640</v>
      </c>
      <c r="D1149" s="12">
        <v>1</v>
      </c>
    </row>
    <row r="1150" spans="1:4" x14ac:dyDescent="0.2">
      <c r="A1150" s="6" t="s">
        <v>589</v>
      </c>
      <c r="B1150" s="6" t="s">
        <v>641</v>
      </c>
      <c r="C1150" s="6" t="s">
        <v>642</v>
      </c>
      <c r="D1150" s="12">
        <v>1</v>
      </c>
    </row>
    <row r="1151" spans="1:4" x14ac:dyDescent="0.2">
      <c r="A1151" s="6" t="s">
        <v>589</v>
      </c>
      <c r="B1151" s="6" t="s">
        <v>643</v>
      </c>
      <c r="C1151" s="6" t="s">
        <v>644</v>
      </c>
      <c r="D1151" s="12">
        <v>1</v>
      </c>
    </row>
    <row r="1152" spans="1:4" x14ac:dyDescent="0.2">
      <c r="A1152" s="6" t="s">
        <v>589</v>
      </c>
      <c r="B1152" s="6" t="s">
        <v>645</v>
      </c>
      <c r="C1152" s="6" t="s">
        <v>646</v>
      </c>
      <c r="D1152" s="12">
        <v>1</v>
      </c>
    </row>
    <row r="1153" spans="1:4" x14ac:dyDescent="0.2">
      <c r="A1153" s="6" t="s">
        <v>589</v>
      </c>
      <c r="B1153" s="6" t="s">
        <v>647</v>
      </c>
      <c r="C1153" s="6" t="s">
        <v>648</v>
      </c>
      <c r="D1153" s="12">
        <v>1</v>
      </c>
    </row>
    <row r="1154" spans="1:4" x14ac:dyDescent="0.2">
      <c r="A1154" s="6" t="s">
        <v>589</v>
      </c>
      <c r="B1154" s="6" t="s">
        <v>649</v>
      </c>
      <c r="C1154" s="6" t="s">
        <v>650</v>
      </c>
      <c r="D1154" s="12">
        <v>1</v>
      </c>
    </row>
    <row r="1155" spans="1:4" x14ac:dyDescent="0.2">
      <c r="A1155" s="6" t="s">
        <v>589</v>
      </c>
      <c r="B1155" s="6" t="s">
        <v>651</v>
      </c>
      <c r="C1155" s="6" t="s">
        <v>652</v>
      </c>
      <c r="D1155" s="12">
        <v>1</v>
      </c>
    </row>
    <row r="1156" spans="1:4" x14ac:dyDescent="0.2">
      <c r="A1156" s="6" t="s">
        <v>589</v>
      </c>
      <c r="B1156" s="6" t="s">
        <v>11754</v>
      </c>
      <c r="C1156" s="6" t="s">
        <v>11755</v>
      </c>
      <c r="D1156" s="12">
        <v>1</v>
      </c>
    </row>
    <row r="1157" spans="1:4" x14ac:dyDescent="0.2">
      <c r="A1157" s="6" t="s">
        <v>589</v>
      </c>
      <c r="B1157" s="6" t="s">
        <v>11756</v>
      </c>
      <c r="C1157" s="6" t="s">
        <v>11756</v>
      </c>
      <c r="D1157" s="12">
        <v>1</v>
      </c>
    </row>
    <row r="1158" spans="1:4" x14ac:dyDescent="0.2">
      <c r="A1158" s="6" t="s">
        <v>589</v>
      </c>
      <c r="B1158" s="6" t="s">
        <v>11757</v>
      </c>
      <c r="C1158" s="6" t="s">
        <v>11757</v>
      </c>
      <c r="D1158" s="12">
        <v>1</v>
      </c>
    </row>
    <row r="1159" spans="1:4" x14ac:dyDescent="0.2">
      <c r="A1159" s="6" t="s">
        <v>589</v>
      </c>
      <c r="B1159" s="6" t="s">
        <v>11758</v>
      </c>
      <c r="C1159" s="6" t="s">
        <v>11758</v>
      </c>
      <c r="D1159" s="12">
        <v>1</v>
      </c>
    </row>
    <row r="1160" spans="1:4" x14ac:dyDescent="0.2">
      <c r="A1160" s="6" t="s">
        <v>589</v>
      </c>
      <c r="B1160" s="6" t="s">
        <v>653</v>
      </c>
      <c r="C1160" s="6" t="s">
        <v>654</v>
      </c>
      <c r="D1160" s="12">
        <v>1</v>
      </c>
    </row>
    <row r="1161" spans="1:4" x14ac:dyDescent="0.2">
      <c r="A1161" s="6" t="s">
        <v>589</v>
      </c>
      <c r="B1161" s="6" t="s">
        <v>655</v>
      </c>
      <c r="C1161" s="6" t="s">
        <v>656</v>
      </c>
      <c r="D1161" s="12">
        <v>1</v>
      </c>
    </row>
    <row r="1162" spans="1:4" x14ac:dyDescent="0.2">
      <c r="A1162" s="6" t="s">
        <v>589</v>
      </c>
      <c r="B1162" s="6" t="s">
        <v>657</v>
      </c>
      <c r="C1162" s="6" t="s">
        <v>658</v>
      </c>
      <c r="D1162" s="12">
        <v>1</v>
      </c>
    </row>
    <row r="1163" spans="1:4" x14ac:dyDescent="0.2">
      <c r="A1163" s="6" t="s">
        <v>589</v>
      </c>
      <c r="B1163" s="6" t="s">
        <v>659</v>
      </c>
      <c r="C1163" s="6" t="s">
        <v>660</v>
      </c>
      <c r="D1163" s="12">
        <v>1</v>
      </c>
    </row>
    <row r="1164" spans="1:4" x14ac:dyDescent="0.2">
      <c r="A1164" s="6" t="s">
        <v>589</v>
      </c>
      <c r="B1164" s="6" t="s">
        <v>661</v>
      </c>
      <c r="C1164" s="6" t="s">
        <v>662</v>
      </c>
      <c r="D1164" s="12">
        <v>1</v>
      </c>
    </row>
    <row r="1165" spans="1:4" x14ac:dyDescent="0.2">
      <c r="A1165" s="6" t="s">
        <v>589</v>
      </c>
      <c r="B1165" s="6" t="s">
        <v>663</v>
      </c>
      <c r="C1165" s="6" t="s">
        <v>664</v>
      </c>
      <c r="D1165" s="12">
        <v>1</v>
      </c>
    </row>
    <row r="1166" spans="1:4" x14ac:dyDescent="0.2">
      <c r="A1166" s="6" t="s">
        <v>589</v>
      </c>
      <c r="B1166" s="6" t="s">
        <v>665</v>
      </c>
      <c r="C1166" s="6" t="s">
        <v>666</v>
      </c>
      <c r="D1166" s="12">
        <v>1</v>
      </c>
    </row>
    <row r="1167" spans="1:4" x14ac:dyDescent="0.2">
      <c r="A1167" s="6" t="s">
        <v>11759</v>
      </c>
      <c r="B1167" s="6" t="s">
        <v>11760</v>
      </c>
      <c r="C1167" s="6" t="s">
        <v>11761</v>
      </c>
      <c r="D1167" s="12">
        <v>1</v>
      </c>
    </row>
    <row r="1168" spans="1:4" x14ac:dyDescent="0.2">
      <c r="A1168" s="6" t="s">
        <v>11762</v>
      </c>
      <c r="B1168" s="6" t="s">
        <v>11763</v>
      </c>
      <c r="C1168" s="6" t="s">
        <v>11764</v>
      </c>
      <c r="D1168" s="12">
        <v>1</v>
      </c>
    </row>
    <row r="1169" spans="1:4" x14ac:dyDescent="0.2">
      <c r="A1169" s="6" t="s">
        <v>11762</v>
      </c>
      <c r="B1169" s="6" t="s">
        <v>11765</v>
      </c>
      <c r="C1169" s="6" t="s">
        <v>11766</v>
      </c>
      <c r="D1169" s="12">
        <v>1</v>
      </c>
    </row>
    <row r="1170" spans="1:4" x14ac:dyDescent="0.2">
      <c r="A1170" s="6" t="s">
        <v>11762</v>
      </c>
      <c r="B1170" s="6" t="s">
        <v>11767</v>
      </c>
      <c r="C1170" s="6" t="s">
        <v>11768</v>
      </c>
      <c r="D1170" s="12">
        <v>1</v>
      </c>
    </row>
    <row r="1171" spans="1:4" x14ac:dyDescent="0.2">
      <c r="A1171" s="6" t="s">
        <v>11762</v>
      </c>
      <c r="B1171" s="6" t="s">
        <v>11769</v>
      </c>
      <c r="C1171" s="6" t="s">
        <v>11770</v>
      </c>
      <c r="D1171" s="12">
        <v>1</v>
      </c>
    </row>
    <row r="1172" spans="1:4" x14ac:dyDescent="0.2">
      <c r="A1172" s="6" t="s">
        <v>11762</v>
      </c>
      <c r="B1172" s="6" t="s">
        <v>11771</v>
      </c>
      <c r="C1172" s="6" t="s">
        <v>11772</v>
      </c>
      <c r="D1172" s="12">
        <v>1</v>
      </c>
    </row>
    <row r="1173" spans="1:4" x14ac:dyDescent="0.2">
      <c r="A1173" s="6" t="s">
        <v>11762</v>
      </c>
      <c r="B1173" s="6" t="s">
        <v>11773</v>
      </c>
      <c r="C1173" s="6" t="s">
        <v>11774</v>
      </c>
      <c r="D1173" s="12">
        <v>1</v>
      </c>
    </row>
    <row r="1174" spans="1:4" x14ac:dyDescent="0.2">
      <c r="A1174" s="6" t="s">
        <v>11762</v>
      </c>
      <c r="B1174" s="6" t="s">
        <v>11775</v>
      </c>
      <c r="C1174" s="6" t="s">
        <v>11776</v>
      </c>
      <c r="D1174" s="12">
        <v>1</v>
      </c>
    </row>
    <row r="1175" spans="1:4" x14ac:dyDescent="0.2">
      <c r="A1175" s="6" t="s">
        <v>11762</v>
      </c>
      <c r="B1175" s="6" t="s">
        <v>11777</v>
      </c>
      <c r="C1175" s="6" t="s">
        <v>11778</v>
      </c>
      <c r="D1175" s="12">
        <v>1</v>
      </c>
    </row>
    <row r="1176" spans="1:4" x14ac:dyDescent="0.2">
      <c r="A1176" s="6" t="s">
        <v>11762</v>
      </c>
      <c r="B1176" s="6" t="s">
        <v>11779</v>
      </c>
      <c r="C1176" s="6" t="s">
        <v>11780</v>
      </c>
      <c r="D1176" s="12">
        <v>1</v>
      </c>
    </row>
    <row r="1177" spans="1:4" x14ac:dyDescent="0.2">
      <c r="A1177" s="6" t="s">
        <v>11762</v>
      </c>
      <c r="B1177" s="6" t="s">
        <v>11781</v>
      </c>
      <c r="C1177" s="6" t="s">
        <v>11782</v>
      </c>
      <c r="D1177" s="12">
        <v>1</v>
      </c>
    </row>
    <row r="1178" spans="1:4" x14ac:dyDescent="0.2">
      <c r="A1178" s="6" t="s">
        <v>11762</v>
      </c>
      <c r="B1178" s="6" t="s">
        <v>11783</v>
      </c>
      <c r="C1178" s="6" t="s">
        <v>11784</v>
      </c>
      <c r="D1178" s="12">
        <v>1</v>
      </c>
    </row>
    <row r="1179" spans="1:4" x14ac:dyDescent="0.2">
      <c r="A1179" s="6" t="s">
        <v>11762</v>
      </c>
      <c r="B1179" s="6" t="s">
        <v>11785</v>
      </c>
      <c r="C1179" s="6" t="s">
        <v>11786</v>
      </c>
      <c r="D1179" s="12">
        <v>1</v>
      </c>
    </row>
    <row r="1180" spans="1:4" x14ac:dyDescent="0.2">
      <c r="A1180" s="6" t="s">
        <v>11762</v>
      </c>
      <c r="B1180" s="6" t="s">
        <v>11787</v>
      </c>
      <c r="C1180" s="6" t="s">
        <v>11788</v>
      </c>
      <c r="D1180" s="12">
        <v>1</v>
      </c>
    </row>
    <row r="1181" spans="1:4" x14ac:dyDescent="0.2">
      <c r="A1181" s="6" t="s">
        <v>11762</v>
      </c>
      <c r="B1181" s="6" t="s">
        <v>11789</v>
      </c>
      <c r="C1181" s="6" t="s">
        <v>11790</v>
      </c>
      <c r="D1181" s="12">
        <v>1</v>
      </c>
    </row>
    <row r="1182" spans="1:4" x14ac:dyDescent="0.2">
      <c r="A1182" s="6" t="s">
        <v>11762</v>
      </c>
      <c r="B1182" s="6" t="s">
        <v>11791</v>
      </c>
      <c r="C1182" s="6" t="s">
        <v>11792</v>
      </c>
      <c r="D1182" s="12">
        <v>1</v>
      </c>
    </row>
    <row r="1183" spans="1:4" x14ac:dyDescent="0.2">
      <c r="A1183" s="6" t="s">
        <v>11762</v>
      </c>
      <c r="B1183" s="6" t="s">
        <v>11793</v>
      </c>
      <c r="C1183" s="6" t="s">
        <v>11794</v>
      </c>
      <c r="D1183" s="12">
        <v>1</v>
      </c>
    </row>
    <row r="1184" spans="1:4" x14ac:dyDescent="0.2">
      <c r="A1184" s="6" t="s">
        <v>11762</v>
      </c>
      <c r="B1184" s="6" t="s">
        <v>11795</v>
      </c>
      <c r="C1184" s="6" t="s">
        <v>11796</v>
      </c>
      <c r="D1184" s="12">
        <v>1</v>
      </c>
    </row>
    <row r="1185" spans="1:4" x14ac:dyDescent="0.2">
      <c r="A1185" s="6" t="s">
        <v>667</v>
      </c>
      <c r="B1185" s="6" t="s">
        <v>668</v>
      </c>
      <c r="C1185" s="6" t="s">
        <v>669</v>
      </c>
      <c r="D1185" s="12">
        <v>1</v>
      </c>
    </row>
    <row r="1186" spans="1:4" x14ac:dyDescent="0.2">
      <c r="A1186" s="6" t="s">
        <v>667</v>
      </c>
      <c r="B1186" s="6" t="s">
        <v>670</v>
      </c>
      <c r="C1186" s="6" t="s">
        <v>671</v>
      </c>
      <c r="D1186" s="12">
        <v>1</v>
      </c>
    </row>
    <row r="1187" spans="1:4" x14ac:dyDescent="0.2">
      <c r="A1187" s="6" t="s">
        <v>667</v>
      </c>
      <c r="B1187" s="6" t="s">
        <v>672</v>
      </c>
      <c r="C1187" s="6" t="s">
        <v>673</v>
      </c>
      <c r="D1187" s="12">
        <v>1</v>
      </c>
    </row>
    <row r="1188" spans="1:4" x14ac:dyDescent="0.2">
      <c r="A1188" s="6" t="s">
        <v>667</v>
      </c>
      <c r="B1188" s="6" t="s">
        <v>674</v>
      </c>
      <c r="C1188" s="6" t="s">
        <v>675</v>
      </c>
      <c r="D1188" s="12">
        <v>1</v>
      </c>
    </row>
    <row r="1189" spans="1:4" x14ac:dyDescent="0.2">
      <c r="A1189" s="6" t="s">
        <v>667</v>
      </c>
      <c r="B1189" s="6" t="s">
        <v>676</v>
      </c>
      <c r="C1189" s="6" t="s">
        <v>677</v>
      </c>
      <c r="D1189" s="12">
        <v>1</v>
      </c>
    </row>
    <row r="1190" spans="1:4" x14ac:dyDescent="0.2">
      <c r="A1190" s="6" t="s">
        <v>667</v>
      </c>
      <c r="B1190" s="6" t="s">
        <v>678</v>
      </c>
      <c r="C1190" s="6" t="s">
        <v>679</v>
      </c>
      <c r="D1190" s="12">
        <v>1</v>
      </c>
    </row>
    <row r="1191" spans="1:4" x14ac:dyDescent="0.2">
      <c r="A1191" s="6" t="s">
        <v>667</v>
      </c>
      <c r="B1191" s="6" t="s">
        <v>11797</v>
      </c>
      <c r="C1191" s="6" t="s">
        <v>11798</v>
      </c>
      <c r="D1191" s="12">
        <v>1</v>
      </c>
    </row>
    <row r="1192" spans="1:4" x14ac:dyDescent="0.2">
      <c r="A1192" s="6" t="s">
        <v>667</v>
      </c>
      <c r="B1192" s="6" t="s">
        <v>680</v>
      </c>
      <c r="C1192" s="6" t="s">
        <v>681</v>
      </c>
      <c r="D1192" s="12">
        <v>1</v>
      </c>
    </row>
    <row r="1193" spans="1:4" x14ac:dyDescent="0.2">
      <c r="A1193" s="6" t="s">
        <v>667</v>
      </c>
      <c r="B1193" s="6" t="s">
        <v>682</v>
      </c>
      <c r="C1193" s="6" t="s">
        <v>683</v>
      </c>
      <c r="D1193" s="12">
        <v>1</v>
      </c>
    </row>
    <row r="1194" spans="1:4" x14ac:dyDescent="0.2">
      <c r="A1194" s="6" t="s">
        <v>667</v>
      </c>
      <c r="B1194" s="6" t="s">
        <v>684</v>
      </c>
      <c r="C1194" s="6" t="s">
        <v>685</v>
      </c>
      <c r="D1194" s="12">
        <v>1</v>
      </c>
    </row>
    <row r="1195" spans="1:4" x14ac:dyDescent="0.2">
      <c r="A1195" s="6" t="s">
        <v>667</v>
      </c>
      <c r="B1195" s="6" t="s">
        <v>686</v>
      </c>
      <c r="C1195" s="6" t="s">
        <v>687</v>
      </c>
      <c r="D1195" s="12">
        <v>1</v>
      </c>
    </row>
    <row r="1196" spans="1:4" x14ac:dyDescent="0.2">
      <c r="A1196" s="6" t="s">
        <v>667</v>
      </c>
      <c r="B1196" s="6" t="s">
        <v>688</v>
      </c>
      <c r="C1196" s="6" t="s">
        <v>689</v>
      </c>
      <c r="D1196" s="12">
        <v>1</v>
      </c>
    </row>
    <row r="1197" spans="1:4" x14ac:dyDescent="0.2">
      <c r="A1197" s="6" t="s">
        <v>667</v>
      </c>
      <c r="B1197" s="6" t="s">
        <v>690</v>
      </c>
      <c r="C1197" s="6" t="s">
        <v>691</v>
      </c>
      <c r="D1197" s="12">
        <v>1</v>
      </c>
    </row>
    <row r="1198" spans="1:4" x14ac:dyDescent="0.2">
      <c r="A1198" s="6" t="s">
        <v>667</v>
      </c>
      <c r="B1198" s="6" t="s">
        <v>692</v>
      </c>
      <c r="C1198" s="6" t="s">
        <v>693</v>
      </c>
      <c r="D1198" s="12">
        <v>1</v>
      </c>
    </row>
    <row r="1199" spans="1:4" x14ac:dyDescent="0.2">
      <c r="A1199" s="6" t="s">
        <v>667</v>
      </c>
      <c r="B1199" s="6" t="s">
        <v>694</v>
      </c>
      <c r="C1199" s="6" t="s">
        <v>695</v>
      </c>
      <c r="D1199" s="12">
        <v>1</v>
      </c>
    </row>
    <row r="1200" spans="1:4" x14ac:dyDescent="0.2">
      <c r="A1200" s="6" t="s">
        <v>667</v>
      </c>
      <c r="B1200" s="6" t="s">
        <v>696</v>
      </c>
      <c r="C1200" s="6" t="s">
        <v>697</v>
      </c>
      <c r="D1200" s="12">
        <v>1</v>
      </c>
    </row>
    <row r="1201" spans="1:4" x14ac:dyDescent="0.2">
      <c r="A1201" s="6" t="s">
        <v>667</v>
      </c>
      <c r="B1201" s="6" t="s">
        <v>698</v>
      </c>
      <c r="C1201" s="6" t="s">
        <v>699</v>
      </c>
      <c r="D1201" s="12">
        <v>1</v>
      </c>
    </row>
    <row r="1202" spans="1:4" x14ac:dyDescent="0.2">
      <c r="A1202" s="6" t="s">
        <v>667</v>
      </c>
      <c r="B1202" s="6" t="s">
        <v>700</v>
      </c>
      <c r="C1202" s="6" t="s">
        <v>701</v>
      </c>
      <c r="D1202" s="12">
        <v>1</v>
      </c>
    </row>
    <row r="1203" spans="1:4" x14ac:dyDescent="0.2">
      <c r="A1203" s="6" t="s">
        <v>667</v>
      </c>
      <c r="B1203" s="6" t="s">
        <v>702</v>
      </c>
      <c r="C1203" s="6" t="s">
        <v>703</v>
      </c>
      <c r="D1203" s="12">
        <v>1</v>
      </c>
    </row>
    <row r="1204" spans="1:4" x14ac:dyDescent="0.2">
      <c r="A1204" s="6" t="s">
        <v>667</v>
      </c>
      <c r="B1204" s="6" t="s">
        <v>704</v>
      </c>
      <c r="C1204" s="6" t="s">
        <v>705</v>
      </c>
      <c r="D1204" s="12">
        <v>1</v>
      </c>
    </row>
    <row r="1205" spans="1:4" x14ac:dyDescent="0.2">
      <c r="A1205" s="6" t="s">
        <v>667</v>
      </c>
      <c r="B1205" s="6" t="s">
        <v>706</v>
      </c>
      <c r="C1205" s="6" t="s">
        <v>707</v>
      </c>
      <c r="D1205" s="12">
        <v>1</v>
      </c>
    </row>
    <row r="1206" spans="1:4" x14ac:dyDescent="0.2">
      <c r="A1206" s="6" t="s">
        <v>667</v>
      </c>
      <c r="B1206" s="6" t="s">
        <v>708</v>
      </c>
      <c r="C1206" s="6" t="s">
        <v>709</v>
      </c>
      <c r="D1206" s="12">
        <v>1</v>
      </c>
    </row>
    <row r="1207" spans="1:4" x14ac:dyDescent="0.2">
      <c r="A1207" s="6" t="s">
        <v>667</v>
      </c>
      <c r="B1207" s="6" t="s">
        <v>710</v>
      </c>
      <c r="C1207" s="6" t="s">
        <v>711</v>
      </c>
      <c r="D1207" s="12">
        <v>1</v>
      </c>
    </row>
    <row r="1208" spans="1:4" x14ac:dyDescent="0.2">
      <c r="A1208" s="6" t="s">
        <v>667</v>
      </c>
      <c r="B1208" s="6" t="s">
        <v>712</v>
      </c>
      <c r="C1208" s="6" t="s">
        <v>713</v>
      </c>
      <c r="D1208" s="12">
        <v>1</v>
      </c>
    </row>
    <row r="1209" spans="1:4" x14ac:dyDescent="0.2">
      <c r="A1209" s="6" t="s">
        <v>667</v>
      </c>
      <c r="B1209" s="6" t="s">
        <v>714</v>
      </c>
      <c r="C1209" s="6" t="s">
        <v>715</v>
      </c>
      <c r="D1209" s="12">
        <v>1</v>
      </c>
    </row>
    <row r="1210" spans="1:4" x14ac:dyDescent="0.2">
      <c r="A1210" s="6" t="s">
        <v>667</v>
      </c>
      <c r="B1210" s="6" t="s">
        <v>716</v>
      </c>
      <c r="C1210" s="6" t="s">
        <v>717</v>
      </c>
      <c r="D1210" s="12">
        <v>1</v>
      </c>
    </row>
    <row r="1211" spans="1:4" x14ac:dyDescent="0.2">
      <c r="A1211" s="6" t="s">
        <v>667</v>
      </c>
      <c r="B1211" s="6" t="s">
        <v>718</v>
      </c>
      <c r="C1211" s="6" t="s">
        <v>719</v>
      </c>
      <c r="D1211" s="12">
        <v>1</v>
      </c>
    </row>
    <row r="1212" spans="1:4" x14ac:dyDescent="0.2">
      <c r="A1212" s="6" t="s">
        <v>667</v>
      </c>
      <c r="B1212" s="6" t="s">
        <v>720</v>
      </c>
      <c r="C1212" s="6" t="s">
        <v>721</v>
      </c>
      <c r="D1212" s="12">
        <v>1</v>
      </c>
    </row>
    <row r="1213" spans="1:4" x14ac:dyDescent="0.2">
      <c r="A1213" s="6" t="s">
        <v>667</v>
      </c>
      <c r="B1213" s="6" t="s">
        <v>722</v>
      </c>
      <c r="C1213" s="6" t="s">
        <v>723</v>
      </c>
      <c r="D1213" s="12">
        <v>1</v>
      </c>
    </row>
    <row r="1214" spans="1:4" x14ac:dyDescent="0.2">
      <c r="A1214" s="6" t="s">
        <v>667</v>
      </c>
      <c r="B1214" s="6" t="s">
        <v>724</v>
      </c>
      <c r="C1214" s="6" t="s">
        <v>725</v>
      </c>
      <c r="D1214" s="12">
        <v>1</v>
      </c>
    </row>
    <row r="1215" spans="1:4" x14ac:dyDescent="0.2">
      <c r="A1215" s="6" t="s">
        <v>667</v>
      </c>
      <c r="B1215" s="6" t="s">
        <v>726</v>
      </c>
      <c r="C1215" s="6" t="s">
        <v>727</v>
      </c>
      <c r="D1215" s="12">
        <v>1</v>
      </c>
    </row>
    <row r="1216" spans="1:4" x14ac:dyDescent="0.2">
      <c r="A1216" s="6" t="s">
        <v>667</v>
      </c>
      <c r="B1216" s="6" t="s">
        <v>728</v>
      </c>
      <c r="C1216" s="6" t="s">
        <v>729</v>
      </c>
      <c r="D1216" s="12">
        <v>1</v>
      </c>
    </row>
    <row r="1217" spans="1:4" x14ac:dyDescent="0.2">
      <c r="A1217" s="6" t="s">
        <v>667</v>
      </c>
      <c r="B1217" s="6" t="s">
        <v>730</v>
      </c>
      <c r="C1217" s="6" t="s">
        <v>731</v>
      </c>
      <c r="D1217" s="12">
        <v>1</v>
      </c>
    </row>
    <row r="1218" spans="1:4" x14ac:dyDescent="0.2">
      <c r="A1218" s="6" t="s">
        <v>667</v>
      </c>
      <c r="B1218" s="6" t="s">
        <v>11799</v>
      </c>
      <c r="C1218" s="6" t="s">
        <v>11800</v>
      </c>
      <c r="D1218" s="12">
        <v>1</v>
      </c>
    </row>
    <row r="1219" spans="1:4" x14ac:dyDescent="0.2">
      <c r="A1219" s="6" t="s">
        <v>667</v>
      </c>
      <c r="B1219" s="6" t="s">
        <v>11801</v>
      </c>
      <c r="C1219" s="6" t="s">
        <v>11802</v>
      </c>
      <c r="D1219" s="12">
        <v>1</v>
      </c>
    </row>
    <row r="1220" spans="1:4" x14ac:dyDescent="0.2">
      <c r="A1220" s="6" t="s">
        <v>667</v>
      </c>
      <c r="B1220" s="6" t="s">
        <v>11803</v>
      </c>
      <c r="C1220" s="6" t="s">
        <v>11804</v>
      </c>
      <c r="D1220" s="12">
        <v>1</v>
      </c>
    </row>
    <row r="1221" spans="1:4" x14ac:dyDescent="0.2">
      <c r="A1221" s="6" t="s">
        <v>667</v>
      </c>
      <c r="B1221" s="6" t="s">
        <v>732</v>
      </c>
      <c r="C1221" s="6" t="s">
        <v>733</v>
      </c>
      <c r="D1221" s="12">
        <v>1</v>
      </c>
    </row>
    <row r="1222" spans="1:4" x14ac:dyDescent="0.2">
      <c r="A1222" s="6" t="s">
        <v>667</v>
      </c>
      <c r="B1222" s="6" t="s">
        <v>734</v>
      </c>
      <c r="C1222" s="6" t="s">
        <v>735</v>
      </c>
      <c r="D1222" s="12">
        <v>1</v>
      </c>
    </row>
    <row r="1223" spans="1:4" x14ac:dyDescent="0.2">
      <c r="A1223" s="6" t="s">
        <v>667</v>
      </c>
      <c r="B1223" s="6" t="s">
        <v>736</v>
      </c>
      <c r="C1223" s="6" t="s">
        <v>737</v>
      </c>
      <c r="D1223" s="12">
        <v>1</v>
      </c>
    </row>
    <row r="1224" spans="1:4" x14ac:dyDescent="0.2">
      <c r="A1224" s="6" t="s">
        <v>667</v>
      </c>
      <c r="B1224" s="6" t="s">
        <v>738</v>
      </c>
      <c r="C1224" s="6" t="s">
        <v>739</v>
      </c>
      <c r="D1224" s="12">
        <v>1</v>
      </c>
    </row>
    <row r="1225" spans="1:4" x14ac:dyDescent="0.2">
      <c r="A1225" s="6" t="s">
        <v>667</v>
      </c>
      <c r="B1225" s="6" t="s">
        <v>740</v>
      </c>
      <c r="C1225" s="6" t="s">
        <v>741</v>
      </c>
      <c r="D1225" s="12">
        <v>1</v>
      </c>
    </row>
    <row r="1226" spans="1:4" x14ac:dyDescent="0.2">
      <c r="A1226" s="6" t="s">
        <v>11805</v>
      </c>
      <c r="B1226" s="6" t="s">
        <v>11806</v>
      </c>
      <c r="C1226" s="6" t="s">
        <v>11807</v>
      </c>
      <c r="D1226" s="12">
        <v>1</v>
      </c>
    </row>
    <row r="1227" spans="1:4" x14ac:dyDescent="0.2">
      <c r="A1227" s="6" t="s">
        <v>11805</v>
      </c>
      <c r="B1227" s="6" t="s">
        <v>11808</v>
      </c>
      <c r="C1227" s="6" t="s">
        <v>11809</v>
      </c>
      <c r="D1227" s="12">
        <v>1</v>
      </c>
    </row>
    <row r="1228" spans="1:4" x14ac:dyDescent="0.2">
      <c r="A1228" s="6" t="s">
        <v>11805</v>
      </c>
      <c r="B1228" s="6" t="s">
        <v>11810</v>
      </c>
      <c r="C1228" s="6" t="s">
        <v>11811</v>
      </c>
      <c r="D1228" s="12">
        <v>1</v>
      </c>
    </row>
    <row r="1229" spans="1:4" x14ac:dyDescent="0.2">
      <c r="A1229" s="6" t="s">
        <v>11805</v>
      </c>
      <c r="B1229" s="6" t="s">
        <v>11812</v>
      </c>
      <c r="C1229" s="6" t="s">
        <v>11813</v>
      </c>
      <c r="D1229" s="12">
        <v>1</v>
      </c>
    </row>
    <row r="1230" spans="1:4" x14ac:dyDescent="0.2">
      <c r="A1230" s="6" t="s">
        <v>11805</v>
      </c>
      <c r="B1230" s="6" t="s">
        <v>11814</v>
      </c>
      <c r="C1230" s="6" t="s">
        <v>11815</v>
      </c>
      <c r="D1230" s="12">
        <v>1</v>
      </c>
    </row>
    <row r="1231" spans="1:4" x14ac:dyDescent="0.2">
      <c r="A1231" s="6" t="s">
        <v>11805</v>
      </c>
      <c r="B1231" s="6" t="s">
        <v>11816</v>
      </c>
      <c r="C1231" s="6" t="s">
        <v>11817</v>
      </c>
      <c r="D1231" s="12">
        <v>1</v>
      </c>
    </row>
    <row r="1232" spans="1:4" x14ac:dyDescent="0.2">
      <c r="A1232" s="6" t="s">
        <v>11805</v>
      </c>
      <c r="B1232" s="6" t="s">
        <v>11818</v>
      </c>
      <c r="C1232" s="6" t="s">
        <v>11819</v>
      </c>
      <c r="D1232" s="12">
        <v>1</v>
      </c>
    </row>
    <row r="1233" spans="1:4" x14ac:dyDescent="0.2">
      <c r="A1233" s="6" t="s">
        <v>11805</v>
      </c>
      <c r="B1233" s="6" t="s">
        <v>11820</v>
      </c>
      <c r="C1233" s="6" t="s">
        <v>11821</v>
      </c>
      <c r="D1233" s="12">
        <v>1</v>
      </c>
    </row>
    <row r="1234" spans="1:4" x14ac:dyDescent="0.2">
      <c r="A1234" s="6" t="s">
        <v>11805</v>
      </c>
      <c r="B1234" s="6" t="s">
        <v>11822</v>
      </c>
      <c r="C1234" s="6" t="s">
        <v>11823</v>
      </c>
      <c r="D1234" s="12">
        <v>1</v>
      </c>
    </row>
    <row r="1235" spans="1:4" x14ac:dyDescent="0.2">
      <c r="A1235" s="6" t="s">
        <v>11805</v>
      </c>
      <c r="B1235" s="6" t="s">
        <v>11824</v>
      </c>
      <c r="C1235" s="6" t="s">
        <v>11825</v>
      </c>
      <c r="D1235" s="12">
        <v>1</v>
      </c>
    </row>
    <row r="1236" spans="1:4" x14ac:dyDescent="0.2">
      <c r="A1236" s="6" t="s">
        <v>11805</v>
      </c>
      <c r="B1236" s="6" t="s">
        <v>11826</v>
      </c>
      <c r="C1236" s="6" t="s">
        <v>11827</v>
      </c>
      <c r="D1236" s="12">
        <v>1</v>
      </c>
    </row>
    <row r="1237" spans="1:4" x14ac:dyDescent="0.2">
      <c r="A1237" s="6" t="s">
        <v>11805</v>
      </c>
      <c r="B1237" s="6" t="s">
        <v>11828</v>
      </c>
      <c r="C1237" s="6" t="s">
        <v>11829</v>
      </c>
      <c r="D1237" s="12">
        <v>1</v>
      </c>
    </row>
    <row r="1238" spans="1:4" x14ac:dyDescent="0.2">
      <c r="A1238" s="6" t="s">
        <v>11805</v>
      </c>
      <c r="B1238" s="6" t="s">
        <v>11830</v>
      </c>
      <c r="C1238" s="6" t="s">
        <v>11831</v>
      </c>
      <c r="D1238" s="12">
        <v>1</v>
      </c>
    </row>
    <row r="1239" spans="1:4" x14ac:dyDescent="0.2">
      <c r="A1239" s="6" t="s">
        <v>11805</v>
      </c>
      <c r="B1239" s="6" t="s">
        <v>11832</v>
      </c>
      <c r="C1239" s="6" t="s">
        <v>11833</v>
      </c>
      <c r="D1239" s="12">
        <v>1</v>
      </c>
    </row>
    <row r="1240" spans="1:4" x14ac:dyDescent="0.2">
      <c r="A1240" s="6" t="s">
        <v>11805</v>
      </c>
      <c r="B1240" s="6" t="s">
        <v>11834</v>
      </c>
      <c r="C1240" s="6" t="s">
        <v>11835</v>
      </c>
      <c r="D1240" s="12">
        <v>1</v>
      </c>
    </row>
    <row r="1241" spans="1:4" x14ac:dyDescent="0.2">
      <c r="A1241" s="6" t="s">
        <v>11805</v>
      </c>
      <c r="B1241" s="6" t="s">
        <v>11836</v>
      </c>
      <c r="C1241" s="6" t="s">
        <v>11837</v>
      </c>
      <c r="D1241" s="12">
        <v>1</v>
      </c>
    </row>
    <row r="1242" spans="1:4" x14ac:dyDescent="0.2">
      <c r="A1242" s="6" t="s">
        <v>11805</v>
      </c>
      <c r="B1242" s="6" t="s">
        <v>11838</v>
      </c>
      <c r="C1242" s="6" t="s">
        <v>11839</v>
      </c>
      <c r="D1242" s="12">
        <v>1</v>
      </c>
    </row>
    <row r="1243" spans="1:4" x14ac:dyDescent="0.2">
      <c r="A1243" s="6" t="s">
        <v>11805</v>
      </c>
      <c r="B1243" s="6" t="s">
        <v>11840</v>
      </c>
      <c r="C1243" s="6" t="s">
        <v>11841</v>
      </c>
      <c r="D1243" s="12">
        <v>1</v>
      </c>
    </row>
    <row r="1244" spans="1:4" x14ac:dyDescent="0.2">
      <c r="A1244" s="6" t="s">
        <v>11805</v>
      </c>
      <c r="B1244" s="6" t="s">
        <v>11842</v>
      </c>
      <c r="C1244" s="6" t="s">
        <v>11843</v>
      </c>
      <c r="D1244" s="12">
        <v>1</v>
      </c>
    </row>
    <row r="1245" spans="1:4" x14ac:dyDescent="0.2">
      <c r="A1245" s="6" t="s">
        <v>11805</v>
      </c>
      <c r="B1245" s="6" t="s">
        <v>11844</v>
      </c>
      <c r="C1245" s="6" t="s">
        <v>11845</v>
      </c>
      <c r="D1245" s="12">
        <v>1</v>
      </c>
    </row>
    <row r="1246" spans="1:4" x14ac:dyDescent="0.2">
      <c r="A1246" s="6" t="s">
        <v>11805</v>
      </c>
      <c r="B1246" s="6" t="s">
        <v>11846</v>
      </c>
      <c r="C1246" s="6" t="s">
        <v>11847</v>
      </c>
      <c r="D1246" s="12">
        <v>1</v>
      </c>
    </row>
    <row r="1247" spans="1:4" x14ac:dyDescent="0.2">
      <c r="A1247" s="6" t="s">
        <v>11805</v>
      </c>
      <c r="B1247" s="6" t="s">
        <v>11848</v>
      </c>
      <c r="C1247" s="6" t="s">
        <v>11849</v>
      </c>
      <c r="D1247" s="12">
        <v>1</v>
      </c>
    </row>
    <row r="1248" spans="1:4" x14ac:dyDescent="0.2">
      <c r="A1248" s="6" t="s">
        <v>11850</v>
      </c>
      <c r="B1248" s="6" t="s">
        <v>11851</v>
      </c>
      <c r="C1248" s="6" t="s">
        <v>11852</v>
      </c>
      <c r="D1248" s="12">
        <v>1</v>
      </c>
    </row>
    <row r="1249" spans="1:4" x14ac:dyDescent="0.2">
      <c r="A1249" s="6" t="s">
        <v>11850</v>
      </c>
      <c r="B1249" s="6" t="s">
        <v>11853</v>
      </c>
      <c r="C1249" s="6" t="s">
        <v>11854</v>
      </c>
      <c r="D1249" s="12">
        <v>1</v>
      </c>
    </row>
    <row r="1250" spans="1:4" x14ac:dyDescent="0.2">
      <c r="A1250" s="6" t="s">
        <v>11850</v>
      </c>
      <c r="B1250" s="6" t="s">
        <v>11855</v>
      </c>
      <c r="C1250" s="6" t="s">
        <v>11856</v>
      </c>
      <c r="D1250" s="12">
        <v>1</v>
      </c>
    </row>
    <row r="1251" spans="1:4" x14ac:dyDescent="0.2">
      <c r="A1251" s="6" t="s">
        <v>11850</v>
      </c>
      <c r="B1251" s="6" t="s">
        <v>11857</v>
      </c>
      <c r="C1251" s="6" t="s">
        <v>11858</v>
      </c>
      <c r="D1251" s="12">
        <v>1</v>
      </c>
    </row>
    <row r="1252" spans="1:4" x14ac:dyDescent="0.2">
      <c r="A1252" s="6" t="s">
        <v>11850</v>
      </c>
      <c r="B1252" s="6" t="s">
        <v>11859</v>
      </c>
      <c r="C1252" s="6" t="s">
        <v>11860</v>
      </c>
      <c r="D1252" s="12">
        <v>1</v>
      </c>
    </row>
    <row r="1253" spans="1:4" x14ac:dyDescent="0.2">
      <c r="A1253" s="6" t="s">
        <v>11850</v>
      </c>
      <c r="B1253" s="6" t="s">
        <v>11861</v>
      </c>
      <c r="C1253" s="6" t="s">
        <v>11862</v>
      </c>
      <c r="D1253" s="12">
        <v>1</v>
      </c>
    </row>
    <row r="1254" spans="1:4" x14ac:dyDescent="0.2">
      <c r="A1254" s="6" t="s">
        <v>742</v>
      </c>
      <c r="B1254" s="6" t="s">
        <v>11863</v>
      </c>
      <c r="C1254" s="6" t="s">
        <v>11864</v>
      </c>
      <c r="D1254" s="12">
        <v>1</v>
      </c>
    </row>
    <row r="1255" spans="1:4" x14ac:dyDescent="0.2">
      <c r="A1255" s="6" t="s">
        <v>742</v>
      </c>
      <c r="B1255" s="6" t="s">
        <v>11865</v>
      </c>
      <c r="C1255" s="6" t="s">
        <v>11866</v>
      </c>
      <c r="D1255" s="12">
        <v>1</v>
      </c>
    </row>
    <row r="1256" spans="1:4" x14ac:dyDescent="0.2">
      <c r="A1256" s="6" t="s">
        <v>742</v>
      </c>
      <c r="B1256" s="6" t="s">
        <v>743</v>
      </c>
      <c r="C1256" s="6" t="s">
        <v>744</v>
      </c>
      <c r="D1256" s="12">
        <v>1</v>
      </c>
    </row>
    <row r="1257" spans="1:4" x14ac:dyDescent="0.2">
      <c r="A1257" s="6" t="s">
        <v>742</v>
      </c>
      <c r="B1257" s="6" t="s">
        <v>11867</v>
      </c>
      <c r="C1257" s="6" t="s">
        <v>11868</v>
      </c>
      <c r="D1257" s="12">
        <v>1</v>
      </c>
    </row>
    <row r="1258" spans="1:4" x14ac:dyDescent="0.2">
      <c r="A1258" s="6" t="s">
        <v>742</v>
      </c>
      <c r="B1258" s="6" t="s">
        <v>745</v>
      </c>
      <c r="C1258" s="6" t="s">
        <v>746</v>
      </c>
      <c r="D1258" s="12">
        <v>1</v>
      </c>
    </row>
    <row r="1259" spans="1:4" x14ac:dyDescent="0.2">
      <c r="A1259" s="6" t="s">
        <v>742</v>
      </c>
      <c r="B1259" s="6" t="s">
        <v>747</v>
      </c>
      <c r="C1259" s="6" t="s">
        <v>748</v>
      </c>
      <c r="D1259" s="12">
        <v>1</v>
      </c>
    </row>
    <row r="1260" spans="1:4" x14ac:dyDescent="0.2">
      <c r="A1260" s="6" t="s">
        <v>742</v>
      </c>
      <c r="B1260" s="6" t="s">
        <v>11869</v>
      </c>
      <c r="C1260" s="6" t="s">
        <v>11870</v>
      </c>
      <c r="D1260" s="12">
        <v>1</v>
      </c>
    </row>
    <row r="1261" spans="1:4" x14ac:dyDescent="0.2">
      <c r="A1261" s="6" t="s">
        <v>742</v>
      </c>
      <c r="B1261" s="6" t="s">
        <v>11871</v>
      </c>
      <c r="C1261" s="6" t="s">
        <v>11872</v>
      </c>
      <c r="D1261" s="12">
        <v>1</v>
      </c>
    </row>
    <row r="1262" spans="1:4" x14ac:dyDescent="0.2">
      <c r="A1262" s="6" t="s">
        <v>742</v>
      </c>
      <c r="B1262" s="6" t="s">
        <v>11873</v>
      </c>
      <c r="C1262" s="6" t="s">
        <v>11874</v>
      </c>
      <c r="D1262" s="12">
        <v>1</v>
      </c>
    </row>
    <row r="1263" spans="1:4" x14ac:dyDescent="0.2">
      <c r="A1263" s="6" t="s">
        <v>742</v>
      </c>
      <c r="B1263" s="6" t="s">
        <v>11875</v>
      </c>
      <c r="C1263" s="6" t="s">
        <v>11876</v>
      </c>
      <c r="D1263" s="12">
        <v>1</v>
      </c>
    </row>
    <row r="1264" spans="1:4" x14ac:dyDescent="0.2">
      <c r="A1264" s="6" t="s">
        <v>742</v>
      </c>
      <c r="B1264" s="6" t="s">
        <v>11877</v>
      </c>
      <c r="C1264" s="6" t="s">
        <v>11878</v>
      </c>
      <c r="D1264" s="12">
        <v>1</v>
      </c>
    </row>
    <row r="1265" spans="1:4" x14ac:dyDescent="0.2">
      <c r="A1265" s="6" t="s">
        <v>742</v>
      </c>
      <c r="B1265" s="6" t="s">
        <v>749</v>
      </c>
      <c r="C1265" s="6" t="s">
        <v>9904</v>
      </c>
      <c r="D1265" s="12">
        <v>1</v>
      </c>
    </row>
    <row r="1266" spans="1:4" x14ac:dyDescent="0.2">
      <c r="A1266" s="6" t="s">
        <v>742</v>
      </c>
      <c r="B1266" s="6" t="s">
        <v>750</v>
      </c>
      <c r="C1266" s="6" t="s">
        <v>751</v>
      </c>
      <c r="D1266" s="12">
        <v>1</v>
      </c>
    </row>
    <row r="1267" spans="1:4" x14ac:dyDescent="0.2">
      <c r="A1267" s="6" t="s">
        <v>742</v>
      </c>
      <c r="B1267" s="6" t="s">
        <v>752</v>
      </c>
      <c r="C1267" s="6" t="s">
        <v>753</v>
      </c>
      <c r="D1267" s="12">
        <v>1</v>
      </c>
    </row>
    <row r="1268" spans="1:4" x14ac:dyDescent="0.2">
      <c r="A1268" s="6" t="s">
        <v>742</v>
      </c>
      <c r="B1268" s="6" t="s">
        <v>754</v>
      </c>
      <c r="C1268" s="6" t="s">
        <v>755</v>
      </c>
      <c r="D1268" s="12">
        <v>1</v>
      </c>
    </row>
    <row r="1269" spans="1:4" x14ac:dyDescent="0.2">
      <c r="A1269" s="6" t="s">
        <v>742</v>
      </c>
      <c r="B1269" s="6" t="s">
        <v>11879</v>
      </c>
      <c r="C1269" s="6" t="s">
        <v>11880</v>
      </c>
      <c r="D1269" s="12">
        <v>1</v>
      </c>
    </row>
    <row r="1270" spans="1:4" x14ac:dyDescent="0.2">
      <c r="A1270" s="6" t="s">
        <v>742</v>
      </c>
      <c r="B1270" s="6" t="s">
        <v>756</v>
      </c>
      <c r="C1270" s="6" t="s">
        <v>757</v>
      </c>
      <c r="D1270" s="12">
        <v>1</v>
      </c>
    </row>
    <row r="1271" spans="1:4" x14ac:dyDescent="0.2">
      <c r="A1271" s="6" t="s">
        <v>742</v>
      </c>
      <c r="B1271" s="6" t="s">
        <v>758</v>
      </c>
      <c r="C1271" s="6" t="s">
        <v>9905</v>
      </c>
      <c r="D1271" s="12">
        <v>1</v>
      </c>
    </row>
    <row r="1272" spans="1:4" x14ac:dyDescent="0.2">
      <c r="A1272" s="6" t="s">
        <v>742</v>
      </c>
      <c r="B1272" s="6" t="s">
        <v>759</v>
      </c>
      <c r="C1272" s="6" t="s">
        <v>9906</v>
      </c>
      <c r="D1272" s="12">
        <v>1</v>
      </c>
    </row>
    <row r="1273" spans="1:4" x14ac:dyDescent="0.2">
      <c r="A1273" s="6" t="s">
        <v>742</v>
      </c>
      <c r="B1273" s="6" t="s">
        <v>760</v>
      </c>
      <c r="C1273" s="6" t="s">
        <v>9907</v>
      </c>
      <c r="D1273" s="12">
        <v>1</v>
      </c>
    </row>
    <row r="1274" spans="1:4" x14ac:dyDescent="0.2">
      <c r="A1274" s="6" t="s">
        <v>742</v>
      </c>
      <c r="B1274" s="6" t="s">
        <v>761</v>
      </c>
      <c r="C1274" s="6" t="s">
        <v>762</v>
      </c>
      <c r="D1274" s="12">
        <v>1</v>
      </c>
    </row>
    <row r="1275" spans="1:4" x14ac:dyDescent="0.2">
      <c r="A1275" s="6" t="s">
        <v>742</v>
      </c>
      <c r="B1275" s="6" t="s">
        <v>763</v>
      </c>
      <c r="C1275" s="6" t="s">
        <v>764</v>
      </c>
      <c r="D1275" s="12">
        <v>1</v>
      </c>
    </row>
    <row r="1276" spans="1:4" x14ac:dyDescent="0.2">
      <c r="A1276" s="6" t="s">
        <v>742</v>
      </c>
      <c r="B1276" s="6" t="s">
        <v>765</v>
      </c>
      <c r="C1276" s="6" t="s">
        <v>766</v>
      </c>
      <c r="D1276" s="12">
        <v>1</v>
      </c>
    </row>
    <row r="1277" spans="1:4" x14ac:dyDescent="0.2">
      <c r="A1277" s="6" t="s">
        <v>742</v>
      </c>
      <c r="B1277" s="6" t="s">
        <v>767</v>
      </c>
      <c r="C1277" s="6" t="s">
        <v>768</v>
      </c>
      <c r="D1277" s="12">
        <v>1</v>
      </c>
    </row>
    <row r="1278" spans="1:4" x14ac:dyDescent="0.2">
      <c r="A1278" s="6" t="s">
        <v>742</v>
      </c>
      <c r="B1278" s="6" t="s">
        <v>769</v>
      </c>
      <c r="C1278" s="6" t="s">
        <v>770</v>
      </c>
      <c r="D1278" s="12">
        <v>1</v>
      </c>
    </row>
    <row r="1279" spans="1:4" x14ac:dyDescent="0.2">
      <c r="A1279" s="6" t="s">
        <v>742</v>
      </c>
      <c r="B1279" s="6" t="s">
        <v>771</v>
      </c>
      <c r="C1279" s="6" t="s">
        <v>772</v>
      </c>
      <c r="D1279" s="12">
        <v>1</v>
      </c>
    </row>
    <row r="1280" spans="1:4" x14ac:dyDescent="0.2">
      <c r="A1280" s="6" t="s">
        <v>742</v>
      </c>
      <c r="B1280" s="6" t="s">
        <v>773</v>
      </c>
      <c r="C1280" s="6" t="s">
        <v>774</v>
      </c>
      <c r="D1280" s="12">
        <v>1</v>
      </c>
    </row>
    <row r="1281" spans="1:4" x14ac:dyDescent="0.2">
      <c r="A1281" s="6" t="s">
        <v>742</v>
      </c>
      <c r="B1281" s="6" t="s">
        <v>775</v>
      </c>
      <c r="C1281" s="6" t="s">
        <v>776</v>
      </c>
      <c r="D1281" s="12">
        <v>1</v>
      </c>
    </row>
    <row r="1282" spans="1:4" x14ac:dyDescent="0.2">
      <c r="A1282" s="6" t="s">
        <v>742</v>
      </c>
      <c r="B1282" s="6" t="s">
        <v>777</v>
      </c>
      <c r="C1282" s="6" t="s">
        <v>778</v>
      </c>
      <c r="D1282" s="12">
        <v>1</v>
      </c>
    </row>
    <row r="1283" spans="1:4" x14ac:dyDescent="0.2">
      <c r="A1283" s="6" t="s">
        <v>742</v>
      </c>
      <c r="B1283" s="6" t="s">
        <v>11881</v>
      </c>
      <c r="C1283" s="6" t="s">
        <v>11882</v>
      </c>
      <c r="D1283" s="12">
        <v>1</v>
      </c>
    </row>
    <row r="1284" spans="1:4" x14ac:dyDescent="0.2">
      <c r="A1284" s="6" t="s">
        <v>742</v>
      </c>
      <c r="B1284" s="6" t="s">
        <v>779</v>
      </c>
      <c r="C1284" s="6" t="s">
        <v>780</v>
      </c>
      <c r="D1284" s="12">
        <v>1</v>
      </c>
    </row>
    <row r="1285" spans="1:4" x14ac:dyDescent="0.2">
      <c r="A1285" s="6" t="s">
        <v>742</v>
      </c>
      <c r="B1285" s="6" t="s">
        <v>781</v>
      </c>
      <c r="C1285" s="6" t="s">
        <v>782</v>
      </c>
      <c r="D1285" s="12">
        <v>1</v>
      </c>
    </row>
    <row r="1286" spans="1:4" x14ac:dyDescent="0.2">
      <c r="A1286" s="6" t="s">
        <v>742</v>
      </c>
      <c r="B1286" s="6" t="s">
        <v>783</v>
      </c>
      <c r="C1286" s="6" t="s">
        <v>784</v>
      </c>
      <c r="D1286" s="12">
        <v>1</v>
      </c>
    </row>
    <row r="1287" spans="1:4" x14ac:dyDescent="0.2">
      <c r="A1287" s="6" t="s">
        <v>742</v>
      </c>
      <c r="B1287" s="6" t="s">
        <v>11883</v>
      </c>
      <c r="C1287" s="6" t="s">
        <v>11884</v>
      </c>
      <c r="D1287" s="12">
        <v>1</v>
      </c>
    </row>
    <row r="1288" spans="1:4" x14ac:dyDescent="0.2">
      <c r="A1288" s="6" t="s">
        <v>742</v>
      </c>
      <c r="B1288" s="6" t="s">
        <v>11885</v>
      </c>
      <c r="C1288" s="6" t="s">
        <v>11886</v>
      </c>
      <c r="D1288" s="12">
        <v>1</v>
      </c>
    </row>
    <row r="1289" spans="1:4" x14ac:dyDescent="0.2">
      <c r="A1289" s="6" t="s">
        <v>742</v>
      </c>
      <c r="B1289" s="6" t="s">
        <v>11887</v>
      </c>
      <c r="C1289" s="6" t="s">
        <v>11888</v>
      </c>
      <c r="D1289" s="12">
        <v>1</v>
      </c>
    </row>
    <row r="1290" spans="1:4" x14ac:dyDescent="0.2">
      <c r="A1290" s="6" t="s">
        <v>742</v>
      </c>
      <c r="B1290" s="6" t="s">
        <v>11889</v>
      </c>
      <c r="C1290" s="6" t="s">
        <v>11890</v>
      </c>
      <c r="D1290" s="12">
        <v>1</v>
      </c>
    </row>
    <row r="1291" spans="1:4" x14ac:dyDescent="0.2">
      <c r="A1291" s="6" t="s">
        <v>742</v>
      </c>
      <c r="B1291" s="6" t="s">
        <v>11891</v>
      </c>
      <c r="C1291" s="6" t="s">
        <v>11892</v>
      </c>
      <c r="D1291" s="12">
        <v>1</v>
      </c>
    </row>
    <row r="1292" spans="1:4" x14ac:dyDescent="0.2">
      <c r="A1292" s="6" t="s">
        <v>742</v>
      </c>
      <c r="B1292" s="6" t="s">
        <v>785</v>
      </c>
      <c r="C1292" s="6" t="s">
        <v>9908</v>
      </c>
      <c r="D1292" s="12">
        <v>1</v>
      </c>
    </row>
    <row r="1293" spans="1:4" x14ac:dyDescent="0.2">
      <c r="A1293" s="6" t="s">
        <v>742</v>
      </c>
      <c r="B1293" s="6" t="s">
        <v>11893</v>
      </c>
      <c r="C1293" s="6" t="s">
        <v>11894</v>
      </c>
      <c r="D1293" s="12">
        <v>1</v>
      </c>
    </row>
    <row r="1294" spans="1:4" x14ac:dyDescent="0.2">
      <c r="A1294" s="6" t="s">
        <v>742</v>
      </c>
      <c r="B1294" s="6" t="s">
        <v>11895</v>
      </c>
      <c r="C1294" s="6" t="s">
        <v>11896</v>
      </c>
      <c r="D1294" s="12">
        <v>1</v>
      </c>
    </row>
    <row r="1295" spans="1:4" x14ac:dyDescent="0.2">
      <c r="A1295" s="6" t="s">
        <v>11897</v>
      </c>
      <c r="B1295" s="6" t="s">
        <v>11898</v>
      </c>
      <c r="C1295" s="6" t="s">
        <v>11899</v>
      </c>
      <c r="D1295" s="12">
        <v>1</v>
      </c>
    </row>
    <row r="1296" spans="1:4" x14ac:dyDescent="0.2">
      <c r="A1296" s="6" t="s">
        <v>11897</v>
      </c>
      <c r="B1296" s="6" t="s">
        <v>11900</v>
      </c>
      <c r="C1296" s="6" t="s">
        <v>11901</v>
      </c>
      <c r="D1296" s="12">
        <v>1</v>
      </c>
    </row>
    <row r="1297" spans="1:4" x14ac:dyDescent="0.2">
      <c r="A1297" s="6" t="s">
        <v>11897</v>
      </c>
      <c r="B1297" s="6" t="s">
        <v>11902</v>
      </c>
      <c r="C1297" s="6" t="s">
        <v>11903</v>
      </c>
      <c r="D1297" s="12">
        <v>1</v>
      </c>
    </row>
    <row r="1298" spans="1:4" x14ac:dyDescent="0.2">
      <c r="A1298" s="6" t="s">
        <v>11904</v>
      </c>
      <c r="B1298" s="6" t="s">
        <v>11905</v>
      </c>
      <c r="C1298" s="6" t="s">
        <v>11906</v>
      </c>
      <c r="D1298" s="12">
        <v>1</v>
      </c>
    </row>
    <row r="1299" spans="1:4" x14ac:dyDescent="0.2">
      <c r="A1299" s="6" t="s">
        <v>11904</v>
      </c>
      <c r="B1299" s="6" t="s">
        <v>11907</v>
      </c>
      <c r="C1299" s="6" t="s">
        <v>11908</v>
      </c>
      <c r="D1299" s="12">
        <v>1</v>
      </c>
    </row>
    <row r="1300" spans="1:4" x14ac:dyDescent="0.2">
      <c r="A1300" s="6" t="s">
        <v>11904</v>
      </c>
      <c r="B1300" s="6" t="s">
        <v>11909</v>
      </c>
      <c r="C1300" s="6" t="s">
        <v>11910</v>
      </c>
      <c r="D1300" s="12">
        <v>1</v>
      </c>
    </row>
    <row r="1301" spans="1:4" x14ac:dyDescent="0.2">
      <c r="A1301" s="6" t="s">
        <v>786</v>
      </c>
      <c r="B1301" s="6" t="s">
        <v>787</v>
      </c>
      <c r="C1301" s="6" t="s">
        <v>788</v>
      </c>
      <c r="D1301" s="12">
        <v>1</v>
      </c>
    </row>
    <row r="1302" spans="1:4" x14ac:dyDescent="0.2">
      <c r="A1302" s="6" t="s">
        <v>786</v>
      </c>
      <c r="B1302" s="6" t="s">
        <v>789</v>
      </c>
      <c r="C1302" s="6" t="s">
        <v>790</v>
      </c>
      <c r="D1302" s="12">
        <v>1</v>
      </c>
    </row>
    <row r="1303" spans="1:4" x14ac:dyDescent="0.2">
      <c r="A1303" s="6" t="s">
        <v>786</v>
      </c>
      <c r="B1303" s="6" t="s">
        <v>791</v>
      </c>
      <c r="C1303" s="6" t="s">
        <v>792</v>
      </c>
      <c r="D1303" s="12">
        <v>1</v>
      </c>
    </row>
    <row r="1304" spans="1:4" x14ac:dyDescent="0.2">
      <c r="A1304" s="6" t="s">
        <v>786</v>
      </c>
      <c r="B1304" s="6" t="s">
        <v>793</v>
      </c>
      <c r="C1304" s="6" t="s">
        <v>794</v>
      </c>
      <c r="D1304" s="12">
        <v>1</v>
      </c>
    </row>
    <row r="1305" spans="1:4" x14ac:dyDescent="0.2">
      <c r="A1305" s="6" t="s">
        <v>786</v>
      </c>
      <c r="B1305" s="6" t="s">
        <v>795</v>
      </c>
      <c r="C1305" s="6" t="s">
        <v>796</v>
      </c>
      <c r="D1305" s="12">
        <v>1</v>
      </c>
    </row>
    <row r="1306" spans="1:4" x14ac:dyDescent="0.2">
      <c r="A1306" s="6" t="s">
        <v>786</v>
      </c>
      <c r="B1306" s="6" t="s">
        <v>797</v>
      </c>
      <c r="C1306" s="6" t="s">
        <v>798</v>
      </c>
      <c r="D1306" s="12">
        <v>1</v>
      </c>
    </row>
    <row r="1307" spans="1:4" x14ac:dyDescent="0.2">
      <c r="A1307" s="6" t="s">
        <v>786</v>
      </c>
      <c r="B1307" s="6" t="s">
        <v>799</v>
      </c>
      <c r="C1307" s="6" t="s">
        <v>800</v>
      </c>
      <c r="D1307" s="12">
        <v>1</v>
      </c>
    </row>
    <row r="1308" spans="1:4" x14ac:dyDescent="0.2">
      <c r="A1308" s="6" t="s">
        <v>786</v>
      </c>
      <c r="B1308" s="6" t="s">
        <v>801</v>
      </c>
      <c r="C1308" s="6" t="s">
        <v>802</v>
      </c>
      <c r="D1308" s="12">
        <v>1</v>
      </c>
    </row>
    <row r="1309" spans="1:4" x14ac:dyDescent="0.2">
      <c r="A1309" s="6" t="s">
        <v>786</v>
      </c>
      <c r="B1309" s="6" t="s">
        <v>803</v>
      </c>
      <c r="C1309" s="6" t="s">
        <v>804</v>
      </c>
      <c r="D1309" s="12">
        <v>1</v>
      </c>
    </row>
    <row r="1310" spans="1:4" x14ac:dyDescent="0.2">
      <c r="A1310" s="6" t="s">
        <v>786</v>
      </c>
      <c r="B1310" s="6" t="s">
        <v>805</v>
      </c>
      <c r="C1310" s="6" t="s">
        <v>806</v>
      </c>
      <c r="D1310" s="12">
        <v>1</v>
      </c>
    </row>
    <row r="1311" spans="1:4" x14ac:dyDescent="0.2">
      <c r="A1311" s="6" t="s">
        <v>786</v>
      </c>
      <c r="B1311" s="6" t="s">
        <v>807</v>
      </c>
      <c r="C1311" s="6" t="s">
        <v>808</v>
      </c>
      <c r="D1311" s="12">
        <v>1</v>
      </c>
    </row>
    <row r="1312" spans="1:4" x14ac:dyDescent="0.2">
      <c r="A1312" s="6" t="s">
        <v>786</v>
      </c>
      <c r="B1312" s="6" t="s">
        <v>809</v>
      </c>
      <c r="C1312" s="6" t="s">
        <v>810</v>
      </c>
      <c r="D1312" s="12">
        <v>1</v>
      </c>
    </row>
    <row r="1313" spans="1:4" x14ac:dyDescent="0.2">
      <c r="A1313" s="6" t="s">
        <v>786</v>
      </c>
      <c r="B1313" s="6" t="s">
        <v>811</v>
      </c>
      <c r="C1313" s="6" t="s">
        <v>812</v>
      </c>
      <c r="D1313" s="12">
        <v>1</v>
      </c>
    </row>
    <row r="1314" spans="1:4" x14ac:dyDescent="0.2">
      <c r="A1314" s="6" t="s">
        <v>786</v>
      </c>
      <c r="B1314" s="6" t="s">
        <v>813</v>
      </c>
      <c r="C1314" s="6" t="s">
        <v>814</v>
      </c>
      <c r="D1314" s="12">
        <v>1</v>
      </c>
    </row>
    <row r="1315" spans="1:4" x14ac:dyDescent="0.2">
      <c r="A1315" s="6" t="s">
        <v>786</v>
      </c>
      <c r="B1315" s="6" t="s">
        <v>815</v>
      </c>
      <c r="C1315" s="6" t="s">
        <v>816</v>
      </c>
      <c r="D1315" s="12">
        <v>1</v>
      </c>
    </row>
    <row r="1316" spans="1:4" x14ac:dyDescent="0.2">
      <c r="A1316" s="6" t="s">
        <v>786</v>
      </c>
      <c r="B1316" s="6" t="s">
        <v>817</v>
      </c>
      <c r="C1316" s="6" t="s">
        <v>818</v>
      </c>
      <c r="D1316" s="12">
        <v>1</v>
      </c>
    </row>
    <row r="1317" spans="1:4" x14ac:dyDescent="0.2">
      <c r="A1317" s="6" t="s">
        <v>786</v>
      </c>
      <c r="B1317" s="6" t="s">
        <v>819</v>
      </c>
      <c r="C1317" s="6" t="s">
        <v>820</v>
      </c>
      <c r="D1317" s="12">
        <v>1</v>
      </c>
    </row>
    <row r="1318" spans="1:4" x14ac:dyDescent="0.2">
      <c r="A1318" s="6" t="s">
        <v>786</v>
      </c>
      <c r="B1318" s="6" t="s">
        <v>821</v>
      </c>
      <c r="C1318" s="6" t="s">
        <v>822</v>
      </c>
      <c r="D1318" s="12">
        <v>1</v>
      </c>
    </row>
    <row r="1319" spans="1:4" x14ac:dyDescent="0.2">
      <c r="A1319" s="6" t="s">
        <v>786</v>
      </c>
      <c r="B1319" s="6" t="s">
        <v>823</v>
      </c>
      <c r="C1319" s="6" t="s">
        <v>824</v>
      </c>
      <c r="D1319" s="12">
        <v>1</v>
      </c>
    </row>
    <row r="1320" spans="1:4" x14ac:dyDescent="0.2">
      <c r="A1320" s="6" t="s">
        <v>786</v>
      </c>
      <c r="B1320" s="6" t="s">
        <v>825</v>
      </c>
      <c r="C1320" s="6" t="s">
        <v>826</v>
      </c>
      <c r="D1320" s="12">
        <v>1</v>
      </c>
    </row>
    <row r="1321" spans="1:4" x14ac:dyDescent="0.2">
      <c r="A1321" s="6" t="s">
        <v>786</v>
      </c>
      <c r="B1321" s="6" t="s">
        <v>827</v>
      </c>
      <c r="C1321" s="6" t="s">
        <v>828</v>
      </c>
      <c r="D1321" s="12">
        <v>1</v>
      </c>
    </row>
    <row r="1322" spans="1:4" x14ac:dyDescent="0.2">
      <c r="A1322" s="6" t="s">
        <v>786</v>
      </c>
      <c r="B1322" s="6" t="s">
        <v>829</v>
      </c>
      <c r="C1322" s="6" t="s">
        <v>830</v>
      </c>
      <c r="D1322" s="12">
        <v>1</v>
      </c>
    </row>
    <row r="1323" spans="1:4" x14ac:dyDescent="0.2">
      <c r="A1323" s="6" t="s">
        <v>786</v>
      </c>
      <c r="B1323" s="6" t="s">
        <v>831</v>
      </c>
      <c r="C1323" s="6" t="s">
        <v>832</v>
      </c>
      <c r="D1323" s="12">
        <v>1</v>
      </c>
    </row>
    <row r="1324" spans="1:4" x14ac:dyDescent="0.2">
      <c r="A1324" s="6" t="s">
        <v>786</v>
      </c>
      <c r="B1324" s="6" t="s">
        <v>833</v>
      </c>
      <c r="C1324" s="6" t="s">
        <v>834</v>
      </c>
      <c r="D1324" s="12">
        <v>1</v>
      </c>
    </row>
    <row r="1325" spans="1:4" x14ac:dyDescent="0.2">
      <c r="A1325" s="6" t="s">
        <v>786</v>
      </c>
      <c r="B1325" s="6" t="s">
        <v>835</v>
      </c>
      <c r="C1325" s="6" t="s">
        <v>836</v>
      </c>
      <c r="D1325" s="12">
        <v>1</v>
      </c>
    </row>
    <row r="1326" spans="1:4" x14ac:dyDescent="0.2">
      <c r="A1326" s="6" t="s">
        <v>786</v>
      </c>
      <c r="B1326" s="6" t="s">
        <v>837</v>
      </c>
      <c r="C1326" s="6" t="s">
        <v>838</v>
      </c>
      <c r="D1326" s="12">
        <v>1</v>
      </c>
    </row>
    <row r="1327" spans="1:4" x14ac:dyDescent="0.2">
      <c r="A1327" s="6" t="s">
        <v>786</v>
      </c>
      <c r="B1327" s="6" t="s">
        <v>839</v>
      </c>
      <c r="C1327" s="6" t="s">
        <v>840</v>
      </c>
      <c r="D1327" s="12">
        <v>1</v>
      </c>
    </row>
    <row r="1328" spans="1:4" x14ac:dyDescent="0.2">
      <c r="A1328" s="6" t="s">
        <v>786</v>
      </c>
      <c r="B1328" s="6" t="s">
        <v>841</v>
      </c>
      <c r="C1328" s="6" t="s">
        <v>842</v>
      </c>
      <c r="D1328" s="12">
        <v>1</v>
      </c>
    </row>
    <row r="1329" spans="1:4" x14ac:dyDescent="0.2">
      <c r="A1329" s="6" t="s">
        <v>786</v>
      </c>
      <c r="B1329" s="6" t="s">
        <v>843</v>
      </c>
      <c r="C1329" s="6" t="s">
        <v>844</v>
      </c>
      <c r="D1329" s="12">
        <v>1</v>
      </c>
    </row>
    <row r="1330" spans="1:4" x14ac:dyDescent="0.2">
      <c r="A1330" s="6" t="s">
        <v>786</v>
      </c>
      <c r="B1330" s="6" t="s">
        <v>845</v>
      </c>
      <c r="C1330" s="6" t="s">
        <v>846</v>
      </c>
      <c r="D1330" s="12">
        <v>1</v>
      </c>
    </row>
    <row r="1331" spans="1:4" x14ac:dyDescent="0.2">
      <c r="A1331" s="6" t="s">
        <v>786</v>
      </c>
      <c r="B1331" s="6" t="s">
        <v>847</v>
      </c>
      <c r="C1331" s="6" t="s">
        <v>848</v>
      </c>
      <c r="D1331" s="12">
        <v>1</v>
      </c>
    </row>
    <row r="1332" spans="1:4" x14ac:dyDescent="0.2">
      <c r="A1332" s="6" t="s">
        <v>786</v>
      </c>
      <c r="B1332" s="6" t="s">
        <v>849</v>
      </c>
      <c r="C1332" s="6" t="s">
        <v>850</v>
      </c>
      <c r="D1332" s="12">
        <v>1</v>
      </c>
    </row>
    <row r="1333" spans="1:4" x14ac:dyDescent="0.2">
      <c r="A1333" s="6" t="s">
        <v>786</v>
      </c>
      <c r="B1333" s="6" t="s">
        <v>851</v>
      </c>
      <c r="C1333" s="6" t="s">
        <v>852</v>
      </c>
      <c r="D1333" s="12">
        <v>1</v>
      </c>
    </row>
    <row r="1334" spans="1:4" x14ac:dyDescent="0.2">
      <c r="A1334" s="6" t="s">
        <v>786</v>
      </c>
      <c r="B1334" s="6" t="s">
        <v>853</v>
      </c>
      <c r="C1334" s="6" t="s">
        <v>854</v>
      </c>
      <c r="D1334" s="12">
        <v>1</v>
      </c>
    </row>
    <row r="1335" spans="1:4" x14ac:dyDescent="0.2">
      <c r="A1335" s="6" t="s">
        <v>786</v>
      </c>
      <c r="B1335" s="6" t="s">
        <v>855</v>
      </c>
      <c r="C1335" s="6" t="s">
        <v>856</v>
      </c>
      <c r="D1335" s="12">
        <v>1</v>
      </c>
    </row>
    <row r="1336" spans="1:4" x14ac:dyDescent="0.2">
      <c r="A1336" s="6" t="s">
        <v>786</v>
      </c>
      <c r="B1336" s="6" t="s">
        <v>857</v>
      </c>
      <c r="C1336" s="6" t="s">
        <v>858</v>
      </c>
      <c r="D1336" s="12">
        <v>1</v>
      </c>
    </row>
    <row r="1337" spans="1:4" x14ac:dyDescent="0.2">
      <c r="A1337" s="6" t="s">
        <v>786</v>
      </c>
      <c r="B1337" s="6" t="s">
        <v>859</v>
      </c>
      <c r="C1337" s="6" t="s">
        <v>860</v>
      </c>
      <c r="D1337" s="12">
        <v>1</v>
      </c>
    </row>
    <row r="1338" spans="1:4" x14ac:dyDescent="0.2">
      <c r="A1338" s="6" t="s">
        <v>786</v>
      </c>
      <c r="B1338" s="6" t="s">
        <v>861</v>
      </c>
      <c r="C1338" s="6" t="s">
        <v>862</v>
      </c>
      <c r="D1338" s="12">
        <v>1</v>
      </c>
    </row>
    <row r="1339" spans="1:4" x14ac:dyDescent="0.2">
      <c r="A1339" s="6" t="s">
        <v>786</v>
      </c>
      <c r="B1339" s="6" t="s">
        <v>863</v>
      </c>
      <c r="C1339" s="6" t="s">
        <v>864</v>
      </c>
      <c r="D1339" s="12">
        <v>1</v>
      </c>
    </row>
    <row r="1340" spans="1:4" x14ac:dyDescent="0.2">
      <c r="A1340" s="6" t="s">
        <v>786</v>
      </c>
      <c r="B1340" s="6" t="s">
        <v>865</v>
      </c>
      <c r="C1340" s="6" t="s">
        <v>866</v>
      </c>
      <c r="D1340" s="12">
        <v>1</v>
      </c>
    </row>
    <row r="1341" spans="1:4" x14ac:dyDescent="0.2">
      <c r="A1341" s="6" t="s">
        <v>786</v>
      </c>
      <c r="B1341" s="6" t="s">
        <v>867</v>
      </c>
      <c r="C1341" s="6" t="s">
        <v>868</v>
      </c>
      <c r="D1341" s="12">
        <v>1</v>
      </c>
    </row>
    <row r="1342" spans="1:4" x14ac:dyDescent="0.2">
      <c r="A1342" s="6" t="s">
        <v>786</v>
      </c>
      <c r="B1342" s="6" t="s">
        <v>869</v>
      </c>
      <c r="C1342" s="6" t="s">
        <v>870</v>
      </c>
      <c r="D1342" s="12">
        <v>1</v>
      </c>
    </row>
    <row r="1343" spans="1:4" x14ac:dyDescent="0.2">
      <c r="A1343" s="6" t="s">
        <v>786</v>
      </c>
      <c r="B1343" s="6" t="s">
        <v>871</v>
      </c>
      <c r="C1343" s="6" t="s">
        <v>872</v>
      </c>
      <c r="D1343" s="12">
        <v>1</v>
      </c>
    </row>
    <row r="1344" spans="1:4" x14ac:dyDescent="0.2">
      <c r="A1344" s="6" t="s">
        <v>786</v>
      </c>
      <c r="B1344" s="6" t="s">
        <v>873</v>
      </c>
      <c r="C1344" s="6" t="s">
        <v>874</v>
      </c>
      <c r="D1344" s="12">
        <v>1</v>
      </c>
    </row>
    <row r="1345" spans="1:4" x14ac:dyDescent="0.2">
      <c r="A1345" s="6" t="s">
        <v>786</v>
      </c>
      <c r="B1345" s="6" t="s">
        <v>875</v>
      </c>
      <c r="C1345" s="6" t="s">
        <v>876</v>
      </c>
      <c r="D1345" s="12">
        <v>1</v>
      </c>
    </row>
    <row r="1346" spans="1:4" x14ac:dyDescent="0.2">
      <c r="A1346" s="6" t="s">
        <v>786</v>
      </c>
      <c r="B1346" s="6" t="s">
        <v>877</v>
      </c>
      <c r="C1346" s="6" t="s">
        <v>878</v>
      </c>
      <c r="D1346" s="12">
        <v>1</v>
      </c>
    </row>
    <row r="1347" spans="1:4" x14ac:dyDescent="0.2">
      <c r="A1347" s="6" t="s">
        <v>786</v>
      </c>
      <c r="B1347" s="6" t="s">
        <v>879</v>
      </c>
      <c r="C1347" s="6" t="s">
        <v>880</v>
      </c>
      <c r="D1347" s="12">
        <v>1</v>
      </c>
    </row>
    <row r="1348" spans="1:4" x14ac:dyDescent="0.2">
      <c r="A1348" s="6" t="s">
        <v>786</v>
      </c>
      <c r="B1348" s="6" t="s">
        <v>881</v>
      </c>
      <c r="C1348" s="6" t="s">
        <v>882</v>
      </c>
      <c r="D1348" s="12">
        <v>1</v>
      </c>
    </row>
    <row r="1349" spans="1:4" x14ac:dyDescent="0.2">
      <c r="A1349" s="6" t="s">
        <v>786</v>
      </c>
      <c r="B1349" s="6" t="s">
        <v>883</v>
      </c>
      <c r="C1349" s="6" t="s">
        <v>884</v>
      </c>
      <c r="D1349" s="12">
        <v>1</v>
      </c>
    </row>
    <row r="1350" spans="1:4" x14ac:dyDescent="0.2">
      <c r="A1350" s="6" t="s">
        <v>786</v>
      </c>
      <c r="B1350" s="6" t="s">
        <v>885</v>
      </c>
      <c r="C1350" s="6" t="s">
        <v>886</v>
      </c>
      <c r="D1350" s="12">
        <v>1</v>
      </c>
    </row>
    <row r="1351" spans="1:4" x14ac:dyDescent="0.2">
      <c r="A1351" s="6" t="s">
        <v>786</v>
      </c>
      <c r="B1351" s="6" t="s">
        <v>887</v>
      </c>
      <c r="C1351" s="6" t="s">
        <v>888</v>
      </c>
      <c r="D1351" s="12">
        <v>1</v>
      </c>
    </row>
    <row r="1352" spans="1:4" x14ac:dyDescent="0.2">
      <c r="A1352" s="6" t="s">
        <v>786</v>
      </c>
      <c r="B1352" s="6" t="s">
        <v>889</v>
      </c>
      <c r="C1352" s="6" t="s">
        <v>890</v>
      </c>
      <c r="D1352" s="12">
        <v>1</v>
      </c>
    </row>
    <row r="1353" spans="1:4" x14ac:dyDescent="0.2">
      <c r="A1353" s="6" t="s">
        <v>786</v>
      </c>
      <c r="B1353" s="6" t="s">
        <v>891</v>
      </c>
      <c r="C1353" s="6" t="s">
        <v>892</v>
      </c>
      <c r="D1353" s="12">
        <v>1</v>
      </c>
    </row>
    <row r="1354" spans="1:4" x14ac:dyDescent="0.2">
      <c r="A1354" s="6" t="s">
        <v>786</v>
      </c>
      <c r="B1354" s="6" t="s">
        <v>893</v>
      </c>
      <c r="C1354" s="6" t="s">
        <v>894</v>
      </c>
      <c r="D1354" s="12">
        <v>1</v>
      </c>
    </row>
    <row r="1355" spans="1:4" x14ac:dyDescent="0.2">
      <c r="A1355" s="6" t="s">
        <v>786</v>
      </c>
      <c r="B1355" s="6" t="s">
        <v>895</v>
      </c>
      <c r="C1355" s="6" t="s">
        <v>896</v>
      </c>
      <c r="D1355" s="12">
        <v>1</v>
      </c>
    </row>
    <row r="1356" spans="1:4" x14ac:dyDescent="0.2">
      <c r="A1356" s="6" t="s">
        <v>786</v>
      </c>
      <c r="B1356" s="6" t="s">
        <v>897</v>
      </c>
      <c r="C1356" s="6" t="s">
        <v>898</v>
      </c>
      <c r="D1356" s="12">
        <v>1</v>
      </c>
    </row>
    <row r="1357" spans="1:4" x14ac:dyDescent="0.2">
      <c r="A1357" s="6" t="s">
        <v>786</v>
      </c>
      <c r="B1357" s="6" t="s">
        <v>899</v>
      </c>
      <c r="C1357" s="6" t="s">
        <v>900</v>
      </c>
      <c r="D1357" s="12">
        <v>1</v>
      </c>
    </row>
    <row r="1358" spans="1:4" x14ac:dyDescent="0.2">
      <c r="A1358" s="6" t="s">
        <v>786</v>
      </c>
      <c r="B1358" s="6" t="s">
        <v>901</v>
      </c>
      <c r="C1358" s="6" t="s">
        <v>902</v>
      </c>
      <c r="D1358" s="12">
        <v>1</v>
      </c>
    </row>
    <row r="1359" spans="1:4" x14ac:dyDescent="0.2">
      <c r="A1359" s="6" t="s">
        <v>786</v>
      </c>
      <c r="B1359" s="6" t="s">
        <v>903</v>
      </c>
      <c r="C1359" s="6" t="s">
        <v>904</v>
      </c>
      <c r="D1359" s="12">
        <v>1</v>
      </c>
    </row>
    <row r="1360" spans="1:4" x14ac:dyDescent="0.2">
      <c r="A1360" s="6" t="s">
        <v>786</v>
      </c>
      <c r="B1360" s="6" t="s">
        <v>905</v>
      </c>
      <c r="C1360" s="6" t="s">
        <v>906</v>
      </c>
      <c r="D1360" s="12">
        <v>1</v>
      </c>
    </row>
    <row r="1361" spans="1:4" x14ac:dyDescent="0.2">
      <c r="A1361" s="6" t="s">
        <v>786</v>
      </c>
      <c r="B1361" s="6" t="s">
        <v>907</v>
      </c>
      <c r="C1361" s="6" t="s">
        <v>908</v>
      </c>
      <c r="D1361" s="12">
        <v>1</v>
      </c>
    </row>
    <row r="1362" spans="1:4" x14ac:dyDescent="0.2">
      <c r="A1362" s="6" t="s">
        <v>786</v>
      </c>
      <c r="B1362" s="6" t="s">
        <v>909</v>
      </c>
      <c r="C1362" s="6" t="s">
        <v>910</v>
      </c>
      <c r="D1362" s="12">
        <v>1</v>
      </c>
    </row>
    <row r="1363" spans="1:4" x14ac:dyDescent="0.2">
      <c r="A1363" s="6" t="s">
        <v>786</v>
      </c>
      <c r="B1363" s="6" t="s">
        <v>911</v>
      </c>
      <c r="C1363" s="6" t="s">
        <v>912</v>
      </c>
      <c r="D1363" s="12">
        <v>1</v>
      </c>
    </row>
    <row r="1364" spans="1:4" x14ac:dyDescent="0.2">
      <c r="A1364" s="6" t="s">
        <v>786</v>
      </c>
      <c r="B1364" s="6" t="s">
        <v>913</v>
      </c>
      <c r="C1364" s="6" t="s">
        <v>914</v>
      </c>
      <c r="D1364" s="12">
        <v>1</v>
      </c>
    </row>
    <row r="1365" spans="1:4" x14ac:dyDescent="0.2">
      <c r="A1365" s="6" t="s">
        <v>786</v>
      </c>
      <c r="B1365" s="6" t="s">
        <v>915</v>
      </c>
      <c r="C1365" s="6" t="s">
        <v>916</v>
      </c>
      <c r="D1365" s="12">
        <v>1</v>
      </c>
    </row>
    <row r="1366" spans="1:4" x14ac:dyDescent="0.2">
      <c r="A1366" s="6" t="s">
        <v>786</v>
      </c>
      <c r="B1366" s="6" t="s">
        <v>917</v>
      </c>
      <c r="C1366" s="6" t="s">
        <v>918</v>
      </c>
      <c r="D1366" s="12">
        <v>1</v>
      </c>
    </row>
    <row r="1367" spans="1:4" x14ac:dyDescent="0.2">
      <c r="A1367" s="6" t="s">
        <v>786</v>
      </c>
      <c r="B1367" s="6" t="s">
        <v>919</v>
      </c>
      <c r="C1367" s="6" t="s">
        <v>920</v>
      </c>
      <c r="D1367" s="12">
        <v>1</v>
      </c>
    </row>
    <row r="1368" spans="1:4" x14ac:dyDescent="0.2">
      <c r="A1368" s="6" t="s">
        <v>786</v>
      </c>
      <c r="B1368" s="6" t="s">
        <v>921</v>
      </c>
      <c r="C1368" s="6" t="s">
        <v>922</v>
      </c>
      <c r="D1368" s="12">
        <v>1</v>
      </c>
    </row>
    <row r="1369" spans="1:4" x14ac:dyDescent="0.2">
      <c r="A1369" s="6" t="s">
        <v>786</v>
      </c>
      <c r="B1369" s="6" t="s">
        <v>923</v>
      </c>
      <c r="C1369" s="6" t="s">
        <v>924</v>
      </c>
      <c r="D1369" s="12">
        <v>1</v>
      </c>
    </row>
    <row r="1370" spans="1:4" x14ac:dyDescent="0.2">
      <c r="A1370" s="6" t="s">
        <v>786</v>
      </c>
      <c r="B1370" s="6" t="s">
        <v>925</v>
      </c>
      <c r="C1370" s="6" t="s">
        <v>926</v>
      </c>
      <c r="D1370" s="12">
        <v>1</v>
      </c>
    </row>
    <row r="1371" spans="1:4" x14ac:dyDescent="0.2">
      <c r="A1371" s="6" t="s">
        <v>786</v>
      </c>
      <c r="B1371" s="6" t="s">
        <v>927</v>
      </c>
      <c r="C1371" s="6" t="s">
        <v>928</v>
      </c>
      <c r="D1371" s="12">
        <v>1</v>
      </c>
    </row>
    <row r="1372" spans="1:4" x14ac:dyDescent="0.2">
      <c r="A1372" s="6" t="s">
        <v>786</v>
      </c>
      <c r="B1372" s="6" t="s">
        <v>929</v>
      </c>
      <c r="C1372" s="6" t="s">
        <v>930</v>
      </c>
      <c r="D1372" s="12">
        <v>1</v>
      </c>
    </row>
    <row r="1373" spans="1:4" x14ac:dyDescent="0.2">
      <c r="A1373" s="6" t="s">
        <v>786</v>
      </c>
      <c r="B1373" s="6" t="s">
        <v>931</v>
      </c>
      <c r="C1373" s="6" t="s">
        <v>932</v>
      </c>
      <c r="D1373" s="12">
        <v>1</v>
      </c>
    </row>
    <row r="1374" spans="1:4" x14ac:dyDescent="0.2">
      <c r="A1374" s="6" t="s">
        <v>786</v>
      </c>
      <c r="B1374" s="6" t="s">
        <v>933</v>
      </c>
      <c r="C1374" s="6" t="s">
        <v>934</v>
      </c>
      <c r="D1374" s="12">
        <v>1</v>
      </c>
    </row>
    <row r="1375" spans="1:4" x14ac:dyDescent="0.2">
      <c r="A1375" s="6" t="s">
        <v>786</v>
      </c>
      <c r="B1375" s="6" t="s">
        <v>935</v>
      </c>
      <c r="C1375" s="6" t="s">
        <v>936</v>
      </c>
      <c r="D1375" s="12">
        <v>1</v>
      </c>
    </row>
    <row r="1376" spans="1:4" x14ac:dyDescent="0.2">
      <c r="A1376" s="6" t="s">
        <v>786</v>
      </c>
      <c r="B1376" s="6" t="s">
        <v>937</v>
      </c>
      <c r="C1376" s="6" t="s">
        <v>938</v>
      </c>
      <c r="D1376" s="12">
        <v>1</v>
      </c>
    </row>
    <row r="1377" spans="1:4" x14ac:dyDescent="0.2">
      <c r="A1377" s="6" t="s">
        <v>786</v>
      </c>
      <c r="B1377" s="6" t="s">
        <v>939</v>
      </c>
      <c r="C1377" s="6" t="s">
        <v>940</v>
      </c>
      <c r="D1377" s="12">
        <v>1</v>
      </c>
    </row>
    <row r="1378" spans="1:4" x14ac:dyDescent="0.2">
      <c r="A1378" s="6" t="s">
        <v>786</v>
      </c>
      <c r="B1378" s="6" t="s">
        <v>941</v>
      </c>
      <c r="C1378" s="6" t="s">
        <v>942</v>
      </c>
      <c r="D1378" s="12">
        <v>1</v>
      </c>
    </row>
    <row r="1379" spans="1:4" x14ac:dyDescent="0.2">
      <c r="A1379" s="6" t="s">
        <v>786</v>
      </c>
      <c r="B1379" s="6" t="s">
        <v>943</v>
      </c>
      <c r="C1379" s="6" t="s">
        <v>944</v>
      </c>
      <c r="D1379" s="12">
        <v>1</v>
      </c>
    </row>
    <row r="1380" spans="1:4" x14ac:dyDescent="0.2">
      <c r="A1380" s="6" t="s">
        <v>786</v>
      </c>
      <c r="B1380" s="6" t="s">
        <v>945</v>
      </c>
      <c r="C1380" s="6" t="s">
        <v>946</v>
      </c>
      <c r="D1380" s="12">
        <v>1</v>
      </c>
    </row>
    <row r="1381" spans="1:4" x14ac:dyDescent="0.2">
      <c r="A1381" s="6" t="s">
        <v>786</v>
      </c>
      <c r="B1381" s="6" t="s">
        <v>947</v>
      </c>
      <c r="C1381" s="6" t="s">
        <v>948</v>
      </c>
      <c r="D1381" s="12">
        <v>1</v>
      </c>
    </row>
    <row r="1382" spans="1:4" x14ac:dyDescent="0.2">
      <c r="A1382" s="6" t="s">
        <v>786</v>
      </c>
      <c r="B1382" s="6" t="s">
        <v>949</v>
      </c>
      <c r="C1382" s="6" t="s">
        <v>950</v>
      </c>
      <c r="D1382" s="12">
        <v>1</v>
      </c>
    </row>
    <row r="1383" spans="1:4" x14ac:dyDescent="0.2">
      <c r="A1383" s="6" t="s">
        <v>786</v>
      </c>
      <c r="B1383" s="6" t="s">
        <v>951</v>
      </c>
      <c r="C1383" s="6" t="s">
        <v>952</v>
      </c>
      <c r="D1383" s="12">
        <v>1</v>
      </c>
    </row>
    <row r="1384" spans="1:4" x14ac:dyDescent="0.2">
      <c r="A1384" s="6" t="s">
        <v>953</v>
      </c>
      <c r="B1384" s="6" t="s">
        <v>954</v>
      </c>
      <c r="C1384" s="6" t="s">
        <v>955</v>
      </c>
      <c r="D1384" s="12">
        <v>1</v>
      </c>
    </row>
    <row r="1385" spans="1:4" x14ac:dyDescent="0.2">
      <c r="A1385" s="6" t="s">
        <v>953</v>
      </c>
      <c r="B1385" s="6" t="s">
        <v>956</v>
      </c>
      <c r="C1385" s="6" t="s">
        <v>957</v>
      </c>
      <c r="D1385" s="12">
        <v>1</v>
      </c>
    </row>
    <row r="1386" spans="1:4" x14ac:dyDescent="0.2">
      <c r="A1386" s="6" t="s">
        <v>953</v>
      </c>
      <c r="B1386" s="6" t="s">
        <v>958</v>
      </c>
      <c r="C1386" s="6" t="s">
        <v>959</v>
      </c>
      <c r="D1386" s="12">
        <v>1</v>
      </c>
    </row>
    <row r="1387" spans="1:4" x14ac:dyDescent="0.2">
      <c r="A1387" s="6" t="s">
        <v>953</v>
      </c>
      <c r="B1387" s="6" t="s">
        <v>11911</v>
      </c>
      <c r="C1387" s="6" t="s">
        <v>11912</v>
      </c>
      <c r="D1387" s="12">
        <v>1</v>
      </c>
    </row>
    <row r="1388" spans="1:4" x14ac:dyDescent="0.2">
      <c r="A1388" s="6" t="s">
        <v>953</v>
      </c>
      <c r="B1388" s="6" t="s">
        <v>960</v>
      </c>
      <c r="C1388" s="6" t="s">
        <v>961</v>
      </c>
      <c r="D1388" s="12">
        <v>1</v>
      </c>
    </row>
    <row r="1389" spans="1:4" x14ac:dyDescent="0.2">
      <c r="A1389" s="6" t="s">
        <v>953</v>
      </c>
      <c r="B1389" s="6" t="s">
        <v>962</v>
      </c>
      <c r="C1389" s="6" t="s">
        <v>963</v>
      </c>
      <c r="D1389" s="12">
        <v>1</v>
      </c>
    </row>
    <row r="1390" spans="1:4" x14ac:dyDescent="0.2">
      <c r="A1390" s="6" t="s">
        <v>953</v>
      </c>
      <c r="B1390" s="6" t="s">
        <v>964</v>
      </c>
      <c r="C1390" s="6" t="s">
        <v>965</v>
      </c>
      <c r="D1390" s="12">
        <v>1</v>
      </c>
    </row>
    <row r="1391" spans="1:4" x14ac:dyDescent="0.2">
      <c r="A1391" s="6" t="s">
        <v>953</v>
      </c>
      <c r="B1391" s="6" t="s">
        <v>966</v>
      </c>
      <c r="C1391" s="6" t="s">
        <v>967</v>
      </c>
      <c r="D1391" s="12">
        <v>1</v>
      </c>
    </row>
    <row r="1392" spans="1:4" x14ac:dyDescent="0.2">
      <c r="A1392" s="6" t="s">
        <v>953</v>
      </c>
      <c r="B1392" s="6" t="s">
        <v>968</v>
      </c>
      <c r="C1392" s="6" t="s">
        <v>969</v>
      </c>
      <c r="D1392" s="12">
        <v>1</v>
      </c>
    </row>
    <row r="1393" spans="1:4" x14ac:dyDescent="0.2">
      <c r="A1393" s="6" t="s">
        <v>953</v>
      </c>
      <c r="B1393" s="6" t="s">
        <v>970</v>
      </c>
      <c r="C1393" s="6" t="s">
        <v>971</v>
      </c>
      <c r="D1393" s="12">
        <v>1</v>
      </c>
    </row>
    <row r="1394" spans="1:4" x14ac:dyDescent="0.2">
      <c r="A1394" s="6" t="s">
        <v>953</v>
      </c>
      <c r="B1394" s="6" t="s">
        <v>972</v>
      </c>
      <c r="C1394" s="6" t="s">
        <v>973</v>
      </c>
      <c r="D1394" s="12">
        <v>1</v>
      </c>
    </row>
    <row r="1395" spans="1:4" x14ac:dyDescent="0.2">
      <c r="A1395" s="6" t="s">
        <v>953</v>
      </c>
      <c r="B1395" s="6" t="s">
        <v>974</v>
      </c>
      <c r="C1395" s="6" t="s">
        <v>975</v>
      </c>
      <c r="D1395" s="12">
        <v>1</v>
      </c>
    </row>
    <row r="1396" spans="1:4" x14ac:dyDescent="0.2">
      <c r="A1396" s="6" t="s">
        <v>953</v>
      </c>
      <c r="B1396" s="6" t="s">
        <v>976</v>
      </c>
      <c r="C1396" s="6" t="s">
        <v>977</v>
      </c>
      <c r="D1396" s="12">
        <v>1</v>
      </c>
    </row>
    <row r="1397" spans="1:4" x14ac:dyDescent="0.2">
      <c r="A1397" s="6" t="s">
        <v>953</v>
      </c>
      <c r="B1397" s="6" t="s">
        <v>11913</v>
      </c>
      <c r="C1397" s="6" t="s">
        <v>11914</v>
      </c>
      <c r="D1397" s="12">
        <v>1</v>
      </c>
    </row>
    <row r="1398" spans="1:4" x14ac:dyDescent="0.2">
      <c r="A1398" s="6" t="s">
        <v>953</v>
      </c>
      <c r="B1398" s="6" t="s">
        <v>978</v>
      </c>
      <c r="C1398" s="6" t="s">
        <v>979</v>
      </c>
      <c r="D1398" s="12">
        <v>1</v>
      </c>
    </row>
    <row r="1399" spans="1:4" x14ac:dyDescent="0.2">
      <c r="A1399" s="6" t="s">
        <v>953</v>
      </c>
      <c r="B1399" s="6" t="s">
        <v>980</v>
      </c>
      <c r="C1399" s="6" t="s">
        <v>981</v>
      </c>
      <c r="D1399" s="12">
        <v>1</v>
      </c>
    </row>
    <row r="1400" spans="1:4" x14ac:dyDescent="0.2">
      <c r="A1400" s="6" t="s">
        <v>953</v>
      </c>
      <c r="B1400" s="6" t="s">
        <v>982</v>
      </c>
      <c r="C1400" s="6" t="s">
        <v>983</v>
      </c>
      <c r="D1400" s="12">
        <v>1</v>
      </c>
    </row>
    <row r="1401" spans="1:4" x14ac:dyDescent="0.2">
      <c r="A1401" s="6" t="s">
        <v>953</v>
      </c>
      <c r="B1401" s="6" t="s">
        <v>984</v>
      </c>
      <c r="C1401" s="6" t="s">
        <v>985</v>
      </c>
      <c r="D1401" s="12">
        <v>1</v>
      </c>
    </row>
    <row r="1402" spans="1:4" x14ac:dyDescent="0.2">
      <c r="A1402" s="6" t="s">
        <v>953</v>
      </c>
      <c r="B1402" s="6" t="s">
        <v>986</v>
      </c>
      <c r="C1402" s="6" t="s">
        <v>987</v>
      </c>
      <c r="D1402" s="12">
        <v>1</v>
      </c>
    </row>
    <row r="1403" spans="1:4" x14ac:dyDescent="0.2">
      <c r="A1403" s="6" t="s">
        <v>953</v>
      </c>
      <c r="B1403" s="6" t="s">
        <v>11915</v>
      </c>
      <c r="C1403" s="6" t="s">
        <v>11916</v>
      </c>
      <c r="D1403" s="12">
        <v>1</v>
      </c>
    </row>
    <row r="1404" spans="1:4" x14ac:dyDescent="0.2">
      <c r="A1404" s="6" t="s">
        <v>953</v>
      </c>
      <c r="B1404" s="6" t="s">
        <v>988</v>
      </c>
      <c r="C1404" s="6" t="s">
        <v>989</v>
      </c>
      <c r="D1404" s="12">
        <v>1</v>
      </c>
    </row>
    <row r="1405" spans="1:4" x14ac:dyDescent="0.2">
      <c r="A1405" s="6" t="s">
        <v>953</v>
      </c>
      <c r="B1405" s="6" t="s">
        <v>990</v>
      </c>
      <c r="C1405" s="6" t="s">
        <v>991</v>
      </c>
      <c r="D1405" s="12">
        <v>1</v>
      </c>
    </row>
    <row r="1406" spans="1:4" x14ac:dyDescent="0.2">
      <c r="A1406" s="6" t="s">
        <v>953</v>
      </c>
      <c r="B1406" s="6" t="s">
        <v>992</v>
      </c>
      <c r="C1406" s="6" t="s">
        <v>993</v>
      </c>
      <c r="D1406" s="12">
        <v>1</v>
      </c>
    </row>
    <row r="1407" spans="1:4" x14ac:dyDescent="0.2">
      <c r="A1407" s="6" t="s">
        <v>953</v>
      </c>
      <c r="B1407" s="6" t="s">
        <v>11917</v>
      </c>
      <c r="C1407" s="6" t="s">
        <v>11918</v>
      </c>
      <c r="D1407" s="12">
        <v>1</v>
      </c>
    </row>
    <row r="1408" spans="1:4" x14ac:dyDescent="0.2">
      <c r="A1408" s="6" t="s">
        <v>953</v>
      </c>
      <c r="B1408" s="6" t="s">
        <v>11919</v>
      </c>
      <c r="C1408" s="6" t="s">
        <v>11920</v>
      </c>
      <c r="D1408" s="12">
        <v>1</v>
      </c>
    </row>
    <row r="1409" spans="1:4" x14ac:dyDescent="0.2">
      <c r="A1409" s="6" t="s">
        <v>953</v>
      </c>
      <c r="B1409" s="6" t="s">
        <v>11921</v>
      </c>
      <c r="C1409" s="6" t="s">
        <v>11922</v>
      </c>
      <c r="D1409" s="12">
        <v>1</v>
      </c>
    </row>
    <row r="1410" spans="1:4" x14ac:dyDescent="0.2">
      <c r="A1410" s="6" t="s">
        <v>953</v>
      </c>
      <c r="B1410" s="6" t="s">
        <v>994</v>
      </c>
      <c r="C1410" s="6" t="s">
        <v>995</v>
      </c>
      <c r="D1410" s="12">
        <v>1</v>
      </c>
    </row>
    <row r="1411" spans="1:4" x14ac:dyDescent="0.2">
      <c r="A1411" s="6" t="s">
        <v>953</v>
      </c>
      <c r="B1411" s="6" t="s">
        <v>996</v>
      </c>
      <c r="C1411" s="6" t="s">
        <v>997</v>
      </c>
      <c r="D1411" s="12">
        <v>1</v>
      </c>
    </row>
    <row r="1412" spans="1:4" x14ac:dyDescent="0.2">
      <c r="A1412" s="6" t="s">
        <v>953</v>
      </c>
      <c r="B1412" s="6" t="s">
        <v>998</v>
      </c>
      <c r="C1412" s="6" t="s">
        <v>999</v>
      </c>
      <c r="D1412" s="12">
        <v>1</v>
      </c>
    </row>
    <row r="1413" spans="1:4" x14ac:dyDescent="0.2">
      <c r="A1413" s="6" t="s">
        <v>953</v>
      </c>
      <c r="B1413" s="6" t="s">
        <v>1000</v>
      </c>
      <c r="C1413" s="6" t="s">
        <v>1001</v>
      </c>
      <c r="D1413" s="12">
        <v>1</v>
      </c>
    </row>
    <row r="1414" spans="1:4" x14ac:dyDescent="0.2">
      <c r="A1414" s="6" t="s">
        <v>953</v>
      </c>
      <c r="B1414" s="6" t="s">
        <v>1002</v>
      </c>
      <c r="C1414" s="6" t="s">
        <v>1003</v>
      </c>
      <c r="D1414" s="12">
        <v>1</v>
      </c>
    </row>
    <row r="1415" spans="1:4" x14ac:dyDescent="0.2">
      <c r="A1415" s="6" t="s">
        <v>953</v>
      </c>
      <c r="B1415" s="6" t="s">
        <v>1004</v>
      </c>
      <c r="C1415" s="6" t="s">
        <v>1005</v>
      </c>
      <c r="D1415" s="12">
        <v>1</v>
      </c>
    </row>
    <row r="1416" spans="1:4" x14ac:dyDescent="0.2">
      <c r="A1416" s="6" t="s">
        <v>953</v>
      </c>
      <c r="B1416" s="6" t="s">
        <v>1006</v>
      </c>
      <c r="C1416" s="6" t="s">
        <v>1007</v>
      </c>
      <c r="D1416" s="12">
        <v>1</v>
      </c>
    </row>
    <row r="1417" spans="1:4" x14ac:dyDescent="0.2">
      <c r="A1417" s="6" t="s">
        <v>953</v>
      </c>
      <c r="B1417" s="6" t="s">
        <v>1008</v>
      </c>
      <c r="C1417" s="6" t="s">
        <v>1009</v>
      </c>
      <c r="D1417" s="12">
        <v>1</v>
      </c>
    </row>
    <row r="1418" spans="1:4" x14ac:dyDescent="0.2">
      <c r="A1418" s="6" t="s">
        <v>953</v>
      </c>
      <c r="B1418" s="6" t="s">
        <v>1010</v>
      </c>
      <c r="C1418" s="6" t="s">
        <v>1011</v>
      </c>
      <c r="D1418" s="12">
        <v>1</v>
      </c>
    </row>
    <row r="1419" spans="1:4" x14ac:dyDescent="0.2">
      <c r="A1419" s="6" t="s">
        <v>953</v>
      </c>
      <c r="B1419" s="6" t="s">
        <v>1012</v>
      </c>
      <c r="C1419" s="6" t="s">
        <v>1013</v>
      </c>
      <c r="D1419" s="12">
        <v>1</v>
      </c>
    </row>
    <row r="1420" spans="1:4" x14ac:dyDescent="0.2">
      <c r="A1420" s="6" t="s">
        <v>953</v>
      </c>
      <c r="B1420" s="6" t="s">
        <v>11923</v>
      </c>
      <c r="C1420" s="6" t="s">
        <v>11924</v>
      </c>
      <c r="D1420" s="12">
        <v>1</v>
      </c>
    </row>
    <row r="1421" spans="1:4" x14ac:dyDescent="0.2">
      <c r="A1421" s="6" t="s">
        <v>953</v>
      </c>
      <c r="B1421" s="6" t="s">
        <v>11925</v>
      </c>
      <c r="C1421" s="6" t="s">
        <v>11926</v>
      </c>
      <c r="D1421" s="12">
        <v>1</v>
      </c>
    </row>
    <row r="1422" spans="1:4" x14ac:dyDescent="0.2">
      <c r="A1422" s="6" t="s">
        <v>953</v>
      </c>
      <c r="B1422" s="6" t="s">
        <v>11927</v>
      </c>
      <c r="C1422" s="6" t="s">
        <v>11928</v>
      </c>
      <c r="D1422" s="12">
        <v>1</v>
      </c>
    </row>
    <row r="1423" spans="1:4" x14ac:dyDescent="0.2">
      <c r="A1423" s="6" t="s">
        <v>953</v>
      </c>
      <c r="B1423" s="6" t="s">
        <v>11929</v>
      </c>
      <c r="C1423" s="6" t="s">
        <v>11930</v>
      </c>
      <c r="D1423" s="12">
        <v>1</v>
      </c>
    </row>
    <row r="1424" spans="1:4" x14ac:dyDescent="0.2">
      <c r="A1424" s="6" t="s">
        <v>953</v>
      </c>
      <c r="B1424" s="6" t="s">
        <v>11931</v>
      </c>
      <c r="C1424" s="6" t="s">
        <v>11932</v>
      </c>
      <c r="D1424" s="12">
        <v>1</v>
      </c>
    </row>
    <row r="1425" spans="1:4" x14ac:dyDescent="0.2">
      <c r="A1425" s="6" t="s">
        <v>953</v>
      </c>
      <c r="B1425" s="6" t="s">
        <v>1014</v>
      </c>
      <c r="C1425" s="6" t="s">
        <v>1015</v>
      </c>
      <c r="D1425" s="12">
        <v>1</v>
      </c>
    </row>
    <row r="1426" spans="1:4" x14ac:dyDescent="0.2">
      <c r="A1426" s="6" t="s">
        <v>953</v>
      </c>
      <c r="B1426" s="6" t="s">
        <v>1016</v>
      </c>
      <c r="C1426" s="6" t="s">
        <v>1017</v>
      </c>
      <c r="D1426" s="12">
        <v>1</v>
      </c>
    </row>
    <row r="1427" spans="1:4" x14ac:dyDescent="0.2">
      <c r="A1427" s="6" t="s">
        <v>953</v>
      </c>
      <c r="B1427" s="6" t="s">
        <v>1018</v>
      </c>
      <c r="C1427" s="6" t="s">
        <v>1019</v>
      </c>
      <c r="D1427" s="12">
        <v>1</v>
      </c>
    </row>
    <row r="1428" spans="1:4" x14ac:dyDescent="0.2">
      <c r="A1428" s="6" t="s">
        <v>953</v>
      </c>
      <c r="B1428" s="6" t="s">
        <v>11933</v>
      </c>
      <c r="C1428" s="6" t="s">
        <v>11934</v>
      </c>
      <c r="D1428" s="12">
        <v>1</v>
      </c>
    </row>
    <row r="1429" spans="1:4" x14ac:dyDescent="0.2">
      <c r="A1429" s="6" t="s">
        <v>953</v>
      </c>
      <c r="B1429" s="6" t="s">
        <v>1020</v>
      </c>
      <c r="C1429" s="6" t="s">
        <v>1021</v>
      </c>
      <c r="D1429" s="12">
        <v>1</v>
      </c>
    </row>
    <row r="1430" spans="1:4" x14ac:dyDescent="0.2">
      <c r="A1430" s="6" t="s">
        <v>953</v>
      </c>
      <c r="B1430" s="6" t="s">
        <v>11935</v>
      </c>
      <c r="C1430" s="6" t="s">
        <v>11936</v>
      </c>
      <c r="D1430" s="12">
        <v>1</v>
      </c>
    </row>
    <row r="1431" spans="1:4" x14ac:dyDescent="0.2">
      <c r="A1431" s="6" t="s">
        <v>953</v>
      </c>
      <c r="B1431" s="6" t="s">
        <v>1022</v>
      </c>
      <c r="C1431" s="6" t="s">
        <v>1023</v>
      </c>
      <c r="D1431" s="12">
        <v>1</v>
      </c>
    </row>
    <row r="1432" spans="1:4" x14ac:dyDescent="0.2">
      <c r="A1432" s="6" t="s">
        <v>953</v>
      </c>
      <c r="B1432" s="6" t="s">
        <v>1024</v>
      </c>
      <c r="C1432" s="6" t="s">
        <v>1025</v>
      </c>
      <c r="D1432" s="12">
        <v>1</v>
      </c>
    </row>
    <row r="1433" spans="1:4" x14ac:dyDescent="0.2">
      <c r="A1433" s="6" t="s">
        <v>953</v>
      </c>
      <c r="B1433" s="6" t="s">
        <v>1026</v>
      </c>
      <c r="C1433" s="6" t="s">
        <v>1027</v>
      </c>
      <c r="D1433" s="12">
        <v>1</v>
      </c>
    </row>
    <row r="1434" spans="1:4" x14ac:dyDescent="0.2">
      <c r="A1434" s="6" t="s">
        <v>953</v>
      </c>
      <c r="B1434" s="6" t="s">
        <v>1028</v>
      </c>
      <c r="C1434" s="6" t="s">
        <v>1029</v>
      </c>
      <c r="D1434" s="12">
        <v>1</v>
      </c>
    </row>
    <row r="1435" spans="1:4" x14ac:dyDescent="0.2">
      <c r="A1435" s="6" t="s">
        <v>953</v>
      </c>
      <c r="B1435" s="6" t="s">
        <v>11937</v>
      </c>
      <c r="C1435" s="6" t="s">
        <v>11938</v>
      </c>
      <c r="D1435" s="12">
        <v>1</v>
      </c>
    </row>
    <row r="1436" spans="1:4" x14ac:dyDescent="0.2">
      <c r="A1436" s="6" t="s">
        <v>953</v>
      </c>
      <c r="B1436" s="6" t="s">
        <v>1030</v>
      </c>
      <c r="C1436" s="6" t="s">
        <v>1031</v>
      </c>
      <c r="D1436" s="12">
        <v>1</v>
      </c>
    </row>
    <row r="1437" spans="1:4" x14ac:dyDescent="0.2">
      <c r="A1437" s="6" t="s">
        <v>953</v>
      </c>
      <c r="B1437" s="6" t="s">
        <v>1032</v>
      </c>
      <c r="C1437" s="6" t="s">
        <v>1033</v>
      </c>
      <c r="D1437" s="12">
        <v>1</v>
      </c>
    </row>
    <row r="1438" spans="1:4" x14ac:dyDescent="0.2">
      <c r="A1438" s="6" t="s">
        <v>953</v>
      </c>
      <c r="B1438" s="6" t="s">
        <v>1034</v>
      </c>
      <c r="C1438" s="6" t="s">
        <v>1035</v>
      </c>
      <c r="D1438" s="12">
        <v>1</v>
      </c>
    </row>
    <row r="1439" spans="1:4" x14ac:dyDescent="0.2">
      <c r="A1439" s="6" t="s">
        <v>953</v>
      </c>
      <c r="B1439" s="6" t="s">
        <v>1036</v>
      </c>
      <c r="C1439" s="6" t="s">
        <v>1037</v>
      </c>
      <c r="D1439" s="12">
        <v>1</v>
      </c>
    </row>
    <row r="1440" spans="1:4" x14ac:dyDescent="0.2">
      <c r="A1440" s="6" t="s">
        <v>953</v>
      </c>
      <c r="B1440" s="6" t="s">
        <v>1038</v>
      </c>
      <c r="C1440" s="6" t="s">
        <v>1039</v>
      </c>
      <c r="D1440" s="12">
        <v>1</v>
      </c>
    </row>
    <row r="1441" spans="1:4" x14ac:dyDescent="0.2">
      <c r="A1441" s="6" t="s">
        <v>953</v>
      </c>
      <c r="B1441" s="6" t="s">
        <v>1040</v>
      </c>
      <c r="C1441" s="6" t="s">
        <v>1041</v>
      </c>
      <c r="D1441" s="12">
        <v>1</v>
      </c>
    </row>
    <row r="1442" spans="1:4" x14ac:dyDescent="0.2">
      <c r="A1442" s="6" t="s">
        <v>953</v>
      </c>
      <c r="B1442" s="6" t="s">
        <v>1042</v>
      </c>
      <c r="C1442" s="6" t="s">
        <v>1043</v>
      </c>
      <c r="D1442" s="12">
        <v>1</v>
      </c>
    </row>
    <row r="1443" spans="1:4" x14ac:dyDescent="0.2">
      <c r="A1443" s="6" t="s">
        <v>953</v>
      </c>
      <c r="B1443" s="6" t="s">
        <v>1044</v>
      </c>
      <c r="C1443" s="6" t="s">
        <v>1045</v>
      </c>
      <c r="D1443" s="12">
        <v>1</v>
      </c>
    </row>
    <row r="1444" spans="1:4" x14ac:dyDescent="0.2">
      <c r="A1444" s="6" t="s">
        <v>953</v>
      </c>
      <c r="B1444" s="6" t="s">
        <v>1046</v>
      </c>
      <c r="C1444" s="6" t="s">
        <v>1047</v>
      </c>
      <c r="D1444" s="12">
        <v>1</v>
      </c>
    </row>
    <row r="1445" spans="1:4" x14ac:dyDescent="0.2">
      <c r="A1445" s="6" t="s">
        <v>953</v>
      </c>
      <c r="B1445" s="6" t="s">
        <v>1048</v>
      </c>
      <c r="C1445" s="6" t="s">
        <v>1049</v>
      </c>
      <c r="D1445" s="12">
        <v>1</v>
      </c>
    </row>
    <row r="1446" spans="1:4" x14ac:dyDescent="0.2">
      <c r="A1446" s="6" t="s">
        <v>953</v>
      </c>
      <c r="B1446" s="6" t="s">
        <v>1050</v>
      </c>
      <c r="C1446" s="6" t="s">
        <v>1051</v>
      </c>
      <c r="D1446" s="12">
        <v>1</v>
      </c>
    </row>
    <row r="1447" spans="1:4" x14ac:dyDescent="0.2">
      <c r="A1447" s="6" t="s">
        <v>953</v>
      </c>
      <c r="B1447" s="6" t="s">
        <v>1052</v>
      </c>
      <c r="C1447" s="6" t="s">
        <v>1053</v>
      </c>
      <c r="D1447" s="12">
        <v>1</v>
      </c>
    </row>
    <row r="1448" spans="1:4" x14ac:dyDescent="0.2">
      <c r="A1448" s="6" t="s">
        <v>953</v>
      </c>
      <c r="B1448" s="6" t="s">
        <v>1054</v>
      </c>
      <c r="C1448" s="6" t="s">
        <v>1055</v>
      </c>
      <c r="D1448" s="12">
        <v>1</v>
      </c>
    </row>
    <row r="1449" spans="1:4" x14ac:dyDescent="0.2">
      <c r="A1449" s="6" t="s">
        <v>953</v>
      </c>
      <c r="B1449" s="6" t="s">
        <v>1056</v>
      </c>
      <c r="C1449" s="6" t="s">
        <v>1057</v>
      </c>
      <c r="D1449" s="12">
        <v>1</v>
      </c>
    </row>
    <row r="1450" spans="1:4" x14ac:dyDescent="0.2">
      <c r="A1450" s="6" t="s">
        <v>953</v>
      </c>
      <c r="B1450" s="6" t="s">
        <v>1058</v>
      </c>
      <c r="C1450" s="6" t="s">
        <v>1059</v>
      </c>
      <c r="D1450" s="12">
        <v>1</v>
      </c>
    </row>
    <row r="1451" spans="1:4" x14ac:dyDescent="0.2">
      <c r="A1451" s="6" t="s">
        <v>953</v>
      </c>
      <c r="B1451" s="6" t="s">
        <v>11939</v>
      </c>
      <c r="C1451" s="6" t="s">
        <v>11940</v>
      </c>
      <c r="D1451" s="12">
        <v>1</v>
      </c>
    </row>
    <row r="1452" spans="1:4" x14ac:dyDescent="0.2">
      <c r="A1452" s="6" t="s">
        <v>953</v>
      </c>
      <c r="B1452" s="6" t="s">
        <v>1060</v>
      </c>
      <c r="C1452" s="6" t="s">
        <v>1061</v>
      </c>
      <c r="D1452" s="12">
        <v>1</v>
      </c>
    </row>
    <row r="1453" spans="1:4" x14ac:dyDescent="0.2">
      <c r="A1453" s="6" t="s">
        <v>953</v>
      </c>
      <c r="B1453" s="6" t="s">
        <v>1062</v>
      </c>
      <c r="C1453" s="6" t="s">
        <v>1063</v>
      </c>
      <c r="D1453" s="12">
        <v>1</v>
      </c>
    </row>
    <row r="1454" spans="1:4" x14ac:dyDescent="0.2">
      <c r="A1454" s="6" t="s">
        <v>953</v>
      </c>
      <c r="B1454" s="6" t="s">
        <v>11941</v>
      </c>
      <c r="C1454" s="6" t="s">
        <v>11942</v>
      </c>
      <c r="D1454" s="12">
        <v>1</v>
      </c>
    </row>
    <row r="1455" spans="1:4" x14ac:dyDescent="0.2">
      <c r="A1455" s="6" t="s">
        <v>953</v>
      </c>
      <c r="B1455" s="6" t="s">
        <v>1064</v>
      </c>
      <c r="C1455" s="6" t="s">
        <v>1065</v>
      </c>
      <c r="D1455" s="12">
        <v>1</v>
      </c>
    </row>
    <row r="1456" spans="1:4" x14ac:dyDescent="0.2">
      <c r="A1456" s="6" t="s">
        <v>953</v>
      </c>
      <c r="B1456" s="6" t="s">
        <v>1066</v>
      </c>
      <c r="C1456" s="6" t="s">
        <v>1067</v>
      </c>
      <c r="D1456" s="12">
        <v>1</v>
      </c>
    </row>
    <row r="1457" spans="1:4" x14ac:dyDescent="0.2">
      <c r="A1457" s="6" t="s">
        <v>953</v>
      </c>
      <c r="B1457" s="6" t="s">
        <v>1068</v>
      </c>
      <c r="C1457" s="6" t="s">
        <v>1069</v>
      </c>
      <c r="D1457" s="12">
        <v>1</v>
      </c>
    </row>
    <row r="1458" spans="1:4" x14ac:dyDescent="0.2">
      <c r="A1458" s="6" t="s">
        <v>953</v>
      </c>
      <c r="B1458" s="6" t="s">
        <v>1070</v>
      </c>
      <c r="C1458" s="6" t="s">
        <v>1071</v>
      </c>
      <c r="D1458" s="12">
        <v>1</v>
      </c>
    </row>
    <row r="1459" spans="1:4" x14ac:dyDescent="0.2">
      <c r="A1459" s="6" t="s">
        <v>953</v>
      </c>
      <c r="B1459" s="6" t="s">
        <v>1072</v>
      </c>
      <c r="C1459" s="6" t="s">
        <v>1073</v>
      </c>
      <c r="D1459" s="12">
        <v>1</v>
      </c>
    </row>
    <row r="1460" spans="1:4" x14ac:dyDescent="0.2">
      <c r="A1460" s="6" t="s">
        <v>953</v>
      </c>
      <c r="B1460" s="6" t="s">
        <v>1074</v>
      </c>
      <c r="C1460" s="6" t="s">
        <v>1075</v>
      </c>
      <c r="D1460" s="12">
        <v>1</v>
      </c>
    </row>
    <row r="1461" spans="1:4" x14ac:dyDescent="0.2">
      <c r="A1461" s="6" t="s">
        <v>953</v>
      </c>
      <c r="B1461" s="6" t="s">
        <v>1076</v>
      </c>
      <c r="C1461" s="6" t="s">
        <v>1077</v>
      </c>
      <c r="D1461" s="12">
        <v>1</v>
      </c>
    </row>
    <row r="1462" spans="1:4" x14ac:dyDescent="0.2">
      <c r="A1462" s="6" t="s">
        <v>953</v>
      </c>
      <c r="B1462" s="6" t="s">
        <v>1078</v>
      </c>
      <c r="C1462" s="6" t="s">
        <v>1079</v>
      </c>
      <c r="D1462" s="12">
        <v>1</v>
      </c>
    </row>
    <row r="1463" spans="1:4" x14ac:dyDescent="0.2">
      <c r="A1463" s="6" t="s">
        <v>953</v>
      </c>
      <c r="B1463" s="6" t="s">
        <v>1080</v>
      </c>
      <c r="C1463" s="6" t="s">
        <v>1081</v>
      </c>
      <c r="D1463" s="12">
        <v>1</v>
      </c>
    </row>
    <row r="1464" spans="1:4" x14ac:dyDescent="0.2">
      <c r="A1464" s="6" t="s">
        <v>953</v>
      </c>
      <c r="B1464" s="6" t="s">
        <v>1082</v>
      </c>
      <c r="C1464" s="6" t="s">
        <v>1083</v>
      </c>
      <c r="D1464" s="12">
        <v>1</v>
      </c>
    </row>
    <row r="1465" spans="1:4" x14ac:dyDescent="0.2">
      <c r="A1465" s="6" t="s">
        <v>953</v>
      </c>
      <c r="B1465" s="6" t="s">
        <v>1084</v>
      </c>
      <c r="C1465" s="6" t="s">
        <v>1085</v>
      </c>
      <c r="D1465" s="12">
        <v>1</v>
      </c>
    </row>
    <row r="1466" spans="1:4" x14ac:dyDescent="0.2">
      <c r="A1466" s="6" t="s">
        <v>953</v>
      </c>
      <c r="B1466" s="6" t="s">
        <v>1086</v>
      </c>
      <c r="C1466" s="6" t="s">
        <v>1087</v>
      </c>
      <c r="D1466" s="12">
        <v>1</v>
      </c>
    </row>
    <row r="1467" spans="1:4" x14ac:dyDescent="0.2">
      <c r="A1467" s="6" t="s">
        <v>953</v>
      </c>
      <c r="B1467" s="6" t="s">
        <v>1088</v>
      </c>
      <c r="C1467" s="6" t="s">
        <v>1089</v>
      </c>
      <c r="D1467" s="12">
        <v>1</v>
      </c>
    </row>
    <row r="1468" spans="1:4" x14ac:dyDescent="0.2">
      <c r="A1468" s="6" t="s">
        <v>953</v>
      </c>
      <c r="B1468" s="6" t="s">
        <v>1090</v>
      </c>
      <c r="C1468" s="6" t="s">
        <v>1091</v>
      </c>
      <c r="D1468" s="12">
        <v>1</v>
      </c>
    </row>
    <row r="1469" spans="1:4" x14ac:dyDescent="0.2">
      <c r="A1469" s="6" t="s">
        <v>953</v>
      </c>
      <c r="B1469" s="6" t="s">
        <v>1092</v>
      </c>
      <c r="C1469" s="6" t="s">
        <v>1093</v>
      </c>
      <c r="D1469" s="12">
        <v>1</v>
      </c>
    </row>
    <row r="1470" spans="1:4" x14ac:dyDescent="0.2">
      <c r="A1470" s="6" t="s">
        <v>953</v>
      </c>
      <c r="B1470" s="6" t="s">
        <v>1094</v>
      </c>
      <c r="C1470" s="6" t="s">
        <v>1095</v>
      </c>
      <c r="D1470" s="12">
        <v>1</v>
      </c>
    </row>
    <row r="1471" spans="1:4" x14ac:dyDescent="0.2">
      <c r="A1471" s="6" t="s">
        <v>953</v>
      </c>
      <c r="B1471" s="6" t="s">
        <v>1096</v>
      </c>
      <c r="C1471" s="6" t="s">
        <v>1097</v>
      </c>
      <c r="D1471" s="12">
        <v>1</v>
      </c>
    </row>
    <row r="1472" spans="1:4" x14ac:dyDescent="0.2">
      <c r="A1472" s="6" t="s">
        <v>953</v>
      </c>
      <c r="B1472" s="6" t="s">
        <v>1098</v>
      </c>
      <c r="C1472" s="6" t="s">
        <v>1099</v>
      </c>
      <c r="D1472" s="12">
        <v>1</v>
      </c>
    </row>
    <row r="1473" spans="1:4" x14ac:dyDescent="0.2">
      <c r="A1473" s="6" t="s">
        <v>953</v>
      </c>
      <c r="B1473" s="6" t="s">
        <v>1100</v>
      </c>
      <c r="C1473" s="6" t="s">
        <v>1101</v>
      </c>
      <c r="D1473" s="12">
        <v>1</v>
      </c>
    </row>
    <row r="1474" spans="1:4" x14ac:dyDescent="0.2">
      <c r="A1474" s="6" t="s">
        <v>953</v>
      </c>
      <c r="B1474" s="6" t="s">
        <v>1102</v>
      </c>
      <c r="C1474" s="6" t="s">
        <v>1103</v>
      </c>
      <c r="D1474" s="12">
        <v>1</v>
      </c>
    </row>
    <row r="1475" spans="1:4" x14ac:dyDescent="0.2">
      <c r="A1475" s="6" t="s">
        <v>953</v>
      </c>
      <c r="B1475" s="6" t="s">
        <v>1104</v>
      </c>
      <c r="C1475" s="6" t="s">
        <v>1105</v>
      </c>
      <c r="D1475" s="12">
        <v>1</v>
      </c>
    </row>
    <row r="1476" spans="1:4" x14ac:dyDescent="0.2">
      <c r="A1476" s="6" t="s">
        <v>953</v>
      </c>
      <c r="B1476" s="6" t="s">
        <v>11943</v>
      </c>
      <c r="C1476" s="6" t="s">
        <v>11944</v>
      </c>
      <c r="D1476" s="12">
        <v>1</v>
      </c>
    </row>
    <row r="1477" spans="1:4" x14ac:dyDescent="0.2">
      <c r="A1477" s="6" t="s">
        <v>953</v>
      </c>
      <c r="B1477" s="6" t="s">
        <v>1106</v>
      </c>
      <c r="C1477" s="6" t="s">
        <v>1107</v>
      </c>
      <c r="D1477" s="12">
        <v>1</v>
      </c>
    </row>
    <row r="1478" spans="1:4" x14ac:dyDescent="0.2">
      <c r="A1478" s="6" t="s">
        <v>953</v>
      </c>
      <c r="B1478" s="6" t="s">
        <v>1108</v>
      </c>
      <c r="C1478" s="6" t="s">
        <v>1109</v>
      </c>
      <c r="D1478" s="12">
        <v>1</v>
      </c>
    </row>
    <row r="1479" spans="1:4" x14ac:dyDescent="0.2">
      <c r="A1479" s="6" t="s">
        <v>953</v>
      </c>
      <c r="B1479" s="6" t="s">
        <v>1110</v>
      </c>
      <c r="C1479" s="6" t="s">
        <v>1111</v>
      </c>
      <c r="D1479" s="12">
        <v>1</v>
      </c>
    </row>
    <row r="1480" spans="1:4" x14ac:dyDescent="0.2">
      <c r="A1480" s="6" t="s">
        <v>953</v>
      </c>
      <c r="B1480" s="6" t="s">
        <v>1112</v>
      </c>
      <c r="C1480" s="6" t="s">
        <v>1113</v>
      </c>
      <c r="D1480" s="12">
        <v>1</v>
      </c>
    </row>
    <row r="1481" spans="1:4" x14ac:dyDescent="0.2">
      <c r="A1481" s="6" t="s">
        <v>953</v>
      </c>
      <c r="B1481" s="6" t="s">
        <v>1114</v>
      </c>
      <c r="C1481" s="6" t="s">
        <v>1115</v>
      </c>
      <c r="D1481" s="12">
        <v>1</v>
      </c>
    </row>
    <row r="1482" spans="1:4" x14ac:dyDescent="0.2">
      <c r="A1482" s="6" t="s">
        <v>953</v>
      </c>
      <c r="B1482" s="6" t="s">
        <v>1116</v>
      </c>
      <c r="C1482" s="6" t="s">
        <v>1117</v>
      </c>
      <c r="D1482" s="12">
        <v>1</v>
      </c>
    </row>
    <row r="1483" spans="1:4" x14ac:dyDescent="0.2">
      <c r="A1483" s="6" t="s">
        <v>953</v>
      </c>
      <c r="B1483" s="6" t="s">
        <v>1118</v>
      </c>
      <c r="C1483" s="6" t="s">
        <v>1119</v>
      </c>
      <c r="D1483" s="12">
        <v>1</v>
      </c>
    </row>
    <row r="1484" spans="1:4" x14ac:dyDescent="0.2">
      <c r="A1484" s="6" t="s">
        <v>953</v>
      </c>
      <c r="B1484" s="6" t="s">
        <v>11945</v>
      </c>
      <c r="C1484" s="6" t="s">
        <v>11946</v>
      </c>
      <c r="D1484" s="12">
        <v>1</v>
      </c>
    </row>
    <row r="1485" spans="1:4" x14ac:dyDescent="0.2">
      <c r="A1485" s="6" t="s">
        <v>953</v>
      </c>
      <c r="B1485" s="6" t="s">
        <v>1120</v>
      </c>
      <c r="C1485" s="6" t="s">
        <v>1121</v>
      </c>
      <c r="D1485" s="12">
        <v>1</v>
      </c>
    </row>
    <row r="1486" spans="1:4" x14ac:dyDescent="0.2">
      <c r="A1486" s="6" t="s">
        <v>953</v>
      </c>
      <c r="B1486" s="6" t="s">
        <v>1122</v>
      </c>
      <c r="C1486" s="6" t="s">
        <v>1123</v>
      </c>
      <c r="D1486" s="12">
        <v>1</v>
      </c>
    </row>
    <row r="1487" spans="1:4" x14ac:dyDescent="0.2">
      <c r="A1487" s="6" t="s">
        <v>953</v>
      </c>
      <c r="B1487" s="6" t="s">
        <v>1124</v>
      </c>
      <c r="C1487" s="6" t="s">
        <v>1125</v>
      </c>
      <c r="D1487" s="12">
        <v>1</v>
      </c>
    </row>
    <row r="1488" spans="1:4" x14ac:dyDescent="0.2">
      <c r="A1488" s="6" t="s">
        <v>953</v>
      </c>
      <c r="B1488" s="6" t="s">
        <v>11947</v>
      </c>
      <c r="C1488" s="6" t="s">
        <v>11948</v>
      </c>
      <c r="D1488" s="12">
        <v>1</v>
      </c>
    </row>
    <row r="1489" spans="1:4" x14ac:dyDescent="0.2">
      <c r="A1489" s="6" t="s">
        <v>953</v>
      </c>
      <c r="B1489" s="6" t="s">
        <v>1126</v>
      </c>
      <c r="C1489" s="6" t="s">
        <v>1127</v>
      </c>
      <c r="D1489" s="12">
        <v>1</v>
      </c>
    </row>
    <row r="1490" spans="1:4" x14ac:dyDescent="0.2">
      <c r="A1490" s="6" t="s">
        <v>953</v>
      </c>
      <c r="B1490" s="6" t="s">
        <v>1128</v>
      </c>
      <c r="C1490" s="6" t="s">
        <v>1129</v>
      </c>
      <c r="D1490" s="12">
        <v>1</v>
      </c>
    </row>
    <row r="1491" spans="1:4" x14ac:dyDescent="0.2">
      <c r="A1491" s="6" t="s">
        <v>953</v>
      </c>
      <c r="B1491" s="6" t="s">
        <v>1130</v>
      </c>
      <c r="C1491" s="6" t="s">
        <v>1131</v>
      </c>
      <c r="D1491" s="12">
        <v>1</v>
      </c>
    </row>
    <row r="1492" spans="1:4" x14ac:dyDescent="0.2">
      <c r="A1492" s="6" t="s">
        <v>953</v>
      </c>
      <c r="B1492" s="6" t="s">
        <v>1132</v>
      </c>
      <c r="C1492" s="6" t="s">
        <v>1133</v>
      </c>
      <c r="D1492" s="12">
        <v>1</v>
      </c>
    </row>
    <row r="1493" spans="1:4" x14ac:dyDescent="0.2">
      <c r="A1493" s="6" t="s">
        <v>953</v>
      </c>
      <c r="B1493" s="6" t="s">
        <v>1134</v>
      </c>
      <c r="C1493" s="6" t="s">
        <v>1135</v>
      </c>
      <c r="D1493" s="12">
        <v>1</v>
      </c>
    </row>
    <row r="1494" spans="1:4" x14ac:dyDescent="0.2">
      <c r="A1494" s="6" t="s">
        <v>953</v>
      </c>
      <c r="B1494" s="6" t="s">
        <v>1136</v>
      </c>
      <c r="C1494" s="6" t="s">
        <v>1137</v>
      </c>
      <c r="D1494" s="12">
        <v>1</v>
      </c>
    </row>
    <row r="1495" spans="1:4" x14ac:dyDescent="0.2">
      <c r="A1495" s="6" t="s">
        <v>953</v>
      </c>
      <c r="B1495" s="6" t="s">
        <v>1138</v>
      </c>
      <c r="C1495" s="6" t="s">
        <v>1139</v>
      </c>
      <c r="D1495" s="12">
        <v>1</v>
      </c>
    </row>
    <row r="1496" spans="1:4" x14ac:dyDescent="0.2">
      <c r="A1496" s="6" t="s">
        <v>953</v>
      </c>
      <c r="B1496" s="6" t="s">
        <v>1140</v>
      </c>
      <c r="C1496" s="6" t="s">
        <v>1141</v>
      </c>
      <c r="D1496" s="12">
        <v>1</v>
      </c>
    </row>
    <row r="1497" spans="1:4" x14ac:dyDescent="0.2">
      <c r="A1497" s="6" t="s">
        <v>953</v>
      </c>
      <c r="B1497" s="6" t="s">
        <v>1142</v>
      </c>
      <c r="C1497" s="6" t="s">
        <v>1143</v>
      </c>
      <c r="D1497" s="12">
        <v>1</v>
      </c>
    </row>
    <row r="1498" spans="1:4" x14ac:dyDescent="0.2">
      <c r="A1498" s="6" t="s">
        <v>953</v>
      </c>
      <c r="B1498" s="6" t="s">
        <v>1144</v>
      </c>
      <c r="C1498" s="6" t="s">
        <v>1145</v>
      </c>
      <c r="D1498" s="12">
        <v>1</v>
      </c>
    </row>
    <row r="1499" spans="1:4" x14ac:dyDescent="0.2">
      <c r="A1499" s="6" t="s">
        <v>953</v>
      </c>
      <c r="B1499" s="6" t="s">
        <v>11949</v>
      </c>
      <c r="C1499" s="6" t="s">
        <v>11950</v>
      </c>
      <c r="D1499" s="12">
        <v>1</v>
      </c>
    </row>
    <row r="1500" spans="1:4" x14ac:dyDescent="0.2">
      <c r="A1500" s="6" t="s">
        <v>953</v>
      </c>
      <c r="B1500" s="6" t="s">
        <v>1146</v>
      </c>
      <c r="C1500" s="6" t="s">
        <v>1147</v>
      </c>
      <c r="D1500" s="12">
        <v>1</v>
      </c>
    </row>
    <row r="1501" spans="1:4" x14ac:dyDescent="0.2">
      <c r="A1501" s="6" t="s">
        <v>953</v>
      </c>
      <c r="B1501" s="6" t="s">
        <v>1148</v>
      </c>
      <c r="C1501" s="6" t="s">
        <v>1149</v>
      </c>
      <c r="D1501" s="12">
        <v>1</v>
      </c>
    </row>
    <row r="1502" spans="1:4" x14ac:dyDescent="0.2">
      <c r="A1502" s="6" t="s">
        <v>953</v>
      </c>
      <c r="B1502" s="6" t="s">
        <v>1150</v>
      </c>
      <c r="C1502" s="6" t="s">
        <v>1151</v>
      </c>
      <c r="D1502" s="12">
        <v>1</v>
      </c>
    </row>
    <row r="1503" spans="1:4" x14ac:dyDescent="0.2">
      <c r="A1503" s="6" t="s">
        <v>953</v>
      </c>
      <c r="B1503" s="6" t="s">
        <v>1152</v>
      </c>
      <c r="C1503" s="6" t="s">
        <v>1153</v>
      </c>
      <c r="D1503" s="12">
        <v>1</v>
      </c>
    </row>
    <row r="1504" spans="1:4" x14ac:dyDescent="0.2">
      <c r="A1504" s="6" t="s">
        <v>953</v>
      </c>
      <c r="B1504" s="6" t="s">
        <v>1154</v>
      </c>
      <c r="C1504" s="6" t="s">
        <v>1155</v>
      </c>
      <c r="D1504" s="12">
        <v>1</v>
      </c>
    </row>
    <row r="1505" spans="1:4" x14ac:dyDescent="0.2">
      <c r="A1505" s="6" t="s">
        <v>953</v>
      </c>
      <c r="B1505" s="6" t="s">
        <v>1156</v>
      </c>
      <c r="C1505" s="6" t="s">
        <v>1157</v>
      </c>
      <c r="D1505" s="12">
        <v>1</v>
      </c>
    </row>
    <row r="1506" spans="1:4" x14ac:dyDescent="0.2">
      <c r="A1506" s="6" t="s">
        <v>953</v>
      </c>
      <c r="B1506" s="6" t="s">
        <v>1158</v>
      </c>
      <c r="C1506" s="6" t="s">
        <v>1159</v>
      </c>
      <c r="D1506" s="12">
        <v>1</v>
      </c>
    </row>
    <row r="1507" spans="1:4" x14ac:dyDescent="0.2">
      <c r="A1507" s="6" t="s">
        <v>953</v>
      </c>
      <c r="B1507" s="6" t="s">
        <v>11951</v>
      </c>
      <c r="C1507" s="6" t="s">
        <v>11952</v>
      </c>
      <c r="D1507" s="12">
        <v>1</v>
      </c>
    </row>
    <row r="1508" spans="1:4" x14ac:dyDescent="0.2">
      <c r="A1508" s="6" t="s">
        <v>953</v>
      </c>
      <c r="B1508" s="6" t="s">
        <v>11953</v>
      </c>
      <c r="C1508" s="6" t="s">
        <v>11954</v>
      </c>
      <c r="D1508" s="12">
        <v>1</v>
      </c>
    </row>
    <row r="1509" spans="1:4" x14ac:dyDescent="0.2">
      <c r="A1509" s="6" t="s">
        <v>953</v>
      </c>
      <c r="B1509" s="6" t="s">
        <v>1160</v>
      </c>
      <c r="C1509" s="6" t="s">
        <v>1161</v>
      </c>
      <c r="D1509" s="12">
        <v>1</v>
      </c>
    </row>
    <row r="1510" spans="1:4" x14ac:dyDescent="0.2">
      <c r="A1510" s="6" t="s">
        <v>953</v>
      </c>
      <c r="B1510" s="6" t="s">
        <v>11955</v>
      </c>
      <c r="C1510" s="6" t="s">
        <v>11956</v>
      </c>
      <c r="D1510" s="12">
        <v>1</v>
      </c>
    </row>
    <row r="1511" spans="1:4" x14ac:dyDescent="0.2">
      <c r="A1511" s="6" t="s">
        <v>953</v>
      </c>
      <c r="B1511" s="6" t="s">
        <v>1162</v>
      </c>
      <c r="C1511" s="6" t="s">
        <v>1163</v>
      </c>
      <c r="D1511" s="12">
        <v>1</v>
      </c>
    </row>
    <row r="1512" spans="1:4" x14ac:dyDescent="0.2">
      <c r="A1512" s="6" t="s">
        <v>953</v>
      </c>
      <c r="B1512" s="6" t="s">
        <v>1164</v>
      </c>
      <c r="C1512" s="6" t="s">
        <v>1165</v>
      </c>
      <c r="D1512" s="12">
        <v>1</v>
      </c>
    </row>
    <row r="1513" spans="1:4" x14ac:dyDescent="0.2">
      <c r="A1513" s="6" t="s">
        <v>953</v>
      </c>
      <c r="B1513" s="6" t="s">
        <v>11957</v>
      </c>
      <c r="C1513" s="6" t="s">
        <v>11958</v>
      </c>
      <c r="D1513" s="12">
        <v>1</v>
      </c>
    </row>
    <row r="1514" spans="1:4" x14ac:dyDescent="0.2">
      <c r="A1514" s="6" t="s">
        <v>953</v>
      </c>
      <c r="B1514" s="6" t="s">
        <v>11959</v>
      </c>
      <c r="C1514" s="6" t="s">
        <v>11960</v>
      </c>
      <c r="D1514" s="12">
        <v>1</v>
      </c>
    </row>
    <row r="1515" spans="1:4" x14ac:dyDescent="0.2">
      <c r="A1515" s="6" t="s">
        <v>953</v>
      </c>
      <c r="B1515" s="6" t="s">
        <v>11961</v>
      </c>
      <c r="C1515" s="6" t="s">
        <v>11962</v>
      </c>
      <c r="D1515" s="12">
        <v>1</v>
      </c>
    </row>
    <row r="1516" spans="1:4" x14ac:dyDescent="0.2">
      <c r="A1516" s="6" t="s">
        <v>953</v>
      </c>
      <c r="B1516" s="6" t="s">
        <v>1166</v>
      </c>
      <c r="C1516" s="6" t="s">
        <v>1167</v>
      </c>
      <c r="D1516" s="12">
        <v>1</v>
      </c>
    </row>
    <row r="1517" spans="1:4" x14ac:dyDescent="0.2">
      <c r="A1517" s="6" t="s">
        <v>953</v>
      </c>
      <c r="B1517" s="6" t="s">
        <v>1168</v>
      </c>
      <c r="C1517" s="6" t="s">
        <v>1169</v>
      </c>
      <c r="D1517" s="12">
        <v>1</v>
      </c>
    </row>
    <row r="1518" spans="1:4" x14ac:dyDescent="0.2">
      <c r="A1518" s="6" t="s">
        <v>953</v>
      </c>
      <c r="B1518" s="6" t="s">
        <v>11963</v>
      </c>
      <c r="C1518" s="6" t="s">
        <v>11964</v>
      </c>
      <c r="D1518" s="12">
        <v>1</v>
      </c>
    </row>
    <row r="1519" spans="1:4" x14ac:dyDescent="0.2">
      <c r="A1519" s="6" t="s">
        <v>953</v>
      </c>
      <c r="B1519" s="6" t="s">
        <v>1170</v>
      </c>
      <c r="C1519" s="6" t="s">
        <v>1171</v>
      </c>
      <c r="D1519" s="12">
        <v>1</v>
      </c>
    </row>
    <row r="1520" spans="1:4" x14ac:dyDescent="0.2">
      <c r="A1520" s="6" t="s">
        <v>953</v>
      </c>
      <c r="B1520" s="6" t="s">
        <v>1172</v>
      </c>
      <c r="C1520" s="6" t="s">
        <v>1173</v>
      </c>
      <c r="D1520" s="12">
        <v>1</v>
      </c>
    </row>
    <row r="1521" spans="1:4" x14ac:dyDescent="0.2">
      <c r="A1521" s="6" t="s">
        <v>953</v>
      </c>
      <c r="B1521" s="6" t="s">
        <v>1174</v>
      </c>
      <c r="C1521" s="6" t="s">
        <v>1175</v>
      </c>
      <c r="D1521" s="12">
        <v>1</v>
      </c>
    </row>
    <row r="1522" spans="1:4" x14ac:dyDescent="0.2">
      <c r="A1522" s="6" t="s">
        <v>953</v>
      </c>
      <c r="B1522" s="6" t="s">
        <v>1176</v>
      </c>
      <c r="C1522" s="6" t="s">
        <v>1177</v>
      </c>
      <c r="D1522" s="12">
        <v>1</v>
      </c>
    </row>
    <row r="1523" spans="1:4" x14ac:dyDescent="0.2">
      <c r="A1523" s="6" t="s">
        <v>953</v>
      </c>
      <c r="B1523" s="6" t="s">
        <v>1178</v>
      </c>
      <c r="C1523" s="6" t="s">
        <v>1179</v>
      </c>
      <c r="D1523" s="12">
        <v>1</v>
      </c>
    </row>
    <row r="1524" spans="1:4" x14ac:dyDescent="0.2">
      <c r="A1524" s="6" t="s">
        <v>953</v>
      </c>
      <c r="B1524" s="6" t="s">
        <v>1180</v>
      </c>
      <c r="C1524" s="6" t="s">
        <v>1181</v>
      </c>
      <c r="D1524" s="12">
        <v>1</v>
      </c>
    </row>
    <row r="1525" spans="1:4" x14ac:dyDescent="0.2">
      <c r="A1525" s="6" t="s">
        <v>953</v>
      </c>
      <c r="B1525" s="6" t="s">
        <v>1182</v>
      </c>
      <c r="C1525" s="6" t="s">
        <v>1183</v>
      </c>
      <c r="D1525" s="12">
        <v>1</v>
      </c>
    </row>
    <row r="1526" spans="1:4" x14ac:dyDescent="0.2">
      <c r="A1526" s="6" t="s">
        <v>953</v>
      </c>
      <c r="B1526" s="6" t="s">
        <v>1184</v>
      </c>
      <c r="C1526" s="6" t="s">
        <v>1185</v>
      </c>
      <c r="D1526" s="12">
        <v>1</v>
      </c>
    </row>
    <row r="1527" spans="1:4" x14ac:dyDescent="0.2">
      <c r="A1527" s="6" t="s">
        <v>953</v>
      </c>
      <c r="B1527" s="6" t="s">
        <v>11965</v>
      </c>
      <c r="C1527" s="6" t="s">
        <v>11966</v>
      </c>
      <c r="D1527" s="12">
        <v>1</v>
      </c>
    </row>
    <row r="1528" spans="1:4" x14ac:dyDescent="0.2">
      <c r="A1528" s="6" t="s">
        <v>953</v>
      </c>
      <c r="B1528" s="6" t="s">
        <v>11967</v>
      </c>
      <c r="C1528" s="6" t="s">
        <v>11968</v>
      </c>
      <c r="D1528" s="12">
        <v>1</v>
      </c>
    </row>
    <row r="1529" spans="1:4" x14ac:dyDescent="0.2">
      <c r="A1529" s="6" t="s">
        <v>953</v>
      </c>
      <c r="B1529" s="6" t="s">
        <v>11969</v>
      </c>
      <c r="C1529" s="6" t="s">
        <v>11970</v>
      </c>
      <c r="D1529" s="12">
        <v>1</v>
      </c>
    </row>
    <row r="1530" spans="1:4" x14ac:dyDescent="0.2">
      <c r="A1530" s="6" t="s">
        <v>953</v>
      </c>
      <c r="B1530" s="6" t="s">
        <v>11971</v>
      </c>
      <c r="C1530" s="6" t="s">
        <v>11972</v>
      </c>
      <c r="D1530" s="12">
        <v>1</v>
      </c>
    </row>
    <row r="1531" spans="1:4" x14ac:dyDescent="0.2">
      <c r="A1531" s="6" t="s">
        <v>953</v>
      </c>
      <c r="B1531" s="6" t="s">
        <v>1186</v>
      </c>
      <c r="C1531" s="6" t="s">
        <v>1187</v>
      </c>
      <c r="D1531" s="12">
        <v>1</v>
      </c>
    </row>
    <row r="1532" spans="1:4" x14ac:dyDescent="0.2">
      <c r="A1532" s="6" t="s">
        <v>953</v>
      </c>
      <c r="B1532" s="6" t="s">
        <v>1188</v>
      </c>
      <c r="C1532" s="6" t="s">
        <v>1189</v>
      </c>
      <c r="D1532" s="12">
        <v>1</v>
      </c>
    </row>
    <row r="1533" spans="1:4" x14ac:dyDescent="0.2">
      <c r="A1533" s="6" t="s">
        <v>953</v>
      </c>
      <c r="B1533" s="6" t="s">
        <v>1190</v>
      </c>
      <c r="C1533" s="6" t="s">
        <v>1191</v>
      </c>
      <c r="D1533" s="12">
        <v>1</v>
      </c>
    </row>
    <row r="1534" spans="1:4" x14ac:dyDescent="0.2">
      <c r="A1534" s="6" t="s">
        <v>953</v>
      </c>
      <c r="B1534" s="6" t="s">
        <v>1192</v>
      </c>
      <c r="C1534" s="6" t="s">
        <v>1193</v>
      </c>
      <c r="D1534" s="12">
        <v>1</v>
      </c>
    </row>
    <row r="1535" spans="1:4" x14ac:dyDescent="0.2">
      <c r="A1535" s="6" t="s">
        <v>953</v>
      </c>
      <c r="B1535" s="6" t="s">
        <v>1194</v>
      </c>
      <c r="C1535" s="6" t="s">
        <v>1195</v>
      </c>
      <c r="D1535" s="12">
        <v>1</v>
      </c>
    </row>
    <row r="1536" spans="1:4" x14ac:dyDescent="0.2">
      <c r="A1536" s="6" t="s">
        <v>953</v>
      </c>
      <c r="B1536" s="6" t="s">
        <v>1196</v>
      </c>
      <c r="C1536" s="6" t="s">
        <v>1197</v>
      </c>
      <c r="D1536" s="12">
        <v>100</v>
      </c>
    </row>
    <row r="1537" spans="1:4" x14ac:dyDescent="0.2">
      <c r="A1537" s="6" t="s">
        <v>953</v>
      </c>
      <c r="B1537" s="6" t="s">
        <v>11973</v>
      </c>
      <c r="C1537" s="6" t="s">
        <v>11974</v>
      </c>
      <c r="D1537" s="12">
        <v>100</v>
      </c>
    </row>
    <row r="1538" spans="1:4" x14ac:dyDescent="0.2">
      <c r="A1538" s="6" t="s">
        <v>953</v>
      </c>
      <c r="B1538" s="6" t="s">
        <v>1198</v>
      </c>
      <c r="C1538" s="6" t="s">
        <v>1199</v>
      </c>
      <c r="D1538" s="12">
        <v>1</v>
      </c>
    </row>
    <row r="1539" spans="1:4" x14ac:dyDescent="0.2">
      <c r="A1539" s="6" t="s">
        <v>953</v>
      </c>
      <c r="B1539" s="6" t="s">
        <v>1200</v>
      </c>
      <c r="C1539" s="6" t="s">
        <v>1201</v>
      </c>
      <c r="D1539" s="12">
        <v>1</v>
      </c>
    </row>
    <row r="1540" spans="1:4" x14ac:dyDescent="0.2">
      <c r="A1540" s="6" t="s">
        <v>953</v>
      </c>
      <c r="B1540" s="6" t="s">
        <v>1202</v>
      </c>
      <c r="C1540" s="6" t="s">
        <v>1203</v>
      </c>
      <c r="D1540" s="12">
        <v>10</v>
      </c>
    </row>
    <row r="1541" spans="1:4" x14ac:dyDescent="0.2">
      <c r="A1541" s="6" t="s">
        <v>953</v>
      </c>
      <c r="B1541" s="6" t="s">
        <v>1204</v>
      </c>
      <c r="C1541" s="6" t="s">
        <v>1205</v>
      </c>
      <c r="D1541" s="12">
        <v>1</v>
      </c>
    </row>
    <row r="1542" spans="1:4" x14ac:dyDescent="0.2">
      <c r="A1542" s="6" t="s">
        <v>953</v>
      </c>
      <c r="B1542" s="6" t="s">
        <v>1206</v>
      </c>
      <c r="C1542" s="6" t="s">
        <v>1207</v>
      </c>
      <c r="D1542" s="12">
        <v>1</v>
      </c>
    </row>
    <row r="1543" spans="1:4" x14ac:dyDescent="0.2">
      <c r="A1543" s="6" t="s">
        <v>953</v>
      </c>
      <c r="B1543" s="6" t="s">
        <v>11975</v>
      </c>
      <c r="C1543" s="6" t="s">
        <v>11976</v>
      </c>
      <c r="D1543" s="12">
        <v>10</v>
      </c>
    </row>
    <row r="1544" spans="1:4" x14ac:dyDescent="0.2">
      <c r="A1544" s="6" t="s">
        <v>953</v>
      </c>
      <c r="B1544" s="6" t="s">
        <v>1208</v>
      </c>
      <c r="C1544" s="6" t="s">
        <v>1209</v>
      </c>
      <c r="D1544" s="12">
        <v>1</v>
      </c>
    </row>
    <row r="1545" spans="1:4" x14ac:dyDescent="0.2">
      <c r="A1545" s="6" t="s">
        <v>953</v>
      </c>
      <c r="B1545" s="6" t="s">
        <v>1210</v>
      </c>
      <c r="C1545" s="6" t="s">
        <v>1211</v>
      </c>
      <c r="D1545" s="12">
        <v>1</v>
      </c>
    </row>
    <row r="1546" spans="1:4" x14ac:dyDescent="0.2">
      <c r="A1546" s="6" t="s">
        <v>953</v>
      </c>
      <c r="B1546" s="6" t="s">
        <v>11977</v>
      </c>
      <c r="C1546" s="6" t="s">
        <v>11978</v>
      </c>
      <c r="D1546" s="12">
        <v>100</v>
      </c>
    </row>
    <row r="1547" spans="1:4" x14ac:dyDescent="0.2">
      <c r="A1547" s="6" t="s">
        <v>953</v>
      </c>
      <c r="B1547" s="6" t="s">
        <v>11979</v>
      </c>
      <c r="C1547" s="6" t="s">
        <v>11980</v>
      </c>
      <c r="D1547" s="12">
        <v>100</v>
      </c>
    </row>
    <row r="1548" spans="1:4" x14ac:dyDescent="0.2">
      <c r="A1548" s="6" t="s">
        <v>953</v>
      </c>
      <c r="B1548" s="6" t="s">
        <v>1212</v>
      </c>
      <c r="C1548" s="6" t="s">
        <v>1213</v>
      </c>
      <c r="D1548" s="12">
        <v>100</v>
      </c>
    </row>
    <row r="1549" spans="1:4" x14ac:dyDescent="0.2">
      <c r="A1549" s="6" t="s">
        <v>953</v>
      </c>
      <c r="B1549" s="6" t="s">
        <v>1214</v>
      </c>
      <c r="C1549" s="6" t="s">
        <v>1215</v>
      </c>
      <c r="D1549" s="12">
        <v>1</v>
      </c>
    </row>
    <row r="1550" spans="1:4" x14ac:dyDescent="0.2">
      <c r="A1550" s="6" t="s">
        <v>953</v>
      </c>
      <c r="B1550" s="6" t="s">
        <v>1216</v>
      </c>
      <c r="C1550" s="6" t="s">
        <v>1217</v>
      </c>
      <c r="D1550" s="12">
        <v>1</v>
      </c>
    </row>
    <row r="1551" spans="1:4" x14ac:dyDescent="0.2">
      <c r="A1551" s="6" t="s">
        <v>953</v>
      </c>
      <c r="B1551" s="6" t="s">
        <v>1218</v>
      </c>
      <c r="C1551" s="6" t="s">
        <v>1219</v>
      </c>
      <c r="D1551" s="12">
        <v>1</v>
      </c>
    </row>
    <row r="1552" spans="1:4" x14ac:dyDescent="0.2">
      <c r="A1552" s="6" t="s">
        <v>953</v>
      </c>
      <c r="B1552" s="6" t="s">
        <v>1220</v>
      </c>
      <c r="C1552" s="6" t="s">
        <v>1221</v>
      </c>
      <c r="D1552" s="12">
        <v>1</v>
      </c>
    </row>
    <row r="1553" spans="1:4" x14ac:dyDescent="0.2">
      <c r="A1553" s="6" t="s">
        <v>953</v>
      </c>
      <c r="B1553" s="6" t="s">
        <v>1222</v>
      </c>
      <c r="C1553" s="6" t="s">
        <v>1223</v>
      </c>
      <c r="D1553" s="12">
        <v>1</v>
      </c>
    </row>
    <row r="1554" spans="1:4" x14ac:dyDescent="0.2">
      <c r="A1554" s="6" t="s">
        <v>953</v>
      </c>
      <c r="B1554" s="6" t="s">
        <v>11981</v>
      </c>
      <c r="C1554" s="6" t="s">
        <v>11982</v>
      </c>
      <c r="D1554" s="12">
        <v>1</v>
      </c>
    </row>
    <row r="1555" spans="1:4" x14ac:dyDescent="0.2">
      <c r="A1555" s="6" t="s">
        <v>953</v>
      </c>
      <c r="B1555" s="6" t="s">
        <v>11983</v>
      </c>
      <c r="C1555" s="6" t="s">
        <v>11984</v>
      </c>
      <c r="D1555" s="12">
        <v>1</v>
      </c>
    </row>
    <row r="1556" spans="1:4" x14ac:dyDescent="0.2">
      <c r="A1556" s="6" t="s">
        <v>953</v>
      </c>
      <c r="B1556" s="6" t="s">
        <v>11985</v>
      </c>
      <c r="C1556" s="6" t="s">
        <v>11986</v>
      </c>
      <c r="D1556" s="12">
        <v>1</v>
      </c>
    </row>
    <row r="1557" spans="1:4" x14ac:dyDescent="0.2">
      <c r="A1557" s="6" t="s">
        <v>953</v>
      </c>
      <c r="B1557" s="6" t="s">
        <v>1224</v>
      </c>
      <c r="C1557" s="6" t="s">
        <v>1225</v>
      </c>
      <c r="D1557" s="12">
        <v>1</v>
      </c>
    </row>
    <row r="1558" spans="1:4" x14ac:dyDescent="0.2">
      <c r="A1558" s="6" t="s">
        <v>953</v>
      </c>
      <c r="B1558" s="6" t="s">
        <v>1226</v>
      </c>
      <c r="C1558" s="6" t="s">
        <v>1227</v>
      </c>
      <c r="D1558" s="12">
        <v>1</v>
      </c>
    </row>
    <row r="1559" spans="1:4" x14ac:dyDescent="0.2">
      <c r="A1559" s="6" t="s">
        <v>953</v>
      </c>
      <c r="B1559" s="6" t="s">
        <v>1228</v>
      </c>
      <c r="C1559" s="6" t="s">
        <v>1229</v>
      </c>
      <c r="D1559" s="12">
        <v>1</v>
      </c>
    </row>
    <row r="1560" spans="1:4" x14ac:dyDescent="0.2">
      <c r="A1560" s="6" t="s">
        <v>953</v>
      </c>
      <c r="B1560" s="6" t="s">
        <v>1230</v>
      </c>
      <c r="C1560" s="6" t="s">
        <v>1231</v>
      </c>
      <c r="D1560" s="12">
        <v>1</v>
      </c>
    </row>
    <row r="1561" spans="1:4" x14ac:dyDescent="0.2">
      <c r="A1561" s="6" t="s">
        <v>953</v>
      </c>
      <c r="B1561" s="6" t="s">
        <v>1232</v>
      </c>
      <c r="C1561" s="6" t="s">
        <v>1233</v>
      </c>
      <c r="D1561" s="12">
        <v>1</v>
      </c>
    </row>
    <row r="1562" spans="1:4" x14ac:dyDescent="0.2">
      <c r="A1562" s="6" t="s">
        <v>953</v>
      </c>
      <c r="B1562" s="6" t="s">
        <v>1234</v>
      </c>
      <c r="C1562" s="6" t="s">
        <v>1235</v>
      </c>
      <c r="D1562" s="12">
        <v>1</v>
      </c>
    </row>
    <row r="1563" spans="1:4" x14ac:dyDescent="0.2">
      <c r="A1563" s="6" t="s">
        <v>953</v>
      </c>
      <c r="B1563" s="6" t="s">
        <v>1236</v>
      </c>
      <c r="C1563" s="6" t="s">
        <v>1237</v>
      </c>
      <c r="D1563" s="12">
        <v>1</v>
      </c>
    </row>
    <row r="1564" spans="1:4" x14ac:dyDescent="0.2">
      <c r="A1564" s="6" t="s">
        <v>953</v>
      </c>
      <c r="B1564" s="6" t="s">
        <v>1238</v>
      </c>
      <c r="C1564" s="6" t="s">
        <v>1239</v>
      </c>
      <c r="D1564" s="12">
        <v>1</v>
      </c>
    </row>
    <row r="1565" spans="1:4" x14ac:dyDescent="0.2">
      <c r="A1565" s="6" t="s">
        <v>1240</v>
      </c>
      <c r="B1565" s="6" t="s">
        <v>1241</v>
      </c>
      <c r="C1565" s="6" t="s">
        <v>1242</v>
      </c>
      <c r="D1565" s="12">
        <v>1</v>
      </c>
    </row>
    <row r="1566" spans="1:4" x14ac:dyDescent="0.2">
      <c r="A1566" s="6" t="s">
        <v>1240</v>
      </c>
      <c r="B1566" s="6" t="s">
        <v>11987</v>
      </c>
      <c r="C1566" s="6" t="s">
        <v>11988</v>
      </c>
      <c r="D1566" s="12">
        <v>1</v>
      </c>
    </row>
    <row r="1567" spans="1:4" x14ac:dyDescent="0.2">
      <c r="A1567" s="6" t="s">
        <v>1240</v>
      </c>
      <c r="B1567" s="6" t="s">
        <v>1243</v>
      </c>
      <c r="C1567" s="6" t="s">
        <v>1244</v>
      </c>
      <c r="D1567" s="12">
        <v>1</v>
      </c>
    </row>
    <row r="1568" spans="1:4" x14ac:dyDescent="0.2">
      <c r="A1568" s="6" t="s">
        <v>1240</v>
      </c>
      <c r="B1568" s="6" t="s">
        <v>1245</v>
      </c>
      <c r="C1568" s="6" t="s">
        <v>1246</v>
      </c>
      <c r="D1568" s="12">
        <v>1</v>
      </c>
    </row>
    <row r="1569" spans="1:4" x14ac:dyDescent="0.2">
      <c r="A1569" s="6" t="s">
        <v>1240</v>
      </c>
      <c r="B1569" s="6" t="s">
        <v>1247</v>
      </c>
      <c r="C1569" s="6" t="s">
        <v>1248</v>
      </c>
      <c r="D1569" s="12">
        <v>1</v>
      </c>
    </row>
    <row r="1570" spans="1:4" x14ac:dyDescent="0.2">
      <c r="A1570" s="6" t="s">
        <v>1240</v>
      </c>
      <c r="B1570" s="6" t="s">
        <v>1249</v>
      </c>
      <c r="C1570" s="6" t="s">
        <v>1250</v>
      </c>
      <c r="D1570" s="12">
        <v>1</v>
      </c>
    </row>
    <row r="1571" spans="1:4" x14ac:dyDescent="0.2">
      <c r="A1571" s="6" t="s">
        <v>1240</v>
      </c>
      <c r="B1571" s="6" t="s">
        <v>11989</v>
      </c>
      <c r="C1571" s="6" t="s">
        <v>11990</v>
      </c>
      <c r="D1571" s="12">
        <v>1</v>
      </c>
    </row>
    <row r="1572" spans="1:4" x14ac:dyDescent="0.2">
      <c r="A1572" s="6" t="s">
        <v>1240</v>
      </c>
      <c r="B1572" s="6" t="s">
        <v>11991</v>
      </c>
      <c r="C1572" s="6" t="s">
        <v>11992</v>
      </c>
      <c r="D1572" s="12">
        <v>1</v>
      </c>
    </row>
    <row r="1573" spans="1:4" x14ac:dyDescent="0.2">
      <c r="A1573" s="6" t="s">
        <v>1240</v>
      </c>
      <c r="B1573" s="6" t="s">
        <v>1251</v>
      </c>
      <c r="C1573" s="6" t="s">
        <v>1252</v>
      </c>
      <c r="D1573" s="12">
        <v>10</v>
      </c>
    </row>
    <row r="1574" spans="1:4" x14ac:dyDescent="0.2">
      <c r="A1574" s="6" t="s">
        <v>1240</v>
      </c>
      <c r="B1574" s="6" t="s">
        <v>1253</v>
      </c>
      <c r="C1574" s="6" t="s">
        <v>1254</v>
      </c>
      <c r="D1574" s="12">
        <v>10</v>
      </c>
    </row>
    <row r="1575" spans="1:4" x14ac:dyDescent="0.2">
      <c r="A1575" s="6" t="s">
        <v>1240</v>
      </c>
      <c r="B1575" s="6" t="s">
        <v>1255</v>
      </c>
      <c r="C1575" s="6" t="s">
        <v>1256</v>
      </c>
      <c r="D1575" s="12">
        <v>10</v>
      </c>
    </row>
    <row r="1576" spans="1:4" x14ac:dyDescent="0.2">
      <c r="A1576" s="6" t="s">
        <v>1240</v>
      </c>
      <c r="B1576" s="6" t="s">
        <v>1257</v>
      </c>
      <c r="C1576" s="6" t="s">
        <v>1258</v>
      </c>
      <c r="D1576" s="12">
        <v>3</v>
      </c>
    </row>
    <row r="1577" spans="1:4" x14ac:dyDescent="0.2">
      <c r="A1577" s="6" t="s">
        <v>1240</v>
      </c>
      <c r="B1577" s="6" t="s">
        <v>1259</v>
      </c>
      <c r="C1577" s="6" t="s">
        <v>1260</v>
      </c>
      <c r="D1577" s="12">
        <v>10</v>
      </c>
    </row>
    <row r="1578" spans="1:4" x14ac:dyDescent="0.2">
      <c r="A1578" s="6" t="s">
        <v>1240</v>
      </c>
      <c r="B1578" s="6" t="s">
        <v>1261</v>
      </c>
      <c r="C1578" s="6" t="s">
        <v>1262</v>
      </c>
      <c r="D1578" s="12">
        <v>5</v>
      </c>
    </row>
    <row r="1579" spans="1:4" x14ac:dyDescent="0.2">
      <c r="A1579" s="6" t="s">
        <v>1240</v>
      </c>
      <c r="B1579" s="6" t="s">
        <v>1263</v>
      </c>
      <c r="C1579" s="6" t="s">
        <v>1264</v>
      </c>
      <c r="D1579" s="12">
        <v>1</v>
      </c>
    </row>
    <row r="1580" spans="1:4" x14ac:dyDescent="0.2">
      <c r="A1580" s="6" t="s">
        <v>1240</v>
      </c>
      <c r="B1580" s="6" t="s">
        <v>1265</v>
      </c>
      <c r="C1580" s="6" t="s">
        <v>1266</v>
      </c>
      <c r="D1580" s="12">
        <v>3</v>
      </c>
    </row>
    <row r="1581" spans="1:4" x14ac:dyDescent="0.2">
      <c r="A1581" s="6" t="s">
        <v>1240</v>
      </c>
      <c r="B1581" s="6" t="s">
        <v>1267</v>
      </c>
      <c r="C1581" s="6" t="s">
        <v>1268</v>
      </c>
      <c r="D1581" s="12">
        <v>10</v>
      </c>
    </row>
    <row r="1582" spans="1:4" x14ac:dyDescent="0.2">
      <c r="A1582" s="6" t="s">
        <v>1240</v>
      </c>
      <c r="B1582" s="6" t="s">
        <v>1269</v>
      </c>
      <c r="C1582" s="6" t="s">
        <v>1270</v>
      </c>
      <c r="D1582" s="12">
        <v>10</v>
      </c>
    </row>
    <row r="1583" spans="1:4" x14ac:dyDescent="0.2">
      <c r="A1583" s="6" t="s">
        <v>1240</v>
      </c>
      <c r="B1583" s="6" t="s">
        <v>11993</v>
      </c>
      <c r="C1583" s="6" t="s">
        <v>11994</v>
      </c>
      <c r="D1583" s="12">
        <v>10</v>
      </c>
    </row>
    <row r="1584" spans="1:4" x14ac:dyDescent="0.2">
      <c r="A1584" s="6" t="s">
        <v>1240</v>
      </c>
      <c r="B1584" s="6" t="s">
        <v>1271</v>
      </c>
      <c r="C1584" s="6" t="s">
        <v>1272</v>
      </c>
      <c r="D1584" s="12">
        <v>5</v>
      </c>
    </row>
    <row r="1585" spans="1:4" x14ac:dyDescent="0.2">
      <c r="A1585" s="6" t="s">
        <v>1240</v>
      </c>
      <c r="B1585" s="6" t="s">
        <v>1273</v>
      </c>
      <c r="C1585" s="6" t="s">
        <v>1274</v>
      </c>
      <c r="D1585" s="12">
        <v>5</v>
      </c>
    </row>
    <row r="1586" spans="1:4" x14ac:dyDescent="0.2">
      <c r="A1586" s="6" t="s">
        <v>1240</v>
      </c>
      <c r="B1586" s="6" t="s">
        <v>1275</v>
      </c>
      <c r="C1586" s="6" t="s">
        <v>1276</v>
      </c>
      <c r="D1586" s="12">
        <v>1</v>
      </c>
    </row>
    <row r="1587" spans="1:4" x14ac:dyDescent="0.2">
      <c r="A1587" s="6" t="s">
        <v>1240</v>
      </c>
      <c r="B1587" s="6" t="s">
        <v>1277</v>
      </c>
      <c r="C1587" s="6" t="s">
        <v>1278</v>
      </c>
      <c r="D1587" s="12">
        <v>1</v>
      </c>
    </row>
    <row r="1588" spans="1:4" x14ac:dyDescent="0.2">
      <c r="A1588" s="6" t="s">
        <v>1240</v>
      </c>
      <c r="B1588" s="6" t="s">
        <v>11995</v>
      </c>
      <c r="C1588" s="6" t="s">
        <v>11996</v>
      </c>
      <c r="D1588" s="12">
        <v>1</v>
      </c>
    </row>
    <row r="1589" spans="1:4" x14ac:dyDescent="0.2">
      <c r="A1589" s="6" t="s">
        <v>1240</v>
      </c>
      <c r="B1589" s="6" t="s">
        <v>1279</v>
      </c>
      <c r="C1589" s="6" t="s">
        <v>1280</v>
      </c>
      <c r="D1589" s="12">
        <v>5</v>
      </c>
    </row>
    <row r="1590" spans="1:4" x14ac:dyDescent="0.2">
      <c r="A1590" s="6" t="s">
        <v>1240</v>
      </c>
      <c r="B1590" s="6" t="s">
        <v>1281</v>
      </c>
      <c r="C1590" s="6" t="s">
        <v>1282</v>
      </c>
      <c r="D1590" s="12">
        <v>5</v>
      </c>
    </row>
    <row r="1591" spans="1:4" x14ac:dyDescent="0.2">
      <c r="A1591" s="6" t="s">
        <v>1240</v>
      </c>
      <c r="B1591" s="6" t="s">
        <v>1283</v>
      </c>
      <c r="C1591" s="6" t="s">
        <v>1284</v>
      </c>
      <c r="D1591" s="12">
        <v>5</v>
      </c>
    </row>
    <row r="1592" spans="1:4" x14ac:dyDescent="0.2">
      <c r="A1592" s="6" t="s">
        <v>1240</v>
      </c>
      <c r="B1592" s="6" t="s">
        <v>11997</v>
      </c>
      <c r="C1592" s="6" t="s">
        <v>11998</v>
      </c>
      <c r="D1592" s="12">
        <v>5</v>
      </c>
    </row>
    <row r="1593" spans="1:4" x14ac:dyDescent="0.2">
      <c r="A1593" s="6" t="s">
        <v>1240</v>
      </c>
      <c r="B1593" s="6" t="s">
        <v>11999</v>
      </c>
      <c r="C1593" s="6" t="s">
        <v>12000</v>
      </c>
      <c r="D1593" s="12">
        <v>5</v>
      </c>
    </row>
    <row r="1594" spans="1:4" x14ac:dyDescent="0.2">
      <c r="A1594" s="6" t="s">
        <v>1240</v>
      </c>
      <c r="B1594" s="6" t="s">
        <v>1285</v>
      </c>
      <c r="C1594" s="6" t="s">
        <v>1286</v>
      </c>
      <c r="D1594" s="12">
        <v>5</v>
      </c>
    </row>
    <row r="1595" spans="1:4" x14ac:dyDescent="0.2">
      <c r="A1595" s="6" t="s">
        <v>1240</v>
      </c>
      <c r="B1595" s="6" t="s">
        <v>12001</v>
      </c>
      <c r="C1595" s="6" t="s">
        <v>12002</v>
      </c>
      <c r="D1595" s="12">
        <v>5</v>
      </c>
    </row>
    <row r="1596" spans="1:4" x14ac:dyDescent="0.2">
      <c r="A1596" s="6" t="s">
        <v>1240</v>
      </c>
      <c r="B1596" s="6" t="s">
        <v>12003</v>
      </c>
      <c r="C1596" s="6" t="s">
        <v>12004</v>
      </c>
      <c r="D1596" s="12">
        <v>5</v>
      </c>
    </row>
    <row r="1597" spans="1:4" x14ac:dyDescent="0.2">
      <c r="A1597" s="6" t="s">
        <v>1240</v>
      </c>
      <c r="B1597" s="6" t="s">
        <v>12005</v>
      </c>
      <c r="C1597" s="6" t="s">
        <v>12006</v>
      </c>
      <c r="D1597" s="12">
        <v>5</v>
      </c>
    </row>
    <row r="1598" spans="1:4" x14ac:dyDescent="0.2">
      <c r="A1598" s="6" t="s">
        <v>1240</v>
      </c>
      <c r="B1598" s="6" t="s">
        <v>1287</v>
      </c>
      <c r="C1598" s="6" t="s">
        <v>1288</v>
      </c>
      <c r="D1598" s="12">
        <v>1</v>
      </c>
    </row>
    <row r="1599" spans="1:4" x14ac:dyDescent="0.2">
      <c r="A1599" s="6" t="s">
        <v>1240</v>
      </c>
      <c r="B1599" s="6" t="s">
        <v>12007</v>
      </c>
      <c r="C1599" s="6" t="s">
        <v>12008</v>
      </c>
      <c r="D1599" s="12">
        <v>5</v>
      </c>
    </row>
    <row r="1600" spans="1:4" x14ac:dyDescent="0.2">
      <c r="A1600" s="6" t="s">
        <v>1240</v>
      </c>
      <c r="B1600" s="6" t="s">
        <v>1289</v>
      </c>
      <c r="C1600" s="6" t="s">
        <v>1290</v>
      </c>
      <c r="D1600" s="12">
        <v>5</v>
      </c>
    </row>
    <row r="1601" spans="1:4" x14ac:dyDescent="0.2">
      <c r="A1601" s="6" t="s">
        <v>1240</v>
      </c>
      <c r="B1601" s="6" t="s">
        <v>12009</v>
      </c>
      <c r="C1601" s="6" t="s">
        <v>12010</v>
      </c>
      <c r="D1601" s="12">
        <v>5</v>
      </c>
    </row>
    <row r="1602" spans="1:4" x14ac:dyDescent="0.2">
      <c r="A1602" s="6" t="s">
        <v>1240</v>
      </c>
      <c r="B1602" s="6" t="s">
        <v>12011</v>
      </c>
      <c r="C1602" s="6" t="s">
        <v>12012</v>
      </c>
      <c r="D1602" s="12">
        <v>5</v>
      </c>
    </row>
    <row r="1603" spans="1:4" x14ac:dyDescent="0.2">
      <c r="A1603" s="6" t="s">
        <v>1240</v>
      </c>
      <c r="B1603" s="6" t="s">
        <v>1291</v>
      </c>
      <c r="C1603" s="6" t="s">
        <v>1292</v>
      </c>
      <c r="D1603" s="12">
        <v>1</v>
      </c>
    </row>
    <row r="1604" spans="1:4" x14ac:dyDescent="0.2">
      <c r="A1604" s="6" t="s">
        <v>1240</v>
      </c>
      <c r="B1604" s="6" t="s">
        <v>1293</v>
      </c>
      <c r="C1604" s="6" t="s">
        <v>1294</v>
      </c>
      <c r="D1604" s="12">
        <v>1</v>
      </c>
    </row>
    <row r="1605" spans="1:4" x14ac:dyDescent="0.2">
      <c r="A1605" s="6" t="s">
        <v>1240</v>
      </c>
      <c r="B1605" s="6" t="s">
        <v>1295</v>
      </c>
      <c r="C1605" s="6" t="s">
        <v>1296</v>
      </c>
      <c r="D1605" s="12">
        <v>1</v>
      </c>
    </row>
    <row r="1606" spans="1:4" x14ac:dyDescent="0.2">
      <c r="A1606" s="6" t="s">
        <v>1240</v>
      </c>
      <c r="B1606" s="6" t="s">
        <v>1297</v>
      </c>
      <c r="C1606" s="6" t="s">
        <v>1298</v>
      </c>
      <c r="D1606" s="12">
        <v>10</v>
      </c>
    </row>
    <row r="1607" spans="1:4" x14ac:dyDescent="0.2">
      <c r="A1607" s="6" t="s">
        <v>1240</v>
      </c>
      <c r="B1607" s="6" t="s">
        <v>1299</v>
      </c>
      <c r="C1607" s="6" t="s">
        <v>1300</v>
      </c>
      <c r="D1607" s="12">
        <v>5</v>
      </c>
    </row>
    <row r="1608" spans="1:4" x14ac:dyDescent="0.2">
      <c r="A1608" s="6" t="s">
        <v>1240</v>
      </c>
      <c r="B1608" s="6" t="s">
        <v>12013</v>
      </c>
      <c r="C1608" s="6" t="s">
        <v>12014</v>
      </c>
      <c r="D1608" s="12">
        <v>5</v>
      </c>
    </row>
    <row r="1609" spans="1:4" x14ac:dyDescent="0.2">
      <c r="A1609" s="6" t="s">
        <v>1240</v>
      </c>
      <c r="B1609" s="6" t="s">
        <v>12015</v>
      </c>
      <c r="C1609" s="6" t="s">
        <v>12016</v>
      </c>
      <c r="D1609" s="12">
        <v>3</v>
      </c>
    </row>
    <row r="1610" spans="1:4" x14ac:dyDescent="0.2">
      <c r="A1610" s="6" t="s">
        <v>1240</v>
      </c>
      <c r="B1610" s="6" t="s">
        <v>1301</v>
      </c>
      <c r="C1610" s="6" t="s">
        <v>1302</v>
      </c>
      <c r="D1610" s="12">
        <v>5</v>
      </c>
    </row>
    <row r="1611" spans="1:4" x14ac:dyDescent="0.2">
      <c r="A1611" s="6" t="s">
        <v>1240</v>
      </c>
      <c r="B1611" s="6" t="s">
        <v>1303</v>
      </c>
      <c r="C1611" s="6" t="s">
        <v>1304</v>
      </c>
      <c r="D1611" s="12">
        <v>10</v>
      </c>
    </row>
    <row r="1612" spans="1:4" x14ac:dyDescent="0.2">
      <c r="A1612" s="6" t="s">
        <v>1240</v>
      </c>
      <c r="B1612" s="6" t="s">
        <v>1305</v>
      </c>
      <c r="C1612" s="6" t="s">
        <v>1306</v>
      </c>
      <c r="D1612" s="12">
        <v>5</v>
      </c>
    </row>
    <row r="1613" spans="1:4" x14ac:dyDescent="0.2">
      <c r="A1613" s="6" t="s">
        <v>1240</v>
      </c>
      <c r="B1613" s="6" t="s">
        <v>1307</v>
      </c>
      <c r="C1613" s="6" t="s">
        <v>1308</v>
      </c>
      <c r="D1613" s="12">
        <v>3</v>
      </c>
    </row>
    <row r="1614" spans="1:4" x14ac:dyDescent="0.2">
      <c r="A1614" s="6" t="s">
        <v>1240</v>
      </c>
      <c r="B1614" s="6" t="s">
        <v>1309</v>
      </c>
      <c r="C1614" s="6" t="s">
        <v>1310</v>
      </c>
      <c r="D1614" s="12">
        <v>10</v>
      </c>
    </row>
    <row r="1615" spans="1:4" x14ac:dyDescent="0.2">
      <c r="A1615" s="6" t="s">
        <v>1240</v>
      </c>
      <c r="B1615" s="6" t="s">
        <v>1311</v>
      </c>
      <c r="C1615" s="6" t="s">
        <v>1312</v>
      </c>
      <c r="D1615" s="12">
        <v>5</v>
      </c>
    </row>
    <row r="1616" spans="1:4" x14ac:dyDescent="0.2">
      <c r="A1616" s="6" t="s">
        <v>1240</v>
      </c>
      <c r="B1616" s="6" t="s">
        <v>12017</v>
      </c>
      <c r="C1616" s="6" t="s">
        <v>12018</v>
      </c>
      <c r="D1616" s="12">
        <v>5</v>
      </c>
    </row>
    <row r="1617" spans="1:4" x14ac:dyDescent="0.2">
      <c r="A1617" s="6" t="s">
        <v>1240</v>
      </c>
      <c r="B1617" s="6" t="s">
        <v>1313</v>
      </c>
      <c r="C1617" s="6" t="s">
        <v>1314</v>
      </c>
      <c r="D1617" s="12">
        <v>10</v>
      </c>
    </row>
    <row r="1618" spans="1:4" x14ac:dyDescent="0.2">
      <c r="A1618" s="6" t="s">
        <v>1240</v>
      </c>
      <c r="B1618" s="6" t="s">
        <v>1315</v>
      </c>
      <c r="C1618" s="6" t="s">
        <v>1316</v>
      </c>
      <c r="D1618" s="12">
        <v>3</v>
      </c>
    </row>
    <row r="1619" spans="1:4" x14ac:dyDescent="0.2">
      <c r="A1619" s="6" t="s">
        <v>1240</v>
      </c>
      <c r="B1619" s="6" t="s">
        <v>1317</v>
      </c>
      <c r="C1619" s="6" t="s">
        <v>1318</v>
      </c>
      <c r="D1619" s="12">
        <v>1</v>
      </c>
    </row>
    <row r="1620" spans="1:4" x14ac:dyDescent="0.2">
      <c r="A1620" s="6" t="s">
        <v>1240</v>
      </c>
      <c r="B1620" s="6" t="s">
        <v>1319</v>
      </c>
      <c r="C1620" s="6" t="s">
        <v>1320</v>
      </c>
      <c r="D1620" s="12">
        <v>1</v>
      </c>
    </row>
    <row r="1621" spans="1:4" x14ac:dyDescent="0.2">
      <c r="A1621" s="6" t="s">
        <v>1240</v>
      </c>
      <c r="B1621" s="6" t="s">
        <v>1321</v>
      </c>
      <c r="C1621" s="6" t="s">
        <v>1322</v>
      </c>
      <c r="D1621" s="12">
        <v>10</v>
      </c>
    </row>
    <row r="1622" spans="1:4" x14ac:dyDescent="0.2">
      <c r="A1622" s="6" t="s">
        <v>1240</v>
      </c>
      <c r="B1622" s="6" t="s">
        <v>1323</v>
      </c>
      <c r="C1622" s="6" t="s">
        <v>1324</v>
      </c>
      <c r="D1622" s="12">
        <v>5</v>
      </c>
    </row>
    <row r="1623" spans="1:4" x14ac:dyDescent="0.2">
      <c r="A1623" s="6" t="s">
        <v>1240</v>
      </c>
      <c r="B1623" s="6" t="s">
        <v>1325</v>
      </c>
      <c r="C1623" s="6" t="s">
        <v>1326</v>
      </c>
      <c r="D1623" s="12">
        <v>5</v>
      </c>
    </row>
    <row r="1624" spans="1:4" x14ac:dyDescent="0.2">
      <c r="A1624" s="6" t="s">
        <v>1240</v>
      </c>
      <c r="B1624" s="6" t="s">
        <v>1327</v>
      </c>
      <c r="C1624" s="6" t="s">
        <v>1328</v>
      </c>
      <c r="D1624" s="12">
        <v>5</v>
      </c>
    </row>
    <row r="1625" spans="1:4" x14ac:dyDescent="0.2">
      <c r="A1625" s="6" t="s">
        <v>1240</v>
      </c>
      <c r="B1625" s="6" t="s">
        <v>1329</v>
      </c>
      <c r="C1625" s="6" t="s">
        <v>1330</v>
      </c>
      <c r="D1625" s="12">
        <v>1</v>
      </c>
    </row>
    <row r="1626" spans="1:4" x14ac:dyDescent="0.2">
      <c r="A1626" s="6" t="s">
        <v>1240</v>
      </c>
      <c r="B1626" s="6" t="s">
        <v>1331</v>
      </c>
      <c r="C1626" s="6" t="s">
        <v>1332</v>
      </c>
      <c r="D1626" s="12">
        <v>1</v>
      </c>
    </row>
    <row r="1627" spans="1:4" x14ac:dyDescent="0.2">
      <c r="A1627" s="6" t="s">
        <v>1240</v>
      </c>
      <c r="B1627" s="6" t="s">
        <v>1333</v>
      </c>
      <c r="C1627" s="6" t="s">
        <v>1334</v>
      </c>
      <c r="D1627" s="12">
        <v>1</v>
      </c>
    </row>
    <row r="1628" spans="1:4" x14ac:dyDescent="0.2">
      <c r="A1628" s="6" t="s">
        <v>1240</v>
      </c>
      <c r="B1628" s="6" t="s">
        <v>1335</v>
      </c>
      <c r="C1628" s="6" t="s">
        <v>1336</v>
      </c>
      <c r="D1628" s="12">
        <v>1</v>
      </c>
    </row>
    <row r="1629" spans="1:4" x14ac:dyDescent="0.2">
      <c r="A1629" s="6" t="s">
        <v>1240</v>
      </c>
      <c r="B1629" s="6" t="s">
        <v>1337</v>
      </c>
      <c r="C1629" s="6" t="s">
        <v>1338</v>
      </c>
      <c r="D1629" s="12">
        <v>5</v>
      </c>
    </row>
    <row r="1630" spans="1:4" x14ac:dyDescent="0.2">
      <c r="A1630" s="6" t="s">
        <v>1240</v>
      </c>
      <c r="B1630" s="6" t="s">
        <v>12019</v>
      </c>
      <c r="C1630" s="6" t="s">
        <v>12020</v>
      </c>
      <c r="D1630" s="12">
        <v>1</v>
      </c>
    </row>
    <row r="1631" spans="1:4" x14ac:dyDescent="0.2">
      <c r="A1631" s="6" t="s">
        <v>1240</v>
      </c>
      <c r="B1631" s="6" t="s">
        <v>1339</v>
      </c>
      <c r="C1631" s="6" t="s">
        <v>1340</v>
      </c>
      <c r="D1631" s="12">
        <v>2</v>
      </c>
    </row>
    <row r="1632" spans="1:4" x14ac:dyDescent="0.2">
      <c r="A1632" s="6" t="s">
        <v>1240</v>
      </c>
      <c r="B1632" s="6" t="s">
        <v>1341</v>
      </c>
      <c r="C1632" s="6" t="s">
        <v>1342</v>
      </c>
      <c r="D1632" s="12">
        <v>1</v>
      </c>
    </row>
    <row r="1633" spans="1:4" x14ac:dyDescent="0.2">
      <c r="A1633" s="6" t="s">
        <v>1240</v>
      </c>
      <c r="B1633" s="6" t="s">
        <v>1343</v>
      </c>
      <c r="C1633" s="6" t="s">
        <v>1344</v>
      </c>
      <c r="D1633" s="12">
        <v>2</v>
      </c>
    </row>
    <row r="1634" spans="1:4" x14ac:dyDescent="0.2">
      <c r="A1634" s="6" t="s">
        <v>1240</v>
      </c>
      <c r="B1634" s="6" t="s">
        <v>1345</v>
      </c>
      <c r="C1634" s="6" t="s">
        <v>1346</v>
      </c>
      <c r="D1634" s="12">
        <v>1</v>
      </c>
    </row>
    <row r="1635" spans="1:4" x14ac:dyDescent="0.2">
      <c r="A1635" s="6" t="s">
        <v>1240</v>
      </c>
      <c r="B1635" s="6" t="s">
        <v>1347</v>
      </c>
      <c r="C1635" s="6" t="s">
        <v>1348</v>
      </c>
      <c r="D1635" s="12">
        <v>5</v>
      </c>
    </row>
    <row r="1636" spans="1:4" x14ac:dyDescent="0.2">
      <c r="A1636" s="6" t="s">
        <v>1240</v>
      </c>
      <c r="B1636" s="6" t="s">
        <v>1349</v>
      </c>
      <c r="C1636" s="6" t="s">
        <v>1350</v>
      </c>
      <c r="D1636" s="12">
        <v>2</v>
      </c>
    </row>
    <row r="1637" spans="1:4" x14ac:dyDescent="0.2">
      <c r="A1637" s="6" t="s">
        <v>1240</v>
      </c>
      <c r="B1637" s="6" t="s">
        <v>1351</v>
      </c>
      <c r="C1637" s="6" t="s">
        <v>1352</v>
      </c>
      <c r="D1637" s="12">
        <v>1</v>
      </c>
    </row>
    <row r="1638" spans="1:4" x14ac:dyDescent="0.2">
      <c r="A1638" s="6" t="s">
        <v>1240</v>
      </c>
      <c r="B1638" s="6" t="s">
        <v>1353</v>
      </c>
      <c r="C1638" s="6" t="s">
        <v>1354</v>
      </c>
      <c r="D1638" s="12">
        <v>5</v>
      </c>
    </row>
    <row r="1639" spans="1:4" x14ac:dyDescent="0.2">
      <c r="A1639" s="6" t="s">
        <v>1240</v>
      </c>
      <c r="B1639" s="6" t="s">
        <v>1355</v>
      </c>
      <c r="C1639" s="6" t="s">
        <v>1356</v>
      </c>
      <c r="D1639" s="12">
        <v>5</v>
      </c>
    </row>
    <row r="1640" spans="1:4" x14ac:dyDescent="0.2">
      <c r="A1640" s="6" t="s">
        <v>1240</v>
      </c>
      <c r="B1640" s="6" t="s">
        <v>1357</v>
      </c>
      <c r="C1640" s="6" t="s">
        <v>1358</v>
      </c>
      <c r="D1640" s="12">
        <v>5</v>
      </c>
    </row>
    <row r="1641" spans="1:4" x14ac:dyDescent="0.2">
      <c r="A1641" s="6" t="s">
        <v>1240</v>
      </c>
      <c r="B1641" s="6" t="s">
        <v>1359</v>
      </c>
      <c r="C1641" s="6" t="s">
        <v>1360</v>
      </c>
      <c r="D1641" s="12">
        <v>5</v>
      </c>
    </row>
    <row r="1642" spans="1:4" x14ac:dyDescent="0.2">
      <c r="A1642" s="6" t="s">
        <v>1240</v>
      </c>
      <c r="B1642" s="6" t="s">
        <v>1361</v>
      </c>
      <c r="C1642" s="6" t="s">
        <v>1362</v>
      </c>
      <c r="D1642" s="12">
        <v>1</v>
      </c>
    </row>
    <row r="1643" spans="1:4" x14ac:dyDescent="0.2">
      <c r="A1643" s="6" t="s">
        <v>1240</v>
      </c>
      <c r="B1643" s="6" t="s">
        <v>1363</v>
      </c>
      <c r="C1643" s="6" t="s">
        <v>1364</v>
      </c>
      <c r="D1643" s="12">
        <v>5</v>
      </c>
    </row>
    <row r="1644" spans="1:4" x14ac:dyDescent="0.2">
      <c r="A1644" s="6" t="s">
        <v>1240</v>
      </c>
      <c r="B1644" s="6" t="s">
        <v>1365</v>
      </c>
      <c r="C1644" s="6" t="s">
        <v>1366</v>
      </c>
      <c r="D1644" s="12">
        <v>5</v>
      </c>
    </row>
    <row r="1645" spans="1:4" x14ac:dyDescent="0.2">
      <c r="A1645" s="6" t="s">
        <v>1240</v>
      </c>
      <c r="B1645" s="6" t="s">
        <v>1367</v>
      </c>
      <c r="C1645" s="6" t="s">
        <v>1368</v>
      </c>
      <c r="D1645" s="12">
        <v>10</v>
      </c>
    </row>
    <row r="1646" spans="1:4" x14ac:dyDescent="0.2">
      <c r="A1646" s="6" t="s">
        <v>1240</v>
      </c>
      <c r="B1646" s="6" t="s">
        <v>1369</v>
      </c>
      <c r="C1646" s="6" t="s">
        <v>1370</v>
      </c>
      <c r="D1646" s="12">
        <v>10</v>
      </c>
    </row>
    <row r="1647" spans="1:4" x14ac:dyDescent="0.2">
      <c r="A1647" s="6" t="s">
        <v>1240</v>
      </c>
      <c r="B1647" s="6" t="s">
        <v>1371</v>
      </c>
      <c r="C1647" s="6" t="s">
        <v>1372</v>
      </c>
      <c r="D1647" s="12">
        <v>10</v>
      </c>
    </row>
    <row r="1648" spans="1:4" x14ac:dyDescent="0.2">
      <c r="A1648" s="6" t="s">
        <v>1240</v>
      </c>
      <c r="B1648" s="6" t="s">
        <v>1373</v>
      </c>
      <c r="C1648" s="6" t="s">
        <v>1374</v>
      </c>
      <c r="D1648" s="12">
        <v>10</v>
      </c>
    </row>
    <row r="1649" spans="1:4" x14ac:dyDescent="0.2">
      <c r="A1649" s="6" t="s">
        <v>1240</v>
      </c>
      <c r="B1649" s="6" t="s">
        <v>1375</v>
      </c>
      <c r="C1649" s="6" t="s">
        <v>1376</v>
      </c>
      <c r="D1649" s="12">
        <v>10</v>
      </c>
    </row>
    <row r="1650" spans="1:4" x14ac:dyDescent="0.2">
      <c r="A1650" s="6" t="s">
        <v>1240</v>
      </c>
      <c r="B1650" s="6" t="s">
        <v>12021</v>
      </c>
      <c r="C1650" s="6" t="s">
        <v>12022</v>
      </c>
      <c r="D1650" s="12">
        <v>1</v>
      </c>
    </row>
    <row r="1651" spans="1:4" x14ac:dyDescent="0.2">
      <c r="A1651" s="6" t="s">
        <v>1240</v>
      </c>
      <c r="B1651" s="6" t="s">
        <v>12023</v>
      </c>
      <c r="C1651" s="6" t="s">
        <v>12024</v>
      </c>
      <c r="D1651" s="12">
        <v>1</v>
      </c>
    </row>
    <row r="1652" spans="1:4" x14ac:dyDescent="0.2">
      <c r="A1652" s="6" t="s">
        <v>1240</v>
      </c>
      <c r="B1652" s="6" t="s">
        <v>1377</v>
      </c>
      <c r="C1652" s="6" t="s">
        <v>1378</v>
      </c>
      <c r="D1652" s="12">
        <v>1</v>
      </c>
    </row>
    <row r="1653" spans="1:4" x14ac:dyDescent="0.2">
      <c r="A1653" s="6" t="s">
        <v>1240</v>
      </c>
      <c r="B1653" s="6" t="s">
        <v>1379</v>
      </c>
      <c r="C1653" s="6" t="s">
        <v>1380</v>
      </c>
      <c r="D1653" s="12">
        <v>10</v>
      </c>
    </row>
    <row r="1654" spans="1:4" x14ac:dyDescent="0.2">
      <c r="A1654" s="6" t="s">
        <v>1240</v>
      </c>
      <c r="B1654" s="6" t="s">
        <v>1381</v>
      </c>
      <c r="C1654" s="6" t="s">
        <v>1382</v>
      </c>
      <c r="D1654" s="12">
        <v>10</v>
      </c>
    </row>
    <row r="1655" spans="1:4" x14ac:dyDescent="0.2">
      <c r="A1655" s="6" t="s">
        <v>1240</v>
      </c>
      <c r="B1655" s="6" t="s">
        <v>1383</v>
      </c>
      <c r="C1655" s="6" t="s">
        <v>1384</v>
      </c>
      <c r="D1655" s="12">
        <v>10</v>
      </c>
    </row>
    <row r="1656" spans="1:4" x14ac:dyDescent="0.2">
      <c r="A1656" s="6" t="s">
        <v>1240</v>
      </c>
      <c r="B1656" s="6" t="s">
        <v>1385</v>
      </c>
      <c r="C1656" s="6" t="s">
        <v>1386</v>
      </c>
      <c r="D1656" s="12">
        <v>5</v>
      </c>
    </row>
    <row r="1657" spans="1:4" x14ac:dyDescent="0.2">
      <c r="A1657" s="6" t="s">
        <v>1240</v>
      </c>
      <c r="B1657" s="6" t="s">
        <v>1387</v>
      </c>
      <c r="C1657" s="6" t="s">
        <v>1388</v>
      </c>
      <c r="D1657" s="12">
        <v>5</v>
      </c>
    </row>
    <row r="1658" spans="1:4" x14ac:dyDescent="0.2">
      <c r="A1658" s="6" t="s">
        <v>1240</v>
      </c>
      <c r="B1658" s="6" t="s">
        <v>12025</v>
      </c>
      <c r="C1658" s="6" t="s">
        <v>12026</v>
      </c>
      <c r="D1658" s="12">
        <v>5</v>
      </c>
    </row>
    <row r="1659" spans="1:4" x14ac:dyDescent="0.2">
      <c r="A1659" s="6" t="s">
        <v>1240</v>
      </c>
      <c r="B1659" s="6" t="s">
        <v>12027</v>
      </c>
      <c r="C1659" s="6" t="s">
        <v>12028</v>
      </c>
      <c r="D1659" s="12">
        <v>1</v>
      </c>
    </row>
    <row r="1660" spans="1:4" x14ac:dyDescent="0.2">
      <c r="A1660" s="6" t="s">
        <v>1240</v>
      </c>
      <c r="B1660" s="6" t="s">
        <v>1389</v>
      </c>
      <c r="C1660" s="6" t="s">
        <v>1390</v>
      </c>
      <c r="D1660" s="12">
        <v>5</v>
      </c>
    </row>
    <row r="1661" spans="1:4" x14ac:dyDescent="0.2">
      <c r="A1661" s="6" t="s">
        <v>1240</v>
      </c>
      <c r="B1661" s="6" t="s">
        <v>1391</v>
      </c>
      <c r="C1661" s="6" t="s">
        <v>1392</v>
      </c>
      <c r="D1661" s="12">
        <v>5</v>
      </c>
    </row>
    <row r="1662" spans="1:4" x14ac:dyDescent="0.2">
      <c r="A1662" s="6" t="s">
        <v>1240</v>
      </c>
      <c r="B1662" s="6" t="s">
        <v>1393</v>
      </c>
      <c r="C1662" s="6" t="s">
        <v>1394</v>
      </c>
      <c r="D1662" s="12">
        <v>5</v>
      </c>
    </row>
    <row r="1663" spans="1:4" x14ac:dyDescent="0.2">
      <c r="A1663" s="6" t="s">
        <v>1240</v>
      </c>
      <c r="B1663" s="6" t="s">
        <v>1395</v>
      </c>
      <c r="C1663" s="6" t="s">
        <v>1396</v>
      </c>
      <c r="D1663" s="12">
        <v>5</v>
      </c>
    </row>
    <row r="1664" spans="1:4" x14ac:dyDescent="0.2">
      <c r="A1664" s="6" t="s">
        <v>1240</v>
      </c>
      <c r="B1664" s="6" t="s">
        <v>1397</v>
      </c>
      <c r="C1664" s="6" t="s">
        <v>1398</v>
      </c>
      <c r="D1664" s="12">
        <v>5</v>
      </c>
    </row>
    <row r="1665" spans="1:4" x14ac:dyDescent="0.2">
      <c r="A1665" s="6" t="s">
        <v>1240</v>
      </c>
      <c r="B1665" s="6" t="s">
        <v>1399</v>
      </c>
      <c r="C1665" s="6" t="s">
        <v>1400</v>
      </c>
      <c r="D1665" s="12">
        <v>5</v>
      </c>
    </row>
    <row r="1666" spans="1:4" x14ac:dyDescent="0.2">
      <c r="A1666" s="6" t="s">
        <v>1240</v>
      </c>
      <c r="B1666" s="6" t="s">
        <v>12029</v>
      </c>
      <c r="C1666" s="6" t="s">
        <v>12030</v>
      </c>
      <c r="D1666" s="12">
        <v>1</v>
      </c>
    </row>
    <row r="1667" spans="1:4" x14ac:dyDescent="0.2">
      <c r="A1667" s="6" t="s">
        <v>1240</v>
      </c>
      <c r="B1667" s="6" t="s">
        <v>12031</v>
      </c>
      <c r="C1667" s="6" t="s">
        <v>12032</v>
      </c>
      <c r="D1667" s="12">
        <v>1</v>
      </c>
    </row>
    <row r="1668" spans="1:4" x14ac:dyDescent="0.2">
      <c r="A1668" s="6" t="s">
        <v>1240</v>
      </c>
      <c r="B1668" s="6" t="s">
        <v>1401</v>
      </c>
      <c r="C1668" s="6" t="s">
        <v>1402</v>
      </c>
      <c r="D1668" s="12">
        <v>5</v>
      </c>
    </row>
    <row r="1669" spans="1:4" x14ac:dyDescent="0.2">
      <c r="A1669" s="6" t="s">
        <v>1240</v>
      </c>
      <c r="B1669" s="6" t="s">
        <v>1403</v>
      </c>
      <c r="C1669" s="6" t="s">
        <v>1404</v>
      </c>
      <c r="D1669" s="12">
        <v>5</v>
      </c>
    </row>
    <row r="1670" spans="1:4" x14ac:dyDescent="0.2">
      <c r="A1670" s="6" t="s">
        <v>1240</v>
      </c>
      <c r="B1670" s="6" t="s">
        <v>12033</v>
      </c>
      <c r="C1670" s="6" t="s">
        <v>12034</v>
      </c>
      <c r="D1670" s="12">
        <v>5</v>
      </c>
    </row>
    <row r="1671" spans="1:4" x14ac:dyDescent="0.2">
      <c r="A1671" s="6" t="s">
        <v>1240</v>
      </c>
      <c r="B1671" s="6" t="s">
        <v>1405</v>
      </c>
      <c r="C1671" s="6" t="s">
        <v>1406</v>
      </c>
      <c r="D1671" s="12">
        <v>5</v>
      </c>
    </row>
    <row r="1672" spans="1:4" x14ac:dyDescent="0.2">
      <c r="A1672" s="6" t="s">
        <v>1240</v>
      </c>
      <c r="B1672" s="6" t="s">
        <v>1407</v>
      </c>
      <c r="C1672" s="6" t="s">
        <v>1408</v>
      </c>
      <c r="D1672" s="12">
        <v>5</v>
      </c>
    </row>
    <row r="1673" spans="1:4" x14ac:dyDescent="0.2">
      <c r="A1673" s="6" t="s">
        <v>1240</v>
      </c>
      <c r="B1673" s="6" t="s">
        <v>1409</v>
      </c>
      <c r="C1673" s="6" t="s">
        <v>1410</v>
      </c>
      <c r="D1673" s="12">
        <v>5</v>
      </c>
    </row>
    <row r="1674" spans="1:4" x14ac:dyDescent="0.2">
      <c r="A1674" s="6" t="s">
        <v>1240</v>
      </c>
      <c r="B1674" s="6" t="s">
        <v>1411</v>
      </c>
      <c r="C1674" s="6" t="s">
        <v>1412</v>
      </c>
      <c r="D1674" s="12">
        <v>5</v>
      </c>
    </row>
    <row r="1675" spans="1:4" x14ac:dyDescent="0.2">
      <c r="A1675" s="6" t="s">
        <v>1240</v>
      </c>
      <c r="B1675" s="6" t="s">
        <v>1413</v>
      </c>
      <c r="C1675" s="6" t="s">
        <v>1414</v>
      </c>
      <c r="D1675" s="12">
        <v>5</v>
      </c>
    </row>
    <row r="1676" spans="1:4" x14ac:dyDescent="0.2">
      <c r="A1676" s="6" t="s">
        <v>1240</v>
      </c>
      <c r="B1676" s="6" t="s">
        <v>1415</v>
      </c>
      <c r="C1676" s="6" t="s">
        <v>1416</v>
      </c>
      <c r="D1676" s="12">
        <v>5</v>
      </c>
    </row>
    <row r="1677" spans="1:4" x14ac:dyDescent="0.2">
      <c r="A1677" s="6" t="s">
        <v>1240</v>
      </c>
      <c r="B1677" s="6" t="s">
        <v>1417</v>
      </c>
      <c r="C1677" s="6" t="s">
        <v>1418</v>
      </c>
      <c r="D1677" s="12">
        <v>5</v>
      </c>
    </row>
    <row r="1678" spans="1:4" x14ac:dyDescent="0.2">
      <c r="A1678" s="6" t="s">
        <v>1240</v>
      </c>
      <c r="B1678" s="6" t="s">
        <v>1419</v>
      </c>
      <c r="C1678" s="6" t="s">
        <v>1420</v>
      </c>
      <c r="D1678" s="12">
        <v>1</v>
      </c>
    </row>
    <row r="1679" spans="1:4" x14ac:dyDescent="0.2">
      <c r="A1679" s="6" t="s">
        <v>1240</v>
      </c>
      <c r="B1679" s="6" t="s">
        <v>1421</v>
      </c>
      <c r="C1679" s="6" t="s">
        <v>1422</v>
      </c>
      <c r="D1679" s="12">
        <v>1</v>
      </c>
    </row>
    <row r="1680" spans="1:4" x14ac:dyDescent="0.2">
      <c r="A1680" s="6" t="s">
        <v>1240</v>
      </c>
      <c r="B1680" s="6" t="s">
        <v>1423</v>
      </c>
      <c r="C1680" s="6" t="s">
        <v>1424</v>
      </c>
      <c r="D1680" s="12">
        <v>1</v>
      </c>
    </row>
    <row r="1681" spans="1:4" x14ac:dyDescent="0.2">
      <c r="A1681" s="6" t="s">
        <v>1240</v>
      </c>
      <c r="B1681" s="6" t="s">
        <v>1425</v>
      </c>
      <c r="C1681" s="6" t="s">
        <v>1426</v>
      </c>
      <c r="D1681" s="12">
        <v>1</v>
      </c>
    </row>
    <row r="1682" spans="1:4" x14ac:dyDescent="0.2">
      <c r="A1682" s="6" t="s">
        <v>1240</v>
      </c>
      <c r="B1682" s="6" t="s">
        <v>1427</v>
      </c>
      <c r="C1682" s="6" t="s">
        <v>1428</v>
      </c>
      <c r="D1682" s="12">
        <v>1</v>
      </c>
    </row>
    <row r="1683" spans="1:4" x14ac:dyDescent="0.2">
      <c r="A1683" s="6" t="s">
        <v>1240</v>
      </c>
      <c r="B1683" s="6" t="s">
        <v>1429</v>
      </c>
      <c r="C1683" s="6" t="s">
        <v>1430</v>
      </c>
      <c r="D1683" s="12">
        <v>1</v>
      </c>
    </row>
    <row r="1684" spans="1:4" x14ac:dyDescent="0.2">
      <c r="A1684" s="6" t="s">
        <v>1240</v>
      </c>
      <c r="B1684" s="6" t="s">
        <v>1431</v>
      </c>
      <c r="C1684" s="6" t="s">
        <v>1432</v>
      </c>
      <c r="D1684" s="12">
        <v>1</v>
      </c>
    </row>
    <row r="1685" spans="1:4" x14ac:dyDescent="0.2">
      <c r="A1685" s="6" t="s">
        <v>1240</v>
      </c>
      <c r="B1685" s="6" t="s">
        <v>1433</v>
      </c>
      <c r="C1685" s="6" t="s">
        <v>1434</v>
      </c>
      <c r="D1685" s="12">
        <v>1</v>
      </c>
    </row>
    <row r="1686" spans="1:4" x14ac:dyDescent="0.2">
      <c r="A1686" s="6" t="s">
        <v>1240</v>
      </c>
      <c r="B1686" s="6" t="s">
        <v>1435</v>
      </c>
      <c r="C1686" s="6" t="s">
        <v>1436</v>
      </c>
      <c r="D1686" s="12">
        <v>1</v>
      </c>
    </row>
    <row r="1687" spans="1:4" x14ac:dyDescent="0.2">
      <c r="A1687" s="6" t="s">
        <v>1240</v>
      </c>
      <c r="B1687" s="6" t="s">
        <v>1437</v>
      </c>
      <c r="C1687" s="6" t="s">
        <v>1438</v>
      </c>
      <c r="D1687" s="12">
        <v>1</v>
      </c>
    </row>
    <row r="1688" spans="1:4" x14ac:dyDescent="0.2">
      <c r="A1688" s="6" t="s">
        <v>1240</v>
      </c>
      <c r="B1688" s="6" t="s">
        <v>1439</v>
      </c>
      <c r="C1688" s="6" t="s">
        <v>1440</v>
      </c>
      <c r="D1688" s="12">
        <v>1</v>
      </c>
    </row>
    <row r="1689" spans="1:4" x14ac:dyDescent="0.2">
      <c r="A1689" s="6" t="s">
        <v>1240</v>
      </c>
      <c r="B1689" s="6" t="s">
        <v>1441</v>
      </c>
      <c r="C1689" s="6" t="s">
        <v>1442</v>
      </c>
      <c r="D1689" s="12">
        <v>1</v>
      </c>
    </row>
    <row r="1690" spans="1:4" x14ac:dyDescent="0.2">
      <c r="A1690" s="6" t="s">
        <v>1240</v>
      </c>
      <c r="B1690" s="6" t="s">
        <v>1443</v>
      </c>
      <c r="C1690" s="6" t="s">
        <v>1444</v>
      </c>
      <c r="D1690" s="12">
        <v>1</v>
      </c>
    </row>
    <row r="1691" spans="1:4" x14ac:dyDescent="0.2">
      <c r="A1691" s="6" t="s">
        <v>1240</v>
      </c>
      <c r="B1691" s="6" t="s">
        <v>1445</v>
      </c>
      <c r="C1691" s="6" t="s">
        <v>1446</v>
      </c>
      <c r="D1691" s="12">
        <v>1</v>
      </c>
    </row>
    <row r="1692" spans="1:4" x14ac:dyDescent="0.2">
      <c r="A1692" s="6" t="s">
        <v>1240</v>
      </c>
      <c r="B1692" s="6" t="s">
        <v>1447</v>
      </c>
      <c r="C1692" s="6" t="s">
        <v>1448</v>
      </c>
      <c r="D1692" s="12">
        <v>1</v>
      </c>
    </row>
    <row r="1693" spans="1:4" x14ac:dyDescent="0.2">
      <c r="A1693" s="6" t="s">
        <v>1240</v>
      </c>
      <c r="B1693" s="6" t="s">
        <v>1449</v>
      </c>
      <c r="C1693" s="6" t="s">
        <v>1450</v>
      </c>
      <c r="D1693" s="12">
        <v>1</v>
      </c>
    </row>
    <row r="1694" spans="1:4" x14ac:dyDescent="0.2">
      <c r="A1694" s="6" t="s">
        <v>1240</v>
      </c>
      <c r="B1694" s="6" t="s">
        <v>1451</v>
      </c>
      <c r="C1694" s="6" t="s">
        <v>1452</v>
      </c>
      <c r="D1694" s="12">
        <v>1</v>
      </c>
    </row>
    <row r="1695" spans="1:4" x14ac:dyDescent="0.2">
      <c r="A1695" s="6" t="s">
        <v>1240</v>
      </c>
      <c r="B1695" s="6" t="s">
        <v>1453</v>
      </c>
      <c r="C1695" s="6" t="s">
        <v>1454</v>
      </c>
      <c r="D1695" s="12">
        <v>5</v>
      </c>
    </row>
    <row r="1696" spans="1:4" x14ac:dyDescent="0.2">
      <c r="A1696" s="6" t="s">
        <v>1240</v>
      </c>
      <c r="B1696" s="6" t="s">
        <v>1455</v>
      </c>
      <c r="C1696" s="6" t="s">
        <v>1456</v>
      </c>
      <c r="D1696" s="12">
        <v>5</v>
      </c>
    </row>
    <row r="1697" spans="1:4" x14ac:dyDescent="0.2">
      <c r="A1697" s="6" t="s">
        <v>1240</v>
      </c>
      <c r="B1697" s="6" t="s">
        <v>1457</v>
      </c>
      <c r="C1697" s="6" t="s">
        <v>1458</v>
      </c>
      <c r="D1697" s="12">
        <v>5</v>
      </c>
    </row>
    <row r="1698" spans="1:4" x14ac:dyDescent="0.2">
      <c r="A1698" s="6" t="s">
        <v>1240</v>
      </c>
      <c r="B1698" s="6" t="s">
        <v>1459</v>
      </c>
      <c r="C1698" s="6" t="s">
        <v>1460</v>
      </c>
      <c r="D1698" s="12">
        <v>5</v>
      </c>
    </row>
    <row r="1699" spans="1:4" x14ac:dyDescent="0.2">
      <c r="A1699" s="6" t="s">
        <v>1240</v>
      </c>
      <c r="B1699" s="6" t="s">
        <v>1461</v>
      </c>
      <c r="C1699" s="6" t="s">
        <v>1462</v>
      </c>
      <c r="D1699" s="12">
        <v>10</v>
      </c>
    </row>
    <row r="1700" spans="1:4" x14ac:dyDescent="0.2">
      <c r="A1700" s="6" t="s">
        <v>1240</v>
      </c>
      <c r="B1700" s="6" t="s">
        <v>1463</v>
      </c>
      <c r="C1700" s="6" t="s">
        <v>1464</v>
      </c>
      <c r="D1700" s="12">
        <v>10</v>
      </c>
    </row>
    <row r="1701" spans="1:4" x14ac:dyDescent="0.2">
      <c r="A1701" s="6" t="s">
        <v>1240</v>
      </c>
      <c r="B1701" s="6" t="s">
        <v>1465</v>
      </c>
      <c r="C1701" s="6" t="s">
        <v>1466</v>
      </c>
      <c r="D1701" s="12">
        <v>5</v>
      </c>
    </row>
    <row r="1702" spans="1:4" x14ac:dyDescent="0.2">
      <c r="A1702" s="6" t="s">
        <v>1240</v>
      </c>
      <c r="B1702" s="6" t="s">
        <v>12035</v>
      </c>
      <c r="C1702" s="6" t="s">
        <v>12036</v>
      </c>
      <c r="D1702" s="12">
        <v>1</v>
      </c>
    </row>
    <row r="1703" spans="1:4" x14ac:dyDescent="0.2">
      <c r="A1703" s="6" t="s">
        <v>1240</v>
      </c>
      <c r="B1703" s="6" t="s">
        <v>1467</v>
      </c>
      <c r="C1703" s="6" t="s">
        <v>1468</v>
      </c>
      <c r="D1703" s="12">
        <v>1</v>
      </c>
    </row>
    <row r="1704" spans="1:4" x14ac:dyDescent="0.2">
      <c r="A1704" s="6" t="s">
        <v>1240</v>
      </c>
      <c r="B1704" s="6" t="s">
        <v>1469</v>
      </c>
      <c r="C1704" s="6" t="s">
        <v>1470</v>
      </c>
      <c r="D1704" s="12">
        <v>1</v>
      </c>
    </row>
    <row r="1705" spans="1:4" x14ac:dyDescent="0.2">
      <c r="A1705" s="6" t="s">
        <v>1240</v>
      </c>
      <c r="B1705" s="6" t="s">
        <v>1471</v>
      </c>
      <c r="C1705" s="6" t="s">
        <v>1472</v>
      </c>
      <c r="D1705" s="12">
        <v>1</v>
      </c>
    </row>
    <row r="1706" spans="1:4" x14ac:dyDescent="0.2">
      <c r="A1706" s="6" t="s">
        <v>1240</v>
      </c>
      <c r="B1706" s="6" t="s">
        <v>1473</v>
      </c>
      <c r="C1706" s="6" t="s">
        <v>1474</v>
      </c>
      <c r="D1706" s="12">
        <v>1</v>
      </c>
    </row>
    <row r="1707" spans="1:4" x14ac:dyDescent="0.2">
      <c r="A1707" s="6" t="s">
        <v>1240</v>
      </c>
      <c r="B1707" s="6" t="s">
        <v>1475</v>
      </c>
      <c r="C1707" s="6" t="s">
        <v>1476</v>
      </c>
      <c r="D1707" s="12">
        <v>1</v>
      </c>
    </row>
    <row r="1708" spans="1:4" x14ac:dyDescent="0.2">
      <c r="A1708" s="6" t="s">
        <v>1240</v>
      </c>
      <c r="B1708" s="6" t="s">
        <v>1477</v>
      </c>
      <c r="C1708" s="6" t="s">
        <v>1478</v>
      </c>
      <c r="D1708" s="12">
        <v>1</v>
      </c>
    </row>
    <row r="1709" spans="1:4" x14ac:dyDescent="0.2">
      <c r="A1709" s="6" t="s">
        <v>1240</v>
      </c>
      <c r="B1709" s="6" t="s">
        <v>1479</v>
      </c>
      <c r="C1709" s="6" t="s">
        <v>1480</v>
      </c>
      <c r="D1709" s="12">
        <v>1</v>
      </c>
    </row>
    <row r="1710" spans="1:4" x14ac:dyDescent="0.2">
      <c r="A1710" s="6" t="s">
        <v>1240</v>
      </c>
      <c r="B1710" s="6" t="s">
        <v>1481</v>
      </c>
      <c r="C1710" s="6" t="s">
        <v>1482</v>
      </c>
      <c r="D1710" s="12">
        <v>1</v>
      </c>
    </row>
    <row r="1711" spans="1:4" x14ac:dyDescent="0.2">
      <c r="A1711" s="6" t="s">
        <v>1240</v>
      </c>
      <c r="B1711" s="6" t="s">
        <v>1483</v>
      </c>
      <c r="C1711" s="6" t="s">
        <v>1484</v>
      </c>
      <c r="D1711" s="12">
        <v>1</v>
      </c>
    </row>
    <row r="1712" spans="1:4" x14ac:dyDescent="0.2">
      <c r="A1712" s="6" t="s">
        <v>1240</v>
      </c>
      <c r="B1712" s="6" t="s">
        <v>1485</v>
      </c>
      <c r="C1712" s="6" t="s">
        <v>1486</v>
      </c>
      <c r="D1712" s="12">
        <v>1</v>
      </c>
    </row>
    <row r="1713" spans="1:4" x14ac:dyDescent="0.2">
      <c r="A1713" s="6" t="s">
        <v>1240</v>
      </c>
      <c r="B1713" s="6" t="s">
        <v>1487</v>
      </c>
      <c r="C1713" s="6" t="s">
        <v>1488</v>
      </c>
      <c r="D1713" s="12">
        <v>1</v>
      </c>
    </row>
    <row r="1714" spans="1:4" x14ac:dyDescent="0.2">
      <c r="A1714" s="6" t="s">
        <v>1240</v>
      </c>
      <c r="B1714" s="6" t="s">
        <v>1489</v>
      </c>
      <c r="C1714" s="6" t="s">
        <v>1490</v>
      </c>
      <c r="D1714" s="12">
        <v>1</v>
      </c>
    </row>
    <row r="1715" spans="1:4" x14ac:dyDescent="0.2">
      <c r="A1715" s="6" t="s">
        <v>1240</v>
      </c>
      <c r="B1715" s="6" t="s">
        <v>1491</v>
      </c>
      <c r="C1715" s="6" t="s">
        <v>1492</v>
      </c>
      <c r="D1715" s="12">
        <v>1</v>
      </c>
    </row>
    <row r="1716" spans="1:4" x14ac:dyDescent="0.2">
      <c r="A1716" s="6" t="s">
        <v>1240</v>
      </c>
      <c r="B1716" s="6" t="s">
        <v>1493</v>
      </c>
      <c r="C1716" s="6" t="s">
        <v>1494</v>
      </c>
      <c r="D1716" s="12">
        <v>1</v>
      </c>
    </row>
    <row r="1717" spans="1:4" x14ac:dyDescent="0.2">
      <c r="A1717" s="6" t="s">
        <v>1240</v>
      </c>
      <c r="B1717" s="6" t="s">
        <v>1495</v>
      </c>
      <c r="C1717" s="6" t="s">
        <v>1496</v>
      </c>
      <c r="D1717" s="12">
        <v>1</v>
      </c>
    </row>
    <row r="1718" spans="1:4" x14ac:dyDescent="0.2">
      <c r="A1718" s="6" t="s">
        <v>1240</v>
      </c>
      <c r="B1718" s="6" t="s">
        <v>1497</v>
      </c>
      <c r="C1718" s="6" t="s">
        <v>1498</v>
      </c>
      <c r="D1718" s="12">
        <v>1</v>
      </c>
    </row>
    <row r="1719" spans="1:4" x14ac:dyDescent="0.2">
      <c r="A1719" s="6" t="s">
        <v>1240</v>
      </c>
      <c r="B1719" s="6" t="s">
        <v>1499</v>
      </c>
      <c r="C1719" s="6" t="s">
        <v>1500</v>
      </c>
      <c r="D1719" s="12">
        <v>1</v>
      </c>
    </row>
    <row r="1720" spans="1:4" x14ac:dyDescent="0.2">
      <c r="A1720" s="6" t="s">
        <v>1240</v>
      </c>
      <c r="B1720" s="6" t="s">
        <v>1501</v>
      </c>
      <c r="C1720" s="6" t="s">
        <v>1502</v>
      </c>
      <c r="D1720" s="12">
        <v>1</v>
      </c>
    </row>
    <row r="1721" spans="1:4" x14ac:dyDescent="0.2">
      <c r="A1721" s="6" t="s">
        <v>1240</v>
      </c>
      <c r="B1721" s="6" t="s">
        <v>1503</v>
      </c>
      <c r="C1721" s="6" t="s">
        <v>1504</v>
      </c>
      <c r="D1721" s="12">
        <v>1</v>
      </c>
    </row>
    <row r="1722" spans="1:4" x14ac:dyDescent="0.2">
      <c r="A1722" s="6" t="s">
        <v>1505</v>
      </c>
      <c r="B1722" s="6" t="s">
        <v>1506</v>
      </c>
      <c r="C1722" s="6" t="s">
        <v>1507</v>
      </c>
      <c r="D1722" s="12">
        <v>1</v>
      </c>
    </row>
    <row r="1723" spans="1:4" x14ac:dyDescent="0.2">
      <c r="A1723" s="6" t="s">
        <v>1505</v>
      </c>
      <c r="B1723" s="6" t="s">
        <v>1508</v>
      </c>
      <c r="C1723" s="6" t="s">
        <v>1509</v>
      </c>
      <c r="D1723" s="12">
        <v>1</v>
      </c>
    </row>
    <row r="1724" spans="1:4" x14ac:dyDescent="0.2">
      <c r="A1724" s="6" t="s">
        <v>1505</v>
      </c>
      <c r="B1724" s="6" t="s">
        <v>1510</v>
      </c>
      <c r="C1724" s="6" t="s">
        <v>1511</v>
      </c>
      <c r="D1724" s="12">
        <v>1</v>
      </c>
    </row>
    <row r="1725" spans="1:4" x14ac:dyDescent="0.2">
      <c r="A1725" s="6" t="s">
        <v>1505</v>
      </c>
      <c r="B1725" s="6" t="s">
        <v>1512</v>
      </c>
      <c r="C1725" s="6" t="s">
        <v>1513</v>
      </c>
      <c r="D1725" s="12">
        <v>1</v>
      </c>
    </row>
    <row r="1726" spans="1:4" x14ac:dyDescent="0.2">
      <c r="A1726" s="6" t="s">
        <v>1505</v>
      </c>
      <c r="B1726" s="6" t="s">
        <v>1514</v>
      </c>
      <c r="C1726" s="6" t="s">
        <v>1515</v>
      </c>
      <c r="D1726" s="12">
        <v>1</v>
      </c>
    </row>
    <row r="1727" spans="1:4" x14ac:dyDescent="0.2">
      <c r="A1727" s="6" t="s">
        <v>1505</v>
      </c>
      <c r="B1727" s="6" t="s">
        <v>1516</v>
      </c>
      <c r="C1727" s="6" t="s">
        <v>1517</v>
      </c>
      <c r="D1727" s="12">
        <v>1</v>
      </c>
    </row>
    <row r="1728" spans="1:4" x14ac:dyDescent="0.2">
      <c r="A1728" s="6" t="s">
        <v>1505</v>
      </c>
      <c r="B1728" s="6" t="s">
        <v>1518</v>
      </c>
      <c r="C1728" s="6" t="s">
        <v>1519</v>
      </c>
      <c r="D1728" s="12">
        <v>1</v>
      </c>
    </row>
    <row r="1729" spans="1:4" x14ac:dyDescent="0.2">
      <c r="A1729" s="6" t="s">
        <v>1505</v>
      </c>
      <c r="B1729" s="6" t="s">
        <v>1520</v>
      </c>
      <c r="C1729" s="6" t="s">
        <v>1521</v>
      </c>
      <c r="D1729" s="12">
        <v>1</v>
      </c>
    </row>
    <row r="1730" spans="1:4" x14ac:dyDescent="0.2">
      <c r="A1730" s="6" t="s">
        <v>1505</v>
      </c>
      <c r="B1730" s="6" t="s">
        <v>1522</v>
      </c>
      <c r="C1730" s="6" t="s">
        <v>1523</v>
      </c>
      <c r="D1730" s="12">
        <v>1</v>
      </c>
    </row>
    <row r="1731" spans="1:4" x14ac:dyDescent="0.2">
      <c r="A1731" s="6" t="s">
        <v>1505</v>
      </c>
      <c r="B1731" s="6" t="s">
        <v>1524</v>
      </c>
      <c r="C1731" s="6" t="s">
        <v>1525</v>
      </c>
      <c r="D1731" s="12">
        <v>1</v>
      </c>
    </row>
    <row r="1732" spans="1:4" x14ac:dyDescent="0.2">
      <c r="A1732" s="6" t="s">
        <v>1505</v>
      </c>
      <c r="B1732" s="6" t="s">
        <v>1526</v>
      </c>
      <c r="C1732" s="6" t="s">
        <v>1527</v>
      </c>
      <c r="D1732" s="12">
        <v>1</v>
      </c>
    </row>
    <row r="1733" spans="1:4" x14ac:dyDescent="0.2">
      <c r="A1733" s="6" t="s">
        <v>1505</v>
      </c>
      <c r="B1733" s="6" t="s">
        <v>1528</v>
      </c>
      <c r="C1733" s="6" t="s">
        <v>1529</v>
      </c>
      <c r="D1733" s="12">
        <v>1</v>
      </c>
    </row>
    <row r="1734" spans="1:4" x14ac:dyDescent="0.2">
      <c r="A1734" s="6" t="s">
        <v>1505</v>
      </c>
      <c r="B1734" s="6" t="s">
        <v>1530</v>
      </c>
      <c r="C1734" s="6" t="s">
        <v>1531</v>
      </c>
      <c r="D1734" s="12">
        <v>1</v>
      </c>
    </row>
    <row r="1735" spans="1:4" x14ac:dyDescent="0.2">
      <c r="A1735" s="6" t="s">
        <v>1505</v>
      </c>
      <c r="B1735" s="6" t="s">
        <v>1532</v>
      </c>
      <c r="C1735" s="6" t="s">
        <v>1533</v>
      </c>
      <c r="D1735" s="12">
        <v>1</v>
      </c>
    </row>
    <row r="1736" spans="1:4" x14ac:dyDescent="0.2">
      <c r="A1736" s="6" t="s">
        <v>1505</v>
      </c>
      <c r="B1736" s="6" t="s">
        <v>1534</v>
      </c>
      <c r="C1736" s="6" t="s">
        <v>1535</v>
      </c>
      <c r="D1736" s="12">
        <v>1</v>
      </c>
    </row>
    <row r="1737" spans="1:4" x14ac:dyDescent="0.2">
      <c r="A1737" s="6" t="s">
        <v>1505</v>
      </c>
      <c r="B1737" s="6" t="s">
        <v>1536</v>
      </c>
      <c r="C1737" s="6" t="s">
        <v>1537</v>
      </c>
      <c r="D1737" s="12">
        <v>1</v>
      </c>
    </row>
    <row r="1738" spans="1:4" x14ac:dyDescent="0.2">
      <c r="A1738" s="6" t="s">
        <v>1505</v>
      </c>
      <c r="B1738" s="6" t="s">
        <v>1538</v>
      </c>
      <c r="C1738" s="6" t="s">
        <v>1539</v>
      </c>
      <c r="D1738" s="12">
        <v>1</v>
      </c>
    </row>
    <row r="1739" spans="1:4" x14ac:dyDescent="0.2">
      <c r="A1739" s="6" t="s">
        <v>1505</v>
      </c>
      <c r="B1739" s="6" t="s">
        <v>1540</v>
      </c>
      <c r="C1739" s="6" t="s">
        <v>1541</v>
      </c>
      <c r="D1739" s="12">
        <v>1</v>
      </c>
    </row>
    <row r="1740" spans="1:4" x14ac:dyDescent="0.2">
      <c r="A1740" s="6" t="s">
        <v>1505</v>
      </c>
      <c r="B1740" s="6" t="s">
        <v>1542</v>
      </c>
      <c r="C1740" s="6" t="s">
        <v>1543</v>
      </c>
      <c r="D1740" s="12">
        <v>1</v>
      </c>
    </row>
    <row r="1741" spans="1:4" x14ac:dyDescent="0.2">
      <c r="A1741" s="6" t="s">
        <v>1505</v>
      </c>
      <c r="B1741" s="6" t="s">
        <v>1544</v>
      </c>
      <c r="C1741" s="6" t="s">
        <v>1545</v>
      </c>
      <c r="D1741" s="12">
        <v>1</v>
      </c>
    </row>
    <row r="1742" spans="1:4" x14ac:dyDescent="0.2">
      <c r="A1742" s="6" t="s">
        <v>1505</v>
      </c>
      <c r="B1742" s="6" t="s">
        <v>1546</v>
      </c>
      <c r="C1742" s="6" t="s">
        <v>1547</v>
      </c>
      <c r="D1742" s="12">
        <v>1</v>
      </c>
    </row>
    <row r="1743" spans="1:4" x14ac:dyDescent="0.2">
      <c r="A1743" s="6" t="s">
        <v>1505</v>
      </c>
      <c r="B1743" s="6" t="s">
        <v>1548</v>
      </c>
      <c r="C1743" s="6" t="s">
        <v>1549</v>
      </c>
      <c r="D1743" s="12">
        <v>1</v>
      </c>
    </row>
    <row r="1744" spans="1:4" x14ac:dyDescent="0.2">
      <c r="A1744" s="6" t="s">
        <v>1505</v>
      </c>
      <c r="B1744" s="6" t="s">
        <v>1550</v>
      </c>
      <c r="C1744" s="6" t="s">
        <v>1551</v>
      </c>
      <c r="D1744" s="12">
        <v>1</v>
      </c>
    </row>
    <row r="1745" spans="1:4" x14ac:dyDescent="0.2">
      <c r="A1745" s="6" t="s">
        <v>1505</v>
      </c>
      <c r="B1745" s="6" t="s">
        <v>1552</v>
      </c>
      <c r="C1745" s="6" t="s">
        <v>1553</v>
      </c>
      <c r="D1745" s="12">
        <v>1</v>
      </c>
    </row>
    <row r="1746" spans="1:4" x14ac:dyDescent="0.2">
      <c r="A1746" s="6" t="s">
        <v>1505</v>
      </c>
      <c r="B1746" s="6" t="s">
        <v>1554</v>
      </c>
      <c r="C1746" s="6" t="s">
        <v>1555</v>
      </c>
      <c r="D1746" s="12">
        <v>1</v>
      </c>
    </row>
    <row r="1747" spans="1:4" x14ac:dyDescent="0.2">
      <c r="A1747" s="6" t="s">
        <v>1505</v>
      </c>
      <c r="B1747" s="6" t="s">
        <v>1556</v>
      </c>
      <c r="C1747" s="6" t="s">
        <v>1557</v>
      </c>
      <c r="D1747" s="12">
        <v>1</v>
      </c>
    </row>
    <row r="1748" spans="1:4" x14ac:dyDescent="0.2">
      <c r="A1748" s="6" t="s">
        <v>1505</v>
      </c>
      <c r="B1748" s="6" t="s">
        <v>1558</v>
      </c>
      <c r="C1748" s="6" t="s">
        <v>1559</v>
      </c>
      <c r="D1748" s="12">
        <v>1</v>
      </c>
    </row>
    <row r="1749" spans="1:4" x14ac:dyDescent="0.2">
      <c r="A1749" s="6" t="s">
        <v>1505</v>
      </c>
      <c r="B1749" s="6" t="s">
        <v>1560</v>
      </c>
      <c r="C1749" s="6" t="s">
        <v>1561</v>
      </c>
      <c r="D1749" s="12">
        <v>1</v>
      </c>
    </row>
    <row r="1750" spans="1:4" x14ac:dyDescent="0.2">
      <c r="A1750" s="6" t="s">
        <v>1505</v>
      </c>
      <c r="B1750" s="6" t="s">
        <v>1562</v>
      </c>
      <c r="C1750" s="6" t="s">
        <v>1563</v>
      </c>
      <c r="D1750" s="12">
        <v>1</v>
      </c>
    </row>
    <row r="1751" spans="1:4" x14ac:dyDescent="0.2">
      <c r="A1751" s="6" t="s">
        <v>1505</v>
      </c>
      <c r="B1751" s="6" t="s">
        <v>1564</v>
      </c>
      <c r="C1751" s="6" t="s">
        <v>1565</v>
      </c>
      <c r="D1751" s="12">
        <v>1</v>
      </c>
    </row>
    <row r="1752" spans="1:4" x14ac:dyDescent="0.2">
      <c r="A1752" s="6" t="s">
        <v>1505</v>
      </c>
      <c r="B1752" s="6" t="s">
        <v>1566</v>
      </c>
      <c r="C1752" s="6" t="s">
        <v>1567</v>
      </c>
      <c r="D1752" s="12">
        <v>1</v>
      </c>
    </row>
    <row r="1753" spans="1:4" x14ac:dyDescent="0.2">
      <c r="A1753" s="6" t="s">
        <v>1505</v>
      </c>
      <c r="B1753" s="6" t="s">
        <v>1568</v>
      </c>
      <c r="C1753" s="6" t="s">
        <v>1569</v>
      </c>
      <c r="D1753" s="12">
        <v>1</v>
      </c>
    </row>
    <row r="1754" spans="1:4" x14ac:dyDescent="0.2">
      <c r="A1754" s="6" t="s">
        <v>1505</v>
      </c>
      <c r="B1754" s="6" t="s">
        <v>1570</v>
      </c>
      <c r="C1754" s="6" t="s">
        <v>1571</v>
      </c>
      <c r="D1754" s="12">
        <v>1</v>
      </c>
    </row>
    <row r="1755" spans="1:4" x14ac:dyDescent="0.2">
      <c r="A1755" s="6" t="s">
        <v>1505</v>
      </c>
      <c r="B1755" s="6" t="s">
        <v>1572</v>
      </c>
      <c r="C1755" s="6" t="s">
        <v>1573</v>
      </c>
      <c r="D1755" s="12">
        <v>1</v>
      </c>
    </row>
    <row r="1756" spans="1:4" x14ac:dyDescent="0.2">
      <c r="A1756" s="6" t="s">
        <v>1505</v>
      </c>
      <c r="B1756" s="6" t="s">
        <v>1574</v>
      </c>
      <c r="C1756" s="6" t="s">
        <v>1575</v>
      </c>
      <c r="D1756" s="12">
        <v>1</v>
      </c>
    </row>
    <row r="1757" spans="1:4" x14ac:dyDescent="0.2">
      <c r="A1757" s="6" t="s">
        <v>1505</v>
      </c>
      <c r="B1757" s="6" t="s">
        <v>1576</v>
      </c>
      <c r="C1757" s="6" t="s">
        <v>1577</v>
      </c>
      <c r="D1757" s="12">
        <v>1</v>
      </c>
    </row>
    <row r="1758" spans="1:4" x14ac:dyDescent="0.2">
      <c r="A1758" s="6" t="s">
        <v>1505</v>
      </c>
      <c r="B1758" s="6" t="s">
        <v>1578</v>
      </c>
      <c r="C1758" s="6" t="s">
        <v>1579</v>
      </c>
      <c r="D1758" s="12">
        <v>1</v>
      </c>
    </row>
    <row r="1759" spans="1:4" x14ac:dyDescent="0.2">
      <c r="A1759" s="6" t="s">
        <v>1505</v>
      </c>
      <c r="B1759" s="6" t="s">
        <v>1580</v>
      </c>
      <c r="C1759" s="6" t="s">
        <v>1581</v>
      </c>
      <c r="D1759" s="12">
        <v>1</v>
      </c>
    </row>
    <row r="1760" spans="1:4" x14ac:dyDescent="0.2">
      <c r="A1760" s="6" t="s">
        <v>1505</v>
      </c>
      <c r="B1760" s="6" t="s">
        <v>1582</v>
      </c>
      <c r="C1760" s="6" t="s">
        <v>1583</v>
      </c>
      <c r="D1760" s="12">
        <v>1</v>
      </c>
    </row>
    <row r="1761" spans="1:4" x14ac:dyDescent="0.2">
      <c r="A1761" s="6" t="s">
        <v>1505</v>
      </c>
      <c r="B1761" s="6" t="s">
        <v>1584</v>
      </c>
      <c r="C1761" s="6" t="s">
        <v>1585</v>
      </c>
      <c r="D1761" s="12">
        <v>1</v>
      </c>
    </row>
    <row r="1762" spans="1:4" x14ac:dyDescent="0.2">
      <c r="A1762" s="6" t="s">
        <v>1505</v>
      </c>
      <c r="B1762" s="6" t="s">
        <v>1586</v>
      </c>
      <c r="C1762" s="6" t="s">
        <v>1587</v>
      </c>
      <c r="D1762" s="12">
        <v>1</v>
      </c>
    </row>
    <row r="1763" spans="1:4" x14ac:dyDescent="0.2">
      <c r="A1763" s="6" t="s">
        <v>1505</v>
      </c>
      <c r="B1763" s="6" t="s">
        <v>1588</v>
      </c>
      <c r="C1763" s="6" t="s">
        <v>1589</v>
      </c>
      <c r="D1763" s="12">
        <v>1</v>
      </c>
    </row>
    <row r="1764" spans="1:4" x14ac:dyDescent="0.2">
      <c r="A1764" s="6" t="s">
        <v>1505</v>
      </c>
      <c r="B1764" s="6" t="s">
        <v>1590</v>
      </c>
      <c r="C1764" s="6" t="s">
        <v>1591</v>
      </c>
      <c r="D1764" s="12">
        <v>1</v>
      </c>
    </row>
    <row r="1765" spans="1:4" x14ac:dyDescent="0.2">
      <c r="A1765" s="6" t="s">
        <v>1505</v>
      </c>
      <c r="B1765" s="6" t="s">
        <v>1592</v>
      </c>
      <c r="C1765" s="6" t="s">
        <v>1593</v>
      </c>
      <c r="D1765" s="12">
        <v>1</v>
      </c>
    </row>
    <row r="1766" spans="1:4" x14ac:dyDescent="0.2">
      <c r="A1766" s="6" t="s">
        <v>1505</v>
      </c>
      <c r="B1766" s="6" t="s">
        <v>1594</v>
      </c>
      <c r="C1766" s="6" t="s">
        <v>1595</v>
      </c>
      <c r="D1766" s="12">
        <v>1</v>
      </c>
    </row>
    <row r="1767" spans="1:4" x14ac:dyDescent="0.2">
      <c r="A1767" s="6" t="s">
        <v>1505</v>
      </c>
      <c r="B1767" s="6" t="s">
        <v>1596</v>
      </c>
      <c r="C1767" s="6" t="s">
        <v>1597</v>
      </c>
      <c r="D1767" s="12">
        <v>1</v>
      </c>
    </row>
    <row r="1768" spans="1:4" x14ac:dyDescent="0.2">
      <c r="A1768" s="6" t="s">
        <v>1505</v>
      </c>
      <c r="B1768" s="6" t="s">
        <v>1598</v>
      </c>
      <c r="C1768" s="6" t="s">
        <v>1599</v>
      </c>
      <c r="D1768" s="12">
        <v>1</v>
      </c>
    </row>
    <row r="1769" spans="1:4" x14ac:dyDescent="0.2">
      <c r="A1769" s="6" t="s">
        <v>1505</v>
      </c>
      <c r="B1769" s="6" t="s">
        <v>1600</v>
      </c>
      <c r="C1769" s="6" t="s">
        <v>1601</v>
      </c>
      <c r="D1769" s="12">
        <v>1</v>
      </c>
    </row>
    <row r="1770" spans="1:4" x14ac:dyDescent="0.2">
      <c r="A1770" s="6" t="s">
        <v>1505</v>
      </c>
      <c r="B1770" s="6" t="s">
        <v>1602</v>
      </c>
      <c r="C1770" s="6" t="s">
        <v>1603</v>
      </c>
      <c r="D1770" s="12">
        <v>1</v>
      </c>
    </row>
    <row r="1771" spans="1:4" x14ac:dyDescent="0.2">
      <c r="A1771" s="6" t="s">
        <v>1505</v>
      </c>
      <c r="B1771" s="6" t="s">
        <v>1604</v>
      </c>
      <c r="C1771" s="6" t="s">
        <v>1605</v>
      </c>
      <c r="D1771" s="12">
        <v>1</v>
      </c>
    </row>
    <row r="1772" spans="1:4" x14ac:dyDescent="0.2">
      <c r="A1772" s="6" t="s">
        <v>1505</v>
      </c>
      <c r="B1772" s="6" t="s">
        <v>1606</v>
      </c>
      <c r="C1772" s="6" t="s">
        <v>1607</v>
      </c>
      <c r="D1772" s="12">
        <v>1</v>
      </c>
    </row>
    <row r="1773" spans="1:4" x14ac:dyDescent="0.2">
      <c r="A1773" s="6" t="s">
        <v>1505</v>
      </c>
      <c r="B1773" s="6" t="s">
        <v>1608</v>
      </c>
      <c r="C1773" s="6" t="s">
        <v>1609</v>
      </c>
      <c r="D1773" s="12">
        <v>1</v>
      </c>
    </row>
    <row r="1774" spans="1:4" x14ac:dyDescent="0.2">
      <c r="A1774" s="6" t="s">
        <v>1505</v>
      </c>
      <c r="B1774" s="6" t="s">
        <v>1610</v>
      </c>
      <c r="C1774" s="6" t="s">
        <v>1611</v>
      </c>
      <c r="D1774" s="12">
        <v>1</v>
      </c>
    </row>
    <row r="1775" spans="1:4" x14ac:dyDescent="0.2">
      <c r="A1775" s="6" t="s">
        <v>1505</v>
      </c>
      <c r="B1775" s="6" t="s">
        <v>1612</v>
      </c>
      <c r="C1775" s="6" t="s">
        <v>1613</v>
      </c>
      <c r="D1775" s="12">
        <v>1</v>
      </c>
    </row>
    <row r="1776" spans="1:4" x14ac:dyDescent="0.2">
      <c r="A1776" s="6" t="s">
        <v>1505</v>
      </c>
      <c r="B1776" s="6" t="s">
        <v>1614</v>
      </c>
      <c r="C1776" s="6" t="s">
        <v>1615</v>
      </c>
      <c r="D1776" s="12">
        <v>1</v>
      </c>
    </row>
    <row r="1777" spans="1:4" x14ac:dyDescent="0.2">
      <c r="A1777" s="6" t="s">
        <v>1505</v>
      </c>
      <c r="B1777" s="6" t="s">
        <v>1616</v>
      </c>
      <c r="C1777" s="6" t="s">
        <v>1617</v>
      </c>
      <c r="D1777" s="12">
        <v>1</v>
      </c>
    </row>
    <row r="1778" spans="1:4" x14ac:dyDescent="0.2">
      <c r="A1778" s="6" t="s">
        <v>1505</v>
      </c>
      <c r="B1778" s="6" t="s">
        <v>1618</v>
      </c>
      <c r="C1778" s="6" t="s">
        <v>1619</v>
      </c>
      <c r="D1778" s="12">
        <v>1</v>
      </c>
    </row>
    <row r="1779" spans="1:4" x14ac:dyDescent="0.2">
      <c r="A1779" s="6" t="s">
        <v>1505</v>
      </c>
      <c r="B1779" s="6" t="s">
        <v>1620</v>
      </c>
      <c r="C1779" s="6" t="s">
        <v>1621</v>
      </c>
      <c r="D1779" s="12">
        <v>1</v>
      </c>
    </row>
    <row r="1780" spans="1:4" x14ac:dyDescent="0.2">
      <c r="A1780" s="6" t="s">
        <v>1505</v>
      </c>
      <c r="B1780" s="6" t="s">
        <v>1622</v>
      </c>
      <c r="C1780" s="6" t="s">
        <v>1623</v>
      </c>
      <c r="D1780" s="12">
        <v>1</v>
      </c>
    </row>
    <row r="1781" spans="1:4" x14ac:dyDescent="0.2">
      <c r="A1781" s="6" t="s">
        <v>1505</v>
      </c>
      <c r="B1781" s="6" t="s">
        <v>1624</v>
      </c>
      <c r="C1781" s="6" t="s">
        <v>1625</v>
      </c>
      <c r="D1781" s="12">
        <v>1</v>
      </c>
    </row>
    <row r="1782" spans="1:4" x14ac:dyDescent="0.2">
      <c r="A1782" s="6" t="s">
        <v>1505</v>
      </c>
      <c r="B1782" s="6" t="s">
        <v>1626</v>
      </c>
      <c r="C1782" s="6" t="s">
        <v>1627</v>
      </c>
      <c r="D1782" s="12">
        <v>1</v>
      </c>
    </row>
    <row r="1783" spans="1:4" x14ac:dyDescent="0.2">
      <c r="A1783" s="6" t="s">
        <v>1505</v>
      </c>
      <c r="B1783" s="6" t="s">
        <v>1628</v>
      </c>
      <c r="C1783" s="6" t="s">
        <v>1629</v>
      </c>
      <c r="D1783" s="12">
        <v>1</v>
      </c>
    </row>
    <row r="1784" spans="1:4" x14ac:dyDescent="0.2">
      <c r="A1784" s="6" t="s">
        <v>1505</v>
      </c>
      <c r="B1784" s="6" t="s">
        <v>1630</v>
      </c>
      <c r="C1784" s="6" t="s">
        <v>1631</v>
      </c>
      <c r="D1784" s="12">
        <v>1</v>
      </c>
    </row>
    <row r="1785" spans="1:4" x14ac:dyDescent="0.2">
      <c r="A1785" s="6" t="s">
        <v>1505</v>
      </c>
      <c r="B1785" s="6" t="s">
        <v>1632</v>
      </c>
      <c r="C1785" s="6" t="s">
        <v>1633</v>
      </c>
      <c r="D1785" s="12">
        <v>1</v>
      </c>
    </row>
    <row r="1786" spans="1:4" x14ac:dyDescent="0.2">
      <c r="A1786" s="6" t="s">
        <v>1505</v>
      </c>
      <c r="B1786" s="6" t="s">
        <v>1634</v>
      </c>
      <c r="C1786" s="6" t="s">
        <v>1635</v>
      </c>
      <c r="D1786" s="12">
        <v>1</v>
      </c>
    </row>
    <row r="1787" spans="1:4" x14ac:dyDescent="0.2">
      <c r="A1787" s="6" t="s">
        <v>1505</v>
      </c>
      <c r="B1787" s="6" t="s">
        <v>1636</v>
      </c>
      <c r="C1787" s="6" t="s">
        <v>1637</v>
      </c>
      <c r="D1787" s="12">
        <v>1</v>
      </c>
    </row>
    <row r="1788" spans="1:4" x14ac:dyDescent="0.2">
      <c r="A1788" s="6" t="s">
        <v>1505</v>
      </c>
      <c r="B1788" s="6" t="s">
        <v>1638</v>
      </c>
      <c r="C1788" s="6" t="s">
        <v>1639</v>
      </c>
      <c r="D1788" s="12">
        <v>1</v>
      </c>
    </row>
    <row r="1789" spans="1:4" x14ac:dyDescent="0.2">
      <c r="A1789" s="6" t="s">
        <v>1505</v>
      </c>
      <c r="B1789" s="6" t="s">
        <v>1640</v>
      </c>
      <c r="C1789" s="6" t="s">
        <v>1641</v>
      </c>
      <c r="D1789" s="12">
        <v>1</v>
      </c>
    </row>
    <row r="1790" spans="1:4" x14ac:dyDescent="0.2">
      <c r="A1790" s="6" t="s">
        <v>1505</v>
      </c>
      <c r="B1790" s="6" t="s">
        <v>1642</v>
      </c>
      <c r="C1790" s="6" t="s">
        <v>1643</v>
      </c>
      <c r="D1790" s="12">
        <v>1</v>
      </c>
    </row>
    <row r="1791" spans="1:4" x14ac:dyDescent="0.2">
      <c r="A1791" s="6" t="s">
        <v>1505</v>
      </c>
      <c r="B1791" s="6" t="s">
        <v>1644</v>
      </c>
      <c r="C1791" s="6" t="s">
        <v>1645</v>
      </c>
      <c r="D1791" s="12">
        <v>1</v>
      </c>
    </row>
    <row r="1792" spans="1:4" x14ac:dyDescent="0.2">
      <c r="A1792" s="6" t="s">
        <v>1505</v>
      </c>
      <c r="B1792" s="6" t="s">
        <v>1646</v>
      </c>
      <c r="C1792" s="6" t="s">
        <v>1647</v>
      </c>
      <c r="D1792" s="12">
        <v>1</v>
      </c>
    </row>
    <row r="1793" spans="1:4" x14ac:dyDescent="0.2">
      <c r="A1793" s="6" t="s">
        <v>1505</v>
      </c>
      <c r="B1793" s="6" t="s">
        <v>1648</v>
      </c>
      <c r="C1793" s="6" t="s">
        <v>1649</v>
      </c>
      <c r="D1793" s="12">
        <v>1</v>
      </c>
    </row>
    <row r="1794" spans="1:4" x14ac:dyDescent="0.2">
      <c r="A1794" s="6" t="s">
        <v>1505</v>
      </c>
      <c r="B1794" s="6" t="s">
        <v>1650</v>
      </c>
      <c r="C1794" s="6" t="s">
        <v>1651</v>
      </c>
      <c r="D1794" s="12">
        <v>1</v>
      </c>
    </row>
    <row r="1795" spans="1:4" x14ac:dyDescent="0.2">
      <c r="A1795" s="6" t="s">
        <v>1505</v>
      </c>
      <c r="B1795" s="6" t="s">
        <v>1652</v>
      </c>
      <c r="C1795" s="6" t="s">
        <v>1653</v>
      </c>
      <c r="D1795" s="12">
        <v>1</v>
      </c>
    </row>
    <row r="1796" spans="1:4" x14ac:dyDescent="0.2">
      <c r="A1796" s="6" t="s">
        <v>1505</v>
      </c>
      <c r="B1796" s="6" t="s">
        <v>1654</v>
      </c>
      <c r="C1796" s="6" t="s">
        <v>1655</v>
      </c>
      <c r="D1796" s="12">
        <v>1</v>
      </c>
    </row>
    <row r="1797" spans="1:4" x14ac:dyDescent="0.2">
      <c r="A1797" s="6" t="s">
        <v>1505</v>
      </c>
      <c r="B1797" s="6" t="s">
        <v>1656</v>
      </c>
      <c r="C1797" s="6" t="s">
        <v>1657</v>
      </c>
      <c r="D1797" s="12">
        <v>1</v>
      </c>
    </row>
    <row r="1798" spans="1:4" x14ac:dyDescent="0.2">
      <c r="A1798" s="6" t="s">
        <v>1505</v>
      </c>
      <c r="B1798" s="6" t="s">
        <v>1658</v>
      </c>
      <c r="C1798" s="6" t="s">
        <v>1659</v>
      </c>
      <c r="D1798" s="12">
        <v>1</v>
      </c>
    </row>
    <row r="1799" spans="1:4" x14ac:dyDescent="0.2">
      <c r="A1799" s="6" t="s">
        <v>1505</v>
      </c>
      <c r="B1799" s="6" t="s">
        <v>1660</v>
      </c>
      <c r="C1799" s="6" t="s">
        <v>1661</v>
      </c>
      <c r="D1799" s="12">
        <v>1</v>
      </c>
    </row>
    <row r="1800" spans="1:4" x14ac:dyDescent="0.2">
      <c r="A1800" s="6" t="s">
        <v>1505</v>
      </c>
      <c r="B1800" s="6" t="s">
        <v>1662</v>
      </c>
      <c r="C1800" s="6" t="s">
        <v>1663</v>
      </c>
      <c r="D1800" s="12">
        <v>1</v>
      </c>
    </row>
    <row r="1801" spans="1:4" x14ac:dyDescent="0.2">
      <c r="A1801" s="6" t="s">
        <v>1505</v>
      </c>
      <c r="B1801" s="6" t="s">
        <v>1664</v>
      </c>
      <c r="C1801" s="6" t="s">
        <v>1665</v>
      </c>
      <c r="D1801" s="12">
        <v>1</v>
      </c>
    </row>
    <row r="1802" spans="1:4" x14ac:dyDescent="0.2">
      <c r="A1802" s="6" t="s">
        <v>1505</v>
      </c>
      <c r="B1802" s="6" t="s">
        <v>1666</v>
      </c>
      <c r="C1802" s="6" t="s">
        <v>1667</v>
      </c>
      <c r="D1802" s="12">
        <v>1</v>
      </c>
    </row>
    <row r="1803" spans="1:4" x14ac:dyDescent="0.2">
      <c r="A1803" s="6" t="s">
        <v>1505</v>
      </c>
      <c r="B1803" s="6" t="s">
        <v>1668</v>
      </c>
      <c r="C1803" s="6" t="s">
        <v>1669</v>
      </c>
      <c r="D1803" s="12">
        <v>1</v>
      </c>
    </row>
    <row r="1804" spans="1:4" x14ac:dyDescent="0.2">
      <c r="A1804" s="6" t="s">
        <v>1505</v>
      </c>
      <c r="B1804" s="6" t="s">
        <v>1670</v>
      </c>
      <c r="C1804" s="6" t="s">
        <v>1671</v>
      </c>
      <c r="D1804" s="12">
        <v>1</v>
      </c>
    </row>
    <row r="1805" spans="1:4" x14ac:dyDescent="0.2">
      <c r="A1805" s="6" t="s">
        <v>1505</v>
      </c>
      <c r="B1805" s="6" t="s">
        <v>1672</v>
      </c>
      <c r="C1805" s="6" t="s">
        <v>1673</v>
      </c>
      <c r="D1805" s="12">
        <v>1</v>
      </c>
    </row>
    <row r="1806" spans="1:4" x14ac:dyDescent="0.2">
      <c r="A1806" s="6" t="s">
        <v>1505</v>
      </c>
      <c r="B1806" s="6" t="s">
        <v>1674</v>
      </c>
      <c r="C1806" s="6" t="s">
        <v>1675</v>
      </c>
      <c r="D1806" s="12">
        <v>1</v>
      </c>
    </row>
    <row r="1807" spans="1:4" x14ac:dyDescent="0.2">
      <c r="A1807" s="6" t="s">
        <v>1505</v>
      </c>
      <c r="B1807" s="6" t="s">
        <v>1676</v>
      </c>
      <c r="C1807" s="6" t="s">
        <v>1677</v>
      </c>
      <c r="D1807" s="12">
        <v>1</v>
      </c>
    </row>
    <row r="1808" spans="1:4" x14ac:dyDescent="0.2">
      <c r="A1808" s="6" t="s">
        <v>1505</v>
      </c>
      <c r="B1808" s="6" t="s">
        <v>1678</v>
      </c>
      <c r="C1808" s="6" t="s">
        <v>1679</v>
      </c>
      <c r="D1808" s="12">
        <v>1</v>
      </c>
    </row>
    <row r="1809" spans="1:4" x14ac:dyDescent="0.2">
      <c r="A1809" s="6" t="s">
        <v>1505</v>
      </c>
      <c r="B1809" s="6" t="s">
        <v>1680</v>
      </c>
      <c r="C1809" s="6" t="s">
        <v>1681</v>
      </c>
      <c r="D1809" s="12">
        <v>1</v>
      </c>
    </row>
    <row r="1810" spans="1:4" x14ac:dyDescent="0.2">
      <c r="A1810" s="6" t="s">
        <v>1505</v>
      </c>
      <c r="B1810" s="6" t="s">
        <v>1682</v>
      </c>
      <c r="C1810" s="6" t="s">
        <v>1683</v>
      </c>
      <c r="D1810" s="12">
        <v>1</v>
      </c>
    </row>
    <row r="1811" spans="1:4" x14ac:dyDescent="0.2">
      <c r="A1811" s="6" t="s">
        <v>1505</v>
      </c>
      <c r="B1811" s="6" t="s">
        <v>1684</v>
      </c>
      <c r="C1811" s="6" t="s">
        <v>1685</v>
      </c>
      <c r="D1811" s="12">
        <v>1</v>
      </c>
    </row>
    <row r="1812" spans="1:4" x14ac:dyDescent="0.2">
      <c r="A1812" s="6" t="s">
        <v>1505</v>
      </c>
      <c r="B1812" s="6" t="s">
        <v>1686</v>
      </c>
      <c r="C1812" s="6" t="s">
        <v>1687</v>
      </c>
      <c r="D1812" s="12">
        <v>1</v>
      </c>
    </row>
    <row r="1813" spans="1:4" x14ac:dyDescent="0.2">
      <c r="A1813" s="6" t="s">
        <v>1505</v>
      </c>
      <c r="B1813" s="6" t="s">
        <v>1688</v>
      </c>
      <c r="C1813" s="6" t="s">
        <v>1689</v>
      </c>
      <c r="D1813" s="12">
        <v>1</v>
      </c>
    </row>
    <row r="1814" spans="1:4" x14ac:dyDescent="0.2">
      <c r="A1814" s="6" t="s">
        <v>1505</v>
      </c>
      <c r="B1814" s="6" t="s">
        <v>1690</v>
      </c>
      <c r="C1814" s="6" t="s">
        <v>1691</v>
      </c>
      <c r="D1814" s="12">
        <v>1</v>
      </c>
    </row>
    <row r="1815" spans="1:4" x14ac:dyDescent="0.2">
      <c r="A1815" s="6" t="s">
        <v>1505</v>
      </c>
      <c r="B1815" s="6" t="s">
        <v>1692</v>
      </c>
      <c r="C1815" s="6" t="s">
        <v>1693</v>
      </c>
      <c r="D1815" s="12">
        <v>1</v>
      </c>
    </row>
    <row r="1816" spans="1:4" x14ac:dyDescent="0.2">
      <c r="A1816" s="6" t="s">
        <v>1505</v>
      </c>
      <c r="B1816" s="6" t="s">
        <v>1694</v>
      </c>
      <c r="C1816" s="6" t="s">
        <v>1695</v>
      </c>
      <c r="D1816" s="12">
        <v>1</v>
      </c>
    </row>
    <row r="1817" spans="1:4" x14ac:dyDescent="0.2">
      <c r="A1817" s="6" t="s">
        <v>1505</v>
      </c>
      <c r="B1817" s="6" t="s">
        <v>1696</v>
      </c>
      <c r="C1817" s="6" t="s">
        <v>1697</v>
      </c>
      <c r="D1817" s="12">
        <v>1</v>
      </c>
    </row>
    <row r="1818" spans="1:4" x14ac:dyDescent="0.2">
      <c r="A1818" s="6" t="s">
        <v>1505</v>
      </c>
      <c r="B1818" s="6" t="s">
        <v>1698</v>
      </c>
      <c r="C1818" s="6" t="s">
        <v>1699</v>
      </c>
      <c r="D1818" s="12">
        <v>1</v>
      </c>
    </row>
    <row r="1819" spans="1:4" x14ac:dyDescent="0.2">
      <c r="A1819" s="6" t="s">
        <v>1505</v>
      </c>
      <c r="B1819" s="6" t="s">
        <v>1700</v>
      </c>
      <c r="C1819" s="6" t="s">
        <v>1701</v>
      </c>
      <c r="D1819" s="12">
        <v>1</v>
      </c>
    </row>
    <row r="1820" spans="1:4" x14ac:dyDescent="0.2">
      <c r="A1820" s="6" t="s">
        <v>1505</v>
      </c>
      <c r="B1820" s="6" t="s">
        <v>1702</v>
      </c>
      <c r="C1820" s="6" t="s">
        <v>1703</v>
      </c>
      <c r="D1820" s="12">
        <v>1</v>
      </c>
    </row>
    <row r="1821" spans="1:4" x14ac:dyDescent="0.2">
      <c r="A1821" s="6" t="s">
        <v>1505</v>
      </c>
      <c r="B1821" s="6" t="s">
        <v>1704</v>
      </c>
      <c r="C1821" s="6" t="s">
        <v>1705</v>
      </c>
      <c r="D1821" s="12">
        <v>1</v>
      </c>
    </row>
    <row r="1822" spans="1:4" x14ac:dyDescent="0.2">
      <c r="A1822" s="6" t="s">
        <v>1505</v>
      </c>
      <c r="B1822" s="6" t="s">
        <v>1706</v>
      </c>
      <c r="C1822" s="6" t="s">
        <v>1707</v>
      </c>
      <c r="D1822" s="12">
        <v>1</v>
      </c>
    </row>
    <row r="1823" spans="1:4" x14ac:dyDescent="0.2">
      <c r="A1823" s="6" t="s">
        <v>1505</v>
      </c>
      <c r="B1823" s="6" t="s">
        <v>1708</v>
      </c>
      <c r="C1823" s="6" t="s">
        <v>1709</v>
      </c>
      <c r="D1823" s="12">
        <v>1</v>
      </c>
    </row>
    <row r="1824" spans="1:4" x14ac:dyDescent="0.2">
      <c r="A1824" s="6" t="s">
        <v>1505</v>
      </c>
      <c r="B1824" s="6" t="s">
        <v>1710</v>
      </c>
      <c r="C1824" s="6" t="s">
        <v>1711</v>
      </c>
      <c r="D1824" s="12">
        <v>1</v>
      </c>
    </row>
    <row r="1825" spans="1:4" x14ac:dyDescent="0.2">
      <c r="A1825" s="6" t="s">
        <v>1505</v>
      </c>
      <c r="B1825" s="6" t="s">
        <v>1712</v>
      </c>
      <c r="C1825" s="6" t="s">
        <v>1713</v>
      </c>
      <c r="D1825" s="12">
        <v>1</v>
      </c>
    </row>
    <row r="1826" spans="1:4" x14ac:dyDescent="0.2">
      <c r="A1826" s="6" t="s">
        <v>1505</v>
      </c>
      <c r="B1826" s="6" t="s">
        <v>1714</v>
      </c>
      <c r="C1826" s="6" t="s">
        <v>1715</v>
      </c>
      <c r="D1826" s="12">
        <v>1</v>
      </c>
    </row>
    <row r="1827" spans="1:4" x14ac:dyDescent="0.2">
      <c r="A1827" s="6" t="s">
        <v>1505</v>
      </c>
      <c r="B1827" s="6" t="s">
        <v>1716</v>
      </c>
      <c r="C1827" s="6" t="s">
        <v>1717</v>
      </c>
      <c r="D1827" s="12">
        <v>1</v>
      </c>
    </row>
    <row r="1828" spans="1:4" x14ac:dyDescent="0.2">
      <c r="A1828" s="6" t="s">
        <v>1505</v>
      </c>
      <c r="B1828" s="6" t="s">
        <v>1718</v>
      </c>
      <c r="C1828" s="6" t="s">
        <v>1719</v>
      </c>
      <c r="D1828" s="12">
        <v>1</v>
      </c>
    </row>
    <row r="1829" spans="1:4" x14ac:dyDescent="0.2">
      <c r="A1829" s="6" t="s">
        <v>1505</v>
      </c>
      <c r="B1829" s="6" t="s">
        <v>1720</v>
      </c>
      <c r="C1829" s="6" t="s">
        <v>1721</v>
      </c>
      <c r="D1829" s="12">
        <v>1</v>
      </c>
    </row>
    <row r="1830" spans="1:4" x14ac:dyDescent="0.2">
      <c r="A1830" s="6" t="s">
        <v>1505</v>
      </c>
      <c r="B1830" s="6" t="s">
        <v>1722</v>
      </c>
      <c r="C1830" s="6" t="s">
        <v>1723</v>
      </c>
      <c r="D1830" s="12">
        <v>1</v>
      </c>
    </row>
    <row r="1831" spans="1:4" x14ac:dyDescent="0.2">
      <c r="A1831" s="6" t="s">
        <v>1505</v>
      </c>
      <c r="B1831" s="6" t="s">
        <v>1724</v>
      </c>
      <c r="C1831" s="6" t="s">
        <v>1725</v>
      </c>
      <c r="D1831" s="12">
        <v>1</v>
      </c>
    </row>
    <row r="1832" spans="1:4" x14ac:dyDescent="0.2">
      <c r="A1832" s="6" t="s">
        <v>1505</v>
      </c>
      <c r="B1832" s="6" t="s">
        <v>1726</v>
      </c>
      <c r="C1832" s="6" t="s">
        <v>1727</v>
      </c>
      <c r="D1832" s="12">
        <v>1</v>
      </c>
    </row>
    <row r="1833" spans="1:4" x14ac:dyDescent="0.2">
      <c r="A1833" s="6" t="s">
        <v>1505</v>
      </c>
      <c r="B1833" s="6" t="s">
        <v>1728</v>
      </c>
      <c r="C1833" s="6" t="s">
        <v>1729</v>
      </c>
      <c r="D1833" s="12">
        <v>1</v>
      </c>
    </row>
    <row r="1834" spans="1:4" x14ac:dyDescent="0.2">
      <c r="A1834" s="6" t="s">
        <v>1505</v>
      </c>
      <c r="B1834" s="6" t="s">
        <v>1730</v>
      </c>
      <c r="C1834" s="6" t="s">
        <v>1731</v>
      </c>
      <c r="D1834" s="12">
        <v>1</v>
      </c>
    </row>
    <row r="1835" spans="1:4" x14ac:dyDescent="0.2">
      <c r="A1835" s="6" t="s">
        <v>1505</v>
      </c>
      <c r="B1835" s="6" t="s">
        <v>1732</v>
      </c>
      <c r="C1835" s="6" t="s">
        <v>1733</v>
      </c>
      <c r="D1835" s="12">
        <v>1</v>
      </c>
    </row>
    <row r="1836" spans="1:4" x14ac:dyDescent="0.2">
      <c r="A1836" s="6" t="s">
        <v>1505</v>
      </c>
      <c r="B1836" s="6" t="s">
        <v>1734</v>
      </c>
      <c r="C1836" s="6" t="s">
        <v>1735</v>
      </c>
      <c r="D1836" s="12">
        <v>1</v>
      </c>
    </row>
    <row r="1837" spans="1:4" x14ac:dyDescent="0.2">
      <c r="A1837" s="6" t="s">
        <v>1505</v>
      </c>
      <c r="B1837" s="6" t="s">
        <v>1736</v>
      </c>
      <c r="C1837" s="6" t="s">
        <v>1737</v>
      </c>
      <c r="D1837" s="12">
        <v>1</v>
      </c>
    </row>
    <row r="1838" spans="1:4" x14ac:dyDescent="0.2">
      <c r="A1838" s="6" t="s">
        <v>1505</v>
      </c>
      <c r="B1838" s="6" t="s">
        <v>1738</v>
      </c>
      <c r="C1838" s="6" t="s">
        <v>1739</v>
      </c>
      <c r="D1838" s="12">
        <v>1</v>
      </c>
    </row>
    <row r="1839" spans="1:4" x14ac:dyDescent="0.2">
      <c r="A1839" s="6" t="s">
        <v>1505</v>
      </c>
      <c r="B1839" s="6" t="s">
        <v>1740</v>
      </c>
      <c r="C1839" s="6" t="s">
        <v>1741</v>
      </c>
      <c r="D1839" s="12">
        <v>1</v>
      </c>
    </row>
    <row r="1840" spans="1:4" x14ac:dyDescent="0.2">
      <c r="A1840" s="6" t="s">
        <v>1505</v>
      </c>
      <c r="B1840" s="6" t="s">
        <v>1742</v>
      </c>
      <c r="C1840" s="6" t="s">
        <v>1743</v>
      </c>
      <c r="D1840" s="12">
        <v>1</v>
      </c>
    </row>
    <row r="1841" spans="1:4" x14ac:dyDescent="0.2">
      <c r="A1841" s="6" t="s">
        <v>1505</v>
      </c>
      <c r="B1841" s="6" t="s">
        <v>1744</v>
      </c>
      <c r="C1841" s="6" t="s">
        <v>1745</v>
      </c>
      <c r="D1841" s="12">
        <v>1</v>
      </c>
    </row>
    <row r="1842" spans="1:4" x14ac:dyDescent="0.2">
      <c r="A1842" s="6" t="s">
        <v>1505</v>
      </c>
      <c r="B1842" s="6" t="s">
        <v>1746</v>
      </c>
      <c r="C1842" s="6" t="s">
        <v>1747</v>
      </c>
      <c r="D1842" s="12">
        <v>1</v>
      </c>
    </row>
    <row r="1843" spans="1:4" x14ac:dyDescent="0.2">
      <c r="A1843" s="6" t="s">
        <v>1505</v>
      </c>
      <c r="B1843" s="6" t="s">
        <v>1748</v>
      </c>
      <c r="C1843" s="6" t="s">
        <v>1749</v>
      </c>
      <c r="D1843" s="12">
        <v>1</v>
      </c>
    </row>
    <row r="1844" spans="1:4" x14ac:dyDescent="0.2">
      <c r="A1844" s="6" t="s">
        <v>1505</v>
      </c>
      <c r="B1844" s="6" t="s">
        <v>1750</v>
      </c>
      <c r="C1844" s="6" t="s">
        <v>1751</v>
      </c>
      <c r="D1844" s="12">
        <v>1</v>
      </c>
    </row>
    <row r="1845" spans="1:4" x14ac:dyDescent="0.2">
      <c r="A1845" s="6" t="s">
        <v>1505</v>
      </c>
      <c r="B1845" s="6" t="s">
        <v>1752</v>
      </c>
      <c r="C1845" s="6" t="s">
        <v>1753</v>
      </c>
      <c r="D1845" s="12">
        <v>1</v>
      </c>
    </row>
    <row r="1846" spans="1:4" x14ac:dyDescent="0.2">
      <c r="A1846" s="6" t="s">
        <v>1505</v>
      </c>
      <c r="B1846" s="6" t="s">
        <v>1754</v>
      </c>
      <c r="C1846" s="6" t="s">
        <v>1755</v>
      </c>
      <c r="D1846" s="12">
        <v>1</v>
      </c>
    </row>
    <row r="1847" spans="1:4" x14ac:dyDescent="0.2">
      <c r="A1847" s="6" t="s">
        <v>1505</v>
      </c>
      <c r="B1847" s="6" t="s">
        <v>1756</v>
      </c>
      <c r="C1847" s="6" t="s">
        <v>1757</v>
      </c>
      <c r="D1847" s="12">
        <v>1</v>
      </c>
    </row>
    <row r="1848" spans="1:4" x14ac:dyDescent="0.2">
      <c r="A1848" s="6" t="s">
        <v>1505</v>
      </c>
      <c r="B1848" s="6" t="s">
        <v>1758</v>
      </c>
      <c r="C1848" s="6" t="s">
        <v>1759</v>
      </c>
      <c r="D1848" s="12">
        <v>1</v>
      </c>
    </row>
    <row r="1849" spans="1:4" x14ac:dyDescent="0.2">
      <c r="A1849" s="6" t="s">
        <v>1505</v>
      </c>
      <c r="B1849" s="6" t="s">
        <v>1760</v>
      </c>
      <c r="C1849" s="6" t="s">
        <v>1761</v>
      </c>
      <c r="D1849" s="12">
        <v>1</v>
      </c>
    </row>
    <row r="1850" spans="1:4" x14ac:dyDescent="0.2">
      <c r="A1850" s="6" t="s">
        <v>1505</v>
      </c>
      <c r="B1850" s="6" t="s">
        <v>1762</v>
      </c>
      <c r="C1850" s="6" t="s">
        <v>1763</v>
      </c>
      <c r="D1850" s="12">
        <v>1</v>
      </c>
    </row>
    <row r="1851" spans="1:4" x14ac:dyDescent="0.2">
      <c r="A1851" s="6" t="s">
        <v>1505</v>
      </c>
      <c r="B1851" s="6" t="s">
        <v>1764</v>
      </c>
      <c r="C1851" s="6" t="s">
        <v>1765</v>
      </c>
      <c r="D1851" s="12">
        <v>1</v>
      </c>
    </row>
    <row r="1852" spans="1:4" x14ac:dyDescent="0.2">
      <c r="A1852" s="6" t="s">
        <v>1505</v>
      </c>
      <c r="B1852" s="6" t="s">
        <v>1766</v>
      </c>
      <c r="C1852" s="6" t="s">
        <v>1767</v>
      </c>
      <c r="D1852" s="12">
        <v>1</v>
      </c>
    </row>
    <row r="1853" spans="1:4" x14ac:dyDescent="0.2">
      <c r="A1853" s="6" t="s">
        <v>1505</v>
      </c>
      <c r="B1853" s="6" t="s">
        <v>1768</v>
      </c>
      <c r="C1853" s="6" t="s">
        <v>1769</v>
      </c>
      <c r="D1853" s="12">
        <v>1</v>
      </c>
    </row>
    <row r="1854" spans="1:4" x14ac:dyDescent="0.2">
      <c r="A1854" s="6" t="s">
        <v>1505</v>
      </c>
      <c r="B1854" s="6" t="s">
        <v>1770</v>
      </c>
      <c r="C1854" s="6" t="s">
        <v>1771</v>
      </c>
      <c r="D1854" s="12">
        <v>1</v>
      </c>
    </row>
    <row r="1855" spans="1:4" x14ac:dyDescent="0.2">
      <c r="A1855" s="6" t="s">
        <v>1505</v>
      </c>
      <c r="B1855" s="6" t="s">
        <v>1772</v>
      </c>
      <c r="C1855" s="6" t="s">
        <v>1773</v>
      </c>
      <c r="D1855" s="12">
        <v>1</v>
      </c>
    </row>
    <row r="1856" spans="1:4" x14ac:dyDescent="0.2">
      <c r="A1856" s="6" t="s">
        <v>1505</v>
      </c>
      <c r="B1856" s="6" t="s">
        <v>1774</v>
      </c>
      <c r="C1856" s="6" t="s">
        <v>1775</v>
      </c>
      <c r="D1856" s="12">
        <v>1</v>
      </c>
    </row>
    <row r="1857" spans="1:4" x14ac:dyDescent="0.2">
      <c r="A1857" s="6" t="s">
        <v>1505</v>
      </c>
      <c r="B1857" s="6" t="s">
        <v>1776</v>
      </c>
      <c r="C1857" s="6" t="s">
        <v>1777</v>
      </c>
      <c r="D1857" s="12">
        <v>1</v>
      </c>
    </row>
    <row r="1858" spans="1:4" x14ac:dyDescent="0.2">
      <c r="A1858" s="6" t="s">
        <v>1505</v>
      </c>
      <c r="B1858" s="6" t="s">
        <v>1778</v>
      </c>
      <c r="C1858" s="6" t="s">
        <v>1779</v>
      </c>
      <c r="D1858" s="12">
        <v>1</v>
      </c>
    </row>
    <row r="1859" spans="1:4" x14ac:dyDescent="0.2">
      <c r="A1859" s="6" t="s">
        <v>1505</v>
      </c>
      <c r="B1859" s="6" t="s">
        <v>1780</v>
      </c>
      <c r="C1859" s="6" t="s">
        <v>1781</v>
      </c>
      <c r="D1859" s="12">
        <v>1</v>
      </c>
    </row>
    <row r="1860" spans="1:4" x14ac:dyDescent="0.2">
      <c r="A1860" s="6" t="s">
        <v>1505</v>
      </c>
      <c r="B1860" s="6" t="s">
        <v>1782</v>
      </c>
      <c r="C1860" s="6" t="s">
        <v>1783</v>
      </c>
      <c r="D1860" s="12">
        <v>1</v>
      </c>
    </row>
    <row r="1861" spans="1:4" x14ac:dyDescent="0.2">
      <c r="A1861" s="6" t="s">
        <v>1505</v>
      </c>
      <c r="B1861" s="6" t="s">
        <v>1784</v>
      </c>
      <c r="C1861" s="6" t="s">
        <v>1785</v>
      </c>
      <c r="D1861" s="12">
        <v>1</v>
      </c>
    </row>
    <row r="1862" spans="1:4" x14ac:dyDescent="0.2">
      <c r="A1862" s="6" t="s">
        <v>1505</v>
      </c>
      <c r="B1862" s="6" t="s">
        <v>1786</v>
      </c>
      <c r="C1862" s="6" t="s">
        <v>1787</v>
      </c>
      <c r="D1862" s="12">
        <v>1</v>
      </c>
    </row>
    <row r="1863" spans="1:4" x14ac:dyDescent="0.2">
      <c r="A1863" s="6" t="s">
        <v>1505</v>
      </c>
      <c r="B1863" s="6" t="s">
        <v>1788</v>
      </c>
      <c r="C1863" s="6" t="s">
        <v>1789</v>
      </c>
      <c r="D1863" s="12">
        <v>1</v>
      </c>
    </row>
    <row r="1864" spans="1:4" x14ac:dyDescent="0.2">
      <c r="A1864" s="6" t="s">
        <v>1505</v>
      </c>
      <c r="B1864" s="6" t="s">
        <v>1790</v>
      </c>
      <c r="C1864" s="6" t="s">
        <v>1791</v>
      </c>
      <c r="D1864" s="12">
        <v>1</v>
      </c>
    </row>
    <row r="1865" spans="1:4" x14ac:dyDescent="0.2">
      <c r="A1865" s="6" t="s">
        <v>1505</v>
      </c>
      <c r="B1865" s="6" t="s">
        <v>1792</v>
      </c>
      <c r="C1865" s="6" t="s">
        <v>1793</v>
      </c>
      <c r="D1865" s="12">
        <v>1</v>
      </c>
    </row>
    <row r="1866" spans="1:4" x14ac:dyDescent="0.2">
      <c r="A1866" s="6" t="s">
        <v>1505</v>
      </c>
      <c r="B1866" s="6" t="s">
        <v>1794</v>
      </c>
      <c r="C1866" s="6" t="s">
        <v>1795</v>
      </c>
      <c r="D1866" s="12">
        <v>1</v>
      </c>
    </row>
    <row r="1867" spans="1:4" x14ac:dyDescent="0.2">
      <c r="A1867" s="6" t="s">
        <v>1505</v>
      </c>
      <c r="B1867" s="6" t="s">
        <v>1796</v>
      </c>
      <c r="C1867" s="6" t="s">
        <v>1797</v>
      </c>
      <c r="D1867" s="12">
        <v>1</v>
      </c>
    </row>
    <row r="1868" spans="1:4" x14ac:dyDescent="0.2">
      <c r="A1868" s="6" t="s">
        <v>1505</v>
      </c>
      <c r="B1868" s="6" t="s">
        <v>1798</v>
      </c>
      <c r="C1868" s="6" t="s">
        <v>1799</v>
      </c>
      <c r="D1868" s="12">
        <v>1</v>
      </c>
    </row>
    <row r="1869" spans="1:4" x14ac:dyDescent="0.2">
      <c r="A1869" s="6" t="s">
        <v>1505</v>
      </c>
      <c r="B1869" s="6" t="s">
        <v>1800</v>
      </c>
      <c r="C1869" s="6" t="s">
        <v>1801</v>
      </c>
      <c r="D1869" s="12">
        <v>1</v>
      </c>
    </row>
    <row r="1870" spans="1:4" x14ac:dyDescent="0.2">
      <c r="A1870" s="6" t="s">
        <v>1505</v>
      </c>
      <c r="B1870" s="6" t="s">
        <v>1802</v>
      </c>
      <c r="C1870" s="6" t="s">
        <v>1803</v>
      </c>
      <c r="D1870" s="12">
        <v>1</v>
      </c>
    </row>
    <row r="1871" spans="1:4" x14ac:dyDescent="0.2">
      <c r="A1871" s="6" t="s">
        <v>1505</v>
      </c>
      <c r="B1871" s="6" t="s">
        <v>1804</v>
      </c>
      <c r="C1871" s="6" t="s">
        <v>1805</v>
      </c>
      <c r="D1871" s="12">
        <v>1</v>
      </c>
    </row>
    <row r="1872" spans="1:4" x14ac:dyDescent="0.2">
      <c r="A1872" s="6" t="s">
        <v>1505</v>
      </c>
      <c r="B1872" s="6" t="s">
        <v>1806</v>
      </c>
      <c r="C1872" s="6" t="s">
        <v>1807</v>
      </c>
      <c r="D1872" s="12">
        <v>1</v>
      </c>
    </row>
    <row r="1873" spans="1:4" x14ac:dyDescent="0.2">
      <c r="A1873" s="6" t="s">
        <v>1505</v>
      </c>
      <c r="B1873" s="6" t="s">
        <v>1808</v>
      </c>
      <c r="C1873" s="6" t="s">
        <v>1809</v>
      </c>
      <c r="D1873" s="12">
        <v>1</v>
      </c>
    </row>
    <row r="1874" spans="1:4" x14ac:dyDescent="0.2">
      <c r="A1874" s="6" t="s">
        <v>1505</v>
      </c>
      <c r="B1874" s="6" t="s">
        <v>1810</v>
      </c>
      <c r="C1874" s="6" t="s">
        <v>1811</v>
      </c>
      <c r="D1874" s="12">
        <v>1</v>
      </c>
    </row>
    <row r="1875" spans="1:4" x14ac:dyDescent="0.2">
      <c r="A1875" s="6" t="s">
        <v>1505</v>
      </c>
      <c r="B1875" s="6" t="s">
        <v>1812</v>
      </c>
      <c r="C1875" s="6" t="s">
        <v>1813</v>
      </c>
      <c r="D1875" s="12">
        <v>1</v>
      </c>
    </row>
    <row r="1876" spans="1:4" x14ac:dyDescent="0.2">
      <c r="A1876" s="6" t="s">
        <v>1505</v>
      </c>
      <c r="B1876" s="6" t="s">
        <v>1814</v>
      </c>
      <c r="C1876" s="6" t="s">
        <v>1815</v>
      </c>
      <c r="D1876" s="12">
        <v>1</v>
      </c>
    </row>
    <row r="1877" spans="1:4" x14ac:dyDescent="0.2">
      <c r="A1877" s="6" t="s">
        <v>1505</v>
      </c>
      <c r="B1877" s="6" t="s">
        <v>1816</v>
      </c>
      <c r="C1877" s="6" t="s">
        <v>1817</v>
      </c>
      <c r="D1877" s="12">
        <v>1</v>
      </c>
    </row>
    <row r="1878" spans="1:4" x14ac:dyDescent="0.2">
      <c r="A1878" s="6" t="s">
        <v>1505</v>
      </c>
      <c r="B1878" s="6" t="s">
        <v>1818</v>
      </c>
      <c r="C1878" s="6" t="s">
        <v>1819</v>
      </c>
      <c r="D1878" s="12">
        <v>1</v>
      </c>
    </row>
    <row r="1879" spans="1:4" x14ac:dyDescent="0.2">
      <c r="A1879" s="6" t="s">
        <v>1505</v>
      </c>
      <c r="B1879" s="6" t="s">
        <v>1820</v>
      </c>
      <c r="C1879" s="6" t="s">
        <v>1821</v>
      </c>
      <c r="D1879" s="12">
        <v>1</v>
      </c>
    </row>
    <row r="1880" spans="1:4" x14ac:dyDescent="0.2">
      <c r="A1880" s="6" t="s">
        <v>1505</v>
      </c>
      <c r="B1880" s="6" t="s">
        <v>1822</v>
      </c>
      <c r="C1880" s="6" t="s">
        <v>1823</v>
      </c>
      <c r="D1880" s="12">
        <v>1</v>
      </c>
    </row>
    <row r="1881" spans="1:4" x14ac:dyDescent="0.2">
      <c r="A1881" s="6" t="s">
        <v>1505</v>
      </c>
      <c r="B1881" s="6" t="s">
        <v>1824</v>
      </c>
      <c r="C1881" s="6" t="s">
        <v>1825</v>
      </c>
      <c r="D1881" s="12">
        <v>1</v>
      </c>
    </row>
    <row r="1882" spans="1:4" x14ac:dyDescent="0.2">
      <c r="A1882" s="6" t="s">
        <v>1505</v>
      </c>
      <c r="B1882" s="6" t="s">
        <v>1826</v>
      </c>
      <c r="C1882" s="6" t="s">
        <v>1827</v>
      </c>
      <c r="D1882" s="12">
        <v>1</v>
      </c>
    </row>
    <row r="1883" spans="1:4" x14ac:dyDescent="0.2">
      <c r="A1883" s="6" t="s">
        <v>1505</v>
      </c>
      <c r="B1883" s="6" t="s">
        <v>1828</v>
      </c>
      <c r="C1883" s="6" t="s">
        <v>1829</v>
      </c>
      <c r="D1883" s="12">
        <v>1</v>
      </c>
    </row>
    <row r="1884" spans="1:4" x14ac:dyDescent="0.2">
      <c r="A1884" s="6" t="s">
        <v>1505</v>
      </c>
      <c r="B1884" s="6" t="s">
        <v>1830</v>
      </c>
      <c r="C1884" s="6" t="s">
        <v>1831</v>
      </c>
      <c r="D1884" s="12">
        <v>1</v>
      </c>
    </row>
    <row r="1885" spans="1:4" x14ac:dyDescent="0.2">
      <c r="A1885" s="6" t="s">
        <v>1505</v>
      </c>
      <c r="B1885" s="6" t="s">
        <v>1832</v>
      </c>
      <c r="C1885" s="6" t="s">
        <v>1833</v>
      </c>
      <c r="D1885" s="12">
        <v>1</v>
      </c>
    </row>
    <row r="1886" spans="1:4" x14ac:dyDescent="0.2">
      <c r="A1886" s="6" t="s">
        <v>1505</v>
      </c>
      <c r="B1886" s="6" t="s">
        <v>1834</v>
      </c>
      <c r="C1886" s="6" t="s">
        <v>1835</v>
      </c>
      <c r="D1886" s="12">
        <v>1</v>
      </c>
    </row>
    <row r="1887" spans="1:4" x14ac:dyDescent="0.2">
      <c r="A1887" s="6" t="s">
        <v>1505</v>
      </c>
      <c r="B1887" s="6" t="s">
        <v>1836</v>
      </c>
      <c r="C1887" s="6" t="s">
        <v>1837</v>
      </c>
      <c r="D1887" s="12">
        <v>1</v>
      </c>
    </row>
    <row r="1888" spans="1:4" x14ac:dyDescent="0.2">
      <c r="A1888" s="6" t="s">
        <v>1505</v>
      </c>
      <c r="B1888" s="6" t="s">
        <v>1838</v>
      </c>
      <c r="C1888" s="6" t="s">
        <v>1839</v>
      </c>
      <c r="D1888" s="12">
        <v>1</v>
      </c>
    </row>
    <row r="1889" spans="1:4" x14ac:dyDescent="0.2">
      <c r="A1889" s="6" t="s">
        <v>1505</v>
      </c>
      <c r="B1889" s="6" t="s">
        <v>1840</v>
      </c>
      <c r="C1889" s="6" t="s">
        <v>1841</v>
      </c>
      <c r="D1889" s="12">
        <v>1</v>
      </c>
    </row>
    <row r="1890" spans="1:4" x14ac:dyDescent="0.2">
      <c r="A1890" s="6" t="s">
        <v>1505</v>
      </c>
      <c r="B1890" s="6" t="s">
        <v>1842</v>
      </c>
      <c r="C1890" s="6" t="s">
        <v>1843</v>
      </c>
      <c r="D1890" s="12">
        <v>1</v>
      </c>
    </row>
    <row r="1891" spans="1:4" x14ac:dyDescent="0.2">
      <c r="A1891" s="6" t="s">
        <v>1505</v>
      </c>
      <c r="B1891" s="6" t="s">
        <v>1844</v>
      </c>
      <c r="C1891" s="6" t="s">
        <v>1845</v>
      </c>
      <c r="D1891" s="12">
        <v>1</v>
      </c>
    </row>
    <row r="1892" spans="1:4" x14ac:dyDescent="0.2">
      <c r="A1892" s="6" t="s">
        <v>1505</v>
      </c>
      <c r="B1892" s="6" t="s">
        <v>12037</v>
      </c>
      <c r="C1892" s="6" t="s">
        <v>12038</v>
      </c>
      <c r="D1892" s="12">
        <v>10</v>
      </c>
    </row>
    <row r="1893" spans="1:4" x14ac:dyDescent="0.2">
      <c r="A1893" s="6" t="s">
        <v>1505</v>
      </c>
      <c r="B1893" s="6" t="s">
        <v>1846</v>
      </c>
      <c r="C1893" s="6" t="s">
        <v>1847</v>
      </c>
      <c r="D1893" s="12">
        <v>1</v>
      </c>
    </row>
    <row r="1894" spans="1:4" x14ac:dyDescent="0.2">
      <c r="A1894" s="6" t="s">
        <v>1505</v>
      </c>
      <c r="B1894" s="6" t="s">
        <v>1848</v>
      </c>
      <c r="C1894" s="6" t="s">
        <v>1849</v>
      </c>
      <c r="D1894" s="12">
        <v>1</v>
      </c>
    </row>
    <row r="1895" spans="1:4" x14ac:dyDescent="0.2">
      <c r="A1895" s="6" t="s">
        <v>1505</v>
      </c>
      <c r="B1895" s="6" t="s">
        <v>1850</v>
      </c>
      <c r="C1895" s="6" t="s">
        <v>1851</v>
      </c>
      <c r="D1895" s="12">
        <v>1</v>
      </c>
    </row>
    <row r="1896" spans="1:4" x14ac:dyDescent="0.2">
      <c r="A1896" s="6" t="s">
        <v>1505</v>
      </c>
      <c r="B1896" s="6" t="s">
        <v>1852</v>
      </c>
      <c r="C1896" s="6" t="s">
        <v>1853</v>
      </c>
      <c r="D1896" s="12">
        <v>1</v>
      </c>
    </row>
    <row r="1897" spans="1:4" x14ac:dyDescent="0.2">
      <c r="A1897" s="6" t="s">
        <v>1505</v>
      </c>
      <c r="B1897" s="6" t="s">
        <v>1854</v>
      </c>
      <c r="C1897" s="6" t="s">
        <v>1855</v>
      </c>
      <c r="D1897" s="12">
        <v>1</v>
      </c>
    </row>
    <row r="1898" spans="1:4" x14ac:dyDescent="0.2">
      <c r="A1898" s="6" t="s">
        <v>1505</v>
      </c>
      <c r="B1898" s="6" t="s">
        <v>1856</v>
      </c>
      <c r="C1898" s="6" t="s">
        <v>1857</v>
      </c>
      <c r="D1898" s="12">
        <v>1</v>
      </c>
    </row>
    <row r="1899" spans="1:4" x14ac:dyDescent="0.2">
      <c r="A1899" s="6" t="s">
        <v>1505</v>
      </c>
      <c r="B1899" s="6" t="s">
        <v>1858</v>
      </c>
      <c r="C1899" s="6" t="s">
        <v>1859</v>
      </c>
      <c r="D1899" s="12">
        <v>1</v>
      </c>
    </row>
    <row r="1900" spans="1:4" x14ac:dyDescent="0.2">
      <c r="A1900" s="6" t="s">
        <v>1505</v>
      </c>
      <c r="B1900" s="6" t="s">
        <v>1860</v>
      </c>
      <c r="C1900" s="6" t="s">
        <v>1861</v>
      </c>
      <c r="D1900" s="12">
        <v>1</v>
      </c>
    </row>
    <row r="1901" spans="1:4" x14ac:dyDescent="0.2">
      <c r="A1901" s="6" t="s">
        <v>1505</v>
      </c>
      <c r="B1901" s="6" t="s">
        <v>1862</v>
      </c>
      <c r="C1901" s="6" t="s">
        <v>1863</v>
      </c>
      <c r="D1901" s="12">
        <v>1</v>
      </c>
    </row>
    <row r="1902" spans="1:4" x14ac:dyDescent="0.2">
      <c r="A1902" s="6" t="s">
        <v>1505</v>
      </c>
      <c r="B1902" s="6" t="s">
        <v>1864</v>
      </c>
      <c r="C1902" s="6" t="s">
        <v>1865</v>
      </c>
      <c r="D1902" s="12">
        <v>1</v>
      </c>
    </row>
    <row r="1903" spans="1:4" x14ac:dyDescent="0.2">
      <c r="A1903" s="6" t="s">
        <v>1505</v>
      </c>
      <c r="B1903" s="6" t="s">
        <v>1866</v>
      </c>
      <c r="C1903" s="6" t="s">
        <v>1867</v>
      </c>
      <c r="D1903" s="12">
        <v>1</v>
      </c>
    </row>
    <row r="1904" spans="1:4" x14ac:dyDescent="0.2">
      <c r="A1904" s="6" t="s">
        <v>1505</v>
      </c>
      <c r="B1904" s="6" t="s">
        <v>1868</v>
      </c>
      <c r="C1904" s="6" t="s">
        <v>1869</v>
      </c>
      <c r="D1904" s="12">
        <v>1</v>
      </c>
    </row>
    <row r="1905" spans="1:4" x14ac:dyDescent="0.2">
      <c r="A1905" s="6" t="s">
        <v>1505</v>
      </c>
      <c r="B1905" s="6" t="s">
        <v>1870</v>
      </c>
      <c r="C1905" s="6" t="s">
        <v>1871</v>
      </c>
      <c r="D1905" s="12">
        <v>1</v>
      </c>
    </row>
    <row r="1906" spans="1:4" x14ac:dyDescent="0.2">
      <c r="A1906" s="6" t="s">
        <v>1505</v>
      </c>
      <c r="B1906" s="6" t="s">
        <v>1872</v>
      </c>
      <c r="C1906" s="6" t="s">
        <v>1873</v>
      </c>
      <c r="D1906" s="12">
        <v>1</v>
      </c>
    </row>
    <row r="1907" spans="1:4" x14ac:dyDescent="0.2">
      <c r="A1907" s="6" t="s">
        <v>1505</v>
      </c>
      <c r="B1907" s="6" t="s">
        <v>1874</v>
      </c>
      <c r="C1907" s="6" t="s">
        <v>1875</v>
      </c>
      <c r="D1907" s="12">
        <v>1</v>
      </c>
    </row>
    <row r="1908" spans="1:4" x14ac:dyDescent="0.2">
      <c r="A1908" s="6" t="s">
        <v>1505</v>
      </c>
      <c r="B1908" s="6" t="s">
        <v>1876</v>
      </c>
      <c r="C1908" s="6" t="s">
        <v>1877</v>
      </c>
      <c r="D1908" s="12">
        <v>1</v>
      </c>
    </row>
    <row r="1909" spans="1:4" x14ac:dyDescent="0.2">
      <c r="A1909" s="6" t="s">
        <v>1505</v>
      </c>
      <c r="B1909" s="6" t="s">
        <v>1878</v>
      </c>
      <c r="C1909" s="6" t="s">
        <v>1879</v>
      </c>
      <c r="D1909" s="12">
        <v>1</v>
      </c>
    </row>
    <row r="1910" spans="1:4" x14ac:dyDescent="0.2">
      <c r="A1910" s="6" t="s">
        <v>1505</v>
      </c>
      <c r="B1910" s="6" t="s">
        <v>1880</v>
      </c>
      <c r="C1910" s="6" t="s">
        <v>1881</v>
      </c>
      <c r="D1910" s="12">
        <v>1</v>
      </c>
    </row>
    <row r="1911" spans="1:4" x14ac:dyDescent="0.2">
      <c r="A1911" s="6" t="s">
        <v>1505</v>
      </c>
      <c r="B1911" s="6" t="s">
        <v>1882</v>
      </c>
      <c r="C1911" s="6" t="s">
        <v>1883</v>
      </c>
      <c r="D1911" s="12">
        <v>1</v>
      </c>
    </row>
    <row r="1912" spans="1:4" x14ac:dyDescent="0.2">
      <c r="A1912" s="6" t="s">
        <v>1505</v>
      </c>
      <c r="B1912" s="6" t="s">
        <v>1884</v>
      </c>
      <c r="C1912" s="6" t="s">
        <v>1885</v>
      </c>
      <c r="D1912" s="12">
        <v>1</v>
      </c>
    </row>
    <row r="1913" spans="1:4" x14ac:dyDescent="0.2">
      <c r="A1913" s="6" t="s">
        <v>1505</v>
      </c>
      <c r="B1913" s="6" t="s">
        <v>12039</v>
      </c>
      <c r="C1913" s="6" t="s">
        <v>12040</v>
      </c>
      <c r="D1913" s="12">
        <v>1</v>
      </c>
    </row>
    <row r="1914" spans="1:4" x14ac:dyDescent="0.2">
      <c r="A1914" s="6" t="s">
        <v>1505</v>
      </c>
      <c r="B1914" s="6" t="s">
        <v>12041</v>
      </c>
      <c r="C1914" s="6" t="s">
        <v>12040</v>
      </c>
      <c r="D1914" s="12">
        <v>1</v>
      </c>
    </row>
    <row r="1915" spans="1:4" x14ac:dyDescent="0.2">
      <c r="A1915" s="6" t="s">
        <v>1505</v>
      </c>
      <c r="B1915" s="6" t="s">
        <v>12042</v>
      </c>
      <c r="C1915" s="6" t="s">
        <v>12043</v>
      </c>
      <c r="D1915" s="12">
        <v>1</v>
      </c>
    </row>
    <row r="1916" spans="1:4" x14ac:dyDescent="0.2">
      <c r="A1916" s="6" t="s">
        <v>1505</v>
      </c>
      <c r="B1916" s="6" t="s">
        <v>12044</v>
      </c>
      <c r="C1916" s="6" t="s">
        <v>12045</v>
      </c>
      <c r="D1916" s="12">
        <v>1</v>
      </c>
    </row>
    <row r="1917" spans="1:4" x14ac:dyDescent="0.2">
      <c r="A1917" s="6" t="s">
        <v>1505</v>
      </c>
      <c r="B1917" s="6" t="s">
        <v>1886</v>
      </c>
      <c r="C1917" s="6" t="s">
        <v>1887</v>
      </c>
      <c r="D1917" s="12">
        <v>1</v>
      </c>
    </row>
    <row r="1918" spans="1:4" x14ac:dyDescent="0.2">
      <c r="A1918" s="6" t="s">
        <v>1505</v>
      </c>
      <c r="B1918" s="6" t="s">
        <v>1888</v>
      </c>
      <c r="C1918" s="6" t="s">
        <v>1889</v>
      </c>
      <c r="D1918" s="12">
        <v>1</v>
      </c>
    </row>
    <row r="1919" spans="1:4" x14ac:dyDescent="0.2">
      <c r="A1919" s="6" t="s">
        <v>1505</v>
      </c>
      <c r="B1919" s="6" t="s">
        <v>1890</v>
      </c>
      <c r="C1919" s="6" t="s">
        <v>1891</v>
      </c>
      <c r="D1919" s="12">
        <v>1</v>
      </c>
    </row>
    <row r="1920" spans="1:4" x14ac:dyDescent="0.2">
      <c r="A1920" s="6" t="s">
        <v>1505</v>
      </c>
      <c r="B1920" s="6" t="s">
        <v>1892</v>
      </c>
      <c r="C1920" s="6" t="s">
        <v>1893</v>
      </c>
      <c r="D1920" s="12">
        <v>1</v>
      </c>
    </row>
    <row r="1921" spans="1:4" x14ac:dyDescent="0.2">
      <c r="A1921" s="6" t="s">
        <v>1505</v>
      </c>
      <c r="B1921" s="6" t="s">
        <v>1894</v>
      </c>
      <c r="C1921" s="6" t="s">
        <v>1895</v>
      </c>
      <c r="D1921" s="12">
        <v>1</v>
      </c>
    </row>
    <row r="1922" spans="1:4" x14ac:dyDescent="0.2">
      <c r="A1922" s="6" t="s">
        <v>1505</v>
      </c>
      <c r="B1922" s="6" t="s">
        <v>1896</v>
      </c>
      <c r="C1922" s="6" t="s">
        <v>1897</v>
      </c>
      <c r="D1922" s="12">
        <v>1</v>
      </c>
    </row>
    <row r="1923" spans="1:4" x14ac:dyDescent="0.2">
      <c r="A1923" s="6" t="s">
        <v>1505</v>
      </c>
      <c r="B1923" s="6" t="s">
        <v>1898</v>
      </c>
      <c r="C1923" s="6" t="s">
        <v>1899</v>
      </c>
      <c r="D1923" s="12">
        <v>1</v>
      </c>
    </row>
    <row r="1924" spans="1:4" x14ac:dyDescent="0.2">
      <c r="A1924" s="6" t="s">
        <v>1505</v>
      </c>
      <c r="B1924" s="6" t="s">
        <v>1900</v>
      </c>
      <c r="C1924" s="6" t="s">
        <v>1901</v>
      </c>
      <c r="D1924" s="12">
        <v>1</v>
      </c>
    </row>
    <row r="1925" spans="1:4" x14ac:dyDescent="0.2">
      <c r="A1925" s="6" t="s">
        <v>1505</v>
      </c>
      <c r="B1925" s="6" t="s">
        <v>1902</v>
      </c>
      <c r="C1925" s="6" t="s">
        <v>1903</v>
      </c>
      <c r="D1925" s="12">
        <v>1</v>
      </c>
    </row>
    <row r="1926" spans="1:4" x14ac:dyDescent="0.2">
      <c r="A1926" s="6" t="s">
        <v>1505</v>
      </c>
      <c r="B1926" s="6" t="s">
        <v>1904</v>
      </c>
      <c r="C1926" s="6" t="s">
        <v>1905</v>
      </c>
      <c r="D1926" s="12">
        <v>1</v>
      </c>
    </row>
    <row r="1927" spans="1:4" x14ac:dyDescent="0.2">
      <c r="A1927" s="6" t="s">
        <v>1505</v>
      </c>
      <c r="B1927" s="6" t="s">
        <v>1906</v>
      </c>
      <c r="C1927" s="6" t="s">
        <v>1907</v>
      </c>
      <c r="D1927" s="12">
        <v>1</v>
      </c>
    </row>
    <row r="1928" spans="1:4" x14ac:dyDescent="0.2">
      <c r="A1928" s="6" t="s">
        <v>1505</v>
      </c>
      <c r="B1928" s="6" t="s">
        <v>1908</v>
      </c>
      <c r="C1928" s="6" t="s">
        <v>1909</v>
      </c>
      <c r="D1928" s="12">
        <v>1</v>
      </c>
    </row>
    <row r="1929" spans="1:4" x14ac:dyDescent="0.2">
      <c r="A1929" s="6" t="s">
        <v>1505</v>
      </c>
      <c r="B1929" s="6" t="s">
        <v>1910</v>
      </c>
      <c r="C1929" s="6" t="s">
        <v>1911</v>
      </c>
      <c r="D1929" s="12">
        <v>1</v>
      </c>
    </row>
    <row r="1930" spans="1:4" x14ac:dyDescent="0.2">
      <c r="A1930" s="6" t="s">
        <v>1505</v>
      </c>
      <c r="B1930" s="6" t="s">
        <v>1912</v>
      </c>
      <c r="C1930" s="6" t="s">
        <v>1913</v>
      </c>
      <c r="D1930" s="12">
        <v>1</v>
      </c>
    </row>
    <row r="1931" spans="1:4" x14ac:dyDescent="0.2">
      <c r="A1931" s="6" t="s">
        <v>1505</v>
      </c>
      <c r="B1931" s="6" t="s">
        <v>1914</v>
      </c>
      <c r="C1931" s="6" t="s">
        <v>1915</v>
      </c>
      <c r="D1931" s="12">
        <v>1</v>
      </c>
    </row>
    <row r="1932" spans="1:4" x14ac:dyDescent="0.2">
      <c r="A1932" s="6" t="s">
        <v>1505</v>
      </c>
      <c r="B1932" s="6" t="s">
        <v>1916</v>
      </c>
      <c r="C1932" s="6" t="s">
        <v>1917</v>
      </c>
      <c r="D1932" s="12">
        <v>1</v>
      </c>
    </row>
    <row r="1933" spans="1:4" x14ac:dyDescent="0.2">
      <c r="A1933" s="6" t="s">
        <v>1505</v>
      </c>
      <c r="B1933" s="6" t="s">
        <v>1918</v>
      </c>
      <c r="C1933" s="6" t="s">
        <v>1919</v>
      </c>
      <c r="D1933" s="12">
        <v>1</v>
      </c>
    </row>
    <row r="1934" spans="1:4" x14ac:dyDescent="0.2">
      <c r="A1934" s="6" t="s">
        <v>1505</v>
      </c>
      <c r="B1934" s="6" t="s">
        <v>12046</v>
      </c>
      <c r="C1934" s="6" t="s">
        <v>12047</v>
      </c>
      <c r="D1934" s="12">
        <v>1</v>
      </c>
    </row>
    <row r="1935" spans="1:4" x14ac:dyDescent="0.2">
      <c r="A1935" s="6" t="s">
        <v>1505</v>
      </c>
      <c r="B1935" s="6" t="s">
        <v>1920</v>
      </c>
      <c r="C1935" s="6" t="s">
        <v>1921</v>
      </c>
      <c r="D1935" s="12">
        <v>1</v>
      </c>
    </row>
    <row r="1936" spans="1:4" x14ac:dyDescent="0.2">
      <c r="A1936" s="6" t="s">
        <v>1505</v>
      </c>
      <c r="B1936" s="6" t="s">
        <v>1922</v>
      </c>
      <c r="C1936" s="6" t="s">
        <v>1923</v>
      </c>
      <c r="D1936" s="12">
        <v>1</v>
      </c>
    </row>
    <row r="1937" spans="1:4" x14ac:dyDescent="0.2">
      <c r="A1937" s="6" t="s">
        <v>1505</v>
      </c>
      <c r="B1937" s="6" t="s">
        <v>12048</v>
      </c>
      <c r="C1937" s="6" t="s">
        <v>12049</v>
      </c>
      <c r="D1937" s="12">
        <v>10</v>
      </c>
    </row>
    <row r="1938" spans="1:4" x14ac:dyDescent="0.2">
      <c r="A1938" s="6" t="s">
        <v>1505</v>
      </c>
      <c r="B1938" s="6" t="s">
        <v>12050</v>
      </c>
      <c r="C1938" s="6" t="s">
        <v>12051</v>
      </c>
      <c r="D1938" s="12">
        <v>10</v>
      </c>
    </row>
    <row r="1939" spans="1:4" x14ac:dyDescent="0.2">
      <c r="A1939" s="6" t="s">
        <v>1505</v>
      </c>
      <c r="B1939" s="6" t="s">
        <v>12052</v>
      </c>
      <c r="C1939" s="6" t="s">
        <v>12053</v>
      </c>
      <c r="D1939" s="12">
        <v>10</v>
      </c>
    </row>
    <row r="1940" spans="1:4" x14ac:dyDescent="0.2">
      <c r="A1940" s="6" t="s">
        <v>1505</v>
      </c>
      <c r="B1940" s="6" t="s">
        <v>12054</v>
      </c>
      <c r="C1940" s="6" t="s">
        <v>12055</v>
      </c>
      <c r="D1940" s="12">
        <v>10</v>
      </c>
    </row>
    <row r="1941" spans="1:4" x14ac:dyDescent="0.2">
      <c r="A1941" s="6" t="s">
        <v>1505</v>
      </c>
      <c r="B1941" s="6" t="s">
        <v>12056</v>
      </c>
      <c r="C1941" s="6" t="s">
        <v>12057</v>
      </c>
      <c r="D1941" s="12">
        <v>10</v>
      </c>
    </row>
    <row r="1942" spans="1:4" x14ac:dyDescent="0.2">
      <c r="A1942" s="6" t="s">
        <v>1505</v>
      </c>
      <c r="B1942" s="6" t="s">
        <v>12058</v>
      </c>
      <c r="C1942" s="6" t="s">
        <v>12059</v>
      </c>
      <c r="D1942" s="12">
        <v>10</v>
      </c>
    </row>
    <row r="1943" spans="1:4" x14ac:dyDescent="0.2">
      <c r="A1943" s="6" t="s">
        <v>1505</v>
      </c>
      <c r="B1943" s="6" t="s">
        <v>1924</v>
      </c>
      <c r="C1943" s="6" t="s">
        <v>1925</v>
      </c>
      <c r="D1943" s="12">
        <v>1</v>
      </c>
    </row>
    <row r="1944" spans="1:4" x14ac:dyDescent="0.2">
      <c r="A1944" s="6" t="s">
        <v>1505</v>
      </c>
      <c r="B1944" s="6" t="s">
        <v>1926</v>
      </c>
      <c r="C1944" s="6" t="s">
        <v>1927</v>
      </c>
      <c r="D1944" s="12">
        <v>1</v>
      </c>
    </row>
    <row r="1945" spans="1:4" x14ac:dyDescent="0.2">
      <c r="A1945" s="6" t="s">
        <v>1505</v>
      </c>
      <c r="B1945" s="6" t="s">
        <v>1928</v>
      </c>
      <c r="C1945" s="6" t="s">
        <v>1929</v>
      </c>
      <c r="D1945" s="12">
        <v>1</v>
      </c>
    </row>
    <row r="1946" spans="1:4" x14ac:dyDescent="0.2">
      <c r="A1946" s="6" t="s">
        <v>1505</v>
      </c>
      <c r="B1946" s="6" t="s">
        <v>1930</v>
      </c>
      <c r="C1946" s="6" t="s">
        <v>1931</v>
      </c>
      <c r="D1946" s="12">
        <v>1</v>
      </c>
    </row>
    <row r="1947" spans="1:4" x14ac:dyDescent="0.2">
      <c r="A1947" s="6" t="s">
        <v>1505</v>
      </c>
      <c r="B1947" s="6" t="s">
        <v>1932</v>
      </c>
      <c r="C1947" s="6" t="s">
        <v>1933</v>
      </c>
      <c r="D1947" s="12">
        <v>1</v>
      </c>
    </row>
    <row r="1948" spans="1:4" x14ac:dyDescent="0.2">
      <c r="A1948" s="6" t="s">
        <v>1505</v>
      </c>
      <c r="B1948" s="6" t="s">
        <v>1934</v>
      </c>
      <c r="C1948" s="6" t="s">
        <v>1935</v>
      </c>
      <c r="D1948" s="12">
        <v>1</v>
      </c>
    </row>
    <row r="1949" spans="1:4" x14ac:dyDescent="0.2">
      <c r="A1949" s="6" t="s">
        <v>1505</v>
      </c>
      <c r="B1949" s="6" t="s">
        <v>1936</v>
      </c>
      <c r="C1949" s="6" t="s">
        <v>1937</v>
      </c>
      <c r="D1949" s="12">
        <v>1</v>
      </c>
    </row>
    <row r="1950" spans="1:4" x14ac:dyDescent="0.2">
      <c r="A1950" s="6" t="s">
        <v>1505</v>
      </c>
      <c r="B1950" s="6" t="s">
        <v>1938</v>
      </c>
      <c r="C1950" s="6" t="s">
        <v>1939</v>
      </c>
      <c r="D1950" s="12">
        <v>1</v>
      </c>
    </row>
    <row r="1951" spans="1:4" x14ac:dyDescent="0.2">
      <c r="A1951" s="6" t="s">
        <v>1505</v>
      </c>
      <c r="B1951" s="6" t="s">
        <v>1940</v>
      </c>
      <c r="C1951" s="6" t="s">
        <v>1941</v>
      </c>
      <c r="D1951" s="12">
        <v>1</v>
      </c>
    </row>
    <row r="1952" spans="1:4" x14ac:dyDescent="0.2">
      <c r="A1952" s="6" t="s">
        <v>1505</v>
      </c>
      <c r="B1952" s="6" t="s">
        <v>1942</v>
      </c>
      <c r="C1952" s="6" t="s">
        <v>1943</v>
      </c>
      <c r="D1952" s="12">
        <v>1</v>
      </c>
    </row>
    <row r="1953" spans="1:4" x14ac:dyDescent="0.2">
      <c r="A1953" s="6" t="s">
        <v>1505</v>
      </c>
      <c r="B1953" s="6" t="s">
        <v>1944</v>
      </c>
      <c r="C1953" s="6" t="s">
        <v>1945</v>
      </c>
      <c r="D1953" s="12">
        <v>1</v>
      </c>
    </row>
    <row r="1954" spans="1:4" x14ac:dyDescent="0.2">
      <c r="A1954" s="6" t="s">
        <v>1505</v>
      </c>
      <c r="B1954" s="6" t="s">
        <v>1946</v>
      </c>
      <c r="C1954" s="6" t="s">
        <v>1947</v>
      </c>
      <c r="D1954" s="12">
        <v>1</v>
      </c>
    </row>
    <row r="1955" spans="1:4" x14ac:dyDescent="0.2">
      <c r="A1955" s="6" t="s">
        <v>1505</v>
      </c>
      <c r="B1955" s="6" t="s">
        <v>1948</v>
      </c>
      <c r="C1955" s="6" t="s">
        <v>1949</v>
      </c>
      <c r="D1955" s="12">
        <v>1</v>
      </c>
    </row>
    <row r="1956" spans="1:4" x14ac:dyDescent="0.2">
      <c r="A1956" s="6" t="s">
        <v>1505</v>
      </c>
      <c r="B1956" s="6" t="s">
        <v>1950</v>
      </c>
      <c r="C1956" s="6" t="s">
        <v>1951</v>
      </c>
      <c r="D1956" s="12">
        <v>1</v>
      </c>
    </row>
    <row r="1957" spans="1:4" x14ac:dyDescent="0.2">
      <c r="A1957" s="6" t="s">
        <v>1505</v>
      </c>
      <c r="B1957" s="6" t="s">
        <v>1952</v>
      </c>
      <c r="C1957" s="6" t="s">
        <v>1953</v>
      </c>
      <c r="D1957" s="12">
        <v>1</v>
      </c>
    </row>
    <row r="1958" spans="1:4" x14ac:dyDescent="0.2">
      <c r="A1958" s="6" t="s">
        <v>1505</v>
      </c>
      <c r="B1958" s="6" t="s">
        <v>1954</v>
      </c>
      <c r="C1958" s="6" t="s">
        <v>1955</v>
      </c>
      <c r="D1958" s="12">
        <v>1</v>
      </c>
    </row>
    <row r="1959" spans="1:4" x14ac:dyDescent="0.2">
      <c r="A1959" s="6" t="s">
        <v>1505</v>
      </c>
      <c r="B1959" s="6" t="s">
        <v>1956</v>
      </c>
      <c r="C1959" s="6" t="s">
        <v>1957</v>
      </c>
      <c r="D1959" s="12">
        <v>1</v>
      </c>
    </row>
    <row r="1960" spans="1:4" x14ac:dyDescent="0.2">
      <c r="A1960" s="6" t="s">
        <v>1505</v>
      </c>
      <c r="B1960" s="6" t="s">
        <v>1958</v>
      </c>
      <c r="C1960" s="6" t="s">
        <v>1959</v>
      </c>
      <c r="D1960" s="12">
        <v>1</v>
      </c>
    </row>
    <row r="1961" spans="1:4" x14ac:dyDescent="0.2">
      <c r="A1961" s="6" t="s">
        <v>1505</v>
      </c>
      <c r="B1961" s="6" t="s">
        <v>1960</v>
      </c>
      <c r="C1961" s="6" t="s">
        <v>1961</v>
      </c>
      <c r="D1961" s="12">
        <v>1</v>
      </c>
    </row>
    <row r="1962" spans="1:4" x14ac:dyDescent="0.2">
      <c r="A1962" s="6" t="s">
        <v>1505</v>
      </c>
      <c r="B1962" s="6" t="s">
        <v>1962</v>
      </c>
      <c r="C1962" s="6" t="s">
        <v>1963</v>
      </c>
      <c r="D1962" s="12">
        <v>1</v>
      </c>
    </row>
    <row r="1963" spans="1:4" x14ac:dyDescent="0.2">
      <c r="A1963" s="6" t="s">
        <v>1505</v>
      </c>
      <c r="B1963" s="6" t="s">
        <v>1964</v>
      </c>
      <c r="C1963" s="6" t="s">
        <v>1965</v>
      </c>
      <c r="D1963" s="12">
        <v>1</v>
      </c>
    </row>
    <row r="1964" spans="1:4" x14ac:dyDescent="0.2">
      <c r="A1964" s="6" t="s">
        <v>1505</v>
      </c>
      <c r="B1964" s="6" t="s">
        <v>1966</v>
      </c>
      <c r="C1964" s="6" t="s">
        <v>1967</v>
      </c>
      <c r="D1964" s="12">
        <v>1</v>
      </c>
    </row>
    <row r="1965" spans="1:4" x14ac:dyDescent="0.2">
      <c r="A1965" s="6" t="s">
        <v>1505</v>
      </c>
      <c r="B1965" s="6" t="s">
        <v>1968</v>
      </c>
      <c r="C1965" s="6" t="s">
        <v>1969</v>
      </c>
      <c r="D1965" s="12">
        <v>1</v>
      </c>
    </row>
    <row r="1966" spans="1:4" x14ac:dyDescent="0.2">
      <c r="A1966" s="6" t="s">
        <v>1505</v>
      </c>
      <c r="B1966" s="6" t="s">
        <v>12060</v>
      </c>
      <c r="C1966" s="6" t="s">
        <v>12061</v>
      </c>
      <c r="D1966" s="12">
        <v>1</v>
      </c>
    </row>
    <row r="1967" spans="1:4" x14ac:dyDescent="0.2">
      <c r="A1967" s="6" t="s">
        <v>1505</v>
      </c>
      <c r="B1967" s="6" t="s">
        <v>1970</v>
      </c>
      <c r="C1967" s="6" t="s">
        <v>1971</v>
      </c>
      <c r="D1967" s="12">
        <v>1</v>
      </c>
    </row>
    <row r="1968" spans="1:4" x14ac:dyDescent="0.2">
      <c r="A1968" s="6" t="s">
        <v>1505</v>
      </c>
      <c r="B1968" s="6" t="s">
        <v>1972</v>
      </c>
      <c r="C1968" s="6" t="s">
        <v>1973</v>
      </c>
      <c r="D1968" s="12">
        <v>1</v>
      </c>
    </row>
    <row r="1969" spans="1:4" x14ac:dyDescent="0.2">
      <c r="A1969" s="6" t="s">
        <v>1505</v>
      </c>
      <c r="B1969" s="6" t="s">
        <v>1974</v>
      </c>
      <c r="C1969" s="6" t="s">
        <v>1975</v>
      </c>
      <c r="D1969" s="12">
        <v>1</v>
      </c>
    </row>
    <row r="1970" spans="1:4" x14ac:dyDescent="0.2">
      <c r="A1970" s="6" t="s">
        <v>1505</v>
      </c>
      <c r="B1970" s="6" t="s">
        <v>1976</v>
      </c>
      <c r="C1970" s="6" t="s">
        <v>1977</v>
      </c>
      <c r="D1970" s="12">
        <v>1</v>
      </c>
    </row>
    <row r="1971" spans="1:4" x14ac:dyDescent="0.2">
      <c r="A1971" s="6" t="s">
        <v>1505</v>
      </c>
      <c r="B1971" s="6" t="s">
        <v>1978</v>
      </c>
      <c r="C1971" s="6" t="s">
        <v>1979</v>
      </c>
      <c r="D1971" s="12">
        <v>1</v>
      </c>
    </row>
    <row r="1972" spans="1:4" x14ac:dyDescent="0.2">
      <c r="A1972" s="6" t="s">
        <v>1505</v>
      </c>
      <c r="B1972" s="6" t="s">
        <v>1980</v>
      </c>
      <c r="C1972" s="6" t="s">
        <v>1981</v>
      </c>
      <c r="D1972" s="12">
        <v>1</v>
      </c>
    </row>
    <row r="1973" spans="1:4" x14ac:dyDescent="0.2">
      <c r="A1973" s="6" t="s">
        <v>1505</v>
      </c>
      <c r="B1973" s="6" t="s">
        <v>1982</v>
      </c>
      <c r="C1973" s="6" t="s">
        <v>1983</v>
      </c>
      <c r="D1973" s="12">
        <v>1</v>
      </c>
    </row>
    <row r="1974" spans="1:4" x14ac:dyDescent="0.2">
      <c r="A1974" s="6" t="s">
        <v>1505</v>
      </c>
      <c r="B1974" s="6" t="s">
        <v>1984</v>
      </c>
      <c r="C1974" s="6" t="s">
        <v>1985</v>
      </c>
      <c r="D1974" s="12">
        <v>1</v>
      </c>
    </row>
    <row r="1975" spans="1:4" x14ac:dyDescent="0.2">
      <c r="A1975" s="6" t="s">
        <v>1505</v>
      </c>
      <c r="B1975" s="6" t="s">
        <v>1986</v>
      </c>
      <c r="C1975" s="6" t="s">
        <v>1987</v>
      </c>
      <c r="D1975" s="12">
        <v>1</v>
      </c>
    </row>
    <row r="1976" spans="1:4" x14ac:dyDescent="0.2">
      <c r="A1976" s="6" t="s">
        <v>1505</v>
      </c>
      <c r="B1976" s="6" t="s">
        <v>1988</v>
      </c>
      <c r="C1976" s="6" t="s">
        <v>1989</v>
      </c>
      <c r="D1976" s="12">
        <v>1</v>
      </c>
    </row>
    <row r="1977" spans="1:4" x14ac:dyDescent="0.2">
      <c r="A1977" s="6" t="s">
        <v>1505</v>
      </c>
      <c r="B1977" s="6" t="s">
        <v>1990</v>
      </c>
      <c r="C1977" s="6" t="s">
        <v>1991</v>
      </c>
      <c r="D1977" s="12">
        <v>1</v>
      </c>
    </row>
    <row r="1978" spans="1:4" x14ac:dyDescent="0.2">
      <c r="A1978" s="6" t="s">
        <v>1505</v>
      </c>
      <c r="B1978" s="6" t="s">
        <v>12062</v>
      </c>
      <c r="C1978" s="6" t="s">
        <v>12063</v>
      </c>
      <c r="D1978" s="12">
        <v>1</v>
      </c>
    </row>
    <row r="1979" spans="1:4" x14ac:dyDescent="0.2">
      <c r="A1979" s="6" t="s">
        <v>1505</v>
      </c>
      <c r="B1979" s="6" t="s">
        <v>1992</v>
      </c>
      <c r="C1979" s="6" t="s">
        <v>1993</v>
      </c>
      <c r="D1979" s="12">
        <v>1</v>
      </c>
    </row>
    <row r="1980" spans="1:4" x14ac:dyDescent="0.2">
      <c r="A1980" s="6" t="s">
        <v>1505</v>
      </c>
      <c r="B1980" s="6" t="s">
        <v>1994</v>
      </c>
      <c r="C1980" s="6" t="s">
        <v>1995</v>
      </c>
      <c r="D1980" s="12">
        <v>1</v>
      </c>
    </row>
    <row r="1981" spans="1:4" x14ac:dyDescent="0.2">
      <c r="A1981" s="6" t="s">
        <v>1505</v>
      </c>
      <c r="B1981" s="6" t="s">
        <v>1996</v>
      </c>
      <c r="C1981" s="6" t="s">
        <v>1997</v>
      </c>
      <c r="D1981" s="12">
        <v>1</v>
      </c>
    </row>
    <row r="1982" spans="1:4" x14ac:dyDescent="0.2">
      <c r="A1982" s="6" t="s">
        <v>1505</v>
      </c>
      <c r="B1982" s="6" t="s">
        <v>1998</v>
      </c>
      <c r="C1982" s="6" t="s">
        <v>1999</v>
      </c>
      <c r="D1982" s="12">
        <v>1</v>
      </c>
    </row>
    <row r="1983" spans="1:4" x14ac:dyDescent="0.2">
      <c r="A1983" s="6" t="s">
        <v>1505</v>
      </c>
      <c r="B1983" s="6" t="s">
        <v>2000</v>
      </c>
      <c r="C1983" s="6" t="s">
        <v>2001</v>
      </c>
      <c r="D1983" s="12">
        <v>1</v>
      </c>
    </row>
    <row r="1984" spans="1:4" x14ac:dyDescent="0.2">
      <c r="A1984" s="6" t="s">
        <v>1505</v>
      </c>
      <c r="B1984" s="6" t="s">
        <v>2002</v>
      </c>
      <c r="C1984" s="6" t="s">
        <v>2003</v>
      </c>
      <c r="D1984" s="12">
        <v>1</v>
      </c>
    </row>
    <row r="1985" spans="1:4" x14ac:dyDescent="0.2">
      <c r="A1985" s="6" t="s">
        <v>1505</v>
      </c>
      <c r="B1985" s="6" t="s">
        <v>2004</v>
      </c>
      <c r="C1985" s="6" t="s">
        <v>2005</v>
      </c>
      <c r="D1985" s="12">
        <v>1</v>
      </c>
    </row>
    <row r="1986" spans="1:4" x14ac:dyDescent="0.2">
      <c r="A1986" s="6" t="s">
        <v>1505</v>
      </c>
      <c r="B1986" s="6" t="s">
        <v>2006</v>
      </c>
      <c r="C1986" s="6" t="s">
        <v>2007</v>
      </c>
      <c r="D1986" s="12">
        <v>1</v>
      </c>
    </row>
    <row r="1987" spans="1:4" x14ac:dyDescent="0.2">
      <c r="A1987" s="6" t="s">
        <v>1505</v>
      </c>
      <c r="B1987" s="6" t="s">
        <v>2008</v>
      </c>
      <c r="C1987" s="6" t="s">
        <v>2009</v>
      </c>
      <c r="D1987" s="12">
        <v>1</v>
      </c>
    </row>
    <row r="1988" spans="1:4" x14ac:dyDescent="0.2">
      <c r="A1988" s="6" t="s">
        <v>1505</v>
      </c>
      <c r="B1988" s="6" t="s">
        <v>12064</v>
      </c>
      <c r="C1988" s="6" t="s">
        <v>12065</v>
      </c>
      <c r="D1988" s="12">
        <v>1</v>
      </c>
    </row>
    <row r="1989" spans="1:4" x14ac:dyDescent="0.2">
      <c r="A1989" s="6" t="s">
        <v>1505</v>
      </c>
      <c r="B1989" s="6" t="s">
        <v>2010</v>
      </c>
      <c r="C1989" s="6" t="s">
        <v>2011</v>
      </c>
      <c r="D1989" s="12">
        <v>1</v>
      </c>
    </row>
    <row r="1990" spans="1:4" x14ac:dyDescent="0.2">
      <c r="A1990" s="6" t="s">
        <v>1505</v>
      </c>
      <c r="B1990" s="6" t="s">
        <v>2012</v>
      </c>
      <c r="C1990" s="6" t="s">
        <v>2013</v>
      </c>
      <c r="D1990" s="12">
        <v>1</v>
      </c>
    </row>
    <row r="1991" spans="1:4" x14ac:dyDescent="0.2">
      <c r="A1991" s="6" t="s">
        <v>1505</v>
      </c>
      <c r="B1991" s="6" t="s">
        <v>2014</v>
      </c>
      <c r="C1991" s="6" t="s">
        <v>2015</v>
      </c>
      <c r="D1991" s="12">
        <v>1</v>
      </c>
    </row>
    <row r="1992" spans="1:4" x14ac:dyDescent="0.2">
      <c r="A1992" s="6" t="s">
        <v>1505</v>
      </c>
      <c r="B1992" s="6" t="s">
        <v>2016</v>
      </c>
      <c r="C1992" s="6" t="s">
        <v>2017</v>
      </c>
      <c r="D1992" s="12">
        <v>1</v>
      </c>
    </row>
    <row r="1993" spans="1:4" x14ac:dyDescent="0.2">
      <c r="A1993" s="6" t="s">
        <v>1505</v>
      </c>
      <c r="B1993" s="6" t="s">
        <v>2018</v>
      </c>
      <c r="C1993" s="6" t="s">
        <v>2019</v>
      </c>
      <c r="D1993" s="12">
        <v>1</v>
      </c>
    </row>
    <row r="1994" spans="1:4" x14ac:dyDescent="0.2">
      <c r="A1994" s="6" t="s">
        <v>1505</v>
      </c>
      <c r="B1994" s="6" t="s">
        <v>2020</v>
      </c>
      <c r="C1994" s="6" t="s">
        <v>2021</v>
      </c>
      <c r="D1994" s="12">
        <v>1</v>
      </c>
    </row>
    <row r="1995" spans="1:4" x14ac:dyDescent="0.2">
      <c r="A1995" s="6" t="s">
        <v>1505</v>
      </c>
      <c r="B1995" s="6" t="s">
        <v>2022</v>
      </c>
      <c r="C1995" s="6" t="s">
        <v>2023</v>
      </c>
      <c r="D1995" s="12">
        <v>1</v>
      </c>
    </row>
    <row r="1996" spans="1:4" x14ac:dyDescent="0.2">
      <c r="A1996" s="6" t="s">
        <v>1505</v>
      </c>
      <c r="B1996" s="6" t="s">
        <v>2024</v>
      </c>
      <c r="C1996" s="6" t="s">
        <v>2025</v>
      </c>
      <c r="D1996" s="12">
        <v>1</v>
      </c>
    </row>
    <row r="1997" spans="1:4" x14ac:dyDescent="0.2">
      <c r="A1997" s="6" t="s">
        <v>1505</v>
      </c>
      <c r="B1997" s="6" t="s">
        <v>2026</v>
      </c>
      <c r="C1997" s="6" t="s">
        <v>2027</v>
      </c>
      <c r="D1997" s="12">
        <v>1</v>
      </c>
    </row>
    <row r="1998" spans="1:4" x14ac:dyDescent="0.2">
      <c r="A1998" s="6" t="s">
        <v>1505</v>
      </c>
      <c r="B1998" s="6" t="s">
        <v>2028</v>
      </c>
      <c r="C1998" s="6" t="s">
        <v>2029</v>
      </c>
      <c r="D1998" s="12">
        <v>1</v>
      </c>
    </row>
    <row r="1999" spans="1:4" x14ac:dyDescent="0.2">
      <c r="A1999" s="6" t="s">
        <v>1505</v>
      </c>
      <c r="B1999" s="6" t="s">
        <v>2030</v>
      </c>
      <c r="C1999" s="6" t="s">
        <v>2031</v>
      </c>
      <c r="D1999" s="12">
        <v>1</v>
      </c>
    </row>
    <row r="2000" spans="1:4" x14ac:dyDescent="0.2">
      <c r="A2000" s="6" t="s">
        <v>1505</v>
      </c>
      <c r="B2000" s="6" t="s">
        <v>2032</v>
      </c>
      <c r="C2000" s="6" t="s">
        <v>2033</v>
      </c>
      <c r="D2000" s="12">
        <v>1</v>
      </c>
    </row>
    <row r="2001" spans="1:4" x14ac:dyDescent="0.2">
      <c r="A2001" s="6" t="s">
        <v>1505</v>
      </c>
      <c r="B2001" s="6" t="s">
        <v>2034</v>
      </c>
      <c r="C2001" s="6" t="s">
        <v>2035</v>
      </c>
      <c r="D2001" s="12">
        <v>1</v>
      </c>
    </row>
    <row r="2002" spans="1:4" x14ac:dyDescent="0.2">
      <c r="A2002" s="6" t="s">
        <v>1505</v>
      </c>
      <c r="B2002" s="6" t="s">
        <v>2036</v>
      </c>
      <c r="C2002" s="6" t="s">
        <v>2037</v>
      </c>
      <c r="D2002" s="12">
        <v>1</v>
      </c>
    </row>
    <row r="2003" spans="1:4" x14ac:dyDescent="0.2">
      <c r="A2003" s="6" t="s">
        <v>1505</v>
      </c>
      <c r="B2003" s="6" t="s">
        <v>2038</v>
      </c>
      <c r="C2003" s="6" t="s">
        <v>2039</v>
      </c>
      <c r="D2003" s="12">
        <v>1</v>
      </c>
    </row>
    <row r="2004" spans="1:4" x14ac:dyDescent="0.2">
      <c r="A2004" s="6" t="s">
        <v>1505</v>
      </c>
      <c r="B2004" s="6" t="s">
        <v>2040</v>
      </c>
      <c r="C2004" s="6" t="s">
        <v>2041</v>
      </c>
      <c r="D2004" s="12">
        <v>1</v>
      </c>
    </row>
    <row r="2005" spans="1:4" x14ac:dyDescent="0.2">
      <c r="A2005" s="6" t="s">
        <v>1505</v>
      </c>
      <c r="B2005" s="6" t="s">
        <v>2042</v>
      </c>
      <c r="C2005" s="6" t="s">
        <v>2043</v>
      </c>
      <c r="D2005" s="12">
        <v>1</v>
      </c>
    </row>
    <row r="2006" spans="1:4" x14ac:dyDescent="0.2">
      <c r="A2006" s="6" t="s">
        <v>1505</v>
      </c>
      <c r="B2006" s="6" t="s">
        <v>12066</v>
      </c>
      <c r="C2006" s="6" t="s">
        <v>12067</v>
      </c>
      <c r="D2006" s="12">
        <v>1</v>
      </c>
    </row>
    <row r="2007" spans="1:4" x14ac:dyDescent="0.2">
      <c r="A2007" s="6" t="s">
        <v>1505</v>
      </c>
      <c r="B2007" s="6" t="s">
        <v>2044</v>
      </c>
      <c r="C2007" s="6" t="s">
        <v>2045</v>
      </c>
      <c r="D2007" s="12">
        <v>1</v>
      </c>
    </row>
    <row r="2008" spans="1:4" x14ac:dyDescent="0.2">
      <c r="A2008" s="6" t="s">
        <v>1505</v>
      </c>
      <c r="B2008" s="6" t="s">
        <v>2046</v>
      </c>
      <c r="C2008" s="6" t="s">
        <v>2047</v>
      </c>
      <c r="D2008" s="12">
        <v>1</v>
      </c>
    </row>
    <row r="2009" spans="1:4" x14ac:dyDescent="0.2">
      <c r="A2009" s="6" t="s">
        <v>1505</v>
      </c>
      <c r="B2009" s="6" t="s">
        <v>2048</v>
      </c>
      <c r="C2009" s="6" t="s">
        <v>2049</v>
      </c>
      <c r="D2009" s="12">
        <v>1</v>
      </c>
    </row>
    <row r="2010" spans="1:4" x14ac:dyDescent="0.2">
      <c r="A2010" s="6" t="s">
        <v>1505</v>
      </c>
      <c r="B2010" s="6" t="s">
        <v>2050</v>
      </c>
      <c r="C2010" s="6" t="s">
        <v>2051</v>
      </c>
      <c r="D2010" s="12">
        <v>1</v>
      </c>
    </row>
    <row r="2011" spans="1:4" x14ac:dyDescent="0.2">
      <c r="A2011" s="6" t="s">
        <v>1505</v>
      </c>
      <c r="B2011" s="6" t="s">
        <v>2052</v>
      </c>
      <c r="C2011" s="6" t="s">
        <v>2053</v>
      </c>
      <c r="D2011" s="12">
        <v>1</v>
      </c>
    </row>
    <row r="2012" spans="1:4" x14ac:dyDescent="0.2">
      <c r="A2012" s="6" t="s">
        <v>1505</v>
      </c>
      <c r="B2012" s="6" t="s">
        <v>2054</v>
      </c>
      <c r="C2012" s="6" t="s">
        <v>2055</v>
      </c>
      <c r="D2012" s="12">
        <v>1</v>
      </c>
    </row>
    <row r="2013" spans="1:4" x14ac:dyDescent="0.2">
      <c r="A2013" s="6" t="s">
        <v>1505</v>
      </c>
      <c r="B2013" s="6" t="s">
        <v>2056</v>
      </c>
      <c r="C2013" s="6" t="s">
        <v>2057</v>
      </c>
      <c r="D2013" s="12">
        <v>1</v>
      </c>
    </row>
    <row r="2014" spans="1:4" x14ac:dyDescent="0.2">
      <c r="A2014" s="6" t="s">
        <v>1505</v>
      </c>
      <c r="B2014" s="6" t="s">
        <v>2058</v>
      </c>
      <c r="C2014" s="6" t="s">
        <v>2059</v>
      </c>
      <c r="D2014" s="12">
        <v>1</v>
      </c>
    </row>
    <row r="2015" spans="1:4" x14ac:dyDescent="0.2">
      <c r="A2015" s="6" t="s">
        <v>1505</v>
      </c>
      <c r="B2015" s="6" t="s">
        <v>2060</v>
      </c>
      <c r="C2015" s="6" t="s">
        <v>2061</v>
      </c>
      <c r="D2015" s="12">
        <v>1</v>
      </c>
    </row>
    <row r="2016" spans="1:4" x14ac:dyDescent="0.2">
      <c r="A2016" s="6" t="s">
        <v>1505</v>
      </c>
      <c r="B2016" s="6" t="s">
        <v>2062</v>
      </c>
      <c r="C2016" s="6" t="s">
        <v>2063</v>
      </c>
      <c r="D2016" s="12">
        <v>1</v>
      </c>
    </row>
    <row r="2017" spans="1:4" x14ac:dyDescent="0.2">
      <c r="A2017" s="6" t="s">
        <v>1505</v>
      </c>
      <c r="B2017" s="6" t="s">
        <v>2064</v>
      </c>
      <c r="C2017" s="6" t="s">
        <v>2065</v>
      </c>
      <c r="D2017" s="12">
        <v>1</v>
      </c>
    </row>
    <row r="2018" spans="1:4" x14ac:dyDescent="0.2">
      <c r="A2018" s="6" t="s">
        <v>1505</v>
      </c>
      <c r="B2018" s="6" t="s">
        <v>2066</v>
      </c>
      <c r="C2018" s="6" t="s">
        <v>2067</v>
      </c>
      <c r="D2018" s="12">
        <v>1</v>
      </c>
    </row>
    <row r="2019" spans="1:4" x14ac:dyDescent="0.2">
      <c r="A2019" s="6" t="s">
        <v>1505</v>
      </c>
      <c r="B2019" s="6" t="s">
        <v>2068</v>
      </c>
      <c r="C2019" s="6" t="s">
        <v>2069</v>
      </c>
      <c r="D2019" s="12">
        <v>1</v>
      </c>
    </row>
    <row r="2020" spans="1:4" x14ac:dyDescent="0.2">
      <c r="A2020" s="6" t="s">
        <v>1505</v>
      </c>
      <c r="B2020" s="6" t="s">
        <v>2070</v>
      </c>
      <c r="C2020" s="6" t="s">
        <v>2071</v>
      </c>
      <c r="D2020" s="12">
        <v>1</v>
      </c>
    </row>
    <row r="2021" spans="1:4" x14ac:dyDescent="0.2">
      <c r="A2021" s="6" t="s">
        <v>1505</v>
      </c>
      <c r="B2021" s="6" t="s">
        <v>2072</v>
      </c>
      <c r="C2021" s="6" t="s">
        <v>2073</v>
      </c>
      <c r="D2021" s="12">
        <v>1</v>
      </c>
    </row>
    <row r="2022" spans="1:4" x14ac:dyDescent="0.2">
      <c r="A2022" s="6" t="s">
        <v>1505</v>
      </c>
      <c r="B2022" s="6" t="s">
        <v>2074</v>
      </c>
      <c r="C2022" s="6" t="s">
        <v>2075</v>
      </c>
      <c r="D2022" s="12">
        <v>1</v>
      </c>
    </row>
    <row r="2023" spans="1:4" x14ac:dyDescent="0.2">
      <c r="A2023" s="6" t="s">
        <v>1505</v>
      </c>
      <c r="B2023" s="6" t="s">
        <v>2076</v>
      </c>
      <c r="C2023" s="6" t="s">
        <v>2077</v>
      </c>
      <c r="D2023" s="12">
        <v>1</v>
      </c>
    </row>
    <row r="2024" spans="1:4" x14ac:dyDescent="0.2">
      <c r="A2024" s="6" t="s">
        <v>1505</v>
      </c>
      <c r="B2024" s="6" t="s">
        <v>2078</v>
      </c>
      <c r="C2024" s="6" t="s">
        <v>2079</v>
      </c>
      <c r="D2024" s="12">
        <v>1</v>
      </c>
    </row>
    <row r="2025" spans="1:4" x14ac:dyDescent="0.2">
      <c r="A2025" s="6" t="s">
        <v>1505</v>
      </c>
      <c r="B2025" s="6" t="s">
        <v>2080</v>
      </c>
      <c r="C2025" s="6" t="s">
        <v>2081</v>
      </c>
      <c r="D2025" s="12">
        <v>1</v>
      </c>
    </row>
    <row r="2026" spans="1:4" x14ac:dyDescent="0.2">
      <c r="A2026" s="6" t="s">
        <v>1505</v>
      </c>
      <c r="B2026" s="6" t="s">
        <v>2082</v>
      </c>
      <c r="C2026" s="6" t="s">
        <v>2083</v>
      </c>
      <c r="D2026" s="12">
        <v>1</v>
      </c>
    </row>
    <row r="2027" spans="1:4" x14ac:dyDescent="0.2">
      <c r="A2027" s="6" t="s">
        <v>1505</v>
      </c>
      <c r="B2027" s="6" t="s">
        <v>2084</v>
      </c>
      <c r="C2027" s="6" t="s">
        <v>2085</v>
      </c>
      <c r="D2027" s="12">
        <v>1</v>
      </c>
    </row>
    <row r="2028" spans="1:4" x14ac:dyDescent="0.2">
      <c r="A2028" s="6" t="s">
        <v>1505</v>
      </c>
      <c r="B2028" s="6" t="s">
        <v>2086</v>
      </c>
      <c r="C2028" s="6" t="s">
        <v>2087</v>
      </c>
      <c r="D2028" s="12">
        <v>1</v>
      </c>
    </row>
    <row r="2029" spans="1:4" x14ac:dyDescent="0.2">
      <c r="A2029" s="6" t="s">
        <v>1505</v>
      </c>
      <c r="B2029" s="6" t="s">
        <v>2088</v>
      </c>
      <c r="C2029" s="6" t="s">
        <v>2089</v>
      </c>
      <c r="D2029" s="12">
        <v>1</v>
      </c>
    </row>
    <row r="2030" spans="1:4" x14ac:dyDescent="0.2">
      <c r="A2030" s="6" t="s">
        <v>1505</v>
      </c>
      <c r="B2030" s="6" t="s">
        <v>2090</v>
      </c>
      <c r="C2030" s="6" t="s">
        <v>2091</v>
      </c>
      <c r="D2030" s="12">
        <v>1</v>
      </c>
    </row>
    <row r="2031" spans="1:4" x14ac:dyDescent="0.2">
      <c r="A2031" s="6" t="s">
        <v>1505</v>
      </c>
      <c r="B2031" s="6" t="s">
        <v>2092</v>
      </c>
      <c r="C2031" s="6" t="s">
        <v>2093</v>
      </c>
      <c r="D2031" s="12">
        <v>1</v>
      </c>
    </row>
    <row r="2032" spans="1:4" x14ac:dyDescent="0.2">
      <c r="A2032" s="6" t="s">
        <v>1505</v>
      </c>
      <c r="B2032" s="6" t="s">
        <v>2094</v>
      </c>
      <c r="C2032" s="6" t="s">
        <v>2095</v>
      </c>
      <c r="D2032" s="12">
        <v>1</v>
      </c>
    </row>
    <row r="2033" spans="1:4" x14ac:dyDescent="0.2">
      <c r="A2033" s="6" t="s">
        <v>1505</v>
      </c>
      <c r="B2033" s="6" t="s">
        <v>2096</v>
      </c>
      <c r="C2033" s="6" t="s">
        <v>2097</v>
      </c>
      <c r="D2033" s="12">
        <v>1</v>
      </c>
    </row>
    <row r="2034" spans="1:4" x14ac:dyDescent="0.2">
      <c r="A2034" s="6" t="s">
        <v>1505</v>
      </c>
      <c r="B2034" s="6" t="s">
        <v>2098</v>
      </c>
      <c r="C2034" s="6" t="s">
        <v>2099</v>
      </c>
      <c r="D2034" s="12">
        <v>1</v>
      </c>
    </row>
    <row r="2035" spans="1:4" x14ac:dyDescent="0.2">
      <c r="A2035" s="6" t="s">
        <v>1505</v>
      </c>
      <c r="B2035" s="6" t="s">
        <v>2100</v>
      </c>
      <c r="C2035" s="6" t="s">
        <v>2101</v>
      </c>
      <c r="D2035" s="12">
        <v>1</v>
      </c>
    </row>
    <row r="2036" spans="1:4" x14ac:dyDescent="0.2">
      <c r="A2036" s="6" t="s">
        <v>1505</v>
      </c>
      <c r="B2036" s="6" t="s">
        <v>2102</v>
      </c>
      <c r="C2036" s="6" t="s">
        <v>2103</v>
      </c>
      <c r="D2036" s="12">
        <v>1</v>
      </c>
    </row>
    <row r="2037" spans="1:4" x14ac:dyDescent="0.2">
      <c r="A2037" s="6" t="s">
        <v>1505</v>
      </c>
      <c r="B2037" s="6" t="s">
        <v>2104</v>
      </c>
      <c r="C2037" s="6" t="s">
        <v>2105</v>
      </c>
      <c r="D2037" s="12">
        <v>1</v>
      </c>
    </row>
    <row r="2038" spans="1:4" x14ac:dyDescent="0.2">
      <c r="A2038" s="6" t="s">
        <v>1505</v>
      </c>
      <c r="B2038" s="6" t="s">
        <v>2106</v>
      </c>
      <c r="C2038" s="6" t="s">
        <v>2107</v>
      </c>
      <c r="D2038" s="12">
        <v>1</v>
      </c>
    </row>
    <row r="2039" spans="1:4" x14ac:dyDescent="0.2">
      <c r="A2039" s="6" t="s">
        <v>1505</v>
      </c>
      <c r="B2039" s="6" t="s">
        <v>2108</v>
      </c>
      <c r="C2039" s="6" t="s">
        <v>2109</v>
      </c>
      <c r="D2039" s="12">
        <v>1</v>
      </c>
    </row>
    <row r="2040" spans="1:4" x14ac:dyDescent="0.2">
      <c r="A2040" s="6" t="s">
        <v>1505</v>
      </c>
      <c r="B2040" s="6" t="s">
        <v>2110</v>
      </c>
      <c r="C2040" s="6" t="s">
        <v>2111</v>
      </c>
      <c r="D2040" s="12">
        <v>1</v>
      </c>
    </row>
    <row r="2041" spans="1:4" x14ac:dyDescent="0.2">
      <c r="A2041" s="6" t="s">
        <v>1505</v>
      </c>
      <c r="B2041" s="6" t="s">
        <v>2112</v>
      </c>
      <c r="C2041" s="6" t="s">
        <v>2113</v>
      </c>
      <c r="D2041" s="12">
        <v>1</v>
      </c>
    </row>
    <row r="2042" spans="1:4" x14ac:dyDescent="0.2">
      <c r="A2042" s="6" t="s">
        <v>1505</v>
      </c>
      <c r="B2042" s="6" t="s">
        <v>2114</v>
      </c>
      <c r="C2042" s="6" t="s">
        <v>2115</v>
      </c>
      <c r="D2042" s="12">
        <v>1</v>
      </c>
    </row>
    <row r="2043" spans="1:4" x14ac:dyDescent="0.2">
      <c r="A2043" s="6" t="s">
        <v>1505</v>
      </c>
      <c r="B2043" s="6" t="s">
        <v>2116</v>
      </c>
      <c r="C2043" s="6" t="s">
        <v>2117</v>
      </c>
      <c r="D2043" s="12">
        <v>1</v>
      </c>
    </row>
    <row r="2044" spans="1:4" x14ac:dyDescent="0.2">
      <c r="A2044" s="6" t="s">
        <v>1505</v>
      </c>
      <c r="B2044" s="6" t="s">
        <v>2118</v>
      </c>
      <c r="C2044" s="6" t="s">
        <v>2119</v>
      </c>
      <c r="D2044" s="12">
        <v>1</v>
      </c>
    </row>
    <row r="2045" spans="1:4" x14ac:dyDescent="0.2">
      <c r="A2045" s="6" t="s">
        <v>1505</v>
      </c>
      <c r="B2045" s="6" t="s">
        <v>2120</v>
      </c>
      <c r="C2045" s="6" t="s">
        <v>2121</v>
      </c>
      <c r="D2045" s="12">
        <v>1</v>
      </c>
    </row>
    <row r="2046" spans="1:4" x14ac:dyDescent="0.2">
      <c r="A2046" s="6" t="s">
        <v>1505</v>
      </c>
      <c r="B2046" s="6" t="s">
        <v>2122</v>
      </c>
      <c r="C2046" s="6" t="s">
        <v>2123</v>
      </c>
      <c r="D2046" s="12">
        <v>1</v>
      </c>
    </row>
    <row r="2047" spans="1:4" x14ac:dyDescent="0.2">
      <c r="A2047" s="6" t="s">
        <v>1505</v>
      </c>
      <c r="B2047" s="6" t="s">
        <v>2124</v>
      </c>
      <c r="C2047" s="6" t="s">
        <v>2125</v>
      </c>
      <c r="D2047" s="12">
        <v>1</v>
      </c>
    </row>
    <row r="2048" spans="1:4" x14ac:dyDescent="0.2">
      <c r="A2048" s="6" t="s">
        <v>1505</v>
      </c>
      <c r="B2048" s="6" t="s">
        <v>2126</v>
      </c>
      <c r="C2048" s="6" t="s">
        <v>2127</v>
      </c>
      <c r="D2048" s="12">
        <v>1</v>
      </c>
    </row>
    <row r="2049" spans="1:4" x14ac:dyDescent="0.2">
      <c r="A2049" s="6" t="s">
        <v>1505</v>
      </c>
      <c r="B2049" s="6" t="s">
        <v>2128</v>
      </c>
      <c r="C2049" s="6" t="s">
        <v>2129</v>
      </c>
      <c r="D2049" s="12">
        <v>1</v>
      </c>
    </row>
    <row r="2050" spans="1:4" x14ac:dyDescent="0.2">
      <c r="A2050" s="6" t="s">
        <v>1505</v>
      </c>
      <c r="B2050" s="6" t="s">
        <v>2130</v>
      </c>
      <c r="C2050" s="6" t="s">
        <v>2131</v>
      </c>
      <c r="D2050" s="12">
        <v>1</v>
      </c>
    </row>
    <row r="2051" spans="1:4" x14ac:dyDescent="0.2">
      <c r="A2051" s="6" t="s">
        <v>1505</v>
      </c>
      <c r="B2051" s="6" t="s">
        <v>2132</v>
      </c>
      <c r="C2051" s="6" t="s">
        <v>2133</v>
      </c>
      <c r="D2051" s="12">
        <v>1</v>
      </c>
    </row>
    <row r="2052" spans="1:4" x14ac:dyDescent="0.2">
      <c r="A2052" s="6" t="s">
        <v>1505</v>
      </c>
      <c r="B2052" s="6" t="s">
        <v>2134</v>
      </c>
      <c r="C2052" s="6" t="s">
        <v>2135</v>
      </c>
      <c r="D2052" s="12">
        <v>1</v>
      </c>
    </row>
    <row r="2053" spans="1:4" x14ac:dyDescent="0.2">
      <c r="A2053" s="6" t="s">
        <v>1505</v>
      </c>
      <c r="B2053" s="6" t="s">
        <v>2136</v>
      </c>
      <c r="C2053" s="6" t="s">
        <v>2137</v>
      </c>
      <c r="D2053" s="12">
        <v>1</v>
      </c>
    </row>
    <row r="2054" spans="1:4" x14ac:dyDescent="0.2">
      <c r="A2054" s="6" t="s">
        <v>1505</v>
      </c>
      <c r="B2054" s="6" t="s">
        <v>2138</v>
      </c>
      <c r="C2054" s="6" t="s">
        <v>2139</v>
      </c>
      <c r="D2054" s="12">
        <v>1</v>
      </c>
    </row>
    <row r="2055" spans="1:4" x14ac:dyDescent="0.2">
      <c r="A2055" s="6" t="s">
        <v>1505</v>
      </c>
      <c r="B2055" s="6" t="s">
        <v>2140</v>
      </c>
      <c r="C2055" s="6" t="s">
        <v>2141</v>
      </c>
      <c r="D2055" s="12">
        <v>1</v>
      </c>
    </row>
    <row r="2056" spans="1:4" x14ac:dyDescent="0.2">
      <c r="A2056" s="6" t="s">
        <v>1505</v>
      </c>
      <c r="B2056" s="6" t="s">
        <v>2142</v>
      </c>
      <c r="C2056" s="6" t="s">
        <v>2143</v>
      </c>
      <c r="D2056" s="12">
        <v>1</v>
      </c>
    </row>
    <row r="2057" spans="1:4" x14ac:dyDescent="0.2">
      <c r="A2057" s="6" t="s">
        <v>1505</v>
      </c>
      <c r="B2057" s="6" t="s">
        <v>2144</v>
      </c>
      <c r="C2057" s="6" t="s">
        <v>2145</v>
      </c>
      <c r="D2057" s="12">
        <v>1</v>
      </c>
    </row>
    <row r="2058" spans="1:4" x14ac:dyDescent="0.2">
      <c r="A2058" s="6" t="s">
        <v>1505</v>
      </c>
      <c r="B2058" s="6" t="s">
        <v>2146</v>
      </c>
      <c r="C2058" s="6" t="s">
        <v>2147</v>
      </c>
      <c r="D2058" s="12">
        <v>1</v>
      </c>
    </row>
    <row r="2059" spans="1:4" x14ac:dyDescent="0.2">
      <c r="A2059" s="6" t="s">
        <v>1505</v>
      </c>
      <c r="B2059" s="6" t="s">
        <v>2148</v>
      </c>
      <c r="C2059" s="6" t="s">
        <v>2149</v>
      </c>
      <c r="D2059" s="12">
        <v>1</v>
      </c>
    </row>
    <row r="2060" spans="1:4" x14ac:dyDescent="0.2">
      <c r="A2060" s="6" t="s">
        <v>1505</v>
      </c>
      <c r="B2060" s="6" t="s">
        <v>2150</v>
      </c>
      <c r="C2060" s="6" t="s">
        <v>2151</v>
      </c>
      <c r="D2060" s="12">
        <v>1</v>
      </c>
    </row>
    <row r="2061" spans="1:4" x14ac:dyDescent="0.2">
      <c r="A2061" s="6" t="s">
        <v>1505</v>
      </c>
      <c r="B2061" s="6" t="s">
        <v>2152</v>
      </c>
      <c r="C2061" s="6" t="s">
        <v>2153</v>
      </c>
      <c r="D2061" s="12">
        <v>1</v>
      </c>
    </row>
    <row r="2062" spans="1:4" x14ac:dyDescent="0.2">
      <c r="A2062" s="6" t="s">
        <v>1505</v>
      </c>
      <c r="B2062" s="6" t="s">
        <v>2154</v>
      </c>
      <c r="C2062" s="6" t="s">
        <v>2155</v>
      </c>
      <c r="D2062" s="12">
        <v>1</v>
      </c>
    </row>
    <row r="2063" spans="1:4" x14ac:dyDescent="0.2">
      <c r="A2063" s="6" t="s">
        <v>12068</v>
      </c>
      <c r="B2063" s="6" t="s">
        <v>12069</v>
      </c>
      <c r="C2063" s="6" t="s">
        <v>12070</v>
      </c>
      <c r="D2063" s="12">
        <v>1</v>
      </c>
    </row>
    <row r="2064" spans="1:4" x14ac:dyDescent="0.2">
      <c r="A2064" s="6" t="s">
        <v>12068</v>
      </c>
      <c r="B2064" s="6" t="s">
        <v>12071</v>
      </c>
      <c r="C2064" s="6" t="s">
        <v>12070</v>
      </c>
      <c r="D2064" s="12">
        <v>1</v>
      </c>
    </row>
    <row r="2065" spans="1:4" x14ac:dyDescent="0.2">
      <c r="A2065" s="6" t="s">
        <v>12068</v>
      </c>
      <c r="B2065" s="6" t="s">
        <v>12072</v>
      </c>
      <c r="C2065" s="6" t="s">
        <v>12073</v>
      </c>
      <c r="D2065" s="12">
        <v>1</v>
      </c>
    </row>
    <row r="2066" spans="1:4" x14ac:dyDescent="0.2">
      <c r="A2066" s="6" t="s">
        <v>12074</v>
      </c>
      <c r="B2066" s="6" t="s">
        <v>12075</v>
      </c>
      <c r="C2066" s="6" t="s">
        <v>12076</v>
      </c>
      <c r="D2066" s="12">
        <v>1</v>
      </c>
    </row>
    <row r="2067" spans="1:4" x14ac:dyDescent="0.2">
      <c r="A2067" s="6" t="s">
        <v>12077</v>
      </c>
      <c r="B2067" s="6" t="s">
        <v>12078</v>
      </c>
      <c r="C2067" s="6" t="s">
        <v>12079</v>
      </c>
      <c r="D2067" s="12">
        <v>1</v>
      </c>
    </row>
    <row r="2068" spans="1:4" x14ac:dyDescent="0.2">
      <c r="A2068" s="6" t="s">
        <v>2156</v>
      </c>
      <c r="B2068" s="6" t="s">
        <v>2157</v>
      </c>
      <c r="C2068" s="6" t="s">
        <v>2158</v>
      </c>
      <c r="D2068" s="12">
        <v>1</v>
      </c>
    </row>
    <row r="2069" spans="1:4" x14ac:dyDescent="0.2">
      <c r="A2069" s="6" t="s">
        <v>2156</v>
      </c>
      <c r="B2069" s="6" t="s">
        <v>2159</v>
      </c>
      <c r="C2069" s="6" t="s">
        <v>2160</v>
      </c>
      <c r="D2069" s="12">
        <v>1</v>
      </c>
    </row>
    <row r="2070" spans="1:4" x14ac:dyDescent="0.2">
      <c r="A2070" s="6" t="s">
        <v>2156</v>
      </c>
      <c r="B2070" s="6" t="s">
        <v>12080</v>
      </c>
      <c r="C2070" s="6" t="s">
        <v>12081</v>
      </c>
      <c r="D2070" s="12">
        <v>1</v>
      </c>
    </row>
    <row r="2071" spans="1:4" x14ac:dyDescent="0.2">
      <c r="A2071" s="6" t="s">
        <v>2156</v>
      </c>
      <c r="B2071" s="6" t="s">
        <v>2161</v>
      </c>
      <c r="C2071" s="6" t="s">
        <v>2162</v>
      </c>
      <c r="D2071" s="12">
        <v>1</v>
      </c>
    </row>
    <row r="2072" spans="1:4" x14ac:dyDescent="0.2">
      <c r="A2072" s="6" t="s">
        <v>2156</v>
      </c>
      <c r="B2072" s="6" t="s">
        <v>2163</v>
      </c>
      <c r="C2072" s="6" t="s">
        <v>2164</v>
      </c>
      <c r="D2072" s="12">
        <v>1</v>
      </c>
    </row>
    <row r="2073" spans="1:4" x14ac:dyDescent="0.2">
      <c r="A2073" s="6" t="s">
        <v>2156</v>
      </c>
      <c r="B2073" s="6" t="s">
        <v>2165</v>
      </c>
      <c r="C2073" s="6" t="s">
        <v>2166</v>
      </c>
      <c r="D2073" s="12">
        <v>1</v>
      </c>
    </row>
    <row r="2074" spans="1:4" x14ac:dyDescent="0.2">
      <c r="A2074" s="6" t="s">
        <v>2156</v>
      </c>
      <c r="B2074" s="6" t="s">
        <v>2167</v>
      </c>
      <c r="C2074" s="6" t="s">
        <v>2168</v>
      </c>
      <c r="D2074" s="12">
        <v>1</v>
      </c>
    </row>
    <row r="2075" spans="1:4" x14ac:dyDescent="0.2">
      <c r="A2075" s="6" t="s">
        <v>2156</v>
      </c>
      <c r="B2075" s="6" t="s">
        <v>2169</v>
      </c>
      <c r="C2075" s="6" t="s">
        <v>2170</v>
      </c>
      <c r="D2075" s="12">
        <v>1</v>
      </c>
    </row>
    <row r="2076" spans="1:4" x14ac:dyDescent="0.2">
      <c r="A2076" s="6" t="s">
        <v>2156</v>
      </c>
      <c r="B2076" s="6" t="s">
        <v>2171</v>
      </c>
      <c r="C2076" s="6" t="s">
        <v>2172</v>
      </c>
      <c r="D2076" s="12">
        <v>1</v>
      </c>
    </row>
    <row r="2077" spans="1:4" x14ac:dyDescent="0.2">
      <c r="A2077" s="6" t="s">
        <v>2156</v>
      </c>
      <c r="B2077" s="6" t="s">
        <v>2173</v>
      </c>
      <c r="C2077" s="6" t="s">
        <v>2174</v>
      </c>
      <c r="D2077" s="12">
        <v>1</v>
      </c>
    </row>
    <row r="2078" spans="1:4" x14ac:dyDescent="0.2">
      <c r="A2078" s="6" t="s">
        <v>2156</v>
      </c>
      <c r="B2078" s="6" t="s">
        <v>2175</v>
      </c>
      <c r="C2078" s="6" t="s">
        <v>2176</v>
      </c>
      <c r="D2078" s="12">
        <v>1</v>
      </c>
    </row>
    <row r="2079" spans="1:4" x14ac:dyDescent="0.2">
      <c r="A2079" s="6" t="s">
        <v>2156</v>
      </c>
      <c r="B2079" s="6" t="s">
        <v>12082</v>
      </c>
      <c r="C2079" s="6" t="s">
        <v>12083</v>
      </c>
      <c r="D2079" s="12">
        <v>1</v>
      </c>
    </row>
    <row r="2080" spans="1:4" x14ac:dyDescent="0.2">
      <c r="A2080" s="6" t="s">
        <v>2156</v>
      </c>
      <c r="B2080" s="6" t="s">
        <v>12084</v>
      </c>
      <c r="C2080" s="6" t="s">
        <v>12085</v>
      </c>
      <c r="D2080" s="12">
        <v>1</v>
      </c>
    </row>
    <row r="2081" spans="1:4" x14ac:dyDescent="0.2">
      <c r="A2081" s="6" t="s">
        <v>2156</v>
      </c>
      <c r="B2081" s="6" t="s">
        <v>12086</v>
      </c>
      <c r="C2081" s="6" t="s">
        <v>12087</v>
      </c>
      <c r="D2081" s="12">
        <v>1</v>
      </c>
    </row>
    <row r="2082" spans="1:4" x14ac:dyDescent="0.2">
      <c r="A2082" s="6" t="s">
        <v>2156</v>
      </c>
      <c r="B2082" s="6" t="s">
        <v>12088</v>
      </c>
      <c r="C2082" s="6" t="s">
        <v>12089</v>
      </c>
      <c r="D2082" s="12">
        <v>1</v>
      </c>
    </row>
    <row r="2083" spans="1:4" x14ac:dyDescent="0.2">
      <c r="A2083" s="6" t="s">
        <v>2156</v>
      </c>
      <c r="B2083" s="6" t="s">
        <v>12090</v>
      </c>
      <c r="C2083" s="6" t="s">
        <v>12091</v>
      </c>
      <c r="D2083" s="12">
        <v>1</v>
      </c>
    </row>
    <row r="2084" spans="1:4" x14ac:dyDescent="0.2">
      <c r="A2084" s="6" t="s">
        <v>2156</v>
      </c>
      <c r="B2084" s="6" t="s">
        <v>12092</v>
      </c>
      <c r="C2084" s="6" t="s">
        <v>12093</v>
      </c>
      <c r="D2084" s="12">
        <v>1</v>
      </c>
    </row>
    <row r="2085" spans="1:4" x14ac:dyDescent="0.2">
      <c r="A2085" s="6" t="s">
        <v>2156</v>
      </c>
      <c r="B2085" s="6" t="s">
        <v>12094</v>
      </c>
      <c r="C2085" s="6" t="s">
        <v>12095</v>
      </c>
      <c r="D2085" s="12">
        <v>1</v>
      </c>
    </row>
    <row r="2086" spans="1:4" x14ac:dyDescent="0.2">
      <c r="A2086" s="6" t="s">
        <v>2156</v>
      </c>
      <c r="B2086" s="6" t="s">
        <v>12096</v>
      </c>
      <c r="C2086" s="6" t="s">
        <v>12097</v>
      </c>
      <c r="D2086" s="12">
        <v>1</v>
      </c>
    </row>
    <row r="2087" spans="1:4" x14ac:dyDescent="0.2">
      <c r="A2087" s="6" t="s">
        <v>2156</v>
      </c>
      <c r="B2087" s="6" t="s">
        <v>2177</v>
      </c>
      <c r="C2087" s="6" t="s">
        <v>2178</v>
      </c>
      <c r="D2087" s="12">
        <v>1</v>
      </c>
    </row>
    <row r="2088" spans="1:4" x14ac:dyDescent="0.2">
      <c r="A2088" s="6" t="s">
        <v>2156</v>
      </c>
      <c r="B2088" s="6" t="s">
        <v>2179</v>
      </c>
      <c r="C2088" s="6" t="s">
        <v>2180</v>
      </c>
      <c r="D2088" s="12">
        <v>1</v>
      </c>
    </row>
    <row r="2089" spans="1:4" x14ac:dyDescent="0.2">
      <c r="A2089" s="6" t="s">
        <v>2156</v>
      </c>
      <c r="B2089" s="6" t="s">
        <v>2181</v>
      </c>
      <c r="C2089" s="6" t="s">
        <v>2182</v>
      </c>
      <c r="D2089" s="12">
        <v>1</v>
      </c>
    </row>
    <row r="2090" spans="1:4" x14ac:dyDescent="0.2">
      <c r="A2090" s="6" t="s">
        <v>2156</v>
      </c>
      <c r="B2090" s="6" t="s">
        <v>2183</v>
      </c>
      <c r="C2090" s="6" t="s">
        <v>2184</v>
      </c>
      <c r="D2090" s="12">
        <v>1</v>
      </c>
    </row>
    <row r="2091" spans="1:4" x14ac:dyDescent="0.2">
      <c r="A2091" s="6" t="s">
        <v>2156</v>
      </c>
      <c r="B2091" s="6" t="s">
        <v>2185</v>
      </c>
      <c r="C2091" s="6" t="s">
        <v>2186</v>
      </c>
      <c r="D2091" s="12">
        <v>1</v>
      </c>
    </row>
    <row r="2092" spans="1:4" x14ac:dyDescent="0.2">
      <c r="A2092" s="6" t="s">
        <v>2156</v>
      </c>
      <c r="B2092" s="6" t="s">
        <v>2187</v>
      </c>
      <c r="C2092" s="6" t="s">
        <v>2188</v>
      </c>
      <c r="D2092" s="12">
        <v>1</v>
      </c>
    </row>
    <row r="2093" spans="1:4" x14ac:dyDescent="0.2">
      <c r="A2093" s="6" t="s">
        <v>2156</v>
      </c>
      <c r="B2093" s="6" t="s">
        <v>2189</v>
      </c>
      <c r="C2093" s="6" t="s">
        <v>2190</v>
      </c>
      <c r="D2093" s="12">
        <v>1</v>
      </c>
    </row>
    <row r="2094" spans="1:4" x14ac:dyDescent="0.2">
      <c r="A2094" s="6" t="s">
        <v>2156</v>
      </c>
      <c r="B2094" s="6" t="s">
        <v>2191</v>
      </c>
      <c r="C2094" s="6" t="s">
        <v>2192</v>
      </c>
      <c r="D2094" s="12">
        <v>1</v>
      </c>
    </row>
    <row r="2095" spans="1:4" x14ac:dyDescent="0.2">
      <c r="A2095" s="6" t="s">
        <v>2156</v>
      </c>
      <c r="B2095" s="6" t="s">
        <v>2193</v>
      </c>
      <c r="C2095" s="6" t="s">
        <v>2194</v>
      </c>
      <c r="D2095" s="12">
        <v>1</v>
      </c>
    </row>
    <row r="2096" spans="1:4" x14ac:dyDescent="0.2">
      <c r="A2096" s="6" t="s">
        <v>2156</v>
      </c>
      <c r="B2096" s="6" t="s">
        <v>2195</v>
      </c>
      <c r="C2096" s="6" t="s">
        <v>2196</v>
      </c>
      <c r="D2096" s="12">
        <v>1</v>
      </c>
    </row>
    <row r="2097" spans="1:4" x14ac:dyDescent="0.2">
      <c r="A2097" s="6" t="s">
        <v>2156</v>
      </c>
      <c r="B2097" s="6" t="s">
        <v>2197</v>
      </c>
      <c r="C2097" s="6" t="s">
        <v>2198</v>
      </c>
      <c r="D2097" s="12">
        <v>1</v>
      </c>
    </row>
    <row r="2098" spans="1:4" x14ac:dyDescent="0.2">
      <c r="A2098" s="6" t="s">
        <v>2156</v>
      </c>
      <c r="B2098" s="6" t="s">
        <v>2199</v>
      </c>
      <c r="C2098" s="6" t="s">
        <v>2200</v>
      </c>
      <c r="D2098" s="12">
        <v>1</v>
      </c>
    </row>
    <row r="2099" spans="1:4" x14ac:dyDescent="0.2">
      <c r="A2099" s="6" t="s">
        <v>2156</v>
      </c>
      <c r="B2099" s="6" t="s">
        <v>2201</v>
      </c>
      <c r="C2099" s="6" t="s">
        <v>2202</v>
      </c>
      <c r="D2099" s="12">
        <v>1</v>
      </c>
    </row>
    <row r="2100" spans="1:4" x14ac:dyDescent="0.2">
      <c r="A2100" s="6" t="s">
        <v>2156</v>
      </c>
      <c r="B2100" s="6" t="s">
        <v>2203</v>
      </c>
      <c r="C2100" s="6" t="s">
        <v>2204</v>
      </c>
      <c r="D2100" s="12">
        <v>1</v>
      </c>
    </row>
    <row r="2101" spans="1:4" x14ac:dyDescent="0.2">
      <c r="A2101" s="6" t="s">
        <v>2156</v>
      </c>
      <c r="B2101" s="6" t="s">
        <v>2205</v>
      </c>
      <c r="C2101" s="6" t="s">
        <v>2206</v>
      </c>
      <c r="D2101" s="12">
        <v>1</v>
      </c>
    </row>
    <row r="2102" spans="1:4" x14ac:dyDescent="0.2">
      <c r="A2102" s="6" t="s">
        <v>2156</v>
      </c>
      <c r="B2102" s="6" t="s">
        <v>2207</v>
      </c>
      <c r="C2102" s="6" t="s">
        <v>2208</v>
      </c>
      <c r="D2102" s="12">
        <v>1</v>
      </c>
    </row>
    <row r="2103" spans="1:4" x14ac:dyDescent="0.2">
      <c r="A2103" s="6" t="s">
        <v>2156</v>
      </c>
      <c r="B2103" s="6" t="s">
        <v>2209</v>
      </c>
      <c r="C2103" s="6" t="s">
        <v>2210</v>
      </c>
      <c r="D2103" s="12">
        <v>1</v>
      </c>
    </row>
    <row r="2104" spans="1:4" x14ac:dyDescent="0.2">
      <c r="A2104" s="6" t="s">
        <v>2156</v>
      </c>
      <c r="B2104" s="6" t="s">
        <v>2211</v>
      </c>
      <c r="C2104" s="6" t="s">
        <v>2212</v>
      </c>
      <c r="D2104" s="12">
        <v>1</v>
      </c>
    </row>
    <row r="2105" spans="1:4" x14ac:dyDescent="0.2">
      <c r="A2105" s="6" t="s">
        <v>2156</v>
      </c>
      <c r="B2105" s="6" t="s">
        <v>2213</v>
      </c>
      <c r="C2105" s="6" t="s">
        <v>2214</v>
      </c>
      <c r="D2105" s="12">
        <v>1</v>
      </c>
    </row>
    <row r="2106" spans="1:4" x14ac:dyDescent="0.2">
      <c r="A2106" s="6" t="s">
        <v>2156</v>
      </c>
      <c r="B2106" s="6" t="s">
        <v>2215</v>
      </c>
      <c r="C2106" s="6" t="s">
        <v>2216</v>
      </c>
      <c r="D2106" s="12">
        <v>1</v>
      </c>
    </row>
    <row r="2107" spans="1:4" x14ac:dyDescent="0.2">
      <c r="A2107" s="6" t="s">
        <v>2156</v>
      </c>
      <c r="B2107" s="6" t="s">
        <v>2217</v>
      </c>
      <c r="C2107" s="6" t="s">
        <v>2218</v>
      </c>
      <c r="D2107" s="12">
        <v>1</v>
      </c>
    </row>
    <row r="2108" spans="1:4" x14ac:dyDescent="0.2">
      <c r="A2108" s="6" t="s">
        <v>2156</v>
      </c>
      <c r="B2108" s="6" t="s">
        <v>2219</v>
      </c>
      <c r="C2108" s="6" t="s">
        <v>2220</v>
      </c>
      <c r="D2108" s="12">
        <v>1</v>
      </c>
    </row>
    <row r="2109" spans="1:4" x14ac:dyDescent="0.2">
      <c r="A2109" s="6" t="s">
        <v>2156</v>
      </c>
      <c r="B2109" s="6" t="s">
        <v>2221</v>
      </c>
      <c r="C2109" s="6" t="s">
        <v>2222</v>
      </c>
      <c r="D2109" s="12">
        <v>1</v>
      </c>
    </row>
    <row r="2110" spans="1:4" x14ac:dyDescent="0.2">
      <c r="A2110" s="6" t="s">
        <v>2156</v>
      </c>
      <c r="B2110" s="6" t="s">
        <v>2223</v>
      </c>
      <c r="C2110" s="6" t="s">
        <v>2224</v>
      </c>
      <c r="D2110" s="12">
        <v>1</v>
      </c>
    </row>
    <row r="2111" spans="1:4" x14ac:dyDescent="0.2">
      <c r="A2111" s="6" t="s">
        <v>2156</v>
      </c>
      <c r="B2111" s="6" t="s">
        <v>2225</v>
      </c>
      <c r="C2111" s="6" t="s">
        <v>2226</v>
      </c>
      <c r="D2111" s="12">
        <v>1</v>
      </c>
    </row>
    <row r="2112" spans="1:4" x14ac:dyDescent="0.2">
      <c r="A2112" s="6" t="s">
        <v>2156</v>
      </c>
      <c r="B2112" s="6" t="s">
        <v>2227</v>
      </c>
      <c r="C2112" s="6" t="s">
        <v>2228</v>
      </c>
      <c r="D2112" s="12">
        <v>1</v>
      </c>
    </row>
    <row r="2113" spans="1:4" x14ac:dyDescent="0.2">
      <c r="A2113" s="6" t="s">
        <v>2156</v>
      </c>
      <c r="B2113" s="6" t="s">
        <v>2229</v>
      </c>
      <c r="C2113" s="6" t="s">
        <v>2230</v>
      </c>
      <c r="D2113" s="12">
        <v>1</v>
      </c>
    </row>
    <row r="2114" spans="1:4" x14ac:dyDescent="0.2">
      <c r="A2114" s="6" t="s">
        <v>2156</v>
      </c>
      <c r="B2114" s="6" t="s">
        <v>2231</v>
      </c>
      <c r="C2114" s="6" t="s">
        <v>2232</v>
      </c>
      <c r="D2114" s="12">
        <v>1</v>
      </c>
    </row>
    <row r="2115" spans="1:4" x14ac:dyDescent="0.2">
      <c r="A2115" s="6" t="s">
        <v>2156</v>
      </c>
      <c r="B2115" s="6" t="s">
        <v>2233</v>
      </c>
      <c r="C2115" s="6" t="s">
        <v>2234</v>
      </c>
      <c r="D2115" s="12">
        <v>1</v>
      </c>
    </row>
    <row r="2116" spans="1:4" x14ac:dyDescent="0.2">
      <c r="A2116" s="6" t="s">
        <v>2156</v>
      </c>
      <c r="B2116" s="6" t="s">
        <v>2235</v>
      </c>
      <c r="C2116" s="6" t="s">
        <v>2236</v>
      </c>
      <c r="D2116" s="12">
        <v>1</v>
      </c>
    </row>
    <row r="2117" spans="1:4" x14ac:dyDescent="0.2">
      <c r="A2117" s="6" t="s">
        <v>2156</v>
      </c>
      <c r="B2117" s="6" t="s">
        <v>12098</v>
      </c>
      <c r="C2117" s="6" t="s">
        <v>12099</v>
      </c>
      <c r="D2117" s="12">
        <v>1</v>
      </c>
    </row>
    <row r="2118" spans="1:4" x14ac:dyDescent="0.2">
      <c r="A2118" s="6" t="s">
        <v>2156</v>
      </c>
      <c r="B2118" s="6" t="s">
        <v>2237</v>
      </c>
      <c r="C2118" s="6" t="s">
        <v>2238</v>
      </c>
      <c r="D2118" s="12">
        <v>1</v>
      </c>
    </row>
    <row r="2119" spans="1:4" x14ac:dyDescent="0.2">
      <c r="A2119" s="6" t="s">
        <v>2156</v>
      </c>
      <c r="B2119" s="6" t="s">
        <v>2239</v>
      </c>
      <c r="C2119" s="6" t="s">
        <v>2240</v>
      </c>
      <c r="D2119" s="12">
        <v>1</v>
      </c>
    </row>
    <row r="2120" spans="1:4" x14ac:dyDescent="0.2">
      <c r="A2120" s="6" t="s">
        <v>2156</v>
      </c>
      <c r="B2120" s="6" t="s">
        <v>2241</v>
      </c>
      <c r="C2120" s="6" t="s">
        <v>2242</v>
      </c>
      <c r="D2120" s="12">
        <v>1</v>
      </c>
    </row>
    <row r="2121" spans="1:4" x14ac:dyDescent="0.2">
      <c r="A2121" s="6" t="s">
        <v>2156</v>
      </c>
      <c r="B2121" s="6" t="s">
        <v>2243</v>
      </c>
      <c r="C2121" s="6" t="s">
        <v>2244</v>
      </c>
      <c r="D2121" s="12">
        <v>1</v>
      </c>
    </row>
    <row r="2122" spans="1:4" x14ac:dyDescent="0.2">
      <c r="A2122" s="6" t="s">
        <v>2156</v>
      </c>
      <c r="B2122" s="6" t="s">
        <v>2245</v>
      </c>
      <c r="C2122" s="6" t="s">
        <v>2246</v>
      </c>
      <c r="D2122" s="12">
        <v>1</v>
      </c>
    </row>
    <row r="2123" spans="1:4" x14ac:dyDescent="0.2">
      <c r="A2123" s="6" t="s">
        <v>2156</v>
      </c>
      <c r="B2123" s="6" t="s">
        <v>2247</v>
      </c>
      <c r="C2123" s="6" t="s">
        <v>2248</v>
      </c>
      <c r="D2123" s="12">
        <v>1</v>
      </c>
    </row>
    <row r="2124" spans="1:4" x14ac:dyDescent="0.2">
      <c r="A2124" s="6" t="s">
        <v>2156</v>
      </c>
      <c r="B2124" s="6" t="s">
        <v>2249</v>
      </c>
      <c r="C2124" s="6" t="s">
        <v>2250</v>
      </c>
      <c r="D2124" s="12">
        <v>1</v>
      </c>
    </row>
    <row r="2125" spans="1:4" x14ac:dyDescent="0.2">
      <c r="A2125" s="6" t="s">
        <v>2156</v>
      </c>
      <c r="B2125" s="6" t="s">
        <v>2251</v>
      </c>
      <c r="C2125" s="6" t="s">
        <v>2252</v>
      </c>
      <c r="D2125" s="12">
        <v>1</v>
      </c>
    </row>
    <row r="2126" spans="1:4" x14ac:dyDescent="0.2">
      <c r="A2126" s="6" t="s">
        <v>2156</v>
      </c>
      <c r="B2126" s="6" t="s">
        <v>2253</v>
      </c>
      <c r="C2126" s="6" t="s">
        <v>2254</v>
      </c>
      <c r="D2126" s="12">
        <v>1</v>
      </c>
    </row>
    <row r="2127" spans="1:4" x14ac:dyDescent="0.2">
      <c r="A2127" s="6" t="s">
        <v>2156</v>
      </c>
      <c r="B2127" s="6" t="s">
        <v>12100</v>
      </c>
      <c r="C2127" s="6" t="s">
        <v>12101</v>
      </c>
      <c r="D2127" s="12">
        <v>1</v>
      </c>
    </row>
    <row r="2128" spans="1:4" x14ac:dyDescent="0.2">
      <c r="A2128" s="6" t="s">
        <v>2156</v>
      </c>
      <c r="B2128" s="6" t="s">
        <v>12102</v>
      </c>
      <c r="C2128" s="6" t="s">
        <v>12103</v>
      </c>
      <c r="D2128" s="12">
        <v>1</v>
      </c>
    </row>
    <row r="2129" spans="1:4" x14ac:dyDescent="0.2">
      <c r="A2129" s="6" t="s">
        <v>2156</v>
      </c>
      <c r="B2129" s="6" t="s">
        <v>12104</v>
      </c>
      <c r="C2129" s="6" t="s">
        <v>12105</v>
      </c>
      <c r="D2129" s="12">
        <v>1</v>
      </c>
    </row>
    <row r="2130" spans="1:4" x14ac:dyDescent="0.2">
      <c r="A2130" s="6" t="s">
        <v>2156</v>
      </c>
      <c r="B2130" s="6" t="s">
        <v>12106</v>
      </c>
      <c r="C2130" s="6" t="s">
        <v>12107</v>
      </c>
      <c r="D2130" s="12">
        <v>1</v>
      </c>
    </row>
    <row r="2131" spans="1:4" x14ac:dyDescent="0.2">
      <c r="A2131" s="6" t="s">
        <v>2156</v>
      </c>
      <c r="B2131" s="6" t="s">
        <v>12108</v>
      </c>
      <c r="C2131" s="6" t="s">
        <v>12109</v>
      </c>
      <c r="D2131" s="12">
        <v>1</v>
      </c>
    </row>
    <row r="2132" spans="1:4" x14ac:dyDescent="0.2">
      <c r="A2132" s="6" t="s">
        <v>2156</v>
      </c>
      <c r="B2132" s="6" t="s">
        <v>2255</v>
      </c>
      <c r="C2132" s="6" t="s">
        <v>2256</v>
      </c>
      <c r="D2132" s="12">
        <v>1</v>
      </c>
    </row>
    <row r="2133" spans="1:4" x14ac:dyDescent="0.2">
      <c r="A2133" s="6" t="s">
        <v>2156</v>
      </c>
      <c r="B2133" s="6" t="s">
        <v>12110</v>
      </c>
      <c r="C2133" s="6" t="s">
        <v>12111</v>
      </c>
      <c r="D2133" s="12">
        <v>1</v>
      </c>
    </row>
    <row r="2134" spans="1:4" x14ac:dyDescent="0.2">
      <c r="A2134" s="6" t="s">
        <v>2156</v>
      </c>
      <c r="B2134" s="6" t="s">
        <v>2257</v>
      </c>
      <c r="C2134" s="6" t="s">
        <v>2258</v>
      </c>
      <c r="D2134" s="12">
        <v>1</v>
      </c>
    </row>
    <row r="2135" spans="1:4" x14ac:dyDescent="0.2">
      <c r="A2135" s="6" t="s">
        <v>2156</v>
      </c>
      <c r="B2135" s="6" t="s">
        <v>2259</v>
      </c>
      <c r="C2135" s="6" t="s">
        <v>2260</v>
      </c>
      <c r="D2135" s="12">
        <v>1</v>
      </c>
    </row>
    <row r="2136" spans="1:4" x14ac:dyDescent="0.2">
      <c r="A2136" s="6" t="s">
        <v>2156</v>
      </c>
      <c r="B2136" s="6" t="s">
        <v>12112</v>
      </c>
      <c r="C2136" s="6" t="s">
        <v>12113</v>
      </c>
      <c r="D2136" s="12">
        <v>1</v>
      </c>
    </row>
    <row r="2137" spans="1:4" x14ac:dyDescent="0.2">
      <c r="A2137" s="6" t="s">
        <v>2156</v>
      </c>
      <c r="B2137" s="6" t="s">
        <v>12114</v>
      </c>
      <c r="C2137" s="6" t="s">
        <v>12115</v>
      </c>
      <c r="D2137" s="12">
        <v>1</v>
      </c>
    </row>
    <row r="2138" spans="1:4" x14ac:dyDescent="0.2">
      <c r="A2138" s="6" t="s">
        <v>2156</v>
      </c>
      <c r="B2138" s="6" t="s">
        <v>2261</v>
      </c>
      <c r="C2138" s="6" t="s">
        <v>2262</v>
      </c>
      <c r="D2138" s="12">
        <v>1</v>
      </c>
    </row>
    <row r="2139" spans="1:4" x14ac:dyDescent="0.2">
      <c r="A2139" s="6" t="s">
        <v>2156</v>
      </c>
      <c r="B2139" s="6" t="s">
        <v>2263</v>
      </c>
      <c r="C2139" s="6" t="s">
        <v>2264</v>
      </c>
      <c r="D2139" s="12">
        <v>1</v>
      </c>
    </row>
    <row r="2140" spans="1:4" x14ac:dyDescent="0.2">
      <c r="A2140" s="6" t="s">
        <v>2156</v>
      </c>
      <c r="B2140" s="6" t="s">
        <v>2265</v>
      </c>
      <c r="C2140" s="6" t="s">
        <v>2266</v>
      </c>
      <c r="D2140" s="12">
        <v>1</v>
      </c>
    </row>
    <row r="2141" spans="1:4" x14ac:dyDescent="0.2">
      <c r="A2141" s="6" t="s">
        <v>2156</v>
      </c>
      <c r="B2141" s="6" t="s">
        <v>2267</v>
      </c>
      <c r="C2141" s="6" t="s">
        <v>2268</v>
      </c>
      <c r="D2141" s="12">
        <v>1</v>
      </c>
    </row>
    <row r="2142" spans="1:4" x14ac:dyDescent="0.2">
      <c r="A2142" s="6" t="s">
        <v>2156</v>
      </c>
      <c r="B2142" s="6" t="s">
        <v>2269</v>
      </c>
      <c r="C2142" s="6" t="s">
        <v>2270</v>
      </c>
      <c r="D2142" s="12">
        <v>1</v>
      </c>
    </row>
    <row r="2143" spans="1:4" x14ac:dyDescent="0.2">
      <c r="A2143" s="6" t="s">
        <v>2156</v>
      </c>
      <c r="B2143" s="6" t="s">
        <v>2271</v>
      </c>
      <c r="C2143" s="6" t="s">
        <v>2272</v>
      </c>
      <c r="D2143" s="12">
        <v>1</v>
      </c>
    </row>
    <row r="2144" spans="1:4" x14ac:dyDescent="0.2">
      <c r="A2144" s="6" t="s">
        <v>2156</v>
      </c>
      <c r="B2144" s="6" t="s">
        <v>2273</v>
      </c>
      <c r="C2144" s="6" t="s">
        <v>2274</v>
      </c>
      <c r="D2144" s="12">
        <v>1</v>
      </c>
    </row>
    <row r="2145" spans="1:4" x14ac:dyDescent="0.2">
      <c r="A2145" s="6" t="s">
        <v>2156</v>
      </c>
      <c r="B2145" s="6" t="s">
        <v>2275</v>
      </c>
      <c r="C2145" s="6" t="s">
        <v>2276</v>
      </c>
      <c r="D2145" s="12">
        <v>1</v>
      </c>
    </row>
    <row r="2146" spans="1:4" x14ac:dyDescent="0.2">
      <c r="A2146" s="6" t="s">
        <v>2156</v>
      </c>
      <c r="B2146" s="6" t="s">
        <v>2277</v>
      </c>
      <c r="C2146" s="6" t="s">
        <v>2278</v>
      </c>
      <c r="D2146" s="12">
        <v>1</v>
      </c>
    </row>
    <row r="2147" spans="1:4" x14ac:dyDescent="0.2">
      <c r="A2147" s="6" t="s">
        <v>2156</v>
      </c>
      <c r="B2147" s="6" t="s">
        <v>2279</v>
      </c>
      <c r="C2147" s="6" t="s">
        <v>2280</v>
      </c>
      <c r="D2147" s="12">
        <v>1</v>
      </c>
    </row>
    <row r="2148" spans="1:4" x14ac:dyDescent="0.2">
      <c r="A2148" s="6" t="s">
        <v>2156</v>
      </c>
      <c r="B2148" s="6" t="s">
        <v>12116</v>
      </c>
      <c r="C2148" s="6" t="s">
        <v>12117</v>
      </c>
      <c r="D2148" s="12">
        <v>1</v>
      </c>
    </row>
    <row r="2149" spans="1:4" x14ac:dyDescent="0.2">
      <c r="A2149" s="6" t="s">
        <v>2156</v>
      </c>
      <c r="B2149" s="6" t="s">
        <v>2281</v>
      </c>
      <c r="C2149" s="6" t="s">
        <v>2282</v>
      </c>
      <c r="D2149" s="12">
        <v>1</v>
      </c>
    </row>
    <row r="2150" spans="1:4" x14ac:dyDescent="0.2">
      <c r="A2150" s="6" t="s">
        <v>2156</v>
      </c>
      <c r="B2150" s="6" t="s">
        <v>2283</v>
      </c>
      <c r="C2150" s="6" t="s">
        <v>2284</v>
      </c>
      <c r="D2150" s="12">
        <v>1</v>
      </c>
    </row>
    <row r="2151" spans="1:4" x14ac:dyDescent="0.2">
      <c r="A2151" s="6" t="s">
        <v>2156</v>
      </c>
      <c r="B2151" s="6" t="s">
        <v>2285</v>
      </c>
      <c r="C2151" s="6" t="s">
        <v>2286</v>
      </c>
      <c r="D2151" s="12">
        <v>1</v>
      </c>
    </row>
    <row r="2152" spans="1:4" x14ac:dyDescent="0.2">
      <c r="A2152" s="6" t="s">
        <v>2156</v>
      </c>
      <c r="B2152" s="6" t="s">
        <v>12118</v>
      </c>
      <c r="C2152" s="6" t="s">
        <v>12119</v>
      </c>
      <c r="D2152" s="12">
        <v>1</v>
      </c>
    </row>
    <row r="2153" spans="1:4" x14ac:dyDescent="0.2">
      <c r="A2153" s="6" t="s">
        <v>2156</v>
      </c>
      <c r="B2153" s="6" t="s">
        <v>2287</v>
      </c>
      <c r="C2153" s="6" t="s">
        <v>2288</v>
      </c>
      <c r="D2153" s="12">
        <v>1</v>
      </c>
    </row>
    <row r="2154" spans="1:4" x14ac:dyDescent="0.2">
      <c r="A2154" s="6" t="s">
        <v>2156</v>
      </c>
      <c r="B2154" s="6" t="s">
        <v>2289</v>
      </c>
      <c r="C2154" s="6" t="s">
        <v>2290</v>
      </c>
      <c r="D2154" s="12">
        <v>1</v>
      </c>
    </row>
    <row r="2155" spans="1:4" x14ac:dyDescent="0.2">
      <c r="A2155" s="6" t="s">
        <v>2156</v>
      </c>
      <c r="B2155" s="6" t="s">
        <v>12120</v>
      </c>
      <c r="C2155" s="6" t="s">
        <v>12121</v>
      </c>
      <c r="D2155" s="12">
        <v>1</v>
      </c>
    </row>
    <row r="2156" spans="1:4" x14ac:dyDescent="0.2">
      <c r="A2156" s="6" t="s">
        <v>2156</v>
      </c>
      <c r="B2156" s="6" t="s">
        <v>12122</v>
      </c>
      <c r="C2156" s="6" t="s">
        <v>12123</v>
      </c>
      <c r="D2156" s="12">
        <v>1</v>
      </c>
    </row>
    <row r="2157" spans="1:4" x14ac:dyDescent="0.2">
      <c r="A2157" s="6" t="s">
        <v>2156</v>
      </c>
      <c r="B2157" s="6" t="s">
        <v>2291</v>
      </c>
      <c r="C2157" s="6" t="s">
        <v>2292</v>
      </c>
      <c r="D2157" s="12">
        <v>1</v>
      </c>
    </row>
    <row r="2158" spans="1:4" x14ac:dyDescent="0.2">
      <c r="A2158" s="6" t="s">
        <v>2156</v>
      </c>
      <c r="B2158" s="6" t="s">
        <v>2293</v>
      </c>
      <c r="C2158" s="6" t="s">
        <v>2294</v>
      </c>
      <c r="D2158" s="12">
        <v>1</v>
      </c>
    </row>
    <row r="2159" spans="1:4" x14ac:dyDescent="0.2">
      <c r="A2159" s="6" t="s">
        <v>2156</v>
      </c>
      <c r="B2159" s="6" t="s">
        <v>2295</v>
      </c>
      <c r="C2159" s="6" t="s">
        <v>2296</v>
      </c>
      <c r="D2159" s="12">
        <v>1</v>
      </c>
    </row>
    <row r="2160" spans="1:4" x14ac:dyDescent="0.2">
      <c r="A2160" s="6" t="s">
        <v>2156</v>
      </c>
      <c r="B2160" s="6" t="s">
        <v>12124</v>
      </c>
      <c r="C2160" s="6" t="s">
        <v>12125</v>
      </c>
      <c r="D2160" s="12">
        <v>1</v>
      </c>
    </row>
    <row r="2161" spans="1:4" x14ac:dyDescent="0.2">
      <c r="A2161" s="6" t="s">
        <v>2156</v>
      </c>
      <c r="B2161" s="6" t="s">
        <v>12126</v>
      </c>
      <c r="C2161" s="6" t="s">
        <v>12127</v>
      </c>
      <c r="D2161" s="12">
        <v>1</v>
      </c>
    </row>
    <row r="2162" spans="1:4" x14ac:dyDescent="0.2">
      <c r="A2162" s="6" t="s">
        <v>2156</v>
      </c>
      <c r="B2162" s="6" t="s">
        <v>12128</v>
      </c>
      <c r="C2162" s="6" t="s">
        <v>12129</v>
      </c>
      <c r="D2162" s="12">
        <v>1</v>
      </c>
    </row>
    <row r="2163" spans="1:4" x14ac:dyDescent="0.2">
      <c r="A2163" s="6" t="s">
        <v>2156</v>
      </c>
      <c r="B2163" s="6" t="s">
        <v>2297</v>
      </c>
      <c r="C2163" s="6" t="s">
        <v>2298</v>
      </c>
      <c r="D2163" s="12">
        <v>1</v>
      </c>
    </row>
    <row r="2164" spans="1:4" x14ac:dyDescent="0.2">
      <c r="A2164" s="6" t="s">
        <v>2156</v>
      </c>
      <c r="B2164" s="6" t="s">
        <v>2299</v>
      </c>
      <c r="C2164" s="6" t="s">
        <v>2300</v>
      </c>
      <c r="D2164" s="12">
        <v>1</v>
      </c>
    </row>
    <row r="2165" spans="1:4" x14ac:dyDescent="0.2">
      <c r="A2165" s="6" t="s">
        <v>2156</v>
      </c>
      <c r="B2165" s="6" t="s">
        <v>2301</v>
      </c>
      <c r="C2165" s="6" t="s">
        <v>2302</v>
      </c>
      <c r="D2165" s="12">
        <v>1</v>
      </c>
    </row>
    <row r="2166" spans="1:4" x14ac:dyDescent="0.2">
      <c r="A2166" s="6" t="s">
        <v>2156</v>
      </c>
      <c r="B2166" s="6" t="s">
        <v>2303</v>
      </c>
      <c r="C2166" s="6" t="s">
        <v>2304</v>
      </c>
      <c r="D2166" s="12">
        <v>1</v>
      </c>
    </row>
    <row r="2167" spans="1:4" x14ac:dyDescent="0.2">
      <c r="A2167" s="6" t="s">
        <v>2156</v>
      </c>
      <c r="B2167" s="6" t="s">
        <v>2305</v>
      </c>
      <c r="C2167" s="6" t="s">
        <v>2306</v>
      </c>
      <c r="D2167" s="12">
        <v>1</v>
      </c>
    </row>
    <row r="2168" spans="1:4" x14ac:dyDescent="0.2">
      <c r="A2168" s="6" t="s">
        <v>2156</v>
      </c>
      <c r="B2168" s="6" t="s">
        <v>2307</v>
      </c>
      <c r="C2168" s="6" t="s">
        <v>2308</v>
      </c>
      <c r="D2168" s="12">
        <v>1</v>
      </c>
    </row>
    <row r="2169" spans="1:4" x14ac:dyDescent="0.2">
      <c r="A2169" s="6" t="s">
        <v>2156</v>
      </c>
      <c r="B2169" s="6" t="s">
        <v>2309</v>
      </c>
      <c r="C2169" s="6" t="s">
        <v>2310</v>
      </c>
      <c r="D2169" s="12">
        <v>1</v>
      </c>
    </row>
    <row r="2170" spans="1:4" x14ac:dyDescent="0.2">
      <c r="A2170" s="6" t="s">
        <v>2156</v>
      </c>
      <c r="B2170" s="6" t="s">
        <v>2311</v>
      </c>
      <c r="C2170" s="6" t="s">
        <v>2312</v>
      </c>
      <c r="D2170" s="12">
        <v>1</v>
      </c>
    </row>
    <row r="2171" spans="1:4" x14ac:dyDescent="0.2">
      <c r="A2171" s="6" t="s">
        <v>2156</v>
      </c>
      <c r="B2171" s="6" t="s">
        <v>2313</v>
      </c>
      <c r="C2171" s="6" t="s">
        <v>2314</v>
      </c>
      <c r="D2171" s="12">
        <v>1</v>
      </c>
    </row>
    <row r="2172" spans="1:4" x14ac:dyDescent="0.2">
      <c r="A2172" s="6" t="s">
        <v>2156</v>
      </c>
      <c r="B2172" s="6" t="s">
        <v>2315</v>
      </c>
      <c r="C2172" s="6" t="s">
        <v>2316</v>
      </c>
      <c r="D2172" s="12">
        <v>1</v>
      </c>
    </row>
    <row r="2173" spans="1:4" x14ac:dyDescent="0.2">
      <c r="A2173" s="6" t="s">
        <v>2156</v>
      </c>
      <c r="B2173" s="6" t="s">
        <v>2317</v>
      </c>
      <c r="C2173" s="6" t="s">
        <v>2318</v>
      </c>
      <c r="D2173" s="12">
        <v>1</v>
      </c>
    </row>
    <row r="2174" spans="1:4" x14ac:dyDescent="0.2">
      <c r="A2174" s="6" t="s">
        <v>2156</v>
      </c>
      <c r="B2174" s="6" t="s">
        <v>2319</v>
      </c>
      <c r="C2174" s="6" t="s">
        <v>2320</v>
      </c>
      <c r="D2174" s="12">
        <v>1</v>
      </c>
    </row>
    <row r="2175" spans="1:4" x14ac:dyDescent="0.2">
      <c r="A2175" s="6" t="s">
        <v>2156</v>
      </c>
      <c r="B2175" s="6" t="s">
        <v>2321</v>
      </c>
      <c r="C2175" s="6" t="s">
        <v>2322</v>
      </c>
      <c r="D2175" s="12">
        <v>1</v>
      </c>
    </row>
    <row r="2176" spans="1:4" x14ac:dyDescent="0.2">
      <c r="A2176" s="6" t="s">
        <v>2156</v>
      </c>
      <c r="B2176" s="6" t="s">
        <v>2323</v>
      </c>
      <c r="C2176" s="6" t="s">
        <v>2324</v>
      </c>
      <c r="D2176" s="12">
        <v>1</v>
      </c>
    </row>
    <row r="2177" spans="1:4" x14ac:dyDescent="0.2">
      <c r="A2177" s="6" t="s">
        <v>2156</v>
      </c>
      <c r="B2177" s="6" t="s">
        <v>2325</v>
      </c>
      <c r="C2177" s="6" t="s">
        <v>2326</v>
      </c>
      <c r="D2177" s="12">
        <v>1</v>
      </c>
    </row>
    <row r="2178" spans="1:4" x14ac:dyDescent="0.2">
      <c r="A2178" s="6" t="s">
        <v>2156</v>
      </c>
      <c r="B2178" s="6" t="s">
        <v>2327</v>
      </c>
      <c r="C2178" s="6" t="s">
        <v>2328</v>
      </c>
      <c r="D2178" s="12">
        <v>1</v>
      </c>
    </row>
    <row r="2179" spans="1:4" x14ac:dyDescent="0.2">
      <c r="A2179" s="6" t="s">
        <v>2156</v>
      </c>
      <c r="B2179" s="6" t="s">
        <v>2329</v>
      </c>
      <c r="C2179" s="6" t="s">
        <v>2330</v>
      </c>
      <c r="D2179" s="12">
        <v>1</v>
      </c>
    </row>
    <row r="2180" spans="1:4" x14ac:dyDescent="0.2">
      <c r="A2180" s="6" t="s">
        <v>2156</v>
      </c>
      <c r="B2180" s="6" t="s">
        <v>2331</v>
      </c>
      <c r="C2180" s="6" t="s">
        <v>2332</v>
      </c>
      <c r="D2180" s="12">
        <v>1</v>
      </c>
    </row>
    <row r="2181" spans="1:4" x14ac:dyDescent="0.2">
      <c r="A2181" s="6" t="s">
        <v>2156</v>
      </c>
      <c r="B2181" s="6" t="s">
        <v>2333</v>
      </c>
      <c r="C2181" s="6" t="s">
        <v>2334</v>
      </c>
      <c r="D2181" s="12">
        <v>1</v>
      </c>
    </row>
    <row r="2182" spans="1:4" x14ac:dyDescent="0.2">
      <c r="A2182" s="6" t="s">
        <v>2156</v>
      </c>
      <c r="B2182" s="6" t="s">
        <v>2335</v>
      </c>
      <c r="C2182" s="6" t="s">
        <v>2336</v>
      </c>
      <c r="D2182" s="12">
        <v>1</v>
      </c>
    </row>
    <row r="2183" spans="1:4" x14ac:dyDescent="0.2">
      <c r="A2183" s="6" t="s">
        <v>2156</v>
      </c>
      <c r="B2183" s="6" t="s">
        <v>2337</v>
      </c>
      <c r="C2183" s="6" t="s">
        <v>2338</v>
      </c>
      <c r="D2183" s="12">
        <v>1</v>
      </c>
    </row>
    <row r="2184" spans="1:4" x14ac:dyDescent="0.2">
      <c r="A2184" s="6" t="s">
        <v>2156</v>
      </c>
      <c r="B2184" s="6" t="s">
        <v>2339</v>
      </c>
      <c r="C2184" s="6" t="s">
        <v>2340</v>
      </c>
      <c r="D2184" s="12">
        <v>1</v>
      </c>
    </row>
    <row r="2185" spans="1:4" x14ac:dyDescent="0.2">
      <c r="A2185" s="6" t="s">
        <v>2156</v>
      </c>
      <c r="B2185" s="6" t="s">
        <v>2341</v>
      </c>
      <c r="C2185" s="6" t="s">
        <v>2342</v>
      </c>
      <c r="D2185" s="12">
        <v>1</v>
      </c>
    </row>
    <row r="2186" spans="1:4" x14ac:dyDescent="0.2">
      <c r="A2186" s="6" t="s">
        <v>2156</v>
      </c>
      <c r="B2186" s="6" t="s">
        <v>12130</v>
      </c>
      <c r="C2186" s="6" t="s">
        <v>12131</v>
      </c>
      <c r="D2186" s="12">
        <v>1</v>
      </c>
    </row>
    <row r="2187" spans="1:4" x14ac:dyDescent="0.2">
      <c r="A2187" s="6" t="s">
        <v>2156</v>
      </c>
      <c r="B2187" s="6" t="s">
        <v>12132</v>
      </c>
      <c r="C2187" s="6" t="s">
        <v>12133</v>
      </c>
      <c r="D2187" s="12">
        <v>1</v>
      </c>
    </row>
    <row r="2188" spans="1:4" x14ac:dyDescent="0.2">
      <c r="A2188" s="6" t="s">
        <v>2156</v>
      </c>
      <c r="B2188" s="6" t="s">
        <v>2343</v>
      </c>
      <c r="C2188" s="6" t="s">
        <v>2344</v>
      </c>
      <c r="D2188" s="12">
        <v>1</v>
      </c>
    </row>
    <row r="2189" spans="1:4" x14ac:dyDescent="0.2">
      <c r="A2189" s="6" t="s">
        <v>2156</v>
      </c>
      <c r="B2189" s="6" t="s">
        <v>2345</v>
      </c>
      <c r="C2189" s="6" t="s">
        <v>2346</v>
      </c>
      <c r="D2189" s="12">
        <v>1</v>
      </c>
    </row>
    <row r="2190" spans="1:4" x14ac:dyDescent="0.2">
      <c r="A2190" s="6" t="s">
        <v>2156</v>
      </c>
      <c r="B2190" s="6" t="s">
        <v>2347</v>
      </c>
      <c r="C2190" s="6" t="s">
        <v>2348</v>
      </c>
      <c r="D2190" s="12">
        <v>1</v>
      </c>
    </row>
    <row r="2191" spans="1:4" x14ac:dyDescent="0.2">
      <c r="A2191" s="6" t="s">
        <v>2156</v>
      </c>
      <c r="B2191" s="6" t="s">
        <v>12134</v>
      </c>
      <c r="C2191" s="6" t="s">
        <v>12135</v>
      </c>
      <c r="D2191" s="12">
        <v>1</v>
      </c>
    </row>
    <row r="2192" spans="1:4" x14ac:dyDescent="0.2">
      <c r="A2192" s="6" t="s">
        <v>2156</v>
      </c>
      <c r="B2192" s="6" t="s">
        <v>2349</v>
      </c>
      <c r="C2192" s="6" t="s">
        <v>2350</v>
      </c>
      <c r="D2192" s="12">
        <v>1</v>
      </c>
    </row>
    <row r="2193" spans="1:4" x14ac:dyDescent="0.2">
      <c r="A2193" s="6" t="s">
        <v>2156</v>
      </c>
      <c r="B2193" s="6" t="s">
        <v>12136</v>
      </c>
      <c r="C2193" s="6" t="s">
        <v>12137</v>
      </c>
      <c r="D2193" s="12">
        <v>1</v>
      </c>
    </row>
    <row r="2194" spans="1:4" x14ac:dyDescent="0.2">
      <c r="A2194" s="6" t="s">
        <v>2156</v>
      </c>
      <c r="B2194" s="6" t="s">
        <v>12138</v>
      </c>
      <c r="C2194" s="6" t="s">
        <v>12139</v>
      </c>
      <c r="D2194" s="12">
        <v>1</v>
      </c>
    </row>
    <row r="2195" spans="1:4" x14ac:dyDescent="0.2">
      <c r="A2195" s="6" t="s">
        <v>2156</v>
      </c>
      <c r="B2195" s="6" t="s">
        <v>12140</v>
      </c>
      <c r="C2195" s="6" t="s">
        <v>12141</v>
      </c>
      <c r="D2195" s="12">
        <v>1</v>
      </c>
    </row>
    <row r="2196" spans="1:4" x14ac:dyDescent="0.2">
      <c r="A2196" s="6" t="s">
        <v>2156</v>
      </c>
      <c r="B2196" s="6" t="s">
        <v>12142</v>
      </c>
      <c r="C2196" s="6" t="s">
        <v>12143</v>
      </c>
      <c r="D2196" s="12">
        <v>1</v>
      </c>
    </row>
    <row r="2197" spans="1:4" x14ac:dyDescent="0.2">
      <c r="A2197" s="6" t="s">
        <v>2156</v>
      </c>
      <c r="B2197" s="6" t="s">
        <v>12144</v>
      </c>
      <c r="C2197" s="6" t="s">
        <v>12145</v>
      </c>
      <c r="D2197" s="12">
        <v>1</v>
      </c>
    </row>
    <row r="2198" spans="1:4" x14ac:dyDescent="0.2">
      <c r="A2198" s="6" t="s">
        <v>2156</v>
      </c>
      <c r="B2198" s="6" t="s">
        <v>12146</v>
      </c>
      <c r="C2198" s="6" t="s">
        <v>12147</v>
      </c>
      <c r="D2198" s="12">
        <v>1</v>
      </c>
    </row>
    <row r="2199" spans="1:4" x14ac:dyDescent="0.2">
      <c r="A2199" s="6" t="s">
        <v>2156</v>
      </c>
      <c r="B2199" s="6" t="s">
        <v>12148</v>
      </c>
      <c r="C2199" s="6" t="s">
        <v>12149</v>
      </c>
      <c r="D2199" s="12">
        <v>1</v>
      </c>
    </row>
    <row r="2200" spans="1:4" x14ac:dyDescent="0.2">
      <c r="A2200" s="6" t="s">
        <v>2156</v>
      </c>
      <c r="B2200" s="6" t="s">
        <v>12150</v>
      </c>
      <c r="C2200" s="6" t="s">
        <v>12151</v>
      </c>
      <c r="D2200" s="12">
        <v>1</v>
      </c>
    </row>
    <row r="2201" spans="1:4" x14ac:dyDescent="0.2">
      <c r="A2201" s="6" t="s">
        <v>2156</v>
      </c>
      <c r="B2201" s="6" t="s">
        <v>12152</v>
      </c>
      <c r="C2201" s="6" t="s">
        <v>12153</v>
      </c>
      <c r="D2201" s="12">
        <v>1</v>
      </c>
    </row>
    <row r="2202" spans="1:4" x14ac:dyDescent="0.2">
      <c r="A2202" s="6" t="s">
        <v>2156</v>
      </c>
      <c r="B2202" s="6" t="s">
        <v>2351</v>
      </c>
      <c r="C2202" s="6" t="s">
        <v>2352</v>
      </c>
      <c r="D2202" s="12">
        <v>1</v>
      </c>
    </row>
    <row r="2203" spans="1:4" x14ac:dyDescent="0.2">
      <c r="A2203" s="6" t="s">
        <v>2156</v>
      </c>
      <c r="B2203" s="6" t="s">
        <v>2353</v>
      </c>
      <c r="C2203" s="6" t="s">
        <v>2354</v>
      </c>
      <c r="D2203" s="12">
        <v>1</v>
      </c>
    </row>
    <row r="2204" spans="1:4" x14ac:dyDescent="0.2">
      <c r="A2204" s="6" t="s">
        <v>2156</v>
      </c>
      <c r="B2204" s="6" t="s">
        <v>2355</v>
      </c>
      <c r="C2204" s="6" t="s">
        <v>2354</v>
      </c>
      <c r="D2204" s="12">
        <v>1</v>
      </c>
    </row>
    <row r="2205" spans="1:4" x14ac:dyDescent="0.2">
      <c r="A2205" s="6" t="s">
        <v>2156</v>
      </c>
      <c r="B2205" s="6" t="s">
        <v>2356</v>
      </c>
      <c r="C2205" s="6" t="s">
        <v>2357</v>
      </c>
      <c r="D2205" s="12">
        <v>1</v>
      </c>
    </row>
    <row r="2206" spans="1:4" x14ac:dyDescent="0.2">
      <c r="A2206" s="6" t="s">
        <v>2156</v>
      </c>
      <c r="B2206" s="6" t="s">
        <v>2358</v>
      </c>
      <c r="C2206" s="6" t="s">
        <v>2359</v>
      </c>
      <c r="D2206" s="12">
        <v>1</v>
      </c>
    </row>
    <row r="2207" spans="1:4" x14ac:dyDescent="0.2">
      <c r="A2207" s="6" t="s">
        <v>2156</v>
      </c>
      <c r="B2207" s="6" t="s">
        <v>12154</v>
      </c>
      <c r="C2207" s="6" t="s">
        <v>12155</v>
      </c>
      <c r="D2207" s="12">
        <v>1</v>
      </c>
    </row>
    <row r="2208" spans="1:4" x14ac:dyDescent="0.2">
      <c r="A2208" s="6" t="s">
        <v>2156</v>
      </c>
      <c r="B2208" s="6" t="s">
        <v>2360</v>
      </c>
      <c r="C2208" s="6" t="s">
        <v>2361</v>
      </c>
      <c r="D2208" s="12">
        <v>1</v>
      </c>
    </row>
    <row r="2209" spans="1:4" x14ac:dyDescent="0.2">
      <c r="A2209" s="6" t="s">
        <v>2156</v>
      </c>
      <c r="B2209" s="6" t="s">
        <v>2362</v>
      </c>
      <c r="C2209" s="6" t="s">
        <v>2363</v>
      </c>
      <c r="D2209" s="12">
        <v>1</v>
      </c>
    </row>
    <row r="2210" spans="1:4" x14ac:dyDescent="0.2">
      <c r="A2210" s="6" t="s">
        <v>2156</v>
      </c>
      <c r="B2210" s="6" t="s">
        <v>2364</v>
      </c>
      <c r="C2210" s="6" t="s">
        <v>2365</v>
      </c>
      <c r="D2210" s="12">
        <v>1</v>
      </c>
    </row>
    <row r="2211" spans="1:4" x14ac:dyDescent="0.2">
      <c r="A2211" s="6" t="s">
        <v>2156</v>
      </c>
      <c r="B2211" s="6" t="s">
        <v>2366</v>
      </c>
      <c r="C2211" s="6" t="s">
        <v>2367</v>
      </c>
      <c r="D2211" s="12">
        <v>1</v>
      </c>
    </row>
    <row r="2212" spans="1:4" x14ac:dyDescent="0.2">
      <c r="A2212" s="6" t="s">
        <v>2156</v>
      </c>
      <c r="B2212" s="6" t="s">
        <v>12156</v>
      </c>
      <c r="C2212" s="6" t="s">
        <v>12157</v>
      </c>
      <c r="D2212" s="12">
        <v>1</v>
      </c>
    </row>
    <row r="2213" spans="1:4" x14ac:dyDescent="0.2">
      <c r="A2213" s="6" t="s">
        <v>2156</v>
      </c>
      <c r="B2213" s="6" t="s">
        <v>12158</v>
      </c>
      <c r="C2213" s="6" t="s">
        <v>12159</v>
      </c>
      <c r="D2213" s="12">
        <v>1</v>
      </c>
    </row>
    <row r="2214" spans="1:4" x14ac:dyDescent="0.2">
      <c r="A2214" s="6" t="s">
        <v>2156</v>
      </c>
      <c r="B2214" s="6" t="s">
        <v>12160</v>
      </c>
      <c r="C2214" s="6" t="s">
        <v>12161</v>
      </c>
      <c r="D2214" s="12">
        <v>1</v>
      </c>
    </row>
    <row r="2215" spans="1:4" x14ac:dyDescent="0.2">
      <c r="A2215" s="6" t="s">
        <v>2156</v>
      </c>
      <c r="B2215" s="6" t="s">
        <v>12162</v>
      </c>
      <c r="C2215" s="6" t="s">
        <v>12163</v>
      </c>
      <c r="D2215" s="12">
        <v>1</v>
      </c>
    </row>
    <row r="2216" spans="1:4" x14ac:dyDescent="0.2">
      <c r="A2216" s="6" t="s">
        <v>2156</v>
      </c>
      <c r="B2216" s="6" t="s">
        <v>12164</v>
      </c>
      <c r="C2216" s="6" t="s">
        <v>12165</v>
      </c>
      <c r="D2216" s="12">
        <v>1</v>
      </c>
    </row>
    <row r="2217" spans="1:4" x14ac:dyDescent="0.2">
      <c r="A2217" s="6" t="s">
        <v>2156</v>
      </c>
      <c r="B2217" s="6" t="s">
        <v>12166</v>
      </c>
      <c r="C2217" s="6" t="s">
        <v>12167</v>
      </c>
      <c r="D2217" s="12">
        <v>1</v>
      </c>
    </row>
    <row r="2218" spans="1:4" x14ac:dyDescent="0.2">
      <c r="A2218" s="6" t="s">
        <v>2156</v>
      </c>
      <c r="B2218" s="6" t="s">
        <v>12168</v>
      </c>
      <c r="C2218" s="6" t="s">
        <v>12169</v>
      </c>
      <c r="D2218" s="12">
        <v>1</v>
      </c>
    </row>
    <row r="2219" spans="1:4" x14ac:dyDescent="0.2">
      <c r="A2219" s="6" t="s">
        <v>2156</v>
      </c>
      <c r="B2219" s="6" t="s">
        <v>12170</v>
      </c>
      <c r="C2219" s="6" t="s">
        <v>12171</v>
      </c>
      <c r="D2219" s="12">
        <v>1</v>
      </c>
    </row>
    <row r="2220" spans="1:4" x14ac:dyDescent="0.2">
      <c r="A2220" s="6" t="s">
        <v>2156</v>
      </c>
      <c r="B2220" s="6" t="s">
        <v>12172</v>
      </c>
      <c r="C2220" s="6" t="s">
        <v>12173</v>
      </c>
      <c r="D2220" s="12">
        <v>1</v>
      </c>
    </row>
    <row r="2221" spans="1:4" x14ac:dyDescent="0.2">
      <c r="A2221" s="6" t="s">
        <v>2156</v>
      </c>
      <c r="B2221" s="6" t="s">
        <v>12174</v>
      </c>
      <c r="C2221" s="6" t="s">
        <v>12175</v>
      </c>
      <c r="D2221" s="12">
        <v>1</v>
      </c>
    </row>
    <row r="2222" spans="1:4" x14ac:dyDescent="0.2">
      <c r="A2222" s="6" t="s">
        <v>2156</v>
      </c>
      <c r="B2222" s="6" t="s">
        <v>12176</v>
      </c>
      <c r="C2222" s="6" t="s">
        <v>12177</v>
      </c>
      <c r="D2222" s="12">
        <v>1</v>
      </c>
    </row>
    <row r="2223" spans="1:4" x14ac:dyDescent="0.2">
      <c r="A2223" s="6" t="s">
        <v>2156</v>
      </c>
      <c r="B2223" s="6" t="s">
        <v>12178</v>
      </c>
      <c r="C2223" s="6" t="s">
        <v>12179</v>
      </c>
      <c r="D2223" s="12">
        <v>1</v>
      </c>
    </row>
    <row r="2224" spans="1:4" x14ac:dyDescent="0.2">
      <c r="A2224" s="6" t="s">
        <v>2156</v>
      </c>
      <c r="B2224" s="6" t="s">
        <v>12180</v>
      </c>
      <c r="C2224" s="6" t="s">
        <v>12181</v>
      </c>
      <c r="D2224" s="12">
        <v>1</v>
      </c>
    </row>
    <row r="2225" spans="1:4" x14ac:dyDescent="0.2">
      <c r="A2225" s="6" t="s">
        <v>2156</v>
      </c>
      <c r="B2225" s="6" t="s">
        <v>12182</v>
      </c>
      <c r="C2225" s="6" t="s">
        <v>12183</v>
      </c>
      <c r="D2225" s="12">
        <v>1</v>
      </c>
    </row>
    <row r="2226" spans="1:4" x14ac:dyDescent="0.2">
      <c r="A2226" s="6" t="s">
        <v>2156</v>
      </c>
      <c r="B2226" s="6" t="s">
        <v>12184</v>
      </c>
      <c r="C2226" s="6" t="s">
        <v>12185</v>
      </c>
      <c r="D2226" s="12">
        <v>1</v>
      </c>
    </row>
    <row r="2227" spans="1:4" x14ac:dyDescent="0.2">
      <c r="A2227" s="6" t="s">
        <v>2156</v>
      </c>
      <c r="B2227" s="6" t="s">
        <v>12186</v>
      </c>
      <c r="C2227" s="6" t="s">
        <v>12187</v>
      </c>
      <c r="D2227" s="12">
        <v>1</v>
      </c>
    </row>
    <row r="2228" spans="1:4" x14ac:dyDescent="0.2">
      <c r="A2228" s="6" t="s">
        <v>2156</v>
      </c>
      <c r="B2228" s="6" t="s">
        <v>12188</v>
      </c>
      <c r="C2228" s="6" t="s">
        <v>12189</v>
      </c>
      <c r="D2228" s="12">
        <v>1</v>
      </c>
    </row>
    <row r="2229" spans="1:4" x14ac:dyDescent="0.2">
      <c r="A2229" s="6" t="s">
        <v>2156</v>
      </c>
      <c r="B2229" s="6" t="s">
        <v>12190</v>
      </c>
      <c r="C2229" s="6" t="s">
        <v>12191</v>
      </c>
      <c r="D2229" s="12">
        <v>1</v>
      </c>
    </row>
    <row r="2230" spans="1:4" x14ac:dyDescent="0.2">
      <c r="A2230" s="6" t="s">
        <v>2156</v>
      </c>
      <c r="B2230" s="6" t="s">
        <v>12192</v>
      </c>
      <c r="C2230" s="6" t="s">
        <v>12193</v>
      </c>
      <c r="D2230" s="12">
        <v>1</v>
      </c>
    </row>
    <row r="2231" spans="1:4" x14ac:dyDescent="0.2">
      <c r="A2231" s="6" t="s">
        <v>2156</v>
      </c>
      <c r="B2231" s="6" t="s">
        <v>12194</v>
      </c>
      <c r="C2231" s="6" t="s">
        <v>12195</v>
      </c>
      <c r="D2231" s="12">
        <v>1</v>
      </c>
    </row>
    <row r="2232" spans="1:4" x14ac:dyDescent="0.2">
      <c r="A2232" s="6" t="s">
        <v>2156</v>
      </c>
      <c r="B2232" s="6" t="s">
        <v>12196</v>
      </c>
      <c r="C2232" s="6" t="s">
        <v>12197</v>
      </c>
      <c r="D2232" s="12">
        <v>1</v>
      </c>
    </row>
    <row r="2233" spans="1:4" x14ac:dyDescent="0.2">
      <c r="A2233" s="6" t="s">
        <v>2156</v>
      </c>
      <c r="B2233" s="6" t="s">
        <v>12198</v>
      </c>
      <c r="C2233" s="6" t="s">
        <v>12199</v>
      </c>
      <c r="D2233" s="12">
        <v>1</v>
      </c>
    </row>
    <row r="2234" spans="1:4" x14ac:dyDescent="0.2">
      <c r="A2234" s="6" t="s">
        <v>2156</v>
      </c>
      <c r="B2234" s="6" t="s">
        <v>12200</v>
      </c>
      <c r="C2234" s="6" t="s">
        <v>12201</v>
      </c>
      <c r="D2234" s="12">
        <v>1</v>
      </c>
    </row>
    <row r="2235" spans="1:4" x14ac:dyDescent="0.2">
      <c r="A2235" s="6" t="s">
        <v>2156</v>
      </c>
      <c r="B2235" s="6" t="s">
        <v>2368</v>
      </c>
      <c r="C2235" s="6" t="s">
        <v>2369</v>
      </c>
      <c r="D2235" s="12">
        <v>1</v>
      </c>
    </row>
    <row r="2236" spans="1:4" x14ac:dyDescent="0.2">
      <c r="A2236" s="6" t="s">
        <v>2156</v>
      </c>
      <c r="B2236" s="6" t="s">
        <v>2370</v>
      </c>
      <c r="C2236" s="6" t="s">
        <v>2371</v>
      </c>
      <c r="D2236" s="12">
        <v>1</v>
      </c>
    </row>
    <row r="2237" spans="1:4" x14ac:dyDescent="0.2">
      <c r="A2237" s="6" t="s">
        <v>2156</v>
      </c>
      <c r="B2237" s="6" t="s">
        <v>2372</v>
      </c>
      <c r="C2237" s="6" t="s">
        <v>2373</v>
      </c>
      <c r="D2237" s="12">
        <v>1</v>
      </c>
    </row>
    <row r="2238" spans="1:4" x14ac:dyDescent="0.2">
      <c r="A2238" s="6" t="s">
        <v>2156</v>
      </c>
      <c r="B2238" s="6" t="s">
        <v>12202</v>
      </c>
      <c r="C2238" s="6" t="s">
        <v>12203</v>
      </c>
      <c r="D2238" s="12">
        <v>1</v>
      </c>
    </row>
    <row r="2239" spans="1:4" x14ac:dyDescent="0.2">
      <c r="A2239" s="6" t="s">
        <v>2156</v>
      </c>
      <c r="B2239" s="6" t="s">
        <v>12204</v>
      </c>
      <c r="C2239" s="6" t="s">
        <v>12205</v>
      </c>
      <c r="D2239" s="12">
        <v>1</v>
      </c>
    </row>
    <row r="2240" spans="1:4" x14ac:dyDescent="0.2">
      <c r="A2240" s="6" t="s">
        <v>2156</v>
      </c>
      <c r="B2240" s="6" t="s">
        <v>2374</v>
      </c>
      <c r="C2240" s="6" t="s">
        <v>2375</v>
      </c>
      <c r="D2240" s="12">
        <v>1</v>
      </c>
    </row>
    <row r="2241" spans="1:4" x14ac:dyDescent="0.2">
      <c r="A2241" s="6" t="s">
        <v>2156</v>
      </c>
      <c r="B2241" s="6" t="s">
        <v>2376</v>
      </c>
      <c r="C2241" s="6" t="s">
        <v>2377</v>
      </c>
      <c r="D2241" s="12">
        <v>1</v>
      </c>
    </row>
    <row r="2242" spans="1:4" x14ac:dyDescent="0.2">
      <c r="A2242" s="6" t="s">
        <v>2156</v>
      </c>
      <c r="B2242" s="6" t="s">
        <v>2378</v>
      </c>
      <c r="C2242" s="6" t="s">
        <v>2379</v>
      </c>
      <c r="D2242" s="12">
        <v>1</v>
      </c>
    </row>
    <row r="2243" spans="1:4" x14ac:dyDescent="0.2">
      <c r="A2243" s="6" t="s">
        <v>2156</v>
      </c>
      <c r="B2243" s="6" t="s">
        <v>2380</v>
      </c>
      <c r="C2243" s="6" t="s">
        <v>2381</v>
      </c>
      <c r="D2243" s="12">
        <v>1</v>
      </c>
    </row>
    <row r="2244" spans="1:4" x14ac:dyDescent="0.2">
      <c r="A2244" s="6" t="s">
        <v>2156</v>
      </c>
      <c r="B2244" s="6" t="s">
        <v>2382</v>
      </c>
      <c r="C2244" s="6" t="s">
        <v>2383</v>
      </c>
      <c r="D2244" s="12">
        <v>1</v>
      </c>
    </row>
    <row r="2245" spans="1:4" x14ac:dyDescent="0.2">
      <c r="A2245" s="6" t="s">
        <v>2156</v>
      </c>
      <c r="B2245" s="6" t="s">
        <v>2384</v>
      </c>
      <c r="C2245" s="6" t="s">
        <v>2385</v>
      </c>
      <c r="D2245" s="12">
        <v>1</v>
      </c>
    </row>
    <row r="2246" spans="1:4" x14ac:dyDescent="0.2">
      <c r="A2246" s="6" t="s">
        <v>2156</v>
      </c>
      <c r="B2246" s="6" t="s">
        <v>2386</v>
      </c>
      <c r="C2246" s="6" t="s">
        <v>2387</v>
      </c>
      <c r="D2246" s="12">
        <v>1</v>
      </c>
    </row>
    <row r="2247" spans="1:4" x14ac:dyDescent="0.2">
      <c r="A2247" s="6" t="s">
        <v>2156</v>
      </c>
      <c r="B2247" s="6" t="s">
        <v>2388</v>
      </c>
      <c r="C2247" s="6" t="s">
        <v>2389</v>
      </c>
      <c r="D2247" s="12">
        <v>1</v>
      </c>
    </row>
    <row r="2248" spans="1:4" x14ac:dyDescent="0.2">
      <c r="A2248" s="6" t="s">
        <v>2156</v>
      </c>
      <c r="B2248" s="6" t="s">
        <v>2390</v>
      </c>
      <c r="C2248" s="6" t="s">
        <v>2391</v>
      </c>
      <c r="D2248" s="12">
        <v>1</v>
      </c>
    </row>
    <row r="2249" spans="1:4" x14ac:dyDescent="0.2">
      <c r="A2249" s="6" t="s">
        <v>2156</v>
      </c>
      <c r="B2249" s="6" t="s">
        <v>2392</v>
      </c>
      <c r="C2249" s="6" t="s">
        <v>2393</v>
      </c>
      <c r="D2249" s="12">
        <v>1</v>
      </c>
    </row>
    <row r="2250" spans="1:4" x14ac:dyDescent="0.2">
      <c r="A2250" s="6" t="s">
        <v>2156</v>
      </c>
      <c r="B2250" s="6" t="s">
        <v>2394</v>
      </c>
      <c r="C2250" s="6" t="s">
        <v>2395</v>
      </c>
      <c r="D2250" s="12">
        <v>1</v>
      </c>
    </row>
    <row r="2251" spans="1:4" x14ac:dyDescent="0.2">
      <c r="A2251" s="6" t="s">
        <v>2156</v>
      </c>
      <c r="B2251" s="6" t="s">
        <v>2396</v>
      </c>
      <c r="C2251" s="6" t="s">
        <v>2397</v>
      </c>
      <c r="D2251" s="12">
        <v>1</v>
      </c>
    </row>
    <row r="2252" spans="1:4" x14ac:dyDescent="0.2">
      <c r="A2252" s="6" t="s">
        <v>2156</v>
      </c>
      <c r="B2252" s="6" t="s">
        <v>2398</v>
      </c>
      <c r="C2252" s="6" t="s">
        <v>2399</v>
      </c>
      <c r="D2252" s="12">
        <v>1</v>
      </c>
    </row>
    <row r="2253" spans="1:4" x14ac:dyDescent="0.2">
      <c r="A2253" s="6" t="s">
        <v>2156</v>
      </c>
      <c r="B2253" s="6" t="s">
        <v>12206</v>
      </c>
      <c r="C2253" s="6" t="s">
        <v>12207</v>
      </c>
      <c r="D2253" s="12">
        <v>1</v>
      </c>
    </row>
    <row r="2254" spans="1:4" x14ac:dyDescent="0.2">
      <c r="A2254" s="6" t="s">
        <v>2156</v>
      </c>
      <c r="B2254" s="6" t="s">
        <v>12208</v>
      </c>
      <c r="C2254" s="6" t="s">
        <v>12209</v>
      </c>
      <c r="D2254" s="12">
        <v>1</v>
      </c>
    </row>
    <row r="2255" spans="1:4" x14ac:dyDescent="0.2">
      <c r="A2255" s="6" t="s">
        <v>2156</v>
      </c>
      <c r="B2255" s="6" t="s">
        <v>12210</v>
      </c>
      <c r="C2255" s="6" t="s">
        <v>12211</v>
      </c>
      <c r="D2255" s="12">
        <v>1</v>
      </c>
    </row>
    <row r="2256" spans="1:4" x14ac:dyDescent="0.2">
      <c r="A2256" s="6" t="s">
        <v>2156</v>
      </c>
      <c r="B2256" s="6" t="s">
        <v>2400</v>
      </c>
      <c r="C2256" s="6" t="s">
        <v>2401</v>
      </c>
      <c r="D2256" s="12">
        <v>1</v>
      </c>
    </row>
    <row r="2257" spans="1:4" x14ac:dyDescent="0.2">
      <c r="A2257" s="6" t="s">
        <v>2156</v>
      </c>
      <c r="B2257" s="6" t="s">
        <v>12212</v>
      </c>
      <c r="C2257" s="6" t="s">
        <v>12213</v>
      </c>
      <c r="D2257" s="12">
        <v>1</v>
      </c>
    </row>
    <row r="2258" spans="1:4" x14ac:dyDescent="0.2">
      <c r="A2258" s="6" t="s">
        <v>2156</v>
      </c>
      <c r="B2258" s="6" t="s">
        <v>12214</v>
      </c>
      <c r="C2258" s="6" t="s">
        <v>12215</v>
      </c>
      <c r="D2258" s="12">
        <v>1</v>
      </c>
    </row>
    <row r="2259" spans="1:4" x14ac:dyDescent="0.2">
      <c r="A2259" s="6" t="s">
        <v>2156</v>
      </c>
      <c r="B2259" s="6" t="s">
        <v>12216</v>
      </c>
      <c r="C2259" s="6" t="s">
        <v>12217</v>
      </c>
      <c r="D2259" s="12">
        <v>1</v>
      </c>
    </row>
    <row r="2260" spans="1:4" x14ac:dyDescent="0.2">
      <c r="A2260" s="6" t="s">
        <v>2156</v>
      </c>
      <c r="B2260" s="6" t="s">
        <v>12218</v>
      </c>
      <c r="C2260" s="6" t="s">
        <v>12219</v>
      </c>
      <c r="D2260" s="12">
        <v>1</v>
      </c>
    </row>
    <row r="2261" spans="1:4" x14ac:dyDescent="0.2">
      <c r="A2261" s="6" t="s">
        <v>2156</v>
      </c>
      <c r="B2261" s="6" t="s">
        <v>12220</v>
      </c>
      <c r="C2261" s="6" t="s">
        <v>12221</v>
      </c>
      <c r="D2261" s="12">
        <v>1</v>
      </c>
    </row>
    <row r="2262" spans="1:4" x14ac:dyDescent="0.2">
      <c r="A2262" s="6" t="s">
        <v>2156</v>
      </c>
      <c r="B2262" s="6" t="s">
        <v>12222</v>
      </c>
      <c r="C2262" s="6" t="s">
        <v>12223</v>
      </c>
      <c r="D2262" s="12">
        <v>1</v>
      </c>
    </row>
    <row r="2263" spans="1:4" x14ac:dyDescent="0.2">
      <c r="A2263" s="6" t="s">
        <v>2156</v>
      </c>
      <c r="B2263" s="6" t="s">
        <v>12224</v>
      </c>
      <c r="C2263" s="6" t="s">
        <v>12225</v>
      </c>
      <c r="D2263" s="12">
        <v>1</v>
      </c>
    </row>
    <row r="2264" spans="1:4" x14ac:dyDescent="0.2">
      <c r="A2264" s="6" t="s">
        <v>2156</v>
      </c>
      <c r="B2264" s="6" t="s">
        <v>12226</v>
      </c>
      <c r="C2264" s="6" t="s">
        <v>12227</v>
      </c>
      <c r="D2264" s="12">
        <v>1</v>
      </c>
    </row>
    <row r="2265" spans="1:4" x14ac:dyDescent="0.2">
      <c r="A2265" s="6" t="s">
        <v>2156</v>
      </c>
      <c r="B2265" s="6" t="s">
        <v>12228</v>
      </c>
      <c r="C2265" s="6" t="s">
        <v>12229</v>
      </c>
      <c r="D2265" s="12">
        <v>1</v>
      </c>
    </row>
    <row r="2266" spans="1:4" x14ac:dyDescent="0.2">
      <c r="A2266" s="6" t="s">
        <v>2156</v>
      </c>
      <c r="B2266" s="6" t="s">
        <v>12230</v>
      </c>
      <c r="C2266" s="6" t="s">
        <v>12230</v>
      </c>
      <c r="D2266" s="12">
        <v>1</v>
      </c>
    </row>
    <row r="2267" spans="1:4" x14ac:dyDescent="0.2">
      <c r="A2267" s="6" t="s">
        <v>2156</v>
      </c>
      <c r="B2267" s="6" t="s">
        <v>12231</v>
      </c>
      <c r="C2267" s="6" t="s">
        <v>12232</v>
      </c>
      <c r="D2267" s="12">
        <v>1</v>
      </c>
    </row>
    <row r="2268" spans="1:4" x14ac:dyDescent="0.2">
      <c r="A2268" s="6" t="s">
        <v>2156</v>
      </c>
      <c r="B2268" s="6" t="s">
        <v>12233</v>
      </c>
      <c r="C2268" s="6" t="s">
        <v>12234</v>
      </c>
      <c r="D2268" s="12">
        <v>1</v>
      </c>
    </row>
    <row r="2269" spans="1:4" x14ac:dyDescent="0.2">
      <c r="A2269" s="6" t="s">
        <v>2156</v>
      </c>
      <c r="B2269" s="6" t="s">
        <v>12235</v>
      </c>
      <c r="C2269" s="6" t="s">
        <v>12236</v>
      </c>
      <c r="D2269" s="12">
        <v>1</v>
      </c>
    </row>
    <row r="2270" spans="1:4" x14ac:dyDescent="0.2">
      <c r="A2270" s="6" t="s">
        <v>2156</v>
      </c>
      <c r="B2270" s="6" t="s">
        <v>12237</v>
      </c>
      <c r="C2270" s="6" t="s">
        <v>12238</v>
      </c>
      <c r="D2270" s="12">
        <v>1</v>
      </c>
    </row>
    <row r="2271" spans="1:4" x14ac:dyDescent="0.2">
      <c r="A2271" s="6" t="s">
        <v>2156</v>
      </c>
      <c r="B2271" s="6" t="s">
        <v>12239</v>
      </c>
      <c r="C2271" s="6" t="s">
        <v>12240</v>
      </c>
      <c r="D2271" s="12">
        <v>1</v>
      </c>
    </row>
    <row r="2272" spans="1:4" x14ac:dyDescent="0.2">
      <c r="A2272" s="6" t="s">
        <v>2156</v>
      </c>
      <c r="B2272" s="6" t="s">
        <v>12241</v>
      </c>
      <c r="C2272" s="6" t="s">
        <v>12242</v>
      </c>
      <c r="D2272" s="12">
        <v>1</v>
      </c>
    </row>
    <row r="2273" spans="1:4" x14ac:dyDescent="0.2">
      <c r="A2273" s="6" t="s">
        <v>2156</v>
      </c>
      <c r="B2273" s="6" t="s">
        <v>12243</v>
      </c>
      <c r="C2273" s="6" t="s">
        <v>12244</v>
      </c>
      <c r="D2273" s="12">
        <v>1</v>
      </c>
    </row>
    <row r="2274" spans="1:4" x14ac:dyDescent="0.2">
      <c r="A2274" s="6" t="s">
        <v>2156</v>
      </c>
      <c r="B2274" s="6" t="s">
        <v>12245</v>
      </c>
      <c r="C2274" s="6" t="s">
        <v>12246</v>
      </c>
      <c r="D2274" s="12">
        <v>1</v>
      </c>
    </row>
    <row r="2275" spans="1:4" x14ac:dyDescent="0.2">
      <c r="A2275" s="6" t="s">
        <v>2156</v>
      </c>
      <c r="B2275" s="6" t="s">
        <v>12247</v>
      </c>
      <c r="C2275" s="6" t="s">
        <v>12248</v>
      </c>
      <c r="D2275" s="12">
        <v>1</v>
      </c>
    </row>
    <row r="2276" spans="1:4" x14ac:dyDescent="0.2">
      <c r="A2276" s="6" t="s">
        <v>2156</v>
      </c>
      <c r="B2276" s="6" t="s">
        <v>12249</v>
      </c>
      <c r="C2276" s="6" t="s">
        <v>12250</v>
      </c>
      <c r="D2276" s="12">
        <v>1</v>
      </c>
    </row>
    <row r="2277" spans="1:4" x14ac:dyDescent="0.2">
      <c r="A2277" s="6" t="s">
        <v>2156</v>
      </c>
      <c r="B2277" s="6" t="s">
        <v>12251</v>
      </c>
      <c r="C2277" s="6" t="s">
        <v>12252</v>
      </c>
      <c r="D2277" s="12">
        <v>1</v>
      </c>
    </row>
    <row r="2278" spans="1:4" x14ac:dyDescent="0.2">
      <c r="A2278" s="6" t="s">
        <v>2156</v>
      </c>
      <c r="B2278" s="6" t="s">
        <v>12253</v>
      </c>
      <c r="C2278" s="6" t="s">
        <v>12254</v>
      </c>
      <c r="D2278" s="12">
        <v>1</v>
      </c>
    </row>
    <row r="2279" spans="1:4" x14ac:dyDescent="0.2">
      <c r="A2279" s="6" t="s">
        <v>2156</v>
      </c>
      <c r="B2279" s="6" t="s">
        <v>12255</v>
      </c>
      <c r="C2279" s="6" t="s">
        <v>12256</v>
      </c>
      <c r="D2279" s="12">
        <v>1</v>
      </c>
    </row>
    <row r="2280" spans="1:4" x14ac:dyDescent="0.2">
      <c r="A2280" s="6" t="s">
        <v>2156</v>
      </c>
      <c r="B2280" s="6" t="s">
        <v>12257</v>
      </c>
      <c r="C2280" s="6" t="s">
        <v>12258</v>
      </c>
      <c r="D2280" s="12">
        <v>1</v>
      </c>
    </row>
    <row r="2281" spans="1:4" x14ac:dyDescent="0.2">
      <c r="A2281" s="6" t="s">
        <v>2156</v>
      </c>
      <c r="B2281" s="6" t="s">
        <v>12259</v>
      </c>
      <c r="C2281" s="6" t="s">
        <v>12260</v>
      </c>
      <c r="D2281" s="12">
        <v>1</v>
      </c>
    </row>
    <row r="2282" spans="1:4" x14ac:dyDescent="0.2">
      <c r="A2282" s="6" t="s">
        <v>2156</v>
      </c>
      <c r="B2282" s="6" t="s">
        <v>12261</v>
      </c>
      <c r="C2282" s="6" t="s">
        <v>12262</v>
      </c>
      <c r="D2282" s="12">
        <v>1</v>
      </c>
    </row>
    <row r="2283" spans="1:4" x14ac:dyDescent="0.2">
      <c r="A2283" s="6" t="s">
        <v>2156</v>
      </c>
      <c r="B2283" s="6" t="s">
        <v>12263</v>
      </c>
      <c r="C2283" s="6" t="s">
        <v>12264</v>
      </c>
      <c r="D2283" s="12">
        <v>1</v>
      </c>
    </row>
    <row r="2284" spans="1:4" x14ac:dyDescent="0.2">
      <c r="A2284" s="6" t="s">
        <v>2156</v>
      </c>
      <c r="B2284" s="6" t="s">
        <v>12265</v>
      </c>
      <c r="C2284" s="6" t="s">
        <v>12266</v>
      </c>
      <c r="D2284" s="12">
        <v>1</v>
      </c>
    </row>
    <row r="2285" spans="1:4" x14ac:dyDescent="0.2">
      <c r="A2285" s="6" t="s">
        <v>2156</v>
      </c>
      <c r="B2285" s="6" t="s">
        <v>12267</v>
      </c>
      <c r="C2285" s="6" t="s">
        <v>12268</v>
      </c>
      <c r="D2285" s="12">
        <v>1</v>
      </c>
    </row>
    <row r="2286" spans="1:4" x14ac:dyDescent="0.2">
      <c r="A2286" s="6" t="s">
        <v>2156</v>
      </c>
      <c r="B2286" s="6" t="s">
        <v>12269</v>
      </c>
      <c r="C2286" s="6" t="s">
        <v>12270</v>
      </c>
      <c r="D2286" s="12">
        <v>1</v>
      </c>
    </row>
    <row r="2287" spans="1:4" x14ac:dyDescent="0.2">
      <c r="A2287" s="6" t="s">
        <v>2156</v>
      </c>
      <c r="B2287" s="6" t="s">
        <v>12271</v>
      </c>
      <c r="C2287" s="6" t="s">
        <v>12272</v>
      </c>
      <c r="D2287" s="12">
        <v>1</v>
      </c>
    </row>
    <row r="2288" spans="1:4" x14ac:dyDescent="0.2">
      <c r="A2288" s="6" t="s">
        <v>2156</v>
      </c>
      <c r="B2288" s="6" t="s">
        <v>12273</v>
      </c>
      <c r="C2288" s="6" t="s">
        <v>12274</v>
      </c>
      <c r="D2288" s="12">
        <v>1</v>
      </c>
    </row>
    <row r="2289" spans="1:4" x14ac:dyDescent="0.2">
      <c r="A2289" s="6" t="s">
        <v>2156</v>
      </c>
      <c r="B2289" s="6" t="s">
        <v>12275</v>
      </c>
      <c r="C2289" s="6" t="s">
        <v>12276</v>
      </c>
      <c r="D2289" s="12">
        <v>1</v>
      </c>
    </row>
    <row r="2290" spans="1:4" x14ac:dyDescent="0.2">
      <c r="A2290" s="6" t="s">
        <v>2156</v>
      </c>
      <c r="B2290" s="6" t="s">
        <v>12277</v>
      </c>
      <c r="C2290" s="6" t="s">
        <v>12278</v>
      </c>
      <c r="D2290" s="12">
        <v>1</v>
      </c>
    </row>
    <row r="2291" spans="1:4" x14ac:dyDescent="0.2">
      <c r="A2291" s="6" t="s">
        <v>2156</v>
      </c>
      <c r="B2291" s="6" t="s">
        <v>12279</v>
      </c>
      <c r="C2291" s="6" t="s">
        <v>12280</v>
      </c>
      <c r="D2291" s="12">
        <v>1</v>
      </c>
    </row>
    <row r="2292" spans="1:4" x14ac:dyDescent="0.2">
      <c r="A2292" s="6" t="s">
        <v>2156</v>
      </c>
      <c r="B2292" s="6" t="s">
        <v>12281</v>
      </c>
      <c r="C2292" s="6" t="s">
        <v>12282</v>
      </c>
      <c r="D2292" s="12">
        <v>1</v>
      </c>
    </row>
    <row r="2293" spans="1:4" x14ac:dyDescent="0.2">
      <c r="A2293" s="6" t="s">
        <v>2156</v>
      </c>
      <c r="B2293" s="6" t="s">
        <v>12283</v>
      </c>
      <c r="C2293" s="6" t="s">
        <v>12284</v>
      </c>
      <c r="D2293" s="12">
        <v>1</v>
      </c>
    </row>
    <row r="2294" spans="1:4" x14ac:dyDescent="0.2">
      <c r="A2294" s="6" t="s">
        <v>2156</v>
      </c>
      <c r="B2294" s="6" t="s">
        <v>12285</v>
      </c>
      <c r="C2294" s="6" t="s">
        <v>12286</v>
      </c>
      <c r="D2294" s="12">
        <v>1</v>
      </c>
    </row>
    <row r="2295" spans="1:4" x14ac:dyDescent="0.2">
      <c r="A2295" s="6" t="s">
        <v>2156</v>
      </c>
      <c r="B2295" s="6" t="s">
        <v>12287</v>
      </c>
      <c r="C2295" s="6" t="s">
        <v>12288</v>
      </c>
      <c r="D2295" s="12">
        <v>1</v>
      </c>
    </row>
    <row r="2296" spans="1:4" x14ac:dyDescent="0.2">
      <c r="A2296" s="6" t="s">
        <v>2156</v>
      </c>
      <c r="B2296" s="6" t="s">
        <v>12289</v>
      </c>
      <c r="C2296" s="6" t="s">
        <v>12290</v>
      </c>
      <c r="D2296" s="12">
        <v>1</v>
      </c>
    </row>
    <row r="2297" spans="1:4" x14ac:dyDescent="0.2">
      <c r="A2297" s="6" t="s">
        <v>2156</v>
      </c>
      <c r="B2297" s="6" t="s">
        <v>12291</v>
      </c>
      <c r="C2297" s="6" t="s">
        <v>12292</v>
      </c>
      <c r="D2297" s="12">
        <v>1</v>
      </c>
    </row>
    <row r="2298" spans="1:4" x14ac:dyDescent="0.2">
      <c r="A2298" s="6" t="s">
        <v>2156</v>
      </c>
      <c r="B2298" s="6" t="s">
        <v>12293</v>
      </c>
      <c r="C2298" s="6" t="s">
        <v>12294</v>
      </c>
      <c r="D2298" s="12">
        <v>1</v>
      </c>
    </row>
    <row r="2299" spans="1:4" x14ac:dyDescent="0.2">
      <c r="A2299" s="6" t="s">
        <v>2156</v>
      </c>
      <c r="B2299" s="6" t="s">
        <v>12295</v>
      </c>
      <c r="C2299" s="6" t="s">
        <v>12296</v>
      </c>
      <c r="D2299" s="12">
        <v>1</v>
      </c>
    </row>
    <row r="2300" spans="1:4" x14ac:dyDescent="0.2">
      <c r="A2300" s="6" t="s">
        <v>2156</v>
      </c>
      <c r="B2300" s="6" t="s">
        <v>12297</v>
      </c>
      <c r="C2300" s="6" t="s">
        <v>12298</v>
      </c>
      <c r="D2300" s="12">
        <v>1</v>
      </c>
    </row>
    <row r="2301" spans="1:4" x14ac:dyDescent="0.2">
      <c r="A2301" s="6" t="s">
        <v>2156</v>
      </c>
      <c r="B2301" s="6" t="s">
        <v>12299</v>
      </c>
      <c r="C2301" s="6" t="s">
        <v>12300</v>
      </c>
      <c r="D2301" s="12">
        <v>1</v>
      </c>
    </row>
    <row r="2302" spans="1:4" x14ac:dyDescent="0.2">
      <c r="A2302" s="6" t="s">
        <v>2156</v>
      </c>
      <c r="B2302" s="6" t="s">
        <v>12301</v>
      </c>
      <c r="C2302" s="6" t="s">
        <v>12302</v>
      </c>
      <c r="D2302" s="12">
        <v>1</v>
      </c>
    </row>
    <row r="2303" spans="1:4" x14ac:dyDescent="0.2">
      <c r="A2303" s="6" t="s">
        <v>2156</v>
      </c>
      <c r="B2303" s="6" t="s">
        <v>12303</v>
      </c>
      <c r="C2303" s="6" t="s">
        <v>12304</v>
      </c>
      <c r="D2303" s="12">
        <v>1</v>
      </c>
    </row>
    <row r="2304" spans="1:4" x14ac:dyDescent="0.2">
      <c r="A2304" s="6" t="s">
        <v>2156</v>
      </c>
      <c r="B2304" s="6" t="s">
        <v>12305</v>
      </c>
      <c r="C2304" s="6" t="s">
        <v>12306</v>
      </c>
      <c r="D2304" s="12">
        <v>1</v>
      </c>
    </row>
    <row r="2305" spans="1:4" x14ac:dyDescent="0.2">
      <c r="A2305" s="6" t="s">
        <v>2156</v>
      </c>
      <c r="B2305" s="6" t="s">
        <v>12307</v>
      </c>
      <c r="C2305" s="6" t="s">
        <v>12308</v>
      </c>
      <c r="D2305" s="12">
        <v>1</v>
      </c>
    </row>
    <row r="2306" spans="1:4" x14ac:dyDescent="0.2">
      <c r="A2306" s="6" t="s">
        <v>2156</v>
      </c>
      <c r="B2306" s="6" t="s">
        <v>12309</v>
      </c>
      <c r="C2306" s="6" t="s">
        <v>12310</v>
      </c>
      <c r="D2306" s="12">
        <v>1</v>
      </c>
    </row>
    <row r="2307" spans="1:4" x14ac:dyDescent="0.2">
      <c r="A2307" s="6" t="s">
        <v>2156</v>
      </c>
      <c r="B2307" s="6" t="s">
        <v>12311</v>
      </c>
      <c r="C2307" s="6" t="s">
        <v>12312</v>
      </c>
      <c r="D2307" s="12">
        <v>1</v>
      </c>
    </row>
    <row r="2308" spans="1:4" x14ac:dyDescent="0.2">
      <c r="A2308" s="6" t="s">
        <v>2156</v>
      </c>
      <c r="B2308" s="6" t="s">
        <v>12313</v>
      </c>
      <c r="C2308" s="6" t="s">
        <v>12314</v>
      </c>
      <c r="D2308" s="12">
        <v>1</v>
      </c>
    </row>
    <row r="2309" spans="1:4" x14ac:dyDescent="0.2">
      <c r="A2309" s="6" t="s">
        <v>2156</v>
      </c>
      <c r="B2309" s="6" t="s">
        <v>9891</v>
      </c>
      <c r="C2309" s="6" t="s">
        <v>2402</v>
      </c>
      <c r="D2309" s="12">
        <v>1</v>
      </c>
    </row>
    <row r="2310" spans="1:4" x14ac:dyDescent="0.2">
      <c r="A2310" s="6" t="s">
        <v>2156</v>
      </c>
      <c r="B2310" s="6" t="s">
        <v>12315</v>
      </c>
      <c r="C2310" s="6" t="s">
        <v>12316</v>
      </c>
      <c r="D2310" s="12">
        <v>1</v>
      </c>
    </row>
    <row r="2311" spans="1:4" x14ac:dyDescent="0.2">
      <c r="A2311" s="6" t="s">
        <v>2156</v>
      </c>
      <c r="B2311" s="6" t="s">
        <v>12317</v>
      </c>
      <c r="C2311" s="6" t="s">
        <v>12318</v>
      </c>
      <c r="D2311" s="12">
        <v>1</v>
      </c>
    </row>
    <row r="2312" spans="1:4" x14ac:dyDescent="0.2">
      <c r="A2312" s="6" t="s">
        <v>2156</v>
      </c>
      <c r="B2312" s="6" t="s">
        <v>12319</v>
      </c>
      <c r="C2312" s="6" t="s">
        <v>12320</v>
      </c>
      <c r="D2312" s="12">
        <v>1</v>
      </c>
    </row>
    <row r="2313" spans="1:4" x14ac:dyDescent="0.2">
      <c r="A2313" s="6" t="s">
        <v>2156</v>
      </c>
      <c r="B2313" s="6" t="s">
        <v>2403</v>
      </c>
      <c r="C2313" s="6" t="s">
        <v>2404</v>
      </c>
      <c r="D2313" s="12">
        <v>1</v>
      </c>
    </row>
    <row r="2314" spans="1:4" x14ac:dyDescent="0.2">
      <c r="A2314" s="6" t="s">
        <v>2156</v>
      </c>
      <c r="B2314" s="6" t="s">
        <v>12321</v>
      </c>
      <c r="C2314" s="6" t="s">
        <v>12322</v>
      </c>
      <c r="D2314" s="12">
        <v>1</v>
      </c>
    </row>
    <row r="2315" spans="1:4" x14ac:dyDescent="0.2">
      <c r="A2315" s="6" t="s">
        <v>2156</v>
      </c>
      <c r="B2315" s="6" t="s">
        <v>12323</v>
      </c>
      <c r="C2315" s="6" t="s">
        <v>12324</v>
      </c>
      <c r="D2315" s="12">
        <v>1</v>
      </c>
    </row>
    <row r="2316" spans="1:4" x14ac:dyDescent="0.2">
      <c r="A2316" s="6" t="s">
        <v>2156</v>
      </c>
      <c r="B2316" s="6" t="s">
        <v>12325</v>
      </c>
      <c r="C2316" s="6" t="s">
        <v>12326</v>
      </c>
      <c r="D2316" s="12">
        <v>1</v>
      </c>
    </row>
    <row r="2317" spans="1:4" x14ac:dyDescent="0.2">
      <c r="A2317" s="6" t="s">
        <v>2156</v>
      </c>
      <c r="B2317" s="6" t="s">
        <v>12327</v>
      </c>
      <c r="C2317" s="6" t="s">
        <v>12328</v>
      </c>
      <c r="D2317" s="12">
        <v>1</v>
      </c>
    </row>
    <row r="2318" spans="1:4" x14ac:dyDescent="0.2">
      <c r="A2318" s="6" t="s">
        <v>2156</v>
      </c>
      <c r="B2318" s="6" t="s">
        <v>12329</v>
      </c>
      <c r="C2318" s="6" t="s">
        <v>12330</v>
      </c>
      <c r="D2318" s="12">
        <v>1</v>
      </c>
    </row>
    <row r="2319" spans="1:4" x14ac:dyDescent="0.2">
      <c r="A2319" s="6" t="s">
        <v>2156</v>
      </c>
      <c r="B2319" s="6" t="s">
        <v>12331</v>
      </c>
      <c r="C2319" s="6" t="s">
        <v>12332</v>
      </c>
      <c r="D2319" s="12">
        <v>1</v>
      </c>
    </row>
    <row r="2320" spans="1:4" x14ac:dyDescent="0.2">
      <c r="A2320" s="6" t="s">
        <v>2156</v>
      </c>
      <c r="B2320" s="6" t="s">
        <v>12333</v>
      </c>
      <c r="C2320" s="6" t="s">
        <v>12334</v>
      </c>
      <c r="D2320" s="12">
        <v>1</v>
      </c>
    </row>
    <row r="2321" spans="1:4" x14ac:dyDescent="0.2">
      <c r="A2321" s="6" t="s">
        <v>2156</v>
      </c>
      <c r="B2321" s="6" t="s">
        <v>12335</v>
      </c>
      <c r="C2321" s="6" t="s">
        <v>12336</v>
      </c>
      <c r="D2321" s="12">
        <v>1</v>
      </c>
    </row>
    <row r="2322" spans="1:4" x14ac:dyDescent="0.2">
      <c r="A2322" s="6" t="s">
        <v>2156</v>
      </c>
      <c r="B2322" s="6" t="s">
        <v>12337</v>
      </c>
      <c r="C2322" s="6" t="s">
        <v>12338</v>
      </c>
      <c r="D2322" s="12">
        <v>1</v>
      </c>
    </row>
    <row r="2323" spans="1:4" x14ac:dyDescent="0.2">
      <c r="A2323" s="6" t="s">
        <v>2156</v>
      </c>
      <c r="B2323" s="6" t="s">
        <v>12339</v>
      </c>
      <c r="C2323" s="6" t="s">
        <v>12340</v>
      </c>
      <c r="D2323" s="12">
        <v>1</v>
      </c>
    </row>
    <row r="2324" spans="1:4" x14ac:dyDescent="0.2">
      <c r="A2324" s="6" t="s">
        <v>2156</v>
      </c>
      <c r="B2324" s="6" t="s">
        <v>12341</v>
      </c>
      <c r="C2324" s="6" t="s">
        <v>12342</v>
      </c>
      <c r="D2324" s="12">
        <v>1</v>
      </c>
    </row>
    <row r="2325" spans="1:4" x14ac:dyDescent="0.2">
      <c r="A2325" s="6" t="s">
        <v>2156</v>
      </c>
      <c r="B2325" s="6" t="s">
        <v>12343</v>
      </c>
      <c r="C2325" s="6" t="s">
        <v>12344</v>
      </c>
      <c r="D2325" s="12">
        <v>1</v>
      </c>
    </row>
    <row r="2326" spans="1:4" x14ac:dyDescent="0.2">
      <c r="A2326" s="6" t="s">
        <v>2156</v>
      </c>
      <c r="B2326" s="6" t="s">
        <v>12345</v>
      </c>
      <c r="C2326" s="6" t="s">
        <v>12346</v>
      </c>
      <c r="D2326" s="12">
        <v>1</v>
      </c>
    </row>
    <row r="2327" spans="1:4" x14ac:dyDescent="0.2">
      <c r="A2327" s="6" t="s">
        <v>2156</v>
      </c>
      <c r="B2327" s="6" t="s">
        <v>12347</v>
      </c>
      <c r="C2327" s="6" t="s">
        <v>12348</v>
      </c>
      <c r="D2327" s="12">
        <v>1</v>
      </c>
    </row>
    <row r="2328" spans="1:4" x14ac:dyDescent="0.2">
      <c r="A2328" s="6" t="s">
        <v>2156</v>
      </c>
      <c r="B2328" s="6" t="s">
        <v>12349</v>
      </c>
      <c r="C2328" s="6" t="s">
        <v>12350</v>
      </c>
      <c r="D2328" s="12">
        <v>1</v>
      </c>
    </row>
    <row r="2329" spans="1:4" x14ac:dyDescent="0.2">
      <c r="A2329" s="6" t="s">
        <v>2156</v>
      </c>
      <c r="B2329" s="6" t="s">
        <v>12351</v>
      </c>
      <c r="C2329" s="6" t="s">
        <v>12352</v>
      </c>
      <c r="D2329" s="12">
        <v>1</v>
      </c>
    </row>
    <row r="2330" spans="1:4" x14ac:dyDescent="0.2">
      <c r="A2330" s="6" t="s">
        <v>2156</v>
      </c>
      <c r="B2330" s="6" t="s">
        <v>12353</v>
      </c>
      <c r="C2330" s="6" t="s">
        <v>12354</v>
      </c>
      <c r="D2330" s="12">
        <v>1</v>
      </c>
    </row>
    <row r="2331" spans="1:4" x14ac:dyDescent="0.2">
      <c r="A2331" s="6" t="s">
        <v>2156</v>
      </c>
      <c r="B2331" s="6" t="s">
        <v>12355</v>
      </c>
      <c r="C2331" s="6" t="s">
        <v>12356</v>
      </c>
      <c r="D2331" s="12">
        <v>1</v>
      </c>
    </row>
    <row r="2332" spans="1:4" x14ac:dyDescent="0.2">
      <c r="A2332" s="6" t="s">
        <v>2156</v>
      </c>
      <c r="B2332" s="6" t="s">
        <v>12357</v>
      </c>
      <c r="C2332" s="6" t="s">
        <v>12358</v>
      </c>
      <c r="D2332" s="12">
        <v>1</v>
      </c>
    </row>
    <row r="2333" spans="1:4" x14ac:dyDescent="0.2">
      <c r="A2333" s="6" t="s">
        <v>2156</v>
      </c>
      <c r="B2333" s="6" t="s">
        <v>12359</v>
      </c>
      <c r="C2333" s="6" t="s">
        <v>12358</v>
      </c>
      <c r="D2333" s="12">
        <v>1</v>
      </c>
    </row>
    <row r="2334" spans="1:4" x14ac:dyDescent="0.2">
      <c r="A2334" s="6" t="s">
        <v>2156</v>
      </c>
      <c r="B2334" s="6" t="s">
        <v>12360</v>
      </c>
      <c r="C2334" s="6" t="s">
        <v>12361</v>
      </c>
      <c r="D2334" s="12">
        <v>1</v>
      </c>
    </row>
    <row r="2335" spans="1:4" x14ac:dyDescent="0.2">
      <c r="A2335" s="6" t="s">
        <v>2156</v>
      </c>
      <c r="B2335" s="6" t="s">
        <v>12362</v>
      </c>
      <c r="C2335" s="6" t="s">
        <v>12363</v>
      </c>
      <c r="D2335" s="12">
        <v>1</v>
      </c>
    </row>
    <row r="2336" spans="1:4" x14ac:dyDescent="0.2">
      <c r="A2336" s="6" t="s">
        <v>2156</v>
      </c>
      <c r="B2336" s="6" t="s">
        <v>12364</v>
      </c>
      <c r="C2336" s="6" t="s">
        <v>12365</v>
      </c>
      <c r="D2336" s="12">
        <v>1</v>
      </c>
    </row>
    <row r="2337" spans="1:4" x14ac:dyDescent="0.2">
      <c r="A2337" s="6" t="s">
        <v>2156</v>
      </c>
      <c r="B2337" s="6" t="s">
        <v>12366</v>
      </c>
      <c r="C2337" s="6" t="s">
        <v>12367</v>
      </c>
      <c r="D2337" s="12">
        <v>1</v>
      </c>
    </row>
    <row r="2338" spans="1:4" x14ac:dyDescent="0.2">
      <c r="A2338" s="6" t="s">
        <v>2156</v>
      </c>
      <c r="B2338" s="6" t="s">
        <v>12368</v>
      </c>
      <c r="C2338" s="6" t="s">
        <v>12369</v>
      </c>
      <c r="D2338" s="12">
        <v>1</v>
      </c>
    </row>
    <row r="2339" spans="1:4" x14ac:dyDescent="0.2">
      <c r="A2339" s="6" t="s">
        <v>2156</v>
      </c>
      <c r="B2339" s="6" t="s">
        <v>12370</v>
      </c>
      <c r="C2339" s="6" t="s">
        <v>12371</v>
      </c>
      <c r="D2339" s="12">
        <v>1</v>
      </c>
    </row>
    <row r="2340" spans="1:4" x14ac:dyDescent="0.2">
      <c r="A2340" s="6" t="s">
        <v>2156</v>
      </c>
      <c r="B2340" s="6" t="s">
        <v>12372</v>
      </c>
      <c r="C2340" s="6" t="s">
        <v>12373</v>
      </c>
      <c r="D2340" s="12">
        <v>1</v>
      </c>
    </row>
    <row r="2341" spans="1:4" x14ac:dyDescent="0.2">
      <c r="A2341" s="6" t="s">
        <v>2156</v>
      </c>
      <c r="B2341" s="6" t="s">
        <v>12374</v>
      </c>
      <c r="C2341" s="6" t="s">
        <v>12375</v>
      </c>
      <c r="D2341" s="12">
        <v>1</v>
      </c>
    </row>
    <row r="2342" spans="1:4" x14ac:dyDescent="0.2">
      <c r="A2342" s="6" t="s">
        <v>2156</v>
      </c>
      <c r="B2342" s="6" t="s">
        <v>12376</v>
      </c>
      <c r="C2342" s="6" t="s">
        <v>12377</v>
      </c>
      <c r="D2342" s="12">
        <v>1</v>
      </c>
    </row>
    <row r="2343" spans="1:4" x14ac:dyDescent="0.2">
      <c r="A2343" s="6" t="s">
        <v>2156</v>
      </c>
      <c r="B2343" s="6" t="s">
        <v>12378</v>
      </c>
      <c r="C2343" s="6" t="s">
        <v>12379</v>
      </c>
      <c r="D2343" s="12">
        <v>1</v>
      </c>
    </row>
    <row r="2344" spans="1:4" x14ac:dyDescent="0.2">
      <c r="A2344" s="6" t="s">
        <v>2156</v>
      </c>
      <c r="B2344" s="6" t="s">
        <v>2405</v>
      </c>
      <c r="C2344" s="6" t="s">
        <v>2406</v>
      </c>
      <c r="D2344" s="12">
        <v>1</v>
      </c>
    </row>
    <row r="2345" spans="1:4" x14ac:dyDescent="0.2">
      <c r="A2345" s="6" t="s">
        <v>2156</v>
      </c>
      <c r="B2345" s="6" t="s">
        <v>12380</v>
      </c>
      <c r="C2345" s="6" t="s">
        <v>12381</v>
      </c>
      <c r="D2345" s="12">
        <v>1</v>
      </c>
    </row>
    <row r="2346" spans="1:4" x14ac:dyDescent="0.2">
      <c r="A2346" s="6" t="s">
        <v>2156</v>
      </c>
      <c r="B2346" s="6" t="s">
        <v>12382</v>
      </c>
      <c r="C2346" s="6" t="s">
        <v>12383</v>
      </c>
      <c r="D2346" s="12">
        <v>1</v>
      </c>
    </row>
    <row r="2347" spans="1:4" x14ac:dyDescent="0.2">
      <c r="A2347" s="6" t="s">
        <v>2156</v>
      </c>
      <c r="B2347" s="6" t="s">
        <v>12384</v>
      </c>
      <c r="C2347" s="6" t="s">
        <v>12385</v>
      </c>
      <c r="D2347" s="12">
        <v>1</v>
      </c>
    </row>
    <row r="2348" spans="1:4" x14ac:dyDescent="0.2">
      <c r="A2348" s="6" t="s">
        <v>2156</v>
      </c>
      <c r="B2348" s="6" t="s">
        <v>12386</v>
      </c>
      <c r="C2348" s="6" t="s">
        <v>12387</v>
      </c>
      <c r="D2348" s="12">
        <v>1</v>
      </c>
    </row>
    <row r="2349" spans="1:4" x14ac:dyDescent="0.2">
      <c r="A2349" s="6" t="s">
        <v>2156</v>
      </c>
      <c r="B2349" s="6" t="s">
        <v>12388</v>
      </c>
      <c r="C2349" s="6" t="s">
        <v>12389</v>
      </c>
      <c r="D2349" s="12">
        <v>1</v>
      </c>
    </row>
    <row r="2350" spans="1:4" x14ac:dyDescent="0.2">
      <c r="A2350" s="6" t="s">
        <v>2156</v>
      </c>
      <c r="B2350" s="6" t="s">
        <v>12390</v>
      </c>
      <c r="C2350" s="6" t="s">
        <v>12391</v>
      </c>
      <c r="D2350" s="12">
        <v>1</v>
      </c>
    </row>
    <row r="2351" spans="1:4" x14ac:dyDescent="0.2">
      <c r="A2351" s="6" t="s">
        <v>2156</v>
      </c>
      <c r="B2351" s="6" t="s">
        <v>12392</v>
      </c>
      <c r="C2351" s="6" t="s">
        <v>12393</v>
      </c>
      <c r="D2351" s="12">
        <v>1</v>
      </c>
    </row>
    <row r="2352" spans="1:4" x14ac:dyDescent="0.2">
      <c r="A2352" s="6" t="s">
        <v>2156</v>
      </c>
      <c r="B2352" s="6" t="s">
        <v>12394</v>
      </c>
      <c r="C2352" s="6" t="s">
        <v>12395</v>
      </c>
      <c r="D2352" s="12">
        <v>1</v>
      </c>
    </row>
    <row r="2353" spans="1:4" x14ac:dyDescent="0.2">
      <c r="A2353" s="6" t="s">
        <v>2156</v>
      </c>
      <c r="B2353" s="6" t="s">
        <v>2407</v>
      </c>
      <c r="C2353" s="6" t="s">
        <v>2408</v>
      </c>
      <c r="D2353" s="12">
        <v>1</v>
      </c>
    </row>
    <row r="2354" spans="1:4" x14ac:dyDescent="0.2">
      <c r="A2354" s="6" t="s">
        <v>2156</v>
      </c>
      <c r="B2354" s="6" t="s">
        <v>12396</v>
      </c>
      <c r="C2354" s="6" t="s">
        <v>12397</v>
      </c>
      <c r="D2354" s="12">
        <v>1</v>
      </c>
    </row>
    <row r="2355" spans="1:4" x14ac:dyDescent="0.2">
      <c r="A2355" s="6" t="s">
        <v>2156</v>
      </c>
      <c r="B2355" s="6" t="s">
        <v>12398</v>
      </c>
      <c r="C2355" s="6" t="s">
        <v>12399</v>
      </c>
      <c r="D2355" s="12">
        <v>1</v>
      </c>
    </row>
    <row r="2356" spans="1:4" x14ac:dyDescent="0.2">
      <c r="A2356" s="6" t="s">
        <v>2156</v>
      </c>
      <c r="B2356" s="6" t="s">
        <v>2409</v>
      </c>
      <c r="C2356" s="6" t="s">
        <v>2410</v>
      </c>
      <c r="D2356" s="12">
        <v>1</v>
      </c>
    </row>
    <row r="2357" spans="1:4" x14ac:dyDescent="0.2">
      <c r="A2357" s="6" t="s">
        <v>2156</v>
      </c>
      <c r="B2357" s="6" t="s">
        <v>2411</v>
      </c>
      <c r="C2357" s="6" t="s">
        <v>2412</v>
      </c>
      <c r="D2357" s="12">
        <v>1</v>
      </c>
    </row>
    <row r="2358" spans="1:4" x14ac:dyDescent="0.2">
      <c r="A2358" s="6" t="s">
        <v>2156</v>
      </c>
      <c r="B2358" s="6" t="s">
        <v>12400</v>
      </c>
      <c r="C2358" s="6" t="s">
        <v>12401</v>
      </c>
      <c r="D2358" s="12">
        <v>1</v>
      </c>
    </row>
    <row r="2359" spans="1:4" x14ac:dyDescent="0.2">
      <c r="A2359" s="6" t="s">
        <v>2156</v>
      </c>
      <c r="B2359" s="6" t="s">
        <v>12402</v>
      </c>
      <c r="C2359" s="6" t="s">
        <v>12403</v>
      </c>
      <c r="D2359" s="12">
        <v>1</v>
      </c>
    </row>
    <row r="2360" spans="1:4" x14ac:dyDescent="0.2">
      <c r="A2360" s="6" t="s">
        <v>2156</v>
      </c>
      <c r="B2360" s="6" t="s">
        <v>12404</v>
      </c>
      <c r="C2360" s="6" t="s">
        <v>12405</v>
      </c>
      <c r="D2360" s="12">
        <v>1</v>
      </c>
    </row>
    <row r="2361" spans="1:4" x14ac:dyDescent="0.2">
      <c r="A2361" s="6" t="s">
        <v>2156</v>
      </c>
      <c r="B2361" s="6" t="s">
        <v>12406</v>
      </c>
      <c r="C2361" s="6" t="s">
        <v>12407</v>
      </c>
      <c r="D2361" s="12">
        <v>1</v>
      </c>
    </row>
    <row r="2362" spans="1:4" x14ac:dyDescent="0.2">
      <c r="A2362" s="6" t="s">
        <v>2156</v>
      </c>
      <c r="B2362" s="6" t="s">
        <v>12408</v>
      </c>
      <c r="C2362" s="6" t="s">
        <v>12409</v>
      </c>
      <c r="D2362" s="12">
        <v>1</v>
      </c>
    </row>
    <row r="2363" spans="1:4" x14ac:dyDescent="0.2">
      <c r="A2363" s="6" t="s">
        <v>2156</v>
      </c>
      <c r="B2363" s="6" t="s">
        <v>12410</v>
      </c>
      <c r="C2363" s="6" t="s">
        <v>12411</v>
      </c>
      <c r="D2363" s="12">
        <v>1</v>
      </c>
    </row>
    <row r="2364" spans="1:4" x14ac:dyDescent="0.2">
      <c r="A2364" s="6" t="s">
        <v>2156</v>
      </c>
      <c r="B2364" s="6" t="s">
        <v>12412</v>
      </c>
      <c r="C2364" s="6" t="s">
        <v>12413</v>
      </c>
      <c r="D2364" s="12">
        <v>1</v>
      </c>
    </row>
    <row r="2365" spans="1:4" x14ac:dyDescent="0.2">
      <c r="A2365" s="6" t="s">
        <v>2156</v>
      </c>
      <c r="B2365" s="6" t="s">
        <v>12414</v>
      </c>
      <c r="C2365" s="6" t="s">
        <v>12415</v>
      </c>
      <c r="D2365" s="12">
        <v>1</v>
      </c>
    </row>
    <row r="2366" spans="1:4" x14ac:dyDescent="0.2">
      <c r="A2366" s="6" t="s">
        <v>2156</v>
      </c>
      <c r="B2366" s="6" t="s">
        <v>12416</v>
      </c>
      <c r="C2366" s="6" t="s">
        <v>12417</v>
      </c>
      <c r="D2366" s="12">
        <v>1</v>
      </c>
    </row>
    <row r="2367" spans="1:4" x14ac:dyDescent="0.2">
      <c r="A2367" s="6" t="s">
        <v>2156</v>
      </c>
      <c r="B2367" s="6" t="s">
        <v>12418</v>
      </c>
      <c r="C2367" s="6" t="s">
        <v>12419</v>
      </c>
      <c r="D2367" s="12">
        <v>1</v>
      </c>
    </row>
    <row r="2368" spans="1:4" x14ac:dyDescent="0.2">
      <c r="A2368" s="6" t="s">
        <v>2156</v>
      </c>
      <c r="B2368" s="6" t="s">
        <v>12420</v>
      </c>
      <c r="C2368" s="6" t="s">
        <v>12421</v>
      </c>
      <c r="D2368" s="12">
        <v>1</v>
      </c>
    </row>
    <row r="2369" spans="1:4" x14ac:dyDescent="0.2">
      <c r="A2369" s="6" t="s">
        <v>2156</v>
      </c>
      <c r="B2369" s="6" t="s">
        <v>12422</v>
      </c>
      <c r="C2369" s="6" t="s">
        <v>12423</v>
      </c>
      <c r="D2369" s="12">
        <v>1</v>
      </c>
    </row>
    <row r="2370" spans="1:4" x14ac:dyDescent="0.2">
      <c r="A2370" s="6" t="s">
        <v>2156</v>
      </c>
      <c r="B2370" s="6" t="s">
        <v>12424</v>
      </c>
      <c r="C2370" s="6" t="s">
        <v>12425</v>
      </c>
      <c r="D2370" s="12">
        <v>1</v>
      </c>
    </row>
    <row r="2371" spans="1:4" x14ac:dyDescent="0.2">
      <c r="A2371" s="6" t="s">
        <v>2156</v>
      </c>
      <c r="B2371" s="6" t="s">
        <v>12426</v>
      </c>
      <c r="C2371" s="6" t="s">
        <v>12427</v>
      </c>
      <c r="D2371" s="12">
        <v>1</v>
      </c>
    </row>
    <row r="2372" spans="1:4" x14ac:dyDescent="0.2">
      <c r="A2372" s="6" t="s">
        <v>2156</v>
      </c>
      <c r="B2372" s="6" t="s">
        <v>12428</v>
      </c>
      <c r="C2372" s="6" t="s">
        <v>12429</v>
      </c>
      <c r="D2372" s="12">
        <v>1</v>
      </c>
    </row>
    <row r="2373" spans="1:4" x14ac:dyDescent="0.2">
      <c r="A2373" s="6" t="s">
        <v>2156</v>
      </c>
      <c r="B2373" s="6" t="s">
        <v>12430</v>
      </c>
      <c r="C2373" s="6" t="s">
        <v>12431</v>
      </c>
      <c r="D2373" s="12">
        <v>1</v>
      </c>
    </row>
    <row r="2374" spans="1:4" x14ac:dyDescent="0.2">
      <c r="A2374" s="6" t="s">
        <v>2156</v>
      </c>
      <c r="B2374" s="6" t="s">
        <v>12432</v>
      </c>
      <c r="C2374" s="6" t="s">
        <v>12433</v>
      </c>
      <c r="D2374" s="12">
        <v>1</v>
      </c>
    </row>
    <row r="2375" spans="1:4" x14ac:dyDescent="0.2">
      <c r="A2375" s="6" t="s">
        <v>2156</v>
      </c>
      <c r="B2375" s="6" t="s">
        <v>12434</v>
      </c>
      <c r="C2375" s="6" t="s">
        <v>12435</v>
      </c>
      <c r="D2375" s="12">
        <v>1</v>
      </c>
    </row>
    <row r="2376" spans="1:4" x14ac:dyDescent="0.2">
      <c r="A2376" s="6" t="s">
        <v>2156</v>
      </c>
      <c r="B2376" s="6" t="s">
        <v>12436</v>
      </c>
      <c r="C2376" s="6" t="s">
        <v>12437</v>
      </c>
      <c r="D2376" s="12">
        <v>1</v>
      </c>
    </row>
    <row r="2377" spans="1:4" x14ac:dyDescent="0.2">
      <c r="A2377" s="6" t="s">
        <v>2156</v>
      </c>
      <c r="B2377" s="6" t="s">
        <v>12438</v>
      </c>
      <c r="C2377" s="6" t="s">
        <v>12439</v>
      </c>
      <c r="D2377" s="12">
        <v>1</v>
      </c>
    </row>
    <row r="2378" spans="1:4" x14ac:dyDescent="0.2">
      <c r="A2378" s="6" t="s">
        <v>2156</v>
      </c>
      <c r="B2378" s="6" t="s">
        <v>12440</v>
      </c>
      <c r="C2378" s="6" t="s">
        <v>12441</v>
      </c>
      <c r="D2378" s="12">
        <v>1</v>
      </c>
    </row>
    <row r="2379" spans="1:4" x14ac:dyDescent="0.2">
      <c r="A2379" s="6" t="s">
        <v>2156</v>
      </c>
      <c r="B2379" s="6" t="s">
        <v>12442</v>
      </c>
      <c r="C2379" s="6" t="s">
        <v>12443</v>
      </c>
      <c r="D2379" s="12">
        <v>1</v>
      </c>
    </row>
    <row r="2380" spans="1:4" x14ac:dyDescent="0.2">
      <c r="A2380" s="6" t="s">
        <v>2156</v>
      </c>
      <c r="B2380" s="6" t="s">
        <v>12444</v>
      </c>
      <c r="C2380" s="6" t="s">
        <v>12445</v>
      </c>
      <c r="D2380" s="12">
        <v>1</v>
      </c>
    </row>
    <row r="2381" spans="1:4" x14ac:dyDescent="0.2">
      <c r="A2381" s="6" t="s">
        <v>2156</v>
      </c>
      <c r="B2381" s="6" t="s">
        <v>12446</v>
      </c>
      <c r="C2381" s="6" t="s">
        <v>12447</v>
      </c>
      <c r="D2381" s="12">
        <v>1</v>
      </c>
    </row>
    <row r="2382" spans="1:4" x14ac:dyDescent="0.2">
      <c r="A2382" s="6" t="s">
        <v>2156</v>
      </c>
      <c r="B2382" s="6" t="s">
        <v>12448</v>
      </c>
      <c r="C2382" s="6" t="s">
        <v>12449</v>
      </c>
      <c r="D2382" s="12">
        <v>1</v>
      </c>
    </row>
    <row r="2383" spans="1:4" x14ac:dyDescent="0.2">
      <c r="A2383" s="6" t="s">
        <v>2156</v>
      </c>
      <c r="B2383" s="6" t="s">
        <v>12450</v>
      </c>
      <c r="C2383" s="6" t="s">
        <v>12451</v>
      </c>
      <c r="D2383" s="12">
        <v>1</v>
      </c>
    </row>
    <row r="2384" spans="1:4" x14ac:dyDescent="0.2">
      <c r="A2384" s="6" t="s">
        <v>2156</v>
      </c>
      <c r="B2384" s="6" t="s">
        <v>12452</v>
      </c>
      <c r="C2384" s="6" t="s">
        <v>12453</v>
      </c>
      <c r="D2384" s="12">
        <v>1</v>
      </c>
    </row>
    <row r="2385" spans="1:4" x14ac:dyDescent="0.2">
      <c r="A2385" s="6" t="s">
        <v>2156</v>
      </c>
      <c r="B2385" s="6" t="s">
        <v>12454</v>
      </c>
      <c r="C2385" s="6" t="s">
        <v>12455</v>
      </c>
      <c r="D2385" s="12">
        <v>1</v>
      </c>
    </row>
    <row r="2386" spans="1:4" x14ac:dyDescent="0.2">
      <c r="A2386" s="6" t="s">
        <v>2156</v>
      </c>
      <c r="B2386" s="6" t="s">
        <v>12456</v>
      </c>
      <c r="C2386" s="6" t="s">
        <v>12457</v>
      </c>
      <c r="D2386" s="12">
        <v>1</v>
      </c>
    </row>
    <row r="2387" spans="1:4" x14ac:dyDescent="0.2">
      <c r="A2387" s="6" t="s">
        <v>2156</v>
      </c>
      <c r="B2387" s="6" t="s">
        <v>12458</v>
      </c>
      <c r="C2387" s="6" t="s">
        <v>12459</v>
      </c>
      <c r="D2387" s="12">
        <v>1</v>
      </c>
    </row>
    <row r="2388" spans="1:4" x14ac:dyDescent="0.2">
      <c r="A2388" s="6" t="s">
        <v>2156</v>
      </c>
      <c r="B2388" s="6" t="s">
        <v>12460</v>
      </c>
      <c r="C2388" s="6" t="s">
        <v>12461</v>
      </c>
      <c r="D2388" s="12">
        <v>1</v>
      </c>
    </row>
    <row r="2389" spans="1:4" x14ac:dyDescent="0.2">
      <c r="A2389" s="6" t="s">
        <v>2156</v>
      </c>
      <c r="B2389" s="6" t="s">
        <v>12462</v>
      </c>
      <c r="C2389" s="6" t="s">
        <v>12463</v>
      </c>
      <c r="D2389" s="12">
        <v>1</v>
      </c>
    </row>
    <row r="2390" spans="1:4" x14ac:dyDescent="0.2">
      <c r="A2390" s="6" t="s">
        <v>2156</v>
      </c>
      <c r="B2390" s="6" t="s">
        <v>12464</v>
      </c>
      <c r="C2390" s="6" t="s">
        <v>12465</v>
      </c>
      <c r="D2390" s="12">
        <v>1</v>
      </c>
    </row>
    <row r="2391" spans="1:4" x14ac:dyDescent="0.2">
      <c r="A2391" s="6" t="s">
        <v>2156</v>
      </c>
      <c r="B2391" s="6" t="s">
        <v>12466</v>
      </c>
      <c r="C2391" s="6" t="s">
        <v>12467</v>
      </c>
      <c r="D2391" s="12">
        <v>1</v>
      </c>
    </row>
    <row r="2392" spans="1:4" x14ac:dyDescent="0.2">
      <c r="A2392" s="6" t="s">
        <v>2156</v>
      </c>
      <c r="B2392" s="6" t="s">
        <v>12468</v>
      </c>
      <c r="C2392" s="6" t="s">
        <v>12469</v>
      </c>
      <c r="D2392" s="12">
        <v>1</v>
      </c>
    </row>
    <row r="2393" spans="1:4" x14ac:dyDescent="0.2">
      <c r="A2393" s="6" t="s">
        <v>2156</v>
      </c>
      <c r="B2393" s="6" t="s">
        <v>12470</v>
      </c>
      <c r="C2393" s="6" t="s">
        <v>12471</v>
      </c>
      <c r="D2393" s="12">
        <v>1</v>
      </c>
    </row>
    <row r="2394" spans="1:4" x14ac:dyDescent="0.2">
      <c r="A2394" s="6" t="s">
        <v>2156</v>
      </c>
      <c r="B2394" s="6" t="s">
        <v>12472</v>
      </c>
      <c r="C2394" s="6" t="s">
        <v>12473</v>
      </c>
      <c r="D2394" s="12">
        <v>1</v>
      </c>
    </row>
    <row r="2395" spans="1:4" x14ac:dyDescent="0.2">
      <c r="A2395" s="6" t="s">
        <v>2156</v>
      </c>
      <c r="B2395" s="6" t="s">
        <v>12474</v>
      </c>
      <c r="C2395" s="6" t="s">
        <v>12475</v>
      </c>
      <c r="D2395" s="12">
        <v>1</v>
      </c>
    </row>
    <row r="2396" spans="1:4" x14ac:dyDescent="0.2">
      <c r="A2396" s="6" t="s">
        <v>2156</v>
      </c>
      <c r="B2396" s="6" t="s">
        <v>12476</v>
      </c>
      <c r="C2396" s="6" t="s">
        <v>12477</v>
      </c>
      <c r="D2396" s="12">
        <v>1</v>
      </c>
    </row>
    <row r="2397" spans="1:4" x14ac:dyDescent="0.2">
      <c r="A2397" s="6" t="s">
        <v>2156</v>
      </c>
      <c r="B2397" s="6" t="s">
        <v>12478</v>
      </c>
      <c r="C2397" s="6" t="s">
        <v>12479</v>
      </c>
      <c r="D2397" s="12">
        <v>1</v>
      </c>
    </row>
    <row r="2398" spans="1:4" x14ac:dyDescent="0.2">
      <c r="A2398" s="6" t="s">
        <v>2156</v>
      </c>
      <c r="B2398" s="6" t="s">
        <v>2413</v>
      </c>
      <c r="C2398" s="6" t="s">
        <v>2414</v>
      </c>
      <c r="D2398" s="12">
        <v>1</v>
      </c>
    </row>
    <row r="2399" spans="1:4" x14ac:dyDescent="0.2">
      <c r="A2399" s="6" t="s">
        <v>2156</v>
      </c>
      <c r="B2399" s="6" t="s">
        <v>12480</v>
      </c>
      <c r="C2399" s="6" t="s">
        <v>12481</v>
      </c>
      <c r="D2399" s="12">
        <v>1</v>
      </c>
    </row>
    <row r="2400" spans="1:4" x14ac:dyDescent="0.2">
      <c r="A2400" s="6" t="s">
        <v>2415</v>
      </c>
      <c r="B2400" s="6" t="s">
        <v>2416</v>
      </c>
      <c r="C2400" s="6" t="s">
        <v>2417</v>
      </c>
      <c r="D2400" s="12">
        <v>1</v>
      </c>
    </row>
    <row r="2401" spans="1:4" x14ac:dyDescent="0.2">
      <c r="A2401" s="6" t="s">
        <v>2415</v>
      </c>
      <c r="B2401" s="6" t="s">
        <v>2418</v>
      </c>
      <c r="C2401" s="6" t="s">
        <v>2419</v>
      </c>
      <c r="D2401" s="12">
        <v>1</v>
      </c>
    </row>
    <row r="2402" spans="1:4" x14ac:dyDescent="0.2">
      <c r="A2402" s="6" t="s">
        <v>2415</v>
      </c>
      <c r="B2402" s="6" t="s">
        <v>12482</v>
      </c>
      <c r="C2402" s="6" t="s">
        <v>12483</v>
      </c>
      <c r="D2402" s="12">
        <v>2</v>
      </c>
    </row>
    <row r="2403" spans="1:4" x14ac:dyDescent="0.2">
      <c r="A2403" s="6" t="s">
        <v>2415</v>
      </c>
      <c r="B2403" s="6" t="s">
        <v>12484</v>
      </c>
      <c r="C2403" s="6" t="s">
        <v>12485</v>
      </c>
      <c r="D2403" s="12">
        <v>1</v>
      </c>
    </row>
    <row r="2404" spans="1:4" x14ac:dyDescent="0.2">
      <c r="A2404" s="6" t="s">
        <v>2415</v>
      </c>
      <c r="B2404" s="6" t="s">
        <v>2420</v>
      </c>
      <c r="C2404" s="6" t="s">
        <v>2421</v>
      </c>
      <c r="D2404" s="12">
        <v>1</v>
      </c>
    </row>
    <row r="2405" spans="1:4" x14ac:dyDescent="0.2">
      <c r="A2405" s="6" t="s">
        <v>2415</v>
      </c>
      <c r="B2405" s="6" t="s">
        <v>2422</v>
      </c>
      <c r="C2405" s="6" t="s">
        <v>2423</v>
      </c>
      <c r="D2405" s="12">
        <v>1</v>
      </c>
    </row>
    <row r="2406" spans="1:4" x14ac:dyDescent="0.2">
      <c r="A2406" s="6" t="s">
        <v>2415</v>
      </c>
      <c r="B2406" s="6" t="s">
        <v>2424</v>
      </c>
      <c r="C2406" s="6" t="s">
        <v>2425</v>
      </c>
      <c r="D2406" s="12">
        <v>1</v>
      </c>
    </row>
    <row r="2407" spans="1:4" x14ac:dyDescent="0.2">
      <c r="A2407" s="6" t="s">
        <v>2415</v>
      </c>
      <c r="B2407" s="6" t="s">
        <v>2426</v>
      </c>
      <c r="C2407" s="6" t="s">
        <v>2427</v>
      </c>
      <c r="D2407" s="12">
        <v>1</v>
      </c>
    </row>
    <row r="2408" spans="1:4" x14ac:dyDescent="0.2">
      <c r="A2408" s="6" t="s">
        <v>12486</v>
      </c>
      <c r="B2408" s="6" t="s">
        <v>12487</v>
      </c>
      <c r="C2408" s="6" t="s">
        <v>12488</v>
      </c>
      <c r="D2408" s="12">
        <v>1</v>
      </c>
    </row>
    <row r="2409" spans="1:4" x14ac:dyDescent="0.2">
      <c r="A2409" s="6" t="s">
        <v>12489</v>
      </c>
      <c r="B2409" s="6" t="s">
        <v>12490</v>
      </c>
      <c r="C2409" s="6" t="s">
        <v>12491</v>
      </c>
      <c r="D2409" s="12">
        <v>1</v>
      </c>
    </row>
    <row r="2410" spans="1:4" x14ac:dyDescent="0.2">
      <c r="A2410" s="6" t="s">
        <v>12489</v>
      </c>
      <c r="B2410" s="6" t="s">
        <v>12492</v>
      </c>
      <c r="C2410" s="6" t="s">
        <v>12493</v>
      </c>
      <c r="D2410" s="12">
        <v>1</v>
      </c>
    </row>
    <row r="2411" spans="1:4" x14ac:dyDescent="0.2">
      <c r="A2411" s="6" t="s">
        <v>12489</v>
      </c>
      <c r="B2411" s="6" t="s">
        <v>12494</v>
      </c>
      <c r="C2411" s="6" t="s">
        <v>12495</v>
      </c>
      <c r="D2411" s="12">
        <v>1</v>
      </c>
    </row>
    <row r="2412" spans="1:4" x14ac:dyDescent="0.2">
      <c r="A2412" s="6" t="s">
        <v>12489</v>
      </c>
      <c r="B2412" s="6" t="s">
        <v>12496</v>
      </c>
      <c r="C2412" s="6" t="s">
        <v>12497</v>
      </c>
      <c r="D2412" s="12">
        <v>1</v>
      </c>
    </row>
    <row r="2413" spans="1:4" x14ac:dyDescent="0.2">
      <c r="A2413" s="6" t="s">
        <v>12489</v>
      </c>
      <c r="B2413" s="6" t="s">
        <v>12498</v>
      </c>
      <c r="C2413" s="6" t="s">
        <v>12499</v>
      </c>
      <c r="D2413" s="12">
        <v>1</v>
      </c>
    </row>
    <row r="2414" spans="1:4" x14ac:dyDescent="0.2">
      <c r="A2414" s="6" t="s">
        <v>12500</v>
      </c>
      <c r="B2414" s="6" t="s">
        <v>12501</v>
      </c>
      <c r="C2414" s="6" t="s">
        <v>12502</v>
      </c>
      <c r="D2414" s="12">
        <v>1</v>
      </c>
    </row>
    <row r="2415" spans="1:4" x14ac:dyDescent="0.2">
      <c r="A2415" s="6" t="s">
        <v>12500</v>
      </c>
      <c r="B2415" s="6" t="s">
        <v>12503</v>
      </c>
      <c r="C2415" s="6" t="s">
        <v>12504</v>
      </c>
      <c r="D2415" s="12">
        <v>1</v>
      </c>
    </row>
    <row r="2416" spans="1:4" x14ac:dyDescent="0.2">
      <c r="A2416" s="6" t="s">
        <v>12500</v>
      </c>
      <c r="B2416" s="6" t="s">
        <v>12505</v>
      </c>
      <c r="C2416" s="6" t="s">
        <v>12506</v>
      </c>
      <c r="D2416" s="12">
        <v>1</v>
      </c>
    </row>
    <row r="2417" spans="1:4" x14ac:dyDescent="0.2">
      <c r="A2417" s="6" t="s">
        <v>12507</v>
      </c>
      <c r="B2417" s="6" t="s">
        <v>12508</v>
      </c>
      <c r="C2417" s="6" t="s">
        <v>12509</v>
      </c>
      <c r="D2417" s="12">
        <v>1</v>
      </c>
    </row>
    <row r="2418" spans="1:4" x14ac:dyDescent="0.2">
      <c r="A2418" s="6" t="s">
        <v>12510</v>
      </c>
      <c r="B2418" s="6" t="s">
        <v>12511</v>
      </c>
      <c r="C2418" s="6" t="s">
        <v>12512</v>
      </c>
      <c r="D2418" s="12">
        <v>1</v>
      </c>
    </row>
    <row r="2419" spans="1:4" x14ac:dyDescent="0.2">
      <c r="A2419" s="6" t="s">
        <v>12513</v>
      </c>
      <c r="B2419" s="6" t="s">
        <v>12514</v>
      </c>
      <c r="C2419" s="6" t="s">
        <v>12515</v>
      </c>
      <c r="D2419" s="12">
        <v>1</v>
      </c>
    </row>
    <row r="2420" spans="1:4" x14ac:dyDescent="0.2">
      <c r="A2420" s="6" t="s">
        <v>12516</v>
      </c>
      <c r="B2420" s="6" t="s">
        <v>12517</v>
      </c>
      <c r="C2420" s="6" t="s">
        <v>12518</v>
      </c>
      <c r="D2420" s="12">
        <v>1</v>
      </c>
    </row>
    <row r="2421" spans="1:4" x14ac:dyDescent="0.2">
      <c r="A2421" s="6" t="s">
        <v>12516</v>
      </c>
      <c r="B2421" s="6" t="s">
        <v>12519</v>
      </c>
      <c r="C2421" s="6" t="s">
        <v>12520</v>
      </c>
      <c r="D2421" s="12">
        <v>1</v>
      </c>
    </row>
    <row r="2422" spans="1:4" x14ac:dyDescent="0.2">
      <c r="A2422" s="6" t="s">
        <v>12516</v>
      </c>
      <c r="B2422" s="6" t="s">
        <v>12521</v>
      </c>
      <c r="C2422" s="6" t="s">
        <v>12522</v>
      </c>
      <c r="D2422" s="12">
        <v>1</v>
      </c>
    </row>
    <row r="2423" spans="1:4" x14ac:dyDescent="0.2">
      <c r="A2423" s="6" t="s">
        <v>12516</v>
      </c>
      <c r="B2423" s="6" t="s">
        <v>12523</v>
      </c>
      <c r="C2423" s="6" t="s">
        <v>12524</v>
      </c>
      <c r="D2423" s="12">
        <v>1</v>
      </c>
    </row>
    <row r="2424" spans="1:4" x14ac:dyDescent="0.2">
      <c r="A2424" s="6" t="s">
        <v>12516</v>
      </c>
      <c r="B2424" s="6" t="s">
        <v>12525</v>
      </c>
      <c r="C2424" s="6" t="s">
        <v>12526</v>
      </c>
      <c r="D2424" s="12">
        <v>1</v>
      </c>
    </row>
    <row r="2425" spans="1:4" x14ac:dyDescent="0.2">
      <c r="A2425" s="6" t="s">
        <v>12516</v>
      </c>
      <c r="B2425" s="6" t="s">
        <v>12527</v>
      </c>
      <c r="C2425" s="6" t="s">
        <v>12528</v>
      </c>
      <c r="D2425" s="12">
        <v>1</v>
      </c>
    </row>
    <row r="2426" spans="1:4" x14ac:dyDescent="0.2">
      <c r="A2426" s="6" t="s">
        <v>12516</v>
      </c>
      <c r="B2426" s="6" t="s">
        <v>12529</v>
      </c>
      <c r="C2426" s="6" t="s">
        <v>12530</v>
      </c>
      <c r="D2426" s="12">
        <v>1</v>
      </c>
    </row>
    <row r="2427" spans="1:4" x14ac:dyDescent="0.2">
      <c r="A2427" s="6" t="s">
        <v>12516</v>
      </c>
      <c r="B2427" s="6" t="s">
        <v>12531</v>
      </c>
      <c r="C2427" s="6" t="s">
        <v>12532</v>
      </c>
      <c r="D2427" s="12">
        <v>1</v>
      </c>
    </row>
    <row r="2428" spans="1:4" x14ac:dyDescent="0.2">
      <c r="A2428" s="6" t="s">
        <v>12516</v>
      </c>
      <c r="B2428" s="6" t="s">
        <v>12533</v>
      </c>
      <c r="C2428" s="6" t="s">
        <v>12534</v>
      </c>
      <c r="D2428" s="12">
        <v>1</v>
      </c>
    </row>
    <row r="2429" spans="1:4" x14ac:dyDescent="0.2">
      <c r="A2429" s="6" t="s">
        <v>12516</v>
      </c>
      <c r="B2429" s="6" t="s">
        <v>12535</v>
      </c>
      <c r="C2429" s="6" t="s">
        <v>12536</v>
      </c>
      <c r="D2429" s="12">
        <v>1</v>
      </c>
    </row>
    <row r="2430" spans="1:4" x14ac:dyDescent="0.2">
      <c r="A2430" s="6" t="s">
        <v>12516</v>
      </c>
      <c r="B2430" s="6" t="s">
        <v>12537</v>
      </c>
      <c r="C2430" s="6" t="s">
        <v>12538</v>
      </c>
      <c r="D2430" s="12">
        <v>1</v>
      </c>
    </row>
    <row r="2431" spans="1:4" x14ac:dyDescent="0.2">
      <c r="A2431" s="6" t="s">
        <v>12516</v>
      </c>
      <c r="B2431" s="6" t="s">
        <v>12539</v>
      </c>
      <c r="C2431" s="6" t="s">
        <v>12540</v>
      </c>
      <c r="D2431" s="12">
        <v>1</v>
      </c>
    </row>
    <row r="2432" spans="1:4" x14ac:dyDescent="0.2">
      <c r="A2432" s="6" t="s">
        <v>12516</v>
      </c>
      <c r="B2432" s="6" t="s">
        <v>12541</v>
      </c>
      <c r="C2432" s="6" t="s">
        <v>12542</v>
      </c>
      <c r="D2432" s="12">
        <v>1</v>
      </c>
    </row>
    <row r="2433" spans="1:4" x14ac:dyDescent="0.2">
      <c r="A2433" s="6" t="s">
        <v>12516</v>
      </c>
      <c r="B2433" s="6" t="s">
        <v>12543</v>
      </c>
      <c r="C2433" s="6" t="s">
        <v>12544</v>
      </c>
      <c r="D2433" s="12">
        <v>1</v>
      </c>
    </row>
    <row r="2434" spans="1:4" x14ac:dyDescent="0.2">
      <c r="A2434" s="6" t="s">
        <v>12516</v>
      </c>
      <c r="B2434" s="6" t="s">
        <v>12545</v>
      </c>
      <c r="C2434" s="6" t="s">
        <v>12546</v>
      </c>
      <c r="D2434" s="12">
        <v>1</v>
      </c>
    </row>
    <row r="2435" spans="1:4" x14ac:dyDescent="0.2">
      <c r="A2435" s="6" t="s">
        <v>12516</v>
      </c>
      <c r="B2435" s="6" t="s">
        <v>12547</v>
      </c>
      <c r="C2435" s="6" t="s">
        <v>12548</v>
      </c>
      <c r="D2435" s="12">
        <v>1</v>
      </c>
    </row>
    <row r="2436" spans="1:4" x14ac:dyDescent="0.2">
      <c r="A2436" s="6" t="s">
        <v>12516</v>
      </c>
      <c r="B2436" s="6" t="s">
        <v>12549</v>
      </c>
      <c r="C2436" s="6" t="s">
        <v>12550</v>
      </c>
      <c r="D2436" s="12">
        <v>1</v>
      </c>
    </row>
    <row r="2437" spans="1:4" x14ac:dyDescent="0.2">
      <c r="A2437" s="6" t="s">
        <v>12516</v>
      </c>
      <c r="B2437" s="6" t="s">
        <v>12551</v>
      </c>
      <c r="C2437" s="6" t="s">
        <v>12552</v>
      </c>
      <c r="D2437" s="12">
        <v>1</v>
      </c>
    </row>
    <row r="2438" spans="1:4" x14ac:dyDescent="0.2">
      <c r="A2438" s="6" t="s">
        <v>12516</v>
      </c>
      <c r="B2438" s="6" t="s">
        <v>12553</v>
      </c>
      <c r="C2438" s="6" t="s">
        <v>12554</v>
      </c>
      <c r="D2438" s="12">
        <v>1</v>
      </c>
    </row>
    <row r="2439" spans="1:4" x14ac:dyDescent="0.2">
      <c r="A2439" s="6" t="s">
        <v>12516</v>
      </c>
      <c r="B2439" s="6" t="s">
        <v>12555</v>
      </c>
      <c r="C2439" s="6" t="s">
        <v>12556</v>
      </c>
      <c r="D2439" s="12">
        <v>1</v>
      </c>
    </row>
    <row r="2440" spans="1:4" x14ac:dyDescent="0.2">
      <c r="A2440" s="6" t="s">
        <v>12516</v>
      </c>
      <c r="B2440" s="6" t="s">
        <v>12557</v>
      </c>
      <c r="C2440" s="6" t="s">
        <v>12558</v>
      </c>
      <c r="D2440" s="12">
        <v>1</v>
      </c>
    </row>
    <row r="2441" spans="1:4" x14ac:dyDescent="0.2">
      <c r="A2441" s="6" t="s">
        <v>12516</v>
      </c>
      <c r="B2441" s="6" t="s">
        <v>12559</v>
      </c>
      <c r="C2441" s="6" t="s">
        <v>12560</v>
      </c>
      <c r="D2441" s="12">
        <v>1</v>
      </c>
    </row>
    <row r="2442" spans="1:4" x14ac:dyDescent="0.2">
      <c r="A2442" s="6" t="s">
        <v>12516</v>
      </c>
      <c r="B2442" s="6" t="s">
        <v>12561</v>
      </c>
      <c r="C2442" s="6" t="s">
        <v>12562</v>
      </c>
      <c r="D2442" s="12">
        <v>1</v>
      </c>
    </row>
    <row r="2443" spans="1:4" x14ac:dyDescent="0.2">
      <c r="A2443" s="6" t="s">
        <v>12516</v>
      </c>
      <c r="B2443" s="6" t="s">
        <v>12563</v>
      </c>
      <c r="C2443" s="6" t="s">
        <v>12564</v>
      </c>
      <c r="D2443" s="12">
        <v>1</v>
      </c>
    </row>
    <row r="2444" spans="1:4" x14ac:dyDescent="0.2">
      <c r="A2444" s="6" t="s">
        <v>12516</v>
      </c>
      <c r="B2444" s="6" t="s">
        <v>12565</v>
      </c>
      <c r="C2444" s="6" t="s">
        <v>12566</v>
      </c>
      <c r="D2444" s="12">
        <v>1</v>
      </c>
    </row>
    <row r="2445" spans="1:4" x14ac:dyDescent="0.2">
      <c r="A2445" s="6" t="s">
        <v>12516</v>
      </c>
      <c r="B2445" s="6" t="s">
        <v>12567</v>
      </c>
      <c r="C2445" s="6" t="s">
        <v>12568</v>
      </c>
      <c r="D2445" s="12">
        <v>1</v>
      </c>
    </row>
    <row r="2446" spans="1:4" x14ac:dyDescent="0.2">
      <c r="A2446" s="6" t="s">
        <v>12516</v>
      </c>
      <c r="B2446" s="6" t="s">
        <v>12569</v>
      </c>
      <c r="C2446" s="6" t="s">
        <v>12570</v>
      </c>
      <c r="D2446" s="12">
        <v>1</v>
      </c>
    </row>
    <row r="2447" spans="1:4" x14ac:dyDescent="0.2">
      <c r="A2447" s="6" t="s">
        <v>12516</v>
      </c>
      <c r="B2447" s="6" t="s">
        <v>12571</v>
      </c>
      <c r="C2447" s="6" t="s">
        <v>12572</v>
      </c>
      <c r="D2447" s="12">
        <v>1</v>
      </c>
    </row>
    <row r="2448" spans="1:4" x14ac:dyDescent="0.2">
      <c r="A2448" s="6" t="s">
        <v>12516</v>
      </c>
      <c r="B2448" s="6" t="s">
        <v>12573</v>
      </c>
      <c r="C2448" s="6" t="s">
        <v>12574</v>
      </c>
      <c r="D2448" s="12">
        <v>1</v>
      </c>
    </row>
    <row r="2449" spans="1:4" x14ac:dyDescent="0.2">
      <c r="A2449" s="6" t="s">
        <v>12516</v>
      </c>
      <c r="B2449" s="6" t="s">
        <v>12575</v>
      </c>
      <c r="C2449" s="6" t="s">
        <v>12576</v>
      </c>
      <c r="D2449" s="12">
        <v>1</v>
      </c>
    </row>
    <row r="2450" spans="1:4" x14ac:dyDescent="0.2">
      <c r="A2450" s="6" t="s">
        <v>12516</v>
      </c>
      <c r="B2450" s="6" t="s">
        <v>12577</v>
      </c>
      <c r="C2450" s="6" t="s">
        <v>12578</v>
      </c>
      <c r="D2450" s="12">
        <v>1</v>
      </c>
    </row>
    <row r="2451" spans="1:4" x14ac:dyDescent="0.2">
      <c r="A2451" s="6" t="s">
        <v>12516</v>
      </c>
      <c r="B2451" s="6" t="s">
        <v>12579</v>
      </c>
      <c r="C2451" s="6" t="s">
        <v>12580</v>
      </c>
      <c r="D2451" s="12">
        <v>1</v>
      </c>
    </row>
    <row r="2452" spans="1:4" x14ac:dyDescent="0.2">
      <c r="A2452" s="6" t="s">
        <v>12516</v>
      </c>
      <c r="B2452" s="6" t="s">
        <v>12581</v>
      </c>
      <c r="C2452" s="6" t="s">
        <v>12582</v>
      </c>
      <c r="D2452" s="12">
        <v>1</v>
      </c>
    </row>
    <row r="2453" spans="1:4" x14ac:dyDescent="0.2">
      <c r="A2453" s="6" t="s">
        <v>12516</v>
      </c>
      <c r="B2453" s="6" t="s">
        <v>12583</v>
      </c>
      <c r="C2453" s="6" t="s">
        <v>12584</v>
      </c>
      <c r="D2453" s="12">
        <v>1</v>
      </c>
    </row>
    <row r="2454" spans="1:4" x14ac:dyDescent="0.2">
      <c r="A2454" s="6" t="s">
        <v>12516</v>
      </c>
      <c r="B2454" s="6" t="s">
        <v>12585</v>
      </c>
      <c r="C2454" s="6" t="s">
        <v>12586</v>
      </c>
      <c r="D2454" s="12">
        <v>1</v>
      </c>
    </row>
    <row r="2455" spans="1:4" x14ac:dyDescent="0.2">
      <c r="A2455" s="6" t="s">
        <v>12516</v>
      </c>
      <c r="B2455" s="6" t="s">
        <v>12587</v>
      </c>
      <c r="C2455" s="6" t="s">
        <v>12588</v>
      </c>
      <c r="D2455" s="12">
        <v>1</v>
      </c>
    </row>
    <row r="2456" spans="1:4" x14ac:dyDescent="0.2">
      <c r="A2456" s="6" t="s">
        <v>12516</v>
      </c>
      <c r="B2456" s="6" t="s">
        <v>12589</v>
      </c>
      <c r="C2456" s="6" t="s">
        <v>12590</v>
      </c>
      <c r="D2456" s="12">
        <v>1</v>
      </c>
    </row>
    <row r="2457" spans="1:4" x14ac:dyDescent="0.2">
      <c r="A2457" s="6" t="s">
        <v>12516</v>
      </c>
      <c r="B2457" s="6" t="s">
        <v>12591</v>
      </c>
      <c r="C2457" s="6" t="s">
        <v>12592</v>
      </c>
      <c r="D2457" s="12">
        <v>1</v>
      </c>
    </row>
    <row r="2458" spans="1:4" x14ac:dyDescent="0.2">
      <c r="A2458" s="6" t="s">
        <v>12516</v>
      </c>
      <c r="B2458" s="6" t="s">
        <v>12593</v>
      </c>
      <c r="C2458" s="6" t="s">
        <v>12594</v>
      </c>
      <c r="D2458" s="12">
        <v>1</v>
      </c>
    </row>
    <row r="2459" spans="1:4" x14ac:dyDescent="0.2">
      <c r="A2459" s="6" t="s">
        <v>12516</v>
      </c>
      <c r="B2459" s="6" t="s">
        <v>12595</v>
      </c>
      <c r="C2459" s="6" t="s">
        <v>12596</v>
      </c>
      <c r="D2459" s="12">
        <v>1</v>
      </c>
    </row>
    <row r="2460" spans="1:4" x14ac:dyDescent="0.2">
      <c r="A2460" s="6" t="s">
        <v>12516</v>
      </c>
      <c r="B2460" s="6" t="s">
        <v>12597</v>
      </c>
      <c r="C2460" s="6" t="s">
        <v>12598</v>
      </c>
      <c r="D2460" s="12">
        <v>1</v>
      </c>
    </row>
    <row r="2461" spans="1:4" x14ac:dyDescent="0.2">
      <c r="A2461" s="6" t="s">
        <v>12516</v>
      </c>
      <c r="B2461" s="6" t="s">
        <v>12599</v>
      </c>
      <c r="C2461" s="6" t="s">
        <v>12600</v>
      </c>
      <c r="D2461" s="12">
        <v>1</v>
      </c>
    </row>
    <row r="2462" spans="1:4" x14ac:dyDescent="0.2">
      <c r="A2462" s="6" t="s">
        <v>12516</v>
      </c>
      <c r="B2462" s="6" t="s">
        <v>12601</v>
      </c>
      <c r="C2462" s="6" t="s">
        <v>12602</v>
      </c>
      <c r="D2462" s="12">
        <v>1</v>
      </c>
    </row>
    <row r="2463" spans="1:4" x14ac:dyDescent="0.2">
      <c r="A2463" s="6" t="s">
        <v>12516</v>
      </c>
      <c r="B2463" s="6" t="s">
        <v>12603</v>
      </c>
      <c r="C2463" s="6" t="s">
        <v>12604</v>
      </c>
      <c r="D2463" s="12">
        <v>1</v>
      </c>
    </row>
    <row r="2464" spans="1:4" x14ac:dyDescent="0.2">
      <c r="A2464" s="6" t="s">
        <v>12516</v>
      </c>
      <c r="B2464" s="6" t="s">
        <v>12605</v>
      </c>
      <c r="C2464" s="6" t="s">
        <v>12606</v>
      </c>
      <c r="D2464" s="12">
        <v>1</v>
      </c>
    </row>
    <row r="2465" spans="1:4" x14ac:dyDescent="0.2">
      <c r="A2465" s="6" t="s">
        <v>12516</v>
      </c>
      <c r="B2465" s="6" t="s">
        <v>12607</v>
      </c>
      <c r="C2465" s="6" t="s">
        <v>12608</v>
      </c>
      <c r="D2465" s="12">
        <v>1</v>
      </c>
    </row>
    <row r="2466" spans="1:4" x14ac:dyDescent="0.2">
      <c r="A2466" s="6" t="s">
        <v>12516</v>
      </c>
      <c r="B2466" s="6" t="s">
        <v>12609</v>
      </c>
      <c r="C2466" s="6" t="s">
        <v>12610</v>
      </c>
      <c r="D2466" s="12">
        <v>1</v>
      </c>
    </row>
    <row r="2467" spans="1:4" x14ac:dyDescent="0.2">
      <c r="A2467" s="6" t="s">
        <v>12516</v>
      </c>
      <c r="B2467" s="6" t="s">
        <v>12611</v>
      </c>
      <c r="C2467" s="6" t="s">
        <v>12612</v>
      </c>
      <c r="D2467" s="12">
        <v>1</v>
      </c>
    </row>
    <row r="2468" spans="1:4" x14ac:dyDescent="0.2">
      <c r="A2468" s="6" t="s">
        <v>12516</v>
      </c>
      <c r="B2468" s="6" t="s">
        <v>12613</v>
      </c>
      <c r="C2468" s="6" t="s">
        <v>12614</v>
      </c>
      <c r="D2468" s="12">
        <v>1</v>
      </c>
    </row>
    <row r="2469" spans="1:4" x14ac:dyDescent="0.2">
      <c r="A2469" s="6" t="s">
        <v>12516</v>
      </c>
      <c r="B2469" s="6" t="s">
        <v>12615</v>
      </c>
      <c r="C2469" s="6" t="s">
        <v>12616</v>
      </c>
      <c r="D2469" s="12">
        <v>1</v>
      </c>
    </row>
    <row r="2470" spans="1:4" x14ac:dyDescent="0.2">
      <c r="A2470" s="6" t="s">
        <v>12516</v>
      </c>
      <c r="B2470" s="6" t="s">
        <v>12617</v>
      </c>
      <c r="C2470" s="6" t="s">
        <v>12618</v>
      </c>
      <c r="D2470" s="12">
        <v>1</v>
      </c>
    </row>
    <row r="2471" spans="1:4" x14ac:dyDescent="0.2">
      <c r="A2471" s="6" t="s">
        <v>12516</v>
      </c>
      <c r="B2471" s="6" t="s">
        <v>12619</v>
      </c>
      <c r="C2471" s="6" t="s">
        <v>12620</v>
      </c>
      <c r="D2471" s="12">
        <v>1</v>
      </c>
    </row>
    <row r="2472" spans="1:4" x14ac:dyDescent="0.2">
      <c r="A2472" s="6" t="s">
        <v>12516</v>
      </c>
      <c r="B2472" s="6" t="s">
        <v>12621</v>
      </c>
      <c r="C2472" s="6" t="s">
        <v>12620</v>
      </c>
      <c r="D2472" s="12">
        <v>1</v>
      </c>
    </row>
    <row r="2473" spans="1:4" x14ac:dyDescent="0.2">
      <c r="A2473" s="6" t="s">
        <v>12516</v>
      </c>
      <c r="B2473" s="6" t="s">
        <v>12622</v>
      </c>
      <c r="C2473" s="6" t="s">
        <v>12623</v>
      </c>
      <c r="D2473" s="12">
        <v>1</v>
      </c>
    </row>
    <row r="2474" spans="1:4" x14ac:dyDescent="0.2">
      <c r="A2474" s="6" t="s">
        <v>12516</v>
      </c>
      <c r="B2474" s="6" t="s">
        <v>12624</v>
      </c>
      <c r="C2474" s="6" t="s">
        <v>12625</v>
      </c>
      <c r="D2474" s="12">
        <v>1</v>
      </c>
    </row>
    <row r="2475" spans="1:4" x14ac:dyDescent="0.2">
      <c r="A2475" s="6" t="s">
        <v>12516</v>
      </c>
      <c r="B2475" s="6" t="s">
        <v>12626</v>
      </c>
      <c r="C2475" s="6" t="s">
        <v>12627</v>
      </c>
      <c r="D2475" s="12">
        <v>1</v>
      </c>
    </row>
    <row r="2476" spans="1:4" x14ac:dyDescent="0.2">
      <c r="A2476" s="6" t="s">
        <v>12516</v>
      </c>
      <c r="B2476" s="6" t="s">
        <v>12628</v>
      </c>
      <c r="C2476" s="6" t="s">
        <v>12629</v>
      </c>
      <c r="D2476" s="12">
        <v>1</v>
      </c>
    </row>
    <row r="2477" spans="1:4" x14ac:dyDescent="0.2">
      <c r="A2477" s="6" t="s">
        <v>12516</v>
      </c>
      <c r="B2477" s="6" t="s">
        <v>12630</v>
      </c>
      <c r="C2477" s="6" t="s">
        <v>12631</v>
      </c>
      <c r="D2477" s="12">
        <v>1</v>
      </c>
    </row>
    <row r="2478" spans="1:4" x14ac:dyDescent="0.2">
      <c r="A2478" s="6" t="s">
        <v>12516</v>
      </c>
      <c r="B2478" s="6" t="s">
        <v>12632</v>
      </c>
      <c r="C2478" s="6" t="s">
        <v>12633</v>
      </c>
      <c r="D2478" s="12">
        <v>1</v>
      </c>
    </row>
    <row r="2479" spans="1:4" x14ac:dyDescent="0.2">
      <c r="A2479" s="6" t="s">
        <v>12516</v>
      </c>
      <c r="B2479" s="6" t="s">
        <v>12634</v>
      </c>
      <c r="C2479" s="6" t="s">
        <v>12635</v>
      </c>
      <c r="D2479" s="12">
        <v>1</v>
      </c>
    </row>
    <row r="2480" spans="1:4" x14ac:dyDescent="0.2">
      <c r="A2480" s="6" t="s">
        <v>12516</v>
      </c>
      <c r="B2480" s="6" t="s">
        <v>12636</v>
      </c>
      <c r="C2480" s="6" t="s">
        <v>12637</v>
      </c>
      <c r="D2480" s="12">
        <v>1</v>
      </c>
    </row>
    <row r="2481" spans="1:4" x14ac:dyDescent="0.2">
      <c r="A2481" s="6" t="s">
        <v>12516</v>
      </c>
      <c r="B2481" s="6" t="s">
        <v>12638</v>
      </c>
      <c r="C2481" s="6" t="s">
        <v>12639</v>
      </c>
      <c r="D2481" s="12">
        <v>1</v>
      </c>
    </row>
    <row r="2482" spans="1:4" x14ac:dyDescent="0.2">
      <c r="A2482" s="6" t="s">
        <v>12516</v>
      </c>
      <c r="B2482" s="6" t="s">
        <v>12640</v>
      </c>
      <c r="C2482" s="6" t="s">
        <v>12641</v>
      </c>
      <c r="D2482" s="12">
        <v>1</v>
      </c>
    </row>
    <row r="2483" spans="1:4" x14ac:dyDescent="0.2">
      <c r="A2483" s="6" t="s">
        <v>12516</v>
      </c>
      <c r="B2483" s="6" t="s">
        <v>12642</v>
      </c>
      <c r="C2483" s="6" t="s">
        <v>12643</v>
      </c>
      <c r="D2483" s="12">
        <v>1</v>
      </c>
    </row>
    <row r="2484" spans="1:4" x14ac:dyDescent="0.2">
      <c r="A2484" s="6" t="s">
        <v>12516</v>
      </c>
      <c r="B2484" s="6" t="s">
        <v>12644</v>
      </c>
      <c r="C2484" s="6" t="s">
        <v>12645</v>
      </c>
      <c r="D2484" s="12">
        <v>1</v>
      </c>
    </row>
    <row r="2485" spans="1:4" x14ac:dyDescent="0.2">
      <c r="A2485" s="6" t="s">
        <v>12516</v>
      </c>
      <c r="B2485" s="6" t="s">
        <v>12646</v>
      </c>
      <c r="C2485" s="6" t="s">
        <v>12647</v>
      </c>
      <c r="D2485" s="12">
        <v>1</v>
      </c>
    </row>
    <row r="2486" spans="1:4" x14ac:dyDescent="0.2">
      <c r="A2486" s="6" t="s">
        <v>12516</v>
      </c>
      <c r="B2486" s="6" t="s">
        <v>12648</v>
      </c>
      <c r="C2486" s="6" t="s">
        <v>12649</v>
      </c>
      <c r="D2486" s="12">
        <v>1</v>
      </c>
    </row>
    <row r="2487" spans="1:4" x14ac:dyDescent="0.2">
      <c r="A2487" s="6" t="s">
        <v>12516</v>
      </c>
      <c r="B2487" s="6" t="s">
        <v>12650</v>
      </c>
      <c r="C2487" s="6" t="s">
        <v>12651</v>
      </c>
      <c r="D2487" s="12">
        <v>1</v>
      </c>
    </row>
    <row r="2488" spans="1:4" x14ac:dyDescent="0.2">
      <c r="A2488" s="6" t="s">
        <v>12516</v>
      </c>
      <c r="B2488" s="6" t="s">
        <v>12652</v>
      </c>
      <c r="C2488" s="6" t="s">
        <v>12653</v>
      </c>
      <c r="D2488" s="12">
        <v>1</v>
      </c>
    </row>
    <row r="2489" spans="1:4" x14ac:dyDescent="0.2">
      <c r="A2489" s="6" t="s">
        <v>12516</v>
      </c>
      <c r="B2489" s="6" t="s">
        <v>12654</v>
      </c>
      <c r="C2489" s="6" t="s">
        <v>12655</v>
      </c>
      <c r="D2489" s="12">
        <v>1</v>
      </c>
    </row>
    <row r="2490" spans="1:4" x14ac:dyDescent="0.2">
      <c r="A2490" s="6" t="s">
        <v>12516</v>
      </c>
      <c r="B2490" s="6" t="s">
        <v>12656</v>
      </c>
      <c r="C2490" s="6" t="s">
        <v>12657</v>
      </c>
      <c r="D2490" s="12">
        <v>1</v>
      </c>
    </row>
    <row r="2491" spans="1:4" x14ac:dyDescent="0.2">
      <c r="A2491" s="6" t="s">
        <v>12516</v>
      </c>
      <c r="B2491" s="6" t="s">
        <v>12658</v>
      </c>
      <c r="C2491" s="6" t="s">
        <v>12659</v>
      </c>
      <c r="D2491" s="12">
        <v>1</v>
      </c>
    </row>
    <row r="2492" spans="1:4" x14ac:dyDescent="0.2">
      <c r="A2492" s="6" t="s">
        <v>12516</v>
      </c>
      <c r="B2492" s="6" t="s">
        <v>12660</v>
      </c>
      <c r="C2492" s="6" t="s">
        <v>12661</v>
      </c>
      <c r="D2492" s="12">
        <v>1</v>
      </c>
    </row>
    <row r="2493" spans="1:4" x14ac:dyDescent="0.2">
      <c r="A2493" s="6" t="s">
        <v>12516</v>
      </c>
      <c r="B2493" s="6" t="s">
        <v>12662</v>
      </c>
      <c r="C2493" s="6" t="s">
        <v>12663</v>
      </c>
      <c r="D2493" s="12">
        <v>1</v>
      </c>
    </row>
    <row r="2494" spans="1:4" x14ac:dyDescent="0.2">
      <c r="A2494" s="6" t="s">
        <v>12516</v>
      </c>
      <c r="B2494" s="6" t="s">
        <v>12664</v>
      </c>
      <c r="C2494" s="6" t="s">
        <v>12665</v>
      </c>
      <c r="D2494" s="12">
        <v>1</v>
      </c>
    </row>
    <row r="2495" spans="1:4" x14ac:dyDescent="0.2">
      <c r="A2495" s="6" t="s">
        <v>12516</v>
      </c>
      <c r="B2495" s="6" t="s">
        <v>12666</v>
      </c>
      <c r="C2495" s="6" t="s">
        <v>12667</v>
      </c>
      <c r="D2495" s="12">
        <v>1</v>
      </c>
    </row>
    <row r="2496" spans="1:4" x14ac:dyDescent="0.2">
      <c r="A2496" s="6" t="s">
        <v>12516</v>
      </c>
      <c r="B2496" s="6" t="s">
        <v>12668</v>
      </c>
      <c r="C2496" s="6" t="s">
        <v>12669</v>
      </c>
      <c r="D2496" s="12">
        <v>1</v>
      </c>
    </row>
    <row r="2497" spans="1:4" x14ac:dyDescent="0.2">
      <c r="A2497" s="6" t="s">
        <v>12516</v>
      </c>
      <c r="B2497" s="6" t="s">
        <v>12670</v>
      </c>
      <c r="C2497" s="6" t="s">
        <v>12671</v>
      </c>
      <c r="D2497" s="12">
        <v>1</v>
      </c>
    </row>
    <row r="2498" spans="1:4" x14ac:dyDescent="0.2">
      <c r="A2498" s="6" t="s">
        <v>12516</v>
      </c>
      <c r="B2498" s="6" t="s">
        <v>12672</v>
      </c>
      <c r="C2498" s="6" t="s">
        <v>12673</v>
      </c>
      <c r="D2498" s="12">
        <v>1</v>
      </c>
    </row>
    <row r="2499" spans="1:4" x14ac:dyDescent="0.2">
      <c r="A2499" s="6" t="s">
        <v>12516</v>
      </c>
      <c r="B2499" s="6" t="s">
        <v>12674</v>
      </c>
      <c r="C2499" s="6" t="s">
        <v>12675</v>
      </c>
      <c r="D2499" s="12">
        <v>1</v>
      </c>
    </row>
    <row r="2500" spans="1:4" x14ac:dyDescent="0.2">
      <c r="A2500" s="6" t="s">
        <v>12516</v>
      </c>
      <c r="B2500" s="6" t="s">
        <v>12676</v>
      </c>
      <c r="C2500" s="6" t="s">
        <v>12677</v>
      </c>
      <c r="D2500" s="12">
        <v>1</v>
      </c>
    </row>
    <row r="2501" spans="1:4" x14ac:dyDescent="0.2">
      <c r="A2501" s="6" t="s">
        <v>12516</v>
      </c>
      <c r="B2501" s="6" t="s">
        <v>12678</v>
      </c>
      <c r="C2501" s="6" t="s">
        <v>12679</v>
      </c>
      <c r="D2501" s="12">
        <v>1</v>
      </c>
    </row>
    <row r="2502" spans="1:4" x14ac:dyDescent="0.2">
      <c r="A2502" s="6" t="s">
        <v>12516</v>
      </c>
      <c r="B2502" s="6" t="s">
        <v>12680</v>
      </c>
      <c r="C2502" s="6" t="s">
        <v>12681</v>
      </c>
      <c r="D2502" s="12">
        <v>1</v>
      </c>
    </row>
    <row r="2503" spans="1:4" x14ac:dyDescent="0.2">
      <c r="A2503" s="6" t="s">
        <v>12516</v>
      </c>
      <c r="B2503" s="6" t="s">
        <v>12682</v>
      </c>
      <c r="C2503" s="6" t="s">
        <v>12683</v>
      </c>
      <c r="D2503" s="12">
        <v>1</v>
      </c>
    </row>
    <row r="2504" spans="1:4" x14ac:dyDescent="0.2">
      <c r="A2504" s="6" t="s">
        <v>12516</v>
      </c>
      <c r="B2504" s="6" t="s">
        <v>12684</v>
      </c>
      <c r="C2504" s="6" t="s">
        <v>12685</v>
      </c>
      <c r="D2504" s="12">
        <v>1</v>
      </c>
    </row>
    <row r="2505" spans="1:4" x14ac:dyDescent="0.2">
      <c r="A2505" s="6" t="s">
        <v>12516</v>
      </c>
      <c r="B2505" s="6" t="s">
        <v>12686</v>
      </c>
      <c r="C2505" s="6" t="s">
        <v>12687</v>
      </c>
      <c r="D2505" s="12">
        <v>1</v>
      </c>
    </row>
    <row r="2506" spans="1:4" x14ac:dyDescent="0.2">
      <c r="A2506" s="6" t="s">
        <v>12516</v>
      </c>
      <c r="B2506" s="6" t="s">
        <v>12688</v>
      </c>
      <c r="C2506" s="6" t="s">
        <v>12689</v>
      </c>
      <c r="D2506" s="12">
        <v>1</v>
      </c>
    </row>
    <row r="2507" spans="1:4" x14ac:dyDescent="0.2">
      <c r="A2507" s="6" t="s">
        <v>12516</v>
      </c>
      <c r="B2507" s="6" t="s">
        <v>12690</v>
      </c>
      <c r="C2507" s="6" t="s">
        <v>12691</v>
      </c>
      <c r="D2507" s="12">
        <v>1</v>
      </c>
    </row>
    <row r="2508" spans="1:4" x14ac:dyDescent="0.2">
      <c r="A2508" s="6" t="s">
        <v>12516</v>
      </c>
      <c r="B2508" s="6" t="s">
        <v>12692</v>
      </c>
      <c r="C2508" s="6" t="s">
        <v>12693</v>
      </c>
      <c r="D2508" s="12">
        <v>1</v>
      </c>
    </row>
    <row r="2509" spans="1:4" x14ac:dyDescent="0.2">
      <c r="A2509" s="6" t="s">
        <v>12516</v>
      </c>
      <c r="B2509" s="6" t="s">
        <v>12694</v>
      </c>
      <c r="C2509" s="6" t="s">
        <v>12695</v>
      </c>
      <c r="D2509" s="12">
        <v>1</v>
      </c>
    </row>
    <row r="2510" spans="1:4" x14ac:dyDescent="0.2">
      <c r="A2510" s="6" t="s">
        <v>12516</v>
      </c>
      <c r="B2510" s="6" t="s">
        <v>12696</v>
      </c>
      <c r="C2510" s="6" t="s">
        <v>12697</v>
      </c>
      <c r="D2510" s="12">
        <v>1</v>
      </c>
    </row>
    <row r="2511" spans="1:4" x14ac:dyDescent="0.2">
      <c r="A2511" s="6" t="s">
        <v>12516</v>
      </c>
      <c r="B2511" s="6" t="s">
        <v>12698</v>
      </c>
      <c r="C2511" s="6" t="s">
        <v>12699</v>
      </c>
      <c r="D2511" s="12">
        <v>1</v>
      </c>
    </row>
    <row r="2512" spans="1:4" x14ac:dyDescent="0.2">
      <c r="A2512" s="6" t="s">
        <v>12516</v>
      </c>
      <c r="B2512" s="6" t="s">
        <v>12700</v>
      </c>
      <c r="C2512" s="6" t="s">
        <v>12701</v>
      </c>
      <c r="D2512" s="12">
        <v>1</v>
      </c>
    </row>
    <row r="2513" spans="1:4" x14ac:dyDescent="0.2">
      <c r="A2513" s="6" t="s">
        <v>12516</v>
      </c>
      <c r="B2513" s="6" t="s">
        <v>12702</v>
      </c>
      <c r="C2513" s="6" t="s">
        <v>12703</v>
      </c>
      <c r="D2513" s="12">
        <v>1</v>
      </c>
    </row>
    <row r="2514" spans="1:4" x14ac:dyDescent="0.2">
      <c r="A2514" s="6" t="s">
        <v>12516</v>
      </c>
      <c r="B2514" s="6" t="s">
        <v>12704</v>
      </c>
      <c r="C2514" s="6" t="s">
        <v>12705</v>
      </c>
      <c r="D2514" s="12">
        <v>1</v>
      </c>
    </row>
    <row r="2515" spans="1:4" x14ac:dyDescent="0.2">
      <c r="A2515" s="6" t="s">
        <v>12516</v>
      </c>
      <c r="B2515" s="6" t="s">
        <v>12706</v>
      </c>
      <c r="C2515" s="6" t="s">
        <v>12707</v>
      </c>
      <c r="D2515" s="12">
        <v>1</v>
      </c>
    </row>
    <row r="2516" spans="1:4" x14ac:dyDescent="0.2">
      <c r="A2516" s="6" t="s">
        <v>12516</v>
      </c>
      <c r="B2516" s="6" t="s">
        <v>12708</v>
      </c>
      <c r="C2516" s="6" t="s">
        <v>12709</v>
      </c>
      <c r="D2516" s="12">
        <v>1</v>
      </c>
    </row>
    <row r="2517" spans="1:4" x14ac:dyDescent="0.2">
      <c r="A2517" s="6" t="s">
        <v>12516</v>
      </c>
      <c r="B2517" s="6" t="s">
        <v>12710</v>
      </c>
      <c r="C2517" s="6" t="s">
        <v>12711</v>
      </c>
      <c r="D2517" s="12">
        <v>1</v>
      </c>
    </row>
    <row r="2518" spans="1:4" x14ac:dyDescent="0.2">
      <c r="A2518" s="6" t="s">
        <v>12516</v>
      </c>
      <c r="B2518" s="6" t="s">
        <v>12712</v>
      </c>
      <c r="C2518" s="6" t="s">
        <v>12713</v>
      </c>
      <c r="D2518" s="12">
        <v>1</v>
      </c>
    </row>
    <row r="2519" spans="1:4" x14ac:dyDescent="0.2">
      <c r="A2519" s="6" t="s">
        <v>12516</v>
      </c>
      <c r="B2519" s="6" t="s">
        <v>12714</v>
      </c>
      <c r="C2519" s="6" t="s">
        <v>12715</v>
      </c>
      <c r="D2519" s="12">
        <v>1</v>
      </c>
    </row>
    <row r="2520" spans="1:4" x14ac:dyDescent="0.2">
      <c r="A2520" s="6" t="s">
        <v>12516</v>
      </c>
      <c r="B2520" s="6" t="s">
        <v>12716</v>
      </c>
      <c r="C2520" s="6" t="s">
        <v>12717</v>
      </c>
      <c r="D2520" s="12">
        <v>1</v>
      </c>
    </row>
    <row r="2521" spans="1:4" x14ac:dyDescent="0.2">
      <c r="A2521" s="6" t="s">
        <v>12516</v>
      </c>
      <c r="B2521" s="6" t="s">
        <v>12718</v>
      </c>
      <c r="C2521" s="6" t="s">
        <v>12719</v>
      </c>
      <c r="D2521" s="12">
        <v>1</v>
      </c>
    </row>
    <row r="2522" spans="1:4" x14ac:dyDescent="0.2">
      <c r="A2522" s="6" t="s">
        <v>12516</v>
      </c>
      <c r="B2522" s="6" t="s">
        <v>12720</v>
      </c>
      <c r="C2522" s="6" t="s">
        <v>12721</v>
      </c>
      <c r="D2522" s="12">
        <v>1</v>
      </c>
    </row>
    <row r="2523" spans="1:4" x14ac:dyDescent="0.2">
      <c r="A2523" s="6" t="s">
        <v>12516</v>
      </c>
      <c r="B2523" s="6" t="s">
        <v>12722</v>
      </c>
      <c r="C2523" s="6" t="s">
        <v>12723</v>
      </c>
      <c r="D2523" s="12">
        <v>1</v>
      </c>
    </row>
    <row r="2524" spans="1:4" x14ac:dyDescent="0.2">
      <c r="A2524" s="6" t="s">
        <v>12516</v>
      </c>
      <c r="B2524" s="6" t="s">
        <v>12724</v>
      </c>
      <c r="C2524" s="6" t="s">
        <v>12725</v>
      </c>
      <c r="D2524" s="12">
        <v>1</v>
      </c>
    </row>
    <row r="2525" spans="1:4" x14ac:dyDescent="0.2">
      <c r="A2525" s="6" t="s">
        <v>12516</v>
      </c>
      <c r="B2525" s="6" t="s">
        <v>12726</v>
      </c>
      <c r="C2525" s="6" t="s">
        <v>12727</v>
      </c>
      <c r="D2525" s="12">
        <v>1</v>
      </c>
    </row>
    <row r="2526" spans="1:4" x14ac:dyDescent="0.2">
      <c r="A2526" s="6" t="s">
        <v>12516</v>
      </c>
      <c r="B2526" s="6" t="s">
        <v>12728</v>
      </c>
      <c r="C2526" s="6" t="s">
        <v>12729</v>
      </c>
      <c r="D2526" s="12">
        <v>1</v>
      </c>
    </row>
    <row r="2527" spans="1:4" x14ac:dyDescent="0.2">
      <c r="A2527" s="6" t="s">
        <v>12516</v>
      </c>
      <c r="B2527" s="6" t="s">
        <v>12730</v>
      </c>
      <c r="C2527" s="6" t="s">
        <v>12731</v>
      </c>
      <c r="D2527" s="12">
        <v>1</v>
      </c>
    </row>
    <row r="2528" spans="1:4" x14ac:dyDescent="0.2">
      <c r="A2528" s="6" t="s">
        <v>12516</v>
      </c>
      <c r="B2528" s="6" t="s">
        <v>12732</v>
      </c>
      <c r="C2528" s="6" t="s">
        <v>12733</v>
      </c>
      <c r="D2528" s="12">
        <v>1</v>
      </c>
    </row>
    <row r="2529" spans="1:4" x14ac:dyDescent="0.2">
      <c r="A2529" s="6" t="s">
        <v>12516</v>
      </c>
      <c r="B2529" s="6" t="s">
        <v>12734</v>
      </c>
      <c r="C2529" s="6" t="s">
        <v>12735</v>
      </c>
      <c r="D2529" s="12">
        <v>1</v>
      </c>
    </row>
    <row r="2530" spans="1:4" x14ac:dyDescent="0.2">
      <c r="A2530" s="6" t="s">
        <v>12516</v>
      </c>
      <c r="B2530" s="6" t="s">
        <v>12736</v>
      </c>
      <c r="C2530" s="6" t="s">
        <v>12737</v>
      </c>
      <c r="D2530" s="12">
        <v>1</v>
      </c>
    </row>
    <row r="2531" spans="1:4" x14ac:dyDescent="0.2">
      <c r="A2531" s="6" t="s">
        <v>12516</v>
      </c>
      <c r="B2531" s="6" t="s">
        <v>12738</v>
      </c>
      <c r="C2531" s="6" t="s">
        <v>12739</v>
      </c>
      <c r="D2531" s="12">
        <v>1</v>
      </c>
    </row>
    <row r="2532" spans="1:4" x14ac:dyDescent="0.2">
      <c r="A2532" s="6" t="s">
        <v>12516</v>
      </c>
      <c r="B2532" s="6" t="s">
        <v>12740</v>
      </c>
      <c r="C2532" s="6" t="s">
        <v>12741</v>
      </c>
      <c r="D2532" s="12">
        <v>1</v>
      </c>
    </row>
    <row r="2533" spans="1:4" x14ac:dyDescent="0.2">
      <c r="A2533" s="6" t="s">
        <v>12516</v>
      </c>
      <c r="B2533" s="6" t="s">
        <v>12742</v>
      </c>
      <c r="C2533" s="6" t="s">
        <v>12743</v>
      </c>
      <c r="D2533" s="12">
        <v>1</v>
      </c>
    </row>
    <row r="2534" spans="1:4" x14ac:dyDescent="0.2">
      <c r="A2534" s="6" t="s">
        <v>12516</v>
      </c>
      <c r="B2534" s="6" t="s">
        <v>12744</v>
      </c>
      <c r="C2534" s="6" t="s">
        <v>12745</v>
      </c>
      <c r="D2534" s="12">
        <v>1</v>
      </c>
    </row>
    <row r="2535" spans="1:4" x14ac:dyDescent="0.2">
      <c r="A2535" s="6" t="s">
        <v>12516</v>
      </c>
      <c r="B2535" s="6" t="s">
        <v>12746</v>
      </c>
      <c r="C2535" s="6" t="s">
        <v>12747</v>
      </c>
      <c r="D2535" s="12">
        <v>1</v>
      </c>
    </row>
    <row r="2536" spans="1:4" x14ac:dyDescent="0.2">
      <c r="A2536" s="6" t="s">
        <v>12516</v>
      </c>
      <c r="B2536" s="6" t="s">
        <v>12748</v>
      </c>
      <c r="C2536" s="6" t="s">
        <v>12748</v>
      </c>
      <c r="D2536" s="12">
        <v>1</v>
      </c>
    </row>
    <row r="2537" spans="1:4" x14ac:dyDescent="0.2">
      <c r="A2537" s="6" t="s">
        <v>12516</v>
      </c>
      <c r="B2537" s="6" t="s">
        <v>12749</v>
      </c>
      <c r="C2537" s="6" t="s">
        <v>12750</v>
      </c>
      <c r="D2537" s="12">
        <v>1</v>
      </c>
    </row>
    <row r="2538" spans="1:4" x14ac:dyDescent="0.2">
      <c r="A2538" s="6" t="s">
        <v>12516</v>
      </c>
      <c r="B2538" s="6" t="s">
        <v>12751</v>
      </c>
      <c r="C2538" s="6" t="s">
        <v>12752</v>
      </c>
      <c r="D2538" s="12">
        <v>1</v>
      </c>
    </row>
    <row r="2539" spans="1:4" x14ac:dyDescent="0.2">
      <c r="A2539" s="6" t="s">
        <v>12516</v>
      </c>
      <c r="B2539" s="6" t="s">
        <v>12753</v>
      </c>
      <c r="C2539" s="6" t="s">
        <v>12754</v>
      </c>
      <c r="D2539" s="12">
        <v>1</v>
      </c>
    </row>
    <row r="2540" spans="1:4" x14ac:dyDescent="0.2">
      <c r="A2540" s="6" t="s">
        <v>12516</v>
      </c>
      <c r="B2540" s="6" t="s">
        <v>12755</v>
      </c>
      <c r="C2540" s="6" t="s">
        <v>12756</v>
      </c>
      <c r="D2540" s="12">
        <v>1</v>
      </c>
    </row>
    <row r="2541" spans="1:4" x14ac:dyDescent="0.2">
      <c r="A2541" s="6" t="s">
        <v>12516</v>
      </c>
      <c r="B2541" s="6" t="s">
        <v>12757</v>
      </c>
      <c r="C2541" s="6" t="s">
        <v>12758</v>
      </c>
      <c r="D2541" s="12">
        <v>1</v>
      </c>
    </row>
    <row r="2542" spans="1:4" x14ac:dyDescent="0.2">
      <c r="A2542" s="6" t="s">
        <v>12516</v>
      </c>
      <c r="B2542" s="6" t="s">
        <v>12759</v>
      </c>
      <c r="C2542" s="6" t="s">
        <v>12760</v>
      </c>
      <c r="D2542" s="12">
        <v>1</v>
      </c>
    </row>
    <row r="2543" spans="1:4" x14ac:dyDescent="0.2">
      <c r="A2543" s="6" t="s">
        <v>12516</v>
      </c>
      <c r="B2543" s="6" t="s">
        <v>12761</v>
      </c>
      <c r="C2543" s="6" t="s">
        <v>12762</v>
      </c>
      <c r="D2543" s="12">
        <v>1</v>
      </c>
    </row>
    <row r="2544" spans="1:4" x14ac:dyDescent="0.2">
      <c r="A2544" s="6" t="s">
        <v>12516</v>
      </c>
      <c r="B2544" s="6" t="s">
        <v>12763</v>
      </c>
      <c r="C2544" s="6" t="s">
        <v>12764</v>
      </c>
      <c r="D2544" s="12">
        <v>1</v>
      </c>
    </row>
    <row r="2545" spans="1:4" x14ac:dyDescent="0.2">
      <c r="A2545" s="6" t="s">
        <v>12516</v>
      </c>
      <c r="B2545" s="6" t="s">
        <v>12765</v>
      </c>
      <c r="C2545" s="6" t="s">
        <v>12766</v>
      </c>
      <c r="D2545" s="12">
        <v>1</v>
      </c>
    </row>
    <row r="2546" spans="1:4" x14ac:dyDescent="0.2">
      <c r="A2546" s="6" t="s">
        <v>12516</v>
      </c>
      <c r="B2546" s="6" t="s">
        <v>12767</v>
      </c>
      <c r="C2546" s="6" t="s">
        <v>12768</v>
      </c>
      <c r="D2546" s="12">
        <v>1</v>
      </c>
    </row>
    <row r="2547" spans="1:4" x14ac:dyDescent="0.2">
      <c r="A2547" s="6" t="s">
        <v>12516</v>
      </c>
      <c r="B2547" s="6" t="s">
        <v>12769</v>
      </c>
      <c r="C2547" s="6" t="s">
        <v>12770</v>
      </c>
      <c r="D2547" s="12">
        <v>1</v>
      </c>
    </row>
    <row r="2548" spans="1:4" x14ac:dyDescent="0.2">
      <c r="A2548" s="6" t="s">
        <v>12516</v>
      </c>
      <c r="B2548" s="6" t="s">
        <v>12771</v>
      </c>
      <c r="C2548" s="6" t="s">
        <v>12772</v>
      </c>
      <c r="D2548" s="12">
        <v>1</v>
      </c>
    </row>
    <row r="2549" spans="1:4" x14ac:dyDescent="0.2">
      <c r="A2549" s="6" t="s">
        <v>12516</v>
      </c>
      <c r="B2549" s="6" t="s">
        <v>12773</v>
      </c>
      <c r="C2549" s="6" t="s">
        <v>12774</v>
      </c>
      <c r="D2549" s="12">
        <v>1</v>
      </c>
    </row>
    <row r="2550" spans="1:4" x14ac:dyDescent="0.2">
      <c r="A2550" s="6" t="s">
        <v>12516</v>
      </c>
      <c r="B2550" s="6" t="s">
        <v>12775</v>
      </c>
      <c r="C2550" s="6" t="s">
        <v>12776</v>
      </c>
      <c r="D2550" s="12">
        <v>1</v>
      </c>
    </row>
    <row r="2551" spans="1:4" x14ac:dyDescent="0.2">
      <c r="A2551" s="6" t="s">
        <v>12516</v>
      </c>
      <c r="B2551" s="6" t="s">
        <v>12777</v>
      </c>
      <c r="C2551" s="6" t="s">
        <v>12778</v>
      </c>
      <c r="D2551" s="12">
        <v>1</v>
      </c>
    </row>
    <row r="2552" spans="1:4" x14ac:dyDescent="0.2">
      <c r="A2552" s="6" t="s">
        <v>12516</v>
      </c>
      <c r="B2552" s="6" t="s">
        <v>12779</v>
      </c>
      <c r="C2552" s="6" t="s">
        <v>12780</v>
      </c>
      <c r="D2552" s="12">
        <v>1</v>
      </c>
    </row>
    <row r="2553" spans="1:4" x14ac:dyDescent="0.2">
      <c r="A2553" s="6" t="s">
        <v>12516</v>
      </c>
      <c r="B2553" s="6" t="s">
        <v>12781</v>
      </c>
      <c r="C2553" s="6" t="s">
        <v>12782</v>
      </c>
      <c r="D2553" s="12">
        <v>1</v>
      </c>
    </row>
    <row r="2554" spans="1:4" x14ac:dyDescent="0.2">
      <c r="A2554" s="6" t="s">
        <v>12516</v>
      </c>
      <c r="B2554" s="6" t="s">
        <v>12783</v>
      </c>
      <c r="C2554" s="6" t="s">
        <v>12784</v>
      </c>
      <c r="D2554" s="12">
        <v>1</v>
      </c>
    </row>
    <row r="2555" spans="1:4" x14ac:dyDescent="0.2">
      <c r="A2555" s="6" t="s">
        <v>12516</v>
      </c>
      <c r="B2555" s="6" t="s">
        <v>12785</v>
      </c>
      <c r="C2555" s="6" t="s">
        <v>12786</v>
      </c>
      <c r="D2555" s="12">
        <v>1</v>
      </c>
    </row>
    <row r="2556" spans="1:4" x14ac:dyDescent="0.2">
      <c r="A2556" s="6" t="s">
        <v>12516</v>
      </c>
      <c r="B2556" s="6" t="s">
        <v>12787</v>
      </c>
      <c r="C2556" s="6" t="s">
        <v>12788</v>
      </c>
      <c r="D2556" s="12">
        <v>1</v>
      </c>
    </row>
    <row r="2557" spans="1:4" x14ac:dyDescent="0.2">
      <c r="A2557" s="6" t="s">
        <v>12516</v>
      </c>
      <c r="B2557" s="6" t="s">
        <v>12789</v>
      </c>
      <c r="C2557" s="6" t="s">
        <v>12790</v>
      </c>
      <c r="D2557" s="12">
        <v>1</v>
      </c>
    </row>
    <row r="2558" spans="1:4" x14ac:dyDescent="0.2">
      <c r="A2558" s="6" t="s">
        <v>12516</v>
      </c>
      <c r="B2558" s="6" t="s">
        <v>12791</v>
      </c>
      <c r="C2558" s="6" t="s">
        <v>12792</v>
      </c>
      <c r="D2558" s="12">
        <v>1</v>
      </c>
    </row>
    <row r="2559" spans="1:4" x14ac:dyDescent="0.2">
      <c r="A2559" s="6" t="s">
        <v>12516</v>
      </c>
      <c r="B2559" s="6" t="s">
        <v>12793</v>
      </c>
      <c r="C2559" s="6" t="s">
        <v>12794</v>
      </c>
      <c r="D2559" s="12">
        <v>1</v>
      </c>
    </row>
    <row r="2560" spans="1:4" x14ac:dyDescent="0.2">
      <c r="A2560" s="6" t="s">
        <v>12516</v>
      </c>
      <c r="B2560" s="6" t="s">
        <v>12795</v>
      </c>
      <c r="C2560" s="6" t="s">
        <v>12796</v>
      </c>
      <c r="D2560" s="12">
        <v>1</v>
      </c>
    </row>
    <row r="2561" spans="1:4" x14ac:dyDescent="0.2">
      <c r="A2561" s="6" t="s">
        <v>12516</v>
      </c>
      <c r="B2561" s="6" t="s">
        <v>12797</v>
      </c>
      <c r="C2561" s="6" t="s">
        <v>12798</v>
      </c>
      <c r="D2561" s="12">
        <v>1</v>
      </c>
    </row>
    <row r="2562" spans="1:4" x14ac:dyDescent="0.2">
      <c r="A2562" s="6" t="s">
        <v>12516</v>
      </c>
      <c r="B2562" s="6" t="s">
        <v>12799</v>
      </c>
      <c r="C2562" s="6" t="s">
        <v>12800</v>
      </c>
      <c r="D2562" s="12">
        <v>1</v>
      </c>
    </row>
    <row r="2563" spans="1:4" x14ac:dyDescent="0.2">
      <c r="A2563" s="6" t="s">
        <v>12516</v>
      </c>
      <c r="B2563" s="6" t="s">
        <v>12801</v>
      </c>
      <c r="C2563" s="6" t="s">
        <v>12802</v>
      </c>
      <c r="D2563" s="12">
        <v>1</v>
      </c>
    </row>
    <row r="2564" spans="1:4" x14ac:dyDescent="0.2">
      <c r="A2564" s="6" t="s">
        <v>12516</v>
      </c>
      <c r="B2564" s="6" t="s">
        <v>12803</v>
      </c>
      <c r="C2564" s="6" t="s">
        <v>12804</v>
      </c>
      <c r="D2564" s="12">
        <v>1</v>
      </c>
    </row>
    <row r="2565" spans="1:4" x14ac:dyDescent="0.2">
      <c r="A2565" s="6" t="s">
        <v>12516</v>
      </c>
      <c r="B2565" s="6" t="s">
        <v>12805</v>
      </c>
      <c r="C2565" s="6" t="s">
        <v>12806</v>
      </c>
      <c r="D2565" s="12">
        <v>1</v>
      </c>
    </row>
    <row r="2566" spans="1:4" x14ac:dyDescent="0.2">
      <c r="A2566" s="6" t="s">
        <v>12516</v>
      </c>
      <c r="B2566" s="6" t="s">
        <v>12807</v>
      </c>
      <c r="C2566" s="6" t="s">
        <v>12808</v>
      </c>
      <c r="D2566" s="12">
        <v>1</v>
      </c>
    </row>
    <row r="2567" spans="1:4" x14ac:dyDescent="0.2">
      <c r="A2567" s="6" t="s">
        <v>12516</v>
      </c>
      <c r="B2567" s="6" t="s">
        <v>12809</v>
      </c>
      <c r="C2567" s="6" t="s">
        <v>12810</v>
      </c>
      <c r="D2567" s="12">
        <v>1</v>
      </c>
    </row>
    <row r="2568" spans="1:4" x14ac:dyDescent="0.2">
      <c r="A2568" s="6" t="s">
        <v>12516</v>
      </c>
      <c r="B2568" s="6" t="s">
        <v>12811</v>
      </c>
      <c r="C2568" s="6" t="s">
        <v>12812</v>
      </c>
      <c r="D2568" s="12">
        <v>1</v>
      </c>
    </row>
    <row r="2569" spans="1:4" x14ac:dyDescent="0.2">
      <c r="A2569" s="6" t="s">
        <v>12516</v>
      </c>
      <c r="B2569" s="6" t="s">
        <v>12813</v>
      </c>
      <c r="C2569" s="6" t="s">
        <v>12814</v>
      </c>
      <c r="D2569" s="12">
        <v>1</v>
      </c>
    </row>
    <row r="2570" spans="1:4" x14ac:dyDescent="0.2">
      <c r="A2570" s="6" t="s">
        <v>12516</v>
      </c>
      <c r="B2570" s="6" t="s">
        <v>12815</v>
      </c>
      <c r="C2570" s="6" t="s">
        <v>12816</v>
      </c>
      <c r="D2570" s="12">
        <v>1</v>
      </c>
    </row>
    <row r="2571" spans="1:4" x14ac:dyDescent="0.2">
      <c r="A2571" s="6" t="s">
        <v>12516</v>
      </c>
      <c r="B2571" s="6" t="s">
        <v>12817</v>
      </c>
      <c r="C2571" s="6" t="s">
        <v>12818</v>
      </c>
      <c r="D2571" s="12">
        <v>1</v>
      </c>
    </row>
    <row r="2572" spans="1:4" x14ac:dyDescent="0.2">
      <c r="A2572" s="6" t="s">
        <v>12516</v>
      </c>
      <c r="B2572" s="6" t="s">
        <v>12819</v>
      </c>
      <c r="C2572" s="6" t="s">
        <v>12820</v>
      </c>
      <c r="D2572" s="12">
        <v>1</v>
      </c>
    </row>
    <row r="2573" spans="1:4" x14ac:dyDescent="0.2">
      <c r="A2573" s="6" t="s">
        <v>12516</v>
      </c>
      <c r="B2573" s="6" t="s">
        <v>12821</v>
      </c>
      <c r="C2573" s="6" t="s">
        <v>12822</v>
      </c>
      <c r="D2573" s="12">
        <v>1</v>
      </c>
    </row>
    <row r="2574" spans="1:4" x14ac:dyDescent="0.2">
      <c r="A2574" s="6" t="s">
        <v>12823</v>
      </c>
      <c r="B2574" s="6" t="s">
        <v>12824</v>
      </c>
      <c r="C2574" s="6" t="s">
        <v>12825</v>
      </c>
      <c r="D2574" s="12">
        <v>1</v>
      </c>
    </row>
    <row r="2575" spans="1:4" x14ac:dyDescent="0.2">
      <c r="A2575" s="6" t="s">
        <v>12823</v>
      </c>
      <c r="B2575" s="6" t="s">
        <v>12826</v>
      </c>
      <c r="C2575" s="6" t="s">
        <v>12827</v>
      </c>
      <c r="D2575" s="12">
        <v>1</v>
      </c>
    </row>
    <row r="2576" spans="1:4" x14ac:dyDescent="0.2">
      <c r="A2576" s="6" t="s">
        <v>12823</v>
      </c>
      <c r="B2576" s="6" t="s">
        <v>12828</v>
      </c>
      <c r="C2576" s="6" t="s">
        <v>12829</v>
      </c>
      <c r="D2576" s="12">
        <v>1</v>
      </c>
    </row>
    <row r="2577" spans="1:4" x14ac:dyDescent="0.2">
      <c r="A2577" s="6" t="s">
        <v>12830</v>
      </c>
      <c r="B2577" s="6" t="s">
        <v>12831</v>
      </c>
      <c r="C2577" s="6" t="s">
        <v>12832</v>
      </c>
      <c r="D2577" s="12">
        <v>1</v>
      </c>
    </row>
    <row r="2578" spans="1:4" x14ac:dyDescent="0.2">
      <c r="A2578" s="6" t="s">
        <v>12830</v>
      </c>
      <c r="B2578" s="6" t="s">
        <v>12833</v>
      </c>
      <c r="C2578" s="6" t="s">
        <v>12834</v>
      </c>
      <c r="D2578" s="12">
        <v>1</v>
      </c>
    </row>
    <row r="2579" spans="1:4" x14ac:dyDescent="0.2">
      <c r="A2579" s="6" t="s">
        <v>12830</v>
      </c>
      <c r="B2579" s="6" t="s">
        <v>12835</v>
      </c>
      <c r="C2579" s="6" t="s">
        <v>12836</v>
      </c>
      <c r="D2579" s="12">
        <v>1</v>
      </c>
    </row>
    <row r="2580" spans="1:4" x14ac:dyDescent="0.2">
      <c r="A2580" s="6" t="s">
        <v>12830</v>
      </c>
      <c r="B2580" s="6" t="s">
        <v>12837</v>
      </c>
      <c r="C2580" s="6" t="s">
        <v>12838</v>
      </c>
      <c r="D2580" s="12">
        <v>1</v>
      </c>
    </row>
    <row r="2581" spans="1:4" x14ac:dyDescent="0.2">
      <c r="A2581" s="6" t="s">
        <v>12830</v>
      </c>
      <c r="B2581" s="6" t="s">
        <v>12839</v>
      </c>
      <c r="C2581" s="6" t="s">
        <v>12840</v>
      </c>
      <c r="D2581" s="12">
        <v>1</v>
      </c>
    </row>
    <row r="2582" spans="1:4" x14ac:dyDescent="0.2">
      <c r="A2582" s="6" t="s">
        <v>12830</v>
      </c>
      <c r="B2582" s="6" t="s">
        <v>12841</v>
      </c>
      <c r="C2582" s="6" t="s">
        <v>12842</v>
      </c>
      <c r="D2582" s="12">
        <v>1</v>
      </c>
    </row>
    <row r="2583" spans="1:4" x14ac:dyDescent="0.2">
      <c r="A2583" s="6" t="s">
        <v>12830</v>
      </c>
      <c r="B2583" s="6" t="s">
        <v>12843</v>
      </c>
      <c r="C2583" s="6" t="s">
        <v>12844</v>
      </c>
      <c r="D2583" s="12">
        <v>1</v>
      </c>
    </row>
    <row r="2584" spans="1:4" x14ac:dyDescent="0.2">
      <c r="A2584" s="6" t="s">
        <v>12830</v>
      </c>
      <c r="B2584" s="6" t="s">
        <v>12845</v>
      </c>
      <c r="C2584" s="6" t="s">
        <v>12846</v>
      </c>
      <c r="D2584" s="12">
        <v>1</v>
      </c>
    </row>
    <row r="2585" spans="1:4" x14ac:dyDescent="0.2">
      <c r="A2585" s="6" t="s">
        <v>12830</v>
      </c>
      <c r="B2585" s="6" t="s">
        <v>12847</v>
      </c>
      <c r="C2585" s="6" t="s">
        <v>12848</v>
      </c>
      <c r="D2585" s="12">
        <v>1</v>
      </c>
    </row>
    <row r="2586" spans="1:4" x14ac:dyDescent="0.2">
      <c r="A2586" s="6" t="s">
        <v>12849</v>
      </c>
      <c r="B2586" s="6" t="s">
        <v>12850</v>
      </c>
      <c r="C2586" s="6" t="s">
        <v>12851</v>
      </c>
      <c r="D2586" s="12">
        <v>1</v>
      </c>
    </row>
    <row r="2587" spans="1:4" x14ac:dyDescent="0.2">
      <c r="A2587" s="6" t="s">
        <v>12849</v>
      </c>
      <c r="B2587" s="6" t="s">
        <v>12852</v>
      </c>
      <c r="C2587" s="6" t="s">
        <v>12853</v>
      </c>
      <c r="D2587" s="12">
        <v>1</v>
      </c>
    </row>
    <row r="2588" spans="1:4" x14ac:dyDescent="0.2">
      <c r="A2588" s="6" t="s">
        <v>12849</v>
      </c>
      <c r="B2588" s="6" t="s">
        <v>12854</v>
      </c>
      <c r="C2588" s="6" t="s">
        <v>12855</v>
      </c>
      <c r="D2588" s="12">
        <v>1</v>
      </c>
    </row>
    <row r="2589" spans="1:4" x14ac:dyDescent="0.2">
      <c r="A2589" s="6" t="s">
        <v>12856</v>
      </c>
      <c r="B2589" s="6" t="s">
        <v>12857</v>
      </c>
      <c r="C2589" s="6" t="s">
        <v>12858</v>
      </c>
      <c r="D2589" s="12">
        <v>1</v>
      </c>
    </row>
    <row r="2590" spans="1:4" x14ac:dyDescent="0.2">
      <c r="A2590" s="6" t="s">
        <v>12856</v>
      </c>
      <c r="B2590" s="6" t="s">
        <v>12859</v>
      </c>
      <c r="C2590" s="6" t="s">
        <v>12860</v>
      </c>
      <c r="D2590" s="12">
        <v>1</v>
      </c>
    </row>
    <row r="2591" spans="1:4" x14ac:dyDescent="0.2">
      <c r="A2591" s="6" t="s">
        <v>12861</v>
      </c>
      <c r="B2591" s="6" t="s">
        <v>12862</v>
      </c>
      <c r="C2591" s="6" t="s">
        <v>12863</v>
      </c>
      <c r="D2591" s="12">
        <v>1</v>
      </c>
    </row>
    <row r="2592" spans="1:4" x14ac:dyDescent="0.2">
      <c r="A2592" s="6" t="s">
        <v>12864</v>
      </c>
      <c r="B2592" s="6" t="s">
        <v>12865</v>
      </c>
      <c r="C2592" s="6" t="s">
        <v>12866</v>
      </c>
      <c r="D2592" s="12">
        <v>1</v>
      </c>
    </row>
    <row r="2593" spans="1:4" x14ac:dyDescent="0.2">
      <c r="A2593" s="6" t="s">
        <v>12867</v>
      </c>
      <c r="B2593" s="6" t="s">
        <v>12868</v>
      </c>
      <c r="C2593" s="6" t="s">
        <v>12869</v>
      </c>
      <c r="D2593" s="12">
        <v>1</v>
      </c>
    </row>
    <row r="2594" spans="1:4" x14ac:dyDescent="0.2">
      <c r="A2594" s="6" t="s">
        <v>12870</v>
      </c>
      <c r="B2594" s="6" t="s">
        <v>12871</v>
      </c>
      <c r="C2594" s="6" t="s">
        <v>12872</v>
      </c>
      <c r="D2594" s="12">
        <v>1</v>
      </c>
    </row>
    <row r="2595" spans="1:4" x14ac:dyDescent="0.2">
      <c r="A2595" s="6" t="s">
        <v>12870</v>
      </c>
      <c r="B2595" s="6" t="s">
        <v>12873</v>
      </c>
      <c r="C2595" s="6" t="s">
        <v>12874</v>
      </c>
      <c r="D2595" s="12">
        <v>1</v>
      </c>
    </row>
    <row r="2596" spans="1:4" x14ac:dyDescent="0.2">
      <c r="A2596" s="6" t="s">
        <v>12870</v>
      </c>
      <c r="B2596" s="6" t="s">
        <v>12875</v>
      </c>
      <c r="C2596" s="6" t="s">
        <v>12876</v>
      </c>
      <c r="D2596" s="12">
        <v>1</v>
      </c>
    </row>
    <row r="2597" spans="1:4" x14ac:dyDescent="0.2">
      <c r="A2597" s="6" t="s">
        <v>12870</v>
      </c>
      <c r="B2597" s="6" t="s">
        <v>12877</v>
      </c>
      <c r="C2597" s="6" t="s">
        <v>12878</v>
      </c>
      <c r="D2597" s="12">
        <v>1</v>
      </c>
    </row>
    <row r="2598" spans="1:4" x14ac:dyDescent="0.2">
      <c r="A2598" s="6" t="s">
        <v>12870</v>
      </c>
      <c r="B2598" s="6" t="s">
        <v>12879</v>
      </c>
      <c r="C2598" s="6" t="s">
        <v>12880</v>
      </c>
      <c r="D2598" s="12">
        <v>1</v>
      </c>
    </row>
    <row r="2599" spans="1:4" x14ac:dyDescent="0.2">
      <c r="A2599" s="6" t="s">
        <v>12870</v>
      </c>
      <c r="B2599" s="6" t="s">
        <v>12881</v>
      </c>
      <c r="C2599" s="6" t="s">
        <v>12882</v>
      </c>
      <c r="D2599" s="12">
        <v>1</v>
      </c>
    </row>
    <row r="2600" spans="1:4" x14ac:dyDescent="0.2">
      <c r="A2600" s="6" t="s">
        <v>12870</v>
      </c>
      <c r="B2600" s="6" t="s">
        <v>12883</v>
      </c>
      <c r="C2600" s="6" t="s">
        <v>12884</v>
      </c>
      <c r="D2600" s="12">
        <v>1</v>
      </c>
    </row>
    <row r="2601" spans="1:4" x14ac:dyDescent="0.2">
      <c r="A2601" s="6" t="s">
        <v>12870</v>
      </c>
      <c r="B2601" s="6" t="s">
        <v>12885</v>
      </c>
      <c r="C2601" s="6" t="s">
        <v>12886</v>
      </c>
      <c r="D2601" s="12">
        <v>1</v>
      </c>
    </row>
    <row r="2602" spans="1:4" x14ac:dyDescent="0.2">
      <c r="A2602" s="6" t="s">
        <v>12870</v>
      </c>
      <c r="B2602" s="6" t="s">
        <v>12887</v>
      </c>
      <c r="C2602" s="6" t="s">
        <v>12888</v>
      </c>
      <c r="D2602" s="12">
        <v>1</v>
      </c>
    </row>
    <row r="2603" spans="1:4" x14ac:dyDescent="0.2">
      <c r="A2603" s="6" t="s">
        <v>12870</v>
      </c>
      <c r="B2603" s="6" t="s">
        <v>12889</v>
      </c>
      <c r="C2603" s="6" t="s">
        <v>12890</v>
      </c>
      <c r="D2603" s="12">
        <v>1</v>
      </c>
    </row>
    <row r="2604" spans="1:4" x14ac:dyDescent="0.2">
      <c r="A2604" s="6" t="s">
        <v>12870</v>
      </c>
      <c r="B2604" s="6" t="s">
        <v>12891</v>
      </c>
      <c r="C2604" s="6" t="s">
        <v>12892</v>
      </c>
      <c r="D2604" s="12">
        <v>1</v>
      </c>
    </row>
    <row r="2605" spans="1:4" x14ac:dyDescent="0.2">
      <c r="A2605" s="6" t="s">
        <v>12870</v>
      </c>
      <c r="B2605" s="6" t="s">
        <v>12893</v>
      </c>
      <c r="C2605" s="6" t="s">
        <v>12894</v>
      </c>
      <c r="D2605" s="12">
        <v>1</v>
      </c>
    </row>
    <row r="2606" spans="1:4" x14ac:dyDescent="0.2">
      <c r="A2606" s="6" t="s">
        <v>12870</v>
      </c>
      <c r="B2606" s="6" t="s">
        <v>12895</v>
      </c>
      <c r="C2606" s="6" t="s">
        <v>12896</v>
      </c>
      <c r="D2606" s="12">
        <v>1</v>
      </c>
    </row>
    <row r="2607" spans="1:4" x14ac:dyDescent="0.2">
      <c r="A2607" s="6" t="s">
        <v>12870</v>
      </c>
      <c r="B2607" s="6" t="s">
        <v>12897</v>
      </c>
      <c r="C2607" s="6" t="s">
        <v>12898</v>
      </c>
      <c r="D2607" s="12">
        <v>1</v>
      </c>
    </row>
    <row r="2608" spans="1:4" x14ac:dyDescent="0.2">
      <c r="A2608" s="6" t="s">
        <v>12870</v>
      </c>
      <c r="B2608" s="6" t="s">
        <v>12899</v>
      </c>
      <c r="C2608" s="6" t="s">
        <v>12900</v>
      </c>
      <c r="D2608" s="12">
        <v>1</v>
      </c>
    </row>
    <row r="2609" spans="1:4" x14ac:dyDescent="0.2">
      <c r="A2609" s="6" t="s">
        <v>12870</v>
      </c>
      <c r="B2609" s="6" t="s">
        <v>12901</v>
      </c>
      <c r="C2609" s="6" t="s">
        <v>12902</v>
      </c>
      <c r="D2609" s="12">
        <v>1</v>
      </c>
    </row>
    <row r="2610" spans="1:4" x14ac:dyDescent="0.2">
      <c r="A2610" s="6" t="s">
        <v>12870</v>
      </c>
      <c r="B2610" s="6" t="s">
        <v>12903</v>
      </c>
      <c r="C2610" s="6" t="s">
        <v>12904</v>
      </c>
      <c r="D2610" s="12">
        <v>1</v>
      </c>
    </row>
    <row r="2611" spans="1:4" x14ac:dyDescent="0.2">
      <c r="A2611" s="6" t="s">
        <v>12870</v>
      </c>
      <c r="B2611" s="6" t="s">
        <v>12905</v>
      </c>
      <c r="C2611" s="6" t="s">
        <v>12906</v>
      </c>
      <c r="D2611" s="12">
        <v>1</v>
      </c>
    </row>
    <row r="2612" spans="1:4" x14ac:dyDescent="0.2">
      <c r="A2612" s="6" t="s">
        <v>12870</v>
      </c>
      <c r="B2612" s="6" t="s">
        <v>12907</v>
      </c>
      <c r="C2612" s="6" t="s">
        <v>12908</v>
      </c>
      <c r="D2612" s="12">
        <v>1</v>
      </c>
    </row>
    <row r="2613" spans="1:4" x14ac:dyDescent="0.2">
      <c r="A2613" s="6" t="s">
        <v>12870</v>
      </c>
      <c r="B2613" s="6" t="s">
        <v>12909</v>
      </c>
      <c r="C2613" s="6" t="s">
        <v>12910</v>
      </c>
      <c r="D2613" s="12">
        <v>1</v>
      </c>
    </row>
    <row r="2614" spans="1:4" x14ac:dyDescent="0.2">
      <c r="A2614" s="6" t="s">
        <v>12911</v>
      </c>
      <c r="B2614" s="6" t="s">
        <v>12912</v>
      </c>
      <c r="C2614" s="6" t="s">
        <v>12913</v>
      </c>
      <c r="D2614" s="12">
        <v>1</v>
      </c>
    </row>
    <row r="2615" spans="1:4" x14ac:dyDescent="0.2">
      <c r="A2615" s="6" t="s">
        <v>12914</v>
      </c>
      <c r="B2615" s="6" t="s">
        <v>12915</v>
      </c>
      <c r="C2615" s="6" t="s">
        <v>12916</v>
      </c>
      <c r="D2615" s="12">
        <v>1</v>
      </c>
    </row>
    <row r="2616" spans="1:4" x14ac:dyDescent="0.2">
      <c r="A2616" s="6" t="s">
        <v>12917</v>
      </c>
      <c r="B2616" s="6" t="s">
        <v>12918</v>
      </c>
      <c r="C2616" s="6" t="s">
        <v>12919</v>
      </c>
      <c r="D2616" s="12">
        <v>1</v>
      </c>
    </row>
    <row r="2617" spans="1:4" x14ac:dyDescent="0.2">
      <c r="A2617" s="6" t="s">
        <v>12917</v>
      </c>
      <c r="B2617" s="6" t="s">
        <v>12920</v>
      </c>
      <c r="C2617" s="6" t="s">
        <v>12921</v>
      </c>
      <c r="D2617" s="12">
        <v>1</v>
      </c>
    </row>
    <row r="2618" spans="1:4" x14ac:dyDescent="0.2">
      <c r="A2618" s="6" t="s">
        <v>12917</v>
      </c>
      <c r="B2618" s="6" t="s">
        <v>12922</v>
      </c>
      <c r="C2618" s="6" t="s">
        <v>12923</v>
      </c>
      <c r="D2618" s="12">
        <v>1</v>
      </c>
    </row>
    <row r="2619" spans="1:4" x14ac:dyDescent="0.2">
      <c r="A2619" s="6" t="s">
        <v>12917</v>
      </c>
      <c r="B2619" s="6" t="s">
        <v>12924</v>
      </c>
      <c r="C2619" s="6" t="s">
        <v>12925</v>
      </c>
      <c r="D2619" s="12">
        <v>1</v>
      </c>
    </row>
    <row r="2620" spans="1:4" x14ac:dyDescent="0.2">
      <c r="A2620" s="6" t="s">
        <v>12917</v>
      </c>
      <c r="B2620" s="6" t="s">
        <v>12926</v>
      </c>
      <c r="C2620" s="6" t="s">
        <v>12927</v>
      </c>
      <c r="D2620" s="12">
        <v>1</v>
      </c>
    </row>
    <row r="2621" spans="1:4" x14ac:dyDescent="0.2">
      <c r="A2621" s="6" t="s">
        <v>12917</v>
      </c>
      <c r="B2621" s="6" t="s">
        <v>12928</v>
      </c>
      <c r="C2621" s="6" t="s">
        <v>12929</v>
      </c>
      <c r="D2621" s="12">
        <v>1</v>
      </c>
    </row>
    <row r="2622" spans="1:4" x14ac:dyDescent="0.2">
      <c r="A2622" s="6" t="s">
        <v>12917</v>
      </c>
      <c r="B2622" s="6" t="s">
        <v>12930</v>
      </c>
      <c r="C2622" s="6" t="s">
        <v>12931</v>
      </c>
      <c r="D2622" s="12">
        <v>1</v>
      </c>
    </row>
    <row r="2623" spans="1:4" x14ac:dyDescent="0.2">
      <c r="A2623" s="6" t="s">
        <v>12917</v>
      </c>
      <c r="B2623" s="6" t="s">
        <v>12932</v>
      </c>
      <c r="C2623" s="6" t="s">
        <v>12933</v>
      </c>
      <c r="D2623" s="12">
        <v>1</v>
      </c>
    </row>
    <row r="2624" spans="1:4" x14ac:dyDescent="0.2">
      <c r="A2624" s="6" t="s">
        <v>12917</v>
      </c>
      <c r="B2624" s="6" t="s">
        <v>12934</v>
      </c>
      <c r="C2624" s="6" t="s">
        <v>12935</v>
      </c>
      <c r="D2624" s="12">
        <v>1</v>
      </c>
    </row>
    <row r="2625" spans="1:4" x14ac:dyDescent="0.2">
      <c r="A2625" s="6" t="s">
        <v>12917</v>
      </c>
      <c r="B2625" s="6" t="s">
        <v>12936</v>
      </c>
      <c r="C2625" s="6" t="s">
        <v>12937</v>
      </c>
      <c r="D2625" s="12">
        <v>1</v>
      </c>
    </row>
    <row r="2626" spans="1:4" x14ac:dyDescent="0.2">
      <c r="A2626" s="6" t="s">
        <v>12917</v>
      </c>
      <c r="B2626" s="6" t="s">
        <v>12938</v>
      </c>
      <c r="C2626" s="6" t="s">
        <v>12939</v>
      </c>
      <c r="D2626" s="12">
        <v>1</v>
      </c>
    </row>
    <row r="2627" spans="1:4" x14ac:dyDescent="0.2">
      <c r="A2627" s="6" t="s">
        <v>12917</v>
      </c>
      <c r="B2627" s="6" t="s">
        <v>12940</v>
      </c>
      <c r="C2627" s="6" t="s">
        <v>12941</v>
      </c>
      <c r="D2627" s="12">
        <v>1</v>
      </c>
    </row>
    <row r="2628" spans="1:4" x14ac:dyDescent="0.2">
      <c r="A2628" s="6" t="s">
        <v>12917</v>
      </c>
      <c r="B2628" s="6" t="s">
        <v>12942</v>
      </c>
      <c r="C2628" s="6" t="s">
        <v>12943</v>
      </c>
      <c r="D2628" s="12">
        <v>1</v>
      </c>
    </row>
    <row r="2629" spans="1:4" x14ac:dyDescent="0.2">
      <c r="A2629" s="6" t="s">
        <v>12917</v>
      </c>
      <c r="B2629" s="6" t="s">
        <v>12944</v>
      </c>
      <c r="C2629" s="6" t="s">
        <v>12945</v>
      </c>
      <c r="D2629" s="12">
        <v>1</v>
      </c>
    </row>
    <row r="2630" spans="1:4" x14ac:dyDescent="0.2">
      <c r="A2630" s="6" t="s">
        <v>12917</v>
      </c>
      <c r="B2630" s="6" t="s">
        <v>12946</v>
      </c>
      <c r="C2630" s="6" t="s">
        <v>12947</v>
      </c>
      <c r="D2630" s="12">
        <v>1</v>
      </c>
    </row>
    <row r="2631" spans="1:4" x14ac:dyDescent="0.2">
      <c r="A2631" s="6" t="s">
        <v>12917</v>
      </c>
      <c r="B2631" s="6" t="s">
        <v>12948</v>
      </c>
      <c r="C2631" s="6" t="s">
        <v>12935</v>
      </c>
      <c r="D2631" s="12">
        <v>1</v>
      </c>
    </row>
    <row r="2632" spans="1:4" x14ac:dyDescent="0.2">
      <c r="A2632" s="6" t="s">
        <v>12917</v>
      </c>
      <c r="B2632" s="6" t="s">
        <v>12949</v>
      </c>
      <c r="C2632" s="6" t="s">
        <v>12950</v>
      </c>
      <c r="D2632" s="12">
        <v>1</v>
      </c>
    </row>
    <row r="2633" spans="1:4" x14ac:dyDescent="0.2">
      <c r="A2633" s="6" t="s">
        <v>12917</v>
      </c>
      <c r="B2633" s="6" t="s">
        <v>12951</v>
      </c>
      <c r="C2633" s="6" t="s">
        <v>12952</v>
      </c>
      <c r="D2633" s="12">
        <v>1</v>
      </c>
    </row>
    <row r="2634" spans="1:4" x14ac:dyDescent="0.2">
      <c r="A2634" s="6" t="s">
        <v>12917</v>
      </c>
      <c r="B2634" s="6" t="s">
        <v>12953</v>
      </c>
      <c r="C2634" s="6" t="s">
        <v>12954</v>
      </c>
      <c r="D2634" s="12">
        <v>1</v>
      </c>
    </row>
    <row r="2635" spans="1:4" x14ac:dyDescent="0.2">
      <c r="A2635" s="6" t="s">
        <v>12917</v>
      </c>
      <c r="B2635" s="6" t="s">
        <v>12955</v>
      </c>
      <c r="C2635" s="6" t="s">
        <v>12956</v>
      </c>
      <c r="D2635" s="12">
        <v>1</v>
      </c>
    </row>
    <row r="2636" spans="1:4" x14ac:dyDescent="0.2">
      <c r="A2636" s="6" t="s">
        <v>12917</v>
      </c>
      <c r="B2636" s="6" t="s">
        <v>12957</v>
      </c>
      <c r="C2636" s="6" t="s">
        <v>12958</v>
      </c>
      <c r="D2636" s="12">
        <v>1</v>
      </c>
    </row>
    <row r="2637" spans="1:4" x14ac:dyDescent="0.2">
      <c r="A2637" s="6" t="s">
        <v>12917</v>
      </c>
      <c r="B2637" s="6" t="s">
        <v>12959</v>
      </c>
      <c r="C2637" s="6" t="s">
        <v>12960</v>
      </c>
      <c r="D2637" s="12">
        <v>1</v>
      </c>
    </row>
    <row r="2638" spans="1:4" x14ac:dyDescent="0.2">
      <c r="A2638" s="6" t="s">
        <v>12917</v>
      </c>
      <c r="B2638" s="6" t="s">
        <v>12961</v>
      </c>
      <c r="C2638" s="6" t="s">
        <v>12962</v>
      </c>
      <c r="D2638" s="12">
        <v>1</v>
      </c>
    </row>
    <row r="2639" spans="1:4" x14ac:dyDescent="0.2">
      <c r="A2639" s="6" t="s">
        <v>12917</v>
      </c>
      <c r="B2639" s="6" t="s">
        <v>12963</v>
      </c>
      <c r="C2639" s="6" t="s">
        <v>12964</v>
      </c>
      <c r="D2639" s="12">
        <v>1</v>
      </c>
    </row>
    <row r="2640" spans="1:4" x14ac:dyDescent="0.2">
      <c r="A2640" s="6" t="s">
        <v>12917</v>
      </c>
      <c r="B2640" s="6" t="s">
        <v>12965</v>
      </c>
      <c r="C2640" s="6" t="s">
        <v>12966</v>
      </c>
      <c r="D2640" s="12">
        <v>1</v>
      </c>
    </row>
    <row r="2641" spans="1:4" x14ac:dyDescent="0.2">
      <c r="A2641" s="6" t="s">
        <v>12917</v>
      </c>
      <c r="B2641" s="6" t="s">
        <v>12967</v>
      </c>
      <c r="C2641" s="6" t="s">
        <v>12968</v>
      </c>
      <c r="D2641" s="12">
        <v>1</v>
      </c>
    </row>
    <row r="2642" spans="1:4" x14ac:dyDescent="0.2">
      <c r="A2642" s="6" t="s">
        <v>12917</v>
      </c>
      <c r="B2642" s="6" t="s">
        <v>12969</v>
      </c>
      <c r="C2642" s="6" t="s">
        <v>12970</v>
      </c>
      <c r="D2642" s="12">
        <v>1</v>
      </c>
    </row>
    <row r="2643" spans="1:4" x14ac:dyDescent="0.2">
      <c r="A2643" s="6" t="s">
        <v>12917</v>
      </c>
      <c r="B2643" s="6" t="s">
        <v>12971</v>
      </c>
      <c r="C2643" s="6" t="s">
        <v>12972</v>
      </c>
      <c r="D2643" s="12">
        <v>1</v>
      </c>
    </row>
    <row r="2644" spans="1:4" x14ac:dyDescent="0.2">
      <c r="A2644" s="6" t="s">
        <v>12917</v>
      </c>
      <c r="B2644" s="6" t="s">
        <v>12973</v>
      </c>
      <c r="C2644" s="6" t="s">
        <v>12974</v>
      </c>
      <c r="D2644" s="12">
        <v>1</v>
      </c>
    </row>
    <row r="2645" spans="1:4" x14ac:dyDescent="0.2">
      <c r="A2645" s="6" t="s">
        <v>12917</v>
      </c>
      <c r="B2645" s="6" t="s">
        <v>12975</v>
      </c>
      <c r="C2645" s="6" t="s">
        <v>12976</v>
      </c>
      <c r="D2645" s="12">
        <v>1</v>
      </c>
    </row>
    <row r="2646" spans="1:4" x14ac:dyDescent="0.2">
      <c r="A2646" s="6" t="s">
        <v>12917</v>
      </c>
      <c r="B2646" s="6" t="s">
        <v>12977</v>
      </c>
      <c r="C2646" s="6" t="s">
        <v>12978</v>
      </c>
      <c r="D2646" s="12">
        <v>1</v>
      </c>
    </row>
    <row r="2647" spans="1:4" x14ac:dyDescent="0.2">
      <c r="A2647" s="6" t="s">
        <v>12917</v>
      </c>
      <c r="B2647" s="6" t="s">
        <v>12979</v>
      </c>
      <c r="C2647" s="6" t="s">
        <v>12980</v>
      </c>
      <c r="D2647" s="12">
        <v>1</v>
      </c>
    </row>
    <row r="2648" spans="1:4" x14ac:dyDescent="0.2">
      <c r="A2648" s="6" t="s">
        <v>12917</v>
      </c>
      <c r="B2648" s="6" t="s">
        <v>12981</v>
      </c>
      <c r="C2648" s="6" t="s">
        <v>12982</v>
      </c>
      <c r="D2648" s="12">
        <v>1</v>
      </c>
    </row>
    <row r="2649" spans="1:4" x14ac:dyDescent="0.2">
      <c r="A2649" s="6" t="s">
        <v>12917</v>
      </c>
      <c r="B2649" s="6" t="s">
        <v>12983</v>
      </c>
      <c r="C2649" s="6" t="s">
        <v>12984</v>
      </c>
      <c r="D2649" s="12">
        <v>1</v>
      </c>
    </row>
    <row r="2650" spans="1:4" x14ac:dyDescent="0.2">
      <c r="A2650" s="6" t="s">
        <v>12917</v>
      </c>
      <c r="B2650" s="6" t="s">
        <v>12985</v>
      </c>
      <c r="C2650" s="6" t="s">
        <v>12986</v>
      </c>
      <c r="D2650" s="12">
        <v>1</v>
      </c>
    </row>
    <row r="2651" spans="1:4" x14ac:dyDescent="0.2">
      <c r="A2651" s="6" t="s">
        <v>12917</v>
      </c>
      <c r="B2651" s="6" t="s">
        <v>12987</v>
      </c>
      <c r="C2651" s="6" t="s">
        <v>12988</v>
      </c>
      <c r="D2651" s="12">
        <v>1</v>
      </c>
    </row>
    <row r="2652" spans="1:4" x14ac:dyDescent="0.2">
      <c r="A2652" s="6" t="s">
        <v>12917</v>
      </c>
      <c r="B2652" s="6" t="s">
        <v>12989</v>
      </c>
      <c r="C2652" s="6" t="s">
        <v>12988</v>
      </c>
      <c r="D2652" s="12">
        <v>1</v>
      </c>
    </row>
    <row r="2653" spans="1:4" x14ac:dyDescent="0.2">
      <c r="A2653" s="6" t="s">
        <v>12917</v>
      </c>
      <c r="B2653" s="6" t="s">
        <v>12990</v>
      </c>
      <c r="C2653" s="6" t="s">
        <v>12991</v>
      </c>
      <c r="D2653" s="12">
        <v>1</v>
      </c>
    </row>
    <row r="2654" spans="1:4" x14ac:dyDescent="0.2">
      <c r="A2654" s="6" t="s">
        <v>12917</v>
      </c>
      <c r="B2654" s="6" t="s">
        <v>12992</v>
      </c>
      <c r="C2654" s="6" t="s">
        <v>12993</v>
      </c>
      <c r="D2654" s="12">
        <v>1</v>
      </c>
    </row>
    <row r="2655" spans="1:4" x14ac:dyDescent="0.2">
      <c r="A2655" s="6" t="s">
        <v>12917</v>
      </c>
      <c r="B2655" s="6" t="s">
        <v>12994</v>
      </c>
      <c r="C2655" s="6" t="s">
        <v>12995</v>
      </c>
      <c r="D2655" s="12">
        <v>1</v>
      </c>
    </row>
    <row r="2656" spans="1:4" x14ac:dyDescent="0.2">
      <c r="A2656" s="6" t="s">
        <v>12917</v>
      </c>
      <c r="B2656" s="6" t="s">
        <v>12996</v>
      </c>
      <c r="C2656" s="6" t="s">
        <v>12997</v>
      </c>
      <c r="D2656" s="12">
        <v>1</v>
      </c>
    </row>
    <row r="2657" spans="1:4" x14ac:dyDescent="0.2">
      <c r="A2657" s="6" t="s">
        <v>12917</v>
      </c>
      <c r="B2657" s="6" t="s">
        <v>12998</v>
      </c>
      <c r="C2657" s="6" t="s">
        <v>12999</v>
      </c>
      <c r="D2657" s="12">
        <v>1</v>
      </c>
    </row>
    <row r="2658" spans="1:4" x14ac:dyDescent="0.2">
      <c r="A2658" s="6" t="s">
        <v>12917</v>
      </c>
      <c r="B2658" s="6" t="s">
        <v>13000</v>
      </c>
      <c r="C2658" s="6" t="s">
        <v>13001</v>
      </c>
      <c r="D2658" s="12">
        <v>1</v>
      </c>
    </row>
    <row r="2659" spans="1:4" x14ac:dyDescent="0.2">
      <c r="A2659" s="6" t="s">
        <v>12917</v>
      </c>
      <c r="B2659" s="6" t="s">
        <v>13002</v>
      </c>
      <c r="C2659" s="6" t="s">
        <v>13003</v>
      </c>
      <c r="D2659" s="12">
        <v>1</v>
      </c>
    </row>
    <row r="2660" spans="1:4" x14ac:dyDescent="0.2">
      <c r="A2660" s="6" t="s">
        <v>12917</v>
      </c>
      <c r="B2660" s="6" t="s">
        <v>13004</v>
      </c>
      <c r="C2660" s="6" t="s">
        <v>13005</v>
      </c>
      <c r="D2660" s="12">
        <v>1</v>
      </c>
    </row>
    <row r="2661" spans="1:4" x14ac:dyDescent="0.2">
      <c r="A2661" s="6" t="s">
        <v>12917</v>
      </c>
      <c r="B2661" s="6" t="s">
        <v>13006</v>
      </c>
      <c r="C2661" s="6" t="s">
        <v>13007</v>
      </c>
      <c r="D2661" s="12">
        <v>1</v>
      </c>
    </row>
    <row r="2662" spans="1:4" x14ac:dyDescent="0.2">
      <c r="A2662" s="6" t="s">
        <v>13008</v>
      </c>
      <c r="B2662" s="6" t="s">
        <v>13009</v>
      </c>
      <c r="C2662" s="6" t="s">
        <v>13010</v>
      </c>
      <c r="D2662" s="12">
        <v>1</v>
      </c>
    </row>
    <row r="2663" spans="1:4" x14ac:dyDescent="0.2">
      <c r="A2663" s="6" t="s">
        <v>13011</v>
      </c>
      <c r="B2663" s="6" t="s">
        <v>13012</v>
      </c>
      <c r="C2663" s="6" t="s">
        <v>13013</v>
      </c>
      <c r="D2663" s="12">
        <v>1</v>
      </c>
    </row>
    <row r="2664" spans="1:4" x14ac:dyDescent="0.2">
      <c r="A2664" s="6" t="s">
        <v>13014</v>
      </c>
      <c r="B2664" s="6" t="s">
        <v>13015</v>
      </c>
      <c r="C2664" s="6" t="s">
        <v>13016</v>
      </c>
      <c r="D2664" s="12">
        <v>1</v>
      </c>
    </row>
    <row r="2665" spans="1:4" x14ac:dyDescent="0.2">
      <c r="A2665" s="6" t="s">
        <v>13014</v>
      </c>
      <c r="B2665" s="6" t="s">
        <v>13017</v>
      </c>
      <c r="C2665" s="6" t="s">
        <v>13018</v>
      </c>
      <c r="D2665" s="12">
        <v>1</v>
      </c>
    </row>
    <row r="2666" spans="1:4" x14ac:dyDescent="0.2">
      <c r="A2666" s="6" t="s">
        <v>13014</v>
      </c>
      <c r="B2666" s="6" t="s">
        <v>13019</v>
      </c>
      <c r="C2666" s="6" t="s">
        <v>13020</v>
      </c>
      <c r="D2666" s="12">
        <v>1</v>
      </c>
    </row>
    <row r="2667" spans="1:4" x14ac:dyDescent="0.2">
      <c r="A2667" s="6" t="s">
        <v>13014</v>
      </c>
      <c r="B2667" s="6" t="s">
        <v>13021</v>
      </c>
      <c r="C2667" s="6" t="s">
        <v>13022</v>
      </c>
      <c r="D2667" s="12">
        <v>1</v>
      </c>
    </row>
    <row r="2668" spans="1:4" x14ac:dyDescent="0.2">
      <c r="A2668" s="6" t="s">
        <v>13023</v>
      </c>
      <c r="B2668" s="6" t="s">
        <v>13024</v>
      </c>
      <c r="C2668" s="6" t="s">
        <v>13025</v>
      </c>
      <c r="D2668" s="12">
        <v>1</v>
      </c>
    </row>
    <row r="2669" spans="1:4" x14ac:dyDescent="0.2">
      <c r="A2669" s="6" t="s">
        <v>13026</v>
      </c>
      <c r="B2669" s="6" t="s">
        <v>13027</v>
      </c>
      <c r="C2669" s="6" t="s">
        <v>13028</v>
      </c>
      <c r="D2669" s="12">
        <v>1</v>
      </c>
    </row>
    <row r="2670" spans="1:4" x14ac:dyDescent="0.2">
      <c r="A2670" s="6" t="s">
        <v>13026</v>
      </c>
      <c r="B2670" s="6" t="s">
        <v>13029</v>
      </c>
      <c r="C2670" s="6" t="s">
        <v>13030</v>
      </c>
      <c r="D2670" s="12">
        <v>1</v>
      </c>
    </row>
    <row r="2671" spans="1:4" x14ac:dyDescent="0.2">
      <c r="A2671" s="6" t="s">
        <v>13026</v>
      </c>
      <c r="B2671" s="6" t="s">
        <v>13031</v>
      </c>
      <c r="C2671" s="6" t="s">
        <v>13032</v>
      </c>
      <c r="D2671" s="12">
        <v>1</v>
      </c>
    </row>
    <row r="2672" spans="1:4" x14ac:dyDescent="0.2">
      <c r="A2672" s="6" t="s">
        <v>13026</v>
      </c>
      <c r="B2672" s="6" t="s">
        <v>13033</v>
      </c>
      <c r="C2672" s="6" t="s">
        <v>13034</v>
      </c>
      <c r="D2672" s="12">
        <v>1</v>
      </c>
    </row>
    <row r="2673" spans="1:4" x14ac:dyDescent="0.2">
      <c r="A2673" s="6" t="s">
        <v>13026</v>
      </c>
      <c r="B2673" s="6" t="s">
        <v>13035</v>
      </c>
      <c r="C2673" s="6" t="s">
        <v>13036</v>
      </c>
      <c r="D2673" s="12">
        <v>1</v>
      </c>
    </row>
    <row r="2674" spans="1:4" x14ac:dyDescent="0.2">
      <c r="A2674" s="6" t="s">
        <v>13026</v>
      </c>
      <c r="B2674" s="6" t="s">
        <v>13037</v>
      </c>
      <c r="C2674" s="6" t="s">
        <v>13038</v>
      </c>
      <c r="D2674" s="12">
        <v>1</v>
      </c>
    </row>
    <row r="2675" spans="1:4" x14ac:dyDescent="0.2">
      <c r="A2675" s="6" t="s">
        <v>13026</v>
      </c>
      <c r="B2675" s="6" t="s">
        <v>13039</v>
      </c>
      <c r="C2675" s="6" t="s">
        <v>13040</v>
      </c>
      <c r="D2675" s="12">
        <v>1</v>
      </c>
    </row>
    <row r="2676" spans="1:4" x14ac:dyDescent="0.2">
      <c r="A2676" s="6" t="s">
        <v>13026</v>
      </c>
      <c r="B2676" s="6" t="s">
        <v>13041</v>
      </c>
      <c r="C2676" s="6" t="s">
        <v>13042</v>
      </c>
      <c r="D2676" s="12">
        <v>1</v>
      </c>
    </row>
    <row r="2677" spans="1:4" x14ac:dyDescent="0.2">
      <c r="A2677" s="6" t="s">
        <v>13026</v>
      </c>
      <c r="B2677" s="6" t="s">
        <v>13043</v>
      </c>
      <c r="C2677" s="6" t="s">
        <v>13044</v>
      </c>
      <c r="D2677" s="12">
        <v>1</v>
      </c>
    </row>
    <row r="2678" spans="1:4" x14ac:dyDescent="0.2">
      <c r="A2678" s="6" t="s">
        <v>13026</v>
      </c>
      <c r="B2678" s="6" t="s">
        <v>13045</v>
      </c>
      <c r="C2678" s="6" t="s">
        <v>13046</v>
      </c>
      <c r="D2678" s="12">
        <v>1</v>
      </c>
    </row>
    <row r="2679" spans="1:4" x14ac:dyDescent="0.2">
      <c r="A2679" s="6" t="s">
        <v>13026</v>
      </c>
      <c r="B2679" s="6" t="s">
        <v>13047</v>
      </c>
      <c r="C2679" s="6" t="s">
        <v>13048</v>
      </c>
      <c r="D2679" s="12">
        <v>1</v>
      </c>
    </row>
    <row r="2680" spans="1:4" x14ac:dyDescent="0.2">
      <c r="A2680" s="6" t="s">
        <v>13026</v>
      </c>
      <c r="B2680" s="6" t="s">
        <v>13049</v>
      </c>
      <c r="C2680" s="6" t="s">
        <v>13050</v>
      </c>
      <c r="D2680" s="12">
        <v>1</v>
      </c>
    </row>
    <row r="2681" spans="1:4" x14ac:dyDescent="0.2">
      <c r="A2681" s="6" t="s">
        <v>13026</v>
      </c>
      <c r="B2681" s="6" t="s">
        <v>13051</v>
      </c>
      <c r="C2681" s="6" t="s">
        <v>13052</v>
      </c>
      <c r="D2681" s="12">
        <v>1</v>
      </c>
    </row>
    <row r="2682" spans="1:4" x14ac:dyDescent="0.2">
      <c r="A2682" s="6" t="s">
        <v>13026</v>
      </c>
      <c r="B2682" s="6" t="s">
        <v>13053</v>
      </c>
      <c r="C2682" s="6" t="s">
        <v>13054</v>
      </c>
      <c r="D2682" s="12">
        <v>1</v>
      </c>
    </row>
    <row r="2683" spans="1:4" x14ac:dyDescent="0.2">
      <c r="A2683" s="6" t="s">
        <v>13026</v>
      </c>
      <c r="B2683" s="6" t="s">
        <v>13055</v>
      </c>
      <c r="C2683" s="6" t="s">
        <v>13056</v>
      </c>
      <c r="D2683" s="12">
        <v>1</v>
      </c>
    </row>
    <row r="2684" spans="1:4" x14ac:dyDescent="0.2">
      <c r="A2684" s="6" t="s">
        <v>13026</v>
      </c>
      <c r="B2684" s="6" t="s">
        <v>13057</v>
      </c>
      <c r="C2684" s="6" t="s">
        <v>13058</v>
      </c>
      <c r="D2684" s="12">
        <v>1</v>
      </c>
    </row>
    <row r="2685" spans="1:4" x14ac:dyDescent="0.2">
      <c r="A2685" s="6" t="s">
        <v>13026</v>
      </c>
      <c r="B2685" s="6" t="s">
        <v>13059</v>
      </c>
      <c r="C2685" s="6" t="s">
        <v>13060</v>
      </c>
      <c r="D2685" s="12">
        <v>1</v>
      </c>
    </row>
    <row r="2686" spans="1:4" x14ac:dyDescent="0.2">
      <c r="A2686" s="6" t="s">
        <v>13026</v>
      </c>
      <c r="B2686" s="6" t="s">
        <v>13061</v>
      </c>
      <c r="C2686" s="6" t="s">
        <v>13062</v>
      </c>
      <c r="D2686" s="12">
        <v>1</v>
      </c>
    </row>
    <row r="2687" spans="1:4" x14ac:dyDescent="0.2">
      <c r="A2687" s="6" t="s">
        <v>13026</v>
      </c>
      <c r="B2687" s="6" t="s">
        <v>13063</v>
      </c>
      <c r="C2687" s="6" t="s">
        <v>13064</v>
      </c>
      <c r="D2687" s="12">
        <v>1</v>
      </c>
    </row>
    <row r="2688" spans="1:4" x14ac:dyDescent="0.2">
      <c r="A2688" s="6" t="s">
        <v>13026</v>
      </c>
      <c r="B2688" s="6" t="s">
        <v>13065</v>
      </c>
      <c r="C2688" s="6" t="s">
        <v>13066</v>
      </c>
      <c r="D2688" s="12">
        <v>1</v>
      </c>
    </row>
    <row r="2689" spans="1:4" x14ac:dyDescent="0.2">
      <c r="A2689" s="6" t="s">
        <v>13026</v>
      </c>
      <c r="B2689" s="6" t="s">
        <v>13067</v>
      </c>
      <c r="C2689" s="6" t="s">
        <v>13068</v>
      </c>
      <c r="D2689" s="12">
        <v>1</v>
      </c>
    </row>
    <row r="2690" spans="1:4" x14ac:dyDescent="0.2">
      <c r="A2690" s="6" t="s">
        <v>13026</v>
      </c>
      <c r="B2690" s="6" t="s">
        <v>13069</v>
      </c>
      <c r="C2690" s="6" t="s">
        <v>13070</v>
      </c>
      <c r="D2690" s="12">
        <v>1</v>
      </c>
    </row>
    <row r="2691" spans="1:4" x14ac:dyDescent="0.2">
      <c r="A2691" s="6" t="s">
        <v>13026</v>
      </c>
      <c r="B2691" s="6" t="s">
        <v>13071</v>
      </c>
      <c r="C2691" s="6" t="s">
        <v>13072</v>
      </c>
      <c r="D2691" s="12">
        <v>1</v>
      </c>
    </row>
    <row r="2692" spans="1:4" x14ac:dyDescent="0.2">
      <c r="A2692" s="6" t="s">
        <v>13026</v>
      </c>
      <c r="B2692" s="6" t="s">
        <v>13073</v>
      </c>
      <c r="C2692" s="6" t="s">
        <v>13074</v>
      </c>
      <c r="D2692" s="12">
        <v>1</v>
      </c>
    </row>
    <row r="2693" spans="1:4" x14ac:dyDescent="0.2">
      <c r="A2693" s="6" t="s">
        <v>13026</v>
      </c>
      <c r="B2693" s="6" t="s">
        <v>13075</v>
      </c>
      <c r="C2693" s="6" t="s">
        <v>13076</v>
      </c>
      <c r="D2693" s="12">
        <v>1</v>
      </c>
    </row>
    <row r="2694" spans="1:4" x14ac:dyDescent="0.2">
      <c r="A2694" s="6" t="s">
        <v>13026</v>
      </c>
      <c r="B2694" s="6" t="s">
        <v>13077</v>
      </c>
      <c r="C2694" s="6" t="s">
        <v>13078</v>
      </c>
      <c r="D2694" s="12">
        <v>1</v>
      </c>
    </row>
    <row r="2695" spans="1:4" x14ac:dyDescent="0.2">
      <c r="A2695" s="6" t="s">
        <v>13026</v>
      </c>
      <c r="B2695" s="6" t="s">
        <v>13079</v>
      </c>
      <c r="C2695" s="6" t="s">
        <v>13080</v>
      </c>
      <c r="D2695" s="12">
        <v>1</v>
      </c>
    </row>
    <row r="2696" spans="1:4" x14ac:dyDescent="0.2">
      <c r="A2696" s="6" t="s">
        <v>13081</v>
      </c>
      <c r="B2696" s="6" t="s">
        <v>13082</v>
      </c>
      <c r="C2696" s="6" t="s">
        <v>13083</v>
      </c>
      <c r="D2696" s="12">
        <v>1</v>
      </c>
    </row>
    <row r="2697" spans="1:4" x14ac:dyDescent="0.2">
      <c r="A2697" s="6" t="s">
        <v>13081</v>
      </c>
      <c r="B2697" s="6" t="s">
        <v>13084</v>
      </c>
      <c r="C2697" s="6" t="s">
        <v>13085</v>
      </c>
      <c r="D2697" s="12">
        <v>1</v>
      </c>
    </row>
    <row r="2698" spans="1:4" x14ac:dyDescent="0.2">
      <c r="A2698" s="6" t="s">
        <v>13081</v>
      </c>
      <c r="B2698" s="6" t="s">
        <v>13086</v>
      </c>
      <c r="C2698" s="6" t="s">
        <v>13087</v>
      </c>
      <c r="D2698" s="12">
        <v>1</v>
      </c>
    </row>
    <row r="2699" spans="1:4" x14ac:dyDescent="0.2">
      <c r="A2699" s="6" t="s">
        <v>13081</v>
      </c>
      <c r="B2699" s="6" t="s">
        <v>13088</v>
      </c>
      <c r="C2699" s="6" t="s">
        <v>13089</v>
      </c>
      <c r="D2699" s="12">
        <v>1</v>
      </c>
    </row>
    <row r="2700" spans="1:4" x14ac:dyDescent="0.2">
      <c r="A2700" s="6" t="s">
        <v>13081</v>
      </c>
      <c r="B2700" s="6" t="s">
        <v>13090</v>
      </c>
      <c r="C2700" s="6" t="s">
        <v>13091</v>
      </c>
      <c r="D2700" s="12">
        <v>1</v>
      </c>
    </row>
    <row r="2701" spans="1:4" x14ac:dyDescent="0.2">
      <c r="A2701" s="6" t="s">
        <v>13081</v>
      </c>
      <c r="B2701" s="6" t="s">
        <v>13092</v>
      </c>
      <c r="C2701" s="6" t="s">
        <v>13093</v>
      </c>
      <c r="D2701" s="12">
        <v>1</v>
      </c>
    </row>
    <row r="2702" spans="1:4" x14ac:dyDescent="0.2">
      <c r="A2702" s="6" t="s">
        <v>13081</v>
      </c>
      <c r="B2702" s="6" t="s">
        <v>13094</v>
      </c>
      <c r="C2702" s="6" t="s">
        <v>13095</v>
      </c>
      <c r="D2702" s="12">
        <v>1</v>
      </c>
    </row>
    <row r="2703" spans="1:4" x14ac:dyDescent="0.2">
      <c r="A2703" s="6" t="s">
        <v>13081</v>
      </c>
      <c r="B2703" s="6" t="s">
        <v>13096</v>
      </c>
      <c r="C2703" s="6" t="s">
        <v>13097</v>
      </c>
      <c r="D2703" s="12">
        <v>1</v>
      </c>
    </row>
    <row r="2704" spans="1:4" x14ac:dyDescent="0.2">
      <c r="A2704" s="6" t="s">
        <v>13081</v>
      </c>
      <c r="B2704" s="6" t="s">
        <v>13098</v>
      </c>
      <c r="C2704" s="6" t="s">
        <v>13099</v>
      </c>
      <c r="D2704" s="12">
        <v>1</v>
      </c>
    </row>
    <row r="2705" spans="1:4" x14ac:dyDescent="0.2">
      <c r="A2705" s="6" t="s">
        <v>13081</v>
      </c>
      <c r="B2705" s="6" t="s">
        <v>13100</v>
      </c>
      <c r="C2705" s="6" t="s">
        <v>13101</v>
      </c>
      <c r="D2705" s="12">
        <v>1</v>
      </c>
    </row>
    <row r="2706" spans="1:4" x14ac:dyDescent="0.2">
      <c r="A2706" s="6" t="s">
        <v>13081</v>
      </c>
      <c r="B2706" s="6" t="s">
        <v>13102</v>
      </c>
      <c r="C2706" s="6" t="s">
        <v>13103</v>
      </c>
      <c r="D2706" s="12">
        <v>1</v>
      </c>
    </row>
    <row r="2707" spans="1:4" x14ac:dyDescent="0.2">
      <c r="A2707" s="6" t="s">
        <v>13081</v>
      </c>
      <c r="B2707" s="6" t="s">
        <v>13104</v>
      </c>
      <c r="C2707" s="6" t="s">
        <v>13105</v>
      </c>
      <c r="D2707" s="12">
        <v>1</v>
      </c>
    </row>
    <row r="2708" spans="1:4" x14ac:dyDescent="0.2">
      <c r="A2708" s="6" t="s">
        <v>13081</v>
      </c>
      <c r="B2708" s="6" t="s">
        <v>13106</v>
      </c>
      <c r="C2708" s="6" t="s">
        <v>13107</v>
      </c>
      <c r="D2708" s="12">
        <v>1</v>
      </c>
    </row>
    <row r="2709" spans="1:4" x14ac:dyDescent="0.2">
      <c r="A2709" s="6" t="s">
        <v>13081</v>
      </c>
      <c r="B2709" s="6" t="s">
        <v>13108</v>
      </c>
      <c r="C2709" s="6" t="s">
        <v>13109</v>
      </c>
      <c r="D2709" s="12">
        <v>1</v>
      </c>
    </row>
    <row r="2710" spans="1:4" x14ac:dyDescent="0.2">
      <c r="A2710" s="6" t="s">
        <v>13081</v>
      </c>
      <c r="B2710" s="6" t="s">
        <v>13110</v>
      </c>
      <c r="C2710" s="6" t="s">
        <v>13111</v>
      </c>
      <c r="D2710" s="12">
        <v>1</v>
      </c>
    </row>
    <row r="2711" spans="1:4" x14ac:dyDescent="0.2">
      <c r="A2711" s="6" t="s">
        <v>13081</v>
      </c>
      <c r="B2711" s="6" t="s">
        <v>13112</v>
      </c>
      <c r="C2711" s="6" t="s">
        <v>13113</v>
      </c>
      <c r="D2711" s="12">
        <v>1</v>
      </c>
    </row>
    <row r="2712" spans="1:4" x14ac:dyDescent="0.2">
      <c r="A2712" s="6" t="s">
        <v>13081</v>
      </c>
      <c r="B2712" s="6" t="s">
        <v>13114</v>
      </c>
      <c r="C2712" s="6" t="s">
        <v>13115</v>
      </c>
      <c r="D2712" s="12">
        <v>1</v>
      </c>
    </row>
    <row r="2713" spans="1:4" x14ac:dyDescent="0.2">
      <c r="A2713" s="6" t="s">
        <v>13081</v>
      </c>
      <c r="B2713" s="6" t="s">
        <v>13116</v>
      </c>
      <c r="C2713" s="6" t="s">
        <v>13115</v>
      </c>
      <c r="D2713" s="12">
        <v>1</v>
      </c>
    </row>
    <row r="2714" spans="1:4" x14ac:dyDescent="0.2">
      <c r="A2714" s="6" t="s">
        <v>13081</v>
      </c>
      <c r="B2714" s="6" t="s">
        <v>13117</v>
      </c>
      <c r="C2714" s="6" t="s">
        <v>13118</v>
      </c>
      <c r="D2714" s="12">
        <v>1</v>
      </c>
    </row>
    <row r="2715" spans="1:4" x14ac:dyDescent="0.2">
      <c r="A2715" s="6" t="s">
        <v>13081</v>
      </c>
      <c r="B2715" s="6" t="s">
        <v>13119</v>
      </c>
      <c r="C2715" s="6" t="s">
        <v>13120</v>
      </c>
      <c r="D2715" s="12">
        <v>1</v>
      </c>
    </row>
    <row r="2716" spans="1:4" x14ac:dyDescent="0.2">
      <c r="A2716" s="6" t="s">
        <v>13081</v>
      </c>
      <c r="B2716" s="6" t="s">
        <v>13121</v>
      </c>
      <c r="C2716" s="6" t="s">
        <v>13122</v>
      </c>
      <c r="D2716" s="12">
        <v>1</v>
      </c>
    </row>
    <row r="2717" spans="1:4" x14ac:dyDescent="0.2">
      <c r="A2717" s="6" t="s">
        <v>13081</v>
      </c>
      <c r="B2717" s="6" t="s">
        <v>13123</v>
      </c>
      <c r="C2717" s="6" t="s">
        <v>13124</v>
      </c>
      <c r="D2717" s="12">
        <v>1</v>
      </c>
    </row>
    <row r="2718" spans="1:4" x14ac:dyDescent="0.2">
      <c r="A2718" s="6" t="s">
        <v>13081</v>
      </c>
      <c r="B2718" s="6" t="s">
        <v>13125</v>
      </c>
      <c r="C2718" s="6" t="s">
        <v>13126</v>
      </c>
      <c r="D2718" s="12">
        <v>1</v>
      </c>
    </row>
    <row r="2719" spans="1:4" x14ac:dyDescent="0.2">
      <c r="A2719" s="6" t="s">
        <v>13081</v>
      </c>
      <c r="B2719" s="6" t="s">
        <v>13127</v>
      </c>
      <c r="C2719" s="6" t="s">
        <v>13128</v>
      </c>
      <c r="D2719" s="12">
        <v>1</v>
      </c>
    </row>
    <row r="2720" spans="1:4" x14ac:dyDescent="0.2">
      <c r="A2720" s="6" t="s">
        <v>13081</v>
      </c>
      <c r="B2720" s="6" t="s">
        <v>13129</v>
      </c>
      <c r="C2720" s="6" t="s">
        <v>13130</v>
      </c>
      <c r="D2720" s="12">
        <v>1</v>
      </c>
    </row>
    <row r="2721" spans="1:4" x14ac:dyDescent="0.2">
      <c r="A2721" s="6" t="s">
        <v>13081</v>
      </c>
      <c r="B2721" s="6" t="s">
        <v>13131</v>
      </c>
      <c r="C2721" s="6" t="s">
        <v>13132</v>
      </c>
      <c r="D2721" s="12">
        <v>1</v>
      </c>
    </row>
    <row r="2722" spans="1:4" x14ac:dyDescent="0.2">
      <c r="A2722" s="6" t="s">
        <v>13081</v>
      </c>
      <c r="B2722" s="6" t="s">
        <v>13133</v>
      </c>
      <c r="C2722" s="6" t="s">
        <v>13134</v>
      </c>
      <c r="D2722" s="12">
        <v>1</v>
      </c>
    </row>
    <row r="2723" spans="1:4" x14ac:dyDescent="0.2">
      <c r="A2723" s="6" t="s">
        <v>13081</v>
      </c>
      <c r="B2723" s="6" t="s">
        <v>13135</v>
      </c>
      <c r="C2723" s="6" t="s">
        <v>13136</v>
      </c>
      <c r="D2723" s="12">
        <v>1</v>
      </c>
    </row>
    <row r="2724" spans="1:4" x14ac:dyDescent="0.2">
      <c r="A2724" s="6" t="s">
        <v>13081</v>
      </c>
      <c r="B2724" s="6" t="s">
        <v>13137</v>
      </c>
      <c r="C2724" s="6" t="s">
        <v>13138</v>
      </c>
      <c r="D2724" s="12">
        <v>1</v>
      </c>
    </row>
    <row r="2725" spans="1:4" x14ac:dyDescent="0.2">
      <c r="A2725" s="6" t="s">
        <v>13139</v>
      </c>
      <c r="B2725" s="6" t="s">
        <v>13140</v>
      </c>
      <c r="C2725" s="6" t="s">
        <v>13141</v>
      </c>
      <c r="D2725" s="12">
        <v>1</v>
      </c>
    </row>
    <row r="2726" spans="1:4" x14ac:dyDescent="0.2">
      <c r="A2726" s="6" t="s">
        <v>13142</v>
      </c>
      <c r="B2726" s="6" t="s">
        <v>13143</v>
      </c>
      <c r="C2726" s="6" t="s">
        <v>13144</v>
      </c>
      <c r="D2726" s="12">
        <v>1</v>
      </c>
    </row>
    <row r="2727" spans="1:4" x14ac:dyDescent="0.2">
      <c r="A2727" s="6" t="s">
        <v>13142</v>
      </c>
      <c r="B2727" s="6" t="s">
        <v>13145</v>
      </c>
      <c r="C2727" s="6" t="s">
        <v>13146</v>
      </c>
      <c r="D2727" s="12">
        <v>1</v>
      </c>
    </row>
    <row r="2728" spans="1:4" x14ac:dyDescent="0.2">
      <c r="A2728" s="6" t="s">
        <v>13147</v>
      </c>
      <c r="B2728" s="6" t="s">
        <v>13148</v>
      </c>
      <c r="C2728" s="6" t="s">
        <v>13149</v>
      </c>
      <c r="D2728" s="12">
        <v>1</v>
      </c>
    </row>
    <row r="2729" spans="1:4" x14ac:dyDescent="0.2">
      <c r="A2729" s="6" t="s">
        <v>13147</v>
      </c>
      <c r="B2729" s="6" t="s">
        <v>13150</v>
      </c>
      <c r="C2729" s="6" t="s">
        <v>13151</v>
      </c>
      <c r="D2729" s="12">
        <v>1</v>
      </c>
    </row>
    <row r="2730" spans="1:4" x14ac:dyDescent="0.2">
      <c r="A2730" s="6" t="s">
        <v>13147</v>
      </c>
      <c r="B2730" s="6" t="s">
        <v>13152</v>
      </c>
      <c r="C2730" s="6" t="s">
        <v>13153</v>
      </c>
      <c r="D2730" s="12">
        <v>1</v>
      </c>
    </row>
    <row r="2731" spans="1:4" x14ac:dyDescent="0.2">
      <c r="A2731" s="6" t="s">
        <v>13147</v>
      </c>
      <c r="B2731" s="6" t="s">
        <v>13154</v>
      </c>
      <c r="C2731" s="6" t="s">
        <v>13155</v>
      </c>
      <c r="D2731" s="12">
        <v>1</v>
      </c>
    </row>
    <row r="2732" spans="1:4" x14ac:dyDescent="0.2">
      <c r="A2732" s="6" t="s">
        <v>13147</v>
      </c>
      <c r="B2732" s="6" t="s">
        <v>13156</v>
      </c>
      <c r="C2732" s="6" t="s">
        <v>13157</v>
      </c>
      <c r="D2732" s="12">
        <v>1</v>
      </c>
    </row>
    <row r="2733" spans="1:4" x14ac:dyDescent="0.2">
      <c r="A2733" s="6" t="s">
        <v>13147</v>
      </c>
      <c r="B2733" s="6" t="s">
        <v>13158</v>
      </c>
      <c r="C2733" s="6" t="s">
        <v>13159</v>
      </c>
      <c r="D2733" s="12">
        <v>1</v>
      </c>
    </row>
    <row r="2734" spans="1:4" x14ac:dyDescent="0.2">
      <c r="A2734" s="6" t="s">
        <v>13147</v>
      </c>
      <c r="B2734" s="6" t="s">
        <v>13160</v>
      </c>
      <c r="C2734" s="6" t="s">
        <v>13161</v>
      </c>
      <c r="D2734" s="12">
        <v>1</v>
      </c>
    </row>
    <row r="2735" spans="1:4" x14ac:dyDescent="0.2">
      <c r="A2735" s="6" t="s">
        <v>13147</v>
      </c>
      <c r="B2735" s="6" t="s">
        <v>13162</v>
      </c>
      <c r="C2735" s="6" t="s">
        <v>13163</v>
      </c>
      <c r="D2735" s="12">
        <v>1</v>
      </c>
    </row>
    <row r="2736" spans="1:4" x14ac:dyDescent="0.2">
      <c r="A2736" s="6" t="s">
        <v>13147</v>
      </c>
      <c r="B2736" s="6" t="s">
        <v>13164</v>
      </c>
      <c r="C2736" s="6" t="s">
        <v>13165</v>
      </c>
      <c r="D2736" s="12">
        <v>1</v>
      </c>
    </row>
    <row r="2737" spans="1:4" x14ac:dyDescent="0.2">
      <c r="A2737" s="6" t="s">
        <v>13147</v>
      </c>
      <c r="B2737" s="6" t="s">
        <v>13166</v>
      </c>
      <c r="C2737" s="6" t="s">
        <v>13167</v>
      </c>
      <c r="D2737" s="12">
        <v>1</v>
      </c>
    </row>
    <row r="2738" spans="1:4" x14ac:dyDescent="0.2">
      <c r="A2738" s="6" t="s">
        <v>13147</v>
      </c>
      <c r="B2738" s="6" t="s">
        <v>13168</v>
      </c>
      <c r="C2738" s="6" t="s">
        <v>13169</v>
      </c>
      <c r="D2738" s="12">
        <v>1</v>
      </c>
    </row>
    <row r="2739" spans="1:4" x14ac:dyDescent="0.2">
      <c r="A2739" s="6" t="s">
        <v>13147</v>
      </c>
      <c r="B2739" s="6" t="s">
        <v>13170</v>
      </c>
      <c r="C2739" s="6" t="s">
        <v>13171</v>
      </c>
      <c r="D2739" s="12">
        <v>1</v>
      </c>
    </row>
    <row r="2740" spans="1:4" x14ac:dyDescent="0.2">
      <c r="A2740" s="6" t="s">
        <v>13147</v>
      </c>
      <c r="B2740" s="6" t="s">
        <v>13172</v>
      </c>
      <c r="C2740" s="6" t="s">
        <v>13173</v>
      </c>
      <c r="D2740" s="12">
        <v>1</v>
      </c>
    </row>
    <row r="2741" spans="1:4" x14ac:dyDescent="0.2">
      <c r="A2741" s="6" t="s">
        <v>13147</v>
      </c>
      <c r="B2741" s="6" t="s">
        <v>13174</v>
      </c>
      <c r="C2741" s="6" t="s">
        <v>13175</v>
      </c>
      <c r="D2741" s="12">
        <v>1</v>
      </c>
    </row>
    <row r="2742" spans="1:4" x14ac:dyDescent="0.2">
      <c r="A2742" s="6" t="s">
        <v>13147</v>
      </c>
      <c r="B2742" s="6" t="s">
        <v>13176</v>
      </c>
      <c r="C2742" s="6" t="s">
        <v>13177</v>
      </c>
      <c r="D2742" s="12">
        <v>1</v>
      </c>
    </row>
    <row r="2743" spans="1:4" x14ac:dyDescent="0.2">
      <c r="A2743" s="6" t="s">
        <v>13178</v>
      </c>
      <c r="B2743" s="6" t="s">
        <v>13179</v>
      </c>
      <c r="C2743" s="6" t="s">
        <v>13180</v>
      </c>
      <c r="D2743" s="12">
        <v>1</v>
      </c>
    </row>
    <row r="2744" spans="1:4" x14ac:dyDescent="0.2">
      <c r="A2744" s="6" t="s">
        <v>13178</v>
      </c>
      <c r="B2744" s="6" t="s">
        <v>13181</v>
      </c>
      <c r="C2744" s="6" t="s">
        <v>13182</v>
      </c>
      <c r="D2744" s="12">
        <v>1</v>
      </c>
    </row>
    <row r="2745" spans="1:4" x14ac:dyDescent="0.2">
      <c r="A2745" s="6" t="s">
        <v>13183</v>
      </c>
      <c r="B2745" s="6" t="s">
        <v>13184</v>
      </c>
      <c r="C2745" s="6" t="s">
        <v>13185</v>
      </c>
      <c r="D2745" s="12">
        <v>1</v>
      </c>
    </row>
    <row r="2746" spans="1:4" x14ac:dyDescent="0.2">
      <c r="A2746" s="6" t="s">
        <v>13186</v>
      </c>
      <c r="B2746" s="6" t="s">
        <v>13187</v>
      </c>
      <c r="C2746" s="6" t="s">
        <v>13188</v>
      </c>
      <c r="D2746" s="12">
        <v>1</v>
      </c>
    </row>
    <row r="2747" spans="1:4" x14ac:dyDescent="0.2">
      <c r="A2747" s="6" t="s">
        <v>13186</v>
      </c>
      <c r="B2747" s="6" t="s">
        <v>13189</v>
      </c>
      <c r="C2747" s="6" t="s">
        <v>13190</v>
      </c>
      <c r="D2747" s="12">
        <v>1</v>
      </c>
    </row>
    <row r="2748" spans="1:4" x14ac:dyDescent="0.2">
      <c r="A2748" s="6" t="s">
        <v>13186</v>
      </c>
      <c r="B2748" s="6" t="s">
        <v>13191</v>
      </c>
      <c r="C2748" s="6" t="s">
        <v>13192</v>
      </c>
      <c r="D2748" s="12">
        <v>1</v>
      </c>
    </row>
    <row r="2749" spans="1:4" x14ac:dyDescent="0.2">
      <c r="A2749" s="6" t="s">
        <v>13186</v>
      </c>
      <c r="B2749" s="6" t="s">
        <v>13193</v>
      </c>
      <c r="C2749" s="6" t="s">
        <v>13194</v>
      </c>
      <c r="D2749" s="12">
        <v>1</v>
      </c>
    </row>
    <row r="2750" spans="1:4" x14ac:dyDescent="0.2">
      <c r="A2750" s="6" t="s">
        <v>13186</v>
      </c>
      <c r="B2750" s="6" t="s">
        <v>13195</v>
      </c>
      <c r="C2750" s="6" t="s">
        <v>13196</v>
      </c>
      <c r="D2750" s="12">
        <v>1</v>
      </c>
    </row>
    <row r="2751" spans="1:4" x14ac:dyDescent="0.2">
      <c r="A2751" s="6" t="s">
        <v>13186</v>
      </c>
      <c r="B2751" s="6" t="s">
        <v>13197</v>
      </c>
      <c r="C2751" s="6" t="s">
        <v>13198</v>
      </c>
      <c r="D2751" s="12">
        <v>1</v>
      </c>
    </row>
    <row r="2752" spans="1:4" x14ac:dyDescent="0.2">
      <c r="A2752" s="6" t="s">
        <v>13186</v>
      </c>
      <c r="B2752" s="6" t="s">
        <v>13199</v>
      </c>
      <c r="C2752" s="6" t="s">
        <v>13200</v>
      </c>
      <c r="D2752" s="12">
        <v>1</v>
      </c>
    </row>
    <row r="2753" spans="1:4" x14ac:dyDescent="0.2">
      <c r="A2753" s="6" t="s">
        <v>13186</v>
      </c>
      <c r="B2753" s="6" t="s">
        <v>13201</v>
      </c>
      <c r="C2753" s="6" t="s">
        <v>13202</v>
      </c>
      <c r="D2753" s="12">
        <v>1</v>
      </c>
    </row>
    <row r="2754" spans="1:4" x14ac:dyDescent="0.2">
      <c r="A2754" s="6" t="s">
        <v>13186</v>
      </c>
      <c r="B2754" s="6" t="s">
        <v>13203</v>
      </c>
      <c r="C2754" s="6" t="s">
        <v>13204</v>
      </c>
      <c r="D2754" s="12">
        <v>1</v>
      </c>
    </row>
    <row r="2755" spans="1:4" x14ac:dyDescent="0.2">
      <c r="A2755" s="6" t="s">
        <v>13186</v>
      </c>
      <c r="B2755" s="6" t="s">
        <v>13205</v>
      </c>
      <c r="C2755" s="6" t="s">
        <v>13206</v>
      </c>
      <c r="D2755" s="12">
        <v>1</v>
      </c>
    </row>
    <row r="2756" spans="1:4" x14ac:dyDescent="0.2">
      <c r="A2756" s="6" t="s">
        <v>13186</v>
      </c>
      <c r="B2756" s="6" t="s">
        <v>13207</v>
      </c>
      <c r="C2756" s="6" t="s">
        <v>13208</v>
      </c>
      <c r="D2756" s="12">
        <v>1</v>
      </c>
    </row>
    <row r="2757" spans="1:4" x14ac:dyDescent="0.2">
      <c r="A2757" s="6" t="s">
        <v>13186</v>
      </c>
      <c r="B2757" s="6" t="s">
        <v>13209</v>
      </c>
      <c r="C2757" s="6" t="s">
        <v>13210</v>
      </c>
      <c r="D2757" s="12">
        <v>1</v>
      </c>
    </row>
    <row r="2758" spans="1:4" x14ac:dyDescent="0.2">
      <c r="A2758" s="6" t="s">
        <v>13186</v>
      </c>
      <c r="B2758" s="6" t="s">
        <v>13211</v>
      </c>
      <c r="C2758" s="6" t="s">
        <v>13212</v>
      </c>
      <c r="D2758" s="12">
        <v>1</v>
      </c>
    </row>
    <row r="2759" spans="1:4" x14ac:dyDescent="0.2">
      <c r="A2759" s="6" t="s">
        <v>13186</v>
      </c>
      <c r="B2759" s="6" t="s">
        <v>13213</v>
      </c>
      <c r="C2759" s="6" t="s">
        <v>13214</v>
      </c>
      <c r="D2759" s="12">
        <v>1</v>
      </c>
    </row>
    <row r="2760" spans="1:4" x14ac:dyDescent="0.2">
      <c r="A2760" s="6" t="s">
        <v>13186</v>
      </c>
      <c r="B2760" s="6" t="s">
        <v>13215</v>
      </c>
      <c r="C2760" s="6" t="s">
        <v>13216</v>
      </c>
      <c r="D2760" s="12">
        <v>1</v>
      </c>
    </row>
    <row r="2761" spans="1:4" x14ac:dyDescent="0.2">
      <c r="A2761" s="6" t="s">
        <v>13186</v>
      </c>
      <c r="B2761" s="6" t="s">
        <v>13217</v>
      </c>
      <c r="C2761" s="6" t="s">
        <v>13218</v>
      </c>
      <c r="D2761" s="12">
        <v>1</v>
      </c>
    </row>
    <row r="2762" spans="1:4" x14ac:dyDescent="0.2">
      <c r="A2762" s="6" t="s">
        <v>13186</v>
      </c>
      <c r="B2762" s="6" t="s">
        <v>13219</v>
      </c>
      <c r="C2762" s="6" t="s">
        <v>13220</v>
      </c>
      <c r="D2762" s="12">
        <v>1</v>
      </c>
    </row>
    <row r="2763" spans="1:4" x14ac:dyDescent="0.2">
      <c r="A2763" s="6" t="s">
        <v>13186</v>
      </c>
      <c r="B2763" s="6" t="s">
        <v>13221</v>
      </c>
      <c r="C2763" s="6" t="s">
        <v>13222</v>
      </c>
      <c r="D2763" s="12">
        <v>1</v>
      </c>
    </row>
    <row r="2764" spans="1:4" x14ac:dyDescent="0.2">
      <c r="A2764" s="6" t="s">
        <v>13186</v>
      </c>
      <c r="B2764" s="6" t="s">
        <v>13223</v>
      </c>
      <c r="C2764" s="6" t="s">
        <v>13224</v>
      </c>
      <c r="D2764" s="12">
        <v>1</v>
      </c>
    </row>
    <row r="2765" spans="1:4" x14ac:dyDescent="0.2">
      <c r="A2765" s="6" t="s">
        <v>13186</v>
      </c>
      <c r="B2765" s="6" t="s">
        <v>13225</v>
      </c>
      <c r="C2765" s="6" t="s">
        <v>13226</v>
      </c>
      <c r="D2765" s="12">
        <v>1</v>
      </c>
    </row>
    <row r="2766" spans="1:4" x14ac:dyDescent="0.2">
      <c r="A2766" s="6" t="s">
        <v>13186</v>
      </c>
      <c r="B2766" s="6" t="s">
        <v>13227</v>
      </c>
      <c r="C2766" s="6" t="s">
        <v>13228</v>
      </c>
      <c r="D2766" s="12">
        <v>1</v>
      </c>
    </row>
    <row r="2767" spans="1:4" x14ac:dyDescent="0.2">
      <c r="A2767" s="6" t="s">
        <v>13186</v>
      </c>
      <c r="B2767" s="6" t="s">
        <v>13229</v>
      </c>
      <c r="C2767" s="6" t="s">
        <v>13230</v>
      </c>
      <c r="D2767" s="12">
        <v>1</v>
      </c>
    </row>
    <row r="2768" spans="1:4" x14ac:dyDescent="0.2">
      <c r="A2768" s="6" t="s">
        <v>13186</v>
      </c>
      <c r="B2768" s="6" t="s">
        <v>13231</v>
      </c>
      <c r="C2768" s="6" t="s">
        <v>13232</v>
      </c>
      <c r="D2768" s="12">
        <v>1</v>
      </c>
    </row>
    <row r="2769" spans="1:4" x14ac:dyDescent="0.2">
      <c r="A2769" s="6" t="s">
        <v>13186</v>
      </c>
      <c r="B2769" s="6" t="s">
        <v>13233</v>
      </c>
      <c r="C2769" s="6" t="s">
        <v>13234</v>
      </c>
      <c r="D2769" s="12">
        <v>1</v>
      </c>
    </row>
    <row r="2770" spans="1:4" x14ac:dyDescent="0.2">
      <c r="A2770" s="6" t="s">
        <v>13186</v>
      </c>
      <c r="B2770" s="6" t="s">
        <v>13235</v>
      </c>
      <c r="C2770" s="6" t="s">
        <v>13236</v>
      </c>
      <c r="D2770" s="12">
        <v>1</v>
      </c>
    </row>
    <row r="2771" spans="1:4" x14ac:dyDescent="0.2">
      <c r="A2771" s="6" t="s">
        <v>13186</v>
      </c>
      <c r="B2771" s="6" t="s">
        <v>13237</v>
      </c>
      <c r="C2771" s="6" t="s">
        <v>13238</v>
      </c>
      <c r="D2771" s="12">
        <v>1</v>
      </c>
    </row>
    <row r="2772" spans="1:4" x14ac:dyDescent="0.2">
      <c r="A2772" s="6" t="s">
        <v>13186</v>
      </c>
      <c r="B2772" s="6" t="s">
        <v>13239</v>
      </c>
      <c r="C2772" s="6" t="s">
        <v>13240</v>
      </c>
      <c r="D2772" s="12">
        <v>1</v>
      </c>
    </row>
    <row r="2773" spans="1:4" x14ac:dyDescent="0.2">
      <c r="A2773" s="6" t="s">
        <v>13186</v>
      </c>
      <c r="B2773" s="6" t="s">
        <v>13241</v>
      </c>
      <c r="C2773" s="6" t="s">
        <v>13242</v>
      </c>
      <c r="D2773" s="12">
        <v>1</v>
      </c>
    </row>
    <row r="2774" spans="1:4" x14ac:dyDescent="0.2">
      <c r="A2774" s="6" t="s">
        <v>13186</v>
      </c>
      <c r="B2774" s="6" t="s">
        <v>13243</v>
      </c>
      <c r="C2774" s="6" t="s">
        <v>13244</v>
      </c>
      <c r="D2774" s="12">
        <v>1</v>
      </c>
    </row>
    <row r="2775" spans="1:4" x14ac:dyDescent="0.2">
      <c r="A2775" s="6" t="s">
        <v>13186</v>
      </c>
      <c r="B2775" s="6" t="s">
        <v>13245</v>
      </c>
      <c r="C2775" s="6" t="s">
        <v>13246</v>
      </c>
      <c r="D2775" s="12">
        <v>1</v>
      </c>
    </row>
    <row r="2776" spans="1:4" x14ac:dyDescent="0.2">
      <c r="A2776" s="6" t="s">
        <v>13186</v>
      </c>
      <c r="B2776" s="6" t="s">
        <v>13247</v>
      </c>
      <c r="C2776" s="6" t="s">
        <v>13248</v>
      </c>
      <c r="D2776" s="12">
        <v>1</v>
      </c>
    </row>
    <row r="2777" spans="1:4" x14ac:dyDescent="0.2">
      <c r="A2777" s="6" t="s">
        <v>13186</v>
      </c>
      <c r="B2777" s="6" t="s">
        <v>13249</v>
      </c>
      <c r="C2777" s="6" t="s">
        <v>13250</v>
      </c>
      <c r="D2777" s="12">
        <v>1</v>
      </c>
    </row>
    <row r="2778" spans="1:4" x14ac:dyDescent="0.2">
      <c r="A2778" s="6" t="s">
        <v>13186</v>
      </c>
      <c r="B2778" s="6" t="s">
        <v>13251</v>
      </c>
      <c r="C2778" s="6" t="s">
        <v>13252</v>
      </c>
      <c r="D2778" s="12">
        <v>1</v>
      </c>
    </row>
    <row r="2779" spans="1:4" x14ac:dyDescent="0.2">
      <c r="A2779" s="6" t="s">
        <v>13186</v>
      </c>
      <c r="B2779" s="6" t="s">
        <v>13253</v>
      </c>
      <c r="C2779" s="6" t="s">
        <v>13254</v>
      </c>
      <c r="D2779" s="12">
        <v>1</v>
      </c>
    </row>
    <row r="2780" spans="1:4" x14ac:dyDescent="0.2">
      <c r="A2780" s="6" t="s">
        <v>13186</v>
      </c>
      <c r="B2780" s="6" t="s">
        <v>13255</v>
      </c>
      <c r="C2780" s="6" t="s">
        <v>13256</v>
      </c>
      <c r="D2780" s="12">
        <v>1</v>
      </c>
    </row>
    <row r="2781" spans="1:4" x14ac:dyDescent="0.2">
      <c r="A2781" s="6" t="s">
        <v>13186</v>
      </c>
      <c r="B2781" s="6" t="s">
        <v>13257</v>
      </c>
      <c r="C2781" s="6" t="s">
        <v>13258</v>
      </c>
      <c r="D2781" s="12">
        <v>1</v>
      </c>
    </row>
    <row r="2782" spans="1:4" x14ac:dyDescent="0.2">
      <c r="A2782" s="6" t="s">
        <v>13186</v>
      </c>
      <c r="B2782" s="6" t="s">
        <v>13259</v>
      </c>
      <c r="C2782" s="6" t="s">
        <v>13260</v>
      </c>
      <c r="D2782" s="12">
        <v>1</v>
      </c>
    </row>
    <row r="2783" spans="1:4" x14ac:dyDescent="0.2">
      <c r="A2783" s="6" t="s">
        <v>13186</v>
      </c>
      <c r="B2783" s="6" t="s">
        <v>13261</v>
      </c>
      <c r="C2783" s="6" t="s">
        <v>13262</v>
      </c>
      <c r="D2783" s="12">
        <v>1</v>
      </c>
    </row>
    <row r="2784" spans="1:4" x14ac:dyDescent="0.2">
      <c r="A2784" s="6" t="s">
        <v>13186</v>
      </c>
      <c r="B2784" s="6" t="s">
        <v>13263</v>
      </c>
      <c r="C2784" s="6" t="s">
        <v>13264</v>
      </c>
      <c r="D2784" s="12">
        <v>1</v>
      </c>
    </row>
    <row r="2785" spans="1:4" x14ac:dyDescent="0.2">
      <c r="A2785" s="6" t="s">
        <v>13186</v>
      </c>
      <c r="B2785" s="6" t="s">
        <v>13265</v>
      </c>
      <c r="C2785" s="6" t="s">
        <v>13266</v>
      </c>
      <c r="D2785" s="12">
        <v>1</v>
      </c>
    </row>
    <row r="2786" spans="1:4" x14ac:dyDescent="0.2">
      <c r="A2786" s="6" t="s">
        <v>13186</v>
      </c>
      <c r="B2786" s="6" t="s">
        <v>13267</v>
      </c>
      <c r="C2786" s="6" t="s">
        <v>13268</v>
      </c>
      <c r="D2786" s="12">
        <v>1</v>
      </c>
    </row>
    <row r="2787" spans="1:4" x14ac:dyDescent="0.2">
      <c r="A2787" s="6" t="s">
        <v>13186</v>
      </c>
      <c r="B2787" s="6" t="s">
        <v>13269</v>
      </c>
      <c r="C2787" s="6" t="s">
        <v>13270</v>
      </c>
      <c r="D2787" s="12">
        <v>1</v>
      </c>
    </row>
    <row r="2788" spans="1:4" x14ac:dyDescent="0.2">
      <c r="A2788" s="6" t="s">
        <v>13186</v>
      </c>
      <c r="B2788" s="6" t="s">
        <v>13271</v>
      </c>
      <c r="C2788" s="6" t="s">
        <v>13272</v>
      </c>
      <c r="D2788" s="12">
        <v>1</v>
      </c>
    </row>
    <row r="2789" spans="1:4" x14ac:dyDescent="0.2">
      <c r="A2789" s="6" t="s">
        <v>13186</v>
      </c>
      <c r="B2789" s="6" t="s">
        <v>13273</v>
      </c>
      <c r="C2789" s="6" t="s">
        <v>13274</v>
      </c>
      <c r="D2789" s="12">
        <v>1</v>
      </c>
    </row>
    <row r="2790" spans="1:4" x14ac:dyDescent="0.2">
      <c r="A2790" s="6" t="s">
        <v>13186</v>
      </c>
      <c r="B2790" s="6" t="s">
        <v>13275</v>
      </c>
      <c r="C2790" s="6" t="s">
        <v>13276</v>
      </c>
      <c r="D2790" s="12">
        <v>1</v>
      </c>
    </row>
    <row r="2791" spans="1:4" x14ac:dyDescent="0.2">
      <c r="A2791" s="6" t="s">
        <v>13186</v>
      </c>
      <c r="B2791" s="6" t="s">
        <v>13277</v>
      </c>
      <c r="C2791" s="6" t="s">
        <v>13278</v>
      </c>
      <c r="D2791" s="12">
        <v>1</v>
      </c>
    </row>
    <row r="2792" spans="1:4" x14ac:dyDescent="0.2">
      <c r="A2792" s="6" t="s">
        <v>13186</v>
      </c>
      <c r="B2792" s="6" t="s">
        <v>13279</v>
      </c>
      <c r="C2792" s="6" t="s">
        <v>13280</v>
      </c>
      <c r="D2792" s="12">
        <v>1</v>
      </c>
    </row>
    <row r="2793" spans="1:4" x14ac:dyDescent="0.2">
      <c r="A2793" s="6" t="s">
        <v>13186</v>
      </c>
      <c r="B2793" s="6" t="s">
        <v>13281</v>
      </c>
      <c r="C2793" s="6" t="s">
        <v>13282</v>
      </c>
      <c r="D2793" s="12">
        <v>1</v>
      </c>
    </row>
    <row r="2794" spans="1:4" x14ac:dyDescent="0.2">
      <c r="A2794" s="6" t="s">
        <v>13186</v>
      </c>
      <c r="B2794" s="6" t="s">
        <v>13283</v>
      </c>
      <c r="C2794" s="6" t="s">
        <v>13284</v>
      </c>
      <c r="D2794" s="12">
        <v>1</v>
      </c>
    </row>
    <row r="2795" spans="1:4" x14ac:dyDescent="0.2">
      <c r="A2795" s="6" t="s">
        <v>13186</v>
      </c>
      <c r="B2795" s="6" t="s">
        <v>13285</v>
      </c>
      <c r="C2795" s="6" t="s">
        <v>13286</v>
      </c>
      <c r="D2795" s="12">
        <v>1</v>
      </c>
    </row>
    <row r="2796" spans="1:4" x14ac:dyDescent="0.2">
      <c r="A2796" s="6" t="s">
        <v>13186</v>
      </c>
      <c r="B2796" s="6" t="s">
        <v>13287</v>
      </c>
      <c r="C2796" s="6" t="s">
        <v>13288</v>
      </c>
      <c r="D2796" s="12">
        <v>1</v>
      </c>
    </row>
    <row r="2797" spans="1:4" x14ac:dyDescent="0.2">
      <c r="A2797" s="6" t="s">
        <v>13186</v>
      </c>
      <c r="B2797" s="6" t="s">
        <v>13289</v>
      </c>
      <c r="C2797" s="6" t="s">
        <v>13290</v>
      </c>
      <c r="D2797" s="12">
        <v>1</v>
      </c>
    </row>
    <row r="2798" spans="1:4" x14ac:dyDescent="0.2">
      <c r="A2798" s="6" t="s">
        <v>13186</v>
      </c>
      <c r="B2798" s="6" t="s">
        <v>13291</v>
      </c>
      <c r="C2798" s="6" t="s">
        <v>13292</v>
      </c>
      <c r="D2798" s="12">
        <v>1</v>
      </c>
    </row>
    <row r="2799" spans="1:4" x14ac:dyDescent="0.2">
      <c r="A2799" s="6" t="s">
        <v>13186</v>
      </c>
      <c r="B2799" s="6" t="s">
        <v>13293</v>
      </c>
      <c r="C2799" s="6" t="s">
        <v>13294</v>
      </c>
      <c r="D2799" s="12">
        <v>1</v>
      </c>
    </row>
    <row r="2800" spans="1:4" x14ac:dyDescent="0.2">
      <c r="A2800" s="6" t="s">
        <v>13186</v>
      </c>
      <c r="B2800" s="6" t="s">
        <v>13295</v>
      </c>
      <c r="C2800" s="6" t="s">
        <v>13296</v>
      </c>
      <c r="D2800" s="12">
        <v>1</v>
      </c>
    </row>
    <row r="2801" spans="1:4" x14ac:dyDescent="0.2">
      <c r="A2801" s="6" t="s">
        <v>13186</v>
      </c>
      <c r="B2801" s="6" t="s">
        <v>13297</v>
      </c>
      <c r="C2801" s="6" t="s">
        <v>13298</v>
      </c>
      <c r="D2801" s="12">
        <v>1</v>
      </c>
    </row>
    <row r="2802" spans="1:4" x14ac:dyDescent="0.2">
      <c r="A2802" s="6" t="s">
        <v>13186</v>
      </c>
      <c r="B2802" s="6" t="s">
        <v>13299</v>
      </c>
      <c r="C2802" s="6" t="s">
        <v>13300</v>
      </c>
      <c r="D2802" s="12">
        <v>1</v>
      </c>
    </row>
    <row r="2803" spans="1:4" x14ac:dyDescent="0.2">
      <c r="A2803" s="6" t="s">
        <v>13186</v>
      </c>
      <c r="B2803" s="6" t="s">
        <v>13301</v>
      </c>
      <c r="C2803" s="6" t="s">
        <v>13302</v>
      </c>
      <c r="D2803" s="12">
        <v>1</v>
      </c>
    </row>
    <row r="2804" spans="1:4" x14ac:dyDescent="0.2">
      <c r="A2804" s="6" t="s">
        <v>13186</v>
      </c>
      <c r="B2804" s="6" t="s">
        <v>13303</v>
      </c>
      <c r="C2804" s="6" t="s">
        <v>13304</v>
      </c>
      <c r="D2804" s="12">
        <v>1</v>
      </c>
    </row>
    <row r="2805" spans="1:4" x14ac:dyDescent="0.2">
      <c r="A2805" s="6" t="s">
        <v>13186</v>
      </c>
      <c r="B2805" s="6" t="s">
        <v>13305</v>
      </c>
      <c r="C2805" s="6" t="s">
        <v>13306</v>
      </c>
      <c r="D2805" s="12">
        <v>1</v>
      </c>
    </row>
    <row r="2806" spans="1:4" x14ac:dyDescent="0.2">
      <c r="A2806" s="6" t="s">
        <v>13186</v>
      </c>
      <c r="B2806" s="6" t="s">
        <v>13307</v>
      </c>
      <c r="C2806" s="6" t="s">
        <v>13308</v>
      </c>
      <c r="D2806" s="12">
        <v>1</v>
      </c>
    </row>
    <row r="2807" spans="1:4" x14ac:dyDescent="0.2">
      <c r="A2807" s="6" t="s">
        <v>13186</v>
      </c>
      <c r="B2807" s="6" t="s">
        <v>13309</v>
      </c>
      <c r="C2807" s="6" t="s">
        <v>13310</v>
      </c>
      <c r="D2807" s="12">
        <v>1</v>
      </c>
    </row>
    <row r="2808" spans="1:4" x14ac:dyDescent="0.2">
      <c r="A2808" s="6" t="s">
        <v>13186</v>
      </c>
      <c r="B2808" s="6" t="s">
        <v>13311</v>
      </c>
      <c r="C2808" s="6" t="s">
        <v>13312</v>
      </c>
      <c r="D2808" s="12">
        <v>1</v>
      </c>
    </row>
    <row r="2809" spans="1:4" x14ac:dyDescent="0.2">
      <c r="A2809" s="6" t="s">
        <v>13186</v>
      </c>
      <c r="B2809" s="6" t="s">
        <v>13313</v>
      </c>
      <c r="C2809" s="6" t="s">
        <v>13314</v>
      </c>
      <c r="D2809" s="12">
        <v>1</v>
      </c>
    </row>
    <row r="2810" spans="1:4" x14ac:dyDescent="0.2">
      <c r="A2810" s="6" t="s">
        <v>13186</v>
      </c>
      <c r="B2810" s="6" t="s">
        <v>13315</v>
      </c>
      <c r="C2810" s="6" t="s">
        <v>13316</v>
      </c>
      <c r="D2810" s="12">
        <v>1</v>
      </c>
    </row>
    <row r="2811" spans="1:4" x14ac:dyDescent="0.2">
      <c r="A2811" s="6" t="s">
        <v>13186</v>
      </c>
      <c r="B2811" s="6" t="s">
        <v>13317</v>
      </c>
      <c r="C2811" s="6" t="s">
        <v>13318</v>
      </c>
      <c r="D2811" s="12">
        <v>1</v>
      </c>
    </row>
    <row r="2812" spans="1:4" x14ac:dyDescent="0.2">
      <c r="A2812" s="6" t="s">
        <v>13186</v>
      </c>
      <c r="B2812" s="6" t="s">
        <v>13319</v>
      </c>
      <c r="C2812" s="6" t="s">
        <v>13320</v>
      </c>
      <c r="D2812" s="12">
        <v>1</v>
      </c>
    </row>
    <row r="2813" spans="1:4" x14ac:dyDescent="0.2">
      <c r="A2813" s="6" t="s">
        <v>13186</v>
      </c>
      <c r="B2813" s="6" t="s">
        <v>13321</v>
      </c>
      <c r="C2813" s="6" t="s">
        <v>13322</v>
      </c>
      <c r="D2813" s="12">
        <v>1</v>
      </c>
    </row>
    <row r="2814" spans="1:4" x14ac:dyDescent="0.2">
      <c r="A2814" s="6" t="s">
        <v>13186</v>
      </c>
      <c r="B2814" s="6" t="s">
        <v>13323</v>
      </c>
      <c r="C2814" s="6" t="s">
        <v>13324</v>
      </c>
      <c r="D2814" s="12">
        <v>1</v>
      </c>
    </row>
    <row r="2815" spans="1:4" x14ac:dyDescent="0.2">
      <c r="A2815" s="6" t="s">
        <v>13186</v>
      </c>
      <c r="B2815" s="6" t="s">
        <v>13325</v>
      </c>
      <c r="C2815" s="6" t="s">
        <v>13326</v>
      </c>
      <c r="D2815" s="12">
        <v>1</v>
      </c>
    </row>
    <row r="2816" spans="1:4" x14ac:dyDescent="0.2">
      <c r="A2816" s="6" t="s">
        <v>13186</v>
      </c>
      <c r="B2816" s="6" t="s">
        <v>13327</v>
      </c>
      <c r="C2816" s="6" t="s">
        <v>13328</v>
      </c>
      <c r="D2816" s="12">
        <v>1</v>
      </c>
    </row>
    <row r="2817" spans="1:4" x14ac:dyDescent="0.2">
      <c r="A2817" s="6" t="s">
        <v>13186</v>
      </c>
      <c r="B2817" s="6" t="s">
        <v>13329</v>
      </c>
      <c r="C2817" s="6" t="s">
        <v>13330</v>
      </c>
      <c r="D2817" s="12">
        <v>1</v>
      </c>
    </row>
    <row r="2818" spans="1:4" x14ac:dyDescent="0.2">
      <c r="A2818" s="6" t="s">
        <v>13186</v>
      </c>
      <c r="B2818" s="6" t="s">
        <v>13331</v>
      </c>
      <c r="C2818" s="6" t="s">
        <v>13332</v>
      </c>
      <c r="D2818" s="12">
        <v>1</v>
      </c>
    </row>
    <row r="2819" spans="1:4" x14ac:dyDescent="0.2">
      <c r="A2819" s="6" t="s">
        <v>13186</v>
      </c>
      <c r="B2819" s="6" t="s">
        <v>13333</v>
      </c>
      <c r="C2819" s="6" t="s">
        <v>13334</v>
      </c>
      <c r="D2819" s="12">
        <v>1</v>
      </c>
    </row>
    <row r="2820" spans="1:4" x14ac:dyDescent="0.2">
      <c r="A2820" s="6" t="s">
        <v>13186</v>
      </c>
      <c r="B2820" s="6" t="s">
        <v>13335</v>
      </c>
      <c r="C2820" s="6" t="s">
        <v>13336</v>
      </c>
      <c r="D2820" s="12">
        <v>1</v>
      </c>
    </row>
    <row r="2821" spans="1:4" x14ac:dyDescent="0.2">
      <c r="A2821" s="6" t="s">
        <v>13186</v>
      </c>
      <c r="B2821" s="6" t="s">
        <v>13337</v>
      </c>
      <c r="C2821" s="6" t="s">
        <v>13338</v>
      </c>
      <c r="D2821" s="12">
        <v>1</v>
      </c>
    </row>
    <row r="2822" spans="1:4" x14ac:dyDescent="0.2">
      <c r="A2822" s="6" t="s">
        <v>13186</v>
      </c>
      <c r="B2822" s="6" t="s">
        <v>13339</v>
      </c>
      <c r="C2822" s="6" t="s">
        <v>13340</v>
      </c>
      <c r="D2822" s="12">
        <v>1</v>
      </c>
    </row>
    <row r="2823" spans="1:4" x14ac:dyDescent="0.2">
      <c r="A2823" s="6" t="s">
        <v>13186</v>
      </c>
      <c r="B2823" s="6" t="s">
        <v>13341</v>
      </c>
      <c r="C2823" s="6" t="s">
        <v>13342</v>
      </c>
      <c r="D2823" s="12">
        <v>1</v>
      </c>
    </row>
    <row r="2824" spans="1:4" x14ac:dyDescent="0.2">
      <c r="A2824" s="6" t="s">
        <v>13186</v>
      </c>
      <c r="B2824" s="6" t="s">
        <v>13343</v>
      </c>
      <c r="C2824" s="6" t="s">
        <v>13344</v>
      </c>
      <c r="D2824" s="12">
        <v>1</v>
      </c>
    </row>
    <row r="2825" spans="1:4" x14ac:dyDescent="0.2">
      <c r="A2825" s="6" t="s">
        <v>13186</v>
      </c>
      <c r="B2825" s="6" t="s">
        <v>13345</v>
      </c>
      <c r="C2825" s="6" t="s">
        <v>13346</v>
      </c>
      <c r="D2825" s="12">
        <v>1</v>
      </c>
    </row>
    <row r="2826" spans="1:4" x14ac:dyDescent="0.2">
      <c r="A2826" s="6" t="s">
        <v>13186</v>
      </c>
      <c r="B2826" s="6" t="s">
        <v>13347</v>
      </c>
      <c r="C2826" s="6" t="s">
        <v>13348</v>
      </c>
      <c r="D2826" s="12">
        <v>1</v>
      </c>
    </row>
    <row r="2827" spans="1:4" x14ac:dyDescent="0.2">
      <c r="A2827" s="6" t="s">
        <v>13186</v>
      </c>
      <c r="B2827" s="6" t="s">
        <v>13349</v>
      </c>
      <c r="C2827" s="6" t="s">
        <v>13350</v>
      </c>
      <c r="D2827" s="12">
        <v>1</v>
      </c>
    </row>
    <row r="2828" spans="1:4" x14ac:dyDescent="0.2">
      <c r="A2828" s="6" t="s">
        <v>13186</v>
      </c>
      <c r="B2828" s="6" t="s">
        <v>13351</v>
      </c>
      <c r="C2828" s="6" t="s">
        <v>13352</v>
      </c>
      <c r="D2828" s="12">
        <v>1</v>
      </c>
    </row>
    <row r="2829" spans="1:4" x14ac:dyDescent="0.2">
      <c r="A2829" s="6" t="s">
        <v>13186</v>
      </c>
      <c r="B2829" s="6" t="s">
        <v>13353</v>
      </c>
      <c r="C2829" s="6" t="s">
        <v>13354</v>
      </c>
      <c r="D2829" s="12">
        <v>1</v>
      </c>
    </row>
    <row r="2830" spans="1:4" x14ac:dyDescent="0.2">
      <c r="A2830" s="6" t="s">
        <v>13186</v>
      </c>
      <c r="B2830" s="6" t="s">
        <v>13355</v>
      </c>
      <c r="C2830" s="6" t="s">
        <v>13356</v>
      </c>
      <c r="D2830" s="12">
        <v>1</v>
      </c>
    </row>
    <row r="2831" spans="1:4" x14ac:dyDescent="0.2">
      <c r="A2831" s="6" t="s">
        <v>13186</v>
      </c>
      <c r="B2831" s="6" t="s">
        <v>13357</v>
      </c>
      <c r="C2831" s="6" t="s">
        <v>13358</v>
      </c>
      <c r="D2831" s="12">
        <v>1</v>
      </c>
    </row>
    <row r="2832" spans="1:4" x14ac:dyDescent="0.2">
      <c r="A2832" s="6" t="s">
        <v>13186</v>
      </c>
      <c r="B2832" s="6" t="s">
        <v>13359</v>
      </c>
      <c r="C2832" s="6" t="s">
        <v>13360</v>
      </c>
      <c r="D2832" s="12">
        <v>1</v>
      </c>
    </row>
    <row r="2833" spans="1:4" x14ac:dyDescent="0.2">
      <c r="A2833" s="6" t="s">
        <v>13186</v>
      </c>
      <c r="B2833" s="6" t="s">
        <v>13361</v>
      </c>
      <c r="C2833" s="6" t="s">
        <v>13362</v>
      </c>
      <c r="D2833" s="12">
        <v>1</v>
      </c>
    </row>
    <row r="2834" spans="1:4" x14ac:dyDescent="0.2">
      <c r="A2834" s="6" t="s">
        <v>13186</v>
      </c>
      <c r="B2834" s="6" t="s">
        <v>13363</v>
      </c>
      <c r="C2834" s="6" t="s">
        <v>13364</v>
      </c>
      <c r="D2834" s="12">
        <v>1</v>
      </c>
    </row>
    <row r="2835" spans="1:4" x14ac:dyDescent="0.2">
      <c r="A2835" s="6" t="s">
        <v>13186</v>
      </c>
      <c r="B2835" s="6" t="s">
        <v>13365</v>
      </c>
      <c r="C2835" s="6" t="s">
        <v>13366</v>
      </c>
      <c r="D2835" s="12">
        <v>1</v>
      </c>
    </row>
    <row r="2836" spans="1:4" x14ac:dyDescent="0.2">
      <c r="A2836" s="6" t="s">
        <v>13186</v>
      </c>
      <c r="B2836" s="6" t="s">
        <v>13367</v>
      </c>
      <c r="C2836" s="6" t="s">
        <v>13368</v>
      </c>
      <c r="D2836" s="12">
        <v>1</v>
      </c>
    </row>
    <row r="2837" spans="1:4" x14ac:dyDescent="0.2">
      <c r="A2837" s="6" t="s">
        <v>13186</v>
      </c>
      <c r="B2837" s="6" t="s">
        <v>13369</v>
      </c>
      <c r="C2837" s="6" t="s">
        <v>13370</v>
      </c>
      <c r="D2837" s="12">
        <v>1</v>
      </c>
    </row>
    <row r="2838" spans="1:4" x14ac:dyDescent="0.2">
      <c r="A2838" s="6" t="s">
        <v>13186</v>
      </c>
      <c r="B2838" s="6" t="s">
        <v>13371</v>
      </c>
      <c r="C2838" s="6" t="s">
        <v>13372</v>
      </c>
      <c r="D2838" s="12">
        <v>1</v>
      </c>
    </row>
    <row r="2839" spans="1:4" x14ac:dyDescent="0.2">
      <c r="A2839" s="6" t="s">
        <v>13186</v>
      </c>
      <c r="B2839" s="6" t="s">
        <v>13373</v>
      </c>
      <c r="C2839" s="6" t="s">
        <v>13374</v>
      </c>
      <c r="D2839" s="12">
        <v>1</v>
      </c>
    </row>
    <row r="2840" spans="1:4" x14ac:dyDescent="0.2">
      <c r="A2840" s="6" t="s">
        <v>13186</v>
      </c>
      <c r="B2840" s="6" t="s">
        <v>13375</v>
      </c>
      <c r="C2840" s="6" t="s">
        <v>13376</v>
      </c>
      <c r="D2840" s="12">
        <v>1</v>
      </c>
    </row>
    <row r="2841" spans="1:4" x14ac:dyDescent="0.2">
      <c r="A2841" s="6" t="s">
        <v>13186</v>
      </c>
      <c r="B2841" s="6" t="s">
        <v>13377</v>
      </c>
      <c r="C2841" s="6" t="s">
        <v>13378</v>
      </c>
      <c r="D2841" s="12">
        <v>1</v>
      </c>
    </row>
    <row r="2842" spans="1:4" x14ac:dyDescent="0.2">
      <c r="A2842" s="6" t="s">
        <v>13186</v>
      </c>
      <c r="B2842" s="6" t="s">
        <v>13379</v>
      </c>
      <c r="C2842" s="6" t="s">
        <v>13380</v>
      </c>
      <c r="D2842" s="12">
        <v>1</v>
      </c>
    </row>
    <row r="2843" spans="1:4" x14ac:dyDescent="0.2">
      <c r="A2843" s="6" t="s">
        <v>13186</v>
      </c>
      <c r="B2843" s="6" t="s">
        <v>13381</v>
      </c>
      <c r="C2843" s="6" t="s">
        <v>13382</v>
      </c>
      <c r="D2843" s="12">
        <v>1</v>
      </c>
    </row>
    <row r="2844" spans="1:4" x14ac:dyDescent="0.2">
      <c r="A2844" s="6" t="s">
        <v>13186</v>
      </c>
      <c r="B2844" s="6" t="s">
        <v>13383</v>
      </c>
      <c r="C2844" s="6" t="s">
        <v>13384</v>
      </c>
      <c r="D2844" s="12">
        <v>1</v>
      </c>
    </row>
    <row r="2845" spans="1:4" x14ac:dyDescent="0.2">
      <c r="A2845" s="6" t="s">
        <v>13186</v>
      </c>
      <c r="B2845" s="6" t="s">
        <v>13385</v>
      </c>
      <c r="C2845" s="6" t="s">
        <v>13386</v>
      </c>
      <c r="D2845" s="12">
        <v>1</v>
      </c>
    </row>
    <row r="2846" spans="1:4" x14ac:dyDescent="0.2">
      <c r="A2846" s="6" t="s">
        <v>13186</v>
      </c>
      <c r="B2846" s="6" t="s">
        <v>13387</v>
      </c>
      <c r="C2846" s="6" t="s">
        <v>13388</v>
      </c>
      <c r="D2846" s="12">
        <v>1</v>
      </c>
    </row>
    <row r="2847" spans="1:4" x14ac:dyDescent="0.2">
      <c r="A2847" s="6" t="s">
        <v>13186</v>
      </c>
      <c r="B2847" s="6" t="s">
        <v>13389</v>
      </c>
      <c r="C2847" s="6" t="s">
        <v>13390</v>
      </c>
      <c r="D2847" s="12">
        <v>1</v>
      </c>
    </row>
    <row r="2848" spans="1:4" x14ac:dyDescent="0.2">
      <c r="A2848" s="6" t="s">
        <v>13186</v>
      </c>
      <c r="B2848" s="6" t="s">
        <v>13391</v>
      </c>
      <c r="C2848" s="6" t="s">
        <v>13392</v>
      </c>
      <c r="D2848" s="12">
        <v>1</v>
      </c>
    </row>
    <row r="2849" spans="1:4" x14ac:dyDescent="0.2">
      <c r="A2849" s="6" t="s">
        <v>13186</v>
      </c>
      <c r="B2849" s="6" t="s">
        <v>13393</v>
      </c>
      <c r="C2849" s="6" t="s">
        <v>13394</v>
      </c>
      <c r="D2849" s="12">
        <v>1</v>
      </c>
    </row>
    <row r="2850" spans="1:4" x14ac:dyDescent="0.2">
      <c r="A2850" s="6" t="s">
        <v>13186</v>
      </c>
      <c r="B2850" s="6" t="s">
        <v>13395</v>
      </c>
      <c r="C2850" s="6" t="s">
        <v>13396</v>
      </c>
      <c r="D2850" s="12">
        <v>1</v>
      </c>
    </row>
    <row r="2851" spans="1:4" x14ac:dyDescent="0.2">
      <c r="A2851" s="6" t="s">
        <v>13186</v>
      </c>
      <c r="B2851" s="6" t="s">
        <v>13397</v>
      </c>
      <c r="C2851" s="6" t="s">
        <v>13398</v>
      </c>
      <c r="D2851" s="12">
        <v>1</v>
      </c>
    </row>
    <row r="2852" spans="1:4" x14ac:dyDescent="0.2">
      <c r="A2852" s="6" t="s">
        <v>13186</v>
      </c>
      <c r="B2852" s="6" t="s">
        <v>13399</v>
      </c>
      <c r="C2852" s="6" t="s">
        <v>13400</v>
      </c>
      <c r="D2852" s="12">
        <v>1</v>
      </c>
    </row>
    <row r="2853" spans="1:4" x14ac:dyDescent="0.2">
      <c r="A2853" s="6" t="s">
        <v>13186</v>
      </c>
      <c r="B2853" s="6" t="s">
        <v>13401</v>
      </c>
      <c r="C2853" s="6" t="s">
        <v>13402</v>
      </c>
      <c r="D2853" s="12">
        <v>1</v>
      </c>
    </row>
    <row r="2854" spans="1:4" x14ac:dyDescent="0.2">
      <c r="A2854" s="6" t="s">
        <v>13186</v>
      </c>
      <c r="B2854" s="6" t="s">
        <v>13403</v>
      </c>
      <c r="C2854" s="6" t="s">
        <v>13404</v>
      </c>
      <c r="D2854" s="12">
        <v>1</v>
      </c>
    </row>
    <row r="2855" spans="1:4" x14ac:dyDescent="0.2">
      <c r="A2855" s="6" t="s">
        <v>13186</v>
      </c>
      <c r="B2855" s="6" t="s">
        <v>13405</v>
      </c>
      <c r="C2855" s="6" t="s">
        <v>13406</v>
      </c>
      <c r="D2855" s="12">
        <v>1</v>
      </c>
    </row>
    <row r="2856" spans="1:4" x14ac:dyDescent="0.2">
      <c r="A2856" s="6" t="s">
        <v>13186</v>
      </c>
      <c r="B2856" s="6" t="s">
        <v>13407</v>
      </c>
      <c r="C2856" s="6" t="s">
        <v>13408</v>
      </c>
      <c r="D2856" s="12">
        <v>1</v>
      </c>
    </row>
    <row r="2857" spans="1:4" x14ac:dyDescent="0.2">
      <c r="A2857" s="6" t="s">
        <v>13186</v>
      </c>
      <c r="B2857" s="6" t="s">
        <v>13409</v>
      </c>
      <c r="C2857" s="6" t="s">
        <v>13410</v>
      </c>
      <c r="D2857" s="12">
        <v>1</v>
      </c>
    </row>
    <row r="2858" spans="1:4" x14ac:dyDescent="0.2">
      <c r="A2858" s="6" t="s">
        <v>13186</v>
      </c>
      <c r="B2858" s="6" t="s">
        <v>13411</v>
      </c>
      <c r="C2858" s="6" t="s">
        <v>13412</v>
      </c>
      <c r="D2858" s="12">
        <v>1</v>
      </c>
    </row>
    <row r="2859" spans="1:4" x14ac:dyDescent="0.2">
      <c r="A2859" s="6" t="s">
        <v>13186</v>
      </c>
      <c r="B2859" s="6" t="s">
        <v>13413</v>
      </c>
      <c r="C2859" s="6" t="s">
        <v>13414</v>
      </c>
      <c r="D2859" s="12">
        <v>1</v>
      </c>
    </row>
    <row r="2860" spans="1:4" x14ac:dyDescent="0.2">
      <c r="A2860" s="6" t="s">
        <v>13186</v>
      </c>
      <c r="B2860" s="6" t="s">
        <v>13415</v>
      </c>
      <c r="C2860" s="6" t="s">
        <v>13416</v>
      </c>
      <c r="D2860" s="12">
        <v>1</v>
      </c>
    </row>
    <row r="2861" spans="1:4" x14ac:dyDescent="0.2">
      <c r="A2861" s="6" t="s">
        <v>13186</v>
      </c>
      <c r="B2861" s="6" t="s">
        <v>13417</v>
      </c>
      <c r="C2861" s="6" t="s">
        <v>13418</v>
      </c>
      <c r="D2861" s="12">
        <v>1</v>
      </c>
    </row>
    <row r="2862" spans="1:4" x14ac:dyDescent="0.2">
      <c r="A2862" s="6" t="s">
        <v>13186</v>
      </c>
      <c r="B2862" s="6" t="s">
        <v>13419</v>
      </c>
      <c r="C2862" s="6" t="s">
        <v>13420</v>
      </c>
      <c r="D2862" s="12">
        <v>1</v>
      </c>
    </row>
    <row r="2863" spans="1:4" x14ac:dyDescent="0.2">
      <c r="A2863" s="6" t="s">
        <v>13186</v>
      </c>
      <c r="B2863" s="6" t="s">
        <v>13421</v>
      </c>
      <c r="C2863" s="6" t="s">
        <v>13422</v>
      </c>
      <c r="D2863" s="12">
        <v>1</v>
      </c>
    </row>
    <row r="2864" spans="1:4" x14ac:dyDescent="0.2">
      <c r="A2864" s="6" t="s">
        <v>13186</v>
      </c>
      <c r="B2864" s="6" t="s">
        <v>13423</v>
      </c>
      <c r="C2864" s="6" t="s">
        <v>13424</v>
      </c>
      <c r="D2864" s="12">
        <v>1</v>
      </c>
    </row>
    <row r="2865" spans="1:4" x14ac:dyDescent="0.2">
      <c r="A2865" s="6" t="s">
        <v>13186</v>
      </c>
      <c r="B2865" s="6" t="s">
        <v>13425</v>
      </c>
      <c r="C2865" s="6" t="s">
        <v>13426</v>
      </c>
      <c r="D2865" s="12">
        <v>1</v>
      </c>
    </row>
    <row r="2866" spans="1:4" x14ac:dyDescent="0.2">
      <c r="A2866" s="6" t="s">
        <v>13186</v>
      </c>
      <c r="B2866" s="6" t="s">
        <v>13427</v>
      </c>
      <c r="C2866" s="6" t="s">
        <v>13428</v>
      </c>
      <c r="D2866" s="12">
        <v>1</v>
      </c>
    </row>
    <row r="2867" spans="1:4" x14ac:dyDescent="0.2">
      <c r="A2867" s="6" t="s">
        <v>13186</v>
      </c>
      <c r="B2867" s="6" t="s">
        <v>13429</v>
      </c>
      <c r="C2867" s="6" t="s">
        <v>13430</v>
      </c>
      <c r="D2867" s="12">
        <v>1</v>
      </c>
    </row>
    <row r="2868" spans="1:4" x14ac:dyDescent="0.2">
      <c r="A2868" s="6" t="s">
        <v>13186</v>
      </c>
      <c r="B2868" s="6" t="s">
        <v>13431</v>
      </c>
      <c r="C2868" s="6" t="s">
        <v>13432</v>
      </c>
      <c r="D2868" s="12">
        <v>1</v>
      </c>
    </row>
    <row r="2869" spans="1:4" x14ac:dyDescent="0.2">
      <c r="A2869" s="6" t="s">
        <v>13186</v>
      </c>
      <c r="B2869" s="6" t="s">
        <v>13433</v>
      </c>
      <c r="C2869" s="6" t="s">
        <v>13434</v>
      </c>
      <c r="D2869" s="12">
        <v>1</v>
      </c>
    </row>
    <row r="2870" spans="1:4" x14ac:dyDescent="0.2">
      <c r="A2870" s="6" t="s">
        <v>13186</v>
      </c>
      <c r="B2870" s="6" t="s">
        <v>13435</v>
      </c>
      <c r="C2870" s="6" t="s">
        <v>13436</v>
      </c>
      <c r="D2870" s="12">
        <v>1</v>
      </c>
    </row>
    <row r="2871" spans="1:4" x14ac:dyDescent="0.2">
      <c r="A2871" s="6" t="s">
        <v>13186</v>
      </c>
      <c r="B2871" s="6" t="s">
        <v>13437</v>
      </c>
      <c r="C2871" s="6" t="s">
        <v>13438</v>
      </c>
      <c r="D2871" s="12">
        <v>1</v>
      </c>
    </row>
    <row r="2872" spans="1:4" x14ac:dyDescent="0.2">
      <c r="A2872" s="6" t="s">
        <v>13186</v>
      </c>
      <c r="B2872" s="6" t="s">
        <v>13439</v>
      </c>
      <c r="C2872" s="6" t="s">
        <v>13440</v>
      </c>
      <c r="D2872" s="12">
        <v>1</v>
      </c>
    </row>
    <row r="2873" spans="1:4" x14ac:dyDescent="0.2">
      <c r="A2873" s="6" t="s">
        <v>13186</v>
      </c>
      <c r="B2873" s="6" t="s">
        <v>13441</v>
      </c>
      <c r="C2873" s="6" t="s">
        <v>13442</v>
      </c>
      <c r="D2873" s="12">
        <v>1</v>
      </c>
    </row>
    <row r="2874" spans="1:4" x14ac:dyDescent="0.2">
      <c r="A2874" s="6" t="s">
        <v>13186</v>
      </c>
      <c r="B2874" s="6" t="s">
        <v>13443</v>
      </c>
      <c r="C2874" s="6" t="s">
        <v>13444</v>
      </c>
      <c r="D2874" s="12">
        <v>1</v>
      </c>
    </row>
    <row r="2875" spans="1:4" x14ac:dyDescent="0.2">
      <c r="A2875" s="6" t="s">
        <v>13186</v>
      </c>
      <c r="B2875" s="6" t="s">
        <v>13445</v>
      </c>
      <c r="C2875" s="6" t="s">
        <v>13446</v>
      </c>
      <c r="D2875" s="12">
        <v>1</v>
      </c>
    </row>
    <row r="2876" spans="1:4" x14ac:dyDescent="0.2">
      <c r="A2876" s="6" t="s">
        <v>13186</v>
      </c>
      <c r="B2876" s="6" t="s">
        <v>13447</v>
      </c>
      <c r="C2876" s="6" t="s">
        <v>13448</v>
      </c>
      <c r="D2876" s="12">
        <v>1</v>
      </c>
    </row>
    <row r="2877" spans="1:4" x14ac:dyDescent="0.2">
      <c r="A2877" s="6" t="s">
        <v>13186</v>
      </c>
      <c r="B2877" s="6" t="s">
        <v>13449</v>
      </c>
      <c r="C2877" s="6" t="s">
        <v>13450</v>
      </c>
      <c r="D2877" s="12">
        <v>1</v>
      </c>
    </row>
    <row r="2878" spans="1:4" x14ac:dyDescent="0.2">
      <c r="A2878" s="6" t="s">
        <v>13186</v>
      </c>
      <c r="B2878" s="6" t="s">
        <v>13451</v>
      </c>
      <c r="C2878" s="6" t="s">
        <v>13452</v>
      </c>
      <c r="D2878" s="12">
        <v>1</v>
      </c>
    </row>
    <row r="2879" spans="1:4" x14ac:dyDescent="0.2">
      <c r="A2879" s="6" t="s">
        <v>13186</v>
      </c>
      <c r="B2879" s="6" t="s">
        <v>13453</v>
      </c>
      <c r="C2879" s="6" t="s">
        <v>13454</v>
      </c>
      <c r="D2879" s="12">
        <v>1</v>
      </c>
    </row>
    <row r="2880" spans="1:4" x14ac:dyDescent="0.2">
      <c r="A2880" s="6" t="s">
        <v>13186</v>
      </c>
      <c r="B2880" s="6" t="s">
        <v>13455</v>
      </c>
      <c r="C2880" s="6" t="s">
        <v>13456</v>
      </c>
      <c r="D2880" s="12">
        <v>1</v>
      </c>
    </row>
    <row r="2881" spans="1:4" x14ac:dyDescent="0.2">
      <c r="A2881" s="6" t="s">
        <v>13186</v>
      </c>
      <c r="B2881" s="6" t="s">
        <v>13457</v>
      </c>
      <c r="C2881" s="6" t="s">
        <v>13458</v>
      </c>
      <c r="D2881" s="12">
        <v>1</v>
      </c>
    </row>
    <row r="2882" spans="1:4" x14ac:dyDescent="0.2">
      <c r="A2882" s="6" t="s">
        <v>13186</v>
      </c>
      <c r="B2882" s="6" t="s">
        <v>13459</v>
      </c>
      <c r="C2882" s="6" t="s">
        <v>13460</v>
      </c>
      <c r="D2882" s="12">
        <v>1</v>
      </c>
    </row>
    <row r="2883" spans="1:4" x14ac:dyDescent="0.2">
      <c r="A2883" s="6" t="s">
        <v>13186</v>
      </c>
      <c r="B2883" s="6" t="s">
        <v>13461</v>
      </c>
      <c r="C2883" s="6" t="s">
        <v>13462</v>
      </c>
      <c r="D2883" s="12">
        <v>1</v>
      </c>
    </row>
    <row r="2884" spans="1:4" x14ac:dyDescent="0.2">
      <c r="A2884" s="6" t="s">
        <v>13186</v>
      </c>
      <c r="B2884" s="6" t="s">
        <v>13463</v>
      </c>
      <c r="C2884" s="6" t="s">
        <v>13464</v>
      </c>
      <c r="D2884" s="12">
        <v>1</v>
      </c>
    </row>
    <row r="2885" spans="1:4" x14ac:dyDescent="0.2">
      <c r="A2885" s="6" t="s">
        <v>13186</v>
      </c>
      <c r="B2885" s="6" t="s">
        <v>13465</v>
      </c>
      <c r="C2885" s="6" t="s">
        <v>13466</v>
      </c>
      <c r="D2885" s="12">
        <v>1</v>
      </c>
    </row>
    <row r="2886" spans="1:4" x14ac:dyDescent="0.2">
      <c r="A2886" s="6" t="s">
        <v>13186</v>
      </c>
      <c r="B2886" s="6" t="s">
        <v>13467</v>
      </c>
      <c r="C2886" s="6" t="s">
        <v>13468</v>
      </c>
      <c r="D2886" s="12">
        <v>1</v>
      </c>
    </row>
    <row r="2887" spans="1:4" x14ac:dyDescent="0.2">
      <c r="A2887" s="6" t="s">
        <v>13186</v>
      </c>
      <c r="B2887" s="6" t="s">
        <v>13469</v>
      </c>
      <c r="C2887" s="6" t="s">
        <v>13470</v>
      </c>
      <c r="D2887" s="12">
        <v>1</v>
      </c>
    </row>
    <row r="2888" spans="1:4" x14ac:dyDescent="0.2">
      <c r="A2888" s="6" t="s">
        <v>13186</v>
      </c>
      <c r="B2888" s="6" t="s">
        <v>13471</v>
      </c>
      <c r="C2888" s="6" t="s">
        <v>13472</v>
      </c>
      <c r="D2888" s="12">
        <v>1</v>
      </c>
    </row>
    <row r="2889" spans="1:4" x14ac:dyDescent="0.2">
      <c r="A2889" s="6" t="s">
        <v>13186</v>
      </c>
      <c r="B2889" s="6" t="s">
        <v>13473</v>
      </c>
      <c r="C2889" s="6" t="s">
        <v>13474</v>
      </c>
      <c r="D2889" s="12">
        <v>1</v>
      </c>
    </row>
    <row r="2890" spans="1:4" x14ac:dyDescent="0.2">
      <c r="A2890" s="6" t="s">
        <v>13186</v>
      </c>
      <c r="B2890" s="6" t="s">
        <v>13475</v>
      </c>
      <c r="C2890" s="6" t="s">
        <v>13476</v>
      </c>
      <c r="D2890" s="12">
        <v>1</v>
      </c>
    </row>
    <row r="2891" spans="1:4" x14ac:dyDescent="0.2">
      <c r="A2891" s="6" t="s">
        <v>13186</v>
      </c>
      <c r="B2891" s="6" t="s">
        <v>13477</v>
      </c>
      <c r="C2891" s="6" t="s">
        <v>13478</v>
      </c>
      <c r="D2891" s="12">
        <v>1</v>
      </c>
    </row>
    <row r="2892" spans="1:4" x14ac:dyDescent="0.2">
      <c r="A2892" s="6" t="s">
        <v>13186</v>
      </c>
      <c r="B2892" s="6" t="s">
        <v>13479</v>
      </c>
      <c r="C2892" s="6" t="s">
        <v>13480</v>
      </c>
      <c r="D2892" s="12">
        <v>1</v>
      </c>
    </row>
    <row r="2893" spans="1:4" x14ac:dyDescent="0.2">
      <c r="A2893" s="6" t="s">
        <v>13186</v>
      </c>
      <c r="B2893" s="6" t="s">
        <v>13481</v>
      </c>
      <c r="C2893" s="6" t="s">
        <v>13482</v>
      </c>
      <c r="D2893" s="12">
        <v>1</v>
      </c>
    </row>
    <row r="2894" spans="1:4" x14ac:dyDescent="0.2">
      <c r="A2894" s="6" t="s">
        <v>13186</v>
      </c>
      <c r="B2894" s="6" t="s">
        <v>13483</v>
      </c>
      <c r="C2894" s="6" t="s">
        <v>13484</v>
      </c>
      <c r="D2894" s="12">
        <v>1</v>
      </c>
    </row>
    <row r="2895" spans="1:4" x14ac:dyDescent="0.2">
      <c r="A2895" s="6" t="s">
        <v>13186</v>
      </c>
      <c r="B2895" s="6" t="s">
        <v>13485</v>
      </c>
      <c r="C2895" s="6" t="s">
        <v>13486</v>
      </c>
      <c r="D2895" s="12">
        <v>1</v>
      </c>
    </row>
    <row r="2896" spans="1:4" x14ac:dyDescent="0.2">
      <c r="A2896" s="6" t="s">
        <v>13186</v>
      </c>
      <c r="B2896" s="6" t="s">
        <v>13487</v>
      </c>
      <c r="C2896" s="6" t="s">
        <v>13488</v>
      </c>
      <c r="D2896" s="12">
        <v>1</v>
      </c>
    </row>
    <row r="2897" spans="1:4" x14ac:dyDescent="0.2">
      <c r="A2897" s="6" t="s">
        <v>13186</v>
      </c>
      <c r="B2897" s="6" t="s">
        <v>13489</v>
      </c>
      <c r="C2897" s="6" t="s">
        <v>13490</v>
      </c>
      <c r="D2897" s="12">
        <v>1</v>
      </c>
    </row>
    <row r="2898" spans="1:4" x14ac:dyDescent="0.2">
      <c r="A2898" s="6" t="s">
        <v>13186</v>
      </c>
      <c r="B2898" s="6" t="s">
        <v>13491</v>
      </c>
      <c r="C2898" s="6" t="s">
        <v>13492</v>
      </c>
      <c r="D2898" s="12">
        <v>1</v>
      </c>
    </row>
    <row r="2899" spans="1:4" x14ac:dyDescent="0.2">
      <c r="A2899" s="6" t="s">
        <v>13186</v>
      </c>
      <c r="B2899" s="6" t="s">
        <v>13493</v>
      </c>
      <c r="C2899" s="6" t="s">
        <v>13494</v>
      </c>
      <c r="D2899" s="12">
        <v>1</v>
      </c>
    </row>
    <row r="2900" spans="1:4" x14ac:dyDescent="0.2">
      <c r="A2900" s="6" t="s">
        <v>13186</v>
      </c>
      <c r="B2900" s="6" t="s">
        <v>13495</v>
      </c>
      <c r="C2900" s="6" t="s">
        <v>13496</v>
      </c>
      <c r="D2900" s="12">
        <v>1</v>
      </c>
    </row>
    <row r="2901" spans="1:4" x14ac:dyDescent="0.2">
      <c r="A2901" s="6" t="s">
        <v>13186</v>
      </c>
      <c r="B2901" s="6" t="s">
        <v>13497</v>
      </c>
      <c r="C2901" s="6" t="s">
        <v>13498</v>
      </c>
      <c r="D2901" s="12">
        <v>1</v>
      </c>
    </row>
    <row r="2902" spans="1:4" x14ac:dyDescent="0.2">
      <c r="A2902" s="6" t="s">
        <v>13186</v>
      </c>
      <c r="B2902" s="6" t="s">
        <v>13499</v>
      </c>
      <c r="C2902" s="6" t="s">
        <v>13500</v>
      </c>
      <c r="D2902" s="12">
        <v>1</v>
      </c>
    </row>
    <row r="2903" spans="1:4" x14ac:dyDescent="0.2">
      <c r="A2903" s="6" t="s">
        <v>13186</v>
      </c>
      <c r="B2903" s="6" t="s">
        <v>13501</v>
      </c>
      <c r="C2903" s="6" t="s">
        <v>13502</v>
      </c>
      <c r="D2903" s="12">
        <v>1</v>
      </c>
    </row>
    <row r="2904" spans="1:4" x14ac:dyDescent="0.2">
      <c r="A2904" s="6" t="s">
        <v>13186</v>
      </c>
      <c r="B2904" s="6" t="s">
        <v>13503</v>
      </c>
      <c r="C2904" s="6" t="s">
        <v>13504</v>
      </c>
      <c r="D2904" s="12">
        <v>1</v>
      </c>
    </row>
    <row r="2905" spans="1:4" x14ac:dyDescent="0.2">
      <c r="A2905" s="6" t="s">
        <v>13186</v>
      </c>
      <c r="B2905" s="6" t="s">
        <v>13505</v>
      </c>
      <c r="C2905" s="6" t="s">
        <v>13506</v>
      </c>
      <c r="D2905" s="12">
        <v>1</v>
      </c>
    </row>
    <row r="2906" spans="1:4" x14ac:dyDescent="0.2">
      <c r="A2906" s="6" t="s">
        <v>13186</v>
      </c>
      <c r="B2906" s="6" t="s">
        <v>13507</v>
      </c>
      <c r="C2906" s="6" t="s">
        <v>13508</v>
      </c>
      <c r="D2906" s="12">
        <v>1</v>
      </c>
    </row>
    <row r="2907" spans="1:4" x14ac:dyDescent="0.2">
      <c r="A2907" s="6" t="s">
        <v>13186</v>
      </c>
      <c r="B2907" s="6" t="s">
        <v>13509</v>
      </c>
      <c r="C2907" s="6" t="s">
        <v>13510</v>
      </c>
      <c r="D2907" s="12">
        <v>1</v>
      </c>
    </row>
    <row r="2908" spans="1:4" x14ac:dyDescent="0.2">
      <c r="A2908" s="6" t="s">
        <v>13186</v>
      </c>
      <c r="B2908" s="6" t="s">
        <v>13511</v>
      </c>
      <c r="C2908" s="6" t="s">
        <v>13512</v>
      </c>
      <c r="D2908" s="12">
        <v>1</v>
      </c>
    </row>
    <row r="2909" spans="1:4" x14ac:dyDescent="0.2">
      <c r="A2909" s="6" t="s">
        <v>13186</v>
      </c>
      <c r="B2909" s="6" t="s">
        <v>13513</v>
      </c>
      <c r="C2909" s="6" t="s">
        <v>13514</v>
      </c>
      <c r="D2909" s="12">
        <v>1</v>
      </c>
    </row>
    <row r="2910" spans="1:4" x14ac:dyDescent="0.2">
      <c r="A2910" s="6" t="s">
        <v>13186</v>
      </c>
      <c r="B2910" s="6" t="s">
        <v>13515</v>
      </c>
      <c r="C2910" s="6" t="s">
        <v>13516</v>
      </c>
      <c r="D2910" s="12">
        <v>1</v>
      </c>
    </row>
    <row r="2911" spans="1:4" x14ac:dyDescent="0.2">
      <c r="A2911" s="6" t="s">
        <v>13186</v>
      </c>
      <c r="B2911" s="6" t="s">
        <v>13517</v>
      </c>
      <c r="C2911" s="6" t="s">
        <v>13518</v>
      </c>
      <c r="D2911" s="12">
        <v>1</v>
      </c>
    </row>
    <row r="2912" spans="1:4" x14ac:dyDescent="0.2">
      <c r="A2912" s="6" t="s">
        <v>13186</v>
      </c>
      <c r="B2912" s="6" t="s">
        <v>13519</v>
      </c>
      <c r="C2912" s="6" t="s">
        <v>13520</v>
      </c>
      <c r="D2912" s="12">
        <v>1</v>
      </c>
    </row>
    <row r="2913" spans="1:4" x14ac:dyDescent="0.2">
      <c r="A2913" s="6" t="s">
        <v>13186</v>
      </c>
      <c r="B2913" s="6" t="s">
        <v>13521</v>
      </c>
      <c r="C2913" s="6" t="s">
        <v>13522</v>
      </c>
      <c r="D2913" s="12">
        <v>1</v>
      </c>
    </row>
    <row r="2914" spans="1:4" x14ac:dyDescent="0.2">
      <c r="A2914" s="6" t="s">
        <v>13186</v>
      </c>
      <c r="B2914" s="6" t="s">
        <v>13523</v>
      </c>
      <c r="C2914" s="6" t="s">
        <v>13524</v>
      </c>
      <c r="D2914" s="12">
        <v>1</v>
      </c>
    </row>
    <row r="2915" spans="1:4" x14ac:dyDescent="0.2">
      <c r="A2915" s="6" t="s">
        <v>13186</v>
      </c>
      <c r="B2915" s="6" t="s">
        <v>13525</v>
      </c>
      <c r="C2915" s="6" t="s">
        <v>13526</v>
      </c>
      <c r="D2915" s="12">
        <v>1</v>
      </c>
    </row>
    <row r="2916" spans="1:4" x14ac:dyDescent="0.2">
      <c r="A2916" s="6" t="s">
        <v>13186</v>
      </c>
      <c r="B2916" s="6" t="s">
        <v>13527</v>
      </c>
      <c r="C2916" s="6" t="s">
        <v>13528</v>
      </c>
      <c r="D2916" s="12">
        <v>1</v>
      </c>
    </row>
    <row r="2917" spans="1:4" x14ac:dyDescent="0.2">
      <c r="A2917" s="6" t="s">
        <v>13186</v>
      </c>
      <c r="B2917" s="6" t="s">
        <v>13529</v>
      </c>
      <c r="C2917" s="6" t="s">
        <v>13530</v>
      </c>
      <c r="D2917" s="12">
        <v>1</v>
      </c>
    </row>
    <row r="2918" spans="1:4" x14ac:dyDescent="0.2">
      <c r="A2918" s="6" t="s">
        <v>13186</v>
      </c>
      <c r="B2918" s="6" t="s">
        <v>13531</v>
      </c>
      <c r="C2918" s="6" t="s">
        <v>13532</v>
      </c>
      <c r="D2918" s="12">
        <v>1</v>
      </c>
    </row>
    <row r="2919" spans="1:4" x14ac:dyDescent="0.2">
      <c r="A2919" s="6" t="s">
        <v>13186</v>
      </c>
      <c r="B2919" s="6" t="s">
        <v>13533</v>
      </c>
      <c r="C2919" s="6" t="s">
        <v>13534</v>
      </c>
      <c r="D2919" s="12">
        <v>1</v>
      </c>
    </row>
    <row r="2920" spans="1:4" x14ac:dyDescent="0.2">
      <c r="A2920" s="6" t="s">
        <v>13186</v>
      </c>
      <c r="B2920" s="6" t="s">
        <v>13535</v>
      </c>
      <c r="C2920" s="6" t="s">
        <v>13536</v>
      </c>
      <c r="D2920" s="12">
        <v>1</v>
      </c>
    </row>
    <row r="2921" spans="1:4" x14ac:dyDescent="0.2">
      <c r="A2921" s="6" t="s">
        <v>13186</v>
      </c>
      <c r="B2921" s="6" t="s">
        <v>13537</v>
      </c>
      <c r="C2921" s="6" t="s">
        <v>13538</v>
      </c>
      <c r="D2921" s="12">
        <v>1</v>
      </c>
    </row>
    <row r="2922" spans="1:4" x14ac:dyDescent="0.2">
      <c r="A2922" s="6" t="s">
        <v>13186</v>
      </c>
      <c r="B2922" s="6" t="s">
        <v>13539</v>
      </c>
      <c r="C2922" s="6" t="s">
        <v>13540</v>
      </c>
      <c r="D2922" s="12">
        <v>1</v>
      </c>
    </row>
    <row r="2923" spans="1:4" x14ac:dyDescent="0.2">
      <c r="A2923" s="6" t="s">
        <v>13186</v>
      </c>
      <c r="B2923" s="6" t="s">
        <v>13541</v>
      </c>
      <c r="C2923" s="6" t="s">
        <v>13542</v>
      </c>
      <c r="D2923" s="12">
        <v>1</v>
      </c>
    </row>
    <row r="2924" spans="1:4" x14ac:dyDescent="0.2">
      <c r="A2924" s="6" t="s">
        <v>13186</v>
      </c>
      <c r="B2924" s="6" t="s">
        <v>13543</v>
      </c>
      <c r="C2924" s="6" t="s">
        <v>13544</v>
      </c>
      <c r="D2924" s="12">
        <v>1</v>
      </c>
    </row>
    <row r="2925" spans="1:4" x14ac:dyDescent="0.2">
      <c r="A2925" s="6" t="s">
        <v>13186</v>
      </c>
      <c r="B2925" s="6" t="s">
        <v>13545</v>
      </c>
      <c r="C2925" s="6" t="s">
        <v>13546</v>
      </c>
      <c r="D2925" s="12">
        <v>1</v>
      </c>
    </row>
    <row r="2926" spans="1:4" x14ac:dyDescent="0.2">
      <c r="A2926" s="6" t="s">
        <v>13186</v>
      </c>
      <c r="B2926" s="6" t="s">
        <v>13547</v>
      </c>
      <c r="C2926" s="6" t="s">
        <v>13548</v>
      </c>
      <c r="D2926" s="12">
        <v>1</v>
      </c>
    </row>
    <row r="2927" spans="1:4" x14ac:dyDescent="0.2">
      <c r="A2927" s="6" t="s">
        <v>13186</v>
      </c>
      <c r="B2927" s="6" t="s">
        <v>13549</v>
      </c>
      <c r="C2927" s="6" t="s">
        <v>13550</v>
      </c>
      <c r="D2927" s="12">
        <v>1</v>
      </c>
    </row>
    <row r="2928" spans="1:4" x14ac:dyDescent="0.2">
      <c r="A2928" s="6" t="s">
        <v>13186</v>
      </c>
      <c r="B2928" s="6" t="s">
        <v>13551</v>
      </c>
      <c r="C2928" s="6" t="s">
        <v>13552</v>
      </c>
      <c r="D2928" s="12">
        <v>1</v>
      </c>
    </row>
    <row r="2929" spans="1:4" x14ac:dyDescent="0.2">
      <c r="A2929" s="6" t="s">
        <v>13186</v>
      </c>
      <c r="B2929" s="6" t="s">
        <v>13553</v>
      </c>
      <c r="C2929" s="6" t="s">
        <v>13554</v>
      </c>
      <c r="D2929" s="12">
        <v>1</v>
      </c>
    </row>
    <row r="2930" spans="1:4" x14ac:dyDescent="0.2">
      <c r="A2930" s="6" t="s">
        <v>13186</v>
      </c>
      <c r="B2930" s="6" t="s">
        <v>13555</v>
      </c>
      <c r="C2930" s="6" t="s">
        <v>13556</v>
      </c>
      <c r="D2930" s="12">
        <v>1</v>
      </c>
    </row>
    <row r="2931" spans="1:4" x14ac:dyDescent="0.2">
      <c r="A2931" s="6" t="s">
        <v>13186</v>
      </c>
      <c r="B2931" s="6" t="s">
        <v>13557</v>
      </c>
      <c r="C2931" s="6" t="s">
        <v>13558</v>
      </c>
      <c r="D2931" s="12">
        <v>1</v>
      </c>
    </row>
    <row r="2932" spans="1:4" x14ac:dyDescent="0.2">
      <c r="A2932" s="6" t="s">
        <v>13186</v>
      </c>
      <c r="B2932" s="6" t="s">
        <v>13559</v>
      </c>
      <c r="C2932" s="6" t="s">
        <v>13560</v>
      </c>
      <c r="D2932" s="12">
        <v>1</v>
      </c>
    </row>
    <row r="2933" spans="1:4" x14ac:dyDescent="0.2">
      <c r="A2933" s="6" t="s">
        <v>13186</v>
      </c>
      <c r="B2933" s="6" t="s">
        <v>13561</v>
      </c>
      <c r="C2933" s="6" t="s">
        <v>13562</v>
      </c>
      <c r="D2933" s="12">
        <v>1</v>
      </c>
    </row>
    <row r="2934" spans="1:4" x14ac:dyDescent="0.2">
      <c r="A2934" s="6" t="s">
        <v>13186</v>
      </c>
      <c r="B2934" s="6" t="s">
        <v>13563</v>
      </c>
      <c r="C2934" s="6" t="s">
        <v>13564</v>
      </c>
      <c r="D2934" s="12">
        <v>1</v>
      </c>
    </row>
    <row r="2935" spans="1:4" x14ac:dyDescent="0.2">
      <c r="A2935" s="6" t="s">
        <v>13186</v>
      </c>
      <c r="B2935" s="6" t="s">
        <v>13565</v>
      </c>
      <c r="C2935" s="6" t="s">
        <v>13566</v>
      </c>
      <c r="D2935" s="12">
        <v>1</v>
      </c>
    </row>
    <row r="2936" spans="1:4" x14ac:dyDescent="0.2">
      <c r="A2936" s="6" t="s">
        <v>13186</v>
      </c>
      <c r="B2936" s="6" t="s">
        <v>13567</v>
      </c>
      <c r="C2936" s="6" t="s">
        <v>13568</v>
      </c>
      <c r="D2936" s="12">
        <v>1</v>
      </c>
    </row>
    <row r="2937" spans="1:4" x14ac:dyDescent="0.2">
      <c r="A2937" s="6" t="s">
        <v>13186</v>
      </c>
      <c r="B2937" s="6" t="s">
        <v>13569</v>
      </c>
      <c r="C2937" s="6" t="s">
        <v>13570</v>
      </c>
      <c r="D2937" s="12">
        <v>1</v>
      </c>
    </row>
    <row r="2938" spans="1:4" x14ac:dyDescent="0.2">
      <c r="A2938" s="6" t="s">
        <v>13186</v>
      </c>
      <c r="B2938" s="6" t="s">
        <v>13571</v>
      </c>
      <c r="C2938" s="6" t="s">
        <v>13572</v>
      </c>
      <c r="D2938" s="12">
        <v>1</v>
      </c>
    </row>
    <row r="2939" spans="1:4" x14ac:dyDescent="0.2">
      <c r="A2939" s="6" t="s">
        <v>13186</v>
      </c>
      <c r="B2939" s="6" t="s">
        <v>13573</v>
      </c>
      <c r="C2939" s="6" t="s">
        <v>13574</v>
      </c>
      <c r="D2939" s="12">
        <v>1</v>
      </c>
    </row>
    <row r="2940" spans="1:4" x14ac:dyDescent="0.2">
      <c r="A2940" s="6" t="s">
        <v>13186</v>
      </c>
      <c r="B2940" s="6" t="s">
        <v>13575</v>
      </c>
      <c r="C2940" s="6" t="s">
        <v>13576</v>
      </c>
      <c r="D2940" s="12">
        <v>1</v>
      </c>
    </row>
    <row r="2941" spans="1:4" x14ac:dyDescent="0.2">
      <c r="A2941" s="6" t="s">
        <v>13186</v>
      </c>
      <c r="B2941" s="6" t="s">
        <v>13577</v>
      </c>
      <c r="C2941" s="6" t="s">
        <v>13578</v>
      </c>
      <c r="D2941" s="12">
        <v>1</v>
      </c>
    </row>
    <row r="2942" spans="1:4" x14ac:dyDescent="0.2">
      <c r="A2942" s="6" t="s">
        <v>13186</v>
      </c>
      <c r="B2942" s="6" t="s">
        <v>13579</v>
      </c>
      <c r="C2942" s="6" t="s">
        <v>13580</v>
      </c>
      <c r="D2942" s="12">
        <v>1</v>
      </c>
    </row>
    <row r="2943" spans="1:4" x14ac:dyDescent="0.2">
      <c r="A2943" s="6" t="s">
        <v>13186</v>
      </c>
      <c r="B2943" s="6" t="s">
        <v>13581</v>
      </c>
      <c r="C2943" s="6" t="s">
        <v>13582</v>
      </c>
      <c r="D2943" s="12">
        <v>1</v>
      </c>
    </row>
    <row r="2944" spans="1:4" x14ac:dyDescent="0.2">
      <c r="A2944" s="6" t="s">
        <v>13186</v>
      </c>
      <c r="B2944" s="6" t="s">
        <v>13583</v>
      </c>
      <c r="C2944" s="6" t="s">
        <v>13584</v>
      </c>
      <c r="D2944" s="12">
        <v>1</v>
      </c>
    </row>
    <row r="2945" spans="1:4" x14ac:dyDescent="0.2">
      <c r="A2945" s="6" t="s">
        <v>13186</v>
      </c>
      <c r="B2945" s="6" t="s">
        <v>13585</v>
      </c>
      <c r="C2945" s="6" t="s">
        <v>13586</v>
      </c>
      <c r="D2945" s="12">
        <v>1</v>
      </c>
    </row>
    <row r="2946" spans="1:4" x14ac:dyDescent="0.2">
      <c r="A2946" s="6" t="s">
        <v>13186</v>
      </c>
      <c r="B2946" s="6" t="s">
        <v>13587</v>
      </c>
      <c r="C2946" s="6" t="s">
        <v>13588</v>
      </c>
      <c r="D2946" s="12">
        <v>1</v>
      </c>
    </row>
    <row r="2947" spans="1:4" x14ac:dyDescent="0.2">
      <c r="A2947" s="6" t="s">
        <v>13186</v>
      </c>
      <c r="B2947" s="6" t="s">
        <v>13589</v>
      </c>
      <c r="C2947" s="6" t="s">
        <v>13590</v>
      </c>
      <c r="D2947" s="12">
        <v>1</v>
      </c>
    </row>
    <row r="2948" spans="1:4" x14ac:dyDescent="0.2">
      <c r="A2948" s="6" t="s">
        <v>13186</v>
      </c>
      <c r="B2948" s="6" t="s">
        <v>13591</v>
      </c>
      <c r="C2948" s="6" t="s">
        <v>13592</v>
      </c>
      <c r="D2948" s="12">
        <v>1</v>
      </c>
    </row>
    <row r="2949" spans="1:4" x14ac:dyDescent="0.2">
      <c r="A2949" s="6" t="s">
        <v>13186</v>
      </c>
      <c r="B2949" s="6" t="s">
        <v>13593</v>
      </c>
      <c r="C2949" s="6" t="s">
        <v>13594</v>
      </c>
      <c r="D2949" s="12">
        <v>1</v>
      </c>
    </row>
    <row r="2950" spans="1:4" x14ac:dyDescent="0.2">
      <c r="A2950" s="6" t="s">
        <v>13186</v>
      </c>
      <c r="B2950" s="6" t="s">
        <v>13595</v>
      </c>
      <c r="C2950" s="6" t="s">
        <v>13596</v>
      </c>
      <c r="D2950" s="12">
        <v>1</v>
      </c>
    </row>
    <row r="2951" spans="1:4" x14ac:dyDescent="0.2">
      <c r="A2951" s="6" t="s">
        <v>13186</v>
      </c>
      <c r="B2951" s="6" t="s">
        <v>13597</v>
      </c>
      <c r="C2951" s="6" t="s">
        <v>13598</v>
      </c>
      <c r="D2951" s="12">
        <v>1</v>
      </c>
    </row>
    <row r="2952" spans="1:4" x14ac:dyDescent="0.2">
      <c r="A2952" s="6" t="s">
        <v>13186</v>
      </c>
      <c r="B2952" s="6" t="s">
        <v>13599</v>
      </c>
      <c r="C2952" s="6" t="s">
        <v>13600</v>
      </c>
      <c r="D2952" s="12">
        <v>1</v>
      </c>
    </row>
    <row r="2953" spans="1:4" x14ac:dyDescent="0.2">
      <c r="A2953" s="6" t="s">
        <v>13186</v>
      </c>
      <c r="B2953" s="6" t="s">
        <v>13601</v>
      </c>
      <c r="C2953" s="6" t="s">
        <v>13602</v>
      </c>
      <c r="D2953" s="12">
        <v>1</v>
      </c>
    </row>
    <row r="2954" spans="1:4" x14ac:dyDescent="0.2">
      <c r="A2954" s="6" t="s">
        <v>13186</v>
      </c>
      <c r="B2954" s="6" t="s">
        <v>13603</v>
      </c>
      <c r="C2954" s="6" t="s">
        <v>13604</v>
      </c>
      <c r="D2954" s="12">
        <v>1</v>
      </c>
    </row>
    <row r="2955" spans="1:4" x14ac:dyDescent="0.2">
      <c r="A2955" s="6" t="s">
        <v>13186</v>
      </c>
      <c r="B2955" s="6" t="s">
        <v>13605</v>
      </c>
      <c r="C2955" s="6" t="s">
        <v>13606</v>
      </c>
      <c r="D2955" s="12">
        <v>1</v>
      </c>
    </row>
    <row r="2956" spans="1:4" x14ac:dyDescent="0.2">
      <c r="A2956" s="6" t="s">
        <v>13186</v>
      </c>
      <c r="B2956" s="6" t="s">
        <v>13607</v>
      </c>
      <c r="C2956" s="6" t="s">
        <v>13608</v>
      </c>
      <c r="D2956" s="12">
        <v>1</v>
      </c>
    </row>
    <row r="2957" spans="1:4" x14ac:dyDescent="0.2">
      <c r="A2957" s="6" t="s">
        <v>13186</v>
      </c>
      <c r="B2957" s="6" t="s">
        <v>13609</v>
      </c>
      <c r="C2957" s="6" t="s">
        <v>13610</v>
      </c>
      <c r="D2957" s="12">
        <v>1</v>
      </c>
    </row>
    <row r="2958" spans="1:4" x14ac:dyDescent="0.2">
      <c r="A2958" s="6" t="s">
        <v>13186</v>
      </c>
      <c r="B2958" s="6" t="s">
        <v>13611</v>
      </c>
      <c r="C2958" s="6" t="s">
        <v>13612</v>
      </c>
      <c r="D2958" s="12">
        <v>1</v>
      </c>
    </row>
    <row r="2959" spans="1:4" x14ac:dyDescent="0.2">
      <c r="A2959" s="6" t="s">
        <v>13186</v>
      </c>
      <c r="B2959" s="6" t="s">
        <v>13613</v>
      </c>
      <c r="C2959" s="6" t="s">
        <v>13614</v>
      </c>
      <c r="D2959" s="12">
        <v>1</v>
      </c>
    </row>
    <row r="2960" spans="1:4" x14ac:dyDescent="0.2">
      <c r="A2960" s="6" t="s">
        <v>13186</v>
      </c>
      <c r="B2960" s="6" t="s">
        <v>13615</v>
      </c>
      <c r="C2960" s="6" t="s">
        <v>13616</v>
      </c>
      <c r="D2960" s="12">
        <v>1</v>
      </c>
    </row>
    <row r="2961" spans="1:4" x14ac:dyDescent="0.2">
      <c r="A2961" s="6" t="s">
        <v>13186</v>
      </c>
      <c r="B2961" s="6" t="s">
        <v>13617</v>
      </c>
      <c r="C2961" s="6" t="s">
        <v>13618</v>
      </c>
      <c r="D2961" s="12">
        <v>1</v>
      </c>
    </row>
    <row r="2962" spans="1:4" x14ac:dyDescent="0.2">
      <c r="A2962" s="6" t="s">
        <v>13186</v>
      </c>
      <c r="B2962" s="6" t="s">
        <v>13619</v>
      </c>
      <c r="C2962" s="6" t="s">
        <v>13620</v>
      </c>
      <c r="D2962" s="12">
        <v>1</v>
      </c>
    </row>
    <row r="2963" spans="1:4" x14ac:dyDescent="0.2">
      <c r="A2963" s="6" t="s">
        <v>13186</v>
      </c>
      <c r="B2963" s="6" t="s">
        <v>13621</v>
      </c>
      <c r="C2963" s="6" t="s">
        <v>13622</v>
      </c>
      <c r="D2963" s="12">
        <v>1</v>
      </c>
    </row>
    <row r="2964" spans="1:4" x14ac:dyDescent="0.2">
      <c r="A2964" s="6" t="s">
        <v>13186</v>
      </c>
      <c r="B2964" s="6" t="s">
        <v>13623</v>
      </c>
      <c r="C2964" s="6" t="s">
        <v>13624</v>
      </c>
      <c r="D2964" s="12">
        <v>1</v>
      </c>
    </row>
    <row r="2965" spans="1:4" x14ac:dyDescent="0.2">
      <c r="A2965" s="6" t="s">
        <v>13186</v>
      </c>
      <c r="B2965" s="6" t="s">
        <v>13625</v>
      </c>
      <c r="C2965" s="6" t="s">
        <v>13626</v>
      </c>
      <c r="D2965" s="12">
        <v>1</v>
      </c>
    </row>
    <row r="2966" spans="1:4" x14ac:dyDescent="0.2">
      <c r="A2966" s="6" t="s">
        <v>13186</v>
      </c>
      <c r="B2966" s="6" t="s">
        <v>13627</v>
      </c>
      <c r="C2966" s="6" t="s">
        <v>13628</v>
      </c>
      <c r="D2966" s="12">
        <v>1</v>
      </c>
    </row>
    <row r="2967" spans="1:4" x14ac:dyDescent="0.2">
      <c r="A2967" s="6" t="s">
        <v>13186</v>
      </c>
      <c r="B2967" s="6" t="s">
        <v>13629</v>
      </c>
      <c r="C2967" s="6" t="s">
        <v>13630</v>
      </c>
      <c r="D2967" s="12">
        <v>1</v>
      </c>
    </row>
    <row r="2968" spans="1:4" x14ac:dyDescent="0.2">
      <c r="A2968" s="6" t="s">
        <v>13186</v>
      </c>
      <c r="B2968" s="6" t="s">
        <v>13631</v>
      </c>
      <c r="C2968" s="6" t="s">
        <v>13632</v>
      </c>
      <c r="D2968" s="12">
        <v>1</v>
      </c>
    </row>
    <row r="2969" spans="1:4" x14ac:dyDescent="0.2">
      <c r="A2969" s="6" t="s">
        <v>13186</v>
      </c>
      <c r="B2969" s="6" t="s">
        <v>13633</v>
      </c>
      <c r="C2969" s="6" t="s">
        <v>13634</v>
      </c>
      <c r="D2969" s="12">
        <v>1</v>
      </c>
    </row>
    <row r="2970" spans="1:4" x14ac:dyDescent="0.2">
      <c r="A2970" s="6" t="s">
        <v>13186</v>
      </c>
      <c r="B2970" s="6" t="s">
        <v>13635</v>
      </c>
      <c r="C2970" s="6" t="s">
        <v>13636</v>
      </c>
      <c r="D2970" s="12">
        <v>1</v>
      </c>
    </row>
    <row r="2971" spans="1:4" x14ac:dyDescent="0.2">
      <c r="A2971" s="6" t="s">
        <v>13186</v>
      </c>
      <c r="B2971" s="6" t="s">
        <v>13637</v>
      </c>
      <c r="C2971" s="6" t="s">
        <v>13638</v>
      </c>
      <c r="D2971" s="12">
        <v>1</v>
      </c>
    </row>
    <row r="2972" spans="1:4" x14ac:dyDescent="0.2">
      <c r="A2972" s="6" t="s">
        <v>13186</v>
      </c>
      <c r="B2972" s="6" t="s">
        <v>13639</v>
      </c>
      <c r="C2972" s="6" t="s">
        <v>13640</v>
      </c>
      <c r="D2972" s="12">
        <v>1</v>
      </c>
    </row>
    <row r="2973" spans="1:4" x14ac:dyDescent="0.2">
      <c r="A2973" s="6" t="s">
        <v>13186</v>
      </c>
      <c r="B2973" s="6" t="s">
        <v>13641</v>
      </c>
      <c r="C2973" s="6" t="s">
        <v>13642</v>
      </c>
      <c r="D2973" s="12">
        <v>1</v>
      </c>
    </row>
    <row r="2974" spans="1:4" x14ac:dyDescent="0.2">
      <c r="A2974" s="6" t="s">
        <v>13186</v>
      </c>
      <c r="B2974" s="6" t="s">
        <v>13643</v>
      </c>
      <c r="C2974" s="6" t="s">
        <v>13644</v>
      </c>
      <c r="D2974" s="12">
        <v>1</v>
      </c>
    </row>
    <row r="2975" spans="1:4" x14ac:dyDescent="0.2">
      <c r="A2975" s="6" t="s">
        <v>13186</v>
      </c>
      <c r="B2975" s="6" t="s">
        <v>13645</v>
      </c>
      <c r="C2975" s="6" t="s">
        <v>13646</v>
      </c>
      <c r="D2975" s="12">
        <v>1</v>
      </c>
    </row>
    <row r="2976" spans="1:4" x14ac:dyDescent="0.2">
      <c r="A2976" s="6" t="s">
        <v>13186</v>
      </c>
      <c r="B2976" s="6" t="s">
        <v>13647</v>
      </c>
      <c r="C2976" s="6" t="s">
        <v>13648</v>
      </c>
      <c r="D2976" s="12">
        <v>1</v>
      </c>
    </row>
    <row r="2977" spans="1:4" x14ac:dyDescent="0.2">
      <c r="A2977" s="6" t="s">
        <v>13186</v>
      </c>
      <c r="B2977" s="6" t="s">
        <v>13649</v>
      </c>
      <c r="C2977" s="6" t="s">
        <v>13650</v>
      </c>
      <c r="D2977" s="12">
        <v>1</v>
      </c>
    </row>
    <row r="2978" spans="1:4" x14ac:dyDescent="0.2">
      <c r="A2978" s="6" t="s">
        <v>13186</v>
      </c>
      <c r="B2978" s="6" t="s">
        <v>13651</v>
      </c>
      <c r="C2978" s="6" t="s">
        <v>13652</v>
      </c>
      <c r="D2978" s="12">
        <v>1</v>
      </c>
    </row>
    <row r="2979" spans="1:4" x14ac:dyDescent="0.2">
      <c r="A2979" s="6" t="s">
        <v>13186</v>
      </c>
      <c r="B2979" s="6" t="s">
        <v>13653</v>
      </c>
      <c r="C2979" s="6" t="s">
        <v>13654</v>
      </c>
      <c r="D2979" s="12">
        <v>1</v>
      </c>
    </row>
    <row r="2980" spans="1:4" x14ac:dyDescent="0.2">
      <c r="A2980" s="6" t="s">
        <v>13186</v>
      </c>
      <c r="B2980" s="6" t="s">
        <v>13655</v>
      </c>
      <c r="C2980" s="6" t="s">
        <v>13656</v>
      </c>
      <c r="D2980" s="12">
        <v>1</v>
      </c>
    </row>
    <row r="2981" spans="1:4" x14ac:dyDescent="0.2">
      <c r="A2981" s="6" t="s">
        <v>13186</v>
      </c>
      <c r="B2981" s="6" t="s">
        <v>13657</v>
      </c>
      <c r="C2981" s="6" t="s">
        <v>13658</v>
      </c>
      <c r="D2981" s="12">
        <v>1</v>
      </c>
    </row>
    <row r="2982" spans="1:4" x14ac:dyDescent="0.2">
      <c r="A2982" s="6" t="s">
        <v>13186</v>
      </c>
      <c r="B2982" s="6" t="s">
        <v>13659</v>
      </c>
      <c r="C2982" s="6" t="s">
        <v>13660</v>
      </c>
      <c r="D2982" s="12">
        <v>1</v>
      </c>
    </row>
    <row r="2983" spans="1:4" x14ac:dyDescent="0.2">
      <c r="A2983" s="6" t="s">
        <v>13186</v>
      </c>
      <c r="B2983" s="6" t="s">
        <v>13661</v>
      </c>
      <c r="C2983" s="6" t="s">
        <v>13662</v>
      </c>
      <c r="D2983" s="12">
        <v>1</v>
      </c>
    </row>
    <row r="2984" spans="1:4" x14ac:dyDescent="0.2">
      <c r="A2984" s="6" t="s">
        <v>13186</v>
      </c>
      <c r="B2984" s="6" t="s">
        <v>13663</v>
      </c>
      <c r="C2984" s="6" t="s">
        <v>13664</v>
      </c>
      <c r="D2984" s="12">
        <v>1</v>
      </c>
    </row>
    <row r="2985" spans="1:4" x14ac:dyDescent="0.2">
      <c r="A2985" s="6" t="s">
        <v>13186</v>
      </c>
      <c r="B2985" s="6" t="s">
        <v>13665</v>
      </c>
      <c r="C2985" s="6" t="s">
        <v>13666</v>
      </c>
      <c r="D2985" s="12">
        <v>1</v>
      </c>
    </row>
    <row r="2986" spans="1:4" x14ac:dyDescent="0.2">
      <c r="A2986" s="6" t="s">
        <v>13186</v>
      </c>
      <c r="B2986" s="6" t="s">
        <v>13667</v>
      </c>
      <c r="C2986" s="6" t="s">
        <v>13668</v>
      </c>
      <c r="D2986" s="12">
        <v>1</v>
      </c>
    </row>
    <row r="2987" spans="1:4" x14ac:dyDescent="0.2">
      <c r="A2987" s="6" t="s">
        <v>13186</v>
      </c>
      <c r="B2987" s="6" t="s">
        <v>13669</v>
      </c>
      <c r="C2987" s="6" t="s">
        <v>13670</v>
      </c>
      <c r="D2987" s="12">
        <v>1</v>
      </c>
    </row>
    <row r="2988" spans="1:4" x14ac:dyDescent="0.2">
      <c r="A2988" s="6" t="s">
        <v>13186</v>
      </c>
      <c r="B2988" s="6" t="s">
        <v>13671</v>
      </c>
      <c r="C2988" s="6" t="s">
        <v>13672</v>
      </c>
      <c r="D2988" s="12">
        <v>1</v>
      </c>
    </row>
    <row r="2989" spans="1:4" x14ac:dyDescent="0.2">
      <c r="A2989" s="6" t="s">
        <v>13186</v>
      </c>
      <c r="B2989" s="6" t="s">
        <v>13673</v>
      </c>
      <c r="C2989" s="6" t="s">
        <v>13674</v>
      </c>
      <c r="D2989" s="12">
        <v>1</v>
      </c>
    </row>
    <row r="2990" spans="1:4" x14ac:dyDescent="0.2">
      <c r="A2990" s="6" t="s">
        <v>13186</v>
      </c>
      <c r="B2990" s="6" t="s">
        <v>13675</v>
      </c>
      <c r="C2990" s="6" t="s">
        <v>13676</v>
      </c>
      <c r="D2990" s="12">
        <v>1</v>
      </c>
    </row>
    <row r="2991" spans="1:4" x14ac:dyDescent="0.2">
      <c r="A2991" s="6" t="s">
        <v>13186</v>
      </c>
      <c r="B2991" s="6" t="s">
        <v>13677</v>
      </c>
      <c r="C2991" s="6" t="s">
        <v>13678</v>
      </c>
      <c r="D2991" s="12">
        <v>1</v>
      </c>
    </row>
    <row r="2992" spans="1:4" x14ac:dyDescent="0.2">
      <c r="A2992" s="6" t="s">
        <v>13186</v>
      </c>
      <c r="B2992" s="6" t="s">
        <v>13679</v>
      </c>
      <c r="C2992" s="6" t="s">
        <v>13680</v>
      </c>
      <c r="D2992" s="12">
        <v>1</v>
      </c>
    </row>
    <row r="2993" spans="1:4" x14ac:dyDescent="0.2">
      <c r="A2993" s="6" t="s">
        <v>13186</v>
      </c>
      <c r="B2993" s="6" t="s">
        <v>13681</v>
      </c>
      <c r="C2993" s="6" t="s">
        <v>13682</v>
      </c>
      <c r="D2993" s="12">
        <v>1</v>
      </c>
    </row>
    <row r="2994" spans="1:4" x14ac:dyDescent="0.2">
      <c r="A2994" s="6" t="s">
        <v>13186</v>
      </c>
      <c r="B2994" s="6" t="s">
        <v>13683</v>
      </c>
      <c r="C2994" s="6" t="s">
        <v>13684</v>
      </c>
      <c r="D2994" s="12">
        <v>1</v>
      </c>
    </row>
    <row r="2995" spans="1:4" x14ac:dyDescent="0.2">
      <c r="A2995" s="6" t="s">
        <v>13186</v>
      </c>
      <c r="B2995" s="6" t="s">
        <v>13685</v>
      </c>
      <c r="C2995" s="6" t="s">
        <v>13686</v>
      </c>
      <c r="D2995" s="12">
        <v>1</v>
      </c>
    </row>
    <row r="2996" spans="1:4" x14ac:dyDescent="0.2">
      <c r="A2996" s="6" t="s">
        <v>13186</v>
      </c>
      <c r="B2996" s="6" t="s">
        <v>13687</v>
      </c>
      <c r="C2996" s="6" t="s">
        <v>13688</v>
      </c>
      <c r="D2996" s="12">
        <v>1</v>
      </c>
    </row>
    <row r="2997" spans="1:4" x14ac:dyDescent="0.2">
      <c r="A2997" s="6" t="s">
        <v>13186</v>
      </c>
      <c r="B2997" s="6" t="s">
        <v>13689</v>
      </c>
      <c r="C2997" s="6" t="s">
        <v>13690</v>
      </c>
      <c r="D2997" s="12">
        <v>1</v>
      </c>
    </row>
    <row r="2998" spans="1:4" x14ac:dyDescent="0.2">
      <c r="A2998" s="6" t="s">
        <v>13186</v>
      </c>
      <c r="B2998" s="6" t="s">
        <v>13691</v>
      </c>
      <c r="C2998" s="6" t="s">
        <v>13692</v>
      </c>
      <c r="D2998" s="12">
        <v>1</v>
      </c>
    </row>
    <row r="2999" spans="1:4" x14ac:dyDescent="0.2">
      <c r="A2999" s="6" t="s">
        <v>13186</v>
      </c>
      <c r="B2999" s="6" t="s">
        <v>13693</v>
      </c>
      <c r="C2999" s="6" t="s">
        <v>13694</v>
      </c>
      <c r="D2999" s="12">
        <v>1</v>
      </c>
    </row>
    <row r="3000" spans="1:4" x14ac:dyDescent="0.2">
      <c r="A3000" s="6" t="s">
        <v>13186</v>
      </c>
      <c r="B3000" s="6" t="s">
        <v>13695</v>
      </c>
      <c r="C3000" s="6" t="s">
        <v>13696</v>
      </c>
      <c r="D3000" s="12">
        <v>1</v>
      </c>
    </row>
    <row r="3001" spans="1:4" x14ac:dyDescent="0.2">
      <c r="A3001" s="6" t="s">
        <v>13186</v>
      </c>
      <c r="B3001" s="6" t="s">
        <v>13697</v>
      </c>
      <c r="C3001" s="6" t="s">
        <v>13698</v>
      </c>
      <c r="D3001" s="12">
        <v>1</v>
      </c>
    </row>
    <row r="3002" spans="1:4" x14ac:dyDescent="0.2">
      <c r="A3002" s="6" t="s">
        <v>13186</v>
      </c>
      <c r="B3002" s="6" t="s">
        <v>13699</v>
      </c>
      <c r="C3002" s="6" t="s">
        <v>13700</v>
      </c>
      <c r="D3002" s="12">
        <v>1</v>
      </c>
    </row>
    <row r="3003" spans="1:4" x14ac:dyDescent="0.2">
      <c r="A3003" s="6" t="s">
        <v>13186</v>
      </c>
      <c r="B3003" s="6" t="s">
        <v>13701</v>
      </c>
      <c r="C3003" s="6" t="s">
        <v>13702</v>
      </c>
      <c r="D3003" s="12">
        <v>1</v>
      </c>
    </row>
    <row r="3004" spans="1:4" x14ac:dyDescent="0.2">
      <c r="A3004" s="6" t="s">
        <v>13186</v>
      </c>
      <c r="B3004" s="6" t="s">
        <v>13703</v>
      </c>
      <c r="C3004" s="6" t="s">
        <v>13704</v>
      </c>
      <c r="D3004" s="12">
        <v>1</v>
      </c>
    </row>
    <row r="3005" spans="1:4" x14ac:dyDescent="0.2">
      <c r="A3005" s="6" t="s">
        <v>13186</v>
      </c>
      <c r="B3005" s="6" t="s">
        <v>13705</v>
      </c>
      <c r="C3005" s="6" t="s">
        <v>13706</v>
      </c>
      <c r="D3005" s="12">
        <v>1</v>
      </c>
    </row>
    <row r="3006" spans="1:4" x14ac:dyDescent="0.2">
      <c r="A3006" s="6" t="s">
        <v>13186</v>
      </c>
      <c r="B3006" s="6" t="s">
        <v>13707</v>
      </c>
      <c r="C3006" s="6" t="s">
        <v>13708</v>
      </c>
      <c r="D3006" s="12">
        <v>1</v>
      </c>
    </row>
    <row r="3007" spans="1:4" x14ac:dyDescent="0.2">
      <c r="A3007" s="6" t="s">
        <v>13186</v>
      </c>
      <c r="B3007" s="6" t="s">
        <v>13709</v>
      </c>
      <c r="C3007" s="6" t="s">
        <v>13710</v>
      </c>
      <c r="D3007" s="12">
        <v>1</v>
      </c>
    </row>
    <row r="3008" spans="1:4" x14ac:dyDescent="0.2">
      <c r="A3008" s="6" t="s">
        <v>13186</v>
      </c>
      <c r="B3008" s="6" t="s">
        <v>13711</v>
      </c>
      <c r="C3008" s="6" t="s">
        <v>13712</v>
      </c>
      <c r="D3008" s="12">
        <v>1</v>
      </c>
    </row>
    <row r="3009" spans="1:4" x14ac:dyDescent="0.2">
      <c r="A3009" s="6" t="s">
        <v>13186</v>
      </c>
      <c r="B3009" s="6" t="s">
        <v>13713</v>
      </c>
      <c r="C3009" s="6" t="s">
        <v>13714</v>
      </c>
      <c r="D3009" s="12">
        <v>1</v>
      </c>
    </row>
    <row r="3010" spans="1:4" x14ac:dyDescent="0.2">
      <c r="A3010" s="6" t="s">
        <v>13186</v>
      </c>
      <c r="B3010" s="6" t="s">
        <v>13715</v>
      </c>
      <c r="C3010" s="6" t="s">
        <v>13716</v>
      </c>
      <c r="D3010" s="12">
        <v>1</v>
      </c>
    </row>
    <row r="3011" spans="1:4" x14ac:dyDescent="0.2">
      <c r="A3011" s="6" t="s">
        <v>13186</v>
      </c>
      <c r="B3011" s="6" t="s">
        <v>13717</v>
      </c>
      <c r="C3011" s="6" t="s">
        <v>13718</v>
      </c>
      <c r="D3011" s="12">
        <v>1</v>
      </c>
    </row>
    <row r="3012" spans="1:4" x14ac:dyDescent="0.2">
      <c r="A3012" s="6" t="s">
        <v>13186</v>
      </c>
      <c r="B3012" s="6" t="s">
        <v>13719</v>
      </c>
      <c r="C3012" s="6" t="s">
        <v>13720</v>
      </c>
      <c r="D3012" s="12">
        <v>1</v>
      </c>
    </row>
    <row r="3013" spans="1:4" x14ac:dyDescent="0.2">
      <c r="A3013" s="6" t="s">
        <v>13186</v>
      </c>
      <c r="B3013" s="6" t="s">
        <v>13721</v>
      </c>
      <c r="C3013" s="6" t="s">
        <v>13722</v>
      </c>
      <c r="D3013" s="12">
        <v>1</v>
      </c>
    </row>
    <row r="3014" spans="1:4" x14ac:dyDescent="0.2">
      <c r="A3014" s="6" t="s">
        <v>13186</v>
      </c>
      <c r="B3014" s="6" t="s">
        <v>13723</v>
      </c>
      <c r="C3014" s="6" t="s">
        <v>13724</v>
      </c>
      <c r="D3014" s="12">
        <v>1</v>
      </c>
    </row>
    <row r="3015" spans="1:4" x14ac:dyDescent="0.2">
      <c r="A3015" s="6" t="s">
        <v>13186</v>
      </c>
      <c r="B3015" s="6" t="s">
        <v>13725</v>
      </c>
      <c r="C3015" s="6" t="s">
        <v>13726</v>
      </c>
      <c r="D3015" s="12">
        <v>1</v>
      </c>
    </row>
    <row r="3016" spans="1:4" x14ac:dyDescent="0.2">
      <c r="A3016" s="6" t="s">
        <v>13186</v>
      </c>
      <c r="B3016" s="6" t="s">
        <v>13727</v>
      </c>
      <c r="C3016" s="6" t="s">
        <v>13728</v>
      </c>
      <c r="D3016" s="12">
        <v>1</v>
      </c>
    </row>
    <row r="3017" spans="1:4" x14ac:dyDescent="0.2">
      <c r="A3017" s="6" t="s">
        <v>13186</v>
      </c>
      <c r="B3017" s="6" t="s">
        <v>13729</v>
      </c>
      <c r="C3017" s="6" t="s">
        <v>13730</v>
      </c>
      <c r="D3017" s="12">
        <v>1</v>
      </c>
    </row>
    <row r="3018" spans="1:4" x14ac:dyDescent="0.2">
      <c r="A3018" s="6" t="s">
        <v>13186</v>
      </c>
      <c r="B3018" s="6" t="s">
        <v>13731</v>
      </c>
      <c r="C3018" s="6" t="s">
        <v>13732</v>
      </c>
      <c r="D3018" s="12">
        <v>1</v>
      </c>
    </row>
    <row r="3019" spans="1:4" x14ac:dyDescent="0.2">
      <c r="A3019" s="6" t="s">
        <v>13186</v>
      </c>
      <c r="B3019" s="6" t="s">
        <v>13733</v>
      </c>
      <c r="C3019" s="6" t="s">
        <v>13734</v>
      </c>
      <c r="D3019" s="12">
        <v>1</v>
      </c>
    </row>
    <row r="3020" spans="1:4" x14ac:dyDescent="0.2">
      <c r="A3020" s="6" t="s">
        <v>13186</v>
      </c>
      <c r="B3020" s="6" t="s">
        <v>13735</v>
      </c>
      <c r="C3020" s="6" t="s">
        <v>13736</v>
      </c>
      <c r="D3020" s="12">
        <v>1</v>
      </c>
    </row>
    <row r="3021" spans="1:4" x14ac:dyDescent="0.2">
      <c r="A3021" s="6" t="s">
        <v>13186</v>
      </c>
      <c r="B3021" s="6" t="s">
        <v>13737</v>
      </c>
      <c r="C3021" s="6" t="s">
        <v>13738</v>
      </c>
      <c r="D3021" s="12">
        <v>1</v>
      </c>
    </row>
    <row r="3022" spans="1:4" x14ac:dyDescent="0.2">
      <c r="A3022" s="6" t="s">
        <v>13186</v>
      </c>
      <c r="B3022" s="6" t="s">
        <v>13739</v>
      </c>
      <c r="C3022" s="6" t="s">
        <v>13740</v>
      </c>
      <c r="D3022" s="12">
        <v>1</v>
      </c>
    </row>
    <row r="3023" spans="1:4" x14ac:dyDescent="0.2">
      <c r="A3023" s="6" t="s">
        <v>13186</v>
      </c>
      <c r="B3023" s="6" t="s">
        <v>13741</v>
      </c>
      <c r="C3023" s="6" t="s">
        <v>13742</v>
      </c>
      <c r="D3023" s="12">
        <v>1</v>
      </c>
    </row>
    <row r="3024" spans="1:4" x14ac:dyDescent="0.2">
      <c r="A3024" s="6" t="s">
        <v>13186</v>
      </c>
      <c r="B3024" s="6" t="s">
        <v>13743</v>
      </c>
      <c r="C3024" s="6" t="s">
        <v>13744</v>
      </c>
      <c r="D3024" s="12">
        <v>1</v>
      </c>
    </row>
    <row r="3025" spans="1:4" x14ac:dyDescent="0.2">
      <c r="A3025" s="6" t="s">
        <v>13186</v>
      </c>
      <c r="B3025" s="6" t="s">
        <v>13745</v>
      </c>
      <c r="C3025" s="6" t="s">
        <v>13746</v>
      </c>
      <c r="D3025" s="12">
        <v>1</v>
      </c>
    </row>
    <row r="3026" spans="1:4" x14ac:dyDescent="0.2">
      <c r="A3026" s="6" t="s">
        <v>13186</v>
      </c>
      <c r="B3026" s="6" t="s">
        <v>13747</v>
      </c>
      <c r="C3026" s="6" t="s">
        <v>13748</v>
      </c>
      <c r="D3026" s="12">
        <v>1</v>
      </c>
    </row>
    <row r="3027" spans="1:4" x14ac:dyDescent="0.2">
      <c r="A3027" s="6" t="s">
        <v>13186</v>
      </c>
      <c r="B3027" s="6" t="s">
        <v>13749</v>
      </c>
      <c r="C3027" s="6" t="s">
        <v>13750</v>
      </c>
      <c r="D3027" s="12">
        <v>1</v>
      </c>
    </row>
    <row r="3028" spans="1:4" x14ac:dyDescent="0.2">
      <c r="A3028" s="6" t="s">
        <v>13186</v>
      </c>
      <c r="B3028" s="6" t="s">
        <v>13751</v>
      </c>
      <c r="C3028" s="6" t="s">
        <v>13752</v>
      </c>
      <c r="D3028" s="12">
        <v>1</v>
      </c>
    </row>
    <row r="3029" spans="1:4" x14ac:dyDescent="0.2">
      <c r="A3029" s="6" t="s">
        <v>13186</v>
      </c>
      <c r="B3029" s="6" t="s">
        <v>13753</v>
      </c>
      <c r="C3029" s="6" t="s">
        <v>13754</v>
      </c>
      <c r="D3029" s="12">
        <v>1</v>
      </c>
    </row>
    <row r="3030" spans="1:4" x14ac:dyDescent="0.2">
      <c r="A3030" s="6" t="s">
        <v>13186</v>
      </c>
      <c r="B3030" s="6" t="s">
        <v>13755</v>
      </c>
      <c r="C3030" s="6" t="s">
        <v>13756</v>
      </c>
      <c r="D3030" s="12">
        <v>1</v>
      </c>
    </row>
    <row r="3031" spans="1:4" x14ac:dyDescent="0.2">
      <c r="A3031" s="6" t="s">
        <v>13186</v>
      </c>
      <c r="B3031" s="6" t="s">
        <v>13757</v>
      </c>
      <c r="C3031" s="6" t="s">
        <v>13758</v>
      </c>
      <c r="D3031" s="12">
        <v>1</v>
      </c>
    </row>
    <row r="3032" spans="1:4" x14ac:dyDescent="0.2">
      <c r="A3032" s="6" t="s">
        <v>13186</v>
      </c>
      <c r="B3032" s="6" t="s">
        <v>13759</v>
      </c>
      <c r="C3032" s="6" t="s">
        <v>13760</v>
      </c>
      <c r="D3032" s="12">
        <v>1</v>
      </c>
    </row>
    <row r="3033" spans="1:4" x14ac:dyDescent="0.2">
      <c r="A3033" s="6" t="s">
        <v>13186</v>
      </c>
      <c r="B3033" s="6" t="s">
        <v>13761</v>
      </c>
      <c r="C3033" s="6" t="s">
        <v>13762</v>
      </c>
      <c r="D3033" s="12">
        <v>1</v>
      </c>
    </row>
    <row r="3034" spans="1:4" x14ac:dyDescent="0.2">
      <c r="A3034" s="6" t="s">
        <v>13186</v>
      </c>
      <c r="B3034" s="6" t="s">
        <v>13763</v>
      </c>
      <c r="C3034" s="6" t="s">
        <v>13764</v>
      </c>
      <c r="D3034" s="12">
        <v>1</v>
      </c>
    </row>
    <row r="3035" spans="1:4" x14ac:dyDescent="0.2">
      <c r="A3035" s="6" t="s">
        <v>13186</v>
      </c>
      <c r="B3035" s="6" t="s">
        <v>13765</v>
      </c>
      <c r="C3035" s="6" t="s">
        <v>13766</v>
      </c>
      <c r="D3035" s="12">
        <v>1</v>
      </c>
    </row>
    <row r="3036" spans="1:4" x14ac:dyDescent="0.2">
      <c r="A3036" s="6" t="s">
        <v>13186</v>
      </c>
      <c r="B3036" s="6" t="s">
        <v>13767</v>
      </c>
      <c r="C3036" s="6" t="s">
        <v>13768</v>
      </c>
      <c r="D3036" s="12">
        <v>1</v>
      </c>
    </row>
    <row r="3037" spans="1:4" x14ac:dyDescent="0.2">
      <c r="A3037" s="6" t="s">
        <v>13186</v>
      </c>
      <c r="B3037" s="6" t="s">
        <v>13769</v>
      </c>
      <c r="C3037" s="6" t="s">
        <v>13770</v>
      </c>
      <c r="D3037" s="12">
        <v>1</v>
      </c>
    </row>
    <row r="3038" spans="1:4" x14ac:dyDescent="0.2">
      <c r="A3038" s="6" t="s">
        <v>13186</v>
      </c>
      <c r="B3038" s="6" t="s">
        <v>13771</v>
      </c>
      <c r="C3038" s="6" t="s">
        <v>13772</v>
      </c>
      <c r="D3038" s="12">
        <v>1</v>
      </c>
    </row>
    <row r="3039" spans="1:4" x14ac:dyDescent="0.2">
      <c r="A3039" s="6" t="s">
        <v>13186</v>
      </c>
      <c r="B3039" s="6" t="s">
        <v>13773</v>
      </c>
      <c r="C3039" s="6" t="s">
        <v>13774</v>
      </c>
      <c r="D3039" s="12">
        <v>1</v>
      </c>
    </row>
    <row r="3040" spans="1:4" x14ac:dyDescent="0.2">
      <c r="A3040" s="6" t="s">
        <v>13186</v>
      </c>
      <c r="B3040" s="6" t="s">
        <v>13775</v>
      </c>
      <c r="C3040" s="6" t="s">
        <v>13776</v>
      </c>
      <c r="D3040" s="12">
        <v>1</v>
      </c>
    </row>
    <row r="3041" spans="1:4" x14ac:dyDescent="0.2">
      <c r="A3041" s="6" t="s">
        <v>13186</v>
      </c>
      <c r="B3041" s="6" t="s">
        <v>13777</v>
      </c>
      <c r="C3041" s="6" t="s">
        <v>13778</v>
      </c>
      <c r="D3041" s="12">
        <v>1</v>
      </c>
    </row>
    <row r="3042" spans="1:4" x14ac:dyDescent="0.2">
      <c r="A3042" s="6" t="s">
        <v>13186</v>
      </c>
      <c r="B3042" s="6" t="s">
        <v>13779</v>
      </c>
      <c r="C3042" s="6" t="s">
        <v>13780</v>
      </c>
      <c r="D3042" s="12">
        <v>1</v>
      </c>
    </row>
    <row r="3043" spans="1:4" x14ac:dyDescent="0.2">
      <c r="A3043" s="6" t="s">
        <v>13186</v>
      </c>
      <c r="B3043" s="6" t="s">
        <v>13781</v>
      </c>
      <c r="C3043" s="6" t="s">
        <v>13782</v>
      </c>
      <c r="D3043" s="12">
        <v>1</v>
      </c>
    </row>
    <row r="3044" spans="1:4" x14ac:dyDescent="0.2">
      <c r="A3044" s="6" t="s">
        <v>13186</v>
      </c>
      <c r="B3044" s="6" t="s">
        <v>13783</v>
      </c>
      <c r="C3044" s="6" t="s">
        <v>13784</v>
      </c>
      <c r="D3044" s="12">
        <v>1</v>
      </c>
    </row>
    <row r="3045" spans="1:4" x14ac:dyDescent="0.2">
      <c r="A3045" s="6" t="s">
        <v>13186</v>
      </c>
      <c r="B3045" s="6" t="s">
        <v>13785</v>
      </c>
      <c r="C3045" s="6" t="s">
        <v>13786</v>
      </c>
      <c r="D3045" s="12">
        <v>1</v>
      </c>
    </row>
    <row r="3046" spans="1:4" x14ac:dyDescent="0.2">
      <c r="A3046" s="6" t="s">
        <v>13186</v>
      </c>
      <c r="B3046" s="6" t="s">
        <v>13787</v>
      </c>
      <c r="C3046" s="6" t="s">
        <v>13788</v>
      </c>
      <c r="D3046" s="12">
        <v>1</v>
      </c>
    </row>
    <row r="3047" spans="1:4" x14ac:dyDescent="0.2">
      <c r="A3047" s="6" t="s">
        <v>13186</v>
      </c>
      <c r="B3047" s="6" t="s">
        <v>13789</v>
      </c>
      <c r="C3047" s="6" t="s">
        <v>13790</v>
      </c>
      <c r="D3047" s="12">
        <v>1</v>
      </c>
    </row>
    <row r="3048" spans="1:4" x14ac:dyDescent="0.2">
      <c r="A3048" s="6" t="s">
        <v>13186</v>
      </c>
      <c r="B3048" s="6" t="s">
        <v>13791</v>
      </c>
      <c r="C3048" s="6" t="s">
        <v>13792</v>
      </c>
      <c r="D3048" s="12">
        <v>1</v>
      </c>
    </row>
    <row r="3049" spans="1:4" x14ac:dyDescent="0.2">
      <c r="A3049" s="6" t="s">
        <v>13186</v>
      </c>
      <c r="B3049" s="6" t="s">
        <v>13793</v>
      </c>
      <c r="C3049" s="6" t="s">
        <v>13794</v>
      </c>
      <c r="D3049" s="12">
        <v>1</v>
      </c>
    </row>
    <row r="3050" spans="1:4" x14ac:dyDescent="0.2">
      <c r="A3050" s="6" t="s">
        <v>13186</v>
      </c>
      <c r="B3050" s="6" t="s">
        <v>13795</v>
      </c>
      <c r="C3050" s="6" t="s">
        <v>13796</v>
      </c>
      <c r="D3050" s="12">
        <v>1</v>
      </c>
    </row>
    <row r="3051" spans="1:4" x14ac:dyDescent="0.2">
      <c r="A3051" s="6" t="s">
        <v>13186</v>
      </c>
      <c r="B3051" s="6" t="s">
        <v>13797</v>
      </c>
      <c r="C3051" s="6" t="s">
        <v>13798</v>
      </c>
      <c r="D3051" s="12">
        <v>1</v>
      </c>
    </row>
    <row r="3052" spans="1:4" x14ac:dyDescent="0.2">
      <c r="A3052" s="6" t="s">
        <v>13186</v>
      </c>
      <c r="B3052" s="6" t="s">
        <v>13799</v>
      </c>
      <c r="C3052" s="6" t="s">
        <v>13800</v>
      </c>
      <c r="D3052" s="12">
        <v>1</v>
      </c>
    </row>
    <row r="3053" spans="1:4" x14ac:dyDescent="0.2">
      <c r="A3053" s="6" t="s">
        <v>13186</v>
      </c>
      <c r="B3053" s="6" t="s">
        <v>13801</v>
      </c>
      <c r="C3053" s="6" t="s">
        <v>13802</v>
      </c>
      <c r="D3053" s="12">
        <v>1</v>
      </c>
    </row>
    <row r="3054" spans="1:4" x14ac:dyDescent="0.2">
      <c r="A3054" s="6" t="s">
        <v>13186</v>
      </c>
      <c r="B3054" s="6" t="s">
        <v>13803</v>
      </c>
      <c r="C3054" s="6" t="s">
        <v>13804</v>
      </c>
      <c r="D3054" s="12">
        <v>1</v>
      </c>
    </row>
    <row r="3055" spans="1:4" x14ac:dyDescent="0.2">
      <c r="A3055" s="6" t="s">
        <v>13186</v>
      </c>
      <c r="B3055" s="6" t="s">
        <v>13805</v>
      </c>
      <c r="C3055" s="6" t="s">
        <v>13806</v>
      </c>
      <c r="D3055" s="12">
        <v>1</v>
      </c>
    </row>
    <row r="3056" spans="1:4" x14ac:dyDescent="0.2">
      <c r="A3056" s="6" t="s">
        <v>13186</v>
      </c>
      <c r="B3056" s="6" t="s">
        <v>13807</v>
      </c>
      <c r="C3056" s="6" t="s">
        <v>13808</v>
      </c>
      <c r="D3056" s="12">
        <v>1</v>
      </c>
    </row>
    <row r="3057" spans="1:4" x14ac:dyDescent="0.2">
      <c r="A3057" s="6" t="s">
        <v>13186</v>
      </c>
      <c r="B3057" s="6" t="s">
        <v>13809</v>
      </c>
      <c r="C3057" s="6" t="s">
        <v>13810</v>
      </c>
      <c r="D3057" s="12">
        <v>1</v>
      </c>
    </row>
    <row r="3058" spans="1:4" x14ac:dyDescent="0.2">
      <c r="A3058" s="6" t="s">
        <v>13186</v>
      </c>
      <c r="B3058" s="6" t="s">
        <v>13811</v>
      </c>
      <c r="C3058" s="6" t="s">
        <v>13812</v>
      </c>
      <c r="D3058" s="12">
        <v>1</v>
      </c>
    </row>
    <row r="3059" spans="1:4" x14ac:dyDescent="0.2">
      <c r="A3059" s="6" t="s">
        <v>13186</v>
      </c>
      <c r="B3059" s="6" t="s">
        <v>13813</v>
      </c>
      <c r="C3059" s="6" t="s">
        <v>13814</v>
      </c>
      <c r="D3059" s="12">
        <v>1</v>
      </c>
    </row>
    <row r="3060" spans="1:4" x14ac:dyDescent="0.2">
      <c r="A3060" s="6" t="s">
        <v>13186</v>
      </c>
      <c r="B3060" s="6" t="s">
        <v>13815</v>
      </c>
      <c r="C3060" s="6" t="s">
        <v>13816</v>
      </c>
      <c r="D3060" s="12">
        <v>1</v>
      </c>
    </row>
    <row r="3061" spans="1:4" x14ac:dyDescent="0.2">
      <c r="A3061" s="6" t="s">
        <v>13186</v>
      </c>
      <c r="B3061" s="6" t="s">
        <v>13817</v>
      </c>
      <c r="C3061" s="6" t="s">
        <v>13818</v>
      </c>
      <c r="D3061" s="12">
        <v>1</v>
      </c>
    </row>
    <row r="3062" spans="1:4" x14ac:dyDescent="0.2">
      <c r="A3062" s="6" t="s">
        <v>13186</v>
      </c>
      <c r="B3062" s="6" t="s">
        <v>13819</v>
      </c>
      <c r="C3062" s="6" t="s">
        <v>13820</v>
      </c>
      <c r="D3062" s="12">
        <v>1</v>
      </c>
    </row>
    <row r="3063" spans="1:4" x14ac:dyDescent="0.2">
      <c r="A3063" s="6" t="s">
        <v>13186</v>
      </c>
      <c r="B3063" s="6" t="s">
        <v>13821</v>
      </c>
      <c r="C3063" s="6" t="s">
        <v>13822</v>
      </c>
      <c r="D3063" s="12">
        <v>1</v>
      </c>
    </row>
    <row r="3064" spans="1:4" x14ac:dyDescent="0.2">
      <c r="A3064" s="6" t="s">
        <v>13186</v>
      </c>
      <c r="B3064" s="6" t="s">
        <v>13823</v>
      </c>
      <c r="C3064" s="6" t="s">
        <v>13824</v>
      </c>
      <c r="D3064" s="12">
        <v>1</v>
      </c>
    </row>
    <row r="3065" spans="1:4" x14ac:dyDescent="0.2">
      <c r="A3065" s="6" t="s">
        <v>13186</v>
      </c>
      <c r="B3065" s="6" t="s">
        <v>13825</v>
      </c>
      <c r="C3065" s="6" t="s">
        <v>13826</v>
      </c>
      <c r="D3065" s="12">
        <v>1</v>
      </c>
    </row>
    <row r="3066" spans="1:4" x14ac:dyDescent="0.2">
      <c r="A3066" s="6" t="s">
        <v>13186</v>
      </c>
      <c r="B3066" s="6" t="s">
        <v>13827</v>
      </c>
      <c r="C3066" s="6" t="s">
        <v>13828</v>
      </c>
      <c r="D3066" s="12">
        <v>1</v>
      </c>
    </row>
    <row r="3067" spans="1:4" x14ac:dyDescent="0.2">
      <c r="A3067" s="6" t="s">
        <v>13186</v>
      </c>
      <c r="B3067" s="6" t="s">
        <v>13829</v>
      </c>
      <c r="C3067" s="6" t="s">
        <v>13830</v>
      </c>
      <c r="D3067" s="12">
        <v>1</v>
      </c>
    </row>
    <row r="3068" spans="1:4" x14ac:dyDescent="0.2">
      <c r="A3068" s="6" t="s">
        <v>13186</v>
      </c>
      <c r="B3068" s="6" t="s">
        <v>13831</v>
      </c>
      <c r="C3068" s="6" t="s">
        <v>13832</v>
      </c>
      <c r="D3068" s="12">
        <v>1</v>
      </c>
    </row>
    <row r="3069" spans="1:4" x14ac:dyDescent="0.2">
      <c r="A3069" s="6" t="s">
        <v>13186</v>
      </c>
      <c r="B3069" s="6" t="s">
        <v>13833</v>
      </c>
      <c r="C3069" s="6" t="s">
        <v>13834</v>
      </c>
      <c r="D3069" s="12">
        <v>1</v>
      </c>
    </row>
    <row r="3070" spans="1:4" x14ac:dyDescent="0.2">
      <c r="A3070" s="6" t="s">
        <v>13186</v>
      </c>
      <c r="B3070" s="6" t="s">
        <v>13835</v>
      </c>
      <c r="C3070" s="6" t="s">
        <v>13836</v>
      </c>
      <c r="D3070" s="12">
        <v>1</v>
      </c>
    </row>
    <row r="3071" spans="1:4" x14ac:dyDescent="0.2">
      <c r="A3071" s="6" t="s">
        <v>13186</v>
      </c>
      <c r="B3071" s="6" t="s">
        <v>13837</v>
      </c>
      <c r="C3071" s="6" t="s">
        <v>13838</v>
      </c>
      <c r="D3071" s="12">
        <v>1</v>
      </c>
    </row>
    <row r="3072" spans="1:4" x14ac:dyDescent="0.2">
      <c r="A3072" s="6" t="s">
        <v>13186</v>
      </c>
      <c r="B3072" s="6" t="s">
        <v>13839</v>
      </c>
      <c r="C3072" s="6" t="s">
        <v>13840</v>
      </c>
      <c r="D3072" s="12">
        <v>1</v>
      </c>
    </row>
    <row r="3073" spans="1:4" x14ac:dyDescent="0.2">
      <c r="A3073" s="6" t="s">
        <v>13186</v>
      </c>
      <c r="B3073" s="6" t="s">
        <v>13841</v>
      </c>
      <c r="C3073" s="6" t="s">
        <v>13842</v>
      </c>
      <c r="D3073" s="12">
        <v>1</v>
      </c>
    </row>
    <row r="3074" spans="1:4" x14ac:dyDescent="0.2">
      <c r="A3074" s="6" t="s">
        <v>13186</v>
      </c>
      <c r="B3074" s="6" t="s">
        <v>13843</v>
      </c>
      <c r="C3074" s="6" t="s">
        <v>13844</v>
      </c>
      <c r="D3074" s="12">
        <v>1</v>
      </c>
    </row>
    <row r="3075" spans="1:4" x14ac:dyDescent="0.2">
      <c r="A3075" s="6" t="s">
        <v>13186</v>
      </c>
      <c r="B3075" s="6" t="s">
        <v>13845</v>
      </c>
      <c r="C3075" s="6" t="s">
        <v>13846</v>
      </c>
      <c r="D3075" s="12">
        <v>1</v>
      </c>
    </row>
    <row r="3076" spans="1:4" x14ac:dyDescent="0.2">
      <c r="A3076" s="6" t="s">
        <v>13186</v>
      </c>
      <c r="B3076" s="6" t="s">
        <v>13847</v>
      </c>
      <c r="C3076" s="6" t="s">
        <v>13848</v>
      </c>
      <c r="D3076" s="12">
        <v>1</v>
      </c>
    </row>
    <row r="3077" spans="1:4" x14ac:dyDescent="0.2">
      <c r="A3077" s="6" t="s">
        <v>13186</v>
      </c>
      <c r="B3077" s="6" t="s">
        <v>13849</v>
      </c>
      <c r="C3077" s="6" t="s">
        <v>13850</v>
      </c>
      <c r="D3077" s="12">
        <v>1</v>
      </c>
    </row>
    <row r="3078" spans="1:4" x14ac:dyDescent="0.2">
      <c r="A3078" s="6" t="s">
        <v>13186</v>
      </c>
      <c r="B3078" s="6" t="s">
        <v>13851</v>
      </c>
      <c r="C3078" s="6" t="s">
        <v>13852</v>
      </c>
      <c r="D3078" s="12">
        <v>1</v>
      </c>
    </row>
    <row r="3079" spans="1:4" x14ac:dyDescent="0.2">
      <c r="A3079" s="6" t="s">
        <v>13186</v>
      </c>
      <c r="B3079" s="6" t="s">
        <v>13853</v>
      </c>
      <c r="C3079" s="6" t="s">
        <v>13854</v>
      </c>
      <c r="D3079" s="12">
        <v>1</v>
      </c>
    </row>
    <row r="3080" spans="1:4" x14ac:dyDescent="0.2">
      <c r="A3080" s="6" t="s">
        <v>13186</v>
      </c>
      <c r="B3080" s="6" t="s">
        <v>13855</v>
      </c>
      <c r="C3080" s="6" t="s">
        <v>13856</v>
      </c>
      <c r="D3080" s="12">
        <v>1</v>
      </c>
    </row>
    <row r="3081" spans="1:4" x14ac:dyDescent="0.2">
      <c r="A3081" s="6" t="s">
        <v>13186</v>
      </c>
      <c r="B3081" s="6" t="s">
        <v>13857</v>
      </c>
      <c r="C3081" s="6" t="s">
        <v>13858</v>
      </c>
      <c r="D3081" s="12">
        <v>1</v>
      </c>
    </row>
    <row r="3082" spans="1:4" x14ac:dyDescent="0.2">
      <c r="A3082" s="6" t="s">
        <v>13186</v>
      </c>
      <c r="B3082" s="6" t="s">
        <v>13859</v>
      </c>
      <c r="C3082" s="6" t="s">
        <v>13860</v>
      </c>
      <c r="D3082" s="12">
        <v>1</v>
      </c>
    </row>
    <row r="3083" spans="1:4" x14ac:dyDescent="0.2">
      <c r="A3083" s="6" t="s">
        <v>13186</v>
      </c>
      <c r="B3083" s="6" t="s">
        <v>13861</v>
      </c>
      <c r="C3083" s="6" t="s">
        <v>13862</v>
      </c>
      <c r="D3083" s="12">
        <v>1</v>
      </c>
    </row>
    <row r="3084" spans="1:4" x14ac:dyDescent="0.2">
      <c r="A3084" s="6" t="s">
        <v>13186</v>
      </c>
      <c r="B3084" s="6" t="s">
        <v>13863</v>
      </c>
      <c r="C3084" s="6" t="s">
        <v>13864</v>
      </c>
      <c r="D3084" s="12">
        <v>1</v>
      </c>
    </row>
    <row r="3085" spans="1:4" x14ac:dyDescent="0.2">
      <c r="A3085" s="6" t="s">
        <v>13186</v>
      </c>
      <c r="B3085" s="6" t="s">
        <v>13865</v>
      </c>
      <c r="C3085" s="6" t="s">
        <v>13866</v>
      </c>
      <c r="D3085" s="12">
        <v>1</v>
      </c>
    </row>
    <row r="3086" spans="1:4" x14ac:dyDescent="0.2">
      <c r="A3086" s="6" t="s">
        <v>13186</v>
      </c>
      <c r="B3086" s="6" t="s">
        <v>13867</v>
      </c>
      <c r="C3086" s="6" t="s">
        <v>13868</v>
      </c>
      <c r="D3086" s="12">
        <v>1</v>
      </c>
    </row>
    <row r="3087" spans="1:4" x14ac:dyDescent="0.2">
      <c r="A3087" s="6" t="s">
        <v>13186</v>
      </c>
      <c r="B3087" s="6" t="s">
        <v>13869</v>
      </c>
      <c r="C3087" s="6" t="s">
        <v>13870</v>
      </c>
      <c r="D3087" s="12">
        <v>1</v>
      </c>
    </row>
    <row r="3088" spans="1:4" x14ac:dyDescent="0.2">
      <c r="A3088" s="6" t="s">
        <v>13186</v>
      </c>
      <c r="B3088" s="6" t="s">
        <v>13871</v>
      </c>
      <c r="C3088" s="6" t="s">
        <v>13872</v>
      </c>
      <c r="D3088" s="12">
        <v>1</v>
      </c>
    </row>
    <row r="3089" spans="1:4" x14ac:dyDescent="0.2">
      <c r="A3089" s="6" t="s">
        <v>13186</v>
      </c>
      <c r="B3089" s="6" t="s">
        <v>13873</v>
      </c>
      <c r="C3089" s="6" t="s">
        <v>13874</v>
      </c>
      <c r="D3089" s="12">
        <v>1</v>
      </c>
    </row>
    <row r="3090" spans="1:4" x14ac:dyDescent="0.2">
      <c r="A3090" s="6" t="s">
        <v>13186</v>
      </c>
      <c r="B3090" s="6" t="s">
        <v>13875</v>
      </c>
      <c r="C3090" s="6" t="s">
        <v>13876</v>
      </c>
      <c r="D3090" s="12">
        <v>1</v>
      </c>
    </row>
    <row r="3091" spans="1:4" x14ac:dyDescent="0.2">
      <c r="A3091" s="6" t="s">
        <v>13186</v>
      </c>
      <c r="B3091" s="6" t="s">
        <v>13877</v>
      </c>
      <c r="C3091" s="6" t="s">
        <v>13878</v>
      </c>
      <c r="D3091" s="12">
        <v>1</v>
      </c>
    </row>
    <row r="3092" spans="1:4" x14ac:dyDescent="0.2">
      <c r="A3092" s="6" t="s">
        <v>13186</v>
      </c>
      <c r="B3092" s="6" t="s">
        <v>13879</v>
      </c>
      <c r="C3092" s="6" t="s">
        <v>13880</v>
      </c>
      <c r="D3092" s="12">
        <v>1</v>
      </c>
    </row>
    <row r="3093" spans="1:4" x14ac:dyDescent="0.2">
      <c r="A3093" s="6" t="s">
        <v>13186</v>
      </c>
      <c r="B3093" s="6" t="s">
        <v>13881</v>
      </c>
      <c r="C3093" s="6" t="s">
        <v>13882</v>
      </c>
      <c r="D3093" s="12">
        <v>1</v>
      </c>
    </row>
    <row r="3094" spans="1:4" x14ac:dyDescent="0.2">
      <c r="A3094" s="6" t="s">
        <v>13186</v>
      </c>
      <c r="B3094" s="6" t="s">
        <v>13883</v>
      </c>
      <c r="C3094" s="6" t="s">
        <v>13884</v>
      </c>
      <c r="D3094" s="12">
        <v>1</v>
      </c>
    </row>
    <row r="3095" spans="1:4" x14ac:dyDescent="0.2">
      <c r="A3095" s="6" t="s">
        <v>13186</v>
      </c>
      <c r="B3095" s="6" t="s">
        <v>13885</v>
      </c>
      <c r="C3095" s="6" t="s">
        <v>13886</v>
      </c>
      <c r="D3095" s="12">
        <v>1</v>
      </c>
    </row>
    <row r="3096" spans="1:4" x14ac:dyDescent="0.2">
      <c r="A3096" s="6" t="s">
        <v>13186</v>
      </c>
      <c r="B3096" s="6" t="s">
        <v>13887</v>
      </c>
      <c r="C3096" s="6" t="s">
        <v>13888</v>
      </c>
      <c r="D3096" s="12">
        <v>1</v>
      </c>
    </row>
    <row r="3097" spans="1:4" x14ac:dyDescent="0.2">
      <c r="A3097" s="6" t="s">
        <v>13186</v>
      </c>
      <c r="B3097" s="6" t="s">
        <v>13889</v>
      </c>
      <c r="C3097" s="6" t="s">
        <v>13890</v>
      </c>
      <c r="D3097" s="12">
        <v>1</v>
      </c>
    </row>
    <row r="3098" spans="1:4" x14ac:dyDescent="0.2">
      <c r="A3098" s="6" t="s">
        <v>13186</v>
      </c>
      <c r="B3098" s="6" t="s">
        <v>13891</v>
      </c>
      <c r="C3098" s="6" t="s">
        <v>13892</v>
      </c>
      <c r="D3098" s="12">
        <v>1</v>
      </c>
    </row>
    <row r="3099" spans="1:4" x14ac:dyDescent="0.2">
      <c r="A3099" s="6" t="s">
        <v>13186</v>
      </c>
      <c r="B3099" s="6" t="s">
        <v>13893</v>
      </c>
      <c r="C3099" s="6" t="s">
        <v>13894</v>
      </c>
      <c r="D3099" s="12">
        <v>1</v>
      </c>
    </row>
    <row r="3100" spans="1:4" x14ac:dyDescent="0.2">
      <c r="A3100" s="6" t="s">
        <v>13186</v>
      </c>
      <c r="B3100" s="6" t="s">
        <v>13895</v>
      </c>
      <c r="C3100" s="6" t="s">
        <v>13896</v>
      </c>
      <c r="D3100" s="12">
        <v>1</v>
      </c>
    </row>
    <row r="3101" spans="1:4" x14ac:dyDescent="0.2">
      <c r="A3101" s="6" t="s">
        <v>13186</v>
      </c>
      <c r="B3101" s="6" t="s">
        <v>13897</v>
      </c>
      <c r="C3101" s="6" t="s">
        <v>13898</v>
      </c>
      <c r="D3101" s="12">
        <v>1</v>
      </c>
    </row>
    <row r="3102" spans="1:4" x14ac:dyDescent="0.2">
      <c r="A3102" s="6" t="s">
        <v>13186</v>
      </c>
      <c r="B3102" s="6" t="s">
        <v>13899</v>
      </c>
      <c r="C3102" s="6" t="s">
        <v>13900</v>
      </c>
      <c r="D3102" s="12">
        <v>1</v>
      </c>
    </row>
    <row r="3103" spans="1:4" x14ac:dyDescent="0.2">
      <c r="A3103" s="6" t="s">
        <v>13186</v>
      </c>
      <c r="B3103" s="6" t="s">
        <v>13901</v>
      </c>
      <c r="C3103" s="6" t="s">
        <v>13902</v>
      </c>
      <c r="D3103" s="12">
        <v>1</v>
      </c>
    </row>
    <row r="3104" spans="1:4" x14ac:dyDescent="0.2">
      <c r="A3104" s="6" t="s">
        <v>13186</v>
      </c>
      <c r="B3104" s="6" t="s">
        <v>13903</v>
      </c>
      <c r="C3104" s="6" t="s">
        <v>13904</v>
      </c>
      <c r="D3104" s="12">
        <v>1</v>
      </c>
    </row>
    <row r="3105" spans="1:4" x14ac:dyDescent="0.2">
      <c r="A3105" s="6" t="s">
        <v>13186</v>
      </c>
      <c r="B3105" s="6" t="s">
        <v>13905</v>
      </c>
      <c r="C3105" s="6" t="s">
        <v>13906</v>
      </c>
      <c r="D3105" s="12">
        <v>1</v>
      </c>
    </row>
    <row r="3106" spans="1:4" x14ac:dyDescent="0.2">
      <c r="A3106" s="6" t="s">
        <v>13186</v>
      </c>
      <c r="B3106" s="6" t="s">
        <v>13907</v>
      </c>
      <c r="C3106" s="6" t="s">
        <v>13908</v>
      </c>
      <c r="D3106" s="12">
        <v>1</v>
      </c>
    </row>
    <row r="3107" spans="1:4" x14ac:dyDescent="0.2">
      <c r="A3107" s="6" t="s">
        <v>13186</v>
      </c>
      <c r="B3107" s="6" t="s">
        <v>13909</v>
      </c>
      <c r="C3107" s="6" t="s">
        <v>13910</v>
      </c>
      <c r="D3107" s="12">
        <v>1</v>
      </c>
    </row>
    <row r="3108" spans="1:4" x14ac:dyDescent="0.2">
      <c r="A3108" s="6" t="s">
        <v>13186</v>
      </c>
      <c r="B3108" s="6" t="s">
        <v>13911</v>
      </c>
      <c r="C3108" s="6" t="s">
        <v>13912</v>
      </c>
      <c r="D3108" s="12">
        <v>1</v>
      </c>
    </row>
    <row r="3109" spans="1:4" x14ac:dyDescent="0.2">
      <c r="A3109" s="6" t="s">
        <v>13186</v>
      </c>
      <c r="B3109" s="6" t="s">
        <v>13913</v>
      </c>
      <c r="C3109" s="6" t="s">
        <v>13914</v>
      </c>
      <c r="D3109" s="12">
        <v>1</v>
      </c>
    </row>
    <row r="3110" spans="1:4" x14ac:dyDescent="0.2">
      <c r="A3110" s="6" t="s">
        <v>13186</v>
      </c>
      <c r="B3110" s="6" t="s">
        <v>13915</v>
      </c>
      <c r="C3110" s="6" t="s">
        <v>13916</v>
      </c>
      <c r="D3110" s="12">
        <v>1</v>
      </c>
    </row>
    <row r="3111" spans="1:4" x14ac:dyDescent="0.2">
      <c r="A3111" s="6" t="s">
        <v>13186</v>
      </c>
      <c r="B3111" s="6" t="s">
        <v>13917</v>
      </c>
      <c r="C3111" s="6" t="s">
        <v>13918</v>
      </c>
      <c r="D3111" s="12">
        <v>1</v>
      </c>
    </row>
    <row r="3112" spans="1:4" x14ac:dyDescent="0.2">
      <c r="A3112" s="6" t="s">
        <v>13186</v>
      </c>
      <c r="B3112" s="6" t="s">
        <v>13919</v>
      </c>
      <c r="C3112" s="6" t="s">
        <v>13920</v>
      </c>
      <c r="D3112" s="12">
        <v>1</v>
      </c>
    </row>
    <row r="3113" spans="1:4" x14ac:dyDescent="0.2">
      <c r="A3113" s="6" t="s">
        <v>13186</v>
      </c>
      <c r="B3113" s="6" t="s">
        <v>13921</v>
      </c>
      <c r="C3113" s="6" t="s">
        <v>13922</v>
      </c>
      <c r="D3113" s="12">
        <v>1</v>
      </c>
    </row>
    <row r="3114" spans="1:4" x14ac:dyDescent="0.2">
      <c r="A3114" s="6" t="s">
        <v>13186</v>
      </c>
      <c r="B3114" s="6" t="s">
        <v>13923</v>
      </c>
      <c r="C3114" s="6" t="s">
        <v>13924</v>
      </c>
      <c r="D3114" s="12">
        <v>1</v>
      </c>
    </row>
    <row r="3115" spans="1:4" x14ac:dyDescent="0.2">
      <c r="A3115" s="6" t="s">
        <v>13186</v>
      </c>
      <c r="B3115" s="6" t="s">
        <v>13925</v>
      </c>
      <c r="C3115" s="6" t="s">
        <v>13926</v>
      </c>
      <c r="D3115" s="12">
        <v>1</v>
      </c>
    </row>
    <row r="3116" spans="1:4" x14ac:dyDescent="0.2">
      <c r="A3116" s="6" t="s">
        <v>13186</v>
      </c>
      <c r="B3116" s="6" t="s">
        <v>13927</v>
      </c>
      <c r="C3116" s="6" t="s">
        <v>13928</v>
      </c>
      <c r="D3116" s="12">
        <v>1</v>
      </c>
    </row>
    <row r="3117" spans="1:4" x14ac:dyDescent="0.2">
      <c r="A3117" s="6" t="s">
        <v>13186</v>
      </c>
      <c r="B3117" s="6" t="s">
        <v>13929</v>
      </c>
      <c r="C3117" s="6" t="s">
        <v>13930</v>
      </c>
      <c r="D3117" s="12">
        <v>1</v>
      </c>
    </row>
    <row r="3118" spans="1:4" x14ac:dyDescent="0.2">
      <c r="A3118" s="6" t="s">
        <v>13186</v>
      </c>
      <c r="B3118" s="6" t="s">
        <v>13931</v>
      </c>
      <c r="C3118" s="6" t="s">
        <v>13932</v>
      </c>
      <c r="D3118" s="12">
        <v>1</v>
      </c>
    </row>
    <row r="3119" spans="1:4" x14ac:dyDescent="0.2">
      <c r="A3119" s="6" t="s">
        <v>13186</v>
      </c>
      <c r="B3119" s="6" t="s">
        <v>13933</v>
      </c>
      <c r="C3119" s="6" t="s">
        <v>13934</v>
      </c>
      <c r="D3119" s="12">
        <v>1</v>
      </c>
    </row>
    <row r="3120" spans="1:4" x14ac:dyDescent="0.2">
      <c r="A3120" s="6" t="s">
        <v>13186</v>
      </c>
      <c r="B3120" s="6" t="s">
        <v>13935</v>
      </c>
      <c r="C3120" s="6" t="s">
        <v>13936</v>
      </c>
      <c r="D3120" s="12">
        <v>1</v>
      </c>
    </row>
    <row r="3121" spans="1:4" x14ac:dyDescent="0.2">
      <c r="A3121" s="6" t="s">
        <v>13186</v>
      </c>
      <c r="B3121" s="6" t="s">
        <v>13937</v>
      </c>
      <c r="C3121" s="6" t="s">
        <v>13938</v>
      </c>
      <c r="D3121" s="12">
        <v>1</v>
      </c>
    </row>
    <row r="3122" spans="1:4" x14ac:dyDescent="0.2">
      <c r="A3122" s="6" t="s">
        <v>13186</v>
      </c>
      <c r="B3122" s="6" t="s">
        <v>13939</v>
      </c>
      <c r="C3122" s="6" t="s">
        <v>13940</v>
      </c>
      <c r="D3122" s="12">
        <v>1</v>
      </c>
    </row>
    <row r="3123" spans="1:4" x14ac:dyDescent="0.2">
      <c r="A3123" s="6" t="s">
        <v>13186</v>
      </c>
      <c r="B3123" s="6" t="s">
        <v>13941</v>
      </c>
      <c r="C3123" s="6" t="s">
        <v>13942</v>
      </c>
      <c r="D3123" s="12">
        <v>1</v>
      </c>
    </row>
    <row r="3124" spans="1:4" x14ac:dyDescent="0.2">
      <c r="A3124" s="6" t="s">
        <v>13186</v>
      </c>
      <c r="B3124" s="6" t="s">
        <v>13943</v>
      </c>
      <c r="C3124" s="6" t="s">
        <v>13944</v>
      </c>
      <c r="D3124" s="12">
        <v>1</v>
      </c>
    </row>
    <row r="3125" spans="1:4" x14ac:dyDescent="0.2">
      <c r="A3125" s="6" t="s">
        <v>13186</v>
      </c>
      <c r="B3125" s="6" t="s">
        <v>13945</v>
      </c>
      <c r="C3125" s="6" t="s">
        <v>13946</v>
      </c>
      <c r="D3125" s="12">
        <v>1</v>
      </c>
    </row>
    <row r="3126" spans="1:4" x14ac:dyDescent="0.2">
      <c r="A3126" s="6" t="s">
        <v>13186</v>
      </c>
      <c r="B3126" s="6" t="s">
        <v>13947</v>
      </c>
      <c r="C3126" s="6" t="s">
        <v>13948</v>
      </c>
      <c r="D3126" s="12">
        <v>1</v>
      </c>
    </row>
    <row r="3127" spans="1:4" x14ac:dyDescent="0.2">
      <c r="A3127" s="6" t="s">
        <v>13186</v>
      </c>
      <c r="B3127" s="6" t="s">
        <v>13949</v>
      </c>
      <c r="C3127" s="6" t="s">
        <v>13950</v>
      </c>
      <c r="D3127" s="12">
        <v>1</v>
      </c>
    </row>
    <row r="3128" spans="1:4" x14ac:dyDescent="0.2">
      <c r="A3128" s="6" t="s">
        <v>13186</v>
      </c>
      <c r="B3128" s="6" t="s">
        <v>13951</v>
      </c>
      <c r="C3128" s="6" t="s">
        <v>13952</v>
      </c>
      <c r="D3128" s="12">
        <v>1</v>
      </c>
    </row>
    <row r="3129" spans="1:4" x14ac:dyDescent="0.2">
      <c r="A3129" s="6" t="s">
        <v>13186</v>
      </c>
      <c r="B3129" s="6" t="s">
        <v>13953</v>
      </c>
      <c r="C3129" s="6" t="s">
        <v>13954</v>
      </c>
      <c r="D3129" s="12">
        <v>1</v>
      </c>
    </row>
    <row r="3130" spans="1:4" x14ac:dyDescent="0.2">
      <c r="A3130" s="6" t="s">
        <v>13186</v>
      </c>
      <c r="B3130" s="6" t="s">
        <v>13955</v>
      </c>
      <c r="C3130" s="6" t="s">
        <v>13956</v>
      </c>
      <c r="D3130" s="12">
        <v>1</v>
      </c>
    </row>
    <row r="3131" spans="1:4" x14ac:dyDescent="0.2">
      <c r="A3131" s="6" t="s">
        <v>13186</v>
      </c>
      <c r="B3131" s="6" t="s">
        <v>13957</v>
      </c>
      <c r="C3131" s="6" t="s">
        <v>13958</v>
      </c>
      <c r="D3131" s="12">
        <v>1</v>
      </c>
    </row>
    <row r="3132" spans="1:4" x14ac:dyDescent="0.2">
      <c r="A3132" s="6" t="s">
        <v>13186</v>
      </c>
      <c r="B3132" s="6" t="s">
        <v>13959</v>
      </c>
      <c r="C3132" s="6" t="s">
        <v>13960</v>
      </c>
      <c r="D3132" s="12">
        <v>1</v>
      </c>
    </row>
    <row r="3133" spans="1:4" x14ac:dyDescent="0.2">
      <c r="A3133" s="6" t="s">
        <v>13186</v>
      </c>
      <c r="B3133" s="6" t="s">
        <v>13961</v>
      </c>
      <c r="C3133" s="6" t="s">
        <v>13962</v>
      </c>
      <c r="D3133" s="12">
        <v>1</v>
      </c>
    </row>
    <row r="3134" spans="1:4" x14ac:dyDescent="0.2">
      <c r="A3134" s="6" t="s">
        <v>13186</v>
      </c>
      <c r="B3134" s="6" t="s">
        <v>13963</v>
      </c>
      <c r="C3134" s="6" t="s">
        <v>13964</v>
      </c>
      <c r="D3134" s="12">
        <v>1</v>
      </c>
    </row>
    <row r="3135" spans="1:4" x14ac:dyDescent="0.2">
      <c r="A3135" s="6" t="s">
        <v>13186</v>
      </c>
      <c r="B3135" s="6" t="s">
        <v>13965</v>
      </c>
      <c r="C3135" s="6" t="s">
        <v>13966</v>
      </c>
      <c r="D3135" s="12">
        <v>1</v>
      </c>
    </row>
    <row r="3136" spans="1:4" x14ac:dyDescent="0.2">
      <c r="A3136" s="6" t="s">
        <v>13186</v>
      </c>
      <c r="B3136" s="6" t="s">
        <v>13967</v>
      </c>
      <c r="C3136" s="6" t="s">
        <v>13968</v>
      </c>
      <c r="D3136" s="12">
        <v>1</v>
      </c>
    </row>
    <row r="3137" spans="1:4" x14ac:dyDescent="0.2">
      <c r="A3137" s="6" t="s">
        <v>13186</v>
      </c>
      <c r="B3137" s="6" t="s">
        <v>13969</v>
      </c>
      <c r="C3137" s="6" t="s">
        <v>13970</v>
      </c>
      <c r="D3137" s="12">
        <v>1</v>
      </c>
    </row>
    <row r="3138" spans="1:4" x14ac:dyDescent="0.2">
      <c r="A3138" s="6" t="s">
        <v>13186</v>
      </c>
      <c r="B3138" s="6" t="s">
        <v>13971</v>
      </c>
      <c r="C3138" s="6" t="s">
        <v>13972</v>
      </c>
      <c r="D3138" s="12">
        <v>1</v>
      </c>
    </row>
    <row r="3139" spans="1:4" x14ac:dyDescent="0.2">
      <c r="A3139" s="6" t="s">
        <v>13186</v>
      </c>
      <c r="B3139" s="6" t="s">
        <v>13973</v>
      </c>
      <c r="C3139" s="6" t="s">
        <v>13974</v>
      </c>
      <c r="D3139" s="12">
        <v>1</v>
      </c>
    </row>
    <row r="3140" spans="1:4" x14ac:dyDescent="0.2">
      <c r="A3140" s="6" t="s">
        <v>13186</v>
      </c>
      <c r="B3140" s="6" t="s">
        <v>13975</v>
      </c>
      <c r="C3140" s="6" t="s">
        <v>13976</v>
      </c>
      <c r="D3140" s="12">
        <v>1</v>
      </c>
    </row>
    <row r="3141" spans="1:4" x14ac:dyDescent="0.2">
      <c r="A3141" s="6" t="s">
        <v>13186</v>
      </c>
      <c r="B3141" s="6" t="s">
        <v>13977</v>
      </c>
      <c r="C3141" s="6" t="s">
        <v>13978</v>
      </c>
      <c r="D3141" s="12">
        <v>1</v>
      </c>
    </row>
    <row r="3142" spans="1:4" x14ac:dyDescent="0.2">
      <c r="A3142" s="6" t="s">
        <v>13186</v>
      </c>
      <c r="B3142" s="6" t="s">
        <v>13979</v>
      </c>
      <c r="C3142" s="6" t="s">
        <v>13980</v>
      </c>
      <c r="D3142" s="12">
        <v>1</v>
      </c>
    </row>
    <row r="3143" spans="1:4" x14ac:dyDescent="0.2">
      <c r="A3143" s="6" t="s">
        <v>13186</v>
      </c>
      <c r="B3143" s="6" t="s">
        <v>13981</v>
      </c>
      <c r="C3143" s="6" t="s">
        <v>13982</v>
      </c>
      <c r="D3143" s="12">
        <v>1</v>
      </c>
    </row>
    <row r="3144" spans="1:4" x14ac:dyDescent="0.2">
      <c r="A3144" s="6" t="s">
        <v>13186</v>
      </c>
      <c r="B3144" s="6" t="s">
        <v>13983</v>
      </c>
      <c r="C3144" s="6" t="s">
        <v>13984</v>
      </c>
      <c r="D3144" s="12">
        <v>1</v>
      </c>
    </row>
    <row r="3145" spans="1:4" x14ac:dyDescent="0.2">
      <c r="A3145" s="6" t="s">
        <v>13186</v>
      </c>
      <c r="B3145" s="6" t="s">
        <v>13985</v>
      </c>
      <c r="C3145" s="6" t="s">
        <v>13986</v>
      </c>
      <c r="D3145" s="12">
        <v>1</v>
      </c>
    </row>
    <row r="3146" spans="1:4" x14ac:dyDescent="0.2">
      <c r="A3146" s="6" t="s">
        <v>13186</v>
      </c>
      <c r="B3146" s="6" t="s">
        <v>13987</v>
      </c>
      <c r="C3146" s="6" t="s">
        <v>13988</v>
      </c>
      <c r="D3146" s="12">
        <v>1</v>
      </c>
    </row>
    <row r="3147" spans="1:4" x14ac:dyDescent="0.2">
      <c r="A3147" s="6" t="s">
        <v>13186</v>
      </c>
      <c r="B3147" s="6" t="s">
        <v>13989</v>
      </c>
      <c r="C3147" s="6" t="s">
        <v>13990</v>
      </c>
      <c r="D3147" s="12">
        <v>1</v>
      </c>
    </row>
    <row r="3148" spans="1:4" x14ac:dyDescent="0.2">
      <c r="A3148" s="6" t="s">
        <v>13186</v>
      </c>
      <c r="B3148" s="6" t="s">
        <v>13991</v>
      </c>
      <c r="C3148" s="6" t="s">
        <v>13992</v>
      </c>
      <c r="D3148" s="12">
        <v>1</v>
      </c>
    </row>
    <row r="3149" spans="1:4" x14ac:dyDescent="0.2">
      <c r="A3149" s="6" t="s">
        <v>13186</v>
      </c>
      <c r="B3149" s="6" t="s">
        <v>13993</v>
      </c>
      <c r="C3149" s="6" t="s">
        <v>13994</v>
      </c>
      <c r="D3149" s="12">
        <v>1</v>
      </c>
    </row>
    <row r="3150" spans="1:4" x14ac:dyDescent="0.2">
      <c r="A3150" s="6" t="s">
        <v>13186</v>
      </c>
      <c r="B3150" s="6" t="s">
        <v>13995</v>
      </c>
      <c r="C3150" s="6" t="s">
        <v>13996</v>
      </c>
      <c r="D3150" s="12">
        <v>1</v>
      </c>
    </row>
    <row r="3151" spans="1:4" x14ac:dyDescent="0.2">
      <c r="A3151" s="6" t="s">
        <v>13186</v>
      </c>
      <c r="B3151" s="6" t="s">
        <v>13997</v>
      </c>
      <c r="C3151" s="6" t="s">
        <v>13998</v>
      </c>
      <c r="D3151" s="12">
        <v>1</v>
      </c>
    </row>
    <row r="3152" spans="1:4" x14ac:dyDescent="0.2">
      <c r="A3152" s="6" t="s">
        <v>13186</v>
      </c>
      <c r="B3152" s="6" t="s">
        <v>13999</v>
      </c>
      <c r="C3152" s="6" t="s">
        <v>14000</v>
      </c>
      <c r="D3152" s="12">
        <v>1</v>
      </c>
    </row>
    <row r="3153" spans="1:4" x14ac:dyDescent="0.2">
      <c r="A3153" s="6" t="s">
        <v>13186</v>
      </c>
      <c r="B3153" s="6" t="s">
        <v>14001</v>
      </c>
      <c r="C3153" s="6" t="s">
        <v>14002</v>
      </c>
      <c r="D3153" s="12">
        <v>1</v>
      </c>
    </row>
    <row r="3154" spans="1:4" x14ac:dyDescent="0.2">
      <c r="A3154" s="6" t="s">
        <v>13186</v>
      </c>
      <c r="B3154" s="6" t="s">
        <v>14003</v>
      </c>
      <c r="C3154" s="6" t="s">
        <v>14004</v>
      </c>
      <c r="D3154" s="12">
        <v>1</v>
      </c>
    </row>
    <row r="3155" spans="1:4" x14ac:dyDescent="0.2">
      <c r="A3155" s="6" t="s">
        <v>13186</v>
      </c>
      <c r="B3155" s="6" t="s">
        <v>14005</v>
      </c>
      <c r="C3155" s="6" t="s">
        <v>14006</v>
      </c>
      <c r="D3155" s="12">
        <v>1</v>
      </c>
    </row>
    <row r="3156" spans="1:4" x14ac:dyDescent="0.2">
      <c r="A3156" s="6" t="s">
        <v>13186</v>
      </c>
      <c r="B3156" s="6" t="s">
        <v>14007</v>
      </c>
      <c r="C3156" s="6" t="s">
        <v>14008</v>
      </c>
      <c r="D3156" s="12">
        <v>1</v>
      </c>
    </row>
    <row r="3157" spans="1:4" x14ac:dyDescent="0.2">
      <c r="A3157" s="6" t="s">
        <v>13186</v>
      </c>
      <c r="B3157" s="6" t="s">
        <v>14009</v>
      </c>
      <c r="C3157" s="6" t="s">
        <v>14010</v>
      </c>
      <c r="D3157" s="12">
        <v>1</v>
      </c>
    </row>
    <row r="3158" spans="1:4" x14ac:dyDescent="0.2">
      <c r="A3158" s="6" t="s">
        <v>13186</v>
      </c>
      <c r="B3158" s="6" t="s">
        <v>14011</v>
      </c>
      <c r="C3158" s="6" t="s">
        <v>14012</v>
      </c>
      <c r="D3158" s="12">
        <v>1</v>
      </c>
    </row>
    <row r="3159" spans="1:4" x14ac:dyDescent="0.2">
      <c r="A3159" s="6" t="s">
        <v>13186</v>
      </c>
      <c r="B3159" s="6" t="s">
        <v>14013</v>
      </c>
      <c r="C3159" s="6" t="s">
        <v>14014</v>
      </c>
      <c r="D3159" s="12">
        <v>1</v>
      </c>
    </row>
    <row r="3160" spans="1:4" x14ac:dyDescent="0.2">
      <c r="A3160" s="6" t="s">
        <v>13186</v>
      </c>
      <c r="B3160" s="6" t="s">
        <v>14015</v>
      </c>
      <c r="C3160" s="6" t="s">
        <v>14016</v>
      </c>
      <c r="D3160" s="12">
        <v>1</v>
      </c>
    </row>
    <row r="3161" spans="1:4" x14ac:dyDescent="0.2">
      <c r="A3161" s="6" t="s">
        <v>13186</v>
      </c>
      <c r="B3161" s="6" t="s">
        <v>14017</v>
      </c>
      <c r="C3161" s="6" t="s">
        <v>14018</v>
      </c>
      <c r="D3161" s="12">
        <v>1</v>
      </c>
    </row>
    <row r="3162" spans="1:4" x14ac:dyDescent="0.2">
      <c r="A3162" s="6" t="s">
        <v>13186</v>
      </c>
      <c r="B3162" s="6" t="s">
        <v>14019</v>
      </c>
      <c r="C3162" s="6" t="s">
        <v>14020</v>
      </c>
      <c r="D3162" s="12">
        <v>1</v>
      </c>
    </row>
    <row r="3163" spans="1:4" x14ac:dyDescent="0.2">
      <c r="A3163" s="6" t="s">
        <v>13186</v>
      </c>
      <c r="B3163" s="6" t="s">
        <v>14021</v>
      </c>
      <c r="C3163" s="6" t="s">
        <v>14022</v>
      </c>
      <c r="D3163" s="12">
        <v>1</v>
      </c>
    </row>
    <row r="3164" spans="1:4" x14ac:dyDescent="0.2">
      <c r="A3164" s="6" t="s">
        <v>13186</v>
      </c>
      <c r="B3164" s="6" t="s">
        <v>14023</v>
      </c>
      <c r="C3164" s="6" t="s">
        <v>14024</v>
      </c>
      <c r="D3164" s="12">
        <v>1</v>
      </c>
    </row>
    <row r="3165" spans="1:4" x14ac:dyDescent="0.2">
      <c r="A3165" s="6" t="s">
        <v>13186</v>
      </c>
      <c r="B3165" s="6" t="s">
        <v>14025</v>
      </c>
      <c r="C3165" s="6" t="s">
        <v>14026</v>
      </c>
      <c r="D3165" s="12">
        <v>1</v>
      </c>
    </row>
    <row r="3166" spans="1:4" x14ac:dyDescent="0.2">
      <c r="A3166" s="6" t="s">
        <v>13186</v>
      </c>
      <c r="B3166" s="6" t="s">
        <v>14027</v>
      </c>
      <c r="C3166" s="6" t="s">
        <v>14028</v>
      </c>
      <c r="D3166" s="12">
        <v>1</v>
      </c>
    </row>
    <row r="3167" spans="1:4" x14ac:dyDescent="0.2">
      <c r="A3167" s="6" t="s">
        <v>13186</v>
      </c>
      <c r="B3167" s="6" t="s">
        <v>14029</v>
      </c>
      <c r="C3167" s="6" t="s">
        <v>14030</v>
      </c>
      <c r="D3167" s="12">
        <v>1</v>
      </c>
    </row>
    <row r="3168" spans="1:4" x14ac:dyDescent="0.2">
      <c r="A3168" s="6" t="s">
        <v>13186</v>
      </c>
      <c r="B3168" s="6" t="s">
        <v>14031</v>
      </c>
      <c r="C3168" s="6" t="s">
        <v>14032</v>
      </c>
      <c r="D3168" s="12">
        <v>1</v>
      </c>
    </row>
    <row r="3169" spans="1:4" x14ac:dyDescent="0.2">
      <c r="A3169" s="6" t="s">
        <v>13186</v>
      </c>
      <c r="B3169" s="6" t="s">
        <v>14033</v>
      </c>
      <c r="C3169" s="6" t="s">
        <v>14034</v>
      </c>
      <c r="D3169" s="12">
        <v>1</v>
      </c>
    </row>
    <row r="3170" spans="1:4" x14ac:dyDescent="0.2">
      <c r="A3170" s="6" t="s">
        <v>13186</v>
      </c>
      <c r="B3170" s="6" t="s">
        <v>14035</v>
      </c>
      <c r="C3170" s="6" t="s">
        <v>14036</v>
      </c>
      <c r="D3170" s="12">
        <v>1</v>
      </c>
    </row>
    <row r="3171" spans="1:4" x14ac:dyDescent="0.2">
      <c r="A3171" s="6" t="s">
        <v>13186</v>
      </c>
      <c r="B3171" s="6" t="s">
        <v>14037</v>
      </c>
      <c r="C3171" s="6" t="s">
        <v>14038</v>
      </c>
      <c r="D3171" s="12">
        <v>1</v>
      </c>
    </row>
    <row r="3172" spans="1:4" x14ac:dyDescent="0.2">
      <c r="A3172" s="6" t="s">
        <v>13186</v>
      </c>
      <c r="B3172" s="6" t="s">
        <v>14039</v>
      </c>
      <c r="C3172" s="6" t="s">
        <v>14040</v>
      </c>
      <c r="D3172" s="12">
        <v>1</v>
      </c>
    </row>
    <row r="3173" spans="1:4" x14ac:dyDescent="0.2">
      <c r="A3173" s="6" t="s">
        <v>13186</v>
      </c>
      <c r="B3173" s="6" t="s">
        <v>14041</v>
      </c>
      <c r="C3173" s="6" t="s">
        <v>14042</v>
      </c>
      <c r="D3173" s="12">
        <v>1</v>
      </c>
    </row>
    <row r="3174" spans="1:4" x14ac:dyDescent="0.2">
      <c r="A3174" s="6" t="s">
        <v>13186</v>
      </c>
      <c r="B3174" s="6" t="s">
        <v>14043</v>
      </c>
      <c r="C3174" s="6" t="s">
        <v>14044</v>
      </c>
      <c r="D3174" s="12">
        <v>1</v>
      </c>
    </row>
    <row r="3175" spans="1:4" x14ac:dyDescent="0.2">
      <c r="A3175" s="6" t="s">
        <v>13186</v>
      </c>
      <c r="B3175" s="6" t="s">
        <v>14045</v>
      </c>
      <c r="C3175" s="6" t="s">
        <v>14046</v>
      </c>
      <c r="D3175" s="12">
        <v>1</v>
      </c>
    </row>
    <row r="3176" spans="1:4" x14ac:dyDescent="0.2">
      <c r="A3176" s="6" t="s">
        <v>13186</v>
      </c>
      <c r="B3176" s="6" t="s">
        <v>14047</v>
      </c>
      <c r="C3176" s="6" t="s">
        <v>14048</v>
      </c>
      <c r="D3176" s="12">
        <v>1</v>
      </c>
    </row>
    <row r="3177" spans="1:4" x14ac:dyDescent="0.2">
      <c r="A3177" s="6" t="s">
        <v>13186</v>
      </c>
      <c r="B3177" s="6" t="s">
        <v>14049</v>
      </c>
      <c r="C3177" s="6" t="s">
        <v>14050</v>
      </c>
      <c r="D3177" s="12">
        <v>1</v>
      </c>
    </row>
    <row r="3178" spans="1:4" x14ac:dyDescent="0.2">
      <c r="A3178" s="6" t="s">
        <v>13186</v>
      </c>
      <c r="B3178" s="6" t="s">
        <v>14051</v>
      </c>
      <c r="C3178" s="6" t="s">
        <v>14052</v>
      </c>
      <c r="D3178" s="12">
        <v>1</v>
      </c>
    </row>
    <row r="3179" spans="1:4" x14ac:dyDescent="0.2">
      <c r="A3179" s="6" t="s">
        <v>13186</v>
      </c>
      <c r="B3179" s="6" t="s">
        <v>14053</v>
      </c>
      <c r="C3179" s="6" t="s">
        <v>14054</v>
      </c>
      <c r="D3179" s="12">
        <v>1</v>
      </c>
    </row>
    <row r="3180" spans="1:4" x14ac:dyDescent="0.2">
      <c r="A3180" s="6" t="s">
        <v>13186</v>
      </c>
      <c r="B3180" s="6" t="s">
        <v>14055</v>
      </c>
      <c r="C3180" s="6" t="s">
        <v>14056</v>
      </c>
      <c r="D3180" s="12">
        <v>1</v>
      </c>
    </row>
    <row r="3181" spans="1:4" x14ac:dyDescent="0.2">
      <c r="A3181" s="6" t="s">
        <v>13186</v>
      </c>
      <c r="B3181" s="6" t="s">
        <v>14057</v>
      </c>
      <c r="C3181" s="6" t="s">
        <v>14058</v>
      </c>
      <c r="D3181" s="12">
        <v>1</v>
      </c>
    </row>
    <row r="3182" spans="1:4" x14ac:dyDescent="0.2">
      <c r="A3182" s="6" t="s">
        <v>13186</v>
      </c>
      <c r="B3182" s="6" t="s">
        <v>14059</v>
      </c>
      <c r="C3182" s="6" t="s">
        <v>14060</v>
      </c>
      <c r="D3182" s="12">
        <v>1</v>
      </c>
    </row>
    <row r="3183" spans="1:4" x14ac:dyDescent="0.2">
      <c r="A3183" s="6" t="s">
        <v>13186</v>
      </c>
      <c r="B3183" s="6" t="s">
        <v>14061</v>
      </c>
      <c r="C3183" s="6" t="s">
        <v>14062</v>
      </c>
      <c r="D3183" s="12">
        <v>1</v>
      </c>
    </row>
    <row r="3184" spans="1:4" x14ac:dyDescent="0.2">
      <c r="A3184" s="6" t="s">
        <v>13186</v>
      </c>
      <c r="B3184" s="6" t="s">
        <v>14063</v>
      </c>
      <c r="C3184" s="6" t="s">
        <v>14064</v>
      </c>
      <c r="D3184" s="12">
        <v>1</v>
      </c>
    </row>
    <row r="3185" spans="1:4" x14ac:dyDescent="0.2">
      <c r="A3185" s="6" t="s">
        <v>13186</v>
      </c>
      <c r="B3185" s="6" t="s">
        <v>14065</v>
      </c>
      <c r="C3185" s="6" t="s">
        <v>14066</v>
      </c>
      <c r="D3185" s="12">
        <v>1</v>
      </c>
    </row>
    <row r="3186" spans="1:4" x14ac:dyDescent="0.2">
      <c r="A3186" s="6" t="s">
        <v>13186</v>
      </c>
      <c r="B3186" s="6" t="s">
        <v>14067</v>
      </c>
      <c r="C3186" s="6" t="s">
        <v>14068</v>
      </c>
      <c r="D3186" s="12">
        <v>1</v>
      </c>
    </row>
    <row r="3187" spans="1:4" x14ac:dyDescent="0.2">
      <c r="A3187" s="6" t="s">
        <v>13186</v>
      </c>
      <c r="B3187" s="6" t="s">
        <v>14069</v>
      </c>
      <c r="C3187" s="6" t="s">
        <v>14070</v>
      </c>
      <c r="D3187" s="12">
        <v>1</v>
      </c>
    </row>
    <row r="3188" spans="1:4" x14ac:dyDescent="0.2">
      <c r="A3188" s="6" t="s">
        <v>13186</v>
      </c>
      <c r="B3188" s="6" t="s">
        <v>14071</v>
      </c>
      <c r="C3188" s="6" t="s">
        <v>14072</v>
      </c>
      <c r="D3188" s="12">
        <v>1</v>
      </c>
    </row>
    <row r="3189" spans="1:4" x14ac:dyDescent="0.2">
      <c r="A3189" s="6" t="s">
        <v>13186</v>
      </c>
      <c r="B3189" s="6" t="s">
        <v>14073</v>
      </c>
      <c r="C3189" s="6" t="s">
        <v>14074</v>
      </c>
      <c r="D3189" s="12">
        <v>1</v>
      </c>
    </row>
    <row r="3190" spans="1:4" x14ac:dyDescent="0.2">
      <c r="A3190" s="6" t="s">
        <v>13186</v>
      </c>
      <c r="B3190" s="6" t="s">
        <v>14075</v>
      </c>
      <c r="C3190" s="6" t="s">
        <v>14076</v>
      </c>
      <c r="D3190" s="12">
        <v>1</v>
      </c>
    </row>
    <row r="3191" spans="1:4" x14ac:dyDescent="0.2">
      <c r="A3191" s="6" t="s">
        <v>13186</v>
      </c>
      <c r="B3191" s="6" t="s">
        <v>14077</v>
      </c>
      <c r="C3191" s="6" t="s">
        <v>14078</v>
      </c>
      <c r="D3191" s="12">
        <v>1</v>
      </c>
    </row>
    <row r="3192" spans="1:4" x14ac:dyDescent="0.2">
      <c r="A3192" s="6" t="s">
        <v>13186</v>
      </c>
      <c r="B3192" s="6" t="s">
        <v>14079</v>
      </c>
      <c r="C3192" s="6" t="s">
        <v>14080</v>
      </c>
      <c r="D3192" s="12">
        <v>1</v>
      </c>
    </row>
    <row r="3193" spans="1:4" x14ac:dyDescent="0.2">
      <c r="A3193" s="6" t="s">
        <v>13186</v>
      </c>
      <c r="B3193" s="6" t="s">
        <v>14081</v>
      </c>
      <c r="C3193" s="6" t="s">
        <v>14082</v>
      </c>
      <c r="D3193" s="12">
        <v>1</v>
      </c>
    </row>
    <row r="3194" spans="1:4" x14ac:dyDescent="0.2">
      <c r="A3194" s="6" t="s">
        <v>13186</v>
      </c>
      <c r="B3194" s="6" t="s">
        <v>14083</v>
      </c>
      <c r="C3194" s="6" t="s">
        <v>14084</v>
      </c>
      <c r="D3194" s="12">
        <v>1</v>
      </c>
    </row>
    <row r="3195" spans="1:4" x14ac:dyDescent="0.2">
      <c r="A3195" s="6" t="s">
        <v>13186</v>
      </c>
      <c r="B3195" s="6" t="s">
        <v>14085</v>
      </c>
      <c r="C3195" s="6" t="s">
        <v>14086</v>
      </c>
      <c r="D3195" s="12">
        <v>1</v>
      </c>
    </row>
    <row r="3196" spans="1:4" x14ac:dyDescent="0.2">
      <c r="A3196" s="6" t="s">
        <v>13186</v>
      </c>
      <c r="B3196" s="6" t="s">
        <v>14087</v>
      </c>
      <c r="C3196" s="6" t="s">
        <v>14088</v>
      </c>
      <c r="D3196" s="12">
        <v>1</v>
      </c>
    </row>
    <row r="3197" spans="1:4" x14ac:dyDescent="0.2">
      <c r="A3197" s="6" t="s">
        <v>13186</v>
      </c>
      <c r="B3197" s="6" t="s">
        <v>14089</v>
      </c>
      <c r="C3197" s="6" t="s">
        <v>14090</v>
      </c>
      <c r="D3197" s="12">
        <v>1</v>
      </c>
    </row>
    <row r="3198" spans="1:4" x14ac:dyDescent="0.2">
      <c r="A3198" s="6" t="s">
        <v>13186</v>
      </c>
      <c r="B3198" s="6" t="s">
        <v>14091</v>
      </c>
      <c r="C3198" s="6" t="s">
        <v>14092</v>
      </c>
      <c r="D3198" s="12">
        <v>1</v>
      </c>
    </row>
    <row r="3199" spans="1:4" x14ac:dyDescent="0.2">
      <c r="A3199" s="6" t="s">
        <v>13186</v>
      </c>
      <c r="B3199" s="6" t="s">
        <v>14093</v>
      </c>
      <c r="C3199" s="6" t="s">
        <v>14094</v>
      </c>
      <c r="D3199" s="12">
        <v>1</v>
      </c>
    </row>
    <row r="3200" spans="1:4" x14ac:dyDescent="0.2">
      <c r="A3200" s="6" t="s">
        <v>13186</v>
      </c>
      <c r="B3200" s="6" t="s">
        <v>14095</v>
      </c>
      <c r="C3200" s="6" t="s">
        <v>14096</v>
      </c>
      <c r="D3200" s="12">
        <v>1</v>
      </c>
    </row>
    <row r="3201" spans="1:4" x14ac:dyDescent="0.2">
      <c r="A3201" s="6" t="s">
        <v>13186</v>
      </c>
      <c r="B3201" s="6" t="s">
        <v>14097</v>
      </c>
      <c r="C3201" s="6" t="s">
        <v>14098</v>
      </c>
      <c r="D3201" s="12">
        <v>1</v>
      </c>
    </row>
    <row r="3202" spans="1:4" x14ac:dyDescent="0.2">
      <c r="A3202" s="6" t="s">
        <v>13186</v>
      </c>
      <c r="B3202" s="6" t="s">
        <v>14099</v>
      </c>
      <c r="C3202" s="6" t="s">
        <v>14100</v>
      </c>
      <c r="D3202" s="12">
        <v>1</v>
      </c>
    </row>
    <row r="3203" spans="1:4" x14ac:dyDescent="0.2">
      <c r="A3203" s="6" t="s">
        <v>13186</v>
      </c>
      <c r="B3203" s="6" t="s">
        <v>14101</v>
      </c>
      <c r="C3203" s="6" t="s">
        <v>14102</v>
      </c>
      <c r="D3203" s="12">
        <v>1</v>
      </c>
    </row>
    <row r="3204" spans="1:4" x14ac:dyDescent="0.2">
      <c r="A3204" s="6" t="s">
        <v>13186</v>
      </c>
      <c r="B3204" s="6" t="s">
        <v>14103</v>
      </c>
      <c r="C3204" s="6" t="s">
        <v>14104</v>
      </c>
      <c r="D3204" s="12">
        <v>1</v>
      </c>
    </row>
    <row r="3205" spans="1:4" x14ac:dyDescent="0.2">
      <c r="A3205" s="6" t="s">
        <v>13186</v>
      </c>
      <c r="B3205" s="6" t="s">
        <v>14105</v>
      </c>
      <c r="C3205" s="6" t="s">
        <v>14106</v>
      </c>
      <c r="D3205" s="12">
        <v>1</v>
      </c>
    </row>
    <row r="3206" spans="1:4" x14ac:dyDescent="0.2">
      <c r="A3206" s="6" t="s">
        <v>13186</v>
      </c>
      <c r="B3206" s="6" t="s">
        <v>14107</v>
      </c>
      <c r="C3206" s="6" t="s">
        <v>14108</v>
      </c>
      <c r="D3206" s="12">
        <v>1</v>
      </c>
    </row>
    <row r="3207" spans="1:4" x14ac:dyDescent="0.2">
      <c r="A3207" s="6" t="s">
        <v>13186</v>
      </c>
      <c r="B3207" s="6" t="s">
        <v>14109</v>
      </c>
      <c r="C3207" s="6" t="s">
        <v>14110</v>
      </c>
      <c r="D3207" s="12">
        <v>1</v>
      </c>
    </row>
    <row r="3208" spans="1:4" x14ac:dyDescent="0.2">
      <c r="A3208" s="6" t="s">
        <v>13186</v>
      </c>
      <c r="B3208" s="6" t="s">
        <v>14111</v>
      </c>
      <c r="C3208" s="6" t="s">
        <v>14112</v>
      </c>
      <c r="D3208" s="12">
        <v>1</v>
      </c>
    </row>
    <row r="3209" spans="1:4" x14ac:dyDescent="0.2">
      <c r="A3209" s="6" t="s">
        <v>13186</v>
      </c>
      <c r="B3209" s="6" t="s">
        <v>14113</v>
      </c>
      <c r="C3209" s="6" t="s">
        <v>14114</v>
      </c>
      <c r="D3209" s="12">
        <v>1</v>
      </c>
    </row>
    <row r="3210" spans="1:4" x14ac:dyDescent="0.2">
      <c r="A3210" s="6" t="s">
        <v>13186</v>
      </c>
      <c r="B3210" s="6" t="s">
        <v>14115</v>
      </c>
      <c r="C3210" s="6" t="s">
        <v>14116</v>
      </c>
      <c r="D3210" s="12">
        <v>1</v>
      </c>
    </row>
    <row r="3211" spans="1:4" x14ac:dyDescent="0.2">
      <c r="A3211" s="6" t="s">
        <v>13186</v>
      </c>
      <c r="B3211" s="6" t="s">
        <v>14117</v>
      </c>
      <c r="C3211" s="6" t="s">
        <v>14118</v>
      </c>
      <c r="D3211" s="12">
        <v>1</v>
      </c>
    </row>
    <row r="3212" spans="1:4" x14ac:dyDescent="0.2">
      <c r="A3212" s="6" t="s">
        <v>13186</v>
      </c>
      <c r="B3212" s="6" t="s">
        <v>14119</v>
      </c>
      <c r="C3212" s="6" t="s">
        <v>14120</v>
      </c>
      <c r="D3212" s="12">
        <v>1</v>
      </c>
    </row>
    <row r="3213" spans="1:4" x14ac:dyDescent="0.2">
      <c r="A3213" s="6" t="s">
        <v>13186</v>
      </c>
      <c r="B3213" s="6" t="s">
        <v>14121</v>
      </c>
      <c r="C3213" s="6" t="s">
        <v>14122</v>
      </c>
      <c r="D3213" s="12">
        <v>1</v>
      </c>
    </row>
    <row r="3214" spans="1:4" x14ac:dyDescent="0.2">
      <c r="A3214" s="6" t="s">
        <v>13186</v>
      </c>
      <c r="B3214" s="6" t="s">
        <v>14123</v>
      </c>
      <c r="C3214" s="6" t="s">
        <v>14124</v>
      </c>
      <c r="D3214" s="12">
        <v>1</v>
      </c>
    </row>
    <row r="3215" spans="1:4" x14ac:dyDescent="0.2">
      <c r="A3215" s="6" t="s">
        <v>13186</v>
      </c>
      <c r="B3215" s="6" t="s">
        <v>14125</v>
      </c>
      <c r="C3215" s="6" t="s">
        <v>14126</v>
      </c>
      <c r="D3215" s="12">
        <v>1</v>
      </c>
    </row>
    <row r="3216" spans="1:4" x14ac:dyDescent="0.2">
      <c r="A3216" s="6" t="s">
        <v>13186</v>
      </c>
      <c r="B3216" s="6" t="s">
        <v>14127</v>
      </c>
      <c r="C3216" s="6" t="s">
        <v>14128</v>
      </c>
      <c r="D3216" s="12">
        <v>1</v>
      </c>
    </row>
    <row r="3217" spans="1:4" x14ac:dyDescent="0.2">
      <c r="A3217" s="6" t="s">
        <v>13186</v>
      </c>
      <c r="B3217" s="6" t="s">
        <v>14129</v>
      </c>
      <c r="C3217" s="6" t="s">
        <v>14130</v>
      </c>
      <c r="D3217" s="12">
        <v>1</v>
      </c>
    </row>
    <row r="3218" spans="1:4" x14ac:dyDescent="0.2">
      <c r="A3218" s="6" t="s">
        <v>13186</v>
      </c>
      <c r="B3218" s="6" t="s">
        <v>14131</v>
      </c>
      <c r="C3218" s="6" t="s">
        <v>14132</v>
      </c>
      <c r="D3218" s="12">
        <v>1</v>
      </c>
    </row>
    <row r="3219" spans="1:4" x14ac:dyDescent="0.2">
      <c r="A3219" s="6" t="s">
        <v>13186</v>
      </c>
      <c r="B3219" s="6" t="s">
        <v>14133</v>
      </c>
      <c r="C3219" s="6" t="s">
        <v>14134</v>
      </c>
      <c r="D3219" s="12">
        <v>1</v>
      </c>
    </row>
    <row r="3220" spans="1:4" x14ac:dyDescent="0.2">
      <c r="A3220" s="6" t="s">
        <v>13186</v>
      </c>
      <c r="B3220" s="6" t="s">
        <v>14135</v>
      </c>
      <c r="C3220" s="6" t="s">
        <v>14136</v>
      </c>
      <c r="D3220" s="12">
        <v>1</v>
      </c>
    </row>
    <row r="3221" spans="1:4" x14ac:dyDescent="0.2">
      <c r="A3221" s="6" t="s">
        <v>13186</v>
      </c>
      <c r="B3221" s="6" t="s">
        <v>14137</v>
      </c>
      <c r="C3221" s="6" t="s">
        <v>14138</v>
      </c>
      <c r="D3221" s="12">
        <v>1</v>
      </c>
    </row>
    <row r="3222" spans="1:4" x14ac:dyDescent="0.2">
      <c r="A3222" s="6" t="s">
        <v>13186</v>
      </c>
      <c r="B3222" s="6" t="s">
        <v>14139</v>
      </c>
      <c r="C3222" s="6" t="s">
        <v>14140</v>
      </c>
      <c r="D3222" s="12">
        <v>1</v>
      </c>
    </row>
    <row r="3223" spans="1:4" x14ac:dyDescent="0.2">
      <c r="A3223" s="6" t="s">
        <v>13186</v>
      </c>
      <c r="B3223" s="6" t="s">
        <v>14141</v>
      </c>
      <c r="C3223" s="6" t="s">
        <v>14142</v>
      </c>
      <c r="D3223" s="12">
        <v>1</v>
      </c>
    </row>
    <row r="3224" spans="1:4" x14ac:dyDescent="0.2">
      <c r="A3224" s="6" t="s">
        <v>13186</v>
      </c>
      <c r="B3224" s="6" t="s">
        <v>14143</v>
      </c>
      <c r="C3224" s="6" t="s">
        <v>14144</v>
      </c>
      <c r="D3224" s="12">
        <v>1</v>
      </c>
    </row>
    <row r="3225" spans="1:4" x14ac:dyDescent="0.2">
      <c r="A3225" s="6" t="s">
        <v>13186</v>
      </c>
      <c r="B3225" s="6" t="s">
        <v>14145</v>
      </c>
      <c r="C3225" s="6" t="s">
        <v>14146</v>
      </c>
      <c r="D3225" s="12">
        <v>1</v>
      </c>
    </row>
    <row r="3226" spans="1:4" x14ac:dyDescent="0.2">
      <c r="A3226" s="6" t="s">
        <v>13186</v>
      </c>
      <c r="B3226" s="6" t="s">
        <v>14147</v>
      </c>
      <c r="C3226" s="6" t="s">
        <v>14148</v>
      </c>
      <c r="D3226" s="12">
        <v>1</v>
      </c>
    </row>
    <row r="3227" spans="1:4" x14ac:dyDescent="0.2">
      <c r="A3227" s="6" t="s">
        <v>13186</v>
      </c>
      <c r="B3227" s="6" t="s">
        <v>14149</v>
      </c>
      <c r="C3227" s="6" t="s">
        <v>14150</v>
      </c>
      <c r="D3227" s="12">
        <v>1</v>
      </c>
    </row>
    <row r="3228" spans="1:4" x14ac:dyDescent="0.2">
      <c r="A3228" s="6" t="s">
        <v>13186</v>
      </c>
      <c r="B3228" s="6" t="s">
        <v>14151</v>
      </c>
      <c r="C3228" s="6" t="s">
        <v>14152</v>
      </c>
      <c r="D3228" s="12">
        <v>1</v>
      </c>
    </row>
    <row r="3229" spans="1:4" x14ac:dyDescent="0.2">
      <c r="A3229" s="6" t="s">
        <v>13186</v>
      </c>
      <c r="B3229" s="6" t="s">
        <v>14153</v>
      </c>
      <c r="C3229" s="6" t="s">
        <v>14154</v>
      </c>
      <c r="D3229" s="12">
        <v>1</v>
      </c>
    </row>
    <row r="3230" spans="1:4" x14ac:dyDescent="0.2">
      <c r="A3230" s="6" t="s">
        <v>13186</v>
      </c>
      <c r="B3230" s="6" t="s">
        <v>14155</v>
      </c>
      <c r="C3230" s="6" t="s">
        <v>14156</v>
      </c>
      <c r="D3230" s="12">
        <v>1</v>
      </c>
    </row>
    <row r="3231" spans="1:4" x14ac:dyDescent="0.2">
      <c r="A3231" s="6" t="s">
        <v>13186</v>
      </c>
      <c r="B3231" s="6" t="s">
        <v>14157</v>
      </c>
      <c r="C3231" s="6" t="s">
        <v>14158</v>
      </c>
      <c r="D3231" s="12">
        <v>1</v>
      </c>
    </row>
    <row r="3232" spans="1:4" x14ac:dyDescent="0.2">
      <c r="A3232" s="6" t="s">
        <v>13186</v>
      </c>
      <c r="B3232" s="6" t="s">
        <v>14159</v>
      </c>
      <c r="C3232" s="6" t="s">
        <v>14160</v>
      </c>
      <c r="D3232" s="12">
        <v>1</v>
      </c>
    </row>
    <row r="3233" spans="1:4" x14ac:dyDescent="0.2">
      <c r="A3233" s="6" t="s">
        <v>13186</v>
      </c>
      <c r="B3233" s="6" t="s">
        <v>14161</v>
      </c>
      <c r="C3233" s="6" t="s">
        <v>14162</v>
      </c>
      <c r="D3233" s="12">
        <v>1</v>
      </c>
    </row>
    <row r="3234" spans="1:4" x14ac:dyDescent="0.2">
      <c r="A3234" s="6" t="s">
        <v>13186</v>
      </c>
      <c r="B3234" s="6" t="s">
        <v>14163</v>
      </c>
      <c r="C3234" s="6" t="s">
        <v>14164</v>
      </c>
      <c r="D3234" s="12">
        <v>1</v>
      </c>
    </row>
    <row r="3235" spans="1:4" x14ac:dyDescent="0.2">
      <c r="A3235" s="6" t="s">
        <v>13186</v>
      </c>
      <c r="B3235" s="6" t="s">
        <v>14165</v>
      </c>
      <c r="C3235" s="6" t="s">
        <v>14166</v>
      </c>
      <c r="D3235" s="12">
        <v>1</v>
      </c>
    </row>
    <row r="3236" spans="1:4" x14ac:dyDescent="0.2">
      <c r="A3236" s="6" t="s">
        <v>13186</v>
      </c>
      <c r="B3236" s="6" t="s">
        <v>14167</v>
      </c>
      <c r="C3236" s="6" t="s">
        <v>14168</v>
      </c>
      <c r="D3236" s="12">
        <v>1</v>
      </c>
    </row>
    <row r="3237" spans="1:4" x14ac:dyDescent="0.2">
      <c r="A3237" s="6" t="s">
        <v>13186</v>
      </c>
      <c r="B3237" s="6" t="s">
        <v>14169</v>
      </c>
      <c r="C3237" s="6" t="s">
        <v>14170</v>
      </c>
      <c r="D3237" s="12">
        <v>1</v>
      </c>
    </row>
    <row r="3238" spans="1:4" x14ac:dyDescent="0.2">
      <c r="A3238" s="6" t="s">
        <v>13186</v>
      </c>
      <c r="B3238" s="6" t="s">
        <v>14171</v>
      </c>
      <c r="C3238" s="6" t="s">
        <v>14172</v>
      </c>
      <c r="D3238" s="12">
        <v>1</v>
      </c>
    </row>
    <row r="3239" spans="1:4" x14ac:dyDescent="0.2">
      <c r="A3239" s="6" t="s">
        <v>13186</v>
      </c>
      <c r="B3239" s="6" t="s">
        <v>14173</v>
      </c>
      <c r="C3239" s="6" t="s">
        <v>14174</v>
      </c>
      <c r="D3239" s="12">
        <v>1</v>
      </c>
    </row>
    <row r="3240" spans="1:4" x14ac:dyDescent="0.2">
      <c r="A3240" s="6" t="s">
        <v>13186</v>
      </c>
      <c r="B3240" s="6" t="s">
        <v>14175</v>
      </c>
      <c r="C3240" s="6" t="s">
        <v>14176</v>
      </c>
      <c r="D3240" s="12">
        <v>1</v>
      </c>
    </row>
    <row r="3241" spans="1:4" x14ac:dyDescent="0.2">
      <c r="A3241" s="6" t="s">
        <v>13186</v>
      </c>
      <c r="B3241" s="6" t="s">
        <v>14177</v>
      </c>
      <c r="C3241" s="6" t="s">
        <v>14178</v>
      </c>
      <c r="D3241" s="12">
        <v>1</v>
      </c>
    </row>
    <row r="3242" spans="1:4" x14ac:dyDescent="0.2">
      <c r="A3242" s="6" t="s">
        <v>13186</v>
      </c>
      <c r="B3242" s="6" t="s">
        <v>14179</v>
      </c>
      <c r="C3242" s="6" t="s">
        <v>14180</v>
      </c>
      <c r="D3242" s="12">
        <v>1</v>
      </c>
    </row>
    <row r="3243" spans="1:4" x14ac:dyDescent="0.2">
      <c r="A3243" s="6" t="s">
        <v>13186</v>
      </c>
      <c r="B3243" s="6" t="s">
        <v>14181</v>
      </c>
      <c r="C3243" s="6" t="s">
        <v>14182</v>
      </c>
      <c r="D3243" s="12">
        <v>1</v>
      </c>
    </row>
    <row r="3244" spans="1:4" x14ac:dyDescent="0.2">
      <c r="A3244" s="6" t="s">
        <v>13186</v>
      </c>
      <c r="B3244" s="6" t="s">
        <v>14183</v>
      </c>
      <c r="C3244" s="6" t="s">
        <v>14184</v>
      </c>
      <c r="D3244" s="12">
        <v>1</v>
      </c>
    </row>
    <row r="3245" spans="1:4" x14ac:dyDescent="0.2">
      <c r="A3245" s="6" t="s">
        <v>13186</v>
      </c>
      <c r="B3245" s="6" t="s">
        <v>14185</v>
      </c>
      <c r="C3245" s="6" t="s">
        <v>14186</v>
      </c>
      <c r="D3245" s="12">
        <v>1</v>
      </c>
    </row>
    <row r="3246" spans="1:4" x14ac:dyDescent="0.2">
      <c r="A3246" s="6" t="s">
        <v>13186</v>
      </c>
      <c r="B3246" s="6" t="s">
        <v>14187</v>
      </c>
      <c r="C3246" s="6" t="s">
        <v>14188</v>
      </c>
      <c r="D3246" s="12">
        <v>1</v>
      </c>
    </row>
    <row r="3247" spans="1:4" x14ac:dyDescent="0.2">
      <c r="A3247" s="6" t="s">
        <v>13186</v>
      </c>
      <c r="B3247" s="6" t="s">
        <v>14189</v>
      </c>
      <c r="C3247" s="6" t="s">
        <v>14190</v>
      </c>
      <c r="D3247" s="12">
        <v>1</v>
      </c>
    </row>
    <row r="3248" spans="1:4" x14ac:dyDescent="0.2">
      <c r="A3248" s="6" t="s">
        <v>13186</v>
      </c>
      <c r="B3248" s="6" t="s">
        <v>14191</v>
      </c>
      <c r="C3248" s="6" t="s">
        <v>14192</v>
      </c>
      <c r="D3248" s="12">
        <v>1</v>
      </c>
    </row>
    <row r="3249" spans="1:4" x14ac:dyDescent="0.2">
      <c r="A3249" s="6" t="s">
        <v>13186</v>
      </c>
      <c r="B3249" s="6" t="s">
        <v>14193</v>
      </c>
      <c r="C3249" s="6" t="s">
        <v>14194</v>
      </c>
      <c r="D3249" s="12">
        <v>1</v>
      </c>
    </row>
    <row r="3250" spans="1:4" x14ac:dyDescent="0.2">
      <c r="A3250" s="6" t="s">
        <v>13186</v>
      </c>
      <c r="B3250" s="6" t="s">
        <v>14195</v>
      </c>
      <c r="C3250" s="6" t="s">
        <v>14196</v>
      </c>
      <c r="D3250" s="12">
        <v>1</v>
      </c>
    </row>
    <row r="3251" spans="1:4" x14ac:dyDescent="0.2">
      <c r="A3251" s="6" t="s">
        <v>13186</v>
      </c>
      <c r="B3251" s="6" t="s">
        <v>14197</v>
      </c>
      <c r="C3251" s="6" t="s">
        <v>14198</v>
      </c>
      <c r="D3251" s="12">
        <v>1</v>
      </c>
    </row>
    <row r="3252" spans="1:4" x14ac:dyDescent="0.2">
      <c r="A3252" s="6" t="s">
        <v>13186</v>
      </c>
      <c r="B3252" s="6" t="s">
        <v>14199</v>
      </c>
      <c r="C3252" s="6" t="s">
        <v>14200</v>
      </c>
      <c r="D3252" s="12">
        <v>1</v>
      </c>
    </row>
    <row r="3253" spans="1:4" x14ac:dyDescent="0.2">
      <c r="A3253" s="6" t="s">
        <v>13186</v>
      </c>
      <c r="B3253" s="6" t="s">
        <v>14201</v>
      </c>
      <c r="C3253" s="6" t="s">
        <v>14202</v>
      </c>
      <c r="D3253" s="12">
        <v>1</v>
      </c>
    </row>
    <row r="3254" spans="1:4" x14ac:dyDescent="0.2">
      <c r="A3254" s="6" t="s">
        <v>13186</v>
      </c>
      <c r="B3254" s="6" t="s">
        <v>14203</v>
      </c>
      <c r="C3254" s="6" t="s">
        <v>14204</v>
      </c>
      <c r="D3254" s="12">
        <v>1</v>
      </c>
    </row>
    <row r="3255" spans="1:4" x14ac:dyDescent="0.2">
      <c r="A3255" s="6" t="s">
        <v>13186</v>
      </c>
      <c r="B3255" s="6" t="s">
        <v>14205</v>
      </c>
      <c r="C3255" s="6" t="s">
        <v>14206</v>
      </c>
      <c r="D3255" s="12">
        <v>1</v>
      </c>
    </row>
    <row r="3256" spans="1:4" x14ac:dyDescent="0.2">
      <c r="A3256" s="6" t="s">
        <v>13186</v>
      </c>
      <c r="B3256" s="6" t="s">
        <v>14207</v>
      </c>
      <c r="C3256" s="6" t="s">
        <v>14208</v>
      </c>
      <c r="D3256" s="12">
        <v>1</v>
      </c>
    </row>
    <row r="3257" spans="1:4" x14ac:dyDescent="0.2">
      <c r="A3257" s="6" t="s">
        <v>13186</v>
      </c>
      <c r="B3257" s="6" t="s">
        <v>14209</v>
      </c>
      <c r="C3257" s="6" t="s">
        <v>14210</v>
      </c>
      <c r="D3257" s="12">
        <v>1</v>
      </c>
    </row>
    <row r="3258" spans="1:4" x14ac:dyDescent="0.2">
      <c r="A3258" s="6" t="s">
        <v>13186</v>
      </c>
      <c r="B3258" s="6" t="s">
        <v>14211</v>
      </c>
      <c r="C3258" s="6" t="s">
        <v>14212</v>
      </c>
      <c r="D3258" s="12">
        <v>1</v>
      </c>
    </row>
    <row r="3259" spans="1:4" x14ac:dyDescent="0.2">
      <c r="A3259" s="6" t="s">
        <v>13186</v>
      </c>
      <c r="B3259" s="6" t="s">
        <v>14213</v>
      </c>
      <c r="C3259" s="6" t="s">
        <v>14214</v>
      </c>
      <c r="D3259" s="12">
        <v>1</v>
      </c>
    </row>
    <row r="3260" spans="1:4" x14ac:dyDescent="0.2">
      <c r="A3260" s="6" t="s">
        <v>13186</v>
      </c>
      <c r="B3260" s="6" t="s">
        <v>14215</v>
      </c>
      <c r="C3260" s="6" t="s">
        <v>14216</v>
      </c>
      <c r="D3260" s="12">
        <v>1</v>
      </c>
    </row>
    <row r="3261" spans="1:4" x14ac:dyDescent="0.2">
      <c r="A3261" s="6" t="s">
        <v>13186</v>
      </c>
      <c r="B3261" s="6" t="s">
        <v>14217</v>
      </c>
      <c r="C3261" s="6" t="s">
        <v>14218</v>
      </c>
      <c r="D3261" s="12">
        <v>1</v>
      </c>
    </row>
    <row r="3262" spans="1:4" x14ac:dyDescent="0.2">
      <c r="A3262" s="6" t="s">
        <v>13186</v>
      </c>
      <c r="B3262" s="6" t="s">
        <v>14219</v>
      </c>
      <c r="C3262" s="6" t="s">
        <v>14220</v>
      </c>
      <c r="D3262" s="12">
        <v>1</v>
      </c>
    </row>
    <row r="3263" spans="1:4" x14ac:dyDescent="0.2">
      <c r="A3263" s="6" t="s">
        <v>13186</v>
      </c>
      <c r="B3263" s="6" t="s">
        <v>14221</v>
      </c>
      <c r="C3263" s="6" t="s">
        <v>14222</v>
      </c>
      <c r="D3263" s="12">
        <v>1</v>
      </c>
    </row>
    <row r="3264" spans="1:4" x14ac:dyDescent="0.2">
      <c r="A3264" s="6" t="s">
        <v>13186</v>
      </c>
      <c r="B3264" s="6" t="s">
        <v>14223</v>
      </c>
      <c r="C3264" s="6" t="s">
        <v>14224</v>
      </c>
      <c r="D3264" s="12">
        <v>1</v>
      </c>
    </row>
    <row r="3265" spans="1:4" x14ac:dyDescent="0.2">
      <c r="A3265" s="6" t="s">
        <v>13186</v>
      </c>
      <c r="B3265" s="6" t="s">
        <v>14225</v>
      </c>
      <c r="C3265" s="6" t="s">
        <v>14226</v>
      </c>
      <c r="D3265" s="12">
        <v>1</v>
      </c>
    </row>
    <row r="3266" spans="1:4" x14ac:dyDescent="0.2">
      <c r="A3266" s="6" t="s">
        <v>13186</v>
      </c>
      <c r="B3266" s="6" t="s">
        <v>14227</v>
      </c>
      <c r="C3266" s="6" t="s">
        <v>14228</v>
      </c>
      <c r="D3266" s="12">
        <v>1</v>
      </c>
    </row>
    <row r="3267" spans="1:4" x14ac:dyDescent="0.2">
      <c r="A3267" s="6" t="s">
        <v>13186</v>
      </c>
      <c r="B3267" s="6" t="s">
        <v>14229</v>
      </c>
      <c r="C3267" s="6" t="s">
        <v>14230</v>
      </c>
      <c r="D3267" s="12">
        <v>1</v>
      </c>
    </row>
    <row r="3268" spans="1:4" x14ac:dyDescent="0.2">
      <c r="A3268" s="6" t="s">
        <v>13186</v>
      </c>
      <c r="B3268" s="6" t="s">
        <v>14231</v>
      </c>
      <c r="C3268" s="6" t="s">
        <v>14232</v>
      </c>
      <c r="D3268" s="12">
        <v>1</v>
      </c>
    </row>
    <row r="3269" spans="1:4" x14ac:dyDescent="0.2">
      <c r="A3269" s="6" t="s">
        <v>13186</v>
      </c>
      <c r="B3269" s="6" t="s">
        <v>14233</v>
      </c>
      <c r="C3269" s="6" t="s">
        <v>14234</v>
      </c>
      <c r="D3269" s="12">
        <v>1</v>
      </c>
    </row>
    <row r="3270" spans="1:4" x14ac:dyDescent="0.2">
      <c r="A3270" s="6" t="s">
        <v>13186</v>
      </c>
      <c r="B3270" s="6" t="s">
        <v>14235</v>
      </c>
      <c r="C3270" s="6" t="s">
        <v>14236</v>
      </c>
      <c r="D3270" s="12">
        <v>1</v>
      </c>
    </row>
    <row r="3271" spans="1:4" x14ac:dyDescent="0.2">
      <c r="A3271" s="6" t="s">
        <v>13186</v>
      </c>
      <c r="B3271" s="6" t="s">
        <v>14237</v>
      </c>
      <c r="C3271" s="6" t="s">
        <v>14238</v>
      </c>
      <c r="D3271" s="12">
        <v>1</v>
      </c>
    </row>
    <row r="3272" spans="1:4" x14ac:dyDescent="0.2">
      <c r="A3272" s="6" t="s">
        <v>13186</v>
      </c>
      <c r="B3272" s="6" t="s">
        <v>14239</v>
      </c>
      <c r="C3272" s="6" t="s">
        <v>14240</v>
      </c>
      <c r="D3272" s="12">
        <v>1</v>
      </c>
    </row>
    <row r="3273" spans="1:4" x14ac:dyDescent="0.2">
      <c r="A3273" s="6" t="s">
        <v>13186</v>
      </c>
      <c r="B3273" s="6" t="s">
        <v>14241</v>
      </c>
      <c r="C3273" s="6" t="s">
        <v>14242</v>
      </c>
      <c r="D3273" s="12">
        <v>1</v>
      </c>
    </row>
    <row r="3274" spans="1:4" x14ac:dyDescent="0.2">
      <c r="A3274" s="6" t="s">
        <v>13186</v>
      </c>
      <c r="B3274" s="6" t="s">
        <v>14243</v>
      </c>
      <c r="C3274" s="6" t="s">
        <v>14244</v>
      </c>
      <c r="D3274" s="12">
        <v>1</v>
      </c>
    </row>
    <row r="3275" spans="1:4" x14ac:dyDescent="0.2">
      <c r="A3275" s="6" t="s">
        <v>13186</v>
      </c>
      <c r="B3275" s="6" t="s">
        <v>14245</v>
      </c>
      <c r="C3275" s="6" t="s">
        <v>14246</v>
      </c>
      <c r="D3275" s="12">
        <v>1</v>
      </c>
    </row>
    <row r="3276" spans="1:4" x14ac:dyDescent="0.2">
      <c r="A3276" s="6" t="s">
        <v>13186</v>
      </c>
      <c r="B3276" s="6" t="s">
        <v>14247</v>
      </c>
      <c r="C3276" s="6" t="s">
        <v>14248</v>
      </c>
      <c r="D3276" s="12">
        <v>1</v>
      </c>
    </row>
    <row r="3277" spans="1:4" x14ac:dyDescent="0.2">
      <c r="A3277" s="6" t="s">
        <v>13186</v>
      </c>
      <c r="B3277" s="6" t="s">
        <v>14249</v>
      </c>
      <c r="C3277" s="6" t="s">
        <v>14250</v>
      </c>
      <c r="D3277" s="12">
        <v>1</v>
      </c>
    </row>
    <row r="3278" spans="1:4" x14ac:dyDescent="0.2">
      <c r="A3278" s="6" t="s">
        <v>13186</v>
      </c>
      <c r="B3278" s="6" t="s">
        <v>14251</v>
      </c>
      <c r="C3278" s="6" t="s">
        <v>14252</v>
      </c>
      <c r="D3278" s="12">
        <v>1</v>
      </c>
    </row>
    <row r="3279" spans="1:4" x14ac:dyDescent="0.2">
      <c r="A3279" s="6" t="s">
        <v>13186</v>
      </c>
      <c r="B3279" s="6" t="s">
        <v>14253</v>
      </c>
      <c r="C3279" s="6" t="s">
        <v>14254</v>
      </c>
      <c r="D3279" s="12">
        <v>1</v>
      </c>
    </row>
    <row r="3280" spans="1:4" x14ac:dyDescent="0.2">
      <c r="A3280" s="6" t="s">
        <v>13186</v>
      </c>
      <c r="B3280" s="6" t="s">
        <v>14255</v>
      </c>
      <c r="C3280" s="6" t="s">
        <v>14256</v>
      </c>
      <c r="D3280" s="12">
        <v>1</v>
      </c>
    </row>
    <row r="3281" spans="1:4" x14ac:dyDescent="0.2">
      <c r="A3281" s="6" t="s">
        <v>13186</v>
      </c>
      <c r="B3281" s="6" t="s">
        <v>14257</v>
      </c>
      <c r="C3281" s="6" t="s">
        <v>14258</v>
      </c>
      <c r="D3281" s="12">
        <v>1</v>
      </c>
    </row>
    <row r="3282" spans="1:4" x14ac:dyDescent="0.2">
      <c r="A3282" s="6" t="s">
        <v>13186</v>
      </c>
      <c r="B3282" s="6" t="s">
        <v>14259</v>
      </c>
      <c r="C3282" s="6" t="s">
        <v>14260</v>
      </c>
      <c r="D3282" s="12">
        <v>1</v>
      </c>
    </row>
    <row r="3283" spans="1:4" x14ac:dyDescent="0.2">
      <c r="A3283" s="6" t="s">
        <v>13186</v>
      </c>
      <c r="B3283" s="6" t="s">
        <v>14261</v>
      </c>
      <c r="C3283" s="6" t="s">
        <v>14262</v>
      </c>
      <c r="D3283" s="12">
        <v>1</v>
      </c>
    </row>
    <row r="3284" spans="1:4" x14ac:dyDescent="0.2">
      <c r="A3284" s="6" t="s">
        <v>13186</v>
      </c>
      <c r="B3284" s="6" t="s">
        <v>14263</v>
      </c>
      <c r="C3284" s="6" t="s">
        <v>14264</v>
      </c>
      <c r="D3284" s="12">
        <v>1</v>
      </c>
    </row>
    <row r="3285" spans="1:4" x14ac:dyDescent="0.2">
      <c r="A3285" s="6" t="s">
        <v>13186</v>
      </c>
      <c r="B3285" s="6" t="s">
        <v>14265</v>
      </c>
      <c r="C3285" s="6" t="s">
        <v>14266</v>
      </c>
      <c r="D3285" s="12">
        <v>1</v>
      </c>
    </row>
    <row r="3286" spans="1:4" x14ac:dyDescent="0.2">
      <c r="A3286" s="6" t="s">
        <v>13186</v>
      </c>
      <c r="B3286" s="6" t="s">
        <v>14267</v>
      </c>
      <c r="C3286" s="6" t="s">
        <v>14268</v>
      </c>
      <c r="D3286" s="12">
        <v>1</v>
      </c>
    </row>
    <row r="3287" spans="1:4" x14ac:dyDescent="0.2">
      <c r="A3287" s="6" t="s">
        <v>13186</v>
      </c>
      <c r="B3287" s="6" t="s">
        <v>14269</v>
      </c>
      <c r="C3287" s="6" t="s">
        <v>14270</v>
      </c>
      <c r="D3287" s="12">
        <v>1</v>
      </c>
    </row>
    <row r="3288" spans="1:4" x14ac:dyDescent="0.2">
      <c r="A3288" s="6" t="s">
        <v>13186</v>
      </c>
      <c r="B3288" s="6" t="s">
        <v>14271</v>
      </c>
      <c r="C3288" s="6" t="s">
        <v>14272</v>
      </c>
      <c r="D3288" s="12">
        <v>1</v>
      </c>
    </row>
    <row r="3289" spans="1:4" x14ac:dyDescent="0.2">
      <c r="A3289" s="6" t="s">
        <v>13186</v>
      </c>
      <c r="B3289" s="6" t="s">
        <v>14273</v>
      </c>
      <c r="C3289" s="6" t="s">
        <v>14274</v>
      </c>
      <c r="D3289" s="12">
        <v>1</v>
      </c>
    </row>
    <row r="3290" spans="1:4" x14ac:dyDescent="0.2">
      <c r="A3290" s="6" t="s">
        <v>13186</v>
      </c>
      <c r="B3290" s="6" t="s">
        <v>14275</v>
      </c>
      <c r="C3290" s="6" t="s">
        <v>14276</v>
      </c>
      <c r="D3290" s="12">
        <v>1</v>
      </c>
    </row>
    <row r="3291" spans="1:4" x14ac:dyDescent="0.2">
      <c r="A3291" s="6" t="s">
        <v>13186</v>
      </c>
      <c r="B3291" s="6" t="s">
        <v>14277</v>
      </c>
      <c r="C3291" s="6" t="s">
        <v>14278</v>
      </c>
      <c r="D3291" s="12">
        <v>1</v>
      </c>
    </row>
    <row r="3292" spans="1:4" x14ac:dyDescent="0.2">
      <c r="A3292" s="6" t="s">
        <v>13186</v>
      </c>
      <c r="B3292" s="6" t="s">
        <v>14279</v>
      </c>
      <c r="C3292" s="6" t="s">
        <v>14280</v>
      </c>
      <c r="D3292" s="12">
        <v>1</v>
      </c>
    </row>
    <row r="3293" spans="1:4" x14ac:dyDescent="0.2">
      <c r="A3293" s="6" t="s">
        <v>13186</v>
      </c>
      <c r="B3293" s="6" t="s">
        <v>14281</v>
      </c>
      <c r="C3293" s="6" t="s">
        <v>14282</v>
      </c>
      <c r="D3293" s="12">
        <v>1</v>
      </c>
    </row>
    <row r="3294" spans="1:4" x14ac:dyDescent="0.2">
      <c r="A3294" s="6" t="s">
        <v>13186</v>
      </c>
      <c r="B3294" s="6" t="s">
        <v>14283</v>
      </c>
      <c r="C3294" s="6" t="s">
        <v>14284</v>
      </c>
      <c r="D3294" s="12">
        <v>1</v>
      </c>
    </row>
    <row r="3295" spans="1:4" x14ac:dyDescent="0.2">
      <c r="A3295" s="6" t="s">
        <v>13186</v>
      </c>
      <c r="B3295" s="6" t="s">
        <v>14285</v>
      </c>
      <c r="C3295" s="6" t="s">
        <v>14286</v>
      </c>
      <c r="D3295" s="12">
        <v>1</v>
      </c>
    </row>
    <row r="3296" spans="1:4" x14ac:dyDescent="0.2">
      <c r="A3296" s="6" t="s">
        <v>13186</v>
      </c>
      <c r="B3296" s="6" t="s">
        <v>14287</v>
      </c>
      <c r="C3296" s="6" t="s">
        <v>14288</v>
      </c>
      <c r="D3296" s="12">
        <v>1</v>
      </c>
    </row>
    <row r="3297" spans="1:4" x14ac:dyDescent="0.2">
      <c r="A3297" s="6" t="s">
        <v>13186</v>
      </c>
      <c r="B3297" s="6" t="s">
        <v>14289</v>
      </c>
      <c r="C3297" s="6" t="s">
        <v>14290</v>
      </c>
      <c r="D3297" s="12">
        <v>1</v>
      </c>
    </row>
    <row r="3298" spans="1:4" x14ac:dyDescent="0.2">
      <c r="A3298" s="6" t="s">
        <v>13186</v>
      </c>
      <c r="B3298" s="6" t="s">
        <v>14291</v>
      </c>
      <c r="C3298" s="6" t="s">
        <v>14292</v>
      </c>
      <c r="D3298" s="12">
        <v>1</v>
      </c>
    </row>
    <row r="3299" spans="1:4" x14ac:dyDescent="0.2">
      <c r="A3299" s="6" t="s">
        <v>13186</v>
      </c>
      <c r="B3299" s="6" t="s">
        <v>14293</v>
      </c>
      <c r="C3299" s="6" t="s">
        <v>14294</v>
      </c>
      <c r="D3299" s="12">
        <v>1</v>
      </c>
    </row>
    <row r="3300" spans="1:4" x14ac:dyDescent="0.2">
      <c r="A3300" s="6" t="s">
        <v>13186</v>
      </c>
      <c r="B3300" s="6" t="s">
        <v>14295</v>
      </c>
      <c r="C3300" s="6" t="s">
        <v>14296</v>
      </c>
      <c r="D3300" s="12">
        <v>1</v>
      </c>
    </row>
    <row r="3301" spans="1:4" x14ac:dyDescent="0.2">
      <c r="A3301" s="6" t="s">
        <v>13186</v>
      </c>
      <c r="B3301" s="6" t="s">
        <v>14297</v>
      </c>
      <c r="C3301" s="6" t="s">
        <v>14298</v>
      </c>
      <c r="D3301" s="12">
        <v>1</v>
      </c>
    </row>
    <row r="3302" spans="1:4" x14ac:dyDescent="0.2">
      <c r="A3302" s="6" t="s">
        <v>13186</v>
      </c>
      <c r="B3302" s="6" t="s">
        <v>14299</v>
      </c>
      <c r="C3302" s="6" t="s">
        <v>14300</v>
      </c>
      <c r="D3302" s="12">
        <v>1</v>
      </c>
    </row>
    <row r="3303" spans="1:4" x14ac:dyDescent="0.2">
      <c r="A3303" s="6" t="s">
        <v>13186</v>
      </c>
      <c r="B3303" s="6" t="s">
        <v>14301</v>
      </c>
      <c r="C3303" s="6" t="s">
        <v>14302</v>
      </c>
      <c r="D3303" s="12">
        <v>1</v>
      </c>
    </row>
    <row r="3304" spans="1:4" x14ac:dyDescent="0.2">
      <c r="A3304" s="6" t="s">
        <v>13186</v>
      </c>
      <c r="B3304" s="6" t="s">
        <v>14303</v>
      </c>
      <c r="C3304" s="6" t="s">
        <v>14304</v>
      </c>
      <c r="D3304" s="12">
        <v>1</v>
      </c>
    </row>
    <row r="3305" spans="1:4" x14ac:dyDescent="0.2">
      <c r="A3305" s="6" t="s">
        <v>13186</v>
      </c>
      <c r="B3305" s="6" t="s">
        <v>14305</v>
      </c>
      <c r="C3305" s="6" t="s">
        <v>14306</v>
      </c>
      <c r="D3305" s="12">
        <v>1</v>
      </c>
    </row>
    <row r="3306" spans="1:4" x14ac:dyDescent="0.2">
      <c r="A3306" s="6" t="s">
        <v>13186</v>
      </c>
      <c r="B3306" s="6" t="s">
        <v>14307</v>
      </c>
      <c r="C3306" s="6" t="s">
        <v>14308</v>
      </c>
      <c r="D3306" s="12">
        <v>1</v>
      </c>
    </row>
    <row r="3307" spans="1:4" x14ac:dyDescent="0.2">
      <c r="A3307" s="6" t="s">
        <v>13186</v>
      </c>
      <c r="B3307" s="6" t="s">
        <v>14309</v>
      </c>
      <c r="C3307" s="6" t="s">
        <v>14310</v>
      </c>
      <c r="D3307" s="12">
        <v>1</v>
      </c>
    </row>
    <row r="3308" spans="1:4" x14ac:dyDescent="0.2">
      <c r="A3308" s="6" t="s">
        <v>13186</v>
      </c>
      <c r="B3308" s="6" t="s">
        <v>14311</v>
      </c>
      <c r="C3308" s="6" t="s">
        <v>14312</v>
      </c>
      <c r="D3308" s="12">
        <v>1</v>
      </c>
    </row>
    <row r="3309" spans="1:4" x14ac:dyDescent="0.2">
      <c r="A3309" s="6" t="s">
        <v>13186</v>
      </c>
      <c r="B3309" s="6" t="s">
        <v>14313</v>
      </c>
      <c r="C3309" s="6" t="s">
        <v>14314</v>
      </c>
      <c r="D3309" s="12">
        <v>1</v>
      </c>
    </row>
    <row r="3310" spans="1:4" x14ac:dyDescent="0.2">
      <c r="A3310" s="6" t="s">
        <v>13186</v>
      </c>
      <c r="B3310" s="6" t="s">
        <v>14315</v>
      </c>
      <c r="C3310" s="6" t="s">
        <v>14316</v>
      </c>
      <c r="D3310" s="12">
        <v>1</v>
      </c>
    </row>
    <row r="3311" spans="1:4" x14ac:dyDescent="0.2">
      <c r="A3311" s="6" t="s">
        <v>13186</v>
      </c>
      <c r="B3311" s="6" t="s">
        <v>14317</v>
      </c>
      <c r="C3311" s="6" t="s">
        <v>14318</v>
      </c>
      <c r="D3311" s="12">
        <v>1</v>
      </c>
    </row>
    <row r="3312" spans="1:4" x14ac:dyDescent="0.2">
      <c r="A3312" s="6" t="s">
        <v>13186</v>
      </c>
      <c r="B3312" s="6" t="s">
        <v>14319</v>
      </c>
      <c r="C3312" s="6" t="s">
        <v>14320</v>
      </c>
      <c r="D3312" s="12">
        <v>1</v>
      </c>
    </row>
    <row r="3313" spans="1:4" x14ac:dyDescent="0.2">
      <c r="A3313" s="6" t="s">
        <v>13186</v>
      </c>
      <c r="B3313" s="6" t="s">
        <v>14321</v>
      </c>
      <c r="C3313" s="6" t="s">
        <v>14322</v>
      </c>
      <c r="D3313" s="12">
        <v>1</v>
      </c>
    </row>
    <row r="3314" spans="1:4" x14ac:dyDescent="0.2">
      <c r="A3314" s="6" t="s">
        <v>13186</v>
      </c>
      <c r="B3314" s="6" t="s">
        <v>14323</v>
      </c>
      <c r="C3314" s="6" t="s">
        <v>14324</v>
      </c>
      <c r="D3314" s="12">
        <v>1</v>
      </c>
    </row>
    <row r="3315" spans="1:4" x14ac:dyDescent="0.2">
      <c r="A3315" s="6" t="s">
        <v>13186</v>
      </c>
      <c r="B3315" s="6" t="s">
        <v>14325</v>
      </c>
      <c r="C3315" s="6" t="s">
        <v>14326</v>
      </c>
      <c r="D3315" s="12">
        <v>1</v>
      </c>
    </row>
    <row r="3316" spans="1:4" x14ac:dyDescent="0.2">
      <c r="A3316" s="6" t="s">
        <v>13186</v>
      </c>
      <c r="B3316" s="6" t="s">
        <v>14327</v>
      </c>
      <c r="C3316" s="6" t="s">
        <v>14328</v>
      </c>
      <c r="D3316" s="12">
        <v>1</v>
      </c>
    </row>
    <row r="3317" spans="1:4" x14ac:dyDescent="0.2">
      <c r="A3317" s="6" t="s">
        <v>13186</v>
      </c>
      <c r="B3317" s="6" t="s">
        <v>14329</v>
      </c>
      <c r="C3317" s="6" t="s">
        <v>14330</v>
      </c>
      <c r="D3317" s="12">
        <v>1</v>
      </c>
    </row>
    <row r="3318" spans="1:4" x14ac:dyDescent="0.2">
      <c r="A3318" s="6" t="s">
        <v>13186</v>
      </c>
      <c r="B3318" s="6" t="s">
        <v>14331</v>
      </c>
      <c r="C3318" s="6" t="s">
        <v>14332</v>
      </c>
      <c r="D3318" s="12">
        <v>1</v>
      </c>
    </row>
    <row r="3319" spans="1:4" x14ac:dyDescent="0.2">
      <c r="A3319" s="6" t="s">
        <v>13186</v>
      </c>
      <c r="B3319" s="6" t="s">
        <v>14333</v>
      </c>
      <c r="C3319" s="6" t="s">
        <v>14334</v>
      </c>
      <c r="D3319" s="12">
        <v>1</v>
      </c>
    </row>
    <row r="3320" spans="1:4" x14ac:dyDescent="0.2">
      <c r="A3320" s="6" t="s">
        <v>13186</v>
      </c>
      <c r="B3320" s="6" t="s">
        <v>14335</v>
      </c>
      <c r="C3320" s="6" t="s">
        <v>14336</v>
      </c>
      <c r="D3320" s="12">
        <v>1</v>
      </c>
    </row>
    <row r="3321" spans="1:4" x14ac:dyDescent="0.2">
      <c r="A3321" s="6" t="s">
        <v>13186</v>
      </c>
      <c r="B3321" s="6" t="s">
        <v>14337</v>
      </c>
      <c r="C3321" s="6" t="s">
        <v>14338</v>
      </c>
      <c r="D3321" s="12">
        <v>1</v>
      </c>
    </row>
    <row r="3322" spans="1:4" x14ac:dyDescent="0.2">
      <c r="A3322" s="6" t="s">
        <v>13186</v>
      </c>
      <c r="B3322" s="6" t="s">
        <v>14339</v>
      </c>
      <c r="C3322" s="6" t="s">
        <v>14340</v>
      </c>
      <c r="D3322" s="12">
        <v>1</v>
      </c>
    </row>
    <row r="3323" spans="1:4" x14ac:dyDescent="0.2">
      <c r="A3323" s="6" t="s">
        <v>13186</v>
      </c>
      <c r="B3323" s="6" t="s">
        <v>14341</v>
      </c>
      <c r="C3323" s="6" t="s">
        <v>14342</v>
      </c>
      <c r="D3323" s="12">
        <v>1</v>
      </c>
    </row>
    <row r="3324" spans="1:4" x14ac:dyDescent="0.2">
      <c r="A3324" s="6" t="s">
        <v>13186</v>
      </c>
      <c r="B3324" s="6" t="s">
        <v>14343</v>
      </c>
      <c r="C3324" s="6" t="s">
        <v>14344</v>
      </c>
      <c r="D3324" s="12">
        <v>1</v>
      </c>
    </row>
    <row r="3325" spans="1:4" x14ac:dyDescent="0.2">
      <c r="A3325" s="6" t="s">
        <v>13186</v>
      </c>
      <c r="B3325" s="6" t="s">
        <v>14345</v>
      </c>
      <c r="C3325" s="6" t="s">
        <v>14346</v>
      </c>
      <c r="D3325" s="12">
        <v>1</v>
      </c>
    </row>
    <row r="3326" spans="1:4" x14ac:dyDescent="0.2">
      <c r="A3326" s="6" t="s">
        <v>13186</v>
      </c>
      <c r="B3326" s="6" t="s">
        <v>14347</v>
      </c>
      <c r="C3326" s="6" t="s">
        <v>14348</v>
      </c>
      <c r="D3326" s="12">
        <v>1</v>
      </c>
    </row>
    <row r="3327" spans="1:4" x14ac:dyDescent="0.2">
      <c r="A3327" s="6" t="s">
        <v>13186</v>
      </c>
      <c r="B3327" s="6" t="s">
        <v>14349</v>
      </c>
      <c r="C3327" s="6" t="s">
        <v>14350</v>
      </c>
      <c r="D3327" s="12">
        <v>1</v>
      </c>
    </row>
    <row r="3328" spans="1:4" x14ac:dyDescent="0.2">
      <c r="A3328" s="6" t="s">
        <v>13186</v>
      </c>
      <c r="B3328" s="6" t="s">
        <v>14351</v>
      </c>
      <c r="C3328" s="6" t="s">
        <v>14352</v>
      </c>
      <c r="D3328" s="12">
        <v>1</v>
      </c>
    </row>
    <row r="3329" spans="1:4" x14ac:dyDescent="0.2">
      <c r="A3329" s="6" t="s">
        <v>13186</v>
      </c>
      <c r="B3329" s="6" t="s">
        <v>14353</v>
      </c>
      <c r="C3329" s="6" t="s">
        <v>14354</v>
      </c>
      <c r="D3329" s="12">
        <v>1</v>
      </c>
    </row>
    <row r="3330" spans="1:4" x14ac:dyDescent="0.2">
      <c r="A3330" s="6" t="s">
        <v>13186</v>
      </c>
      <c r="B3330" s="6" t="s">
        <v>14355</v>
      </c>
      <c r="C3330" s="6" t="s">
        <v>14356</v>
      </c>
      <c r="D3330" s="12">
        <v>1</v>
      </c>
    </row>
    <row r="3331" spans="1:4" x14ac:dyDescent="0.2">
      <c r="A3331" s="6" t="s">
        <v>13186</v>
      </c>
      <c r="B3331" s="6" t="s">
        <v>14357</v>
      </c>
      <c r="C3331" s="6" t="s">
        <v>14358</v>
      </c>
      <c r="D3331" s="12">
        <v>1</v>
      </c>
    </row>
    <row r="3332" spans="1:4" x14ac:dyDescent="0.2">
      <c r="A3332" s="6" t="s">
        <v>13186</v>
      </c>
      <c r="B3332" s="6" t="s">
        <v>14359</v>
      </c>
      <c r="C3332" s="6" t="s">
        <v>14360</v>
      </c>
      <c r="D3332" s="12">
        <v>1</v>
      </c>
    </row>
    <row r="3333" spans="1:4" x14ac:dyDescent="0.2">
      <c r="A3333" s="6" t="s">
        <v>13186</v>
      </c>
      <c r="B3333" s="6" t="s">
        <v>14361</v>
      </c>
      <c r="C3333" s="6" t="s">
        <v>14362</v>
      </c>
      <c r="D3333" s="12">
        <v>1</v>
      </c>
    </row>
    <row r="3334" spans="1:4" x14ac:dyDescent="0.2">
      <c r="A3334" s="6" t="s">
        <v>13186</v>
      </c>
      <c r="B3334" s="6" t="s">
        <v>14363</v>
      </c>
      <c r="C3334" s="6" t="s">
        <v>14364</v>
      </c>
      <c r="D3334" s="12">
        <v>1</v>
      </c>
    </row>
    <row r="3335" spans="1:4" x14ac:dyDescent="0.2">
      <c r="A3335" s="6" t="s">
        <v>13186</v>
      </c>
      <c r="B3335" s="6" t="s">
        <v>14365</v>
      </c>
      <c r="C3335" s="6" t="s">
        <v>14366</v>
      </c>
      <c r="D3335" s="12">
        <v>1</v>
      </c>
    </row>
    <row r="3336" spans="1:4" x14ac:dyDescent="0.2">
      <c r="A3336" s="6" t="s">
        <v>13186</v>
      </c>
      <c r="B3336" s="6" t="s">
        <v>14367</v>
      </c>
      <c r="C3336" s="6" t="s">
        <v>14368</v>
      </c>
      <c r="D3336" s="12">
        <v>1</v>
      </c>
    </row>
    <row r="3337" spans="1:4" x14ac:dyDescent="0.2">
      <c r="A3337" s="6" t="s">
        <v>13186</v>
      </c>
      <c r="B3337" s="6" t="s">
        <v>14369</v>
      </c>
      <c r="C3337" s="6" t="s">
        <v>14370</v>
      </c>
      <c r="D3337" s="12">
        <v>1</v>
      </c>
    </row>
    <row r="3338" spans="1:4" x14ac:dyDescent="0.2">
      <c r="A3338" s="6" t="s">
        <v>13186</v>
      </c>
      <c r="B3338" s="6" t="s">
        <v>14371</v>
      </c>
      <c r="C3338" s="6" t="s">
        <v>14372</v>
      </c>
      <c r="D3338" s="12">
        <v>1</v>
      </c>
    </row>
    <row r="3339" spans="1:4" x14ac:dyDescent="0.2">
      <c r="A3339" s="6" t="s">
        <v>13186</v>
      </c>
      <c r="B3339" s="6" t="s">
        <v>14373</v>
      </c>
      <c r="C3339" s="6" t="s">
        <v>14374</v>
      </c>
      <c r="D3339" s="12">
        <v>1</v>
      </c>
    </row>
    <row r="3340" spans="1:4" x14ac:dyDescent="0.2">
      <c r="A3340" s="6" t="s">
        <v>13186</v>
      </c>
      <c r="B3340" s="6" t="s">
        <v>14375</v>
      </c>
      <c r="C3340" s="6" t="s">
        <v>14376</v>
      </c>
      <c r="D3340" s="12">
        <v>1</v>
      </c>
    </row>
    <row r="3341" spans="1:4" x14ac:dyDescent="0.2">
      <c r="A3341" s="6" t="s">
        <v>13186</v>
      </c>
      <c r="B3341" s="6" t="s">
        <v>14377</v>
      </c>
      <c r="C3341" s="6" t="s">
        <v>14378</v>
      </c>
      <c r="D3341" s="12">
        <v>1</v>
      </c>
    </row>
    <row r="3342" spans="1:4" x14ac:dyDescent="0.2">
      <c r="A3342" s="6" t="s">
        <v>13186</v>
      </c>
      <c r="B3342" s="6" t="s">
        <v>14379</v>
      </c>
      <c r="C3342" s="6" t="s">
        <v>14380</v>
      </c>
      <c r="D3342" s="12">
        <v>1</v>
      </c>
    </row>
    <row r="3343" spans="1:4" x14ac:dyDescent="0.2">
      <c r="A3343" s="6" t="s">
        <v>13186</v>
      </c>
      <c r="B3343" s="6" t="s">
        <v>14381</v>
      </c>
      <c r="C3343" s="6" t="s">
        <v>14382</v>
      </c>
      <c r="D3343" s="12">
        <v>1</v>
      </c>
    </row>
    <row r="3344" spans="1:4" x14ac:dyDescent="0.2">
      <c r="A3344" s="6" t="s">
        <v>13186</v>
      </c>
      <c r="B3344" s="6" t="s">
        <v>14383</v>
      </c>
      <c r="C3344" s="6" t="s">
        <v>14384</v>
      </c>
      <c r="D3344" s="12">
        <v>1</v>
      </c>
    </row>
    <row r="3345" spans="1:4" x14ac:dyDescent="0.2">
      <c r="A3345" s="6" t="s">
        <v>13186</v>
      </c>
      <c r="B3345" s="6" t="s">
        <v>14385</v>
      </c>
      <c r="C3345" s="6" t="s">
        <v>14386</v>
      </c>
      <c r="D3345" s="12">
        <v>1</v>
      </c>
    </row>
    <row r="3346" spans="1:4" x14ac:dyDescent="0.2">
      <c r="A3346" s="6" t="s">
        <v>13186</v>
      </c>
      <c r="B3346" s="6" t="s">
        <v>14387</v>
      </c>
      <c r="C3346" s="6" t="s">
        <v>14388</v>
      </c>
      <c r="D3346" s="12">
        <v>1</v>
      </c>
    </row>
    <row r="3347" spans="1:4" x14ac:dyDescent="0.2">
      <c r="A3347" s="6" t="s">
        <v>13186</v>
      </c>
      <c r="B3347" s="6" t="s">
        <v>14389</v>
      </c>
      <c r="C3347" s="6" t="s">
        <v>14390</v>
      </c>
      <c r="D3347" s="12">
        <v>1</v>
      </c>
    </row>
    <row r="3348" spans="1:4" x14ac:dyDescent="0.2">
      <c r="A3348" s="6" t="s">
        <v>13186</v>
      </c>
      <c r="B3348" s="6" t="s">
        <v>14391</v>
      </c>
      <c r="C3348" s="6" t="s">
        <v>14392</v>
      </c>
      <c r="D3348" s="12">
        <v>1</v>
      </c>
    </row>
    <row r="3349" spans="1:4" x14ac:dyDescent="0.2">
      <c r="A3349" s="6" t="s">
        <v>13186</v>
      </c>
      <c r="B3349" s="6" t="s">
        <v>14393</v>
      </c>
      <c r="C3349" s="6" t="s">
        <v>14394</v>
      </c>
      <c r="D3349" s="12">
        <v>1</v>
      </c>
    </row>
    <row r="3350" spans="1:4" x14ac:dyDescent="0.2">
      <c r="A3350" s="6" t="s">
        <v>13186</v>
      </c>
      <c r="B3350" s="6" t="s">
        <v>14395</v>
      </c>
      <c r="C3350" s="6" t="s">
        <v>14396</v>
      </c>
      <c r="D3350" s="12">
        <v>1</v>
      </c>
    </row>
    <row r="3351" spans="1:4" x14ac:dyDescent="0.2">
      <c r="A3351" s="6" t="s">
        <v>13186</v>
      </c>
      <c r="B3351" s="6" t="s">
        <v>14397</v>
      </c>
      <c r="C3351" s="6" t="s">
        <v>14398</v>
      </c>
      <c r="D3351" s="12">
        <v>1</v>
      </c>
    </row>
    <row r="3352" spans="1:4" x14ac:dyDescent="0.2">
      <c r="A3352" s="6" t="s">
        <v>13186</v>
      </c>
      <c r="B3352" s="6" t="s">
        <v>14399</v>
      </c>
      <c r="C3352" s="6" t="s">
        <v>14400</v>
      </c>
      <c r="D3352" s="12">
        <v>1</v>
      </c>
    </row>
    <row r="3353" spans="1:4" x14ac:dyDescent="0.2">
      <c r="A3353" s="6" t="s">
        <v>13186</v>
      </c>
      <c r="B3353" s="6" t="s">
        <v>14401</v>
      </c>
      <c r="C3353" s="6" t="s">
        <v>14402</v>
      </c>
      <c r="D3353" s="12">
        <v>1</v>
      </c>
    </row>
    <row r="3354" spans="1:4" x14ac:dyDescent="0.2">
      <c r="A3354" s="6" t="s">
        <v>13186</v>
      </c>
      <c r="B3354" s="6" t="s">
        <v>14403</v>
      </c>
      <c r="C3354" s="6" t="s">
        <v>14404</v>
      </c>
      <c r="D3354" s="12">
        <v>1</v>
      </c>
    </row>
    <row r="3355" spans="1:4" x14ac:dyDescent="0.2">
      <c r="A3355" s="6" t="s">
        <v>13186</v>
      </c>
      <c r="B3355" s="6" t="s">
        <v>14405</v>
      </c>
      <c r="C3355" s="6" t="s">
        <v>14406</v>
      </c>
      <c r="D3355" s="12">
        <v>1</v>
      </c>
    </row>
    <row r="3356" spans="1:4" x14ac:dyDescent="0.2">
      <c r="A3356" s="6" t="s">
        <v>13186</v>
      </c>
      <c r="B3356" s="6" t="s">
        <v>14407</v>
      </c>
      <c r="C3356" s="6" t="s">
        <v>14408</v>
      </c>
      <c r="D3356" s="12">
        <v>1</v>
      </c>
    </row>
    <row r="3357" spans="1:4" x14ac:dyDescent="0.2">
      <c r="A3357" s="6" t="s">
        <v>13186</v>
      </c>
      <c r="B3357" s="6" t="s">
        <v>14409</v>
      </c>
      <c r="C3357" s="6" t="s">
        <v>14410</v>
      </c>
      <c r="D3357" s="12">
        <v>1</v>
      </c>
    </row>
    <row r="3358" spans="1:4" x14ac:dyDescent="0.2">
      <c r="A3358" s="6" t="s">
        <v>13186</v>
      </c>
      <c r="B3358" s="6" t="s">
        <v>14411</v>
      </c>
      <c r="C3358" s="6" t="s">
        <v>14412</v>
      </c>
      <c r="D3358" s="12">
        <v>1</v>
      </c>
    </row>
    <row r="3359" spans="1:4" x14ac:dyDescent="0.2">
      <c r="A3359" s="6" t="s">
        <v>13186</v>
      </c>
      <c r="B3359" s="6" t="s">
        <v>14413</v>
      </c>
      <c r="C3359" s="6" t="s">
        <v>14414</v>
      </c>
      <c r="D3359" s="12">
        <v>1</v>
      </c>
    </row>
    <row r="3360" spans="1:4" x14ac:dyDescent="0.2">
      <c r="A3360" s="6" t="s">
        <v>13186</v>
      </c>
      <c r="B3360" s="6" t="s">
        <v>14415</v>
      </c>
      <c r="C3360" s="6" t="s">
        <v>14416</v>
      </c>
      <c r="D3360" s="12">
        <v>1</v>
      </c>
    </row>
    <row r="3361" spans="1:4" x14ac:dyDescent="0.2">
      <c r="A3361" s="6" t="s">
        <v>13186</v>
      </c>
      <c r="B3361" s="6" t="s">
        <v>14417</v>
      </c>
      <c r="C3361" s="6" t="s">
        <v>14418</v>
      </c>
      <c r="D3361" s="12">
        <v>1</v>
      </c>
    </row>
    <row r="3362" spans="1:4" x14ac:dyDescent="0.2">
      <c r="A3362" s="6" t="s">
        <v>13186</v>
      </c>
      <c r="B3362" s="6" t="s">
        <v>14419</v>
      </c>
      <c r="C3362" s="6" t="s">
        <v>14420</v>
      </c>
      <c r="D3362" s="12">
        <v>1</v>
      </c>
    </row>
    <row r="3363" spans="1:4" x14ac:dyDescent="0.2">
      <c r="A3363" s="6" t="s">
        <v>13186</v>
      </c>
      <c r="B3363" s="6" t="s">
        <v>14421</v>
      </c>
      <c r="C3363" s="6" t="s">
        <v>14422</v>
      </c>
      <c r="D3363" s="12">
        <v>1</v>
      </c>
    </row>
    <row r="3364" spans="1:4" x14ac:dyDescent="0.2">
      <c r="A3364" s="6" t="s">
        <v>13186</v>
      </c>
      <c r="B3364" s="6" t="s">
        <v>14423</v>
      </c>
      <c r="C3364" s="6" t="s">
        <v>14424</v>
      </c>
      <c r="D3364" s="12">
        <v>1</v>
      </c>
    </row>
    <row r="3365" spans="1:4" x14ac:dyDescent="0.2">
      <c r="A3365" s="6" t="s">
        <v>13186</v>
      </c>
      <c r="B3365" s="6" t="s">
        <v>14425</v>
      </c>
      <c r="C3365" s="6" t="s">
        <v>14426</v>
      </c>
      <c r="D3365" s="12">
        <v>1</v>
      </c>
    </row>
    <row r="3366" spans="1:4" x14ac:dyDescent="0.2">
      <c r="A3366" s="6" t="s">
        <v>13186</v>
      </c>
      <c r="B3366" s="6" t="s">
        <v>14427</v>
      </c>
      <c r="C3366" s="6" t="s">
        <v>14428</v>
      </c>
      <c r="D3366" s="12">
        <v>1</v>
      </c>
    </row>
    <row r="3367" spans="1:4" x14ac:dyDescent="0.2">
      <c r="A3367" s="6" t="s">
        <v>13186</v>
      </c>
      <c r="B3367" s="6" t="s">
        <v>14429</v>
      </c>
      <c r="C3367" s="6" t="s">
        <v>14430</v>
      </c>
      <c r="D3367" s="12">
        <v>1</v>
      </c>
    </row>
    <row r="3368" spans="1:4" x14ac:dyDescent="0.2">
      <c r="A3368" s="6" t="s">
        <v>13186</v>
      </c>
      <c r="B3368" s="6" t="s">
        <v>14431</v>
      </c>
      <c r="C3368" s="6" t="s">
        <v>14432</v>
      </c>
      <c r="D3368" s="12">
        <v>1</v>
      </c>
    </row>
    <row r="3369" spans="1:4" x14ac:dyDescent="0.2">
      <c r="A3369" s="6" t="s">
        <v>13186</v>
      </c>
      <c r="B3369" s="6" t="s">
        <v>14433</v>
      </c>
      <c r="C3369" s="6" t="s">
        <v>14434</v>
      </c>
      <c r="D3369" s="12">
        <v>1</v>
      </c>
    </row>
    <row r="3370" spans="1:4" x14ac:dyDescent="0.2">
      <c r="A3370" s="6" t="s">
        <v>13186</v>
      </c>
      <c r="B3370" s="6" t="s">
        <v>14435</v>
      </c>
      <c r="C3370" s="6" t="s">
        <v>14436</v>
      </c>
      <c r="D3370" s="12">
        <v>1</v>
      </c>
    </row>
    <row r="3371" spans="1:4" x14ac:dyDescent="0.2">
      <c r="A3371" s="6" t="s">
        <v>13186</v>
      </c>
      <c r="B3371" s="6" t="s">
        <v>14437</v>
      </c>
      <c r="C3371" s="6" t="s">
        <v>14438</v>
      </c>
      <c r="D3371" s="12">
        <v>1</v>
      </c>
    </row>
    <row r="3372" spans="1:4" x14ac:dyDescent="0.2">
      <c r="A3372" s="6" t="s">
        <v>13186</v>
      </c>
      <c r="B3372" s="6" t="s">
        <v>14439</v>
      </c>
      <c r="C3372" s="6" t="s">
        <v>14440</v>
      </c>
      <c r="D3372" s="12">
        <v>1</v>
      </c>
    </row>
    <row r="3373" spans="1:4" x14ac:dyDescent="0.2">
      <c r="A3373" s="6" t="s">
        <v>13186</v>
      </c>
      <c r="B3373" s="6" t="s">
        <v>14441</v>
      </c>
      <c r="C3373" s="6" t="s">
        <v>14442</v>
      </c>
      <c r="D3373" s="12">
        <v>1</v>
      </c>
    </row>
    <row r="3374" spans="1:4" x14ac:dyDescent="0.2">
      <c r="A3374" s="6" t="s">
        <v>13186</v>
      </c>
      <c r="B3374" s="6" t="s">
        <v>14443</v>
      </c>
      <c r="C3374" s="6" t="s">
        <v>14444</v>
      </c>
      <c r="D3374" s="12">
        <v>1</v>
      </c>
    </row>
    <row r="3375" spans="1:4" x14ac:dyDescent="0.2">
      <c r="A3375" s="6" t="s">
        <v>13186</v>
      </c>
      <c r="B3375" s="6" t="s">
        <v>14445</v>
      </c>
      <c r="C3375" s="6" t="s">
        <v>14446</v>
      </c>
      <c r="D3375" s="12">
        <v>1</v>
      </c>
    </row>
    <row r="3376" spans="1:4" x14ac:dyDescent="0.2">
      <c r="A3376" s="6" t="s">
        <v>13186</v>
      </c>
      <c r="B3376" s="6" t="s">
        <v>14447</v>
      </c>
      <c r="C3376" s="6" t="s">
        <v>14448</v>
      </c>
      <c r="D3376" s="12">
        <v>1</v>
      </c>
    </row>
    <row r="3377" spans="1:4" x14ac:dyDescent="0.2">
      <c r="A3377" s="6" t="s">
        <v>13186</v>
      </c>
      <c r="B3377" s="6" t="s">
        <v>14449</v>
      </c>
      <c r="C3377" s="6" t="s">
        <v>14450</v>
      </c>
      <c r="D3377" s="12">
        <v>1</v>
      </c>
    </row>
    <row r="3378" spans="1:4" x14ac:dyDescent="0.2">
      <c r="A3378" s="6" t="s">
        <v>13186</v>
      </c>
      <c r="B3378" s="6" t="s">
        <v>14451</v>
      </c>
      <c r="C3378" s="6" t="s">
        <v>14452</v>
      </c>
      <c r="D3378" s="12">
        <v>1</v>
      </c>
    </row>
    <row r="3379" spans="1:4" x14ac:dyDescent="0.2">
      <c r="A3379" s="6" t="s">
        <v>13186</v>
      </c>
      <c r="B3379" s="6" t="s">
        <v>14453</v>
      </c>
      <c r="C3379" s="6" t="s">
        <v>14454</v>
      </c>
      <c r="D3379" s="12">
        <v>1</v>
      </c>
    </row>
    <row r="3380" spans="1:4" x14ac:dyDescent="0.2">
      <c r="A3380" s="6" t="s">
        <v>13186</v>
      </c>
      <c r="B3380" s="6" t="s">
        <v>14455</v>
      </c>
      <c r="C3380" s="6" t="s">
        <v>14456</v>
      </c>
      <c r="D3380" s="12">
        <v>1</v>
      </c>
    </row>
    <row r="3381" spans="1:4" x14ac:dyDescent="0.2">
      <c r="A3381" s="6" t="s">
        <v>13186</v>
      </c>
      <c r="B3381" s="6" t="s">
        <v>14457</v>
      </c>
      <c r="C3381" s="6" t="s">
        <v>14458</v>
      </c>
      <c r="D3381" s="12">
        <v>1</v>
      </c>
    </row>
    <row r="3382" spans="1:4" x14ac:dyDescent="0.2">
      <c r="A3382" s="6" t="s">
        <v>13186</v>
      </c>
      <c r="B3382" s="6" t="s">
        <v>14459</v>
      </c>
      <c r="C3382" s="6" t="s">
        <v>14460</v>
      </c>
      <c r="D3382" s="12">
        <v>1</v>
      </c>
    </row>
    <row r="3383" spans="1:4" x14ac:dyDescent="0.2">
      <c r="A3383" s="6" t="s">
        <v>13186</v>
      </c>
      <c r="B3383" s="6" t="s">
        <v>14461</v>
      </c>
      <c r="C3383" s="6" t="s">
        <v>14462</v>
      </c>
      <c r="D3383" s="12">
        <v>1</v>
      </c>
    </row>
    <row r="3384" spans="1:4" x14ac:dyDescent="0.2">
      <c r="A3384" s="6" t="s">
        <v>13186</v>
      </c>
      <c r="B3384" s="6" t="s">
        <v>14463</v>
      </c>
      <c r="C3384" s="6" t="s">
        <v>14464</v>
      </c>
      <c r="D3384" s="12">
        <v>1</v>
      </c>
    </row>
    <row r="3385" spans="1:4" x14ac:dyDescent="0.2">
      <c r="A3385" s="6" t="s">
        <v>13186</v>
      </c>
      <c r="B3385" s="6" t="s">
        <v>14465</v>
      </c>
      <c r="C3385" s="6" t="s">
        <v>14466</v>
      </c>
      <c r="D3385" s="12">
        <v>1</v>
      </c>
    </row>
    <row r="3386" spans="1:4" x14ac:dyDescent="0.2">
      <c r="A3386" s="6" t="s">
        <v>13186</v>
      </c>
      <c r="B3386" s="6" t="s">
        <v>14467</v>
      </c>
      <c r="C3386" s="6" t="s">
        <v>14468</v>
      </c>
      <c r="D3386" s="12">
        <v>1</v>
      </c>
    </row>
    <row r="3387" spans="1:4" x14ac:dyDescent="0.2">
      <c r="A3387" s="6" t="s">
        <v>13186</v>
      </c>
      <c r="B3387" s="6" t="s">
        <v>14469</v>
      </c>
      <c r="C3387" s="6" t="s">
        <v>14470</v>
      </c>
      <c r="D3387" s="12">
        <v>1</v>
      </c>
    </row>
    <row r="3388" spans="1:4" x14ac:dyDescent="0.2">
      <c r="A3388" s="6" t="s">
        <v>13186</v>
      </c>
      <c r="B3388" s="6" t="s">
        <v>14471</v>
      </c>
      <c r="C3388" s="6" t="s">
        <v>14472</v>
      </c>
      <c r="D3388" s="12">
        <v>1</v>
      </c>
    </row>
    <row r="3389" spans="1:4" x14ac:dyDescent="0.2">
      <c r="A3389" s="6" t="s">
        <v>13186</v>
      </c>
      <c r="B3389" s="6" t="s">
        <v>14473</v>
      </c>
      <c r="C3389" s="6" t="s">
        <v>14474</v>
      </c>
      <c r="D3389" s="12">
        <v>1</v>
      </c>
    </row>
    <row r="3390" spans="1:4" x14ac:dyDescent="0.2">
      <c r="A3390" s="6" t="s">
        <v>13186</v>
      </c>
      <c r="B3390" s="6" t="s">
        <v>14475</v>
      </c>
      <c r="C3390" s="6" t="s">
        <v>14476</v>
      </c>
      <c r="D3390" s="12">
        <v>1</v>
      </c>
    </row>
    <row r="3391" spans="1:4" x14ac:dyDescent="0.2">
      <c r="A3391" s="6" t="s">
        <v>13186</v>
      </c>
      <c r="B3391" s="6" t="s">
        <v>14477</v>
      </c>
      <c r="C3391" s="6" t="s">
        <v>14478</v>
      </c>
      <c r="D3391" s="12">
        <v>1</v>
      </c>
    </row>
    <row r="3392" spans="1:4" x14ac:dyDescent="0.2">
      <c r="A3392" s="6" t="s">
        <v>13186</v>
      </c>
      <c r="B3392" s="6" t="s">
        <v>14479</v>
      </c>
      <c r="C3392" s="6" t="s">
        <v>14480</v>
      </c>
      <c r="D3392" s="12">
        <v>1</v>
      </c>
    </row>
    <row r="3393" spans="1:4" x14ac:dyDescent="0.2">
      <c r="A3393" s="6" t="s">
        <v>13186</v>
      </c>
      <c r="B3393" s="6" t="s">
        <v>14481</v>
      </c>
      <c r="C3393" s="6" t="s">
        <v>14482</v>
      </c>
      <c r="D3393" s="12">
        <v>1</v>
      </c>
    </row>
    <row r="3394" spans="1:4" x14ac:dyDescent="0.2">
      <c r="A3394" s="6" t="s">
        <v>13186</v>
      </c>
      <c r="B3394" s="6" t="s">
        <v>14483</v>
      </c>
      <c r="C3394" s="6" t="s">
        <v>14484</v>
      </c>
      <c r="D3394" s="12">
        <v>1</v>
      </c>
    </row>
    <row r="3395" spans="1:4" x14ac:dyDescent="0.2">
      <c r="A3395" s="6" t="s">
        <v>13186</v>
      </c>
      <c r="B3395" s="6" t="s">
        <v>14485</v>
      </c>
      <c r="C3395" s="6" t="s">
        <v>14486</v>
      </c>
      <c r="D3395" s="12">
        <v>1</v>
      </c>
    </row>
    <row r="3396" spans="1:4" x14ac:dyDescent="0.2">
      <c r="A3396" s="6" t="s">
        <v>13186</v>
      </c>
      <c r="B3396" s="6" t="s">
        <v>14487</v>
      </c>
      <c r="C3396" s="6" t="s">
        <v>14488</v>
      </c>
      <c r="D3396" s="12">
        <v>1</v>
      </c>
    </row>
    <row r="3397" spans="1:4" x14ac:dyDescent="0.2">
      <c r="A3397" s="6" t="s">
        <v>13186</v>
      </c>
      <c r="B3397" s="6" t="s">
        <v>14489</v>
      </c>
      <c r="C3397" s="6" t="s">
        <v>14490</v>
      </c>
      <c r="D3397" s="12">
        <v>1</v>
      </c>
    </row>
    <row r="3398" spans="1:4" x14ac:dyDescent="0.2">
      <c r="A3398" s="6" t="s">
        <v>13186</v>
      </c>
      <c r="B3398" s="6" t="s">
        <v>14491</v>
      </c>
      <c r="C3398" s="6" t="s">
        <v>14492</v>
      </c>
      <c r="D3398" s="12">
        <v>1</v>
      </c>
    </row>
    <row r="3399" spans="1:4" x14ac:dyDescent="0.2">
      <c r="A3399" s="6" t="s">
        <v>13186</v>
      </c>
      <c r="B3399" s="6" t="s">
        <v>14493</v>
      </c>
      <c r="C3399" s="6" t="s">
        <v>14494</v>
      </c>
      <c r="D3399" s="12">
        <v>1</v>
      </c>
    </row>
    <row r="3400" spans="1:4" x14ac:dyDescent="0.2">
      <c r="A3400" s="6" t="s">
        <v>13186</v>
      </c>
      <c r="B3400" s="6" t="s">
        <v>14495</v>
      </c>
      <c r="C3400" s="6" t="s">
        <v>14496</v>
      </c>
      <c r="D3400" s="12">
        <v>1</v>
      </c>
    </row>
    <row r="3401" spans="1:4" x14ac:dyDescent="0.2">
      <c r="A3401" s="6" t="s">
        <v>13186</v>
      </c>
      <c r="B3401" s="6" t="s">
        <v>14497</v>
      </c>
      <c r="C3401" s="6" t="s">
        <v>14498</v>
      </c>
      <c r="D3401" s="12">
        <v>1</v>
      </c>
    </row>
    <row r="3402" spans="1:4" x14ac:dyDescent="0.2">
      <c r="A3402" s="6" t="s">
        <v>13186</v>
      </c>
      <c r="B3402" s="6" t="s">
        <v>14499</v>
      </c>
      <c r="C3402" s="6" t="s">
        <v>14500</v>
      </c>
      <c r="D3402" s="12">
        <v>1</v>
      </c>
    </row>
    <row r="3403" spans="1:4" x14ac:dyDescent="0.2">
      <c r="A3403" s="6" t="s">
        <v>13186</v>
      </c>
      <c r="B3403" s="6" t="s">
        <v>14501</v>
      </c>
      <c r="C3403" s="6" t="s">
        <v>14502</v>
      </c>
      <c r="D3403" s="12">
        <v>1</v>
      </c>
    </row>
    <row r="3404" spans="1:4" x14ac:dyDescent="0.2">
      <c r="A3404" s="6" t="s">
        <v>13186</v>
      </c>
      <c r="B3404" s="6" t="s">
        <v>14503</v>
      </c>
      <c r="C3404" s="6" t="s">
        <v>14504</v>
      </c>
      <c r="D3404" s="12">
        <v>1</v>
      </c>
    </row>
    <row r="3405" spans="1:4" x14ac:dyDescent="0.2">
      <c r="A3405" s="6" t="s">
        <v>13186</v>
      </c>
      <c r="B3405" s="6" t="s">
        <v>14505</v>
      </c>
      <c r="C3405" s="6" t="s">
        <v>14506</v>
      </c>
      <c r="D3405" s="12">
        <v>1</v>
      </c>
    </row>
    <row r="3406" spans="1:4" x14ac:dyDescent="0.2">
      <c r="A3406" s="6" t="s">
        <v>13186</v>
      </c>
      <c r="B3406" s="6" t="s">
        <v>14507</v>
      </c>
      <c r="C3406" s="6" t="s">
        <v>14508</v>
      </c>
      <c r="D3406" s="12">
        <v>1</v>
      </c>
    </row>
    <row r="3407" spans="1:4" x14ac:dyDescent="0.2">
      <c r="A3407" s="6" t="s">
        <v>13186</v>
      </c>
      <c r="B3407" s="6" t="s">
        <v>14509</v>
      </c>
      <c r="C3407" s="6" t="s">
        <v>14510</v>
      </c>
      <c r="D3407" s="12">
        <v>1</v>
      </c>
    </row>
    <row r="3408" spans="1:4" x14ac:dyDescent="0.2">
      <c r="A3408" s="6" t="s">
        <v>13186</v>
      </c>
      <c r="B3408" s="6" t="s">
        <v>14511</v>
      </c>
      <c r="C3408" s="6" t="s">
        <v>14512</v>
      </c>
      <c r="D3408" s="12">
        <v>1</v>
      </c>
    </row>
    <row r="3409" spans="1:4" x14ac:dyDescent="0.2">
      <c r="A3409" s="6" t="s">
        <v>13186</v>
      </c>
      <c r="B3409" s="6" t="s">
        <v>14513</v>
      </c>
      <c r="C3409" s="6" t="s">
        <v>14514</v>
      </c>
      <c r="D3409" s="12">
        <v>1</v>
      </c>
    </row>
    <row r="3410" spans="1:4" x14ac:dyDescent="0.2">
      <c r="A3410" s="6" t="s">
        <v>13186</v>
      </c>
      <c r="B3410" s="6" t="s">
        <v>14515</v>
      </c>
      <c r="C3410" s="6" t="s">
        <v>14516</v>
      </c>
      <c r="D3410" s="12">
        <v>1</v>
      </c>
    </row>
    <row r="3411" spans="1:4" x14ac:dyDescent="0.2">
      <c r="A3411" s="6" t="s">
        <v>13186</v>
      </c>
      <c r="B3411" s="6" t="s">
        <v>14517</v>
      </c>
      <c r="C3411" s="6" t="s">
        <v>14518</v>
      </c>
      <c r="D3411" s="12">
        <v>1</v>
      </c>
    </row>
    <row r="3412" spans="1:4" x14ac:dyDescent="0.2">
      <c r="A3412" s="6" t="s">
        <v>13186</v>
      </c>
      <c r="B3412" s="6" t="s">
        <v>14519</v>
      </c>
      <c r="C3412" s="6" t="s">
        <v>14520</v>
      </c>
      <c r="D3412" s="12">
        <v>1</v>
      </c>
    </row>
    <row r="3413" spans="1:4" x14ac:dyDescent="0.2">
      <c r="A3413" s="6" t="s">
        <v>13186</v>
      </c>
      <c r="B3413" s="6" t="s">
        <v>14521</v>
      </c>
      <c r="C3413" s="6" t="s">
        <v>14522</v>
      </c>
      <c r="D3413" s="12">
        <v>1</v>
      </c>
    </row>
    <row r="3414" spans="1:4" x14ac:dyDescent="0.2">
      <c r="A3414" s="6" t="s">
        <v>13186</v>
      </c>
      <c r="B3414" s="6" t="s">
        <v>14523</v>
      </c>
      <c r="C3414" s="6" t="s">
        <v>14524</v>
      </c>
      <c r="D3414" s="12">
        <v>1</v>
      </c>
    </row>
    <row r="3415" spans="1:4" x14ac:dyDescent="0.2">
      <c r="A3415" s="6" t="s">
        <v>13186</v>
      </c>
      <c r="B3415" s="6" t="s">
        <v>14525</v>
      </c>
      <c r="C3415" s="6" t="s">
        <v>14526</v>
      </c>
      <c r="D3415" s="12">
        <v>1</v>
      </c>
    </row>
    <row r="3416" spans="1:4" x14ac:dyDescent="0.2">
      <c r="A3416" s="6" t="s">
        <v>13186</v>
      </c>
      <c r="B3416" s="6" t="s">
        <v>14527</v>
      </c>
      <c r="C3416" s="6" t="s">
        <v>14528</v>
      </c>
      <c r="D3416" s="12">
        <v>1</v>
      </c>
    </row>
    <row r="3417" spans="1:4" x14ac:dyDescent="0.2">
      <c r="A3417" s="6" t="s">
        <v>13186</v>
      </c>
      <c r="B3417" s="6" t="s">
        <v>14529</v>
      </c>
      <c r="C3417" s="6" t="s">
        <v>14530</v>
      </c>
      <c r="D3417" s="12">
        <v>1</v>
      </c>
    </row>
    <row r="3418" spans="1:4" x14ac:dyDescent="0.2">
      <c r="A3418" s="6" t="s">
        <v>13186</v>
      </c>
      <c r="B3418" s="6" t="s">
        <v>14531</v>
      </c>
      <c r="C3418" s="6" t="s">
        <v>14532</v>
      </c>
      <c r="D3418" s="12">
        <v>1</v>
      </c>
    </row>
    <row r="3419" spans="1:4" x14ac:dyDescent="0.2">
      <c r="A3419" s="6" t="s">
        <v>13186</v>
      </c>
      <c r="B3419" s="6" t="s">
        <v>14533</v>
      </c>
      <c r="C3419" s="6" t="s">
        <v>14534</v>
      </c>
      <c r="D3419" s="12">
        <v>1</v>
      </c>
    </row>
    <row r="3420" spans="1:4" x14ac:dyDescent="0.2">
      <c r="A3420" s="6" t="s">
        <v>13186</v>
      </c>
      <c r="B3420" s="6" t="s">
        <v>14535</v>
      </c>
      <c r="C3420" s="6" t="s">
        <v>14536</v>
      </c>
      <c r="D3420" s="12">
        <v>1</v>
      </c>
    </row>
    <row r="3421" spans="1:4" x14ac:dyDescent="0.2">
      <c r="A3421" s="6" t="s">
        <v>13186</v>
      </c>
      <c r="B3421" s="6" t="s">
        <v>14537</v>
      </c>
      <c r="C3421" s="6" t="s">
        <v>14538</v>
      </c>
      <c r="D3421" s="12">
        <v>1</v>
      </c>
    </row>
    <row r="3422" spans="1:4" x14ac:dyDescent="0.2">
      <c r="A3422" s="6" t="s">
        <v>13186</v>
      </c>
      <c r="B3422" s="6" t="s">
        <v>14539</v>
      </c>
      <c r="C3422" s="6" t="s">
        <v>14540</v>
      </c>
      <c r="D3422" s="12">
        <v>1</v>
      </c>
    </row>
    <row r="3423" spans="1:4" x14ac:dyDescent="0.2">
      <c r="A3423" s="6" t="s">
        <v>13186</v>
      </c>
      <c r="B3423" s="6" t="s">
        <v>14541</v>
      </c>
      <c r="C3423" s="6" t="s">
        <v>14542</v>
      </c>
      <c r="D3423" s="12">
        <v>1</v>
      </c>
    </row>
    <row r="3424" spans="1:4" x14ac:dyDescent="0.2">
      <c r="A3424" s="6" t="s">
        <v>13186</v>
      </c>
      <c r="B3424" s="6" t="s">
        <v>14543</v>
      </c>
      <c r="C3424" s="6" t="s">
        <v>14544</v>
      </c>
      <c r="D3424" s="12">
        <v>1</v>
      </c>
    </row>
    <row r="3425" spans="1:4" x14ac:dyDescent="0.2">
      <c r="A3425" s="6" t="s">
        <v>13186</v>
      </c>
      <c r="B3425" s="6" t="s">
        <v>14545</v>
      </c>
      <c r="C3425" s="6" t="s">
        <v>14546</v>
      </c>
      <c r="D3425" s="12">
        <v>1</v>
      </c>
    </row>
    <row r="3426" spans="1:4" x14ac:dyDescent="0.2">
      <c r="A3426" s="6" t="s">
        <v>13186</v>
      </c>
      <c r="B3426" s="6" t="s">
        <v>14547</v>
      </c>
      <c r="C3426" s="6" t="s">
        <v>14548</v>
      </c>
      <c r="D3426" s="12">
        <v>1</v>
      </c>
    </row>
    <row r="3427" spans="1:4" x14ac:dyDescent="0.2">
      <c r="A3427" s="6" t="s">
        <v>13186</v>
      </c>
      <c r="B3427" s="6" t="s">
        <v>14549</v>
      </c>
      <c r="C3427" s="6" t="s">
        <v>14550</v>
      </c>
      <c r="D3427" s="12">
        <v>1</v>
      </c>
    </row>
    <row r="3428" spans="1:4" x14ac:dyDescent="0.2">
      <c r="A3428" s="6" t="s">
        <v>13186</v>
      </c>
      <c r="B3428" s="6" t="s">
        <v>14551</v>
      </c>
      <c r="C3428" s="6" t="s">
        <v>14552</v>
      </c>
      <c r="D3428" s="12">
        <v>1</v>
      </c>
    </row>
    <row r="3429" spans="1:4" x14ac:dyDescent="0.2">
      <c r="A3429" s="6" t="s">
        <v>13186</v>
      </c>
      <c r="B3429" s="6" t="s">
        <v>14553</v>
      </c>
      <c r="C3429" s="6" t="s">
        <v>14554</v>
      </c>
      <c r="D3429" s="12">
        <v>1</v>
      </c>
    </row>
    <row r="3430" spans="1:4" x14ac:dyDescent="0.2">
      <c r="A3430" s="6" t="s">
        <v>13186</v>
      </c>
      <c r="B3430" s="6" t="s">
        <v>14555</v>
      </c>
      <c r="C3430" s="6" t="s">
        <v>14556</v>
      </c>
      <c r="D3430" s="12">
        <v>1</v>
      </c>
    </row>
    <row r="3431" spans="1:4" x14ac:dyDescent="0.2">
      <c r="A3431" s="6" t="s">
        <v>13186</v>
      </c>
      <c r="B3431" s="6" t="s">
        <v>14557</v>
      </c>
      <c r="C3431" s="6" t="s">
        <v>14558</v>
      </c>
      <c r="D3431" s="12">
        <v>1</v>
      </c>
    </row>
    <row r="3432" spans="1:4" x14ac:dyDescent="0.2">
      <c r="A3432" s="6" t="s">
        <v>13186</v>
      </c>
      <c r="B3432" s="6" t="s">
        <v>14559</v>
      </c>
      <c r="C3432" s="6" t="s">
        <v>14560</v>
      </c>
      <c r="D3432" s="12">
        <v>1</v>
      </c>
    </row>
    <row r="3433" spans="1:4" x14ac:dyDescent="0.2">
      <c r="A3433" s="6" t="s">
        <v>13186</v>
      </c>
      <c r="B3433" s="6" t="s">
        <v>14561</v>
      </c>
      <c r="C3433" s="6" t="s">
        <v>14562</v>
      </c>
      <c r="D3433" s="12">
        <v>1</v>
      </c>
    </row>
    <row r="3434" spans="1:4" x14ac:dyDescent="0.2">
      <c r="A3434" s="6" t="s">
        <v>13186</v>
      </c>
      <c r="B3434" s="6" t="s">
        <v>14563</v>
      </c>
      <c r="C3434" s="6" t="s">
        <v>14564</v>
      </c>
      <c r="D3434" s="12">
        <v>1</v>
      </c>
    </row>
    <row r="3435" spans="1:4" x14ac:dyDescent="0.2">
      <c r="A3435" s="6" t="s">
        <v>13186</v>
      </c>
      <c r="B3435" s="6" t="s">
        <v>14565</v>
      </c>
      <c r="C3435" s="6" t="s">
        <v>14566</v>
      </c>
      <c r="D3435" s="12">
        <v>1</v>
      </c>
    </row>
    <row r="3436" spans="1:4" x14ac:dyDescent="0.2">
      <c r="A3436" s="6" t="s">
        <v>13186</v>
      </c>
      <c r="B3436" s="6" t="s">
        <v>14567</v>
      </c>
      <c r="C3436" s="6" t="s">
        <v>14568</v>
      </c>
      <c r="D3436" s="12">
        <v>1</v>
      </c>
    </row>
    <row r="3437" spans="1:4" x14ac:dyDescent="0.2">
      <c r="A3437" s="6" t="s">
        <v>13186</v>
      </c>
      <c r="B3437" s="6" t="s">
        <v>14569</v>
      </c>
      <c r="C3437" s="6" t="s">
        <v>14570</v>
      </c>
      <c r="D3437" s="12">
        <v>1</v>
      </c>
    </row>
    <row r="3438" spans="1:4" x14ac:dyDescent="0.2">
      <c r="A3438" s="6" t="s">
        <v>13186</v>
      </c>
      <c r="B3438" s="6" t="s">
        <v>14571</v>
      </c>
      <c r="C3438" s="6" t="s">
        <v>14572</v>
      </c>
      <c r="D3438" s="12">
        <v>1</v>
      </c>
    </row>
    <row r="3439" spans="1:4" x14ac:dyDescent="0.2">
      <c r="A3439" s="6" t="s">
        <v>13186</v>
      </c>
      <c r="B3439" s="6" t="s">
        <v>14573</v>
      </c>
      <c r="C3439" s="6" t="s">
        <v>14574</v>
      </c>
      <c r="D3439" s="12">
        <v>1</v>
      </c>
    </row>
    <row r="3440" spans="1:4" x14ac:dyDescent="0.2">
      <c r="A3440" s="6" t="s">
        <v>13186</v>
      </c>
      <c r="B3440" s="6" t="s">
        <v>14575</v>
      </c>
      <c r="C3440" s="6" t="s">
        <v>14576</v>
      </c>
      <c r="D3440" s="12">
        <v>1</v>
      </c>
    </row>
    <row r="3441" spans="1:4" x14ac:dyDescent="0.2">
      <c r="A3441" s="6" t="s">
        <v>13186</v>
      </c>
      <c r="B3441" s="6" t="s">
        <v>14577</v>
      </c>
      <c r="C3441" s="6" t="s">
        <v>14578</v>
      </c>
      <c r="D3441" s="12">
        <v>1</v>
      </c>
    </row>
    <row r="3442" spans="1:4" x14ac:dyDescent="0.2">
      <c r="A3442" s="6" t="s">
        <v>13186</v>
      </c>
      <c r="B3442" s="6" t="s">
        <v>14579</v>
      </c>
      <c r="C3442" s="6" t="s">
        <v>14580</v>
      </c>
      <c r="D3442" s="12">
        <v>1</v>
      </c>
    </row>
    <row r="3443" spans="1:4" x14ac:dyDescent="0.2">
      <c r="A3443" s="6" t="s">
        <v>13186</v>
      </c>
      <c r="B3443" s="6" t="s">
        <v>14581</v>
      </c>
      <c r="C3443" s="6" t="s">
        <v>14582</v>
      </c>
      <c r="D3443" s="12">
        <v>1</v>
      </c>
    </row>
    <row r="3444" spans="1:4" x14ac:dyDescent="0.2">
      <c r="A3444" s="6" t="s">
        <v>13186</v>
      </c>
      <c r="B3444" s="6" t="s">
        <v>14583</v>
      </c>
      <c r="C3444" s="6" t="s">
        <v>14584</v>
      </c>
      <c r="D3444" s="12">
        <v>1</v>
      </c>
    </row>
    <row r="3445" spans="1:4" x14ac:dyDescent="0.2">
      <c r="A3445" s="6" t="s">
        <v>13186</v>
      </c>
      <c r="B3445" s="6" t="s">
        <v>14585</v>
      </c>
      <c r="C3445" s="6" t="s">
        <v>14586</v>
      </c>
      <c r="D3445" s="12">
        <v>1</v>
      </c>
    </row>
    <row r="3446" spans="1:4" x14ac:dyDescent="0.2">
      <c r="A3446" s="6" t="s">
        <v>13186</v>
      </c>
      <c r="B3446" s="6" t="s">
        <v>14587</v>
      </c>
      <c r="C3446" s="6" t="s">
        <v>14588</v>
      </c>
      <c r="D3446" s="12">
        <v>1</v>
      </c>
    </row>
    <row r="3447" spans="1:4" x14ac:dyDescent="0.2">
      <c r="A3447" s="6" t="s">
        <v>13186</v>
      </c>
      <c r="B3447" s="6" t="s">
        <v>14589</v>
      </c>
      <c r="C3447" s="6" t="s">
        <v>14590</v>
      </c>
      <c r="D3447" s="12">
        <v>1</v>
      </c>
    </row>
    <row r="3448" spans="1:4" x14ac:dyDescent="0.2">
      <c r="A3448" s="6" t="s">
        <v>13186</v>
      </c>
      <c r="B3448" s="6" t="s">
        <v>14591</v>
      </c>
      <c r="C3448" s="6" t="s">
        <v>14592</v>
      </c>
      <c r="D3448" s="12">
        <v>1</v>
      </c>
    </row>
    <row r="3449" spans="1:4" x14ac:dyDescent="0.2">
      <c r="A3449" s="6" t="s">
        <v>13186</v>
      </c>
      <c r="B3449" s="6" t="s">
        <v>14593</v>
      </c>
      <c r="C3449" s="6" t="s">
        <v>14594</v>
      </c>
      <c r="D3449" s="12">
        <v>1</v>
      </c>
    </row>
    <row r="3450" spans="1:4" x14ac:dyDescent="0.2">
      <c r="A3450" s="6" t="s">
        <v>13186</v>
      </c>
      <c r="B3450" s="6" t="s">
        <v>14595</v>
      </c>
      <c r="C3450" s="6" t="s">
        <v>14596</v>
      </c>
      <c r="D3450" s="12">
        <v>1</v>
      </c>
    </row>
    <row r="3451" spans="1:4" x14ac:dyDescent="0.2">
      <c r="A3451" s="6" t="s">
        <v>13186</v>
      </c>
      <c r="B3451" s="6" t="s">
        <v>14597</v>
      </c>
      <c r="C3451" s="6" t="s">
        <v>14598</v>
      </c>
      <c r="D3451" s="12">
        <v>1</v>
      </c>
    </row>
    <row r="3452" spans="1:4" x14ac:dyDescent="0.2">
      <c r="A3452" s="6" t="s">
        <v>13186</v>
      </c>
      <c r="B3452" s="6" t="s">
        <v>14599</v>
      </c>
      <c r="C3452" s="6" t="s">
        <v>14600</v>
      </c>
      <c r="D3452" s="12">
        <v>1</v>
      </c>
    </row>
    <row r="3453" spans="1:4" x14ac:dyDescent="0.2">
      <c r="A3453" s="6" t="s">
        <v>13186</v>
      </c>
      <c r="B3453" s="6" t="s">
        <v>14601</v>
      </c>
      <c r="C3453" s="6" t="s">
        <v>14602</v>
      </c>
      <c r="D3453" s="12">
        <v>1</v>
      </c>
    </row>
    <row r="3454" spans="1:4" x14ac:dyDescent="0.2">
      <c r="A3454" s="6" t="s">
        <v>13186</v>
      </c>
      <c r="B3454" s="6" t="s">
        <v>14603</v>
      </c>
      <c r="C3454" s="6" t="s">
        <v>14604</v>
      </c>
      <c r="D3454" s="12">
        <v>1</v>
      </c>
    </row>
    <row r="3455" spans="1:4" x14ac:dyDescent="0.2">
      <c r="A3455" s="6" t="s">
        <v>13186</v>
      </c>
      <c r="B3455" s="6" t="s">
        <v>14605</v>
      </c>
      <c r="C3455" s="6" t="s">
        <v>14606</v>
      </c>
      <c r="D3455" s="12">
        <v>1</v>
      </c>
    </row>
    <row r="3456" spans="1:4" x14ac:dyDescent="0.2">
      <c r="A3456" s="6" t="s">
        <v>13186</v>
      </c>
      <c r="B3456" s="6" t="s">
        <v>14607</v>
      </c>
      <c r="C3456" s="6" t="s">
        <v>14608</v>
      </c>
      <c r="D3456" s="12">
        <v>1</v>
      </c>
    </row>
    <row r="3457" spans="1:4" x14ac:dyDescent="0.2">
      <c r="A3457" s="6" t="s">
        <v>13186</v>
      </c>
      <c r="B3457" s="6" t="s">
        <v>14609</v>
      </c>
      <c r="C3457" s="6" t="s">
        <v>14610</v>
      </c>
      <c r="D3457" s="12">
        <v>1</v>
      </c>
    </row>
    <row r="3458" spans="1:4" x14ac:dyDescent="0.2">
      <c r="A3458" s="6" t="s">
        <v>13186</v>
      </c>
      <c r="B3458" s="6" t="s">
        <v>14611</v>
      </c>
      <c r="C3458" s="6" t="s">
        <v>14612</v>
      </c>
      <c r="D3458" s="12">
        <v>1</v>
      </c>
    </row>
    <row r="3459" spans="1:4" x14ac:dyDescent="0.2">
      <c r="A3459" s="6" t="s">
        <v>13186</v>
      </c>
      <c r="B3459" s="6" t="s">
        <v>14613</v>
      </c>
      <c r="C3459" s="6" t="s">
        <v>14614</v>
      </c>
      <c r="D3459" s="12">
        <v>1</v>
      </c>
    </row>
    <row r="3460" spans="1:4" x14ac:dyDescent="0.2">
      <c r="A3460" s="6" t="s">
        <v>13186</v>
      </c>
      <c r="B3460" s="6" t="s">
        <v>14615</v>
      </c>
      <c r="C3460" s="6" t="s">
        <v>14616</v>
      </c>
      <c r="D3460" s="12">
        <v>1</v>
      </c>
    </row>
    <row r="3461" spans="1:4" x14ac:dyDescent="0.2">
      <c r="A3461" s="6" t="s">
        <v>13186</v>
      </c>
      <c r="B3461" s="6" t="s">
        <v>14617</v>
      </c>
      <c r="C3461" s="6" t="s">
        <v>14618</v>
      </c>
      <c r="D3461" s="12">
        <v>1</v>
      </c>
    </row>
    <row r="3462" spans="1:4" x14ac:dyDescent="0.2">
      <c r="A3462" s="6" t="s">
        <v>13186</v>
      </c>
      <c r="B3462" s="6" t="s">
        <v>14619</v>
      </c>
      <c r="C3462" s="6" t="s">
        <v>14620</v>
      </c>
      <c r="D3462" s="12">
        <v>1</v>
      </c>
    </row>
    <row r="3463" spans="1:4" x14ac:dyDescent="0.2">
      <c r="A3463" s="6" t="s">
        <v>13186</v>
      </c>
      <c r="B3463" s="6" t="s">
        <v>14621</v>
      </c>
      <c r="C3463" s="6" t="s">
        <v>14622</v>
      </c>
      <c r="D3463" s="12">
        <v>1</v>
      </c>
    </row>
    <row r="3464" spans="1:4" x14ac:dyDescent="0.2">
      <c r="A3464" s="6" t="s">
        <v>13186</v>
      </c>
      <c r="B3464" s="6" t="s">
        <v>14623</v>
      </c>
      <c r="C3464" s="6" t="s">
        <v>14624</v>
      </c>
      <c r="D3464" s="12">
        <v>1</v>
      </c>
    </row>
    <row r="3465" spans="1:4" x14ac:dyDescent="0.2">
      <c r="A3465" s="6" t="s">
        <v>13186</v>
      </c>
      <c r="B3465" s="6" t="s">
        <v>14625</v>
      </c>
      <c r="C3465" s="6" t="s">
        <v>14626</v>
      </c>
      <c r="D3465" s="12">
        <v>1</v>
      </c>
    </row>
    <row r="3466" spans="1:4" x14ac:dyDescent="0.2">
      <c r="A3466" s="6" t="s">
        <v>13186</v>
      </c>
      <c r="B3466" s="6" t="s">
        <v>14627</v>
      </c>
      <c r="C3466" s="6" t="s">
        <v>14628</v>
      </c>
      <c r="D3466" s="12">
        <v>1</v>
      </c>
    </row>
    <row r="3467" spans="1:4" x14ac:dyDescent="0.2">
      <c r="A3467" s="6" t="s">
        <v>13186</v>
      </c>
      <c r="B3467" s="6" t="s">
        <v>14629</v>
      </c>
      <c r="C3467" s="6" t="s">
        <v>14630</v>
      </c>
      <c r="D3467" s="12">
        <v>1</v>
      </c>
    </row>
    <row r="3468" spans="1:4" x14ac:dyDescent="0.2">
      <c r="A3468" s="6" t="s">
        <v>13186</v>
      </c>
      <c r="B3468" s="6" t="s">
        <v>14631</v>
      </c>
      <c r="C3468" s="6" t="s">
        <v>14632</v>
      </c>
      <c r="D3468" s="12">
        <v>1</v>
      </c>
    </row>
    <row r="3469" spans="1:4" x14ac:dyDescent="0.2">
      <c r="A3469" s="6" t="s">
        <v>13186</v>
      </c>
      <c r="B3469" s="6" t="s">
        <v>14633</v>
      </c>
      <c r="C3469" s="6" t="s">
        <v>14634</v>
      </c>
      <c r="D3469" s="12">
        <v>1</v>
      </c>
    </row>
    <row r="3470" spans="1:4" x14ac:dyDescent="0.2">
      <c r="A3470" s="6" t="s">
        <v>13186</v>
      </c>
      <c r="B3470" s="6" t="s">
        <v>14635</v>
      </c>
      <c r="C3470" s="6" t="s">
        <v>14636</v>
      </c>
      <c r="D3470" s="12">
        <v>1</v>
      </c>
    </row>
    <row r="3471" spans="1:4" x14ac:dyDescent="0.2">
      <c r="A3471" s="6" t="s">
        <v>13186</v>
      </c>
      <c r="B3471" s="6" t="s">
        <v>14637</v>
      </c>
      <c r="C3471" s="6" t="s">
        <v>14638</v>
      </c>
      <c r="D3471" s="12">
        <v>1</v>
      </c>
    </row>
    <row r="3472" spans="1:4" x14ac:dyDescent="0.2">
      <c r="A3472" s="6" t="s">
        <v>13186</v>
      </c>
      <c r="B3472" s="6" t="s">
        <v>14639</v>
      </c>
      <c r="C3472" s="6" t="s">
        <v>14640</v>
      </c>
      <c r="D3472" s="12">
        <v>1</v>
      </c>
    </row>
    <row r="3473" spans="1:4" x14ac:dyDescent="0.2">
      <c r="A3473" s="6" t="s">
        <v>13186</v>
      </c>
      <c r="B3473" s="6" t="s">
        <v>14641</v>
      </c>
      <c r="C3473" s="6" t="s">
        <v>14642</v>
      </c>
      <c r="D3473" s="12">
        <v>1</v>
      </c>
    </row>
    <row r="3474" spans="1:4" x14ac:dyDescent="0.2">
      <c r="A3474" s="6" t="s">
        <v>13186</v>
      </c>
      <c r="B3474" s="6" t="s">
        <v>14643</v>
      </c>
      <c r="C3474" s="6" t="s">
        <v>14644</v>
      </c>
      <c r="D3474" s="12">
        <v>1</v>
      </c>
    </row>
    <row r="3475" spans="1:4" x14ac:dyDescent="0.2">
      <c r="A3475" s="6" t="s">
        <v>13186</v>
      </c>
      <c r="B3475" s="6" t="s">
        <v>14645</v>
      </c>
      <c r="C3475" s="6" t="s">
        <v>14646</v>
      </c>
      <c r="D3475" s="12">
        <v>1</v>
      </c>
    </row>
    <row r="3476" spans="1:4" x14ac:dyDescent="0.2">
      <c r="A3476" s="6" t="s">
        <v>13186</v>
      </c>
      <c r="B3476" s="6" t="s">
        <v>14647</v>
      </c>
      <c r="C3476" s="6" t="s">
        <v>14648</v>
      </c>
      <c r="D3476" s="12">
        <v>1</v>
      </c>
    </row>
    <row r="3477" spans="1:4" x14ac:dyDescent="0.2">
      <c r="A3477" s="6" t="s">
        <v>13186</v>
      </c>
      <c r="B3477" s="6" t="s">
        <v>14649</v>
      </c>
      <c r="C3477" s="6" t="s">
        <v>14650</v>
      </c>
      <c r="D3477" s="12">
        <v>1</v>
      </c>
    </row>
    <row r="3478" spans="1:4" x14ac:dyDescent="0.2">
      <c r="A3478" s="6" t="s">
        <v>13186</v>
      </c>
      <c r="B3478" s="6" t="s">
        <v>14651</v>
      </c>
      <c r="C3478" s="6" t="s">
        <v>14652</v>
      </c>
      <c r="D3478" s="12">
        <v>1</v>
      </c>
    </row>
    <row r="3479" spans="1:4" x14ac:dyDescent="0.2">
      <c r="A3479" s="6" t="s">
        <v>14653</v>
      </c>
      <c r="B3479" s="6" t="s">
        <v>14654</v>
      </c>
      <c r="C3479" s="6" t="s">
        <v>14655</v>
      </c>
      <c r="D3479" s="12">
        <v>1</v>
      </c>
    </row>
    <row r="3480" spans="1:4" x14ac:dyDescent="0.2">
      <c r="A3480" s="6" t="s">
        <v>14653</v>
      </c>
      <c r="B3480" s="6" t="s">
        <v>14656</v>
      </c>
      <c r="C3480" s="6" t="s">
        <v>14657</v>
      </c>
      <c r="D3480" s="12">
        <v>1</v>
      </c>
    </row>
    <row r="3481" spans="1:4" x14ac:dyDescent="0.2">
      <c r="A3481" s="6" t="s">
        <v>14658</v>
      </c>
      <c r="B3481" s="6" t="s">
        <v>14659</v>
      </c>
      <c r="C3481" s="6" t="s">
        <v>14660</v>
      </c>
      <c r="D3481" s="12">
        <v>1</v>
      </c>
    </row>
    <row r="3482" spans="1:4" x14ac:dyDescent="0.2">
      <c r="A3482" s="6" t="s">
        <v>14658</v>
      </c>
      <c r="B3482" s="6" t="s">
        <v>14661</v>
      </c>
      <c r="C3482" s="6" t="s">
        <v>14662</v>
      </c>
      <c r="D3482" s="12">
        <v>1</v>
      </c>
    </row>
    <row r="3483" spans="1:4" x14ac:dyDescent="0.2">
      <c r="A3483" s="6" t="s">
        <v>14658</v>
      </c>
      <c r="B3483" s="6" t="s">
        <v>14663</v>
      </c>
      <c r="C3483" s="6" t="s">
        <v>14664</v>
      </c>
      <c r="D3483" s="12">
        <v>1</v>
      </c>
    </row>
    <row r="3484" spans="1:4" x14ac:dyDescent="0.2">
      <c r="A3484" s="6" t="s">
        <v>14658</v>
      </c>
      <c r="B3484" s="6" t="s">
        <v>14665</v>
      </c>
      <c r="C3484" s="6" t="s">
        <v>14666</v>
      </c>
      <c r="D3484" s="12">
        <v>1</v>
      </c>
    </row>
    <row r="3485" spans="1:4" x14ac:dyDescent="0.2">
      <c r="A3485" s="6" t="s">
        <v>14658</v>
      </c>
      <c r="B3485" s="6" t="s">
        <v>14667</v>
      </c>
      <c r="C3485" s="6" t="s">
        <v>14668</v>
      </c>
      <c r="D3485" s="12">
        <v>1</v>
      </c>
    </row>
    <row r="3486" spans="1:4" x14ac:dyDescent="0.2">
      <c r="A3486" s="6" t="s">
        <v>14658</v>
      </c>
      <c r="B3486" s="6" t="s">
        <v>14669</v>
      </c>
      <c r="C3486" s="6" t="s">
        <v>14670</v>
      </c>
      <c r="D3486" s="12">
        <v>1</v>
      </c>
    </row>
    <row r="3487" spans="1:4" x14ac:dyDescent="0.2">
      <c r="A3487" s="6" t="s">
        <v>14658</v>
      </c>
      <c r="B3487" s="6" t="s">
        <v>14671</v>
      </c>
      <c r="C3487" s="6" t="s">
        <v>14672</v>
      </c>
      <c r="D3487" s="12">
        <v>1</v>
      </c>
    </row>
    <row r="3488" spans="1:4" x14ac:dyDescent="0.2">
      <c r="A3488" s="6" t="s">
        <v>14658</v>
      </c>
      <c r="B3488" s="6" t="s">
        <v>14673</v>
      </c>
      <c r="C3488" s="6" t="s">
        <v>14674</v>
      </c>
      <c r="D3488" s="12">
        <v>1</v>
      </c>
    </row>
    <row r="3489" spans="1:4" x14ac:dyDescent="0.2">
      <c r="A3489" s="6" t="s">
        <v>14658</v>
      </c>
      <c r="B3489" s="6" t="s">
        <v>14675</v>
      </c>
      <c r="C3489" s="6" t="s">
        <v>14676</v>
      </c>
      <c r="D3489" s="12">
        <v>1</v>
      </c>
    </row>
    <row r="3490" spans="1:4" x14ac:dyDescent="0.2">
      <c r="A3490" s="6" t="s">
        <v>14658</v>
      </c>
      <c r="B3490" s="6" t="s">
        <v>14677</v>
      </c>
      <c r="C3490" s="6" t="s">
        <v>14678</v>
      </c>
      <c r="D3490" s="12">
        <v>1</v>
      </c>
    </row>
    <row r="3491" spans="1:4" x14ac:dyDescent="0.2">
      <c r="A3491" s="6" t="s">
        <v>14658</v>
      </c>
      <c r="B3491" s="6" t="s">
        <v>14679</v>
      </c>
      <c r="C3491" s="6" t="s">
        <v>14680</v>
      </c>
      <c r="D3491" s="12">
        <v>1</v>
      </c>
    </row>
    <row r="3492" spans="1:4" x14ac:dyDescent="0.2">
      <c r="A3492" s="6" t="s">
        <v>14658</v>
      </c>
      <c r="B3492" s="6" t="s">
        <v>14681</v>
      </c>
      <c r="C3492" s="6" t="s">
        <v>14682</v>
      </c>
      <c r="D3492" s="12">
        <v>1</v>
      </c>
    </row>
    <row r="3493" spans="1:4" x14ac:dyDescent="0.2">
      <c r="A3493" s="6" t="s">
        <v>14658</v>
      </c>
      <c r="B3493" s="6" t="s">
        <v>14683</v>
      </c>
      <c r="C3493" s="6" t="s">
        <v>14684</v>
      </c>
      <c r="D3493" s="12">
        <v>1</v>
      </c>
    </row>
    <row r="3494" spans="1:4" x14ac:dyDescent="0.2">
      <c r="A3494" s="6" t="s">
        <v>14658</v>
      </c>
      <c r="B3494" s="6" t="s">
        <v>14685</v>
      </c>
      <c r="C3494" s="6" t="s">
        <v>14686</v>
      </c>
      <c r="D3494" s="12">
        <v>1</v>
      </c>
    </row>
    <row r="3495" spans="1:4" x14ac:dyDescent="0.2">
      <c r="A3495" s="6" t="s">
        <v>14658</v>
      </c>
      <c r="B3495" s="6" t="s">
        <v>14687</v>
      </c>
      <c r="C3495" s="6" t="s">
        <v>14688</v>
      </c>
      <c r="D3495" s="12">
        <v>1</v>
      </c>
    </row>
    <row r="3496" spans="1:4" x14ac:dyDescent="0.2">
      <c r="A3496" s="6" t="s">
        <v>14658</v>
      </c>
      <c r="B3496" s="6" t="s">
        <v>14689</v>
      </c>
      <c r="C3496" s="6" t="s">
        <v>14690</v>
      </c>
      <c r="D3496" s="12">
        <v>1</v>
      </c>
    </row>
    <row r="3497" spans="1:4" x14ac:dyDescent="0.2">
      <c r="A3497" s="6" t="s">
        <v>14658</v>
      </c>
      <c r="B3497" s="6" t="s">
        <v>14691</v>
      </c>
      <c r="C3497" s="6" t="s">
        <v>14692</v>
      </c>
      <c r="D3497" s="12">
        <v>1</v>
      </c>
    </row>
    <row r="3498" spans="1:4" x14ac:dyDescent="0.2">
      <c r="A3498" s="6" t="s">
        <v>14658</v>
      </c>
      <c r="B3498" s="6" t="s">
        <v>14693</v>
      </c>
      <c r="C3498" s="6" t="s">
        <v>14694</v>
      </c>
      <c r="D3498" s="12">
        <v>1</v>
      </c>
    </row>
    <row r="3499" spans="1:4" x14ac:dyDescent="0.2">
      <c r="A3499" s="6" t="s">
        <v>14658</v>
      </c>
      <c r="B3499" s="6" t="s">
        <v>14695</v>
      </c>
      <c r="C3499" s="6" t="s">
        <v>14696</v>
      </c>
      <c r="D3499" s="12">
        <v>1</v>
      </c>
    </row>
    <row r="3500" spans="1:4" x14ac:dyDescent="0.2">
      <c r="A3500" s="6" t="s">
        <v>14658</v>
      </c>
      <c r="B3500" s="6" t="s">
        <v>14697</v>
      </c>
      <c r="C3500" s="6" t="s">
        <v>14698</v>
      </c>
      <c r="D3500" s="12">
        <v>1</v>
      </c>
    </row>
    <row r="3501" spans="1:4" x14ac:dyDescent="0.2">
      <c r="A3501" s="6" t="s">
        <v>14658</v>
      </c>
      <c r="B3501" s="6" t="s">
        <v>14699</v>
      </c>
      <c r="C3501" s="6" t="s">
        <v>14700</v>
      </c>
      <c r="D3501" s="12">
        <v>1</v>
      </c>
    </row>
    <row r="3502" spans="1:4" x14ac:dyDescent="0.2">
      <c r="A3502" s="6" t="s">
        <v>14658</v>
      </c>
      <c r="B3502" s="6" t="s">
        <v>14701</v>
      </c>
      <c r="C3502" s="6" t="s">
        <v>14702</v>
      </c>
      <c r="D3502" s="12">
        <v>1</v>
      </c>
    </row>
    <row r="3503" spans="1:4" x14ac:dyDescent="0.2">
      <c r="A3503" s="6" t="s">
        <v>14658</v>
      </c>
      <c r="B3503" s="6" t="s">
        <v>14703</v>
      </c>
      <c r="C3503" s="6" t="s">
        <v>14704</v>
      </c>
      <c r="D3503" s="12">
        <v>1</v>
      </c>
    </row>
    <row r="3504" spans="1:4" x14ac:dyDescent="0.2">
      <c r="A3504" s="6" t="s">
        <v>14658</v>
      </c>
      <c r="B3504" s="6" t="s">
        <v>14705</v>
      </c>
      <c r="C3504" s="6" t="s">
        <v>14706</v>
      </c>
      <c r="D3504" s="12">
        <v>1</v>
      </c>
    </row>
    <row r="3505" spans="1:4" x14ac:dyDescent="0.2">
      <c r="A3505" s="6" t="s">
        <v>14658</v>
      </c>
      <c r="B3505" s="6" t="s">
        <v>14707</v>
      </c>
      <c r="C3505" s="6" t="s">
        <v>14708</v>
      </c>
      <c r="D3505" s="12">
        <v>1</v>
      </c>
    </row>
    <row r="3506" spans="1:4" x14ac:dyDescent="0.2">
      <c r="A3506" s="6" t="s">
        <v>14658</v>
      </c>
      <c r="B3506" s="6" t="s">
        <v>14709</v>
      </c>
      <c r="C3506" s="6" t="s">
        <v>14710</v>
      </c>
      <c r="D3506" s="12">
        <v>1</v>
      </c>
    </row>
    <row r="3507" spans="1:4" x14ac:dyDescent="0.2">
      <c r="A3507" s="6" t="s">
        <v>14658</v>
      </c>
      <c r="B3507" s="6" t="s">
        <v>14711</v>
      </c>
      <c r="C3507" s="6" t="s">
        <v>14712</v>
      </c>
      <c r="D3507" s="12">
        <v>1</v>
      </c>
    </row>
    <row r="3508" spans="1:4" x14ac:dyDescent="0.2">
      <c r="A3508" s="6" t="s">
        <v>14658</v>
      </c>
      <c r="B3508" s="6" t="s">
        <v>14713</v>
      </c>
      <c r="C3508" s="6" t="s">
        <v>14714</v>
      </c>
      <c r="D3508" s="12">
        <v>1</v>
      </c>
    </row>
    <row r="3509" spans="1:4" x14ac:dyDescent="0.2">
      <c r="A3509" s="6" t="s">
        <v>14658</v>
      </c>
      <c r="B3509" s="6" t="s">
        <v>14715</v>
      </c>
      <c r="C3509" s="6" t="s">
        <v>14716</v>
      </c>
      <c r="D3509" s="12">
        <v>1</v>
      </c>
    </row>
    <row r="3510" spans="1:4" x14ac:dyDescent="0.2">
      <c r="A3510" s="6" t="s">
        <v>14658</v>
      </c>
      <c r="B3510" s="6" t="s">
        <v>14717</v>
      </c>
      <c r="C3510" s="6" t="s">
        <v>14718</v>
      </c>
      <c r="D3510" s="12">
        <v>1</v>
      </c>
    </row>
    <row r="3511" spans="1:4" x14ac:dyDescent="0.2">
      <c r="A3511" s="6" t="s">
        <v>14658</v>
      </c>
      <c r="B3511" s="6" t="s">
        <v>14719</v>
      </c>
      <c r="C3511" s="6" t="s">
        <v>14720</v>
      </c>
      <c r="D3511" s="12">
        <v>1</v>
      </c>
    </row>
    <row r="3512" spans="1:4" x14ac:dyDescent="0.2">
      <c r="A3512" s="6" t="s">
        <v>14658</v>
      </c>
      <c r="B3512" s="6" t="s">
        <v>14721</v>
      </c>
      <c r="C3512" s="6" t="s">
        <v>14722</v>
      </c>
      <c r="D3512" s="12">
        <v>1</v>
      </c>
    </row>
    <row r="3513" spans="1:4" x14ac:dyDescent="0.2">
      <c r="A3513" s="6" t="s">
        <v>14658</v>
      </c>
      <c r="B3513" s="6" t="s">
        <v>14723</v>
      </c>
      <c r="C3513" s="6" t="s">
        <v>14724</v>
      </c>
      <c r="D3513" s="12">
        <v>1</v>
      </c>
    </row>
    <row r="3514" spans="1:4" x14ac:dyDescent="0.2">
      <c r="A3514" s="6" t="s">
        <v>14658</v>
      </c>
      <c r="B3514" s="6" t="s">
        <v>14725</v>
      </c>
      <c r="C3514" s="6" t="s">
        <v>14726</v>
      </c>
      <c r="D3514" s="12">
        <v>1</v>
      </c>
    </row>
    <row r="3515" spans="1:4" x14ac:dyDescent="0.2">
      <c r="A3515" s="6" t="s">
        <v>14658</v>
      </c>
      <c r="B3515" s="6" t="s">
        <v>14727</v>
      </c>
      <c r="C3515" s="6" t="s">
        <v>14728</v>
      </c>
      <c r="D3515" s="12">
        <v>1</v>
      </c>
    </row>
    <row r="3516" spans="1:4" x14ac:dyDescent="0.2">
      <c r="A3516" s="6" t="s">
        <v>14658</v>
      </c>
      <c r="B3516" s="6" t="s">
        <v>14729</v>
      </c>
      <c r="C3516" s="6" t="s">
        <v>14730</v>
      </c>
      <c r="D3516" s="12">
        <v>1</v>
      </c>
    </row>
    <row r="3517" spans="1:4" x14ac:dyDescent="0.2">
      <c r="A3517" s="6" t="s">
        <v>14658</v>
      </c>
      <c r="B3517" s="6" t="s">
        <v>14731</v>
      </c>
      <c r="C3517" s="6" t="s">
        <v>14732</v>
      </c>
      <c r="D3517" s="12">
        <v>1</v>
      </c>
    </row>
    <row r="3518" spans="1:4" x14ac:dyDescent="0.2">
      <c r="A3518" s="6" t="s">
        <v>14658</v>
      </c>
      <c r="B3518" s="6" t="s">
        <v>14733</v>
      </c>
      <c r="C3518" s="6" t="s">
        <v>14734</v>
      </c>
      <c r="D3518" s="12">
        <v>1</v>
      </c>
    </row>
    <row r="3519" spans="1:4" x14ac:dyDescent="0.2">
      <c r="A3519" s="6" t="s">
        <v>14658</v>
      </c>
      <c r="B3519" s="6" t="s">
        <v>14735</v>
      </c>
      <c r="C3519" s="6" t="s">
        <v>14736</v>
      </c>
      <c r="D3519" s="12">
        <v>1</v>
      </c>
    </row>
    <row r="3520" spans="1:4" x14ac:dyDescent="0.2">
      <c r="A3520" s="6" t="s">
        <v>14658</v>
      </c>
      <c r="B3520" s="6" t="s">
        <v>14737</v>
      </c>
      <c r="C3520" s="6" t="s">
        <v>14738</v>
      </c>
      <c r="D3520" s="12">
        <v>1</v>
      </c>
    </row>
    <row r="3521" spans="1:4" x14ac:dyDescent="0.2">
      <c r="A3521" s="6" t="s">
        <v>14658</v>
      </c>
      <c r="B3521" s="6" t="s">
        <v>14739</v>
      </c>
      <c r="C3521" s="6" t="s">
        <v>14740</v>
      </c>
      <c r="D3521" s="12">
        <v>1</v>
      </c>
    </row>
    <row r="3522" spans="1:4" x14ac:dyDescent="0.2">
      <c r="A3522" s="6" t="s">
        <v>14658</v>
      </c>
      <c r="B3522" s="6" t="s">
        <v>14741</v>
      </c>
      <c r="C3522" s="6" t="s">
        <v>14742</v>
      </c>
      <c r="D3522" s="12">
        <v>1</v>
      </c>
    </row>
    <row r="3523" spans="1:4" x14ac:dyDescent="0.2">
      <c r="A3523" s="6" t="s">
        <v>14658</v>
      </c>
      <c r="B3523" s="6" t="s">
        <v>14743</v>
      </c>
      <c r="C3523" s="6" t="s">
        <v>14744</v>
      </c>
      <c r="D3523" s="12">
        <v>1</v>
      </c>
    </row>
    <row r="3524" spans="1:4" x14ac:dyDescent="0.2">
      <c r="A3524" s="6" t="s">
        <v>14658</v>
      </c>
      <c r="B3524" s="6" t="s">
        <v>14745</v>
      </c>
      <c r="C3524" s="6" t="s">
        <v>14746</v>
      </c>
      <c r="D3524" s="12">
        <v>1</v>
      </c>
    </row>
    <row r="3525" spans="1:4" x14ac:dyDescent="0.2">
      <c r="A3525" s="6" t="s">
        <v>14658</v>
      </c>
      <c r="B3525" s="6" t="s">
        <v>14747</v>
      </c>
      <c r="C3525" s="6" t="s">
        <v>14748</v>
      </c>
      <c r="D3525" s="12">
        <v>1</v>
      </c>
    </row>
    <row r="3526" spans="1:4" x14ac:dyDescent="0.2">
      <c r="A3526" s="6" t="s">
        <v>14658</v>
      </c>
      <c r="B3526" s="6" t="s">
        <v>14749</v>
      </c>
      <c r="C3526" s="6" t="s">
        <v>14750</v>
      </c>
      <c r="D3526" s="12">
        <v>1</v>
      </c>
    </row>
    <row r="3527" spans="1:4" x14ac:dyDescent="0.2">
      <c r="A3527" s="6" t="s">
        <v>14658</v>
      </c>
      <c r="B3527" s="6" t="s">
        <v>14751</v>
      </c>
      <c r="C3527" s="6" t="s">
        <v>14752</v>
      </c>
      <c r="D3527" s="12">
        <v>1</v>
      </c>
    </row>
    <row r="3528" spans="1:4" x14ac:dyDescent="0.2">
      <c r="A3528" s="6" t="s">
        <v>14658</v>
      </c>
      <c r="B3528" s="6" t="s">
        <v>14753</v>
      </c>
      <c r="C3528" s="6" t="s">
        <v>14754</v>
      </c>
      <c r="D3528" s="12">
        <v>1</v>
      </c>
    </row>
    <row r="3529" spans="1:4" x14ac:dyDescent="0.2">
      <c r="A3529" s="6" t="s">
        <v>14658</v>
      </c>
      <c r="B3529" s="6" t="s">
        <v>14755</v>
      </c>
      <c r="C3529" s="6" t="s">
        <v>14756</v>
      </c>
      <c r="D3529" s="12">
        <v>1</v>
      </c>
    </row>
    <row r="3530" spans="1:4" x14ac:dyDescent="0.2">
      <c r="A3530" s="6" t="s">
        <v>14658</v>
      </c>
      <c r="B3530" s="6" t="s">
        <v>14757</v>
      </c>
      <c r="C3530" s="6" t="s">
        <v>14758</v>
      </c>
      <c r="D3530" s="12">
        <v>1</v>
      </c>
    </row>
    <row r="3531" spans="1:4" x14ac:dyDescent="0.2">
      <c r="A3531" s="6" t="s">
        <v>14658</v>
      </c>
      <c r="B3531" s="6" t="s">
        <v>14759</v>
      </c>
      <c r="C3531" s="6" t="s">
        <v>14760</v>
      </c>
      <c r="D3531" s="12">
        <v>1</v>
      </c>
    </row>
    <row r="3532" spans="1:4" x14ac:dyDescent="0.2">
      <c r="A3532" s="6" t="s">
        <v>14658</v>
      </c>
      <c r="B3532" s="6" t="s">
        <v>14761</v>
      </c>
      <c r="C3532" s="6" t="s">
        <v>14762</v>
      </c>
      <c r="D3532" s="12">
        <v>1</v>
      </c>
    </row>
    <row r="3533" spans="1:4" x14ac:dyDescent="0.2">
      <c r="A3533" s="6" t="s">
        <v>14658</v>
      </c>
      <c r="B3533" s="6" t="s">
        <v>14763</v>
      </c>
      <c r="C3533" s="6" t="s">
        <v>14764</v>
      </c>
      <c r="D3533" s="12">
        <v>1</v>
      </c>
    </row>
    <row r="3534" spans="1:4" x14ac:dyDescent="0.2">
      <c r="A3534" s="6" t="s">
        <v>14658</v>
      </c>
      <c r="B3534" s="6" t="s">
        <v>14765</v>
      </c>
      <c r="C3534" s="6" t="s">
        <v>14766</v>
      </c>
      <c r="D3534" s="12">
        <v>1</v>
      </c>
    </row>
    <row r="3535" spans="1:4" x14ac:dyDescent="0.2">
      <c r="A3535" s="6" t="s">
        <v>14658</v>
      </c>
      <c r="B3535" s="6" t="s">
        <v>14767</v>
      </c>
      <c r="C3535" s="6" t="s">
        <v>14768</v>
      </c>
      <c r="D3535" s="12">
        <v>1</v>
      </c>
    </row>
    <row r="3536" spans="1:4" x14ac:dyDescent="0.2">
      <c r="A3536" s="6" t="s">
        <v>14658</v>
      </c>
      <c r="B3536" s="6" t="s">
        <v>14769</v>
      </c>
      <c r="C3536" s="6" t="s">
        <v>14770</v>
      </c>
      <c r="D3536" s="12">
        <v>1</v>
      </c>
    </row>
    <row r="3537" spans="1:4" x14ac:dyDescent="0.2">
      <c r="A3537" s="6" t="s">
        <v>14658</v>
      </c>
      <c r="B3537" s="6" t="s">
        <v>14771</v>
      </c>
      <c r="C3537" s="6" t="s">
        <v>14772</v>
      </c>
      <c r="D3537" s="12">
        <v>1</v>
      </c>
    </row>
    <row r="3538" spans="1:4" x14ac:dyDescent="0.2">
      <c r="A3538" s="6" t="s">
        <v>14658</v>
      </c>
      <c r="B3538" s="6" t="s">
        <v>14773</v>
      </c>
      <c r="C3538" s="6" t="s">
        <v>14774</v>
      </c>
      <c r="D3538" s="12">
        <v>1</v>
      </c>
    </row>
    <row r="3539" spans="1:4" x14ac:dyDescent="0.2">
      <c r="A3539" s="6" t="s">
        <v>14658</v>
      </c>
      <c r="B3539" s="6" t="s">
        <v>14775</v>
      </c>
      <c r="C3539" s="6" t="s">
        <v>14776</v>
      </c>
      <c r="D3539" s="12">
        <v>1</v>
      </c>
    </row>
    <row r="3540" spans="1:4" x14ac:dyDescent="0.2">
      <c r="A3540" s="6" t="s">
        <v>14658</v>
      </c>
      <c r="B3540" s="6" t="s">
        <v>14777</v>
      </c>
      <c r="C3540" s="6" t="s">
        <v>14778</v>
      </c>
      <c r="D3540" s="12">
        <v>1</v>
      </c>
    </row>
    <row r="3541" spans="1:4" x14ac:dyDescent="0.2">
      <c r="A3541" s="6" t="s">
        <v>14658</v>
      </c>
      <c r="B3541" s="6" t="s">
        <v>14779</v>
      </c>
      <c r="C3541" s="6" t="s">
        <v>14780</v>
      </c>
      <c r="D3541" s="12">
        <v>1</v>
      </c>
    </row>
    <row r="3542" spans="1:4" x14ac:dyDescent="0.2">
      <c r="A3542" s="6" t="s">
        <v>14658</v>
      </c>
      <c r="B3542" s="6" t="s">
        <v>14781</v>
      </c>
      <c r="C3542" s="6" t="s">
        <v>14782</v>
      </c>
      <c r="D3542" s="12">
        <v>1</v>
      </c>
    </row>
    <row r="3543" spans="1:4" x14ac:dyDescent="0.2">
      <c r="A3543" s="6" t="s">
        <v>14658</v>
      </c>
      <c r="B3543" s="6" t="s">
        <v>14783</v>
      </c>
      <c r="C3543" s="6" t="s">
        <v>14784</v>
      </c>
      <c r="D3543" s="12">
        <v>1</v>
      </c>
    </row>
    <row r="3544" spans="1:4" x14ac:dyDescent="0.2">
      <c r="A3544" s="6" t="s">
        <v>14658</v>
      </c>
      <c r="B3544" s="6" t="s">
        <v>14785</v>
      </c>
      <c r="C3544" s="6" t="s">
        <v>14786</v>
      </c>
      <c r="D3544" s="12">
        <v>1</v>
      </c>
    </row>
    <row r="3545" spans="1:4" x14ac:dyDescent="0.2">
      <c r="A3545" s="6" t="s">
        <v>14658</v>
      </c>
      <c r="B3545" s="6" t="s">
        <v>14787</v>
      </c>
      <c r="C3545" s="6" t="s">
        <v>14788</v>
      </c>
      <c r="D3545" s="12">
        <v>1</v>
      </c>
    </row>
    <row r="3546" spans="1:4" x14ac:dyDescent="0.2">
      <c r="A3546" s="6" t="s">
        <v>14658</v>
      </c>
      <c r="B3546" s="6" t="s">
        <v>14789</v>
      </c>
      <c r="C3546" s="6" t="s">
        <v>14790</v>
      </c>
      <c r="D3546" s="12">
        <v>1</v>
      </c>
    </row>
    <row r="3547" spans="1:4" x14ac:dyDescent="0.2">
      <c r="A3547" s="6" t="s">
        <v>14658</v>
      </c>
      <c r="B3547" s="6" t="s">
        <v>14791</v>
      </c>
      <c r="C3547" s="6" t="s">
        <v>14792</v>
      </c>
      <c r="D3547" s="12">
        <v>1</v>
      </c>
    </row>
    <row r="3548" spans="1:4" x14ac:dyDescent="0.2">
      <c r="A3548" s="6" t="s">
        <v>14658</v>
      </c>
      <c r="B3548" s="6" t="s">
        <v>14793</v>
      </c>
      <c r="C3548" s="6" t="s">
        <v>14794</v>
      </c>
      <c r="D3548" s="12">
        <v>1</v>
      </c>
    </row>
    <row r="3549" spans="1:4" x14ac:dyDescent="0.2">
      <c r="A3549" s="6" t="s">
        <v>14658</v>
      </c>
      <c r="B3549" s="6" t="s">
        <v>14795</v>
      </c>
      <c r="C3549" s="6" t="s">
        <v>14796</v>
      </c>
      <c r="D3549" s="12">
        <v>1</v>
      </c>
    </row>
    <row r="3550" spans="1:4" x14ac:dyDescent="0.2">
      <c r="A3550" s="6" t="s">
        <v>14658</v>
      </c>
      <c r="B3550" s="6" t="s">
        <v>14797</v>
      </c>
      <c r="C3550" s="6" t="s">
        <v>14798</v>
      </c>
      <c r="D3550" s="12">
        <v>1</v>
      </c>
    </row>
    <row r="3551" spans="1:4" x14ac:dyDescent="0.2">
      <c r="A3551" s="6" t="s">
        <v>14658</v>
      </c>
      <c r="B3551" s="6" t="s">
        <v>14799</v>
      </c>
      <c r="C3551" s="6" t="s">
        <v>14800</v>
      </c>
      <c r="D3551" s="12">
        <v>1</v>
      </c>
    </row>
    <row r="3552" spans="1:4" x14ac:dyDescent="0.2">
      <c r="A3552" s="6" t="s">
        <v>14658</v>
      </c>
      <c r="B3552" s="6" t="s">
        <v>14801</v>
      </c>
      <c r="C3552" s="6" t="s">
        <v>14802</v>
      </c>
      <c r="D3552" s="12">
        <v>1</v>
      </c>
    </row>
    <row r="3553" spans="1:4" x14ac:dyDescent="0.2">
      <c r="A3553" s="6" t="s">
        <v>14658</v>
      </c>
      <c r="B3553" s="6" t="s">
        <v>14803</v>
      </c>
      <c r="C3553" s="6" t="s">
        <v>14804</v>
      </c>
      <c r="D3553" s="12">
        <v>1</v>
      </c>
    </row>
    <row r="3554" spans="1:4" x14ac:dyDescent="0.2">
      <c r="A3554" s="6" t="s">
        <v>14658</v>
      </c>
      <c r="B3554" s="6" t="s">
        <v>14805</v>
      </c>
      <c r="C3554" s="6" t="s">
        <v>14806</v>
      </c>
      <c r="D3554" s="12">
        <v>1</v>
      </c>
    </row>
    <row r="3555" spans="1:4" x14ac:dyDescent="0.2">
      <c r="A3555" s="6" t="s">
        <v>14658</v>
      </c>
      <c r="B3555" s="6" t="s">
        <v>14807</v>
      </c>
      <c r="C3555" s="6" t="s">
        <v>14808</v>
      </c>
      <c r="D3555" s="12">
        <v>1</v>
      </c>
    </row>
    <row r="3556" spans="1:4" x14ac:dyDescent="0.2">
      <c r="A3556" s="6" t="s">
        <v>14658</v>
      </c>
      <c r="B3556" s="6" t="s">
        <v>14809</v>
      </c>
      <c r="C3556" s="6" t="s">
        <v>14810</v>
      </c>
      <c r="D3556" s="12">
        <v>1</v>
      </c>
    </row>
    <row r="3557" spans="1:4" x14ac:dyDescent="0.2">
      <c r="A3557" s="6" t="s">
        <v>14658</v>
      </c>
      <c r="B3557" s="6" t="s">
        <v>14811</v>
      </c>
      <c r="C3557" s="6" t="s">
        <v>14812</v>
      </c>
      <c r="D3557" s="12">
        <v>1</v>
      </c>
    </row>
    <row r="3558" spans="1:4" x14ac:dyDescent="0.2">
      <c r="A3558" s="6" t="s">
        <v>14658</v>
      </c>
      <c r="B3558" s="6" t="s">
        <v>14813</v>
      </c>
      <c r="C3558" s="6" t="s">
        <v>14814</v>
      </c>
      <c r="D3558" s="12">
        <v>1</v>
      </c>
    </row>
    <row r="3559" spans="1:4" x14ac:dyDescent="0.2">
      <c r="A3559" s="6" t="s">
        <v>14658</v>
      </c>
      <c r="B3559" s="6" t="s">
        <v>14815</v>
      </c>
      <c r="C3559" s="6" t="s">
        <v>14816</v>
      </c>
      <c r="D3559" s="12">
        <v>1</v>
      </c>
    </row>
    <row r="3560" spans="1:4" x14ac:dyDescent="0.2">
      <c r="A3560" s="6" t="s">
        <v>14658</v>
      </c>
      <c r="B3560" s="6" t="s">
        <v>14817</v>
      </c>
      <c r="C3560" s="6" t="s">
        <v>14818</v>
      </c>
      <c r="D3560" s="12">
        <v>1</v>
      </c>
    </row>
    <row r="3561" spans="1:4" x14ac:dyDescent="0.2">
      <c r="A3561" s="6" t="s">
        <v>14658</v>
      </c>
      <c r="B3561" s="6" t="s">
        <v>14819</v>
      </c>
      <c r="C3561" s="6" t="s">
        <v>14820</v>
      </c>
      <c r="D3561" s="12">
        <v>1</v>
      </c>
    </row>
    <row r="3562" spans="1:4" x14ac:dyDescent="0.2">
      <c r="A3562" s="6" t="s">
        <v>14658</v>
      </c>
      <c r="B3562" s="6" t="s">
        <v>14821</v>
      </c>
      <c r="C3562" s="6" t="s">
        <v>14822</v>
      </c>
      <c r="D3562" s="12">
        <v>1</v>
      </c>
    </row>
    <row r="3563" spans="1:4" x14ac:dyDescent="0.2">
      <c r="A3563" s="6" t="s">
        <v>14658</v>
      </c>
      <c r="B3563" s="6" t="s">
        <v>14823</v>
      </c>
      <c r="C3563" s="6" t="s">
        <v>14824</v>
      </c>
      <c r="D3563" s="12">
        <v>1</v>
      </c>
    </row>
    <row r="3564" spans="1:4" x14ac:dyDescent="0.2">
      <c r="A3564" s="6" t="s">
        <v>14658</v>
      </c>
      <c r="B3564" s="6" t="s">
        <v>14825</v>
      </c>
      <c r="C3564" s="6" t="s">
        <v>14826</v>
      </c>
      <c r="D3564" s="12">
        <v>1</v>
      </c>
    </row>
    <row r="3565" spans="1:4" x14ac:dyDescent="0.2">
      <c r="A3565" s="6" t="s">
        <v>14658</v>
      </c>
      <c r="B3565" s="6" t="s">
        <v>14827</v>
      </c>
      <c r="C3565" s="6" t="s">
        <v>14828</v>
      </c>
      <c r="D3565" s="12">
        <v>1</v>
      </c>
    </row>
    <row r="3566" spans="1:4" x14ac:dyDescent="0.2">
      <c r="A3566" s="6" t="s">
        <v>14658</v>
      </c>
      <c r="B3566" s="6" t="s">
        <v>14829</v>
      </c>
      <c r="C3566" s="6" t="s">
        <v>14830</v>
      </c>
      <c r="D3566" s="12">
        <v>1</v>
      </c>
    </row>
    <row r="3567" spans="1:4" x14ac:dyDescent="0.2">
      <c r="A3567" s="6" t="s">
        <v>14658</v>
      </c>
      <c r="B3567" s="6" t="s">
        <v>14831</v>
      </c>
      <c r="C3567" s="6" t="s">
        <v>14832</v>
      </c>
      <c r="D3567" s="12">
        <v>1</v>
      </c>
    </row>
    <row r="3568" spans="1:4" x14ac:dyDescent="0.2">
      <c r="A3568" s="6" t="s">
        <v>14658</v>
      </c>
      <c r="B3568" s="6" t="s">
        <v>14833</v>
      </c>
      <c r="C3568" s="6" t="s">
        <v>14834</v>
      </c>
      <c r="D3568" s="12">
        <v>1</v>
      </c>
    </row>
    <row r="3569" spans="1:4" x14ac:dyDescent="0.2">
      <c r="A3569" s="6" t="s">
        <v>14658</v>
      </c>
      <c r="B3569" s="6" t="s">
        <v>14835</v>
      </c>
      <c r="C3569" s="6" t="s">
        <v>14836</v>
      </c>
      <c r="D3569" s="12">
        <v>1</v>
      </c>
    </row>
    <row r="3570" spans="1:4" x14ac:dyDescent="0.2">
      <c r="A3570" s="6" t="s">
        <v>14658</v>
      </c>
      <c r="B3570" s="6" t="s">
        <v>14837</v>
      </c>
      <c r="C3570" s="6" t="s">
        <v>14838</v>
      </c>
      <c r="D3570" s="12">
        <v>1</v>
      </c>
    </row>
    <row r="3571" spans="1:4" x14ac:dyDescent="0.2">
      <c r="A3571" s="6" t="s">
        <v>14658</v>
      </c>
      <c r="B3571" s="6" t="s">
        <v>14839</v>
      </c>
      <c r="C3571" s="6" t="s">
        <v>14840</v>
      </c>
      <c r="D3571" s="12">
        <v>1</v>
      </c>
    </row>
    <row r="3572" spans="1:4" x14ac:dyDescent="0.2">
      <c r="A3572" s="6" t="s">
        <v>14658</v>
      </c>
      <c r="B3572" s="6" t="s">
        <v>14841</v>
      </c>
      <c r="C3572" s="6" t="s">
        <v>14842</v>
      </c>
      <c r="D3572" s="12">
        <v>1</v>
      </c>
    </row>
    <row r="3573" spans="1:4" x14ac:dyDescent="0.2">
      <c r="A3573" s="6" t="s">
        <v>14658</v>
      </c>
      <c r="B3573" s="6" t="s">
        <v>14843</v>
      </c>
      <c r="C3573" s="6" t="s">
        <v>14844</v>
      </c>
      <c r="D3573" s="12">
        <v>1</v>
      </c>
    </row>
    <row r="3574" spans="1:4" x14ac:dyDescent="0.2">
      <c r="A3574" s="6" t="s">
        <v>14658</v>
      </c>
      <c r="B3574" s="6" t="s">
        <v>14845</v>
      </c>
      <c r="C3574" s="6" t="s">
        <v>14846</v>
      </c>
      <c r="D3574" s="12">
        <v>1</v>
      </c>
    </row>
    <row r="3575" spans="1:4" x14ac:dyDescent="0.2">
      <c r="A3575" s="6" t="s">
        <v>14658</v>
      </c>
      <c r="B3575" s="6" t="s">
        <v>14847</v>
      </c>
      <c r="C3575" s="6" t="s">
        <v>14848</v>
      </c>
      <c r="D3575" s="12">
        <v>1</v>
      </c>
    </row>
    <row r="3576" spans="1:4" x14ac:dyDescent="0.2">
      <c r="A3576" s="6" t="s">
        <v>14658</v>
      </c>
      <c r="B3576" s="6" t="s">
        <v>14849</v>
      </c>
      <c r="C3576" s="6" t="s">
        <v>14850</v>
      </c>
      <c r="D3576" s="12">
        <v>1</v>
      </c>
    </row>
    <row r="3577" spans="1:4" x14ac:dyDescent="0.2">
      <c r="A3577" s="6" t="s">
        <v>14658</v>
      </c>
      <c r="B3577" s="6" t="s">
        <v>14851</v>
      </c>
      <c r="C3577" s="6" t="s">
        <v>14852</v>
      </c>
      <c r="D3577" s="12">
        <v>1</v>
      </c>
    </row>
    <row r="3578" spans="1:4" x14ac:dyDescent="0.2">
      <c r="A3578" s="6" t="s">
        <v>14658</v>
      </c>
      <c r="B3578" s="6" t="s">
        <v>14853</v>
      </c>
      <c r="C3578" s="6" t="s">
        <v>14854</v>
      </c>
      <c r="D3578" s="12">
        <v>1</v>
      </c>
    </row>
    <row r="3579" spans="1:4" x14ac:dyDescent="0.2">
      <c r="A3579" s="6" t="s">
        <v>14658</v>
      </c>
      <c r="B3579" s="6" t="s">
        <v>14855</v>
      </c>
      <c r="C3579" s="6" t="s">
        <v>14856</v>
      </c>
      <c r="D3579" s="12">
        <v>1</v>
      </c>
    </row>
    <row r="3580" spans="1:4" x14ac:dyDescent="0.2">
      <c r="A3580" s="6" t="s">
        <v>14658</v>
      </c>
      <c r="B3580" s="6" t="s">
        <v>14857</v>
      </c>
      <c r="C3580" s="6" t="s">
        <v>14858</v>
      </c>
      <c r="D3580" s="12">
        <v>1</v>
      </c>
    </row>
    <row r="3581" spans="1:4" x14ac:dyDescent="0.2">
      <c r="A3581" s="6" t="s">
        <v>14658</v>
      </c>
      <c r="B3581" s="6" t="s">
        <v>14859</v>
      </c>
      <c r="C3581" s="6" t="s">
        <v>14860</v>
      </c>
      <c r="D3581" s="12">
        <v>1</v>
      </c>
    </row>
    <row r="3582" spans="1:4" x14ac:dyDescent="0.2">
      <c r="A3582" s="6" t="s">
        <v>14658</v>
      </c>
      <c r="B3582" s="6" t="s">
        <v>14861</v>
      </c>
      <c r="C3582" s="6" t="s">
        <v>14862</v>
      </c>
      <c r="D3582" s="12">
        <v>1</v>
      </c>
    </row>
    <row r="3583" spans="1:4" x14ac:dyDescent="0.2">
      <c r="A3583" s="6" t="s">
        <v>14658</v>
      </c>
      <c r="B3583" s="6" t="s">
        <v>14863</v>
      </c>
      <c r="C3583" s="6" t="s">
        <v>14864</v>
      </c>
      <c r="D3583" s="12">
        <v>1</v>
      </c>
    </row>
    <row r="3584" spans="1:4" x14ac:dyDescent="0.2">
      <c r="A3584" s="6" t="s">
        <v>14658</v>
      </c>
      <c r="B3584" s="6" t="s">
        <v>14865</v>
      </c>
      <c r="C3584" s="6" t="s">
        <v>14866</v>
      </c>
      <c r="D3584" s="12">
        <v>1</v>
      </c>
    </row>
    <row r="3585" spans="1:4" x14ac:dyDescent="0.2">
      <c r="A3585" s="6" t="s">
        <v>14658</v>
      </c>
      <c r="B3585" s="6" t="s">
        <v>14867</v>
      </c>
      <c r="C3585" s="6" t="s">
        <v>14868</v>
      </c>
      <c r="D3585" s="12">
        <v>1</v>
      </c>
    </row>
    <row r="3586" spans="1:4" x14ac:dyDescent="0.2">
      <c r="A3586" s="6" t="s">
        <v>14658</v>
      </c>
      <c r="B3586" s="6" t="s">
        <v>14869</v>
      </c>
      <c r="C3586" s="6" t="s">
        <v>14870</v>
      </c>
      <c r="D3586" s="12">
        <v>1</v>
      </c>
    </row>
    <row r="3587" spans="1:4" x14ac:dyDescent="0.2">
      <c r="A3587" s="6" t="s">
        <v>14658</v>
      </c>
      <c r="B3587" s="6" t="s">
        <v>14871</v>
      </c>
      <c r="C3587" s="6" t="s">
        <v>14872</v>
      </c>
      <c r="D3587" s="12">
        <v>1</v>
      </c>
    </row>
    <row r="3588" spans="1:4" x14ac:dyDescent="0.2">
      <c r="A3588" s="6" t="s">
        <v>14658</v>
      </c>
      <c r="B3588" s="6" t="s">
        <v>14873</v>
      </c>
      <c r="C3588" s="6" t="s">
        <v>14874</v>
      </c>
      <c r="D3588" s="12">
        <v>1</v>
      </c>
    </row>
    <row r="3589" spans="1:4" x14ac:dyDescent="0.2">
      <c r="A3589" s="6" t="s">
        <v>14658</v>
      </c>
      <c r="B3589" s="6" t="s">
        <v>14875</v>
      </c>
      <c r="C3589" s="6" t="s">
        <v>14876</v>
      </c>
      <c r="D3589" s="12">
        <v>1</v>
      </c>
    </row>
    <row r="3590" spans="1:4" x14ac:dyDescent="0.2">
      <c r="A3590" s="6" t="s">
        <v>14658</v>
      </c>
      <c r="B3590" s="6" t="s">
        <v>14877</v>
      </c>
      <c r="C3590" s="6" t="s">
        <v>14878</v>
      </c>
      <c r="D3590" s="12">
        <v>1</v>
      </c>
    </row>
    <row r="3591" spans="1:4" x14ac:dyDescent="0.2">
      <c r="A3591" s="6" t="s">
        <v>14658</v>
      </c>
      <c r="B3591" s="6" t="s">
        <v>14879</v>
      </c>
      <c r="C3591" s="6" t="s">
        <v>14880</v>
      </c>
      <c r="D3591" s="12">
        <v>1</v>
      </c>
    </row>
    <row r="3592" spans="1:4" x14ac:dyDescent="0.2">
      <c r="A3592" s="6" t="s">
        <v>14658</v>
      </c>
      <c r="B3592" s="6" t="s">
        <v>14881</v>
      </c>
      <c r="C3592" s="6" t="s">
        <v>14882</v>
      </c>
      <c r="D3592" s="12">
        <v>1</v>
      </c>
    </row>
    <row r="3593" spans="1:4" x14ac:dyDescent="0.2">
      <c r="A3593" s="6" t="s">
        <v>14658</v>
      </c>
      <c r="B3593" s="6" t="s">
        <v>14883</v>
      </c>
      <c r="C3593" s="6" t="s">
        <v>14884</v>
      </c>
      <c r="D3593" s="12">
        <v>1</v>
      </c>
    </row>
    <row r="3594" spans="1:4" x14ac:dyDescent="0.2">
      <c r="A3594" s="6" t="s">
        <v>14658</v>
      </c>
      <c r="B3594" s="6" t="s">
        <v>14885</v>
      </c>
      <c r="C3594" s="6" t="s">
        <v>14886</v>
      </c>
      <c r="D3594" s="12">
        <v>1</v>
      </c>
    </row>
    <row r="3595" spans="1:4" x14ac:dyDescent="0.2">
      <c r="A3595" s="6" t="s">
        <v>14658</v>
      </c>
      <c r="B3595" s="6" t="s">
        <v>14887</v>
      </c>
      <c r="C3595" s="6" t="s">
        <v>14888</v>
      </c>
      <c r="D3595" s="12">
        <v>1</v>
      </c>
    </row>
    <row r="3596" spans="1:4" x14ac:dyDescent="0.2">
      <c r="A3596" s="6" t="s">
        <v>14658</v>
      </c>
      <c r="B3596" s="6" t="s">
        <v>14889</v>
      </c>
      <c r="C3596" s="6" t="s">
        <v>14890</v>
      </c>
      <c r="D3596" s="12">
        <v>1</v>
      </c>
    </row>
    <row r="3597" spans="1:4" x14ac:dyDescent="0.2">
      <c r="A3597" s="6" t="s">
        <v>14658</v>
      </c>
      <c r="B3597" s="6" t="s">
        <v>14891</v>
      </c>
      <c r="C3597" s="6" t="s">
        <v>14892</v>
      </c>
      <c r="D3597" s="12">
        <v>1</v>
      </c>
    </row>
    <row r="3598" spans="1:4" x14ac:dyDescent="0.2">
      <c r="A3598" s="6" t="s">
        <v>14658</v>
      </c>
      <c r="B3598" s="6" t="s">
        <v>14893</v>
      </c>
      <c r="C3598" s="6" t="s">
        <v>14894</v>
      </c>
      <c r="D3598" s="12">
        <v>1</v>
      </c>
    </row>
    <row r="3599" spans="1:4" x14ac:dyDescent="0.2">
      <c r="A3599" s="6" t="s">
        <v>14658</v>
      </c>
      <c r="B3599" s="6" t="s">
        <v>14895</v>
      </c>
      <c r="C3599" s="6" t="s">
        <v>14896</v>
      </c>
      <c r="D3599" s="12">
        <v>1</v>
      </c>
    </row>
    <row r="3600" spans="1:4" x14ac:dyDescent="0.2">
      <c r="A3600" s="6" t="s">
        <v>14658</v>
      </c>
      <c r="B3600" s="6" t="s">
        <v>14897</v>
      </c>
      <c r="C3600" s="6" t="s">
        <v>14898</v>
      </c>
      <c r="D3600" s="12">
        <v>1</v>
      </c>
    </row>
    <row r="3601" spans="1:4" x14ac:dyDescent="0.2">
      <c r="A3601" s="6" t="s">
        <v>14658</v>
      </c>
      <c r="B3601" s="6" t="s">
        <v>14899</v>
      </c>
      <c r="C3601" s="6" t="s">
        <v>14900</v>
      </c>
      <c r="D3601" s="12">
        <v>1</v>
      </c>
    </row>
    <row r="3602" spans="1:4" x14ac:dyDescent="0.2">
      <c r="A3602" s="6" t="s">
        <v>14658</v>
      </c>
      <c r="B3602" s="6" t="s">
        <v>14901</v>
      </c>
      <c r="C3602" s="6" t="s">
        <v>14902</v>
      </c>
      <c r="D3602" s="12">
        <v>1</v>
      </c>
    </row>
    <row r="3603" spans="1:4" x14ac:dyDescent="0.2">
      <c r="A3603" s="6" t="s">
        <v>14658</v>
      </c>
      <c r="B3603" s="6" t="s">
        <v>14903</v>
      </c>
      <c r="C3603" s="6" t="s">
        <v>14904</v>
      </c>
      <c r="D3603" s="12">
        <v>1</v>
      </c>
    </row>
    <row r="3604" spans="1:4" x14ac:dyDescent="0.2">
      <c r="A3604" s="6" t="s">
        <v>14658</v>
      </c>
      <c r="B3604" s="6" t="s">
        <v>14905</v>
      </c>
      <c r="C3604" s="6" t="s">
        <v>14906</v>
      </c>
      <c r="D3604" s="12">
        <v>1</v>
      </c>
    </row>
    <row r="3605" spans="1:4" x14ac:dyDescent="0.2">
      <c r="A3605" s="6" t="s">
        <v>14658</v>
      </c>
      <c r="B3605" s="6" t="s">
        <v>14907</v>
      </c>
      <c r="C3605" s="6" t="s">
        <v>14908</v>
      </c>
      <c r="D3605" s="12">
        <v>1</v>
      </c>
    </row>
    <row r="3606" spans="1:4" x14ac:dyDescent="0.2">
      <c r="A3606" s="6" t="s">
        <v>14658</v>
      </c>
      <c r="B3606" s="6" t="s">
        <v>14909</v>
      </c>
      <c r="C3606" s="6" t="s">
        <v>14910</v>
      </c>
      <c r="D3606" s="12">
        <v>1</v>
      </c>
    </row>
    <row r="3607" spans="1:4" x14ac:dyDescent="0.2">
      <c r="A3607" s="6" t="s">
        <v>14658</v>
      </c>
      <c r="B3607" s="6" t="s">
        <v>14911</v>
      </c>
      <c r="C3607" s="6" t="s">
        <v>14912</v>
      </c>
      <c r="D3607" s="12">
        <v>1</v>
      </c>
    </row>
    <row r="3608" spans="1:4" x14ac:dyDescent="0.2">
      <c r="A3608" s="6" t="s">
        <v>14658</v>
      </c>
      <c r="B3608" s="6" t="s">
        <v>14913</v>
      </c>
      <c r="C3608" s="6" t="s">
        <v>14914</v>
      </c>
      <c r="D3608" s="12">
        <v>1</v>
      </c>
    </row>
    <row r="3609" spans="1:4" x14ac:dyDescent="0.2">
      <c r="A3609" s="6" t="s">
        <v>14658</v>
      </c>
      <c r="B3609" s="6" t="s">
        <v>14915</v>
      </c>
      <c r="C3609" s="6" t="s">
        <v>14916</v>
      </c>
      <c r="D3609" s="12">
        <v>1</v>
      </c>
    </row>
    <row r="3610" spans="1:4" x14ac:dyDescent="0.2">
      <c r="A3610" s="6" t="s">
        <v>14658</v>
      </c>
      <c r="B3610" s="6" t="s">
        <v>14917</v>
      </c>
      <c r="C3610" s="6" t="s">
        <v>14918</v>
      </c>
      <c r="D3610" s="12">
        <v>1</v>
      </c>
    </row>
    <row r="3611" spans="1:4" x14ac:dyDescent="0.2">
      <c r="A3611" s="6" t="s">
        <v>14658</v>
      </c>
      <c r="B3611" s="6" t="s">
        <v>14919</v>
      </c>
      <c r="C3611" s="6" t="s">
        <v>14920</v>
      </c>
      <c r="D3611" s="12">
        <v>1</v>
      </c>
    </row>
    <row r="3612" spans="1:4" x14ac:dyDescent="0.2">
      <c r="A3612" s="6" t="s">
        <v>14658</v>
      </c>
      <c r="B3612" s="6" t="s">
        <v>14921</v>
      </c>
      <c r="C3612" s="6" t="s">
        <v>14922</v>
      </c>
      <c r="D3612" s="12">
        <v>1</v>
      </c>
    </row>
    <row r="3613" spans="1:4" x14ac:dyDescent="0.2">
      <c r="A3613" s="6" t="s">
        <v>14658</v>
      </c>
      <c r="B3613" s="6" t="s">
        <v>14923</v>
      </c>
      <c r="C3613" s="6" t="s">
        <v>14924</v>
      </c>
      <c r="D3613" s="12">
        <v>1</v>
      </c>
    </row>
    <row r="3614" spans="1:4" x14ac:dyDescent="0.2">
      <c r="A3614" s="6" t="s">
        <v>14658</v>
      </c>
      <c r="B3614" s="6" t="s">
        <v>14925</v>
      </c>
      <c r="C3614" s="6" t="s">
        <v>14926</v>
      </c>
      <c r="D3614" s="12">
        <v>1</v>
      </c>
    </row>
    <row r="3615" spans="1:4" x14ac:dyDescent="0.2">
      <c r="A3615" s="6" t="s">
        <v>14658</v>
      </c>
      <c r="B3615" s="6" t="s">
        <v>14927</v>
      </c>
      <c r="C3615" s="6" t="s">
        <v>14928</v>
      </c>
      <c r="D3615" s="12">
        <v>1</v>
      </c>
    </row>
    <row r="3616" spans="1:4" x14ac:dyDescent="0.2">
      <c r="A3616" s="6" t="s">
        <v>14658</v>
      </c>
      <c r="B3616" s="6" t="s">
        <v>14929</v>
      </c>
      <c r="C3616" s="6" t="s">
        <v>14930</v>
      </c>
      <c r="D3616" s="12">
        <v>1</v>
      </c>
    </row>
    <row r="3617" spans="1:4" x14ac:dyDescent="0.2">
      <c r="A3617" s="6" t="s">
        <v>14658</v>
      </c>
      <c r="B3617" s="6" t="s">
        <v>14931</v>
      </c>
      <c r="C3617" s="6" t="s">
        <v>14932</v>
      </c>
      <c r="D3617" s="12">
        <v>1</v>
      </c>
    </row>
    <row r="3618" spans="1:4" x14ac:dyDescent="0.2">
      <c r="A3618" s="6" t="s">
        <v>14658</v>
      </c>
      <c r="B3618" s="6" t="s">
        <v>14933</v>
      </c>
      <c r="C3618" s="6" t="s">
        <v>14934</v>
      </c>
      <c r="D3618" s="12">
        <v>1</v>
      </c>
    </row>
    <row r="3619" spans="1:4" x14ac:dyDescent="0.2">
      <c r="A3619" s="6" t="s">
        <v>14658</v>
      </c>
      <c r="B3619" s="6" t="s">
        <v>14935</v>
      </c>
      <c r="C3619" s="6" t="s">
        <v>14936</v>
      </c>
      <c r="D3619" s="12">
        <v>1</v>
      </c>
    </row>
    <row r="3620" spans="1:4" x14ac:dyDescent="0.2">
      <c r="A3620" s="6" t="s">
        <v>14658</v>
      </c>
      <c r="B3620" s="6" t="s">
        <v>14937</v>
      </c>
      <c r="C3620" s="6" t="s">
        <v>14938</v>
      </c>
      <c r="D3620" s="12">
        <v>1</v>
      </c>
    </row>
    <row r="3621" spans="1:4" x14ac:dyDescent="0.2">
      <c r="A3621" s="6" t="s">
        <v>14658</v>
      </c>
      <c r="B3621" s="6" t="s">
        <v>14939</v>
      </c>
      <c r="C3621" s="6" t="s">
        <v>14940</v>
      </c>
      <c r="D3621" s="12">
        <v>1</v>
      </c>
    </row>
    <row r="3622" spans="1:4" x14ac:dyDescent="0.2">
      <c r="A3622" s="6" t="s">
        <v>14658</v>
      </c>
      <c r="B3622" s="6" t="s">
        <v>14941</v>
      </c>
      <c r="C3622" s="6" t="s">
        <v>14942</v>
      </c>
      <c r="D3622" s="12">
        <v>1</v>
      </c>
    </row>
    <row r="3623" spans="1:4" x14ac:dyDescent="0.2">
      <c r="A3623" s="6" t="s">
        <v>14658</v>
      </c>
      <c r="B3623" s="6" t="s">
        <v>14943</v>
      </c>
      <c r="C3623" s="6" t="s">
        <v>14944</v>
      </c>
      <c r="D3623" s="12">
        <v>1</v>
      </c>
    </row>
    <row r="3624" spans="1:4" x14ac:dyDescent="0.2">
      <c r="A3624" s="6" t="s">
        <v>14658</v>
      </c>
      <c r="B3624" s="6" t="s">
        <v>14945</v>
      </c>
      <c r="C3624" s="6" t="s">
        <v>14946</v>
      </c>
      <c r="D3624" s="12">
        <v>1</v>
      </c>
    </row>
    <row r="3625" spans="1:4" x14ac:dyDescent="0.2">
      <c r="A3625" s="6" t="s">
        <v>14658</v>
      </c>
      <c r="B3625" s="6" t="s">
        <v>14947</v>
      </c>
      <c r="C3625" s="6" t="s">
        <v>14948</v>
      </c>
      <c r="D3625" s="12">
        <v>1</v>
      </c>
    </row>
    <row r="3626" spans="1:4" x14ac:dyDescent="0.2">
      <c r="A3626" s="6" t="s">
        <v>14658</v>
      </c>
      <c r="B3626" s="6" t="s">
        <v>14949</v>
      </c>
      <c r="C3626" s="6" t="s">
        <v>14950</v>
      </c>
      <c r="D3626" s="12">
        <v>1</v>
      </c>
    </row>
    <row r="3627" spans="1:4" x14ac:dyDescent="0.2">
      <c r="A3627" s="6" t="s">
        <v>14658</v>
      </c>
      <c r="B3627" s="6" t="s">
        <v>14951</v>
      </c>
      <c r="C3627" s="6" t="s">
        <v>14952</v>
      </c>
      <c r="D3627" s="12">
        <v>1</v>
      </c>
    </row>
    <row r="3628" spans="1:4" x14ac:dyDescent="0.2">
      <c r="A3628" s="6" t="s">
        <v>14658</v>
      </c>
      <c r="B3628" s="6" t="s">
        <v>14953</v>
      </c>
      <c r="C3628" s="6" t="s">
        <v>14954</v>
      </c>
      <c r="D3628" s="12">
        <v>1</v>
      </c>
    </row>
    <row r="3629" spans="1:4" x14ac:dyDescent="0.2">
      <c r="A3629" s="6" t="s">
        <v>14658</v>
      </c>
      <c r="B3629" s="6" t="s">
        <v>14955</v>
      </c>
      <c r="C3629" s="6" t="s">
        <v>14956</v>
      </c>
      <c r="D3629" s="12">
        <v>1</v>
      </c>
    </row>
    <row r="3630" spans="1:4" x14ac:dyDescent="0.2">
      <c r="A3630" s="6" t="s">
        <v>14658</v>
      </c>
      <c r="B3630" s="6" t="s">
        <v>14957</v>
      </c>
      <c r="C3630" s="6" t="s">
        <v>14958</v>
      </c>
      <c r="D3630" s="12">
        <v>1</v>
      </c>
    </row>
    <row r="3631" spans="1:4" x14ac:dyDescent="0.2">
      <c r="A3631" s="6" t="s">
        <v>14658</v>
      </c>
      <c r="B3631" s="6" t="s">
        <v>14959</v>
      </c>
      <c r="C3631" s="6" t="s">
        <v>14960</v>
      </c>
      <c r="D3631" s="12">
        <v>1</v>
      </c>
    </row>
    <row r="3632" spans="1:4" x14ac:dyDescent="0.2">
      <c r="A3632" s="6" t="s">
        <v>14658</v>
      </c>
      <c r="B3632" s="6" t="s">
        <v>14961</v>
      </c>
      <c r="C3632" s="6" t="s">
        <v>14962</v>
      </c>
      <c r="D3632" s="12">
        <v>1</v>
      </c>
    </row>
    <row r="3633" spans="1:4" x14ac:dyDescent="0.2">
      <c r="A3633" s="6" t="s">
        <v>14658</v>
      </c>
      <c r="B3633" s="6" t="s">
        <v>14963</v>
      </c>
      <c r="C3633" s="6" t="s">
        <v>14964</v>
      </c>
      <c r="D3633" s="12">
        <v>1</v>
      </c>
    </row>
    <row r="3634" spans="1:4" x14ac:dyDescent="0.2">
      <c r="A3634" s="6" t="s">
        <v>14658</v>
      </c>
      <c r="B3634" s="6" t="s">
        <v>14965</v>
      </c>
      <c r="C3634" s="6" t="s">
        <v>14966</v>
      </c>
      <c r="D3634" s="12">
        <v>1</v>
      </c>
    </row>
    <row r="3635" spans="1:4" x14ac:dyDescent="0.2">
      <c r="A3635" s="6" t="s">
        <v>14658</v>
      </c>
      <c r="B3635" s="6" t="s">
        <v>14967</v>
      </c>
      <c r="C3635" s="6" t="s">
        <v>14968</v>
      </c>
      <c r="D3635" s="12">
        <v>1</v>
      </c>
    </row>
    <row r="3636" spans="1:4" x14ac:dyDescent="0.2">
      <c r="A3636" s="6" t="s">
        <v>14658</v>
      </c>
      <c r="B3636" s="6" t="s">
        <v>14969</v>
      </c>
      <c r="C3636" s="6" t="s">
        <v>14970</v>
      </c>
      <c r="D3636" s="12">
        <v>1</v>
      </c>
    </row>
    <row r="3637" spans="1:4" x14ac:dyDescent="0.2">
      <c r="A3637" s="6" t="s">
        <v>14658</v>
      </c>
      <c r="B3637" s="6" t="s">
        <v>14971</v>
      </c>
      <c r="C3637" s="6" t="s">
        <v>14972</v>
      </c>
      <c r="D3637" s="12">
        <v>1</v>
      </c>
    </row>
    <row r="3638" spans="1:4" x14ac:dyDescent="0.2">
      <c r="A3638" s="6" t="s">
        <v>14658</v>
      </c>
      <c r="B3638" s="6" t="s">
        <v>14973</v>
      </c>
      <c r="C3638" s="6" t="s">
        <v>14974</v>
      </c>
      <c r="D3638" s="12">
        <v>1</v>
      </c>
    </row>
    <row r="3639" spans="1:4" x14ac:dyDescent="0.2">
      <c r="A3639" s="6" t="s">
        <v>14658</v>
      </c>
      <c r="B3639" s="6" t="s">
        <v>14975</v>
      </c>
      <c r="C3639" s="6" t="s">
        <v>14976</v>
      </c>
      <c r="D3639" s="12">
        <v>1</v>
      </c>
    </row>
    <row r="3640" spans="1:4" x14ac:dyDescent="0.2">
      <c r="A3640" s="6" t="s">
        <v>14658</v>
      </c>
      <c r="B3640" s="6" t="s">
        <v>14977</v>
      </c>
      <c r="C3640" s="6" t="s">
        <v>14978</v>
      </c>
      <c r="D3640" s="12">
        <v>1</v>
      </c>
    </row>
    <row r="3641" spans="1:4" x14ac:dyDescent="0.2">
      <c r="A3641" s="6" t="s">
        <v>14658</v>
      </c>
      <c r="B3641" s="6" t="s">
        <v>14979</v>
      </c>
      <c r="C3641" s="6" t="s">
        <v>14980</v>
      </c>
      <c r="D3641" s="12">
        <v>1</v>
      </c>
    </row>
    <row r="3642" spans="1:4" x14ac:dyDescent="0.2">
      <c r="A3642" s="6" t="s">
        <v>14658</v>
      </c>
      <c r="B3642" s="6" t="s">
        <v>14981</v>
      </c>
      <c r="C3642" s="6" t="s">
        <v>14982</v>
      </c>
      <c r="D3642" s="12">
        <v>1</v>
      </c>
    </row>
    <row r="3643" spans="1:4" x14ac:dyDescent="0.2">
      <c r="A3643" s="6" t="s">
        <v>14658</v>
      </c>
      <c r="B3643" s="6" t="s">
        <v>14983</v>
      </c>
      <c r="C3643" s="6" t="s">
        <v>14984</v>
      </c>
      <c r="D3643" s="12">
        <v>1</v>
      </c>
    </row>
    <row r="3644" spans="1:4" x14ac:dyDescent="0.2">
      <c r="A3644" s="6" t="s">
        <v>14658</v>
      </c>
      <c r="B3644" s="6" t="s">
        <v>14985</v>
      </c>
      <c r="C3644" s="6" t="s">
        <v>14986</v>
      </c>
      <c r="D3644" s="12">
        <v>1</v>
      </c>
    </row>
    <row r="3645" spans="1:4" x14ac:dyDescent="0.2">
      <c r="A3645" s="6" t="s">
        <v>14658</v>
      </c>
      <c r="B3645" s="6" t="s">
        <v>14987</v>
      </c>
      <c r="C3645" s="6" t="s">
        <v>14988</v>
      </c>
      <c r="D3645" s="12">
        <v>1</v>
      </c>
    </row>
    <row r="3646" spans="1:4" x14ac:dyDescent="0.2">
      <c r="A3646" s="6" t="s">
        <v>14658</v>
      </c>
      <c r="B3646" s="6" t="s">
        <v>14989</v>
      </c>
      <c r="C3646" s="6" t="s">
        <v>14990</v>
      </c>
      <c r="D3646" s="12">
        <v>1</v>
      </c>
    </row>
    <row r="3647" spans="1:4" x14ac:dyDescent="0.2">
      <c r="A3647" s="6" t="s">
        <v>14658</v>
      </c>
      <c r="B3647" s="6" t="s">
        <v>14991</v>
      </c>
      <c r="C3647" s="6" t="s">
        <v>14992</v>
      </c>
      <c r="D3647" s="12">
        <v>1</v>
      </c>
    </row>
    <row r="3648" spans="1:4" x14ac:dyDescent="0.2">
      <c r="A3648" s="6" t="s">
        <v>14658</v>
      </c>
      <c r="B3648" s="6" t="s">
        <v>14993</v>
      </c>
      <c r="C3648" s="6" t="s">
        <v>14994</v>
      </c>
      <c r="D3648" s="12">
        <v>1</v>
      </c>
    </row>
    <row r="3649" spans="1:4" x14ac:dyDescent="0.2">
      <c r="A3649" s="6" t="s">
        <v>14658</v>
      </c>
      <c r="B3649" s="6" t="s">
        <v>14995</v>
      </c>
      <c r="C3649" s="6" t="s">
        <v>14996</v>
      </c>
      <c r="D3649" s="12">
        <v>1</v>
      </c>
    </row>
    <row r="3650" spans="1:4" x14ac:dyDescent="0.2">
      <c r="A3650" s="6" t="s">
        <v>14658</v>
      </c>
      <c r="B3650" s="6" t="s">
        <v>14997</v>
      </c>
      <c r="C3650" s="6" t="s">
        <v>14998</v>
      </c>
      <c r="D3650" s="12">
        <v>1</v>
      </c>
    </row>
    <row r="3651" spans="1:4" x14ac:dyDescent="0.2">
      <c r="A3651" s="6" t="s">
        <v>14658</v>
      </c>
      <c r="B3651" s="6" t="s">
        <v>14999</v>
      </c>
      <c r="C3651" s="6" t="s">
        <v>15000</v>
      </c>
      <c r="D3651" s="12">
        <v>1</v>
      </c>
    </row>
    <row r="3652" spans="1:4" x14ac:dyDescent="0.2">
      <c r="A3652" s="6" t="s">
        <v>14658</v>
      </c>
      <c r="B3652" s="6" t="s">
        <v>15001</v>
      </c>
      <c r="C3652" s="6" t="s">
        <v>15002</v>
      </c>
      <c r="D3652" s="12">
        <v>1</v>
      </c>
    </row>
    <row r="3653" spans="1:4" x14ac:dyDescent="0.2">
      <c r="A3653" s="6" t="s">
        <v>14658</v>
      </c>
      <c r="B3653" s="6" t="s">
        <v>15003</v>
      </c>
      <c r="C3653" s="6" t="s">
        <v>15004</v>
      </c>
      <c r="D3653" s="12">
        <v>1</v>
      </c>
    </row>
    <row r="3654" spans="1:4" x14ac:dyDescent="0.2">
      <c r="A3654" s="6" t="s">
        <v>14658</v>
      </c>
      <c r="B3654" s="6" t="s">
        <v>15005</v>
      </c>
      <c r="C3654" s="6" t="s">
        <v>15006</v>
      </c>
      <c r="D3654" s="12">
        <v>1</v>
      </c>
    </row>
    <row r="3655" spans="1:4" x14ac:dyDescent="0.2">
      <c r="A3655" s="6" t="s">
        <v>14658</v>
      </c>
      <c r="B3655" s="6" t="s">
        <v>15007</v>
      </c>
      <c r="C3655" s="6" t="s">
        <v>15008</v>
      </c>
      <c r="D3655" s="12">
        <v>1</v>
      </c>
    </row>
    <row r="3656" spans="1:4" x14ac:dyDescent="0.2">
      <c r="A3656" s="6" t="s">
        <v>14658</v>
      </c>
      <c r="B3656" s="6" t="s">
        <v>15009</v>
      </c>
      <c r="C3656" s="6" t="s">
        <v>15010</v>
      </c>
      <c r="D3656" s="12">
        <v>1</v>
      </c>
    </row>
    <row r="3657" spans="1:4" x14ac:dyDescent="0.2">
      <c r="A3657" s="6" t="s">
        <v>14658</v>
      </c>
      <c r="B3657" s="6" t="s">
        <v>15011</v>
      </c>
      <c r="C3657" s="6" t="s">
        <v>15012</v>
      </c>
      <c r="D3657" s="12">
        <v>1</v>
      </c>
    </row>
    <row r="3658" spans="1:4" x14ac:dyDescent="0.2">
      <c r="A3658" s="6" t="s">
        <v>14658</v>
      </c>
      <c r="B3658" s="6" t="s">
        <v>15013</v>
      </c>
      <c r="C3658" s="6" t="s">
        <v>15014</v>
      </c>
      <c r="D3658" s="12">
        <v>1</v>
      </c>
    </row>
    <row r="3659" spans="1:4" x14ac:dyDescent="0.2">
      <c r="A3659" s="6" t="s">
        <v>14658</v>
      </c>
      <c r="B3659" s="6" t="s">
        <v>15015</v>
      </c>
      <c r="C3659" s="6" t="s">
        <v>15016</v>
      </c>
      <c r="D3659" s="12">
        <v>1</v>
      </c>
    </row>
    <row r="3660" spans="1:4" x14ac:dyDescent="0.2">
      <c r="A3660" s="6" t="s">
        <v>14658</v>
      </c>
      <c r="B3660" s="6" t="s">
        <v>15017</v>
      </c>
      <c r="C3660" s="6" t="s">
        <v>15018</v>
      </c>
      <c r="D3660" s="12">
        <v>1</v>
      </c>
    </row>
    <row r="3661" spans="1:4" x14ac:dyDescent="0.2">
      <c r="A3661" s="6" t="s">
        <v>14658</v>
      </c>
      <c r="B3661" s="6" t="s">
        <v>15019</v>
      </c>
      <c r="C3661" s="6" t="s">
        <v>15020</v>
      </c>
      <c r="D3661" s="12">
        <v>1</v>
      </c>
    </row>
    <row r="3662" spans="1:4" x14ac:dyDescent="0.2">
      <c r="A3662" s="6" t="s">
        <v>14658</v>
      </c>
      <c r="B3662" s="6" t="s">
        <v>15021</v>
      </c>
      <c r="C3662" s="6" t="s">
        <v>15022</v>
      </c>
      <c r="D3662" s="12">
        <v>1</v>
      </c>
    </row>
    <row r="3663" spans="1:4" x14ac:dyDescent="0.2">
      <c r="A3663" s="6" t="s">
        <v>14658</v>
      </c>
      <c r="B3663" s="6" t="s">
        <v>15023</v>
      </c>
      <c r="C3663" s="6" t="s">
        <v>15024</v>
      </c>
      <c r="D3663" s="12">
        <v>1</v>
      </c>
    </row>
    <row r="3664" spans="1:4" x14ac:dyDescent="0.2">
      <c r="A3664" s="6" t="s">
        <v>14658</v>
      </c>
      <c r="B3664" s="6" t="s">
        <v>15025</v>
      </c>
      <c r="C3664" s="6" t="s">
        <v>15026</v>
      </c>
      <c r="D3664" s="12">
        <v>1</v>
      </c>
    </row>
    <row r="3665" spans="1:4" x14ac:dyDescent="0.2">
      <c r="A3665" s="6" t="s">
        <v>14658</v>
      </c>
      <c r="B3665" s="6" t="s">
        <v>15027</v>
      </c>
      <c r="C3665" s="6" t="s">
        <v>15028</v>
      </c>
      <c r="D3665" s="12">
        <v>1</v>
      </c>
    </row>
    <row r="3666" spans="1:4" x14ac:dyDescent="0.2">
      <c r="A3666" s="6" t="s">
        <v>14658</v>
      </c>
      <c r="B3666" s="6" t="s">
        <v>15029</v>
      </c>
      <c r="C3666" s="6" t="s">
        <v>15030</v>
      </c>
      <c r="D3666" s="12">
        <v>1</v>
      </c>
    </row>
    <row r="3667" spans="1:4" x14ac:dyDescent="0.2">
      <c r="A3667" s="6" t="s">
        <v>14658</v>
      </c>
      <c r="B3667" s="6" t="s">
        <v>15031</v>
      </c>
      <c r="C3667" s="6" t="s">
        <v>15032</v>
      </c>
      <c r="D3667" s="12">
        <v>1</v>
      </c>
    </row>
    <row r="3668" spans="1:4" x14ac:dyDescent="0.2">
      <c r="A3668" s="6" t="s">
        <v>14658</v>
      </c>
      <c r="B3668" s="6" t="s">
        <v>15033</v>
      </c>
      <c r="C3668" s="6" t="s">
        <v>15034</v>
      </c>
      <c r="D3668" s="12">
        <v>1</v>
      </c>
    </row>
    <row r="3669" spans="1:4" x14ac:dyDescent="0.2">
      <c r="A3669" s="6" t="s">
        <v>14658</v>
      </c>
      <c r="B3669" s="6" t="s">
        <v>15035</v>
      </c>
      <c r="C3669" s="6" t="s">
        <v>15036</v>
      </c>
      <c r="D3669" s="12">
        <v>1</v>
      </c>
    </row>
    <row r="3670" spans="1:4" x14ac:dyDescent="0.2">
      <c r="A3670" s="6" t="s">
        <v>14658</v>
      </c>
      <c r="B3670" s="6" t="s">
        <v>15037</v>
      </c>
      <c r="C3670" s="6" t="s">
        <v>15038</v>
      </c>
      <c r="D3670" s="12">
        <v>1</v>
      </c>
    </row>
    <row r="3671" spans="1:4" x14ac:dyDescent="0.2">
      <c r="A3671" s="6" t="s">
        <v>14658</v>
      </c>
      <c r="B3671" s="6" t="s">
        <v>15039</v>
      </c>
      <c r="C3671" s="6" t="s">
        <v>15040</v>
      </c>
      <c r="D3671" s="12">
        <v>1</v>
      </c>
    </row>
    <row r="3672" spans="1:4" x14ac:dyDescent="0.2">
      <c r="A3672" s="6" t="s">
        <v>14658</v>
      </c>
      <c r="B3672" s="6" t="s">
        <v>15041</v>
      </c>
      <c r="C3672" s="6" t="s">
        <v>15042</v>
      </c>
      <c r="D3672" s="12">
        <v>1</v>
      </c>
    </row>
    <row r="3673" spans="1:4" x14ac:dyDescent="0.2">
      <c r="A3673" s="6" t="s">
        <v>14658</v>
      </c>
      <c r="B3673" s="6" t="s">
        <v>15043</v>
      </c>
      <c r="C3673" s="6" t="s">
        <v>15044</v>
      </c>
      <c r="D3673" s="12">
        <v>1</v>
      </c>
    </row>
    <row r="3674" spans="1:4" x14ac:dyDescent="0.2">
      <c r="A3674" s="6" t="s">
        <v>14658</v>
      </c>
      <c r="B3674" s="6" t="s">
        <v>15045</v>
      </c>
      <c r="C3674" s="6" t="s">
        <v>15046</v>
      </c>
      <c r="D3674" s="12">
        <v>1</v>
      </c>
    </row>
    <row r="3675" spans="1:4" x14ac:dyDescent="0.2">
      <c r="A3675" s="6" t="s">
        <v>14658</v>
      </c>
      <c r="B3675" s="6" t="s">
        <v>15047</v>
      </c>
      <c r="C3675" s="6" t="s">
        <v>15048</v>
      </c>
      <c r="D3675" s="12">
        <v>1</v>
      </c>
    </row>
    <row r="3676" spans="1:4" x14ac:dyDescent="0.2">
      <c r="A3676" s="6" t="s">
        <v>14658</v>
      </c>
      <c r="B3676" s="6" t="s">
        <v>15049</v>
      </c>
      <c r="C3676" s="6" t="s">
        <v>15050</v>
      </c>
      <c r="D3676" s="12">
        <v>1</v>
      </c>
    </row>
    <row r="3677" spans="1:4" x14ac:dyDescent="0.2">
      <c r="A3677" s="6" t="s">
        <v>14658</v>
      </c>
      <c r="B3677" s="6" t="s">
        <v>15051</v>
      </c>
      <c r="C3677" s="6" t="s">
        <v>15052</v>
      </c>
      <c r="D3677" s="12">
        <v>1</v>
      </c>
    </row>
    <row r="3678" spans="1:4" x14ac:dyDescent="0.2">
      <c r="A3678" s="6" t="s">
        <v>14658</v>
      </c>
      <c r="B3678" s="6" t="s">
        <v>15053</v>
      </c>
      <c r="C3678" s="6" t="s">
        <v>15054</v>
      </c>
      <c r="D3678" s="12">
        <v>1</v>
      </c>
    </row>
    <row r="3679" spans="1:4" x14ac:dyDescent="0.2">
      <c r="A3679" s="6" t="s">
        <v>14658</v>
      </c>
      <c r="B3679" s="6" t="s">
        <v>15055</v>
      </c>
      <c r="C3679" s="6" t="s">
        <v>15056</v>
      </c>
      <c r="D3679" s="12">
        <v>1</v>
      </c>
    </row>
    <row r="3680" spans="1:4" x14ac:dyDescent="0.2">
      <c r="A3680" s="6" t="s">
        <v>14658</v>
      </c>
      <c r="B3680" s="6" t="s">
        <v>15057</v>
      </c>
      <c r="C3680" s="6" t="s">
        <v>15058</v>
      </c>
      <c r="D3680" s="12">
        <v>1</v>
      </c>
    </row>
    <row r="3681" spans="1:4" x14ac:dyDescent="0.2">
      <c r="A3681" s="6" t="s">
        <v>14658</v>
      </c>
      <c r="B3681" s="6" t="s">
        <v>15059</v>
      </c>
      <c r="C3681" s="6" t="s">
        <v>15060</v>
      </c>
      <c r="D3681" s="12">
        <v>1</v>
      </c>
    </row>
    <row r="3682" spans="1:4" x14ac:dyDescent="0.2">
      <c r="A3682" s="6" t="s">
        <v>14658</v>
      </c>
      <c r="B3682" s="6" t="s">
        <v>15061</v>
      </c>
      <c r="C3682" s="6" t="s">
        <v>15062</v>
      </c>
      <c r="D3682" s="12">
        <v>12</v>
      </c>
    </row>
    <row r="3683" spans="1:4" x14ac:dyDescent="0.2">
      <c r="A3683" s="6" t="s">
        <v>14658</v>
      </c>
      <c r="B3683" s="6" t="s">
        <v>15063</v>
      </c>
      <c r="C3683" s="6" t="s">
        <v>15064</v>
      </c>
      <c r="D3683" s="12">
        <v>6</v>
      </c>
    </row>
    <row r="3684" spans="1:4" x14ac:dyDescent="0.2">
      <c r="A3684" s="6" t="s">
        <v>14658</v>
      </c>
      <c r="B3684" s="6" t="s">
        <v>15065</v>
      </c>
      <c r="C3684" s="6" t="s">
        <v>15066</v>
      </c>
      <c r="D3684" s="12">
        <v>6</v>
      </c>
    </row>
    <row r="3685" spans="1:4" x14ac:dyDescent="0.2">
      <c r="A3685" s="6" t="s">
        <v>14658</v>
      </c>
      <c r="B3685" s="6" t="s">
        <v>15067</v>
      </c>
      <c r="C3685" s="6" t="s">
        <v>15068</v>
      </c>
      <c r="D3685" s="12">
        <v>6</v>
      </c>
    </row>
    <row r="3686" spans="1:4" x14ac:dyDescent="0.2">
      <c r="A3686" s="6" t="s">
        <v>14658</v>
      </c>
      <c r="B3686" s="6" t="s">
        <v>15069</v>
      </c>
      <c r="C3686" s="6" t="s">
        <v>15070</v>
      </c>
      <c r="D3686" s="12">
        <v>1</v>
      </c>
    </row>
    <row r="3687" spans="1:4" x14ac:dyDescent="0.2">
      <c r="A3687" s="6" t="s">
        <v>14658</v>
      </c>
      <c r="B3687" s="6" t="s">
        <v>15071</v>
      </c>
      <c r="C3687" s="6" t="s">
        <v>15072</v>
      </c>
      <c r="D3687" s="12">
        <v>1</v>
      </c>
    </row>
    <row r="3688" spans="1:4" x14ac:dyDescent="0.2">
      <c r="A3688" s="6" t="s">
        <v>14658</v>
      </c>
      <c r="B3688" s="6" t="s">
        <v>15073</v>
      </c>
      <c r="C3688" s="6" t="s">
        <v>15074</v>
      </c>
      <c r="D3688" s="12">
        <v>1</v>
      </c>
    </row>
    <row r="3689" spans="1:4" x14ac:dyDescent="0.2">
      <c r="A3689" s="6" t="s">
        <v>14658</v>
      </c>
      <c r="B3689" s="6" t="s">
        <v>15075</v>
      </c>
      <c r="C3689" s="6" t="s">
        <v>15076</v>
      </c>
      <c r="D3689" s="12">
        <v>1</v>
      </c>
    </row>
    <row r="3690" spans="1:4" x14ac:dyDescent="0.2">
      <c r="A3690" s="6" t="s">
        <v>14658</v>
      </c>
      <c r="B3690" s="6" t="s">
        <v>15077</v>
      </c>
      <c r="C3690" s="6" t="s">
        <v>15078</v>
      </c>
      <c r="D3690" s="12">
        <v>12</v>
      </c>
    </row>
    <row r="3691" spans="1:4" x14ac:dyDescent="0.2">
      <c r="A3691" s="6" t="s">
        <v>14658</v>
      </c>
      <c r="B3691" s="6" t="s">
        <v>15079</v>
      </c>
      <c r="C3691" s="6" t="s">
        <v>15080</v>
      </c>
      <c r="D3691" s="12">
        <v>1</v>
      </c>
    </row>
    <row r="3692" spans="1:4" x14ac:dyDescent="0.2">
      <c r="A3692" s="6" t="s">
        <v>14658</v>
      </c>
      <c r="B3692" s="6" t="s">
        <v>15081</v>
      </c>
      <c r="C3692" s="6" t="s">
        <v>15082</v>
      </c>
      <c r="D3692" s="12">
        <v>12</v>
      </c>
    </row>
    <row r="3693" spans="1:4" x14ac:dyDescent="0.2">
      <c r="A3693" s="6" t="s">
        <v>14658</v>
      </c>
      <c r="B3693" s="6" t="s">
        <v>15083</v>
      </c>
      <c r="C3693" s="6" t="s">
        <v>15084</v>
      </c>
      <c r="D3693" s="12">
        <v>12</v>
      </c>
    </row>
    <row r="3694" spans="1:4" x14ac:dyDescent="0.2">
      <c r="A3694" s="6" t="s">
        <v>14658</v>
      </c>
      <c r="B3694" s="6" t="s">
        <v>15085</v>
      </c>
      <c r="C3694" s="6" t="s">
        <v>15086</v>
      </c>
      <c r="D3694" s="12">
        <v>12</v>
      </c>
    </row>
    <row r="3695" spans="1:4" x14ac:dyDescent="0.2">
      <c r="A3695" s="6" t="s">
        <v>14658</v>
      </c>
      <c r="B3695" s="6" t="s">
        <v>15087</v>
      </c>
      <c r="C3695" s="6" t="s">
        <v>15088</v>
      </c>
      <c r="D3695" s="12">
        <v>1</v>
      </c>
    </row>
    <row r="3696" spans="1:4" x14ac:dyDescent="0.2">
      <c r="A3696" s="6" t="s">
        <v>14658</v>
      </c>
      <c r="B3696" s="6" t="s">
        <v>15089</v>
      </c>
      <c r="C3696" s="6" t="s">
        <v>15090</v>
      </c>
      <c r="D3696" s="12">
        <v>3</v>
      </c>
    </row>
    <row r="3697" spans="1:4" x14ac:dyDescent="0.2">
      <c r="A3697" s="6" t="s">
        <v>14658</v>
      </c>
      <c r="B3697" s="6" t="s">
        <v>15091</v>
      </c>
      <c r="C3697" s="6" t="s">
        <v>15092</v>
      </c>
      <c r="D3697" s="12">
        <v>3</v>
      </c>
    </row>
    <row r="3698" spans="1:4" x14ac:dyDescent="0.2">
      <c r="A3698" s="6" t="s">
        <v>14658</v>
      </c>
      <c r="B3698" s="6" t="s">
        <v>15093</v>
      </c>
      <c r="C3698" s="6" t="s">
        <v>15094</v>
      </c>
      <c r="D3698" s="12">
        <v>12</v>
      </c>
    </row>
    <row r="3699" spans="1:4" x14ac:dyDescent="0.2">
      <c r="A3699" s="6" t="s">
        <v>14658</v>
      </c>
      <c r="B3699" s="6" t="s">
        <v>15095</v>
      </c>
      <c r="C3699" s="6" t="s">
        <v>15096</v>
      </c>
      <c r="D3699" s="12">
        <v>12</v>
      </c>
    </row>
    <row r="3700" spans="1:4" x14ac:dyDescent="0.2">
      <c r="A3700" s="6" t="s">
        <v>14658</v>
      </c>
      <c r="B3700" s="6" t="s">
        <v>15097</v>
      </c>
      <c r="C3700" s="6" t="s">
        <v>15098</v>
      </c>
      <c r="D3700" s="12">
        <v>12</v>
      </c>
    </row>
    <row r="3701" spans="1:4" x14ac:dyDescent="0.2">
      <c r="A3701" s="6" t="s">
        <v>14658</v>
      </c>
      <c r="B3701" s="6" t="s">
        <v>15099</v>
      </c>
      <c r="C3701" s="6" t="s">
        <v>15100</v>
      </c>
      <c r="D3701" s="12">
        <v>1</v>
      </c>
    </row>
    <row r="3702" spans="1:4" x14ac:dyDescent="0.2">
      <c r="A3702" s="6" t="s">
        <v>14658</v>
      </c>
      <c r="B3702" s="6" t="s">
        <v>15101</v>
      </c>
      <c r="C3702" s="6" t="s">
        <v>15102</v>
      </c>
      <c r="D3702" s="12">
        <v>1</v>
      </c>
    </row>
    <row r="3703" spans="1:4" x14ac:dyDescent="0.2">
      <c r="A3703" s="6" t="s">
        <v>14658</v>
      </c>
      <c r="B3703" s="6" t="s">
        <v>15103</v>
      </c>
      <c r="C3703" s="6" t="s">
        <v>15104</v>
      </c>
      <c r="D3703" s="12">
        <v>1</v>
      </c>
    </row>
    <row r="3704" spans="1:4" x14ac:dyDescent="0.2">
      <c r="A3704" s="6" t="s">
        <v>14658</v>
      </c>
      <c r="B3704" s="6" t="s">
        <v>15105</v>
      </c>
      <c r="C3704" s="6" t="s">
        <v>15106</v>
      </c>
      <c r="D3704" s="12">
        <v>12</v>
      </c>
    </row>
    <row r="3705" spans="1:4" x14ac:dyDescent="0.2">
      <c r="A3705" s="6" t="s">
        <v>14658</v>
      </c>
      <c r="B3705" s="6" t="s">
        <v>15107</v>
      </c>
      <c r="C3705" s="6" t="s">
        <v>15108</v>
      </c>
      <c r="D3705" s="12">
        <v>12</v>
      </c>
    </row>
    <row r="3706" spans="1:4" x14ac:dyDescent="0.2">
      <c r="A3706" s="6" t="s">
        <v>14658</v>
      </c>
      <c r="B3706" s="6" t="s">
        <v>15109</v>
      </c>
      <c r="C3706" s="6" t="s">
        <v>15110</v>
      </c>
      <c r="D3706" s="12">
        <v>12</v>
      </c>
    </row>
    <row r="3707" spans="1:4" x14ac:dyDescent="0.2">
      <c r="A3707" s="6" t="s">
        <v>14658</v>
      </c>
      <c r="B3707" s="6" t="s">
        <v>15111</v>
      </c>
      <c r="C3707" s="6" t="s">
        <v>15112</v>
      </c>
      <c r="D3707" s="12">
        <v>12</v>
      </c>
    </row>
    <row r="3708" spans="1:4" x14ac:dyDescent="0.2">
      <c r="A3708" s="6" t="s">
        <v>14658</v>
      </c>
      <c r="B3708" s="6" t="s">
        <v>15113</v>
      </c>
      <c r="C3708" s="6" t="s">
        <v>15114</v>
      </c>
      <c r="D3708" s="12">
        <v>1</v>
      </c>
    </row>
    <row r="3709" spans="1:4" x14ac:dyDescent="0.2">
      <c r="A3709" s="6" t="s">
        <v>14658</v>
      </c>
      <c r="B3709" s="6" t="s">
        <v>15115</v>
      </c>
      <c r="C3709" s="6" t="s">
        <v>15116</v>
      </c>
      <c r="D3709" s="12">
        <v>1</v>
      </c>
    </row>
    <row r="3710" spans="1:4" x14ac:dyDescent="0.2">
      <c r="A3710" s="6" t="s">
        <v>14658</v>
      </c>
      <c r="B3710" s="6" t="s">
        <v>15117</v>
      </c>
      <c r="C3710" s="6" t="s">
        <v>15118</v>
      </c>
      <c r="D3710" s="12">
        <v>1</v>
      </c>
    </row>
    <row r="3711" spans="1:4" x14ac:dyDescent="0.2">
      <c r="A3711" s="6" t="s">
        <v>14658</v>
      </c>
      <c r="B3711" s="6" t="s">
        <v>15119</v>
      </c>
      <c r="C3711" s="6" t="s">
        <v>15120</v>
      </c>
      <c r="D3711" s="12">
        <v>1</v>
      </c>
    </row>
    <row r="3712" spans="1:4" x14ac:dyDescent="0.2">
      <c r="A3712" s="6" t="s">
        <v>14658</v>
      </c>
      <c r="B3712" s="6" t="s">
        <v>15121</v>
      </c>
      <c r="C3712" s="6" t="s">
        <v>15122</v>
      </c>
      <c r="D3712" s="12">
        <v>6</v>
      </c>
    </row>
    <row r="3713" spans="1:4" x14ac:dyDescent="0.2">
      <c r="A3713" s="6" t="s">
        <v>14658</v>
      </c>
      <c r="B3713" s="6" t="s">
        <v>15123</v>
      </c>
      <c r="C3713" s="6" t="s">
        <v>15124</v>
      </c>
      <c r="D3713" s="12">
        <v>1</v>
      </c>
    </row>
    <row r="3714" spans="1:4" x14ac:dyDescent="0.2">
      <c r="A3714" s="6" t="s">
        <v>14658</v>
      </c>
      <c r="B3714" s="6" t="s">
        <v>15125</v>
      </c>
      <c r="C3714" s="6" t="s">
        <v>15126</v>
      </c>
      <c r="D3714" s="12">
        <v>1</v>
      </c>
    </row>
    <row r="3715" spans="1:4" x14ac:dyDescent="0.2">
      <c r="A3715" s="6" t="s">
        <v>14658</v>
      </c>
      <c r="B3715" s="6" t="s">
        <v>15127</v>
      </c>
      <c r="C3715" s="6" t="s">
        <v>15128</v>
      </c>
      <c r="D3715" s="12">
        <v>1</v>
      </c>
    </row>
    <row r="3716" spans="1:4" x14ac:dyDescent="0.2">
      <c r="A3716" s="6" t="s">
        <v>14658</v>
      </c>
      <c r="B3716" s="6" t="s">
        <v>15129</v>
      </c>
      <c r="C3716" s="6" t="s">
        <v>15130</v>
      </c>
      <c r="D3716" s="12">
        <v>144</v>
      </c>
    </row>
    <row r="3717" spans="1:4" x14ac:dyDescent="0.2">
      <c r="A3717" s="6" t="s">
        <v>14658</v>
      </c>
      <c r="B3717" s="6" t="s">
        <v>15131</v>
      </c>
      <c r="C3717" s="6" t="s">
        <v>15132</v>
      </c>
      <c r="D3717" s="12">
        <v>144</v>
      </c>
    </row>
    <row r="3718" spans="1:4" x14ac:dyDescent="0.2">
      <c r="A3718" s="6" t="s">
        <v>14658</v>
      </c>
      <c r="B3718" s="6" t="s">
        <v>15133</v>
      </c>
      <c r="C3718" s="6" t="s">
        <v>15134</v>
      </c>
      <c r="D3718" s="12">
        <v>144</v>
      </c>
    </row>
    <row r="3719" spans="1:4" x14ac:dyDescent="0.2">
      <c r="A3719" s="6" t="s">
        <v>14658</v>
      </c>
      <c r="B3719" s="6" t="s">
        <v>15135</v>
      </c>
      <c r="C3719" s="6" t="s">
        <v>15136</v>
      </c>
      <c r="D3719" s="12">
        <v>144</v>
      </c>
    </row>
    <row r="3720" spans="1:4" x14ac:dyDescent="0.2">
      <c r="A3720" s="6" t="s">
        <v>14658</v>
      </c>
      <c r="B3720" s="6" t="s">
        <v>15137</v>
      </c>
      <c r="C3720" s="6" t="s">
        <v>15138</v>
      </c>
      <c r="D3720" s="12">
        <v>144</v>
      </c>
    </row>
    <row r="3721" spans="1:4" x14ac:dyDescent="0.2">
      <c r="A3721" s="6" t="s">
        <v>14658</v>
      </c>
      <c r="B3721" s="6" t="s">
        <v>15139</v>
      </c>
      <c r="C3721" s="6" t="s">
        <v>15140</v>
      </c>
      <c r="D3721" s="12">
        <v>12</v>
      </c>
    </row>
    <row r="3722" spans="1:4" x14ac:dyDescent="0.2">
      <c r="A3722" s="6" t="s">
        <v>14658</v>
      </c>
      <c r="B3722" s="6" t="s">
        <v>15141</v>
      </c>
      <c r="C3722" s="6" t="s">
        <v>15142</v>
      </c>
      <c r="D3722" s="12">
        <v>12</v>
      </c>
    </row>
    <row r="3723" spans="1:4" x14ac:dyDescent="0.2">
      <c r="A3723" s="6" t="s">
        <v>14658</v>
      </c>
      <c r="B3723" s="6" t="s">
        <v>15143</v>
      </c>
      <c r="C3723" s="6" t="s">
        <v>15144</v>
      </c>
      <c r="D3723" s="12">
        <v>12</v>
      </c>
    </row>
    <row r="3724" spans="1:4" x14ac:dyDescent="0.2">
      <c r="A3724" s="6" t="s">
        <v>14658</v>
      </c>
      <c r="B3724" s="6" t="s">
        <v>15145</v>
      </c>
      <c r="C3724" s="6" t="s">
        <v>15146</v>
      </c>
      <c r="D3724" s="12">
        <v>12</v>
      </c>
    </row>
    <row r="3725" spans="1:4" x14ac:dyDescent="0.2">
      <c r="A3725" s="6" t="s">
        <v>14658</v>
      </c>
      <c r="B3725" s="6" t="s">
        <v>15147</v>
      </c>
      <c r="C3725" s="6" t="s">
        <v>15148</v>
      </c>
      <c r="D3725" s="12">
        <v>12</v>
      </c>
    </row>
    <row r="3726" spans="1:4" x14ac:dyDescent="0.2">
      <c r="A3726" s="6" t="s">
        <v>14658</v>
      </c>
      <c r="B3726" s="6" t="s">
        <v>15149</v>
      </c>
      <c r="C3726" s="6" t="s">
        <v>15150</v>
      </c>
      <c r="D3726" s="12">
        <v>12</v>
      </c>
    </row>
    <row r="3727" spans="1:4" x14ac:dyDescent="0.2">
      <c r="A3727" s="6" t="s">
        <v>14658</v>
      </c>
      <c r="B3727" s="6" t="s">
        <v>15151</v>
      </c>
      <c r="C3727" s="6" t="s">
        <v>15152</v>
      </c>
      <c r="D3727" s="12">
        <v>12</v>
      </c>
    </row>
    <row r="3728" spans="1:4" x14ac:dyDescent="0.2">
      <c r="A3728" s="6" t="s">
        <v>14658</v>
      </c>
      <c r="B3728" s="6" t="s">
        <v>15153</v>
      </c>
      <c r="C3728" s="6" t="s">
        <v>15154</v>
      </c>
      <c r="D3728" s="12">
        <v>12</v>
      </c>
    </row>
    <row r="3729" spans="1:4" x14ac:dyDescent="0.2">
      <c r="A3729" s="6" t="s">
        <v>14658</v>
      </c>
      <c r="B3729" s="6" t="s">
        <v>15155</v>
      </c>
      <c r="C3729" s="6" t="s">
        <v>15156</v>
      </c>
      <c r="D3729" s="12">
        <v>12</v>
      </c>
    </row>
    <row r="3730" spans="1:4" x14ac:dyDescent="0.2">
      <c r="A3730" s="6" t="s">
        <v>14658</v>
      </c>
      <c r="B3730" s="6" t="s">
        <v>15157</v>
      </c>
      <c r="C3730" s="6" t="s">
        <v>15158</v>
      </c>
      <c r="D3730" s="12">
        <v>12</v>
      </c>
    </row>
    <row r="3731" spans="1:4" x14ac:dyDescent="0.2">
      <c r="A3731" s="6" t="s">
        <v>14658</v>
      </c>
      <c r="B3731" s="6" t="s">
        <v>15159</v>
      </c>
      <c r="C3731" s="6" t="s">
        <v>15160</v>
      </c>
      <c r="D3731" s="12">
        <v>12</v>
      </c>
    </row>
    <row r="3732" spans="1:4" x14ac:dyDescent="0.2">
      <c r="A3732" s="6" t="s">
        <v>14658</v>
      </c>
      <c r="B3732" s="6" t="s">
        <v>15161</v>
      </c>
      <c r="C3732" s="6" t="s">
        <v>15162</v>
      </c>
      <c r="D3732" s="12">
        <v>1</v>
      </c>
    </row>
    <row r="3733" spans="1:4" x14ac:dyDescent="0.2">
      <c r="A3733" s="6" t="s">
        <v>14658</v>
      </c>
      <c r="B3733" s="6" t="s">
        <v>15163</v>
      </c>
      <c r="C3733" s="6" t="s">
        <v>15164</v>
      </c>
      <c r="D3733" s="12">
        <v>144</v>
      </c>
    </row>
    <row r="3734" spans="1:4" x14ac:dyDescent="0.2">
      <c r="A3734" s="6" t="s">
        <v>14658</v>
      </c>
      <c r="B3734" s="6" t="s">
        <v>15165</v>
      </c>
      <c r="C3734" s="6" t="s">
        <v>15166</v>
      </c>
      <c r="D3734" s="12">
        <v>144</v>
      </c>
    </row>
    <row r="3735" spans="1:4" x14ac:dyDescent="0.2">
      <c r="A3735" s="6" t="s">
        <v>14658</v>
      </c>
      <c r="B3735" s="6" t="s">
        <v>15167</v>
      </c>
      <c r="C3735" s="6" t="s">
        <v>15168</v>
      </c>
      <c r="D3735" s="12">
        <v>144</v>
      </c>
    </row>
    <row r="3736" spans="1:4" x14ac:dyDescent="0.2">
      <c r="A3736" s="6" t="s">
        <v>14658</v>
      </c>
      <c r="B3736" s="6" t="s">
        <v>15169</v>
      </c>
      <c r="C3736" s="6" t="s">
        <v>15170</v>
      </c>
      <c r="D3736" s="12">
        <v>1</v>
      </c>
    </row>
    <row r="3737" spans="1:4" x14ac:dyDescent="0.2">
      <c r="A3737" s="6" t="s">
        <v>14658</v>
      </c>
      <c r="B3737" s="6" t="s">
        <v>15171</v>
      </c>
      <c r="C3737" s="6" t="s">
        <v>15172</v>
      </c>
      <c r="D3737" s="12">
        <v>1</v>
      </c>
    </row>
    <row r="3738" spans="1:4" x14ac:dyDescent="0.2">
      <c r="A3738" s="6" t="s">
        <v>14658</v>
      </c>
      <c r="B3738" s="6" t="s">
        <v>15173</v>
      </c>
      <c r="C3738" s="6" t="s">
        <v>15174</v>
      </c>
      <c r="D3738" s="12">
        <v>1</v>
      </c>
    </row>
    <row r="3739" spans="1:4" x14ac:dyDescent="0.2">
      <c r="A3739" s="6" t="s">
        <v>14658</v>
      </c>
      <c r="B3739" s="6" t="s">
        <v>15175</v>
      </c>
      <c r="C3739" s="6" t="s">
        <v>15176</v>
      </c>
      <c r="D3739" s="12">
        <v>1</v>
      </c>
    </row>
    <row r="3740" spans="1:4" x14ac:dyDescent="0.2">
      <c r="A3740" s="6" t="s">
        <v>14658</v>
      </c>
      <c r="B3740" s="6" t="s">
        <v>15177</v>
      </c>
      <c r="C3740" s="6" t="s">
        <v>15178</v>
      </c>
      <c r="D3740" s="12">
        <v>1</v>
      </c>
    </row>
    <row r="3741" spans="1:4" x14ac:dyDescent="0.2">
      <c r="A3741" s="6" t="s">
        <v>14658</v>
      </c>
      <c r="B3741" s="6" t="s">
        <v>15179</v>
      </c>
      <c r="C3741" s="6" t="s">
        <v>15180</v>
      </c>
      <c r="D3741" s="12">
        <v>1</v>
      </c>
    </row>
    <row r="3742" spans="1:4" x14ac:dyDescent="0.2">
      <c r="A3742" s="6" t="s">
        <v>14658</v>
      </c>
      <c r="B3742" s="6" t="s">
        <v>15181</v>
      </c>
      <c r="C3742" s="6" t="s">
        <v>15182</v>
      </c>
      <c r="D3742" s="12">
        <v>1</v>
      </c>
    </row>
    <row r="3743" spans="1:4" x14ac:dyDescent="0.2">
      <c r="A3743" s="6" t="s">
        <v>14658</v>
      </c>
      <c r="B3743" s="6" t="s">
        <v>15183</v>
      </c>
      <c r="C3743" s="6" t="s">
        <v>15184</v>
      </c>
      <c r="D3743" s="12">
        <v>1</v>
      </c>
    </row>
    <row r="3744" spans="1:4" x14ac:dyDescent="0.2">
      <c r="A3744" s="6" t="s">
        <v>14658</v>
      </c>
      <c r="B3744" s="6" t="s">
        <v>15185</v>
      </c>
      <c r="C3744" s="6" t="s">
        <v>15186</v>
      </c>
      <c r="D3744" s="12">
        <v>1</v>
      </c>
    </row>
    <row r="3745" spans="1:4" x14ac:dyDescent="0.2">
      <c r="A3745" s="6" t="s">
        <v>14658</v>
      </c>
      <c r="B3745" s="6" t="s">
        <v>15187</v>
      </c>
      <c r="C3745" s="6" t="s">
        <v>15188</v>
      </c>
      <c r="D3745" s="12">
        <v>1</v>
      </c>
    </row>
    <row r="3746" spans="1:4" x14ac:dyDescent="0.2">
      <c r="A3746" s="6" t="s">
        <v>14658</v>
      </c>
      <c r="B3746" s="6" t="s">
        <v>15189</v>
      </c>
      <c r="C3746" s="6" t="s">
        <v>15190</v>
      </c>
      <c r="D3746" s="12">
        <v>1</v>
      </c>
    </row>
    <row r="3747" spans="1:4" x14ac:dyDescent="0.2">
      <c r="A3747" s="6" t="s">
        <v>14658</v>
      </c>
      <c r="B3747" s="6" t="s">
        <v>15191</v>
      </c>
      <c r="C3747" s="6" t="s">
        <v>15192</v>
      </c>
      <c r="D3747" s="12">
        <v>1</v>
      </c>
    </row>
    <row r="3748" spans="1:4" x14ac:dyDescent="0.2">
      <c r="A3748" s="6" t="s">
        <v>14658</v>
      </c>
      <c r="B3748" s="6" t="s">
        <v>15193</v>
      </c>
      <c r="C3748" s="6" t="s">
        <v>15194</v>
      </c>
      <c r="D3748" s="12">
        <v>1</v>
      </c>
    </row>
    <row r="3749" spans="1:4" x14ac:dyDescent="0.2">
      <c r="A3749" s="6" t="s">
        <v>14658</v>
      </c>
      <c r="B3749" s="6" t="s">
        <v>15195</v>
      </c>
      <c r="C3749" s="6" t="s">
        <v>15196</v>
      </c>
      <c r="D3749" s="12">
        <v>1</v>
      </c>
    </row>
    <row r="3750" spans="1:4" x14ac:dyDescent="0.2">
      <c r="A3750" s="6" t="s">
        <v>14658</v>
      </c>
      <c r="B3750" s="6" t="s">
        <v>15197</v>
      </c>
      <c r="C3750" s="6" t="s">
        <v>15198</v>
      </c>
      <c r="D3750" s="12">
        <v>1</v>
      </c>
    </row>
    <row r="3751" spans="1:4" x14ac:dyDescent="0.2">
      <c r="A3751" s="6" t="s">
        <v>14658</v>
      </c>
      <c r="B3751" s="6" t="s">
        <v>15199</v>
      </c>
      <c r="C3751" s="6" t="s">
        <v>15200</v>
      </c>
      <c r="D3751" s="12">
        <v>1</v>
      </c>
    </row>
    <row r="3752" spans="1:4" x14ac:dyDescent="0.2">
      <c r="A3752" s="6" t="s">
        <v>14658</v>
      </c>
      <c r="B3752" s="6" t="s">
        <v>15201</v>
      </c>
      <c r="C3752" s="6" t="s">
        <v>15202</v>
      </c>
      <c r="D3752" s="12">
        <v>1</v>
      </c>
    </row>
    <row r="3753" spans="1:4" x14ac:dyDescent="0.2">
      <c r="A3753" s="6" t="s">
        <v>14658</v>
      </c>
      <c r="B3753" s="6" t="s">
        <v>15203</v>
      </c>
      <c r="C3753" s="6" t="s">
        <v>15204</v>
      </c>
      <c r="D3753" s="12">
        <v>1</v>
      </c>
    </row>
    <row r="3754" spans="1:4" x14ac:dyDescent="0.2">
      <c r="A3754" s="6" t="s">
        <v>14658</v>
      </c>
      <c r="B3754" s="6" t="s">
        <v>15205</v>
      </c>
      <c r="C3754" s="6" t="s">
        <v>15206</v>
      </c>
      <c r="D3754" s="12">
        <v>1</v>
      </c>
    </row>
    <row r="3755" spans="1:4" x14ac:dyDescent="0.2">
      <c r="A3755" s="6" t="s">
        <v>14658</v>
      </c>
      <c r="B3755" s="6" t="s">
        <v>15207</v>
      </c>
      <c r="C3755" s="6" t="s">
        <v>15208</v>
      </c>
      <c r="D3755" s="12">
        <v>1</v>
      </c>
    </row>
    <row r="3756" spans="1:4" x14ac:dyDescent="0.2">
      <c r="A3756" s="6" t="s">
        <v>14658</v>
      </c>
      <c r="B3756" s="6" t="s">
        <v>15209</v>
      </c>
      <c r="C3756" s="6" t="s">
        <v>15210</v>
      </c>
      <c r="D3756" s="12">
        <v>1</v>
      </c>
    </row>
    <row r="3757" spans="1:4" x14ac:dyDescent="0.2">
      <c r="A3757" s="6" t="s">
        <v>14658</v>
      </c>
      <c r="B3757" s="6" t="s">
        <v>15211</v>
      </c>
      <c r="C3757" s="6" t="s">
        <v>15212</v>
      </c>
      <c r="D3757" s="12">
        <v>1</v>
      </c>
    </row>
    <row r="3758" spans="1:4" x14ac:dyDescent="0.2">
      <c r="A3758" s="6" t="s">
        <v>14658</v>
      </c>
      <c r="B3758" s="6" t="s">
        <v>15213</v>
      </c>
      <c r="C3758" s="6" t="s">
        <v>15214</v>
      </c>
      <c r="D3758" s="12">
        <v>1</v>
      </c>
    </row>
    <row r="3759" spans="1:4" x14ac:dyDescent="0.2">
      <c r="A3759" s="6" t="s">
        <v>14658</v>
      </c>
      <c r="B3759" s="6" t="s">
        <v>15215</v>
      </c>
      <c r="C3759" s="6" t="s">
        <v>15216</v>
      </c>
      <c r="D3759" s="12">
        <v>1</v>
      </c>
    </row>
    <row r="3760" spans="1:4" x14ac:dyDescent="0.2">
      <c r="A3760" s="6" t="s">
        <v>14658</v>
      </c>
      <c r="B3760" s="6" t="s">
        <v>15217</v>
      </c>
      <c r="C3760" s="6" t="s">
        <v>15218</v>
      </c>
      <c r="D3760" s="12">
        <v>1</v>
      </c>
    </row>
    <row r="3761" spans="1:4" x14ac:dyDescent="0.2">
      <c r="A3761" s="6" t="s">
        <v>14658</v>
      </c>
      <c r="B3761" s="6" t="s">
        <v>15219</v>
      </c>
      <c r="C3761" s="6" t="s">
        <v>15220</v>
      </c>
      <c r="D3761" s="12">
        <v>1</v>
      </c>
    </row>
    <row r="3762" spans="1:4" x14ac:dyDescent="0.2">
      <c r="A3762" s="6" t="s">
        <v>14658</v>
      </c>
      <c r="B3762" s="6" t="s">
        <v>15221</v>
      </c>
      <c r="C3762" s="6" t="s">
        <v>15222</v>
      </c>
      <c r="D3762" s="12">
        <v>1</v>
      </c>
    </row>
    <row r="3763" spans="1:4" x14ac:dyDescent="0.2">
      <c r="A3763" s="6" t="s">
        <v>14658</v>
      </c>
      <c r="B3763" s="6" t="s">
        <v>15223</v>
      </c>
      <c r="C3763" s="6" t="s">
        <v>15224</v>
      </c>
      <c r="D3763" s="12">
        <v>1</v>
      </c>
    </row>
    <row r="3764" spans="1:4" x14ac:dyDescent="0.2">
      <c r="A3764" s="6" t="s">
        <v>14658</v>
      </c>
      <c r="B3764" s="6" t="s">
        <v>15225</v>
      </c>
      <c r="C3764" s="6" t="s">
        <v>15226</v>
      </c>
      <c r="D3764" s="12">
        <v>1</v>
      </c>
    </row>
    <row r="3765" spans="1:4" x14ac:dyDescent="0.2">
      <c r="A3765" s="6" t="s">
        <v>14658</v>
      </c>
      <c r="B3765" s="6" t="s">
        <v>15227</v>
      </c>
      <c r="C3765" s="6" t="s">
        <v>15228</v>
      </c>
      <c r="D3765" s="12">
        <v>1</v>
      </c>
    </row>
    <row r="3766" spans="1:4" x14ac:dyDescent="0.2">
      <c r="A3766" s="6" t="s">
        <v>14658</v>
      </c>
      <c r="B3766" s="6" t="s">
        <v>15229</v>
      </c>
      <c r="C3766" s="6" t="s">
        <v>15230</v>
      </c>
      <c r="D3766" s="12">
        <v>1</v>
      </c>
    </row>
    <row r="3767" spans="1:4" x14ac:dyDescent="0.2">
      <c r="A3767" s="6" t="s">
        <v>14658</v>
      </c>
      <c r="B3767" s="6" t="s">
        <v>15231</v>
      </c>
      <c r="C3767" s="6" t="s">
        <v>15232</v>
      </c>
      <c r="D3767" s="12">
        <v>1</v>
      </c>
    </row>
    <row r="3768" spans="1:4" x14ac:dyDescent="0.2">
      <c r="A3768" s="6" t="s">
        <v>14658</v>
      </c>
      <c r="B3768" s="6" t="s">
        <v>15233</v>
      </c>
      <c r="C3768" s="6" t="s">
        <v>15234</v>
      </c>
      <c r="D3768" s="12">
        <v>1</v>
      </c>
    </row>
    <row r="3769" spans="1:4" x14ac:dyDescent="0.2">
      <c r="A3769" s="6" t="s">
        <v>14658</v>
      </c>
      <c r="B3769" s="6" t="s">
        <v>15235</v>
      </c>
      <c r="C3769" s="6" t="s">
        <v>15236</v>
      </c>
      <c r="D3769" s="12">
        <v>1</v>
      </c>
    </row>
    <row r="3770" spans="1:4" x14ac:dyDescent="0.2">
      <c r="A3770" s="6" t="s">
        <v>14658</v>
      </c>
      <c r="B3770" s="6" t="s">
        <v>15237</v>
      </c>
      <c r="C3770" s="6" t="s">
        <v>15238</v>
      </c>
      <c r="D3770" s="12">
        <v>1</v>
      </c>
    </row>
    <row r="3771" spans="1:4" x14ac:dyDescent="0.2">
      <c r="A3771" s="6" t="s">
        <v>14658</v>
      </c>
      <c r="B3771" s="6" t="s">
        <v>15239</v>
      </c>
      <c r="C3771" s="6" t="s">
        <v>15240</v>
      </c>
      <c r="D3771" s="12">
        <v>1</v>
      </c>
    </row>
    <row r="3772" spans="1:4" x14ac:dyDescent="0.2">
      <c r="A3772" s="6" t="s">
        <v>14658</v>
      </c>
      <c r="B3772" s="6" t="s">
        <v>15241</v>
      </c>
      <c r="C3772" s="6" t="s">
        <v>15242</v>
      </c>
      <c r="D3772" s="12">
        <v>1</v>
      </c>
    </row>
    <row r="3773" spans="1:4" x14ac:dyDescent="0.2">
      <c r="A3773" s="6" t="s">
        <v>14658</v>
      </c>
      <c r="B3773" s="6" t="s">
        <v>15243</v>
      </c>
      <c r="C3773" s="6" t="s">
        <v>15244</v>
      </c>
      <c r="D3773" s="12">
        <v>1</v>
      </c>
    </row>
    <row r="3774" spans="1:4" x14ac:dyDescent="0.2">
      <c r="A3774" s="6" t="s">
        <v>14658</v>
      </c>
      <c r="B3774" s="6" t="s">
        <v>15245</v>
      </c>
      <c r="C3774" s="6" t="s">
        <v>15246</v>
      </c>
      <c r="D3774" s="12">
        <v>1</v>
      </c>
    </row>
    <row r="3775" spans="1:4" x14ac:dyDescent="0.2">
      <c r="A3775" s="6" t="s">
        <v>14658</v>
      </c>
      <c r="B3775" s="6" t="s">
        <v>15247</v>
      </c>
      <c r="C3775" s="6" t="s">
        <v>15248</v>
      </c>
      <c r="D3775" s="12">
        <v>1</v>
      </c>
    </row>
    <row r="3776" spans="1:4" x14ac:dyDescent="0.2">
      <c r="A3776" s="6" t="s">
        <v>14658</v>
      </c>
      <c r="B3776" s="6" t="s">
        <v>15249</v>
      </c>
      <c r="C3776" s="6" t="s">
        <v>15250</v>
      </c>
      <c r="D3776" s="12">
        <v>1</v>
      </c>
    </row>
    <row r="3777" spans="1:4" x14ac:dyDescent="0.2">
      <c r="A3777" s="6" t="s">
        <v>14658</v>
      </c>
      <c r="B3777" s="6" t="s">
        <v>15251</v>
      </c>
      <c r="C3777" s="6" t="s">
        <v>15252</v>
      </c>
      <c r="D3777" s="12">
        <v>1</v>
      </c>
    </row>
    <row r="3778" spans="1:4" x14ac:dyDescent="0.2">
      <c r="A3778" s="6" t="s">
        <v>14658</v>
      </c>
      <c r="B3778" s="6" t="s">
        <v>15253</v>
      </c>
      <c r="C3778" s="6" t="s">
        <v>15254</v>
      </c>
      <c r="D3778" s="12">
        <v>1</v>
      </c>
    </row>
    <row r="3779" spans="1:4" x14ac:dyDescent="0.2">
      <c r="A3779" s="6" t="s">
        <v>14658</v>
      </c>
      <c r="B3779" s="6" t="s">
        <v>15255</v>
      </c>
      <c r="C3779" s="6" t="s">
        <v>15256</v>
      </c>
      <c r="D3779" s="12">
        <v>1</v>
      </c>
    </row>
    <row r="3780" spans="1:4" x14ac:dyDescent="0.2">
      <c r="A3780" s="6" t="s">
        <v>14658</v>
      </c>
      <c r="B3780" s="6" t="s">
        <v>15257</v>
      </c>
      <c r="C3780" s="6" t="s">
        <v>15258</v>
      </c>
      <c r="D3780" s="12">
        <v>1</v>
      </c>
    </row>
    <row r="3781" spans="1:4" x14ac:dyDescent="0.2">
      <c r="A3781" s="6" t="s">
        <v>14658</v>
      </c>
      <c r="B3781" s="6" t="s">
        <v>15259</v>
      </c>
      <c r="C3781" s="6" t="s">
        <v>15260</v>
      </c>
      <c r="D3781" s="12">
        <v>1</v>
      </c>
    </row>
    <row r="3782" spans="1:4" x14ac:dyDescent="0.2">
      <c r="A3782" s="6" t="s">
        <v>14658</v>
      </c>
      <c r="B3782" s="6" t="s">
        <v>15261</v>
      </c>
      <c r="C3782" s="6" t="s">
        <v>15262</v>
      </c>
      <c r="D3782" s="12">
        <v>1</v>
      </c>
    </row>
    <row r="3783" spans="1:4" x14ac:dyDescent="0.2">
      <c r="A3783" s="6" t="s">
        <v>14658</v>
      </c>
      <c r="B3783" s="6" t="s">
        <v>15263</v>
      </c>
      <c r="C3783" s="6" t="s">
        <v>15264</v>
      </c>
      <c r="D3783" s="12">
        <v>1</v>
      </c>
    </row>
    <row r="3784" spans="1:4" x14ac:dyDescent="0.2">
      <c r="A3784" s="6" t="s">
        <v>14658</v>
      </c>
      <c r="B3784" s="6" t="s">
        <v>15265</v>
      </c>
      <c r="C3784" s="6" t="s">
        <v>15266</v>
      </c>
      <c r="D3784" s="12">
        <v>1</v>
      </c>
    </row>
    <row r="3785" spans="1:4" x14ac:dyDescent="0.2">
      <c r="A3785" s="6" t="s">
        <v>14658</v>
      </c>
      <c r="B3785" s="6" t="s">
        <v>15267</v>
      </c>
      <c r="C3785" s="6" t="s">
        <v>15268</v>
      </c>
      <c r="D3785" s="12">
        <v>1</v>
      </c>
    </row>
    <row r="3786" spans="1:4" x14ac:dyDescent="0.2">
      <c r="A3786" s="6" t="s">
        <v>14658</v>
      </c>
      <c r="B3786" s="6" t="s">
        <v>15269</v>
      </c>
      <c r="C3786" s="6" t="s">
        <v>15270</v>
      </c>
      <c r="D3786" s="12">
        <v>1</v>
      </c>
    </row>
    <row r="3787" spans="1:4" x14ac:dyDescent="0.2">
      <c r="A3787" s="6" t="s">
        <v>14658</v>
      </c>
      <c r="B3787" s="6" t="s">
        <v>15271</v>
      </c>
      <c r="C3787" s="6" t="s">
        <v>15272</v>
      </c>
      <c r="D3787" s="12">
        <v>1</v>
      </c>
    </row>
    <row r="3788" spans="1:4" x14ac:dyDescent="0.2">
      <c r="A3788" s="6" t="s">
        <v>14658</v>
      </c>
      <c r="B3788" s="6" t="s">
        <v>15273</v>
      </c>
      <c r="C3788" s="6" t="s">
        <v>15274</v>
      </c>
      <c r="D3788" s="12">
        <v>1</v>
      </c>
    </row>
    <row r="3789" spans="1:4" x14ac:dyDescent="0.2">
      <c r="A3789" s="6" t="s">
        <v>14658</v>
      </c>
      <c r="B3789" s="6" t="s">
        <v>15275</v>
      </c>
      <c r="C3789" s="6" t="s">
        <v>15276</v>
      </c>
      <c r="D3789" s="12">
        <v>1</v>
      </c>
    </row>
    <row r="3790" spans="1:4" x14ac:dyDescent="0.2">
      <c r="A3790" s="6" t="s">
        <v>14658</v>
      </c>
      <c r="B3790" s="6" t="s">
        <v>15277</v>
      </c>
      <c r="C3790" s="6" t="s">
        <v>15278</v>
      </c>
      <c r="D3790" s="12">
        <v>1</v>
      </c>
    </row>
    <row r="3791" spans="1:4" x14ac:dyDescent="0.2">
      <c r="A3791" s="6" t="s">
        <v>14658</v>
      </c>
      <c r="B3791" s="6" t="s">
        <v>15279</v>
      </c>
      <c r="C3791" s="6" t="s">
        <v>15280</v>
      </c>
      <c r="D3791" s="12">
        <v>1</v>
      </c>
    </row>
    <row r="3792" spans="1:4" x14ac:dyDescent="0.2">
      <c r="A3792" s="6" t="s">
        <v>14658</v>
      </c>
      <c r="B3792" s="6" t="s">
        <v>15281</v>
      </c>
      <c r="C3792" s="6" t="s">
        <v>15282</v>
      </c>
      <c r="D3792" s="12">
        <v>1</v>
      </c>
    </row>
    <row r="3793" spans="1:4" x14ac:dyDescent="0.2">
      <c r="A3793" s="6" t="s">
        <v>14658</v>
      </c>
      <c r="B3793" s="6" t="s">
        <v>15283</v>
      </c>
      <c r="C3793" s="6" t="s">
        <v>15284</v>
      </c>
      <c r="D3793" s="12">
        <v>1</v>
      </c>
    </row>
    <row r="3794" spans="1:4" x14ac:dyDescent="0.2">
      <c r="A3794" s="6" t="s">
        <v>14658</v>
      </c>
      <c r="B3794" s="6" t="s">
        <v>15285</v>
      </c>
      <c r="C3794" s="6" t="s">
        <v>15286</v>
      </c>
      <c r="D3794" s="12">
        <v>1</v>
      </c>
    </row>
    <row r="3795" spans="1:4" x14ac:dyDescent="0.2">
      <c r="A3795" s="6" t="s">
        <v>14658</v>
      </c>
      <c r="B3795" s="6" t="s">
        <v>15287</v>
      </c>
      <c r="C3795" s="6" t="s">
        <v>15288</v>
      </c>
      <c r="D3795" s="12">
        <v>1</v>
      </c>
    </row>
    <row r="3796" spans="1:4" x14ac:dyDescent="0.2">
      <c r="A3796" s="6" t="s">
        <v>14658</v>
      </c>
      <c r="B3796" s="6" t="s">
        <v>15289</v>
      </c>
      <c r="C3796" s="6" t="s">
        <v>15290</v>
      </c>
      <c r="D3796" s="12">
        <v>1</v>
      </c>
    </row>
    <row r="3797" spans="1:4" x14ac:dyDescent="0.2">
      <c r="A3797" s="6" t="s">
        <v>14658</v>
      </c>
      <c r="B3797" s="6" t="s">
        <v>15291</v>
      </c>
      <c r="C3797" s="6" t="s">
        <v>15292</v>
      </c>
      <c r="D3797" s="12">
        <v>1</v>
      </c>
    </row>
    <row r="3798" spans="1:4" x14ac:dyDescent="0.2">
      <c r="A3798" s="6" t="s">
        <v>14658</v>
      </c>
      <c r="B3798" s="6" t="s">
        <v>15293</v>
      </c>
      <c r="C3798" s="6" t="s">
        <v>15294</v>
      </c>
      <c r="D3798" s="12">
        <v>1</v>
      </c>
    </row>
    <row r="3799" spans="1:4" x14ac:dyDescent="0.2">
      <c r="A3799" s="6" t="s">
        <v>14658</v>
      </c>
      <c r="B3799" s="6" t="s">
        <v>15295</v>
      </c>
      <c r="C3799" s="6" t="s">
        <v>15296</v>
      </c>
      <c r="D3799" s="12">
        <v>1</v>
      </c>
    </row>
    <row r="3800" spans="1:4" x14ac:dyDescent="0.2">
      <c r="A3800" s="6" t="s">
        <v>14658</v>
      </c>
      <c r="B3800" s="6" t="s">
        <v>15297</v>
      </c>
      <c r="C3800" s="6" t="s">
        <v>15298</v>
      </c>
      <c r="D3800" s="12">
        <v>1</v>
      </c>
    </row>
    <row r="3801" spans="1:4" x14ac:dyDescent="0.2">
      <c r="A3801" s="6" t="s">
        <v>14658</v>
      </c>
      <c r="B3801" s="6" t="s">
        <v>15299</v>
      </c>
      <c r="C3801" s="6" t="s">
        <v>15300</v>
      </c>
      <c r="D3801" s="12">
        <v>1</v>
      </c>
    </row>
    <row r="3802" spans="1:4" x14ac:dyDescent="0.2">
      <c r="A3802" s="6" t="s">
        <v>14658</v>
      </c>
      <c r="B3802" s="6" t="s">
        <v>15301</v>
      </c>
      <c r="C3802" s="6" t="s">
        <v>15302</v>
      </c>
      <c r="D3802" s="12">
        <v>1</v>
      </c>
    </row>
    <row r="3803" spans="1:4" x14ac:dyDescent="0.2">
      <c r="A3803" s="6" t="s">
        <v>14658</v>
      </c>
      <c r="B3803" s="6" t="s">
        <v>15303</v>
      </c>
      <c r="C3803" s="6" t="s">
        <v>15304</v>
      </c>
      <c r="D3803" s="12">
        <v>1</v>
      </c>
    </row>
    <row r="3804" spans="1:4" x14ac:dyDescent="0.2">
      <c r="A3804" s="6" t="s">
        <v>14658</v>
      </c>
      <c r="B3804" s="6" t="s">
        <v>15305</v>
      </c>
      <c r="C3804" s="6" t="s">
        <v>15306</v>
      </c>
      <c r="D3804" s="12">
        <v>1</v>
      </c>
    </row>
    <row r="3805" spans="1:4" x14ac:dyDescent="0.2">
      <c r="A3805" s="6" t="s">
        <v>14658</v>
      </c>
      <c r="B3805" s="6" t="s">
        <v>15307</v>
      </c>
      <c r="C3805" s="6" t="s">
        <v>15308</v>
      </c>
      <c r="D3805" s="12">
        <v>1</v>
      </c>
    </row>
    <row r="3806" spans="1:4" x14ac:dyDescent="0.2">
      <c r="A3806" s="6" t="s">
        <v>14658</v>
      </c>
      <c r="B3806" s="6" t="s">
        <v>15309</v>
      </c>
      <c r="C3806" s="6" t="s">
        <v>15310</v>
      </c>
      <c r="D3806" s="12">
        <v>1</v>
      </c>
    </row>
    <row r="3807" spans="1:4" x14ac:dyDescent="0.2">
      <c r="A3807" s="6" t="s">
        <v>14658</v>
      </c>
      <c r="B3807" s="6" t="s">
        <v>15311</v>
      </c>
      <c r="C3807" s="6" t="s">
        <v>15312</v>
      </c>
      <c r="D3807" s="12">
        <v>1</v>
      </c>
    </row>
    <row r="3808" spans="1:4" x14ac:dyDescent="0.2">
      <c r="A3808" s="6" t="s">
        <v>14658</v>
      </c>
      <c r="B3808" s="6" t="s">
        <v>15313</v>
      </c>
      <c r="C3808" s="6" t="s">
        <v>15314</v>
      </c>
      <c r="D3808" s="12">
        <v>1</v>
      </c>
    </row>
    <row r="3809" spans="1:4" x14ac:dyDescent="0.2">
      <c r="A3809" s="6" t="s">
        <v>14658</v>
      </c>
      <c r="B3809" s="6" t="s">
        <v>15315</v>
      </c>
      <c r="C3809" s="6" t="s">
        <v>15316</v>
      </c>
      <c r="D3809" s="12">
        <v>1</v>
      </c>
    </row>
    <row r="3810" spans="1:4" x14ac:dyDescent="0.2">
      <c r="A3810" s="6" t="s">
        <v>14658</v>
      </c>
      <c r="B3810" s="6" t="s">
        <v>15317</v>
      </c>
      <c r="C3810" s="6" t="s">
        <v>15318</v>
      </c>
      <c r="D3810" s="12">
        <v>1</v>
      </c>
    </row>
    <row r="3811" spans="1:4" x14ac:dyDescent="0.2">
      <c r="A3811" s="6" t="s">
        <v>14658</v>
      </c>
      <c r="B3811" s="6" t="s">
        <v>15319</v>
      </c>
      <c r="C3811" s="6" t="s">
        <v>15320</v>
      </c>
      <c r="D3811" s="12">
        <v>1</v>
      </c>
    </row>
    <row r="3812" spans="1:4" x14ac:dyDescent="0.2">
      <c r="A3812" s="6" t="s">
        <v>14658</v>
      </c>
      <c r="B3812" s="6" t="s">
        <v>15321</v>
      </c>
      <c r="C3812" s="6" t="s">
        <v>15322</v>
      </c>
      <c r="D3812" s="12">
        <v>1</v>
      </c>
    </row>
    <row r="3813" spans="1:4" x14ac:dyDescent="0.2">
      <c r="A3813" s="6" t="s">
        <v>14658</v>
      </c>
      <c r="B3813" s="6" t="s">
        <v>15323</v>
      </c>
      <c r="C3813" s="6" t="s">
        <v>15324</v>
      </c>
      <c r="D3813" s="12">
        <v>1</v>
      </c>
    </row>
    <row r="3814" spans="1:4" x14ac:dyDescent="0.2">
      <c r="A3814" s="6" t="s">
        <v>14658</v>
      </c>
      <c r="B3814" s="6" t="s">
        <v>15325</v>
      </c>
      <c r="C3814" s="6" t="s">
        <v>15326</v>
      </c>
      <c r="D3814" s="12">
        <v>1</v>
      </c>
    </row>
    <row r="3815" spans="1:4" x14ac:dyDescent="0.2">
      <c r="A3815" s="6" t="s">
        <v>14658</v>
      </c>
      <c r="B3815" s="6" t="s">
        <v>15327</v>
      </c>
      <c r="C3815" s="6" t="s">
        <v>15328</v>
      </c>
      <c r="D3815" s="12">
        <v>1</v>
      </c>
    </row>
    <row r="3816" spans="1:4" x14ac:dyDescent="0.2">
      <c r="A3816" s="6" t="s">
        <v>14658</v>
      </c>
      <c r="B3816" s="6" t="s">
        <v>15329</v>
      </c>
      <c r="C3816" s="6" t="s">
        <v>15330</v>
      </c>
      <c r="D3816" s="12">
        <v>1</v>
      </c>
    </row>
    <row r="3817" spans="1:4" x14ac:dyDescent="0.2">
      <c r="A3817" s="6" t="s">
        <v>14658</v>
      </c>
      <c r="B3817" s="6" t="s">
        <v>15331</v>
      </c>
      <c r="C3817" s="6" t="s">
        <v>15332</v>
      </c>
      <c r="D3817" s="12">
        <v>1</v>
      </c>
    </row>
    <row r="3818" spans="1:4" x14ac:dyDescent="0.2">
      <c r="A3818" s="6" t="s">
        <v>14658</v>
      </c>
      <c r="B3818" s="6" t="s">
        <v>15333</v>
      </c>
      <c r="C3818" s="6" t="s">
        <v>15334</v>
      </c>
      <c r="D3818" s="12">
        <v>1</v>
      </c>
    </row>
    <row r="3819" spans="1:4" x14ac:dyDescent="0.2">
      <c r="A3819" s="6" t="s">
        <v>14658</v>
      </c>
      <c r="B3819" s="6" t="s">
        <v>15335</v>
      </c>
      <c r="C3819" s="6" t="s">
        <v>15336</v>
      </c>
      <c r="D3819" s="12">
        <v>1</v>
      </c>
    </row>
    <row r="3820" spans="1:4" x14ac:dyDescent="0.2">
      <c r="A3820" s="6" t="s">
        <v>14658</v>
      </c>
      <c r="B3820" s="6" t="s">
        <v>15337</v>
      </c>
      <c r="C3820" s="6" t="s">
        <v>15338</v>
      </c>
      <c r="D3820" s="12">
        <v>1</v>
      </c>
    </row>
    <row r="3821" spans="1:4" x14ac:dyDescent="0.2">
      <c r="A3821" s="6" t="s">
        <v>14658</v>
      </c>
      <c r="B3821" s="6" t="s">
        <v>15339</v>
      </c>
      <c r="C3821" s="6" t="s">
        <v>15340</v>
      </c>
      <c r="D3821" s="12">
        <v>1</v>
      </c>
    </row>
    <row r="3822" spans="1:4" x14ac:dyDescent="0.2">
      <c r="A3822" s="6" t="s">
        <v>14658</v>
      </c>
      <c r="B3822" s="6" t="s">
        <v>15341</v>
      </c>
      <c r="C3822" s="6" t="s">
        <v>15342</v>
      </c>
      <c r="D3822" s="12">
        <v>1</v>
      </c>
    </row>
    <row r="3823" spans="1:4" x14ac:dyDescent="0.2">
      <c r="A3823" s="6" t="s">
        <v>14658</v>
      </c>
      <c r="B3823" s="6" t="s">
        <v>15343</v>
      </c>
      <c r="C3823" s="6" t="s">
        <v>15344</v>
      </c>
      <c r="D3823" s="12">
        <v>1</v>
      </c>
    </row>
    <row r="3824" spans="1:4" x14ac:dyDescent="0.2">
      <c r="A3824" s="6" t="s">
        <v>14658</v>
      </c>
      <c r="B3824" s="6" t="s">
        <v>15345</v>
      </c>
      <c r="C3824" s="6" t="s">
        <v>15346</v>
      </c>
      <c r="D3824" s="12">
        <v>1</v>
      </c>
    </row>
    <row r="3825" spans="1:4" x14ac:dyDescent="0.2">
      <c r="A3825" s="6" t="s">
        <v>14658</v>
      </c>
      <c r="B3825" s="6" t="s">
        <v>15347</v>
      </c>
      <c r="C3825" s="6" t="s">
        <v>15348</v>
      </c>
      <c r="D3825" s="12">
        <v>1</v>
      </c>
    </row>
    <row r="3826" spans="1:4" x14ac:dyDescent="0.2">
      <c r="A3826" s="6" t="s">
        <v>14658</v>
      </c>
      <c r="B3826" s="6" t="s">
        <v>15349</v>
      </c>
      <c r="C3826" s="6" t="s">
        <v>15350</v>
      </c>
      <c r="D3826" s="12">
        <v>1</v>
      </c>
    </row>
    <row r="3827" spans="1:4" x14ac:dyDescent="0.2">
      <c r="A3827" s="6" t="s">
        <v>14658</v>
      </c>
      <c r="B3827" s="6" t="s">
        <v>15351</v>
      </c>
      <c r="C3827" s="6" t="s">
        <v>15352</v>
      </c>
      <c r="D3827" s="12">
        <v>1</v>
      </c>
    </row>
    <row r="3828" spans="1:4" x14ac:dyDescent="0.2">
      <c r="A3828" s="6" t="s">
        <v>14658</v>
      </c>
      <c r="B3828" s="6" t="s">
        <v>15353</v>
      </c>
      <c r="C3828" s="6" t="s">
        <v>15354</v>
      </c>
      <c r="D3828" s="12">
        <v>1</v>
      </c>
    </row>
    <row r="3829" spans="1:4" x14ac:dyDescent="0.2">
      <c r="A3829" s="6" t="s">
        <v>14658</v>
      </c>
      <c r="B3829" s="6" t="s">
        <v>15355</v>
      </c>
      <c r="C3829" s="6" t="s">
        <v>15356</v>
      </c>
      <c r="D3829" s="12">
        <v>1</v>
      </c>
    </row>
    <row r="3830" spans="1:4" x14ac:dyDescent="0.2">
      <c r="A3830" s="6" t="s">
        <v>14658</v>
      </c>
      <c r="B3830" s="6" t="s">
        <v>15357</v>
      </c>
      <c r="C3830" s="6" t="s">
        <v>15358</v>
      </c>
      <c r="D3830" s="12">
        <v>1</v>
      </c>
    </row>
    <row r="3831" spans="1:4" x14ac:dyDescent="0.2">
      <c r="A3831" s="6" t="s">
        <v>14658</v>
      </c>
      <c r="B3831" s="6" t="s">
        <v>15359</v>
      </c>
      <c r="C3831" s="6" t="s">
        <v>15360</v>
      </c>
      <c r="D3831" s="12">
        <v>1</v>
      </c>
    </row>
    <row r="3832" spans="1:4" x14ac:dyDescent="0.2">
      <c r="A3832" s="6" t="s">
        <v>14658</v>
      </c>
      <c r="B3832" s="6" t="s">
        <v>15361</v>
      </c>
      <c r="C3832" s="6" t="s">
        <v>15362</v>
      </c>
      <c r="D3832" s="12">
        <v>1</v>
      </c>
    </row>
    <row r="3833" spans="1:4" x14ac:dyDescent="0.2">
      <c r="A3833" s="6" t="s">
        <v>14658</v>
      </c>
      <c r="B3833" s="6" t="s">
        <v>15363</v>
      </c>
      <c r="C3833" s="6" t="s">
        <v>15364</v>
      </c>
      <c r="D3833" s="12">
        <v>1</v>
      </c>
    </row>
    <row r="3834" spans="1:4" x14ac:dyDescent="0.2">
      <c r="A3834" s="6" t="s">
        <v>14658</v>
      </c>
      <c r="B3834" s="6" t="s">
        <v>15365</v>
      </c>
      <c r="C3834" s="6" t="s">
        <v>15366</v>
      </c>
      <c r="D3834" s="12">
        <v>1</v>
      </c>
    </row>
    <row r="3835" spans="1:4" x14ac:dyDescent="0.2">
      <c r="A3835" s="6" t="s">
        <v>14658</v>
      </c>
      <c r="B3835" s="6" t="s">
        <v>15367</v>
      </c>
      <c r="C3835" s="6" t="s">
        <v>15368</v>
      </c>
      <c r="D3835" s="12">
        <v>1</v>
      </c>
    </row>
    <row r="3836" spans="1:4" x14ac:dyDescent="0.2">
      <c r="A3836" s="6" t="s">
        <v>14658</v>
      </c>
      <c r="B3836" s="6" t="s">
        <v>15369</v>
      </c>
      <c r="C3836" s="6" t="s">
        <v>15370</v>
      </c>
      <c r="D3836" s="12">
        <v>1</v>
      </c>
    </row>
    <row r="3837" spans="1:4" x14ac:dyDescent="0.2">
      <c r="A3837" s="6" t="s">
        <v>14658</v>
      </c>
      <c r="B3837" s="6" t="s">
        <v>15371</v>
      </c>
      <c r="C3837" s="6" t="s">
        <v>15372</v>
      </c>
      <c r="D3837" s="12">
        <v>1</v>
      </c>
    </row>
    <row r="3838" spans="1:4" x14ac:dyDescent="0.2">
      <c r="A3838" s="6" t="s">
        <v>14658</v>
      </c>
      <c r="B3838" s="6" t="s">
        <v>15373</v>
      </c>
      <c r="C3838" s="6" t="s">
        <v>15374</v>
      </c>
      <c r="D3838" s="12">
        <v>1</v>
      </c>
    </row>
    <row r="3839" spans="1:4" x14ac:dyDescent="0.2">
      <c r="A3839" s="6" t="s">
        <v>14658</v>
      </c>
      <c r="B3839" s="6" t="s">
        <v>15375</v>
      </c>
      <c r="C3839" s="6" t="s">
        <v>15376</v>
      </c>
      <c r="D3839" s="12">
        <v>1</v>
      </c>
    </row>
    <row r="3840" spans="1:4" x14ac:dyDescent="0.2">
      <c r="A3840" s="6" t="s">
        <v>14658</v>
      </c>
      <c r="B3840" s="6" t="s">
        <v>15377</v>
      </c>
      <c r="C3840" s="6" t="s">
        <v>15378</v>
      </c>
      <c r="D3840" s="12">
        <v>1</v>
      </c>
    </row>
    <row r="3841" spans="1:4" x14ac:dyDescent="0.2">
      <c r="A3841" s="6" t="s">
        <v>14658</v>
      </c>
      <c r="B3841" s="6" t="s">
        <v>15379</v>
      </c>
      <c r="C3841" s="6" t="s">
        <v>15380</v>
      </c>
      <c r="D3841" s="12">
        <v>1</v>
      </c>
    </row>
    <row r="3842" spans="1:4" x14ac:dyDescent="0.2">
      <c r="A3842" s="6" t="s">
        <v>14658</v>
      </c>
      <c r="B3842" s="6" t="s">
        <v>15381</v>
      </c>
      <c r="C3842" s="6" t="s">
        <v>15382</v>
      </c>
      <c r="D3842" s="12">
        <v>1</v>
      </c>
    </row>
    <row r="3843" spans="1:4" x14ac:dyDescent="0.2">
      <c r="A3843" s="6" t="s">
        <v>14658</v>
      </c>
      <c r="B3843" s="6" t="s">
        <v>15383</v>
      </c>
      <c r="C3843" s="6" t="s">
        <v>15384</v>
      </c>
      <c r="D3843" s="12">
        <v>1</v>
      </c>
    </row>
    <row r="3844" spans="1:4" x14ac:dyDescent="0.2">
      <c r="A3844" s="6" t="s">
        <v>14658</v>
      </c>
      <c r="B3844" s="6" t="s">
        <v>15385</v>
      </c>
      <c r="C3844" s="6" t="s">
        <v>15386</v>
      </c>
      <c r="D3844" s="12">
        <v>1</v>
      </c>
    </row>
    <row r="3845" spans="1:4" x14ac:dyDescent="0.2">
      <c r="A3845" s="6" t="s">
        <v>14658</v>
      </c>
      <c r="B3845" s="6" t="s">
        <v>15387</v>
      </c>
      <c r="C3845" s="6" t="s">
        <v>15388</v>
      </c>
      <c r="D3845" s="12">
        <v>1</v>
      </c>
    </row>
    <row r="3846" spans="1:4" x14ac:dyDescent="0.2">
      <c r="A3846" s="6" t="s">
        <v>14658</v>
      </c>
      <c r="B3846" s="6" t="s">
        <v>15389</v>
      </c>
      <c r="C3846" s="6" t="s">
        <v>15390</v>
      </c>
      <c r="D3846" s="12">
        <v>1</v>
      </c>
    </row>
    <row r="3847" spans="1:4" x14ac:dyDescent="0.2">
      <c r="A3847" s="6" t="s">
        <v>14658</v>
      </c>
      <c r="B3847" s="6" t="s">
        <v>15391</v>
      </c>
      <c r="C3847" s="6" t="s">
        <v>15392</v>
      </c>
      <c r="D3847" s="12">
        <v>1</v>
      </c>
    </row>
    <row r="3848" spans="1:4" x14ac:dyDescent="0.2">
      <c r="A3848" s="6" t="s">
        <v>14658</v>
      </c>
      <c r="B3848" s="6" t="s">
        <v>15393</v>
      </c>
      <c r="C3848" s="6" t="s">
        <v>15394</v>
      </c>
      <c r="D3848" s="12">
        <v>1</v>
      </c>
    </row>
    <row r="3849" spans="1:4" x14ac:dyDescent="0.2">
      <c r="A3849" s="6" t="s">
        <v>14658</v>
      </c>
      <c r="B3849" s="6" t="s">
        <v>15395</v>
      </c>
      <c r="C3849" s="6" t="s">
        <v>15396</v>
      </c>
      <c r="D3849" s="12">
        <v>1</v>
      </c>
    </row>
    <row r="3850" spans="1:4" x14ac:dyDescent="0.2">
      <c r="A3850" s="6" t="s">
        <v>14658</v>
      </c>
      <c r="B3850" s="6" t="s">
        <v>15397</v>
      </c>
      <c r="C3850" s="6" t="s">
        <v>15398</v>
      </c>
      <c r="D3850" s="12">
        <v>1</v>
      </c>
    </row>
    <row r="3851" spans="1:4" x14ac:dyDescent="0.2">
      <c r="A3851" s="6" t="s">
        <v>14658</v>
      </c>
      <c r="B3851" s="6" t="s">
        <v>15399</v>
      </c>
      <c r="C3851" s="6" t="s">
        <v>15400</v>
      </c>
      <c r="D3851" s="12">
        <v>1</v>
      </c>
    </row>
    <row r="3852" spans="1:4" x14ac:dyDescent="0.2">
      <c r="A3852" s="6" t="s">
        <v>14658</v>
      </c>
      <c r="B3852" s="6" t="s">
        <v>15401</v>
      </c>
      <c r="C3852" s="6" t="s">
        <v>15402</v>
      </c>
      <c r="D3852" s="12">
        <v>1</v>
      </c>
    </row>
    <row r="3853" spans="1:4" x14ac:dyDescent="0.2">
      <c r="A3853" s="6" t="s">
        <v>14658</v>
      </c>
      <c r="B3853" s="6" t="s">
        <v>15403</v>
      </c>
      <c r="C3853" s="6" t="s">
        <v>15404</v>
      </c>
      <c r="D3853" s="12">
        <v>1</v>
      </c>
    </row>
    <row r="3854" spans="1:4" x14ac:dyDescent="0.2">
      <c r="A3854" s="6" t="s">
        <v>14658</v>
      </c>
      <c r="B3854" s="6" t="s">
        <v>15405</v>
      </c>
      <c r="C3854" s="6" t="s">
        <v>15406</v>
      </c>
      <c r="D3854" s="12">
        <v>1</v>
      </c>
    </row>
    <row r="3855" spans="1:4" x14ac:dyDescent="0.2">
      <c r="A3855" s="6" t="s">
        <v>14658</v>
      </c>
      <c r="B3855" s="6" t="s">
        <v>15407</v>
      </c>
      <c r="C3855" s="6" t="s">
        <v>15408</v>
      </c>
      <c r="D3855" s="12">
        <v>1</v>
      </c>
    </row>
    <row r="3856" spans="1:4" x14ac:dyDescent="0.2">
      <c r="A3856" s="6" t="s">
        <v>14658</v>
      </c>
      <c r="B3856" s="6" t="s">
        <v>15409</v>
      </c>
      <c r="C3856" s="6" t="s">
        <v>15410</v>
      </c>
      <c r="D3856" s="12">
        <v>1</v>
      </c>
    </row>
    <row r="3857" spans="1:4" x14ac:dyDescent="0.2">
      <c r="A3857" s="6" t="s">
        <v>14658</v>
      </c>
      <c r="B3857" s="6" t="s">
        <v>15411</v>
      </c>
      <c r="C3857" s="6" t="s">
        <v>15412</v>
      </c>
      <c r="D3857" s="12">
        <v>1</v>
      </c>
    </row>
    <row r="3858" spans="1:4" x14ac:dyDescent="0.2">
      <c r="A3858" s="6" t="s">
        <v>14658</v>
      </c>
      <c r="B3858" s="6" t="s">
        <v>15413</v>
      </c>
      <c r="C3858" s="6" t="s">
        <v>15414</v>
      </c>
      <c r="D3858" s="12">
        <v>1</v>
      </c>
    </row>
    <row r="3859" spans="1:4" x14ac:dyDescent="0.2">
      <c r="A3859" s="6" t="s">
        <v>14658</v>
      </c>
      <c r="B3859" s="6" t="s">
        <v>15415</v>
      </c>
      <c r="C3859" s="6" t="s">
        <v>15416</v>
      </c>
      <c r="D3859" s="12">
        <v>1</v>
      </c>
    </row>
    <row r="3860" spans="1:4" x14ac:dyDescent="0.2">
      <c r="A3860" s="6" t="s">
        <v>14658</v>
      </c>
      <c r="B3860" s="6" t="s">
        <v>15417</v>
      </c>
      <c r="C3860" s="6" t="s">
        <v>15418</v>
      </c>
      <c r="D3860" s="12">
        <v>1</v>
      </c>
    </row>
    <row r="3861" spans="1:4" x14ac:dyDescent="0.2">
      <c r="A3861" s="6" t="s">
        <v>14658</v>
      </c>
      <c r="B3861" s="6" t="s">
        <v>15419</v>
      </c>
      <c r="C3861" s="6" t="s">
        <v>15420</v>
      </c>
      <c r="D3861" s="12">
        <v>1</v>
      </c>
    </row>
    <row r="3862" spans="1:4" x14ac:dyDescent="0.2">
      <c r="A3862" s="6" t="s">
        <v>14658</v>
      </c>
      <c r="B3862" s="6" t="s">
        <v>15421</v>
      </c>
      <c r="C3862" s="6" t="s">
        <v>15422</v>
      </c>
      <c r="D3862" s="12">
        <v>1</v>
      </c>
    </row>
    <row r="3863" spans="1:4" x14ac:dyDescent="0.2">
      <c r="A3863" s="6" t="s">
        <v>14658</v>
      </c>
      <c r="B3863" s="6" t="s">
        <v>15423</v>
      </c>
      <c r="C3863" s="6" t="s">
        <v>15424</v>
      </c>
      <c r="D3863" s="12">
        <v>1</v>
      </c>
    </row>
    <row r="3864" spans="1:4" x14ac:dyDescent="0.2">
      <c r="A3864" s="6" t="s">
        <v>14658</v>
      </c>
      <c r="B3864" s="6" t="s">
        <v>15425</v>
      </c>
      <c r="C3864" s="6" t="s">
        <v>15426</v>
      </c>
      <c r="D3864" s="12">
        <v>1</v>
      </c>
    </row>
    <row r="3865" spans="1:4" x14ac:dyDescent="0.2">
      <c r="A3865" s="6" t="s">
        <v>14658</v>
      </c>
      <c r="B3865" s="6" t="s">
        <v>15427</v>
      </c>
      <c r="C3865" s="6" t="s">
        <v>15428</v>
      </c>
      <c r="D3865" s="12">
        <v>1</v>
      </c>
    </row>
    <row r="3866" spans="1:4" x14ac:dyDescent="0.2">
      <c r="A3866" s="6" t="s">
        <v>14658</v>
      </c>
      <c r="B3866" s="6" t="s">
        <v>15429</v>
      </c>
      <c r="C3866" s="6" t="s">
        <v>15430</v>
      </c>
      <c r="D3866" s="12">
        <v>1</v>
      </c>
    </row>
    <row r="3867" spans="1:4" x14ac:dyDescent="0.2">
      <c r="A3867" s="6" t="s">
        <v>14658</v>
      </c>
      <c r="B3867" s="6" t="s">
        <v>15431</v>
      </c>
      <c r="C3867" s="6" t="s">
        <v>15432</v>
      </c>
      <c r="D3867" s="12">
        <v>1</v>
      </c>
    </row>
    <row r="3868" spans="1:4" x14ac:dyDescent="0.2">
      <c r="A3868" s="6" t="s">
        <v>14658</v>
      </c>
      <c r="B3868" s="6" t="s">
        <v>15433</v>
      </c>
      <c r="C3868" s="6" t="s">
        <v>15434</v>
      </c>
      <c r="D3868" s="12">
        <v>1</v>
      </c>
    </row>
    <row r="3869" spans="1:4" x14ac:dyDescent="0.2">
      <c r="A3869" s="6" t="s">
        <v>14658</v>
      </c>
      <c r="B3869" s="6" t="s">
        <v>15435</v>
      </c>
      <c r="C3869" s="6" t="s">
        <v>15436</v>
      </c>
      <c r="D3869" s="12">
        <v>1</v>
      </c>
    </row>
    <row r="3870" spans="1:4" x14ac:dyDescent="0.2">
      <c r="A3870" s="6" t="s">
        <v>14658</v>
      </c>
      <c r="B3870" s="6" t="s">
        <v>15437</v>
      </c>
      <c r="C3870" s="6" t="s">
        <v>15438</v>
      </c>
      <c r="D3870" s="12">
        <v>1</v>
      </c>
    </row>
    <row r="3871" spans="1:4" x14ac:dyDescent="0.2">
      <c r="A3871" s="6" t="s">
        <v>14658</v>
      </c>
      <c r="B3871" s="6" t="s">
        <v>15439</v>
      </c>
      <c r="C3871" s="6" t="s">
        <v>15440</v>
      </c>
      <c r="D3871" s="12">
        <v>1</v>
      </c>
    </row>
    <row r="3872" spans="1:4" x14ac:dyDescent="0.2">
      <c r="A3872" s="6" t="s">
        <v>14658</v>
      </c>
      <c r="B3872" s="6" t="s">
        <v>15441</v>
      </c>
      <c r="C3872" s="6" t="s">
        <v>15442</v>
      </c>
      <c r="D3872" s="12">
        <v>1</v>
      </c>
    </row>
    <row r="3873" spans="1:4" x14ac:dyDescent="0.2">
      <c r="A3873" s="6" t="s">
        <v>14658</v>
      </c>
      <c r="B3873" s="6" t="s">
        <v>15443</v>
      </c>
      <c r="C3873" s="6" t="s">
        <v>15444</v>
      </c>
      <c r="D3873" s="12">
        <v>1</v>
      </c>
    </row>
    <row r="3874" spans="1:4" x14ac:dyDescent="0.2">
      <c r="A3874" s="6" t="s">
        <v>14658</v>
      </c>
      <c r="B3874" s="6" t="s">
        <v>15445</v>
      </c>
      <c r="C3874" s="6" t="s">
        <v>15446</v>
      </c>
      <c r="D3874" s="12">
        <v>1</v>
      </c>
    </row>
    <row r="3875" spans="1:4" x14ac:dyDescent="0.2">
      <c r="A3875" s="6" t="s">
        <v>14658</v>
      </c>
      <c r="B3875" s="6" t="s">
        <v>15447</v>
      </c>
      <c r="C3875" s="6" t="s">
        <v>15448</v>
      </c>
      <c r="D3875" s="12">
        <v>1</v>
      </c>
    </row>
    <row r="3876" spans="1:4" x14ac:dyDescent="0.2">
      <c r="A3876" s="6" t="s">
        <v>14658</v>
      </c>
      <c r="B3876" s="6" t="s">
        <v>15449</v>
      </c>
      <c r="C3876" s="6" t="s">
        <v>15450</v>
      </c>
      <c r="D3876" s="12">
        <v>1</v>
      </c>
    </row>
    <row r="3877" spans="1:4" x14ac:dyDescent="0.2">
      <c r="A3877" s="6" t="s">
        <v>14658</v>
      </c>
      <c r="B3877" s="6" t="s">
        <v>15451</v>
      </c>
      <c r="C3877" s="6" t="s">
        <v>15452</v>
      </c>
      <c r="D3877" s="12">
        <v>1</v>
      </c>
    </row>
    <row r="3878" spans="1:4" x14ac:dyDescent="0.2">
      <c r="A3878" s="6" t="s">
        <v>14658</v>
      </c>
      <c r="B3878" s="6" t="s">
        <v>15453</v>
      </c>
      <c r="C3878" s="6" t="s">
        <v>15454</v>
      </c>
      <c r="D3878" s="12">
        <v>1</v>
      </c>
    </row>
    <row r="3879" spans="1:4" x14ac:dyDescent="0.2">
      <c r="A3879" s="6" t="s">
        <v>14658</v>
      </c>
      <c r="B3879" s="6" t="s">
        <v>15455</v>
      </c>
      <c r="C3879" s="6" t="s">
        <v>15456</v>
      </c>
      <c r="D3879" s="12">
        <v>1</v>
      </c>
    </row>
    <row r="3880" spans="1:4" x14ac:dyDescent="0.2">
      <c r="A3880" s="6" t="s">
        <v>14658</v>
      </c>
      <c r="B3880" s="6" t="s">
        <v>15457</v>
      </c>
      <c r="C3880" s="6" t="s">
        <v>15458</v>
      </c>
      <c r="D3880" s="12">
        <v>1</v>
      </c>
    </row>
    <row r="3881" spans="1:4" x14ac:dyDescent="0.2">
      <c r="A3881" s="6" t="s">
        <v>14658</v>
      </c>
      <c r="B3881" s="6" t="s">
        <v>15459</v>
      </c>
      <c r="C3881" s="6" t="s">
        <v>15460</v>
      </c>
      <c r="D3881" s="12">
        <v>1</v>
      </c>
    </row>
    <row r="3882" spans="1:4" x14ac:dyDescent="0.2">
      <c r="A3882" s="6" t="s">
        <v>14658</v>
      </c>
      <c r="B3882" s="6" t="s">
        <v>15461</v>
      </c>
      <c r="C3882" s="6" t="s">
        <v>15462</v>
      </c>
      <c r="D3882" s="12">
        <v>1</v>
      </c>
    </row>
    <row r="3883" spans="1:4" x14ac:dyDescent="0.2">
      <c r="A3883" s="6" t="s">
        <v>14658</v>
      </c>
      <c r="B3883" s="6" t="s">
        <v>15463</v>
      </c>
      <c r="C3883" s="6" t="s">
        <v>15464</v>
      </c>
      <c r="D3883" s="12">
        <v>1</v>
      </c>
    </row>
    <row r="3884" spans="1:4" x14ac:dyDescent="0.2">
      <c r="A3884" s="6" t="s">
        <v>14658</v>
      </c>
      <c r="B3884" s="6" t="s">
        <v>15465</v>
      </c>
      <c r="C3884" s="6" t="s">
        <v>15466</v>
      </c>
      <c r="D3884" s="12">
        <v>1</v>
      </c>
    </row>
    <row r="3885" spans="1:4" x14ac:dyDescent="0.2">
      <c r="A3885" s="6" t="s">
        <v>14658</v>
      </c>
      <c r="B3885" s="6" t="s">
        <v>15467</v>
      </c>
      <c r="C3885" s="6" t="s">
        <v>15468</v>
      </c>
      <c r="D3885" s="12">
        <v>1</v>
      </c>
    </row>
    <row r="3886" spans="1:4" x14ac:dyDescent="0.2">
      <c r="A3886" s="6" t="s">
        <v>14658</v>
      </c>
      <c r="B3886" s="6" t="s">
        <v>15469</v>
      </c>
      <c r="C3886" s="6" t="s">
        <v>15470</v>
      </c>
      <c r="D3886" s="12">
        <v>1</v>
      </c>
    </row>
    <row r="3887" spans="1:4" x14ac:dyDescent="0.2">
      <c r="A3887" s="6" t="s">
        <v>14658</v>
      </c>
      <c r="B3887" s="6" t="s">
        <v>15471</v>
      </c>
      <c r="C3887" s="6" t="s">
        <v>15472</v>
      </c>
      <c r="D3887" s="12">
        <v>1</v>
      </c>
    </row>
    <row r="3888" spans="1:4" x14ac:dyDescent="0.2">
      <c r="A3888" s="6" t="s">
        <v>14658</v>
      </c>
      <c r="B3888" s="6" t="s">
        <v>15473</v>
      </c>
      <c r="C3888" s="6" t="s">
        <v>15474</v>
      </c>
      <c r="D3888" s="12">
        <v>1</v>
      </c>
    </row>
    <row r="3889" spans="1:4" x14ac:dyDescent="0.2">
      <c r="A3889" s="6" t="s">
        <v>14658</v>
      </c>
      <c r="B3889" s="6" t="s">
        <v>15475</v>
      </c>
      <c r="C3889" s="6" t="s">
        <v>15476</v>
      </c>
      <c r="D3889" s="12">
        <v>1</v>
      </c>
    </row>
    <row r="3890" spans="1:4" x14ac:dyDescent="0.2">
      <c r="A3890" s="6" t="s">
        <v>14658</v>
      </c>
      <c r="B3890" s="6" t="s">
        <v>15477</v>
      </c>
      <c r="C3890" s="6" t="s">
        <v>15478</v>
      </c>
      <c r="D3890" s="12">
        <v>1</v>
      </c>
    </row>
    <row r="3891" spans="1:4" x14ac:dyDescent="0.2">
      <c r="A3891" s="6" t="s">
        <v>14658</v>
      </c>
      <c r="B3891" s="6" t="s">
        <v>15479</v>
      </c>
      <c r="C3891" s="6" t="s">
        <v>15480</v>
      </c>
      <c r="D3891" s="12">
        <v>1</v>
      </c>
    </row>
    <row r="3892" spans="1:4" x14ac:dyDescent="0.2">
      <c r="A3892" s="6" t="s">
        <v>14658</v>
      </c>
      <c r="B3892" s="6" t="s">
        <v>15481</v>
      </c>
      <c r="C3892" s="6" t="s">
        <v>15482</v>
      </c>
      <c r="D3892" s="12">
        <v>1</v>
      </c>
    </row>
    <row r="3893" spans="1:4" x14ac:dyDescent="0.2">
      <c r="A3893" s="6" t="s">
        <v>14658</v>
      </c>
      <c r="B3893" s="6" t="s">
        <v>15483</v>
      </c>
      <c r="C3893" s="6" t="s">
        <v>15484</v>
      </c>
      <c r="D3893" s="12">
        <v>1</v>
      </c>
    </row>
    <row r="3894" spans="1:4" x14ac:dyDescent="0.2">
      <c r="A3894" s="6" t="s">
        <v>14658</v>
      </c>
      <c r="B3894" s="6" t="s">
        <v>15485</v>
      </c>
      <c r="C3894" s="6" t="s">
        <v>15486</v>
      </c>
      <c r="D3894" s="12">
        <v>1</v>
      </c>
    </row>
    <row r="3895" spans="1:4" x14ac:dyDescent="0.2">
      <c r="A3895" s="6" t="s">
        <v>14658</v>
      </c>
      <c r="B3895" s="6" t="s">
        <v>15487</v>
      </c>
      <c r="C3895" s="6" t="s">
        <v>15488</v>
      </c>
      <c r="D3895" s="12">
        <v>1</v>
      </c>
    </row>
    <row r="3896" spans="1:4" x14ac:dyDescent="0.2">
      <c r="A3896" s="6" t="s">
        <v>14658</v>
      </c>
      <c r="B3896" s="6" t="s">
        <v>15489</v>
      </c>
      <c r="C3896" s="6" t="s">
        <v>15490</v>
      </c>
      <c r="D3896" s="12">
        <v>1</v>
      </c>
    </row>
    <row r="3897" spans="1:4" x14ac:dyDescent="0.2">
      <c r="A3897" s="6" t="s">
        <v>14658</v>
      </c>
      <c r="B3897" s="6" t="s">
        <v>15491</v>
      </c>
      <c r="C3897" s="6" t="s">
        <v>15492</v>
      </c>
      <c r="D3897" s="12">
        <v>1</v>
      </c>
    </row>
    <row r="3898" spans="1:4" x14ac:dyDescent="0.2">
      <c r="A3898" s="6" t="s">
        <v>14658</v>
      </c>
      <c r="B3898" s="6" t="s">
        <v>15493</v>
      </c>
      <c r="C3898" s="6" t="s">
        <v>15494</v>
      </c>
      <c r="D3898" s="12">
        <v>1</v>
      </c>
    </row>
    <row r="3899" spans="1:4" x14ac:dyDescent="0.2">
      <c r="A3899" s="6" t="s">
        <v>14658</v>
      </c>
      <c r="B3899" s="6" t="s">
        <v>15495</v>
      </c>
      <c r="C3899" s="6" t="s">
        <v>15496</v>
      </c>
      <c r="D3899" s="12">
        <v>1</v>
      </c>
    </row>
    <row r="3900" spans="1:4" x14ac:dyDescent="0.2">
      <c r="A3900" s="6" t="s">
        <v>14658</v>
      </c>
      <c r="B3900" s="6" t="s">
        <v>15497</v>
      </c>
      <c r="C3900" s="6" t="s">
        <v>15498</v>
      </c>
      <c r="D3900" s="12">
        <v>1</v>
      </c>
    </row>
    <row r="3901" spans="1:4" x14ac:dyDescent="0.2">
      <c r="A3901" s="6" t="s">
        <v>14658</v>
      </c>
      <c r="B3901" s="6" t="s">
        <v>15499</v>
      </c>
      <c r="C3901" s="6" t="s">
        <v>15500</v>
      </c>
      <c r="D3901" s="12">
        <v>1</v>
      </c>
    </row>
    <row r="3902" spans="1:4" x14ac:dyDescent="0.2">
      <c r="A3902" s="6" t="s">
        <v>14658</v>
      </c>
      <c r="B3902" s="6" t="s">
        <v>15501</v>
      </c>
      <c r="C3902" s="6" t="s">
        <v>15502</v>
      </c>
      <c r="D3902" s="12">
        <v>1</v>
      </c>
    </row>
    <row r="3903" spans="1:4" x14ac:dyDescent="0.2">
      <c r="A3903" s="6" t="s">
        <v>14658</v>
      </c>
      <c r="B3903" s="6" t="s">
        <v>15503</v>
      </c>
      <c r="C3903" s="6" t="s">
        <v>15504</v>
      </c>
      <c r="D3903" s="12">
        <v>1</v>
      </c>
    </row>
    <row r="3904" spans="1:4" x14ac:dyDescent="0.2">
      <c r="A3904" s="6" t="s">
        <v>14658</v>
      </c>
      <c r="B3904" s="6" t="s">
        <v>15505</v>
      </c>
      <c r="C3904" s="6" t="s">
        <v>15506</v>
      </c>
      <c r="D3904" s="12">
        <v>1</v>
      </c>
    </row>
    <row r="3905" spans="1:4" x14ac:dyDescent="0.2">
      <c r="A3905" s="6" t="s">
        <v>14658</v>
      </c>
      <c r="B3905" s="6" t="s">
        <v>15507</v>
      </c>
      <c r="C3905" s="6" t="s">
        <v>15508</v>
      </c>
      <c r="D3905" s="12">
        <v>1</v>
      </c>
    </row>
    <row r="3906" spans="1:4" x14ac:dyDescent="0.2">
      <c r="A3906" s="6" t="s">
        <v>14658</v>
      </c>
      <c r="B3906" s="6" t="s">
        <v>15509</v>
      </c>
      <c r="C3906" s="6" t="s">
        <v>15510</v>
      </c>
      <c r="D3906" s="12">
        <v>1</v>
      </c>
    </row>
    <row r="3907" spans="1:4" x14ac:dyDescent="0.2">
      <c r="A3907" s="6" t="s">
        <v>14658</v>
      </c>
      <c r="B3907" s="6" t="s">
        <v>15511</v>
      </c>
      <c r="C3907" s="6" t="s">
        <v>15512</v>
      </c>
      <c r="D3907" s="12">
        <v>1</v>
      </c>
    </row>
    <row r="3908" spans="1:4" x14ac:dyDescent="0.2">
      <c r="A3908" s="6" t="s">
        <v>14658</v>
      </c>
      <c r="B3908" s="6" t="s">
        <v>15513</v>
      </c>
      <c r="C3908" s="6" t="s">
        <v>15514</v>
      </c>
      <c r="D3908" s="12">
        <v>1</v>
      </c>
    </row>
    <row r="3909" spans="1:4" x14ac:dyDescent="0.2">
      <c r="A3909" s="6" t="s">
        <v>14658</v>
      </c>
      <c r="B3909" s="6" t="s">
        <v>15515</v>
      </c>
      <c r="C3909" s="6" t="s">
        <v>15516</v>
      </c>
      <c r="D3909" s="12">
        <v>1</v>
      </c>
    </row>
    <row r="3910" spans="1:4" x14ac:dyDescent="0.2">
      <c r="A3910" s="6" t="s">
        <v>14658</v>
      </c>
      <c r="B3910" s="6" t="s">
        <v>15517</v>
      </c>
      <c r="C3910" s="6" t="s">
        <v>15518</v>
      </c>
      <c r="D3910" s="12">
        <v>1</v>
      </c>
    </row>
    <row r="3911" spans="1:4" x14ac:dyDescent="0.2">
      <c r="A3911" s="6" t="s">
        <v>14658</v>
      </c>
      <c r="B3911" s="6" t="s">
        <v>15519</v>
      </c>
      <c r="C3911" s="6" t="s">
        <v>15520</v>
      </c>
      <c r="D3911" s="12">
        <v>1</v>
      </c>
    </row>
    <row r="3912" spans="1:4" x14ac:dyDescent="0.2">
      <c r="A3912" s="6" t="s">
        <v>14658</v>
      </c>
      <c r="B3912" s="6" t="s">
        <v>15521</v>
      </c>
      <c r="C3912" s="6" t="s">
        <v>15522</v>
      </c>
      <c r="D3912" s="12">
        <v>1</v>
      </c>
    </row>
    <row r="3913" spans="1:4" x14ac:dyDescent="0.2">
      <c r="A3913" s="6" t="s">
        <v>14658</v>
      </c>
      <c r="B3913" s="6" t="s">
        <v>15523</v>
      </c>
      <c r="C3913" s="6" t="s">
        <v>15524</v>
      </c>
      <c r="D3913" s="12">
        <v>1</v>
      </c>
    </row>
    <row r="3914" spans="1:4" x14ac:dyDescent="0.2">
      <c r="A3914" s="6" t="s">
        <v>14658</v>
      </c>
      <c r="B3914" s="6" t="s">
        <v>15525</v>
      </c>
      <c r="C3914" s="6" t="s">
        <v>15526</v>
      </c>
      <c r="D3914" s="12">
        <v>1</v>
      </c>
    </row>
    <row r="3915" spans="1:4" x14ac:dyDescent="0.2">
      <c r="A3915" s="6" t="s">
        <v>14658</v>
      </c>
      <c r="B3915" s="6" t="s">
        <v>15527</v>
      </c>
      <c r="C3915" s="6" t="s">
        <v>15528</v>
      </c>
      <c r="D3915" s="12">
        <v>1</v>
      </c>
    </row>
    <row r="3916" spans="1:4" x14ac:dyDescent="0.2">
      <c r="A3916" s="6" t="s">
        <v>14658</v>
      </c>
      <c r="B3916" s="6" t="s">
        <v>15529</v>
      </c>
      <c r="C3916" s="6" t="s">
        <v>15530</v>
      </c>
      <c r="D3916" s="12">
        <v>1</v>
      </c>
    </row>
    <row r="3917" spans="1:4" x14ac:dyDescent="0.2">
      <c r="A3917" s="6" t="s">
        <v>14658</v>
      </c>
      <c r="B3917" s="6" t="s">
        <v>15531</v>
      </c>
      <c r="C3917" s="6" t="s">
        <v>15532</v>
      </c>
      <c r="D3917" s="12">
        <v>1</v>
      </c>
    </row>
    <row r="3918" spans="1:4" x14ac:dyDescent="0.2">
      <c r="A3918" s="6" t="s">
        <v>14658</v>
      </c>
      <c r="B3918" s="6" t="s">
        <v>15533</v>
      </c>
      <c r="C3918" s="6" t="s">
        <v>15534</v>
      </c>
      <c r="D3918" s="12">
        <v>1</v>
      </c>
    </row>
    <row r="3919" spans="1:4" x14ac:dyDescent="0.2">
      <c r="A3919" s="6" t="s">
        <v>14658</v>
      </c>
      <c r="B3919" s="6" t="s">
        <v>15535</v>
      </c>
      <c r="C3919" s="6" t="s">
        <v>15536</v>
      </c>
      <c r="D3919" s="12">
        <v>1</v>
      </c>
    </row>
    <row r="3920" spans="1:4" x14ac:dyDescent="0.2">
      <c r="A3920" s="6" t="s">
        <v>14658</v>
      </c>
      <c r="B3920" s="6" t="s">
        <v>15537</v>
      </c>
      <c r="C3920" s="6" t="s">
        <v>15538</v>
      </c>
      <c r="D3920" s="12">
        <v>1</v>
      </c>
    </row>
    <row r="3921" spans="1:4" x14ac:dyDescent="0.2">
      <c r="A3921" s="6" t="s">
        <v>14658</v>
      </c>
      <c r="B3921" s="6" t="s">
        <v>15539</v>
      </c>
      <c r="C3921" s="6" t="s">
        <v>15540</v>
      </c>
      <c r="D3921" s="12">
        <v>1</v>
      </c>
    </row>
    <row r="3922" spans="1:4" x14ac:dyDescent="0.2">
      <c r="A3922" s="6" t="s">
        <v>14658</v>
      </c>
      <c r="B3922" s="6" t="s">
        <v>15541</v>
      </c>
      <c r="C3922" s="6" t="s">
        <v>15542</v>
      </c>
      <c r="D3922" s="12">
        <v>1</v>
      </c>
    </row>
    <row r="3923" spans="1:4" x14ac:dyDescent="0.2">
      <c r="A3923" s="6" t="s">
        <v>14658</v>
      </c>
      <c r="B3923" s="6" t="s">
        <v>15543</v>
      </c>
      <c r="C3923" s="6" t="s">
        <v>15544</v>
      </c>
      <c r="D3923" s="12">
        <v>1</v>
      </c>
    </row>
    <row r="3924" spans="1:4" x14ac:dyDescent="0.2">
      <c r="A3924" s="6" t="s">
        <v>14658</v>
      </c>
      <c r="B3924" s="6" t="s">
        <v>15545</v>
      </c>
      <c r="C3924" s="6" t="s">
        <v>15546</v>
      </c>
      <c r="D3924" s="12">
        <v>1</v>
      </c>
    </row>
    <row r="3925" spans="1:4" x14ac:dyDescent="0.2">
      <c r="A3925" s="6" t="s">
        <v>14658</v>
      </c>
      <c r="B3925" s="6" t="s">
        <v>15547</v>
      </c>
      <c r="C3925" s="6" t="s">
        <v>15548</v>
      </c>
      <c r="D3925" s="12">
        <v>1</v>
      </c>
    </row>
    <row r="3926" spans="1:4" x14ac:dyDescent="0.2">
      <c r="A3926" s="6" t="s">
        <v>14658</v>
      </c>
      <c r="B3926" s="6" t="s">
        <v>15549</v>
      </c>
      <c r="C3926" s="6" t="s">
        <v>15550</v>
      </c>
      <c r="D3926" s="12">
        <v>1</v>
      </c>
    </row>
    <row r="3927" spans="1:4" x14ac:dyDescent="0.2">
      <c r="A3927" s="6" t="s">
        <v>14658</v>
      </c>
      <c r="B3927" s="6" t="s">
        <v>15551</v>
      </c>
      <c r="C3927" s="6" t="s">
        <v>15552</v>
      </c>
      <c r="D3927" s="12">
        <v>1</v>
      </c>
    </row>
    <row r="3928" spans="1:4" x14ac:dyDescent="0.2">
      <c r="A3928" s="6" t="s">
        <v>14658</v>
      </c>
      <c r="B3928" s="6" t="s">
        <v>15553</v>
      </c>
      <c r="C3928" s="6" t="s">
        <v>15554</v>
      </c>
      <c r="D3928" s="12">
        <v>1</v>
      </c>
    </row>
    <row r="3929" spans="1:4" x14ac:dyDescent="0.2">
      <c r="A3929" s="6" t="s">
        <v>14658</v>
      </c>
      <c r="B3929" s="6" t="s">
        <v>15555</v>
      </c>
      <c r="C3929" s="6" t="s">
        <v>15556</v>
      </c>
      <c r="D3929" s="12">
        <v>1</v>
      </c>
    </row>
    <row r="3930" spans="1:4" x14ac:dyDescent="0.2">
      <c r="A3930" s="6" t="s">
        <v>14658</v>
      </c>
      <c r="B3930" s="6" t="s">
        <v>15557</v>
      </c>
      <c r="C3930" s="6" t="s">
        <v>15558</v>
      </c>
      <c r="D3930" s="12">
        <v>1</v>
      </c>
    </row>
    <row r="3931" spans="1:4" x14ac:dyDescent="0.2">
      <c r="A3931" s="6" t="s">
        <v>14658</v>
      </c>
      <c r="B3931" s="6" t="s">
        <v>15559</v>
      </c>
      <c r="C3931" s="6" t="s">
        <v>15560</v>
      </c>
      <c r="D3931" s="12">
        <v>1</v>
      </c>
    </row>
    <row r="3932" spans="1:4" x14ac:dyDescent="0.2">
      <c r="A3932" s="6" t="s">
        <v>14658</v>
      </c>
      <c r="B3932" s="6" t="s">
        <v>15561</v>
      </c>
      <c r="C3932" s="6" t="s">
        <v>15562</v>
      </c>
      <c r="D3932" s="12">
        <v>1</v>
      </c>
    </row>
    <row r="3933" spans="1:4" x14ac:dyDescent="0.2">
      <c r="A3933" s="6" t="s">
        <v>14658</v>
      </c>
      <c r="B3933" s="6" t="s">
        <v>15563</v>
      </c>
      <c r="C3933" s="6" t="s">
        <v>15564</v>
      </c>
      <c r="D3933" s="12">
        <v>1</v>
      </c>
    </row>
    <row r="3934" spans="1:4" x14ac:dyDescent="0.2">
      <c r="A3934" s="6" t="s">
        <v>14658</v>
      </c>
      <c r="B3934" s="6" t="s">
        <v>15565</v>
      </c>
      <c r="C3934" s="6" t="s">
        <v>15566</v>
      </c>
      <c r="D3934" s="12">
        <v>1</v>
      </c>
    </row>
    <row r="3935" spans="1:4" x14ac:dyDescent="0.2">
      <c r="A3935" s="6" t="s">
        <v>14658</v>
      </c>
      <c r="B3935" s="6" t="s">
        <v>15567</v>
      </c>
      <c r="C3935" s="6" t="s">
        <v>15568</v>
      </c>
      <c r="D3935" s="12">
        <v>1</v>
      </c>
    </row>
    <row r="3936" spans="1:4" x14ac:dyDescent="0.2">
      <c r="A3936" s="6" t="s">
        <v>14658</v>
      </c>
      <c r="B3936" s="6" t="s">
        <v>15569</v>
      </c>
      <c r="C3936" s="6" t="s">
        <v>15570</v>
      </c>
      <c r="D3936" s="12">
        <v>1</v>
      </c>
    </row>
    <row r="3937" spans="1:4" x14ac:dyDescent="0.2">
      <c r="A3937" s="6" t="s">
        <v>14658</v>
      </c>
      <c r="B3937" s="6" t="s">
        <v>15571</v>
      </c>
      <c r="C3937" s="6" t="s">
        <v>15572</v>
      </c>
      <c r="D3937" s="12">
        <v>1</v>
      </c>
    </row>
    <row r="3938" spans="1:4" x14ac:dyDescent="0.2">
      <c r="A3938" s="6" t="s">
        <v>14658</v>
      </c>
      <c r="B3938" s="6" t="s">
        <v>15573</v>
      </c>
      <c r="C3938" s="6" t="s">
        <v>15574</v>
      </c>
      <c r="D3938" s="12">
        <v>1</v>
      </c>
    </row>
    <row r="3939" spans="1:4" x14ac:dyDescent="0.2">
      <c r="A3939" s="6" t="s">
        <v>14658</v>
      </c>
      <c r="B3939" s="6" t="s">
        <v>15575</v>
      </c>
      <c r="C3939" s="6" t="s">
        <v>15576</v>
      </c>
      <c r="D3939" s="12">
        <v>1</v>
      </c>
    </row>
    <row r="3940" spans="1:4" x14ac:dyDescent="0.2">
      <c r="A3940" s="6" t="s">
        <v>14658</v>
      </c>
      <c r="B3940" s="6" t="s">
        <v>15577</v>
      </c>
      <c r="C3940" s="6" t="s">
        <v>15578</v>
      </c>
      <c r="D3940" s="12">
        <v>1</v>
      </c>
    </row>
    <row r="3941" spans="1:4" x14ac:dyDescent="0.2">
      <c r="A3941" s="6" t="s">
        <v>14658</v>
      </c>
      <c r="B3941" s="6" t="s">
        <v>15579</v>
      </c>
      <c r="C3941" s="6" t="s">
        <v>15580</v>
      </c>
      <c r="D3941" s="12">
        <v>1</v>
      </c>
    </row>
    <row r="3942" spans="1:4" x14ac:dyDescent="0.2">
      <c r="A3942" s="6" t="s">
        <v>14658</v>
      </c>
      <c r="B3942" s="6" t="s">
        <v>15581</v>
      </c>
      <c r="C3942" s="6" t="s">
        <v>15582</v>
      </c>
      <c r="D3942" s="12">
        <v>1</v>
      </c>
    </row>
    <row r="3943" spans="1:4" x14ac:dyDescent="0.2">
      <c r="A3943" s="6" t="s">
        <v>14658</v>
      </c>
      <c r="B3943" s="6" t="s">
        <v>15583</v>
      </c>
      <c r="C3943" s="6" t="s">
        <v>15584</v>
      </c>
      <c r="D3943" s="12">
        <v>1</v>
      </c>
    </row>
    <row r="3944" spans="1:4" x14ac:dyDescent="0.2">
      <c r="A3944" s="6" t="s">
        <v>14658</v>
      </c>
      <c r="B3944" s="6" t="s">
        <v>15585</v>
      </c>
      <c r="C3944" s="6" t="s">
        <v>15586</v>
      </c>
      <c r="D3944" s="12">
        <v>1</v>
      </c>
    </row>
    <row r="3945" spans="1:4" x14ac:dyDescent="0.2">
      <c r="A3945" s="6" t="s">
        <v>14658</v>
      </c>
      <c r="B3945" s="6" t="s">
        <v>15587</v>
      </c>
      <c r="C3945" s="6" t="s">
        <v>15588</v>
      </c>
      <c r="D3945" s="12">
        <v>1</v>
      </c>
    </row>
    <row r="3946" spans="1:4" x14ac:dyDescent="0.2">
      <c r="A3946" s="6" t="s">
        <v>14658</v>
      </c>
      <c r="B3946" s="6" t="s">
        <v>15589</v>
      </c>
      <c r="C3946" s="6" t="s">
        <v>15590</v>
      </c>
      <c r="D3946" s="12">
        <v>1</v>
      </c>
    </row>
    <row r="3947" spans="1:4" x14ac:dyDescent="0.2">
      <c r="A3947" s="6" t="s">
        <v>14658</v>
      </c>
      <c r="B3947" s="6" t="s">
        <v>15591</v>
      </c>
      <c r="C3947" s="6" t="s">
        <v>15592</v>
      </c>
      <c r="D3947" s="12">
        <v>1</v>
      </c>
    </row>
    <row r="3948" spans="1:4" x14ac:dyDescent="0.2">
      <c r="A3948" s="6" t="s">
        <v>14658</v>
      </c>
      <c r="B3948" s="6" t="s">
        <v>15593</v>
      </c>
      <c r="C3948" s="6" t="s">
        <v>15594</v>
      </c>
      <c r="D3948" s="12">
        <v>1</v>
      </c>
    </row>
    <row r="3949" spans="1:4" x14ac:dyDescent="0.2">
      <c r="A3949" s="6" t="s">
        <v>14658</v>
      </c>
      <c r="B3949" s="6" t="s">
        <v>15595</v>
      </c>
      <c r="C3949" s="6" t="s">
        <v>15596</v>
      </c>
      <c r="D3949" s="12">
        <v>1</v>
      </c>
    </row>
    <row r="3950" spans="1:4" x14ac:dyDescent="0.2">
      <c r="A3950" s="6" t="s">
        <v>14658</v>
      </c>
      <c r="B3950" s="6" t="s">
        <v>15597</v>
      </c>
      <c r="C3950" s="6" t="s">
        <v>15598</v>
      </c>
      <c r="D3950" s="12">
        <v>1</v>
      </c>
    </row>
    <row r="3951" spans="1:4" x14ac:dyDescent="0.2">
      <c r="A3951" s="6" t="s">
        <v>14658</v>
      </c>
      <c r="B3951" s="6" t="s">
        <v>15599</v>
      </c>
      <c r="C3951" s="6" t="s">
        <v>15600</v>
      </c>
      <c r="D3951" s="12">
        <v>1</v>
      </c>
    </row>
    <row r="3952" spans="1:4" x14ac:dyDescent="0.2">
      <c r="A3952" s="6" t="s">
        <v>14658</v>
      </c>
      <c r="B3952" s="6" t="s">
        <v>15601</v>
      </c>
      <c r="C3952" s="6" t="s">
        <v>15602</v>
      </c>
      <c r="D3952" s="12">
        <v>1</v>
      </c>
    </row>
    <row r="3953" spans="1:4" x14ac:dyDescent="0.2">
      <c r="A3953" s="6" t="s">
        <v>14658</v>
      </c>
      <c r="B3953" s="6" t="s">
        <v>15603</v>
      </c>
      <c r="C3953" s="6" t="s">
        <v>15604</v>
      </c>
      <c r="D3953" s="12">
        <v>1</v>
      </c>
    </row>
    <row r="3954" spans="1:4" x14ac:dyDescent="0.2">
      <c r="A3954" s="6" t="s">
        <v>14658</v>
      </c>
      <c r="B3954" s="6" t="s">
        <v>15605</v>
      </c>
      <c r="C3954" s="6" t="s">
        <v>15606</v>
      </c>
      <c r="D3954" s="12">
        <v>1</v>
      </c>
    </row>
    <row r="3955" spans="1:4" x14ac:dyDescent="0.2">
      <c r="A3955" s="6" t="s">
        <v>14658</v>
      </c>
      <c r="B3955" s="6" t="s">
        <v>15607</v>
      </c>
      <c r="C3955" s="6" t="s">
        <v>15608</v>
      </c>
      <c r="D3955" s="12">
        <v>1</v>
      </c>
    </row>
    <row r="3956" spans="1:4" x14ac:dyDescent="0.2">
      <c r="A3956" s="6" t="s">
        <v>14658</v>
      </c>
      <c r="B3956" s="6" t="s">
        <v>15609</v>
      </c>
      <c r="C3956" s="6" t="s">
        <v>15610</v>
      </c>
      <c r="D3956" s="12">
        <v>1</v>
      </c>
    </row>
    <row r="3957" spans="1:4" x14ac:dyDescent="0.2">
      <c r="A3957" s="6" t="s">
        <v>14658</v>
      </c>
      <c r="B3957" s="6" t="s">
        <v>15611</v>
      </c>
      <c r="C3957" s="6" t="s">
        <v>15612</v>
      </c>
      <c r="D3957" s="12">
        <v>1</v>
      </c>
    </row>
    <row r="3958" spans="1:4" x14ac:dyDescent="0.2">
      <c r="A3958" s="6" t="s">
        <v>14658</v>
      </c>
      <c r="B3958" s="6" t="s">
        <v>15613</v>
      </c>
      <c r="C3958" s="6" t="s">
        <v>15614</v>
      </c>
      <c r="D3958" s="12">
        <v>1</v>
      </c>
    </row>
    <row r="3959" spans="1:4" x14ac:dyDescent="0.2">
      <c r="A3959" s="6" t="s">
        <v>14658</v>
      </c>
      <c r="B3959" s="6" t="s">
        <v>15615</v>
      </c>
      <c r="C3959" s="6" t="s">
        <v>15616</v>
      </c>
      <c r="D3959" s="12">
        <v>1</v>
      </c>
    </row>
    <row r="3960" spans="1:4" x14ac:dyDescent="0.2">
      <c r="A3960" s="6" t="s">
        <v>14658</v>
      </c>
      <c r="B3960" s="6" t="s">
        <v>15617</v>
      </c>
      <c r="C3960" s="6" t="s">
        <v>15618</v>
      </c>
      <c r="D3960" s="12">
        <v>1</v>
      </c>
    </row>
    <row r="3961" spans="1:4" x14ac:dyDescent="0.2">
      <c r="A3961" s="6" t="s">
        <v>14658</v>
      </c>
      <c r="B3961" s="6" t="s">
        <v>15619</v>
      </c>
      <c r="C3961" s="6" t="s">
        <v>15620</v>
      </c>
      <c r="D3961" s="12">
        <v>1</v>
      </c>
    </row>
    <row r="3962" spans="1:4" x14ac:dyDescent="0.2">
      <c r="A3962" s="6" t="s">
        <v>14658</v>
      </c>
      <c r="B3962" s="6" t="s">
        <v>15621</v>
      </c>
      <c r="C3962" s="6" t="s">
        <v>15622</v>
      </c>
      <c r="D3962" s="12">
        <v>1</v>
      </c>
    </row>
    <row r="3963" spans="1:4" x14ac:dyDescent="0.2">
      <c r="A3963" s="6" t="s">
        <v>14658</v>
      </c>
      <c r="B3963" s="6" t="s">
        <v>15623</v>
      </c>
      <c r="C3963" s="6" t="s">
        <v>15624</v>
      </c>
      <c r="D3963" s="12">
        <v>1</v>
      </c>
    </row>
    <row r="3964" spans="1:4" x14ac:dyDescent="0.2">
      <c r="A3964" s="6" t="s">
        <v>14658</v>
      </c>
      <c r="B3964" s="6" t="s">
        <v>15625</v>
      </c>
      <c r="C3964" s="6" t="s">
        <v>15626</v>
      </c>
      <c r="D3964" s="12">
        <v>1</v>
      </c>
    </row>
    <row r="3965" spans="1:4" x14ac:dyDescent="0.2">
      <c r="A3965" s="6" t="s">
        <v>14658</v>
      </c>
      <c r="B3965" s="6" t="s">
        <v>15627</v>
      </c>
      <c r="C3965" s="6" t="s">
        <v>15628</v>
      </c>
      <c r="D3965" s="12">
        <v>1</v>
      </c>
    </row>
    <row r="3966" spans="1:4" x14ac:dyDescent="0.2">
      <c r="A3966" s="6" t="s">
        <v>14658</v>
      </c>
      <c r="B3966" s="6" t="s">
        <v>15629</v>
      </c>
      <c r="C3966" s="6" t="s">
        <v>15630</v>
      </c>
      <c r="D3966" s="12">
        <v>1</v>
      </c>
    </row>
    <row r="3967" spans="1:4" x14ac:dyDescent="0.2">
      <c r="A3967" s="6" t="s">
        <v>14658</v>
      </c>
      <c r="B3967" s="6" t="s">
        <v>15631</v>
      </c>
      <c r="C3967" s="6" t="s">
        <v>15632</v>
      </c>
      <c r="D3967" s="12">
        <v>1</v>
      </c>
    </row>
    <row r="3968" spans="1:4" x14ac:dyDescent="0.2">
      <c r="A3968" s="6" t="s">
        <v>14658</v>
      </c>
      <c r="B3968" s="6" t="s">
        <v>15633</v>
      </c>
      <c r="C3968" s="6" t="s">
        <v>15634</v>
      </c>
      <c r="D3968" s="12">
        <v>1</v>
      </c>
    </row>
    <row r="3969" spans="1:4" x14ac:dyDescent="0.2">
      <c r="A3969" s="6" t="s">
        <v>14658</v>
      </c>
      <c r="B3969" s="6" t="s">
        <v>15635</v>
      </c>
      <c r="C3969" s="6" t="s">
        <v>15636</v>
      </c>
      <c r="D3969" s="12">
        <v>1</v>
      </c>
    </row>
    <row r="3970" spans="1:4" x14ac:dyDescent="0.2">
      <c r="A3970" s="6" t="s">
        <v>14658</v>
      </c>
      <c r="B3970" s="6" t="s">
        <v>15637</v>
      </c>
      <c r="C3970" s="6" t="s">
        <v>15638</v>
      </c>
      <c r="D3970" s="12">
        <v>1</v>
      </c>
    </row>
    <row r="3971" spans="1:4" x14ac:dyDescent="0.2">
      <c r="A3971" s="6" t="s">
        <v>14658</v>
      </c>
      <c r="B3971" s="6" t="s">
        <v>15639</v>
      </c>
      <c r="C3971" s="6" t="s">
        <v>15640</v>
      </c>
      <c r="D3971" s="12">
        <v>1</v>
      </c>
    </row>
    <row r="3972" spans="1:4" x14ac:dyDescent="0.2">
      <c r="A3972" s="6" t="s">
        <v>14658</v>
      </c>
      <c r="B3972" s="6" t="s">
        <v>15641</v>
      </c>
      <c r="C3972" s="6" t="s">
        <v>15642</v>
      </c>
      <c r="D3972" s="12">
        <v>1</v>
      </c>
    </row>
    <row r="3973" spans="1:4" x14ac:dyDescent="0.2">
      <c r="A3973" s="6" t="s">
        <v>14658</v>
      </c>
      <c r="B3973" s="6" t="s">
        <v>15643</v>
      </c>
      <c r="C3973" s="6" t="s">
        <v>15644</v>
      </c>
      <c r="D3973" s="12">
        <v>1</v>
      </c>
    </row>
    <row r="3974" spans="1:4" x14ac:dyDescent="0.2">
      <c r="A3974" s="6" t="s">
        <v>14658</v>
      </c>
      <c r="B3974" s="6" t="s">
        <v>15645</v>
      </c>
      <c r="C3974" s="6" t="s">
        <v>15646</v>
      </c>
      <c r="D3974" s="12">
        <v>1</v>
      </c>
    </row>
    <row r="3975" spans="1:4" x14ac:dyDescent="0.2">
      <c r="A3975" s="6" t="s">
        <v>14658</v>
      </c>
      <c r="B3975" s="6" t="s">
        <v>15647</v>
      </c>
      <c r="C3975" s="6" t="s">
        <v>15648</v>
      </c>
      <c r="D3975" s="12">
        <v>1</v>
      </c>
    </row>
    <row r="3976" spans="1:4" x14ac:dyDescent="0.2">
      <c r="A3976" s="6" t="s">
        <v>14658</v>
      </c>
      <c r="B3976" s="6" t="s">
        <v>15649</v>
      </c>
      <c r="C3976" s="6" t="s">
        <v>15650</v>
      </c>
      <c r="D3976" s="12">
        <v>1</v>
      </c>
    </row>
    <row r="3977" spans="1:4" x14ac:dyDescent="0.2">
      <c r="A3977" s="6" t="s">
        <v>14658</v>
      </c>
      <c r="B3977" s="6" t="s">
        <v>15651</v>
      </c>
      <c r="C3977" s="6" t="s">
        <v>15652</v>
      </c>
      <c r="D3977" s="12">
        <v>1</v>
      </c>
    </row>
    <row r="3978" spans="1:4" x14ac:dyDescent="0.2">
      <c r="A3978" s="6" t="s">
        <v>14658</v>
      </c>
      <c r="B3978" s="6" t="s">
        <v>15653</v>
      </c>
      <c r="C3978" s="6" t="s">
        <v>15654</v>
      </c>
      <c r="D3978" s="12">
        <v>1</v>
      </c>
    </row>
    <row r="3979" spans="1:4" x14ac:dyDescent="0.2">
      <c r="A3979" s="6" t="s">
        <v>14658</v>
      </c>
      <c r="B3979" s="6" t="s">
        <v>15655</v>
      </c>
      <c r="C3979" s="6" t="s">
        <v>15656</v>
      </c>
      <c r="D3979" s="12">
        <v>1</v>
      </c>
    </row>
    <row r="3980" spans="1:4" x14ac:dyDescent="0.2">
      <c r="A3980" s="6" t="s">
        <v>14658</v>
      </c>
      <c r="B3980" s="6" t="s">
        <v>15657</v>
      </c>
      <c r="C3980" s="6" t="s">
        <v>15658</v>
      </c>
      <c r="D3980" s="12">
        <v>1</v>
      </c>
    </row>
    <row r="3981" spans="1:4" x14ac:dyDescent="0.2">
      <c r="A3981" s="6" t="s">
        <v>14658</v>
      </c>
      <c r="B3981" s="6" t="s">
        <v>15659</v>
      </c>
      <c r="C3981" s="6" t="s">
        <v>15660</v>
      </c>
      <c r="D3981" s="12">
        <v>1</v>
      </c>
    </row>
    <row r="3982" spans="1:4" x14ac:dyDescent="0.2">
      <c r="A3982" s="6" t="s">
        <v>14658</v>
      </c>
      <c r="B3982" s="6" t="s">
        <v>15661</v>
      </c>
      <c r="C3982" s="6" t="s">
        <v>15662</v>
      </c>
      <c r="D3982" s="12">
        <v>1</v>
      </c>
    </row>
    <row r="3983" spans="1:4" x14ac:dyDescent="0.2">
      <c r="A3983" s="6" t="s">
        <v>14658</v>
      </c>
      <c r="B3983" s="6" t="s">
        <v>15663</v>
      </c>
      <c r="C3983" s="6" t="s">
        <v>15664</v>
      </c>
      <c r="D3983" s="12">
        <v>1</v>
      </c>
    </row>
    <row r="3984" spans="1:4" x14ac:dyDescent="0.2">
      <c r="A3984" s="6" t="s">
        <v>14658</v>
      </c>
      <c r="B3984" s="6" t="s">
        <v>15665</v>
      </c>
      <c r="C3984" s="6" t="s">
        <v>15666</v>
      </c>
      <c r="D3984" s="12">
        <v>1</v>
      </c>
    </row>
    <row r="3985" spans="1:4" x14ac:dyDescent="0.2">
      <c r="A3985" s="6" t="s">
        <v>14658</v>
      </c>
      <c r="B3985" s="6" t="s">
        <v>15667</v>
      </c>
      <c r="C3985" s="6" t="s">
        <v>15668</v>
      </c>
      <c r="D3985" s="12">
        <v>1</v>
      </c>
    </row>
    <row r="3986" spans="1:4" x14ac:dyDescent="0.2">
      <c r="A3986" s="6" t="s">
        <v>14658</v>
      </c>
      <c r="B3986" s="6" t="s">
        <v>15669</v>
      </c>
      <c r="C3986" s="6" t="s">
        <v>15670</v>
      </c>
      <c r="D3986" s="12">
        <v>1</v>
      </c>
    </row>
    <row r="3987" spans="1:4" x14ac:dyDescent="0.2">
      <c r="A3987" s="6" t="s">
        <v>14658</v>
      </c>
      <c r="B3987" s="6" t="s">
        <v>15671</v>
      </c>
      <c r="C3987" s="6" t="s">
        <v>15672</v>
      </c>
      <c r="D3987" s="12">
        <v>1</v>
      </c>
    </row>
    <row r="3988" spans="1:4" x14ac:dyDescent="0.2">
      <c r="A3988" s="6" t="s">
        <v>14658</v>
      </c>
      <c r="B3988" s="6" t="s">
        <v>15673</v>
      </c>
      <c r="C3988" s="6" t="s">
        <v>15674</v>
      </c>
      <c r="D3988" s="12">
        <v>1</v>
      </c>
    </row>
    <row r="3989" spans="1:4" x14ac:dyDescent="0.2">
      <c r="A3989" s="6" t="s">
        <v>14658</v>
      </c>
      <c r="B3989" s="6" t="s">
        <v>15675</v>
      </c>
      <c r="C3989" s="6" t="s">
        <v>15676</v>
      </c>
      <c r="D3989" s="12">
        <v>1</v>
      </c>
    </row>
    <row r="3990" spans="1:4" x14ac:dyDescent="0.2">
      <c r="A3990" s="6" t="s">
        <v>14658</v>
      </c>
      <c r="B3990" s="6" t="s">
        <v>15677</v>
      </c>
      <c r="C3990" s="6" t="s">
        <v>15678</v>
      </c>
      <c r="D3990" s="12">
        <v>1</v>
      </c>
    </row>
    <row r="3991" spans="1:4" x14ac:dyDescent="0.2">
      <c r="A3991" s="6" t="s">
        <v>14658</v>
      </c>
      <c r="B3991" s="6" t="s">
        <v>15679</v>
      </c>
      <c r="C3991" s="6" t="s">
        <v>15680</v>
      </c>
      <c r="D3991" s="12">
        <v>1</v>
      </c>
    </row>
    <row r="3992" spans="1:4" x14ac:dyDescent="0.2">
      <c r="A3992" s="6" t="s">
        <v>14658</v>
      </c>
      <c r="B3992" s="6" t="s">
        <v>15681</v>
      </c>
      <c r="C3992" s="6" t="s">
        <v>15132</v>
      </c>
      <c r="D3992" s="12">
        <v>1</v>
      </c>
    </row>
    <row r="3993" spans="1:4" x14ac:dyDescent="0.2">
      <c r="A3993" s="6" t="s">
        <v>14658</v>
      </c>
      <c r="B3993" s="6" t="s">
        <v>15682</v>
      </c>
      <c r="C3993" s="6" t="s">
        <v>15683</v>
      </c>
      <c r="D3993" s="12">
        <v>1</v>
      </c>
    </row>
    <row r="3994" spans="1:4" x14ac:dyDescent="0.2">
      <c r="A3994" s="6" t="s">
        <v>14658</v>
      </c>
      <c r="B3994" s="6" t="s">
        <v>15684</v>
      </c>
      <c r="C3994" s="6" t="s">
        <v>15685</v>
      </c>
      <c r="D3994" s="12">
        <v>1</v>
      </c>
    </row>
    <row r="3995" spans="1:4" x14ac:dyDescent="0.2">
      <c r="A3995" s="6" t="s">
        <v>14658</v>
      </c>
      <c r="B3995" s="6" t="s">
        <v>15686</v>
      </c>
      <c r="C3995" s="6" t="s">
        <v>15687</v>
      </c>
      <c r="D3995" s="12">
        <v>1</v>
      </c>
    </row>
    <row r="3996" spans="1:4" x14ac:dyDescent="0.2">
      <c r="A3996" s="6" t="s">
        <v>14658</v>
      </c>
      <c r="B3996" s="6" t="s">
        <v>15688</v>
      </c>
      <c r="C3996" s="6" t="s">
        <v>15689</v>
      </c>
      <c r="D3996" s="12">
        <v>1</v>
      </c>
    </row>
    <row r="3997" spans="1:4" x14ac:dyDescent="0.2">
      <c r="A3997" s="6" t="s">
        <v>14658</v>
      </c>
      <c r="B3997" s="6" t="s">
        <v>15690</v>
      </c>
      <c r="C3997" s="6" t="s">
        <v>15691</v>
      </c>
      <c r="D3997" s="12">
        <v>1</v>
      </c>
    </row>
    <row r="3998" spans="1:4" x14ac:dyDescent="0.2">
      <c r="A3998" s="6" t="s">
        <v>14658</v>
      </c>
      <c r="B3998" s="6" t="s">
        <v>15692</v>
      </c>
      <c r="C3998" s="6" t="s">
        <v>15693</v>
      </c>
      <c r="D3998" s="12">
        <v>1</v>
      </c>
    </row>
    <row r="3999" spans="1:4" x14ac:dyDescent="0.2">
      <c r="A3999" s="6" t="s">
        <v>14658</v>
      </c>
      <c r="B3999" s="6" t="s">
        <v>15694</v>
      </c>
      <c r="C3999" s="6" t="s">
        <v>15695</v>
      </c>
      <c r="D3999" s="12">
        <v>1</v>
      </c>
    </row>
    <row r="4000" spans="1:4" x14ac:dyDescent="0.2">
      <c r="A4000" s="6" t="s">
        <v>14658</v>
      </c>
      <c r="B4000" s="6" t="s">
        <v>15696</v>
      </c>
      <c r="C4000" s="6" t="s">
        <v>15697</v>
      </c>
      <c r="D4000" s="12">
        <v>1</v>
      </c>
    </row>
    <row r="4001" spans="1:4" x14ac:dyDescent="0.2">
      <c r="A4001" s="6" t="s">
        <v>14658</v>
      </c>
      <c r="B4001" s="6" t="s">
        <v>15698</v>
      </c>
      <c r="C4001" s="6" t="s">
        <v>15699</v>
      </c>
      <c r="D4001" s="12">
        <v>1</v>
      </c>
    </row>
    <row r="4002" spans="1:4" x14ac:dyDescent="0.2">
      <c r="A4002" s="6" t="s">
        <v>14658</v>
      </c>
      <c r="B4002" s="6" t="s">
        <v>15700</v>
      </c>
      <c r="C4002" s="6" t="s">
        <v>15701</v>
      </c>
      <c r="D4002" s="12">
        <v>1</v>
      </c>
    </row>
    <row r="4003" spans="1:4" x14ac:dyDescent="0.2">
      <c r="A4003" s="6" t="s">
        <v>14658</v>
      </c>
      <c r="B4003" s="6" t="s">
        <v>15702</v>
      </c>
      <c r="C4003" s="6" t="s">
        <v>15703</v>
      </c>
      <c r="D4003" s="12">
        <v>1</v>
      </c>
    </row>
    <row r="4004" spans="1:4" x14ac:dyDescent="0.2">
      <c r="A4004" s="6" t="s">
        <v>14658</v>
      </c>
      <c r="B4004" s="6" t="s">
        <v>15704</v>
      </c>
      <c r="C4004" s="6" t="s">
        <v>15705</v>
      </c>
      <c r="D4004" s="12">
        <v>1</v>
      </c>
    </row>
    <row r="4005" spans="1:4" x14ac:dyDescent="0.2">
      <c r="A4005" s="6" t="s">
        <v>14658</v>
      </c>
      <c r="B4005" s="6" t="s">
        <v>15706</v>
      </c>
      <c r="C4005" s="6" t="s">
        <v>15707</v>
      </c>
      <c r="D4005" s="12">
        <v>1</v>
      </c>
    </row>
    <row r="4006" spans="1:4" x14ac:dyDescent="0.2">
      <c r="A4006" s="6" t="s">
        <v>14658</v>
      </c>
      <c r="B4006" s="6" t="s">
        <v>15708</v>
      </c>
      <c r="C4006" s="6" t="s">
        <v>15709</v>
      </c>
      <c r="D4006" s="12">
        <v>1</v>
      </c>
    </row>
    <row r="4007" spans="1:4" x14ac:dyDescent="0.2">
      <c r="A4007" s="6" t="s">
        <v>14658</v>
      </c>
      <c r="B4007" s="6" t="s">
        <v>15710</v>
      </c>
      <c r="C4007" s="6" t="s">
        <v>15711</v>
      </c>
      <c r="D4007" s="12">
        <v>1</v>
      </c>
    </row>
    <row r="4008" spans="1:4" x14ac:dyDescent="0.2">
      <c r="A4008" s="6" t="s">
        <v>14658</v>
      </c>
      <c r="B4008" s="6" t="s">
        <v>15712</v>
      </c>
      <c r="C4008" s="6" t="s">
        <v>15713</v>
      </c>
      <c r="D4008" s="12">
        <v>1</v>
      </c>
    </row>
    <row r="4009" spans="1:4" x14ac:dyDescent="0.2">
      <c r="A4009" s="6" t="s">
        <v>14658</v>
      </c>
      <c r="B4009" s="6" t="s">
        <v>15714</v>
      </c>
      <c r="C4009" s="6" t="s">
        <v>15715</v>
      </c>
      <c r="D4009" s="12">
        <v>1</v>
      </c>
    </row>
    <row r="4010" spans="1:4" x14ac:dyDescent="0.2">
      <c r="A4010" s="6" t="s">
        <v>14658</v>
      </c>
      <c r="B4010" s="6" t="s">
        <v>15716</v>
      </c>
      <c r="C4010" s="6" t="s">
        <v>15717</v>
      </c>
      <c r="D4010" s="12">
        <v>1</v>
      </c>
    </row>
    <row r="4011" spans="1:4" x14ac:dyDescent="0.2">
      <c r="A4011" s="6" t="s">
        <v>14658</v>
      </c>
      <c r="B4011" s="6" t="s">
        <v>15718</v>
      </c>
      <c r="C4011" s="6" t="s">
        <v>15719</v>
      </c>
      <c r="D4011" s="12">
        <v>1</v>
      </c>
    </row>
    <row r="4012" spans="1:4" x14ac:dyDescent="0.2">
      <c r="A4012" s="6" t="s">
        <v>14658</v>
      </c>
      <c r="B4012" s="6" t="s">
        <v>15720</v>
      </c>
      <c r="C4012" s="6" t="s">
        <v>15721</v>
      </c>
      <c r="D4012" s="12">
        <v>1</v>
      </c>
    </row>
    <row r="4013" spans="1:4" x14ac:dyDescent="0.2">
      <c r="A4013" s="6" t="s">
        <v>14658</v>
      </c>
      <c r="B4013" s="6" t="s">
        <v>15722</v>
      </c>
      <c r="C4013" s="6" t="s">
        <v>15723</v>
      </c>
      <c r="D4013" s="12">
        <v>1</v>
      </c>
    </row>
    <row r="4014" spans="1:4" x14ac:dyDescent="0.2">
      <c r="A4014" s="6" t="s">
        <v>14658</v>
      </c>
      <c r="B4014" s="6" t="s">
        <v>15724</v>
      </c>
      <c r="C4014" s="6" t="s">
        <v>15725</v>
      </c>
      <c r="D4014" s="12">
        <v>1</v>
      </c>
    </row>
    <row r="4015" spans="1:4" x14ac:dyDescent="0.2">
      <c r="A4015" s="6" t="s">
        <v>14658</v>
      </c>
      <c r="B4015" s="6" t="s">
        <v>15726</v>
      </c>
      <c r="C4015" s="6" t="s">
        <v>15727</v>
      </c>
      <c r="D4015" s="12">
        <v>1</v>
      </c>
    </row>
    <row r="4016" spans="1:4" x14ac:dyDescent="0.2">
      <c r="A4016" s="6" t="s">
        <v>14658</v>
      </c>
      <c r="B4016" s="6" t="s">
        <v>15728</v>
      </c>
      <c r="C4016" s="6" t="s">
        <v>15168</v>
      </c>
      <c r="D4016" s="12">
        <v>1</v>
      </c>
    </row>
    <row r="4017" spans="1:4" x14ac:dyDescent="0.2">
      <c r="A4017" s="6" t="s">
        <v>14658</v>
      </c>
      <c r="B4017" s="6" t="s">
        <v>15729</v>
      </c>
      <c r="C4017" s="6" t="s">
        <v>15730</v>
      </c>
      <c r="D4017" s="12">
        <v>1</v>
      </c>
    </row>
    <row r="4018" spans="1:4" x14ac:dyDescent="0.2">
      <c r="A4018" s="6" t="s">
        <v>14658</v>
      </c>
      <c r="B4018" s="6" t="s">
        <v>15731</v>
      </c>
      <c r="C4018" s="6" t="s">
        <v>15732</v>
      </c>
      <c r="D4018" s="12">
        <v>1</v>
      </c>
    </row>
    <row r="4019" spans="1:4" x14ac:dyDescent="0.2">
      <c r="A4019" s="6" t="s">
        <v>14658</v>
      </c>
      <c r="B4019" s="6" t="s">
        <v>15733</v>
      </c>
      <c r="C4019" s="6" t="s">
        <v>15734</v>
      </c>
      <c r="D4019" s="12">
        <v>1</v>
      </c>
    </row>
    <row r="4020" spans="1:4" x14ac:dyDescent="0.2">
      <c r="A4020" s="6" t="s">
        <v>14658</v>
      </c>
      <c r="B4020" s="6" t="s">
        <v>15735</v>
      </c>
      <c r="C4020" s="6" t="s">
        <v>15736</v>
      </c>
      <c r="D4020" s="12">
        <v>1</v>
      </c>
    </row>
    <row r="4021" spans="1:4" x14ac:dyDescent="0.2">
      <c r="A4021" s="6" t="s">
        <v>14658</v>
      </c>
      <c r="B4021" s="6" t="s">
        <v>15737</v>
      </c>
      <c r="C4021" s="6" t="s">
        <v>15738</v>
      </c>
      <c r="D4021" s="12">
        <v>1</v>
      </c>
    </row>
    <row r="4022" spans="1:4" x14ac:dyDescent="0.2">
      <c r="A4022" s="6" t="s">
        <v>14658</v>
      </c>
      <c r="B4022" s="6" t="s">
        <v>15739</v>
      </c>
      <c r="C4022" s="6" t="s">
        <v>15740</v>
      </c>
      <c r="D4022" s="12">
        <v>1</v>
      </c>
    </row>
    <row r="4023" spans="1:4" x14ac:dyDescent="0.2">
      <c r="A4023" s="6" t="s">
        <v>14658</v>
      </c>
      <c r="B4023" s="6" t="s">
        <v>15741</v>
      </c>
      <c r="C4023" s="6" t="s">
        <v>15742</v>
      </c>
      <c r="D4023" s="12">
        <v>1</v>
      </c>
    </row>
    <row r="4024" spans="1:4" x14ac:dyDescent="0.2">
      <c r="A4024" s="6" t="s">
        <v>14658</v>
      </c>
      <c r="B4024" s="6" t="s">
        <v>15743</v>
      </c>
      <c r="C4024" s="6" t="s">
        <v>15744</v>
      </c>
      <c r="D4024" s="12">
        <v>1</v>
      </c>
    </row>
    <row r="4025" spans="1:4" x14ac:dyDescent="0.2">
      <c r="A4025" s="6" t="s">
        <v>14658</v>
      </c>
      <c r="B4025" s="6" t="s">
        <v>15745</v>
      </c>
      <c r="C4025" s="6" t="s">
        <v>15746</v>
      </c>
      <c r="D4025" s="12">
        <v>1</v>
      </c>
    </row>
    <row r="4026" spans="1:4" x14ac:dyDescent="0.2">
      <c r="A4026" s="6" t="s">
        <v>14658</v>
      </c>
      <c r="B4026" s="6" t="s">
        <v>15747</v>
      </c>
      <c r="C4026" s="6" t="s">
        <v>15748</v>
      </c>
      <c r="D4026" s="12">
        <v>1</v>
      </c>
    </row>
    <row r="4027" spans="1:4" x14ac:dyDescent="0.2">
      <c r="A4027" s="6" t="s">
        <v>14658</v>
      </c>
      <c r="B4027" s="6" t="s">
        <v>15749</v>
      </c>
      <c r="C4027" s="6" t="s">
        <v>15750</v>
      </c>
      <c r="D4027" s="12">
        <v>1</v>
      </c>
    </row>
    <row r="4028" spans="1:4" x14ac:dyDescent="0.2">
      <c r="A4028" s="6" t="s">
        <v>14658</v>
      </c>
      <c r="B4028" s="6" t="s">
        <v>15751</v>
      </c>
      <c r="C4028" s="6" t="s">
        <v>15752</v>
      </c>
      <c r="D4028" s="12">
        <v>1</v>
      </c>
    </row>
    <row r="4029" spans="1:4" x14ac:dyDescent="0.2">
      <c r="A4029" s="6" t="s">
        <v>14658</v>
      </c>
      <c r="B4029" s="6" t="s">
        <v>15753</v>
      </c>
      <c r="C4029" s="6" t="s">
        <v>15754</v>
      </c>
      <c r="D4029" s="12">
        <v>1</v>
      </c>
    </row>
    <row r="4030" spans="1:4" x14ac:dyDescent="0.2">
      <c r="A4030" s="6" t="s">
        <v>14658</v>
      </c>
      <c r="B4030" s="6" t="s">
        <v>15755</v>
      </c>
      <c r="C4030" s="6" t="s">
        <v>15756</v>
      </c>
      <c r="D4030" s="12">
        <v>1</v>
      </c>
    </row>
    <row r="4031" spans="1:4" x14ac:dyDescent="0.2">
      <c r="A4031" s="6" t="s">
        <v>14658</v>
      </c>
      <c r="B4031" s="6" t="s">
        <v>15757</v>
      </c>
      <c r="C4031" s="6" t="s">
        <v>15758</v>
      </c>
      <c r="D4031" s="12">
        <v>1</v>
      </c>
    </row>
    <row r="4032" spans="1:4" x14ac:dyDescent="0.2">
      <c r="A4032" s="6" t="s">
        <v>14658</v>
      </c>
      <c r="B4032" s="6" t="s">
        <v>15759</v>
      </c>
      <c r="C4032" s="6" t="s">
        <v>15760</v>
      </c>
      <c r="D4032" s="12">
        <v>1</v>
      </c>
    </row>
    <row r="4033" spans="1:4" x14ac:dyDescent="0.2">
      <c r="A4033" s="6" t="s">
        <v>14658</v>
      </c>
      <c r="B4033" s="6" t="s">
        <v>15761</v>
      </c>
      <c r="C4033" s="6" t="s">
        <v>15762</v>
      </c>
      <c r="D4033" s="12">
        <v>1</v>
      </c>
    </row>
    <row r="4034" spans="1:4" x14ac:dyDescent="0.2">
      <c r="A4034" s="6" t="s">
        <v>14658</v>
      </c>
      <c r="B4034" s="6" t="s">
        <v>15763</v>
      </c>
      <c r="C4034" s="6" t="s">
        <v>15764</v>
      </c>
      <c r="D4034" s="12">
        <v>1</v>
      </c>
    </row>
    <row r="4035" spans="1:4" x14ac:dyDescent="0.2">
      <c r="A4035" s="6" t="s">
        <v>14658</v>
      </c>
      <c r="B4035" s="6" t="s">
        <v>15765</v>
      </c>
      <c r="C4035" s="6" t="s">
        <v>15766</v>
      </c>
      <c r="D4035" s="12">
        <v>1</v>
      </c>
    </row>
    <row r="4036" spans="1:4" x14ac:dyDescent="0.2">
      <c r="A4036" s="6" t="s">
        <v>14658</v>
      </c>
      <c r="B4036" s="6" t="s">
        <v>15767</v>
      </c>
      <c r="C4036" s="6" t="s">
        <v>15768</v>
      </c>
      <c r="D4036" s="12">
        <v>1</v>
      </c>
    </row>
    <row r="4037" spans="1:4" x14ac:dyDescent="0.2">
      <c r="A4037" s="6" t="s">
        <v>14658</v>
      </c>
      <c r="B4037" s="6" t="s">
        <v>15769</v>
      </c>
      <c r="C4037" s="6" t="s">
        <v>15770</v>
      </c>
      <c r="D4037" s="12">
        <v>1</v>
      </c>
    </row>
    <row r="4038" spans="1:4" x14ac:dyDescent="0.2">
      <c r="A4038" s="6" t="s">
        <v>14658</v>
      </c>
      <c r="B4038" s="6" t="s">
        <v>15771</v>
      </c>
      <c r="C4038" s="6" t="s">
        <v>15772</v>
      </c>
      <c r="D4038" s="12">
        <v>1</v>
      </c>
    </row>
    <row r="4039" spans="1:4" x14ac:dyDescent="0.2">
      <c r="A4039" s="6" t="s">
        <v>14658</v>
      </c>
      <c r="B4039" s="6" t="s">
        <v>15773</v>
      </c>
      <c r="C4039" s="6" t="s">
        <v>15774</v>
      </c>
      <c r="D4039" s="12">
        <v>1</v>
      </c>
    </row>
    <row r="4040" spans="1:4" x14ac:dyDescent="0.2">
      <c r="A4040" s="6" t="s">
        <v>14658</v>
      </c>
      <c r="B4040" s="6" t="s">
        <v>15775</v>
      </c>
      <c r="C4040" s="6" t="s">
        <v>15776</v>
      </c>
      <c r="D4040" s="12">
        <v>1</v>
      </c>
    </row>
    <row r="4041" spans="1:4" x14ac:dyDescent="0.2">
      <c r="A4041" s="6" t="s">
        <v>14658</v>
      </c>
      <c r="B4041" s="6" t="s">
        <v>15777</v>
      </c>
      <c r="C4041" s="6" t="s">
        <v>15778</v>
      </c>
      <c r="D4041" s="12">
        <v>1</v>
      </c>
    </row>
    <row r="4042" spans="1:4" x14ac:dyDescent="0.2">
      <c r="A4042" s="6" t="s">
        <v>14658</v>
      </c>
      <c r="B4042" s="6" t="s">
        <v>15779</v>
      </c>
      <c r="C4042" s="6" t="s">
        <v>15780</v>
      </c>
      <c r="D4042" s="12">
        <v>1</v>
      </c>
    </row>
    <row r="4043" spans="1:4" x14ac:dyDescent="0.2">
      <c r="A4043" s="6" t="s">
        <v>14658</v>
      </c>
      <c r="B4043" s="6" t="s">
        <v>15781</v>
      </c>
      <c r="C4043" s="6" t="s">
        <v>15782</v>
      </c>
      <c r="D4043" s="12">
        <v>1</v>
      </c>
    </row>
    <row r="4044" spans="1:4" x14ac:dyDescent="0.2">
      <c r="A4044" s="6" t="s">
        <v>14658</v>
      </c>
      <c r="B4044" s="6" t="s">
        <v>15783</v>
      </c>
      <c r="C4044" s="6" t="s">
        <v>15784</v>
      </c>
      <c r="D4044" s="12">
        <v>1</v>
      </c>
    </row>
    <row r="4045" spans="1:4" x14ac:dyDescent="0.2">
      <c r="A4045" s="6" t="s">
        <v>14658</v>
      </c>
      <c r="B4045" s="6" t="s">
        <v>15785</v>
      </c>
      <c r="C4045" s="6" t="s">
        <v>15786</v>
      </c>
      <c r="D4045" s="12">
        <v>1</v>
      </c>
    </row>
    <row r="4046" spans="1:4" x14ac:dyDescent="0.2">
      <c r="A4046" s="6" t="s">
        <v>14658</v>
      </c>
      <c r="B4046" s="6" t="s">
        <v>15787</v>
      </c>
      <c r="C4046" s="6" t="s">
        <v>15788</v>
      </c>
      <c r="D4046" s="12">
        <v>1</v>
      </c>
    </row>
    <row r="4047" spans="1:4" x14ac:dyDescent="0.2">
      <c r="A4047" s="6" t="s">
        <v>14658</v>
      </c>
      <c r="B4047" s="6" t="s">
        <v>15789</v>
      </c>
      <c r="C4047" s="6" t="s">
        <v>15790</v>
      </c>
      <c r="D4047" s="12">
        <v>1</v>
      </c>
    </row>
    <row r="4048" spans="1:4" x14ac:dyDescent="0.2">
      <c r="A4048" s="6" t="s">
        <v>14658</v>
      </c>
      <c r="B4048" s="6" t="s">
        <v>15791</v>
      </c>
      <c r="C4048" s="6" t="s">
        <v>15792</v>
      </c>
      <c r="D4048" s="12">
        <v>1</v>
      </c>
    </row>
    <row r="4049" spans="1:4" x14ac:dyDescent="0.2">
      <c r="A4049" s="6" t="s">
        <v>14658</v>
      </c>
      <c r="B4049" s="6" t="s">
        <v>15793</v>
      </c>
      <c r="C4049" s="6" t="s">
        <v>15794</v>
      </c>
      <c r="D4049" s="12">
        <v>1</v>
      </c>
    </row>
    <row r="4050" spans="1:4" x14ac:dyDescent="0.2">
      <c r="A4050" s="6" t="s">
        <v>14658</v>
      </c>
      <c r="B4050" s="6" t="s">
        <v>15795</v>
      </c>
      <c r="C4050" s="6" t="s">
        <v>15796</v>
      </c>
      <c r="D4050" s="12">
        <v>1</v>
      </c>
    </row>
    <row r="4051" spans="1:4" x14ac:dyDescent="0.2">
      <c r="A4051" s="6" t="s">
        <v>14658</v>
      </c>
      <c r="B4051" s="6" t="s">
        <v>15797</v>
      </c>
      <c r="C4051" s="6" t="s">
        <v>15798</v>
      </c>
      <c r="D4051" s="12">
        <v>1</v>
      </c>
    </row>
    <row r="4052" spans="1:4" x14ac:dyDescent="0.2">
      <c r="A4052" s="6" t="s">
        <v>15799</v>
      </c>
      <c r="B4052" s="6" t="s">
        <v>15800</v>
      </c>
      <c r="C4052" s="6" t="s">
        <v>15801</v>
      </c>
      <c r="D4052" s="12">
        <v>1</v>
      </c>
    </row>
    <row r="4053" spans="1:4" x14ac:dyDescent="0.2">
      <c r="A4053" s="6" t="s">
        <v>15799</v>
      </c>
      <c r="B4053" s="6" t="s">
        <v>15802</v>
      </c>
      <c r="C4053" s="6" t="s">
        <v>15803</v>
      </c>
      <c r="D4053" s="12">
        <v>1</v>
      </c>
    </row>
    <row r="4054" spans="1:4" x14ac:dyDescent="0.2">
      <c r="A4054" s="6" t="s">
        <v>15799</v>
      </c>
      <c r="B4054" s="6" t="s">
        <v>15804</v>
      </c>
      <c r="C4054" s="6" t="s">
        <v>15805</v>
      </c>
      <c r="D4054" s="12">
        <v>1</v>
      </c>
    </row>
    <row r="4055" spans="1:4" x14ac:dyDescent="0.2">
      <c r="A4055" s="6" t="s">
        <v>15806</v>
      </c>
      <c r="B4055" s="6" t="s">
        <v>15807</v>
      </c>
      <c r="C4055" s="6" t="s">
        <v>15808</v>
      </c>
      <c r="D4055" s="12">
        <v>1</v>
      </c>
    </row>
    <row r="4056" spans="1:4" x14ac:dyDescent="0.2">
      <c r="A4056" s="6" t="s">
        <v>15809</v>
      </c>
      <c r="B4056" s="6" t="s">
        <v>15810</v>
      </c>
      <c r="C4056" s="6" t="s">
        <v>15811</v>
      </c>
      <c r="D4056" s="12">
        <v>1</v>
      </c>
    </row>
    <row r="4057" spans="1:4" x14ac:dyDescent="0.2">
      <c r="A4057" s="6" t="s">
        <v>15809</v>
      </c>
      <c r="B4057" s="6" t="s">
        <v>15812</v>
      </c>
      <c r="C4057" s="6" t="s">
        <v>15813</v>
      </c>
      <c r="D4057" s="12">
        <v>1</v>
      </c>
    </row>
    <row r="4058" spans="1:4" x14ac:dyDescent="0.2">
      <c r="A4058" s="6" t="s">
        <v>15809</v>
      </c>
      <c r="B4058" s="6" t="s">
        <v>15814</v>
      </c>
      <c r="C4058" s="6" t="s">
        <v>15815</v>
      </c>
      <c r="D4058" s="12">
        <v>1</v>
      </c>
    </row>
    <row r="4059" spans="1:4" x14ac:dyDescent="0.2">
      <c r="A4059" s="6" t="s">
        <v>15809</v>
      </c>
      <c r="B4059" s="6" t="s">
        <v>15816</v>
      </c>
      <c r="C4059" s="6" t="s">
        <v>15817</v>
      </c>
      <c r="D4059" s="12">
        <v>1</v>
      </c>
    </row>
    <row r="4060" spans="1:4" x14ac:dyDescent="0.2">
      <c r="A4060" s="6" t="s">
        <v>15809</v>
      </c>
      <c r="B4060" s="6" t="s">
        <v>15818</v>
      </c>
      <c r="C4060" s="6" t="s">
        <v>15819</v>
      </c>
      <c r="D4060" s="12">
        <v>1</v>
      </c>
    </row>
    <row r="4061" spans="1:4" x14ac:dyDescent="0.2">
      <c r="A4061" s="6" t="s">
        <v>15809</v>
      </c>
      <c r="B4061" s="6" t="s">
        <v>15820</v>
      </c>
      <c r="C4061" s="6" t="s">
        <v>15821</v>
      </c>
      <c r="D4061" s="12">
        <v>1</v>
      </c>
    </row>
    <row r="4062" spans="1:4" x14ac:dyDescent="0.2">
      <c r="A4062" s="6" t="s">
        <v>15809</v>
      </c>
      <c r="B4062" s="6" t="s">
        <v>15822</v>
      </c>
      <c r="C4062" s="6" t="s">
        <v>15823</v>
      </c>
      <c r="D4062" s="12">
        <v>1</v>
      </c>
    </row>
    <row r="4063" spans="1:4" x14ac:dyDescent="0.2">
      <c r="A4063" s="6" t="s">
        <v>15824</v>
      </c>
      <c r="B4063" s="6" t="s">
        <v>15825</v>
      </c>
      <c r="C4063" s="6" t="s">
        <v>15826</v>
      </c>
      <c r="D4063" s="12">
        <v>1</v>
      </c>
    </row>
    <row r="4064" spans="1:4" x14ac:dyDescent="0.2">
      <c r="A4064" s="6" t="s">
        <v>15827</v>
      </c>
      <c r="B4064" s="6" t="s">
        <v>15828</v>
      </c>
      <c r="C4064" s="6" t="s">
        <v>15829</v>
      </c>
      <c r="D4064" s="12">
        <v>1</v>
      </c>
    </row>
    <row r="4065" spans="1:4" x14ac:dyDescent="0.2">
      <c r="A4065" s="6" t="s">
        <v>15827</v>
      </c>
      <c r="B4065" s="6" t="s">
        <v>15830</v>
      </c>
      <c r="C4065" s="6" t="s">
        <v>15831</v>
      </c>
      <c r="D4065" s="12">
        <v>1</v>
      </c>
    </row>
    <row r="4066" spans="1:4" x14ac:dyDescent="0.2">
      <c r="A4066" s="6" t="s">
        <v>15827</v>
      </c>
      <c r="B4066" s="6" t="s">
        <v>15832</v>
      </c>
      <c r="C4066" s="6" t="s">
        <v>15833</v>
      </c>
      <c r="D4066" s="12">
        <v>1</v>
      </c>
    </row>
    <row r="4067" spans="1:4" x14ac:dyDescent="0.2">
      <c r="A4067" s="6" t="s">
        <v>15834</v>
      </c>
      <c r="B4067" s="6" t="s">
        <v>15835</v>
      </c>
      <c r="C4067" s="6" t="s">
        <v>15836</v>
      </c>
      <c r="D4067" s="12">
        <v>1</v>
      </c>
    </row>
    <row r="4068" spans="1:4" x14ac:dyDescent="0.2">
      <c r="A4068" s="6" t="s">
        <v>15834</v>
      </c>
      <c r="B4068" s="6" t="s">
        <v>15837</v>
      </c>
      <c r="C4068" s="6" t="s">
        <v>15838</v>
      </c>
      <c r="D4068" s="12">
        <v>1</v>
      </c>
    </row>
    <row r="4069" spans="1:4" x14ac:dyDescent="0.2">
      <c r="A4069" s="6" t="s">
        <v>15834</v>
      </c>
      <c r="B4069" s="6" t="s">
        <v>15839</v>
      </c>
      <c r="C4069" s="6" t="s">
        <v>15840</v>
      </c>
      <c r="D4069" s="12">
        <v>1</v>
      </c>
    </row>
    <row r="4070" spans="1:4" x14ac:dyDescent="0.2">
      <c r="A4070" s="6" t="s">
        <v>15834</v>
      </c>
      <c r="B4070" s="6" t="s">
        <v>15841</v>
      </c>
      <c r="C4070" s="6" t="s">
        <v>15842</v>
      </c>
      <c r="D4070" s="12">
        <v>1</v>
      </c>
    </row>
    <row r="4071" spans="1:4" x14ac:dyDescent="0.2">
      <c r="A4071" s="6" t="s">
        <v>15834</v>
      </c>
      <c r="B4071" s="6" t="s">
        <v>15843</v>
      </c>
      <c r="C4071" s="6" t="s">
        <v>15844</v>
      </c>
      <c r="D4071" s="12">
        <v>1</v>
      </c>
    </row>
    <row r="4072" spans="1:4" x14ac:dyDescent="0.2">
      <c r="A4072" s="6" t="s">
        <v>15834</v>
      </c>
      <c r="B4072" s="6" t="s">
        <v>15845</v>
      </c>
      <c r="C4072" s="6" t="s">
        <v>10285</v>
      </c>
      <c r="D4072" s="12">
        <v>1</v>
      </c>
    </row>
    <row r="4073" spans="1:4" x14ac:dyDescent="0.2">
      <c r="A4073" s="6" t="s">
        <v>15834</v>
      </c>
      <c r="B4073" s="6" t="s">
        <v>15846</v>
      </c>
      <c r="C4073" s="6" t="s">
        <v>15847</v>
      </c>
      <c r="D4073" s="12">
        <v>1</v>
      </c>
    </row>
    <row r="4074" spans="1:4" x14ac:dyDescent="0.2">
      <c r="A4074" s="6" t="s">
        <v>15834</v>
      </c>
      <c r="B4074" s="6" t="s">
        <v>15848</v>
      </c>
      <c r="C4074" s="6" t="s">
        <v>15849</v>
      </c>
      <c r="D4074" s="12">
        <v>1</v>
      </c>
    </row>
    <row r="4075" spans="1:4" x14ac:dyDescent="0.2">
      <c r="A4075" s="6" t="s">
        <v>15834</v>
      </c>
      <c r="B4075" s="6" t="s">
        <v>15850</v>
      </c>
      <c r="C4075" s="6" t="s">
        <v>15851</v>
      </c>
      <c r="D4075" s="12">
        <v>1</v>
      </c>
    </row>
    <row r="4076" spans="1:4" x14ac:dyDescent="0.2">
      <c r="A4076" s="6" t="s">
        <v>15834</v>
      </c>
      <c r="B4076" s="6" t="s">
        <v>15852</v>
      </c>
      <c r="C4076" s="6" t="s">
        <v>15853</v>
      </c>
      <c r="D4076" s="12">
        <v>1</v>
      </c>
    </row>
    <row r="4077" spans="1:4" x14ac:dyDescent="0.2">
      <c r="A4077" s="6" t="s">
        <v>15854</v>
      </c>
      <c r="B4077" s="6" t="s">
        <v>15855</v>
      </c>
      <c r="C4077" s="6" t="s">
        <v>15856</v>
      </c>
      <c r="D4077" s="12">
        <v>1</v>
      </c>
    </row>
    <row r="4078" spans="1:4" x14ac:dyDescent="0.2">
      <c r="A4078" s="6" t="s">
        <v>15857</v>
      </c>
      <c r="B4078" s="6" t="s">
        <v>15858</v>
      </c>
      <c r="C4078" s="6" t="s">
        <v>15859</v>
      </c>
      <c r="D4078" s="12">
        <v>1</v>
      </c>
    </row>
    <row r="4079" spans="1:4" x14ac:dyDescent="0.2">
      <c r="A4079" s="6" t="s">
        <v>15857</v>
      </c>
      <c r="B4079" s="6" t="s">
        <v>15860</v>
      </c>
      <c r="C4079" s="6" t="s">
        <v>15861</v>
      </c>
      <c r="D4079" s="12">
        <v>1</v>
      </c>
    </row>
    <row r="4080" spans="1:4" x14ac:dyDescent="0.2">
      <c r="A4080" s="6" t="s">
        <v>15857</v>
      </c>
      <c r="B4080" s="6" t="s">
        <v>15862</v>
      </c>
      <c r="C4080" s="6" t="s">
        <v>15863</v>
      </c>
      <c r="D4080" s="12">
        <v>1</v>
      </c>
    </row>
    <row r="4081" spans="1:4" x14ac:dyDescent="0.2">
      <c r="A4081" s="6" t="s">
        <v>15857</v>
      </c>
      <c r="B4081" s="6" t="s">
        <v>15864</v>
      </c>
      <c r="C4081" s="6" t="s">
        <v>15865</v>
      </c>
      <c r="D4081" s="12">
        <v>1</v>
      </c>
    </row>
    <row r="4082" spans="1:4" x14ac:dyDescent="0.2">
      <c r="A4082" s="6" t="s">
        <v>15857</v>
      </c>
      <c r="B4082" s="6" t="s">
        <v>15866</v>
      </c>
      <c r="C4082" s="6" t="s">
        <v>15867</v>
      </c>
      <c r="D4082" s="12">
        <v>1</v>
      </c>
    </row>
    <row r="4083" spans="1:4" x14ac:dyDescent="0.2">
      <c r="A4083" s="6" t="s">
        <v>15868</v>
      </c>
      <c r="B4083" s="6" t="s">
        <v>15869</v>
      </c>
      <c r="C4083" s="6" t="s">
        <v>15870</v>
      </c>
      <c r="D4083" s="12">
        <v>1</v>
      </c>
    </row>
    <row r="4084" spans="1:4" x14ac:dyDescent="0.2">
      <c r="A4084" s="6" t="s">
        <v>15871</v>
      </c>
      <c r="B4084" s="6" t="s">
        <v>15872</v>
      </c>
      <c r="C4084" s="6" t="s">
        <v>15873</v>
      </c>
      <c r="D4084" s="12">
        <v>1</v>
      </c>
    </row>
    <row r="4085" spans="1:4" x14ac:dyDescent="0.2">
      <c r="A4085" s="6" t="s">
        <v>15871</v>
      </c>
      <c r="B4085" s="6" t="s">
        <v>15874</v>
      </c>
      <c r="C4085" s="6" t="s">
        <v>15875</v>
      </c>
      <c r="D4085" s="12">
        <v>1</v>
      </c>
    </row>
    <row r="4086" spans="1:4" x14ac:dyDescent="0.2">
      <c r="A4086" s="6" t="s">
        <v>15871</v>
      </c>
      <c r="B4086" s="6" t="s">
        <v>15876</v>
      </c>
      <c r="C4086" s="6" t="s">
        <v>15877</v>
      </c>
      <c r="D4086" s="12">
        <v>1</v>
      </c>
    </row>
    <row r="4087" spans="1:4" x14ac:dyDescent="0.2">
      <c r="A4087" s="6" t="s">
        <v>15871</v>
      </c>
      <c r="B4087" s="6" t="s">
        <v>15878</v>
      </c>
      <c r="C4087" s="6" t="s">
        <v>15879</v>
      </c>
      <c r="D4087" s="12">
        <v>1</v>
      </c>
    </row>
    <row r="4088" spans="1:4" x14ac:dyDescent="0.2">
      <c r="A4088" s="6" t="s">
        <v>15871</v>
      </c>
      <c r="B4088" s="6" t="s">
        <v>15880</v>
      </c>
      <c r="C4088" s="6" t="s">
        <v>15881</v>
      </c>
      <c r="D4088" s="12">
        <v>1</v>
      </c>
    </row>
    <row r="4089" spans="1:4" x14ac:dyDescent="0.2">
      <c r="A4089" s="6" t="s">
        <v>15871</v>
      </c>
      <c r="B4089" s="6" t="s">
        <v>15882</v>
      </c>
      <c r="C4089" s="6" t="s">
        <v>15883</v>
      </c>
      <c r="D4089" s="12">
        <v>1</v>
      </c>
    </row>
    <row r="4090" spans="1:4" x14ac:dyDescent="0.2">
      <c r="A4090" s="6" t="s">
        <v>15871</v>
      </c>
      <c r="B4090" s="6" t="s">
        <v>15884</v>
      </c>
      <c r="C4090" s="6" t="s">
        <v>15885</v>
      </c>
      <c r="D4090" s="12">
        <v>1</v>
      </c>
    </row>
    <row r="4091" spans="1:4" x14ac:dyDescent="0.2">
      <c r="A4091" s="6" t="s">
        <v>15871</v>
      </c>
      <c r="B4091" s="6" t="s">
        <v>15886</v>
      </c>
      <c r="C4091" s="6" t="s">
        <v>15887</v>
      </c>
      <c r="D4091" s="12">
        <v>1</v>
      </c>
    </row>
    <row r="4092" spans="1:4" x14ac:dyDescent="0.2">
      <c r="A4092" s="6" t="s">
        <v>15871</v>
      </c>
      <c r="B4092" s="6" t="s">
        <v>15888</v>
      </c>
      <c r="C4092" s="6" t="s">
        <v>15889</v>
      </c>
      <c r="D4092" s="12">
        <v>1</v>
      </c>
    </row>
    <row r="4093" spans="1:4" x14ac:dyDescent="0.2">
      <c r="A4093" s="6" t="s">
        <v>15871</v>
      </c>
      <c r="B4093" s="6" t="s">
        <v>15890</v>
      </c>
      <c r="C4093" s="6" t="s">
        <v>15891</v>
      </c>
      <c r="D4093" s="12">
        <v>1</v>
      </c>
    </row>
    <row r="4094" spans="1:4" x14ac:dyDescent="0.2">
      <c r="A4094" s="6" t="s">
        <v>15871</v>
      </c>
      <c r="B4094" s="6" t="s">
        <v>15892</v>
      </c>
      <c r="C4094" s="6" t="s">
        <v>15893</v>
      </c>
      <c r="D4094" s="12">
        <v>1</v>
      </c>
    </row>
    <row r="4095" spans="1:4" x14ac:dyDescent="0.2">
      <c r="A4095" s="6" t="s">
        <v>15871</v>
      </c>
      <c r="B4095" s="6" t="s">
        <v>15894</v>
      </c>
      <c r="C4095" s="6" t="s">
        <v>15895</v>
      </c>
      <c r="D4095" s="12">
        <v>1</v>
      </c>
    </row>
    <row r="4096" spans="1:4" x14ac:dyDescent="0.2">
      <c r="A4096" s="6" t="s">
        <v>15871</v>
      </c>
      <c r="B4096" s="6" t="s">
        <v>15896</v>
      </c>
      <c r="C4096" s="6" t="s">
        <v>15897</v>
      </c>
      <c r="D4096" s="12">
        <v>1</v>
      </c>
    </row>
    <row r="4097" spans="1:4" x14ac:dyDescent="0.2">
      <c r="A4097" s="6" t="s">
        <v>15871</v>
      </c>
      <c r="B4097" s="6" t="s">
        <v>15898</v>
      </c>
      <c r="C4097" s="6" t="s">
        <v>15899</v>
      </c>
      <c r="D4097" s="12">
        <v>1</v>
      </c>
    </row>
    <row r="4098" spans="1:4" x14ac:dyDescent="0.2">
      <c r="A4098" s="6" t="s">
        <v>15871</v>
      </c>
      <c r="B4098" s="6" t="s">
        <v>15900</v>
      </c>
      <c r="C4098" s="6" t="s">
        <v>15901</v>
      </c>
      <c r="D4098" s="12">
        <v>1</v>
      </c>
    </row>
    <row r="4099" spans="1:4" x14ac:dyDescent="0.2">
      <c r="A4099" s="6" t="s">
        <v>15871</v>
      </c>
      <c r="B4099" s="6" t="s">
        <v>15902</v>
      </c>
      <c r="C4099" s="6" t="s">
        <v>15903</v>
      </c>
      <c r="D4099" s="12">
        <v>1</v>
      </c>
    </row>
    <row r="4100" spans="1:4" x14ac:dyDescent="0.2">
      <c r="A4100" s="6" t="s">
        <v>15871</v>
      </c>
      <c r="B4100" s="6" t="s">
        <v>15904</v>
      </c>
      <c r="C4100" s="6" t="s">
        <v>15905</v>
      </c>
      <c r="D4100" s="12">
        <v>1</v>
      </c>
    </row>
    <row r="4101" spans="1:4" x14ac:dyDescent="0.2">
      <c r="A4101" s="6" t="s">
        <v>15871</v>
      </c>
      <c r="B4101" s="6" t="s">
        <v>15906</v>
      </c>
      <c r="C4101" s="6" t="s">
        <v>15907</v>
      </c>
      <c r="D4101" s="12">
        <v>1</v>
      </c>
    </row>
    <row r="4102" spans="1:4" x14ac:dyDescent="0.2">
      <c r="A4102" s="6" t="s">
        <v>15871</v>
      </c>
      <c r="B4102" s="6" t="s">
        <v>15908</v>
      </c>
      <c r="C4102" s="6" t="s">
        <v>15909</v>
      </c>
      <c r="D4102" s="12">
        <v>1</v>
      </c>
    </row>
    <row r="4103" spans="1:4" x14ac:dyDescent="0.2">
      <c r="A4103" s="6" t="s">
        <v>15871</v>
      </c>
      <c r="B4103" s="6" t="s">
        <v>15910</v>
      </c>
      <c r="C4103" s="6" t="s">
        <v>15911</v>
      </c>
      <c r="D4103" s="12">
        <v>1</v>
      </c>
    </row>
    <row r="4104" spans="1:4" x14ac:dyDescent="0.2">
      <c r="A4104" s="6" t="s">
        <v>15871</v>
      </c>
      <c r="B4104" s="6" t="s">
        <v>15912</v>
      </c>
      <c r="C4104" s="6" t="s">
        <v>15913</v>
      </c>
      <c r="D4104" s="12">
        <v>1</v>
      </c>
    </row>
    <row r="4105" spans="1:4" x14ac:dyDescent="0.2">
      <c r="A4105" s="6" t="s">
        <v>15871</v>
      </c>
      <c r="B4105" s="6" t="s">
        <v>15914</v>
      </c>
      <c r="C4105" s="6" t="s">
        <v>15915</v>
      </c>
      <c r="D4105" s="12">
        <v>1</v>
      </c>
    </row>
    <row r="4106" spans="1:4" x14ac:dyDescent="0.2">
      <c r="A4106" s="6" t="s">
        <v>15871</v>
      </c>
      <c r="B4106" s="6" t="s">
        <v>15916</v>
      </c>
      <c r="C4106" s="6" t="s">
        <v>15917</v>
      </c>
      <c r="D4106" s="12">
        <v>1</v>
      </c>
    </row>
    <row r="4107" spans="1:4" x14ac:dyDescent="0.2">
      <c r="A4107" s="6" t="s">
        <v>15871</v>
      </c>
      <c r="B4107" s="6" t="s">
        <v>15918</v>
      </c>
      <c r="C4107" s="6" t="s">
        <v>15919</v>
      </c>
      <c r="D4107" s="12">
        <v>1</v>
      </c>
    </row>
    <row r="4108" spans="1:4" x14ac:dyDescent="0.2">
      <c r="A4108" s="6" t="s">
        <v>15871</v>
      </c>
      <c r="B4108" s="6" t="s">
        <v>15920</v>
      </c>
      <c r="C4108" s="6" t="s">
        <v>15921</v>
      </c>
      <c r="D4108" s="12">
        <v>1</v>
      </c>
    </row>
    <row r="4109" spans="1:4" x14ac:dyDescent="0.2">
      <c r="A4109" s="6" t="s">
        <v>15871</v>
      </c>
      <c r="B4109" s="6" t="s">
        <v>15922</v>
      </c>
      <c r="C4109" s="6" t="s">
        <v>15923</v>
      </c>
      <c r="D4109" s="12">
        <v>1</v>
      </c>
    </row>
    <row r="4110" spans="1:4" x14ac:dyDescent="0.2">
      <c r="A4110" s="6" t="s">
        <v>15871</v>
      </c>
      <c r="B4110" s="6" t="s">
        <v>15924</v>
      </c>
      <c r="C4110" s="6" t="s">
        <v>15925</v>
      </c>
      <c r="D4110" s="12">
        <v>1</v>
      </c>
    </row>
    <row r="4111" spans="1:4" x14ac:dyDescent="0.2">
      <c r="A4111" s="6" t="s">
        <v>15871</v>
      </c>
      <c r="B4111" s="6" t="s">
        <v>15926</v>
      </c>
      <c r="C4111" s="6" t="s">
        <v>15927</v>
      </c>
      <c r="D4111" s="12">
        <v>1</v>
      </c>
    </row>
    <row r="4112" spans="1:4" x14ac:dyDescent="0.2">
      <c r="A4112" s="6" t="s">
        <v>15871</v>
      </c>
      <c r="B4112" s="6" t="s">
        <v>15928</v>
      </c>
      <c r="C4112" s="6" t="s">
        <v>15929</v>
      </c>
      <c r="D4112" s="12">
        <v>1</v>
      </c>
    </row>
    <row r="4113" spans="1:4" x14ac:dyDescent="0.2">
      <c r="A4113" s="6" t="s">
        <v>15871</v>
      </c>
      <c r="B4113" s="6" t="s">
        <v>15930</v>
      </c>
      <c r="C4113" s="6" t="s">
        <v>15931</v>
      </c>
      <c r="D4113" s="12">
        <v>1</v>
      </c>
    </row>
    <row r="4114" spans="1:4" x14ac:dyDescent="0.2">
      <c r="A4114" s="6" t="s">
        <v>15871</v>
      </c>
      <c r="B4114" s="6" t="s">
        <v>15932</v>
      </c>
      <c r="C4114" s="6" t="s">
        <v>15933</v>
      </c>
      <c r="D4114" s="12">
        <v>1</v>
      </c>
    </row>
    <row r="4115" spans="1:4" x14ac:dyDescent="0.2">
      <c r="A4115" s="6" t="s">
        <v>15871</v>
      </c>
      <c r="B4115" s="6" t="s">
        <v>15934</v>
      </c>
      <c r="C4115" s="6" t="s">
        <v>15935</v>
      </c>
      <c r="D4115" s="12">
        <v>1</v>
      </c>
    </row>
    <row r="4116" spans="1:4" x14ac:dyDescent="0.2">
      <c r="A4116" s="6" t="s">
        <v>15871</v>
      </c>
      <c r="B4116" s="6" t="s">
        <v>15936</v>
      </c>
      <c r="C4116" s="6" t="s">
        <v>15937</v>
      </c>
      <c r="D4116" s="12">
        <v>1</v>
      </c>
    </row>
    <row r="4117" spans="1:4" x14ac:dyDescent="0.2">
      <c r="A4117" s="6" t="s">
        <v>15871</v>
      </c>
      <c r="B4117" s="6" t="s">
        <v>15938</v>
      </c>
      <c r="C4117" s="6" t="s">
        <v>15939</v>
      </c>
      <c r="D4117" s="12">
        <v>1</v>
      </c>
    </row>
    <row r="4118" spans="1:4" x14ac:dyDescent="0.2">
      <c r="A4118" s="6" t="s">
        <v>15871</v>
      </c>
      <c r="B4118" s="6" t="s">
        <v>15940</v>
      </c>
      <c r="C4118" s="6" t="s">
        <v>15941</v>
      </c>
      <c r="D4118" s="12">
        <v>1</v>
      </c>
    </row>
    <row r="4119" spans="1:4" x14ac:dyDescent="0.2">
      <c r="A4119" s="6" t="s">
        <v>15871</v>
      </c>
      <c r="B4119" s="6" t="s">
        <v>15942</v>
      </c>
      <c r="C4119" s="6" t="s">
        <v>15943</v>
      </c>
      <c r="D4119" s="12">
        <v>1</v>
      </c>
    </row>
    <row r="4120" spans="1:4" x14ac:dyDescent="0.2">
      <c r="A4120" s="6" t="s">
        <v>15871</v>
      </c>
      <c r="B4120" s="6" t="s">
        <v>15944</v>
      </c>
      <c r="C4120" s="6" t="s">
        <v>15945</v>
      </c>
      <c r="D4120" s="12">
        <v>1</v>
      </c>
    </row>
    <row r="4121" spans="1:4" x14ac:dyDescent="0.2">
      <c r="A4121" s="6" t="s">
        <v>15871</v>
      </c>
      <c r="B4121" s="6" t="s">
        <v>15946</v>
      </c>
      <c r="C4121" s="6" t="s">
        <v>15947</v>
      </c>
      <c r="D4121" s="12">
        <v>1</v>
      </c>
    </row>
    <row r="4122" spans="1:4" x14ac:dyDescent="0.2">
      <c r="A4122" s="6" t="s">
        <v>15871</v>
      </c>
      <c r="B4122" s="6" t="s">
        <v>15948</v>
      </c>
      <c r="C4122" s="6" t="s">
        <v>15949</v>
      </c>
      <c r="D4122" s="12">
        <v>1</v>
      </c>
    </row>
    <row r="4123" spans="1:4" x14ac:dyDescent="0.2">
      <c r="A4123" s="6" t="s">
        <v>15871</v>
      </c>
      <c r="B4123" s="6" t="s">
        <v>15950</v>
      </c>
      <c r="C4123" s="6" t="s">
        <v>15951</v>
      </c>
      <c r="D4123" s="12">
        <v>1</v>
      </c>
    </row>
    <row r="4124" spans="1:4" x14ac:dyDescent="0.2">
      <c r="A4124" s="6" t="s">
        <v>15871</v>
      </c>
      <c r="B4124" s="6" t="s">
        <v>15952</v>
      </c>
      <c r="C4124" s="6" t="s">
        <v>15953</v>
      </c>
      <c r="D4124" s="12">
        <v>1</v>
      </c>
    </row>
    <row r="4125" spans="1:4" x14ac:dyDescent="0.2">
      <c r="A4125" s="6" t="s">
        <v>15871</v>
      </c>
      <c r="B4125" s="6" t="s">
        <v>15954</v>
      </c>
      <c r="C4125" s="6" t="s">
        <v>15955</v>
      </c>
      <c r="D4125" s="12">
        <v>1</v>
      </c>
    </row>
    <row r="4126" spans="1:4" x14ac:dyDescent="0.2">
      <c r="A4126" s="6" t="s">
        <v>15871</v>
      </c>
      <c r="B4126" s="6" t="s">
        <v>15956</v>
      </c>
      <c r="C4126" s="6" t="s">
        <v>15957</v>
      </c>
      <c r="D4126" s="12">
        <v>1</v>
      </c>
    </row>
    <row r="4127" spans="1:4" x14ac:dyDescent="0.2">
      <c r="A4127" s="6" t="s">
        <v>15871</v>
      </c>
      <c r="B4127" s="6" t="s">
        <v>15958</v>
      </c>
      <c r="C4127" s="6" t="s">
        <v>15959</v>
      </c>
      <c r="D4127" s="12">
        <v>1</v>
      </c>
    </row>
    <row r="4128" spans="1:4" x14ac:dyDescent="0.2">
      <c r="A4128" s="6" t="s">
        <v>15871</v>
      </c>
      <c r="B4128" s="6" t="s">
        <v>15960</v>
      </c>
      <c r="C4128" s="6" t="s">
        <v>15961</v>
      </c>
      <c r="D4128" s="12">
        <v>1</v>
      </c>
    </row>
    <row r="4129" spans="1:4" x14ac:dyDescent="0.2">
      <c r="A4129" s="6" t="s">
        <v>15871</v>
      </c>
      <c r="B4129" s="6" t="s">
        <v>15962</v>
      </c>
      <c r="C4129" s="6" t="s">
        <v>15963</v>
      </c>
      <c r="D4129" s="12">
        <v>1</v>
      </c>
    </row>
    <row r="4130" spans="1:4" x14ac:dyDescent="0.2">
      <c r="A4130" s="6" t="s">
        <v>15871</v>
      </c>
      <c r="B4130" s="6" t="s">
        <v>15964</v>
      </c>
      <c r="C4130" s="6" t="s">
        <v>15965</v>
      </c>
      <c r="D4130" s="12">
        <v>1</v>
      </c>
    </row>
    <row r="4131" spans="1:4" x14ac:dyDescent="0.2">
      <c r="A4131" s="6" t="s">
        <v>15871</v>
      </c>
      <c r="B4131" s="6" t="s">
        <v>15966</v>
      </c>
      <c r="C4131" s="6" t="s">
        <v>15967</v>
      </c>
      <c r="D4131" s="12">
        <v>1</v>
      </c>
    </row>
    <row r="4132" spans="1:4" x14ac:dyDescent="0.2">
      <c r="A4132" s="6" t="s">
        <v>15968</v>
      </c>
      <c r="B4132" s="6" t="s">
        <v>15969</v>
      </c>
      <c r="C4132" s="6" t="s">
        <v>15970</v>
      </c>
      <c r="D4132" s="12">
        <v>1</v>
      </c>
    </row>
    <row r="4133" spans="1:4" x14ac:dyDescent="0.2">
      <c r="A4133" s="6" t="s">
        <v>15968</v>
      </c>
      <c r="B4133" s="6" t="s">
        <v>15971</v>
      </c>
      <c r="C4133" s="6" t="s">
        <v>15972</v>
      </c>
      <c r="D4133" s="12">
        <v>1</v>
      </c>
    </row>
    <row r="4134" spans="1:4" x14ac:dyDescent="0.2">
      <c r="A4134" s="6" t="s">
        <v>15973</v>
      </c>
      <c r="B4134" s="6" t="s">
        <v>15974</v>
      </c>
      <c r="C4134" s="6" t="s">
        <v>15975</v>
      </c>
      <c r="D4134" s="12">
        <v>1</v>
      </c>
    </row>
    <row r="4135" spans="1:4" x14ac:dyDescent="0.2">
      <c r="A4135" s="6" t="s">
        <v>15976</v>
      </c>
      <c r="B4135" s="6" t="s">
        <v>15977</v>
      </c>
      <c r="C4135" s="6" t="s">
        <v>15978</v>
      </c>
      <c r="D4135" s="12">
        <v>1</v>
      </c>
    </row>
    <row r="4136" spans="1:4" x14ac:dyDescent="0.2">
      <c r="A4136" s="6" t="s">
        <v>15976</v>
      </c>
      <c r="B4136" s="6" t="s">
        <v>15979</v>
      </c>
      <c r="C4136" s="6" t="s">
        <v>15980</v>
      </c>
      <c r="D4136" s="12">
        <v>1</v>
      </c>
    </row>
    <row r="4137" spans="1:4" x14ac:dyDescent="0.2">
      <c r="A4137" s="6" t="s">
        <v>15976</v>
      </c>
      <c r="B4137" s="6" t="s">
        <v>15981</v>
      </c>
      <c r="C4137" s="6" t="s">
        <v>15982</v>
      </c>
      <c r="D4137" s="12">
        <v>1</v>
      </c>
    </row>
    <row r="4138" spans="1:4" x14ac:dyDescent="0.2">
      <c r="A4138" s="6" t="s">
        <v>15976</v>
      </c>
      <c r="B4138" s="6" t="s">
        <v>15983</v>
      </c>
      <c r="C4138" s="6" t="s">
        <v>15984</v>
      </c>
      <c r="D4138" s="12">
        <v>1</v>
      </c>
    </row>
    <row r="4139" spans="1:4" x14ac:dyDescent="0.2">
      <c r="A4139" s="6" t="s">
        <v>15976</v>
      </c>
      <c r="B4139" s="6" t="s">
        <v>15985</v>
      </c>
      <c r="C4139" s="6" t="s">
        <v>15986</v>
      </c>
      <c r="D4139" s="12">
        <v>1</v>
      </c>
    </row>
    <row r="4140" spans="1:4" x14ac:dyDescent="0.2">
      <c r="A4140" s="6" t="s">
        <v>15976</v>
      </c>
      <c r="B4140" s="6" t="s">
        <v>15987</v>
      </c>
      <c r="C4140" s="6" t="s">
        <v>15988</v>
      </c>
      <c r="D4140" s="12">
        <v>1</v>
      </c>
    </row>
    <row r="4141" spans="1:4" x14ac:dyDescent="0.2">
      <c r="A4141" s="6" t="s">
        <v>15976</v>
      </c>
      <c r="B4141" s="6" t="s">
        <v>15989</v>
      </c>
      <c r="C4141" s="6" t="s">
        <v>15990</v>
      </c>
      <c r="D4141" s="12">
        <v>1</v>
      </c>
    </row>
    <row r="4142" spans="1:4" x14ac:dyDescent="0.2">
      <c r="A4142" s="6" t="s">
        <v>15976</v>
      </c>
      <c r="B4142" s="6" t="s">
        <v>15991</v>
      </c>
      <c r="C4142" s="6" t="s">
        <v>15992</v>
      </c>
      <c r="D4142" s="12">
        <v>1</v>
      </c>
    </row>
    <row r="4143" spans="1:4" x14ac:dyDescent="0.2">
      <c r="A4143" s="6" t="s">
        <v>15976</v>
      </c>
      <c r="B4143" s="6" t="s">
        <v>15993</v>
      </c>
      <c r="C4143" s="6" t="s">
        <v>15994</v>
      </c>
      <c r="D4143" s="12">
        <v>1</v>
      </c>
    </row>
    <row r="4144" spans="1:4" x14ac:dyDescent="0.2">
      <c r="A4144" s="6" t="s">
        <v>15976</v>
      </c>
      <c r="B4144" s="6" t="s">
        <v>15995</v>
      </c>
      <c r="C4144" s="6" t="s">
        <v>15994</v>
      </c>
      <c r="D4144" s="12">
        <v>1</v>
      </c>
    </row>
    <row r="4145" spans="1:4" x14ac:dyDescent="0.2">
      <c r="A4145" s="6" t="s">
        <v>15976</v>
      </c>
      <c r="B4145" s="6" t="s">
        <v>15996</v>
      </c>
      <c r="C4145" s="6" t="s">
        <v>15997</v>
      </c>
      <c r="D4145" s="12">
        <v>1</v>
      </c>
    </row>
    <row r="4146" spans="1:4" x14ac:dyDescent="0.2">
      <c r="A4146" s="6" t="s">
        <v>15976</v>
      </c>
      <c r="B4146" s="6" t="s">
        <v>15998</v>
      </c>
      <c r="C4146" s="6" t="s">
        <v>15998</v>
      </c>
      <c r="D4146" s="12">
        <v>1</v>
      </c>
    </row>
    <row r="4147" spans="1:4" x14ac:dyDescent="0.2">
      <c r="A4147" s="6" t="s">
        <v>15976</v>
      </c>
      <c r="B4147" s="6" t="s">
        <v>11146</v>
      </c>
      <c r="C4147" s="6" t="s">
        <v>15999</v>
      </c>
      <c r="D4147" s="12">
        <v>1</v>
      </c>
    </row>
    <row r="4148" spans="1:4" x14ac:dyDescent="0.2">
      <c r="A4148" s="6" t="s">
        <v>15976</v>
      </c>
      <c r="B4148" s="6" t="s">
        <v>16000</v>
      </c>
      <c r="C4148" s="6" t="s">
        <v>16001</v>
      </c>
      <c r="D4148" s="12">
        <v>1</v>
      </c>
    </row>
    <row r="4149" spans="1:4" x14ac:dyDescent="0.2">
      <c r="A4149" s="6" t="s">
        <v>15976</v>
      </c>
      <c r="B4149" s="6" t="s">
        <v>16002</v>
      </c>
      <c r="C4149" s="6" t="s">
        <v>16003</v>
      </c>
      <c r="D4149" s="12">
        <v>1</v>
      </c>
    </row>
    <row r="4150" spans="1:4" x14ac:dyDescent="0.2">
      <c r="A4150" s="6" t="s">
        <v>15976</v>
      </c>
      <c r="B4150" s="6" t="s">
        <v>16004</v>
      </c>
      <c r="C4150" s="6" t="s">
        <v>16005</v>
      </c>
      <c r="D4150" s="12">
        <v>1</v>
      </c>
    </row>
    <row r="4151" spans="1:4" x14ac:dyDescent="0.2">
      <c r="A4151" s="6" t="s">
        <v>15976</v>
      </c>
      <c r="B4151" s="6" t="s">
        <v>16006</v>
      </c>
      <c r="C4151" s="6" t="s">
        <v>16007</v>
      </c>
      <c r="D4151" s="12">
        <v>1</v>
      </c>
    </row>
    <row r="4152" spans="1:4" x14ac:dyDescent="0.2">
      <c r="A4152" s="6" t="s">
        <v>15976</v>
      </c>
      <c r="B4152" s="6" t="s">
        <v>16008</v>
      </c>
      <c r="C4152" s="6" t="s">
        <v>16009</v>
      </c>
      <c r="D4152" s="12">
        <v>1</v>
      </c>
    </row>
    <row r="4153" spans="1:4" x14ac:dyDescent="0.2">
      <c r="A4153" s="6" t="s">
        <v>15976</v>
      </c>
      <c r="B4153" s="6" t="s">
        <v>16010</v>
      </c>
      <c r="C4153" s="6" t="s">
        <v>16011</v>
      </c>
      <c r="D4153" s="12">
        <v>1</v>
      </c>
    </row>
    <row r="4154" spans="1:4" x14ac:dyDescent="0.2">
      <c r="A4154" s="6" t="s">
        <v>15976</v>
      </c>
      <c r="B4154" s="6" t="s">
        <v>16012</v>
      </c>
      <c r="C4154" s="6" t="s">
        <v>16013</v>
      </c>
      <c r="D4154" s="12">
        <v>1</v>
      </c>
    </row>
    <row r="4155" spans="1:4" x14ac:dyDescent="0.2">
      <c r="A4155" s="6" t="s">
        <v>15976</v>
      </c>
      <c r="B4155" s="6" t="s">
        <v>16014</v>
      </c>
      <c r="C4155" s="6" t="s">
        <v>16015</v>
      </c>
      <c r="D4155" s="12">
        <v>1</v>
      </c>
    </row>
    <row r="4156" spans="1:4" x14ac:dyDescent="0.2">
      <c r="A4156" s="6" t="s">
        <v>15976</v>
      </c>
      <c r="B4156" s="6" t="s">
        <v>16016</v>
      </c>
      <c r="C4156" s="6" t="s">
        <v>16003</v>
      </c>
      <c r="D4156" s="12">
        <v>1</v>
      </c>
    </row>
    <row r="4157" spans="1:4" x14ac:dyDescent="0.2">
      <c r="A4157" s="6" t="s">
        <v>15976</v>
      </c>
      <c r="B4157" s="6" t="s">
        <v>16017</v>
      </c>
      <c r="C4157" s="6" t="s">
        <v>16018</v>
      </c>
      <c r="D4157" s="12">
        <v>1</v>
      </c>
    </row>
    <row r="4158" spans="1:4" x14ac:dyDescent="0.2">
      <c r="A4158" s="6" t="s">
        <v>15976</v>
      </c>
      <c r="B4158" s="6" t="s">
        <v>16019</v>
      </c>
      <c r="C4158" s="6" t="s">
        <v>16020</v>
      </c>
      <c r="D4158" s="12">
        <v>1</v>
      </c>
    </row>
    <row r="4159" spans="1:4" x14ac:dyDescent="0.2">
      <c r="A4159" s="6" t="s">
        <v>15976</v>
      </c>
      <c r="B4159" s="6" t="s">
        <v>16021</v>
      </c>
      <c r="C4159" s="6" t="s">
        <v>16022</v>
      </c>
      <c r="D4159" s="12">
        <v>1</v>
      </c>
    </row>
    <row r="4160" spans="1:4" x14ac:dyDescent="0.2">
      <c r="A4160" s="6" t="s">
        <v>15976</v>
      </c>
      <c r="B4160" s="6" t="s">
        <v>16023</v>
      </c>
      <c r="C4160" s="6" t="s">
        <v>16024</v>
      </c>
      <c r="D4160" s="12">
        <v>1</v>
      </c>
    </row>
    <row r="4161" spans="1:4" x14ac:dyDescent="0.2">
      <c r="A4161" s="6" t="s">
        <v>15976</v>
      </c>
      <c r="B4161" s="6" t="s">
        <v>16025</v>
      </c>
      <c r="C4161" s="6" t="s">
        <v>16026</v>
      </c>
      <c r="D4161" s="12">
        <v>1</v>
      </c>
    </row>
    <row r="4162" spans="1:4" x14ac:dyDescent="0.2">
      <c r="A4162" s="6" t="s">
        <v>15976</v>
      </c>
      <c r="B4162" s="6" t="s">
        <v>16027</v>
      </c>
      <c r="C4162" s="6" t="s">
        <v>16028</v>
      </c>
      <c r="D4162" s="12">
        <v>1</v>
      </c>
    </row>
    <row r="4163" spans="1:4" x14ac:dyDescent="0.2">
      <c r="A4163" s="6" t="s">
        <v>15976</v>
      </c>
      <c r="B4163" s="6" t="s">
        <v>16029</v>
      </c>
      <c r="C4163" s="6" t="s">
        <v>16030</v>
      </c>
      <c r="D4163" s="12">
        <v>1</v>
      </c>
    </row>
    <row r="4164" spans="1:4" x14ac:dyDescent="0.2">
      <c r="A4164" s="6" t="s">
        <v>15976</v>
      </c>
      <c r="B4164" s="6" t="s">
        <v>16031</v>
      </c>
      <c r="C4164" s="6" t="s">
        <v>16032</v>
      </c>
      <c r="D4164" s="12">
        <v>1</v>
      </c>
    </row>
    <row r="4165" spans="1:4" x14ac:dyDescent="0.2">
      <c r="A4165" s="6" t="s">
        <v>15976</v>
      </c>
      <c r="B4165" s="6" t="s">
        <v>16033</v>
      </c>
      <c r="C4165" s="6" t="s">
        <v>16034</v>
      </c>
      <c r="D4165" s="12">
        <v>1</v>
      </c>
    </row>
    <row r="4166" spans="1:4" x14ac:dyDescent="0.2">
      <c r="A4166" s="6" t="s">
        <v>15976</v>
      </c>
      <c r="B4166" s="6" t="s">
        <v>16035</v>
      </c>
      <c r="C4166" s="6" t="s">
        <v>16036</v>
      </c>
      <c r="D4166" s="12">
        <v>1</v>
      </c>
    </row>
    <row r="4167" spans="1:4" x14ac:dyDescent="0.2">
      <c r="A4167" s="6" t="s">
        <v>15976</v>
      </c>
      <c r="B4167" s="6" t="s">
        <v>16037</v>
      </c>
      <c r="C4167" s="6" t="s">
        <v>16038</v>
      </c>
      <c r="D4167" s="12">
        <v>1</v>
      </c>
    </row>
    <row r="4168" spans="1:4" x14ac:dyDescent="0.2">
      <c r="A4168" s="6" t="s">
        <v>15976</v>
      </c>
      <c r="B4168" s="6" t="s">
        <v>16039</v>
      </c>
      <c r="C4168" s="6" t="s">
        <v>16040</v>
      </c>
      <c r="D4168" s="12">
        <v>1</v>
      </c>
    </row>
    <row r="4169" spans="1:4" x14ac:dyDescent="0.2">
      <c r="A4169" s="6" t="s">
        <v>15976</v>
      </c>
      <c r="B4169" s="6" t="s">
        <v>16041</v>
      </c>
      <c r="C4169" s="6" t="s">
        <v>16042</v>
      </c>
      <c r="D4169" s="12">
        <v>1</v>
      </c>
    </row>
    <row r="4170" spans="1:4" x14ac:dyDescent="0.2">
      <c r="A4170" s="6" t="s">
        <v>15976</v>
      </c>
      <c r="B4170" s="6" t="s">
        <v>16043</v>
      </c>
      <c r="C4170" s="6" t="s">
        <v>16044</v>
      </c>
      <c r="D4170" s="12">
        <v>1</v>
      </c>
    </row>
    <row r="4171" spans="1:4" x14ac:dyDescent="0.2">
      <c r="A4171" s="6" t="s">
        <v>15976</v>
      </c>
      <c r="B4171" s="6" t="s">
        <v>16045</v>
      </c>
      <c r="C4171" s="6" t="s">
        <v>16046</v>
      </c>
      <c r="D4171" s="12">
        <v>1</v>
      </c>
    </row>
    <row r="4172" spans="1:4" x14ac:dyDescent="0.2">
      <c r="A4172" s="6" t="s">
        <v>15976</v>
      </c>
      <c r="B4172" s="6" t="s">
        <v>16047</v>
      </c>
      <c r="C4172" s="6" t="s">
        <v>16048</v>
      </c>
      <c r="D4172" s="12">
        <v>1</v>
      </c>
    </row>
    <row r="4173" spans="1:4" x14ac:dyDescent="0.2">
      <c r="A4173" s="6" t="s">
        <v>15976</v>
      </c>
      <c r="B4173" s="6" t="s">
        <v>16049</v>
      </c>
      <c r="C4173" s="6" t="s">
        <v>16050</v>
      </c>
      <c r="D4173" s="12">
        <v>1</v>
      </c>
    </row>
    <row r="4174" spans="1:4" x14ac:dyDescent="0.2">
      <c r="A4174" s="6" t="s">
        <v>15976</v>
      </c>
      <c r="B4174" s="6" t="s">
        <v>16051</v>
      </c>
      <c r="C4174" s="6" t="s">
        <v>16052</v>
      </c>
      <c r="D4174" s="12">
        <v>1</v>
      </c>
    </row>
    <row r="4175" spans="1:4" x14ac:dyDescent="0.2">
      <c r="A4175" s="6" t="s">
        <v>15976</v>
      </c>
      <c r="B4175" s="6" t="s">
        <v>16053</v>
      </c>
      <c r="C4175" s="6" t="s">
        <v>16054</v>
      </c>
      <c r="D4175" s="12">
        <v>1</v>
      </c>
    </row>
    <row r="4176" spans="1:4" x14ac:dyDescent="0.2">
      <c r="A4176" s="6" t="s">
        <v>15976</v>
      </c>
      <c r="B4176" s="6" t="s">
        <v>16055</v>
      </c>
      <c r="C4176" s="6" t="s">
        <v>16056</v>
      </c>
      <c r="D4176" s="12">
        <v>1</v>
      </c>
    </row>
    <row r="4177" spans="1:4" x14ac:dyDescent="0.2">
      <c r="A4177" s="6" t="s">
        <v>15976</v>
      </c>
      <c r="B4177" s="6" t="s">
        <v>16057</v>
      </c>
      <c r="C4177" s="6" t="s">
        <v>16058</v>
      </c>
      <c r="D4177" s="12">
        <v>1</v>
      </c>
    </row>
    <row r="4178" spans="1:4" x14ac:dyDescent="0.2">
      <c r="A4178" s="6" t="s">
        <v>15976</v>
      </c>
      <c r="B4178" s="6" t="s">
        <v>16059</v>
      </c>
      <c r="C4178" s="6" t="s">
        <v>16060</v>
      </c>
      <c r="D4178" s="12">
        <v>1</v>
      </c>
    </row>
    <row r="4179" spans="1:4" x14ac:dyDescent="0.2">
      <c r="A4179" s="6" t="s">
        <v>15976</v>
      </c>
      <c r="B4179" s="6" t="s">
        <v>16061</v>
      </c>
      <c r="C4179" s="6" t="s">
        <v>16062</v>
      </c>
      <c r="D4179" s="12">
        <v>1</v>
      </c>
    </row>
    <row r="4180" spans="1:4" x14ac:dyDescent="0.2">
      <c r="A4180" s="6" t="s">
        <v>15976</v>
      </c>
      <c r="B4180" s="6" t="s">
        <v>16063</v>
      </c>
      <c r="C4180" s="6" t="s">
        <v>16064</v>
      </c>
      <c r="D4180" s="12">
        <v>1</v>
      </c>
    </row>
    <row r="4181" spans="1:4" x14ac:dyDescent="0.2">
      <c r="A4181" s="6" t="s">
        <v>15976</v>
      </c>
      <c r="B4181" s="6" t="s">
        <v>16065</v>
      </c>
      <c r="C4181" s="6" t="s">
        <v>16066</v>
      </c>
      <c r="D4181" s="12">
        <v>1</v>
      </c>
    </row>
    <row r="4182" spans="1:4" x14ac:dyDescent="0.2">
      <c r="A4182" s="6" t="s">
        <v>15976</v>
      </c>
      <c r="B4182" s="6" t="s">
        <v>16067</v>
      </c>
      <c r="C4182" s="6" t="s">
        <v>16068</v>
      </c>
      <c r="D4182" s="12">
        <v>1</v>
      </c>
    </row>
    <row r="4183" spans="1:4" x14ac:dyDescent="0.2">
      <c r="A4183" s="6" t="s">
        <v>15976</v>
      </c>
      <c r="B4183" s="6" t="s">
        <v>16069</v>
      </c>
      <c r="C4183" s="6" t="s">
        <v>16070</v>
      </c>
      <c r="D4183" s="12">
        <v>1</v>
      </c>
    </row>
    <row r="4184" spans="1:4" x14ac:dyDescent="0.2">
      <c r="A4184" s="6" t="s">
        <v>15976</v>
      </c>
      <c r="B4184" s="6" t="s">
        <v>16071</v>
      </c>
      <c r="C4184" s="6" t="s">
        <v>16072</v>
      </c>
      <c r="D4184" s="12">
        <v>1</v>
      </c>
    </row>
    <row r="4185" spans="1:4" x14ac:dyDescent="0.2">
      <c r="A4185" s="6" t="s">
        <v>15976</v>
      </c>
      <c r="B4185" s="6" t="s">
        <v>16073</v>
      </c>
      <c r="C4185" s="6" t="s">
        <v>16074</v>
      </c>
      <c r="D4185" s="12">
        <v>1</v>
      </c>
    </row>
    <row r="4186" spans="1:4" x14ac:dyDescent="0.2">
      <c r="A4186" s="6" t="s">
        <v>15976</v>
      </c>
      <c r="B4186" s="6" t="s">
        <v>16075</v>
      </c>
      <c r="C4186" s="6" t="s">
        <v>16076</v>
      </c>
      <c r="D4186" s="12">
        <v>1</v>
      </c>
    </row>
    <row r="4187" spans="1:4" x14ac:dyDescent="0.2">
      <c r="A4187" s="6" t="s">
        <v>15976</v>
      </c>
      <c r="B4187" s="6" t="s">
        <v>16077</v>
      </c>
      <c r="C4187" s="6" t="s">
        <v>16078</v>
      </c>
      <c r="D4187" s="12">
        <v>1</v>
      </c>
    </row>
    <row r="4188" spans="1:4" x14ac:dyDescent="0.2">
      <c r="A4188" s="6" t="s">
        <v>15976</v>
      </c>
      <c r="B4188" s="6" t="s">
        <v>16079</v>
      </c>
      <c r="C4188" s="6" t="s">
        <v>16080</v>
      </c>
      <c r="D4188" s="12">
        <v>1</v>
      </c>
    </row>
    <row r="4189" spans="1:4" x14ac:dyDescent="0.2">
      <c r="A4189" s="6" t="s">
        <v>16081</v>
      </c>
      <c r="B4189" s="6" t="s">
        <v>16082</v>
      </c>
      <c r="C4189" s="6" t="s">
        <v>16083</v>
      </c>
      <c r="D4189" s="12">
        <v>1</v>
      </c>
    </row>
    <row r="4190" spans="1:4" x14ac:dyDescent="0.2">
      <c r="A4190" s="6" t="s">
        <v>16084</v>
      </c>
      <c r="B4190" s="6" t="s">
        <v>16085</v>
      </c>
      <c r="C4190" s="6" t="s">
        <v>16086</v>
      </c>
      <c r="D4190" s="12">
        <v>1</v>
      </c>
    </row>
    <row r="4191" spans="1:4" x14ac:dyDescent="0.2">
      <c r="A4191" s="6" t="s">
        <v>16084</v>
      </c>
      <c r="B4191" s="6" t="s">
        <v>16087</v>
      </c>
      <c r="C4191" s="6" t="s">
        <v>16088</v>
      </c>
      <c r="D4191" s="12">
        <v>1</v>
      </c>
    </row>
    <row r="4192" spans="1:4" x14ac:dyDescent="0.2">
      <c r="A4192" s="6" t="s">
        <v>16084</v>
      </c>
      <c r="B4192" s="6" t="s">
        <v>16089</v>
      </c>
      <c r="C4192" s="6" t="s">
        <v>16090</v>
      </c>
      <c r="D4192" s="12">
        <v>1</v>
      </c>
    </row>
    <row r="4193" spans="1:4" x14ac:dyDescent="0.2">
      <c r="A4193" s="6" t="s">
        <v>16084</v>
      </c>
      <c r="B4193" s="6" t="s">
        <v>16091</v>
      </c>
      <c r="C4193" s="6" t="s">
        <v>16092</v>
      </c>
      <c r="D4193" s="12">
        <v>1</v>
      </c>
    </row>
    <row r="4194" spans="1:4" x14ac:dyDescent="0.2">
      <c r="A4194" s="6" t="s">
        <v>16084</v>
      </c>
      <c r="B4194" s="6" t="s">
        <v>16093</v>
      </c>
      <c r="C4194" s="6" t="s">
        <v>16094</v>
      </c>
      <c r="D4194" s="12">
        <v>1</v>
      </c>
    </row>
    <row r="4195" spans="1:4" x14ac:dyDescent="0.2">
      <c r="A4195" s="6" t="s">
        <v>16084</v>
      </c>
      <c r="B4195" s="6" t="s">
        <v>16095</v>
      </c>
      <c r="C4195" s="6" t="s">
        <v>16096</v>
      </c>
      <c r="D4195" s="12">
        <v>1</v>
      </c>
    </row>
    <row r="4196" spans="1:4" x14ac:dyDescent="0.2">
      <c r="A4196" s="6" t="s">
        <v>16084</v>
      </c>
      <c r="B4196" s="6" t="s">
        <v>16097</v>
      </c>
      <c r="C4196" s="6" t="s">
        <v>16098</v>
      </c>
      <c r="D4196" s="12">
        <v>1</v>
      </c>
    </row>
    <row r="4197" spans="1:4" x14ac:dyDescent="0.2">
      <c r="A4197" s="6" t="s">
        <v>16084</v>
      </c>
      <c r="B4197" s="6" t="s">
        <v>16099</v>
      </c>
      <c r="C4197" s="6" t="s">
        <v>16100</v>
      </c>
      <c r="D4197" s="12">
        <v>1</v>
      </c>
    </row>
    <row r="4198" spans="1:4" x14ac:dyDescent="0.2">
      <c r="A4198" s="6" t="s">
        <v>16084</v>
      </c>
      <c r="B4198" s="6" t="s">
        <v>16101</v>
      </c>
      <c r="C4198" s="6" t="s">
        <v>16102</v>
      </c>
      <c r="D4198" s="12">
        <v>1</v>
      </c>
    </row>
    <row r="4199" spans="1:4" x14ac:dyDescent="0.2">
      <c r="A4199" s="6" t="s">
        <v>16084</v>
      </c>
      <c r="B4199" s="6" t="s">
        <v>16103</v>
      </c>
      <c r="C4199" s="6" t="s">
        <v>16104</v>
      </c>
      <c r="D4199" s="12">
        <v>1</v>
      </c>
    </row>
    <row r="4200" spans="1:4" x14ac:dyDescent="0.2">
      <c r="A4200" s="6" t="s">
        <v>16105</v>
      </c>
      <c r="B4200" s="6" t="s">
        <v>16106</v>
      </c>
      <c r="C4200" s="6" t="s">
        <v>16107</v>
      </c>
      <c r="D4200" s="12">
        <v>1</v>
      </c>
    </row>
    <row r="4201" spans="1:4" x14ac:dyDescent="0.2">
      <c r="A4201" s="6" t="s">
        <v>16105</v>
      </c>
      <c r="B4201" s="6" t="s">
        <v>16108</v>
      </c>
      <c r="C4201" s="6" t="s">
        <v>16109</v>
      </c>
      <c r="D4201" s="12">
        <v>1</v>
      </c>
    </row>
    <row r="4202" spans="1:4" x14ac:dyDescent="0.2">
      <c r="A4202" s="6" t="s">
        <v>16105</v>
      </c>
      <c r="B4202" s="6" t="s">
        <v>16110</v>
      </c>
      <c r="C4202" s="6" t="s">
        <v>16111</v>
      </c>
      <c r="D4202" s="12">
        <v>1</v>
      </c>
    </row>
    <row r="4203" spans="1:4" x14ac:dyDescent="0.2">
      <c r="A4203" s="6" t="s">
        <v>16105</v>
      </c>
      <c r="B4203" s="6" t="s">
        <v>16112</v>
      </c>
      <c r="C4203" s="6" t="s">
        <v>16113</v>
      </c>
      <c r="D4203" s="12">
        <v>1</v>
      </c>
    </row>
    <row r="4204" spans="1:4" x14ac:dyDescent="0.2">
      <c r="A4204" s="6" t="s">
        <v>16105</v>
      </c>
      <c r="B4204" s="6" t="s">
        <v>16114</v>
      </c>
      <c r="C4204" s="6" t="s">
        <v>16115</v>
      </c>
      <c r="D4204" s="12">
        <v>1</v>
      </c>
    </row>
    <row r="4205" spans="1:4" x14ac:dyDescent="0.2">
      <c r="A4205" s="6" t="s">
        <v>16105</v>
      </c>
      <c r="B4205" s="6" t="s">
        <v>16116</v>
      </c>
      <c r="C4205" s="6" t="s">
        <v>16117</v>
      </c>
      <c r="D4205" s="12">
        <v>1</v>
      </c>
    </row>
    <row r="4206" spans="1:4" x14ac:dyDescent="0.2">
      <c r="A4206" s="6" t="s">
        <v>16105</v>
      </c>
      <c r="B4206" s="6" t="s">
        <v>16118</v>
      </c>
      <c r="C4206" s="6" t="s">
        <v>16119</v>
      </c>
      <c r="D4206" s="12">
        <v>1</v>
      </c>
    </row>
    <row r="4207" spans="1:4" x14ac:dyDescent="0.2">
      <c r="A4207" s="6" t="s">
        <v>16105</v>
      </c>
      <c r="B4207" s="6" t="s">
        <v>16120</v>
      </c>
      <c r="C4207" s="6" t="s">
        <v>16121</v>
      </c>
      <c r="D4207" s="12">
        <v>1</v>
      </c>
    </row>
    <row r="4208" spans="1:4" x14ac:dyDescent="0.2">
      <c r="A4208" s="6" t="s">
        <v>16105</v>
      </c>
      <c r="B4208" s="6" t="s">
        <v>16122</v>
      </c>
      <c r="C4208" s="6" t="s">
        <v>16123</v>
      </c>
      <c r="D4208" s="12">
        <v>1</v>
      </c>
    </row>
    <row r="4209" spans="1:4" x14ac:dyDescent="0.2">
      <c r="A4209" s="6" t="s">
        <v>16105</v>
      </c>
      <c r="B4209" s="6" t="s">
        <v>16124</v>
      </c>
      <c r="C4209" s="6" t="s">
        <v>16125</v>
      </c>
      <c r="D4209" s="12">
        <v>1</v>
      </c>
    </row>
    <row r="4210" spans="1:4" x14ac:dyDescent="0.2">
      <c r="A4210" s="6" t="s">
        <v>16126</v>
      </c>
      <c r="B4210" s="6" t="s">
        <v>16127</v>
      </c>
      <c r="C4210" s="6" t="s">
        <v>16128</v>
      </c>
      <c r="D4210" s="12">
        <v>1</v>
      </c>
    </row>
    <row r="4211" spans="1:4" x14ac:dyDescent="0.2">
      <c r="A4211" s="6" t="s">
        <v>16129</v>
      </c>
      <c r="B4211" s="6" t="s">
        <v>16130</v>
      </c>
      <c r="C4211" s="6" t="s">
        <v>16131</v>
      </c>
      <c r="D4211" s="12">
        <v>1</v>
      </c>
    </row>
    <row r="4212" spans="1:4" x14ac:dyDescent="0.2">
      <c r="A4212" s="6" t="s">
        <v>16129</v>
      </c>
      <c r="B4212" s="6" t="s">
        <v>16132</v>
      </c>
      <c r="C4212" s="6" t="s">
        <v>16133</v>
      </c>
      <c r="D4212" s="12">
        <v>1</v>
      </c>
    </row>
    <row r="4213" spans="1:4" x14ac:dyDescent="0.2">
      <c r="A4213" s="6" t="s">
        <v>16129</v>
      </c>
      <c r="B4213" s="6" t="s">
        <v>16134</v>
      </c>
      <c r="C4213" s="6" t="s">
        <v>16135</v>
      </c>
      <c r="D4213" s="12">
        <v>1</v>
      </c>
    </row>
    <row r="4214" spans="1:4" x14ac:dyDescent="0.2">
      <c r="A4214" s="6" t="s">
        <v>16136</v>
      </c>
      <c r="B4214" s="6" t="s">
        <v>16137</v>
      </c>
      <c r="C4214" s="6" t="s">
        <v>16138</v>
      </c>
      <c r="D4214" s="12">
        <v>1</v>
      </c>
    </row>
    <row r="4215" spans="1:4" x14ac:dyDescent="0.2">
      <c r="A4215" s="6" t="s">
        <v>16136</v>
      </c>
      <c r="B4215" s="6" t="s">
        <v>16139</v>
      </c>
      <c r="C4215" s="6" t="s">
        <v>16140</v>
      </c>
      <c r="D4215" s="12">
        <v>1</v>
      </c>
    </row>
    <row r="4216" spans="1:4" x14ac:dyDescent="0.2">
      <c r="A4216" s="6" t="s">
        <v>16136</v>
      </c>
      <c r="B4216" s="6" t="s">
        <v>16141</v>
      </c>
      <c r="C4216" s="6" t="s">
        <v>16142</v>
      </c>
      <c r="D4216" s="12">
        <v>1</v>
      </c>
    </row>
    <row r="4217" spans="1:4" x14ac:dyDescent="0.2">
      <c r="A4217" s="6" t="s">
        <v>16136</v>
      </c>
      <c r="B4217" s="6" t="s">
        <v>16143</v>
      </c>
      <c r="C4217" s="6" t="s">
        <v>16144</v>
      </c>
      <c r="D4217" s="12">
        <v>1</v>
      </c>
    </row>
    <row r="4218" spans="1:4" x14ac:dyDescent="0.2">
      <c r="A4218" s="6" t="s">
        <v>16136</v>
      </c>
      <c r="B4218" s="6" t="s">
        <v>16145</v>
      </c>
      <c r="C4218" s="6" t="s">
        <v>16146</v>
      </c>
      <c r="D4218" s="12">
        <v>1</v>
      </c>
    </row>
    <row r="4219" spans="1:4" x14ac:dyDescent="0.2">
      <c r="A4219" s="6" t="s">
        <v>16136</v>
      </c>
      <c r="B4219" s="6" t="s">
        <v>16147</v>
      </c>
      <c r="C4219" s="6" t="s">
        <v>16148</v>
      </c>
      <c r="D4219" s="12">
        <v>1</v>
      </c>
    </row>
    <row r="4220" spans="1:4" x14ac:dyDescent="0.2">
      <c r="A4220" s="6" t="s">
        <v>16136</v>
      </c>
      <c r="B4220" s="6" t="s">
        <v>16149</v>
      </c>
      <c r="C4220" s="6" t="s">
        <v>16150</v>
      </c>
      <c r="D4220" s="12">
        <v>1</v>
      </c>
    </row>
    <row r="4221" spans="1:4" x14ac:dyDescent="0.2">
      <c r="A4221" s="6" t="s">
        <v>16136</v>
      </c>
      <c r="B4221" s="6" t="s">
        <v>16151</v>
      </c>
      <c r="C4221" s="6" t="s">
        <v>16152</v>
      </c>
      <c r="D4221" s="12">
        <v>1</v>
      </c>
    </row>
    <row r="4222" spans="1:4" x14ac:dyDescent="0.2">
      <c r="A4222" s="6" t="s">
        <v>16136</v>
      </c>
      <c r="B4222" s="6" t="s">
        <v>16153</v>
      </c>
      <c r="C4222" s="6" t="s">
        <v>16154</v>
      </c>
      <c r="D4222" s="12">
        <v>1</v>
      </c>
    </row>
    <row r="4223" spans="1:4" x14ac:dyDescent="0.2">
      <c r="A4223" s="6" t="s">
        <v>16136</v>
      </c>
      <c r="B4223" s="6" t="s">
        <v>16155</v>
      </c>
      <c r="C4223" s="6" t="s">
        <v>16156</v>
      </c>
      <c r="D4223" s="12">
        <v>1</v>
      </c>
    </row>
    <row r="4224" spans="1:4" x14ac:dyDescent="0.2">
      <c r="A4224" s="6" t="s">
        <v>16136</v>
      </c>
      <c r="B4224" s="6" t="s">
        <v>16157</v>
      </c>
      <c r="C4224" s="6" t="s">
        <v>16158</v>
      </c>
      <c r="D4224" s="12">
        <v>1</v>
      </c>
    </row>
    <row r="4225" spans="1:4" x14ac:dyDescent="0.2">
      <c r="A4225" s="6" t="s">
        <v>16136</v>
      </c>
      <c r="B4225" s="6" t="s">
        <v>16159</v>
      </c>
      <c r="C4225" s="6" t="s">
        <v>16160</v>
      </c>
      <c r="D4225" s="12">
        <v>1</v>
      </c>
    </row>
    <row r="4226" spans="1:4" x14ac:dyDescent="0.2">
      <c r="A4226" s="6" t="s">
        <v>16136</v>
      </c>
      <c r="B4226" s="6" t="s">
        <v>16161</v>
      </c>
      <c r="C4226" s="6" t="s">
        <v>16162</v>
      </c>
      <c r="D4226" s="12">
        <v>1</v>
      </c>
    </row>
    <row r="4227" spans="1:4" x14ac:dyDescent="0.2">
      <c r="A4227" s="6" t="s">
        <v>16136</v>
      </c>
      <c r="B4227" s="6" t="s">
        <v>16163</v>
      </c>
      <c r="C4227" s="6" t="s">
        <v>16164</v>
      </c>
      <c r="D4227" s="12">
        <v>1</v>
      </c>
    </row>
    <row r="4228" spans="1:4" x14ac:dyDescent="0.2">
      <c r="A4228" s="6" t="s">
        <v>16136</v>
      </c>
      <c r="B4228" s="6" t="s">
        <v>16165</v>
      </c>
      <c r="C4228" s="6" t="s">
        <v>16166</v>
      </c>
      <c r="D4228" s="12">
        <v>1</v>
      </c>
    </row>
    <row r="4229" spans="1:4" x14ac:dyDescent="0.2">
      <c r="A4229" s="6" t="s">
        <v>16136</v>
      </c>
      <c r="B4229" s="6" t="s">
        <v>16167</v>
      </c>
      <c r="C4229" s="6" t="s">
        <v>16168</v>
      </c>
      <c r="D4229" s="12">
        <v>1</v>
      </c>
    </row>
    <row r="4230" spans="1:4" x14ac:dyDescent="0.2">
      <c r="A4230" s="6" t="s">
        <v>16136</v>
      </c>
      <c r="B4230" s="6" t="s">
        <v>16169</v>
      </c>
      <c r="C4230" s="6" t="s">
        <v>16170</v>
      </c>
      <c r="D4230" s="12">
        <v>1</v>
      </c>
    </row>
    <row r="4231" spans="1:4" x14ac:dyDescent="0.2">
      <c r="A4231" s="6" t="s">
        <v>16136</v>
      </c>
      <c r="B4231" s="6" t="s">
        <v>16171</v>
      </c>
      <c r="C4231" s="6" t="s">
        <v>16172</v>
      </c>
      <c r="D4231" s="12">
        <v>1</v>
      </c>
    </row>
    <row r="4232" spans="1:4" x14ac:dyDescent="0.2">
      <c r="A4232" s="6" t="s">
        <v>16136</v>
      </c>
      <c r="B4232" s="6" t="s">
        <v>16173</v>
      </c>
      <c r="C4232" s="6" t="s">
        <v>16174</v>
      </c>
      <c r="D4232" s="12">
        <v>1</v>
      </c>
    </row>
    <row r="4233" spans="1:4" x14ac:dyDescent="0.2">
      <c r="A4233" s="6" t="s">
        <v>16136</v>
      </c>
      <c r="B4233" s="6" t="s">
        <v>16175</v>
      </c>
      <c r="C4233" s="6" t="s">
        <v>16176</v>
      </c>
      <c r="D4233" s="12">
        <v>1</v>
      </c>
    </row>
    <row r="4234" spans="1:4" x14ac:dyDescent="0.2">
      <c r="A4234" s="6" t="s">
        <v>16136</v>
      </c>
      <c r="B4234" s="6" t="s">
        <v>16177</v>
      </c>
      <c r="C4234" s="6" t="s">
        <v>16178</v>
      </c>
      <c r="D4234" s="12">
        <v>1</v>
      </c>
    </row>
    <row r="4235" spans="1:4" x14ac:dyDescent="0.2">
      <c r="A4235" s="6" t="s">
        <v>16136</v>
      </c>
      <c r="B4235" s="6" t="s">
        <v>16179</v>
      </c>
      <c r="C4235" s="6" t="s">
        <v>16180</v>
      </c>
      <c r="D4235" s="12">
        <v>1</v>
      </c>
    </row>
    <row r="4236" spans="1:4" x14ac:dyDescent="0.2">
      <c r="A4236" s="6" t="s">
        <v>16136</v>
      </c>
      <c r="B4236" s="6" t="s">
        <v>16181</v>
      </c>
      <c r="C4236" s="6" t="s">
        <v>16182</v>
      </c>
      <c r="D4236" s="12">
        <v>1</v>
      </c>
    </row>
    <row r="4237" spans="1:4" x14ac:dyDescent="0.2">
      <c r="A4237" s="6" t="s">
        <v>16136</v>
      </c>
      <c r="B4237" s="6" t="s">
        <v>16183</v>
      </c>
      <c r="C4237" s="6" t="s">
        <v>16184</v>
      </c>
      <c r="D4237" s="12">
        <v>1</v>
      </c>
    </row>
    <row r="4238" spans="1:4" x14ac:dyDescent="0.2">
      <c r="A4238" s="6" t="s">
        <v>16136</v>
      </c>
      <c r="B4238" s="6" t="s">
        <v>16185</v>
      </c>
      <c r="C4238" s="6" t="s">
        <v>16186</v>
      </c>
      <c r="D4238" s="12">
        <v>1</v>
      </c>
    </row>
    <row r="4239" spans="1:4" x14ac:dyDescent="0.2">
      <c r="A4239" s="6" t="s">
        <v>16136</v>
      </c>
      <c r="B4239" s="6" t="s">
        <v>16187</v>
      </c>
      <c r="C4239" s="6" t="s">
        <v>16188</v>
      </c>
      <c r="D4239" s="12">
        <v>1</v>
      </c>
    </row>
    <row r="4240" spans="1:4" x14ac:dyDescent="0.2">
      <c r="A4240" s="6" t="s">
        <v>16136</v>
      </c>
      <c r="B4240" s="6" t="s">
        <v>16189</v>
      </c>
      <c r="C4240" s="6" t="s">
        <v>16190</v>
      </c>
      <c r="D4240" s="12">
        <v>1</v>
      </c>
    </row>
    <row r="4241" spans="1:4" x14ac:dyDescent="0.2">
      <c r="A4241" s="6" t="s">
        <v>16136</v>
      </c>
      <c r="B4241" s="6" t="s">
        <v>16191</v>
      </c>
      <c r="C4241" s="6" t="s">
        <v>16192</v>
      </c>
      <c r="D4241" s="12">
        <v>1</v>
      </c>
    </row>
    <row r="4242" spans="1:4" x14ac:dyDescent="0.2">
      <c r="A4242" s="6" t="s">
        <v>16136</v>
      </c>
      <c r="B4242" s="6" t="s">
        <v>16193</v>
      </c>
      <c r="C4242" s="6" t="s">
        <v>16194</v>
      </c>
      <c r="D4242" s="12">
        <v>1</v>
      </c>
    </row>
    <row r="4243" spans="1:4" x14ac:dyDescent="0.2">
      <c r="A4243" s="6" t="s">
        <v>16136</v>
      </c>
      <c r="B4243" s="6" t="s">
        <v>16195</v>
      </c>
      <c r="C4243" s="6" t="s">
        <v>16196</v>
      </c>
      <c r="D4243" s="12">
        <v>1</v>
      </c>
    </row>
    <row r="4244" spans="1:4" x14ac:dyDescent="0.2">
      <c r="A4244" s="6" t="s">
        <v>16136</v>
      </c>
      <c r="B4244" s="6" t="s">
        <v>16197</v>
      </c>
      <c r="C4244" s="6" t="s">
        <v>16198</v>
      </c>
      <c r="D4244" s="12">
        <v>1</v>
      </c>
    </row>
    <row r="4245" spans="1:4" x14ac:dyDescent="0.2">
      <c r="A4245" s="6" t="s">
        <v>16136</v>
      </c>
      <c r="B4245" s="6" t="s">
        <v>16199</v>
      </c>
      <c r="C4245" s="6" t="s">
        <v>16200</v>
      </c>
      <c r="D4245" s="12">
        <v>1</v>
      </c>
    </row>
    <row r="4246" spans="1:4" x14ac:dyDescent="0.2">
      <c r="A4246" s="6" t="s">
        <v>16136</v>
      </c>
      <c r="B4246" s="6" t="s">
        <v>16201</v>
      </c>
      <c r="C4246" s="6" t="s">
        <v>16202</v>
      </c>
      <c r="D4246" s="12">
        <v>1</v>
      </c>
    </row>
    <row r="4247" spans="1:4" x14ac:dyDescent="0.2">
      <c r="A4247" s="6" t="s">
        <v>16136</v>
      </c>
      <c r="B4247" s="6" t="s">
        <v>16203</v>
      </c>
      <c r="C4247" s="6" t="s">
        <v>16204</v>
      </c>
      <c r="D4247" s="12">
        <v>1</v>
      </c>
    </row>
    <row r="4248" spans="1:4" x14ac:dyDescent="0.2">
      <c r="A4248" s="6" t="s">
        <v>16136</v>
      </c>
      <c r="B4248" s="6" t="s">
        <v>16205</v>
      </c>
      <c r="C4248" s="6" t="s">
        <v>16206</v>
      </c>
      <c r="D4248" s="12">
        <v>1</v>
      </c>
    </row>
    <row r="4249" spans="1:4" x14ac:dyDescent="0.2">
      <c r="A4249" s="6" t="s">
        <v>16136</v>
      </c>
      <c r="B4249" s="6" t="s">
        <v>16207</v>
      </c>
      <c r="C4249" s="6" t="s">
        <v>16208</v>
      </c>
      <c r="D4249" s="12">
        <v>1</v>
      </c>
    </row>
    <row r="4250" spans="1:4" x14ac:dyDescent="0.2">
      <c r="A4250" s="6" t="s">
        <v>16136</v>
      </c>
      <c r="B4250" s="6" t="s">
        <v>16209</v>
      </c>
      <c r="C4250" s="6" t="s">
        <v>16210</v>
      </c>
      <c r="D4250" s="12">
        <v>1</v>
      </c>
    </row>
    <row r="4251" spans="1:4" x14ac:dyDescent="0.2">
      <c r="A4251" s="6" t="s">
        <v>16136</v>
      </c>
      <c r="B4251" s="6" t="s">
        <v>16211</v>
      </c>
      <c r="C4251" s="6" t="s">
        <v>16212</v>
      </c>
      <c r="D4251" s="12">
        <v>1</v>
      </c>
    </row>
    <row r="4252" spans="1:4" x14ac:dyDescent="0.2">
      <c r="A4252" s="6" t="s">
        <v>16136</v>
      </c>
      <c r="B4252" s="6" t="s">
        <v>16213</v>
      </c>
      <c r="C4252" s="6" t="s">
        <v>16214</v>
      </c>
      <c r="D4252" s="12">
        <v>1</v>
      </c>
    </row>
    <row r="4253" spans="1:4" x14ac:dyDescent="0.2">
      <c r="A4253" s="6" t="s">
        <v>16136</v>
      </c>
      <c r="B4253" s="6" t="s">
        <v>16215</v>
      </c>
      <c r="C4253" s="6" t="s">
        <v>16216</v>
      </c>
      <c r="D4253" s="12">
        <v>1</v>
      </c>
    </row>
    <row r="4254" spans="1:4" x14ac:dyDescent="0.2">
      <c r="A4254" s="6" t="s">
        <v>16136</v>
      </c>
      <c r="B4254" s="6" t="s">
        <v>16217</v>
      </c>
      <c r="C4254" s="6" t="s">
        <v>16218</v>
      </c>
      <c r="D4254" s="12">
        <v>1</v>
      </c>
    </row>
    <row r="4255" spans="1:4" x14ac:dyDescent="0.2">
      <c r="A4255" s="6" t="s">
        <v>16136</v>
      </c>
      <c r="B4255" s="6" t="s">
        <v>16219</v>
      </c>
      <c r="C4255" s="6" t="s">
        <v>16220</v>
      </c>
      <c r="D4255" s="12">
        <v>1</v>
      </c>
    </row>
    <row r="4256" spans="1:4" x14ac:dyDescent="0.2">
      <c r="A4256" s="6" t="s">
        <v>16136</v>
      </c>
      <c r="B4256" s="6" t="s">
        <v>16221</v>
      </c>
      <c r="C4256" s="6" t="s">
        <v>16222</v>
      </c>
      <c r="D4256" s="12">
        <v>1</v>
      </c>
    </row>
    <row r="4257" spans="1:4" x14ac:dyDescent="0.2">
      <c r="A4257" s="6" t="s">
        <v>16136</v>
      </c>
      <c r="B4257" s="6" t="s">
        <v>16223</v>
      </c>
      <c r="C4257" s="6" t="s">
        <v>16224</v>
      </c>
      <c r="D4257" s="12">
        <v>1</v>
      </c>
    </row>
    <row r="4258" spans="1:4" x14ac:dyDescent="0.2">
      <c r="A4258" s="6" t="s">
        <v>16136</v>
      </c>
      <c r="B4258" s="6" t="s">
        <v>16225</v>
      </c>
      <c r="C4258" s="6" t="s">
        <v>16226</v>
      </c>
      <c r="D4258" s="12">
        <v>1</v>
      </c>
    </row>
    <row r="4259" spans="1:4" x14ac:dyDescent="0.2">
      <c r="A4259" s="6" t="s">
        <v>16136</v>
      </c>
      <c r="B4259" s="6" t="s">
        <v>16227</v>
      </c>
      <c r="C4259" s="6" t="s">
        <v>16228</v>
      </c>
      <c r="D4259" s="12">
        <v>1</v>
      </c>
    </row>
    <row r="4260" spans="1:4" x14ac:dyDescent="0.2">
      <c r="A4260" s="6" t="s">
        <v>16136</v>
      </c>
      <c r="B4260" s="6" t="s">
        <v>16229</v>
      </c>
      <c r="C4260" s="6" t="s">
        <v>16230</v>
      </c>
      <c r="D4260" s="12">
        <v>1</v>
      </c>
    </row>
    <row r="4261" spans="1:4" x14ac:dyDescent="0.2">
      <c r="A4261" s="6" t="s">
        <v>16136</v>
      </c>
      <c r="B4261" s="6" t="s">
        <v>16231</v>
      </c>
      <c r="C4261" s="6" t="s">
        <v>16232</v>
      </c>
      <c r="D4261" s="12">
        <v>1</v>
      </c>
    </row>
    <row r="4262" spans="1:4" x14ac:dyDescent="0.2">
      <c r="A4262" s="6" t="s">
        <v>16136</v>
      </c>
      <c r="B4262" s="6" t="s">
        <v>16233</v>
      </c>
      <c r="C4262" s="6" t="s">
        <v>16234</v>
      </c>
      <c r="D4262" s="12">
        <v>1</v>
      </c>
    </row>
    <row r="4263" spans="1:4" x14ac:dyDescent="0.2">
      <c r="A4263" s="6" t="s">
        <v>16136</v>
      </c>
      <c r="B4263" s="6" t="s">
        <v>16235</v>
      </c>
      <c r="C4263" s="6" t="s">
        <v>16236</v>
      </c>
      <c r="D4263" s="12">
        <v>1</v>
      </c>
    </row>
    <row r="4264" spans="1:4" x14ac:dyDescent="0.2">
      <c r="A4264" s="6" t="s">
        <v>16136</v>
      </c>
      <c r="B4264" s="6" t="s">
        <v>16237</v>
      </c>
      <c r="C4264" s="6" t="s">
        <v>16238</v>
      </c>
      <c r="D4264" s="12">
        <v>1</v>
      </c>
    </row>
    <row r="4265" spans="1:4" x14ac:dyDescent="0.2">
      <c r="A4265" s="6" t="s">
        <v>16136</v>
      </c>
      <c r="B4265" s="6" t="s">
        <v>16239</v>
      </c>
      <c r="C4265" s="6" t="s">
        <v>16240</v>
      </c>
      <c r="D4265" s="12">
        <v>1</v>
      </c>
    </row>
    <row r="4266" spans="1:4" x14ac:dyDescent="0.2">
      <c r="A4266" s="6" t="s">
        <v>16136</v>
      </c>
      <c r="B4266" s="6" t="s">
        <v>16241</v>
      </c>
      <c r="C4266" s="6" t="s">
        <v>16242</v>
      </c>
      <c r="D4266" s="12">
        <v>1</v>
      </c>
    </row>
    <row r="4267" spans="1:4" x14ac:dyDescent="0.2">
      <c r="A4267" s="6" t="s">
        <v>16136</v>
      </c>
      <c r="B4267" s="6" t="s">
        <v>16243</v>
      </c>
      <c r="C4267" s="6" t="s">
        <v>16244</v>
      </c>
      <c r="D4267" s="12">
        <v>1</v>
      </c>
    </row>
    <row r="4268" spans="1:4" x14ac:dyDescent="0.2">
      <c r="A4268" s="6" t="s">
        <v>16136</v>
      </c>
      <c r="B4268" s="6" t="s">
        <v>16245</v>
      </c>
      <c r="C4268" s="6" t="s">
        <v>16246</v>
      </c>
      <c r="D4268" s="12">
        <v>1</v>
      </c>
    </row>
    <row r="4269" spans="1:4" x14ac:dyDescent="0.2">
      <c r="A4269" s="6" t="s">
        <v>16136</v>
      </c>
      <c r="B4269" s="6" t="s">
        <v>16247</v>
      </c>
      <c r="C4269" s="6" t="s">
        <v>16248</v>
      </c>
      <c r="D4269" s="12">
        <v>1</v>
      </c>
    </row>
    <row r="4270" spans="1:4" x14ac:dyDescent="0.2">
      <c r="A4270" s="6" t="s">
        <v>16136</v>
      </c>
      <c r="B4270" s="6" t="s">
        <v>16249</v>
      </c>
      <c r="C4270" s="6" t="s">
        <v>16250</v>
      </c>
      <c r="D4270" s="12">
        <v>1</v>
      </c>
    </row>
    <row r="4271" spans="1:4" x14ac:dyDescent="0.2">
      <c r="A4271" s="6" t="s">
        <v>16136</v>
      </c>
      <c r="B4271" s="6" t="s">
        <v>16251</v>
      </c>
      <c r="C4271" s="6" t="s">
        <v>16252</v>
      </c>
      <c r="D4271" s="12">
        <v>1</v>
      </c>
    </row>
    <row r="4272" spans="1:4" x14ac:dyDescent="0.2">
      <c r="A4272" s="6" t="s">
        <v>16136</v>
      </c>
      <c r="B4272" s="6" t="s">
        <v>16253</v>
      </c>
      <c r="C4272" s="6" t="s">
        <v>16254</v>
      </c>
      <c r="D4272" s="12">
        <v>1</v>
      </c>
    </row>
    <row r="4273" spans="1:4" x14ac:dyDescent="0.2">
      <c r="A4273" s="6" t="s">
        <v>16136</v>
      </c>
      <c r="B4273" s="6" t="s">
        <v>16255</v>
      </c>
      <c r="C4273" s="6" t="s">
        <v>16256</v>
      </c>
      <c r="D4273" s="12">
        <v>1</v>
      </c>
    </row>
    <row r="4274" spans="1:4" x14ac:dyDescent="0.2">
      <c r="A4274" s="6" t="s">
        <v>16136</v>
      </c>
      <c r="B4274" s="6" t="s">
        <v>16257</v>
      </c>
      <c r="C4274" s="6" t="s">
        <v>16258</v>
      </c>
      <c r="D4274" s="12">
        <v>1</v>
      </c>
    </row>
    <row r="4275" spans="1:4" x14ac:dyDescent="0.2">
      <c r="A4275" s="6" t="s">
        <v>16136</v>
      </c>
      <c r="B4275" s="6" t="s">
        <v>16259</v>
      </c>
      <c r="C4275" s="6" t="s">
        <v>16260</v>
      </c>
      <c r="D4275" s="12">
        <v>1</v>
      </c>
    </row>
    <row r="4276" spans="1:4" x14ac:dyDescent="0.2">
      <c r="A4276" s="6" t="s">
        <v>16136</v>
      </c>
      <c r="B4276" s="6" t="s">
        <v>16261</v>
      </c>
      <c r="C4276" s="6" t="s">
        <v>16262</v>
      </c>
      <c r="D4276" s="12">
        <v>1</v>
      </c>
    </row>
    <row r="4277" spans="1:4" x14ac:dyDescent="0.2">
      <c r="A4277" s="6" t="s">
        <v>16136</v>
      </c>
      <c r="B4277" s="6" t="s">
        <v>16263</v>
      </c>
      <c r="C4277" s="6" t="s">
        <v>16264</v>
      </c>
      <c r="D4277" s="12">
        <v>1</v>
      </c>
    </row>
    <row r="4278" spans="1:4" x14ac:dyDescent="0.2">
      <c r="A4278" s="6" t="s">
        <v>16136</v>
      </c>
      <c r="B4278" s="6" t="s">
        <v>16265</v>
      </c>
      <c r="C4278" s="6" t="s">
        <v>16266</v>
      </c>
      <c r="D4278" s="12">
        <v>1</v>
      </c>
    </row>
    <row r="4279" spans="1:4" x14ac:dyDescent="0.2">
      <c r="A4279" s="6" t="s">
        <v>16136</v>
      </c>
      <c r="B4279" s="6" t="s">
        <v>16267</v>
      </c>
      <c r="C4279" s="6" t="s">
        <v>16268</v>
      </c>
      <c r="D4279" s="12">
        <v>1</v>
      </c>
    </row>
    <row r="4280" spans="1:4" x14ac:dyDescent="0.2">
      <c r="A4280" s="6" t="s">
        <v>16136</v>
      </c>
      <c r="B4280" s="6" t="s">
        <v>16269</v>
      </c>
      <c r="C4280" s="6" t="s">
        <v>16270</v>
      </c>
      <c r="D4280" s="12">
        <v>1</v>
      </c>
    </row>
    <row r="4281" spans="1:4" x14ac:dyDescent="0.2">
      <c r="A4281" s="6" t="s">
        <v>16136</v>
      </c>
      <c r="B4281" s="6" t="s">
        <v>16271</v>
      </c>
      <c r="C4281" s="6" t="s">
        <v>16272</v>
      </c>
      <c r="D4281" s="12">
        <v>1</v>
      </c>
    </row>
    <row r="4282" spans="1:4" x14ac:dyDescent="0.2">
      <c r="A4282" s="6" t="s">
        <v>16136</v>
      </c>
      <c r="B4282" s="6" t="s">
        <v>16273</v>
      </c>
      <c r="C4282" s="6" t="s">
        <v>16274</v>
      </c>
      <c r="D4282" s="12">
        <v>1</v>
      </c>
    </row>
    <row r="4283" spans="1:4" x14ac:dyDescent="0.2">
      <c r="A4283" s="6" t="s">
        <v>16136</v>
      </c>
      <c r="B4283" s="6" t="s">
        <v>16275</v>
      </c>
      <c r="C4283" s="6" t="s">
        <v>16276</v>
      </c>
      <c r="D4283" s="12">
        <v>1</v>
      </c>
    </row>
    <row r="4284" spans="1:4" x14ac:dyDescent="0.2">
      <c r="A4284" s="6" t="s">
        <v>16136</v>
      </c>
      <c r="B4284" s="6" t="s">
        <v>16277</v>
      </c>
      <c r="C4284" s="6" t="s">
        <v>16278</v>
      </c>
      <c r="D4284" s="12">
        <v>1</v>
      </c>
    </row>
    <row r="4285" spans="1:4" x14ac:dyDescent="0.2">
      <c r="A4285" s="6" t="s">
        <v>16136</v>
      </c>
      <c r="B4285" s="6" t="s">
        <v>16279</v>
      </c>
      <c r="C4285" s="6" t="s">
        <v>16280</v>
      </c>
      <c r="D4285" s="12">
        <v>1</v>
      </c>
    </row>
    <row r="4286" spans="1:4" x14ac:dyDescent="0.2">
      <c r="A4286" s="6" t="s">
        <v>16136</v>
      </c>
      <c r="B4286" s="6" t="s">
        <v>16281</v>
      </c>
      <c r="C4286" s="6" t="s">
        <v>16282</v>
      </c>
      <c r="D4286" s="12">
        <v>1</v>
      </c>
    </row>
    <row r="4287" spans="1:4" x14ac:dyDescent="0.2">
      <c r="A4287" s="6" t="s">
        <v>16136</v>
      </c>
      <c r="B4287" s="6" t="s">
        <v>16283</v>
      </c>
      <c r="C4287" s="6" t="s">
        <v>16284</v>
      </c>
      <c r="D4287" s="12">
        <v>1</v>
      </c>
    </row>
    <row r="4288" spans="1:4" x14ac:dyDescent="0.2">
      <c r="A4288" s="6" t="s">
        <v>16136</v>
      </c>
      <c r="B4288" s="6" t="s">
        <v>16285</v>
      </c>
      <c r="C4288" s="6" t="s">
        <v>16286</v>
      </c>
      <c r="D4288" s="12">
        <v>1</v>
      </c>
    </row>
    <row r="4289" spans="1:4" x14ac:dyDescent="0.2">
      <c r="A4289" s="6" t="s">
        <v>16136</v>
      </c>
      <c r="B4289" s="6" t="s">
        <v>16287</v>
      </c>
      <c r="C4289" s="6" t="s">
        <v>16288</v>
      </c>
      <c r="D4289" s="12">
        <v>1</v>
      </c>
    </row>
    <row r="4290" spans="1:4" x14ac:dyDescent="0.2">
      <c r="A4290" s="6" t="s">
        <v>16136</v>
      </c>
      <c r="B4290" s="6" t="s">
        <v>16289</v>
      </c>
      <c r="C4290" s="6" t="s">
        <v>16290</v>
      </c>
      <c r="D4290" s="12">
        <v>1</v>
      </c>
    </row>
    <row r="4291" spans="1:4" x14ac:dyDescent="0.2">
      <c r="A4291" s="6" t="s">
        <v>16136</v>
      </c>
      <c r="B4291" s="6" t="s">
        <v>16291</v>
      </c>
      <c r="C4291" s="6" t="s">
        <v>16292</v>
      </c>
      <c r="D4291" s="12">
        <v>1</v>
      </c>
    </row>
    <row r="4292" spans="1:4" x14ac:dyDescent="0.2">
      <c r="A4292" s="6" t="s">
        <v>16136</v>
      </c>
      <c r="B4292" s="6" t="s">
        <v>16293</v>
      </c>
      <c r="C4292" s="6" t="s">
        <v>16294</v>
      </c>
      <c r="D4292" s="12">
        <v>1</v>
      </c>
    </row>
    <row r="4293" spans="1:4" x14ac:dyDescent="0.2">
      <c r="A4293" s="6" t="s">
        <v>16136</v>
      </c>
      <c r="B4293" s="6" t="s">
        <v>16295</v>
      </c>
      <c r="C4293" s="6" t="s">
        <v>16296</v>
      </c>
      <c r="D4293" s="12">
        <v>1</v>
      </c>
    </row>
    <row r="4294" spans="1:4" x14ac:dyDescent="0.2">
      <c r="A4294" s="6" t="s">
        <v>16136</v>
      </c>
      <c r="B4294" s="6" t="s">
        <v>16297</v>
      </c>
      <c r="C4294" s="6" t="s">
        <v>16298</v>
      </c>
      <c r="D4294" s="12">
        <v>1</v>
      </c>
    </row>
    <row r="4295" spans="1:4" x14ac:dyDescent="0.2">
      <c r="A4295" s="6" t="s">
        <v>16136</v>
      </c>
      <c r="B4295" s="6" t="s">
        <v>16299</v>
      </c>
      <c r="C4295" s="6" t="s">
        <v>16300</v>
      </c>
      <c r="D4295" s="12">
        <v>1</v>
      </c>
    </row>
    <row r="4296" spans="1:4" x14ac:dyDescent="0.2">
      <c r="A4296" s="6" t="s">
        <v>16136</v>
      </c>
      <c r="B4296" s="6" t="s">
        <v>16301</v>
      </c>
      <c r="C4296" s="6" t="s">
        <v>16302</v>
      </c>
      <c r="D4296" s="12">
        <v>1</v>
      </c>
    </row>
    <row r="4297" spans="1:4" x14ac:dyDescent="0.2">
      <c r="A4297" s="6" t="s">
        <v>16303</v>
      </c>
      <c r="B4297" s="6" t="s">
        <v>16304</v>
      </c>
      <c r="C4297" s="6" t="s">
        <v>16305</v>
      </c>
      <c r="D4297" s="12">
        <v>1</v>
      </c>
    </row>
    <row r="4298" spans="1:4" x14ac:dyDescent="0.2">
      <c r="A4298" s="6" t="s">
        <v>16303</v>
      </c>
      <c r="B4298" s="6" t="s">
        <v>16306</v>
      </c>
      <c r="C4298" s="6" t="s">
        <v>16307</v>
      </c>
      <c r="D4298" s="12">
        <v>2</v>
      </c>
    </row>
    <row r="4299" spans="1:4" x14ac:dyDescent="0.2">
      <c r="A4299" s="6" t="s">
        <v>16303</v>
      </c>
      <c r="B4299" s="6" t="s">
        <v>16308</v>
      </c>
      <c r="C4299" s="6" t="s">
        <v>16309</v>
      </c>
      <c r="D4299" s="12">
        <v>6</v>
      </c>
    </row>
    <row r="4300" spans="1:4" x14ac:dyDescent="0.2">
      <c r="A4300" s="6" t="s">
        <v>16303</v>
      </c>
      <c r="B4300" s="6" t="s">
        <v>16310</v>
      </c>
      <c r="C4300" s="6" t="s">
        <v>16311</v>
      </c>
      <c r="D4300" s="12">
        <v>2</v>
      </c>
    </row>
    <row r="4301" spans="1:4" x14ac:dyDescent="0.2">
      <c r="A4301" s="6" t="s">
        <v>16303</v>
      </c>
      <c r="B4301" s="6" t="s">
        <v>16312</v>
      </c>
      <c r="C4301" s="6" t="s">
        <v>16313</v>
      </c>
      <c r="D4301" s="12">
        <v>2</v>
      </c>
    </row>
    <row r="4302" spans="1:4" x14ac:dyDescent="0.2">
      <c r="A4302" s="6" t="s">
        <v>16303</v>
      </c>
      <c r="B4302" s="6" t="s">
        <v>16314</v>
      </c>
      <c r="C4302" s="6" t="s">
        <v>16315</v>
      </c>
      <c r="D4302" s="12">
        <v>2</v>
      </c>
    </row>
    <row r="4303" spans="1:4" x14ac:dyDescent="0.2">
      <c r="A4303" s="6" t="s">
        <v>16303</v>
      </c>
      <c r="B4303" s="6" t="s">
        <v>16316</v>
      </c>
      <c r="C4303" s="6" t="s">
        <v>16317</v>
      </c>
      <c r="D4303" s="12">
        <v>1</v>
      </c>
    </row>
    <row r="4304" spans="1:4" x14ac:dyDescent="0.2">
      <c r="A4304" s="6" t="s">
        <v>16303</v>
      </c>
      <c r="B4304" s="6" t="s">
        <v>16318</v>
      </c>
      <c r="C4304" s="6" t="s">
        <v>16319</v>
      </c>
      <c r="D4304" s="12">
        <v>1</v>
      </c>
    </row>
    <row r="4305" spans="1:4" x14ac:dyDescent="0.2">
      <c r="A4305" s="6" t="s">
        <v>16303</v>
      </c>
      <c r="B4305" s="6" t="s">
        <v>16320</v>
      </c>
      <c r="C4305" s="6" t="s">
        <v>16321</v>
      </c>
      <c r="D4305" s="12">
        <v>1</v>
      </c>
    </row>
    <row r="4306" spans="1:4" x14ac:dyDescent="0.2">
      <c r="A4306" s="6" t="s">
        <v>16303</v>
      </c>
      <c r="B4306" s="6" t="s">
        <v>16322</v>
      </c>
      <c r="C4306" s="6" t="s">
        <v>16323</v>
      </c>
      <c r="D4306" s="12">
        <v>2</v>
      </c>
    </row>
    <row r="4307" spans="1:4" x14ac:dyDescent="0.2">
      <c r="A4307" s="6" t="s">
        <v>16303</v>
      </c>
      <c r="B4307" s="6" t="s">
        <v>16324</v>
      </c>
      <c r="C4307" s="6" t="s">
        <v>16325</v>
      </c>
      <c r="D4307" s="12">
        <v>2</v>
      </c>
    </row>
    <row r="4308" spans="1:4" x14ac:dyDescent="0.2">
      <c r="A4308" s="6" t="s">
        <v>16303</v>
      </c>
      <c r="B4308" s="6" t="s">
        <v>16326</v>
      </c>
      <c r="C4308" s="6" t="s">
        <v>16327</v>
      </c>
      <c r="D4308" s="12">
        <v>1</v>
      </c>
    </row>
    <row r="4309" spans="1:4" x14ac:dyDescent="0.2">
      <c r="A4309" s="6" t="s">
        <v>16303</v>
      </c>
      <c r="B4309" s="6" t="s">
        <v>16328</v>
      </c>
      <c r="C4309" s="6" t="s">
        <v>16329</v>
      </c>
      <c r="D4309" s="12">
        <v>2</v>
      </c>
    </row>
    <row r="4310" spans="1:4" x14ac:dyDescent="0.2">
      <c r="A4310" s="6" t="s">
        <v>16303</v>
      </c>
      <c r="B4310" s="6" t="s">
        <v>16330</v>
      </c>
      <c r="C4310" s="6" t="s">
        <v>16331</v>
      </c>
      <c r="D4310" s="12">
        <v>1</v>
      </c>
    </row>
    <row r="4311" spans="1:4" x14ac:dyDescent="0.2">
      <c r="A4311" s="6" t="s">
        <v>16303</v>
      </c>
      <c r="B4311" s="6" t="s">
        <v>16332</v>
      </c>
      <c r="C4311" s="6" t="s">
        <v>16333</v>
      </c>
      <c r="D4311" s="12">
        <v>1</v>
      </c>
    </row>
    <row r="4312" spans="1:4" x14ac:dyDescent="0.2">
      <c r="A4312" s="6" t="s">
        <v>16303</v>
      </c>
      <c r="B4312" s="6" t="s">
        <v>16334</v>
      </c>
      <c r="C4312" s="6" t="s">
        <v>16335</v>
      </c>
      <c r="D4312" s="12">
        <v>1</v>
      </c>
    </row>
    <row r="4313" spans="1:4" x14ac:dyDescent="0.2">
      <c r="A4313" s="6" t="s">
        <v>16303</v>
      </c>
      <c r="B4313" s="6" t="s">
        <v>16336</v>
      </c>
      <c r="C4313" s="6" t="s">
        <v>16337</v>
      </c>
      <c r="D4313" s="12">
        <v>1</v>
      </c>
    </row>
    <row r="4314" spans="1:4" x14ac:dyDescent="0.2">
      <c r="A4314" s="6" t="s">
        <v>16303</v>
      </c>
      <c r="B4314" s="6" t="s">
        <v>16338</v>
      </c>
      <c r="C4314" s="6" t="s">
        <v>16339</v>
      </c>
      <c r="D4314" s="12">
        <v>1</v>
      </c>
    </row>
    <row r="4315" spans="1:4" x14ac:dyDescent="0.2">
      <c r="A4315" s="6" t="s">
        <v>16303</v>
      </c>
      <c r="B4315" s="6" t="s">
        <v>16340</v>
      </c>
      <c r="C4315" s="6" t="s">
        <v>16340</v>
      </c>
      <c r="D4315" s="12">
        <v>1</v>
      </c>
    </row>
    <row r="4316" spans="1:4" x14ac:dyDescent="0.2">
      <c r="A4316" s="6" t="s">
        <v>16303</v>
      </c>
      <c r="B4316" s="6" t="s">
        <v>16341</v>
      </c>
      <c r="C4316" s="6" t="s">
        <v>16342</v>
      </c>
      <c r="D4316" s="12">
        <v>1</v>
      </c>
    </row>
    <row r="4317" spans="1:4" x14ac:dyDescent="0.2">
      <c r="A4317" s="6" t="s">
        <v>16303</v>
      </c>
      <c r="B4317" s="6" t="s">
        <v>16343</v>
      </c>
      <c r="C4317" s="6" t="s">
        <v>16344</v>
      </c>
      <c r="D4317" s="12">
        <v>1</v>
      </c>
    </row>
    <row r="4318" spans="1:4" x14ac:dyDescent="0.2">
      <c r="A4318" s="6" t="s">
        <v>16303</v>
      </c>
      <c r="B4318" s="6" t="s">
        <v>16345</v>
      </c>
      <c r="C4318" s="6" t="s">
        <v>16346</v>
      </c>
      <c r="D4318" s="12">
        <v>6</v>
      </c>
    </row>
    <row r="4319" spans="1:4" x14ac:dyDescent="0.2">
      <c r="A4319" s="6" t="s">
        <v>16303</v>
      </c>
      <c r="B4319" s="6" t="s">
        <v>16347</v>
      </c>
      <c r="C4319" s="6" t="s">
        <v>16348</v>
      </c>
      <c r="D4319" s="12">
        <v>1</v>
      </c>
    </row>
    <row r="4320" spans="1:4" x14ac:dyDescent="0.2">
      <c r="A4320" s="6" t="s">
        <v>16303</v>
      </c>
      <c r="B4320" s="6" t="s">
        <v>16349</v>
      </c>
      <c r="C4320" s="6" t="s">
        <v>16350</v>
      </c>
      <c r="D4320" s="12">
        <v>8</v>
      </c>
    </row>
    <row r="4321" spans="1:4" x14ac:dyDescent="0.2">
      <c r="A4321" s="6" t="s">
        <v>16303</v>
      </c>
      <c r="B4321" s="6" t="s">
        <v>16351</v>
      </c>
      <c r="C4321" s="6" t="s">
        <v>16352</v>
      </c>
      <c r="D4321" s="12">
        <v>1</v>
      </c>
    </row>
    <row r="4322" spans="1:4" x14ac:dyDescent="0.2">
      <c r="A4322" s="6" t="s">
        <v>16303</v>
      </c>
      <c r="B4322" s="6" t="s">
        <v>16353</v>
      </c>
      <c r="C4322" s="6" t="s">
        <v>16354</v>
      </c>
      <c r="D4322" s="12">
        <v>6</v>
      </c>
    </row>
    <row r="4323" spans="1:4" x14ac:dyDescent="0.2">
      <c r="A4323" s="6" t="s">
        <v>16303</v>
      </c>
      <c r="B4323" s="6" t="s">
        <v>16355</v>
      </c>
      <c r="C4323" s="6" t="s">
        <v>16356</v>
      </c>
      <c r="D4323" s="12">
        <v>6</v>
      </c>
    </row>
    <row r="4324" spans="1:4" x14ac:dyDescent="0.2">
      <c r="A4324" s="6" t="s">
        <v>16303</v>
      </c>
      <c r="B4324" s="6" t="s">
        <v>16357</v>
      </c>
      <c r="C4324" s="6" t="s">
        <v>16358</v>
      </c>
      <c r="D4324" s="12">
        <v>6</v>
      </c>
    </row>
    <row r="4325" spans="1:4" x14ac:dyDescent="0.2">
      <c r="A4325" s="6" t="s">
        <v>16303</v>
      </c>
      <c r="B4325" s="6" t="s">
        <v>16359</v>
      </c>
      <c r="C4325" s="6" t="s">
        <v>16360</v>
      </c>
      <c r="D4325" s="12">
        <v>1</v>
      </c>
    </row>
    <row r="4326" spans="1:4" x14ac:dyDescent="0.2">
      <c r="A4326" s="6" t="s">
        <v>16303</v>
      </c>
      <c r="B4326" s="6" t="s">
        <v>16361</v>
      </c>
      <c r="C4326" s="6" t="s">
        <v>16362</v>
      </c>
      <c r="D4326" s="12">
        <v>6</v>
      </c>
    </row>
    <row r="4327" spans="1:4" x14ac:dyDescent="0.2">
      <c r="A4327" s="6" t="s">
        <v>16303</v>
      </c>
      <c r="B4327" s="6" t="s">
        <v>16363</v>
      </c>
      <c r="C4327" s="6" t="s">
        <v>16364</v>
      </c>
      <c r="D4327" s="12">
        <v>1</v>
      </c>
    </row>
    <row r="4328" spans="1:4" x14ac:dyDescent="0.2">
      <c r="A4328" s="6" t="s">
        <v>16303</v>
      </c>
      <c r="B4328" s="6" t="s">
        <v>16365</v>
      </c>
      <c r="C4328" s="6" t="s">
        <v>16366</v>
      </c>
      <c r="D4328" s="12">
        <v>6</v>
      </c>
    </row>
    <row r="4329" spans="1:4" x14ac:dyDescent="0.2">
      <c r="A4329" s="6" t="s">
        <v>16303</v>
      </c>
      <c r="B4329" s="6" t="s">
        <v>16367</v>
      </c>
      <c r="C4329" s="6" t="s">
        <v>16368</v>
      </c>
      <c r="D4329" s="12">
        <v>1</v>
      </c>
    </row>
    <row r="4330" spans="1:4" x14ac:dyDescent="0.2">
      <c r="A4330" s="6" t="s">
        <v>16303</v>
      </c>
      <c r="B4330" s="6" t="s">
        <v>16369</v>
      </c>
      <c r="C4330" s="6" t="s">
        <v>16370</v>
      </c>
      <c r="D4330" s="12">
        <v>1</v>
      </c>
    </row>
    <row r="4331" spans="1:4" x14ac:dyDescent="0.2">
      <c r="A4331" s="6" t="s">
        <v>16303</v>
      </c>
      <c r="B4331" s="6" t="s">
        <v>16371</v>
      </c>
      <c r="C4331" s="6" t="s">
        <v>16372</v>
      </c>
      <c r="D4331" s="12">
        <v>1</v>
      </c>
    </row>
    <row r="4332" spans="1:4" x14ac:dyDescent="0.2">
      <c r="A4332" s="6" t="s">
        <v>16303</v>
      </c>
      <c r="B4332" s="6" t="s">
        <v>16373</v>
      </c>
      <c r="C4332" s="6" t="s">
        <v>16374</v>
      </c>
      <c r="D4332" s="12">
        <v>1</v>
      </c>
    </row>
    <row r="4333" spans="1:4" x14ac:dyDescent="0.2">
      <c r="A4333" s="6" t="s">
        <v>16303</v>
      </c>
      <c r="B4333" s="6" t="s">
        <v>16375</v>
      </c>
      <c r="C4333" s="6" t="s">
        <v>16376</v>
      </c>
      <c r="D4333" s="12">
        <v>1</v>
      </c>
    </row>
    <row r="4334" spans="1:4" x14ac:dyDescent="0.2">
      <c r="A4334" s="6" t="s">
        <v>16303</v>
      </c>
      <c r="B4334" s="6" t="s">
        <v>16377</v>
      </c>
      <c r="C4334" s="6" t="s">
        <v>16378</v>
      </c>
      <c r="D4334" s="12">
        <v>1</v>
      </c>
    </row>
    <row r="4335" spans="1:4" x14ac:dyDescent="0.2">
      <c r="A4335" s="6" t="s">
        <v>16303</v>
      </c>
      <c r="B4335" s="6" t="s">
        <v>16379</v>
      </c>
      <c r="C4335" s="6" t="s">
        <v>16380</v>
      </c>
      <c r="D4335" s="12">
        <v>1</v>
      </c>
    </row>
    <row r="4336" spans="1:4" x14ac:dyDescent="0.2">
      <c r="A4336" s="6" t="s">
        <v>16303</v>
      </c>
      <c r="B4336" s="6" t="s">
        <v>16381</v>
      </c>
      <c r="C4336" s="6" t="s">
        <v>16382</v>
      </c>
      <c r="D4336" s="12">
        <v>2</v>
      </c>
    </row>
    <row r="4337" spans="1:4" x14ac:dyDescent="0.2">
      <c r="A4337" s="6" t="s">
        <v>16303</v>
      </c>
      <c r="B4337" s="6" t="s">
        <v>16383</v>
      </c>
      <c r="C4337" s="6" t="s">
        <v>16384</v>
      </c>
      <c r="D4337" s="12">
        <v>1</v>
      </c>
    </row>
    <row r="4338" spans="1:4" x14ac:dyDescent="0.2">
      <c r="A4338" s="6" t="s">
        <v>16303</v>
      </c>
      <c r="B4338" s="6" t="s">
        <v>16385</v>
      </c>
      <c r="C4338" s="6" t="s">
        <v>16386</v>
      </c>
      <c r="D4338" s="12">
        <v>2</v>
      </c>
    </row>
    <row r="4339" spans="1:4" x14ac:dyDescent="0.2">
      <c r="A4339" s="6" t="s">
        <v>16303</v>
      </c>
      <c r="B4339" s="6" t="s">
        <v>16387</v>
      </c>
      <c r="C4339" s="6" t="s">
        <v>16387</v>
      </c>
      <c r="D4339" s="12">
        <v>1</v>
      </c>
    </row>
    <row r="4340" spans="1:4" x14ac:dyDescent="0.2">
      <c r="A4340" s="6" t="s">
        <v>16303</v>
      </c>
      <c r="B4340" s="6" t="s">
        <v>16388</v>
      </c>
      <c r="C4340" s="6" t="s">
        <v>16389</v>
      </c>
      <c r="D4340" s="12">
        <v>2</v>
      </c>
    </row>
    <row r="4341" spans="1:4" x14ac:dyDescent="0.2">
      <c r="A4341" s="6" t="s">
        <v>16303</v>
      </c>
      <c r="B4341" s="6" t="s">
        <v>16390</v>
      </c>
      <c r="C4341" s="6" t="s">
        <v>16391</v>
      </c>
      <c r="D4341" s="12">
        <v>2</v>
      </c>
    </row>
    <row r="4342" spans="1:4" x14ac:dyDescent="0.2">
      <c r="A4342" s="6" t="s">
        <v>16392</v>
      </c>
      <c r="B4342" s="6" t="s">
        <v>16393</v>
      </c>
      <c r="C4342" s="6" t="s">
        <v>16394</v>
      </c>
      <c r="D4342" s="12">
        <v>1</v>
      </c>
    </row>
    <row r="4343" spans="1:4" x14ac:dyDescent="0.2">
      <c r="A4343" s="6" t="s">
        <v>16392</v>
      </c>
      <c r="B4343" s="6" t="s">
        <v>16395</v>
      </c>
      <c r="C4343" s="6" t="s">
        <v>16396</v>
      </c>
      <c r="D4343" s="12">
        <v>1</v>
      </c>
    </row>
    <row r="4344" spans="1:4" x14ac:dyDescent="0.2">
      <c r="A4344" s="6" t="s">
        <v>16392</v>
      </c>
      <c r="B4344" s="6" t="s">
        <v>16397</v>
      </c>
      <c r="C4344" s="6" t="s">
        <v>16398</v>
      </c>
      <c r="D4344" s="12">
        <v>1</v>
      </c>
    </row>
    <row r="4345" spans="1:4" x14ac:dyDescent="0.2">
      <c r="A4345" s="6" t="s">
        <v>16399</v>
      </c>
      <c r="B4345" s="6" t="s">
        <v>16400</v>
      </c>
      <c r="C4345" s="6" t="s">
        <v>16401</v>
      </c>
      <c r="D4345" s="12">
        <v>1</v>
      </c>
    </row>
    <row r="4346" spans="1:4" x14ac:dyDescent="0.2">
      <c r="A4346" s="6" t="s">
        <v>16399</v>
      </c>
      <c r="B4346" s="6" t="s">
        <v>16402</v>
      </c>
      <c r="C4346" s="6" t="s">
        <v>16403</v>
      </c>
      <c r="D4346" s="12">
        <v>1</v>
      </c>
    </row>
    <row r="4347" spans="1:4" x14ac:dyDescent="0.2">
      <c r="A4347" s="6" t="s">
        <v>16399</v>
      </c>
      <c r="B4347" s="6" t="s">
        <v>16404</v>
      </c>
      <c r="C4347" s="6" t="s">
        <v>16405</v>
      </c>
      <c r="D4347" s="12">
        <v>1</v>
      </c>
    </row>
    <row r="4348" spans="1:4" x14ac:dyDescent="0.2">
      <c r="A4348" s="6" t="s">
        <v>16406</v>
      </c>
      <c r="B4348" s="6" t="s">
        <v>16407</v>
      </c>
      <c r="C4348" s="6" t="s">
        <v>16408</v>
      </c>
      <c r="D4348" s="12">
        <v>1</v>
      </c>
    </row>
    <row r="4349" spans="1:4" x14ac:dyDescent="0.2">
      <c r="A4349" s="6" t="s">
        <v>16409</v>
      </c>
      <c r="B4349" s="6" t="s">
        <v>16410</v>
      </c>
      <c r="C4349" s="6" t="s">
        <v>16411</v>
      </c>
      <c r="D4349" s="12">
        <v>1</v>
      </c>
    </row>
    <row r="4350" spans="1:4" x14ac:dyDescent="0.2">
      <c r="A4350" s="6" t="s">
        <v>16409</v>
      </c>
      <c r="B4350" s="6" t="s">
        <v>16412</v>
      </c>
      <c r="C4350" s="6" t="s">
        <v>16413</v>
      </c>
      <c r="D4350" s="12">
        <v>1</v>
      </c>
    </row>
    <row r="4351" spans="1:4" x14ac:dyDescent="0.2">
      <c r="A4351" s="6" t="s">
        <v>16409</v>
      </c>
      <c r="B4351" s="6" t="s">
        <v>16414</v>
      </c>
      <c r="C4351" s="6" t="s">
        <v>16415</v>
      </c>
      <c r="D4351" s="12">
        <v>1</v>
      </c>
    </row>
    <row r="4352" spans="1:4" x14ac:dyDescent="0.2">
      <c r="A4352" s="6" t="s">
        <v>16409</v>
      </c>
      <c r="B4352" s="6" t="s">
        <v>16416</v>
      </c>
      <c r="C4352" s="6" t="s">
        <v>16417</v>
      </c>
      <c r="D4352" s="12">
        <v>1</v>
      </c>
    </row>
    <row r="4353" spans="1:4" x14ac:dyDescent="0.2">
      <c r="A4353" s="6" t="s">
        <v>16409</v>
      </c>
      <c r="B4353" s="6" t="s">
        <v>16418</v>
      </c>
      <c r="C4353" s="6" t="s">
        <v>16419</v>
      </c>
      <c r="D4353" s="12">
        <v>1</v>
      </c>
    </row>
    <row r="4354" spans="1:4" x14ac:dyDescent="0.2">
      <c r="A4354" s="6" t="s">
        <v>16409</v>
      </c>
      <c r="B4354" s="6" t="s">
        <v>16420</v>
      </c>
      <c r="C4354" s="6" t="s">
        <v>16421</v>
      </c>
      <c r="D4354" s="12">
        <v>1</v>
      </c>
    </row>
    <row r="4355" spans="1:4" x14ac:dyDescent="0.2">
      <c r="A4355" s="6" t="s">
        <v>16409</v>
      </c>
      <c r="B4355" s="6" t="s">
        <v>16422</v>
      </c>
      <c r="C4355" s="6" t="s">
        <v>16423</v>
      </c>
      <c r="D4355" s="12">
        <v>1</v>
      </c>
    </row>
    <row r="4356" spans="1:4" x14ac:dyDescent="0.2">
      <c r="A4356" s="6" t="s">
        <v>16409</v>
      </c>
      <c r="B4356" s="6" t="s">
        <v>16424</v>
      </c>
      <c r="C4356" s="6" t="s">
        <v>16425</v>
      </c>
      <c r="D4356" s="12">
        <v>1</v>
      </c>
    </row>
    <row r="4357" spans="1:4" x14ac:dyDescent="0.2">
      <c r="A4357" s="6" t="s">
        <v>16409</v>
      </c>
      <c r="B4357" s="6" t="s">
        <v>16426</v>
      </c>
      <c r="C4357" s="6" t="s">
        <v>16427</v>
      </c>
      <c r="D4357" s="12">
        <v>1</v>
      </c>
    </row>
    <row r="4358" spans="1:4" x14ac:dyDescent="0.2">
      <c r="A4358" s="6" t="s">
        <v>16428</v>
      </c>
      <c r="B4358" s="6" t="s">
        <v>16429</v>
      </c>
      <c r="C4358" s="6" t="s">
        <v>16430</v>
      </c>
      <c r="D4358" s="12">
        <v>1</v>
      </c>
    </row>
    <row r="4359" spans="1:4" x14ac:dyDescent="0.2">
      <c r="A4359" s="6" t="s">
        <v>16428</v>
      </c>
      <c r="B4359" s="6" t="s">
        <v>16431</v>
      </c>
      <c r="C4359" s="6" t="s">
        <v>16432</v>
      </c>
      <c r="D4359" s="12">
        <v>1</v>
      </c>
    </row>
    <row r="4360" spans="1:4" x14ac:dyDescent="0.2">
      <c r="A4360" s="6" t="s">
        <v>16428</v>
      </c>
      <c r="B4360" s="6" t="s">
        <v>16433</v>
      </c>
      <c r="C4360" s="6" t="s">
        <v>16434</v>
      </c>
      <c r="D4360" s="12">
        <v>1</v>
      </c>
    </row>
    <row r="4361" spans="1:4" x14ac:dyDescent="0.2">
      <c r="A4361" s="6" t="s">
        <v>16428</v>
      </c>
      <c r="B4361" s="6" t="s">
        <v>16435</v>
      </c>
      <c r="C4361" s="6" t="s">
        <v>16436</v>
      </c>
      <c r="D4361" s="12">
        <v>1</v>
      </c>
    </row>
    <row r="4362" spans="1:4" x14ac:dyDescent="0.2">
      <c r="A4362" s="6" t="s">
        <v>16428</v>
      </c>
      <c r="B4362" s="6" t="s">
        <v>16437</v>
      </c>
      <c r="C4362" s="6" t="s">
        <v>16438</v>
      </c>
      <c r="D4362" s="12">
        <v>1</v>
      </c>
    </row>
    <row r="4363" spans="1:4" x14ac:dyDescent="0.2">
      <c r="A4363" s="6" t="s">
        <v>16428</v>
      </c>
      <c r="B4363" s="6" t="s">
        <v>16439</v>
      </c>
      <c r="C4363" s="6" t="s">
        <v>16440</v>
      </c>
      <c r="D4363" s="12">
        <v>1</v>
      </c>
    </row>
    <row r="4364" spans="1:4" x14ac:dyDescent="0.2">
      <c r="A4364" s="6" t="s">
        <v>16428</v>
      </c>
      <c r="B4364" s="6" t="s">
        <v>16441</v>
      </c>
      <c r="C4364" s="6" t="s">
        <v>16442</v>
      </c>
      <c r="D4364" s="12">
        <v>1</v>
      </c>
    </row>
    <row r="4365" spans="1:4" x14ac:dyDescent="0.2">
      <c r="A4365" s="6" t="s">
        <v>16428</v>
      </c>
      <c r="B4365" s="6" t="s">
        <v>16443</v>
      </c>
      <c r="C4365" s="6" t="s">
        <v>16444</v>
      </c>
      <c r="D4365" s="12">
        <v>1</v>
      </c>
    </row>
    <row r="4366" spans="1:4" x14ac:dyDescent="0.2">
      <c r="A4366" s="6" t="s">
        <v>16428</v>
      </c>
      <c r="B4366" s="6" t="s">
        <v>16445</v>
      </c>
      <c r="C4366" s="6" t="s">
        <v>16446</v>
      </c>
      <c r="D4366" s="12">
        <v>1</v>
      </c>
    </row>
    <row r="4367" spans="1:4" x14ac:dyDescent="0.2">
      <c r="A4367" s="6" t="s">
        <v>16428</v>
      </c>
      <c r="B4367" s="6" t="s">
        <v>16447</v>
      </c>
      <c r="C4367" s="6" t="s">
        <v>16448</v>
      </c>
      <c r="D4367" s="12">
        <v>1</v>
      </c>
    </row>
    <row r="4368" spans="1:4" x14ac:dyDescent="0.2">
      <c r="A4368" s="6" t="s">
        <v>16428</v>
      </c>
      <c r="B4368" s="6" t="s">
        <v>16449</v>
      </c>
      <c r="C4368" s="6" t="s">
        <v>16450</v>
      </c>
      <c r="D4368" s="12">
        <v>1</v>
      </c>
    </row>
    <row r="4369" spans="1:4" x14ac:dyDescent="0.2">
      <c r="A4369" s="6" t="s">
        <v>16428</v>
      </c>
      <c r="B4369" s="6" t="s">
        <v>16451</v>
      </c>
      <c r="C4369" s="6" t="s">
        <v>16452</v>
      </c>
      <c r="D4369" s="12">
        <v>1</v>
      </c>
    </row>
    <row r="4370" spans="1:4" x14ac:dyDescent="0.2">
      <c r="A4370" s="6" t="s">
        <v>16428</v>
      </c>
      <c r="B4370" s="6" t="s">
        <v>16453</v>
      </c>
      <c r="C4370" s="6" t="s">
        <v>16454</v>
      </c>
      <c r="D4370" s="12">
        <v>1</v>
      </c>
    </row>
    <row r="4371" spans="1:4" x14ac:dyDescent="0.2">
      <c r="A4371" s="6" t="s">
        <v>16428</v>
      </c>
      <c r="B4371" s="6" t="s">
        <v>16455</v>
      </c>
      <c r="C4371" s="6" t="s">
        <v>16456</v>
      </c>
      <c r="D4371" s="12">
        <v>1</v>
      </c>
    </row>
    <row r="4372" spans="1:4" x14ac:dyDescent="0.2">
      <c r="A4372" s="6" t="s">
        <v>16428</v>
      </c>
      <c r="B4372" s="6" t="s">
        <v>16457</v>
      </c>
      <c r="C4372" s="6" t="s">
        <v>16458</v>
      </c>
      <c r="D4372" s="12">
        <v>1</v>
      </c>
    </row>
    <row r="4373" spans="1:4" x14ac:dyDescent="0.2">
      <c r="A4373" s="6" t="s">
        <v>16428</v>
      </c>
      <c r="B4373" s="6" t="s">
        <v>16459</v>
      </c>
      <c r="C4373" s="6" t="s">
        <v>16460</v>
      </c>
      <c r="D4373" s="12">
        <v>1</v>
      </c>
    </row>
    <row r="4374" spans="1:4" x14ac:dyDescent="0.2">
      <c r="A4374" s="6" t="s">
        <v>16428</v>
      </c>
      <c r="B4374" s="6" t="s">
        <v>16461</v>
      </c>
      <c r="C4374" s="6" t="s">
        <v>16462</v>
      </c>
      <c r="D4374" s="12">
        <v>1</v>
      </c>
    </row>
    <row r="4375" spans="1:4" x14ac:dyDescent="0.2">
      <c r="A4375" s="6" t="s">
        <v>16428</v>
      </c>
      <c r="B4375" s="6" t="s">
        <v>16463</v>
      </c>
      <c r="C4375" s="6" t="s">
        <v>16464</v>
      </c>
      <c r="D4375" s="12">
        <v>1</v>
      </c>
    </row>
    <row r="4376" spans="1:4" x14ac:dyDescent="0.2">
      <c r="A4376" s="6" t="s">
        <v>16428</v>
      </c>
      <c r="B4376" s="6" t="s">
        <v>16465</v>
      </c>
      <c r="C4376" s="6" t="s">
        <v>16466</v>
      </c>
      <c r="D4376" s="12">
        <v>1</v>
      </c>
    </row>
    <row r="4377" spans="1:4" x14ac:dyDescent="0.2">
      <c r="A4377" s="6" t="s">
        <v>16428</v>
      </c>
      <c r="B4377" s="6" t="s">
        <v>16467</v>
      </c>
      <c r="C4377" s="6" t="s">
        <v>16468</v>
      </c>
      <c r="D4377" s="12">
        <v>1</v>
      </c>
    </row>
    <row r="4378" spans="1:4" x14ac:dyDescent="0.2">
      <c r="A4378" s="6" t="s">
        <v>16428</v>
      </c>
      <c r="B4378" s="6" t="s">
        <v>16469</v>
      </c>
      <c r="C4378" s="6" t="s">
        <v>16470</v>
      </c>
      <c r="D4378" s="12">
        <v>1</v>
      </c>
    </row>
    <row r="4379" spans="1:4" x14ac:dyDescent="0.2">
      <c r="A4379" s="6" t="s">
        <v>16428</v>
      </c>
      <c r="B4379" s="6" t="s">
        <v>16471</v>
      </c>
      <c r="C4379" s="6" t="s">
        <v>16472</v>
      </c>
      <c r="D4379" s="12">
        <v>1</v>
      </c>
    </row>
    <row r="4380" spans="1:4" x14ac:dyDescent="0.2">
      <c r="A4380" s="6" t="s">
        <v>16473</v>
      </c>
      <c r="B4380" s="6" t="s">
        <v>16474</v>
      </c>
      <c r="C4380" s="6" t="s">
        <v>16475</v>
      </c>
      <c r="D4380" s="12">
        <v>1</v>
      </c>
    </row>
    <row r="4381" spans="1:4" x14ac:dyDescent="0.2">
      <c r="A4381" s="6" t="s">
        <v>16476</v>
      </c>
      <c r="B4381" s="6" t="s">
        <v>16477</v>
      </c>
      <c r="C4381" s="6" t="s">
        <v>16478</v>
      </c>
      <c r="D4381" s="12">
        <v>1</v>
      </c>
    </row>
    <row r="4382" spans="1:4" x14ac:dyDescent="0.2">
      <c r="A4382" s="6" t="s">
        <v>2428</v>
      </c>
      <c r="B4382" s="6" t="s">
        <v>16479</v>
      </c>
      <c r="C4382" s="6" t="s">
        <v>16480</v>
      </c>
      <c r="D4382" s="12">
        <v>1</v>
      </c>
    </row>
    <row r="4383" spans="1:4" x14ac:dyDescent="0.2">
      <c r="A4383" s="6" t="s">
        <v>2428</v>
      </c>
      <c r="B4383" s="6" t="s">
        <v>16481</v>
      </c>
      <c r="C4383" s="6" t="s">
        <v>16482</v>
      </c>
      <c r="D4383" s="12">
        <v>1</v>
      </c>
    </row>
    <row r="4384" spans="1:4" x14ac:dyDescent="0.2">
      <c r="A4384" s="6" t="s">
        <v>2428</v>
      </c>
      <c r="B4384" s="6" t="s">
        <v>16483</v>
      </c>
      <c r="C4384" s="6" t="s">
        <v>16484</v>
      </c>
      <c r="D4384" s="12">
        <v>1</v>
      </c>
    </row>
    <row r="4385" spans="1:4" x14ac:dyDescent="0.2">
      <c r="A4385" s="6" t="s">
        <v>2428</v>
      </c>
      <c r="B4385" s="6" t="s">
        <v>2429</v>
      </c>
      <c r="C4385" s="6" t="s">
        <v>2430</v>
      </c>
      <c r="D4385" s="12">
        <v>1</v>
      </c>
    </row>
    <row r="4386" spans="1:4" x14ac:dyDescent="0.2">
      <c r="A4386" s="6" t="s">
        <v>2428</v>
      </c>
      <c r="B4386" s="6" t="s">
        <v>2431</v>
      </c>
      <c r="C4386" s="6" t="s">
        <v>2432</v>
      </c>
      <c r="D4386" s="12">
        <v>1</v>
      </c>
    </row>
    <row r="4387" spans="1:4" x14ac:dyDescent="0.2">
      <c r="A4387" s="6" t="s">
        <v>2428</v>
      </c>
      <c r="B4387" s="6" t="s">
        <v>2433</v>
      </c>
      <c r="C4387" s="6" t="s">
        <v>2434</v>
      </c>
      <c r="D4387" s="12">
        <v>1</v>
      </c>
    </row>
    <row r="4388" spans="1:4" x14ac:dyDescent="0.2">
      <c r="A4388" s="6" t="s">
        <v>2428</v>
      </c>
      <c r="B4388" s="6" t="s">
        <v>2435</v>
      </c>
      <c r="C4388" s="6" t="s">
        <v>2436</v>
      </c>
      <c r="D4388" s="12">
        <v>1</v>
      </c>
    </row>
    <row r="4389" spans="1:4" x14ac:dyDescent="0.2">
      <c r="A4389" s="6" t="s">
        <v>2428</v>
      </c>
      <c r="B4389" s="6" t="s">
        <v>2437</v>
      </c>
      <c r="C4389" s="6" t="s">
        <v>2438</v>
      </c>
      <c r="D4389" s="12">
        <v>1</v>
      </c>
    </row>
    <row r="4390" spans="1:4" x14ac:dyDescent="0.2">
      <c r="A4390" s="6" t="s">
        <v>2428</v>
      </c>
      <c r="B4390" s="6" t="s">
        <v>2439</v>
      </c>
      <c r="C4390" s="6" t="s">
        <v>2440</v>
      </c>
      <c r="D4390" s="12">
        <v>1</v>
      </c>
    </row>
    <row r="4391" spans="1:4" x14ac:dyDescent="0.2">
      <c r="A4391" s="6" t="s">
        <v>2428</v>
      </c>
      <c r="B4391" s="6" t="s">
        <v>2441</v>
      </c>
      <c r="C4391" s="6" t="s">
        <v>2442</v>
      </c>
      <c r="D4391" s="12">
        <v>1</v>
      </c>
    </row>
    <row r="4392" spans="1:4" x14ac:dyDescent="0.2">
      <c r="A4392" s="6" t="s">
        <v>2428</v>
      </c>
      <c r="B4392" s="6" t="s">
        <v>2443</v>
      </c>
      <c r="C4392" s="6" t="s">
        <v>2444</v>
      </c>
      <c r="D4392" s="12">
        <v>1</v>
      </c>
    </row>
    <row r="4393" spans="1:4" x14ac:dyDescent="0.2">
      <c r="A4393" s="6" t="s">
        <v>2428</v>
      </c>
      <c r="B4393" s="6" t="s">
        <v>2445</v>
      </c>
      <c r="C4393" s="6" t="s">
        <v>2446</v>
      </c>
      <c r="D4393" s="12">
        <v>1</v>
      </c>
    </row>
    <row r="4394" spans="1:4" x14ac:dyDescent="0.2">
      <c r="A4394" s="6" t="s">
        <v>2428</v>
      </c>
      <c r="B4394" s="6" t="s">
        <v>2447</v>
      </c>
      <c r="C4394" s="6" t="s">
        <v>2448</v>
      </c>
      <c r="D4394" s="12">
        <v>1</v>
      </c>
    </row>
    <row r="4395" spans="1:4" x14ac:dyDescent="0.2">
      <c r="A4395" s="6" t="s">
        <v>2428</v>
      </c>
      <c r="B4395" s="6" t="s">
        <v>16485</v>
      </c>
      <c r="C4395" s="6" t="s">
        <v>16486</v>
      </c>
      <c r="D4395" s="12">
        <v>1</v>
      </c>
    </row>
    <row r="4396" spans="1:4" x14ac:dyDescent="0.2">
      <c r="A4396" s="6" t="s">
        <v>2428</v>
      </c>
      <c r="B4396" s="6" t="s">
        <v>2449</v>
      </c>
      <c r="C4396" s="6" t="s">
        <v>2450</v>
      </c>
      <c r="D4396" s="12">
        <v>1</v>
      </c>
    </row>
    <row r="4397" spans="1:4" x14ac:dyDescent="0.2">
      <c r="A4397" s="6" t="s">
        <v>2428</v>
      </c>
      <c r="B4397" s="6" t="s">
        <v>2451</v>
      </c>
      <c r="C4397" s="6" t="s">
        <v>2452</v>
      </c>
      <c r="D4397" s="12">
        <v>1</v>
      </c>
    </row>
    <row r="4398" spans="1:4" x14ac:dyDescent="0.2">
      <c r="A4398" s="6" t="s">
        <v>2428</v>
      </c>
      <c r="B4398" s="6" t="s">
        <v>2453</v>
      </c>
      <c r="C4398" s="6" t="s">
        <v>2454</v>
      </c>
      <c r="D4398" s="12">
        <v>1</v>
      </c>
    </row>
    <row r="4399" spans="1:4" x14ac:dyDescent="0.2">
      <c r="A4399" s="6" t="s">
        <v>2428</v>
      </c>
      <c r="B4399" s="6" t="s">
        <v>2455</v>
      </c>
      <c r="C4399" s="6" t="s">
        <v>2456</v>
      </c>
      <c r="D4399" s="12">
        <v>1</v>
      </c>
    </row>
    <row r="4400" spans="1:4" x14ac:dyDescent="0.2">
      <c r="A4400" s="6" t="s">
        <v>2428</v>
      </c>
      <c r="B4400" s="6" t="s">
        <v>2457</v>
      </c>
      <c r="C4400" s="6" t="s">
        <v>2458</v>
      </c>
      <c r="D4400" s="12">
        <v>1</v>
      </c>
    </row>
    <row r="4401" spans="1:4" x14ac:dyDescent="0.2">
      <c r="A4401" s="6" t="s">
        <v>2428</v>
      </c>
      <c r="B4401" s="6" t="s">
        <v>2459</v>
      </c>
      <c r="C4401" s="6" t="s">
        <v>2460</v>
      </c>
      <c r="D4401" s="12">
        <v>1</v>
      </c>
    </row>
    <row r="4402" spans="1:4" x14ac:dyDescent="0.2">
      <c r="A4402" s="6" t="s">
        <v>2428</v>
      </c>
      <c r="B4402" s="6" t="s">
        <v>16487</v>
      </c>
      <c r="C4402" s="6" t="s">
        <v>16488</v>
      </c>
      <c r="D4402" s="12">
        <v>1</v>
      </c>
    </row>
    <row r="4403" spans="1:4" x14ac:dyDescent="0.2">
      <c r="A4403" s="6" t="s">
        <v>2428</v>
      </c>
      <c r="B4403" s="6" t="s">
        <v>2461</v>
      </c>
      <c r="C4403" s="6" t="s">
        <v>2462</v>
      </c>
      <c r="D4403" s="12">
        <v>1</v>
      </c>
    </row>
    <row r="4404" spans="1:4" x14ac:dyDescent="0.2">
      <c r="A4404" s="6" t="s">
        <v>2428</v>
      </c>
      <c r="B4404" s="6" t="s">
        <v>2463</v>
      </c>
      <c r="C4404" s="6" t="s">
        <v>2464</v>
      </c>
      <c r="D4404" s="12">
        <v>1</v>
      </c>
    </row>
    <row r="4405" spans="1:4" x14ac:dyDescent="0.2">
      <c r="A4405" s="6" t="s">
        <v>2428</v>
      </c>
      <c r="B4405" s="6" t="s">
        <v>2465</v>
      </c>
      <c r="C4405" s="6" t="s">
        <v>2466</v>
      </c>
      <c r="D4405" s="12">
        <v>1</v>
      </c>
    </row>
    <row r="4406" spans="1:4" x14ac:dyDescent="0.2">
      <c r="A4406" s="6" t="s">
        <v>2428</v>
      </c>
      <c r="B4406" s="6" t="s">
        <v>2467</v>
      </c>
      <c r="C4406" s="6" t="s">
        <v>2468</v>
      </c>
      <c r="D4406" s="12">
        <v>1</v>
      </c>
    </row>
    <row r="4407" spans="1:4" x14ac:dyDescent="0.2">
      <c r="A4407" s="6" t="s">
        <v>2428</v>
      </c>
      <c r="B4407" s="6" t="s">
        <v>16489</v>
      </c>
      <c r="C4407" s="6" t="s">
        <v>16490</v>
      </c>
      <c r="D4407" s="12">
        <v>1</v>
      </c>
    </row>
    <row r="4408" spans="1:4" x14ac:dyDescent="0.2">
      <c r="A4408" s="6" t="s">
        <v>2428</v>
      </c>
      <c r="B4408" s="6" t="s">
        <v>16491</v>
      </c>
      <c r="C4408" s="6" t="s">
        <v>16492</v>
      </c>
      <c r="D4408" s="12">
        <v>1</v>
      </c>
    </row>
    <row r="4409" spans="1:4" x14ac:dyDescent="0.2">
      <c r="A4409" s="6" t="s">
        <v>2428</v>
      </c>
      <c r="B4409" s="6" t="s">
        <v>16493</v>
      </c>
      <c r="C4409" s="6" t="s">
        <v>16494</v>
      </c>
      <c r="D4409" s="12">
        <v>1</v>
      </c>
    </row>
    <row r="4410" spans="1:4" x14ac:dyDescent="0.2">
      <c r="A4410" s="6" t="s">
        <v>2428</v>
      </c>
      <c r="B4410" s="6" t="s">
        <v>2469</v>
      </c>
      <c r="C4410" s="6" t="s">
        <v>2470</v>
      </c>
      <c r="D4410" s="12">
        <v>1</v>
      </c>
    </row>
    <row r="4411" spans="1:4" x14ac:dyDescent="0.2">
      <c r="A4411" s="6" t="s">
        <v>2428</v>
      </c>
      <c r="B4411" s="6" t="s">
        <v>16495</v>
      </c>
      <c r="C4411" s="6" t="s">
        <v>16496</v>
      </c>
      <c r="D4411" s="12">
        <v>1</v>
      </c>
    </row>
    <row r="4412" spans="1:4" x14ac:dyDescent="0.2">
      <c r="A4412" s="6" t="s">
        <v>2428</v>
      </c>
      <c r="B4412" s="6" t="s">
        <v>16497</v>
      </c>
      <c r="C4412" s="6" t="s">
        <v>16498</v>
      </c>
      <c r="D4412" s="12">
        <v>1</v>
      </c>
    </row>
    <row r="4413" spans="1:4" x14ac:dyDescent="0.2">
      <c r="A4413" s="6" t="s">
        <v>2428</v>
      </c>
      <c r="B4413" s="6" t="s">
        <v>16499</v>
      </c>
      <c r="C4413" s="6" t="s">
        <v>16500</v>
      </c>
      <c r="D4413" s="12">
        <v>1</v>
      </c>
    </row>
    <row r="4414" spans="1:4" x14ac:dyDescent="0.2">
      <c r="A4414" s="6" t="s">
        <v>2428</v>
      </c>
      <c r="B4414" s="6" t="s">
        <v>16501</v>
      </c>
      <c r="C4414" s="6" t="s">
        <v>16502</v>
      </c>
      <c r="D4414" s="12">
        <v>1</v>
      </c>
    </row>
    <row r="4415" spans="1:4" x14ac:dyDescent="0.2">
      <c r="A4415" s="6" t="s">
        <v>2428</v>
      </c>
      <c r="B4415" s="6" t="s">
        <v>2471</v>
      </c>
      <c r="C4415" s="6" t="s">
        <v>2472</v>
      </c>
      <c r="D4415" s="12">
        <v>1</v>
      </c>
    </row>
    <row r="4416" spans="1:4" x14ac:dyDescent="0.2">
      <c r="A4416" s="6" t="s">
        <v>2428</v>
      </c>
      <c r="B4416" s="6" t="s">
        <v>16503</v>
      </c>
      <c r="C4416" s="6" t="s">
        <v>16504</v>
      </c>
      <c r="D4416" s="12">
        <v>1</v>
      </c>
    </row>
    <row r="4417" spans="1:4" x14ac:dyDescent="0.2">
      <c r="A4417" s="6" t="s">
        <v>2428</v>
      </c>
      <c r="B4417" s="6" t="s">
        <v>2473</v>
      </c>
      <c r="C4417" s="6" t="s">
        <v>2474</v>
      </c>
      <c r="D4417" s="12">
        <v>1</v>
      </c>
    </row>
    <row r="4418" spans="1:4" x14ac:dyDescent="0.2">
      <c r="A4418" s="6" t="s">
        <v>2428</v>
      </c>
      <c r="B4418" s="6" t="s">
        <v>2475</v>
      </c>
      <c r="C4418" s="6" t="s">
        <v>2476</v>
      </c>
      <c r="D4418" s="12">
        <v>1</v>
      </c>
    </row>
    <row r="4419" spans="1:4" x14ac:dyDescent="0.2">
      <c r="A4419" s="6" t="s">
        <v>2428</v>
      </c>
      <c r="B4419" s="6" t="s">
        <v>2477</v>
      </c>
      <c r="C4419" s="6" t="s">
        <v>2478</v>
      </c>
      <c r="D4419" s="12">
        <v>1</v>
      </c>
    </row>
    <row r="4420" spans="1:4" x14ac:dyDescent="0.2">
      <c r="A4420" s="6" t="s">
        <v>2428</v>
      </c>
      <c r="B4420" s="6" t="s">
        <v>2479</v>
      </c>
      <c r="C4420" s="6" t="s">
        <v>2480</v>
      </c>
      <c r="D4420" s="12">
        <v>1</v>
      </c>
    </row>
    <row r="4421" spans="1:4" x14ac:dyDescent="0.2">
      <c r="A4421" s="6" t="s">
        <v>2428</v>
      </c>
      <c r="B4421" s="6" t="s">
        <v>2481</v>
      </c>
      <c r="C4421" s="6" t="s">
        <v>2482</v>
      </c>
      <c r="D4421" s="12">
        <v>1</v>
      </c>
    </row>
    <row r="4422" spans="1:4" x14ac:dyDescent="0.2">
      <c r="A4422" s="6" t="s">
        <v>16505</v>
      </c>
      <c r="B4422" s="6" t="s">
        <v>16506</v>
      </c>
      <c r="C4422" s="6" t="s">
        <v>16507</v>
      </c>
      <c r="D4422" s="12">
        <v>1</v>
      </c>
    </row>
    <row r="4423" spans="1:4" x14ac:dyDescent="0.2">
      <c r="A4423" s="6" t="s">
        <v>16508</v>
      </c>
      <c r="B4423" s="6" t="s">
        <v>16509</v>
      </c>
      <c r="C4423" s="6" t="s">
        <v>16510</v>
      </c>
      <c r="D4423" s="12">
        <v>1</v>
      </c>
    </row>
    <row r="4424" spans="1:4" x14ac:dyDescent="0.2">
      <c r="A4424" s="6" t="s">
        <v>16511</v>
      </c>
      <c r="B4424" s="6" t="s">
        <v>16512</v>
      </c>
      <c r="C4424" s="6" t="s">
        <v>16513</v>
      </c>
      <c r="D4424" s="12">
        <v>1</v>
      </c>
    </row>
    <row r="4425" spans="1:4" x14ac:dyDescent="0.2">
      <c r="A4425" s="6" t="s">
        <v>16511</v>
      </c>
      <c r="B4425" s="6" t="s">
        <v>16514</v>
      </c>
      <c r="C4425" s="6" t="s">
        <v>16515</v>
      </c>
      <c r="D4425" s="12">
        <v>1</v>
      </c>
    </row>
    <row r="4426" spans="1:4" x14ac:dyDescent="0.2">
      <c r="A4426" s="6" t="s">
        <v>2483</v>
      </c>
      <c r="B4426" s="6" t="s">
        <v>2484</v>
      </c>
      <c r="C4426" s="6" t="s">
        <v>2485</v>
      </c>
      <c r="D4426" s="12">
        <v>1</v>
      </c>
    </row>
    <row r="4427" spans="1:4" x14ac:dyDescent="0.2">
      <c r="A4427" s="6" t="s">
        <v>2483</v>
      </c>
      <c r="B4427" s="6" t="s">
        <v>2486</v>
      </c>
      <c r="C4427" s="6" t="s">
        <v>2487</v>
      </c>
      <c r="D4427" s="12">
        <v>1</v>
      </c>
    </row>
    <row r="4428" spans="1:4" x14ac:dyDescent="0.2">
      <c r="A4428" s="6" t="s">
        <v>2483</v>
      </c>
      <c r="B4428" s="6" t="s">
        <v>2488</v>
      </c>
      <c r="C4428" s="6" t="s">
        <v>2489</v>
      </c>
      <c r="D4428" s="12">
        <v>1</v>
      </c>
    </row>
    <row r="4429" spans="1:4" x14ac:dyDescent="0.2">
      <c r="A4429" s="6" t="s">
        <v>2483</v>
      </c>
      <c r="B4429" s="6" t="s">
        <v>2490</v>
      </c>
      <c r="C4429" s="6" t="s">
        <v>2491</v>
      </c>
      <c r="D4429" s="12">
        <v>1</v>
      </c>
    </row>
    <row r="4430" spans="1:4" x14ac:dyDescent="0.2">
      <c r="A4430" s="6" t="s">
        <v>2483</v>
      </c>
      <c r="B4430" s="6" t="s">
        <v>2492</v>
      </c>
      <c r="C4430" s="6" t="s">
        <v>2493</v>
      </c>
      <c r="D4430" s="12">
        <v>1</v>
      </c>
    </row>
    <row r="4431" spans="1:4" x14ac:dyDescent="0.2">
      <c r="A4431" s="6" t="s">
        <v>2483</v>
      </c>
      <c r="B4431" s="6" t="s">
        <v>16516</v>
      </c>
      <c r="C4431" s="6" t="s">
        <v>16517</v>
      </c>
      <c r="D4431" s="12">
        <v>1</v>
      </c>
    </row>
    <row r="4432" spans="1:4" x14ac:dyDescent="0.2">
      <c r="A4432" s="6" t="s">
        <v>2483</v>
      </c>
      <c r="B4432" s="6" t="s">
        <v>2494</v>
      </c>
      <c r="C4432" s="6" t="s">
        <v>2495</v>
      </c>
      <c r="D4432" s="12">
        <v>1</v>
      </c>
    </row>
    <row r="4433" spans="1:4" x14ac:dyDescent="0.2">
      <c r="A4433" s="6" t="s">
        <v>2483</v>
      </c>
      <c r="B4433" s="6" t="s">
        <v>2496</v>
      </c>
      <c r="C4433" s="6" t="s">
        <v>2497</v>
      </c>
      <c r="D4433" s="12">
        <v>1</v>
      </c>
    </row>
    <row r="4434" spans="1:4" x14ac:dyDescent="0.2">
      <c r="A4434" s="6" t="s">
        <v>2483</v>
      </c>
      <c r="B4434" s="6" t="s">
        <v>2498</v>
      </c>
      <c r="C4434" s="6" t="s">
        <v>2499</v>
      </c>
      <c r="D4434" s="12">
        <v>1</v>
      </c>
    </row>
    <row r="4435" spans="1:4" x14ac:dyDescent="0.2">
      <c r="A4435" s="6" t="s">
        <v>2483</v>
      </c>
      <c r="B4435" s="6" t="s">
        <v>2500</v>
      </c>
      <c r="C4435" s="6" t="s">
        <v>2501</v>
      </c>
      <c r="D4435" s="12">
        <v>1</v>
      </c>
    </row>
    <row r="4436" spans="1:4" x14ac:dyDescent="0.2">
      <c r="A4436" s="6" t="s">
        <v>2483</v>
      </c>
      <c r="B4436" s="6" t="s">
        <v>16518</v>
      </c>
      <c r="C4436" s="6" t="s">
        <v>16519</v>
      </c>
      <c r="D4436" s="12">
        <v>1</v>
      </c>
    </row>
    <row r="4437" spans="1:4" x14ac:dyDescent="0.2">
      <c r="A4437" s="6" t="s">
        <v>2483</v>
      </c>
      <c r="B4437" s="6" t="s">
        <v>2502</v>
      </c>
      <c r="C4437" s="6" t="s">
        <v>2503</v>
      </c>
      <c r="D4437" s="12">
        <v>1</v>
      </c>
    </row>
    <row r="4438" spans="1:4" x14ac:dyDescent="0.2">
      <c r="A4438" s="6" t="s">
        <v>2483</v>
      </c>
      <c r="B4438" s="6" t="s">
        <v>16520</v>
      </c>
      <c r="C4438" s="6" t="s">
        <v>16521</v>
      </c>
      <c r="D4438" s="12">
        <v>1</v>
      </c>
    </row>
    <row r="4439" spans="1:4" x14ac:dyDescent="0.2">
      <c r="A4439" s="6" t="s">
        <v>2483</v>
      </c>
      <c r="B4439" s="6" t="s">
        <v>16522</v>
      </c>
      <c r="C4439" s="6" t="s">
        <v>16523</v>
      </c>
      <c r="D4439" s="12">
        <v>1</v>
      </c>
    </row>
    <row r="4440" spans="1:4" x14ac:dyDescent="0.2">
      <c r="A4440" s="6" t="s">
        <v>2483</v>
      </c>
      <c r="B4440" s="6" t="s">
        <v>2504</v>
      </c>
      <c r="C4440" s="6" t="s">
        <v>2505</v>
      </c>
      <c r="D4440" s="12">
        <v>1</v>
      </c>
    </row>
    <row r="4441" spans="1:4" x14ac:dyDescent="0.2">
      <c r="A4441" s="6" t="s">
        <v>2483</v>
      </c>
      <c r="B4441" s="6" t="s">
        <v>16524</v>
      </c>
      <c r="C4441" s="6" t="s">
        <v>16525</v>
      </c>
      <c r="D4441" s="12">
        <v>1</v>
      </c>
    </row>
    <row r="4442" spans="1:4" x14ac:dyDescent="0.2">
      <c r="A4442" s="6" t="s">
        <v>2483</v>
      </c>
      <c r="B4442" s="6" t="s">
        <v>2506</v>
      </c>
      <c r="C4442" s="6" t="s">
        <v>2507</v>
      </c>
      <c r="D4442" s="12">
        <v>1</v>
      </c>
    </row>
    <row r="4443" spans="1:4" x14ac:dyDescent="0.2">
      <c r="A4443" s="6" t="s">
        <v>2483</v>
      </c>
      <c r="B4443" s="6" t="s">
        <v>16526</v>
      </c>
      <c r="C4443" s="6" t="s">
        <v>16527</v>
      </c>
      <c r="D4443" s="12">
        <v>1</v>
      </c>
    </row>
    <row r="4444" spans="1:4" x14ac:dyDescent="0.2">
      <c r="A4444" s="6" t="s">
        <v>2483</v>
      </c>
      <c r="B4444" s="6" t="s">
        <v>16528</v>
      </c>
      <c r="C4444" s="6" t="s">
        <v>16529</v>
      </c>
      <c r="D4444" s="12">
        <v>1</v>
      </c>
    </row>
    <row r="4445" spans="1:4" x14ac:dyDescent="0.2">
      <c r="A4445" s="6" t="s">
        <v>2483</v>
      </c>
      <c r="B4445" s="6" t="s">
        <v>16530</v>
      </c>
      <c r="C4445" s="6" t="s">
        <v>16531</v>
      </c>
      <c r="D4445" s="12">
        <v>1</v>
      </c>
    </row>
    <row r="4446" spans="1:4" x14ac:dyDescent="0.2">
      <c r="A4446" s="6" t="s">
        <v>2483</v>
      </c>
      <c r="B4446" s="6" t="s">
        <v>2508</v>
      </c>
      <c r="C4446" s="6" t="s">
        <v>2509</v>
      </c>
      <c r="D4446" s="12">
        <v>1</v>
      </c>
    </row>
    <row r="4447" spans="1:4" x14ac:dyDescent="0.2">
      <c r="A4447" s="6" t="s">
        <v>2483</v>
      </c>
      <c r="B4447" s="6" t="s">
        <v>16532</v>
      </c>
      <c r="C4447" s="6" t="s">
        <v>16533</v>
      </c>
      <c r="D4447" s="12">
        <v>1</v>
      </c>
    </row>
    <row r="4448" spans="1:4" x14ac:dyDescent="0.2">
      <c r="A4448" s="6" t="s">
        <v>2483</v>
      </c>
      <c r="B4448" s="6" t="s">
        <v>16534</v>
      </c>
      <c r="C4448" s="6" t="s">
        <v>16535</v>
      </c>
      <c r="D4448" s="12">
        <v>1</v>
      </c>
    </row>
    <row r="4449" spans="1:4" x14ac:dyDescent="0.2">
      <c r="A4449" s="6" t="s">
        <v>2483</v>
      </c>
      <c r="B4449" s="6" t="s">
        <v>2510</v>
      </c>
      <c r="C4449" s="6" t="s">
        <v>2511</v>
      </c>
      <c r="D4449" s="12">
        <v>1</v>
      </c>
    </row>
    <row r="4450" spans="1:4" x14ac:dyDescent="0.2">
      <c r="A4450" s="6" t="s">
        <v>2483</v>
      </c>
      <c r="B4450" s="6" t="s">
        <v>16536</v>
      </c>
      <c r="C4450" s="6" t="s">
        <v>16537</v>
      </c>
      <c r="D4450" s="12">
        <v>1</v>
      </c>
    </row>
    <row r="4451" spans="1:4" x14ac:dyDescent="0.2">
      <c r="A4451" s="6" t="s">
        <v>2483</v>
      </c>
      <c r="B4451" s="6" t="s">
        <v>16538</v>
      </c>
      <c r="C4451" s="6" t="s">
        <v>16539</v>
      </c>
      <c r="D4451" s="12">
        <v>1</v>
      </c>
    </row>
    <row r="4452" spans="1:4" x14ac:dyDescent="0.2">
      <c r="A4452" s="6" t="s">
        <v>2483</v>
      </c>
      <c r="B4452" s="6" t="s">
        <v>2512</v>
      </c>
      <c r="C4452" s="6" t="s">
        <v>2513</v>
      </c>
      <c r="D4452" s="12">
        <v>1</v>
      </c>
    </row>
    <row r="4453" spans="1:4" x14ac:dyDescent="0.2">
      <c r="A4453" s="6" t="s">
        <v>2483</v>
      </c>
      <c r="B4453" s="6" t="s">
        <v>2514</v>
      </c>
      <c r="C4453" s="6" t="s">
        <v>2515</v>
      </c>
      <c r="D4453" s="12">
        <v>1</v>
      </c>
    </row>
    <row r="4454" spans="1:4" x14ac:dyDescent="0.2">
      <c r="A4454" s="6" t="s">
        <v>2483</v>
      </c>
      <c r="B4454" s="6" t="s">
        <v>2516</v>
      </c>
      <c r="C4454" s="6" t="s">
        <v>2517</v>
      </c>
      <c r="D4454" s="12">
        <v>1</v>
      </c>
    </row>
    <row r="4455" spans="1:4" x14ac:dyDescent="0.2">
      <c r="A4455" s="6" t="s">
        <v>2483</v>
      </c>
      <c r="B4455" s="6" t="s">
        <v>2518</v>
      </c>
      <c r="C4455" s="6" t="s">
        <v>2519</v>
      </c>
      <c r="D4455" s="12">
        <v>1</v>
      </c>
    </row>
    <row r="4456" spans="1:4" x14ac:dyDescent="0.2">
      <c r="A4456" s="6" t="s">
        <v>2483</v>
      </c>
      <c r="B4456" s="6" t="s">
        <v>2520</v>
      </c>
      <c r="C4456" s="6" t="s">
        <v>2521</v>
      </c>
      <c r="D4456" s="12">
        <v>1</v>
      </c>
    </row>
    <row r="4457" spans="1:4" x14ac:dyDescent="0.2">
      <c r="A4457" s="6" t="s">
        <v>2483</v>
      </c>
      <c r="B4457" s="6" t="s">
        <v>2522</v>
      </c>
      <c r="C4457" s="6" t="s">
        <v>2523</v>
      </c>
      <c r="D4457" s="12">
        <v>1</v>
      </c>
    </row>
    <row r="4458" spans="1:4" x14ac:dyDescent="0.2">
      <c r="A4458" s="6" t="s">
        <v>2483</v>
      </c>
      <c r="B4458" s="6" t="s">
        <v>2524</v>
      </c>
      <c r="C4458" s="6" t="s">
        <v>2525</v>
      </c>
      <c r="D4458" s="12">
        <v>1</v>
      </c>
    </row>
    <row r="4459" spans="1:4" x14ac:dyDescent="0.2">
      <c r="A4459" s="6" t="s">
        <v>2483</v>
      </c>
      <c r="B4459" s="6" t="s">
        <v>2526</v>
      </c>
      <c r="C4459" s="6" t="s">
        <v>2527</v>
      </c>
      <c r="D4459" s="12">
        <v>1</v>
      </c>
    </row>
    <row r="4460" spans="1:4" x14ac:dyDescent="0.2">
      <c r="A4460" s="6" t="s">
        <v>2483</v>
      </c>
      <c r="B4460" s="6" t="s">
        <v>2528</v>
      </c>
      <c r="C4460" s="6" t="s">
        <v>2529</v>
      </c>
      <c r="D4460" s="12">
        <v>1</v>
      </c>
    </row>
    <row r="4461" spans="1:4" x14ac:dyDescent="0.2">
      <c r="A4461" s="6" t="s">
        <v>2483</v>
      </c>
      <c r="B4461" s="6" t="s">
        <v>2530</v>
      </c>
      <c r="C4461" s="6" t="s">
        <v>2531</v>
      </c>
      <c r="D4461" s="12">
        <v>1</v>
      </c>
    </row>
    <row r="4462" spans="1:4" x14ac:dyDescent="0.2">
      <c r="A4462" s="6" t="s">
        <v>2483</v>
      </c>
      <c r="B4462" s="6" t="s">
        <v>16540</v>
      </c>
      <c r="C4462" s="6" t="s">
        <v>16541</v>
      </c>
      <c r="D4462" s="12">
        <v>1</v>
      </c>
    </row>
    <row r="4463" spans="1:4" x14ac:dyDescent="0.2">
      <c r="A4463" s="6" t="s">
        <v>2483</v>
      </c>
      <c r="B4463" s="6" t="s">
        <v>16542</v>
      </c>
      <c r="C4463" s="6" t="s">
        <v>16541</v>
      </c>
      <c r="D4463" s="12">
        <v>1</v>
      </c>
    </row>
    <row r="4464" spans="1:4" x14ac:dyDescent="0.2">
      <c r="A4464" s="6" t="s">
        <v>2483</v>
      </c>
      <c r="B4464" s="6" t="s">
        <v>16543</v>
      </c>
      <c r="C4464" s="6" t="s">
        <v>16544</v>
      </c>
      <c r="D4464" s="12">
        <v>1</v>
      </c>
    </row>
    <row r="4465" spans="1:4" x14ac:dyDescent="0.2">
      <c r="A4465" s="6" t="s">
        <v>2483</v>
      </c>
      <c r="B4465" s="6" t="s">
        <v>16545</v>
      </c>
      <c r="C4465" s="6" t="s">
        <v>16546</v>
      </c>
      <c r="D4465" s="12">
        <v>1</v>
      </c>
    </row>
    <row r="4466" spans="1:4" x14ac:dyDescent="0.2">
      <c r="A4466" s="6" t="s">
        <v>2483</v>
      </c>
      <c r="B4466" s="6" t="s">
        <v>16547</v>
      </c>
      <c r="C4466" s="6" t="s">
        <v>16548</v>
      </c>
      <c r="D4466" s="12">
        <v>1</v>
      </c>
    </row>
    <row r="4467" spans="1:4" x14ac:dyDescent="0.2">
      <c r="A4467" s="6" t="s">
        <v>2483</v>
      </c>
      <c r="B4467" s="6" t="s">
        <v>16549</v>
      </c>
      <c r="C4467" s="6" t="s">
        <v>16548</v>
      </c>
      <c r="D4467" s="12">
        <v>1</v>
      </c>
    </row>
    <row r="4468" spans="1:4" x14ac:dyDescent="0.2">
      <c r="A4468" s="6" t="s">
        <v>2483</v>
      </c>
      <c r="B4468" s="6" t="s">
        <v>16550</v>
      </c>
      <c r="C4468" s="6" t="s">
        <v>16551</v>
      </c>
      <c r="D4468" s="12">
        <v>1</v>
      </c>
    </row>
    <row r="4469" spans="1:4" x14ac:dyDescent="0.2">
      <c r="A4469" s="6" t="s">
        <v>2483</v>
      </c>
      <c r="B4469" s="6" t="s">
        <v>2532</v>
      </c>
      <c r="C4469" s="6" t="s">
        <v>2533</v>
      </c>
      <c r="D4469" s="12">
        <v>1</v>
      </c>
    </row>
    <row r="4470" spans="1:4" x14ac:dyDescent="0.2">
      <c r="A4470" s="6" t="s">
        <v>2483</v>
      </c>
      <c r="B4470" s="6" t="s">
        <v>2534</v>
      </c>
      <c r="C4470" s="6" t="s">
        <v>2535</v>
      </c>
      <c r="D4470" s="12">
        <v>1</v>
      </c>
    </row>
    <row r="4471" spans="1:4" x14ac:dyDescent="0.2">
      <c r="A4471" s="6" t="s">
        <v>2483</v>
      </c>
      <c r="B4471" s="6" t="s">
        <v>2536</v>
      </c>
      <c r="C4471" s="6" t="s">
        <v>2537</v>
      </c>
      <c r="D4471" s="12">
        <v>1</v>
      </c>
    </row>
    <row r="4472" spans="1:4" x14ac:dyDescent="0.2">
      <c r="A4472" s="6" t="s">
        <v>2483</v>
      </c>
      <c r="B4472" s="6" t="s">
        <v>16552</v>
      </c>
      <c r="C4472" s="6" t="s">
        <v>16553</v>
      </c>
      <c r="D4472" s="12">
        <v>1</v>
      </c>
    </row>
    <row r="4473" spans="1:4" x14ac:dyDescent="0.2">
      <c r="A4473" s="6" t="s">
        <v>2483</v>
      </c>
      <c r="B4473" s="6" t="s">
        <v>2538</v>
      </c>
      <c r="C4473" s="6" t="s">
        <v>2539</v>
      </c>
      <c r="D4473" s="12">
        <v>1</v>
      </c>
    </row>
    <row r="4474" spans="1:4" x14ac:dyDescent="0.2">
      <c r="A4474" s="6" t="s">
        <v>2483</v>
      </c>
      <c r="B4474" s="6" t="s">
        <v>16554</v>
      </c>
      <c r="C4474" s="6" t="s">
        <v>16555</v>
      </c>
      <c r="D4474" s="12">
        <v>1</v>
      </c>
    </row>
    <row r="4475" spans="1:4" x14ac:dyDescent="0.2">
      <c r="A4475" s="6" t="s">
        <v>2483</v>
      </c>
      <c r="B4475" s="6" t="s">
        <v>2540</v>
      </c>
      <c r="C4475" s="6" t="s">
        <v>2541</v>
      </c>
      <c r="D4475" s="12">
        <v>1</v>
      </c>
    </row>
    <row r="4476" spans="1:4" x14ac:dyDescent="0.2">
      <c r="A4476" s="6" t="s">
        <v>2483</v>
      </c>
      <c r="B4476" s="6" t="s">
        <v>2542</v>
      </c>
      <c r="C4476" s="6" t="s">
        <v>2543</v>
      </c>
      <c r="D4476" s="12">
        <v>1</v>
      </c>
    </row>
    <row r="4477" spans="1:4" x14ac:dyDescent="0.2">
      <c r="A4477" s="6" t="s">
        <v>2483</v>
      </c>
      <c r="B4477" s="6" t="s">
        <v>2544</v>
      </c>
      <c r="C4477" s="6" t="s">
        <v>2545</v>
      </c>
      <c r="D4477" s="12">
        <v>1</v>
      </c>
    </row>
    <row r="4478" spans="1:4" x14ac:dyDescent="0.2">
      <c r="A4478" s="6" t="s">
        <v>2483</v>
      </c>
      <c r="B4478" s="6" t="s">
        <v>2546</v>
      </c>
      <c r="C4478" s="6" t="s">
        <v>2547</v>
      </c>
      <c r="D4478" s="12">
        <v>1</v>
      </c>
    </row>
    <row r="4479" spans="1:4" x14ac:dyDescent="0.2">
      <c r="A4479" s="6" t="s">
        <v>2483</v>
      </c>
      <c r="B4479" s="6" t="s">
        <v>2548</v>
      </c>
      <c r="C4479" s="6" t="s">
        <v>2549</v>
      </c>
      <c r="D4479" s="12">
        <v>1</v>
      </c>
    </row>
    <row r="4480" spans="1:4" x14ac:dyDescent="0.2">
      <c r="A4480" s="6" t="s">
        <v>2483</v>
      </c>
      <c r="B4480" s="6" t="s">
        <v>16556</v>
      </c>
      <c r="C4480" s="6" t="s">
        <v>16557</v>
      </c>
      <c r="D4480" s="12">
        <v>1</v>
      </c>
    </row>
    <row r="4481" spans="1:4" x14ac:dyDescent="0.2">
      <c r="A4481" s="6" t="s">
        <v>2483</v>
      </c>
      <c r="B4481" s="6" t="s">
        <v>2550</v>
      </c>
      <c r="C4481" s="6" t="s">
        <v>2551</v>
      </c>
      <c r="D4481" s="12">
        <v>1</v>
      </c>
    </row>
    <row r="4482" spans="1:4" x14ac:dyDescent="0.2">
      <c r="A4482" s="6" t="s">
        <v>2552</v>
      </c>
      <c r="B4482" s="6" t="s">
        <v>16558</v>
      </c>
      <c r="C4482" s="6" t="s">
        <v>16559</v>
      </c>
      <c r="D4482" s="12">
        <v>1</v>
      </c>
    </row>
    <row r="4483" spans="1:4" x14ac:dyDescent="0.2">
      <c r="A4483" s="6" t="s">
        <v>2552</v>
      </c>
      <c r="B4483" s="6" t="s">
        <v>2553</v>
      </c>
      <c r="C4483" s="6" t="s">
        <v>2554</v>
      </c>
      <c r="D4483" s="12">
        <v>1</v>
      </c>
    </row>
    <row r="4484" spans="1:4" x14ac:dyDescent="0.2">
      <c r="A4484" s="6" t="s">
        <v>2552</v>
      </c>
      <c r="B4484" s="6" t="s">
        <v>2555</v>
      </c>
      <c r="C4484" s="6" t="s">
        <v>2556</v>
      </c>
      <c r="D4484" s="12">
        <v>1</v>
      </c>
    </row>
    <row r="4485" spans="1:4" x14ac:dyDescent="0.2">
      <c r="A4485" s="6" t="s">
        <v>2552</v>
      </c>
      <c r="B4485" s="6" t="s">
        <v>2557</v>
      </c>
      <c r="C4485" s="6" t="s">
        <v>2558</v>
      </c>
      <c r="D4485" s="12">
        <v>1</v>
      </c>
    </row>
    <row r="4486" spans="1:4" x14ac:dyDescent="0.2">
      <c r="A4486" s="6" t="s">
        <v>2552</v>
      </c>
      <c r="B4486" s="6" t="s">
        <v>2559</v>
      </c>
      <c r="C4486" s="6" t="s">
        <v>2560</v>
      </c>
      <c r="D4486" s="12">
        <v>1</v>
      </c>
    </row>
    <row r="4487" spans="1:4" x14ac:dyDescent="0.2">
      <c r="A4487" s="6" t="s">
        <v>2552</v>
      </c>
      <c r="B4487" s="6" t="s">
        <v>2561</v>
      </c>
      <c r="C4487" s="6" t="s">
        <v>2562</v>
      </c>
      <c r="D4487" s="12">
        <v>1</v>
      </c>
    </row>
    <row r="4488" spans="1:4" x14ac:dyDescent="0.2">
      <c r="A4488" s="6" t="s">
        <v>2552</v>
      </c>
      <c r="B4488" s="6" t="s">
        <v>2563</v>
      </c>
      <c r="C4488" s="6" t="s">
        <v>2564</v>
      </c>
      <c r="D4488" s="12">
        <v>1</v>
      </c>
    </row>
    <row r="4489" spans="1:4" x14ac:dyDescent="0.2">
      <c r="A4489" s="6" t="s">
        <v>2552</v>
      </c>
      <c r="B4489" s="6" t="s">
        <v>16560</v>
      </c>
      <c r="C4489" s="6" t="s">
        <v>16561</v>
      </c>
      <c r="D4489" s="12">
        <v>1</v>
      </c>
    </row>
    <row r="4490" spans="1:4" x14ac:dyDescent="0.2">
      <c r="A4490" s="6" t="s">
        <v>2552</v>
      </c>
      <c r="B4490" s="6" t="s">
        <v>2565</v>
      </c>
      <c r="C4490" s="6" t="s">
        <v>2566</v>
      </c>
      <c r="D4490" s="12">
        <v>1</v>
      </c>
    </row>
    <row r="4491" spans="1:4" x14ac:dyDescent="0.2">
      <c r="A4491" s="6" t="s">
        <v>2552</v>
      </c>
      <c r="B4491" s="6" t="s">
        <v>16562</v>
      </c>
      <c r="C4491" s="6" t="s">
        <v>16563</v>
      </c>
      <c r="D4491" s="12">
        <v>1</v>
      </c>
    </row>
    <row r="4492" spans="1:4" x14ac:dyDescent="0.2">
      <c r="A4492" s="6" t="s">
        <v>2552</v>
      </c>
      <c r="B4492" s="6" t="s">
        <v>2567</v>
      </c>
      <c r="C4492" s="6" t="s">
        <v>2568</v>
      </c>
      <c r="D4492" s="12">
        <v>1</v>
      </c>
    </row>
    <row r="4493" spans="1:4" x14ac:dyDescent="0.2">
      <c r="A4493" s="6" t="s">
        <v>2552</v>
      </c>
      <c r="B4493" s="6" t="s">
        <v>2569</v>
      </c>
      <c r="C4493" s="6" t="s">
        <v>2570</v>
      </c>
      <c r="D4493" s="12">
        <v>1</v>
      </c>
    </row>
    <row r="4494" spans="1:4" x14ac:dyDescent="0.2">
      <c r="A4494" s="6" t="s">
        <v>2552</v>
      </c>
      <c r="B4494" s="6" t="s">
        <v>2571</v>
      </c>
      <c r="C4494" s="6" t="s">
        <v>2572</v>
      </c>
      <c r="D4494" s="12">
        <v>1</v>
      </c>
    </row>
    <row r="4495" spans="1:4" x14ac:dyDescent="0.2">
      <c r="A4495" s="6" t="s">
        <v>2552</v>
      </c>
      <c r="B4495" s="6" t="s">
        <v>2573</v>
      </c>
      <c r="C4495" s="6" t="s">
        <v>2574</v>
      </c>
      <c r="D4495" s="12">
        <v>1</v>
      </c>
    </row>
    <row r="4496" spans="1:4" x14ac:dyDescent="0.2">
      <c r="A4496" s="6" t="s">
        <v>2552</v>
      </c>
      <c r="B4496" s="6" t="s">
        <v>16564</v>
      </c>
      <c r="C4496" s="6" t="s">
        <v>16565</v>
      </c>
      <c r="D4496" s="12">
        <v>1</v>
      </c>
    </row>
    <row r="4497" spans="1:4" x14ac:dyDescent="0.2">
      <c r="A4497" s="6" t="s">
        <v>2552</v>
      </c>
      <c r="B4497" s="6" t="s">
        <v>2575</v>
      </c>
      <c r="C4497" s="6" t="s">
        <v>2576</v>
      </c>
      <c r="D4497" s="12">
        <v>1</v>
      </c>
    </row>
    <row r="4498" spans="1:4" x14ac:dyDescent="0.2">
      <c r="A4498" s="6" t="s">
        <v>2552</v>
      </c>
      <c r="B4498" s="6" t="s">
        <v>2577</v>
      </c>
      <c r="C4498" s="6" t="s">
        <v>2578</v>
      </c>
      <c r="D4498" s="12">
        <v>1</v>
      </c>
    </row>
    <row r="4499" spans="1:4" x14ac:dyDescent="0.2">
      <c r="A4499" s="6" t="s">
        <v>2552</v>
      </c>
      <c r="B4499" s="6" t="s">
        <v>2579</v>
      </c>
      <c r="C4499" s="6" t="s">
        <v>2580</v>
      </c>
      <c r="D4499" s="12">
        <v>1</v>
      </c>
    </row>
    <row r="4500" spans="1:4" x14ac:dyDescent="0.2">
      <c r="A4500" s="6" t="s">
        <v>2552</v>
      </c>
      <c r="B4500" s="6" t="s">
        <v>2581</v>
      </c>
      <c r="C4500" s="6" t="s">
        <v>2582</v>
      </c>
      <c r="D4500" s="12">
        <v>1</v>
      </c>
    </row>
    <row r="4501" spans="1:4" x14ac:dyDescent="0.2">
      <c r="A4501" s="6" t="s">
        <v>2583</v>
      </c>
      <c r="B4501" s="6" t="s">
        <v>16566</v>
      </c>
      <c r="C4501" s="6" t="s">
        <v>16567</v>
      </c>
      <c r="D4501" s="12">
        <v>2</v>
      </c>
    </row>
    <row r="4502" spans="1:4" x14ac:dyDescent="0.2">
      <c r="A4502" s="6" t="s">
        <v>2583</v>
      </c>
      <c r="B4502" s="6" t="s">
        <v>2584</v>
      </c>
      <c r="C4502" s="6" t="s">
        <v>2585</v>
      </c>
      <c r="D4502" s="12">
        <v>2</v>
      </c>
    </row>
    <row r="4503" spans="1:4" x14ac:dyDescent="0.2">
      <c r="A4503" s="6" t="s">
        <v>2583</v>
      </c>
      <c r="B4503" s="6" t="s">
        <v>2586</v>
      </c>
      <c r="C4503" s="6" t="s">
        <v>2587</v>
      </c>
      <c r="D4503" s="12">
        <v>2</v>
      </c>
    </row>
    <row r="4504" spans="1:4" x14ac:dyDescent="0.2">
      <c r="A4504" s="6" t="s">
        <v>2583</v>
      </c>
      <c r="B4504" s="6" t="s">
        <v>2588</v>
      </c>
      <c r="C4504" s="6" t="s">
        <v>2589</v>
      </c>
      <c r="D4504" s="12">
        <v>2</v>
      </c>
    </row>
    <row r="4505" spans="1:4" x14ac:dyDescent="0.2">
      <c r="A4505" s="6" t="s">
        <v>2583</v>
      </c>
      <c r="B4505" s="6" t="s">
        <v>2590</v>
      </c>
      <c r="C4505" s="6" t="s">
        <v>2591</v>
      </c>
      <c r="D4505" s="12">
        <v>2</v>
      </c>
    </row>
    <row r="4506" spans="1:4" x14ac:dyDescent="0.2">
      <c r="A4506" s="6" t="s">
        <v>2583</v>
      </c>
      <c r="B4506" s="6" t="s">
        <v>2592</v>
      </c>
      <c r="C4506" s="6" t="s">
        <v>2593</v>
      </c>
      <c r="D4506" s="12">
        <v>2</v>
      </c>
    </row>
    <row r="4507" spans="1:4" x14ac:dyDescent="0.2">
      <c r="A4507" s="6" t="s">
        <v>2583</v>
      </c>
      <c r="B4507" s="6" t="s">
        <v>2594</v>
      </c>
      <c r="C4507" s="6" t="s">
        <v>2595</v>
      </c>
      <c r="D4507" s="12">
        <v>2</v>
      </c>
    </row>
    <row r="4508" spans="1:4" x14ac:dyDescent="0.2">
      <c r="A4508" s="6" t="s">
        <v>2583</v>
      </c>
      <c r="B4508" s="6" t="s">
        <v>2596</v>
      </c>
      <c r="C4508" s="6" t="s">
        <v>2597</v>
      </c>
      <c r="D4508" s="12">
        <v>2</v>
      </c>
    </row>
    <row r="4509" spans="1:4" x14ac:dyDescent="0.2">
      <c r="A4509" s="6" t="s">
        <v>2583</v>
      </c>
      <c r="B4509" s="6" t="s">
        <v>2598</v>
      </c>
      <c r="C4509" s="6" t="s">
        <v>2599</v>
      </c>
      <c r="D4509" s="12">
        <v>2</v>
      </c>
    </row>
    <row r="4510" spans="1:4" x14ac:dyDescent="0.2">
      <c r="A4510" s="6" t="s">
        <v>2583</v>
      </c>
      <c r="B4510" s="6" t="s">
        <v>16568</v>
      </c>
      <c r="C4510" s="6" t="s">
        <v>16569</v>
      </c>
      <c r="D4510" s="12">
        <v>2</v>
      </c>
    </row>
    <row r="4511" spans="1:4" x14ac:dyDescent="0.2">
      <c r="A4511" s="6" t="s">
        <v>16570</v>
      </c>
      <c r="B4511" s="6" t="s">
        <v>16571</v>
      </c>
      <c r="C4511" s="6" t="s">
        <v>16572</v>
      </c>
      <c r="D4511" s="12">
        <v>1</v>
      </c>
    </row>
    <row r="4512" spans="1:4" x14ac:dyDescent="0.2">
      <c r="A4512" s="6" t="s">
        <v>16573</v>
      </c>
      <c r="B4512" s="6" t="s">
        <v>16574</v>
      </c>
      <c r="C4512" s="6" t="s">
        <v>16575</v>
      </c>
      <c r="D4512" s="12">
        <v>1</v>
      </c>
    </row>
    <row r="4513" spans="1:4" x14ac:dyDescent="0.2">
      <c r="A4513" s="6" t="s">
        <v>16576</v>
      </c>
      <c r="B4513" s="6" t="s">
        <v>16577</v>
      </c>
      <c r="C4513" s="6" t="s">
        <v>16578</v>
      </c>
      <c r="D4513" s="12">
        <v>1</v>
      </c>
    </row>
    <row r="4514" spans="1:4" x14ac:dyDescent="0.2">
      <c r="A4514" s="6" t="s">
        <v>16579</v>
      </c>
      <c r="B4514" s="6" t="s">
        <v>16580</v>
      </c>
      <c r="C4514" s="6" t="s">
        <v>16581</v>
      </c>
      <c r="D4514" s="12">
        <v>1</v>
      </c>
    </row>
    <row r="4515" spans="1:4" x14ac:dyDescent="0.2">
      <c r="A4515" s="6" t="s">
        <v>16579</v>
      </c>
      <c r="B4515" s="6" t="s">
        <v>16582</v>
      </c>
      <c r="C4515" s="6" t="s">
        <v>16583</v>
      </c>
      <c r="D4515" s="12">
        <v>1</v>
      </c>
    </row>
    <row r="4516" spans="1:4" x14ac:dyDescent="0.2">
      <c r="A4516" s="6" t="s">
        <v>16579</v>
      </c>
      <c r="B4516" s="6" t="s">
        <v>16584</v>
      </c>
      <c r="C4516" s="6" t="s">
        <v>16585</v>
      </c>
      <c r="D4516" s="12">
        <v>1</v>
      </c>
    </row>
    <row r="4517" spans="1:4" x14ac:dyDescent="0.2">
      <c r="A4517" s="6" t="s">
        <v>16579</v>
      </c>
      <c r="B4517" s="6" t="s">
        <v>16586</v>
      </c>
      <c r="C4517" s="6" t="s">
        <v>16587</v>
      </c>
      <c r="D4517" s="12">
        <v>1</v>
      </c>
    </row>
    <row r="4518" spans="1:4" x14ac:dyDescent="0.2">
      <c r="A4518" s="6" t="s">
        <v>16579</v>
      </c>
      <c r="B4518" s="6" t="s">
        <v>16588</v>
      </c>
      <c r="C4518" s="6" t="s">
        <v>16589</v>
      </c>
      <c r="D4518" s="12">
        <v>1</v>
      </c>
    </row>
    <row r="4519" spans="1:4" x14ac:dyDescent="0.2">
      <c r="A4519" s="6" t="s">
        <v>16590</v>
      </c>
      <c r="B4519" s="6" t="s">
        <v>16591</v>
      </c>
      <c r="C4519" s="6" t="s">
        <v>16592</v>
      </c>
      <c r="D4519" s="12">
        <v>1</v>
      </c>
    </row>
    <row r="4520" spans="1:4" x14ac:dyDescent="0.2">
      <c r="A4520" s="6" t="s">
        <v>16593</v>
      </c>
      <c r="B4520" s="6" t="s">
        <v>16594</v>
      </c>
      <c r="C4520" s="6" t="s">
        <v>16595</v>
      </c>
      <c r="D4520" s="12">
        <v>1</v>
      </c>
    </row>
    <row r="4521" spans="1:4" x14ac:dyDescent="0.2">
      <c r="A4521" s="6" t="s">
        <v>16593</v>
      </c>
      <c r="B4521" s="6" t="s">
        <v>16596</v>
      </c>
      <c r="C4521" s="6" t="s">
        <v>16597</v>
      </c>
      <c r="D4521" s="12">
        <v>1</v>
      </c>
    </row>
    <row r="4522" spans="1:4" x14ac:dyDescent="0.2">
      <c r="A4522" s="6" t="s">
        <v>16598</v>
      </c>
      <c r="B4522" s="6" t="s">
        <v>16599</v>
      </c>
      <c r="C4522" s="6" t="s">
        <v>16600</v>
      </c>
      <c r="D4522" s="12">
        <v>1</v>
      </c>
    </row>
    <row r="4523" spans="1:4" x14ac:dyDescent="0.2">
      <c r="A4523" s="6" t="s">
        <v>16598</v>
      </c>
      <c r="B4523" s="6" t="s">
        <v>16601</v>
      </c>
      <c r="C4523" s="6" t="s">
        <v>16602</v>
      </c>
      <c r="D4523" s="12">
        <v>1</v>
      </c>
    </row>
    <row r="4524" spans="1:4" x14ac:dyDescent="0.2">
      <c r="A4524" s="6" t="s">
        <v>16598</v>
      </c>
      <c r="B4524" s="6" t="s">
        <v>16603</v>
      </c>
      <c r="C4524" s="6" t="s">
        <v>16604</v>
      </c>
      <c r="D4524" s="12">
        <v>1</v>
      </c>
    </row>
    <row r="4525" spans="1:4" x14ac:dyDescent="0.2">
      <c r="A4525" s="6" t="s">
        <v>16598</v>
      </c>
      <c r="B4525" s="6" t="s">
        <v>16605</v>
      </c>
      <c r="C4525" s="6" t="s">
        <v>16606</v>
      </c>
      <c r="D4525" s="12">
        <v>1</v>
      </c>
    </row>
    <row r="4526" spans="1:4" x14ac:dyDescent="0.2">
      <c r="A4526" s="6" t="s">
        <v>16598</v>
      </c>
      <c r="B4526" s="6" t="s">
        <v>16607</v>
      </c>
      <c r="C4526" s="6" t="s">
        <v>16608</v>
      </c>
      <c r="D4526" s="12">
        <v>1</v>
      </c>
    </row>
    <row r="4527" spans="1:4" x14ac:dyDescent="0.2">
      <c r="A4527" s="6" t="s">
        <v>16598</v>
      </c>
      <c r="B4527" s="6" t="s">
        <v>16609</v>
      </c>
      <c r="C4527" s="6" t="s">
        <v>16610</v>
      </c>
      <c r="D4527" s="12">
        <v>1</v>
      </c>
    </row>
    <row r="4528" spans="1:4" x14ac:dyDescent="0.2">
      <c r="A4528" s="6" t="s">
        <v>16598</v>
      </c>
      <c r="B4528" s="6" t="s">
        <v>16611</v>
      </c>
      <c r="C4528" s="6" t="s">
        <v>16612</v>
      </c>
      <c r="D4528" s="12">
        <v>1</v>
      </c>
    </row>
    <row r="4529" spans="1:4" x14ac:dyDescent="0.2">
      <c r="A4529" s="6" t="s">
        <v>16598</v>
      </c>
      <c r="B4529" s="6" t="s">
        <v>16613</v>
      </c>
      <c r="C4529" s="6" t="s">
        <v>16614</v>
      </c>
      <c r="D4529" s="12">
        <v>1</v>
      </c>
    </row>
    <row r="4530" spans="1:4" x14ac:dyDescent="0.2">
      <c r="A4530" s="6" t="s">
        <v>16598</v>
      </c>
      <c r="B4530" s="6" t="s">
        <v>16615</v>
      </c>
      <c r="C4530" s="6" t="s">
        <v>16616</v>
      </c>
      <c r="D4530" s="12">
        <v>1</v>
      </c>
    </row>
    <row r="4531" spans="1:4" x14ac:dyDescent="0.2">
      <c r="A4531" s="6" t="s">
        <v>16598</v>
      </c>
      <c r="B4531" s="6" t="s">
        <v>16617</v>
      </c>
      <c r="C4531" s="6" t="s">
        <v>16618</v>
      </c>
      <c r="D4531" s="12">
        <v>1</v>
      </c>
    </row>
    <row r="4532" spans="1:4" x14ac:dyDescent="0.2">
      <c r="A4532" s="6" t="s">
        <v>16598</v>
      </c>
      <c r="B4532" s="6" t="s">
        <v>16619</v>
      </c>
      <c r="C4532" s="6" t="s">
        <v>16620</v>
      </c>
      <c r="D4532" s="12">
        <v>1</v>
      </c>
    </row>
    <row r="4533" spans="1:4" x14ac:dyDescent="0.2">
      <c r="A4533" s="6" t="s">
        <v>16598</v>
      </c>
      <c r="B4533" s="6" t="s">
        <v>16621</v>
      </c>
      <c r="C4533" s="6" t="s">
        <v>16622</v>
      </c>
      <c r="D4533" s="12">
        <v>1</v>
      </c>
    </row>
    <row r="4534" spans="1:4" x14ac:dyDescent="0.2">
      <c r="A4534" s="6" t="s">
        <v>16598</v>
      </c>
      <c r="B4534" s="6" t="s">
        <v>16623</v>
      </c>
      <c r="C4534" s="6" t="s">
        <v>16624</v>
      </c>
      <c r="D4534" s="12">
        <v>1</v>
      </c>
    </row>
    <row r="4535" spans="1:4" x14ac:dyDescent="0.2">
      <c r="A4535" s="6" t="s">
        <v>16598</v>
      </c>
      <c r="B4535" s="6" t="s">
        <v>16625</v>
      </c>
      <c r="C4535" s="6" t="s">
        <v>16626</v>
      </c>
      <c r="D4535" s="12">
        <v>1</v>
      </c>
    </row>
    <row r="4536" spans="1:4" x14ac:dyDescent="0.2">
      <c r="A4536" s="6" t="s">
        <v>16598</v>
      </c>
      <c r="B4536" s="6" t="s">
        <v>16627</v>
      </c>
      <c r="C4536" s="6" t="s">
        <v>16628</v>
      </c>
      <c r="D4536" s="12">
        <v>1</v>
      </c>
    </row>
    <row r="4537" spans="1:4" x14ac:dyDescent="0.2">
      <c r="A4537" s="6" t="s">
        <v>16598</v>
      </c>
      <c r="B4537" s="6" t="s">
        <v>16629</v>
      </c>
      <c r="C4537" s="6" t="s">
        <v>16630</v>
      </c>
      <c r="D4537" s="12">
        <v>1</v>
      </c>
    </row>
    <row r="4538" spans="1:4" x14ac:dyDescent="0.2">
      <c r="A4538" s="6" t="s">
        <v>16598</v>
      </c>
      <c r="B4538" s="6" t="s">
        <v>16631</v>
      </c>
      <c r="C4538" s="6" t="s">
        <v>16632</v>
      </c>
      <c r="D4538" s="12">
        <v>1</v>
      </c>
    </row>
    <row r="4539" spans="1:4" x14ac:dyDescent="0.2">
      <c r="A4539" s="6" t="s">
        <v>16598</v>
      </c>
      <c r="B4539" s="6" t="s">
        <v>16633</v>
      </c>
      <c r="C4539" s="6" t="s">
        <v>16634</v>
      </c>
      <c r="D4539" s="12">
        <v>1</v>
      </c>
    </row>
    <row r="4540" spans="1:4" x14ac:dyDescent="0.2">
      <c r="A4540" s="6" t="s">
        <v>16598</v>
      </c>
      <c r="B4540" s="6" t="s">
        <v>16635</v>
      </c>
      <c r="C4540" s="6" t="s">
        <v>16636</v>
      </c>
      <c r="D4540" s="12">
        <v>1</v>
      </c>
    </row>
    <row r="4541" spans="1:4" x14ac:dyDescent="0.2">
      <c r="A4541" s="6" t="s">
        <v>16598</v>
      </c>
      <c r="B4541" s="6" t="s">
        <v>16637</v>
      </c>
      <c r="C4541" s="6" t="s">
        <v>16638</v>
      </c>
      <c r="D4541" s="12">
        <v>1</v>
      </c>
    </row>
    <row r="4542" spans="1:4" x14ac:dyDescent="0.2">
      <c r="A4542" s="6" t="s">
        <v>16598</v>
      </c>
      <c r="B4542" s="6" t="s">
        <v>16639</v>
      </c>
      <c r="C4542" s="6" t="s">
        <v>16640</v>
      </c>
      <c r="D4542" s="12">
        <v>1</v>
      </c>
    </row>
    <row r="4543" spans="1:4" x14ac:dyDescent="0.2">
      <c r="A4543" s="6" t="s">
        <v>16598</v>
      </c>
      <c r="B4543" s="6" t="s">
        <v>16641</v>
      </c>
      <c r="C4543" s="6" t="s">
        <v>16642</v>
      </c>
      <c r="D4543" s="12">
        <v>1</v>
      </c>
    </row>
    <row r="4544" spans="1:4" x14ac:dyDescent="0.2">
      <c r="A4544" s="6" t="s">
        <v>16598</v>
      </c>
      <c r="B4544" s="6" t="s">
        <v>16643</v>
      </c>
      <c r="C4544" s="6" t="s">
        <v>16644</v>
      </c>
      <c r="D4544" s="12">
        <v>1</v>
      </c>
    </row>
    <row r="4545" spans="1:4" x14ac:dyDescent="0.2">
      <c r="A4545" s="6" t="s">
        <v>16598</v>
      </c>
      <c r="B4545" s="6" t="s">
        <v>16645</v>
      </c>
      <c r="C4545" s="6" t="s">
        <v>16646</v>
      </c>
      <c r="D4545" s="12">
        <v>1</v>
      </c>
    </row>
    <row r="4546" spans="1:4" x14ac:dyDescent="0.2">
      <c r="A4546" s="6" t="s">
        <v>16598</v>
      </c>
      <c r="B4546" s="6" t="s">
        <v>16647</v>
      </c>
      <c r="C4546" s="6" t="s">
        <v>16648</v>
      </c>
      <c r="D4546" s="12">
        <v>1</v>
      </c>
    </row>
    <row r="4547" spans="1:4" x14ac:dyDescent="0.2">
      <c r="A4547" s="6" t="s">
        <v>16598</v>
      </c>
      <c r="B4547" s="6" t="s">
        <v>16649</v>
      </c>
      <c r="C4547" s="6" t="s">
        <v>16650</v>
      </c>
      <c r="D4547" s="12">
        <v>1</v>
      </c>
    </row>
    <row r="4548" spans="1:4" x14ac:dyDescent="0.2">
      <c r="A4548" s="6" t="s">
        <v>16598</v>
      </c>
      <c r="B4548" s="6" t="s">
        <v>16651</v>
      </c>
      <c r="C4548" s="6" t="s">
        <v>16652</v>
      </c>
      <c r="D4548" s="12">
        <v>1</v>
      </c>
    </row>
    <row r="4549" spans="1:4" x14ac:dyDescent="0.2">
      <c r="A4549" s="6" t="s">
        <v>16598</v>
      </c>
      <c r="B4549" s="6" t="s">
        <v>16653</v>
      </c>
      <c r="C4549" s="6" t="s">
        <v>16654</v>
      </c>
      <c r="D4549" s="12">
        <v>1</v>
      </c>
    </row>
    <row r="4550" spans="1:4" x14ac:dyDescent="0.2">
      <c r="A4550" s="6" t="s">
        <v>16598</v>
      </c>
      <c r="B4550" s="6" t="s">
        <v>16655</v>
      </c>
      <c r="C4550" s="6" t="s">
        <v>16656</v>
      </c>
      <c r="D4550" s="12">
        <v>1</v>
      </c>
    </row>
    <row r="4551" spans="1:4" x14ac:dyDescent="0.2">
      <c r="A4551" s="6" t="s">
        <v>16598</v>
      </c>
      <c r="B4551" s="6" t="s">
        <v>16657</v>
      </c>
      <c r="C4551" s="6" t="s">
        <v>16658</v>
      </c>
      <c r="D4551" s="12">
        <v>1</v>
      </c>
    </row>
    <row r="4552" spans="1:4" x14ac:dyDescent="0.2">
      <c r="A4552" s="6" t="s">
        <v>16598</v>
      </c>
      <c r="B4552" s="6" t="s">
        <v>16659</v>
      </c>
      <c r="C4552" s="6" t="s">
        <v>16660</v>
      </c>
      <c r="D4552" s="12">
        <v>1</v>
      </c>
    </row>
    <row r="4553" spans="1:4" x14ac:dyDescent="0.2">
      <c r="A4553" s="6" t="s">
        <v>16598</v>
      </c>
      <c r="B4553" s="6" t="s">
        <v>16661</v>
      </c>
      <c r="C4553" s="6" t="s">
        <v>16662</v>
      </c>
      <c r="D4553" s="12">
        <v>1</v>
      </c>
    </row>
    <row r="4554" spans="1:4" x14ac:dyDescent="0.2">
      <c r="A4554" s="6" t="s">
        <v>16598</v>
      </c>
      <c r="B4554" s="6" t="s">
        <v>16663</v>
      </c>
      <c r="C4554" s="6" t="s">
        <v>16664</v>
      </c>
      <c r="D4554" s="12">
        <v>1</v>
      </c>
    </row>
    <row r="4555" spans="1:4" x14ac:dyDescent="0.2">
      <c r="A4555" s="6" t="s">
        <v>16598</v>
      </c>
      <c r="B4555" s="6" t="s">
        <v>16665</v>
      </c>
      <c r="C4555" s="6" t="s">
        <v>16666</v>
      </c>
      <c r="D4555" s="12">
        <v>1</v>
      </c>
    </row>
    <row r="4556" spans="1:4" x14ac:dyDescent="0.2">
      <c r="A4556" s="6" t="s">
        <v>16598</v>
      </c>
      <c r="B4556" s="6" t="s">
        <v>16667</v>
      </c>
      <c r="C4556" s="6" t="s">
        <v>16668</v>
      </c>
      <c r="D4556" s="12">
        <v>1</v>
      </c>
    </row>
    <row r="4557" spans="1:4" x14ac:dyDescent="0.2">
      <c r="A4557" s="6" t="s">
        <v>16598</v>
      </c>
      <c r="B4557" s="6" t="s">
        <v>16669</v>
      </c>
      <c r="C4557" s="6" t="s">
        <v>16670</v>
      </c>
      <c r="D4557" s="12">
        <v>1</v>
      </c>
    </row>
    <row r="4558" spans="1:4" x14ac:dyDescent="0.2">
      <c r="A4558" s="6" t="s">
        <v>16598</v>
      </c>
      <c r="B4558" s="6" t="s">
        <v>16671</v>
      </c>
      <c r="C4558" s="6" t="s">
        <v>16672</v>
      </c>
      <c r="D4558" s="12">
        <v>1</v>
      </c>
    </row>
    <row r="4559" spans="1:4" x14ac:dyDescent="0.2">
      <c r="A4559" s="6" t="s">
        <v>16598</v>
      </c>
      <c r="B4559" s="6" t="s">
        <v>16673</v>
      </c>
      <c r="C4559" s="6" t="s">
        <v>16674</v>
      </c>
      <c r="D4559" s="12">
        <v>1</v>
      </c>
    </row>
    <row r="4560" spans="1:4" x14ac:dyDescent="0.2">
      <c r="A4560" s="6" t="s">
        <v>16598</v>
      </c>
      <c r="B4560" s="6" t="s">
        <v>16675</v>
      </c>
      <c r="C4560" s="6" t="s">
        <v>16676</v>
      </c>
      <c r="D4560" s="12">
        <v>1</v>
      </c>
    </row>
    <row r="4561" spans="1:4" x14ac:dyDescent="0.2">
      <c r="A4561" s="6" t="s">
        <v>16598</v>
      </c>
      <c r="B4561" s="6" t="s">
        <v>16677</v>
      </c>
      <c r="C4561" s="6" t="s">
        <v>16678</v>
      </c>
      <c r="D4561" s="12">
        <v>1</v>
      </c>
    </row>
    <row r="4562" spans="1:4" x14ac:dyDescent="0.2">
      <c r="A4562" s="6" t="s">
        <v>16598</v>
      </c>
      <c r="B4562" s="6" t="s">
        <v>16679</v>
      </c>
      <c r="C4562" s="6" t="s">
        <v>16680</v>
      </c>
      <c r="D4562" s="12">
        <v>1</v>
      </c>
    </row>
    <row r="4563" spans="1:4" x14ac:dyDescent="0.2">
      <c r="A4563" s="6" t="s">
        <v>16598</v>
      </c>
      <c r="B4563" s="6" t="s">
        <v>16681</v>
      </c>
      <c r="C4563" s="6" t="s">
        <v>16682</v>
      </c>
      <c r="D4563" s="12">
        <v>1</v>
      </c>
    </row>
    <row r="4564" spans="1:4" x14ac:dyDescent="0.2">
      <c r="A4564" s="6" t="s">
        <v>16598</v>
      </c>
      <c r="B4564" s="6" t="s">
        <v>16683</v>
      </c>
      <c r="C4564" s="6" t="s">
        <v>16684</v>
      </c>
      <c r="D4564" s="12">
        <v>1</v>
      </c>
    </row>
    <row r="4565" spans="1:4" x14ac:dyDescent="0.2">
      <c r="A4565" s="6" t="s">
        <v>16598</v>
      </c>
      <c r="B4565" s="6" t="s">
        <v>16685</v>
      </c>
      <c r="C4565" s="6" t="s">
        <v>16686</v>
      </c>
      <c r="D4565" s="12">
        <v>1</v>
      </c>
    </row>
    <row r="4566" spans="1:4" x14ac:dyDescent="0.2">
      <c r="A4566" s="6" t="s">
        <v>16598</v>
      </c>
      <c r="B4566" s="6" t="s">
        <v>16687</v>
      </c>
      <c r="C4566" s="6" t="s">
        <v>16688</v>
      </c>
      <c r="D4566" s="12">
        <v>1</v>
      </c>
    </row>
    <row r="4567" spans="1:4" x14ac:dyDescent="0.2">
      <c r="A4567" s="6" t="s">
        <v>16598</v>
      </c>
      <c r="B4567" s="6" t="s">
        <v>16689</v>
      </c>
      <c r="C4567" s="6" t="s">
        <v>16690</v>
      </c>
      <c r="D4567" s="12">
        <v>1</v>
      </c>
    </row>
    <row r="4568" spans="1:4" x14ac:dyDescent="0.2">
      <c r="A4568" s="6" t="s">
        <v>16598</v>
      </c>
      <c r="B4568" s="6" t="s">
        <v>16691</v>
      </c>
      <c r="C4568" s="6" t="s">
        <v>16692</v>
      </c>
      <c r="D4568" s="12">
        <v>1</v>
      </c>
    </row>
    <row r="4569" spans="1:4" x14ac:dyDescent="0.2">
      <c r="A4569" s="6" t="s">
        <v>16598</v>
      </c>
      <c r="B4569" s="6" t="s">
        <v>16693</v>
      </c>
      <c r="C4569" s="6" t="s">
        <v>16694</v>
      </c>
      <c r="D4569" s="12">
        <v>1</v>
      </c>
    </row>
    <row r="4570" spans="1:4" x14ac:dyDescent="0.2">
      <c r="A4570" s="6" t="s">
        <v>16598</v>
      </c>
      <c r="B4570" s="6" t="s">
        <v>16695</v>
      </c>
      <c r="C4570" s="6" t="s">
        <v>16696</v>
      </c>
      <c r="D4570" s="12">
        <v>1</v>
      </c>
    </row>
    <row r="4571" spans="1:4" x14ac:dyDescent="0.2">
      <c r="A4571" s="6" t="s">
        <v>16598</v>
      </c>
      <c r="B4571" s="6" t="s">
        <v>16697</v>
      </c>
      <c r="C4571" s="6" t="s">
        <v>16698</v>
      </c>
      <c r="D4571" s="12">
        <v>1</v>
      </c>
    </row>
    <row r="4572" spans="1:4" x14ac:dyDescent="0.2">
      <c r="A4572" s="6" t="s">
        <v>16598</v>
      </c>
      <c r="B4572" s="6" t="s">
        <v>16699</v>
      </c>
      <c r="C4572" s="6" t="s">
        <v>16700</v>
      </c>
      <c r="D4572" s="12">
        <v>1</v>
      </c>
    </row>
    <row r="4573" spans="1:4" x14ac:dyDescent="0.2">
      <c r="A4573" s="6" t="s">
        <v>16598</v>
      </c>
      <c r="B4573" s="6" t="s">
        <v>16701</v>
      </c>
      <c r="C4573" s="6" t="s">
        <v>16702</v>
      </c>
      <c r="D4573" s="12">
        <v>1</v>
      </c>
    </row>
    <row r="4574" spans="1:4" x14ac:dyDescent="0.2">
      <c r="A4574" s="6" t="s">
        <v>16598</v>
      </c>
      <c r="B4574" s="6" t="s">
        <v>16703</v>
      </c>
      <c r="C4574" s="6" t="s">
        <v>16704</v>
      </c>
      <c r="D4574" s="12">
        <v>1</v>
      </c>
    </row>
    <row r="4575" spans="1:4" x14ac:dyDescent="0.2">
      <c r="A4575" s="6" t="s">
        <v>16598</v>
      </c>
      <c r="B4575" s="6" t="s">
        <v>16705</v>
      </c>
      <c r="C4575" s="6" t="s">
        <v>16706</v>
      </c>
      <c r="D4575" s="12">
        <v>1</v>
      </c>
    </row>
    <row r="4576" spans="1:4" x14ac:dyDescent="0.2">
      <c r="A4576" s="6" t="s">
        <v>16598</v>
      </c>
      <c r="B4576" s="6" t="s">
        <v>16707</v>
      </c>
      <c r="C4576" s="6" t="s">
        <v>16708</v>
      </c>
      <c r="D4576" s="12">
        <v>1</v>
      </c>
    </row>
    <row r="4577" spans="1:4" x14ac:dyDescent="0.2">
      <c r="A4577" s="6" t="s">
        <v>16598</v>
      </c>
      <c r="B4577" s="6" t="s">
        <v>16709</v>
      </c>
      <c r="C4577" s="6" t="s">
        <v>16710</v>
      </c>
      <c r="D4577" s="12">
        <v>1</v>
      </c>
    </row>
    <row r="4578" spans="1:4" x14ac:dyDescent="0.2">
      <c r="A4578" s="6" t="s">
        <v>16598</v>
      </c>
      <c r="B4578" s="6" t="s">
        <v>16711</v>
      </c>
      <c r="C4578" s="6" t="s">
        <v>16712</v>
      </c>
      <c r="D4578" s="12">
        <v>1</v>
      </c>
    </row>
    <row r="4579" spans="1:4" x14ac:dyDescent="0.2">
      <c r="A4579" s="6" t="s">
        <v>16598</v>
      </c>
      <c r="B4579" s="6" t="s">
        <v>16713</v>
      </c>
      <c r="C4579" s="6" t="s">
        <v>16714</v>
      </c>
      <c r="D4579" s="12">
        <v>1</v>
      </c>
    </row>
    <row r="4580" spans="1:4" x14ac:dyDescent="0.2">
      <c r="A4580" s="6" t="s">
        <v>16598</v>
      </c>
      <c r="B4580" s="6" t="s">
        <v>16715</v>
      </c>
      <c r="C4580" s="6" t="s">
        <v>16716</v>
      </c>
      <c r="D4580" s="12">
        <v>1</v>
      </c>
    </row>
    <row r="4581" spans="1:4" x14ac:dyDescent="0.2">
      <c r="A4581" s="6" t="s">
        <v>16598</v>
      </c>
      <c r="B4581" s="6" t="s">
        <v>16717</v>
      </c>
      <c r="C4581" s="6" t="s">
        <v>16718</v>
      </c>
      <c r="D4581" s="12">
        <v>1</v>
      </c>
    </row>
    <row r="4582" spans="1:4" x14ac:dyDescent="0.2">
      <c r="A4582" s="6" t="s">
        <v>16598</v>
      </c>
      <c r="B4582" s="6" t="s">
        <v>16719</v>
      </c>
      <c r="C4582" s="6" t="s">
        <v>16720</v>
      </c>
      <c r="D4582" s="12">
        <v>1</v>
      </c>
    </row>
    <row r="4583" spans="1:4" x14ac:dyDescent="0.2">
      <c r="A4583" s="6" t="s">
        <v>16598</v>
      </c>
      <c r="B4583" s="6" t="s">
        <v>16721</v>
      </c>
      <c r="C4583" s="6" t="s">
        <v>16722</v>
      </c>
      <c r="D4583" s="12">
        <v>1</v>
      </c>
    </row>
    <row r="4584" spans="1:4" x14ac:dyDescent="0.2">
      <c r="A4584" s="6" t="s">
        <v>16598</v>
      </c>
      <c r="B4584" s="6" t="s">
        <v>16723</v>
      </c>
      <c r="C4584" s="6" t="s">
        <v>16724</v>
      </c>
      <c r="D4584" s="12">
        <v>1</v>
      </c>
    </row>
    <row r="4585" spans="1:4" x14ac:dyDescent="0.2">
      <c r="A4585" s="6" t="s">
        <v>16598</v>
      </c>
      <c r="B4585" s="6" t="s">
        <v>16725</v>
      </c>
      <c r="C4585" s="6" t="s">
        <v>16726</v>
      </c>
      <c r="D4585" s="12">
        <v>1</v>
      </c>
    </row>
    <row r="4586" spans="1:4" x14ac:dyDescent="0.2">
      <c r="A4586" s="6" t="s">
        <v>16598</v>
      </c>
      <c r="B4586" s="6" t="s">
        <v>16727</v>
      </c>
      <c r="C4586" s="6" t="s">
        <v>16728</v>
      </c>
      <c r="D4586" s="12">
        <v>1</v>
      </c>
    </row>
    <row r="4587" spans="1:4" x14ac:dyDescent="0.2">
      <c r="A4587" s="6" t="s">
        <v>16598</v>
      </c>
      <c r="B4587" s="6" t="s">
        <v>16729</v>
      </c>
      <c r="C4587" s="6" t="s">
        <v>16730</v>
      </c>
      <c r="D4587" s="12">
        <v>1</v>
      </c>
    </row>
    <row r="4588" spans="1:4" x14ac:dyDescent="0.2">
      <c r="A4588" s="6" t="s">
        <v>16598</v>
      </c>
      <c r="B4588" s="6" t="s">
        <v>16731</v>
      </c>
      <c r="C4588" s="6" t="s">
        <v>16732</v>
      </c>
      <c r="D4588" s="12">
        <v>1</v>
      </c>
    </row>
    <row r="4589" spans="1:4" x14ac:dyDescent="0.2">
      <c r="A4589" s="6" t="s">
        <v>16598</v>
      </c>
      <c r="B4589" s="6" t="s">
        <v>16733</v>
      </c>
      <c r="C4589" s="6" t="s">
        <v>16734</v>
      </c>
      <c r="D4589" s="12">
        <v>1</v>
      </c>
    </row>
    <row r="4590" spans="1:4" x14ac:dyDescent="0.2">
      <c r="A4590" s="6" t="s">
        <v>16598</v>
      </c>
      <c r="B4590" s="6" t="s">
        <v>16735</v>
      </c>
      <c r="C4590" s="6" t="s">
        <v>16736</v>
      </c>
      <c r="D4590" s="12">
        <v>1</v>
      </c>
    </row>
    <row r="4591" spans="1:4" x14ac:dyDescent="0.2">
      <c r="A4591" s="6" t="s">
        <v>16598</v>
      </c>
      <c r="B4591" s="6" t="s">
        <v>16737</v>
      </c>
      <c r="C4591" s="6" t="s">
        <v>16738</v>
      </c>
      <c r="D4591" s="12">
        <v>1</v>
      </c>
    </row>
    <row r="4592" spans="1:4" x14ac:dyDescent="0.2">
      <c r="A4592" s="6" t="s">
        <v>16598</v>
      </c>
      <c r="B4592" s="6" t="s">
        <v>16739</v>
      </c>
      <c r="C4592" s="6" t="s">
        <v>16740</v>
      </c>
      <c r="D4592" s="12">
        <v>1</v>
      </c>
    </row>
    <row r="4593" spans="1:4" x14ac:dyDescent="0.2">
      <c r="A4593" s="6" t="s">
        <v>16598</v>
      </c>
      <c r="B4593" s="6" t="s">
        <v>16741</v>
      </c>
      <c r="C4593" s="6" t="s">
        <v>16742</v>
      </c>
      <c r="D4593" s="12">
        <v>1</v>
      </c>
    </row>
    <row r="4594" spans="1:4" x14ac:dyDescent="0.2">
      <c r="A4594" s="6" t="s">
        <v>16598</v>
      </c>
      <c r="B4594" s="6" t="s">
        <v>16743</v>
      </c>
      <c r="C4594" s="6" t="s">
        <v>16744</v>
      </c>
      <c r="D4594" s="12">
        <v>1</v>
      </c>
    </row>
    <row r="4595" spans="1:4" x14ac:dyDescent="0.2">
      <c r="A4595" s="6" t="s">
        <v>16598</v>
      </c>
      <c r="B4595" s="6" t="s">
        <v>16745</v>
      </c>
      <c r="C4595" s="6" t="s">
        <v>16746</v>
      </c>
      <c r="D4595" s="12">
        <v>1</v>
      </c>
    </row>
    <row r="4596" spans="1:4" x14ac:dyDescent="0.2">
      <c r="A4596" s="6" t="s">
        <v>16598</v>
      </c>
      <c r="B4596" s="6" t="s">
        <v>16747</v>
      </c>
      <c r="C4596" s="6" t="s">
        <v>16748</v>
      </c>
      <c r="D4596" s="12">
        <v>1</v>
      </c>
    </row>
    <row r="4597" spans="1:4" x14ac:dyDescent="0.2">
      <c r="A4597" s="6" t="s">
        <v>16598</v>
      </c>
      <c r="B4597" s="6" t="s">
        <v>16749</v>
      </c>
      <c r="C4597" s="6" t="s">
        <v>16750</v>
      </c>
      <c r="D4597" s="12">
        <v>1</v>
      </c>
    </row>
    <row r="4598" spans="1:4" x14ac:dyDescent="0.2">
      <c r="A4598" s="6" t="s">
        <v>16598</v>
      </c>
      <c r="B4598" s="6" t="s">
        <v>16751</v>
      </c>
      <c r="C4598" s="6" t="s">
        <v>16752</v>
      </c>
      <c r="D4598" s="12">
        <v>1</v>
      </c>
    </row>
    <row r="4599" spans="1:4" x14ac:dyDescent="0.2">
      <c r="A4599" s="6" t="s">
        <v>16598</v>
      </c>
      <c r="B4599" s="6" t="s">
        <v>16753</v>
      </c>
      <c r="C4599" s="6" t="s">
        <v>16754</v>
      </c>
      <c r="D4599" s="12">
        <v>1</v>
      </c>
    </row>
    <row r="4600" spans="1:4" x14ac:dyDescent="0.2">
      <c r="A4600" s="6" t="s">
        <v>16598</v>
      </c>
      <c r="B4600" s="6" t="s">
        <v>16755</v>
      </c>
      <c r="C4600" s="6" t="s">
        <v>16756</v>
      </c>
      <c r="D4600" s="12">
        <v>1</v>
      </c>
    </row>
    <row r="4601" spans="1:4" x14ac:dyDescent="0.2">
      <c r="A4601" s="6" t="s">
        <v>16598</v>
      </c>
      <c r="B4601" s="6" t="s">
        <v>16757</v>
      </c>
      <c r="C4601" s="6" t="s">
        <v>16758</v>
      </c>
      <c r="D4601" s="12">
        <v>1</v>
      </c>
    </row>
    <row r="4602" spans="1:4" x14ac:dyDescent="0.2">
      <c r="A4602" s="6" t="s">
        <v>16598</v>
      </c>
      <c r="B4602" s="6" t="s">
        <v>16759</v>
      </c>
      <c r="C4602" s="6" t="s">
        <v>16760</v>
      </c>
      <c r="D4602" s="12">
        <v>1</v>
      </c>
    </row>
    <row r="4603" spans="1:4" x14ac:dyDescent="0.2">
      <c r="A4603" s="6" t="s">
        <v>16598</v>
      </c>
      <c r="B4603" s="6" t="s">
        <v>16761</v>
      </c>
      <c r="C4603" s="6" t="s">
        <v>16762</v>
      </c>
      <c r="D4603" s="12">
        <v>1</v>
      </c>
    </row>
    <row r="4604" spans="1:4" x14ac:dyDescent="0.2">
      <c r="A4604" s="6" t="s">
        <v>16598</v>
      </c>
      <c r="B4604" s="6" t="s">
        <v>16763</v>
      </c>
      <c r="C4604" s="6" t="s">
        <v>16764</v>
      </c>
      <c r="D4604" s="12">
        <v>1</v>
      </c>
    </row>
    <row r="4605" spans="1:4" x14ac:dyDescent="0.2">
      <c r="A4605" s="6" t="s">
        <v>16598</v>
      </c>
      <c r="B4605" s="6" t="s">
        <v>16765</v>
      </c>
      <c r="C4605" s="6" t="s">
        <v>16766</v>
      </c>
      <c r="D4605" s="12">
        <v>1</v>
      </c>
    </row>
    <row r="4606" spans="1:4" x14ac:dyDescent="0.2">
      <c r="A4606" s="6" t="s">
        <v>16598</v>
      </c>
      <c r="B4606" s="6" t="s">
        <v>16767</v>
      </c>
      <c r="C4606" s="6" t="s">
        <v>16768</v>
      </c>
      <c r="D4606" s="12">
        <v>1</v>
      </c>
    </row>
    <row r="4607" spans="1:4" x14ac:dyDescent="0.2">
      <c r="A4607" s="6" t="s">
        <v>16598</v>
      </c>
      <c r="B4607" s="6" t="s">
        <v>16769</v>
      </c>
      <c r="C4607" s="6" t="s">
        <v>16770</v>
      </c>
      <c r="D4607" s="12">
        <v>1</v>
      </c>
    </row>
    <row r="4608" spans="1:4" x14ac:dyDescent="0.2">
      <c r="A4608" s="6" t="s">
        <v>16771</v>
      </c>
      <c r="B4608" s="6" t="s">
        <v>16772</v>
      </c>
      <c r="C4608" s="6" t="s">
        <v>16773</v>
      </c>
      <c r="D4608" s="12">
        <v>1</v>
      </c>
    </row>
    <row r="4609" spans="1:4" x14ac:dyDescent="0.2">
      <c r="A4609" s="6" t="s">
        <v>16771</v>
      </c>
      <c r="B4609" s="6" t="s">
        <v>16774</v>
      </c>
      <c r="C4609" s="6" t="s">
        <v>16775</v>
      </c>
      <c r="D4609" s="12">
        <v>1</v>
      </c>
    </row>
    <row r="4610" spans="1:4" x14ac:dyDescent="0.2">
      <c r="A4610" s="6" t="s">
        <v>16771</v>
      </c>
      <c r="B4610" s="6" t="s">
        <v>16776</v>
      </c>
      <c r="C4610" s="6" t="s">
        <v>16777</v>
      </c>
      <c r="D4610" s="12">
        <v>1</v>
      </c>
    </row>
    <row r="4611" spans="1:4" x14ac:dyDescent="0.2">
      <c r="A4611" s="6" t="s">
        <v>16771</v>
      </c>
      <c r="B4611" s="6" t="s">
        <v>16778</v>
      </c>
      <c r="C4611" s="6" t="s">
        <v>16779</v>
      </c>
      <c r="D4611" s="12">
        <v>1</v>
      </c>
    </row>
    <row r="4612" spans="1:4" x14ac:dyDescent="0.2">
      <c r="A4612" s="6" t="s">
        <v>16771</v>
      </c>
      <c r="B4612" s="6" t="s">
        <v>16780</v>
      </c>
      <c r="C4612" s="6" t="s">
        <v>16781</v>
      </c>
      <c r="D4612" s="12">
        <v>1</v>
      </c>
    </row>
    <row r="4613" spans="1:4" x14ac:dyDescent="0.2">
      <c r="A4613" s="6" t="s">
        <v>16771</v>
      </c>
      <c r="B4613" s="6" t="s">
        <v>16782</v>
      </c>
      <c r="C4613" s="6" t="s">
        <v>16783</v>
      </c>
      <c r="D4613" s="12">
        <v>1</v>
      </c>
    </row>
    <row r="4614" spans="1:4" x14ac:dyDescent="0.2">
      <c r="A4614" s="6" t="s">
        <v>16771</v>
      </c>
      <c r="B4614" s="6" t="s">
        <v>16784</v>
      </c>
      <c r="C4614" s="6" t="s">
        <v>16785</v>
      </c>
      <c r="D4614" s="12">
        <v>1</v>
      </c>
    </row>
    <row r="4615" spans="1:4" x14ac:dyDescent="0.2">
      <c r="A4615" s="6" t="s">
        <v>16771</v>
      </c>
      <c r="B4615" s="6" t="s">
        <v>16786</v>
      </c>
      <c r="C4615" s="6" t="s">
        <v>16787</v>
      </c>
      <c r="D4615" s="12">
        <v>1</v>
      </c>
    </row>
    <row r="4616" spans="1:4" x14ac:dyDescent="0.2">
      <c r="A4616" s="6" t="s">
        <v>16771</v>
      </c>
      <c r="B4616" s="6" t="s">
        <v>16788</v>
      </c>
      <c r="C4616" s="6" t="s">
        <v>16789</v>
      </c>
      <c r="D4616" s="12">
        <v>1</v>
      </c>
    </row>
    <row r="4617" spans="1:4" x14ac:dyDescent="0.2">
      <c r="A4617" s="6" t="s">
        <v>16771</v>
      </c>
      <c r="B4617" s="6" t="s">
        <v>16790</v>
      </c>
      <c r="C4617" s="6" t="s">
        <v>16791</v>
      </c>
      <c r="D4617" s="12">
        <v>1</v>
      </c>
    </row>
    <row r="4618" spans="1:4" x14ac:dyDescent="0.2">
      <c r="A4618" s="6" t="s">
        <v>16771</v>
      </c>
      <c r="B4618" s="6" t="s">
        <v>16792</v>
      </c>
      <c r="C4618" s="6" t="s">
        <v>16793</v>
      </c>
      <c r="D4618" s="12">
        <v>1</v>
      </c>
    </row>
    <row r="4619" spans="1:4" x14ac:dyDescent="0.2">
      <c r="A4619" s="6" t="s">
        <v>16794</v>
      </c>
      <c r="B4619" s="6" t="s">
        <v>16795</v>
      </c>
      <c r="C4619" s="6" t="s">
        <v>16796</v>
      </c>
      <c r="D4619" s="12">
        <v>1</v>
      </c>
    </row>
    <row r="4620" spans="1:4" x14ac:dyDescent="0.2">
      <c r="A4620" s="6" t="s">
        <v>16794</v>
      </c>
      <c r="B4620" s="6" t="s">
        <v>16797</v>
      </c>
      <c r="C4620" s="6" t="s">
        <v>16798</v>
      </c>
      <c r="D4620" s="12">
        <v>1</v>
      </c>
    </row>
    <row r="4621" spans="1:4" x14ac:dyDescent="0.2">
      <c r="A4621" s="6" t="s">
        <v>16799</v>
      </c>
      <c r="B4621" s="6" t="s">
        <v>16800</v>
      </c>
      <c r="C4621" s="6" t="s">
        <v>16801</v>
      </c>
      <c r="D4621" s="12">
        <v>1</v>
      </c>
    </row>
    <row r="4622" spans="1:4" x14ac:dyDescent="0.2">
      <c r="A4622" s="6" t="s">
        <v>16802</v>
      </c>
      <c r="B4622" s="6" t="s">
        <v>16803</v>
      </c>
      <c r="C4622" s="6" t="s">
        <v>16804</v>
      </c>
      <c r="D4622" s="12">
        <v>1</v>
      </c>
    </row>
    <row r="4623" spans="1:4" x14ac:dyDescent="0.2">
      <c r="A4623" s="6" t="s">
        <v>16802</v>
      </c>
      <c r="B4623" s="6" t="s">
        <v>16805</v>
      </c>
      <c r="C4623" s="6" t="s">
        <v>16806</v>
      </c>
      <c r="D4623" s="12">
        <v>1</v>
      </c>
    </row>
    <row r="4624" spans="1:4" x14ac:dyDescent="0.2">
      <c r="A4624" s="6" t="s">
        <v>16802</v>
      </c>
      <c r="B4624" s="6" t="s">
        <v>16807</v>
      </c>
      <c r="C4624" s="6" t="s">
        <v>16808</v>
      </c>
      <c r="D4624" s="12">
        <v>1</v>
      </c>
    </row>
    <row r="4625" spans="1:4" x14ac:dyDescent="0.2">
      <c r="A4625" s="6" t="s">
        <v>16802</v>
      </c>
      <c r="B4625" s="6" t="s">
        <v>16809</v>
      </c>
      <c r="C4625" s="6" t="s">
        <v>16808</v>
      </c>
      <c r="D4625" s="12">
        <v>1</v>
      </c>
    </row>
    <row r="4626" spans="1:4" x14ac:dyDescent="0.2">
      <c r="A4626" s="6" t="s">
        <v>16802</v>
      </c>
      <c r="B4626" s="6" t="s">
        <v>16810</v>
      </c>
      <c r="C4626" s="6" t="s">
        <v>16811</v>
      </c>
      <c r="D4626" s="12">
        <v>1</v>
      </c>
    </row>
    <row r="4627" spans="1:4" x14ac:dyDescent="0.2">
      <c r="A4627" s="6" t="s">
        <v>16802</v>
      </c>
      <c r="B4627" s="6" t="s">
        <v>16812</v>
      </c>
      <c r="C4627" s="6" t="s">
        <v>16813</v>
      </c>
      <c r="D4627" s="12">
        <v>1</v>
      </c>
    </row>
    <row r="4628" spans="1:4" x14ac:dyDescent="0.2">
      <c r="A4628" s="6" t="s">
        <v>16802</v>
      </c>
      <c r="B4628" s="6" t="s">
        <v>16814</v>
      </c>
      <c r="C4628" s="6" t="s">
        <v>16815</v>
      </c>
      <c r="D4628" s="12">
        <v>1</v>
      </c>
    </row>
    <row r="4629" spans="1:4" x14ac:dyDescent="0.2">
      <c r="A4629" s="6" t="s">
        <v>16802</v>
      </c>
      <c r="B4629" s="6" t="s">
        <v>16816</v>
      </c>
      <c r="C4629" s="6" t="s">
        <v>16817</v>
      </c>
      <c r="D4629" s="12">
        <v>1</v>
      </c>
    </row>
    <row r="4630" spans="1:4" x14ac:dyDescent="0.2">
      <c r="A4630" s="6" t="s">
        <v>16802</v>
      </c>
      <c r="B4630" s="6" t="s">
        <v>16818</v>
      </c>
      <c r="C4630" s="6" t="s">
        <v>16819</v>
      </c>
      <c r="D4630" s="12">
        <v>1</v>
      </c>
    </row>
    <row r="4631" spans="1:4" x14ac:dyDescent="0.2">
      <c r="A4631" s="6" t="s">
        <v>16802</v>
      </c>
      <c r="B4631" s="6" t="s">
        <v>16820</v>
      </c>
      <c r="C4631" s="6" t="s">
        <v>16821</v>
      </c>
      <c r="D4631" s="12">
        <v>1</v>
      </c>
    </row>
    <row r="4632" spans="1:4" x14ac:dyDescent="0.2">
      <c r="A4632" s="6" t="s">
        <v>16802</v>
      </c>
      <c r="B4632" s="6" t="s">
        <v>16822</v>
      </c>
      <c r="C4632" s="6" t="s">
        <v>16823</v>
      </c>
      <c r="D4632" s="12">
        <v>1</v>
      </c>
    </row>
    <row r="4633" spans="1:4" x14ac:dyDescent="0.2">
      <c r="A4633" s="6" t="s">
        <v>16802</v>
      </c>
      <c r="B4633" s="6" t="s">
        <v>16824</v>
      </c>
      <c r="C4633" s="6" t="s">
        <v>16825</v>
      </c>
      <c r="D4633" s="12">
        <v>1</v>
      </c>
    </row>
    <row r="4634" spans="1:4" x14ac:dyDescent="0.2">
      <c r="A4634" s="6" t="s">
        <v>16802</v>
      </c>
      <c r="B4634" s="6" t="s">
        <v>16826</v>
      </c>
      <c r="C4634" s="6" t="s">
        <v>16827</v>
      </c>
      <c r="D4634" s="12">
        <v>1</v>
      </c>
    </row>
    <row r="4635" spans="1:4" x14ac:dyDescent="0.2">
      <c r="A4635" s="6" t="s">
        <v>16802</v>
      </c>
      <c r="B4635" s="6" t="s">
        <v>16828</v>
      </c>
      <c r="C4635" s="6" t="s">
        <v>16829</v>
      </c>
      <c r="D4635" s="12">
        <v>1</v>
      </c>
    </row>
    <row r="4636" spans="1:4" x14ac:dyDescent="0.2">
      <c r="A4636" s="6" t="s">
        <v>16802</v>
      </c>
      <c r="B4636" s="6" t="s">
        <v>16830</v>
      </c>
      <c r="C4636" s="6" t="s">
        <v>16831</v>
      </c>
      <c r="D4636" s="12">
        <v>1</v>
      </c>
    </row>
    <row r="4637" spans="1:4" x14ac:dyDescent="0.2">
      <c r="A4637" s="6" t="s">
        <v>16802</v>
      </c>
      <c r="B4637" s="6" t="s">
        <v>16832</v>
      </c>
      <c r="C4637" s="6" t="s">
        <v>16833</v>
      </c>
      <c r="D4637" s="12">
        <v>1</v>
      </c>
    </row>
    <row r="4638" spans="1:4" x14ac:dyDescent="0.2">
      <c r="A4638" s="6" t="s">
        <v>16802</v>
      </c>
      <c r="B4638" s="6" t="s">
        <v>16834</v>
      </c>
      <c r="C4638" s="6" t="s">
        <v>16835</v>
      </c>
      <c r="D4638" s="12">
        <v>1</v>
      </c>
    </row>
    <row r="4639" spans="1:4" x14ac:dyDescent="0.2">
      <c r="A4639" s="6" t="s">
        <v>16802</v>
      </c>
      <c r="B4639" s="6" t="s">
        <v>16836</v>
      </c>
      <c r="C4639" s="6" t="s">
        <v>16837</v>
      </c>
      <c r="D4639" s="12">
        <v>1</v>
      </c>
    </row>
    <row r="4640" spans="1:4" x14ac:dyDescent="0.2">
      <c r="A4640" s="6" t="s">
        <v>16802</v>
      </c>
      <c r="B4640" s="6" t="s">
        <v>16838</v>
      </c>
      <c r="C4640" s="6" t="s">
        <v>16839</v>
      </c>
      <c r="D4640" s="12">
        <v>1</v>
      </c>
    </row>
    <row r="4641" spans="1:4" x14ac:dyDescent="0.2">
      <c r="A4641" s="6" t="s">
        <v>16802</v>
      </c>
      <c r="B4641" s="6" t="s">
        <v>16840</v>
      </c>
      <c r="C4641" s="6" t="s">
        <v>16841</v>
      </c>
      <c r="D4641" s="12">
        <v>1</v>
      </c>
    </row>
    <row r="4642" spans="1:4" x14ac:dyDescent="0.2">
      <c r="A4642" s="6" t="s">
        <v>16802</v>
      </c>
      <c r="B4642" s="6" t="s">
        <v>16842</v>
      </c>
      <c r="C4642" s="6" t="s">
        <v>16843</v>
      </c>
      <c r="D4642" s="12">
        <v>1</v>
      </c>
    </row>
    <row r="4643" spans="1:4" x14ac:dyDescent="0.2">
      <c r="A4643" s="6" t="s">
        <v>16802</v>
      </c>
      <c r="B4643" s="6" t="s">
        <v>16844</v>
      </c>
      <c r="C4643" s="6" t="s">
        <v>16845</v>
      </c>
      <c r="D4643" s="12">
        <v>1</v>
      </c>
    </row>
    <row r="4644" spans="1:4" x14ac:dyDescent="0.2">
      <c r="A4644" s="6" t="s">
        <v>16802</v>
      </c>
      <c r="B4644" s="6" t="s">
        <v>16846</v>
      </c>
      <c r="C4644" s="6" t="s">
        <v>16847</v>
      </c>
      <c r="D4644" s="12">
        <v>1</v>
      </c>
    </row>
    <row r="4645" spans="1:4" x14ac:dyDescent="0.2">
      <c r="A4645" s="6" t="s">
        <v>16802</v>
      </c>
      <c r="B4645" s="6" t="s">
        <v>16848</v>
      </c>
      <c r="C4645" s="6" t="s">
        <v>16849</v>
      </c>
      <c r="D4645" s="12">
        <v>1</v>
      </c>
    </row>
    <row r="4646" spans="1:4" x14ac:dyDescent="0.2">
      <c r="A4646" s="6" t="s">
        <v>16802</v>
      </c>
      <c r="B4646" s="6" t="s">
        <v>16850</v>
      </c>
      <c r="C4646" s="6" t="s">
        <v>16851</v>
      </c>
      <c r="D4646" s="12">
        <v>1</v>
      </c>
    </row>
    <row r="4647" spans="1:4" x14ac:dyDescent="0.2">
      <c r="A4647" s="6" t="s">
        <v>16802</v>
      </c>
      <c r="B4647" s="6" t="s">
        <v>16852</v>
      </c>
      <c r="C4647" s="6" t="s">
        <v>16853</v>
      </c>
      <c r="D4647" s="12">
        <v>1</v>
      </c>
    </row>
    <row r="4648" spans="1:4" x14ac:dyDescent="0.2">
      <c r="A4648" s="6" t="s">
        <v>16802</v>
      </c>
      <c r="B4648" s="6" t="s">
        <v>16854</v>
      </c>
      <c r="C4648" s="6" t="s">
        <v>16855</v>
      </c>
      <c r="D4648" s="12">
        <v>1</v>
      </c>
    </row>
    <row r="4649" spans="1:4" x14ac:dyDescent="0.2">
      <c r="A4649" s="6" t="s">
        <v>16802</v>
      </c>
      <c r="B4649" s="6" t="s">
        <v>16856</v>
      </c>
      <c r="C4649" s="6" t="s">
        <v>16857</v>
      </c>
      <c r="D4649" s="12">
        <v>1</v>
      </c>
    </row>
    <row r="4650" spans="1:4" x14ac:dyDescent="0.2">
      <c r="A4650" s="6" t="s">
        <v>16802</v>
      </c>
      <c r="B4650" s="6" t="s">
        <v>16858</v>
      </c>
      <c r="C4650" s="6" t="s">
        <v>16859</v>
      </c>
      <c r="D4650" s="12">
        <v>1</v>
      </c>
    </row>
    <row r="4651" spans="1:4" x14ac:dyDescent="0.2">
      <c r="A4651" s="6" t="s">
        <v>16802</v>
      </c>
      <c r="B4651" s="6" t="s">
        <v>16860</v>
      </c>
      <c r="C4651" s="6" t="s">
        <v>16861</v>
      </c>
      <c r="D4651" s="12">
        <v>1</v>
      </c>
    </row>
    <row r="4652" spans="1:4" x14ac:dyDescent="0.2">
      <c r="A4652" s="6" t="s">
        <v>16802</v>
      </c>
      <c r="B4652" s="6" t="s">
        <v>16862</v>
      </c>
      <c r="C4652" s="6" t="s">
        <v>16863</v>
      </c>
      <c r="D4652" s="12">
        <v>1</v>
      </c>
    </row>
    <row r="4653" spans="1:4" x14ac:dyDescent="0.2">
      <c r="A4653" s="6" t="s">
        <v>16802</v>
      </c>
      <c r="B4653" s="6" t="s">
        <v>16864</v>
      </c>
      <c r="C4653" s="6" t="s">
        <v>16865</v>
      </c>
      <c r="D4653" s="12">
        <v>1</v>
      </c>
    </row>
    <row r="4654" spans="1:4" x14ac:dyDescent="0.2">
      <c r="A4654" s="6" t="s">
        <v>16802</v>
      </c>
      <c r="B4654" s="6" t="s">
        <v>16866</v>
      </c>
      <c r="C4654" s="6" t="s">
        <v>16867</v>
      </c>
      <c r="D4654" s="12">
        <v>1</v>
      </c>
    </row>
    <row r="4655" spans="1:4" x14ac:dyDescent="0.2">
      <c r="A4655" s="6" t="s">
        <v>16802</v>
      </c>
      <c r="B4655" s="6" t="s">
        <v>16868</v>
      </c>
      <c r="C4655" s="6" t="s">
        <v>16869</v>
      </c>
      <c r="D4655" s="12">
        <v>1</v>
      </c>
    </row>
    <row r="4656" spans="1:4" x14ac:dyDescent="0.2">
      <c r="A4656" s="6" t="s">
        <v>16802</v>
      </c>
      <c r="B4656" s="6" t="s">
        <v>16870</v>
      </c>
      <c r="C4656" s="6" t="s">
        <v>16871</v>
      </c>
      <c r="D4656" s="12">
        <v>1</v>
      </c>
    </row>
    <row r="4657" spans="1:4" x14ac:dyDescent="0.2">
      <c r="A4657" s="6" t="s">
        <v>16802</v>
      </c>
      <c r="B4657" s="6" t="s">
        <v>16872</v>
      </c>
      <c r="C4657" s="6" t="s">
        <v>16873</v>
      </c>
      <c r="D4657" s="12">
        <v>1</v>
      </c>
    </row>
    <row r="4658" spans="1:4" x14ac:dyDescent="0.2">
      <c r="A4658" s="6" t="s">
        <v>16802</v>
      </c>
      <c r="B4658" s="6" t="s">
        <v>16874</v>
      </c>
      <c r="C4658" s="6" t="s">
        <v>16875</v>
      </c>
      <c r="D4658" s="12">
        <v>1</v>
      </c>
    </row>
    <row r="4659" spans="1:4" x14ac:dyDescent="0.2">
      <c r="A4659" s="6" t="s">
        <v>16802</v>
      </c>
      <c r="B4659" s="6" t="s">
        <v>16876</v>
      </c>
      <c r="C4659" s="6" t="s">
        <v>16877</v>
      </c>
      <c r="D4659" s="12">
        <v>1</v>
      </c>
    </row>
    <row r="4660" spans="1:4" x14ac:dyDescent="0.2">
      <c r="A4660" s="6" t="s">
        <v>16802</v>
      </c>
      <c r="B4660" s="6" t="s">
        <v>16878</v>
      </c>
      <c r="C4660" s="6" t="s">
        <v>16879</v>
      </c>
      <c r="D4660" s="12">
        <v>1</v>
      </c>
    </row>
    <row r="4661" spans="1:4" x14ac:dyDescent="0.2">
      <c r="A4661" s="6" t="s">
        <v>16802</v>
      </c>
      <c r="B4661" s="6" t="s">
        <v>16880</v>
      </c>
      <c r="C4661" s="6" t="s">
        <v>16881</v>
      </c>
      <c r="D4661" s="12">
        <v>1</v>
      </c>
    </row>
    <row r="4662" spans="1:4" x14ac:dyDescent="0.2">
      <c r="A4662" s="6" t="s">
        <v>16802</v>
      </c>
      <c r="B4662" s="6" t="s">
        <v>16882</v>
      </c>
      <c r="C4662" s="6" t="s">
        <v>16883</v>
      </c>
      <c r="D4662" s="12">
        <v>1</v>
      </c>
    </row>
    <row r="4663" spans="1:4" x14ac:dyDescent="0.2">
      <c r="A4663" s="6" t="s">
        <v>16802</v>
      </c>
      <c r="B4663" s="6" t="s">
        <v>16884</v>
      </c>
      <c r="C4663" s="6" t="s">
        <v>16885</v>
      </c>
      <c r="D4663" s="12">
        <v>1</v>
      </c>
    </row>
    <row r="4664" spans="1:4" x14ac:dyDescent="0.2">
      <c r="A4664" s="6" t="s">
        <v>16802</v>
      </c>
      <c r="B4664" s="6" t="s">
        <v>16886</v>
      </c>
      <c r="C4664" s="6" t="s">
        <v>16887</v>
      </c>
      <c r="D4664" s="12">
        <v>1</v>
      </c>
    </row>
    <row r="4665" spans="1:4" x14ac:dyDescent="0.2">
      <c r="A4665" s="6" t="s">
        <v>16802</v>
      </c>
      <c r="B4665" s="6" t="s">
        <v>16888</v>
      </c>
      <c r="C4665" s="6" t="s">
        <v>16889</v>
      </c>
      <c r="D4665" s="12">
        <v>1</v>
      </c>
    </row>
    <row r="4666" spans="1:4" x14ac:dyDescent="0.2">
      <c r="A4666" s="6" t="s">
        <v>16802</v>
      </c>
      <c r="B4666" s="6" t="s">
        <v>16890</v>
      </c>
      <c r="C4666" s="6" t="s">
        <v>16891</v>
      </c>
      <c r="D4666" s="12">
        <v>1</v>
      </c>
    </row>
    <row r="4667" spans="1:4" x14ac:dyDescent="0.2">
      <c r="A4667" s="6" t="s">
        <v>16802</v>
      </c>
      <c r="B4667" s="6" t="s">
        <v>16892</v>
      </c>
      <c r="C4667" s="6" t="s">
        <v>16893</v>
      </c>
      <c r="D4667" s="12">
        <v>1</v>
      </c>
    </row>
    <row r="4668" spans="1:4" x14ac:dyDescent="0.2">
      <c r="A4668" s="6" t="s">
        <v>16802</v>
      </c>
      <c r="B4668" s="6" t="s">
        <v>16894</v>
      </c>
      <c r="C4668" s="6" t="s">
        <v>16895</v>
      </c>
      <c r="D4668" s="12">
        <v>1</v>
      </c>
    </row>
    <row r="4669" spans="1:4" x14ac:dyDescent="0.2">
      <c r="A4669" s="6" t="s">
        <v>16802</v>
      </c>
      <c r="B4669" s="6" t="s">
        <v>16896</v>
      </c>
      <c r="C4669" s="6" t="s">
        <v>16897</v>
      </c>
      <c r="D4669" s="12">
        <v>1</v>
      </c>
    </row>
    <row r="4670" spans="1:4" x14ac:dyDescent="0.2">
      <c r="A4670" s="6" t="s">
        <v>16802</v>
      </c>
      <c r="B4670" s="6" t="s">
        <v>16898</v>
      </c>
      <c r="C4670" s="6" t="s">
        <v>16899</v>
      </c>
      <c r="D4670" s="12">
        <v>1</v>
      </c>
    </row>
    <row r="4671" spans="1:4" x14ac:dyDescent="0.2">
      <c r="A4671" s="6" t="s">
        <v>16802</v>
      </c>
      <c r="B4671" s="6" t="s">
        <v>16900</v>
      </c>
      <c r="C4671" s="6" t="s">
        <v>16901</v>
      </c>
      <c r="D4671" s="12">
        <v>1</v>
      </c>
    </row>
    <row r="4672" spans="1:4" x14ac:dyDescent="0.2">
      <c r="A4672" s="6" t="s">
        <v>16902</v>
      </c>
      <c r="B4672" s="6" t="s">
        <v>16903</v>
      </c>
      <c r="C4672" s="6" t="s">
        <v>16904</v>
      </c>
      <c r="D4672" s="12">
        <v>1</v>
      </c>
    </row>
    <row r="4673" spans="1:4" x14ac:dyDescent="0.2">
      <c r="A4673" s="6" t="s">
        <v>16902</v>
      </c>
      <c r="B4673" s="6" t="s">
        <v>16905</v>
      </c>
      <c r="C4673" s="6" t="s">
        <v>16906</v>
      </c>
      <c r="D4673" s="12">
        <v>1</v>
      </c>
    </row>
    <row r="4674" spans="1:4" x14ac:dyDescent="0.2">
      <c r="A4674" s="6" t="s">
        <v>16902</v>
      </c>
      <c r="B4674" s="6" t="s">
        <v>16907</v>
      </c>
      <c r="C4674" s="6" t="s">
        <v>16908</v>
      </c>
      <c r="D4674" s="12">
        <v>1</v>
      </c>
    </row>
    <row r="4675" spans="1:4" x14ac:dyDescent="0.2">
      <c r="A4675" s="6" t="s">
        <v>16909</v>
      </c>
      <c r="B4675" s="6" t="s">
        <v>16910</v>
      </c>
      <c r="C4675" s="6" t="s">
        <v>16911</v>
      </c>
      <c r="D4675" s="12">
        <v>1</v>
      </c>
    </row>
    <row r="4676" spans="1:4" x14ac:dyDescent="0.2">
      <c r="A4676" s="6" t="s">
        <v>16912</v>
      </c>
      <c r="B4676" s="6" t="s">
        <v>16913</v>
      </c>
      <c r="C4676" s="6" t="s">
        <v>16914</v>
      </c>
      <c r="D4676" s="12">
        <v>1</v>
      </c>
    </row>
    <row r="4677" spans="1:4" x14ac:dyDescent="0.2">
      <c r="A4677" s="6" t="s">
        <v>2600</v>
      </c>
      <c r="B4677" s="6" t="s">
        <v>2601</v>
      </c>
      <c r="C4677" s="6" t="s">
        <v>2602</v>
      </c>
      <c r="D4677" s="12">
        <v>1</v>
      </c>
    </row>
    <row r="4678" spans="1:4" x14ac:dyDescent="0.2">
      <c r="A4678" s="6" t="s">
        <v>2600</v>
      </c>
      <c r="B4678" s="6" t="s">
        <v>2603</v>
      </c>
      <c r="C4678" s="6" t="s">
        <v>2604</v>
      </c>
      <c r="D4678" s="12">
        <v>1</v>
      </c>
    </row>
    <row r="4679" spans="1:4" x14ac:dyDescent="0.2">
      <c r="A4679" s="6" t="s">
        <v>2600</v>
      </c>
      <c r="B4679" s="6" t="s">
        <v>2605</v>
      </c>
      <c r="C4679" s="6" t="s">
        <v>2606</v>
      </c>
      <c r="D4679" s="12">
        <v>1</v>
      </c>
    </row>
    <row r="4680" spans="1:4" x14ac:dyDescent="0.2">
      <c r="A4680" s="6" t="s">
        <v>2600</v>
      </c>
      <c r="B4680" s="6" t="s">
        <v>2607</v>
      </c>
      <c r="C4680" s="6" t="s">
        <v>2608</v>
      </c>
      <c r="D4680" s="12">
        <v>1</v>
      </c>
    </row>
    <row r="4681" spans="1:4" x14ac:dyDescent="0.2">
      <c r="A4681" s="6" t="s">
        <v>2600</v>
      </c>
      <c r="B4681" s="6" t="s">
        <v>2609</v>
      </c>
      <c r="C4681" s="6" t="s">
        <v>2610</v>
      </c>
      <c r="D4681" s="12">
        <v>1</v>
      </c>
    </row>
    <row r="4682" spans="1:4" x14ac:dyDescent="0.2">
      <c r="A4682" s="6" t="s">
        <v>2600</v>
      </c>
      <c r="B4682" s="6" t="s">
        <v>2611</v>
      </c>
      <c r="C4682" s="6" t="s">
        <v>2612</v>
      </c>
      <c r="D4682" s="12">
        <v>1</v>
      </c>
    </row>
    <row r="4683" spans="1:4" x14ac:dyDescent="0.2">
      <c r="A4683" s="6" t="s">
        <v>2600</v>
      </c>
      <c r="B4683" s="6" t="s">
        <v>2613</v>
      </c>
      <c r="C4683" s="6" t="s">
        <v>2614</v>
      </c>
      <c r="D4683" s="12">
        <v>1</v>
      </c>
    </row>
    <row r="4684" spans="1:4" x14ac:dyDescent="0.2">
      <c r="A4684" s="6" t="s">
        <v>2600</v>
      </c>
      <c r="B4684" s="6" t="s">
        <v>2615</v>
      </c>
      <c r="C4684" s="6" t="s">
        <v>2616</v>
      </c>
      <c r="D4684" s="12">
        <v>1</v>
      </c>
    </row>
    <row r="4685" spans="1:4" x14ac:dyDescent="0.2">
      <c r="A4685" s="6" t="s">
        <v>2600</v>
      </c>
      <c r="B4685" s="6" t="s">
        <v>2617</v>
      </c>
      <c r="C4685" s="6" t="s">
        <v>2618</v>
      </c>
      <c r="D4685" s="12">
        <v>1</v>
      </c>
    </row>
    <row r="4686" spans="1:4" x14ac:dyDescent="0.2">
      <c r="A4686" s="6" t="s">
        <v>2600</v>
      </c>
      <c r="B4686" s="6" t="s">
        <v>2619</v>
      </c>
      <c r="C4686" s="6" t="s">
        <v>2620</v>
      </c>
      <c r="D4686" s="12">
        <v>1</v>
      </c>
    </row>
    <row r="4687" spans="1:4" x14ac:dyDescent="0.2">
      <c r="A4687" s="6" t="s">
        <v>2600</v>
      </c>
      <c r="B4687" s="6" t="s">
        <v>2621</v>
      </c>
      <c r="C4687" s="6" t="s">
        <v>2622</v>
      </c>
      <c r="D4687" s="12">
        <v>1</v>
      </c>
    </row>
    <row r="4688" spans="1:4" x14ac:dyDescent="0.2">
      <c r="A4688" s="6" t="s">
        <v>2600</v>
      </c>
      <c r="B4688" s="6" t="s">
        <v>2623</v>
      </c>
      <c r="C4688" s="6" t="s">
        <v>2624</v>
      </c>
      <c r="D4688" s="12">
        <v>1</v>
      </c>
    </row>
    <row r="4689" spans="1:4" x14ac:dyDescent="0.2">
      <c r="A4689" s="6" t="s">
        <v>2600</v>
      </c>
      <c r="B4689" s="6" t="s">
        <v>2625</v>
      </c>
      <c r="C4689" s="6" t="s">
        <v>2626</v>
      </c>
      <c r="D4689" s="12">
        <v>1</v>
      </c>
    </row>
    <row r="4690" spans="1:4" x14ac:dyDescent="0.2">
      <c r="A4690" s="6" t="s">
        <v>2600</v>
      </c>
      <c r="B4690" s="6" t="s">
        <v>2627</v>
      </c>
      <c r="C4690" s="6" t="s">
        <v>2628</v>
      </c>
      <c r="D4690" s="12">
        <v>1</v>
      </c>
    </row>
    <row r="4691" spans="1:4" x14ac:dyDescent="0.2">
      <c r="A4691" s="6" t="s">
        <v>2600</v>
      </c>
      <c r="B4691" s="6" t="s">
        <v>2629</v>
      </c>
      <c r="C4691" s="6" t="s">
        <v>2630</v>
      </c>
      <c r="D4691" s="12">
        <v>1</v>
      </c>
    </row>
    <row r="4692" spans="1:4" x14ac:dyDescent="0.2">
      <c r="A4692" s="6" t="s">
        <v>2600</v>
      </c>
      <c r="B4692" s="6" t="s">
        <v>16915</v>
      </c>
      <c r="C4692" s="6" t="s">
        <v>16916</v>
      </c>
      <c r="D4692" s="12">
        <v>1</v>
      </c>
    </row>
    <row r="4693" spans="1:4" x14ac:dyDescent="0.2">
      <c r="A4693" s="6" t="s">
        <v>2600</v>
      </c>
      <c r="B4693" s="6" t="s">
        <v>2631</v>
      </c>
      <c r="C4693" s="6" t="s">
        <v>2632</v>
      </c>
      <c r="D4693" s="12">
        <v>1</v>
      </c>
    </row>
    <row r="4694" spans="1:4" x14ac:dyDescent="0.2">
      <c r="A4694" s="6" t="s">
        <v>2600</v>
      </c>
      <c r="B4694" s="6" t="s">
        <v>2633</v>
      </c>
      <c r="C4694" s="6" t="s">
        <v>2634</v>
      </c>
      <c r="D4694" s="12">
        <v>1</v>
      </c>
    </row>
    <row r="4695" spans="1:4" x14ac:dyDescent="0.2">
      <c r="A4695" s="6" t="s">
        <v>2600</v>
      </c>
      <c r="B4695" s="6" t="s">
        <v>2635</v>
      </c>
      <c r="C4695" s="6" t="s">
        <v>2636</v>
      </c>
      <c r="D4695" s="12">
        <v>1</v>
      </c>
    </row>
    <row r="4696" spans="1:4" x14ac:dyDescent="0.2">
      <c r="A4696" s="6" t="s">
        <v>2600</v>
      </c>
      <c r="B4696" s="6" t="s">
        <v>2637</v>
      </c>
      <c r="C4696" s="6" t="s">
        <v>2638</v>
      </c>
      <c r="D4696" s="12">
        <v>1</v>
      </c>
    </row>
    <row r="4697" spans="1:4" x14ac:dyDescent="0.2">
      <c r="A4697" s="6" t="s">
        <v>2600</v>
      </c>
      <c r="B4697" s="6" t="s">
        <v>2639</v>
      </c>
      <c r="C4697" s="6" t="s">
        <v>2640</v>
      </c>
      <c r="D4697" s="12">
        <v>1</v>
      </c>
    </row>
    <row r="4698" spans="1:4" x14ac:dyDescent="0.2">
      <c r="A4698" s="6" t="s">
        <v>2600</v>
      </c>
      <c r="B4698" s="6" t="s">
        <v>2641</v>
      </c>
      <c r="C4698" s="6" t="s">
        <v>2642</v>
      </c>
      <c r="D4698" s="12">
        <v>1</v>
      </c>
    </row>
    <row r="4699" spans="1:4" x14ac:dyDescent="0.2">
      <c r="A4699" s="6" t="s">
        <v>2600</v>
      </c>
      <c r="B4699" s="6" t="s">
        <v>2643</v>
      </c>
      <c r="C4699" s="6" t="s">
        <v>2644</v>
      </c>
      <c r="D4699" s="12">
        <v>1</v>
      </c>
    </row>
    <row r="4700" spans="1:4" x14ac:dyDescent="0.2">
      <c r="A4700" s="6" t="s">
        <v>2600</v>
      </c>
      <c r="B4700" s="6" t="s">
        <v>2645</v>
      </c>
      <c r="C4700" s="6" t="s">
        <v>2644</v>
      </c>
      <c r="D4700" s="12">
        <v>1</v>
      </c>
    </row>
    <row r="4701" spans="1:4" x14ac:dyDescent="0.2">
      <c r="A4701" s="6" t="s">
        <v>2600</v>
      </c>
      <c r="B4701" s="6" t="s">
        <v>2646</v>
      </c>
      <c r="C4701" s="6" t="s">
        <v>2647</v>
      </c>
      <c r="D4701" s="12">
        <v>1</v>
      </c>
    </row>
    <row r="4702" spans="1:4" x14ac:dyDescent="0.2">
      <c r="A4702" s="6" t="s">
        <v>2600</v>
      </c>
      <c r="B4702" s="6" t="s">
        <v>2648</v>
      </c>
      <c r="C4702" s="6" t="s">
        <v>2649</v>
      </c>
      <c r="D4702" s="12">
        <v>1</v>
      </c>
    </row>
    <row r="4703" spans="1:4" x14ac:dyDescent="0.2">
      <c r="A4703" s="6" t="s">
        <v>2600</v>
      </c>
      <c r="B4703" s="6" t="s">
        <v>2650</v>
      </c>
      <c r="C4703" s="6" t="s">
        <v>2651</v>
      </c>
      <c r="D4703" s="12">
        <v>1</v>
      </c>
    </row>
    <row r="4704" spans="1:4" x14ac:dyDescent="0.2">
      <c r="A4704" s="6" t="s">
        <v>2600</v>
      </c>
      <c r="B4704" s="6" t="s">
        <v>2652</v>
      </c>
      <c r="C4704" s="6" t="s">
        <v>2653</v>
      </c>
      <c r="D4704" s="12">
        <v>2</v>
      </c>
    </row>
    <row r="4705" spans="1:4" x14ac:dyDescent="0.2">
      <c r="A4705" s="6" t="s">
        <v>2600</v>
      </c>
      <c r="B4705" s="6" t="s">
        <v>2654</v>
      </c>
      <c r="C4705" s="6" t="s">
        <v>2655</v>
      </c>
      <c r="D4705" s="12">
        <v>2</v>
      </c>
    </row>
    <row r="4706" spans="1:4" x14ac:dyDescent="0.2">
      <c r="A4706" s="6" t="s">
        <v>2600</v>
      </c>
      <c r="B4706" s="6" t="s">
        <v>2656</v>
      </c>
      <c r="C4706" s="6" t="s">
        <v>2657</v>
      </c>
      <c r="D4706" s="12">
        <v>2</v>
      </c>
    </row>
    <row r="4707" spans="1:4" x14ac:dyDescent="0.2">
      <c r="A4707" s="6" t="s">
        <v>2600</v>
      </c>
      <c r="B4707" s="6" t="s">
        <v>2658</v>
      </c>
      <c r="C4707" s="6" t="s">
        <v>2659</v>
      </c>
      <c r="D4707" s="12">
        <v>2</v>
      </c>
    </row>
    <row r="4708" spans="1:4" x14ac:dyDescent="0.2">
      <c r="A4708" s="6" t="s">
        <v>2600</v>
      </c>
      <c r="B4708" s="6" t="s">
        <v>16917</v>
      </c>
      <c r="C4708" s="6" t="s">
        <v>16918</v>
      </c>
      <c r="D4708" s="12">
        <v>1</v>
      </c>
    </row>
    <row r="4709" spans="1:4" x14ac:dyDescent="0.2">
      <c r="A4709" s="6" t="s">
        <v>2600</v>
      </c>
      <c r="B4709" s="6" t="s">
        <v>2660</v>
      </c>
      <c r="C4709" s="6" t="s">
        <v>2661</v>
      </c>
      <c r="D4709" s="12">
        <v>2</v>
      </c>
    </row>
    <row r="4710" spans="1:4" x14ac:dyDescent="0.2">
      <c r="A4710" s="6" t="s">
        <v>2600</v>
      </c>
      <c r="B4710" s="6" t="s">
        <v>2662</v>
      </c>
      <c r="C4710" s="6" t="s">
        <v>2663</v>
      </c>
      <c r="D4710" s="12">
        <v>2</v>
      </c>
    </row>
    <row r="4711" spans="1:4" x14ac:dyDescent="0.2">
      <c r="A4711" s="6" t="s">
        <v>2600</v>
      </c>
      <c r="B4711" s="6" t="s">
        <v>2664</v>
      </c>
      <c r="C4711" s="6" t="s">
        <v>2665</v>
      </c>
      <c r="D4711" s="12">
        <v>2</v>
      </c>
    </row>
    <row r="4712" spans="1:4" x14ac:dyDescent="0.2">
      <c r="A4712" s="6" t="s">
        <v>2600</v>
      </c>
      <c r="B4712" s="6" t="s">
        <v>2666</v>
      </c>
      <c r="C4712" s="6" t="s">
        <v>2667</v>
      </c>
      <c r="D4712" s="12">
        <v>2</v>
      </c>
    </row>
    <row r="4713" spans="1:4" x14ac:dyDescent="0.2">
      <c r="A4713" s="6" t="s">
        <v>2600</v>
      </c>
      <c r="B4713" s="6" t="s">
        <v>2668</v>
      </c>
      <c r="C4713" s="6" t="s">
        <v>2669</v>
      </c>
      <c r="D4713" s="12">
        <v>2</v>
      </c>
    </row>
    <row r="4714" spans="1:4" x14ac:dyDescent="0.2">
      <c r="A4714" s="6" t="s">
        <v>2600</v>
      </c>
      <c r="B4714" s="6" t="s">
        <v>2670</v>
      </c>
      <c r="C4714" s="6" t="s">
        <v>2671</v>
      </c>
      <c r="D4714" s="12">
        <v>1</v>
      </c>
    </row>
    <row r="4715" spans="1:4" x14ac:dyDescent="0.2">
      <c r="A4715" s="6" t="s">
        <v>2600</v>
      </c>
      <c r="B4715" s="6" t="s">
        <v>2672</v>
      </c>
      <c r="C4715" s="6" t="s">
        <v>2673</v>
      </c>
      <c r="D4715" s="12">
        <v>1</v>
      </c>
    </row>
    <row r="4716" spans="1:4" x14ac:dyDescent="0.2">
      <c r="A4716" s="6" t="s">
        <v>2600</v>
      </c>
      <c r="B4716" s="6" t="s">
        <v>2674</v>
      </c>
      <c r="C4716" s="6" t="s">
        <v>2675</v>
      </c>
      <c r="D4716" s="12">
        <v>2</v>
      </c>
    </row>
    <row r="4717" spans="1:4" x14ac:dyDescent="0.2">
      <c r="A4717" s="6" t="s">
        <v>2600</v>
      </c>
      <c r="B4717" s="6" t="s">
        <v>2676</v>
      </c>
      <c r="C4717" s="6" t="s">
        <v>2677</v>
      </c>
      <c r="D4717" s="12">
        <v>2</v>
      </c>
    </row>
    <row r="4718" spans="1:4" x14ac:dyDescent="0.2">
      <c r="A4718" s="6" t="s">
        <v>2600</v>
      </c>
      <c r="B4718" s="6" t="s">
        <v>2678</v>
      </c>
      <c r="C4718" s="6" t="s">
        <v>2679</v>
      </c>
      <c r="D4718" s="12">
        <v>2</v>
      </c>
    </row>
    <row r="4719" spans="1:4" x14ac:dyDescent="0.2">
      <c r="A4719" s="6" t="s">
        <v>2600</v>
      </c>
      <c r="B4719" s="6" t="s">
        <v>2680</v>
      </c>
      <c r="C4719" s="6" t="s">
        <v>2681</v>
      </c>
      <c r="D4719" s="12">
        <v>1</v>
      </c>
    </row>
    <row r="4720" spans="1:4" x14ac:dyDescent="0.2">
      <c r="A4720" s="6" t="s">
        <v>2600</v>
      </c>
      <c r="B4720" s="6" t="s">
        <v>2682</v>
      </c>
      <c r="C4720" s="6" t="s">
        <v>2683</v>
      </c>
      <c r="D4720" s="12">
        <v>1</v>
      </c>
    </row>
    <row r="4721" spans="1:4" x14ac:dyDescent="0.2">
      <c r="A4721" s="6" t="s">
        <v>2600</v>
      </c>
      <c r="B4721" s="6" t="s">
        <v>2684</v>
      </c>
      <c r="C4721" s="6" t="s">
        <v>2685</v>
      </c>
      <c r="D4721" s="12">
        <v>1</v>
      </c>
    </row>
    <row r="4722" spans="1:4" x14ac:dyDescent="0.2">
      <c r="A4722" s="6" t="s">
        <v>2600</v>
      </c>
      <c r="B4722" s="6" t="s">
        <v>2686</v>
      </c>
      <c r="C4722" s="6" t="s">
        <v>2687</v>
      </c>
      <c r="D4722" s="12">
        <v>1</v>
      </c>
    </row>
    <row r="4723" spans="1:4" x14ac:dyDescent="0.2">
      <c r="A4723" s="6" t="s">
        <v>2600</v>
      </c>
      <c r="B4723" s="6" t="s">
        <v>2688</v>
      </c>
      <c r="C4723" s="6" t="s">
        <v>2689</v>
      </c>
      <c r="D4723" s="12">
        <v>2</v>
      </c>
    </row>
    <row r="4724" spans="1:4" x14ac:dyDescent="0.2">
      <c r="A4724" s="6" t="s">
        <v>2600</v>
      </c>
      <c r="B4724" s="6" t="s">
        <v>2690</v>
      </c>
      <c r="C4724" s="6" t="s">
        <v>2691</v>
      </c>
      <c r="D4724" s="12">
        <v>2</v>
      </c>
    </row>
    <row r="4725" spans="1:4" x14ac:dyDescent="0.2">
      <c r="A4725" s="6" t="s">
        <v>2600</v>
      </c>
      <c r="B4725" s="6" t="s">
        <v>2692</v>
      </c>
      <c r="C4725" s="6" t="s">
        <v>2693</v>
      </c>
      <c r="D4725" s="12">
        <v>2</v>
      </c>
    </row>
    <row r="4726" spans="1:4" x14ac:dyDescent="0.2">
      <c r="A4726" s="6" t="s">
        <v>2600</v>
      </c>
      <c r="B4726" s="6" t="s">
        <v>2694</v>
      </c>
      <c r="C4726" s="6" t="s">
        <v>2695</v>
      </c>
      <c r="D4726" s="12">
        <v>2</v>
      </c>
    </row>
    <row r="4727" spans="1:4" x14ac:dyDescent="0.2">
      <c r="A4727" s="6" t="s">
        <v>2600</v>
      </c>
      <c r="B4727" s="6" t="s">
        <v>2696</v>
      </c>
      <c r="C4727" s="6" t="s">
        <v>2697</v>
      </c>
      <c r="D4727" s="12">
        <v>2</v>
      </c>
    </row>
    <row r="4728" spans="1:4" x14ac:dyDescent="0.2">
      <c r="A4728" s="6" t="s">
        <v>2600</v>
      </c>
      <c r="B4728" s="6" t="s">
        <v>2698</v>
      </c>
      <c r="C4728" s="6" t="s">
        <v>2699</v>
      </c>
      <c r="D4728" s="12">
        <v>2</v>
      </c>
    </row>
    <row r="4729" spans="1:4" x14ac:dyDescent="0.2">
      <c r="A4729" s="6" t="s">
        <v>2600</v>
      </c>
      <c r="B4729" s="6" t="s">
        <v>2700</v>
      </c>
      <c r="C4729" s="6" t="s">
        <v>2701</v>
      </c>
      <c r="D4729" s="12">
        <v>2</v>
      </c>
    </row>
    <row r="4730" spans="1:4" x14ac:dyDescent="0.2">
      <c r="A4730" s="6" t="s">
        <v>2600</v>
      </c>
      <c r="B4730" s="6" t="s">
        <v>2702</v>
      </c>
      <c r="C4730" s="6" t="s">
        <v>2703</v>
      </c>
      <c r="D4730" s="12">
        <v>2</v>
      </c>
    </row>
    <row r="4731" spans="1:4" x14ac:dyDescent="0.2">
      <c r="A4731" s="6" t="s">
        <v>2600</v>
      </c>
      <c r="B4731" s="6" t="s">
        <v>2704</v>
      </c>
      <c r="C4731" s="6" t="s">
        <v>2705</v>
      </c>
      <c r="D4731" s="12">
        <v>2</v>
      </c>
    </row>
    <row r="4732" spans="1:4" x14ac:dyDescent="0.2">
      <c r="A4732" s="6" t="s">
        <v>2600</v>
      </c>
      <c r="B4732" s="6" t="s">
        <v>2706</v>
      </c>
      <c r="C4732" s="6" t="s">
        <v>2707</v>
      </c>
      <c r="D4732" s="12">
        <v>2</v>
      </c>
    </row>
    <row r="4733" spans="1:4" x14ac:dyDescent="0.2">
      <c r="A4733" s="6" t="s">
        <v>2600</v>
      </c>
      <c r="B4733" s="6" t="s">
        <v>2708</v>
      </c>
      <c r="C4733" s="6" t="s">
        <v>2709</v>
      </c>
      <c r="D4733" s="12">
        <v>2</v>
      </c>
    </row>
    <row r="4734" spans="1:4" x14ac:dyDescent="0.2">
      <c r="A4734" s="6" t="s">
        <v>2600</v>
      </c>
      <c r="B4734" s="6" t="s">
        <v>16919</v>
      </c>
      <c r="C4734" s="6" t="s">
        <v>16920</v>
      </c>
      <c r="D4734" s="12">
        <v>2</v>
      </c>
    </row>
    <row r="4735" spans="1:4" x14ac:dyDescent="0.2">
      <c r="A4735" s="6" t="s">
        <v>2600</v>
      </c>
      <c r="B4735" s="6" t="s">
        <v>2710</v>
      </c>
      <c r="C4735" s="6" t="s">
        <v>2711</v>
      </c>
      <c r="D4735" s="12">
        <v>2</v>
      </c>
    </row>
    <row r="4736" spans="1:4" x14ac:dyDescent="0.2">
      <c r="A4736" s="6" t="s">
        <v>2600</v>
      </c>
      <c r="B4736" s="6" t="s">
        <v>2712</v>
      </c>
      <c r="C4736" s="6" t="s">
        <v>2713</v>
      </c>
      <c r="D4736" s="12">
        <v>2</v>
      </c>
    </row>
    <row r="4737" spans="1:4" x14ac:dyDescent="0.2">
      <c r="A4737" s="6" t="s">
        <v>2600</v>
      </c>
      <c r="B4737" s="6" t="s">
        <v>2714</v>
      </c>
      <c r="C4737" s="6" t="s">
        <v>2715</v>
      </c>
      <c r="D4737" s="12">
        <v>2</v>
      </c>
    </row>
    <row r="4738" spans="1:4" x14ac:dyDescent="0.2">
      <c r="A4738" s="6" t="s">
        <v>2600</v>
      </c>
      <c r="B4738" s="6" t="s">
        <v>2716</v>
      </c>
      <c r="C4738" s="6" t="s">
        <v>2717</v>
      </c>
      <c r="D4738" s="12">
        <v>2</v>
      </c>
    </row>
    <row r="4739" spans="1:4" x14ac:dyDescent="0.2">
      <c r="A4739" s="6" t="s">
        <v>2600</v>
      </c>
      <c r="B4739" s="6" t="s">
        <v>2718</v>
      </c>
      <c r="C4739" s="6" t="s">
        <v>2719</v>
      </c>
      <c r="D4739" s="12">
        <v>1</v>
      </c>
    </row>
    <row r="4740" spans="1:4" x14ac:dyDescent="0.2">
      <c r="A4740" s="6" t="s">
        <v>2600</v>
      </c>
      <c r="B4740" s="6" t="s">
        <v>2720</v>
      </c>
      <c r="C4740" s="6" t="s">
        <v>2721</v>
      </c>
      <c r="D4740" s="12">
        <v>2</v>
      </c>
    </row>
    <row r="4741" spans="1:4" x14ac:dyDescent="0.2">
      <c r="A4741" s="6" t="s">
        <v>2600</v>
      </c>
      <c r="B4741" s="6" t="s">
        <v>2722</v>
      </c>
      <c r="C4741" s="6" t="s">
        <v>2723</v>
      </c>
      <c r="D4741" s="12">
        <v>1</v>
      </c>
    </row>
    <row r="4742" spans="1:4" x14ac:dyDescent="0.2">
      <c r="A4742" s="6" t="s">
        <v>2600</v>
      </c>
      <c r="B4742" s="6" t="s">
        <v>2724</v>
      </c>
      <c r="C4742" s="6" t="s">
        <v>2725</v>
      </c>
      <c r="D4742" s="12">
        <v>1</v>
      </c>
    </row>
    <row r="4743" spans="1:4" x14ac:dyDescent="0.2">
      <c r="A4743" s="6" t="s">
        <v>2600</v>
      </c>
      <c r="B4743" s="6" t="s">
        <v>2726</v>
      </c>
      <c r="C4743" s="6" t="s">
        <v>2727</v>
      </c>
      <c r="D4743" s="12">
        <v>1</v>
      </c>
    </row>
    <row r="4744" spans="1:4" x14ac:dyDescent="0.2">
      <c r="A4744" s="6" t="s">
        <v>2600</v>
      </c>
      <c r="B4744" s="6" t="s">
        <v>2728</v>
      </c>
      <c r="C4744" s="6" t="s">
        <v>9909</v>
      </c>
      <c r="D4744" s="12">
        <v>1</v>
      </c>
    </row>
    <row r="4745" spans="1:4" x14ac:dyDescent="0.2">
      <c r="A4745" s="6" t="s">
        <v>2600</v>
      </c>
      <c r="B4745" s="6" t="s">
        <v>2729</v>
      </c>
      <c r="C4745" s="6" t="s">
        <v>9910</v>
      </c>
      <c r="D4745" s="12">
        <v>1</v>
      </c>
    </row>
    <row r="4746" spans="1:4" x14ac:dyDescent="0.2">
      <c r="A4746" s="6" t="s">
        <v>2600</v>
      </c>
      <c r="B4746" s="6" t="s">
        <v>2730</v>
      </c>
      <c r="C4746" s="6" t="s">
        <v>2731</v>
      </c>
      <c r="D4746" s="12">
        <v>1</v>
      </c>
    </row>
    <row r="4747" spans="1:4" x14ac:dyDescent="0.2">
      <c r="A4747" s="6" t="s">
        <v>2600</v>
      </c>
      <c r="B4747" s="6" t="s">
        <v>2732</v>
      </c>
      <c r="C4747" s="6" t="s">
        <v>2733</v>
      </c>
      <c r="D4747" s="12">
        <v>1</v>
      </c>
    </row>
    <row r="4748" spans="1:4" x14ac:dyDescent="0.2">
      <c r="A4748" s="6" t="s">
        <v>2600</v>
      </c>
      <c r="B4748" s="6" t="s">
        <v>2734</v>
      </c>
      <c r="C4748" s="6" t="s">
        <v>2735</v>
      </c>
      <c r="D4748" s="12">
        <v>1</v>
      </c>
    </row>
    <row r="4749" spans="1:4" x14ac:dyDescent="0.2">
      <c r="A4749" s="6" t="s">
        <v>2600</v>
      </c>
      <c r="B4749" s="6" t="s">
        <v>2736</v>
      </c>
      <c r="C4749" s="6" t="s">
        <v>2735</v>
      </c>
      <c r="D4749" s="12">
        <v>1</v>
      </c>
    </row>
    <row r="4750" spans="1:4" x14ac:dyDescent="0.2">
      <c r="A4750" s="6" t="s">
        <v>2600</v>
      </c>
      <c r="B4750" s="6" t="s">
        <v>2737</v>
      </c>
      <c r="C4750" s="6" t="s">
        <v>2738</v>
      </c>
      <c r="D4750" s="12">
        <v>1</v>
      </c>
    </row>
    <row r="4751" spans="1:4" x14ac:dyDescent="0.2">
      <c r="A4751" s="6" t="s">
        <v>2600</v>
      </c>
      <c r="B4751" s="6" t="s">
        <v>2739</v>
      </c>
      <c r="C4751" s="6" t="s">
        <v>2740</v>
      </c>
      <c r="D4751" s="12">
        <v>1</v>
      </c>
    </row>
    <row r="4752" spans="1:4" x14ac:dyDescent="0.2">
      <c r="A4752" s="6" t="s">
        <v>2600</v>
      </c>
      <c r="B4752" s="6" t="s">
        <v>2741</v>
      </c>
      <c r="C4752" s="6" t="s">
        <v>2742</v>
      </c>
      <c r="D4752" s="12">
        <v>1</v>
      </c>
    </row>
    <row r="4753" spans="1:4" x14ac:dyDescent="0.2">
      <c r="A4753" s="6" t="s">
        <v>2600</v>
      </c>
      <c r="B4753" s="6" t="s">
        <v>2743</v>
      </c>
      <c r="C4753" s="6" t="s">
        <v>2744</v>
      </c>
      <c r="D4753" s="12">
        <v>1</v>
      </c>
    </row>
    <row r="4754" spans="1:4" x14ac:dyDescent="0.2">
      <c r="A4754" s="6" t="s">
        <v>2600</v>
      </c>
      <c r="B4754" s="6" t="s">
        <v>2745</v>
      </c>
      <c r="C4754" s="6" t="s">
        <v>2746</v>
      </c>
      <c r="D4754" s="12">
        <v>1</v>
      </c>
    </row>
    <row r="4755" spans="1:4" x14ac:dyDescent="0.2">
      <c r="A4755" s="6" t="s">
        <v>2600</v>
      </c>
      <c r="B4755" s="6" t="s">
        <v>2747</v>
      </c>
      <c r="C4755" s="6" t="s">
        <v>2748</v>
      </c>
      <c r="D4755" s="12">
        <v>2</v>
      </c>
    </row>
    <row r="4756" spans="1:4" x14ac:dyDescent="0.2">
      <c r="A4756" s="6" t="s">
        <v>2600</v>
      </c>
      <c r="B4756" s="6" t="s">
        <v>2749</v>
      </c>
      <c r="C4756" s="6" t="s">
        <v>2750</v>
      </c>
      <c r="D4756" s="12">
        <v>1</v>
      </c>
    </row>
    <row r="4757" spans="1:4" x14ac:dyDescent="0.2">
      <c r="A4757" s="6" t="s">
        <v>2600</v>
      </c>
      <c r="B4757" s="6" t="s">
        <v>2751</v>
      </c>
      <c r="C4757" s="6" t="s">
        <v>2752</v>
      </c>
      <c r="D4757" s="12">
        <v>1</v>
      </c>
    </row>
    <row r="4758" spans="1:4" x14ac:dyDescent="0.2">
      <c r="A4758" s="6" t="s">
        <v>2600</v>
      </c>
      <c r="B4758" s="6" t="s">
        <v>2753</v>
      </c>
      <c r="C4758" s="6" t="s">
        <v>2754</v>
      </c>
      <c r="D4758" s="12">
        <v>1</v>
      </c>
    </row>
    <row r="4759" spans="1:4" x14ac:dyDescent="0.2">
      <c r="A4759" s="6" t="s">
        <v>2600</v>
      </c>
      <c r="B4759" s="6" t="s">
        <v>16921</v>
      </c>
      <c r="C4759" s="6" t="s">
        <v>16922</v>
      </c>
      <c r="D4759" s="12">
        <v>1</v>
      </c>
    </row>
    <row r="4760" spans="1:4" x14ac:dyDescent="0.2">
      <c r="A4760" s="6" t="s">
        <v>2600</v>
      </c>
      <c r="B4760" s="6" t="s">
        <v>16923</v>
      </c>
      <c r="C4760" s="6" t="s">
        <v>16924</v>
      </c>
      <c r="D4760" s="12">
        <v>1</v>
      </c>
    </row>
    <row r="4761" spans="1:4" x14ac:dyDescent="0.2">
      <c r="A4761" s="6" t="s">
        <v>2600</v>
      </c>
      <c r="B4761" s="6" t="s">
        <v>2755</v>
      </c>
      <c r="C4761" s="6" t="s">
        <v>2756</v>
      </c>
      <c r="D4761" s="12">
        <v>1</v>
      </c>
    </row>
    <row r="4762" spans="1:4" x14ac:dyDescent="0.2">
      <c r="A4762" s="6" t="s">
        <v>2600</v>
      </c>
      <c r="B4762" s="6" t="s">
        <v>2757</v>
      </c>
      <c r="C4762" s="6" t="s">
        <v>2758</v>
      </c>
      <c r="D4762" s="12">
        <v>1</v>
      </c>
    </row>
    <row r="4763" spans="1:4" x14ac:dyDescent="0.2">
      <c r="A4763" s="6" t="s">
        <v>2600</v>
      </c>
      <c r="B4763" s="6" t="s">
        <v>16925</v>
      </c>
      <c r="C4763" s="6" t="s">
        <v>16926</v>
      </c>
      <c r="D4763" s="12">
        <v>2</v>
      </c>
    </row>
    <row r="4764" spans="1:4" x14ac:dyDescent="0.2">
      <c r="A4764" s="6" t="s">
        <v>2600</v>
      </c>
      <c r="B4764" s="6" t="s">
        <v>2759</v>
      </c>
      <c r="C4764" s="6" t="s">
        <v>2760</v>
      </c>
      <c r="D4764" s="12">
        <v>1</v>
      </c>
    </row>
    <row r="4765" spans="1:4" x14ac:dyDescent="0.2">
      <c r="A4765" s="6" t="s">
        <v>2600</v>
      </c>
      <c r="B4765" s="6" t="s">
        <v>16927</v>
      </c>
      <c r="C4765" s="6" t="s">
        <v>16928</v>
      </c>
      <c r="D4765" s="12">
        <v>1</v>
      </c>
    </row>
    <row r="4766" spans="1:4" x14ac:dyDescent="0.2">
      <c r="A4766" s="6" t="s">
        <v>2600</v>
      </c>
      <c r="B4766" s="6" t="s">
        <v>2761</v>
      </c>
      <c r="C4766" s="6" t="s">
        <v>2762</v>
      </c>
      <c r="D4766" s="12">
        <v>1</v>
      </c>
    </row>
    <row r="4767" spans="1:4" x14ac:dyDescent="0.2">
      <c r="A4767" s="6" t="s">
        <v>2600</v>
      </c>
      <c r="B4767" s="6" t="s">
        <v>2763</v>
      </c>
      <c r="C4767" s="6" t="s">
        <v>2764</v>
      </c>
      <c r="D4767" s="12">
        <v>1</v>
      </c>
    </row>
    <row r="4768" spans="1:4" x14ac:dyDescent="0.2">
      <c r="A4768" s="6" t="s">
        <v>2600</v>
      </c>
      <c r="B4768" s="6" t="s">
        <v>2765</v>
      </c>
      <c r="C4768" s="6" t="s">
        <v>2766</v>
      </c>
      <c r="D4768" s="12">
        <v>2</v>
      </c>
    </row>
    <row r="4769" spans="1:4" x14ac:dyDescent="0.2">
      <c r="A4769" s="6" t="s">
        <v>2600</v>
      </c>
      <c r="B4769" s="6" t="s">
        <v>2767</v>
      </c>
      <c r="C4769" s="6" t="s">
        <v>2768</v>
      </c>
      <c r="D4769" s="12">
        <v>2</v>
      </c>
    </row>
    <row r="4770" spans="1:4" x14ac:dyDescent="0.2">
      <c r="A4770" s="6" t="s">
        <v>2600</v>
      </c>
      <c r="B4770" s="6" t="s">
        <v>16929</v>
      </c>
      <c r="C4770" s="6" t="s">
        <v>16930</v>
      </c>
      <c r="D4770" s="12">
        <v>1</v>
      </c>
    </row>
    <row r="4771" spans="1:4" x14ac:dyDescent="0.2">
      <c r="A4771" s="6" t="s">
        <v>2600</v>
      </c>
      <c r="B4771" s="6" t="s">
        <v>16931</v>
      </c>
      <c r="C4771" s="6" t="s">
        <v>16932</v>
      </c>
      <c r="D4771" s="12">
        <v>1</v>
      </c>
    </row>
    <row r="4772" spans="1:4" x14ac:dyDescent="0.2">
      <c r="A4772" s="6" t="s">
        <v>2600</v>
      </c>
      <c r="B4772" s="6" t="s">
        <v>16933</v>
      </c>
      <c r="C4772" s="6" t="s">
        <v>16934</v>
      </c>
      <c r="D4772" s="12">
        <v>1</v>
      </c>
    </row>
    <row r="4773" spans="1:4" x14ac:dyDescent="0.2">
      <c r="A4773" s="6" t="s">
        <v>2600</v>
      </c>
      <c r="B4773" s="6" t="s">
        <v>16935</v>
      </c>
      <c r="C4773" s="6" t="s">
        <v>16936</v>
      </c>
      <c r="D4773" s="12">
        <v>1</v>
      </c>
    </row>
    <row r="4774" spans="1:4" x14ac:dyDescent="0.2">
      <c r="A4774" s="6" t="s">
        <v>2600</v>
      </c>
      <c r="B4774" s="6" t="s">
        <v>16937</v>
      </c>
      <c r="C4774" s="6" t="s">
        <v>16938</v>
      </c>
      <c r="D4774" s="12">
        <v>1</v>
      </c>
    </row>
    <row r="4775" spans="1:4" x14ac:dyDescent="0.2">
      <c r="A4775" s="6" t="s">
        <v>2600</v>
      </c>
      <c r="B4775" s="6" t="s">
        <v>16939</v>
      </c>
      <c r="C4775" s="6" t="s">
        <v>16940</v>
      </c>
      <c r="D4775" s="12">
        <v>1</v>
      </c>
    </row>
    <row r="4776" spans="1:4" x14ac:dyDescent="0.2">
      <c r="A4776" s="6" t="s">
        <v>2600</v>
      </c>
      <c r="B4776" s="6" t="s">
        <v>16941</v>
      </c>
      <c r="C4776" s="6" t="s">
        <v>16942</v>
      </c>
      <c r="D4776" s="12">
        <v>1</v>
      </c>
    </row>
    <row r="4777" spans="1:4" x14ac:dyDescent="0.2">
      <c r="A4777" s="6" t="s">
        <v>2600</v>
      </c>
      <c r="B4777" s="6" t="s">
        <v>16943</v>
      </c>
      <c r="C4777" s="6" t="s">
        <v>16944</v>
      </c>
      <c r="D4777" s="12">
        <v>1</v>
      </c>
    </row>
    <row r="4778" spans="1:4" x14ac:dyDescent="0.2">
      <c r="A4778" s="6" t="s">
        <v>2600</v>
      </c>
      <c r="B4778" s="6" t="s">
        <v>16945</v>
      </c>
      <c r="C4778" s="6" t="s">
        <v>16946</v>
      </c>
      <c r="D4778" s="12">
        <v>1</v>
      </c>
    </row>
    <row r="4779" spans="1:4" x14ac:dyDescent="0.2">
      <c r="A4779" s="6" t="s">
        <v>2600</v>
      </c>
      <c r="B4779" s="6" t="s">
        <v>16947</v>
      </c>
      <c r="C4779" s="6" t="s">
        <v>16948</v>
      </c>
      <c r="D4779" s="12">
        <v>1</v>
      </c>
    </row>
    <row r="4780" spans="1:4" x14ac:dyDescent="0.2">
      <c r="A4780" s="6" t="s">
        <v>2600</v>
      </c>
      <c r="B4780" s="6" t="s">
        <v>16949</v>
      </c>
      <c r="C4780" s="6" t="s">
        <v>16950</v>
      </c>
      <c r="D4780" s="12">
        <v>1</v>
      </c>
    </row>
    <row r="4781" spans="1:4" x14ac:dyDescent="0.2">
      <c r="A4781" s="6" t="s">
        <v>2600</v>
      </c>
      <c r="B4781" s="6" t="s">
        <v>16951</v>
      </c>
      <c r="C4781" s="6" t="s">
        <v>16952</v>
      </c>
      <c r="D4781" s="12">
        <v>1</v>
      </c>
    </row>
    <row r="4782" spans="1:4" x14ac:dyDescent="0.2">
      <c r="A4782" s="6" t="s">
        <v>2600</v>
      </c>
      <c r="B4782" s="6" t="s">
        <v>16953</v>
      </c>
      <c r="C4782" s="6" t="s">
        <v>16954</v>
      </c>
      <c r="D4782" s="12">
        <v>1</v>
      </c>
    </row>
    <row r="4783" spans="1:4" x14ac:dyDescent="0.2">
      <c r="A4783" s="6" t="s">
        <v>2600</v>
      </c>
      <c r="B4783" s="6" t="s">
        <v>2769</v>
      </c>
      <c r="C4783" s="6" t="s">
        <v>2770</v>
      </c>
      <c r="D4783" s="12">
        <v>1</v>
      </c>
    </row>
    <row r="4784" spans="1:4" x14ac:dyDescent="0.2">
      <c r="A4784" s="6" t="s">
        <v>2600</v>
      </c>
      <c r="B4784" s="6" t="s">
        <v>2771</v>
      </c>
      <c r="C4784" s="6" t="s">
        <v>2772</v>
      </c>
      <c r="D4784" s="12">
        <v>1</v>
      </c>
    </row>
    <row r="4785" spans="1:4" x14ac:dyDescent="0.2">
      <c r="A4785" s="6" t="s">
        <v>2600</v>
      </c>
      <c r="B4785" s="6" t="s">
        <v>2773</v>
      </c>
      <c r="C4785" s="6" t="s">
        <v>2774</v>
      </c>
      <c r="D4785" s="12">
        <v>1</v>
      </c>
    </row>
    <row r="4786" spans="1:4" x14ac:dyDescent="0.2">
      <c r="A4786" s="6" t="s">
        <v>2600</v>
      </c>
      <c r="B4786" s="6" t="s">
        <v>2775</v>
      </c>
      <c r="C4786" s="6" t="s">
        <v>2776</v>
      </c>
      <c r="D4786" s="12">
        <v>1</v>
      </c>
    </row>
    <row r="4787" spans="1:4" x14ac:dyDescent="0.2">
      <c r="A4787" s="6" t="s">
        <v>2600</v>
      </c>
      <c r="B4787" s="6" t="s">
        <v>2777</v>
      </c>
      <c r="C4787" s="6" t="s">
        <v>2778</v>
      </c>
      <c r="D4787" s="12">
        <v>1</v>
      </c>
    </row>
    <row r="4788" spans="1:4" x14ac:dyDescent="0.2">
      <c r="A4788" s="6" t="s">
        <v>2600</v>
      </c>
      <c r="B4788" s="6" t="s">
        <v>2779</v>
      </c>
      <c r="C4788" s="6" t="s">
        <v>2780</v>
      </c>
      <c r="D4788" s="12">
        <v>1</v>
      </c>
    </row>
    <row r="4789" spans="1:4" x14ac:dyDescent="0.2">
      <c r="A4789" s="6" t="s">
        <v>2600</v>
      </c>
      <c r="B4789" s="6" t="s">
        <v>2781</v>
      </c>
      <c r="C4789" s="6" t="s">
        <v>2782</v>
      </c>
      <c r="D4789" s="12">
        <v>1</v>
      </c>
    </row>
    <row r="4790" spans="1:4" x14ac:dyDescent="0.2">
      <c r="A4790" s="6" t="s">
        <v>2600</v>
      </c>
      <c r="B4790" s="6" t="s">
        <v>2783</v>
      </c>
      <c r="C4790" s="6" t="s">
        <v>2784</v>
      </c>
      <c r="D4790" s="12">
        <v>1</v>
      </c>
    </row>
    <row r="4791" spans="1:4" x14ac:dyDescent="0.2">
      <c r="A4791" s="6" t="s">
        <v>2600</v>
      </c>
      <c r="B4791" s="6" t="s">
        <v>2785</v>
      </c>
      <c r="C4791" s="6" t="s">
        <v>2786</v>
      </c>
      <c r="D4791" s="12">
        <v>1</v>
      </c>
    </row>
    <row r="4792" spans="1:4" x14ac:dyDescent="0.2">
      <c r="A4792" s="6" t="s">
        <v>2600</v>
      </c>
      <c r="B4792" s="6" t="s">
        <v>2787</v>
      </c>
      <c r="C4792" s="6" t="s">
        <v>2788</v>
      </c>
      <c r="D4792" s="12">
        <v>1</v>
      </c>
    </row>
    <row r="4793" spans="1:4" x14ac:dyDescent="0.2">
      <c r="A4793" s="6" t="s">
        <v>2600</v>
      </c>
      <c r="B4793" s="6" t="s">
        <v>2789</v>
      </c>
      <c r="C4793" s="6" t="s">
        <v>2790</v>
      </c>
      <c r="D4793" s="12">
        <v>1</v>
      </c>
    </row>
    <row r="4794" spans="1:4" x14ac:dyDescent="0.2">
      <c r="A4794" s="6" t="s">
        <v>2600</v>
      </c>
      <c r="B4794" s="6" t="s">
        <v>2791</v>
      </c>
      <c r="C4794" s="6" t="s">
        <v>2792</v>
      </c>
      <c r="D4794" s="12">
        <v>4</v>
      </c>
    </row>
    <row r="4795" spans="1:4" x14ac:dyDescent="0.2">
      <c r="A4795" s="6" t="s">
        <v>2600</v>
      </c>
      <c r="B4795" s="6" t="s">
        <v>2793</v>
      </c>
      <c r="C4795" s="6" t="s">
        <v>2794</v>
      </c>
      <c r="D4795" s="12">
        <v>1</v>
      </c>
    </row>
    <row r="4796" spans="1:4" x14ac:dyDescent="0.2">
      <c r="A4796" s="6" t="s">
        <v>2600</v>
      </c>
      <c r="B4796" s="6" t="s">
        <v>2795</v>
      </c>
      <c r="C4796" s="6" t="s">
        <v>2796</v>
      </c>
      <c r="D4796" s="12">
        <v>1</v>
      </c>
    </row>
    <row r="4797" spans="1:4" x14ac:dyDescent="0.2">
      <c r="A4797" s="6" t="s">
        <v>2600</v>
      </c>
      <c r="B4797" s="6" t="s">
        <v>2797</v>
      </c>
      <c r="C4797" s="6" t="s">
        <v>2798</v>
      </c>
      <c r="D4797" s="12">
        <v>1</v>
      </c>
    </row>
    <row r="4798" spans="1:4" x14ac:dyDescent="0.2">
      <c r="A4798" s="6" t="s">
        <v>2600</v>
      </c>
      <c r="B4798" s="6" t="s">
        <v>2799</v>
      </c>
      <c r="C4798" s="6" t="s">
        <v>2800</v>
      </c>
      <c r="D4798" s="12">
        <v>1</v>
      </c>
    </row>
    <row r="4799" spans="1:4" x14ac:dyDescent="0.2">
      <c r="A4799" s="6" t="s">
        <v>2600</v>
      </c>
      <c r="B4799" s="6" t="s">
        <v>2801</v>
      </c>
      <c r="C4799" s="6" t="s">
        <v>2802</v>
      </c>
      <c r="D4799" s="12">
        <v>1</v>
      </c>
    </row>
    <row r="4800" spans="1:4" x14ac:dyDescent="0.2">
      <c r="A4800" s="6" t="s">
        <v>2600</v>
      </c>
      <c r="B4800" s="6" t="s">
        <v>2803</v>
      </c>
      <c r="C4800" s="6" t="s">
        <v>2804</v>
      </c>
      <c r="D4800" s="12">
        <v>1</v>
      </c>
    </row>
    <row r="4801" spans="1:4" x14ac:dyDescent="0.2">
      <c r="A4801" s="6" t="s">
        <v>2600</v>
      </c>
      <c r="B4801" s="6" t="s">
        <v>2805</v>
      </c>
      <c r="C4801" s="6" t="s">
        <v>2806</v>
      </c>
      <c r="D4801" s="12">
        <v>1</v>
      </c>
    </row>
    <row r="4802" spans="1:4" x14ac:dyDescent="0.2">
      <c r="A4802" s="6" t="s">
        <v>2600</v>
      </c>
      <c r="B4802" s="6" t="s">
        <v>2807</v>
      </c>
      <c r="C4802" s="6" t="s">
        <v>9911</v>
      </c>
      <c r="D4802" s="12">
        <v>1</v>
      </c>
    </row>
    <row r="4803" spans="1:4" x14ac:dyDescent="0.2">
      <c r="A4803" s="6" t="s">
        <v>2600</v>
      </c>
      <c r="B4803" s="6" t="s">
        <v>2808</v>
      </c>
      <c r="C4803" s="6" t="s">
        <v>2809</v>
      </c>
      <c r="D4803" s="12">
        <v>1</v>
      </c>
    </row>
    <row r="4804" spans="1:4" x14ac:dyDescent="0.2">
      <c r="A4804" s="6" t="s">
        <v>2600</v>
      </c>
      <c r="B4804" s="6" t="s">
        <v>2810</v>
      </c>
      <c r="C4804" s="6" t="s">
        <v>2811</v>
      </c>
      <c r="D4804" s="12">
        <v>1</v>
      </c>
    </row>
    <row r="4805" spans="1:4" x14ac:dyDescent="0.2">
      <c r="A4805" s="6" t="s">
        <v>2600</v>
      </c>
      <c r="B4805" s="6" t="s">
        <v>2812</v>
      </c>
      <c r="C4805" s="6" t="s">
        <v>9912</v>
      </c>
      <c r="D4805" s="12">
        <v>1</v>
      </c>
    </row>
    <row r="4806" spans="1:4" x14ac:dyDescent="0.2">
      <c r="A4806" s="6" t="s">
        <v>2600</v>
      </c>
      <c r="B4806" s="6" t="s">
        <v>2813</v>
      </c>
      <c r="C4806" s="6" t="s">
        <v>2814</v>
      </c>
      <c r="D4806" s="12">
        <v>1</v>
      </c>
    </row>
    <row r="4807" spans="1:4" x14ac:dyDescent="0.2">
      <c r="A4807" s="6" t="s">
        <v>2600</v>
      </c>
      <c r="B4807" s="6" t="s">
        <v>2815</v>
      </c>
      <c r="C4807" s="6" t="s">
        <v>2816</v>
      </c>
      <c r="D4807" s="12">
        <v>1</v>
      </c>
    </row>
    <row r="4808" spans="1:4" x14ac:dyDescent="0.2">
      <c r="A4808" s="6" t="s">
        <v>2600</v>
      </c>
      <c r="B4808" s="6" t="s">
        <v>2817</v>
      </c>
      <c r="C4808" s="6" t="s">
        <v>2818</v>
      </c>
      <c r="D4808" s="12">
        <v>1</v>
      </c>
    </row>
    <row r="4809" spans="1:4" x14ac:dyDescent="0.2">
      <c r="A4809" s="6" t="s">
        <v>2600</v>
      </c>
      <c r="B4809" s="6" t="s">
        <v>2819</v>
      </c>
      <c r="C4809" s="6" t="s">
        <v>2820</v>
      </c>
      <c r="D4809" s="12">
        <v>1</v>
      </c>
    </row>
    <row r="4810" spans="1:4" x14ac:dyDescent="0.2">
      <c r="A4810" s="6" t="s">
        <v>2600</v>
      </c>
      <c r="B4810" s="6" t="s">
        <v>2821</v>
      </c>
      <c r="C4810" s="6" t="s">
        <v>2822</v>
      </c>
      <c r="D4810" s="12">
        <v>1</v>
      </c>
    </row>
    <row r="4811" spans="1:4" x14ac:dyDescent="0.2">
      <c r="A4811" s="6" t="s">
        <v>2600</v>
      </c>
      <c r="B4811" s="6" t="s">
        <v>2823</v>
      </c>
      <c r="C4811" s="6" t="s">
        <v>2824</v>
      </c>
      <c r="D4811" s="12">
        <v>1</v>
      </c>
    </row>
    <row r="4812" spans="1:4" x14ac:dyDescent="0.2">
      <c r="A4812" s="6" t="s">
        <v>2600</v>
      </c>
      <c r="B4812" s="6" t="s">
        <v>2825</v>
      </c>
      <c r="C4812" s="6" t="s">
        <v>2826</v>
      </c>
      <c r="D4812" s="12">
        <v>1</v>
      </c>
    </row>
    <row r="4813" spans="1:4" x14ac:dyDescent="0.2">
      <c r="A4813" s="6" t="s">
        <v>2600</v>
      </c>
      <c r="B4813" s="6" t="s">
        <v>2827</v>
      </c>
      <c r="C4813" s="6" t="s">
        <v>2828</v>
      </c>
      <c r="D4813" s="12">
        <v>1</v>
      </c>
    </row>
    <row r="4814" spans="1:4" x14ac:dyDescent="0.2">
      <c r="A4814" s="6" t="s">
        <v>2600</v>
      </c>
      <c r="B4814" s="6" t="s">
        <v>2829</v>
      </c>
      <c r="C4814" s="6" t="s">
        <v>2830</v>
      </c>
      <c r="D4814" s="12">
        <v>1</v>
      </c>
    </row>
    <row r="4815" spans="1:4" x14ac:dyDescent="0.2">
      <c r="A4815" s="6" t="s">
        <v>2600</v>
      </c>
      <c r="B4815" s="6" t="s">
        <v>2831</v>
      </c>
      <c r="C4815" s="6" t="s">
        <v>2832</v>
      </c>
      <c r="D4815" s="12">
        <v>1</v>
      </c>
    </row>
    <row r="4816" spans="1:4" x14ac:dyDescent="0.2">
      <c r="A4816" s="6" t="s">
        <v>2600</v>
      </c>
      <c r="B4816" s="6" t="s">
        <v>2833</v>
      </c>
      <c r="C4816" s="6" t="s">
        <v>2834</v>
      </c>
      <c r="D4816" s="12">
        <v>1</v>
      </c>
    </row>
    <row r="4817" spans="1:4" x14ac:dyDescent="0.2">
      <c r="A4817" s="6" t="s">
        <v>2600</v>
      </c>
      <c r="B4817" s="6" t="s">
        <v>2835</v>
      </c>
      <c r="C4817" s="6" t="s">
        <v>2836</v>
      </c>
      <c r="D4817" s="12">
        <v>1</v>
      </c>
    </row>
    <row r="4818" spans="1:4" x14ac:dyDescent="0.2">
      <c r="A4818" s="6" t="s">
        <v>2600</v>
      </c>
      <c r="B4818" s="6" t="s">
        <v>2837</v>
      </c>
      <c r="C4818" s="6" t="s">
        <v>2838</v>
      </c>
      <c r="D4818" s="12">
        <v>1</v>
      </c>
    </row>
    <row r="4819" spans="1:4" x14ac:dyDescent="0.2">
      <c r="A4819" s="6" t="s">
        <v>2600</v>
      </c>
      <c r="B4819" s="6" t="s">
        <v>2839</v>
      </c>
      <c r="C4819" s="6" t="s">
        <v>2840</v>
      </c>
      <c r="D4819" s="12">
        <v>1</v>
      </c>
    </row>
    <row r="4820" spans="1:4" x14ac:dyDescent="0.2">
      <c r="A4820" s="6" t="s">
        <v>2600</v>
      </c>
      <c r="B4820" s="6" t="s">
        <v>16955</v>
      </c>
      <c r="C4820" s="6" t="s">
        <v>16955</v>
      </c>
      <c r="D4820" s="12">
        <v>1</v>
      </c>
    </row>
    <row r="4821" spans="1:4" x14ac:dyDescent="0.2">
      <c r="A4821" s="6" t="s">
        <v>2600</v>
      </c>
      <c r="B4821" s="6" t="s">
        <v>16956</v>
      </c>
      <c r="C4821" s="6" t="s">
        <v>16956</v>
      </c>
      <c r="D4821" s="12">
        <v>1</v>
      </c>
    </row>
    <row r="4822" spans="1:4" x14ac:dyDescent="0.2">
      <c r="A4822" s="6" t="s">
        <v>2600</v>
      </c>
      <c r="B4822" s="6" t="s">
        <v>16957</v>
      </c>
      <c r="C4822" s="6" t="s">
        <v>16957</v>
      </c>
      <c r="D4822" s="12">
        <v>1</v>
      </c>
    </row>
    <row r="4823" spans="1:4" x14ac:dyDescent="0.2">
      <c r="A4823" s="6" t="s">
        <v>2600</v>
      </c>
      <c r="B4823" s="6" t="s">
        <v>16958</v>
      </c>
      <c r="C4823" s="6" t="s">
        <v>16958</v>
      </c>
      <c r="D4823" s="12">
        <v>1</v>
      </c>
    </row>
    <row r="4824" spans="1:4" x14ac:dyDescent="0.2">
      <c r="A4824" s="6" t="s">
        <v>2600</v>
      </c>
      <c r="B4824" s="6" t="s">
        <v>16959</v>
      </c>
      <c r="C4824" s="6" t="s">
        <v>16959</v>
      </c>
      <c r="D4824" s="12">
        <v>1</v>
      </c>
    </row>
    <row r="4825" spans="1:4" x14ac:dyDescent="0.2">
      <c r="A4825" s="6" t="s">
        <v>2600</v>
      </c>
      <c r="B4825" s="6" t="s">
        <v>2841</v>
      </c>
      <c r="C4825" s="6" t="s">
        <v>2842</v>
      </c>
      <c r="D4825" s="12">
        <v>1</v>
      </c>
    </row>
    <row r="4826" spans="1:4" x14ac:dyDescent="0.2">
      <c r="A4826" s="6" t="s">
        <v>2600</v>
      </c>
      <c r="B4826" s="6" t="s">
        <v>2843</v>
      </c>
      <c r="C4826" s="6" t="s">
        <v>2844</v>
      </c>
      <c r="D4826" s="12">
        <v>1</v>
      </c>
    </row>
    <row r="4827" spans="1:4" x14ac:dyDescent="0.2">
      <c r="A4827" s="6" t="s">
        <v>2600</v>
      </c>
      <c r="B4827" s="6" t="s">
        <v>2845</v>
      </c>
      <c r="C4827" s="6" t="s">
        <v>2846</v>
      </c>
      <c r="D4827" s="12">
        <v>1</v>
      </c>
    </row>
    <row r="4828" spans="1:4" x14ac:dyDescent="0.2">
      <c r="A4828" s="6" t="s">
        <v>2600</v>
      </c>
      <c r="B4828" s="6" t="s">
        <v>2847</v>
      </c>
      <c r="C4828" s="6" t="s">
        <v>2848</v>
      </c>
      <c r="D4828" s="12">
        <v>1</v>
      </c>
    </row>
    <row r="4829" spans="1:4" x14ac:dyDescent="0.2">
      <c r="A4829" s="6" t="s">
        <v>2600</v>
      </c>
      <c r="B4829" s="6" t="s">
        <v>2849</v>
      </c>
      <c r="C4829" s="6" t="s">
        <v>2850</v>
      </c>
      <c r="D4829" s="12">
        <v>1</v>
      </c>
    </row>
    <row r="4830" spans="1:4" x14ac:dyDescent="0.2">
      <c r="A4830" s="6" t="s">
        <v>2600</v>
      </c>
      <c r="B4830" s="6" t="s">
        <v>2851</v>
      </c>
      <c r="C4830" s="6" t="s">
        <v>2852</v>
      </c>
      <c r="D4830" s="12">
        <v>1</v>
      </c>
    </row>
    <row r="4831" spans="1:4" x14ac:dyDescent="0.2">
      <c r="A4831" s="6" t="s">
        <v>2600</v>
      </c>
      <c r="B4831" s="6" t="s">
        <v>2853</v>
      </c>
      <c r="C4831" s="6" t="s">
        <v>2854</v>
      </c>
      <c r="D4831" s="12">
        <v>1</v>
      </c>
    </row>
    <row r="4832" spans="1:4" x14ac:dyDescent="0.2">
      <c r="A4832" s="6" t="s">
        <v>2600</v>
      </c>
      <c r="B4832" s="6" t="s">
        <v>2855</v>
      </c>
      <c r="C4832" s="6" t="s">
        <v>2856</v>
      </c>
      <c r="D4832" s="12">
        <v>1</v>
      </c>
    </row>
    <row r="4833" spans="1:4" x14ac:dyDescent="0.2">
      <c r="A4833" s="6" t="s">
        <v>2600</v>
      </c>
      <c r="B4833" s="6" t="s">
        <v>2857</v>
      </c>
      <c r="C4833" s="6" t="s">
        <v>2858</v>
      </c>
      <c r="D4833" s="12">
        <v>1</v>
      </c>
    </row>
    <row r="4834" spans="1:4" x14ac:dyDescent="0.2">
      <c r="A4834" s="6" t="s">
        <v>2600</v>
      </c>
      <c r="B4834" s="6" t="s">
        <v>2859</v>
      </c>
      <c r="C4834" s="6" t="s">
        <v>2860</v>
      </c>
      <c r="D4834" s="12">
        <v>1</v>
      </c>
    </row>
    <row r="4835" spans="1:4" x14ac:dyDescent="0.2">
      <c r="A4835" s="6" t="s">
        <v>2600</v>
      </c>
      <c r="B4835" s="6" t="s">
        <v>2861</v>
      </c>
      <c r="C4835" s="6" t="s">
        <v>2862</v>
      </c>
      <c r="D4835" s="12">
        <v>1</v>
      </c>
    </row>
    <row r="4836" spans="1:4" x14ac:dyDescent="0.2">
      <c r="A4836" s="6" t="s">
        <v>2600</v>
      </c>
      <c r="B4836" s="6" t="s">
        <v>2863</v>
      </c>
      <c r="C4836" s="6" t="s">
        <v>2864</v>
      </c>
      <c r="D4836" s="12">
        <v>1</v>
      </c>
    </row>
    <row r="4837" spans="1:4" x14ac:dyDescent="0.2">
      <c r="A4837" s="6" t="s">
        <v>2600</v>
      </c>
      <c r="B4837" s="6" t="s">
        <v>2865</v>
      </c>
      <c r="C4837" s="6" t="s">
        <v>2866</v>
      </c>
      <c r="D4837" s="12">
        <v>1</v>
      </c>
    </row>
    <row r="4838" spans="1:4" x14ac:dyDescent="0.2">
      <c r="A4838" s="6" t="s">
        <v>2600</v>
      </c>
      <c r="B4838" s="6" t="s">
        <v>2867</v>
      </c>
      <c r="C4838" s="6" t="s">
        <v>2868</v>
      </c>
      <c r="D4838" s="12">
        <v>1</v>
      </c>
    </row>
    <row r="4839" spans="1:4" x14ac:dyDescent="0.2">
      <c r="A4839" s="6" t="s">
        <v>2600</v>
      </c>
      <c r="B4839" s="6" t="s">
        <v>2869</v>
      </c>
      <c r="C4839" s="6" t="s">
        <v>2870</v>
      </c>
      <c r="D4839" s="12">
        <v>1</v>
      </c>
    </row>
    <row r="4840" spans="1:4" x14ac:dyDescent="0.2">
      <c r="A4840" s="6" t="s">
        <v>2600</v>
      </c>
      <c r="B4840" s="6" t="s">
        <v>2871</v>
      </c>
      <c r="C4840" s="6" t="s">
        <v>2872</v>
      </c>
      <c r="D4840" s="12">
        <v>1</v>
      </c>
    </row>
    <row r="4841" spans="1:4" x14ac:dyDescent="0.2">
      <c r="A4841" s="6" t="s">
        <v>2600</v>
      </c>
      <c r="B4841" s="6" t="s">
        <v>2873</v>
      </c>
      <c r="C4841" s="6" t="s">
        <v>2874</v>
      </c>
      <c r="D4841" s="12">
        <v>1</v>
      </c>
    </row>
    <row r="4842" spans="1:4" x14ac:dyDescent="0.2">
      <c r="A4842" s="6" t="s">
        <v>2600</v>
      </c>
      <c r="B4842" s="6" t="s">
        <v>2875</v>
      </c>
      <c r="C4842" s="6" t="s">
        <v>2876</v>
      </c>
      <c r="D4842" s="12">
        <v>1</v>
      </c>
    </row>
    <row r="4843" spans="1:4" x14ac:dyDescent="0.2">
      <c r="A4843" s="6" t="s">
        <v>2600</v>
      </c>
      <c r="B4843" s="6" t="s">
        <v>2877</v>
      </c>
      <c r="C4843" s="6" t="s">
        <v>2878</v>
      </c>
      <c r="D4843" s="12">
        <v>1</v>
      </c>
    </row>
    <row r="4844" spans="1:4" x14ac:dyDescent="0.2">
      <c r="A4844" s="6" t="s">
        <v>2600</v>
      </c>
      <c r="B4844" s="6" t="s">
        <v>16960</v>
      </c>
      <c r="C4844" s="6" t="s">
        <v>16960</v>
      </c>
      <c r="D4844" s="12">
        <v>1</v>
      </c>
    </row>
    <row r="4845" spans="1:4" x14ac:dyDescent="0.2">
      <c r="A4845" s="6" t="s">
        <v>2600</v>
      </c>
      <c r="B4845" s="6" t="s">
        <v>2879</v>
      </c>
      <c r="C4845" s="6" t="s">
        <v>2880</v>
      </c>
      <c r="D4845" s="12">
        <v>1</v>
      </c>
    </row>
    <row r="4846" spans="1:4" x14ac:dyDescent="0.2">
      <c r="A4846" s="6" t="s">
        <v>2600</v>
      </c>
      <c r="B4846" s="6" t="s">
        <v>2881</v>
      </c>
      <c r="C4846" s="6" t="s">
        <v>2882</v>
      </c>
      <c r="D4846" s="12">
        <v>1</v>
      </c>
    </row>
    <row r="4847" spans="1:4" x14ac:dyDescent="0.2">
      <c r="A4847" s="6" t="s">
        <v>2600</v>
      </c>
      <c r="B4847" s="6" t="s">
        <v>2883</v>
      </c>
      <c r="C4847" s="6" t="s">
        <v>2884</v>
      </c>
      <c r="D4847" s="12">
        <v>1</v>
      </c>
    </row>
    <row r="4848" spans="1:4" x14ac:dyDescent="0.2">
      <c r="A4848" s="6" t="s">
        <v>2600</v>
      </c>
      <c r="B4848" s="6" t="s">
        <v>2885</v>
      </c>
      <c r="C4848" s="6" t="s">
        <v>2886</v>
      </c>
      <c r="D4848" s="12">
        <v>1</v>
      </c>
    </row>
    <row r="4849" spans="1:4" x14ac:dyDescent="0.2">
      <c r="A4849" s="6" t="s">
        <v>2600</v>
      </c>
      <c r="B4849" s="6" t="s">
        <v>2887</v>
      </c>
      <c r="C4849" s="6" t="s">
        <v>2888</v>
      </c>
      <c r="D4849" s="12">
        <v>1</v>
      </c>
    </row>
    <row r="4850" spans="1:4" x14ac:dyDescent="0.2">
      <c r="A4850" s="6" t="s">
        <v>2600</v>
      </c>
      <c r="B4850" s="6" t="s">
        <v>16961</v>
      </c>
      <c r="C4850" s="6" t="s">
        <v>16961</v>
      </c>
      <c r="D4850" s="12">
        <v>1</v>
      </c>
    </row>
    <row r="4851" spans="1:4" x14ac:dyDescent="0.2">
      <c r="A4851" s="6" t="s">
        <v>2600</v>
      </c>
      <c r="B4851" s="6" t="s">
        <v>2889</v>
      </c>
      <c r="C4851" s="6" t="s">
        <v>2890</v>
      </c>
      <c r="D4851" s="12">
        <v>1</v>
      </c>
    </row>
    <row r="4852" spans="1:4" x14ac:dyDescent="0.2">
      <c r="A4852" s="6" t="s">
        <v>2600</v>
      </c>
      <c r="B4852" s="6" t="s">
        <v>2891</v>
      </c>
      <c r="C4852" s="6" t="s">
        <v>2892</v>
      </c>
      <c r="D4852" s="12">
        <v>1</v>
      </c>
    </row>
    <row r="4853" spans="1:4" x14ac:dyDescent="0.2">
      <c r="A4853" s="6" t="s">
        <v>2600</v>
      </c>
      <c r="B4853" s="6" t="s">
        <v>2893</v>
      </c>
      <c r="C4853" s="6" t="s">
        <v>2894</v>
      </c>
      <c r="D4853" s="12">
        <v>1</v>
      </c>
    </row>
    <row r="4854" spans="1:4" x14ac:dyDescent="0.2">
      <c r="A4854" s="6" t="s">
        <v>2600</v>
      </c>
      <c r="B4854" s="6" t="s">
        <v>2895</v>
      </c>
      <c r="C4854" s="6" t="s">
        <v>2896</v>
      </c>
      <c r="D4854" s="12">
        <v>1</v>
      </c>
    </row>
    <row r="4855" spans="1:4" x14ac:dyDescent="0.2">
      <c r="A4855" s="6" t="s">
        <v>2600</v>
      </c>
      <c r="B4855" s="6" t="s">
        <v>2897</v>
      </c>
      <c r="C4855" s="6" t="s">
        <v>2898</v>
      </c>
      <c r="D4855" s="12">
        <v>1</v>
      </c>
    </row>
    <row r="4856" spans="1:4" x14ac:dyDescent="0.2">
      <c r="A4856" s="6" t="s">
        <v>2600</v>
      </c>
      <c r="B4856" s="6" t="s">
        <v>2899</v>
      </c>
      <c r="C4856" s="6" t="s">
        <v>2900</v>
      </c>
      <c r="D4856" s="12">
        <v>1</v>
      </c>
    </row>
    <row r="4857" spans="1:4" x14ac:dyDescent="0.2">
      <c r="A4857" s="6" t="s">
        <v>2600</v>
      </c>
      <c r="B4857" s="6" t="s">
        <v>2901</v>
      </c>
      <c r="C4857" s="6" t="s">
        <v>2902</v>
      </c>
      <c r="D4857" s="12">
        <v>1</v>
      </c>
    </row>
    <row r="4858" spans="1:4" x14ac:dyDescent="0.2">
      <c r="A4858" s="6" t="s">
        <v>2600</v>
      </c>
      <c r="B4858" s="6" t="s">
        <v>2903</v>
      </c>
      <c r="C4858" s="6" t="s">
        <v>2904</v>
      </c>
      <c r="D4858" s="12">
        <v>1</v>
      </c>
    </row>
    <row r="4859" spans="1:4" x14ac:dyDescent="0.2">
      <c r="A4859" s="6" t="s">
        <v>2600</v>
      </c>
      <c r="B4859" s="6" t="s">
        <v>2905</v>
      </c>
      <c r="C4859" s="6" t="s">
        <v>2906</v>
      </c>
      <c r="D4859" s="12">
        <v>1</v>
      </c>
    </row>
    <row r="4860" spans="1:4" x14ac:dyDescent="0.2">
      <c r="A4860" s="6" t="s">
        <v>2600</v>
      </c>
      <c r="B4860" s="6" t="s">
        <v>2907</v>
      </c>
      <c r="C4860" s="6" t="s">
        <v>2907</v>
      </c>
      <c r="D4860" s="12">
        <v>1</v>
      </c>
    </row>
    <row r="4861" spans="1:4" x14ac:dyDescent="0.2">
      <c r="A4861" s="6" t="s">
        <v>2600</v>
      </c>
      <c r="B4861" s="6" t="s">
        <v>2908</v>
      </c>
      <c r="C4861" s="6" t="s">
        <v>2909</v>
      </c>
      <c r="D4861" s="12">
        <v>1</v>
      </c>
    </row>
    <row r="4862" spans="1:4" x14ac:dyDescent="0.2">
      <c r="A4862" s="6" t="s">
        <v>2600</v>
      </c>
      <c r="B4862" s="6" t="s">
        <v>2910</v>
      </c>
      <c r="C4862" s="6" t="s">
        <v>2911</v>
      </c>
      <c r="D4862" s="12">
        <v>1</v>
      </c>
    </row>
    <row r="4863" spans="1:4" x14ac:dyDescent="0.2">
      <c r="A4863" s="6" t="s">
        <v>2600</v>
      </c>
      <c r="B4863" s="6" t="s">
        <v>2912</v>
      </c>
      <c r="C4863" s="6" t="s">
        <v>2913</v>
      </c>
      <c r="D4863" s="12">
        <v>1</v>
      </c>
    </row>
    <row r="4864" spans="1:4" x14ac:dyDescent="0.2">
      <c r="A4864" s="6" t="s">
        <v>2600</v>
      </c>
      <c r="B4864" s="6" t="s">
        <v>2914</v>
      </c>
      <c r="C4864" s="6" t="s">
        <v>2915</v>
      </c>
      <c r="D4864" s="12">
        <v>1</v>
      </c>
    </row>
    <row r="4865" spans="1:4" x14ac:dyDescent="0.2">
      <c r="A4865" s="6" t="s">
        <v>2600</v>
      </c>
      <c r="B4865" s="6" t="s">
        <v>2916</v>
      </c>
      <c r="C4865" s="6" t="s">
        <v>2917</v>
      </c>
      <c r="D4865" s="12">
        <v>1</v>
      </c>
    </row>
    <row r="4866" spans="1:4" x14ac:dyDescent="0.2">
      <c r="A4866" s="6" t="s">
        <v>2600</v>
      </c>
      <c r="B4866" s="6" t="s">
        <v>2918</v>
      </c>
      <c r="C4866" s="6" t="s">
        <v>2919</v>
      </c>
      <c r="D4866" s="12">
        <v>1</v>
      </c>
    </row>
    <row r="4867" spans="1:4" x14ac:dyDescent="0.2">
      <c r="A4867" s="6" t="s">
        <v>2600</v>
      </c>
      <c r="B4867" s="6" t="s">
        <v>2920</v>
      </c>
      <c r="C4867" s="6" t="s">
        <v>2921</v>
      </c>
      <c r="D4867" s="12">
        <v>1</v>
      </c>
    </row>
    <row r="4868" spans="1:4" x14ac:dyDescent="0.2">
      <c r="A4868" s="6" t="s">
        <v>2600</v>
      </c>
      <c r="B4868" s="6" t="s">
        <v>2922</v>
      </c>
      <c r="C4868" s="6" t="s">
        <v>2923</v>
      </c>
      <c r="D4868" s="12">
        <v>1</v>
      </c>
    </row>
    <row r="4869" spans="1:4" x14ac:dyDescent="0.2">
      <c r="A4869" s="6" t="s">
        <v>2600</v>
      </c>
      <c r="B4869" s="6" t="s">
        <v>2924</v>
      </c>
      <c r="C4869" s="6" t="s">
        <v>2925</v>
      </c>
      <c r="D4869" s="12">
        <v>1</v>
      </c>
    </row>
    <row r="4870" spans="1:4" x14ac:dyDescent="0.2">
      <c r="A4870" s="6" t="s">
        <v>2600</v>
      </c>
      <c r="B4870" s="6" t="s">
        <v>2926</v>
      </c>
      <c r="C4870" s="6" t="s">
        <v>2927</v>
      </c>
      <c r="D4870" s="12">
        <v>1</v>
      </c>
    </row>
    <row r="4871" spans="1:4" x14ac:dyDescent="0.2">
      <c r="A4871" s="6" t="s">
        <v>2600</v>
      </c>
      <c r="B4871" s="6" t="s">
        <v>2928</v>
      </c>
      <c r="C4871" s="6" t="s">
        <v>2929</v>
      </c>
      <c r="D4871" s="12">
        <v>1</v>
      </c>
    </row>
    <row r="4872" spans="1:4" x14ac:dyDescent="0.2">
      <c r="A4872" s="6" t="s">
        <v>2600</v>
      </c>
      <c r="B4872" s="6" t="s">
        <v>2930</v>
      </c>
      <c r="C4872" s="6" t="s">
        <v>2931</v>
      </c>
      <c r="D4872" s="12">
        <v>1</v>
      </c>
    </row>
    <row r="4873" spans="1:4" x14ac:dyDescent="0.2">
      <c r="A4873" s="6" t="s">
        <v>2600</v>
      </c>
      <c r="B4873" s="6" t="s">
        <v>2932</v>
      </c>
      <c r="C4873" s="6" t="s">
        <v>2933</v>
      </c>
      <c r="D4873" s="12">
        <v>1</v>
      </c>
    </row>
    <row r="4874" spans="1:4" x14ac:dyDescent="0.2">
      <c r="A4874" s="6" t="s">
        <v>2600</v>
      </c>
      <c r="B4874" s="6" t="s">
        <v>2934</v>
      </c>
      <c r="C4874" s="6" t="s">
        <v>2935</v>
      </c>
      <c r="D4874" s="12">
        <v>1</v>
      </c>
    </row>
    <row r="4875" spans="1:4" x14ac:dyDescent="0.2">
      <c r="A4875" s="6" t="s">
        <v>2600</v>
      </c>
      <c r="B4875" s="6" t="s">
        <v>2936</v>
      </c>
      <c r="C4875" s="6" t="s">
        <v>2937</v>
      </c>
      <c r="D4875" s="12">
        <v>1</v>
      </c>
    </row>
    <row r="4876" spans="1:4" x14ac:dyDescent="0.2">
      <c r="A4876" s="6" t="s">
        <v>2600</v>
      </c>
      <c r="B4876" s="6" t="s">
        <v>2938</v>
      </c>
      <c r="C4876" s="6" t="s">
        <v>2939</v>
      </c>
      <c r="D4876" s="12">
        <v>1</v>
      </c>
    </row>
    <row r="4877" spans="1:4" x14ac:dyDescent="0.2">
      <c r="A4877" s="6" t="s">
        <v>2600</v>
      </c>
      <c r="B4877" s="6" t="s">
        <v>2940</v>
      </c>
      <c r="C4877" s="6" t="s">
        <v>2941</v>
      </c>
      <c r="D4877" s="12">
        <v>1</v>
      </c>
    </row>
    <row r="4878" spans="1:4" x14ac:dyDescent="0.2">
      <c r="A4878" s="6" t="s">
        <v>2600</v>
      </c>
      <c r="B4878" s="6" t="s">
        <v>2942</v>
      </c>
      <c r="C4878" s="6" t="s">
        <v>2943</v>
      </c>
      <c r="D4878" s="12">
        <v>1</v>
      </c>
    </row>
    <row r="4879" spans="1:4" x14ac:dyDescent="0.2">
      <c r="A4879" s="6" t="s">
        <v>2600</v>
      </c>
      <c r="B4879" s="6" t="s">
        <v>2944</v>
      </c>
      <c r="C4879" s="6" t="s">
        <v>2945</v>
      </c>
      <c r="D4879" s="12">
        <v>1</v>
      </c>
    </row>
    <row r="4880" spans="1:4" x14ac:dyDescent="0.2">
      <c r="A4880" s="6" t="s">
        <v>2600</v>
      </c>
      <c r="B4880" s="6" t="s">
        <v>2946</v>
      </c>
      <c r="C4880" s="6" t="s">
        <v>2947</v>
      </c>
      <c r="D4880" s="12">
        <v>1</v>
      </c>
    </row>
    <row r="4881" spans="1:4" x14ac:dyDescent="0.2">
      <c r="A4881" s="6" t="s">
        <v>2600</v>
      </c>
      <c r="B4881" s="6" t="s">
        <v>2948</v>
      </c>
      <c r="C4881" s="6" t="s">
        <v>2949</v>
      </c>
      <c r="D4881" s="12">
        <v>1</v>
      </c>
    </row>
    <row r="4882" spans="1:4" x14ac:dyDescent="0.2">
      <c r="A4882" s="6" t="s">
        <v>2600</v>
      </c>
      <c r="B4882" s="6" t="s">
        <v>16962</v>
      </c>
      <c r="C4882" s="6" t="s">
        <v>16963</v>
      </c>
      <c r="D4882" s="12">
        <v>1</v>
      </c>
    </row>
    <row r="4883" spans="1:4" x14ac:dyDescent="0.2">
      <c r="A4883" s="6" t="s">
        <v>2600</v>
      </c>
      <c r="B4883" s="6" t="s">
        <v>2950</v>
      </c>
      <c r="C4883" s="6" t="s">
        <v>2951</v>
      </c>
      <c r="D4883" s="12">
        <v>1</v>
      </c>
    </row>
    <row r="4884" spans="1:4" x14ac:dyDescent="0.2">
      <c r="A4884" s="6" t="s">
        <v>2600</v>
      </c>
      <c r="B4884" s="6" t="s">
        <v>2952</v>
      </c>
      <c r="C4884" s="6" t="s">
        <v>2953</v>
      </c>
      <c r="D4884" s="12">
        <v>1</v>
      </c>
    </row>
    <row r="4885" spans="1:4" x14ac:dyDescent="0.2">
      <c r="A4885" s="6" t="s">
        <v>2600</v>
      </c>
      <c r="B4885" s="6" t="s">
        <v>2954</v>
      </c>
      <c r="C4885" s="6" t="s">
        <v>2955</v>
      </c>
      <c r="D4885" s="12">
        <v>1</v>
      </c>
    </row>
    <row r="4886" spans="1:4" x14ac:dyDescent="0.2">
      <c r="A4886" s="6" t="s">
        <v>2600</v>
      </c>
      <c r="B4886" s="6" t="s">
        <v>16964</v>
      </c>
      <c r="C4886" s="6" t="s">
        <v>16965</v>
      </c>
      <c r="D4886" s="12">
        <v>1</v>
      </c>
    </row>
    <row r="4887" spans="1:4" x14ac:dyDescent="0.2">
      <c r="A4887" s="6" t="s">
        <v>2600</v>
      </c>
      <c r="B4887" s="6" t="s">
        <v>16966</v>
      </c>
      <c r="C4887" s="6" t="s">
        <v>16967</v>
      </c>
      <c r="D4887" s="12">
        <v>1</v>
      </c>
    </row>
    <row r="4888" spans="1:4" x14ac:dyDescent="0.2">
      <c r="A4888" s="6" t="s">
        <v>2600</v>
      </c>
      <c r="B4888" s="6" t="s">
        <v>16968</v>
      </c>
      <c r="C4888" s="6" t="s">
        <v>16969</v>
      </c>
      <c r="D4888" s="12">
        <v>1</v>
      </c>
    </row>
    <row r="4889" spans="1:4" x14ac:dyDescent="0.2">
      <c r="A4889" s="6" t="s">
        <v>2600</v>
      </c>
      <c r="B4889" s="6" t="s">
        <v>16970</v>
      </c>
      <c r="C4889" s="6" t="s">
        <v>16971</v>
      </c>
      <c r="D4889" s="12">
        <v>1</v>
      </c>
    </row>
    <row r="4890" spans="1:4" x14ac:dyDescent="0.2">
      <c r="A4890" s="6" t="s">
        <v>2600</v>
      </c>
      <c r="B4890" s="6" t="s">
        <v>16972</v>
      </c>
      <c r="C4890" s="6" t="s">
        <v>16971</v>
      </c>
      <c r="D4890" s="12">
        <v>1</v>
      </c>
    </row>
    <row r="4891" spans="1:4" x14ac:dyDescent="0.2">
      <c r="A4891" s="6" t="s">
        <v>2600</v>
      </c>
      <c r="B4891" s="6" t="s">
        <v>16973</v>
      </c>
      <c r="C4891" s="6" t="s">
        <v>16974</v>
      </c>
      <c r="D4891" s="12">
        <v>1</v>
      </c>
    </row>
    <row r="4892" spans="1:4" x14ac:dyDescent="0.2">
      <c r="A4892" s="6" t="s">
        <v>2600</v>
      </c>
      <c r="B4892" s="6" t="s">
        <v>16975</v>
      </c>
      <c r="C4892" s="6" t="s">
        <v>16976</v>
      </c>
      <c r="D4892" s="12">
        <v>1</v>
      </c>
    </row>
    <row r="4893" spans="1:4" x14ac:dyDescent="0.2">
      <c r="A4893" s="6" t="s">
        <v>2600</v>
      </c>
      <c r="B4893" s="6" t="s">
        <v>16977</v>
      </c>
      <c r="C4893" s="6" t="s">
        <v>16978</v>
      </c>
      <c r="D4893" s="12">
        <v>1</v>
      </c>
    </row>
    <row r="4894" spans="1:4" x14ac:dyDescent="0.2">
      <c r="A4894" s="6" t="s">
        <v>2600</v>
      </c>
      <c r="B4894" s="6" t="s">
        <v>16979</v>
      </c>
      <c r="C4894" s="6" t="s">
        <v>16980</v>
      </c>
      <c r="D4894" s="12">
        <v>1</v>
      </c>
    </row>
    <row r="4895" spans="1:4" x14ac:dyDescent="0.2">
      <c r="A4895" s="6" t="s">
        <v>2600</v>
      </c>
      <c r="B4895" s="6" t="s">
        <v>16981</v>
      </c>
      <c r="C4895" s="6" t="s">
        <v>16982</v>
      </c>
      <c r="D4895" s="12">
        <v>1</v>
      </c>
    </row>
    <row r="4896" spans="1:4" x14ac:dyDescent="0.2">
      <c r="A4896" s="6" t="s">
        <v>2600</v>
      </c>
      <c r="B4896" s="6" t="s">
        <v>16983</v>
      </c>
      <c r="C4896" s="6" t="s">
        <v>16984</v>
      </c>
      <c r="D4896" s="12">
        <v>1</v>
      </c>
    </row>
    <row r="4897" spans="1:4" x14ac:dyDescent="0.2">
      <c r="A4897" s="6" t="s">
        <v>2600</v>
      </c>
      <c r="B4897" s="6" t="s">
        <v>2956</v>
      </c>
      <c r="C4897" s="6" t="s">
        <v>2957</v>
      </c>
      <c r="D4897" s="12">
        <v>4</v>
      </c>
    </row>
    <row r="4898" spans="1:4" x14ac:dyDescent="0.2">
      <c r="A4898" s="6" t="s">
        <v>2600</v>
      </c>
      <c r="B4898" s="6" t="s">
        <v>2958</v>
      </c>
      <c r="C4898" s="6" t="s">
        <v>2959</v>
      </c>
      <c r="D4898" s="12">
        <v>4</v>
      </c>
    </row>
    <row r="4899" spans="1:4" x14ac:dyDescent="0.2">
      <c r="A4899" s="6" t="s">
        <v>16985</v>
      </c>
      <c r="B4899" s="6" t="s">
        <v>16986</v>
      </c>
      <c r="C4899" s="6" t="s">
        <v>16987</v>
      </c>
      <c r="D4899" s="12">
        <v>1</v>
      </c>
    </row>
    <row r="4900" spans="1:4" x14ac:dyDescent="0.2">
      <c r="A4900" s="6" t="s">
        <v>16985</v>
      </c>
      <c r="B4900" s="6" t="s">
        <v>16988</v>
      </c>
      <c r="C4900" s="6" t="s">
        <v>16989</v>
      </c>
      <c r="D4900" s="12">
        <v>1</v>
      </c>
    </row>
    <row r="4901" spans="1:4" x14ac:dyDescent="0.2">
      <c r="A4901" s="6" t="s">
        <v>16985</v>
      </c>
      <c r="B4901" s="6" t="s">
        <v>16990</v>
      </c>
      <c r="C4901" s="6" t="s">
        <v>16991</v>
      </c>
      <c r="D4901" s="12">
        <v>1</v>
      </c>
    </row>
    <row r="4902" spans="1:4" x14ac:dyDescent="0.2">
      <c r="A4902" s="6" t="s">
        <v>16992</v>
      </c>
      <c r="B4902" s="6" t="s">
        <v>16993</v>
      </c>
      <c r="C4902" s="6" t="s">
        <v>16994</v>
      </c>
      <c r="D4902" s="12">
        <v>1</v>
      </c>
    </row>
    <row r="4903" spans="1:4" x14ac:dyDescent="0.2">
      <c r="A4903" s="6" t="s">
        <v>16992</v>
      </c>
      <c r="B4903" s="6" t="s">
        <v>16995</v>
      </c>
      <c r="C4903" s="6" t="s">
        <v>16996</v>
      </c>
      <c r="D4903" s="12">
        <v>1</v>
      </c>
    </row>
    <row r="4904" spans="1:4" x14ac:dyDescent="0.2">
      <c r="A4904" s="6" t="s">
        <v>16997</v>
      </c>
      <c r="B4904" s="6" t="s">
        <v>16998</v>
      </c>
      <c r="C4904" s="6" t="s">
        <v>16999</v>
      </c>
      <c r="D4904" s="12">
        <v>1</v>
      </c>
    </row>
    <row r="4905" spans="1:4" x14ac:dyDescent="0.2">
      <c r="A4905" s="6" t="s">
        <v>16997</v>
      </c>
      <c r="B4905" s="6" t="s">
        <v>17000</v>
      </c>
      <c r="C4905" s="6" t="s">
        <v>17001</v>
      </c>
      <c r="D4905" s="12">
        <v>1</v>
      </c>
    </row>
    <row r="4906" spans="1:4" x14ac:dyDescent="0.2">
      <c r="A4906" s="6" t="s">
        <v>16997</v>
      </c>
      <c r="B4906" s="6" t="s">
        <v>17002</v>
      </c>
      <c r="C4906" s="6" t="s">
        <v>17003</v>
      </c>
      <c r="D4906" s="12">
        <v>1</v>
      </c>
    </row>
    <row r="4907" spans="1:4" x14ac:dyDescent="0.2">
      <c r="A4907" s="6" t="s">
        <v>16997</v>
      </c>
      <c r="B4907" s="6" t="s">
        <v>17004</v>
      </c>
      <c r="C4907" s="6" t="s">
        <v>17005</v>
      </c>
      <c r="D4907" s="12">
        <v>1</v>
      </c>
    </row>
    <row r="4908" spans="1:4" x14ac:dyDescent="0.2">
      <c r="A4908" s="6" t="s">
        <v>16997</v>
      </c>
      <c r="B4908" s="6" t="s">
        <v>17006</v>
      </c>
      <c r="C4908" s="6" t="s">
        <v>17007</v>
      </c>
      <c r="D4908" s="12">
        <v>1</v>
      </c>
    </row>
    <row r="4909" spans="1:4" x14ac:dyDescent="0.2">
      <c r="A4909" s="6" t="s">
        <v>16997</v>
      </c>
      <c r="B4909" s="6" t="s">
        <v>17008</v>
      </c>
      <c r="C4909" s="6" t="s">
        <v>17009</v>
      </c>
      <c r="D4909" s="12">
        <v>1</v>
      </c>
    </row>
    <row r="4910" spans="1:4" x14ac:dyDescent="0.2">
      <c r="A4910" s="6" t="s">
        <v>16997</v>
      </c>
      <c r="B4910" s="6" t="s">
        <v>17010</v>
      </c>
      <c r="C4910" s="6" t="s">
        <v>17011</v>
      </c>
      <c r="D4910" s="12">
        <v>1</v>
      </c>
    </row>
    <row r="4911" spans="1:4" x14ac:dyDescent="0.2">
      <c r="A4911" s="6" t="s">
        <v>16997</v>
      </c>
      <c r="B4911" s="6" t="s">
        <v>17012</v>
      </c>
      <c r="C4911" s="6" t="s">
        <v>17013</v>
      </c>
      <c r="D4911" s="12">
        <v>1</v>
      </c>
    </row>
    <row r="4912" spans="1:4" x14ac:dyDescent="0.2">
      <c r="A4912" s="6" t="s">
        <v>16997</v>
      </c>
      <c r="B4912" s="6" t="s">
        <v>17014</v>
      </c>
      <c r="C4912" s="6" t="s">
        <v>17015</v>
      </c>
      <c r="D4912" s="12">
        <v>1</v>
      </c>
    </row>
    <row r="4913" spans="1:4" x14ac:dyDescent="0.2">
      <c r="A4913" s="6" t="s">
        <v>16997</v>
      </c>
      <c r="B4913" s="6" t="s">
        <v>17016</v>
      </c>
      <c r="C4913" s="6" t="s">
        <v>17017</v>
      </c>
      <c r="D4913" s="12">
        <v>1</v>
      </c>
    </row>
    <row r="4914" spans="1:4" x14ac:dyDescent="0.2">
      <c r="A4914" s="6" t="s">
        <v>16997</v>
      </c>
      <c r="B4914" s="6" t="s">
        <v>17018</v>
      </c>
      <c r="C4914" s="6" t="s">
        <v>17019</v>
      </c>
      <c r="D4914" s="12">
        <v>1</v>
      </c>
    </row>
    <row r="4915" spans="1:4" x14ac:dyDescent="0.2">
      <c r="A4915" s="6" t="s">
        <v>16997</v>
      </c>
      <c r="B4915" s="6" t="s">
        <v>17020</v>
      </c>
      <c r="C4915" s="6" t="s">
        <v>17021</v>
      </c>
      <c r="D4915" s="12">
        <v>1</v>
      </c>
    </row>
    <row r="4916" spans="1:4" x14ac:dyDescent="0.2">
      <c r="A4916" s="6" t="s">
        <v>16997</v>
      </c>
      <c r="B4916" s="6" t="s">
        <v>17022</v>
      </c>
      <c r="C4916" s="6" t="s">
        <v>17023</v>
      </c>
      <c r="D4916" s="12">
        <v>1</v>
      </c>
    </row>
    <row r="4917" spans="1:4" x14ac:dyDescent="0.2">
      <c r="A4917" s="6" t="s">
        <v>16997</v>
      </c>
      <c r="B4917" s="6" t="s">
        <v>17024</v>
      </c>
      <c r="C4917" s="6" t="s">
        <v>17025</v>
      </c>
      <c r="D4917" s="12">
        <v>1</v>
      </c>
    </row>
    <row r="4918" spans="1:4" x14ac:dyDescent="0.2">
      <c r="A4918" s="6" t="s">
        <v>16997</v>
      </c>
      <c r="B4918" s="6" t="s">
        <v>17026</v>
      </c>
      <c r="C4918" s="6" t="s">
        <v>17027</v>
      </c>
      <c r="D4918" s="12">
        <v>1</v>
      </c>
    </row>
    <row r="4919" spans="1:4" x14ac:dyDescent="0.2">
      <c r="A4919" s="6" t="s">
        <v>2960</v>
      </c>
      <c r="B4919" s="6" t="s">
        <v>2961</v>
      </c>
      <c r="C4919" s="6" t="s">
        <v>2962</v>
      </c>
      <c r="D4919" s="12">
        <v>1</v>
      </c>
    </row>
    <row r="4920" spans="1:4" x14ac:dyDescent="0.2">
      <c r="A4920" s="6" t="s">
        <v>17028</v>
      </c>
      <c r="B4920" s="6" t="s">
        <v>17029</v>
      </c>
      <c r="C4920" s="6" t="s">
        <v>17030</v>
      </c>
      <c r="D4920" s="12">
        <v>1</v>
      </c>
    </row>
    <row r="4921" spans="1:4" x14ac:dyDescent="0.2">
      <c r="A4921" s="6" t="s">
        <v>17031</v>
      </c>
      <c r="B4921" s="6" t="s">
        <v>17032</v>
      </c>
      <c r="C4921" s="6" t="s">
        <v>17033</v>
      </c>
      <c r="D4921" s="12">
        <v>1</v>
      </c>
    </row>
    <row r="4922" spans="1:4" x14ac:dyDescent="0.2">
      <c r="A4922" s="6" t="s">
        <v>17031</v>
      </c>
      <c r="B4922" s="6" t="s">
        <v>17034</v>
      </c>
      <c r="C4922" s="6" t="s">
        <v>17035</v>
      </c>
      <c r="D4922" s="12">
        <v>1</v>
      </c>
    </row>
    <row r="4923" spans="1:4" x14ac:dyDescent="0.2">
      <c r="A4923" s="6" t="s">
        <v>17031</v>
      </c>
      <c r="B4923" s="6" t="s">
        <v>17036</v>
      </c>
      <c r="C4923" s="6" t="s">
        <v>17037</v>
      </c>
      <c r="D4923" s="12">
        <v>1</v>
      </c>
    </row>
    <row r="4924" spans="1:4" x14ac:dyDescent="0.2">
      <c r="A4924" s="6" t="s">
        <v>17031</v>
      </c>
      <c r="B4924" s="6" t="s">
        <v>17038</v>
      </c>
      <c r="C4924" s="6" t="s">
        <v>17039</v>
      </c>
      <c r="D4924" s="12">
        <v>1</v>
      </c>
    </row>
    <row r="4925" spans="1:4" x14ac:dyDescent="0.2">
      <c r="A4925" s="6" t="s">
        <v>17031</v>
      </c>
      <c r="B4925" s="6" t="s">
        <v>17040</v>
      </c>
      <c r="C4925" s="6" t="s">
        <v>17041</v>
      </c>
      <c r="D4925" s="12">
        <v>1</v>
      </c>
    </row>
    <row r="4926" spans="1:4" x14ac:dyDescent="0.2">
      <c r="A4926" s="6" t="s">
        <v>17042</v>
      </c>
      <c r="B4926" s="6" t="s">
        <v>17043</v>
      </c>
      <c r="C4926" s="6" t="s">
        <v>17044</v>
      </c>
      <c r="D4926" s="12">
        <v>1</v>
      </c>
    </row>
    <row r="4927" spans="1:4" x14ac:dyDescent="0.2">
      <c r="A4927" s="6" t="s">
        <v>17042</v>
      </c>
      <c r="B4927" s="6" t="s">
        <v>17045</v>
      </c>
      <c r="C4927" s="6" t="s">
        <v>17046</v>
      </c>
      <c r="D4927" s="12">
        <v>1</v>
      </c>
    </row>
    <row r="4928" spans="1:4" x14ac:dyDescent="0.2">
      <c r="A4928" s="6" t="s">
        <v>17042</v>
      </c>
      <c r="B4928" s="6" t="s">
        <v>17047</v>
      </c>
      <c r="C4928" s="6" t="s">
        <v>17048</v>
      </c>
      <c r="D4928" s="12">
        <v>1</v>
      </c>
    </row>
    <row r="4929" spans="1:4" x14ac:dyDescent="0.2">
      <c r="A4929" s="6" t="s">
        <v>2963</v>
      </c>
      <c r="B4929" s="6" t="s">
        <v>17049</v>
      </c>
      <c r="C4929" s="6" t="s">
        <v>17050</v>
      </c>
      <c r="D4929" s="12">
        <v>1</v>
      </c>
    </row>
    <row r="4930" spans="1:4" x14ac:dyDescent="0.2">
      <c r="A4930" s="6" t="s">
        <v>2963</v>
      </c>
      <c r="B4930" s="6" t="s">
        <v>17051</v>
      </c>
      <c r="C4930" s="6" t="s">
        <v>17052</v>
      </c>
      <c r="D4930" s="12">
        <v>1</v>
      </c>
    </row>
    <row r="4931" spans="1:4" x14ac:dyDescent="0.2">
      <c r="A4931" s="6" t="s">
        <v>2963</v>
      </c>
      <c r="B4931" s="6" t="s">
        <v>2964</v>
      </c>
      <c r="C4931" s="6" t="s">
        <v>2965</v>
      </c>
      <c r="D4931" s="12">
        <v>1</v>
      </c>
    </row>
    <row r="4932" spans="1:4" x14ac:dyDescent="0.2">
      <c r="A4932" s="6" t="s">
        <v>2963</v>
      </c>
      <c r="B4932" s="6" t="s">
        <v>2966</v>
      </c>
      <c r="C4932" s="6" t="s">
        <v>2967</v>
      </c>
      <c r="D4932" s="12">
        <v>1</v>
      </c>
    </row>
    <row r="4933" spans="1:4" x14ac:dyDescent="0.2">
      <c r="A4933" s="6" t="s">
        <v>2963</v>
      </c>
      <c r="B4933" s="6" t="s">
        <v>17053</v>
      </c>
      <c r="C4933" s="6" t="s">
        <v>17054</v>
      </c>
      <c r="D4933" s="12">
        <v>1</v>
      </c>
    </row>
    <row r="4934" spans="1:4" x14ac:dyDescent="0.2">
      <c r="A4934" s="6" t="s">
        <v>2963</v>
      </c>
      <c r="B4934" s="6" t="s">
        <v>2968</v>
      </c>
      <c r="C4934" s="6" t="s">
        <v>2969</v>
      </c>
      <c r="D4934" s="12">
        <v>1</v>
      </c>
    </row>
    <row r="4935" spans="1:4" x14ac:dyDescent="0.2">
      <c r="A4935" s="6" t="s">
        <v>2963</v>
      </c>
      <c r="B4935" s="6" t="s">
        <v>17055</v>
      </c>
      <c r="C4935" s="6" t="s">
        <v>17056</v>
      </c>
      <c r="D4935" s="12">
        <v>1</v>
      </c>
    </row>
    <row r="4936" spans="1:4" x14ac:dyDescent="0.2">
      <c r="A4936" s="6" t="s">
        <v>2963</v>
      </c>
      <c r="B4936" s="6" t="s">
        <v>2970</v>
      </c>
      <c r="C4936" s="6" t="s">
        <v>2971</v>
      </c>
      <c r="D4936" s="12">
        <v>1</v>
      </c>
    </row>
    <row r="4937" spans="1:4" x14ac:dyDescent="0.2">
      <c r="A4937" s="6" t="s">
        <v>2963</v>
      </c>
      <c r="B4937" s="6" t="s">
        <v>2972</v>
      </c>
      <c r="C4937" s="6" t="s">
        <v>2973</v>
      </c>
      <c r="D4937" s="12">
        <v>1</v>
      </c>
    </row>
    <row r="4938" spans="1:4" x14ac:dyDescent="0.2">
      <c r="A4938" s="6" t="s">
        <v>2963</v>
      </c>
      <c r="B4938" s="6" t="s">
        <v>2974</v>
      </c>
      <c r="C4938" s="6" t="s">
        <v>2975</v>
      </c>
      <c r="D4938" s="12">
        <v>1</v>
      </c>
    </row>
    <row r="4939" spans="1:4" x14ac:dyDescent="0.2">
      <c r="A4939" s="6" t="s">
        <v>2963</v>
      </c>
      <c r="B4939" s="6" t="s">
        <v>2976</v>
      </c>
      <c r="C4939" s="6" t="s">
        <v>2977</v>
      </c>
      <c r="D4939" s="12">
        <v>1</v>
      </c>
    </row>
    <row r="4940" spans="1:4" x14ac:dyDescent="0.2">
      <c r="A4940" s="6" t="s">
        <v>2963</v>
      </c>
      <c r="B4940" s="6" t="s">
        <v>2978</v>
      </c>
      <c r="C4940" s="6" t="s">
        <v>2979</v>
      </c>
      <c r="D4940" s="12">
        <v>1</v>
      </c>
    </row>
    <row r="4941" spans="1:4" x14ac:dyDescent="0.2">
      <c r="A4941" s="6" t="s">
        <v>2963</v>
      </c>
      <c r="B4941" s="6" t="s">
        <v>2980</v>
      </c>
      <c r="C4941" s="6" t="s">
        <v>2981</v>
      </c>
      <c r="D4941" s="12">
        <v>1</v>
      </c>
    </row>
    <row r="4942" spans="1:4" x14ac:dyDescent="0.2">
      <c r="A4942" s="6" t="s">
        <v>2963</v>
      </c>
      <c r="B4942" s="6" t="s">
        <v>17057</v>
      </c>
      <c r="C4942" s="6" t="s">
        <v>17058</v>
      </c>
      <c r="D4942" s="12">
        <v>1</v>
      </c>
    </row>
    <row r="4943" spans="1:4" x14ac:dyDescent="0.2">
      <c r="A4943" s="6" t="s">
        <v>2963</v>
      </c>
      <c r="B4943" s="6" t="s">
        <v>17059</v>
      </c>
      <c r="C4943" s="6" t="s">
        <v>17060</v>
      </c>
      <c r="D4943" s="12">
        <v>1</v>
      </c>
    </row>
    <row r="4944" spans="1:4" x14ac:dyDescent="0.2">
      <c r="A4944" s="6" t="s">
        <v>2963</v>
      </c>
      <c r="B4944" s="6" t="s">
        <v>2982</v>
      </c>
      <c r="C4944" s="6" t="s">
        <v>2983</v>
      </c>
      <c r="D4944" s="12">
        <v>1</v>
      </c>
    </row>
    <row r="4945" spans="1:4" x14ac:dyDescent="0.2">
      <c r="A4945" s="6" t="s">
        <v>2963</v>
      </c>
      <c r="B4945" s="6" t="s">
        <v>2984</v>
      </c>
      <c r="C4945" s="6" t="s">
        <v>2985</v>
      </c>
      <c r="D4945" s="12">
        <v>1</v>
      </c>
    </row>
    <row r="4946" spans="1:4" x14ac:dyDescent="0.2">
      <c r="A4946" s="6" t="s">
        <v>2963</v>
      </c>
      <c r="B4946" s="6" t="s">
        <v>17061</v>
      </c>
      <c r="C4946" s="6" t="s">
        <v>17062</v>
      </c>
      <c r="D4946" s="12">
        <v>1</v>
      </c>
    </row>
    <row r="4947" spans="1:4" x14ac:dyDescent="0.2">
      <c r="A4947" s="6" t="s">
        <v>2963</v>
      </c>
      <c r="B4947" s="6" t="s">
        <v>2986</v>
      </c>
      <c r="C4947" s="6" t="s">
        <v>2987</v>
      </c>
      <c r="D4947" s="12">
        <v>1</v>
      </c>
    </row>
    <row r="4948" spans="1:4" x14ac:dyDescent="0.2">
      <c r="A4948" s="6" t="s">
        <v>17063</v>
      </c>
      <c r="B4948" s="6" t="s">
        <v>17064</v>
      </c>
      <c r="C4948" s="6" t="s">
        <v>17065</v>
      </c>
      <c r="D4948" s="12">
        <v>1</v>
      </c>
    </row>
    <row r="4949" spans="1:4" x14ac:dyDescent="0.2">
      <c r="A4949" s="6" t="s">
        <v>17063</v>
      </c>
      <c r="B4949" s="6" t="s">
        <v>17066</v>
      </c>
      <c r="C4949" s="6" t="s">
        <v>17067</v>
      </c>
      <c r="D4949" s="12">
        <v>1</v>
      </c>
    </row>
    <row r="4950" spans="1:4" x14ac:dyDescent="0.2">
      <c r="A4950" s="6" t="s">
        <v>2988</v>
      </c>
      <c r="B4950" s="6" t="s">
        <v>2989</v>
      </c>
      <c r="C4950" s="6" t="s">
        <v>2990</v>
      </c>
      <c r="D4950" s="12">
        <v>1</v>
      </c>
    </row>
    <row r="4951" spans="1:4" x14ac:dyDescent="0.2">
      <c r="A4951" s="6" t="s">
        <v>2988</v>
      </c>
      <c r="B4951" s="6" t="s">
        <v>17068</v>
      </c>
      <c r="C4951" s="6" t="s">
        <v>17069</v>
      </c>
      <c r="D4951" s="12">
        <v>1</v>
      </c>
    </row>
    <row r="4952" spans="1:4" x14ac:dyDescent="0.2">
      <c r="A4952" s="6" t="s">
        <v>2988</v>
      </c>
      <c r="B4952" s="6" t="s">
        <v>17070</v>
      </c>
      <c r="C4952" s="6" t="s">
        <v>17071</v>
      </c>
      <c r="D4952" s="12">
        <v>1</v>
      </c>
    </row>
    <row r="4953" spans="1:4" x14ac:dyDescent="0.2">
      <c r="A4953" s="6" t="s">
        <v>2988</v>
      </c>
      <c r="B4953" s="6" t="s">
        <v>17072</v>
      </c>
      <c r="C4953" s="6" t="s">
        <v>17073</v>
      </c>
      <c r="D4953" s="12">
        <v>1</v>
      </c>
    </row>
    <row r="4954" spans="1:4" x14ac:dyDescent="0.2">
      <c r="A4954" s="6" t="s">
        <v>2988</v>
      </c>
      <c r="B4954" s="6" t="s">
        <v>17074</v>
      </c>
      <c r="C4954" s="6" t="s">
        <v>17075</v>
      </c>
      <c r="D4954" s="12">
        <v>1</v>
      </c>
    </row>
    <row r="4955" spans="1:4" x14ac:dyDescent="0.2">
      <c r="A4955" s="6" t="s">
        <v>2988</v>
      </c>
      <c r="B4955" s="6" t="s">
        <v>2991</v>
      </c>
      <c r="C4955" s="6" t="s">
        <v>2992</v>
      </c>
      <c r="D4955" s="12">
        <v>1</v>
      </c>
    </row>
    <row r="4956" spans="1:4" x14ac:dyDescent="0.2">
      <c r="A4956" s="6" t="s">
        <v>2988</v>
      </c>
      <c r="B4956" s="6" t="s">
        <v>17076</v>
      </c>
      <c r="C4956" s="6" t="s">
        <v>17077</v>
      </c>
      <c r="D4956" s="12">
        <v>1</v>
      </c>
    </row>
    <row r="4957" spans="1:4" x14ac:dyDescent="0.2">
      <c r="A4957" s="6" t="s">
        <v>2988</v>
      </c>
      <c r="B4957" s="6" t="s">
        <v>17078</v>
      </c>
      <c r="C4957" s="6" t="s">
        <v>17079</v>
      </c>
      <c r="D4957" s="12">
        <v>1</v>
      </c>
    </row>
    <row r="4958" spans="1:4" x14ac:dyDescent="0.2">
      <c r="A4958" s="6" t="s">
        <v>2988</v>
      </c>
      <c r="B4958" s="6" t="s">
        <v>17080</v>
      </c>
      <c r="C4958" s="6" t="s">
        <v>17081</v>
      </c>
      <c r="D4958" s="12">
        <v>1</v>
      </c>
    </row>
    <row r="4959" spans="1:4" x14ac:dyDescent="0.2">
      <c r="A4959" s="6" t="s">
        <v>2988</v>
      </c>
      <c r="B4959" s="6" t="s">
        <v>2993</v>
      </c>
      <c r="C4959" s="6" t="s">
        <v>2994</v>
      </c>
      <c r="D4959" s="12">
        <v>1</v>
      </c>
    </row>
    <row r="4960" spans="1:4" x14ac:dyDescent="0.2">
      <c r="A4960" s="6" t="s">
        <v>2988</v>
      </c>
      <c r="B4960" s="6" t="s">
        <v>2995</v>
      </c>
      <c r="C4960" s="6" t="s">
        <v>2996</v>
      </c>
      <c r="D4960" s="12">
        <v>1</v>
      </c>
    </row>
    <row r="4961" spans="1:4" x14ac:dyDescent="0.2">
      <c r="A4961" s="6" t="s">
        <v>2988</v>
      </c>
      <c r="B4961" s="6" t="s">
        <v>2997</v>
      </c>
      <c r="C4961" s="6" t="s">
        <v>2998</v>
      </c>
      <c r="D4961" s="12">
        <v>1</v>
      </c>
    </row>
    <row r="4962" spans="1:4" x14ac:dyDescent="0.2">
      <c r="A4962" s="6" t="s">
        <v>2988</v>
      </c>
      <c r="B4962" s="6" t="s">
        <v>2999</v>
      </c>
      <c r="C4962" s="6" t="s">
        <v>3000</v>
      </c>
      <c r="D4962" s="12">
        <v>1</v>
      </c>
    </row>
    <row r="4963" spans="1:4" x14ac:dyDescent="0.2">
      <c r="A4963" s="6" t="s">
        <v>2988</v>
      </c>
      <c r="B4963" s="6" t="s">
        <v>17082</v>
      </c>
      <c r="C4963" s="6" t="s">
        <v>17083</v>
      </c>
      <c r="D4963" s="12">
        <v>1</v>
      </c>
    </row>
    <row r="4964" spans="1:4" x14ac:dyDescent="0.2">
      <c r="A4964" s="6" t="s">
        <v>2988</v>
      </c>
      <c r="B4964" s="6" t="s">
        <v>3001</v>
      </c>
      <c r="C4964" s="6" t="s">
        <v>3002</v>
      </c>
      <c r="D4964" s="12">
        <v>1</v>
      </c>
    </row>
    <row r="4965" spans="1:4" x14ac:dyDescent="0.2">
      <c r="A4965" s="6" t="s">
        <v>2988</v>
      </c>
      <c r="B4965" s="6" t="s">
        <v>3003</v>
      </c>
      <c r="C4965" s="6" t="s">
        <v>3004</v>
      </c>
      <c r="D4965" s="12">
        <v>1</v>
      </c>
    </row>
    <row r="4966" spans="1:4" x14ac:dyDescent="0.2">
      <c r="A4966" s="6" t="s">
        <v>2988</v>
      </c>
      <c r="B4966" s="6" t="s">
        <v>17084</v>
      </c>
      <c r="C4966" s="6" t="s">
        <v>10239</v>
      </c>
      <c r="D4966" s="12">
        <v>1</v>
      </c>
    </row>
    <row r="4967" spans="1:4" x14ac:dyDescent="0.2">
      <c r="A4967" s="6" t="s">
        <v>2988</v>
      </c>
      <c r="B4967" s="6" t="s">
        <v>3005</v>
      </c>
      <c r="C4967" s="6" t="s">
        <v>3006</v>
      </c>
      <c r="D4967" s="12">
        <v>1</v>
      </c>
    </row>
    <row r="4968" spans="1:4" x14ac:dyDescent="0.2">
      <c r="A4968" s="6" t="s">
        <v>2988</v>
      </c>
      <c r="B4968" s="6" t="s">
        <v>3007</v>
      </c>
      <c r="C4968" s="6" t="s">
        <v>3008</v>
      </c>
      <c r="D4968" s="12">
        <v>1</v>
      </c>
    </row>
    <row r="4969" spans="1:4" x14ac:dyDescent="0.2">
      <c r="A4969" s="6" t="s">
        <v>2988</v>
      </c>
      <c r="B4969" s="6" t="s">
        <v>3009</v>
      </c>
      <c r="C4969" s="6" t="s">
        <v>3010</v>
      </c>
      <c r="D4969" s="12">
        <v>1</v>
      </c>
    </row>
    <row r="4970" spans="1:4" x14ac:dyDescent="0.2">
      <c r="A4970" s="6" t="s">
        <v>2988</v>
      </c>
      <c r="B4970" s="6" t="s">
        <v>17085</v>
      </c>
      <c r="C4970" s="6" t="s">
        <v>17086</v>
      </c>
      <c r="D4970" s="12">
        <v>1</v>
      </c>
    </row>
    <row r="4971" spans="1:4" x14ac:dyDescent="0.2">
      <c r="A4971" s="6" t="s">
        <v>2988</v>
      </c>
      <c r="B4971" s="6" t="s">
        <v>17087</v>
      </c>
      <c r="C4971" s="6" t="s">
        <v>17088</v>
      </c>
      <c r="D4971" s="12">
        <v>1</v>
      </c>
    </row>
    <row r="4972" spans="1:4" x14ac:dyDescent="0.2">
      <c r="A4972" s="6" t="s">
        <v>2988</v>
      </c>
      <c r="B4972" s="6" t="s">
        <v>17089</v>
      </c>
      <c r="C4972" s="6" t="s">
        <v>17090</v>
      </c>
      <c r="D4972" s="12">
        <v>1</v>
      </c>
    </row>
    <row r="4973" spans="1:4" x14ac:dyDescent="0.2">
      <c r="A4973" s="6" t="s">
        <v>2988</v>
      </c>
      <c r="B4973" s="6" t="s">
        <v>3011</v>
      </c>
      <c r="C4973" s="6" t="s">
        <v>3012</v>
      </c>
      <c r="D4973" s="12">
        <v>1</v>
      </c>
    </row>
    <row r="4974" spans="1:4" x14ac:dyDescent="0.2">
      <c r="A4974" s="6" t="s">
        <v>2988</v>
      </c>
      <c r="B4974" s="6" t="s">
        <v>17091</v>
      </c>
      <c r="C4974" s="6" t="s">
        <v>17092</v>
      </c>
      <c r="D4974" s="12">
        <v>1</v>
      </c>
    </row>
    <row r="4975" spans="1:4" x14ac:dyDescent="0.2">
      <c r="A4975" s="6" t="s">
        <v>2988</v>
      </c>
      <c r="B4975" s="6" t="s">
        <v>3013</v>
      </c>
      <c r="C4975" s="6" t="s">
        <v>3014</v>
      </c>
      <c r="D4975" s="12">
        <v>1</v>
      </c>
    </row>
    <row r="4976" spans="1:4" x14ac:dyDescent="0.2">
      <c r="A4976" s="6" t="s">
        <v>2988</v>
      </c>
      <c r="B4976" s="6" t="s">
        <v>17093</v>
      </c>
      <c r="C4976" s="6" t="s">
        <v>17094</v>
      </c>
      <c r="D4976" s="12">
        <v>1</v>
      </c>
    </row>
    <row r="4977" spans="1:4" x14ac:dyDescent="0.2">
      <c r="A4977" s="6" t="s">
        <v>2988</v>
      </c>
      <c r="B4977" s="6" t="s">
        <v>17095</v>
      </c>
      <c r="C4977" s="6" t="s">
        <v>17096</v>
      </c>
      <c r="D4977" s="12">
        <v>1</v>
      </c>
    </row>
    <row r="4978" spans="1:4" x14ac:dyDescent="0.2">
      <c r="A4978" s="6" t="s">
        <v>2988</v>
      </c>
      <c r="B4978" s="6" t="s">
        <v>17097</v>
      </c>
      <c r="C4978" s="6" t="s">
        <v>17098</v>
      </c>
      <c r="D4978" s="12">
        <v>1</v>
      </c>
    </row>
    <row r="4979" spans="1:4" x14ac:dyDescent="0.2">
      <c r="A4979" s="6" t="s">
        <v>2988</v>
      </c>
      <c r="B4979" s="6" t="s">
        <v>3015</v>
      </c>
      <c r="C4979" s="6" t="s">
        <v>3004</v>
      </c>
      <c r="D4979" s="12">
        <v>1</v>
      </c>
    </row>
    <row r="4980" spans="1:4" x14ac:dyDescent="0.2">
      <c r="A4980" s="6" t="s">
        <v>2988</v>
      </c>
      <c r="B4980" s="6" t="s">
        <v>3016</v>
      </c>
      <c r="C4980" s="6" t="s">
        <v>3017</v>
      </c>
      <c r="D4980" s="12">
        <v>1</v>
      </c>
    </row>
    <row r="4981" spans="1:4" x14ac:dyDescent="0.2">
      <c r="A4981" s="6" t="s">
        <v>2988</v>
      </c>
      <c r="B4981" s="6" t="s">
        <v>3018</v>
      </c>
      <c r="C4981" s="6" t="s">
        <v>3019</v>
      </c>
      <c r="D4981" s="12">
        <v>1</v>
      </c>
    </row>
    <row r="4982" spans="1:4" x14ac:dyDescent="0.2">
      <c r="A4982" s="6" t="s">
        <v>2988</v>
      </c>
      <c r="B4982" s="6" t="s">
        <v>3020</v>
      </c>
      <c r="C4982" s="6" t="s">
        <v>3021</v>
      </c>
      <c r="D4982" s="12">
        <v>1</v>
      </c>
    </row>
    <row r="4983" spans="1:4" x14ac:dyDescent="0.2">
      <c r="A4983" s="6" t="s">
        <v>2988</v>
      </c>
      <c r="B4983" s="6" t="s">
        <v>3022</v>
      </c>
      <c r="C4983" s="6" t="s">
        <v>3023</v>
      </c>
      <c r="D4983" s="12">
        <v>1</v>
      </c>
    </row>
    <row r="4984" spans="1:4" x14ac:dyDescent="0.2">
      <c r="A4984" s="6" t="s">
        <v>2988</v>
      </c>
      <c r="B4984" s="6" t="s">
        <v>3024</v>
      </c>
      <c r="C4984" s="6" t="s">
        <v>3025</v>
      </c>
      <c r="D4984" s="12">
        <v>1</v>
      </c>
    </row>
    <row r="4985" spans="1:4" x14ac:dyDescent="0.2">
      <c r="A4985" s="6" t="s">
        <v>17099</v>
      </c>
      <c r="B4985" s="6" t="s">
        <v>17100</v>
      </c>
      <c r="C4985" s="6" t="s">
        <v>17101</v>
      </c>
      <c r="D4985" s="12">
        <v>1</v>
      </c>
    </row>
    <row r="4986" spans="1:4" x14ac:dyDescent="0.2">
      <c r="A4986" s="6" t="s">
        <v>17102</v>
      </c>
      <c r="B4986" s="6" t="s">
        <v>17103</v>
      </c>
      <c r="C4986" s="6" t="s">
        <v>17104</v>
      </c>
      <c r="D4986" s="12">
        <v>1</v>
      </c>
    </row>
    <row r="4987" spans="1:4" x14ac:dyDescent="0.2">
      <c r="A4987" s="6" t="s">
        <v>17102</v>
      </c>
      <c r="B4987" s="6" t="s">
        <v>17105</v>
      </c>
      <c r="C4987" s="6" t="s">
        <v>17106</v>
      </c>
      <c r="D4987" s="12">
        <v>1</v>
      </c>
    </row>
    <row r="4988" spans="1:4" x14ac:dyDescent="0.2">
      <c r="A4988" s="6" t="s">
        <v>17102</v>
      </c>
      <c r="B4988" s="6" t="s">
        <v>17107</v>
      </c>
      <c r="C4988" s="6" t="s">
        <v>17108</v>
      </c>
      <c r="D4988" s="12">
        <v>1</v>
      </c>
    </row>
    <row r="4989" spans="1:4" x14ac:dyDescent="0.2">
      <c r="A4989" s="6" t="s">
        <v>17102</v>
      </c>
      <c r="B4989" s="6" t="s">
        <v>17109</v>
      </c>
      <c r="C4989" s="6" t="s">
        <v>17110</v>
      </c>
      <c r="D4989" s="12">
        <v>1</v>
      </c>
    </row>
    <row r="4990" spans="1:4" x14ac:dyDescent="0.2">
      <c r="A4990" s="6" t="s">
        <v>17102</v>
      </c>
      <c r="B4990" s="6" t="s">
        <v>17111</v>
      </c>
      <c r="C4990" s="6" t="s">
        <v>17112</v>
      </c>
      <c r="D4990" s="12">
        <v>1</v>
      </c>
    </row>
    <row r="4991" spans="1:4" x14ac:dyDescent="0.2">
      <c r="A4991" s="6" t="s">
        <v>17102</v>
      </c>
      <c r="B4991" s="6" t="s">
        <v>17113</v>
      </c>
      <c r="C4991" s="6" t="s">
        <v>17114</v>
      </c>
      <c r="D4991" s="12">
        <v>1</v>
      </c>
    </row>
    <row r="4992" spans="1:4" x14ac:dyDescent="0.2">
      <c r="A4992" s="6" t="s">
        <v>17102</v>
      </c>
      <c r="B4992" s="6" t="s">
        <v>17115</v>
      </c>
      <c r="C4992" s="6" t="s">
        <v>17116</v>
      </c>
      <c r="D4992" s="12">
        <v>1</v>
      </c>
    </row>
    <row r="4993" spans="1:4" x14ac:dyDescent="0.2">
      <c r="A4993" s="6" t="s">
        <v>17102</v>
      </c>
      <c r="B4993" s="6" t="s">
        <v>17117</v>
      </c>
      <c r="C4993" s="6" t="s">
        <v>17118</v>
      </c>
      <c r="D4993" s="12">
        <v>1</v>
      </c>
    </row>
    <row r="4994" spans="1:4" x14ac:dyDescent="0.2">
      <c r="A4994" s="6" t="s">
        <v>17102</v>
      </c>
      <c r="B4994" s="6" t="s">
        <v>17119</v>
      </c>
      <c r="C4994" s="6" t="s">
        <v>17120</v>
      </c>
      <c r="D4994" s="12">
        <v>1</v>
      </c>
    </row>
    <row r="4995" spans="1:4" x14ac:dyDescent="0.2">
      <c r="A4995" s="6" t="s">
        <v>17102</v>
      </c>
      <c r="B4995" s="6" t="s">
        <v>17121</v>
      </c>
      <c r="C4995" s="6" t="s">
        <v>17122</v>
      </c>
      <c r="D4995" s="12">
        <v>1</v>
      </c>
    </row>
    <row r="4996" spans="1:4" x14ac:dyDescent="0.2">
      <c r="A4996" s="6" t="s">
        <v>17102</v>
      </c>
      <c r="B4996" s="6" t="s">
        <v>17123</v>
      </c>
      <c r="C4996" s="6" t="s">
        <v>17124</v>
      </c>
      <c r="D4996" s="12">
        <v>1</v>
      </c>
    </row>
    <row r="4997" spans="1:4" x14ac:dyDescent="0.2">
      <c r="A4997" s="6" t="s">
        <v>17102</v>
      </c>
      <c r="B4997" s="6" t="s">
        <v>17125</v>
      </c>
      <c r="C4997" s="6" t="s">
        <v>17126</v>
      </c>
      <c r="D4997" s="12">
        <v>1</v>
      </c>
    </row>
    <row r="4998" spans="1:4" x14ac:dyDescent="0.2">
      <c r="A4998" s="6" t="s">
        <v>17127</v>
      </c>
      <c r="B4998" s="6" t="s">
        <v>17128</v>
      </c>
      <c r="C4998" s="6" t="s">
        <v>17129</v>
      </c>
      <c r="D4998" s="12">
        <v>1</v>
      </c>
    </row>
    <row r="4999" spans="1:4" x14ac:dyDescent="0.2">
      <c r="A4999" s="6" t="s">
        <v>17130</v>
      </c>
      <c r="B4999" s="6" t="s">
        <v>17131</v>
      </c>
      <c r="C4999" s="6" t="s">
        <v>17132</v>
      </c>
      <c r="D4999" s="12">
        <v>1</v>
      </c>
    </row>
    <row r="5000" spans="1:4" x14ac:dyDescent="0.2">
      <c r="A5000" s="6" t="s">
        <v>17130</v>
      </c>
      <c r="B5000" s="6" t="s">
        <v>17133</v>
      </c>
      <c r="C5000" s="6" t="s">
        <v>17134</v>
      </c>
      <c r="D5000" s="12">
        <v>1</v>
      </c>
    </row>
    <row r="5001" spans="1:4" x14ac:dyDescent="0.2">
      <c r="A5001" s="6" t="s">
        <v>17130</v>
      </c>
      <c r="B5001" s="6" t="s">
        <v>17135</v>
      </c>
      <c r="C5001" s="6" t="s">
        <v>17136</v>
      </c>
      <c r="D5001" s="12">
        <v>1</v>
      </c>
    </row>
    <row r="5002" spans="1:4" x14ac:dyDescent="0.2">
      <c r="A5002" s="6" t="s">
        <v>17137</v>
      </c>
      <c r="B5002" s="6" t="s">
        <v>17138</v>
      </c>
      <c r="C5002" s="6" t="s">
        <v>17139</v>
      </c>
      <c r="D5002" s="12">
        <v>1</v>
      </c>
    </row>
    <row r="5003" spans="1:4" x14ac:dyDescent="0.2">
      <c r="A5003" s="6" t="s">
        <v>17140</v>
      </c>
      <c r="B5003" s="6" t="s">
        <v>17141</v>
      </c>
      <c r="C5003" s="6" t="s">
        <v>17142</v>
      </c>
      <c r="D5003" s="12">
        <v>1</v>
      </c>
    </row>
    <row r="5004" spans="1:4" x14ac:dyDescent="0.2">
      <c r="A5004" s="6" t="s">
        <v>17143</v>
      </c>
      <c r="B5004" s="6" t="s">
        <v>17144</v>
      </c>
      <c r="C5004" s="6" t="s">
        <v>17145</v>
      </c>
      <c r="D5004" s="12">
        <v>1</v>
      </c>
    </row>
    <row r="5005" spans="1:4" x14ac:dyDescent="0.2">
      <c r="A5005" s="6" t="s">
        <v>17143</v>
      </c>
      <c r="B5005" s="6" t="s">
        <v>17146</v>
      </c>
      <c r="C5005" s="6" t="s">
        <v>17147</v>
      </c>
      <c r="D5005" s="12">
        <v>1</v>
      </c>
    </row>
    <row r="5006" spans="1:4" x14ac:dyDescent="0.2">
      <c r="A5006" s="6" t="s">
        <v>17143</v>
      </c>
      <c r="B5006" s="6" t="s">
        <v>17148</v>
      </c>
      <c r="C5006" s="6" t="s">
        <v>17149</v>
      </c>
      <c r="D5006" s="12">
        <v>1</v>
      </c>
    </row>
    <row r="5007" spans="1:4" x14ac:dyDescent="0.2">
      <c r="A5007" s="6" t="s">
        <v>17143</v>
      </c>
      <c r="B5007" s="6" t="s">
        <v>17150</v>
      </c>
      <c r="C5007" s="6" t="s">
        <v>17151</v>
      </c>
      <c r="D5007" s="12">
        <v>1</v>
      </c>
    </row>
    <row r="5008" spans="1:4" x14ac:dyDescent="0.2">
      <c r="A5008" s="6" t="s">
        <v>17143</v>
      </c>
      <c r="B5008" s="6" t="s">
        <v>17152</v>
      </c>
      <c r="C5008" s="6" t="s">
        <v>17153</v>
      </c>
      <c r="D5008" s="12">
        <v>1</v>
      </c>
    </row>
    <row r="5009" spans="1:4" x14ac:dyDescent="0.2">
      <c r="A5009" s="6" t="s">
        <v>17143</v>
      </c>
      <c r="B5009" s="6" t="s">
        <v>17154</v>
      </c>
      <c r="C5009" s="6" t="s">
        <v>17155</v>
      </c>
      <c r="D5009" s="12">
        <v>1</v>
      </c>
    </row>
    <row r="5010" spans="1:4" x14ac:dyDescent="0.2">
      <c r="A5010" s="6" t="s">
        <v>3026</v>
      </c>
      <c r="B5010" s="6" t="s">
        <v>3027</v>
      </c>
      <c r="C5010" s="6" t="s">
        <v>3028</v>
      </c>
      <c r="D5010" s="12">
        <v>1</v>
      </c>
    </row>
    <row r="5011" spans="1:4" x14ac:dyDescent="0.2">
      <c r="A5011" s="6" t="s">
        <v>3026</v>
      </c>
      <c r="B5011" s="6" t="s">
        <v>3029</v>
      </c>
      <c r="C5011" s="6" t="s">
        <v>3030</v>
      </c>
      <c r="D5011" s="12">
        <v>1</v>
      </c>
    </row>
    <row r="5012" spans="1:4" x14ac:dyDescent="0.2">
      <c r="A5012" s="6" t="s">
        <v>3026</v>
      </c>
      <c r="B5012" s="6" t="s">
        <v>3031</v>
      </c>
      <c r="C5012" s="6" t="s">
        <v>3032</v>
      </c>
      <c r="D5012" s="12">
        <v>1</v>
      </c>
    </row>
    <row r="5013" spans="1:4" x14ac:dyDescent="0.2">
      <c r="A5013" s="6" t="s">
        <v>3026</v>
      </c>
      <c r="B5013" s="6" t="s">
        <v>3033</v>
      </c>
      <c r="C5013" s="6" t="s">
        <v>3034</v>
      </c>
      <c r="D5013" s="12">
        <v>1</v>
      </c>
    </row>
    <row r="5014" spans="1:4" x14ac:dyDescent="0.2">
      <c r="A5014" s="6" t="s">
        <v>3026</v>
      </c>
      <c r="B5014" s="6" t="s">
        <v>3035</v>
      </c>
      <c r="C5014" s="6" t="s">
        <v>3036</v>
      </c>
      <c r="D5014" s="12">
        <v>1</v>
      </c>
    </row>
    <row r="5015" spans="1:4" x14ac:dyDescent="0.2">
      <c r="A5015" s="6" t="s">
        <v>3026</v>
      </c>
      <c r="B5015" s="6" t="s">
        <v>17156</v>
      </c>
      <c r="C5015" s="6" t="s">
        <v>17157</v>
      </c>
      <c r="D5015" s="12">
        <v>1</v>
      </c>
    </row>
    <row r="5016" spans="1:4" x14ac:dyDescent="0.2">
      <c r="A5016" s="6" t="s">
        <v>3026</v>
      </c>
      <c r="B5016" s="6" t="s">
        <v>3037</v>
      </c>
      <c r="C5016" s="6" t="s">
        <v>3038</v>
      </c>
      <c r="D5016" s="12">
        <v>1</v>
      </c>
    </row>
    <row r="5017" spans="1:4" x14ac:dyDescent="0.2">
      <c r="A5017" s="6" t="s">
        <v>3026</v>
      </c>
      <c r="B5017" s="6" t="s">
        <v>3039</v>
      </c>
      <c r="C5017" s="6" t="s">
        <v>3040</v>
      </c>
      <c r="D5017" s="12">
        <v>1</v>
      </c>
    </row>
    <row r="5018" spans="1:4" x14ac:dyDescent="0.2">
      <c r="A5018" s="6" t="s">
        <v>3026</v>
      </c>
      <c r="B5018" s="6" t="s">
        <v>3041</v>
      </c>
      <c r="C5018" s="6" t="s">
        <v>3042</v>
      </c>
      <c r="D5018" s="12">
        <v>1</v>
      </c>
    </row>
    <row r="5019" spans="1:4" x14ac:dyDescent="0.2">
      <c r="A5019" s="6" t="s">
        <v>3026</v>
      </c>
      <c r="B5019" s="6" t="s">
        <v>3043</v>
      </c>
      <c r="C5019" s="6" t="s">
        <v>3044</v>
      </c>
      <c r="D5019" s="12">
        <v>1</v>
      </c>
    </row>
    <row r="5020" spans="1:4" x14ac:dyDescent="0.2">
      <c r="A5020" s="6" t="s">
        <v>3026</v>
      </c>
      <c r="B5020" s="6" t="s">
        <v>3045</v>
      </c>
      <c r="C5020" s="6" t="s">
        <v>3046</v>
      </c>
      <c r="D5020" s="12">
        <v>1</v>
      </c>
    </row>
    <row r="5021" spans="1:4" x14ac:dyDescent="0.2">
      <c r="A5021" s="6" t="s">
        <v>3026</v>
      </c>
      <c r="B5021" s="6" t="s">
        <v>3047</v>
      </c>
      <c r="C5021" s="6" t="s">
        <v>3048</v>
      </c>
      <c r="D5021" s="12">
        <v>1</v>
      </c>
    </row>
    <row r="5022" spans="1:4" x14ac:dyDescent="0.2">
      <c r="A5022" s="6" t="s">
        <v>3026</v>
      </c>
      <c r="B5022" s="6" t="s">
        <v>3049</v>
      </c>
      <c r="C5022" s="6" t="s">
        <v>3050</v>
      </c>
      <c r="D5022" s="12">
        <v>1</v>
      </c>
    </row>
    <row r="5023" spans="1:4" x14ac:dyDescent="0.2">
      <c r="A5023" s="6" t="s">
        <v>3026</v>
      </c>
      <c r="B5023" s="6" t="s">
        <v>3051</v>
      </c>
      <c r="C5023" s="6" t="s">
        <v>3052</v>
      </c>
      <c r="D5023" s="12">
        <v>1</v>
      </c>
    </row>
    <row r="5024" spans="1:4" x14ac:dyDescent="0.2">
      <c r="A5024" s="6" t="s">
        <v>3026</v>
      </c>
      <c r="B5024" s="6" t="s">
        <v>3053</v>
      </c>
      <c r="C5024" s="6" t="s">
        <v>3054</v>
      </c>
      <c r="D5024" s="12">
        <v>1</v>
      </c>
    </row>
    <row r="5025" spans="1:4" x14ac:dyDescent="0.2">
      <c r="A5025" s="6" t="s">
        <v>3026</v>
      </c>
      <c r="B5025" s="6" t="s">
        <v>3055</v>
      </c>
      <c r="C5025" s="6" t="s">
        <v>3056</v>
      </c>
      <c r="D5025" s="12">
        <v>1</v>
      </c>
    </row>
    <row r="5026" spans="1:4" x14ac:dyDescent="0.2">
      <c r="A5026" s="6" t="s">
        <v>3026</v>
      </c>
      <c r="B5026" s="6" t="s">
        <v>3057</v>
      </c>
      <c r="C5026" s="6" t="s">
        <v>3058</v>
      </c>
      <c r="D5026" s="12">
        <v>1</v>
      </c>
    </row>
    <row r="5027" spans="1:4" x14ac:dyDescent="0.2">
      <c r="A5027" s="6" t="s">
        <v>3026</v>
      </c>
      <c r="B5027" s="6" t="s">
        <v>3059</v>
      </c>
      <c r="C5027" s="6" t="s">
        <v>3060</v>
      </c>
      <c r="D5027" s="12">
        <v>1</v>
      </c>
    </row>
    <row r="5028" spans="1:4" x14ac:dyDescent="0.2">
      <c r="A5028" s="6" t="s">
        <v>3026</v>
      </c>
      <c r="B5028" s="6" t="s">
        <v>3061</v>
      </c>
      <c r="C5028" s="6" t="s">
        <v>3062</v>
      </c>
      <c r="D5028" s="12">
        <v>1</v>
      </c>
    </row>
    <row r="5029" spans="1:4" x14ac:dyDescent="0.2">
      <c r="A5029" s="6" t="s">
        <v>3026</v>
      </c>
      <c r="B5029" s="6" t="s">
        <v>3063</v>
      </c>
      <c r="C5029" s="6" t="s">
        <v>3064</v>
      </c>
      <c r="D5029" s="12">
        <v>1</v>
      </c>
    </row>
    <row r="5030" spans="1:4" x14ac:dyDescent="0.2">
      <c r="A5030" s="6" t="s">
        <v>3026</v>
      </c>
      <c r="B5030" s="6" t="s">
        <v>3065</v>
      </c>
      <c r="C5030" s="6" t="s">
        <v>3066</v>
      </c>
      <c r="D5030" s="12">
        <v>1</v>
      </c>
    </row>
    <row r="5031" spans="1:4" x14ac:dyDescent="0.2">
      <c r="A5031" s="6" t="s">
        <v>3026</v>
      </c>
      <c r="B5031" s="6" t="s">
        <v>3067</v>
      </c>
      <c r="C5031" s="6" t="s">
        <v>3068</v>
      </c>
      <c r="D5031" s="12">
        <v>1</v>
      </c>
    </row>
    <row r="5032" spans="1:4" x14ac:dyDescent="0.2">
      <c r="A5032" s="6" t="s">
        <v>3026</v>
      </c>
      <c r="B5032" s="6" t="s">
        <v>3069</v>
      </c>
      <c r="C5032" s="6" t="s">
        <v>3070</v>
      </c>
      <c r="D5032" s="12">
        <v>1</v>
      </c>
    </row>
    <row r="5033" spans="1:4" x14ac:dyDescent="0.2">
      <c r="A5033" s="6" t="s">
        <v>3026</v>
      </c>
      <c r="B5033" s="6" t="s">
        <v>17158</v>
      </c>
      <c r="C5033" s="6" t="s">
        <v>17159</v>
      </c>
      <c r="D5033" s="12">
        <v>1</v>
      </c>
    </row>
    <row r="5034" spans="1:4" x14ac:dyDescent="0.2">
      <c r="A5034" s="6" t="s">
        <v>3026</v>
      </c>
      <c r="B5034" s="6" t="s">
        <v>3071</v>
      </c>
      <c r="C5034" s="6" t="s">
        <v>3072</v>
      </c>
      <c r="D5034" s="12">
        <v>1</v>
      </c>
    </row>
    <row r="5035" spans="1:4" x14ac:dyDescent="0.2">
      <c r="A5035" s="6" t="s">
        <v>3026</v>
      </c>
      <c r="B5035" s="6" t="s">
        <v>3073</v>
      </c>
      <c r="C5035" s="6" t="s">
        <v>3074</v>
      </c>
      <c r="D5035" s="12">
        <v>1</v>
      </c>
    </row>
    <row r="5036" spans="1:4" x14ac:dyDescent="0.2">
      <c r="A5036" s="6" t="s">
        <v>3026</v>
      </c>
      <c r="B5036" s="6" t="s">
        <v>3075</v>
      </c>
      <c r="C5036" s="6" t="s">
        <v>3076</v>
      </c>
      <c r="D5036" s="12">
        <v>1</v>
      </c>
    </row>
    <row r="5037" spans="1:4" x14ac:dyDescent="0.2">
      <c r="A5037" s="6" t="s">
        <v>3026</v>
      </c>
      <c r="B5037" s="6" t="s">
        <v>3077</v>
      </c>
      <c r="C5037" s="6" t="s">
        <v>3078</v>
      </c>
      <c r="D5037" s="12">
        <v>1</v>
      </c>
    </row>
    <row r="5038" spans="1:4" x14ac:dyDescent="0.2">
      <c r="A5038" s="6" t="s">
        <v>3026</v>
      </c>
      <c r="B5038" s="6" t="s">
        <v>3079</v>
      </c>
      <c r="C5038" s="6" t="s">
        <v>3080</v>
      </c>
      <c r="D5038" s="12">
        <v>1</v>
      </c>
    </row>
    <row r="5039" spans="1:4" x14ac:dyDescent="0.2">
      <c r="A5039" s="6" t="s">
        <v>3026</v>
      </c>
      <c r="B5039" s="6" t="s">
        <v>3081</v>
      </c>
      <c r="C5039" s="6" t="s">
        <v>3082</v>
      </c>
      <c r="D5039" s="12">
        <v>1</v>
      </c>
    </row>
    <row r="5040" spans="1:4" x14ac:dyDescent="0.2">
      <c r="A5040" s="6" t="s">
        <v>3026</v>
      </c>
      <c r="B5040" s="6" t="s">
        <v>17160</v>
      </c>
      <c r="C5040" s="6" t="s">
        <v>17161</v>
      </c>
      <c r="D5040" s="12">
        <v>1</v>
      </c>
    </row>
    <row r="5041" spans="1:4" x14ac:dyDescent="0.2">
      <c r="A5041" s="6" t="s">
        <v>3026</v>
      </c>
      <c r="B5041" s="6" t="s">
        <v>3084</v>
      </c>
      <c r="C5041" s="6" t="s">
        <v>3085</v>
      </c>
      <c r="D5041" s="12">
        <v>1</v>
      </c>
    </row>
    <row r="5042" spans="1:4" x14ac:dyDescent="0.2">
      <c r="A5042" s="6" t="s">
        <v>3026</v>
      </c>
      <c r="B5042" s="6" t="s">
        <v>17162</v>
      </c>
      <c r="C5042" s="6" t="s">
        <v>17163</v>
      </c>
      <c r="D5042" s="12">
        <v>1</v>
      </c>
    </row>
    <row r="5043" spans="1:4" x14ac:dyDescent="0.2">
      <c r="A5043" s="6" t="s">
        <v>3026</v>
      </c>
      <c r="B5043" s="6" t="s">
        <v>3086</v>
      </c>
      <c r="C5043" s="6" t="s">
        <v>3087</v>
      </c>
      <c r="D5043" s="12">
        <v>1</v>
      </c>
    </row>
    <row r="5044" spans="1:4" x14ac:dyDescent="0.2">
      <c r="A5044" s="6" t="s">
        <v>3026</v>
      </c>
      <c r="B5044" s="6" t="s">
        <v>3089</v>
      </c>
      <c r="C5044" s="6" t="s">
        <v>3090</v>
      </c>
      <c r="D5044" s="12">
        <v>1</v>
      </c>
    </row>
    <row r="5045" spans="1:4" x14ac:dyDescent="0.2">
      <c r="A5045" s="6" t="s">
        <v>3026</v>
      </c>
      <c r="B5045" s="6" t="s">
        <v>3092</v>
      </c>
      <c r="C5045" s="6" t="s">
        <v>3093</v>
      </c>
      <c r="D5045" s="12">
        <v>1</v>
      </c>
    </row>
    <row r="5046" spans="1:4" x14ac:dyDescent="0.2">
      <c r="A5046" s="6" t="s">
        <v>3026</v>
      </c>
      <c r="B5046" s="6" t="s">
        <v>3095</v>
      </c>
      <c r="C5046" s="6" t="s">
        <v>3096</v>
      </c>
      <c r="D5046" s="12">
        <v>1</v>
      </c>
    </row>
    <row r="5047" spans="1:4" x14ac:dyDescent="0.2">
      <c r="A5047" s="6" t="s">
        <v>3026</v>
      </c>
      <c r="B5047" s="6" t="s">
        <v>3098</v>
      </c>
      <c r="C5047" s="6" t="s">
        <v>3099</v>
      </c>
      <c r="D5047" s="12">
        <v>1</v>
      </c>
    </row>
    <row r="5048" spans="1:4" x14ac:dyDescent="0.2">
      <c r="A5048" s="6" t="s">
        <v>3026</v>
      </c>
      <c r="B5048" s="6" t="s">
        <v>3100</v>
      </c>
      <c r="C5048" s="6" t="s">
        <v>3101</v>
      </c>
      <c r="D5048" s="12">
        <v>1</v>
      </c>
    </row>
    <row r="5049" spans="1:4" x14ac:dyDescent="0.2">
      <c r="A5049" s="6" t="s">
        <v>3026</v>
      </c>
      <c r="B5049" s="6" t="s">
        <v>3102</v>
      </c>
      <c r="C5049" s="6" t="s">
        <v>3103</v>
      </c>
      <c r="D5049" s="12">
        <v>1</v>
      </c>
    </row>
    <row r="5050" spans="1:4" x14ac:dyDescent="0.2">
      <c r="A5050" s="6" t="s">
        <v>3026</v>
      </c>
      <c r="B5050" s="6" t="s">
        <v>3105</v>
      </c>
      <c r="C5050" s="6" t="s">
        <v>3106</v>
      </c>
      <c r="D5050" s="12">
        <v>1</v>
      </c>
    </row>
    <row r="5051" spans="1:4" x14ac:dyDescent="0.2">
      <c r="A5051" s="6" t="s">
        <v>3026</v>
      </c>
      <c r="B5051" s="6" t="s">
        <v>3107</v>
      </c>
      <c r="C5051" s="6" t="s">
        <v>3108</v>
      </c>
      <c r="D5051" s="12">
        <v>1</v>
      </c>
    </row>
    <row r="5052" spans="1:4" x14ac:dyDescent="0.2">
      <c r="A5052" s="6" t="s">
        <v>3026</v>
      </c>
      <c r="B5052" s="6" t="s">
        <v>3109</v>
      </c>
      <c r="C5052" s="6" t="s">
        <v>3110</v>
      </c>
      <c r="D5052" s="12">
        <v>1</v>
      </c>
    </row>
    <row r="5053" spans="1:4" x14ac:dyDescent="0.2">
      <c r="A5053" s="6" t="s">
        <v>3026</v>
      </c>
      <c r="B5053" s="6" t="s">
        <v>3111</v>
      </c>
      <c r="C5053" s="6" t="s">
        <v>3112</v>
      </c>
      <c r="D5053" s="12">
        <v>1</v>
      </c>
    </row>
    <row r="5054" spans="1:4" x14ac:dyDescent="0.2">
      <c r="A5054" s="6" t="s">
        <v>3026</v>
      </c>
      <c r="B5054" s="6" t="s">
        <v>3113</v>
      </c>
      <c r="C5054" s="6" t="s">
        <v>3114</v>
      </c>
      <c r="D5054" s="12">
        <v>1</v>
      </c>
    </row>
    <row r="5055" spans="1:4" x14ac:dyDescent="0.2">
      <c r="A5055" s="6" t="s">
        <v>3026</v>
      </c>
      <c r="B5055" s="6" t="s">
        <v>3115</v>
      </c>
      <c r="C5055" s="6" t="s">
        <v>3116</v>
      </c>
      <c r="D5055" s="12">
        <v>1</v>
      </c>
    </row>
    <row r="5056" spans="1:4" x14ac:dyDescent="0.2">
      <c r="A5056" s="6" t="s">
        <v>3026</v>
      </c>
      <c r="B5056" s="6" t="s">
        <v>3118</v>
      </c>
      <c r="C5056" s="6" t="s">
        <v>3119</v>
      </c>
      <c r="D5056" s="12">
        <v>1</v>
      </c>
    </row>
    <row r="5057" spans="1:4" x14ac:dyDescent="0.2">
      <c r="A5057" s="6" t="s">
        <v>3026</v>
      </c>
      <c r="B5057" s="6" t="s">
        <v>3121</v>
      </c>
      <c r="C5057" s="6" t="s">
        <v>3122</v>
      </c>
      <c r="D5057" s="12">
        <v>1</v>
      </c>
    </row>
    <row r="5058" spans="1:4" x14ac:dyDescent="0.2">
      <c r="A5058" s="6" t="s">
        <v>3026</v>
      </c>
      <c r="B5058" s="6" t="s">
        <v>3123</v>
      </c>
      <c r="C5058" s="6" t="s">
        <v>3124</v>
      </c>
      <c r="D5058" s="12">
        <v>1</v>
      </c>
    </row>
    <row r="5059" spans="1:4" x14ac:dyDescent="0.2">
      <c r="A5059" s="6" t="s">
        <v>3026</v>
      </c>
      <c r="B5059" s="6" t="s">
        <v>3125</v>
      </c>
      <c r="C5059" s="6" t="s">
        <v>3126</v>
      </c>
      <c r="D5059" s="12">
        <v>1</v>
      </c>
    </row>
    <row r="5060" spans="1:4" x14ac:dyDescent="0.2">
      <c r="A5060" s="6" t="s">
        <v>3026</v>
      </c>
      <c r="B5060" s="6" t="s">
        <v>3128</v>
      </c>
      <c r="C5060" s="6" t="s">
        <v>3129</v>
      </c>
      <c r="D5060" s="12">
        <v>1</v>
      </c>
    </row>
    <row r="5061" spans="1:4" x14ac:dyDescent="0.2">
      <c r="A5061" s="6" t="s">
        <v>3026</v>
      </c>
      <c r="B5061" s="6" t="s">
        <v>3130</v>
      </c>
      <c r="C5061" s="6" t="s">
        <v>3131</v>
      </c>
      <c r="D5061" s="12">
        <v>1</v>
      </c>
    </row>
    <row r="5062" spans="1:4" x14ac:dyDescent="0.2">
      <c r="A5062" s="6" t="s">
        <v>3026</v>
      </c>
      <c r="B5062" s="6" t="s">
        <v>3132</v>
      </c>
      <c r="C5062" s="6" t="s">
        <v>3133</v>
      </c>
      <c r="D5062" s="12">
        <v>1</v>
      </c>
    </row>
    <row r="5063" spans="1:4" x14ac:dyDescent="0.2">
      <c r="A5063" s="6" t="s">
        <v>3026</v>
      </c>
      <c r="B5063" s="6" t="s">
        <v>3135</v>
      </c>
      <c r="C5063" s="6" t="s">
        <v>3136</v>
      </c>
      <c r="D5063" s="12">
        <v>1</v>
      </c>
    </row>
    <row r="5064" spans="1:4" x14ac:dyDescent="0.2">
      <c r="A5064" s="6" t="s">
        <v>3026</v>
      </c>
      <c r="B5064" s="6" t="s">
        <v>3138</v>
      </c>
      <c r="C5064" s="6" t="s">
        <v>3139</v>
      </c>
      <c r="D5064" s="12">
        <v>1</v>
      </c>
    </row>
    <row r="5065" spans="1:4" x14ac:dyDescent="0.2">
      <c r="A5065" s="6" t="s">
        <v>3026</v>
      </c>
      <c r="B5065" s="6" t="s">
        <v>3141</v>
      </c>
      <c r="C5065" s="6" t="s">
        <v>3142</v>
      </c>
      <c r="D5065" s="12">
        <v>1</v>
      </c>
    </row>
    <row r="5066" spans="1:4" x14ac:dyDescent="0.2">
      <c r="A5066" s="6" t="s">
        <v>3026</v>
      </c>
      <c r="B5066" s="6" t="s">
        <v>3143</v>
      </c>
      <c r="C5066" s="6" t="s">
        <v>3144</v>
      </c>
      <c r="D5066" s="12">
        <v>1</v>
      </c>
    </row>
    <row r="5067" spans="1:4" x14ac:dyDescent="0.2">
      <c r="A5067" s="6" t="s">
        <v>3026</v>
      </c>
      <c r="B5067" s="6" t="s">
        <v>3145</v>
      </c>
      <c r="C5067" s="6" t="s">
        <v>3146</v>
      </c>
      <c r="D5067" s="12">
        <v>1</v>
      </c>
    </row>
    <row r="5068" spans="1:4" x14ac:dyDescent="0.2">
      <c r="A5068" s="6" t="s">
        <v>3026</v>
      </c>
      <c r="B5068" s="6" t="s">
        <v>3147</v>
      </c>
      <c r="C5068" s="6" t="s">
        <v>3148</v>
      </c>
      <c r="D5068" s="12">
        <v>1</v>
      </c>
    </row>
    <row r="5069" spans="1:4" x14ac:dyDescent="0.2">
      <c r="A5069" s="6" t="s">
        <v>3026</v>
      </c>
      <c r="B5069" s="6" t="s">
        <v>3149</v>
      </c>
      <c r="C5069" s="6" t="s">
        <v>3150</v>
      </c>
      <c r="D5069" s="12">
        <v>1</v>
      </c>
    </row>
    <row r="5070" spans="1:4" x14ac:dyDescent="0.2">
      <c r="A5070" s="6" t="s">
        <v>3026</v>
      </c>
      <c r="B5070" s="6" t="s">
        <v>3151</v>
      </c>
      <c r="C5070" s="6" t="s">
        <v>3152</v>
      </c>
      <c r="D5070" s="12">
        <v>1</v>
      </c>
    </row>
    <row r="5071" spans="1:4" x14ac:dyDescent="0.2">
      <c r="A5071" s="6" t="s">
        <v>3026</v>
      </c>
      <c r="B5071" s="6" t="s">
        <v>3153</v>
      </c>
      <c r="C5071" s="6" t="s">
        <v>3154</v>
      </c>
      <c r="D5071" s="12">
        <v>1</v>
      </c>
    </row>
    <row r="5072" spans="1:4" x14ac:dyDescent="0.2">
      <c r="A5072" s="6" t="s">
        <v>3026</v>
      </c>
      <c r="B5072" s="6" t="s">
        <v>3155</v>
      </c>
      <c r="C5072" s="6" t="s">
        <v>3156</v>
      </c>
      <c r="D5072" s="12">
        <v>1</v>
      </c>
    </row>
    <row r="5073" spans="1:4" x14ac:dyDescent="0.2">
      <c r="A5073" s="6" t="s">
        <v>3026</v>
      </c>
      <c r="B5073" s="6" t="s">
        <v>3157</v>
      </c>
      <c r="C5073" s="6" t="s">
        <v>3158</v>
      </c>
      <c r="D5073" s="12">
        <v>1</v>
      </c>
    </row>
    <row r="5074" spans="1:4" x14ac:dyDescent="0.2">
      <c r="A5074" s="6" t="s">
        <v>3026</v>
      </c>
      <c r="B5074" s="6" t="s">
        <v>3159</v>
      </c>
      <c r="C5074" s="6" t="s">
        <v>3160</v>
      </c>
      <c r="D5074" s="12">
        <v>1</v>
      </c>
    </row>
    <row r="5075" spans="1:4" x14ac:dyDescent="0.2">
      <c r="A5075" s="6" t="s">
        <v>3026</v>
      </c>
      <c r="B5075" s="6" t="s">
        <v>3161</v>
      </c>
      <c r="C5075" s="6" t="s">
        <v>3162</v>
      </c>
      <c r="D5075" s="12">
        <v>1</v>
      </c>
    </row>
    <row r="5076" spans="1:4" x14ac:dyDescent="0.2">
      <c r="A5076" s="6" t="s">
        <v>3026</v>
      </c>
      <c r="B5076" s="6" t="s">
        <v>3163</v>
      </c>
      <c r="C5076" s="6" t="s">
        <v>3164</v>
      </c>
      <c r="D5076" s="12">
        <v>1</v>
      </c>
    </row>
    <row r="5077" spans="1:4" x14ac:dyDescent="0.2">
      <c r="A5077" s="6" t="s">
        <v>3026</v>
      </c>
      <c r="B5077" s="6" t="s">
        <v>3165</v>
      </c>
      <c r="C5077" s="6" t="s">
        <v>3166</v>
      </c>
      <c r="D5077" s="12">
        <v>1</v>
      </c>
    </row>
    <row r="5078" spans="1:4" x14ac:dyDescent="0.2">
      <c r="A5078" s="6" t="s">
        <v>3026</v>
      </c>
      <c r="B5078" s="6" t="s">
        <v>3167</v>
      </c>
      <c r="C5078" s="6" t="s">
        <v>3168</v>
      </c>
      <c r="D5078" s="12">
        <v>1</v>
      </c>
    </row>
    <row r="5079" spans="1:4" x14ac:dyDescent="0.2">
      <c r="A5079" s="6" t="s">
        <v>3026</v>
      </c>
      <c r="B5079" s="6" t="s">
        <v>3169</v>
      </c>
      <c r="C5079" s="6" t="s">
        <v>3170</v>
      </c>
      <c r="D5079" s="12">
        <v>1</v>
      </c>
    </row>
    <row r="5080" spans="1:4" x14ac:dyDescent="0.2">
      <c r="A5080" s="6" t="s">
        <v>3026</v>
      </c>
      <c r="B5080" s="6" t="s">
        <v>3171</v>
      </c>
      <c r="C5080" s="6" t="s">
        <v>3172</v>
      </c>
      <c r="D5080" s="12">
        <v>1</v>
      </c>
    </row>
    <row r="5081" spans="1:4" x14ac:dyDescent="0.2">
      <c r="A5081" s="6" t="s">
        <v>3026</v>
      </c>
      <c r="B5081" s="6" t="s">
        <v>3173</v>
      </c>
      <c r="C5081" s="6" t="s">
        <v>3174</v>
      </c>
      <c r="D5081" s="12">
        <v>1</v>
      </c>
    </row>
    <row r="5082" spans="1:4" x14ac:dyDescent="0.2">
      <c r="A5082" s="6" t="s">
        <v>3026</v>
      </c>
      <c r="B5082" s="6" t="s">
        <v>3175</v>
      </c>
      <c r="C5082" s="6" t="s">
        <v>3176</v>
      </c>
      <c r="D5082" s="12">
        <v>1</v>
      </c>
    </row>
    <row r="5083" spans="1:4" x14ac:dyDescent="0.2">
      <c r="A5083" s="6" t="s">
        <v>17164</v>
      </c>
      <c r="B5083" s="6" t="s">
        <v>17165</v>
      </c>
      <c r="C5083" s="6" t="s">
        <v>17166</v>
      </c>
      <c r="D5083" s="12">
        <v>1</v>
      </c>
    </row>
    <row r="5084" spans="1:4" x14ac:dyDescent="0.2">
      <c r="A5084" s="6" t="s">
        <v>17164</v>
      </c>
      <c r="B5084" s="6" t="s">
        <v>17167</v>
      </c>
      <c r="C5084" s="6" t="s">
        <v>17168</v>
      </c>
      <c r="D5084" s="12">
        <v>1</v>
      </c>
    </row>
    <row r="5085" spans="1:4" x14ac:dyDescent="0.2">
      <c r="A5085" s="6" t="s">
        <v>17164</v>
      </c>
      <c r="B5085" s="6" t="s">
        <v>17169</v>
      </c>
      <c r="C5085" s="6" t="s">
        <v>17170</v>
      </c>
      <c r="D5085" s="12">
        <v>1</v>
      </c>
    </row>
    <row r="5086" spans="1:4" x14ac:dyDescent="0.2">
      <c r="A5086" s="6" t="s">
        <v>17164</v>
      </c>
      <c r="B5086" s="6" t="s">
        <v>17171</v>
      </c>
      <c r="C5086" s="6" t="s">
        <v>17172</v>
      </c>
      <c r="D5086" s="12">
        <v>1</v>
      </c>
    </row>
    <row r="5087" spans="1:4" x14ac:dyDescent="0.2">
      <c r="A5087" s="6" t="s">
        <v>17164</v>
      </c>
      <c r="B5087" s="6" t="s">
        <v>17173</v>
      </c>
      <c r="C5087" s="6" t="s">
        <v>17172</v>
      </c>
      <c r="D5087" s="12">
        <v>1</v>
      </c>
    </row>
    <row r="5088" spans="1:4" x14ac:dyDescent="0.2">
      <c r="A5088" s="6" t="s">
        <v>17164</v>
      </c>
      <c r="B5088" s="6" t="s">
        <v>17174</v>
      </c>
      <c r="C5088" s="6" t="s">
        <v>17175</v>
      </c>
      <c r="D5088" s="12">
        <v>1</v>
      </c>
    </row>
    <row r="5089" spans="1:4" x14ac:dyDescent="0.2">
      <c r="A5089" s="6" t="s">
        <v>17164</v>
      </c>
      <c r="B5089" s="6" t="s">
        <v>17176</v>
      </c>
      <c r="C5089" s="6" t="s">
        <v>17177</v>
      </c>
      <c r="D5089" s="12">
        <v>1</v>
      </c>
    </row>
    <row r="5090" spans="1:4" x14ac:dyDescent="0.2">
      <c r="A5090" s="6" t="s">
        <v>17164</v>
      </c>
      <c r="B5090" s="6" t="s">
        <v>17178</v>
      </c>
      <c r="C5090" s="6" t="s">
        <v>17179</v>
      </c>
      <c r="D5090" s="12">
        <v>1</v>
      </c>
    </row>
    <row r="5091" spans="1:4" x14ac:dyDescent="0.2">
      <c r="A5091" s="6" t="s">
        <v>17164</v>
      </c>
      <c r="B5091" s="6" t="s">
        <v>17180</v>
      </c>
      <c r="C5091" s="6" t="s">
        <v>17181</v>
      </c>
      <c r="D5091" s="12">
        <v>1</v>
      </c>
    </row>
    <row r="5092" spans="1:4" x14ac:dyDescent="0.2">
      <c r="A5092" s="6" t="s">
        <v>17182</v>
      </c>
      <c r="B5092" s="6" t="s">
        <v>17183</v>
      </c>
      <c r="C5092" s="6" t="s">
        <v>17184</v>
      </c>
      <c r="D5092" s="12">
        <v>1</v>
      </c>
    </row>
    <row r="5093" spans="1:4" x14ac:dyDescent="0.2">
      <c r="A5093" s="6" t="s">
        <v>17182</v>
      </c>
      <c r="B5093" s="6" t="s">
        <v>17185</v>
      </c>
      <c r="C5093" s="6" t="s">
        <v>17186</v>
      </c>
      <c r="D5093" s="12">
        <v>1</v>
      </c>
    </row>
    <row r="5094" spans="1:4" x14ac:dyDescent="0.2">
      <c r="A5094" s="6" t="s">
        <v>17182</v>
      </c>
      <c r="B5094" s="6" t="s">
        <v>17187</v>
      </c>
      <c r="C5094" s="6" t="s">
        <v>17188</v>
      </c>
      <c r="D5094" s="12">
        <v>1</v>
      </c>
    </row>
    <row r="5095" spans="1:4" x14ac:dyDescent="0.2">
      <c r="A5095" s="6" t="s">
        <v>17182</v>
      </c>
      <c r="B5095" s="6" t="s">
        <v>17189</v>
      </c>
      <c r="C5095" s="6" t="s">
        <v>17190</v>
      </c>
      <c r="D5095" s="12">
        <v>1</v>
      </c>
    </row>
    <row r="5096" spans="1:4" x14ac:dyDescent="0.2">
      <c r="A5096" s="6" t="s">
        <v>17182</v>
      </c>
      <c r="B5096" s="6" t="s">
        <v>17191</v>
      </c>
      <c r="C5096" s="6" t="s">
        <v>17192</v>
      </c>
      <c r="D5096" s="12">
        <v>1</v>
      </c>
    </row>
    <row r="5097" spans="1:4" x14ac:dyDescent="0.2">
      <c r="A5097" s="6" t="s">
        <v>17182</v>
      </c>
      <c r="B5097" s="6" t="s">
        <v>17193</v>
      </c>
      <c r="C5097" s="6" t="s">
        <v>17194</v>
      </c>
      <c r="D5097" s="12">
        <v>1</v>
      </c>
    </row>
    <row r="5098" spans="1:4" x14ac:dyDescent="0.2">
      <c r="A5098" s="6" t="s">
        <v>17195</v>
      </c>
      <c r="B5098" s="6" t="s">
        <v>17196</v>
      </c>
      <c r="C5098" s="6" t="s">
        <v>17197</v>
      </c>
      <c r="D5098" s="12">
        <v>1</v>
      </c>
    </row>
    <row r="5099" spans="1:4" x14ac:dyDescent="0.2">
      <c r="A5099" s="6" t="s">
        <v>17195</v>
      </c>
      <c r="B5099" s="6" t="s">
        <v>17198</v>
      </c>
      <c r="C5099" s="6" t="s">
        <v>17199</v>
      </c>
      <c r="D5099" s="12">
        <v>1</v>
      </c>
    </row>
    <row r="5100" spans="1:4" x14ac:dyDescent="0.2">
      <c r="A5100" s="6" t="s">
        <v>17195</v>
      </c>
      <c r="B5100" s="6" t="s">
        <v>17200</v>
      </c>
      <c r="C5100" s="6" t="s">
        <v>17201</v>
      </c>
      <c r="D5100" s="12">
        <v>1</v>
      </c>
    </row>
    <row r="5101" spans="1:4" x14ac:dyDescent="0.2">
      <c r="A5101" s="6" t="s">
        <v>17195</v>
      </c>
      <c r="B5101" s="6" t="s">
        <v>17202</v>
      </c>
      <c r="C5101" s="6" t="s">
        <v>17203</v>
      </c>
      <c r="D5101" s="12">
        <v>1</v>
      </c>
    </row>
    <row r="5102" spans="1:4" x14ac:dyDescent="0.2">
      <c r="A5102" s="6" t="s">
        <v>17195</v>
      </c>
      <c r="B5102" s="6" t="s">
        <v>17204</v>
      </c>
      <c r="C5102" s="6" t="s">
        <v>17205</v>
      </c>
      <c r="D5102" s="12">
        <v>1</v>
      </c>
    </row>
    <row r="5103" spans="1:4" x14ac:dyDescent="0.2">
      <c r="A5103" s="6" t="s">
        <v>17195</v>
      </c>
      <c r="B5103" s="6" t="s">
        <v>17206</v>
      </c>
      <c r="C5103" s="6" t="s">
        <v>17207</v>
      </c>
      <c r="D5103" s="12">
        <v>1</v>
      </c>
    </row>
    <row r="5104" spans="1:4" x14ac:dyDescent="0.2">
      <c r="A5104" s="6" t="s">
        <v>17195</v>
      </c>
      <c r="B5104" s="6" t="s">
        <v>17208</v>
      </c>
      <c r="C5104" s="6" t="s">
        <v>17209</v>
      </c>
      <c r="D5104" s="12">
        <v>1</v>
      </c>
    </row>
    <row r="5105" spans="1:4" x14ac:dyDescent="0.2">
      <c r="A5105" s="6" t="s">
        <v>17195</v>
      </c>
      <c r="B5105" s="6" t="s">
        <v>17210</v>
      </c>
      <c r="C5105" s="6" t="s">
        <v>17211</v>
      </c>
      <c r="D5105" s="12">
        <v>1</v>
      </c>
    </row>
    <row r="5106" spans="1:4" x14ac:dyDescent="0.2">
      <c r="A5106" s="6" t="s">
        <v>17195</v>
      </c>
      <c r="B5106" s="6" t="s">
        <v>17212</v>
      </c>
      <c r="C5106" s="6" t="s">
        <v>17213</v>
      </c>
      <c r="D5106" s="12">
        <v>1</v>
      </c>
    </row>
    <row r="5107" spans="1:4" x14ac:dyDescent="0.2">
      <c r="A5107" s="6" t="s">
        <v>17195</v>
      </c>
      <c r="B5107" s="6" t="s">
        <v>17214</v>
      </c>
      <c r="C5107" s="6" t="s">
        <v>17215</v>
      </c>
      <c r="D5107" s="12">
        <v>1</v>
      </c>
    </row>
    <row r="5108" spans="1:4" x14ac:dyDescent="0.2">
      <c r="A5108" s="6" t="s">
        <v>17195</v>
      </c>
      <c r="B5108" s="6" t="s">
        <v>17216</v>
      </c>
      <c r="C5108" s="6" t="s">
        <v>17217</v>
      </c>
      <c r="D5108" s="12">
        <v>1</v>
      </c>
    </row>
    <row r="5109" spans="1:4" x14ac:dyDescent="0.2">
      <c r="A5109" s="6" t="s">
        <v>17195</v>
      </c>
      <c r="B5109" s="6" t="s">
        <v>17218</v>
      </c>
      <c r="C5109" s="6" t="s">
        <v>17219</v>
      </c>
      <c r="D5109" s="12">
        <v>1</v>
      </c>
    </row>
    <row r="5110" spans="1:4" x14ac:dyDescent="0.2">
      <c r="A5110" s="6" t="s">
        <v>17195</v>
      </c>
      <c r="B5110" s="6" t="s">
        <v>17220</v>
      </c>
      <c r="C5110" s="6" t="s">
        <v>17221</v>
      </c>
      <c r="D5110" s="12">
        <v>1</v>
      </c>
    </row>
    <row r="5111" spans="1:4" x14ac:dyDescent="0.2">
      <c r="A5111" s="6" t="s">
        <v>17195</v>
      </c>
      <c r="B5111" s="6" t="s">
        <v>17222</v>
      </c>
      <c r="C5111" s="6" t="s">
        <v>17223</v>
      </c>
      <c r="D5111" s="12">
        <v>1</v>
      </c>
    </row>
    <row r="5112" spans="1:4" x14ac:dyDescent="0.2">
      <c r="A5112" s="6" t="s">
        <v>17195</v>
      </c>
      <c r="B5112" s="6" t="s">
        <v>17224</v>
      </c>
      <c r="C5112" s="6" t="s">
        <v>17225</v>
      </c>
      <c r="D5112" s="12">
        <v>1</v>
      </c>
    </row>
    <row r="5113" spans="1:4" x14ac:dyDescent="0.2">
      <c r="A5113" s="6" t="s">
        <v>17195</v>
      </c>
      <c r="B5113" s="6" t="s">
        <v>17226</v>
      </c>
      <c r="C5113" s="6" t="s">
        <v>17227</v>
      </c>
      <c r="D5113" s="12">
        <v>1</v>
      </c>
    </row>
    <row r="5114" spans="1:4" x14ac:dyDescent="0.2">
      <c r="A5114" s="6" t="s">
        <v>17195</v>
      </c>
      <c r="B5114" s="6" t="s">
        <v>17228</v>
      </c>
      <c r="C5114" s="6" t="s">
        <v>17229</v>
      </c>
      <c r="D5114" s="12">
        <v>1</v>
      </c>
    </row>
    <row r="5115" spans="1:4" x14ac:dyDescent="0.2">
      <c r="A5115" s="6" t="s">
        <v>17195</v>
      </c>
      <c r="B5115" s="6" t="s">
        <v>17230</v>
      </c>
      <c r="C5115" s="6" t="s">
        <v>17231</v>
      </c>
      <c r="D5115" s="12">
        <v>1</v>
      </c>
    </row>
    <row r="5116" spans="1:4" x14ac:dyDescent="0.2">
      <c r="A5116" s="6" t="s">
        <v>17195</v>
      </c>
      <c r="B5116" s="6" t="s">
        <v>17232</v>
      </c>
      <c r="C5116" s="6" t="s">
        <v>17233</v>
      </c>
      <c r="D5116" s="12">
        <v>1</v>
      </c>
    </row>
    <row r="5117" spans="1:4" x14ac:dyDescent="0.2">
      <c r="A5117" s="6" t="s">
        <v>17195</v>
      </c>
      <c r="B5117" s="6" t="s">
        <v>17234</v>
      </c>
      <c r="C5117" s="6" t="s">
        <v>17235</v>
      </c>
      <c r="D5117" s="12">
        <v>1</v>
      </c>
    </row>
    <row r="5118" spans="1:4" x14ac:dyDescent="0.2">
      <c r="A5118" s="6" t="s">
        <v>17195</v>
      </c>
      <c r="B5118" s="6" t="s">
        <v>17236</v>
      </c>
      <c r="C5118" s="6" t="s">
        <v>17237</v>
      </c>
      <c r="D5118" s="12">
        <v>1</v>
      </c>
    </row>
    <row r="5119" spans="1:4" x14ac:dyDescent="0.2">
      <c r="A5119" s="6" t="s">
        <v>17195</v>
      </c>
      <c r="B5119" s="6" t="s">
        <v>17238</v>
      </c>
      <c r="C5119" s="6" t="s">
        <v>17239</v>
      </c>
      <c r="D5119" s="12">
        <v>1</v>
      </c>
    </row>
    <row r="5120" spans="1:4" x14ac:dyDescent="0.2">
      <c r="A5120" s="6" t="s">
        <v>17195</v>
      </c>
      <c r="B5120" s="6" t="s">
        <v>17240</v>
      </c>
      <c r="C5120" s="6" t="s">
        <v>17241</v>
      </c>
      <c r="D5120" s="12">
        <v>1</v>
      </c>
    </row>
    <row r="5121" spans="1:4" x14ac:dyDescent="0.2">
      <c r="A5121" s="6" t="s">
        <v>17195</v>
      </c>
      <c r="B5121" s="6" t="s">
        <v>17242</v>
      </c>
      <c r="C5121" s="6" t="s">
        <v>17243</v>
      </c>
      <c r="D5121" s="12">
        <v>1</v>
      </c>
    </row>
    <row r="5122" spans="1:4" x14ac:dyDescent="0.2">
      <c r="A5122" s="6" t="s">
        <v>17195</v>
      </c>
      <c r="B5122" s="6" t="s">
        <v>17244</v>
      </c>
      <c r="C5122" s="6" t="s">
        <v>17245</v>
      </c>
      <c r="D5122" s="12">
        <v>1</v>
      </c>
    </row>
    <row r="5123" spans="1:4" x14ac:dyDescent="0.2">
      <c r="A5123" s="6" t="s">
        <v>17195</v>
      </c>
      <c r="B5123" s="6" t="s">
        <v>17246</v>
      </c>
      <c r="C5123" s="6" t="s">
        <v>17247</v>
      </c>
      <c r="D5123" s="12">
        <v>1</v>
      </c>
    </row>
    <row r="5124" spans="1:4" x14ac:dyDescent="0.2">
      <c r="A5124" s="6" t="s">
        <v>17195</v>
      </c>
      <c r="B5124" s="6" t="s">
        <v>17248</v>
      </c>
      <c r="C5124" s="6" t="s">
        <v>17249</v>
      </c>
      <c r="D5124" s="12">
        <v>1</v>
      </c>
    </row>
    <row r="5125" spans="1:4" x14ac:dyDescent="0.2">
      <c r="A5125" s="6" t="s">
        <v>17195</v>
      </c>
      <c r="B5125" s="6" t="s">
        <v>17250</v>
      </c>
      <c r="C5125" s="6" t="s">
        <v>17251</v>
      </c>
      <c r="D5125" s="12">
        <v>1</v>
      </c>
    </row>
    <row r="5126" spans="1:4" x14ac:dyDescent="0.2">
      <c r="A5126" s="6" t="s">
        <v>17195</v>
      </c>
      <c r="B5126" s="6" t="s">
        <v>17252</v>
      </c>
      <c r="C5126" s="6" t="s">
        <v>17253</v>
      </c>
      <c r="D5126" s="12">
        <v>1</v>
      </c>
    </row>
    <row r="5127" spans="1:4" x14ac:dyDescent="0.2">
      <c r="A5127" s="6" t="s">
        <v>17195</v>
      </c>
      <c r="B5127" s="6" t="s">
        <v>17254</v>
      </c>
      <c r="C5127" s="6" t="s">
        <v>17255</v>
      </c>
      <c r="D5127" s="12">
        <v>1</v>
      </c>
    </row>
    <row r="5128" spans="1:4" x14ac:dyDescent="0.2">
      <c r="A5128" s="6" t="s">
        <v>17195</v>
      </c>
      <c r="B5128" s="6" t="s">
        <v>17256</v>
      </c>
      <c r="C5128" s="6" t="s">
        <v>17257</v>
      </c>
      <c r="D5128" s="12">
        <v>1</v>
      </c>
    </row>
    <row r="5129" spans="1:4" x14ac:dyDescent="0.2">
      <c r="A5129" s="6" t="s">
        <v>17195</v>
      </c>
      <c r="B5129" s="6" t="s">
        <v>17258</v>
      </c>
      <c r="C5129" s="6" t="s">
        <v>17259</v>
      </c>
      <c r="D5129" s="12">
        <v>1</v>
      </c>
    </row>
    <row r="5130" spans="1:4" x14ac:dyDescent="0.2">
      <c r="A5130" s="6" t="s">
        <v>17195</v>
      </c>
      <c r="B5130" s="6" t="s">
        <v>17260</v>
      </c>
      <c r="C5130" s="6" t="s">
        <v>17261</v>
      </c>
      <c r="D5130" s="12">
        <v>1</v>
      </c>
    </row>
    <row r="5131" spans="1:4" x14ac:dyDescent="0.2">
      <c r="A5131" s="6" t="s">
        <v>17195</v>
      </c>
      <c r="B5131" s="6" t="s">
        <v>17262</v>
      </c>
      <c r="C5131" s="6" t="s">
        <v>17263</v>
      </c>
      <c r="D5131" s="12">
        <v>1</v>
      </c>
    </row>
    <row r="5132" spans="1:4" x14ac:dyDescent="0.2">
      <c r="A5132" s="6" t="s">
        <v>17195</v>
      </c>
      <c r="B5132" s="6" t="s">
        <v>17264</v>
      </c>
      <c r="C5132" s="6" t="s">
        <v>17265</v>
      </c>
      <c r="D5132" s="12">
        <v>1</v>
      </c>
    </row>
    <row r="5133" spans="1:4" x14ac:dyDescent="0.2">
      <c r="A5133" s="6" t="s">
        <v>17195</v>
      </c>
      <c r="B5133" s="6" t="s">
        <v>17266</v>
      </c>
      <c r="C5133" s="6" t="s">
        <v>17267</v>
      </c>
      <c r="D5133" s="12">
        <v>1</v>
      </c>
    </row>
    <row r="5134" spans="1:4" x14ac:dyDescent="0.2">
      <c r="A5134" s="6" t="s">
        <v>17195</v>
      </c>
      <c r="B5134" s="6" t="s">
        <v>17268</v>
      </c>
      <c r="C5134" s="6" t="s">
        <v>17269</v>
      </c>
      <c r="D5134" s="12">
        <v>1</v>
      </c>
    </row>
    <row r="5135" spans="1:4" x14ac:dyDescent="0.2">
      <c r="A5135" s="6" t="s">
        <v>17195</v>
      </c>
      <c r="B5135" s="6" t="s">
        <v>17270</v>
      </c>
      <c r="C5135" s="6" t="s">
        <v>17271</v>
      </c>
      <c r="D5135" s="12">
        <v>1</v>
      </c>
    </row>
    <row r="5136" spans="1:4" x14ac:dyDescent="0.2">
      <c r="A5136" s="6" t="s">
        <v>17195</v>
      </c>
      <c r="B5136" s="6" t="s">
        <v>17272</v>
      </c>
      <c r="C5136" s="6" t="s">
        <v>17273</v>
      </c>
      <c r="D5136" s="12">
        <v>1</v>
      </c>
    </row>
    <row r="5137" spans="1:4" x14ac:dyDescent="0.2">
      <c r="A5137" s="6" t="s">
        <v>17195</v>
      </c>
      <c r="B5137" s="6" t="s">
        <v>17274</v>
      </c>
      <c r="C5137" s="6" t="s">
        <v>17275</v>
      </c>
      <c r="D5137" s="12">
        <v>1</v>
      </c>
    </row>
    <row r="5138" spans="1:4" x14ac:dyDescent="0.2">
      <c r="A5138" s="6" t="s">
        <v>17195</v>
      </c>
      <c r="B5138" s="6" t="s">
        <v>17276</v>
      </c>
      <c r="C5138" s="6" t="s">
        <v>17277</v>
      </c>
      <c r="D5138" s="12">
        <v>1</v>
      </c>
    </row>
    <row r="5139" spans="1:4" x14ac:dyDescent="0.2">
      <c r="A5139" s="6" t="s">
        <v>17195</v>
      </c>
      <c r="B5139" s="6" t="s">
        <v>17278</v>
      </c>
      <c r="C5139" s="6" t="s">
        <v>17279</v>
      </c>
      <c r="D5139" s="12">
        <v>1</v>
      </c>
    </row>
    <row r="5140" spans="1:4" x14ac:dyDescent="0.2">
      <c r="A5140" s="6" t="s">
        <v>17195</v>
      </c>
      <c r="B5140" s="6" t="s">
        <v>17280</v>
      </c>
      <c r="C5140" s="6" t="s">
        <v>17281</v>
      </c>
      <c r="D5140" s="12">
        <v>1</v>
      </c>
    </row>
    <row r="5141" spans="1:4" x14ac:dyDescent="0.2">
      <c r="A5141" s="6" t="s">
        <v>17195</v>
      </c>
      <c r="B5141" s="6" t="s">
        <v>17282</v>
      </c>
      <c r="C5141" s="6" t="s">
        <v>17283</v>
      </c>
      <c r="D5141" s="12">
        <v>1</v>
      </c>
    </row>
    <row r="5142" spans="1:4" x14ac:dyDescent="0.2">
      <c r="A5142" s="6" t="s">
        <v>17195</v>
      </c>
      <c r="B5142" s="6" t="s">
        <v>17284</v>
      </c>
      <c r="C5142" s="6" t="s">
        <v>17285</v>
      </c>
      <c r="D5142" s="12">
        <v>1</v>
      </c>
    </row>
    <row r="5143" spans="1:4" x14ac:dyDescent="0.2">
      <c r="A5143" s="6" t="s">
        <v>17195</v>
      </c>
      <c r="B5143" s="6" t="s">
        <v>17286</v>
      </c>
      <c r="C5143" s="6" t="s">
        <v>17287</v>
      </c>
      <c r="D5143" s="12">
        <v>1</v>
      </c>
    </row>
    <row r="5144" spans="1:4" x14ac:dyDescent="0.2">
      <c r="A5144" s="6" t="s">
        <v>17195</v>
      </c>
      <c r="B5144" s="6" t="s">
        <v>17288</v>
      </c>
      <c r="C5144" s="6" t="s">
        <v>17289</v>
      </c>
      <c r="D5144" s="12">
        <v>1</v>
      </c>
    </row>
    <row r="5145" spans="1:4" x14ac:dyDescent="0.2">
      <c r="A5145" s="6" t="s">
        <v>17195</v>
      </c>
      <c r="B5145" s="6" t="s">
        <v>17290</v>
      </c>
      <c r="C5145" s="6" t="s">
        <v>17291</v>
      </c>
      <c r="D5145" s="12">
        <v>1</v>
      </c>
    </row>
    <row r="5146" spans="1:4" x14ac:dyDescent="0.2">
      <c r="A5146" s="6" t="s">
        <v>17195</v>
      </c>
      <c r="B5146" s="6" t="s">
        <v>17292</v>
      </c>
      <c r="C5146" s="6" t="s">
        <v>17293</v>
      </c>
      <c r="D5146" s="12">
        <v>1</v>
      </c>
    </row>
    <row r="5147" spans="1:4" x14ac:dyDescent="0.2">
      <c r="A5147" s="6" t="s">
        <v>17195</v>
      </c>
      <c r="B5147" s="6" t="s">
        <v>17294</v>
      </c>
      <c r="C5147" s="6" t="s">
        <v>17295</v>
      </c>
      <c r="D5147" s="12">
        <v>1</v>
      </c>
    </row>
    <row r="5148" spans="1:4" x14ac:dyDescent="0.2">
      <c r="A5148" s="6" t="s">
        <v>17195</v>
      </c>
      <c r="B5148" s="6" t="s">
        <v>17296</v>
      </c>
      <c r="C5148" s="6" t="s">
        <v>17297</v>
      </c>
      <c r="D5148" s="12">
        <v>1</v>
      </c>
    </row>
    <row r="5149" spans="1:4" x14ac:dyDescent="0.2">
      <c r="A5149" s="6" t="s">
        <v>17195</v>
      </c>
      <c r="B5149" s="6" t="s">
        <v>17298</v>
      </c>
      <c r="C5149" s="6" t="s">
        <v>17299</v>
      </c>
      <c r="D5149" s="12">
        <v>1</v>
      </c>
    </row>
    <row r="5150" spans="1:4" x14ac:dyDescent="0.2">
      <c r="A5150" s="6" t="s">
        <v>17195</v>
      </c>
      <c r="B5150" s="6" t="s">
        <v>17300</v>
      </c>
      <c r="C5150" s="6" t="s">
        <v>17301</v>
      </c>
      <c r="D5150" s="12">
        <v>1</v>
      </c>
    </row>
    <row r="5151" spans="1:4" x14ac:dyDescent="0.2">
      <c r="A5151" s="6" t="s">
        <v>17195</v>
      </c>
      <c r="B5151" s="6" t="s">
        <v>17302</v>
      </c>
      <c r="C5151" s="6" t="s">
        <v>17303</v>
      </c>
      <c r="D5151" s="12">
        <v>1</v>
      </c>
    </row>
    <row r="5152" spans="1:4" x14ac:dyDescent="0.2">
      <c r="A5152" s="6" t="s">
        <v>17195</v>
      </c>
      <c r="B5152" s="6" t="s">
        <v>17304</v>
      </c>
      <c r="C5152" s="6" t="s">
        <v>17305</v>
      </c>
      <c r="D5152" s="12">
        <v>1</v>
      </c>
    </row>
    <row r="5153" spans="1:4" x14ac:dyDescent="0.2">
      <c r="A5153" s="6" t="s">
        <v>17195</v>
      </c>
      <c r="B5153" s="6" t="s">
        <v>17306</v>
      </c>
      <c r="C5153" s="6" t="s">
        <v>17307</v>
      </c>
      <c r="D5153" s="12">
        <v>1</v>
      </c>
    </row>
    <row r="5154" spans="1:4" x14ac:dyDescent="0.2">
      <c r="A5154" s="6" t="s">
        <v>17195</v>
      </c>
      <c r="B5154" s="6" t="s">
        <v>17308</v>
      </c>
      <c r="C5154" s="6" t="s">
        <v>17309</v>
      </c>
      <c r="D5154" s="12">
        <v>1</v>
      </c>
    </row>
    <row r="5155" spans="1:4" x14ac:dyDescent="0.2">
      <c r="A5155" s="6" t="s">
        <v>17195</v>
      </c>
      <c r="B5155" s="6" t="s">
        <v>17310</v>
      </c>
      <c r="C5155" s="6" t="s">
        <v>17311</v>
      </c>
      <c r="D5155" s="12">
        <v>1</v>
      </c>
    </row>
    <row r="5156" spans="1:4" x14ac:dyDescent="0.2">
      <c r="A5156" s="6" t="s">
        <v>17195</v>
      </c>
      <c r="B5156" s="6" t="s">
        <v>17312</v>
      </c>
      <c r="C5156" s="6" t="s">
        <v>17313</v>
      </c>
      <c r="D5156" s="12">
        <v>1</v>
      </c>
    </row>
    <row r="5157" spans="1:4" x14ac:dyDescent="0.2">
      <c r="A5157" s="6" t="s">
        <v>17195</v>
      </c>
      <c r="B5157" s="6" t="s">
        <v>17314</v>
      </c>
      <c r="C5157" s="6" t="s">
        <v>17315</v>
      </c>
      <c r="D5157" s="12">
        <v>1</v>
      </c>
    </row>
    <row r="5158" spans="1:4" x14ac:dyDescent="0.2">
      <c r="A5158" s="6" t="s">
        <v>17195</v>
      </c>
      <c r="B5158" s="6" t="s">
        <v>17316</v>
      </c>
      <c r="C5158" s="6" t="s">
        <v>17317</v>
      </c>
      <c r="D5158" s="12">
        <v>1</v>
      </c>
    </row>
    <row r="5159" spans="1:4" x14ac:dyDescent="0.2">
      <c r="A5159" s="6" t="s">
        <v>17195</v>
      </c>
      <c r="B5159" s="6" t="s">
        <v>17318</v>
      </c>
      <c r="C5159" s="6" t="s">
        <v>17319</v>
      </c>
      <c r="D5159" s="12">
        <v>1</v>
      </c>
    </row>
    <row r="5160" spans="1:4" x14ac:dyDescent="0.2">
      <c r="A5160" s="6" t="s">
        <v>17195</v>
      </c>
      <c r="B5160" s="6" t="s">
        <v>17320</v>
      </c>
      <c r="C5160" s="6" t="s">
        <v>17321</v>
      </c>
      <c r="D5160" s="12">
        <v>1</v>
      </c>
    </row>
    <row r="5161" spans="1:4" x14ac:dyDescent="0.2">
      <c r="A5161" s="6" t="s">
        <v>17195</v>
      </c>
      <c r="B5161" s="6" t="s">
        <v>17322</v>
      </c>
      <c r="C5161" s="6" t="s">
        <v>17323</v>
      </c>
      <c r="D5161" s="12">
        <v>1</v>
      </c>
    </row>
    <row r="5162" spans="1:4" x14ac:dyDescent="0.2">
      <c r="A5162" s="6" t="s">
        <v>17195</v>
      </c>
      <c r="B5162" s="6" t="s">
        <v>17324</v>
      </c>
      <c r="C5162" s="6" t="s">
        <v>17325</v>
      </c>
      <c r="D5162" s="12">
        <v>1</v>
      </c>
    </row>
    <row r="5163" spans="1:4" x14ac:dyDescent="0.2">
      <c r="A5163" s="6" t="s">
        <v>17195</v>
      </c>
      <c r="B5163" s="6" t="s">
        <v>17326</v>
      </c>
      <c r="C5163" s="6" t="s">
        <v>17327</v>
      </c>
      <c r="D5163" s="12">
        <v>1</v>
      </c>
    </row>
    <row r="5164" spans="1:4" x14ac:dyDescent="0.2">
      <c r="A5164" s="6" t="s">
        <v>17195</v>
      </c>
      <c r="B5164" s="6" t="s">
        <v>17328</v>
      </c>
      <c r="C5164" s="6" t="s">
        <v>17329</v>
      </c>
      <c r="D5164" s="12">
        <v>1</v>
      </c>
    </row>
    <row r="5165" spans="1:4" x14ac:dyDescent="0.2">
      <c r="A5165" s="6" t="s">
        <v>17195</v>
      </c>
      <c r="B5165" s="6" t="s">
        <v>17330</v>
      </c>
      <c r="C5165" s="6" t="s">
        <v>17331</v>
      </c>
      <c r="D5165" s="12">
        <v>1</v>
      </c>
    </row>
    <row r="5166" spans="1:4" x14ac:dyDescent="0.2">
      <c r="A5166" s="6" t="s">
        <v>17195</v>
      </c>
      <c r="B5166" s="6" t="s">
        <v>17332</v>
      </c>
      <c r="C5166" s="6" t="s">
        <v>17333</v>
      </c>
      <c r="D5166" s="12">
        <v>1</v>
      </c>
    </row>
    <row r="5167" spans="1:4" x14ac:dyDescent="0.2">
      <c r="A5167" s="6" t="s">
        <v>17195</v>
      </c>
      <c r="B5167" s="6" t="s">
        <v>17334</v>
      </c>
      <c r="C5167" s="6" t="s">
        <v>17335</v>
      </c>
      <c r="D5167" s="12">
        <v>1</v>
      </c>
    </row>
    <row r="5168" spans="1:4" x14ac:dyDescent="0.2">
      <c r="A5168" s="6" t="s">
        <v>17195</v>
      </c>
      <c r="B5168" s="6" t="s">
        <v>17336</v>
      </c>
      <c r="C5168" s="6" t="s">
        <v>17337</v>
      </c>
      <c r="D5168" s="12">
        <v>1</v>
      </c>
    </row>
    <row r="5169" spans="1:4" x14ac:dyDescent="0.2">
      <c r="A5169" s="6" t="s">
        <v>17195</v>
      </c>
      <c r="B5169" s="6" t="s">
        <v>17338</v>
      </c>
      <c r="C5169" s="6" t="s">
        <v>17339</v>
      </c>
      <c r="D5169" s="12">
        <v>1</v>
      </c>
    </row>
    <row r="5170" spans="1:4" x14ac:dyDescent="0.2">
      <c r="A5170" s="6" t="s">
        <v>17195</v>
      </c>
      <c r="B5170" s="6" t="s">
        <v>17340</v>
      </c>
      <c r="C5170" s="6" t="s">
        <v>17341</v>
      </c>
      <c r="D5170" s="12">
        <v>1</v>
      </c>
    </row>
    <row r="5171" spans="1:4" x14ac:dyDescent="0.2">
      <c r="A5171" s="6" t="s">
        <v>17195</v>
      </c>
      <c r="B5171" s="6" t="s">
        <v>17342</v>
      </c>
      <c r="C5171" s="6" t="s">
        <v>17343</v>
      </c>
      <c r="D5171" s="12">
        <v>1</v>
      </c>
    </row>
    <row r="5172" spans="1:4" x14ac:dyDescent="0.2">
      <c r="A5172" s="6" t="s">
        <v>17195</v>
      </c>
      <c r="B5172" s="6" t="s">
        <v>17344</v>
      </c>
      <c r="C5172" s="6" t="s">
        <v>17345</v>
      </c>
      <c r="D5172" s="12">
        <v>1</v>
      </c>
    </row>
    <row r="5173" spans="1:4" x14ac:dyDescent="0.2">
      <c r="A5173" s="6" t="s">
        <v>17195</v>
      </c>
      <c r="B5173" s="6" t="s">
        <v>17346</v>
      </c>
      <c r="C5173" s="6" t="s">
        <v>17346</v>
      </c>
      <c r="D5173" s="12">
        <v>1</v>
      </c>
    </row>
    <row r="5174" spans="1:4" x14ac:dyDescent="0.2">
      <c r="A5174" s="6" t="s">
        <v>17195</v>
      </c>
      <c r="B5174" s="6" t="s">
        <v>17347</v>
      </c>
      <c r="C5174" s="6" t="s">
        <v>17347</v>
      </c>
      <c r="D5174" s="12">
        <v>1</v>
      </c>
    </row>
    <row r="5175" spans="1:4" x14ac:dyDescent="0.2">
      <c r="A5175" s="6" t="s">
        <v>17195</v>
      </c>
      <c r="B5175" s="6" t="s">
        <v>17348</v>
      </c>
      <c r="C5175" s="6" t="s">
        <v>17349</v>
      </c>
      <c r="D5175" s="12">
        <v>1</v>
      </c>
    </row>
    <row r="5176" spans="1:4" x14ac:dyDescent="0.2">
      <c r="A5176" s="6" t="s">
        <v>17195</v>
      </c>
      <c r="B5176" s="6" t="s">
        <v>17350</v>
      </c>
      <c r="C5176" s="6" t="s">
        <v>17351</v>
      </c>
      <c r="D5176" s="12">
        <v>1</v>
      </c>
    </row>
    <row r="5177" spans="1:4" x14ac:dyDescent="0.2">
      <c r="A5177" s="6" t="s">
        <v>17195</v>
      </c>
      <c r="B5177" s="6" t="s">
        <v>17352</v>
      </c>
      <c r="C5177" s="6" t="s">
        <v>17353</v>
      </c>
      <c r="D5177" s="12">
        <v>1</v>
      </c>
    </row>
    <row r="5178" spans="1:4" x14ac:dyDescent="0.2">
      <c r="A5178" s="6" t="s">
        <v>17195</v>
      </c>
      <c r="B5178" s="6" t="s">
        <v>17354</v>
      </c>
      <c r="C5178" s="6" t="s">
        <v>17355</v>
      </c>
      <c r="D5178" s="12">
        <v>1</v>
      </c>
    </row>
    <row r="5179" spans="1:4" x14ac:dyDescent="0.2">
      <c r="A5179" s="6" t="s">
        <v>17195</v>
      </c>
      <c r="B5179" s="6" t="s">
        <v>17356</v>
      </c>
      <c r="C5179" s="6" t="s">
        <v>17357</v>
      </c>
      <c r="D5179" s="12">
        <v>1</v>
      </c>
    </row>
    <row r="5180" spans="1:4" x14ac:dyDescent="0.2">
      <c r="A5180" s="6" t="s">
        <v>17195</v>
      </c>
      <c r="B5180" s="6" t="s">
        <v>17358</v>
      </c>
      <c r="C5180" s="6" t="s">
        <v>17359</v>
      </c>
      <c r="D5180" s="12">
        <v>1</v>
      </c>
    </row>
    <row r="5181" spans="1:4" x14ac:dyDescent="0.2">
      <c r="A5181" s="6" t="s">
        <v>17195</v>
      </c>
      <c r="B5181" s="6" t="s">
        <v>17360</v>
      </c>
      <c r="C5181" s="6" t="s">
        <v>17361</v>
      </c>
      <c r="D5181" s="12">
        <v>1</v>
      </c>
    </row>
    <row r="5182" spans="1:4" x14ac:dyDescent="0.2">
      <c r="A5182" s="6" t="s">
        <v>17195</v>
      </c>
      <c r="B5182" s="6" t="s">
        <v>17362</v>
      </c>
      <c r="C5182" s="6" t="s">
        <v>17363</v>
      </c>
      <c r="D5182" s="12">
        <v>1</v>
      </c>
    </row>
    <row r="5183" spans="1:4" x14ac:dyDescent="0.2">
      <c r="A5183" s="6" t="s">
        <v>17195</v>
      </c>
      <c r="B5183" s="6" t="s">
        <v>17364</v>
      </c>
      <c r="C5183" s="6" t="s">
        <v>17365</v>
      </c>
      <c r="D5183" s="12">
        <v>1</v>
      </c>
    </row>
    <row r="5184" spans="1:4" x14ac:dyDescent="0.2">
      <c r="A5184" s="6" t="s">
        <v>17195</v>
      </c>
      <c r="B5184" s="6" t="s">
        <v>17366</v>
      </c>
      <c r="C5184" s="6" t="s">
        <v>17367</v>
      </c>
      <c r="D5184" s="12">
        <v>1</v>
      </c>
    </row>
    <row r="5185" spans="1:4" x14ac:dyDescent="0.2">
      <c r="A5185" s="6" t="s">
        <v>17195</v>
      </c>
      <c r="B5185" s="6" t="s">
        <v>17368</v>
      </c>
      <c r="C5185" s="6" t="s">
        <v>17369</v>
      </c>
      <c r="D5185" s="12">
        <v>1</v>
      </c>
    </row>
    <row r="5186" spans="1:4" x14ac:dyDescent="0.2">
      <c r="A5186" s="6" t="s">
        <v>17195</v>
      </c>
      <c r="B5186" s="6" t="s">
        <v>17370</v>
      </c>
      <c r="C5186" s="6" t="s">
        <v>17371</v>
      </c>
      <c r="D5186" s="12">
        <v>1</v>
      </c>
    </row>
    <row r="5187" spans="1:4" x14ac:dyDescent="0.2">
      <c r="A5187" s="6" t="s">
        <v>17195</v>
      </c>
      <c r="B5187" s="6" t="s">
        <v>17372</v>
      </c>
      <c r="C5187" s="6" t="s">
        <v>17373</v>
      </c>
      <c r="D5187" s="12">
        <v>1</v>
      </c>
    </row>
    <row r="5188" spans="1:4" x14ac:dyDescent="0.2">
      <c r="A5188" s="6" t="s">
        <v>17195</v>
      </c>
      <c r="B5188" s="6" t="s">
        <v>17374</v>
      </c>
      <c r="C5188" s="6" t="s">
        <v>17375</v>
      </c>
      <c r="D5188" s="12">
        <v>1</v>
      </c>
    </row>
    <row r="5189" spans="1:4" x14ac:dyDescent="0.2">
      <c r="A5189" s="6" t="s">
        <v>17195</v>
      </c>
      <c r="B5189" s="6" t="s">
        <v>17376</v>
      </c>
      <c r="C5189" s="6" t="s">
        <v>17375</v>
      </c>
      <c r="D5189" s="12">
        <v>1</v>
      </c>
    </row>
    <row r="5190" spans="1:4" x14ac:dyDescent="0.2">
      <c r="A5190" s="6" t="s">
        <v>17195</v>
      </c>
      <c r="B5190" s="6" t="s">
        <v>17377</v>
      </c>
      <c r="C5190" s="6" t="s">
        <v>17378</v>
      </c>
      <c r="D5190" s="12">
        <v>1</v>
      </c>
    </row>
    <row r="5191" spans="1:4" x14ac:dyDescent="0.2">
      <c r="A5191" s="6" t="s">
        <v>17195</v>
      </c>
      <c r="B5191" s="6" t="s">
        <v>17379</v>
      </c>
      <c r="C5191" s="6" t="s">
        <v>17380</v>
      </c>
      <c r="D5191" s="12">
        <v>1</v>
      </c>
    </row>
    <row r="5192" spans="1:4" x14ac:dyDescent="0.2">
      <c r="A5192" s="6" t="s">
        <v>17195</v>
      </c>
      <c r="B5192" s="6" t="s">
        <v>17381</v>
      </c>
      <c r="C5192" s="6" t="s">
        <v>17382</v>
      </c>
      <c r="D5192" s="12">
        <v>1</v>
      </c>
    </row>
    <row r="5193" spans="1:4" x14ac:dyDescent="0.2">
      <c r="A5193" s="6" t="s">
        <v>17195</v>
      </c>
      <c r="B5193" s="6" t="s">
        <v>17383</v>
      </c>
      <c r="C5193" s="6" t="s">
        <v>17384</v>
      </c>
      <c r="D5193" s="12">
        <v>1</v>
      </c>
    </row>
    <row r="5194" spans="1:4" x14ac:dyDescent="0.2">
      <c r="A5194" s="6" t="s">
        <v>17195</v>
      </c>
      <c r="B5194" s="6" t="s">
        <v>17385</v>
      </c>
      <c r="C5194" s="6" t="s">
        <v>17386</v>
      </c>
      <c r="D5194" s="12">
        <v>1</v>
      </c>
    </row>
    <row r="5195" spans="1:4" x14ac:dyDescent="0.2">
      <c r="A5195" s="6" t="s">
        <v>17195</v>
      </c>
      <c r="B5195" s="6" t="s">
        <v>17387</v>
      </c>
      <c r="C5195" s="6" t="s">
        <v>17388</v>
      </c>
      <c r="D5195" s="12">
        <v>1</v>
      </c>
    </row>
    <row r="5196" spans="1:4" x14ac:dyDescent="0.2">
      <c r="A5196" s="6" t="s">
        <v>17195</v>
      </c>
      <c r="B5196" s="6" t="s">
        <v>17389</v>
      </c>
      <c r="C5196" s="6" t="s">
        <v>17390</v>
      </c>
      <c r="D5196" s="12">
        <v>1</v>
      </c>
    </row>
    <row r="5197" spans="1:4" x14ac:dyDescent="0.2">
      <c r="A5197" s="6" t="s">
        <v>17195</v>
      </c>
      <c r="B5197" s="6" t="s">
        <v>17391</v>
      </c>
      <c r="C5197" s="6" t="s">
        <v>17392</v>
      </c>
      <c r="D5197" s="12">
        <v>1</v>
      </c>
    </row>
    <row r="5198" spans="1:4" x14ac:dyDescent="0.2">
      <c r="A5198" s="6" t="s">
        <v>17195</v>
      </c>
      <c r="B5198" s="6" t="s">
        <v>17393</v>
      </c>
      <c r="C5198" s="6" t="s">
        <v>17394</v>
      </c>
      <c r="D5198" s="12">
        <v>1</v>
      </c>
    </row>
    <row r="5199" spans="1:4" x14ac:dyDescent="0.2">
      <c r="A5199" s="6" t="s">
        <v>17195</v>
      </c>
      <c r="B5199" s="6" t="s">
        <v>17395</v>
      </c>
      <c r="C5199" s="6" t="s">
        <v>17396</v>
      </c>
      <c r="D5199" s="12">
        <v>1</v>
      </c>
    </row>
    <row r="5200" spans="1:4" x14ac:dyDescent="0.2">
      <c r="A5200" s="6" t="s">
        <v>17195</v>
      </c>
      <c r="B5200" s="6" t="s">
        <v>17397</v>
      </c>
      <c r="C5200" s="6" t="s">
        <v>17398</v>
      </c>
      <c r="D5200" s="12">
        <v>1</v>
      </c>
    </row>
    <row r="5201" spans="1:4" x14ac:dyDescent="0.2">
      <c r="A5201" s="6" t="s">
        <v>17195</v>
      </c>
      <c r="B5201" s="6" t="s">
        <v>17399</v>
      </c>
      <c r="C5201" s="6" t="s">
        <v>17400</v>
      </c>
      <c r="D5201" s="12">
        <v>1</v>
      </c>
    </row>
    <row r="5202" spans="1:4" x14ac:dyDescent="0.2">
      <c r="A5202" s="6" t="s">
        <v>17195</v>
      </c>
      <c r="B5202" s="6" t="s">
        <v>17401</v>
      </c>
      <c r="C5202" s="6" t="s">
        <v>17402</v>
      </c>
      <c r="D5202" s="12">
        <v>1</v>
      </c>
    </row>
    <row r="5203" spans="1:4" x14ac:dyDescent="0.2">
      <c r="A5203" s="6" t="s">
        <v>17195</v>
      </c>
      <c r="B5203" s="6" t="s">
        <v>17403</v>
      </c>
      <c r="C5203" s="6" t="s">
        <v>17404</v>
      </c>
      <c r="D5203" s="12">
        <v>1</v>
      </c>
    </row>
    <row r="5204" spans="1:4" x14ac:dyDescent="0.2">
      <c r="A5204" s="6" t="s">
        <v>17195</v>
      </c>
      <c r="B5204" s="6" t="s">
        <v>17405</v>
      </c>
      <c r="C5204" s="6" t="s">
        <v>17406</v>
      </c>
      <c r="D5204" s="12">
        <v>1</v>
      </c>
    </row>
    <row r="5205" spans="1:4" x14ac:dyDescent="0.2">
      <c r="A5205" s="6" t="s">
        <v>17195</v>
      </c>
      <c r="B5205" s="6" t="s">
        <v>17407</v>
      </c>
      <c r="C5205" s="6" t="s">
        <v>17408</v>
      </c>
      <c r="D5205" s="12">
        <v>1</v>
      </c>
    </row>
    <row r="5206" spans="1:4" x14ac:dyDescent="0.2">
      <c r="A5206" s="6" t="s">
        <v>17195</v>
      </c>
      <c r="B5206" s="6" t="s">
        <v>17409</v>
      </c>
      <c r="C5206" s="6" t="s">
        <v>17410</v>
      </c>
      <c r="D5206" s="12">
        <v>1</v>
      </c>
    </row>
    <row r="5207" spans="1:4" x14ac:dyDescent="0.2">
      <c r="A5207" s="6" t="s">
        <v>17195</v>
      </c>
      <c r="B5207" s="6" t="s">
        <v>17411</v>
      </c>
      <c r="C5207" s="6" t="s">
        <v>17412</v>
      </c>
      <c r="D5207" s="12">
        <v>1</v>
      </c>
    </row>
    <row r="5208" spans="1:4" x14ac:dyDescent="0.2">
      <c r="A5208" s="6" t="s">
        <v>17195</v>
      </c>
      <c r="B5208" s="6" t="s">
        <v>17413</v>
      </c>
      <c r="C5208" s="6" t="s">
        <v>17414</v>
      </c>
      <c r="D5208" s="12">
        <v>1</v>
      </c>
    </row>
    <row r="5209" spans="1:4" x14ac:dyDescent="0.2">
      <c r="A5209" s="6" t="s">
        <v>17195</v>
      </c>
      <c r="B5209" s="6" t="s">
        <v>17415</v>
      </c>
      <c r="C5209" s="6" t="s">
        <v>17416</v>
      </c>
      <c r="D5209" s="12">
        <v>1</v>
      </c>
    </row>
    <row r="5210" spans="1:4" x14ac:dyDescent="0.2">
      <c r="A5210" s="6" t="s">
        <v>17195</v>
      </c>
      <c r="B5210" s="6" t="s">
        <v>17417</v>
      </c>
      <c r="C5210" s="6" t="s">
        <v>17418</v>
      </c>
      <c r="D5210" s="12">
        <v>1</v>
      </c>
    </row>
    <row r="5211" spans="1:4" x14ac:dyDescent="0.2">
      <c r="A5211" s="6" t="s">
        <v>17195</v>
      </c>
      <c r="B5211" s="6" t="s">
        <v>17419</v>
      </c>
      <c r="C5211" s="6" t="s">
        <v>17420</v>
      </c>
      <c r="D5211" s="12">
        <v>1</v>
      </c>
    </row>
    <row r="5212" spans="1:4" x14ac:dyDescent="0.2">
      <c r="A5212" s="6" t="s">
        <v>17195</v>
      </c>
      <c r="B5212" s="6" t="s">
        <v>17421</v>
      </c>
      <c r="C5212" s="6" t="s">
        <v>17422</v>
      </c>
      <c r="D5212" s="12">
        <v>1</v>
      </c>
    </row>
    <row r="5213" spans="1:4" x14ac:dyDescent="0.2">
      <c r="A5213" s="6" t="s">
        <v>17195</v>
      </c>
      <c r="B5213" s="6" t="s">
        <v>17423</v>
      </c>
      <c r="C5213" s="6" t="s">
        <v>17424</v>
      </c>
      <c r="D5213" s="12">
        <v>1</v>
      </c>
    </row>
    <row r="5214" spans="1:4" x14ac:dyDescent="0.2">
      <c r="A5214" s="6" t="s">
        <v>17195</v>
      </c>
      <c r="B5214" s="6" t="s">
        <v>17425</v>
      </c>
      <c r="C5214" s="6" t="s">
        <v>17426</v>
      </c>
      <c r="D5214" s="12">
        <v>1</v>
      </c>
    </row>
    <row r="5215" spans="1:4" x14ac:dyDescent="0.2">
      <c r="A5215" s="6" t="s">
        <v>17195</v>
      </c>
      <c r="B5215" s="6" t="s">
        <v>17427</v>
      </c>
      <c r="C5215" s="6" t="s">
        <v>17428</v>
      </c>
      <c r="D5215" s="12">
        <v>1</v>
      </c>
    </row>
    <row r="5216" spans="1:4" x14ac:dyDescent="0.2">
      <c r="A5216" s="6" t="s">
        <v>17195</v>
      </c>
      <c r="B5216" s="6" t="s">
        <v>17429</v>
      </c>
      <c r="C5216" s="6" t="s">
        <v>17430</v>
      </c>
      <c r="D5216" s="12">
        <v>1</v>
      </c>
    </row>
    <row r="5217" spans="1:4" x14ac:dyDescent="0.2">
      <c r="A5217" s="6" t="s">
        <v>17195</v>
      </c>
      <c r="B5217" s="6" t="s">
        <v>17431</v>
      </c>
      <c r="C5217" s="6" t="s">
        <v>17432</v>
      </c>
      <c r="D5217" s="12">
        <v>1</v>
      </c>
    </row>
    <row r="5218" spans="1:4" x14ac:dyDescent="0.2">
      <c r="A5218" s="6" t="s">
        <v>17195</v>
      </c>
      <c r="B5218" s="6" t="s">
        <v>17433</v>
      </c>
      <c r="C5218" s="6" t="s">
        <v>17434</v>
      </c>
      <c r="D5218" s="12">
        <v>1</v>
      </c>
    </row>
    <row r="5219" spans="1:4" x14ac:dyDescent="0.2">
      <c r="A5219" s="6" t="s">
        <v>17195</v>
      </c>
      <c r="B5219" s="6" t="s">
        <v>17435</v>
      </c>
      <c r="C5219" s="6" t="s">
        <v>17436</v>
      </c>
      <c r="D5219" s="12">
        <v>1</v>
      </c>
    </row>
    <row r="5220" spans="1:4" x14ac:dyDescent="0.2">
      <c r="A5220" s="6" t="s">
        <v>17195</v>
      </c>
      <c r="B5220" s="6" t="s">
        <v>17437</v>
      </c>
      <c r="C5220" s="6" t="s">
        <v>17438</v>
      </c>
      <c r="D5220" s="12">
        <v>1</v>
      </c>
    </row>
    <row r="5221" spans="1:4" x14ac:dyDescent="0.2">
      <c r="A5221" s="6" t="s">
        <v>17439</v>
      </c>
      <c r="B5221" s="6" t="s">
        <v>17440</v>
      </c>
      <c r="C5221" s="6" t="s">
        <v>17441</v>
      </c>
      <c r="D5221" s="12">
        <v>1</v>
      </c>
    </row>
    <row r="5222" spans="1:4" x14ac:dyDescent="0.2">
      <c r="A5222" s="6" t="s">
        <v>17439</v>
      </c>
      <c r="B5222" s="6" t="s">
        <v>17442</v>
      </c>
      <c r="C5222" s="6" t="s">
        <v>17443</v>
      </c>
      <c r="D5222" s="12">
        <v>1</v>
      </c>
    </row>
    <row r="5223" spans="1:4" x14ac:dyDescent="0.2">
      <c r="A5223" s="6" t="s">
        <v>17439</v>
      </c>
      <c r="B5223" s="6" t="s">
        <v>17444</v>
      </c>
      <c r="C5223" s="6" t="s">
        <v>17445</v>
      </c>
      <c r="D5223" s="12">
        <v>1</v>
      </c>
    </row>
    <row r="5224" spans="1:4" x14ac:dyDescent="0.2">
      <c r="A5224" s="6" t="s">
        <v>17446</v>
      </c>
      <c r="B5224" s="6" t="s">
        <v>17447</v>
      </c>
      <c r="C5224" s="6" t="s">
        <v>17448</v>
      </c>
      <c r="D5224" s="12">
        <v>1</v>
      </c>
    </row>
    <row r="5225" spans="1:4" x14ac:dyDescent="0.2">
      <c r="A5225" s="6" t="s">
        <v>17446</v>
      </c>
      <c r="B5225" s="6" t="s">
        <v>17449</v>
      </c>
      <c r="C5225" s="6" t="s">
        <v>17450</v>
      </c>
      <c r="D5225" s="12">
        <v>1</v>
      </c>
    </row>
    <row r="5226" spans="1:4" x14ac:dyDescent="0.2">
      <c r="A5226" s="6" t="s">
        <v>17446</v>
      </c>
      <c r="B5226" s="6" t="s">
        <v>17451</v>
      </c>
      <c r="C5226" s="6" t="s">
        <v>17452</v>
      </c>
      <c r="D5226" s="12">
        <v>1</v>
      </c>
    </row>
    <row r="5227" spans="1:4" x14ac:dyDescent="0.2">
      <c r="A5227" s="6" t="s">
        <v>17446</v>
      </c>
      <c r="B5227" s="6" t="s">
        <v>17453</v>
      </c>
      <c r="C5227" s="6" t="s">
        <v>17454</v>
      </c>
      <c r="D5227" s="12">
        <v>1</v>
      </c>
    </row>
    <row r="5228" spans="1:4" x14ac:dyDescent="0.2">
      <c r="A5228" s="6" t="s">
        <v>17446</v>
      </c>
      <c r="B5228" s="6" t="s">
        <v>17455</v>
      </c>
      <c r="C5228" s="6" t="s">
        <v>17456</v>
      </c>
      <c r="D5228" s="12">
        <v>1</v>
      </c>
    </row>
    <row r="5229" spans="1:4" x14ac:dyDescent="0.2">
      <c r="A5229" s="6" t="s">
        <v>17457</v>
      </c>
      <c r="B5229" s="6" t="s">
        <v>17458</v>
      </c>
      <c r="C5229" s="6" t="s">
        <v>17459</v>
      </c>
      <c r="D5229" s="12">
        <v>1</v>
      </c>
    </row>
    <row r="5230" spans="1:4" x14ac:dyDescent="0.2">
      <c r="A5230" s="6" t="s">
        <v>17460</v>
      </c>
      <c r="B5230" s="6" t="s">
        <v>17461</v>
      </c>
      <c r="C5230" s="6" t="s">
        <v>17462</v>
      </c>
      <c r="D5230" s="12">
        <v>1</v>
      </c>
    </row>
    <row r="5231" spans="1:4" x14ac:dyDescent="0.2">
      <c r="A5231" s="6" t="s">
        <v>17460</v>
      </c>
      <c r="B5231" s="6" t="s">
        <v>17463</v>
      </c>
      <c r="C5231" s="6" t="s">
        <v>17464</v>
      </c>
      <c r="D5231" s="12">
        <v>1</v>
      </c>
    </row>
    <row r="5232" spans="1:4" x14ac:dyDescent="0.2">
      <c r="A5232" s="6" t="s">
        <v>17460</v>
      </c>
      <c r="B5232" s="6" t="s">
        <v>17465</v>
      </c>
      <c r="C5232" s="6" t="s">
        <v>17466</v>
      </c>
      <c r="D5232" s="12">
        <v>1</v>
      </c>
    </row>
    <row r="5233" spans="1:4" x14ac:dyDescent="0.2">
      <c r="A5233" s="6" t="s">
        <v>17460</v>
      </c>
      <c r="B5233" s="6" t="s">
        <v>17467</v>
      </c>
      <c r="C5233" s="6" t="s">
        <v>17468</v>
      </c>
      <c r="D5233" s="12">
        <v>1</v>
      </c>
    </row>
    <row r="5234" spans="1:4" x14ac:dyDescent="0.2">
      <c r="A5234" s="6" t="s">
        <v>17460</v>
      </c>
      <c r="B5234" s="6" t="s">
        <v>17469</v>
      </c>
      <c r="C5234" s="6" t="s">
        <v>17470</v>
      </c>
      <c r="D5234" s="12">
        <v>1</v>
      </c>
    </row>
    <row r="5235" spans="1:4" x14ac:dyDescent="0.2">
      <c r="A5235" s="6" t="s">
        <v>17460</v>
      </c>
      <c r="B5235" s="6" t="s">
        <v>17471</v>
      </c>
      <c r="C5235" s="6" t="s">
        <v>17472</v>
      </c>
      <c r="D5235" s="12">
        <v>1</v>
      </c>
    </row>
    <row r="5236" spans="1:4" x14ac:dyDescent="0.2">
      <c r="A5236" s="6" t="s">
        <v>17460</v>
      </c>
      <c r="B5236" s="6" t="s">
        <v>17473</v>
      </c>
      <c r="C5236" s="6" t="s">
        <v>17474</v>
      </c>
      <c r="D5236" s="12">
        <v>1</v>
      </c>
    </row>
    <row r="5237" spans="1:4" x14ac:dyDescent="0.2">
      <c r="A5237" s="6" t="s">
        <v>17460</v>
      </c>
      <c r="B5237" s="6" t="s">
        <v>17475</v>
      </c>
      <c r="C5237" s="6" t="s">
        <v>17476</v>
      </c>
      <c r="D5237" s="12">
        <v>1</v>
      </c>
    </row>
    <row r="5238" spans="1:4" x14ac:dyDescent="0.2">
      <c r="A5238" s="6" t="s">
        <v>17460</v>
      </c>
      <c r="B5238" s="6" t="s">
        <v>17477</v>
      </c>
      <c r="C5238" s="6" t="s">
        <v>17478</v>
      </c>
      <c r="D5238" s="12">
        <v>1</v>
      </c>
    </row>
    <row r="5239" spans="1:4" x14ac:dyDescent="0.2">
      <c r="A5239" s="6" t="s">
        <v>17460</v>
      </c>
      <c r="B5239" s="6" t="s">
        <v>17479</v>
      </c>
      <c r="C5239" s="6" t="s">
        <v>17480</v>
      </c>
      <c r="D5239" s="12">
        <v>1</v>
      </c>
    </row>
    <row r="5240" spans="1:4" x14ac:dyDescent="0.2">
      <c r="A5240" s="6" t="s">
        <v>17460</v>
      </c>
      <c r="B5240" s="6" t="s">
        <v>17481</v>
      </c>
      <c r="C5240" s="6" t="s">
        <v>17482</v>
      </c>
      <c r="D5240" s="12">
        <v>1</v>
      </c>
    </row>
    <row r="5241" spans="1:4" x14ac:dyDescent="0.2">
      <c r="A5241" s="6" t="s">
        <v>3178</v>
      </c>
      <c r="B5241" s="6" t="s">
        <v>17483</v>
      </c>
      <c r="C5241" s="6" t="s">
        <v>17484</v>
      </c>
      <c r="D5241" s="12">
        <v>1</v>
      </c>
    </row>
    <row r="5242" spans="1:4" x14ac:dyDescent="0.2">
      <c r="A5242" s="6" t="s">
        <v>3178</v>
      </c>
      <c r="B5242" s="6" t="s">
        <v>17485</v>
      </c>
      <c r="C5242" s="6" t="s">
        <v>17486</v>
      </c>
      <c r="D5242" s="12">
        <v>1</v>
      </c>
    </row>
    <row r="5243" spans="1:4" x14ac:dyDescent="0.2">
      <c r="A5243" s="6" t="s">
        <v>3178</v>
      </c>
      <c r="B5243" s="6" t="s">
        <v>3179</v>
      </c>
      <c r="C5243" s="6" t="s">
        <v>3180</v>
      </c>
      <c r="D5243" s="12">
        <v>1</v>
      </c>
    </row>
    <row r="5244" spans="1:4" x14ac:dyDescent="0.2">
      <c r="A5244" s="6" t="s">
        <v>3178</v>
      </c>
      <c r="B5244" s="6" t="s">
        <v>17487</v>
      </c>
      <c r="C5244" s="6" t="s">
        <v>17488</v>
      </c>
      <c r="D5244" s="12">
        <v>1</v>
      </c>
    </row>
    <row r="5245" spans="1:4" x14ac:dyDescent="0.2">
      <c r="A5245" s="6" t="s">
        <v>3178</v>
      </c>
      <c r="B5245" s="6" t="s">
        <v>3181</v>
      </c>
      <c r="C5245" s="6" t="s">
        <v>3182</v>
      </c>
      <c r="D5245" s="12">
        <v>1</v>
      </c>
    </row>
    <row r="5246" spans="1:4" x14ac:dyDescent="0.2">
      <c r="A5246" s="6" t="s">
        <v>3178</v>
      </c>
      <c r="B5246" s="6" t="s">
        <v>17489</v>
      </c>
      <c r="C5246" s="6" t="s">
        <v>17490</v>
      </c>
      <c r="D5246" s="12">
        <v>1</v>
      </c>
    </row>
    <row r="5247" spans="1:4" x14ac:dyDescent="0.2">
      <c r="A5247" s="6" t="s">
        <v>17491</v>
      </c>
      <c r="B5247" s="6" t="s">
        <v>17492</v>
      </c>
      <c r="C5247" s="6" t="s">
        <v>17493</v>
      </c>
      <c r="D5247" s="12">
        <v>1</v>
      </c>
    </row>
    <row r="5248" spans="1:4" x14ac:dyDescent="0.2">
      <c r="A5248" s="6" t="s">
        <v>17494</v>
      </c>
      <c r="B5248" s="6" t="s">
        <v>17495</v>
      </c>
      <c r="C5248" s="6" t="s">
        <v>17496</v>
      </c>
      <c r="D5248" s="12">
        <v>1</v>
      </c>
    </row>
    <row r="5249" spans="1:4" x14ac:dyDescent="0.2">
      <c r="A5249" s="6" t="s">
        <v>17494</v>
      </c>
      <c r="B5249" s="6" t="s">
        <v>17497</v>
      </c>
      <c r="C5249" s="6" t="s">
        <v>17498</v>
      </c>
      <c r="D5249" s="12">
        <v>1</v>
      </c>
    </row>
    <row r="5250" spans="1:4" x14ac:dyDescent="0.2">
      <c r="A5250" s="6" t="s">
        <v>17494</v>
      </c>
      <c r="B5250" s="6" t="s">
        <v>17499</v>
      </c>
      <c r="C5250" s="6" t="s">
        <v>17500</v>
      </c>
      <c r="D5250" s="12">
        <v>1</v>
      </c>
    </row>
    <row r="5251" spans="1:4" x14ac:dyDescent="0.2">
      <c r="A5251" s="6" t="s">
        <v>17494</v>
      </c>
      <c r="B5251" s="6" t="s">
        <v>17501</v>
      </c>
      <c r="C5251" s="6" t="s">
        <v>17502</v>
      </c>
      <c r="D5251" s="12">
        <v>1</v>
      </c>
    </row>
    <row r="5252" spans="1:4" x14ac:dyDescent="0.2">
      <c r="A5252" s="6" t="s">
        <v>17494</v>
      </c>
      <c r="B5252" s="6" t="s">
        <v>17503</v>
      </c>
      <c r="C5252" s="6" t="s">
        <v>17504</v>
      </c>
      <c r="D5252" s="12">
        <v>1</v>
      </c>
    </row>
    <row r="5253" spans="1:4" x14ac:dyDescent="0.2">
      <c r="A5253" s="6" t="s">
        <v>17494</v>
      </c>
      <c r="B5253" s="6" t="s">
        <v>17505</v>
      </c>
      <c r="C5253" s="6" t="s">
        <v>17506</v>
      </c>
      <c r="D5253" s="12">
        <v>1</v>
      </c>
    </row>
    <row r="5254" spans="1:4" x14ac:dyDescent="0.2">
      <c r="A5254" s="6" t="s">
        <v>17494</v>
      </c>
      <c r="B5254" s="6" t="s">
        <v>17507</v>
      </c>
      <c r="C5254" s="6" t="s">
        <v>17508</v>
      </c>
      <c r="D5254" s="12">
        <v>1</v>
      </c>
    </row>
    <row r="5255" spans="1:4" x14ac:dyDescent="0.2">
      <c r="A5255" s="6" t="s">
        <v>17494</v>
      </c>
      <c r="B5255" s="6" t="s">
        <v>17509</v>
      </c>
      <c r="C5255" s="6" t="s">
        <v>17510</v>
      </c>
      <c r="D5255" s="12">
        <v>1</v>
      </c>
    </row>
    <row r="5256" spans="1:4" x14ac:dyDescent="0.2">
      <c r="A5256" s="6" t="s">
        <v>17494</v>
      </c>
      <c r="B5256" s="6" t="s">
        <v>17511</v>
      </c>
      <c r="C5256" s="6" t="s">
        <v>17512</v>
      </c>
      <c r="D5256" s="12">
        <v>1</v>
      </c>
    </row>
    <row r="5257" spans="1:4" x14ac:dyDescent="0.2">
      <c r="A5257" s="6" t="s">
        <v>17494</v>
      </c>
      <c r="B5257" s="6" t="s">
        <v>17513</v>
      </c>
      <c r="C5257" s="6" t="s">
        <v>17514</v>
      </c>
      <c r="D5257" s="12">
        <v>1</v>
      </c>
    </row>
    <row r="5258" spans="1:4" x14ac:dyDescent="0.2">
      <c r="A5258" s="6" t="s">
        <v>17494</v>
      </c>
      <c r="B5258" s="6" t="s">
        <v>17515</v>
      </c>
      <c r="C5258" s="6" t="s">
        <v>17516</v>
      </c>
      <c r="D5258" s="12">
        <v>1</v>
      </c>
    </row>
    <row r="5259" spans="1:4" x14ac:dyDescent="0.2">
      <c r="A5259" s="6" t="s">
        <v>17494</v>
      </c>
      <c r="B5259" s="6" t="s">
        <v>17517</v>
      </c>
      <c r="C5259" s="6" t="s">
        <v>17518</v>
      </c>
      <c r="D5259" s="12">
        <v>1</v>
      </c>
    </row>
    <row r="5260" spans="1:4" x14ac:dyDescent="0.2">
      <c r="A5260" s="6" t="s">
        <v>17494</v>
      </c>
      <c r="B5260" s="6" t="s">
        <v>17519</v>
      </c>
      <c r="C5260" s="6" t="s">
        <v>17520</v>
      </c>
      <c r="D5260" s="12">
        <v>1</v>
      </c>
    </row>
    <row r="5261" spans="1:4" x14ac:dyDescent="0.2">
      <c r="A5261" s="6" t="s">
        <v>17494</v>
      </c>
      <c r="B5261" s="6" t="s">
        <v>17521</v>
      </c>
      <c r="C5261" s="6" t="s">
        <v>17522</v>
      </c>
      <c r="D5261" s="12">
        <v>1</v>
      </c>
    </row>
    <row r="5262" spans="1:4" x14ac:dyDescent="0.2">
      <c r="A5262" s="6" t="s">
        <v>17494</v>
      </c>
      <c r="B5262" s="6" t="s">
        <v>17523</v>
      </c>
      <c r="C5262" s="6" t="s">
        <v>17524</v>
      </c>
      <c r="D5262" s="12">
        <v>1</v>
      </c>
    </row>
    <row r="5263" spans="1:4" x14ac:dyDescent="0.2">
      <c r="A5263" s="6" t="s">
        <v>17494</v>
      </c>
      <c r="B5263" s="6" t="s">
        <v>17525</v>
      </c>
      <c r="C5263" s="6" t="s">
        <v>17526</v>
      </c>
      <c r="D5263" s="12">
        <v>1</v>
      </c>
    </row>
    <row r="5264" spans="1:4" x14ac:dyDescent="0.2">
      <c r="A5264" s="6" t="s">
        <v>17527</v>
      </c>
      <c r="B5264" s="6" t="s">
        <v>17528</v>
      </c>
      <c r="C5264" s="6" t="s">
        <v>17529</v>
      </c>
      <c r="D5264" s="12">
        <v>1</v>
      </c>
    </row>
    <row r="5265" spans="1:4" x14ac:dyDescent="0.2">
      <c r="A5265" s="6" t="s">
        <v>17527</v>
      </c>
      <c r="B5265" s="6" t="s">
        <v>17530</v>
      </c>
      <c r="C5265" s="6" t="s">
        <v>17531</v>
      </c>
      <c r="D5265" s="12">
        <v>1</v>
      </c>
    </row>
    <row r="5266" spans="1:4" x14ac:dyDescent="0.2">
      <c r="A5266" s="6" t="s">
        <v>3183</v>
      </c>
      <c r="B5266" s="6" t="s">
        <v>17532</v>
      </c>
      <c r="C5266" s="6" t="s">
        <v>17533</v>
      </c>
      <c r="D5266" s="12">
        <v>1</v>
      </c>
    </row>
    <row r="5267" spans="1:4" x14ac:dyDescent="0.2">
      <c r="A5267" s="6" t="s">
        <v>3183</v>
      </c>
      <c r="B5267" s="6" t="s">
        <v>17534</v>
      </c>
      <c r="C5267" s="6" t="s">
        <v>17535</v>
      </c>
      <c r="D5267" s="12">
        <v>1</v>
      </c>
    </row>
    <row r="5268" spans="1:4" x14ac:dyDescent="0.2">
      <c r="A5268" s="6" t="s">
        <v>3183</v>
      </c>
      <c r="B5268" s="6" t="s">
        <v>17536</v>
      </c>
      <c r="C5268" s="6" t="s">
        <v>17537</v>
      </c>
      <c r="D5268" s="12">
        <v>1</v>
      </c>
    </row>
    <row r="5269" spans="1:4" x14ac:dyDescent="0.2">
      <c r="A5269" s="6" t="s">
        <v>3183</v>
      </c>
      <c r="B5269" s="6" t="s">
        <v>3184</v>
      </c>
      <c r="C5269" s="6" t="s">
        <v>3185</v>
      </c>
      <c r="D5269" s="12">
        <v>1</v>
      </c>
    </row>
    <row r="5270" spans="1:4" x14ac:dyDescent="0.2">
      <c r="A5270" s="6" t="s">
        <v>3183</v>
      </c>
      <c r="B5270" s="6" t="s">
        <v>17538</v>
      </c>
      <c r="C5270" s="6" t="s">
        <v>17539</v>
      </c>
      <c r="D5270" s="12">
        <v>1</v>
      </c>
    </row>
    <row r="5271" spans="1:4" x14ac:dyDescent="0.2">
      <c r="A5271" s="6" t="s">
        <v>3183</v>
      </c>
      <c r="B5271" s="6" t="s">
        <v>17540</v>
      </c>
      <c r="C5271" s="6" t="s">
        <v>17541</v>
      </c>
      <c r="D5271" s="12">
        <v>1</v>
      </c>
    </row>
    <row r="5272" spans="1:4" x14ac:dyDescent="0.2">
      <c r="A5272" s="6" t="s">
        <v>3183</v>
      </c>
      <c r="B5272" s="6" t="s">
        <v>3186</v>
      </c>
      <c r="C5272" s="6" t="s">
        <v>3187</v>
      </c>
      <c r="D5272" s="12">
        <v>1</v>
      </c>
    </row>
    <row r="5273" spans="1:4" x14ac:dyDescent="0.2">
      <c r="A5273" s="6" t="s">
        <v>3183</v>
      </c>
      <c r="B5273" s="6" t="s">
        <v>17542</v>
      </c>
      <c r="C5273" s="6" t="s">
        <v>17543</v>
      </c>
      <c r="D5273" s="12">
        <v>1</v>
      </c>
    </row>
    <row r="5274" spans="1:4" x14ac:dyDescent="0.2">
      <c r="A5274" s="6" t="s">
        <v>3183</v>
      </c>
      <c r="B5274" s="6" t="s">
        <v>3188</v>
      </c>
      <c r="C5274" s="6" t="s">
        <v>3189</v>
      </c>
      <c r="D5274" s="12">
        <v>1</v>
      </c>
    </row>
    <row r="5275" spans="1:4" x14ac:dyDescent="0.2">
      <c r="A5275" s="6" t="s">
        <v>3183</v>
      </c>
      <c r="B5275" s="6" t="s">
        <v>17544</v>
      </c>
      <c r="C5275" s="6" t="s">
        <v>17545</v>
      </c>
      <c r="D5275" s="12">
        <v>1</v>
      </c>
    </row>
    <row r="5276" spans="1:4" x14ac:dyDescent="0.2">
      <c r="A5276" s="6" t="s">
        <v>3183</v>
      </c>
      <c r="B5276" s="6" t="s">
        <v>3190</v>
      </c>
      <c r="C5276" s="6" t="s">
        <v>3191</v>
      </c>
      <c r="D5276" s="12">
        <v>1</v>
      </c>
    </row>
    <row r="5277" spans="1:4" x14ac:dyDescent="0.2">
      <c r="A5277" s="6" t="s">
        <v>3183</v>
      </c>
      <c r="B5277" s="6" t="s">
        <v>17546</v>
      </c>
      <c r="C5277" s="6" t="s">
        <v>17547</v>
      </c>
      <c r="D5277" s="12">
        <v>1</v>
      </c>
    </row>
    <row r="5278" spans="1:4" x14ac:dyDescent="0.2">
      <c r="A5278" s="6" t="s">
        <v>3183</v>
      </c>
      <c r="B5278" s="6" t="s">
        <v>3192</v>
      </c>
      <c r="C5278" s="6" t="s">
        <v>3193</v>
      </c>
      <c r="D5278" s="12">
        <v>1</v>
      </c>
    </row>
    <row r="5279" spans="1:4" x14ac:dyDescent="0.2">
      <c r="A5279" s="6" t="s">
        <v>3183</v>
      </c>
      <c r="B5279" s="6" t="s">
        <v>17548</v>
      </c>
      <c r="C5279" s="6" t="s">
        <v>17549</v>
      </c>
      <c r="D5279" s="12">
        <v>1</v>
      </c>
    </row>
    <row r="5280" spans="1:4" x14ac:dyDescent="0.2">
      <c r="A5280" s="6" t="s">
        <v>3183</v>
      </c>
      <c r="B5280" s="6" t="s">
        <v>17550</v>
      </c>
      <c r="C5280" s="6" t="s">
        <v>17551</v>
      </c>
      <c r="D5280" s="12">
        <v>1</v>
      </c>
    </row>
    <row r="5281" spans="1:4" x14ac:dyDescent="0.2">
      <c r="A5281" s="6" t="s">
        <v>3183</v>
      </c>
      <c r="B5281" s="6" t="s">
        <v>3194</v>
      </c>
      <c r="C5281" s="6" t="s">
        <v>3195</v>
      </c>
      <c r="D5281" s="12">
        <v>1</v>
      </c>
    </row>
    <row r="5282" spans="1:4" x14ac:dyDescent="0.2">
      <c r="A5282" s="6" t="s">
        <v>3183</v>
      </c>
      <c r="B5282" s="6" t="s">
        <v>17552</v>
      </c>
      <c r="C5282" s="6" t="s">
        <v>17553</v>
      </c>
      <c r="D5282" s="12">
        <v>1</v>
      </c>
    </row>
    <row r="5283" spans="1:4" x14ac:dyDescent="0.2">
      <c r="A5283" s="6" t="s">
        <v>3183</v>
      </c>
      <c r="B5283" s="6" t="s">
        <v>17554</v>
      </c>
      <c r="C5283" s="6" t="s">
        <v>17555</v>
      </c>
      <c r="D5283" s="12">
        <v>1</v>
      </c>
    </row>
    <row r="5284" spans="1:4" x14ac:dyDescent="0.2">
      <c r="A5284" s="6" t="s">
        <v>3183</v>
      </c>
      <c r="B5284" s="6" t="s">
        <v>17556</v>
      </c>
      <c r="C5284" s="6" t="s">
        <v>17557</v>
      </c>
      <c r="D5284" s="12">
        <v>1</v>
      </c>
    </row>
    <row r="5285" spans="1:4" x14ac:dyDescent="0.2">
      <c r="A5285" s="6" t="s">
        <v>3183</v>
      </c>
      <c r="B5285" s="6" t="s">
        <v>17558</v>
      </c>
      <c r="C5285" s="6" t="s">
        <v>17559</v>
      </c>
      <c r="D5285" s="12">
        <v>1</v>
      </c>
    </row>
    <row r="5286" spans="1:4" x14ac:dyDescent="0.2">
      <c r="A5286" s="6" t="s">
        <v>3183</v>
      </c>
      <c r="B5286" s="6" t="s">
        <v>17560</v>
      </c>
      <c r="C5286" s="6" t="s">
        <v>17561</v>
      </c>
      <c r="D5286" s="12">
        <v>1</v>
      </c>
    </row>
    <row r="5287" spans="1:4" x14ac:dyDescent="0.2">
      <c r="A5287" s="6" t="s">
        <v>3183</v>
      </c>
      <c r="B5287" s="6" t="s">
        <v>17562</v>
      </c>
      <c r="C5287" s="6" t="s">
        <v>17563</v>
      </c>
      <c r="D5287" s="12">
        <v>1</v>
      </c>
    </row>
    <row r="5288" spans="1:4" x14ac:dyDescent="0.2">
      <c r="A5288" s="6" t="s">
        <v>3183</v>
      </c>
      <c r="B5288" s="6" t="s">
        <v>3196</v>
      </c>
      <c r="C5288" s="6" t="s">
        <v>3197</v>
      </c>
      <c r="D5288" s="12">
        <v>1</v>
      </c>
    </row>
    <row r="5289" spans="1:4" x14ac:dyDescent="0.2">
      <c r="A5289" s="6" t="s">
        <v>3183</v>
      </c>
      <c r="B5289" s="6" t="s">
        <v>17564</v>
      </c>
      <c r="C5289" s="6" t="s">
        <v>17565</v>
      </c>
      <c r="D5289" s="12">
        <v>1</v>
      </c>
    </row>
    <row r="5290" spans="1:4" x14ac:dyDescent="0.2">
      <c r="A5290" s="6" t="s">
        <v>3183</v>
      </c>
      <c r="B5290" s="6" t="s">
        <v>17566</v>
      </c>
      <c r="C5290" s="6" t="s">
        <v>17567</v>
      </c>
      <c r="D5290" s="12">
        <v>1</v>
      </c>
    </row>
    <row r="5291" spans="1:4" x14ac:dyDescent="0.2">
      <c r="A5291" s="6" t="s">
        <v>3183</v>
      </c>
      <c r="B5291" s="6" t="s">
        <v>3198</v>
      </c>
      <c r="C5291" s="6" t="s">
        <v>3199</v>
      </c>
      <c r="D5291" s="12">
        <v>1</v>
      </c>
    </row>
    <row r="5292" spans="1:4" x14ac:dyDescent="0.2">
      <c r="A5292" s="6" t="s">
        <v>3183</v>
      </c>
      <c r="B5292" s="6" t="s">
        <v>3200</v>
      </c>
      <c r="C5292" s="6" t="s">
        <v>3201</v>
      </c>
      <c r="D5292" s="12">
        <v>1</v>
      </c>
    </row>
    <row r="5293" spans="1:4" x14ac:dyDescent="0.2">
      <c r="A5293" s="6" t="s">
        <v>3183</v>
      </c>
      <c r="B5293" s="6" t="s">
        <v>17568</v>
      </c>
      <c r="C5293" s="6" t="s">
        <v>17569</v>
      </c>
      <c r="D5293" s="12">
        <v>1</v>
      </c>
    </row>
    <row r="5294" spans="1:4" x14ac:dyDescent="0.2">
      <c r="A5294" s="6" t="s">
        <v>3183</v>
      </c>
      <c r="B5294" s="6" t="s">
        <v>17570</v>
      </c>
      <c r="C5294" s="6" t="s">
        <v>17571</v>
      </c>
      <c r="D5294" s="12">
        <v>1</v>
      </c>
    </row>
    <row r="5295" spans="1:4" x14ac:dyDescent="0.2">
      <c r="A5295" s="6" t="s">
        <v>3183</v>
      </c>
      <c r="B5295" s="6" t="s">
        <v>17572</v>
      </c>
      <c r="C5295" s="6" t="s">
        <v>17573</v>
      </c>
      <c r="D5295" s="12">
        <v>2</v>
      </c>
    </row>
    <row r="5296" spans="1:4" x14ac:dyDescent="0.2">
      <c r="A5296" s="6" t="s">
        <v>3183</v>
      </c>
      <c r="B5296" s="6" t="s">
        <v>17574</v>
      </c>
      <c r="C5296" s="6" t="s">
        <v>17575</v>
      </c>
      <c r="D5296" s="12">
        <v>2</v>
      </c>
    </row>
    <row r="5297" spans="1:4" x14ac:dyDescent="0.2">
      <c r="A5297" s="6" t="s">
        <v>3183</v>
      </c>
      <c r="B5297" s="6" t="s">
        <v>17576</v>
      </c>
      <c r="C5297" s="6" t="s">
        <v>17577</v>
      </c>
      <c r="D5297" s="12">
        <v>1</v>
      </c>
    </row>
    <row r="5298" spans="1:4" x14ac:dyDescent="0.2">
      <c r="A5298" s="6" t="s">
        <v>3183</v>
      </c>
      <c r="B5298" s="6" t="s">
        <v>17578</v>
      </c>
      <c r="C5298" s="6" t="s">
        <v>17579</v>
      </c>
      <c r="D5298" s="12">
        <v>2</v>
      </c>
    </row>
    <row r="5299" spans="1:4" x14ac:dyDescent="0.2">
      <c r="A5299" s="6" t="s">
        <v>3183</v>
      </c>
      <c r="B5299" s="6" t="s">
        <v>17580</v>
      </c>
      <c r="C5299" s="6" t="s">
        <v>17581</v>
      </c>
      <c r="D5299" s="12">
        <v>1</v>
      </c>
    </row>
    <row r="5300" spans="1:4" x14ac:dyDescent="0.2">
      <c r="A5300" s="6" t="s">
        <v>3183</v>
      </c>
      <c r="B5300" s="6" t="s">
        <v>17582</v>
      </c>
      <c r="C5300" s="6" t="s">
        <v>17583</v>
      </c>
      <c r="D5300" s="12">
        <v>2</v>
      </c>
    </row>
    <row r="5301" spans="1:4" x14ac:dyDescent="0.2">
      <c r="A5301" s="6" t="s">
        <v>3183</v>
      </c>
      <c r="B5301" s="6" t="s">
        <v>3202</v>
      </c>
      <c r="C5301" s="6" t="s">
        <v>3203</v>
      </c>
      <c r="D5301" s="12">
        <v>2</v>
      </c>
    </row>
    <row r="5302" spans="1:4" x14ac:dyDescent="0.2">
      <c r="A5302" s="6" t="s">
        <v>3183</v>
      </c>
      <c r="B5302" s="6" t="s">
        <v>17584</v>
      </c>
      <c r="C5302" s="6" t="s">
        <v>17585</v>
      </c>
      <c r="D5302" s="12">
        <v>1</v>
      </c>
    </row>
    <row r="5303" spans="1:4" x14ac:dyDescent="0.2">
      <c r="A5303" s="6" t="s">
        <v>3183</v>
      </c>
      <c r="B5303" s="6" t="s">
        <v>17586</v>
      </c>
      <c r="C5303" s="6" t="s">
        <v>17587</v>
      </c>
      <c r="D5303" s="12">
        <v>1</v>
      </c>
    </row>
    <row r="5304" spans="1:4" x14ac:dyDescent="0.2">
      <c r="A5304" s="6" t="s">
        <v>3183</v>
      </c>
      <c r="B5304" s="6" t="s">
        <v>3204</v>
      </c>
      <c r="C5304" s="6" t="s">
        <v>3205</v>
      </c>
      <c r="D5304" s="12">
        <v>1</v>
      </c>
    </row>
    <row r="5305" spans="1:4" x14ac:dyDescent="0.2">
      <c r="A5305" s="6" t="s">
        <v>3183</v>
      </c>
      <c r="B5305" s="6" t="s">
        <v>17588</v>
      </c>
      <c r="C5305" s="6" t="s">
        <v>17589</v>
      </c>
      <c r="D5305" s="12">
        <v>1</v>
      </c>
    </row>
    <row r="5306" spans="1:4" x14ac:dyDescent="0.2">
      <c r="A5306" s="6" t="s">
        <v>3183</v>
      </c>
      <c r="B5306" s="6" t="s">
        <v>17590</v>
      </c>
      <c r="C5306" s="6" t="s">
        <v>17591</v>
      </c>
      <c r="D5306" s="12">
        <v>1</v>
      </c>
    </row>
    <row r="5307" spans="1:4" x14ac:dyDescent="0.2">
      <c r="A5307" s="6" t="s">
        <v>3183</v>
      </c>
      <c r="B5307" s="6" t="s">
        <v>17592</v>
      </c>
      <c r="C5307" s="6" t="s">
        <v>17593</v>
      </c>
      <c r="D5307" s="12">
        <v>1</v>
      </c>
    </row>
    <row r="5308" spans="1:4" x14ac:dyDescent="0.2">
      <c r="A5308" s="6" t="s">
        <v>3183</v>
      </c>
      <c r="B5308" s="6" t="s">
        <v>17594</v>
      </c>
      <c r="C5308" s="6" t="s">
        <v>17595</v>
      </c>
      <c r="D5308" s="12">
        <v>1</v>
      </c>
    </row>
    <row r="5309" spans="1:4" x14ac:dyDescent="0.2">
      <c r="A5309" s="6" t="s">
        <v>3183</v>
      </c>
      <c r="B5309" s="6" t="s">
        <v>17596</v>
      </c>
      <c r="C5309" s="6" t="s">
        <v>17597</v>
      </c>
      <c r="D5309" s="12">
        <v>1</v>
      </c>
    </row>
    <row r="5310" spans="1:4" x14ac:dyDescent="0.2">
      <c r="A5310" s="6" t="s">
        <v>3183</v>
      </c>
      <c r="B5310" s="6" t="s">
        <v>17598</v>
      </c>
      <c r="C5310" s="6" t="s">
        <v>17599</v>
      </c>
      <c r="D5310" s="12">
        <v>1</v>
      </c>
    </row>
    <row r="5311" spans="1:4" x14ac:dyDescent="0.2">
      <c r="A5311" s="6" t="s">
        <v>3183</v>
      </c>
      <c r="B5311" s="6" t="s">
        <v>17600</v>
      </c>
      <c r="C5311" s="6" t="s">
        <v>17601</v>
      </c>
      <c r="D5311" s="12">
        <v>1</v>
      </c>
    </row>
    <row r="5312" spans="1:4" x14ac:dyDescent="0.2">
      <c r="A5312" s="6" t="s">
        <v>3183</v>
      </c>
      <c r="B5312" s="6" t="s">
        <v>3206</v>
      </c>
      <c r="C5312" s="6" t="s">
        <v>3207</v>
      </c>
      <c r="D5312" s="12">
        <v>1</v>
      </c>
    </row>
    <row r="5313" spans="1:4" x14ac:dyDescent="0.2">
      <c r="A5313" s="6" t="s">
        <v>3183</v>
      </c>
      <c r="B5313" s="6" t="s">
        <v>17602</v>
      </c>
      <c r="C5313" s="6" t="s">
        <v>17603</v>
      </c>
      <c r="D5313" s="12">
        <v>1</v>
      </c>
    </row>
    <row r="5314" spans="1:4" x14ac:dyDescent="0.2">
      <c r="A5314" s="6" t="s">
        <v>3183</v>
      </c>
      <c r="B5314" s="6" t="s">
        <v>17604</v>
      </c>
      <c r="C5314" s="6" t="s">
        <v>17605</v>
      </c>
      <c r="D5314" s="12">
        <v>1</v>
      </c>
    </row>
    <row r="5315" spans="1:4" x14ac:dyDescent="0.2">
      <c r="A5315" s="6" t="s">
        <v>3183</v>
      </c>
      <c r="B5315" s="6" t="s">
        <v>3208</v>
      </c>
      <c r="C5315" s="6" t="s">
        <v>3209</v>
      </c>
      <c r="D5315" s="12">
        <v>1</v>
      </c>
    </row>
    <row r="5316" spans="1:4" x14ac:dyDescent="0.2">
      <c r="A5316" s="6" t="s">
        <v>3183</v>
      </c>
      <c r="B5316" s="6" t="s">
        <v>17606</v>
      </c>
      <c r="C5316" s="6" t="s">
        <v>17607</v>
      </c>
      <c r="D5316" s="12">
        <v>1</v>
      </c>
    </row>
    <row r="5317" spans="1:4" x14ac:dyDescent="0.2">
      <c r="A5317" s="6" t="s">
        <v>3183</v>
      </c>
      <c r="B5317" s="6" t="s">
        <v>17608</v>
      </c>
      <c r="C5317" s="6" t="s">
        <v>17609</v>
      </c>
      <c r="D5317" s="12">
        <v>1</v>
      </c>
    </row>
    <row r="5318" spans="1:4" x14ac:dyDescent="0.2">
      <c r="A5318" s="6" t="s">
        <v>3183</v>
      </c>
      <c r="B5318" s="6" t="s">
        <v>3210</v>
      </c>
      <c r="C5318" s="6" t="s">
        <v>3211</v>
      </c>
      <c r="D5318" s="12">
        <v>1</v>
      </c>
    </row>
    <row r="5319" spans="1:4" x14ac:dyDescent="0.2">
      <c r="A5319" s="6" t="s">
        <v>3183</v>
      </c>
      <c r="B5319" s="6" t="s">
        <v>17610</v>
      </c>
      <c r="C5319" s="6" t="s">
        <v>17611</v>
      </c>
      <c r="D5319" s="12">
        <v>1</v>
      </c>
    </row>
    <row r="5320" spans="1:4" x14ac:dyDescent="0.2">
      <c r="A5320" s="6" t="s">
        <v>3183</v>
      </c>
      <c r="B5320" s="6" t="s">
        <v>3212</v>
      </c>
      <c r="C5320" s="6" t="s">
        <v>3213</v>
      </c>
      <c r="D5320" s="12">
        <v>1</v>
      </c>
    </row>
    <row r="5321" spans="1:4" x14ac:dyDescent="0.2">
      <c r="A5321" s="6" t="s">
        <v>3183</v>
      </c>
      <c r="B5321" s="6" t="s">
        <v>3214</v>
      </c>
      <c r="C5321" s="6" t="s">
        <v>3215</v>
      </c>
      <c r="D5321" s="12">
        <v>1</v>
      </c>
    </row>
    <row r="5322" spans="1:4" x14ac:dyDescent="0.2">
      <c r="A5322" s="6" t="s">
        <v>3183</v>
      </c>
      <c r="B5322" s="6" t="s">
        <v>17612</v>
      </c>
      <c r="C5322" s="6" t="s">
        <v>17613</v>
      </c>
      <c r="D5322" s="12">
        <v>1</v>
      </c>
    </row>
    <row r="5323" spans="1:4" x14ac:dyDescent="0.2">
      <c r="A5323" s="6" t="s">
        <v>3183</v>
      </c>
      <c r="B5323" s="6" t="s">
        <v>17614</v>
      </c>
      <c r="C5323" s="6" t="s">
        <v>17615</v>
      </c>
      <c r="D5323" s="12">
        <v>1</v>
      </c>
    </row>
    <row r="5324" spans="1:4" x14ac:dyDescent="0.2">
      <c r="A5324" s="6" t="s">
        <v>3183</v>
      </c>
      <c r="B5324" s="6" t="s">
        <v>17616</v>
      </c>
      <c r="C5324" s="6" t="s">
        <v>17617</v>
      </c>
      <c r="D5324" s="12">
        <v>1</v>
      </c>
    </row>
    <row r="5325" spans="1:4" x14ac:dyDescent="0.2">
      <c r="A5325" s="6" t="s">
        <v>3183</v>
      </c>
      <c r="B5325" s="6" t="s">
        <v>17618</v>
      </c>
      <c r="C5325" s="6" t="s">
        <v>17619</v>
      </c>
      <c r="D5325" s="12">
        <v>1</v>
      </c>
    </row>
    <row r="5326" spans="1:4" x14ac:dyDescent="0.2">
      <c r="A5326" s="6" t="s">
        <v>3183</v>
      </c>
      <c r="B5326" s="6" t="s">
        <v>17620</v>
      </c>
      <c r="C5326" s="6" t="s">
        <v>17621</v>
      </c>
      <c r="D5326" s="12">
        <v>1</v>
      </c>
    </row>
    <row r="5327" spans="1:4" x14ac:dyDescent="0.2">
      <c r="A5327" s="6" t="s">
        <v>3183</v>
      </c>
      <c r="B5327" s="6" t="s">
        <v>17622</v>
      </c>
      <c r="C5327" s="6" t="s">
        <v>17623</v>
      </c>
      <c r="D5327" s="12">
        <v>1</v>
      </c>
    </row>
    <row r="5328" spans="1:4" x14ac:dyDescent="0.2">
      <c r="A5328" s="6" t="s">
        <v>3183</v>
      </c>
      <c r="B5328" s="6" t="s">
        <v>17624</v>
      </c>
      <c r="C5328" s="6" t="s">
        <v>17625</v>
      </c>
      <c r="D5328" s="12">
        <v>1</v>
      </c>
    </row>
    <row r="5329" spans="1:4" x14ac:dyDescent="0.2">
      <c r="A5329" s="6" t="s">
        <v>3183</v>
      </c>
      <c r="B5329" s="6" t="s">
        <v>17626</v>
      </c>
      <c r="C5329" s="6" t="s">
        <v>17627</v>
      </c>
      <c r="D5329" s="12">
        <v>1</v>
      </c>
    </row>
    <row r="5330" spans="1:4" x14ac:dyDescent="0.2">
      <c r="A5330" s="6" t="s">
        <v>3183</v>
      </c>
      <c r="B5330" s="6" t="s">
        <v>17628</v>
      </c>
      <c r="C5330" s="6" t="s">
        <v>17629</v>
      </c>
      <c r="D5330" s="12">
        <v>1</v>
      </c>
    </row>
    <row r="5331" spans="1:4" x14ac:dyDescent="0.2">
      <c r="A5331" s="6" t="s">
        <v>3183</v>
      </c>
      <c r="B5331" s="6" t="s">
        <v>17630</v>
      </c>
      <c r="C5331" s="6" t="s">
        <v>17631</v>
      </c>
      <c r="D5331" s="12">
        <v>1</v>
      </c>
    </row>
    <row r="5332" spans="1:4" x14ac:dyDescent="0.2">
      <c r="A5332" s="6" t="s">
        <v>3183</v>
      </c>
      <c r="B5332" s="6" t="s">
        <v>17632</v>
      </c>
      <c r="C5332" s="6" t="s">
        <v>17633</v>
      </c>
      <c r="D5332" s="12">
        <v>1</v>
      </c>
    </row>
    <row r="5333" spans="1:4" x14ac:dyDescent="0.2">
      <c r="A5333" s="6" t="s">
        <v>3183</v>
      </c>
      <c r="B5333" s="6" t="s">
        <v>17634</v>
      </c>
      <c r="C5333" s="6" t="s">
        <v>17635</v>
      </c>
      <c r="D5333" s="12">
        <v>1</v>
      </c>
    </row>
    <row r="5334" spans="1:4" x14ac:dyDescent="0.2">
      <c r="A5334" s="6" t="s">
        <v>3183</v>
      </c>
      <c r="B5334" s="6" t="s">
        <v>17636</v>
      </c>
      <c r="C5334" s="6" t="s">
        <v>17637</v>
      </c>
      <c r="D5334" s="12">
        <v>1</v>
      </c>
    </row>
    <row r="5335" spans="1:4" x14ac:dyDescent="0.2">
      <c r="A5335" s="6" t="s">
        <v>3183</v>
      </c>
      <c r="B5335" s="6" t="s">
        <v>17638</v>
      </c>
      <c r="C5335" s="6" t="s">
        <v>17639</v>
      </c>
      <c r="D5335" s="12">
        <v>1</v>
      </c>
    </row>
    <row r="5336" spans="1:4" x14ac:dyDescent="0.2">
      <c r="A5336" s="6" t="s">
        <v>3183</v>
      </c>
      <c r="B5336" s="6" t="s">
        <v>17640</v>
      </c>
      <c r="C5336" s="6" t="s">
        <v>17641</v>
      </c>
      <c r="D5336" s="12">
        <v>1</v>
      </c>
    </row>
    <row r="5337" spans="1:4" x14ac:dyDescent="0.2">
      <c r="A5337" s="6" t="s">
        <v>3183</v>
      </c>
      <c r="B5337" s="6" t="s">
        <v>3216</v>
      </c>
      <c r="C5337" s="6" t="s">
        <v>3217</v>
      </c>
      <c r="D5337" s="12">
        <v>1</v>
      </c>
    </row>
    <row r="5338" spans="1:4" x14ac:dyDescent="0.2">
      <c r="A5338" s="6" t="s">
        <v>3183</v>
      </c>
      <c r="B5338" s="6" t="s">
        <v>17642</v>
      </c>
      <c r="C5338" s="6" t="s">
        <v>17643</v>
      </c>
      <c r="D5338" s="12">
        <v>1</v>
      </c>
    </row>
    <row r="5339" spans="1:4" x14ac:dyDescent="0.2">
      <c r="A5339" s="6" t="s">
        <v>3183</v>
      </c>
      <c r="B5339" s="6" t="s">
        <v>17644</v>
      </c>
      <c r="C5339" s="6" t="s">
        <v>17645</v>
      </c>
      <c r="D5339" s="12">
        <v>1</v>
      </c>
    </row>
    <row r="5340" spans="1:4" x14ac:dyDescent="0.2">
      <c r="A5340" s="6" t="s">
        <v>3183</v>
      </c>
      <c r="B5340" s="6" t="s">
        <v>17646</v>
      </c>
      <c r="C5340" s="6" t="s">
        <v>17647</v>
      </c>
      <c r="D5340" s="12">
        <v>1</v>
      </c>
    </row>
    <row r="5341" spans="1:4" x14ac:dyDescent="0.2">
      <c r="A5341" s="6" t="s">
        <v>3183</v>
      </c>
      <c r="B5341" s="6" t="s">
        <v>17648</v>
      </c>
      <c r="C5341" s="6" t="s">
        <v>17649</v>
      </c>
      <c r="D5341" s="12">
        <v>1</v>
      </c>
    </row>
    <row r="5342" spans="1:4" x14ac:dyDescent="0.2">
      <c r="A5342" s="6" t="s">
        <v>3183</v>
      </c>
      <c r="B5342" s="6" t="s">
        <v>17650</v>
      </c>
      <c r="C5342" s="6" t="s">
        <v>17651</v>
      </c>
      <c r="D5342" s="12">
        <v>1</v>
      </c>
    </row>
    <row r="5343" spans="1:4" x14ac:dyDescent="0.2">
      <c r="A5343" s="6" t="s">
        <v>3183</v>
      </c>
      <c r="B5343" s="6" t="s">
        <v>17652</v>
      </c>
      <c r="C5343" s="6" t="s">
        <v>17653</v>
      </c>
      <c r="D5343" s="12">
        <v>1</v>
      </c>
    </row>
    <row r="5344" spans="1:4" x14ac:dyDescent="0.2">
      <c r="A5344" s="6" t="s">
        <v>3183</v>
      </c>
      <c r="B5344" s="6" t="s">
        <v>17654</v>
      </c>
      <c r="C5344" s="6" t="s">
        <v>17655</v>
      </c>
      <c r="D5344" s="12">
        <v>1</v>
      </c>
    </row>
    <row r="5345" spans="1:4" x14ac:dyDescent="0.2">
      <c r="A5345" s="6" t="s">
        <v>3183</v>
      </c>
      <c r="B5345" s="6" t="s">
        <v>17656</v>
      </c>
      <c r="C5345" s="6" t="s">
        <v>17657</v>
      </c>
      <c r="D5345" s="12">
        <v>1</v>
      </c>
    </row>
    <row r="5346" spans="1:4" x14ac:dyDescent="0.2">
      <c r="A5346" s="6" t="s">
        <v>3183</v>
      </c>
      <c r="B5346" s="6" t="s">
        <v>17658</v>
      </c>
      <c r="C5346" s="6" t="s">
        <v>17659</v>
      </c>
      <c r="D5346" s="12">
        <v>1</v>
      </c>
    </row>
    <row r="5347" spans="1:4" x14ac:dyDescent="0.2">
      <c r="A5347" s="6" t="s">
        <v>3183</v>
      </c>
      <c r="B5347" s="6" t="s">
        <v>17660</v>
      </c>
      <c r="C5347" s="6" t="s">
        <v>17661</v>
      </c>
      <c r="D5347" s="12">
        <v>1</v>
      </c>
    </row>
    <row r="5348" spans="1:4" x14ac:dyDescent="0.2">
      <c r="A5348" s="6" t="s">
        <v>3183</v>
      </c>
      <c r="B5348" s="6" t="s">
        <v>17662</v>
      </c>
      <c r="C5348" s="6" t="s">
        <v>17663</v>
      </c>
      <c r="D5348" s="12">
        <v>1</v>
      </c>
    </row>
    <row r="5349" spans="1:4" x14ac:dyDescent="0.2">
      <c r="A5349" s="6" t="s">
        <v>3183</v>
      </c>
      <c r="B5349" s="6" t="s">
        <v>17664</v>
      </c>
      <c r="C5349" s="6" t="s">
        <v>17665</v>
      </c>
      <c r="D5349" s="12">
        <v>1</v>
      </c>
    </row>
    <row r="5350" spans="1:4" x14ac:dyDescent="0.2">
      <c r="A5350" s="6" t="s">
        <v>3183</v>
      </c>
      <c r="B5350" s="6" t="s">
        <v>17666</v>
      </c>
      <c r="C5350" s="6" t="s">
        <v>17667</v>
      </c>
      <c r="D5350" s="12">
        <v>1</v>
      </c>
    </row>
    <row r="5351" spans="1:4" x14ac:dyDescent="0.2">
      <c r="A5351" s="6" t="s">
        <v>3183</v>
      </c>
      <c r="B5351" s="6" t="s">
        <v>17668</v>
      </c>
      <c r="C5351" s="6" t="s">
        <v>17669</v>
      </c>
      <c r="D5351" s="12">
        <v>1</v>
      </c>
    </row>
    <row r="5352" spans="1:4" x14ac:dyDescent="0.2">
      <c r="A5352" s="6" t="s">
        <v>3183</v>
      </c>
      <c r="B5352" s="6" t="s">
        <v>17670</v>
      </c>
      <c r="C5352" s="6" t="s">
        <v>17671</v>
      </c>
      <c r="D5352" s="12">
        <v>1</v>
      </c>
    </row>
    <row r="5353" spans="1:4" x14ac:dyDescent="0.2">
      <c r="A5353" s="6" t="s">
        <v>3183</v>
      </c>
      <c r="B5353" s="6" t="s">
        <v>17672</v>
      </c>
      <c r="C5353" s="6" t="s">
        <v>17673</v>
      </c>
      <c r="D5353" s="12">
        <v>1</v>
      </c>
    </row>
    <row r="5354" spans="1:4" x14ac:dyDescent="0.2">
      <c r="A5354" s="6" t="s">
        <v>3183</v>
      </c>
      <c r="B5354" s="6" t="s">
        <v>17674</v>
      </c>
      <c r="C5354" s="6" t="s">
        <v>17675</v>
      </c>
      <c r="D5354" s="12">
        <v>1</v>
      </c>
    </row>
    <row r="5355" spans="1:4" x14ac:dyDescent="0.2">
      <c r="A5355" s="6" t="s">
        <v>3183</v>
      </c>
      <c r="B5355" s="6" t="s">
        <v>17676</v>
      </c>
      <c r="C5355" s="6" t="s">
        <v>17677</v>
      </c>
      <c r="D5355" s="12">
        <v>1</v>
      </c>
    </row>
    <row r="5356" spans="1:4" x14ac:dyDescent="0.2">
      <c r="A5356" s="6" t="s">
        <v>3183</v>
      </c>
      <c r="B5356" s="6" t="s">
        <v>17678</v>
      </c>
      <c r="C5356" s="6" t="s">
        <v>17679</v>
      </c>
      <c r="D5356" s="12">
        <v>1</v>
      </c>
    </row>
    <row r="5357" spans="1:4" x14ac:dyDescent="0.2">
      <c r="A5357" s="6" t="s">
        <v>3183</v>
      </c>
      <c r="B5357" s="6" t="s">
        <v>17680</v>
      </c>
      <c r="C5357" s="6" t="s">
        <v>17681</v>
      </c>
      <c r="D5357" s="12">
        <v>1</v>
      </c>
    </row>
    <row r="5358" spans="1:4" x14ac:dyDescent="0.2">
      <c r="A5358" s="6" t="s">
        <v>3183</v>
      </c>
      <c r="B5358" s="6" t="s">
        <v>17682</v>
      </c>
      <c r="C5358" s="6" t="s">
        <v>17683</v>
      </c>
      <c r="D5358" s="12">
        <v>1</v>
      </c>
    </row>
    <row r="5359" spans="1:4" x14ac:dyDescent="0.2">
      <c r="A5359" s="6" t="s">
        <v>3183</v>
      </c>
      <c r="B5359" s="6" t="s">
        <v>17684</v>
      </c>
      <c r="C5359" s="6" t="s">
        <v>17685</v>
      </c>
      <c r="D5359" s="12">
        <v>1</v>
      </c>
    </row>
    <row r="5360" spans="1:4" x14ac:dyDescent="0.2">
      <c r="A5360" s="6" t="s">
        <v>3183</v>
      </c>
      <c r="B5360" s="6" t="s">
        <v>17686</v>
      </c>
      <c r="C5360" s="6" t="s">
        <v>17687</v>
      </c>
      <c r="D5360" s="12">
        <v>1</v>
      </c>
    </row>
    <row r="5361" spans="1:4" x14ac:dyDescent="0.2">
      <c r="A5361" s="6" t="s">
        <v>3183</v>
      </c>
      <c r="B5361" s="6" t="s">
        <v>17688</v>
      </c>
      <c r="C5361" s="6" t="s">
        <v>17689</v>
      </c>
      <c r="D5361" s="12">
        <v>1</v>
      </c>
    </row>
    <row r="5362" spans="1:4" x14ac:dyDescent="0.2">
      <c r="A5362" s="6" t="s">
        <v>3183</v>
      </c>
      <c r="B5362" s="6" t="s">
        <v>17690</v>
      </c>
      <c r="C5362" s="6" t="s">
        <v>17691</v>
      </c>
      <c r="D5362" s="12">
        <v>1</v>
      </c>
    </row>
    <row r="5363" spans="1:4" x14ac:dyDescent="0.2">
      <c r="A5363" s="6" t="s">
        <v>3183</v>
      </c>
      <c r="B5363" s="6" t="s">
        <v>17692</v>
      </c>
      <c r="C5363" s="6" t="s">
        <v>17693</v>
      </c>
      <c r="D5363" s="12">
        <v>1</v>
      </c>
    </row>
    <row r="5364" spans="1:4" x14ac:dyDescent="0.2">
      <c r="A5364" s="6" t="s">
        <v>3183</v>
      </c>
      <c r="B5364" s="6" t="s">
        <v>17694</v>
      </c>
      <c r="C5364" s="6" t="s">
        <v>17695</v>
      </c>
      <c r="D5364" s="12">
        <v>1</v>
      </c>
    </row>
    <row r="5365" spans="1:4" x14ac:dyDescent="0.2">
      <c r="A5365" s="6" t="s">
        <v>3183</v>
      </c>
      <c r="B5365" s="6" t="s">
        <v>17696</v>
      </c>
      <c r="C5365" s="6" t="s">
        <v>17697</v>
      </c>
      <c r="D5365" s="12">
        <v>1</v>
      </c>
    </row>
    <row r="5366" spans="1:4" x14ac:dyDescent="0.2">
      <c r="A5366" s="6" t="s">
        <v>3183</v>
      </c>
      <c r="B5366" s="6" t="s">
        <v>17698</v>
      </c>
      <c r="C5366" s="6" t="s">
        <v>17699</v>
      </c>
      <c r="D5366" s="12">
        <v>1</v>
      </c>
    </row>
    <row r="5367" spans="1:4" x14ac:dyDescent="0.2">
      <c r="A5367" s="6" t="s">
        <v>3183</v>
      </c>
      <c r="B5367" s="6" t="s">
        <v>17700</v>
      </c>
      <c r="C5367" s="6" t="s">
        <v>17701</v>
      </c>
      <c r="D5367" s="12">
        <v>1</v>
      </c>
    </row>
    <row r="5368" spans="1:4" x14ac:dyDescent="0.2">
      <c r="A5368" s="6" t="s">
        <v>3183</v>
      </c>
      <c r="B5368" s="6" t="s">
        <v>17702</v>
      </c>
      <c r="C5368" s="6" t="s">
        <v>17703</v>
      </c>
      <c r="D5368" s="12">
        <v>1</v>
      </c>
    </row>
    <row r="5369" spans="1:4" x14ac:dyDescent="0.2">
      <c r="A5369" s="6" t="s">
        <v>3183</v>
      </c>
      <c r="B5369" s="6" t="s">
        <v>17704</v>
      </c>
      <c r="C5369" s="6" t="s">
        <v>17705</v>
      </c>
      <c r="D5369" s="12">
        <v>1</v>
      </c>
    </row>
    <row r="5370" spans="1:4" x14ac:dyDescent="0.2">
      <c r="A5370" s="6" t="s">
        <v>3183</v>
      </c>
      <c r="B5370" s="6" t="s">
        <v>17706</v>
      </c>
      <c r="C5370" s="6" t="s">
        <v>17707</v>
      </c>
      <c r="D5370" s="12">
        <v>1</v>
      </c>
    </row>
    <row r="5371" spans="1:4" x14ac:dyDescent="0.2">
      <c r="A5371" s="6" t="s">
        <v>3183</v>
      </c>
      <c r="B5371" s="6" t="s">
        <v>3218</v>
      </c>
      <c r="C5371" s="6" t="s">
        <v>3219</v>
      </c>
      <c r="D5371" s="12">
        <v>1</v>
      </c>
    </row>
    <row r="5372" spans="1:4" x14ac:dyDescent="0.2">
      <c r="A5372" s="6" t="s">
        <v>3183</v>
      </c>
      <c r="B5372" s="6" t="s">
        <v>3220</v>
      </c>
      <c r="C5372" s="6" t="s">
        <v>3221</v>
      </c>
      <c r="D5372" s="12">
        <v>1</v>
      </c>
    </row>
    <row r="5373" spans="1:4" x14ac:dyDescent="0.2">
      <c r="A5373" s="6" t="s">
        <v>3183</v>
      </c>
      <c r="B5373" s="6" t="s">
        <v>17708</v>
      </c>
      <c r="C5373" s="6" t="s">
        <v>17709</v>
      </c>
      <c r="D5373" s="12">
        <v>1</v>
      </c>
    </row>
    <row r="5374" spans="1:4" x14ac:dyDescent="0.2">
      <c r="A5374" s="6" t="s">
        <v>3183</v>
      </c>
      <c r="B5374" s="6" t="s">
        <v>17710</v>
      </c>
      <c r="C5374" s="6" t="s">
        <v>17711</v>
      </c>
      <c r="D5374" s="12">
        <v>1</v>
      </c>
    </row>
    <row r="5375" spans="1:4" x14ac:dyDescent="0.2">
      <c r="A5375" s="6" t="s">
        <v>3183</v>
      </c>
      <c r="B5375" s="6" t="s">
        <v>17712</v>
      </c>
      <c r="C5375" s="6" t="s">
        <v>17713</v>
      </c>
      <c r="D5375" s="12">
        <v>1</v>
      </c>
    </row>
    <row r="5376" spans="1:4" x14ac:dyDescent="0.2">
      <c r="A5376" s="6" t="s">
        <v>3183</v>
      </c>
      <c r="B5376" s="6" t="s">
        <v>17714</v>
      </c>
      <c r="C5376" s="6" t="s">
        <v>17715</v>
      </c>
      <c r="D5376" s="12">
        <v>1</v>
      </c>
    </row>
    <row r="5377" spans="1:4" x14ac:dyDescent="0.2">
      <c r="A5377" s="6" t="s">
        <v>3183</v>
      </c>
      <c r="B5377" s="6" t="s">
        <v>17716</v>
      </c>
      <c r="C5377" s="6" t="s">
        <v>17717</v>
      </c>
      <c r="D5377" s="12">
        <v>1</v>
      </c>
    </row>
    <row r="5378" spans="1:4" x14ac:dyDescent="0.2">
      <c r="A5378" s="6" t="s">
        <v>3183</v>
      </c>
      <c r="B5378" s="6" t="s">
        <v>17718</v>
      </c>
      <c r="C5378" s="6" t="s">
        <v>17719</v>
      </c>
      <c r="D5378" s="12">
        <v>1</v>
      </c>
    </row>
    <row r="5379" spans="1:4" x14ac:dyDescent="0.2">
      <c r="A5379" s="6" t="s">
        <v>3183</v>
      </c>
      <c r="B5379" s="6" t="s">
        <v>17720</v>
      </c>
      <c r="C5379" s="6" t="s">
        <v>17721</v>
      </c>
      <c r="D5379" s="12">
        <v>1</v>
      </c>
    </row>
    <row r="5380" spans="1:4" x14ac:dyDescent="0.2">
      <c r="A5380" s="6" t="s">
        <v>3183</v>
      </c>
      <c r="B5380" s="6" t="s">
        <v>17722</v>
      </c>
      <c r="C5380" s="6" t="s">
        <v>17723</v>
      </c>
      <c r="D5380" s="12">
        <v>1</v>
      </c>
    </row>
    <row r="5381" spans="1:4" x14ac:dyDescent="0.2">
      <c r="A5381" s="6" t="s">
        <v>3183</v>
      </c>
      <c r="B5381" s="6" t="s">
        <v>17724</v>
      </c>
      <c r="C5381" s="6" t="s">
        <v>17725</v>
      </c>
      <c r="D5381" s="12">
        <v>1</v>
      </c>
    </row>
    <row r="5382" spans="1:4" x14ac:dyDescent="0.2">
      <c r="A5382" s="6" t="s">
        <v>3183</v>
      </c>
      <c r="B5382" s="6" t="s">
        <v>3222</v>
      </c>
      <c r="C5382" s="6" t="s">
        <v>3223</v>
      </c>
      <c r="D5382" s="12">
        <v>1</v>
      </c>
    </row>
    <row r="5383" spans="1:4" x14ac:dyDescent="0.2">
      <c r="A5383" s="6" t="s">
        <v>3183</v>
      </c>
      <c r="B5383" s="6" t="s">
        <v>3224</v>
      </c>
      <c r="C5383" s="6" t="s">
        <v>3225</v>
      </c>
      <c r="D5383" s="12">
        <v>1</v>
      </c>
    </row>
    <row r="5384" spans="1:4" x14ac:dyDescent="0.2">
      <c r="A5384" s="6" t="s">
        <v>3183</v>
      </c>
      <c r="B5384" s="6" t="s">
        <v>17726</v>
      </c>
      <c r="C5384" s="6" t="s">
        <v>17727</v>
      </c>
      <c r="D5384" s="12">
        <v>1</v>
      </c>
    </row>
    <row r="5385" spans="1:4" x14ac:dyDescent="0.2">
      <c r="A5385" s="6" t="s">
        <v>3183</v>
      </c>
      <c r="B5385" s="6" t="s">
        <v>17728</v>
      </c>
      <c r="C5385" s="6" t="s">
        <v>17729</v>
      </c>
      <c r="D5385" s="12">
        <v>1</v>
      </c>
    </row>
    <row r="5386" spans="1:4" x14ac:dyDescent="0.2">
      <c r="A5386" s="6" t="s">
        <v>3183</v>
      </c>
      <c r="B5386" s="6" t="s">
        <v>17730</v>
      </c>
      <c r="C5386" s="6" t="s">
        <v>17731</v>
      </c>
      <c r="D5386" s="12">
        <v>1</v>
      </c>
    </row>
    <row r="5387" spans="1:4" x14ac:dyDescent="0.2">
      <c r="A5387" s="6" t="s">
        <v>3183</v>
      </c>
      <c r="B5387" s="6" t="s">
        <v>17732</v>
      </c>
      <c r="C5387" s="6" t="s">
        <v>17733</v>
      </c>
      <c r="D5387" s="12">
        <v>1</v>
      </c>
    </row>
    <row r="5388" spans="1:4" x14ac:dyDescent="0.2">
      <c r="A5388" s="6" t="s">
        <v>3183</v>
      </c>
      <c r="B5388" s="6" t="s">
        <v>17734</v>
      </c>
      <c r="C5388" s="6" t="s">
        <v>17735</v>
      </c>
      <c r="D5388" s="12">
        <v>1</v>
      </c>
    </row>
    <row r="5389" spans="1:4" x14ac:dyDescent="0.2">
      <c r="A5389" s="6" t="s">
        <v>3183</v>
      </c>
      <c r="B5389" s="6" t="s">
        <v>17736</v>
      </c>
      <c r="C5389" s="6" t="s">
        <v>17737</v>
      </c>
      <c r="D5389" s="12">
        <v>1</v>
      </c>
    </row>
    <row r="5390" spans="1:4" x14ac:dyDescent="0.2">
      <c r="A5390" s="6" t="s">
        <v>3183</v>
      </c>
      <c r="B5390" s="6" t="s">
        <v>17738</v>
      </c>
      <c r="C5390" s="6" t="s">
        <v>17739</v>
      </c>
      <c r="D5390" s="12">
        <v>1</v>
      </c>
    </row>
    <row r="5391" spans="1:4" x14ac:dyDescent="0.2">
      <c r="A5391" s="6" t="s">
        <v>17740</v>
      </c>
      <c r="B5391" s="6" t="s">
        <v>17741</v>
      </c>
      <c r="C5391" s="6" t="s">
        <v>17742</v>
      </c>
      <c r="D5391" s="12">
        <v>1</v>
      </c>
    </row>
    <row r="5392" spans="1:4" x14ac:dyDescent="0.2">
      <c r="A5392" s="6" t="s">
        <v>17743</v>
      </c>
      <c r="B5392" s="6" t="s">
        <v>17744</v>
      </c>
      <c r="C5392" s="6" t="s">
        <v>17745</v>
      </c>
      <c r="D5392" s="12">
        <v>1</v>
      </c>
    </row>
    <row r="5393" spans="1:4" x14ac:dyDescent="0.2">
      <c r="A5393" s="6" t="s">
        <v>17743</v>
      </c>
      <c r="B5393" s="6" t="s">
        <v>17746</v>
      </c>
      <c r="C5393" s="6" t="s">
        <v>17747</v>
      </c>
      <c r="D5393" s="12">
        <v>1</v>
      </c>
    </row>
    <row r="5394" spans="1:4" x14ac:dyDescent="0.2">
      <c r="A5394" s="6" t="s">
        <v>17743</v>
      </c>
      <c r="B5394" s="6" t="s">
        <v>17748</v>
      </c>
      <c r="C5394" s="6" t="s">
        <v>17749</v>
      </c>
      <c r="D5394" s="12">
        <v>1</v>
      </c>
    </row>
    <row r="5395" spans="1:4" x14ac:dyDescent="0.2">
      <c r="A5395" s="6" t="s">
        <v>17743</v>
      </c>
      <c r="B5395" s="6" t="s">
        <v>17750</v>
      </c>
      <c r="C5395" s="6" t="s">
        <v>17751</v>
      </c>
      <c r="D5395" s="12">
        <v>1</v>
      </c>
    </row>
    <row r="5396" spans="1:4" x14ac:dyDescent="0.2">
      <c r="A5396" s="6" t="s">
        <v>17743</v>
      </c>
      <c r="B5396" s="6" t="s">
        <v>17752</v>
      </c>
      <c r="C5396" s="6" t="s">
        <v>17753</v>
      </c>
      <c r="D5396" s="12">
        <v>1</v>
      </c>
    </row>
    <row r="5397" spans="1:4" x14ac:dyDescent="0.2">
      <c r="A5397" s="6" t="s">
        <v>17743</v>
      </c>
      <c r="B5397" s="6" t="s">
        <v>17754</v>
      </c>
      <c r="C5397" s="6" t="s">
        <v>17755</v>
      </c>
      <c r="D5397" s="12">
        <v>1</v>
      </c>
    </row>
    <row r="5398" spans="1:4" x14ac:dyDescent="0.2">
      <c r="A5398" s="6" t="s">
        <v>3226</v>
      </c>
      <c r="B5398" s="6" t="s">
        <v>17756</v>
      </c>
      <c r="C5398" s="6" t="s">
        <v>17757</v>
      </c>
      <c r="D5398" s="12">
        <v>1</v>
      </c>
    </row>
    <row r="5399" spans="1:4" x14ac:dyDescent="0.2">
      <c r="A5399" s="6" t="s">
        <v>3226</v>
      </c>
      <c r="B5399" s="6" t="s">
        <v>3227</v>
      </c>
      <c r="C5399" s="6" t="s">
        <v>3228</v>
      </c>
      <c r="D5399" s="12">
        <v>1</v>
      </c>
    </row>
    <row r="5400" spans="1:4" x14ac:dyDescent="0.2">
      <c r="A5400" s="6" t="s">
        <v>3226</v>
      </c>
      <c r="B5400" s="6" t="s">
        <v>3230</v>
      </c>
      <c r="C5400" s="6" t="s">
        <v>3231</v>
      </c>
      <c r="D5400" s="12">
        <v>1</v>
      </c>
    </row>
    <row r="5401" spans="1:4" x14ac:dyDescent="0.2">
      <c r="A5401" s="6" t="s">
        <v>3226</v>
      </c>
      <c r="B5401" s="6" t="s">
        <v>17758</v>
      </c>
      <c r="C5401" s="6" t="s">
        <v>17759</v>
      </c>
      <c r="D5401" s="12">
        <v>1</v>
      </c>
    </row>
    <row r="5402" spans="1:4" x14ac:dyDescent="0.2">
      <c r="A5402" s="6" t="s">
        <v>3226</v>
      </c>
      <c r="B5402" s="6" t="s">
        <v>17760</v>
      </c>
      <c r="C5402" s="6" t="s">
        <v>17761</v>
      </c>
      <c r="D5402" s="12">
        <v>1</v>
      </c>
    </row>
    <row r="5403" spans="1:4" x14ac:dyDescent="0.2">
      <c r="A5403" s="6" t="s">
        <v>3226</v>
      </c>
      <c r="B5403" s="6" t="s">
        <v>3232</v>
      </c>
      <c r="C5403" s="6" t="s">
        <v>3233</v>
      </c>
      <c r="D5403" s="12">
        <v>1</v>
      </c>
    </row>
    <row r="5404" spans="1:4" x14ac:dyDescent="0.2">
      <c r="A5404" s="6" t="s">
        <v>3226</v>
      </c>
      <c r="B5404" s="6" t="s">
        <v>3235</v>
      </c>
      <c r="C5404" s="6" t="s">
        <v>3236</v>
      </c>
      <c r="D5404" s="12">
        <v>1</v>
      </c>
    </row>
    <row r="5405" spans="1:4" x14ac:dyDescent="0.2">
      <c r="A5405" s="6" t="s">
        <v>3226</v>
      </c>
      <c r="B5405" s="6" t="s">
        <v>3238</v>
      </c>
      <c r="C5405" s="6" t="s">
        <v>3239</v>
      </c>
      <c r="D5405" s="12">
        <v>1</v>
      </c>
    </row>
    <row r="5406" spans="1:4" x14ac:dyDescent="0.2">
      <c r="A5406" s="6" t="s">
        <v>3226</v>
      </c>
      <c r="B5406" s="6" t="s">
        <v>3241</v>
      </c>
      <c r="C5406" s="6" t="s">
        <v>3242</v>
      </c>
      <c r="D5406" s="12">
        <v>1</v>
      </c>
    </row>
    <row r="5407" spans="1:4" x14ac:dyDescent="0.2">
      <c r="A5407" s="6" t="s">
        <v>3226</v>
      </c>
      <c r="B5407" s="6" t="s">
        <v>3244</v>
      </c>
      <c r="C5407" s="6" t="s">
        <v>3245</v>
      </c>
      <c r="D5407" s="12">
        <v>1</v>
      </c>
    </row>
    <row r="5408" spans="1:4" x14ac:dyDescent="0.2">
      <c r="A5408" s="6" t="s">
        <v>3226</v>
      </c>
      <c r="B5408" s="6" t="s">
        <v>3247</v>
      </c>
      <c r="C5408" s="6" t="s">
        <v>3248</v>
      </c>
      <c r="D5408" s="12">
        <v>1</v>
      </c>
    </row>
    <row r="5409" spans="1:4" x14ac:dyDescent="0.2">
      <c r="A5409" s="6" t="s">
        <v>3226</v>
      </c>
      <c r="B5409" s="6" t="s">
        <v>3250</v>
      </c>
      <c r="C5409" s="6" t="s">
        <v>3251</v>
      </c>
      <c r="D5409" s="12">
        <v>1</v>
      </c>
    </row>
    <row r="5410" spans="1:4" x14ac:dyDescent="0.2">
      <c r="A5410" s="6" t="s">
        <v>3226</v>
      </c>
      <c r="B5410" s="6" t="s">
        <v>3253</v>
      </c>
      <c r="C5410" s="6" t="s">
        <v>3254</v>
      </c>
      <c r="D5410" s="12">
        <v>1</v>
      </c>
    </row>
    <row r="5411" spans="1:4" x14ac:dyDescent="0.2">
      <c r="A5411" s="6" t="s">
        <v>3226</v>
      </c>
      <c r="B5411" s="6" t="s">
        <v>3256</v>
      </c>
      <c r="C5411" s="6" t="s">
        <v>3257</v>
      </c>
      <c r="D5411" s="12">
        <v>1</v>
      </c>
    </row>
    <row r="5412" spans="1:4" x14ac:dyDescent="0.2">
      <c r="A5412" s="6" t="s">
        <v>3226</v>
      </c>
      <c r="B5412" s="6" t="s">
        <v>3259</v>
      </c>
      <c r="C5412" s="6" t="s">
        <v>3260</v>
      </c>
      <c r="D5412" s="12">
        <v>1</v>
      </c>
    </row>
    <row r="5413" spans="1:4" x14ac:dyDescent="0.2">
      <c r="A5413" s="6" t="s">
        <v>3226</v>
      </c>
      <c r="B5413" s="6" t="s">
        <v>3262</v>
      </c>
      <c r="C5413" s="6" t="s">
        <v>3263</v>
      </c>
      <c r="D5413" s="12">
        <v>1</v>
      </c>
    </row>
    <row r="5414" spans="1:4" x14ac:dyDescent="0.2">
      <c r="A5414" s="6" t="s">
        <v>3226</v>
      </c>
      <c r="B5414" s="6" t="s">
        <v>3264</v>
      </c>
      <c r="C5414" s="6" t="s">
        <v>3265</v>
      </c>
      <c r="D5414" s="12">
        <v>1</v>
      </c>
    </row>
    <row r="5415" spans="1:4" x14ac:dyDescent="0.2">
      <c r="A5415" s="6" t="s">
        <v>3226</v>
      </c>
      <c r="B5415" s="6" t="s">
        <v>3266</v>
      </c>
      <c r="C5415" s="6" t="s">
        <v>3267</v>
      </c>
      <c r="D5415" s="12">
        <v>1</v>
      </c>
    </row>
    <row r="5416" spans="1:4" x14ac:dyDescent="0.2">
      <c r="A5416" s="6" t="s">
        <v>3226</v>
      </c>
      <c r="B5416" s="6" t="s">
        <v>3268</v>
      </c>
      <c r="C5416" s="6" t="s">
        <v>3269</v>
      </c>
      <c r="D5416" s="12">
        <v>1</v>
      </c>
    </row>
    <row r="5417" spans="1:4" x14ac:dyDescent="0.2">
      <c r="A5417" s="6" t="s">
        <v>3226</v>
      </c>
      <c r="B5417" s="6" t="s">
        <v>3270</v>
      </c>
      <c r="C5417" s="6" t="s">
        <v>3271</v>
      </c>
      <c r="D5417" s="12">
        <v>1</v>
      </c>
    </row>
    <row r="5418" spans="1:4" x14ac:dyDescent="0.2">
      <c r="A5418" s="6" t="s">
        <v>3226</v>
      </c>
      <c r="B5418" s="6" t="s">
        <v>3272</v>
      </c>
      <c r="C5418" s="6" t="s">
        <v>3273</v>
      </c>
      <c r="D5418" s="12">
        <v>1</v>
      </c>
    </row>
    <row r="5419" spans="1:4" x14ac:dyDescent="0.2">
      <c r="A5419" s="6" t="s">
        <v>3226</v>
      </c>
      <c r="B5419" s="6" t="s">
        <v>3274</v>
      </c>
      <c r="C5419" s="6" t="s">
        <v>3275</v>
      </c>
      <c r="D5419" s="12">
        <v>1</v>
      </c>
    </row>
    <row r="5420" spans="1:4" x14ac:dyDescent="0.2">
      <c r="A5420" s="6" t="s">
        <v>3226</v>
      </c>
      <c r="B5420" s="6" t="s">
        <v>3276</v>
      </c>
      <c r="C5420" s="6" t="s">
        <v>3277</v>
      </c>
      <c r="D5420" s="12">
        <v>1</v>
      </c>
    </row>
    <row r="5421" spans="1:4" x14ac:dyDescent="0.2">
      <c r="A5421" s="6" t="s">
        <v>3226</v>
      </c>
      <c r="B5421" s="6" t="s">
        <v>3278</v>
      </c>
      <c r="C5421" s="6" t="s">
        <v>3279</v>
      </c>
      <c r="D5421" s="12">
        <v>1</v>
      </c>
    </row>
    <row r="5422" spans="1:4" x14ac:dyDescent="0.2">
      <c r="A5422" s="6" t="s">
        <v>3226</v>
      </c>
      <c r="B5422" s="6" t="s">
        <v>3280</v>
      </c>
      <c r="C5422" s="6" t="s">
        <v>3281</v>
      </c>
      <c r="D5422" s="12">
        <v>1</v>
      </c>
    </row>
    <row r="5423" spans="1:4" x14ac:dyDescent="0.2">
      <c r="A5423" s="6" t="s">
        <v>3226</v>
      </c>
      <c r="B5423" s="6" t="s">
        <v>3282</v>
      </c>
      <c r="C5423" s="6" t="s">
        <v>3283</v>
      </c>
      <c r="D5423" s="12">
        <v>1</v>
      </c>
    </row>
    <row r="5424" spans="1:4" x14ac:dyDescent="0.2">
      <c r="A5424" s="6" t="s">
        <v>3226</v>
      </c>
      <c r="B5424" s="6" t="s">
        <v>3284</v>
      </c>
      <c r="C5424" s="6" t="s">
        <v>3285</v>
      </c>
      <c r="D5424" s="12">
        <v>1</v>
      </c>
    </row>
    <row r="5425" spans="1:4" x14ac:dyDescent="0.2">
      <c r="A5425" s="6" t="s">
        <v>3226</v>
      </c>
      <c r="B5425" s="6" t="s">
        <v>3286</v>
      </c>
      <c r="C5425" s="6" t="s">
        <v>3287</v>
      </c>
      <c r="D5425" s="12">
        <v>1</v>
      </c>
    </row>
    <row r="5426" spans="1:4" x14ac:dyDescent="0.2">
      <c r="A5426" s="6" t="s">
        <v>3226</v>
      </c>
      <c r="B5426" s="6" t="s">
        <v>3288</v>
      </c>
      <c r="C5426" s="6" t="s">
        <v>3289</v>
      </c>
      <c r="D5426" s="12">
        <v>1</v>
      </c>
    </row>
    <row r="5427" spans="1:4" x14ac:dyDescent="0.2">
      <c r="A5427" s="6" t="s">
        <v>3226</v>
      </c>
      <c r="B5427" s="6" t="s">
        <v>3290</v>
      </c>
      <c r="C5427" s="6" t="s">
        <v>3291</v>
      </c>
      <c r="D5427" s="12">
        <v>1</v>
      </c>
    </row>
    <row r="5428" spans="1:4" x14ac:dyDescent="0.2">
      <c r="A5428" s="6" t="s">
        <v>3226</v>
      </c>
      <c r="B5428" s="6" t="s">
        <v>3292</v>
      </c>
      <c r="C5428" s="6" t="s">
        <v>3293</v>
      </c>
      <c r="D5428" s="12">
        <v>1</v>
      </c>
    </row>
    <row r="5429" spans="1:4" x14ac:dyDescent="0.2">
      <c r="A5429" s="6" t="s">
        <v>3226</v>
      </c>
      <c r="B5429" s="6" t="s">
        <v>3294</v>
      </c>
      <c r="C5429" s="6" t="s">
        <v>3295</v>
      </c>
      <c r="D5429" s="12">
        <v>1</v>
      </c>
    </row>
    <row r="5430" spans="1:4" x14ac:dyDescent="0.2">
      <c r="A5430" s="6" t="s">
        <v>3226</v>
      </c>
      <c r="B5430" s="6" t="s">
        <v>3296</v>
      </c>
      <c r="C5430" s="6" t="s">
        <v>3297</v>
      </c>
      <c r="D5430" s="12">
        <v>1</v>
      </c>
    </row>
    <row r="5431" spans="1:4" x14ac:dyDescent="0.2">
      <c r="A5431" s="6" t="s">
        <v>3226</v>
      </c>
      <c r="B5431" s="6" t="s">
        <v>3298</v>
      </c>
      <c r="C5431" s="6" t="s">
        <v>3299</v>
      </c>
      <c r="D5431" s="12">
        <v>1</v>
      </c>
    </row>
    <row r="5432" spans="1:4" x14ac:dyDescent="0.2">
      <c r="A5432" s="6" t="s">
        <v>3226</v>
      </c>
      <c r="B5432" s="6" t="s">
        <v>3300</v>
      </c>
      <c r="C5432" s="6" t="s">
        <v>3301</v>
      </c>
      <c r="D5432" s="12">
        <v>1</v>
      </c>
    </row>
    <row r="5433" spans="1:4" x14ac:dyDescent="0.2">
      <c r="A5433" s="6" t="s">
        <v>3226</v>
      </c>
      <c r="B5433" s="6" t="s">
        <v>3302</v>
      </c>
      <c r="C5433" s="6" t="s">
        <v>3303</v>
      </c>
      <c r="D5433" s="12">
        <v>1</v>
      </c>
    </row>
    <row r="5434" spans="1:4" x14ac:dyDescent="0.2">
      <c r="A5434" s="6" t="s">
        <v>3226</v>
      </c>
      <c r="B5434" s="6" t="s">
        <v>3304</v>
      </c>
      <c r="C5434" s="6" t="s">
        <v>3305</v>
      </c>
      <c r="D5434" s="12">
        <v>1</v>
      </c>
    </row>
    <row r="5435" spans="1:4" x14ac:dyDescent="0.2">
      <c r="A5435" s="6" t="s">
        <v>3226</v>
      </c>
      <c r="B5435" s="6" t="s">
        <v>3306</v>
      </c>
      <c r="C5435" s="6" t="s">
        <v>3307</v>
      </c>
      <c r="D5435" s="12">
        <v>1</v>
      </c>
    </row>
    <row r="5436" spans="1:4" x14ac:dyDescent="0.2">
      <c r="A5436" s="6" t="s">
        <v>3226</v>
      </c>
      <c r="B5436" s="6" t="s">
        <v>3308</v>
      </c>
      <c r="C5436" s="6" t="s">
        <v>3309</v>
      </c>
      <c r="D5436" s="12">
        <v>1</v>
      </c>
    </row>
    <row r="5437" spans="1:4" x14ac:dyDescent="0.2">
      <c r="A5437" s="6" t="s">
        <v>3226</v>
      </c>
      <c r="B5437" s="6" t="s">
        <v>3310</v>
      </c>
      <c r="C5437" s="6" t="s">
        <v>3311</v>
      </c>
      <c r="D5437" s="12">
        <v>1</v>
      </c>
    </row>
    <row r="5438" spans="1:4" x14ac:dyDescent="0.2">
      <c r="A5438" s="6" t="s">
        <v>3226</v>
      </c>
      <c r="B5438" s="6" t="s">
        <v>3312</v>
      </c>
      <c r="C5438" s="6" t="s">
        <v>3313</v>
      </c>
      <c r="D5438" s="12">
        <v>1</v>
      </c>
    </row>
    <row r="5439" spans="1:4" x14ac:dyDescent="0.2">
      <c r="A5439" s="6" t="s">
        <v>3226</v>
      </c>
      <c r="B5439" s="6" t="s">
        <v>17762</v>
      </c>
      <c r="C5439" s="6" t="s">
        <v>17763</v>
      </c>
      <c r="D5439" s="12">
        <v>1</v>
      </c>
    </row>
    <row r="5440" spans="1:4" x14ac:dyDescent="0.2">
      <c r="A5440" s="6" t="s">
        <v>3226</v>
      </c>
      <c r="B5440" s="6" t="s">
        <v>3314</v>
      </c>
      <c r="C5440" s="6" t="s">
        <v>3315</v>
      </c>
      <c r="D5440" s="12">
        <v>1</v>
      </c>
    </row>
    <row r="5441" spans="1:4" x14ac:dyDescent="0.2">
      <c r="A5441" s="6" t="s">
        <v>3226</v>
      </c>
      <c r="B5441" s="6" t="s">
        <v>3316</v>
      </c>
      <c r="C5441" s="6" t="s">
        <v>3317</v>
      </c>
      <c r="D5441" s="12">
        <v>1</v>
      </c>
    </row>
    <row r="5442" spans="1:4" x14ac:dyDescent="0.2">
      <c r="A5442" s="6" t="s">
        <v>3226</v>
      </c>
      <c r="B5442" s="6" t="s">
        <v>17764</v>
      </c>
      <c r="C5442" s="6" t="s">
        <v>17765</v>
      </c>
      <c r="D5442" s="12">
        <v>1</v>
      </c>
    </row>
    <row r="5443" spans="1:4" x14ac:dyDescent="0.2">
      <c r="A5443" s="6" t="s">
        <v>3226</v>
      </c>
      <c r="B5443" s="6" t="s">
        <v>3318</v>
      </c>
      <c r="C5443" s="6" t="s">
        <v>3319</v>
      </c>
      <c r="D5443" s="12">
        <v>1</v>
      </c>
    </row>
    <row r="5444" spans="1:4" x14ac:dyDescent="0.2">
      <c r="A5444" s="6" t="s">
        <v>3226</v>
      </c>
      <c r="B5444" s="6" t="s">
        <v>3320</v>
      </c>
      <c r="C5444" s="6" t="s">
        <v>3321</v>
      </c>
      <c r="D5444" s="12">
        <v>1</v>
      </c>
    </row>
    <row r="5445" spans="1:4" x14ac:dyDescent="0.2">
      <c r="A5445" s="6" t="s">
        <v>3226</v>
      </c>
      <c r="B5445" s="6" t="s">
        <v>17766</v>
      </c>
      <c r="C5445" s="6" t="s">
        <v>17767</v>
      </c>
      <c r="D5445" s="12">
        <v>1</v>
      </c>
    </row>
    <row r="5446" spans="1:4" x14ac:dyDescent="0.2">
      <c r="A5446" s="6" t="s">
        <v>3226</v>
      </c>
      <c r="B5446" s="6" t="s">
        <v>3322</v>
      </c>
      <c r="C5446" s="6" t="s">
        <v>3323</v>
      </c>
      <c r="D5446" s="12">
        <v>1</v>
      </c>
    </row>
    <row r="5447" spans="1:4" x14ac:dyDescent="0.2">
      <c r="A5447" s="6" t="s">
        <v>3226</v>
      </c>
      <c r="B5447" s="6" t="s">
        <v>3324</v>
      </c>
      <c r="C5447" s="6" t="s">
        <v>3325</v>
      </c>
      <c r="D5447" s="12">
        <v>1</v>
      </c>
    </row>
    <row r="5448" spans="1:4" x14ac:dyDescent="0.2">
      <c r="A5448" s="6" t="s">
        <v>3226</v>
      </c>
      <c r="B5448" s="6" t="s">
        <v>3326</v>
      </c>
      <c r="C5448" s="6" t="s">
        <v>3327</v>
      </c>
      <c r="D5448" s="12">
        <v>1</v>
      </c>
    </row>
    <row r="5449" spans="1:4" x14ac:dyDescent="0.2">
      <c r="A5449" s="6" t="s">
        <v>3226</v>
      </c>
      <c r="B5449" s="6" t="s">
        <v>17768</v>
      </c>
      <c r="C5449" s="6" t="s">
        <v>17769</v>
      </c>
      <c r="D5449" s="12">
        <v>1</v>
      </c>
    </row>
    <row r="5450" spans="1:4" x14ac:dyDescent="0.2">
      <c r="A5450" s="6" t="s">
        <v>3226</v>
      </c>
      <c r="B5450" s="6" t="s">
        <v>17770</v>
      </c>
      <c r="C5450" s="6" t="s">
        <v>17771</v>
      </c>
      <c r="D5450" s="12">
        <v>1</v>
      </c>
    </row>
    <row r="5451" spans="1:4" x14ac:dyDescent="0.2">
      <c r="A5451" s="6" t="s">
        <v>3226</v>
      </c>
      <c r="B5451" s="6" t="s">
        <v>3328</v>
      </c>
      <c r="C5451" s="6" t="s">
        <v>3329</v>
      </c>
      <c r="D5451" s="12">
        <v>1</v>
      </c>
    </row>
    <row r="5452" spans="1:4" x14ac:dyDescent="0.2">
      <c r="A5452" s="6" t="s">
        <v>3226</v>
      </c>
      <c r="B5452" s="6" t="s">
        <v>3330</v>
      </c>
      <c r="C5452" s="6" t="s">
        <v>3331</v>
      </c>
      <c r="D5452" s="12">
        <v>1</v>
      </c>
    </row>
    <row r="5453" spans="1:4" x14ac:dyDescent="0.2">
      <c r="A5453" s="6" t="s">
        <v>3226</v>
      </c>
      <c r="B5453" s="6" t="s">
        <v>3332</v>
      </c>
      <c r="C5453" s="6" t="s">
        <v>3333</v>
      </c>
      <c r="D5453" s="12">
        <v>1</v>
      </c>
    </row>
    <row r="5454" spans="1:4" x14ac:dyDescent="0.2">
      <c r="A5454" s="6" t="s">
        <v>3226</v>
      </c>
      <c r="B5454" s="6" t="s">
        <v>3334</v>
      </c>
      <c r="C5454" s="6" t="s">
        <v>3335</v>
      </c>
      <c r="D5454" s="12">
        <v>1</v>
      </c>
    </row>
    <row r="5455" spans="1:4" x14ac:dyDescent="0.2">
      <c r="A5455" s="6" t="s">
        <v>3226</v>
      </c>
      <c r="B5455" s="6" t="s">
        <v>3336</v>
      </c>
      <c r="C5455" s="6" t="s">
        <v>3337</v>
      </c>
      <c r="D5455" s="12">
        <v>1</v>
      </c>
    </row>
    <row r="5456" spans="1:4" x14ac:dyDescent="0.2">
      <c r="A5456" s="6" t="s">
        <v>3226</v>
      </c>
      <c r="B5456" s="6" t="s">
        <v>3338</v>
      </c>
      <c r="C5456" s="6" t="s">
        <v>3339</v>
      </c>
      <c r="D5456" s="12">
        <v>1</v>
      </c>
    </row>
    <row r="5457" spans="1:4" x14ac:dyDescent="0.2">
      <c r="A5457" s="6" t="s">
        <v>3226</v>
      </c>
      <c r="B5457" s="6" t="s">
        <v>3340</v>
      </c>
      <c r="C5457" s="6" t="s">
        <v>3341</v>
      </c>
      <c r="D5457" s="12">
        <v>1</v>
      </c>
    </row>
    <row r="5458" spans="1:4" x14ac:dyDescent="0.2">
      <c r="A5458" s="6" t="s">
        <v>3226</v>
      </c>
      <c r="B5458" s="6" t="s">
        <v>3342</v>
      </c>
      <c r="C5458" s="6" t="s">
        <v>3343</v>
      </c>
      <c r="D5458" s="12">
        <v>1</v>
      </c>
    </row>
    <row r="5459" spans="1:4" x14ac:dyDescent="0.2">
      <c r="A5459" s="6" t="s">
        <v>3226</v>
      </c>
      <c r="B5459" s="6" t="s">
        <v>17772</v>
      </c>
      <c r="C5459" s="6" t="s">
        <v>17773</v>
      </c>
      <c r="D5459" s="12">
        <v>1</v>
      </c>
    </row>
    <row r="5460" spans="1:4" x14ac:dyDescent="0.2">
      <c r="A5460" s="6" t="s">
        <v>3226</v>
      </c>
      <c r="B5460" s="6" t="s">
        <v>3344</v>
      </c>
      <c r="C5460" s="6" t="s">
        <v>3345</v>
      </c>
      <c r="D5460" s="12">
        <v>1</v>
      </c>
    </row>
    <row r="5461" spans="1:4" x14ac:dyDescent="0.2">
      <c r="A5461" s="6" t="s">
        <v>3226</v>
      </c>
      <c r="B5461" s="6" t="s">
        <v>17774</v>
      </c>
      <c r="C5461" s="6" t="s">
        <v>17775</v>
      </c>
      <c r="D5461" s="12">
        <v>1</v>
      </c>
    </row>
    <row r="5462" spans="1:4" x14ac:dyDescent="0.2">
      <c r="A5462" s="6" t="s">
        <v>3226</v>
      </c>
      <c r="B5462" s="6" t="s">
        <v>3346</v>
      </c>
      <c r="C5462" s="6" t="s">
        <v>3347</v>
      </c>
      <c r="D5462" s="12">
        <v>1</v>
      </c>
    </row>
    <row r="5463" spans="1:4" x14ac:dyDescent="0.2">
      <c r="A5463" s="6" t="s">
        <v>3226</v>
      </c>
      <c r="B5463" s="6" t="s">
        <v>3348</v>
      </c>
      <c r="C5463" s="6" t="s">
        <v>3349</v>
      </c>
      <c r="D5463" s="12">
        <v>1</v>
      </c>
    </row>
    <row r="5464" spans="1:4" x14ac:dyDescent="0.2">
      <c r="A5464" s="6" t="s">
        <v>3226</v>
      </c>
      <c r="B5464" s="6" t="s">
        <v>3350</v>
      </c>
      <c r="C5464" s="6" t="s">
        <v>3351</v>
      </c>
      <c r="D5464" s="12">
        <v>1</v>
      </c>
    </row>
    <row r="5465" spans="1:4" x14ac:dyDescent="0.2">
      <c r="A5465" s="6" t="s">
        <v>3226</v>
      </c>
      <c r="B5465" s="6" t="s">
        <v>3352</v>
      </c>
      <c r="C5465" s="6" t="s">
        <v>3353</v>
      </c>
      <c r="D5465" s="12">
        <v>1</v>
      </c>
    </row>
    <row r="5466" spans="1:4" x14ac:dyDescent="0.2">
      <c r="A5466" s="6" t="s">
        <v>3226</v>
      </c>
      <c r="B5466" s="6" t="s">
        <v>3354</v>
      </c>
      <c r="C5466" s="6" t="s">
        <v>3355</v>
      </c>
      <c r="D5466" s="12">
        <v>1</v>
      </c>
    </row>
    <row r="5467" spans="1:4" x14ac:dyDescent="0.2">
      <c r="A5467" s="6" t="s">
        <v>3226</v>
      </c>
      <c r="B5467" s="6" t="s">
        <v>3356</v>
      </c>
      <c r="C5467" s="6" t="s">
        <v>3357</v>
      </c>
      <c r="D5467" s="12">
        <v>1</v>
      </c>
    </row>
    <row r="5468" spans="1:4" x14ac:dyDescent="0.2">
      <c r="A5468" s="6" t="s">
        <v>3226</v>
      </c>
      <c r="B5468" s="6" t="s">
        <v>17776</v>
      </c>
      <c r="C5468" s="6" t="s">
        <v>17777</v>
      </c>
      <c r="D5468" s="12">
        <v>1</v>
      </c>
    </row>
    <row r="5469" spans="1:4" x14ac:dyDescent="0.2">
      <c r="A5469" s="6" t="s">
        <v>3226</v>
      </c>
      <c r="B5469" s="6" t="s">
        <v>3358</v>
      </c>
      <c r="C5469" s="6" t="s">
        <v>3359</v>
      </c>
      <c r="D5469" s="12">
        <v>1</v>
      </c>
    </row>
    <row r="5470" spans="1:4" x14ac:dyDescent="0.2">
      <c r="A5470" s="6" t="s">
        <v>3226</v>
      </c>
      <c r="B5470" s="6" t="s">
        <v>17778</v>
      </c>
      <c r="C5470" s="6" t="s">
        <v>17779</v>
      </c>
      <c r="D5470" s="12">
        <v>1</v>
      </c>
    </row>
    <row r="5471" spans="1:4" x14ac:dyDescent="0.2">
      <c r="A5471" s="6" t="s">
        <v>3226</v>
      </c>
      <c r="B5471" s="6" t="s">
        <v>17780</v>
      </c>
      <c r="C5471" s="6" t="s">
        <v>17781</v>
      </c>
      <c r="D5471" s="12">
        <v>1</v>
      </c>
    </row>
    <row r="5472" spans="1:4" x14ac:dyDescent="0.2">
      <c r="A5472" s="6" t="s">
        <v>3226</v>
      </c>
      <c r="B5472" s="6" t="s">
        <v>17782</v>
      </c>
      <c r="C5472" s="6" t="s">
        <v>17783</v>
      </c>
      <c r="D5472" s="12">
        <v>1</v>
      </c>
    </row>
    <row r="5473" spans="1:4" x14ac:dyDescent="0.2">
      <c r="A5473" s="6" t="s">
        <v>3226</v>
      </c>
      <c r="B5473" s="6" t="s">
        <v>17784</v>
      </c>
      <c r="C5473" s="6" t="s">
        <v>17785</v>
      </c>
      <c r="D5473" s="12">
        <v>1</v>
      </c>
    </row>
    <row r="5474" spans="1:4" x14ac:dyDescent="0.2">
      <c r="A5474" s="6" t="s">
        <v>3226</v>
      </c>
      <c r="B5474" s="6" t="s">
        <v>3360</v>
      </c>
      <c r="C5474" s="6" t="s">
        <v>3361</v>
      </c>
      <c r="D5474" s="12">
        <v>1</v>
      </c>
    </row>
    <row r="5475" spans="1:4" x14ac:dyDescent="0.2">
      <c r="A5475" s="6" t="s">
        <v>17786</v>
      </c>
      <c r="B5475" s="6" t="s">
        <v>17787</v>
      </c>
      <c r="C5475" s="6" t="s">
        <v>17788</v>
      </c>
      <c r="D5475" s="12">
        <v>1</v>
      </c>
    </row>
    <row r="5476" spans="1:4" x14ac:dyDescent="0.2">
      <c r="A5476" s="6" t="s">
        <v>17786</v>
      </c>
      <c r="B5476" s="6" t="s">
        <v>17789</v>
      </c>
      <c r="C5476" s="6" t="s">
        <v>17790</v>
      </c>
      <c r="D5476" s="12">
        <v>1</v>
      </c>
    </row>
    <row r="5477" spans="1:4" x14ac:dyDescent="0.2">
      <c r="A5477" s="6" t="s">
        <v>17791</v>
      </c>
      <c r="B5477" s="6" t="s">
        <v>17792</v>
      </c>
      <c r="C5477" s="6" t="s">
        <v>17793</v>
      </c>
      <c r="D5477" s="12">
        <v>1</v>
      </c>
    </row>
    <row r="5478" spans="1:4" x14ac:dyDescent="0.2">
      <c r="A5478" s="6" t="s">
        <v>17791</v>
      </c>
      <c r="B5478" s="6" t="s">
        <v>17794</v>
      </c>
      <c r="C5478" s="6" t="s">
        <v>17795</v>
      </c>
      <c r="D5478" s="12">
        <v>1</v>
      </c>
    </row>
    <row r="5479" spans="1:4" x14ac:dyDescent="0.2">
      <c r="A5479" s="6" t="s">
        <v>17791</v>
      </c>
      <c r="B5479" s="6" t="s">
        <v>17796</v>
      </c>
      <c r="C5479" s="6" t="s">
        <v>17797</v>
      </c>
      <c r="D5479" s="12">
        <v>1</v>
      </c>
    </row>
    <row r="5480" spans="1:4" x14ac:dyDescent="0.2">
      <c r="A5480" s="6" t="s">
        <v>17791</v>
      </c>
      <c r="B5480" s="6" t="s">
        <v>17798</v>
      </c>
      <c r="C5480" s="6" t="s">
        <v>17799</v>
      </c>
      <c r="D5480" s="12">
        <v>1</v>
      </c>
    </row>
    <row r="5481" spans="1:4" x14ac:dyDescent="0.2">
      <c r="A5481" s="6" t="s">
        <v>17791</v>
      </c>
      <c r="B5481" s="6" t="s">
        <v>17800</v>
      </c>
      <c r="C5481" s="6" t="s">
        <v>17801</v>
      </c>
      <c r="D5481" s="12">
        <v>1</v>
      </c>
    </row>
    <row r="5482" spans="1:4" x14ac:dyDescent="0.2">
      <c r="A5482" s="6" t="s">
        <v>17791</v>
      </c>
      <c r="B5482" s="6" t="s">
        <v>17802</v>
      </c>
      <c r="C5482" s="6" t="s">
        <v>17803</v>
      </c>
      <c r="D5482" s="12">
        <v>1</v>
      </c>
    </row>
    <row r="5483" spans="1:4" x14ac:dyDescent="0.2">
      <c r="A5483" s="6" t="s">
        <v>17791</v>
      </c>
      <c r="B5483" s="6" t="s">
        <v>17804</v>
      </c>
      <c r="C5483" s="6" t="s">
        <v>17805</v>
      </c>
      <c r="D5483" s="12">
        <v>1</v>
      </c>
    </row>
    <row r="5484" spans="1:4" x14ac:dyDescent="0.2">
      <c r="A5484" s="6" t="s">
        <v>17791</v>
      </c>
      <c r="B5484" s="6" t="s">
        <v>17806</v>
      </c>
      <c r="C5484" s="6" t="s">
        <v>17807</v>
      </c>
      <c r="D5484" s="12">
        <v>1</v>
      </c>
    </row>
    <row r="5485" spans="1:4" x14ac:dyDescent="0.2">
      <c r="A5485" s="6" t="s">
        <v>17791</v>
      </c>
      <c r="B5485" s="6" t="s">
        <v>17808</v>
      </c>
      <c r="C5485" s="6" t="s">
        <v>17809</v>
      </c>
      <c r="D5485" s="12">
        <v>1</v>
      </c>
    </row>
    <row r="5486" spans="1:4" x14ac:dyDescent="0.2">
      <c r="A5486" s="6" t="s">
        <v>17791</v>
      </c>
      <c r="B5486" s="6" t="s">
        <v>17810</v>
      </c>
      <c r="C5486" s="6" t="s">
        <v>17811</v>
      </c>
      <c r="D5486" s="12">
        <v>1</v>
      </c>
    </row>
    <row r="5487" spans="1:4" x14ac:dyDescent="0.2">
      <c r="A5487" s="6" t="s">
        <v>17791</v>
      </c>
      <c r="B5487" s="6" t="s">
        <v>17812</v>
      </c>
      <c r="C5487" s="6" t="s">
        <v>17813</v>
      </c>
      <c r="D5487" s="12">
        <v>1</v>
      </c>
    </row>
    <row r="5488" spans="1:4" x14ac:dyDescent="0.2">
      <c r="A5488" s="6" t="s">
        <v>17791</v>
      </c>
      <c r="B5488" s="6" t="s">
        <v>17814</v>
      </c>
      <c r="C5488" s="6" t="s">
        <v>17815</v>
      </c>
      <c r="D5488" s="12">
        <v>1</v>
      </c>
    </row>
    <row r="5489" spans="1:4" x14ac:dyDescent="0.2">
      <c r="A5489" s="6" t="s">
        <v>17791</v>
      </c>
      <c r="B5489" s="6" t="s">
        <v>17816</v>
      </c>
      <c r="C5489" s="6" t="s">
        <v>17817</v>
      </c>
      <c r="D5489" s="12">
        <v>1</v>
      </c>
    </row>
    <row r="5490" spans="1:4" x14ac:dyDescent="0.2">
      <c r="A5490" s="6" t="s">
        <v>17791</v>
      </c>
      <c r="B5490" s="6" t="s">
        <v>17818</v>
      </c>
      <c r="C5490" s="6" t="s">
        <v>17819</v>
      </c>
      <c r="D5490" s="12">
        <v>1</v>
      </c>
    </row>
    <row r="5491" spans="1:4" x14ac:dyDescent="0.2">
      <c r="A5491" s="6" t="s">
        <v>17791</v>
      </c>
      <c r="B5491" s="6" t="s">
        <v>17820</v>
      </c>
      <c r="C5491" s="6" t="s">
        <v>17821</v>
      </c>
      <c r="D5491" s="12">
        <v>1</v>
      </c>
    </row>
    <row r="5492" spans="1:4" x14ac:dyDescent="0.2">
      <c r="A5492" s="6" t="s">
        <v>17791</v>
      </c>
      <c r="B5492" s="6" t="s">
        <v>17822</v>
      </c>
      <c r="C5492" s="6" t="s">
        <v>17823</v>
      </c>
      <c r="D5492" s="12">
        <v>1</v>
      </c>
    </row>
    <row r="5493" spans="1:4" x14ac:dyDescent="0.2">
      <c r="A5493" s="6" t="s">
        <v>17791</v>
      </c>
      <c r="B5493" s="6" t="s">
        <v>17824</v>
      </c>
      <c r="C5493" s="6" t="s">
        <v>17825</v>
      </c>
      <c r="D5493" s="12">
        <v>1</v>
      </c>
    </row>
    <row r="5494" spans="1:4" x14ac:dyDescent="0.2">
      <c r="A5494" s="6" t="s">
        <v>17791</v>
      </c>
      <c r="B5494" s="6" t="s">
        <v>17826</v>
      </c>
      <c r="C5494" s="6" t="s">
        <v>17827</v>
      </c>
      <c r="D5494" s="12">
        <v>1</v>
      </c>
    </row>
    <row r="5495" spans="1:4" x14ac:dyDescent="0.2">
      <c r="A5495" s="6" t="s">
        <v>17791</v>
      </c>
      <c r="B5495" s="6" t="s">
        <v>17828</v>
      </c>
      <c r="C5495" s="6" t="s">
        <v>17829</v>
      </c>
      <c r="D5495" s="12">
        <v>1</v>
      </c>
    </row>
    <row r="5496" spans="1:4" x14ac:dyDescent="0.2">
      <c r="A5496" s="6" t="s">
        <v>17791</v>
      </c>
      <c r="B5496" s="6" t="s">
        <v>17830</v>
      </c>
      <c r="C5496" s="6" t="s">
        <v>17831</v>
      </c>
      <c r="D5496" s="12">
        <v>1</v>
      </c>
    </row>
    <row r="5497" spans="1:4" x14ac:dyDescent="0.2">
      <c r="A5497" s="6" t="s">
        <v>17791</v>
      </c>
      <c r="B5497" s="6" t="s">
        <v>17832</v>
      </c>
      <c r="C5497" s="6" t="s">
        <v>17833</v>
      </c>
      <c r="D5497" s="12">
        <v>1</v>
      </c>
    </row>
    <row r="5498" spans="1:4" x14ac:dyDescent="0.2">
      <c r="A5498" s="6" t="s">
        <v>17791</v>
      </c>
      <c r="B5498" s="6" t="s">
        <v>17834</v>
      </c>
      <c r="C5498" s="6" t="s">
        <v>17835</v>
      </c>
      <c r="D5498" s="12">
        <v>1</v>
      </c>
    </row>
    <row r="5499" spans="1:4" x14ac:dyDescent="0.2">
      <c r="A5499" s="6" t="s">
        <v>17791</v>
      </c>
      <c r="B5499" s="6" t="s">
        <v>17836</v>
      </c>
      <c r="C5499" s="6" t="s">
        <v>17837</v>
      </c>
      <c r="D5499" s="12">
        <v>1</v>
      </c>
    </row>
    <row r="5500" spans="1:4" x14ac:dyDescent="0.2">
      <c r="A5500" s="6" t="s">
        <v>17791</v>
      </c>
      <c r="B5500" s="6" t="s">
        <v>17838</v>
      </c>
      <c r="C5500" s="6" t="s">
        <v>17839</v>
      </c>
      <c r="D5500" s="12">
        <v>1</v>
      </c>
    </row>
    <row r="5501" spans="1:4" x14ac:dyDescent="0.2">
      <c r="A5501" s="6" t="s">
        <v>17791</v>
      </c>
      <c r="B5501" s="6" t="s">
        <v>17840</v>
      </c>
      <c r="C5501" s="6" t="s">
        <v>17841</v>
      </c>
      <c r="D5501" s="12">
        <v>1</v>
      </c>
    </row>
    <row r="5502" spans="1:4" x14ac:dyDescent="0.2">
      <c r="A5502" s="6" t="s">
        <v>3362</v>
      </c>
      <c r="B5502" s="6" t="s">
        <v>3363</v>
      </c>
      <c r="C5502" s="6" t="s">
        <v>3364</v>
      </c>
      <c r="D5502" s="12">
        <v>1</v>
      </c>
    </row>
    <row r="5503" spans="1:4" x14ac:dyDescent="0.2">
      <c r="A5503" s="6" t="s">
        <v>3362</v>
      </c>
      <c r="B5503" s="6" t="s">
        <v>3365</v>
      </c>
      <c r="C5503" s="6" t="s">
        <v>3366</v>
      </c>
      <c r="D5503" s="12">
        <v>1</v>
      </c>
    </row>
    <row r="5504" spans="1:4" x14ac:dyDescent="0.2">
      <c r="A5504" s="6" t="s">
        <v>3362</v>
      </c>
      <c r="B5504" s="6" t="s">
        <v>3367</v>
      </c>
      <c r="C5504" s="6" t="s">
        <v>3368</v>
      </c>
      <c r="D5504" s="12">
        <v>1</v>
      </c>
    </row>
    <row r="5505" spans="1:4" x14ac:dyDescent="0.2">
      <c r="A5505" s="6" t="s">
        <v>3362</v>
      </c>
      <c r="B5505" s="6" t="s">
        <v>3369</v>
      </c>
      <c r="C5505" s="6" t="s">
        <v>3370</v>
      </c>
      <c r="D5505" s="12">
        <v>1</v>
      </c>
    </row>
    <row r="5506" spans="1:4" x14ac:dyDescent="0.2">
      <c r="A5506" s="6" t="s">
        <v>3362</v>
      </c>
      <c r="B5506" s="6" t="s">
        <v>3371</v>
      </c>
      <c r="C5506" s="6" t="s">
        <v>3372</v>
      </c>
      <c r="D5506" s="12">
        <v>1</v>
      </c>
    </row>
    <row r="5507" spans="1:4" x14ac:dyDescent="0.2">
      <c r="A5507" s="6" t="s">
        <v>3362</v>
      </c>
      <c r="B5507" s="6" t="s">
        <v>3373</v>
      </c>
      <c r="C5507" s="6" t="s">
        <v>3374</v>
      </c>
      <c r="D5507" s="12">
        <v>1</v>
      </c>
    </row>
    <row r="5508" spans="1:4" x14ac:dyDescent="0.2">
      <c r="A5508" s="6" t="s">
        <v>3362</v>
      </c>
      <c r="B5508" s="6" t="s">
        <v>3375</v>
      </c>
      <c r="C5508" s="6" t="s">
        <v>3376</v>
      </c>
      <c r="D5508" s="12">
        <v>1</v>
      </c>
    </row>
    <row r="5509" spans="1:4" x14ac:dyDescent="0.2">
      <c r="A5509" s="6" t="s">
        <v>3362</v>
      </c>
      <c r="B5509" s="6" t="s">
        <v>3377</v>
      </c>
      <c r="C5509" s="6" t="s">
        <v>3378</v>
      </c>
      <c r="D5509" s="12">
        <v>1</v>
      </c>
    </row>
    <row r="5510" spans="1:4" x14ac:dyDescent="0.2">
      <c r="A5510" s="6" t="s">
        <v>3362</v>
      </c>
      <c r="B5510" s="6" t="s">
        <v>3379</v>
      </c>
      <c r="C5510" s="6" t="s">
        <v>3380</v>
      </c>
      <c r="D5510" s="12">
        <v>1</v>
      </c>
    </row>
    <row r="5511" spans="1:4" x14ac:dyDescent="0.2">
      <c r="A5511" s="6" t="s">
        <v>3362</v>
      </c>
      <c r="B5511" s="6" t="s">
        <v>3381</v>
      </c>
      <c r="C5511" s="6" t="s">
        <v>3382</v>
      </c>
      <c r="D5511" s="12">
        <v>1</v>
      </c>
    </row>
    <row r="5512" spans="1:4" x14ac:dyDescent="0.2">
      <c r="A5512" s="6" t="s">
        <v>3362</v>
      </c>
      <c r="B5512" s="6" t="s">
        <v>3383</v>
      </c>
      <c r="C5512" s="6" t="s">
        <v>3384</v>
      </c>
      <c r="D5512" s="12">
        <v>1</v>
      </c>
    </row>
    <row r="5513" spans="1:4" x14ac:dyDescent="0.2">
      <c r="A5513" s="6" t="s">
        <v>3362</v>
      </c>
      <c r="B5513" s="6" t="s">
        <v>3385</v>
      </c>
      <c r="C5513" s="6" t="s">
        <v>3386</v>
      </c>
      <c r="D5513" s="12">
        <v>1</v>
      </c>
    </row>
    <row r="5514" spans="1:4" x14ac:dyDescent="0.2">
      <c r="A5514" s="6" t="s">
        <v>3362</v>
      </c>
      <c r="B5514" s="6" t="s">
        <v>3387</v>
      </c>
      <c r="C5514" s="6" t="s">
        <v>3386</v>
      </c>
      <c r="D5514" s="12">
        <v>1</v>
      </c>
    </row>
    <row r="5515" spans="1:4" x14ac:dyDescent="0.2">
      <c r="A5515" s="6" t="s">
        <v>3362</v>
      </c>
      <c r="B5515" s="6" t="s">
        <v>3388</v>
      </c>
      <c r="C5515" s="6" t="s">
        <v>3389</v>
      </c>
      <c r="D5515" s="12">
        <v>1</v>
      </c>
    </row>
    <row r="5516" spans="1:4" x14ac:dyDescent="0.2">
      <c r="A5516" s="6" t="s">
        <v>3362</v>
      </c>
      <c r="B5516" s="6" t="s">
        <v>3390</v>
      </c>
      <c r="C5516" s="6" t="s">
        <v>3391</v>
      </c>
      <c r="D5516" s="12">
        <v>1</v>
      </c>
    </row>
    <row r="5517" spans="1:4" x14ac:dyDescent="0.2">
      <c r="A5517" s="6" t="s">
        <v>3362</v>
      </c>
      <c r="B5517" s="6" t="s">
        <v>3392</v>
      </c>
      <c r="C5517" s="6" t="s">
        <v>3393</v>
      </c>
      <c r="D5517" s="12">
        <v>1</v>
      </c>
    </row>
    <row r="5518" spans="1:4" x14ac:dyDescent="0.2">
      <c r="A5518" s="6" t="s">
        <v>3362</v>
      </c>
      <c r="B5518" s="6" t="s">
        <v>3394</v>
      </c>
      <c r="C5518" s="6" t="s">
        <v>3395</v>
      </c>
      <c r="D5518" s="12">
        <v>1</v>
      </c>
    </row>
    <row r="5519" spans="1:4" x14ac:dyDescent="0.2">
      <c r="A5519" s="6" t="s">
        <v>3362</v>
      </c>
      <c r="B5519" s="6" t="s">
        <v>3396</v>
      </c>
      <c r="C5519" s="6" t="s">
        <v>3397</v>
      </c>
      <c r="D5519" s="12">
        <v>1</v>
      </c>
    </row>
    <row r="5520" spans="1:4" x14ac:dyDescent="0.2">
      <c r="A5520" s="6" t="s">
        <v>3362</v>
      </c>
      <c r="B5520" s="6" t="s">
        <v>3398</v>
      </c>
      <c r="C5520" s="6" t="s">
        <v>3399</v>
      </c>
      <c r="D5520" s="12">
        <v>1</v>
      </c>
    </row>
    <row r="5521" spans="1:4" x14ac:dyDescent="0.2">
      <c r="A5521" s="6" t="s">
        <v>3362</v>
      </c>
      <c r="B5521" s="6" t="s">
        <v>3400</v>
      </c>
      <c r="C5521" s="6" t="s">
        <v>3401</v>
      </c>
      <c r="D5521" s="12">
        <v>1</v>
      </c>
    </row>
    <row r="5522" spans="1:4" x14ac:dyDescent="0.2">
      <c r="A5522" s="6" t="s">
        <v>3362</v>
      </c>
      <c r="B5522" s="6" t="s">
        <v>3402</v>
      </c>
      <c r="C5522" s="6" t="s">
        <v>3403</v>
      </c>
      <c r="D5522" s="12">
        <v>1</v>
      </c>
    </row>
    <row r="5523" spans="1:4" x14ac:dyDescent="0.2">
      <c r="A5523" s="6" t="s">
        <v>3362</v>
      </c>
      <c r="B5523" s="6" t="s">
        <v>3404</v>
      </c>
      <c r="C5523" s="6" t="s">
        <v>3405</v>
      </c>
      <c r="D5523" s="12">
        <v>1</v>
      </c>
    </row>
    <row r="5524" spans="1:4" x14ac:dyDescent="0.2">
      <c r="A5524" s="6" t="s">
        <v>3362</v>
      </c>
      <c r="B5524" s="6" t="s">
        <v>3406</v>
      </c>
      <c r="C5524" s="6" t="s">
        <v>3407</v>
      </c>
      <c r="D5524" s="12">
        <v>1</v>
      </c>
    </row>
    <row r="5525" spans="1:4" x14ac:dyDescent="0.2">
      <c r="A5525" s="6" t="s">
        <v>3362</v>
      </c>
      <c r="B5525" s="6" t="s">
        <v>3408</v>
      </c>
      <c r="C5525" s="6" t="s">
        <v>3409</v>
      </c>
      <c r="D5525" s="12">
        <v>1</v>
      </c>
    </row>
    <row r="5526" spans="1:4" x14ac:dyDescent="0.2">
      <c r="A5526" s="6" t="s">
        <v>3362</v>
      </c>
      <c r="B5526" s="6" t="s">
        <v>3410</v>
      </c>
      <c r="C5526" s="6" t="s">
        <v>3411</v>
      </c>
      <c r="D5526" s="12">
        <v>1</v>
      </c>
    </row>
    <row r="5527" spans="1:4" x14ac:dyDescent="0.2">
      <c r="A5527" s="6" t="s">
        <v>3362</v>
      </c>
      <c r="B5527" s="6" t="s">
        <v>3412</v>
      </c>
      <c r="C5527" s="6" t="s">
        <v>3413</v>
      </c>
      <c r="D5527" s="12">
        <v>1</v>
      </c>
    </row>
    <row r="5528" spans="1:4" x14ac:dyDescent="0.2">
      <c r="A5528" s="6" t="s">
        <v>3414</v>
      </c>
      <c r="B5528" s="6" t="s">
        <v>17842</v>
      </c>
      <c r="C5528" s="6" t="s">
        <v>17843</v>
      </c>
      <c r="D5528" s="12">
        <v>1</v>
      </c>
    </row>
    <row r="5529" spans="1:4" x14ac:dyDescent="0.2">
      <c r="A5529" s="6" t="s">
        <v>3414</v>
      </c>
      <c r="B5529" s="6" t="s">
        <v>17844</v>
      </c>
      <c r="C5529" s="6" t="s">
        <v>17845</v>
      </c>
      <c r="D5529" s="12">
        <v>1</v>
      </c>
    </row>
    <row r="5530" spans="1:4" x14ac:dyDescent="0.2">
      <c r="A5530" s="6" t="s">
        <v>3414</v>
      </c>
      <c r="B5530" s="6" t="s">
        <v>17846</v>
      </c>
      <c r="C5530" s="6" t="s">
        <v>17847</v>
      </c>
      <c r="D5530" s="12">
        <v>1</v>
      </c>
    </row>
    <row r="5531" spans="1:4" x14ac:dyDescent="0.2">
      <c r="A5531" s="6" t="s">
        <v>3414</v>
      </c>
      <c r="B5531" s="6" t="s">
        <v>17848</v>
      </c>
      <c r="C5531" s="6" t="s">
        <v>17849</v>
      </c>
      <c r="D5531" s="12">
        <v>1</v>
      </c>
    </row>
    <row r="5532" spans="1:4" x14ac:dyDescent="0.2">
      <c r="A5532" s="6" t="s">
        <v>3414</v>
      </c>
      <c r="B5532" s="6" t="s">
        <v>17850</v>
      </c>
      <c r="C5532" s="6" t="s">
        <v>17851</v>
      </c>
      <c r="D5532" s="12">
        <v>1</v>
      </c>
    </row>
    <row r="5533" spans="1:4" x14ac:dyDescent="0.2">
      <c r="A5533" s="6" t="s">
        <v>3414</v>
      </c>
      <c r="B5533" s="6" t="s">
        <v>17852</v>
      </c>
      <c r="C5533" s="6" t="s">
        <v>17853</v>
      </c>
      <c r="D5533" s="12">
        <v>1</v>
      </c>
    </row>
    <row r="5534" spans="1:4" x14ac:dyDescent="0.2">
      <c r="A5534" s="6" t="s">
        <v>3414</v>
      </c>
      <c r="B5534" s="6" t="s">
        <v>17854</v>
      </c>
      <c r="C5534" s="6" t="s">
        <v>17855</v>
      </c>
      <c r="D5534" s="12">
        <v>1</v>
      </c>
    </row>
    <row r="5535" spans="1:4" x14ac:dyDescent="0.2">
      <c r="A5535" s="6" t="s">
        <v>3414</v>
      </c>
      <c r="B5535" s="6" t="s">
        <v>17856</v>
      </c>
      <c r="C5535" s="6" t="s">
        <v>17857</v>
      </c>
      <c r="D5535" s="12">
        <v>1</v>
      </c>
    </row>
    <row r="5536" spans="1:4" x14ac:dyDescent="0.2">
      <c r="A5536" s="6" t="s">
        <v>3414</v>
      </c>
      <c r="B5536" s="6" t="s">
        <v>17858</v>
      </c>
      <c r="C5536" s="6" t="s">
        <v>17859</v>
      </c>
      <c r="D5536" s="12">
        <v>1</v>
      </c>
    </row>
    <row r="5537" spans="1:4" x14ac:dyDescent="0.2">
      <c r="A5537" s="6" t="s">
        <v>3414</v>
      </c>
      <c r="B5537" s="6" t="s">
        <v>17860</v>
      </c>
      <c r="C5537" s="6" t="s">
        <v>17861</v>
      </c>
      <c r="D5537" s="12">
        <v>1</v>
      </c>
    </row>
    <row r="5538" spans="1:4" x14ac:dyDescent="0.2">
      <c r="A5538" s="6" t="s">
        <v>3414</v>
      </c>
      <c r="B5538" s="6" t="s">
        <v>17862</v>
      </c>
      <c r="C5538" s="6" t="s">
        <v>17863</v>
      </c>
      <c r="D5538" s="12">
        <v>1</v>
      </c>
    </row>
    <row r="5539" spans="1:4" x14ac:dyDescent="0.2">
      <c r="A5539" s="6" t="s">
        <v>3414</v>
      </c>
      <c r="B5539" s="6" t="s">
        <v>3415</v>
      </c>
      <c r="C5539" s="6" t="s">
        <v>3416</v>
      </c>
      <c r="D5539" s="12">
        <v>1</v>
      </c>
    </row>
    <row r="5540" spans="1:4" x14ac:dyDescent="0.2">
      <c r="A5540" s="6" t="s">
        <v>3414</v>
      </c>
      <c r="B5540" s="6" t="s">
        <v>17864</v>
      </c>
      <c r="C5540" s="6" t="s">
        <v>17865</v>
      </c>
      <c r="D5540" s="12">
        <v>1</v>
      </c>
    </row>
    <row r="5541" spans="1:4" x14ac:dyDescent="0.2">
      <c r="A5541" s="6" t="s">
        <v>3414</v>
      </c>
      <c r="B5541" s="6" t="s">
        <v>17866</v>
      </c>
      <c r="C5541" s="6" t="s">
        <v>17867</v>
      </c>
      <c r="D5541" s="12">
        <v>1</v>
      </c>
    </row>
    <row r="5542" spans="1:4" x14ac:dyDescent="0.2">
      <c r="A5542" s="6" t="s">
        <v>3414</v>
      </c>
      <c r="B5542" s="6" t="s">
        <v>3417</v>
      </c>
      <c r="C5542" s="6" t="s">
        <v>3418</v>
      </c>
      <c r="D5542" s="12">
        <v>1</v>
      </c>
    </row>
    <row r="5543" spans="1:4" x14ac:dyDescent="0.2">
      <c r="A5543" s="6" t="s">
        <v>3414</v>
      </c>
      <c r="B5543" s="6" t="s">
        <v>17868</v>
      </c>
      <c r="C5543" s="6" t="s">
        <v>17869</v>
      </c>
      <c r="D5543" s="12">
        <v>1</v>
      </c>
    </row>
    <row r="5544" spans="1:4" x14ac:dyDescent="0.2">
      <c r="A5544" s="6" t="s">
        <v>3414</v>
      </c>
      <c r="B5544" s="6" t="s">
        <v>17870</v>
      </c>
      <c r="C5544" s="6" t="s">
        <v>17871</v>
      </c>
      <c r="D5544" s="12">
        <v>1</v>
      </c>
    </row>
    <row r="5545" spans="1:4" x14ac:dyDescent="0.2">
      <c r="A5545" s="6" t="s">
        <v>3414</v>
      </c>
      <c r="B5545" s="6" t="s">
        <v>17872</v>
      </c>
      <c r="C5545" s="6" t="s">
        <v>17873</v>
      </c>
      <c r="D5545" s="12">
        <v>1</v>
      </c>
    </row>
    <row r="5546" spans="1:4" x14ac:dyDescent="0.2">
      <c r="A5546" s="6" t="s">
        <v>3414</v>
      </c>
      <c r="B5546" s="6" t="s">
        <v>3419</v>
      </c>
      <c r="C5546" s="6" t="s">
        <v>3420</v>
      </c>
      <c r="D5546" s="12">
        <v>1</v>
      </c>
    </row>
    <row r="5547" spans="1:4" x14ac:dyDescent="0.2">
      <c r="A5547" s="6" t="s">
        <v>3414</v>
      </c>
      <c r="B5547" s="6" t="s">
        <v>3421</v>
      </c>
      <c r="C5547" s="6" t="s">
        <v>3422</v>
      </c>
      <c r="D5547" s="12">
        <v>1</v>
      </c>
    </row>
    <row r="5548" spans="1:4" x14ac:dyDescent="0.2">
      <c r="A5548" s="6" t="s">
        <v>3414</v>
      </c>
      <c r="B5548" s="6" t="s">
        <v>3423</v>
      </c>
      <c r="C5548" s="6" t="s">
        <v>3424</v>
      </c>
      <c r="D5548" s="12">
        <v>1</v>
      </c>
    </row>
    <row r="5549" spans="1:4" x14ac:dyDescent="0.2">
      <c r="A5549" s="6" t="s">
        <v>3414</v>
      </c>
      <c r="B5549" s="6" t="s">
        <v>3425</v>
      </c>
      <c r="C5549" s="6" t="s">
        <v>3426</v>
      </c>
      <c r="D5549" s="12">
        <v>1</v>
      </c>
    </row>
    <row r="5550" spans="1:4" x14ac:dyDescent="0.2">
      <c r="A5550" s="6" t="s">
        <v>3414</v>
      </c>
      <c r="B5550" s="6" t="s">
        <v>17874</v>
      </c>
      <c r="C5550" s="6" t="s">
        <v>17875</v>
      </c>
      <c r="D5550" s="12">
        <v>1</v>
      </c>
    </row>
    <row r="5551" spans="1:4" x14ac:dyDescent="0.2">
      <c r="A5551" s="6" t="s">
        <v>3414</v>
      </c>
      <c r="B5551" s="6" t="s">
        <v>3427</v>
      </c>
      <c r="C5551" s="6" t="s">
        <v>3428</v>
      </c>
      <c r="D5551" s="12">
        <v>1</v>
      </c>
    </row>
    <row r="5552" spans="1:4" x14ac:dyDescent="0.2">
      <c r="A5552" s="6" t="s">
        <v>3414</v>
      </c>
      <c r="B5552" s="6" t="s">
        <v>17876</v>
      </c>
      <c r="C5552" s="6" t="s">
        <v>17877</v>
      </c>
      <c r="D5552" s="12">
        <v>1</v>
      </c>
    </row>
    <row r="5553" spans="1:4" x14ac:dyDescent="0.2">
      <c r="A5553" s="6" t="s">
        <v>3414</v>
      </c>
      <c r="B5553" s="6" t="s">
        <v>17878</v>
      </c>
      <c r="C5553" s="6" t="s">
        <v>17879</v>
      </c>
      <c r="D5553" s="12">
        <v>1</v>
      </c>
    </row>
    <row r="5554" spans="1:4" x14ac:dyDescent="0.2">
      <c r="A5554" s="6" t="s">
        <v>3414</v>
      </c>
      <c r="B5554" s="6" t="s">
        <v>3429</v>
      </c>
      <c r="C5554" s="6" t="s">
        <v>3430</v>
      </c>
      <c r="D5554" s="12">
        <v>1</v>
      </c>
    </row>
    <row r="5555" spans="1:4" x14ac:dyDescent="0.2">
      <c r="A5555" s="6" t="s">
        <v>3414</v>
      </c>
      <c r="B5555" s="6" t="s">
        <v>17880</v>
      </c>
      <c r="C5555" s="6" t="s">
        <v>17881</v>
      </c>
      <c r="D5555" s="12">
        <v>1</v>
      </c>
    </row>
    <row r="5556" spans="1:4" x14ac:dyDescent="0.2">
      <c r="A5556" s="6" t="s">
        <v>3414</v>
      </c>
      <c r="B5556" s="6" t="s">
        <v>3431</v>
      </c>
      <c r="C5556" s="6" t="s">
        <v>3432</v>
      </c>
      <c r="D5556" s="12">
        <v>1</v>
      </c>
    </row>
    <row r="5557" spans="1:4" x14ac:dyDescent="0.2">
      <c r="A5557" s="6" t="s">
        <v>3414</v>
      </c>
      <c r="B5557" s="6" t="s">
        <v>17882</v>
      </c>
      <c r="C5557" s="6" t="s">
        <v>17883</v>
      </c>
      <c r="D5557" s="12">
        <v>1</v>
      </c>
    </row>
    <row r="5558" spans="1:4" x14ac:dyDescent="0.2">
      <c r="A5558" s="6" t="s">
        <v>3414</v>
      </c>
      <c r="B5558" s="6" t="s">
        <v>3433</v>
      </c>
      <c r="C5558" s="6" t="s">
        <v>3434</v>
      </c>
      <c r="D5558" s="12">
        <v>1</v>
      </c>
    </row>
    <row r="5559" spans="1:4" x14ac:dyDescent="0.2">
      <c r="A5559" s="6" t="s">
        <v>3414</v>
      </c>
      <c r="B5559" s="6" t="s">
        <v>17884</v>
      </c>
      <c r="C5559" s="6" t="s">
        <v>17885</v>
      </c>
      <c r="D5559" s="12">
        <v>1</v>
      </c>
    </row>
    <row r="5560" spans="1:4" x14ac:dyDescent="0.2">
      <c r="A5560" s="6" t="s">
        <v>3414</v>
      </c>
      <c r="B5560" s="6" t="s">
        <v>3435</v>
      </c>
      <c r="C5560" s="6" t="s">
        <v>3436</v>
      </c>
      <c r="D5560" s="12">
        <v>1</v>
      </c>
    </row>
    <row r="5561" spans="1:4" x14ac:dyDescent="0.2">
      <c r="A5561" s="6" t="s">
        <v>3414</v>
      </c>
      <c r="B5561" s="6" t="s">
        <v>17886</v>
      </c>
      <c r="C5561" s="6" t="s">
        <v>17887</v>
      </c>
      <c r="D5561" s="12">
        <v>1</v>
      </c>
    </row>
    <row r="5562" spans="1:4" x14ac:dyDescent="0.2">
      <c r="A5562" s="6" t="s">
        <v>3414</v>
      </c>
      <c r="B5562" s="6" t="s">
        <v>3437</v>
      </c>
      <c r="C5562" s="6" t="s">
        <v>3438</v>
      </c>
      <c r="D5562" s="12">
        <v>1</v>
      </c>
    </row>
    <row r="5563" spans="1:4" x14ac:dyDescent="0.2">
      <c r="A5563" s="6" t="s">
        <v>3414</v>
      </c>
      <c r="B5563" s="6" t="s">
        <v>17888</v>
      </c>
      <c r="C5563" s="6" t="s">
        <v>17889</v>
      </c>
      <c r="D5563" s="12">
        <v>1</v>
      </c>
    </row>
    <row r="5564" spans="1:4" x14ac:dyDescent="0.2">
      <c r="A5564" s="6" t="s">
        <v>3414</v>
      </c>
      <c r="B5564" s="6" t="s">
        <v>3439</v>
      </c>
      <c r="C5564" s="6" t="s">
        <v>3440</v>
      </c>
      <c r="D5564" s="12">
        <v>1</v>
      </c>
    </row>
    <row r="5565" spans="1:4" x14ac:dyDescent="0.2">
      <c r="A5565" s="6" t="s">
        <v>3414</v>
      </c>
      <c r="B5565" s="6" t="s">
        <v>3441</v>
      </c>
      <c r="C5565" s="6" t="s">
        <v>3442</v>
      </c>
      <c r="D5565" s="12">
        <v>1</v>
      </c>
    </row>
    <row r="5566" spans="1:4" x14ac:dyDescent="0.2">
      <c r="A5566" s="6" t="s">
        <v>3414</v>
      </c>
      <c r="B5566" s="6" t="s">
        <v>3443</v>
      </c>
      <c r="C5566" s="6" t="s">
        <v>3444</v>
      </c>
      <c r="D5566" s="12">
        <v>1</v>
      </c>
    </row>
    <row r="5567" spans="1:4" x14ac:dyDescent="0.2">
      <c r="A5567" s="6" t="s">
        <v>3414</v>
      </c>
      <c r="B5567" s="6" t="s">
        <v>17890</v>
      </c>
      <c r="C5567" s="6" t="s">
        <v>17891</v>
      </c>
      <c r="D5567" s="12">
        <v>1</v>
      </c>
    </row>
    <row r="5568" spans="1:4" x14ac:dyDescent="0.2">
      <c r="A5568" s="6" t="s">
        <v>3414</v>
      </c>
      <c r="B5568" s="6" t="s">
        <v>17892</v>
      </c>
      <c r="C5568" s="6" t="s">
        <v>17893</v>
      </c>
      <c r="D5568" s="12">
        <v>1</v>
      </c>
    </row>
    <row r="5569" spans="1:4" x14ac:dyDescent="0.2">
      <c r="A5569" s="6" t="s">
        <v>3414</v>
      </c>
      <c r="B5569" s="6" t="s">
        <v>17894</v>
      </c>
      <c r="C5569" s="6" t="s">
        <v>17895</v>
      </c>
      <c r="D5569" s="12">
        <v>1</v>
      </c>
    </row>
    <row r="5570" spans="1:4" x14ac:dyDescent="0.2">
      <c r="A5570" s="6" t="s">
        <v>3414</v>
      </c>
      <c r="B5570" s="6" t="s">
        <v>17896</v>
      </c>
      <c r="C5570" s="6" t="s">
        <v>17897</v>
      </c>
      <c r="D5570" s="12">
        <v>1</v>
      </c>
    </row>
    <row r="5571" spans="1:4" x14ac:dyDescent="0.2">
      <c r="A5571" s="6" t="s">
        <v>3414</v>
      </c>
      <c r="B5571" s="6" t="s">
        <v>17898</v>
      </c>
      <c r="C5571" s="6" t="s">
        <v>17899</v>
      </c>
      <c r="D5571" s="12">
        <v>1</v>
      </c>
    </row>
    <row r="5572" spans="1:4" x14ac:dyDescent="0.2">
      <c r="A5572" s="6" t="s">
        <v>3414</v>
      </c>
      <c r="B5572" s="6" t="s">
        <v>17900</v>
      </c>
      <c r="C5572" s="6" t="s">
        <v>17901</v>
      </c>
      <c r="D5572" s="12">
        <v>1</v>
      </c>
    </row>
    <row r="5573" spans="1:4" x14ac:dyDescent="0.2">
      <c r="A5573" s="6" t="s">
        <v>3414</v>
      </c>
      <c r="B5573" s="6" t="s">
        <v>17902</v>
      </c>
      <c r="C5573" s="6" t="s">
        <v>17903</v>
      </c>
      <c r="D5573" s="12">
        <v>1</v>
      </c>
    </row>
    <row r="5574" spans="1:4" x14ac:dyDescent="0.2">
      <c r="A5574" s="6" t="s">
        <v>3414</v>
      </c>
      <c r="B5574" s="6" t="s">
        <v>17904</v>
      </c>
      <c r="C5574" s="6" t="s">
        <v>17905</v>
      </c>
      <c r="D5574" s="12">
        <v>1</v>
      </c>
    </row>
    <row r="5575" spans="1:4" x14ac:dyDescent="0.2">
      <c r="A5575" s="6" t="s">
        <v>3414</v>
      </c>
      <c r="B5575" s="6" t="s">
        <v>3445</v>
      </c>
      <c r="C5575" s="6" t="s">
        <v>3446</v>
      </c>
      <c r="D5575" s="12">
        <v>1</v>
      </c>
    </row>
    <row r="5576" spans="1:4" x14ac:dyDescent="0.2">
      <c r="A5576" s="6" t="s">
        <v>3414</v>
      </c>
      <c r="B5576" s="6" t="s">
        <v>3447</v>
      </c>
      <c r="C5576" s="6" t="s">
        <v>3448</v>
      </c>
      <c r="D5576" s="12">
        <v>1</v>
      </c>
    </row>
    <row r="5577" spans="1:4" x14ac:dyDescent="0.2">
      <c r="A5577" s="6" t="s">
        <v>3414</v>
      </c>
      <c r="B5577" s="6" t="s">
        <v>3449</v>
      </c>
      <c r="C5577" s="6" t="s">
        <v>3450</v>
      </c>
      <c r="D5577" s="12">
        <v>1</v>
      </c>
    </row>
    <row r="5578" spans="1:4" x14ac:dyDescent="0.2">
      <c r="A5578" s="6" t="s">
        <v>3414</v>
      </c>
      <c r="B5578" s="6" t="s">
        <v>17906</v>
      </c>
      <c r="C5578" s="6" t="s">
        <v>17907</v>
      </c>
      <c r="D5578" s="12">
        <v>1</v>
      </c>
    </row>
    <row r="5579" spans="1:4" x14ac:dyDescent="0.2">
      <c r="A5579" s="6" t="s">
        <v>3414</v>
      </c>
      <c r="B5579" s="6" t="s">
        <v>3451</v>
      </c>
      <c r="C5579" s="6" t="s">
        <v>3452</v>
      </c>
      <c r="D5579" s="12">
        <v>1</v>
      </c>
    </row>
    <row r="5580" spans="1:4" x14ac:dyDescent="0.2">
      <c r="A5580" s="6" t="s">
        <v>3414</v>
      </c>
      <c r="B5580" s="6" t="s">
        <v>17908</v>
      </c>
      <c r="C5580" s="6" t="s">
        <v>17909</v>
      </c>
      <c r="D5580" s="12">
        <v>1</v>
      </c>
    </row>
    <row r="5581" spans="1:4" x14ac:dyDescent="0.2">
      <c r="A5581" s="6" t="s">
        <v>3414</v>
      </c>
      <c r="B5581" s="6" t="s">
        <v>3453</v>
      </c>
      <c r="C5581" s="6" t="s">
        <v>3454</v>
      </c>
      <c r="D5581" s="12">
        <v>1</v>
      </c>
    </row>
    <row r="5582" spans="1:4" x14ac:dyDescent="0.2">
      <c r="A5582" s="6" t="s">
        <v>3414</v>
      </c>
      <c r="B5582" s="6" t="s">
        <v>17910</v>
      </c>
      <c r="C5582" s="6" t="s">
        <v>17911</v>
      </c>
      <c r="D5582" s="12">
        <v>1</v>
      </c>
    </row>
    <row r="5583" spans="1:4" x14ac:dyDescent="0.2">
      <c r="A5583" s="6" t="s">
        <v>3414</v>
      </c>
      <c r="B5583" s="6" t="s">
        <v>17912</v>
      </c>
      <c r="C5583" s="6" t="s">
        <v>17913</v>
      </c>
      <c r="D5583" s="12">
        <v>1</v>
      </c>
    </row>
    <row r="5584" spans="1:4" x14ac:dyDescent="0.2">
      <c r="A5584" s="6" t="s">
        <v>3414</v>
      </c>
      <c r="B5584" s="6" t="s">
        <v>17914</v>
      </c>
      <c r="C5584" s="6" t="s">
        <v>17915</v>
      </c>
      <c r="D5584" s="12">
        <v>1</v>
      </c>
    </row>
    <row r="5585" spans="1:4" x14ac:dyDescent="0.2">
      <c r="A5585" s="6" t="s">
        <v>3414</v>
      </c>
      <c r="B5585" s="6" t="s">
        <v>3455</v>
      </c>
      <c r="C5585" s="6" t="s">
        <v>3456</v>
      </c>
      <c r="D5585" s="12">
        <v>1</v>
      </c>
    </row>
    <row r="5586" spans="1:4" x14ac:dyDescent="0.2">
      <c r="A5586" s="6" t="s">
        <v>3414</v>
      </c>
      <c r="B5586" s="6" t="s">
        <v>17916</v>
      </c>
      <c r="C5586" s="6" t="s">
        <v>17917</v>
      </c>
      <c r="D5586" s="12">
        <v>1</v>
      </c>
    </row>
    <row r="5587" spans="1:4" x14ac:dyDescent="0.2">
      <c r="A5587" s="6" t="s">
        <v>3414</v>
      </c>
      <c r="B5587" s="6" t="s">
        <v>3457</v>
      </c>
      <c r="C5587" s="6" t="s">
        <v>3458</v>
      </c>
      <c r="D5587" s="12">
        <v>1</v>
      </c>
    </row>
    <row r="5588" spans="1:4" x14ac:dyDescent="0.2">
      <c r="A5588" s="6" t="s">
        <v>3414</v>
      </c>
      <c r="B5588" s="6" t="s">
        <v>17918</v>
      </c>
      <c r="C5588" s="6" t="s">
        <v>17919</v>
      </c>
      <c r="D5588" s="12">
        <v>1</v>
      </c>
    </row>
    <row r="5589" spans="1:4" x14ac:dyDescent="0.2">
      <c r="A5589" s="6" t="s">
        <v>3414</v>
      </c>
      <c r="B5589" s="6" t="s">
        <v>3459</v>
      </c>
      <c r="C5589" s="6" t="s">
        <v>3460</v>
      </c>
      <c r="D5589" s="12">
        <v>1</v>
      </c>
    </row>
    <row r="5590" spans="1:4" x14ac:dyDescent="0.2">
      <c r="A5590" s="6" t="s">
        <v>3414</v>
      </c>
      <c r="B5590" s="6" t="s">
        <v>17920</v>
      </c>
      <c r="C5590" s="6" t="s">
        <v>17921</v>
      </c>
      <c r="D5590" s="12">
        <v>1</v>
      </c>
    </row>
    <row r="5591" spans="1:4" x14ac:dyDescent="0.2">
      <c r="A5591" s="6" t="s">
        <v>3414</v>
      </c>
      <c r="B5591" s="6" t="s">
        <v>3461</v>
      </c>
      <c r="C5591" s="6" t="s">
        <v>3462</v>
      </c>
      <c r="D5591" s="12">
        <v>1</v>
      </c>
    </row>
    <row r="5592" spans="1:4" x14ac:dyDescent="0.2">
      <c r="A5592" s="6" t="s">
        <v>3414</v>
      </c>
      <c r="B5592" s="6" t="s">
        <v>17922</v>
      </c>
      <c r="C5592" s="6" t="s">
        <v>17923</v>
      </c>
      <c r="D5592" s="12">
        <v>1</v>
      </c>
    </row>
    <row r="5593" spans="1:4" x14ac:dyDescent="0.2">
      <c r="A5593" s="6" t="s">
        <v>3414</v>
      </c>
      <c r="B5593" s="6" t="s">
        <v>17924</v>
      </c>
      <c r="C5593" s="6" t="s">
        <v>17925</v>
      </c>
      <c r="D5593" s="12">
        <v>1</v>
      </c>
    </row>
    <row r="5594" spans="1:4" x14ac:dyDescent="0.2">
      <c r="A5594" s="6" t="s">
        <v>3414</v>
      </c>
      <c r="B5594" s="6" t="s">
        <v>3463</v>
      </c>
      <c r="C5594" s="6" t="s">
        <v>3464</v>
      </c>
      <c r="D5594" s="12">
        <v>1</v>
      </c>
    </row>
    <row r="5595" spans="1:4" x14ac:dyDescent="0.2">
      <c r="A5595" s="6" t="s">
        <v>3414</v>
      </c>
      <c r="B5595" s="6" t="s">
        <v>3465</v>
      </c>
      <c r="C5595" s="6" t="s">
        <v>3466</v>
      </c>
      <c r="D5595" s="12">
        <v>1</v>
      </c>
    </row>
    <row r="5596" spans="1:4" x14ac:dyDescent="0.2">
      <c r="A5596" s="6" t="s">
        <v>3414</v>
      </c>
      <c r="B5596" s="6" t="s">
        <v>3467</v>
      </c>
      <c r="C5596" s="6" t="s">
        <v>3468</v>
      </c>
      <c r="D5596" s="12">
        <v>1</v>
      </c>
    </row>
    <row r="5597" spans="1:4" x14ac:dyDescent="0.2">
      <c r="A5597" s="6" t="s">
        <v>3414</v>
      </c>
      <c r="B5597" s="6" t="s">
        <v>17926</v>
      </c>
      <c r="C5597" s="6" t="s">
        <v>17927</v>
      </c>
      <c r="D5597" s="12">
        <v>1</v>
      </c>
    </row>
    <row r="5598" spans="1:4" x14ac:dyDescent="0.2">
      <c r="A5598" s="6" t="s">
        <v>3414</v>
      </c>
      <c r="B5598" s="6" t="s">
        <v>17928</v>
      </c>
      <c r="C5598" s="6" t="s">
        <v>17929</v>
      </c>
      <c r="D5598" s="12">
        <v>1</v>
      </c>
    </row>
    <row r="5599" spans="1:4" x14ac:dyDescent="0.2">
      <c r="A5599" s="6" t="s">
        <v>3414</v>
      </c>
      <c r="B5599" s="6" t="s">
        <v>17930</v>
      </c>
      <c r="C5599" s="6" t="s">
        <v>17931</v>
      </c>
      <c r="D5599" s="12">
        <v>1</v>
      </c>
    </row>
    <row r="5600" spans="1:4" x14ac:dyDescent="0.2">
      <c r="A5600" s="6" t="s">
        <v>3414</v>
      </c>
      <c r="B5600" s="6" t="s">
        <v>3469</v>
      </c>
      <c r="C5600" s="6" t="s">
        <v>3470</v>
      </c>
      <c r="D5600" s="12">
        <v>1</v>
      </c>
    </row>
    <row r="5601" spans="1:4" x14ac:dyDescent="0.2">
      <c r="A5601" s="6" t="s">
        <v>3414</v>
      </c>
      <c r="B5601" s="6" t="s">
        <v>17932</v>
      </c>
      <c r="C5601" s="6" t="s">
        <v>17933</v>
      </c>
      <c r="D5601" s="12">
        <v>1</v>
      </c>
    </row>
    <row r="5602" spans="1:4" x14ac:dyDescent="0.2">
      <c r="A5602" s="6" t="s">
        <v>3414</v>
      </c>
      <c r="B5602" s="6" t="s">
        <v>3471</v>
      </c>
      <c r="C5602" s="6" t="s">
        <v>3472</v>
      </c>
      <c r="D5602" s="12">
        <v>1</v>
      </c>
    </row>
    <row r="5603" spans="1:4" x14ac:dyDescent="0.2">
      <c r="A5603" s="6" t="s">
        <v>3414</v>
      </c>
      <c r="B5603" s="6" t="s">
        <v>17934</v>
      </c>
      <c r="C5603" s="6" t="s">
        <v>17935</v>
      </c>
      <c r="D5603" s="12">
        <v>1</v>
      </c>
    </row>
    <row r="5604" spans="1:4" x14ac:dyDescent="0.2">
      <c r="A5604" s="6" t="s">
        <v>3414</v>
      </c>
      <c r="B5604" s="6" t="s">
        <v>17936</v>
      </c>
      <c r="C5604" s="6" t="s">
        <v>17937</v>
      </c>
      <c r="D5604" s="12">
        <v>1</v>
      </c>
    </row>
    <row r="5605" spans="1:4" x14ac:dyDescent="0.2">
      <c r="A5605" s="6" t="s">
        <v>3414</v>
      </c>
      <c r="B5605" s="6" t="s">
        <v>3473</v>
      </c>
      <c r="C5605" s="6" t="s">
        <v>3474</v>
      </c>
      <c r="D5605" s="12">
        <v>1</v>
      </c>
    </row>
    <row r="5606" spans="1:4" x14ac:dyDescent="0.2">
      <c r="A5606" s="6" t="s">
        <v>3414</v>
      </c>
      <c r="B5606" s="6" t="s">
        <v>3475</v>
      </c>
      <c r="C5606" s="6" t="s">
        <v>3476</v>
      </c>
      <c r="D5606" s="12">
        <v>1</v>
      </c>
    </row>
    <row r="5607" spans="1:4" x14ac:dyDescent="0.2">
      <c r="A5607" s="6" t="s">
        <v>3414</v>
      </c>
      <c r="B5607" s="6" t="s">
        <v>17938</v>
      </c>
      <c r="C5607" s="6" t="s">
        <v>17939</v>
      </c>
      <c r="D5607" s="12">
        <v>1</v>
      </c>
    </row>
    <row r="5608" spans="1:4" x14ac:dyDescent="0.2">
      <c r="A5608" s="6" t="s">
        <v>3414</v>
      </c>
      <c r="B5608" s="6" t="s">
        <v>3477</v>
      </c>
      <c r="C5608" s="6" t="s">
        <v>3478</v>
      </c>
      <c r="D5608" s="12">
        <v>1</v>
      </c>
    </row>
    <row r="5609" spans="1:4" x14ac:dyDescent="0.2">
      <c r="A5609" s="6" t="s">
        <v>3414</v>
      </c>
      <c r="B5609" s="6" t="s">
        <v>3479</v>
      </c>
      <c r="C5609" s="6" t="s">
        <v>3480</v>
      </c>
      <c r="D5609" s="12">
        <v>1</v>
      </c>
    </row>
    <row r="5610" spans="1:4" x14ac:dyDescent="0.2">
      <c r="A5610" s="6" t="s">
        <v>3414</v>
      </c>
      <c r="B5610" s="6" t="s">
        <v>17940</v>
      </c>
      <c r="C5610" s="6" t="s">
        <v>3482</v>
      </c>
      <c r="D5610" s="12">
        <v>1</v>
      </c>
    </row>
    <row r="5611" spans="1:4" x14ac:dyDescent="0.2">
      <c r="A5611" s="6" t="s">
        <v>3414</v>
      </c>
      <c r="B5611" s="6" t="s">
        <v>17941</v>
      </c>
      <c r="C5611" s="6" t="s">
        <v>3482</v>
      </c>
      <c r="D5611" s="12">
        <v>1</v>
      </c>
    </row>
    <row r="5612" spans="1:4" x14ac:dyDescent="0.2">
      <c r="A5612" s="6" t="s">
        <v>3414</v>
      </c>
      <c r="B5612" s="6" t="s">
        <v>3481</v>
      </c>
      <c r="C5612" s="6" t="s">
        <v>3482</v>
      </c>
      <c r="D5612" s="12">
        <v>1</v>
      </c>
    </row>
    <row r="5613" spans="1:4" x14ac:dyDescent="0.2">
      <c r="A5613" s="6" t="s">
        <v>3414</v>
      </c>
      <c r="B5613" s="6" t="s">
        <v>17942</v>
      </c>
      <c r="C5613" s="6" t="s">
        <v>17943</v>
      </c>
      <c r="D5613" s="12">
        <v>1</v>
      </c>
    </row>
    <row r="5614" spans="1:4" x14ac:dyDescent="0.2">
      <c r="A5614" s="6" t="s">
        <v>3414</v>
      </c>
      <c r="B5614" s="6" t="s">
        <v>17944</v>
      </c>
      <c r="C5614" s="6" t="s">
        <v>17945</v>
      </c>
      <c r="D5614" s="12">
        <v>1</v>
      </c>
    </row>
    <row r="5615" spans="1:4" x14ac:dyDescent="0.2">
      <c r="A5615" s="6" t="s">
        <v>3414</v>
      </c>
      <c r="B5615" s="6" t="s">
        <v>17946</v>
      </c>
      <c r="C5615" s="6" t="s">
        <v>17947</v>
      </c>
      <c r="D5615" s="12">
        <v>1</v>
      </c>
    </row>
    <row r="5616" spans="1:4" x14ac:dyDescent="0.2">
      <c r="A5616" s="6" t="s">
        <v>3414</v>
      </c>
      <c r="B5616" s="6" t="s">
        <v>17948</v>
      </c>
      <c r="C5616" s="6" t="s">
        <v>17949</v>
      </c>
      <c r="D5616" s="12">
        <v>1</v>
      </c>
    </row>
    <row r="5617" spans="1:4" x14ac:dyDescent="0.2">
      <c r="A5617" s="6" t="s">
        <v>3414</v>
      </c>
      <c r="B5617" s="6" t="s">
        <v>3483</v>
      </c>
      <c r="C5617" s="6" t="s">
        <v>3484</v>
      </c>
      <c r="D5617" s="12">
        <v>1</v>
      </c>
    </row>
    <row r="5618" spans="1:4" x14ac:dyDescent="0.2">
      <c r="A5618" s="6" t="s">
        <v>3414</v>
      </c>
      <c r="B5618" s="6" t="s">
        <v>17950</v>
      </c>
      <c r="C5618" s="6" t="s">
        <v>17951</v>
      </c>
      <c r="D5618" s="12">
        <v>1</v>
      </c>
    </row>
    <row r="5619" spans="1:4" x14ac:dyDescent="0.2">
      <c r="A5619" s="6" t="s">
        <v>3414</v>
      </c>
      <c r="B5619" s="6" t="s">
        <v>17952</v>
      </c>
      <c r="C5619" s="6" t="s">
        <v>17953</v>
      </c>
      <c r="D5619" s="12">
        <v>1</v>
      </c>
    </row>
    <row r="5620" spans="1:4" x14ac:dyDescent="0.2">
      <c r="A5620" s="6" t="s">
        <v>3414</v>
      </c>
      <c r="B5620" s="6" t="s">
        <v>17954</v>
      </c>
      <c r="C5620" s="6" t="s">
        <v>17955</v>
      </c>
      <c r="D5620" s="12">
        <v>1</v>
      </c>
    </row>
    <row r="5621" spans="1:4" x14ac:dyDescent="0.2">
      <c r="A5621" s="6" t="s">
        <v>3414</v>
      </c>
      <c r="B5621" s="6" t="s">
        <v>17956</v>
      </c>
      <c r="C5621" s="6" t="s">
        <v>17957</v>
      </c>
      <c r="D5621" s="12">
        <v>1</v>
      </c>
    </row>
    <row r="5622" spans="1:4" x14ac:dyDescent="0.2">
      <c r="A5622" s="6" t="s">
        <v>3414</v>
      </c>
      <c r="B5622" s="6" t="s">
        <v>17958</v>
      </c>
      <c r="C5622" s="6" t="s">
        <v>17959</v>
      </c>
      <c r="D5622" s="12">
        <v>1</v>
      </c>
    </row>
    <row r="5623" spans="1:4" x14ac:dyDescent="0.2">
      <c r="A5623" s="6" t="s">
        <v>3414</v>
      </c>
      <c r="B5623" s="6" t="s">
        <v>3485</v>
      </c>
      <c r="C5623" s="6" t="s">
        <v>3486</v>
      </c>
      <c r="D5623" s="12">
        <v>1</v>
      </c>
    </row>
    <row r="5624" spans="1:4" x14ac:dyDescent="0.2">
      <c r="A5624" s="6" t="s">
        <v>3414</v>
      </c>
      <c r="B5624" s="6" t="s">
        <v>17960</v>
      </c>
      <c r="C5624" s="6" t="s">
        <v>17961</v>
      </c>
      <c r="D5624" s="12">
        <v>1</v>
      </c>
    </row>
    <row r="5625" spans="1:4" x14ac:dyDescent="0.2">
      <c r="A5625" s="6" t="s">
        <v>3414</v>
      </c>
      <c r="B5625" s="6" t="s">
        <v>17962</v>
      </c>
      <c r="C5625" s="6" t="s">
        <v>17963</v>
      </c>
      <c r="D5625" s="12">
        <v>1</v>
      </c>
    </row>
    <row r="5626" spans="1:4" x14ac:dyDescent="0.2">
      <c r="A5626" s="6" t="s">
        <v>3414</v>
      </c>
      <c r="B5626" s="6" t="s">
        <v>17964</v>
      </c>
      <c r="C5626" s="6" t="s">
        <v>17965</v>
      </c>
      <c r="D5626" s="12">
        <v>1</v>
      </c>
    </row>
    <row r="5627" spans="1:4" x14ac:dyDescent="0.2">
      <c r="A5627" s="6" t="s">
        <v>3414</v>
      </c>
      <c r="B5627" s="6" t="s">
        <v>3487</v>
      </c>
      <c r="C5627" s="6" t="s">
        <v>3488</v>
      </c>
      <c r="D5627" s="12">
        <v>1</v>
      </c>
    </row>
    <row r="5628" spans="1:4" x14ac:dyDescent="0.2">
      <c r="A5628" s="6" t="s">
        <v>3414</v>
      </c>
      <c r="B5628" s="6" t="s">
        <v>17966</v>
      </c>
      <c r="C5628" s="6" t="s">
        <v>17967</v>
      </c>
      <c r="D5628" s="12">
        <v>1</v>
      </c>
    </row>
    <row r="5629" spans="1:4" x14ac:dyDescent="0.2">
      <c r="A5629" s="6" t="s">
        <v>3414</v>
      </c>
      <c r="B5629" s="6" t="s">
        <v>17968</v>
      </c>
      <c r="C5629" s="6" t="s">
        <v>17969</v>
      </c>
      <c r="D5629" s="12">
        <v>1</v>
      </c>
    </row>
    <row r="5630" spans="1:4" x14ac:dyDescent="0.2">
      <c r="A5630" s="6" t="s">
        <v>3414</v>
      </c>
      <c r="B5630" s="6" t="s">
        <v>17970</v>
      </c>
      <c r="C5630" s="6" t="s">
        <v>17971</v>
      </c>
      <c r="D5630" s="12">
        <v>1</v>
      </c>
    </row>
    <row r="5631" spans="1:4" x14ac:dyDescent="0.2">
      <c r="A5631" s="6" t="s">
        <v>3414</v>
      </c>
      <c r="B5631" s="6" t="s">
        <v>17972</v>
      </c>
      <c r="C5631" s="6" t="s">
        <v>17973</v>
      </c>
      <c r="D5631" s="12">
        <v>1</v>
      </c>
    </row>
    <row r="5632" spans="1:4" x14ac:dyDescent="0.2">
      <c r="A5632" s="6" t="s">
        <v>3414</v>
      </c>
      <c r="B5632" s="6" t="s">
        <v>17974</v>
      </c>
      <c r="C5632" s="6" t="s">
        <v>17975</v>
      </c>
      <c r="D5632" s="12">
        <v>1</v>
      </c>
    </row>
    <row r="5633" spans="1:4" x14ac:dyDescent="0.2">
      <c r="A5633" s="6" t="s">
        <v>3414</v>
      </c>
      <c r="B5633" s="6" t="s">
        <v>17976</v>
      </c>
      <c r="C5633" s="6" t="s">
        <v>17977</v>
      </c>
      <c r="D5633" s="12">
        <v>1</v>
      </c>
    </row>
    <row r="5634" spans="1:4" x14ac:dyDescent="0.2">
      <c r="A5634" s="6" t="s">
        <v>3414</v>
      </c>
      <c r="B5634" s="6" t="s">
        <v>3489</v>
      </c>
      <c r="C5634" s="6" t="s">
        <v>3490</v>
      </c>
      <c r="D5634" s="12">
        <v>1</v>
      </c>
    </row>
    <row r="5635" spans="1:4" x14ac:dyDescent="0.2">
      <c r="A5635" s="6" t="s">
        <v>3414</v>
      </c>
      <c r="B5635" s="6" t="s">
        <v>17978</v>
      </c>
      <c r="C5635" s="6" t="s">
        <v>17979</v>
      </c>
      <c r="D5635" s="12">
        <v>1</v>
      </c>
    </row>
    <row r="5636" spans="1:4" x14ac:dyDescent="0.2">
      <c r="A5636" s="6" t="s">
        <v>3414</v>
      </c>
      <c r="B5636" s="6" t="s">
        <v>3491</v>
      </c>
      <c r="C5636" s="6" t="s">
        <v>3492</v>
      </c>
      <c r="D5636" s="12">
        <v>1</v>
      </c>
    </row>
    <row r="5637" spans="1:4" x14ac:dyDescent="0.2">
      <c r="A5637" s="6" t="s">
        <v>3414</v>
      </c>
      <c r="B5637" s="6" t="s">
        <v>17980</v>
      </c>
      <c r="C5637" s="6" t="s">
        <v>17981</v>
      </c>
      <c r="D5637" s="12">
        <v>1</v>
      </c>
    </row>
    <row r="5638" spans="1:4" x14ac:dyDescent="0.2">
      <c r="A5638" s="6" t="s">
        <v>3414</v>
      </c>
      <c r="B5638" s="6" t="s">
        <v>3493</v>
      </c>
      <c r="C5638" s="6" t="s">
        <v>3494</v>
      </c>
      <c r="D5638" s="12">
        <v>1</v>
      </c>
    </row>
    <row r="5639" spans="1:4" x14ac:dyDescent="0.2">
      <c r="A5639" s="6" t="s">
        <v>3414</v>
      </c>
      <c r="B5639" s="6" t="s">
        <v>17982</v>
      </c>
      <c r="C5639" s="6" t="s">
        <v>17983</v>
      </c>
      <c r="D5639" s="12">
        <v>1</v>
      </c>
    </row>
    <row r="5640" spans="1:4" x14ac:dyDescent="0.2">
      <c r="A5640" s="6" t="s">
        <v>3414</v>
      </c>
      <c r="B5640" s="6" t="s">
        <v>17984</v>
      </c>
      <c r="C5640" s="6" t="s">
        <v>17985</v>
      </c>
      <c r="D5640" s="12">
        <v>1</v>
      </c>
    </row>
    <row r="5641" spans="1:4" x14ac:dyDescent="0.2">
      <c r="A5641" s="6" t="s">
        <v>17986</v>
      </c>
      <c r="B5641" s="6" t="s">
        <v>17987</v>
      </c>
      <c r="C5641" s="6" t="s">
        <v>17988</v>
      </c>
      <c r="D5641" s="12">
        <v>1</v>
      </c>
    </row>
    <row r="5642" spans="1:4" x14ac:dyDescent="0.2">
      <c r="A5642" s="6" t="s">
        <v>17986</v>
      </c>
      <c r="B5642" s="6" t="s">
        <v>17989</v>
      </c>
      <c r="C5642" s="6" t="s">
        <v>17990</v>
      </c>
      <c r="D5642" s="12">
        <v>1</v>
      </c>
    </row>
    <row r="5643" spans="1:4" x14ac:dyDescent="0.2">
      <c r="A5643" s="6" t="s">
        <v>17986</v>
      </c>
      <c r="B5643" s="6" t="s">
        <v>17991</v>
      </c>
      <c r="C5643" s="6" t="s">
        <v>17992</v>
      </c>
      <c r="D5643" s="12">
        <v>1</v>
      </c>
    </row>
    <row r="5644" spans="1:4" x14ac:dyDescent="0.2">
      <c r="A5644" s="6" t="s">
        <v>17986</v>
      </c>
      <c r="B5644" s="6" t="s">
        <v>17993</v>
      </c>
      <c r="C5644" s="6" t="s">
        <v>17994</v>
      </c>
      <c r="D5644" s="12">
        <v>1</v>
      </c>
    </row>
    <row r="5645" spans="1:4" x14ac:dyDescent="0.2">
      <c r="A5645" s="6" t="s">
        <v>17986</v>
      </c>
      <c r="B5645" s="6" t="s">
        <v>17995</v>
      </c>
      <c r="C5645" s="6" t="s">
        <v>17996</v>
      </c>
      <c r="D5645" s="12">
        <v>1</v>
      </c>
    </row>
    <row r="5646" spans="1:4" x14ac:dyDescent="0.2">
      <c r="A5646" s="6" t="s">
        <v>17986</v>
      </c>
      <c r="B5646" s="6" t="s">
        <v>17997</v>
      </c>
      <c r="C5646" s="6" t="s">
        <v>17998</v>
      </c>
      <c r="D5646" s="12">
        <v>1</v>
      </c>
    </row>
    <row r="5647" spans="1:4" x14ac:dyDescent="0.2">
      <c r="A5647" s="6" t="s">
        <v>17986</v>
      </c>
      <c r="B5647" s="6" t="s">
        <v>17999</v>
      </c>
      <c r="C5647" s="6" t="s">
        <v>18000</v>
      </c>
      <c r="D5647" s="12">
        <v>1</v>
      </c>
    </row>
    <row r="5648" spans="1:4" x14ac:dyDescent="0.2">
      <c r="A5648" s="6" t="s">
        <v>17986</v>
      </c>
      <c r="B5648" s="6" t="s">
        <v>18001</v>
      </c>
      <c r="C5648" s="6" t="s">
        <v>18002</v>
      </c>
      <c r="D5648" s="12">
        <v>1</v>
      </c>
    </row>
    <row r="5649" spans="1:4" x14ac:dyDescent="0.2">
      <c r="A5649" s="6" t="s">
        <v>17986</v>
      </c>
      <c r="B5649" s="6" t="s">
        <v>18003</v>
      </c>
      <c r="C5649" s="6" t="s">
        <v>18004</v>
      </c>
      <c r="D5649" s="12">
        <v>1</v>
      </c>
    </row>
    <row r="5650" spans="1:4" x14ac:dyDescent="0.2">
      <c r="A5650" s="6" t="s">
        <v>17986</v>
      </c>
      <c r="B5650" s="6" t="s">
        <v>18005</v>
      </c>
      <c r="C5650" s="6" t="s">
        <v>18006</v>
      </c>
      <c r="D5650" s="12">
        <v>1</v>
      </c>
    </row>
    <row r="5651" spans="1:4" x14ac:dyDescent="0.2">
      <c r="A5651" s="6" t="s">
        <v>17986</v>
      </c>
      <c r="B5651" s="6" t="s">
        <v>18007</v>
      </c>
      <c r="C5651" s="6" t="s">
        <v>18008</v>
      </c>
      <c r="D5651" s="12">
        <v>1</v>
      </c>
    </row>
    <row r="5652" spans="1:4" x14ac:dyDescent="0.2">
      <c r="A5652" s="6" t="s">
        <v>17986</v>
      </c>
      <c r="B5652" s="6" t="s">
        <v>18009</v>
      </c>
      <c r="C5652" s="6" t="s">
        <v>18010</v>
      </c>
      <c r="D5652" s="12">
        <v>1</v>
      </c>
    </row>
    <row r="5653" spans="1:4" x14ac:dyDescent="0.2">
      <c r="A5653" s="6" t="s">
        <v>17986</v>
      </c>
      <c r="B5653" s="6" t="s">
        <v>18011</v>
      </c>
      <c r="C5653" s="6" t="s">
        <v>18012</v>
      </c>
      <c r="D5653" s="12">
        <v>1</v>
      </c>
    </row>
    <row r="5654" spans="1:4" x14ac:dyDescent="0.2">
      <c r="A5654" s="6" t="s">
        <v>17986</v>
      </c>
      <c r="B5654" s="6" t="s">
        <v>18013</v>
      </c>
      <c r="C5654" s="6" t="s">
        <v>18014</v>
      </c>
      <c r="D5654" s="12">
        <v>1</v>
      </c>
    </row>
    <row r="5655" spans="1:4" x14ac:dyDescent="0.2">
      <c r="A5655" s="6" t="s">
        <v>17986</v>
      </c>
      <c r="B5655" s="6" t="s">
        <v>18015</v>
      </c>
      <c r="C5655" s="6" t="s">
        <v>18016</v>
      </c>
      <c r="D5655" s="12">
        <v>1</v>
      </c>
    </row>
    <row r="5656" spans="1:4" x14ac:dyDescent="0.2">
      <c r="A5656" s="6" t="s">
        <v>17986</v>
      </c>
      <c r="B5656" s="6" t="s">
        <v>18017</v>
      </c>
      <c r="C5656" s="6" t="s">
        <v>18018</v>
      </c>
      <c r="D5656" s="12">
        <v>1</v>
      </c>
    </row>
    <row r="5657" spans="1:4" x14ac:dyDescent="0.2">
      <c r="A5657" s="6" t="s">
        <v>17986</v>
      </c>
      <c r="B5657" s="6" t="s">
        <v>18019</v>
      </c>
      <c r="C5657" s="6" t="s">
        <v>18020</v>
      </c>
      <c r="D5657" s="12">
        <v>1</v>
      </c>
    </row>
    <row r="5658" spans="1:4" x14ac:dyDescent="0.2">
      <c r="A5658" s="6" t="s">
        <v>17986</v>
      </c>
      <c r="B5658" s="6" t="s">
        <v>18021</v>
      </c>
      <c r="C5658" s="6" t="s">
        <v>18022</v>
      </c>
      <c r="D5658" s="12">
        <v>1</v>
      </c>
    </row>
    <row r="5659" spans="1:4" x14ac:dyDescent="0.2">
      <c r="A5659" s="6" t="s">
        <v>17986</v>
      </c>
      <c r="B5659" s="6" t="s">
        <v>18023</v>
      </c>
      <c r="C5659" s="6" t="s">
        <v>18024</v>
      </c>
      <c r="D5659" s="12">
        <v>1</v>
      </c>
    </row>
    <row r="5660" spans="1:4" x14ac:dyDescent="0.2">
      <c r="A5660" s="6" t="s">
        <v>17986</v>
      </c>
      <c r="B5660" s="6" t="s">
        <v>18025</v>
      </c>
      <c r="C5660" s="6" t="s">
        <v>18026</v>
      </c>
      <c r="D5660" s="12">
        <v>1</v>
      </c>
    </row>
    <row r="5661" spans="1:4" x14ac:dyDescent="0.2">
      <c r="A5661" s="6" t="s">
        <v>17986</v>
      </c>
      <c r="B5661" s="6" t="s">
        <v>18027</v>
      </c>
      <c r="C5661" s="6" t="s">
        <v>18028</v>
      </c>
      <c r="D5661" s="12">
        <v>1</v>
      </c>
    </row>
    <row r="5662" spans="1:4" x14ac:dyDescent="0.2">
      <c r="A5662" s="6" t="s">
        <v>17986</v>
      </c>
      <c r="B5662" s="6" t="s">
        <v>18029</v>
      </c>
      <c r="C5662" s="6" t="s">
        <v>18030</v>
      </c>
      <c r="D5662" s="12">
        <v>1</v>
      </c>
    </row>
    <row r="5663" spans="1:4" x14ac:dyDescent="0.2">
      <c r="A5663" s="6" t="s">
        <v>17986</v>
      </c>
      <c r="B5663" s="6" t="s">
        <v>18031</v>
      </c>
      <c r="C5663" s="6" t="s">
        <v>18032</v>
      </c>
      <c r="D5663" s="12">
        <v>1</v>
      </c>
    </row>
    <row r="5664" spans="1:4" x14ac:dyDescent="0.2">
      <c r="A5664" s="6" t="s">
        <v>17986</v>
      </c>
      <c r="B5664" s="6" t="s">
        <v>18033</v>
      </c>
      <c r="C5664" s="6" t="s">
        <v>18034</v>
      </c>
      <c r="D5664" s="12">
        <v>1</v>
      </c>
    </row>
    <row r="5665" spans="1:4" x14ac:dyDescent="0.2">
      <c r="A5665" s="6" t="s">
        <v>17986</v>
      </c>
      <c r="B5665" s="6" t="s">
        <v>18035</v>
      </c>
      <c r="C5665" s="6" t="s">
        <v>18036</v>
      </c>
      <c r="D5665" s="12">
        <v>1</v>
      </c>
    </row>
    <row r="5666" spans="1:4" x14ac:dyDescent="0.2">
      <c r="A5666" s="6" t="s">
        <v>17986</v>
      </c>
      <c r="B5666" s="6" t="s">
        <v>18037</v>
      </c>
      <c r="C5666" s="6" t="s">
        <v>18038</v>
      </c>
      <c r="D5666" s="12">
        <v>1</v>
      </c>
    </row>
    <row r="5667" spans="1:4" x14ac:dyDescent="0.2">
      <c r="A5667" s="6" t="s">
        <v>17986</v>
      </c>
      <c r="B5667" s="6" t="s">
        <v>18039</v>
      </c>
      <c r="C5667" s="6" t="s">
        <v>18040</v>
      </c>
      <c r="D5667" s="12">
        <v>1</v>
      </c>
    </row>
    <row r="5668" spans="1:4" x14ac:dyDescent="0.2">
      <c r="A5668" s="6" t="s">
        <v>17986</v>
      </c>
      <c r="B5668" s="6" t="s">
        <v>18041</v>
      </c>
      <c r="C5668" s="6" t="s">
        <v>18042</v>
      </c>
      <c r="D5668" s="12">
        <v>1</v>
      </c>
    </row>
    <row r="5669" spans="1:4" x14ac:dyDescent="0.2">
      <c r="A5669" s="6" t="s">
        <v>17986</v>
      </c>
      <c r="B5669" s="6" t="s">
        <v>18043</v>
      </c>
      <c r="C5669" s="6" t="s">
        <v>18044</v>
      </c>
      <c r="D5669" s="12">
        <v>1</v>
      </c>
    </row>
    <row r="5670" spans="1:4" x14ac:dyDescent="0.2">
      <c r="A5670" s="6" t="s">
        <v>17986</v>
      </c>
      <c r="B5670" s="6" t="s">
        <v>18045</v>
      </c>
      <c r="C5670" s="6" t="s">
        <v>18046</v>
      </c>
      <c r="D5670" s="12">
        <v>1</v>
      </c>
    </row>
    <row r="5671" spans="1:4" x14ac:dyDescent="0.2">
      <c r="A5671" s="6" t="s">
        <v>17986</v>
      </c>
      <c r="B5671" s="6" t="s">
        <v>18047</v>
      </c>
      <c r="C5671" s="6" t="s">
        <v>18048</v>
      </c>
      <c r="D5671" s="12">
        <v>1</v>
      </c>
    </row>
    <row r="5672" spans="1:4" x14ac:dyDescent="0.2">
      <c r="A5672" s="6" t="s">
        <v>17986</v>
      </c>
      <c r="B5672" s="6" t="s">
        <v>18049</v>
      </c>
      <c r="C5672" s="6" t="s">
        <v>18050</v>
      </c>
      <c r="D5672" s="12">
        <v>1</v>
      </c>
    </row>
    <row r="5673" spans="1:4" x14ac:dyDescent="0.2">
      <c r="A5673" s="6" t="s">
        <v>17986</v>
      </c>
      <c r="B5673" s="6" t="s">
        <v>18051</v>
      </c>
      <c r="C5673" s="6" t="s">
        <v>18052</v>
      </c>
      <c r="D5673" s="12">
        <v>1</v>
      </c>
    </row>
    <row r="5674" spans="1:4" x14ac:dyDescent="0.2">
      <c r="A5674" s="6" t="s">
        <v>17986</v>
      </c>
      <c r="B5674" s="6" t="s">
        <v>18053</v>
      </c>
      <c r="C5674" s="6" t="s">
        <v>18054</v>
      </c>
      <c r="D5674" s="12">
        <v>1</v>
      </c>
    </row>
    <row r="5675" spans="1:4" x14ac:dyDescent="0.2">
      <c r="A5675" s="6" t="s">
        <v>17986</v>
      </c>
      <c r="B5675" s="6" t="s">
        <v>18055</v>
      </c>
      <c r="C5675" s="6" t="s">
        <v>18056</v>
      </c>
      <c r="D5675" s="12">
        <v>1</v>
      </c>
    </row>
    <row r="5676" spans="1:4" x14ac:dyDescent="0.2">
      <c r="A5676" s="6" t="s">
        <v>17986</v>
      </c>
      <c r="B5676" s="6" t="s">
        <v>18057</v>
      </c>
      <c r="C5676" s="6" t="s">
        <v>18058</v>
      </c>
      <c r="D5676" s="12">
        <v>1</v>
      </c>
    </row>
    <row r="5677" spans="1:4" x14ac:dyDescent="0.2">
      <c r="A5677" s="6" t="s">
        <v>17986</v>
      </c>
      <c r="B5677" s="6" t="s">
        <v>18059</v>
      </c>
      <c r="C5677" s="6" t="s">
        <v>18060</v>
      </c>
      <c r="D5677" s="12">
        <v>1</v>
      </c>
    </row>
    <row r="5678" spans="1:4" x14ac:dyDescent="0.2">
      <c r="A5678" s="6" t="s">
        <v>17986</v>
      </c>
      <c r="B5678" s="6" t="s">
        <v>18061</v>
      </c>
      <c r="C5678" s="6" t="s">
        <v>18062</v>
      </c>
      <c r="D5678" s="12">
        <v>1</v>
      </c>
    </row>
    <row r="5679" spans="1:4" x14ac:dyDescent="0.2">
      <c r="A5679" s="6" t="s">
        <v>17986</v>
      </c>
      <c r="B5679" s="6" t="s">
        <v>18063</v>
      </c>
      <c r="C5679" s="6" t="s">
        <v>18064</v>
      </c>
      <c r="D5679" s="12">
        <v>1</v>
      </c>
    </row>
    <row r="5680" spans="1:4" x14ac:dyDescent="0.2">
      <c r="A5680" s="6" t="s">
        <v>17986</v>
      </c>
      <c r="B5680" s="6" t="s">
        <v>18065</v>
      </c>
      <c r="C5680" s="6" t="s">
        <v>18066</v>
      </c>
      <c r="D5680" s="12">
        <v>1</v>
      </c>
    </row>
    <row r="5681" spans="1:4" x14ac:dyDescent="0.2">
      <c r="A5681" s="6" t="s">
        <v>18067</v>
      </c>
      <c r="B5681" s="6" t="s">
        <v>18068</v>
      </c>
      <c r="C5681" s="6" t="s">
        <v>18069</v>
      </c>
      <c r="D5681" s="12">
        <v>1</v>
      </c>
    </row>
    <row r="5682" spans="1:4" x14ac:dyDescent="0.2">
      <c r="A5682" s="6" t="s">
        <v>18067</v>
      </c>
      <c r="B5682" s="6" t="s">
        <v>18070</v>
      </c>
      <c r="C5682" s="6" t="s">
        <v>18071</v>
      </c>
      <c r="D5682" s="12">
        <v>6</v>
      </c>
    </row>
    <row r="5683" spans="1:4" x14ac:dyDescent="0.2">
      <c r="A5683" s="6" t="s">
        <v>18067</v>
      </c>
      <c r="B5683" s="6" t="s">
        <v>18072</v>
      </c>
      <c r="C5683" s="6" t="s">
        <v>18073</v>
      </c>
      <c r="D5683" s="12">
        <v>1</v>
      </c>
    </row>
    <row r="5684" spans="1:4" x14ac:dyDescent="0.2">
      <c r="A5684" s="6" t="s">
        <v>18067</v>
      </c>
      <c r="B5684" s="6" t="s">
        <v>18074</v>
      </c>
      <c r="C5684" s="6" t="s">
        <v>18075</v>
      </c>
      <c r="D5684" s="12">
        <v>1</v>
      </c>
    </row>
    <row r="5685" spans="1:4" x14ac:dyDescent="0.2">
      <c r="A5685" s="6" t="s">
        <v>18067</v>
      </c>
      <c r="B5685" s="6" t="s">
        <v>18076</v>
      </c>
      <c r="C5685" s="6" t="s">
        <v>18077</v>
      </c>
      <c r="D5685" s="12">
        <v>1</v>
      </c>
    </row>
    <row r="5686" spans="1:4" x14ac:dyDescent="0.2">
      <c r="A5686" s="6" t="s">
        <v>18067</v>
      </c>
      <c r="B5686" s="6" t="s">
        <v>18078</v>
      </c>
      <c r="C5686" s="6" t="s">
        <v>18079</v>
      </c>
      <c r="D5686" s="12">
        <v>1</v>
      </c>
    </row>
    <row r="5687" spans="1:4" x14ac:dyDescent="0.2">
      <c r="A5687" s="6" t="s">
        <v>18067</v>
      </c>
      <c r="B5687" s="6" t="s">
        <v>18080</v>
      </c>
      <c r="C5687" s="6" t="s">
        <v>18081</v>
      </c>
      <c r="D5687" s="12">
        <v>1</v>
      </c>
    </row>
    <row r="5688" spans="1:4" x14ac:dyDescent="0.2">
      <c r="A5688" s="6" t="s">
        <v>18067</v>
      </c>
      <c r="B5688" s="6" t="s">
        <v>18082</v>
      </c>
      <c r="C5688" s="6" t="s">
        <v>18083</v>
      </c>
      <c r="D5688" s="12">
        <v>1</v>
      </c>
    </row>
    <row r="5689" spans="1:4" x14ac:dyDescent="0.2">
      <c r="A5689" s="6" t="s">
        <v>18067</v>
      </c>
      <c r="B5689" s="6" t="s">
        <v>18084</v>
      </c>
      <c r="C5689" s="6" t="s">
        <v>18085</v>
      </c>
      <c r="D5689" s="12">
        <v>1</v>
      </c>
    </row>
    <row r="5690" spans="1:4" x14ac:dyDescent="0.2">
      <c r="A5690" s="6" t="s">
        <v>18067</v>
      </c>
      <c r="B5690" s="6" t="s">
        <v>18086</v>
      </c>
      <c r="C5690" s="6" t="s">
        <v>18087</v>
      </c>
      <c r="D5690" s="12">
        <v>1</v>
      </c>
    </row>
    <row r="5691" spans="1:4" x14ac:dyDescent="0.2">
      <c r="A5691" s="6" t="s">
        <v>18067</v>
      </c>
      <c r="B5691" s="6" t="s">
        <v>18088</v>
      </c>
      <c r="C5691" s="6" t="s">
        <v>18089</v>
      </c>
      <c r="D5691" s="12">
        <v>1</v>
      </c>
    </row>
    <row r="5692" spans="1:4" x14ac:dyDescent="0.2">
      <c r="A5692" s="6" t="s">
        <v>18067</v>
      </c>
      <c r="B5692" s="6" t="s">
        <v>18090</v>
      </c>
      <c r="C5692" s="6" t="s">
        <v>18091</v>
      </c>
      <c r="D5692" s="12">
        <v>1</v>
      </c>
    </row>
    <row r="5693" spans="1:4" x14ac:dyDescent="0.2">
      <c r="A5693" s="6" t="s">
        <v>18067</v>
      </c>
      <c r="B5693" s="6" t="s">
        <v>18092</v>
      </c>
      <c r="C5693" s="6" t="s">
        <v>18093</v>
      </c>
      <c r="D5693" s="12">
        <v>1</v>
      </c>
    </row>
    <row r="5694" spans="1:4" x14ac:dyDescent="0.2">
      <c r="A5694" s="6" t="s">
        <v>18067</v>
      </c>
      <c r="B5694" s="6" t="s">
        <v>18094</v>
      </c>
      <c r="C5694" s="6" t="s">
        <v>18095</v>
      </c>
      <c r="D5694" s="12">
        <v>1</v>
      </c>
    </row>
    <row r="5695" spans="1:4" x14ac:dyDescent="0.2">
      <c r="A5695" s="6" t="s">
        <v>18067</v>
      </c>
      <c r="B5695" s="6" t="s">
        <v>18096</v>
      </c>
      <c r="C5695" s="6" t="s">
        <v>18097</v>
      </c>
      <c r="D5695" s="12">
        <v>1</v>
      </c>
    </row>
    <row r="5696" spans="1:4" x14ac:dyDescent="0.2">
      <c r="A5696" s="6" t="s">
        <v>18067</v>
      </c>
      <c r="B5696" s="6" t="s">
        <v>18098</v>
      </c>
      <c r="C5696" s="6" t="s">
        <v>18099</v>
      </c>
      <c r="D5696" s="12">
        <v>1</v>
      </c>
    </row>
    <row r="5697" spans="1:4" x14ac:dyDescent="0.2">
      <c r="A5697" s="6" t="s">
        <v>18067</v>
      </c>
      <c r="B5697" s="6" t="s">
        <v>18100</v>
      </c>
      <c r="C5697" s="6" t="s">
        <v>18101</v>
      </c>
      <c r="D5697" s="12">
        <v>6</v>
      </c>
    </row>
    <row r="5698" spans="1:4" x14ac:dyDescent="0.2">
      <c r="A5698" s="6" t="s">
        <v>18067</v>
      </c>
      <c r="B5698" s="6" t="s">
        <v>18102</v>
      </c>
      <c r="C5698" s="6" t="s">
        <v>18103</v>
      </c>
      <c r="D5698" s="12">
        <v>6</v>
      </c>
    </row>
    <row r="5699" spans="1:4" x14ac:dyDescent="0.2">
      <c r="A5699" s="6" t="s">
        <v>18067</v>
      </c>
      <c r="B5699" s="6" t="s">
        <v>18104</v>
      </c>
      <c r="C5699" s="6" t="s">
        <v>18105</v>
      </c>
      <c r="D5699" s="12">
        <v>1</v>
      </c>
    </row>
    <row r="5700" spans="1:4" x14ac:dyDescent="0.2">
      <c r="A5700" s="6" t="s">
        <v>18067</v>
      </c>
      <c r="B5700" s="6" t="s">
        <v>18106</v>
      </c>
      <c r="C5700" s="6" t="s">
        <v>18107</v>
      </c>
      <c r="D5700" s="12">
        <v>1</v>
      </c>
    </row>
    <row r="5701" spans="1:4" x14ac:dyDescent="0.2">
      <c r="A5701" s="6" t="s">
        <v>18067</v>
      </c>
      <c r="B5701" s="6" t="s">
        <v>18108</v>
      </c>
      <c r="C5701" s="6" t="s">
        <v>18109</v>
      </c>
      <c r="D5701" s="12">
        <v>1</v>
      </c>
    </row>
    <row r="5702" spans="1:4" x14ac:dyDescent="0.2">
      <c r="A5702" s="6" t="s">
        <v>18067</v>
      </c>
      <c r="B5702" s="6" t="s">
        <v>18110</v>
      </c>
      <c r="C5702" s="6" t="s">
        <v>18111</v>
      </c>
      <c r="D5702" s="12">
        <v>2</v>
      </c>
    </row>
    <row r="5703" spans="1:4" x14ac:dyDescent="0.2">
      <c r="A5703" s="6" t="s">
        <v>18067</v>
      </c>
      <c r="B5703" s="6" t="s">
        <v>18112</v>
      </c>
      <c r="C5703" s="6" t="s">
        <v>18113</v>
      </c>
      <c r="D5703" s="12">
        <v>1</v>
      </c>
    </row>
    <row r="5704" spans="1:4" x14ac:dyDescent="0.2">
      <c r="A5704" s="6" t="s">
        <v>18067</v>
      </c>
      <c r="B5704" s="6" t="s">
        <v>18114</v>
      </c>
      <c r="C5704" s="6" t="s">
        <v>18115</v>
      </c>
      <c r="D5704" s="12">
        <v>1</v>
      </c>
    </row>
    <row r="5705" spans="1:4" x14ac:dyDescent="0.2">
      <c r="A5705" s="6" t="s">
        <v>18067</v>
      </c>
      <c r="B5705" s="6" t="s">
        <v>18116</v>
      </c>
      <c r="C5705" s="6" t="s">
        <v>18117</v>
      </c>
      <c r="D5705" s="12">
        <v>1</v>
      </c>
    </row>
    <row r="5706" spans="1:4" x14ac:dyDescent="0.2">
      <c r="A5706" s="6" t="s">
        <v>18067</v>
      </c>
      <c r="B5706" s="6" t="s">
        <v>18118</v>
      </c>
      <c r="C5706" s="6" t="s">
        <v>18119</v>
      </c>
      <c r="D5706" s="12">
        <v>1</v>
      </c>
    </row>
    <row r="5707" spans="1:4" x14ac:dyDescent="0.2">
      <c r="A5707" s="6" t="s">
        <v>18067</v>
      </c>
      <c r="B5707" s="6" t="s">
        <v>18120</v>
      </c>
      <c r="C5707" s="6" t="s">
        <v>18121</v>
      </c>
      <c r="D5707" s="12">
        <v>1</v>
      </c>
    </row>
    <row r="5708" spans="1:4" x14ac:dyDescent="0.2">
      <c r="A5708" s="6" t="s">
        <v>18067</v>
      </c>
      <c r="B5708" s="6" t="s">
        <v>18122</v>
      </c>
      <c r="C5708" s="6" t="s">
        <v>18123</v>
      </c>
      <c r="D5708" s="12">
        <v>1</v>
      </c>
    </row>
    <row r="5709" spans="1:4" x14ac:dyDescent="0.2">
      <c r="A5709" s="6" t="s">
        <v>18067</v>
      </c>
      <c r="B5709" s="6" t="s">
        <v>18124</v>
      </c>
      <c r="C5709" s="6" t="s">
        <v>18125</v>
      </c>
      <c r="D5709" s="12">
        <v>1</v>
      </c>
    </row>
    <row r="5710" spans="1:4" x14ac:dyDescent="0.2">
      <c r="A5710" s="6" t="s">
        <v>18067</v>
      </c>
      <c r="B5710" s="6" t="s">
        <v>18126</v>
      </c>
      <c r="C5710" s="6" t="s">
        <v>18127</v>
      </c>
      <c r="D5710" s="12">
        <v>1</v>
      </c>
    </row>
    <row r="5711" spans="1:4" x14ac:dyDescent="0.2">
      <c r="A5711" s="6" t="s">
        <v>18067</v>
      </c>
      <c r="B5711" s="6" t="s">
        <v>18128</v>
      </c>
      <c r="C5711" s="6" t="s">
        <v>18129</v>
      </c>
      <c r="D5711" s="12">
        <v>1</v>
      </c>
    </row>
    <row r="5712" spans="1:4" x14ac:dyDescent="0.2">
      <c r="A5712" s="6" t="s">
        <v>18067</v>
      </c>
      <c r="B5712" s="6" t="s">
        <v>18130</v>
      </c>
      <c r="C5712" s="6" t="s">
        <v>18131</v>
      </c>
      <c r="D5712" s="12">
        <v>1</v>
      </c>
    </row>
    <row r="5713" spans="1:4" x14ac:dyDescent="0.2">
      <c r="A5713" s="6" t="s">
        <v>18067</v>
      </c>
      <c r="B5713" s="6" t="s">
        <v>18132</v>
      </c>
      <c r="C5713" s="6" t="s">
        <v>18133</v>
      </c>
      <c r="D5713" s="12">
        <v>1</v>
      </c>
    </row>
    <row r="5714" spans="1:4" x14ac:dyDescent="0.2">
      <c r="A5714" s="6" t="s">
        <v>18067</v>
      </c>
      <c r="B5714" s="6" t="s">
        <v>18134</v>
      </c>
      <c r="C5714" s="6" t="s">
        <v>18135</v>
      </c>
      <c r="D5714" s="12">
        <v>1</v>
      </c>
    </row>
    <row r="5715" spans="1:4" x14ac:dyDescent="0.2">
      <c r="A5715" s="6" t="s">
        <v>18067</v>
      </c>
      <c r="B5715" s="6" t="s">
        <v>18136</v>
      </c>
      <c r="C5715" s="6" t="s">
        <v>18137</v>
      </c>
      <c r="D5715" s="12">
        <v>1</v>
      </c>
    </row>
    <row r="5716" spans="1:4" x14ac:dyDescent="0.2">
      <c r="A5716" s="6" t="s">
        <v>18067</v>
      </c>
      <c r="B5716" s="6" t="s">
        <v>18138</v>
      </c>
      <c r="C5716" s="6" t="s">
        <v>18139</v>
      </c>
      <c r="D5716" s="12">
        <v>1</v>
      </c>
    </row>
    <row r="5717" spans="1:4" x14ac:dyDescent="0.2">
      <c r="A5717" s="6" t="s">
        <v>18067</v>
      </c>
      <c r="B5717" s="6" t="s">
        <v>18140</v>
      </c>
      <c r="C5717" s="6" t="s">
        <v>18141</v>
      </c>
      <c r="D5717" s="12">
        <v>1</v>
      </c>
    </row>
    <row r="5718" spans="1:4" x14ac:dyDescent="0.2">
      <c r="A5718" s="6" t="s">
        <v>18067</v>
      </c>
      <c r="B5718" s="6" t="s">
        <v>18142</v>
      </c>
      <c r="C5718" s="6" t="s">
        <v>18143</v>
      </c>
      <c r="D5718" s="12">
        <v>1</v>
      </c>
    </row>
    <row r="5719" spans="1:4" x14ac:dyDescent="0.2">
      <c r="A5719" s="6" t="s">
        <v>18067</v>
      </c>
      <c r="B5719" s="6" t="s">
        <v>18144</v>
      </c>
      <c r="C5719" s="6" t="s">
        <v>18145</v>
      </c>
      <c r="D5719" s="12">
        <v>1</v>
      </c>
    </row>
    <row r="5720" spans="1:4" x14ac:dyDescent="0.2">
      <c r="A5720" s="6" t="s">
        <v>18067</v>
      </c>
      <c r="B5720" s="6" t="s">
        <v>18146</v>
      </c>
      <c r="C5720" s="6" t="s">
        <v>18147</v>
      </c>
      <c r="D5720" s="12">
        <v>1</v>
      </c>
    </row>
    <row r="5721" spans="1:4" x14ac:dyDescent="0.2">
      <c r="A5721" s="6" t="s">
        <v>18067</v>
      </c>
      <c r="B5721" s="6" t="s">
        <v>18148</v>
      </c>
      <c r="C5721" s="6" t="s">
        <v>18149</v>
      </c>
      <c r="D5721" s="12">
        <v>1</v>
      </c>
    </row>
    <row r="5722" spans="1:4" x14ac:dyDescent="0.2">
      <c r="A5722" s="6" t="s">
        <v>18067</v>
      </c>
      <c r="B5722" s="6" t="s">
        <v>18150</v>
      </c>
      <c r="C5722" s="6" t="s">
        <v>18151</v>
      </c>
      <c r="D5722" s="12">
        <v>1</v>
      </c>
    </row>
    <row r="5723" spans="1:4" x14ac:dyDescent="0.2">
      <c r="A5723" s="6" t="s">
        <v>18067</v>
      </c>
      <c r="B5723" s="6" t="s">
        <v>18152</v>
      </c>
      <c r="C5723" s="6" t="s">
        <v>18153</v>
      </c>
      <c r="D5723" s="12">
        <v>1</v>
      </c>
    </row>
    <row r="5724" spans="1:4" x14ac:dyDescent="0.2">
      <c r="A5724" s="6" t="s">
        <v>18154</v>
      </c>
      <c r="B5724" s="6" t="s">
        <v>18155</v>
      </c>
      <c r="C5724" s="6" t="s">
        <v>18156</v>
      </c>
      <c r="D5724" s="12">
        <v>1</v>
      </c>
    </row>
    <row r="5725" spans="1:4" x14ac:dyDescent="0.2">
      <c r="A5725" s="6" t="s">
        <v>18154</v>
      </c>
      <c r="B5725" s="6" t="s">
        <v>18157</v>
      </c>
      <c r="C5725" s="6" t="s">
        <v>18158</v>
      </c>
      <c r="D5725" s="12">
        <v>1</v>
      </c>
    </row>
    <row r="5726" spans="1:4" x14ac:dyDescent="0.2">
      <c r="A5726" s="6" t="s">
        <v>18154</v>
      </c>
      <c r="B5726" s="6" t="s">
        <v>18159</v>
      </c>
      <c r="C5726" s="6" t="s">
        <v>18160</v>
      </c>
      <c r="D5726" s="12">
        <v>1</v>
      </c>
    </row>
    <row r="5727" spans="1:4" x14ac:dyDescent="0.2">
      <c r="A5727" s="6" t="s">
        <v>18154</v>
      </c>
      <c r="B5727" s="6" t="s">
        <v>18161</v>
      </c>
      <c r="C5727" s="6" t="s">
        <v>18162</v>
      </c>
      <c r="D5727" s="12">
        <v>1</v>
      </c>
    </row>
    <row r="5728" spans="1:4" x14ac:dyDescent="0.2">
      <c r="A5728" s="6" t="s">
        <v>18154</v>
      </c>
      <c r="B5728" s="6" t="s">
        <v>18163</v>
      </c>
      <c r="C5728" s="6" t="s">
        <v>18164</v>
      </c>
      <c r="D5728" s="12">
        <v>1</v>
      </c>
    </row>
    <row r="5729" spans="1:4" x14ac:dyDescent="0.2">
      <c r="A5729" s="6" t="s">
        <v>18154</v>
      </c>
      <c r="B5729" s="6" t="s">
        <v>18165</v>
      </c>
      <c r="C5729" s="6" t="s">
        <v>18166</v>
      </c>
      <c r="D5729" s="12">
        <v>1</v>
      </c>
    </row>
    <row r="5730" spans="1:4" x14ac:dyDescent="0.2">
      <c r="A5730" s="6" t="s">
        <v>18154</v>
      </c>
      <c r="B5730" s="6" t="s">
        <v>18167</v>
      </c>
      <c r="C5730" s="6" t="s">
        <v>18168</v>
      </c>
      <c r="D5730" s="12">
        <v>1</v>
      </c>
    </row>
    <row r="5731" spans="1:4" x14ac:dyDescent="0.2">
      <c r="A5731" s="6" t="s">
        <v>18154</v>
      </c>
      <c r="B5731" s="6" t="s">
        <v>18169</v>
      </c>
      <c r="C5731" s="6" t="s">
        <v>18170</v>
      </c>
      <c r="D5731" s="12">
        <v>1</v>
      </c>
    </row>
    <row r="5732" spans="1:4" x14ac:dyDescent="0.2">
      <c r="A5732" s="6" t="s">
        <v>18154</v>
      </c>
      <c r="B5732" s="6" t="s">
        <v>18171</v>
      </c>
      <c r="C5732" s="6" t="s">
        <v>18172</v>
      </c>
      <c r="D5732" s="12">
        <v>1</v>
      </c>
    </row>
    <row r="5733" spans="1:4" x14ac:dyDescent="0.2">
      <c r="A5733" s="6" t="s">
        <v>18154</v>
      </c>
      <c r="B5733" s="6" t="s">
        <v>18173</v>
      </c>
      <c r="C5733" s="6" t="s">
        <v>18174</v>
      </c>
      <c r="D5733" s="12">
        <v>1</v>
      </c>
    </row>
    <row r="5734" spans="1:4" x14ac:dyDescent="0.2">
      <c r="A5734" s="6" t="s">
        <v>18154</v>
      </c>
      <c r="B5734" s="6" t="s">
        <v>18175</v>
      </c>
      <c r="C5734" s="6" t="s">
        <v>18176</v>
      </c>
      <c r="D5734" s="12">
        <v>1</v>
      </c>
    </row>
    <row r="5735" spans="1:4" x14ac:dyDescent="0.2">
      <c r="A5735" s="6" t="s">
        <v>18154</v>
      </c>
      <c r="B5735" s="6" t="s">
        <v>18177</v>
      </c>
      <c r="C5735" s="6" t="s">
        <v>18178</v>
      </c>
      <c r="D5735" s="12">
        <v>1</v>
      </c>
    </row>
    <row r="5736" spans="1:4" x14ac:dyDescent="0.2">
      <c r="A5736" s="6" t="s">
        <v>18154</v>
      </c>
      <c r="B5736" s="6" t="s">
        <v>18179</v>
      </c>
      <c r="C5736" s="6" t="s">
        <v>18180</v>
      </c>
      <c r="D5736" s="12">
        <v>1</v>
      </c>
    </row>
    <row r="5737" spans="1:4" x14ac:dyDescent="0.2">
      <c r="A5737" s="6" t="s">
        <v>18154</v>
      </c>
      <c r="B5737" s="6" t="s">
        <v>18181</v>
      </c>
      <c r="C5737" s="6" t="s">
        <v>18182</v>
      </c>
      <c r="D5737" s="12">
        <v>1</v>
      </c>
    </row>
    <row r="5738" spans="1:4" x14ac:dyDescent="0.2">
      <c r="A5738" s="6" t="s">
        <v>3495</v>
      </c>
      <c r="B5738" s="6" t="s">
        <v>3496</v>
      </c>
      <c r="C5738" s="6" t="s">
        <v>3497</v>
      </c>
      <c r="D5738" s="12">
        <v>10</v>
      </c>
    </row>
    <row r="5739" spans="1:4" x14ac:dyDescent="0.2">
      <c r="A5739" s="6" t="s">
        <v>3495</v>
      </c>
      <c r="B5739" s="6" t="s">
        <v>3498</v>
      </c>
      <c r="C5739" s="6" t="s">
        <v>3499</v>
      </c>
      <c r="D5739" s="12">
        <v>10</v>
      </c>
    </row>
    <row r="5740" spans="1:4" x14ac:dyDescent="0.2">
      <c r="A5740" s="6" t="s">
        <v>3495</v>
      </c>
      <c r="B5740" s="6" t="s">
        <v>3500</v>
      </c>
      <c r="C5740" s="6" t="s">
        <v>3501</v>
      </c>
      <c r="D5740" s="12">
        <v>10</v>
      </c>
    </row>
    <row r="5741" spans="1:4" x14ac:dyDescent="0.2">
      <c r="A5741" s="6" t="s">
        <v>3495</v>
      </c>
      <c r="B5741" s="6" t="s">
        <v>3502</v>
      </c>
      <c r="C5741" s="6" t="s">
        <v>3503</v>
      </c>
      <c r="D5741" s="12">
        <v>10</v>
      </c>
    </row>
    <row r="5742" spans="1:4" x14ac:dyDescent="0.2">
      <c r="A5742" s="6" t="s">
        <v>3495</v>
      </c>
      <c r="B5742" s="6" t="s">
        <v>3504</v>
      </c>
      <c r="C5742" s="6" t="s">
        <v>3505</v>
      </c>
      <c r="D5742" s="12">
        <v>10</v>
      </c>
    </row>
    <row r="5743" spans="1:4" x14ac:dyDescent="0.2">
      <c r="A5743" s="6" t="s">
        <v>3495</v>
      </c>
      <c r="B5743" s="6" t="s">
        <v>3506</v>
      </c>
      <c r="C5743" s="6" t="s">
        <v>3507</v>
      </c>
      <c r="D5743" s="12">
        <v>1</v>
      </c>
    </row>
    <row r="5744" spans="1:4" x14ac:dyDescent="0.2">
      <c r="A5744" s="6" t="s">
        <v>3495</v>
      </c>
      <c r="B5744" s="6" t="s">
        <v>3508</v>
      </c>
      <c r="C5744" s="6" t="s">
        <v>3509</v>
      </c>
      <c r="D5744" s="12">
        <v>10</v>
      </c>
    </row>
    <row r="5745" spans="1:4" x14ac:dyDescent="0.2">
      <c r="A5745" s="6" t="s">
        <v>3495</v>
      </c>
      <c r="B5745" s="6" t="s">
        <v>3510</v>
      </c>
      <c r="C5745" s="6" t="s">
        <v>3511</v>
      </c>
      <c r="D5745" s="12">
        <v>10</v>
      </c>
    </row>
    <row r="5746" spans="1:4" x14ac:dyDescent="0.2">
      <c r="A5746" s="6" t="s">
        <v>3495</v>
      </c>
      <c r="B5746" s="6" t="s">
        <v>3512</v>
      </c>
      <c r="C5746" s="6" t="s">
        <v>3513</v>
      </c>
      <c r="D5746" s="12">
        <v>10</v>
      </c>
    </row>
    <row r="5747" spans="1:4" x14ac:dyDescent="0.2">
      <c r="A5747" s="6" t="s">
        <v>3495</v>
      </c>
      <c r="B5747" s="6" t="s">
        <v>18183</v>
      </c>
      <c r="C5747" s="6" t="s">
        <v>18184</v>
      </c>
      <c r="D5747" s="12">
        <v>10</v>
      </c>
    </row>
    <row r="5748" spans="1:4" x14ac:dyDescent="0.2">
      <c r="A5748" s="6" t="s">
        <v>3495</v>
      </c>
      <c r="B5748" s="6" t="s">
        <v>3514</v>
      </c>
      <c r="C5748" s="6" t="s">
        <v>3515</v>
      </c>
      <c r="D5748" s="12">
        <v>1</v>
      </c>
    </row>
    <row r="5749" spans="1:4" x14ac:dyDescent="0.2">
      <c r="A5749" s="6" t="s">
        <v>3495</v>
      </c>
      <c r="B5749" s="6" t="s">
        <v>3516</v>
      </c>
      <c r="C5749" s="6" t="s">
        <v>3517</v>
      </c>
      <c r="D5749" s="12">
        <v>10</v>
      </c>
    </row>
    <row r="5750" spans="1:4" x14ac:dyDescent="0.2">
      <c r="A5750" s="6" t="s">
        <v>18185</v>
      </c>
      <c r="B5750" s="6" t="s">
        <v>18186</v>
      </c>
      <c r="C5750" s="6" t="s">
        <v>18187</v>
      </c>
      <c r="D5750" s="12">
        <v>1</v>
      </c>
    </row>
    <row r="5751" spans="1:4" x14ac:dyDescent="0.2">
      <c r="A5751" s="6" t="s">
        <v>18185</v>
      </c>
      <c r="B5751" s="6" t="s">
        <v>18188</v>
      </c>
      <c r="C5751" s="6" t="s">
        <v>18189</v>
      </c>
      <c r="D5751" s="12">
        <v>1</v>
      </c>
    </row>
    <row r="5752" spans="1:4" x14ac:dyDescent="0.2">
      <c r="A5752" s="6" t="s">
        <v>18185</v>
      </c>
      <c r="B5752" s="6" t="s">
        <v>18190</v>
      </c>
      <c r="C5752" s="6" t="s">
        <v>18191</v>
      </c>
      <c r="D5752" s="12">
        <v>1</v>
      </c>
    </row>
    <row r="5753" spans="1:4" x14ac:dyDescent="0.2">
      <c r="A5753" s="6" t="s">
        <v>18192</v>
      </c>
      <c r="B5753" s="6" t="s">
        <v>18193</v>
      </c>
      <c r="C5753" s="6" t="s">
        <v>18194</v>
      </c>
      <c r="D5753" s="12">
        <v>1</v>
      </c>
    </row>
    <row r="5754" spans="1:4" x14ac:dyDescent="0.2">
      <c r="A5754" s="6" t="s">
        <v>18192</v>
      </c>
      <c r="B5754" s="6" t="s">
        <v>18195</v>
      </c>
      <c r="C5754" s="6" t="s">
        <v>18196</v>
      </c>
      <c r="D5754" s="12">
        <v>1</v>
      </c>
    </row>
    <row r="5755" spans="1:4" x14ac:dyDescent="0.2">
      <c r="A5755" s="6" t="s">
        <v>18197</v>
      </c>
      <c r="B5755" s="6" t="s">
        <v>18198</v>
      </c>
      <c r="C5755" s="6" t="s">
        <v>18199</v>
      </c>
      <c r="D5755" s="12">
        <v>1</v>
      </c>
    </row>
    <row r="5756" spans="1:4" x14ac:dyDescent="0.2">
      <c r="A5756" s="6" t="s">
        <v>3518</v>
      </c>
      <c r="B5756" s="6" t="s">
        <v>3519</v>
      </c>
      <c r="C5756" s="6" t="s">
        <v>3520</v>
      </c>
      <c r="D5756" s="12">
        <v>1</v>
      </c>
    </row>
    <row r="5757" spans="1:4" x14ac:dyDescent="0.2">
      <c r="A5757" s="6" t="s">
        <v>3518</v>
      </c>
      <c r="B5757" s="6" t="s">
        <v>3521</v>
      </c>
      <c r="C5757" s="6" t="s">
        <v>3522</v>
      </c>
      <c r="D5757" s="12">
        <v>1</v>
      </c>
    </row>
    <row r="5758" spans="1:4" x14ac:dyDescent="0.2">
      <c r="A5758" s="6" t="s">
        <v>3518</v>
      </c>
      <c r="B5758" s="6" t="s">
        <v>3523</v>
      </c>
      <c r="C5758" s="6" t="s">
        <v>3522</v>
      </c>
      <c r="D5758" s="12">
        <v>1</v>
      </c>
    </row>
    <row r="5759" spans="1:4" x14ac:dyDescent="0.2">
      <c r="A5759" s="6" t="s">
        <v>18200</v>
      </c>
      <c r="B5759" s="6" t="s">
        <v>18201</v>
      </c>
      <c r="C5759" s="6" t="s">
        <v>18202</v>
      </c>
      <c r="D5759" s="12">
        <v>1</v>
      </c>
    </row>
    <row r="5760" spans="1:4" x14ac:dyDescent="0.2">
      <c r="A5760" s="6" t="s">
        <v>18200</v>
      </c>
      <c r="B5760" s="6" t="s">
        <v>18203</v>
      </c>
      <c r="C5760" s="6" t="s">
        <v>18204</v>
      </c>
      <c r="D5760" s="12">
        <v>1</v>
      </c>
    </row>
    <row r="5761" spans="1:4" x14ac:dyDescent="0.2">
      <c r="A5761" s="6" t="s">
        <v>18200</v>
      </c>
      <c r="B5761" s="6" t="s">
        <v>18205</v>
      </c>
      <c r="C5761" s="6" t="s">
        <v>18206</v>
      </c>
      <c r="D5761" s="12">
        <v>1</v>
      </c>
    </row>
    <row r="5762" spans="1:4" x14ac:dyDescent="0.2">
      <c r="A5762" s="6" t="s">
        <v>18207</v>
      </c>
      <c r="B5762" s="6" t="s">
        <v>18208</v>
      </c>
      <c r="C5762" s="6" t="s">
        <v>18209</v>
      </c>
      <c r="D5762" s="12">
        <v>1</v>
      </c>
    </row>
    <row r="5763" spans="1:4" x14ac:dyDescent="0.2">
      <c r="A5763" s="6" t="s">
        <v>18210</v>
      </c>
      <c r="B5763" s="6" t="s">
        <v>18211</v>
      </c>
      <c r="C5763" s="6" t="s">
        <v>18212</v>
      </c>
      <c r="D5763" s="12">
        <v>1</v>
      </c>
    </row>
    <row r="5764" spans="1:4" x14ac:dyDescent="0.2">
      <c r="A5764" s="6" t="s">
        <v>18213</v>
      </c>
      <c r="B5764" s="6" t="s">
        <v>18214</v>
      </c>
      <c r="C5764" s="6" t="s">
        <v>18215</v>
      </c>
      <c r="D5764" s="12">
        <v>1</v>
      </c>
    </row>
    <row r="5765" spans="1:4" x14ac:dyDescent="0.2">
      <c r="A5765" s="6" t="s">
        <v>18213</v>
      </c>
      <c r="B5765" s="6" t="s">
        <v>18216</v>
      </c>
      <c r="C5765" s="6" t="s">
        <v>18217</v>
      </c>
      <c r="D5765" s="12">
        <v>1</v>
      </c>
    </row>
    <row r="5766" spans="1:4" x14ac:dyDescent="0.2">
      <c r="A5766" s="6" t="s">
        <v>18213</v>
      </c>
      <c r="B5766" s="6" t="s">
        <v>18218</v>
      </c>
      <c r="C5766" s="6" t="s">
        <v>18219</v>
      </c>
      <c r="D5766" s="12">
        <v>1</v>
      </c>
    </row>
    <row r="5767" spans="1:4" x14ac:dyDescent="0.2">
      <c r="A5767" s="6" t="s">
        <v>18213</v>
      </c>
      <c r="B5767" s="6" t="s">
        <v>18220</v>
      </c>
      <c r="C5767" s="6" t="s">
        <v>18221</v>
      </c>
      <c r="D5767" s="12">
        <v>1</v>
      </c>
    </row>
    <row r="5768" spans="1:4" x14ac:dyDescent="0.2">
      <c r="A5768" s="6" t="s">
        <v>18213</v>
      </c>
      <c r="B5768" s="6" t="s">
        <v>18222</v>
      </c>
      <c r="C5768" s="6" t="s">
        <v>18223</v>
      </c>
      <c r="D5768" s="12">
        <v>1</v>
      </c>
    </row>
    <row r="5769" spans="1:4" x14ac:dyDescent="0.2">
      <c r="A5769" s="6" t="s">
        <v>18213</v>
      </c>
      <c r="B5769" s="6" t="s">
        <v>18224</v>
      </c>
      <c r="C5769" s="6" t="s">
        <v>18225</v>
      </c>
      <c r="D5769" s="12">
        <v>1</v>
      </c>
    </row>
    <row r="5770" spans="1:4" x14ac:dyDescent="0.2">
      <c r="A5770" s="6" t="s">
        <v>18213</v>
      </c>
      <c r="B5770" s="6" t="s">
        <v>18226</v>
      </c>
      <c r="C5770" s="6" t="s">
        <v>18227</v>
      </c>
      <c r="D5770" s="12">
        <v>1</v>
      </c>
    </row>
    <row r="5771" spans="1:4" x14ac:dyDescent="0.2">
      <c r="A5771" s="6" t="s">
        <v>18213</v>
      </c>
      <c r="B5771" s="6" t="s">
        <v>18228</v>
      </c>
      <c r="C5771" s="6" t="s">
        <v>18229</v>
      </c>
      <c r="D5771" s="12">
        <v>1</v>
      </c>
    </row>
    <row r="5772" spans="1:4" x14ac:dyDescent="0.2">
      <c r="A5772" s="6" t="s">
        <v>18213</v>
      </c>
      <c r="B5772" s="6" t="s">
        <v>18230</v>
      </c>
      <c r="C5772" s="6" t="s">
        <v>18231</v>
      </c>
      <c r="D5772" s="12">
        <v>1</v>
      </c>
    </row>
    <row r="5773" spans="1:4" x14ac:dyDescent="0.2">
      <c r="A5773" s="6" t="s">
        <v>18213</v>
      </c>
      <c r="B5773" s="6" t="s">
        <v>18232</v>
      </c>
      <c r="C5773" s="6" t="s">
        <v>18233</v>
      </c>
      <c r="D5773" s="12">
        <v>1</v>
      </c>
    </row>
    <row r="5774" spans="1:4" x14ac:dyDescent="0.2">
      <c r="A5774" s="6" t="s">
        <v>18213</v>
      </c>
      <c r="B5774" s="6" t="s">
        <v>18234</v>
      </c>
      <c r="C5774" s="6" t="s">
        <v>18235</v>
      </c>
      <c r="D5774" s="12">
        <v>1</v>
      </c>
    </row>
    <row r="5775" spans="1:4" x14ac:dyDescent="0.2">
      <c r="A5775" s="6" t="s">
        <v>18236</v>
      </c>
      <c r="B5775" s="6" t="s">
        <v>18237</v>
      </c>
      <c r="C5775" s="6" t="s">
        <v>18238</v>
      </c>
      <c r="D5775" s="12">
        <v>1</v>
      </c>
    </row>
    <row r="5776" spans="1:4" x14ac:dyDescent="0.2">
      <c r="A5776" s="6" t="s">
        <v>18236</v>
      </c>
      <c r="B5776" s="6" t="s">
        <v>18239</v>
      </c>
      <c r="C5776" s="6" t="s">
        <v>18240</v>
      </c>
      <c r="D5776" s="12">
        <v>1</v>
      </c>
    </row>
    <row r="5777" spans="1:4" x14ac:dyDescent="0.2">
      <c r="A5777" s="6" t="s">
        <v>18236</v>
      </c>
      <c r="B5777" s="6" t="s">
        <v>18241</v>
      </c>
      <c r="C5777" s="6" t="s">
        <v>18242</v>
      </c>
      <c r="D5777" s="12">
        <v>1</v>
      </c>
    </row>
    <row r="5778" spans="1:4" x14ac:dyDescent="0.2">
      <c r="A5778" s="6" t="s">
        <v>18243</v>
      </c>
      <c r="B5778" s="6" t="s">
        <v>18244</v>
      </c>
      <c r="C5778" s="6" t="s">
        <v>18245</v>
      </c>
      <c r="D5778" s="12">
        <v>1</v>
      </c>
    </row>
    <row r="5779" spans="1:4" x14ac:dyDescent="0.2">
      <c r="A5779" s="6" t="s">
        <v>18243</v>
      </c>
      <c r="B5779" s="6" t="s">
        <v>18246</v>
      </c>
      <c r="C5779" s="6" t="s">
        <v>18247</v>
      </c>
      <c r="D5779" s="12">
        <v>1</v>
      </c>
    </row>
    <row r="5780" spans="1:4" x14ac:dyDescent="0.2">
      <c r="A5780" s="6" t="s">
        <v>18243</v>
      </c>
      <c r="B5780" s="6" t="s">
        <v>18248</v>
      </c>
      <c r="C5780" s="6" t="s">
        <v>18249</v>
      </c>
      <c r="D5780" s="12">
        <v>1</v>
      </c>
    </row>
    <row r="5781" spans="1:4" x14ac:dyDescent="0.2">
      <c r="A5781" s="6" t="s">
        <v>18243</v>
      </c>
      <c r="B5781" s="6" t="s">
        <v>18250</v>
      </c>
      <c r="C5781" s="6" t="s">
        <v>18251</v>
      </c>
      <c r="D5781" s="12">
        <v>1</v>
      </c>
    </row>
    <row r="5782" spans="1:4" x14ac:dyDescent="0.2">
      <c r="A5782" s="6" t="s">
        <v>18243</v>
      </c>
      <c r="B5782" s="6" t="s">
        <v>18252</v>
      </c>
      <c r="C5782" s="6" t="s">
        <v>18253</v>
      </c>
      <c r="D5782" s="12">
        <v>1</v>
      </c>
    </row>
    <row r="5783" spans="1:4" x14ac:dyDescent="0.2">
      <c r="A5783" s="6" t="s">
        <v>18243</v>
      </c>
      <c r="B5783" s="6" t="s">
        <v>18254</v>
      </c>
      <c r="C5783" s="6" t="s">
        <v>18255</v>
      </c>
      <c r="D5783" s="12">
        <v>1</v>
      </c>
    </row>
    <row r="5784" spans="1:4" x14ac:dyDescent="0.2">
      <c r="A5784" s="6" t="s">
        <v>18243</v>
      </c>
      <c r="B5784" s="6" t="s">
        <v>18256</v>
      </c>
      <c r="C5784" s="6" t="s">
        <v>18257</v>
      </c>
      <c r="D5784" s="12">
        <v>1</v>
      </c>
    </row>
    <row r="5785" spans="1:4" x14ac:dyDescent="0.2">
      <c r="A5785" s="6" t="s">
        <v>18243</v>
      </c>
      <c r="B5785" s="6" t="s">
        <v>18258</v>
      </c>
      <c r="C5785" s="6" t="s">
        <v>18259</v>
      </c>
      <c r="D5785" s="12">
        <v>1</v>
      </c>
    </row>
    <row r="5786" spans="1:4" x14ac:dyDescent="0.2">
      <c r="A5786" s="6" t="s">
        <v>18243</v>
      </c>
      <c r="B5786" s="6" t="s">
        <v>18260</v>
      </c>
      <c r="C5786" s="6" t="s">
        <v>18261</v>
      </c>
      <c r="D5786" s="12">
        <v>1</v>
      </c>
    </row>
    <row r="5787" spans="1:4" x14ac:dyDescent="0.2">
      <c r="A5787" s="6" t="s">
        <v>18262</v>
      </c>
      <c r="B5787" s="6" t="s">
        <v>18263</v>
      </c>
      <c r="C5787" s="6" t="s">
        <v>18264</v>
      </c>
      <c r="D5787" s="12">
        <v>1</v>
      </c>
    </row>
    <row r="5788" spans="1:4" x14ac:dyDescent="0.2">
      <c r="A5788" s="6" t="s">
        <v>18265</v>
      </c>
      <c r="B5788" s="6" t="s">
        <v>18266</v>
      </c>
      <c r="C5788" s="6" t="s">
        <v>18267</v>
      </c>
      <c r="D5788" s="12">
        <v>1</v>
      </c>
    </row>
    <row r="5789" spans="1:4" x14ac:dyDescent="0.2">
      <c r="A5789" s="6" t="s">
        <v>18268</v>
      </c>
      <c r="B5789" s="6" t="s">
        <v>18269</v>
      </c>
      <c r="C5789" s="6" t="s">
        <v>18270</v>
      </c>
      <c r="D5789" s="12">
        <v>1</v>
      </c>
    </row>
    <row r="5790" spans="1:4" x14ac:dyDescent="0.2">
      <c r="A5790" s="6" t="s">
        <v>18271</v>
      </c>
      <c r="B5790" s="6" t="s">
        <v>18272</v>
      </c>
      <c r="C5790" s="6" t="s">
        <v>18273</v>
      </c>
      <c r="D5790" s="12">
        <v>1</v>
      </c>
    </row>
    <row r="5791" spans="1:4" x14ac:dyDescent="0.2">
      <c r="A5791" s="6" t="s">
        <v>18271</v>
      </c>
      <c r="B5791" s="6" t="s">
        <v>18274</v>
      </c>
      <c r="C5791" s="6" t="s">
        <v>18275</v>
      </c>
      <c r="D5791" s="12">
        <v>1</v>
      </c>
    </row>
    <row r="5792" spans="1:4" x14ac:dyDescent="0.2">
      <c r="A5792" s="6" t="s">
        <v>3524</v>
      </c>
      <c r="B5792" s="6" t="s">
        <v>3525</v>
      </c>
      <c r="C5792" s="6" t="s">
        <v>3526</v>
      </c>
      <c r="D5792" s="12">
        <v>1</v>
      </c>
    </row>
    <row r="5793" spans="1:4" x14ac:dyDescent="0.2">
      <c r="A5793" s="6" t="s">
        <v>3524</v>
      </c>
      <c r="B5793" s="6" t="s">
        <v>3527</v>
      </c>
      <c r="C5793" s="6" t="s">
        <v>3528</v>
      </c>
      <c r="D5793" s="12">
        <v>1</v>
      </c>
    </row>
    <row r="5794" spans="1:4" x14ac:dyDescent="0.2">
      <c r="A5794" s="6" t="s">
        <v>3524</v>
      </c>
      <c r="B5794" s="6" t="s">
        <v>3529</v>
      </c>
      <c r="C5794" s="6" t="s">
        <v>3530</v>
      </c>
      <c r="D5794" s="12">
        <v>1</v>
      </c>
    </row>
    <row r="5795" spans="1:4" x14ac:dyDescent="0.2">
      <c r="A5795" s="6" t="s">
        <v>3524</v>
      </c>
      <c r="B5795" s="6" t="s">
        <v>3531</v>
      </c>
      <c r="C5795" s="6" t="s">
        <v>3532</v>
      </c>
      <c r="D5795" s="12">
        <v>1</v>
      </c>
    </row>
    <row r="5796" spans="1:4" x14ac:dyDescent="0.2">
      <c r="A5796" s="6" t="s">
        <v>3524</v>
      </c>
      <c r="B5796" s="6" t="s">
        <v>3533</v>
      </c>
      <c r="C5796" s="6" t="s">
        <v>3534</v>
      </c>
      <c r="D5796" s="12">
        <v>1</v>
      </c>
    </row>
    <row r="5797" spans="1:4" x14ac:dyDescent="0.2">
      <c r="A5797" s="6" t="s">
        <v>3524</v>
      </c>
      <c r="B5797" s="6" t="s">
        <v>18276</v>
      </c>
      <c r="C5797" s="6" t="s">
        <v>18277</v>
      </c>
      <c r="D5797" s="12">
        <v>1</v>
      </c>
    </row>
    <row r="5798" spans="1:4" x14ac:dyDescent="0.2">
      <c r="A5798" s="6" t="s">
        <v>3524</v>
      </c>
      <c r="B5798" s="6" t="s">
        <v>3535</v>
      </c>
      <c r="C5798" s="6" t="s">
        <v>3536</v>
      </c>
      <c r="D5798" s="12">
        <v>1</v>
      </c>
    </row>
    <row r="5799" spans="1:4" x14ac:dyDescent="0.2">
      <c r="A5799" s="6" t="s">
        <v>3524</v>
      </c>
      <c r="B5799" s="6" t="s">
        <v>3537</v>
      </c>
      <c r="C5799" s="6" t="s">
        <v>3538</v>
      </c>
      <c r="D5799" s="12">
        <v>1</v>
      </c>
    </row>
    <row r="5800" spans="1:4" x14ac:dyDescent="0.2">
      <c r="A5800" s="6" t="s">
        <v>3524</v>
      </c>
      <c r="B5800" s="6" t="s">
        <v>3539</v>
      </c>
      <c r="C5800" s="6" t="s">
        <v>3540</v>
      </c>
      <c r="D5800" s="12">
        <v>1</v>
      </c>
    </row>
    <row r="5801" spans="1:4" x14ac:dyDescent="0.2">
      <c r="A5801" s="6" t="s">
        <v>3524</v>
      </c>
      <c r="B5801" s="6" t="s">
        <v>3541</v>
      </c>
      <c r="C5801" s="6" t="s">
        <v>3542</v>
      </c>
      <c r="D5801" s="12">
        <v>1</v>
      </c>
    </row>
    <row r="5802" spans="1:4" x14ac:dyDescent="0.2">
      <c r="A5802" s="6" t="s">
        <v>3524</v>
      </c>
      <c r="B5802" s="6" t="s">
        <v>18278</v>
      </c>
      <c r="C5802" s="6" t="s">
        <v>18279</v>
      </c>
      <c r="D5802" s="12">
        <v>1</v>
      </c>
    </row>
    <row r="5803" spans="1:4" x14ac:dyDescent="0.2">
      <c r="A5803" s="6" t="s">
        <v>3524</v>
      </c>
      <c r="B5803" s="6" t="s">
        <v>3543</v>
      </c>
      <c r="C5803" s="6" t="s">
        <v>3544</v>
      </c>
      <c r="D5803" s="12">
        <v>1</v>
      </c>
    </row>
    <row r="5804" spans="1:4" x14ac:dyDescent="0.2">
      <c r="A5804" s="6" t="s">
        <v>3524</v>
      </c>
      <c r="B5804" s="6" t="s">
        <v>3545</v>
      </c>
      <c r="C5804" s="6" t="s">
        <v>3546</v>
      </c>
      <c r="D5804" s="12">
        <v>1</v>
      </c>
    </row>
    <row r="5805" spans="1:4" x14ac:dyDescent="0.2">
      <c r="A5805" s="6" t="s">
        <v>3524</v>
      </c>
      <c r="B5805" s="6" t="s">
        <v>3547</v>
      </c>
      <c r="C5805" s="6" t="s">
        <v>3548</v>
      </c>
      <c r="D5805" s="12">
        <v>1</v>
      </c>
    </row>
    <row r="5806" spans="1:4" x14ac:dyDescent="0.2">
      <c r="A5806" s="6" t="s">
        <v>3524</v>
      </c>
      <c r="B5806" s="6" t="s">
        <v>3549</v>
      </c>
      <c r="C5806" s="6" t="s">
        <v>3550</v>
      </c>
      <c r="D5806" s="12">
        <v>1</v>
      </c>
    </row>
    <row r="5807" spans="1:4" x14ac:dyDescent="0.2">
      <c r="A5807" s="6" t="s">
        <v>3524</v>
      </c>
      <c r="B5807" s="6" t="s">
        <v>3551</v>
      </c>
      <c r="C5807" s="6" t="s">
        <v>3552</v>
      </c>
      <c r="D5807" s="12">
        <v>1</v>
      </c>
    </row>
    <row r="5808" spans="1:4" x14ac:dyDescent="0.2">
      <c r="A5808" s="6" t="s">
        <v>3524</v>
      </c>
      <c r="B5808" s="6" t="s">
        <v>18280</v>
      </c>
      <c r="C5808" s="6" t="s">
        <v>18281</v>
      </c>
      <c r="D5808" s="12">
        <v>1</v>
      </c>
    </row>
    <row r="5809" spans="1:4" x14ac:dyDescent="0.2">
      <c r="A5809" s="6" t="s">
        <v>3524</v>
      </c>
      <c r="B5809" s="6" t="s">
        <v>3553</v>
      </c>
      <c r="C5809" s="6" t="s">
        <v>3554</v>
      </c>
      <c r="D5809" s="12">
        <v>1</v>
      </c>
    </row>
    <row r="5810" spans="1:4" x14ac:dyDescent="0.2">
      <c r="A5810" s="6" t="s">
        <v>3524</v>
      </c>
      <c r="B5810" s="6" t="s">
        <v>18282</v>
      </c>
      <c r="C5810" s="6" t="s">
        <v>18283</v>
      </c>
      <c r="D5810" s="12">
        <v>1</v>
      </c>
    </row>
    <row r="5811" spans="1:4" x14ac:dyDescent="0.2">
      <c r="A5811" s="6" t="s">
        <v>3524</v>
      </c>
      <c r="B5811" s="6" t="s">
        <v>3555</v>
      </c>
      <c r="C5811" s="6" t="s">
        <v>3556</v>
      </c>
      <c r="D5811" s="12">
        <v>1</v>
      </c>
    </row>
    <row r="5812" spans="1:4" x14ac:dyDescent="0.2">
      <c r="A5812" s="6" t="s">
        <v>3524</v>
      </c>
      <c r="B5812" s="6" t="s">
        <v>18284</v>
      </c>
      <c r="C5812" s="6" t="s">
        <v>18285</v>
      </c>
      <c r="D5812" s="12">
        <v>1</v>
      </c>
    </row>
    <row r="5813" spans="1:4" x14ac:dyDescent="0.2">
      <c r="A5813" s="6" t="s">
        <v>3524</v>
      </c>
      <c r="B5813" s="6" t="s">
        <v>18286</v>
      </c>
      <c r="C5813" s="6" t="s">
        <v>18287</v>
      </c>
      <c r="D5813" s="12">
        <v>1</v>
      </c>
    </row>
    <row r="5814" spans="1:4" x14ac:dyDescent="0.2">
      <c r="A5814" s="6" t="s">
        <v>3524</v>
      </c>
      <c r="B5814" s="6" t="s">
        <v>18288</v>
      </c>
      <c r="C5814" s="6" t="s">
        <v>18289</v>
      </c>
      <c r="D5814" s="12">
        <v>1</v>
      </c>
    </row>
    <row r="5815" spans="1:4" x14ac:dyDescent="0.2">
      <c r="A5815" s="6" t="s">
        <v>3524</v>
      </c>
      <c r="B5815" s="6" t="s">
        <v>18290</v>
      </c>
      <c r="C5815" s="6" t="s">
        <v>18291</v>
      </c>
      <c r="D5815" s="12">
        <v>1</v>
      </c>
    </row>
    <row r="5816" spans="1:4" x14ac:dyDescent="0.2">
      <c r="A5816" s="6" t="s">
        <v>3524</v>
      </c>
      <c r="B5816" s="6" t="s">
        <v>3557</v>
      </c>
      <c r="C5816" s="6" t="s">
        <v>3558</v>
      </c>
      <c r="D5816" s="12">
        <v>1</v>
      </c>
    </row>
    <row r="5817" spans="1:4" x14ac:dyDescent="0.2">
      <c r="A5817" s="6" t="s">
        <v>3524</v>
      </c>
      <c r="B5817" s="6" t="s">
        <v>3559</v>
      </c>
      <c r="C5817" s="6" t="s">
        <v>3560</v>
      </c>
      <c r="D5817" s="12">
        <v>1</v>
      </c>
    </row>
    <row r="5818" spans="1:4" x14ac:dyDescent="0.2">
      <c r="A5818" s="6" t="s">
        <v>3524</v>
      </c>
      <c r="B5818" s="6" t="s">
        <v>3561</v>
      </c>
      <c r="C5818" s="6" t="s">
        <v>3562</v>
      </c>
      <c r="D5818" s="12">
        <v>1</v>
      </c>
    </row>
    <row r="5819" spans="1:4" x14ac:dyDescent="0.2">
      <c r="A5819" s="6" t="s">
        <v>3524</v>
      </c>
      <c r="B5819" s="6" t="s">
        <v>3563</v>
      </c>
      <c r="C5819" s="6" t="s">
        <v>3564</v>
      </c>
      <c r="D5819" s="12">
        <v>1</v>
      </c>
    </row>
    <row r="5820" spans="1:4" x14ac:dyDescent="0.2">
      <c r="A5820" s="6" t="s">
        <v>3524</v>
      </c>
      <c r="B5820" s="6" t="s">
        <v>3565</v>
      </c>
      <c r="C5820" s="6" t="s">
        <v>3566</v>
      </c>
      <c r="D5820" s="12">
        <v>1</v>
      </c>
    </row>
    <row r="5821" spans="1:4" x14ac:dyDescent="0.2">
      <c r="A5821" s="6" t="s">
        <v>3524</v>
      </c>
      <c r="B5821" s="6" t="s">
        <v>3567</v>
      </c>
      <c r="C5821" s="6" t="s">
        <v>3568</v>
      </c>
      <c r="D5821" s="12">
        <v>1</v>
      </c>
    </row>
    <row r="5822" spans="1:4" x14ac:dyDescent="0.2">
      <c r="A5822" s="6" t="s">
        <v>3524</v>
      </c>
      <c r="B5822" s="6" t="s">
        <v>3569</v>
      </c>
      <c r="C5822" s="6" t="s">
        <v>3570</v>
      </c>
      <c r="D5822" s="12">
        <v>1</v>
      </c>
    </row>
    <row r="5823" spans="1:4" x14ac:dyDescent="0.2">
      <c r="A5823" s="6" t="s">
        <v>3524</v>
      </c>
      <c r="B5823" s="6" t="s">
        <v>3571</v>
      </c>
      <c r="C5823" s="6" t="s">
        <v>3572</v>
      </c>
      <c r="D5823" s="12">
        <v>1</v>
      </c>
    </row>
    <row r="5824" spans="1:4" x14ac:dyDescent="0.2">
      <c r="A5824" s="6" t="s">
        <v>3524</v>
      </c>
      <c r="B5824" s="6" t="s">
        <v>3573</v>
      </c>
      <c r="C5824" s="6" t="s">
        <v>3574</v>
      </c>
      <c r="D5824" s="12">
        <v>1</v>
      </c>
    </row>
    <row r="5825" spans="1:4" x14ac:dyDescent="0.2">
      <c r="A5825" s="6" t="s">
        <v>3524</v>
      </c>
      <c r="B5825" s="6" t="s">
        <v>3575</v>
      </c>
      <c r="C5825" s="6" t="s">
        <v>3576</v>
      </c>
      <c r="D5825" s="12">
        <v>1</v>
      </c>
    </row>
    <row r="5826" spans="1:4" x14ac:dyDescent="0.2">
      <c r="A5826" s="6" t="s">
        <v>3524</v>
      </c>
      <c r="B5826" s="6" t="s">
        <v>3577</v>
      </c>
      <c r="C5826" s="6" t="s">
        <v>3578</v>
      </c>
      <c r="D5826" s="12">
        <v>1</v>
      </c>
    </row>
    <row r="5827" spans="1:4" x14ac:dyDescent="0.2">
      <c r="A5827" s="6" t="s">
        <v>3524</v>
      </c>
      <c r="B5827" s="6" t="s">
        <v>3579</v>
      </c>
      <c r="C5827" s="6" t="s">
        <v>3580</v>
      </c>
      <c r="D5827" s="12">
        <v>1</v>
      </c>
    </row>
    <row r="5828" spans="1:4" x14ac:dyDescent="0.2">
      <c r="A5828" s="6" t="s">
        <v>3524</v>
      </c>
      <c r="B5828" s="6" t="s">
        <v>3581</v>
      </c>
      <c r="C5828" s="6" t="s">
        <v>3582</v>
      </c>
      <c r="D5828" s="12">
        <v>1</v>
      </c>
    </row>
    <row r="5829" spans="1:4" x14ac:dyDescent="0.2">
      <c r="A5829" s="6" t="s">
        <v>3524</v>
      </c>
      <c r="B5829" s="6" t="s">
        <v>3583</v>
      </c>
      <c r="C5829" s="6" t="s">
        <v>3584</v>
      </c>
      <c r="D5829" s="12">
        <v>1</v>
      </c>
    </row>
    <row r="5830" spans="1:4" x14ac:dyDescent="0.2">
      <c r="A5830" s="6" t="s">
        <v>3524</v>
      </c>
      <c r="B5830" s="6" t="s">
        <v>18292</v>
      </c>
      <c r="C5830" s="6" t="s">
        <v>18293</v>
      </c>
      <c r="D5830" s="12">
        <v>1</v>
      </c>
    </row>
    <row r="5831" spans="1:4" x14ac:dyDescent="0.2">
      <c r="A5831" s="6" t="s">
        <v>3524</v>
      </c>
      <c r="B5831" s="6" t="s">
        <v>18294</v>
      </c>
      <c r="C5831" s="6" t="s">
        <v>18295</v>
      </c>
      <c r="D5831" s="12">
        <v>1</v>
      </c>
    </row>
    <row r="5832" spans="1:4" x14ac:dyDescent="0.2">
      <c r="A5832" s="6" t="s">
        <v>3524</v>
      </c>
      <c r="B5832" s="6" t="s">
        <v>3585</v>
      </c>
      <c r="C5832" s="6" t="s">
        <v>3586</v>
      </c>
      <c r="D5832" s="12">
        <v>1</v>
      </c>
    </row>
    <row r="5833" spans="1:4" x14ac:dyDescent="0.2">
      <c r="A5833" s="6" t="s">
        <v>3524</v>
      </c>
      <c r="B5833" s="6" t="s">
        <v>3587</v>
      </c>
      <c r="C5833" s="6" t="s">
        <v>3588</v>
      </c>
      <c r="D5833" s="12">
        <v>1</v>
      </c>
    </row>
    <row r="5834" spans="1:4" x14ac:dyDescent="0.2">
      <c r="A5834" s="6" t="s">
        <v>3524</v>
      </c>
      <c r="B5834" s="6" t="s">
        <v>18296</v>
      </c>
      <c r="C5834" s="6" t="s">
        <v>18297</v>
      </c>
      <c r="D5834" s="12">
        <v>1</v>
      </c>
    </row>
    <row r="5835" spans="1:4" x14ac:dyDescent="0.2">
      <c r="A5835" s="6" t="s">
        <v>3524</v>
      </c>
      <c r="B5835" s="6" t="s">
        <v>3589</v>
      </c>
      <c r="C5835" s="6" t="s">
        <v>3590</v>
      </c>
      <c r="D5835" s="12">
        <v>1</v>
      </c>
    </row>
    <row r="5836" spans="1:4" x14ac:dyDescent="0.2">
      <c r="A5836" s="6" t="s">
        <v>3524</v>
      </c>
      <c r="B5836" s="6" t="s">
        <v>3591</v>
      </c>
      <c r="C5836" s="6" t="s">
        <v>3592</v>
      </c>
      <c r="D5836" s="12">
        <v>1</v>
      </c>
    </row>
    <row r="5837" spans="1:4" x14ac:dyDescent="0.2">
      <c r="A5837" s="6" t="s">
        <v>3524</v>
      </c>
      <c r="B5837" s="6" t="s">
        <v>3593</v>
      </c>
      <c r="C5837" s="6" t="s">
        <v>3594</v>
      </c>
      <c r="D5837" s="12">
        <v>1</v>
      </c>
    </row>
    <row r="5838" spans="1:4" x14ac:dyDescent="0.2">
      <c r="A5838" s="6" t="s">
        <v>3524</v>
      </c>
      <c r="B5838" s="6" t="s">
        <v>3595</v>
      </c>
      <c r="C5838" s="6" t="s">
        <v>3596</v>
      </c>
      <c r="D5838" s="12">
        <v>1</v>
      </c>
    </row>
    <row r="5839" spans="1:4" x14ac:dyDescent="0.2">
      <c r="A5839" s="6" t="s">
        <v>3524</v>
      </c>
      <c r="B5839" s="6" t="s">
        <v>3597</v>
      </c>
      <c r="C5839" s="6" t="s">
        <v>3598</v>
      </c>
      <c r="D5839" s="12">
        <v>1</v>
      </c>
    </row>
    <row r="5840" spans="1:4" x14ac:dyDescent="0.2">
      <c r="A5840" s="6" t="s">
        <v>3524</v>
      </c>
      <c r="B5840" s="6" t="s">
        <v>18298</v>
      </c>
      <c r="C5840" s="6" t="s">
        <v>18299</v>
      </c>
      <c r="D5840" s="12">
        <v>1</v>
      </c>
    </row>
    <row r="5841" spans="1:4" x14ac:dyDescent="0.2">
      <c r="A5841" s="6" t="s">
        <v>3524</v>
      </c>
      <c r="B5841" s="6" t="s">
        <v>18300</v>
      </c>
      <c r="C5841" s="6" t="s">
        <v>18301</v>
      </c>
      <c r="D5841" s="12">
        <v>1</v>
      </c>
    </row>
    <row r="5842" spans="1:4" x14ac:dyDescent="0.2">
      <c r="A5842" s="6" t="s">
        <v>3524</v>
      </c>
      <c r="B5842" s="6" t="s">
        <v>18302</v>
      </c>
      <c r="C5842" s="6" t="s">
        <v>18303</v>
      </c>
      <c r="D5842" s="12">
        <v>1</v>
      </c>
    </row>
    <row r="5843" spans="1:4" x14ac:dyDescent="0.2">
      <c r="A5843" s="6" t="s">
        <v>3524</v>
      </c>
      <c r="B5843" s="6" t="s">
        <v>3599</v>
      </c>
      <c r="C5843" s="6" t="s">
        <v>3600</v>
      </c>
      <c r="D5843" s="12">
        <v>1</v>
      </c>
    </row>
    <row r="5844" spans="1:4" x14ac:dyDescent="0.2">
      <c r="A5844" s="6" t="s">
        <v>3524</v>
      </c>
      <c r="B5844" s="6" t="s">
        <v>3601</v>
      </c>
      <c r="C5844" s="6" t="s">
        <v>3602</v>
      </c>
      <c r="D5844" s="12">
        <v>1</v>
      </c>
    </row>
    <row r="5845" spans="1:4" x14ac:dyDescent="0.2">
      <c r="A5845" s="6" t="s">
        <v>3524</v>
      </c>
      <c r="B5845" s="6" t="s">
        <v>3603</v>
      </c>
      <c r="C5845" s="6" t="s">
        <v>3604</v>
      </c>
      <c r="D5845" s="12">
        <v>1</v>
      </c>
    </row>
    <row r="5846" spans="1:4" x14ac:dyDescent="0.2">
      <c r="A5846" s="6" t="s">
        <v>3524</v>
      </c>
      <c r="B5846" s="6" t="s">
        <v>3605</v>
      </c>
      <c r="C5846" s="6" t="s">
        <v>3606</v>
      </c>
      <c r="D5846" s="12">
        <v>1</v>
      </c>
    </row>
    <row r="5847" spans="1:4" x14ac:dyDescent="0.2">
      <c r="A5847" s="6" t="s">
        <v>3524</v>
      </c>
      <c r="B5847" s="6" t="s">
        <v>18304</v>
      </c>
      <c r="C5847" s="6" t="s">
        <v>18305</v>
      </c>
      <c r="D5847" s="12">
        <v>1</v>
      </c>
    </row>
    <row r="5848" spans="1:4" x14ac:dyDescent="0.2">
      <c r="A5848" s="6" t="s">
        <v>3524</v>
      </c>
      <c r="B5848" s="6" t="s">
        <v>18306</v>
      </c>
      <c r="C5848" s="6" t="s">
        <v>18307</v>
      </c>
      <c r="D5848" s="12">
        <v>1</v>
      </c>
    </row>
    <row r="5849" spans="1:4" x14ac:dyDescent="0.2">
      <c r="A5849" s="6" t="s">
        <v>3524</v>
      </c>
      <c r="B5849" s="6" t="s">
        <v>3607</v>
      </c>
      <c r="C5849" s="6" t="s">
        <v>3608</v>
      </c>
      <c r="D5849" s="12">
        <v>1</v>
      </c>
    </row>
    <row r="5850" spans="1:4" x14ac:dyDescent="0.2">
      <c r="A5850" s="6" t="s">
        <v>3524</v>
      </c>
      <c r="B5850" s="6" t="s">
        <v>3609</v>
      </c>
      <c r="C5850" s="6" t="s">
        <v>3610</v>
      </c>
      <c r="D5850" s="12">
        <v>1</v>
      </c>
    </row>
    <row r="5851" spans="1:4" x14ac:dyDescent="0.2">
      <c r="A5851" s="6" t="s">
        <v>3524</v>
      </c>
      <c r="B5851" s="6" t="s">
        <v>18308</v>
      </c>
      <c r="C5851" s="6" t="s">
        <v>18309</v>
      </c>
      <c r="D5851" s="12">
        <v>1</v>
      </c>
    </row>
    <row r="5852" spans="1:4" x14ac:dyDescent="0.2">
      <c r="A5852" s="6" t="s">
        <v>3524</v>
      </c>
      <c r="B5852" s="6" t="s">
        <v>3611</v>
      </c>
      <c r="C5852" s="6" t="s">
        <v>3612</v>
      </c>
      <c r="D5852" s="12">
        <v>1</v>
      </c>
    </row>
    <row r="5853" spans="1:4" x14ac:dyDescent="0.2">
      <c r="A5853" s="6" t="s">
        <v>3524</v>
      </c>
      <c r="B5853" s="6" t="s">
        <v>3613</v>
      </c>
      <c r="C5853" s="6" t="s">
        <v>3614</v>
      </c>
      <c r="D5853" s="12">
        <v>5</v>
      </c>
    </row>
    <row r="5854" spans="1:4" x14ac:dyDescent="0.2">
      <c r="A5854" s="6" t="s">
        <v>3524</v>
      </c>
      <c r="B5854" s="6" t="s">
        <v>3615</v>
      </c>
      <c r="C5854" s="6" t="s">
        <v>3616</v>
      </c>
      <c r="D5854" s="12">
        <v>1</v>
      </c>
    </row>
    <row r="5855" spans="1:4" x14ac:dyDescent="0.2">
      <c r="A5855" s="6" t="s">
        <v>3524</v>
      </c>
      <c r="B5855" s="6" t="s">
        <v>3617</v>
      </c>
      <c r="C5855" s="6" t="s">
        <v>3618</v>
      </c>
      <c r="D5855" s="12">
        <v>1</v>
      </c>
    </row>
    <row r="5856" spans="1:4" x14ac:dyDescent="0.2">
      <c r="A5856" s="6" t="s">
        <v>3524</v>
      </c>
      <c r="B5856" s="6" t="s">
        <v>18310</v>
      </c>
      <c r="C5856" s="6" t="s">
        <v>18311</v>
      </c>
      <c r="D5856" s="12">
        <v>1</v>
      </c>
    </row>
    <row r="5857" spans="1:4" x14ac:dyDescent="0.2">
      <c r="A5857" s="6" t="s">
        <v>3524</v>
      </c>
      <c r="B5857" s="6" t="s">
        <v>3619</v>
      </c>
      <c r="C5857" s="6" t="s">
        <v>3620</v>
      </c>
      <c r="D5857" s="12">
        <v>1</v>
      </c>
    </row>
    <row r="5858" spans="1:4" x14ac:dyDescent="0.2">
      <c r="A5858" s="6" t="s">
        <v>3524</v>
      </c>
      <c r="B5858" s="6" t="s">
        <v>3621</v>
      </c>
      <c r="C5858" s="6" t="s">
        <v>3622</v>
      </c>
      <c r="D5858" s="12">
        <v>1</v>
      </c>
    </row>
    <row r="5859" spans="1:4" x14ac:dyDescent="0.2">
      <c r="A5859" s="6" t="s">
        <v>3524</v>
      </c>
      <c r="B5859" s="6" t="s">
        <v>18312</v>
      </c>
      <c r="C5859" s="6" t="s">
        <v>18313</v>
      </c>
      <c r="D5859" s="12">
        <v>1</v>
      </c>
    </row>
    <row r="5860" spans="1:4" x14ac:dyDescent="0.2">
      <c r="A5860" s="6" t="s">
        <v>3524</v>
      </c>
      <c r="B5860" s="6" t="s">
        <v>3623</v>
      </c>
      <c r="C5860" s="6" t="s">
        <v>3624</v>
      </c>
      <c r="D5860" s="12">
        <v>1</v>
      </c>
    </row>
    <row r="5861" spans="1:4" x14ac:dyDescent="0.2">
      <c r="A5861" s="6" t="s">
        <v>3524</v>
      </c>
      <c r="B5861" s="6" t="s">
        <v>3625</v>
      </c>
      <c r="C5861" s="6" t="s">
        <v>3626</v>
      </c>
      <c r="D5861" s="12">
        <v>1</v>
      </c>
    </row>
    <row r="5862" spans="1:4" x14ac:dyDescent="0.2">
      <c r="A5862" s="6" t="s">
        <v>3524</v>
      </c>
      <c r="B5862" s="6" t="s">
        <v>18314</v>
      </c>
      <c r="C5862" s="6" t="s">
        <v>18315</v>
      </c>
      <c r="D5862" s="12">
        <v>1</v>
      </c>
    </row>
    <row r="5863" spans="1:4" x14ac:dyDescent="0.2">
      <c r="A5863" s="6" t="s">
        <v>3524</v>
      </c>
      <c r="B5863" s="6" t="s">
        <v>3627</v>
      </c>
      <c r="C5863" s="6" t="s">
        <v>3628</v>
      </c>
      <c r="D5863" s="12">
        <v>1</v>
      </c>
    </row>
    <row r="5864" spans="1:4" x14ac:dyDescent="0.2">
      <c r="A5864" s="6" t="s">
        <v>3524</v>
      </c>
      <c r="B5864" s="6" t="s">
        <v>18316</v>
      </c>
      <c r="C5864" s="6" t="s">
        <v>18317</v>
      </c>
      <c r="D5864" s="12">
        <v>1</v>
      </c>
    </row>
    <row r="5865" spans="1:4" x14ac:dyDescent="0.2">
      <c r="A5865" s="6" t="s">
        <v>3524</v>
      </c>
      <c r="B5865" s="6" t="s">
        <v>3629</v>
      </c>
      <c r="C5865" s="6" t="s">
        <v>3630</v>
      </c>
      <c r="D5865" s="12">
        <v>1</v>
      </c>
    </row>
    <row r="5866" spans="1:4" x14ac:dyDescent="0.2">
      <c r="A5866" s="6" t="s">
        <v>3524</v>
      </c>
      <c r="B5866" s="6" t="s">
        <v>3631</v>
      </c>
      <c r="C5866" s="6" t="s">
        <v>3632</v>
      </c>
      <c r="D5866" s="12">
        <v>1</v>
      </c>
    </row>
    <row r="5867" spans="1:4" x14ac:dyDescent="0.2">
      <c r="A5867" s="6" t="s">
        <v>3524</v>
      </c>
      <c r="B5867" s="6" t="s">
        <v>3633</v>
      </c>
      <c r="C5867" s="6" t="s">
        <v>3634</v>
      </c>
      <c r="D5867" s="12">
        <v>1</v>
      </c>
    </row>
    <row r="5868" spans="1:4" x14ac:dyDescent="0.2">
      <c r="A5868" s="6" t="s">
        <v>3524</v>
      </c>
      <c r="B5868" s="6" t="s">
        <v>3635</v>
      </c>
      <c r="C5868" s="6" t="s">
        <v>3636</v>
      </c>
      <c r="D5868" s="12">
        <v>1</v>
      </c>
    </row>
    <row r="5869" spans="1:4" x14ac:dyDescent="0.2">
      <c r="A5869" s="6" t="s">
        <v>3524</v>
      </c>
      <c r="B5869" s="6" t="s">
        <v>3637</v>
      </c>
      <c r="C5869" s="6" t="s">
        <v>3638</v>
      </c>
      <c r="D5869" s="12">
        <v>1</v>
      </c>
    </row>
    <row r="5870" spans="1:4" x14ac:dyDescent="0.2">
      <c r="A5870" s="6" t="s">
        <v>3524</v>
      </c>
      <c r="B5870" s="6" t="s">
        <v>3639</v>
      </c>
      <c r="C5870" s="6" t="s">
        <v>3640</v>
      </c>
      <c r="D5870" s="12">
        <v>1</v>
      </c>
    </row>
    <row r="5871" spans="1:4" x14ac:dyDescent="0.2">
      <c r="A5871" s="6" t="s">
        <v>3524</v>
      </c>
      <c r="B5871" s="6" t="s">
        <v>3641</v>
      </c>
      <c r="C5871" s="6" t="s">
        <v>3642</v>
      </c>
      <c r="D5871" s="12">
        <v>1</v>
      </c>
    </row>
    <row r="5872" spans="1:4" x14ac:dyDescent="0.2">
      <c r="A5872" s="6" t="s">
        <v>3524</v>
      </c>
      <c r="B5872" s="6" t="s">
        <v>3643</v>
      </c>
      <c r="C5872" s="6" t="s">
        <v>3644</v>
      </c>
      <c r="D5872" s="12">
        <v>1</v>
      </c>
    </row>
    <row r="5873" spans="1:4" x14ac:dyDescent="0.2">
      <c r="A5873" s="6" t="s">
        <v>3524</v>
      </c>
      <c r="B5873" s="6" t="s">
        <v>3645</v>
      </c>
      <c r="C5873" s="6" t="s">
        <v>3646</v>
      </c>
      <c r="D5873" s="12">
        <v>1</v>
      </c>
    </row>
    <row r="5874" spans="1:4" x14ac:dyDescent="0.2">
      <c r="A5874" s="6" t="s">
        <v>3524</v>
      </c>
      <c r="B5874" s="6" t="s">
        <v>3647</v>
      </c>
      <c r="C5874" s="6" t="s">
        <v>3648</v>
      </c>
      <c r="D5874" s="12">
        <v>1</v>
      </c>
    </row>
    <row r="5875" spans="1:4" x14ac:dyDescent="0.2">
      <c r="A5875" s="6" t="s">
        <v>3524</v>
      </c>
      <c r="B5875" s="6" t="s">
        <v>3649</v>
      </c>
      <c r="C5875" s="6" t="s">
        <v>3650</v>
      </c>
      <c r="D5875" s="12">
        <v>1</v>
      </c>
    </row>
    <row r="5876" spans="1:4" x14ac:dyDescent="0.2">
      <c r="A5876" s="6" t="s">
        <v>3524</v>
      </c>
      <c r="B5876" s="6" t="s">
        <v>3651</v>
      </c>
      <c r="C5876" s="6" t="s">
        <v>3652</v>
      </c>
      <c r="D5876" s="12">
        <v>1</v>
      </c>
    </row>
    <row r="5877" spans="1:4" x14ac:dyDescent="0.2">
      <c r="A5877" s="6" t="s">
        <v>3524</v>
      </c>
      <c r="B5877" s="6" t="s">
        <v>3653</v>
      </c>
      <c r="C5877" s="6" t="s">
        <v>3654</v>
      </c>
      <c r="D5877" s="12">
        <v>1</v>
      </c>
    </row>
    <row r="5878" spans="1:4" x14ac:dyDescent="0.2">
      <c r="A5878" s="6" t="s">
        <v>3524</v>
      </c>
      <c r="B5878" s="6" t="s">
        <v>3655</v>
      </c>
      <c r="C5878" s="6" t="s">
        <v>3656</v>
      </c>
      <c r="D5878" s="12">
        <v>1</v>
      </c>
    </row>
    <row r="5879" spans="1:4" x14ac:dyDescent="0.2">
      <c r="A5879" s="6" t="s">
        <v>3524</v>
      </c>
      <c r="B5879" s="6" t="s">
        <v>3657</v>
      </c>
      <c r="C5879" s="6" t="s">
        <v>3658</v>
      </c>
      <c r="D5879" s="12">
        <v>1</v>
      </c>
    </row>
    <row r="5880" spans="1:4" x14ac:dyDescent="0.2">
      <c r="A5880" s="6" t="s">
        <v>3524</v>
      </c>
      <c r="B5880" s="6" t="s">
        <v>3659</v>
      </c>
      <c r="C5880" s="6" t="s">
        <v>3660</v>
      </c>
      <c r="D5880" s="12">
        <v>1</v>
      </c>
    </row>
    <row r="5881" spans="1:4" x14ac:dyDescent="0.2">
      <c r="A5881" s="6" t="s">
        <v>3524</v>
      </c>
      <c r="B5881" s="6" t="s">
        <v>3661</v>
      </c>
      <c r="C5881" s="6" t="s">
        <v>3662</v>
      </c>
      <c r="D5881" s="12">
        <v>1</v>
      </c>
    </row>
    <row r="5882" spans="1:4" x14ac:dyDescent="0.2">
      <c r="A5882" s="6" t="s">
        <v>3524</v>
      </c>
      <c r="B5882" s="6" t="s">
        <v>3663</v>
      </c>
      <c r="C5882" s="6" t="s">
        <v>3664</v>
      </c>
      <c r="D5882" s="12">
        <v>1</v>
      </c>
    </row>
    <row r="5883" spans="1:4" x14ac:dyDescent="0.2">
      <c r="A5883" s="6" t="s">
        <v>3524</v>
      </c>
      <c r="B5883" s="6" t="s">
        <v>3665</v>
      </c>
      <c r="C5883" s="6" t="s">
        <v>3666</v>
      </c>
      <c r="D5883" s="12">
        <v>1</v>
      </c>
    </row>
    <row r="5884" spans="1:4" x14ac:dyDescent="0.2">
      <c r="A5884" s="6" t="s">
        <v>3524</v>
      </c>
      <c r="B5884" s="6" t="s">
        <v>3667</v>
      </c>
      <c r="C5884" s="6" t="s">
        <v>3668</v>
      </c>
      <c r="D5884" s="12">
        <v>1</v>
      </c>
    </row>
    <row r="5885" spans="1:4" x14ac:dyDescent="0.2">
      <c r="A5885" s="6" t="s">
        <v>3524</v>
      </c>
      <c r="B5885" s="6" t="s">
        <v>3669</v>
      </c>
      <c r="C5885" s="6" t="s">
        <v>9913</v>
      </c>
      <c r="D5885" s="12">
        <v>1</v>
      </c>
    </row>
    <row r="5886" spans="1:4" x14ac:dyDescent="0.2">
      <c r="A5886" s="6" t="s">
        <v>3524</v>
      </c>
      <c r="B5886" s="6" t="s">
        <v>3670</v>
      </c>
      <c r="C5886" s="6" t="s">
        <v>3671</v>
      </c>
      <c r="D5886" s="12">
        <v>1</v>
      </c>
    </row>
    <row r="5887" spans="1:4" x14ac:dyDescent="0.2">
      <c r="A5887" s="6" t="s">
        <v>3524</v>
      </c>
      <c r="B5887" s="6" t="s">
        <v>3672</v>
      </c>
      <c r="C5887" s="6" t="s">
        <v>3673</v>
      </c>
      <c r="D5887" s="12">
        <v>1</v>
      </c>
    </row>
    <row r="5888" spans="1:4" x14ac:dyDescent="0.2">
      <c r="A5888" s="6" t="s">
        <v>3524</v>
      </c>
      <c r="B5888" s="6" t="s">
        <v>18318</v>
      </c>
      <c r="C5888" s="6" t="s">
        <v>18319</v>
      </c>
      <c r="D5888" s="12">
        <v>1</v>
      </c>
    </row>
    <row r="5889" spans="1:4" x14ac:dyDescent="0.2">
      <c r="A5889" s="6" t="s">
        <v>3524</v>
      </c>
      <c r="B5889" s="6" t="s">
        <v>3674</v>
      </c>
      <c r="C5889" s="6" t="s">
        <v>3675</v>
      </c>
      <c r="D5889" s="12">
        <v>1</v>
      </c>
    </row>
    <row r="5890" spans="1:4" x14ac:dyDescent="0.2">
      <c r="A5890" s="6" t="s">
        <v>3524</v>
      </c>
      <c r="B5890" s="6" t="s">
        <v>18320</v>
      </c>
      <c r="C5890" s="6" t="s">
        <v>18321</v>
      </c>
      <c r="D5890" s="12">
        <v>1</v>
      </c>
    </row>
    <row r="5891" spans="1:4" x14ac:dyDescent="0.2">
      <c r="A5891" s="6" t="s">
        <v>3524</v>
      </c>
      <c r="B5891" s="6" t="s">
        <v>3676</v>
      </c>
      <c r="C5891" s="6" t="s">
        <v>3677</v>
      </c>
      <c r="D5891" s="12">
        <v>1</v>
      </c>
    </row>
    <row r="5892" spans="1:4" x14ac:dyDescent="0.2">
      <c r="A5892" s="6" t="s">
        <v>3524</v>
      </c>
      <c r="B5892" s="6" t="s">
        <v>3678</v>
      </c>
      <c r="C5892" s="6" t="s">
        <v>3679</v>
      </c>
      <c r="D5892" s="12">
        <v>1</v>
      </c>
    </row>
    <row r="5893" spans="1:4" x14ac:dyDescent="0.2">
      <c r="A5893" s="6" t="s">
        <v>3524</v>
      </c>
      <c r="B5893" s="6" t="s">
        <v>3680</v>
      </c>
      <c r="C5893" s="6" t="s">
        <v>3681</v>
      </c>
      <c r="D5893" s="12">
        <v>1</v>
      </c>
    </row>
    <row r="5894" spans="1:4" x14ac:dyDescent="0.2">
      <c r="A5894" s="6" t="s">
        <v>3524</v>
      </c>
      <c r="B5894" s="6" t="s">
        <v>3682</v>
      </c>
      <c r="C5894" s="6" t="s">
        <v>3683</v>
      </c>
      <c r="D5894" s="12">
        <v>1</v>
      </c>
    </row>
    <row r="5895" spans="1:4" x14ac:dyDescent="0.2">
      <c r="A5895" s="6" t="s">
        <v>3524</v>
      </c>
      <c r="B5895" s="6" t="s">
        <v>3684</v>
      </c>
      <c r="C5895" s="6" t="s">
        <v>3685</v>
      </c>
      <c r="D5895" s="12">
        <v>1</v>
      </c>
    </row>
    <row r="5896" spans="1:4" x14ac:dyDescent="0.2">
      <c r="A5896" s="6" t="s">
        <v>3524</v>
      </c>
      <c r="B5896" s="6" t="s">
        <v>3686</v>
      </c>
      <c r="C5896" s="6" t="s">
        <v>3687</v>
      </c>
      <c r="D5896" s="12">
        <v>1</v>
      </c>
    </row>
    <row r="5897" spans="1:4" x14ac:dyDescent="0.2">
      <c r="A5897" s="6" t="s">
        <v>3524</v>
      </c>
      <c r="B5897" s="6" t="s">
        <v>18322</v>
      </c>
      <c r="C5897" s="6" t="s">
        <v>18323</v>
      </c>
      <c r="D5897" s="12">
        <v>1</v>
      </c>
    </row>
    <row r="5898" spans="1:4" x14ac:dyDescent="0.2">
      <c r="A5898" s="6" t="s">
        <v>3524</v>
      </c>
      <c r="B5898" s="6" t="s">
        <v>3688</v>
      </c>
      <c r="C5898" s="6" t="s">
        <v>3689</v>
      </c>
      <c r="D5898" s="12">
        <v>1</v>
      </c>
    </row>
    <row r="5899" spans="1:4" x14ac:dyDescent="0.2">
      <c r="A5899" s="6" t="s">
        <v>3524</v>
      </c>
      <c r="B5899" s="6" t="s">
        <v>3690</v>
      </c>
      <c r="C5899" s="6" t="s">
        <v>3691</v>
      </c>
      <c r="D5899" s="12">
        <v>1</v>
      </c>
    </row>
    <row r="5900" spans="1:4" x14ac:dyDescent="0.2">
      <c r="A5900" s="6" t="s">
        <v>3524</v>
      </c>
      <c r="B5900" s="6" t="s">
        <v>18324</v>
      </c>
      <c r="C5900" s="6" t="s">
        <v>18325</v>
      </c>
      <c r="D5900" s="12">
        <v>1</v>
      </c>
    </row>
    <row r="5901" spans="1:4" x14ac:dyDescent="0.2">
      <c r="A5901" s="6" t="s">
        <v>3524</v>
      </c>
      <c r="B5901" s="6" t="s">
        <v>18326</v>
      </c>
      <c r="C5901" s="6" t="s">
        <v>18327</v>
      </c>
      <c r="D5901" s="12">
        <v>1</v>
      </c>
    </row>
    <row r="5902" spans="1:4" x14ac:dyDescent="0.2">
      <c r="A5902" s="6" t="s">
        <v>3524</v>
      </c>
      <c r="B5902" s="6" t="s">
        <v>18328</v>
      </c>
      <c r="C5902" s="6" t="s">
        <v>18329</v>
      </c>
      <c r="D5902" s="12">
        <v>1</v>
      </c>
    </row>
    <row r="5903" spans="1:4" x14ac:dyDescent="0.2">
      <c r="A5903" s="6" t="s">
        <v>3524</v>
      </c>
      <c r="B5903" s="6" t="s">
        <v>18330</v>
      </c>
      <c r="C5903" s="6" t="s">
        <v>18331</v>
      </c>
      <c r="D5903" s="12">
        <v>1</v>
      </c>
    </row>
    <row r="5904" spans="1:4" x14ac:dyDescent="0.2">
      <c r="A5904" s="6" t="s">
        <v>3524</v>
      </c>
      <c r="B5904" s="6" t="s">
        <v>18332</v>
      </c>
      <c r="C5904" s="6" t="s">
        <v>18333</v>
      </c>
      <c r="D5904" s="12">
        <v>1</v>
      </c>
    </row>
    <row r="5905" spans="1:4" x14ac:dyDescent="0.2">
      <c r="A5905" s="6" t="s">
        <v>3524</v>
      </c>
      <c r="B5905" s="6" t="s">
        <v>18334</v>
      </c>
      <c r="C5905" s="6" t="s">
        <v>18335</v>
      </c>
      <c r="D5905" s="12">
        <v>1</v>
      </c>
    </row>
    <row r="5906" spans="1:4" x14ac:dyDescent="0.2">
      <c r="A5906" s="6" t="s">
        <v>3524</v>
      </c>
      <c r="B5906" s="6" t="s">
        <v>18336</v>
      </c>
      <c r="C5906" s="6" t="s">
        <v>18337</v>
      </c>
      <c r="D5906" s="12">
        <v>1</v>
      </c>
    </row>
    <row r="5907" spans="1:4" x14ac:dyDescent="0.2">
      <c r="A5907" s="6" t="s">
        <v>3524</v>
      </c>
      <c r="B5907" s="6" t="s">
        <v>18338</v>
      </c>
      <c r="C5907" s="6" t="s">
        <v>18339</v>
      </c>
      <c r="D5907" s="12">
        <v>1</v>
      </c>
    </row>
    <row r="5908" spans="1:4" x14ac:dyDescent="0.2">
      <c r="A5908" s="6" t="s">
        <v>3524</v>
      </c>
      <c r="B5908" s="6" t="s">
        <v>18340</v>
      </c>
      <c r="C5908" s="6" t="s">
        <v>18341</v>
      </c>
      <c r="D5908" s="12">
        <v>1</v>
      </c>
    </row>
    <row r="5909" spans="1:4" x14ac:dyDescent="0.2">
      <c r="A5909" s="6" t="s">
        <v>3524</v>
      </c>
      <c r="B5909" s="6" t="s">
        <v>18342</v>
      </c>
      <c r="C5909" s="6" t="s">
        <v>18343</v>
      </c>
      <c r="D5909" s="12">
        <v>1</v>
      </c>
    </row>
    <row r="5910" spans="1:4" x14ac:dyDescent="0.2">
      <c r="A5910" s="6" t="s">
        <v>3524</v>
      </c>
      <c r="B5910" s="6" t="s">
        <v>18344</v>
      </c>
      <c r="C5910" s="6" t="s">
        <v>18345</v>
      </c>
      <c r="D5910" s="12">
        <v>1</v>
      </c>
    </row>
    <row r="5911" spans="1:4" x14ac:dyDescent="0.2">
      <c r="A5911" s="6" t="s">
        <v>3524</v>
      </c>
      <c r="B5911" s="6" t="s">
        <v>18346</v>
      </c>
      <c r="C5911" s="6" t="s">
        <v>18347</v>
      </c>
      <c r="D5911" s="12">
        <v>1</v>
      </c>
    </row>
    <row r="5912" spans="1:4" x14ac:dyDescent="0.2">
      <c r="A5912" s="6" t="s">
        <v>3524</v>
      </c>
      <c r="B5912" s="6" t="s">
        <v>18348</v>
      </c>
      <c r="C5912" s="6" t="s">
        <v>18349</v>
      </c>
      <c r="D5912" s="12">
        <v>1</v>
      </c>
    </row>
    <row r="5913" spans="1:4" x14ac:dyDescent="0.2">
      <c r="A5913" s="6" t="s">
        <v>3524</v>
      </c>
      <c r="B5913" s="6" t="s">
        <v>18350</v>
      </c>
      <c r="C5913" s="6" t="s">
        <v>18351</v>
      </c>
      <c r="D5913" s="12">
        <v>1</v>
      </c>
    </row>
    <row r="5914" spans="1:4" x14ac:dyDescent="0.2">
      <c r="A5914" s="6" t="s">
        <v>3524</v>
      </c>
      <c r="B5914" s="6" t="s">
        <v>18352</v>
      </c>
      <c r="C5914" s="6" t="s">
        <v>18353</v>
      </c>
      <c r="D5914" s="12">
        <v>1</v>
      </c>
    </row>
    <row r="5915" spans="1:4" x14ac:dyDescent="0.2">
      <c r="A5915" s="6" t="s">
        <v>3524</v>
      </c>
      <c r="B5915" s="6" t="s">
        <v>18354</v>
      </c>
      <c r="C5915" s="6" t="s">
        <v>18355</v>
      </c>
      <c r="D5915" s="12">
        <v>1</v>
      </c>
    </row>
    <row r="5916" spans="1:4" x14ac:dyDescent="0.2">
      <c r="A5916" s="6" t="s">
        <v>3524</v>
      </c>
      <c r="B5916" s="6" t="s">
        <v>3692</v>
      </c>
      <c r="C5916" s="6" t="s">
        <v>3693</v>
      </c>
      <c r="D5916" s="12">
        <v>1</v>
      </c>
    </row>
    <row r="5917" spans="1:4" x14ac:dyDescent="0.2">
      <c r="A5917" s="6" t="s">
        <v>3524</v>
      </c>
      <c r="B5917" s="6" t="s">
        <v>3694</v>
      </c>
      <c r="C5917" s="6" t="s">
        <v>3695</v>
      </c>
      <c r="D5917" s="12">
        <v>1</v>
      </c>
    </row>
    <row r="5918" spans="1:4" x14ac:dyDescent="0.2">
      <c r="A5918" s="6" t="s">
        <v>3524</v>
      </c>
      <c r="B5918" s="6" t="s">
        <v>3696</v>
      </c>
      <c r="C5918" s="6" t="s">
        <v>3697</v>
      </c>
      <c r="D5918" s="12">
        <v>1</v>
      </c>
    </row>
    <row r="5919" spans="1:4" x14ac:dyDescent="0.2">
      <c r="A5919" s="6" t="s">
        <v>18356</v>
      </c>
      <c r="B5919" s="6" t="s">
        <v>18357</v>
      </c>
      <c r="C5919" s="6" t="s">
        <v>18358</v>
      </c>
      <c r="D5919" s="12">
        <v>1</v>
      </c>
    </row>
    <row r="5920" spans="1:4" x14ac:dyDescent="0.2">
      <c r="A5920" s="6" t="s">
        <v>18359</v>
      </c>
      <c r="B5920" s="6" t="s">
        <v>18360</v>
      </c>
      <c r="C5920" s="6" t="s">
        <v>18361</v>
      </c>
      <c r="D5920" s="12">
        <v>1</v>
      </c>
    </row>
    <row r="5921" spans="1:4" x14ac:dyDescent="0.2">
      <c r="A5921" s="6" t="s">
        <v>18362</v>
      </c>
      <c r="B5921" s="6" t="s">
        <v>18363</v>
      </c>
      <c r="C5921" s="6" t="s">
        <v>18364</v>
      </c>
      <c r="D5921" s="12">
        <v>1</v>
      </c>
    </row>
    <row r="5922" spans="1:4" x14ac:dyDescent="0.2">
      <c r="A5922" s="6" t="s">
        <v>18362</v>
      </c>
      <c r="B5922" s="6" t="s">
        <v>18365</v>
      </c>
      <c r="C5922" s="6" t="s">
        <v>18366</v>
      </c>
      <c r="D5922" s="12">
        <v>1</v>
      </c>
    </row>
    <row r="5923" spans="1:4" x14ac:dyDescent="0.2">
      <c r="A5923" s="6" t="s">
        <v>18362</v>
      </c>
      <c r="B5923" s="6" t="s">
        <v>18367</v>
      </c>
      <c r="C5923" s="6" t="s">
        <v>18368</v>
      </c>
      <c r="D5923" s="12">
        <v>1</v>
      </c>
    </row>
    <row r="5924" spans="1:4" x14ac:dyDescent="0.2">
      <c r="A5924" s="6" t="s">
        <v>18362</v>
      </c>
      <c r="B5924" s="6" t="s">
        <v>18369</v>
      </c>
      <c r="C5924" s="6" t="s">
        <v>18370</v>
      </c>
      <c r="D5924" s="12">
        <v>1</v>
      </c>
    </row>
    <row r="5925" spans="1:4" x14ac:dyDescent="0.2">
      <c r="A5925" s="6" t="s">
        <v>18362</v>
      </c>
      <c r="B5925" s="6" t="s">
        <v>18371</v>
      </c>
      <c r="C5925" s="6" t="s">
        <v>18372</v>
      </c>
      <c r="D5925" s="12">
        <v>1</v>
      </c>
    </row>
    <row r="5926" spans="1:4" x14ac:dyDescent="0.2">
      <c r="A5926" s="6" t="s">
        <v>18373</v>
      </c>
      <c r="B5926" s="6" t="s">
        <v>18374</v>
      </c>
      <c r="C5926" s="6" t="s">
        <v>18375</v>
      </c>
      <c r="D5926" s="12">
        <v>1</v>
      </c>
    </row>
    <row r="5927" spans="1:4" x14ac:dyDescent="0.2">
      <c r="A5927" s="6" t="s">
        <v>18373</v>
      </c>
      <c r="B5927" s="6" t="s">
        <v>18376</v>
      </c>
      <c r="C5927" s="6" t="s">
        <v>18377</v>
      </c>
      <c r="D5927" s="12">
        <v>1</v>
      </c>
    </row>
    <row r="5928" spans="1:4" x14ac:dyDescent="0.2">
      <c r="A5928" s="6" t="s">
        <v>18378</v>
      </c>
      <c r="B5928" s="6" t="s">
        <v>18379</v>
      </c>
      <c r="C5928" s="6" t="s">
        <v>18380</v>
      </c>
      <c r="D5928" s="12">
        <v>1</v>
      </c>
    </row>
    <row r="5929" spans="1:4" x14ac:dyDescent="0.2">
      <c r="A5929" s="6" t="s">
        <v>18378</v>
      </c>
      <c r="B5929" s="6" t="s">
        <v>18381</v>
      </c>
      <c r="C5929" s="6" t="s">
        <v>18382</v>
      </c>
      <c r="D5929" s="12">
        <v>1</v>
      </c>
    </row>
    <row r="5930" spans="1:4" x14ac:dyDescent="0.2">
      <c r="A5930" s="6" t="s">
        <v>18378</v>
      </c>
      <c r="B5930" s="6" t="s">
        <v>18383</v>
      </c>
      <c r="C5930" s="6" t="s">
        <v>18384</v>
      </c>
      <c r="D5930" s="12">
        <v>1</v>
      </c>
    </row>
    <row r="5931" spans="1:4" x14ac:dyDescent="0.2">
      <c r="A5931" s="6" t="s">
        <v>18385</v>
      </c>
      <c r="B5931" s="6" t="s">
        <v>18386</v>
      </c>
      <c r="C5931" s="6" t="s">
        <v>18387</v>
      </c>
      <c r="D5931" s="12">
        <v>1</v>
      </c>
    </row>
    <row r="5932" spans="1:4" x14ac:dyDescent="0.2">
      <c r="A5932" s="6" t="s">
        <v>18385</v>
      </c>
      <c r="B5932" s="6" t="s">
        <v>18388</v>
      </c>
      <c r="C5932" s="6" t="s">
        <v>18389</v>
      </c>
      <c r="D5932" s="12">
        <v>1</v>
      </c>
    </row>
    <row r="5933" spans="1:4" x14ac:dyDescent="0.2">
      <c r="A5933" s="6" t="s">
        <v>18390</v>
      </c>
      <c r="B5933" s="6" t="s">
        <v>18391</v>
      </c>
      <c r="C5933" s="6" t="s">
        <v>18392</v>
      </c>
      <c r="D5933" s="12">
        <v>1</v>
      </c>
    </row>
    <row r="5934" spans="1:4" x14ac:dyDescent="0.2">
      <c r="A5934" s="6" t="s">
        <v>18390</v>
      </c>
      <c r="B5934" s="6" t="s">
        <v>18393</v>
      </c>
      <c r="C5934" s="6" t="s">
        <v>18394</v>
      </c>
      <c r="D5934" s="12">
        <v>1</v>
      </c>
    </row>
    <row r="5935" spans="1:4" x14ac:dyDescent="0.2">
      <c r="A5935" s="6" t="s">
        <v>18390</v>
      </c>
      <c r="B5935" s="6" t="s">
        <v>18395</v>
      </c>
      <c r="C5935" s="6" t="s">
        <v>18396</v>
      </c>
      <c r="D5935" s="12">
        <v>1</v>
      </c>
    </row>
    <row r="5936" spans="1:4" x14ac:dyDescent="0.2">
      <c r="A5936" s="6" t="s">
        <v>18390</v>
      </c>
      <c r="B5936" s="6" t="s">
        <v>18397</v>
      </c>
      <c r="C5936" s="6" t="s">
        <v>18398</v>
      </c>
      <c r="D5936" s="12">
        <v>1</v>
      </c>
    </row>
    <row r="5937" spans="1:4" x14ac:dyDescent="0.2">
      <c r="A5937" s="6" t="s">
        <v>18390</v>
      </c>
      <c r="B5937" s="6" t="s">
        <v>18399</v>
      </c>
      <c r="C5937" s="6" t="s">
        <v>18400</v>
      </c>
      <c r="D5937" s="12">
        <v>1</v>
      </c>
    </row>
    <row r="5938" spans="1:4" x14ac:dyDescent="0.2">
      <c r="A5938" s="6" t="s">
        <v>18390</v>
      </c>
      <c r="B5938" s="6" t="s">
        <v>18401</v>
      </c>
      <c r="C5938" s="6" t="s">
        <v>18402</v>
      </c>
      <c r="D5938" s="12">
        <v>1</v>
      </c>
    </row>
    <row r="5939" spans="1:4" x14ac:dyDescent="0.2">
      <c r="A5939" s="6" t="s">
        <v>18390</v>
      </c>
      <c r="B5939" s="6" t="s">
        <v>18403</v>
      </c>
      <c r="C5939" s="6" t="s">
        <v>18404</v>
      </c>
      <c r="D5939" s="12">
        <v>1</v>
      </c>
    </row>
    <row r="5940" spans="1:4" x14ac:dyDescent="0.2">
      <c r="A5940" s="6" t="s">
        <v>18390</v>
      </c>
      <c r="B5940" s="6" t="s">
        <v>18405</v>
      </c>
      <c r="C5940" s="6" t="s">
        <v>18406</v>
      </c>
      <c r="D5940" s="12">
        <v>1</v>
      </c>
    </row>
    <row r="5941" spans="1:4" x14ac:dyDescent="0.2">
      <c r="A5941" s="6" t="s">
        <v>18390</v>
      </c>
      <c r="B5941" s="6" t="s">
        <v>18407</v>
      </c>
      <c r="C5941" s="6" t="s">
        <v>18408</v>
      </c>
      <c r="D5941" s="12">
        <v>1</v>
      </c>
    </row>
    <row r="5942" spans="1:4" x14ac:dyDescent="0.2">
      <c r="A5942" s="6" t="s">
        <v>18390</v>
      </c>
      <c r="B5942" s="6" t="s">
        <v>18409</v>
      </c>
      <c r="C5942" s="6" t="s">
        <v>18410</v>
      </c>
      <c r="D5942" s="12">
        <v>1</v>
      </c>
    </row>
    <row r="5943" spans="1:4" x14ac:dyDescent="0.2">
      <c r="A5943" s="6" t="s">
        <v>18390</v>
      </c>
      <c r="B5943" s="6" t="s">
        <v>18411</v>
      </c>
      <c r="C5943" s="6" t="s">
        <v>18412</v>
      </c>
      <c r="D5943" s="12">
        <v>1</v>
      </c>
    </row>
    <row r="5944" spans="1:4" x14ac:dyDescent="0.2">
      <c r="A5944" s="6" t="s">
        <v>18390</v>
      </c>
      <c r="B5944" s="6" t="s">
        <v>18413</v>
      </c>
      <c r="C5944" s="6" t="s">
        <v>18414</v>
      </c>
      <c r="D5944" s="12">
        <v>1</v>
      </c>
    </row>
    <row r="5945" spans="1:4" x14ac:dyDescent="0.2">
      <c r="A5945" s="6" t="s">
        <v>18390</v>
      </c>
      <c r="B5945" s="6" t="s">
        <v>18415</v>
      </c>
      <c r="C5945" s="6" t="s">
        <v>18416</v>
      </c>
      <c r="D5945" s="12">
        <v>1</v>
      </c>
    </row>
    <row r="5946" spans="1:4" x14ac:dyDescent="0.2">
      <c r="A5946" s="6" t="s">
        <v>18390</v>
      </c>
      <c r="B5946" s="6" t="s">
        <v>18417</v>
      </c>
      <c r="C5946" s="6" t="s">
        <v>18418</v>
      </c>
      <c r="D5946" s="12">
        <v>1</v>
      </c>
    </row>
    <row r="5947" spans="1:4" x14ac:dyDescent="0.2">
      <c r="A5947" s="6" t="s">
        <v>18390</v>
      </c>
      <c r="B5947" s="6" t="s">
        <v>18419</v>
      </c>
      <c r="C5947" s="6" t="s">
        <v>18420</v>
      </c>
      <c r="D5947" s="12">
        <v>1</v>
      </c>
    </row>
    <row r="5948" spans="1:4" x14ac:dyDescent="0.2">
      <c r="A5948" s="6" t="s">
        <v>18390</v>
      </c>
      <c r="B5948" s="6" t="s">
        <v>18421</v>
      </c>
      <c r="C5948" s="6" t="s">
        <v>18422</v>
      </c>
      <c r="D5948" s="12">
        <v>1</v>
      </c>
    </row>
    <row r="5949" spans="1:4" x14ac:dyDescent="0.2">
      <c r="A5949" s="6" t="s">
        <v>18390</v>
      </c>
      <c r="B5949" s="6" t="s">
        <v>18423</v>
      </c>
      <c r="C5949" s="6" t="s">
        <v>18424</v>
      </c>
      <c r="D5949" s="12">
        <v>1</v>
      </c>
    </row>
    <row r="5950" spans="1:4" x14ac:dyDescent="0.2">
      <c r="A5950" s="6" t="s">
        <v>18390</v>
      </c>
      <c r="B5950" s="6" t="s">
        <v>18425</v>
      </c>
      <c r="C5950" s="6" t="s">
        <v>18426</v>
      </c>
      <c r="D5950" s="12">
        <v>1</v>
      </c>
    </row>
    <row r="5951" spans="1:4" x14ac:dyDescent="0.2">
      <c r="A5951" s="6" t="s">
        <v>18390</v>
      </c>
      <c r="B5951" s="6" t="s">
        <v>18427</v>
      </c>
      <c r="C5951" s="6" t="s">
        <v>18428</v>
      </c>
      <c r="D5951" s="12">
        <v>1</v>
      </c>
    </row>
    <row r="5952" spans="1:4" x14ac:dyDescent="0.2">
      <c r="A5952" s="6" t="s">
        <v>18390</v>
      </c>
      <c r="B5952" s="6" t="s">
        <v>18429</v>
      </c>
      <c r="C5952" s="6" t="s">
        <v>18430</v>
      </c>
      <c r="D5952" s="12">
        <v>1</v>
      </c>
    </row>
    <row r="5953" spans="1:4" x14ac:dyDescent="0.2">
      <c r="A5953" s="6" t="s">
        <v>18390</v>
      </c>
      <c r="B5953" s="6" t="s">
        <v>18431</v>
      </c>
      <c r="C5953" s="6" t="s">
        <v>18432</v>
      </c>
      <c r="D5953" s="12">
        <v>1</v>
      </c>
    </row>
    <row r="5954" spans="1:4" x14ac:dyDescent="0.2">
      <c r="A5954" s="6" t="s">
        <v>18390</v>
      </c>
      <c r="B5954" s="6" t="s">
        <v>18433</v>
      </c>
      <c r="C5954" s="6" t="s">
        <v>18434</v>
      </c>
      <c r="D5954" s="12">
        <v>1</v>
      </c>
    </row>
    <row r="5955" spans="1:4" x14ac:dyDescent="0.2">
      <c r="A5955" s="6" t="s">
        <v>18390</v>
      </c>
      <c r="B5955" s="6" t="s">
        <v>18435</v>
      </c>
      <c r="C5955" s="6" t="s">
        <v>18436</v>
      </c>
      <c r="D5955" s="12">
        <v>1</v>
      </c>
    </row>
    <row r="5956" spans="1:4" x14ac:dyDescent="0.2">
      <c r="A5956" s="6" t="s">
        <v>18390</v>
      </c>
      <c r="B5956" s="6" t="s">
        <v>18437</v>
      </c>
      <c r="C5956" s="6" t="s">
        <v>18438</v>
      </c>
      <c r="D5956" s="12">
        <v>1</v>
      </c>
    </row>
    <row r="5957" spans="1:4" x14ac:dyDescent="0.2">
      <c r="A5957" s="6" t="s">
        <v>18390</v>
      </c>
      <c r="B5957" s="6" t="s">
        <v>18439</v>
      </c>
      <c r="C5957" s="6" t="s">
        <v>18440</v>
      </c>
      <c r="D5957" s="12">
        <v>1</v>
      </c>
    </row>
    <row r="5958" spans="1:4" x14ac:dyDescent="0.2">
      <c r="A5958" s="6" t="s">
        <v>18390</v>
      </c>
      <c r="B5958" s="6" t="s">
        <v>18441</v>
      </c>
      <c r="C5958" s="6" t="s">
        <v>18442</v>
      </c>
      <c r="D5958" s="12">
        <v>1</v>
      </c>
    </row>
    <row r="5959" spans="1:4" x14ac:dyDescent="0.2">
      <c r="A5959" s="6" t="s">
        <v>18390</v>
      </c>
      <c r="B5959" s="6" t="s">
        <v>18443</v>
      </c>
      <c r="C5959" s="6" t="s">
        <v>18444</v>
      </c>
      <c r="D5959" s="12">
        <v>1</v>
      </c>
    </row>
    <row r="5960" spans="1:4" x14ac:dyDescent="0.2">
      <c r="A5960" s="6" t="s">
        <v>18390</v>
      </c>
      <c r="B5960" s="6" t="s">
        <v>18445</v>
      </c>
      <c r="C5960" s="6" t="s">
        <v>18446</v>
      </c>
      <c r="D5960" s="12">
        <v>1</v>
      </c>
    </row>
    <row r="5961" spans="1:4" x14ac:dyDescent="0.2">
      <c r="A5961" s="6" t="s">
        <v>18390</v>
      </c>
      <c r="B5961" s="6" t="s">
        <v>18447</v>
      </c>
      <c r="C5961" s="6" t="s">
        <v>18448</v>
      </c>
      <c r="D5961" s="12">
        <v>1</v>
      </c>
    </row>
    <row r="5962" spans="1:4" x14ac:dyDescent="0.2">
      <c r="A5962" s="6" t="s">
        <v>18390</v>
      </c>
      <c r="B5962" s="6" t="s">
        <v>18449</v>
      </c>
      <c r="C5962" s="6" t="s">
        <v>18450</v>
      </c>
      <c r="D5962" s="12">
        <v>1</v>
      </c>
    </row>
    <row r="5963" spans="1:4" x14ac:dyDescent="0.2">
      <c r="A5963" s="6" t="s">
        <v>18390</v>
      </c>
      <c r="B5963" s="6" t="s">
        <v>18451</v>
      </c>
      <c r="C5963" s="6" t="s">
        <v>18452</v>
      </c>
      <c r="D5963" s="12">
        <v>1</v>
      </c>
    </row>
    <row r="5964" spans="1:4" x14ac:dyDescent="0.2">
      <c r="A5964" s="6" t="s">
        <v>18390</v>
      </c>
      <c r="B5964" s="6" t="s">
        <v>18453</v>
      </c>
      <c r="C5964" s="6" t="s">
        <v>18454</v>
      </c>
      <c r="D5964" s="12">
        <v>1</v>
      </c>
    </row>
    <row r="5965" spans="1:4" x14ac:dyDescent="0.2">
      <c r="A5965" s="6" t="s">
        <v>18390</v>
      </c>
      <c r="B5965" s="6" t="s">
        <v>18455</v>
      </c>
      <c r="C5965" s="6" t="s">
        <v>18456</v>
      </c>
      <c r="D5965" s="12">
        <v>1</v>
      </c>
    </row>
    <row r="5966" spans="1:4" x14ac:dyDescent="0.2">
      <c r="A5966" s="6" t="s">
        <v>18390</v>
      </c>
      <c r="B5966" s="6" t="s">
        <v>18457</v>
      </c>
      <c r="C5966" s="6" t="s">
        <v>18458</v>
      </c>
      <c r="D5966" s="12">
        <v>1</v>
      </c>
    </row>
    <row r="5967" spans="1:4" x14ac:dyDescent="0.2">
      <c r="A5967" s="6" t="s">
        <v>18390</v>
      </c>
      <c r="B5967" s="6" t="s">
        <v>18459</v>
      </c>
      <c r="C5967" s="6" t="s">
        <v>18460</v>
      </c>
      <c r="D5967" s="12">
        <v>1</v>
      </c>
    </row>
    <row r="5968" spans="1:4" x14ac:dyDescent="0.2">
      <c r="A5968" s="6" t="s">
        <v>18390</v>
      </c>
      <c r="B5968" s="6" t="s">
        <v>18461</v>
      </c>
      <c r="C5968" s="6" t="s">
        <v>18462</v>
      </c>
      <c r="D5968" s="12">
        <v>1</v>
      </c>
    </row>
    <row r="5969" spans="1:4" x14ac:dyDescent="0.2">
      <c r="A5969" s="6" t="s">
        <v>18390</v>
      </c>
      <c r="B5969" s="6" t="s">
        <v>18463</v>
      </c>
      <c r="C5969" s="6" t="s">
        <v>18464</v>
      </c>
      <c r="D5969" s="12">
        <v>1</v>
      </c>
    </row>
    <row r="5970" spans="1:4" x14ac:dyDescent="0.2">
      <c r="A5970" s="6" t="s">
        <v>18465</v>
      </c>
      <c r="B5970" s="6" t="s">
        <v>18466</v>
      </c>
      <c r="C5970" s="6" t="s">
        <v>18467</v>
      </c>
      <c r="D5970" s="12">
        <v>1</v>
      </c>
    </row>
    <row r="5971" spans="1:4" x14ac:dyDescent="0.2">
      <c r="A5971" s="6" t="s">
        <v>18465</v>
      </c>
      <c r="B5971" s="6" t="s">
        <v>18468</v>
      </c>
      <c r="C5971" s="6" t="s">
        <v>18469</v>
      </c>
      <c r="D5971" s="12">
        <v>1</v>
      </c>
    </row>
    <row r="5972" spans="1:4" x14ac:dyDescent="0.2">
      <c r="A5972" s="6" t="s">
        <v>18465</v>
      </c>
      <c r="B5972" s="6" t="s">
        <v>18470</v>
      </c>
      <c r="C5972" s="6" t="s">
        <v>18471</v>
      </c>
      <c r="D5972" s="12">
        <v>1</v>
      </c>
    </row>
    <row r="5973" spans="1:4" x14ac:dyDescent="0.2">
      <c r="A5973" s="6" t="s">
        <v>3698</v>
      </c>
      <c r="B5973" s="6" t="s">
        <v>18472</v>
      </c>
      <c r="C5973" s="6" t="s">
        <v>18473</v>
      </c>
      <c r="D5973" s="12">
        <v>1</v>
      </c>
    </row>
    <row r="5974" spans="1:4" x14ac:dyDescent="0.2">
      <c r="A5974" s="6" t="s">
        <v>3698</v>
      </c>
      <c r="B5974" s="6" t="s">
        <v>18474</v>
      </c>
      <c r="C5974" s="6" t="s">
        <v>18475</v>
      </c>
      <c r="D5974" s="12">
        <v>1</v>
      </c>
    </row>
    <row r="5975" spans="1:4" x14ac:dyDescent="0.2">
      <c r="A5975" s="6" t="s">
        <v>3698</v>
      </c>
      <c r="B5975" s="6" t="s">
        <v>18476</v>
      </c>
      <c r="C5975" s="6" t="s">
        <v>18477</v>
      </c>
      <c r="D5975" s="12">
        <v>1</v>
      </c>
    </row>
    <row r="5976" spans="1:4" x14ac:dyDescent="0.2">
      <c r="A5976" s="6" t="s">
        <v>3698</v>
      </c>
      <c r="B5976" s="6" t="s">
        <v>18478</v>
      </c>
      <c r="C5976" s="6" t="s">
        <v>9971</v>
      </c>
      <c r="D5976" s="12">
        <v>1</v>
      </c>
    </row>
    <row r="5977" spans="1:4" x14ac:dyDescent="0.2">
      <c r="A5977" s="6" t="s">
        <v>3698</v>
      </c>
      <c r="B5977" s="6" t="s">
        <v>18479</v>
      </c>
      <c r="C5977" s="6" t="s">
        <v>18480</v>
      </c>
      <c r="D5977" s="12">
        <v>1</v>
      </c>
    </row>
    <row r="5978" spans="1:4" x14ac:dyDescent="0.2">
      <c r="A5978" s="6" t="s">
        <v>3698</v>
      </c>
      <c r="B5978" s="6" t="s">
        <v>3699</v>
      </c>
      <c r="C5978" s="6" t="s">
        <v>3700</v>
      </c>
      <c r="D5978" s="12">
        <v>2</v>
      </c>
    </row>
    <row r="5979" spans="1:4" x14ac:dyDescent="0.2">
      <c r="A5979" s="6" t="s">
        <v>3698</v>
      </c>
      <c r="B5979" s="6" t="s">
        <v>3701</v>
      </c>
      <c r="C5979" s="6" t="s">
        <v>3702</v>
      </c>
      <c r="D5979" s="12">
        <v>2</v>
      </c>
    </row>
    <row r="5980" spans="1:4" x14ac:dyDescent="0.2">
      <c r="A5980" s="6" t="s">
        <v>3698</v>
      </c>
      <c r="B5980" s="6" t="s">
        <v>18481</v>
      </c>
      <c r="C5980" s="6" t="s">
        <v>18482</v>
      </c>
      <c r="D5980" s="12">
        <v>1</v>
      </c>
    </row>
    <row r="5981" spans="1:4" x14ac:dyDescent="0.2">
      <c r="A5981" s="6" t="s">
        <v>3698</v>
      </c>
      <c r="B5981" s="6" t="s">
        <v>18483</v>
      </c>
      <c r="C5981" s="6" t="s">
        <v>18484</v>
      </c>
      <c r="D5981" s="12">
        <v>1</v>
      </c>
    </row>
    <row r="5982" spans="1:4" x14ac:dyDescent="0.2">
      <c r="A5982" s="6" t="s">
        <v>3698</v>
      </c>
      <c r="B5982" s="6" t="s">
        <v>3703</v>
      </c>
      <c r="C5982" s="6" t="s">
        <v>3704</v>
      </c>
      <c r="D5982" s="12">
        <v>6</v>
      </c>
    </row>
    <row r="5983" spans="1:4" x14ac:dyDescent="0.2">
      <c r="A5983" s="6" t="s">
        <v>3698</v>
      </c>
      <c r="B5983" s="6" t="s">
        <v>18485</v>
      </c>
      <c r="C5983" s="6" t="s">
        <v>18486</v>
      </c>
      <c r="D5983" s="12">
        <v>1</v>
      </c>
    </row>
    <row r="5984" spans="1:4" x14ac:dyDescent="0.2">
      <c r="A5984" s="6" t="s">
        <v>3698</v>
      </c>
      <c r="B5984" s="6" t="s">
        <v>18487</v>
      </c>
      <c r="C5984" s="6" t="s">
        <v>18488</v>
      </c>
      <c r="D5984" s="12">
        <v>1</v>
      </c>
    </row>
    <row r="5985" spans="1:4" x14ac:dyDescent="0.2">
      <c r="A5985" s="6" t="s">
        <v>3698</v>
      </c>
      <c r="B5985" s="6" t="s">
        <v>18489</v>
      </c>
      <c r="C5985" s="6" t="s">
        <v>18490</v>
      </c>
      <c r="D5985" s="12">
        <v>1</v>
      </c>
    </row>
    <row r="5986" spans="1:4" x14ac:dyDescent="0.2">
      <c r="A5986" s="6" t="s">
        <v>3698</v>
      </c>
      <c r="B5986" s="6" t="s">
        <v>18491</v>
      </c>
      <c r="C5986" s="6" t="s">
        <v>18492</v>
      </c>
      <c r="D5986" s="12">
        <v>1</v>
      </c>
    </row>
    <row r="5987" spans="1:4" x14ac:dyDescent="0.2">
      <c r="A5987" s="6" t="s">
        <v>3698</v>
      </c>
      <c r="B5987" s="6" t="s">
        <v>3705</v>
      </c>
      <c r="C5987" s="6" t="s">
        <v>3706</v>
      </c>
      <c r="D5987" s="12">
        <v>1</v>
      </c>
    </row>
    <row r="5988" spans="1:4" x14ac:dyDescent="0.2">
      <c r="A5988" s="6" t="s">
        <v>3698</v>
      </c>
      <c r="B5988" s="6" t="s">
        <v>18493</v>
      </c>
      <c r="C5988" s="6" t="s">
        <v>18494</v>
      </c>
      <c r="D5988" s="12">
        <v>1</v>
      </c>
    </row>
    <row r="5989" spans="1:4" x14ac:dyDescent="0.2">
      <c r="A5989" s="6" t="s">
        <v>3698</v>
      </c>
      <c r="B5989" s="6" t="s">
        <v>18495</v>
      </c>
      <c r="C5989" s="6" t="s">
        <v>18496</v>
      </c>
      <c r="D5989" s="12">
        <v>1</v>
      </c>
    </row>
    <row r="5990" spans="1:4" x14ac:dyDescent="0.2">
      <c r="A5990" s="6" t="s">
        <v>3698</v>
      </c>
      <c r="B5990" s="6" t="s">
        <v>18497</v>
      </c>
      <c r="C5990" s="6" t="s">
        <v>18498</v>
      </c>
      <c r="D5990" s="12">
        <v>1</v>
      </c>
    </row>
    <row r="5991" spans="1:4" x14ac:dyDescent="0.2">
      <c r="A5991" s="6" t="s">
        <v>3698</v>
      </c>
      <c r="B5991" s="6" t="s">
        <v>3707</v>
      </c>
      <c r="C5991" s="6" t="s">
        <v>3708</v>
      </c>
      <c r="D5991" s="12">
        <v>1</v>
      </c>
    </row>
    <row r="5992" spans="1:4" x14ac:dyDescent="0.2">
      <c r="A5992" s="6" t="s">
        <v>3698</v>
      </c>
      <c r="B5992" s="6" t="s">
        <v>18499</v>
      </c>
      <c r="C5992" s="6" t="s">
        <v>18500</v>
      </c>
      <c r="D5992" s="12">
        <v>1</v>
      </c>
    </row>
    <row r="5993" spans="1:4" x14ac:dyDescent="0.2">
      <c r="A5993" s="6" t="s">
        <v>3698</v>
      </c>
      <c r="B5993" s="6" t="s">
        <v>18501</v>
      </c>
      <c r="C5993" s="6" t="s">
        <v>18502</v>
      </c>
      <c r="D5993" s="12">
        <v>1</v>
      </c>
    </row>
    <row r="5994" spans="1:4" x14ac:dyDescent="0.2">
      <c r="A5994" s="6" t="s">
        <v>3698</v>
      </c>
      <c r="B5994" s="6" t="s">
        <v>18503</v>
      </c>
      <c r="C5994" s="6" t="s">
        <v>18504</v>
      </c>
      <c r="D5994" s="12">
        <v>1</v>
      </c>
    </row>
    <row r="5995" spans="1:4" x14ac:dyDescent="0.2">
      <c r="A5995" s="6" t="s">
        <v>3698</v>
      </c>
      <c r="B5995" s="6" t="s">
        <v>18505</v>
      </c>
      <c r="C5995" s="6" t="s">
        <v>18506</v>
      </c>
      <c r="D5995" s="12">
        <v>1</v>
      </c>
    </row>
    <row r="5996" spans="1:4" x14ac:dyDescent="0.2">
      <c r="A5996" s="6" t="s">
        <v>3698</v>
      </c>
      <c r="B5996" s="6" t="s">
        <v>18507</v>
      </c>
      <c r="C5996" s="6" t="s">
        <v>18508</v>
      </c>
      <c r="D5996" s="12">
        <v>1</v>
      </c>
    </row>
    <row r="5997" spans="1:4" x14ac:dyDescent="0.2">
      <c r="A5997" s="6" t="s">
        <v>3698</v>
      </c>
      <c r="B5997" s="6" t="s">
        <v>18509</v>
      </c>
      <c r="C5997" s="6" t="s">
        <v>18510</v>
      </c>
      <c r="D5997" s="12">
        <v>1</v>
      </c>
    </row>
    <row r="5998" spans="1:4" x14ac:dyDescent="0.2">
      <c r="A5998" s="6" t="s">
        <v>3698</v>
      </c>
      <c r="B5998" s="6" t="s">
        <v>18511</v>
      </c>
      <c r="C5998" s="6" t="s">
        <v>18512</v>
      </c>
      <c r="D5998" s="12">
        <v>1</v>
      </c>
    </row>
    <row r="5999" spans="1:4" x14ac:dyDescent="0.2">
      <c r="A5999" s="6" t="s">
        <v>3698</v>
      </c>
      <c r="B5999" s="6" t="s">
        <v>18513</v>
      </c>
      <c r="C5999" s="6" t="s">
        <v>18514</v>
      </c>
      <c r="D5999" s="12">
        <v>1</v>
      </c>
    </row>
    <row r="6000" spans="1:4" x14ac:dyDescent="0.2">
      <c r="A6000" s="6" t="s">
        <v>3698</v>
      </c>
      <c r="B6000" s="6" t="s">
        <v>18515</v>
      </c>
      <c r="C6000" s="6" t="s">
        <v>18516</v>
      </c>
      <c r="D6000" s="12">
        <v>1</v>
      </c>
    </row>
    <row r="6001" spans="1:4" x14ac:dyDescent="0.2">
      <c r="A6001" s="6" t="s">
        <v>3698</v>
      </c>
      <c r="B6001" s="6" t="s">
        <v>18517</v>
      </c>
      <c r="C6001" s="6" t="s">
        <v>18518</v>
      </c>
      <c r="D6001" s="12">
        <v>1</v>
      </c>
    </row>
    <row r="6002" spans="1:4" x14ac:dyDescent="0.2">
      <c r="A6002" s="6" t="s">
        <v>3698</v>
      </c>
      <c r="B6002" s="6" t="s">
        <v>18519</v>
      </c>
      <c r="C6002" s="6" t="s">
        <v>18520</v>
      </c>
      <c r="D6002" s="12">
        <v>1</v>
      </c>
    </row>
    <row r="6003" spans="1:4" x14ac:dyDescent="0.2">
      <c r="A6003" s="6" t="s">
        <v>3698</v>
      </c>
      <c r="B6003" s="6" t="s">
        <v>18521</v>
      </c>
      <c r="C6003" s="6" t="s">
        <v>18522</v>
      </c>
      <c r="D6003" s="12">
        <v>1</v>
      </c>
    </row>
    <row r="6004" spans="1:4" x14ac:dyDescent="0.2">
      <c r="A6004" s="6" t="s">
        <v>3698</v>
      </c>
      <c r="B6004" s="6" t="s">
        <v>18523</v>
      </c>
      <c r="C6004" s="6" t="s">
        <v>18524</v>
      </c>
      <c r="D6004" s="12">
        <v>1</v>
      </c>
    </row>
    <row r="6005" spans="1:4" x14ac:dyDescent="0.2">
      <c r="A6005" s="6" t="s">
        <v>3698</v>
      </c>
      <c r="B6005" s="6" t="s">
        <v>18525</v>
      </c>
      <c r="C6005" s="6" t="s">
        <v>18526</v>
      </c>
      <c r="D6005" s="12">
        <v>1</v>
      </c>
    </row>
    <row r="6006" spans="1:4" x14ac:dyDescent="0.2">
      <c r="A6006" s="6" t="s">
        <v>3698</v>
      </c>
      <c r="B6006" s="6" t="s">
        <v>18527</v>
      </c>
      <c r="C6006" s="6" t="s">
        <v>18528</v>
      </c>
      <c r="D6006" s="12">
        <v>1</v>
      </c>
    </row>
    <row r="6007" spans="1:4" x14ac:dyDescent="0.2">
      <c r="A6007" s="6" t="s">
        <v>3698</v>
      </c>
      <c r="B6007" s="6" t="s">
        <v>18529</v>
      </c>
      <c r="C6007" s="6" t="s">
        <v>18530</v>
      </c>
      <c r="D6007" s="12">
        <v>1</v>
      </c>
    </row>
    <row r="6008" spans="1:4" x14ac:dyDescent="0.2">
      <c r="A6008" s="6" t="s">
        <v>3698</v>
      </c>
      <c r="B6008" s="6" t="s">
        <v>18531</v>
      </c>
      <c r="C6008" s="6" t="s">
        <v>18532</v>
      </c>
      <c r="D6008" s="12">
        <v>1</v>
      </c>
    </row>
    <row r="6009" spans="1:4" x14ac:dyDescent="0.2">
      <c r="A6009" s="6" t="s">
        <v>3698</v>
      </c>
      <c r="B6009" s="6" t="s">
        <v>18533</v>
      </c>
      <c r="C6009" s="6" t="s">
        <v>18534</v>
      </c>
      <c r="D6009" s="12">
        <v>1</v>
      </c>
    </row>
    <row r="6010" spans="1:4" x14ac:dyDescent="0.2">
      <c r="A6010" s="6" t="s">
        <v>3698</v>
      </c>
      <c r="B6010" s="6" t="s">
        <v>18535</v>
      </c>
      <c r="C6010" s="6" t="s">
        <v>18536</v>
      </c>
      <c r="D6010" s="12">
        <v>1</v>
      </c>
    </row>
    <row r="6011" spans="1:4" x14ac:dyDescent="0.2">
      <c r="A6011" s="6" t="s">
        <v>3698</v>
      </c>
      <c r="B6011" s="6" t="s">
        <v>18537</v>
      </c>
      <c r="C6011" s="6" t="s">
        <v>18538</v>
      </c>
      <c r="D6011" s="12">
        <v>1</v>
      </c>
    </row>
    <row r="6012" spans="1:4" x14ac:dyDescent="0.2">
      <c r="A6012" s="6" t="s">
        <v>3698</v>
      </c>
      <c r="B6012" s="6" t="s">
        <v>18539</v>
      </c>
      <c r="C6012" s="6" t="s">
        <v>18540</v>
      </c>
      <c r="D6012" s="12">
        <v>1</v>
      </c>
    </row>
    <row r="6013" spans="1:4" x14ac:dyDescent="0.2">
      <c r="A6013" s="6" t="s">
        <v>3698</v>
      </c>
      <c r="B6013" s="6" t="s">
        <v>3709</v>
      </c>
      <c r="C6013" s="6" t="s">
        <v>3710</v>
      </c>
      <c r="D6013" s="12">
        <v>1</v>
      </c>
    </row>
    <row r="6014" spans="1:4" x14ac:dyDescent="0.2">
      <c r="A6014" s="6" t="s">
        <v>3698</v>
      </c>
      <c r="B6014" s="6" t="s">
        <v>3711</v>
      </c>
      <c r="C6014" s="6" t="s">
        <v>3712</v>
      </c>
      <c r="D6014" s="12">
        <v>1</v>
      </c>
    </row>
    <row r="6015" spans="1:4" x14ac:dyDescent="0.2">
      <c r="A6015" s="6" t="s">
        <v>3698</v>
      </c>
      <c r="B6015" s="6" t="s">
        <v>18541</v>
      </c>
      <c r="C6015" s="6" t="s">
        <v>18542</v>
      </c>
      <c r="D6015" s="12">
        <v>1</v>
      </c>
    </row>
    <row r="6016" spans="1:4" x14ac:dyDescent="0.2">
      <c r="A6016" s="6" t="s">
        <v>3698</v>
      </c>
      <c r="B6016" s="6" t="s">
        <v>18543</v>
      </c>
      <c r="C6016" s="6" t="s">
        <v>18544</v>
      </c>
      <c r="D6016" s="12">
        <v>1</v>
      </c>
    </row>
    <row r="6017" spans="1:4" x14ac:dyDescent="0.2">
      <c r="A6017" s="6" t="s">
        <v>3698</v>
      </c>
      <c r="B6017" s="6" t="s">
        <v>3713</v>
      </c>
      <c r="C6017" s="6" t="s">
        <v>3714</v>
      </c>
      <c r="D6017" s="12">
        <v>1</v>
      </c>
    </row>
    <row r="6018" spans="1:4" x14ac:dyDescent="0.2">
      <c r="A6018" s="6" t="s">
        <v>3698</v>
      </c>
      <c r="B6018" s="6" t="s">
        <v>3715</v>
      </c>
      <c r="C6018" s="6" t="s">
        <v>3716</v>
      </c>
      <c r="D6018" s="12">
        <v>1</v>
      </c>
    </row>
    <row r="6019" spans="1:4" x14ac:dyDescent="0.2">
      <c r="A6019" s="6" t="s">
        <v>3698</v>
      </c>
      <c r="B6019" s="6" t="s">
        <v>3717</v>
      </c>
      <c r="C6019" s="6" t="s">
        <v>3718</v>
      </c>
      <c r="D6019" s="12">
        <v>1</v>
      </c>
    </row>
    <row r="6020" spans="1:4" x14ac:dyDescent="0.2">
      <c r="A6020" s="6" t="s">
        <v>3698</v>
      </c>
      <c r="B6020" s="6" t="s">
        <v>18545</v>
      </c>
      <c r="C6020" s="6" t="s">
        <v>18546</v>
      </c>
      <c r="D6020" s="12">
        <v>1</v>
      </c>
    </row>
    <row r="6021" spans="1:4" x14ac:dyDescent="0.2">
      <c r="A6021" s="6" t="s">
        <v>3698</v>
      </c>
      <c r="B6021" s="6" t="s">
        <v>3719</v>
      </c>
      <c r="C6021" s="6" t="s">
        <v>3720</v>
      </c>
      <c r="D6021" s="12">
        <v>1</v>
      </c>
    </row>
    <row r="6022" spans="1:4" x14ac:dyDescent="0.2">
      <c r="A6022" s="6" t="s">
        <v>3698</v>
      </c>
      <c r="B6022" s="6" t="s">
        <v>3721</v>
      </c>
      <c r="C6022" s="6" t="s">
        <v>3722</v>
      </c>
      <c r="D6022" s="12">
        <v>1</v>
      </c>
    </row>
    <row r="6023" spans="1:4" x14ac:dyDescent="0.2">
      <c r="A6023" s="6" t="s">
        <v>3698</v>
      </c>
      <c r="B6023" s="6" t="s">
        <v>18547</v>
      </c>
      <c r="C6023" s="6" t="s">
        <v>18548</v>
      </c>
      <c r="D6023" s="12">
        <v>1</v>
      </c>
    </row>
    <row r="6024" spans="1:4" x14ac:dyDescent="0.2">
      <c r="A6024" s="6" t="s">
        <v>3698</v>
      </c>
      <c r="B6024" s="6" t="s">
        <v>18549</v>
      </c>
      <c r="C6024" s="6" t="s">
        <v>18550</v>
      </c>
      <c r="D6024" s="12">
        <v>1</v>
      </c>
    </row>
    <row r="6025" spans="1:4" x14ac:dyDescent="0.2">
      <c r="A6025" s="6" t="s">
        <v>3698</v>
      </c>
      <c r="B6025" s="6" t="s">
        <v>18551</v>
      </c>
      <c r="C6025" s="6" t="s">
        <v>18552</v>
      </c>
      <c r="D6025" s="12">
        <v>1</v>
      </c>
    </row>
    <row r="6026" spans="1:4" x14ac:dyDescent="0.2">
      <c r="A6026" s="6" t="s">
        <v>3698</v>
      </c>
      <c r="B6026" s="6" t="s">
        <v>3723</v>
      </c>
      <c r="C6026" s="6" t="s">
        <v>3724</v>
      </c>
      <c r="D6026" s="12">
        <v>1</v>
      </c>
    </row>
    <row r="6027" spans="1:4" x14ac:dyDescent="0.2">
      <c r="A6027" s="6" t="s">
        <v>3698</v>
      </c>
      <c r="B6027" s="6" t="s">
        <v>3725</v>
      </c>
      <c r="C6027" s="6" t="s">
        <v>3726</v>
      </c>
      <c r="D6027" s="12">
        <v>1</v>
      </c>
    </row>
    <row r="6028" spans="1:4" x14ac:dyDescent="0.2">
      <c r="A6028" s="6" t="s">
        <v>3698</v>
      </c>
      <c r="B6028" s="6" t="s">
        <v>3727</v>
      </c>
      <c r="C6028" s="6" t="s">
        <v>3728</v>
      </c>
      <c r="D6028" s="12">
        <v>1</v>
      </c>
    </row>
    <row r="6029" spans="1:4" x14ac:dyDescent="0.2">
      <c r="A6029" s="6" t="s">
        <v>3698</v>
      </c>
      <c r="B6029" s="6" t="s">
        <v>3729</v>
      </c>
      <c r="C6029" s="6" t="s">
        <v>3730</v>
      </c>
      <c r="D6029" s="12">
        <v>1</v>
      </c>
    </row>
    <row r="6030" spans="1:4" x14ac:dyDescent="0.2">
      <c r="A6030" s="6" t="s">
        <v>3698</v>
      </c>
      <c r="B6030" s="6" t="s">
        <v>3731</v>
      </c>
      <c r="C6030" s="6" t="s">
        <v>3732</v>
      </c>
      <c r="D6030" s="12">
        <v>1</v>
      </c>
    </row>
    <row r="6031" spans="1:4" x14ac:dyDescent="0.2">
      <c r="A6031" s="6" t="s">
        <v>3698</v>
      </c>
      <c r="B6031" s="6" t="s">
        <v>3733</v>
      </c>
      <c r="C6031" s="6" t="s">
        <v>3734</v>
      </c>
      <c r="D6031" s="12">
        <v>1</v>
      </c>
    </row>
    <row r="6032" spans="1:4" x14ac:dyDescent="0.2">
      <c r="A6032" s="6" t="s">
        <v>3698</v>
      </c>
      <c r="B6032" s="6" t="s">
        <v>18553</v>
      </c>
      <c r="C6032" s="6" t="s">
        <v>18554</v>
      </c>
      <c r="D6032" s="12">
        <v>1</v>
      </c>
    </row>
    <row r="6033" spans="1:4" x14ac:dyDescent="0.2">
      <c r="A6033" s="6" t="s">
        <v>3698</v>
      </c>
      <c r="B6033" s="6" t="s">
        <v>18555</v>
      </c>
      <c r="C6033" s="6" t="s">
        <v>18556</v>
      </c>
      <c r="D6033" s="12">
        <v>1</v>
      </c>
    </row>
    <row r="6034" spans="1:4" x14ac:dyDescent="0.2">
      <c r="A6034" s="6" t="s">
        <v>3698</v>
      </c>
      <c r="B6034" s="6" t="s">
        <v>18557</v>
      </c>
      <c r="C6034" s="6" t="s">
        <v>18558</v>
      </c>
      <c r="D6034" s="12">
        <v>1</v>
      </c>
    </row>
    <row r="6035" spans="1:4" x14ac:dyDescent="0.2">
      <c r="A6035" s="6" t="s">
        <v>18559</v>
      </c>
      <c r="B6035" s="6" t="s">
        <v>18560</v>
      </c>
      <c r="C6035" s="6" t="s">
        <v>18561</v>
      </c>
      <c r="D6035" s="12">
        <v>1</v>
      </c>
    </row>
    <row r="6036" spans="1:4" x14ac:dyDescent="0.2">
      <c r="A6036" s="6" t="s">
        <v>18559</v>
      </c>
      <c r="B6036" s="6" t="s">
        <v>18562</v>
      </c>
      <c r="C6036" s="6" t="s">
        <v>18563</v>
      </c>
      <c r="D6036" s="12">
        <v>1</v>
      </c>
    </row>
    <row r="6037" spans="1:4" x14ac:dyDescent="0.2">
      <c r="A6037" s="6" t="s">
        <v>18564</v>
      </c>
      <c r="B6037" s="6" t="s">
        <v>18565</v>
      </c>
      <c r="C6037" s="6" t="s">
        <v>18566</v>
      </c>
      <c r="D6037" s="12">
        <v>1</v>
      </c>
    </row>
    <row r="6038" spans="1:4" x14ac:dyDescent="0.2">
      <c r="A6038" s="6" t="s">
        <v>18564</v>
      </c>
      <c r="B6038" s="6" t="s">
        <v>18567</v>
      </c>
      <c r="C6038" s="6" t="s">
        <v>18568</v>
      </c>
      <c r="D6038" s="12">
        <v>1</v>
      </c>
    </row>
    <row r="6039" spans="1:4" x14ac:dyDescent="0.2">
      <c r="A6039" s="6" t="s">
        <v>18569</v>
      </c>
      <c r="B6039" s="6" t="s">
        <v>18570</v>
      </c>
      <c r="C6039" s="6" t="s">
        <v>18571</v>
      </c>
      <c r="D6039" s="12">
        <v>1</v>
      </c>
    </row>
    <row r="6040" spans="1:4" x14ac:dyDescent="0.2">
      <c r="A6040" s="6" t="s">
        <v>18572</v>
      </c>
      <c r="B6040" s="6" t="s">
        <v>18573</v>
      </c>
      <c r="C6040" s="6" t="s">
        <v>18574</v>
      </c>
      <c r="D6040" s="12">
        <v>1</v>
      </c>
    </row>
    <row r="6041" spans="1:4" x14ac:dyDescent="0.2">
      <c r="A6041" s="6" t="s">
        <v>18572</v>
      </c>
      <c r="B6041" s="6" t="s">
        <v>18575</v>
      </c>
      <c r="C6041" s="6" t="s">
        <v>18576</v>
      </c>
      <c r="D6041" s="12">
        <v>1</v>
      </c>
    </row>
    <row r="6042" spans="1:4" x14ac:dyDescent="0.2">
      <c r="A6042" s="6" t="s">
        <v>18572</v>
      </c>
      <c r="B6042" s="6" t="s">
        <v>18577</v>
      </c>
      <c r="C6042" s="6" t="s">
        <v>18578</v>
      </c>
      <c r="D6042" s="12">
        <v>1</v>
      </c>
    </row>
    <row r="6043" spans="1:4" x14ac:dyDescent="0.2">
      <c r="A6043" s="6" t="s">
        <v>18572</v>
      </c>
      <c r="B6043" s="6" t="s">
        <v>18579</v>
      </c>
      <c r="C6043" s="6" t="s">
        <v>18580</v>
      </c>
      <c r="D6043" s="12">
        <v>1</v>
      </c>
    </row>
    <row r="6044" spans="1:4" x14ac:dyDescent="0.2">
      <c r="A6044" s="6" t="s">
        <v>18572</v>
      </c>
      <c r="B6044" s="6" t="s">
        <v>18581</v>
      </c>
      <c r="C6044" s="6" t="s">
        <v>18582</v>
      </c>
      <c r="D6044" s="12">
        <v>1</v>
      </c>
    </row>
    <row r="6045" spans="1:4" x14ac:dyDescent="0.2">
      <c r="A6045" s="6" t="s">
        <v>18572</v>
      </c>
      <c r="B6045" s="6" t="s">
        <v>18583</v>
      </c>
      <c r="C6045" s="6" t="s">
        <v>18584</v>
      </c>
      <c r="D6045" s="12">
        <v>1</v>
      </c>
    </row>
    <row r="6046" spans="1:4" x14ac:dyDescent="0.2">
      <c r="A6046" s="6" t="s">
        <v>18572</v>
      </c>
      <c r="B6046" s="6" t="s">
        <v>18585</v>
      </c>
      <c r="C6046" s="6" t="s">
        <v>18586</v>
      </c>
      <c r="D6046" s="12">
        <v>1</v>
      </c>
    </row>
    <row r="6047" spans="1:4" x14ac:dyDescent="0.2">
      <c r="A6047" s="6" t="s">
        <v>18572</v>
      </c>
      <c r="B6047" s="6" t="s">
        <v>18587</v>
      </c>
      <c r="C6047" s="6" t="s">
        <v>18588</v>
      </c>
      <c r="D6047" s="12">
        <v>1</v>
      </c>
    </row>
    <row r="6048" spans="1:4" x14ac:dyDescent="0.2">
      <c r="A6048" s="6" t="s">
        <v>18572</v>
      </c>
      <c r="B6048" s="6" t="s">
        <v>18589</v>
      </c>
      <c r="C6048" s="6" t="s">
        <v>18590</v>
      </c>
      <c r="D6048" s="12">
        <v>1</v>
      </c>
    </row>
    <row r="6049" spans="1:4" x14ac:dyDescent="0.2">
      <c r="A6049" s="6" t="s">
        <v>18572</v>
      </c>
      <c r="B6049" s="6" t="s">
        <v>18591</v>
      </c>
      <c r="C6049" s="6" t="s">
        <v>18592</v>
      </c>
      <c r="D6049" s="12">
        <v>1</v>
      </c>
    </row>
    <row r="6050" spans="1:4" x14ac:dyDescent="0.2">
      <c r="A6050" s="6" t="s">
        <v>18572</v>
      </c>
      <c r="B6050" s="6" t="s">
        <v>18593</v>
      </c>
      <c r="C6050" s="6" t="s">
        <v>18594</v>
      </c>
      <c r="D6050" s="12">
        <v>1</v>
      </c>
    </row>
    <row r="6051" spans="1:4" x14ac:dyDescent="0.2">
      <c r="A6051" s="6" t="s">
        <v>18572</v>
      </c>
      <c r="B6051" s="6" t="s">
        <v>18595</v>
      </c>
      <c r="C6051" s="6" t="s">
        <v>18596</v>
      </c>
      <c r="D6051" s="12">
        <v>1</v>
      </c>
    </row>
    <row r="6052" spans="1:4" x14ac:dyDescent="0.2">
      <c r="A6052" s="6" t="s">
        <v>18572</v>
      </c>
      <c r="B6052" s="6" t="s">
        <v>18597</v>
      </c>
      <c r="C6052" s="6" t="s">
        <v>18598</v>
      </c>
      <c r="D6052" s="12">
        <v>1</v>
      </c>
    </row>
    <row r="6053" spans="1:4" x14ac:dyDescent="0.2">
      <c r="A6053" s="6" t="s">
        <v>18572</v>
      </c>
      <c r="B6053" s="6" t="s">
        <v>18599</v>
      </c>
      <c r="C6053" s="6" t="s">
        <v>18600</v>
      </c>
      <c r="D6053" s="12">
        <v>1</v>
      </c>
    </row>
    <row r="6054" spans="1:4" x14ac:dyDescent="0.2">
      <c r="A6054" s="6" t="s">
        <v>18572</v>
      </c>
      <c r="B6054" s="6" t="s">
        <v>18601</v>
      </c>
      <c r="C6054" s="6" t="s">
        <v>18602</v>
      </c>
      <c r="D6054" s="12">
        <v>1</v>
      </c>
    </row>
    <row r="6055" spans="1:4" x14ac:dyDescent="0.2">
      <c r="A6055" s="6" t="s">
        <v>18572</v>
      </c>
      <c r="B6055" s="6" t="s">
        <v>18603</v>
      </c>
      <c r="C6055" s="6" t="s">
        <v>18604</v>
      </c>
      <c r="D6055" s="12">
        <v>1</v>
      </c>
    </row>
    <row r="6056" spans="1:4" x14ac:dyDescent="0.2">
      <c r="A6056" s="6" t="s">
        <v>18572</v>
      </c>
      <c r="B6056" s="6" t="s">
        <v>18605</v>
      </c>
      <c r="C6056" s="6" t="s">
        <v>18606</v>
      </c>
      <c r="D6056" s="12">
        <v>1</v>
      </c>
    </row>
    <row r="6057" spans="1:4" x14ac:dyDescent="0.2">
      <c r="A6057" s="6" t="s">
        <v>18572</v>
      </c>
      <c r="B6057" s="6" t="s">
        <v>18607</v>
      </c>
      <c r="C6057" s="6" t="s">
        <v>18608</v>
      </c>
      <c r="D6057" s="12">
        <v>1</v>
      </c>
    </row>
    <row r="6058" spans="1:4" x14ac:dyDescent="0.2">
      <c r="A6058" s="6" t="s">
        <v>18572</v>
      </c>
      <c r="B6058" s="6" t="s">
        <v>18609</v>
      </c>
      <c r="C6058" s="6" t="s">
        <v>18610</v>
      </c>
      <c r="D6058" s="12">
        <v>1</v>
      </c>
    </row>
    <row r="6059" spans="1:4" x14ac:dyDescent="0.2">
      <c r="A6059" s="6" t="s">
        <v>18572</v>
      </c>
      <c r="B6059" s="6" t="s">
        <v>18611</v>
      </c>
      <c r="C6059" s="6" t="s">
        <v>18612</v>
      </c>
      <c r="D6059" s="12">
        <v>1</v>
      </c>
    </row>
    <row r="6060" spans="1:4" x14ac:dyDescent="0.2">
      <c r="A6060" s="6" t="s">
        <v>18572</v>
      </c>
      <c r="B6060" s="6" t="s">
        <v>18613</v>
      </c>
      <c r="C6060" s="6" t="s">
        <v>18614</v>
      </c>
      <c r="D6060" s="12">
        <v>1</v>
      </c>
    </row>
    <row r="6061" spans="1:4" x14ac:dyDescent="0.2">
      <c r="A6061" s="6" t="s">
        <v>18572</v>
      </c>
      <c r="B6061" s="6" t="s">
        <v>18615</v>
      </c>
      <c r="C6061" s="6" t="s">
        <v>18616</v>
      </c>
      <c r="D6061" s="12">
        <v>1</v>
      </c>
    </row>
    <row r="6062" spans="1:4" x14ac:dyDescent="0.2">
      <c r="A6062" s="6" t="s">
        <v>18572</v>
      </c>
      <c r="B6062" s="6" t="s">
        <v>18617</v>
      </c>
      <c r="C6062" s="6" t="s">
        <v>6907</v>
      </c>
      <c r="D6062" s="12">
        <v>1</v>
      </c>
    </row>
    <row r="6063" spans="1:4" x14ac:dyDescent="0.2">
      <c r="A6063" s="6" t="s">
        <v>18572</v>
      </c>
      <c r="B6063" s="6" t="s">
        <v>18618</v>
      </c>
      <c r="C6063" s="6" t="s">
        <v>18619</v>
      </c>
      <c r="D6063" s="12">
        <v>1</v>
      </c>
    </row>
    <row r="6064" spans="1:4" x14ac:dyDescent="0.2">
      <c r="A6064" s="6" t="s">
        <v>18572</v>
      </c>
      <c r="B6064" s="6" t="s">
        <v>18620</v>
      </c>
      <c r="C6064" s="6" t="s">
        <v>18621</v>
      </c>
      <c r="D6064" s="12">
        <v>1</v>
      </c>
    </row>
    <row r="6065" spans="1:4" x14ac:dyDescent="0.2">
      <c r="A6065" s="6" t="s">
        <v>18572</v>
      </c>
      <c r="B6065" s="6" t="s">
        <v>18622</v>
      </c>
      <c r="C6065" s="6" t="s">
        <v>18623</v>
      </c>
      <c r="D6065" s="12">
        <v>1</v>
      </c>
    </row>
    <row r="6066" spans="1:4" x14ac:dyDescent="0.2">
      <c r="A6066" s="6" t="s">
        <v>18572</v>
      </c>
      <c r="B6066" s="6" t="s">
        <v>18624</v>
      </c>
      <c r="C6066" s="6" t="s">
        <v>18625</v>
      </c>
      <c r="D6066" s="12">
        <v>1</v>
      </c>
    </row>
    <row r="6067" spans="1:4" x14ac:dyDescent="0.2">
      <c r="A6067" s="6" t="s">
        <v>18572</v>
      </c>
      <c r="B6067" s="6" t="s">
        <v>18626</v>
      </c>
      <c r="C6067" s="6" t="s">
        <v>18627</v>
      </c>
      <c r="D6067" s="12">
        <v>1</v>
      </c>
    </row>
    <row r="6068" spans="1:4" x14ac:dyDescent="0.2">
      <c r="A6068" s="6" t="s">
        <v>18572</v>
      </c>
      <c r="B6068" s="6" t="s">
        <v>18628</v>
      </c>
      <c r="C6068" s="6" t="s">
        <v>18629</v>
      </c>
      <c r="D6068" s="12">
        <v>1</v>
      </c>
    </row>
    <row r="6069" spans="1:4" x14ac:dyDescent="0.2">
      <c r="A6069" s="6" t="s">
        <v>18572</v>
      </c>
      <c r="B6069" s="6" t="s">
        <v>18630</v>
      </c>
      <c r="C6069" s="6" t="s">
        <v>18631</v>
      </c>
      <c r="D6069" s="12">
        <v>1</v>
      </c>
    </row>
    <row r="6070" spans="1:4" x14ac:dyDescent="0.2">
      <c r="A6070" s="6" t="s">
        <v>18632</v>
      </c>
      <c r="B6070" s="6" t="s">
        <v>18633</v>
      </c>
      <c r="C6070" s="6" t="s">
        <v>18634</v>
      </c>
      <c r="D6070" s="12">
        <v>1</v>
      </c>
    </row>
    <row r="6071" spans="1:4" x14ac:dyDescent="0.2">
      <c r="A6071" s="6" t="s">
        <v>18635</v>
      </c>
      <c r="B6071" s="6" t="s">
        <v>18636</v>
      </c>
      <c r="C6071" s="6" t="s">
        <v>18637</v>
      </c>
      <c r="D6071" s="12">
        <v>1</v>
      </c>
    </row>
    <row r="6072" spans="1:4" x14ac:dyDescent="0.2">
      <c r="A6072" s="6" t="s">
        <v>18635</v>
      </c>
      <c r="B6072" s="6" t="s">
        <v>18638</v>
      </c>
      <c r="C6072" s="6" t="s">
        <v>18639</v>
      </c>
      <c r="D6072" s="12">
        <v>1</v>
      </c>
    </row>
    <row r="6073" spans="1:4" x14ac:dyDescent="0.2">
      <c r="A6073" s="6" t="s">
        <v>18640</v>
      </c>
      <c r="B6073" s="6" t="s">
        <v>18641</v>
      </c>
      <c r="C6073" s="6" t="s">
        <v>18642</v>
      </c>
      <c r="D6073" s="12">
        <v>1</v>
      </c>
    </row>
    <row r="6074" spans="1:4" x14ac:dyDescent="0.2">
      <c r="A6074" s="6" t="s">
        <v>18640</v>
      </c>
      <c r="B6074" s="6" t="s">
        <v>18643</v>
      </c>
      <c r="C6074" s="6" t="s">
        <v>18644</v>
      </c>
      <c r="D6074" s="12">
        <v>1</v>
      </c>
    </row>
    <row r="6075" spans="1:4" x14ac:dyDescent="0.2">
      <c r="A6075" s="6" t="s">
        <v>18645</v>
      </c>
      <c r="B6075" s="6" t="s">
        <v>18646</v>
      </c>
      <c r="C6075" s="6" t="s">
        <v>18647</v>
      </c>
      <c r="D6075" s="12">
        <v>1</v>
      </c>
    </row>
    <row r="6076" spans="1:4" x14ac:dyDescent="0.2">
      <c r="A6076" s="6" t="s">
        <v>18645</v>
      </c>
      <c r="B6076" s="6" t="s">
        <v>18648</v>
      </c>
      <c r="C6076" s="6" t="s">
        <v>18649</v>
      </c>
      <c r="D6076" s="12">
        <v>1</v>
      </c>
    </row>
    <row r="6077" spans="1:4" x14ac:dyDescent="0.2">
      <c r="A6077" s="6" t="s">
        <v>18645</v>
      </c>
      <c r="B6077" s="6" t="s">
        <v>18650</v>
      </c>
      <c r="C6077" s="6" t="s">
        <v>18651</v>
      </c>
      <c r="D6077" s="12">
        <v>1</v>
      </c>
    </row>
    <row r="6078" spans="1:4" x14ac:dyDescent="0.2">
      <c r="A6078" s="6" t="s">
        <v>18645</v>
      </c>
      <c r="B6078" s="6" t="s">
        <v>18652</v>
      </c>
      <c r="C6078" s="6" t="s">
        <v>18653</v>
      </c>
      <c r="D6078" s="12">
        <v>1</v>
      </c>
    </row>
    <row r="6079" spans="1:4" x14ac:dyDescent="0.2">
      <c r="A6079" s="6" t="s">
        <v>18645</v>
      </c>
      <c r="B6079" s="6" t="s">
        <v>18654</v>
      </c>
      <c r="C6079" s="6" t="s">
        <v>18655</v>
      </c>
      <c r="D6079" s="12">
        <v>1</v>
      </c>
    </row>
    <row r="6080" spans="1:4" x14ac:dyDescent="0.2">
      <c r="A6080" s="6" t="s">
        <v>18645</v>
      </c>
      <c r="B6080" s="6" t="s">
        <v>18656</v>
      </c>
      <c r="C6080" s="6" t="s">
        <v>18657</v>
      </c>
      <c r="D6080" s="12">
        <v>1</v>
      </c>
    </row>
    <row r="6081" spans="1:4" x14ac:dyDescent="0.2">
      <c r="A6081" s="6" t="s">
        <v>18645</v>
      </c>
      <c r="B6081" s="6" t="s">
        <v>18658</v>
      </c>
      <c r="C6081" s="6" t="s">
        <v>18659</v>
      </c>
      <c r="D6081" s="12">
        <v>1</v>
      </c>
    </row>
    <row r="6082" spans="1:4" x14ac:dyDescent="0.2">
      <c r="A6082" s="6" t="s">
        <v>18645</v>
      </c>
      <c r="B6082" s="6" t="s">
        <v>18660</v>
      </c>
      <c r="C6082" s="6" t="s">
        <v>18661</v>
      </c>
      <c r="D6082" s="12">
        <v>1</v>
      </c>
    </row>
    <row r="6083" spans="1:4" x14ac:dyDescent="0.2">
      <c r="A6083" s="6" t="s">
        <v>18645</v>
      </c>
      <c r="B6083" s="6" t="s">
        <v>18662</v>
      </c>
      <c r="C6083" s="6" t="s">
        <v>18663</v>
      </c>
      <c r="D6083" s="12">
        <v>1</v>
      </c>
    </row>
    <row r="6084" spans="1:4" x14ac:dyDescent="0.2">
      <c r="A6084" s="6" t="s">
        <v>18645</v>
      </c>
      <c r="B6084" s="6" t="s">
        <v>18664</v>
      </c>
      <c r="C6084" s="6" t="s">
        <v>18665</v>
      </c>
      <c r="D6084" s="12">
        <v>1</v>
      </c>
    </row>
    <row r="6085" spans="1:4" x14ac:dyDescent="0.2">
      <c r="A6085" s="6" t="s">
        <v>18645</v>
      </c>
      <c r="B6085" s="6" t="s">
        <v>18666</v>
      </c>
      <c r="C6085" s="6" t="s">
        <v>18667</v>
      </c>
      <c r="D6085" s="12">
        <v>1</v>
      </c>
    </row>
    <row r="6086" spans="1:4" x14ac:dyDescent="0.2">
      <c r="A6086" s="6" t="s">
        <v>18645</v>
      </c>
      <c r="B6086" s="6" t="s">
        <v>18668</v>
      </c>
      <c r="C6086" s="6" t="s">
        <v>18669</v>
      </c>
      <c r="D6086" s="12">
        <v>1</v>
      </c>
    </row>
    <row r="6087" spans="1:4" x14ac:dyDescent="0.2">
      <c r="A6087" s="6" t="s">
        <v>18645</v>
      </c>
      <c r="B6087" s="6" t="s">
        <v>18670</v>
      </c>
      <c r="C6087" s="6" t="s">
        <v>18671</v>
      </c>
      <c r="D6087" s="12">
        <v>1</v>
      </c>
    </row>
    <row r="6088" spans="1:4" x14ac:dyDescent="0.2">
      <c r="A6088" s="6" t="s">
        <v>18645</v>
      </c>
      <c r="B6088" s="6" t="s">
        <v>18672</v>
      </c>
      <c r="C6088" s="6" t="s">
        <v>18673</v>
      </c>
      <c r="D6088" s="12">
        <v>1</v>
      </c>
    </row>
    <row r="6089" spans="1:4" x14ac:dyDescent="0.2">
      <c r="A6089" s="6" t="s">
        <v>18645</v>
      </c>
      <c r="B6089" s="6" t="s">
        <v>18674</v>
      </c>
      <c r="C6089" s="6" t="s">
        <v>18675</v>
      </c>
      <c r="D6089" s="12">
        <v>1</v>
      </c>
    </row>
    <row r="6090" spans="1:4" x14ac:dyDescent="0.2">
      <c r="A6090" s="6" t="s">
        <v>18645</v>
      </c>
      <c r="B6090" s="6" t="s">
        <v>18676</v>
      </c>
      <c r="C6090" s="6" t="s">
        <v>18677</v>
      </c>
      <c r="D6090" s="12">
        <v>1</v>
      </c>
    </row>
    <row r="6091" spans="1:4" x14ac:dyDescent="0.2">
      <c r="A6091" s="6" t="s">
        <v>18645</v>
      </c>
      <c r="B6091" s="6" t="s">
        <v>18678</v>
      </c>
      <c r="C6091" s="6" t="s">
        <v>18679</v>
      </c>
      <c r="D6091" s="12">
        <v>1</v>
      </c>
    </row>
    <row r="6092" spans="1:4" x14ac:dyDescent="0.2">
      <c r="A6092" s="6" t="s">
        <v>18645</v>
      </c>
      <c r="B6092" s="6" t="s">
        <v>18680</v>
      </c>
      <c r="C6092" s="6" t="s">
        <v>18681</v>
      </c>
      <c r="D6092" s="12">
        <v>1</v>
      </c>
    </row>
    <row r="6093" spans="1:4" x14ac:dyDescent="0.2">
      <c r="A6093" s="6" t="s">
        <v>18645</v>
      </c>
      <c r="B6093" s="6" t="s">
        <v>18682</v>
      </c>
      <c r="C6093" s="6" t="s">
        <v>18683</v>
      </c>
      <c r="D6093" s="12">
        <v>1</v>
      </c>
    </row>
    <row r="6094" spans="1:4" x14ac:dyDescent="0.2">
      <c r="A6094" s="6" t="s">
        <v>18645</v>
      </c>
      <c r="B6094" s="6" t="s">
        <v>18684</v>
      </c>
      <c r="C6094" s="6" t="s">
        <v>18685</v>
      </c>
      <c r="D6094" s="12">
        <v>1</v>
      </c>
    </row>
    <row r="6095" spans="1:4" x14ac:dyDescent="0.2">
      <c r="A6095" s="6" t="s">
        <v>18645</v>
      </c>
      <c r="B6095" s="6" t="s">
        <v>18686</v>
      </c>
      <c r="C6095" s="6" t="s">
        <v>18687</v>
      </c>
      <c r="D6095" s="12">
        <v>1</v>
      </c>
    </row>
    <row r="6096" spans="1:4" x14ac:dyDescent="0.2">
      <c r="A6096" s="6" t="s">
        <v>18688</v>
      </c>
      <c r="B6096" s="6" t="s">
        <v>18689</v>
      </c>
      <c r="C6096" s="6" t="s">
        <v>18690</v>
      </c>
      <c r="D6096" s="12">
        <v>1</v>
      </c>
    </row>
    <row r="6097" spans="1:4" x14ac:dyDescent="0.2">
      <c r="A6097" s="6" t="s">
        <v>18688</v>
      </c>
      <c r="B6097" s="6" t="s">
        <v>18691</v>
      </c>
      <c r="C6097" s="6" t="s">
        <v>18692</v>
      </c>
      <c r="D6097" s="12">
        <v>1</v>
      </c>
    </row>
    <row r="6098" spans="1:4" x14ac:dyDescent="0.2">
      <c r="A6098" s="6" t="s">
        <v>18688</v>
      </c>
      <c r="B6098" s="6" t="s">
        <v>18693</v>
      </c>
      <c r="C6098" s="6" t="s">
        <v>18694</v>
      </c>
      <c r="D6098" s="12">
        <v>1</v>
      </c>
    </row>
    <row r="6099" spans="1:4" x14ac:dyDescent="0.2">
      <c r="A6099" s="6" t="s">
        <v>18695</v>
      </c>
      <c r="B6099" s="6" t="s">
        <v>18696</v>
      </c>
      <c r="C6099" s="6" t="s">
        <v>18697</v>
      </c>
      <c r="D6099" s="12">
        <v>1</v>
      </c>
    </row>
    <row r="6100" spans="1:4" x14ac:dyDescent="0.2">
      <c r="A6100" s="6" t="s">
        <v>18698</v>
      </c>
      <c r="B6100" s="6" t="s">
        <v>18699</v>
      </c>
      <c r="C6100" s="6" t="s">
        <v>18700</v>
      </c>
      <c r="D6100" s="12">
        <v>1</v>
      </c>
    </row>
    <row r="6101" spans="1:4" x14ac:dyDescent="0.2">
      <c r="A6101" s="6" t="s">
        <v>18698</v>
      </c>
      <c r="B6101" s="6" t="s">
        <v>18701</v>
      </c>
      <c r="C6101" s="6" t="s">
        <v>18702</v>
      </c>
      <c r="D6101" s="12">
        <v>1</v>
      </c>
    </row>
    <row r="6102" spans="1:4" x14ac:dyDescent="0.2">
      <c r="A6102" s="6" t="s">
        <v>18703</v>
      </c>
      <c r="B6102" s="6" t="s">
        <v>18704</v>
      </c>
      <c r="C6102" s="6" t="s">
        <v>18705</v>
      </c>
      <c r="D6102" s="12">
        <v>1</v>
      </c>
    </row>
    <row r="6103" spans="1:4" x14ac:dyDescent="0.2">
      <c r="A6103" s="6" t="s">
        <v>3735</v>
      </c>
      <c r="B6103" s="6" t="s">
        <v>3736</v>
      </c>
      <c r="C6103" s="6" t="s">
        <v>3737</v>
      </c>
      <c r="D6103" s="12">
        <v>1</v>
      </c>
    </row>
    <row r="6104" spans="1:4" x14ac:dyDescent="0.2">
      <c r="A6104" s="6" t="s">
        <v>3735</v>
      </c>
      <c r="B6104" s="6" t="s">
        <v>3738</v>
      </c>
      <c r="C6104" s="6" t="s">
        <v>3739</v>
      </c>
      <c r="D6104" s="12">
        <v>1</v>
      </c>
    </row>
    <row r="6105" spans="1:4" x14ac:dyDescent="0.2">
      <c r="A6105" s="6" t="s">
        <v>3735</v>
      </c>
      <c r="B6105" s="6" t="s">
        <v>18706</v>
      </c>
      <c r="C6105" s="6" t="s">
        <v>18707</v>
      </c>
      <c r="D6105" s="12">
        <v>1</v>
      </c>
    </row>
    <row r="6106" spans="1:4" x14ac:dyDescent="0.2">
      <c r="A6106" s="6" t="s">
        <v>3735</v>
      </c>
      <c r="B6106" s="6" t="s">
        <v>18708</v>
      </c>
      <c r="C6106" s="6" t="s">
        <v>18709</v>
      </c>
      <c r="D6106" s="12">
        <v>1</v>
      </c>
    </row>
    <row r="6107" spans="1:4" x14ac:dyDescent="0.2">
      <c r="A6107" s="6" t="s">
        <v>3735</v>
      </c>
      <c r="B6107" s="6" t="s">
        <v>18710</v>
      </c>
      <c r="C6107" s="6" t="s">
        <v>18711</v>
      </c>
      <c r="D6107" s="12">
        <v>1</v>
      </c>
    </row>
    <row r="6108" spans="1:4" x14ac:dyDescent="0.2">
      <c r="A6108" s="6" t="s">
        <v>3735</v>
      </c>
      <c r="B6108" s="6" t="s">
        <v>3740</v>
      </c>
      <c r="C6108" s="6" t="s">
        <v>3741</v>
      </c>
      <c r="D6108" s="12">
        <v>1</v>
      </c>
    </row>
    <row r="6109" spans="1:4" x14ac:dyDescent="0.2">
      <c r="A6109" s="6" t="s">
        <v>3735</v>
      </c>
      <c r="B6109" s="6" t="s">
        <v>3742</v>
      </c>
      <c r="C6109" s="6" t="s">
        <v>3743</v>
      </c>
      <c r="D6109" s="12">
        <v>1</v>
      </c>
    </row>
    <row r="6110" spans="1:4" x14ac:dyDescent="0.2">
      <c r="A6110" s="6" t="s">
        <v>3735</v>
      </c>
      <c r="B6110" s="6" t="s">
        <v>3744</v>
      </c>
      <c r="C6110" s="6" t="s">
        <v>3745</v>
      </c>
      <c r="D6110" s="12">
        <v>1</v>
      </c>
    </row>
    <row r="6111" spans="1:4" x14ac:dyDescent="0.2">
      <c r="A6111" s="6" t="s">
        <v>3735</v>
      </c>
      <c r="B6111" s="6" t="s">
        <v>3746</v>
      </c>
      <c r="C6111" s="6" t="s">
        <v>3747</v>
      </c>
      <c r="D6111" s="12">
        <v>1</v>
      </c>
    </row>
    <row r="6112" spans="1:4" x14ac:dyDescent="0.2">
      <c r="A6112" s="6" t="s">
        <v>3735</v>
      </c>
      <c r="B6112" s="6" t="s">
        <v>18712</v>
      </c>
      <c r="C6112" s="6" t="s">
        <v>18713</v>
      </c>
      <c r="D6112" s="12">
        <v>1</v>
      </c>
    </row>
    <row r="6113" spans="1:4" x14ac:dyDescent="0.2">
      <c r="A6113" s="6" t="s">
        <v>3735</v>
      </c>
      <c r="B6113" s="6" t="s">
        <v>3748</v>
      </c>
      <c r="C6113" s="6" t="s">
        <v>3749</v>
      </c>
      <c r="D6113" s="12">
        <v>1</v>
      </c>
    </row>
    <row r="6114" spans="1:4" x14ac:dyDescent="0.2">
      <c r="A6114" s="6" t="s">
        <v>3735</v>
      </c>
      <c r="B6114" s="6" t="s">
        <v>3750</v>
      </c>
      <c r="C6114" s="6" t="s">
        <v>3751</v>
      </c>
      <c r="D6114" s="12">
        <v>1</v>
      </c>
    </row>
    <row r="6115" spans="1:4" x14ac:dyDescent="0.2">
      <c r="A6115" s="6" t="s">
        <v>3735</v>
      </c>
      <c r="B6115" s="6" t="s">
        <v>3752</v>
      </c>
      <c r="C6115" s="6" t="s">
        <v>3753</v>
      </c>
      <c r="D6115" s="12">
        <v>1</v>
      </c>
    </row>
    <row r="6116" spans="1:4" x14ac:dyDescent="0.2">
      <c r="A6116" s="6" t="s">
        <v>3735</v>
      </c>
      <c r="B6116" s="6" t="s">
        <v>18714</v>
      </c>
      <c r="C6116" s="6" t="s">
        <v>18715</v>
      </c>
      <c r="D6116" s="12">
        <v>1</v>
      </c>
    </row>
    <row r="6117" spans="1:4" x14ac:dyDescent="0.2">
      <c r="A6117" s="6" t="s">
        <v>3735</v>
      </c>
      <c r="B6117" s="6" t="s">
        <v>18716</v>
      </c>
      <c r="C6117" s="6" t="s">
        <v>18717</v>
      </c>
      <c r="D6117" s="12">
        <v>1</v>
      </c>
    </row>
    <row r="6118" spans="1:4" x14ac:dyDescent="0.2">
      <c r="A6118" s="6" t="s">
        <v>3735</v>
      </c>
      <c r="B6118" s="6" t="s">
        <v>3754</v>
      </c>
      <c r="C6118" s="6" t="s">
        <v>3755</v>
      </c>
      <c r="D6118" s="12">
        <v>1</v>
      </c>
    </row>
    <row r="6119" spans="1:4" x14ac:dyDescent="0.2">
      <c r="A6119" s="6" t="s">
        <v>3735</v>
      </c>
      <c r="B6119" s="6" t="s">
        <v>3756</v>
      </c>
      <c r="C6119" s="6" t="s">
        <v>3757</v>
      </c>
      <c r="D6119" s="12">
        <v>1</v>
      </c>
    </row>
    <row r="6120" spans="1:4" x14ac:dyDescent="0.2">
      <c r="A6120" s="6" t="s">
        <v>3735</v>
      </c>
      <c r="B6120" s="6" t="s">
        <v>3758</v>
      </c>
      <c r="C6120" s="6" t="s">
        <v>3759</v>
      </c>
      <c r="D6120" s="12">
        <v>1</v>
      </c>
    </row>
    <row r="6121" spans="1:4" x14ac:dyDescent="0.2">
      <c r="A6121" s="6" t="s">
        <v>3735</v>
      </c>
      <c r="B6121" s="6" t="s">
        <v>3760</v>
      </c>
      <c r="C6121" s="6" t="s">
        <v>3761</v>
      </c>
      <c r="D6121" s="12">
        <v>1</v>
      </c>
    </row>
    <row r="6122" spans="1:4" x14ac:dyDescent="0.2">
      <c r="A6122" s="6" t="s">
        <v>3735</v>
      </c>
      <c r="B6122" s="6" t="s">
        <v>3762</v>
      </c>
      <c r="C6122" s="6" t="s">
        <v>3763</v>
      </c>
      <c r="D6122" s="12">
        <v>1</v>
      </c>
    </row>
    <row r="6123" spans="1:4" x14ac:dyDescent="0.2">
      <c r="A6123" s="6" t="s">
        <v>3735</v>
      </c>
      <c r="B6123" s="6" t="s">
        <v>18718</v>
      </c>
      <c r="C6123" s="6" t="s">
        <v>18719</v>
      </c>
      <c r="D6123" s="12">
        <v>1</v>
      </c>
    </row>
    <row r="6124" spans="1:4" x14ac:dyDescent="0.2">
      <c r="A6124" s="6" t="s">
        <v>3735</v>
      </c>
      <c r="B6124" s="6" t="s">
        <v>3764</v>
      </c>
      <c r="C6124" s="6" t="s">
        <v>3765</v>
      </c>
      <c r="D6124" s="12">
        <v>1</v>
      </c>
    </row>
    <row r="6125" spans="1:4" x14ac:dyDescent="0.2">
      <c r="A6125" s="6" t="s">
        <v>3735</v>
      </c>
      <c r="B6125" s="6" t="s">
        <v>3766</v>
      </c>
      <c r="C6125" s="6" t="s">
        <v>3767</v>
      </c>
      <c r="D6125" s="12">
        <v>1</v>
      </c>
    </row>
    <row r="6126" spans="1:4" x14ac:dyDescent="0.2">
      <c r="A6126" s="6" t="s">
        <v>3735</v>
      </c>
      <c r="B6126" s="6" t="s">
        <v>3768</v>
      </c>
      <c r="C6126" s="6" t="s">
        <v>3769</v>
      </c>
      <c r="D6126" s="12">
        <v>1</v>
      </c>
    </row>
    <row r="6127" spans="1:4" x14ac:dyDescent="0.2">
      <c r="A6127" s="6" t="s">
        <v>3735</v>
      </c>
      <c r="B6127" s="6" t="s">
        <v>3770</v>
      </c>
      <c r="C6127" s="6" t="s">
        <v>3771</v>
      </c>
      <c r="D6127" s="12">
        <v>1</v>
      </c>
    </row>
    <row r="6128" spans="1:4" x14ac:dyDescent="0.2">
      <c r="A6128" s="6" t="s">
        <v>3735</v>
      </c>
      <c r="B6128" s="6" t="s">
        <v>18720</v>
      </c>
      <c r="C6128" s="6" t="s">
        <v>18721</v>
      </c>
      <c r="D6128" s="12">
        <v>1</v>
      </c>
    </row>
    <row r="6129" spans="1:4" x14ac:dyDescent="0.2">
      <c r="A6129" s="6" t="s">
        <v>3735</v>
      </c>
      <c r="B6129" s="6" t="s">
        <v>18722</v>
      </c>
      <c r="C6129" s="6" t="s">
        <v>18723</v>
      </c>
      <c r="D6129" s="12">
        <v>1</v>
      </c>
    </row>
    <row r="6130" spans="1:4" x14ac:dyDescent="0.2">
      <c r="A6130" s="6" t="s">
        <v>3735</v>
      </c>
      <c r="B6130" s="6" t="s">
        <v>3772</v>
      </c>
      <c r="C6130" s="6" t="s">
        <v>3773</v>
      </c>
      <c r="D6130" s="12">
        <v>1</v>
      </c>
    </row>
    <row r="6131" spans="1:4" x14ac:dyDescent="0.2">
      <c r="A6131" s="6" t="s">
        <v>3735</v>
      </c>
      <c r="B6131" s="6" t="s">
        <v>3774</v>
      </c>
      <c r="C6131" s="6" t="s">
        <v>3775</v>
      </c>
      <c r="D6131" s="12">
        <v>1</v>
      </c>
    </row>
    <row r="6132" spans="1:4" x14ac:dyDescent="0.2">
      <c r="A6132" s="6" t="s">
        <v>3735</v>
      </c>
      <c r="B6132" s="6" t="s">
        <v>18724</v>
      </c>
      <c r="C6132" s="6" t="s">
        <v>18725</v>
      </c>
      <c r="D6132" s="12">
        <v>1</v>
      </c>
    </row>
    <row r="6133" spans="1:4" x14ac:dyDescent="0.2">
      <c r="A6133" s="6" t="s">
        <v>3735</v>
      </c>
      <c r="B6133" s="6" t="s">
        <v>3776</v>
      </c>
      <c r="C6133" s="6" t="s">
        <v>3777</v>
      </c>
      <c r="D6133" s="12">
        <v>1</v>
      </c>
    </row>
    <row r="6134" spans="1:4" x14ac:dyDescent="0.2">
      <c r="A6134" s="6" t="s">
        <v>3735</v>
      </c>
      <c r="B6134" s="6" t="s">
        <v>3778</v>
      </c>
      <c r="C6134" s="6" t="s">
        <v>3779</v>
      </c>
      <c r="D6134" s="12">
        <v>1</v>
      </c>
    </row>
    <row r="6135" spans="1:4" x14ac:dyDescent="0.2">
      <c r="A6135" s="6" t="s">
        <v>3735</v>
      </c>
      <c r="B6135" s="6" t="s">
        <v>3780</v>
      </c>
      <c r="C6135" s="6" t="s">
        <v>3781</v>
      </c>
      <c r="D6135" s="12">
        <v>1</v>
      </c>
    </row>
    <row r="6136" spans="1:4" x14ac:dyDescent="0.2">
      <c r="A6136" s="6" t="s">
        <v>3735</v>
      </c>
      <c r="B6136" s="6" t="s">
        <v>3782</v>
      </c>
      <c r="C6136" s="6" t="s">
        <v>3783</v>
      </c>
      <c r="D6136" s="12">
        <v>1</v>
      </c>
    </row>
    <row r="6137" spans="1:4" x14ac:dyDescent="0.2">
      <c r="A6137" s="6" t="s">
        <v>3735</v>
      </c>
      <c r="B6137" s="6" t="s">
        <v>3784</v>
      </c>
      <c r="C6137" s="6" t="s">
        <v>3785</v>
      </c>
      <c r="D6137" s="12">
        <v>1</v>
      </c>
    </row>
    <row r="6138" spans="1:4" x14ac:dyDescent="0.2">
      <c r="A6138" s="6" t="s">
        <v>3735</v>
      </c>
      <c r="B6138" s="6" t="s">
        <v>3786</v>
      </c>
      <c r="C6138" s="6" t="s">
        <v>3787</v>
      </c>
      <c r="D6138" s="12">
        <v>1</v>
      </c>
    </row>
    <row r="6139" spans="1:4" x14ac:dyDescent="0.2">
      <c r="A6139" s="6" t="s">
        <v>3735</v>
      </c>
      <c r="B6139" s="6" t="s">
        <v>3788</v>
      </c>
      <c r="C6139" s="6" t="s">
        <v>3789</v>
      </c>
      <c r="D6139" s="12">
        <v>1</v>
      </c>
    </row>
    <row r="6140" spans="1:4" x14ac:dyDescent="0.2">
      <c r="A6140" s="6" t="s">
        <v>3735</v>
      </c>
      <c r="B6140" s="6" t="s">
        <v>3790</v>
      </c>
      <c r="C6140" s="6" t="s">
        <v>3791</v>
      </c>
      <c r="D6140" s="12">
        <v>1</v>
      </c>
    </row>
    <row r="6141" spans="1:4" x14ac:dyDescent="0.2">
      <c r="A6141" s="6" t="s">
        <v>3735</v>
      </c>
      <c r="B6141" s="6" t="s">
        <v>3792</v>
      </c>
      <c r="C6141" s="6" t="s">
        <v>3793</v>
      </c>
      <c r="D6141" s="12">
        <v>1</v>
      </c>
    </row>
    <row r="6142" spans="1:4" x14ac:dyDescent="0.2">
      <c r="A6142" s="6" t="s">
        <v>3735</v>
      </c>
      <c r="B6142" s="6" t="s">
        <v>3794</v>
      </c>
      <c r="C6142" s="6" t="s">
        <v>3795</v>
      </c>
      <c r="D6142" s="12">
        <v>1</v>
      </c>
    </row>
    <row r="6143" spans="1:4" x14ac:dyDescent="0.2">
      <c r="A6143" s="6" t="s">
        <v>3735</v>
      </c>
      <c r="B6143" s="6" t="s">
        <v>3796</v>
      </c>
      <c r="C6143" s="6" t="s">
        <v>3797</v>
      </c>
      <c r="D6143" s="12">
        <v>1</v>
      </c>
    </row>
    <row r="6144" spans="1:4" x14ac:dyDescent="0.2">
      <c r="A6144" s="6" t="s">
        <v>3735</v>
      </c>
      <c r="B6144" s="6" t="s">
        <v>3798</v>
      </c>
      <c r="C6144" s="6" t="s">
        <v>3799</v>
      </c>
      <c r="D6144" s="12">
        <v>1</v>
      </c>
    </row>
    <row r="6145" spans="1:4" x14ac:dyDescent="0.2">
      <c r="A6145" s="6" t="s">
        <v>3735</v>
      </c>
      <c r="B6145" s="6" t="s">
        <v>3800</v>
      </c>
      <c r="C6145" s="6" t="s">
        <v>3801</v>
      </c>
      <c r="D6145" s="12">
        <v>1</v>
      </c>
    </row>
    <row r="6146" spans="1:4" x14ac:dyDescent="0.2">
      <c r="A6146" s="6" t="s">
        <v>3735</v>
      </c>
      <c r="B6146" s="6" t="s">
        <v>3802</v>
      </c>
      <c r="C6146" s="6" t="s">
        <v>3803</v>
      </c>
      <c r="D6146" s="12">
        <v>1</v>
      </c>
    </row>
    <row r="6147" spans="1:4" x14ac:dyDescent="0.2">
      <c r="A6147" s="6" t="s">
        <v>3735</v>
      </c>
      <c r="B6147" s="6" t="s">
        <v>3804</v>
      </c>
      <c r="C6147" s="6" t="s">
        <v>3805</v>
      </c>
      <c r="D6147" s="12">
        <v>1</v>
      </c>
    </row>
    <row r="6148" spans="1:4" x14ac:dyDescent="0.2">
      <c r="A6148" s="6" t="s">
        <v>3735</v>
      </c>
      <c r="B6148" s="6" t="s">
        <v>3806</v>
      </c>
      <c r="C6148" s="6" t="s">
        <v>3807</v>
      </c>
      <c r="D6148" s="12">
        <v>1</v>
      </c>
    </row>
    <row r="6149" spans="1:4" x14ac:dyDescent="0.2">
      <c r="A6149" s="6" t="s">
        <v>3735</v>
      </c>
      <c r="B6149" s="6" t="s">
        <v>3808</v>
      </c>
      <c r="C6149" s="6" t="s">
        <v>3809</v>
      </c>
      <c r="D6149" s="12">
        <v>1</v>
      </c>
    </row>
    <row r="6150" spans="1:4" x14ac:dyDescent="0.2">
      <c r="A6150" s="6" t="s">
        <v>3735</v>
      </c>
      <c r="B6150" s="6" t="s">
        <v>3810</v>
      </c>
      <c r="C6150" s="6" t="s">
        <v>3811</v>
      </c>
      <c r="D6150" s="12">
        <v>1</v>
      </c>
    </row>
    <row r="6151" spans="1:4" x14ac:dyDescent="0.2">
      <c r="A6151" s="6" t="s">
        <v>3735</v>
      </c>
      <c r="B6151" s="6" t="s">
        <v>3812</v>
      </c>
      <c r="C6151" s="6" t="s">
        <v>3813</v>
      </c>
      <c r="D6151" s="12">
        <v>1</v>
      </c>
    </row>
    <row r="6152" spans="1:4" x14ac:dyDescent="0.2">
      <c r="A6152" s="6" t="s">
        <v>3735</v>
      </c>
      <c r="B6152" s="6" t="s">
        <v>3814</v>
      </c>
      <c r="C6152" s="6" t="s">
        <v>3815</v>
      </c>
      <c r="D6152" s="12">
        <v>1</v>
      </c>
    </row>
    <row r="6153" spans="1:4" x14ac:dyDescent="0.2">
      <c r="A6153" s="6" t="s">
        <v>3735</v>
      </c>
      <c r="B6153" s="6" t="s">
        <v>3816</v>
      </c>
      <c r="C6153" s="6" t="s">
        <v>3817</v>
      </c>
      <c r="D6153" s="12">
        <v>1</v>
      </c>
    </row>
    <row r="6154" spans="1:4" x14ac:dyDescent="0.2">
      <c r="A6154" s="6" t="s">
        <v>3735</v>
      </c>
      <c r="B6154" s="6" t="s">
        <v>3818</v>
      </c>
      <c r="C6154" s="6" t="s">
        <v>3819</v>
      </c>
      <c r="D6154" s="12">
        <v>1</v>
      </c>
    </row>
    <row r="6155" spans="1:4" x14ac:dyDescent="0.2">
      <c r="A6155" s="6" t="s">
        <v>3735</v>
      </c>
      <c r="B6155" s="6" t="s">
        <v>3820</v>
      </c>
      <c r="C6155" s="6" t="s">
        <v>3821</v>
      </c>
      <c r="D6155" s="12">
        <v>1</v>
      </c>
    </row>
    <row r="6156" spans="1:4" x14ac:dyDescent="0.2">
      <c r="A6156" s="6" t="s">
        <v>3735</v>
      </c>
      <c r="B6156" s="6" t="s">
        <v>18726</v>
      </c>
      <c r="C6156" s="6" t="s">
        <v>18727</v>
      </c>
      <c r="D6156" s="12">
        <v>1</v>
      </c>
    </row>
    <row r="6157" spans="1:4" x14ac:dyDescent="0.2">
      <c r="A6157" s="6" t="s">
        <v>3735</v>
      </c>
      <c r="B6157" s="6" t="s">
        <v>18728</v>
      </c>
      <c r="C6157" s="6" t="s">
        <v>18729</v>
      </c>
      <c r="D6157" s="12">
        <v>1</v>
      </c>
    </row>
    <row r="6158" spans="1:4" x14ac:dyDescent="0.2">
      <c r="A6158" s="6" t="s">
        <v>3735</v>
      </c>
      <c r="B6158" s="6" t="s">
        <v>18730</v>
      </c>
      <c r="C6158" s="6" t="s">
        <v>18731</v>
      </c>
      <c r="D6158" s="12">
        <v>1</v>
      </c>
    </row>
    <row r="6159" spans="1:4" x14ac:dyDescent="0.2">
      <c r="A6159" s="6" t="s">
        <v>3735</v>
      </c>
      <c r="B6159" s="6" t="s">
        <v>18732</v>
      </c>
      <c r="C6159" s="6" t="s">
        <v>18733</v>
      </c>
      <c r="D6159" s="12">
        <v>1</v>
      </c>
    </row>
    <row r="6160" spans="1:4" x14ac:dyDescent="0.2">
      <c r="A6160" s="6" t="s">
        <v>3735</v>
      </c>
      <c r="B6160" s="6" t="s">
        <v>3822</v>
      </c>
      <c r="C6160" s="6" t="s">
        <v>3823</v>
      </c>
      <c r="D6160" s="12">
        <v>1</v>
      </c>
    </row>
    <row r="6161" spans="1:4" x14ac:dyDescent="0.2">
      <c r="A6161" s="6" t="s">
        <v>3735</v>
      </c>
      <c r="B6161" s="6" t="s">
        <v>18734</v>
      </c>
      <c r="C6161" s="6" t="s">
        <v>18735</v>
      </c>
      <c r="D6161" s="12">
        <v>1</v>
      </c>
    </row>
    <row r="6162" spans="1:4" x14ac:dyDescent="0.2">
      <c r="A6162" s="6" t="s">
        <v>3735</v>
      </c>
      <c r="B6162" s="6" t="s">
        <v>18736</v>
      </c>
      <c r="C6162" s="6" t="s">
        <v>18737</v>
      </c>
      <c r="D6162" s="12">
        <v>1</v>
      </c>
    </row>
    <row r="6163" spans="1:4" x14ac:dyDescent="0.2">
      <c r="A6163" s="6" t="s">
        <v>3735</v>
      </c>
      <c r="B6163" s="6" t="s">
        <v>18738</v>
      </c>
      <c r="C6163" s="6" t="s">
        <v>18739</v>
      </c>
      <c r="D6163" s="12">
        <v>1</v>
      </c>
    </row>
    <row r="6164" spans="1:4" x14ac:dyDescent="0.2">
      <c r="A6164" s="6" t="s">
        <v>3735</v>
      </c>
      <c r="B6164" s="6" t="s">
        <v>3824</v>
      </c>
      <c r="C6164" s="6" t="s">
        <v>3825</v>
      </c>
      <c r="D6164" s="12">
        <v>1</v>
      </c>
    </row>
    <row r="6165" spans="1:4" x14ac:dyDescent="0.2">
      <c r="A6165" s="6" t="s">
        <v>3735</v>
      </c>
      <c r="B6165" s="6" t="s">
        <v>3826</v>
      </c>
      <c r="C6165" s="6" t="s">
        <v>3827</v>
      </c>
      <c r="D6165" s="12">
        <v>1</v>
      </c>
    </row>
    <row r="6166" spans="1:4" x14ac:dyDescent="0.2">
      <c r="A6166" s="6" t="s">
        <v>3735</v>
      </c>
      <c r="B6166" s="6" t="s">
        <v>3828</v>
      </c>
      <c r="C6166" s="6" t="s">
        <v>3829</v>
      </c>
      <c r="D6166" s="12">
        <v>1</v>
      </c>
    </row>
    <row r="6167" spans="1:4" x14ac:dyDescent="0.2">
      <c r="A6167" s="6" t="s">
        <v>3735</v>
      </c>
      <c r="B6167" s="6" t="s">
        <v>3830</v>
      </c>
      <c r="C6167" s="6" t="s">
        <v>3831</v>
      </c>
      <c r="D6167" s="12">
        <v>1</v>
      </c>
    </row>
    <row r="6168" spans="1:4" x14ac:dyDescent="0.2">
      <c r="A6168" s="6" t="s">
        <v>3735</v>
      </c>
      <c r="B6168" s="6" t="s">
        <v>3832</v>
      </c>
      <c r="C6168" s="6" t="s">
        <v>3833</v>
      </c>
      <c r="D6168" s="12">
        <v>1</v>
      </c>
    </row>
    <row r="6169" spans="1:4" x14ac:dyDescent="0.2">
      <c r="A6169" s="6" t="s">
        <v>3735</v>
      </c>
      <c r="B6169" s="6" t="s">
        <v>18740</v>
      </c>
      <c r="C6169" s="6" t="s">
        <v>18741</v>
      </c>
      <c r="D6169" s="12">
        <v>1</v>
      </c>
    </row>
    <row r="6170" spans="1:4" x14ac:dyDescent="0.2">
      <c r="A6170" s="6" t="s">
        <v>3735</v>
      </c>
      <c r="B6170" s="6" t="s">
        <v>3834</v>
      </c>
      <c r="C6170" s="6" t="s">
        <v>3835</v>
      </c>
      <c r="D6170" s="12">
        <v>1</v>
      </c>
    </row>
    <row r="6171" spans="1:4" x14ac:dyDescent="0.2">
      <c r="A6171" s="6" t="s">
        <v>3735</v>
      </c>
      <c r="B6171" s="6" t="s">
        <v>3836</v>
      </c>
      <c r="C6171" s="6" t="s">
        <v>3837</v>
      </c>
      <c r="D6171" s="12">
        <v>1</v>
      </c>
    </row>
    <row r="6172" spans="1:4" x14ac:dyDescent="0.2">
      <c r="A6172" s="6" t="s">
        <v>3735</v>
      </c>
      <c r="B6172" s="6" t="s">
        <v>3838</v>
      </c>
      <c r="C6172" s="6" t="s">
        <v>3839</v>
      </c>
      <c r="D6172" s="12">
        <v>1</v>
      </c>
    </row>
    <row r="6173" spans="1:4" x14ac:dyDescent="0.2">
      <c r="A6173" s="6" t="s">
        <v>3735</v>
      </c>
      <c r="B6173" s="6" t="s">
        <v>18742</v>
      </c>
      <c r="C6173" s="6" t="s">
        <v>18743</v>
      </c>
      <c r="D6173" s="12">
        <v>1</v>
      </c>
    </row>
    <row r="6174" spans="1:4" x14ac:dyDescent="0.2">
      <c r="A6174" s="6" t="s">
        <v>3735</v>
      </c>
      <c r="B6174" s="6" t="s">
        <v>3840</v>
      </c>
      <c r="C6174" s="6" t="s">
        <v>3841</v>
      </c>
      <c r="D6174" s="12">
        <v>1</v>
      </c>
    </row>
    <row r="6175" spans="1:4" x14ac:dyDescent="0.2">
      <c r="A6175" s="6" t="s">
        <v>3735</v>
      </c>
      <c r="B6175" s="6" t="s">
        <v>3842</v>
      </c>
      <c r="C6175" s="6" t="s">
        <v>3843</v>
      </c>
      <c r="D6175" s="12">
        <v>1</v>
      </c>
    </row>
    <row r="6176" spans="1:4" x14ac:dyDescent="0.2">
      <c r="A6176" s="6" t="s">
        <v>3735</v>
      </c>
      <c r="B6176" s="6" t="s">
        <v>3844</v>
      </c>
      <c r="C6176" s="6" t="s">
        <v>3845</v>
      </c>
      <c r="D6176" s="12">
        <v>1</v>
      </c>
    </row>
    <row r="6177" spans="1:4" x14ac:dyDescent="0.2">
      <c r="A6177" s="6" t="s">
        <v>3735</v>
      </c>
      <c r="B6177" s="6" t="s">
        <v>18744</v>
      </c>
      <c r="C6177" s="6" t="s">
        <v>18745</v>
      </c>
      <c r="D6177" s="12">
        <v>1</v>
      </c>
    </row>
    <row r="6178" spans="1:4" x14ac:dyDescent="0.2">
      <c r="A6178" s="6" t="s">
        <v>3735</v>
      </c>
      <c r="B6178" s="6" t="s">
        <v>18746</v>
      </c>
      <c r="C6178" s="6" t="s">
        <v>18747</v>
      </c>
      <c r="D6178" s="12">
        <v>1</v>
      </c>
    </row>
    <row r="6179" spans="1:4" x14ac:dyDescent="0.2">
      <c r="A6179" s="6" t="s">
        <v>3735</v>
      </c>
      <c r="B6179" s="6" t="s">
        <v>18748</v>
      </c>
      <c r="C6179" s="6" t="s">
        <v>18749</v>
      </c>
      <c r="D6179" s="12">
        <v>1</v>
      </c>
    </row>
    <row r="6180" spans="1:4" x14ac:dyDescent="0.2">
      <c r="A6180" s="6" t="s">
        <v>3735</v>
      </c>
      <c r="B6180" s="6" t="s">
        <v>3846</v>
      </c>
      <c r="C6180" s="6" t="s">
        <v>3847</v>
      </c>
      <c r="D6180" s="12">
        <v>1</v>
      </c>
    </row>
    <row r="6181" spans="1:4" x14ac:dyDescent="0.2">
      <c r="A6181" s="6" t="s">
        <v>3735</v>
      </c>
      <c r="B6181" s="6" t="s">
        <v>3848</v>
      </c>
      <c r="C6181" s="6" t="s">
        <v>3849</v>
      </c>
      <c r="D6181" s="12">
        <v>1</v>
      </c>
    </row>
    <row r="6182" spans="1:4" x14ac:dyDescent="0.2">
      <c r="A6182" s="6" t="s">
        <v>3735</v>
      </c>
      <c r="B6182" s="6" t="s">
        <v>3850</v>
      </c>
      <c r="C6182" s="6" t="s">
        <v>3851</v>
      </c>
      <c r="D6182" s="12">
        <v>1</v>
      </c>
    </row>
    <row r="6183" spans="1:4" x14ac:dyDescent="0.2">
      <c r="A6183" s="6" t="s">
        <v>3735</v>
      </c>
      <c r="B6183" s="6" t="s">
        <v>3852</v>
      </c>
      <c r="C6183" s="6" t="s">
        <v>3853</v>
      </c>
      <c r="D6183" s="12">
        <v>1</v>
      </c>
    </row>
    <row r="6184" spans="1:4" x14ac:dyDescent="0.2">
      <c r="A6184" s="6" t="s">
        <v>3735</v>
      </c>
      <c r="B6184" s="6" t="s">
        <v>18750</v>
      </c>
      <c r="C6184" s="6" t="s">
        <v>18751</v>
      </c>
      <c r="D6184" s="12">
        <v>1</v>
      </c>
    </row>
    <row r="6185" spans="1:4" x14ac:dyDescent="0.2">
      <c r="A6185" s="6" t="s">
        <v>3735</v>
      </c>
      <c r="B6185" s="6" t="s">
        <v>3854</v>
      </c>
      <c r="C6185" s="6" t="s">
        <v>3855</v>
      </c>
      <c r="D6185" s="12">
        <v>1</v>
      </c>
    </row>
    <row r="6186" spans="1:4" x14ac:dyDescent="0.2">
      <c r="A6186" s="6" t="s">
        <v>3735</v>
      </c>
      <c r="B6186" s="6" t="s">
        <v>3856</v>
      </c>
      <c r="C6186" s="6" t="s">
        <v>3857</v>
      </c>
      <c r="D6186" s="12">
        <v>1</v>
      </c>
    </row>
    <row r="6187" spans="1:4" x14ac:dyDescent="0.2">
      <c r="A6187" s="6" t="s">
        <v>3735</v>
      </c>
      <c r="B6187" s="6" t="s">
        <v>3858</v>
      </c>
      <c r="C6187" s="6" t="s">
        <v>3859</v>
      </c>
      <c r="D6187" s="12">
        <v>1</v>
      </c>
    </row>
    <row r="6188" spans="1:4" x14ac:dyDescent="0.2">
      <c r="A6188" s="6" t="s">
        <v>3735</v>
      </c>
      <c r="B6188" s="6" t="s">
        <v>3860</v>
      </c>
      <c r="C6188" s="6" t="s">
        <v>3861</v>
      </c>
      <c r="D6188" s="12">
        <v>1</v>
      </c>
    </row>
    <row r="6189" spans="1:4" x14ac:dyDescent="0.2">
      <c r="A6189" s="6" t="s">
        <v>3735</v>
      </c>
      <c r="B6189" s="6" t="s">
        <v>18752</v>
      </c>
      <c r="C6189" s="6" t="s">
        <v>18753</v>
      </c>
      <c r="D6189" s="12">
        <v>1</v>
      </c>
    </row>
    <row r="6190" spans="1:4" x14ac:dyDescent="0.2">
      <c r="A6190" s="6" t="s">
        <v>3735</v>
      </c>
      <c r="B6190" s="6" t="s">
        <v>3862</v>
      </c>
      <c r="C6190" s="6" t="s">
        <v>3863</v>
      </c>
      <c r="D6190" s="12">
        <v>1</v>
      </c>
    </row>
    <row r="6191" spans="1:4" x14ac:dyDescent="0.2">
      <c r="A6191" s="6" t="s">
        <v>3735</v>
      </c>
      <c r="B6191" s="6" t="s">
        <v>3864</v>
      </c>
      <c r="C6191" s="6" t="s">
        <v>3865</v>
      </c>
      <c r="D6191" s="12">
        <v>1</v>
      </c>
    </row>
    <row r="6192" spans="1:4" x14ac:dyDescent="0.2">
      <c r="A6192" s="6" t="s">
        <v>3735</v>
      </c>
      <c r="B6192" s="6" t="s">
        <v>3866</v>
      </c>
      <c r="C6192" s="6" t="s">
        <v>3867</v>
      </c>
      <c r="D6192" s="12">
        <v>1</v>
      </c>
    </row>
    <row r="6193" spans="1:4" x14ac:dyDescent="0.2">
      <c r="A6193" s="6" t="s">
        <v>3735</v>
      </c>
      <c r="B6193" s="6" t="s">
        <v>18754</v>
      </c>
      <c r="C6193" s="6" t="s">
        <v>18755</v>
      </c>
      <c r="D6193" s="12">
        <v>1</v>
      </c>
    </row>
    <row r="6194" spans="1:4" x14ac:dyDescent="0.2">
      <c r="A6194" s="6" t="s">
        <v>3735</v>
      </c>
      <c r="B6194" s="6" t="s">
        <v>3868</v>
      </c>
      <c r="C6194" s="6" t="s">
        <v>3869</v>
      </c>
      <c r="D6194" s="12">
        <v>1</v>
      </c>
    </row>
    <row r="6195" spans="1:4" x14ac:dyDescent="0.2">
      <c r="A6195" s="6" t="s">
        <v>3735</v>
      </c>
      <c r="B6195" s="6" t="s">
        <v>18756</v>
      </c>
      <c r="C6195" s="6" t="s">
        <v>18757</v>
      </c>
      <c r="D6195" s="12">
        <v>1</v>
      </c>
    </row>
    <row r="6196" spans="1:4" x14ac:dyDescent="0.2">
      <c r="A6196" s="6" t="s">
        <v>3735</v>
      </c>
      <c r="B6196" s="6" t="s">
        <v>3870</v>
      </c>
      <c r="C6196" s="6" t="s">
        <v>3871</v>
      </c>
      <c r="D6196" s="12">
        <v>1</v>
      </c>
    </row>
    <row r="6197" spans="1:4" x14ac:dyDescent="0.2">
      <c r="A6197" s="6" t="s">
        <v>3735</v>
      </c>
      <c r="B6197" s="6" t="s">
        <v>3872</v>
      </c>
      <c r="C6197" s="6" t="s">
        <v>3873</v>
      </c>
      <c r="D6197" s="12">
        <v>1</v>
      </c>
    </row>
    <row r="6198" spans="1:4" x14ac:dyDescent="0.2">
      <c r="A6198" s="6" t="s">
        <v>3735</v>
      </c>
      <c r="B6198" s="6" t="s">
        <v>3874</v>
      </c>
      <c r="C6198" s="6" t="s">
        <v>3875</v>
      </c>
      <c r="D6198" s="12">
        <v>1</v>
      </c>
    </row>
    <row r="6199" spans="1:4" x14ac:dyDescent="0.2">
      <c r="A6199" s="6" t="s">
        <v>3735</v>
      </c>
      <c r="B6199" s="6" t="s">
        <v>3876</v>
      </c>
      <c r="C6199" s="6" t="s">
        <v>3877</v>
      </c>
      <c r="D6199" s="12">
        <v>1</v>
      </c>
    </row>
    <row r="6200" spans="1:4" x14ac:dyDescent="0.2">
      <c r="A6200" s="6" t="s">
        <v>3735</v>
      </c>
      <c r="B6200" s="6" t="s">
        <v>18758</v>
      </c>
      <c r="C6200" s="6" t="s">
        <v>18759</v>
      </c>
      <c r="D6200" s="12">
        <v>1</v>
      </c>
    </row>
    <row r="6201" spans="1:4" x14ac:dyDescent="0.2">
      <c r="A6201" s="6" t="s">
        <v>3735</v>
      </c>
      <c r="B6201" s="6" t="s">
        <v>3878</v>
      </c>
      <c r="C6201" s="6" t="s">
        <v>3879</v>
      </c>
      <c r="D6201" s="12">
        <v>1</v>
      </c>
    </row>
    <row r="6202" spans="1:4" x14ac:dyDescent="0.2">
      <c r="A6202" s="6" t="s">
        <v>3735</v>
      </c>
      <c r="B6202" s="6" t="s">
        <v>3880</v>
      </c>
      <c r="C6202" s="6" t="s">
        <v>3881</v>
      </c>
      <c r="D6202" s="12">
        <v>1</v>
      </c>
    </row>
    <row r="6203" spans="1:4" x14ac:dyDescent="0.2">
      <c r="A6203" s="6" t="s">
        <v>3735</v>
      </c>
      <c r="B6203" s="6" t="s">
        <v>3882</v>
      </c>
      <c r="C6203" s="6" t="s">
        <v>3883</v>
      </c>
      <c r="D6203" s="12">
        <v>1</v>
      </c>
    </row>
    <row r="6204" spans="1:4" x14ac:dyDescent="0.2">
      <c r="A6204" s="6" t="s">
        <v>3735</v>
      </c>
      <c r="B6204" s="6" t="s">
        <v>3884</v>
      </c>
      <c r="C6204" s="6" t="s">
        <v>3885</v>
      </c>
      <c r="D6204" s="12">
        <v>1</v>
      </c>
    </row>
    <row r="6205" spans="1:4" x14ac:dyDescent="0.2">
      <c r="A6205" s="6" t="s">
        <v>3735</v>
      </c>
      <c r="B6205" s="6" t="s">
        <v>3886</v>
      </c>
      <c r="C6205" s="6" t="s">
        <v>3887</v>
      </c>
      <c r="D6205" s="12">
        <v>1</v>
      </c>
    </row>
    <row r="6206" spans="1:4" x14ac:dyDescent="0.2">
      <c r="A6206" s="6" t="s">
        <v>3735</v>
      </c>
      <c r="B6206" s="6" t="s">
        <v>3888</v>
      </c>
      <c r="C6206" s="6" t="s">
        <v>3889</v>
      </c>
      <c r="D6206" s="12">
        <v>1</v>
      </c>
    </row>
    <row r="6207" spans="1:4" x14ac:dyDescent="0.2">
      <c r="A6207" s="6" t="s">
        <v>3735</v>
      </c>
      <c r="B6207" s="6" t="s">
        <v>3890</v>
      </c>
      <c r="C6207" s="6" t="s">
        <v>3891</v>
      </c>
      <c r="D6207" s="12">
        <v>1</v>
      </c>
    </row>
    <row r="6208" spans="1:4" x14ac:dyDescent="0.2">
      <c r="A6208" s="6" t="s">
        <v>3735</v>
      </c>
      <c r="B6208" s="6" t="s">
        <v>3892</v>
      </c>
      <c r="C6208" s="6" t="s">
        <v>3893</v>
      </c>
      <c r="D6208" s="12">
        <v>1</v>
      </c>
    </row>
    <row r="6209" spans="1:4" x14ac:dyDescent="0.2">
      <c r="A6209" s="6" t="s">
        <v>3735</v>
      </c>
      <c r="B6209" s="6" t="s">
        <v>3894</v>
      </c>
      <c r="C6209" s="6" t="s">
        <v>3895</v>
      </c>
      <c r="D6209" s="12">
        <v>1</v>
      </c>
    </row>
    <row r="6210" spans="1:4" x14ac:dyDescent="0.2">
      <c r="A6210" s="6" t="s">
        <v>3735</v>
      </c>
      <c r="B6210" s="6" t="s">
        <v>3896</v>
      </c>
      <c r="C6210" s="6" t="s">
        <v>3897</v>
      </c>
      <c r="D6210" s="12">
        <v>1</v>
      </c>
    </row>
    <row r="6211" spans="1:4" x14ac:dyDescent="0.2">
      <c r="A6211" s="6" t="s">
        <v>3735</v>
      </c>
      <c r="B6211" s="6" t="s">
        <v>3898</v>
      </c>
      <c r="C6211" s="6" t="s">
        <v>3899</v>
      </c>
      <c r="D6211" s="12">
        <v>1</v>
      </c>
    </row>
    <row r="6212" spans="1:4" x14ac:dyDescent="0.2">
      <c r="A6212" s="6" t="s">
        <v>3735</v>
      </c>
      <c r="B6212" s="6" t="s">
        <v>3900</v>
      </c>
      <c r="C6212" s="6" t="s">
        <v>3901</v>
      </c>
      <c r="D6212" s="12">
        <v>1</v>
      </c>
    </row>
    <row r="6213" spans="1:4" x14ac:dyDescent="0.2">
      <c r="A6213" s="6" t="s">
        <v>3735</v>
      </c>
      <c r="B6213" s="6" t="s">
        <v>3902</v>
      </c>
      <c r="C6213" s="6" t="s">
        <v>3903</v>
      </c>
      <c r="D6213" s="12">
        <v>1</v>
      </c>
    </row>
    <row r="6214" spans="1:4" x14ac:dyDescent="0.2">
      <c r="A6214" s="6" t="s">
        <v>3735</v>
      </c>
      <c r="B6214" s="6" t="s">
        <v>18760</v>
      </c>
      <c r="C6214" s="6" t="s">
        <v>18761</v>
      </c>
      <c r="D6214" s="12">
        <v>1</v>
      </c>
    </row>
    <row r="6215" spans="1:4" x14ac:dyDescent="0.2">
      <c r="A6215" s="6" t="s">
        <v>3735</v>
      </c>
      <c r="B6215" s="6" t="s">
        <v>3904</v>
      </c>
      <c r="C6215" s="6" t="s">
        <v>3905</v>
      </c>
      <c r="D6215" s="12">
        <v>1</v>
      </c>
    </row>
    <row r="6216" spans="1:4" x14ac:dyDescent="0.2">
      <c r="A6216" s="6" t="s">
        <v>3735</v>
      </c>
      <c r="B6216" s="6" t="s">
        <v>3906</v>
      </c>
      <c r="C6216" s="6" t="s">
        <v>3907</v>
      </c>
      <c r="D6216" s="12">
        <v>1</v>
      </c>
    </row>
    <row r="6217" spans="1:4" x14ac:dyDescent="0.2">
      <c r="A6217" s="6" t="s">
        <v>3735</v>
      </c>
      <c r="B6217" s="6" t="s">
        <v>3908</v>
      </c>
      <c r="C6217" s="6" t="s">
        <v>3909</v>
      </c>
      <c r="D6217" s="12">
        <v>1</v>
      </c>
    </row>
    <row r="6218" spans="1:4" x14ac:dyDescent="0.2">
      <c r="A6218" s="6" t="s">
        <v>3735</v>
      </c>
      <c r="B6218" s="6" t="s">
        <v>3910</v>
      </c>
      <c r="C6218" s="6" t="s">
        <v>3911</v>
      </c>
      <c r="D6218" s="12">
        <v>1</v>
      </c>
    </row>
    <row r="6219" spans="1:4" x14ac:dyDescent="0.2">
      <c r="A6219" s="6" t="s">
        <v>3735</v>
      </c>
      <c r="B6219" s="6" t="s">
        <v>3912</v>
      </c>
      <c r="C6219" s="6" t="s">
        <v>3913</v>
      </c>
      <c r="D6219" s="12">
        <v>1</v>
      </c>
    </row>
    <row r="6220" spans="1:4" x14ac:dyDescent="0.2">
      <c r="A6220" s="6" t="s">
        <v>3735</v>
      </c>
      <c r="B6220" s="6" t="s">
        <v>3914</v>
      </c>
      <c r="C6220" s="6" t="s">
        <v>3915</v>
      </c>
      <c r="D6220" s="12">
        <v>1</v>
      </c>
    </row>
    <row r="6221" spans="1:4" x14ac:dyDescent="0.2">
      <c r="A6221" s="6" t="s">
        <v>3735</v>
      </c>
      <c r="B6221" s="6" t="s">
        <v>3916</v>
      </c>
      <c r="C6221" s="6" t="s">
        <v>3917</v>
      </c>
      <c r="D6221" s="12">
        <v>1</v>
      </c>
    </row>
    <row r="6222" spans="1:4" x14ac:dyDescent="0.2">
      <c r="A6222" s="6" t="s">
        <v>3735</v>
      </c>
      <c r="B6222" s="6" t="s">
        <v>3918</v>
      </c>
      <c r="C6222" s="6" t="s">
        <v>3919</v>
      </c>
      <c r="D6222" s="12">
        <v>1</v>
      </c>
    </row>
    <row r="6223" spans="1:4" x14ac:dyDescent="0.2">
      <c r="A6223" s="6" t="s">
        <v>3735</v>
      </c>
      <c r="B6223" s="6" t="s">
        <v>3920</v>
      </c>
      <c r="C6223" s="6" t="s">
        <v>3921</v>
      </c>
      <c r="D6223" s="12">
        <v>1</v>
      </c>
    </row>
    <row r="6224" spans="1:4" x14ac:dyDescent="0.2">
      <c r="A6224" s="6" t="s">
        <v>3735</v>
      </c>
      <c r="B6224" s="6" t="s">
        <v>3922</v>
      </c>
      <c r="C6224" s="6" t="s">
        <v>3923</v>
      </c>
      <c r="D6224" s="12">
        <v>1</v>
      </c>
    </row>
    <row r="6225" spans="1:4" x14ac:dyDescent="0.2">
      <c r="A6225" s="6" t="s">
        <v>3735</v>
      </c>
      <c r="B6225" s="6" t="s">
        <v>3924</v>
      </c>
      <c r="C6225" s="6" t="s">
        <v>3925</v>
      </c>
      <c r="D6225" s="12">
        <v>1</v>
      </c>
    </row>
    <row r="6226" spans="1:4" x14ac:dyDescent="0.2">
      <c r="A6226" s="6" t="s">
        <v>3735</v>
      </c>
      <c r="B6226" s="6" t="s">
        <v>18762</v>
      </c>
      <c r="C6226" s="6" t="s">
        <v>18763</v>
      </c>
      <c r="D6226" s="12">
        <v>1</v>
      </c>
    </row>
    <row r="6227" spans="1:4" x14ac:dyDescent="0.2">
      <c r="A6227" s="6" t="s">
        <v>3735</v>
      </c>
      <c r="B6227" s="6" t="s">
        <v>18764</v>
      </c>
      <c r="C6227" s="6" t="s">
        <v>18765</v>
      </c>
      <c r="D6227" s="12">
        <v>1</v>
      </c>
    </row>
    <row r="6228" spans="1:4" x14ac:dyDescent="0.2">
      <c r="A6228" s="6" t="s">
        <v>3735</v>
      </c>
      <c r="B6228" s="6" t="s">
        <v>18766</v>
      </c>
      <c r="C6228" s="6" t="s">
        <v>18767</v>
      </c>
      <c r="D6228" s="12">
        <v>1</v>
      </c>
    </row>
    <row r="6229" spans="1:4" x14ac:dyDescent="0.2">
      <c r="A6229" s="6" t="s">
        <v>3735</v>
      </c>
      <c r="B6229" s="6" t="s">
        <v>3926</v>
      </c>
      <c r="C6229" s="6" t="s">
        <v>3927</v>
      </c>
      <c r="D6229" s="12">
        <v>1</v>
      </c>
    </row>
    <row r="6230" spans="1:4" x14ac:dyDescent="0.2">
      <c r="A6230" s="6" t="s">
        <v>3735</v>
      </c>
      <c r="B6230" s="6" t="s">
        <v>3928</v>
      </c>
      <c r="C6230" s="6" t="s">
        <v>3929</v>
      </c>
      <c r="D6230" s="12">
        <v>1</v>
      </c>
    </row>
    <row r="6231" spans="1:4" x14ac:dyDescent="0.2">
      <c r="A6231" s="6" t="s">
        <v>3735</v>
      </c>
      <c r="B6231" s="6" t="s">
        <v>3930</v>
      </c>
      <c r="C6231" s="6" t="s">
        <v>3931</v>
      </c>
      <c r="D6231" s="12">
        <v>1</v>
      </c>
    </row>
    <row r="6232" spans="1:4" x14ac:dyDescent="0.2">
      <c r="A6232" s="6" t="s">
        <v>3735</v>
      </c>
      <c r="B6232" s="6" t="s">
        <v>3932</v>
      </c>
      <c r="C6232" s="6" t="s">
        <v>3933</v>
      </c>
      <c r="D6232" s="12">
        <v>1</v>
      </c>
    </row>
    <row r="6233" spans="1:4" x14ac:dyDescent="0.2">
      <c r="A6233" s="6" t="s">
        <v>3735</v>
      </c>
      <c r="B6233" s="6" t="s">
        <v>18768</v>
      </c>
      <c r="C6233" s="6" t="s">
        <v>18769</v>
      </c>
      <c r="D6233" s="12">
        <v>1</v>
      </c>
    </row>
    <row r="6234" spans="1:4" x14ac:dyDescent="0.2">
      <c r="A6234" s="6" t="s">
        <v>3735</v>
      </c>
      <c r="B6234" s="6" t="s">
        <v>3934</v>
      </c>
      <c r="C6234" s="6" t="s">
        <v>3935</v>
      </c>
      <c r="D6234" s="12">
        <v>1</v>
      </c>
    </row>
    <row r="6235" spans="1:4" x14ac:dyDescent="0.2">
      <c r="A6235" s="6" t="s">
        <v>3735</v>
      </c>
      <c r="B6235" s="6" t="s">
        <v>3936</v>
      </c>
      <c r="C6235" s="6" t="s">
        <v>3937</v>
      </c>
      <c r="D6235" s="12">
        <v>1</v>
      </c>
    </row>
    <row r="6236" spans="1:4" x14ac:dyDescent="0.2">
      <c r="A6236" s="6" t="s">
        <v>3735</v>
      </c>
      <c r="B6236" s="6" t="s">
        <v>3938</v>
      </c>
      <c r="C6236" s="6" t="s">
        <v>3939</v>
      </c>
      <c r="D6236" s="12">
        <v>1</v>
      </c>
    </row>
    <row r="6237" spans="1:4" x14ac:dyDescent="0.2">
      <c r="A6237" s="6" t="s">
        <v>3735</v>
      </c>
      <c r="B6237" s="6" t="s">
        <v>18770</v>
      </c>
      <c r="C6237" s="6" t="s">
        <v>18771</v>
      </c>
      <c r="D6237" s="12">
        <v>1</v>
      </c>
    </row>
    <row r="6238" spans="1:4" x14ac:dyDescent="0.2">
      <c r="A6238" s="6" t="s">
        <v>3735</v>
      </c>
      <c r="B6238" s="6" t="s">
        <v>3940</v>
      </c>
      <c r="C6238" s="6" t="s">
        <v>3941</v>
      </c>
      <c r="D6238" s="12">
        <v>1</v>
      </c>
    </row>
    <row r="6239" spans="1:4" x14ac:dyDescent="0.2">
      <c r="A6239" s="6" t="s">
        <v>3735</v>
      </c>
      <c r="B6239" s="6" t="s">
        <v>3942</v>
      </c>
      <c r="C6239" s="6" t="s">
        <v>3943</v>
      </c>
      <c r="D6239" s="12">
        <v>1</v>
      </c>
    </row>
    <row r="6240" spans="1:4" x14ac:dyDescent="0.2">
      <c r="A6240" s="6" t="s">
        <v>3735</v>
      </c>
      <c r="B6240" s="6" t="s">
        <v>3944</v>
      </c>
      <c r="C6240" s="6" t="s">
        <v>3945</v>
      </c>
      <c r="D6240" s="12">
        <v>1</v>
      </c>
    </row>
    <row r="6241" spans="1:4" x14ac:dyDescent="0.2">
      <c r="A6241" s="6" t="s">
        <v>3735</v>
      </c>
      <c r="B6241" s="6" t="s">
        <v>3946</v>
      </c>
      <c r="C6241" s="6" t="s">
        <v>3947</v>
      </c>
      <c r="D6241" s="12">
        <v>1</v>
      </c>
    </row>
    <row r="6242" spans="1:4" x14ac:dyDescent="0.2">
      <c r="A6242" s="6" t="s">
        <v>3735</v>
      </c>
      <c r="B6242" s="6" t="s">
        <v>3948</v>
      </c>
      <c r="C6242" s="6" t="s">
        <v>3949</v>
      </c>
      <c r="D6242" s="12">
        <v>1</v>
      </c>
    </row>
    <row r="6243" spans="1:4" x14ac:dyDescent="0.2">
      <c r="A6243" s="6" t="s">
        <v>3735</v>
      </c>
      <c r="B6243" s="6" t="s">
        <v>3950</v>
      </c>
      <c r="C6243" s="6" t="s">
        <v>3951</v>
      </c>
      <c r="D6243" s="12">
        <v>1</v>
      </c>
    </row>
    <row r="6244" spans="1:4" x14ac:dyDescent="0.2">
      <c r="A6244" s="6" t="s">
        <v>3735</v>
      </c>
      <c r="B6244" s="6" t="s">
        <v>3952</v>
      </c>
      <c r="C6244" s="6" t="s">
        <v>3953</v>
      </c>
      <c r="D6244" s="12">
        <v>1</v>
      </c>
    </row>
    <row r="6245" spans="1:4" x14ac:dyDescent="0.2">
      <c r="A6245" s="6" t="s">
        <v>3735</v>
      </c>
      <c r="B6245" s="6" t="s">
        <v>3954</v>
      </c>
      <c r="C6245" s="6" t="s">
        <v>3955</v>
      </c>
      <c r="D6245" s="12">
        <v>1</v>
      </c>
    </row>
    <row r="6246" spans="1:4" x14ac:dyDescent="0.2">
      <c r="A6246" s="6" t="s">
        <v>3735</v>
      </c>
      <c r="B6246" s="6" t="s">
        <v>3956</v>
      </c>
      <c r="C6246" s="6" t="s">
        <v>3957</v>
      </c>
      <c r="D6246" s="12">
        <v>1</v>
      </c>
    </row>
    <row r="6247" spans="1:4" x14ac:dyDescent="0.2">
      <c r="A6247" s="6" t="s">
        <v>3735</v>
      </c>
      <c r="B6247" s="6" t="s">
        <v>3958</v>
      </c>
      <c r="C6247" s="6" t="s">
        <v>3959</v>
      </c>
      <c r="D6247" s="12">
        <v>1</v>
      </c>
    </row>
    <row r="6248" spans="1:4" x14ac:dyDescent="0.2">
      <c r="A6248" s="6" t="s">
        <v>3735</v>
      </c>
      <c r="B6248" s="6" t="s">
        <v>3960</v>
      </c>
      <c r="C6248" s="6" t="s">
        <v>3961</v>
      </c>
      <c r="D6248" s="12">
        <v>1</v>
      </c>
    </row>
    <row r="6249" spans="1:4" x14ac:dyDescent="0.2">
      <c r="A6249" s="6" t="s">
        <v>3735</v>
      </c>
      <c r="B6249" s="6" t="s">
        <v>3962</v>
      </c>
      <c r="C6249" s="6" t="s">
        <v>3963</v>
      </c>
      <c r="D6249" s="12">
        <v>1</v>
      </c>
    </row>
    <row r="6250" spans="1:4" x14ac:dyDescent="0.2">
      <c r="A6250" s="6" t="s">
        <v>3735</v>
      </c>
      <c r="B6250" s="6" t="s">
        <v>3964</v>
      </c>
      <c r="C6250" s="6" t="s">
        <v>3965</v>
      </c>
      <c r="D6250" s="12">
        <v>1</v>
      </c>
    </row>
    <row r="6251" spans="1:4" x14ac:dyDescent="0.2">
      <c r="A6251" s="6" t="s">
        <v>3735</v>
      </c>
      <c r="B6251" s="6" t="s">
        <v>3966</v>
      </c>
      <c r="C6251" s="6" t="s">
        <v>3967</v>
      </c>
      <c r="D6251" s="12">
        <v>1</v>
      </c>
    </row>
    <row r="6252" spans="1:4" x14ac:dyDescent="0.2">
      <c r="A6252" s="6" t="s">
        <v>3735</v>
      </c>
      <c r="B6252" s="6" t="s">
        <v>3968</v>
      </c>
      <c r="C6252" s="6" t="s">
        <v>3969</v>
      </c>
      <c r="D6252" s="12">
        <v>1</v>
      </c>
    </row>
    <row r="6253" spans="1:4" x14ac:dyDescent="0.2">
      <c r="A6253" s="6" t="s">
        <v>3735</v>
      </c>
      <c r="B6253" s="6" t="s">
        <v>3970</v>
      </c>
      <c r="C6253" s="6" t="s">
        <v>3971</v>
      </c>
      <c r="D6253" s="12">
        <v>1</v>
      </c>
    </row>
    <row r="6254" spans="1:4" x14ac:dyDescent="0.2">
      <c r="A6254" s="6" t="s">
        <v>3735</v>
      </c>
      <c r="B6254" s="6" t="s">
        <v>3972</v>
      </c>
      <c r="C6254" s="6" t="s">
        <v>3973</v>
      </c>
      <c r="D6254" s="12">
        <v>1</v>
      </c>
    </row>
    <row r="6255" spans="1:4" x14ac:dyDescent="0.2">
      <c r="A6255" s="6" t="s">
        <v>3735</v>
      </c>
      <c r="B6255" s="6" t="s">
        <v>3974</v>
      </c>
      <c r="C6255" s="6" t="s">
        <v>3975</v>
      </c>
      <c r="D6255" s="12">
        <v>1</v>
      </c>
    </row>
    <row r="6256" spans="1:4" x14ac:dyDescent="0.2">
      <c r="A6256" s="6" t="s">
        <v>3735</v>
      </c>
      <c r="B6256" s="6" t="s">
        <v>3976</v>
      </c>
      <c r="C6256" s="6" t="s">
        <v>3977</v>
      </c>
      <c r="D6256" s="12">
        <v>1</v>
      </c>
    </row>
    <row r="6257" spans="1:4" x14ac:dyDescent="0.2">
      <c r="A6257" s="6" t="s">
        <v>3735</v>
      </c>
      <c r="B6257" s="6" t="s">
        <v>3978</v>
      </c>
      <c r="C6257" s="6" t="s">
        <v>3979</v>
      </c>
      <c r="D6257" s="12">
        <v>1</v>
      </c>
    </row>
    <row r="6258" spans="1:4" x14ac:dyDescent="0.2">
      <c r="A6258" s="6" t="s">
        <v>3735</v>
      </c>
      <c r="B6258" s="6" t="s">
        <v>3980</v>
      </c>
      <c r="C6258" s="6" t="s">
        <v>3981</v>
      </c>
      <c r="D6258" s="12">
        <v>1</v>
      </c>
    </row>
    <row r="6259" spans="1:4" x14ac:dyDescent="0.2">
      <c r="A6259" s="6" t="s">
        <v>3735</v>
      </c>
      <c r="B6259" s="6" t="s">
        <v>3982</v>
      </c>
      <c r="C6259" s="6" t="s">
        <v>3983</v>
      </c>
      <c r="D6259" s="12">
        <v>1</v>
      </c>
    </row>
    <row r="6260" spans="1:4" x14ac:dyDescent="0.2">
      <c r="A6260" s="6" t="s">
        <v>3735</v>
      </c>
      <c r="B6260" s="6" t="s">
        <v>3984</v>
      </c>
      <c r="C6260" s="6" t="s">
        <v>3985</v>
      </c>
      <c r="D6260" s="12">
        <v>1</v>
      </c>
    </row>
    <row r="6261" spans="1:4" x14ac:dyDescent="0.2">
      <c r="A6261" s="6" t="s">
        <v>3735</v>
      </c>
      <c r="B6261" s="6" t="s">
        <v>3986</v>
      </c>
      <c r="C6261" s="6" t="s">
        <v>3987</v>
      </c>
      <c r="D6261" s="12">
        <v>1</v>
      </c>
    </row>
    <row r="6262" spans="1:4" x14ac:dyDescent="0.2">
      <c r="A6262" s="6" t="s">
        <v>3735</v>
      </c>
      <c r="B6262" s="6" t="s">
        <v>18772</v>
      </c>
      <c r="C6262" s="6" t="s">
        <v>18773</v>
      </c>
      <c r="D6262" s="12">
        <v>1</v>
      </c>
    </row>
    <row r="6263" spans="1:4" x14ac:dyDescent="0.2">
      <c r="A6263" s="6" t="s">
        <v>3735</v>
      </c>
      <c r="B6263" s="6" t="s">
        <v>18774</v>
      </c>
      <c r="C6263" s="6" t="s">
        <v>18775</v>
      </c>
      <c r="D6263" s="12">
        <v>1</v>
      </c>
    </row>
    <row r="6264" spans="1:4" x14ac:dyDescent="0.2">
      <c r="A6264" s="6" t="s">
        <v>3735</v>
      </c>
      <c r="B6264" s="6" t="s">
        <v>18776</v>
      </c>
      <c r="C6264" s="6" t="s">
        <v>18777</v>
      </c>
      <c r="D6264" s="12">
        <v>1</v>
      </c>
    </row>
    <row r="6265" spans="1:4" x14ac:dyDescent="0.2">
      <c r="A6265" s="6" t="s">
        <v>3735</v>
      </c>
      <c r="B6265" s="6" t="s">
        <v>3988</v>
      </c>
      <c r="C6265" s="6" t="s">
        <v>3989</v>
      </c>
      <c r="D6265" s="12">
        <v>1</v>
      </c>
    </row>
    <row r="6266" spans="1:4" x14ac:dyDescent="0.2">
      <c r="A6266" s="6" t="s">
        <v>3735</v>
      </c>
      <c r="B6266" s="6" t="s">
        <v>18778</v>
      </c>
      <c r="C6266" s="6" t="s">
        <v>18779</v>
      </c>
      <c r="D6266" s="12">
        <v>1</v>
      </c>
    </row>
    <row r="6267" spans="1:4" x14ac:dyDescent="0.2">
      <c r="A6267" s="6" t="s">
        <v>3735</v>
      </c>
      <c r="B6267" s="6" t="s">
        <v>3990</v>
      </c>
      <c r="C6267" s="6" t="s">
        <v>3991</v>
      </c>
      <c r="D6267" s="12">
        <v>1</v>
      </c>
    </row>
    <row r="6268" spans="1:4" x14ac:dyDescent="0.2">
      <c r="A6268" s="6" t="s">
        <v>3735</v>
      </c>
      <c r="B6268" s="6" t="s">
        <v>3992</v>
      </c>
      <c r="C6268" s="6" t="s">
        <v>3993</v>
      </c>
      <c r="D6268" s="12">
        <v>1</v>
      </c>
    </row>
    <row r="6269" spans="1:4" x14ac:dyDescent="0.2">
      <c r="A6269" s="6" t="s">
        <v>3735</v>
      </c>
      <c r="B6269" s="6" t="s">
        <v>3994</v>
      </c>
      <c r="C6269" s="6" t="s">
        <v>3995</v>
      </c>
      <c r="D6269" s="12">
        <v>1</v>
      </c>
    </row>
    <row r="6270" spans="1:4" x14ac:dyDescent="0.2">
      <c r="A6270" s="6" t="s">
        <v>3735</v>
      </c>
      <c r="B6270" s="6" t="s">
        <v>3996</v>
      </c>
      <c r="C6270" s="6" t="s">
        <v>3997</v>
      </c>
      <c r="D6270" s="12">
        <v>1</v>
      </c>
    </row>
    <row r="6271" spans="1:4" x14ac:dyDescent="0.2">
      <c r="A6271" s="6" t="s">
        <v>3735</v>
      </c>
      <c r="B6271" s="6" t="s">
        <v>3998</v>
      </c>
      <c r="C6271" s="6" t="s">
        <v>3999</v>
      </c>
      <c r="D6271" s="12">
        <v>1</v>
      </c>
    </row>
    <row r="6272" spans="1:4" x14ac:dyDescent="0.2">
      <c r="A6272" s="6" t="s">
        <v>3735</v>
      </c>
      <c r="B6272" s="6" t="s">
        <v>4000</v>
      </c>
      <c r="C6272" s="6" t="s">
        <v>4001</v>
      </c>
      <c r="D6272" s="12">
        <v>1</v>
      </c>
    </row>
    <row r="6273" spans="1:4" x14ac:dyDescent="0.2">
      <c r="A6273" s="6" t="s">
        <v>3735</v>
      </c>
      <c r="B6273" s="6" t="s">
        <v>18780</v>
      </c>
      <c r="C6273" s="6" t="s">
        <v>18781</v>
      </c>
      <c r="D6273" s="12">
        <v>1</v>
      </c>
    </row>
    <row r="6274" spans="1:4" x14ac:dyDescent="0.2">
      <c r="A6274" s="6" t="s">
        <v>3735</v>
      </c>
      <c r="B6274" s="6" t="s">
        <v>18782</v>
      </c>
      <c r="C6274" s="6" t="s">
        <v>18781</v>
      </c>
      <c r="D6274" s="12">
        <v>1</v>
      </c>
    </row>
    <row r="6275" spans="1:4" x14ac:dyDescent="0.2">
      <c r="A6275" s="6" t="s">
        <v>3735</v>
      </c>
      <c r="B6275" s="6" t="s">
        <v>18783</v>
      </c>
      <c r="C6275" s="6" t="s">
        <v>18784</v>
      </c>
      <c r="D6275" s="12">
        <v>1</v>
      </c>
    </row>
    <row r="6276" spans="1:4" x14ac:dyDescent="0.2">
      <c r="A6276" s="6" t="s">
        <v>3735</v>
      </c>
      <c r="B6276" s="6" t="s">
        <v>4002</v>
      </c>
      <c r="C6276" s="6" t="s">
        <v>4003</v>
      </c>
      <c r="D6276" s="12">
        <v>1</v>
      </c>
    </row>
    <row r="6277" spans="1:4" x14ac:dyDescent="0.2">
      <c r="A6277" s="6" t="s">
        <v>3735</v>
      </c>
      <c r="B6277" s="6" t="s">
        <v>4004</v>
      </c>
      <c r="C6277" s="6" t="s">
        <v>4005</v>
      </c>
      <c r="D6277" s="12">
        <v>1</v>
      </c>
    </row>
    <row r="6278" spans="1:4" x14ac:dyDescent="0.2">
      <c r="A6278" s="6" t="s">
        <v>3735</v>
      </c>
      <c r="B6278" s="6" t="s">
        <v>4006</v>
      </c>
      <c r="C6278" s="6" t="s">
        <v>4007</v>
      </c>
      <c r="D6278" s="12">
        <v>1</v>
      </c>
    </row>
    <row r="6279" spans="1:4" x14ac:dyDescent="0.2">
      <c r="A6279" s="6" t="s">
        <v>3735</v>
      </c>
      <c r="B6279" s="6" t="s">
        <v>4008</v>
      </c>
      <c r="C6279" s="6" t="s">
        <v>4009</v>
      </c>
      <c r="D6279" s="12">
        <v>1</v>
      </c>
    </row>
    <row r="6280" spans="1:4" x14ac:dyDescent="0.2">
      <c r="A6280" s="6" t="s">
        <v>3735</v>
      </c>
      <c r="B6280" s="6" t="s">
        <v>4010</v>
      </c>
      <c r="C6280" s="6" t="s">
        <v>4011</v>
      </c>
      <c r="D6280" s="12">
        <v>1</v>
      </c>
    </row>
    <row r="6281" spans="1:4" x14ac:dyDescent="0.2">
      <c r="A6281" s="6" t="s">
        <v>3735</v>
      </c>
      <c r="B6281" s="6" t="s">
        <v>4012</v>
      </c>
      <c r="C6281" s="6" t="s">
        <v>4013</v>
      </c>
      <c r="D6281" s="12">
        <v>1</v>
      </c>
    </row>
    <row r="6282" spans="1:4" x14ac:dyDescent="0.2">
      <c r="A6282" s="6" t="s">
        <v>3735</v>
      </c>
      <c r="B6282" s="6" t="s">
        <v>4014</v>
      </c>
      <c r="C6282" s="6" t="s">
        <v>4015</v>
      </c>
      <c r="D6282" s="12">
        <v>1</v>
      </c>
    </row>
    <row r="6283" spans="1:4" x14ac:dyDescent="0.2">
      <c r="A6283" s="6" t="s">
        <v>3735</v>
      </c>
      <c r="B6283" s="6" t="s">
        <v>4016</v>
      </c>
      <c r="C6283" s="6" t="s">
        <v>4017</v>
      </c>
      <c r="D6283" s="12">
        <v>1</v>
      </c>
    </row>
    <row r="6284" spans="1:4" x14ac:dyDescent="0.2">
      <c r="A6284" s="6" t="s">
        <v>3735</v>
      </c>
      <c r="B6284" s="6" t="s">
        <v>4018</v>
      </c>
      <c r="C6284" s="6" t="s">
        <v>4019</v>
      </c>
      <c r="D6284" s="12">
        <v>1</v>
      </c>
    </row>
    <row r="6285" spans="1:4" x14ac:dyDescent="0.2">
      <c r="A6285" s="6" t="s">
        <v>3735</v>
      </c>
      <c r="B6285" s="6" t="s">
        <v>4020</v>
      </c>
      <c r="C6285" s="6" t="s">
        <v>4021</v>
      </c>
      <c r="D6285" s="12">
        <v>1</v>
      </c>
    </row>
    <row r="6286" spans="1:4" x14ac:dyDescent="0.2">
      <c r="A6286" s="6" t="s">
        <v>3735</v>
      </c>
      <c r="B6286" s="6" t="s">
        <v>4022</v>
      </c>
      <c r="C6286" s="6" t="s">
        <v>4023</v>
      </c>
      <c r="D6286" s="12">
        <v>1</v>
      </c>
    </row>
    <row r="6287" spans="1:4" x14ac:dyDescent="0.2">
      <c r="A6287" s="6" t="s">
        <v>3735</v>
      </c>
      <c r="B6287" s="6" t="s">
        <v>4024</v>
      </c>
      <c r="C6287" s="6" t="s">
        <v>4025</v>
      </c>
      <c r="D6287" s="12">
        <v>1</v>
      </c>
    </row>
    <row r="6288" spans="1:4" x14ac:dyDescent="0.2">
      <c r="A6288" s="6" t="s">
        <v>3735</v>
      </c>
      <c r="B6288" s="6" t="s">
        <v>4026</v>
      </c>
      <c r="C6288" s="6" t="s">
        <v>4027</v>
      </c>
      <c r="D6288" s="12">
        <v>1</v>
      </c>
    </row>
    <row r="6289" spans="1:4" x14ac:dyDescent="0.2">
      <c r="A6289" s="6" t="s">
        <v>3735</v>
      </c>
      <c r="B6289" s="6" t="s">
        <v>4028</v>
      </c>
      <c r="C6289" s="6" t="s">
        <v>4029</v>
      </c>
      <c r="D6289" s="12">
        <v>1</v>
      </c>
    </row>
    <row r="6290" spans="1:4" x14ac:dyDescent="0.2">
      <c r="A6290" s="6" t="s">
        <v>3735</v>
      </c>
      <c r="B6290" s="6" t="s">
        <v>4030</v>
      </c>
      <c r="C6290" s="6" t="s">
        <v>4031</v>
      </c>
      <c r="D6290" s="12">
        <v>1</v>
      </c>
    </row>
    <row r="6291" spans="1:4" x14ac:dyDescent="0.2">
      <c r="A6291" s="6" t="s">
        <v>3735</v>
      </c>
      <c r="B6291" s="6" t="s">
        <v>4032</v>
      </c>
      <c r="C6291" s="6" t="s">
        <v>4033</v>
      </c>
      <c r="D6291" s="12">
        <v>1</v>
      </c>
    </row>
    <row r="6292" spans="1:4" x14ac:dyDescent="0.2">
      <c r="A6292" s="6" t="s">
        <v>3735</v>
      </c>
      <c r="B6292" s="6" t="s">
        <v>4034</v>
      </c>
      <c r="C6292" s="6" t="s">
        <v>4035</v>
      </c>
      <c r="D6292" s="12">
        <v>1</v>
      </c>
    </row>
    <row r="6293" spans="1:4" x14ac:dyDescent="0.2">
      <c r="A6293" s="6" t="s">
        <v>3735</v>
      </c>
      <c r="B6293" s="6" t="s">
        <v>4036</v>
      </c>
      <c r="C6293" s="6" t="s">
        <v>4037</v>
      </c>
      <c r="D6293" s="12">
        <v>1</v>
      </c>
    </row>
    <row r="6294" spans="1:4" x14ac:dyDescent="0.2">
      <c r="A6294" s="6" t="s">
        <v>3735</v>
      </c>
      <c r="B6294" s="6" t="s">
        <v>4038</v>
      </c>
      <c r="C6294" s="6" t="s">
        <v>4039</v>
      </c>
      <c r="D6294" s="12">
        <v>1</v>
      </c>
    </row>
    <row r="6295" spans="1:4" x14ac:dyDescent="0.2">
      <c r="A6295" s="6" t="s">
        <v>3735</v>
      </c>
      <c r="B6295" s="6" t="s">
        <v>4040</v>
      </c>
      <c r="C6295" s="6" t="s">
        <v>4041</v>
      </c>
      <c r="D6295" s="12">
        <v>1</v>
      </c>
    </row>
    <row r="6296" spans="1:4" x14ac:dyDescent="0.2">
      <c r="A6296" s="6" t="s">
        <v>3735</v>
      </c>
      <c r="B6296" s="6" t="s">
        <v>4042</v>
      </c>
      <c r="C6296" s="6" t="s">
        <v>4043</v>
      </c>
      <c r="D6296" s="12">
        <v>1</v>
      </c>
    </row>
    <row r="6297" spans="1:4" x14ac:dyDescent="0.2">
      <c r="A6297" s="6" t="s">
        <v>3735</v>
      </c>
      <c r="B6297" s="6" t="s">
        <v>4044</v>
      </c>
      <c r="C6297" s="6" t="s">
        <v>4045</v>
      </c>
      <c r="D6297" s="12">
        <v>1</v>
      </c>
    </row>
    <row r="6298" spans="1:4" x14ac:dyDescent="0.2">
      <c r="A6298" s="6" t="s">
        <v>3735</v>
      </c>
      <c r="B6298" s="6" t="s">
        <v>4046</v>
      </c>
      <c r="C6298" s="6" t="s">
        <v>4047</v>
      </c>
      <c r="D6298" s="12">
        <v>1</v>
      </c>
    </row>
    <row r="6299" spans="1:4" x14ac:dyDescent="0.2">
      <c r="A6299" s="6" t="s">
        <v>3735</v>
      </c>
      <c r="B6299" s="6" t="s">
        <v>4048</v>
      </c>
      <c r="C6299" s="6" t="s">
        <v>4049</v>
      </c>
      <c r="D6299" s="12">
        <v>1</v>
      </c>
    </row>
    <row r="6300" spans="1:4" x14ac:dyDescent="0.2">
      <c r="A6300" s="6" t="s">
        <v>3735</v>
      </c>
      <c r="B6300" s="6" t="s">
        <v>4050</v>
      </c>
      <c r="C6300" s="6" t="s">
        <v>4051</v>
      </c>
      <c r="D6300" s="12">
        <v>1</v>
      </c>
    </row>
    <row r="6301" spans="1:4" x14ac:dyDescent="0.2">
      <c r="A6301" s="6" t="s">
        <v>3735</v>
      </c>
      <c r="B6301" s="6" t="s">
        <v>4052</v>
      </c>
      <c r="C6301" s="6" t="s">
        <v>4053</v>
      </c>
      <c r="D6301" s="12">
        <v>1</v>
      </c>
    </row>
    <row r="6302" spans="1:4" x14ac:dyDescent="0.2">
      <c r="A6302" s="6" t="s">
        <v>3735</v>
      </c>
      <c r="B6302" s="6" t="s">
        <v>4054</v>
      </c>
      <c r="C6302" s="6" t="s">
        <v>4055</v>
      </c>
      <c r="D6302" s="12">
        <v>1</v>
      </c>
    </row>
    <row r="6303" spans="1:4" x14ac:dyDescent="0.2">
      <c r="A6303" s="6" t="s">
        <v>3735</v>
      </c>
      <c r="B6303" s="6" t="s">
        <v>4056</v>
      </c>
      <c r="C6303" s="6" t="s">
        <v>4057</v>
      </c>
      <c r="D6303" s="12">
        <v>1</v>
      </c>
    </row>
    <row r="6304" spans="1:4" x14ac:dyDescent="0.2">
      <c r="A6304" s="6" t="s">
        <v>3735</v>
      </c>
      <c r="B6304" s="6" t="s">
        <v>4058</v>
      </c>
      <c r="C6304" s="6" t="s">
        <v>4059</v>
      </c>
      <c r="D6304" s="12">
        <v>1</v>
      </c>
    </row>
    <row r="6305" spans="1:4" x14ac:dyDescent="0.2">
      <c r="A6305" s="6" t="s">
        <v>3735</v>
      </c>
      <c r="B6305" s="6" t="s">
        <v>4060</v>
      </c>
      <c r="C6305" s="6" t="s">
        <v>4061</v>
      </c>
      <c r="D6305" s="12">
        <v>1</v>
      </c>
    </row>
    <row r="6306" spans="1:4" x14ac:dyDescent="0.2">
      <c r="A6306" s="6" t="s">
        <v>3735</v>
      </c>
      <c r="B6306" s="6" t="s">
        <v>4062</v>
      </c>
      <c r="C6306" s="6" t="s">
        <v>4063</v>
      </c>
      <c r="D6306" s="12">
        <v>1</v>
      </c>
    </row>
    <row r="6307" spans="1:4" x14ac:dyDescent="0.2">
      <c r="A6307" s="6" t="s">
        <v>3735</v>
      </c>
      <c r="B6307" s="6" t="s">
        <v>4064</v>
      </c>
      <c r="C6307" s="6" t="s">
        <v>4065</v>
      </c>
      <c r="D6307" s="12">
        <v>1</v>
      </c>
    </row>
    <row r="6308" spans="1:4" x14ac:dyDescent="0.2">
      <c r="A6308" s="6" t="s">
        <v>3735</v>
      </c>
      <c r="B6308" s="6" t="s">
        <v>4066</v>
      </c>
      <c r="C6308" s="6" t="s">
        <v>4067</v>
      </c>
      <c r="D6308" s="12">
        <v>1</v>
      </c>
    </row>
    <row r="6309" spans="1:4" x14ac:dyDescent="0.2">
      <c r="A6309" s="6" t="s">
        <v>3735</v>
      </c>
      <c r="B6309" s="6" t="s">
        <v>4068</v>
      </c>
      <c r="C6309" s="6" t="s">
        <v>4069</v>
      </c>
      <c r="D6309" s="12">
        <v>1</v>
      </c>
    </row>
    <row r="6310" spans="1:4" x14ac:dyDescent="0.2">
      <c r="A6310" s="6" t="s">
        <v>3735</v>
      </c>
      <c r="B6310" s="6" t="s">
        <v>4070</v>
      </c>
      <c r="C6310" s="6" t="s">
        <v>4071</v>
      </c>
      <c r="D6310" s="12">
        <v>1</v>
      </c>
    </row>
    <row r="6311" spans="1:4" x14ac:dyDescent="0.2">
      <c r="A6311" s="6" t="s">
        <v>3735</v>
      </c>
      <c r="B6311" s="6" t="s">
        <v>4072</v>
      </c>
      <c r="C6311" s="6" t="s">
        <v>4073</v>
      </c>
      <c r="D6311" s="12">
        <v>1</v>
      </c>
    </row>
    <row r="6312" spans="1:4" x14ac:dyDescent="0.2">
      <c r="A6312" s="6" t="s">
        <v>3735</v>
      </c>
      <c r="B6312" s="6" t="s">
        <v>4074</v>
      </c>
      <c r="C6312" s="6" t="s">
        <v>4075</v>
      </c>
      <c r="D6312" s="12">
        <v>1</v>
      </c>
    </row>
    <row r="6313" spans="1:4" x14ac:dyDescent="0.2">
      <c r="A6313" s="6" t="s">
        <v>3735</v>
      </c>
      <c r="B6313" s="6" t="s">
        <v>4076</v>
      </c>
      <c r="C6313" s="6" t="s">
        <v>4077</v>
      </c>
      <c r="D6313" s="12">
        <v>1</v>
      </c>
    </row>
    <row r="6314" spans="1:4" x14ac:dyDescent="0.2">
      <c r="A6314" s="6" t="s">
        <v>3735</v>
      </c>
      <c r="B6314" s="6" t="s">
        <v>4078</v>
      </c>
      <c r="C6314" s="6" t="s">
        <v>4079</v>
      </c>
      <c r="D6314" s="12">
        <v>1</v>
      </c>
    </row>
    <row r="6315" spans="1:4" x14ac:dyDescent="0.2">
      <c r="A6315" s="6" t="s">
        <v>3735</v>
      </c>
      <c r="B6315" s="6" t="s">
        <v>4080</v>
      </c>
      <c r="C6315" s="6" t="s">
        <v>4081</v>
      </c>
      <c r="D6315" s="12">
        <v>1</v>
      </c>
    </row>
    <row r="6316" spans="1:4" x14ac:dyDescent="0.2">
      <c r="A6316" s="6" t="s">
        <v>3735</v>
      </c>
      <c r="B6316" s="6" t="s">
        <v>4082</v>
      </c>
      <c r="C6316" s="6" t="s">
        <v>4083</v>
      </c>
      <c r="D6316" s="12">
        <v>1</v>
      </c>
    </row>
    <row r="6317" spans="1:4" x14ac:dyDescent="0.2">
      <c r="A6317" s="6" t="s">
        <v>3735</v>
      </c>
      <c r="B6317" s="6" t="s">
        <v>4084</v>
      </c>
      <c r="C6317" s="6" t="s">
        <v>4085</v>
      </c>
      <c r="D6317" s="12">
        <v>1</v>
      </c>
    </row>
    <row r="6318" spans="1:4" x14ac:dyDescent="0.2">
      <c r="A6318" s="6" t="s">
        <v>3735</v>
      </c>
      <c r="B6318" s="6" t="s">
        <v>4086</v>
      </c>
      <c r="C6318" s="6" t="s">
        <v>4087</v>
      </c>
      <c r="D6318" s="12">
        <v>1</v>
      </c>
    </row>
    <row r="6319" spans="1:4" x14ac:dyDescent="0.2">
      <c r="A6319" s="6" t="s">
        <v>3735</v>
      </c>
      <c r="B6319" s="6" t="s">
        <v>4088</v>
      </c>
      <c r="C6319" s="6" t="s">
        <v>4089</v>
      </c>
      <c r="D6319" s="12">
        <v>1</v>
      </c>
    </row>
    <row r="6320" spans="1:4" x14ac:dyDescent="0.2">
      <c r="A6320" s="6" t="s">
        <v>3735</v>
      </c>
      <c r="B6320" s="6" t="s">
        <v>4090</v>
      </c>
      <c r="C6320" s="6" t="s">
        <v>4091</v>
      </c>
      <c r="D6320" s="12">
        <v>1</v>
      </c>
    </row>
    <row r="6321" spans="1:4" x14ac:dyDescent="0.2">
      <c r="A6321" s="6" t="s">
        <v>3735</v>
      </c>
      <c r="B6321" s="6" t="s">
        <v>4092</v>
      </c>
      <c r="C6321" s="6" t="s">
        <v>4093</v>
      </c>
      <c r="D6321" s="12">
        <v>1</v>
      </c>
    </row>
    <row r="6322" spans="1:4" x14ac:dyDescent="0.2">
      <c r="A6322" s="6" t="s">
        <v>3735</v>
      </c>
      <c r="B6322" s="6" t="s">
        <v>4094</v>
      </c>
      <c r="C6322" s="6" t="s">
        <v>4095</v>
      </c>
      <c r="D6322" s="12">
        <v>1</v>
      </c>
    </row>
    <row r="6323" spans="1:4" x14ac:dyDescent="0.2">
      <c r="A6323" s="6" t="s">
        <v>3735</v>
      </c>
      <c r="B6323" s="6" t="s">
        <v>4096</v>
      </c>
      <c r="C6323" s="6" t="s">
        <v>4097</v>
      </c>
      <c r="D6323" s="12">
        <v>1</v>
      </c>
    </row>
    <row r="6324" spans="1:4" x14ac:dyDescent="0.2">
      <c r="A6324" s="6" t="s">
        <v>3735</v>
      </c>
      <c r="B6324" s="6" t="s">
        <v>4098</v>
      </c>
      <c r="C6324" s="6" t="s">
        <v>4099</v>
      </c>
      <c r="D6324" s="12">
        <v>1</v>
      </c>
    </row>
    <row r="6325" spans="1:4" x14ac:dyDescent="0.2">
      <c r="A6325" s="6" t="s">
        <v>3735</v>
      </c>
      <c r="B6325" s="6" t="s">
        <v>4100</v>
      </c>
      <c r="C6325" s="6" t="s">
        <v>4101</v>
      </c>
      <c r="D6325" s="12">
        <v>1</v>
      </c>
    </row>
    <row r="6326" spans="1:4" x14ac:dyDescent="0.2">
      <c r="A6326" s="6" t="s">
        <v>3735</v>
      </c>
      <c r="B6326" s="6" t="s">
        <v>4102</v>
      </c>
      <c r="C6326" s="6" t="s">
        <v>4103</v>
      </c>
      <c r="D6326" s="12">
        <v>1</v>
      </c>
    </row>
    <row r="6327" spans="1:4" x14ac:dyDescent="0.2">
      <c r="A6327" s="6" t="s">
        <v>3735</v>
      </c>
      <c r="B6327" s="6" t="s">
        <v>4104</v>
      </c>
      <c r="C6327" s="6" t="s">
        <v>4105</v>
      </c>
      <c r="D6327" s="12">
        <v>1</v>
      </c>
    </row>
    <row r="6328" spans="1:4" x14ac:dyDescent="0.2">
      <c r="A6328" s="6" t="s">
        <v>3735</v>
      </c>
      <c r="B6328" s="6" t="s">
        <v>4106</v>
      </c>
      <c r="C6328" s="6" t="s">
        <v>4107</v>
      </c>
      <c r="D6328" s="12">
        <v>1</v>
      </c>
    </row>
    <row r="6329" spans="1:4" x14ac:dyDescent="0.2">
      <c r="A6329" s="6" t="s">
        <v>3735</v>
      </c>
      <c r="B6329" s="6" t="s">
        <v>18785</v>
      </c>
      <c r="C6329" s="6" t="s">
        <v>18786</v>
      </c>
      <c r="D6329" s="12">
        <v>1</v>
      </c>
    </row>
    <row r="6330" spans="1:4" x14ac:dyDescent="0.2">
      <c r="A6330" s="6" t="s">
        <v>3735</v>
      </c>
      <c r="B6330" s="6" t="s">
        <v>4108</v>
      </c>
      <c r="C6330" s="6" t="s">
        <v>4109</v>
      </c>
      <c r="D6330" s="12">
        <v>1</v>
      </c>
    </row>
    <row r="6331" spans="1:4" x14ac:dyDescent="0.2">
      <c r="A6331" s="6" t="s">
        <v>3735</v>
      </c>
      <c r="B6331" s="6" t="s">
        <v>4110</v>
      </c>
      <c r="C6331" s="6" t="s">
        <v>4111</v>
      </c>
      <c r="D6331" s="12">
        <v>1</v>
      </c>
    </row>
    <row r="6332" spans="1:4" x14ac:dyDescent="0.2">
      <c r="A6332" s="6" t="s">
        <v>3735</v>
      </c>
      <c r="B6332" s="6" t="s">
        <v>4112</v>
      </c>
      <c r="C6332" s="6" t="s">
        <v>4113</v>
      </c>
      <c r="D6332" s="12">
        <v>1</v>
      </c>
    </row>
    <row r="6333" spans="1:4" x14ac:dyDescent="0.2">
      <c r="A6333" s="6" t="s">
        <v>3735</v>
      </c>
      <c r="B6333" s="6" t="s">
        <v>4114</v>
      </c>
      <c r="C6333" s="6" t="s">
        <v>4115</v>
      </c>
      <c r="D6333" s="12">
        <v>1</v>
      </c>
    </row>
    <row r="6334" spans="1:4" x14ac:dyDescent="0.2">
      <c r="A6334" s="6" t="s">
        <v>3735</v>
      </c>
      <c r="B6334" s="6" t="s">
        <v>4116</v>
      </c>
      <c r="C6334" s="6" t="s">
        <v>4117</v>
      </c>
      <c r="D6334" s="12">
        <v>1</v>
      </c>
    </row>
    <row r="6335" spans="1:4" x14ac:dyDescent="0.2">
      <c r="A6335" s="6" t="s">
        <v>3735</v>
      </c>
      <c r="B6335" s="6" t="s">
        <v>4118</v>
      </c>
      <c r="C6335" s="6" t="s">
        <v>4119</v>
      </c>
      <c r="D6335" s="12">
        <v>1</v>
      </c>
    </row>
    <row r="6336" spans="1:4" x14ac:dyDescent="0.2">
      <c r="A6336" s="6" t="s">
        <v>3735</v>
      </c>
      <c r="B6336" s="6" t="s">
        <v>4120</v>
      </c>
      <c r="C6336" s="6" t="s">
        <v>4121</v>
      </c>
      <c r="D6336" s="12">
        <v>1</v>
      </c>
    </row>
    <row r="6337" spans="1:4" x14ac:dyDescent="0.2">
      <c r="A6337" s="6" t="s">
        <v>3735</v>
      </c>
      <c r="B6337" s="6" t="s">
        <v>4122</v>
      </c>
      <c r="C6337" s="6" t="s">
        <v>4123</v>
      </c>
      <c r="D6337" s="12">
        <v>1</v>
      </c>
    </row>
    <row r="6338" spans="1:4" x14ac:dyDescent="0.2">
      <c r="A6338" s="6" t="s">
        <v>3735</v>
      </c>
      <c r="B6338" s="6" t="s">
        <v>4124</v>
      </c>
      <c r="C6338" s="6" t="s">
        <v>4125</v>
      </c>
      <c r="D6338" s="12">
        <v>1</v>
      </c>
    </row>
    <row r="6339" spans="1:4" x14ac:dyDescent="0.2">
      <c r="A6339" s="6" t="s">
        <v>3735</v>
      </c>
      <c r="B6339" s="6" t="s">
        <v>4126</v>
      </c>
      <c r="C6339" s="6" t="s">
        <v>4127</v>
      </c>
      <c r="D6339" s="12">
        <v>1</v>
      </c>
    </row>
    <row r="6340" spans="1:4" x14ac:dyDescent="0.2">
      <c r="A6340" s="6" t="s">
        <v>3735</v>
      </c>
      <c r="B6340" s="6" t="s">
        <v>4128</v>
      </c>
      <c r="C6340" s="6" t="s">
        <v>4129</v>
      </c>
      <c r="D6340" s="12">
        <v>1</v>
      </c>
    </row>
    <row r="6341" spans="1:4" x14ac:dyDescent="0.2">
      <c r="A6341" s="6" t="s">
        <v>3735</v>
      </c>
      <c r="B6341" s="6" t="s">
        <v>4130</v>
      </c>
      <c r="C6341" s="6" t="s">
        <v>4131</v>
      </c>
      <c r="D6341" s="12">
        <v>1</v>
      </c>
    </row>
    <row r="6342" spans="1:4" x14ac:dyDescent="0.2">
      <c r="A6342" s="6" t="s">
        <v>3735</v>
      </c>
      <c r="B6342" s="6" t="s">
        <v>4132</v>
      </c>
      <c r="C6342" s="6" t="s">
        <v>4133</v>
      </c>
      <c r="D6342" s="12">
        <v>1</v>
      </c>
    </row>
    <row r="6343" spans="1:4" x14ac:dyDescent="0.2">
      <c r="A6343" s="6" t="s">
        <v>3735</v>
      </c>
      <c r="B6343" s="6" t="s">
        <v>4134</v>
      </c>
      <c r="C6343" s="6" t="s">
        <v>4135</v>
      </c>
      <c r="D6343" s="12">
        <v>1</v>
      </c>
    </row>
    <row r="6344" spans="1:4" x14ac:dyDescent="0.2">
      <c r="A6344" s="6" t="s">
        <v>3735</v>
      </c>
      <c r="B6344" s="6" t="s">
        <v>4136</v>
      </c>
      <c r="C6344" s="6" t="s">
        <v>4137</v>
      </c>
      <c r="D6344" s="12">
        <v>1</v>
      </c>
    </row>
    <row r="6345" spans="1:4" x14ac:dyDescent="0.2">
      <c r="A6345" s="6" t="s">
        <v>3735</v>
      </c>
      <c r="B6345" s="6" t="s">
        <v>4138</v>
      </c>
      <c r="C6345" s="6" t="s">
        <v>4139</v>
      </c>
      <c r="D6345" s="12">
        <v>1</v>
      </c>
    </row>
    <row r="6346" spans="1:4" x14ac:dyDescent="0.2">
      <c r="A6346" s="6" t="s">
        <v>3735</v>
      </c>
      <c r="B6346" s="6" t="s">
        <v>4140</v>
      </c>
      <c r="C6346" s="6" t="s">
        <v>4141</v>
      </c>
      <c r="D6346" s="12">
        <v>1</v>
      </c>
    </row>
    <row r="6347" spans="1:4" x14ac:dyDescent="0.2">
      <c r="A6347" s="6" t="s">
        <v>3735</v>
      </c>
      <c r="B6347" s="6" t="s">
        <v>4142</v>
      </c>
      <c r="C6347" s="6" t="s">
        <v>4143</v>
      </c>
      <c r="D6347" s="12">
        <v>1</v>
      </c>
    </row>
    <row r="6348" spans="1:4" x14ac:dyDescent="0.2">
      <c r="A6348" s="6" t="s">
        <v>3735</v>
      </c>
      <c r="B6348" s="6" t="s">
        <v>4144</v>
      </c>
      <c r="C6348" s="6" t="s">
        <v>4145</v>
      </c>
      <c r="D6348" s="12">
        <v>1</v>
      </c>
    </row>
    <row r="6349" spans="1:4" x14ac:dyDescent="0.2">
      <c r="A6349" s="6" t="s">
        <v>3735</v>
      </c>
      <c r="B6349" s="6" t="s">
        <v>4146</v>
      </c>
      <c r="C6349" s="6" t="s">
        <v>4147</v>
      </c>
      <c r="D6349" s="12">
        <v>1</v>
      </c>
    </row>
    <row r="6350" spans="1:4" x14ac:dyDescent="0.2">
      <c r="A6350" s="6" t="s">
        <v>3735</v>
      </c>
      <c r="B6350" s="6" t="s">
        <v>4148</v>
      </c>
      <c r="C6350" s="6" t="s">
        <v>4149</v>
      </c>
      <c r="D6350" s="12">
        <v>1</v>
      </c>
    </row>
    <row r="6351" spans="1:4" x14ac:dyDescent="0.2">
      <c r="A6351" s="6" t="s">
        <v>3735</v>
      </c>
      <c r="B6351" s="6" t="s">
        <v>4150</v>
      </c>
      <c r="C6351" s="6" t="s">
        <v>4151</v>
      </c>
      <c r="D6351" s="12">
        <v>1</v>
      </c>
    </row>
    <row r="6352" spans="1:4" x14ac:dyDescent="0.2">
      <c r="A6352" s="6" t="s">
        <v>3735</v>
      </c>
      <c r="B6352" s="6" t="s">
        <v>4152</v>
      </c>
      <c r="C6352" s="6" t="s">
        <v>4153</v>
      </c>
      <c r="D6352" s="12">
        <v>1</v>
      </c>
    </row>
    <row r="6353" spans="1:4" x14ac:dyDescent="0.2">
      <c r="A6353" s="6" t="s">
        <v>3735</v>
      </c>
      <c r="B6353" s="6" t="s">
        <v>4154</v>
      </c>
      <c r="C6353" s="6" t="s">
        <v>4155</v>
      </c>
      <c r="D6353" s="12">
        <v>1</v>
      </c>
    </row>
    <row r="6354" spans="1:4" x14ac:dyDescent="0.2">
      <c r="A6354" s="6" t="s">
        <v>3735</v>
      </c>
      <c r="B6354" s="6" t="s">
        <v>4156</v>
      </c>
      <c r="C6354" s="6" t="s">
        <v>4157</v>
      </c>
      <c r="D6354" s="12">
        <v>1</v>
      </c>
    </row>
    <row r="6355" spans="1:4" x14ac:dyDescent="0.2">
      <c r="A6355" s="6" t="s">
        <v>3735</v>
      </c>
      <c r="B6355" s="6" t="s">
        <v>4158</v>
      </c>
      <c r="C6355" s="6" t="s">
        <v>4159</v>
      </c>
      <c r="D6355" s="12">
        <v>1</v>
      </c>
    </row>
    <row r="6356" spans="1:4" x14ac:dyDescent="0.2">
      <c r="A6356" s="6" t="s">
        <v>3735</v>
      </c>
      <c r="B6356" s="6" t="s">
        <v>4160</v>
      </c>
      <c r="C6356" s="6" t="s">
        <v>4161</v>
      </c>
      <c r="D6356" s="12">
        <v>1</v>
      </c>
    </row>
    <row r="6357" spans="1:4" x14ac:dyDescent="0.2">
      <c r="A6357" s="6" t="s">
        <v>3735</v>
      </c>
      <c r="B6357" s="6" t="s">
        <v>4162</v>
      </c>
      <c r="C6357" s="6" t="s">
        <v>4163</v>
      </c>
      <c r="D6357" s="12">
        <v>1</v>
      </c>
    </row>
    <row r="6358" spans="1:4" x14ac:dyDescent="0.2">
      <c r="A6358" s="6" t="s">
        <v>3735</v>
      </c>
      <c r="B6358" s="6" t="s">
        <v>4164</v>
      </c>
      <c r="C6358" s="6" t="s">
        <v>4165</v>
      </c>
      <c r="D6358" s="12">
        <v>1</v>
      </c>
    </row>
    <row r="6359" spans="1:4" x14ac:dyDescent="0.2">
      <c r="A6359" s="6" t="s">
        <v>3735</v>
      </c>
      <c r="B6359" s="6" t="s">
        <v>4166</v>
      </c>
      <c r="C6359" s="6" t="s">
        <v>4167</v>
      </c>
      <c r="D6359" s="12">
        <v>1</v>
      </c>
    </row>
    <row r="6360" spans="1:4" x14ac:dyDescent="0.2">
      <c r="A6360" s="6" t="s">
        <v>3735</v>
      </c>
      <c r="B6360" s="6" t="s">
        <v>18787</v>
      </c>
      <c r="C6360" s="6" t="s">
        <v>18788</v>
      </c>
      <c r="D6360" s="12">
        <v>1</v>
      </c>
    </row>
    <row r="6361" spans="1:4" x14ac:dyDescent="0.2">
      <c r="A6361" s="6" t="s">
        <v>3735</v>
      </c>
      <c r="B6361" s="6" t="s">
        <v>4168</v>
      </c>
      <c r="C6361" s="6" t="s">
        <v>4169</v>
      </c>
      <c r="D6361" s="12">
        <v>1</v>
      </c>
    </row>
    <row r="6362" spans="1:4" x14ac:dyDescent="0.2">
      <c r="A6362" s="6" t="s">
        <v>3735</v>
      </c>
      <c r="B6362" s="6" t="s">
        <v>4170</v>
      </c>
      <c r="C6362" s="6" t="s">
        <v>4171</v>
      </c>
      <c r="D6362" s="12">
        <v>1</v>
      </c>
    </row>
    <row r="6363" spans="1:4" x14ac:dyDescent="0.2">
      <c r="A6363" s="6" t="s">
        <v>3735</v>
      </c>
      <c r="B6363" s="6" t="s">
        <v>4172</v>
      </c>
      <c r="C6363" s="6" t="s">
        <v>4173</v>
      </c>
      <c r="D6363" s="12">
        <v>1</v>
      </c>
    </row>
    <row r="6364" spans="1:4" x14ac:dyDescent="0.2">
      <c r="A6364" s="6" t="s">
        <v>3735</v>
      </c>
      <c r="B6364" s="6" t="s">
        <v>4174</v>
      </c>
      <c r="C6364" s="6" t="s">
        <v>4175</v>
      </c>
      <c r="D6364" s="12">
        <v>1</v>
      </c>
    </row>
    <row r="6365" spans="1:4" x14ac:dyDescent="0.2">
      <c r="A6365" s="6" t="s">
        <v>3735</v>
      </c>
      <c r="B6365" s="6" t="s">
        <v>4176</v>
      </c>
      <c r="C6365" s="6" t="s">
        <v>4177</v>
      </c>
      <c r="D6365" s="12">
        <v>1</v>
      </c>
    </row>
    <row r="6366" spans="1:4" x14ac:dyDescent="0.2">
      <c r="A6366" s="6" t="s">
        <v>3735</v>
      </c>
      <c r="B6366" s="6" t="s">
        <v>4178</v>
      </c>
      <c r="C6366" s="6" t="s">
        <v>4179</v>
      </c>
      <c r="D6366" s="12">
        <v>1</v>
      </c>
    </row>
    <row r="6367" spans="1:4" x14ac:dyDescent="0.2">
      <c r="A6367" s="6" t="s">
        <v>3735</v>
      </c>
      <c r="B6367" s="6" t="s">
        <v>4180</v>
      </c>
      <c r="C6367" s="6" t="s">
        <v>4181</v>
      </c>
      <c r="D6367" s="12">
        <v>1</v>
      </c>
    </row>
    <row r="6368" spans="1:4" x14ac:dyDescent="0.2">
      <c r="A6368" s="6" t="s">
        <v>3735</v>
      </c>
      <c r="B6368" s="6" t="s">
        <v>4182</v>
      </c>
      <c r="C6368" s="6" t="s">
        <v>4183</v>
      </c>
      <c r="D6368" s="12">
        <v>1</v>
      </c>
    </row>
    <row r="6369" spans="1:4" x14ac:dyDescent="0.2">
      <c r="A6369" s="6" t="s">
        <v>3735</v>
      </c>
      <c r="B6369" s="6" t="s">
        <v>4184</v>
      </c>
      <c r="C6369" s="6" t="s">
        <v>4185</v>
      </c>
      <c r="D6369" s="12">
        <v>1</v>
      </c>
    </row>
    <row r="6370" spans="1:4" x14ac:dyDescent="0.2">
      <c r="A6370" s="6" t="s">
        <v>3735</v>
      </c>
      <c r="B6370" s="6" t="s">
        <v>4186</v>
      </c>
      <c r="C6370" s="6" t="s">
        <v>4187</v>
      </c>
      <c r="D6370" s="12">
        <v>1</v>
      </c>
    </row>
    <row r="6371" spans="1:4" x14ac:dyDescent="0.2">
      <c r="A6371" s="6" t="s">
        <v>3735</v>
      </c>
      <c r="B6371" s="6" t="s">
        <v>4188</v>
      </c>
      <c r="C6371" s="6" t="s">
        <v>4189</v>
      </c>
      <c r="D6371" s="12">
        <v>1</v>
      </c>
    </row>
    <row r="6372" spans="1:4" x14ac:dyDescent="0.2">
      <c r="A6372" s="6" t="s">
        <v>3735</v>
      </c>
      <c r="B6372" s="6" t="s">
        <v>4190</v>
      </c>
      <c r="C6372" s="6" t="s">
        <v>4191</v>
      </c>
      <c r="D6372" s="12">
        <v>1</v>
      </c>
    </row>
    <row r="6373" spans="1:4" x14ac:dyDescent="0.2">
      <c r="A6373" s="6" t="s">
        <v>3735</v>
      </c>
      <c r="B6373" s="6" t="s">
        <v>4192</v>
      </c>
      <c r="C6373" s="6" t="s">
        <v>4193</v>
      </c>
      <c r="D6373" s="12">
        <v>1</v>
      </c>
    </row>
    <row r="6374" spans="1:4" x14ac:dyDescent="0.2">
      <c r="A6374" s="6" t="s">
        <v>3735</v>
      </c>
      <c r="B6374" s="6" t="s">
        <v>4194</v>
      </c>
      <c r="C6374" s="6" t="s">
        <v>4195</v>
      </c>
      <c r="D6374" s="12">
        <v>1</v>
      </c>
    </row>
    <row r="6375" spans="1:4" x14ac:dyDescent="0.2">
      <c r="A6375" s="6" t="s">
        <v>3735</v>
      </c>
      <c r="B6375" s="6" t="s">
        <v>4196</v>
      </c>
      <c r="C6375" s="6" t="s">
        <v>4197</v>
      </c>
      <c r="D6375" s="12">
        <v>1</v>
      </c>
    </row>
    <row r="6376" spans="1:4" x14ac:dyDescent="0.2">
      <c r="A6376" s="6" t="s">
        <v>3735</v>
      </c>
      <c r="B6376" s="6" t="s">
        <v>4198</v>
      </c>
      <c r="C6376" s="6" t="s">
        <v>4199</v>
      </c>
      <c r="D6376" s="12">
        <v>1</v>
      </c>
    </row>
    <row r="6377" spans="1:4" x14ac:dyDescent="0.2">
      <c r="A6377" s="6" t="s">
        <v>3735</v>
      </c>
      <c r="B6377" s="6" t="s">
        <v>4200</v>
      </c>
      <c r="C6377" s="6" t="s">
        <v>4201</v>
      </c>
      <c r="D6377" s="12">
        <v>1</v>
      </c>
    </row>
    <row r="6378" spans="1:4" x14ac:dyDescent="0.2">
      <c r="A6378" s="6" t="s">
        <v>3735</v>
      </c>
      <c r="B6378" s="6" t="s">
        <v>4202</v>
      </c>
      <c r="C6378" s="6" t="s">
        <v>4203</v>
      </c>
      <c r="D6378" s="12">
        <v>1</v>
      </c>
    </row>
    <row r="6379" spans="1:4" x14ac:dyDescent="0.2">
      <c r="A6379" s="6" t="s">
        <v>3735</v>
      </c>
      <c r="B6379" s="6" t="s">
        <v>4204</v>
      </c>
      <c r="C6379" s="6" t="s">
        <v>4205</v>
      </c>
      <c r="D6379" s="12">
        <v>1</v>
      </c>
    </row>
    <row r="6380" spans="1:4" x14ac:dyDescent="0.2">
      <c r="A6380" s="6" t="s">
        <v>3735</v>
      </c>
      <c r="B6380" s="6" t="s">
        <v>4206</v>
      </c>
      <c r="C6380" s="6" t="s">
        <v>4207</v>
      </c>
      <c r="D6380" s="12">
        <v>1</v>
      </c>
    </row>
    <row r="6381" spans="1:4" x14ac:dyDescent="0.2">
      <c r="A6381" s="6" t="s">
        <v>3735</v>
      </c>
      <c r="B6381" s="6" t="s">
        <v>4208</v>
      </c>
      <c r="C6381" s="6" t="s">
        <v>4209</v>
      </c>
      <c r="D6381" s="12">
        <v>1</v>
      </c>
    </row>
    <row r="6382" spans="1:4" x14ac:dyDescent="0.2">
      <c r="A6382" s="6" t="s">
        <v>3735</v>
      </c>
      <c r="B6382" s="6" t="s">
        <v>4210</v>
      </c>
      <c r="C6382" s="6" t="s">
        <v>4211</v>
      </c>
      <c r="D6382" s="12">
        <v>1</v>
      </c>
    </row>
    <row r="6383" spans="1:4" x14ac:dyDescent="0.2">
      <c r="A6383" s="6" t="s">
        <v>3735</v>
      </c>
      <c r="B6383" s="6" t="s">
        <v>4212</v>
      </c>
      <c r="C6383" s="6" t="s">
        <v>4213</v>
      </c>
      <c r="D6383" s="12">
        <v>1</v>
      </c>
    </row>
    <row r="6384" spans="1:4" x14ac:dyDescent="0.2">
      <c r="A6384" s="6" t="s">
        <v>3735</v>
      </c>
      <c r="B6384" s="6" t="s">
        <v>4214</v>
      </c>
      <c r="C6384" s="6" t="s">
        <v>4215</v>
      </c>
      <c r="D6384" s="12">
        <v>1</v>
      </c>
    </row>
    <row r="6385" spans="1:4" x14ac:dyDescent="0.2">
      <c r="A6385" s="6" t="s">
        <v>3735</v>
      </c>
      <c r="B6385" s="6" t="s">
        <v>18789</v>
      </c>
      <c r="C6385" s="6" t="s">
        <v>18790</v>
      </c>
      <c r="D6385" s="12">
        <v>1</v>
      </c>
    </row>
    <row r="6386" spans="1:4" x14ac:dyDescent="0.2">
      <c r="A6386" s="6" t="s">
        <v>3735</v>
      </c>
      <c r="B6386" s="6" t="s">
        <v>4216</v>
      </c>
      <c r="C6386" s="6" t="s">
        <v>4217</v>
      </c>
      <c r="D6386" s="12">
        <v>1</v>
      </c>
    </row>
    <row r="6387" spans="1:4" x14ac:dyDescent="0.2">
      <c r="A6387" s="6" t="s">
        <v>3735</v>
      </c>
      <c r="B6387" s="6" t="s">
        <v>4218</v>
      </c>
      <c r="C6387" s="6" t="s">
        <v>4219</v>
      </c>
      <c r="D6387" s="12">
        <v>1</v>
      </c>
    </row>
    <row r="6388" spans="1:4" x14ac:dyDescent="0.2">
      <c r="A6388" s="6" t="s">
        <v>3735</v>
      </c>
      <c r="B6388" s="6" t="s">
        <v>4220</v>
      </c>
      <c r="C6388" s="6" t="s">
        <v>4221</v>
      </c>
      <c r="D6388" s="12">
        <v>1</v>
      </c>
    </row>
    <row r="6389" spans="1:4" x14ac:dyDescent="0.2">
      <c r="A6389" s="6" t="s">
        <v>3735</v>
      </c>
      <c r="B6389" s="6" t="s">
        <v>4222</v>
      </c>
      <c r="C6389" s="6" t="s">
        <v>4223</v>
      </c>
      <c r="D6389" s="12">
        <v>1</v>
      </c>
    </row>
    <row r="6390" spans="1:4" x14ac:dyDescent="0.2">
      <c r="A6390" s="6" t="s">
        <v>3735</v>
      </c>
      <c r="B6390" s="6" t="s">
        <v>4224</v>
      </c>
      <c r="C6390" s="6" t="s">
        <v>4225</v>
      </c>
      <c r="D6390" s="12">
        <v>1</v>
      </c>
    </row>
    <row r="6391" spans="1:4" x14ac:dyDescent="0.2">
      <c r="A6391" s="6" t="s">
        <v>3735</v>
      </c>
      <c r="B6391" s="6" t="s">
        <v>4226</v>
      </c>
      <c r="C6391" s="6" t="s">
        <v>4227</v>
      </c>
      <c r="D6391" s="12">
        <v>1</v>
      </c>
    </row>
    <row r="6392" spans="1:4" x14ac:dyDescent="0.2">
      <c r="A6392" s="6" t="s">
        <v>3735</v>
      </c>
      <c r="B6392" s="6" t="s">
        <v>4228</v>
      </c>
      <c r="C6392" s="6" t="s">
        <v>4229</v>
      </c>
      <c r="D6392" s="12">
        <v>1</v>
      </c>
    </row>
    <row r="6393" spans="1:4" x14ac:dyDescent="0.2">
      <c r="A6393" s="6" t="s">
        <v>3735</v>
      </c>
      <c r="B6393" s="6" t="s">
        <v>4230</v>
      </c>
      <c r="C6393" s="6" t="s">
        <v>4231</v>
      </c>
      <c r="D6393" s="12">
        <v>1</v>
      </c>
    </row>
    <row r="6394" spans="1:4" x14ac:dyDescent="0.2">
      <c r="A6394" s="6" t="s">
        <v>3735</v>
      </c>
      <c r="B6394" s="6" t="s">
        <v>4232</v>
      </c>
      <c r="C6394" s="6" t="s">
        <v>4233</v>
      </c>
      <c r="D6394" s="12">
        <v>1</v>
      </c>
    </row>
    <row r="6395" spans="1:4" x14ac:dyDescent="0.2">
      <c r="A6395" s="6" t="s">
        <v>3735</v>
      </c>
      <c r="B6395" s="6" t="s">
        <v>4234</v>
      </c>
      <c r="C6395" s="6" t="s">
        <v>4235</v>
      </c>
      <c r="D6395" s="12">
        <v>1</v>
      </c>
    </row>
    <row r="6396" spans="1:4" x14ac:dyDescent="0.2">
      <c r="A6396" s="6" t="s">
        <v>3735</v>
      </c>
      <c r="B6396" s="6" t="s">
        <v>4236</v>
      </c>
      <c r="C6396" s="6" t="s">
        <v>4237</v>
      </c>
      <c r="D6396" s="12">
        <v>1</v>
      </c>
    </row>
    <row r="6397" spans="1:4" x14ac:dyDescent="0.2">
      <c r="A6397" s="6" t="s">
        <v>3735</v>
      </c>
      <c r="B6397" s="6" t="s">
        <v>4238</v>
      </c>
      <c r="C6397" s="6" t="s">
        <v>4239</v>
      </c>
      <c r="D6397" s="12">
        <v>1</v>
      </c>
    </row>
    <row r="6398" spans="1:4" x14ac:dyDescent="0.2">
      <c r="A6398" s="6" t="s">
        <v>3735</v>
      </c>
      <c r="B6398" s="6" t="s">
        <v>4240</v>
      </c>
      <c r="C6398" s="6" t="s">
        <v>4241</v>
      </c>
      <c r="D6398" s="12">
        <v>1</v>
      </c>
    </row>
    <row r="6399" spans="1:4" x14ac:dyDescent="0.2">
      <c r="A6399" s="6" t="s">
        <v>3735</v>
      </c>
      <c r="B6399" s="6" t="s">
        <v>4242</v>
      </c>
      <c r="C6399" s="6" t="s">
        <v>4243</v>
      </c>
      <c r="D6399" s="12">
        <v>1</v>
      </c>
    </row>
    <row r="6400" spans="1:4" x14ac:dyDescent="0.2">
      <c r="A6400" s="6" t="s">
        <v>3735</v>
      </c>
      <c r="B6400" s="6" t="s">
        <v>4244</v>
      </c>
      <c r="C6400" s="6" t="s">
        <v>4245</v>
      </c>
      <c r="D6400" s="12">
        <v>1</v>
      </c>
    </row>
    <row r="6401" spans="1:4" x14ac:dyDescent="0.2">
      <c r="A6401" s="6" t="s">
        <v>3735</v>
      </c>
      <c r="B6401" s="6" t="s">
        <v>4246</v>
      </c>
      <c r="C6401" s="6" t="s">
        <v>4247</v>
      </c>
      <c r="D6401" s="12">
        <v>1</v>
      </c>
    </row>
    <row r="6402" spans="1:4" x14ac:dyDescent="0.2">
      <c r="A6402" s="6" t="s">
        <v>3735</v>
      </c>
      <c r="B6402" s="6" t="s">
        <v>4248</v>
      </c>
      <c r="C6402" s="6" t="s">
        <v>4249</v>
      </c>
      <c r="D6402" s="12">
        <v>1</v>
      </c>
    </row>
    <row r="6403" spans="1:4" x14ac:dyDescent="0.2">
      <c r="A6403" s="6" t="s">
        <v>3735</v>
      </c>
      <c r="B6403" s="6" t="s">
        <v>4250</v>
      </c>
      <c r="C6403" s="6" t="s">
        <v>4251</v>
      </c>
      <c r="D6403" s="12">
        <v>1</v>
      </c>
    </row>
    <row r="6404" spans="1:4" x14ac:dyDescent="0.2">
      <c r="A6404" s="6" t="s">
        <v>3735</v>
      </c>
      <c r="B6404" s="6" t="s">
        <v>4252</v>
      </c>
      <c r="C6404" s="6" t="s">
        <v>4253</v>
      </c>
      <c r="D6404" s="12">
        <v>1</v>
      </c>
    </row>
    <row r="6405" spans="1:4" x14ac:dyDescent="0.2">
      <c r="A6405" s="6" t="s">
        <v>3735</v>
      </c>
      <c r="B6405" s="6" t="s">
        <v>4254</v>
      </c>
      <c r="C6405" s="6" t="s">
        <v>4255</v>
      </c>
      <c r="D6405" s="12">
        <v>1</v>
      </c>
    </row>
    <row r="6406" spans="1:4" x14ac:dyDescent="0.2">
      <c r="A6406" s="6" t="s">
        <v>3735</v>
      </c>
      <c r="B6406" s="6" t="s">
        <v>4256</v>
      </c>
      <c r="C6406" s="6" t="s">
        <v>4257</v>
      </c>
      <c r="D6406" s="12">
        <v>1</v>
      </c>
    </row>
    <row r="6407" spans="1:4" x14ac:dyDescent="0.2">
      <c r="A6407" s="6" t="s">
        <v>3735</v>
      </c>
      <c r="B6407" s="6" t="s">
        <v>4258</v>
      </c>
      <c r="C6407" s="6" t="s">
        <v>4259</v>
      </c>
      <c r="D6407" s="12">
        <v>1</v>
      </c>
    </row>
    <row r="6408" spans="1:4" x14ac:dyDescent="0.2">
      <c r="A6408" s="6" t="s">
        <v>3735</v>
      </c>
      <c r="B6408" s="6" t="s">
        <v>4260</v>
      </c>
      <c r="C6408" s="6" t="s">
        <v>4261</v>
      </c>
      <c r="D6408" s="12">
        <v>1</v>
      </c>
    </row>
    <row r="6409" spans="1:4" x14ac:dyDescent="0.2">
      <c r="A6409" s="6" t="s">
        <v>3735</v>
      </c>
      <c r="B6409" s="6" t="s">
        <v>4262</v>
      </c>
      <c r="C6409" s="6" t="s">
        <v>4263</v>
      </c>
      <c r="D6409" s="12">
        <v>1</v>
      </c>
    </row>
    <row r="6410" spans="1:4" x14ac:dyDescent="0.2">
      <c r="A6410" s="6" t="s">
        <v>3735</v>
      </c>
      <c r="B6410" s="6" t="s">
        <v>4264</v>
      </c>
      <c r="C6410" s="6" t="s">
        <v>4265</v>
      </c>
      <c r="D6410" s="12">
        <v>1</v>
      </c>
    </row>
    <row r="6411" spans="1:4" x14ac:dyDescent="0.2">
      <c r="A6411" s="6" t="s">
        <v>3735</v>
      </c>
      <c r="B6411" s="6" t="s">
        <v>4266</v>
      </c>
      <c r="C6411" s="6" t="s">
        <v>4267</v>
      </c>
      <c r="D6411" s="12">
        <v>1</v>
      </c>
    </row>
    <row r="6412" spans="1:4" x14ac:dyDescent="0.2">
      <c r="A6412" s="6" t="s">
        <v>3735</v>
      </c>
      <c r="B6412" s="6" t="s">
        <v>4268</v>
      </c>
      <c r="C6412" s="6" t="s">
        <v>4269</v>
      </c>
      <c r="D6412" s="12">
        <v>1</v>
      </c>
    </row>
    <row r="6413" spans="1:4" x14ac:dyDescent="0.2">
      <c r="A6413" s="6" t="s">
        <v>3735</v>
      </c>
      <c r="B6413" s="6" t="s">
        <v>4270</v>
      </c>
      <c r="C6413" s="6" t="s">
        <v>4271</v>
      </c>
      <c r="D6413" s="12">
        <v>1</v>
      </c>
    </row>
    <row r="6414" spans="1:4" x14ac:dyDescent="0.2">
      <c r="A6414" s="6" t="s">
        <v>3735</v>
      </c>
      <c r="B6414" s="6" t="s">
        <v>4272</v>
      </c>
      <c r="C6414" s="6" t="s">
        <v>4273</v>
      </c>
      <c r="D6414" s="12">
        <v>1</v>
      </c>
    </row>
    <row r="6415" spans="1:4" x14ac:dyDescent="0.2">
      <c r="A6415" s="6" t="s">
        <v>3735</v>
      </c>
      <c r="B6415" s="6" t="s">
        <v>4274</v>
      </c>
      <c r="C6415" s="6" t="s">
        <v>4275</v>
      </c>
      <c r="D6415" s="12">
        <v>1</v>
      </c>
    </row>
    <row r="6416" spans="1:4" x14ac:dyDescent="0.2">
      <c r="A6416" s="6" t="s">
        <v>3735</v>
      </c>
      <c r="B6416" s="6" t="s">
        <v>4276</v>
      </c>
      <c r="C6416" s="6" t="s">
        <v>4277</v>
      </c>
      <c r="D6416" s="12">
        <v>1</v>
      </c>
    </row>
    <row r="6417" spans="1:4" x14ac:dyDescent="0.2">
      <c r="A6417" s="6" t="s">
        <v>3735</v>
      </c>
      <c r="B6417" s="6" t="s">
        <v>4278</v>
      </c>
      <c r="C6417" s="6" t="s">
        <v>4279</v>
      </c>
      <c r="D6417" s="12">
        <v>1</v>
      </c>
    </row>
    <row r="6418" spans="1:4" x14ac:dyDescent="0.2">
      <c r="A6418" s="6" t="s">
        <v>3735</v>
      </c>
      <c r="B6418" s="6" t="s">
        <v>4280</v>
      </c>
      <c r="C6418" s="6" t="s">
        <v>4281</v>
      </c>
      <c r="D6418" s="12">
        <v>1</v>
      </c>
    </row>
    <row r="6419" spans="1:4" x14ac:dyDescent="0.2">
      <c r="A6419" s="6" t="s">
        <v>3735</v>
      </c>
      <c r="B6419" s="6" t="s">
        <v>4282</v>
      </c>
      <c r="C6419" s="6" t="s">
        <v>4283</v>
      </c>
      <c r="D6419" s="12">
        <v>1</v>
      </c>
    </row>
    <row r="6420" spans="1:4" x14ac:dyDescent="0.2">
      <c r="A6420" s="6" t="s">
        <v>3735</v>
      </c>
      <c r="B6420" s="6" t="s">
        <v>4284</v>
      </c>
      <c r="C6420" s="6" t="s">
        <v>4285</v>
      </c>
      <c r="D6420" s="12">
        <v>1</v>
      </c>
    </row>
    <row r="6421" spans="1:4" x14ac:dyDescent="0.2">
      <c r="A6421" s="6" t="s">
        <v>3735</v>
      </c>
      <c r="B6421" s="6" t="s">
        <v>4286</v>
      </c>
      <c r="C6421" s="6" t="s">
        <v>4287</v>
      </c>
      <c r="D6421" s="12">
        <v>1</v>
      </c>
    </row>
    <row r="6422" spans="1:4" x14ac:dyDescent="0.2">
      <c r="A6422" s="6" t="s">
        <v>3735</v>
      </c>
      <c r="B6422" s="6" t="s">
        <v>4288</v>
      </c>
      <c r="C6422" s="6" t="s">
        <v>4289</v>
      </c>
      <c r="D6422" s="12">
        <v>1</v>
      </c>
    </row>
    <row r="6423" spans="1:4" x14ac:dyDescent="0.2">
      <c r="A6423" s="6" t="s">
        <v>3735</v>
      </c>
      <c r="B6423" s="6" t="s">
        <v>4290</v>
      </c>
      <c r="C6423" s="6" t="s">
        <v>4291</v>
      </c>
      <c r="D6423" s="12">
        <v>1</v>
      </c>
    </row>
    <row r="6424" spans="1:4" x14ac:dyDescent="0.2">
      <c r="A6424" s="6" t="s">
        <v>3735</v>
      </c>
      <c r="B6424" s="6" t="s">
        <v>4292</v>
      </c>
      <c r="C6424" s="6" t="s">
        <v>4293</v>
      </c>
      <c r="D6424" s="12">
        <v>1</v>
      </c>
    </row>
    <row r="6425" spans="1:4" x14ac:dyDescent="0.2">
      <c r="A6425" s="6" t="s">
        <v>3735</v>
      </c>
      <c r="B6425" s="6" t="s">
        <v>4294</v>
      </c>
      <c r="C6425" s="6" t="s">
        <v>4295</v>
      </c>
      <c r="D6425" s="12">
        <v>1</v>
      </c>
    </row>
    <row r="6426" spans="1:4" x14ac:dyDescent="0.2">
      <c r="A6426" s="6" t="s">
        <v>3735</v>
      </c>
      <c r="B6426" s="6" t="s">
        <v>4296</v>
      </c>
      <c r="C6426" s="6" t="s">
        <v>4297</v>
      </c>
      <c r="D6426" s="12">
        <v>1</v>
      </c>
    </row>
    <row r="6427" spans="1:4" x14ac:dyDescent="0.2">
      <c r="A6427" s="6" t="s">
        <v>3735</v>
      </c>
      <c r="B6427" s="6" t="s">
        <v>4298</v>
      </c>
      <c r="C6427" s="6" t="s">
        <v>4299</v>
      </c>
      <c r="D6427" s="12">
        <v>1</v>
      </c>
    </row>
    <row r="6428" spans="1:4" x14ac:dyDescent="0.2">
      <c r="A6428" s="6" t="s">
        <v>3735</v>
      </c>
      <c r="B6428" s="6" t="s">
        <v>4300</v>
      </c>
      <c r="C6428" s="6" t="s">
        <v>4301</v>
      </c>
      <c r="D6428" s="12">
        <v>1</v>
      </c>
    </row>
    <row r="6429" spans="1:4" x14ac:dyDescent="0.2">
      <c r="A6429" s="6" t="s">
        <v>3735</v>
      </c>
      <c r="B6429" s="6" t="s">
        <v>4302</v>
      </c>
      <c r="C6429" s="6" t="s">
        <v>4303</v>
      </c>
      <c r="D6429" s="12">
        <v>1</v>
      </c>
    </row>
    <row r="6430" spans="1:4" x14ac:dyDescent="0.2">
      <c r="A6430" s="6" t="s">
        <v>3735</v>
      </c>
      <c r="B6430" s="6" t="s">
        <v>18791</v>
      </c>
      <c r="C6430" s="6" t="s">
        <v>18792</v>
      </c>
      <c r="D6430" s="12">
        <v>1</v>
      </c>
    </row>
    <row r="6431" spans="1:4" x14ac:dyDescent="0.2">
      <c r="A6431" s="6" t="s">
        <v>3735</v>
      </c>
      <c r="B6431" s="6" t="s">
        <v>4304</v>
      </c>
      <c r="C6431" s="6" t="s">
        <v>4305</v>
      </c>
      <c r="D6431" s="12">
        <v>1</v>
      </c>
    </row>
    <row r="6432" spans="1:4" x14ac:dyDescent="0.2">
      <c r="A6432" s="6" t="s">
        <v>3735</v>
      </c>
      <c r="B6432" s="6" t="s">
        <v>4306</v>
      </c>
      <c r="C6432" s="6" t="s">
        <v>4307</v>
      </c>
      <c r="D6432" s="12">
        <v>1</v>
      </c>
    </row>
    <row r="6433" spans="1:4" x14ac:dyDescent="0.2">
      <c r="A6433" s="6" t="s">
        <v>3735</v>
      </c>
      <c r="B6433" s="6" t="s">
        <v>4308</v>
      </c>
      <c r="C6433" s="6" t="s">
        <v>4309</v>
      </c>
      <c r="D6433" s="12">
        <v>1</v>
      </c>
    </row>
    <row r="6434" spans="1:4" x14ac:dyDescent="0.2">
      <c r="A6434" s="6" t="s">
        <v>3735</v>
      </c>
      <c r="B6434" s="6" t="s">
        <v>4310</v>
      </c>
      <c r="C6434" s="6" t="s">
        <v>4311</v>
      </c>
      <c r="D6434" s="12">
        <v>1</v>
      </c>
    </row>
    <row r="6435" spans="1:4" x14ac:dyDescent="0.2">
      <c r="A6435" s="6" t="s">
        <v>3735</v>
      </c>
      <c r="B6435" s="6" t="s">
        <v>4312</v>
      </c>
      <c r="C6435" s="6" t="s">
        <v>4313</v>
      </c>
      <c r="D6435" s="12">
        <v>1</v>
      </c>
    </row>
    <row r="6436" spans="1:4" x14ac:dyDescent="0.2">
      <c r="A6436" s="6" t="s">
        <v>3735</v>
      </c>
      <c r="B6436" s="6" t="s">
        <v>4314</v>
      </c>
      <c r="C6436" s="6" t="s">
        <v>4315</v>
      </c>
      <c r="D6436" s="12">
        <v>1</v>
      </c>
    </row>
    <row r="6437" spans="1:4" x14ac:dyDescent="0.2">
      <c r="A6437" s="6" t="s">
        <v>3735</v>
      </c>
      <c r="B6437" s="6" t="s">
        <v>4316</v>
      </c>
      <c r="C6437" s="6" t="s">
        <v>4317</v>
      </c>
      <c r="D6437" s="12">
        <v>1</v>
      </c>
    </row>
    <row r="6438" spans="1:4" x14ac:dyDescent="0.2">
      <c r="A6438" s="6" t="s">
        <v>3735</v>
      </c>
      <c r="B6438" s="6" t="s">
        <v>4318</v>
      </c>
      <c r="C6438" s="6" t="s">
        <v>4319</v>
      </c>
      <c r="D6438" s="12">
        <v>1</v>
      </c>
    </row>
    <row r="6439" spans="1:4" x14ac:dyDescent="0.2">
      <c r="A6439" s="6" t="s">
        <v>3735</v>
      </c>
      <c r="B6439" s="6" t="s">
        <v>4320</v>
      </c>
      <c r="C6439" s="6" t="s">
        <v>4321</v>
      </c>
      <c r="D6439" s="12">
        <v>1</v>
      </c>
    </row>
    <row r="6440" spans="1:4" x14ac:dyDescent="0.2">
      <c r="A6440" s="6" t="s">
        <v>3735</v>
      </c>
      <c r="B6440" s="6" t="s">
        <v>4322</v>
      </c>
      <c r="C6440" s="6" t="s">
        <v>4323</v>
      </c>
      <c r="D6440" s="12">
        <v>1</v>
      </c>
    </row>
    <row r="6441" spans="1:4" x14ac:dyDescent="0.2">
      <c r="A6441" s="6" t="s">
        <v>3735</v>
      </c>
      <c r="B6441" s="6" t="s">
        <v>4324</v>
      </c>
      <c r="C6441" s="6" t="s">
        <v>4325</v>
      </c>
      <c r="D6441" s="12">
        <v>1</v>
      </c>
    </row>
    <row r="6442" spans="1:4" x14ac:dyDescent="0.2">
      <c r="A6442" s="6" t="s">
        <v>3735</v>
      </c>
      <c r="B6442" s="6" t="s">
        <v>4326</v>
      </c>
      <c r="C6442" s="6" t="s">
        <v>4327</v>
      </c>
      <c r="D6442" s="12">
        <v>1</v>
      </c>
    </row>
    <row r="6443" spans="1:4" x14ac:dyDescent="0.2">
      <c r="A6443" s="6" t="s">
        <v>3735</v>
      </c>
      <c r="B6443" s="6" t="s">
        <v>4328</v>
      </c>
      <c r="C6443" s="6" t="s">
        <v>4329</v>
      </c>
      <c r="D6443" s="12">
        <v>1</v>
      </c>
    </row>
    <row r="6444" spans="1:4" x14ac:dyDescent="0.2">
      <c r="A6444" s="6" t="s">
        <v>3735</v>
      </c>
      <c r="B6444" s="6" t="s">
        <v>4330</v>
      </c>
      <c r="C6444" s="6" t="s">
        <v>4331</v>
      </c>
      <c r="D6444" s="12">
        <v>1</v>
      </c>
    </row>
    <row r="6445" spans="1:4" x14ac:dyDescent="0.2">
      <c r="A6445" s="6" t="s">
        <v>3735</v>
      </c>
      <c r="B6445" s="6" t="s">
        <v>4332</v>
      </c>
      <c r="C6445" s="6" t="s">
        <v>4333</v>
      </c>
      <c r="D6445" s="12">
        <v>1</v>
      </c>
    </row>
    <row r="6446" spans="1:4" x14ac:dyDescent="0.2">
      <c r="A6446" s="6" t="s">
        <v>3735</v>
      </c>
      <c r="B6446" s="6" t="s">
        <v>4334</v>
      </c>
      <c r="C6446" s="6" t="s">
        <v>4335</v>
      </c>
      <c r="D6446" s="12">
        <v>1</v>
      </c>
    </row>
    <row r="6447" spans="1:4" x14ac:dyDescent="0.2">
      <c r="A6447" s="6" t="s">
        <v>3735</v>
      </c>
      <c r="B6447" s="6" t="s">
        <v>4336</v>
      </c>
      <c r="C6447" s="6" t="s">
        <v>4337</v>
      </c>
      <c r="D6447" s="12">
        <v>1</v>
      </c>
    </row>
    <row r="6448" spans="1:4" x14ac:dyDescent="0.2">
      <c r="A6448" s="6" t="s">
        <v>3735</v>
      </c>
      <c r="B6448" s="6" t="s">
        <v>4338</v>
      </c>
      <c r="C6448" s="6" t="s">
        <v>4339</v>
      </c>
      <c r="D6448" s="12">
        <v>1</v>
      </c>
    </row>
    <row r="6449" spans="1:4" x14ac:dyDescent="0.2">
      <c r="A6449" s="6" t="s">
        <v>3735</v>
      </c>
      <c r="B6449" s="6" t="s">
        <v>4340</v>
      </c>
      <c r="C6449" s="6" t="s">
        <v>4341</v>
      </c>
      <c r="D6449" s="12">
        <v>1</v>
      </c>
    </row>
    <row r="6450" spans="1:4" x14ac:dyDescent="0.2">
      <c r="A6450" s="6" t="s">
        <v>3735</v>
      </c>
      <c r="B6450" s="6" t="s">
        <v>4342</v>
      </c>
      <c r="C6450" s="6" t="s">
        <v>4343</v>
      </c>
      <c r="D6450" s="12">
        <v>1</v>
      </c>
    </row>
    <row r="6451" spans="1:4" x14ac:dyDescent="0.2">
      <c r="A6451" s="6" t="s">
        <v>3735</v>
      </c>
      <c r="B6451" s="6" t="s">
        <v>4344</v>
      </c>
      <c r="C6451" s="6" t="s">
        <v>4345</v>
      </c>
      <c r="D6451" s="12">
        <v>1</v>
      </c>
    </row>
    <row r="6452" spans="1:4" x14ac:dyDescent="0.2">
      <c r="A6452" s="6" t="s">
        <v>3735</v>
      </c>
      <c r="B6452" s="6" t="s">
        <v>4346</v>
      </c>
      <c r="C6452" s="6" t="s">
        <v>4347</v>
      </c>
      <c r="D6452" s="12">
        <v>1</v>
      </c>
    </row>
    <row r="6453" spans="1:4" x14ac:dyDescent="0.2">
      <c r="A6453" s="6" t="s">
        <v>3735</v>
      </c>
      <c r="B6453" s="6" t="s">
        <v>4348</v>
      </c>
      <c r="C6453" s="6" t="s">
        <v>4349</v>
      </c>
      <c r="D6453" s="12">
        <v>1</v>
      </c>
    </row>
    <row r="6454" spans="1:4" x14ac:dyDescent="0.2">
      <c r="A6454" s="6" t="s">
        <v>3735</v>
      </c>
      <c r="B6454" s="6" t="s">
        <v>4350</v>
      </c>
      <c r="C6454" s="6" t="s">
        <v>4351</v>
      </c>
      <c r="D6454" s="12">
        <v>1</v>
      </c>
    </row>
    <row r="6455" spans="1:4" x14ac:dyDescent="0.2">
      <c r="A6455" s="6" t="s">
        <v>3735</v>
      </c>
      <c r="B6455" s="6" t="s">
        <v>4352</v>
      </c>
      <c r="C6455" s="6" t="s">
        <v>4353</v>
      </c>
      <c r="D6455" s="12">
        <v>1</v>
      </c>
    </row>
    <row r="6456" spans="1:4" x14ac:dyDescent="0.2">
      <c r="A6456" s="6" t="s">
        <v>3735</v>
      </c>
      <c r="B6456" s="6" t="s">
        <v>4354</v>
      </c>
      <c r="C6456" s="6" t="s">
        <v>4355</v>
      </c>
      <c r="D6456" s="12">
        <v>1</v>
      </c>
    </row>
    <row r="6457" spans="1:4" x14ac:dyDescent="0.2">
      <c r="A6457" s="6" t="s">
        <v>3735</v>
      </c>
      <c r="B6457" s="6" t="s">
        <v>4356</v>
      </c>
      <c r="C6457" s="6" t="s">
        <v>4357</v>
      </c>
      <c r="D6457" s="12">
        <v>1</v>
      </c>
    </row>
    <row r="6458" spans="1:4" x14ac:dyDescent="0.2">
      <c r="A6458" s="6" t="s">
        <v>3735</v>
      </c>
      <c r="B6458" s="6" t="s">
        <v>4358</v>
      </c>
      <c r="C6458" s="6" t="s">
        <v>4359</v>
      </c>
      <c r="D6458" s="12">
        <v>1</v>
      </c>
    </row>
    <row r="6459" spans="1:4" x14ac:dyDescent="0.2">
      <c r="A6459" s="6" t="s">
        <v>3735</v>
      </c>
      <c r="B6459" s="6" t="s">
        <v>4360</v>
      </c>
      <c r="C6459" s="6" t="s">
        <v>4361</v>
      </c>
      <c r="D6459" s="12">
        <v>1</v>
      </c>
    </row>
    <row r="6460" spans="1:4" x14ac:dyDescent="0.2">
      <c r="A6460" s="6" t="s">
        <v>3735</v>
      </c>
      <c r="B6460" s="6" t="s">
        <v>4362</v>
      </c>
      <c r="C6460" s="6" t="s">
        <v>4363</v>
      </c>
      <c r="D6460" s="12">
        <v>1</v>
      </c>
    </row>
    <row r="6461" spans="1:4" x14ac:dyDescent="0.2">
      <c r="A6461" s="6" t="s">
        <v>3735</v>
      </c>
      <c r="B6461" s="6" t="s">
        <v>4364</v>
      </c>
      <c r="C6461" s="6" t="s">
        <v>4365</v>
      </c>
      <c r="D6461" s="12">
        <v>1</v>
      </c>
    </row>
    <row r="6462" spans="1:4" x14ac:dyDescent="0.2">
      <c r="A6462" s="6" t="s">
        <v>3735</v>
      </c>
      <c r="B6462" s="6" t="s">
        <v>4366</v>
      </c>
      <c r="C6462" s="6" t="s">
        <v>4367</v>
      </c>
      <c r="D6462" s="12">
        <v>1</v>
      </c>
    </row>
    <row r="6463" spans="1:4" x14ac:dyDescent="0.2">
      <c r="A6463" s="6" t="s">
        <v>3735</v>
      </c>
      <c r="B6463" s="6" t="s">
        <v>4368</v>
      </c>
      <c r="C6463" s="6" t="s">
        <v>4369</v>
      </c>
      <c r="D6463" s="12">
        <v>1</v>
      </c>
    </row>
    <row r="6464" spans="1:4" x14ac:dyDescent="0.2">
      <c r="A6464" s="6" t="s">
        <v>3735</v>
      </c>
      <c r="B6464" s="6" t="s">
        <v>4370</v>
      </c>
      <c r="C6464" s="6" t="s">
        <v>4371</v>
      </c>
      <c r="D6464" s="12">
        <v>1</v>
      </c>
    </row>
    <row r="6465" spans="1:4" x14ac:dyDescent="0.2">
      <c r="A6465" s="6" t="s">
        <v>3735</v>
      </c>
      <c r="B6465" s="6" t="s">
        <v>4372</v>
      </c>
      <c r="C6465" s="6" t="s">
        <v>4373</v>
      </c>
      <c r="D6465" s="12">
        <v>1</v>
      </c>
    </row>
    <row r="6466" spans="1:4" x14ac:dyDescent="0.2">
      <c r="A6466" s="6" t="s">
        <v>3735</v>
      </c>
      <c r="B6466" s="6" t="s">
        <v>4374</v>
      </c>
      <c r="C6466" s="6" t="s">
        <v>4375</v>
      </c>
      <c r="D6466" s="12">
        <v>1</v>
      </c>
    </row>
    <row r="6467" spans="1:4" x14ac:dyDescent="0.2">
      <c r="A6467" s="6" t="s">
        <v>3735</v>
      </c>
      <c r="B6467" s="6" t="s">
        <v>4376</v>
      </c>
      <c r="C6467" s="6" t="s">
        <v>4377</v>
      </c>
      <c r="D6467" s="12">
        <v>1</v>
      </c>
    </row>
    <row r="6468" spans="1:4" x14ac:dyDescent="0.2">
      <c r="A6468" s="6" t="s">
        <v>3735</v>
      </c>
      <c r="B6468" s="6" t="s">
        <v>4378</v>
      </c>
      <c r="C6468" s="6" t="s">
        <v>4379</v>
      </c>
      <c r="D6468" s="12">
        <v>1</v>
      </c>
    </row>
    <row r="6469" spans="1:4" x14ac:dyDescent="0.2">
      <c r="A6469" s="6" t="s">
        <v>3735</v>
      </c>
      <c r="B6469" s="6" t="s">
        <v>4380</v>
      </c>
      <c r="C6469" s="6" t="s">
        <v>4381</v>
      </c>
      <c r="D6469" s="12">
        <v>1</v>
      </c>
    </row>
    <row r="6470" spans="1:4" x14ac:dyDescent="0.2">
      <c r="A6470" s="6" t="s">
        <v>3735</v>
      </c>
      <c r="B6470" s="6" t="s">
        <v>4382</v>
      </c>
      <c r="C6470" s="6" t="s">
        <v>4383</v>
      </c>
      <c r="D6470" s="12">
        <v>1</v>
      </c>
    </row>
    <row r="6471" spans="1:4" x14ac:dyDescent="0.2">
      <c r="A6471" s="6" t="s">
        <v>3735</v>
      </c>
      <c r="B6471" s="6" t="s">
        <v>4384</v>
      </c>
      <c r="C6471" s="6" t="s">
        <v>4385</v>
      </c>
      <c r="D6471" s="12">
        <v>1</v>
      </c>
    </row>
    <row r="6472" spans="1:4" x14ac:dyDescent="0.2">
      <c r="A6472" s="6" t="s">
        <v>3735</v>
      </c>
      <c r="B6472" s="6" t="s">
        <v>4386</v>
      </c>
      <c r="C6472" s="6" t="s">
        <v>4387</v>
      </c>
      <c r="D6472" s="12">
        <v>1</v>
      </c>
    </row>
    <row r="6473" spans="1:4" x14ac:dyDescent="0.2">
      <c r="A6473" s="6" t="s">
        <v>3735</v>
      </c>
      <c r="B6473" s="6" t="s">
        <v>4388</v>
      </c>
      <c r="C6473" s="6" t="s">
        <v>4389</v>
      </c>
      <c r="D6473" s="12">
        <v>1</v>
      </c>
    </row>
    <row r="6474" spans="1:4" x14ac:dyDescent="0.2">
      <c r="A6474" s="6" t="s">
        <v>3735</v>
      </c>
      <c r="B6474" s="6" t="s">
        <v>4390</v>
      </c>
      <c r="C6474" s="6" t="s">
        <v>4391</v>
      </c>
      <c r="D6474" s="12">
        <v>1</v>
      </c>
    </row>
    <row r="6475" spans="1:4" x14ac:dyDescent="0.2">
      <c r="A6475" s="6" t="s">
        <v>3735</v>
      </c>
      <c r="B6475" s="6" t="s">
        <v>4392</v>
      </c>
      <c r="C6475" s="6" t="s">
        <v>4393</v>
      </c>
      <c r="D6475" s="12">
        <v>1</v>
      </c>
    </row>
    <row r="6476" spans="1:4" x14ac:dyDescent="0.2">
      <c r="A6476" s="6" t="s">
        <v>3735</v>
      </c>
      <c r="B6476" s="6" t="s">
        <v>4394</v>
      </c>
      <c r="C6476" s="6" t="s">
        <v>4395</v>
      </c>
      <c r="D6476" s="12">
        <v>1</v>
      </c>
    </row>
    <row r="6477" spans="1:4" x14ac:dyDescent="0.2">
      <c r="A6477" s="6" t="s">
        <v>3735</v>
      </c>
      <c r="B6477" s="6" t="s">
        <v>4396</v>
      </c>
      <c r="C6477" s="6" t="s">
        <v>4397</v>
      </c>
      <c r="D6477" s="12">
        <v>1</v>
      </c>
    </row>
    <row r="6478" spans="1:4" x14ac:dyDescent="0.2">
      <c r="A6478" s="6" t="s">
        <v>3735</v>
      </c>
      <c r="B6478" s="6" t="s">
        <v>4398</v>
      </c>
      <c r="C6478" s="6" t="s">
        <v>4399</v>
      </c>
      <c r="D6478" s="12">
        <v>1</v>
      </c>
    </row>
    <row r="6479" spans="1:4" x14ac:dyDescent="0.2">
      <c r="A6479" s="6" t="s">
        <v>3735</v>
      </c>
      <c r="B6479" s="6" t="s">
        <v>4400</v>
      </c>
      <c r="C6479" s="6" t="s">
        <v>4401</v>
      </c>
      <c r="D6479" s="12">
        <v>1</v>
      </c>
    </row>
    <row r="6480" spans="1:4" x14ac:dyDescent="0.2">
      <c r="A6480" s="6" t="s">
        <v>3735</v>
      </c>
      <c r="B6480" s="6" t="s">
        <v>4402</v>
      </c>
      <c r="C6480" s="6" t="s">
        <v>4403</v>
      </c>
      <c r="D6480" s="12">
        <v>1</v>
      </c>
    </row>
    <row r="6481" spans="1:4" x14ac:dyDescent="0.2">
      <c r="A6481" s="6" t="s">
        <v>3735</v>
      </c>
      <c r="B6481" s="6" t="s">
        <v>4404</v>
      </c>
      <c r="C6481" s="6" t="s">
        <v>4405</v>
      </c>
      <c r="D6481" s="12">
        <v>1</v>
      </c>
    </row>
    <row r="6482" spans="1:4" x14ac:dyDescent="0.2">
      <c r="A6482" s="6" t="s">
        <v>3735</v>
      </c>
      <c r="B6482" s="6" t="s">
        <v>4406</v>
      </c>
      <c r="C6482" s="6" t="s">
        <v>4407</v>
      </c>
      <c r="D6482" s="12">
        <v>1</v>
      </c>
    </row>
    <row r="6483" spans="1:4" x14ac:dyDescent="0.2">
      <c r="A6483" s="6" t="s">
        <v>3735</v>
      </c>
      <c r="B6483" s="6" t="s">
        <v>4408</v>
      </c>
      <c r="C6483" s="6" t="s">
        <v>4409</v>
      </c>
      <c r="D6483" s="12">
        <v>1</v>
      </c>
    </row>
    <row r="6484" spans="1:4" x14ac:dyDescent="0.2">
      <c r="A6484" s="6" t="s">
        <v>3735</v>
      </c>
      <c r="B6484" s="6" t="s">
        <v>4410</v>
      </c>
      <c r="C6484" s="6" t="s">
        <v>4411</v>
      </c>
      <c r="D6484" s="12">
        <v>1</v>
      </c>
    </row>
    <row r="6485" spans="1:4" x14ac:dyDescent="0.2">
      <c r="A6485" s="6" t="s">
        <v>3735</v>
      </c>
      <c r="B6485" s="6" t="s">
        <v>4412</v>
      </c>
      <c r="C6485" s="6" t="s">
        <v>4413</v>
      </c>
      <c r="D6485" s="12">
        <v>1</v>
      </c>
    </row>
    <row r="6486" spans="1:4" x14ac:dyDescent="0.2">
      <c r="A6486" s="6" t="s">
        <v>3735</v>
      </c>
      <c r="B6486" s="6" t="s">
        <v>4414</v>
      </c>
      <c r="C6486" s="6" t="s">
        <v>4415</v>
      </c>
      <c r="D6486" s="12">
        <v>1</v>
      </c>
    </row>
    <row r="6487" spans="1:4" x14ac:dyDescent="0.2">
      <c r="A6487" s="6" t="s">
        <v>3735</v>
      </c>
      <c r="B6487" s="6" t="s">
        <v>4416</v>
      </c>
      <c r="C6487" s="6" t="s">
        <v>4417</v>
      </c>
      <c r="D6487" s="12">
        <v>1</v>
      </c>
    </row>
    <row r="6488" spans="1:4" x14ac:dyDescent="0.2">
      <c r="A6488" s="6" t="s">
        <v>3735</v>
      </c>
      <c r="B6488" s="6" t="s">
        <v>4418</v>
      </c>
      <c r="C6488" s="6" t="s">
        <v>4419</v>
      </c>
      <c r="D6488" s="12">
        <v>1</v>
      </c>
    </row>
    <row r="6489" spans="1:4" x14ac:dyDescent="0.2">
      <c r="A6489" s="6" t="s">
        <v>3735</v>
      </c>
      <c r="B6489" s="6" t="s">
        <v>4420</v>
      </c>
      <c r="C6489" s="6" t="s">
        <v>4421</v>
      </c>
      <c r="D6489" s="12">
        <v>1</v>
      </c>
    </row>
    <row r="6490" spans="1:4" x14ac:dyDescent="0.2">
      <c r="A6490" s="6" t="s">
        <v>3735</v>
      </c>
      <c r="B6490" s="6" t="s">
        <v>4422</v>
      </c>
      <c r="C6490" s="6" t="s">
        <v>4423</v>
      </c>
      <c r="D6490" s="12">
        <v>1</v>
      </c>
    </row>
    <row r="6491" spans="1:4" x14ac:dyDescent="0.2">
      <c r="A6491" s="6" t="s">
        <v>3735</v>
      </c>
      <c r="B6491" s="6" t="s">
        <v>4424</v>
      </c>
      <c r="C6491" s="6" t="s">
        <v>4425</v>
      </c>
      <c r="D6491" s="12">
        <v>1</v>
      </c>
    </row>
    <row r="6492" spans="1:4" x14ac:dyDescent="0.2">
      <c r="A6492" s="6" t="s">
        <v>3735</v>
      </c>
      <c r="B6492" s="6" t="s">
        <v>4426</v>
      </c>
      <c r="C6492" s="6" t="s">
        <v>4427</v>
      </c>
      <c r="D6492" s="12">
        <v>1</v>
      </c>
    </row>
    <row r="6493" spans="1:4" x14ac:dyDescent="0.2">
      <c r="A6493" s="6" t="s">
        <v>3735</v>
      </c>
      <c r="B6493" s="6" t="s">
        <v>4428</v>
      </c>
      <c r="C6493" s="6" t="s">
        <v>4429</v>
      </c>
      <c r="D6493" s="12">
        <v>1</v>
      </c>
    </row>
    <row r="6494" spans="1:4" x14ac:dyDescent="0.2">
      <c r="A6494" s="6" t="s">
        <v>3735</v>
      </c>
      <c r="B6494" s="6" t="s">
        <v>4430</v>
      </c>
      <c r="C6494" s="6" t="s">
        <v>4431</v>
      </c>
      <c r="D6494" s="12">
        <v>1</v>
      </c>
    </row>
    <row r="6495" spans="1:4" x14ac:dyDescent="0.2">
      <c r="A6495" s="6" t="s">
        <v>3735</v>
      </c>
      <c r="B6495" s="6" t="s">
        <v>4432</v>
      </c>
      <c r="C6495" s="6" t="s">
        <v>4433</v>
      </c>
      <c r="D6495" s="12">
        <v>1</v>
      </c>
    </row>
    <row r="6496" spans="1:4" x14ac:dyDescent="0.2">
      <c r="A6496" s="6" t="s">
        <v>3735</v>
      </c>
      <c r="B6496" s="6" t="s">
        <v>4434</v>
      </c>
      <c r="C6496" s="6" t="s">
        <v>4435</v>
      </c>
      <c r="D6496" s="12">
        <v>1</v>
      </c>
    </row>
    <row r="6497" spans="1:4" x14ac:dyDescent="0.2">
      <c r="A6497" s="6" t="s">
        <v>3735</v>
      </c>
      <c r="B6497" s="6" t="s">
        <v>4436</v>
      </c>
      <c r="C6497" s="6" t="s">
        <v>4437</v>
      </c>
      <c r="D6497" s="12">
        <v>1</v>
      </c>
    </row>
    <row r="6498" spans="1:4" x14ac:dyDescent="0.2">
      <c r="A6498" s="6" t="s">
        <v>3735</v>
      </c>
      <c r="B6498" s="6" t="s">
        <v>4438</v>
      </c>
      <c r="C6498" s="6" t="s">
        <v>4439</v>
      </c>
      <c r="D6498" s="12">
        <v>1</v>
      </c>
    </row>
    <row r="6499" spans="1:4" x14ac:dyDescent="0.2">
      <c r="A6499" s="6" t="s">
        <v>3735</v>
      </c>
      <c r="B6499" s="6" t="s">
        <v>4440</v>
      </c>
      <c r="C6499" s="6" t="s">
        <v>4441</v>
      </c>
      <c r="D6499" s="12">
        <v>1</v>
      </c>
    </row>
    <row r="6500" spans="1:4" x14ac:dyDescent="0.2">
      <c r="A6500" s="6" t="s">
        <v>3735</v>
      </c>
      <c r="B6500" s="6" t="s">
        <v>4442</v>
      </c>
      <c r="C6500" s="6" t="s">
        <v>4443</v>
      </c>
      <c r="D6500" s="12">
        <v>1</v>
      </c>
    </row>
    <row r="6501" spans="1:4" x14ac:dyDescent="0.2">
      <c r="A6501" s="6" t="s">
        <v>3735</v>
      </c>
      <c r="B6501" s="6" t="s">
        <v>4444</v>
      </c>
      <c r="C6501" s="6" t="s">
        <v>4445</v>
      </c>
      <c r="D6501" s="12">
        <v>1</v>
      </c>
    </row>
    <row r="6502" spans="1:4" x14ac:dyDescent="0.2">
      <c r="A6502" s="6" t="s">
        <v>3735</v>
      </c>
      <c r="B6502" s="6" t="s">
        <v>4446</v>
      </c>
      <c r="C6502" s="6" t="s">
        <v>4447</v>
      </c>
      <c r="D6502" s="12">
        <v>1</v>
      </c>
    </row>
    <row r="6503" spans="1:4" x14ac:dyDescent="0.2">
      <c r="A6503" s="6" t="s">
        <v>3735</v>
      </c>
      <c r="B6503" s="6" t="s">
        <v>4448</v>
      </c>
      <c r="C6503" s="6" t="s">
        <v>4449</v>
      </c>
      <c r="D6503" s="12">
        <v>1</v>
      </c>
    </row>
    <row r="6504" spans="1:4" x14ac:dyDescent="0.2">
      <c r="A6504" s="6" t="s">
        <v>3735</v>
      </c>
      <c r="B6504" s="6" t="s">
        <v>4450</v>
      </c>
      <c r="C6504" s="6" t="s">
        <v>4451</v>
      </c>
      <c r="D6504" s="12">
        <v>1</v>
      </c>
    </row>
    <row r="6505" spans="1:4" x14ac:dyDescent="0.2">
      <c r="A6505" s="6" t="s">
        <v>3735</v>
      </c>
      <c r="B6505" s="6" t="s">
        <v>4452</v>
      </c>
      <c r="C6505" s="6" t="s">
        <v>4453</v>
      </c>
      <c r="D6505" s="12">
        <v>1</v>
      </c>
    </row>
    <row r="6506" spans="1:4" x14ac:dyDescent="0.2">
      <c r="A6506" s="6" t="s">
        <v>3735</v>
      </c>
      <c r="B6506" s="6" t="s">
        <v>4454</v>
      </c>
      <c r="C6506" s="6" t="s">
        <v>4455</v>
      </c>
      <c r="D6506" s="12">
        <v>1</v>
      </c>
    </row>
    <row r="6507" spans="1:4" x14ac:dyDescent="0.2">
      <c r="A6507" s="6" t="s">
        <v>3735</v>
      </c>
      <c r="B6507" s="6" t="s">
        <v>18793</v>
      </c>
      <c r="C6507" s="6" t="s">
        <v>18794</v>
      </c>
      <c r="D6507" s="12">
        <v>1</v>
      </c>
    </row>
    <row r="6508" spans="1:4" x14ac:dyDescent="0.2">
      <c r="A6508" s="6" t="s">
        <v>3735</v>
      </c>
      <c r="B6508" s="6" t="s">
        <v>18795</v>
      </c>
      <c r="C6508" s="6" t="s">
        <v>18796</v>
      </c>
      <c r="D6508" s="12">
        <v>1</v>
      </c>
    </row>
    <row r="6509" spans="1:4" x14ac:dyDescent="0.2">
      <c r="A6509" s="6" t="s">
        <v>3735</v>
      </c>
      <c r="B6509" s="6" t="s">
        <v>18797</v>
      </c>
      <c r="C6509" s="6" t="s">
        <v>18798</v>
      </c>
      <c r="D6509" s="12">
        <v>1</v>
      </c>
    </row>
    <row r="6510" spans="1:4" x14ac:dyDescent="0.2">
      <c r="A6510" s="6" t="s">
        <v>3735</v>
      </c>
      <c r="B6510" s="6" t="s">
        <v>4456</v>
      </c>
      <c r="C6510" s="6" t="s">
        <v>4457</v>
      </c>
      <c r="D6510" s="12">
        <v>1</v>
      </c>
    </row>
    <row r="6511" spans="1:4" x14ac:dyDescent="0.2">
      <c r="A6511" s="6" t="s">
        <v>3735</v>
      </c>
      <c r="B6511" s="6" t="s">
        <v>18799</v>
      </c>
      <c r="C6511" s="6" t="s">
        <v>18800</v>
      </c>
      <c r="D6511" s="12">
        <v>1</v>
      </c>
    </row>
    <row r="6512" spans="1:4" x14ac:dyDescent="0.2">
      <c r="A6512" s="6" t="s">
        <v>3735</v>
      </c>
      <c r="B6512" s="6" t="s">
        <v>4458</v>
      </c>
      <c r="C6512" s="6" t="s">
        <v>4459</v>
      </c>
      <c r="D6512" s="12">
        <v>1</v>
      </c>
    </row>
    <row r="6513" spans="1:4" x14ac:dyDescent="0.2">
      <c r="A6513" s="6" t="s">
        <v>3735</v>
      </c>
      <c r="B6513" s="6" t="s">
        <v>4460</v>
      </c>
      <c r="C6513" s="6" t="s">
        <v>4461</v>
      </c>
      <c r="D6513" s="12">
        <v>1</v>
      </c>
    </row>
    <row r="6514" spans="1:4" x14ac:dyDescent="0.2">
      <c r="A6514" s="6" t="s">
        <v>3735</v>
      </c>
      <c r="B6514" s="6" t="s">
        <v>4462</v>
      </c>
      <c r="C6514" s="6" t="s">
        <v>4463</v>
      </c>
      <c r="D6514" s="12">
        <v>1</v>
      </c>
    </row>
    <row r="6515" spans="1:4" x14ac:dyDescent="0.2">
      <c r="A6515" s="6" t="s">
        <v>3735</v>
      </c>
      <c r="B6515" s="6" t="s">
        <v>4464</v>
      </c>
      <c r="C6515" s="6" t="s">
        <v>4465</v>
      </c>
      <c r="D6515" s="12">
        <v>1</v>
      </c>
    </row>
    <row r="6516" spans="1:4" x14ac:dyDescent="0.2">
      <c r="A6516" s="6" t="s">
        <v>3735</v>
      </c>
      <c r="B6516" s="6" t="s">
        <v>4466</v>
      </c>
      <c r="C6516" s="6" t="s">
        <v>4467</v>
      </c>
      <c r="D6516" s="12">
        <v>1</v>
      </c>
    </row>
    <row r="6517" spans="1:4" x14ac:dyDescent="0.2">
      <c r="A6517" s="6" t="s">
        <v>3735</v>
      </c>
      <c r="B6517" s="6" t="s">
        <v>4468</v>
      </c>
      <c r="C6517" s="6" t="s">
        <v>4469</v>
      </c>
      <c r="D6517" s="12">
        <v>1</v>
      </c>
    </row>
    <row r="6518" spans="1:4" x14ac:dyDescent="0.2">
      <c r="A6518" s="6" t="s">
        <v>3735</v>
      </c>
      <c r="B6518" s="6" t="s">
        <v>18801</v>
      </c>
      <c r="C6518" s="6" t="s">
        <v>18802</v>
      </c>
      <c r="D6518" s="12">
        <v>1</v>
      </c>
    </row>
    <row r="6519" spans="1:4" x14ac:dyDescent="0.2">
      <c r="A6519" s="6" t="s">
        <v>3735</v>
      </c>
      <c r="B6519" s="6" t="s">
        <v>4470</v>
      </c>
      <c r="C6519" s="6" t="s">
        <v>4471</v>
      </c>
      <c r="D6519" s="12">
        <v>1</v>
      </c>
    </row>
    <row r="6520" spans="1:4" x14ac:dyDescent="0.2">
      <c r="A6520" s="6" t="s">
        <v>3735</v>
      </c>
      <c r="B6520" s="6" t="s">
        <v>4472</v>
      </c>
      <c r="C6520" s="6" t="s">
        <v>4473</v>
      </c>
      <c r="D6520" s="12">
        <v>1</v>
      </c>
    </row>
    <row r="6521" spans="1:4" x14ac:dyDescent="0.2">
      <c r="A6521" s="6" t="s">
        <v>3735</v>
      </c>
      <c r="B6521" s="6" t="s">
        <v>18803</v>
      </c>
      <c r="C6521" s="6" t="s">
        <v>18804</v>
      </c>
      <c r="D6521" s="12">
        <v>1</v>
      </c>
    </row>
    <row r="6522" spans="1:4" x14ac:dyDescent="0.2">
      <c r="A6522" s="6" t="s">
        <v>3735</v>
      </c>
      <c r="B6522" s="6" t="s">
        <v>4474</v>
      </c>
      <c r="C6522" s="6" t="s">
        <v>4475</v>
      </c>
      <c r="D6522" s="12">
        <v>1</v>
      </c>
    </row>
    <row r="6523" spans="1:4" x14ac:dyDescent="0.2">
      <c r="A6523" s="6" t="s">
        <v>3735</v>
      </c>
      <c r="B6523" s="6" t="s">
        <v>4476</v>
      </c>
      <c r="C6523" s="6" t="s">
        <v>4477</v>
      </c>
      <c r="D6523" s="12">
        <v>1</v>
      </c>
    </row>
    <row r="6524" spans="1:4" x14ac:dyDescent="0.2">
      <c r="A6524" s="6" t="s">
        <v>3735</v>
      </c>
      <c r="B6524" s="6" t="s">
        <v>4478</v>
      </c>
      <c r="C6524" s="6" t="s">
        <v>4479</v>
      </c>
      <c r="D6524" s="12">
        <v>1</v>
      </c>
    </row>
    <row r="6525" spans="1:4" x14ac:dyDescent="0.2">
      <c r="A6525" s="6" t="s">
        <v>3735</v>
      </c>
      <c r="B6525" s="6" t="s">
        <v>4480</v>
      </c>
      <c r="C6525" s="6" t="s">
        <v>4481</v>
      </c>
      <c r="D6525" s="12">
        <v>1</v>
      </c>
    </row>
    <row r="6526" spans="1:4" x14ac:dyDescent="0.2">
      <c r="A6526" s="6" t="s">
        <v>3735</v>
      </c>
      <c r="B6526" s="6" t="s">
        <v>4482</v>
      </c>
      <c r="C6526" s="6" t="s">
        <v>4483</v>
      </c>
      <c r="D6526" s="12">
        <v>1</v>
      </c>
    </row>
    <row r="6527" spans="1:4" x14ac:dyDescent="0.2">
      <c r="A6527" s="6" t="s">
        <v>3735</v>
      </c>
      <c r="B6527" s="6" t="s">
        <v>4484</v>
      </c>
      <c r="C6527" s="6" t="s">
        <v>4485</v>
      </c>
      <c r="D6527" s="12">
        <v>1</v>
      </c>
    </row>
    <row r="6528" spans="1:4" x14ac:dyDescent="0.2">
      <c r="A6528" s="6" t="s">
        <v>3735</v>
      </c>
      <c r="B6528" s="6" t="s">
        <v>4486</v>
      </c>
      <c r="C6528" s="6" t="s">
        <v>4487</v>
      </c>
      <c r="D6528" s="12">
        <v>1</v>
      </c>
    </row>
    <row r="6529" spans="1:4" x14ac:dyDescent="0.2">
      <c r="A6529" s="6" t="s">
        <v>3735</v>
      </c>
      <c r="B6529" s="6" t="s">
        <v>4488</v>
      </c>
      <c r="C6529" s="6" t="s">
        <v>4489</v>
      </c>
      <c r="D6529" s="12">
        <v>1</v>
      </c>
    </row>
    <row r="6530" spans="1:4" x14ac:dyDescent="0.2">
      <c r="A6530" s="6" t="s">
        <v>3735</v>
      </c>
      <c r="B6530" s="6" t="s">
        <v>4490</v>
      </c>
      <c r="C6530" s="6" t="s">
        <v>4491</v>
      </c>
      <c r="D6530" s="12">
        <v>1</v>
      </c>
    </row>
    <row r="6531" spans="1:4" x14ac:dyDescent="0.2">
      <c r="A6531" s="6" t="s">
        <v>3735</v>
      </c>
      <c r="B6531" s="6" t="s">
        <v>4492</v>
      </c>
      <c r="C6531" s="6" t="s">
        <v>4493</v>
      </c>
      <c r="D6531" s="12">
        <v>1</v>
      </c>
    </row>
    <row r="6532" spans="1:4" x14ac:dyDescent="0.2">
      <c r="A6532" s="6" t="s">
        <v>3735</v>
      </c>
      <c r="B6532" s="6" t="s">
        <v>4494</v>
      </c>
      <c r="C6532" s="6" t="s">
        <v>4495</v>
      </c>
      <c r="D6532" s="12">
        <v>1</v>
      </c>
    </row>
    <row r="6533" spans="1:4" x14ac:dyDescent="0.2">
      <c r="A6533" s="6" t="s">
        <v>3735</v>
      </c>
      <c r="B6533" s="6" t="s">
        <v>4496</v>
      </c>
      <c r="C6533" s="6" t="s">
        <v>4497</v>
      </c>
      <c r="D6533" s="12">
        <v>1</v>
      </c>
    </row>
    <row r="6534" spans="1:4" x14ac:dyDescent="0.2">
      <c r="A6534" s="6" t="s">
        <v>3735</v>
      </c>
      <c r="B6534" s="6" t="s">
        <v>4498</v>
      </c>
      <c r="C6534" s="6" t="s">
        <v>4499</v>
      </c>
      <c r="D6534" s="12">
        <v>1</v>
      </c>
    </row>
    <row r="6535" spans="1:4" x14ac:dyDescent="0.2">
      <c r="A6535" s="6" t="s">
        <v>3735</v>
      </c>
      <c r="B6535" s="6" t="s">
        <v>18805</v>
      </c>
      <c r="C6535" s="6" t="s">
        <v>18806</v>
      </c>
      <c r="D6535" s="12">
        <v>1</v>
      </c>
    </row>
    <row r="6536" spans="1:4" x14ac:dyDescent="0.2">
      <c r="A6536" s="6" t="s">
        <v>3735</v>
      </c>
      <c r="B6536" s="6" t="s">
        <v>4500</v>
      </c>
      <c r="C6536" s="6" t="s">
        <v>4501</v>
      </c>
      <c r="D6536" s="12">
        <v>1</v>
      </c>
    </row>
    <row r="6537" spans="1:4" x14ac:dyDescent="0.2">
      <c r="A6537" s="6" t="s">
        <v>3735</v>
      </c>
      <c r="B6537" s="6" t="s">
        <v>4502</v>
      </c>
      <c r="C6537" s="6" t="s">
        <v>4503</v>
      </c>
      <c r="D6537" s="12">
        <v>1</v>
      </c>
    </row>
    <row r="6538" spans="1:4" x14ac:dyDescent="0.2">
      <c r="A6538" s="6" t="s">
        <v>3735</v>
      </c>
      <c r="B6538" s="6" t="s">
        <v>4504</v>
      </c>
      <c r="C6538" s="6" t="s">
        <v>4505</v>
      </c>
      <c r="D6538" s="12">
        <v>1</v>
      </c>
    </row>
    <row r="6539" spans="1:4" x14ac:dyDescent="0.2">
      <c r="A6539" s="6" t="s">
        <v>3735</v>
      </c>
      <c r="B6539" s="6" t="s">
        <v>4506</v>
      </c>
      <c r="C6539" s="6" t="s">
        <v>4507</v>
      </c>
      <c r="D6539" s="12">
        <v>1</v>
      </c>
    </row>
    <row r="6540" spans="1:4" x14ac:dyDescent="0.2">
      <c r="A6540" s="6" t="s">
        <v>3735</v>
      </c>
      <c r="B6540" s="6" t="s">
        <v>4508</v>
      </c>
      <c r="C6540" s="6" t="s">
        <v>4509</v>
      </c>
      <c r="D6540" s="12">
        <v>1</v>
      </c>
    </row>
    <row r="6541" spans="1:4" x14ac:dyDescent="0.2">
      <c r="A6541" s="6" t="s">
        <v>3735</v>
      </c>
      <c r="B6541" s="6" t="s">
        <v>4510</v>
      </c>
      <c r="C6541" s="6" t="s">
        <v>4511</v>
      </c>
      <c r="D6541" s="12">
        <v>1</v>
      </c>
    </row>
    <row r="6542" spans="1:4" x14ac:dyDescent="0.2">
      <c r="A6542" s="6" t="s">
        <v>3735</v>
      </c>
      <c r="B6542" s="6" t="s">
        <v>4512</v>
      </c>
      <c r="C6542" s="6" t="s">
        <v>4513</v>
      </c>
      <c r="D6542" s="12">
        <v>1</v>
      </c>
    </row>
    <row r="6543" spans="1:4" x14ac:dyDescent="0.2">
      <c r="A6543" s="6" t="s">
        <v>3735</v>
      </c>
      <c r="B6543" s="6" t="s">
        <v>4514</v>
      </c>
      <c r="C6543" s="6" t="s">
        <v>4515</v>
      </c>
      <c r="D6543" s="12">
        <v>1</v>
      </c>
    </row>
    <row r="6544" spans="1:4" x14ac:dyDescent="0.2">
      <c r="A6544" s="6" t="s">
        <v>3735</v>
      </c>
      <c r="B6544" s="6" t="s">
        <v>4516</v>
      </c>
      <c r="C6544" s="6" t="s">
        <v>4517</v>
      </c>
      <c r="D6544" s="12">
        <v>1</v>
      </c>
    </row>
    <row r="6545" spans="1:4" x14ac:dyDescent="0.2">
      <c r="A6545" s="6" t="s">
        <v>3735</v>
      </c>
      <c r="B6545" s="6" t="s">
        <v>4518</v>
      </c>
      <c r="C6545" s="6" t="s">
        <v>4519</v>
      </c>
      <c r="D6545" s="12">
        <v>1</v>
      </c>
    </row>
    <row r="6546" spans="1:4" x14ac:dyDescent="0.2">
      <c r="A6546" s="6" t="s">
        <v>3735</v>
      </c>
      <c r="B6546" s="6" t="s">
        <v>4520</v>
      </c>
      <c r="C6546" s="6" t="s">
        <v>4521</v>
      </c>
      <c r="D6546" s="12">
        <v>1</v>
      </c>
    </row>
    <row r="6547" spans="1:4" x14ac:dyDescent="0.2">
      <c r="A6547" s="6" t="s">
        <v>3735</v>
      </c>
      <c r="B6547" s="6" t="s">
        <v>4522</v>
      </c>
      <c r="C6547" s="6" t="s">
        <v>4523</v>
      </c>
      <c r="D6547" s="12">
        <v>1</v>
      </c>
    </row>
    <row r="6548" spans="1:4" x14ac:dyDescent="0.2">
      <c r="A6548" s="6" t="s">
        <v>3735</v>
      </c>
      <c r="B6548" s="6" t="s">
        <v>4524</v>
      </c>
      <c r="C6548" s="6" t="s">
        <v>4525</v>
      </c>
      <c r="D6548" s="12">
        <v>1</v>
      </c>
    </row>
    <row r="6549" spans="1:4" x14ac:dyDescent="0.2">
      <c r="A6549" s="6" t="s">
        <v>3735</v>
      </c>
      <c r="B6549" s="6" t="s">
        <v>4526</v>
      </c>
      <c r="C6549" s="6" t="s">
        <v>4527</v>
      </c>
      <c r="D6549" s="12">
        <v>1</v>
      </c>
    </row>
    <row r="6550" spans="1:4" x14ac:dyDescent="0.2">
      <c r="A6550" s="6" t="s">
        <v>3735</v>
      </c>
      <c r="B6550" s="6" t="s">
        <v>4528</v>
      </c>
      <c r="C6550" s="6" t="s">
        <v>4529</v>
      </c>
      <c r="D6550" s="12">
        <v>1</v>
      </c>
    </row>
    <row r="6551" spans="1:4" x14ac:dyDescent="0.2">
      <c r="A6551" s="6" t="s">
        <v>3735</v>
      </c>
      <c r="B6551" s="6" t="s">
        <v>4530</v>
      </c>
      <c r="C6551" s="6" t="s">
        <v>4531</v>
      </c>
      <c r="D6551" s="12">
        <v>1</v>
      </c>
    </row>
    <row r="6552" spans="1:4" x14ac:dyDescent="0.2">
      <c r="A6552" s="6" t="s">
        <v>3735</v>
      </c>
      <c r="B6552" s="6" t="s">
        <v>4532</v>
      </c>
      <c r="C6552" s="6" t="s">
        <v>4533</v>
      </c>
      <c r="D6552" s="12">
        <v>1</v>
      </c>
    </row>
    <row r="6553" spans="1:4" x14ac:dyDescent="0.2">
      <c r="A6553" s="6" t="s">
        <v>3735</v>
      </c>
      <c r="B6553" s="6" t="s">
        <v>4534</v>
      </c>
      <c r="C6553" s="6" t="s">
        <v>4535</v>
      </c>
      <c r="D6553" s="12">
        <v>1</v>
      </c>
    </row>
    <row r="6554" spans="1:4" x14ac:dyDescent="0.2">
      <c r="A6554" s="6" t="s">
        <v>3735</v>
      </c>
      <c r="B6554" s="6" t="s">
        <v>4536</v>
      </c>
      <c r="C6554" s="6" t="s">
        <v>4537</v>
      </c>
      <c r="D6554" s="12">
        <v>1</v>
      </c>
    </row>
    <row r="6555" spans="1:4" x14ac:dyDescent="0.2">
      <c r="A6555" s="6" t="s">
        <v>3735</v>
      </c>
      <c r="B6555" s="6" t="s">
        <v>18807</v>
      </c>
      <c r="C6555" s="6" t="s">
        <v>18808</v>
      </c>
      <c r="D6555" s="12">
        <v>1</v>
      </c>
    </row>
    <row r="6556" spans="1:4" x14ac:dyDescent="0.2">
      <c r="A6556" s="6" t="s">
        <v>3735</v>
      </c>
      <c r="B6556" s="6" t="s">
        <v>18809</v>
      </c>
      <c r="C6556" s="6" t="s">
        <v>18810</v>
      </c>
      <c r="D6556" s="12">
        <v>1</v>
      </c>
    </row>
    <row r="6557" spans="1:4" x14ac:dyDescent="0.2">
      <c r="A6557" s="6" t="s">
        <v>3735</v>
      </c>
      <c r="B6557" s="6" t="s">
        <v>4538</v>
      </c>
      <c r="C6557" s="6" t="s">
        <v>4539</v>
      </c>
      <c r="D6557" s="12">
        <v>1</v>
      </c>
    </row>
    <row r="6558" spans="1:4" x14ac:dyDescent="0.2">
      <c r="A6558" s="6" t="s">
        <v>3735</v>
      </c>
      <c r="B6558" s="6" t="s">
        <v>4540</v>
      </c>
      <c r="C6558" s="6" t="s">
        <v>4541</v>
      </c>
      <c r="D6558" s="12">
        <v>1</v>
      </c>
    </row>
    <row r="6559" spans="1:4" x14ac:dyDescent="0.2">
      <c r="A6559" s="6" t="s">
        <v>3735</v>
      </c>
      <c r="B6559" s="6" t="s">
        <v>4542</v>
      </c>
      <c r="C6559" s="6" t="s">
        <v>4543</v>
      </c>
      <c r="D6559" s="12">
        <v>1</v>
      </c>
    </row>
    <row r="6560" spans="1:4" x14ac:dyDescent="0.2">
      <c r="A6560" s="6" t="s">
        <v>3735</v>
      </c>
      <c r="B6560" s="6" t="s">
        <v>4544</v>
      </c>
      <c r="C6560" s="6" t="s">
        <v>4545</v>
      </c>
      <c r="D6560" s="12">
        <v>1</v>
      </c>
    </row>
    <row r="6561" spans="1:4" x14ac:dyDescent="0.2">
      <c r="A6561" s="6" t="s">
        <v>3735</v>
      </c>
      <c r="B6561" s="6" t="s">
        <v>4546</v>
      </c>
      <c r="C6561" s="6" t="s">
        <v>4547</v>
      </c>
      <c r="D6561" s="12">
        <v>1</v>
      </c>
    </row>
    <row r="6562" spans="1:4" x14ac:dyDescent="0.2">
      <c r="A6562" s="6" t="s">
        <v>3735</v>
      </c>
      <c r="B6562" s="6" t="s">
        <v>4548</v>
      </c>
      <c r="C6562" s="6" t="s">
        <v>4549</v>
      </c>
      <c r="D6562" s="12">
        <v>1</v>
      </c>
    </row>
    <row r="6563" spans="1:4" x14ac:dyDescent="0.2">
      <c r="A6563" s="6" t="s">
        <v>3735</v>
      </c>
      <c r="B6563" s="6" t="s">
        <v>4550</v>
      </c>
      <c r="C6563" s="6" t="s">
        <v>4551</v>
      </c>
      <c r="D6563" s="12">
        <v>1</v>
      </c>
    </row>
    <row r="6564" spans="1:4" x14ac:dyDescent="0.2">
      <c r="A6564" s="6" t="s">
        <v>3735</v>
      </c>
      <c r="B6564" s="6" t="s">
        <v>4552</v>
      </c>
      <c r="C6564" s="6" t="s">
        <v>4553</v>
      </c>
      <c r="D6564" s="12">
        <v>1</v>
      </c>
    </row>
    <row r="6565" spans="1:4" x14ac:dyDescent="0.2">
      <c r="A6565" s="6" t="s">
        <v>3735</v>
      </c>
      <c r="B6565" s="6" t="s">
        <v>4554</v>
      </c>
      <c r="C6565" s="6" t="s">
        <v>4555</v>
      </c>
      <c r="D6565" s="12">
        <v>1</v>
      </c>
    </row>
    <row r="6566" spans="1:4" x14ac:dyDescent="0.2">
      <c r="A6566" s="6" t="s">
        <v>3735</v>
      </c>
      <c r="B6566" s="6" t="s">
        <v>4556</v>
      </c>
      <c r="C6566" s="6" t="s">
        <v>4557</v>
      </c>
      <c r="D6566" s="12">
        <v>1</v>
      </c>
    </row>
    <row r="6567" spans="1:4" x14ac:dyDescent="0.2">
      <c r="A6567" s="6" t="s">
        <v>3735</v>
      </c>
      <c r="B6567" s="6" t="s">
        <v>4558</v>
      </c>
      <c r="C6567" s="6" t="s">
        <v>4559</v>
      </c>
      <c r="D6567" s="12">
        <v>1</v>
      </c>
    </row>
    <row r="6568" spans="1:4" x14ac:dyDescent="0.2">
      <c r="A6568" s="6" t="s">
        <v>3735</v>
      </c>
      <c r="B6568" s="6" t="s">
        <v>4560</v>
      </c>
      <c r="C6568" s="6" t="s">
        <v>4561</v>
      </c>
      <c r="D6568" s="12">
        <v>1</v>
      </c>
    </row>
    <row r="6569" spans="1:4" x14ac:dyDescent="0.2">
      <c r="A6569" s="6" t="s">
        <v>3735</v>
      </c>
      <c r="B6569" s="6" t="s">
        <v>4562</v>
      </c>
      <c r="C6569" s="6" t="s">
        <v>4563</v>
      </c>
      <c r="D6569" s="12">
        <v>1</v>
      </c>
    </row>
    <row r="6570" spans="1:4" x14ac:dyDescent="0.2">
      <c r="A6570" s="6" t="s">
        <v>3735</v>
      </c>
      <c r="B6570" s="6" t="s">
        <v>4564</v>
      </c>
      <c r="C6570" s="6" t="s">
        <v>4565</v>
      </c>
      <c r="D6570" s="12">
        <v>1</v>
      </c>
    </row>
    <row r="6571" spans="1:4" x14ac:dyDescent="0.2">
      <c r="A6571" s="6" t="s">
        <v>3735</v>
      </c>
      <c r="B6571" s="6" t="s">
        <v>4566</v>
      </c>
      <c r="C6571" s="6" t="s">
        <v>4567</v>
      </c>
      <c r="D6571" s="12">
        <v>1</v>
      </c>
    </row>
    <row r="6572" spans="1:4" x14ac:dyDescent="0.2">
      <c r="A6572" s="6" t="s">
        <v>3735</v>
      </c>
      <c r="B6572" s="6" t="s">
        <v>4568</v>
      </c>
      <c r="C6572" s="6" t="s">
        <v>4569</v>
      </c>
      <c r="D6572" s="12">
        <v>1</v>
      </c>
    </row>
    <row r="6573" spans="1:4" x14ac:dyDescent="0.2">
      <c r="A6573" s="6" t="s">
        <v>3735</v>
      </c>
      <c r="B6573" s="6" t="s">
        <v>4570</v>
      </c>
      <c r="C6573" s="6" t="s">
        <v>4571</v>
      </c>
      <c r="D6573" s="12">
        <v>1</v>
      </c>
    </row>
    <row r="6574" spans="1:4" x14ac:dyDescent="0.2">
      <c r="A6574" s="6" t="s">
        <v>3735</v>
      </c>
      <c r="B6574" s="6" t="s">
        <v>4572</v>
      </c>
      <c r="C6574" s="6" t="s">
        <v>4573</v>
      </c>
      <c r="D6574" s="12">
        <v>1</v>
      </c>
    </row>
    <row r="6575" spans="1:4" x14ac:dyDescent="0.2">
      <c r="A6575" s="6" t="s">
        <v>3735</v>
      </c>
      <c r="B6575" s="6" t="s">
        <v>4574</v>
      </c>
      <c r="C6575" s="6" t="s">
        <v>4575</v>
      </c>
      <c r="D6575" s="12">
        <v>1</v>
      </c>
    </row>
    <row r="6576" spans="1:4" x14ac:dyDescent="0.2">
      <c r="A6576" s="6" t="s">
        <v>3735</v>
      </c>
      <c r="B6576" s="6" t="s">
        <v>4576</v>
      </c>
      <c r="C6576" s="6" t="s">
        <v>4577</v>
      </c>
      <c r="D6576" s="12">
        <v>1</v>
      </c>
    </row>
    <row r="6577" spans="1:4" x14ac:dyDescent="0.2">
      <c r="A6577" s="6" t="s">
        <v>3735</v>
      </c>
      <c r="B6577" s="6" t="s">
        <v>4578</v>
      </c>
      <c r="C6577" s="6" t="s">
        <v>4579</v>
      </c>
      <c r="D6577" s="12">
        <v>1</v>
      </c>
    </row>
    <row r="6578" spans="1:4" x14ac:dyDescent="0.2">
      <c r="A6578" s="6" t="s">
        <v>3735</v>
      </c>
      <c r="B6578" s="6" t="s">
        <v>4580</v>
      </c>
      <c r="C6578" s="6" t="s">
        <v>4581</v>
      </c>
      <c r="D6578" s="12">
        <v>1</v>
      </c>
    </row>
    <row r="6579" spans="1:4" x14ac:dyDescent="0.2">
      <c r="A6579" s="6" t="s">
        <v>3735</v>
      </c>
      <c r="B6579" s="6" t="s">
        <v>4582</v>
      </c>
      <c r="C6579" s="6" t="s">
        <v>4583</v>
      </c>
      <c r="D6579" s="12">
        <v>1</v>
      </c>
    </row>
    <row r="6580" spans="1:4" x14ac:dyDescent="0.2">
      <c r="A6580" s="6" t="s">
        <v>3735</v>
      </c>
      <c r="B6580" s="6" t="s">
        <v>4584</v>
      </c>
      <c r="C6580" s="6" t="s">
        <v>4585</v>
      </c>
      <c r="D6580" s="12">
        <v>1</v>
      </c>
    </row>
    <row r="6581" spans="1:4" x14ac:dyDescent="0.2">
      <c r="A6581" s="6" t="s">
        <v>3735</v>
      </c>
      <c r="B6581" s="6" t="s">
        <v>4586</v>
      </c>
      <c r="C6581" s="6" t="s">
        <v>4587</v>
      </c>
      <c r="D6581" s="12">
        <v>1</v>
      </c>
    </row>
    <row r="6582" spans="1:4" x14ac:dyDescent="0.2">
      <c r="A6582" s="6" t="s">
        <v>3735</v>
      </c>
      <c r="B6582" s="6" t="s">
        <v>4588</v>
      </c>
      <c r="C6582" s="6" t="s">
        <v>4589</v>
      </c>
      <c r="D6582" s="12">
        <v>1</v>
      </c>
    </row>
    <row r="6583" spans="1:4" x14ac:dyDescent="0.2">
      <c r="A6583" s="6" t="s">
        <v>3735</v>
      </c>
      <c r="B6583" s="6" t="s">
        <v>4590</v>
      </c>
      <c r="C6583" s="6" t="s">
        <v>4591</v>
      </c>
      <c r="D6583" s="12">
        <v>1</v>
      </c>
    </row>
    <row r="6584" spans="1:4" x14ac:dyDescent="0.2">
      <c r="A6584" s="6" t="s">
        <v>3735</v>
      </c>
      <c r="B6584" s="6" t="s">
        <v>4592</v>
      </c>
      <c r="C6584" s="6" t="s">
        <v>4593</v>
      </c>
      <c r="D6584" s="12">
        <v>1</v>
      </c>
    </row>
    <row r="6585" spans="1:4" x14ac:dyDescent="0.2">
      <c r="A6585" s="6" t="s">
        <v>3735</v>
      </c>
      <c r="B6585" s="6" t="s">
        <v>18811</v>
      </c>
      <c r="C6585" s="6" t="s">
        <v>18812</v>
      </c>
      <c r="D6585" s="12">
        <v>1</v>
      </c>
    </row>
    <row r="6586" spans="1:4" x14ac:dyDescent="0.2">
      <c r="A6586" s="6" t="s">
        <v>3735</v>
      </c>
      <c r="B6586" s="6" t="s">
        <v>4594</v>
      </c>
      <c r="C6586" s="6" t="s">
        <v>4595</v>
      </c>
      <c r="D6586" s="12">
        <v>1</v>
      </c>
    </row>
    <row r="6587" spans="1:4" x14ac:dyDescent="0.2">
      <c r="A6587" s="6" t="s">
        <v>3735</v>
      </c>
      <c r="B6587" s="6" t="s">
        <v>4596</v>
      </c>
      <c r="C6587" s="6" t="s">
        <v>4597</v>
      </c>
      <c r="D6587" s="12">
        <v>1</v>
      </c>
    </row>
    <row r="6588" spans="1:4" x14ac:dyDescent="0.2">
      <c r="A6588" s="6" t="s">
        <v>3735</v>
      </c>
      <c r="B6588" s="6" t="s">
        <v>4598</v>
      </c>
      <c r="C6588" s="6" t="s">
        <v>4599</v>
      </c>
      <c r="D6588" s="12">
        <v>1</v>
      </c>
    </row>
    <row r="6589" spans="1:4" x14ac:dyDescent="0.2">
      <c r="A6589" s="6" t="s">
        <v>3735</v>
      </c>
      <c r="B6589" s="6" t="s">
        <v>4600</v>
      </c>
      <c r="C6589" s="6" t="s">
        <v>4601</v>
      </c>
      <c r="D6589" s="12">
        <v>1</v>
      </c>
    </row>
    <row r="6590" spans="1:4" x14ac:dyDescent="0.2">
      <c r="A6590" s="6" t="s">
        <v>3735</v>
      </c>
      <c r="B6590" s="6" t="s">
        <v>4602</v>
      </c>
      <c r="C6590" s="6" t="s">
        <v>4603</v>
      </c>
      <c r="D6590" s="12">
        <v>1</v>
      </c>
    </row>
    <row r="6591" spans="1:4" x14ac:dyDescent="0.2">
      <c r="A6591" s="6" t="s">
        <v>3735</v>
      </c>
      <c r="B6591" s="6" t="s">
        <v>4604</v>
      </c>
      <c r="C6591" s="6" t="s">
        <v>4605</v>
      </c>
      <c r="D6591" s="12">
        <v>1</v>
      </c>
    </row>
    <row r="6592" spans="1:4" x14ac:dyDescent="0.2">
      <c r="A6592" s="6" t="s">
        <v>3735</v>
      </c>
      <c r="B6592" s="6" t="s">
        <v>4606</v>
      </c>
      <c r="C6592" s="6" t="s">
        <v>4607</v>
      </c>
      <c r="D6592" s="12">
        <v>1</v>
      </c>
    </row>
    <row r="6593" spans="1:4" x14ac:dyDescent="0.2">
      <c r="A6593" s="6" t="s">
        <v>3735</v>
      </c>
      <c r="B6593" s="6" t="s">
        <v>18813</v>
      </c>
      <c r="C6593" s="6" t="s">
        <v>18814</v>
      </c>
      <c r="D6593" s="12">
        <v>1</v>
      </c>
    </row>
    <row r="6594" spans="1:4" x14ac:dyDescent="0.2">
      <c r="A6594" s="6" t="s">
        <v>3735</v>
      </c>
      <c r="B6594" s="6" t="s">
        <v>4608</v>
      </c>
      <c r="C6594" s="6" t="s">
        <v>4609</v>
      </c>
      <c r="D6594" s="12">
        <v>1</v>
      </c>
    </row>
    <row r="6595" spans="1:4" x14ac:dyDescent="0.2">
      <c r="A6595" s="6" t="s">
        <v>3735</v>
      </c>
      <c r="B6595" s="6" t="s">
        <v>4610</v>
      </c>
      <c r="C6595" s="6" t="s">
        <v>4611</v>
      </c>
      <c r="D6595" s="12">
        <v>1</v>
      </c>
    </row>
    <row r="6596" spans="1:4" x14ac:dyDescent="0.2">
      <c r="A6596" s="6" t="s">
        <v>3735</v>
      </c>
      <c r="B6596" s="6" t="s">
        <v>4612</v>
      </c>
      <c r="C6596" s="6" t="s">
        <v>4613</v>
      </c>
      <c r="D6596" s="12">
        <v>1</v>
      </c>
    </row>
    <row r="6597" spans="1:4" x14ac:dyDescent="0.2">
      <c r="A6597" s="6" t="s">
        <v>3735</v>
      </c>
      <c r="B6597" s="6" t="s">
        <v>4614</v>
      </c>
      <c r="C6597" s="6" t="s">
        <v>4615</v>
      </c>
      <c r="D6597" s="12">
        <v>1</v>
      </c>
    </row>
    <row r="6598" spans="1:4" x14ac:dyDescent="0.2">
      <c r="A6598" s="6" t="s">
        <v>3735</v>
      </c>
      <c r="B6598" s="6" t="s">
        <v>4616</v>
      </c>
      <c r="C6598" s="6" t="s">
        <v>4617</v>
      </c>
      <c r="D6598" s="12">
        <v>1</v>
      </c>
    </row>
    <row r="6599" spans="1:4" x14ac:dyDescent="0.2">
      <c r="A6599" s="6" t="s">
        <v>3735</v>
      </c>
      <c r="B6599" s="6" t="s">
        <v>4618</v>
      </c>
      <c r="C6599" s="6" t="s">
        <v>4619</v>
      </c>
      <c r="D6599" s="12">
        <v>1</v>
      </c>
    </row>
    <row r="6600" spans="1:4" x14ac:dyDescent="0.2">
      <c r="A6600" s="6" t="s">
        <v>3735</v>
      </c>
      <c r="B6600" s="6" t="s">
        <v>4620</v>
      </c>
      <c r="C6600" s="6" t="s">
        <v>4621</v>
      </c>
      <c r="D6600" s="12">
        <v>1</v>
      </c>
    </row>
    <row r="6601" spans="1:4" x14ac:dyDescent="0.2">
      <c r="A6601" s="6" t="s">
        <v>3735</v>
      </c>
      <c r="B6601" s="6" t="s">
        <v>18815</v>
      </c>
      <c r="C6601" s="6" t="s">
        <v>18816</v>
      </c>
      <c r="D6601" s="12">
        <v>1</v>
      </c>
    </row>
    <row r="6602" spans="1:4" x14ac:dyDescent="0.2">
      <c r="A6602" s="6" t="s">
        <v>3735</v>
      </c>
      <c r="B6602" s="6" t="s">
        <v>18817</v>
      </c>
      <c r="C6602" s="6" t="s">
        <v>18816</v>
      </c>
      <c r="D6602" s="12">
        <v>1</v>
      </c>
    </row>
    <row r="6603" spans="1:4" x14ac:dyDescent="0.2">
      <c r="A6603" s="6" t="s">
        <v>3735</v>
      </c>
      <c r="B6603" s="6" t="s">
        <v>18818</v>
      </c>
      <c r="C6603" s="6" t="s">
        <v>18819</v>
      </c>
      <c r="D6603" s="12">
        <v>1</v>
      </c>
    </row>
    <row r="6604" spans="1:4" x14ac:dyDescent="0.2">
      <c r="A6604" s="6" t="s">
        <v>3735</v>
      </c>
      <c r="B6604" s="6" t="s">
        <v>4622</v>
      </c>
      <c r="C6604" s="6" t="s">
        <v>4623</v>
      </c>
      <c r="D6604" s="12">
        <v>1</v>
      </c>
    </row>
    <row r="6605" spans="1:4" x14ac:dyDescent="0.2">
      <c r="A6605" s="6" t="s">
        <v>3735</v>
      </c>
      <c r="B6605" s="6" t="s">
        <v>4624</v>
      </c>
      <c r="C6605" s="6" t="s">
        <v>4625</v>
      </c>
      <c r="D6605" s="12">
        <v>1</v>
      </c>
    </row>
    <row r="6606" spans="1:4" x14ac:dyDescent="0.2">
      <c r="A6606" s="6" t="s">
        <v>3735</v>
      </c>
      <c r="B6606" s="6" t="s">
        <v>4626</v>
      </c>
      <c r="C6606" s="6" t="s">
        <v>4627</v>
      </c>
      <c r="D6606" s="12">
        <v>1</v>
      </c>
    </row>
    <row r="6607" spans="1:4" x14ac:dyDescent="0.2">
      <c r="A6607" s="6" t="s">
        <v>3735</v>
      </c>
      <c r="B6607" s="6" t="s">
        <v>4628</v>
      </c>
      <c r="C6607" s="6" t="s">
        <v>4629</v>
      </c>
      <c r="D6607" s="12">
        <v>1</v>
      </c>
    </row>
    <row r="6608" spans="1:4" x14ac:dyDescent="0.2">
      <c r="A6608" s="6" t="s">
        <v>3735</v>
      </c>
      <c r="B6608" s="6" t="s">
        <v>4630</v>
      </c>
      <c r="C6608" s="6" t="s">
        <v>4631</v>
      </c>
      <c r="D6608" s="12">
        <v>1</v>
      </c>
    </row>
    <row r="6609" spans="1:4" x14ac:dyDescent="0.2">
      <c r="A6609" s="6" t="s">
        <v>3735</v>
      </c>
      <c r="B6609" s="6" t="s">
        <v>4632</v>
      </c>
      <c r="C6609" s="6" t="s">
        <v>4633</v>
      </c>
      <c r="D6609" s="12">
        <v>1</v>
      </c>
    </row>
    <row r="6610" spans="1:4" x14ac:dyDescent="0.2">
      <c r="A6610" s="6" t="s">
        <v>3735</v>
      </c>
      <c r="B6610" s="6" t="s">
        <v>4634</v>
      </c>
      <c r="C6610" s="6" t="s">
        <v>4635</v>
      </c>
      <c r="D6610" s="12">
        <v>1</v>
      </c>
    </row>
    <row r="6611" spans="1:4" x14ac:dyDescent="0.2">
      <c r="A6611" s="6" t="s">
        <v>3735</v>
      </c>
      <c r="B6611" s="6" t="s">
        <v>4636</v>
      </c>
      <c r="C6611" s="6" t="s">
        <v>4637</v>
      </c>
      <c r="D6611" s="12">
        <v>1</v>
      </c>
    </row>
    <row r="6612" spans="1:4" x14ac:dyDescent="0.2">
      <c r="A6612" s="6" t="s">
        <v>3735</v>
      </c>
      <c r="B6612" s="6" t="s">
        <v>4638</v>
      </c>
      <c r="C6612" s="6" t="s">
        <v>4639</v>
      </c>
      <c r="D6612" s="12">
        <v>1</v>
      </c>
    </row>
    <row r="6613" spans="1:4" x14ac:dyDescent="0.2">
      <c r="A6613" s="6" t="s">
        <v>3735</v>
      </c>
      <c r="B6613" s="6" t="s">
        <v>4640</v>
      </c>
      <c r="C6613" s="6" t="s">
        <v>4641</v>
      </c>
      <c r="D6613" s="12">
        <v>1</v>
      </c>
    </row>
    <row r="6614" spans="1:4" x14ac:dyDescent="0.2">
      <c r="A6614" s="6" t="s">
        <v>3735</v>
      </c>
      <c r="B6614" s="6" t="s">
        <v>4642</v>
      </c>
      <c r="C6614" s="6" t="s">
        <v>4643</v>
      </c>
      <c r="D6614" s="12">
        <v>1</v>
      </c>
    </row>
    <row r="6615" spans="1:4" x14ac:dyDescent="0.2">
      <c r="A6615" s="6" t="s">
        <v>3735</v>
      </c>
      <c r="B6615" s="6" t="s">
        <v>18820</v>
      </c>
      <c r="C6615" s="6" t="s">
        <v>18821</v>
      </c>
      <c r="D6615" s="12">
        <v>1</v>
      </c>
    </row>
    <row r="6616" spans="1:4" x14ac:dyDescent="0.2">
      <c r="A6616" s="6" t="s">
        <v>3735</v>
      </c>
      <c r="B6616" s="6" t="s">
        <v>18822</v>
      </c>
      <c r="C6616" s="6" t="s">
        <v>18823</v>
      </c>
      <c r="D6616" s="12">
        <v>1</v>
      </c>
    </row>
    <row r="6617" spans="1:4" x14ac:dyDescent="0.2">
      <c r="A6617" s="6" t="s">
        <v>3735</v>
      </c>
      <c r="B6617" s="6" t="s">
        <v>4644</v>
      </c>
      <c r="C6617" s="6" t="s">
        <v>4645</v>
      </c>
      <c r="D6617" s="12">
        <v>1</v>
      </c>
    </row>
    <row r="6618" spans="1:4" x14ac:dyDescent="0.2">
      <c r="A6618" s="6" t="s">
        <v>3735</v>
      </c>
      <c r="B6618" s="6" t="s">
        <v>18824</v>
      </c>
      <c r="C6618" s="6" t="s">
        <v>18825</v>
      </c>
      <c r="D6618" s="12">
        <v>1</v>
      </c>
    </row>
    <row r="6619" spans="1:4" x14ac:dyDescent="0.2">
      <c r="A6619" s="6" t="s">
        <v>3735</v>
      </c>
      <c r="B6619" s="6" t="s">
        <v>4646</v>
      </c>
      <c r="C6619" s="6" t="s">
        <v>4647</v>
      </c>
      <c r="D6619" s="12">
        <v>1</v>
      </c>
    </row>
    <row r="6620" spans="1:4" x14ac:dyDescent="0.2">
      <c r="A6620" s="6" t="s">
        <v>3735</v>
      </c>
      <c r="B6620" s="6" t="s">
        <v>4648</v>
      </c>
      <c r="C6620" s="6" t="s">
        <v>4649</v>
      </c>
      <c r="D6620" s="12">
        <v>1</v>
      </c>
    </row>
    <row r="6621" spans="1:4" x14ac:dyDescent="0.2">
      <c r="A6621" s="6" t="s">
        <v>3735</v>
      </c>
      <c r="B6621" s="6" t="s">
        <v>18826</v>
      </c>
      <c r="C6621" s="6" t="s">
        <v>18827</v>
      </c>
      <c r="D6621" s="12">
        <v>1</v>
      </c>
    </row>
    <row r="6622" spans="1:4" x14ac:dyDescent="0.2">
      <c r="A6622" s="6" t="s">
        <v>3735</v>
      </c>
      <c r="B6622" s="6" t="s">
        <v>18828</v>
      </c>
      <c r="C6622" s="6" t="s">
        <v>18829</v>
      </c>
      <c r="D6622" s="12">
        <v>1</v>
      </c>
    </row>
    <row r="6623" spans="1:4" x14ac:dyDescent="0.2">
      <c r="A6623" s="6" t="s">
        <v>3735</v>
      </c>
      <c r="B6623" s="6" t="s">
        <v>4650</v>
      </c>
      <c r="C6623" s="6" t="s">
        <v>4651</v>
      </c>
      <c r="D6623" s="12">
        <v>1</v>
      </c>
    </row>
    <row r="6624" spans="1:4" x14ac:dyDescent="0.2">
      <c r="A6624" s="6" t="s">
        <v>3735</v>
      </c>
      <c r="B6624" s="6" t="s">
        <v>4652</v>
      </c>
      <c r="C6624" s="6" t="s">
        <v>4653</v>
      </c>
      <c r="D6624" s="12">
        <v>1</v>
      </c>
    </row>
    <row r="6625" spans="1:4" x14ac:dyDescent="0.2">
      <c r="A6625" s="6" t="s">
        <v>3735</v>
      </c>
      <c r="B6625" s="6" t="s">
        <v>4654</v>
      </c>
      <c r="C6625" s="6" t="s">
        <v>4655</v>
      </c>
      <c r="D6625" s="12">
        <v>1</v>
      </c>
    </row>
    <row r="6626" spans="1:4" x14ac:dyDescent="0.2">
      <c r="A6626" s="6" t="s">
        <v>3735</v>
      </c>
      <c r="B6626" s="6" t="s">
        <v>4656</v>
      </c>
      <c r="C6626" s="6" t="s">
        <v>4657</v>
      </c>
      <c r="D6626" s="12">
        <v>1</v>
      </c>
    </row>
    <row r="6627" spans="1:4" x14ac:dyDescent="0.2">
      <c r="A6627" s="6" t="s">
        <v>3735</v>
      </c>
      <c r="B6627" s="6" t="s">
        <v>4658</v>
      </c>
      <c r="C6627" s="6" t="s">
        <v>4659</v>
      </c>
      <c r="D6627" s="12">
        <v>1</v>
      </c>
    </row>
    <row r="6628" spans="1:4" x14ac:dyDescent="0.2">
      <c r="A6628" s="6" t="s">
        <v>3735</v>
      </c>
      <c r="B6628" s="6" t="s">
        <v>4660</v>
      </c>
      <c r="C6628" s="6" t="s">
        <v>4661</v>
      </c>
      <c r="D6628" s="12">
        <v>1</v>
      </c>
    </row>
    <row r="6629" spans="1:4" x14ac:dyDescent="0.2">
      <c r="A6629" s="6" t="s">
        <v>3735</v>
      </c>
      <c r="B6629" s="6" t="s">
        <v>4662</v>
      </c>
      <c r="C6629" s="6" t="s">
        <v>4663</v>
      </c>
      <c r="D6629" s="12">
        <v>1</v>
      </c>
    </row>
    <row r="6630" spans="1:4" x14ac:dyDescent="0.2">
      <c r="A6630" s="6" t="s">
        <v>3735</v>
      </c>
      <c r="B6630" s="6" t="s">
        <v>4664</v>
      </c>
      <c r="C6630" s="6" t="s">
        <v>4665</v>
      </c>
      <c r="D6630" s="12">
        <v>1</v>
      </c>
    </row>
    <row r="6631" spans="1:4" x14ac:dyDescent="0.2">
      <c r="A6631" s="6" t="s">
        <v>3735</v>
      </c>
      <c r="B6631" s="6" t="s">
        <v>4666</v>
      </c>
      <c r="C6631" s="6" t="s">
        <v>4667</v>
      </c>
      <c r="D6631" s="12">
        <v>1</v>
      </c>
    </row>
    <row r="6632" spans="1:4" x14ac:dyDescent="0.2">
      <c r="A6632" s="6" t="s">
        <v>3735</v>
      </c>
      <c r="B6632" s="6" t="s">
        <v>4668</v>
      </c>
      <c r="C6632" s="6" t="s">
        <v>4669</v>
      </c>
      <c r="D6632" s="12">
        <v>1</v>
      </c>
    </row>
    <row r="6633" spans="1:4" x14ac:dyDescent="0.2">
      <c r="A6633" s="6" t="s">
        <v>3735</v>
      </c>
      <c r="B6633" s="6" t="s">
        <v>4670</v>
      </c>
      <c r="C6633" s="6" t="s">
        <v>4671</v>
      </c>
      <c r="D6633" s="12">
        <v>1</v>
      </c>
    </row>
    <row r="6634" spans="1:4" x14ac:dyDescent="0.2">
      <c r="A6634" s="6" t="s">
        <v>3735</v>
      </c>
      <c r="B6634" s="6" t="s">
        <v>4672</v>
      </c>
      <c r="C6634" s="6" t="s">
        <v>4673</v>
      </c>
      <c r="D6634" s="12">
        <v>1</v>
      </c>
    </row>
    <row r="6635" spans="1:4" x14ac:dyDescent="0.2">
      <c r="A6635" s="6" t="s">
        <v>3735</v>
      </c>
      <c r="B6635" s="6" t="s">
        <v>18830</v>
      </c>
      <c r="C6635" s="6" t="s">
        <v>18831</v>
      </c>
      <c r="D6635" s="12">
        <v>1</v>
      </c>
    </row>
    <row r="6636" spans="1:4" x14ac:dyDescent="0.2">
      <c r="A6636" s="6" t="s">
        <v>3735</v>
      </c>
      <c r="B6636" s="6" t="s">
        <v>4674</v>
      </c>
      <c r="C6636" s="6" t="s">
        <v>4675</v>
      </c>
      <c r="D6636" s="12">
        <v>1</v>
      </c>
    </row>
    <row r="6637" spans="1:4" x14ac:dyDescent="0.2">
      <c r="A6637" s="6" t="s">
        <v>3735</v>
      </c>
      <c r="B6637" s="6" t="s">
        <v>4676</v>
      </c>
      <c r="C6637" s="6" t="s">
        <v>4677</v>
      </c>
      <c r="D6637" s="12">
        <v>1</v>
      </c>
    </row>
    <row r="6638" spans="1:4" x14ac:dyDescent="0.2">
      <c r="A6638" s="6" t="s">
        <v>3735</v>
      </c>
      <c r="B6638" s="6" t="s">
        <v>4678</v>
      </c>
      <c r="C6638" s="6" t="s">
        <v>4679</v>
      </c>
      <c r="D6638" s="12">
        <v>1</v>
      </c>
    </row>
    <row r="6639" spans="1:4" x14ac:dyDescent="0.2">
      <c r="A6639" s="6" t="s">
        <v>3735</v>
      </c>
      <c r="B6639" s="6" t="s">
        <v>4680</v>
      </c>
      <c r="C6639" s="6" t="s">
        <v>4681</v>
      </c>
      <c r="D6639" s="12">
        <v>1</v>
      </c>
    </row>
    <row r="6640" spans="1:4" x14ac:dyDescent="0.2">
      <c r="A6640" s="6" t="s">
        <v>3735</v>
      </c>
      <c r="B6640" s="6" t="s">
        <v>4682</v>
      </c>
      <c r="C6640" s="6" t="s">
        <v>4683</v>
      </c>
      <c r="D6640" s="12">
        <v>1</v>
      </c>
    </row>
    <row r="6641" spans="1:4" x14ac:dyDescent="0.2">
      <c r="A6641" s="6" t="s">
        <v>3735</v>
      </c>
      <c r="B6641" s="6" t="s">
        <v>4684</v>
      </c>
      <c r="C6641" s="6" t="s">
        <v>4685</v>
      </c>
      <c r="D6641" s="12">
        <v>1</v>
      </c>
    </row>
    <row r="6642" spans="1:4" x14ac:dyDescent="0.2">
      <c r="A6642" s="6" t="s">
        <v>3735</v>
      </c>
      <c r="B6642" s="6" t="s">
        <v>4686</v>
      </c>
      <c r="C6642" s="6" t="s">
        <v>4687</v>
      </c>
      <c r="D6642" s="12">
        <v>1</v>
      </c>
    </row>
    <row r="6643" spans="1:4" x14ac:dyDescent="0.2">
      <c r="A6643" s="6" t="s">
        <v>3735</v>
      </c>
      <c r="B6643" s="6" t="s">
        <v>4688</v>
      </c>
      <c r="C6643" s="6" t="s">
        <v>4689</v>
      </c>
      <c r="D6643" s="12">
        <v>1</v>
      </c>
    </row>
    <row r="6644" spans="1:4" x14ac:dyDescent="0.2">
      <c r="A6644" s="6" t="s">
        <v>3735</v>
      </c>
      <c r="B6644" s="6" t="s">
        <v>4690</v>
      </c>
      <c r="C6644" s="6" t="s">
        <v>4691</v>
      </c>
      <c r="D6644" s="12">
        <v>1</v>
      </c>
    </row>
    <row r="6645" spans="1:4" x14ac:dyDescent="0.2">
      <c r="A6645" s="6" t="s">
        <v>3735</v>
      </c>
      <c r="B6645" s="6" t="s">
        <v>18832</v>
      </c>
      <c r="C6645" s="6" t="s">
        <v>18833</v>
      </c>
      <c r="D6645" s="12">
        <v>1</v>
      </c>
    </row>
    <row r="6646" spans="1:4" x14ac:dyDescent="0.2">
      <c r="A6646" s="6" t="s">
        <v>3735</v>
      </c>
      <c r="B6646" s="6" t="s">
        <v>4692</v>
      </c>
      <c r="C6646" s="6" t="s">
        <v>4693</v>
      </c>
      <c r="D6646" s="12">
        <v>1</v>
      </c>
    </row>
    <row r="6647" spans="1:4" x14ac:dyDescent="0.2">
      <c r="A6647" s="6" t="s">
        <v>3735</v>
      </c>
      <c r="B6647" s="6" t="s">
        <v>4694</v>
      </c>
      <c r="C6647" s="6" t="s">
        <v>4695</v>
      </c>
      <c r="D6647" s="12">
        <v>1</v>
      </c>
    </row>
    <row r="6648" spans="1:4" x14ac:dyDescent="0.2">
      <c r="A6648" s="6" t="s">
        <v>3735</v>
      </c>
      <c r="B6648" s="6" t="s">
        <v>4696</v>
      </c>
      <c r="C6648" s="6" t="s">
        <v>4697</v>
      </c>
      <c r="D6648" s="12">
        <v>1</v>
      </c>
    </row>
    <row r="6649" spans="1:4" x14ac:dyDescent="0.2">
      <c r="A6649" s="6" t="s">
        <v>3735</v>
      </c>
      <c r="B6649" s="6" t="s">
        <v>4698</v>
      </c>
      <c r="C6649" s="6" t="s">
        <v>4699</v>
      </c>
      <c r="D6649" s="12">
        <v>1</v>
      </c>
    </row>
    <row r="6650" spans="1:4" x14ac:dyDescent="0.2">
      <c r="A6650" s="6" t="s">
        <v>3735</v>
      </c>
      <c r="B6650" s="6" t="s">
        <v>4700</v>
      </c>
      <c r="C6650" s="6" t="s">
        <v>4701</v>
      </c>
      <c r="D6650" s="12">
        <v>1</v>
      </c>
    </row>
    <row r="6651" spans="1:4" x14ac:dyDescent="0.2">
      <c r="A6651" s="6" t="s">
        <v>3735</v>
      </c>
      <c r="B6651" s="6" t="s">
        <v>18834</v>
      </c>
      <c r="C6651" s="6" t="s">
        <v>18835</v>
      </c>
      <c r="D6651" s="12">
        <v>1</v>
      </c>
    </row>
    <row r="6652" spans="1:4" x14ac:dyDescent="0.2">
      <c r="A6652" s="6" t="s">
        <v>3735</v>
      </c>
      <c r="B6652" s="6" t="s">
        <v>4702</v>
      </c>
      <c r="C6652" s="6" t="s">
        <v>4703</v>
      </c>
      <c r="D6652" s="12">
        <v>1</v>
      </c>
    </row>
    <row r="6653" spans="1:4" x14ac:dyDescent="0.2">
      <c r="A6653" s="6" t="s">
        <v>3735</v>
      </c>
      <c r="B6653" s="6" t="s">
        <v>4704</v>
      </c>
      <c r="C6653" s="6" t="s">
        <v>4705</v>
      </c>
      <c r="D6653" s="12">
        <v>1</v>
      </c>
    </row>
    <row r="6654" spans="1:4" x14ac:dyDescent="0.2">
      <c r="A6654" s="6" t="s">
        <v>3735</v>
      </c>
      <c r="B6654" s="6" t="s">
        <v>4706</v>
      </c>
      <c r="C6654" s="6" t="s">
        <v>4707</v>
      </c>
      <c r="D6654" s="12">
        <v>1</v>
      </c>
    </row>
    <row r="6655" spans="1:4" x14ac:dyDescent="0.2">
      <c r="A6655" s="6" t="s">
        <v>3735</v>
      </c>
      <c r="B6655" s="6" t="s">
        <v>4708</v>
      </c>
      <c r="C6655" s="6" t="s">
        <v>4709</v>
      </c>
      <c r="D6655" s="12">
        <v>1</v>
      </c>
    </row>
    <row r="6656" spans="1:4" x14ac:dyDescent="0.2">
      <c r="A6656" s="6" t="s">
        <v>3735</v>
      </c>
      <c r="B6656" s="6" t="s">
        <v>4710</v>
      </c>
      <c r="C6656" s="6" t="s">
        <v>4711</v>
      </c>
      <c r="D6656" s="12">
        <v>1</v>
      </c>
    </row>
    <row r="6657" spans="1:4" x14ac:dyDescent="0.2">
      <c r="A6657" s="6" t="s">
        <v>3735</v>
      </c>
      <c r="B6657" s="6" t="s">
        <v>4712</v>
      </c>
      <c r="C6657" s="6" t="s">
        <v>4713</v>
      </c>
      <c r="D6657" s="12">
        <v>1</v>
      </c>
    </row>
    <row r="6658" spans="1:4" x14ac:dyDescent="0.2">
      <c r="A6658" s="6" t="s">
        <v>3735</v>
      </c>
      <c r="B6658" s="6" t="s">
        <v>4714</v>
      </c>
      <c r="C6658" s="6" t="s">
        <v>4715</v>
      </c>
      <c r="D6658" s="12">
        <v>1</v>
      </c>
    </row>
    <row r="6659" spans="1:4" x14ac:dyDescent="0.2">
      <c r="A6659" s="6" t="s">
        <v>3735</v>
      </c>
      <c r="B6659" s="6" t="s">
        <v>4716</v>
      </c>
      <c r="C6659" s="6" t="s">
        <v>4717</v>
      </c>
      <c r="D6659" s="12">
        <v>1</v>
      </c>
    </row>
    <row r="6660" spans="1:4" x14ac:dyDescent="0.2">
      <c r="A6660" s="6" t="s">
        <v>3735</v>
      </c>
      <c r="B6660" s="6" t="s">
        <v>4718</v>
      </c>
      <c r="C6660" s="6" t="s">
        <v>4719</v>
      </c>
      <c r="D6660" s="12">
        <v>1</v>
      </c>
    </row>
    <row r="6661" spans="1:4" x14ac:dyDescent="0.2">
      <c r="A6661" s="6" t="s">
        <v>3735</v>
      </c>
      <c r="B6661" s="6" t="s">
        <v>4720</v>
      </c>
      <c r="C6661" s="6" t="s">
        <v>4721</v>
      </c>
      <c r="D6661" s="12">
        <v>1</v>
      </c>
    </row>
    <row r="6662" spans="1:4" x14ac:dyDescent="0.2">
      <c r="A6662" s="6" t="s">
        <v>3735</v>
      </c>
      <c r="B6662" s="6" t="s">
        <v>4722</v>
      </c>
      <c r="C6662" s="6" t="s">
        <v>4723</v>
      </c>
      <c r="D6662" s="12">
        <v>1</v>
      </c>
    </row>
    <row r="6663" spans="1:4" x14ac:dyDescent="0.2">
      <c r="A6663" s="6" t="s">
        <v>3735</v>
      </c>
      <c r="B6663" s="6" t="s">
        <v>4724</v>
      </c>
      <c r="C6663" s="6" t="s">
        <v>4725</v>
      </c>
      <c r="D6663" s="12">
        <v>1</v>
      </c>
    </row>
    <row r="6664" spans="1:4" x14ac:dyDescent="0.2">
      <c r="A6664" s="6" t="s">
        <v>3735</v>
      </c>
      <c r="B6664" s="6" t="s">
        <v>4726</v>
      </c>
      <c r="C6664" s="6" t="s">
        <v>4727</v>
      </c>
      <c r="D6664" s="12">
        <v>1</v>
      </c>
    </row>
    <row r="6665" spans="1:4" x14ac:dyDescent="0.2">
      <c r="A6665" s="6" t="s">
        <v>3735</v>
      </c>
      <c r="B6665" s="6" t="s">
        <v>4728</v>
      </c>
      <c r="C6665" s="6" t="s">
        <v>4729</v>
      </c>
      <c r="D6665" s="12">
        <v>1</v>
      </c>
    </row>
    <row r="6666" spans="1:4" x14ac:dyDescent="0.2">
      <c r="A6666" s="6" t="s">
        <v>3735</v>
      </c>
      <c r="B6666" s="6" t="s">
        <v>4730</v>
      </c>
      <c r="C6666" s="6" t="s">
        <v>4731</v>
      </c>
      <c r="D6666" s="12">
        <v>1</v>
      </c>
    </row>
    <row r="6667" spans="1:4" x14ac:dyDescent="0.2">
      <c r="A6667" s="6" t="s">
        <v>3735</v>
      </c>
      <c r="B6667" s="6" t="s">
        <v>4732</v>
      </c>
      <c r="C6667" s="6" t="s">
        <v>4733</v>
      </c>
      <c r="D6667" s="12">
        <v>1</v>
      </c>
    </row>
    <row r="6668" spans="1:4" x14ac:dyDescent="0.2">
      <c r="A6668" s="6" t="s">
        <v>3735</v>
      </c>
      <c r="B6668" s="6" t="s">
        <v>4734</v>
      </c>
      <c r="C6668" s="6" t="s">
        <v>4735</v>
      </c>
      <c r="D6668" s="12">
        <v>1</v>
      </c>
    </row>
    <row r="6669" spans="1:4" x14ac:dyDescent="0.2">
      <c r="A6669" s="6" t="s">
        <v>3735</v>
      </c>
      <c r="B6669" s="6" t="s">
        <v>4736</v>
      </c>
      <c r="C6669" s="6" t="s">
        <v>4737</v>
      </c>
      <c r="D6669" s="12">
        <v>1</v>
      </c>
    </row>
    <row r="6670" spans="1:4" x14ac:dyDescent="0.2">
      <c r="A6670" s="6" t="s">
        <v>3735</v>
      </c>
      <c r="B6670" s="6" t="s">
        <v>4738</v>
      </c>
      <c r="C6670" s="6" t="s">
        <v>4739</v>
      </c>
      <c r="D6670" s="12">
        <v>1</v>
      </c>
    </row>
    <row r="6671" spans="1:4" x14ac:dyDescent="0.2">
      <c r="A6671" s="6" t="s">
        <v>3735</v>
      </c>
      <c r="B6671" s="6" t="s">
        <v>4740</v>
      </c>
      <c r="C6671" s="6" t="s">
        <v>4741</v>
      </c>
      <c r="D6671" s="12">
        <v>1</v>
      </c>
    </row>
    <row r="6672" spans="1:4" x14ac:dyDescent="0.2">
      <c r="A6672" s="6" t="s">
        <v>3735</v>
      </c>
      <c r="B6672" s="6" t="s">
        <v>4742</v>
      </c>
      <c r="C6672" s="6" t="s">
        <v>4743</v>
      </c>
      <c r="D6672" s="12">
        <v>1</v>
      </c>
    </row>
    <row r="6673" spans="1:4" x14ac:dyDescent="0.2">
      <c r="A6673" s="6" t="s">
        <v>3735</v>
      </c>
      <c r="B6673" s="6" t="s">
        <v>4744</v>
      </c>
      <c r="C6673" s="6" t="s">
        <v>4739</v>
      </c>
      <c r="D6673" s="12">
        <v>1</v>
      </c>
    </row>
    <row r="6674" spans="1:4" x14ac:dyDescent="0.2">
      <c r="A6674" s="6" t="s">
        <v>3735</v>
      </c>
      <c r="B6674" s="6" t="s">
        <v>4745</v>
      </c>
      <c r="C6674" s="6" t="s">
        <v>4746</v>
      </c>
      <c r="D6674" s="12">
        <v>1</v>
      </c>
    </row>
    <row r="6675" spans="1:4" x14ac:dyDescent="0.2">
      <c r="A6675" s="6" t="s">
        <v>3735</v>
      </c>
      <c r="B6675" s="6" t="s">
        <v>4747</v>
      </c>
      <c r="C6675" s="6" t="s">
        <v>4741</v>
      </c>
      <c r="D6675" s="12">
        <v>1</v>
      </c>
    </row>
    <row r="6676" spans="1:4" x14ac:dyDescent="0.2">
      <c r="A6676" s="6" t="s">
        <v>3735</v>
      </c>
      <c r="B6676" s="6" t="s">
        <v>4748</v>
      </c>
      <c r="C6676" s="6" t="s">
        <v>4743</v>
      </c>
      <c r="D6676" s="12">
        <v>1</v>
      </c>
    </row>
    <row r="6677" spans="1:4" x14ac:dyDescent="0.2">
      <c r="A6677" s="6" t="s">
        <v>3735</v>
      </c>
      <c r="B6677" s="6" t="s">
        <v>18836</v>
      </c>
      <c r="C6677" s="6" t="s">
        <v>18837</v>
      </c>
      <c r="D6677" s="12">
        <v>1</v>
      </c>
    </row>
    <row r="6678" spans="1:4" x14ac:dyDescent="0.2">
      <c r="A6678" s="6" t="s">
        <v>3735</v>
      </c>
      <c r="B6678" s="6" t="s">
        <v>18838</v>
      </c>
      <c r="C6678" s="6" t="s">
        <v>18839</v>
      </c>
      <c r="D6678" s="12">
        <v>1</v>
      </c>
    </row>
    <row r="6679" spans="1:4" x14ac:dyDescent="0.2">
      <c r="A6679" s="6" t="s">
        <v>3735</v>
      </c>
      <c r="B6679" s="6" t="s">
        <v>18840</v>
      </c>
      <c r="C6679" s="6" t="s">
        <v>18841</v>
      </c>
      <c r="D6679" s="12">
        <v>1</v>
      </c>
    </row>
    <row r="6680" spans="1:4" x14ac:dyDescent="0.2">
      <c r="A6680" s="6" t="s">
        <v>3735</v>
      </c>
      <c r="B6680" s="6" t="s">
        <v>4749</v>
      </c>
      <c r="C6680" s="6" t="s">
        <v>4750</v>
      </c>
      <c r="D6680" s="12">
        <v>1</v>
      </c>
    </row>
    <row r="6681" spans="1:4" x14ac:dyDescent="0.2">
      <c r="A6681" s="6" t="s">
        <v>3735</v>
      </c>
      <c r="B6681" s="6" t="s">
        <v>4751</v>
      </c>
      <c r="C6681" s="6" t="s">
        <v>4752</v>
      </c>
      <c r="D6681" s="12">
        <v>1</v>
      </c>
    </row>
    <row r="6682" spans="1:4" x14ac:dyDescent="0.2">
      <c r="A6682" s="6" t="s">
        <v>3735</v>
      </c>
      <c r="B6682" s="6" t="s">
        <v>4753</v>
      </c>
      <c r="C6682" s="6" t="s">
        <v>4754</v>
      </c>
      <c r="D6682" s="12">
        <v>1</v>
      </c>
    </row>
    <row r="6683" spans="1:4" x14ac:dyDescent="0.2">
      <c r="A6683" s="6" t="s">
        <v>3735</v>
      </c>
      <c r="B6683" s="6" t="s">
        <v>4755</v>
      </c>
      <c r="C6683" s="6" t="s">
        <v>4756</v>
      </c>
      <c r="D6683" s="12">
        <v>1</v>
      </c>
    </row>
    <row r="6684" spans="1:4" x14ac:dyDescent="0.2">
      <c r="A6684" s="6" t="s">
        <v>3735</v>
      </c>
      <c r="B6684" s="6" t="s">
        <v>4757</v>
      </c>
      <c r="C6684" s="6" t="s">
        <v>4758</v>
      </c>
      <c r="D6684" s="12">
        <v>1</v>
      </c>
    </row>
    <row r="6685" spans="1:4" x14ac:dyDescent="0.2">
      <c r="A6685" s="6" t="s">
        <v>3735</v>
      </c>
      <c r="B6685" s="6" t="s">
        <v>4759</v>
      </c>
      <c r="C6685" s="6" t="s">
        <v>4760</v>
      </c>
      <c r="D6685" s="12">
        <v>1</v>
      </c>
    </row>
    <row r="6686" spans="1:4" x14ac:dyDescent="0.2">
      <c r="A6686" s="6" t="s">
        <v>3735</v>
      </c>
      <c r="B6686" s="6" t="s">
        <v>4761</v>
      </c>
      <c r="C6686" s="6" t="s">
        <v>4762</v>
      </c>
      <c r="D6686" s="12">
        <v>1</v>
      </c>
    </row>
    <row r="6687" spans="1:4" x14ac:dyDescent="0.2">
      <c r="A6687" s="6" t="s">
        <v>3735</v>
      </c>
      <c r="B6687" s="6" t="s">
        <v>4763</v>
      </c>
      <c r="C6687" s="6" t="s">
        <v>4764</v>
      </c>
      <c r="D6687" s="12">
        <v>1</v>
      </c>
    </row>
    <row r="6688" spans="1:4" x14ac:dyDescent="0.2">
      <c r="A6688" s="6" t="s">
        <v>3735</v>
      </c>
      <c r="B6688" s="6" t="s">
        <v>4765</v>
      </c>
      <c r="C6688" s="6" t="s">
        <v>4766</v>
      </c>
      <c r="D6688" s="12">
        <v>1</v>
      </c>
    </row>
    <row r="6689" spans="1:4" x14ac:dyDescent="0.2">
      <c r="A6689" s="6" t="s">
        <v>3735</v>
      </c>
      <c r="B6689" s="6" t="s">
        <v>4767</v>
      </c>
      <c r="C6689" s="6" t="s">
        <v>4768</v>
      </c>
      <c r="D6689" s="12">
        <v>1</v>
      </c>
    </row>
    <row r="6690" spans="1:4" x14ac:dyDescent="0.2">
      <c r="A6690" s="6" t="s">
        <v>3735</v>
      </c>
      <c r="B6690" s="6" t="s">
        <v>4769</v>
      </c>
      <c r="C6690" s="6" t="s">
        <v>4770</v>
      </c>
      <c r="D6690" s="12">
        <v>1</v>
      </c>
    </row>
    <row r="6691" spans="1:4" x14ac:dyDescent="0.2">
      <c r="A6691" s="6" t="s">
        <v>3735</v>
      </c>
      <c r="B6691" s="6" t="s">
        <v>4771</v>
      </c>
      <c r="C6691" s="6" t="s">
        <v>4772</v>
      </c>
      <c r="D6691" s="12">
        <v>1</v>
      </c>
    </row>
    <row r="6692" spans="1:4" x14ac:dyDescent="0.2">
      <c r="A6692" s="6" t="s">
        <v>3735</v>
      </c>
      <c r="B6692" s="6" t="s">
        <v>4773</v>
      </c>
      <c r="C6692" s="6" t="s">
        <v>4774</v>
      </c>
      <c r="D6692" s="12">
        <v>1</v>
      </c>
    </row>
    <row r="6693" spans="1:4" x14ac:dyDescent="0.2">
      <c r="A6693" s="6" t="s">
        <v>3735</v>
      </c>
      <c r="B6693" s="6" t="s">
        <v>4775</v>
      </c>
      <c r="C6693" s="6" t="s">
        <v>4776</v>
      </c>
      <c r="D6693" s="12">
        <v>1</v>
      </c>
    </row>
    <row r="6694" spans="1:4" x14ac:dyDescent="0.2">
      <c r="A6694" s="6" t="s">
        <v>3735</v>
      </c>
      <c r="B6694" s="6" t="s">
        <v>4777</v>
      </c>
      <c r="C6694" s="6" t="s">
        <v>4778</v>
      </c>
      <c r="D6694" s="12">
        <v>1</v>
      </c>
    </row>
    <row r="6695" spans="1:4" x14ac:dyDescent="0.2">
      <c r="A6695" s="6" t="s">
        <v>3735</v>
      </c>
      <c r="B6695" s="6" t="s">
        <v>4779</v>
      </c>
      <c r="C6695" s="6" t="s">
        <v>4780</v>
      </c>
      <c r="D6695" s="12">
        <v>1</v>
      </c>
    </row>
    <row r="6696" spans="1:4" x14ac:dyDescent="0.2">
      <c r="A6696" s="6" t="s">
        <v>3735</v>
      </c>
      <c r="B6696" s="6" t="s">
        <v>4781</v>
      </c>
      <c r="C6696" s="6" t="s">
        <v>4782</v>
      </c>
      <c r="D6696" s="12">
        <v>1</v>
      </c>
    </row>
    <row r="6697" spans="1:4" x14ac:dyDescent="0.2">
      <c r="A6697" s="6" t="s">
        <v>3735</v>
      </c>
      <c r="B6697" s="6" t="s">
        <v>18842</v>
      </c>
      <c r="C6697" s="6" t="s">
        <v>18843</v>
      </c>
      <c r="D6697" s="12">
        <v>1</v>
      </c>
    </row>
    <row r="6698" spans="1:4" x14ac:dyDescent="0.2">
      <c r="A6698" s="6" t="s">
        <v>3735</v>
      </c>
      <c r="B6698" s="6" t="s">
        <v>18844</v>
      </c>
      <c r="C6698" s="6" t="s">
        <v>18845</v>
      </c>
      <c r="D6698" s="12">
        <v>1</v>
      </c>
    </row>
    <row r="6699" spans="1:4" x14ac:dyDescent="0.2">
      <c r="A6699" s="6" t="s">
        <v>3735</v>
      </c>
      <c r="B6699" s="6" t="s">
        <v>4783</v>
      </c>
      <c r="C6699" s="6" t="s">
        <v>4784</v>
      </c>
      <c r="D6699" s="12">
        <v>1</v>
      </c>
    </row>
    <row r="6700" spans="1:4" x14ac:dyDescent="0.2">
      <c r="A6700" s="6" t="s">
        <v>3735</v>
      </c>
      <c r="B6700" s="6" t="s">
        <v>18846</v>
      </c>
      <c r="C6700" s="6" t="s">
        <v>18847</v>
      </c>
      <c r="D6700" s="12">
        <v>1</v>
      </c>
    </row>
    <row r="6701" spans="1:4" x14ac:dyDescent="0.2">
      <c r="A6701" s="6" t="s">
        <v>3735</v>
      </c>
      <c r="B6701" s="6" t="s">
        <v>4785</v>
      </c>
      <c r="C6701" s="6" t="s">
        <v>4786</v>
      </c>
      <c r="D6701" s="12">
        <v>1</v>
      </c>
    </row>
    <row r="6702" spans="1:4" x14ac:dyDescent="0.2">
      <c r="A6702" s="6" t="s">
        <v>3735</v>
      </c>
      <c r="B6702" s="6" t="s">
        <v>4787</v>
      </c>
      <c r="C6702" s="6" t="s">
        <v>4788</v>
      </c>
      <c r="D6702" s="12">
        <v>1</v>
      </c>
    </row>
    <row r="6703" spans="1:4" x14ac:dyDescent="0.2">
      <c r="A6703" s="6" t="s">
        <v>3735</v>
      </c>
      <c r="B6703" s="6" t="s">
        <v>4789</v>
      </c>
      <c r="C6703" s="6" t="s">
        <v>4790</v>
      </c>
      <c r="D6703" s="12">
        <v>1</v>
      </c>
    </row>
    <row r="6704" spans="1:4" x14ac:dyDescent="0.2">
      <c r="A6704" s="6" t="s">
        <v>3735</v>
      </c>
      <c r="B6704" s="6" t="s">
        <v>4791</v>
      </c>
      <c r="C6704" s="6" t="s">
        <v>4792</v>
      </c>
      <c r="D6704" s="12">
        <v>1</v>
      </c>
    </row>
    <row r="6705" spans="1:4" x14ac:dyDescent="0.2">
      <c r="A6705" s="6" t="s">
        <v>3735</v>
      </c>
      <c r="B6705" s="6" t="s">
        <v>4793</v>
      </c>
      <c r="C6705" s="6" t="s">
        <v>4794</v>
      </c>
      <c r="D6705" s="12">
        <v>1</v>
      </c>
    </row>
    <row r="6706" spans="1:4" x14ac:dyDescent="0.2">
      <c r="A6706" s="6" t="s">
        <v>3735</v>
      </c>
      <c r="B6706" s="6" t="s">
        <v>4795</v>
      </c>
      <c r="C6706" s="6" t="s">
        <v>4796</v>
      </c>
      <c r="D6706" s="12">
        <v>1</v>
      </c>
    </row>
    <row r="6707" spans="1:4" x14ac:dyDescent="0.2">
      <c r="A6707" s="6" t="s">
        <v>3735</v>
      </c>
      <c r="B6707" s="6" t="s">
        <v>4797</v>
      </c>
      <c r="C6707" s="6" t="s">
        <v>4798</v>
      </c>
      <c r="D6707" s="12">
        <v>1</v>
      </c>
    </row>
    <row r="6708" spans="1:4" x14ac:dyDescent="0.2">
      <c r="A6708" s="6" t="s">
        <v>3735</v>
      </c>
      <c r="B6708" s="6" t="s">
        <v>4799</v>
      </c>
      <c r="C6708" s="6" t="s">
        <v>4800</v>
      </c>
      <c r="D6708" s="12">
        <v>1</v>
      </c>
    </row>
    <row r="6709" spans="1:4" x14ac:dyDescent="0.2">
      <c r="A6709" s="6" t="s">
        <v>3735</v>
      </c>
      <c r="B6709" s="6" t="s">
        <v>4801</v>
      </c>
      <c r="C6709" s="6" t="s">
        <v>4802</v>
      </c>
      <c r="D6709" s="12">
        <v>1</v>
      </c>
    </row>
    <row r="6710" spans="1:4" x14ac:dyDescent="0.2">
      <c r="A6710" s="6" t="s">
        <v>3735</v>
      </c>
      <c r="B6710" s="6" t="s">
        <v>4803</v>
      </c>
      <c r="C6710" s="6" t="s">
        <v>4804</v>
      </c>
      <c r="D6710" s="12">
        <v>1</v>
      </c>
    </row>
    <row r="6711" spans="1:4" x14ac:dyDescent="0.2">
      <c r="A6711" s="6" t="s">
        <v>3735</v>
      </c>
      <c r="B6711" s="6" t="s">
        <v>4805</v>
      </c>
      <c r="C6711" s="6" t="s">
        <v>4806</v>
      </c>
      <c r="D6711" s="12">
        <v>1</v>
      </c>
    </row>
    <row r="6712" spans="1:4" x14ac:dyDescent="0.2">
      <c r="A6712" s="6" t="s">
        <v>3735</v>
      </c>
      <c r="B6712" s="6" t="s">
        <v>4807</v>
      </c>
      <c r="C6712" s="6" t="s">
        <v>4808</v>
      </c>
      <c r="D6712" s="12">
        <v>1</v>
      </c>
    </row>
    <row r="6713" spans="1:4" x14ac:dyDescent="0.2">
      <c r="A6713" s="6" t="s">
        <v>3735</v>
      </c>
      <c r="B6713" s="6" t="s">
        <v>4809</v>
      </c>
      <c r="C6713" s="6" t="s">
        <v>4810</v>
      </c>
      <c r="D6713" s="12">
        <v>1</v>
      </c>
    </row>
    <row r="6714" spans="1:4" x14ac:dyDescent="0.2">
      <c r="A6714" s="6" t="s">
        <v>3735</v>
      </c>
      <c r="B6714" s="6" t="s">
        <v>4811</v>
      </c>
      <c r="C6714" s="6" t="s">
        <v>4812</v>
      </c>
      <c r="D6714" s="12">
        <v>1</v>
      </c>
    </row>
    <row r="6715" spans="1:4" x14ac:dyDescent="0.2">
      <c r="A6715" s="6" t="s">
        <v>3735</v>
      </c>
      <c r="B6715" s="6" t="s">
        <v>4813</v>
      </c>
      <c r="C6715" s="6" t="s">
        <v>4814</v>
      </c>
      <c r="D6715" s="12">
        <v>1</v>
      </c>
    </row>
    <row r="6716" spans="1:4" x14ac:dyDescent="0.2">
      <c r="A6716" s="6" t="s">
        <v>3735</v>
      </c>
      <c r="B6716" s="6" t="s">
        <v>4815</v>
      </c>
      <c r="C6716" s="6" t="s">
        <v>4816</v>
      </c>
      <c r="D6716" s="12">
        <v>1</v>
      </c>
    </row>
    <row r="6717" spans="1:4" x14ac:dyDescent="0.2">
      <c r="A6717" s="6" t="s">
        <v>3735</v>
      </c>
      <c r="B6717" s="6" t="s">
        <v>4817</v>
      </c>
      <c r="C6717" s="6" t="s">
        <v>4818</v>
      </c>
      <c r="D6717" s="12">
        <v>1</v>
      </c>
    </row>
    <row r="6718" spans="1:4" x14ac:dyDescent="0.2">
      <c r="A6718" s="6" t="s">
        <v>3735</v>
      </c>
      <c r="B6718" s="6" t="s">
        <v>4819</v>
      </c>
      <c r="C6718" s="6" t="s">
        <v>4820</v>
      </c>
      <c r="D6718" s="12">
        <v>1</v>
      </c>
    </row>
    <row r="6719" spans="1:4" x14ac:dyDescent="0.2">
      <c r="A6719" s="6" t="s">
        <v>3735</v>
      </c>
      <c r="B6719" s="6" t="s">
        <v>4821</v>
      </c>
      <c r="C6719" s="6" t="s">
        <v>4822</v>
      </c>
      <c r="D6719" s="12">
        <v>1</v>
      </c>
    </row>
    <row r="6720" spans="1:4" x14ac:dyDescent="0.2">
      <c r="A6720" s="6" t="s">
        <v>3735</v>
      </c>
      <c r="B6720" s="6" t="s">
        <v>4823</v>
      </c>
      <c r="C6720" s="6" t="s">
        <v>4824</v>
      </c>
      <c r="D6720" s="12">
        <v>1</v>
      </c>
    </row>
    <row r="6721" spans="1:4" x14ac:dyDescent="0.2">
      <c r="A6721" s="6" t="s">
        <v>3735</v>
      </c>
      <c r="B6721" s="6" t="s">
        <v>4825</v>
      </c>
      <c r="C6721" s="6" t="s">
        <v>4826</v>
      </c>
      <c r="D6721" s="12">
        <v>1</v>
      </c>
    </row>
    <row r="6722" spans="1:4" x14ac:dyDescent="0.2">
      <c r="A6722" s="6" t="s">
        <v>3735</v>
      </c>
      <c r="B6722" s="6" t="s">
        <v>4827</v>
      </c>
      <c r="C6722" s="6" t="s">
        <v>4828</v>
      </c>
      <c r="D6722" s="12">
        <v>1</v>
      </c>
    </row>
    <row r="6723" spans="1:4" x14ac:dyDescent="0.2">
      <c r="A6723" s="6" t="s">
        <v>3735</v>
      </c>
      <c r="B6723" s="6" t="s">
        <v>4829</v>
      </c>
      <c r="C6723" s="6" t="s">
        <v>4830</v>
      </c>
      <c r="D6723" s="12">
        <v>1</v>
      </c>
    </row>
    <row r="6724" spans="1:4" x14ac:dyDescent="0.2">
      <c r="A6724" s="6" t="s">
        <v>3735</v>
      </c>
      <c r="B6724" s="6" t="s">
        <v>4831</v>
      </c>
      <c r="C6724" s="6" t="s">
        <v>4832</v>
      </c>
      <c r="D6724" s="12">
        <v>1</v>
      </c>
    </row>
    <row r="6725" spans="1:4" x14ac:dyDescent="0.2">
      <c r="A6725" s="6" t="s">
        <v>3735</v>
      </c>
      <c r="B6725" s="6" t="s">
        <v>4833</v>
      </c>
      <c r="C6725" s="6" t="s">
        <v>4834</v>
      </c>
      <c r="D6725" s="12">
        <v>1</v>
      </c>
    </row>
    <row r="6726" spans="1:4" x14ac:dyDescent="0.2">
      <c r="A6726" s="6" t="s">
        <v>3735</v>
      </c>
      <c r="B6726" s="6" t="s">
        <v>18848</v>
      </c>
      <c r="C6726" s="6" t="s">
        <v>18849</v>
      </c>
      <c r="D6726" s="12">
        <v>1</v>
      </c>
    </row>
    <row r="6727" spans="1:4" x14ac:dyDescent="0.2">
      <c r="A6727" s="6" t="s">
        <v>3735</v>
      </c>
      <c r="B6727" s="6" t="s">
        <v>4835</v>
      </c>
      <c r="C6727" s="6" t="s">
        <v>4836</v>
      </c>
      <c r="D6727" s="12">
        <v>1</v>
      </c>
    </row>
    <row r="6728" spans="1:4" x14ac:dyDescent="0.2">
      <c r="A6728" s="6" t="s">
        <v>3735</v>
      </c>
      <c r="B6728" s="6" t="s">
        <v>4837</v>
      </c>
      <c r="C6728" s="6" t="s">
        <v>4838</v>
      </c>
      <c r="D6728" s="12">
        <v>1</v>
      </c>
    </row>
    <row r="6729" spans="1:4" x14ac:dyDescent="0.2">
      <c r="A6729" s="6" t="s">
        <v>3735</v>
      </c>
      <c r="B6729" s="6" t="s">
        <v>4839</v>
      </c>
      <c r="C6729" s="6" t="s">
        <v>4840</v>
      </c>
      <c r="D6729" s="12">
        <v>1</v>
      </c>
    </row>
    <row r="6730" spans="1:4" x14ac:dyDescent="0.2">
      <c r="A6730" s="6" t="s">
        <v>3735</v>
      </c>
      <c r="B6730" s="6" t="s">
        <v>4841</v>
      </c>
      <c r="C6730" s="6" t="s">
        <v>4842</v>
      </c>
      <c r="D6730" s="12">
        <v>1</v>
      </c>
    </row>
    <row r="6731" spans="1:4" x14ac:dyDescent="0.2">
      <c r="A6731" s="6" t="s">
        <v>3735</v>
      </c>
      <c r="B6731" s="6" t="s">
        <v>4843</v>
      </c>
      <c r="C6731" s="6" t="s">
        <v>4844</v>
      </c>
      <c r="D6731" s="12">
        <v>1</v>
      </c>
    </row>
    <row r="6732" spans="1:4" x14ac:dyDescent="0.2">
      <c r="A6732" s="6" t="s">
        <v>3735</v>
      </c>
      <c r="B6732" s="6" t="s">
        <v>4845</v>
      </c>
      <c r="C6732" s="6" t="s">
        <v>4846</v>
      </c>
      <c r="D6732" s="12">
        <v>1</v>
      </c>
    </row>
    <row r="6733" spans="1:4" x14ac:dyDescent="0.2">
      <c r="A6733" s="6" t="s">
        <v>3735</v>
      </c>
      <c r="B6733" s="6" t="s">
        <v>4847</v>
      </c>
      <c r="C6733" s="6" t="s">
        <v>4848</v>
      </c>
      <c r="D6733" s="12">
        <v>1</v>
      </c>
    </row>
    <row r="6734" spans="1:4" x14ac:dyDescent="0.2">
      <c r="A6734" s="6" t="s">
        <v>3735</v>
      </c>
      <c r="B6734" s="6" t="s">
        <v>4849</v>
      </c>
      <c r="C6734" s="6" t="s">
        <v>4850</v>
      </c>
      <c r="D6734" s="12">
        <v>1</v>
      </c>
    </row>
    <row r="6735" spans="1:4" x14ac:dyDescent="0.2">
      <c r="A6735" s="6" t="s">
        <v>3735</v>
      </c>
      <c r="B6735" s="6" t="s">
        <v>4851</v>
      </c>
      <c r="C6735" s="6" t="s">
        <v>4852</v>
      </c>
      <c r="D6735" s="12">
        <v>1</v>
      </c>
    </row>
    <row r="6736" spans="1:4" x14ac:dyDescent="0.2">
      <c r="A6736" s="6" t="s">
        <v>3735</v>
      </c>
      <c r="B6736" s="6" t="s">
        <v>4853</v>
      </c>
      <c r="C6736" s="6" t="s">
        <v>4854</v>
      </c>
      <c r="D6736" s="12">
        <v>1</v>
      </c>
    </row>
    <row r="6737" spans="1:4" x14ac:dyDescent="0.2">
      <c r="A6737" s="6" t="s">
        <v>3735</v>
      </c>
      <c r="B6737" s="6" t="s">
        <v>4855</v>
      </c>
      <c r="C6737" s="6" t="s">
        <v>4856</v>
      </c>
      <c r="D6737" s="12">
        <v>1</v>
      </c>
    </row>
    <row r="6738" spans="1:4" x14ac:dyDescent="0.2">
      <c r="A6738" s="6" t="s">
        <v>3735</v>
      </c>
      <c r="B6738" s="6" t="s">
        <v>4857</v>
      </c>
      <c r="C6738" s="6" t="s">
        <v>4858</v>
      </c>
      <c r="D6738" s="12">
        <v>1</v>
      </c>
    </row>
    <row r="6739" spans="1:4" x14ac:dyDescent="0.2">
      <c r="A6739" s="6" t="s">
        <v>3735</v>
      </c>
      <c r="B6739" s="6" t="s">
        <v>4859</v>
      </c>
      <c r="C6739" s="6" t="s">
        <v>4860</v>
      </c>
      <c r="D6739" s="12">
        <v>1</v>
      </c>
    </row>
    <row r="6740" spans="1:4" x14ac:dyDescent="0.2">
      <c r="A6740" s="6" t="s">
        <v>3735</v>
      </c>
      <c r="B6740" s="6" t="s">
        <v>4861</v>
      </c>
      <c r="C6740" s="6" t="s">
        <v>4862</v>
      </c>
      <c r="D6740" s="12">
        <v>1</v>
      </c>
    </row>
    <row r="6741" spans="1:4" x14ac:dyDescent="0.2">
      <c r="A6741" s="6" t="s">
        <v>3735</v>
      </c>
      <c r="B6741" s="6" t="s">
        <v>4863</v>
      </c>
      <c r="C6741" s="6" t="s">
        <v>4864</v>
      </c>
      <c r="D6741" s="12">
        <v>1</v>
      </c>
    </row>
    <row r="6742" spans="1:4" x14ac:dyDescent="0.2">
      <c r="A6742" s="6" t="s">
        <v>3735</v>
      </c>
      <c r="B6742" s="6" t="s">
        <v>4865</v>
      </c>
      <c r="C6742" s="6" t="s">
        <v>4866</v>
      </c>
      <c r="D6742" s="12">
        <v>1</v>
      </c>
    </row>
    <row r="6743" spans="1:4" x14ac:dyDescent="0.2">
      <c r="A6743" s="6" t="s">
        <v>3735</v>
      </c>
      <c r="B6743" s="6" t="s">
        <v>4867</v>
      </c>
      <c r="C6743" s="6" t="s">
        <v>4868</v>
      </c>
      <c r="D6743" s="12">
        <v>1</v>
      </c>
    </row>
    <row r="6744" spans="1:4" x14ac:dyDescent="0.2">
      <c r="A6744" s="6" t="s">
        <v>3735</v>
      </c>
      <c r="B6744" s="6" t="s">
        <v>4869</v>
      </c>
      <c r="C6744" s="6" t="s">
        <v>4870</v>
      </c>
      <c r="D6744" s="12">
        <v>1</v>
      </c>
    </row>
    <row r="6745" spans="1:4" x14ac:dyDescent="0.2">
      <c r="A6745" s="6" t="s">
        <v>3735</v>
      </c>
      <c r="B6745" s="6" t="s">
        <v>4871</v>
      </c>
      <c r="C6745" s="6" t="s">
        <v>4872</v>
      </c>
      <c r="D6745" s="12">
        <v>1</v>
      </c>
    </row>
    <row r="6746" spans="1:4" x14ac:dyDescent="0.2">
      <c r="A6746" s="6" t="s">
        <v>3735</v>
      </c>
      <c r="B6746" s="6" t="s">
        <v>4873</v>
      </c>
      <c r="C6746" s="6" t="s">
        <v>4872</v>
      </c>
      <c r="D6746" s="12">
        <v>1</v>
      </c>
    </row>
    <row r="6747" spans="1:4" x14ac:dyDescent="0.2">
      <c r="A6747" s="6" t="s">
        <v>3735</v>
      </c>
      <c r="B6747" s="6" t="s">
        <v>4874</v>
      </c>
      <c r="C6747" s="6" t="s">
        <v>4875</v>
      </c>
      <c r="D6747" s="12">
        <v>1</v>
      </c>
    </row>
    <row r="6748" spans="1:4" x14ac:dyDescent="0.2">
      <c r="A6748" s="6" t="s">
        <v>3735</v>
      </c>
      <c r="B6748" s="6" t="s">
        <v>4876</v>
      </c>
      <c r="C6748" s="6" t="s">
        <v>4877</v>
      </c>
      <c r="D6748" s="12">
        <v>1</v>
      </c>
    </row>
    <row r="6749" spans="1:4" x14ac:dyDescent="0.2">
      <c r="A6749" s="6" t="s">
        <v>3735</v>
      </c>
      <c r="B6749" s="6" t="s">
        <v>4878</v>
      </c>
      <c r="C6749" s="6" t="s">
        <v>4879</v>
      </c>
      <c r="D6749" s="12">
        <v>1</v>
      </c>
    </row>
    <row r="6750" spans="1:4" x14ac:dyDescent="0.2">
      <c r="A6750" s="6" t="s">
        <v>3735</v>
      </c>
      <c r="B6750" s="6" t="s">
        <v>4880</v>
      </c>
      <c r="C6750" s="6" t="s">
        <v>4881</v>
      </c>
      <c r="D6750" s="12">
        <v>1</v>
      </c>
    </row>
    <row r="6751" spans="1:4" x14ac:dyDescent="0.2">
      <c r="A6751" s="6" t="s">
        <v>3735</v>
      </c>
      <c r="B6751" s="6" t="s">
        <v>4882</v>
      </c>
      <c r="C6751" s="6" t="s">
        <v>4883</v>
      </c>
      <c r="D6751" s="12">
        <v>1</v>
      </c>
    </row>
    <row r="6752" spans="1:4" x14ac:dyDescent="0.2">
      <c r="A6752" s="6" t="s">
        <v>3735</v>
      </c>
      <c r="B6752" s="6" t="s">
        <v>4884</v>
      </c>
      <c r="C6752" s="6" t="s">
        <v>4885</v>
      </c>
      <c r="D6752" s="12">
        <v>1</v>
      </c>
    </row>
    <row r="6753" spans="1:4" x14ac:dyDescent="0.2">
      <c r="A6753" s="6" t="s">
        <v>3735</v>
      </c>
      <c r="B6753" s="6" t="s">
        <v>4886</v>
      </c>
      <c r="C6753" s="6" t="s">
        <v>4887</v>
      </c>
      <c r="D6753" s="12">
        <v>1</v>
      </c>
    </row>
    <row r="6754" spans="1:4" x14ac:dyDescent="0.2">
      <c r="A6754" s="6" t="s">
        <v>3735</v>
      </c>
      <c r="B6754" s="6" t="s">
        <v>4888</v>
      </c>
      <c r="C6754" s="6" t="s">
        <v>4889</v>
      </c>
      <c r="D6754" s="12">
        <v>1</v>
      </c>
    </row>
    <row r="6755" spans="1:4" x14ac:dyDescent="0.2">
      <c r="A6755" s="6" t="s">
        <v>3735</v>
      </c>
      <c r="B6755" s="6" t="s">
        <v>4890</v>
      </c>
      <c r="C6755" s="6" t="s">
        <v>4891</v>
      </c>
      <c r="D6755" s="12">
        <v>1</v>
      </c>
    </row>
    <row r="6756" spans="1:4" x14ac:dyDescent="0.2">
      <c r="A6756" s="6" t="s">
        <v>3735</v>
      </c>
      <c r="B6756" s="6" t="s">
        <v>4892</v>
      </c>
      <c r="C6756" s="6" t="s">
        <v>4893</v>
      </c>
      <c r="D6756" s="12">
        <v>1</v>
      </c>
    </row>
    <row r="6757" spans="1:4" x14ac:dyDescent="0.2">
      <c r="A6757" s="6" t="s">
        <v>3735</v>
      </c>
      <c r="B6757" s="6" t="s">
        <v>4894</v>
      </c>
      <c r="C6757" s="6" t="s">
        <v>4895</v>
      </c>
      <c r="D6757" s="12">
        <v>1</v>
      </c>
    </row>
    <row r="6758" spans="1:4" x14ac:dyDescent="0.2">
      <c r="A6758" s="6" t="s">
        <v>3735</v>
      </c>
      <c r="B6758" s="6" t="s">
        <v>4896</v>
      </c>
      <c r="C6758" s="6" t="s">
        <v>4897</v>
      </c>
      <c r="D6758" s="12">
        <v>1</v>
      </c>
    </row>
    <row r="6759" spans="1:4" x14ac:dyDescent="0.2">
      <c r="A6759" s="6" t="s">
        <v>3735</v>
      </c>
      <c r="B6759" s="6" t="s">
        <v>18850</v>
      </c>
      <c r="C6759" s="6" t="s">
        <v>18851</v>
      </c>
      <c r="D6759" s="12">
        <v>1</v>
      </c>
    </row>
    <row r="6760" spans="1:4" x14ac:dyDescent="0.2">
      <c r="A6760" s="6" t="s">
        <v>3735</v>
      </c>
      <c r="B6760" s="6" t="s">
        <v>18852</v>
      </c>
      <c r="C6760" s="6" t="s">
        <v>18853</v>
      </c>
      <c r="D6760" s="12">
        <v>1</v>
      </c>
    </row>
    <row r="6761" spans="1:4" x14ac:dyDescent="0.2">
      <c r="A6761" s="6" t="s">
        <v>3735</v>
      </c>
      <c r="B6761" s="6" t="s">
        <v>18854</v>
      </c>
      <c r="C6761" s="6" t="s">
        <v>18855</v>
      </c>
      <c r="D6761" s="12">
        <v>1</v>
      </c>
    </row>
    <row r="6762" spans="1:4" x14ac:dyDescent="0.2">
      <c r="A6762" s="6" t="s">
        <v>3735</v>
      </c>
      <c r="B6762" s="6" t="s">
        <v>18856</v>
      </c>
      <c r="C6762" s="6" t="s">
        <v>18857</v>
      </c>
      <c r="D6762" s="12">
        <v>1</v>
      </c>
    </row>
    <row r="6763" spans="1:4" x14ac:dyDescent="0.2">
      <c r="A6763" s="6" t="s">
        <v>3735</v>
      </c>
      <c r="B6763" s="6" t="s">
        <v>18858</v>
      </c>
      <c r="C6763" s="6" t="s">
        <v>18859</v>
      </c>
      <c r="D6763" s="12">
        <v>1</v>
      </c>
    </row>
    <row r="6764" spans="1:4" x14ac:dyDescent="0.2">
      <c r="A6764" s="6" t="s">
        <v>3735</v>
      </c>
      <c r="B6764" s="6" t="s">
        <v>4898</v>
      </c>
      <c r="C6764" s="6" t="s">
        <v>4899</v>
      </c>
      <c r="D6764" s="12">
        <v>1</v>
      </c>
    </row>
    <row r="6765" spans="1:4" x14ac:dyDescent="0.2">
      <c r="A6765" s="6" t="s">
        <v>3735</v>
      </c>
      <c r="B6765" s="6" t="s">
        <v>4900</v>
      </c>
      <c r="C6765" s="6" t="s">
        <v>4901</v>
      </c>
      <c r="D6765" s="12">
        <v>1</v>
      </c>
    </row>
    <row r="6766" spans="1:4" x14ac:dyDescent="0.2">
      <c r="A6766" s="6" t="s">
        <v>3735</v>
      </c>
      <c r="B6766" s="6" t="s">
        <v>18860</v>
      </c>
      <c r="C6766" s="6" t="s">
        <v>18861</v>
      </c>
      <c r="D6766" s="12">
        <v>1</v>
      </c>
    </row>
    <row r="6767" spans="1:4" x14ac:dyDescent="0.2">
      <c r="A6767" s="6" t="s">
        <v>3735</v>
      </c>
      <c r="B6767" s="6" t="s">
        <v>4902</v>
      </c>
      <c r="C6767" s="6" t="s">
        <v>4903</v>
      </c>
      <c r="D6767" s="12">
        <v>1</v>
      </c>
    </row>
    <row r="6768" spans="1:4" x14ac:dyDescent="0.2">
      <c r="A6768" s="6" t="s">
        <v>3735</v>
      </c>
      <c r="B6768" s="6" t="s">
        <v>4904</v>
      </c>
      <c r="C6768" s="6" t="s">
        <v>4905</v>
      </c>
      <c r="D6768" s="12">
        <v>1</v>
      </c>
    </row>
    <row r="6769" spans="1:4" x14ac:dyDescent="0.2">
      <c r="A6769" s="6" t="s">
        <v>3735</v>
      </c>
      <c r="B6769" s="6" t="s">
        <v>4906</v>
      </c>
      <c r="C6769" s="6" t="s">
        <v>4907</v>
      </c>
      <c r="D6769" s="12">
        <v>1</v>
      </c>
    </row>
    <row r="6770" spans="1:4" x14ac:dyDescent="0.2">
      <c r="A6770" s="6" t="s">
        <v>3735</v>
      </c>
      <c r="B6770" s="6" t="s">
        <v>4908</v>
      </c>
      <c r="C6770" s="6" t="s">
        <v>4909</v>
      </c>
      <c r="D6770" s="12">
        <v>1</v>
      </c>
    </row>
    <row r="6771" spans="1:4" x14ac:dyDescent="0.2">
      <c r="A6771" s="6" t="s">
        <v>3735</v>
      </c>
      <c r="B6771" s="6" t="s">
        <v>4910</v>
      </c>
      <c r="C6771" s="6" t="s">
        <v>4911</v>
      </c>
      <c r="D6771" s="12">
        <v>1</v>
      </c>
    </row>
    <row r="6772" spans="1:4" x14ac:dyDescent="0.2">
      <c r="A6772" s="6" t="s">
        <v>3735</v>
      </c>
      <c r="B6772" s="6" t="s">
        <v>4912</v>
      </c>
      <c r="C6772" s="6" t="s">
        <v>4913</v>
      </c>
      <c r="D6772" s="12">
        <v>1</v>
      </c>
    </row>
    <row r="6773" spans="1:4" x14ac:dyDescent="0.2">
      <c r="A6773" s="6" t="s">
        <v>3735</v>
      </c>
      <c r="B6773" s="6" t="s">
        <v>4914</v>
      </c>
      <c r="C6773" s="6" t="s">
        <v>4915</v>
      </c>
      <c r="D6773" s="12">
        <v>1</v>
      </c>
    </row>
    <row r="6774" spans="1:4" x14ac:dyDescent="0.2">
      <c r="A6774" s="6" t="s">
        <v>3735</v>
      </c>
      <c r="B6774" s="6" t="s">
        <v>4916</v>
      </c>
      <c r="C6774" s="6" t="s">
        <v>4917</v>
      </c>
      <c r="D6774" s="12">
        <v>1</v>
      </c>
    </row>
    <row r="6775" spans="1:4" x14ac:dyDescent="0.2">
      <c r="A6775" s="6" t="s">
        <v>3735</v>
      </c>
      <c r="B6775" s="6" t="s">
        <v>4918</v>
      </c>
      <c r="C6775" s="6" t="s">
        <v>4919</v>
      </c>
      <c r="D6775" s="12">
        <v>1</v>
      </c>
    </row>
    <row r="6776" spans="1:4" x14ac:dyDescent="0.2">
      <c r="A6776" s="6" t="s">
        <v>3735</v>
      </c>
      <c r="B6776" s="6" t="s">
        <v>4920</v>
      </c>
      <c r="C6776" s="6" t="s">
        <v>4921</v>
      </c>
      <c r="D6776" s="12">
        <v>1</v>
      </c>
    </row>
    <row r="6777" spans="1:4" x14ac:dyDescent="0.2">
      <c r="A6777" s="6" t="s">
        <v>3735</v>
      </c>
      <c r="B6777" s="6" t="s">
        <v>4922</v>
      </c>
      <c r="C6777" s="6" t="s">
        <v>4923</v>
      </c>
      <c r="D6777" s="12">
        <v>1</v>
      </c>
    </row>
    <row r="6778" spans="1:4" x14ac:dyDescent="0.2">
      <c r="A6778" s="6" t="s">
        <v>3735</v>
      </c>
      <c r="B6778" s="6" t="s">
        <v>4924</v>
      </c>
      <c r="C6778" s="6" t="s">
        <v>4925</v>
      </c>
      <c r="D6778" s="12">
        <v>1</v>
      </c>
    </row>
    <row r="6779" spans="1:4" x14ac:dyDescent="0.2">
      <c r="A6779" s="6" t="s">
        <v>3735</v>
      </c>
      <c r="B6779" s="6" t="s">
        <v>4926</v>
      </c>
      <c r="C6779" s="6" t="s">
        <v>4927</v>
      </c>
      <c r="D6779" s="12">
        <v>1</v>
      </c>
    </row>
    <row r="6780" spans="1:4" x14ac:dyDescent="0.2">
      <c r="A6780" s="6" t="s">
        <v>3735</v>
      </c>
      <c r="B6780" s="6" t="s">
        <v>4928</v>
      </c>
      <c r="C6780" s="6" t="s">
        <v>4929</v>
      </c>
      <c r="D6780" s="12">
        <v>1</v>
      </c>
    </row>
    <row r="6781" spans="1:4" x14ac:dyDescent="0.2">
      <c r="A6781" s="6" t="s">
        <v>3735</v>
      </c>
      <c r="B6781" s="6" t="s">
        <v>18862</v>
      </c>
      <c r="C6781" s="6" t="s">
        <v>18863</v>
      </c>
      <c r="D6781" s="12">
        <v>1</v>
      </c>
    </row>
    <row r="6782" spans="1:4" x14ac:dyDescent="0.2">
      <c r="A6782" s="6" t="s">
        <v>3735</v>
      </c>
      <c r="B6782" s="6" t="s">
        <v>4930</v>
      </c>
      <c r="C6782" s="6" t="s">
        <v>4931</v>
      </c>
      <c r="D6782" s="12">
        <v>1</v>
      </c>
    </row>
    <row r="6783" spans="1:4" x14ac:dyDescent="0.2">
      <c r="A6783" s="6" t="s">
        <v>3735</v>
      </c>
      <c r="B6783" s="6" t="s">
        <v>4932</v>
      </c>
      <c r="C6783" s="6" t="s">
        <v>4933</v>
      </c>
      <c r="D6783" s="12">
        <v>1</v>
      </c>
    </row>
    <row r="6784" spans="1:4" x14ac:dyDescent="0.2">
      <c r="A6784" s="6" t="s">
        <v>3735</v>
      </c>
      <c r="B6784" s="6" t="s">
        <v>4934</v>
      </c>
      <c r="C6784" s="6" t="s">
        <v>4935</v>
      </c>
      <c r="D6784" s="12">
        <v>1</v>
      </c>
    </row>
    <row r="6785" spans="1:4" x14ac:dyDescent="0.2">
      <c r="A6785" s="6" t="s">
        <v>3735</v>
      </c>
      <c r="B6785" s="6" t="s">
        <v>4936</v>
      </c>
      <c r="C6785" s="6" t="s">
        <v>4937</v>
      </c>
      <c r="D6785" s="12">
        <v>1</v>
      </c>
    </row>
    <row r="6786" spans="1:4" x14ac:dyDescent="0.2">
      <c r="A6786" s="6" t="s">
        <v>3735</v>
      </c>
      <c r="B6786" s="6" t="s">
        <v>4938</v>
      </c>
      <c r="C6786" s="6" t="s">
        <v>4939</v>
      </c>
      <c r="D6786" s="12">
        <v>1</v>
      </c>
    </row>
    <row r="6787" spans="1:4" x14ac:dyDescent="0.2">
      <c r="A6787" s="6" t="s">
        <v>3735</v>
      </c>
      <c r="B6787" s="6" t="s">
        <v>18864</v>
      </c>
      <c r="C6787" s="6" t="s">
        <v>18865</v>
      </c>
      <c r="D6787" s="12">
        <v>1</v>
      </c>
    </row>
    <row r="6788" spans="1:4" x14ac:dyDescent="0.2">
      <c r="A6788" s="6" t="s">
        <v>3735</v>
      </c>
      <c r="B6788" s="6" t="s">
        <v>18866</v>
      </c>
      <c r="C6788" s="6" t="s">
        <v>18867</v>
      </c>
      <c r="D6788" s="12">
        <v>1</v>
      </c>
    </row>
    <row r="6789" spans="1:4" x14ac:dyDescent="0.2">
      <c r="A6789" s="6" t="s">
        <v>3735</v>
      </c>
      <c r="B6789" s="6" t="s">
        <v>18868</v>
      </c>
      <c r="C6789" s="6" t="s">
        <v>18869</v>
      </c>
      <c r="D6789" s="12">
        <v>1</v>
      </c>
    </row>
    <row r="6790" spans="1:4" x14ac:dyDescent="0.2">
      <c r="A6790" s="6" t="s">
        <v>3735</v>
      </c>
      <c r="B6790" s="6" t="s">
        <v>4940</v>
      </c>
      <c r="C6790" s="6" t="s">
        <v>4941</v>
      </c>
      <c r="D6790" s="12">
        <v>1</v>
      </c>
    </row>
    <row r="6791" spans="1:4" x14ac:dyDescent="0.2">
      <c r="A6791" s="6" t="s">
        <v>3735</v>
      </c>
      <c r="B6791" s="6" t="s">
        <v>4942</v>
      </c>
      <c r="C6791" s="6" t="s">
        <v>4943</v>
      </c>
      <c r="D6791" s="12">
        <v>1</v>
      </c>
    </row>
    <row r="6792" spans="1:4" x14ac:dyDescent="0.2">
      <c r="A6792" s="6" t="s">
        <v>3735</v>
      </c>
      <c r="B6792" s="6" t="s">
        <v>4944</v>
      </c>
      <c r="C6792" s="6" t="s">
        <v>4945</v>
      </c>
      <c r="D6792" s="12">
        <v>1</v>
      </c>
    </row>
    <row r="6793" spans="1:4" x14ac:dyDescent="0.2">
      <c r="A6793" s="6" t="s">
        <v>3735</v>
      </c>
      <c r="B6793" s="6" t="s">
        <v>18870</v>
      </c>
      <c r="C6793" s="6" t="s">
        <v>18871</v>
      </c>
      <c r="D6793" s="12">
        <v>1</v>
      </c>
    </row>
    <row r="6794" spans="1:4" x14ac:dyDescent="0.2">
      <c r="A6794" s="6" t="s">
        <v>3735</v>
      </c>
      <c r="B6794" s="6" t="s">
        <v>4946</v>
      </c>
      <c r="C6794" s="6" t="s">
        <v>4947</v>
      </c>
      <c r="D6794" s="12">
        <v>1</v>
      </c>
    </row>
    <row r="6795" spans="1:4" x14ac:dyDescent="0.2">
      <c r="A6795" s="6" t="s">
        <v>3735</v>
      </c>
      <c r="B6795" s="6" t="s">
        <v>18872</v>
      </c>
      <c r="C6795" s="6" t="s">
        <v>18873</v>
      </c>
      <c r="D6795" s="12">
        <v>1</v>
      </c>
    </row>
    <row r="6796" spans="1:4" x14ac:dyDescent="0.2">
      <c r="A6796" s="6" t="s">
        <v>3735</v>
      </c>
      <c r="B6796" s="6" t="s">
        <v>18874</v>
      </c>
      <c r="C6796" s="6" t="s">
        <v>18875</v>
      </c>
      <c r="D6796" s="12">
        <v>1</v>
      </c>
    </row>
    <row r="6797" spans="1:4" x14ac:dyDescent="0.2">
      <c r="A6797" s="6" t="s">
        <v>3735</v>
      </c>
      <c r="B6797" s="6" t="s">
        <v>18876</v>
      </c>
      <c r="C6797" s="6" t="s">
        <v>18877</v>
      </c>
      <c r="D6797" s="12">
        <v>1</v>
      </c>
    </row>
    <row r="6798" spans="1:4" x14ac:dyDescent="0.2">
      <c r="A6798" s="6" t="s">
        <v>3735</v>
      </c>
      <c r="B6798" s="6" t="s">
        <v>4948</v>
      </c>
      <c r="C6798" s="6" t="s">
        <v>4949</v>
      </c>
      <c r="D6798" s="12">
        <v>1</v>
      </c>
    </row>
    <row r="6799" spans="1:4" x14ac:dyDescent="0.2">
      <c r="A6799" s="6" t="s">
        <v>3735</v>
      </c>
      <c r="B6799" s="6" t="s">
        <v>4950</v>
      </c>
      <c r="C6799" s="6" t="s">
        <v>4951</v>
      </c>
      <c r="D6799" s="12">
        <v>1</v>
      </c>
    </row>
    <row r="6800" spans="1:4" x14ac:dyDescent="0.2">
      <c r="A6800" s="6" t="s">
        <v>3735</v>
      </c>
      <c r="B6800" s="6" t="s">
        <v>4952</v>
      </c>
      <c r="C6800" s="6" t="s">
        <v>4953</v>
      </c>
      <c r="D6800" s="12">
        <v>1</v>
      </c>
    </row>
    <row r="6801" spans="1:4" x14ac:dyDescent="0.2">
      <c r="A6801" s="6" t="s">
        <v>3735</v>
      </c>
      <c r="B6801" s="6" t="s">
        <v>4954</v>
      </c>
      <c r="C6801" s="6" t="s">
        <v>4955</v>
      </c>
      <c r="D6801" s="12">
        <v>1</v>
      </c>
    </row>
    <row r="6802" spans="1:4" x14ac:dyDescent="0.2">
      <c r="A6802" s="6" t="s">
        <v>3735</v>
      </c>
      <c r="B6802" s="6" t="s">
        <v>4956</v>
      </c>
      <c r="C6802" s="6" t="s">
        <v>4957</v>
      </c>
      <c r="D6802" s="12">
        <v>1</v>
      </c>
    </row>
    <row r="6803" spans="1:4" x14ac:dyDescent="0.2">
      <c r="A6803" s="6" t="s">
        <v>3735</v>
      </c>
      <c r="B6803" s="6" t="s">
        <v>18878</v>
      </c>
      <c r="C6803" s="6" t="s">
        <v>18879</v>
      </c>
      <c r="D6803" s="12">
        <v>1</v>
      </c>
    </row>
    <row r="6804" spans="1:4" x14ac:dyDescent="0.2">
      <c r="A6804" s="6" t="s">
        <v>3735</v>
      </c>
      <c r="B6804" s="6" t="s">
        <v>4958</v>
      </c>
      <c r="C6804" s="6" t="s">
        <v>4959</v>
      </c>
      <c r="D6804" s="12">
        <v>1</v>
      </c>
    </row>
    <row r="6805" spans="1:4" x14ac:dyDescent="0.2">
      <c r="A6805" s="6" t="s">
        <v>3735</v>
      </c>
      <c r="B6805" s="6" t="s">
        <v>4960</v>
      </c>
      <c r="C6805" s="6" t="s">
        <v>4961</v>
      </c>
      <c r="D6805" s="12">
        <v>1</v>
      </c>
    </row>
    <row r="6806" spans="1:4" x14ac:dyDescent="0.2">
      <c r="A6806" s="6" t="s">
        <v>3735</v>
      </c>
      <c r="B6806" s="6" t="s">
        <v>4962</v>
      </c>
      <c r="C6806" s="6" t="s">
        <v>4963</v>
      </c>
      <c r="D6806" s="12">
        <v>1</v>
      </c>
    </row>
    <row r="6807" spans="1:4" x14ac:dyDescent="0.2">
      <c r="A6807" s="6" t="s">
        <v>3735</v>
      </c>
      <c r="B6807" s="6" t="s">
        <v>4964</v>
      </c>
      <c r="C6807" s="6" t="s">
        <v>4965</v>
      </c>
      <c r="D6807" s="12">
        <v>1</v>
      </c>
    </row>
    <row r="6808" spans="1:4" x14ac:dyDescent="0.2">
      <c r="A6808" s="6" t="s">
        <v>3735</v>
      </c>
      <c r="B6808" s="6" t="s">
        <v>4966</v>
      </c>
      <c r="C6808" s="6" t="s">
        <v>4967</v>
      </c>
      <c r="D6808" s="12">
        <v>1</v>
      </c>
    </row>
    <row r="6809" spans="1:4" x14ac:dyDescent="0.2">
      <c r="A6809" s="6" t="s">
        <v>3735</v>
      </c>
      <c r="B6809" s="6" t="s">
        <v>4968</v>
      </c>
      <c r="C6809" s="6" t="s">
        <v>4969</v>
      </c>
      <c r="D6809" s="12">
        <v>1</v>
      </c>
    </row>
    <row r="6810" spans="1:4" x14ac:dyDescent="0.2">
      <c r="A6810" s="6" t="s">
        <v>3735</v>
      </c>
      <c r="B6810" s="6" t="s">
        <v>18880</v>
      </c>
      <c r="C6810" s="6" t="s">
        <v>18881</v>
      </c>
      <c r="D6810" s="12">
        <v>1</v>
      </c>
    </row>
    <row r="6811" spans="1:4" x14ac:dyDescent="0.2">
      <c r="A6811" s="6" t="s">
        <v>3735</v>
      </c>
      <c r="B6811" s="6" t="s">
        <v>4970</v>
      </c>
      <c r="C6811" s="6" t="s">
        <v>4971</v>
      </c>
      <c r="D6811" s="12">
        <v>1</v>
      </c>
    </row>
    <row r="6812" spans="1:4" x14ac:dyDescent="0.2">
      <c r="A6812" s="6" t="s">
        <v>3735</v>
      </c>
      <c r="B6812" s="6" t="s">
        <v>4972</v>
      </c>
      <c r="C6812" s="6" t="s">
        <v>4973</v>
      </c>
      <c r="D6812" s="12">
        <v>1</v>
      </c>
    </row>
    <row r="6813" spans="1:4" x14ac:dyDescent="0.2">
      <c r="A6813" s="6" t="s">
        <v>3735</v>
      </c>
      <c r="B6813" s="6" t="s">
        <v>4974</v>
      </c>
      <c r="C6813" s="6" t="s">
        <v>4975</v>
      </c>
      <c r="D6813" s="12">
        <v>1</v>
      </c>
    </row>
    <row r="6814" spans="1:4" x14ac:dyDescent="0.2">
      <c r="A6814" s="6" t="s">
        <v>3735</v>
      </c>
      <c r="B6814" s="6" t="s">
        <v>4976</v>
      </c>
      <c r="C6814" s="6" t="s">
        <v>4977</v>
      </c>
      <c r="D6814" s="12">
        <v>1</v>
      </c>
    </row>
    <row r="6815" spans="1:4" x14ac:dyDescent="0.2">
      <c r="A6815" s="6" t="s">
        <v>3735</v>
      </c>
      <c r="B6815" s="6" t="s">
        <v>4978</v>
      </c>
      <c r="C6815" s="6" t="s">
        <v>4979</v>
      </c>
      <c r="D6815" s="12">
        <v>1</v>
      </c>
    </row>
    <row r="6816" spans="1:4" x14ac:dyDescent="0.2">
      <c r="A6816" s="6" t="s">
        <v>3735</v>
      </c>
      <c r="B6816" s="6" t="s">
        <v>4980</v>
      </c>
      <c r="C6816" s="6" t="s">
        <v>4981</v>
      </c>
      <c r="D6816" s="12">
        <v>1</v>
      </c>
    </row>
    <row r="6817" spans="1:4" x14ac:dyDescent="0.2">
      <c r="A6817" s="6" t="s">
        <v>3735</v>
      </c>
      <c r="B6817" s="6" t="s">
        <v>4982</v>
      </c>
      <c r="C6817" s="6" t="s">
        <v>4983</v>
      </c>
      <c r="D6817" s="12">
        <v>1</v>
      </c>
    </row>
    <row r="6818" spans="1:4" x14ac:dyDescent="0.2">
      <c r="A6818" s="6" t="s">
        <v>3735</v>
      </c>
      <c r="B6818" s="6" t="s">
        <v>4984</v>
      </c>
      <c r="C6818" s="6" t="s">
        <v>4985</v>
      </c>
      <c r="D6818" s="12">
        <v>1</v>
      </c>
    </row>
    <row r="6819" spans="1:4" x14ac:dyDescent="0.2">
      <c r="A6819" s="6" t="s">
        <v>3735</v>
      </c>
      <c r="B6819" s="6" t="s">
        <v>4986</v>
      </c>
      <c r="C6819" s="6" t="s">
        <v>4987</v>
      </c>
      <c r="D6819" s="12">
        <v>1</v>
      </c>
    </row>
    <row r="6820" spans="1:4" x14ac:dyDescent="0.2">
      <c r="A6820" s="6" t="s">
        <v>3735</v>
      </c>
      <c r="B6820" s="6" t="s">
        <v>4988</v>
      </c>
      <c r="C6820" s="6" t="s">
        <v>4989</v>
      </c>
      <c r="D6820" s="12">
        <v>1</v>
      </c>
    </row>
    <row r="6821" spans="1:4" x14ac:dyDescent="0.2">
      <c r="A6821" s="6" t="s">
        <v>3735</v>
      </c>
      <c r="B6821" s="6" t="s">
        <v>4990</v>
      </c>
      <c r="C6821" s="6" t="s">
        <v>4991</v>
      </c>
      <c r="D6821" s="12">
        <v>1</v>
      </c>
    </row>
    <row r="6822" spans="1:4" x14ac:dyDescent="0.2">
      <c r="A6822" s="6" t="s">
        <v>3735</v>
      </c>
      <c r="B6822" s="6" t="s">
        <v>4992</v>
      </c>
      <c r="C6822" s="6" t="s">
        <v>4993</v>
      </c>
      <c r="D6822" s="12">
        <v>1</v>
      </c>
    </row>
    <row r="6823" spans="1:4" x14ac:dyDescent="0.2">
      <c r="A6823" s="6" t="s">
        <v>3735</v>
      </c>
      <c r="B6823" s="6" t="s">
        <v>4994</v>
      </c>
      <c r="C6823" s="6" t="s">
        <v>4995</v>
      </c>
      <c r="D6823" s="12">
        <v>1</v>
      </c>
    </row>
    <row r="6824" spans="1:4" x14ac:dyDescent="0.2">
      <c r="A6824" s="6" t="s">
        <v>3735</v>
      </c>
      <c r="B6824" s="6" t="s">
        <v>18882</v>
      </c>
      <c r="C6824" s="6" t="s">
        <v>18883</v>
      </c>
      <c r="D6824" s="12">
        <v>1</v>
      </c>
    </row>
    <row r="6825" spans="1:4" x14ac:dyDescent="0.2">
      <c r="A6825" s="6" t="s">
        <v>3735</v>
      </c>
      <c r="B6825" s="6" t="s">
        <v>4996</v>
      </c>
      <c r="C6825" s="6" t="s">
        <v>4997</v>
      </c>
      <c r="D6825" s="12">
        <v>1</v>
      </c>
    </row>
    <row r="6826" spans="1:4" x14ac:dyDescent="0.2">
      <c r="A6826" s="6" t="s">
        <v>3735</v>
      </c>
      <c r="B6826" s="6" t="s">
        <v>4998</v>
      </c>
      <c r="C6826" s="6" t="s">
        <v>4999</v>
      </c>
      <c r="D6826" s="12">
        <v>1</v>
      </c>
    </row>
    <row r="6827" spans="1:4" x14ac:dyDescent="0.2">
      <c r="A6827" s="6" t="s">
        <v>3735</v>
      </c>
      <c r="B6827" s="6" t="s">
        <v>5000</v>
      </c>
      <c r="C6827" s="6" t="s">
        <v>5001</v>
      </c>
      <c r="D6827" s="12">
        <v>1</v>
      </c>
    </row>
    <row r="6828" spans="1:4" x14ac:dyDescent="0.2">
      <c r="A6828" s="6" t="s">
        <v>3735</v>
      </c>
      <c r="B6828" s="6" t="s">
        <v>5002</v>
      </c>
      <c r="C6828" s="6" t="s">
        <v>5003</v>
      </c>
      <c r="D6828" s="12">
        <v>1</v>
      </c>
    </row>
    <row r="6829" spans="1:4" x14ac:dyDescent="0.2">
      <c r="A6829" s="6" t="s">
        <v>3735</v>
      </c>
      <c r="B6829" s="6" t="s">
        <v>5004</v>
      </c>
      <c r="C6829" s="6" t="s">
        <v>5005</v>
      </c>
      <c r="D6829" s="12">
        <v>1</v>
      </c>
    </row>
    <row r="6830" spans="1:4" x14ac:dyDescent="0.2">
      <c r="A6830" s="6" t="s">
        <v>3735</v>
      </c>
      <c r="B6830" s="6" t="s">
        <v>5006</v>
      </c>
      <c r="C6830" s="6" t="s">
        <v>5007</v>
      </c>
      <c r="D6830" s="12">
        <v>1</v>
      </c>
    </row>
    <row r="6831" spans="1:4" x14ac:dyDescent="0.2">
      <c r="A6831" s="6" t="s">
        <v>3735</v>
      </c>
      <c r="B6831" s="6" t="s">
        <v>5008</v>
      </c>
      <c r="C6831" s="6" t="s">
        <v>5009</v>
      </c>
      <c r="D6831" s="12">
        <v>1</v>
      </c>
    </row>
    <row r="6832" spans="1:4" x14ac:dyDescent="0.2">
      <c r="A6832" s="6" t="s">
        <v>3735</v>
      </c>
      <c r="B6832" s="6" t="s">
        <v>5010</v>
      </c>
      <c r="C6832" s="6" t="s">
        <v>5011</v>
      </c>
      <c r="D6832" s="12">
        <v>1</v>
      </c>
    </row>
    <row r="6833" spans="1:4" x14ac:dyDescent="0.2">
      <c r="A6833" s="6" t="s">
        <v>3735</v>
      </c>
      <c r="B6833" s="6" t="s">
        <v>5012</v>
      </c>
      <c r="C6833" s="6" t="s">
        <v>5013</v>
      </c>
      <c r="D6833" s="12">
        <v>1</v>
      </c>
    </row>
    <row r="6834" spans="1:4" x14ac:dyDescent="0.2">
      <c r="A6834" s="6" t="s">
        <v>3735</v>
      </c>
      <c r="B6834" s="6" t="s">
        <v>5014</v>
      </c>
      <c r="C6834" s="6" t="s">
        <v>5015</v>
      </c>
      <c r="D6834" s="12">
        <v>1</v>
      </c>
    </row>
    <row r="6835" spans="1:4" x14ac:dyDescent="0.2">
      <c r="A6835" s="6" t="s">
        <v>3735</v>
      </c>
      <c r="B6835" s="6" t="s">
        <v>5016</v>
      </c>
      <c r="C6835" s="6" t="s">
        <v>5017</v>
      </c>
      <c r="D6835" s="12">
        <v>1</v>
      </c>
    </row>
    <row r="6836" spans="1:4" x14ac:dyDescent="0.2">
      <c r="A6836" s="6" t="s">
        <v>3735</v>
      </c>
      <c r="B6836" s="6" t="s">
        <v>5018</v>
      </c>
      <c r="C6836" s="6" t="s">
        <v>5019</v>
      </c>
      <c r="D6836" s="12">
        <v>1</v>
      </c>
    </row>
    <row r="6837" spans="1:4" x14ac:dyDescent="0.2">
      <c r="A6837" s="6" t="s">
        <v>18884</v>
      </c>
      <c r="B6837" s="6" t="s">
        <v>18885</v>
      </c>
      <c r="C6837" s="6" t="s">
        <v>18886</v>
      </c>
      <c r="D6837" s="12">
        <v>1</v>
      </c>
    </row>
    <row r="6838" spans="1:4" x14ac:dyDescent="0.2">
      <c r="A6838" s="6" t="s">
        <v>18884</v>
      </c>
      <c r="B6838" s="6" t="s">
        <v>18887</v>
      </c>
      <c r="C6838" s="6" t="s">
        <v>18886</v>
      </c>
      <c r="D6838" s="12">
        <v>1</v>
      </c>
    </row>
    <row r="6839" spans="1:4" x14ac:dyDescent="0.2">
      <c r="A6839" s="6" t="s">
        <v>18884</v>
      </c>
      <c r="B6839" s="6" t="s">
        <v>18888</v>
      </c>
      <c r="C6839" s="6" t="s">
        <v>18889</v>
      </c>
      <c r="D6839" s="12">
        <v>1</v>
      </c>
    </row>
    <row r="6840" spans="1:4" x14ac:dyDescent="0.2">
      <c r="A6840" s="6" t="s">
        <v>18884</v>
      </c>
      <c r="B6840" s="6" t="s">
        <v>18890</v>
      </c>
      <c r="C6840" s="6" t="s">
        <v>18891</v>
      </c>
      <c r="D6840" s="12">
        <v>1</v>
      </c>
    </row>
    <row r="6841" spans="1:4" x14ac:dyDescent="0.2">
      <c r="A6841" s="6" t="s">
        <v>18884</v>
      </c>
      <c r="B6841" s="6" t="s">
        <v>18892</v>
      </c>
      <c r="C6841" s="6" t="s">
        <v>18893</v>
      </c>
      <c r="D6841" s="12">
        <v>1</v>
      </c>
    </row>
    <row r="6842" spans="1:4" x14ac:dyDescent="0.2">
      <c r="A6842" s="6" t="s">
        <v>18884</v>
      </c>
      <c r="B6842" s="6" t="s">
        <v>18894</v>
      </c>
      <c r="C6842" s="6" t="s">
        <v>18895</v>
      </c>
      <c r="D6842" s="12">
        <v>1</v>
      </c>
    </row>
    <row r="6843" spans="1:4" x14ac:dyDescent="0.2">
      <c r="A6843" s="6" t="s">
        <v>18884</v>
      </c>
      <c r="B6843" s="6" t="s">
        <v>18896</v>
      </c>
      <c r="C6843" s="6" t="s">
        <v>18897</v>
      </c>
      <c r="D6843" s="12">
        <v>1</v>
      </c>
    </row>
    <row r="6844" spans="1:4" x14ac:dyDescent="0.2">
      <c r="A6844" s="6" t="s">
        <v>18898</v>
      </c>
      <c r="B6844" s="6" t="s">
        <v>18899</v>
      </c>
      <c r="C6844" s="6" t="s">
        <v>18900</v>
      </c>
      <c r="D6844" s="12">
        <v>1</v>
      </c>
    </row>
    <row r="6845" spans="1:4" x14ac:dyDescent="0.2">
      <c r="A6845" s="6" t="s">
        <v>18901</v>
      </c>
      <c r="B6845" s="6" t="s">
        <v>18902</v>
      </c>
      <c r="C6845" s="6" t="s">
        <v>18903</v>
      </c>
      <c r="D6845" s="12">
        <v>1</v>
      </c>
    </row>
    <row r="6846" spans="1:4" x14ac:dyDescent="0.2">
      <c r="A6846" s="6" t="s">
        <v>5020</v>
      </c>
      <c r="B6846" s="6" t="s">
        <v>5021</v>
      </c>
      <c r="C6846" s="6" t="s">
        <v>5022</v>
      </c>
      <c r="D6846" s="12">
        <v>1</v>
      </c>
    </row>
    <row r="6847" spans="1:4" x14ac:dyDescent="0.2">
      <c r="A6847" s="6" t="s">
        <v>5020</v>
      </c>
      <c r="B6847" s="6" t="s">
        <v>5023</v>
      </c>
      <c r="C6847" s="6" t="s">
        <v>5022</v>
      </c>
      <c r="D6847" s="12">
        <v>1</v>
      </c>
    </row>
    <row r="6848" spans="1:4" x14ac:dyDescent="0.2">
      <c r="A6848" s="6" t="s">
        <v>5020</v>
      </c>
      <c r="B6848" s="6" t="s">
        <v>5024</v>
      </c>
      <c r="C6848" s="6" t="s">
        <v>5025</v>
      </c>
      <c r="D6848" s="12">
        <v>1</v>
      </c>
    </row>
    <row r="6849" spans="1:4" x14ac:dyDescent="0.2">
      <c r="A6849" s="6" t="s">
        <v>5020</v>
      </c>
      <c r="B6849" s="6" t="s">
        <v>5026</v>
      </c>
      <c r="C6849" s="6" t="s">
        <v>5027</v>
      </c>
      <c r="D6849" s="12">
        <v>1</v>
      </c>
    </row>
    <row r="6850" spans="1:4" x14ac:dyDescent="0.2">
      <c r="A6850" s="6" t="s">
        <v>5020</v>
      </c>
      <c r="B6850" s="6" t="s">
        <v>18904</v>
      </c>
      <c r="C6850" s="6" t="s">
        <v>18905</v>
      </c>
      <c r="D6850" s="12">
        <v>1</v>
      </c>
    </row>
    <row r="6851" spans="1:4" x14ac:dyDescent="0.2">
      <c r="A6851" s="6" t="s">
        <v>5020</v>
      </c>
      <c r="B6851" s="6" t="s">
        <v>18906</v>
      </c>
      <c r="C6851" s="6" t="s">
        <v>18907</v>
      </c>
      <c r="D6851" s="12">
        <v>1</v>
      </c>
    </row>
    <row r="6852" spans="1:4" x14ac:dyDescent="0.2">
      <c r="A6852" s="6" t="s">
        <v>5020</v>
      </c>
      <c r="B6852" s="6" t="s">
        <v>5028</v>
      </c>
      <c r="C6852" s="6" t="s">
        <v>5029</v>
      </c>
      <c r="D6852" s="12">
        <v>1</v>
      </c>
    </row>
    <row r="6853" spans="1:4" x14ac:dyDescent="0.2">
      <c r="A6853" s="6" t="s">
        <v>5020</v>
      </c>
      <c r="B6853" s="6" t="s">
        <v>5030</v>
      </c>
      <c r="C6853" s="6" t="s">
        <v>5031</v>
      </c>
      <c r="D6853" s="12">
        <v>1</v>
      </c>
    </row>
    <row r="6854" spans="1:4" x14ac:dyDescent="0.2">
      <c r="A6854" s="6" t="s">
        <v>5020</v>
      </c>
      <c r="B6854" s="6" t="s">
        <v>5032</v>
      </c>
      <c r="C6854" s="6" t="s">
        <v>5033</v>
      </c>
      <c r="D6854" s="12">
        <v>1</v>
      </c>
    </row>
    <row r="6855" spans="1:4" x14ac:dyDescent="0.2">
      <c r="A6855" s="6" t="s">
        <v>5020</v>
      </c>
      <c r="B6855" s="6" t="s">
        <v>18908</v>
      </c>
      <c r="C6855" s="6" t="s">
        <v>18909</v>
      </c>
      <c r="D6855" s="12">
        <v>1</v>
      </c>
    </row>
    <row r="6856" spans="1:4" x14ac:dyDescent="0.2">
      <c r="A6856" s="6" t="s">
        <v>5020</v>
      </c>
      <c r="B6856" s="6" t="s">
        <v>18910</v>
      </c>
      <c r="C6856" s="6" t="s">
        <v>18911</v>
      </c>
      <c r="D6856" s="12">
        <v>1</v>
      </c>
    </row>
    <row r="6857" spans="1:4" x14ac:dyDescent="0.2">
      <c r="A6857" s="6" t="s">
        <v>5020</v>
      </c>
      <c r="B6857" s="6" t="s">
        <v>18912</v>
      </c>
      <c r="C6857" s="6" t="s">
        <v>18913</v>
      </c>
      <c r="D6857" s="12">
        <v>1</v>
      </c>
    </row>
    <row r="6858" spans="1:4" x14ac:dyDescent="0.2">
      <c r="A6858" s="6" t="s">
        <v>5020</v>
      </c>
      <c r="B6858" s="6" t="s">
        <v>18914</v>
      </c>
      <c r="C6858" s="6" t="s">
        <v>18915</v>
      </c>
      <c r="D6858" s="12">
        <v>1</v>
      </c>
    </row>
    <row r="6859" spans="1:4" x14ac:dyDescent="0.2">
      <c r="A6859" s="6" t="s">
        <v>5020</v>
      </c>
      <c r="B6859" s="6" t="s">
        <v>18916</v>
      </c>
      <c r="C6859" s="6" t="s">
        <v>18917</v>
      </c>
      <c r="D6859" s="12">
        <v>1</v>
      </c>
    </row>
    <row r="6860" spans="1:4" x14ac:dyDescent="0.2">
      <c r="A6860" s="6" t="s">
        <v>5020</v>
      </c>
      <c r="B6860" s="6" t="s">
        <v>18918</v>
      </c>
      <c r="C6860" s="6" t="s">
        <v>18919</v>
      </c>
      <c r="D6860" s="12">
        <v>1</v>
      </c>
    </row>
    <row r="6861" spans="1:4" x14ac:dyDescent="0.2">
      <c r="A6861" s="6" t="s">
        <v>5020</v>
      </c>
      <c r="B6861" s="6" t="s">
        <v>5034</v>
      </c>
      <c r="C6861" s="6" t="s">
        <v>5035</v>
      </c>
      <c r="D6861" s="12">
        <v>1</v>
      </c>
    </row>
    <row r="6862" spans="1:4" x14ac:dyDescent="0.2">
      <c r="A6862" s="6" t="s">
        <v>5020</v>
      </c>
      <c r="B6862" s="6" t="s">
        <v>5036</v>
      </c>
      <c r="C6862" s="6" t="s">
        <v>5037</v>
      </c>
      <c r="D6862" s="12">
        <v>1</v>
      </c>
    </row>
    <row r="6863" spans="1:4" x14ac:dyDescent="0.2">
      <c r="A6863" s="6" t="s">
        <v>5020</v>
      </c>
      <c r="B6863" s="6" t="s">
        <v>18920</v>
      </c>
      <c r="C6863" s="6" t="s">
        <v>18921</v>
      </c>
      <c r="D6863" s="12">
        <v>1</v>
      </c>
    </row>
    <row r="6864" spans="1:4" x14ac:dyDescent="0.2">
      <c r="A6864" s="6" t="s">
        <v>5020</v>
      </c>
      <c r="B6864" s="6" t="s">
        <v>18922</v>
      </c>
      <c r="C6864" s="6" t="s">
        <v>18923</v>
      </c>
      <c r="D6864" s="12">
        <v>1</v>
      </c>
    </row>
    <row r="6865" spans="1:4" x14ac:dyDescent="0.2">
      <c r="A6865" s="6" t="s">
        <v>5020</v>
      </c>
      <c r="B6865" s="6" t="s">
        <v>18924</v>
      </c>
      <c r="C6865" s="6" t="s">
        <v>18925</v>
      </c>
      <c r="D6865" s="12">
        <v>1</v>
      </c>
    </row>
    <row r="6866" spans="1:4" x14ac:dyDescent="0.2">
      <c r="A6866" s="6" t="s">
        <v>5020</v>
      </c>
      <c r="B6866" s="6" t="s">
        <v>18926</v>
      </c>
      <c r="C6866" s="6" t="s">
        <v>18927</v>
      </c>
      <c r="D6866" s="12">
        <v>1</v>
      </c>
    </row>
    <row r="6867" spans="1:4" x14ac:dyDescent="0.2">
      <c r="A6867" s="6" t="s">
        <v>5020</v>
      </c>
      <c r="B6867" s="6" t="s">
        <v>18928</v>
      </c>
      <c r="C6867" s="6" t="s">
        <v>18929</v>
      </c>
      <c r="D6867" s="12">
        <v>1</v>
      </c>
    </row>
    <row r="6868" spans="1:4" x14ac:dyDescent="0.2">
      <c r="A6868" s="6" t="s">
        <v>5020</v>
      </c>
      <c r="B6868" s="6" t="s">
        <v>18930</v>
      </c>
      <c r="C6868" s="6" t="s">
        <v>18931</v>
      </c>
      <c r="D6868" s="12">
        <v>1</v>
      </c>
    </row>
    <row r="6869" spans="1:4" x14ac:dyDescent="0.2">
      <c r="A6869" s="6" t="s">
        <v>5020</v>
      </c>
      <c r="B6869" s="6" t="s">
        <v>18932</v>
      </c>
      <c r="C6869" s="6" t="s">
        <v>18933</v>
      </c>
      <c r="D6869" s="12">
        <v>1</v>
      </c>
    </row>
    <row r="6870" spans="1:4" x14ac:dyDescent="0.2">
      <c r="A6870" s="6" t="s">
        <v>5020</v>
      </c>
      <c r="B6870" s="6" t="s">
        <v>5038</v>
      </c>
      <c r="C6870" s="6" t="s">
        <v>5039</v>
      </c>
      <c r="D6870" s="12">
        <v>1</v>
      </c>
    </row>
    <row r="6871" spans="1:4" x14ac:dyDescent="0.2">
      <c r="A6871" s="6" t="s">
        <v>5020</v>
      </c>
      <c r="B6871" s="6" t="s">
        <v>18934</v>
      </c>
      <c r="C6871" s="6" t="s">
        <v>18935</v>
      </c>
      <c r="D6871" s="12">
        <v>1</v>
      </c>
    </row>
    <row r="6872" spans="1:4" x14ac:dyDescent="0.2">
      <c r="A6872" s="6" t="s">
        <v>5020</v>
      </c>
      <c r="B6872" s="6" t="s">
        <v>18936</v>
      </c>
      <c r="C6872" s="6" t="s">
        <v>18937</v>
      </c>
      <c r="D6872" s="12">
        <v>1</v>
      </c>
    </row>
    <row r="6873" spans="1:4" x14ac:dyDescent="0.2">
      <c r="A6873" s="6" t="s">
        <v>5020</v>
      </c>
      <c r="B6873" s="6" t="s">
        <v>18938</v>
      </c>
      <c r="C6873" s="6" t="s">
        <v>18939</v>
      </c>
      <c r="D6873" s="12">
        <v>1</v>
      </c>
    </row>
    <row r="6874" spans="1:4" x14ac:dyDescent="0.2">
      <c r="A6874" s="6" t="s">
        <v>5020</v>
      </c>
      <c r="B6874" s="6" t="s">
        <v>18940</v>
      </c>
      <c r="C6874" s="6" t="s">
        <v>18941</v>
      </c>
      <c r="D6874" s="12">
        <v>1</v>
      </c>
    </row>
    <row r="6875" spans="1:4" x14ac:dyDescent="0.2">
      <c r="A6875" s="6" t="s">
        <v>5020</v>
      </c>
      <c r="B6875" s="6" t="s">
        <v>18942</v>
      </c>
      <c r="C6875" s="6" t="s">
        <v>18943</v>
      </c>
      <c r="D6875" s="12">
        <v>1</v>
      </c>
    </row>
    <row r="6876" spans="1:4" x14ac:dyDescent="0.2">
      <c r="A6876" s="6" t="s">
        <v>5020</v>
      </c>
      <c r="B6876" s="6" t="s">
        <v>18944</v>
      </c>
      <c r="C6876" s="6" t="s">
        <v>18945</v>
      </c>
      <c r="D6876" s="12">
        <v>1</v>
      </c>
    </row>
    <row r="6877" spans="1:4" x14ac:dyDescent="0.2">
      <c r="A6877" s="6" t="s">
        <v>5020</v>
      </c>
      <c r="B6877" s="6" t="s">
        <v>18946</v>
      </c>
      <c r="C6877" s="6" t="s">
        <v>18947</v>
      </c>
      <c r="D6877" s="12">
        <v>1</v>
      </c>
    </row>
    <row r="6878" spans="1:4" x14ac:dyDescent="0.2">
      <c r="A6878" s="6" t="s">
        <v>5020</v>
      </c>
      <c r="B6878" s="6" t="s">
        <v>18948</v>
      </c>
      <c r="C6878" s="6" t="s">
        <v>18949</v>
      </c>
      <c r="D6878" s="12">
        <v>1</v>
      </c>
    </row>
    <row r="6879" spans="1:4" x14ac:dyDescent="0.2">
      <c r="A6879" s="6" t="s">
        <v>5020</v>
      </c>
      <c r="B6879" s="6" t="s">
        <v>18950</v>
      </c>
      <c r="C6879" s="6" t="s">
        <v>18951</v>
      </c>
      <c r="D6879" s="12">
        <v>1</v>
      </c>
    </row>
    <row r="6880" spans="1:4" x14ac:dyDescent="0.2">
      <c r="A6880" s="6" t="s">
        <v>5020</v>
      </c>
      <c r="B6880" s="6" t="s">
        <v>18952</v>
      </c>
      <c r="C6880" s="6" t="s">
        <v>18953</v>
      </c>
      <c r="D6880" s="12">
        <v>1</v>
      </c>
    </row>
    <row r="6881" spans="1:4" x14ac:dyDescent="0.2">
      <c r="A6881" s="6" t="s">
        <v>5020</v>
      </c>
      <c r="B6881" s="6" t="s">
        <v>18954</v>
      </c>
      <c r="C6881" s="6" t="s">
        <v>18955</v>
      </c>
      <c r="D6881" s="12">
        <v>1</v>
      </c>
    </row>
    <row r="6882" spans="1:4" x14ac:dyDescent="0.2">
      <c r="A6882" s="6" t="s">
        <v>5020</v>
      </c>
      <c r="B6882" s="6" t="s">
        <v>18956</v>
      </c>
      <c r="C6882" s="6" t="s">
        <v>18957</v>
      </c>
      <c r="D6882" s="12">
        <v>1</v>
      </c>
    </row>
    <row r="6883" spans="1:4" x14ac:dyDescent="0.2">
      <c r="A6883" s="6" t="s">
        <v>5020</v>
      </c>
      <c r="B6883" s="6" t="s">
        <v>18958</v>
      </c>
      <c r="C6883" s="6" t="s">
        <v>18959</v>
      </c>
      <c r="D6883" s="12">
        <v>1</v>
      </c>
    </row>
    <row r="6884" spans="1:4" x14ac:dyDescent="0.2">
      <c r="A6884" s="6" t="s">
        <v>5020</v>
      </c>
      <c r="B6884" s="6" t="s">
        <v>18960</v>
      </c>
      <c r="C6884" s="6" t="s">
        <v>18961</v>
      </c>
      <c r="D6884" s="12">
        <v>1</v>
      </c>
    </row>
    <row r="6885" spans="1:4" x14ac:dyDescent="0.2">
      <c r="A6885" s="6" t="s">
        <v>5020</v>
      </c>
      <c r="B6885" s="6" t="s">
        <v>18962</v>
      </c>
      <c r="C6885" s="6" t="s">
        <v>18963</v>
      </c>
      <c r="D6885" s="12">
        <v>1</v>
      </c>
    </row>
    <row r="6886" spans="1:4" x14ac:dyDescent="0.2">
      <c r="A6886" s="6" t="s">
        <v>5020</v>
      </c>
      <c r="B6886" s="6" t="s">
        <v>18964</v>
      </c>
      <c r="C6886" s="6" t="s">
        <v>18965</v>
      </c>
      <c r="D6886" s="12">
        <v>1</v>
      </c>
    </row>
    <row r="6887" spans="1:4" x14ac:dyDescent="0.2">
      <c r="A6887" s="6" t="s">
        <v>5020</v>
      </c>
      <c r="B6887" s="6" t="s">
        <v>18966</v>
      </c>
      <c r="C6887" s="6" t="s">
        <v>18967</v>
      </c>
      <c r="D6887" s="12">
        <v>1</v>
      </c>
    </row>
    <row r="6888" spans="1:4" x14ac:dyDescent="0.2">
      <c r="A6888" s="6" t="s">
        <v>5020</v>
      </c>
      <c r="B6888" s="6" t="s">
        <v>18968</v>
      </c>
      <c r="C6888" s="6" t="s">
        <v>18969</v>
      </c>
      <c r="D6888" s="12">
        <v>1</v>
      </c>
    </row>
    <row r="6889" spans="1:4" x14ac:dyDescent="0.2">
      <c r="A6889" s="6" t="s">
        <v>5020</v>
      </c>
      <c r="B6889" s="6" t="s">
        <v>18970</v>
      </c>
      <c r="C6889" s="6" t="s">
        <v>18971</v>
      </c>
      <c r="D6889" s="12">
        <v>1</v>
      </c>
    </row>
    <row r="6890" spans="1:4" x14ac:dyDescent="0.2">
      <c r="A6890" s="6" t="s">
        <v>5020</v>
      </c>
      <c r="B6890" s="6" t="s">
        <v>18972</v>
      </c>
      <c r="C6890" s="6" t="s">
        <v>18973</v>
      </c>
      <c r="D6890" s="12">
        <v>1</v>
      </c>
    </row>
    <row r="6891" spans="1:4" x14ac:dyDescent="0.2">
      <c r="A6891" s="6" t="s">
        <v>5020</v>
      </c>
      <c r="B6891" s="6" t="s">
        <v>18974</v>
      </c>
      <c r="C6891" s="6" t="s">
        <v>18975</v>
      </c>
      <c r="D6891" s="12">
        <v>1</v>
      </c>
    </row>
    <row r="6892" spans="1:4" x14ac:dyDescent="0.2">
      <c r="A6892" s="6" t="s">
        <v>5020</v>
      </c>
      <c r="B6892" s="6" t="s">
        <v>18976</v>
      </c>
      <c r="C6892" s="6" t="s">
        <v>18977</v>
      </c>
      <c r="D6892" s="12">
        <v>1</v>
      </c>
    </row>
    <row r="6893" spans="1:4" x14ac:dyDescent="0.2">
      <c r="A6893" s="6" t="s">
        <v>5020</v>
      </c>
      <c r="B6893" s="6" t="s">
        <v>18978</v>
      </c>
      <c r="C6893" s="6" t="s">
        <v>18979</v>
      </c>
      <c r="D6893" s="12">
        <v>1</v>
      </c>
    </row>
    <row r="6894" spans="1:4" x14ac:dyDescent="0.2">
      <c r="A6894" s="6" t="s">
        <v>5020</v>
      </c>
      <c r="B6894" s="6" t="s">
        <v>18980</v>
      </c>
      <c r="C6894" s="6" t="s">
        <v>18981</v>
      </c>
      <c r="D6894" s="12">
        <v>1</v>
      </c>
    </row>
    <row r="6895" spans="1:4" x14ac:dyDescent="0.2">
      <c r="A6895" s="6" t="s">
        <v>5020</v>
      </c>
      <c r="B6895" s="6" t="s">
        <v>18982</v>
      </c>
      <c r="C6895" s="6" t="s">
        <v>18983</v>
      </c>
      <c r="D6895" s="12">
        <v>1</v>
      </c>
    </row>
    <row r="6896" spans="1:4" x14ac:dyDescent="0.2">
      <c r="A6896" s="6" t="s">
        <v>5020</v>
      </c>
      <c r="B6896" s="6" t="s">
        <v>18984</v>
      </c>
      <c r="C6896" s="6" t="s">
        <v>18985</v>
      </c>
      <c r="D6896" s="12">
        <v>1</v>
      </c>
    </row>
    <row r="6897" spans="1:4" x14ac:dyDescent="0.2">
      <c r="A6897" s="6" t="s">
        <v>5020</v>
      </c>
      <c r="B6897" s="6" t="s">
        <v>18986</v>
      </c>
      <c r="C6897" s="6" t="s">
        <v>18987</v>
      </c>
      <c r="D6897" s="12">
        <v>1</v>
      </c>
    </row>
    <row r="6898" spans="1:4" x14ac:dyDescent="0.2">
      <c r="A6898" s="6" t="s">
        <v>5020</v>
      </c>
      <c r="B6898" s="6" t="s">
        <v>18988</v>
      </c>
      <c r="C6898" s="6" t="s">
        <v>18989</v>
      </c>
      <c r="D6898" s="12">
        <v>1</v>
      </c>
    </row>
    <row r="6899" spans="1:4" x14ac:dyDescent="0.2">
      <c r="A6899" s="6" t="s">
        <v>5020</v>
      </c>
      <c r="B6899" s="6" t="s">
        <v>18990</v>
      </c>
      <c r="C6899" s="6" t="s">
        <v>18991</v>
      </c>
      <c r="D6899" s="12">
        <v>1</v>
      </c>
    </row>
    <row r="6900" spans="1:4" x14ac:dyDescent="0.2">
      <c r="A6900" s="6" t="s">
        <v>5020</v>
      </c>
      <c r="B6900" s="6" t="s">
        <v>18992</v>
      </c>
      <c r="C6900" s="6" t="s">
        <v>18993</v>
      </c>
      <c r="D6900" s="12">
        <v>1</v>
      </c>
    </row>
    <row r="6901" spans="1:4" x14ac:dyDescent="0.2">
      <c r="A6901" s="6" t="s">
        <v>5020</v>
      </c>
      <c r="B6901" s="6" t="s">
        <v>18994</v>
      </c>
      <c r="C6901" s="6" t="s">
        <v>18995</v>
      </c>
      <c r="D6901" s="12">
        <v>1</v>
      </c>
    </row>
    <row r="6902" spans="1:4" x14ac:dyDescent="0.2">
      <c r="A6902" s="6" t="s">
        <v>5020</v>
      </c>
      <c r="B6902" s="6" t="s">
        <v>18996</v>
      </c>
      <c r="C6902" s="6" t="s">
        <v>18997</v>
      </c>
      <c r="D6902" s="12">
        <v>1</v>
      </c>
    </row>
    <row r="6903" spans="1:4" x14ac:dyDescent="0.2">
      <c r="A6903" s="6" t="s">
        <v>5020</v>
      </c>
      <c r="B6903" s="6" t="s">
        <v>5040</v>
      </c>
      <c r="C6903" s="6" t="s">
        <v>5041</v>
      </c>
      <c r="D6903" s="12">
        <v>1</v>
      </c>
    </row>
    <row r="6904" spans="1:4" x14ac:dyDescent="0.2">
      <c r="A6904" s="6" t="s">
        <v>5020</v>
      </c>
      <c r="B6904" s="6" t="s">
        <v>18998</v>
      </c>
      <c r="C6904" s="6" t="s">
        <v>18999</v>
      </c>
      <c r="D6904" s="12">
        <v>1</v>
      </c>
    </row>
    <row r="6905" spans="1:4" x14ac:dyDescent="0.2">
      <c r="A6905" s="6" t="s">
        <v>5020</v>
      </c>
      <c r="B6905" s="6" t="s">
        <v>19000</v>
      </c>
      <c r="C6905" s="6" t="s">
        <v>19001</v>
      </c>
      <c r="D6905" s="12">
        <v>1</v>
      </c>
    </row>
    <row r="6906" spans="1:4" x14ac:dyDescent="0.2">
      <c r="A6906" s="6" t="s">
        <v>5020</v>
      </c>
      <c r="B6906" s="6" t="s">
        <v>19002</v>
      </c>
      <c r="C6906" s="6" t="s">
        <v>19003</v>
      </c>
      <c r="D6906" s="12">
        <v>1</v>
      </c>
    </row>
    <row r="6907" spans="1:4" x14ac:dyDescent="0.2">
      <c r="A6907" s="6" t="s">
        <v>5020</v>
      </c>
      <c r="B6907" s="6" t="s">
        <v>19004</v>
      </c>
      <c r="C6907" s="6" t="s">
        <v>19005</v>
      </c>
      <c r="D6907" s="12">
        <v>1</v>
      </c>
    </row>
    <row r="6908" spans="1:4" x14ac:dyDescent="0.2">
      <c r="A6908" s="6" t="s">
        <v>5020</v>
      </c>
      <c r="B6908" s="6" t="s">
        <v>19006</v>
      </c>
      <c r="C6908" s="6" t="s">
        <v>19007</v>
      </c>
      <c r="D6908" s="12">
        <v>1</v>
      </c>
    </row>
    <row r="6909" spans="1:4" x14ac:dyDescent="0.2">
      <c r="A6909" s="6" t="s">
        <v>5020</v>
      </c>
      <c r="B6909" s="6" t="s">
        <v>19008</v>
      </c>
      <c r="C6909" s="6" t="s">
        <v>19009</v>
      </c>
      <c r="D6909" s="12">
        <v>1</v>
      </c>
    </row>
    <row r="6910" spans="1:4" x14ac:dyDescent="0.2">
      <c r="A6910" s="6" t="s">
        <v>5020</v>
      </c>
      <c r="B6910" s="6" t="s">
        <v>19010</v>
      </c>
      <c r="C6910" s="6" t="s">
        <v>19011</v>
      </c>
      <c r="D6910" s="12">
        <v>1</v>
      </c>
    </row>
    <row r="6911" spans="1:4" x14ac:dyDescent="0.2">
      <c r="A6911" s="6" t="s">
        <v>5020</v>
      </c>
      <c r="B6911" s="6" t="s">
        <v>19012</v>
      </c>
      <c r="C6911" s="6" t="s">
        <v>19013</v>
      </c>
      <c r="D6911" s="12">
        <v>1</v>
      </c>
    </row>
    <row r="6912" spans="1:4" x14ac:dyDescent="0.2">
      <c r="A6912" s="6" t="s">
        <v>5020</v>
      </c>
      <c r="B6912" s="6" t="s">
        <v>19014</v>
      </c>
      <c r="C6912" s="6" t="s">
        <v>19015</v>
      </c>
      <c r="D6912" s="12">
        <v>1</v>
      </c>
    </row>
    <row r="6913" spans="1:4" x14ac:dyDescent="0.2">
      <c r="A6913" s="6" t="s">
        <v>5020</v>
      </c>
      <c r="B6913" s="6" t="s">
        <v>19016</v>
      </c>
      <c r="C6913" s="6" t="s">
        <v>19017</v>
      </c>
      <c r="D6913" s="12">
        <v>1</v>
      </c>
    </row>
    <row r="6914" spans="1:4" x14ac:dyDescent="0.2">
      <c r="A6914" s="6" t="s">
        <v>5020</v>
      </c>
      <c r="B6914" s="6" t="s">
        <v>5042</v>
      </c>
      <c r="C6914" s="6" t="s">
        <v>5043</v>
      </c>
      <c r="D6914" s="12">
        <v>1</v>
      </c>
    </row>
    <row r="6915" spans="1:4" x14ac:dyDescent="0.2">
      <c r="A6915" s="6" t="s">
        <v>5020</v>
      </c>
      <c r="B6915" s="6" t="s">
        <v>19018</v>
      </c>
      <c r="C6915" s="6" t="s">
        <v>19019</v>
      </c>
      <c r="D6915" s="12">
        <v>1</v>
      </c>
    </row>
    <row r="6916" spans="1:4" x14ac:dyDescent="0.2">
      <c r="A6916" s="6" t="s">
        <v>5020</v>
      </c>
      <c r="B6916" s="6" t="s">
        <v>19020</v>
      </c>
      <c r="C6916" s="6" t="s">
        <v>19021</v>
      </c>
      <c r="D6916" s="12">
        <v>1</v>
      </c>
    </row>
    <row r="6917" spans="1:4" x14ac:dyDescent="0.2">
      <c r="A6917" s="6" t="s">
        <v>5020</v>
      </c>
      <c r="B6917" s="6" t="s">
        <v>19022</v>
      </c>
      <c r="C6917" s="6" t="s">
        <v>19023</v>
      </c>
      <c r="D6917" s="12">
        <v>1</v>
      </c>
    </row>
    <row r="6918" spans="1:4" x14ac:dyDescent="0.2">
      <c r="A6918" s="6" t="s">
        <v>5020</v>
      </c>
      <c r="B6918" s="6" t="s">
        <v>5044</v>
      </c>
      <c r="C6918" s="6" t="s">
        <v>5045</v>
      </c>
      <c r="D6918" s="12">
        <v>1</v>
      </c>
    </row>
    <row r="6919" spans="1:4" x14ac:dyDescent="0.2">
      <c r="A6919" s="6" t="s">
        <v>5020</v>
      </c>
      <c r="B6919" s="6" t="s">
        <v>5046</v>
      </c>
      <c r="C6919" s="6" t="s">
        <v>5047</v>
      </c>
      <c r="D6919" s="12">
        <v>1</v>
      </c>
    </row>
    <row r="6920" spans="1:4" x14ac:dyDescent="0.2">
      <c r="A6920" s="6" t="s">
        <v>5020</v>
      </c>
      <c r="B6920" s="6" t="s">
        <v>19024</v>
      </c>
      <c r="C6920" s="6" t="s">
        <v>19025</v>
      </c>
      <c r="D6920" s="12">
        <v>1</v>
      </c>
    </row>
    <row r="6921" spans="1:4" x14ac:dyDescent="0.2">
      <c r="A6921" s="6" t="s">
        <v>5020</v>
      </c>
      <c r="B6921" s="6" t="s">
        <v>19026</v>
      </c>
      <c r="C6921" s="6" t="s">
        <v>19027</v>
      </c>
      <c r="D6921" s="12">
        <v>1</v>
      </c>
    </row>
    <row r="6922" spans="1:4" x14ac:dyDescent="0.2">
      <c r="A6922" s="6" t="s">
        <v>5020</v>
      </c>
      <c r="B6922" s="6" t="s">
        <v>19028</v>
      </c>
      <c r="C6922" s="6" t="s">
        <v>19029</v>
      </c>
      <c r="D6922" s="12">
        <v>1</v>
      </c>
    </row>
    <row r="6923" spans="1:4" x14ac:dyDescent="0.2">
      <c r="A6923" s="6" t="s">
        <v>5020</v>
      </c>
      <c r="B6923" s="6" t="s">
        <v>19030</v>
      </c>
      <c r="C6923" s="6" t="s">
        <v>19031</v>
      </c>
      <c r="D6923" s="12">
        <v>1</v>
      </c>
    </row>
    <row r="6924" spans="1:4" x14ac:dyDescent="0.2">
      <c r="A6924" s="6" t="s">
        <v>5020</v>
      </c>
      <c r="B6924" s="6" t="s">
        <v>19032</v>
      </c>
      <c r="C6924" s="6" t="s">
        <v>19033</v>
      </c>
      <c r="D6924" s="12">
        <v>2</v>
      </c>
    </row>
    <row r="6925" spans="1:4" x14ac:dyDescent="0.2">
      <c r="A6925" s="6" t="s">
        <v>5020</v>
      </c>
      <c r="B6925" s="6" t="s">
        <v>19034</v>
      </c>
      <c r="C6925" s="6" t="s">
        <v>19035</v>
      </c>
      <c r="D6925" s="12">
        <v>1</v>
      </c>
    </row>
    <row r="6926" spans="1:4" x14ac:dyDescent="0.2">
      <c r="A6926" s="6" t="s">
        <v>5020</v>
      </c>
      <c r="B6926" s="6" t="s">
        <v>19036</v>
      </c>
      <c r="C6926" s="6" t="s">
        <v>19037</v>
      </c>
      <c r="D6926" s="12">
        <v>1</v>
      </c>
    </row>
    <row r="6927" spans="1:4" x14ac:dyDescent="0.2">
      <c r="A6927" s="6" t="s">
        <v>5020</v>
      </c>
      <c r="B6927" s="6" t="s">
        <v>5048</v>
      </c>
      <c r="C6927" s="6" t="s">
        <v>5049</v>
      </c>
      <c r="D6927" s="12">
        <v>1</v>
      </c>
    </row>
    <row r="6928" spans="1:4" x14ac:dyDescent="0.2">
      <c r="A6928" s="6" t="s">
        <v>5020</v>
      </c>
      <c r="B6928" s="6" t="s">
        <v>5050</v>
      </c>
      <c r="C6928" s="6" t="s">
        <v>5051</v>
      </c>
      <c r="D6928" s="12">
        <v>1</v>
      </c>
    </row>
    <row r="6929" spans="1:4" x14ac:dyDescent="0.2">
      <c r="A6929" s="6" t="s">
        <v>5020</v>
      </c>
      <c r="B6929" s="6" t="s">
        <v>19038</v>
      </c>
      <c r="C6929" s="6" t="s">
        <v>19039</v>
      </c>
      <c r="D6929" s="12">
        <v>1</v>
      </c>
    </row>
    <row r="6930" spans="1:4" x14ac:dyDescent="0.2">
      <c r="A6930" s="6" t="s">
        <v>5020</v>
      </c>
      <c r="B6930" s="6" t="s">
        <v>19040</v>
      </c>
      <c r="C6930" s="6" t="s">
        <v>19041</v>
      </c>
      <c r="D6930" s="12">
        <v>1</v>
      </c>
    </row>
    <row r="6931" spans="1:4" x14ac:dyDescent="0.2">
      <c r="A6931" s="6" t="s">
        <v>5020</v>
      </c>
      <c r="B6931" s="6" t="s">
        <v>19042</v>
      </c>
      <c r="C6931" s="6" t="s">
        <v>19043</v>
      </c>
      <c r="D6931" s="12">
        <v>1</v>
      </c>
    </row>
    <row r="6932" spans="1:4" x14ac:dyDescent="0.2">
      <c r="A6932" s="6" t="s">
        <v>5020</v>
      </c>
      <c r="B6932" s="6" t="s">
        <v>19044</v>
      </c>
      <c r="C6932" s="6" t="s">
        <v>19045</v>
      </c>
      <c r="D6932" s="12">
        <v>1</v>
      </c>
    </row>
    <row r="6933" spans="1:4" x14ac:dyDescent="0.2">
      <c r="A6933" s="6" t="s">
        <v>5020</v>
      </c>
      <c r="B6933" s="6" t="s">
        <v>19046</v>
      </c>
      <c r="C6933" s="6" t="s">
        <v>19047</v>
      </c>
      <c r="D6933" s="12">
        <v>1</v>
      </c>
    </row>
    <row r="6934" spans="1:4" x14ac:dyDescent="0.2">
      <c r="A6934" s="6" t="s">
        <v>5020</v>
      </c>
      <c r="B6934" s="6" t="s">
        <v>19048</v>
      </c>
      <c r="C6934" s="6" t="s">
        <v>19049</v>
      </c>
      <c r="D6934" s="12">
        <v>1</v>
      </c>
    </row>
    <row r="6935" spans="1:4" x14ac:dyDescent="0.2">
      <c r="A6935" s="6" t="s">
        <v>5020</v>
      </c>
      <c r="B6935" s="6" t="s">
        <v>19050</v>
      </c>
      <c r="C6935" s="6" t="s">
        <v>19051</v>
      </c>
      <c r="D6935" s="12">
        <v>1</v>
      </c>
    </row>
    <row r="6936" spans="1:4" x14ac:dyDescent="0.2">
      <c r="A6936" s="6" t="s">
        <v>5020</v>
      </c>
      <c r="B6936" s="6" t="s">
        <v>19052</v>
      </c>
      <c r="C6936" s="6" t="s">
        <v>19053</v>
      </c>
      <c r="D6936" s="12">
        <v>1</v>
      </c>
    </row>
    <row r="6937" spans="1:4" x14ac:dyDescent="0.2">
      <c r="A6937" s="6" t="s">
        <v>5020</v>
      </c>
      <c r="B6937" s="6" t="s">
        <v>19054</v>
      </c>
      <c r="C6937" s="6" t="s">
        <v>19055</v>
      </c>
      <c r="D6937" s="12">
        <v>1</v>
      </c>
    </row>
    <row r="6938" spans="1:4" x14ac:dyDescent="0.2">
      <c r="A6938" s="6" t="s">
        <v>5020</v>
      </c>
      <c r="B6938" s="6" t="s">
        <v>19056</v>
      </c>
      <c r="C6938" s="6" t="s">
        <v>19057</v>
      </c>
      <c r="D6938" s="12">
        <v>1</v>
      </c>
    </row>
    <row r="6939" spans="1:4" x14ac:dyDescent="0.2">
      <c r="A6939" s="6" t="s">
        <v>5020</v>
      </c>
      <c r="B6939" s="6" t="s">
        <v>19058</v>
      </c>
      <c r="C6939" s="6" t="s">
        <v>19059</v>
      </c>
      <c r="D6939" s="12">
        <v>1</v>
      </c>
    </row>
    <row r="6940" spans="1:4" x14ac:dyDescent="0.2">
      <c r="A6940" s="6" t="s">
        <v>5020</v>
      </c>
      <c r="B6940" s="6" t="s">
        <v>19060</v>
      </c>
      <c r="C6940" s="6" t="s">
        <v>19061</v>
      </c>
      <c r="D6940" s="12">
        <v>1</v>
      </c>
    </row>
    <row r="6941" spans="1:4" x14ac:dyDescent="0.2">
      <c r="A6941" s="6" t="s">
        <v>5020</v>
      </c>
      <c r="B6941" s="6" t="s">
        <v>19062</v>
      </c>
      <c r="C6941" s="6" t="s">
        <v>19063</v>
      </c>
      <c r="D6941" s="12">
        <v>1</v>
      </c>
    </row>
    <row r="6942" spans="1:4" x14ac:dyDescent="0.2">
      <c r="A6942" s="6" t="s">
        <v>5020</v>
      </c>
      <c r="B6942" s="6" t="s">
        <v>19064</v>
      </c>
      <c r="C6942" s="6" t="s">
        <v>19065</v>
      </c>
      <c r="D6942" s="12">
        <v>1</v>
      </c>
    </row>
    <row r="6943" spans="1:4" x14ac:dyDescent="0.2">
      <c r="A6943" s="6" t="s">
        <v>5020</v>
      </c>
      <c r="B6943" s="6" t="s">
        <v>19066</v>
      </c>
      <c r="C6943" s="6" t="s">
        <v>19067</v>
      </c>
      <c r="D6943" s="12">
        <v>1</v>
      </c>
    </row>
    <row r="6944" spans="1:4" x14ac:dyDescent="0.2">
      <c r="A6944" s="6" t="s">
        <v>5020</v>
      </c>
      <c r="B6944" s="6" t="s">
        <v>19068</v>
      </c>
      <c r="C6944" s="6" t="s">
        <v>19069</v>
      </c>
      <c r="D6944" s="12">
        <v>1</v>
      </c>
    </row>
    <row r="6945" spans="1:4" x14ac:dyDescent="0.2">
      <c r="A6945" s="6" t="s">
        <v>5020</v>
      </c>
      <c r="B6945" s="6" t="s">
        <v>19070</v>
      </c>
      <c r="C6945" s="6" t="s">
        <v>19071</v>
      </c>
      <c r="D6945" s="12">
        <v>1</v>
      </c>
    </row>
    <row r="6946" spans="1:4" x14ac:dyDescent="0.2">
      <c r="A6946" s="6" t="s">
        <v>5020</v>
      </c>
      <c r="B6946" s="6" t="s">
        <v>19072</v>
      </c>
      <c r="C6946" s="6" t="s">
        <v>19073</v>
      </c>
      <c r="D6946" s="12">
        <v>1</v>
      </c>
    </row>
    <row r="6947" spans="1:4" x14ac:dyDescent="0.2">
      <c r="A6947" s="6" t="s">
        <v>5020</v>
      </c>
      <c r="B6947" s="6" t="s">
        <v>19074</v>
      </c>
      <c r="C6947" s="6" t="s">
        <v>19075</v>
      </c>
      <c r="D6947" s="12">
        <v>1</v>
      </c>
    </row>
    <row r="6948" spans="1:4" x14ac:dyDescent="0.2">
      <c r="A6948" s="6" t="s">
        <v>5020</v>
      </c>
      <c r="B6948" s="6" t="s">
        <v>19076</v>
      </c>
      <c r="C6948" s="6" t="s">
        <v>19077</v>
      </c>
      <c r="D6948" s="12">
        <v>1</v>
      </c>
    </row>
    <row r="6949" spans="1:4" x14ac:dyDescent="0.2">
      <c r="A6949" s="6" t="s">
        <v>5020</v>
      </c>
      <c r="B6949" s="6" t="s">
        <v>19078</v>
      </c>
      <c r="C6949" s="6" t="s">
        <v>19079</v>
      </c>
      <c r="D6949" s="12">
        <v>1</v>
      </c>
    </row>
    <row r="6950" spans="1:4" x14ac:dyDescent="0.2">
      <c r="A6950" s="6" t="s">
        <v>5020</v>
      </c>
      <c r="B6950" s="6" t="s">
        <v>19080</v>
      </c>
      <c r="C6950" s="6" t="s">
        <v>19081</v>
      </c>
      <c r="D6950" s="12">
        <v>1</v>
      </c>
    </row>
    <row r="6951" spans="1:4" x14ac:dyDescent="0.2">
      <c r="A6951" s="6" t="s">
        <v>5020</v>
      </c>
      <c r="B6951" s="6" t="s">
        <v>19082</v>
      </c>
      <c r="C6951" s="6" t="s">
        <v>19083</v>
      </c>
      <c r="D6951" s="12">
        <v>1</v>
      </c>
    </row>
    <row r="6952" spans="1:4" x14ac:dyDescent="0.2">
      <c r="A6952" s="6" t="s">
        <v>5020</v>
      </c>
      <c r="B6952" s="6" t="s">
        <v>19084</v>
      </c>
      <c r="C6952" s="6" t="s">
        <v>19085</v>
      </c>
      <c r="D6952" s="12">
        <v>1</v>
      </c>
    </row>
    <row r="6953" spans="1:4" x14ac:dyDescent="0.2">
      <c r="A6953" s="6" t="s">
        <v>5020</v>
      </c>
      <c r="B6953" s="6" t="s">
        <v>19086</v>
      </c>
      <c r="C6953" s="6" t="s">
        <v>19087</v>
      </c>
      <c r="D6953" s="12">
        <v>1</v>
      </c>
    </row>
    <row r="6954" spans="1:4" x14ac:dyDescent="0.2">
      <c r="A6954" s="6" t="s">
        <v>5020</v>
      </c>
      <c r="B6954" s="6" t="s">
        <v>19088</v>
      </c>
      <c r="C6954" s="6" t="s">
        <v>19089</v>
      </c>
      <c r="D6954" s="12">
        <v>1</v>
      </c>
    </row>
    <row r="6955" spans="1:4" x14ac:dyDescent="0.2">
      <c r="A6955" s="6" t="s">
        <v>5020</v>
      </c>
      <c r="B6955" s="6" t="s">
        <v>19090</v>
      </c>
      <c r="C6955" s="6" t="s">
        <v>19091</v>
      </c>
      <c r="D6955" s="12">
        <v>1</v>
      </c>
    </row>
    <row r="6956" spans="1:4" x14ac:dyDescent="0.2">
      <c r="A6956" s="6" t="s">
        <v>5020</v>
      </c>
      <c r="B6956" s="6" t="s">
        <v>19092</v>
      </c>
      <c r="C6956" s="6" t="s">
        <v>19093</v>
      </c>
      <c r="D6956" s="12">
        <v>1</v>
      </c>
    </row>
    <row r="6957" spans="1:4" x14ac:dyDescent="0.2">
      <c r="A6957" s="6" t="s">
        <v>5020</v>
      </c>
      <c r="B6957" s="6" t="s">
        <v>19094</v>
      </c>
      <c r="C6957" s="6" t="s">
        <v>19095</v>
      </c>
      <c r="D6957" s="12">
        <v>1</v>
      </c>
    </row>
    <row r="6958" spans="1:4" x14ac:dyDescent="0.2">
      <c r="A6958" s="6" t="s">
        <v>5020</v>
      </c>
      <c r="B6958" s="6" t="s">
        <v>19096</v>
      </c>
      <c r="C6958" s="6" t="s">
        <v>19097</v>
      </c>
      <c r="D6958" s="12">
        <v>1</v>
      </c>
    </row>
    <row r="6959" spans="1:4" x14ac:dyDescent="0.2">
      <c r="A6959" s="6" t="s">
        <v>5020</v>
      </c>
      <c r="B6959" s="6" t="s">
        <v>19098</v>
      </c>
      <c r="C6959" s="6" t="s">
        <v>19099</v>
      </c>
      <c r="D6959" s="12">
        <v>1</v>
      </c>
    </row>
    <row r="6960" spans="1:4" x14ac:dyDescent="0.2">
      <c r="A6960" s="6" t="s">
        <v>5020</v>
      </c>
      <c r="B6960" s="6" t="s">
        <v>19100</v>
      </c>
      <c r="C6960" s="6" t="s">
        <v>19097</v>
      </c>
      <c r="D6960" s="12">
        <v>1</v>
      </c>
    </row>
    <row r="6961" spans="1:4" x14ac:dyDescent="0.2">
      <c r="A6961" s="6" t="s">
        <v>5020</v>
      </c>
      <c r="B6961" s="6" t="s">
        <v>19101</v>
      </c>
      <c r="C6961" s="6" t="s">
        <v>19102</v>
      </c>
      <c r="D6961" s="12">
        <v>1</v>
      </c>
    </row>
    <row r="6962" spans="1:4" x14ac:dyDescent="0.2">
      <c r="A6962" s="6" t="s">
        <v>5020</v>
      </c>
      <c r="B6962" s="6" t="s">
        <v>19103</v>
      </c>
      <c r="C6962" s="6" t="s">
        <v>19104</v>
      </c>
      <c r="D6962" s="12">
        <v>1</v>
      </c>
    </row>
    <row r="6963" spans="1:4" x14ac:dyDescent="0.2">
      <c r="A6963" s="6" t="s">
        <v>5020</v>
      </c>
      <c r="B6963" s="6" t="s">
        <v>19105</v>
      </c>
      <c r="C6963" s="6" t="s">
        <v>19104</v>
      </c>
      <c r="D6963" s="12">
        <v>1</v>
      </c>
    </row>
    <row r="6964" spans="1:4" x14ac:dyDescent="0.2">
      <c r="A6964" s="6" t="s">
        <v>5020</v>
      </c>
      <c r="B6964" s="6" t="s">
        <v>19106</v>
      </c>
      <c r="C6964" s="6" t="s">
        <v>19107</v>
      </c>
      <c r="D6964" s="12">
        <v>1</v>
      </c>
    </row>
    <row r="6965" spans="1:4" x14ac:dyDescent="0.2">
      <c r="A6965" s="6" t="s">
        <v>5020</v>
      </c>
      <c r="B6965" s="6" t="s">
        <v>19108</v>
      </c>
      <c r="C6965" s="6" t="s">
        <v>19109</v>
      </c>
      <c r="D6965" s="12">
        <v>1</v>
      </c>
    </row>
    <row r="6966" spans="1:4" x14ac:dyDescent="0.2">
      <c r="A6966" s="6" t="s">
        <v>5020</v>
      </c>
      <c r="B6966" s="6" t="s">
        <v>19110</v>
      </c>
      <c r="C6966" s="6" t="s">
        <v>19111</v>
      </c>
      <c r="D6966" s="12">
        <v>1</v>
      </c>
    </row>
    <row r="6967" spans="1:4" x14ac:dyDescent="0.2">
      <c r="A6967" s="6" t="s">
        <v>5020</v>
      </c>
      <c r="B6967" s="6" t="s">
        <v>19112</v>
      </c>
      <c r="C6967" s="6" t="s">
        <v>19113</v>
      </c>
      <c r="D6967" s="12">
        <v>1</v>
      </c>
    </row>
    <row r="6968" spans="1:4" x14ac:dyDescent="0.2">
      <c r="A6968" s="6" t="s">
        <v>5020</v>
      </c>
      <c r="B6968" s="6" t="s">
        <v>19114</v>
      </c>
      <c r="C6968" s="6" t="s">
        <v>19115</v>
      </c>
      <c r="D6968" s="12">
        <v>1</v>
      </c>
    </row>
    <row r="6969" spans="1:4" x14ac:dyDescent="0.2">
      <c r="A6969" s="6" t="s">
        <v>5020</v>
      </c>
      <c r="B6969" s="6" t="s">
        <v>19116</v>
      </c>
      <c r="C6969" s="6" t="s">
        <v>19117</v>
      </c>
      <c r="D6969" s="12">
        <v>1</v>
      </c>
    </row>
    <row r="6970" spans="1:4" x14ac:dyDescent="0.2">
      <c r="A6970" s="6" t="s">
        <v>5020</v>
      </c>
      <c r="B6970" s="6" t="s">
        <v>19118</v>
      </c>
      <c r="C6970" s="6" t="s">
        <v>19119</v>
      </c>
      <c r="D6970" s="12">
        <v>1</v>
      </c>
    </row>
    <row r="6971" spans="1:4" x14ac:dyDescent="0.2">
      <c r="A6971" s="6" t="s">
        <v>5020</v>
      </c>
      <c r="B6971" s="6" t="s">
        <v>19120</v>
      </c>
      <c r="C6971" s="6" t="s">
        <v>19121</v>
      </c>
      <c r="D6971" s="12">
        <v>1</v>
      </c>
    </row>
    <row r="6972" spans="1:4" x14ac:dyDescent="0.2">
      <c r="A6972" s="6" t="s">
        <v>5020</v>
      </c>
      <c r="B6972" s="6" t="s">
        <v>19122</v>
      </c>
      <c r="C6972" s="6" t="s">
        <v>19123</v>
      </c>
      <c r="D6972" s="12">
        <v>1</v>
      </c>
    </row>
    <row r="6973" spans="1:4" x14ac:dyDescent="0.2">
      <c r="A6973" s="6" t="s">
        <v>5020</v>
      </c>
      <c r="B6973" s="6" t="s">
        <v>19124</v>
      </c>
      <c r="C6973" s="6" t="s">
        <v>19115</v>
      </c>
      <c r="D6973" s="12">
        <v>1</v>
      </c>
    </row>
    <row r="6974" spans="1:4" x14ac:dyDescent="0.2">
      <c r="A6974" s="6" t="s">
        <v>5020</v>
      </c>
      <c r="B6974" s="6" t="s">
        <v>19125</v>
      </c>
      <c r="C6974" s="6" t="s">
        <v>19126</v>
      </c>
      <c r="D6974" s="12">
        <v>1</v>
      </c>
    </row>
    <row r="6975" spans="1:4" x14ac:dyDescent="0.2">
      <c r="A6975" s="6" t="s">
        <v>5020</v>
      </c>
      <c r="B6975" s="6" t="s">
        <v>19127</v>
      </c>
      <c r="C6975" s="6" t="s">
        <v>19085</v>
      </c>
      <c r="D6975" s="12">
        <v>1</v>
      </c>
    </row>
    <row r="6976" spans="1:4" x14ac:dyDescent="0.2">
      <c r="A6976" s="6" t="s">
        <v>5020</v>
      </c>
      <c r="B6976" s="6" t="s">
        <v>19128</v>
      </c>
      <c r="C6976" s="6" t="s">
        <v>19095</v>
      </c>
      <c r="D6976" s="12">
        <v>1</v>
      </c>
    </row>
    <row r="6977" spans="1:4" x14ac:dyDescent="0.2">
      <c r="A6977" s="6" t="s">
        <v>5020</v>
      </c>
      <c r="B6977" s="6" t="s">
        <v>19129</v>
      </c>
      <c r="C6977" s="6" t="s">
        <v>19130</v>
      </c>
      <c r="D6977" s="12">
        <v>1</v>
      </c>
    </row>
    <row r="6978" spans="1:4" x14ac:dyDescent="0.2">
      <c r="A6978" s="6" t="s">
        <v>5020</v>
      </c>
      <c r="B6978" s="6" t="s">
        <v>19131</v>
      </c>
      <c r="C6978" s="6" t="s">
        <v>19132</v>
      </c>
      <c r="D6978" s="12">
        <v>1</v>
      </c>
    </row>
    <row r="6979" spans="1:4" x14ac:dyDescent="0.2">
      <c r="A6979" s="6" t="s">
        <v>5020</v>
      </c>
      <c r="B6979" s="6" t="s">
        <v>19133</v>
      </c>
      <c r="C6979" s="6" t="s">
        <v>19134</v>
      </c>
      <c r="D6979" s="12">
        <v>1</v>
      </c>
    </row>
    <row r="6980" spans="1:4" x14ac:dyDescent="0.2">
      <c r="A6980" s="6" t="s">
        <v>5020</v>
      </c>
      <c r="B6980" s="6" t="s">
        <v>19135</v>
      </c>
      <c r="C6980" s="6" t="s">
        <v>19136</v>
      </c>
      <c r="D6980" s="12">
        <v>1</v>
      </c>
    </row>
    <row r="6981" spans="1:4" x14ac:dyDescent="0.2">
      <c r="A6981" s="6" t="s">
        <v>5020</v>
      </c>
      <c r="B6981" s="6" t="s">
        <v>19137</v>
      </c>
      <c r="C6981" s="6" t="s">
        <v>19138</v>
      </c>
      <c r="D6981" s="12">
        <v>1</v>
      </c>
    </row>
    <row r="6982" spans="1:4" x14ac:dyDescent="0.2">
      <c r="A6982" s="6" t="s">
        <v>5020</v>
      </c>
      <c r="B6982" s="6" t="s">
        <v>19139</v>
      </c>
      <c r="C6982" s="6" t="s">
        <v>19140</v>
      </c>
      <c r="D6982" s="12">
        <v>1</v>
      </c>
    </row>
    <row r="6983" spans="1:4" x14ac:dyDescent="0.2">
      <c r="A6983" s="6" t="s">
        <v>5020</v>
      </c>
      <c r="B6983" s="6" t="s">
        <v>19141</v>
      </c>
      <c r="C6983" s="6" t="s">
        <v>19142</v>
      </c>
      <c r="D6983" s="12">
        <v>1</v>
      </c>
    </row>
    <row r="6984" spans="1:4" x14ac:dyDescent="0.2">
      <c r="A6984" s="6" t="s">
        <v>5020</v>
      </c>
      <c r="B6984" s="6" t="s">
        <v>19143</v>
      </c>
      <c r="C6984" s="6" t="s">
        <v>19144</v>
      </c>
      <c r="D6984" s="12">
        <v>1</v>
      </c>
    </row>
    <row r="6985" spans="1:4" x14ac:dyDescent="0.2">
      <c r="A6985" s="6" t="s">
        <v>5020</v>
      </c>
      <c r="B6985" s="6" t="s">
        <v>19145</v>
      </c>
      <c r="C6985" s="6" t="s">
        <v>19146</v>
      </c>
      <c r="D6985" s="12">
        <v>1</v>
      </c>
    </row>
    <row r="6986" spans="1:4" x14ac:dyDescent="0.2">
      <c r="A6986" s="6" t="s">
        <v>5020</v>
      </c>
      <c r="B6986" s="6" t="s">
        <v>19147</v>
      </c>
      <c r="C6986" s="6" t="s">
        <v>19148</v>
      </c>
      <c r="D6986" s="12">
        <v>1</v>
      </c>
    </row>
    <row r="6987" spans="1:4" x14ac:dyDescent="0.2">
      <c r="A6987" s="6" t="s">
        <v>5020</v>
      </c>
      <c r="B6987" s="6" t="s">
        <v>19149</v>
      </c>
      <c r="C6987" s="6" t="s">
        <v>19150</v>
      </c>
      <c r="D6987" s="12">
        <v>1</v>
      </c>
    </row>
    <row r="6988" spans="1:4" x14ac:dyDescent="0.2">
      <c r="A6988" s="6" t="s">
        <v>5020</v>
      </c>
      <c r="B6988" s="6" t="s">
        <v>19151</v>
      </c>
      <c r="C6988" s="6" t="s">
        <v>19152</v>
      </c>
      <c r="D6988" s="12">
        <v>1</v>
      </c>
    </row>
    <row r="6989" spans="1:4" x14ac:dyDescent="0.2">
      <c r="A6989" s="6" t="s">
        <v>5020</v>
      </c>
      <c r="B6989" s="6" t="s">
        <v>19153</v>
      </c>
      <c r="C6989" s="6" t="s">
        <v>19154</v>
      </c>
      <c r="D6989" s="12">
        <v>1</v>
      </c>
    </row>
    <row r="6990" spans="1:4" x14ac:dyDescent="0.2">
      <c r="A6990" s="6" t="s">
        <v>5020</v>
      </c>
      <c r="B6990" s="6" t="s">
        <v>19155</v>
      </c>
      <c r="C6990" s="6" t="s">
        <v>19156</v>
      </c>
      <c r="D6990" s="12">
        <v>1</v>
      </c>
    </row>
    <row r="6991" spans="1:4" x14ac:dyDescent="0.2">
      <c r="A6991" s="6" t="s">
        <v>5020</v>
      </c>
      <c r="B6991" s="6" t="s">
        <v>19157</v>
      </c>
      <c r="C6991" s="6" t="s">
        <v>19158</v>
      </c>
      <c r="D6991" s="12">
        <v>1</v>
      </c>
    </row>
    <row r="6992" spans="1:4" x14ac:dyDescent="0.2">
      <c r="A6992" s="6" t="s">
        <v>5020</v>
      </c>
      <c r="B6992" s="6" t="s">
        <v>19159</v>
      </c>
      <c r="C6992" s="6" t="s">
        <v>19160</v>
      </c>
      <c r="D6992" s="12">
        <v>1</v>
      </c>
    </row>
    <row r="6993" spans="1:4" x14ac:dyDescent="0.2">
      <c r="A6993" s="6" t="s">
        <v>5020</v>
      </c>
      <c r="B6993" s="6" t="s">
        <v>19161</v>
      </c>
      <c r="C6993" s="6" t="s">
        <v>19162</v>
      </c>
      <c r="D6993" s="12">
        <v>1</v>
      </c>
    </row>
    <row r="6994" spans="1:4" x14ac:dyDescent="0.2">
      <c r="A6994" s="6" t="s">
        <v>5020</v>
      </c>
      <c r="B6994" s="6" t="s">
        <v>19163</v>
      </c>
      <c r="C6994" s="6" t="s">
        <v>19164</v>
      </c>
      <c r="D6994" s="12">
        <v>1</v>
      </c>
    </row>
    <row r="6995" spans="1:4" x14ac:dyDescent="0.2">
      <c r="A6995" s="6" t="s">
        <v>5020</v>
      </c>
      <c r="B6995" s="6" t="s">
        <v>19165</v>
      </c>
      <c r="C6995" s="6" t="s">
        <v>19166</v>
      </c>
      <c r="D6995" s="12">
        <v>1</v>
      </c>
    </row>
    <row r="6996" spans="1:4" x14ac:dyDescent="0.2">
      <c r="A6996" s="6" t="s">
        <v>5020</v>
      </c>
      <c r="B6996" s="6" t="s">
        <v>19167</v>
      </c>
      <c r="C6996" s="6" t="s">
        <v>19168</v>
      </c>
      <c r="D6996" s="12">
        <v>1</v>
      </c>
    </row>
    <row r="6997" spans="1:4" x14ac:dyDescent="0.2">
      <c r="A6997" s="6" t="s">
        <v>5020</v>
      </c>
      <c r="B6997" s="6" t="s">
        <v>19169</v>
      </c>
      <c r="C6997" s="6" t="s">
        <v>19170</v>
      </c>
      <c r="D6997" s="12">
        <v>1</v>
      </c>
    </row>
    <row r="6998" spans="1:4" x14ac:dyDescent="0.2">
      <c r="A6998" s="6" t="s">
        <v>5020</v>
      </c>
      <c r="B6998" s="6" t="s">
        <v>19171</v>
      </c>
      <c r="C6998" s="6" t="s">
        <v>19172</v>
      </c>
      <c r="D6998" s="12">
        <v>1</v>
      </c>
    </row>
    <row r="6999" spans="1:4" x14ac:dyDescent="0.2">
      <c r="A6999" s="6" t="s">
        <v>5020</v>
      </c>
      <c r="B6999" s="6" t="s">
        <v>19173</v>
      </c>
      <c r="C6999" s="6" t="s">
        <v>19130</v>
      </c>
      <c r="D6999" s="12">
        <v>1</v>
      </c>
    </row>
    <row r="7000" spans="1:4" x14ac:dyDescent="0.2">
      <c r="A7000" s="6" t="s">
        <v>5020</v>
      </c>
      <c r="B7000" s="6" t="s">
        <v>19174</v>
      </c>
      <c r="C7000" s="6" t="s">
        <v>19175</v>
      </c>
      <c r="D7000" s="12">
        <v>1</v>
      </c>
    </row>
    <row r="7001" spans="1:4" x14ac:dyDescent="0.2">
      <c r="A7001" s="6" t="s">
        <v>5020</v>
      </c>
      <c r="B7001" s="6" t="s">
        <v>19176</v>
      </c>
      <c r="C7001" s="6" t="s">
        <v>19177</v>
      </c>
      <c r="D7001" s="12">
        <v>1</v>
      </c>
    </row>
    <row r="7002" spans="1:4" x14ac:dyDescent="0.2">
      <c r="A7002" s="6" t="s">
        <v>5020</v>
      </c>
      <c r="B7002" s="6" t="s">
        <v>19178</v>
      </c>
      <c r="C7002" s="6" t="s">
        <v>19179</v>
      </c>
      <c r="D7002" s="12">
        <v>1</v>
      </c>
    </row>
    <row r="7003" spans="1:4" x14ac:dyDescent="0.2">
      <c r="A7003" s="6" t="s">
        <v>5020</v>
      </c>
      <c r="B7003" s="6" t="s">
        <v>19180</v>
      </c>
      <c r="C7003" s="6" t="s">
        <v>19181</v>
      </c>
      <c r="D7003" s="12">
        <v>1</v>
      </c>
    </row>
    <row r="7004" spans="1:4" x14ac:dyDescent="0.2">
      <c r="A7004" s="6" t="s">
        <v>5020</v>
      </c>
      <c r="B7004" s="6" t="s">
        <v>19182</v>
      </c>
      <c r="C7004" s="6" t="s">
        <v>19183</v>
      </c>
      <c r="D7004" s="12">
        <v>1</v>
      </c>
    </row>
    <row r="7005" spans="1:4" x14ac:dyDescent="0.2">
      <c r="A7005" s="6" t="s">
        <v>5020</v>
      </c>
      <c r="B7005" s="6" t="s">
        <v>19184</v>
      </c>
      <c r="C7005" s="6" t="s">
        <v>19185</v>
      </c>
      <c r="D7005" s="12">
        <v>1</v>
      </c>
    </row>
    <row r="7006" spans="1:4" x14ac:dyDescent="0.2">
      <c r="A7006" s="6" t="s">
        <v>5020</v>
      </c>
      <c r="B7006" s="6" t="s">
        <v>19186</v>
      </c>
      <c r="C7006" s="6" t="s">
        <v>19187</v>
      </c>
      <c r="D7006" s="12">
        <v>1</v>
      </c>
    </row>
    <row r="7007" spans="1:4" x14ac:dyDescent="0.2">
      <c r="A7007" s="6" t="s">
        <v>5020</v>
      </c>
      <c r="B7007" s="6" t="s">
        <v>19188</v>
      </c>
      <c r="C7007" s="6" t="s">
        <v>19189</v>
      </c>
      <c r="D7007" s="12">
        <v>1</v>
      </c>
    </row>
    <row r="7008" spans="1:4" x14ac:dyDescent="0.2">
      <c r="A7008" s="6" t="s">
        <v>5020</v>
      </c>
      <c r="B7008" s="6" t="s">
        <v>19190</v>
      </c>
      <c r="C7008" s="6" t="s">
        <v>19191</v>
      </c>
      <c r="D7008" s="12">
        <v>1</v>
      </c>
    </row>
    <row r="7009" spans="1:4" x14ac:dyDescent="0.2">
      <c r="A7009" s="6" t="s">
        <v>5020</v>
      </c>
      <c r="B7009" s="6" t="s">
        <v>19192</v>
      </c>
      <c r="C7009" s="6" t="s">
        <v>19193</v>
      </c>
      <c r="D7009" s="12">
        <v>1</v>
      </c>
    </row>
    <row r="7010" spans="1:4" x14ac:dyDescent="0.2">
      <c r="A7010" s="6" t="s">
        <v>5020</v>
      </c>
      <c r="B7010" s="6" t="s">
        <v>19194</v>
      </c>
      <c r="C7010" s="6" t="s">
        <v>19195</v>
      </c>
      <c r="D7010" s="12">
        <v>1</v>
      </c>
    </row>
    <row r="7011" spans="1:4" x14ac:dyDescent="0.2">
      <c r="A7011" s="6" t="s">
        <v>5020</v>
      </c>
      <c r="B7011" s="6" t="s">
        <v>19196</v>
      </c>
      <c r="C7011" s="6" t="s">
        <v>19197</v>
      </c>
      <c r="D7011" s="12">
        <v>1</v>
      </c>
    </row>
    <row r="7012" spans="1:4" x14ac:dyDescent="0.2">
      <c r="A7012" s="6" t="s">
        <v>5020</v>
      </c>
      <c r="B7012" s="6" t="s">
        <v>19198</v>
      </c>
      <c r="C7012" s="6" t="s">
        <v>19199</v>
      </c>
      <c r="D7012" s="12">
        <v>1</v>
      </c>
    </row>
    <row r="7013" spans="1:4" x14ac:dyDescent="0.2">
      <c r="A7013" s="6" t="s">
        <v>5020</v>
      </c>
      <c r="B7013" s="6" t="s">
        <v>19200</v>
      </c>
      <c r="C7013" s="6" t="s">
        <v>19201</v>
      </c>
      <c r="D7013" s="12">
        <v>1</v>
      </c>
    </row>
    <row r="7014" spans="1:4" x14ac:dyDescent="0.2">
      <c r="A7014" s="6" t="s">
        <v>5020</v>
      </c>
      <c r="B7014" s="6" t="s">
        <v>19202</v>
      </c>
      <c r="C7014" s="6" t="s">
        <v>19203</v>
      </c>
      <c r="D7014" s="12">
        <v>1</v>
      </c>
    </row>
    <row r="7015" spans="1:4" x14ac:dyDescent="0.2">
      <c r="A7015" s="6" t="s">
        <v>5020</v>
      </c>
      <c r="B7015" s="6" t="s">
        <v>19204</v>
      </c>
      <c r="C7015" s="6" t="s">
        <v>19205</v>
      </c>
      <c r="D7015" s="12">
        <v>1</v>
      </c>
    </row>
    <row r="7016" spans="1:4" x14ac:dyDescent="0.2">
      <c r="A7016" s="6" t="s">
        <v>5020</v>
      </c>
      <c r="B7016" s="6" t="s">
        <v>19206</v>
      </c>
      <c r="C7016" s="6" t="s">
        <v>19207</v>
      </c>
      <c r="D7016" s="12">
        <v>1</v>
      </c>
    </row>
    <row r="7017" spans="1:4" x14ac:dyDescent="0.2">
      <c r="A7017" s="6" t="s">
        <v>5020</v>
      </c>
      <c r="B7017" s="6" t="s">
        <v>19208</v>
      </c>
      <c r="C7017" s="6" t="s">
        <v>19209</v>
      </c>
      <c r="D7017" s="12">
        <v>1</v>
      </c>
    </row>
    <row r="7018" spans="1:4" x14ac:dyDescent="0.2">
      <c r="A7018" s="6" t="s">
        <v>5020</v>
      </c>
      <c r="B7018" s="6" t="s">
        <v>19210</v>
      </c>
      <c r="C7018" s="6" t="s">
        <v>19211</v>
      </c>
      <c r="D7018" s="12">
        <v>1</v>
      </c>
    </row>
    <row r="7019" spans="1:4" x14ac:dyDescent="0.2">
      <c r="A7019" s="6" t="s">
        <v>5020</v>
      </c>
      <c r="B7019" s="6" t="s">
        <v>19212</v>
      </c>
      <c r="C7019" s="6" t="s">
        <v>19213</v>
      </c>
      <c r="D7019" s="12">
        <v>1</v>
      </c>
    </row>
    <row r="7020" spans="1:4" x14ac:dyDescent="0.2">
      <c r="A7020" s="6" t="s">
        <v>5020</v>
      </c>
      <c r="B7020" s="6" t="s">
        <v>19214</v>
      </c>
      <c r="C7020" s="6" t="s">
        <v>19215</v>
      </c>
      <c r="D7020" s="12">
        <v>1</v>
      </c>
    </row>
    <row r="7021" spans="1:4" x14ac:dyDescent="0.2">
      <c r="A7021" s="6" t="s">
        <v>5020</v>
      </c>
      <c r="B7021" s="6" t="s">
        <v>19216</v>
      </c>
      <c r="C7021" s="6" t="s">
        <v>19217</v>
      </c>
      <c r="D7021" s="12">
        <v>1</v>
      </c>
    </row>
    <row r="7022" spans="1:4" x14ac:dyDescent="0.2">
      <c r="A7022" s="6" t="s">
        <v>5020</v>
      </c>
      <c r="B7022" s="6" t="s">
        <v>19218</v>
      </c>
      <c r="C7022" s="6" t="s">
        <v>19219</v>
      </c>
      <c r="D7022" s="12">
        <v>1</v>
      </c>
    </row>
    <row r="7023" spans="1:4" x14ac:dyDescent="0.2">
      <c r="A7023" s="6" t="s">
        <v>5020</v>
      </c>
      <c r="B7023" s="6" t="s">
        <v>19220</v>
      </c>
      <c r="C7023" s="6" t="s">
        <v>19221</v>
      </c>
      <c r="D7023" s="12">
        <v>1</v>
      </c>
    </row>
    <row r="7024" spans="1:4" x14ac:dyDescent="0.2">
      <c r="A7024" s="6" t="s">
        <v>5020</v>
      </c>
      <c r="B7024" s="6" t="s">
        <v>19222</v>
      </c>
      <c r="C7024" s="6" t="s">
        <v>19223</v>
      </c>
      <c r="D7024" s="12">
        <v>1</v>
      </c>
    </row>
    <row r="7025" spans="1:4" x14ac:dyDescent="0.2">
      <c r="A7025" s="6" t="s">
        <v>5020</v>
      </c>
      <c r="B7025" s="6" t="s">
        <v>19224</v>
      </c>
      <c r="C7025" s="6" t="s">
        <v>19225</v>
      </c>
      <c r="D7025" s="12">
        <v>1</v>
      </c>
    </row>
    <row r="7026" spans="1:4" x14ac:dyDescent="0.2">
      <c r="A7026" s="6" t="s">
        <v>5020</v>
      </c>
      <c r="B7026" s="6" t="s">
        <v>19226</v>
      </c>
      <c r="C7026" s="6" t="s">
        <v>19227</v>
      </c>
      <c r="D7026" s="12">
        <v>1</v>
      </c>
    </row>
    <row r="7027" spans="1:4" x14ac:dyDescent="0.2">
      <c r="A7027" s="6" t="s">
        <v>5020</v>
      </c>
      <c r="B7027" s="6" t="s">
        <v>19228</v>
      </c>
      <c r="C7027" s="6" t="s">
        <v>19229</v>
      </c>
      <c r="D7027" s="12">
        <v>1</v>
      </c>
    </row>
    <row r="7028" spans="1:4" x14ac:dyDescent="0.2">
      <c r="A7028" s="6" t="s">
        <v>5020</v>
      </c>
      <c r="B7028" s="6" t="s">
        <v>19230</v>
      </c>
      <c r="C7028" s="6" t="s">
        <v>19231</v>
      </c>
      <c r="D7028" s="12">
        <v>1</v>
      </c>
    </row>
    <row r="7029" spans="1:4" x14ac:dyDescent="0.2">
      <c r="A7029" s="6" t="s">
        <v>5020</v>
      </c>
      <c r="B7029" s="6" t="s">
        <v>19232</v>
      </c>
      <c r="C7029" s="6" t="s">
        <v>19233</v>
      </c>
      <c r="D7029" s="12">
        <v>1</v>
      </c>
    </row>
    <row r="7030" spans="1:4" x14ac:dyDescent="0.2">
      <c r="A7030" s="6" t="s">
        <v>5020</v>
      </c>
      <c r="B7030" s="6" t="s">
        <v>19234</v>
      </c>
      <c r="C7030" s="6" t="s">
        <v>19235</v>
      </c>
      <c r="D7030" s="12">
        <v>1</v>
      </c>
    </row>
    <row r="7031" spans="1:4" x14ac:dyDescent="0.2">
      <c r="A7031" s="6" t="s">
        <v>5020</v>
      </c>
      <c r="B7031" s="6" t="s">
        <v>19236</v>
      </c>
      <c r="C7031" s="6" t="s">
        <v>19237</v>
      </c>
      <c r="D7031" s="12">
        <v>1</v>
      </c>
    </row>
    <row r="7032" spans="1:4" x14ac:dyDescent="0.2">
      <c r="A7032" s="6" t="s">
        <v>5020</v>
      </c>
      <c r="B7032" s="6" t="s">
        <v>19238</v>
      </c>
      <c r="C7032" s="6" t="s">
        <v>19239</v>
      </c>
      <c r="D7032" s="12">
        <v>1</v>
      </c>
    </row>
    <row r="7033" spans="1:4" x14ac:dyDescent="0.2">
      <c r="A7033" s="6" t="s">
        <v>5020</v>
      </c>
      <c r="B7033" s="6" t="s">
        <v>19240</v>
      </c>
      <c r="C7033" s="6" t="s">
        <v>19241</v>
      </c>
      <c r="D7033" s="12">
        <v>1</v>
      </c>
    </row>
    <row r="7034" spans="1:4" x14ac:dyDescent="0.2">
      <c r="A7034" s="6" t="s">
        <v>5020</v>
      </c>
      <c r="B7034" s="6" t="s">
        <v>19242</v>
      </c>
      <c r="C7034" s="6" t="s">
        <v>19243</v>
      </c>
      <c r="D7034" s="12">
        <v>1</v>
      </c>
    </row>
    <row r="7035" spans="1:4" x14ac:dyDescent="0.2">
      <c r="A7035" s="6" t="s">
        <v>5020</v>
      </c>
      <c r="B7035" s="6" t="s">
        <v>19244</v>
      </c>
      <c r="C7035" s="6" t="s">
        <v>19245</v>
      </c>
      <c r="D7035" s="12">
        <v>1</v>
      </c>
    </row>
    <row r="7036" spans="1:4" x14ac:dyDescent="0.2">
      <c r="A7036" s="6" t="s">
        <v>5020</v>
      </c>
      <c r="B7036" s="6" t="s">
        <v>19246</v>
      </c>
      <c r="C7036" s="6" t="s">
        <v>19247</v>
      </c>
      <c r="D7036" s="12">
        <v>1</v>
      </c>
    </row>
    <row r="7037" spans="1:4" x14ac:dyDescent="0.2">
      <c r="A7037" s="6" t="s">
        <v>5020</v>
      </c>
      <c r="B7037" s="6" t="s">
        <v>19248</v>
      </c>
      <c r="C7037" s="6" t="s">
        <v>19249</v>
      </c>
      <c r="D7037" s="12">
        <v>1</v>
      </c>
    </row>
    <row r="7038" spans="1:4" x14ac:dyDescent="0.2">
      <c r="A7038" s="6" t="s">
        <v>5020</v>
      </c>
      <c r="B7038" s="6" t="s">
        <v>19250</v>
      </c>
      <c r="C7038" s="6" t="s">
        <v>19251</v>
      </c>
      <c r="D7038" s="12">
        <v>1</v>
      </c>
    </row>
    <row r="7039" spans="1:4" x14ac:dyDescent="0.2">
      <c r="A7039" s="6" t="s">
        <v>5020</v>
      </c>
      <c r="B7039" s="6" t="s">
        <v>19252</v>
      </c>
      <c r="C7039" s="6" t="s">
        <v>19253</v>
      </c>
      <c r="D7039" s="12">
        <v>1</v>
      </c>
    </row>
    <row r="7040" spans="1:4" x14ac:dyDescent="0.2">
      <c r="A7040" s="6" t="s">
        <v>5020</v>
      </c>
      <c r="B7040" s="6" t="s">
        <v>19254</v>
      </c>
      <c r="C7040" s="6" t="s">
        <v>19255</v>
      </c>
      <c r="D7040" s="12">
        <v>1</v>
      </c>
    </row>
    <row r="7041" spans="1:4" x14ac:dyDescent="0.2">
      <c r="A7041" s="6" t="s">
        <v>5020</v>
      </c>
      <c r="B7041" s="6" t="s">
        <v>19256</v>
      </c>
      <c r="C7041" s="6" t="s">
        <v>19257</v>
      </c>
      <c r="D7041" s="12">
        <v>1</v>
      </c>
    </row>
    <row r="7042" spans="1:4" x14ac:dyDescent="0.2">
      <c r="A7042" s="6" t="s">
        <v>5020</v>
      </c>
      <c r="B7042" s="6" t="s">
        <v>19258</v>
      </c>
      <c r="C7042" s="6" t="s">
        <v>19259</v>
      </c>
      <c r="D7042" s="12">
        <v>1</v>
      </c>
    </row>
    <row r="7043" spans="1:4" x14ac:dyDescent="0.2">
      <c r="A7043" s="6" t="s">
        <v>5020</v>
      </c>
      <c r="B7043" s="6" t="s">
        <v>19260</v>
      </c>
      <c r="C7043" s="6" t="s">
        <v>19261</v>
      </c>
      <c r="D7043" s="12">
        <v>1</v>
      </c>
    </row>
    <row r="7044" spans="1:4" x14ac:dyDescent="0.2">
      <c r="A7044" s="6" t="s">
        <v>5020</v>
      </c>
      <c r="B7044" s="6" t="s">
        <v>19262</v>
      </c>
      <c r="C7044" s="6" t="s">
        <v>19263</v>
      </c>
      <c r="D7044" s="12">
        <v>1</v>
      </c>
    </row>
    <row r="7045" spans="1:4" x14ac:dyDescent="0.2">
      <c r="A7045" s="6" t="s">
        <v>5020</v>
      </c>
      <c r="B7045" s="6" t="s">
        <v>19264</v>
      </c>
      <c r="C7045" s="6" t="s">
        <v>19265</v>
      </c>
      <c r="D7045" s="12">
        <v>1</v>
      </c>
    </row>
    <row r="7046" spans="1:4" x14ac:dyDescent="0.2">
      <c r="A7046" s="6" t="s">
        <v>5020</v>
      </c>
      <c r="B7046" s="6" t="s">
        <v>19266</v>
      </c>
      <c r="C7046" s="6" t="s">
        <v>19267</v>
      </c>
      <c r="D7046" s="12">
        <v>1</v>
      </c>
    </row>
    <row r="7047" spans="1:4" x14ac:dyDescent="0.2">
      <c r="A7047" s="6" t="s">
        <v>5020</v>
      </c>
      <c r="B7047" s="6" t="s">
        <v>19268</v>
      </c>
      <c r="C7047" s="6" t="s">
        <v>19269</v>
      </c>
      <c r="D7047" s="12">
        <v>1</v>
      </c>
    </row>
    <row r="7048" spans="1:4" x14ac:dyDescent="0.2">
      <c r="A7048" s="6" t="s">
        <v>5020</v>
      </c>
      <c r="B7048" s="6" t="s">
        <v>19270</v>
      </c>
      <c r="C7048" s="6" t="s">
        <v>19271</v>
      </c>
      <c r="D7048" s="12">
        <v>1</v>
      </c>
    </row>
    <row r="7049" spans="1:4" x14ac:dyDescent="0.2">
      <c r="A7049" s="6" t="s">
        <v>5020</v>
      </c>
      <c r="B7049" s="6" t="s">
        <v>19272</v>
      </c>
      <c r="C7049" s="6" t="s">
        <v>19273</v>
      </c>
      <c r="D7049" s="12">
        <v>1</v>
      </c>
    </row>
    <row r="7050" spans="1:4" x14ac:dyDescent="0.2">
      <c r="A7050" s="6" t="s">
        <v>5020</v>
      </c>
      <c r="B7050" s="6" t="s">
        <v>19274</v>
      </c>
      <c r="C7050" s="6" t="s">
        <v>19275</v>
      </c>
      <c r="D7050" s="12">
        <v>1</v>
      </c>
    </row>
    <row r="7051" spans="1:4" x14ac:dyDescent="0.2">
      <c r="A7051" s="6" t="s">
        <v>5020</v>
      </c>
      <c r="B7051" s="6" t="s">
        <v>19276</v>
      </c>
      <c r="C7051" s="6" t="s">
        <v>19277</v>
      </c>
      <c r="D7051" s="12">
        <v>1</v>
      </c>
    </row>
    <row r="7052" spans="1:4" x14ac:dyDescent="0.2">
      <c r="A7052" s="6" t="s">
        <v>5020</v>
      </c>
      <c r="B7052" s="6" t="s">
        <v>19278</v>
      </c>
      <c r="C7052" s="6" t="s">
        <v>19279</v>
      </c>
      <c r="D7052" s="12">
        <v>1</v>
      </c>
    </row>
    <row r="7053" spans="1:4" x14ac:dyDescent="0.2">
      <c r="A7053" s="6" t="s">
        <v>5020</v>
      </c>
      <c r="B7053" s="6" t="s">
        <v>19280</v>
      </c>
      <c r="C7053" s="6" t="s">
        <v>19281</v>
      </c>
      <c r="D7053" s="12">
        <v>1</v>
      </c>
    </row>
    <row r="7054" spans="1:4" x14ac:dyDescent="0.2">
      <c r="A7054" s="6" t="s">
        <v>5020</v>
      </c>
      <c r="B7054" s="6" t="s">
        <v>19282</v>
      </c>
      <c r="C7054" s="6" t="s">
        <v>19283</v>
      </c>
      <c r="D7054" s="12">
        <v>1</v>
      </c>
    </row>
    <row r="7055" spans="1:4" x14ac:dyDescent="0.2">
      <c r="A7055" s="6" t="s">
        <v>5020</v>
      </c>
      <c r="B7055" s="6" t="s">
        <v>19284</v>
      </c>
      <c r="C7055" s="6" t="s">
        <v>19285</v>
      </c>
      <c r="D7055" s="12">
        <v>1</v>
      </c>
    </row>
    <row r="7056" spans="1:4" x14ac:dyDescent="0.2">
      <c r="A7056" s="6" t="s">
        <v>5020</v>
      </c>
      <c r="B7056" s="6" t="s">
        <v>19286</v>
      </c>
      <c r="C7056" s="6" t="s">
        <v>19287</v>
      </c>
      <c r="D7056" s="12">
        <v>1</v>
      </c>
    </row>
    <row r="7057" spans="1:4" x14ac:dyDescent="0.2">
      <c r="A7057" s="6" t="s">
        <v>5020</v>
      </c>
      <c r="B7057" s="6" t="s">
        <v>19288</v>
      </c>
      <c r="C7057" s="6" t="s">
        <v>19289</v>
      </c>
      <c r="D7057" s="12">
        <v>1</v>
      </c>
    </row>
    <row r="7058" spans="1:4" x14ac:dyDescent="0.2">
      <c r="A7058" s="6" t="s">
        <v>5020</v>
      </c>
      <c r="B7058" s="6" t="s">
        <v>19290</v>
      </c>
      <c r="C7058" s="6" t="s">
        <v>19291</v>
      </c>
      <c r="D7058" s="12">
        <v>1</v>
      </c>
    </row>
    <row r="7059" spans="1:4" x14ac:dyDescent="0.2">
      <c r="A7059" s="6" t="s">
        <v>5020</v>
      </c>
      <c r="B7059" s="6" t="s">
        <v>19292</v>
      </c>
      <c r="C7059" s="6" t="s">
        <v>19293</v>
      </c>
      <c r="D7059" s="12">
        <v>1</v>
      </c>
    </row>
    <row r="7060" spans="1:4" x14ac:dyDescent="0.2">
      <c r="A7060" s="6" t="s">
        <v>5020</v>
      </c>
      <c r="B7060" s="6" t="s">
        <v>19294</v>
      </c>
      <c r="C7060" s="6" t="s">
        <v>19295</v>
      </c>
      <c r="D7060" s="12">
        <v>1</v>
      </c>
    </row>
    <row r="7061" spans="1:4" x14ac:dyDescent="0.2">
      <c r="A7061" s="6" t="s">
        <v>5020</v>
      </c>
      <c r="B7061" s="6" t="s">
        <v>19296</v>
      </c>
      <c r="C7061" s="6" t="s">
        <v>19297</v>
      </c>
      <c r="D7061" s="12">
        <v>1</v>
      </c>
    </row>
    <row r="7062" spans="1:4" x14ac:dyDescent="0.2">
      <c r="A7062" s="6" t="s">
        <v>5020</v>
      </c>
      <c r="B7062" s="6" t="s">
        <v>19298</v>
      </c>
      <c r="C7062" s="6" t="s">
        <v>19299</v>
      </c>
      <c r="D7062" s="12">
        <v>1</v>
      </c>
    </row>
    <row r="7063" spans="1:4" x14ac:dyDescent="0.2">
      <c r="A7063" s="6" t="s">
        <v>5020</v>
      </c>
      <c r="B7063" s="6" t="s">
        <v>19300</v>
      </c>
      <c r="C7063" s="6" t="s">
        <v>19301</v>
      </c>
      <c r="D7063" s="12">
        <v>1</v>
      </c>
    </row>
    <row r="7064" spans="1:4" x14ac:dyDescent="0.2">
      <c r="A7064" s="6" t="s">
        <v>5020</v>
      </c>
      <c r="B7064" s="6" t="s">
        <v>19302</v>
      </c>
      <c r="C7064" s="6" t="s">
        <v>19303</v>
      </c>
      <c r="D7064" s="12">
        <v>1</v>
      </c>
    </row>
    <row r="7065" spans="1:4" x14ac:dyDescent="0.2">
      <c r="A7065" s="6" t="s">
        <v>5020</v>
      </c>
      <c r="B7065" s="6" t="s">
        <v>19304</v>
      </c>
      <c r="C7065" s="6" t="s">
        <v>19305</v>
      </c>
      <c r="D7065" s="12">
        <v>1</v>
      </c>
    </row>
    <row r="7066" spans="1:4" x14ac:dyDescent="0.2">
      <c r="A7066" s="6" t="s">
        <v>5020</v>
      </c>
      <c r="B7066" s="6" t="s">
        <v>19306</v>
      </c>
      <c r="C7066" s="6" t="s">
        <v>19307</v>
      </c>
      <c r="D7066" s="12">
        <v>1</v>
      </c>
    </row>
    <row r="7067" spans="1:4" x14ac:dyDescent="0.2">
      <c r="A7067" s="6" t="s">
        <v>5020</v>
      </c>
      <c r="B7067" s="6" t="s">
        <v>19308</v>
      </c>
      <c r="C7067" s="6" t="s">
        <v>19309</v>
      </c>
      <c r="D7067" s="12">
        <v>1</v>
      </c>
    </row>
    <row r="7068" spans="1:4" x14ac:dyDescent="0.2">
      <c r="A7068" s="6" t="s">
        <v>5020</v>
      </c>
      <c r="B7068" s="6" t="s">
        <v>19310</v>
      </c>
      <c r="C7068" s="6" t="s">
        <v>19311</v>
      </c>
      <c r="D7068" s="12">
        <v>1</v>
      </c>
    </row>
    <row r="7069" spans="1:4" x14ac:dyDescent="0.2">
      <c r="A7069" s="6" t="s">
        <v>5020</v>
      </c>
      <c r="B7069" s="6" t="s">
        <v>19312</v>
      </c>
      <c r="C7069" s="6" t="s">
        <v>19313</v>
      </c>
      <c r="D7069" s="12">
        <v>1</v>
      </c>
    </row>
    <row r="7070" spans="1:4" x14ac:dyDescent="0.2">
      <c r="A7070" s="6" t="s">
        <v>5020</v>
      </c>
      <c r="B7070" s="6" t="s">
        <v>19314</v>
      </c>
      <c r="C7070" s="6" t="s">
        <v>19315</v>
      </c>
      <c r="D7070" s="12">
        <v>1</v>
      </c>
    </row>
    <row r="7071" spans="1:4" x14ac:dyDescent="0.2">
      <c r="A7071" s="6" t="s">
        <v>5020</v>
      </c>
      <c r="B7071" s="6" t="s">
        <v>19316</v>
      </c>
      <c r="C7071" s="6" t="s">
        <v>19317</v>
      </c>
      <c r="D7071" s="12">
        <v>1</v>
      </c>
    </row>
    <row r="7072" spans="1:4" x14ac:dyDescent="0.2">
      <c r="A7072" s="6" t="s">
        <v>5020</v>
      </c>
      <c r="B7072" s="6" t="s">
        <v>19318</v>
      </c>
      <c r="C7072" s="6" t="s">
        <v>19187</v>
      </c>
      <c r="D7072" s="12">
        <v>1</v>
      </c>
    </row>
    <row r="7073" spans="1:4" x14ac:dyDescent="0.2">
      <c r="A7073" s="6" t="s">
        <v>5020</v>
      </c>
      <c r="B7073" s="6" t="s">
        <v>19319</v>
      </c>
      <c r="C7073" s="6" t="s">
        <v>19187</v>
      </c>
      <c r="D7073" s="12">
        <v>1</v>
      </c>
    </row>
    <row r="7074" spans="1:4" x14ac:dyDescent="0.2">
      <c r="A7074" s="6" t="s">
        <v>5020</v>
      </c>
      <c r="B7074" s="6" t="s">
        <v>19320</v>
      </c>
      <c r="C7074" s="6" t="s">
        <v>19321</v>
      </c>
      <c r="D7074" s="12">
        <v>1</v>
      </c>
    </row>
    <row r="7075" spans="1:4" x14ac:dyDescent="0.2">
      <c r="A7075" s="6" t="s">
        <v>5020</v>
      </c>
      <c r="B7075" s="6" t="s">
        <v>19322</v>
      </c>
      <c r="C7075" s="6" t="s">
        <v>19323</v>
      </c>
      <c r="D7075" s="12">
        <v>1</v>
      </c>
    </row>
    <row r="7076" spans="1:4" x14ac:dyDescent="0.2">
      <c r="A7076" s="6" t="s">
        <v>5020</v>
      </c>
      <c r="B7076" s="6" t="s">
        <v>19324</v>
      </c>
      <c r="C7076" s="6" t="s">
        <v>19179</v>
      </c>
      <c r="D7076" s="12">
        <v>1</v>
      </c>
    </row>
    <row r="7077" spans="1:4" x14ac:dyDescent="0.2">
      <c r="A7077" s="6" t="s">
        <v>5020</v>
      </c>
      <c r="B7077" s="6" t="s">
        <v>19325</v>
      </c>
      <c r="C7077" s="6" t="s">
        <v>19326</v>
      </c>
      <c r="D7077" s="12">
        <v>1</v>
      </c>
    </row>
    <row r="7078" spans="1:4" x14ac:dyDescent="0.2">
      <c r="A7078" s="6" t="s">
        <v>5020</v>
      </c>
      <c r="B7078" s="6" t="s">
        <v>19327</v>
      </c>
      <c r="C7078" s="6" t="s">
        <v>19328</v>
      </c>
      <c r="D7078" s="12">
        <v>1</v>
      </c>
    </row>
    <row r="7079" spans="1:4" x14ac:dyDescent="0.2">
      <c r="A7079" s="6" t="s">
        <v>5020</v>
      </c>
      <c r="B7079" s="6" t="s">
        <v>19329</v>
      </c>
      <c r="C7079" s="6" t="s">
        <v>19330</v>
      </c>
      <c r="D7079" s="12">
        <v>1</v>
      </c>
    </row>
    <row r="7080" spans="1:4" x14ac:dyDescent="0.2">
      <c r="A7080" s="6" t="s">
        <v>5020</v>
      </c>
      <c r="B7080" s="6" t="s">
        <v>19331</v>
      </c>
      <c r="C7080" s="6" t="s">
        <v>19332</v>
      </c>
      <c r="D7080" s="12">
        <v>1</v>
      </c>
    </row>
    <row r="7081" spans="1:4" x14ac:dyDescent="0.2">
      <c r="A7081" s="6" t="s">
        <v>5020</v>
      </c>
      <c r="B7081" s="6" t="s">
        <v>19333</v>
      </c>
      <c r="C7081" s="6" t="s">
        <v>19334</v>
      </c>
      <c r="D7081" s="12">
        <v>1</v>
      </c>
    </row>
    <row r="7082" spans="1:4" x14ac:dyDescent="0.2">
      <c r="A7082" s="6" t="s">
        <v>5020</v>
      </c>
      <c r="B7082" s="6" t="s">
        <v>19335</v>
      </c>
      <c r="C7082" s="6" t="s">
        <v>19336</v>
      </c>
      <c r="D7082" s="12">
        <v>1</v>
      </c>
    </row>
    <row r="7083" spans="1:4" x14ac:dyDescent="0.2">
      <c r="A7083" s="6" t="s">
        <v>5020</v>
      </c>
      <c r="B7083" s="6" t="s">
        <v>19337</v>
      </c>
      <c r="C7083" s="6" t="s">
        <v>19338</v>
      </c>
      <c r="D7083" s="12">
        <v>1</v>
      </c>
    </row>
    <row r="7084" spans="1:4" x14ac:dyDescent="0.2">
      <c r="A7084" s="6" t="s">
        <v>5020</v>
      </c>
      <c r="B7084" s="6" t="s">
        <v>19339</v>
      </c>
      <c r="C7084" s="6" t="s">
        <v>19340</v>
      </c>
      <c r="D7084" s="12">
        <v>1</v>
      </c>
    </row>
    <row r="7085" spans="1:4" x14ac:dyDescent="0.2">
      <c r="A7085" s="6" t="s">
        <v>5020</v>
      </c>
      <c r="B7085" s="6" t="s">
        <v>19341</v>
      </c>
      <c r="C7085" s="6" t="s">
        <v>19342</v>
      </c>
      <c r="D7085" s="12">
        <v>1</v>
      </c>
    </row>
    <row r="7086" spans="1:4" x14ac:dyDescent="0.2">
      <c r="A7086" s="6" t="s">
        <v>5020</v>
      </c>
      <c r="B7086" s="6" t="s">
        <v>19343</v>
      </c>
      <c r="C7086" s="6" t="s">
        <v>19344</v>
      </c>
      <c r="D7086" s="12">
        <v>1</v>
      </c>
    </row>
    <row r="7087" spans="1:4" x14ac:dyDescent="0.2">
      <c r="A7087" s="6" t="s">
        <v>5020</v>
      </c>
      <c r="B7087" s="6" t="s">
        <v>19345</v>
      </c>
      <c r="C7087" s="6" t="s">
        <v>19346</v>
      </c>
      <c r="D7087" s="12">
        <v>1</v>
      </c>
    </row>
    <row r="7088" spans="1:4" x14ac:dyDescent="0.2">
      <c r="A7088" s="6" t="s">
        <v>5020</v>
      </c>
      <c r="B7088" s="6" t="s">
        <v>19347</v>
      </c>
      <c r="C7088" s="6" t="s">
        <v>19348</v>
      </c>
      <c r="D7088" s="12">
        <v>1</v>
      </c>
    </row>
    <row r="7089" spans="1:4" x14ac:dyDescent="0.2">
      <c r="A7089" s="6" t="s">
        <v>5020</v>
      </c>
      <c r="B7089" s="6" t="s">
        <v>19349</v>
      </c>
      <c r="C7089" s="6" t="s">
        <v>19350</v>
      </c>
      <c r="D7089" s="12">
        <v>1</v>
      </c>
    </row>
    <row r="7090" spans="1:4" x14ac:dyDescent="0.2">
      <c r="A7090" s="6" t="s">
        <v>5020</v>
      </c>
      <c r="B7090" s="6" t="s">
        <v>19351</v>
      </c>
      <c r="C7090" s="6" t="s">
        <v>19352</v>
      </c>
      <c r="D7090" s="12">
        <v>1</v>
      </c>
    </row>
    <row r="7091" spans="1:4" x14ac:dyDescent="0.2">
      <c r="A7091" s="6" t="s">
        <v>5020</v>
      </c>
      <c r="B7091" s="6" t="s">
        <v>19353</v>
      </c>
      <c r="C7091" s="6" t="s">
        <v>19354</v>
      </c>
      <c r="D7091" s="12">
        <v>1</v>
      </c>
    </row>
    <row r="7092" spans="1:4" x14ac:dyDescent="0.2">
      <c r="A7092" s="6" t="s">
        <v>19355</v>
      </c>
      <c r="B7092" s="6" t="s">
        <v>19356</v>
      </c>
      <c r="C7092" s="6" t="s">
        <v>19357</v>
      </c>
      <c r="D7092" s="12">
        <v>1</v>
      </c>
    </row>
    <row r="7093" spans="1:4" x14ac:dyDescent="0.2">
      <c r="A7093" s="6" t="s">
        <v>5052</v>
      </c>
      <c r="B7093" s="6" t="s">
        <v>5053</v>
      </c>
      <c r="C7093" s="6" t="s">
        <v>5054</v>
      </c>
      <c r="D7093" s="12">
        <v>1</v>
      </c>
    </row>
    <row r="7094" spans="1:4" x14ac:dyDescent="0.2">
      <c r="A7094" s="6" t="s">
        <v>5052</v>
      </c>
      <c r="B7094" s="6" t="s">
        <v>5055</v>
      </c>
      <c r="C7094" s="6" t="s">
        <v>5056</v>
      </c>
      <c r="D7094" s="12">
        <v>1</v>
      </c>
    </row>
    <row r="7095" spans="1:4" x14ac:dyDescent="0.2">
      <c r="A7095" s="6" t="s">
        <v>5052</v>
      </c>
      <c r="B7095" s="6" t="s">
        <v>5057</v>
      </c>
      <c r="C7095" s="6" t="s">
        <v>5058</v>
      </c>
      <c r="D7095" s="12">
        <v>1</v>
      </c>
    </row>
    <row r="7096" spans="1:4" x14ac:dyDescent="0.2">
      <c r="A7096" s="6" t="s">
        <v>5052</v>
      </c>
      <c r="B7096" s="6" t="s">
        <v>5059</v>
      </c>
      <c r="C7096" s="6" t="s">
        <v>5060</v>
      </c>
      <c r="D7096" s="12">
        <v>1</v>
      </c>
    </row>
    <row r="7097" spans="1:4" x14ac:dyDescent="0.2">
      <c r="A7097" s="6" t="s">
        <v>5052</v>
      </c>
      <c r="B7097" s="6" t="s">
        <v>19358</v>
      </c>
      <c r="C7097" s="6" t="s">
        <v>19358</v>
      </c>
      <c r="D7097" s="12">
        <v>1</v>
      </c>
    </row>
    <row r="7098" spans="1:4" x14ac:dyDescent="0.2">
      <c r="A7098" s="6" t="s">
        <v>5052</v>
      </c>
      <c r="B7098" s="6" t="s">
        <v>5061</v>
      </c>
      <c r="C7098" s="6" t="s">
        <v>5062</v>
      </c>
      <c r="D7098" s="12">
        <v>1</v>
      </c>
    </row>
    <row r="7099" spans="1:4" x14ac:dyDescent="0.2">
      <c r="A7099" s="6" t="s">
        <v>5052</v>
      </c>
      <c r="B7099" s="6" t="s">
        <v>5063</v>
      </c>
      <c r="C7099" s="6" t="s">
        <v>5062</v>
      </c>
      <c r="D7099" s="12">
        <v>1</v>
      </c>
    </row>
    <row r="7100" spans="1:4" x14ac:dyDescent="0.2">
      <c r="A7100" s="6" t="s">
        <v>5052</v>
      </c>
      <c r="B7100" s="6" t="s">
        <v>5064</v>
      </c>
      <c r="C7100" s="6" t="s">
        <v>5065</v>
      </c>
      <c r="D7100" s="12">
        <v>1</v>
      </c>
    </row>
    <row r="7101" spans="1:4" x14ac:dyDescent="0.2">
      <c r="A7101" s="6" t="s">
        <v>5052</v>
      </c>
      <c r="B7101" s="6" t="s">
        <v>5066</v>
      </c>
      <c r="C7101" s="6" t="s">
        <v>5067</v>
      </c>
      <c r="D7101" s="12">
        <v>1</v>
      </c>
    </row>
    <row r="7102" spans="1:4" x14ac:dyDescent="0.2">
      <c r="A7102" s="6" t="s">
        <v>5052</v>
      </c>
      <c r="B7102" s="6" t="s">
        <v>5068</v>
      </c>
      <c r="C7102" s="6" t="s">
        <v>5069</v>
      </c>
      <c r="D7102" s="12">
        <v>1</v>
      </c>
    </row>
    <row r="7103" spans="1:4" x14ac:dyDescent="0.2">
      <c r="A7103" s="6" t="s">
        <v>5052</v>
      </c>
      <c r="B7103" s="6" t="s">
        <v>5070</v>
      </c>
      <c r="C7103" s="6" t="s">
        <v>5071</v>
      </c>
      <c r="D7103" s="12">
        <v>1</v>
      </c>
    </row>
    <row r="7104" spans="1:4" x14ac:dyDescent="0.2">
      <c r="A7104" s="6" t="s">
        <v>5052</v>
      </c>
      <c r="B7104" s="6" t="s">
        <v>5072</v>
      </c>
      <c r="C7104" s="6" t="s">
        <v>5073</v>
      </c>
      <c r="D7104" s="12">
        <v>1</v>
      </c>
    </row>
    <row r="7105" spans="1:4" x14ac:dyDescent="0.2">
      <c r="A7105" s="6" t="s">
        <v>5052</v>
      </c>
      <c r="B7105" s="6" t="s">
        <v>5074</v>
      </c>
      <c r="C7105" s="6" t="s">
        <v>5075</v>
      </c>
      <c r="D7105" s="12">
        <v>1</v>
      </c>
    </row>
    <row r="7106" spans="1:4" x14ac:dyDescent="0.2">
      <c r="A7106" s="6" t="s">
        <v>5052</v>
      </c>
      <c r="B7106" s="6" t="s">
        <v>5076</v>
      </c>
      <c r="C7106" s="6" t="s">
        <v>5077</v>
      </c>
      <c r="D7106" s="12">
        <v>1</v>
      </c>
    </row>
    <row r="7107" spans="1:4" x14ac:dyDescent="0.2">
      <c r="A7107" s="6" t="s">
        <v>5052</v>
      </c>
      <c r="B7107" s="6" t="s">
        <v>5078</v>
      </c>
      <c r="C7107" s="6" t="s">
        <v>5079</v>
      </c>
      <c r="D7107" s="12">
        <v>1</v>
      </c>
    </row>
    <row r="7108" spans="1:4" x14ac:dyDescent="0.2">
      <c r="A7108" s="6" t="s">
        <v>5052</v>
      </c>
      <c r="B7108" s="6" t="s">
        <v>5080</v>
      </c>
      <c r="C7108" s="6" t="s">
        <v>5081</v>
      </c>
      <c r="D7108" s="12">
        <v>1</v>
      </c>
    </row>
    <row r="7109" spans="1:4" x14ac:dyDescent="0.2">
      <c r="A7109" s="6" t="s">
        <v>5052</v>
      </c>
      <c r="B7109" s="6" t="s">
        <v>5082</v>
      </c>
      <c r="C7109" s="6" t="s">
        <v>5083</v>
      </c>
      <c r="D7109" s="12">
        <v>1</v>
      </c>
    </row>
    <row r="7110" spans="1:4" x14ac:dyDescent="0.2">
      <c r="A7110" s="6" t="s">
        <v>5052</v>
      </c>
      <c r="B7110" s="6" t="s">
        <v>5084</v>
      </c>
      <c r="C7110" s="6" t="s">
        <v>5085</v>
      </c>
      <c r="D7110" s="12">
        <v>1</v>
      </c>
    </row>
    <row r="7111" spans="1:4" x14ac:dyDescent="0.2">
      <c r="A7111" s="6" t="s">
        <v>5052</v>
      </c>
      <c r="B7111" s="6" t="s">
        <v>5086</v>
      </c>
      <c r="C7111" s="6" t="s">
        <v>5087</v>
      </c>
      <c r="D7111" s="12">
        <v>1</v>
      </c>
    </row>
    <row r="7112" spans="1:4" x14ac:dyDescent="0.2">
      <c r="A7112" s="6" t="s">
        <v>5052</v>
      </c>
      <c r="B7112" s="6" t="s">
        <v>5088</v>
      </c>
      <c r="C7112" s="6" t="s">
        <v>5089</v>
      </c>
      <c r="D7112" s="12">
        <v>1</v>
      </c>
    </row>
    <row r="7113" spans="1:4" x14ac:dyDescent="0.2">
      <c r="A7113" s="6" t="s">
        <v>5052</v>
      </c>
      <c r="B7113" s="6" t="s">
        <v>5090</v>
      </c>
      <c r="C7113" s="6" t="s">
        <v>5091</v>
      </c>
      <c r="D7113" s="12">
        <v>1</v>
      </c>
    </row>
    <row r="7114" spans="1:4" x14ac:dyDescent="0.2">
      <c r="A7114" s="6" t="s">
        <v>5052</v>
      </c>
      <c r="B7114" s="6" t="s">
        <v>5092</v>
      </c>
      <c r="C7114" s="6" t="s">
        <v>5093</v>
      </c>
      <c r="D7114" s="12">
        <v>1</v>
      </c>
    </row>
    <row r="7115" spans="1:4" x14ac:dyDescent="0.2">
      <c r="A7115" s="6" t="s">
        <v>5052</v>
      </c>
      <c r="B7115" s="6" t="s">
        <v>5094</v>
      </c>
      <c r="C7115" s="6" t="s">
        <v>5095</v>
      </c>
      <c r="D7115" s="12">
        <v>1</v>
      </c>
    </row>
    <row r="7116" spans="1:4" x14ac:dyDescent="0.2">
      <c r="A7116" s="6" t="s">
        <v>5052</v>
      </c>
      <c r="B7116" s="6" t="s">
        <v>5096</v>
      </c>
      <c r="C7116" s="6" t="s">
        <v>5097</v>
      </c>
      <c r="D7116" s="12">
        <v>1</v>
      </c>
    </row>
    <row r="7117" spans="1:4" x14ac:dyDescent="0.2">
      <c r="A7117" s="6" t="s">
        <v>5052</v>
      </c>
      <c r="B7117" s="6" t="s">
        <v>5098</v>
      </c>
      <c r="C7117" s="6" t="s">
        <v>5099</v>
      </c>
      <c r="D7117" s="12">
        <v>1</v>
      </c>
    </row>
    <row r="7118" spans="1:4" x14ac:dyDescent="0.2">
      <c r="A7118" s="6" t="s">
        <v>5052</v>
      </c>
      <c r="B7118" s="6" t="s">
        <v>5100</v>
      </c>
      <c r="C7118" s="6" t="s">
        <v>5101</v>
      </c>
      <c r="D7118" s="12">
        <v>1</v>
      </c>
    </row>
    <row r="7119" spans="1:4" x14ac:dyDescent="0.2">
      <c r="A7119" s="6" t="s">
        <v>5052</v>
      </c>
      <c r="B7119" s="6" t="s">
        <v>5102</v>
      </c>
      <c r="C7119" s="6" t="s">
        <v>5103</v>
      </c>
      <c r="D7119" s="12">
        <v>1</v>
      </c>
    </row>
    <row r="7120" spans="1:4" x14ac:dyDescent="0.2">
      <c r="A7120" s="6" t="s">
        <v>5052</v>
      </c>
      <c r="B7120" s="6" t="s">
        <v>5104</v>
      </c>
      <c r="C7120" s="6" t="s">
        <v>5105</v>
      </c>
      <c r="D7120" s="12">
        <v>1</v>
      </c>
    </row>
    <row r="7121" spans="1:4" x14ac:dyDescent="0.2">
      <c r="A7121" s="6" t="s">
        <v>5052</v>
      </c>
      <c r="B7121" s="6" t="s">
        <v>5106</v>
      </c>
      <c r="C7121" s="6" t="s">
        <v>5107</v>
      </c>
      <c r="D7121" s="12">
        <v>1</v>
      </c>
    </row>
    <row r="7122" spans="1:4" x14ac:dyDescent="0.2">
      <c r="A7122" s="6" t="s">
        <v>5052</v>
      </c>
      <c r="B7122" s="6" t="s">
        <v>5108</v>
      </c>
      <c r="C7122" s="6" t="s">
        <v>5109</v>
      </c>
      <c r="D7122" s="12">
        <v>1</v>
      </c>
    </row>
    <row r="7123" spans="1:4" x14ac:dyDescent="0.2">
      <c r="A7123" s="6" t="s">
        <v>5052</v>
      </c>
      <c r="B7123" s="6" t="s">
        <v>5110</v>
      </c>
      <c r="C7123" s="6" t="s">
        <v>5111</v>
      </c>
      <c r="D7123" s="12">
        <v>1</v>
      </c>
    </row>
    <row r="7124" spans="1:4" x14ac:dyDescent="0.2">
      <c r="A7124" s="6" t="s">
        <v>5052</v>
      </c>
      <c r="B7124" s="6" t="s">
        <v>5112</v>
      </c>
      <c r="C7124" s="6" t="s">
        <v>5113</v>
      </c>
      <c r="D7124" s="12">
        <v>1</v>
      </c>
    </row>
    <row r="7125" spans="1:4" x14ac:dyDescent="0.2">
      <c r="A7125" s="6" t="s">
        <v>5052</v>
      </c>
      <c r="B7125" s="6" t="s">
        <v>5114</v>
      </c>
      <c r="C7125" s="6" t="s">
        <v>5115</v>
      </c>
      <c r="D7125" s="12">
        <v>1</v>
      </c>
    </row>
    <row r="7126" spans="1:4" x14ac:dyDescent="0.2">
      <c r="A7126" s="6" t="s">
        <v>5052</v>
      </c>
      <c r="B7126" s="6" t="s">
        <v>5116</v>
      </c>
      <c r="C7126" s="6" t="s">
        <v>5117</v>
      </c>
      <c r="D7126" s="12">
        <v>1</v>
      </c>
    </row>
    <row r="7127" spans="1:4" x14ac:dyDescent="0.2">
      <c r="A7127" s="6" t="s">
        <v>5052</v>
      </c>
      <c r="B7127" s="6" t="s">
        <v>5118</v>
      </c>
      <c r="C7127" s="6" t="s">
        <v>5119</v>
      </c>
      <c r="D7127" s="12">
        <v>1</v>
      </c>
    </row>
    <row r="7128" spans="1:4" x14ac:dyDescent="0.2">
      <c r="A7128" s="6" t="s">
        <v>5052</v>
      </c>
      <c r="B7128" s="6" t="s">
        <v>5120</v>
      </c>
      <c r="C7128" s="6" t="s">
        <v>5121</v>
      </c>
      <c r="D7128" s="12">
        <v>1</v>
      </c>
    </row>
    <row r="7129" spans="1:4" x14ac:dyDescent="0.2">
      <c r="A7129" s="6" t="s">
        <v>5052</v>
      </c>
      <c r="B7129" s="6" t="s">
        <v>5122</v>
      </c>
      <c r="C7129" s="6" t="s">
        <v>5123</v>
      </c>
      <c r="D7129" s="12">
        <v>1</v>
      </c>
    </row>
    <row r="7130" spans="1:4" x14ac:dyDescent="0.2">
      <c r="A7130" s="6" t="s">
        <v>5052</v>
      </c>
      <c r="B7130" s="6" t="s">
        <v>5124</v>
      </c>
      <c r="C7130" s="6" t="s">
        <v>5123</v>
      </c>
      <c r="D7130" s="12">
        <v>1</v>
      </c>
    </row>
    <row r="7131" spans="1:4" x14ac:dyDescent="0.2">
      <c r="A7131" s="6" t="s">
        <v>5052</v>
      </c>
      <c r="B7131" s="6" t="s">
        <v>5125</v>
      </c>
      <c r="C7131" s="6" t="s">
        <v>5126</v>
      </c>
      <c r="D7131" s="12">
        <v>1</v>
      </c>
    </row>
    <row r="7132" spans="1:4" x14ac:dyDescent="0.2">
      <c r="A7132" s="6" t="s">
        <v>5052</v>
      </c>
      <c r="B7132" s="6" t="s">
        <v>5127</v>
      </c>
      <c r="C7132" s="6" t="s">
        <v>5128</v>
      </c>
      <c r="D7132" s="12">
        <v>1</v>
      </c>
    </row>
    <row r="7133" spans="1:4" x14ac:dyDescent="0.2">
      <c r="A7133" s="6" t="s">
        <v>5052</v>
      </c>
      <c r="B7133" s="6" t="s">
        <v>5129</v>
      </c>
      <c r="C7133" s="6" t="s">
        <v>5130</v>
      </c>
      <c r="D7133" s="12">
        <v>1</v>
      </c>
    </row>
    <row r="7134" spans="1:4" x14ac:dyDescent="0.2">
      <c r="A7134" s="6" t="s">
        <v>5052</v>
      </c>
      <c r="B7134" s="6" t="s">
        <v>5131</v>
      </c>
      <c r="C7134" s="6" t="s">
        <v>5132</v>
      </c>
      <c r="D7134" s="12">
        <v>1</v>
      </c>
    </row>
    <row r="7135" spans="1:4" x14ac:dyDescent="0.2">
      <c r="A7135" s="6" t="s">
        <v>5052</v>
      </c>
      <c r="B7135" s="6" t="s">
        <v>5133</v>
      </c>
      <c r="C7135" s="6" t="s">
        <v>5134</v>
      </c>
      <c r="D7135" s="12">
        <v>1</v>
      </c>
    </row>
    <row r="7136" spans="1:4" x14ac:dyDescent="0.2">
      <c r="A7136" s="6" t="s">
        <v>5052</v>
      </c>
      <c r="B7136" s="6" t="s">
        <v>5135</v>
      </c>
      <c r="C7136" s="6" t="s">
        <v>5136</v>
      </c>
      <c r="D7136" s="12">
        <v>1</v>
      </c>
    </row>
    <row r="7137" spans="1:4" x14ac:dyDescent="0.2">
      <c r="A7137" s="6" t="s">
        <v>5052</v>
      </c>
      <c r="B7137" s="6" t="s">
        <v>5137</v>
      </c>
      <c r="C7137" s="6" t="s">
        <v>5138</v>
      </c>
      <c r="D7137" s="12">
        <v>1</v>
      </c>
    </row>
    <row r="7138" spans="1:4" x14ac:dyDescent="0.2">
      <c r="A7138" s="6" t="s">
        <v>5052</v>
      </c>
      <c r="B7138" s="6" t="s">
        <v>5139</v>
      </c>
      <c r="C7138" s="6" t="s">
        <v>5140</v>
      </c>
      <c r="D7138" s="12">
        <v>1</v>
      </c>
    </row>
    <row r="7139" spans="1:4" x14ac:dyDescent="0.2">
      <c r="A7139" s="6" t="s">
        <v>5052</v>
      </c>
      <c r="B7139" s="6" t="s">
        <v>5141</v>
      </c>
      <c r="C7139" s="6" t="s">
        <v>5142</v>
      </c>
      <c r="D7139" s="12">
        <v>1</v>
      </c>
    </row>
    <row r="7140" spans="1:4" x14ac:dyDescent="0.2">
      <c r="A7140" s="6" t="s">
        <v>5052</v>
      </c>
      <c r="B7140" s="6" t="s">
        <v>5143</v>
      </c>
      <c r="C7140" s="6" t="s">
        <v>5144</v>
      </c>
      <c r="D7140" s="12">
        <v>1</v>
      </c>
    </row>
    <row r="7141" spans="1:4" x14ac:dyDescent="0.2">
      <c r="A7141" s="6" t="s">
        <v>5052</v>
      </c>
      <c r="B7141" s="6" t="s">
        <v>5145</v>
      </c>
      <c r="C7141" s="6" t="s">
        <v>5146</v>
      </c>
      <c r="D7141" s="12">
        <v>1</v>
      </c>
    </row>
    <row r="7142" spans="1:4" x14ac:dyDescent="0.2">
      <c r="A7142" s="6" t="s">
        <v>5052</v>
      </c>
      <c r="B7142" s="6" t="s">
        <v>5147</v>
      </c>
      <c r="C7142" s="6" t="s">
        <v>5148</v>
      </c>
      <c r="D7142" s="12">
        <v>1</v>
      </c>
    </row>
    <row r="7143" spans="1:4" x14ac:dyDescent="0.2">
      <c r="A7143" s="6" t="s">
        <v>5052</v>
      </c>
      <c r="B7143" s="6" t="s">
        <v>5149</v>
      </c>
      <c r="C7143" s="6" t="s">
        <v>5150</v>
      </c>
      <c r="D7143" s="12">
        <v>1</v>
      </c>
    </row>
    <row r="7144" spans="1:4" x14ac:dyDescent="0.2">
      <c r="A7144" s="6" t="s">
        <v>5052</v>
      </c>
      <c r="B7144" s="6" t="s">
        <v>5151</v>
      </c>
      <c r="C7144" s="6" t="s">
        <v>5152</v>
      </c>
      <c r="D7144" s="12">
        <v>1</v>
      </c>
    </row>
    <row r="7145" spans="1:4" x14ac:dyDescent="0.2">
      <c r="A7145" s="6" t="s">
        <v>5052</v>
      </c>
      <c r="B7145" s="6" t="s">
        <v>5153</v>
      </c>
      <c r="C7145" s="6" t="s">
        <v>5154</v>
      </c>
      <c r="D7145" s="12">
        <v>1</v>
      </c>
    </row>
    <row r="7146" spans="1:4" x14ac:dyDescent="0.2">
      <c r="A7146" s="6" t="s">
        <v>5052</v>
      </c>
      <c r="B7146" s="6" t="s">
        <v>5155</v>
      </c>
      <c r="C7146" s="6" t="s">
        <v>5156</v>
      </c>
      <c r="D7146" s="12">
        <v>1</v>
      </c>
    </row>
    <row r="7147" spans="1:4" x14ac:dyDescent="0.2">
      <c r="A7147" s="6" t="s">
        <v>5052</v>
      </c>
      <c r="B7147" s="6" t="s">
        <v>5157</v>
      </c>
      <c r="C7147" s="6" t="s">
        <v>5158</v>
      </c>
      <c r="D7147" s="12">
        <v>1</v>
      </c>
    </row>
    <row r="7148" spans="1:4" x14ac:dyDescent="0.2">
      <c r="A7148" s="6" t="s">
        <v>5052</v>
      </c>
      <c r="B7148" s="6" t="s">
        <v>5159</v>
      </c>
      <c r="C7148" s="6" t="s">
        <v>5160</v>
      </c>
      <c r="D7148" s="12">
        <v>1</v>
      </c>
    </row>
    <row r="7149" spans="1:4" x14ac:dyDescent="0.2">
      <c r="A7149" s="6" t="s">
        <v>5052</v>
      </c>
      <c r="B7149" s="6" t="s">
        <v>5161</v>
      </c>
      <c r="C7149" s="6" t="s">
        <v>5162</v>
      </c>
      <c r="D7149" s="12">
        <v>1</v>
      </c>
    </row>
    <row r="7150" spans="1:4" x14ac:dyDescent="0.2">
      <c r="A7150" s="6" t="s">
        <v>5052</v>
      </c>
      <c r="B7150" s="6" t="s">
        <v>5163</v>
      </c>
      <c r="C7150" s="6" t="s">
        <v>5164</v>
      </c>
      <c r="D7150" s="12">
        <v>1</v>
      </c>
    </row>
    <row r="7151" spans="1:4" x14ac:dyDescent="0.2">
      <c r="A7151" s="6" t="s">
        <v>5052</v>
      </c>
      <c r="B7151" s="6" t="s">
        <v>5165</v>
      </c>
      <c r="C7151" s="6" t="s">
        <v>5166</v>
      </c>
      <c r="D7151" s="12">
        <v>1</v>
      </c>
    </row>
    <row r="7152" spans="1:4" x14ac:dyDescent="0.2">
      <c r="A7152" s="6" t="s">
        <v>5052</v>
      </c>
      <c r="B7152" s="6" t="s">
        <v>5167</v>
      </c>
      <c r="C7152" s="6" t="s">
        <v>5168</v>
      </c>
      <c r="D7152" s="12">
        <v>1</v>
      </c>
    </row>
    <row r="7153" spans="1:4" x14ac:dyDescent="0.2">
      <c r="A7153" s="6" t="s">
        <v>5052</v>
      </c>
      <c r="B7153" s="6" t="s">
        <v>5169</v>
      </c>
      <c r="C7153" s="6" t="s">
        <v>5168</v>
      </c>
      <c r="D7153" s="12">
        <v>1</v>
      </c>
    </row>
    <row r="7154" spans="1:4" x14ac:dyDescent="0.2">
      <c r="A7154" s="6" t="s">
        <v>5052</v>
      </c>
      <c r="B7154" s="6" t="s">
        <v>5170</v>
      </c>
      <c r="C7154" s="6" t="s">
        <v>5171</v>
      </c>
      <c r="D7154" s="12">
        <v>1</v>
      </c>
    </row>
    <row r="7155" spans="1:4" x14ac:dyDescent="0.2">
      <c r="A7155" s="6" t="s">
        <v>5052</v>
      </c>
      <c r="B7155" s="6" t="s">
        <v>5172</v>
      </c>
      <c r="C7155" s="6" t="s">
        <v>5173</v>
      </c>
      <c r="D7155" s="12">
        <v>1</v>
      </c>
    </row>
    <row r="7156" spans="1:4" x14ac:dyDescent="0.2">
      <c r="A7156" s="6" t="s">
        <v>5052</v>
      </c>
      <c r="B7156" s="6" t="s">
        <v>5174</v>
      </c>
      <c r="C7156" s="6" t="s">
        <v>5175</v>
      </c>
      <c r="D7156" s="12">
        <v>1</v>
      </c>
    </row>
    <row r="7157" spans="1:4" x14ac:dyDescent="0.2">
      <c r="A7157" s="6" t="s">
        <v>5052</v>
      </c>
      <c r="B7157" s="6" t="s">
        <v>5176</v>
      </c>
      <c r="C7157" s="6" t="s">
        <v>5177</v>
      </c>
      <c r="D7157" s="12">
        <v>1</v>
      </c>
    </row>
    <row r="7158" spans="1:4" x14ac:dyDescent="0.2">
      <c r="A7158" s="6" t="s">
        <v>5052</v>
      </c>
      <c r="B7158" s="6" t="s">
        <v>5178</v>
      </c>
      <c r="C7158" s="6" t="s">
        <v>5179</v>
      </c>
      <c r="D7158" s="12">
        <v>1</v>
      </c>
    </row>
    <row r="7159" spans="1:4" x14ac:dyDescent="0.2">
      <c r="A7159" s="6" t="s">
        <v>5052</v>
      </c>
      <c r="B7159" s="6" t="s">
        <v>5180</v>
      </c>
      <c r="C7159" s="6" t="s">
        <v>5181</v>
      </c>
      <c r="D7159" s="12">
        <v>1</v>
      </c>
    </row>
    <row r="7160" spans="1:4" x14ac:dyDescent="0.2">
      <c r="A7160" s="6" t="s">
        <v>5052</v>
      </c>
      <c r="B7160" s="6" t="s">
        <v>5182</v>
      </c>
      <c r="C7160" s="6" t="s">
        <v>5183</v>
      </c>
      <c r="D7160" s="12">
        <v>1</v>
      </c>
    </row>
    <row r="7161" spans="1:4" x14ac:dyDescent="0.2">
      <c r="A7161" s="6" t="s">
        <v>5052</v>
      </c>
      <c r="B7161" s="6" t="s">
        <v>5184</v>
      </c>
      <c r="C7161" s="6" t="s">
        <v>5185</v>
      </c>
      <c r="D7161" s="12">
        <v>1</v>
      </c>
    </row>
    <row r="7162" spans="1:4" x14ac:dyDescent="0.2">
      <c r="A7162" s="6" t="s">
        <v>5052</v>
      </c>
      <c r="B7162" s="6" t="s">
        <v>5186</v>
      </c>
      <c r="C7162" s="6" t="s">
        <v>5187</v>
      </c>
      <c r="D7162" s="12">
        <v>1</v>
      </c>
    </row>
    <row r="7163" spans="1:4" x14ac:dyDescent="0.2">
      <c r="A7163" s="6" t="s">
        <v>5052</v>
      </c>
      <c r="B7163" s="6" t="s">
        <v>5188</v>
      </c>
      <c r="C7163" s="6" t="s">
        <v>5189</v>
      </c>
      <c r="D7163" s="12">
        <v>1</v>
      </c>
    </row>
    <row r="7164" spans="1:4" x14ac:dyDescent="0.2">
      <c r="A7164" s="6" t="s">
        <v>5052</v>
      </c>
      <c r="B7164" s="6" t="s">
        <v>5190</v>
      </c>
      <c r="C7164" s="6" t="s">
        <v>5191</v>
      </c>
      <c r="D7164" s="12">
        <v>1</v>
      </c>
    </row>
    <row r="7165" spans="1:4" x14ac:dyDescent="0.2">
      <c r="A7165" s="6" t="s">
        <v>5052</v>
      </c>
      <c r="B7165" s="6" t="s">
        <v>5192</v>
      </c>
      <c r="C7165" s="6" t="s">
        <v>5193</v>
      </c>
      <c r="D7165" s="12">
        <v>1</v>
      </c>
    </row>
    <row r="7166" spans="1:4" x14ac:dyDescent="0.2">
      <c r="A7166" s="6" t="s">
        <v>5052</v>
      </c>
      <c r="B7166" s="6" t="s">
        <v>5194</v>
      </c>
      <c r="C7166" s="6" t="s">
        <v>5195</v>
      </c>
      <c r="D7166" s="12">
        <v>1</v>
      </c>
    </row>
    <row r="7167" spans="1:4" x14ac:dyDescent="0.2">
      <c r="A7167" s="6" t="s">
        <v>5052</v>
      </c>
      <c r="B7167" s="6" t="s">
        <v>5196</v>
      </c>
      <c r="C7167" s="6" t="s">
        <v>5197</v>
      </c>
      <c r="D7167" s="12">
        <v>1</v>
      </c>
    </row>
    <row r="7168" spans="1:4" x14ac:dyDescent="0.2">
      <c r="A7168" s="6" t="s">
        <v>5052</v>
      </c>
      <c r="B7168" s="6" t="s">
        <v>5198</v>
      </c>
      <c r="C7168" s="6" t="s">
        <v>5199</v>
      </c>
      <c r="D7168" s="12">
        <v>1</v>
      </c>
    </row>
    <row r="7169" spans="1:4" x14ac:dyDescent="0.2">
      <c r="A7169" s="6" t="s">
        <v>5052</v>
      </c>
      <c r="B7169" s="6" t="s">
        <v>5200</v>
      </c>
      <c r="C7169" s="6" t="s">
        <v>5201</v>
      </c>
      <c r="D7169" s="12">
        <v>1</v>
      </c>
    </row>
    <row r="7170" spans="1:4" x14ac:dyDescent="0.2">
      <c r="A7170" s="6" t="s">
        <v>5052</v>
      </c>
      <c r="B7170" s="6" t="s">
        <v>5202</v>
      </c>
      <c r="C7170" s="6" t="s">
        <v>5203</v>
      </c>
      <c r="D7170" s="12">
        <v>1</v>
      </c>
    </row>
    <row r="7171" spans="1:4" x14ac:dyDescent="0.2">
      <c r="A7171" s="6" t="s">
        <v>5052</v>
      </c>
      <c r="B7171" s="6" t="s">
        <v>5204</v>
      </c>
      <c r="C7171" s="6" t="s">
        <v>5205</v>
      </c>
      <c r="D7171" s="12">
        <v>1</v>
      </c>
    </row>
    <row r="7172" spans="1:4" x14ac:dyDescent="0.2">
      <c r="A7172" s="6" t="s">
        <v>5052</v>
      </c>
      <c r="B7172" s="6" t="s">
        <v>5206</v>
      </c>
      <c r="C7172" s="6" t="s">
        <v>5207</v>
      </c>
      <c r="D7172" s="12">
        <v>1</v>
      </c>
    </row>
    <row r="7173" spans="1:4" x14ac:dyDescent="0.2">
      <c r="A7173" s="6" t="s">
        <v>5052</v>
      </c>
      <c r="B7173" s="6" t="s">
        <v>5208</v>
      </c>
      <c r="C7173" s="6" t="s">
        <v>5209</v>
      </c>
      <c r="D7173" s="12">
        <v>1</v>
      </c>
    </row>
    <row r="7174" spans="1:4" x14ac:dyDescent="0.2">
      <c r="A7174" s="6" t="s">
        <v>5052</v>
      </c>
      <c r="B7174" s="6" t="s">
        <v>5210</v>
      </c>
      <c r="C7174" s="6" t="s">
        <v>5211</v>
      </c>
      <c r="D7174" s="12">
        <v>1</v>
      </c>
    </row>
    <row r="7175" spans="1:4" x14ac:dyDescent="0.2">
      <c r="A7175" s="6" t="s">
        <v>5052</v>
      </c>
      <c r="B7175" s="6" t="s">
        <v>5212</v>
      </c>
      <c r="C7175" s="6" t="s">
        <v>5213</v>
      </c>
      <c r="D7175" s="12">
        <v>1</v>
      </c>
    </row>
    <row r="7176" spans="1:4" x14ac:dyDescent="0.2">
      <c r="A7176" s="6" t="s">
        <v>5052</v>
      </c>
      <c r="B7176" s="6" t="s">
        <v>5214</v>
      </c>
      <c r="C7176" s="6" t="s">
        <v>5215</v>
      </c>
      <c r="D7176" s="12">
        <v>1</v>
      </c>
    </row>
    <row r="7177" spans="1:4" x14ac:dyDescent="0.2">
      <c r="A7177" s="6" t="s">
        <v>5052</v>
      </c>
      <c r="B7177" s="6" t="s">
        <v>5216</v>
      </c>
      <c r="C7177" s="6" t="s">
        <v>5217</v>
      </c>
      <c r="D7177" s="12">
        <v>1</v>
      </c>
    </row>
    <row r="7178" spans="1:4" x14ac:dyDescent="0.2">
      <c r="A7178" s="6" t="s">
        <v>5052</v>
      </c>
      <c r="B7178" s="6" t="s">
        <v>5218</v>
      </c>
      <c r="C7178" s="6" t="s">
        <v>5219</v>
      </c>
      <c r="D7178" s="12">
        <v>1</v>
      </c>
    </row>
    <row r="7179" spans="1:4" x14ac:dyDescent="0.2">
      <c r="A7179" s="6" t="s">
        <v>5052</v>
      </c>
      <c r="B7179" s="6" t="s">
        <v>5220</v>
      </c>
      <c r="C7179" s="6" t="s">
        <v>5221</v>
      </c>
      <c r="D7179" s="12">
        <v>1</v>
      </c>
    </row>
    <row r="7180" spans="1:4" x14ac:dyDescent="0.2">
      <c r="A7180" s="6" t="s">
        <v>5052</v>
      </c>
      <c r="B7180" s="6" t="s">
        <v>5222</v>
      </c>
      <c r="C7180" s="6" t="s">
        <v>5223</v>
      </c>
      <c r="D7180" s="12">
        <v>1</v>
      </c>
    </row>
    <row r="7181" spans="1:4" x14ac:dyDescent="0.2">
      <c r="A7181" s="6" t="s">
        <v>5052</v>
      </c>
      <c r="B7181" s="6" t="s">
        <v>5224</v>
      </c>
      <c r="C7181" s="6" t="s">
        <v>5225</v>
      </c>
      <c r="D7181" s="12">
        <v>1</v>
      </c>
    </row>
    <row r="7182" spans="1:4" x14ac:dyDescent="0.2">
      <c r="A7182" s="6" t="s">
        <v>5052</v>
      </c>
      <c r="B7182" s="6" t="s">
        <v>5226</v>
      </c>
      <c r="C7182" s="6" t="s">
        <v>5227</v>
      </c>
      <c r="D7182" s="12">
        <v>1</v>
      </c>
    </row>
    <row r="7183" spans="1:4" x14ac:dyDescent="0.2">
      <c r="A7183" s="6" t="s">
        <v>5052</v>
      </c>
      <c r="B7183" s="6" t="s">
        <v>5228</v>
      </c>
      <c r="C7183" s="6" t="s">
        <v>5229</v>
      </c>
      <c r="D7183" s="12">
        <v>1</v>
      </c>
    </row>
    <row r="7184" spans="1:4" x14ac:dyDescent="0.2">
      <c r="A7184" s="6" t="s">
        <v>5052</v>
      </c>
      <c r="B7184" s="6" t="s">
        <v>5230</v>
      </c>
      <c r="C7184" s="6" t="s">
        <v>5231</v>
      </c>
      <c r="D7184" s="12">
        <v>1</v>
      </c>
    </row>
    <row r="7185" spans="1:4" x14ac:dyDescent="0.2">
      <c r="A7185" s="6" t="s">
        <v>5052</v>
      </c>
      <c r="B7185" s="6" t="s">
        <v>5232</v>
      </c>
      <c r="C7185" s="6" t="s">
        <v>5233</v>
      </c>
      <c r="D7185" s="12">
        <v>1</v>
      </c>
    </row>
    <row r="7186" spans="1:4" x14ac:dyDescent="0.2">
      <c r="A7186" s="6" t="s">
        <v>5052</v>
      </c>
      <c r="B7186" s="6" t="s">
        <v>5234</v>
      </c>
      <c r="C7186" s="6" t="s">
        <v>5235</v>
      </c>
      <c r="D7186" s="12">
        <v>1</v>
      </c>
    </row>
    <row r="7187" spans="1:4" x14ac:dyDescent="0.2">
      <c r="A7187" s="6" t="s">
        <v>5052</v>
      </c>
      <c r="B7187" s="6" t="s">
        <v>5236</v>
      </c>
      <c r="C7187" s="6" t="s">
        <v>5237</v>
      </c>
      <c r="D7187" s="12">
        <v>1</v>
      </c>
    </row>
    <row r="7188" spans="1:4" x14ac:dyDescent="0.2">
      <c r="A7188" s="6" t="s">
        <v>5052</v>
      </c>
      <c r="B7188" s="6" t="s">
        <v>5238</v>
      </c>
      <c r="C7188" s="6" t="s">
        <v>5239</v>
      </c>
      <c r="D7188" s="12">
        <v>1</v>
      </c>
    </row>
    <row r="7189" spans="1:4" x14ac:dyDescent="0.2">
      <c r="A7189" s="6" t="s">
        <v>5052</v>
      </c>
      <c r="B7189" s="6" t="s">
        <v>5240</v>
      </c>
      <c r="C7189" s="6" t="s">
        <v>5241</v>
      </c>
      <c r="D7189" s="12">
        <v>1</v>
      </c>
    </row>
    <row r="7190" spans="1:4" x14ac:dyDescent="0.2">
      <c r="A7190" s="6" t="s">
        <v>5052</v>
      </c>
      <c r="B7190" s="6" t="s">
        <v>5242</v>
      </c>
      <c r="C7190" s="6" t="s">
        <v>5243</v>
      </c>
      <c r="D7190" s="12">
        <v>1</v>
      </c>
    </row>
    <row r="7191" spans="1:4" x14ac:dyDescent="0.2">
      <c r="A7191" s="6" t="s">
        <v>5052</v>
      </c>
      <c r="B7191" s="6" t="s">
        <v>5244</v>
      </c>
      <c r="C7191" s="6" t="s">
        <v>5245</v>
      </c>
      <c r="D7191" s="12">
        <v>1</v>
      </c>
    </row>
    <row r="7192" spans="1:4" x14ac:dyDescent="0.2">
      <c r="A7192" s="6" t="s">
        <v>5052</v>
      </c>
      <c r="B7192" s="6" t="s">
        <v>5246</v>
      </c>
      <c r="C7192" s="6" t="s">
        <v>5247</v>
      </c>
      <c r="D7192" s="12">
        <v>1</v>
      </c>
    </row>
    <row r="7193" spans="1:4" x14ac:dyDescent="0.2">
      <c r="A7193" s="6" t="s">
        <v>5052</v>
      </c>
      <c r="B7193" s="6" t="s">
        <v>5248</v>
      </c>
      <c r="C7193" s="6" t="s">
        <v>5249</v>
      </c>
      <c r="D7193" s="12">
        <v>1</v>
      </c>
    </row>
    <row r="7194" spans="1:4" x14ac:dyDescent="0.2">
      <c r="A7194" s="6" t="s">
        <v>5052</v>
      </c>
      <c r="B7194" s="6" t="s">
        <v>5250</v>
      </c>
      <c r="C7194" s="6" t="s">
        <v>5251</v>
      </c>
      <c r="D7194" s="12">
        <v>1</v>
      </c>
    </row>
    <row r="7195" spans="1:4" x14ac:dyDescent="0.2">
      <c r="A7195" s="6" t="s">
        <v>19359</v>
      </c>
      <c r="B7195" s="6" t="s">
        <v>19360</v>
      </c>
      <c r="C7195" s="6" t="s">
        <v>19361</v>
      </c>
      <c r="D7195" s="12">
        <v>1</v>
      </c>
    </row>
    <row r="7196" spans="1:4" x14ac:dyDescent="0.2">
      <c r="A7196" s="6" t="s">
        <v>19359</v>
      </c>
      <c r="B7196" s="6" t="s">
        <v>19362</v>
      </c>
      <c r="C7196" s="6" t="s">
        <v>19363</v>
      </c>
      <c r="D7196" s="12">
        <v>1</v>
      </c>
    </row>
    <row r="7197" spans="1:4" x14ac:dyDescent="0.2">
      <c r="A7197" s="6" t="s">
        <v>19359</v>
      </c>
      <c r="B7197" s="6" t="s">
        <v>19364</v>
      </c>
      <c r="C7197" s="6" t="s">
        <v>19365</v>
      </c>
      <c r="D7197" s="12">
        <v>1</v>
      </c>
    </row>
    <row r="7198" spans="1:4" x14ac:dyDescent="0.2">
      <c r="A7198" s="6" t="s">
        <v>19359</v>
      </c>
      <c r="B7198" s="6" t="s">
        <v>19366</v>
      </c>
      <c r="C7198" s="6" t="s">
        <v>19367</v>
      </c>
      <c r="D7198" s="12">
        <v>1</v>
      </c>
    </row>
    <row r="7199" spans="1:4" x14ac:dyDescent="0.2">
      <c r="A7199" s="6" t="s">
        <v>19359</v>
      </c>
      <c r="B7199" s="6" t="s">
        <v>19368</v>
      </c>
      <c r="C7199" s="6" t="s">
        <v>19369</v>
      </c>
      <c r="D7199" s="12">
        <v>1</v>
      </c>
    </row>
    <row r="7200" spans="1:4" x14ac:dyDescent="0.2">
      <c r="A7200" s="6" t="s">
        <v>19370</v>
      </c>
      <c r="B7200" s="6" t="s">
        <v>19371</v>
      </c>
      <c r="C7200" s="6" t="s">
        <v>19372</v>
      </c>
      <c r="D7200" s="12">
        <v>1</v>
      </c>
    </row>
    <row r="7201" spans="1:4" x14ac:dyDescent="0.2">
      <c r="A7201" s="6" t="s">
        <v>19370</v>
      </c>
      <c r="B7201" s="6" t="s">
        <v>19373</v>
      </c>
      <c r="C7201" s="6" t="s">
        <v>19374</v>
      </c>
      <c r="D7201" s="12">
        <v>1</v>
      </c>
    </row>
    <row r="7202" spans="1:4" x14ac:dyDescent="0.2">
      <c r="A7202" s="6" t="s">
        <v>5252</v>
      </c>
      <c r="B7202" s="6" t="s">
        <v>5253</v>
      </c>
      <c r="C7202" s="6" t="s">
        <v>5254</v>
      </c>
      <c r="D7202" s="12">
        <v>1</v>
      </c>
    </row>
    <row r="7203" spans="1:4" x14ac:dyDescent="0.2">
      <c r="A7203" s="6" t="s">
        <v>5252</v>
      </c>
      <c r="B7203" s="6" t="s">
        <v>5255</v>
      </c>
      <c r="C7203" s="6" t="s">
        <v>5256</v>
      </c>
      <c r="D7203" s="12">
        <v>1</v>
      </c>
    </row>
    <row r="7204" spans="1:4" x14ac:dyDescent="0.2">
      <c r="A7204" s="6" t="s">
        <v>5252</v>
      </c>
      <c r="B7204" s="6" t="s">
        <v>19375</v>
      </c>
      <c r="C7204" s="6" t="s">
        <v>19376</v>
      </c>
      <c r="D7204" s="12">
        <v>1</v>
      </c>
    </row>
    <row r="7205" spans="1:4" x14ac:dyDescent="0.2">
      <c r="A7205" s="6" t="s">
        <v>5252</v>
      </c>
      <c r="B7205" s="6" t="s">
        <v>19377</v>
      </c>
      <c r="C7205" s="6" t="s">
        <v>19378</v>
      </c>
      <c r="D7205" s="12">
        <v>1</v>
      </c>
    </row>
    <row r="7206" spans="1:4" x14ac:dyDescent="0.2">
      <c r="A7206" s="6" t="s">
        <v>5252</v>
      </c>
      <c r="B7206" s="6" t="s">
        <v>19379</v>
      </c>
      <c r="C7206" s="6" t="s">
        <v>8671</v>
      </c>
      <c r="D7206" s="12">
        <v>1</v>
      </c>
    </row>
    <row r="7207" spans="1:4" x14ac:dyDescent="0.2">
      <c r="A7207" s="6" t="s">
        <v>19380</v>
      </c>
      <c r="B7207" s="6" t="s">
        <v>19381</v>
      </c>
      <c r="C7207" s="6" t="s">
        <v>19382</v>
      </c>
      <c r="D7207" s="12">
        <v>1</v>
      </c>
    </row>
    <row r="7208" spans="1:4" x14ac:dyDescent="0.2">
      <c r="A7208" s="6" t="s">
        <v>19380</v>
      </c>
      <c r="B7208" s="6" t="s">
        <v>19383</v>
      </c>
      <c r="C7208" s="6" t="s">
        <v>19384</v>
      </c>
      <c r="D7208" s="12">
        <v>1</v>
      </c>
    </row>
    <row r="7209" spans="1:4" x14ac:dyDescent="0.2">
      <c r="A7209" s="6" t="s">
        <v>19385</v>
      </c>
      <c r="B7209" s="6" t="s">
        <v>19386</v>
      </c>
      <c r="C7209" s="6" t="s">
        <v>19387</v>
      </c>
      <c r="D7209" s="12">
        <v>1</v>
      </c>
    </row>
    <row r="7210" spans="1:4" x14ac:dyDescent="0.2">
      <c r="A7210" s="6" t="s">
        <v>19385</v>
      </c>
      <c r="B7210" s="6" t="s">
        <v>19388</v>
      </c>
      <c r="C7210" s="6" t="s">
        <v>19389</v>
      </c>
      <c r="D7210" s="12">
        <v>1</v>
      </c>
    </row>
    <row r="7211" spans="1:4" x14ac:dyDescent="0.2">
      <c r="A7211" s="6" t="s">
        <v>19385</v>
      </c>
      <c r="B7211" s="6" t="s">
        <v>19390</v>
      </c>
      <c r="C7211" s="6" t="s">
        <v>19391</v>
      </c>
      <c r="D7211" s="12">
        <v>100</v>
      </c>
    </row>
    <row r="7212" spans="1:4" x14ac:dyDescent="0.2">
      <c r="A7212" s="6" t="s">
        <v>19385</v>
      </c>
      <c r="B7212" s="6" t="s">
        <v>19392</v>
      </c>
      <c r="C7212" s="6" t="s">
        <v>19393</v>
      </c>
      <c r="D7212" s="12">
        <v>1</v>
      </c>
    </row>
    <row r="7213" spans="1:4" x14ac:dyDescent="0.2">
      <c r="A7213" s="6" t="s">
        <v>19385</v>
      </c>
      <c r="B7213" s="6" t="s">
        <v>19394</v>
      </c>
      <c r="C7213" s="6" t="s">
        <v>19395</v>
      </c>
      <c r="D7213" s="12">
        <v>1</v>
      </c>
    </row>
    <row r="7214" spans="1:4" x14ac:dyDescent="0.2">
      <c r="A7214" s="6" t="s">
        <v>19396</v>
      </c>
      <c r="B7214" s="6" t="s">
        <v>19397</v>
      </c>
      <c r="C7214" s="6" t="s">
        <v>19398</v>
      </c>
      <c r="D7214" s="12">
        <v>1</v>
      </c>
    </row>
    <row r="7215" spans="1:4" x14ac:dyDescent="0.2">
      <c r="A7215" s="6" t="s">
        <v>19396</v>
      </c>
      <c r="B7215" s="6" t="s">
        <v>19399</v>
      </c>
      <c r="C7215" s="6" t="s">
        <v>19400</v>
      </c>
      <c r="D7215" s="12">
        <v>1</v>
      </c>
    </row>
    <row r="7216" spans="1:4" x14ac:dyDescent="0.2">
      <c r="A7216" s="6" t="s">
        <v>19396</v>
      </c>
      <c r="B7216" s="6" t="s">
        <v>19401</v>
      </c>
      <c r="C7216" s="6" t="s">
        <v>19402</v>
      </c>
      <c r="D7216" s="12">
        <v>1</v>
      </c>
    </row>
    <row r="7217" spans="1:4" x14ac:dyDescent="0.2">
      <c r="A7217" s="6" t="s">
        <v>19396</v>
      </c>
      <c r="B7217" s="6" t="s">
        <v>19403</v>
      </c>
      <c r="C7217" s="6" t="s">
        <v>19404</v>
      </c>
      <c r="D7217" s="12">
        <v>1</v>
      </c>
    </row>
    <row r="7218" spans="1:4" x14ac:dyDescent="0.2">
      <c r="A7218" s="6" t="s">
        <v>19396</v>
      </c>
      <c r="B7218" s="6" t="s">
        <v>19405</v>
      </c>
      <c r="C7218" s="6" t="s">
        <v>19406</v>
      </c>
      <c r="D7218" s="12">
        <v>1</v>
      </c>
    </row>
    <row r="7219" spans="1:4" x14ac:dyDescent="0.2">
      <c r="A7219" s="6" t="s">
        <v>19396</v>
      </c>
      <c r="B7219" s="6" t="s">
        <v>19407</v>
      </c>
      <c r="C7219" s="6" t="s">
        <v>19408</v>
      </c>
      <c r="D7219" s="12">
        <v>1</v>
      </c>
    </row>
    <row r="7220" spans="1:4" x14ac:dyDescent="0.2">
      <c r="A7220" s="6" t="s">
        <v>19396</v>
      </c>
      <c r="B7220" s="6" t="s">
        <v>19409</v>
      </c>
      <c r="C7220" s="6" t="s">
        <v>19410</v>
      </c>
      <c r="D7220" s="12">
        <v>1</v>
      </c>
    </row>
    <row r="7221" spans="1:4" x14ac:dyDescent="0.2">
      <c r="A7221" s="6" t="s">
        <v>19396</v>
      </c>
      <c r="B7221" s="6" t="s">
        <v>19411</v>
      </c>
      <c r="C7221" s="6" t="s">
        <v>19412</v>
      </c>
      <c r="D7221" s="12">
        <v>1</v>
      </c>
    </row>
    <row r="7222" spans="1:4" x14ac:dyDescent="0.2">
      <c r="A7222" s="6" t="s">
        <v>19396</v>
      </c>
      <c r="B7222" s="6" t="s">
        <v>19413</v>
      </c>
      <c r="C7222" s="6" t="s">
        <v>19414</v>
      </c>
      <c r="D7222" s="12">
        <v>1</v>
      </c>
    </row>
    <row r="7223" spans="1:4" x14ac:dyDescent="0.2">
      <c r="A7223" s="6" t="s">
        <v>19396</v>
      </c>
      <c r="B7223" s="6" t="s">
        <v>19415</v>
      </c>
      <c r="C7223" s="6" t="s">
        <v>19416</v>
      </c>
      <c r="D7223" s="12">
        <v>1</v>
      </c>
    </row>
    <row r="7224" spans="1:4" x14ac:dyDescent="0.2">
      <c r="A7224" s="6" t="s">
        <v>5257</v>
      </c>
      <c r="B7224" s="6" t="s">
        <v>5258</v>
      </c>
      <c r="C7224" s="6" t="s">
        <v>5259</v>
      </c>
      <c r="D7224" s="12">
        <v>1</v>
      </c>
    </row>
    <row r="7225" spans="1:4" x14ac:dyDescent="0.2">
      <c r="A7225" s="6" t="s">
        <v>5257</v>
      </c>
      <c r="B7225" s="6" t="s">
        <v>5260</v>
      </c>
      <c r="C7225" s="6" t="s">
        <v>5261</v>
      </c>
      <c r="D7225" s="12">
        <v>1</v>
      </c>
    </row>
    <row r="7226" spans="1:4" x14ac:dyDescent="0.2">
      <c r="A7226" s="6" t="s">
        <v>5257</v>
      </c>
      <c r="B7226" s="6" t="s">
        <v>5262</v>
      </c>
      <c r="C7226" s="6" t="s">
        <v>5263</v>
      </c>
      <c r="D7226" s="12">
        <v>1</v>
      </c>
    </row>
    <row r="7227" spans="1:4" x14ac:dyDescent="0.2">
      <c r="A7227" s="6" t="s">
        <v>5257</v>
      </c>
      <c r="B7227" s="6" t="s">
        <v>5264</v>
      </c>
      <c r="C7227" s="6" t="s">
        <v>9914</v>
      </c>
      <c r="D7227" s="12">
        <v>1</v>
      </c>
    </row>
    <row r="7228" spans="1:4" x14ac:dyDescent="0.2">
      <c r="A7228" s="6" t="s">
        <v>5257</v>
      </c>
      <c r="B7228" s="6" t="s">
        <v>5265</v>
      </c>
      <c r="C7228" s="6" t="s">
        <v>9915</v>
      </c>
      <c r="D7228" s="12">
        <v>1</v>
      </c>
    </row>
    <row r="7229" spans="1:4" x14ac:dyDescent="0.2">
      <c r="A7229" s="6" t="s">
        <v>5257</v>
      </c>
      <c r="B7229" s="6" t="s">
        <v>5266</v>
      </c>
      <c r="C7229" s="6" t="s">
        <v>9916</v>
      </c>
      <c r="D7229" s="12">
        <v>1</v>
      </c>
    </row>
    <row r="7230" spans="1:4" x14ac:dyDescent="0.2">
      <c r="A7230" s="6" t="s">
        <v>5257</v>
      </c>
      <c r="B7230" s="6" t="s">
        <v>5267</v>
      </c>
      <c r="C7230" s="6" t="s">
        <v>9917</v>
      </c>
      <c r="D7230" s="12">
        <v>1</v>
      </c>
    </row>
    <row r="7231" spans="1:4" x14ac:dyDescent="0.2">
      <c r="A7231" s="6" t="s">
        <v>5257</v>
      </c>
      <c r="B7231" s="6" t="s">
        <v>5268</v>
      </c>
      <c r="C7231" s="6" t="s">
        <v>9918</v>
      </c>
      <c r="D7231" s="12">
        <v>1</v>
      </c>
    </row>
    <row r="7232" spans="1:4" x14ac:dyDescent="0.2">
      <c r="A7232" s="6" t="s">
        <v>5257</v>
      </c>
      <c r="B7232" s="6" t="s">
        <v>5269</v>
      </c>
      <c r="C7232" s="6" t="s">
        <v>9919</v>
      </c>
      <c r="D7232" s="12">
        <v>1</v>
      </c>
    </row>
    <row r="7233" spans="1:4" x14ac:dyDescent="0.2">
      <c r="A7233" s="6" t="s">
        <v>5257</v>
      </c>
      <c r="B7233" s="6" t="s">
        <v>5270</v>
      </c>
      <c r="C7233" s="6" t="s">
        <v>9920</v>
      </c>
      <c r="D7233" s="12">
        <v>1</v>
      </c>
    </row>
    <row r="7234" spans="1:4" x14ac:dyDescent="0.2">
      <c r="A7234" s="6" t="s">
        <v>5257</v>
      </c>
      <c r="B7234" s="6" t="s">
        <v>5271</v>
      </c>
      <c r="C7234" s="6" t="s">
        <v>9921</v>
      </c>
      <c r="D7234" s="12">
        <v>1</v>
      </c>
    </row>
    <row r="7235" spans="1:4" x14ac:dyDescent="0.2">
      <c r="A7235" s="6" t="s">
        <v>5257</v>
      </c>
      <c r="B7235" s="6" t="s">
        <v>5272</v>
      </c>
      <c r="C7235" s="6" t="s">
        <v>9922</v>
      </c>
      <c r="D7235" s="12">
        <v>1</v>
      </c>
    </row>
    <row r="7236" spans="1:4" x14ac:dyDescent="0.2">
      <c r="A7236" s="6" t="s">
        <v>5257</v>
      </c>
      <c r="B7236" s="6" t="s">
        <v>19417</v>
      </c>
      <c r="C7236" s="6" t="s">
        <v>19418</v>
      </c>
      <c r="D7236" s="12">
        <v>1</v>
      </c>
    </row>
    <row r="7237" spans="1:4" x14ac:dyDescent="0.2">
      <c r="A7237" s="6" t="s">
        <v>5257</v>
      </c>
      <c r="B7237" s="6" t="s">
        <v>19419</v>
      </c>
      <c r="C7237" s="6" t="s">
        <v>19420</v>
      </c>
      <c r="D7237" s="12">
        <v>1</v>
      </c>
    </row>
    <row r="7238" spans="1:4" x14ac:dyDescent="0.2">
      <c r="A7238" s="6" t="s">
        <v>5257</v>
      </c>
      <c r="B7238" s="6" t="s">
        <v>19421</v>
      </c>
      <c r="C7238" s="6" t="s">
        <v>19422</v>
      </c>
      <c r="D7238" s="12">
        <v>1</v>
      </c>
    </row>
    <row r="7239" spans="1:4" x14ac:dyDescent="0.2">
      <c r="A7239" s="6" t="s">
        <v>5257</v>
      </c>
      <c r="B7239" s="6" t="s">
        <v>19423</v>
      </c>
      <c r="C7239" s="6" t="s">
        <v>19424</v>
      </c>
      <c r="D7239" s="12">
        <v>1</v>
      </c>
    </row>
    <row r="7240" spans="1:4" x14ac:dyDescent="0.2">
      <c r="A7240" s="6" t="s">
        <v>5257</v>
      </c>
      <c r="B7240" s="6" t="s">
        <v>19425</v>
      </c>
      <c r="C7240" s="6" t="s">
        <v>19426</v>
      </c>
      <c r="D7240" s="12">
        <v>1</v>
      </c>
    </row>
    <row r="7241" spans="1:4" x14ac:dyDescent="0.2">
      <c r="A7241" s="6" t="s">
        <v>5257</v>
      </c>
      <c r="B7241" s="6" t="s">
        <v>19427</v>
      </c>
      <c r="C7241" s="6" t="s">
        <v>19428</v>
      </c>
      <c r="D7241" s="12">
        <v>1</v>
      </c>
    </row>
    <row r="7242" spans="1:4" x14ac:dyDescent="0.2">
      <c r="A7242" s="6" t="s">
        <v>5257</v>
      </c>
      <c r="B7242" s="6" t="s">
        <v>19429</v>
      </c>
      <c r="C7242" s="6" t="s">
        <v>19430</v>
      </c>
      <c r="D7242" s="12">
        <v>1</v>
      </c>
    </row>
    <row r="7243" spans="1:4" x14ac:dyDescent="0.2">
      <c r="A7243" s="6" t="s">
        <v>5257</v>
      </c>
      <c r="B7243" s="6" t="s">
        <v>19431</v>
      </c>
      <c r="C7243" s="6" t="s">
        <v>19432</v>
      </c>
      <c r="D7243" s="12">
        <v>1</v>
      </c>
    </row>
    <row r="7244" spans="1:4" x14ac:dyDescent="0.2">
      <c r="A7244" s="6" t="s">
        <v>5257</v>
      </c>
      <c r="B7244" s="6" t="s">
        <v>19433</v>
      </c>
      <c r="C7244" s="6" t="s">
        <v>19434</v>
      </c>
      <c r="D7244" s="12">
        <v>1</v>
      </c>
    </row>
    <row r="7245" spans="1:4" x14ac:dyDescent="0.2">
      <c r="A7245" s="6" t="s">
        <v>5257</v>
      </c>
      <c r="B7245" s="6" t="s">
        <v>19435</v>
      </c>
      <c r="C7245" s="6" t="s">
        <v>19436</v>
      </c>
      <c r="D7245" s="12">
        <v>1</v>
      </c>
    </row>
    <row r="7246" spans="1:4" x14ac:dyDescent="0.2">
      <c r="A7246" s="6" t="s">
        <v>5257</v>
      </c>
      <c r="B7246" s="6" t="s">
        <v>19437</v>
      </c>
      <c r="C7246" s="6" t="s">
        <v>19438</v>
      </c>
      <c r="D7246" s="12">
        <v>1</v>
      </c>
    </row>
    <row r="7247" spans="1:4" x14ac:dyDescent="0.2">
      <c r="A7247" s="6" t="s">
        <v>5257</v>
      </c>
      <c r="B7247" s="6" t="s">
        <v>19439</v>
      </c>
      <c r="C7247" s="6" t="s">
        <v>19440</v>
      </c>
      <c r="D7247" s="12">
        <v>1</v>
      </c>
    </row>
    <row r="7248" spans="1:4" x14ac:dyDescent="0.2">
      <c r="A7248" s="6" t="s">
        <v>5257</v>
      </c>
      <c r="B7248" s="6" t="s">
        <v>5273</v>
      </c>
      <c r="C7248" s="6" t="s">
        <v>9923</v>
      </c>
      <c r="D7248" s="12">
        <v>1</v>
      </c>
    </row>
    <row r="7249" spans="1:4" x14ac:dyDescent="0.2">
      <c r="A7249" s="6" t="s">
        <v>5257</v>
      </c>
      <c r="B7249" s="6" t="s">
        <v>5274</v>
      </c>
      <c r="C7249" s="6" t="s">
        <v>9924</v>
      </c>
      <c r="D7249" s="12">
        <v>1</v>
      </c>
    </row>
    <row r="7250" spans="1:4" x14ac:dyDescent="0.2">
      <c r="A7250" s="6" t="s">
        <v>5257</v>
      </c>
      <c r="B7250" s="6" t="s">
        <v>5275</v>
      </c>
      <c r="C7250" s="6" t="s">
        <v>9925</v>
      </c>
      <c r="D7250" s="12">
        <v>1</v>
      </c>
    </row>
    <row r="7251" spans="1:4" x14ac:dyDescent="0.2">
      <c r="A7251" s="6" t="s">
        <v>5257</v>
      </c>
      <c r="B7251" s="6" t="s">
        <v>5276</v>
      </c>
      <c r="C7251" s="6" t="s">
        <v>9926</v>
      </c>
      <c r="D7251" s="12">
        <v>1</v>
      </c>
    </row>
    <row r="7252" spans="1:4" x14ac:dyDescent="0.2">
      <c r="A7252" s="6" t="s">
        <v>5257</v>
      </c>
      <c r="B7252" s="6" t="s">
        <v>5277</v>
      </c>
      <c r="C7252" s="6" t="s">
        <v>9927</v>
      </c>
      <c r="D7252" s="12">
        <v>1</v>
      </c>
    </row>
    <row r="7253" spans="1:4" x14ac:dyDescent="0.2">
      <c r="A7253" s="6" t="s">
        <v>5257</v>
      </c>
      <c r="B7253" s="6" t="s">
        <v>5278</v>
      </c>
      <c r="C7253" s="6" t="s">
        <v>9928</v>
      </c>
      <c r="D7253" s="12">
        <v>1</v>
      </c>
    </row>
    <row r="7254" spans="1:4" x14ac:dyDescent="0.2">
      <c r="A7254" s="6" t="s">
        <v>5257</v>
      </c>
      <c r="B7254" s="6" t="s">
        <v>5279</v>
      </c>
      <c r="C7254" s="6" t="s">
        <v>9929</v>
      </c>
      <c r="D7254" s="12">
        <v>1</v>
      </c>
    </row>
    <row r="7255" spans="1:4" x14ac:dyDescent="0.2">
      <c r="A7255" s="6" t="s">
        <v>5257</v>
      </c>
      <c r="B7255" s="6" t="s">
        <v>5280</v>
      </c>
      <c r="C7255" s="6" t="s">
        <v>5281</v>
      </c>
      <c r="D7255" s="12">
        <v>1</v>
      </c>
    </row>
    <row r="7256" spans="1:4" x14ac:dyDescent="0.2">
      <c r="A7256" s="6" t="s">
        <v>5257</v>
      </c>
      <c r="B7256" s="6" t="s">
        <v>5282</v>
      </c>
      <c r="C7256" s="6" t="s">
        <v>5283</v>
      </c>
      <c r="D7256" s="12">
        <v>1</v>
      </c>
    </row>
    <row r="7257" spans="1:4" x14ac:dyDescent="0.2">
      <c r="A7257" s="6" t="s">
        <v>5257</v>
      </c>
      <c r="B7257" s="6" t="s">
        <v>5284</v>
      </c>
      <c r="C7257" s="6" t="s">
        <v>5285</v>
      </c>
      <c r="D7257" s="12">
        <v>1</v>
      </c>
    </row>
    <row r="7258" spans="1:4" x14ac:dyDescent="0.2">
      <c r="A7258" s="6" t="s">
        <v>5257</v>
      </c>
      <c r="B7258" s="6" t="s">
        <v>5286</v>
      </c>
      <c r="C7258" s="6" t="s">
        <v>5287</v>
      </c>
      <c r="D7258" s="12">
        <v>1</v>
      </c>
    </row>
    <row r="7259" spans="1:4" x14ac:dyDescent="0.2">
      <c r="A7259" s="6" t="s">
        <v>5257</v>
      </c>
      <c r="B7259" s="6" t="s">
        <v>5288</v>
      </c>
      <c r="C7259" s="6" t="s">
        <v>9930</v>
      </c>
      <c r="D7259" s="12">
        <v>1</v>
      </c>
    </row>
    <row r="7260" spans="1:4" x14ac:dyDescent="0.2">
      <c r="A7260" s="6" t="s">
        <v>5257</v>
      </c>
      <c r="B7260" s="6" t="s">
        <v>5289</v>
      </c>
      <c r="C7260" s="6" t="s">
        <v>9931</v>
      </c>
      <c r="D7260" s="12">
        <v>1</v>
      </c>
    </row>
    <row r="7261" spans="1:4" x14ac:dyDescent="0.2">
      <c r="A7261" s="6" t="s">
        <v>5257</v>
      </c>
      <c r="B7261" s="6" t="s">
        <v>5290</v>
      </c>
      <c r="C7261" s="6" t="s">
        <v>9932</v>
      </c>
      <c r="D7261" s="12">
        <v>1</v>
      </c>
    </row>
    <row r="7262" spans="1:4" x14ac:dyDescent="0.2">
      <c r="A7262" s="6" t="s">
        <v>5257</v>
      </c>
      <c r="B7262" s="6" t="s">
        <v>5291</v>
      </c>
      <c r="C7262" s="6" t="s">
        <v>9933</v>
      </c>
      <c r="D7262" s="12">
        <v>1</v>
      </c>
    </row>
    <row r="7263" spans="1:4" x14ac:dyDescent="0.2">
      <c r="A7263" s="6" t="s">
        <v>5257</v>
      </c>
      <c r="B7263" s="6" t="s">
        <v>5292</v>
      </c>
      <c r="C7263" s="6" t="s">
        <v>9934</v>
      </c>
      <c r="D7263" s="12">
        <v>1</v>
      </c>
    </row>
    <row r="7264" spans="1:4" x14ac:dyDescent="0.2">
      <c r="A7264" s="6" t="s">
        <v>5257</v>
      </c>
      <c r="B7264" s="6" t="s">
        <v>5293</v>
      </c>
      <c r="C7264" s="6" t="s">
        <v>9935</v>
      </c>
      <c r="D7264" s="12">
        <v>1</v>
      </c>
    </row>
    <row r="7265" spans="1:4" x14ac:dyDescent="0.2">
      <c r="A7265" s="6" t="s">
        <v>5257</v>
      </c>
      <c r="B7265" s="6" t="s">
        <v>5294</v>
      </c>
      <c r="C7265" s="6" t="s">
        <v>9936</v>
      </c>
      <c r="D7265" s="12">
        <v>1</v>
      </c>
    </row>
    <row r="7266" spans="1:4" x14ac:dyDescent="0.2">
      <c r="A7266" s="6" t="s">
        <v>5257</v>
      </c>
      <c r="B7266" s="6" t="s">
        <v>5295</v>
      </c>
      <c r="C7266" s="6" t="s">
        <v>9937</v>
      </c>
      <c r="D7266" s="12">
        <v>1</v>
      </c>
    </row>
    <row r="7267" spans="1:4" x14ac:dyDescent="0.2">
      <c r="A7267" s="6" t="s">
        <v>5257</v>
      </c>
      <c r="B7267" s="6" t="s">
        <v>5296</v>
      </c>
      <c r="C7267" s="6" t="s">
        <v>5297</v>
      </c>
      <c r="D7267" s="12">
        <v>1</v>
      </c>
    </row>
    <row r="7268" spans="1:4" x14ac:dyDescent="0.2">
      <c r="A7268" s="6" t="s">
        <v>5257</v>
      </c>
      <c r="B7268" s="6" t="s">
        <v>5298</v>
      </c>
      <c r="C7268" s="6" t="s">
        <v>9938</v>
      </c>
      <c r="D7268" s="12">
        <v>1</v>
      </c>
    </row>
    <row r="7269" spans="1:4" x14ac:dyDescent="0.2">
      <c r="A7269" s="6" t="s">
        <v>5257</v>
      </c>
      <c r="B7269" s="6" t="s">
        <v>5299</v>
      </c>
      <c r="C7269" s="6" t="s">
        <v>9939</v>
      </c>
      <c r="D7269" s="12">
        <v>1</v>
      </c>
    </row>
    <row r="7270" spans="1:4" x14ac:dyDescent="0.2">
      <c r="A7270" s="6" t="s">
        <v>5257</v>
      </c>
      <c r="B7270" s="6" t="s">
        <v>5300</v>
      </c>
      <c r="C7270" s="6" t="s">
        <v>9940</v>
      </c>
      <c r="D7270" s="12">
        <v>1</v>
      </c>
    </row>
    <row r="7271" spans="1:4" x14ac:dyDescent="0.2">
      <c r="A7271" s="6" t="s">
        <v>5257</v>
      </c>
      <c r="B7271" s="6" t="s">
        <v>5301</v>
      </c>
      <c r="C7271" s="6" t="s">
        <v>9941</v>
      </c>
      <c r="D7271" s="12">
        <v>1</v>
      </c>
    </row>
    <row r="7272" spans="1:4" x14ac:dyDescent="0.2">
      <c r="A7272" s="6" t="s">
        <v>5257</v>
      </c>
      <c r="B7272" s="6" t="s">
        <v>5302</v>
      </c>
      <c r="C7272" s="6" t="s">
        <v>9942</v>
      </c>
      <c r="D7272" s="12">
        <v>1</v>
      </c>
    </row>
    <row r="7273" spans="1:4" x14ac:dyDescent="0.2">
      <c r="A7273" s="6" t="s">
        <v>5257</v>
      </c>
      <c r="B7273" s="6" t="s">
        <v>5303</v>
      </c>
      <c r="C7273" s="6" t="s">
        <v>9943</v>
      </c>
      <c r="D7273" s="12">
        <v>1</v>
      </c>
    </row>
    <row r="7274" spans="1:4" x14ac:dyDescent="0.2">
      <c r="A7274" s="6" t="s">
        <v>5257</v>
      </c>
      <c r="B7274" s="6" t="s">
        <v>5304</v>
      </c>
      <c r="C7274" s="6" t="s">
        <v>9944</v>
      </c>
      <c r="D7274" s="12">
        <v>1</v>
      </c>
    </row>
    <row r="7275" spans="1:4" x14ac:dyDescent="0.2">
      <c r="A7275" s="6" t="s">
        <v>5257</v>
      </c>
      <c r="B7275" s="6" t="s">
        <v>5305</v>
      </c>
      <c r="C7275" s="6" t="s">
        <v>9945</v>
      </c>
      <c r="D7275" s="12">
        <v>1</v>
      </c>
    </row>
    <row r="7276" spans="1:4" x14ac:dyDescent="0.2">
      <c r="A7276" s="6" t="s">
        <v>5257</v>
      </c>
      <c r="B7276" s="6" t="s">
        <v>5306</v>
      </c>
      <c r="C7276" s="6" t="s">
        <v>9946</v>
      </c>
      <c r="D7276" s="12">
        <v>1</v>
      </c>
    </row>
    <row r="7277" spans="1:4" x14ac:dyDescent="0.2">
      <c r="A7277" s="6" t="s">
        <v>5257</v>
      </c>
      <c r="B7277" s="6" t="s">
        <v>5307</v>
      </c>
      <c r="C7277" s="6" t="s">
        <v>9947</v>
      </c>
      <c r="D7277" s="12">
        <v>1</v>
      </c>
    </row>
    <row r="7278" spans="1:4" x14ac:dyDescent="0.2">
      <c r="A7278" s="6" t="s">
        <v>5257</v>
      </c>
      <c r="B7278" s="6" t="s">
        <v>5308</v>
      </c>
      <c r="C7278" s="6" t="s">
        <v>9948</v>
      </c>
      <c r="D7278" s="12">
        <v>1</v>
      </c>
    </row>
    <row r="7279" spans="1:4" x14ac:dyDescent="0.2">
      <c r="A7279" s="6" t="s">
        <v>5257</v>
      </c>
      <c r="B7279" s="6" t="s">
        <v>5309</v>
      </c>
      <c r="C7279" s="6" t="s">
        <v>9949</v>
      </c>
      <c r="D7279" s="12">
        <v>1</v>
      </c>
    </row>
    <row r="7280" spans="1:4" x14ac:dyDescent="0.2">
      <c r="A7280" s="6" t="s">
        <v>5257</v>
      </c>
      <c r="B7280" s="6" t="s">
        <v>5310</v>
      </c>
      <c r="C7280" s="6" t="s">
        <v>9950</v>
      </c>
      <c r="D7280" s="12">
        <v>1</v>
      </c>
    </row>
    <row r="7281" spans="1:4" x14ac:dyDescent="0.2">
      <c r="A7281" s="6" t="s">
        <v>5257</v>
      </c>
      <c r="B7281" s="6" t="s">
        <v>5311</v>
      </c>
      <c r="C7281" s="6" t="s">
        <v>9951</v>
      </c>
      <c r="D7281" s="12">
        <v>1</v>
      </c>
    </row>
    <row r="7282" spans="1:4" x14ac:dyDescent="0.2">
      <c r="A7282" s="6" t="s">
        <v>5257</v>
      </c>
      <c r="B7282" s="6" t="s">
        <v>5312</v>
      </c>
      <c r="C7282" s="6" t="s">
        <v>9952</v>
      </c>
      <c r="D7282" s="12">
        <v>1</v>
      </c>
    </row>
    <row r="7283" spans="1:4" x14ac:dyDescent="0.2">
      <c r="A7283" s="6" t="s">
        <v>5257</v>
      </c>
      <c r="B7283" s="6" t="s">
        <v>5313</v>
      </c>
      <c r="C7283" s="6" t="s">
        <v>9953</v>
      </c>
      <c r="D7283" s="12">
        <v>1</v>
      </c>
    </row>
    <row r="7284" spans="1:4" x14ac:dyDescent="0.2">
      <c r="A7284" s="6" t="s">
        <v>5257</v>
      </c>
      <c r="B7284" s="6" t="s">
        <v>5314</v>
      </c>
      <c r="C7284" s="6" t="s">
        <v>9954</v>
      </c>
      <c r="D7284" s="12">
        <v>1</v>
      </c>
    </row>
    <row r="7285" spans="1:4" x14ac:dyDescent="0.2">
      <c r="A7285" s="6" t="s">
        <v>5257</v>
      </c>
      <c r="B7285" s="6" t="s">
        <v>5315</v>
      </c>
      <c r="C7285" s="6" t="s">
        <v>9955</v>
      </c>
      <c r="D7285" s="12">
        <v>1</v>
      </c>
    </row>
    <row r="7286" spans="1:4" x14ac:dyDescent="0.2">
      <c r="A7286" s="6" t="s">
        <v>5257</v>
      </c>
      <c r="B7286" s="6" t="s">
        <v>19441</v>
      </c>
      <c r="C7286" s="6" t="s">
        <v>19442</v>
      </c>
      <c r="D7286" s="12">
        <v>1</v>
      </c>
    </row>
    <row r="7287" spans="1:4" x14ac:dyDescent="0.2">
      <c r="A7287" s="6" t="s">
        <v>5257</v>
      </c>
      <c r="B7287" s="6" t="s">
        <v>19443</v>
      </c>
      <c r="C7287" s="6" t="s">
        <v>19444</v>
      </c>
      <c r="D7287" s="12">
        <v>1</v>
      </c>
    </row>
    <row r="7288" spans="1:4" x14ac:dyDescent="0.2">
      <c r="A7288" s="6" t="s">
        <v>5257</v>
      </c>
      <c r="B7288" s="6" t="s">
        <v>19445</v>
      </c>
      <c r="C7288" s="6" t="s">
        <v>19446</v>
      </c>
      <c r="D7288" s="12">
        <v>1</v>
      </c>
    </row>
    <row r="7289" spans="1:4" x14ac:dyDescent="0.2">
      <c r="A7289" s="6" t="s">
        <v>5257</v>
      </c>
      <c r="B7289" s="6" t="s">
        <v>19447</v>
      </c>
      <c r="C7289" s="6" t="s">
        <v>19448</v>
      </c>
      <c r="D7289" s="12">
        <v>1</v>
      </c>
    </row>
    <row r="7290" spans="1:4" x14ac:dyDescent="0.2">
      <c r="A7290" s="6" t="s">
        <v>5257</v>
      </c>
      <c r="B7290" s="6" t="s">
        <v>19449</v>
      </c>
      <c r="C7290" s="6" t="s">
        <v>19450</v>
      </c>
      <c r="D7290" s="12">
        <v>1</v>
      </c>
    </row>
    <row r="7291" spans="1:4" x14ac:dyDescent="0.2">
      <c r="A7291" s="6" t="s">
        <v>5257</v>
      </c>
      <c r="B7291" s="6" t="s">
        <v>19451</v>
      </c>
      <c r="C7291" s="6" t="s">
        <v>19452</v>
      </c>
      <c r="D7291" s="12">
        <v>1</v>
      </c>
    </row>
    <row r="7292" spans="1:4" x14ac:dyDescent="0.2">
      <c r="A7292" s="6" t="s">
        <v>5257</v>
      </c>
      <c r="B7292" s="6" t="s">
        <v>19453</v>
      </c>
      <c r="C7292" s="6" t="s">
        <v>19454</v>
      </c>
      <c r="D7292" s="12">
        <v>1</v>
      </c>
    </row>
    <row r="7293" spans="1:4" x14ac:dyDescent="0.2">
      <c r="A7293" s="6" t="s">
        <v>5257</v>
      </c>
      <c r="B7293" s="6" t="s">
        <v>19455</v>
      </c>
      <c r="C7293" s="6" t="s">
        <v>19456</v>
      </c>
      <c r="D7293" s="12">
        <v>1</v>
      </c>
    </row>
    <row r="7294" spans="1:4" x14ac:dyDescent="0.2">
      <c r="A7294" s="6" t="s">
        <v>5257</v>
      </c>
      <c r="B7294" s="6" t="s">
        <v>19457</v>
      </c>
      <c r="C7294" s="6" t="s">
        <v>19458</v>
      </c>
      <c r="D7294" s="12">
        <v>1</v>
      </c>
    </row>
    <row r="7295" spans="1:4" x14ac:dyDescent="0.2">
      <c r="A7295" s="6" t="s">
        <v>5257</v>
      </c>
      <c r="B7295" s="6" t="s">
        <v>19459</v>
      </c>
      <c r="C7295" s="6" t="s">
        <v>19460</v>
      </c>
      <c r="D7295" s="12">
        <v>1</v>
      </c>
    </row>
    <row r="7296" spans="1:4" x14ac:dyDescent="0.2">
      <c r="A7296" s="6" t="s">
        <v>5257</v>
      </c>
      <c r="B7296" s="6" t="s">
        <v>19461</v>
      </c>
      <c r="C7296" s="6" t="s">
        <v>19462</v>
      </c>
      <c r="D7296" s="12">
        <v>1</v>
      </c>
    </row>
    <row r="7297" spans="1:4" x14ac:dyDescent="0.2">
      <c r="A7297" s="6" t="s">
        <v>5257</v>
      </c>
      <c r="B7297" s="6" t="s">
        <v>19463</v>
      </c>
      <c r="C7297" s="6" t="s">
        <v>19464</v>
      </c>
      <c r="D7297" s="12">
        <v>1</v>
      </c>
    </row>
    <row r="7298" spans="1:4" x14ac:dyDescent="0.2">
      <c r="A7298" s="6" t="s">
        <v>5257</v>
      </c>
      <c r="B7298" s="6" t="s">
        <v>19465</v>
      </c>
      <c r="C7298" s="6" t="s">
        <v>19466</v>
      </c>
      <c r="D7298" s="12">
        <v>1</v>
      </c>
    </row>
    <row r="7299" spans="1:4" x14ac:dyDescent="0.2">
      <c r="A7299" s="6" t="s">
        <v>5257</v>
      </c>
      <c r="B7299" s="6" t="s">
        <v>19467</v>
      </c>
      <c r="C7299" s="6" t="s">
        <v>19468</v>
      </c>
      <c r="D7299" s="12">
        <v>1</v>
      </c>
    </row>
    <row r="7300" spans="1:4" x14ac:dyDescent="0.2">
      <c r="A7300" s="6" t="s">
        <v>5257</v>
      </c>
      <c r="B7300" s="6" t="s">
        <v>19469</v>
      </c>
      <c r="C7300" s="6" t="s">
        <v>19470</v>
      </c>
      <c r="D7300" s="12">
        <v>1</v>
      </c>
    </row>
    <row r="7301" spans="1:4" x14ac:dyDescent="0.2">
      <c r="A7301" s="6" t="s">
        <v>5257</v>
      </c>
      <c r="B7301" s="6" t="s">
        <v>19471</v>
      </c>
      <c r="C7301" s="6" t="s">
        <v>19472</v>
      </c>
      <c r="D7301" s="12">
        <v>1</v>
      </c>
    </row>
    <row r="7302" spans="1:4" x14ac:dyDescent="0.2">
      <c r="A7302" s="6" t="s">
        <v>5257</v>
      </c>
      <c r="B7302" s="6" t="s">
        <v>19473</v>
      </c>
      <c r="C7302" s="6" t="s">
        <v>19474</v>
      </c>
      <c r="D7302" s="12">
        <v>1</v>
      </c>
    </row>
    <row r="7303" spans="1:4" x14ac:dyDescent="0.2">
      <c r="A7303" s="6" t="s">
        <v>5257</v>
      </c>
      <c r="B7303" s="6" t="s">
        <v>19475</v>
      </c>
      <c r="C7303" s="6" t="s">
        <v>19476</v>
      </c>
      <c r="D7303" s="12">
        <v>1</v>
      </c>
    </row>
    <row r="7304" spans="1:4" x14ac:dyDescent="0.2">
      <c r="A7304" s="6" t="s">
        <v>5257</v>
      </c>
      <c r="B7304" s="6" t="s">
        <v>5316</v>
      </c>
      <c r="C7304" s="6" t="s">
        <v>9956</v>
      </c>
      <c r="D7304" s="12">
        <v>1</v>
      </c>
    </row>
    <row r="7305" spans="1:4" x14ac:dyDescent="0.2">
      <c r="A7305" s="6" t="s">
        <v>5257</v>
      </c>
      <c r="B7305" s="6" t="s">
        <v>5317</v>
      </c>
      <c r="C7305" s="6" t="s">
        <v>5318</v>
      </c>
      <c r="D7305" s="12">
        <v>1</v>
      </c>
    </row>
    <row r="7306" spans="1:4" x14ac:dyDescent="0.2">
      <c r="A7306" s="6" t="s">
        <v>5257</v>
      </c>
      <c r="B7306" s="6" t="s">
        <v>5319</v>
      </c>
      <c r="C7306" s="6" t="s">
        <v>5320</v>
      </c>
      <c r="D7306" s="12">
        <v>1</v>
      </c>
    </row>
    <row r="7307" spans="1:4" x14ac:dyDescent="0.2">
      <c r="A7307" s="6" t="s">
        <v>5257</v>
      </c>
      <c r="B7307" s="6" t="s">
        <v>5321</v>
      </c>
      <c r="C7307" s="6" t="s">
        <v>5322</v>
      </c>
      <c r="D7307" s="12">
        <v>1</v>
      </c>
    </row>
    <row r="7308" spans="1:4" x14ac:dyDescent="0.2">
      <c r="A7308" s="6" t="s">
        <v>5257</v>
      </c>
      <c r="B7308" s="6" t="s">
        <v>5323</v>
      </c>
      <c r="C7308" s="6" t="s">
        <v>5324</v>
      </c>
      <c r="D7308" s="12">
        <v>1</v>
      </c>
    </row>
    <row r="7309" spans="1:4" x14ac:dyDescent="0.2">
      <c r="A7309" s="6" t="s">
        <v>5257</v>
      </c>
      <c r="B7309" s="6" t="s">
        <v>5325</v>
      </c>
      <c r="C7309" s="6" t="s">
        <v>5326</v>
      </c>
      <c r="D7309" s="12">
        <v>1</v>
      </c>
    </row>
    <row r="7310" spans="1:4" x14ac:dyDescent="0.2">
      <c r="A7310" s="6" t="s">
        <v>5257</v>
      </c>
      <c r="B7310" s="6" t="s">
        <v>5327</v>
      </c>
      <c r="C7310" s="6" t="s">
        <v>5328</v>
      </c>
      <c r="D7310" s="12">
        <v>1</v>
      </c>
    </row>
    <row r="7311" spans="1:4" x14ac:dyDescent="0.2">
      <c r="A7311" s="6" t="s">
        <v>5257</v>
      </c>
      <c r="B7311" s="6" t="s">
        <v>5329</v>
      </c>
      <c r="C7311" s="6" t="s">
        <v>5330</v>
      </c>
      <c r="D7311" s="12">
        <v>1</v>
      </c>
    </row>
    <row r="7312" spans="1:4" x14ac:dyDescent="0.2">
      <c r="A7312" s="6" t="s">
        <v>5257</v>
      </c>
      <c r="B7312" s="6" t="s">
        <v>5331</v>
      </c>
      <c r="C7312" s="6" t="s">
        <v>5332</v>
      </c>
      <c r="D7312" s="12">
        <v>1</v>
      </c>
    </row>
    <row r="7313" spans="1:4" x14ac:dyDescent="0.2">
      <c r="A7313" s="6" t="s">
        <v>5257</v>
      </c>
      <c r="B7313" s="6" t="s">
        <v>5333</v>
      </c>
      <c r="C7313" s="6" t="s">
        <v>5334</v>
      </c>
      <c r="D7313" s="12">
        <v>1</v>
      </c>
    </row>
    <row r="7314" spans="1:4" x14ac:dyDescent="0.2">
      <c r="A7314" s="6" t="s">
        <v>5257</v>
      </c>
      <c r="B7314" s="6" t="s">
        <v>5335</v>
      </c>
      <c r="C7314" s="6" t="s">
        <v>5336</v>
      </c>
      <c r="D7314" s="12">
        <v>1</v>
      </c>
    </row>
    <row r="7315" spans="1:4" x14ac:dyDescent="0.2">
      <c r="A7315" s="6" t="s">
        <v>19477</v>
      </c>
      <c r="B7315" s="6" t="s">
        <v>19478</v>
      </c>
      <c r="C7315" s="6" t="s">
        <v>19479</v>
      </c>
      <c r="D7315" s="12">
        <v>1</v>
      </c>
    </row>
    <row r="7316" spans="1:4" x14ac:dyDescent="0.2">
      <c r="A7316" s="6" t="s">
        <v>19477</v>
      </c>
      <c r="B7316" s="6" t="s">
        <v>19480</v>
      </c>
      <c r="C7316" s="6" t="s">
        <v>19481</v>
      </c>
      <c r="D7316" s="12">
        <v>1</v>
      </c>
    </row>
    <row r="7317" spans="1:4" x14ac:dyDescent="0.2">
      <c r="A7317" s="6" t="s">
        <v>19477</v>
      </c>
      <c r="B7317" s="6" t="s">
        <v>19482</v>
      </c>
      <c r="C7317" s="6" t="s">
        <v>19483</v>
      </c>
      <c r="D7317" s="12">
        <v>1</v>
      </c>
    </row>
    <row r="7318" spans="1:4" x14ac:dyDescent="0.2">
      <c r="A7318" s="6" t="s">
        <v>19477</v>
      </c>
      <c r="B7318" s="6" t="s">
        <v>19484</v>
      </c>
      <c r="C7318" s="6" t="s">
        <v>19485</v>
      </c>
      <c r="D7318" s="12">
        <v>1</v>
      </c>
    </row>
    <row r="7319" spans="1:4" x14ac:dyDescent="0.2">
      <c r="A7319" s="6" t="s">
        <v>19477</v>
      </c>
      <c r="B7319" s="6" t="s">
        <v>19486</v>
      </c>
      <c r="C7319" s="6" t="s">
        <v>19487</v>
      </c>
      <c r="D7319" s="12">
        <v>1</v>
      </c>
    </row>
    <row r="7320" spans="1:4" x14ac:dyDescent="0.2">
      <c r="A7320" s="6" t="s">
        <v>19477</v>
      </c>
      <c r="B7320" s="6" t="s">
        <v>19488</v>
      </c>
      <c r="C7320" s="6" t="s">
        <v>19489</v>
      </c>
      <c r="D7320" s="12">
        <v>1</v>
      </c>
    </row>
    <row r="7321" spans="1:4" x14ac:dyDescent="0.2">
      <c r="A7321" s="6" t="s">
        <v>19477</v>
      </c>
      <c r="B7321" s="6" t="s">
        <v>19490</v>
      </c>
      <c r="C7321" s="6" t="s">
        <v>19491</v>
      </c>
      <c r="D7321" s="12">
        <v>1</v>
      </c>
    </row>
    <row r="7322" spans="1:4" x14ac:dyDescent="0.2">
      <c r="A7322" s="6" t="s">
        <v>19492</v>
      </c>
      <c r="B7322" s="6" t="s">
        <v>19493</v>
      </c>
      <c r="C7322" s="6" t="s">
        <v>19494</v>
      </c>
      <c r="D7322" s="12">
        <v>1</v>
      </c>
    </row>
    <row r="7323" spans="1:4" x14ac:dyDescent="0.2">
      <c r="A7323" s="6" t="s">
        <v>19495</v>
      </c>
      <c r="B7323" s="6" t="s">
        <v>19496</v>
      </c>
      <c r="C7323" s="6" t="s">
        <v>19497</v>
      </c>
      <c r="D7323" s="12">
        <v>1</v>
      </c>
    </row>
    <row r="7324" spans="1:4" x14ac:dyDescent="0.2">
      <c r="A7324" s="6" t="s">
        <v>19495</v>
      </c>
      <c r="B7324" s="6" t="s">
        <v>19498</v>
      </c>
      <c r="C7324" s="6" t="s">
        <v>19499</v>
      </c>
      <c r="D7324" s="12">
        <v>1</v>
      </c>
    </row>
    <row r="7325" spans="1:4" x14ac:dyDescent="0.2">
      <c r="A7325" s="6" t="s">
        <v>19495</v>
      </c>
      <c r="B7325" s="6" t="s">
        <v>19500</v>
      </c>
      <c r="C7325" s="6" t="s">
        <v>19501</v>
      </c>
      <c r="D7325" s="12">
        <v>1</v>
      </c>
    </row>
    <row r="7326" spans="1:4" x14ac:dyDescent="0.2">
      <c r="A7326" s="6" t="s">
        <v>19495</v>
      </c>
      <c r="B7326" s="6" t="s">
        <v>19502</v>
      </c>
      <c r="C7326" s="6" t="s">
        <v>19503</v>
      </c>
      <c r="D7326" s="12">
        <v>1</v>
      </c>
    </row>
    <row r="7327" spans="1:4" x14ac:dyDescent="0.2">
      <c r="A7327" s="6" t="s">
        <v>19495</v>
      </c>
      <c r="B7327" s="6" t="s">
        <v>19504</v>
      </c>
      <c r="C7327" s="6" t="s">
        <v>19505</v>
      </c>
      <c r="D7327" s="12">
        <v>1</v>
      </c>
    </row>
    <row r="7328" spans="1:4" x14ac:dyDescent="0.2">
      <c r="A7328" s="6" t="s">
        <v>19495</v>
      </c>
      <c r="B7328" s="6" t="s">
        <v>19506</v>
      </c>
      <c r="C7328" s="6" t="s">
        <v>19507</v>
      </c>
      <c r="D7328" s="12">
        <v>1</v>
      </c>
    </row>
    <row r="7329" spans="1:4" x14ac:dyDescent="0.2">
      <c r="A7329" s="6" t="s">
        <v>19495</v>
      </c>
      <c r="B7329" s="6" t="s">
        <v>19508</v>
      </c>
      <c r="C7329" s="6" t="s">
        <v>19509</v>
      </c>
      <c r="D7329" s="12">
        <v>1</v>
      </c>
    </row>
    <row r="7330" spans="1:4" x14ac:dyDescent="0.2">
      <c r="A7330" s="6" t="s">
        <v>19495</v>
      </c>
      <c r="B7330" s="6" t="s">
        <v>19510</v>
      </c>
      <c r="C7330" s="6" t="s">
        <v>19511</v>
      </c>
      <c r="D7330" s="12">
        <v>1</v>
      </c>
    </row>
    <row r="7331" spans="1:4" x14ac:dyDescent="0.2">
      <c r="A7331" s="6" t="s">
        <v>19495</v>
      </c>
      <c r="B7331" s="6" t="s">
        <v>19512</v>
      </c>
      <c r="C7331" s="6" t="s">
        <v>19513</v>
      </c>
      <c r="D7331" s="12">
        <v>1</v>
      </c>
    </row>
    <row r="7332" spans="1:4" x14ac:dyDescent="0.2">
      <c r="A7332" s="6" t="s">
        <v>19495</v>
      </c>
      <c r="B7332" s="6" t="s">
        <v>19514</v>
      </c>
      <c r="C7332" s="6" t="s">
        <v>19515</v>
      </c>
      <c r="D7332" s="12">
        <v>1</v>
      </c>
    </row>
    <row r="7333" spans="1:4" x14ac:dyDescent="0.2">
      <c r="A7333" s="6" t="s">
        <v>19495</v>
      </c>
      <c r="B7333" s="6" t="s">
        <v>19516</v>
      </c>
      <c r="C7333" s="6" t="s">
        <v>19517</v>
      </c>
      <c r="D7333" s="12">
        <v>1</v>
      </c>
    </row>
    <row r="7334" spans="1:4" x14ac:dyDescent="0.2">
      <c r="A7334" s="6" t="s">
        <v>19495</v>
      </c>
      <c r="B7334" s="6" t="s">
        <v>19518</v>
      </c>
      <c r="C7334" s="6" t="s">
        <v>19519</v>
      </c>
      <c r="D7334" s="12">
        <v>1</v>
      </c>
    </row>
    <row r="7335" spans="1:4" x14ac:dyDescent="0.2">
      <c r="A7335" s="6" t="s">
        <v>19495</v>
      </c>
      <c r="B7335" s="6" t="s">
        <v>19520</v>
      </c>
      <c r="C7335" s="6" t="s">
        <v>19521</v>
      </c>
      <c r="D7335" s="12">
        <v>1</v>
      </c>
    </row>
    <row r="7336" spans="1:4" x14ac:dyDescent="0.2">
      <c r="A7336" s="6" t="s">
        <v>19495</v>
      </c>
      <c r="B7336" s="6" t="s">
        <v>19522</v>
      </c>
      <c r="C7336" s="6" t="s">
        <v>19523</v>
      </c>
      <c r="D7336" s="12">
        <v>1</v>
      </c>
    </row>
    <row r="7337" spans="1:4" x14ac:dyDescent="0.2">
      <c r="A7337" s="6" t="s">
        <v>19495</v>
      </c>
      <c r="B7337" s="6" t="s">
        <v>19524</v>
      </c>
      <c r="C7337" s="6" t="s">
        <v>19525</v>
      </c>
      <c r="D7337" s="12">
        <v>1</v>
      </c>
    </row>
    <row r="7338" spans="1:4" x14ac:dyDescent="0.2">
      <c r="A7338" s="6" t="s">
        <v>19495</v>
      </c>
      <c r="B7338" s="6" t="s">
        <v>19526</v>
      </c>
      <c r="C7338" s="6" t="s">
        <v>19527</v>
      </c>
      <c r="D7338" s="12">
        <v>1</v>
      </c>
    </row>
    <row r="7339" spans="1:4" x14ac:dyDescent="0.2">
      <c r="A7339" s="6" t="s">
        <v>19495</v>
      </c>
      <c r="B7339" s="6" t="s">
        <v>19528</v>
      </c>
      <c r="C7339" s="6" t="s">
        <v>19529</v>
      </c>
      <c r="D7339" s="12">
        <v>1</v>
      </c>
    </row>
    <row r="7340" spans="1:4" x14ac:dyDescent="0.2">
      <c r="A7340" s="6" t="s">
        <v>19495</v>
      </c>
      <c r="B7340" s="6" t="s">
        <v>19530</v>
      </c>
      <c r="C7340" s="6" t="s">
        <v>19531</v>
      </c>
      <c r="D7340" s="12">
        <v>1</v>
      </c>
    </row>
    <row r="7341" spans="1:4" x14ac:dyDescent="0.2">
      <c r="A7341" s="6" t="s">
        <v>19495</v>
      </c>
      <c r="B7341" s="6" t="s">
        <v>19532</v>
      </c>
      <c r="C7341" s="6" t="s">
        <v>19533</v>
      </c>
      <c r="D7341" s="12">
        <v>1</v>
      </c>
    </row>
    <row r="7342" spans="1:4" x14ac:dyDescent="0.2">
      <c r="A7342" s="6" t="s">
        <v>19495</v>
      </c>
      <c r="B7342" s="6" t="s">
        <v>19534</v>
      </c>
      <c r="C7342" s="6" t="s">
        <v>19535</v>
      </c>
      <c r="D7342" s="12">
        <v>1</v>
      </c>
    </row>
    <row r="7343" spans="1:4" x14ac:dyDescent="0.2">
      <c r="A7343" s="6" t="s">
        <v>19495</v>
      </c>
      <c r="B7343" s="6" t="s">
        <v>19536</v>
      </c>
      <c r="C7343" s="6" t="s">
        <v>19537</v>
      </c>
      <c r="D7343" s="12">
        <v>1</v>
      </c>
    </row>
    <row r="7344" spans="1:4" x14ac:dyDescent="0.2">
      <c r="A7344" s="6" t="s">
        <v>19495</v>
      </c>
      <c r="B7344" s="6" t="s">
        <v>19538</v>
      </c>
      <c r="C7344" s="6" t="s">
        <v>19539</v>
      </c>
      <c r="D7344" s="12">
        <v>1</v>
      </c>
    </row>
    <row r="7345" spans="1:4" x14ac:dyDescent="0.2">
      <c r="A7345" s="6" t="s">
        <v>19495</v>
      </c>
      <c r="B7345" s="6" t="s">
        <v>19540</v>
      </c>
      <c r="C7345" s="6" t="s">
        <v>19541</v>
      </c>
      <c r="D7345" s="12">
        <v>1</v>
      </c>
    </row>
    <row r="7346" spans="1:4" x14ac:dyDescent="0.2">
      <c r="A7346" s="6" t="s">
        <v>19495</v>
      </c>
      <c r="B7346" s="6" t="s">
        <v>19542</v>
      </c>
      <c r="C7346" s="6" t="s">
        <v>19543</v>
      </c>
      <c r="D7346" s="12">
        <v>1</v>
      </c>
    </row>
    <row r="7347" spans="1:4" x14ac:dyDescent="0.2">
      <c r="A7347" s="6" t="s">
        <v>19495</v>
      </c>
      <c r="B7347" s="6" t="s">
        <v>19544</v>
      </c>
      <c r="C7347" s="6" t="s">
        <v>19545</v>
      </c>
      <c r="D7347" s="12">
        <v>1</v>
      </c>
    </row>
    <row r="7348" spans="1:4" x14ac:dyDescent="0.2">
      <c r="A7348" s="6" t="s">
        <v>19495</v>
      </c>
      <c r="B7348" s="6" t="s">
        <v>19546</v>
      </c>
      <c r="C7348" s="6" t="s">
        <v>19547</v>
      </c>
      <c r="D7348" s="12">
        <v>1</v>
      </c>
    </row>
    <row r="7349" spans="1:4" x14ac:dyDescent="0.2">
      <c r="A7349" s="6" t="s">
        <v>19548</v>
      </c>
      <c r="B7349" s="6" t="s">
        <v>19549</v>
      </c>
      <c r="C7349" s="6" t="s">
        <v>19550</v>
      </c>
      <c r="D7349" s="12">
        <v>1</v>
      </c>
    </row>
    <row r="7350" spans="1:4" x14ac:dyDescent="0.2">
      <c r="A7350" s="6" t="s">
        <v>19548</v>
      </c>
      <c r="B7350" s="6" t="s">
        <v>19551</v>
      </c>
      <c r="C7350" s="6" t="s">
        <v>19552</v>
      </c>
      <c r="D7350" s="12">
        <v>1</v>
      </c>
    </row>
    <row r="7351" spans="1:4" x14ac:dyDescent="0.2">
      <c r="A7351" s="6" t="s">
        <v>19548</v>
      </c>
      <c r="B7351" s="6" t="s">
        <v>19553</v>
      </c>
      <c r="C7351" s="6" t="s">
        <v>19554</v>
      </c>
      <c r="D7351" s="12">
        <v>1</v>
      </c>
    </row>
    <row r="7352" spans="1:4" x14ac:dyDescent="0.2">
      <c r="A7352" s="6" t="s">
        <v>19548</v>
      </c>
      <c r="B7352" s="6" t="s">
        <v>19555</v>
      </c>
      <c r="C7352" s="6" t="s">
        <v>19556</v>
      </c>
      <c r="D7352" s="12">
        <v>1</v>
      </c>
    </row>
    <row r="7353" spans="1:4" x14ac:dyDescent="0.2">
      <c r="A7353" s="6" t="s">
        <v>19548</v>
      </c>
      <c r="B7353" s="6" t="s">
        <v>19557</v>
      </c>
      <c r="C7353" s="6" t="s">
        <v>19558</v>
      </c>
      <c r="D7353" s="12">
        <v>1</v>
      </c>
    </row>
    <row r="7354" spans="1:4" x14ac:dyDescent="0.2">
      <c r="A7354" s="6" t="s">
        <v>19548</v>
      </c>
      <c r="B7354" s="6" t="s">
        <v>19559</v>
      </c>
      <c r="C7354" s="6" t="s">
        <v>19560</v>
      </c>
      <c r="D7354" s="12">
        <v>1</v>
      </c>
    </row>
    <row r="7355" spans="1:4" x14ac:dyDescent="0.2">
      <c r="A7355" s="6" t="s">
        <v>19548</v>
      </c>
      <c r="B7355" s="6" t="s">
        <v>19561</v>
      </c>
      <c r="C7355" s="6" t="s">
        <v>19562</v>
      </c>
      <c r="D7355" s="12">
        <v>1</v>
      </c>
    </row>
    <row r="7356" spans="1:4" x14ac:dyDescent="0.2">
      <c r="A7356" s="6" t="s">
        <v>19548</v>
      </c>
      <c r="B7356" s="6" t="s">
        <v>19563</v>
      </c>
      <c r="C7356" s="6" t="s">
        <v>19564</v>
      </c>
      <c r="D7356" s="12">
        <v>1</v>
      </c>
    </row>
    <row r="7357" spans="1:4" x14ac:dyDescent="0.2">
      <c r="A7357" s="6" t="s">
        <v>19548</v>
      </c>
      <c r="B7357" s="6" t="s">
        <v>19565</v>
      </c>
      <c r="C7357" s="6" t="s">
        <v>19566</v>
      </c>
      <c r="D7357" s="12">
        <v>1</v>
      </c>
    </row>
    <row r="7358" spans="1:4" x14ac:dyDescent="0.2">
      <c r="A7358" s="6" t="s">
        <v>19548</v>
      </c>
      <c r="B7358" s="6" t="s">
        <v>19567</v>
      </c>
      <c r="C7358" s="6" t="s">
        <v>19568</v>
      </c>
      <c r="D7358" s="12">
        <v>1</v>
      </c>
    </row>
    <row r="7359" spans="1:4" x14ac:dyDescent="0.2">
      <c r="A7359" s="6" t="s">
        <v>19548</v>
      </c>
      <c r="B7359" s="6" t="s">
        <v>19569</v>
      </c>
      <c r="C7359" s="6" t="s">
        <v>19570</v>
      </c>
      <c r="D7359" s="12">
        <v>1</v>
      </c>
    </row>
    <row r="7360" spans="1:4" x14ac:dyDescent="0.2">
      <c r="A7360" s="6" t="s">
        <v>19548</v>
      </c>
      <c r="B7360" s="6" t="s">
        <v>19571</v>
      </c>
      <c r="C7360" s="6" t="s">
        <v>19572</v>
      </c>
      <c r="D7360" s="12">
        <v>1</v>
      </c>
    </row>
    <row r="7361" spans="1:4" x14ac:dyDescent="0.2">
      <c r="A7361" s="6" t="s">
        <v>19548</v>
      </c>
      <c r="B7361" s="6" t="s">
        <v>19573</v>
      </c>
      <c r="C7361" s="6" t="s">
        <v>19574</v>
      </c>
      <c r="D7361" s="12">
        <v>1</v>
      </c>
    </row>
    <row r="7362" spans="1:4" x14ac:dyDescent="0.2">
      <c r="A7362" s="6" t="s">
        <v>19548</v>
      </c>
      <c r="B7362" s="6" t="s">
        <v>19575</v>
      </c>
      <c r="C7362" s="6" t="s">
        <v>19576</v>
      </c>
      <c r="D7362" s="12">
        <v>1</v>
      </c>
    </row>
    <row r="7363" spans="1:4" x14ac:dyDescent="0.2">
      <c r="A7363" s="6" t="s">
        <v>19548</v>
      </c>
      <c r="B7363" s="6" t="s">
        <v>19577</v>
      </c>
      <c r="C7363" s="6" t="s">
        <v>19578</v>
      </c>
      <c r="D7363" s="12">
        <v>1</v>
      </c>
    </row>
    <row r="7364" spans="1:4" x14ac:dyDescent="0.2">
      <c r="A7364" s="6" t="s">
        <v>19548</v>
      </c>
      <c r="B7364" s="6" t="s">
        <v>19579</v>
      </c>
      <c r="C7364" s="6" t="s">
        <v>19580</v>
      </c>
      <c r="D7364" s="12">
        <v>1</v>
      </c>
    </row>
    <row r="7365" spans="1:4" x14ac:dyDescent="0.2">
      <c r="A7365" s="6" t="s">
        <v>19548</v>
      </c>
      <c r="B7365" s="6" t="s">
        <v>19581</v>
      </c>
      <c r="C7365" s="6" t="s">
        <v>19582</v>
      </c>
      <c r="D7365" s="12">
        <v>1</v>
      </c>
    </row>
    <row r="7366" spans="1:4" x14ac:dyDescent="0.2">
      <c r="A7366" s="6" t="s">
        <v>19583</v>
      </c>
      <c r="B7366" s="6" t="s">
        <v>19584</v>
      </c>
      <c r="C7366" s="6" t="s">
        <v>19585</v>
      </c>
      <c r="D7366" s="12">
        <v>1</v>
      </c>
    </row>
    <row r="7367" spans="1:4" x14ac:dyDescent="0.2">
      <c r="A7367" s="6" t="s">
        <v>19586</v>
      </c>
      <c r="B7367" s="6" t="s">
        <v>19587</v>
      </c>
      <c r="C7367" s="6" t="s">
        <v>19588</v>
      </c>
      <c r="D7367" s="12">
        <v>1</v>
      </c>
    </row>
    <row r="7368" spans="1:4" x14ac:dyDescent="0.2">
      <c r="A7368" s="6" t="s">
        <v>19589</v>
      </c>
      <c r="B7368" s="6" t="s">
        <v>19590</v>
      </c>
      <c r="C7368" s="6" t="s">
        <v>19591</v>
      </c>
      <c r="D7368" s="12">
        <v>1</v>
      </c>
    </row>
    <row r="7369" spans="1:4" x14ac:dyDescent="0.2">
      <c r="A7369" s="6" t="s">
        <v>5337</v>
      </c>
      <c r="B7369" s="6" t="s">
        <v>5338</v>
      </c>
      <c r="C7369" s="6" t="s">
        <v>5339</v>
      </c>
      <c r="D7369" s="12">
        <v>1</v>
      </c>
    </row>
    <row r="7370" spans="1:4" x14ac:dyDescent="0.2">
      <c r="A7370" s="6" t="s">
        <v>5337</v>
      </c>
      <c r="B7370" s="6" t="s">
        <v>5340</v>
      </c>
      <c r="C7370" s="6" t="s">
        <v>5341</v>
      </c>
      <c r="D7370" s="12">
        <v>1</v>
      </c>
    </row>
    <row r="7371" spans="1:4" x14ac:dyDescent="0.2">
      <c r="A7371" s="6" t="s">
        <v>5337</v>
      </c>
      <c r="B7371" s="6" t="s">
        <v>5342</v>
      </c>
      <c r="C7371" s="6" t="s">
        <v>5343</v>
      </c>
      <c r="D7371" s="12">
        <v>1</v>
      </c>
    </row>
    <row r="7372" spans="1:4" x14ac:dyDescent="0.2">
      <c r="A7372" s="6" t="s">
        <v>5337</v>
      </c>
      <c r="B7372" s="6" t="s">
        <v>5344</v>
      </c>
      <c r="C7372" s="6" t="s">
        <v>5345</v>
      </c>
      <c r="D7372" s="12">
        <v>1</v>
      </c>
    </row>
    <row r="7373" spans="1:4" x14ac:dyDescent="0.2">
      <c r="A7373" s="6" t="s">
        <v>5337</v>
      </c>
      <c r="B7373" s="6" t="s">
        <v>5346</v>
      </c>
      <c r="C7373" s="6" t="s">
        <v>5347</v>
      </c>
      <c r="D7373" s="12">
        <v>1</v>
      </c>
    </row>
    <row r="7374" spans="1:4" x14ac:dyDescent="0.2">
      <c r="A7374" s="6" t="s">
        <v>5337</v>
      </c>
      <c r="B7374" s="6" t="s">
        <v>5348</v>
      </c>
      <c r="C7374" s="6" t="s">
        <v>5349</v>
      </c>
      <c r="D7374" s="12">
        <v>1</v>
      </c>
    </row>
    <row r="7375" spans="1:4" x14ac:dyDescent="0.2">
      <c r="A7375" s="6" t="s">
        <v>5337</v>
      </c>
      <c r="B7375" s="6" t="s">
        <v>5350</v>
      </c>
      <c r="C7375" s="6" t="s">
        <v>5351</v>
      </c>
      <c r="D7375" s="12">
        <v>1</v>
      </c>
    </row>
    <row r="7376" spans="1:4" x14ac:dyDescent="0.2">
      <c r="A7376" s="6" t="s">
        <v>5337</v>
      </c>
      <c r="B7376" s="6" t="s">
        <v>5352</v>
      </c>
      <c r="C7376" s="6" t="s">
        <v>5353</v>
      </c>
      <c r="D7376" s="12">
        <v>1</v>
      </c>
    </row>
    <row r="7377" spans="1:4" x14ac:dyDescent="0.2">
      <c r="A7377" s="6" t="s">
        <v>5337</v>
      </c>
      <c r="B7377" s="6" t="s">
        <v>5354</v>
      </c>
      <c r="C7377" s="6" t="s">
        <v>5355</v>
      </c>
      <c r="D7377" s="12">
        <v>1</v>
      </c>
    </row>
    <row r="7378" spans="1:4" x14ac:dyDescent="0.2">
      <c r="A7378" s="6" t="s">
        <v>5337</v>
      </c>
      <c r="B7378" s="6" t="s">
        <v>5356</v>
      </c>
      <c r="C7378" s="6" t="s">
        <v>5357</v>
      </c>
      <c r="D7378" s="12">
        <v>1</v>
      </c>
    </row>
    <row r="7379" spans="1:4" x14ac:dyDescent="0.2">
      <c r="A7379" s="6" t="s">
        <v>5337</v>
      </c>
      <c r="B7379" s="6" t="s">
        <v>5358</v>
      </c>
      <c r="C7379" s="6" t="s">
        <v>5359</v>
      </c>
      <c r="D7379" s="12">
        <v>1</v>
      </c>
    </row>
    <row r="7380" spans="1:4" x14ac:dyDescent="0.2">
      <c r="A7380" s="6" t="s">
        <v>5337</v>
      </c>
      <c r="B7380" s="6" t="s">
        <v>19592</v>
      </c>
      <c r="C7380" s="6" t="s">
        <v>19593</v>
      </c>
      <c r="D7380" s="12">
        <v>1</v>
      </c>
    </row>
    <row r="7381" spans="1:4" x14ac:dyDescent="0.2">
      <c r="A7381" s="6" t="s">
        <v>5337</v>
      </c>
      <c r="B7381" s="6" t="s">
        <v>5360</v>
      </c>
      <c r="C7381" s="6" t="s">
        <v>5361</v>
      </c>
      <c r="D7381" s="12">
        <v>1</v>
      </c>
    </row>
    <row r="7382" spans="1:4" x14ac:dyDescent="0.2">
      <c r="A7382" s="6" t="s">
        <v>5337</v>
      </c>
      <c r="B7382" s="6" t="s">
        <v>5362</v>
      </c>
      <c r="C7382" s="6" t="s">
        <v>5363</v>
      </c>
      <c r="D7382" s="12">
        <v>1</v>
      </c>
    </row>
    <row r="7383" spans="1:4" x14ac:dyDescent="0.2">
      <c r="A7383" s="6" t="s">
        <v>5337</v>
      </c>
      <c r="B7383" s="6" t="s">
        <v>5364</v>
      </c>
      <c r="C7383" s="6" t="s">
        <v>5365</v>
      </c>
      <c r="D7383" s="12">
        <v>1</v>
      </c>
    </row>
    <row r="7384" spans="1:4" x14ac:dyDescent="0.2">
      <c r="A7384" s="6" t="s">
        <v>5337</v>
      </c>
      <c r="B7384" s="6" t="s">
        <v>5366</v>
      </c>
      <c r="C7384" s="6" t="s">
        <v>5367</v>
      </c>
      <c r="D7384" s="12">
        <v>1</v>
      </c>
    </row>
    <row r="7385" spans="1:4" x14ac:dyDescent="0.2">
      <c r="A7385" s="6" t="s">
        <v>5337</v>
      </c>
      <c r="B7385" s="6" t="s">
        <v>5368</v>
      </c>
      <c r="C7385" s="6" t="s">
        <v>5369</v>
      </c>
      <c r="D7385" s="12">
        <v>1</v>
      </c>
    </row>
    <row r="7386" spans="1:4" x14ac:dyDescent="0.2">
      <c r="A7386" s="6" t="s">
        <v>5337</v>
      </c>
      <c r="B7386" s="6" t="s">
        <v>5370</v>
      </c>
      <c r="C7386" s="6" t="s">
        <v>5371</v>
      </c>
      <c r="D7386" s="12">
        <v>1</v>
      </c>
    </row>
    <row r="7387" spans="1:4" x14ac:dyDescent="0.2">
      <c r="A7387" s="6" t="s">
        <v>5337</v>
      </c>
      <c r="B7387" s="6" t="s">
        <v>5372</v>
      </c>
      <c r="C7387" s="6" t="s">
        <v>5373</v>
      </c>
      <c r="D7387" s="12">
        <v>1</v>
      </c>
    </row>
    <row r="7388" spans="1:4" x14ac:dyDescent="0.2">
      <c r="A7388" s="6" t="s">
        <v>5337</v>
      </c>
      <c r="B7388" s="6" t="s">
        <v>5374</v>
      </c>
      <c r="C7388" s="6" t="s">
        <v>5375</v>
      </c>
      <c r="D7388" s="12">
        <v>1</v>
      </c>
    </row>
    <row r="7389" spans="1:4" x14ac:dyDescent="0.2">
      <c r="A7389" s="6" t="s">
        <v>5337</v>
      </c>
      <c r="B7389" s="6" t="s">
        <v>5376</v>
      </c>
      <c r="C7389" s="6" t="s">
        <v>5377</v>
      </c>
      <c r="D7389" s="12">
        <v>1</v>
      </c>
    </row>
    <row r="7390" spans="1:4" x14ac:dyDescent="0.2">
      <c r="A7390" s="6" t="s">
        <v>5337</v>
      </c>
      <c r="B7390" s="6" t="s">
        <v>5378</v>
      </c>
      <c r="C7390" s="6" t="s">
        <v>5379</v>
      </c>
      <c r="D7390" s="12">
        <v>1</v>
      </c>
    </row>
    <row r="7391" spans="1:4" x14ac:dyDescent="0.2">
      <c r="A7391" s="6" t="s">
        <v>5337</v>
      </c>
      <c r="B7391" s="6" t="s">
        <v>5380</v>
      </c>
      <c r="C7391" s="6" t="s">
        <v>5381</v>
      </c>
      <c r="D7391" s="12">
        <v>1</v>
      </c>
    </row>
    <row r="7392" spans="1:4" x14ac:dyDescent="0.2">
      <c r="A7392" s="6" t="s">
        <v>5337</v>
      </c>
      <c r="B7392" s="6" t="s">
        <v>5382</v>
      </c>
      <c r="C7392" s="6" t="s">
        <v>5383</v>
      </c>
      <c r="D7392" s="12">
        <v>1</v>
      </c>
    </row>
    <row r="7393" spans="1:4" x14ac:dyDescent="0.2">
      <c r="A7393" s="6" t="s">
        <v>5337</v>
      </c>
      <c r="B7393" s="6" t="s">
        <v>5384</v>
      </c>
      <c r="C7393" s="6" t="s">
        <v>5385</v>
      </c>
      <c r="D7393" s="12">
        <v>1</v>
      </c>
    </row>
    <row r="7394" spans="1:4" x14ac:dyDescent="0.2">
      <c r="A7394" s="6" t="s">
        <v>5337</v>
      </c>
      <c r="B7394" s="6" t="s">
        <v>5386</v>
      </c>
      <c r="C7394" s="6" t="s">
        <v>5387</v>
      </c>
      <c r="D7394" s="12">
        <v>1</v>
      </c>
    </row>
    <row r="7395" spans="1:4" x14ac:dyDescent="0.2">
      <c r="A7395" s="6" t="s">
        <v>5337</v>
      </c>
      <c r="B7395" s="6" t="s">
        <v>5388</v>
      </c>
      <c r="C7395" s="6" t="s">
        <v>5389</v>
      </c>
      <c r="D7395" s="12">
        <v>1</v>
      </c>
    </row>
    <row r="7396" spans="1:4" x14ac:dyDescent="0.2">
      <c r="A7396" s="6" t="s">
        <v>5337</v>
      </c>
      <c r="B7396" s="6" t="s">
        <v>5390</v>
      </c>
      <c r="C7396" s="6" t="s">
        <v>5391</v>
      </c>
      <c r="D7396" s="12">
        <v>1</v>
      </c>
    </row>
    <row r="7397" spans="1:4" x14ac:dyDescent="0.2">
      <c r="A7397" s="6" t="s">
        <v>5337</v>
      </c>
      <c r="B7397" s="6" t="s">
        <v>5392</v>
      </c>
      <c r="C7397" s="6" t="s">
        <v>5393</v>
      </c>
      <c r="D7397" s="12">
        <v>1</v>
      </c>
    </row>
    <row r="7398" spans="1:4" x14ac:dyDescent="0.2">
      <c r="A7398" s="6" t="s">
        <v>5337</v>
      </c>
      <c r="B7398" s="6" t="s">
        <v>5394</v>
      </c>
      <c r="C7398" s="6" t="s">
        <v>5395</v>
      </c>
      <c r="D7398" s="12">
        <v>1</v>
      </c>
    </row>
    <row r="7399" spans="1:4" x14ac:dyDescent="0.2">
      <c r="A7399" s="6" t="s">
        <v>5337</v>
      </c>
      <c r="B7399" s="6" t="s">
        <v>5396</v>
      </c>
      <c r="C7399" s="6" t="s">
        <v>5397</v>
      </c>
      <c r="D7399" s="12">
        <v>1</v>
      </c>
    </row>
    <row r="7400" spans="1:4" x14ac:dyDescent="0.2">
      <c r="A7400" s="6" t="s">
        <v>5337</v>
      </c>
      <c r="B7400" s="6" t="s">
        <v>5398</v>
      </c>
      <c r="C7400" s="6" t="s">
        <v>5399</v>
      </c>
      <c r="D7400" s="12">
        <v>1</v>
      </c>
    </row>
    <row r="7401" spans="1:4" x14ac:dyDescent="0.2">
      <c r="A7401" s="6" t="s">
        <v>5337</v>
      </c>
      <c r="B7401" s="6" t="s">
        <v>5400</v>
      </c>
      <c r="C7401" s="6" t="s">
        <v>5401</v>
      </c>
      <c r="D7401" s="12">
        <v>1</v>
      </c>
    </row>
    <row r="7402" spans="1:4" x14ac:dyDescent="0.2">
      <c r="A7402" s="6" t="s">
        <v>5337</v>
      </c>
      <c r="B7402" s="6" t="s">
        <v>5402</v>
      </c>
      <c r="C7402" s="6" t="s">
        <v>5403</v>
      </c>
      <c r="D7402" s="12">
        <v>1</v>
      </c>
    </row>
    <row r="7403" spans="1:4" x14ac:dyDescent="0.2">
      <c r="A7403" s="6" t="s">
        <v>5337</v>
      </c>
      <c r="B7403" s="6" t="s">
        <v>5404</v>
      </c>
      <c r="C7403" s="6" t="s">
        <v>5405</v>
      </c>
      <c r="D7403" s="12">
        <v>1</v>
      </c>
    </row>
    <row r="7404" spans="1:4" x14ac:dyDescent="0.2">
      <c r="A7404" s="6" t="s">
        <v>5337</v>
      </c>
      <c r="B7404" s="6" t="s">
        <v>5406</v>
      </c>
      <c r="C7404" s="6" t="s">
        <v>5407</v>
      </c>
      <c r="D7404" s="12">
        <v>1</v>
      </c>
    </row>
    <row r="7405" spans="1:4" x14ac:dyDescent="0.2">
      <c r="A7405" s="6" t="s">
        <v>5337</v>
      </c>
      <c r="B7405" s="6" t="s">
        <v>5408</v>
      </c>
      <c r="C7405" s="6" t="s">
        <v>5409</v>
      </c>
      <c r="D7405" s="12">
        <v>1</v>
      </c>
    </row>
    <row r="7406" spans="1:4" x14ac:dyDescent="0.2">
      <c r="A7406" s="6" t="s">
        <v>5337</v>
      </c>
      <c r="B7406" s="6" t="s">
        <v>5410</v>
      </c>
      <c r="C7406" s="6" t="s">
        <v>5411</v>
      </c>
      <c r="D7406" s="12">
        <v>1</v>
      </c>
    </row>
    <row r="7407" spans="1:4" x14ac:dyDescent="0.2">
      <c r="A7407" s="6" t="s">
        <v>5337</v>
      </c>
      <c r="B7407" s="6" t="s">
        <v>5412</v>
      </c>
      <c r="C7407" s="6" t="s">
        <v>5413</v>
      </c>
      <c r="D7407" s="12">
        <v>1</v>
      </c>
    </row>
    <row r="7408" spans="1:4" x14ac:dyDescent="0.2">
      <c r="A7408" s="6" t="s">
        <v>5337</v>
      </c>
      <c r="B7408" s="6" t="s">
        <v>5414</v>
      </c>
      <c r="C7408" s="6" t="s">
        <v>5415</v>
      </c>
      <c r="D7408" s="12">
        <v>1</v>
      </c>
    </row>
    <row r="7409" spans="1:4" x14ac:dyDescent="0.2">
      <c r="A7409" s="6" t="s">
        <v>5337</v>
      </c>
      <c r="B7409" s="6" t="s">
        <v>5416</v>
      </c>
      <c r="C7409" s="6" t="s">
        <v>5417</v>
      </c>
      <c r="D7409" s="12">
        <v>1</v>
      </c>
    </row>
    <row r="7410" spans="1:4" x14ac:dyDescent="0.2">
      <c r="A7410" s="6" t="s">
        <v>5337</v>
      </c>
      <c r="B7410" s="6" t="s">
        <v>5418</v>
      </c>
      <c r="C7410" s="6" t="s">
        <v>5419</v>
      </c>
      <c r="D7410" s="12">
        <v>1</v>
      </c>
    </row>
    <row r="7411" spans="1:4" x14ac:dyDescent="0.2">
      <c r="A7411" s="6" t="s">
        <v>5337</v>
      </c>
      <c r="B7411" s="6" t="s">
        <v>5420</v>
      </c>
      <c r="C7411" s="6" t="s">
        <v>5421</v>
      </c>
      <c r="D7411" s="12">
        <v>1</v>
      </c>
    </row>
    <row r="7412" spans="1:4" x14ac:dyDescent="0.2">
      <c r="A7412" s="6" t="s">
        <v>5337</v>
      </c>
      <c r="B7412" s="6" t="s">
        <v>5422</v>
      </c>
      <c r="C7412" s="6" t="s">
        <v>5423</v>
      </c>
      <c r="D7412" s="12">
        <v>1</v>
      </c>
    </row>
    <row r="7413" spans="1:4" x14ac:dyDescent="0.2">
      <c r="A7413" s="6" t="s">
        <v>5337</v>
      </c>
      <c r="B7413" s="6" t="s">
        <v>5424</v>
      </c>
      <c r="C7413" s="6" t="s">
        <v>5425</v>
      </c>
      <c r="D7413" s="12">
        <v>1</v>
      </c>
    </row>
    <row r="7414" spans="1:4" x14ac:dyDescent="0.2">
      <c r="A7414" s="6" t="s">
        <v>5337</v>
      </c>
      <c r="B7414" s="6" t="s">
        <v>5426</v>
      </c>
      <c r="C7414" s="6" t="s">
        <v>5427</v>
      </c>
      <c r="D7414" s="12">
        <v>1</v>
      </c>
    </row>
    <row r="7415" spans="1:4" x14ac:dyDescent="0.2">
      <c r="A7415" s="6" t="s">
        <v>5337</v>
      </c>
      <c r="B7415" s="6" t="s">
        <v>5428</v>
      </c>
      <c r="C7415" s="6" t="s">
        <v>5429</v>
      </c>
      <c r="D7415" s="12">
        <v>1</v>
      </c>
    </row>
    <row r="7416" spans="1:4" x14ac:dyDescent="0.2">
      <c r="A7416" s="6" t="s">
        <v>5337</v>
      </c>
      <c r="B7416" s="6" t="s">
        <v>5430</v>
      </c>
      <c r="C7416" s="6" t="s">
        <v>5431</v>
      </c>
      <c r="D7416" s="12">
        <v>1</v>
      </c>
    </row>
    <row r="7417" spans="1:4" x14ac:dyDescent="0.2">
      <c r="A7417" s="6" t="s">
        <v>5337</v>
      </c>
      <c r="B7417" s="6" t="s">
        <v>5432</v>
      </c>
      <c r="C7417" s="6" t="s">
        <v>5433</v>
      </c>
      <c r="D7417" s="12">
        <v>1</v>
      </c>
    </row>
    <row r="7418" spans="1:4" x14ac:dyDescent="0.2">
      <c r="A7418" s="6" t="s">
        <v>5337</v>
      </c>
      <c r="B7418" s="6" t="s">
        <v>5434</v>
      </c>
      <c r="C7418" s="6" t="s">
        <v>5435</v>
      </c>
      <c r="D7418" s="12">
        <v>1</v>
      </c>
    </row>
    <row r="7419" spans="1:4" x14ac:dyDescent="0.2">
      <c r="A7419" s="6" t="s">
        <v>5337</v>
      </c>
      <c r="B7419" s="6" t="s">
        <v>5436</v>
      </c>
      <c r="C7419" s="6" t="s">
        <v>5437</v>
      </c>
      <c r="D7419" s="12">
        <v>1</v>
      </c>
    </row>
    <row r="7420" spans="1:4" x14ac:dyDescent="0.2">
      <c r="A7420" s="6" t="s">
        <v>5337</v>
      </c>
      <c r="B7420" s="6" t="s">
        <v>5438</v>
      </c>
      <c r="C7420" s="6" t="s">
        <v>5439</v>
      </c>
      <c r="D7420" s="12">
        <v>1</v>
      </c>
    </row>
    <row r="7421" spans="1:4" x14ac:dyDescent="0.2">
      <c r="A7421" s="6" t="s">
        <v>5337</v>
      </c>
      <c r="B7421" s="6" t="s">
        <v>5440</v>
      </c>
      <c r="C7421" s="6" t="s">
        <v>5441</v>
      </c>
      <c r="D7421" s="12">
        <v>1</v>
      </c>
    </row>
    <row r="7422" spans="1:4" x14ac:dyDescent="0.2">
      <c r="A7422" s="6" t="s">
        <v>5337</v>
      </c>
      <c r="B7422" s="6" t="s">
        <v>5442</v>
      </c>
      <c r="C7422" s="6" t="s">
        <v>5443</v>
      </c>
      <c r="D7422" s="12">
        <v>1</v>
      </c>
    </row>
    <row r="7423" spans="1:4" x14ac:dyDescent="0.2">
      <c r="A7423" s="6" t="s">
        <v>5337</v>
      </c>
      <c r="B7423" s="6" t="s">
        <v>5444</v>
      </c>
      <c r="C7423" s="6" t="s">
        <v>5445</v>
      </c>
      <c r="D7423" s="12">
        <v>1</v>
      </c>
    </row>
    <row r="7424" spans="1:4" x14ac:dyDescent="0.2">
      <c r="A7424" s="6" t="s">
        <v>5337</v>
      </c>
      <c r="B7424" s="6" t="s">
        <v>5446</v>
      </c>
      <c r="C7424" s="6" t="s">
        <v>5447</v>
      </c>
      <c r="D7424" s="12">
        <v>1</v>
      </c>
    </row>
    <row r="7425" spans="1:4" x14ac:dyDescent="0.2">
      <c r="A7425" s="6" t="s">
        <v>5337</v>
      </c>
      <c r="B7425" s="6" t="s">
        <v>5448</v>
      </c>
      <c r="C7425" s="6" t="s">
        <v>5449</v>
      </c>
      <c r="D7425" s="12">
        <v>1</v>
      </c>
    </row>
    <row r="7426" spans="1:4" x14ac:dyDescent="0.2">
      <c r="A7426" s="6" t="s">
        <v>5337</v>
      </c>
      <c r="B7426" s="6" t="s">
        <v>5450</v>
      </c>
      <c r="C7426" s="6" t="s">
        <v>5451</v>
      </c>
      <c r="D7426" s="12">
        <v>1</v>
      </c>
    </row>
    <row r="7427" spans="1:4" x14ac:dyDescent="0.2">
      <c r="A7427" s="6" t="s">
        <v>5337</v>
      </c>
      <c r="B7427" s="6" t="s">
        <v>5452</v>
      </c>
      <c r="C7427" s="6" t="s">
        <v>5453</v>
      </c>
      <c r="D7427" s="12">
        <v>1</v>
      </c>
    </row>
    <row r="7428" spans="1:4" x14ac:dyDescent="0.2">
      <c r="A7428" s="6" t="s">
        <v>5337</v>
      </c>
      <c r="B7428" s="6" t="s">
        <v>5454</v>
      </c>
      <c r="C7428" s="6" t="s">
        <v>5455</v>
      </c>
      <c r="D7428" s="12">
        <v>1</v>
      </c>
    </row>
    <row r="7429" spans="1:4" x14ac:dyDescent="0.2">
      <c r="A7429" s="6" t="s">
        <v>5337</v>
      </c>
      <c r="B7429" s="6" t="s">
        <v>5456</v>
      </c>
      <c r="C7429" s="6" t="s">
        <v>5457</v>
      </c>
      <c r="D7429" s="12">
        <v>1</v>
      </c>
    </row>
    <row r="7430" spans="1:4" x14ac:dyDescent="0.2">
      <c r="A7430" s="6" t="s">
        <v>5337</v>
      </c>
      <c r="B7430" s="6" t="s">
        <v>5458</v>
      </c>
      <c r="C7430" s="6" t="s">
        <v>5459</v>
      </c>
      <c r="D7430" s="12">
        <v>1</v>
      </c>
    </row>
    <row r="7431" spans="1:4" x14ac:dyDescent="0.2">
      <c r="A7431" s="6" t="s">
        <v>5337</v>
      </c>
      <c r="B7431" s="6" t="s">
        <v>5460</v>
      </c>
      <c r="C7431" s="6" t="s">
        <v>5461</v>
      </c>
      <c r="D7431" s="12">
        <v>1</v>
      </c>
    </row>
    <row r="7432" spans="1:4" x14ac:dyDescent="0.2">
      <c r="A7432" s="6" t="s">
        <v>5337</v>
      </c>
      <c r="B7432" s="6" t="s">
        <v>5462</v>
      </c>
      <c r="C7432" s="6" t="s">
        <v>5463</v>
      </c>
      <c r="D7432" s="12">
        <v>1</v>
      </c>
    </row>
    <row r="7433" spans="1:4" x14ac:dyDescent="0.2">
      <c r="A7433" s="6" t="s">
        <v>5337</v>
      </c>
      <c r="B7433" s="6" t="s">
        <v>5464</v>
      </c>
      <c r="C7433" s="6" t="s">
        <v>5465</v>
      </c>
      <c r="D7433" s="12">
        <v>1</v>
      </c>
    </row>
    <row r="7434" spans="1:4" x14ac:dyDescent="0.2">
      <c r="A7434" s="6" t="s">
        <v>5337</v>
      </c>
      <c r="B7434" s="6" t="s">
        <v>5466</v>
      </c>
      <c r="C7434" s="6" t="s">
        <v>5467</v>
      </c>
      <c r="D7434" s="12">
        <v>1</v>
      </c>
    </row>
    <row r="7435" spans="1:4" x14ac:dyDescent="0.2">
      <c r="A7435" s="6" t="s">
        <v>5337</v>
      </c>
      <c r="B7435" s="6" t="s">
        <v>5468</v>
      </c>
      <c r="C7435" s="6" t="s">
        <v>5469</v>
      </c>
      <c r="D7435" s="12">
        <v>1</v>
      </c>
    </row>
    <row r="7436" spans="1:4" x14ac:dyDescent="0.2">
      <c r="A7436" s="6" t="s">
        <v>5337</v>
      </c>
      <c r="B7436" s="6" t="s">
        <v>5470</v>
      </c>
      <c r="C7436" s="6" t="s">
        <v>5471</v>
      </c>
      <c r="D7436" s="12">
        <v>1</v>
      </c>
    </row>
    <row r="7437" spans="1:4" x14ac:dyDescent="0.2">
      <c r="A7437" s="6" t="s">
        <v>5337</v>
      </c>
      <c r="B7437" s="6" t="s">
        <v>5472</v>
      </c>
      <c r="C7437" s="6" t="s">
        <v>5473</v>
      </c>
      <c r="D7437" s="12">
        <v>1</v>
      </c>
    </row>
    <row r="7438" spans="1:4" x14ac:dyDescent="0.2">
      <c r="A7438" s="6" t="s">
        <v>5337</v>
      </c>
      <c r="B7438" s="6" t="s">
        <v>5474</v>
      </c>
      <c r="C7438" s="6" t="s">
        <v>5475</v>
      </c>
      <c r="D7438" s="12">
        <v>1</v>
      </c>
    </row>
    <row r="7439" spans="1:4" x14ac:dyDescent="0.2">
      <c r="A7439" s="6" t="s">
        <v>5337</v>
      </c>
      <c r="B7439" s="6" t="s">
        <v>5476</v>
      </c>
      <c r="C7439" s="6" t="s">
        <v>5477</v>
      </c>
      <c r="D7439" s="12">
        <v>1</v>
      </c>
    </row>
    <row r="7440" spans="1:4" x14ac:dyDescent="0.2">
      <c r="A7440" s="6" t="s">
        <v>5337</v>
      </c>
      <c r="B7440" s="6" t="s">
        <v>5478</v>
      </c>
      <c r="C7440" s="6" t="s">
        <v>5479</v>
      </c>
      <c r="D7440" s="12">
        <v>1</v>
      </c>
    </row>
    <row r="7441" spans="1:4" x14ac:dyDescent="0.2">
      <c r="A7441" s="6" t="s">
        <v>5337</v>
      </c>
      <c r="B7441" s="6" t="s">
        <v>5480</v>
      </c>
      <c r="C7441" s="6" t="s">
        <v>5481</v>
      </c>
      <c r="D7441" s="12">
        <v>1</v>
      </c>
    </row>
    <row r="7442" spans="1:4" x14ac:dyDescent="0.2">
      <c r="A7442" s="6" t="s">
        <v>5337</v>
      </c>
      <c r="B7442" s="6" t="s">
        <v>5482</v>
      </c>
      <c r="C7442" s="6" t="s">
        <v>5483</v>
      </c>
      <c r="D7442" s="12">
        <v>1</v>
      </c>
    </row>
    <row r="7443" spans="1:4" x14ac:dyDescent="0.2">
      <c r="A7443" s="6" t="s">
        <v>5337</v>
      </c>
      <c r="B7443" s="6" t="s">
        <v>5484</v>
      </c>
      <c r="C7443" s="6" t="s">
        <v>5485</v>
      </c>
      <c r="D7443" s="12">
        <v>1</v>
      </c>
    </row>
    <row r="7444" spans="1:4" x14ac:dyDescent="0.2">
      <c r="A7444" s="6" t="s">
        <v>5337</v>
      </c>
      <c r="B7444" s="6" t="s">
        <v>5486</v>
      </c>
      <c r="C7444" s="6" t="s">
        <v>5487</v>
      </c>
      <c r="D7444" s="12">
        <v>1</v>
      </c>
    </row>
    <row r="7445" spans="1:4" x14ac:dyDescent="0.2">
      <c r="A7445" s="6" t="s">
        <v>5337</v>
      </c>
      <c r="B7445" s="6" t="s">
        <v>5488</v>
      </c>
      <c r="C7445" s="6" t="s">
        <v>5489</v>
      </c>
      <c r="D7445" s="12">
        <v>1</v>
      </c>
    </row>
    <row r="7446" spans="1:4" x14ac:dyDescent="0.2">
      <c r="A7446" s="6" t="s">
        <v>5337</v>
      </c>
      <c r="B7446" s="6" t="s">
        <v>5490</v>
      </c>
      <c r="C7446" s="6" t="s">
        <v>5491</v>
      </c>
      <c r="D7446" s="12">
        <v>1</v>
      </c>
    </row>
    <row r="7447" spans="1:4" x14ac:dyDescent="0.2">
      <c r="A7447" s="6" t="s">
        <v>5337</v>
      </c>
      <c r="B7447" s="6" t="s">
        <v>5492</v>
      </c>
      <c r="C7447" s="6" t="s">
        <v>5493</v>
      </c>
      <c r="D7447" s="12">
        <v>1</v>
      </c>
    </row>
    <row r="7448" spans="1:4" x14ac:dyDescent="0.2">
      <c r="A7448" s="6" t="s">
        <v>5337</v>
      </c>
      <c r="B7448" s="6" t="s">
        <v>5494</v>
      </c>
      <c r="C7448" s="6" t="s">
        <v>5495</v>
      </c>
      <c r="D7448" s="12">
        <v>1</v>
      </c>
    </row>
    <row r="7449" spans="1:4" x14ac:dyDescent="0.2">
      <c r="A7449" s="6" t="s">
        <v>5337</v>
      </c>
      <c r="B7449" s="6" t="s">
        <v>5496</v>
      </c>
      <c r="C7449" s="6" t="s">
        <v>5497</v>
      </c>
      <c r="D7449" s="12">
        <v>1</v>
      </c>
    </row>
    <row r="7450" spans="1:4" x14ac:dyDescent="0.2">
      <c r="A7450" s="6" t="s">
        <v>5337</v>
      </c>
      <c r="B7450" s="6" t="s">
        <v>5498</v>
      </c>
      <c r="C7450" s="6" t="s">
        <v>5499</v>
      </c>
      <c r="D7450" s="12">
        <v>1</v>
      </c>
    </row>
    <row r="7451" spans="1:4" x14ac:dyDescent="0.2">
      <c r="A7451" s="6" t="s">
        <v>5337</v>
      </c>
      <c r="B7451" s="6" t="s">
        <v>5500</v>
      </c>
      <c r="C7451" s="6" t="s">
        <v>5501</v>
      </c>
      <c r="D7451" s="12">
        <v>1</v>
      </c>
    </row>
    <row r="7452" spans="1:4" x14ac:dyDescent="0.2">
      <c r="A7452" s="6" t="s">
        <v>5337</v>
      </c>
      <c r="B7452" s="6" t="s">
        <v>5502</v>
      </c>
      <c r="C7452" s="6" t="s">
        <v>5503</v>
      </c>
      <c r="D7452" s="12">
        <v>1</v>
      </c>
    </row>
    <row r="7453" spans="1:4" x14ac:dyDescent="0.2">
      <c r="A7453" s="6" t="s">
        <v>5337</v>
      </c>
      <c r="B7453" s="6" t="s">
        <v>5504</v>
      </c>
      <c r="C7453" s="6" t="s">
        <v>5505</v>
      </c>
      <c r="D7453" s="12">
        <v>1</v>
      </c>
    </row>
    <row r="7454" spans="1:4" x14ac:dyDescent="0.2">
      <c r="A7454" s="6" t="s">
        <v>5337</v>
      </c>
      <c r="B7454" s="6" t="s">
        <v>5506</v>
      </c>
      <c r="C7454" s="6" t="s">
        <v>5507</v>
      </c>
      <c r="D7454" s="12">
        <v>1</v>
      </c>
    </row>
    <row r="7455" spans="1:4" x14ac:dyDescent="0.2">
      <c r="A7455" s="6" t="s">
        <v>5337</v>
      </c>
      <c r="B7455" s="6" t="s">
        <v>5508</v>
      </c>
      <c r="C7455" s="6" t="s">
        <v>5509</v>
      </c>
      <c r="D7455" s="12">
        <v>1</v>
      </c>
    </row>
    <row r="7456" spans="1:4" x14ac:dyDescent="0.2">
      <c r="A7456" s="6" t="s">
        <v>5337</v>
      </c>
      <c r="B7456" s="6" t="s">
        <v>5510</v>
      </c>
      <c r="C7456" s="6" t="s">
        <v>5511</v>
      </c>
      <c r="D7456" s="12">
        <v>1</v>
      </c>
    </row>
    <row r="7457" spans="1:4" x14ac:dyDescent="0.2">
      <c r="A7457" s="6" t="s">
        <v>5337</v>
      </c>
      <c r="B7457" s="6" t="s">
        <v>5512</v>
      </c>
      <c r="C7457" s="6" t="s">
        <v>5513</v>
      </c>
      <c r="D7457" s="12">
        <v>1</v>
      </c>
    </row>
    <row r="7458" spans="1:4" x14ac:dyDescent="0.2">
      <c r="A7458" s="6" t="s">
        <v>5337</v>
      </c>
      <c r="B7458" s="6" t="s">
        <v>5514</v>
      </c>
      <c r="C7458" s="6" t="s">
        <v>5515</v>
      </c>
      <c r="D7458" s="12">
        <v>1</v>
      </c>
    </row>
    <row r="7459" spans="1:4" x14ac:dyDescent="0.2">
      <c r="A7459" s="6" t="s">
        <v>5337</v>
      </c>
      <c r="B7459" s="6" t="s">
        <v>5516</v>
      </c>
      <c r="C7459" s="6" t="s">
        <v>5517</v>
      </c>
      <c r="D7459" s="12">
        <v>1</v>
      </c>
    </row>
    <row r="7460" spans="1:4" x14ac:dyDescent="0.2">
      <c r="A7460" s="6" t="s">
        <v>5337</v>
      </c>
      <c r="B7460" s="6" t="s">
        <v>5518</v>
      </c>
      <c r="C7460" s="6" t="s">
        <v>5519</v>
      </c>
      <c r="D7460" s="12">
        <v>1</v>
      </c>
    </row>
    <row r="7461" spans="1:4" x14ac:dyDescent="0.2">
      <c r="A7461" s="6" t="s">
        <v>5337</v>
      </c>
      <c r="B7461" s="6" t="s">
        <v>5520</v>
      </c>
      <c r="C7461" s="6" t="s">
        <v>5521</v>
      </c>
      <c r="D7461" s="12">
        <v>1</v>
      </c>
    </row>
    <row r="7462" spans="1:4" x14ac:dyDescent="0.2">
      <c r="A7462" s="6" t="s">
        <v>5337</v>
      </c>
      <c r="B7462" s="6" t="s">
        <v>5522</v>
      </c>
      <c r="C7462" s="6" t="s">
        <v>5523</v>
      </c>
      <c r="D7462" s="12">
        <v>1</v>
      </c>
    </row>
    <row r="7463" spans="1:4" x14ac:dyDescent="0.2">
      <c r="A7463" s="6" t="s">
        <v>5337</v>
      </c>
      <c r="B7463" s="6" t="s">
        <v>5524</v>
      </c>
      <c r="C7463" s="6" t="s">
        <v>5525</v>
      </c>
      <c r="D7463" s="12">
        <v>1</v>
      </c>
    </row>
    <row r="7464" spans="1:4" x14ac:dyDescent="0.2">
      <c r="A7464" s="6" t="s">
        <v>5337</v>
      </c>
      <c r="B7464" s="6" t="s">
        <v>5526</v>
      </c>
      <c r="C7464" s="6" t="s">
        <v>5527</v>
      </c>
      <c r="D7464" s="12">
        <v>1</v>
      </c>
    </row>
    <row r="7465" spans="1:4" x14ac:dyDescent="0.2">
      <c r="A7465" s="6" t="s">
        <v>5337</v>
      </c>
      <c r="B7465" s="6" t="s">
        <v>5528</v>
      </c>
      <c r="C7465" s="6" t="s">
        <v>5529</v>
      </c>
      <c r="D7465" s="12">
        <v>1</v>
      </c>
    </row>
    <row r="7466" spans="1:4" x14ac:dyDescent="0.2">
      <c r="A7466" s="6" t="s">
        <v>5337</v>
      </c>
      <c r="B7466" s="6" t="s">
        <v>5530</v>
      </c>
      <c r="C7466" s="6" t="s">
        <v>5531</v>
      </c>
      <c r="D7466" s="12">
        <v>1</v>
      </c>
    </row>
    <row r="7467" spans="1:4" x14ac:dyDescent="0.2">
      <c r="A7467" s="6" t="s">
        <v>5337</v>
      </c>
      <c r="B7467" s="6" t="s">
        <v>5532</v>
      </c>
      <c r="C7467" s="6" t="s">
        <v>5533</v>
      </c>
      <c r="D7467" s="12">
        <v>1</v>
      </c>
    </row>
    <row r="7468" spans="1:4" x14ac:dyDescent="0.2">
      <c r="A7468" s="6" t="s">
        <v>5337</v>
      </c>
      <c r="B7468" s="6" t="s">
        <v>5534</v>
      </c>
      <c r="C7468" s="6" t="s">
        <v>5535</v>
      </c>
      <c r="D7468" s="12">
        <v>1</v>
      </c>
    </row>
    <row r="7469" spans="1:4" x14ac:dyDescent="0.2">
      <c r="A7469" s="6" t="s">
        <v>5337</v>
      </c>
      <c r="B7469" s="6" t="s">
        <v>5536</v>
      </c>
      <c r="C7469" s="6" t="s">
        <v>5537</v>
      </c>
      <c r="D7469" s="12">
        <v>1</v>
      </c>
    </row>
    <row r="7470" spans="1:4" x14ac:dyDescent="0.2">
      <c r="A7470" s="6" t="s">
        <v>5337</v>
      </c>
      <c r="B7470" s="6" t="s">
        <v>5538</v>
      </c>
      <c r="C7470" s="6" t="s">
        <v>5539</v>
      </c>
      <c r="D7470" s="12">
        <v>1</v>
      </c>
    </row>
    <row r="7471" spans="1:4" x14ac:dyDescent="0.2">
      <c r="A7471" s="6" t="s">
        <v>5337</v>
      </c>
      <c r="B7471" s="6" t="s">
        <v>5540</v>
      </c>
      <c r="C7471" s="6" t="s">
        <v>5541</v>
      </c>
      <c r="D7471" s="12">
        <v>1</v>
      </c>
    </row>
    <row r="7472" spans="1:4" x14ac:dyDescent="0.2">
      <c r="A7472" s="6" t="s">
        <v>5337</v>
      </c>
      <c r="B7472" s="6" t="s">
        <v>5542</v>
      </c>
      <c r="C7472" s="6" t="s">
        <v>5543</v>
      </c>
      <c r="D7472" s="12">
        <v>1</v>
      </c>
    </row>
    <row r="7473" spans="1:4" x14ac:dyDescent="0.2">
      <c r="A7473" s="6" t="s">
        <v>5337</v>
      </c>
      <c r="B7473" s="6" t="s">
        <v>19594</v>
      </c>
      <c r="C7473" s="6" t="s">
        <v>19595</v>
      </c>
      <c r="D7473" s="12">
        <v>1</v>
      </c>
    </row>
    <row r="7474" spans="1:4" x14ac:dyDescent="0.2">
      <c r="A7474" s="6" t="s">
        <v>5337</v>
      </c>
      <c r="B7474" s="6" t="s">
        <v>5544</v>
      </c>
      <c r="C7474" s="6" t="s">
        <v>5545</v>
      </c>
      <c r="D7474" s="12">
        <v>1</v>
      </c>
    </row>
    <row r="7475" spans="1:4" x14ac:dyDescent="0.2">
      <c r="A7475" s="6" t="s">
        <v>5337</v>
      </c>
      <c r="B7475" s="6" t="s">
        <v>5546</v>
      </c>
      <c r="C7475" s="6" t="s">
        <v>5547</v>
      </c>
      <c r="D7475" s="12">
        <v>1</v>
      </c>
    </row>
    <row r="7476" spans="1:4" x14ac:dyDescent="0.2">
      <c r="A7476" s="6" t="s">
        <v>5337</v>
      </c>
      <c r="B7476" s="6" t="s">
        <v>5548</v>
      </c>
      <c r="C7476" s="6" t="s">
        <v>5549</v>
      </c>
      <c r="D7476" s="12">
        <v>1</v>
      </c>
    </row>
    <row r="7477" spans="1:4" x14ac:dyDescent="0.2">
      <c r="A7477" s="6" t="s">
        <v>5337</v>
      </c>
      <c r="B7477" s="6" t="s">
        <v>5550</v>
      </c>
      <c r="C7477" s="6" t="s">
        <v>5551</v>
      </c>
      <c r="D7477" s="12">
        <v>1</v>
      </c>
    </row>
    <row r="7478" spans="1:4" x14ac:dyDescent="0.2">
      <c r="A7478" s="6" t="s">
        <v>5337</v>
      </c>
      <c r="B7478" s="6" t="s">
        <v>5552</v>
      </c>
      <c r="C7478" s="6" t="s">
        <v>5553</v>
      </c>
      <c r="D7478" s="12">
        <v>1</v>
      </c>
    </row>
    <row r="7479" spans="1:4" x14ac:dyDescent="0.2">
      <c r="A7479" s="6" t="s">
        <v>5337</v>
      </c>
      <c r="B7479" s="6" t="s">
        <v>5554</v>
      </c>
      <c r="C7479" s="6" t="s">
        <v>5555</v>
      </c>
      <c r="D7479" s="12">
        <v>1</v>
      </c>
    </row>
    <row r="7480" spans="1:4" x14ac:dyDescent="0.2">
      <c r="A7480" s="6" t="s">
        <v>5337</v>
      </c>
      <c r="B7480" s="6" t="s">
        <v>5556</v>
      </c>
      <c r="C7480" s="6" t="s">
        <v>5557</v>
      </c>
      <c r="D7480" s="12">
        <v>1</v>
      </c>
    </row>
    <row r="7481" spans="1:4" x14ac:dyDescent="0.2">
      <c r="A7481" s="6" t="s">
        <v>5337</v>
      </c>
      <c r="B7481" s="6" t="s">
        <v>5558</v>
      </c>
      <c r="C7481" s="6" t="s">
        <v>5559</v>
      </c>
      <c r="D7481" s="12">
        <v>1</v>
      </c>
    </row>
    <row r="7482" spans="1:4" x14ac:dyDescent="0.2">
      <c r="A7482" s="6" t="s">
        <v>5337</v>
      </c>
      <c r="B7482" s="6" t="s">
        <v>5560</v>
      </c>
      <c r="C7482" s="6" t="s">
        <v>5561</v>
      </c>
      <c r="D7482" s="12">
        <v>1</v>
      </c>
    </row>
    <row r="7483" spans="1:4" x14ac:dyDescent="0.2">
      <c r="A7483" s="6" t="s">
        <v>5337</v>
      </c>
      <c r="B7483" s="6" t="s">
        <v>5562</v>
      </c>
      <c r="C7483" s="6" t="s">
        <v>5563</v>
      </c>
      <c r="D7483" s="12">
        <v>1</v>
      </c>
    </row>
    <row r="7484" spans="1:4" x14ac:dyDescent="0.2">
      <c r="A7484" s="6" t="s">
        <v>5337</v>
      </c>
      <c r="B7484" s="6" t="s">
        <v>5564</v>
      </c>
      <c r="C7484" s="6" t="s">
        <v>5565</v>
      </c>
      <c r="D7484" s="12">
        <v>1</v>
      </c>
    </row>
    <row r="7485" spans="1:4" x14ac:dyDescent="0.2">
      <c r="A7485" s="6" t="s">
        <v>5337</v>
      </c>
      <c r="B7485" s="6" t="s">
        <v>5566</v>
      </c>
      <c r="C7485" s="6" t="s">
        <v>5567</v>
      </c>
      <c r="D7485" s="12">
        <v>1</v>
      </c>
    </row>
    <row r="7486" spans="1:4" x14ac:dyDescent="0.2">
      <c r="A7486" s="6" t="s">
        <v>5337</v>
      </c>
      <c r="B7486" s="6" t="s">
        <v>5568</v>
      </c>
      <c r="C7486" s="6" t="s">
        <v>5569</v>
      </c>
      <c r="D7486" s="12">
        <v>1</v>
      </c>
    </row>
    <row r="7487" spans="1:4" x14ac:dyDescent="0.2">
      <c r="A7487" s="6" t="s">
        <v>5337</v>
      </c>
      <c r="B7487" s="6" t="s">
        <v>5570</v>
      </c>
      <c r="C7487" s="6" t="s">
        <v>5571</v>
      </c>
      <c r="D7487" s="12">
        <v>1</v>
      </c>
    </row>
    <row r="7488" spans="1:4" x14ac:dyDescent="0.2">
      <c r="A7488" s="6" t="s">
        <v>5337</v>
      </c>
      <c r="B7488" s="6" t="s">
        <v>5572</v>
      </c>
      <c r="C7488" s="6" t="s">
        <v>5573</v>
      </c>
      <c r="D7488" s="12">
        <v>1</v>
      </c>
    </row>
    <row r="7489" spans="1:4" x14ac:dyDescent="0.2">
      <c r="A7489" s="6" t="s">
        <v>5337</v>
      </c>
      <c r="B7489" s="6" t="s">
        <v>5574</v>
      </c>
      <c r="C7489" s="6" t="s">
        <v>5575</v>
      </c>
      <c r="D7489" s="12">
        <v>1</v>
      </c>
    </row>
    <row r="7490" spans="1:4" x14ac:dyDescent="0.2">
      <c r="A7490" s="6" t="s">
        <v>5337</v>
      </c>
      <c r="B7490" s="6" t="s">
        <v>5576</v>
      </c>
      <c r="C7490" s="6" t="s">
        <v>5577</v>
      </c>
      <c r="D7490" s="12">
        <v>1</v>
      </c>
    </row>
    <row r="7491" spans="1:4" x14ac:dyDescent="0.2">
      <c r="A7491" s="6" t="s">
        <v>5337</v>
      </c>
      <c r="B7491" s="6" t="s">
        <v>5578</v>
      </c>
      <c r="C7491" s="6" t="s">
        <v>5579</v>
      </c>
      <c r="D7491" s="12">
        <v>1</v>
      </c>
    </row>
    <row r="7492" spans="1:4" x14ac:dyDescent="0.2">
      <c r="A7492" s="6" t="s">
        <v>5337</v>
      </c>
      <c r="B7492" s="6" t="s">
        <v>5580</v>
      </c>
      <c r="C7492" s="6" t="s">
        <v>5581</v>
      </c>
      <c r="D7492" s="12">
        <v>1</v>
      </c>
    </row>
    <row r="7493" spans="1:4" x14ac:dyDescent="0.2">
      <c r="A7493" s="6" t="s">
        <v>5337</v>
      </c>
      <c r="B7493" s="6" t="s">
        <v>5582</v>
      </c>
      <c r="C7493" s="6" t="s">
        <v>5583</v>
      </c>
      <c r="D7493" s="12">
        <v>1</v>
      </c>
    </row>
    <row r="7494" spans="1:4" x14ac:dyDescent="0.2">
      <c r="A7494" s="6" t="s">
        <v>5337</v>
      </c>
      <c r="B7494" s="6" t="s">
        <v>5584</v>
      </c>
      <c r="C7494" s="6" t="s">
        <v>5585</v>
      </c>
      <c r="D7494" s="12">
        <v>1</v>
      </c>
    </row>
    <row r="7495" spans="1:4" x14ac:dyDescent="0.2">
      <c r="A7495" s="6" t="s">
        <v>5337</v>
      </c>
      <c r="B7495" s="6" t="s">
        <v>5586</v>
      </c>
      <c r="C7495" s="6" t="s">
        <v>5587</v>
      </c>
      <c r="D7495" s="12">
        <v>1</v>
      </c>
    </row>
    <row r="7496" spans="1:4" x14ac:dyDescent="0.2">
      <c r="A7496" s="6" t="s">
        <v>5337</v>
      </c>
      <c r="B7496" s="6" t="s">
        <v>5588</v>
      </c>
      <c r="C7496" s="6" t="s">
        <v>5589</v>
      </c>
      <c r="D7496" s="12">
        <v>1</v>
      </c>
    </row>
    <row r="7497" spans="1:4" x14ac:dyDescent="0.2">
      <c r="A7497" s="6" t="s">
        <v>5337</v>
      </c>
      <c r="B7497" s="6" t="s">
        <v>5590</v>
      </c>
      <c r="C7497" s="6" t="s">
        <v>5591</v>
      </c>
      <c r="D7497" s="12">
        <v>1</v>
      </c>
    </row>
    <row r="7498" spans="1:4" x14ac:dyDescent="0.2">
      <c r="A7498" s="6" t="s">
        <v>5337</v>
      </c>
      <c r="B7498" s="6" t="s">
        <v>5592</v>
      </c>
      <c r="C7498" s="6" t="s">
        <v>5593</v>
      </c>
      <c r="D7498" s="12">
        <v>1</v>
      </c>
    </row>
    <row r="7499" spans="1:4" x14ac:dyDescent="0.2">
      <c r="A7499" s="6" t="s">
        <v>5337</v>
      </c>
      <c r="B7499" s="6" t="s">
        <v>5594</v>
      </c>
      <c r="C7499" s="6" t="s">
        <v>5595</v>
      </c>
      <c r="D7499" s="12">
        <v>1</v>
      </c>
    </row>
    <row r="7500" spans="1:4" x14ac:dyDescent="0.2">
      <c r="A7500" s="6" t="s">
        <v>5337</v>
      </c>
      <c r="B7500" s="6" t="s">
        <v>5596</v>
      </c>
      <c r="C7500" s="6" t="s">
        <v>5597</v>
      </c>
      <c r="D7500" s="12">
        <v>1</v>
      </c>
    </row>
    <row r="7501" spans="1:4" x14ac:dyDescent="0.2">
      <c r="A7501" s="6" t="s">
        <v>5337</v>
      </c>
      <c r="B7501" s="6" t="s">
        <v>5598</v>
      </c>
      <c r="C7501" s="6" t="s">
        <v>5599</v>
      </c>
      <c r="D7501" s="12">
        <v>1</v>
      </c>
    </row>
    <row r="7502" spans="1:4" x14ac:dyDescent="0.2">
      <c r="A7502" s="6" t="s">
        <v>5337</v>
      </c>
      <c r="B7502" s="6" t="s">
        <v>5600</v>
      </c>
      <c r="C7502" s="6" t="s">
        <v>5601</v>
      </c>
      <c r="D7502" s="12">
        <v>1</v>
      </c>
    </row>
    <row r="7503" spans="1:4" x14ac:dyDescent="0.2">
      <c r="A7503" s="6" t="s">
        <v>5337</v>
      </c>
      <c r="B7503" s="6" t="s">
        <v>5602</v>
      </c>
      <c r="C7503" s="6" t="s">
        <v>5603</v>
      </c>
      <c r="D7503" s="12">
        <v>1</v>
      </c>
    </row>
    <row r="7504" spans="1:4" x14ac:dyDescent="0.2">
      <c r="A7504" s="6" t="s">
        <v>5337</v>
      </c>
      <c r="B7504" s="6" t="s">
        <v>5604</v>
      </c>
      <c r="C7504" s="6" t="s">
        <v>5605</v>
      </c>
      <c r="D7504" s="12">
        <v>1</v>
      </c>
    </row>
    <row r="7505" spans="1:4" x14ac:dyDescent="0.2">
      <c r="A7505" s="6" t="s">
        <v>5337</v>
      </c>
      <c r="B7505" s="6" t="s">
        <v>5606</v>
      </c>
      <c r="C7505" s="6" t="s">
        <v>5607</v>
      </c>
      <c r="D7505" s="12">
        <v>1</v>
      </c>
    </row>
    <row r="7506" spans="1:4" x14ac:dyDescent="0.2">
      <c r="A7506" s="6" t="s">
        <v>5337</v>
      </c>
      <c r="B7506" s="6" t="s">
        <v>5608</v>
      </c>
      <c r="C7506" s="6" t="s">
        <v>5609</v>
      </c>
      <c r="D7506" s="12">
        <v>1</v>
      </c>
    </row>
    <row r="7507" spans="1:4" x14ac:dyDescent="0.2">
      <c r="A7507" s="6" t="s">
        <v>5337</v>
      </c>
      <c r="B7507" s="6" t="s">
        <v>5610</v>
      </c>
      <c r="C7507" s="6" t="s">
        <v>5611</v>
      </c>
      <c r="D7507" s="12">
        <v>1</v>
      </c>
    </row>
    <row r="7508" spans="1:4" x14ac:dyDescent="0.2">
      <c r="A7508" s="6" t="s">
        <v>5337</v>
      </c>
      <c r="B7508" s="6" t="s">
        <v>5612</v>
      </c>
      <c r="C7508" s="6" t="s">
        <v>5613</v>
      </c>
      <c r="D7508" s="12">
        <v>1</v>
      </c>
    </row>
    <row r="7509" spans="1:4" x14ac:dyDescent="0.2">
      <c r="A7509" s="6" t="s">
        <v>5337</v>
      </c>
      <c r="B7509" s="6" t="s">
        <v>5614</v>
      </c>
      <c r="C7509" s="6" t="s">
        <v>5615</v>
      </c>
      <c r="D7509" s="12">
        <v>1</v>
      </c>
    </row>
    <row r="7510" spans="1:4" x14ac:dyDescent="0.2">
      <c r="A7510" s="6" t="s">
        <v>5337</v>
      </c>
      <c r="B7510" s="6" t="s">
        <v>5616</v>
      </c>
      <c r="C7510" s="6" t="s">
        <v>5617</v>
      </c>
      <c r="D7510" s="12">
        <v>1</v>
      </c>
    </row>
    <row r="7511" spans="1:4" x14ac:dyDescent="0.2">
      <c r="A7511" s="6" t="s">
        <v>5337</v>
      </c>
      <c r="B7511" s="6" t="s">
        <v>5618</v>
      </c>
      <c r="C7511" s="6" t="s">
        <v>5619</v>
      </c>
      <c r="D7511" s="12">
        <v>1</v>
      </c>
    </row>
    <row r="7512" spans="1:4" x14ac:dyDescent="0.2">
      <c r="A7512" s="6" t="s">
        <v>5337</v>
      </c>
      <c r="B7512" s="6" t="s">
        <v>5620</v>
      </c>
      <c r="C7512" s="6" t="s">
        <v>5621</v>
      </c>
      <c r="D7512" s="12">
        <v>1</v>
      </c>
    </row>
    <row r="7513" spans="1:4" x14ac:dyDescent="0.2">
      <c r="A7513" s="6" t="s">
        <v>5337</v>
      </c>
      <c r="B7513" s="6" t="s">
        <v>5622</v>
      </c>
      <c r="C7513" s="6" t="s">
        <v>5623</v>
      </c>
      <c r="D7513" s="12">
        <v>1</v>
      </c>
    </row>
    <row r="7514" spans="1:4" x14ac:dyDescent="0.2">
      <c r="A7514" s="6" t="s">
        <v>5337</v>
      </c>
      <c r="B7514" s="6" t="s">
        <v>5624</v>
      </c>
      <c r="C7514" s="6" t="s">
        <v>5625</v>
      </c>
      <c r="D7514" s="12">
        <v>1</v>
      </c>
    </row>
    <row r="7515" spans="1:4" x14ac:dyDescent="0.2">
      <c r="A7515" s="6" t="s">
        <v>5337</v>
      </c>
      <c r="B7515" s="6" t="s">
        <v>5626</v>
      </c>
      <c r="C7515" s="6" t="s">
        <v>5627</v>
      </c>
      <c r="D7515" s="12">
        <v>1</v>
      </c>
    </row>
    <row r="7516" spans="1:4" x14ac:dyDescent="0.2">
      <c r="A7516" s="6" t="s">
        <v>5337</v>
      </c>
      <c r="B7516" s="6" t="s">
        <v>5628</v>
      </c>
      <c r="C7516" s="6" t="s">
        <v>5629</v>
      </c>
      <c r="D7516" s="12">
        <v>1</v>
      </c>
    </row>
    <row r="7517" spans="1:4" x14ac:dyDescent="0.2">
      <c r="A7517" s="6" t="s">
        <v>5337</v>
      </c>
      <c r="B7517" s="6" t="s">
        <v>5630</v>
      </c>
      <c r="C7517" s="6" t="s">
        <v>5631</v>
      </c>
      <c r="D7517" s="12">
        <v>1</v>
      </c>
    </row>
    <row r="7518" spans="1:4" x14ac:dyDescent="0.2">
      <c r="A7518" s="6" t="s">
        <v>5337</v>
      </c>
      <c r="B7518" s="6" t="s">
        <v>5632</v>
      </c>
      <c r="C7518" s="6" t="s">
        <v>5633</v>
      </c>
      <c r="D7518" s="12">
        <v>1</v>
      </c>
    </row>
    <row r="7519" spans="1:4" x14ac:dyDescent="0.2">
      <c r="A7519" s="6" t="s">
        <v>5337</v>
      </c>
      <c r="B7519" s="6" t="s">
        <v>5634</v>
      </c>
      <c r="C7519" s="6" t="s">
        <v>5635</v>
      </c>
      <c r="D7519" s="12">
        <v>1</v>
      </c>
    </row>
    <row r="7520" spans="1:4" x14ac:dyDescent="0.2">
      <c r="A7520" s="6" t="s">
        <v>5337</v>
      </c>
      <c r="B7520" s="6" t="s">
        <v>5636</v>
      </c>
      <c r="C7520" s="6" t="s">
        <v>5637</v>
      </c>
      <c r="D7520" s="12">
        <v>1</v>
      </c>
    </row>
    <row r="7521" spans="1:4" x14ac:dyDescent="0.2">
      <c r="A7521" s="6" t="s">
        <v>5337</v>
      </c>
      <c r="B7521" s="6" t="s">
        <v>5638</v>
      </c>
      <c r="C7521" s="6" t="s">
        <v>5639</v>
      </c>
      <c r="D7521" s="12">
        <v>1</v>
      </c>
    </row>
    <row r="7522" spans="1:4" x14ac:dyDescent="0.2">
      <c r="A7522" s="6" t="s">
        <v>5337</v>
      </c>
      <c r="B7522" s="6" t="s">
        <v>5640</v>
      </c>
      <c r="C7522" s="6" t="s">
        <v>5641</v>
      </c>
      <c r="D7522" s="12">
        <v>1</v>
      </c>
    </row>
    <row r="7523" spans="1:4" x14ac:dyDescent="0.2">
      <c r="A7523" s="6" t="s">
        <v>5337</v>
      </c>
      <c r="B7523" s="6" t="s">
        <v>5642</v>
      </c>
      <c r="C7523" s="6" t="s">
        <v>5643</v>
      </c>
      <c r="D7523" s="12">
        <v>1</v>
      </c>
    </row>
    <row r="7524" spans="1:4" x14ac:dyDescent="0.2">
      <c r="A7524" s="6" t="s">
        <v>5337</v>
      </c>
      <c r="B7524" s="6" t="s">
        <v>5644</v>
      </c>
      <c r="C7524" s="6" t="s">
        <v>5645</v>
      </c>
      <c r="D7524" s="12">
        <v>1</v>
      </c>
    </row>
    <row r="7525" spans="1:4" x14ac:dyDescent="0.2">
      <c r="A7525" s="6" t="s">
        <v>5337</v>
      </c>
      <c r="B7525" s="6" t="s">
        <v>5646</v>
      </c>
      <c r="C7525" s="6" t="s">
        <v>5647</v>
      </c>
      <c r="D7525" s="12">
        <v>1</v>
      </c>
    </row>
    <row r="7526" spans="1:4" x14ac:dyDescent="0.2">
      <c r="A7526" s="6" t="s">
        <v>5337</v>
      </c>
      <c r="B7526" s="6" t="s">
        <v>5648</v>
      </c>
      <c r="C7526" s="6" t="s">
        <v>5649</v>
      </c>
      <c r="D7526" s="12">
        <v>1</v>
      </c>
    </row>
    <row r="7527" spans="1:4" x14ac:dyDescent="0.2">
      <c r="A7527" s="6" t="s">
        <v>5337</v>
      </c>
      <c r="B7527" s="6" t="s">
        <v>5650</v>
      </c>
      <c r="C7527" s="6" t="s">
        <v>5651</v>
      </c>
      <c r="D7527" s="12">
        <v>1</v>
      </c>
    </row>
    <row r="7528" spans="1:4" x14ac:dyDescent="0.2">
      <c r="A7528" s="6" t="s">
        <v>5337</v>
      </c>
      <c r="B7528" s="6" t="s">
        <v>5652</v>
      </c>
      <c r="C7528" s="6" t="s">
        <v>5653</v>
      </c>
      <c r="D7528" s="12">
        <v>1</v>
      </c>
    </row>
    <row r="7529" spans="1:4" x14ac:dyDescent="0.2">
      <c r="A7529" s="6" t="s">
        <v>5337</v>
      </c>
      <c r="B7529" s="6" t="s">
        <v>5654</v>
      </c>
      <c r="C7529" s="6" t="s">
        <v>5655</v>
      </c>
      <c r="D7529" s="12">
        <v>1</v>
      </c>
    </row>
    <row r="7530" spans="1:4" x14ac:dyDescent="0.2">
      <c r="A7530" s="6" t="s">
        <v>5337</v>
      </c>
      <c r="B7530" s="6" t="s">
        <v>5656</v>
      </c>
      <c r="C7530" s="6" t="s">
        <v>5657</v>
      </c>
      <c r="D7530" s="12">
        <v>1</v>
      </c>
    </row>
    <row r="7531" spans="1:4" x14ac:dyDescent="0.2">
      <c r="A7531" s="6" t="s">
        <v>5337</v>
      </c>
      <c r="B7531" s="6" t="s">
        <v>5658</v>
      </c>
      <c r="C7531" s="6" t="s">
        <v>5659</v>
      </c>
      <c r="D7531" s="12">
        <v>1</v>
      </c>
    </row>
    <row r="7532" spans="1:4" x14ac:dyDescent="0.2">
      <c r="A7532" s="6" t="s">
        <v>5337</v>
      </c>
      <c r="B7532" s="6" t="s">
        <v>5660</v>
      </c>
      <c r="C7532" s="6" t="s">
        <v>5661</v>
      </c>
      <c r="D7532" s="12">
        <v>1</v>
      </c>
    </row>
    <row r="7533" spans="1:4" x14ac:dyDescent="0.2">
      <c r="A7533" s="6" t="s">
        <v>5337</v>
      </c>
      <c r="B7533" s="6" t="s">
        <v>5662</v>
      </c>
      <c r="C7533" s="6" t="s">
        <v>5663</v>
      </c>
      <c r="D7533" s="12">
        <v>1</v>
      </c>
    </row>
    <row r="7534" spans="1:4" x14ac:dyDescent="0.2">
      <c r="A7534" s="6" t="s">
        <v>5337</v>
      </c>
      <c r="B7534" s="6" t="s">
        <v>5664</v>
      </c>
      <c r="C7534" s="6" t="s">
        <v>5665</v>
      </c>
      <c r="D7534" s="12">
        <v>1</v>
      </c>
    </row>
    <row r="7535" spans="1:4" x14ac:dyDescent="0.2">
      <c r="A7535" s="6" t="s">
        <v>5337</v>
      </c>
      <c r="B7535" s="6" t="s">
        <v>5666</v>
      </c>
      <c r="C7535" s="6" t="s">
        <v>5667</v>
      </c>
      <c r="D7535" s="12">
        <v>1</v>
      </c>
    </row>
    <row r="7536" spans="1:4" x14ac:dyDescent="0.2">
      <c r="A7536" s="6" t="s">
        <v>5337</v>
      </c>
      <c r="B7536" s="6" t="s">
        <v>5668</v>
      </c>
      <c r="C7536" s="6" t="s">
        <v>5669</v>
      </c>
      <c r="D7536" s="12">
        <v>1</v>
      </c>
    </row>
    <row r="7537" spans="1:4" x14ac:dyDescent="0.2">
      <c r="A7537" s="6" t="s">
        <v>5337</v>
      </c>
      <c r="B7537" s="6" t="s">
        <v>5670</v>
      </c>
      <c r="C7537" s="6" t="s">
        <v>5671</v>
      </c>
      <c r="D7537" s="12">
        <v>1</v>
      </c>
    </row>
    <row r="7538" spans="1:4" x14ac:dyDescent="0.2">
      <c r="A7538" s="6" t="s">
        <v>5337</v>
      </c>
      <c r="B7538" s="6" t="s">
        <v>5672</v>
      </c>
      <c r="C7538" s="6" t="s">
        <v>5673</v>
      </c>
      <c r="D7538" s="12">
        <v>1</v>
      </c>
    </row>
    <row r="7539" spans="1:4" x14ac:dyDescent="0.2">
      <c r="A7539" s="6" t="s">
        <v>5337</v>
      </c>
      <c r="B7539" s="6" t="s">
        <v>5674</v>
      </c>
      <c r="C7539" s="6" t="s">
        <v>5675</v>
      </c>
      <c r="D7539" s="12">
        <v>1</v>
      </c>
    </row>
    <row r="7540" spans="1:4" x14ac:dyDescent="0.2">
      <c r="A7540" s="6" t="s">
        <v>5337</v>
      </c>
      <c r="B7540" s="6" t="s">
        <v>5676</v>
      </c>
      <c r="C7540" s="6" t="s">
        <v>5677</v>
      </c>
      <c r="D7540" s="12">
        <v>1</v>
      </c>
    </row>
    <row r="7541" spans="1:4" x14ac:dyDescent="0.2">
      <c r="A7541" s="6" t="s">
        <v>5337</v>
      </c>
      <c r="B7541" s="6" t="s">
        <v>5678</v>
      </c>
      <c r="C7541" s="6" t="s">
        <v>5679</v>
      </c>
      <c r="D7541" s="12">
        <v>1</v>
      </c>
    </row>
    <row r="7542" spans="1:4" x14ac:dyDescent="0.2">
      <c r="A7542" s="6" t="s">
        <v>5337</v>
      </c>
      <c r="B7542" s="6" t="s">
        <v>5680</v>
      </c>
      <c r="C7542" s="6" t="s">
        <v>5681</v>
      </c>
      <c r="D7542" s="12">
        <v>1</v>
      </c>
    </row>
    <row r="7543" spans="1:4" x14ac:dyDescent="0.2">
      <c r="A7543" s="6" t="s">
        <v>5337</v>
      </c>
      <c r="B7543" s="6" t="s">
        <v>5682</v>
      </c>
      <c r="C7543" s="6" t="s">
        <v>5683</v>
      </c>
      <c r="D7543" s="12">
        <v>1</v>
      </c>
    </row>
    <row r="7544" spans="1:4" x14ac:dyDescent="0.2">
      <c r="A7544" s="6" t="s">
        <v>5337</v>
      </c>
      <c r="B7544" s="6" t="s">
        <v>5684</v>
      </c>
      <c r="C7544" s="6" t="s">
        <v>5685</v>
      </c>
      <c r="D7544" s="12">
        <v>1</v>
      </c>
    </row>
    <row r="7545" spans="1:4" x14ac:dyDescent="0.2">
      <c r="A7545" s="6" t="s">
        <v>5337</v>
      </c>
      <c r="B7545" s="6" t="s">
        <v>5686</v>
      </c>
      <c r="C7545" s="6" t="s">
        <v>5687</v>
      </c>
      <c r="D7545" s="12">
        <v>1</v>
      </c>
    </row>
    <row r="7546" spans="1:4" x14ac:dyDescent="0.2">
      <c r="A7546" s="6" t="s">
        <v>5337</v>
      </c>
      <c r="B7546" s="6" t="s">
        <v>19596</v>
      </c>
      <c r="C7546" s="6" t="s">
        <v>19597</v>
      </c>
      <c r="D7546" s="12">
        <v>1</v>
      </c>
    </row>
    <row r="7547" spans="1:4" x14ac:dyDescent="0.2">
      <c r="A7547" s="6" t="s">
        <v>5337</v>
      </c>
      <c r="B7547" s="6" t="s">
        <v>5688</v>
      </c>
      <c r="C7547" s="6" t="s">
        <v>5689</v>
      </c>
      <c r="D7547" s="12">
        <v>1</v>
      </c>
    </row>
    <row r="7548" spans="1:4" x14ac:dyDescent="0.2">
      <c r="A7548" s="6" t="s">
        <v>5337</v>
      </c>
      <c r="B7548" s="6" t="s">
        <v>5690</v>
      </c>
      <c r="C7548" s="6" t="s">
        <v>5691</v>
      </c>
      <c r="D7548" s="12">
        <v>1</v>
      </c>
    </row>
    <row r="7549" spans="1:4" x14ac:dyDescent="0.2">
      <c r="A7549" s="6" t="s">
        <v>5337</v>
      </c>
      <c r="B7549" s="6" t="s">
        <v>5692</v>
      </c>
      <c r="C7549" s="6" t="s">
        <v>5693</v>
      </c>
      <c r="D7549" s="12">
        <v>1</v>
      </c>
    </row>
    <row r="7550" spans="1:4" x14ac:dyDescent="0.2">
      <c r="A7550" s="6" t="s">
        <v>5337</v>
      </c>
      <c r="B7550" s="6" t="s">
        <v>5694</v>
      </c>
      <c r="C7550" s="6" t="s">
        <v>5695</v>
      </c>
      <c r="D7550" s="12">
        <v>1</v>
      </c>
    </row>
    <row r="7551" spans="1:4" x14ac:dyDescent="0.2">
      <c r="A7551" s="6" t="s">
        <v>5337</v>
      </c>
      <c r="B7551" s="6" t="s">
        <v>5696</v>
      </c>
      <c r="C7551" s="6" t="s">
        <v>5697</v>
      </c>
      <c r="D7551" s="12">
        <v>1</v>
      </c>
    </row>
    <row r="7552" spans="1:4" x14ac:dyDescent="0.2">
      <c r="A7552" s="6" t="s">
        <v>5337</v>
      </c>
      <c r="B7552" s="6" t="s">
        <v>19598</v>
      </c>
      <c r="C7552" s="6" t="s">
        <v>19599</v>
      </c>
      <c r="D7552" s="12">
        <v>1</v>
      </c>
    </row>
    <row r="7553" spans="1:4" x14ac:dyDescent="0.2">
      <c r="A7553" s="6" t="s">
        <v>5337</v>
      </c>
      <c r="B7553" s="6" t="s">
        <v>5698</v>
      </c>
      <c r="C7553" s="6" t="s">
        <v>5699</v>
      </c>
      <c r="D7553" s="12">
        <v>1</v>
      </c>
    </row>
    <row r="7554" spans="1:4" x14ac:dyDescent="0.2">
      <c r="A7554" s="6" t="s">
        <v>5337</v>
      </c>
      <c r="B7554" s="6" t="s">
        <v>5700</v>
      </c>
      <c r="C7554" s="6" t="s">
        <v>5701</v>
      </c>
      <c r="D7554" s="12">
        <v>1</v>
      </c>
    </row>
    <row r="7555" spans="1:4" x14ac:dyDescent="0.2">
      <c r="A7555" s="6" t="s">
        <v>5337</v>
      </c>
      <c r="B7555" s="6" t="s">
        <v>5702</v>
      </c>
      <c r="C7555" s="6" t="s">
        <v>5703</v>
      </c>
      <c r="D7555" s="12">
        <v>1</v>
      </c>
    </row>
    <row r="7556" spans="1:4" x14ac:dyDescent="0.2">
      <c r="A7556" s="6" t="s">
        <v>5337</v>
      </c>
      <c r="B7556" s="6" t="s">
        <v>5704</v>
      </c>
      <c r="C7556" s="6" t="s">
        <v>5705</v>
      </c>
      <c r="D7556" s="12">
        <v>1</v>
      </c>
    </row>
    <row r="7557" spans="1:4" x14ac:dyDescent="0.2">
      <c r="A7557" s="6" t="s">
        <v>5337</v>
      </c>
      <c r="B7557" s="6" t="s">
        <v>5706</v>
      </c>
      <c r="C7557" s="6" t="s">
        <v>5707</v>
      </c>
      <c r="D7557" s="12">
        <v>1</v>
      </c>
    </row>
    <row r="7558" spans="1:4" x14ac:dyDescent="0.2">
      <c r="A7558" s="6" t="s">
        <v>5337</v>
      </c>
      <c r="B7558" s="6" t="s">
        <v>5708</v>
      </c>
      <c r="C7558" s="6" t="s">
        <v>5709</v>
      </c>
      <c r="D7558" s="12">
        <v>1</v>
      </c>
    </row>
    <row r="7559" spans="1:4" x14ac:dyDescent="0.2">
      <c r="A7559" s="6" t="s">
        <v>5337</v>
      </c>
      <c r="B7559" s="6" t="s">
        <v>19600</v>
      </c>
      <c r="C7559" s="6" t="s">
        <v>19601</v>
      </c>
      <c r="D7559" s="12">
        <v>1</v>
      </c>
    </row>
    <row r="7560" spans="1:4" x14ac:dyDescent="0.2">
      <c r="A7560" s="6" t="s">
        <v>5337</v>
      </c>
      <c r="B7560" s="6" t="s">
        <v>5710</v>
      </c>
      <c r="C7560" s="6" t="s">
        <v>5711</v>
      </c>
      <c r="D7560" s="12">
        <v>1</v>
      </c>
    </row>
    <row r="7561" spans="1:4" x14ac:dyDescent="0.2">
      <c r="A7561" s="6" t="s">
        <v>5337</v>
      </c>
      <c r="B7561" s="6" t="s">
        <v>5712</v>
      </c>
      <c r="C7561" s="6" t="s">
        <v>5713</v>
      </c>
      <c r="D7561" s="12">
        <v>1</v>
      </c>
    </row>
    <row r="7562" spans="1:4" x14ac:dyDescent="0.2">
      <c r="A7562" s="6" t="s">
        <v>5337</v>
      </c>
      <c r="B7562" s="6" t="s">
        <v>19602</v>
      </c>
      <c r="C7562" s="6" t="s">
        <v>19603</v>
      </c>
      <c r="D7562" s="12">
        <v>1</v>
      </c>
    </row>
    <row r="7563" spans="1:4" x14ac:dyDescent="0.2">
      <c r="A7563" s="6" t="s">
        <v>5337</v>
      </c>
      <c r="B7563" s="6" t="s">
        <v>5714</v>
      </c>
      <c r="C7563" s="6" t="s">
        <v>5715</v>
      </c>
      <c r="D7563" s="12">
        <v>1</v>
      </c>
    </row>
    <row r="7564" spans="1:4" x14ac:dyDescent="0.2">
      <c r="A7564" s="6" t="s">
        <v>5337</v>
      </c>
      <c r="B7564" s="6" t="s">
        <v>5716</v>
      </c>
      <c r="C7564" s="6" t="s">
        <v>5717</v>
      </c>
      <c r="D7564" s="12">
        <v>1</v>
      </c>
    </row>
    <row r="7565" spans="1:4" x14ac:dyDescent="0.2">
      <c r="A7565" s="6" t="s">
        <v>5337</v>
      </c>
      <c r="B7565" s="6" t="s">
        <v>5718</v>
      </c>
      <c r="C7565" s="6" t="s">
        <v>5719</v>
      </c>
      <c r="D7565" s="12">
        <v>1</v>
      </c>
    </row>
    <row r="7566" spans="1:4" x14ac:dyDescent="0.2">
      <c r="A7566" s="6" t="s">
        <v>5337</v>
      </c>
      <c r="B7566" s="6" t="s">
        <v>5720</v>
      </c>
      <c r="C7566" s="6" t="s">
        <v>5721</v>
      </c>
      <c r="D7566" s="12">
        <v>1</v>
      </c>
    </row>
    <row r="7567" spans="1:4" x14ac:dyDescent="0.2">
      <c r="A7567" s="6" t="s">
        <v>5337</v>
      </c>
      <c r="B7567" s="6" t="s">
        <v>5722</v>
      </c>
      <c r="C7567" s="6" t="s">
        <v>5723</v>
      </c>
      <c r="D7567" s="12">
        <v>1</v>
      </c>
    </row>
    <row r="7568" spans="1:4" x14ac:dyDescent="0.2">
      <c r="A7568" s="6" t="s">
        <v>5337</v>
      </c>
      <c r="B7568" s="6" t="s">
        <v>5724</v>
      </c>
      <c r="C7568" s="6" t="s">
        <v>5725</v>
      </c>
      <c r="D7568" s="12">
        <v>1</v>
      </c>
    </row>
    <row r="7569" spans="1:4" x14ac:dyDescent="0.2">
      <c r="A7569" s="6" t="s">
        <v>5337</v>
      </c>
      <c r="B7569" s="6" t="s">
        <v>5726</v>
      </c>
      <c r="C7569" s="6" t="s">
        <v>5727</v>
      </c>
      <c r="D7569" s="12">
        <v>1</v>
      </c>
    </row>
    <row r="7570" spans="1:4" x14ac:dyDescent="0.2">
      <c r="A7570" s="6" t="s">
        <v>5337</v>
      </c>
      <c r="B7570" s="6" t="s">
        <v>5728</v>
      </c>
      <c r="C7570" s="6" t="s">
        <v>5729</v>
      </c>
      <c r="D7570" s="12">
        <v>1</v>
      </c>
    </row>
    <row r="7571" spans="1:4" x14ac:dyDescent="0.2">
      <c r="A7571" s="6" t="s">
        <v>5337</v>
      </c>
      <c r="B7571" s="6" t="s">
        <v>5730</v>
      </c>
      <c r="C7571" s="6" t="s">
        <v>5731</v>
      </c>
      <c r="D7571" s="12">
        <v>1</v>
      </c>
    </row>
    <row r="7572" spans="1:4" x14ac:dyDescent="0.2">
      <c r="A7572" s="6" t="s">
        <v>5337</v>
      </c>
      <c r="B7572" s="6" t="s">
        <v>5732</v>
      </c>
      <c r="C7572" s="6" t="s">
        <v>5733</v>
      </c>
      <c r="D7572" s="12">
        <v>1</v>
      </c>
    </row>
    <row r="7573" spans="1:4" x14ac:dyDescent="0.2">
      <c r="A7573" s="6" t="s">
        <v>5337</v>
      </c>
      <c r="B7573" s="6" t="s">
        <v>5734</v>
      </c>
      <c r="C7573" s="6" t="s">
        <v>5735</v>
      </c>
      <c r="D7573" s="12">
        <v>1</v>
      </c>
    </row>
    <row r="7574" spans="1:4" x14ac:dyDescent="0.2">
      <c r="A7574" s="6" t="s">
        <v>5337</v>
      </c>
      <c r="B7574" s="6" t="s">
        <v>5736</v>
      </c>
      <c r="C7574" s="6" t="s">
        <v>5737</v>
      </c>
      <c r="D7574" s="12">
        <v>1</v>
      </c>
    </row>
    <row r="7575" spans="1:4" x14ac:dyDescent="0.2">
      <c r="A7575" s="6" t="s">
        <v>5337</v>
      </c>
      <c r="B7575" s="6" t="s">
        <v>5738</v>
      </c>
      <c r="C7575" s="6" t="s">
        <v>5739</v>
      </c>
      <c r="D7575" s="12">
        <v>1</v>
      </c>
    </row>
    <row r="7576" spans="1:4" x14ac:dyDescent="0.2">
      <c r="A7576" s="6" t="s">
        <v>5337</v>
      </c>
      <c r="B7576" s="6" t="s">
        <v>5740</v>
      </c>
      <c r="C7576" s="6" t="s">
        <v>5741</v>
      </c>
      <c r="D7576" s="12">
        <v>1</v>
      </c>
    </row>
    <row r="7577" spans="1:4" x14ac:dyDescent="0.2">
      <c r="A7577" s="6" t="s">
        <v>5337</v>
      </c>
      <c r="B7577" s="6" t="s">
        <v>5742</v>
      </c>
      <c r="C7577" s="6" t="s">
        <v>5743</v>
      </c>
      <c r="D7577" s="12">
        <v>1</v>
      </c>
    </row>
    <row r="7578" spans="1:4" x14ac:dyDescent="0.2">
      <c r="A7578" s="6" t="s">
        <v>5337</v>
      </c>
      <c r="B7578" s="6" t="s">
        <v>5744</v>
      </c>
      <c r="C7578" s="6" t="s">
        <v>5745</v>
      </c>
      <c r="D7578" s="12">
        <v>1</v>
      </c>
    </row>
    <row r="7579" spans="1:4" x14ac:dyDescent="0.2">
      <c r="A7579" s="6" t="s">
        <v>5337</v>
      </c>
      <c r="B7579" s="6" t="s">
        <v>5746</v>
      </c>
      <c r="C7579" s="6" t="s">
        <v>5747</v>
      </c>
      <c r="D7579" s="12">
        <v>1</v>
      </c>
    </row>
    <row r="7580" spans="1:4" x14ac:dyDescent="0.2">
      <c r="A7580" s="6" t="s">
        <v>5337</v>
      </c>
      <c r="B7580" s="6" t="s">
        <v>5748</v>
      </c>
      <c r="C7580" s="6" t="s">
        <v>5749</v>
      </c>
      <c r="D7580" s="12">
        <v>1</v>
      </c>
    </row>
    <row r="7581" spans="1:4" x14ac:dyDescent="0.2">
      <c r="A7581" s="6" t="s">
        <v>5337</v>
      </c>
      <c r="B7581" s="6" t="s">
        <v>5750</v>
      </c>
      <c r="C7581" s="6" t="s">
        <v>5751</v>
      </c>
      <c r="D7581" s="12">
        <v>1</v>
      </c>
    </row>
    <row r="7582" spans="1:4" x14ac:dyDescent="0.2">
      <c r="A7582" s="6" t="s">
        <v>5337</v>
      </c>
      <c r="B7582" s="6" t="s">
        <v>5752</v>
      </c>
      <c r="C7582" s="6" t="s">
        <v>5753</v>
      </c>
      <c r="D7582" s="12">
        <v>1</v>
      </c>
    </row>
    <row r="7583" spans="1:4" x14ac:dyDescent="0.2">
      <c r="A7583" s="6" t="s">
        <v>5337</v>
      </c>
      <c r="B7583" s="6" t="s">
        <v>5754</v>
      </c>
      <c r="C7583" s="6" t="s">
        <v>5755</v>
      </c>
      <c r="D7583" s="12">
        <v>1</v>
      </c>
    </row>
    <row r="7584" spans="1:4" x14ac:dyDescent="0.2">
      <c r="A7584" s="6" t="s">
        <v>5337</v>
      </c>
      <c r="B7584" s="6" t="s">
        <v>5756</v>
      </c>
      <c r="C7584" s="6" t="s">
        <v>5757</v>
      </c>
      <c r="D7584" s="12">
        <v>1</v>
      </c>
    </row>
    <row r="7585" spans="1:4" x14ac:dyDescent="0.2">
      <c r="A7585" s="6" t="s">
        <v>5337</v>
      </c>
      <c r="B7585" s="6" t="s">
        <v>5758</v>
      </c>
      <c r="C7585" s="6" t="s">
        <v>5759</v>
      </c>
      <c r="D7585" s="12">
        <v>1</v>
      </c>
    </row>
    <row r="7586" spans="1:4" x14ac:dyDescent="0.2">
      <c r="A7586" s="6" t="s">
        <v>5337</v>
      </c>
      <c r="B7586" s="6" t="s">
        <v>5760</v>
      </c>
      <c r="C7586" s="6" t="s">
        <v>5761</v>
      </c>
      <c r="D7586" s="12">
        <v>1</v>
      </c>
    </row>
    <row r="7587" spans="1:4" x14ac:dyDescent="0.2">
      <c r="A7587" s="6" t="s">
        <v>5337</v>
      </c>
      <c r="B7587" s="6" t="s">
        <v>5762</v>
      </c>
      <c r="C7587" s="6" t="s">
        <v>5763</v>
      </c>
      <c r="D7587" s="12">
        <v>1</v>
      </c>
    </row>
    <row r="7588" spans="1:4" x14ac:dyDescent="0.2">
      <c r="A7588" s="6" t="s">
        <v>5337</v>
      </c>
      <c r="B7588" s="6" t="s">
        <v>5764</v>
      </c>
      <c r="C7588" s="6" t="s">
        <v>5765</v>
      </c>
      <c r="D7588" s="12">
        <v>1</v>
      </c>
    </row>
    <row r="7589" spans="1:4" x14ac:dyDescent="0.2">
      <c r="A7589" s="6" t="s">
        <v>5337</v>
      </c>
      <c r="B7589" s="6" t="s">
        <v>5766</v>
      </c>
      <c r="C7589" s="6" t="s">
        <v>5767</v>
      </c>
      <c r="D7589" s="12">
        <v>1</v>
      </c>
    </row>
    <row r="7590" spans="1:4" x14ac:dyDescent="0.2">
      <c r="A7590" s="6" t="s">
        <v>5337</v>
      </c>
      <c r="B7590" s="6" t="s">
        <v>5768</v>
      </c>
      <c r="C7590" s="6" t="s">
        <v>5769</v>
      </c>
      <c r="D7590" s="12">
        <v>1</v>
      </c>
    </row>
    <row r="7591" spans="1:4" x14ac:dyDescent="0.2">
      <c r="A7591" s="6" t="s">
        <v>5337</v>
      </c>
      <c r="B7591" s="6" t="s">
        <v>5770</v>
      </c>
      <c r="C7591" s="6" t="s">
        <v>5771</v>
      </c>
      <c r="D7591" s="12">
        <v>1</v>
      </c>
    </row>
    <row r="7592" spans="1:4" x14ac:dyDescent="0.2">
      <c r="A7592" s="6" t="s">
        <v>5337</v>
      </c>
      <c r="B7592" s="6" t="s">
        <v>5772</v>
      </c>
      <c r="C7592" s="6" t="s">
        <v>5773</v>
      </c>
      <c r="D7592" s="12">
        <v>1</v>
      </c>
    </row>
    <row r="7593" spans="1:4" x14ac:dyDescent="0.2">
      <c r="A7593" s="6" t="s">
        <v>5337</v>
      </c>
      <c r="B7593" s="6" t="s">
        <v>5774</v>
      </c>
      <c r="C7593" s="6" t="s">
        <v>5775</v>
      </c>
      <c r="D7593" s="12">
        <v>1</v>
      </c>
    </row>
    <row r="7594" spans="1:4" x14ac:dyDescent="0.2">
      <c r="A7594" s="6" t="s">
        <v>5337</v>
      </c>
      <c r="B7594" s="6" t="s">
        <v>5776</v>
      </c>
      <c r="C7594" s="6" t="s">
        <v>5777</v>
      </c>
      <c r="D7594" s="12">
        <v>1</v>
      </c>
    </row>
    <row r="7595" spans="1:4" x14ac:dyDescent="0.2">
      <c r="A7595" s="6" t="s">
        <v>5337</v>
      </c>
      <c r="B7595" s="6" t="s">
        <v>5778</v>
      </c>
      <c r="C7595" s="6" t="s">
        <v>5779</v>
      </c>
      <c r="D7595" s="12">
        <v>1</v>
      </c>
    </row>
    <row r="7596" spans="1:4" x14ac:dyDescent="0.2">
      <c r="A7596" s="6" t="s">
        <v>5337</v>
      </c>
      <c r="B7596" s="6" t="s">
        <v>5780</v>
      </c>
      <c r="C7596" s="6" t="s">
        <v>5781</v>
      </c>
      <c r="D7596" s="12">
        <v>1</v>
      </c>
    </row>
    <row r="7597" spans="1:4" x14ac:dyDescent="0.2">
      <c r="A7597" s="6" t="s">
        <v>5337</v>
      </c>
      <c r="B7597" s="6" t="s">
        <v>5782</v>
      </c>
      <c r="C7597" s="6" t="s">
        <v>5783</v>
      </c>
      <c r="D7597" s="12">
        <v>1</v>
      </c>
    </row>
    <row r="7598" spans="1:4" x14ac:dyDescent="0.2">
      <c r="A7598" s="6" t="s">
        <v>5337</v>
      </c>
      <c r="B7598" s="6" t="s">
        <v>5784</v>
      </c>
      <c r="C7598" s="6" t="s">
        <v>5785</v>
      </c>
      <c r="D7598" s="12">
        <v>1</v>
      </c>
    </row>
    <row r="7599" spans="1:4" x14ac:dyDescent="0.2">
      <c r="A7599" s="6" t="s">
        <v>5337</v>
      </c>
      <c r="B7599" s="6" t="s">
        <v>5786</v>
      </c>
      <c r="C7599" s="6" t="s">
        <v>5787</v>
      </c>
      <c r="D7599" s="12">
        <v>1</v>
      </c>
    </row>
    <row r="7600" spans="1:4" x14ac:dyDescent="0.2">
      <c r="A7600" s="6" t="s">
        <v>5337</v>
      </c>
      <c r="B7600" s="6" t="s">
        <v>5788</v>
      </c>
      <c r="C7600" s="6" t="s">
        <v>5789</v>
      </c>
      <c r="D7600" s="12">
        <v>1</v>
      </c>
    </row>
    <row r="7601" spans="1:4" x14ac:dyDescent="0.2">
      <c r="A7601" s="6" t="s">
        <v>5337</v>
      </c>
      <c r="B7601" s="6" t="s">
        <v>5790</v>
      </c>
      <c r="C7601" s="6" t="s">
        <v>5791</v>
      </c>
      <c r="D7601" s="12">
        <v>1</v>
      </c>
    </row>
    <row r="7602" spans="1:4" x14ac:dyDescent="0.2">
      <c r="A7602" s="6" t="s">
        <v>5337</v>
      </c>
      <c r="B7602" s="6" t="s">
        <v>5792</v>
      </c>
      <c r="C7602" s="6" t="s">
        <v>5793</v>
      </c>
      <c r="D7602" s="12">
        <v>1</v>
      </c>
    </row>
    <row r="7603" spans="1:4" x14ac:dyDescent="0.2">
      <c r="A7603" s="6" t="s">
        <v>5337</v>
      </c>
      <c r="B7603" s="6" t="s">
        <v>5794</v>
      </c>
      <c r="C7603" s="6" t="s">
        <v>5795</v>
      </c>
      <c r="D7603" s="12">
        <v>1</v>
      </c>
    </row>
    <row r="7604" spans="1:4" x14ac:dyDescent="0.2">
      <c r="A7604" s="6" t="s">
        <v>5337</v>
      </c>
      <c r="B7604" s="6" t="s">
        <v>5796</v>
      </c>
      <c r="C7604" s="6" t="s">
        <v>5797</v>
      </c>
      <c r="D7604" s="12">
        <v>1</v>
      </c>
    </row>
    <row r="7605" spans="1:4" x14ac:dyDescent="0.2">
      <c r="A7605" s="6" t="s">
        <v>5337</v>
      </c>
      <c r="B7605" s="6" t="s">
        <v>5798</v>
      </c>
      <c r="C7605" s="6" t="s">
        <v>5799</v>
      </c>
      <c r="D7605" s="12">
        <v>1</v>
      </c>
    </row>
    <row r="7606" spans="1:4" x14ac:dyDescent="0.2">
      <c r="A7606" s="6" t="s">
        <v>5337</v>
      </c>
      <c r="B7606" s="6" t="s">
        <v>5800</v>
      </c>
      <c r="C7606" s="6" t="s">
        <v>5801</v>
      </c>
      <c r="D7606" s="12">
        <v>1</v>
      </c>
    </row>
    <row r="7607" spans="1:4" x14ac:dyDescent="0.2">
      <c r="A7607" s="6" t="s">
        <v>5337</v>
      </c>
      <c r="B7607" s="6" t="s">
        <v>5802</v>
      </c>
      <c r="C7607" s="6" t="s">
        <v>5803</v>
      </c>
      <c r="D7607" s="12">
        <v>1</v>
      </c>
    </row>
    <row r="7608" spans="1:4" x14ac:dyDescent="0.2">
      <c r="A7608" s="6" t="s">
        <v>5337</v>
      </c>
      <c r="B7608" s="6" t="s">
        <v>5804</v>
      </c>
      <c r="C7608" s="6" t="s">
        <v>5805</v>
      </c>
      <c r="D7608" s="12">
        <v>1</v>
      </c>
    </row>
    <row r="7609" spans="1:4" x14ac:dyDescent="0.2">
      <c r="A7609" s="6" t="s">
        <v>5337</v>
      </c>
      <c r="B7609" s="6" t="s">
        <v>5806</v>
      </c>
      <c r="C7609" s="6" t="s">
        <v>5807</v>
      </c>
      <c r="D7609" s="12">
        <v>1</v>
      </c>
    </row>
    <row r="7610" spans="1:4" x14ac:dyDescent="0.2">
      <c r="A7610" s="6" t="s">
        <v>5337</v>
      </c>
      <c r="B7610" s="6" t="s">
        <v>5808</v>
      </c>
      <c r="C7610" s="6" t="s">
        <v>5809</v>
      </c>
      <c r="D7610" s="12">
        <v>1</v>
      </c>
    </row>
    <row r="7611" spans="1:4" x14ac:dyDescent="0.2">
      <c r="A7611" s="6" t="s">
        <v>5337</v>
      </c>
      <c r="B7611" s="6" t="s">
        <v>5810</v>
      </c>
      <c r="C7611" s="6" t="s">
        <v>5811</v>
      </c>
      <c r="D7611" s="12">
        <v>1</v>
      </c>
    </row>
    <row r="7612" spans="1:4" x14ac:dyDescent="0.2">
      <c r="A7612" s="6" t="s">
        <v>5337</v>
      </c>
      <c r="B7612" s="6" t="s">
        <v>19604</v>
      </c>
      <c r="C7612" s="6" t="s">
        <v>19605</v>
      </c>
      <c r="D7612" s="12">
        <v>1</v>
      </c>
    </row>
    <row r="7613" spans="1:4" x14ac:dyDescent="0.2">
      <c r="A7613" s="6" t="s">
        <v>5337</v>
      </c>
      <c r="B7613" s="6" t="s">
        <v>5812</v>
      </c>
      <c r="C7613" s="6" t="s">
        <v>5813</v>
      </c>
      <c r="D7613" s="12">
        <v>1</v>
      </c>
    </row>
    <row r="7614" spans="1:4" x14ac:dyDescent="0.2">
      <c r="A7614" s="6" t="s">
        <v>5337</v>
      </c>
      <c r="B7614" s="6" t="s">
        <v>5814</v>
      </c>
      <c r="C7614" s="6" t="s">
        <v>5815</v>
      </c>
      <c r="D7614" s="12">
        <v>1</v>
      </c>
    </row>
    <row r="7615" spans="1:4" x14ac:dyDescent="0.2">
      <c r="A7615" s="6" t="s">
        <v>5337</v>
      </c>
      <c r="B7615" s="6" t="s">
        <v>5816</v>
      </c>
      <c r="C7615" s="6" t="s">
        <v>5817</v>
      </c>
      <c r="D7615" s="12">
        <v>1</v>
      </c>
    </row>
    <row r="7616" spans="1:4" x14ac:dyDescent="0.2">
      <c r="A7616" s="6" t="s">
        <v>5337</v>
      </c>
      <c r="B7616" s="6" t="s">
        <v>19606</v>
      </c>
      <c r="C7616" s="6" t="s">
        <v>19607</v>
      </c>
      <c r="D7616" s="12">
        <v>1</v>
      </c>
    </row>
    <row r="7617" spans="1:4" x14ac:dyDescent="0.2">
      <c r="A7617" s="6" t="s">
        <v>5337</v>
      </c>
      <c r="B7617" s="6" t="s">
        <v>5818</v>
      </c>
      <c r="C7617" s="6" t="s">
        <v>5819</v>
      </c>
      <c r="D7617" s="12">
        <v>1</v>
      </c>
    </row>
    <row r="7618" spans="1:4" x14ac:dyDescent="0.2">
      <c r="A7618" s="6" t="s">
        <v>5337</v>
      </c>
      <c r="B7618" s="6" t="s">
        <v>19608</v>
      </c>
      <c r="C7618" s="6" t="s">
        <v>19609</v>
      </c>
      <c r="D7618" s="12">
        <v>1</v>
      </c>
    </row>
    <row r="7619" spans="1:4" x14ac:dyDescent="0.2">
      <c r="A7619" s="6" t="s">
        <v>5337</v>
      </c>
      <c r="B7619" s="6" t="s">
        <v>5820</v>
      </c>
      <c r="C7619" s="6" t="s">
        <v>5821</v>
      </c>
      <c r="D7619" s="12">
        <v>1</v>
      </c>
    </row>
    <row r="7620" spans="1:4" x14ac:dyDescent="0.2">
      <c r="A7620" s="6" t="s">
        <v>5337</v>
      </c>
      <c r="B7620" s="6" t="s">
        <v>19610</v>
      </c>
      <c r="C7620" s="6" t="s">
        <v>19611</v>
      </c>
      <c r="D7620" s="12">
        <v>1</v>
      </c>
    </row>
    <row r="7621" spans="1:4" x14ac:dyDescent="0.2">
      <c r="A7621" s="6" t="s">
        <v>5337</v>
      </c>
      <c r="B7621" s="6" t="s">
        <v>5822</v>
      </c>
      <c r="C7621" s="6" t="s">
        <v>5823</v>
      </c>
      <c r="D7621" s="12">
        <v>1</v>
      </c>
    </row>
    <row r="7622" spans="1:4" x14ac:dyDescent="0.2">
      <c r="A7622" s="6" t="s">
        <v>5337</v>
      </c>
      <c r="B7622" s="6" t="s">
        <v>5824</v>
      </c>
      <c r="C7622" s="6" t="s">
        <v>5825</v>
      </c>
      <c r="D7622" s="12">
        <v>1</v>
      </c>
    </row>
    <row r="7623" spans="1:4" x14ac:dyDescent="0.2">
      <c r="A7623" s="6" t="s">
        <v>5337</v>
      </c>
      <c r="B7623" s="6" t="s">
        <v>5826</v>
      </c>
      <c r="C7623" s="6" t="s">
        <v>5827</v>
      </c>
      <c r="D7623" s="12">
        <v>1</v>
      </c>
    </row>
    <row r="7624" spans="1:4" x14ac:dyDescent="0.2">
      <c r="A7624" s="6" t="s">
        <v>5337</v>
      </c>
      <c r="B7624" s="6" t="s">
        <v>5828</v>
      </c>
      <c r="C7624" s="6" t="s">
        <v>5829</v>
      </c>
      <c r="D7624" s="12">
        <v>1</v>
      </c>
    </row>
    <row r="7625" spans="1:4" x14ac:dyDescent="0.2">
      <c r="A7625" s="6" t="s">
        <v>5337</v>
      </c>
      <c r="B7625" s="6" t="s">
        <v>5830</v>
      </c>
      <c r="C7625" s="6" t="s">
        <v>5831</v>
      </c>
      <c r="D7625" s="12">
        <v>1</v>
      </c>
    </row>
    <row r="7626" spans="1:4" x14ac:dyDescent="0.2">
      <c r="A7626" s="6" t="s">
        <v>5337</v>
      </c>
      <c r="B7626" s="6" t="s">
        <v>5832</v>
      </c>
      <c r="C7626" s="6" t="s">
        <v>5833</v>
      </c>
      <c r="D7626" s="12">
        <v>1</v>
      </c>
    </row>
    <row r="7627" spans="1:4" x14ac:dyDescent="0.2">
      <c r="A7627" s="6" t="s">
        <v>5337</v>
      </c>
      <c r="B7627" s="6" t="s">
        <v>5834</v>
      </c>
      <c r="C7627" s="6" t="s">
        <v>5835</v>
      </c>
      <c r="D7627" s="12">
        <v>1</v>
      </c>
    </row>
    <row r="7628" spans="1:4" x14ac:dyDescent="0.2">
      <c r="A7628" s="6" t="s">
        <v>5337</v>
      </c>
      <c r="B7628" s="6" t="s">
        <v>19612</v>
      </c>
      <c r="C7628" s="6" t="s">
        <v>19613</v>
      </c>
      <c r="D7628" s="12">
        <v>1</v>
      </c>
    </row>
    <row r="7629" spans="1:4" x14ac:dyDescent="0.2">
      <c r="A7629" s="6" t="s">
        <v>5337</v>
      </c>
      <c r="B7629" s="6" t="s">
        <v>5836</v>
      </c>
      <c r="C7629" s="6" t="s">
        <v>5837</v>
      </c>
      <c r="D7629" s="12">
        <v>1</v>
      </c>
    </row>
    <row r="7630" spans="1:4" x14ac:dyDescent="0.2">
      <c r="A7630" s="6" t="s">
        <v>5337</v>
      </c>
      <c r="B7630" s="6" t="s">
        <v>5838</v>
      </c>
      <c r="C7630" s="6" t="s">
        <v>5839</v>
      </c>
      <c r="D7630" s="12">
        <v>1</v>
      </c>
    </row>
    <row r="7631" spans="1:4" x14ac:dyDescent="0.2">
      <c r="A7631" s="6" t="s">
        <v>5337</v>
      </c>
      <c r="B7631" s="6" t="s">
        <v>5840</v>
      </c>
      <c r="C7631" s="6" t="s">
        <v>5841</v>
      </c>
      <c r="D7631" s="12">
        <v>1</v>
      </c>
    </row>
    <row r="7632" spans="1:4" x14ac:dyDescent="0.2">
      <c r="A7632" s="6" t="s">
        <v>5337</v>
      </c>
      <c r="B7632" s="6" t="s">
        <v>5842</v>
      </c>
      <c r="C7632" s="6" t="s">
        <v>5843</v>
      </c>
      <c r="D7632" s="12">
        <v>1</v>
      </c>
    </row>
    <row r="7633" spans="1:4" x14ac:dyDescent="0.2">
      <c r="A7633" s="6" t="s">
        <v>5337</v>
      </c>
      <c r="B7633" s="6" t="s">
        <v>5844</v>
      </c>
      <c r="C7633" s="6" t="s">
        <v>5845</v>
      </c>
      <c r="D7633" s="12">
        <v>1</v>
      </c>
    </row>
    <row r="7634" spans="1:4" x14ac:dyDescent="0.2">
      <c r="A7634" s="6" t="s">
        <v>5337</v>
      </c>
      <c r="B7634" s="6" t="s">
        <v>5846</v>
      </c>
      <c r="C7634" s="6" t="s">
        <v>5847</v>
      </c>
      <c r="D7634" s="12">
        <v>1</v>
      </c>
    </row>
    <row r="7635" spans="1:4" x14ac:dyDescent="0.2">
      <c r="A7635" s="6" t="s">
        <v>5337</v>
      </c>
      <c r="B7635" s="6" t="s">
        <v>5848</v>
      </c>
      <c r="C7635" s="6" t="s">
        <v>5849</v>
      </c>
      <c r="D7635" s="12">
        <v>1</v>
      </c>
    </row>
    <row r="7636" spans="1:4" x14ac:dyDescent="0.2">
      <c r="A7636" s="6" t="s">
        <v>5337</v>
      </c>
      <c r="B7636" s="6" t="s">
        <v>5850</v>
      </c>
      <c r="C7636" s="6" t="s">
        <v>5851</v>
      </c>
      <c r="D7636" s="12">
        <v>1</v>
      </c>
    </row>
    <row r="7637" spans="1:4" x14ac:dyDescent="0.2">
      <c r="A7637" s="6" t="s">
        <v>5337</v>
      </c>
      <c r="B7637" s="6" t="s">
        <v>5852</v>
      </c>
      <c r="C7637" s="6" t="s">
        <v>5853</v>
      </c>
      <c r="D7637" s="12">
        <v>1</v>
      </c>
    </row>
    <row r="7638" spans="1:4" x14ac:dyDescent="0.2">
      <c r="A7638" s="6" t="s">
        <v>5337</v>
      </c>
      <c r="B7638" s="6" t="s">
        <v>5854</v>
      </c>
      <c r="C7638" s="6" t="s">
        <v>5855</v>
      </c>
      <c r="D7638" s="12">
        <v>1</v>
      </c>
    </row>
    <row r="7639" spans="1:4" x14ac:dyDescent="0.2">
      <c r="A7639" s="6" t="s">
        <v>5337</v>
      </c>
      <c r="B7639" s="6" t="s">
        <v>5856</v>
      </c>
      <c r="C7639" s="6" t="s">
        <v>5857</v>
      </c>
      <c r="D7639" s="12">
        <v>1</v>
      </c>
    </row>
    <row r="7640" spans="1:4" x14ac:dyDescent="0.2">
      <c r="A7640" s="6" t="s">
        <v>5337</v>
      </c>
      <c r="B7640" s="6" t="s">
        <v>5858</v>
      </c>
      <c r="C7640" s="6" t="s">
        <v>5859</v>
      </c>
      <c r="D7640" s="12">
        <v>1</v>
      </c>
    </row>
    <row r="7641" spans="1:4" x14ac:dyDescent="0.2">
      <c r="A7641" s="6" t="s">
        <v>5337</v>
      </c>
      <c r="B7641" s="6" t="s">
        <v>5860</v>
      </c>
      <c r="C7641" s="6" t="s">
        <v>5861</v>
      </c>
      <c r="D7641" s="12">
        <v>1</v>
      </c>
    </row>
    <row r="7642" spans="1:4" x14ac:dyDescent="0.2">
      <c r="A7642" s="6" t="s">
        <v>5337</v>
      </c>
      <c r="B7642" s="6" t="s">
        <v>5862</v>
      </c>
      <c r="C7642" s="6" t="s">
        <v>5863</v>
      </c>
      <c r="D7642" s="12">
        <v>1</v>
      </c>
    </row>
    <row r="7643" spans="1:4" x14ac:dyDescent="0.2">
      <c r="A7643" s="6" t="s">
        <v>5337</v>
      </c>
      <c r="B7643" s="6" t="s">
        <v>5864</v>
      </c>
      <c r="C7643" s="6" t="s">
        <v>5865</v>
      </c>
      <c r="D7643" s="12">
        <v>1</v>
      </c>
    </row>
    <row r="7644" spans="1:4" x14ac:dyDescent="0.2">
      <c r="A7644" s="6" t="s">
        <v>5337</v>
      </c>
      <c r="B7644" s="6" t="s">
        <v>5866</v>
      </c>
      <c r="C7644" s="6" t="s">
        <v>5867</v>
      </c>
      <c r="D7644" s="12">
        <v>1</v>
      </c>
    </row>
    <row r="7645" spans="1:4" x14ac:dyDescent="0.2">
      <c r="A7645" s="6" t="s">
        <v>5337</v>
      </c>
      <c r="B7645" s="6" t="s">
        <v>5868</v>
      </c>
      <c r="C7645" s="6" t="s">
        <v>5869</v>
      </c>
      <c r="D7645" s="12">
        <v>1</v>
      </c>
    </row>
    <row r="7646" spans="1:4" x14ac:dyDescent="0.2">
      <c r="A7646" s="6" t="s">
        <v>5337</v>
      </c>
      <c r="B7646" s="6" t="s">
        <v>5870</v>
      </c>
      <c r="C7646" s="6" t="s">
        <v>5871</v>
      </c>
      <c r="D7646" s="12">
        <v>1</v>
      </c>
    </row>
    <row r="7647" spans="1:4" x14ac:dyDescent="0.2">
      <c r="A7647" s="6" t="s">
        <v>5337</v>
      </c>
      <c r="B7647" s="6" t="s">
        <v>5872</v>
      </c>
      <c r="C7647" s="6" t="s">
        <v>5873</v>
      </c>
      <c r="D7647" s="12">
        <v>1</v>
      </c>
    </row>
    <row r="7648" spans="1:4" x14ac:dyDescent="0.2">
      <c r="A7648" s="6" t="s">
        <v>5337</v>
      </c>
      <c r="B7648" s="6" t="s">
        <v>5874</v>
      </c>
      <c r="C7648" s="6" t="s">
        <v>5875</v>
      </c>
      <c r="D7648" s="12">
        <v>1</v>
      </c>
    </row>
    <row r="7649" spans="1:4" x14ac:dyDescent="0.2">
      <c r="A7649" s="6" t="s">
        <v>5337</v>
      </c>
      <c r="B7649" s="6" t="s">
        <v>5876</v>
      </c>
      <c r="C7649" s="6" t="s">
        <v>5877</v>
      </c>
      <c r="D7649" s="12">
        <v>1</v>
      </c>
    </row>
    <row r="7650" spans="1:4" x14ac:dyDescent="0.2">
      <c r="A7650" s="6" t="s">
        <v>5337</v>
      </c>
      <c r="B7650" s="6" t="s">
        <v>5878</v>
      </c>
      <c r="C7650" s="6" t="s">
        <v>5879</v>
      </c>
      <c r="D7650" s="12">
        <v>1</v>
      </c>
    </row>
    <row r="7651" spans="1:4" x14ac:dyDescent="0.2">
      <c r="A7651" s="6" t="s">
        <v>5337</v>
      </c>
      <c r="B7651" s="6" t="s">
        <v>5880</v>
      </c>
      <c r="C7651" s="6" t="s">
        <v>5881</v>
      </c>
      <c r="D7651" s="12">
        <v>1</v>
      </c>
    </row>
    <row r="7652" spans="1:4" x14ac:dyDescent="0.2">
      <c r="A7652" s="6" t="s">
        <v>5337</v>
      </c>
      <c r="B7652" s="6" t="s">
        <v>5882</v>
      </c>
      <c r="C7652" s="6" t="s">
        <v>5883</v>
      </c>
      <c r="D7652" s="12">
        <v>1</v>
      </c>
    </row>
    <row r="7653" spans="1:4" x14ac:dyDescent="0.2">
      <c r="A7653" s="6" t="s">
        <v>5337</v>
      </c>
      <c r="B7653" s="6" t="s">
        <v>5884</v>
      </c>
      <c r="C7653" s="6" t="s">
        <v>5885</v>
      </c>
      <c r="D7653" s="12">
        <v>1</v>
      </c>
    </row>
    <row r="7654" spans="1:4" x14ac:dyDescent="0.2">
      <c r="A7654" s="6" t="s">
        <v>5337</v>
      </c>
      <c r="B7654" s="6" t="s">
        <v>5886</v>
      </c>
      <c r="C7654" s="6" t="s">
        <v>5887</v>
      </c>
      <c r="D7654" s="12">
        <v>1</v>
      </c>
    </row>
    <row r="7655" spans="1:4" x14ac:dyDescent="0.2">
      <c r="A7655" s="6" t="s">
        <v>5337</v>
      </c>
      <c r="B7655" s="6" t="s">
        <v>5888</v>
      </c>
      <c r="C7655" s="6" t="s">
        <v>5889</v>
      </c>
      <c r="D7655" s="12">
        <v>1</v>
      </c>
    </row>
    <row r="7656" spans="1:4" x14ac:dyDescent="0.2">
      <c r="A7656" s="6" t="s">
        <v>5337</v>
      </c>
      <c r="B7656" s="6" t="s">
        <v>5890</v>
      </c>
      <c r="C7656" s="6" t="s">
        <v>5891</v>
      </c>
      <c r="D7656" s="12">
        <v>1</v>
      </c>
    </row>
    <row r="7657" spans="1:4" x14ac:dyDescent="0.2">
      <c r="A7657" s="6" t="s">
        <v>5337</v>
      </c>
      <c r="B7657" s="6" t="s">
        <v>5892</v>
      </c>
      <c r="C7657" s="6" t="s">
        <v>5893</v>
      </c>
      <c r="D7657" s="12">
        <v>1</v>
      </c>
    </row>
    <row r="7658" spans="1:4" x14ac:dyDescent="0.2">
      <c r="A7658" s="6" t="s">
        <v>5337</v>
      </c>
      <c r="B7658" s="6" t="s">
        <v>5894</v>
      </c>
      <c r="C7658" s="6" t="s">
        <v>5895</v>
      </c>
      <c r="D7658" s="12">
        <v>1</v>
      </c>
    </row>
    <row r="7659" spans="1:4" x14ac:dyDescent="0.2">
      <c r="A7659" s="6" t="s">
        <v>5337</v>
      </c>
      <c r="B7659" s="6" t="s">
        <v>5896</v>
      </c>
      <c r="C7659" s="6" t="s">
        <v>5897</v>
      </c>
      <c r="D7659" s="12">
        <v>1</v>
      </c>
    </row>
    <row r="7660" spans="1:4" x14ac:dyDescent="0.2">
      <c r="A7660" s="6" t="s">
        <v>5337</v>
      </c>
      <c r="B7660" s="6" t="s">
        <v>5898</v>
      </c>
      <c r="C7660" s="6" t="s">
        <v>5899</v>
      </c>
      <c r="D7660" s="12">
        <v>1</v>
      </c>
    </row>
    <row r="7661" spans="1:4" x14ac:dyDescent="0.2">
      <c r="A7661" s="6" t="s">
        <v>5337</v>
      </c>
      <c r="B7661" s="6" t="s">
        <v>5900</v>
      </c>
      <c r="C7661" s="6" t="s">
        <v>5901</v>
      </c>
      <c r="D7661" s="12">
        <v>1</v>
      </c>
    </row>
    <row r="7662" spans="1:4" x14ac:dyDescent="0.2">
      <c r="A7662" s="6" t="s">
        <v>5337</v>
      </c>
      <c r="B7662" s="6" t="s">
        <v>5902</v>
      </c>
      <c r="C7662" s="6" t="s">
        <v>5903</v>
      </c>
      <c r="D7662" s="12">
        <v>1</v>
      </c>
    </row>
    <row r="7663" spans="1:4" x14ac:dyDescent="0.2">
      <c r="A7663" s="6" t="s">
        <v>5337</v>
      </c>
      <c r="B7663" s="6" t="s">
        <v>5904</v>
      </c>
      <c r="C7663" s="6" t="s">
        <v>5905</v>
      </c>
      <c r="D7663" s="12">
        <v>1</v>
      </c>
    </row>
    <row r="7664" spans="1:4" x14ac:dyDescent="0.2">
      <c r="A7664" s="6" t="s">
        <v>5337</v>
      </c>
      <c r="B7664" s="6" t="s">
        <v>5906</v>
      </c>
      <c r="C7664" s="6" t="s">
        <v>5907</v>
      </c>
      <c r="D7664" s="12">
        <v>1</v>
      </c>
    </row>
    <row r="7665" spans="1:4" x14ac:dyDescent="0.2">
      <c r="A7665" s="6" t="s">
        <v>5337</v>
      </c>
      <c r="B7665" s="6" t="s">
        <v>5908</v>
      </c>
      <c r="C7665" s="6" t="s">
        <v>5909</v>
      </c>
      <c r="D7665" s="12">
        <v>1</v>
      </c>
    </row>
    <row r="7666" spans="1:4" x14ac:dyDescent="0.2">
      <c r="A7666" s="6" t="s">
        <v>5337</v>
      </c>
      <c r="B7666" s="6" t="s">
        <v>5910</v>
      </c>
      <c r="C7666" s="6" t="s">
        <v>5911</v>
      </c>
      <c r="D7666" s="12">
        <v>1</v>
      </c>
    </row>
    <row r="7667" spans="1:4" x14ac:dyDescent="0.2">
      <c r="A7667" s="6" t="s">
        <v>5337</v>
      </c>
      <c r="B7667" s="6" t="s">
        <v>5912</v>
      </c>
      <c r="C7667" s="6" t="s">
        <v>5913</v>
      </c>
      <c r="D7667" s="12">
        <v>1</v>
      </c>
    </row>
    <row r="7668" spans="1:4" x14ac:dyDescent="0.2">
      <c r="A7668" s="6" t="s">
        <v>5337</v>
      </c>
      <c r="B7668" s="6" t="s">
        <v>5914</v>
      </c>
      <c r="C7668" s="6" t="s">
        <v>5915</v>
      </c>
      <c r="D7668" s="12">
        <v>1</v>
      </c>
    </row>
    <row r="7669" spans="1:4" x14ac:dyDescent="0.2">
      <c r="A7669" s="6" t="s">
        <v>5337</v>
      </c>
      <c r="B7669" s="6" t="s">
        <v>5916</v>
      </c>
      <c r="C7669" s="6" t="s">
        <v>5917</v>
      </c>
      <c r="D7669" s="12">
        <v>1</v>
      </c>
    </row>
    <row r="7670" spans="1:4" x14ac:dyDescent="0.2">
      <c r="A7670" s="6" t="s">
        <v>5337</v>
      </c>
      <c r="B7670" s="6" t="s">
        <v>5918</v>
      </c>
      <c r="C7670" s="6" t="s">
        <v>5919</v>
      </c>
      <c r="D7670" s="12">
        <v>1</v>
      </c>
    </row>
    <row r="7671" spans="1:4" x14ac:dyDescent="0.2">
      <c r="A7671" s="6" t="s">
        <v>5337</v>
      </c>
      <c r="B7671" s="6" t="s">
        <v>5920</v>
      </c>
      <c r="C7671" s="6" t="s">
        <v>5921</v>
      </c>
      <c r="D7671" s="12">
        <v>1</v>
      </c>
    </row>
    <row r="7672" spans="1:4" x14ac:dyDescent="0.2">
      <c r="A7672" s="6" t="s">
        <v>5337</v>
      </c>
      <c r="B7672" s="6" t="s">
        <v>5922</v>
      </c>
      <c r="C7672" s="6" t="s">
        <v>5923</v>
      </c>
      <c r="D7672" s="12">
        <v>1</v>
      </c>
    </row>
    <row r="7673" spans="1:4" x14ac:dyDescent="0.2">
      <c r="A7673" s="6" t="s">
        <v>5337</v>
      </c>
      <c r="B7673" s="6" t="s">
        <v>5924</v>
      </c>
      <c r="C7673" s="6" t="s">
        <v>5925</v>
      </c>
      <c r="D7673" s="12">
        <v>1</v>
      </c>
    </row>
    <row r="7674" spans="1:4" x14ac:dyDescent="0.2">
      <c r="A7674" s="6" t="s">
        <v>5337</v>
      </c>
      <c r="B7674" s="6" t="s">
        <v>5926</v>
      </c>
      <c r="C7674" s="6" t="s">
        <v>5927</v>
      </c>
      <c r="D7674" s="12">
        <v>1</v>
      </c>
    </row>
    <row r="7675" spans="1:4" x14ac:dyDescent="0.2">
      <c r="A7675" s="6" t="s">
        <v>5337</v>
      </c>
      <c r="B7675" s="6" t="s">
        <v>5928</v>
      </c>
      <c r="C7675" s="6" t="s">
        <v>5929</v>
      </c>
      <c r="D7675" s="12">
        <v>1</v>
      </c>
    </row>
    <row r="7676" spans="1:4" x14ac:dyDescent="0.2">
      <c r="A7676" s="6" t="s">
        <v>5930</v>
      </c>
      <c r="B7676" s="6" t="s">
        <v>5931</v>
      </c>
      <c r="C7676" s="6" t="s">
        <v>5932</v>
      </c>
      <c r="D7676" s="12">
        <v>1</v>
      </c>
    </row>
    <row r="7677" spans="1:4" x14ac:dyDescent="0.2">
      <c r="A7677" s="6" t="s">
        <v>5930</v>
      </c>
      <c r="B7677" s="6" t="s">
        <v>5933</v>
      </c>
      <c r="C7677" s="6" t="s">
        <v>5934</v>
      </c>
      <c r="D7677" s="12">
        <v>1</v>
      </c>
    </row>
    <row r="7678" spans="1:4" x14ac:dyDescent="0.2">
      <c r="A7678" s="6" t="s">
        <v>5930</v>
      </c>
      <c r="B7678" s="6" t="s">
        <v>19614</v>
      </c>
      <c r="C7678" s="6" t="s">
        <v>19615</v>
      </c>
      <c r="D7678" s="12">
        <v>1</v>
      </c>
    </row>
    <row r="7679" spans="1:4" x14ac:dyDescent="0.2">
      <c r="A7679" s="6" t="s">
        <v>5930</v>
      </c>
      <c r="B7679" s="6" t="s">
        <v>5935</v>
      </c>
      <c r="C7679" s="6" t="s">
        <v>5936</v>
      </c>
      <c r="D7679" s="12">
        <v>1</v>
      </c>
    </row>
    <row r="7680" spans="1:4" x14ac:dyDescent="0.2">
      <c r="A7680" s="6" t="s">
        <v>5930</v>
      </c>
      <c r="B7680" s="6" t="s">
        <v>5937</v>
      </c>
      <c r="C7680" s="6" t="s">
        <v>5938</v>
      </c>
      <c r="D7680" s="12">
        <v>1</v>
      </c>
    </row>
    <row r="7681" spans="1:4" x14ac:dyDescent="0.2">
      <c r="A7681" s="6" t="s">
        <v>5930</v>
      </c>
      <c r="B7681" s="6" t="s">
        <v>5939</v>
      </c>
      <c r="C7681" s="6" t="s">
        <v>5940</v>
      </c>
      <c r="D7681" s="12">
        <v>1</v>
      </c>
    </row>
    <row r="7682" spans="1:4" x14ac:dyDescent="0.2">
      <c r="A7682" s="6" t="s">
        <v>5930</v>
      </c>
      <c r="B7682" s="6" t="s">
        <v>5941</v>
      </c>
      <c r="C7682" s="6" t="s">
        <v>5942</v>
      </c>
      <c r="D7682" s="12">
        <v>1</v>
      </c>
    </row>
    <row r="7683" spans="1:4" x14ac:dyDescent="0.2">
      <c r="A7683" s="6" t="s">
        <v>5930</v>
      </c>
      <c r="B7683" s="6" t="s">
        <v>5943</v>
      </c>
      <c r="C7683" s="6" t="s">
        <v>5944</v>
      </c>
      <c r="D7683" s="12">
        <v>1</v>
      </c>
    </row>
    <row r="7684" spans="1:4" x14ac:dyDescent="0.2">
      <c r="A7684" s="6" t="s">
        <v>5930</v>
      </c>
      <c r="B7684" s="6" t="s">
        <v>5945</v>
      </c>
      <c r="C7684" s="6" t="s">
        <v>5946</v>
      </c>
      <c r="D7684" s="12">
        <v>1</v>
      </c>
    </row>
    <row r="7685" spans="1:4" x14ac:dyDescent="0.2">
      <c r="A7685" s="6" t="s">
        <v>5930</v>
      </c>
      <c r="B7685" s="6" t="s">
        <v>5947</v>
      </c>
      <c r="C7685" s="6" t="s">
        <v>5948</v>
      </c>
      <c r="D7685" s="12">
        <v>1</v>
      </c>
    </row>
    <row r="7686" spans="1:4" x14ac:dyDescent="0.2">
      <c r="A7686" s="6" t="s">
        <v>5930</v>
      </c>
      <c r="B7686" s="6" t="s">
        <v>5949</v>
      </c>
      <c r="C7686" s="6" t="s">
        <v>5950</v>
      </c>
      <c r="D7686" s="12">
        <v>1</v>
      </c>
    </row>
    <row r="7687" spans="1:4" x14ac:dyDescent="0.2">
      <c r="A7687" s="6" t="s">
        <v>5930</v>
      </c>
      <c r="B7687" s="6" t="s">
        <v>5951</v>
      </c>
      <c r="C7687" s="6" t="s">
        <v>5952</v>
      </c>
      <c r="D7687" s="12">
        <v>1</v>
      </c>
    </row>
    <row r="7688" spans="1:4" x14ac:dyDescent="0.2">
      <c r="A7688" s="6" t="s">
        <v>5930</v>
      </c>
      <c r="B7688" s="6" t="s">
        <v>5953</v>
      </c>
      <c r="C7688" s="6" t="s">
        <v>5545</v>
      </c>
      <c r="D7688" s="12">
        <v>1</v>
      </c>
    </row>
    <row r="7689" spans="1:4" x14ac:dyDescent="0.2">
      <c r="A7689" s="6" t="s">
        <v>5930</v>
      </c>
      <c r="B7689" s="6" t="s">
        <v>5954</v>
      </c>
      <c r="C7689" s="6" t="s">
        <v>5955</v>
      </c>
      <c r="D7689" s="12">
        <v>1</v>
      </c>
    </row>
    <row r="7690" spans="1:4" x14ac:dyDescent="0.2">
      <c r="A7690" s="6" t="s">
        <v>5930</v>
      </c>
      <c r="B7690" s="6" t="s">
        <v>5956</v>
      </c>
      <c r="C7690" s="6" t="s">
        <v>5547</v>
      </c>
      <c r="D7690" s="12">
        <v>1</v>
      </c>
    </row>
    <row r="7691" spans="1:4" x14ac:dyDescent="0.2">
      <c r="A7691" s="6" t="s">
        <v>5930</v>
      </c>
      <c r="B7691" s="6" t="s">
        <v>5957</v>
      </c>
      <c r="C7691" s="6" t="s">
        <v>5958</v>
      </c>
      <c r="D7691" s="12">
        <v>1</v>
      </c>
    </row>
    <row r="7692" spans="1:4" x14ac:dyDescent="0.2">
      <c r="A7692" s="6" t="s">
        <v>5930</v>
      </c>
      <c r="B7692" s="6" t="s">
        <v>5959</v>
      </c>
      <c r="C7692" s="6" t="s">
        <v>5549</v>
      </c>
      <c r="D7692" s="12">
        <v>1</v>
      </c>
    </row>
    <row r="7693" spans="1:4" x14ac:dyDescent="0.2">
      <c r="A7693" s="6" t="s">
        <v>5930</v>
      </c>
      <c r="B7693" s="6" t="s">
        <v>5960</v>
      </c>
      <c r="C7693" s="6" t="s">
        <v>5961</v>
      </c>
      <c r="D7693" s="12">
        <v>1</v>
      </c>
    </row>
    <row r="7694" spans="1:4" x14ac:dyDescent="0.2">
      <c r="A7694" s="6" t="s">
        <v>5930</v>
      </c>
      <c r="B7694" s="6" t="s">
        <v>5962</v>
      </c>
      <c r="C7694" s="6" t="s">
        <v>5551</v>
      </c>
      <c r="D7694" s="12">
        <v>1</v>
      </c>
    </row>
    <row r="7695" spans="1:4" x14ac:dyDescent="0.2">
      <c r="A7695" s="6" t="s">
        <v>5930</v>
      </c>
      <c r="B7695" s="6" t="s">
        <v>5963</v>
      </c>
      <c r="C7695" s="6" t="s">
        <v>5964</v>
      </c>
      <c r="D7695" s="12">
        <v>1</v>
      </c>
    </row>
    <row r="7696" spans="1:4" x14ac:dyDescent="0.2">
      <c r="A7696" s="6" t="s">
        <v>5930</v>
      </c>
      <c r="B7696" s="6" t="s">
        <v>5965</v>
      </c>
      <c r="C7696" s="6" t="s">
        <v>5966</v>
      </c>
      <c r="D7696" s="12">
        <v>1</v>
      </c>
    </row>
    <row r="7697" spans="1:4" x14ac:dyDescent="0.2">
      <c r="A7697" s="6" t="s">
        <v>5930</v>
      </c>
      <c r="B7697" s="6" t="s">
        <v>5967</v>
      </c>
      <c r="C7697" s="6" t="s">
        <v>5968</v>
      </c>
      <c r="D7697" s="12">
        <v>1</v>
      </c>
    </row>
    <row r="7698" spans="1:4" x14ac:dyDescent="0.2">
      <c r="A7698" s="6" t="s">
        <v>5930</v>
      </c>
      <c r="B7698" s="6" t="s">
        <v>5969</v>
      </c>
      <c r="C7698" s="6" t="s">
        <v>5553</v>
      </c>
      <c r="D7698" s="12">
        <v>1</v>
      </c>
    </row>
    <row r="7699" spans="1:4" x14ac:dyDescent="0.2">
      <c r="A7699" s="6" t="s">
        <v>5930</v>
      </c>
      <c r="B7699" s="6" t="s">
        <v>5970</v>
      </c>
      <c r="C7699" s="6" t="s">
        <v>5971</v>
      </c>
      <c r="D7699" s="12">
        <v>1</v>
      </c>
    </row>
    <row r="7700" spans="1:4" x14ac:dyDescent="0.2">
      <c r="A7700" s="6" t="s">
        <v>5930</v>
      </c>
      <c r="B7700" s="6" t="s">
        <v>5972</v>
      </c>
      <c r="C7700" s="6" t="s">
        <v>5973</v>
      </c>
      <c r="D7700" s="12">
        <v>1</v>
      </c>
    </row>
    <row r="7701" spans="1:4" x14ac:dyDescent="0.2">
      <c r="A7701" s="6" t="s">
        <v>5930</v>
      </c>
      <c r="B7701" s="6" t="s">
        <v>5974</v>
      </c>
      <c r="C7701" s="6" t="s">
        <v>5975</v>
      </c>
      <c r="D7701" s="12">
        <v>1</v>
      </c>
    </row>
    <row r="7702" spans="1:4" x14ac:dyDescent="0.2">
      <c r="A7702" s="6" t="s">
        <v>5930</v>
      </c>
      <c r="B7702" s="6" t="s">
        <v>5976</v>
      </c>
      <c r="C7702" s="6" t="s">
        <v>5977</v>
      </c>
      <c r="D7702" s="12">
        <v>1</v>
      </c>
    </row>
    <row r="7703" spans="1:4" x14ac:dyDescent="0.2">
      <c r="A7703" s="6" t="s">
        <v>5930</v>
      </c>
      <c r="B7703" s="6" t="s">
        <v>5978</v>
      </c>
      <c r="C7703" s="6" t="s">
        <v>5979</v>
      </c>
      <c r="D7703" s="12">
        <v>1</v>
      </c>
    </row>
    <row r="7704" spans="1:4" x14ac:dyDescent="0.2">
      <c r="A7704" s="6" t="s">
        <v>5930</v>
      </c>
      <c r="B7704" s="6" t="s">
        <v>5980</v>
      </c>
      <c r="C7704" s="6" t="s">
        <v>5981</v>
      </c>
      <c r="D7704" s="12">
        <v>1</v>
      </c>
    </row>
    <row r="7705" spans="1:4" x14ac:dyDescent="0.2">
      <c r="A7705" s="6" t="s">
        <v>5930</v>
      </c>
      <c r="B7705" s="6" t="s">
        <v>5982</v>
      </c>
      <c r="C7705" s="6" t="s">
        <v>5983</v>
      </c>
      <c r="D7705" s="12">
        <v>1</v>
      </c>
    </row>
    <row r="7706" spans="1:4" x14ac:dyDescent="0.2">
      <c r="A7706" s="6" t="s">
        <v>5930</v>
      </c>
      <c r="B7706" s="6" t="s">
        <v>5984</v>
      </c>
      <c r="C7706" s="6" t="s">
        <v>5985</v>
      </c>
      <c r="D7706" s="12">
        <v>1</v>
      </c>
    </row>
    <row r="7707" spans="1:4" x14ac:dyDescent="0.2">
      <c r="A7707" s="6" t="s">
        <v>5930</v>
      </c>
      <c r="B7707" s="6" t="s">
        <v>5986</v>
      </c>
      <c r="C7707" s="6" t="s">
        <v>5987</v>
      </c>
      <c r="D7707" s="12">
        <v>1</v>
      </c>
    </row>
    <row r="7708" spans="1:4" x14ac:dyDescent="0.2">
      <c r="A7708" s="6" t="s">
        <v>5930</v>
      </c>
      <c r="B7708" s="6" t="s">
        <v>5988</v>
      </c>
      <c r="C7708" s="6" t="s">
        <v>5989</v>
      </c>
      <c r="D7708" s="12">
        <v>1</v>
      </c>
    </row>
    <row r="7709" spans="1:4" x14ac:dyDescent="0.2">
      <c r="A7709" s="6" t="s">
        <v>5930</v>
      </c>
      <c r="B7709" s="6" t="s">
        <v>5990</v>
      </c>
      <c r="C7709" s="6" t="s">
        <v>5991</v>
      </c>
      <c r="D7709" s="12">
        <v>1</v>
      </c>
    </row>
    <row r="7710" spans="1:4" x14ac:dyDescent="0.2">
      <c r="A7710" s="6" t="s">
        <v>5930</v>
      </c>
      <c r="B7710" s="6" t="s">
        <v>5992</v>
      </c>
      <c r="C7710" s="6" t="s">
        <v>5993</v>
      </c>
      <c r="D7710" s="12">
        <v>1</v>
      </c>
    </row>
    <row r="7711" spans="1:4" x14ac:dyDescent="0.2">
      <c r="A7711" s="6" t="s">
        <v>5930</v>
      </c>
      <c r="B7711" s="6" t="s">
        <v>5994</v>
      </c>
      <c r="C7711" s="6" t="s">
        <v>5995</v>
      </c>
      <c r="D7711" s="12">
        <v>1</v>
      </c>
    </row>
    <row r="7712" spans="1:4" x14ac:dyDescent="0.2">
      <c r="A7712" s="6" t="s">
        <v>5930</v>
      </c>
      <c r="B7712" s="6" t="s">
        <v>5996</v>
      </c>
      <c r="C7712" s="6" t="s">
        <v>5997</v>
      </c>
      <c r="D7712" s="12">
        <v>1</v>
      </c>
    </row>
    <row r="7713" spans="1:4" x14ac:dyDescent="0.2">
      <c r="A7713" s="6" t="s">
        <v>5930</v>
      </c>
      <c r="B7713" s="6" t="s">
        <v>5998</v>
      </c>
      <c r="C7713" s="6" t="s">
        <v>5999</v>
      </c>
      <c r="D7713" s="12">
        <v>1</v>
      </c>
    </row>
    <row r="7714" spans="1:4" x14ac:dyDescent="0.2">
      <c r="A7714" s="6" t="s">
        <v>5930</v>
      </c>
      <c r="B7714" s="6" t="s">
        <v>6000</v>
      </c>
      <c r="C7714" s="6" t="s">
        <v>6001</v>
      </c>
      <c r="D7714" s="12">
        <v>1</v>
      </c>
    </row>
    <row r="7715" spans="1:4" x14ac:dyDescent="0.2">
      <c r="A7715" s="6" t="s">
        <v>5930</v>
      </c>
      <c r="B7715" s="6" t="s">
        <v>6002</v>
      </c>
      <c r="C7715" s="6" t="s">
        <v>6003</v>
      </c>
      <c r="D7715" s="12">
        <v>1</v>
      </c>
    </row>
    <row r="7716" spans="1:4" x14ac:dyDescent="0.2">
      <c r="A7716" s="6" t="s">
        <v>5930</v>
      </c>
      <c r="B7716" s="6" t="s">
        <v>6004</v>
      </c>
      <c r="C7716" s="6" t="s">
        <v>6005</v>
      </c>
      <c r="D7716" s="12">
        <v>1</v>
      </c>
    </row>
    <row r="7717" spans="1:4" x14ac:dyDescent="0.2">
      <c r="A7717" s="6" t="s">
        <v>5930</v>
      </c>
      <c r="B7717" s="6" t="s">
        <v>6006</v>
      </c>
      <c r="C7717" s="6" t="s">
        <v>6007</v>
      </c>
      <c r="D7717" s="12">
        <v>1</v>
      </c>
    </row>
    <row r="7718" spans="1:4" x14ac:dyDescent="0.2">
      <c r="A7718" s="6" t="s">
        <v>5930</v>
      </c>
      <c r="B7718" s="6" t="s">
        <v>6008</v>
      </c>
      <c r="C7718" s="6" t="s">
        <v>6009</v>
      </c>
      <c r="D7718" s="12">
        <v>1</v>
      </c>
    </row>
    <row r="7719" spans="1:4" x14ac:dyDescent="0.2">
      <c r="A7719" s="6" t="s">
        <v>5930</v>
      </c>
      <c r="B7719" s="6" t="s">
        <v>6010</v>
      </c>
      <c r="C7719" s="6" t="s">
        <v>6011</v>
      </c>
      <c r="D7719" s="12">
        <v>1</v>
      </c>
    </row>
    <row r="7720" spans="1:4" x14ac:dyDescent="0.2">
      <c r="A7720" s="6" t="s">
        <v>5930</v>
      </c>
      <c r="B7720" s="6" t="s">
        <v>6012</v>
      </c>
      <c r="C7720" s="6" t="s">
        <v>6013</v>
      </c>
      <c r="D7720" s="12">
        <v>1</v>
      </c>
    </row>
    <row r="7721" spans="1:4" x14ac:dyDescent="0.2">
      <c r="A7721" s="6" t="s">
        <v>5930</v>
      </c>
      <c r="B7721" s="6" t="s">
        <v>6014</v>
      </c>
      <c r="C7721" s="6" t="s">
        <v>6015</v>
      </c>
      <c r="D7721" s="12">
        <v>1</v>
      </c>
    </row>
    <row r="7722" spans="1:4" x14ac:dyDescent="0.2">
      <c r="A7722" s="6" t="s">
        <v>5930</v>
      </c>
      <c r="B7722" s="6" t="s">
        <v>6016</v>
      </c>
      <c r="C7722" s="6" t="s">
        <v>6017</v>
      </c>
      <c r="D7722" s="12">
        <v>1</v>
      </c>
    </row>
    <row r="7723" spans="1:4" x14ac:dyDescent="0.2">
      <c r="A7723" s="6" t="s">
        <v>5930</v>
      </c>
      <c r="B7723" s="6" t="s">
        <v>6018</v>
      </c>
      <c r="C7723" s="6" t="s">
        <v>6019</v>
      </c>
      <c r="D7723" s="12">
        <v>1</v>
      </c>
    </row>
    <row r="7724" spans="1:4" x14ac:dyDescent="0.2">
      <c r="A7724" s="6" t="s">
        <v>5930</v>
      </c>
      <c r="B7724" s="6" t="s">
        <v>6020</v>
      </c>
      <c r="C7724" s="6" t="s">
        <v>6021</v>
      </c>
      <c r="D7724" s="12">
        <v>1</v>
      </c>
    </row>
    <row r="7725" spans="1:4" x14ac:dyDescent="0.2">
      <c r="A7725" s="6" t="s">
        <v>5930</v>
      </c>
      <c r="B7725" s="6" t="s">
        <v>6022</v>
      </c>
      <c r="C7725" s="6" t="s">
        <v>6023</v>
      </c>
      <c r="D7725" s="12">
        <v>1</v>
      </c>
    </row>
    <row r="7726" spans="1:4" x14ac:dyDescent="0.2">
      <c r="A7726" s="6" t="s">
        <v>5930</v>
      </c>
      <c r="B7726" s="6" t="s">
        <v>6024</v>
      </c>
      <c r="C7726" s="6" t="s">
        <v>6025</v>
      </c>
      <c r="D7726" s="12">
        <v>1</v>
      </c>
    </row>
    <row r="7727" spans="1:4" x14ac:dyDescent="0.2">
      <c r="A7727" s="6" t="s">
        <v>5930</v>
      </c>
      <c r="B7727" s="6" t="s">
        <v>6026</v>
      </c>
      <c r="C7727" s="6" t="s">
        <v>6027</v>
      </c>
      <c r="D7727" s="12">
        <v>1</v>
      </c>
    </row>
    <row r="7728" spans="1:4" x14ac:dyDescent="0.2">
      <c r="A7728" s="6" t="s">
        <v>5930</v>
      </c>
      <c r="B7728" s="6" t="s">
        <v>6028</v>
      </c>
      <c r="C7728" s="6" t="s">
        <v>6029</v>
      </c>
      <c r="D7728" s="12">
        <v>1</v>
      </c>
    </row>
    <row r="7729" spans="1:4" x14ac:dyDescent="0.2">
      <c r="A7729" s="6" t="s">
        <v>5930</v>
      </c>
      <c r="B7729" s="6" t="s">
        <v>6030</v>
      </c>
      <c r="C7729" s="6" t="s">
        <v>6031</v>
      </c>
      <c r="D7729" s="12">
        <v>1</v>
      </c>
    </row>
    <row r="7730" spans="1:4" x14ac:dyDescent="0.2">
      <c r="A7730" s="6" t="s">
        <v>5930</v>
      </c>
      <c r="B7730" s="6" t="s">
        <v>6032</v>
      </c>
      <c r="C7730" s="6" t="s">
        <v>6033</v>
      </c>
      <c r="D7730" s="12">
        <v>1</v>
      </c>
    </row>
    <row r="7731" spans="1:4" x14ac:dyDescent="0.2">
      <c r="A7731" s="6" t="s">
        <v>5930</v>
      </c>
      <c r="B7731" s="6" t="s">
        <v>6034</v>
      </c>
      <c r="C7731" s="6" t="s">
        <v>6035</v>
      </c>
      <c r="D7731" s="12">
        <v>1</v>
      </c>
    </row>
    <row r="7732" spans="1:4" x14ac:dyDescent="0.2">
      <c r="A7732" s="6" t="s">
        <v>5930</v>
      </c>
      <c r="B7732" s="6" t="s">
        <v>6036</v>
      </c>
      <c r="C7732" s="6" t="s">
        <v>6037</v>
      </c>
      <c r="D7732" s="12">
        <v>1</v>
      </c>
    </row>
    <row r="7733" spans="1:4" x14ac:dyDescent="0.2">
      <c r="A7733" s="6" t="s">
        <v>5930</v>
      </c>
      <c r="B7733" s="6" t="s">
        <v>6038</v>
      </c>
      <c r="C7733" s="6" t="s">
        <v>6039</v>
      </c>
      <c r="D7733" s="12">
        <v>1</v>
      </c>
    </row>
    <row r="7734" spans="1:4" x14ac:dyDescent="0.2">
      <c r="A7734" s="6" t="s">
        <v>5930</v>
      </c>
      <c r="B7734" s="6" t="s">
        <v>6040</v>
      </c>
      <c r="C7734" s="6" t="s">
        <v>6041</v>
      </c>
      <c r="D7734" s="12">
        <v>1</v>
      </c>
    </row>
    <row r="7735" spans="1:4" x14ac:dyDescent="0.2">
      <c r="A7735" s="6" t="s">
        <v>5930</v>
      </c>
      <c r="B7735" s="6" t="s">
        <v>6042</v>
      </c>
      <c r="C7735" s="6" t="s">
        <v>6043</v>
      </c>
      <c r="D7735" s="12">
        <v>1</v>
      </c>
    </row>
    <row r="7736" spans="1:4" x14ac:dyDescent="0.2">
      <c r="A7736" s="6" t="s">
        <v>5930</v>
      </c>
      <c r="B7736" s="6" t="s">
        <v>6044</v>
      </c>
      <c r="C7736" s="6" t="s">
        <v>6045</v>
      </c>
      <c r="D7736" s="12">
        <v>1</v>
      </c>
    </row>
    <row r="7737" spans="1:4" x14ac:dyDescent="0.2">
      <c r="A7737" s="6" t="s">
        <v>5930</v>
      </c>
      <c r="B7737" s="6" t="s">
        <v>6046</v>
      </c>
      <c r="C7737" s="6" t="s">
        <v>6047</v>
      </c>
      <c r="D7737" s="12">
        <v>1</v>
      </c>
    </row>
    <row r="7738" spans="1:4" x14ac:dyDescent="0.2">
      <c r="A7738" s="6" t="s">
        <v>5930</v>
      </c>
      <c r="B7738" s="6" t="s">
        <v>6048</v>
      </c>
      <c r="C7738" s="6" t="s">
        <v>6049</v>
      </c>
      <c r="D7738" s="12">
        <v>1</v>
      </c>
    </row>
    <row r="7739" spans="1:4" x14ac:dyDescent="0.2">
      <c r="A7739" s="6" t="s">
        <v>5930</v>
      </c>
      <c r="B7739" s="6" t="s">
        <v>6050</v>
      </c>
      <c r="C7739" s="6" t="s">
        <v>6051</v>
      </c>
      <c r="D7739" s="12">
        <v>1</v>
      </c>
    </row>
    <row r="7740" spans="1:4" x14ac:dyDescent="0.2">
      <c r="A7740" s="6" t="s">
        <v>5930</v>
      </c>
      <c r="B7740" s="6" t="s">
        <v>6052</v>
      </c>
      <c r="C7740" s="6" t="s">
        <v>6053</v>
      </c>
      <c r="D7740" s="12">
        <v>1</v>
      </c>
    </row>
    <row r="7741" spans="1:4" x14ac:dyDescent="0.2">
      <c r="A7741" s="6" t="s">
        <v>5930</v>
      </c>
      <c r="B7741" s="6" t="s">
        <v>6054</v>
      </c>
      <c r="C7741" s="6" t="s">
        <v>6055</v>
      </c>
      <c r="D7741" s="12">
        <v>1</v>
      </c>
    </row>
    <row r="7742" spans="1:4" x14ac:dyDescent="0.2">
      <c r="A7742" s="6" t="s">
        <v>5930</v>
      </c>
      <c r="B7742" s="6" t="s">
        <v>6056</v>
      </c>
      <c r="C7742" s="6" t="s">
        <v>5633</v>
      </c>
      <c r="D7742" s="12">
        <v>1</v>
      </c>
    </row>
    <row r="7743" spans="1:4" x14ac:dyDescent="0.2">
      <c r="A7743" s="6" t="s">
        <v>5930</v>
      </c>
      <c r="B7743" s="6" t="s">
        <v>6057</v>
      </c>
      <c r="C7743" s="6" t="s">
        <v>6058</v>
      </c>
      <c r="D7743" s="12">
        <v>1</v>
      </c>
    </row>
    <row r="7744" spans="1:4" x14ac:dyDescent="0.2">
      <c r="A7744" s="6" t="s">
        <v>5930</v>
      </c>
      <c r="B7744" s="6" t="s">
        <v>6059</v>
      </c>
      <c r="C7744" s="6" t="s">
        <v>6060</v>
      </c>
      <c r="D7744" s="12">
        <v>1</v>
      </c>
    </row>
    <row r="7745" spans="1:4" x14ac:dyDescent="0.2">
      <c r="A7745" s="6" t="s">
        <v>5930</v>
      </c>
      <c r="B7745" s="6" t="s">
        <v>6061</v>
      </c>
      <c r="C7745" s="6" t="s">
        <v>6062</v>
      </c>
      <c r="D7745" s="12">
        <v>1</v>
      </c>
    </row>
    <row r="7746" spans="1:4" x14ac:dyDescent="0.2">
      <c r="A7746" s="6" t="s">
        <v>5930</v>
      </c>
      <c r="B7746" s="6" t="s">
        <v>6063</v>
      </c>
      <c r="C7746" s="6" t="s">
        <v>6064</v>
      </c>
      <c r="D7746" s="12">
        <v>1</v>
      </c>
    </row>
    <row r="7747" spans="1:4" x14ac:dyDescent="0.2">
      <c r="A7747" s="6" t="s">
        <v>5930</v>
      </c>
      <c r="B7747" s="6" t="s">
        <v>6065</v>
      </c>
      <c r="C7747" s="6" t="s">
        <v>6066</v>
      </c>
      <c r="D7747" s="12">
        <v>1</v>
      </c>
    </row>
    <row r="7748" spans="1:4" x14ac:dyDescent="0.2">
      <c r="A7748" s="6" t="s">
        <v>5930</v>
      </c>
      <c r="B7748" s="6" t="s">
        <v>6067</v>
      </c>
      <c r="C7748" s="6" t="s">
        <v>6068</v>
      </c>
      <c r="D7748" s="12">
        <v>1</v>
      </c>
    </row>
    <row r="7749" spans="1:4" x14ac:dyDescent="0.2">
      <c r="A7749" s="6" t="s">
        <v>5930</v>
      </c>
      <c r="B7749" s="6" t="s">
        <v>6069</v>
      </c>
      <c r="C7749" s="6" t="s">
        <v>6070</v>
      </c>
      <c r="D7749" s="12">
        <v>1</v>
      </c>
    </row>
    <row r="7750" spans="1:4" x14ac:dyDescent="0.2">
      <c r="A7750" s="6" t="s">
        <v>5930</v>
      </c>
      <c r="B7750" s="6" t="s">
        <v>6071</v>
      </c>
      <c r="C7750" s="6" t="s">
        <v>6072</v>
      </c>
      <c r="D7750" s="12">
        <v>1</v>
      </c>
    </row>
    <row r="7751" spans="1:4" x14ac:dyDescent="0.2">
      <c r="A7751" s="6" t="s">
        <v>5930</v>
      </c>
      <c r="B7751" s="6" t="s">
        <v>6073</v>
      </c>
      <c r="C7751" s="6" t="s">
        <v>5635</v>
      </c>
      <c r="D7751" s="12">
        <v>1</v>
      </c>
    </row>
    <row r="7752" spans="1:4" x14ac:dyDescent="0.2">
      <c r="A7752" s="6" t="s">
        <v>5930</v>
      </c>
      <c r="B7752" s="6" t="s">
        <v>6074</v>
      </c>
      <c r="C7752" s="6" t="s">
        <v>6075</v>
      </c>
      <c r="D7752" s="12">
        <v>1</v>
      </c>
    </row>
    <row r="7753" spans="1:4" x14ac:dyDescent="0.2">
      <c r="A7753" s="6" t="s">
        <v>5930</v>
      </c>
      <c r="B7753" s="6" t="s">
        <v>6076</v>
      </c>
      <c r="C7753" s="6" t="s">
        <v>6077</v>
      </c>
      <c r="D7753" s="12">
        <v>1</v>
      </c>
    </row>
    <row r="7754" spans="1:4" x14ac:dyDescent="0.2">
      <c r="A7754" s="6" t="s">
        <v>5930</v>
      </c>
      <c r="B7754" s="6" t="s">
        <v>6078</v>
      </c>
      <c r="C7754" s="6" t="s">
        <v>6079</v>
      </c>
      <c r="D7754" s="12">
        <v>1</v>
      </c>
    </row>
    <row r="7755" spans="1:4" x14ac:dyDescent="0.2">
      <c r="A7755" s="6" t="s">
        <v>5930</v>
      </c>
      <c r="B7755" s="6" t="s">
        <v>6080</v>
      </c>
      <c r="C7755" s="6" t="s">
        <v>6081</v>
      </c>
      <c r="D7755" s="12">
        <v>1</v>
      </c>
    </row>
    <row r="7756" spans="1:4" x14ac:dyDescent="0.2">
      <c r="A7756" s="6" t="s">
        <v>5930</v>
      </c>
      <c r="B7756" s="6" t="s">
        <v>6082</v>
      </c>
      <c r="C7756" s="6" t="s">
        <v>6083</v>
      </c>
      <c r="D7756" s="12">
        <v>1</v>
      </c>
    </row>
    <row r="7757" spans="1:4" x14ac:dyDescent="0.2">
      <c r="A7757" s="6" t="s">
        <v>5930</v>
      </c>
      <c r="B7757" s="6" t="s">
        <v>6084</v>
      </c>
      <c r="C7757" s="6" t="s">
        <v>6085</v>
      </c>
      <c r="D7757" s="12">
        <v>1</v>
      </c>
    </row>
    <row r="7758" spans="1:4" x14ac:dyDescent="0.2">
      <c r="A7758" s="6" t="s">
        <v>5930</v>
      </c>
      <c r="B7758" s="6" t="s">
        <v>6086</v>
      </c>
      <c r="C7758" s="6" t="s">
        <v>6087</v>
      </c>
      <c r="D7758" s="12">
        <v>1</v>
      </c>
    </row>
    <row r="7759" spans="1:4" x14ac:dyDescent="0.2">
      <c r="A7759" s="6" t="s">
        <v>5930</v>
      </c>
      <c r="B7759" s="6" t="s">
        <v>6088</v>
      </c>
      <c r="C7759" s="6" t="s">
        <v>6089</v>
      </c>
      <c r="D7759" s="12">
        <v>1</v>
      </c>
    </row>
    <row r="7760" spans="1:4" x14ac:dyDescent="0.2">
      <c r="A7760" s="6" t="s">
        <v>5930</v>
      </c>
      <c r="B7760" s="6" t="s">
        <v>6090</v>
      </c>
      <c r="C7760" s="6" t="s">
        <v>6091</v>
      </c>
      <c r="D7760" s="12">
        <v>1</v>
      </c>
    </row>
    <row r="7761" spans="1:4" x14ac:dyDescent="0.2">
      <c r="A7761" s="6" t="s">
        <v>5930</v>
      </c>
      <c r="B7761" s="6" t="s">
        <v>6092</v>
      </c>
      <c r="C7761" s="6" t="s">
        <v>6093</v>
      </c>
      <c r="D7761" s="12">
        <v>1</v>
      </c>
    </row>
    <row r="7762" spans="1:4" x14ac:dyDescent="0.2">
      <c r="A7762" s="6" t="s">
        <v>5930</v>
      </c>
      <c r="B7762" s="6" t="s">
        <v>6094</v>
      </c>
      <c r="C7762" s="6" t="s">
        <v>6095</v>
      </c>
      <c r="D7762" s="12">
        <v>1</v>
      </c>
    </row>
    <row r="7763" spans="1:4" x14ac:dyDescent="0.2">
      <c r="A7763" s="6" t="s">
        <v>5930</v>
      </c>
      <c r="B7763" s="6" t="s">
        <v>6096</v>
      </c>
      <c r="C7763" s="6" t="s">
        <v>6097</v>
      </c>
      <c r="D7763" s="12">
        <v>1</v>
      </c>
    </row>
    <row r="7764" spans="1:4" x14ac:dyDescent="0.2">
      <c r="A7764" s="6" t="s">
        <v>5930</v>
      </c>
      <c r="B7764" s="6" t="s">
        <v>6098</v>
      </c>
      <c r="C7764" s="6" t="s">
        <v>6099</v>
      </c>
      <c r="D7764" s="12">
        <v>1</v>
      </c>
    </row>
    <row r="7765" spans="1:4" x14ac:dyDescent="0.2">
      <c r="A7765" s="6" t="s">
        <v>5930</v>
      </c>
      <c r="B7765" s="6" t="s">
        <v>6100</v>
      </c>
      <c r="C7765" s="6" t="s">
        <v>6101</v>
      </c>
      <c r="D7765" s="12">
        <v>1</v>
      </c>
    </row>
    <row r="7766" spans="1:4" x14ac:dyDescent="0.2">
      <c r="A7766" s="6" t="s">
        <v>5930</v>
      </c>
      <c r="B7766" s="6" t="s">
        <v>6102</v>
      </c>
      <c r="C7766" s="6" t="s">
        <v>6103</v>
      </c>
      <c r="D7766" s="12">
        <v>1</v>
      </c>
    </row>
    <row r="7767" spans="1:4" x14ac:dyDescent="0.2">
      <c r="A7767" s="6" t="s">
        <v>5930</v>
      </c>
      <c r="B7767" s="6" t="s">
        <v>6104</v>
      </c>
      <c r="C7767" s="6" t="s">
        <v>6105</v>
      </c>
      <c r="D7767" s="12">
        <v>1</v>
      </c>
    </row>
    <row r="7768" spans="1:4" x14ac:dyDescent="0.2">
      <c r="A7768" s="6" t="s">
        <v>5930</v>
      </c>
      <c r="B7768" s="6" t="s">
        <v>6106</v>
      </c>
      <c r="C7768" s="6" t="s">
        <v>6107</v>
      </c>
      <c r="D7768" s="12">
        <v>1</v>
      </c>
    </row>
    <row r="7769" spans="1:4" x14ac:dyDescent="0.2">
      <c r="A7769" s="6" t="s">
        <v>5930</v>
      </c>
      <c r="B7769" s="6" t="s">
        <v>6108</v>
      </c>
      <c r="C7769" s="6" t="s">
        <v>6109</v>
      </c>
      <c r="D7769" s="12">
        <v>1</v>
      </c>
    </row>
    <row r="7770" spans="1:4" x14ac:dyDescent="0.2">
      <c r="A7770" s="6" t="s">
        <v>5930</v>
      </c>
      <c r="B7770" s="6" t="s">
        <v>6110</v>
      </c>
      <c r="C7770" s="6" t="s">
        <v>6111</v>
      </c>
      <c r="D7770" s="12">
        <v>1</v>
      </c>
    </row>
    <row r="7771" spans="1:4" x14ac:dyDescent="0.2">
      <c r="A7771" s="6" t="s">
        <v>5930</v>
      </c>
      <c r="B7771" s="6" t="s">
        <v>6112</v>
      </c>
      <c r="C7771" s="6" t="s">
        <v>6113</v>
      </c>
      <c r="D7771" s="12">
        <v>1</v>
      </c>
    </row>
    <row r="7772" spans="1:4" x14ac:dyDescent="0.2">
      <c r="A7772" s="6" t="s">
        <v>5930</v>
      </c>
      <c r="B7772" s="6" t="s">
        <v>6114</v>
      </c>
      <c r="C7772" s="6" t="s">
        <v>6115</v>
      </c>
      <c r="D7772" s="12">
        <v>1</v>
      </c>
    </row>
    <row r="7773" spans="1:4" x14ac:dyDescent="0.2">
      <c r="A7773" s="6" t="s">
        <v>5930</v>
      </c>
      <c r="B7773" s="6" t="s">
        <v>6116</v>
      </c>
      <c r="C7773" s="6" t="s">
        <v>6117</v>
      </c>
      <c r="D7773" s="12">
        <v>1</v>
      </c>
    </row>
    <row r="7774" spans="1:4" x14ac:dyDescent="0.2">
      <c r="A7774" s="6" t="s">
        <v>5930</v>
      </c>
      <c r="B7774" s="6" t="s">
        <v>6118</v>
      </c>
      <c r="C7774" s="6" t="s">
        <v>6119</v>
      </c>
      <c r="D7774" s="12">
        <v>1</v>
      </c>
    </row>
    <row r="7775" spans="1:4" x14ac:dyDescent="0.2">
      <c r="A7775" s="6" t="s">
        <v>5930</v>
      </c>
      <c r="B7775" s="6" t="s">
        <v>6120</v>
      </c>
      <c r="C7775" s="6" t="s">
        <v>6121</v>
      </c>
      <c r="D7775" s="12">
        <v>1</v>
      </c>
    </row>
    <row r="7776" spans="1:4" x14ac:dyDescent="0.2">
      <c r="A7776" s="6" t="s">
        <v>5930</v>
      </c>
      <c r="B7776" s="6" t="s">
        <v>6122</v>
      </c>
      <c r="C7776" s="6" t="s">
        <v>6123</v>
      </c>
      <c r="D7776" s="12">
        <v>1</v>
      </c>
    </row>
    <row r="7777" spans="1:4" x14ac:dyDescent="0.2">
      <c r="A7777" s="6" t="s">
        <v>5930</v>
      </c>
      <c r="B7777" s="6" t="s">
        <v>6124</v>
      </c>
      <c r="C7777" s="6" t="s">
        <v>6125</v>
      </c>
      <c r="D7777" s="12">
        <v>1</v>
      </c>
    </row>
    <row r="7778" spans="1:4" x14ac:dyDescent="0.2">
      <c r="A7778" s="6" t="s">
        <v>5930</v>
      </c>
      <c r="B7778" s="6" t="s">
        <v>6126</v>
      </c>
      <c r="C7778" s="6" t="s">
        <v>6127</v>
      </c>
      <c r="D7778" s="12">
        <v>1</v>
      </c>
    </row>
    <row r="7779" spans="1:4" x14ac:dyDescent="0.2">
      <c r="A7779" s="6" t="s">
        <v>5930</v>
      </c>
      <c r="B7779" s="6" t="s">
        <v>6128</v>
      </c>
      <c r="C7779" s="6" t="s">
        <v>6129</v>
      </c>
      <c r="D7779" s="12">
        <v>1</v>
      </c>
    </row>
    <row r="7780" spans="1:4" x14ac:dyDescent="0.2">
      <c r="A7780" s="6" t="s">
        <v>5930</v>
      </c>
      <c r="B7780" s="6" t="s">
        <v>6130</v>
      </c>
      <c r="C7780" s="6" t="s">
        <v>6131</v>
      </c>
      <c r="D7780" s="12">
        <v>1</v>
      </c>
    </row>
    <row r="7781" spans="1:4" x14ac:dyDescent="0.2">
      <c r="A7781" s="6" t="s">
        <v>5930</v>
      </c>
      <c r="B7781" s="6" t="s">
        <v>6132</v>
      </c>
      <c r="C7781" s="6" t="s">
        <v>6133</v>
      </c>
      <c r="D7781" s="12">
        <v>1</v>
      </c>
    </row>
    <row r="7782" spans="1:4" x14ac:dyDescent="0.2">
      <c r="A7782" s="6" t="s">
        <v>5930</v>
      </c>
      <c r="B7782" s="6" t="s">
        <v>6134</v>
      </c>
      <c r="C7782" s="6" t="s">
        <v>6135</v>
      </c>
      <c r="D7782" s="12">
        <v>1</v>
      </c>
    </row>
    <row r="7783" spans="1:4" x14ac:dyDescent="0.2">
      <c r="A7783" s="6" t="s">
        <v>5930</v>
      </c>
      <c r="B7783" s="6" t="s">
        <v>6136</v>
      </c>
      <c r="C7783" s="6" t="s">
        <v>6137</v>
      </c>
      <c r="D7783" s="12">
        <v>1</v>
      </c>
    </row>
    <row r="7784" spans="1:4" x14ac:dyDescent="0.2">
      <c r="A7784" s="6" t="s">
        <v>5930</v>
      </c>
      <c r="B7784" s="6" t="s">
        <v>6138</v>
      </c>
      <c r="C7784" s="6" t="s">
        <v>6139</v>
      </c>
      <c r="D7784" s="12">
        <v>1</v>
      </c>
    </row>
    <row r="7785" spans="1:4" x14ac:dyDescent="0.2">
      <c r="A7785" s="6" t="s">
        <v>5930</v>
      </c>
      <c r="B7785" s="6" t="s">
        <v>6140</v>
      </c>
      <c r="C7785" s="6" t="s">
        <v>6141</v>
      </c>
      <c r="D7785" s="12">
        <v>1</v>
      </c>
    </row>
    <row r="7786" spans="1:4" x14ac:dyDescent="0.2">
      <c r="A7786" s="6" t="s">
        <v>5930</v>
      </c>
      <c r="B7786" s="6" t="s">
        <v>6142</v>
      </c>
      <c r="C7786" s="6" t="s">
        <v>6143</v>
      </c>
      <c r="D7786" s="12">
        <v>1</v>
      </c>
    </row>
    <row r="7787" spans="1:4" x14ac:dyDescent="0.2">
      <c r="A7787" s="6" t="s">
        <v>5930</v>
      </c>
      <c r="B7787" s="6" t="s">
        <v>6144</v>
      </c>
      <c r="C7787" s="6" t="s">
        <v>6145</v>
      </c>
      <c r="D7787" s="12">
        <v>1</v>
      </c>
    </row>
    <row r="7788" spans="1:4" x14ac:dyDescent="0.2">
      <c r="A7788" s="6" t="s">
        <v>5930</v>
      </c>
      <c r="B7788" s="6" t="s">
        <v>6146</v>
      </c>
      <c r="C7788" s="6" t="s">
        <v>6147</v>
      </c>
      <c r="D7788" s="12">
        <v>1</v>
      </c>
    </row>
    <row r="7789" spans="1:4" x14ac:dyDescent="0.2">
      <c r="A7789" s="6" t="s">
        <v>5930</v>
      </c>
      <c r="B7789" s="6" t="s">
        <v>6148</v>
      </c>
      <c r="C7789" s="6" t="s">
        <v>6149</v>
      </c>
      <c r="D7789" s="12">
        <v>1</v>
      </c>
    </row>
    <row r="7790" spans="1:4" x14ac:dyDescent="0.2">
      <c r="A7790" s="6" t="s">
        <v>5930</v>
      </c>
      <c r="B7790" s="6" t="s">
        <v>6150</v>
      </c>
      <c r="C7790" s="6" t="s">
        <v>6151</v>
      </c>
      <c r="D7790" s="12">
        <v>1</v>
      </c>
    </row>
    <row r="7791" spans="1:4" x14ac:dyDescent="0.2">
      <c r="A7791" s="6" t="s">
        <v>5930</v>
      </c>
      <c r="B7791" s="6" t="s">
        <v>6152</v>
      </c>
      <c r="C7791" s="6" t="s">
        <v>6153</v>
      </c>
      <c r="D7791" s="12">
        <v>1</v>
      </c>
    </row>
    <row r="7792" spans="1:4" x14ac:dyDescent="0.2">
      <c r="A7792" s="6" t="s">
        <v>5930</v>
      </c>
      <c r="B7792" s="6" t="s">
        <v>6154</v>
      </c>
      <c r="C7792" s="6" t="s">
        <v>6155</v>
      </c>
      <c r="D7792" s="12">
        <v>1</v>
      </c>
    </row>
    <row r="7793" spans="1:4" x14ac:dyDescent="0.2">
      <c r="A7793" s="6" t="s">
        <v>5930</v>
      </c>
      <c r="B7793" s="6" t="s">
        <v>6156</v>
      </c>
      <c r="C7793" s="6" t="s">
        <v>6157</v>
      </c>
      <c r="D7793" s="12">
        <v>1</v>
      </c>
    </row>
    <row r="7794" spans="1:4" x14ac:dyDescent="0.2">
      <c r="A7794" s="6" t="s">
        <v>5930</v>
      </c>
      <c r="B7794" s="6" t="s">
        <v>6158</v>
      </c>
      <c r="C7794" s="6" t="s">
        <v>6159</v>
      </c>
      <c r="D7794" s="12">
        <v>1</v>
      </c>
    </row>
    <row r="7795" spans="1:4" x14ac:dyDescent="0.2">
      <c r="A7795" s="6" t="s">
        <v>5930</v>
      </c>
      <c r="B7795" s="6" t="s">
        <v>6160</v>
      </c>
      <c r="C7795" s="6" t="s">
        <v>6161</v>
      </c>
      <c r="D7795" s="12">
        <v>1</v>
      </c>
    </row>
    <row r="7796" spans="1:4" x14ac:dyDescent="0.2">
      <c r="A7796" s="6" t="s">
        <v>5930</v>
      </c>
      <c r="B7796" s="6" t="s">
        <v>6162</v>
      </c>
      <c r="C7796" s="6" t="s">
        <v>6163</v>
      </c>
      <c r="D7796" s="12">
        <v>1</v>
      </c>
    </row>
    <row r="7797" spans="1:4" x14ac:dyDescent="0.2">
      <c r="A7797" s="6" t="s">
        <v>5930</v>
      </c>
      <c r="B7797" s="6" t="s">
        <v>6164</v>
      </c>
      <c r="C7797" s="6" t="s">
        <v>6165</v>
      </c>
      <c r="D7797" s="12">
        <v>1</v>
      </c>
    </row>
    <row r="7798" spans="1:4" x14ac:dyDescent="0.2">
      <c r="A7798" s="6" t="s">
        <v>5930</v>
      </c>
      <c r="B7798" s="6" t="s">
        <v>6166</v>
      </c>
      <c r="C7798" s="6" t="s">
        <v>6167</v>
      </c>
      <c r="D7798" s="12">
        <v>1</v>
      </c>
    </row>
    <row r="7799" spans="1:4" x14ac:dyDescent="0.2">
      <c r="A7799" s="6" t="s">
        <v>5930</v>
      </c>
      <c r="B7799" s="6" t="s">
        <v>6168</v>
      </c>
      <c r="C7799" s="6" t="s">
        <v>6169</v>
      </c>
      <c r="D7799" s="12">
        <v>1</v>
      </c>
    </row>
    <row r="7800" spans="1:4" x14ac:dyDescent="0.2">
      <c r="A7800" s="6" t="s">
        <v>5930</v>
      </c>
      <c r="B7800" s="6" t="s">
        <v>6170</v>
      </c>
      <c r="C7800" s="6" t="s">
        <v>6171</v>
      </c>
      <c r="D7800" s="12">
        <v>1</v>
      </c>
    </row>
    <row r="7801" spans="1:4" x14ac:dyDescent="0.2">
      <c r="A7801" s="6" t="s">
        <v>5930</v>
      </c>
      <c r="B7801" s="6" t="s">
        <v>6172</v>
      </c>
      <c r="C7801" s="6" t="s">
        <v>6173</v>
      </c>
      <c r="D7801" s="12">
        <v>1</v>
      </c>
    </row>
    <row r="7802" spans="1:4" x14ac:dyDescent="0.2">
      <c r="A7802" s="6" t="s">
        <v>5930</v>
      </c>
      <c r="B7802" s="6" t="s">
        <v>6174</v>
      </c>
      <c r="C7802" s="6" t="s">
        <v>6175</v>
      </c>
      <c r="D7802" s="12">
        <v>1</v>
      </c>
    </row>
    <row r="7803" spans="1:4" x14ac:dyDescent="0.2">
      <c r="A7803" s="6" t="s">
        <v>5930</v>
      </c>
      <c r="B7803" s="6" t="s">
        <v>6176</v>
      </c>
      <c r="C7803" s="6" t="s">
        <v>6177</v>
      </c>
      <c r="D7803" s="12">
        <v>1</v>
      </c>
    </row>
    <row r="7804" spans="1:4" x14ac:dyDescent="0.2">
      <c r="A7804" s="6" t="s">
        <v>5930</v>
      </c>
      <c r="B7804" s="6" t="s">
        <v>6178</v>
      </c>
      <c r="C7804" s="6" t="s">
        <v>6179</v>
      </c>
      <c r="D7804" s="12">
        <v>1</v>
      </c>
    </row>
    <row r="7805" spans="1:4" x14ac:dyDescent="0.2">
      <c r="A7805" s="6" t="s">
        <v>5930</v>
      </c>
      <c r="B7805" s="6" t="s">
        <v>19616</v>
      </c>
      <c r="C7805" s="6" t="s">
        <v>19617</v>
      </c>
      <c r="D7805" s="12">
        <v>1</v>
      </c>
    </row>
    <row r="7806" spans="1:4" x14ac:dyDescent="0.2">
      <c r="A7806" s="6" t="s">
        <v>5930</v>
      </c>
      <c r="B7806" s="6" t="s">
        <v>19618</v>
      </c>
      <c r="C7806" s="6" t="s">
        <v>19619</v>
      </c>
      <c r="D7806" s="12">
        <v>1</v>
      </c>
    </row>
    <row r="7807" spans="1:4" x14ac:dyDescent="0.2">
      <c r="A7807" s="6" t="s">
        <v>5930</v>
      </c>
      <c r="B7807" s="6" t="s">
        <v>6180</v>
      </c>
      <c r="C7807" s="6" t="s">
        <v>6181</v>
      </c>
      <c r="D7807" s="12">
        <v>1</v>
      </c>
    </row>
    <row r="7808" spans="1:4" x14ac:dyDescent="0.2">
      <c r="A7808" s="6" t="s">
        <v>5930</v>
      </c>
      <c r="B7808" s="6" t="s">
        <v>6182</v>
      </c>
      <c r="C7808" s="6" t="s">
        <v>6183</v>
      </c>
      <c r="D7808" s="12">
        <v>1</v>
      </c>
    </row>
    <row r="7809" spans="1:4" x14ac:dyDescent="0.2">
      <c r="A7809" s="6" t="s">
        <v>5930</v>
      </c>
      <c r="B7809" s="6" t="s">
        <v>6184</v>
      </c>
      <c r="C7809" s="6" t="s">
        <v>6185</v>
      </c>
      <c r="D7809" s="12">
        <v>1</v>
      </c>
    </row>
    <row r="7810" spans="1:4" x14ac:dyDescent="0.2">
      <c r="A7810" s="6" t="s">
        <v>5930</v>
      </c>
      <c r="B7810" s="6" t="s">
        <v>6186</v>
      </c>
      <c r="C7810" s="6" t="s">
        <v>6187</v>
      </c>
      <c r="D7810" s="12">
        <v>1</v>
      </c>
    </row>
    <row r="7811" spans="1:4" x14ac:dyDescent="0.2">
      <c r="A7811" s="6" t="s">
        <v>5930</v>
      </c>
      <c r="B7811" s="6" t="s">
        <v>6188</v>
      </c>
      <c r="C7811" s="6" t="s">
        <v>6189</v>
      </c>
      <c r="D7811" s="12">
        <v>1</v>
      </c>
    </row>
    <row r="7812" spans="1:4" x14ac:dyDescent="0.2">
      <c r="A7812" s="6" t="s">
        <v>5930</v>
      </c>
      <c r="B7812" s="6" t="s">
        <v>6190</v>
      </c>
      <c r="C7812" s="6" t="s">
        <v>6191</v>
      </c>
      <c r="D7812" s="12">
        <v>1</v>
      </c>
    </row>
    <row r="7813" spans="1:4" x14ac:dyDescent="0.2">
      <c r="A7813" s="6" t="s">
        <v>5930</v>
      </c>
      <c r="B7813" s="6" t="s">
        <v>6192</v>
      </c>
      <c r="C7813" s="6" t="s">
        <v>6193</v>
      </c>
      <c r="D7813" s="12">
        <v>1</v>
      </c>
    </row>
    <row r="7814" spans="1:4" x14ac:dyDescent="0.2">
      <c r="A7814" s="6" t="s">
        <v>5930</v>
      </c>
      <c r="B7814" s="6" t="s">
        <v>6194</v>
      </c>
      <c r="C7814" s="6" t="s">
        <v>6195</v>
      </c>
      <c r="D7814" s="12">
        <v>1</v>
      </c>
    </row>
    <row r="7815" spans="1:4" x14ac:dyDescent="0.2">
      <c r="A7815" s="6" t="s">
        <v>5930</v>
      </c>
      <c r="B7815" s="6" t="s">
        <v>6196</v>
      </c>
      <c r="C7815" s="6" t="s">
        <v>6197</v>
      </c>
      <c r="D7815" s="12">
        <v>1</v>
      </c>
    </row>
    <row r="7816" spans="1:4" x14ac:dyDescent="0.2">
      <c r="A7816" s="6" t="s">
        <v>5930</v>
      </c>
      <c r="B7816" s="6" t="s">
        <v>6198</v>
      </c>
      <c r="C7816" s="6" t="s">
        <v>6199</v>
      </c>
      <c r="D7816" s="12">
        <v>1</v>
      </c>
    </row>
    <row r="7817" spans="1:4" x14ac:dyDescent="0.2">
      <c r="A7817" s="6" t="s">
        <v>5930</v>
      </c>
      <c r="B7817" s="6" t="s">
        <v>6200</v>
      </c>
      <c r="C7817" s="6" t="s">
        <v>6201</v>
      </c>
      <c r="D7817" s="12">
        <v>1</v>
      </c>
    </row>
    <row r="7818" spans="1:4" x14ac:dyDescent="0.2">
      <c r="A7818" s="6" t="s">
        <v>5930</v>
      </c>
      <c r="B7818" s="6" t="s">
        <v>6202</v>
      </c>
      <c r="C7818" s="6" t="s">
        <v>6203</v>
      </c>
      <c r="D7818" s="12">
        <v>1</v>
      </c>
    </row>
    <row r="7819" spans="1:4" x14ac:dyDescent="0.2">
      <c r="A7819" s="6" t="s">
        <v>5930</v>
      </c>
      <c r="B7819" s="6" t="s">
        <v>6204</v>
      </c>
      <c r="C7819" s="6" t="s">
        <v>6205</v>
      </c>
      <c r="D7819" s="12">
        <v>1</v>
      </c>
    </row>
    <row r="7820" spans="1:4" x14ac:dyDescent="0.2">
      <c r="A7820" s="6" t="s">
        <v>5930</v>
      </c>
      <c r="B7820" s="6" t="s">
        <v>6206</v>
      </c>
      <c r="C7820" s="6" t="s">
        <v>6207</v>
      </c>
      <c r="D7820" s="12">
        <v>1</v>
      </c>
    </row>
    <row r="7821" spans="1:4" x14ac:dyDescent="0.2">
      <c r="A7821" s="6" t="s">
        <v>5930</v>
      </c>
      <c r="B7821" s="6" t="s">
        <v>6208</v>
      </c>
      <c r="C7821" s="6" t="s">
        <v>6209</v>
      </c>
      <c r="D7821" s="12">
        <v>1</v>
      </c>
    </row>
    <row r="7822" spans="1:4" x14ac:dyDescent="0.2">
      <c r="A7822" s="6" t="s">
        <v>5930</v>
      </c>
      <c r="B7822" s="6" t="s">
        <v>19620</v>
      </c>
      <c r="C7822" s="6" t="s">
        <v>19621</v>
      </c>
      <c r="D7822" s="12">
        <v>1</v>
      </c>
    </row>
    <row r="7823" spans="1:4" x14ac:dyDescent="0.2">
      <c r="A7823" s="6" t="s">
        <v>5930</v>
      </c>
      <c r="B7823" s="6" t="s">
        <v>6210</v>
      </c>
      <c r="C7823" s="6" t="s">
        <v>6211</v>
      </c>
      <c r="D7823" s="12">
        <v>1</v>
      </c>
    </row>
    <row r="7824" spans="1:4" x14ac:dyDescent="0.2">
      <c r="A7824" s="6" t="s">
        <v>5930</v>
      </c>
      <c r="B7824" s="6" t="s">
        <v>6212</v>
      </c>
      <c r="C7824" s="6" t="s">
        <v>6213</v>
      </c>
      <c r="D7824" s="12">
        <v>1</v>
      </c>
    </row>
    <row r="7825" spans="1:4" x14ac:dyDescent="0.2">
      <c r="A7825" s="6" t="s">
        <v>5930</v>
      </c>
      <c r="B7825" s="6" t="s">
        <v>6214</v>
      </c>
      <c r="C7825" s="6" t="s">
        <v>6215</v>
      </c>
      <c r="D7825" s="12">
        <v>1</v>
      </c>
    </row>
    <row r="7826" spans="1:4" x14ac:dyDescent="0.2">
      <c r="A7826" s="6" t="s">
        <v>5930</v>
      </c>
      <c r="B7826" s="6" t="s">
        <v>6216</v>
      </c>
      <c r="C7826" s="6" t="s">
        <v>6217</v>
      </c>
      <c r="D7826" s="12">
        <v>1</v>
      </c>
    </row>
    <row r="7827" spans="1:4" x14ac:dyDescent="0.2">
      <c r="A7827" s="6" t="s">
        <v>5930</v>
      </c>
      <c r="B7827" s="6" t="s">
        <v>6218</v>
      </c>
      <c r="C7827" s="6" t="s">
        <v>6219</v>
      </c>
      <c r="D7827" s="12">
        <v>1</v>
      </c>
    </row>
    <row r="7828" spans="1:4" x14ac:dyDescent="0.2">
      <c r="A7828" s="6" t="s">
        <v>5930</v>
      </c>
      <c r="B7828" s="6" t="s">
        <v>6220</v>
      </c>
      <c r="C7828" s="6" t="s">
        <v>6221</v>
      </c>
      <c r="D7828" s="12">
        <v>1</v>
      </c>
    </row>
    <row r="7829" spans="1:4" x14ac:dyDescent="0.2">
      <c r="A7829" s="6" t="s">
        <v>5930</v>
      </c>
      <c r="B7829" s="6" t="s">
        <v>6222</v>
      </c>
      <c r="C7829" s="6" t="s">
        <v>6223</v>
      </c>
      <c r="D7829" s="12">
        <v>1</v>
      </c>
    </row>
    <row r="7830" spans="1:4" x14ac:dyDescent="0.2">
      <c r="A7830" s="6" t="s">
        <v>5930</v>
      </c>
      <c r="B7830" s="6" t="s">
        <v>6224</v>
      </c>
      <c r="C7830" s="6" t="s">
        <v>6225</v>
      </c>
      <c r="D7830" s="12">
        <v>1</v>
      </c>
    </row>
    <row r="7831" spans="1:4" x14ac:dyDescent="0.2">
      <c r="A7831" s="6" t="s">
        <v>5930</v>
      </c>
      <c r="B7831" s="6" t="s">
        <v>6226</v>
      </c>
      <c r="C7831" s="6" t="s">
        <v>6227</v>
      </c>
      <c r="D7831" s="12">
        <v>1</v>
      </c>
    </row>
    <row r="7832" spans="1:4" x14ac:dyDescent="0.2">
      <c r="A7832" s="6" t="s">
        <v>5930</v>
      </c>
      <c r="B7832" s="6" t="s">
        <v>6228</v>
      </c>
      <c r="C7832" s="6" t="s">
        <v>6229</v>
      </c>
      <c r="D7832" s="12">
        <v>1</v>
      </c>
    </row>
    <row r="7833" spans="1:4" x14ac:dyDescent="0.2">
      <c r="A7833" s="6" t="s">
        <v>5930</v>
      </c>
      <c r="B7833" s="6" t="s">
        <v>6230</v>
      </c>
      <c r="C7833" s="6" t="s">
        <v>6231</v>
      </c>
      <c r="D7833" s="12">
        <v>1</v>
      </c>
    </row>
    <row r="7834" spans="1:4" x14ac:dyDescent="0.2">
      <c r="A7834" s="6" t="s">
        <v>5930</v>
      </c>
      <c r="B7834" s="6" t="s">
        <v>6232</v>
      </c>
      <c r="C7834" s="6" t="s">
        <v>6233</v>
      </c>
      <c r="D7834" s="12">
        <v>1</v>
      </c>
    </row>
    <row r="7835" spans="1:4" x14ac:dyDescent="0.2">
      <c r="A7835" s="6" t="s">
        <v>5930</v>
      </c>
      <c r="B7835" s="6" t="s">
        <v>6234</v>
      </c>
      <c r="C7835" s="6" t="s">
        <v>6235</v>
      </c>
      <c r="D7835" s="12">
        <v>1</v>
      </c>
    </row>
    <row r="7836" spans="1:4" x14ac:dyDescent="0.2">
      <c r="A7836" s="6" t="s">
        <v>5930</v>
      </c>
      <c r="B7836" s="6" t="s">
        <v>6236</v>
      </c>
      <c r="C7836" s="6" t="s">
        <v>6237</v>
      </c>
      <c r="D7836" s="12">
        <v>1</v>
      </c>
    </row>
    <row r="7837" spans="1:4" x14ac:dyDescent="0.2">
      <c r="A7837" s="6" t="s">
        <v>19622</v>
      </c>
      <c r="B7837" s="6" t="s">
        <v>19623</v>
      </c>
      <c r="C7837" s="6" t="s">
        <v>19624</v>
      </c>
      <c r="D7837" s="12">
        <v>1</v>
      </c>
    </row>
    <row r="7838" spans="1:4" x14ac:dyDescent="0.2">
      <c r="A7838" s="6" t="s">
        <v>19625</v>
      </c>
      <c r="B7838" s="6" t="s">
        <v>19626</v>
      </c>
      <c r="C7838" s="6" t="s">
        <v>19627</v>
      </c>
      <c r="D7838" s="12">
        <v>1</v>
      </c>
    </row>
    <row r="7839" spans="1:4" x14ac:dyDescent="0.2">
      <c r="A7839" s="6" t="s">
        <v>19628</v>
      </c>
      <c r="B7839" s="6" t="s">
        <v>19629</v>
      </c>
      <c r="C7839" s="6" t="s">
        <v>19630</v>
      </c>
      <c r="D7839" s="12">
        <v>1</v>
      </c>
    </row>
    <row r="7840" spans="1:4" x14ac:dyDescent="0.2">
      <c r="A7840" s="6" t="s">
        <v>19628</v>
      </c>
      <c r="B7840" s="6" t="s">
        <v>19631</v>
      </c>
      <c r="C7840" s="6" t="s">
        <v>19632</v>
      </c>
      <c r="D7840" s="12">
        <v>1</v>
      </c>
    </row>
    <row r="7841" spans="1:4" x14ac:dyDescent="0.2">
      <c r="A7841" s="6" t="s">
        <v>19628</v>
      </c>
      <c r="B7841" s="6" t="s">
        <v>19633</v>
      </c>
      <c r="C7841" s="6" t="s">
        <v>19634</v>
      </c>
      <c r="D7841" s="12">
        <v>1</v>
      </c>
    </row>
    <row r="7842" spans="1:4" x14ac:dyDescent="0.2">
      <c r="A7842" s="6" t="s">
        <v>19628</v>
      </c>
      <c r="B7842" s="6" t="s">
        <v>19635</v>
      </c>
      <c r="C7842" s="6" t="s">
        <v>19636</v>
      </c>
      <c r="D7842" s="12">
        <v>1</v>
      </c>
    </row>
    <row r="7843" spans="1:4" x14ac:dyDescent="0.2">
      <c r="A7843" s="6" t="s">
        <v>19628</v>
      </c>
      <c r="B7843" s="6" t="s">
        <v>19637</v>
      </c>
      <c r="C7843" s="6" t="s">
        <v>19638</v>
      </c>
      <c r="D7843" s="12">
        <v>1</v>
      </c>
    </row>
    <row r="7844" spans="1:4" x14ac:dyDescent="0.2">
      <c r="A7844" s="6" t="s">
        <v>19628</v>
      </c>
      <c r="B7844" s="6" t="s">
        <v>19639</v>
      </c>
      <c r="C7844" s="6" t="s">
        <v>19640</v>
      </c>
      <c r="D7844" s="12">
        <v>1</v>
      </c>
    </row>
    <row r="7845" spans="1:4" x14ac:dyDescent="0.2">
      <c r="A7845" s="6" t="s">
        <v>19628</v>
      </c>
      <c r="B7845" s="6" t="s">
        <v>19641</v>
      </c>
      <c r="C7845" s="6" t="s">
        <v>19642</v>
      </c>
      <c r="D7845" s="12">
        <v>1</v>
      </c>
    </row>
    <row r="7846" spans="1:4" x14ac:dyDescent="0.2">
      <c r="A7846" s="6" t="s">
        <v>19628</v>
      </c>
      <c r="B7846" s="6" t="s">
        <v>19643</v>
      </c>
      <c r="C7846" s="6" t="s">
        <v>19642</v>
      </c>
      <c r="D7846" s="12">
        <v>1</v>
      </c>
    </row>
    <row r="7847" spans="1:4" x14ac:dyDescent="0.2">
      <c r="A7847" s="6" t="s">
        <v>19628</v>
      </c>
      <c r="B7847" s="6" t="s">
        <v>19644</v>
      </c>
      <c r="C7847" s="6" t="s">
        <v>19645</v>
      </c>
      <c r="D7847" s="12">
        <v>1</v>
      </c>
    </row>
    <row r="7848" spans="1:4" x14ac:dyDescent="0.2">
      <c r="A7848" s="6" t="s">
        <v>19628</v>
      </c>
      <c r="B7848" s="6" t="s">
        <v>19646</v>
      </c>
      <c r="C7848" s="6" t="s">
        <v>19647</v>
      </c>
      <c r="D7848" s="12">
        <v>1</v>
      </c>
    </row>
    <row r="7849" spans="1:4" x14ac:dyDescent="0.2">
      <c r="A7849" s="6" t="s">
        <v>19628</v>
      </c>
      <c r="B7849" s="6" t="s">
        <v>19648</v>
      </c>
      <c r="C7849" s="6" t="s">
        <v>19649</v>
      </c>
      <c r="D7849" s="12">
        <v>1</v>
      </c>
    </row>
    <row r="7850" spans="1:4" x14ac:dyDescent="0.2">
      <c r="A7850" s="6" t="s">
        <v>19628</v>
      </c>
      <c r="B7850" s="6" t="s">
        <v>19650</v>
      </c>
      <c r="C7850" s="6" t="s">
        <v>19651</v>
      </c>
      <c r="D7850" s="12">
        <v>1</v>
      </c>
    </row>
    <row r="7851" spans="1:4" x14ac:dyDescent="0.2">
      <c r="A7851" s="6" t="s">
        <v>19628</v>
      </c>
      <c r="B7851" s="6" t="s">
        <v>19652</v>
      </c>
      <c r="C7851" s="6" t="s">
        <v>19653</v>
      </c>
      <c r="D7851" s="12">
        <v>1</v>
      </c>
    </row>
    <row r="7852" spans="1:4" x14ac:dyDescent="0.2">
      <c r="A7852" s="6" t="s">
        <v>19628</v>
      </c>
      <c r="B7852" s="6" t="s">
        <v>19654</v>
      </c>
      <c r="C7852" s="6" t="s">
        <v>19655</v>
      </c>
      <c r="D7852" s="12">
        <v>1</v>
      </c>
    </row>
    <row r="7853" spans="1:4" x14ac:dyDescent="0.2">
      <c r="A7853" s="6" t="s">
        <v>19628</v>
      </c>
      <c r="B7853" s="6" t="s">
        <v>19656</v>
      </c>
      <c r="C7853" s="6" t="s">
        <v>19657</v>
      </c>
      <c r="D7853" s="12">
        <v>1</v>
      </c>
    </row>
    <row r="7854" spans="1:4" x14ac:dyDescent="0.2">
      <c r="A7854" s="6" t="s">
        <v>19628</v>
      </c>
      <c r="B7854" s="6" t="s">
        <v>19658</v>
      </c>
      <c r="C7854" s="6" t="s">
        <v>19659</v>
      </c>
      <c r="D7854" s="12">
        <v>1</v>
      </c>
    </row>
    <row r="7855" spans="1:4" x14ac:dyDescent="0.2">
      <c r="A7855" s="6" t="s">
        <v>19660</v>
      </c>
      <c r="B7855" s="6" t="s">
        <v>19661</v>
      </c>
      <c r="C7855" s="6" t="s">
        <v>19662</v>
      </c>
      <c r="D7855" s="12">
        <v>1</v>
      </c>
    </row>
    <row r="7856" spans="1:4" x14ac:dyDescent="0.2">
      <c r="A7856" s="6" t="s">
        <v>19660</v>
      </c>
      <c r="B7856" s="6" t="s">
        <v>19663</v>
      </c>
      <c r="C7856" s="6" t="s">
        <v>19664</v>
      </c>
      <c r="D7856" s="12">
        <v>1</v>
      </c>
    </row>
    <row r="7857" spans="1:4" x14ac:dyDescent="0.2">
      <c r="A7857" s="6" t="s">
        <v>19665</v>
      </c>
      <c r="B7857" s="6" t="s">
        <v>19666</v>
      </c>
      <c r="C7857" s="6" t="s">
        <v>19667</v>
      </c>
      <c r="D7857" s="12">
        <v>1</v>
      </c>
    </row>
    <row r="7858" spans="1:4" x14ac:dyDescent="0.2">
      <c r="A7858" s="6" t="s">
        <v>19668</v>
      </c>
      <c r="B7858" s="6" t="s">
        <v>19669</v>
      </c>
      <c r="C7858" s="6" t="s">
        <v>19670</v>
      </c>
      <c r="D7858" s="12">
        <v>1</v>
      </c>
    </row>
    <row r="7859" spans="1:4" x14ac:dyDescent="0.2">
      <c r="A7859" s="6" t="s">
        <v>19668</v>
      </c>
      <c r="B7859" s="6" t="s">
        <v>19671</v>
      </c>
      <c r="C7859" s="6" t="s">
        <v>19672</v>
      </c>
      <c r="D7859" s="12">
        <v>1</v>
      </c>
    </row>
    <row r="7860" spans="1:4" x14ac:dyDescent="0.2">
      <c r="A7860" s="6" t="s">
        <v>19668</v>
      </c>
      <c r="B7860" s="6" t="s">
        <v>19673</v>
      </c>
      <c r="C7860" s="6" t="s">
        <v>19674</v>
      </c>
      <c r="D7860" s="12">
        <v>1</v>
      </c>
    </row>
    <row r="7861" spans="1:4" x14ac:dyDescent="0.2">
      <c r="A7861" s="6" t="s">
        <v>19675</v>
      </c>
      <c r="B7861" s="6" t="s">
        <v>19676</v>
      </c>
      <c r="C7861" s="6" t="s">
        <v>19677</v>
      </c>
      <c r="D7861" s="12">
        <v>1</v>
      </c>
    </row>
    <row r="7862" spans="1:4" x14ac:dyDescent="0.2">
      <c r="A7862" s="6" t="s">
        <v>19675</v>
      </c>
      <c r="B7862" s="6" t="s">
        <v>19678</v>
      </c>
      <c r="C7862" s="6" t="s">
        <v>19679</v>
      </c>
      <c r="D7862" s="12">
        <v>1</v>
      </c>
    </row>
    <row r="7863" spans="1:4" x14ac:dyDescent="0.2">
      <c r="A7863" s="6" t="s">
        <v>19675</v>
      </c>
      <c r="B7863" s="6" t="s">
        <v>19680</v>
      </c>
      <c r="C7863" s="6" t="s">
        <v>19681</v>
      </c>
      <c r="D7863" s="12">
        <v>1</v>
      </c>
    </row>
    <row r="7864" spans="1:4" x14ac:dyDescent="0.2">
      <c r="A7864" s="6" t="s">
        <v>19675</v>
      </c>
      <c r="B7864" s="6" t="s">
        <v>19682</v>
      </c>
      <c r="C7864" s="6" t="s">
        <v>19683</v>
      </c>
      <c r="D7864" s="12">
        <v>1</v>
      </c>
    </row>
    <row r="7865" spans="1:4" x14ac:dyDescent="0.2">
      <c r="A7865" s="6" t="s">
        <v>19675</v>
      </c>
      <c r="B7865" s="6" t="s">
        <v>19684</v>
      </c>
      <c r="C7865" s="6" t="s">
        <v>19685</v>
      </c>
      <c r="D7865" s="12">
        <v>1</v>
      </c>
    </row>
    <row r="7866" spans="1:4" x14ac:dyDescent="0.2">
      <c r="A7866" s="6" t="s">
        <v>19675</v>
      </c>
      <c r="B7866" s="6" t="s">
        <v>19686</v>
      </c>
      <c r="C7866" s="6" t="s">
        <v>19687</v>
      </c>
      <c r="D7866" s="12">
        <v>1</v>
      </c>
    </row>
    <row r="7867" spans="1:4" x14ac:dyDescent="0.2">
      <c r="A7867" s="6" t="s">
        <v>19675</v>
      </c>
      <c r="B7867" s="6" t="s">
        <v>19688</v>
      </c>
      <c r="C7867" s="6" t="s">
        <v>19689</v>
      </c>
      <c r="D7867" s="12">
        <v>1</v>
      </c>
    </row>
    <row r="7868" spans="1:4" x14ac:dyDescent="0.2">
      <c r="A7868" s="6" t="s">
        <v>19690</v>
      </c>
      <c r="B7868" s="6" t="s">
        <v>19691</v>
      </c>
      <c r="C7868" s="6" t="s">
        <v>19692</v>
      </c>
      <c r="D7868" s="12">
        <v>1</v>
      </c>
    </row>
    <row r="7869" spans="1:4" x14ac:dyDescent="0.2">
      <c r="A7869" s="6" t="s">
        <v>19693</v>
      </c>
      <c r="B7869" s="6" t="s">
        <v>19694</v>
      </c>
      <c r="C7869" s="6" t="s">
        <v>19695</v>
      </c>
      <c r="D7869" s="12">
        <v>1</v>
      </c>
    </row>
    <row r="7870" spans="1:4" x14ac:dyDescent="0.2">
      <c r="A7870" s="6" t="s">
        <v>19693</v>
      </c>
      <c r="B7870" s="6" t="s">
        <v>19696</v>
      </c>
      <c r="C7870" s="6" t="s">
        <v>19697</v>
      </c>
      <c r="D7870" s="12">
        <v>1</v>
      </c>
    </row>
    <row r="7871" spans="1:4" x14ac:dyDescent="0.2">
      <c r="A7871" s="6" t="s">
        <v>19693</v>
      </c>
      <c r="B7871" s="6" t="s">
        <v>19698</v>
      </c>
      <c r="C7871" s="6" t="s">
        <v>19699</v>
      </c>
      <c r="D7871" s="12">
        <v>1</v>
      </c>
    </row>
    <row r="7872" spans="1:4" x14ac:dyDescent="0.2">
      <c r="A7872" s="6" t="s">
        <v>19693</v>
      </c>
      <c r="B7872" s="6" t="s">
        <v>19700</v>
      </c>
      <c r="C7872" s="6" t="s">
        <v>19701</v>
      </c>
      <c r="D7872" s="12">
        <v>1</v>
      </c>
    </row>
    <row r="7873" spans="1:4" x14ac:dyDescent="0.2">
      <c r="A7873" s="6" t="s">
        <v>19693</v>
      </c>
      <c r="B7873" s="6" t="s">
        <v>19702</v>
      </c>
      <c r="C7873" s="6" t="s">
        <v>19703</v>
      </c>
      <c r="D7873" s="12">
        <v>1</v>
      </c>
    </row>
    <row r="7874" spans="1:4" x14ac:dyDescent="0.2">
      <c r="A7874" s="6" t="s">
        <v>19693</v>
      </c>
      <c r="B7874" s="6" t="s">
        <v>19704</v>
      </c>
      <c r="C7874" s="6" t="s">
        <v>19705</v>
      </c>
      <c r="D7874" s="12">
        <v>1</v>
      </c>
    </row>
    <row r="7875" spans="1:4" x14ac:dyDescent="0.2">
      <c r="A7875" s="6" t="s">
        <v>19693</v>
      </c>
      <c r="B7875" s="6" t="s">
        <v>19706</v>
      </c>
      <c r="C7875" s="6" t="s">
        <v>19707</v>
      </c>
      <c r="D7875" s="12">
        <v>1</v>
      </c>
    </row>
    <row r="7876" spans="1:4" x14ac:dyDescent="0.2">
      <c r="A7876" s="6" t="s">
        <v>19693</v>
      </c>
      <c r="B7876" s="6" t="s">
        <v>19708</v>
      </c>
      <c r="C7876" s="6" t="s">
        <v>19709</v>
      </c>
      <c r="D7876" s="12">
        <v>1</v>
      </c>
    </row>
    <row r="7877" spans="1:4" x14ac:dyDescent="0.2">
      <c r="A7877" s="6" t="s">
        <v>19693</v>
      </c>
      <c r="B7877" s="6" t="s">
        <v>19710</v>
      </c>
      <c r="C7877" s="6" t="s">
        <v>19711</v>
      </c>
      <c r="D7877" s="12">
        <v>1</v>
      </c>
    </row>
    <row r="7878" spans="1:4" x14ac:dyDescent="0.2">
      <c r="A7878" s="6" t="s">
        <v>19693</v>
      </c>
      <c r="B7878" s="6" t="s">
        <v>19712</v>
      </c>
      <c r="C7878" s="6" t="s">
        <v>19713</v>
      </c>
      <c r="D7878" s="12">
        <v>1</v>
      </c>
    </row>
    <row r="7879" spans="1:4" x14ac:dyDescent="0.2">
      <c r="A7879" s="6" t="s">
        <v>19693</v>
      </c>
      <c r="B7879" s="6" t="s">
        <v>19714</v>
      </c>
      <c r="C7879" s="6" t="s">
        <v>19715</v>
      </c>
      <c r="D7879" s="12">
        <v>1</v>
      </c>
    </row>
    <row r="7880" spans="1:4" x14ac:dyDescent="0.2">
      <c r="A7880" s="6" t="s">
        <v>19693</v>
      </c>
      <c r="B7880" s="6" t="s">
        <v>19716</v>
      </c>
      <c r="C7880" s="6" t="s">
        <v>19717</v>
      </c>
      <c r="D7880" s="12">
        <v>1</v>
      </c>
    </row>
    <row r="7881" spans="1:4" x14ac:dyDescent="0.2">
      <c r="A7881" s="6" t="s">
        <v>19693</v>
      </c>
      <c r="B7881" s="6" t="s">
        <v>19718</v>
      </c>
      <c r="C7881" s="6" t="s">
        <v>19719</v>
      </c>
      <c r="D7881" s="12">
        <v>1</v>
      </c>
    </row>
    <row r="7882" spans="1:4" x14ac:dyDescent="0.2">
      <c r="A7882" s="6" t="s">
        <v>19693</v>
      </c>
      <c r="B7882" s="6" t="s">
        <v>19720</v>
      </c>
      <c r="C7882" s="6" t="s">
        <v>19721</v>
      </c>
      <c r="D7882" s="12">
        <v>1</v>
      </c>
    </row>
    <row r="7883" spans="1:4" x14ac:dyDescent="0.2">
      <c r="A7883" s="6" t="s">
        <v>19693</v>
      </c>
      <c r="B7883" s="6" t="s">
        <v>19722</v>
      </c>
      <c r="C7883" s="6" t="s">
        <v>19723</v>
      </c>
      <c r="D7883" s="12">
        <v>1</v>
      </c>
    </row>
    <row r="7884" spans="1:4" x14ac:dyDescent="0.2">
      <c r="A7884" s="6" t="s">
        <v>19693</v>
      </c>
      <c r="B7884" s="6" t="s">
        <v>19724</v>
      </c>
      <c r="C7884" s="6" t="s">
        <v>19725</v>
      </c>
      <c r="D7884" s="12">
        <v>1</v>
      </c>
    </row>
    <row r="7885" spans="1:4" x14ac:dyDescent="0.2">
      <c r="A7885" s="6" t="s">
        <v>19693</v>
      </c>
      <c r="B7885" s="6" t="s">
        <v>19726</v>
      </c>
      <c r="C7885" s="6" t="s">
        <v>19725</v>
      </c>
      <c r="D7885" s="12">
        <v>1</v>
      </c>
    </row>
    <row r="7886" spans="1:4" x14ac:dyDescent="0.2">
      <c r="A7886" s="6" t="s">
        <v>19693</v>
      </c>
      <c r="B7886" s="6" t="s">
        <v>19727</v>
      </c>
      <c r="C7886" s="6" t="s">
        <v>19728</v>
      </c>
      <c r="D7886" s="12">
        <v>1</v>
      </c>
    </row>
    <row r="7887" spans="1:4" x14ac:dyDescent="0.2">
      <c r="A7887" s="6" t="s">
        <v>19693</v>
      </c>
      <c r="B7887" s="6" t="s">
        <v>19729</v>
      </c>
      <c r="C7887" s="6" t="s">
        <v>19730</v>
      </c>
      <c r="D7887" s="12">
        <v>1</v>
      </c>
    </row>
    <row r="7888" spans="1:4" x14ac:dyDescent="0.2">
      <c r="A7888" s="6" t="s">
        <v>19693</v>
      </c>
      <c r="B7888" s="6" t="s">
        <v>19731</v>
      </c>
      <c r="C7888" s="6" t="s">
        <v>19732</v>
      </c>
      <c r="D7888" s="12">
        <v>1</v>
      </c>
    </row>
    <row r="7889" spans="1:4" x14ac:dyDescent="0.2">
      <c r="A7889" s="6" t="s">
        <v>19693</v>
      </c>
      <c r="B7889" s="6" t="s">
        <v>19733</v>
      </c>
      <c r="C7889" s="6" t="s">
        <v>19734</v>
      </c>
      <c r="D7889" s="12">
        <v>1</v>
      </c>
    </row>
    <row r="7890" spans="1:4" x14ac:dyDescent="0.2">
      <c r="A7890" s="6" t="s">
        <v>19735</v>
      </c>
      <c r="B7890" s="6" t="s">
        <v>19736</v>
      </c>
      <c r="C7890" s="6" t="s">
        <v>19737</v>
      </c>
      <c r="D7890" s="12">
        <v>1</v>
      </c>
    </row>
    <row r="7891" spans="1:4" x14ac:dyDescent="0.2">
      <c r="A7891" s="6" t="s">
        <v>19735</v>
      </c>
      <c r="B7891" s="6" t="s">
        <v>19738</v>
      </c>
      <c r="C7891" s="6" t="s">
        <v>19739</v>
      </c>
      <c r="D7891" s="12">
        <v>1</v>
      </c>
    </row>
    <row r="7892" spans="1:4" x14ac:dyDescent="0.2">
      <c r="A7892" s="6" t="s">
        <v>19740</v>
      </c>
      <c r="B7892" s="6" t="s">
        <v>19741</v>
      </c>
      <c r="C7892" s="6" t="s">
        <v>19742</v>
      </c>
      <c r="D7892" s="12">
        <v>1</v>
      </c>
    </row>
    <row r="7893" spans="1:4" x14ac:dyDescent="0.2">
      <c r="A7893" s="6" t="s">
        <v>19743</v>
      </c>
      <c r="B7893" s="6" t="s">
        <v>19744</v>
      </c>
      <c r="C7893" s="6" t="s">
        <v>19745</v>
      </c>
      <c r="D7893" s="12">
        <v>1</v>
      </c>
    </row>
    <row r="7894" spans="1:4" x14ac:dyDescent="0.2">
      <c r="A7894" s="6" t="s">
        <v>19743</v>
      </c>
      <c r="B7894" s="6" t="s">
        <v>19746</v>
      </c>
      <c r="C7894" s="6" t="s">
        <v>19747</v>
      </c>
      <c r="D7894" s="12">
        <v>1</v>
      </c>
    </row>
    <row r="7895" spans="1:4" x14ac:dyDescent="0.2">
      <c r="A7895" s="6" t="s">
        <v>19743</v>
      </c>
      <c r="B7895" s="6" t="s">
        <v>19748</v>
      </c>
      <c r="C7895" s="6" t="s">
        <v>19749</v>
      </c>
      <c r="D7895" s="12">
        <v>1</v>
      </c>
    </row>
    <row r="7896" spans="1:4" x14ac:dyDescent="0.2">
      <c r="A7896" s="6" t="s">
        <v>19743</v>
      </c>
      <c r="B7896" s="6" t="s">
        <v>19750</v>
      </c>
      <c r="C7896" s="6" t="s">
        <v>19751</v>
      </c>
      <c r="D7896" s="12">
        <v>1</v>
      </c>
    </row>
    <row r="7897" spans="1:4" x14ac:dyDescent="0.2">
      <c r="A7897" s="6" t="s">
        <v>19743</v>
      </c>
      <c r="B7897" s="6" t="s">
        <v>19752</v>
      </c>
      <c r="C7897" s="6" t="s">
        <v>19753</v>
      </c>
      <c r="D7897" s="12">
        <v>1</v>
      </c>
    </row>
    <row r="7898" spans="1:4" x14ac:dyDescent="0.2">
      <c r="A7898" s="6" t="s">
        <v>19743</v>
      </c>
      <c r="B7898" s="6" t="s">
        <v>19754</v>
      </c>
      <c r="C7898" s="6" t="s">
        <v>19755</v>
      </c>
      <c r="D7898" s="12">
        <v>1</v>
      </c>
    </row>
    <row r="7899" spans="1:4" x14ac:dyDescent="0.2">
      <c r="A7899" s="6" t="s">
        <v>19743</v>
      </c>
      <c r="B7899" s="6" t="s">
        <v>19756</v>
      </c>
      <c r="C7899" s="6" t="s">
        <v>19757</v>
      </c>
      <c r="D7899" s="12">
        <v>1</v>
      </c>
    </row>
    <row r="7900" spans="1:4" x14ac:dyDescent="0.2">
      <c r="A7900" s="6" t="s">
        <v>19743</v>
      </c>
      <c r="B7900" s="6" t="s">
        <v>19758</v>
      </c>
      <c r="C7900" s="6" t="s">
        <v>19759</v>
      </c>
      <c r="D7900" s="12">
        <v>1</v>
      </c>
    </row>
    <row r="7901" spans="1:4" x14ac:dyDescent="0.2">
      <c r="A7901" s="6" t="s">
        <v>19743</v>
      </c>
      <c r="B7901" s="6" t="s">
        <v>19760</v>
      </c>
      <c r="C7901" s="6" t="s">
        <v>19761</v>
      </c>
      <c r="D7901" s="12">
        <v>1</v>
      </c>
    </row>
    <row r="7902" spans="1:4" x14ac:dyDescent="0.2">
      <c r="A7902" s="6" t="s">
        <v>19743</v>
      </c>
      <c r="B7902" s="6" t="s">
        <v>19762</v>
      </c>
      <c r="C7902" s="6" t="s">
        <v>19763</v>
      </c>
      <c r="D7902" s="12">
        <v>1</v>
      </c>
    </row>
    <row r="7903" spans="1:4" x14ac:dyDescent="0.2">
      <c r="A7903" s="6" t="s">
        <v>19743</v>
      </c>
      <c r="B7903" s="6" t="s">
        <v>19764</v>
      </c>
      <c r="C7903" s="6" t="s">
        <v>19765</v>
      </c>
      <c r="D7903" s="12">
        <v>1</v>
      </c>
    </row>
    <row r="7904" spans="1:4" x14ac:dyDescent="0.2">
      <c r="A7904" s="6" t="s">
        <v>19743</v>
      </c>
      <c r="B7904" s="6" t="s">
        <v>19766</v>
      </c>
      <c r="C7904" s="6" t="s">
        <v>19767</v>
      </c>
      <c r="D7904" s="12">
        <v>1</v>
      </c>
    </row>
    <row r="7905" spans="1:4" x14ac:dyDescent="0.2">
      <c r="A7905" s="6" t="s">
        <v>19743</v>
      </c>
      <c r="B7905" s="6" t="s">
        <v>19768</v>
      </c>
      <c r="C7905" s="6" t="s">
        <v>19769</v>
      </c>
      <c r="D7905" s="12">
        <v>1</v>
      </c>
    </row>
    <row r="7906" spans="1:4" x14ac:dyDescent="0.2">
      <c r="A7906" s="6" t="s">
        <v>19743</v>
      </c>
      <c r="B7906" s="6" t="s">
        <v>19770</v>
      </c>
      <c r="C7906" s="6" t="s">
        <v>19771</v>
      </c>
      <c r="D7906" s="12">
        <v>1</v>
      </c>
    </row>
    <row r="7907" spans="1:4" x14ac:dyDescent="0.2">
      <c r="A7907" s="6" t="s">
        <v>6238</v>
      </c>
      <c r="B7907" s="6" t="s">
        <v>6239</v>
      </c>
      <c r="C7907" s="6" t="s">
        <v>16</v>
      </c>
      <c r="D7907" s="12">
        <v>1</v>
      </c>
    </row>
    <row r="7908" spans="1:4" x14ac:dyDescent="0.2">
      <c r="A7908" s="6" t="s">
        <v>6238</v>
      </c>
      <c r="B7908" s="6" t="s">
        <v>6240</v>
      </c>
      <c r="C7908" s="6" t="s">
        <v>6241</v>
      </c>
      <c r="D7908" s="12">
        <v>1</v>
      </c>
    </row>
    <row r="7909" spans="1:4" x14ac:dyDescent="0.2">
      <c r="A7909" s="6" t="s">
        <v>6238</v>
      </c>
      <c r="B7909" s="6" t="s">
        <v>6242</v>
      </c>
      <c r="C7909" s="6" t="s">
        <v>6243</v>
      </c>
      <c r="D7909" s="12">
        <v>1</v>
      </c>
    </row>
    <row r="7910" spans="1:4" x14ac:dyDescent="0.2">
      <c r="A7910" s="6" t="s">
        <v>6238</v>
      </c>
      <c r="B7910" s="6" t="s">
        <v>19772</v>
      </c>
      <c r="C7910" s="6" t="s">
        <v>19773</v>
      </c>
      <c r="D7910" s="12">
        <v>1</v>
      </c>
    </row>
    <row r="7911" spans="1:4" x14ac:dyDescent="0.2">
      <c r="A7911" s="6" t="s">
        <v>6238</v>
      </c>
      <c r="B7911" s="6" t="s">
        <v>19774</v>
      </c>
      <c r="C7911" s="6" t="s">
        <v>19775</v>
      </c>
      <c r="D7911" s="12">
        <v>1</v>
      </c>
    </row>
    <row r="7912" spans="1:4" x14ac:dyDescent="0.2">
      <c r="A7912" s="6" t="s">
        <v>6238</v>
      </c>
      <c r="B7912" s="6" t="s">
        <v>6244</v>
      </c>
      <c r="C7912" s="6" t="s">
        <v>6245</v>
      </c>
      <c r="D7912" s="12">
        <v>1</v>
      </c>
    </row>
    <row r="7913" spans="1:4" x14ac:dyDescent="0.2">
      <c r="A7913" s="6" t="s">
        <v>6238</v>
      </c>
      <c r="B7913" s="6" t="s">
        <v>19776</v>
      </c>
      <c r="C7913" s="6" t="s">
        <v>19777</v>
      </c>
      <c r="D7913" s="12">
        <v>1</v>
      </c>
    </row>
    <row r="7914" spans="1:4" x14ac:dyDescent="0.2">
      <c r="A7914" s="6" t="s">
        <v>6238</v>
      </c>
      <c r="B7914" s="6" t="s">
        <v>19778</v>
      </c>
      <c r="C7914" s="6" t="s">
        <v>19779</v>
      </c>
      <c r="D7914" s="12">
        <v>1</v>
      </c>
    </row>
    <row r="7915" spans="1:4" x14ac:dyDescent="0.2">
      <c r="A7915" s="6" t="s">
        <v>6238</v>
      </c>
      <c r="B7915" s="6" t="s">
        <v>6247</v>
      </c>
      <c r="C7915" s="6" t="s">
        <v>6248</v>
      </c>
      <c r="D7915" s="12">
        <v>1</v>
      </c>
    </row>
    <row r="7916" spans="1:4" x14ac:dyDescent="0.2">
      <c r="A7916" s="6" t="s">
        <v>6238</v>
      </c>
      <c r="B7916" s="6" t="s">
        <v>19780</v>
      </c>
      <c r="C7916" s="6" t="s">
        <v>19781</v>
      </c>
      <c r="D7916" s="12">
        <v>1</v>
      </c>
    </row>
    <row r="7917" spans="1:4" x14ac:dyDescent="0.2">
      <c r="A7917" s="6" t="s">
        <v>6238</v>
      </c>
      <c r="B7917" s="6" t="s">
        <v>6249</v>
      </c>
      <c r="C7917" s="6" t="s">
        <v>23</v>
      </c>
      <c r="D7917" s="12">
        <v>1</v>
      </c>
    </row>
    <row r="7918" spans="1:4" x14ac:dyDescent="0.2">
      <c r="A7918" s="6" t="s">
        <v>6238</v>
      </c>
      <c r="B7918" s="6" t="s">
        <v>6250</v>
      </c>
      <c r="C7918" s="6" t="s">
        <v>6251</v>
      </c>
      <c r="D7918" s="12">
        <v>1</v>
      </c>
    </row>
    <row r="7919" spans="1:4" x14ac:dyDescent="0.2">
      <c r="A7919" s="6" t="s">
        <v>6238</v>
      </c>
      <c r="B7919" s="6" t="s">
        <v>19782</v>
      </c>
      <c r="C7919" s="6" t="s">
        <v>19783</v>
      </c>
      <c r="D7919" s="12">
        <v>1</v>
      </c>
    </row>
    <row r="7920" spans="1:4" x14ac:dyDescent="0.2">
      <c r="A7920" s="6" t="s">
        <v>6238</v>
      </c>
      <c r="B7920" s="6" t="s">
        <v>6252</v>
      </c>
      <c r="C7920" s="6" t="s">
        <v>6253</v>
      </c>
      <c r="D7920" s="12">
        <v>1</v>
      </c>
    </row>
    <row r="7921" spans="1:4" x14ac:dyDescent="0.2">
      <c r="A7921" s="6" t="s">
        <v>6238</v>
      </c>
      <c r="B7921" s="6" t="s">
        <v>6254</v>
      </c>
      <c r="C7921" s="6" t="s">
        <v>6255</v>
      </c>
      <c r="D7921" s="12">
        <v>1</v>
      </c>
    </row>
    <row r="7922" spans="1:4" x14ac:dyDescent="0.2">
      <c r="A7922" s="6" t="s">
        <v>6238</v>
      </c>
      <c r="B7922" s="6" t="s">
        <v>6256</v>
      </c>
      <c r="C7922" s="6" t="s">
        <v>6257</v>
      </c>
      <c r="D7922" s="12">
        <v>1</v>
      </c>
    </row>
    <row r="7923" spans="1:4" x14ac:dyDescent="0.2">
      <c r="A7923" s="6" t="s">
        <v>6238</v>
      </c>
      <c r="B7923" s="6" t="s">
        <v>19784</v>
      </c>
      <c r="C7923" s="6" t="s">
        <v>19785</v>
      </c>
      <c r="D7923" s="12">
        <v>1</v>
      </c>
    </row>
    <row r="7924" spans="1:4" x14ac:dyDescent="0.2">
      <c r="A7924" s="6" t="s">
        <v>6258</v>
      </c>
      <c r="B7924" s="6" t="s">
        <v>19786</v>
      </c>
      <c r="C7924" s="6" t="s">
        <v>19787</v>
      </c>
      <c r="D7924" s="12">
        <v>6</v>
      </c>
    </row>
    <row r="7925" spans="1:4" x14ac:dyDescent="0.2">
      <c r="A7925" s="6" t="s">
        <v>6258</v>
      </c>
      <c r="B7925" s="6" t="s">
        <v>6259</v>
      </c>
      <c r="C7925" s="6" t="s">
        <v>6260</v>
      </c>
      <c r="D7925" s="12">
        <v>6</v>
      </c>
    </row>
    <row r="7926" spans="1:4" x14ac:dyDescent="0.2">
      <c r="A7926" s="6" t="s">
        <v>6258</v>
      </c>
      <c r="B7926" s="6" t="s">
        <v>19788</v>
      </c>
      <c r="C7926" s="6" t="s">
        <v>19787</v>
      </c>
      <c r="D7926" s="12">
        <v>6</v>
      </c>
    </row>
    <row r="7927" spans="1:4" x14ac:dyDescent="0.2">
      <c r="A7927" s="6" t="s">
        <v>6258</v>
      </c>
      <c r="B7927" s="6" t="s">
        <v>6261</v>
      </c>
      <c r="C7927" s="6" t="s">
        <v>6262</v>
      </c>
      <c r="D7927" s="12">
        <v>6</v>
      </c>
    </row>
    <row r="7928" spans="1:4" x14ac:dyDescent="0.2">
      <c r="A7928" s="6" t="s">
        <v>6258</v>
      </c>
      <c r="B7928" s="6" t="s">
        <v>6263</v>
      </c>
      <c r="C7928" s="6" t="s">
        <v>6264</v>
      </c>
      <c r="D7928" s="12">
        <v>6</v>
      </c>
    </row>
    <row r="7929" spans="1:4" x14ac:dyDescent="0.2">
      <c r="A7929" s="6" t="s">
        <v>6258</v>
      </c>
      <c r="B7929" s="6" t="s">
        <v>19789</v>
      </c>
      <c r="C7929" s="6" t="s">
        <v>19790</v>
      </c>
      <c r="D7929" s="12">
        <v>6</v>
      </c>
    </row>
    <row r="7930" spans="1:4" x14ac:dyDescent="0.2">
      <c r="A7930" s="6" t="s">
        <v>6258</v>
      </c>
      <c r="B7930" s="6" t="s">
        <v>6265</v>
      </c>
      <c r="C7930" s="6" t="s">
        <v>6266</v>
      </c>
      <c r="D7930" s="12">
        <v>6</v>
      </c>
    </row>
    <row r="7931" spans="1:4" x14ac:dyDescent="0.2">
      <c r="A7931" s="6" t="s">
        <v>6258</v>
      </c>
      <c r="B7931" s="6" t="s">
        <v>6267</v>
      </c>
      <c r="C7931" s="6" t="s">
        <v>6268</v>
      </c>
      <c r="D7931" s="12">
        <v>6</v>
      </c>
    </row>
    <row r="7932" spans="1:4" x14ac:dyDescent="0.2">
      <c r="A7932" s="6" t="s">
        <v>6258</v>
      </c>
      <c r="B7932" s="6" t="s">
        <v>6269</v>
      </c>
      <c r="C7932" s="6" t="s">
        <v>6270</v>
      </c>
      <c r="D7932" s="12">
        <v>1</v>
      </c>
    </row>
    <row r="7933" spans="1:4" x14ac:dyDescent="0.2">
      <c r="A7933" s="6" t="s">
        <v>6258</v>
      </c>
      <c r="B7933" s="6" t="s">
        <v>6271</v>
      </c>
      <c r="C7933" s="6" t="s">
        <v>6272</v>
      </c>
      <c r="D7933" s="12">
        <v>1</v>
      </c>
    </row>
    <row r="7934" spans="1:4" x14ac:dyDescent="0.2">
      <c r="A7934" s="6" t="s">
        <v>6258</v>
      </c>
      <c r="B7934" s="6" t="s">
        <v>19791</v>
      </c>
      <c r="C7934" s="6" t="s">
        <v>19792</v>
      </c>
      <c r="D7934" s="12">
        <v>6</v>
      </c>
    </row>
    <row r="7935" spans="1:4" x14ac:dyDescent="0.2">
      <c r="A7935" s="6" t="s">
        <v>6273</v>
      </c>
      <c r="B7935" s="6" t="s">
        <v>19793</v>
      </c>
      <c r="C7935" s="6" t="s">
        <v>19794</v>
      </c>
      <c r="D7935" s="12">
        <v>1</v>
      </c>
    </row>
    <row r="7936" spans="1:4" x14ac:dyDescent="0.2">
      <c r="A7936" s="6" t="s">
        <v>6273</v>
      </c>
      <c r="B7936" s="6" t="s">
        <v>19795</v>
      </c>
      <c r="C7936" s="6" t="s">
        <v>19796</v>
      </c>
      <c r="D7936" s="12">
        <v>1</v>
      </c>
    </row>
    <row r="7937" spans="1:4" x14ac:dyDescent="0.2">
      <c r="A7937" s="6" t="s">
        <v>6273</v>
      </c>
      <c r="B7937" s="6" t="s">
        <v>6274</v>
      </c>
      <c r="C7937" s="6" t="s">
        <v>6275</v>
      </c>
      <c r="D7937" s="12">
        <v>1</v>
      </c>
    </row>
    <row r="7938" spans="1:4" x14ac:dyDescent="0.2">
      <c r="A7938" s="6" t="s">
        <v>6273</v>
      </c>
      <c r="B7938" s="6" t="s">
        <v>6276</v>
      </c>
      <c r="C7938" s="6" t="s">
        <v>6277</v>
      </c>
      <c r="D7938" s="12">
        <v>1</v>
      </c>
    </row>
    <row r="7939" spans="1:4" x14ac:dyDescent="0.2">
      <c r="A7939" s="6" t="s">
        <v>6273</v>
      </c>
      <c r="B7939" s="6" t="s">
        <v>6278</v>
      </c>
      <c r="C7939" s="6" t="s">
        <v>6279</v>
      </c>
      <c r="D7939" s="12">
        <v>1</v>
      </c>
    </row>
    <row r="7940" spans="1:4" x14ac:dyDescent="0.2">
      <c r="A7940" s="6" t="s">
        <v>6273</v>
      </c>
      <c r="B7940" s="6" t="s">
        <v>6280</v>
      </c>
      <c r="C7940" s="6" t="s">
        <v>6281</v>
      </c>
      <c r="D7940" s="12">
        <v>1</v>
      </c>
    </row>
    <row r="7941" spans="1:4" x14ac:dyDescent="0.2">
      <c r="A7941" s="6" t="s">
        <v>6273</v>
      </c>
      <c r="B7941" s="6" t="s">
        <v>6282</v>
      </c>
      <c r="C7941" s="6" t="s">
        <v>6283</v>
      </c>
      <c r="D7941" s="12">
        <v>1</v>
      </c>
    </row>
    <row r="7942" spans="1:4" x14ac:dyDescent="0.2">
      <c r="A7942" s="6" t="s">
        <v>6273</v>
      </c>
      <c r="B7942" s="6" t="s">
        <v>6284</v>
      </c>
      <c r="C7942" s="6" t="s">
        <v>6285</v>
      </c>
      <c r="D7942" s="12">
        <v>1</v>
      </c>
    </row>
    <row r="7943" spans="1:4" x14ac:dyDescent="0.2">
      <c r="A7943" s="6" t="s">
        <v>6273</v>
      </c>
      <c r="B7943" s="6" t="s">
        <v>6286</v>
      </c>
      <c r="C7943" s="6" t="s">
        <v>6287</v>
      </c>
      <c r="D7943" s="12">
        <v>1</v>
      </c>
    </row>
    <row r="7944" spans="1:4" x14ac:dyDescent="0.2">
      <c r="A7944" s="6" t="s">
        <v>6273</v>
      </c>
      <c r="B7944" s="6" t="s">
        <v>6288</v>
      </c>
      <c r="C7944" s="6" t="s">
        <v>6289</v>
      </c>
      <c r="D7944" s="12">
        <v>1</v>
      </c>
    </row>
    <row r="7945" spans="1:4" x14ac:dyDescent="0.2">
      <c r="A7945" s="6" t="s">
        <v>6273</v>
      </c>
      <c r="B7945" s="6" t="s">
        <v>6290</v>
      </c>
      <c r="C7945" s="6" t="s">
        <v>6291</v>
      </c>
      <c r="D7945" s="12">
        <v>1</v>
      </c>
    </row>
    <row r="7946" spans="1:4" x14ac:dyDescent="0.2">
      <c r="A7946" s="6" t="s">
        <v>6273</v>
      </c>
      <c r="B7946" s="6" t="s">
        <v>6292</v>
      </c>
      <c r="C7946" s="6" t="s">
        <v>6293</v>
      </c>
      <c r="D7946" s="12">
        <v>1</v>
      </c>
    </row>
    <row r="7947" spans="1:4" x14ac:dyDescent="0.2">
      <c r="A7947" s="6" t="s">
        <v>6273</v>
      </c>
      <c r="B7947" s="6" t="s">
        <v>6295</v>
      </c>
      <c r="C7947" s="6" t="s">
        <v>6296</v>
      </c>
      <c r="D7947" s="12">
        <v>1</v>
      </c>
    </row>
    <row r="7948" spans="1:4" x14ac:dyDescent="0.2">
      <c r="A7948" s="6" t="s">
        <v>6273</v>
      </c>
      <c r="B7948" s="6" t="s">
        <v>6298</v>
      </c>
      <c r="C7948" s="6" t="s">
        <v>6299</v>
      </c>
      <c r="D7948" s="12">
        <v>1</v>
      </c>
    </row>
    <row r="7949" spans="1:4" x14ac:dyDescent="0.2">
      <c r="A7949" s="6" t="s">
        <v>6273</v>
      </c>
      <c r="B7949" s="6" t="s">
        <v>6301</v>
      </c>
      <c r="C7949" s="6" t="s">
        <v>6302</v>
      </c>
      <c r="D7949" s="12">
        <v>1</v>
      </c>
    </row>
    <row r="7950" spans="1:4" x14ac:dyDescent="0.2">
      <c r="A7950" s="6" t="s">
        <v>6273</v>
      </c>
      <c r="B7950" s="6" t="s">
        <v>6304</v>
      </c>
      <c r="C7950" s="6" t="s">
        <v>6305</v>
      </c>
      <c r="D7950" s="12">
        <v>1</v>
      </c>
    </row>
    <row r="7951" spans="1:4" x14ac:dyDescent="0.2">
      <c r="A7951" s="6" t="s">
        <v>6273</v>
      </c>
      <c r="B7951" s="6" t="s">
        <v>6307</v>
      </c>
      <c r="C7951" s="6" t="s">
        <v>6308</v>
      </c>
      <c r="D7951" s="12">
        <v>1</v>
      </c>
    </row>
    <row r="7952" spans="1:4" x14ac:dyDescent="0.2">
      <c r="A7952" s="6" t="s">
        <v>6273</v>
      </c>
      <c r="B7952" s="6" t="s">
        <v>6310</v>
      </c>
      <c r="C7952" s="6" t="s">
        <v>6311</v>
      </c>
      <c r="D7952" s="12">
        <v>1</v>
      </c>
    </row>
    <row r="7953" spans="1:4" x14ac:dyDescent="0.2">
      <c r="A7953" s="6" t="s">
        <v>6273</v>
      </c>
      <c r="B7953" s="6" t="s">
        <v>6312</v>
      </c>
      <c r="C7953" s="6" t="s">
        <v>6313</v>
      </c>
      <c r="D7953" s="12">
        <v>1</v>
      </c>
    </row>
    <row r="7954" spans="1:4" x14ac:dyDescent="0.2">
      <c r="A7954" s="6" t="s">
        <v>6273</v>
      </c>
      <c r="B7954" s="6" t="s">
        <v>6314</v>
      </c>
      <c r="C7954" s="6" t="s">
        <v>6315</v>
      </c>
      <c r="D7954" s="12">
        <v>1</v>
      </c>
    </row>
    <row r="7955" spans="1:4" x14ac:dyDescent="0.2">
      <c r="A7955" s="6" t="s">
        <v>6273</v>
      </c>
      <c r="B7955" s="6" t="s">
        <v>6316</v>
      </c>
      <c r="C7955" s="6" t="s">
        <v>6317</v>
      </c>
      <c r="D7955" s="12">
        <v>1</v>
      </c>
    </row>
    <row r="7956" spans="1:4" x14ac:dyDescent="0.2">
      <c r="A7956" s="6" t="s">
        <v>6273</v>
      </c>
      <c r="B7956" s="6" t="s">
        <v>6318</v>
      </c>
      <c r="C7956" s="6" t="s">
        <v>6319</v>
      </c>
      <c r="D7956" s="12">
        <v>1</v>
      </c>
    </row>
    <row r="7957" spans="1:4" x14ac:dyDescent="0.2">
      <c r="A7957" s="6" t="s">
        <v>6273</v>
      </c>
      <c r="B7957" s="6" t="s">
        <v>6320</v>
      </c>
      <c r="C7957" s="6" t="s">
        <v>6321</v>
      </c>
      <c r="D7957" s="12">
        <v>1</v>
      </c>
    </row>
    <row r="7958" spans="1:4" x14ac:dyDescent="0.2">
      <c r="A7958" s="6" t="s">
        <v>6273</v>
      </c>
      <c r="B7958" s="6" t="s">
        <v>6322</v>
      </c>
      <c r="C7958" s="6" t="s">
        <v>6323</v>
      </c>
      <c r="D7958" s="12">
        <v>1</v>
      </c>
    </row>
    <row r="7959" spans="1:4" x14ac:dyDescent="0.2">
      <c r="A7959" s="6" t="s">
        <v>6273</v>
      </c>
      <c r="B7959" s="6" t="s">
        <v>6324</v>
      </c>
      <c r="C7959" s="6" t="s">
        <v>6325</v>
      </c>
      <c r="D7959" s="12">
        <v>1</v>
      </c>
    </row>
    <row r="7960" spans="1:4" x14ac:dyDescent="0.2">
      <c r="A7960" s="6" t="s">
        <v>6273</v>
      </c>
      <c r="B7960" s="6" t="s">
        <v>6326</v>
      </c>
      <c r="C7960" s="6" t="s">
        <v>6327</v>
      </c>
      <c r="D7960" s="12">
        <v>1</v>
      </c>
    </row>
    <row r="7961" spans="1:4" x14ac:dyDescent="0.2">
      <c r="A7961" s="6" t="s">
        <v>6273</v>
      </c>
      <c r="B7961" s="6" t="s">
        <v>6328</v>
      </c>
      <c r="C7961" s="6" t="s">
        <v>6329</v>
      </c>
      <c r="D7961" s="12">
        <v>1</v>
      </c>
    </row>
    <row r="7962" spans="1:4" x14ac:dyDescent="0.2">
      <c r="A7962" s="6" t="s">
        <v>6273</v>
      </c>
      <c r="B7962" s="6" t="s">
        <v>6331</v>
      </c>
      <c r="C7962" s="6" t="s">
        <v>6332</v>
      </c>
      <c r="D7962" s="12">
        <v>1</v>
      </c>
    </row>
    <row r="7963" spans="1:4" x14ac:dyDescent="0.2">
      <c r="A7963" s="6" t="s">
        <v>6273</v>
      </c>
      <c r="B7963" s="6" t="s">
        <v>6334</v>
      </c>
      <c r="C7963" s="6" t="s">
        <v>6329</v>
      </c>
      <c r="D7963" s="12">
        <v>1</v>
      </c>
    </row>
    <row r="7964" spans="1:4" x14ac:dyDescent="0.2">
      <c r="A7964" s="6" t="s">
        <v>6273</v>
      </c>
      <c r="B7964" s="6" t="s">
        <v>6336</v>
      </c>
      <c r="C7964" s="6" t="s">
        <v>6337</v>
      </c>
      <c r="D7964" s="12">
        <v>1</v>
      </c>
    </row>
    <row r="7965" spans="1:4" x14ac:dyDescent="0.2">
      <c r="A7965" s="6" t="s">
        <v>6273</v>
      </c>
      <c r="B7965" s="6" t="s">
        <v>6339</v>
      </c>
      <c r="C7965" s="6" t="s">
        <v>6340</v>
      </c>
      <c r="D7965" s="12">
        <v>1</v>
      </c>
    </row>
    <row r="7966" spans="1:4" x14ac:dyDescent="0.2">
      <c r="A7966" s="6" t="s">
        <v>6273</v>
      </c>
      <c r="B7966" s="6" t="s">
        <v>6342</v>
      </c>
      <c r="C7966" s="6" t="s">
        <v>6343</v>
      </c>
      <c r="D7966" s="12">
        <v>1</v>
      </c>
    </row>
    <row r="7967" spans="1:4" x14ac:dyDescent="0.2">
      <c r="A7967" s="6" t="s">
        <v>6273</v>
      </c>
      <c r="B7967" s="6" t="s">
        <v>6344</v>
      </c>
      <c r="C7967" s="6" t="s">
        <v>6345</v>
      </c>
      <c r="D7967" s="12">
        <v>1</v>
      </c>
    </row>
    <row r="7968" spans="1:4" x14ac:dyDescent="0.2">
      <c r="A7968" s="6" t="s">
        <v>6273</v>
      </c>
      <c r="B7968" s="6" t="s">
        <v>6346</v>
      </c>
      <c r="C7968" s="6" t="s">
        <v>6347</v>
      </c>
      <c r="D7968" s="12">
        <v>1</v>
      </c>
    </row>
    <row r="7969" spans="1:4" x14ac:dyDescent="0.2">
      <c r="A7969" s="6" t="s">
        <v>6273</v>
      </c>
      <c r="B7969" s="6" t="s">
        <v>6348</v>
      </c>
      <c r="C7969" s="6" t="s">
        <v>6349</v>
      </c>
      <c r="D7969" s="12">
        <v>1</v>
      </c>
    </row>
    <row r="7970" spans="1:4" x14ac:dyDescent="0.2">
      <c r="A7970" s="6" t="s">
        <v>6273</v>
      </c>
      <c r="B7970" s="6" t="s">
        <v>6350</v>
      </c>
      <c r="C7970" s="6" t="s">
        <v>6351</v>
      </c>
      <c r="D7970" s="12">
        <v>1</v>
      </c>
    </row>
    <row r="7971" spans="1:4" x14ac:dyDescent="0.2">
      <c r="A7971" s="6" t="s">
        <v>6273</v>
      </c>
      <c r="B7971" s="6" t="s">
        <v>6352</v>
      </c>
      <c r="C7971" s="6" t="s">
        <v>6353</v>
      </c>
      <c r="D7971" s="12">
        <v>1</v>
      </c>
    </row>
    <row r="7972" spans="1:4" x14ac:dyDescent="0.2">
      <c r="A7972" s="6" t="s">
        <v>6273</v>
      </c>
      <c r="B7972" s="6" t="s">
        <v>6355</v>
      </c>
      <c r="C7972" s="6" t="s">
        <v>6356</v>
      </c>
      <c r="D7972" s="12">
        <v>1</v>
      </c>
    </row>
    <row r="7973" spans="1:4" x14ac:dyDescent="0.2">
      <c r="A7973" s="6" t="s">
        <v>6273</v>
      </c>
      <c r="B7973" s="6" t="s">
        <v>6358</v>
      </c>
      <c r="C7973" s="6" t="s">
        <v>6359</v>
      </c>
      <c r="D7973" s="12">
        <v>1</v>
      </c>
    </row>
    <row r="7974" spans="1:4" x14ac:dyDescent="0.2">
      <c r="A7974" s="6" t="s">
        <v>6273</v>
      </c>
      <c r="B7974" s="6" t="s">
        <v>6360</v>
      </c>
      <c r="C7974" s="6" t="s">
        <v>9866</v>
      </c>
      <c r="D7974" s="12">
        <v>1</v>
      </c>
    </row>
    <row r="7975" spans="1:4" x14ac:dyDescent="0.2">
      <c r="A7975" s="6" t="s">
        <v>6273</v>
      </c>
      <c r="B7975" s="6" t="s">
        <v>6361</v>
      </c>
      <c r="C7975" s="6" t="s">
        <v>9867</v>
      </c>
      <c r="D7975" s="12">
        <v>1</v>
      </c>
    </row>
    <row r="7976" spans="1:4" x14ac:dyDescent="0.2">
      <c r="A7976" s="6" t="s">
        <v>6273</v>
      </c>
      <c r="B7976" s="6" t="s">
        <v>6362</v>
      </c>
      <c r="C7976" s="6" t="s">
        <v>6363</v>
      </c>
      <c r="D7976" s="12">
        <v>1</v>
      </c>
    </row>
    <row r="7977" spans="1:4" x14ac:dyDescent="0.2">
      <c r="A7977" s="6" t="s">
        <v>6273</v>
      </c>
      <c r="B7977" s="6" t="s">
        <v>6364</v>
      </c>
      <c r="C7977" s="6" t="s">
        <v>6365</v>
      </c>
      <c r="D7977" s="12">
        <v>1</v>
      </c>
    </row>
    <row r="7978" spans="1:4" x14ac:dyDescent="0.2">
      <c r="A7978" s="6" t="s">
        <v>6273</v>
      </c>
      <c r="B7978" s="6" t="s">
        <v>6366</v>
      </c>
      <c r="C7978" s="6" t="s">
        <v>6367</v>
      </c>
      <c r="D7978" s="12">
        <v>1</v>
      </c>
    </row>
    <row r="7979" spans="1:4" x14ac:dyDescent="0.2">
      <c r="A7979" s="6" t="s">
        <v>6273</v>
      </c>
      <c r="B7979" s="6" t="s">
        <v>6368</v>
      </c>
      <c r="C7979" s="6" t="s">
        <v>6369</v>
      </c>
      <c r="D7979" s="12">
        <v>1</v>
      </c>
    </row>
    <row r="7980" spans="1:4" x14ac:dyDescent="0.2">
      <c r="A7980" s="6" t="s">
        <v>6273</v>
      </c>
      <c r="B7980" s="6" t="s">
        <v>6370</v>
      </c>
      <c r="C7980" s="6" t="s">
        <v>9957</v>
      </c>
      <c r="D7980" s="12">
        <v>1</v>
      </c>
    </row>
    <row r="7981" spans="1:4" x14ac:dyDescent="0.2">
      <c r="A7981" s="6" t="s">
        <v>6273</v>
      </c>
      <c r="B7981" s="6" t="s">
        <v>6372</v>
      </c>
      <c r="C7981" s="6" t="s">
        <v>6371</v>
      </c>
      <c r="D7981" s="12">
        <v>1</v>
      </c>
    </row>
    <row r="7982" spans="1:4" x14ac:dyDescent="0.2">
      <c r="A7982" s="6" t="s">
        <v>6273</v>
      </c>
      <c r="B7982" s="6" t="s">
        <v>6373</v>
      </c>
      <c r="C7982" s="6" t="s">
        <v>6374</v>
      </c>
      <c r="D7982" s="12">
        <v>1</v>
      </c>
    </row>
    <row r="7983" spans="1:4" x14ac:dyDescent="0.2">
      <c r="A7983" s="6" t="s">
        <v>6273</v>
      </c>
      <c r="B7983" s="6" t="s">
        <v>6375</v>
      </c>
      <c r="C7983" s="6" t="s">
        <v>6376</v>
      </c>
      <c r="D7983" s="12">
        <v>1</v>
      </c>
    </row>
    <row r="7984" spans="1:4" x14ac:dyDescent="0.2">
      <c r="A7984" s="6" t="s">
        <v>6273</v>
      </c>
      <c r="B7984" s="6" t="s">
        <v>6377</v>
      </c>
      <c r="C7984" s="6" t="s">
        <v>6378</v>
      </c>
      <c r="D7984" s="12">
        <v>1</v>
      </c>
    </row>
    <row r="7985" spans="1:4" x14ac:dyDescent="0.2">
      <c r="A7985" s="6" t="s">
        <v>6273</v>
      </c>
      <c r="B7985" s="6" t="s">
        <v>6379</v>
      </c>
      <c r="C7985" s="6" t="s">
        <v>6380</v>
      </c>
      <c r="D7985" s="12">
        <v>1</v>
      </c>
    </row>
    <row r="7986" spans="1:4" x14ac:dyDescent="0.2">
      <c r="A7986" s="6" t="s">
        <v>6273</v>
      </c>
      <c r="B7986" s="6" t="s">
        <v>6381</v>
      </c>
      <c r="C7986" s="6" t="s">
        <v>9868</v>
      </c>
      <c r="D7986" s="12">
        <v>1</v>
      </c>
    </row>
    <row r="7987" spans="1:4" x14ac:dyDescent="0.2">
      <c r="A7987" s="6" t="s">
        <v>6273</v>
      </c>
      <c r="B7987" s="6" t="s">
        <v>6382</v>
      </c>
      <c r="C7987" s="6" t="s">
        <v>6383</v>
      </c>
      <c r="D7987" s="12">
        <v>1</v>
      </c>
    </row>
    <row r="7988" spans="1:4" x14ac:dyDescent="0.2">
      <c r="A7988" s="6" t="s">
        <v>6273</v>
      </c>
      <c r="B7988" s="6" t="s">
        <v>6384</v>
      </c>
      <c r="C7988" s="6" t="s">
        <v>6385</v>
      </c>
      <c r="D7988" s="12">
        <v>1</v>
      </c>
    </row>
    <row r="7989" spans="1:4" x14ac:dyDescent="0.2">
      <c r="A7989" s="6" t="s">
        <v>6273</v>
      </c>
      <c r="B7989" s="6" t="s">
        <v>6386</v>
      </c>
      <c r="C7989" s="6" t="s">
        <v>6387</v>
      </c>
      <c r="D7989" s="12">
        <v>1</v>
      </c>
    </row>
    <row r="7990" spans="1:4" x14ac:dyDescent="0.2">
      <c r="A7990" s="6" t="s">
        <v>6273</v>
      </c>
      <c r="B7990" s="6" t="s">
        <v>6388</v>
      </c>
      <c r="C7990" s="6" t="s">
        <v>6389</v>
      </c>
      <c r="D7990" s="12">
        <v>1</v>
      </c>
    </row>
    <row r="7991" spans="1:4" x14ac:dyDescent="0.2">
      <c r="A7991" s="6" t="s">
        <v>6273</v>
      </c>
      <c r="B7991" s="6" t="s">
        <v>19797</v>
      </c>
      <c r="C7991" s="6" t="s">
        <v>19798</v>
      </c>
      <c r="D7991" s="12">
        <v>1</v>
      </c>
    </row>
    <row r="7992" spans="1:4" x14ac:dyDescent="0.2">
      <c r="A7992" s="6" t="s">
        <v>6273</v>
      </c>
      <c r="B7992" s="6" t="s">
        <v>6390</v>
      </c>
      <c r="C7992" s="6" t="s">
        <v>6391</v>
      </c>
      <c r="D7992" s="12">
        <v>20</v>
      </c>
    </row>
    <row r="7993" spans="1:4" x14ac:dyDescent="0.2">
      <c r="A7993" s="6" t="s">
        <v>6273</v>
      </c>
      <c r="B7993" s="6" t="s">
        <v>19799</v>
      </c>
      <c r="C7993" s="6" t="s">
        <v>19800</v>
      </c>
      <c r="D7993" s="12">
        <v>1</v>
      </c>
    </row>
    <row r="7994" spans="1:4" x14ac:dyDescent="0.2">
      <c r="A7994" s="6" t="s">
        <v>6273</v>
      </c>
      <c r="B7994" s="6" t="s">
        <v>6392</v>
      </c>
      <c r="C7994" s="6" t="s">
        <v>6393</v>
      </c>
      <c r="D7994" s="12">
        <v>1</v>
      </c>
    </row>
    <row r="7995" spans="1:4" x14ac:dyDescent="0.2">
      <c r="A7995" s="6" t="s">
        <v>6273</v>
      </c>
      <c r="B7995" s="6" t="s">
        <v>6394</v>
      </c>
      <c r="C7995" s="6" t="s">
        <v>6395</v>
      </c>
      <c r="D7995" s="12">
        <v>1</v>
      </c>
    </row>
    <row r="7996" spans="1:4" x14ac:dyDescent="0.2">
      <c r="A7996" s="6" t="s">
        <v>6273</v>
      </c>
      <c r="B7996" s="6" t="s">
        <v>6396</v>
      </c>
      <c r="C7996" s="6" t="s">
        <v>6397</v>
      </c>
      <c r="D7996" s="12">
        <v>1</v>
      </c>
    </row>
    <row r="7997" spans="1:4" x14ac:dyDescent="0.2">
      <c r="A7997" s="6" t="s">
        <v>6273</v>
      </c>
      <c r="B7997" s="6" t="s">
        <v>6398</v>
      </c>
      <c r="C7997" s="6" t="s">
        <v>6399</v>
      </c>
      <c r="D7997" s="12">
        <v>1</v>
      </c>
    </row>
    <row r="7998" spans="1:4" x14ac:dyDescent="0.2">
      <c r="A7998" s="6" t="s">
        <v>6273</v>
      </c>
      <c r="B7998" s="6" t="s">
        <v>6400</v>
      </c>
      <c r="C7998" s="6" t="s">
        <v>6401</v>
      </c>
      <c r="D7998" s="12">
        <v>1</v>
      </c>
    </row>
    <row r="7999" spans="1:4" x14ac:dyDescent="0.2">
      <c r="A7999" s="6" t="s">
        <v>6273</v>
      </c>
      <c r="B7999" s="6" t="s">
        <v>6402</v>
      </c>
      <c r="C7999" s="6" t="s">
        <v>6403</v>
      </c>
      <c r="D7999" s="12">
        <v>1</v>
      </c>
    </row>
    <row r="8000" spans="1:4" x14ac:dyDescent="0.2">
      <c r="A8000" s="6" t="s">
        <v>6273</v>
      </c>
      <c r="B8000" s="6" t="s">
        <v>6404</v>
      </c>
      <c r="C8000" s="6" t="s">
        <v>6405</v>
      </c>
      <c r="D8000" s="12">
        <v>1</v>
      </c>
    </row>
    <row r="8001" spans="1:4" x14ac:dyDescent="0.2">
      <c r="A8001" s="6" t="s">
        <v>6273</v>
      </c>
      <c r="B8001" s="6" t="s">
        <v>6406</v>
      </c>
      <c r="C8001" s="6" t="s">
        <v>6407</v>
      </c>
      <c r="D8001" s="12">
        <v>1</v>
      </c>
    </row>
    <row r="8002" spans="1:4" x14ac:dyDescent="0.2">
      <c r="A8002" s="6" t="s">
        <v>6273</v>
      </c>
      <c r="B8002" s="6" t="s">
        <v>6408</v>
      </c>
      <c r="C8002" s="6" t="s">
        <v>6409</v>
      </c>
      <c r="D8002" s="12">
        <v>1</v>
      </c>
    </row>
    <row r="8003" spans="1:4" x14ac:dyDescent="0.2">
      <c r="A8003" s="6" t="s">
        <v>6273</v>
      </c>
      <c r="B8003" s="6" t="s">
        <v>6410</v>
      </c>
      <c r="C8003" s="6" t="s">
        <v>6411</v>
      </c>
      <c r="D8003" s="12">
        <v>1</v>
      </c>
    </row>
    <row r="8004" spans="1:4" x14ac:dyDescent="0.2">
      <c r="A8004" s="6" t="s">
        <v>6273</v>
      </c>
      <c r="B8004" s="6" t="s">
        <v>6412</v>
      </c>
      <c r="C8004" s="6" t="s">
        <v>6413</v>
      </c>
      <c r="D8004" s="12">
        <v>1</v>
      </c>
    </row>
    <row r="8005" spans="1:4" x14ac:dyDescent="0.2">
      <c r="A8005" s="6" t="s">
        <v>6273</v>
      </c>
      <c r="B8005" s="6" t="s">
        <v>19801</v>
      </c>
      <c r="C8005" s="6" t="s">
        <v>19802</v>
      </c>
      <c r="D8005" s="12">
        <v>1</v>
      </c>
    </row>
    <row r="8006" spans="1:4" x14ac:dyDescent="0.2">
      <c r="A8006" s="6" t="s">
        <v>6273</v>
      </c>
      <c r="B8006" s="6" t="s">
        <v>19803</v>
      </c>
      <c r="C8006" s="6" t="s">
        <v>19804</v>
      </c>
      <c r="D8006" s="12">
        <v>1</v>
      </c>
    </row>
    <row r="8007" spans="1:4" x14ac:dyDescent="0.2">
      <c r="A8007" s="6" t="s">
        <v>6273</v>
      </c>
      <c r="B8007" s="6" t="s">
        <v>19805</v>
      </c>
      <c r="C8007" s="6" t="s">
        <v>19806</v>
      </c>
      <c r="D8007" s="12">
        <v>1</v>
      </c>
    </row>
    <row r="8008" spans="1:4" x14ac:dyDescent="0.2">
      <c r="A8008" s="6" t="s">
        <v>6273</v>
      </c>
      <c r="B8008" s="6" t="s">
        <v>19807</v>
      </c>
      <c r="C8008" s="6" t="s">
        <v>19808</v>
      </c>
      <c r="D8008" s="12">
        <v>1</v>
      </c>
    </row>
    <row r="8009" spans="1:4" x14ac:dyDescent="0.2">
      <c r="A8009" s="6" t="s">
        <v>6273</v>
      </c>
      <c r="B8009" s="6" t="s">
        <v>19809</v>
      </c>
      <c r="C8009" s="6" t="s">
        <v>19810</v>
      </c>
      <c r="D8009" s="12">
        <v>1</v>
      </c>
    </row>
    <row r="8010" spans="1:4" x14ac:dyDescent="0.2">
      <c r="A8010" s="6" t="s">
        <v>6273</v>
      </c>
      <c r="B8010" s="6" t="s">
        <v>19811</v>
      </c>
      <c r="C8010" s="6" t="s">
        <v>19812</v>
      </c>
      <c r="D8010" s="12">
        <v>1</v>
      </c>
    </row>
    <row r="8011" spans="1:4" x14ac:dyDescent="0.2">
      <c r="A8011" s="6" t="s">
        <v>6273</v>
      </c>
      <c r="B8011" s="6" t="s">
        <v>6414</v>
      </c>
      <c r="C8011" s="6" t="s">
        <v>6415</v>
      </c>
      <c r="D8011" s="12">
        <v>1</v>
      </c>
    </row>
    <row r="8012" spans="1:4" x14ac:dyDescent="0.2">
      <c r="A8012" s="6" t="s">
        <v>6273</v>
      </c>
      <c r="B8012" s="6" t="s">
        <v>6416</v>
      </c>
      <c r="C8012" s="6" t="s">
        <v>6417</v>
      </c>
      <c r="D8012" s="12">
        <v>1</v>
      </c>
    </row>
    <row r="8013" spans="1:4" x14ac:dyDescent="0.2">
      <c r="A8013" s="6" t="s">
        <v>6273</v>
      </c>
      <c r="B8013" s="6" t="s">
        <v>6418</v>
      </c>
      <c r="C8013" s="6" t="s">
        <v>6419</v>
      </c>
      <c r="D8013" s="12">
        <v>1</v>
      </c>
    </row>
    <row r="8014" spans="1:4" x14ac:dyDescent="0.2">
      <c r="A8014" s="6" t="s">
        <v>6273</v>
      </c>
      <c r="B8014" s="6" t="s">
        <v>6420</v>
      </c>
      <c r="C8014" s="6" t="s">
        <v>6421</v>
      </c>
      <c r="D8014" s="12">
        <v>1</v>
      </c>
    </row>
    <row r="8015" spans="1:4" x14ac:dyDescent="0.2">
      <c r="A8015" s="6" t="s">
        <v>6273</v>
      </c>
      <c r="B8015" s="6" t="s">
        <v>19813</v>
      </c>
      <c r="C8015" s="6" t="s">
        <v>19814</v>
      </c>
      <c r="D8015" s="12">
        <v>1</v>
      </c>
    </row>
    <row r="8016" spans="1:4" x14ac:dyDescent="0.2">
      <c r="A8016" s="6" t="s">
        <v>6273</v>
      </c>
      <c r="B8016" s="6" t="s">
        <v>19815</v>
      </c>
      <c r="C8016" s="6" t="s">
        <v>19816</v>
      </c>
      <c r="D8016" s="12">
        <v>1</v>
      </c>
    </row>
    <row r="8017" spans="1:4" x14ac:dyDescent="0.2">
      <c r="A8017" s="6" t="s">
        <v>6273</v>
      </c>
      <c r="B8017" s="6" t="s">
        <v>19817</v>
      </c>
      <c r="C8017" s="6" t="s">
        <v>19818</v>
      </c>
      <c r="D8017" s="12">
        <v>1</v>
      </c>
    </row>
    <row r="8018" spans="1:4" x14ac:dyDescent="0.2">
      <c r="A8018" s="6" t="s">
        <v>19819</v>
      </c>
      <c r="B8018" s="6" t="s">
        <v>19820</v>
      </c>
      <c r="C8018" s="6" t="s">
        <v>19821</v>
      </c>
      <c r="D8018" s="12">
        <v>1</v>
      </c>
    </row>
    <row r="8019" spans="1:4" x14ac:dyDescent="0.2">
      <c r="A8019" s="6" t="s">
        <v>19819</v>
      </c>
      <c r="B8019" s="6" t="s">
        <v>19822</v>
      </c>
      <c r="C8019" s="6" t="s">
        <v>19823</v>
      </c>
      <c r="D8019" s="12">
        <v>1</v>
      </c>
    </row>
    <row r="8020" spans="1:4" x14ac:dyDescent="0.2">
      <c r="A8020" s="6" t="s">
        <v>19824</v>
      </c>
      <c r="B8020" s="6" t="s">
        <v>19825</v>
      </c>
      <c r="C8020" s="6" t="s">
        <v>19826</v>
      </c>
      <c r="D8020" s="12">
        <v>1</v>
      </c>
    </row>
    <row r="8021" spans="1:4" x14ac:dyDescent="0.2">
      <c r="A8021" s="6" t="s">
        <v>6422</v>
      </c>
      <c r="B8021" s="6" t="s">
        <v>6423</v>
      </c>
      <c r="C8021" s="6" t="s">
        <v>6424</v>
      </c>
      <c r="D8021" s="12">
        <v>1</v>
      </c>
    </row>
    <row r="8022" spans="1:4" x14ac:dyDescent="0.2">
      <c r="A8022" s="6" t="s">
        <v>6422</v>
      </c>
      <c r="B8022" s="6" t="s">
        <v>6425</v>
      </c>
      <c r="C8022" s="6" t="s">
        <v>6426</v>
      </c>
      <c r="D8022" s="12">
        <v>1</v>
      </c>
    </row>
    <row r="8023" spans="1:4" x14ac:dyDescent="0.2">
      <c r="A8023" s="6" t="s">
        <v>6422</v>
      </c>
      <c r="B8023" s="6" t="s">
        <v>19827</v>
      </c>
      <c r="C8023" s="6" t="s">
        <v>19828</v>
      </c>
      <c r="D8023" s="12">
        <v>1</v>
      </c>
    </row>
    <row r="8024" spans="1:4" x14ac:dyDescent="0.2">
      <c r="A8024" s="6" t="s">
        <v>6422</v>
      </c>
      <c r="B8024" s="6" t="s">
        <v>19829</v>
      </c>
      <c r="C8024" s="6" t="s">
        <v>19830</v>
      </c>
      <c r="D8024" s="12">
        <v>1</v>
      </c>
    </row>
    <row r="8025" spans="1:4" x14ac:dyDescent="0.2">
      <c r="A8025" s="6" t="s">
        <v>6422</v>
      </c>
      <c r="B8025" s="6" t="s">
        <v>19831</v>
      </c>
      <c r="C8025" s="6" t="s">
        <v>19832</v>
      </c>
      <c r="D8025" s="12">
        <v>1</v>
      </c>
    </row>
    <row r="8026" spans="1:4" x14ac:dyDescent="0.2">
      <c r="A8026" s="6" t="s">
        <v>6422</v>
      </c>
      <c r="B8026" s="6" t="s">
        <v>19833</v>
      </c>
      <c r="C8026" s="6" t="s">
        <v>19834</v>
      </c>
      <c r="D8026" s="12">
        <v>1</v>
      </c>
    </row>
    <row r="8027" spans="1:4" x14ac:dyDescent="0.2">
      <c r="A8027" s="6" t="s">
        <v>6422</v>
      </c>
      <c r="B8027" s="6" t="s">
        <v>6427</v>
      </c>
      <c r="C8027" s="6" t="s">
        <v>6428</v>
      </c>
      <c r="D8027" s="12">
        <v>1</v>
      </c>
    </row>
    <row r="8028" spans="1:4" x14ac:dyDescent="0.2">
      <c r="A8028" s="6" t="s">
        <v>6422</v>
      </c>
      <c r="B8028" s="6" t="s">
        <v>6429</v>
      </c>
      <c r="C8028" s="6" t="s">
        <v>6430</v>
      </c>
      <c r="D8028" s="12">
        <v>1</v>
      </c>
    </row>
    <row r="8029" spans="1:4" x14ac:dyDescent="0.2">
      <c r="A8029" s="6" t="s">
        <v>6422</v>
      </c>
      <c r="B8029" s="6" t="s">
        <v>6431</v>
      </c>
      <c r="C8029" s="6" t="s">
        <v>6432</v>
      </c>
      <c r="D8029" s="12">
        <v>1</v>
      </c>
    </row>
    <row r="8030" spans="1:4" x14ac:dyDescent="0.2">
      <c r="A8030" s="6" t="s">
        <v>6422</v>
      </c>
      <c r="B8030" s="6" t="s">
        <v>6433</v>
      </c>
      <c r="C8030" s="6" t="s">
        <v>6434</v>
      </c>
      <c r="D8030" s="12">
        <v>1</v>
      </c>
    </row>
    <row r="8031" spans="1:4" x14ac:dyDescent="0.2">
      <c r="A8031" s="6" t="s">
        <v>6422</v>
      </c>
      <c r="B8031" s="6" t="s">
        <v>6435</v>
      </c>
      <c r="C8031" s="6" t="s">
        <v>6436</v>
      </c>
      <c r="D8031" s="12">
        <v>1</v>
      </c>
    </row>
    <row r="8032" spans="1:4" x14ac:dyDescent="0.2">
      <c r="A8032" s="6" t="s">
        <v>6422</v>
      </c>
      <c r="B8032" s="6" t="s">
        <v>6437</v>
      </c>
      <c r="C8032" s="6" t="s">
        <v>6438</v>
      </c>
      <c r="D8032" s="12">
        <v>1</v>
      </c>
    </row>
    <row r="8033" spans="1:4" x14ac:dyDescent="0.2">
      <c r="A8033" s="6" t="s">
        <v>6422</v>
      </c>
      <c r="B8033" s="6" t="s">
        <v>19835</v>
      </c>
      <c r="C8033" s="6" t="s">
        <v>19836</v>
      </c>
      <c r="D8033" s="12">
        <v>1</v>
      </c>
    </row>
    <row r="8034" spans="1:4" x14ac:dyDescent="0.2">
      <c r="A8034" s="6" t="s">
        <v>6422</v>
      </c>
      <c r="B8034" s="6" t="s">
        <v>19837</v>
      </c>
      <c r="C8034" s="6" t="s">
        <v>19838</v>
      </c>
      <c r="D8034" s="12">
        <v>1</v>
      </c>
    </row>
    <row r="8035" spans="1:4" x14ac:dyDescent="0.2">
      <c r="A8035" s="6" t="s">
        <v>6422</v>
      </c>
      <c r="B8035" s="6" t="s">
        <v>19839</v>
      </c>
      <c r="C8035" s="6" t="s">
        <v>19840</v>
      </c>
      <c r="D8035" s="12">
        <v>1</v>
      </c>
    </row>
    <row r="8036" spans="1:4" x14ac:dyDescent="0.2">
      <c r="A8036" s="6" t="s">
        <v>6422</v>
      </c>
      <c r="B8036" s="6" t="s">
        <v>19841</v>
      </c>
      <c r="C8036" s="6" t="s">
        <v>19842</v>
      </c>
      <c r="D8036" s="12">
        <v>1</v>
      </c>
    </row>
    <row r="8037" spans="1:4" x14ac:dyDescent="0.2">
      <c r="A8037" s="6" t="s">
        <v>6422</v>
      </c>
      <c r="B8037" s="6" t="s">
        <v>19843</v>
      </c>
      <c r="C8037" s="6" t="s">
        <v>19844</v>
      </c>
      <c r="D8037" s="12">
        <v>1</v>
      </c>
    </row>
    <row r="8038" spans="1:4" x14ac:dyDescent="0.2">
      <c r="A8038" s="6" t="s">
        <v>6422</v>
      </c>
      <c r="B8038" s="6" t="s">
        <v>6439</v>
      </c>
      <c r="C8038" s="6" t="s">
        <v>6440</v>
      </c>
      <c r="D8038" s="12">
        <v>1</v>
      </c>
    </row>
    <row r="8039" spans="1:4" x14ac:dyDescent="0.2">
      <c r="A8039" s="6" t="s">
        <v>6422</v>
      </c>
      <c r="B8039" s="6" t="s">
        <v>19845</v>
      </c>
      <c r="C8039" s="6" t="s">
        <v>19846</v>
      </c>
      <c r="D8039" s="12">
        <v>1</v>
      </c>
    </row>
    <row r="8040" spans="1:4" x14ac:dyDescent="0.2">
      <c r="A8040" s="6" t="s">
        <v>6422</v>
      </c>
      <c r="B8040" s="6" t="s">
        <v>19847</v>
      </c>
      <c r="C8040" s="6" t="s">
        <v>19848</v>
      </c>
      <c r="D8040" s="12">
        <v>1</v>
      </c>
    </row>
    <row r="8041" spans="1:4" x14ac:dyDescent="0.2">
      <c r="A8041" s="6" t="s">
        <v>6422</v>
      </c>
      <c r="B8041" s="6" t="s">
        <v>19849</v>
      </c>
      <c r="C8041" s="6" t="s">
        <v>19850</v>
      </c>
      <c r="D8041" s="12">
        <v>1</v>
      </c>
    </row>
    <row r="8042" spans="1:4" x14ac:dyDescent="0.2">
      <c r="A8042" s="6" t="s">
        <v>6422</v>
      </c>
      <c r="B8042" s="6" t="s">
        <v>19851</v>
      </c>
      <c r="C8042" s="6" t="s">
        <v>19852</v>
      </c>
      <c r="D8042" s="12">
        <v>1</v>
      </c>
    </row>
    <row r="8043" spans="1:4" x14ac:dyDescent="0.2">
      <c r="A8043" s="6" t="s">
        <v>6422</v>
      </c>
      <c r="B8043" s="6" t="s">
        <v>6441</v>
      </c>
      <c r="C8043" s="6" t="s">
        <v>6442</v>
      </c>
      <c r="D8043" s="12">
        <v>1</v>
      </c>
    </row>
    <row r="8044" spans="1:4" x14ac:dyDescent="0.2">
      <c r="A8044" s="6" t="s">
        <v>6422</v>
      </c>
      <c r="B8044" s="6" t="s">
        <v>19853</v>
      </c>
      <c r="C8044" s="6" t="s">
        <v>19854</v>
      </c>
      <c r="D8044" s="12">
        <v>1</v>
      </c>
    </row>
    <row r="8045" spans="1:4" x14ac:dyDescent="0.2">
      <c r="A8045" s="6" t="s">
        <v>6422</v>
      </c>
      <c r="B8045" s="6" t="s">
        <v>19855</v>
      </c>
      <c r="C8045" s="6" t="s">
        <v>19856</v>
      </c>
      <c r="D8045" s="12">
        <v>1</v>
      </c>
    </row>
    <row r="8046" spans="1:4" x14ac:dyDescent="0.2">
      <c r="A8046" s="6" t="s">
        <v>6422</v>
      </c>
      <c r="B8046" s="6" t="s">
        <v>19857</v>
      </c>
      <c r="C8046" s="6" t="s">
        <v>19858</v>
      </c>
      <c r="D8046" s="12">
        <v>1</v>
      </c>
    </row>
    <row r="8047" spans="1:4" x14ac:dyDescent="0.2">
      <c r="A8047" s="6" t="s">
        <v>6422</v>
      </c>
      <c r="B8047" s="6" t="s">
        <v>19859</v>
      </c>
      <c r="C8047" s="6" t="s">
        <v>19860</v>
      </c>
      <c r="D8047" s="12">
        <v>1</v>
      </c>
    </row>
    <row r="8048" spans="1:4" x14ac:dyDescent="0.2">
      <c r="A8048" s="6" t="s">
        <v>6422</v>
      </c>
      <c r="B8048" s="6" t="s">
        <v>19861</v>
      </c>
      <c r="C8048" s="6" t="s">
        <v>19862</v>
      </c>
      <c r="D8048" s="12">
        <v>1</v>
      </c>
    </row>
    <row r="8049" spans="1:4" x14ac:dyDescent="0.2">
      <c r="A8049" s="6" t="s">
        <v>6422</v>
      </c>
      <c r="B8049" s="6" t="s">
        <v>19863</v>
      </c>
      <c r="C8049" s="6" t="s">
        <v>19864</v>
      </c>
      <c r="D8049" s="12">
        <v>1</v>
      </c>
    </row>
    <row r="8050" spans="1:4" x14ac:dyDescent="0.2">
      <c r="A8050" s="6" t="s">
        <v>19865</v>
      </c>
      <c r="B8050" s="6" t="s">
        <v>19866</v>
      </c>
      <c r="C8050" s="6" t="s">
        <v>19867</v>
      </c>
      <c r="D8050" s="12">
        <v>1</v>
      </c>
    </row>
    <row r="8051" spans="1:4" x14ac:dyDescent="0.2">
      <c r="A8051" s="6" t="s">
        <v>6443</v>
      </c>
      <c r="B8051" s="6" t="s">
        <v>19868</v>
      </c>
      <c r="C8051" s="6" t="s">
        <v>19869</v>
      </c>
      <c r="D8051" s="12">
        <v>1</v>
      </c>
    </row>
    <row r="8052" spans="1:4" x14ac:dyDescent="0.2">
      <c r="A8052" s="6" t="s">
        <v>6443</v>
      </c>
      <c r="B8052" s="6" t="s">
        <v>19870</v>
      </c>
      <c r="C8052" s="6" t="s">
        <v>19871</v>
      </c>
      <c r="D8052" s="12">
        <v>1</v>
      </c>
    </row>
    <row r="8053" spans="1:4" x14ac:dyDescent="0.2">
      <c r="A8053" s="6" t="s">
        <v>6443</v>
      </c>
      <c r="B8053" s="6" t="s">
        <v>19872</v>
      </c>
      <c r="C8053" s="6" t="s">
        <v>19873</v>
      </c>
      <c r="D8053" s="12">
        <v>1</v>
      </c>
    </row>
    <row r="8054" spans="1:4" x14ac:dyDescent="0.2">
      <c r="A8054" s="6" t="s">
        <v>6443</v>
      </c>
      <c r="B8054" s="6" t="s">
        <v>6444</v>
      </c>
      <c r="C8054" s="6" t="s">
        <v>6445</v>
      </c>
      <c r="D8054" s="12">
        <v>1</v>
      </c>
    </row>
    <row r="8055" spans="1:4" x14ac:dyDescent="0.2">
      <c r="A8055" s="6" t="s">
        <v>6443</v>
      </c>
      <c r="B8055" s="6" t="s">
        <v>6446</v>
      </c>
      <c r="C8055" s="6" t="s">
        <v>6447</v>
      </c>
      <c r="D8055" s="12">
        <v>1</v>
      </c>
    </row>
    <row r="8056" spans="1:4" x14ac:dyDescent="0.2">
      <c r="A8056" s="6" t="s">
        <v>6443</v>
      </c>
      <c r="B8056" s="6" t="s">
        <v>19874</v>
      </c>
      <c r="C8056" s="6" t="s">
        <v>19875</v>
      </c>
      <c r="D8056" s="12">
        <v>1</v>
      </c>
    </row>
    <row r="8057" spans="1:4" x14ac:dyDescent="0.2">
      <c r="A8057" s="6" t="s">
        <v>6443</v>
      </c>
      <c r="B8057" s="6" t="s">
        <v>6448</v>
      </c>
      <c r="C8057" s="6" t="s">
        <v>6449</v>
      </c>
      <c r="D8057" s="12">
        <v>1</v>
      </c>
    </row>
    <row r="8058" spans="1:4" x14ac:dyDescent="0.2">
      <c r="A8058" s="6" t="s">
        <v>6443</v>
      </c>
      <c r="B8058" s="6" t="s">
        <v>6450</v>
      </c>
      <c r="C8058" s="6" t="s">
        <v>6451</v>
      </c>
      <c r="D8058" s="12">
        <v>1</v>
      </c>
    </row>
    <row r="8059" spans="1:4" x14ac:dyDescent="0.2">
      <c r="A8059" s="6" t="s">
        <v>6443</v>
      </c>
      <c r="B8059" s="6" t="s">
        <v>19876</v>
      </c>
      <c r="C8059" s="6" t="s">
        <v>19877</v>
      </c>
      <c r="D8059" s="12">
        <v>1</v>
      </c>
    </row>
    <row r="8060" spans="1:4" x14ac:dyDescent="0.2">
      <c r="A8060" s="6" t="s">
        <v>6443</v>
      </c>
      <c r="B8060" s="6" t="s">
        <v>19878</v>
      </c>
      <c r="C8060" s="6" t="s">
        <v>19879</v>
      </c>
      <c r="D8060" s="12">
        <v>1</v>
      </c>
    </row>
    <row r="8061" spans="1:4" x14ac:dyDescent="0.2">
      <c r="A8061" s="6" t="s">
        <v>6443</v>
      </c>
      <c r="B8061" s="6" t="s">
        <v>6452</v>
      </c>
      <c r="C8061" s="6" t="s">
        <v>6453</v>
      </c>
      <c r="D8061" s="12">
        <v>1</v>
      </c>
    </row>
    <row r="8062" spans="1:4" x14ac:dyDescent="0.2">
      <c r="A8062" s="6" t="s">
        <v>6443</v>
      </c>
      <c r="B8062" s="6" t="s">
        <v>6454</v>
      </c>
      <c r="C8062" s="6" t="s">
        <v>6455</v>
      </c>
      <c r="D8062" s="12">
        <v>1</v>
      </c>
    </row>
    <row r="8063" spans="1:4" x14ac:dyDescent="0.2">
      <c r="A8063" s="6" t="s">
        <v>6443</v>
      </c>
      <c r="B8063" s="6" t="s">
        <v>6456</v>
      </c>
      <c r="C8063" s="6" t="s">
        <v>6457</v>
      </c>
      <c r="D8063" s="12">
        <v>1</v>
      </c>
    </row>
    <row r="8064" spans="1:4" x14ac:dyDescent="0.2">
      <c r="A8064" s="6" t="s">
        <v>6443</v>
      </c>
      <c r="B8064" s="6" t="s">
        <v>19880</v>
      </c>
      <c r="C8064" s="6" t="s">
        <v>19881</v>
      </c>
      <c r="D8064" s="12">
        <v>1</v>
      </c>
    </row>
    <row r="8065" spans="1:4" x14ac:dyDescent="0.2">
      <c r="A8065" s="6" t="s">
        <v>6443</v>
      </c>
      <c r="B8065" s="6" t="s">
        <v>6458</v>
      </c>
      <c r="C8065" s="6" t="s">
        <v>6459</v>
      </c>
      <c r="D8065" s="12">
        <v>1</v>
      </c>
    </row>
    <row r="8066" spans="1:4" x14ac:dyDescent="0.2">
      <c r="A8066" s="6" t="s">
        <v>6443</v>
      </c>
      <c r="B8066" s="6" t="s">
        <v>6460</v>
      </c>
      <c r="C8066" s="6" t="s">
        <v>6461</v>
      </c>
      <c r="D8066" s="12">
        <v>1</v>
      </c>
    </row>
    <row r="8067" spans="1:4" x14ac:dyDescent="0.2">
      <c r="A8067" s="6" t="s">
        <v>6443</v>
      </c>
      <c r="B8067" s="6" t="s">
        <v>19882</v>
      </c>
      <c r="C8067" s="6" t="s">
        <v>19883</v>
      </c>
      <c r="D8067" s="12">
        <v>1</v>
      </c>
    </row>
    <row r="8068" spans="1:4" x14ac:dyDescent="0.2">
      <c r="A8068" s="6" t="s">
        <v>6443</v>
      </c>
      <c r="B8068" s="6" t="s">
        <v>6462</v>
      </c>
      <c r="C8068" s="6" t="s">
        <v>6463</v>
      </c>
      <c r="D8068" s="12">
        <v>1</v>
      </c>
    </row>
    <row r="8069" spans="1:4" x14ac:dyDescent="0.2">
      <c r="A8069" s="6" t="s">
        <v>6443</v>
      </c>
      <c r="B8069" s="6" t="s">
        <v>6464</v>
      </c>
      <c r="C8069" s="6" t="s">
        <v>6465</v>
      </c>
      <c r="D8069" s="12">
        <v>1</v>
      </c>
    </row>
    <row r="8070" spans="1:4" x14ac:dyDescent="0.2">
      <c r="A8070" s="6" t="s">
        <v>6443</v>
      </c>
      <c r="B8070" s="6" t="s">
        <v>6466</v>
      </c>
      <c r="C8070" s="6" t="s">
        <v>6467</v>
      </c>
      <c r="D8070" s="12">
        <v>1</v>
      </c>
    </row>
    <row r="8071" spans="1:4" x14ac:dyDescent="0.2">
      <c r="A8071" s="6" t="s">
        <v>6443</v>
      </c>
      <c r="B8071" s="6" t="s">
        <v>6468</v>
      </c>
      <c r="C8071" s="6" t="s">
        <v>6469</v>
      </c>
      <c r="D8071" s="12">
        <v>1</v>
      </c>
    </row>
    <row r="8072" spans="1:4" x14ac:dyDescent="0.2">
      <c r="A8072" s="6" t="s">
        <v>6443</v>
      </c>
      <c r="B8072" s="6" t="s">
        <v>6470</v>
      </c>
      <c r="C8072" s="6" t="s">
        <v>6471</v>
      </c>
      <c r="D8072" s="12">
        <v>1</v>
      </c>
    </row>
    <row r="8073" spans="1:4" x14ac:dyDescent="0.2">
      <c r="A8073" s="6" t="s">
        <v>6443</v>
      </c>
      <c r="B8073" s="6" t="s">
        <v>6472</v>
      </c>
      <c r="C8073" s="6" t="s">
        <v>9869</v>
      </c>
      <c r="D8073" s="12">
        <v>1</v>
      </c>
    </row>
    <row r="8074" spans="1:4" x14ac:dyDescent="0.2">
      <c r="A8074" s="6" t="s">
        <v>6443</v>
      </c>
      <c r="B8074" s="6" t="s">
        <v>6473</v>
      </c>
      <c r="C8074" s="6" t="s">
        <v>6474</v>
      </c>
      <c r="D8074" s="12">
        <v>1</v>
      </c>
    </row>
    <row r="8075" spans="1:4" x14ac:dyDescent="0.2">
      <c r="A8075" s="6" t="s">
        <v>6443</v>
      </c>
      <c r="B8075" s="6" t="s">
        <v>6475</v>
      </c>
      <c r="C8075" s="6" t="s">
        <v>6476</v>
      </c>
      <c r="D8075" s="12">
        <v>1</v>
      </c>
    </row>
    <row r="8076" spans="1:4" x14ac:dyDescent="0.2">
      <c r="A8076" s="6" t="s">
        <v>6443</v>
      </c>
      <c r="B8076" s="6" t="s">
        <v>6477</v>
      </c>
      <c r="C8076" s="6" t="s">
        <v>6478</v>
      </c>
      <c r="D8076" s="12">
        <v>1</v>
      </c>
    </row>
    <row r="8077" spans="1:4" x14ac:dyDescent="0.2">
      <c r="A8077" s="6" t="s">
        <v>6443</v>
      </c>
      <c r="B8077" s="6" t="s">
        <v>6479</v>
      </c>
      <c r="C8077" s="6" t="s">
        <v>6480</v>
      </c>
      <c r="D8077" s="12">
        <v>1</v>
      </c>
    </row>
    <row r="8078" spans="1:4" x14ac:dyDescent="0.2">
      <c r="A8078" s="6" t="s">
        <v>6443</v>
      </c>
      <c r="B8078" s="6" t="s">
        <v>6481</v>
      </c>
      <c r="C8078" s="6" t="s">
        <v>6482</v>
      </c>
      <c r="D8078" s="12">
        <v>1</v>
      </c>
    </row>
    <row r="8079" spans="1:4" x14ac:dyDescent="0.2">
      <c r="A8079" s="6" t="s">
        <v>6443</v>
      </c>
      <c r="B8079" s="6" t="s">
        <v>6483</v>
      </c>
      <c r="C8079" s="6" t="s">
        <v>6484</v>
      </c>
      <c r="D8079" s="12">
        <v>1</v>
      </c>
    </row>
    <row r="8080" spans="1:4" x14ac:dyDescent="0.2">
      <c r="A8080" s="6" t="s">
        <v>6443</v>
      </c>
      <c r="B8080" s="6" t="s">
        <v>6485</v>
      </c>
      <c r="C8080" s="6" t="s">
        <v>6486</v>
      </c>
      <c r="D8080" s="12">
        <v>1</v>
      </c>
    </row>
    <row r="8081" spans="1:4" x14ac:dyDescent="0.2">
      <c r="A8081" s="6" t="s">
        <v>6443</v>
      </c>
      <c r="B8081" s="6" t="s">
        <v>6487</v>
      </c>
      <c r="C8081" s="6" t="s">
        <v>6488</v>
      </c>
      <c r="D8081" s="12">
        <v>1</v>
      </c>
    </row>
    <row r="8082" spans="1:4" x14ac:dyDescent="0.2">
      <c r="A8082" s="6" t="s">
        <v>6443</v>
      </c>
      <c r="B8082" s="6" t="s">
        <v>19884</v>
      </c>
      <c r="C8082" s="6" t="s">
        <v>19885</v>
      </c>
      <c r="D8082" s="12">
        <v>1</v>
      </c>
    </row>
    <row r="8083" spans="1:4" x14ac:dyDescent="0.2">
      <c r="A8083" s="6" t="s">
        <v>6443</v>
      </c>
      <c r="B8083" s="6" t="s">
        <v>19886</v>
      </c>
      <c r="C8083" s="6" t="s">
        <v>19887</v>
      </c>
      <c r="D8083" s="12">
        <v>1</v>
      </c>
    </row>
    <row r="8084" spans="1:4" x14ac:dyDescent="0.2">
      <c r="A8084" s="6" t="s">
        <v>6443</v>
      </c>
      <c r="B8084" s="6" t="s">
        <v>19888</v>
      </c>
      <c r="C8084" s="6" t="s">
        <v>19889</v>
      </c>
      <c r="D8084" s="12">
        <v>1</v>
      </c>
    </row>
    <row r="8085" spans="1:4" x14ac:dyDescent="0.2">
      <c r="A8085" s="6" t="s">
        <v>6443</v>
      </c>
      <c r="B8085" s="6" t="s">
        <v>19890</v>
      </c>
      <c r="C8085" s="6" t="s">
        <v>19891</v>
      </c>
      <c r="D8085" s="12">
        <v>1</v>
      </c>
    </row>
    <row r="8086" spans="1:4" x14ac:dyDescent="0.2">
      <c r="A8086" s="6" t="s">
        <v>6443</v>
      </c>
      <c r="B8086" s="6" t="s">
        <v>6489</v>
      </c>
      <c r="C8086" s="6" t="s">
        <v>6490</v>
      </c>
      <c r="D8086" s="12">
        <v>1</v>
      </c>
    </row>
    <row r="8087" spans="1:4" x14ac:dyDescent="0.2">
      <c r="A8087" s="6" t="s">
        <v>6443</v>
      </c>
      <c r="B8087" s="6" t="s">
        <v>6491</v>
      </c>
      <c r="C8087" s="6" t="s">
        <v>6492</v>
      </c>
      <c r="D8087" s="12">
        <v>1</v>
      </c>
    </row>
    <row r="8088" spans="1:4" x14ac:dyDescent="0.2">
      <c r="A8088" s="6" t="s">
        <v>6443</v>
      </c>
      <c r="B8088" s="6" t="s">
        <v>6493</v>
      </c>
      <c r="C8088" s="6" t="s">
        <v>6494</v>
      </c>
      <c r="D8088" s="12">
        <v>1</v>
      </c>
    </row>
    <row r="8089" spans="1:4" x14ac:dyDescent="0.2">
      <c r="A8089" s="6" t="s">
        <v>6443</v>
      </c>
      <c r="B8089" s="6" t="s">
        <v>6495</v>
      </c>
      <c r="C8089" s="6" t="s">
        <v>6496</v>
      </c>
      <c r="D8089" s="12">
        <v>1</v>
      </c>
    </row>
    <row r="8090" spans="1:4" x14ac:dyDescent="0.2">
      <c r="A8090" s="6" t="s">
        <v>6443</v>
      </c>
      <c r="B8090" s="6" t="s">
        <v>6497</v>
      </c>
      <c r="C8090" s="6" t="s">
        <v>6498</v>
      </c>
      <c r="D8090" s="12">
        <v>1</v>
      </c>
    </row>
    <row r="8091" spans="1:4" x14ac:dyDescent="0.2">
      <c r="A8091" s="6" t="s">
        <v>6443</v>
      </c>
      <c r="B8091" s="6" t="s">
        <v>6499</v>
      </c>
      <c r="C8091" s="6" t="s">
        <v>6500</v>
      </c>
      <c r="D8091" s="12">
        <v>1</v>
      </c>
    </row>
    <row r="8092" spans="1:4" x14ac:dyDescent="0.2">
      <c r="A8092" s="6" t="s">
        <v>6443</v>
      </c>
      <c r="B8092" s="6" t="s">
        <v>6501</v>
      </c>
      <c r="C8092" s="6" t="s">
        <v>6502</v>
      </c>
      <c r="D8092" s="12">
        <v>1</v>
      </c>
    </row>
    <row r="8093" spans="1:4" x14ac:dyDescent="0.2">
      <c r="A8093" s="6" t="s">
        <v>6443</v>
      </c>
      <c r="B8093" s="6" t="s">
        <v>19892</v>
      </c>
      <c r="C8093" s="6" t="s">
        <v>19893</v>
      </c>
      <c r="D8093" s="12">
        <v>1</v>
      </c>
    </row>
    <row r="8094" spans="1:4" x14ac:dyDescent="0.2">
      <c r="A8094" s="6" t="s">
        <v>6443</v>
      </c>
      <c r="B8094" s="6" t="s">
        <v>6503</v>
      </c>
      <c r="C8094" s="6" t="s">
        <v>6504</v>
      </c>
      <c r="D8094" s="12">
        <v>1</v>
      </c>
    </row>
    <row r="8095" spans="1:4" x14ac:dyDescent="0.2">
      <c r="A8095" s="6" t="s">
        <v>6443</v>
      </c>
      <c r="B8095" s="6" t="s">
        <v>19894</v>
      </c>
      <c r="C8095" s="6" t="s">
        <v>19895</v>
      </c>
      <c r="D8095" s="12">
        <v>1</v>
      </c>
    </row>
    <row r="8096" spans="1:4" x14ac:dyDescent="0.2">
      <c r="A8096" s="6" t="s">
        <v>6443</v>
      </c>
      <c r="B8096" s="6" t="s">
        <v>6505</v>
      </c>
      <c r="C8096" s="6" t="s">
        <v>6506</v>
      </c>
      <c r="D8096" s="12">
        <v>1</v>
      </c>
    </row>
    <row r="8097" spans="1:4" x14ac:dyDescent="0.2">
      <c r="A8097" s="6" t="s">
        <v>6443</v>
      </c>
      <c r="B8097" s="6" t="s">
        <v>19896</v>
      </c>
      <c r="C8097" s="6" t="s">
        <v>19897</v>
      </c>
      <c r="D8097" s="12">
        <v>1</v>
      </c>
    </row>
    <row r="8098" spans="1:4" x14ac:dyDescent="0.2">
      <c r="A8098" s="6" t="s">
        <v>6443</v>
      </c>
      <c r="B8098" s="6" t="s">
        <v>6507</v>
      </c>
      <c r="C8098" s="6" t="s">
        <v>6508</v>
      </c>
      <c r="D8098" s="12">
        <v>1</v>
      </c>
    </row>
    <row r="8099" spans="1:4" x14ac:dyDescent="0.2">
      <c r="A8099" s="6" t="s">
        <v>6443</v>
      </c>
      <c r="B8099" s="6" t="s">
        <v>6509</v>
      </c>
      <c r="C8099" s="6" t="s">
        <v>6510</v>
      </c>
      <c r="D8099" s="12">
        <v>1</v>
      </c>
    </row>
    <row r="8100" spans="1:4" x14ac:dyDescent="0.2">
      <c r="A8100" s="6" t="s">
        <v>6443</v>
      </c>
      <c r="B8100" s="6" t="s">
        <v>19898</v>
      </c>
      <c r="C8100" s="6" t="s">
        <v>19899</v>
      </c>
      <c r="D8100" s="12">
        <v>1</v>
      </c>
    </row>
    <row r="8101" spans="1:4" x14ac:dyDescent="0.2">
      <c r="A8101" s="6" t="s">
        <v>6443</v>
      </c>
      <c r="B8101" s="6" t="s">
        <v>19900</v>
      </c>
      <c r="C8101" s="6" t="s">
        <v>19901</v>
      </c>
      <c r="D8101" s="12">
        <v>1</v>
      </c>
    </row>
    <row r="8102" spans="1:4" x14ac:dyDescent="0.2">
      <c r="A8102" s="6" t="s">
        <v>6443</v>
      </c>
      <c r="B8102" s="6" t="s">
        <v>6511</v>
      </c>
      <c r="C8102" s="6" t="s">
        <v>6512</v>
      </c>
      <c r="D8102" s="12">
        <v>1</v>
      </c>
    </row>
    <row r="8103" spans="1:4" x14ac:dyDescent="0.2">
      <c r="A8103" s="6" t="s">
        <v>6443</v>
      </c>
      <c r="B8103" s="6" t="s">
        <v>19902</v>
      </c>
      <c r="C8103" s="6" t="s">
        <v>19903</v>
      </c>
      <c r="D8103" s="12">
        <v>1</v>
      </c>
    </row>
    <row r="8104" spans="1:4" x14ac:dyDescent="0.2">
      <c r="A8104" s="6" t="s">
        <v>6443</v>
      </c>
      <c r="B8104" s="6" t="s">
        <v>19904</v>
      </c>
      <c r="C8104" s="6" t="s">
        <v>19905</v>
      </c>
      <c r="D8104" s="12">
        <v>1</v>
      </c>
    </row>
    <row r="8105" spans="1:4" x14ac:dyDescent="0.2">
      <c r="A8105" s="6" t="s">
        <v>6443</v>
      </c>
      <c r="B8105" s="6" t="s">
        <v>19906</v>
      </c>
      <c r="C8105" s="6" t="s">
        <v>19907</v>
      </c>
      <c r="D8105" s="12">
        <v>1</v>
      </c>
    </row>
    <row r="8106" spans="1:4" x14ac:dyDescent="0.2">
      <c r="A8106" s="6" t="s">
        <v>6443</v>
      </c>
      <c r="B8106" s="6" t="s">
        <v>6513</v>
      </c>
      <c r="C8106" s="6" t="s">
        <v>6514</v>
      </c>
      <c r="D8106" s="12">
        <v>1</v>
      </c>
    </row>
    <row r="8107" spans="1:4" x14ac:dyDescent="0.2">
      <c r="A8107" s="6" t="s">
        <v>6443</v>
      </c>
      <c r="B8107" s="6" t="s">
        <v>19908</v>
      </c>
      <c r="C8107" s="6" t="s">
        <v>19909</v>
      </c>
      <c r="D8107" s="12">
        <v>1</v>
      </c>
    </row>
    <row r="8108" spans="1:4" x14ac:dyDescent="0.2">
      <c r="A8108" s="6" t="s">
        <v>6443</v>
      </c>
      <c r="B8108" s="6" t="s">
        <v>19910</v>
      </c>
      <c r="C8108" s="6" t="s">
        <v>19911</v>
      </c>
      <c r="D8108" s="12">
        <v>1</v>
      </c>
    </row>
    <row r="8109" spans="1:4" x14ac:dyDescent="0.2">
      <c r="A8109" s="6" t="s">
        <v>6443</v>
      </c>
      <c r="B8109" s="6" t="s">
        <v>19912</v>
      </c>
      <c r="C8109" s="6" t="s">
        <v>19913</v>
      </c>
      <c r="D8109" s="12">
        <v>1</v>
      </c>
    </row>
    <row r="8110" spans="1:4" x14ac:dyDescent="0.2">
      <c r="A8110" s="6" t="s">
        <v>6443</v>
      </c>
      <c r="B8110" s="6" t="s">
        <v>19914</v>
      </c>
      <c r="C8110" s="6" t="s">
        <v>19915</v>
      </c>
      <c r="D8110" s="12">
        <v>1</v>
      </c>
    </row>
    <row r="8111" spans="1:4" x14ac:dyDescent="0.2">
      <c r="A8111" s="6" t="s">
        <v>6443</v>
      </c>
      <c r="B8111" s="6" t="s">
        <v>19916</v>
      </c>
      <c r="C8111" s="6" t="s">
        <v>19917</v>
      </c>
      <c r="D8111" s="12">
        <v>1</v>
      </c>
    </row>
    <row r="8112" spans="1:4" x14ac:dyDescent="0.2">
      <c r="A8112" s="6" t="s">
        <v>6443</v>
      </c>
      <c r="B8112" s="6" t="s">
        <v>6515</v>
      </c>
      <c r="C8112" s="6" t="s">
        <v>6516</v>
      </c>
      <c r="D8112" s="12">
        <v>1</v>
      </c>
    </row>
    <row r="8113" spans="1:4" x14ac:dyDescent="0.2">
      <c r="A8113" s="6" t="s">
        <v>6443</v>
      </c>
      <c r="B8113" s="6" t="s">
        <v>6517</v>
      </c>
      <c r="C8113" s="6" t="s">
        <v>6518</v>
      </c>
      <c r="D8113" s="12">
        <v>1</v>
      </c>
    </row>
    <row r="8114" spans="1:4" x14ac:dyDescent="0.2">
      <c r="A8114" s="6" t="s">
        <v>6443</v>
      </c>
      <c r="B8114" s="6" t="s">
        <v>19918</v>
      </c>
      <c r="C8114" s="6" t="s">
        <v>19919</v>
      </c>
      <c r="D8114" s="12">
        <v>1</v>
      </c>
    </row>
    <row r="8115" spans="1:4" x14ac:dyDescent="0.2">
      <c r="A8115" s="6" t="s">
        <v>6443</v>
      </c>
      <c r="B8115" s="6" t="s">
        <v>19920</v>
      </c>
      <c r="C8115" s="6" t="s">
        <v>19921</v>
      </c>
      <c r="D8115" s="12">
        <v>1</v>
      </c>
    </row>
    <row r="8116" spans="1:4" x14ac:dyDescent="0.2">
      <c r="A8116" s="6" t="s">
        <v>6443</v>
      </c>
      <c r="B8116" s="6" t="s">
        <v>6519</v>
      </c>
      <c r="C8116" s="6" t="s">
        <v>6520</v>
      </c>
      <c r="D8116" s="12">
        <v>1</v>
      </c>
    </row>
    <row r="8117" spans="1:4" x14ac:dyDescent="0.2">
      <c r="A8117" s="6" t="s">
        <v>6443</v>
      </c>
      <c r="B8117" s="6" t="s">
        <v>6521</v>
      </c>
      <c r="C8117" s="6" t="s">
        <v>6522</v>
      </c>
      <c r="D8117" s="12">
        <v>1</v>
      </c>
    </row>
    <row r="8118" spans="1:4" x14ac:dyDescent="0.2">
      <c r="A8118" s="6" t="s">
        <v>6443</v>
      </c>
      <c r="B8118" s="6" t="s">
        <v>6523</v>
      </c>
      <c r="C8118" s="6" t="s">
        <v>6524</v>
      </c>
      <c r="D8118" s="12">
        <v>1</v>
      </c>
    </row>
    <row r="8119" spans="1:4" x14ac:dyDescent="0.2">
      <c r="A8119" s="6" t="s">
        <v>6443</v>
      </c>
      <c r="B8119" s="6" t="s">
        <v>6525</v>
      </c>
      <c r="C8119" s="6" t="s">
        <v>6526</v>
      </c>
      <c r="D8119" s="12">
        <v>1</v>
      </c>
    </row>
    <row r="8120" spans="1:4" x14ac:dyDescent="0.2">
      <c r="A8120" s="6" t="s">
        <v>6443</v>
      </c>
      <c r="B8120" s="6" t="s">
        <v>6527</v>
      </c>
      <c r="C8120" s="6" t="s">
        <v>6528</v>
      </c>
      <c r="D8120" s="12">
        <v>1</v>
      </c>
    </row>
    <row r="8121" spans="1:4" x14ac:dyDescent="0.2">
      <c r="A8121" s="6" t="s">
        <v>6443</v>
      </c>
      <c r="B8121" s="6" t="s">
        <v>6529</v>
      </c>
      <c r="C8121" s="6" t="s">
        <v>6530</v>
      </c>
      <c r="D8121" s="12">
        <v>1</v>
      </c>
    </row>
    <row r="8122" spans="1:4" x14ac:dyDescent="0.2">
      <c r="A8122" s="6" t="s">
        <v>6443</v>
      </c>
      <c r="B8122" s="6" t="s">
        <v>6531</v>
      </c>
      <c r="C8122" s="6" t="s">
        <v>6532</v>
      </c>
      <c r="D8122" s="12">
        <v>1</v>
      </c>
    </row>
    <row r="8123" spans="1:4" x14ac:dyDescent="0.2">
      <c r="A8123" s="6" t="s">
        <v>6443</v>
      </c>
      <c r="B8123" s="6" t="s">
        <v>19922</v>
      </c>
      <c r="C8123" s="6" t="s">
        <v>19923</v>
      </c>
      <c r="D8123" s="12">
        <v>1</v>
      </c>
    </row>
    <row r="8124" spans="1:4" x14ac:dyDescent="0.2">
      <c r="A8124" s="6" t="s">
        <v>6443</v>
      </c>
      <c r="B8124" s="6" t="s">
        <v>19924</v>
      </c>
      <c r="C8124" s="6" t="s">
        <v>19925</v>
      </c>
      <c r="D8124" s="12">
        <v>1</v>
      </c>
    </row>
    <row r="8125" spans="1:4" x14ac:dyDescent="0.2">
      <c r="A8125" s="6" t="s">
        <v>6443</v>
      </c>
      <c r="B8125" s="6" t="s">
        <v>19926</v>
      </c>
      <c r="C8125" s="6" t="s">
        <v>19927</v>
      </c>
      <c r="D8125" s="12">
        <v>1</v>
      </c>
    </row>
    <row r="8126" spans="1:4" x14ac:dyDescent="0.2">
      <c r="A8126" s="6" t="s">
        <v>6443</v>
      </c>
      <c r="B8126" s="6" t="s">
        <v>19928</v>
      </c>
      <c r="C8126" s="6" t="s">
        <v>19929</v>
      </c>
      <c r="D8126" s="12">
        <v>1</v>
      </c>
    </row>
    <row r="8127" spans="1:4" x14ac:dyDescent="0.2">
      <c r="A8127" s="6" t="s">
        <v>6443</v>
      </c>
      <c r="B8127" s="6" t="s">
        <v>6533</v>
      </c>
      <c r="C8127" s="6" t="s">
        <v>6534</v>
      </c>
      <c r="D8127" s="12">
        <v>1</v>
      </c>
    </row>
    <row r="8128" spans="1:4" x14ac:dyDescent="0.2">
      <c r="A8128" s="6" t="s">
        <v>6443</v>
      </c>
      <c r="B8128" s="6" t="s">
        <v>6535</v>
      </c>
      <c r="C8128" s="6" t="s">
        <v>6536</v>
      </c>
      <c r="D8128" s="12">
        <v>1</v>
      </c>
    </row>
    <row r="8129" spans="1:4" x14ac:dyDescent="0.2">
      <c r="A8129" s="6" t="s">
        <v>6443</v>
      </c>
      <c r="B8129" s="6" t="s">
        <v>6537</v>
      </c>
      <c r="C8129" s="6" t="s">
        <v>6538</v>
      </c>
      <c r="D8129" s="12">
        <v>1</v>
      </c>
    </row>
    <row r="8130" spans="1:4" x14ac:dyDescent="0.2">
      <c r="A8130" s="6" t="s">
        <v>6443</v>
      </c>
      <c r="B8130" s="6" t="s">
        <v>6539</v>
      </c>
      <c r="C8130" s="6" t="s">
        <v>6540</v>
      </c>
      <c r="D8130" s="12">
        <v>1</v>
      </c>
    </row>
    <row r="8131" spans="1:4" x14ac:dyDescent="0.2">
      <c r="A8131" s="6" t="s">
        <v>6443</v>
      </c>
      <c r="B8131" s="6" t="s">
        <v>6541</v>
      </c>
      <c r="C8131" s="6" t="s">
        <v>6542</v>
      </c>
      <c r="D8131" s="12">
        <v>1</v>
      </c>
    </row>
    <row r="8132" spans="1:4" x14ac:dyDescent="0.2">
      <c r="A8132" s="6" t="s">
        <v>6443</v>
      </c>
      <c r="B8132" s="6" t="s">
        <v>6543</v>
      </c>
      <c r="C8132" s="6" t="s">
        <v>6544</v>
      </c>
      <c r="D8132" s="12">
        <v>1</v>
      </c>
    </row>
    <row r="8133" spans="1:4" x14ac:dyDescent="0.2">
      <c r="A8133" s="6" t="s">
        <v>6443</v>
      </c>
      <c r="B8133" s="6" t="s">
        <v>6545</v>
      </c>
      <c r="C8133" s="6" t="s">
        <v>6546</v>
      </c>
      <c r="D8133" s="12">
        <v>1</v>
      </c>
    </row>
    <row r="8134" spans="1:4" x14ac:dyDescent="0.2">
      <c r="A8134" s="6" t="s">
        <v>6443</v>
      </c>
      <c r="B8134" s="6" t="s">
        <v>6547</v>
      </c>
      <c r="C8134" s="6" t="s">
        <v>6548</v>
      </c>
      <c r="D8134" s="12">
        <v>1</v>
      </c>
    </row>
    <row r="8135" spans="1:4" x14ac:dyDescent="0.2">
      <c r="A8135" s="6" t="s">
        <v>6443</v>
      </c>
      <c r="B8135" s="6" t="s">
        <v>19930</v>
      </c>
      <c r="C8135" s="6" t="s">
        <v>19931</v>
      </c>
      <c r="D8135" s="12">
        <v>1</v>
      </c>
    </row>
    <row r="8136" spans="1:4" x14ac:dyDescent="0.2">
      <c r="A8136" s="6" t="s">
        <v>6443</v>
      </c>
      <c r="B8136" s="6" t="s">
        <v>19932</v>
      </c>
      <c r="C8136" s="6" t="s">
        <v>19933</v>
      </c>
      <c r="D8136" s="12">
        <v>1</v>
      </c>
    </row>
    <row r="8137" spans="1:4" x14ac:dyDescent="0.2">
      <c r="A8137" s="6" t="s">
        <v>6443</v>
      </c>
      <c r="B8137" s="6" t="s">
        <v>6549</v>
      </c>
      <c r="C8137" s="6" t="s">
        <v>6550</v>
      </c>
      <c r="D8137" s="12">
        <v>1</v>
      </c>
    </row>
    <row r="8138" spans="1:4" x14ac:dyDescent="0.2">
      <c r="A8138" s="6" t="s">
        <v>6443</v>
      </c>
      <c r="B8138" s="6" t="s">
        <v>19934</v>
      </c>
      <c r="C8138" s="6" t="s">
        <v>19935</v>
      </c>
      <c r="D8138" s="12">
        <v>1</v>
      </c>
    </row>
    <row r="8139" spans="1:4" x14ac:dyDescent="0.2">
      <c r="A8139" s="6" t="s">
        <v>6443</v>
      </c>
      <c r="B8139" s="6" t="s">
        <v>19936</v>
      </c>
      <c r="C8139" s="6" t="s">
        <v>19937</v>
      </c>
      <c r="D8139" s="12">
        <v>1</v>
      </c>
    </row>
    <row r="8140" spans="1:4" x14ac:dyDescent="0.2">
      <c r="A8140" s="6" t="s">
        <v>6443</v>
      </c>
      <c r="B8140" s="6" t="s">
        <v>19938</v>
      </c>
      <c r="C8140" s="6" t="s">
        <v>19939</v>
      </c>
      <c r="D8140" s="12">
        <v>1</v>
      </c>
    </row>
    <row r="8141" spans="1:4" x14ac:dyDescent="0.2">
      <c r="A8141" s="6" t="s">
        <v>6443</v>
      </c>
      <c r="B8141" s="6" t="s">
        <v>19940</v>
      </c>
      <c r="C8141" s="6" t="s">
        <v>19941</v>
      </c>
      <c r="D8141" s="12">
        <v>1</v>
      </c>
    </row>
    <row r="8142" spans="1:4" x14ac:dyDescent="0.2">
      <c r="A8142" s="6" t="s">
        <v>6443</v>
      </c>
      <c r="B8142" s="6" t="s">
        <v>19942</v>
      </c>
      <c r="C8142" s="6" t="s">
        <v>19943</v>
      </c>
      <c r="D8142" s="12">
        <v>1</v>
      </c>
    </row>
    <row r="8143" spans="1:4" x14ac:dyDescent="0.2">
      <c r="A8143" s="6" t="s">
        <v>6443</v>
      </c>
      <c r="B8143" s="6" t="s">
        <v>6551</v>
      </c>
      <c r="C8143" s="6" t="s">
        <v>6552</v>
      </c>
      <c r="D8143" s="12">
        <v>1</v>
      </c>
    </row>
    <row r="8144" spans="1:4" x14ac:dyDescent="0.2">
      <c r="A8144" s="6" t="s">
        <v>6443</v>
      </c>
      <c r="B8144" s="6" t="s">
        <v>6553</v>
      </c>
      <c r="C8144" s="6" t="s">
        <v>6554</v>
      </c>
      <c r="D8144" s="12">
        <v>1</v>
      </c>
    </row>
    <row r="8145" spans="1:4" x14ac:dyDescent="0.2">
      <c r="A8145" s="6" t="s">
        <v>6443</v>
      </c>
      <c r="B8145" s="6" t="s">
        <v>6555</v>
      </c>
      <c r="C8145" s="6" t="s">
        <v>6556</v>
      </c>
      <c r="D8145" s="12">
        <v>1</v>
      </c>
    </row>
    <row r="8146" spans="1:4" x14ac:dyDescent="0.2">
      <c r="A8146" s="6" t="s">
        <v>6443</v>
      </c>
      <c r="B8146" s="6" t="s">
        <v>6557</v>
      </c>
      <c r="C8146" s="6" t="s">
        <v>6558</v>
      </c>
      <c r="D8146" s="12">
        <v>1</v>
      </c>
    </row>
    <row r="8147" spans="1:4" x14ac:dyDescent="0.2">
      <c r="A8147" s="6" t="s">
        <v>6443</v>
      </c>
      <c r="B8147" s="6" t="s">
        <v>6559</v>
      </c>
      <c r="C8147" s="6" t="s">
        <v>6560</v>
      </c>
      <c r="D8147" s="12">
        <v>1</v>
      </c>
    </row>
    <row r="8148" spans="1:4" x14ac:dyDescent="0.2">
      <c r="A8148" s="6" t="s">
        <v>6443</v>
      </c>
      <c r="B8148" s="6" t="s">
        <v>6561</v>
      </c>
      <c r="C8148" s="6" t="s">
        <v>9958</v>
      </c>
      <c r="D8148" s="12">
        <v>1</v>
      </c>
    </row>
    <row r="8149" spans="1:4" x14ac:dyDescent="0.2">
      <c r="A8149" s="6" t="s">
        <v>6443</v>
      </c>
      <c r="B8149" s="6" t="s">
        <v>19944</v>
      </c>
      <c r="C8149" s="6" t="s">
        <v>19945</v>
      </c>
      <c r="D8149" s="12">
        <v>1</v>
      </c>
    </row>
    <row r="8150" spans="1:4" x14ac:dyDescent="0.2">
      <c r="A8150" s="6" t="s">
        <v>6443</v>
      </c>
      <c r="B8150" s="6" t="s">
        <v>19946</v>
      </c>
      <c r="C8150" s="6" t="s">
        <v>19947</v>
      </c>
      <c r="D8150" s="12">
        <v>1</v>
      </c>
    </row>
    <row r="8151" spans="1:4" x14ac:dyDescent="0.2">
      <c r="A8151" s="6" t="s">
        <v>6443</v>
      </c>
      <c r="B8151" s="6" t="s">
        <v>19948</v>
      </c>
      <c r="C8151" s="6" t="s">
        <v>19949</v>
      </c>
      <c r="D8151" s="12">
        <v>1</v>
      </c>
    </row>
    <row r="8152" spans="1:4" x14ac:dyDescent="0.2">
      <c r="A8152" s="6" t="s">
        <v>6443</v>
      </c>
      <c r="B8152" s="6" t="s">
        <v>19950</v>
      </c>
      <c r="C8152" s="6" t="s">
        <v>19951</v>
      </c>
      <c r="D8152" s="12">
        <v>1</v>
      </c>
    </row>
    <row r="8153" spans="1:4" x14ac:dyDescent="0.2">
      <c r="A8153" s="6" t="s">
        <v>6443</v>
      </c>
      <c r="B8153" s="6" t="s">
        <v>6562</v>
      </c>
      <c r="C8153" s="6" t="s">
        <v>6563</v>
      </c>
      <c r="D8153" s="12">
        <v>1</v>
      </c>
    </row>
    <row r="8154" spans="1:4" x14ac:dyDescent="0.2">
      <c r="A8154" s="6" t="s">
        <v>6443</v>
      </c>
      <c r="B8154" s="6" t="s">
        <v>6564</v>
      </c>
      <c r="C8154" s="6" t="s">
        <v>6565</v>
      </c>
      <c r="D8154" s="12">
        <v>1</v>
      </c>
    </row>
    <row r="8155" spans="1:4" x14ac:dyDescent="0.2">
      <c r="A8155" s="6" t="s">
        <v>6443</v>
      </c>
      <c r="B8155" s="6" t="s">
        <v>19952</v>
      </c>
      <c r="C8155" s="6" t="s">
        <v>19953</v>
      </c>
      <c r="D8155" s="12">
        <v>1</v>
      </c>
    </row>
    <row r="8156" spans="1:4" x14ac:dyDescent="0.2">
      <c r="A8156" s="6" t="s">
        <v>6443</v>
      </c>
      <c r="B8156" s="6" t="s">
        <v>19954</v>
      </c>
      <c r="C8156" s="6" t="s">
        <v>19955</v>
      </c>
      <c r="D8156" s="12">
        <v>1</v>
      </c>
    </row>
    <row r="8157" spans="1:4" x14ac:dyDescent="0.2">
      <c r="A8157" s="6" t="s">
        <v>6443</v>
      </c>
      <c r="B8157" s="6" t="s">
        <v>6566</v>
      </c>
      <c r="C8157" s="6" t="s">
        <v>6567</v>
      </c>
      <c r="D8157" s="12">
        <v>1</v>
      </c>
    </row>
    <row r="8158" spans="1:4" x14ac:dyDescent="0.2">
      <c r="A8158" s="6" t="s">
        <v>6443</v>
      </c>
      <c r="B8158" s="6" t="s">
        <v>6568</v>
      </c>
      <c r="C8158" s="6" t="s">
        <v>6569</v>
      </c>
      <c r="D8158" s="12">
        <v>1</v>
      </c>
    </row>
    <row r="8159" spans="1:4" x14ac:dyDescent="0.2">
      <c r="A8159" s="6" t="s">
        <v>6443</v>
      </c>
      <c r="B8159" s="6" t="s">
        <v>19956</v>
      </c>
      <c r="C8159" s="6" t="s">
        <v>19957</v>
      </c>
      <c r="D8159" s="12">
        <v>1</v>
      </c>
    </row>
    <row r="8160" spans="1:4" x14ac:dyDescent="0.2">
      <c r="A8160" s="6" t="s">
        <v>6443</v>
      </c>
      <c r="B8160" s="6" t="s">
        <v>19958</v>
      </c>
      <c r="C8160" s="6" t="s">
        <v>19959</v>
      </c>
      <c r="D8160" s="12">
        <v>1</v>
      </c>
    </row>
    <row r="8161" spans="1:4" x14ac:dyDescent="0.2">
      <c r="A8161" s="6" t="s">
        <v>6443</v>
      </c>
      <c r="B8161" s="6" t="s">
        <v>6570</v>
      </c>
      <c r="C8161" s="6" t="s">
        <v>6571</v>
      </c>
      <c r="D8161" s="12">
        <v>1</v>
      </c>
    </row>
    <row r="8162" spans="1:4" x14ac:dyDescent="0.2">
      <c r="A8162" s="6" t="s">
        <v>6443</v>
      </c>
      <c r="B8162" s="6" t="s">
        <v>19960</v>
      </c>
      <c r="C8162" s="6" t="s">
        <v>19961</v>
      </c>
      <c r="D8162" s="12">
        <v>1</v>
      </c>
    </row>
    <row r="8163" spans="1:4" x14ac:dyDescent="0.2">
      <c r="A8163" s="6" t="s">
        <v>6443</v>
      </c>
      <c r="B8163" s="6" t="s">
        <v>6572</v>
      </c>
      <c r="C8163" s="6" t="s">
        <v>6573</v>
      </c>
      <c r="D8163" s="12">
        <v>1</v>
      </c>
    </row>
    <row r="8164" spans="1:4" x14ac:dyDescent="0.2">
      <c r="A8164" s="6" t="s">
        <v>6443</v>
      </c>
      <c r="B8164" s="6" t="s">
        <v>19962</v>
      </c>
      <c r="C8164" s="6" t="s">
        <v>19963</v>
      </c>
      <c r="D8164" s="12">
        <v>1</v>
      </c>
    </row>
    <row r="8165" spans="1:4" x14ac:dyDescent="0.2">
      <c r="A8165" s="6" t="s">
        <v>6443</v>
      </c>
      <c r="B8165" s="6" t="s">
        <v>6574</v>
      </c>
      <c r="C8165" s="6" t="s">
        <v>6575</v>
      </c>
      <c r="D8165" s="12">
        <v>1</v>
      </c>
    </row>
    <row r="8166" spans="1:4" x14ac:dyDescent="0.2">
      <c r="A8166" s="6" t="s">
        <v>6443</v>
      </c>
      <c r="B8166" s="6" t="s">
        <v>6576</v>
      </c>
      <c r="C8166" s="6" t="s">
        <v>6577</v>
      </c>
      <c r="D8166" s="12">
        <v>1</v>
      </c>
    </row>
    <row r="8167" spans="1:4" x14ac:dyDescent="0.2">
      <c r="A8167" s="6" t="s">
        <v>6443</v>
      </c>
      <c r="B8167" s="6" t="s">
        <v>6578</v>
      </c>
      <c r="C8167" s="6" t="s">
        <v>6579</v>
      </c>
      <c r="D8167" s="12">
        <v>1</v>
      </c>
    </row>
    <row r="8168" spans="1:4" x14ac:dyDescent="0.2">
      <c r="A8168" s="6" t="s">
        <v>6443</v>
      </c>
      <c r="B8168" s="6" t="s">
        <v>19964</v>
      </c>
      <c r="C8168" s="6" t="s">
        <v>19965</v>
      </c>
      <c r="D8168" s="12">
        <v>1</v>
      </c>
    </row>
    <row r="8169" spans="1:4" x14ac:dyDescent="0.2">
      <c r="A8169" s="6" t="s">
        <v>6443</v>
      </c>
      <c r="B8169" s="6" t="s">
        <v>19966</v>
      </c>
      <c r="C8169" s="6" t="s">
        <v>19967</v>
      </c>
      <c r="D8169" s="12">
        <v>1</v>
      </c>
    </row>
    <row r="8170" spans="1:4" x14ac:dyDescent="0.2">
      <c r="A8170" s="6" t="s">
        <v>6443</v>
      </c>
      <c r="B8170" s="6" t="s">
        <v>19968</v>
      </c>
      <c r="C8170" s="6" t="s">
        <v>19969</v>
      </c>
      <c r="D8170" s="12">
        <v>1</v>
      </c>
    </row>
    <row r="8171" spans="1:4" x14ac:dyDescent="0.2">
      <c r="A8171" s="6" t="s">
        <v>6443</v>
      </c>
      <c r="B8171" s="6" t="s">
        <v>6580</v>
      </c>
      <c r="C8171" s="6" t="s">
        <v>6581</v>
      </c>
      <c r="D8171" s="12">
        <v>1</v>
      </c>
    </row>
    <row r="8172" spans="1:4" x14ac:dyDescent="0.2">
      <c r="A8172" s="6" t="s">
        <v>6443</v>
      </c>
      <c r="B8172" s="6" t="s">
        <v>6582</v>
      </c>
      <c r="C8172" s="6" t="s">
        <v>6583</v>
      </c>
      <c r="D8172" s="12">
        <v>1</v>
      </c>
    </row>
    <row r="8173" spans="1:4" x14ac:dyDescent="0.2">
      <c r="A8173" s="6" t="s">
        <v>6443</v>
      </c>
      <c r="B8173" s="6" t="s">
        <v>6584</v>
      </c>
      <c r="C8173" s="6" t="s">
        <v>6585</v>
      </c>
      <c r="D8173" s="12">
        <v>1</v>
      </c>
    </row>
    <row r="8174" spans="1:4" x14ac:dyDescent="0.2">
      <c r="A8174" s="6" t="s">
        <v>6443</v>
      </c>
      <c r="B8174" s="6" t="s">
        <v>6586</v>
      </c>
      <c r="C8174" s="6" t="s">
        <v>6587</v>
      </c>
      <c r="D8174" s="12">
        <v>1</v>
      </c>
    </row>
    <row r="8175" spans="1:4" x14ac:dyDescent="0.2">
      <c r="A8175" s="6" t="s">
        <v>6443</v>
      </c>
      <c r="B8175" s="6" t="s">
        <v>6588</v>
      </c>
      <c r="C8175" s="6" t="s">
        <v>6589</v>
      </c>
      <c r="D8175" s="12">
        <v>1</v>
      </c>
    </row>
    <row r="8176" spans="1:4" x14ac:dyDescent="0.2">
      <c r="A8176" s="6" t="s">
        <v>6443</v>
      </c>
      <c r="B8176" s="6" t="s">
        <v>6590</v>
      </c>
      <c r="C8176" s="6" t="s">
        <v>6591</v>
      </c>
      <c r="D8176" s="12">
        <v>1</v>
      </c>
    </row>
    <row r="8177" spans="1:4" x14ac:dyDescent="0.2">
      <c r="A8177" s="6" t="s">
        <v>6443</v>
      </c>
      <c r="B8177" s="6" t="s">
        <v>6592</v>
      </c>
      <c r="C8177" s="6" t="s">
        <v>6593</v>
      </c>
      <c r="D8177" s="12">
        <v>1</v>
      </c>
    </row>
    <row r="8178" spans="1:4" x14ac:dyDescent="0.2">
      <c r="A8178" s="6" t="s">
        <v>6443</v>
      </c>
      <c r="B8178" s="6" t="s">
        <v>6594</v>
      </c>
      <c r="C8178" s="6" t="s">
        <v>6595</v>
      </c>
      <c r="D8178" s="12">
        <v>1</v>
      </c>
    </row>
    <row r="8179" spans="1:4" x14ac:dyDescent="0.2">
      <c r="A8179" s="6" t="s">
        <v>6443</v>
      </c>
      <c r="B8179" s="6" t="s">
        <v>6596</v>
      </c>
      <c r="C8179" s="6" t="s">
        <v>6597</v>
      </c>
      <c r="D8179" s="12">
        <v>1</v>
      </c>
    </row>
    <row r="8180" spans="1:4" x14ac:dyDescent="0.2">
      <c r="A8180" s="6" t="s">
        <v>6443</v>
      </c>
      <c r="B8180" s="6" t="s">
        <v>6598</v>
      </c>
      <c r="C8180" s="6" t="s">
        <v>6599</v>
      </c>
      <c r="D8180" s="12">
        <v>1</v>
      </c>
    </row>
    <row r="8181" spans="1:4" x14ac:dyDescent="0.2">
      <c r="A8181" s="6" t="s">
        <v>6443</v>
      </c>
      <c r="B8181" s="6" t="s">
        <v>19970</v>
      </c>
      <c r="C8181" s="6" t="s">
        <v>19971</v>
      </c>
      <c r="D8181" s="12">
        <v>1</v>
      </c>
    </row>
    <row r="8182" spans="1:4" x14ac:dyDescent="0.2">
      <c r="A8182" s="6" t="s">
        <v>6443</v>
      </c>
      <c r="B8182" s="6" t="s">
        <v>6600</v>
      </c>
      <c r="C8182" s="6" t="s">
        <v>6601</v>
      </c>
      <c r="D8182" s="12">
        <v>1</v>
      </c>
    </row>
    <row r="8183" spans="1:4" x14ac:dyDescent="0.2">
      <c r="A8183" s="6" t="s">
        <v>6443</v>
      </c>
      <c r="B8183" s="6" t="s">
        <v>6602</v>
      </c>
      <c r="C8183" s="6" t="s">
        <v>6603</v>
      </c>
      <c r="D8183" s="12">
        <v>1</v>
      </c>
    </row>
    <row r="8184" spans="1:4" x14ac:dyDescent="0.2">
      <c r="A8184" s="6" t="s">
        <v>6443</v>
      </c>
      <c r="B8184" s="6" t="s">
        <v>6604</v>
      </c>
      <c r="C8184" s="6" t="s">
        <v>6605</v>
      </c>
      <c r="D8184" s="12">
        <v>1</v>
      </c>
    </row>
    <row r="8185" spans="1:4" x14ac:dyDescent="0.2">
      <c r="A8185" s="6" t="s">
        <v>6443</v>
      </c>
      <c r="B8185" s="6" t="s">
        <v>6606</v>
      </c>
      <c r="C8185" s="6" t="s">
        <v>6607</v>
      </c>
      <c r="D8185" s="12">
        <v>1</v>
      </c>
    </row>
    <row r="8186" spans="1:4" x14ac:dyDescent="0.2">
      <c r="A8186" s="6" t="s">
        <v>6443</v>
      </c>
      <c r="B8186" s="6" t="s">
        <v>19972</v>
      </c>
      <c r="C8186" s="6" t="s">
        <v>19973</v>
      </c>
      <c r="D8186" s="12">
        <v>1</v>
      </c>
    </row>
    <row r="8187" spans="1:4" x14ac:dyDescent="0.2">
      <c r="A8187" s="6" t="s">
        <v>6443</v>
      </c>
      <c r="B8187" s="6" t="s">
        <v>19974</v>
      </c>
      <c r="C8187" s="6" t="s">
        <v>19975</v>
      </c>
      <c r="D8187" s="12">
        <v>1</v>
      </c>
    </row>
    <row r="8188" spans="1:4" x14ac:dyDescent="0.2">
      <c r="A8188" s="6" t="s">
        <v>6443</v>
      </c>
      <c r="B8188" s="6" t="s">
        <v>6608</v>
      </c>
      <c r="C8188" s="6" t="s">
        <v>6609</v>
      </c>
      <c r="D8188" s="12">
        <v>1</v>
      </c>
    </row>
    <row r="8189" spans="1:4" x14ac:dyDescent="0.2">
      <c r="A8189" s="6" t="s">
        <v>6443</v>
      </c>
      <c r="B8189" s="6" t="s">
        <v>6610</v>
      </c>
      <c r="C8189" s="6" t="s">
        <v>6611</v>
      </c>
      <c r="D8189" s="12">
        <v>1</v>
      </c>
    </row>
    <row r="8190" spans="1:4" x14ac:dyDescent="0.2">
      <c r="A8190" s="6" t="s">
        <v>6443</v>
      </c>
      <c r="B8190" s="6" t="s">
        <v>6612</v>
      </c>
      <c r="C8190" s="6" t="s">
        <v>6613</v>
      </c>
      <c r="D8190" s="12">
        <v>1</v>
      </c>
    </row>
    <row r="8191" spans="1:4" x14ac:dyDescent="0.2">
      <c r="A8191" s="6" t="s">
        <v>6443</v>
      </c>
      <c r="B8191" s="6" t="s">
        <v>6614</v>
      </c>
      <c r="C8191" s="6" t="s">
        <v>6615</v>
      </c>
      <c r="D8191" s="12">
        <v>1</v>
      </c>
    </row>
    <row r="8192" spans="1:4" x14ac:dyDescent="0.2">
      <c r="A8192" s="6" t="s">
        <v>6443</v>
      </c>
      <c r="B8192" s="6" t="s">
        <v>6616</v>
      </c>
      <c r="C8192" s="6" t="s">
        <v>6617</v>
      </c>
      <c r="D8192" s="12">
        <v>1</v>
      </c>
    </row>
    <row r="8193" spans="1:4" x14ac:dyDescent="0.2">
      <c r="A8193" s="6" t="s">
        <v>6443</v>
      </c>
      <c r="B8193" s="6" t="s">
        <v>6618</v>
      </c>
      <c r="C8193" s="6" t="s">
        <v>6619</v>
      </c>
      <c r="D8193" s="12">
        <v>1</v>
      </c>
    </row>
    <row r="8194" spans="1:4" x14ac:dyDescent="0.2">
      <c r="A8194" s="6" t="s">
        <v>6443</v>
      </c>
      <c r="B8194" s="6" t="s">
        <v>6620</v>
      </c>
      <c r="C8194" s="6" t="s">
        <v>6621</v>
      </c>
      <c r="D8194" s="12">
        <v>1</v>
      </c>
    </row>
    <row r="8195" spans="1:4" x14ac:dyDescent="0.2">
      <c r="A8195" s="6" t="s">
        <v>6443</v>
      </c>
      <c r="B8195" s="6" t="s">
        <v>6622</v>
      </c>
      <c r="C8195" s="6" t="s">
        <v>6623</v>
      </c>
      <c r="D8195" s="12">
        <v>1</v>
      </c>
    </row>
    <row r="8196" spans="1:4" x14ac:dyDescent="0.2">
      <c r="A8196" s="6" t="s">
        <v>6443</v>
      </c>
      <c r="B8196" s="6" t="s">
        <v>6624</v>
      </c>
      <c r="C8196" s="6" t="s">
        <v>6625</v>
      </c>
      <c r="D8196" s="12">
        <v>1</v>
      </c>
    </row>
    <row r="8197" spans="1:4" x14ac:dyDescent="0.2">
      <c r="A8197" s="6" t="s">
        <v>6443</v>
      </c>
      <c r="B8197" s="6" t="s">
        <v>6626</v>
      </c>
      <c r="C8197" s="6" t="s">
        <v>6627</v>
      </c>
      <c r="D8197" s="12">
        <v>1</v>
      </c>
    </row>
    <row r="8198" spans="1:4" x14ac:dyDescent="0.2">
      <c r="A8198" s="6" t="s">
        <v>6443</v>
      </c>
      <c r="B8198" s="6" t="s">
        <v>6628</v>
      </c>
      <c r="C8198" s="6" t="s">
        <v>6629</v>
      </c>
      <c r="D8198" s="12">
        <v>1</v>
      </c>
    </row>
    <row r="8199" spans="1:4" x14ac:dyDescent="0.2">
      <c r="A8199" s="6" t="s">
        <v>6443</v>
      </c>
      <c r="B8199" s="6" t="s">
        <v>6630</v>
      </c>
      <c r="C8199" s="6" t="s">
        <v>6631</v>
      </c>
      <c r="D8199" s="12">
        <v>1</v>
      </c>
    </row>
    <row r="8200" spans="1:4" x14ac:dyDescent="0.2">
      <c r="A8200" s="6" t="s">
        <v>6443</v>
      </c>
      <c r="B8200" s="6" t="s">
        <v>19976</v>
      </c>
      <c r="C8200" s="6" t="s">
        <v>19977</v>
      </c>
      <c r="D8200" s="12">
        <v>1</v>
      </c>
    </row>
    <row r="8201" spans="1:4" x14ac:dyDescent="0.2">
      <c r="A8201" s="6" t="s">
        <v>6443</v>
      </c>
      <c r="B8201" s="6" t="s">
        <v>19978</v>
      </c>
      <c r="C8201" s="6" t="s">
        <v>19979</v>
      </c>
      <c r="D8201" s="12">
        <v>1</v>
      </c>
    </row>
    <row r="8202" spans="1:4" x14ac:dyDescent="0.2">
      <c r="A8202" s="6" t="s">
        <v>6443</v>
      </c>
      <c r="B8202" s="6" t="s">
        <v>19980</v>
      </c>
      <c r="C8202" s="6" t="s">
        <v>19981</v>
      </c>
      <c r="D8202" s="12">
        <v>1</v>
      </c>
    </row>
    <row r="8203" spans="1:4" x14ac:dyDescent="0.2">
      <c r="A8203" s="6" t="s">
        <v>6443</v>
      </c>
      <c r="B8203" s="6" t="s">
        <v>6632</v>
      </c>
      <c r="C8203" s="6" t="s">
        <v>6633</v>
      </c>
      <c r="D8203" s="12">
        <v>1</v>
      </c>
    </row>
    <row r="8204" spans="1:4" x14ac:dyDescent="0.2">
      <c r="A8204" s="6" t="s">
        <v>6443</v>
      </c>
      <c r="B8204" s="6" t="s">
        <v>6634</v>
      </c>
      <c r="C8204" s="6" t="s">
        <v>6635</v>
      </c>
      <c r="D8204" s="12">
        <v>1</v>
      </c>
    </row>
    <row r="8205" spans="1:4" x14ac:dyDescent="0.2">
      <c r="A8205" s="6" t="s">
        <v>6443</v>
      </c>
      <c r="B8205" s="6" t="s">
        <v>19982</v>
      </c>
      <c r="C8205" s="6" t="s">
        <v>19983</v>
      </c>
      <c r="D8205" s="12">
        <v>1</v>
      </c>
    </row>
    <row r="8206" spans="1:4" x14ac:dyDescent="0.2">
      <c r="A8206" s="6" t="s">
        <v>6443</v>
      </c>
      <c r="B8206" s="6" t="s">
        <v>6636</v>
      </c>
      <c r="C8206" s="6" t="s">
        <v>6637</v>
      </c>
      <c r="D8206" s="12">
        <v>1</v>
      </c>
    </row>
    <row r="8207" spans="1:4" x14ac:dyDescent="0.2">
      <c r="A8207" s="6" t="s">
        <v>6443</v>
      </c>
      <c r="B8207" s="6" t="s">
        <v>6638</v>
      </c>
      <c r="C8207" s="6" t="s">
        <v>6639</v>
      </c>
      <c r="D8207" s="12">
        <v>1</v>
      </c>
    </row>
    <row r="8208" spans="1:4" x14ac:dyDescent="0.2">
      <c r="A8208" s="6" t="s">
        <v>6443</v>
      </c>
      <c r="B8208" s="6" t="s">
        <v>6640</v>
      </c>
      <c r="C8208" s="6" t="s">
        <v>6641</v>
      </c>
      <c r="D8208" s="12">
        <v>1</v>
      </c>
    </row>
    <row r="8209" spans="1:4" x14ac:dyDescent="0.2">
      <c r="A8209" s="6" t="s">
        <v>6443</v>
      </c>
      <c r="B8209" s="6" t="s">
        <v>6642</v>
      </c>
      <c r="C8209" s="6" t="s">
        <v>6643</v>
      </c>
      <c r="D8209" s="12">
        <v>1</v>
      </c>
    </row>
    <row r="8210" spans="1:4" x14ac:dyDescent="0.2">
      <c r="A8210" s="6" t="s">
        <v>6443</v>
      </c>
      <c r="B8210" s="6" t="s">
        <v>6644</v>
      </c>
      <c r="C8210" s="6" t="s">
        <v>6645</v>
      </c>
      <c r="D8210" s="12">
        <v>1</v>
      </c>
    </row>
    <row r="8211" spans="1:4" x14ac:dyDescent="0.2">
      <c r="A8211" s="6" t="s">
        <v>6443</v>
      </c>
      <c r="B8211" s="6" t="s">
        <v>19984</v>
      </c>
      <c r="C8211" s="6" t="s">
        <v>19985</v>
      </c>
      <c r="D8211" s="12">
        <v>1</v>
      </c>
    </row>
    <row r="8212" spans="1:4" x14ac:dyDescent="0.2">
      <c r="A8212" s="6" t="s">
        <v>6443</v>
      </c>
      <c r="B8212" s="6" t="s">
        <v>6646</v>
      </c>
      <c r="C8212" s="6" t="s">
        <v>6647</v>
      </c>
      <c r="D8212" s="12">
        <v>1</v>
      </c>
    </row>
    <row r="8213" spans="1:4" x14ac:dyDescent="0.2">
      <c r="A8213" s="6" t="s">
        <v>6443</v>
      </c>
      <c r="B8213" s="6" t="s">
        <v>6648</v>
      </c>
      <c r="C8213" s="6" t="s">
        <v>6649</v>
      </c>
      <c r="D8213" s="12">
        <v>1</v>
      </c>
    </row>
    <row r="8214" spans="1:4" x14ac:dyDescent="0.2">
      <c r="A8214" s="6" t="s">
        <v>6443</v>
      </c>
      <c r="B8214" s="6" t="s">
        <v>6650</v>
      </c>
      <c r="C8214" s="6" t="s">
        <v>6651</v>
      </c>
      <c r="D8214" s="12">
        <v>1</v>
      </c>
    </row>
    <row r="8215" spans="1:4" x14ac:dyDescent="0.2">
      <c r="A8215" s="6" t="s">
        <v>6443</v>
      </c>
      <c r="B8215" s="6" t="s">
        <v>6652</v>
      </c>
      <c r="C8215" s="6" t="s">
        <v>6653</v>
      </c>
      <c r="D8215" s="12">
        <v>1</v>
      </c>
    </row>
    <row r="8216" spans="1:4" x14ac:dyDescent="0.2">
      <c r="A8216" s="6" t="s">
        <v>6443</v>
      </c>
      <c r="B8216" s="6" t="s">
        <v>6654</v>
      </c>
      <c r="C8216" s="6" t="s">
        <v>6655</v>
      </c>
      <c r="D8216" s="12">
        <v>1</v>
      </c>
    </row>
    <row r="8217" spans="1:4" x14ac:dyDescent="0.2">
      <c r="A8217" s="6" t="s">
        <v>6443</v>
      </c>
      <c r="B8217" s="6" t="s">
        <v>6656</v>
      </c>
      <c r="C8217" s="6" t="s">
        <v>6657</v>
      </c>
      <c r="D8217" s="12">
        <v>1</v>
      </c>
    </row>
    <row r="8218" spans="1:4" x14ac:dyDescent="0.2">
      <c r="A8218" s="6" t="s">
        <v>6443</v>
      </c>
      <c r="B8218" s="6" t="s">
        <v>6658</v>
      </c>
      <c r="C8218" s="6" t="s">
        <v>9959</v>
      </c>
      <c r="D8218" s="12">
        <v>1</v>
      </c>
    </row>
    <row r="8219" spans="1:4" x14ac:dyDescent="0.2">
      <c r="A8219" s="6" t="s">
        <v>6443</v>
      </c>
      <c r="B8219" s="6" t="s">
        <v>6659</v>
      </c>
      <c r="C8219" s="6" t="s">
        <v>6660</v>
      </c>
      <c r="D8219" s="12">
        <v>1</v>
      </c>
    </row>
    <row r="8220" spans="1:4" x14ac:dyDescent="0.2">
      <c r="A8220" s="6" t="s">
        <v>6443</v>
      </c>
      <c r="B8220" s="6" t="s">
        <v>6661</v>
      </c>
      <c r="C8220" s="6" t="s">
        <v>6662</v>
      </c>
      <c r="D8220" s="12">
        <v>1</v>
      </c>
    </row>
    <row r="8221" spans="1:4" x14ac:dyDescent="0.2">
      <c r="A8221" s="6" t="s">
        <v>6443</v>
      </c>
      <c r="B8221" s="6" t="s">
        <v>6663</v>
      </c>
      <c r="C8221" s="6" t="s">
        <v>6664</v>
      </c>
      <c r="D8221" s="12">
        <v>1</v>
      </c>
    </row>
    <row r="8222" spans="1:4" x14ac:dyDescent="0.2">
      <c r="A8222" s="6" t="s">
        <v>6443</v>
      </c>
      <c r="B8222" s="6" t="s">
        <v>6665</v>
      </c>
      <c r="C8222" s="6" t="s">
        <v>6666</v>
      </c>
      <c r="D8222" s="12">
        <v>1</v>
      </c>
    </row>
    <row r="8223" spans="1:4" x14ac:dyDescent="0.2">
      <c r="A8223" s="6" t="s">
        <v>6443</v>
      </c>
      <c r="B8223" s="6" t="s">
        <v>6667</v>
      </c>
      <c r="C8223" s="6" t="s">
        <v>6668</v>
      </c>
      <c r="D8223" s="12">
        <v>1</v>
      </c>
    </row>
    <row r="8224" spans="1:4" x14ac:dyDescent="0.2">
      <c r="A8224" s="6" t="s">
        <v>6443</v>
      </c>
      <c r="B8224" s="6" t="s">
        <v>6669</v>
      </c>
      <c r="C8224" s="6" t="s">
        <v>6670</v>
      </c>
      <c r="D8224" s="12">
        <v>1</v>
      </c>
    </row>
    <row r="8225" spans="1:4" x14ac:dyDescent="0.2">
      <c r="A8225" s="6" t="s">
        <v>6443</v>
      </c>
      <c r="B8225" s="6" t="s">
        <v>6671</v>
      </c>
      <c r="C8225" s="6" t="s">
        <v>9960</v>
      </c>
      <c r="D8225" s="12">
        <v>1</v>
      </c>
    </row>
    <row r="8226" spans="1:4" x14ac:dyDescent="0.2">
      <c r="A8226" s="6" t="s">
        <v>6443</v>
      </c>
      <c r="B8226" s="6" t="s">
        <v>6672</v>
      </c>
      <c r="C8226" s="6" t="s">
        <v>6673</v>
      </c>
      <c r="D8226" s="12">
        <v>1</v>
      </c>
    </row>
    <row r="8227" spans="1:4" x14ac:dyDescent="0.2">
      <c r="A8227" s="6" t="s">
        <v>6443</v>
      </c>
      <c r="B8227" s="6" t="s">
        <v>6674</v>
      </c>
      <c r="C8227" s="6" t="s">
        <v>6675</v>
      </c>
      <c r="D8227" s="12">
        <v>1</v>
      </c>
    </row>
    <row r="8228" spans="1:4" x14ac:dyDescent="0.2">
      <c r="A8228" s="6" t="s">
        <v>6443</v>
      </c>
      <c r="B8228" s="6" t="s">
        <v>6676</v>
      </c>
      <c r="C8228" s="6" t="s">
        <v>6677</v>
      </c>
      <c r="D8228" s="12">
        <v>1</v>
      </c>
    </row>
    <row r="8229" spans="1:4" x14ac:dyDescent="0.2">
      <c r="A8229" s="6" t="s">
        <v>6443</v>
      </c>
      <c r="B8229" s="6" t="s">
        <v>6678</v>
      </c>
      <c r="C8229" s="6" t="s">
        <v>6679</v>
      </c>
      <c r="D8229" s="12">
        <v>1</v>
      </c>
    </row>
    <row r="8230" spans="1:4" x14ac:dyDescent="0.2">
      <c r="A8230" s="6" t="s">
        <v>6443</v>
      </c>
      <c r="B8230" s="6" t="s">
        <v>19986</v>
      </c>
      <c r="C8230" s="6" t="s">
        <v>19987</v>
      </c>
      <c r="D8230" s="12">
        <v>1</v>
      </c>
    </row>
    <row r="8231" spans="1:4" x14ac:dyDescent="0.2">
      <c r="A8231" s="6" t="s">
        <v>6443</v>
      </c>
      <c r="B8231" s="6" t="s">
        <v>19988</v>
      </c>
      <c r="C8231" s="6" t="s">
        <v>19989</v>
      </c>
      <c r="D8231" s="12">
        <v>1</v>
      </c>
    </row>
    <row r="8232" spans="1:4" x14ac:dyDescent="0.2">
      <c r="A8232" s="6" t="s">
        <v>6443</v>
      </c>
      <c r="B8232" s="6" t="s">
        <v>19990</v>
      </c>
      <c r="C8232" s="6" t="s">
        <v>19991</v>
      </c>
      <c r="D8232" s="12">
        <v>1</v>
      </c>
    </row>
    <row r="8233" spans="1:4" x14ac:dyDescent="0.2">
      <c r="A8233" s="6" t="s">
        <v>6443</v>
      </c>
      <c r="B8233" s="6" t="s">
        <v>6680</v>
      </c>
      <c r="C8233" s="6" t="s">
        <v>6681</v>
      </c>
      <c r="D8233" s="12">
        <v>1</v>
      </c>
    </row>
    <row r="8234" spans="1:4" x14ac:dyDescent="0.2">
      <c r="A8234" s="6" t="s">
        <v>6443</v>
      </c>
      <c r="B8234" s="6" t="s">
        <v>6682</v>
      </c>
      <c r="C8234" s="6" t="s">
        <v>6683</v>
      </c>
      <c r="D8234" s="12">
        <v>1</v>
      </c>
    </row>
    <row r="8235" spans="1:4" x14ac:dyDescent="0.2">
      <c r="A8235" s="6" t="s">
        <v>6443</v>
      </c>
      <c r="B8235" s="6" t="s">
        <v>19992</v>
      </c>
      <c r="C8235" s="6" t="s">
        <v>19993</v>
      </c>
      <c r="D8235" s="12">
        <v>1</v>
      </c>
    </row>
    <row r="8236" spans="1:4" x14ac:dyDescent="0.2">
      <c r="A8236" s="6" t="s">
        <v>6443</v>
      </c>
      <c r="B8236" s="6" t="s">
        <v>6684</v>
      </c>
      <c r="C8236" s="6" t="s">
        <v>6685</v>
      </c>
      <c r="D8236" s="12">
        <v>1</v>
      </c>
    </row>
    <row r="8237" spans="1:4" x14ac:dyDescent="0.2">
      <c r="A8237" s="6" t="s">
        <v>6443</v>
      </c>
      <c r="B8237" s="6" t="s">
        <v>6686</v>
      </c>
      <c r="C8237" s="6" t="s">
        <v>6687</v>
      </c>
      <c r="D8237" s="12">
        <v>1</v>
      </c>
    </row>
    <row r="8238" spans="1:4" x14ac:dyDescent="0.2">
      <c r="A8238" s="6" t="s">
        <v>6443</v>
      </c>
      <c r="B8238" s="6" t="s">
        <v>6688</v>
      </c>
      <c r="C8238" s="6" t="s">
        <v>6689</v>
      </c>
      <c r="D8238" s="12">
        <v>1</v>
      </c>
    </row>
    <row r="8239" spans="1:4" x14ac:dyDescent="0.2">
      <c r="A8239" s="6" t="s">
        <v>6443</v>
      </c>
      <c r="B8239" s="6" t="s">
        <v>6690</v>
      </c>
      <c r="C8239" s="6" t="s">
        <v>6691</v>
      </c>
      <c r="D8239" s="12">
        <v>1</v>
      </c>
    </row>
    <row r="8240" spans="1:4" x14ac:dyDescent="0.2">
      <c r="A8240" s="6" t="s">
        <v>6443</v>
      </c>
      <c r="B8240" s="6" t="s">
        <v>6692</v>
      </c>
      <c r="C8240" s="6" t="s">
        <v>6693</v>
      </c>
      <c r="D8240" s="12">
        <v>1</v>
      </c>
    </row>
    <row r="8241" spans="1:4" x14ac:dyDescent="0.2">
      <c r="A8241" s="6" t="s">
        <v>6443</v>
      </c>
      <c r="B8241" s="6" t="s">
        <v>6694</v>
      </c>
      <c r="C8241" s="6" t="s">
        <v>9961</v>
      </c>
      <c r="D8241" s="12">
        <v>1</v>
      </c>
    </row>
    <row r="8242" spans="1:4" x14ac:dyDescent="0.2">
      <c r="A8242" s="6" t="s">
        <v>6443</v>
      </c>
      <c r="B8242" s="6" t="s">
        <v>19994</v>
      </c>
      <c r="C8242" s="6" t="s">
        <v>19995</v>
      </c>
      <c r="D8242" s="12">
        <v>1</v>
      </c>
    </row>
    <row r="8243" spans="1:4" x14ac:dyDescent="0.2">
      <c r="A8243" s="6" t="s">
        <v>6443</v>
      </c>
      <c r="B8243" s="6" t="s">
        <v>19996</v>
      </c>
      <c r="C8243" s="6" t="s">
        <v>19997</v>
      </c>
      <c r="D8243" s="12">
        <v>1</v>
      </c>
    </row>
    <row r="8244" spans="1:4" x14ac:dyDescent="0.2">
      <c r="A8244" s="6" t="s">
        <v>6443</v>
      </c>
      <c r="B8244" s="6" t="s">
        <v>6695</v>
      </c>
      <c r="C8244" s="6" t="s">
        <v>6696</v>
      </c>
      <c r="D8244" s="12">
        <v>1</v>
      </c>
    </row>
    <row r="8245" spans="1:4" x14ac:dyDescent="0.2">
      <c r="A8245" s="6" t="s">
        <v>6443</v>
      </c>
      <c r="B8245" s="6" t="s">
        <v>6697</v>
      </c>
      <c r="C8245" s="6" t="s">
        <v>6698</v>
      </c>
      <c r="D8245" s="12">
        <v>1</v>
      </c>
    </row>
    <row r="8246" spans="1:4" x14ac:dyDescent="0.2">
      <c r="A8246" s="6" t="s">
        <v>6443</v>
      </c>
      <c r="B8246" s="6" t="s">
        <v>6699</v>
      </c>
      <c r="C8246" s="6" t="s">
        <v>6700</v>
      </c>
      <c r="D8246" s="12">
        <v>1</v>
      </c>
    </row>
    <row r="8247" spans="1:4" x14ac:dyDescent="0.2">
      <c r="A8247" s="6" t="s">
        <v>6443</v>
      </c>
      <c r="B8247" s="6" t="s">
        <v>19998</v>
      </c>
      <c r="C8247" s="6" t="s">
        <v>19999</v>
      </c>
      <c r="D8247" s="12">
        <v>1</v>
      </c>
    </row>
    <row r="8248" spans="1:4" x14ac:dyDescent="0.2">
      <c r="A8248" s="6" t="s">
        <v>6443</v>
      </c>
      <c r="B8248" s="6" t="s">
        <v>20000</v>
      </c>
      <c r="C8248" s="6" t="s">
        <v>20001</v>
      </c>
      <c r="D8248" s="12">
        <v>1</v>
      </c>
    </row>
    <row r="8249" spans="1:4" x14ac:dyDescent="0.2">
      <c r="A8249" s="6" t="s">
        <v>6443</v>
      </c>
      <c r="B8249" s="6" t="s">
        <v>6701</v>
      </c>
      <c r="C8249" s="6" t="s">
        <v>6702</v>
      </c>
      <c r="D8249" s="12">
        <v>1</v>
      </c>
    </row>
    <row r="8250" spans="1:4" x14ac:dyDescent="0.2">
      <c r="A8250" s="6" t="s">
        <v>6443</v>
      </c>
      <c r="B8250" s="6" t="s">
        <v>20002</v>
      </c>
      <c r="C8250" s="6" t="s">
        <v>20003</v>
      </c>
      <c r="D8250" s="12">
        <v>1</v>
      </c>
    </row>
    <row r="8251" spans="1:4" x14ac:dyDescent="0.2">
      <c r="A8251" s="6" t="s">
        <v>6443</v>
      </c>
      <c r="B8251" s="6" t="s">
        <v>6703</v>
      </c>
      <c r="C8251" s="6" t="s">
        <v>6704</v>
      </c>
      <c r="D8251" s="12">
        <v>1</v>
      </c>
    </row>
    <row r="8252" spans="1:4" x14ac:dyDescent="0.2">
      <c r="A8252" s="6" t="s">
        <v>6443</v>
      </c>
      <c r="B8252" s="6" t="s">
        <v>6705</v>
      </c>
      <c r="C8252" s="6" t="s">
        <v>6706</v>
      </c>
      <c r="D8252" s="12">
        <v>1</v>
      </c>
    </row>
    <row r="8253" spans="1:4" x14ac:dyDescent="0.2">
      <c r="A8253" s="6" t="s">
        <v>6443</v>
      </c>
      <c r="B8253" s="6" t="s">
        <v>20004</v>
      </c>
      <c r="C8253" s="6" t="s">
        <v>20005</v>
      </c>
      <c r="D8253" s="12">
        <v>1</v>
      </c>
    </row>
    <row r="8254" spans="1:4" x14ac:dyDescent="0.2">
      <c r="A8254" s="6" t="s">
        <v>6443</v>
      </c>
      <c r="B8254" s="6" t="s">
        <v>20006</v>
      </c>
      <c r="C8254" s="6" t="s">
        <v>20007</v>
      </c>
      <c r="D8254" s="12">
        <v>1</v>
      </c>
    </row>
    <row r="8255" spans="1:4" x14ac:dyDescent="0.2">
      <c r="A8255" s="6" t="s">
        <v>6443</v>
      </c>
      <c r="B8255" s="6" t="s">
        <v>20008</v>
      </c>
      <c r="C8255" s="6" t="s">
        <v>20009</v>
      </c>
      <c r="D8255" s="12">
        <v>1</v>
      </c>
    </row>
    <row r="8256" spans="1:4" x14ac:dyDescent="0.2">
      <c r="A8256" s="6" t="s">
        <v>6443</v>
      </c>
      <c r="B8256" s="6" t="s">
        <v>20010</v>
      </c>
      <c r="C8256" s="6" t="s">
        <v>20011</v>
      </c>
      <c r="D8256" s="12">
        <v>1</v>
      </c>
    </row>
    <row r="8257" spans="1:4" x14ac:dyDescent="0.2">
      <c r="A8257" s="6" t="s">
        <v>6443</v>
      </c>
      <c r="B8257" s="6" t="s">
        <v>20012</v>
      </c>
      <c r="C8257" s="6" t="s">
        <v>20013</v>
      </c>
      <c r="D8257" s="12">
        <v>1</v>
      </c>
    </row>
    <row r="8258" spans="1:4" x14ac:dyDescent="0.2">
      <c r="A8258" s="6" t="s">
        <v>6443</v>
      </c>
      <c r="B8258" s="6" t="s">
        <v>20014</v>
      </c>
      <c r="C8258" s="6" t="s">
        <v>20015</v>
      </c>
      <c r="D8258" s="12">
        <v>1</v>
      </c>
    </row>
    <row r="8259" spans="1:4" x14ac:dyDescent="0.2">
      <c r="A8259" s="6" t="s">
        <v>6443</v>
      </c>
      <c r="B8259" s="6" t="s">
        <v>6707</v>
      </c>
      <c r="C8259" s="6" t="s">
        <v>6708</v>
      </c>
      <c r="D8259" s="12">
        <v>1</v>
      </c>
    </row>
    <row r="8260" spans="1:4" x14ac:dyDescent="0.2">
      <c r="A8260" s="6" t="s">
        <v>6443</v>
      </c>
      <c r="B8260" s="6" t="s">
        <v>20016</v>
      </c>
      <c r="C8260" s="6" t="s">
        <v>20017</v>
      </c>
      <c r="D8260" s="12">
        <v>1</v>
      </c>
    </row>
    <row r="8261" spans="1:4" x14ac:dyDescent="0.2">
      <c r="A8261" s="6" t="s">
        <v>6443</v>
      </c>
      <c r="B8261" s="6" t="s">
        <v>20018</v>
      </c>
      <c r="C8261" s="6" t="s">
        <v>20019</v>
      </c>
      <c r="D8261" s="12">
        <v>1</v>
      </c>
    </row>
    <row r="8262" spans="1:4" x14ac:dyDescent="0.2">
      <c r="A8262" s="6" t="s">
        <v>6443</v>
      </c>
      <c r="B8262" s="6" t="s">
        <v>20020</v>
      </c>
      <c r="C8262" s="6" t="s">
        <v>20021</v>
      </c>
      <c r="D8262" s="12">
        <v>1</v>
      </c>
    </row>
    <row r="8263" spans="1:4" x14ac:dyDescent="0.2">
      <c r="A8263" s="6" t="s">
        <v>6443</v>
      </c>
      <c r="B8263" s="6" t="s">
        <v>20022</v>
      </c>
      <c r="C8263" s="6" t="s">
        <v>20023</v>
      </c>
      <c r="D8263" s="12">
        <v>1</v>
      </c>
    </row>
    <row r="8264" spans="1:4" x14ac:dyDescent="0.2">
      <c r="A8264" s="6" t="s">
        <v>6443</v>
      </c>
      <c r="B8264" s="6" t="s">
        <v>20024</v>
      </c>
      <c r="C8264" s="6" t="s">
        <v>20025</v>
      </c>
      <c r="D8264" s="12">
        <v>1</v>
      </c>
    </row>
    <row r="8265" spans="1:4" x14ac:dyDescent="0.2">
      <c r="A8265" s="6" t="s">
        <v>6443</v>
      </c>
      <c r="B8265" s="6" t="s">
        <v>20026</v>
      </c>
      <c r="C8265" s="6" t="s">
        <v>20027</v>
      </c>
      <c r="D8265" s="12">
        <v>1</v>
      </c>
    </row>
    <row r="8266" spans="1:4" x14ac:dyDescent="0.2">
      <c r="A8266" s="6" t="s">
        <v>6443</v>
      </c>
      <c r="B8266" s="6" t="s">
        <v>20028</v>
      </c>
      <c r="C8266" s="6" t="s">
        <v>20029</v>
      </c>
      <c r="D8266" s="12">
        <v>1</v>
      </c>
    </row>
    <row r="8267" spans="1:4" x14ac:dyDescent="0.2">
      <c r="A8267" s="6" t="s">
        <v>6443</v>
      </c>
      <c r="B8267" s="6" t="s">
        <v>20030</v>
      </c>
      <c r="C8267" s="6" t="s">
        <v>20031</v>
      </c>
      <c r="D8267" s="12">
        <v>1</v>
      </c>
    </row>
    <row r="8268" spans="1:4" x14ac:dyDescent="0.2">
      <c r="A8268" s="6" t="s">
        <v>6443</v>
      </c>
      <c r="B8268" s="6" t="s">
        <v>6709</v>
      </c>
      <c r="C8268" s="6" t="s">
        <v>6710</v>
      </c>
      <c r="D8268" s="12">
        <v>1</v>
      </c>
    </row>
    <row r="8269" spans="1:4" x14ac:dyDescent="0.2">
      <c r="A8269" s="6" t="s">
        <v>6443</v>
      </c>
      <c r="B8269" s="6" t="s">
        <v>6711</v>
      </c>
      <c r="C8269" s="6" t="s">
        <v>6712</v>
      </c>
      <c r="D8269" s="12">
        <v>1</v>
      </c>
    </row>
    <row r="8270" spans="1:4" x14ac:dyDescent="0.2">
      <c r="A8270" s="6" t="s">
        <v>6443</v>
      </c>
      <c r="B8270" s="6" t="s">
        <v>20032</v>
      </c>
      <c r="C8270" s="6" t="s">
        <v>20033</v>
      </c>
      <c r="D8270" s="12">
        <v>1</v>
      </c>
    </row>
    <row r="8271" spans="1:4" x14ac:dyDescent="0.2">
      <c r="A8271" s="6" t="s">
        <v>6443</v>
      </c>
      <c r="B8271" s="6" t="s">
        <v>6713</v>
      </c>
      <c r="C8271" s="6" t="s">
        <v>6714</v>
      </c>
      <c r="D8271" s="12">
        <v>1</v>
      </c>
    </row>
    <row r="8272" spans="1:4" x14ac:dyDescent="0.2">
      <c r="A8272" s="6" t="s">
        <v>6443</v>
      </c>
      <c r="B8272" s="6" t="s">
        <v>6715</v>
      </c>
      <c r="C8272" s="6" t="s">
        <v>6716</v>
      </c>
      <c r="D8272" s="12">
        <v>1</v>
      </c>
    </row>
    <row r="8273" spans="1:4" x14ac:dyDescent="0.2">
      <c r="A8273" s="6" t="s">
        <v>6443</v>
      </c>
      <c r="B8273" s="6" t="s">
        <v>20034</v>
      </c>
      <c r="C8273" s="6" t="s">
        <v>20035</v>
      </c>
      <c r="D8273" s="12">
        <v>1</v>
      </c>
    </row>
    <row r="8274" spans="1:4" x14ac:dyDescent="0.2">
      <c r="A8274" s="6" t="s">
        <v>6443</v>
      </c>
      <c r="B8274" s="6" t="s">
        <v>6717</v>
      </c>
      <c r="C8274" s="6" t="s">
        <v>6718</v>
      </c>
      <c r="D8274" s="12">
        <v>1</v>
      </c>
    </row>
    <row r="8275" spans="1:4" x14ac:dyDescent="0.2">
      <c r="A8275" s="6" t="s">
        <v>6443</v>
      </c>
      <c r="B8275" s="6" t="s">
        <v>6719</v>
      </c>
      <c r="C8275" s="6" t="s">
        <v>6720</v>
      </c>
      <c r="D8275" s="12">
        <v>1</v>
      </c>
    </row>
    <row r="8276" spans="1:4" x14ac:dyDescent="0.2">
      <c r="A8276" s="6" t="s">
        <v>6443</v>
      </c>
      <c r="B8276" s="6" t="s">
        <v>6721</v>
      </c>
      <c r="C8276" s="6" t="s">
        <v>6722</v>
      </c>
      <c r="D8276" s="12">
        <v>1</v>
      </c>
    </row>
    <row r="8277" spans="1:4" x14ac:dyDescent="0.2">
      <c r="A8277" s="6" t="s">
        <v>6443</v>
      </c>
      <c r="B8277" s="6" t="s">
        <v>6723</v>
      </c>
      <c r="C8277" s="6" t="s">
        <v>6724</v>
      </c>
      <c r="D8277" s="12">
        <v>1</v>
      </c>
    </row>
    <row r="8278" spans="1:4" x14ac:dyDescent="0.2">
      <c r="A8278" s="6" t="s">
        <v>6443</v>
      </c>
      <c r="B8278" s="6" t="s">
        <v>6725</v>
      </c>
      <c r="C8278" s="6" t="s">
        <v>6726</v>
      </c>
      <c r="D8278" s="12">
        <v>1</v>
      </c>
    </row>
    <row r="8279" spans="1:4" x14ac:dyDescent="0.2">
      <c r="A8279" s="6" t="s">
        <v>6443</v>
      </c>
      <c r="B8279" s="6" t="s">
        <v>6727</v>
      </c>
      <c r="C8279" s="6" t="s">
        <v>6728</v>
      </c>
      <c r="D8279" s="12">
        <v>1</v>
      </c>
    </row>
    <row r="8280" spans="1:4" x14ac:dyDescent="0.2">
      <c r="A8280" s="6" t="s">
        <v>6443</v>
      </c>
      <c r="B8280" s="6" t="s">
        <v>6729</v>
      </c>
      <c r="C8280" s="6" t="s">
        <v>6730</v>
      </c>
      <c r="D8280" s="12">
        <v>1</v>
      </c>
    </row>
    <row r="8281" spans="1:4" x14ac:dyDescent="0.2">
      <c r="A8281" s="6" t="s">
        <v>6443</v>
      </c>
      <c r="B8281" s="6" t="s">
        <v>6731</v>
      </c>
      <c r="C8281" s="6" t="s">
        <v>6732</v>
      </c>
      <c r="D8281" s="12">
        <v>1</v>
      </c>
    </row>
    <row r="8282" spans="1:4" x14ac:dyDescent="0.2">
      <c r="A8282" s="6" t="s">
        <v>6443</v>
      </c>
      <c r="B8282" s="6" t="s">
        <v>6733</v>
      </c>
      <c r="C8282" s="6" t="s">
        <v>6734</v>
      </c>
      <c r="D8282" s="12">
        <v>1</v>
      </c>
    </row>
    <row r="8283" spans="1:4" x14ac:dyDescent="0.2">
      <c r="A8283" s="6" t="s">
        <v>6443</v>
      </c>
      <c r="B8283" s="6" t="s">
        <v>6735</v>
      </c>
      <c r="C8283" s="6" t="s">
        <v>6736</v>
      </c>
      <c r="D8283" s="12">
        <v>1</v>
      </c>
    </row>
    <row r="8284" spans="1:4" x14ac:dyDescent="0.2">
      <c r="A8284" s="6" t="s">
        <v>6443</v>
      </c>
      <c r="B8284" s="6" t="s">
        <v>6737</v>
      </c>
      <c r="C8284" s="6" t="s">
        <v>6738</v>
      </c>
      <c r="D8284" s="12">
        <v>1</v>
      </c>
    </row>
    <row r="8285" spans="1:4" x14ac:dyDescent="0.2">
      <c r="A8285" s="6" t="s">
        <v>6443</v>
      </c>
      <c r="B8285" s="6" t="s">
        <v>6739</v>
      </c>
      <c r="C8285" s="6" t="s">
        <v>6740</v>
      </c>
      <c r="D8285" s="12">
        <v>1</v>
      </c>
    </row>
    <row r="8286" spans="1:4" x14ac:dyDescent="0.2">
      <c r="A8286" s="6" t="s">
        <v>6443</v>
      </c>
      <c r="B8286" s="6" t="s">
        <v>6741</v>
      </c>
      <c r="C8286" s="6" t="s">
        <v>6742</v>
      </c>
      <c r="D8286" s="12">
        <v>1</v>
      </c>
    </row>
    <row r="8287" spans="1:4" x14ac:dyDescent="0.2">
      <c r="A8287" s="6" t="s">
        <v>6443</v>
      </c>
      <c r="B8287" s="6" t="s">
        <v>6743</v>
      </c>
      <c r="C8287" s="6" t="s">
        <v>6744</v>
      </c>
      <c r="D8287" s="12">
        <v>1</v>
      </c>
    </row>
    <row r="8288" spans="1:4" x14ac:dyDescent="0.2">
      <c r="A8288" s="6" t="s">
        <v>6443</v>
      </c>
      <c r="B8288" s="6" t="s">
        <v>6745</v>
      </c>
      <c r="C8288" s="6" t="s">
        <v>6746</v>
      </c>
      <c r="D8288" s="12">
        <v>1</v>
      </c>
    </row>
    <row r="8289" spans="1:4" x14ac:dyDescent="0.2">
      <c r="A8289" s="6" t="s">
        <v>6443</v>
      </c>
      <c r="B8289" s="6" t="s">
        <v>6747</v>
      </c>
      <c r="C8289" s="6" t="s">
        <v>6748</v>
      </c>
      <c r="D8289" s="12">
        <v>1</v>
      </c>
    </row>
    <row r="8290" spans="1:4" x14ac:dyDescent="0.2">
      <c r="A8290" s="6" t="s">
        <v>6443</v>
      </c>
      <c r="B8290" s="6" t="s">
        <v>6750</v>
      </c>
      <c r="C8290" s="6" t="s">
        <v>6751</v>
      </c>
      <c r="D8290" s="12">
        <v>1</v>
      </c>
    </row>
    <row r="8291" spans="1:4" x14ac:dyDescent="0.2">
      <c r="A8291" s="6" t="s">
        <v>6443</v>
      </c>
      <c r="B8291" s="6" t="s">
        <v>6753</v>
      </c>
      <c r="C8291" s="6" t="s">
        <v>6754</v>
      </c>
      <c r="D8291" s="12">
        <v>1</v>
      </c>
    </row>
    <row r="8292" spans="1:4" x14ac:dyDescent="0.2">
      <c r="A8292" s="6" t="s">
        <v>6443</v>
      </c>
      <c r="B8292" s="6" t="s">
        <v>6755</v>
      </c>
      <c r="C8292" s="6" t="s">
        <v>6756</v>
      </c>
      <c r="D8292" s="12">
        <v>1</v>
      </c>
    </row>
    <row r="8293" spans="1:4" x14ac:dyDescent="0.2">
      <c r="A8293" s="6" t="s">
        <v>6443</v>
      </c>
      <c r="B8293" s="6" t="s">
        <v>6757</v>
      </c>
      <c r="C8293" s="6" t="s">
        <v>6758</v>
      </c>
      <c r="D8293" s="12">
        <v>1</v>
      </c>
    </row>
    <row r="8294" spans="1:4" x14ac:dyDescent="0.2">
      <c r="A8294" s="6" t="s">
        <v>6443</v>
      </c>
      <c r="B8294" s="6" t="s">
        <v>6759</v>
      </c>
      <c r="C8294" s="6" t="s">
        <v>6760</v>
      </c>
      <c r="D8294" s="12">
        <v>1</v>
      </c>
    </row>
    <row r="8295" spans="1:4" x14ac:dyDescent="0.2">
      <c r="A8295" s="6" t="s">
        <v>6443</v>
      </c>
      <c r="B8295" s="6" t="s">
        <v>6761</v>
      </c>
      <c r="C8295" s="6" t="s">
        <v>6762</v>
      </c>
      <c r="D8295" s="12">
        <v>1</v>
      </c>
    </row>
    <row r="8296" spans="1:4" x14ac:dyDescent="0.2">
      <c r="A8296" s="6" t="s">
        <v>6443</v>
      </c>
      <c r="B8296" s="6" t="s">
        <v>6763</v>
      </c>
      <c r="C8296" s="6" t="s">
        <v>6764</v>
      </c>
      <c r="D8296" s="12">
        <v>1</v>
      </c>
    </row>
    <row r="8297" spans="1:4" x14ac:dyDescent="0.2">
      <c r="A8297" s="6" t="s">
        <v>6443</v>
      </c>
      <c r="B8297" s="6" t="s">
        <v>20036</v>
      </c>
      <c r="C8297" s="6" t="s">
        <v>20037</v>
      </c>
      <c r="D8297" s="12">
        <v>1</v>
      </c>
    </row>
    <row r="8298" spans="1:4" x14ac:dyDescent="0.2">
      <c r="A8298" s="6" t="s">
        <v>6443</v>
      </c>
      <c r="B8298" s="6" t="s">
        <v>6765</v>
      </c>
      <c r="C8298" s="6" t="s">
        <v>6766</v>
      </c>
      <c r="D8298" s="12">
        <v>1</v>
      </c>
    </row>
    <row r="8299" spans="1:4" x14ac:dyDescent="0.2">
      <c r="A8299" s="6" t="s">
        <v>6443</v>
      </c>
      <c r="B8299" s="6" t="s">
        <v>20038</v>
      </c>
      <c r="C8299" s="6" t="s">
        <v>20039</v>
      </c>
      <c r="D8299" s="12">
        <v>1</v>
      </c>
    </row>
    <row r="8300" spans="1:4" x14ac:dyDescent="0.2">
      <c r="A8300" s="6" t="s">
        <v>6443</v>
      </c>
      <c r="B8300" s="6" t="s">
        <v>20040</v>
      </c>
      <c r="C8300" s="6" t="s">
        <v>20041</v>
      </c>
      <c r="D8300" s="12">
        <v>1</v>
      </c>
    </row>
    <row r="8301" spans="1:4" x14ac:dyDescent="0.2">
      <c r="A8301" s="6" t="s">
        <v>6443</v>
      </c>
      <c r="B8301" s="6" t="s">
        <v>20042</v>
      </c>
      <c r="C8301" s="6" t="s">
        <v>20043</v>
      </c>
      <c r="D8301" s="12">
        <v>1</v>
      </c>
    </row>
    <row r="8302" spans="1:4" x14ac:dyDescent="0.2">
      <c r="A8302" s="6" t="s">
        <v>6443</v>
      </c>
      <c r="B8302" s="6" t="s">
        <v>20044</v>
      </c>
      <c r="C8302" s="6" t="s">
        <v>20045</v>
      </c>
      <c r="D8302" s="12">
        <v>1</v>
      </c>
    </row>
    <row r="8303" spans="1:4" x14ac:dyDescent="0.2">
      <c r="A8303" s="6" t="s">
        <v>6443</v>
      </c>
      <c r="B8303" s="6" t="s">
        <v>20046</v>
      </c>
      <c r="C8303" s="6" t="s">
        <v>20047</v>
      </c>
      <c r="D8303" s="12">
        <v>1</v>
      </c>
    </row>
    <row r="8304" spans="1:4" x14ac:dyDescent="0.2">
      <c r="A8304" s="6" t="s">
        <v>6443</v>
      </c>
      <c r="B8304" s="6" t="s">
        <v>20048</v>
      </c>
      <c r="C8304" s="6" t="s">
        <v>20049</v>
      </c>
      <c r="D8304" s="12">
        <v>1</v>
      </c>
    </row>
    <row r="8305" spans="1:4" x14ac:dyDescent="0.2">
      <c r="A8305" s="6" t="s">
        <v>6443</v>
      </c>
      <c r="B8305" s="6" t="s">
        <v>20050</v>
      </c>
      <c r="C8305" s="6" t="s">
        <v>20051</v>
      </c>
      <c r="D8305" s="12">
        <v>1</v>
      </c>
    </row>
    <row r="8306" spans="1:4" x14ac:dyDescent="0.2">
      <c r="A8306" s="6" t="s">
        <v>6443</v>
      </c>
      <c r="B8306" s="6" t="s">
        <v>20052</v>
      </c>
      <c r="C8306" s="6" t="s">
        <v>20053</v>
      </c>
      <c r="D8306" s="12">
        <v>1</v>
      </c>
    </row>
    <row r="8307" spans="1:4" x14ac:dyDescent="0.2">
      <c r="A8307" s="6" t="s">
        <v>6443</v>
      </c>
      <c r="B8307" s="6" t="s">
        <v>6767</v>
      </c>
      <c r="C8307" s="6" t="s">
        <v>6768</v>
      </c>
      <c r="D8307" s="12">
        <v>1</v>
      </c>
    </row>
    <row r="8308" spans="1:4" x14ac:dyDescent="0.2">
      <c r="A8308" s="6" t="s">
        <v>6443</v>
      </c>
      <c r="B8308" s="6" t="s">
        <v>6769</v>
      </c>
      <c r="C8308" s="6" t="s">
        <v>6770</v>
      </c>
      <c r="D8308" s="12">
        <v>1</v>
      </c>
    </row>
    <row r="8309" spans="1:4" x14ac:dyDescent="0.2">
      <c r="A8309" s="6" t="s">
        <v>6443</v>
      </c>
      <c r="B8309" s="6" t="s">
        <v>6771</v>
      </c>
      <c r="C8309" s="6" t="s">
        <v>6772</v>
      </c>
      <c r="D8309" s="12">
        <v>1</v>
      </c>
    </row>
    <row r="8310" spans="1:4" x14ac:dyDescent="0.2">
      <c r="A8310" s="6" t="s">
        <v>6443</v>
      </c>
      <c r="B8310" s="6" t="s">
        <v>20054</v>
      </c>
      <c r="C8310" s="6" t="s">
        <v>20055</v>
      </c>
      <c r="D8310" s="12">
        <v>1</v>
      </c>
    </row>
    <row r="8311" spans="1:4" x14ac:dyDescent="0.2">
      <c r="A8311" s="6" t="s">
        <v>6443</v>
      </c>
      <c r="B8311" s="6" t="s">
        <v>6773</v>
      </c>
      <c r="C8311" s="6" t="s">
        <v>9962</v>
      </c>
      <c r="D8311" s="12">
        <v>1</v>
      </c>
    </row>
    <row r="8312" spans="1:4" x14ac:dyDescent="0.2">
      <c r="A8312" s="6" t="s">
        <v>6443</v>
      </c>
      <c r="B8312" s="6" t="s">
        <v>20056</v>
      </c>
      <c r="C8312" s="6" t="s">
        <v>20057</v>
      </c>
      <c r="D8312" s="12">
        <v>1</v>
      </c>
    </row>
    <row r="8313" spans="1:4" x14ac:dyDescent="0.2">
      <c r="A8313" s="6" t="s">
        <v>6443</v>
      </c>
      <c r="B8313" s="6" t="s">
        <v>20058</v>
      </c>
      <c r="C8313" s="6" t="s">
        <v>20059</v>
      </c>
      <c r="D8313" s="12">
        <v>1</v>
      </c>
    </row>
    <row r="8314" spans="1:4" x14ac:dyDescent="0.2">
      <c r="A8314" s="6" t="s">
        <v>6443</v>
      </c>
      <c r="B8314" s="6" t="s">
        <v>20060</v>
      </c>
      <c r="C8314" s="6" t="s">
        <v>20061</v>
      </c>
      <c r="D8314" s="12">
        <v>1</v>
      </c>
    </row>
    <row r="8315" spans="1:4" x14ac:dyDescent="0.2">
      <c r="A8315" s="6" t="s">
        <v>6443</v>
      </c>
      <c r="B8315" s="6" t="s">
        <v>6774</v>
      </c>
      <c r="C8315" s="6" t="s">
        <v>6775</v>
      </c>
      <c r="D8315" s="12">
        <v>1</v>
      </c>
    </row>
    <row r="8316" spans="1:4" x14ac:dyDescent="0.2">
      <c r="A8316" s="6" t="s">
        <v>6443</v>
      </c>
      <c r="B8316" s="6" t="s">
        <v>6776</v>
      </c>
      <c r="C8316" s="6" t="s">
        <v>6777</v>
      </c>
      <c r="D8316" s="12">
        <v>1</v>
      </c>
    </row>
    <row r="8317" spans="1:4" x14ac:dyDescent="0.2">
      <c r="A8317" s="6" t="s">
        <v>6443</v>
      </c>
      <c r="B8317" s="6" t="s">
        <v>6778</v>
      </c>
      <c r="C8317" s="6" t="s">
        <v>6779</v>
      </c>
      <c r="D8317" s="12">
        <v>1</v>
      </c>
    </row>
    <row r="8318" spans="1:4" x14ac:dyDescent="0.2">
      <c r="A8318" s="6" t="s">
        <v>6443</v>
      </c>
      <c r="B8318" s="6" t="s">
        <v>6780</v>
      </c>
      <c r="C8318" s="6" t="s">
        <v>6781</v>
      </c>
      <c r="D8318" s="12">
        <v>1</v>
      </c>
    </row>
    <row r="8319" spans="1:4" x14ac:dyDescent="0.2">
      <c r="A8319" s="6" t="s">
        <v>6443</v>
      </c>
      <c r="B8319" s="6" t="s">
        <v>6782</v>
      </c>
      <c r="C8319" s="6" t="s">
        <v>6783</v>
      </c>
      <c r="D8319" s="12">
        <v>1</v>
      </c>
    </row>
    <row r="8320" spans="1:4" x14ac:dyDescent="0.2">
      <c r="A8320" s="6" t="s">
        <v>6443</v>
      </c>
      <c r="B8320" s="6" t="s">
        <v>6784</v>
      </c>
      <c r="C8320" s="6" t="s">
        <v>6785</v>
      </c>
      <c r="D8320" s="12">
        <v>1</v>
      </c>
    </row>
    <row r="8321" spans="1:4" x14ac:dyDescent="0.2">
      <c r="A8321" s="6" t="s">
        <v>6443</v>
      </c>
      <c r="B8321" s="6" t="s">
        <v>6786</v>
      </c>
      <c r="C8321" s="6" t="s">
        <v>6787</v>
      </c>
      <c r="D8321" s="12">
        <v>1</v>
      </c>
    </row>
    <row r="8322" spans="1:4" x14ac:dyDescent="0.2">
      <c r="A8322" s="6" t="s">
        <v>6443</v>
      </c>
      <c r="B8322" s="6" t="s">
        <v>6788</v>
      </c>
      <c r="C8322" s="6" t="s">
        <v>6789</v>
      </c>
      <c r="D8322" s="12">
        <v>1</v>
      </c>
    </row>
    <row r="8323" spans="1:4" x14ac:dyDescent="0.2">
      <c r="A8323" s="6" t="s">
        <v>6443</v>
      </c>
      <c r="B8323" s="6" t="s">
        <v>20062</v>
      </c>
      <c r="C8323" s="6" t="s">
        <v>20063</v>
      </c>
      <c r="D8323" s="12">
        <v>1</v>
      </c>
    </row>
    <row r="8324" spans="1:4" x14ac:dyDescent="0.2">
      <c r="A8324" s="6" t="s">
        <v>6443</v>
      </c>
      <c r="B8324" s="6" t="s">
        <v>6790</v>
      </c>
      <c r="C8324" s="6" t="s">
        <v>6791</v>
      </c>
      <c r="D8324" s="12">
        <v>1</v>
      </c>
    </row>
    <row r="8325" spans="1:4" x14ac:dyDescent="0.2">
      <c r="A8325" s="6" t="s">
        <v>6443</v>
      </c>
      <c r="B8325" s="6" t="s">
        <v>6792</v>
      </c>
      <c r="C8325" s="6" t="s">
        <v>6793</v>
      </c>
      <c r="D8325" s="12">
        <v>1</v>
      </c>
    </row>
    <row r="8326" spans="1:4" x14ac:dyDescent="0.2">
      <c r="A8326" s="6" t="s">
        <v>6443</v>
      </c>
      <c r="B8326" s="6" t="s">
        <v>6794</v>
      </c>
      <c r="C8326" s="6" t="s">
        <v>9963</v>
      </c>
      <c r="D8326" s="12">
        <v>1</v>
      </c>
    </row>
    <row r="8327" spans="1:4" x14ac:dyDescent="0.2">
      <c r="A8327" s="6" t="s">
        <v>6443</v>
      </c>
      <c r="B8327" s="6" t="s">
        <v>20064</v>
      </c>
      <c r="C8327" s="6" t="s">
        <v>20065</v>
      </c>
      <c r="D8327" s="12">
        <v>1</v>
      </c>
    </row>
    <row r="8328" spans="1:4" x14ac:dyDescent="0.2">
      <c r="A8328" s="6" t="s">
        <v>6443</v>
      </c>
      <c r="B8328" s="6" t="s">
        <v>20066</v>
      </c>
      <c r="C8328" s="6" t="s">
        <v>20065</v>
      </c>
      <c r="D8328" s="12">
        <v>1</v>
      </c>
    </row>
    <row r="8329" spans="1:4" x14ac:dyDescent="0.2">
      <c r="A8329" s="6" t="s">
        <v>6443</v>
      </c>
      <c r="B8329" s="6" t="s">
        <v>20067</v>
      </c>
      <c r="C8329" s="6" t="s">
        <v>20065</v>
      </c>
      <c r="D8329" s="12">
        <v>1</v>
      </c>
    </row>
    <row r="8330" spans="1:4" x14ac:dyDescent="0.2">
      <c r="A8330" s="6" t="s">
        <v>6443</v>
      </c>
      <c r="B8330" s="6" t="s">
        <v>20068</v>
      </c>
      <c r="C8330" s="6" t="s">
        <v>20065</v>
      </c>
      <c r="D8330" s="12">
        <v>1</v>
      </c>
    </row>
    <row r="8331" spans="1:4" x14ac:dyDescent="0.2">
      <c r="A8331" s="6" t="s">
        <v>6443</v>
      </c>
      <c r="B8331" s="6" t="s">
        <v>20069</v>
      </c>
      <c r="C8331" s="6" t="s">
        <v>20065</v>
      </c>
      <c r="D8331" s="12">
        <v>1</v>
      </c>
    </row>
    <row r="8332" spans="1:4" x14ac:dyDescent="0.2">
      <c r="A8332" s="6" t="s">
        <v>6443</v>
      </c>
      <c r="B8332" s="6" t="s">
        <v>20070</v>
      </c>
      <c r="C8332" s="6" t="s">
        <v>20065</v>
      </c>
      <c r="D8332" s="12">
        <v>1</v>
      </c>
    </row>
    <row r="8333" spans="1:4" x14ac:dyDescent="0.2">
      <c r="A8333" s="6" t="s">
        <v>6443</v>
      </c>
      <c r="B8333" s="6" t="s">
        <v>20071</v>
      </c>
      <c r="C8333" s="6" t="s">
        <v>20065</v>
      </c>
      <c r="D8333" s="12">
        <v>1</v>
      </c>
    </row>
    <row r="8334" spans="1:4" x14ac:dyDescent="0.2">
      <c r="A8334" s="6" t="s">
        <v>6443</v>
      </c>
      <c r="B8334" s="6" t="s">
        <v>20072</v>
      </c>
      <c r="C8334" s="6" t="s">
        <v>20065</v>
      </c>
      <c r="D8334" s="12">
        <v>1</v>
      </c>
    </row>
    <row r="8335" spans="1:4" x14ac:dyDescent="0.2">
      <c r="A8335" s="6" t="s">
        <v>6443</v>
      </c>
      <c r="B8335" s="6" t="s">
        <v>20073</v>
      </c>
      <c r="C8335" s="6" t="s">
        <v>20065</v>
      </c>
      <c r="D8335" s="12">
        <v>1</v>
      </c>
    </row>
    <row r="8336" spans="1:4" x14ac:dyDescent="0.2">
      <c r="A8336" s="6" t="s">
        <v>6443</v>
      </c>
      <c r="B8336" s="6" t="s">
        <v>20074</v>
      </c>
      <c r="C8336" s="6" t="s">
        <v>20065</v>
      </c>
      <c r="D8336" s="12">
        <v>1</v>
      </c>
    </row>
    <row r="8337" spans="1:4" x14ac:dyDescent="0.2">
      <c r="A8337" s="6" t="s">
        <v>6443</v>
      </c>
      <c r="B8337" s="6" t="s">
        <v>20075</v>
      </c>
      <c r="C8337" s="6" t="s">
        <v>20065</v>
      </c>
      <c r="D8337" s="12">
        <v>1</v>
      </c>
    </row>
    <row r="8338" spans="1:4" x14ac:dyDescent="0.2">
      <c r="A8338" s="6" t="s">
        <v>6443</v>
      </c>
      <c r="B8338" s="6" t="s">
        <v>20076</v>
      </c>
      <c r="C8338" s="6" t="s">
        <v>20065</v>
      </c>
      <c r="D8338" s="12">
        <v>1</v>
      </c>
    </row>
    <row r="8339" spans="1:4" x14ac:dyDescent="0.2">
      <c r="A8339" s="6" t="s">
        <v>6443</v>
      </c>
      <c r="B8339" s="6" t="s">
        <v>20077</v>
      </c>
      <c r="C8339" s="6" t="s">
        <v>20078</v>
      </c>
      <c r="D8339" s="12">
        <v>1</v>
      </c>
    </row>
    <row r="8340" spans="1:4" x14ac:dyDescent="0.2">
      <c r="A8340" s="6" t="s">
        <v>6443</v>
      </c>
      <c r="B8340" s="6" t="s">
        <v>6795</v>
      </c>
      <c r="C8340" s="6" t="s">
        <v>6796</v>
      </c>
      <c r="D8340" s="12">
        <v>1</v>
      </c>
    </row>
    <row r="8341" spans="1:4" x14ac:dyDescent="0.2">
      <c r="A8341" s="6" t="s">
        <v>6443</v>
      </c>
      <c r="B8341" s="6" t="s">
        <v>6797</v>
      </c>
      <c r="C8341" s="6" t="s">
        <v>6798</v>
      </c>
      <c r="D8341" s="12">
        <v>1</v>
      </c>
    </row>
    <row r="8342" spans="1:4" x14ac:dyDescent="0.2">
      <c r="A8342" s="6" t="s">
        <v>6443</v>
      </c>
      <c r="B8342" s="6" t="s">
        <v>6799</v>
      </c>
      <c r="C8342" s="6" t="s">
        <v>6800</v>
      </c>
      <c r="D8342" s="12">
        <v>1</v>
      </c>
    </row>
    <row r="8343" spans="1:4" x14ac:dyDescent="0.2">
      <c r="A8343" s="6" t="s">
        <v>6443</v>
      </c>
      <c r="B8343" s="6" t="s">
        <v>6801</v>
      </c>
      <c r="C8343" s="6" t="s">
        <v>6802</v>
      </c>
      <c r="D8343" s="12">
        <v>1</v>
      </c>
    </row>
    <row r="8344" spans="1:4" x14ac:dyDescent="0.2">
      <c r="A8344" s="6" t="s">
        <v>6443</v>
      </c>
      <c r="B8344" s="6" t="s">
        <v>6803</v>
      </c>
      <c r="C8344" s="6" t="s">
        <v>6804</v>
      </c>
      <c r="D8344" s="12">
        <v>1</v>
      </c>
    </row>
    <row r="8345" spans="1:4" x14ac:dyDescent="0.2">
      <c r="A8345" s="6" t="s">
        <v>6443</v>
      </c>
      <c r="B8345" s="6" t="s">
        <v>20079</v>
      </c>
      <c r="C8345" s="6" t="s">
        <v>20080</v>
      </c>
      <c r="D8345" s="12">
        <v>1</v>
      </c>
    </row>
    <row r="8346" spans="1:4" x14ac:dyDescent="0.2">
      <c r="A8346" s="6" t="s">
        <v>6443</v>
      </c>
      <c r="B8346" s="6" t="s">
        <v>20081</v>
      </c>
      <c r="C8346" s="6" t="s">
        <v>20082</v>
      </c>
      <c r="D8346" s="12">
        <v>1</v>
      </c>
    </row>
    <row r="8347" spans="1:4" x14ac:dyDescent="0.2">
      <c r="A8347" s="6" t="s">
        <v>6443</v>
      </c>
      <c r="B8347" s="6" t="s">
        <v>20083</v>
      </c>
      <c r="C8347" s="6" t="s">
        <v>20084</v>
      </c>
      <c r="D8347" s="12">
        <v>1</v>
      </c>
    </row>
    <row r="8348" spans="1:4" x14ac:dyDescent="0.2">
      <c r="A8348" s="6" t="s">
        <v>6443</v>
      </c>
      <c r="B8348" s="6" t="s">
        <v>20085</v>
      </c>
      <c r="C8348" s="6" t="s">
        <v>20086</v>
      </c>
      <c r="D8348" s="12">
        <v>1</v>
      </c>
    </row>
    <row r="8349" spans="1:4" x14ac:dyDescent="0.2">
      <c r="A8349" s="6" t="s">
        <v>6443</v>
      </c>
      <c r="B8349" s="6" t="s">
        <v>20087</v>
      </c>
      <c r="C8349" s="6" t="s">
        <v>20088</v>
      </c>
      <c r="D8349" s="12">
        <v>1</v>
      </c>
    </row>
    <row r="8350" spans="1:4" x14ac:dyDescent="0.2">
      <c r="A8350" s="6" t="s">
        <v>6443</v>
      </c>
      <c r="B8350" s="6" t="s">
        <v>6805</v>
      </c>
      <c r="C8350" s="6" t="s">
        <v>9964</v>
      </c>
      <c r="D8350" s="12">
        <v>1</v>
      </c>
    </row>
    <row r="8351" spans="1:4" x14ac:dyDescent="0.2">
      <c r="A8351" s="6" t="s">
        <v>6443</v>
      </c>
      <c r="B8351" s="6" t="s">
        <v>6806</v>
      </c>
      <c r="C8351" s="6" t="s">
        <v>6807</v>
      </c>
      <c r="D8351" s="12">
        <v>1</v>
      </c>
    </row>
    <row r="8352" spans="1:4" x14ac:dyDescent="0.2">
      <c r="A8352" s="6" t="s">
        <v>6443</v>
      </c>
      <c r="B8352" s="6" t="s">
        <v>20089</v>
      </c>
      <c r="C8352" s="6" t="s">
        <v>20090</v>
      </c>
      <c r="D8352" s="12">
        <v>1</v>
      </c>
    </row>
    <row r="8353" spans="1:4" x14ac:dyDescent="0.2">
      <c r="A8353" s="6" t="s">
        <v>6443</v>
      </c>
      <c r="B8353" s="6" t="s">
        <v>20091</v>
      </c>
      <c r="C8353" s="6" t="s">
        <v>20092</v>
      </c>
      <c r="D8353" s="12">
        <v>1</v>
      </c>
    </row>
    <row r="8354" spans="1:4" x14ac:dyDescent="0.2">
      <c r="A8354" s="6" t="s">
        <v>6443</v>
      </c>
      <c r="B8354" s="6" t="s">
        <v>20093</v>
      </c>
      <c r="C8354" s="6" t="s">
        <v>20094</v>
      </c>
      <c r="D8354" s="12">
        <v>1</v>
      </c>
    </row>
    <row r="8355" spans="1:4" x14ac:dyDescent="0.2">
      <c r="A8355" s="6" t="s">
        <v>6443</v>
      </c>
      <c r="B8355" s="6" t="s">
        <v>6808</v>
      </c>
      <c r="C8355" s="6" t="s">
        <v>6809</v>
      </c>
      <c r="D8355" s="12">
        <v>1</v>
      </c>
    </row>
    <row r="8356" spans="1:4" x14ac:dyDescent="0.2">
      <c r="A8356" s="6" t="s">
        <v>6443</v>
      </c>
      <c r="B8356" s="6" t="s">
        <v>6810</v>
      </c>
      <c r="C8356" s="6" t="s">
        <v>6811</v>
      </c>
      <c r="D8356" s="12">
        <v>1</v>
      </c>
    </row>
    <row r="8357" spans="1:4" x14ac:dyDescent="0.2">
      <c r="A8357" s="6" t="s">
        <v>6443</v>
      </c>
      <c r="B8357" s="6" t="s">
        <v>6812</v>
      </c>
      <c r="C8357" s="6" t="s">
        <v>6813</v>
      </c>
      <c r="D8357" s="12">
        <v>1</v>
      </c>
    </row>
    <row r="8358" spans="1:4" x14ac:dyDescent="0.2">
      <c r="A8358" s="6" t="s">
        <v>6443</v>
      </c>
      <c r="B8358" s="6" t="s">
        <v>6814</v>
      </c>
      <c r="C8358" s="6" t="s">
        <v>6815</v>
      </c>
      <c r="D8358" s="12">
        <v>1</v>
      </c>
    </row>
    <row r="8359" spans="1:4" x14ac:dyDescent="0.2">
      <c r="A8359" s="6" t="s">
        <v>6443</v>
      </c>
      <c r="B8359" s="6" t="s">
        <v>6816</v>
      </c>
      <c r="C8359" s="6" t="s">
        <v>6817</v>
      </c>
      <c r="D8359" s="12">
        <v>1</v>
      </c>
    </row>
    <row r="8360" spans="1:4" x14ac:dyDescent="0.2">
      <c r="A8360" s="6" t="s">
        <v>6443</v>
      </c>
      <c r="B8360" s="6" t="s">
        <v>20095</v>
      </c>
      <c r="C8360" s="6" t="s">
        <v>20096</v>
      </c>
      <c r="D8360" s="12">
        <v>1</v>
      </c>
    </row>
    <row r="8361" spans="1:4" x14ac:dyDescent="0.2">
      <c r="A8361" s="6" t="s">
        <v>6443</v>
      </c>
      <c r="B8361" s="6" t="s">
        <v>6818</v>
      </c>
      <c r="C8361" s="6" t="s">
        <v>6819</v>
      </c>
      <c r="D8361" s="12">
        <v>1</v>
      </c>
    </row>
    <row r="8362" spans="1:4" x14ac:dyDescent="0.2">
      <c r="A8362" s="6" t="s">
        <v>6443</v>
      </c>
      <c r="B8362" s="6" t="s">
        <v>20097</v>
      </c>
      <c r="C8362" s="6" t="s">
        <v>20098</v>
      </c>
      <c r="D8362" s="12">
        <v>1</v>
      </c>
    </row>
    <row r="8363" spans="1:4" x14ac:dyDescent="0.2">
      <c r="A8363" s="6" t="s">
        <v>6443</v>
      </c>
      <c r="B8363" s="6" t="s">
        <v>20099</v>
      </c>
      <c r="C8363" s="6" t="s">
        <v>20100</v>
      </c>
      <c r="D8363" s="12">
        <v>1</v>
      </c>
    </row>
    <row r="8364" spans="1:4" x14ac:dyDescent="0.2">
      <c r="A8364" s="6" t="s">
        <v>6443</v>
      </c>
      <c r="B8364" s="6" t="s">
        <v>6820</v>
      </c>
      <c r="C8364" s="6" t="s">
        <v>6821</v>
      </c>
      <c r="D8364" s="12">
        <v>1</v>
      </c>
    </row>
    <row r="8365" spans="1:4" x14ac:dyDescent="0.2">
      <c r="A8365" s="6" t="s">
        <v>6443</v>
      </c>
      <c r="B8365" s="6" t="s">
        <v>20101</v>
      </c>
      <c r="C8365" s="6" t="s">
        <v>20102</v>
      </c>
      <c r="D8365" s="12">
        <v>1</v>
      </c>
    </row>
    <row r="8366" spans="1:4" x14ac:dyDescent="0.2">
      <c r="A8366" s="6" t="s">
        <v>6443</v>
      </c>
      <c r="B8366" s="6" t="s">
        <v>6822</v>
      </c>
      <c r="C8366" s="6" t="s">
        <v>6823</v>
      </c>
      <c r="D8366" s="12">
        <v>1</v>
      </c>
    </row>
    <row r="8367" spans="1:4" x14ac:dyDescent="0.2">
      <c r="A8367" s="6" t="s">
        <v>6443</v>
      </c>
      <c r="B8367" s="6" t="s">
        <v>6824</v>
      </c>
      <c r="C8367" s="6" t="s">
        <v>6825</v>
      </c>
      <c r="D8367" s="12">
        <v>1</v>
      </c>
    </row>
    <row r="8368" spans="1:4" x14ac:dyDescent="0.2">
      <c r="A8368" s="6" t="s">
        <v>6443</v>
      </c>
      <c r="B8368" s="6" t="s">
        <v>6826</v>
      </c>
      <c r="C8368" s="6" t="s">
        <v>9965</v>
      </c>
      <c r="D8368" s="12">
        <v>1</v>
      </c>
    </row>
    <row r="8369" spans="1:4" x14ac:dyDescent="0.2">
      <c r="A8369" s="6" t="s">
        <v>6443</v>
      </c>
      <c r="B8369" s="6" t="s">
        <v>6827</v>
      </c>
      <c r="C8369" s="6" t="s">
        <v>9966</v>
      </c>
      <c r="D8369" s="12">
        <v>1</v>
      </c>
    </row>
    <row r="8370" spans="1:4" x14ac:dyDescent="0.2">
      <c r="A8370" s="6" t="s">
        <v>6443</v>
      </c>
      <c r="B8370" s="6" t="s">
        <v>20103</v>
      </c>
      <c r="C8370" s="6" t="s">
        <v>20104</v>
      </c>
      <c r="D8370" s="12">
        <v>1</v>
      </c>
    </row>
    <row r="8371" spans="1:4" x14ac:dyDescent="0.2">
      <c r="A8371" s="6" t="s">
        <v>6443</v>
      </c>
      <c r="B8371" s="6" t="s">
        <v>20105</v>
      </c>
      <c r="C8371" s="6" t="s">
        <v>20106</v>
      </c>
      <c r="D8371" s="12">
        <v>1</v>
      </c>
    </row>
    <row r="8372" spans="1:4" x14ac:dyDescent="0.2">
      <c r="A8372" s="6" t="s">
        <v>6443</v>
      </c>
      <c r="B8372" s="6" t="s">
        <v>20107</v>
      </c>
      <c r="C8372" s="6" t="s">
        <v>20108</v>
      </c>
      <c r="D8372" s="12">
        <v>1</v>
      </c>
    </row>
    <row r="8373" spans="1:4" x14ac:dyDescent="0.2">
      <c r="A8373" s="6" t="s">
        <v>6443</v>
      </c>
      <c r="B8373" s="6" t="s">
        <v>20109</v>
      </c>
      <c r="C8373" s="6" t="s">
        <v>20110</v>
      </c>
      <c r="D8373" s="12">
        <v>1</v>
      </c>
    </row>
    <row r="8374" spans="1:4" x14ac:dyDescent="0.2">
      <c r="A8374" s="6" t="s">
        <v>6443</v>
      </c>
      <c r="B8374" s="6" t="s">
        <v>20111</v>
      </c>
      <c r="C8374" s="6" t="s">
        <v>20112</v>
      </c>
      <c r="D8374" s="12">
        <v>1</v>
      </c>
    </row>
    <row r="8375" spans="1:4" x14ac:dyDescent="0.2">
      <c r="A8375" s="6" t="s">
        <v>6443</v>
      </c>
      <c r="B8375" s="6" t="s">
        <v>20113</v>
      </c>
      <c r="C8375" s="6" t="s">
        <v>20065</v>
      </c>
      <c r="D8375" s="12">
        <v>1</v>
      </c>
    </row>
    <row r="8376" spans="1:4" x14ac:dyDescent="0.2">
      <c r="A8376" s="6" t="s">
        <v>6443</v>
      </c>
      <c r="B8376" s="6" t="s">
        <v>20114</v>
      </c>
      <c r="C8376" s="6" t="s">
        <v>20115</v>
      </c>
      <c r="D8376" s="12">
        <v>1</v>
      </c>
    </row>
    <row r="8377" spans="1:4" x14ac:dyDescent="0.2">
      <c r="A8377" s="6" t="s">
        <v>6443</v>
      </c>
      <c r="B8377" s="6" t="s">
        <v>20116</v>
      </c>
      <c r="C8377" s="6" t="s">
        <v>20117</v>
      </c>
      <c r="D8377" s="12">
        <v>1</v>
      </c>
    </row>
    <row r="8378" spans="1:4" x14ac:dyDescent="0.2">
      <c r="A8378" s="6" t="s">
        <v>6443</v>
      </c>
      <c r="B8378" s="6" t="s">
        <v>20118</v>
      </c>
      <c r="C8378" s="6" t="s">
        <v>20119</v>
      </c>
      <c r="D8378" s="12">
        <v>1</v>
      </c>
    </row>
    <row r="8379" spans="1:4" x14ac:dyDescent="0.2">
      <c r="A8379" s="6" t="s">
        <v>6443</v>
      </c>
      <c r="B8379" s="6" t="s">
        <v>20120</v>
      </c>
      <c r="C8379" s="6" t="s">
        <v>20121</v>
      </c>
      <c r="D8379" s="12">
        <v>1</v>
      </c>
    </row>
    <row r="8380" spans="1:4" x14ac:dyDescent="0.2">
      <c r="A8380" s="6" t="s">
        <v>6443</v>
      </c>
      <c r="B8380" s="6" t="s">
        <v>20122</v>
      </c>
      <c r="C8380" s="6" t="s">
        <v>20123</v>
      </c>
      <c r="D8380" s="12">
        <v>1</v>
      </c>
    </row>
    <row r="8381" spans="1:4" x14ac:dyDescent="0.2">
      <c r="A8381" s="6" t="s">
        <v>6443</v>
      </c>
      <c r="B8381" s="6" t="s">
        <v>20124</v>
      </c>
      <c r="C8381" s="6" t="s">
        <v>20125</v>
      </c>
      <c r="D8381" s="12">
        <v>1</v>
      </c>
    </row>
    <row r="8382" spans="1:4" x14ac:dyDescent="0.2">
      <c r="A8382" s="6" t="s">
        <v>6443</v>
      </c>
      <c r="B8382" s="6" t="s">
        <v>20126</v>
      </c>
      <c r="C8382" s="6" t="s">
        <v>20127</v>
      </c>
      <c r="D8382" s="12">
        <v>1</v>
      </c>
    </row>
    <row r="8383" spans="1:4" x14ac:dyDescent="0.2">
      <c r="A8383" s="6" t="s">
        <v>6443</v>
      </c>
      <c r="B8383" s="6" t="s">
        <v>20128</v>
      </c>
      <c r="C8383" s="6" t="s">
        <v>20129</v>
      </c>
      <c r="D8383" s="12">
        <v>1</v>
      </c>
    </row>
    <row r="8384" spans="1:4" x14ac:dyDescent="0.2">
      <c r="A8384" s="6" t="s">
        <v>6443</v>
      </c>
      <c r="B8384" s="6" t="s">
        <v>20130</v>
      </c>
      <c r="C8384" s="6" t="s">
        <v>20131</v>
      </c>
      <c r="D8384" s="12">
        <v>1</v>
      </c>
    </row>
    <row r="8385" spans="1:4" x14ac:dyDescent="0.2">
      <c r="A8385" s="6" t="s">
        <v>6443</v>
      </c>
      <c r="B8385" s="6" t="s">
        <v>20132</v>
      </c>
      <c r="C8385" s="6" t="s">
        <v>20133</v>
      </c>
      <c r="D8385" s="12">
        <v>1</v>
      </c>
    </row>
    <row r="8386" spans="1:4" x14ac:dyDescent="0.2">
      <c r="A8386" s="6" t="s">
        <v>6443</v>
      </c>
      <c r="B8386" s="6" t="s">
        <v>20134</v>
      </c>
      <c r="C8386" s="6" t="s">
        <v>20135</v>
      </c>
      <c r="D8386" s="12">
        <v>1</v>
      </c>
    </row>
    <row r="8387" spans="1:4" x14ac:dyDescent="0.2">
      <c r="A8387" s="6" t="s">
        <v>6443</v>
      </c>
      <c r="B8387" s="6" t="s">
        <v>20136</v>
      </c>
      <c r="C8387" s="6" t="s">
        <v>20137</v>
      </c>
      <c r="D8387" s="12">
        <v>1</v>
      </c>
    </row>
    <row r="8388" spans="1:4" x14ac:dyDescent="0.2">
      <c r="A8388" s="6" t="s">
        <v>6443</v>
      </c>
      <c r="B8388" s="6" t="s">
        <v>20138</v>
      </c>
      <c r="C8388" s="6" t="s">
        <v>20139</v>
      </c>
      <c r="D8388" s="12">
        <v>1</v>
      </c>
    </row>
    <row r="8389" spans="1:4" x14ac:dyDescent="0.2">
      <c r="A8389" s="6" t="s">
        <v>6443</v>
      </c>
      <c r="B8389" s="6" t="s">
        <v>20140</v>
      </c>
      <c r="C8389" s="6" t="s">
        <v>20141</v>
      </c>
      <c r="D8389" s="12">
        <v>1</v>
      </c>
    </row>
    <row r="8390" spans="1:4" x14ac:dyDescent="0.2">
      <c r="A8390" s="6" t="s">
        <v>6443</v>
      </c>
      <c r="B8390" s="6" t="s">
        <v>20142</v>
      </c>
      <c r="C8390" s="6" t="s">
        <v>20143</v>
      </c>
      <c r="D8390" s="12">
        <v>1</v>
      </c>
    </row>
    <row r="8391" spans="1:4" x14ac:dyDescent="0.2">
      <c r="A8391" s="6" t="s">
        <v>6443</v>
      </c>
      <c r="B8391" s="6" t="s">
        <v>20144</v>
      </c>
      <c r="C8391" s="6" t="s">
        <v>20145</v>
      </c>
      <c r="D8391" s="12">
        <v>1</v>
      </c>
    </row>
    <row r="8392" spans="1:4" x14ac:dyDescent="0.2">
      <c r="A8392" s="6" t="s">
        <v>6443</v>
      </c>
      <c r="B8392" s="6" t="s">
        <v>20146</v>
      </c>
      <c r="C8392" s="6" t="s">
        <v>20147</v>
      </c>
      <c r="D8392" s="12">
        <v>1</v>
      </c>
    </row>
    <row r="8393" spans="1:4" x14ac:dyDescent="0.2">
      <c r="A8393" s="6" t="s">
        <v>6443</v>
      </c>
      <c r="B8393" s="6" t="s">
        <v>20148</v>
      </c>
      <c r="C8393" s="6" t="s">
        <v>20149</v>
      </c>
      <c r="D8393" s="12">
        <v>1</v>
      </c>
    </row>
    <row r="8394" spans="1:4" x14ac:dyDescent="0.2">
      <c r="A8394" s="6" t="s">
        <v>6443</v>
      </c>
      <c r="B8394" s="6" t="s">
        <v>20150</v>
      </c>
      <c r="C8394" s="6" t="s">
        <v>20151</v>
      </c>
      <c r="D8394" s="12">
        <v>1</v>
      </c>
    </row>
    <row r="8395" spans="1:4" x14ac:dyDescent="0.2">
      <c r="A8395" s="6" t="s">
        <v>6443</v>
      </c>
      <c r="B8395" s="6" t="s">
        <v>20152</v>
      </c>
      <c r="C8395" s="6" t="s">
        <v>20153</v>
      </c>
      <c r="D8395" s="12">
        <v>1</v>
      </c>
    </row>
    <row r="8396" spans="1:4" x14ac:dyDescent="0.2">
      <c r="A8396" s="6" t="s">
        <v>6443</v>
      </c>
      <c r="B8396" s="6" t="s">
        <v>20154</v>
      </c>
      <c r="C8396" s="6" t="s">
        <v>20155</v>
      </c>
      <c r="D8396" s="12">
        <v>1</v>
      </c>
    </row>
    <row r="8397" spans="1:4" x14ac:dyDescent="0.2">
      <c r="A8397" s="6" t="s">
        <v>6443</v>
      </c>
      <c r="B8397" s="6" t="s">
        <v>20156</v>
      </c>
      <c r="C8397" s="6" t="s">
        <v>20157</v>
      </c>
      <c r="D8397" s="12">
        <v>1</v>
      </c>
    </row>
    <row r="8398" spans="1:4" x14ac:dyDescent="0.2">
      <c r="A8398" s="6" t="s">
        <v>6443</v>
      </c>
      <c r="B8398" s="6" t="s">
        <v>20158</v>
      </c>
      <c r="C8398" s="6" t="s">
        <v>20159</v>
      </c>
      <c r="D8398" s="12">
        <v>1</v>
      </c>
    </row>
    <row r="8399" spans="1:4" x14ac:dyDescent="0.2">
      <c r="A8399" s="6" t="s">
        <v>6443</v>
      </c>
      <c r="B8399" s="6" t="s">
        <v>20160</v>
      </c>
      <c r="C8399" s="6" t="s">
        <v>20161</v>
      </c>
      <c r="D8399" s="12">
        <v>1</v>
      </c>
    </row>
    <row r="8400" spans="1:4" x14ac:dyDescent="0.2">
      <c r="A8400" s="6" t="s">
        <v>6443</v>
      </c>
      <c r="B8400" s="6" t="s">
        <v>20162</v>
      </c>
      <c r="C8400" s="6" t="s">
        <v>20163</v>
      </c>
      <c r="D8400" s="12">
        <v>1</v>
      </c>
    </row>
    <row r="8401" spans="1:4" x14ac:dyDescent="0.2">
      <c r="A8401" s="6" t="s">
        <v>6443</v>
      </c>
      <c r="B8401" s="6" t="s">
        <v>20164</v>
      </c>
      <c r="C8401" s="6" t="s">
        <v>20165</v>
      </c>
      <c r="D8401" s="12">
        <v>1</v>
      </c>
    </row>
    <row r="8402" spans="1:4" x14ac:dyDescent="0.2">
      <c r="A8402" s="6" t="s">
        <v>6443</v>
      </c>
      <c r="B8402" s="6" t="s">
        <v>20166</v>
      </c>
      <c r="C8402" s="6" t="s">
        <v>20167</v>
      </c>
      <c r="D8402" s="12">
        <v>1</v>
      </c>
    </row>
    <row r="8403" spans="1:4" x14ac:dyDescent="0.2">
      <c r="A8403" s="6" t="s">
        <v>6443</v>
      </c>
      <c r="B8403" s="6" t="s">
        <v>20168</v>
      </c>
      <c r="C8403" s="6" t="s">
        <v>20169</v>
      </c>
      <c r="D8403" s="12">
        <v>1</v>
      </c>
    </row>
    <row r="8404" spans="1:4" x14ac:dyDescent="0.2">
      <c r="A8404" s="6" t="s">
        <v>6443</v>
      </c>
      <c r="B8404" s="6" t="s">
        <v>20170</v>
      </c>
      <c r="C8404" s="6" t="s">
        <v>20171</v>
      </c>
      <c r="D8404" s="12">
        <v>1</v>
      </c>
    </row>
    <row r="8405" spans="1:4" x14ac:dyDescent="0.2">
      <c r="A8405" s="6" t="s">
        <v>6443</v>
      </c>
      <c r="B8405" s="6" t="s">
        <v>20172</v>
      </c>
      <c r="C8405" s="6" t="s">
        <v>20173</v>
      </c>
      <c r="D8405" s="12">
        <v>1</v>
      </c>
    </row>
    <row r="8406" spans="1:4" x14ac:dyDescent="0.2">
      <c r="A8406" s="6" t="s">
        <v>6443</v>
      </c>
      <c r="B8406" s="6" t="s">
        <v>20174</v>
      </c>
      <c r="C8406" s="6" t="s">
        <v>20175</v>
      </c>
      <c r="D8406" s="12">
        <v>1</v>
      </c>
    </row>
    <row r="8407" spans="1:4" x14ac:dyDescent="0.2">
      <c r="A8407" s="6" t="s">
        <v>6443</v>
      </c>
      <c r="B8407" s="6" t="s">
        <v>20176</v>
      </c>
      <c r="C8407" s="6" t="s">
        <v>20177</v>
      </c>
      <c r="D8407" s="12">
        <v>1</v>
      </c>
    </row>
    <row r="8408" spans="1:4" x14ac:dyDescent="0.2">
      <c r="A8408" s="6" t="s">
        <v>6443</v>
      </c>
      <c r="B8408" s="6" t="s">
        <v>20178</v>
      </c>
      <c r="C8408" s="6" t="s">
        <v>20179</v>
      </c>
      <c r="D8408" s="12">
        <v>1</v>
      </c>
    </row>
    <row r="8409" spans="1:4" x14ac:dyDescent="0.2">
      <c r="A8409" s="6" t="s">
        <v>6443</v>
      </c>
      <c r="B8409" s="6" t="s">
        <v>20180</v>
      </c>
      <c r="C8409" s="6" t="s">
        <v>20181</v>
      </c>
      <c r="D8409" s="12">
        <v>1</v>
      </c>
    </row>
    <row r="8410" spans="1:4" x14ac:dyDescent="0.2">
      <c r="A8410" s="6" t="s">
        <v>6443</v>
      </c>
      <c r="B8410" s="6" t="s">
        <v>20182</v>
      </c>
      <c r="C8410" s="6" t="s">
        <v>20183</v>
      </c>
      <c r="D8410" s="12">
        <v>1</v>
      </c>
    </row>
    <row r="8411" spans="1:4" x14ac:dyDescent="0.2">
      <c r="A8411" s="6" t="s">
        <v>6443</v>
      </c>
      <c r="B8411" s="6" t="s">
        <v>20184</v>
      </c>
      <c r="C8411" s="6" t="s">
        <v>20185</v>
      </c>
      <c r="D8411" s="12">
        <v>1</v>
      </c>
    </row>
    <row r="8412" spans="1:4" x14ac:dyDescent="0.2">
      <c r="A8412" s="6" t="s">
        <v>6443</v>
      </c>
      <c r="B8412" s="6" t="s">
        <v>20186</v>
      </c>
      <c r="C8412" s="6" t="s">
        <v>20065</v>
      </c>
      <c r="D8412" s="12">
        <v>1</v>
      </c>
    </row>
    <row r="8413" spans="1:4" x14ac:dyDescent="0.2">
      <c r="A8413" s="6" t="s">
        <v>6443</v>
      </c>
      <c r="B8413" s="6" t="s">
        <v>20187</v>
      </c>
      <c r="C8413" s="6" t="s">
        <v>20188</v>
      </c>
      <c r="D8413" s="12">
        <v>1</v>
      </c>
    </row>
    <row r="8414" spans="1:4" x14ac:dyDescent="0.2">
      <c r="A8414" s="6" t="s">
        <v>6443</v>
      </c>
      <c r="B8414" s="6" t="s">
        <v>20189</v>
      </c>
      <c r="C8414" s="6" t="s">
        <v>20190</v>
      </c>
      <c r="D8414" s="12">
        <v>1</v>
      </c>
    </row>
    <row r="8415" spans="1:4" x14ac:dyDescent="0.2">
      <c r="A8415" s="6" t="s">
        <v>6443</v>
      </c>
      <c r="B8415" s="6" t="s">
        <v>20191</v>
      </c>
      <c r="C8415" s="6" t="s">
        <v>20192</v>
      </c>
      <c r="D8415" s="12">
        <v>1</v>
      </c>
    </row>
    <row r="8416" spans="1:4" x14ac:dyDescent="0.2">
      <c r="A8416" s="6" t="s">
        <v>6443</v>
      </c>
      <c r="B8416" s="6" t="s">
        <v>20193</v>
      </c>
      <c r="C8416" s="6" t="s">
        <v>20194</v>
      </c>
      <c r="D8416" s="12">
        <v>1</v>
      </c>
    </row>
    <row r="8417" spans="1:4" x14ac:dyDescent="0.2">
      <c r="A8417" s="6" t="s">
        <v>6443</v>
      </c>
      <c r="B8417" s="6" t="s">
        <v>20195</v>
      </c>
      <c r="C8417" s="6" t="s">
        <v>20196</v>
      </c>
      <c r="D8417" s="12">
        <v>1</v>
      </c>
    </row>
    <row r="8418" spans="1:4" x14ac:dyDescent="0.2">
      <c r="A8418" s="6" t="s">
        <v>6443</v>
      </c>
      <c r="B8418" s="6" t="s">
        <v>20197</v>
      </c>
      <c r="C8418" s="6" t="s">
        <v>20198</v>
      </c>
      <c r="D8418" s="12">
        <v>1</v>
      </c>
    </row>
    <row r="8419" spans="1:4" x14ac:dyDescent="0.2">
      <c r="A8419" s="6" t="s">
        <v>6443</v>
      </c>
      <c r="B8419" s="6" t="s">
        <v>20199</v>
      </c>
      <c r="C8419" s="6" t="s">
        <v>20200</v>
      </c>
      <c r="D8419" s="12">
        <v>1</v>
      </c>
    </row>
    <row r="8420" spans="1:4" x14ac:dyDescent="0.2">
      <c r="A8420" s="6" t="s">
        <v>6443</v>
      </c>
      <c r="B8420" s="6" t="s">
        <v>20201</v>
      </c>
      <c r="C8420" s="6" t="s">
        <v>20202</v>
      </c>
      <c r="D8420" s="12">
        <v>1</v>
      </c>
    </row>
    <row r="8421" spans="1:4" x14ac:dyDescent="0.2">
      <c r="A8421" s="6" t="s">
        <v>6443</v>
      </c>
      <c r="B8421" s="6" t="s">
        <v>20203</v>
      </c>
      <c r="C8421" s="6" t="s">
        <v>20204</v>
      </c>
      <c r="D8421" s="12">
        <v>1</v>
      </c>
    </row>
    <row r="8422" spans="1:4" x14ac:dyDescent="0.2">
      <c r="A8422" s="6" t="s">
        <v>6443</v>
      </c>
      <c r="B8422" s="6" t="s">
        <v>20205</v>
      </c>
      <c r="C8422" s="6" t="s">
        <v>20206</v>
      </c>
      <c r="D8422" s="12">
        <v>1</v>
      </c>
    </row>
    <row r="8423" spans="1:4" x14ac:dyDescent="0.2">
      <c r="A8423" s="6" t="s">
        <v>6443</v>
      </c>
      <c r="B8423" s="6" t="s">
        <v>20207</v>
      </c>
      <c r="C8423" s="6" t="s">
        <v>20208</v>
      </c>
      <c r="D8423" s="12">
        <v>1</v>
      </c>
    </row>
    <row r="8424" spans="1:4" x14ac:dyDescent="0.2">
      <c r="A8424" s="6" t="s">
        <v>6443</v>
      </c>
      <c r="B8424" s="6" t="s">
        <v>20209</v>
      </c>
      <c r="C8424" s="6" t="s">
        <v>20210</v>
      </c>
      <c r="D8424" s="12">
        <v>1</v>
      </c>
    </row>
    <row r="8425" spans="1:4" x14ac:dyDescent="0.2">
      <c r="A8425" s="6" t="s">
        <v>6443</v>
      </c>
      <c r="B8425" s="6" t="s">
        <v>20211</v>
      </c>
      <c r="C8425" s="6" t="s">
        <v>20212</v>
      </c>
      <c r="D8425" s="12">
        <v>1</v>
      </c>
    </row>
    <row r="8426" spans="1:4" x14ac:dyDescent="0.2">
      <c r="A8426" s="6" t="s">
        <v>6443</v>
      </c>
      <c r="B8426" s="6" t="s">
        <v>20213</v>
      </c>
      <c r="C8426" s="6" t="s">
        <v>20212</v>
      </c>
      <c r="D8426" s="12">
        <v>1</v>
      </c>
    </row>
    <row r="8427" spans="1:4" x14ac:dyDescent="0.2">
      <c r="A8427" s="6" t="s">
        <v>6443</v>
      </c>
      <c r="B8427" s="6" t="s">
        <v>20214</v>
      </c>
      <c r="C8427" s="6" t="s">
        <v>20215</v>
      </c>
      <c r="D8427" s="12">
        <v>1</v>
      </c>
    </row>
    <row r="8428" spans="1:4" x14ac:dyDescent="0.2">
      <c r="A8428" s="6" t="s">
        <v>6443</v>
      </c>
      <c r="B8428" s="6" t="s">
        <v>20216</v>
      </c>
      <c r="C8428" s="6" t="s">
        <v>20217</v>
      </c>
      <c r="D8428" s="12">
        <v>1</v>
      </c>
    </row>
    <row r="8429" spans="1:4" x14ac:dyDescent="0.2">
      <c r="A8429" s="6" t="s">
        <v>6443</v>
      </c>
      <c r="B8429" s="6" t="s">
        <v>20218</v>
      </c>
      <c r="C8429" s="6" t="s">
        <v>20219</v>
      </c>
      <c r="D8429" s="12">
        <v>1</v>
      </c>
    </row>
    <row r="8430" spans="1:4" x14ac:dyDescent="0.2">
      <c r="A8430" s="6" t="s">
        <v>6443</v>
      </c>
      <c r="B8430" s="6" t="s">
        <v>20220</v>
      </c>
      <c r="C8430" s="6" t="s">
        <v>20221</v>
      </c>
      <c r="D8430" s="12">
        <v>1</v>
      </c>
    </row>
    <row r="8431" spans="1:4" x14ac:dyDescent="0.2">
      <c r="A8431" s="6" t="s">
        <v>6443</v>
      </c>
      <c r="B8431" s="6" t="s">
        <v>20222</v>
      </c>
      <c r="C8431" s="6" t="s">
        <v>20223</v>
      </c>
      <c r="D8431" s="12">
        <v>1</v>
      </c>
    </row>
    <row r="8432" spans="1:4" x14ac:dyDescent="0.2">
      <c r="A8432" s="6" t="s">
        <v>6443</v>
      </c>
      <c r="B8432" s="6" t="s">
        <v>20224</v>
      </c>
      <c r="C8432" s="6" t="s">
        <v>20225</v>
      </c>
      <c r="D8432" s="12">
        <v>1</v>
      </c>
    </row>
    <row r="8433" spans="1:4" x14ac:dyDescent="0.2">
      <c r="A8433" s="6" t="s">
        <v>6443</v>
      </c>
      <c r="B8433" s="6" t="s">
        <v>20226</v>
      </c>
      <c r="C8433" s="6" t="s">
        <v>20225</v>
      </c>
      <c r="D8433" s="12">
        <v>1</v>
      </c>
    </row>
    <row r="8434" spans="1:4" x14ac:dyDescent="0.2">
      <c r="A8434" s="6" t="s">
        <v>6443</v>
      </c>
      <c r="B8434" s="6" t="s">
        <v>20227</v>
      </c>
      <c r="C8434" s="6" t="s">
        <v>20228</v>
      </c>
      <c r="D8434" s="12">
        <v>1</v>
      </c>
    </row>
    <row r="8435" spans="1:4" x14ac:dyDescent="0.2">
      <c r="A8435" s="6" t="s">
        <v>6443</v>
      </c>
      <c r="B8435" s="6" t="s">
        <v>20229</v>
      </c>
      <c r="C8435" s="6" t="s">
        <v>20228</v>
      </c>
      <c r="D8435" s="12">
        <v>1</v>
      </c>
    </row>
    <row r="8436" spans="1:4" x14ac:dyDescent="0.2">
      <c r="A8436" s="6" t="s">
        <v>6443</v>
      </c>
      <c r="B8436" s="6" t="s">
        <v>20230</v>
      </c>
      <c r="C8436" s="6" t="s">
        <v>20231</v>
      </c>
      <c r="D8436" s="12">
        <v>1</v>
      </c>
    </row>
    <row r="8437" spans="1:4" x14ac:dyDescent="0.2">
      <c r="A8437" s="6" t="s">
        <v>6443</v>
      </c>
      <c r="B8437" s="6" t="s">
        <v>20232</v>
      </c>
      <c r="C8437" s="6" t="s">
        <v>20233</v>
      </c>
      <c r="D8437" s="12">
        <v>1</v>
      </c>
    </row>
    <row r="8438" spans="1:4" x14ac:dyDescent="0.2">
      <c r="A8438" s="6" t="s">
        <v>6443</v>
      </c>
      <c r="B8438" s="6" t="s">
        <v>20234</v>
      </c>
      <c r="C8438" s="6" t="s">
        <v>20235</v>
      </c>
      <c r="D8438" s="12">
        <v>1</v>
      </c>
    </row>
    <row r="8439" spans="1:4" x14ac:dyDescent="0.2">
      <c r="A8439" s="6" t="s">
        <v>6443</v>
      </c>
      <c r="B8439" s="6" t="s">
        <v>20236</v>
      </c>
      <c r="C8439" s="6" t="s">
        <v>20237</v>
      </c>
      <c r="D8439" s="12">
        <v>1</v>
      </c>
    </row>
    <row r="8440" spans="1:4" x14ac:dyDescent="0.2">
      <c r="A8440" s="6" t="s">
        <v>6443</v>
      </c>
      <c r="B8440" s="6" t="s">
        <v>20238</v>
      </c>
      <c r="C8440" s="6" t="s">
        <v>20239</v>
      </c>
      <c r="D8440" s="12">
        <v>1</v>
      </c>
    </row>
    <row r="8441" spans="1:4" x14ac:dyDescent="0.2">
      <c r="A8441" s="6" t="s">
        <v>6443</v>
      </c>
      <c r="B8441" s="6" t="s">
        <v>20240</v>
      </c>
      <c r="C8441" s="6" t="s">
        <v>20241</v>
      </c>
      <c r="D8441" s="12">
        <v>1</v>
      </c>
    </row>
    <row r="8442" spans="1:4" x14ac:dyDescent="0.2">
      <c r="A8442" s="6" t="s">
        <v>6443</v>
      </c>
      <c r="B8442" s="6" t="s">
        <v>20242</v>
      </c>
      <c r="C8442" s="6" t="s">
        <v>20243</v>
      </c>
      <c r="D8442" s="12">
        <v>1</v>
      </c>
    </row>
    <row r="8443" spans="1:4" x14ac:dyDescent="0.2">
      <c r="A8443" s="6" t="s">
        <v>6443</v>
      </c>
      <c r="B8443" s="6" t="s">
        <v>20244</v>
      </c>
      <c r="C8443" s="6" t="s">
        <v>20245</v>
      </c>
      <c r="D8443" s="12">
        <v>1</v>
      </c>
    </row>
    <row r="8444" spans="1:4" x14ac:dyDescent="0.2">
      <c r="A8444" s="6" t="s">
        <v>6443</v>
      </c>
      <c r="B8444" s="6" t="s">
        <v>20246</v>
      </c>
      <c r="C8444" s="6" t="s">
        <v>20247</v>
      </c>
      <c r="D8444" s="12">
        <v>1</v>
      </c>
    </row>
    <row r="8445" spans="1:4" x14ac:dyDescent="0.2">
      <c r="A8445" s="6" t="s">
        <v>6443</v>
      </c>
      <c r="B8445" s="6" t="s">
        <v>20248</v>
      </c>
      <c r="C8445" s="6" t="s">
        <v>20249</v>
      </c>
      <c r="D8445" s="12">
        <v>1</v>
      </c>
    </row>
    <row r="8446" spans="1:4" x14ac:dyDescent="0.2">
      <c r="A8446" s="6" t="s">
        <v>6443</v>
      </c>
      <c r="B8446" s="6" t="s">
        <v>20250</v>
      </c>
      <c r="C8446" s="6" t="s">
        <v>20251</v>
      </c>
      <c r="D8446" s="12">
        <v>1</v>
      </c>
    </row>
    <row r="8447" spans="1:4" x14ac:dyDescent="0.2">
      <c r="A8447" s="6" t="s">
        <v>6443</v>
      </c>
      <c r="B8447" s="6" t="s">
        <v>20252</v>
      </c>
      <c r="C8447" s="6" t="s">
        <v>20253</v>
      </c>
      <c r="D8447" s="12">
        <v>1</v>
      </c>
    </row>
    <row r="8448" spans="1:4" x14ac:dyDescent="0.2">
      <c r="A8448" s="6" t="s">
        <v>6443</v>
      </c>
      <c r="B8448" s="6" t="s">
        <v>20254</v>
      </c>
      <c r="C8448" s="6" t="s">
        <v>20255</v>
      </c>
      <c r="D8448" s="12">
        <v>1</v>
      </c>
    </row>
    <row r="8449" spans="1:4" x14ac:dyDescent="0.2">
      <c r="A8449" s="6" t="s">
        <v>6443</v>
      </c>
      <c r="B8449" s="6" t="s">
        <v>20256</v>
      </c>
      <c r="C8449" s="6" t="s">
        <v>20257</v>
      </c>
      <c r="D8449" s="12">
        <v>1</v>
      </c>
    </row>
    <row r="8450" spans="1:4" x14ac:dyDescent="0.2">
      <c r="A8450" s="6" t="s">
        <v>6443</v>
      </c>
      <c r="B8450" s="6" t="s">
        <v>20258</v>
      </c>
      <c r="C8450" s="6" t="s">
        <v>20259</v>
      </c>
      <c r="D8450" s="12">
        <v>1</v>
      </c>
    </row>
    <row r="8451" spans="1:4" x14ac:dyDescent="0.2">
      <c r="A8451" s="6" t="s">
        <v>6443</v>
      </c>
      <c r="B8451" s="6" t="s">
        <v>20260</v>
      </c>
      <c r="C8451" s="6" t="s">
        <v>20261</v>
      </c>
      <c r="D8451" s="12">
        <v>1</v>
      </c>
    </row>
    <row r="8452" spans="1:4" x14ac:dyDescent="0.2">
      <c r="A8452" s="6" t="s">
        <v>6443</v>
      </c>
      <c r="B8452" s="6" t="s">
        <v>20262</v>
      </c>
      <c r="C8452" s="6" t="s">
        <v>20263</v>
      </c>
      <c r="D8452" s="12">
        <v>1</v>
      </c>
    </row>
    <row r="8453" spans="1:4" x14ac:dyDescent="0.2">
      <c r="A8453" s="6" t="s">
        <v>6443</v>
      </c>
      <c r="B8453" s="6" t="s">
        <v>20264</v>
      </c>
      <c r="C8453" s="6" t="s">
        <v>20265</v>
      </c>
      <c r="D8453" s="12">
        <v>1</v>
      </c>
    </row>
    <row r="8454" spans="1:4" x14ac:dyDescent="0.2">
      <c r="A8454" s="6" t="s">
        <v>6443</v>
      </c>
      <c r="B8454" s="6" t="s">
        <v>20266</v>
      </c>
      <c r="C8454" s="6" t="s">
        <v>20267</v>
      </c>
      <c r="D8454" s="12">
        <v>1</v>
      </c>
    </row>
    <row r="8455" spans="1:4" x14ac:dyDescent="0.2">
      <c r="A8455" s="6" t="s">
        <v>6443</v>
      </c>
      <c r="B8455" s="6" t="s">
        <v>20268</v>
      </c>
      <c r="C8455" s="6" t="s">
        <v>20269</v>
      </c>
      <c r="D8455" s="12">
        <v>1</v>
      </c>
    </row>
    <row r="8456" spans="1:4" x14ac:dyDescent="0.2">
      <c r="A8456" s="6" t="s">
        <v>6443</v>
      </c>
      <c r="B8456" s="6" t="s">
        <v>20270</v>
      </c>
      <c r="C8456" s="6" t="s">
        <v>20271</v>
      </c>
      <c r="D8456" s="12">
        <v>1</v>
      </c>
    </row>
    <row r="8457" spans="1:4" x14ac:dyDescent="0.2">
      <c r="A8457" s="6" t="s">
        <v>6443</v>
      </c>
      <c r="B8457" s="6" t="s">
        <v>20272</v>
      </c>
      <c r="C8457" s="6" t="s">
        <v>20273</v>
      </c>
      <c r="D8457" s="12">
        <v>1</v>
      </c>
    </row>
    <row r="8458" spans="1:4" x14ac:dyDescent="0.2">
      <c r="A8458" s="6" t="s">
        <v>6443</v>
      </c>
      <c r="B8458" s="6" t="s">
        <v>20274</v>
      </c>
      <c r="C8458" s="6" t="s">
        <v>20275</v>
      </c>
      <c r="D8458" s="12">
        <v>1</v>
      </c>
    </row>
    <row r="8459" spans="1:4" x14ac:dyDescent="0.2">
      <c r="A8459" s="6" t="s">
        <v>6443</v>
      </c>
      <c r="B8459" s="6" t="s">
        <v>20276</v>
      </c>
      <c r="C8459" s="6" t="s">
        <v>20277</v>
      </c>
      <c r="D8459" s="12">
        <v>1</v>
      </c>
    </row>
    <row r="8460" spans="1:4" x14ac:dyDescent="0.2">
      <c r="A8460" s="6" t="s">
        <v>6443</v>
      </c>
      <c r="B8460" s="6" t="s">
        <v>20278</v>
      </c>
      <c r="C8460" s="6" t="s">
        <v>20279</v>
      </c>
      <c r="D8460" s="12">
        <v>1</v>
      </c>
    </row>
    <row r="8461" spans="1:4" x14ac:dyDescent="0.2">
      <c r="A8461" s="6" t="s">
        <v>6443</v>
      </c>
      <c r="B8461" s="6" t="s">
        <v>20280</v>
      </c>
      <c r="C8461" s="6" t="s">
        <v>20281</v>
      </c>
      <c r="D8461" s="12">
        <v>1</v>
      </c>
    </row>
    <row r="8462" spans="1:4" x14ac:dyDescent="0.2">
      <c r="A8462" s="6" t="s">
        <v>6443</v>
      </c>
      <c r="B8462" s="6" t="s">
        <v>20282</v>
      </c>
      <c r="C8462" s="6" t="s">
        <v>20283</v>
      </c>
      <c r="D8462" s="12">
        <v>1</v>
      </c>
    </row>
    <row r="8463" spans="1:4" x14ac:dyDescent="0.2">
      <c r="A8463" s="6" t="s">
        <v>6443</v>
      </c>
      <c r="B8463" s="6" t="s">
        <v>20284</v>
      </c>
      <c r="C8463" s="6" t="s">
        <v>20285</v>
      </c>
      <c r="D8463" s="12">
        <v>1</v>
      </c>
    </row>
    <row r="8464" spans="1:4" x14ac:dyDescent="0.2">
      <c r="A8464" s="6" t="s">
        <v>6443</v>
      </c>
      <c r="B8464" s="6" t="s">
        <v>20286</v>
      </c>
      <c r="C8464" s="6" t="s">
        <v>20287</v>
      </c>
      <c r="D8464" s="12">
        <v>1</v>
      </c>
    </row>
    <row r="8465" spans="1:4" x14ac:dyDescent="0.2">
      <c r="A8465" s="6" t="s">
        <v>6443</v>
      </c>
      <c r="B8465" s="6" t="s">
        <v>20288</v>
      </c>
      <c r="C8465" s="6" t="s">
        <v>20289</v>
      </c>
      <c r="D8465" s="12">
        <v>1</v>
      </c>
    </row>
    <row r="8466" spans="1:4" x14ac:dyDescent="0.2">
      <c r="A8466" s="6" t="s">
        <v>6443</v>
      </c>
      <c r="B8466" s="6" t="s">
        <v>20290</v>
      </c>
      <c r="C8466" s="6" t="s">
        <v>20065</v>
      </c>
      <c r="D8466" s="12">
        <v>1</v>
      </c>
    </row>
    <row r="8467" spans="1:4" x14ac:dyDescent="0.2">
      <c r="A8467" s="6" t="s">
        <v>6443</v>
      </c>
      <c r="B8467" s="6" t="s">
        <v>20291</v>
      </c>
      <c r="C8467" s="6" t="s">
        <v>20292</v>
      </c>
      <c r="D8467" s="12">
        <v>1</v>
      </c>
    </row>
    <row r="8468" spans="1:4" x14ac:dyDescent="0.2">
      <c r="A8468" s="6" t="s">
        <v>6443</v>
      </c>
      <c r="B8468" s="6" t="s">
        <v>20293</v>
      </c>
      <c r="C8468" s="6" t="s">
        <v>20294</v>
      </c>
      <c r="D8468" s="12">
        <v>1</v>
      </c>
    </row>
    <row r="8469" spans="1:4" x14ac:dyDescent="0.2">
      <c r="A8469" s="6" t="s">
        <v>6443</v>
      </c>
      <c r="B8469" s="6" t="s">
        <v>20295</v>
      </c>
      <c r="C8469" s="6" t="s">
        <v>20296</v>
      </c>
      <c r="D8469" s="12">
        <v>1</v>
      </c>
    </row>
    <row r="8470" spans="1:4" x14ac:dyDescent="0.2">
      <c r="A8470" s="6" t="s">
        <v>6443</v>
      </c>
      <c r="B8470" s="6" t="s">
        <v>20297</v>
      </c>
      <c r="C8470" s="6" t="s">
        <v>20298</v>
      </c>
      <c r="D8470" s="12">
        <v>1</v>
      </c>
    </row>
    <row r="8471" spans="1:4" x14ac:dyDescent="0.2">
      <c r="A8471" s="6" t="s">
        <v>6443</v>
      </c>
      <c r="B8471" s="6" t="s">
        <v>20299</v>
      </c>
      <c r="C8471" s="6" t="s">
        <v>20300</v>
      </c>
      <c r="D8471" s="12">
        <v>1</v>
      </c>
    </row>
    <row r="8472" spans="1:4" x14ac:dyDescent="0.2">
      <c r="A8472" s="6" t="s">
        <v>6443</v>
      </c>
      <c r="B8472" s="6" t="s">
        <v>20301</v>
      </c>
      <c r="C8472" s="6" t="s">
        <v>20302</v>
      </c>
      <c r="D8472" s="12">
        <v>1</v>
      </c>
    </row>
    <row r="8473" spans="1:4" x14ac:dyDescent="0.2">
      <c r="A8473" s="6" t="s">
        <v>6443</v>
      </c>
      <c r="B8473" s="6" t="s">
        <v>20303</v>
      </c>
      <c r="C8473" s="6" t="s">
        <v>20304</v>
      </c>
      <c r="D8473" s="12">
        <v>1</v>
      </c>
    </row>
    <row r="8474" spans="1:4" x14ac:dyDescent="0.2">
      <c r="A8474" s="6" t="s">
        <v>6443</v>
      </c>
      <c r="B8474" s="6" t="s">
        <v>20305</v>
      </c>
      <c r="C8474" s="6" t="s">
        <v>20306</v>
      </c>
      <c r="D8474" s="12">
        <v>1</v>
      </c>
    </row>
    <row r="8475" spans="1:4" x14ac:dyDescent="0.2">
      <c r="A8475" s="6" t="s">
        <v>6443</v>
      </c>
      <c r="B8475" s="6" t="s">
        <v>20307</v>
      </c>
      <c r="C8475" s="6" t="s">
        <v>20308</v>
      </c>
      <c r="D8475" s="12">
        <v>1</v>
      </c>
    </row>
    <row r="8476" spans="1:4" x14ac:dyDescent="0.2">
      <c r="A8476" s="6" t="s">
        <v>6443</v>
      </c>
      <c r="B8476" s="6" t="s">
        <v>20309</v>
      </c>
      <c r="C8476" s="6" t="s">
        <v>20310</v>
      </c>
      <c r="D8476" s="12">
        <v>1</v>
      </c>
    </row>
    <row r="8477" spans="1:4" x14ac:dyDescent="0.2">
      <c r="A8477" s="6" t="s">
        <v>6443</v>
      </c>
      <c r="B8477" s="6" t="s">
        <v>20311</v>
      </c>
      <c r="C8477" s="6" t="s">
        <v>20312</v>
      </c>
      <c r="D8477" s="12">
        <v>1</v>
      </c>
    </row>
    <row r="8478" spans="1:4" x14ac:dyDescent="0.2">
      <c r="A8478" s="6" t="s">
        <v>6443</v>
      </c>
      <c r="B8478" s="6" t="s">
        <v>20313</v>
      </c>
      <c r="C8478" s="6" t="s">
        <v>20314</v>
      </c>
      <c r="D8478" s="12">
        <v>1</v>
      </c>
    </row>
    <row r="8479" spans="1:4" x14ac:dyDescent="0.2">
      <c r="A8479" s="6" t="s">
        <v>6443</v>
      </c>
      <c r="B8479" s="6" t="s">
        <v>20315</v>
      </c>
      <c r="C8479" s="6" t="s">
        <v>20316</v>
      </c>
      <c r="D8479" s="12">
        <v>1</v>
      </c>
    </row>
    <row r="8480" spans="1:4" x14ac:dyDescent="0.2">
      <c r="A8480" s="6" t="s">
        <v>6443</v>
      </c>
      <c r="B8480" s="6" t="s">
        <v>20317</v>
      </c>
      <c r="C8480" s="6" t="s">
        <v>20318</v>
      </c>
      <c r="D8480" s="12">
        <v>1</v>
      </c>
    </row>
    <row r="8481" spans="1:4" x14ac:dyDescent="0.2">
      <c r="A8481" s="6" t="s">
        <v>6443</v>
      </c>
      <c r="B8481" s="6" t="s">
        <v>20319</v>
      </c>
      <c r="C8481" s="6" t="s">
        <v>20320</v>
      </c>
      <c r="D8481" s="12">
        <v>1</v>
      </c>
    </row>
    <row r="8482" spans="1:4" x14ac:dyDescent="0.2">
      <c r="A8482" s="6" t="s">
        <v>6443</v>
      </c>
      <c r="B8482" s="6" t="s">
        <v>20321</v>
      </c>
      <c r="C8482" s="6" t="s">
        <v>20322</v>
      </c>
      <c r="D8482" s="12">
        <v>1</v>
      </c>
    </row>
    <row r="8483" spans="1:4" x14ac:dyDescent="0.2">
      <c r="A8483" s="6" t="s">
        <v>6443</v>
      </c>
      <c r="B8483" s="6" t="s">
        <v>20323</v>
      </c>
      <c r="C8483" s="6" t="s">
        <v>20324</v>
      </c>
      <c r="D8483" s="12">
        <v>1</v>
      </c>
    </row>
    <row r="8484" spans="1:4" x14ac:dyDescent="0.2">
      <c r="A8484" s="6" t="s">
        <v>6443</v>
      </c>
      <c r="B8484" s="6" t="s">
        <v>20325</v>
      </c>
      <c r="C8484" s="6" t="s">
        <v>20326</v>
      </c>
      <c r="D8484" s="12">
        <v>1</v>
      </c>
    </row>
    <row r="8485" spans="1:4" x14ac:dyDescent="0.2">
      <c r="A8485" s="6" t="s">
        <v>6443</v>
      </c>
      <c r="B8485" s="6" t="s">
        <v>20327</v>
      </c>
      <c r="C8485" s="6" t="s">
        <v>20328</v>
      </c>
      <c r="D8485" s="12">
        <v>1</v>
      </c>
    </row>
    <row r="8486" spans="1:4" x14ac:dyDescent="0.2">
      <c r="A8486" s="6" t="s">
        <v>6443</v>
      </c>
      <c r="B8486" s="6" t="s">
        <v>20329</v>
      </c>
      <c r="C8486" s="6" t="s">
        <v>20330</v>
      </c>
      <c r="D8486" s="12">
        <v>1</v>
      </c>
    </row>
    <row r="8487" spans="1:4" x14ac:dyDescent="0.2">
      <c r="A8487" s="6" t="s">
        <v>6443</v>
      </c>
      <c r="B8487" s="6" t="s">
        <v>20331</v>
      </c>
      <c r="C8487" s="6" t="s">
        <v>20332</v>
      </c>
      <c r="D8487" s="12">
        <v>1</v>
      </c>
    </row>
    <row r="8488" spans="1:4" x14ac:dyDescent="0.2">
      <c r="A8488" s="6" t="s">
        <v>6443</v>
      </c>
      <c r="B8488" s="6" t="s">
        <v>20333</v>
      </c>
      <c r="C8488" s="6" t="s">
        <v>20334</v>
      </c>
      <c r="D8488" s="12">
        <v>1</v>
      </c>
    </row>
    <row r="8489" spans="1:4" x14ac:dyDescent="0.2">
      <c r="A8489" s="6" t="s">
        <v>6443</v>
      </c>
      <c r="B8489" s="6" t="s">
        <v>20335</v>
      </c>
      <c r="C8489" s="6" t="s">
        <v>20336</v>
      </c>
      <c r="D8489" s="12">
        <v>1</v>
      </c>
    </row>
    <row r="8490" spans="1:4" x14ac:dyDescent="0.2">
      <c r="A8490" s="6" t="s">
        <v>6443</v>
      </c>
      <c r="B8490" s="6" t="s">
        <v>20337</v>
      </c>
      <c r="C8490" s="6" t="s">
        <v>20338</v>
      </c>
      <c r="D8490" s="12">
        <v>1</v>
      </c>
    </row>
    <row r="8491" spans="1:4" x14ac:dyDescent="0.2">
      <c r="A8491" s="6" t="s">
        <v>6443</v>
      </c>
      <c r="B8491" s="6" t="s">
        <v>20339</v>
      </c>
      <c r="C8491" s="6" t="s">
        <v>20340</v>
      </c>
      <c r="D8491" s="12">
        <v>1</v>
      </c>
    </row>
    <row r="8492" spans="1:4" x14ac:dyDescent="0.2">
      <c r="A8492" s="6" t="s">
        <v>6443</v>
      </c>
      <c r="B8492" s="6" t="s">
        <v>20341</v>
      </c>
      <c r="C8492" s="6" t="s">
        <v>20342</v>
      </c>
      <c r="D8492" s="12">
        <v>1</v>
      </c>
    </row>
    <row r="8493" spans="1:4" x14ac:dyDescent="0.2">
      <c r="A8493" s="6" t="s">
        <v>6443</v>
      </c>
      <c r="B8493" s="6" t="s">
        <v>20343</v>
      </c>
      <c r="C8493" s="6" t="s">
        <v>20344</v>
      </c>
      <c r="D8493" s="12">
        <v>1</v>
      </c>
    </row>
    <row r="8494" spans="1:4" x14ac:dyDescent="0.2">
      <c r="A8494" s="6" t="s">
        <v>6443</v>
      </c>
      <c r="B8494" s="6" t="s">
        <v>20345</v>
      </c>
      <c r="C8494" s="6" t="s">
        <v>20346</v>
      </c>
      <c r="D8494" s="12">
        <v>1</v>
      </c>
    </row>
    <row r="8495" spans="1:4" x14ac:dyDescent="0.2">
      <c r="A8495" s="6" t="s">
        <v>6443</v>
      </c>
      <c r="B8495" s="6" t="s">
        <v>20347</v>
      </c>
      <c r="C8495" s="6" t="s">
        <v>20348</v>
      </c>
      <c r="D8495" s="12">
        <v>1</v>
      </c>
    </row>
    <row r="8496" spans="1:4" x14ac:dyDescent="0.2">
      <c r="A8496" s="6" t="s">
        <v>6443</v>
      </c>
      <c r="B8496" s="6" t="s">
        <v>20349</v>
      </c>
      <c r="C8496" s="6" t="s">
        <v>20350</v>
      </c>
      <c r="D8496" s="12">
        <v>1</v>
      </c>
    </row>
    <row r="8497" spans="1:4" x14ac:dyDescent="0.2">
      <c r="A8497" s="6" t="s">
        <v>6443</v>
      </c>
      <c r="B8497" s="6" t="s">
        <v>20351</v>
      </c>
      <c r="C8497" s="6" t="s">
        <v>20352</v>
      </c>
      <c r="D8497" s="12">
        <v>1</v>
      </c>
    </row>
    <row r="8498" spans="1:4" x14ac:dyDescent="0.2">
      <c r="A8498" s="6" t="s">
        <v>6443</v>
      </c>
      <c r="B8498" s="6" t="s">
        <v>20353</v>
      </c>
      <c r="C8498" s="6" t="s">
        <v>20354</v>
      </c>
      <c r="D8498" s="12">
        <v>1</v>
      </c>
    </row>
    <row r="8499" spans="1:4" x14ac:dyDescent="0.2">
      <c r="A8499" s="6" t="s">
        <v>6443</v>
      </c>
      <c r="B8499" s="6" t="s">
        <v>20355</v>
      </c>
      <c r="C8499" s="6" t="s">
        <v>20356</v>
      </c>
      <c r="D8499" s="12">
        <v>1</v>
      </c>
    </row>
    <row r="8500" spans="1:4" x14ac:dyDescent="0.2">
      <c r="A8500" s="6" t="s">
        <v>6443</v>
      </c>
      <c r="B8500" s="6" t="s">
        <v>20357</v>
      </c>
      <c r="C8500" s="6" t="s">
        <v>20358</v>
      </c>
      <c r="D8500" s="12">
        <v>1</v>
      </c>
    </row>
    <row r="8501" spans="1:4" x14ac:dyDescent="0.2">
      <c r="A8501" s="6" t="s">
        <v>6443</v>
      </c>
      <c r="B8501" s="6" t="s">
        <v>20359</v>
      </c>
      <c r="C8501" s="6" t="s">
        <v>20360</v>
      </c>
      <c r="D8501" s="12">
        <v>1</v>
      </c>
    </row>
    <row r="8502" spans="1:4" x14ac:dyDescent="0.2">
      <c r="A8502" s="6" t="s">
        <v>6443</v>
      </c>
      <c r="B8502" s="6" t="s">
        <v>20361</v>
      </c>
      <c r="C8502" s="6" t="s">
        <v>20362</v>
      </c>
      <c r="D8502" s="12">
        <v>1</v>
      </c>
    </row>
    <row r="8503" spans="1:4" x14ac:dyDescent="0.2">
      <c r="A8503" s="6" t="s">
        <v>6443</v>
      </c>
      <c r="B8503" s="6" t="s">
        <v>20363</v>
      </c>
      <c r="C8503" s="6" t="s">
        <v>20364</v>
      </c>
      <c r="D8503" s="12">
        <v>1</v>
      </c>
    </row>
    <row r="8504" spans="1:4" x14ac:dyDescent="0.2">
      <c r="A8504" s="6" t="s">
        <v>6443</v>
      </c>
      <c r="B8504" s="6" t="s">
        <v>20365</v>
      </c>
      <c r="C8504" s="6" t="s">
        <v>20366</v>
      </c>
      <c r="D8504" s="12">
        <v>1</v>
      </c>
    </row>
    <row r="8505" spans="1:4" x14ac:dyDescent="0.2">
      <c r="A8505" s="6" t="s">
        <v>6443</v>
      </c>
      <c r="B8505" s="6" t="s">
        <v>20367</v>
      </c>
      <c r="C8505" s="6" t="s">
        <v>20368</v>
      </c>
      <c r="D8505" s="12">
        <v>1</v>
      </c>
    </row>
    <row r="8506" spans="1:4" x14ac:dyDescent="0.2">
      <c r="A8506" s="6" t="s">
        <v>6443</v>
      </c>
      <c r="B8506" s="6" t="s">
        <v>20369</v>
      </c>
      <c r="C8506" s="6" t="s">
        <v>20370</v>
      </c>
      <c r="D8506" s="12">
        <v>1</v>
      </c>
    </row>
    <row r="8507" spans="1:4" x14ac:dyDescent="0.2">
      <c r="A8507" s="6" t="s">
        <v>6443</v>
      </c>
      <c r="B8507" s="6" t="s">
        <v>20371</v>
      </c>
      <c r="C8507" s="6" t="s">
        <v>20372</v>
      </c>
      <c r="D8507" s="12">
        <v>1</v>
      </c>
    </row>
    <row r="8508" spans="1:4" x14ac:dyDescent="0.2">
      <c r="A8508" s="6" t="s">
        <v>6443</v>
      </c>
      <c r="B8508" s="6" t="s">
        <v>20373</v>
      </c>
      <c r="C8508" s="6" t="s">
        <v>20374</v>
      </c>
      <c r="D8508" s="12">
        <v>1</v>
      </c>
    </row>
    <row r="8509" spans="1:4" x14ac:dyDescent="0.2">
      <c r="A8509" s="6" t="s">
        <v>6443</v>
      </c>
      <c r="B8509" s="6" t="s">
        <v>20375</v>
      </c>
      <c r="C8509" s="6" t="s">
        <v>20376</v>
      </c>
      <c r="D8509" s="12">
        <v>1</v>
      </c>
    </row>
    <row r="8510" spans="1:4" x14ac:dyDescent="0.2">
      <c r="A8510" s="6" t="s">
        <v>6443</v>
      </c>
      <c r="B8510" s="6" t="s">
        <v>20377</v>
      </c>
      <c r="C8510" s="6" t="s">
        <v>20378</v>
      </c>
      <c r="D8510" s="12">
        <v>1</v>
      </c>
    </row>
    <row r="8511" spans="1:4" x14ac:dyDescent="0.2">
      <c r="A8511" s="6" t="s">
        <v>6443</v>
      </c>
      <c r="B8511" s="6" t="s">
        <v>20379</v>
      </c>
      <c r="C8511" s="6" t="s">
        <v>20380</v>
      </c>
      <c r="D8511" s="12">
        <v>1</v>
      </c>
    </row>
    <row r="8512" spans="1:4" x14ac:dyDescent="0.2">
      <c r="A8512" s="6" t="s">
        <v>6443</v>
      </c>
      <c r="B8512" s="6" t="s">
        <v>20381</v>
      </c>
      <c r="C8512" s="6" t="s">
        <v>20382</v>
      </c>
      <c r="D8512" s="12">
        <v>1</v>
      </c>
    </row>
    <row r="8513" spans="1:4" x14ac:dyDescent="0.2">
      <c r="A8513" s="6" t="s">
        <v>6443</v>
      </c>
      <c r="B8513" s="6" t="s">
        <v>20383</v>
      </c>
      <c r="C8513" s="6" t="s">
        <v>20384</v>
      </c>
      <c r="D8513" s="12">
        <v>1</v>
      </c>
    </row>
    <row r="8514" spans="1:4" x14ac:dyDescent="0.2">
      <c r="A8514" s="6" t="s">
        <v>6443</v>
      </c>
      <c r="B8514" s="6" t="s">
        <v>20385</v>
      </c>
      <c r="C8514" s="6" t="s">
        <v>20386</v>
      </c>
      <c r="D8514" s="12">
        <v>1</v>
      </c>
    </row>
    <row r="8515" spans="1:4" x14ac:dyDescent="0.2">
      <c r="A8515" s="6" t="s">
        <v>6443</v>
      </c>
      <c r="B8515" s="6" t="s">
        <v>20387</v>
      </c>
      <c r="C8515" s="6" t="s">
        <v>20388</v>
      </c>
      <c r="D8515" s="12">
        <v>1</v>
      </c>
    </row>
    <row r="8516" spans="1:4" x14ac:dyDescent="0.2">
      <c r="A8516" s="6" t="s">
        <v>6443</v>
      </c>
      <c r="B8516" s="6" t="s">
        <v>20389</v>
      </c>
      <c r="C8516" s="6" t="s">
        <v>20390</v>
      </c>
      <c r="D8516" s="12">
        <v>1</v>
      </c>
    </row>
    <row r="8517" spans="1:4" x14ac:dyDescent="0.2">
      <c r="A8517" s="6" t="s">
        <v>6443</v>
      </c>
      <c r="B8517" s="6" t="s">
        <v>20391</v>
      </c>
      <c r="C8517" s="6" t="s">
        <v>20392</v>
      </c>
      <c r="D8517" s="12">
        <v>1</v>
      </c>
    </row>
    <row r="8518" spans="1:4" x14ac:dyDescent="0.2">
      <c r="A8518" s="6" t="s">
        <v>6443</v>
      </c>
      <c r="B8518" s="6" t="s">
        <v>20393</v>
      </c>
      <c r="C8518" s="6" t="s">
        <v>20394</v>
      </c>
      <c r="D8518" s="12">
        <v>1</v>
      </c>
    </row>
    <row r="8519" spans="1:4" x14ac:dyDescent="0.2">
      <c r="A8519" s="6" t="s">
        <v>6443</v>
      </c>
      <c r="B8519" s="6" t="s">
        <v>20395</v>
      </c>
      <c r="C8519" s="6" t="s">
        <v>20396</v>
      </c>
      <c r="D8519" s="12">
        <v>1</v>
      </c>
    </row>
    <row r="8520" spans="1:4" x14ac:dyDescent="0.2">
      <c r="A8520" s="6" t="s">
        <v>6443</v>
      </c>
      <c r="B8520" s="6" t="s">
        <v>20397</v>
      </c>
      <c r="C8520" s="6" t="s">
        <v>20398</v>
      </c>
      <c r="D8520" s="12">
        <v>1</v>
      </c>
    </row>
    <row r="8521" spans="1:4" x14ac:dyDescent="0.2">
      <c r="A8521" s="6" t="s">
        <v>6443</v>
      </c>
      <c r="B8521" s="6" t="s">
        <v>20399</v>
      </c>
      <c r="C8521" s="6" t="s">
        <v>20400</v>
      </c>
      <c r="D8521" s="12">
        <v>1</v>
      </c>
    </row>
    <row r="8522" spans="1:4" x14ac:dyDescent="0.2">
      <c r="A8522" s="6" t="s">
        <v>6443</v>
      </c>
      <c r="B8522" s="6" t="s">
        <v>20401</v>
      </c>
      <c r="C8522" s="6" t="s">
        <v>20402</v>
      </c>
      <c r="D8522" s="12">
        <v>1</v>
      </c>
    </row>
    <row r="8523" spans="1:4" x14ac:dyDescent="0.2">
      <c r="A8523" s="6" t="s">
        <v>6443</v>
      </c>
      <c r="B8523" s="6" t="s">
        <v>20403</v>
      </c>
      <c r="C8523" s="6" t="s">
        <v>20404</v>
      </c>
      <c r="D8523" s="12">
        <v>1</v>
      </c>
    </row>
    <row r="8524" spans="1:4" x14ac:dyDescent="0.2">
      <c r="A8524" s="6" t="s">
        <v>6443</v>
      </c>
      <c r="B8524" s="6" t="s">
        <v>20405</v>
      </c>
      <c r="C8524" s="6" t="s">
        <v>20406</v>
      </c>
      <c r="D8524" s="12">
        <v>1</v>
      </c>
    </row>
    <row r="8525" spans="1:4" x14ac:dyDescent="0.2">
      <c r="A8525" s="6" t="s">
        <v>6443</v>
      </c>
      <c r="B8525" s="6" t="s">
        <v>20407</v>
      </c>
      <c r="C8525" s="6" t="s">
        <v>20408</v>
      </c>
      <c r="D8525" s="12">
        <v>1</v>
      </c>
    </row>
    <row r="8526" spans="1:4" x14ac:dyDescent="0.2">
      <c r="A8526" s="6" t="s">
        <v>6443</v>
      </c>
      <c r="B8526" s="6" t="s">
        <v>20409</v>
      </c>
      <c r="C8526" s="6" t="s">
        <v>20362</v>
      </c>
      <c r="D8526" s="12">
        <v>1</v>
      </c>
    </row>
    <row r="8527" spans="1:4" x14ac:dyDescent="0.2">
      <c r="A8527" s="6" t="s">
        <v>6443</v>
      </c>
      <c r="B8527" s="6" t="s">
        <v>20410</v>
      </c>
      <c r="C8527" s="6" t="s">
        <v>20411</v>
      </c>
      <c r="D8527" s="12">
        <v>1</v>
      </c>
    </row>
    <row r="8528" spans="1:4" x14ac:dyDescent="0.2">
      <c r="A8528" s="6" t="s">
        <v>6443</v>
      </c>
      <c r="B8528" s="6" t="s">
        <v>20412</v>
      </c>
      <c r="C8528" s="6" t="s">
        <v>20400</v>
      </c>
      <c r="D8528" s="12">
        <v>1</v>
      </c>
    </row>
    <row r="8529" spans="1:4" x14ac:dyDescent="0.2">
      <c r="A8529" s="6" t="s">
        <v>6443</v>
      </c>
      <c r="B8529" s="6" t="s">
        <v>20413</v>
      </c>
      <c r="C8529" s="6" t="s">
        <v>20414</v>
      </c>
      <c r="D8529" s="12">
        <v>1</v>
      </c>
    </row>
    <row r="8530" spans="1:4" x14ac:dyDescent="0.2">
      <c r="A8530" s="6" t="s">
        <v>6443</v>
      </c>
      <c r="B8530" s="6" t="s">
        <v>20415</v>
      </c>
      <c r="C8530" s="6" t="s">
        <v>20416</v>
      </c>
      <c r="D8530" s="12">
        <v>1</v>
      </c>
    </row>
    <row r="8531" spans="1:4" x14ac:dyDescent="0.2">
      <c r="A8531" s="6" t="s">
        <v>6443</v>
      </c>
      <c r="B8531" s="6" t="s">
        <v>20417</v>
      </c>
      <c r="C8531" s="6" t="s">
        <v>20418</v>
      </c>
      <c r="D8531" s="12">
        <v>1</v>
      </c>
    </row>
    <row r="8532" spans="1:4" x14ac:dyDescent="0.2">
      <c r="A8532" s="6" t="s">
        <v>6443</v>
      </c>
      <c r="B8532" s="6" t="s">
        <v>20419</v>
      </c>
      <c r="C8532" s="6" t="s">
        <v>20358</v>
      </c>
      <c r="D8532" s="12">
        <v>1</v>
      </c>
    </row>
    <row r="8533" spans="1:4" x14ac:dyDescent="0.2">
      <c r="A8533" s="6" t="s">
        <v>6443</v>
      </c>
      <c r="B8533" s="6" t="s">
        <v>20420</v>
      </c>
      <c r="C8533" s="6" t="s">
        <v>20421</v>
      </c>
      <c r="D8533" s="12">
        <v>1</v>
      </c>
    </row>
    <row r="8534" spans="1:4" x14ac:dyDescent="0.2">
      <c r="A8534" s="6" t="s">
        <v>6443</v>
      </c>
      <c r="B8534" s="6" t="s">
        <v>20422</v>
      </c>
      <c r="C8534" s="6" t="s">
        <v>20354</v>
      </c>
      <c r="D8534" s="12">
        <v>1</v>
      </c>
    </row>
    <row r="8535" spans="1:4" x14ac:dyDescent="0.2">
      <c r="A8535" s="6" t="s">
        <v>6443</v>
      </c>
      <c r="B8535" s="6" t="s">
        <v>20423</v>
      </c>
      <c r="C8535" s="6" t="s">
        <v>20424</v>
      </c>
      <c r="D8535" s="12">
        <v>1</v>
      </c>
    </row>
    <row r="8536" spans="1:4" x14ac:dyDescent="0.2">
      <c r="A8536" s="6" t="s">
        <v>6443</v>
      </c>
      <c r="B8536" s="6" t="s">
        <v>20425</v>
      </c>
      <c r="C8536" s="6" t="s">
        <v>20426</v>
      </c>
      <c r="D8536" s="12">
        <v>1</v>
      </c>
    </row>
    <row r="8537" spans="1:4" x14ac:dyDescent="0.2">
      <c r="A8537" s="6" t="s">
        <v>6443</v>
      </c>
      <c r="B8537" s="6" t="s">
        <v>20427</v>
      </c>
      <c r="C8537" s="6" t="s">
        <v>20428</v>
      </c>
      <c r="D8537" s="12">
        <v>1</v>
      </c>
    </row>
    <row r="8538" spans="1:4" x14ac:dyDescent="0.2">
      <c r="A8538" s="6" t="s">
        <v>6443</v>
      </c>
      <c r="B8538" s="6" t="s">
        <v>20429</v>
      </c>
      <c r="C8538" s="6" t="s">
        <v>20430</v>
      </c>
      <c r="D8538" s="12">
        <v>1</v>
      </c>
    </row>
    <row r="8539" spans="1:4" x14ac:dyDescent="0.2">
      <c r="A8539" s="6" t="s">
        <v>6443</v>
      </c>
      <c r="B8539" s="6" t="s">
        <v>20431</v>
      </c>
      <c r="C8539" s="6" t="s">
        <v>20432</v>
      </c>
      <c r="D8539" s="12">
        <v>1</v>
      </c>
    </row>
    <row r="8540" spans="1:4" x14ac:dyDescent="0.2">
      <c r="A8540" s="6" t="s">
        <v>6443</v>
      </c>
      <c r="B8540" s="6" t="s">
        <v>20433</v>
      </c>
      <c r="C8540" s="6" t="s">
        <v>20430</v>
      </c>
      <c r="D8540" s="12">
        <v>1</v>
      </c>
    </row>
    <row r="8541" spans="1:4" x14ac:dyDescent="0.2">
      <c r="A8541" s="6" t="s">
        <v>6443</v>
      </c>
      <c r="B8541" s="6" t="s">
        <v>20434</v>
      </c>
      <c r="C8541" s="6" t="s">
        <v>20430</v>
      </c>
      <c r="D8541" s="12">
        <v>1</v>
      </c>
    </row>
    <row r="8542" spans="1:4" x14ac:dyDescent="0.2">
      <c r="A8542" s="6" t="s">
        <v>6443</v>
      </c>
      <c r="B8542" s="6" t="s">
        <v>20435</v>
      </c>
      <c r="C8542" s="6" t="s">
        <v>20436</v>
      </c>
      <c r="D8542" s="12">
        <v>1</v>
      </c>
    </row>
    <row r="8543" spans="1:4" x14ac:dyDescent="0.2">
      <c r="A8543" s="6" t="s">
        <v>6443</v>
      </c>
      <c r="B8543" s="6" t="s">
        <v>20437</v>
      </c>
      <c r="C8543" s="6" t="s">
        <v>20438</v>
      </c>
      <c r="D8543" s="12">
        <v>1</v>
      </c>
    </row>
    <row r="8544" spans="1:4" x14ac:dyDescent="0.2">
      <c r="A8544" s="6" t="s">
        <v>6443</v>
      </c>
      <c r="B8544" s="6" t="s">
        <v>20439</v>
      </c>
      <c r="C8544" s="6" t="s">
        <v>20440</v>
      </c>
      <c r="D8544" s="12">
        <v>1</v>
      </c>
    </row>
    <row r="8545" spans="1:4" x14ac:dyDescent="0.2">
      <c r="A8545" s="6" t="s">
        <v>6443</v>
      </c>
      <c r="B8545" s="6" t="s">
        <v>20441</v>
      </c>
      <c r="C8545" s="6" t="s">
        <v>20440</v>
      </c>
      <c r="D8545" s="12">
        <v>1</v>
      </c>
    </row>
    <row r="8546" spans="1:4" x14ac:dyDescent="0.2">
      <c r="A8546" s="6" t="s">
        <v>6443</v>
      </c>
      <c r="B8546" s="6" t="s">
        <v>20442</v>
      </c>
      <c r="C8546" s="6" t="s">
        <v>20443</v>
      </c>
      <c r="D8546" s="12">
        <v>1</v>
      </c>
    </row>
    <row r="8547" spans="1:4" x14ac:dyDescent="0.2">
      <c r="A8547" s="6" t="s">
        <v>6443</v>
      </c>
      <c r="B8547" s="6" t="s">
        <v>20444</v>
      </c>
      <c r="C8547" s="6" t="s">
        <v>20445</v>
      </c>
      <c r="D8547" s="12">
        <v>1</v>
      </c>
    </row>
    <row r="8548" spans="1:4" x14ac:dyDescent="0.2">
      <c r="A8548" s="6" t="s">
        <v>6443</v>
      </c>
      <c r="B8548" s="6" t="s">
        <v>20446</v>
      </c>
      <c r="C8548" s="6" t="s">
        <v>20447</v>
      </c>
      <c r="D8548" s="12">
        <v>1</v>
      </c>
    </row>
    <row r="8549" spans="1:4" x14ac:dyDescent="0.2">
      <c r="A8549" s="6" t="s">
        <v>6443</v>
      </c>
      <c r="B8549" s="6" t="s">
        <v>20448</v>
      </c>
      <c r="C8549" s="6" t="s">
        <v>20449</v>
      </c>
      <c r="D8549" s="12">
        <v>1</v>
      </c>
    </row>
    <row r="8550" spans="1:4" x14ac:dyDescent="0.2">
      <c r="A8550" s="6" t="s">
        <v>6443</v>
      </c>
      <c r="B8550" s="6" t="s">
        <v>20450</v>
      </c>
      <c r="C8550" s="6" t="s">
        <v>20451</v>
      </c>
      <c r="D8550" s="12">
        <v>1</v>
      </c>
    </row>
    <row r="8551" spans="1:4" x14ac:dyDescent="0.2">
      <c r="A8551" s="6" t="s">
        <v>6443</v>
      </c>
      <c r="B8551" s="6" t="s">
        <v>20452</v>
      </c>
      <c r="C8551" s="6" t="s">
        <v>20451</v>
      </c>
      <c r="D8551" s="12">
        <v>1</v>
      </c>
    </row>
    <row r="8552" spans="1:4" x14ac:dyDescent="0.2">
      <c r="A8552" s="6" t="s">
        <v>6443</v>
      </c>
      <c r="B8552" s="6" t="s">
        <v>20453</v>
      </c>
      <c r="C8552" s="6" t="s">
        <v>20454</v>
      </c>
      <c r="D8552" s="12">
        <v>1</v>
      </c>
    </row>
    <row r="8553" spans="1:4" x14ac:dyDescent="0.2">
      <c r="A8553" s="6" t="s">
        <v>6443</v>
      </c>
      <c r="B8553" s="6" t="s">
        <v>20455</v>
      </c>
      <c r="C8553" s="6" t="s">
        <v>20456</v>
      </c>
      <c r="D8553" s="12">
        <v>1</v>
      </c>
    </row>
    <row r="8554" spans="1:4" x14ac:dyDescent="0.2">
      <c r="A8554" s="6" t="s">
        <v>6443</v>
      </c>
      <c r="B8554" s="6" t="s">
        <v>20457</v>
      </c>
      <c r="C8554" s="6" t="s">
        <v>20458</v>
      </c>
      <c r="D8554" s="12">
        <v>1</v>
      </c>
    </row>
    <row r="8555" spans="1:4" x14ac:dyDescent="0.2">
      <c r="A8555" s="6" t="s">
        <v>6443</v>
      </c>
      <c r="B8555" s="6" t="s">
        <v>20459</v>
      </c>
      <c r="C8555" s="6" t="s">
        <v>20454</v>
      </c>
      <c r="D8555" s="12">
        <v>1</v>
      </c>
    </row>
    <row r="8556" spans="1:4" x14ac:dyDescent="0.2">
      <c r="A8556" s="6" t="s">
        <v>6443</v>
      </c>
      <c r="B8556" s="6" t="s">
        <v>20460</v>
      </c>
      <c r="C8556" s="6" t="s">
        <v>20456</v>
      </c>
      <c r="D8556" s="12">
        <v>1</v>
      </c>
    </row>
    <row r="8557" spans="1:4" x14ac:dyDescent="0.2">
      <c r="A8557" s="6" t="s">
        <v>6443</v>
      </c>
      <c r="B8557" s="6" t="s">
        <v>20461</v>
      </c>
      <c r="C8557" s="6" t="s">
        <v>20458</v>
      </c>
      <c r="D8557" s="12">
        <v>1</v>
      </c>
    </row>
    <row r="8558" spans="1:4" x14ac:dyDescent="0.2">
      <c r="A8558" s="6" t="s">
        <v>6443</v>
      </c>
      <c r="B8558" s="6" t="s">
        <v>20462</v>
      </c>
      <c r="C8558" s="6" t="s">
        <v>20454</v>
      </c>
      <c r="D8558" s="12">
        <v>1</v>
      </c>
    </row>
    <row r="8559" spans="1:4" x14ac:dyDescent="0.2">
      <c r="A8559" s="6" t="s">
        <v>6443</v>
      </c>
      <c r="B8559" s="6" t="s">
        <v>20463</v>
      </c>
      <c r="C8559" s="6" t="s">
        <v>20464</v>
      </c>
      <c r="D8559" s="12">
        <v>1</v>
      </c>
    </row>
    <row r="8560" spans="1:4" x14ac:dyDescent="0.2">
      <c r="A8560" s="6" t="s">
        <v>6443</v>
      </c>
      <c r="B8560" s="6" t="s">
        <v>20465</v>
      </c>
      <c r="C8560" s="6" t="s">
        <v>20466</v>
      </c>
      <c r="D8560" s="12">
        <v>1</v>
      </c>
    </row>
    <row r="8561" spans="1:4" x14ac:dyDescent="0.2">
      <c r="A8561" s="6" t="s">
        <v>6443</v>
      </c>
      <c r="B8561" s="6" t="s">
        <v>20467</v>
      </c>
      <c r="C8561" s="6" t="s">
        <v>20468</v>
      </c>
      <c r="D8561" s="12">
        <v>1</v>
      </c>
    </row>
    <row r="8562" spans="1:4" x14ac:dyDescent="0.2">
      <c r="A8562" s="6" t="s">
        <v>6443</v>
      </c>
      <c r="B8562" s="6" t="s">
        <v>20469</v>
      </c>
      <c r="C8562" s="6" t="s">
        <v>20470</v>
      </c>
      <c r="D8562" s="12">
        <v>1</v>
      </c>
    </row>
    <row r="8563" spans="1:4" x14ac:dyDescent="0.2">
      <c r="A8563" s="6" t="s">
        <v>6443</v>
      </c>
      <c r="B8563" s="6" t="s">
        <v>20471</v>
      </c>
      <c r="C8563" s="6" t="s">
        <v>20472</v>
      </c>
      <c r="D8563" s="12">
        <v>1</v>
      </c>
    </row>
    <row r="8564" spans="1:4" x14ac:dyDescent="0.2">
      <c r="A8564" s="6" t="s">
        <v>6443</v>
      </c>
      <c r="B8564" s="6" t="s">
        <v>20473</v>
      </c>
      <c r="C8564" s="6" t="s">
        <v>20474</v>
      </c>
      <c r="D8564" s="12">
        <v>1</v>
      </c>
    </row>
    <row r="8565" spans="1:4" x14ac:dyDescent="0.2">
      <c r="A8565" s="6" t="s">
        <v>6443</v>
      </c>
      <c r="B8565" s="6" t="s">
        <v>20475</v>
      </c>
      <c r="C8565" s="6" t="s">
        <v>20476</v>
      </c>
      <c r="D8565" s="12">
        <v>1</v>
      </c>
    </row>
    <row r="8566" spans="1:4" x14ac:dyDescent="0.2">
      <c r="A8566" s="6" t="s">
        <v>6443</v>
      </c>
      <c r="B8566" s="6" t="s">
        <v>20477</v>
      </c>
      <c r="C8566" s="6" t="s">
        <v>20472</v>
      </c>
      <c r="D8566" s="12">
        <v>1</v>
      </c>
    </row>
    <row r="8567" spans="1:4" x14ac:dyDescent="0.2">
      <c r="A8567" s="6" t="s">
        <v>6443</v>
      </c>
      <c r="B8567" s="6" t="s">
        <v>20478</v>
      </c>
      <c r="C8567" s="6" t="s">
        <v>20472</v>
      </c>
      <c r="D8567" s="12">
        <v>1</v>
      </c>
    </row>
    <row r="8568" spans="1:4" x14ac:dyDescent="0.2">
      <c r="A8568" s="6" t="s">
        <v>6443</v>
      </c>
      <c r="B8568" s="6" t="s">
        <v>20479</v>
      </c>
      <c r="C8568" s="6" t="s">
        <v>20480</v>
      </c>
      <c r="D8568" s="12">
        <v>1</v>
      </c>
    </row>
    <row r="8569" spans="1:4" x14ac:dyDescent="0.2">
      <c r="A8569" s="6" t="s">
        <v>6443</v>
      </c>
      <c r="B8569" s="6" t="s">
        <v>20481</v>
      </c>
      <c r="C8569" s="6" t="s">
        <v>20482</v>
      </c>
      <c r="D8569" s="12">
        <v>1</v>
      </c>
    </row>
    <row r="8570" spans="1:4" x14ac:dyDescent="0.2">
      <c r="A8570" s="6" t="s">
        <v>6443</v>
      </c>
      <c r="B8570" s="6" t="s">
        <v>20483</v>
      </c>
      <c r="C8570" s="6" t="s">
        <v>20484</v>
      </c>
      <c r="D8570" s="12">
        <v>1</v>
      </c>
    </row>
    <row r="8571" spans="1:4" x14ac:dyDescent="0.2">
      <c r="A8571" s="6" t="s">
        <v>6443</v>
      </c>
      <c r="B8571" s="6" t="s">
        <v>20485</v>
      </c>
      <c r="C8571" s="6" t="s">
        <v>20486</v>
      </c>
      <c r="D8571" s="12">
        <v>1</v>
      </c>
    </row>
    <row r="8572" spans="1:4" x14ac:dyDescent="0.2">
      <c r="A8572" s="6" t="s">
        <v>6443</v>
      </c>
      <c r="B8572" s="6" t="s">
        <v>20487</v>
      </c>
      <c r="C8572" s="6" t="s">
        <v>20488</v>
      </c>
      <c r="D8572" s="12">
        <v>1</v>
      </c>
    </row>
    <row r="8573" spans="1:4" x14ac:dyDescent="0.2">
      <c r="A8573" s="6" t="s">
        <v>6443</v>
      </c>
      <c r="B8573" s="6" t="s">
        <v>20489</v>
      </c>
      <c r="C8573" s="6" t="s">
        <v>20490</v>
      </c>
      <c r="D8573" s="12">
        <v>1</v>
      </c>
    </row>
    <row r="8574" spans="1:4" x14ac:dyDescent="0.2">
      <c r="A8574" s="6" t="s">
        <v>6443</v>
      </c>
      <c r="B8574" s="6" t="s">
        <v>20491</v>
      </c>
      <c r="C8574" s="6" t="s">
        <v>20492</v>
      </c>
      <c r="D8574" s="12">
        <v>1</v>
      </c>
    </row>
    <row r="8575" spans="1:4" x14ac:dyDescent="0.2">
      <c r="A8575" s="6" t="s">
        <v>6443</v>
      </c>
      <c r="B8575" s="6" t="s">
        <v>20493</v>
      </c>
      <c r="C8575" s="6" t="s">
        <v>20428</v>
      </c>
      <c r="D8575" s="12">
        <v>1</v>
      </c>
    </row>
    <row r="8576" spans="1:4" x14ac:dyDescent="0.2">
      <c r="A8576" s="6" t="s">
        <v>6443</v>
      </c>
      <c r="B8576" s="6" t="s">
        <v>20494</v>
      </c>
      <c r="C8576" s="6" t="s">
        <v>20495</v>
      </c>
      <c r="D8576" s="12">
        <v>1</v>
      </c>
    </row>
    <row r="8577" spans="1:4" x14ac:dyDescent="0.2">
      <c r="A8577" s="6" t="s">
        <v>6443</v>
      </c>
      <c r="B8577" s="6" t="s">
        <v>20496</v>
      </c>
      <c r="C8577" s="6" t="s">
        <v>20497</v>
      </c>
      <c r="D8577" s="12">
        <v>1</v>
      </c>
    </row>
    <row r="8578" spans="1:4" x14ac:dyDescent="0.2">
      <c r="A8578" s="6" t="s">
        <v>6443</v>
      </c>
      <c r="B8578" s="6" t="s">
        <v>20498</v>
      </c>
      <c r="C8578" s="6" t="s">
        <v>12641</v>
      </c>
      <c r="D8578" s="12">
        <v>1</v>
      </c>
    </row>
    <row r="8579" spans="1:4" x14ac:dyDescent="0.2">
      <c r="A8579" s="6" t="s">
        <v>6443</v>
      </c>
      <c r="B8579" s="6" t="s">
        <v>20499</v>
      </c>
      <c r="C8579" s="6" t="s">
        <v>20500</v>
      </c>
      <c r="D8579" s="12">
        <v>1</v>
      </c>
    </row>
    <row r="8580" spans="1:4" x14ac:dyDescent="0.2">
      <c r="A8580" s="6" t="s">
        <v>6443</v>
      </c>
      <c r="B8580" s="6" t="s">
        <v>20501</v>
      </c>
      <c r="C8580" s="6" t="s">
        <v>20502</v>
      </c>
      <c r="D8580" s="12">
        <v>1</v>
      </c>
    </row>
    <row r="8581" spans="1:4" x14ac:dyDescent="0.2">
      <c r="A8581" s="6" t="s">
        <v>6443</v>
      </c>
      <c r="B8581" s="6" t="s">
        <v>20503</v>
      </c>
      <c r="C8581" s="6" t="s">
        <v>20504</v>
      </c>
      <c r="D8581" s="12">
        <v>1</v>
      </c>
    </row>
    <row r="8582" spans="1:4" x14ac:dyDescent="0.2">
      <c r="A8582" s="6" t="s">
        <v>6443</v>
      </c>
      <c r="B8582" s="6" t="s">
        <v>20505</v>
      </c>
      <c r="C8582" s="6" t="s">
        <v>20506</v>
      </c>
      <c r="D8582" s="12">
        <v>1</v>
      </c>
    </row>
    <row r="8583" spans="1:4" x14ac:dyDescent="0.2">
      <c r="A8583" s="6" t="s">
        <v>6443</v>
      </c>
      <c r="B8583" s="6" t="s">
        <v>20507</v>
      </c>
      <c r="C8583" s="6" t="s">
        <v>20508</v>
      </c>
      <c r="D8583" s="12">
        <v>1</v>
      </c>
    </row>
    <row r="8584" spans="1:4" x14ac:dyDescent="0.2">
      <c r="A8584" s="6" t="s">
        <v>6443</v>
      </c>
      <c r="B8584" s="6" t="s">
        <v>20509</v>
      </c>
      <c r="C8584" s="6" t="s">
        <v>20510</v>
      </c>
      <c r="D8584" s="12">
        <v>1</v>
      </c>
    </row>
    <row r="8585" spans="1:4" x14ac:dyDescent="0.2">
      <c r="A8585" s="6" t="s">
        <v>6443</v>
      </c>
      <c r="B8585" s="6" t="s">
        <v>20511</v>
      </c>
      <c r="C8585" s="6" t="s">
        <v>20512</v>
      </c>
      <c r="D8585" s="12">
        <v>1</v>
      </c>
    </row>
    <row r="8586" spans="1:4" x14ac:dyDescent="0.2">
      <c r="A8586" s="6" t="s">
        <v>6443</v>
      </c>
      <c r="B8586" s="6" t="s">
        <v>20513</v>
      </c>
      <c r="C8586" s="6" t="s">
        <v>20514</v>
      </c>
      <c r="D8586" s="12">
        <v>1</v>
      </c>
    </row>
    <row r="8587" spans="1:4" x14ac:dyDescent="0.2">
      <c r="A8587" s="6" t="s">
        <v>6443</v>
      </c>
      <c r="B8587" s="6" t="s">
        <v>20515</v>
      </c>
      <c r="C8587" s="6" t="s">
        <v>20516</v>
      </c>
      <c r="D8587" s="12">
        <v>1</v>
      </c>
    </row>
    <row r="8588" spans="1:4" x14ac:dyDescent="0.2">
      <c r="A8588" s="6" t="s">
        <v>6443</v>
      </c>
      <c r="B8588" s="6" t="s">
        <v>20517</v>
      </c>
      <c r="C8588" s="6" t="s">
        <v>20518</v>
      </c>
      <c r="D8588" s="12">
        <v>1</v>
      </c>
    </row>
    <row r="8589" spans="1:4" x14ac:dyDescent="0.2">
      <c r="A8589" s="6" t="s">
        <v>6443</v>
      </c>
      <c r="B8589" s="6" t="s">
        <v>20519</v>
      </c>
      <c r="C8589" s="6" t="s">
        <v>20520</v>
      </c>
      <c r="D8589" s="12">
        <v>1</v>
      </c>
    </row>
    <row r="8590" spans="1:4" x14ac:dyDescent="0.2">
      <c r="A8590" s="6" t="s">
        <v>6443</v>
      </c>
      <c r="B8590" s="6" t="s">
        <v>20521</v>
      </c>
      <c r="C8590" s="6" t="s">
        <v>20522</v>
      </c>
      <c r="D8590" s="12">
        <v>1</v>
      </c>
    </row>
    <row r="8591" spans="1:4" x14ac:dyDescent="0.2">
      <c r="A8591" s="6" t="s">
        <v>6443</v>
      </c>
      <c r="B8591" s="6" t="s">
        <v>20523</v>
      </c>
      <c r="C8591" s="6" t="s">
        <v>20524</v>
      </c>
      <c r="D8591" s="12">
        <v>1</v>
      </c>
    </row>
    <row r="8592" spans="1:4" x14ac:dyDescent="0.2">
      <c r="A8592" s="6" t="s">
        <v>6443</v>
      </c>
      <c r="B8592" s="6" t="s">
        <v>20525</v>
      </c>
      <c r="C8592" s="6" t="s">
        <v>20526</v>
      </c>
      <c r="D8592" s="12">
        <v>1</v>
      </c>
    </row>
    <row r="8593" spans="1:4" x14ac:dyDescent="0.2">
      <c r="A8593" s="6" t="s">
        <v>6443</v>
      </c>
      <c r="B8593" s="6" t="s">
        <v>20527</v>
      </c>
      <c r="C8593" s="6" t="s">
        <v>20528</v>
      </c>
      <c r="D8593" s="12">
        <v>1</v>
      </c>
    </row>
    <row r="8594" spans="1:4" x14ac:dyDescent="0.2">
      <c r="A8594" s="6" t="s">
        <v>6443</v>
      </c>
      <c r="B8594" s="6" t="s">
        <v>20529</v>
      </c>
      <c r="C8594" s="6" t="s">
        <v>20530</v>
      </c>
      <c r="D8594" s="12">
        <v>1</v>
      </c>
    </row>
    <row r="8595" spans="1:4" x14ac:dyDescent="0.2">
      <c r="A8595" s="6" t="s">
        <v>6443</v>
      </c>
      <c r="B8595" s="6" t="s">
        <v>20531</v>
      </c>
      <c r="C8595" s="6" t="s">
        <v>20532</v>
      </c>
      <c r="D8595" s="12">
        <v>1</v>
      </c>
    </row>
    <row r="8596" spans="1:4" x14ac:dyDescent="0.2">
      <c r="A8596" s="6" t="s">
        <v>6443</v>
      </c>
      <c r="B8596" s="6" t="s">
        <v>20533</v>
      </c>
      <c r="C8596" s="6" t="s">
        <v>20534</v>
      </c>
      <c r="D8596" s="12">
        <v>1</v>
      </c>
    </row>
    <row r="8597" spans="1:4" x14ac:dyDescent="0.2">
      <c r="A8597" s="6" t="s">
        <v>6443</v>
      </c>
      <c r="B8597" s="6" t="s">
        <v>20535</v>
      </c>
      <c r="C8597" s="6" t="s">
        <v>20536</v>
      </c>
      <c r="D8597" s="12">
        <v>1</v>
      </c>
    </row>
    <row r="8598" spans="1:4" x14ac:dyDescent="0.2">
      <c r="A8598" s="6" t="s">
        <v>6443</v>
      </c>
      <c r="B8598" s="6" t="s">
        <v>20537</v>
      </c>
      <c r="C8598" s="6" t="s">
        <v>20538</v>
      </c>
      <c r="D8598" s="12">
        <v>1</v>
      </c>
    </row>
    <row r="8599" spans="1:4" x14ac:dyDescent="0.2">
      <c r="A8599" s="6" t="s">
        <v>6443</v>
      </c>
      <c r="B8599" s="6" t="s">
        <v>20539</v>
      </c>
      <c r="C8599" s="6" t="s">
        <v>20540</v>
      </c>
      <c r="D8599" s="12">
        <v>1</v>
      </c>
    </row>
    <row r="8600" spans="1:4" x14ac:dyDescent="0.2">
      <c r="A8600" s="6" t="s">
        <v>6443</v>
      </c>
      <c r="B8600" s="6" t="s">
        <v>20541</v>
      </c>
      <c r="C8600" s="6" t="s">
        <v>20542</v>
      </c>
      <c r="D8600" s="12">
        <v>1</v>
      </c>
    </row>
    <row r="8601" spans="1:4" x14ac:dyDescent="0.2">
      <c r="A8601" s="6" t="s">
        <v>6443</v>
      </c>
      <c r="B8601" s="6" t="s">
        <v>20543</v>
      </c>
      <c r="C8601" s="6" t="s">
        <v>20544</v>
      </c>
      <c r="D8601" s="12">
        <v>1</v>
      </c>
    </row>
    <row r="8602" spans="1:4" x14ac:dyDescent="0.2">
      <c r="A8602" s="6" t="s">
        <v>6443</v>
      </c>
      <c r="B8602" s="6" t="s">
        <v>20545</v>
      </c>
      <c r="C8602" s="6" t="s">
        <v>20546</v>
      </c>
      <c r="D8602" s="12">
        <v>1</v>
      </c>
    </row>
    <row r="8603" spans="1:4" x14ac:dyDescent="0.2">
      <c r="A8603" s="6" t="s">
        <v>6443</v>
      </c>
      <c r="B8603" s="6" t="s">
        <v>20547</v>
      </c>
      <c r="C8603" s="6" t="s">
        <v>19925</v>
      </c>
      <c r="D8603" s="12">
        <v>1</v>
      </c>
    </row>
    <row r="8604" spans="1:4" x14ac:dyDescent="0.2">
      <c r="A8604" s="6" t="s">
        <v>6443</v>
      </c>
      <c r="B8604" s="6" t="s">
        <v>20548</v>
      </c>
      <c r="C8604" s="6" t="s">
        <v>20549</v>
      </c>
      <c r="D8604" s="12">
        <v>1</v>
      </c>
    </row>
    <row r="8605" spans="1:4" x14ac:dyDescent="0.2">
      <c r="A8605" s="6" t="s">
        <v>6443</v>
      </c>
      <c r="B8605" s="6" t="s">
        <v>20550</v>
      </c>
      <c r="C8605" s="6" t="s">
        <v>20551</v>
      </c>
      <c r="D8605" s="12">
        <v>1</v>
      </c>
    </row>
    <row r="8606" spans="1:4" x14ac:dyDescent="0.2">
      <c r="A8606" s="6" t="s">
        <v>6443</v>
      </c>
      <c r="B8606" s="6" t="s">
        <v>20552</v>
      </c>
      <c r="C8606" s="6" t="s">
        <v>20553</v>
      </c>
      <c r="D8606" s="12">
        <v>1</v>
      </c>
    </row>
    <row r="8607" spans="1:4" x14ac:dyDescent="0.2">
      <c r="A8607" s="6" t="s">
        <v>6443</v>
      </c>
      <c r="B8607" s="6" t="s">
        <v>20554</v>
      </c>
      <c r="C8607" s="6" t="s">
        <v>20555</v>
      </c>
      <c r="D8607" s="12">
        <v>1</v>
      </c>
    </row>
    <row r="8608" spans="1:4" x14ac:dyDescent="0.2">
      <c r="A8608" s="6" t="s">
        <v>6443</v>
      </c>
      <c r="B8608" s="6" t="s">
        <v>20556</v>
      </c>
      <c r="C8608" s="6" t="s">
        <v>20557</v>
      </c>
      <c r="D8608" s="12">
        <v>1</v>
      </c>
    </row>
    <row r="8609" spans="1:4" x14ac:dyDescent="0.2">
      <c r="A8609" s="6" t="s">
        <v>6443</v>
      </c>
      <c r="B8609" s="6" t="s">
        <v>20558</v>
      </c>
      <c r="C8609" s="6" t="s">
        <v>20495</v>
      </c>
      <c r="D8609" s="12">
        <v>1</v>
      </c>
    </row>
    <row r="8610" spans="1:4" x14ac:dyDescent="0.2">
      <c r="A8610" s="6" t="s">
        <v>6443</v>
      </c>
      <c r="B8610" s="6" t="s">
        <v>20559</v>
      </c>
      <c r="C8610" s="6" t="s">
        <v>20560</v>
      </c>
      <c r="D8610" s="12">
        <v>1</v>
      </c>
    </row>
    <row r="8611" spans="1:4" x14ac:dyDescent="0.2">
      <c r="A8611" s="6" t="s">
        <v>6443</v>
      </c>
      <c r="B8611" s="6" t="s">
        <v>20561</v>
      </c>
      <c r="C8611" s="6" t="s">
        <v>20562</v>
      </c>
      <c r="D8611" s="12">
        <v>1</v>
      </c>
    </row>
    <row r="8612" spans="1:4" x14ac:dyDescent="0.2">
      <c r="A8612" s="6" t="s">
        <v>6443</v>
      </c>
      <c r="B8612" s="6" t="s">
        <v>20563</v>
      </c>
      <c r="C8612" s="6" t="s">
        <v>20564</v>
      </c>
      <c r="D8612" s="12">
        <v>1</v>
      </c>
    </row>
    <row r="8613" spans="1:4" x14ac:dyDescent="0.2">
      <c r="A8613" s="6" t="s">
        <v>6443</v>
      </c>
      <c r="B8613" s="6" t="s">
        <v>20565</v>
      </c>
      <c r="C8613" s="6" t="s">
        <v>20566</v>
      </c>
      <c r="D8613" s="12">
        <v>1</v>
      </c>
    </row>
    <row r="8614" spans="1:4" x14ac:dyDescent="0.2">
      <c r="A8614" s="6" t="s">
        <v>6443</v>
      </c>
      <c r="B8614" s="6" t="s">
        <v>20567</v>
      </c>
      <c r="C8614" s="6" t="s">
        <v>20449</v>
      </c>
      <c r="D8614" s="12">
        <v>1</v>
      </c>
    </row>
    <row r="8615" spans="1:4" x14ac:dyDescent="0.2">
      <c r="A8615" s="6" t="s">
        <v>6443</v>
      </c>
      <c r="B8615" s="6" t="s">
        <v>20568</v>
      </c>
      <c r="C8615" s="6" t="s">
        <v>20458</v>
      </c>
      <c r="D8615" s="12">
        <v>1</v>
      </c>
    </row>
    <row r="8616" spans="1:4" x14ac:dyDescent="0.2">
      <c r="A8616" s="6" t="s">
        <v>6443</v>
      </c>
      <c r="B8616" s="6" t="s">
        <v>20569</v>
      </c>
      <c r="C8616" s="6" t="s">
        <v>20458</v>
      </c>
      <c r="D8616" s="12">
        <v>1</v>
      </c>
    </row>
    <row r="8617" spans="1:4" x14ac:dyDescent="0.2">
      <c r="A8617" s="6" t="s">
        <v>6443</v>
      </c>
      <c r="B8617" s="6" t="s">
        <v>20570</v>
      </c>
      <c r="C8617" s="6" t="s">
        <v>20571</v>
      </c>
      <c r="D8617" s="12">
        <v>1</v>
      </c>
    </row>
    <row r="8618" spans="1:4" x14ac:dyDescent="0.2">
      <c r="A8618" s="6" t="s">
        <v>6443</v>
      </c>
      <c r="B8618" s="6" t="s">
        <v>20572</v>
      </c>
      <c r="C8618" s="6" t="s">
        <v>20573</v>
      </c>
      <c r="D8618" s="12">
        <v>1</v>
      </c>
    </row>
    <row r="8619" spans="1:4" x14ac:dyDescent="0.2">
      <c r="A8619" s="6" t="s">
        <v>6443</v>
      </c>
      <c r="B8619" s="6" t="s">
        <v>20574</v>
      </c>
      <c r="C8619" s="6" t="s">
        <v>20575</v>
      </c>
      <c r="D8619" s="12">
        <v>1</v>
      </c>
    </row>
    <row r="8620" spans="1:4" x14ac:dyDescent="0.2">
      <c r="A8620" s="6" t="s">
        <v>6443</v>
      </c>
      <c r="B8620" s="6" t="s">
        <v>20576</v>
      </c>
      <c r="C8620" s="6" t="s">
        <v>20577</v>
      </c>
      <c r="D8620" s="12">
        <v>1</v>
      </c>
    </row>
    <row r="8621" spans="1:4" x14ac:dyDescent="0.2">
      <c r="A8621" s="6" t="s">
        <v>6443</v>
      </c>
      <c r="B8621" s="6" t="s">
        <v>20578</v>
      </c>
      <c r="C8621" s="6" t="s">
        <v>20579</v>
      </c>
      <c r="D8621" s="12">
        <v>1</v>
      </c>
    </row>
    <row r="8622" spans="1:4" x14ac:dyDescent="0.2">
      <c r="A8622" s="6" t="s">
        <v>6443</v>
      </c>
      <c r="B8622" s="6" t="s">
        <v>20580</v>
      </c>
      <c r="C8622" s="6" t="s">
        <v>20581</v>
      </c>
      <c r="D8622" s="12">
        <v>1</v>
      </c>
    </row>
    <row r="8623" spans="1:4" x14ac:dyDescent="0.2">
      <c r="A8623" s="6" t="s">
        <v>6443</v>
      </c>
      <c r="B8623" s="6" t="s">
        <v>20582</v>
      </c>
      <c r="C8623" s="6" t="s">
        <v>20065</v>
      </c>
      <c r="D8623" s="12">
        <v>1</v>
      </c>
    </row>
    <row r="8624" spans="1:4" x14ac:dyDescent="0.2">
      <c r="A8624" s="6" t="s">
        <v>20583</v>
      </c>
      <c r="B8624" s="6" t="s">
        <v>20584</v>
      </c>
      <c r="C8624" s="6" t="s">
        <v>20585</v>
      </c>
      <c r="D8624" s="12">
        <v>1</v>
      </c>
    </row>
    <row r="8625" spans="1:4" x14ac:dyDescent="0.2">
      <c r="A8625" s="6" t="s">
        <v>20583</v>
      </c>
      <c r="B8625" s="6" t="s">
        <v>20586</v>
      </c>
      <c r="C8625" s="6" t="s">
        <v>20587</v>
      </c>
      <c r="D8625" s="12">
        <v>1</v>
      </c>
    </row>
    <row r="8626" spans="1:4" x14ac:dyDescent="0.2">
      <c r="A8626" s="6" t="s">
        <v>20588</v>
      </c>
      <c r="B8626" s="6" t="s">
        <v>20589</v>
      </c>
      <c r="C8626" s="6" t="s">
        <v>20590</v>
      </c>
      <c r="D8626" s="12">
        <v>1</v>
      </c>
    </row>
    <row r="8627" spans="1:4" x14ac:dyDescent="0.2">
      <c r="A8627" s="6" t="s">
        <v>20588</v>
      </c>
      <c r="B8627" s="6" t="s">
        <v>20591</v>
      </c>
      <c r="C8627" s="6" t="s">
        <v>20592</v>
      </c>
      <c r="D8627" s="12">
        <v>1</v>
      </c>
    </row>
    <row r="8628" spans="1:4" x14ac:dyDescent="0.2">
      <c r="A8628" s="6" t="s">
        <v>20588</v>
      </c>
      <c r="B8628" s="6" t="s">
        <v>20593</v>
      </c>
      <c r="C8628" s="6" t="s">
        <v>20594</v>
      </c>
      <c r="D8628" s="12">
        <v>1</v>
      </c>
    </row>
    <row r="8629" spans="1:4" x14ac:dyDescent="0.2">
      <c r="A8629" s="6" t="s">
        <v>20588</v>
      </c>
      <c r="B8629" s="6" t="s">
        <v>20595</v>
      </c>
      <c r="C8629" s="6" t="s">
        <v>20596</v>
      </c>
      <c r="D8629" s="12">
        <v>1</v>
      </c>
    </row>
    <row r="8630" spans="1:4" x14ac:dyDescent="0.2">
      <c r="A8630" s="6" t="s">
        <v>6828</v>
      </c>
      <c r="B8630" s="6" t="s">
        <v>6829</v>
      </c>
      <c r="C8630" s="6" t="s">
        <v>6830</v>
      </c>
      <c r="D8630" s="12">
        <v>4</v>
      </c>
    </row>
    <row r="8631" spans="1:4" x14ac:dyDescent="0.2">
      <c r="A8631" s="6" t="s">
        <v>6828</v>
      </c>
      <c r="B8631" s="6" t="s">
        <v>6831</v>
      </c>
      <c r="C8631" s="6" t="s">
        <v>6832</v>
      </c>
      <c r="D8631" s="12">
        <v>4</v>
      </c>
    </row>
    <row r="8632" spans="1:4" x14ac:dyDescent="0.2">
      <c r="A8632" s="6" t="s">
        <v>6828</v>
      </c>
      <c r="B8632" s="6" t="s">
        <v>6833</v>
      </c>
      <c r="C8632" s="6" t="s">
        <v>6834</v>
      </c>
      <c r="D8632" s="12">
        <v>4</v>
      </c>
    </row>
    <row r="8633" spans="1:4" x14ac:dyDescent="0.2">
      <c r="A8633" s="6" t="s">
        <v>6828</v>
      </c>
      <c r="B8633" s="6" t="s">
        <v>6835</v>
      </c>
      <c r="C8633" s="6" t="s">
        <v>6836</v>
      </c>
      <c r="D8633" s="12">
        <v>4</v>
      </c>
    </row>
    <row r="8634" spans="1:4" x14ac:dyDescent="0.2">
      <c r="A8634" s="6" t="s">
        <v>6828</v>
      </c>
      <c r="B8634" s="6" t="s">
        <v>6837</v>
      </c>
      <c r="C8634" s="6" t="s">
        <v>6838</v>
      </c>
      <c r="D8634" s="12">
        <v>1</v>
      </c>
    </row>
    <row r="8635" spans="1:4" x14ac:dyDescent="0.2">
      <c r="A8635" s="6" t="s">
        <v>6828</v>
      </c>
      <c r="B8635" s="6" t="s">
        <v>6839</v>
      </c>
      <c r="C8635" s="6" t="s">
        <v>6840</v>
      </c>
      <c r="D8635" s="12">
        <v>1</v>
      </c>
    </row>
    <row r="8636" spans="1:4" x14ac:dyDescent="0.2">
      <c r="A8636" s="6" t="s">
        <v>6828</v>
      </c>
      <c r="B8636" s="6" t="s">
        <v>6841</v>
      </c>
      <c r="C8636" s="6" t="s">
        <v>6842</v>
      </c>
      <c r="D8636" s="12">
        <v>1</v>
      </c>
    </row>
    <row r="8637" spans="1:4" x14ac:dyDescent="0.2">
      <c r="A8637" s="6" t="s">
        <v>6828</v>
      </c>
      <c r="B8637" s="6" t="s">
        <v>6843</v>
      </c>
      <c r="C8637" s="6" t="s">
        <v>6844</v>
      </c>
      <c r="D8637" s="12">
        <v>1</v>
      </c>
    </row>
    <row r="8638" spans="1:4" x14ac:dyDescent="0.2">
      <c r="A8638" s="6" t="s">
        <v>6828</v>
      </c>
      <c r="B8638" s="6" t="s">
        <v>6845</v>
      </c>
      <c r="C8638" s="6" t="s">
        <v>6846</v>
      </c>
      <c r="D8638" s="12">
        <v>1</v>
      </c>
    </row>
    <row r="8639" spans="1:4" x14ac:dyDescent="0.2">
      <c r="A8639" s="6" t="s">
        <v>6828</v>
      </c>
      <c r="B8639" s="6" t="s">
        <v>6847</v>
      </c>
      <c r="C8639" s="6" t="s">
        <v>6848</v>
      </c>
      <c r="D8639" s="12">
        <v>1</v>
      </c>
    </row>
    <row r="8640" spans="1:4" x14ac:dyDescent="0.2">
      <c r="A8640" s="6" t="s">
        <v>6828</v>
      </c>
      <c r="B8640" s="6" t="s">
        <v>6849</v>
      </c>
      <c r="C8640" s="6" t="s">
        <v>6850</v>
      </c>
      <c r="D8640" s="12">
        <v>1</v>
      </c>
    </row>
    <row r="8641" spans="1:4" x14ac:dyDescent="0.2">
      <c r="A8641" s="6" t="s">
        <v>6828</v>
      </c>
      <c r="B8641" s="6" t="s">
        <v>6851</v>
      </c>
      <c r="C8641" s="6" t="s">
        <v>6852</v>
      </c>
      <c r="D8641" s="12">
        <v>1</v>
      </c>
    </row>
    <row r="8642" spans="1:4" x14ac:dyDescent="0.2">
      <c r="A8642" s="6" t="s">
        <v>6828</v>
      </c>
      <c r="B8642" s="6" t="s">
        <v>6853</v>
      </c>
      <c r="C8642" s="6" t="s">
        <v>6854</v>
      </c>
      <c r="D8642" s="12">
        <v>1</v>
      </c>
    </row>
    <row r="8643" spans="1:4" x14ac:dyDescent="0.2">
      <c r="A8643" s="6" t="s">
        <v>6828</v>
      </c>
      <c r="B8643" s="6" t="s">
        <v>6855</v>
      </c>
      <c r="C8643" s="6" t="s">
        <v>6856</v>
      </c>
      <c r="D8643" s="12">
        <v>1</v>
      </c>
    </row>
    <row r="8644" spans="1:4" x14ac:dyDescent="0.2">
      <c r="A8644" s="6" t="s">
        <v>6828</v>
      </c>
      <c r="B8644" s="6" t="s">
        <v>6857</v>
      </c>
      <c r="C8644" s="6" t="s">
        <v>6858</v>
      </c>
      <c r="D8644" s="12">
        <v>1</v>
      </c>
    </row>
    <row r="8645" spans="1:4" x14ac:dyDescent="0.2">
      <c r="A8645" s="6" t="s">
        <v>6828</v>
      </c>
      <c r="B8645" s="6" t="s">
        <v>6859</v>
      </c>
      <c r="C8645" s="6" t="s">
        <v>6860</v>
      </c>
      <c r="D8645" s="12">
        <v>1</v>
      </c>
    </row>
    <row r="8646" spans="1:4" x14ac:dyDescent="0.2">
      <c r="A8646" s="6" t="s">
        <v>6828</v>
      </c>
      <c r="B8646" s="6" t="s">
        <v>6861</v>
      </c>
      <c r="C8646" s="6" t="s">
        <v>6862</v>
      </c>
      <c r="D8646" s="12">
        <v>1</v>
      </c>
    </row>
    <row r="8647" spans="1:4" x14ac:dyDescent="0.2">
      <c r="A8647" s="6" t="s">
        <v>6828</v>
      </c>
      <c r="B8647" s="6" t="s">
        <v>6863</v>
      </c>
      <c r="C8647" s="6" t="s">
        <v>6864</v>
      </c>
      <c r="D8647" s="12">
        <v>1</v>
      </c>
    </row>
    <row r="8648" spans="1:4" x14ac:dyDescent="0.2">
      <c r="A8648" s="6" t="s">
        <v>6828</v>
      </c>
      <c r="B8648" s="6" t="s">
        <v>6865</v>
      </c>
      <c r="C8648" s="6" t="s">
        <v>6866</v>
      </c>
      <c r="D8648" s="12">
        <v>1</v>
      </c>
    </row>
    <row r="8649" spans="1:4" x14ac:dyDescent="0.2">
      <c r="A8649" s="6" t="s">
        <v>6828</v>
      </c>
      <c r="B8649" s="6" t="s">
        <v>6867</v>
      </c>
      <c r="C8649" s="6" t="s">
        <v>6868</v>
      </c>
      <c r="D8649" s="12">
        <v>1</v>
      </c>
    </row>
    <row r="8650" spans="1:4" x14ac:dyDescent="0.2">
      <c r="A8650" s="6" t="s">
        <v>6828</v>
      </c>
      <c r="B8650" s="6" t="s">
        <v>6869</v>
      </c>
      <c r="C8650" s="6" t="s">
        <v>6870</v>
      </c>
      <c r="D8650" s="12">
        <v>1</v>
      </c>
    </row>
    <row r="8651" spans="1:4" x14ac:dyDescent="0.2">
      <c r="A8651" s="6" t="s">
        <v>6828</v>
      </c>
      <c r="B8651" s="6" t="s">
        <v>6871</v>
      </c>
      <c r="C8651" s="6" t="s">
        <v>6872</v>
      </c>
      <c r="D8651" s="12">
        <v>1</v>
      </c>
    </row>
    <row r="8652" spans="1:4" x14ac:dyDescent="0.2">
      <c r="A8652" s="6" t="s">
        <v>6828</v>
      </c>
      <c r="B8652" s="6" t="s">
        <v>6873</v>
      </c>
      <c r="C8652" s="6" t="s">
        <v>6874</v>
      </c>
      <c r="D8652" s="12">
        <v>1</v>
      </c>
    </row>
    <row r="8653" spans="1:4" x14ac:dyDescent="0.2">
      <c r="A8653" s="6" t="s">
        <v>6828</v>
      </c>
      <c r="B8653" s="6" t="s">
        <v>6875</v>
      </c>
      <c r="C8653" s="6" t="s">
        <v>6876</v>
      </c>
      <c r="D8653" s="12">
        <v>1</v>
      </c>
    </row>
    <row r="8654" spans="1:4" x14ac:dyDescent="0.2">
      <c r="A8654" s="6" t="s">
        <v>6828</v>
      </c>
      <c r="B8654" s="6" t="s">
        <v>6877</v>
      </c>
      <c r="C8654" s="6" t="s">
        <v>6878</v>
      </c>
      <c r="D8654" s="12">
        <v>10</v>
      </c>
    </row>
    <row r="8655" spans="1:4" x14ac:dyDescent="0.2">
      <c r="A8655" s="6" t="s">
        <v>6828</v>
      </c>
      <c r="B8655" s="6" t="s">
        <v>6879</v>
      </c>
      <c r="C8655" s="6" t="s">
        <v>6880</v>
      </c>
      <c r="D8655" s="12">
        <v>1</v>
      </c>
    </row>
    <row r="8656" spans="1:4" x14ac:dyDescent="0.2">
      <c r="A8656" s="6" t="s">
        <v>6828</v>
      </c>
      <c r="B8656" s="6" t="s">
        <v>6881</v>
      </c>
      <c r="C8656" s="6" t="s">
        <v>6882</v>
      </c>
      <c r="D8656" s="12">
        <v>1</v>
      </c>
    </row>
    <row r="8657" spans="1:4" x14ac:dyDescent="0.2">
      <c r="A8657" s="6" t="s">
        <v>6828</v>
      </c>
      <c r="B8657" s="6" t="s">
        <v>6883</v>
      </c>
      <c r="C8657" s="6" t="s">
        <v>6884</v>
      </c>
      <c r="D8657" s="12">
        <v>1</v>
      </c>
    </row>
    <row r="8658" spans="1:4" x14ac:dyDescent="0.2">
      <c r="A8658" s="6" t="s">
        <v>6828</v>
      </c>
      <c r="B8658" s="6" t="s">
        <v>6885</v>
      </c>
      <c r="C8658" s="6" t="s">
        <v>6886</v>
      </c>
      <c r="D8658" s="12">
        <v>1</v>
      </c>
    </row>
    <row r="8659" spans="1:4" x14ac:dyDescent="0.2">
      <c r="A8659" s="6" t="s">
        <v>6828</v>
      </c>
      <c r="B8659" s="6" t="s">
        <v>6887</v>
      </c>
      <c r="C8659" s="6" t="s">
        <v>6888</v>
      </c>
      <c r="D8659" s="12">
        <v>1</v>
      </c>
    </row>
    <row r="8660" spans="1:4" x14ac:dyDescent="0.2">
      <c r="A8660" s="6" t="s">
        <v>6828</v>
      </c>
      <c r="B8660" s="6" t="s">
        <v>6889</v>
      </c>
      <c r="C8660" s="6" t="s">
        <v>6890</v>
      </c>
      <c r="D8660" s="12">
        <v>1</v>
      </c>
    </row>
    <row r="8661" spans="1:4" x14ac:dyDescent="0.2">
      <c r="A8661" s="6" t="s">
        <v>6828</v>
      </c>
      <c r="B8661" s="6" t="s">
        <v>20597</v>
      </c>
      <c r="C8661" s="6" t="s">
        <v>6882</v>
      </c>
      <c r="D8661" s="12">
        <v>1</v>
      </c>
    </row>
    <row r="8662" spans="1:4" x14ac:dyDescent="0.2">
      <c r="A8662" s="6" t="s">
        <v>6828</v>
      </c>
      <c r="B8662" s="6" t="s">
        <v>6891</v>
      </c>
      <c r="C8662" s="6" t="s">
        <v>6884</v>
      </c>
      <c r="D8662" s="12">
        <v>1</v>
      </c>
    </row>
    <row r="8663" spans="1:4" x14ac:dyDescent="0.2">
      <c r="A8663" s="6" t="s">
        <v>6828</v>
      </c>
      <c r="B8663" s="6" t="s">
        <v>6892</v>
      </c>
      <c r="C8663" s="6" t="s">
        <v>6893</v>
      </c>
      <c r="D8663" s="12">
        <v>1</v>
      </c>
    </row>
    <row r="8664" spans="1:4" x14ac:dyDescent="0.2">
      <c r="A8664" s="6" t="s">
        <v>6828</v>
      </c>
      <c r="B8664" s="6" t="s">
        <v>20598</v>
      </c>
      <c r="C8664" s="6" t="s">
        <v>6886</v>
      </c>
      <c r="D8664" s="12">
        <v>1</v>
      </c>
    </row>
    <row r="8665" spans="1:4" x14ac:dyDescent="0.2">
      <c r="A8665" s="6" t="s">
        <v>6828</v>
      </c>
      <c r="B8665" s="6" t="s">
        <v>6894</v>
      </c>
      <c r="C8665" s="6" t="s">
        <v>6888</v>
      </c>
      <c r="D8665" s="12">
        <v>1</v>
      </c>
    </row>
    <row r="8666" spans="1:4" x14ac:dyDescent="0.2">
      <c r="A8666" s="6" t="s">
        <v>6828</v>
      </c>
      <c r="B8666" s="6" t="s">
        <v>6895</v>
      </c>
      <c r="C8666" s="6" t="s">
        <v>6886</v>
      </c>
      <c r="D8666" s="12">
        <v>1</v>
      </c>
    </row>
    <row r="8667" spans="1:4" x14ac:dyDescent="0.2">
      <c r="A8667" s="6" t="s">
        <v>6828</v>
      </c>
      <c r="B8667" s="6" t="s">
        <v>20599</v>
      </c>
      <c r="C8667" s="6" t="s">
        <v>20600</v>
      </c>
      <c r="D8667" s="12">
        <v>1</v>
      </c>
    </row>
    <row r="8668" spans="1:4" x14ac:dyDescent="0.2">
      <c r="A8668" s="6" t="s">
        <v>6828</v>
      </c>
      <c r="B8668" s="6" t="s">
        <v>6896</v>
      </c>
      <c r="C8668" s="6" t="s">
        <v>6897</v>
      </c>
      <c r="D8668" s="12">
        <v>4</v>
      </c>
    </row>
    <row r="8669" spans="1:4" x14ac:dyDescent="0.2">
      <c r="A8669" s="6" t="s">
        <v>6828</v>
      </c>
      <c r="B8669" s="6" t="s">
        <v>6898</v>
      </c>
      <c r="C8669" s="6" t="s">
        <v>6899</v>
      </c>
      <c r="D8669" s="12">
        <v>1</v>
      </c>
    </row>
    <row r="8670" spans="1:4" x14ac:dyDescent="0.2">
      <c r="A8670" s="6" t="s">
        <v>6828</v>
      </c>
      <c r="B8670" s="6" t="s">
        <v>6900</v>
      </c>
      <c r="C8670" s="6" t="s">
        <v>6901</v>
      </c>
      <c r="D8670" s="12">
        <v>4</v>
      </c>
    </row>
    <row r="8671" spans="1:4" x14ac:dyDescent="0.2">
      <c r="A8671" s="6" t="s">
        <v>6828</v>
      </c>
      <c r="B8671" s="6" t="s">
        <v>6902</v>
      </c>
      <c r="C8671" s="6" t="s">
        <v>6903</v>
      </c>
      <c r="D8671" s="12">
        <v>1</v>
      </c>
    </row>
    <row r="8672" spans="1:4" x14ac:dyDescent="0.2">
      <c r="A8672" s="6" t="s">
        <v>6828</v>
      </c>
      <c r="B8672" s="6" t="s">
        <v>6904</v>
      </c>
      <c r="C8672" s="6" t="s">
        <v>6905</v>
      </c>
      <c r="D8672" s="12">
        <v>1</v>
      </c>
    </row>
    <row r="8673" spans="1:4" x14ac:dyDescent="0.2">
      <c r="A8673" s="6" t="s">
        <v>6828</v>
      </c>
      <c r="B8673" s="6" t="s">
        <v>6906</v>
      </c>
      <c r="C8673" s="6" t="s">
        <v>6907</v>
      </c>
      <c r="D8673" s="12">
        <v>1</v>
      </c>
    </row>
    <row r="8674" spans="1:4" x14ac:dyDescent="0.2">
      <c r="A8674" s="6" t="s">
        <v>6828</v>
      </c>
      <c r="B8674" s="6" t="s">
        <v>6908</v>
      </c>
      <c r="C8674" s="6" t="s">
        <v>6909</v>
      </c>
      <c r="D8674" s="12">
        <v>1</v>
      </c>
    </row>
    <row r="8675" spans="1:4" x14ac:dyDescent="0.2">
      <c r="A8675" s="6" t="s">
        <v>6828</v>
      </c>
      <c r="B8675" s="6" t="s">
        <v>6910</v>
      </c>
      <c r="C8675" s="6" t="s">
        <v>6911</v>
      </c>
      <c r="D8675" s="12">
        <v>1</v>
      </c>
    </row>
    <row r="8676" spans="1:4" x14ac:dyDescent="0.2">
      <c r="A8676" s="6" t="s">
        <v>6828</v>
      </c>
      <c r="B8676" s="6" t="s">
        <v>20601</v>
      </c>
      <c r="C8676" s="6" t="s">
        <v>6844</v>
      </c>
      <c r="D8676" s="12">
        <v>1</v>
      </c>
    </row>
    <row r="8677" spans="1:4" x14ac:dyDescent="0.2">
      <c r="A8677" s="6" t="s">
        <v>6828</v>
      </c>
      <c r="B8677" s="6" t="s">
        <v>20602</v>
      </c>
      <c r="C8677" s="6" t="s">
        <v>6848</v>
      </c>
      <c r="D8677" s="12">
        <v>1</v>
      </c>
    </row>
    <row r="8678" spans="1:4" x14ac:dyDescent="0.2">
      <c r="A8678" s="6" t="s">
        <v>6828</v>
      </c>
      <c r="B8678" s="6" t="s">
        <v>6912</v>
      </c>
      <c r="C8678" s="6" t="s">
        <v>6850</v>
      </c>
      <c r="D8678" s="12">
        <v>1</v>
      </c>
    </row>
    <row r="8679" spans="1:4" x14ac:dyDescent="0.2">
      <c r="A8679" s="6" t="s">
        <v>6828</v>
      </c>
      <c r="B8679" s="6" t="s">
        <v>6913</v>
      </c>
      <c r="C8679" s="6" t="s">
        <v>6852</v>
      </c>
      <c r="D8679" s="12">
        <v>1</v>
      </c>
    </row>
    <row r="8680" spans="1:4" x14ac:dyDescent="0.2">
      <c r="A8680" s="6" t="s">
        <v>6828</v>
      </c>
      <c r="B8680" s="6" t="s">
        <v>6914</v>
      </c>
      <c r="C8680" s="6" t="s">
        <v>6915</v>
      </c>
      <c r="D8680" s="12">
        <v>1</v>
      </c>
    </row>
    <row r="8681" spans="1:4" x14ac:dyDescent="0.2">
      <c r="A8681" s="6" t="s">
        <v>6828</v>
      </c>
      <c r="B8681" s="6" t="s">
        <v>6916</v>
      </c>
      <c r="C8681" s="6" t="s">
        <v>6917</v>
      </c>
      <c r="D8681" s="12">
        <v>1</v>
      </c>
    </row>
    <row r="8682" spans="1:4" x14ac:dyDescent="0.2">
      <c r="A8682" s="6" t="s">
        <v>6828</v>
      </c>
      <c r="B8682" s="6" t="s">
        <v>6918</v>
      </c>
      <c r="C8682" s="6" t="s">
        <v>6919</v>
      </c>
      <c r="D8682" s="12">
        <v>1</v>
      </c>
    </row>
    <row r="8683" spans="1:4" x14ac:dyDescent="0.2">
      <c r="A8683" s="6" t="s">
        <v>6828</v>
      </c>
      <c r="B8683" s="6" t="s">
        <v>6920</v>
      </c>
      <c r="C8683" s="6" t="s">
        <v>6921</v>
      </c>
      <c r="D8683" s="12">
        <v>1</v>
      </c>
    </row>
    <row r="8684" spans="1:4" x14ac:dyDescent="0.2">
      <c r="A8684" s="6" t="s">
        <v>6828</v>
      </c>
      <c r="B8684" s="6" t="s">
        <v>6922</v>
      </c>
      <c r="C8684" s="6" t="s">
        <v>6923</v>
      </c>
      <c r="D8684" s="12">
        <v>1</v>
      </c>
    </row>
    <row r="8685" spans="1:4" x14ac:dyDescent="0.2">
      <c r="A8685" s="6" t="s">
        <v>6828</v>
      </c>
      <c r="B8685" s="6" t="s">
        <v>6924</v>
      </c>
      <c r="C8685" s="6" t="s">
        <v>6925</v>
      </c>
      <c r="D8685" s="12">
        <v>1</v>
      </c>
    </row>
    <row r="8686" spans="1:4" x14ac:dyDescent="0.2">
      <c r="A8686" s="6" t="s">
        <v>6828</v>
      </c>
      <c r="B8686" s="6" t="s">
        <v>6926</v>
      </c>
      <c r="C8686" s="6" t="s">
        <v>6927</v>
      </c>
      <c r="D8686" s="12">
        <v>1</v>
      </c>
    </row>
    <row r="8687" spans="1:4" x14ac:dyDescent="0.2">
      <c r="A8687" s="6" t="s">
        <v>6828</v>
      </c>
      <c r="B8687" s="6" t="s">
        <v>6928</v>
      </c>
      <c r="C8687" s="6" t="s">
        <v>6929</v>
      </c>
      <c r="D8687" s="12">
        <v>1</v>
      </c>
    </row>
    <row r="8688" spans="1:4" x14ac:dyDescent="0.2">
      <c r="A8688" s="6" t="s">
        <v>6828</v>
      </c>
      <c r="B8688" s="6" t="s">
        <v>6930</v>
      </c>
      <c r="C8688" s="6" t="s">
        <v>6931</v>
      </c>
      <c r="D8688" s="12">
        <v>1</v>
      </c>
    </row>
    <row r="8689" spans="1:4" x14ac:dyDescent="0.2">
      <c r="A8689" s="6" t="s">
        <v>6828</v>
      </c>
      <c r="B8689" s="6" t="s">
        <v>6932</v>
      </c>
      <c r="C8689" s="6" t="s">
        <v>6933</v>
      </c>
      <c r="D8689" s="12">
        <v>1</v>
      </c>
    </row>
    <row r="8690" spans="1:4" x14ac:dyDescent="0.2">
      <c r="A8690" s="6" t="s">
        <v>6828</v>
      </c>
      <c r="B8690" s="6" t="s">
        <v>6934</v>
      </c>
      <c r="C8690" s="6" t="s">
        <v>6935</v>
      </c>
      <c r="D8690" s="12">
        <v>1</v>
      </c>
    </row>
    <row r="8691" spans="1:4" x14ac:dyDescent="0.2">
      <c r="A8691" s="6" t="s">
        <v>6828</v>
      </c>
      <c r="B8691" s="6" t="s">
        <v>6936</v>
      </c>
      <c r="C8691" s="6" t="s">
        <v>6937</v>
      </c>
      <c r="D8691" s="12">
        <v>1</v>
      </c>
    </row>
    <row r="8692" spans="1:4" x14ac:dyDescent="0.2">
      <c r="A8692" s="6" t="s">
        <v>20603</v>
      </c>
      <c r="B8692" s="6" t="s">
        <v>20604</v>
      </c>
      <c r="C8692" s="6" t="s">
        <v>20605</v>
      </c>
      <c r="D8692" s="12">
        <v>1</v>
      </c>
    </row>
    <row r="8693" spans="1:4" x14ac:dyDescent="0.2">
      <c r="A8693" s="6" t="s">
        <v>20606</v>
      </c>
      <c r="B8693" s="6" t="s">
        <v>20607</v>
      </c>
      <c r="C8693" s="6" t="s">
        <v>20608</v>
      </c>
      <c r="D8693" s="12">
        <v>1</v>
      </c>
    </row>
    <row r="8694" spans="1:4" x14ac:dyDescent="0.2">
      <c r="A8694" s="6" t="s">
        <v>20606</v>
      </c>
      <c r="B8694" s="6" t="s">
        <v>20609</v>
      </c>
      <c r="C8694" s="6" t="s">
        <v>20610</v>
      </c>
      <c r="D8694" s="12">
        <v>1</v>
      </c>
    </row>
    <row r="8695" spans="1:4" x14ac:dyDescent="0.2">
      <c r="A8695" s="6" t="s">
        <v>20606</v>
      </c>
      <c r="B8695" s="6" t="s">
        <v>20611</v>
      </c>
      <c r="C8695" s="6" t="s">
        <v>20612</v>
      </c>
      <c r="D8695" s="12">
        <v>1</v>
      </c>
    </row>
    <row r="8696" spans="1:4" x14ac:dyDescent="0.2">
      <c r="A8696" s="6" t="s">
        <v>20613</v>
      </c>
      <c r="B8696" s="6" t="s">
        <v>20614</v>
      </c>
      <c r="C8696" s="6" t="s">
        <v>20615</v>
      </c>
      <c r="D8696" s="12">
        <v>1</v>
      </c>
    </row>
    <row r="8697" spans="1:4" x14ac:dyDescent="0.2">
      <c r="A8697" s="6" t="s">
        <v>20613</v>
      </c>
      <c r="B8697" s="6" t="s">
        <v>20616</v>
      </c>
      <c r="C8697" s="6" t="s">
        <v>20617</v>
      </c>
      <c r="D8697" s="12">
        <v>1</v>
      </c>
    </row>
    <row r="8698" spans="1:4" x14ac:dyDescent="0.2">
      <c r="A8698" s="6" t="s">
        <v>20613</v>
      </c>
      <c r="B8698" s="6" t="s">
        <v>20618</v>
      </c>
      <c r="C8698" s="6" t="s">
        <v>20619</v>
      </c>
      <c r="D8698" s="12">
        <v>1</v>
      </c>
    </row>
    <row r="8699" spans="1:4" x14ac:dyDescent="0.2">
      <c r="A8699" s="6" t="s">
        <v>20613</v>
      </c>
      <c r="B8699" s="6" t="s">
        <v>20620</v>
      </c>
      <c r="C8699" s="6" t="s">
        <v>20621</v>
      </c>
      <c r="D8699" s="12">
        <v>1</v>
      </c>
    </row>
    <row r="8700" spans="1:4" x14ac:dyDescent="0.2">
      <c r="A8700" s="6" t="s">
        <v>20613</v>
      </c>
      <c r="B8700" s="6" t="s">
        <v>20622</v>
      </c>
      <c r="C8700" s="6" t="s">
        <v>20623</v>
      </c>
      <c r="D8700" s="12">
        <v>1</v>
      </c>
    </row>
    <row r="8701" spans="1:4" x14ac:dyDescent="0.2">
      <c r="A8701" s="6" t="s">
        <v>20613</v>
      </c>
      <c r="B8701" s="6" t="s">
        <v>20624</v>
      </c>
      <c r="C8701" s="6" t="s">
        <v>20625</v>
      </c>
      <c r="D8701" s="12">
        <v>1</v>
      </c>
    </row>
    <row r="8702" spans="1:4" x14ac:dyDescent="0.2">
      <c r="A8702" s="6" t="s">
        <v>20613</v>
      </c>
      <c r="B8702" s="6" t="s">
        <v>20626</v>
      </c>
      <c r="C8702" s="6" t="s">
        <v>20627</v>
      </c>
      <c r="D8702" s="12">
        <v>1</v>
      </c>
    </row>
    <row r="8703" spans="1:4" x14ac:dyDescent="0.2">
      <c r="A8703" s="6" t="s">
        <v>20613</v>
      </c>
      <c r="B8703" s="6" t="s">
        <v>20628</v>
      </c>
      <c r="C8703" s="6" t="s">
        <v>20629</v>
      </c>
      <c r="D8703" s="12">
        <v>1</v>
      </c>
    </row>
    <row r="8704" spans="1:4" x14ac:dyDescent="0.2">
      <c r="A8704" s="6" t="s">
        <v>20613</v>
      </c>
      <c r="B8704" s="6" t="s">
        <v>20630</v>
      </c>
      <c r="C8704" s="6" t="s">
        <v>20631</v>
      </c>
      <c r="D8704" s="12">
        <v>1</v>
      </c>
    </row>
    <row r="8705" spans="1:4" x14ac:dyDescent="0.2">
      <c r="A8705" s="6" t="s">
        <v>20613</v>
      </c>
      <c r="B8705" s="6" t="s">
        <v>20632</v>
      </c>
      <c r="C8705" s="6" t="s">
        <v>20633</v>
      </c>
      <c r="D8705" s="12">
        <v>1</v>
      </c>
    </row>
    <row r="8706" spans="1:4" x14ac:dyDescent="0.2">
      <c r="A8706" s="6" t="s">
        <v>20613</v>
      </c>
      <c r="B8706" s="6" t="s">
        <v>20634</v>
      </c>
      <c r="C8706" s="6" t="s">
        <v>20635</v>
      </c>
      <c r="D8706" s="12">
        <v>1</v>
      </c>
    </row>
    <row r="8707" spans="1:4" x14ac:dyDescent="0.2">
      <c r="A8707" s="6" t="s">
        <v>20613</v>
      </c>
      <c r="B8707" s="6" t="s">
        <v>20636</v>
      </c>
      <c r="C8707" s="6" t="s">
        <v>20637</v>
      </c>
      <c r="D8707" s="12">
        <v>1</v>
      </c>
    </row>
    <row r="8708" spans="1:4" x14ac:dyDescent="0.2">
      <c r="A8708" s="6" t="s">
        <v>20613</v>
      </c>
      <c r="B8708" s="6" t="s">
        <v>20638</v>
      </c>
      <c r="C8708" s="6" t="s">
        <v>20639</v>
      </c>
      <c r="D8708" s="12">
        <v>1</v>
      </c>
    </row>
    <row r="8709" spans="1:4" x14ac:dyDescent="0.2">
      <c r="A8709" s="6" t="s">
        <v>20613</v>
      </c>
      <c r="B8709" s="6" t="s">
        <v>20640</v>
      </c>
      <c r="C8709" s="6" t="s">
        <v>20641</v>
      </c>
      <c r="D8709" s="12">
        <v>1</v>
      </c>
    </row>
    <row r="8710" spans="1:4" x14ac:dyDescent="0.2">
      <c r="A8710" s="6" t="s">
        <v>20613</v>
      </c>
      <c r="B8710" s="6" t="s">
        <v>20642</v>
      </c>
      <c r="C8710" s="6" t="s">
        <v>20643</v>
      </c>
      <c r="D8710" s="12">
        <v>1</v>
      </c>
    </row>
    <row r="8711" spans="1:4" x14ac:dyDescent="0.2">
      <c r="A8711" s="6" t="s">
        <v>20613</v>
      </c>
      <c r="B8711" s="6" t="s">
        <v>20644</v>
      </c>
      <c r="C8711" s="6" t="s">
        <v>20645</v>
      </c>
      <c r="D8711" s="12">
        <v>1</v>
      </c>
    </row>
    <row r="8712" spans="1:4" x14ac:dyDescent="0.2">
      <c r="A8712" s="6" t="s">
        <v>20646</v>
      </c>
      <c r="B8712" s="6" t="s">
        <v>20647</v>
      </c>
      <c r="C8712" s="6" t="s">
        <v>20648</v>
      </c>
      <c r="D8712" s="12">
        <v>1</v>
      </c>
    </row>
    <row r="8713" spans="1:4" x14ac:dyDescent="0.2">
      <c r="A8713" s="6" t="s">
        <v>20646</v>
      </c>
      <c r="B8713" s="6" t="s">
        <v>20649</v>
      </c>
      <c r="C8713" s="6" t="s">
        <v>20650</v>
      </c>
      <c r="D8713" s="12">
        <v>1</v>
      </c>
    </row>
    <row r="8714" spans="1:4" x14ac:dyDescent="0.2">
      <c r="A8714" s="6" t="s">
        <v>20646</v>
      </c>
      <c r="B8714" s="6" t="s">
        <v>20651</v>
      </c>
      <c r="C8714" s="6" t="s">
        <v>20652</v>
      </c>
      <c r="D8714" s="12">
        <v>1</v>
      </c>
    </row>
    <row r="8715" spans="1:4" x14ac:dyDescent="0.2">
      <c r="A8715" s="6" t="s">
        <v>20646</v>
      </c>
      <c r="B8715" s="6" t="s">
        <v>20653</v>
      </c>
      <c r="C8715" s="6" t="s">
        <v>20654</v>
      </c>
      <c r="D8715" s="12">
        <v>1</v>
      </c>
    </row>
    <row r="8716" spans="1:4" x14ac:dyDescent="0.2">
      <c r="A8716" s="6" t="s">
        <v>20655</v>
      </c>
      <c r="B8716" s="6" t="s">
        <v>20656</v>
      </c>
      <c r="C8716" s="6" t="s">
        <v>20657</v>
      </c>
      <c r="D8716" s="12">
        <v>1</v>
      </c>
    </row>
    <row r="8717" spans="1:4" x14ac:dyDescent="0.2">
      <c r="A8717" s="6" t="s">
        <v>20658</v>
      </c>
      <c r="B8717" s="6" t="s">
        <v>20659</v>
      </c>
      <c r="C8717" s="6" t="s">
        <v>20660</v>
      </c>
      <c r="D8717" s="12">
        <v>1</v>
      </c>
    </row>
    <row r="8718" spans="1:4" x14ac:dyDescent="0.2">
      <c r="A8718" s="6" t="s">
        <v>20658</v>
      </c>
      <c r="B8718" s="6" t="s">
        <v>20661</v>
      </c>
      <c r="C8718" s="6" t="s">
        <v>20662</v>
      </c>
      <c r="D8718" s="12">
        <v>1</v>
      </c>
    </row>
    <row r="8719" spans="1:4" x14ac:dyDescent="0.2">
      <c r="A8719" s="6" t="s">
        <v>20663</v>
      </c>
      <c r="B8719" s="6" t="s">
        <v>20664</v>
      </c>
      <c r="C8719" s="6" t="s">
        <v>20665</v>
      </c>
      <c r="D8719" s="12">
        <v>1</v>
      </c>
    </row>
    <row r="8720" spans="1:4" x14ac:dyDescent="0.2">
      <c r="A8720" s="6" t="s">
        <v>6938</v>
      </c>
      <c r="B8720" s="6" t="s">
        <v>6939</v>
      </c>
      <c r="C8720" s="6" t="s">
        <v>6940</v>
      </c>
      <c r="D8720" s="12">
        <v>1</v>
      </c>
    </row>
    <row r="8721" spans="1:4" x14ac:dyDescent="0.2">
      <c r="A8721" s="6" t="s">
        <v>6938</v>
      </c>
      <c r="B8721" s="6" t="s">
        <v>6941</v>
      </c>
      <c r="C8721" s="6" t="s">
        <v>6942</v>
      </c>
      <c r="D8721" s="12">
        <v>1</v>
      </c>
    </row>
    <row r="8722" spans="1:4" x14ac:dyDescent="0.2">
      <c r="A8722" s="6" t="s">
        <v>6938</v>
      </c>
      <c r="B8722" s="6" t="s">
        <v>6943</v>
      </c>
      <c r="C8722" s="6" t="s">
        <v>6944</v>
      </c>
      <c r="D8722" s="12">
        <v>1</v>
      </c>
    </row>
    <row r="8723" spans="1:4" x14ac:dyDescent="0.2">
      <c r="A8723" s="6" t="s">
        <v>6938</v>
      </c>
      <c r="B8723" s="6" t="s">
        <v>6945</v>
      </c>
      <c r="C8723" s="6" t="s">
        <v>6946</v>
      </c>
      <c r="D8723" s="12">
        <v>1</v>
      </c>
    </row>
    <row r="8724" spans="1:4" x14ac:dyDescent="0.2">
      <c r="A8724" s="6" t="s">
        <v>6938</v>
      </c>
      <c r="B8724" s="6" t="s">
        <v>6947</v>
      </c>
      <c r="C8724" s="6" t="s">
        <v>6948</v>
      </c>
      <c r="D8724" s="12">
        <v>1</v>
      </c>
    </row>
    <row r="8725" spans="1:4" x14ac:dyDescent="0.2">
      <c r="A8725" s="6" t="s">
        <v>6938</v>
      </c>
      <c r="B8725" s="6" t="s">
        <v>6949</v>
      </c>
      <c r="C8725" s="6" t="s">
        <v>6950</v>
      </c>
      <c r="D8725" s="12">
        <v>1</v>
      </c>
    </row>
    <row r="8726" spans="1:4" x14ac:dyDescent="0.2">
      <c r="A8726" s="6" t="s">
        <v>6938</v>
      </c>
      <c r="B8726" s="6" t="s">
        <v>6951</v>
      </c>
      <c r="C8726" s="6" t="s">
        <v>6952</v>
      </c>
      <c r="D8726" s="12">
        <v>1</v>
      </c>
    </row>
    <row r="8727" spans="1:4" x14ac:dyDescent="0.2">
      <c r="A8727" s="6" t="s">
        <v>6938</v>
      </c>
      <c r="B8727" s="6" t="s">
        <v>6953</v>
      </c>
      <c r="C8727" s="6" t="s">
        <v>6954</v>
      </c>
      <c r="D8727" s="12">
        <v>1</v>
      </c>
    </row>
    <row r="8728" spans="1:4" x14ac:dyDescent="0.2">
      <c r="A8728" s="6" t="s">
        <v>6938</v>
      </c>
      <c r="B8728" s="6" t="s">
        <v>6955</v>
      </c>
      <c r="C8728" s="6" t="s">
        <v>6956</v>
      </c>
      <c r="D8728" s="12">
        <v>1</v>
      </c>
    </row>
    <row r="8729" spans="1:4" x14ac:dyDescent="0.2">
      <c r="A8729" s="6" t="s">
        <v>6938</v>
      </c>
      <c r="B8729" s="6" t="s">
        <v>6957</v>
      </c>
      <c r="C8729" s="6" t="s">
        <v>6958</v>
      </c>
      <c r="D8729" s="12">
        <v>1</v>
      </c>
    </row>
    <row r="8730" spans="1:4" x14ac:dyDescent="0.2">
      <c r="A8730" s="6" t="s">
        <v>6938</v>
      </c>
      <c r="B8730" s="6" t="s">
        <v>6959</v>
      </c>
      <c r="C8730" s="6" t="s">
        <v>6960</v>
      </c>
      <c r="D8730" s="12">
        <v>1</v>
      </c>
    </row>
    <row r="8731" spans="1:4" x14ac:dyDescent="0.2">
      <c r="A8731" s="6" t="s">
        <v>6938</v>
      </c>
      <c r="B8731" s="6" t="s">
        <v>6961</v>
      </c>
      <c r="C8731" s="6" t="s">
        <v>6962</v>
      </c>
      <c r="D8731" s="12">
        <v>1</v>
      </c>
    </row>
    <row r="8732" spans="1:4" x14ac:dyDescent="0.2">
      <c r="A8732" s="6" t="s">
        <v>6938</v>
      </c>
      <c r="B8732" s="6" t="s">
        <v>6963</v>
      </c>
      <c r="C8732" s="6" t="s">
        <v>6964</v>
      </c>
      <c r="D8732" s="12">
        <v>1</v>
      </c>
    </row>
    <row r="8733" spans="1:4" x14ac:dyDescent="0.2">
      <c r="A8733" s="6" t="s">
        <v>6938</v>
      </c>
      <c r="B8733" s="6" t="s">
        <v>6965</v>
      </c>
      <c r="C8733" s="6" t="s">
        <v>6964</v>
      </c>
      <c r="D8733" s="12">
        <v>1</v>
      </c>
    </row>
    <row r="8734" spans="1:4" x14ac:dyDescent="0.2">
      <c r="A8734" s="6" t="s">
        <v>6938</v>
      </c>
      <c r="B8734" s="6" t="s">
        <v>6966</v>
      </c>
      <c r="C8734" s="6" t="s">
        <v>6967</v>
      </c>
      <c r="D8734" s="12">
        <v>1</v>
      </c>
    </row>
    <row r="8735" spans="1:4" x14ac:dyDescent="0.2">
      <c r="A8735" s="6" t="s">
        <v>6938</v>
      </c>
      <c r="B8735" s="6" t="s">
        <v>6968</v>
      </c>
      <c r="C8735" s="6" t="s">
        <v>6969</v>
      </c>
      <c r="D8735" s="12">
        <v>1</v>
      </c>
    </row>
    <row r="8736" spans="1:4" x14ac:dyDescent="0.2">
      <c r="A8736" s="6" t="s">
        <v>6938</v>
      </c>
      <c r="B8736" s="6" t="s">
        <v>6970</v>
      </c>
      <c r="C8736" s="6" t="s">
        <v>6971</v>
      </c>
      <c r="D8736" s="12">
        <v>1</v>
      </c>
    </row>
    <row r="8737" spans="1:4" x14ac:dyDescent="0.2">
      <c r="A8737" s="6" t="s">
        <v>6938</v>
      </c>
      <c r="B8737" s="6" t="s">
        <v>9892</v>
      </c>
      <c r="C8737" s="6" t="s">
        <v>9870</v>
      </c>
      <c r="D8737" s="12">
        <v>1</v>
      </c>
    </row>
    <row r="8738" spans="1:4" x14ac:dyDescent="0.2">
      <c r="A8738" s="6" t="s">
        <v>6938</v>
      </c>
      <c r="B8738" s="6" t="s">
        <v>9893</v>
      </c>
      <c r="C8738" s="6" t="s">
        <v>9871</v>
      </c>
      <c r="D8738" s="12">
        <v>1</v>
      </c>
    </row>
    <row r="8739" spans="1:4" x14ac:dyDescent="0.2">
      <c r="A8739" s="6" t="s">
        <v>6938</v>
      </c>
      <c r="B8739" s="6" t="s">
        <v>9894</v>
      </c>
      <c r="C8739" s="6" t="s">
        <v>9872</v>
      </c>
      <c r="D8739" s="12">
        <v>1</v>
      </c>
    </row>
    <row r="8740" spans="1:4" x14ac:dyDescent="0.2">
      <c r="A8740" s="6" t="s">
        <v>6938</v>
      </c>
      <c r="B8740" s="6" t="s">
        <v>9895</v>
      </c>
      <c r="C8740" s="6" t="s">
        <v>9871</v>
      </c>
      <c r="D8740" s="12">
        <v>1</v>
      </c>
    </row>
    <row r="8741" spans="1:4" x14ac:dyDescent="0.2">
      <c r="A8741" s="6" t="s">
        <v>6938</v>
      </c>
      <c r="B8741" s="6" t="s">
        <v>6972</v>
      </c>
      <c r="C8741" s="6" t="s">
        <v>6967</v>
      </c>
      <c r="D8741" s="12">
        <v>1</v>
      </c>
    </row>
    <row r="8742" spans="1:4" x14ac:dyDescent="0.2">
      <c r="A8742" s="6" t="s">
        <v>6938</v>
      </c>
      <c r="B8742" s="6" t="s">
        <v>6973</v>
      </c>
      <c r="C8742" s="6" t="s">
        <v>6974</v>
      </c>
      <c r="D8742" s="12">
        <v>1</v>
      </c>
    </row>
    <row r="8743" spans="1:4" x14ac:dyDescent="0.2">
      <c r="A8743" s="6" t="s">
        <v>6938</v>
      </c>
      <c r="B8743" s="6" t="s">
        <v>6975</v>
      </c>
      <c r="C8743" s="6" t="s">
        <v>6976</v>
      </c>
      <c r="D8743" s="12">
        <v>1</v>
      </c>
    </row>
    <row r="8744" spans="1:4" x14ac:dyDescent="0.2">
      <c r="A8744" s="6" t="s">
        <v>6938</v>
      </c>
      <c r="B8744" s="6" t="s">
        <v>6977</v>
      </c>
      <c r="C8744" s="6" t="s">
        <v>6978</v>
      </c>
      <c r="D8744" s="12">
        <v>1</v>
      </c>
    </row>
    <row r="8745" spans="1:4" x14ac:dyDescent="0.2">
      <c r="A8745" s="6" t="s">
        <v>6938</v>
      </c>
      <c r="B8745" s="6" t="s">
        <v>6979</v>
      </c>
      <c r="C8745" s="6" t="s">
        <v>9873</v>
      </c>
      <c r="D8745" s="12">
        <v>1</v>
      </c>
    </row>
    <row r="8746" spans="1:4" x14ac:dyDescent="0.2">
      <c r="A8746" s="6" t="s">
        <v>6938</v>
      </c>
      <c r="B8746" s="6" t="s">
        <v>6980</v>
      </c>
      <c r="C8746" s="6" t="s">
        <v>6981</v>
      </c>
      <c r="D8746" s="12">
        <v>1</v>
      </c>
    </row>
    <row r="8747" spans="1:4" x14ac:dyDescent="0.2">
      <c r="A8747" s="6" t="s">
        <v>6938</v>
      </c>
      <c r="B8747" s="6" t="s">
        <v>6982</v>
      </c>
      <c r="C8747" s="6" t="s">
        <v>6983</v>
      </c>
      <c r="D8747" s="12">
        <v>1</v>
      </c>
    </row>
    <row r="8748" spans="1:4" x14ac:dyDescent="0.2">
      <c r="A8748" s="6" t="s">
        <v>6938</v>
      </c>
      <c r="B8748" s="6" t="s">
        <v>9896</v>
      </c>
      <c r="C8748" s="6" t="s">
        <v>9874</v>
      </c>
      <c r="D8748" s="12">
        <v>1</v>
      </c>
    </row>
    <row r="8749" spans="1:4" x14ac:dyDescent="0.2">
      <c r="A8749" s="6" t="s">
        <v>6938</v>
      </c>
      <c r="B8749" s="6" t="s">
        <v>6984</v>
      </c>
      <c r="C8749" s="6" t="s">
        <v>6985</v>
      </c>
      <c r="D8749" s="12">
        <v>1</v>
      </c>
    </row>
    <row r="8750" spans="1:4" x14ac:dyDescent="0.2">
      <c r="A8750" s="6" t="s">
        <v>6938</v>
      </c>
      <c r="B8750" s="6" t="s">
        <v>6986</v>
      </c>
      <c r="C8750" s="6" t="s">
        <v>6987</v>
      </c>
      <c r="D8750" s="12">
        <v>1</v>
      </c>
    </row>
    <row r="8751" spans="1:4" x14ac:dyDescent="0.2">
      <c r="A8751" s="6" t="s">
        <v>6938</v>
      </c>
      <c r="B8751" s="6" t="s">
        <v>6988</v>
      </c>
      <c r="C8751" s="6" t="s">
        <v>6989</v>
      </c>
      <c r="D8751" s="12">
        <v>1</v>
      </c>
    </row>
    <row r="8752" spans="1:4" x14ac:dyDescent="0.2">
      <c r="A8752" s="6" t="s">
        <v>6938</v>
      </c>
      <c r="B8752" s="6" t="s">
        <v>6990</v>
      </c>
      <c r="C8752" s="6" t="s">
        <v>6991</v>
      </c>
      <c r="D8752" s="12">
        <v>1</v>
      </c>
    </row>
    <row r="8753" spans="1:4" x14ac:dyDescent="0.2">
      <c r="A8753" s="6" t="s">
        <v>6938</v>
      </c>
      <c r="B8753" s="6" t="s">
        <v>6992</v>
      </c>
      <c r="C8753" s="6" t="s">
        <v>6993</v>
      </c>
      <c r="D8753" s="12">
        <v>1</v>
      </c>
    </row>
    <row r="8754" spans="1:4" x14ac:dyDescent="0.2">
      <c r="A8754" s="6" t="s">
        <v>6938</v>
      </c>
      <c r="B8754" s="6" t="s">
        <v>6994</v>
      </c>
      <c r="C8754" s="6" t="s">
        <v>6995</v>
      </c>
      <c r="D8754" s="12">
        <v>1</v>
      </c>
    </row>
    <row r="8755" spans="1:4" x14ac:dyDescent="0.2">
      <c r="A8755" s="6" t="s">
        <v>6938</v>
      </c>
      <c r="B8755" s="6" t="s">
        <v>6996</v>
      </c>
      <c r="C8755" s="6" t="s">
        <v>6997</v>
      </c>
      <c r="D8755" s="12">
        <v>1</v>
      </c>
    </row>
    <row r="8756" spans="1:4" x14ac:dyDescent="0.2">
      <c r="A8756" s="6" t="s">
        <v>6938</v>
      </c>
      <c r="B8756" s="6" t="s">
        <v>6998</v>
      </c>
      <c r="C8756" s="6" t="s">
        <v>6999</v>
      </c>
      <c r="D8756" s="12">
        <v>1</v>
      </c>
    </row>
    <row r="8757" spans="1:4" x14ac:dyDescent="0.2">
      <c r="A8757" s="6" t="s">
        <v>6938</v>
      </c>
      <c r="B8757" s="6" t="s">
        <v>7000</v>
      </c>
      <c r="C8757" s="6" t="s">
        <v>7001</v>
      </c>
      <c r="D8757" s="12">
        <v>1</v>
      </c>
    </row>
    <row r="8758" spans="1:4" x14ac:dyDescent="0.2">
      <c r="A8758" s="6" t="s">
        <v>6938</v>
      </c>
      <c r="B8758" s="6" t="s">
        <v>7002</v>
      </c>
      <c r="C8758" s="6" t="s">
        <v>7003</v>
      </c>
      <c r="D8758" s="12">
        <v>1</v>
      </c>
    </row>
    <row r="8759" spans="1:4" x14ac:dyDescent="0.2">
      <c r="A8759" s="6" t="s">
        <v>6938</v>
      </c>
      <c r="B8759" s="6" t="s">
        <v>7004</v>
      </c>
      <c r="C8759" s="6" t="s">
        <v>7005</v>
      </c>
      <c r="D8759" s="12">
        <v>1</v>
      </c>
    </row>
    <row r="8760" spans="1:4" x14ac:dyDescent="0.2">
      <c r="A8760" s="6" t="s">
        <v>6938</v>
      </c>
      <c r="B8760" s="6" t="s">
        <v>7006</v>
      </c>
      <c r="C8760" s="6" t="s">
        <v>7007</v>
      </c>
      <c r="D8760" s="12">
        <v>1</v>
      </c>
    </row>
    <row r="8761" spans="1:4" x14ac:dyDescent="0.2">
      <c r="A8761" s="6" t="s">
        <v>6938</v>
      </c>
      <c r="B8761" s="6" t="s">
        <v>7008</v>
      </c>
      <c r="C8761" s="6" t="s">
        <v>7009</v>
      </c>
      <c r="D8761" s="12">
        <v>1</v>
      </c>
    </row>
    <row r="8762" spans="1:4" x14ac:dyDescent="0.2">
      <c r="A8762" s="6" t="s">
        <v>6938</v>
      </c>
      <c r="B8762" s="6" t="s">
        <v>7010</v>
      </c>
      <c r="C8762" s="6" t="s">
        <v>7011</v>
      </c>
      <c r="D8762" s="12">
        <v>1</v>
      </c>
    </row>
    <row r="8763" spans="1:4" x14ac:dyDescent="0.2">
      <c r="A8763" s="6" t="s">
        <v>6938</v>
      </c>
      <c r="B8763" s="6" t="s">
        <v>7012</v>
      </c>
      <c r="C8763" s="6" t="s">
        <v>7013</v>
      </c>
      <c r="D8763" s="12">
        <v>1</v>
      </c>
    </row>
    <row r="8764" spans="1:4" x14ac:dyDescent="0.2">
      <c r="A8764" s="6" t="s">
        <v>6938</v>
      </c>
      <c r="B8764" s="6" t="s">
        <v>7014</v>
      </c>
      <c r="C8764" s="6" t="s">
        <v>7015</v>
      </c>
      <c r="D8764" s="12">
        <v>1</v>
      </c>
    </row>
    <row r="8765" spans="1:4" x14ac:dyDescent="0.2">
      <c r="A8765" s="6" t="s">
        <v>6938</v>
      </c>
      <c r="B8765" s="6" t="s">
        <v>7016</v>
      </c>
      <c r="C8765" s="6" t="s">
        <v>7017</v>
      </c>
      <c r="D8765" s="12">
        <v>1</v>
      </c>
    </row>
    <row r="8766" spans="1:4" x14ac:dyDescent="0.2">
      <c r="A8766" s="6" t="s">
        <v>6938</v>
      </c>
      <c r="B8766" s="6" t="s">
        <v>7018</v>
      </c>
      <c r="C8766" s="6" t="s">
        <v>7019</v>
      </c>
      <c r="D8766" s="12">
        <v>1</v>
      </c>
    </row>
    <row r="8767" spans="1:4" x14ac:dyDescent="0.2">
      <c r="A8767" s="6" t="s">
        <v>6938</v>
      </c>
      <c r="B8767" s="6" t="s">
        <v>7020</v>
      </c>
      <c r="C8767" s="6" t="s">
        <v>7021</v>
      </c>
      <c r="D8767" s="12">
        <v>1</v>
      </c>
    </row>
    <row r="8768" spans="1:4" x14ac:dyDescent="0.2">
      <c r="A8768" s="6" t="s">
        <v>6938</v>
      </c>
      <c r="B8768" s="6" t="s">
        <v>7022</v>
      </c>
      <c r="C8768" s="6" t="s">
        <v>7023</v>
      </c>
      <c r="D8768" s="12">
        <v>1</v>
      </c>
    </row>
    <row r="8769" spans="1:4" x14ac:dyDescent="0.2">
      <c r="A8769" s="6" t="s">
        <v>6938</v>
      </c>
      <c r="B8769" s="6" t="s">
        <v>7024</v>
      </c>
      <c r="C8769" s="6" t="s">
        <v>7023</v>
      </c>
      <c r="D8769" s="12">
        <v>1</v>
      </c>
    </row>
    <row r="8770" spans="1:4" x14ac:dyDescent="0.2">
      <c r="A8770" s="6" t="s">
        <v>6938</v>
      </c>
      <c r="B8770" s="6" t="s">
        <v>20666</v>
      </c>
      <c r="C8770" s="6" t="s">
        <v>20667</v>
      </c>
      <c r="D8770" s="12">
        <v>1</v>
      </c>
    </row>
    <row r="8771" spans="1:4" x14ac:dyDescent="0.2">
      <c r="A8771" s="6" t="s">
        <v>6938</v>
      </c>
      <c r="B8771" s="6" t="s">
        <v>7025</v>
      </c>
      <c r="C8771" s="6" t="s">
        <v>7026</v>
      </c>
      <c r="D8771" s="12">
        <v>1</v>
      </c>
    </row>
    <row r="8772" spans="1:4" x14ac:dyDescent="0.2">
      <c r="A8772" s="6" t="s">
        <v>6938</v>
      </c>
      <c r="B8772" s="6" t="s">
        <v>7027</v>
      </c>
      <c r="C8772" s="6" t="s">
        <v>7028</v>
      </c>
      <c r="D8772" s="12">
        <v>1</v>
      </c>
    </row>
    <row r="8773" spans="1:4" x14ac:dyDescent="0.2">
      <c r="A8773" s="6" t="s">
        <v>6938</v>
      </c>
      <c r="B8773" s="6" t="s">
        <v>7029</v>
      </c>
      <c r="C8773" s="6" t="s">
        <v>7030</v>
      </c>
      <c r="D8773" s="12">
        <v>1</v>
      </c>
    </row>
    <row r="8774" spans="1:4" x14ac:dyDescent="0.2">
      <c r="A8774" s="6" t="s">
        <v>6938</v>
      </c>
      <c r="B8774" s="6" t="s">
        <v>7031</v>
      </c>
      <c r="C8774" s="6" t="s">
        <v>7032</v>
      </c>
      <c r="D8774" s="12">
        <v>1</v>
      </c>
    </row>
    <row r="8775" spans="1:4" x14ac:dyDescent="0.2">
      <c r="A8775" s="6" t="s">
        <v>6938</v>
      </c>
      <c r="B8775" s="6" t="s">
        <v>7033</v>
      </c>
      <c r="C8775" s="6" t="s">
        <v>7034</v>
      </c>
      <c r="D8775" s="12">
        <v>1</v>
      </c>
    </row>
    <row r="8776" spans="1:4" x14ac:dyDescent="0.2">
      <c r="A8776" s="6" t="s">
        <v>6938</v>
      </c>
      <c r="B8776" s="6" t="s">
        <v>7035</v>
      </c>
      <c r="C8776" s="6" t="s">
        <v>7036</v>
      </c>
      <c r="D8776" s="12">
        <v>1</v>
      </c>
    </row>
    <row r="8777" spans="1:4" x14ac:dyDescent="0.2">
      <c r="A8777" s="6" t="s">
        <v>6938</v>
      </c>
      <c r="B8777" s="6" t="s">
        <v>7037</v>
      </c>
      <c r="C8777" s="6" t="s">
        <v>7038</v>
      </c>
      <c r="D8777" s="12">
        <v>1</v>
      </c>
    </row>
    <row r="8778" spans="1:4" x14ac:dyDescent="0.2">
      <c r="A8778" s="6" t="s">
        <v>6938</v>
      </c>
      <c r="B8778" s="6" t="s">
        <v>7039</v>
      </c>
      <c r="C8778" s="6" t="s">
        <v>7040</v>
      </c>
      <c r="D8778" s="12">
        <v>1</v>
      </c>
    </row>
    <row r="8779" spans="1:4" x14ac:dyDescent="0.2">
      <c r="A8779" s="6" t="s">
        <v>6938</v>
      </c>
      <c r="B8779" s="6" t="s">
        <v>7041</v>
      </c>
      <c r="C8779" s="6" t="s">
        <v>7042</v>
      </c>
      <c r="D8779" s="12">
        <v>1</v>
      </c>
    </row>
    <row r="8780" spans="1:4" x14ac:dyDescent="0.2">
      <c r="A8780" s="6" t="s">
        <v>6938</v>
      </c>
      <c r="B8780" s="6" t="s">
        <v>7043</v>
      </c>
      <c r="C8780" s="6" t="s">
        <v>7044</v>
      </c>
      <c r="D8780" s="12">
        <v>1</v>
      </c>
    </row>
    <row r="8781" spans="1:4" x14ac:dyDescent="0.2">
      <c r="A8781" s="6" t="s">
        <v>6938</v>
      </c>
      <c r="B8781" s="6" t="s">
        <v>7045</v>
      </c>
      <c r="C8781" s="6" t="s">
        <v>7046</v>
      </c>
      <c r="D8781" s="12">
        <v>1</v>
      </c>
    </row>
    <row r="8782" spans="1:4" x14ac:dyDescent="0.2">
      <c r="A8782" s="6" t="s">
        <v>6938</v>
      </c>
      <c r="B8782" s="6" t="s">
        <v>7047</v>
      </c>
      <c r="C8782" s="6" t="s">
        <v>7048</v>
      </c>
      <c r="D8782" s="12">
        <v>1</v>
      </c>
    </row>
    <row r="8783" spans="1:4" x14ac:dyDescent="0.2">
      <c r="A8783" s="6" t="s">
        <v>6938</v>
      </c>
      <c r="B8783" s="6" t="s">
        <v>7049</v>
      </c>
      <c r="C8783" s="6" t="s">
        <v>7050</v>
      </c>
      <c r="D8783" s="12">
        <v>1</v>
      </c>
    </row>
    <row r="8784" spans="1:4" x14ac:dyDescent="0.2">
      <c r="A8784" s="6" t="s">
        <v>6938</v>
      </c>
      <c r="B8784" s="6" t="s">
        <v>7051</v>
      </c>
      <c r="C8784" s="6" t="s">
        <v>7052</v>
      </c>
      <c r="D8784" s="12">
        <v>1</v>
      </c>
    </row>
    <row r="8785" spans="1:4" x14ac:dyDescent="0.2">
      <c r="A8785" s="6" t="s">
        <v>6938</v>
      </c>
      <c r="B8785" s="6" t="s">
        <v>7053</v>
      </c>
      <c r="C8785" s="6" t="s">
        <v>7054</v>
      </c>
      <c r="D8785" s="12">
        <v>1</v>
      </c>
    </row>
    <row r="8786" spans="1:4" x14ac:dyDescent="0.2">
      <c r="A8786" s="6" t="s">
        <v>6938</v>
      </c>
      <c r="B8786" s="6" t="s">
        <v>7055</v>
      </c>
      <c r="C8786" s="6" t="s">
        <v>7056</v>
      </c>
      <c r="D8786" s="12">
        <v>1</v>
      </c>
    </row>
    <row r="8787" spans="1:4" x14ac:dyDescent="0.2">
      <c r="A8787" s="6" t="s">
        <v>6938</v>
      </c>
      <c r="B8787" s="6" t="s">
        <v>7057</v>
      </c>
      <c r="C8787" s="6" t="s">
        <v>7058</v>
      </c>
      <c r="D8787" s="12">
        <v>1</v>
      </c>
    </row>
    <row r="8788" spans="1:4" x14ac:dyDescent="0.2">
      <c r="A8788" s="6" t="s">
        <v>6938</v>
      </c>
      <c r="B8788" s="6" t="s">
        <v>7059</v>
      </c>
      <c r="C8788" s="6" t="s">
        <v>7060</v>
      </c>
      <c r="D8788" s="12">
        <v>1</v>
      </c>
    </row>
    <row r="8789" spans="1:4" x14ac:dyDescent="0.2">
      <c r="A8789" s="6" t="s">
        <v>6938</v>
      </c>
      <c r="B8789" s="6" t="s">
        <v>7061</v>
      </c>
      <c r="C8789" s="6" t="s">
        <v>7062</v>
      </c>
      <c r="D8789" s="12">
        <v>1</v>
      </c>
    </row>
    <row r="8790" spans="1:4" x14ac:dyDescent="0.2">
      <c r="A8790" s="6" t="s">
        <v>6938</v>
      </c>
      <c r="B8790" s="6" t="s">
        <v>7063</v>
      </c>
      <c r="C8790" s="6" t="s">
        <v>7064</v>
      </c>
      <c r="D8790" s="12">
        <v>1</v>
      </c>
    </row>
    <row r="8791" spans="1:4" x14ac:dyDescent="0.2">
      <c r="A8791" s="6" t="s">
        <v>6938</v>
      </c>
      <c r="B8791" s="6" t="s">
        <v>7065</v>
      </c>
      <c r="C8791" s="6" t="s">
        <v>7066</v>
      </c>
      <c r="D8791" s="12">
        <v>1</v>
      </c>
    </row>
    <row r="8792" spans="1:4" x14ac:dyDescent="0.2">
      <c r="A8792" s="6" t="s">
        <v>6938</v>
      </c>
      <c r="B8792" s="6" t="s">
        <v>7067</v>
      </c>
      <c r="C8792" s="6" t="s">
        <v>7068</v>
      </c>
      <c r="D8792" s="12">
        <v>1</v>
      </c>
    </row>
    <row r="8793" spans="1:4" x14ac:dyDescent="0.2">
      <c r="A8793" s="6" t="s">
        <v>6938</v>
      </c>
      <c r="B8793" s="6" t="s">
        <v>7069</v>
      </c>
      <c r="C8793" s="6" t="s">
        <v>7070</v>
      </c>
      <c r="D8793" s="12">
        <v>1</v>
      </c>
    </row>
    <row r="8794" spans="1:4" x14ac:dyDescent="0.2">
      <c r="A8794" s="6" t="s">
        <v>6938</v>
      </c>
      <c r="B8794" s="6" t="s">
        <v>7071</v>
      </c>
      <c r="C8794" s="6" t="s">
        <v>7072</v>
      </c>
      <c r="D8794" s="12">
        <v>1</v>
      </c>
    </row>
    <row r="8795" spans="1:4" x14ac:dyDescent="0.2">
      <c r="A8795" s="6" t="s">
        <v>6938</v>
      </c>
      <c r="B8795" s="6" t="s">
        <v>7073</v>
      </c>
      <c r="C8795" s="6" t="s">
        <v>7074</v>
      </c>
      <c r="D8795" s="12">
        <v>1</v>
      </c>
    </row>
    <row r="8796" spans="1:4" x14ac:dyDescent="0.2">
      <c r="A8796" s="6" t="s">
        <v>6938</v>
      </c>
      <c r="B8796" s="6" t="s">
        <v>7075</v>
      </c>
      <c r="C8796" s="6" t="s">
        <v>7076</v>
      </c>
      <c r="D8796" s="12">
        <v>1</v>
      </c>
    </row>
    <row r="8797" spans="1:4" x14ac:dyDescent="0.2">
      <c r="A8797" s="6" t="s">
        <v>6938</v>
      </c>
      <c r="B8797" s="6" t="s">
        <v>7077</v>
      </c>
      <c r="C8797" s="6" t="s">
        <v>7078</v>
      </c>
      <c r="D8797" s="12">
        <v>1</v>
      </c>
    </row>
    <row r="8798" spans="1:4" x14ac:dyDescent="0.2">
      <c r="A8798" s="6" t="s">
        <v>6938</v>
      </c>
      <c r="B8798" s="6" t="s">
        <v>7079</v>
      </c>
      <c r="C8798" s="6" t="s">
        <v>7080</v>
      </c>
      <c r="D8798" s="12">
        <v>1</v>
      </c>
    </row>
    <row r="8799" spans="1:4" x14ac:dyDescent="0.2">
      <c r="A8799" s="6" t="s">
        <v>6938</v>
      </c>
      <c r="B8799" s="6" t="s">
        <v>7081</v>
      </c>
      <c r="C8799" s="6" t="s">
        <v>7082</v>
      </c>
      <c r="D8799" s="12">
        <v>1</v>
      </c>
    </row>
    <row r="8800" spans="1:4" x14ac:dyDescent="0.2">
      <c r="A8800" s="6" t="s">
        <v>6938</v>
      </c>
      <c r="B8800" s="6" t="s">
        <v>7083</v>
      </c>
      <c r="C8800" s="6" t="s">
        <v>7084</v>
      </c>
      <c r="D8800" s="12">
        <v>1</v>
      </c>
    </row>
    <row r="8801" spans="1:4" x14ac:dyDescent="0.2">
      <c r="A8801" s="6" t="s">
        <v>6938</v>
      </c>
      <c r="B8801" s="6" t="s">
        <v>7085</v>
      </c>
      <c r="C8801" s="6" t="s">
        <v>7086</v>
      </c>
      <c r="D8801" s="12">
        <v>1</v>
      </c>
    </row>
    <row r="8802" spans="1:4" x14ac:dyDescent="0.2">
      <c r="A8802" s="6" t="s">
        <v>6938</v>
      </c>
      <c r="B8802" s="6" t="s">
        <v>7087</v>
      </c>
      <c r="C8802" s="6" t="s">
        <v>7088</v>
      </c>
      <c r="D8802" s="12">
        <v>1</v>
      </c>
    </row>
    <row r="8803" spans="1:4" x14ac:dyDescent="0.2">
      <c r="A8803" s="6" t="s">
        <v>6938</v>
      </c>
      <c r="B8803" s="6" t="s">
        <v>7089</v>
      </c>
      <c r="C8803" s="6" t="s">
        <v>7090</v>
      </c>
      <c r="D8803" s="12">
        <v>1</v>
      </c>
    </row>
    <row r="8804" spans="1:4" x14ac:dyDescent="0.2">
      <c r="A8804" s="6" t="s">
        <v>6938</v>
      </c>
      <c r="B8804" s="6" t="s">
        <v>7091</v>
      </c>
      <c r="C8804" s="6" t="s">
        <v>7092</v>
      </c>
      <c r="D8804" s="12">
        <v>1</v>
      </c>
    </row>
    <row r="8805" spans="1:4" x14ac:dyDescent="0.2">
      <c r="A8805" s="6" t="s">
        <v>6938</v>
      </c>
      <c r="B8805" s="6" t="s">
        <v>7093</v>
      </c>
      <c r="C8805" s="6" t="s">
        <v>7094</v>
      </c>
      <c r="D8805" s="12">
        <v>1</v>
      </c>
    </row>
    <row r="8806" spans="1:4" x14ac:dyDescent="0.2">
      <c r="A8806" s="6" t="s">
        <v>6938</v>
      </c>
      <c r="B8806" s="6" t="s">
        <v>7095</v>
      </c>
      <c r="C8806" s="6" t="s">
        <v>7096</v>
      </c>
      <c r="D8806" s="12">
        <v>1</v>
      </c>
    </row>
    <row r="8807" spans="1:4" x14ac:dyDescent="0.2">
      <c r="A8807" s="6" t="s">
        <v>6938</v>
      </c>
      <c r="B8807" s="6" t="s">
        <v>7097</v>
      </c>
      <c r="C8807" s="6" t="s">
        <v>7098</v>
      </c>
      <c r="D8807" s="12">
        <v>1</v>
      </c>
    </row>
    <row r="8808" spans="1:4" x14ac:dyDescent="0.2">
      <c r="A8808" s="6" t="s">
        <v>6938</v>
      </c>
      <c r="B8808" s="6" t="s">
        <v>7099</v>
      </c>
      <c r="C8808" s="6" t="s">
        <v>7100</v>
      </c>
      <c r="D8808" s="12">
        <v>1</v>
      </c>
    </row>
    <row r="8809" spans="1:4" x14ac:dyDescent="0.2">
      <c r="A8809" s="6" t="s">
        <v>6938</v>
      </c>
      <c r="B8809" s="6" t="s">
        <v>20668</v>
      </c>
      <c r="C8809" s="6" t="s">
        <v>20669</v>
      </c>
      <c r="D8809" s="12">
        <v>1</v>
      </c>
    </row>
    <row r="8810" spans="1:4" x14ac:dyDescent="0.2">
      <c r="A8810" s="6" t="s">
        <v>6938</v>
      </c>
      <c r="B8810" s="6" t="s">
        <v>7101</v>
      </c>
      <c r="C8810" s="6" t="s">
        <v>7102</v>
      </c>
      <c r="D8810" s="12">
        <v>1</v>
      </c>
    </row>
    <row r="8811" spans="1:4" x14ac:dyDescent="0.2">
      <c r="A8811" s="6" t="s">
        <v>6938</v>
      </c>
      <c r="B8811" s="6" t="s">
        <v>7103</v>
      </c>
      <c r="C8811" s="6" t="s">
        <v>7104</v>
      </c>
      <c r="D8811" s="12">
        <v>1</v>
      </c>
    </row>
    <row r="8812" spans="1:4" x14ac:dyDescent="0.2">
      <c r="A8812" s="6" t="s">
        <v>6938</v>
      </c>
      <c r="B8812" s="6" t="s">
        <v>7105</v>
      </c>
      <c r="C8812" s="6" t="s">
        <v>7106</v>
      </c>
      <c r="D8812" s="12">
        <v>1</v>
      </c>
    </row>
    <row r="8813" spans="1:4" x14ac:dyDescent="0.2">
      <c r="A8813" s="6" t="s">
        <v>6938</v>
      </c>
      <c r="B8813" s="6" t="s">
        <v>7107</v>
      </c>
      <c r="C8813" s="6" t="s">
        <v>7108</v>
      </c>
      <c r="D8813" s="12">
        <v>1</v>
      </c>
    </row>
    <row r="8814" spans="1:4" x14ac:dyDescent="0.2">
      <c r="A8814" s="6" t="s">
        <v>6938</v>
      </c>
      <c r="B8814" s="6" t="s">
        <v>7109</v>
      </c>
      <c r="C8814" s="6" t="s">
        <v>7110</v>
      </c>
      <c r="D8814" s="12">
        <v>1</v>
      </c>
    </row>
    <row r="8815" spans="1:4" x14ac:dyDescent="0.2">
      <c r="A8815" s="6" t="s">
        <v>6938</v>
      </c>
      <c r="B8815" s="6" t="s">
        <v>7111</v>
      </c>
      <c r="C8815" s="6" t="s">
        <v>7112</v>
      </c>
      <c r="D8815" s="12">
        <v>1</v>
      </c>
    </row>
    <row r="8816" spans="1:4" x14ac:dyDescent="0.2">
      <c r="A8816" s="6" t="s">
        <v>6938</v>
      </c>
      <c r="B8816" s="6" t="s">
        <v>7113</v>
      </c>
      <c r="C8816" s="6" t="s">
        <v>7114</v>
      </c>
      <c r="D8816" s="12">
        <v>1</v>
      </c>
    </row>
    <row r="8817" spans="1:4" x14ac:dyDescent="0.2">
      <c r="A8817" s="6" t="s">
        <v>6938</v>
      </c>
      <c r="B8817" s="6" t="s">
        <v>7115</v>
      </c>
      <c r="C8817" s="6" t="s">
        <v>7116</v>
      </c>
      <c r="D8817" s="12">
        <v>1</v>
      </c>
    </row>
    <row r="8818" spans="1:4" x14ac:dyDescent="0.2">
      <c r="A8818" s="6" t="s">
        <v>6938</v>
      </c>
      <c r="B8818" s="6" t="s">
        <v>7117</v>
      </c>
      <c r="C8818" s="6" t="s">
        <v>7118</v>
      </c>
      <c r="D8818" s="12">
        <v>1</v>
      </c>
    </row>
    <row r="8819" spans="1:4" x14ac:dyDescent="0.2">
      <c r="A8819" s="6" t="s">
        <v>6938</v>
      </c>
      <c r="B8819" s="6" t="s">
        <v>7119</v>
      </c>
      <c r="C8819" s="6" t="s">
        <v>7120</v>
      </c>
      <c r="D8819" s="12">
        <v>1</v>
      </c>
    </row>
    <row r="8820" spans="1:4" x14ac:dyDescent="0.2">
      <c r="A8820" s="6" t="s">
        <v>6938</v>
      </c>
      <c r="B8820" s="6" t="s">
        <v>7121</v>
      </c>
      <c r="C8820" s="6" t="s">
        <v>7122</v>
      </c>
      <c r="D8820" s="12">
        <v>1</v>
      </c>
    </row>
    <row r="8821" spans="1:4" x14ac:dyDescent="0.2">
      <c r="A8821" s="6" t="s">
        <v>6938</v>
      </c>
      <c r="B8821" s="6" t="s">
        <v>20670</v>
      </c>
      <c r="C8821" s="6" t="s">
        <v>20671</v>
      </c>
      <c r="D8821" s="12">
        <v>1</v>
      </c>
    </row>
    <row r="8822" spans="1:4" x14ac:dyDescent="0.2">
      <c r="A8822" s="6" t="s">
        <v>6938</v>
      </c>
      <c r="B8822" s="6" t="s">
        <v>20672</v>
      </c>
      <c r="C8822" s="6" t="s">
        <v>20673</v>
      </c>
      <c r="D8822" s="12">
        <v>1</v>
      </c>
    </row>
    <row r="8823" spans="1:4" x14ac:dyDescent="0.2">
      <c r="A8823" s="6" t="s">
        <v>6938</v>
      </c>
      <c r="B8823" s="6" t="s">
        <v>7123</v>
      </c>
      <c r="C8823" s="6" t="s">
        <v>7124</v>
      </c>
      <c r="D8823" s="12">
        <v>1</v>
      </c>
    </row>
    <row r="8824" spans="1:4" x14ac:dyDescent="0.2">
      <c r="A8824" s="6" t="s">
        <v>6938</v>
      </c>
      <c r="B8824" s="6" t="s">
        <v>7125</v>
      </c>
      <c r="C8824" s="6" t="s">
        <v>7126</v>
      </c>
      <c r="D8824" s="12">
        <v>1</v>
      </c>
    </row>
    <row r="8825" spans="1:4" x14ac:dyDescent="0.2">
      <c r="A8825" s="6" t="s">
        <v>6938</v>
      </c>
      <c r="B8825" s="6" t="s">
        <v>7127</v>
      </c>
      <c r="C8825" s="6" t="s">
        <v>7128</v>
      </c>
      <c r="D8825" s="12">
        <v>1</v>
      </c>
    </row>
    <row r="8826" spans="1:4" x14ac:dyDescent="0.2">
      <c r="A8826" s="6" t="s">
        <v>6938</v>
      </c>
      <c r="B8826" s="6" t="s">
        <v>7129</v>
      </c>
      <c r="C8826" s="6" t="s">
        <v>7130</v>
      </c>
      <c r="D8826" s="12">
        <v>1</v>
      </c>
    </row>
    <row r="8827" spans="1:4" x14ac:dyDescent="0.2">
      <c r="A8827" s="6" t="s">
        <v>6938</v>
      </c>
      <c r="B8827" s="6" t="s">
        <v>7131</v>
      </c>
      <c r="C8827" s="6" t="s">
        <v>7132</v>
      </c>
      <c r="D8827" s="12">
        <v>1</v>
      </c>
    </row>
    <row r="8828" spans="1:4" x14ac:dyDescent="0.2">
      <c r="A8828" s="6" t="s">
        <v>6938</v>
      </c>
      <c r="B8828" s="6" t="s">
        <v>7133</v>
      </c>
      <c r="C8828" s="6" t="s">
        <v>7134</v>
      </c>
      <c r="D8828" s="12">
        <v>1</v>
      </c>
    </row>
    <row r="8829" spans="1:4" x14ac:dyDescent="0.2">
      <c r="A8829" s="6" t="s">
        <v>6938</v>
      </c>
      <c r="B8829" s="6" t="s">
        <v>7135</v>
      </c>
      <c r="C8829" s="6" t="s">
        <v>7136</v>
      </c>
      <c r="D8829" s="12">
        <v>1</v>
      </c>
    </row>
    <row r="8830" spans="1:4" x14ac:dyDescent="0.2">
      <c r="A8830" s="6" t="s">
        <v>6938</v>
      </c>
      <c r="B8830" s="6" t="s">
        <v>7137</v>
      </c>
      <c r="C8830" s="6" t="s">
        <v>7138</v>
      </c>
      <c r="D8830" s="12">
        <v>1</v>
      </c>
    </row>
    <row r="8831" spans="1:4" x14ac:dyDescent="0.2">
      <c r="A8831" s="6" t="s">
        <v>6938</v>
      </c>
      <c r="B8831" s="6" t="s">
        <v>7139</v>
      </c>
      <c r="C8831" s="6" t="s">
        <v>7140</v>
      </c>
      <c r="D8831" s="12">
        <v>1</v>
      </c>
    </row>
    <row r="8832" spans="1:4" x14ac:dyDescent="0.2">
      <c r="A8832" s="6" t="s">
        <v>6938</v>
      </c>
      <c r="B8832" s="6" t="s">
        <v>7141</v>
      </c>
      <c r="C8832" s="6" t="s">
        <v>7142</v>
      </c>
      <c r="D8832" s="12">
        <v>1</v>
      </c>
    </row>
    <row r="8833" spans="1:4" x14ac:dyDescent="0.2">
      <c r="A8833" s="6" t="s">
        <v>6938</v>
      </c>
      <c r="B8833" s="6" t="s">
        <v>7143</v>
      </c>
      <c r="C8833" s="6" t="s">
        <v>7144</v>
      </c>
      <c r="D8833" s="12">
        <v>1</v>
      </c>
    </row>
    <row r="8834" spans="1:4" x14ac:dyDescent="0.2">
      <c r="A8834" s="6" t="s">
        <v>6938</v>
      </c>
      <c r="B8834" s="6" t="s">
        <v>7145</v>
      </c>
      <c r="C8834" s="6" t="s">
        <v>7146</v>
      </c>
      <c r="D8834" s="12">
        <v>1</v>
      </c>
    </row>
    <row r="8835" spans="1:4" x14ac:dyDescent="0.2">
      <c r="A8835" s="6" t="s">
        <v>6938</v>
      </c>
      <c r="B8835" s="6" t="s">
        <v>7147</v>
      </c>
      <c r="C8835" s="6" t="s">
        <v>7148</v>
      </c>
      <c r="D8835" s="12">
        <v>1</v>
      </c>
    </row>
    <row r="8836" spans="1:4" x14ac:dyDescent="0.2">
      <c r="A8836" s="6" t="s">
        <v>6938</v>
      </c>
      <c r="B8836" s="6" t="s">
        <v>20674</v>
      </c>
      <c r="C8836" s="6" t="s">
        <v>20675</v>
      </c>
      <c r="D8836" s="12">
        <v>1</v>
      </c>
    </row>
    <row r="8837" spans="1:4" x14ac:dyDescent="0.2">
      <c r="A8837" s="6" t="s">
        <v>6938</v>
      </c>
      <c r="B8837" s="6" t="s">
        <v>7149</v>
      </c>
      <c r="C8837" s="6" t="s">
        <v>7150</v>
      </c>
      <c r="D8837" s="12">
        <v>1</v>
      </c>
    </row>
    <row r="8838" spans="1:4" x14ac:dyDescent="0.2">
      <c r="A8838" s="6" t="s">
        <v>6938</v>
      </c>
      <c r="B8838" s="6" t="s">
        <v>7151</v>
      </c>
      <c r="C8838" s="6" t="s">
        <v>7152</v>
      </c>
      <c r="D8838" s="12">
        <v>1</v>
      </c>
    </row>
    <row r="8839" spans="1:4" x14ac:dyDescent="0.2">
      <c r="A8839" s="6" t="s">
        <v>6938</v>
      </c>
      <c r="B8839" s="6" t="s">
        <v>7153</v>
      </c>
      <c r="C8839" s="6" t="s">
        <v>7154</v>
      </c>
      <c r="D8839" s="12">
        <v>1</v>
      </c>
    </row>
    <row r="8840" spans="1:4" x14ac:dyDescent="0.2">
      <c r="A8840" s="6" t="s">
        <v>6938</v>
      </c>
      <c r="B8840" s="6" t="s">
        <v>7155</v>
      </c>
      <c r="C8840" s="6" t="s">
        <v>7156</v>
      </c>
      <c r="D8840" s="12">
        <v>1</v>
      </c>
    </row>
    <row r="8841" spans="1:4" x14ac:dyDescent="0.2">
      <c r="A8841" s="6" t="s">
        <v>6938</v>
      </c>
      <c r="B8841" s="6" t="s">
        <v>7157</v>
      </c>
      <c r="C8841" s="6" t="s">
        <v>7158</v>
      </c>
      <c r="D8841" s="12">
        <v>1</v>
      </c>
    </row>
    <row r="8842" spans="1:4" x14ac:dyDescent="0.2">
      <c r="A8842" s="6" t="s">
        <v>6938</v>
      </c>
      <c r="B8842" s="6" t="s">
        <v>20676</v>
      </c>
      <c r="C8842" s="6" t="s">
        <v>20677</v>
      </c>
      <c r="D8842" s="12">
        <v>1</v>
      </c>
    </row>
    <row r="8843" spans="1:4" x14ac:dyDescent="0.2">
      <c r="A8843" s="6" t="s">
        <v>6938</v>
      </c>
      <c r="B8843" s="6" t="s">
        <v>7159</v>
      </c>
      <c r="C8843" s="6" t="s">
        <v>7160</v>
      </c>
      <c r="D8843" s="12">
        <v>1</v>
      </c>
    </row>
    <row r="8844" spans="1:4" x14ac:dyDescent="0.2">
      <c r="A8844" s="6" t="s">
        <v>6938</v>
      </c>
      <c r="B8844" s="6" t="s">
        <v>7161</v>
      </c>
      <c r="C8844" s="6" t="s">
        <v>7162</v>
      </c>
      <c r="D8844" s="12">
        <v>1</v>
      </c>
    </row>
    <row r="8845" spans="1:4" x14ac:dyDescent="0.2">
      <c r="A8845" s="6" t="s">
        <v>6938</v>
      </c>
      <c r="B8845" s="6" t="s">
        <v>7163</v>
      </c>
      <c r="C8845" s="6" t="s">
        <v>7162</v>
      </c>
      <c r="D8845" s="12">
        <v>1</v>
      </c>
    </row>
    <row r="8846" spans="1:4" x14ac:dyDescent="0.2">
      <c r="A8846" s="6" t="s">
        <v>6938</v>
      </c>
      <c r="B8846" s="6" t="s">
        <v>7164</v>
      </c>
      <c r="C8846" s="6" t="s">
        <v>7165</v>
      </c>
      <c r="D8846" s="12">
        <v>1</v>
      </c>
    </row>
    <row r="8847" spans="1:4" x14ac:dyDescent="0.2">
      <c r="A8847" s="6" t="s">
        <v>6938</v>
      </c>
      <c r="B8847" s="6" t="s">
        <v>7166</v>
      </c>
      <c r="C8847" s="6" t="s">
        <v>7167</v>
      </c>
      <c r="D8847" s="12">
        <v>1</v>
      </c>
    </row>
    <row r="8848" spans="1:4" x14ac:dyDescent="0.2">
      <c r="A8848" s="6" t="s">
        <v>6938</v>
      </c>
      <c r="B8848" s="6" t="s">
        <v>7168</v>
      </c>
      <c r="C8848" s="6" t="s">
        <v>7167</v>
      </c>
      <c r="D8848" s="12">
        <v>1</v>
      </c>
    </row>
    <row r="8849" spans="1:4" x14ac:dyDescent="0.2">
      <c r="A8849" s="6" t="s">
        <v>6938</v>
      </c>
      <c r="B8849" s="6" t="s">
        <v>7169</v>
      </c>
      <c r="C8849" s="6" t="s">
        <v>7170</v>
      </c>
      <c r="D8849" s="12">
        <v>1</v>
      </c>
    </row>
    <row r="8850" spans="1:4" x14ac:dyDescent="0.2">
      <c r="A8850" s="6" t="s">
        <v>6938</v>
      </c>
      <c r="B8850" s="6" t="s">
        <v>7171</v>
      </c>
      <c r="C8850" s="6" t="s">
        <v>7172</v>
      </c>
      <c r="D8850" s="12">
        <v>1</v>
      </c>
    </row>
    <row r="8851" spans="1:4" x14ac:dyDescent="0.2">
      <c r="A8851" s="6" t="s">
        <v>6938</v>
      </c>
      <c r="B8851" s="6" t="s">
        <v>7173</v>
      </c>
      <c r="C8851" s="6" t="s">
        <v>7174</v>
      </c>
      <c r="D8851" s="12">
        <v>1</v>
      </c>
    </row>
    <row r="8852" spans="1:4" x14ac:dyDescent="0.2">
      <c r="A8852" s="6" t="s">
        <v>6938</v>
      </c>
      <c r="B8852" s="6" t="s">
        <v>7175</v>
      </c>
      <c r="C8852" s="6" t="s">
        <v>7176</v>
      </c>
      <c r="D8852" s="12">
        <v>1</v>
      </c>
    </row>
    <row r="8853" spans="1:4" x14ac:dyDescent="0.2">
      <c r="A8853" s="6" t="s">
        <v>6938</v>
      </c>
      <c r="B8853" s="6" t="s">
        <v>7177</v>
      </c>
      <c r="C8853" s="6" t="s">
        <v>7178</v>
      </c>
      <c r="D8853" s="12">
        <v>1</v>
      </c>
    </row>
    <row r="8854" spans="1:4" x14ac:dyDescent="0.2">
      <c r="A8854" s="6" t="s">
        <v>6938</v>
      </c>
      <c r="B8854" s="6" t="s">
        <v>7179</v>
      </c>
      <c r="C8854" s="6" t="s">
        <v>7180</v>
      </c>
      <c r="D8854" s="12">
        <v>1</v>
      </c>
    </row>
    <row r="8855" spans="1:4" x14ac:dyDescent="0.2">
      <c r="A8855" s="6" t="s">
        <v>6938</v>
      </c>
      <c r="B8855" s="6" t="s">
        <v>20678</v>
      </c>
      <c r="C8855" s="6" t="s">
        <v>20679</v>
      </c>
      <c r="D8855" s="12">
        <v>1</v>
      </c>
    </row>
    <row r="8856" spans="1:4" x14ac:dyDescent="0.2">
      <c r="A8856" s="6" t="s">
        <v>6938</v>
      </c>
      <c r="B8856" s="6" t="s">
        <v>20680</v>
      </c>
      <c r="C8856" s="6" t="s">
        <v>20681</v>
      </c>
      <c r="D8856" s="12">
        <v>1</v>
      </c>
    </row>
    <row r="8857" spans="1:4" x14ac:dyDescent="0.2">
      <c r="A8857" s="6" t="s">
        <v>6938</v>
      </c>
      <c r="B8857" s="6" t="s">
        <v>7181</v>
      </c>
      <c r="C8857" s="6" t="s">
        <v>7182</v>
      </c>
      <c r="D8857" s="12">
        <v>1</v>
      </c>
    </row>
    <row r="8858" spans="1:4" x14ac:dyDescent="0.2">
      <c r="A8858" s="6" t="s">
        <v>6938</v>
      </c>
      <c r="B8858" s="6" t="s">
        <v>7183</v>
      </c>
      <c r="C8858" s="6" t="s">
        <v>7184</v>
      </c>
      <c r="D8858" s="12">
        <v>1</v>
      </c>
    </row>
    <row r="8859" spans="1:4" x14ac:dyDescent="0.2">
      <c r="A8859" s="6" t="s">
        <v>6938</v>
      </c>
      <c r="B8859" s="6" t="s">
        <v>7185</v>
      </c>
      <c r="C8859" s="6" t="s">
        <v>7186</v>
      </c>
      <c r="D8859" s="12">
        <v>1</v>
      </c>
    </row>
    <row r="8860" spans="1:4" x14ac:dyDescent="0.2">
      <c r="A8860" s="6" t="s">
        <v>6938</v>
      </c>
      <c r="B8860" s="6" t="s">
        <v>20682</v>
      </c>
      <c r="C8860" s="6" t="s">
        <v>20683</v>
      </c>
      <c r="D8860" s="12">
        <v>1</v>
      </c>
    </row>
    <row r="8861" spans="1:4" x14ac:dyDescent="0.2">
      <c r="A8861" s="6" t="s">
        <v>6938</v>
      </c>
      <c r="B8861" s="6" t="s">
        <v>7187</v>
      </c>
      <c r="C8861" s="6" t="s">
        <v>7188</v>
      </c>
      <c r="D8861" s="12">
        <v>1</v>
      </c>
    </row>
    <row r="8862" spans="1:4" x14ac:dyDescent="0.2">
      <c r="A8862" s="6" t="s">
        <v>6938</v>
      </c>
      <c r="B8862" s="6" t="s">
        <v>7189</v>
      </c>
      <c r="C8862" s="6" t="s">
        <v>7190</v>
      </c>
      <c r="D8862" s="12">
        <v>1</v>
      </c>
    </row>
    <row r="8863" spans="1:4" x14ac:dyDescent="0.2">
      <c r="A8863" s="6" t="s">
        <v>6938</v>
      </c>
      <c r="B8863" s="6" t="s">
        <v>7191</v>
      </c>
      <c r="C8863" s="6" t="s">
        <v>7192</v>
      </c>
      <c r="D8863" s="12">
        <v>1</v>
      </c>
    </row>
    <row r="8864" spans="1:4" x14ac:dyDescent="0.2">
      <c r="A8864" s="6" t="s">
        <v>6938</v>
      </c>
      <c r="B8864" s="6" t="s">
        <v>7193</v>
      </c>
      <c r="C8864" s="6" t="s">
        <v>7194</v>
      </c>
      <c r="D8864" s="12">
        <v>1</v>
      </c>
    </row>
    <row r="8865" spans="1:4" x14ac:dyDescent="0.2">
      <c r="A8865" s="6" t="s">
        <v>6938</v>
      </c>
      <c r="B8865" s="6" t="s">
        <v>7195</v>
      </c>
      <c r="C8865" s="6" t="s">
        <v>7196</v>
      </c>
      <c r="D8865" s="12">
        <v>1</v>
      </c>
    </row>
    <row r="8866" spans="1:4" x14ac:dyDescent="0.2">
      <c r="A8866" s="6" t="s">
        <v>6938</v>
      </c>
      <c r="B8866" s="6" t="s">
        <v>7197</v>
      </c>
      <c r="C8866" s="6" t="s">
        <v>7196</v>
      </c>
      <c r="D8866" s="12">
        <v>1</v>
      </c>
    </row>
    <row r="8867" spans="1:4" x14ac:dyDescent="0.2">
      <c r="A8867" s="6" t="s">
        <v>6938</v>
      </c>
      <c r="B8867" s="6" t="s">
        <v>7198</v>
      </c>
      <c r="C8867" s="6" t="s">
        <v>7199</v>
      </c>
      <c r="D8867" s="12">
        <v>1</v>
      </c>
    </row>
    <row r="8868" spans="1:4" x14ac:dyDescent="0.2">
      <c r="A8868" s="6" t="s">
        <v>6938</v>
      </c>
      <c r="B8868" s="6" t="s">
        <v>7200</v>
      </c>
      <c r="C8868" s="6" t="s">
        <v>7201</v>
      </c>
      <c r="D8868" s="12">
        <v>1</v>
      </c>
    </row>
    <row r="8869" spans="1:4" x14ac:dyDescent="0.2">
      <c r="A8869" s="6" t="s">
        <v>6938</v>
      </c>
      <c r="B8869" s="6" t="s">
        <v>7202</v>
      </c>
      <c r="C8869" s="6" t="s">
        <v>7203</v>
      </c>
      <c r="D8869" s="12">
        <v>1</v>
      </c>
    </row>
    <row r="8870" spans="1:4" x14ac:dyDescent="0.2">
      <c r="A8870" s="6" t="s">
        <v>6938</v>
      </c>
      <c r="B8870" s="6" t="s">
        <v>7204</v>
      </c>
      <c r="C8870" s="6" t="s">
        <v>7205</v>
      </c>
      <c r="D8870" s="12">
        <v>1</v>
      </c>
    </row>
    <row r="8871" spans="1:4" x14ac:dyDescent="0.2">
      <c r="A8871" s="6" t="s">
        <v>6938</v>
      </c>
      <c r="B8871" s="6" t="s">
        <v>20684</v>
      </c>
      <c r="C8871" s="6" t="s">
        <v>20685</v>
      </c>
      <c r="D8871" s="12">
        <v>1</v>
      </c>
    </row>
    <row r="8872" spans="1:4" x14ac:dyDescent="0.2">
      <c r="A8872" s="6" t="s">
        <v>6938</v>
      </c>
      <c r="B8872" s="6" t="s">
        <v>7206</v>
      </c>
      <c r="C8872" s="6" t="s">
        <v>7207</v>
      </c>
      <c r="D8872" s="12">
        <v>1</v>
      </c>
    </row>
    <row r="8873" spans="1:4" x14ac:dyDescent="0.2">
      <c r="A8873" s="6" t="s">
        <v>6938</v>
      </c>
      <c r="B8873" s="6" t="s">
        <v>7208</v>
      </c>
      <c r="C8873" s="6" t="s">
        <v>7209</v>
      </c>
      <c r="D8873" s="12">
        <v>1</v>
      </c>
    </row>
    <row r="8874" spans="1:4" x14ac:dyDescent="0.2">
      <c r="A8874" s="6" t="s">
        <v>6938</v>
      </c>
      <c r="B8874" s="6" t="s">
        <v>20686</v>
      </c>
      <c r="C8874" s="6" t="s">
        <v>20687</v>
      </c>
      <c r="D8874" s="12">
        <v>1</v>
      </c>
    </row>
    <row r="8875" spans="1:4" x14ac:dyDescent="0.2">
      <c r="A8875" s="6" t="s">
        <v>6938</v>
      </c>
      <c r="B8875" s="6" t="s">
        <v>7210</v>
      </c>
      <c r="C8875" s="6" t="s">
        <v>7211</v>
      </c>
      <c r="D8875" s="12">
        <v>1</v>
      </c>
    </row>
    <row r="8876" spans="1:4" x14ac:dyDescent="0.2">
      <c r="A8876" s="6" t="s">
        <v>6938</v>
      </c>
      <c r="B8876" s="6" t="s">
        <v>20688</v>
      </c>
      <c r="C8876" s="6" t="s">
        <v>20689</v>
      </c>
      <c r="D8876" s="12">
        <v>1</v>
      </c>
    </row>
    <row r="8877" spans="1:4" x14ac:dyDescent="0.2">
      <c r="A8877" s="6" t="s">
        <v>6938</v>
      </c>
      <c r="B8877" s="6" t="s">
        <v>7212</v>
      </c>
      <c r="C8877" s="6" t="s">
        <v>7213</v>
      </c>
      <c r="D8877" s="12">
        <v>1</v>
      </c>
    </row>
    <row r="8878" spans="1:4" x14ac:dyDescent="0.2">
      <c r="A8878" s="6" t="s">
        <v>6938</v>
      </c>
      <c r="B8878" s="6" t="s">
        <v>7214</v>
      </c>
      <c r="C8878" s="6" t="s">
        <v>7215</v>
      </c>
      <c r="D8878" s="12">
        <v>1</v>
      </c>
    </row>
    <row r="8879" spans="1:4" x14ac:dyDescent="0.2">
      <c r="A8879" s="6" t="s">
        <v>6938</v>
      </c>
      <c r="B8879" s="6" t="s">
        <v>20690</v>
      </c>
      <c r="C8879" s="6" t="s">
        <v>20691</v>
      </c>
      <c r="D8879" s="12">
        <v>1</v>
      </c>
    </row>
    <row r="8880" spans="1:4" x14ac:dyDescent="0.2">
      <c r="A8880" s="6" t="s">
        <v>6938</v>
      </c>
      <c r="B8880" s="6" t="s">
        <v>7216</v>
      </c>
      <c r="C8880" s="6" t="s">
        <v>7217</v>
      </c>
      <c r="D8880" s="12">
        <v>1</v>
      </c>
    </row>
    <row r="8881" spans="1:4" x14ac:dyDescent="0.2">
      <c r="A8881" s="6" t="s">
        <v>6938</v>
      </c>
      <c r="B8881" s="6" t="s">
        <v>7218</v>
      </c>
      <c r="C8881" s="6" t="s">
        <v>7219</v>
      </c>
      <c r="D8881" s="12">
        <v>1</v>
      </c>
    </row>
    <row r="8882" spans="1:4" x14ac:dyDescent="0.2">
      <c r="A8882" s="6" t="s">
        <v>6938</v>
      </c>
      <c r="B8882" s="6" t="s">
        <v>7220</v>
      </c>
      <c r="C8882" s="6" t="s">
        <v>7221</v>
      </c>
      <c r="D8882" s="12">
        <v>1</v>
      </c>
    </row>
    <row r="8883" spans="1:4" x14ac:dyDescent="0.2">
      <c r="A8883" s="6" t="s">
        <v>6938</v>
      </c>
      <c r="B8883" s="6" t="s">
        <v>7222</v>
      </c>
      <c r="C8883" s="6" t="s">
        <v>7223</v>
      </c>
      <c r="D8883" s="12">
        <v>1</v>
      </c>
    </row>
    <row r="8884" spans="1:4" x14ac:dyDescent="0.2">
      <c r="A8884" s="6" t="s">
        <v>6938</v>
      </c>
      <c r="B8884" s="6" t="s">
        <v>9897</v>
      </c>
      <c r="C8884" s="6" t="s">
        <v>9875</v>
      </c>
      <c r="D8884" s="12">
        <v>1</v>
      </c>
    </row>
    <row r="8885" spans="1:4" x14ac:dyDescent="0.2">
      <c r="A8885" s="6" t="s">
        <v>6938</v>
      </c>
      <c r="B8885" s="6" t="s">
        <v>7224</v>
      </c>
      <c r="C8885" s="6" t="s">
        <v>7225</v>
      </c>
      <c r="D8885" s="12">
        <v>1</v>
      </c>
    </row>
    <row r="8886" spans="1:4" x14ac:dyDescent="0.2">
      <c r="A8886" s="6" t="s">
        <v>6938</v>
      </c>
      <c r="B8886" s="6" t="s">
        <v>7226</v>
      </c>
      <c r="C8886" s="6" t="s">
        <v>7227</v>
      </c>
      <c r="D8886" s="12">
        <v>1</v>
      </c>
    </row>
    <row r="8887" spans="1:4" x14ac:dyDescent="0.2">
      <c r="A8887" s="6" t="s">
        <v>6938</v>
      </c>
      <c r="B8887" s="6" t="s">
        <v>7228</v>
      </c>
      <c r="C8887" s="6" t="s">
        <v>7229</v>
      </c>
      <c r="D8887" s="12">
        <v>1</v>
      </c>
    </row>
    <row r="8888" spans="1:4" x14ac:dyDescent="0.2">
      <c r="A8888" s="6" t="s">
        <v>6938</v>
      </c>
      <c r="B8888" s="6" t="s">
        <v>7230</v>
      </c>
      <c r="C8888" s="6" t="s">
        <v>7231</v>
      </c>
      <c r="D8888" s="12">
        <v>1</v>
      </c>
    </row>
    <row r="8889" spans="1:4" x14ac:dyDescent="0.2">
      <c r="A8889" s="6" t="s">
        <v>6938</v>
      </c>
      <c r="B8889" s="6" t="s">
        <v>7232</v>
      </c>
      <c r="C8889" s="6" t="s">
        <v>7233</v>
      </c>
      <c r="D8889" s="12">
        <v>1</v>
      </c>
    </row>
    <row r="8890" spans="1:4" x14ac:dyDescent="0.2">
      <c r="A8890" s="6" t="s">
        <v>6938</v>
      </c>
      <c r="B8890" s="6" t="s">
        <v>7234</v>
      </c>
      <c r="C8890" s="6" t="s">
        <v>7235</v>
      </c>
      <c r="D8890" s="12">
        <v>1</v>
      </c>
    </row>
    <row r="8891" spans="1:4" x14ac:dyDescent="0.2">
      <c r="A8891" s="6" t="s">
        <v>6938</v>
      </c>
      <c r="B8891" s="6" t="s">
        <v>7236</v>
      </c>
      <c r="C8891" s="6" t="s">
        <v>7237</v>
      </c>
      <c r="D8891" s="12">
        <v>1</v>
      </c>
    </row>
    <row r="8892" spans="1:4" x14ac:dyDescent="0.2">
      <c r="A8892" s="6" t="s">
        <v>6938</v>
      </c>
      <c r="B8892" s="6" t="s">
        <v>7238</v>
      </c>
      <c r="C8892" s="6" t="s">
        <v>7239</v>
      </c>
      <c r="D8892" s="12">
        <v>1</v>
      </c>
    </row>
    <row r="8893" spans="1:4" x14ac:dyDescent="0.2">
      <c r="A8893" s="6" t="s">
        <v>6938</v>
      </c>
      <c r="B8893" s="6" t="s">
        <v>7240</v>
      </c>
      <c r="C8893" s="6" t="s">
        <v>7241</v>
      </c>
      <c r="D8893" s="12">
        <v>1</v>
      </c>
    </row>
    <row r="8894" spans="1:4" x14ac:dyDescent="0.2">
      <c r="A8894" s="6" t="s">
        <v>6938</v>
      </c>
      <c r="B8894" s="6" t="s">
        <v>7242</v>
      </c>
      <c r="C8894" s="6" t="s">
        <v>7243</v>
      </c>
      <c r="D8894" s="12">
        <v>1</v>
      </c>
    </row>
    <row r="8895" spans="1:4" x14ac:dyDescent="0.2">
      <c r="A8895" s="6" t="s">
        <v>6938</v>
      </c>
      <c r="B8895" s="6" t="s">
        <v>7244</v>
      </c>
      <c r="C8895" s="6" t="s">
        <v>7245</v>
      </c>
      <c r="D8895" s="12">
        <v>1</v>
      </c>
    </row>
    <row r="8896" spans="1:4" x14ac:dyDescent="0.2">
      <c r="A8896" s="6" t="s">
        <v>6938</v>
      </c>
      <c r="B8896" s="6" t="s">
        <v>7246</v>
      </c>
      <c r="C8896" s="6" t="s">
        <v>7247</v>
      </c>
      <c r="D8896" s="12">
        <v>1</v>
      </c>
    </row>
    <row r="8897" spans="1:4" x14ac:dyDescent="0.2">
      <c r="A8897" s="6" t="s">
        <v>6938</v>
      </c>
      <c r="B8897" s="6" t="s">
        <v>7248</v>
      </c>
      <c r="C8897" s="6" t="s">
        <v>7249</v>
      </c>
      <c r="D8897" s="12">
        <v>1</v>
      </c>
    </row>
    <row r="8898" spans="1:4" x14ac:dyDescent="0.2">
      <c r="A8898" s="6" t="s">
        <v>6938</v>
      </c>
      <c r="B8898" s="6" t="s">
        <v>7250</v>
      </c>
      <c r="C8898" s="6" t="s">
        <v>7251</v>
      </c>
      <c r="D8898" s="12">
        <v>1</v>
      </c>
    </row>
    <row r="8899" spans="1:4" x14ac:dyDescent="0.2">
      <c r="A8899" s="6" t="s">
        <v>6938</v>
      </c>
      <c r="B8899" s="6" t="s">
        <v>7252</v>
      </c>
      <c r="C8899" s="6" t="s">
        <v>7253</v>
      </c>
      <c r="D8899" s="12">
        <v>1</v>
      </c>
    </row>
    <row r="8900" spans="1:4" x14ac:dyDescent="0.2">
      <c r="A8900" s="6" t="s">
        <v>6938</v>
      </c>
      <c r="B8900" s="6" t="s">
        <v>7254</v>
      </c>
      <c r="C8900" s="6" t="s">
        <v>7255</v>
      </c>
      <c r="D8900" s="12">
        <v>1</v>
      </c>
    </row>
    <row r="8901" spans="1:4" x14ac:dyDescent="0.2">
      <c r="A8901" s="6" t="s">
        <v>6938</v>
      </c>
      <c r="B8901" s="6" t="s">
        <v>7256</v>
      </c>
      <c r="C8901" s="6" t="s">
        <v>7257</v>
      </c>
      <c r="D8901" s="12">
        <v>1</v>
      </c>
    </row>
    <row r="8902" spans="1:4" x14ac:dyDescent="0.2">
      <c r="A8902" s="6" t="s">
        <v>6938</v>
      </c>
      <c r="B8902" s="6" t="s">
        <v>7258</v>
      </c>
      <c r="C8902" s="6" t="s">
        <v>7259</v>
      </c>
      <c r="D8902" s="12">
        <v>1</v>
      </c>
    </row>
    <row r="8903" spans="1:4" x14ac:dyDescent="0.2">
      <c r="A8903" s="6" t="s">
        <v>6938</v>
      </c>
      <c r="B8903" s="6" t="s">
        <v>7260</v>
      </c>
      <c r="C8903" s="6" t="s">
        <v>7261</v>
      </c>
      <c r="D8903" s="12">
        <v>1</v>
      </c>
    </row>
    <row r="8904" spans="1:4" x14ac:dyDescent="0.2">
      <c r="A8904" s="6" t="s">
        <v>6938</v>
      </c>
      <c r="B8904" s="6" t="s">
        <v>7262</v>
      </c>
      <c r="C8904" s="6" t="s">
        <v>7263</v>
      </c>
      <c r="D8904" s="12">
        <v>1</v>
      </c>
    </row>
    <row r="8905" spans="1:4" x14ac:dyDescent="0.2">
      <c r="A8905" s="6" t="s">
        <v>6938</v>
      </c>
      <c r="B8905" s="6" t="s">
        <v>7264</v>
      </c>
      <c r="C8905" s="6" t="s">
        <v>7265</v>
      </c>
      <c r="D8905" s="12">
        <v>1</v>
      </c>
    </row>
    <row r="8906" spans="1:4" x14ac:dyDescent="0.2">
      <c r="A8906" s="6" t="s">
        <v>6938</v>
      </c>
      <c r="B8906" s="6" t="s">
        <v>7266</v>
      </c>
      <c r="C8906" s="6" t="s">
        <v>7267</v>
      </c>
      <c r="D8906" s="12">
        <v>1</v>
      </c>
    </row>
    <row r="8907" spans="1:4" x14ac:dyDescent="0.2">
      <c r="A8907" s="6" t="s">
        <v>6938</v>
      </c>
      <c r="B8907" s="6" t="s">
        <v>7268</v>
      </c>
      <c r="C8907" s="6" t="s">
        <v>7269</v>
      </c>
      <c r="D8907" s="12">
        <v>1</v>
      </c>
    </row>
    <row r="8908" spans="1:4" x14ac:dyDescent="0.2">
      <c r="A8908" s="6" t="s">
        <v>6938</v>
      </c>
      <c r="B8908" s="6" t="s">
        <v>7270</v>
      </c>
      <c r="C8908" s="6" t="s">
        <v>7271</v>
      </c>
      <c r="D8908" s="12">
        <v>1</v>
      </c>
    </row>
    <row r="8909" spans="1:4" x14ac:dyDescent="0.2">
      <c r="A8909" s="6" t="s">
        <v>6938</v>
      </c>
      <c r="B8909" s="6" t="s">
        <v>7272</v>
      </c>
      <c r="C8909" s="6" t="s">
        <v>7273</v>
      </c>
      <c r="D8909" s="12">
        <v>1</v>
      </c>
    </row>
    <row r="8910" spans="1:4" x14ac:dyDescent="0.2">
      <c r="A8910" s="6" t="s">
        <v>6938</v>
      </c>
      <c r="B8910" s="6" t="s">
        <v>7274</v>
      </c>
      <c r="C8910" s="6" t="s">
        <v>7275</v>
      </c>
      <c r="D8910" s="12">
        <v>1</v>
      </c>
    </row>
    <row r="8911" spans="1:4" x14ac:dyDescent="0.2">
      <c r="A8911" s="6" t="s">
        <v>6938</v>
      </c>
      <c r="B8911" s="6" t="s">
        <v>7276</v>
      </c>
      <c r="C8911" s="6" t="s">
        <v>7277</v>
      </c>
      <c r="D8911" s="12">
        <v>1</v>
      </c>
    </row>
    <row r="8912" spans="1:4" x14ac:dyDescent="0.2">
      <c r="A8912" s="6" t="s">
        <v>6938</v>
      </c>
      <c r="B8912" s="6" t="s">
        <v>7278</v>
      </c>
      <c r="C8912" s="6" t="s">
        <v>7279</v>
      </c>
      <c r="D8912" s="12">
        <v>1</v>
      </c>
    </row>
    <row r="8913" spans="1:4" x14ac:dyDescent="0.2">
      <c r="A8913" s="6" t="s">
        <v>6938</v>
      </c>
      <c r="B8913" s="6" t="s">
        <v>7280</v>
      </c>
      <c r="C8913" s="6" t="s">
        <v>7281</v>
      </c>
      <c r="D8913" s="12">
        <v>1</v>
      </c>
    </row>
    <row r="8914" spans="1:4" x14ac:dyDescent="0.2">
      <c r="A8914" s="6" t="s">
        <v>6938</v>
      </c>
      <c r="B8914" s="6" t="s">
        <v>7282</v>
      </c>
      <c r="C8914" s="6" t="s">
        <v>7283</v>
      </c>
      <c r="D8914" s="12">
        <v>1</v>
      </c>
    </row>
    <row r="8915" spans="1:4" x14ac:dyDescent="0.2">
      <c r="A8915" s="6" t="s">
        <v>6938</v>
      </c>
      <c r="B8915" s="6" t="s">
        <v>7284</v>
      </c>
      <c r="C8915" s="6" t="s">
        <v>7285</v>
      </c>
      <c r="D8915" s="12">
        <v>1</v>
      </c>
    </row>
    <row r="8916" spans="1:4" x14ac:dyDescent="0.2">
      <c r="A8916" s="6" t="s">
        <v>6938</v>
      </c>
      <c r="B8916" s="6" t="s">
        <v>7286</v>
      </c>
      <c r="C8916" s="6" t="s">
        <v>7287</v>
      </c>
      <c r="D8916" s="12">
        <v>1</v>
      </c>
    </row>
    <row r="8917" spans="1:4" x14ac:dyDescent="0.2">
      <c r="A8917" s="6" t="s">
        <v>6938</v>
      </c>
      <c r="B8917" s="6" t="s">
        <v>7288</v>
      </c>
      <c r="C8917" s="6" t="s">
        <v>7289</v>
      </c>
      <c r="D8917" s="12">
        <v>1</v>
      </c>
    </row>
    <row r="8918" spans="1:4" x14ac:dyDescent="0.2">
      <c r="A8918" s="6" t="s">
        <v>6938</v>
      </c>
      <c r="B8918" s="6" t="s">
        <v>7290</v>
      </c>
      <c r="C8918" s="6" t="s">
        <v>7291</v>
      </c>
      <c r="D8918" s="12">
        <v>1</v>
      </c>
    </row>
    <row r="8919" spans="1:4" x14ac:dyDescent="0.2">
      <c r="A8919" s="6" t="s">
        <v>6938</v>
      </c>
      <c r="B8919" s="6" t="s">
        <v>7292</v>
      </c>
      <c r="C8919" s="6" t="s">
        <v>7293</v>
      </c>
      <c r="D8919" s="12">
        <v>1</v>
      </c>
    </row>
    <row r="8920" spans="1:4" x14ac:dyDescent="0.2">
      <c r="A8920" s="6" t="s">
        <v>6938</v>
      </c>
      <c r="B8920" s="6" t="s">
        <v>7294</v>
      </c>
      <c r="C8920" s="6" t="s">
        <v>7295</v>
      </c>
      <c r="D8920" s="12">
        <v>1</v>
      </c>
    </row>
    <row r="8921" spans="1:4" x14ac:dyDescent="0.2">
      <c r="A8921" s="6" t="s">
        <v>6938</v>
      </c>
      <c r="B8921" s="6" t="s">
        <v>7296</v>
      </c>
      <c r="C8921" s="6" t="s">
        <v>7297</v>
      </c>
      <c r="D8921" s="12">
        <v>1</v>
      </c>
    </row>
    <row r="8922" spans="1:4" x14ac:dyDescent="0.2">
      <c r="A8922" s="6" t="s">
        <v>6938</v>
      </c>
      <c r="B8922" s="6" t="s">
        <v>7298</v>
      </c>
      <c r="C8922" s="6" t="s">
        <v>7299</v>
      </c>
      <c r="D8922" s="12">
        <v>1</v>
      </c>
    </row>
    <row r="8923" spans="1:4" x14ac:dyDescent="0.2">
      <c r="A8923" s="6" t="s">
        <v>6938</v>
      </c>
      <c r="B8923" s="6" t="s">
        <v>7300</v>
      </c>
      <c r="C8923" s="6" t="s">
        <v>7301</v>
      </c>
      <c r="D8923" s="12">
        <v>1</v>
      </c>
    </row>
    <row r="8924" spans="1:4" x14ac:dyDescent="0.2">
      <c r="A8924" s="6" t="s">
        <v>6938</v>
      </c>
      <c r="B8924" s="6" t="s">
        <v>20692</v>
      </c>
      <c r="C8924" s="6" t="s">
        <v>20693</v>
      </c>
      <c r="D8924" s="12">
        <v>1</v>
      </c>
    </row>
    <row r="8925" spans="1:4" x14ac:dyDescent="0.2">
      <c r="A8925" s="6" t="s">
        <v>6938</v>
      </c>
      <c r="B8925" s="6" t="s">
        <v>7302</v>
      </c>
      <c r="C8925" s="6" t="s">
        <v>7303</v>
      </c>
      <c r="D8925" s="12">
        <v>1</v>
      </c>
    </row>
    <row r="8926" spans="1:4" x14ac:dyDescent="0.2">
      <c r="A8926" s="6" t="s">
        <v>6938</v>
      </c>
      <c r="B8926" s="6" t="s">
        <v>7304</v>
      </c>
      <c r="C8926" s="6" t="s">
        <v>7303</v>
      </c>
      <c r="D8926" s="12">
        <v>1</v>
      </c>
    </row>
    <row r="8927" spans="1:4" x14ac:dyDescent="0.2">
      <c r="A8927" s="6" t="s">
        <v>6938</v>
      </c>
      <c r="B8927" s="6" t="s">
        <v>7305</v>
      </c>
      <c r="C8927" s="6" t="s">
        <v>7306</v>
      </c>
      <c r="D8927" s="12">
        <v>1</v>
      </c>
    </row>
    <row r="8928" spans="1:4" x14ac:dyDescent="0.2">
      <c r="A8928" s="6" t="s">
        <v>6938</v>
      </c>
      <c r="B8928" s="6" t="s">
        <v>7307</v>
      </c>
      <c r="C8928" s="6" t="s">
        <v>7308</v>
      </c>
      <c r="D8928" s="12">
        <v>1</v>
      </c>
    </row>
    <row r="8929" spans="1:4" x14ac:dyDescent="0.2">
      <c r="A8929" s="6" t="s">
        <v>6938</v>
      </c>
      <c r="B8929" s="6" t="s">
        <v>7309</v>
      </c>
      <c r="C8929" s="6" t="s">
        <v>7310</v>
      </c>
      <c r="D8929" s="12">
        <v>1</v>
      </c>
    </row>
    <row r="8930" spans="1:4" x14ac:dyDescent="0.2">
      <c r="A8930" s="6" t="s">
        <v>6938</v>
      </c>
      <c r="B8930" s="6" t="s">
        <v>7311</v>
      </c>
      <c r="C8930" s="6" t="s">
        <v>7310</v>
      </c>
      <c r="D8930" s="12">
        <v>1</v>
      </c>
    </row>
    <row r="8931" spans="1:4" x14ac:dyDescent="0.2">
      <c r="A8931" s="6" t="s">
        <v>6938</v>
      </c>
      <c r="B8931" s="6" t="s">
        <v>7312</v>
      </c>
      <c r="C8931" s="6" t="s">
        <v>7313</v>
      </c>
      <c r="D8931" s="12">
        <v>1</v>
      </c>
    </row>
    <row r="8932" spans="1:4" x14ac:dyDescent="0.2">
      <c r="A8932" s="6" t="s">
        <v>6938</v>
      </c>
      <c r="B8932" s="6" t="s">
        <v>7314</v>
      </c>
      <c r="C8932" s="6" t="s">
        <v>7313</v>
      </c>
      <c r="D8932" s="12">
        <v>1</v>
      </c>
    </row>
    <row r="8933" spans="1:4" x14ac:dyDescent="0.2">
      <c r="A8933" s="6" t="s">
        <v>6938</v>
      </c>
      <c r="B8933" s="6" t="s">
        <v>7315</v>
      </c>
      <c r="C8933" s="6" t="s">
        <v>7316</v>
      </c>
      <c r="D8933" s="12">
        <v>1</v>
      </c>
    </row>
    <row r="8934" spans="1:4" x14ac:dyDescent="0.2">
      <c r="A8934" s="6" t="s">
        <v>6938</v>
      </c>
      <c r="B8934" s="6" t="s">
        <v>20694</v>
      </c>
      <c r="C8934" s="6" t="s">
        <v>20695</v>
      </c>
      <c r="D8934" s="12">
        <v>1</v>
      </c>
    </row>
    <row r="8935" spans="1:4" x14ac:dyDescent="0.2">
      <c r="A8935" s="6" t="s">
        <v>6938</v>
      </c>
      <c r="B8935" s="6" t="s">
        <v>7317</v>
      </c>
      <c r="C8935" s="6" t="s">
        <v>7318</v>
      </c>
      <c r="D8935" s="12">
        <v>1</v>
      </c>
    </row>
    <row r="8936" spans="1:4" x14ac:dyDescent="0.2">
      <c r="A8936" s="6" t="s">
        <v>6938</v>
      </c>
      <c r="B8936" s="6" t="s">
        <v>7319</v>
      </c>
      <c r="C8936" s="6" t="s">
        <v>7320</v>
      </c>
      <c r="D8936" s="12">
        <v>1</v>
      </c>
    </row>
    <row r="8937" spans="1:4" x14ac:dyDescent="0.2">
      <c r="A8937" s="6" t="s">
        <v>6938</v>
      </c>
      <c r="B8937" s="6" t="s">
        <v>7321</v>
      </c>
      <c r="C8937" s="6" t="s">
        <v>7322</v>
      </c>
      <c r="D8937" s="12">
        <v>1</v>
      </c>
    </row>
    <row r="8938" spans="1:4" x14ac:dyDescent="0.2">
      <c r="A8938" s="6" t="s">
        <v>6938</v>
      </c>
      <c r="B8938" s="6" t="s">
        <v>20696</v>
      </c>
      <c r="C8938" s="6" t="s">
        <v>20697</v>
      </c>
      <c r="D8938" s="12">
        <v>1</v>
      </c>
    </row>
    <row r="8939" spans="1:4" x14ac:dyDescent="0.2">
      <c r="A8939" s="6" t="s">
        <v>6938</v>
      </c>
      <c r="B8939" s="6" t="s">
        <v>7323</v>
      </c>
      <c r="C8939" s="6" t="s">
        <v>7324</v>
      </c>
      <c r="D8939" s="12">
        <v>1</v>
      </c>
    </row>
    <row r="8940" spans="1:4" x14ac:dyDescent="0.2">
      <c r="A8940" s="6" t="s">
        <v>6938</v>
      </c>
      <c r="B8940" s="6" t="s">
        <v>20698</v>
      </c>
      <c r="C8940" s="6" t="s">
        <v>20699</v>
      </c>
      <c r="D8940" s="12">
        <v>1</v>
      </c>
    </row>
    <row r="8941" spans="1:4" x14ac:dyDescent="0.2">
      <c r="A8941" s="6" t="s">
        <v>6938</v>
      </c>
      <c r="B8941" s="6" t="s">
        <v>20700</v>
      </c>
      <c r="C8941" s="6" t="s">
        <v>20701</v>
      </c>
      <c r="D8941" s="12">
        <v>1</v>
      </c>
    </row>
    <row r="8942" spans="1:4" x14ac:dyDescent="0.2">
      <c r="A8942" s="6" t="s">
        <v>6938</v>
      </c>
      <c r="B8942" s="6" t="s">
        <v>20702</v>
      </c>
      <c r="C8942" s="6" t="s">
        <v>20703</v>
      </c>
      <c r="D8942" s="12">
        <v>1</v>
      </c>
    </row>
    <row r="8943" spans="1:4" x14ac:dyDescent="0.2">
      <c r="A8943" s="6" t="s">
        <v>6938</v>
      </c>
      <c r="B8943" s="6" t="s">
        <v>7325</v>
      </c>
      <c r="C8943" s="6" t="s">
        <v>7326</v>
      </c>
      <c r="D8943" s="12">
        <v>1</v>
      </c>
    </row>
    <row r="8944" spans="1:4" x14ac:dyDescent="0.2">
      <c r="A8944" s="6" t="s">
        <v>6938</v>
      </c>
      <c r="B8944" s="6" t="s">
        <v>7327</v>
      </c>
      <c r="C8944" s="6" t="s">
        <v>7328</v>
      </c>
      <c r="D8944" s="12">
        <v>1</v>
      </c>
    </row>
    <row r="8945" spans="1:4" x14ac:dyDescent="0.2">
      <c r="A8945" s="6" t="s">
        <v>6938</v>
      </c>
      <c r="B8945" s="6" t="s">
        <v>7329</v>
      </c>
      <c r="C8945" s="6" t="s">
        <v>7330</v>
      </c>
      <c r="D8945" s="12">
        <v>1</v>
      </c>
    </row>
    <row r="8946" spans="1:4" x14ac:dyDescent="0.2">
      <c r="A8946" s="6" t="s">
        <v>6938</v>
      </c>
      <c r="B8946" s="6" t="s">
        <v>7331</v>
      </c>
      <c r="C8946" s="6" t="s">
        <v>7332</v>
      </c>
      <c r="D8946" s="12">
        <v>1</v>
      </c>
    </row>
    <row r="8947" spans="1:4" x14ac:dyDescent="0.2">
      <c r="A8947" s="6" t="s">
        <v>6938</v>
      </c>
      <c r="B8947" s="6" t="s">
        <v>7333</v>
      </c>
      <c r="C8947" s="6" t="s">
        <v>7334</v>
      </c>
      <c r="D8947" s="12">
        <v>1</v>
      </c>
    </row>
    <row r="8948" spans="1:4" x14ac:dyDescent="0.2">
      <c r="A8948" s="6" t="s">
        <v>6938</v>
      </c>
      <c r="B8948" s="6" t="s">
        <v>7335</v>
      </c>
      <c r="C8948" s="6" t="s">
        <v>7336</v>
      </c>
      <c r="D8948" s="12">
        <v>1</v>
      </c>
    </row>
    <row r="8949" spans="1:4" x14ac:dyDescent="0.2">
      <c r="A8949" s="6" t="s">
        <v>6938</v>
      </c>
      <c r="B8949" s="6" t="s">
        <v>7337</v>
      </c>
      <c r="C8949" s="6" t="s">
        <v>7338</v>
      </c>
      <c r="D8949" s="12">
        <v>1</v>
      </c>
    </row>
    <row r="8950" spans="1:4" x14ac:dyDescent="0.2">
      <c r="A8950" s="6" t="s">
        <v>6938</v>
      </c>
      <c r="B8950" s="6" t="s">
        <v>7339</v>
      </c>
      <c r="C8950" s="6" t="s">
        <v>7340</v>
      </c>
      <c r="D8950" s="12">
        <v>1</v>
      </c>
    </row>
    <row r="8951" spans="1:4" x14ac:dyDescent="0.2">
      <c r="A8951" s="6" t="s">
        <v>6938</v>
      </c>
      <c r="B8951" s="6" t="s">
        <v>7341</v>
      </c>
      <c r="C8951" s="6" t="s">
        <v>7342</v>
      </c>
      <c r="D8951" s="12">
        <v>1</v>
      </c>
    </row>
    <row r="8952" spans="1:4" x14ac:dyDescent="0.2">
      <c r="A8952" s="6" t="s">
        <v>6938</v>
      </c>
      <c r="B8952" s="6" t="s">
        <v>7343</v>
      </c>
      <c r="C8952" s="6" t="s">
        <v>7344</v>
      </c>
      <c r="D8952" s="12">
        <v>1</v>
      </c>
    </row>
    <row r="8953" spans="1:4" x14ac:dyDescent="0.2">
      <c r="A8953" s="6" t="s">
        <v>6938</v>
      </c>
      <c r="B8953" s="6" t="s">
        <v>7345</v>
      </c>
      <c r="C8953" s="6" t="s">
        <v>7346</v>
      </c>
      <c r="D8953" s="12">
        <v>1</v>
      </c>
    </row>
    <row r="8954" spans="1:4" x14ac:dyDescent="0.2">
      <c r="A8954" s="6" t="s">
        <v>6938</v>
      </c>
      <c r="B8954" s="6" t="s">
        <v>7347</v>
      </c>
      <c r="C8954" s="6" t="s">
        <v>7348</v>
      </c>
      <c r="D8954" s="12">
        <v>1</v>
      </c>
    </row>
    <row r="8955" spans="1:4" x14ac:dyDescent="0.2">
      <c r="A8955" s="6" t="s">
        <v>6938</v>
      </c>
      <c r="B8955" s="6" t="s">
        <v>7349</v>
      </c>
      <c r="C8955" s="6" t="s">
        <v>7350</v>
      </c>
      <c r="D8955" s="12">
        <v>1</v>
      </c>
    </row>
    <row r="8956" spans="1:4" x14ac:dyDescent="0.2">
      <c r="A8956" s="6" t="s">
        <v>6938</v>
      </c>
      <c r="B8956" s="6" t="s">
        <v>7351</v>
      </c>
      <c r="C8956" s="6" t="s">
        <v>7352</v>
      </c>
      <c r="D8956" s="12">
        <v>1</v>
      </c>
    </row>
    <row r="8957" spans="1:4" x14ac:dyDescent="0.2">
      <c r="A8957" s="6" t="s">
        <v>6938</v>
      </c>
      <c r="B8957" s="6" t="s">
        <v>7353</v>
      </c>
      <c r="C8957" s="6" t="s">
        <v>7354</v>
      </c>
      <c r="D8957" s="12">
        <v>1</v>
      </c>
    </row>
    <row r="8958" spans="1:4" x14ac:dyDescent="0.2">
      <c r="A8958" s="6" t="s">
        <v>6938</v>
      </c>
      <c r="B8958" s="6" t="s">
        <v>7355</v>
      </c>
      <c r="C8958" s="6" t="s">
        <v>7356</v>
      </c>
      <c r="D8958" s="12">
        <v>1</v>
      </c>
    </row>
    <row r="8959" spans="1:4" x14ac:dyDescent="0.2">
      <c r="A8959" s="6" t="s">
        <v>6938</v>
      </c>
      <c r="B8959" s="6" t="s">
        <v>7357</v>
      </c>
      <c r="C8959" s="6" t="s">
        <v>7358</v>
      </c>
      <c r="D8959" s="12">
        <v>1</v>
      </c>
    </row>
    <row r="8960" spans="1:4" x14ac:dyDescent="0.2">
      <c r="A8960" s="6" t="s">
        <v>6938</v>
      </c>
      <c r="B8960" s="6" t="s">
        <v>7359</v>
      </c>
      <c r="C8960" s="6" t="s">
        <v>7360</v>
      </c>
      <c r="D8960" s="12">
        <v>1</v>
      </c>
    </row>
    <row r="8961" spans="1:4" x14ac:dyDescent="0.2">
      <c r="A8961" s="6" t="s">
        <v>6938</v>
      </c>
      <c r="B8961" s="6" t="s">
        <v>7361</v>
      </c>
      <c r="C8961" s="6" t="s">
        <v>7362</v>
      </c>
      <c r="D8961" s="12">
        <v>1</v>
      </c>
    </row>
    <row r="8962" spans="1:4" x14ac:dyDescent="0.2">
      <c r="A8962" s="6" t="s">
        <v>6938</v>
      </c>
      <c r="B8962" s="6" t="s">
        <v>7363</v>
      </c>
      <c r="C8962" s="6" t="s">
        <v>7364</v>
      </c>
      <c r="D8962" s="12">
        <v>1</v>
      </c>
    </row>
    <row r="8963" spans="1:4" x14ac:dyDescent="0.2">
      <c r="A8963" s="6" t="s">
        <v>6938</v>
      </c>
      <c r="B8963" s="6" t="s">
        <v>7365</v>
      </c>
      <c r="C8963" s="6" t="s">
        <v>7366</v>
      </c>
      <c r="D8963" s="12">
        <v>1</v>
      </c>
    </row>
    <row r="8964" spans="1:4" x14ac:dyDescent="0.2">
      <c r="A8964" s="6" t="s">
        <v>6938</v>
      </c>
      <c r="B8964" s="6" t="s">
        <v>7367</v>
      </c>
      <c r="C8964" s="6" t="s">
        <v>7368</v>
      </c>
      <c r="D8964" s="12">
        <v>1</v>
      </c>
    </row>
    <row r="8965" spans="1:4" x14ac:dyDescent="0.2">
      <c r="A8965" s="6" t="s">
        <v>6938</v>
      </c>
      <c r="B8965" s="6" t="s">
        <v>7369</v>
      </c>
      <c r="C8965" s="6" t="s">
        <v>7370</v>
      </c>
      <c r="D8965" s="12">
        <v>1</v>
      </c>
    </row>
    <row r="8966" spans="1:4" x14ac:dyDescent="0.2">
      <c r="A8966" s="6" t="s">
        <v>6938</v>
      </c>
      <c r="B8966" s="6" t="s">
        <v>7371</v>
      </c>
      <c r="C8966" s="6" t="s">
        <v>7372</v>
      </c>
      <c r="D8966" s="12">
        <v>1</v>
      </c>
    </row>
    <row r="8967" spans="1:4" x14ac:dyDescent="0.2">
      <c r="A8967" s="6" t="s">
        <v>6938</v>
      </c>
      <c r="B8967" s="6" t="s">
        <v>7373</v>
      </c>
      <c r="C8967" s="6" t="s">
        <v>7374</v>
      </c>
      <c r="D8967" s="12">
        <v>1</v>
      </c>
    </row>
    <row r="8968" spans="1:4" x14ac:dyDescent="0.2">
      <c r="A8968" s="6" t="s">
        <v>6938</v>
      </c>
      <c r="B8968" s="6" t="s">
        <v>7375</v>
      </c>
      <c r="C8968" s="6" t="s">
        <v>7376</v>
      </c>
      <c r="D8968" s="12">
        <v>1</v>
      </c>
    </row>
    <row r="8969" spans="1:4" x14ac:dyDescent="0.2">
      <c r="A8969" s="6" t="s">
        <v>6938</v>
      </c>
      <c r="B8969" s="6" t="s">
        <v>20704</v>
      </c>
      <c r="C8969" s="6" t="s">
        <v>20705</v>
      </c>
      <c r="D8969" s="12">
        <v>1</v>
      </c>
    </row>
    <row r="8970" spans="1:4" x14ac:dyDescent="0.2">
      <c r="A8970" s="6" t="s">
        <v>6938</v>
      </c>
      <c r="B8970" s="6" t="s">
        <v>7377</v>
      </c>
      <c r="C8970" s="6" t="s">
        <v>7378</v>
      </c>
      <c r="D8970" s="12">
        <v>1</v>
      </c>
    </row>
    <row r="8971" spans="1:4" x14ac:dyDescent="0.2">
      <c r="A8971" s="6" t="s">
        <v>6938</v>
      </c>
      <c r="B8971" s="6" t="s">
        <v>7379</v>
      </c>
      <c r="C8971" s="6" t="s">
        <v>7380</v>
      </c>
      <c r="D8971" s="12">
        <v>1</v>
      </c>
    </row>
    <row r="8972" spans="1:4" x14ac:dyDescent="0.2">
      <c r="A8972" s="6" t="s">
        <v>6938</v>
      </c>
      <c r="B8972" s="6" t="s">
        <v>7381</v>
      </c>
      <c r="C8972" s="6" t="s">
        <v>7382</v>
      </c>
      <c r="D8972" s="12">
        <v>1</v>
      </c>
    </row>
    <row r="8973" spans="1:4" x14ac:dyDescent="0.2">
      <c r="A8973" s="6" t="s">
        <v>6938</v>
      </c>
      <c r="B8973" s="6" t="s">
        <v>7383</v>
      </c>
      <c r="C8973" s="6" t="s">
        <v>7384</v>
      </c>
      <c r="D8973" s="12">
        <v>1</v>
      </c>
    </row>
    <row r="8974" spans="1:4" x14ac:dyDescent="0.2">
      <c r="A8974" s="6" t="s">
        <v>6938</v>
      </c>
      <c r="B8974" s="6" t="s">
        <v>7385</v>
      </c>
      <c r="C8974" s="6" t="s">
        <v>7386</v>
      </c>
      <c r="D8974" s="12">
        <v>1</v>
      </c>
    </row>
    <row r="8975" spans="1:4" x14ac:dyDescent="0.2">
      <c r="A8975" s="6" t="s">
        <v>6938</v>
      </c>
      <c r="B8975" s="6" t="s">
        <v>7387</v>
      </c>
      <c r="C8975" s="6" t="s">
        <v>7388</v>
      </c>
      <c r="D8975" s="12">
        <v>1</v>
      </c>
    </row>
    <row r="8976" spans="1:4" x14ac:dyDescent="0.2">
      <c r="A8976" s="6" t="s">
        <v>6938</v>
      </c>
      <c r="B8976" s="6" t="s">
        <v>7389</v>
      </c>
      <c r="C8976" s="6" t="s">
        <v>7390</v>
      </c>
      <c r="D8976" s="12">
        <v>1</v>
      </c>
    </row>
    <row r="8977" spans="1:4" x14ac:dyDescent="0.2">
      <c r="A8977" s="6" t="s">
        <v>6938</v>
      </c>
      <c r="B8977" s="6" t="s">
        <v>7391</v>
      </c>
      <c r="C8977" s="6" t="s">
        <v>7392</v>
      </c>
      <c r="D8977" s="12">
        <v>1</v>
      </c>
    </row>
    <row r="8978" spans="1:4" x14ac:dyDescent="0.2">
      <c r="A8978" s="6" t="s">
        <v>6938</v>
      </c>
      <c r="B8978" s="6" t="s">
        <v>7393</v>
      </c>
      <c r="C8978" s="6" t="s">
        <v>7394</v>
      </c>
      <c r="D8978" s="12">
        <v>1</v>
      </c>
    </row>
    <row r="8979" spans="1:4" x14ac:dyDescent="0.2">
      <c r="A8979" s="6" t="s">
        <v>6938</v>
      </c>
      <c r="B8979" s="6" t="s">
        <v>7395</v>
      </c>
      <c r="C8979" s="6" t="s">
        <v>7396</v>
      </c>
      <c r="D8979" s="12">
        <v>1</v>
      </c>
    </row>
    <row r="8980" spans="1:4" x14ac:dyDescent="0.2">
      <c r="A8980" s="6" t="s">
        <v>6938</v>
      </c>
      <c r="B8980" s="6" t="s">
        <v>7397</v>
      </c>
      <c r="C8980" s="6" t="s">
        <v>7398</v>
      </c>
      <c r="D8980" s="12">
        <v>1</v>
      </c>
    </row>
    <row r="8981" spans="1:4" x14ac:dyDescent="0.2">
      <c r="A8981" s="6" t="s">
        <v>6938</v>
      </c>
      <c r="B8981" s="6" t="s">
        <v>7399</v>
      </c>
      <c r="C8981" s="6" t="s">
        <v>7400</v>
      </c>
      <c r="D8981" s="12">
        <v>1</v>
      </c>
    </row>
    <row r="8982" spans="1:4" x14ac:dyDescent="0.2">
      <c r="A8982" s="6" t="s">
        <v>6938</v>
      </c>
      <c r="B8982" s="6" t="s">
        <v>7401</v>
      </c>
      <c r="C8982" s="6" t="s">
        <v>7402</v>
      </c>
      <c r="D8982" s="12">
        <v>1</v>
      </c>
    </row>
    <row r="8983" spans="1:4" x14ac:dyDescent="0.2">
      <c r="A8983" s="6" t="s">
        <v>6938</v>
      </c>
      <c r="B8983" s="6" t="s">
        <v>7403</v>
      </c>
      <c r="C8983" s="6" t="s">
        <v>7404</v>
      </c>
      <c r="D8983" s="12">
        <v>1</v>
      </c>
    </row>
    <row r="8984" spans="1:4" x14ac:dyDescent="0.2">
      <c r="A8984" s="6" t="s">
        <v>6938</v>
      </c>
      <c r="B8984" s="6" t="s">
        <v>7405</v>
      </c>
      <c r="C8984" s="6" t="s">
        <v>7406</v>
      </c>
      <c r="D8984" s="12">
        <v>1</v>
      </c>
    </row>
    <row r="8985" spans="1:4" x14ac:dyDescent="0.2">
      <c r="A8985" s="6" t="s">
        <v>6938</v>
      </c>
      <c r="B8985" s="6" t="s">
        <v>7407</v>
      </c>
      <c r="C8985" s="6" t="s">
        <v>7408</v>
      </c>
      <c r="D8985" s="12">
        <v>1</v>
      </c>
    </row>
    <row r="8986" spans="1:4" x14ac:dyDescent="0.2">
      <c r="A8986" s="6" t="s">
        <v>6938</v>
      </c>
      <c r="B8986" s="6" t="s">
        <v>7409</v>
      </c>
      <c r="C8986" s="6" t="s">
        <v>7410</v>
      </c>
      <c r="D8986" s="12">
        <v>1</v>
      </c>
    </row>
    <row r="8987" spans="1:4" x14ac:dyDescent="0.2">
      <c r="A8987" s="6" t="s">
        <v>6938</v>
      </c>
      <c r="B8987" s="6" t="s">
        <v>7411</v>
      </c>
      <c r="C8987" s="6" t="s">
        <v>7412</v>
      </c>
      <c r="D8987" s="12">
        <v>1</v>
      </c>
    </row>
    <row r="8988" spans="1:4" x14ac:dyDescent="0.2">
      <c r="A8988" s="6" t="s">
        <v>6938</v>
      </c>
      <c r="B8988" s="6" t="s">
        <v>7413</v>
      </c>
      <c r="C8988" s="6" t="s">
        <v>7414</v>
      </c>
      <c r="D8988" s="12">
        <v>1</v>
      </c>
    </row>
    <row r="8989" spans="1:4" x14ac:dyDescent="0.2">
      <c r="A8989" s="6" t="s">
        <v>6938</v>
      </c>
      <c r="B8989" s="6" t="s">
        <v>7415</v>
      </c>
      <c r="C8989" s="6" t="s">
        <v>7416</v>
      </c>
      <c r="D8989" s="12">
        <v>1</v>
      </c>
    </row>
    <row r="8990" spans="1:4" x14ac:dyDescent="0.2">
      <c r="A8990" s="6" t="s">
        <v>6938</v>
      </c>
      <c r="B8990" s="6" t="s">
        <v>7417</v>
      </c>
      <c r="C8990" s="6" t="s">
        <v>7418</v>
      </c>
      <c r="D8990" s="12">
        <v>1</v>
      </c>
    </row>
    <row r="8991" spans="1:4" x14ac:dyDescent="0.2">
      <c r="A8991" s="6" t="s">
        <v>6938</v>
      </c>
      <c r="B8991" s="6" t="s">
        <v>7419</v>
      </c>
      <c r="C8991" s="6" t="s">
        <v>7420</v>
      </c>
      <c r="D8991" s="12">
        <v>1</v>
      </c>
    </row>
    <row r="8992" spans="1:4" x14ac:dyDescent="0.2">
      <c r="A8992" s="6" t="s">
        <v>6938</v>
      </c>
      <c r="B8992" s="6" t="s">
        <v>9898</v>
      </c>
      <c r="C8992" s="6" t="s">
        <v>9876</v>
      </c>
      <c r="D8992" s="12">
        <v>1</v>
      </c>
    </row>
    <row r="8993" spans="1:4" x14ac:dyDescent="0.2">
      <c r="A8993" s="6" t="s">
        <v>6938</v>
      </c>
      <c r="B8993" s="6" t="s">
        <v>20706</v>
      </c>
      <c r="C8993" s="6" t="s">
        <v>20707</v>
      </c>
      <c r="D8993" s="12">
        <v>1</v>
      </c>
    </row>
    <row r="8994" spans="1:4" x14ac:dyDescent="0.2">
      <c r="A8994" s="6" t="s">
        <v>6938</v>
      </c>
      <c r="B8994" s="6" t="s">
        <v>7421</v>
      </c>
      <c r="C8994" s="6" t="s">
        <v>7422</v>
      </c>
      <c r="D8994" s="12">
        <v>1</v>
      </c>
    </row>
    <row r="8995" spans="1:4" x14ac:dyDescent="0.2">
      <c r="A8995" s="6" t="s">
        <v>6938</v>
      </c>
      <c r="B8995" s="6" t="s">
        <v>7423</v>
      </c>
      <c r="C8995" s="6" t="s">
        <v>7424</v>
      </c>
      <c r="D8995" s="12">
        <v>1</v>
      </c>
    </row>
    <row r="8996" spans="1:4" x14ac:dyDescent="0.2">
      <c r="A8996" s="6" t="s">
        <v>6938</v>
      </c>
      <c r="B8996" s="6" t="s">
        <v>7425</v>
      </c>
      <c r="C8996" s="6" t="s">
        <v>7426</v>
      </c>
      <c r="D8996" s="12">
        <v>1</v>
      </c>
    </row>
    <row r="8997" spans="1:4" x14ac:dyDescent="0.2">
      <c r="A8997" s="6" t="s">
        <v>6938</v>
      </c>
      <c r="B8997" s="6" t="s">
        <v>7427</v>
      </c>
      <c r="C8997" s="6" t="s">
        <v>7428</v>
      </c>
      <c r="D8997" s="12">
        <v>1</v>
      </c>
    </row>
    <row r="8998" spans="1:4" x14ac:dyDescent="0.2">
      <c r="A8998" s="6" t="s">
        <v>6938</v>
      </c>
      <c r="B8998" s="6" t="s">
        <v>7429</v>
      </c>
      <c r="C8998" s="6" t="s">
        <v>7430</v>
      </c>
      <c r="D8998" s="12">
        <v>1</v>
      </c>
    </row>
    <row r="8999" spans="1:4" x14ac:dyDescent="0.2">
      <c r="A8999" s="6" t="s">
        <v>6938</v>
      </c>
      <c r="B8999" s="6" t="s">
        <v>7431</v>
      </c>
      <c r="C8999" s="6" t="s">
        <v>7432</v>
      </c>
      <c r="D8999" s="12">
        <v>1</v>
      </c>
    </row>
    <row r="9000" spans="1:4" x14ac:dyDescent="0.2">
      <c r="A9000" s="6" t="s">
        <v>6938</v>
      </c>
      <c r="B9000" s="6" t="s">
        <v>7433</v>
      </c>
      <c r="C9000" s="6" t="s">
        <v>7434</v>
      </c>
      <c r="D9000" s="12">
        <v>1</v>
      </c>
    </row>
    <row r="9001" spans="1:4" x14ac:dyDescent="0.2">
      <c r="A9001" s="6" t="s">
        <v>6938</v>
      </c>
      <c r="B9001" s="6" t="s">
        <v>7435</v>
      </c>
      <c r="C9001" s="6" t="s">
        <v>7436</v>
      </c>
      <c r="D9001" s="12">
        <v>1</v>
      </c>
    </row>
    <row r="9002" spans="1:4" x14ac:dyDescent="0.2">
      <c r="A9002" s="6" t="s">
        <v>6938</v>
      </c>
      <c r="B9002" s="6" t="s">
        <v>7437</v>
      </c>
      <c r="C9002" s="6" t="s">
        <v>7438</v>
      </c>
      <c r="D9002" s="12">
        <v>1</v>
      </c>
    </row>
    <row r="9003" spans="1:4" x14ac:dyDescent="0.2">
      <c r="A9003" s="6" t="s">
        <v>6938</v>
      </c>
      <c r="B9003" s="6" t="s">
        <v>7439</v>
      </c>
      <c r="C9003" s="6" t="s">
        <v>7440</v>
      </c>
      <c r="D9003" s="12">
        <v>1</v>
      </c>
    </row>
    <row r="9004" spans="1:4" x14ac:dyDescent="0.2">
      <c r="A9004" s="6" t="s">
        <v>6938</v>
      </c>
      <c r="B9004" s="6" t="s">
        <v>7441</v>
      </c>
      <c r="C9004" s="6" t="s">
        <v>7442</v>
      </c>
      <c r="D9004" s="12">
        <v>1</v>
      </c>
    </row>
    <row r="9005" spans="1:4" x14ac:dyDescent="0.2">
      <c r="A9005" s="6" t="s">
        <v>6938</v>
      </c>
      <c r="B9005" s="6" t="s">
        <v>7443</v>
      </c>
      <c r="C9005" s="6" t="s">
        <v>7444</v>
      </c>
      <c r="D9005" s="12">
        <v>1</v>
      </c>
    </row>
    <row r="9006" spans="1:4" x14ac:dyDescent="0.2">
      <c r="A9006" s="6" t="s">
        <v>6938</v>
      </c>
      <c r="B9006" s="6" t="s">
        <v>7445</v>
      </c>
      <c r="C9006" s="6" t="s">
        <v>7446</v>
      </c>
      <c r="D9006" s="12">
        <v>1</v>
      </c>
    </row>
    <row r="9007" spans="1:4" x14ac:dyDescent="0.2">
      <c r="A9007" s="6" t="s">
        <v>6938</v>
      </c>
      <c r="B9007" s="6" t="s">
        <v>7447</v>
      </c>
      <c r="C9007" s="6" t="s">
        <v>7448</v>
      </c>
      <c r="D9007" s="12">
        <v>1</v>
      </c>
    </row>
    <row r="9008" spans="1:4" x14ac:dyDescent="0.2">
      <c r="A9008" s="6" t="s">
        <v>6938</v>
      </c>
      <c r="B9008" s="6" t="s">
        <v>7449</v>
      </c>
      <c r="C9008" s="6" t="s">
        <v>7450</v>
      </c>
      <c r="D9008" s="12">
        <v>1</v>
      </c>
    </row>
    <row r="9009" spans="1:4" x14ac:dyDescent="0.2">
      <c r="A9009" s="6" t="s">
        <v>6938</v>
      </c>
      <c r="B9009" s="6" t="s">
        <v>7451</v>
      </c>
      <c r="C9009" s="6" t="s">
        <v>7452</v>
      </c>
      <c r="D9009" s="12">
        <v>1</v>
      </c>
    </row>
    <row r="9010" spans="1:4" x14ac:dyDescent="0.2">
      <c r="A9010" s="6" t="s">
        <v>6938</v>
      </c>
      <c r="B9010" s="6" t="s">
        <v>7453</v>
      </c>
      <c r="C9010" s="6" t="s">
        <v>7454</v>
      </c>
      <c r="D9010" s="12">
        <v>1</v>
      </c>
    </row>
    <row r="9011" spans="1:4" x14ac:dyDescent="0.2">
      <c r="A9011" s="6" t="s">
        <v>6938</v>
      </c>
      <c r="B9011" s="6" t="s">
        <v>7455</v>
      </c>
      <c r="C9011" s="6" t="s">
        <v>7456</v>
      </c>
      <c r="D9011" s="12">
        <v>1</v>
      </c>
    </row>
    <row r="9012" spans="1:4" x14ac:dyDescent="0.2">
      <c r="A9012" s="6" t="s">
        <v>6938</v>
      </c>
      <c r="B9012" s="6" t="s">
        <v>7457</v>
      </c>
      <c r="C9012" s="6" t="s">
        <v>7458</v>
      </c>
      <c r="D9012" s="12">
        <v>1</v>
      </c>
    </row>
    <row r="9013" spans="1:4" x14ac:dyDescent="0.2">
      <c r="A9013" s="6" t="s">
        <v>6938</v>
      </c>
      <c r="B9013" s="6" t="s">
        <v>7459</v>
      </c>
      <c r="C9013" s="6" t="s">
        <v>7460</v>
      </c>
      <c r="D9013" s="12">
        <v>1</v>
      </c>
    </row>
    <row r="9014" spans="1:4" x14ac:dyDescent="0.2">
      <c r="A9014" s="6" t="s">
        <v>6938</v>
      </c>
      <c r="B9014" s="6" t="s">
        <v>7461</v>
      </c>
      <c r="C9014" s="6" t="s">
        <v>7462</v>
      </c>
      <c r="D9014" s="12">
        <v>1</v>
      </c>
    </row>
    <row r="9015" spans="1:4" x14ac:dyDescent="0.2">
      <c r="A9015" s="6" t="s">
        <v>6938</v>
      </c>
      <c r="B9015" s="6" t="s">
        <v>7463</v>
      </c>
      <c r="C9015" s="6" t="s">
        <v>7464</v>
      </c>
      <c r="D9015" s="12">
        <v>1</v>
      </c>
    </row>
    <row r="9016" spans="1:4" x14ac:dyDescent="0.2">
      <c r="A9016" s="6" t="s">
        <v>6938</v>
      </c>
      <c r="B9016" s="6" t="s">
        <v>7465</v>
      </c>
      <c r="C9016" s="6" t="s">
        <v>7464</v>
      </c>
      <c r="D9016" s="12">
        <v>1</v>
      </c>
    </row>
    <row r="9017" spans="1:4" x14ac:dyDescent="0.2">
      <c r="A9017" s="6" t="s">
        <v>6938</v>
      </c>
      <c r="B9017" s="6" t="s">
        <v>7466</v>
      </c>
      <c r="C9017" s="6" t="s">
        <v>7467</v>
      </c>
      <c r="D9017" s="12">
        <v>1</v>
      </c>
    </row>
    <row r="9018" spans="1:4" x14ac:dyDescent="0.2">
      <c r="A9018" s="6" t="s">
        <v>6938</v>
      </c>
      <c r="B9018" s="6" t="s">
        <v>7468</v>
      </c>
      <c r="C9018" s="6" t="s">
        <v>7467</v>
      </c>
      <c r="D9018" s="12">
        <v>1</v>
      </c>
    </row>
    <row r="9019" spans="1:4" x14ac:dyDescent="0.2">
      <c r="A9019" s="6" t="s">
        <v>6938</v>
      </c>
      <c r="B9019" s="6" t="s">
        <v>7469</v>
      </c>
      <c r="C9019" s="6" t="s">
        <v>7470</v>
      </c>
      <c r="D9019" s="12">
        <v>1</v>
      </c>
    </row>
    <row r="9020" spans="1:4" x14ac:dyDescent="0.2">
      <c r="A9020" s="6" t="s">
        <v>6938</v>
      </c>
      <c r="B9020" s="6" t="s">
        <v>7471</v>
      </c>
      <c r="C9020" s="6" t="s">
        <v>7472</v>
      </c>
      <c r="D9020" s="12">
        <v>1</v>
      </c>
    </row>
    <row r="9021" spans="1:4" x14ac:dyDescent="0.2">
      <c r="A9021" s="6" t="s">
        <v>6938</v>
      </c>
      <c r="B9021" s="6" t="s">
        <v>7473</v>
      </c>
      <c r="C9021" s="6" t="s">
        <v>7474</v>
      </c>
      <c r="D9021" s="12">
        <v>1</v>
      </c>
    </row>
    <row r="9022" spans="1:4" x14ac:dyDescent="0.2">
      <c r="A9022" s="6" t="s">
        <v>6938</v>
      </c>
      <c r="B9022" s="6" t="s">
        <v>7475</v>
      </c>
      <c r="C9022" s="6" t="s">
        <v>7476</v>
      </c>
      <c r="D9022" s="12">
        <v>1</v>
      </c>
    </row>
    <row r="9023" spans="1:4" x14ac:dyDescent="0.2">
      <c r="A9023" s="6" t="s">
        <v>6938</v>
      </c>
      <c r="B9023" s="6" t="s">
        <v>7477</v>
      </c>
      <c r="C9023" s="6" t="s">
        <v>7478</v>
      </c>
      <c r="D9023" s="12">
        <v>1</v>
      </c>
    </row>
    <row r="9024" spans="1:4" x14ac:dyDescent="0.2">
      <c r="A9024" s="6" t="s">
        <v>6938</v>
      </c>
      <c r="B9024" s="6" t="s">
        <v>7479</v>
      </c>
      <c r="C9024" s="6" t="s">
        <v>7480</v>
      </c>
      <c r="D9024" s="12">
        <v>1</v>
      </c>
    </row>
    <row r="9025" spans="1:4" x14ac:dyDescent="0.2">
      <c r="A9025" s="6" t="s">
        <v>6938</v>
      </c>
      <c r="B9025" s="6" t="s">
        <v>7481</v>
      </c>
      <c r="C9025" s="6" t="s">
        <v>7482</v>
      </c>
      <c r="D9025" s="12">
        <v>1</v>
      </c>
    </row>
    <row r="9026" spans="1:4" x14ac:dyDescent="0.2">
      <c r="A9026" s="6" t="s">
        <v>6938</v>
      </c>
      <c r="B9026" s="6" t="s">
        <v>7483</v>
      </c>
      <c r="C9026" s="6" t="s">
        <v>7484</v>
      </c>
      <c r="D9026" s="12">
        <v>1</v>
      </c>
    </row>
    <row r="9027" spans="1:4" x14ac:dyDescent="0.2">
      <c r="A9027" s="6" t="s">
        <v>6938</v>
      </c>
      <c r="B9027" s="6" t="s">
        <v>7485</v>
      </c>
      <c r="C9027" s="6" t="s">
        <v>7486</v>
      </c>
      <c r="D9027" s="12">
        <v>1</v>
      </c>
    </row>
    <row r="9028" spans="1:4" x14ac:dyDescent="0.2">
      <c r="A9028" s="6" t="s">
        <v>6938</v>
      </c>
      <c r="B9028" s="6" t="s">
        <v>7487</v>
      </c>
      <c r="C9028" s="6" t="s">
        <v>7488</v>
      </c>
      <c r="D9028" s="12">
        <v>1</v>
      </c>
    </row>
    <row r="9029" spans="1:4" x14ac:dyDescent="0.2">
      <c r="A9029" s="6" t="s">
        <v>6938</v>
      </c>
      <c r="B9029" s="6" t="s">
        <v>7489</v>
      </c>
      <c r="C9029" s="6" t="s">
        <v>7490</v>
      </c>
      <c r="D9029" s="12">
        <v>1</v>
      </c>
    </row>
    <row r="9030" spans="1:4" x14ac:dyDescent="0.2">
      <c r="A9030" s="6" t="s">
        <v>6938</v>
      </c>
      <c r="B9030" s="6" t="s">
        <v>7491</v>
      </c>
      <c r="C9030" s="6" t="s">
        <v>7490</v>
      </c>
      <c r="D9030" s="12">
        <v>1</v>
      </c>
    </row>
    <row r="9031" spans="1:4" x14ac:dyDescent="0.2">
      <c r="A9031" s="6" t="s">
        <v>6938</v>
      </c>
      <c r="B9031" s="6" t="s">
        <v>7492</v>
      </c>
      <c r="C9031" s="6" t="s">
        <v>7493</v>
      </c>
      <c r="D9031" s="12">
        <v>1</v>
      </c>
    </row>
    <row r="9032" spans="1:4" x14ac:dyDescent="0.2">
      <c r="A9032" s="6" t="s">
        <v>6938</v>
      </c>
      <c r="B9032" s="6" t="s">
        <v>7494</v>
      </c>
      <c r="C9032" s="6" t="s">
        <v>7495</v>
      </c>
      <c r="D9032" s="12">
        <v>1</v>
      </c>
    </row>
    <row r="9033" spans="1:4" x14ac:dyDescent="0.2">
      <c r="A9033" s="6" t="s">
        <v>6938</v>
      </c>
      <c r="B9033" s="6" t="s">
        <v>7496</v>
      </c>
      <c r="C9033" s="6" t="s">
        <v>7497</v>
      </c>
      <c r="D9033" s="12">
        <v>1</v>
      </c>
    </row>
    <row r="9034" spans="1:4" x14ac:dyDescent="0.2">
      <c r="A9034" s="6" t="s">
        <v>6938</v>
      </c>
      <c r="B9034" s="6" t="s">
        <v>7498</v>
      </c>
      <c r="C9034" s="6" t="s">
        <v>7499</v>
      </c>
      <c r="D9034" s="12">
        <v>1</v>
      </c>
    </row>
    <row r="9035" spans="1:4" x14ac:dyDescent="0.2">
      <c r="A9035" s="6" t="s">
        <v>6938</v>
      </c>
      <c r="B9035" s="6" t="s">
        <v>7500</v>
      </c>
      <c r="C9035" s="6" t="s">
        <v>7501</v>
      </c>
      <c r="D9035" s="12">
        <v>1</v>
      </c>
    </row>
    <row r="9036" spans="1:4" x14ac:dyDescent="0.2">
      <c r="A9036" s="6" t="s">
        <v>6938</v>
      </c>
      <c r="B9036" s="6" t="s">
        <v>7502</v>
      </c>
      <c r="C9036" s="6" t="s">
        <v>7503</v>
      </c>
      <c r="D9036" s="12">
        <v>1</v>
      </c>
    </row>
    <row r="9037" spans="1:4" x14ac:dyDescent="0.2">
      <c r="A9037" s="6" t="s">
        <v>6938</v>
      </c>
      <c r="B9037" s="6" t="s">
        <v>7504</v>
      </c>
      <c r="C9037" s="6" t="s">
        <v>7505</v>
      </c>
      <c r="D9037" s="12">
        <v>1</v>
      </c>
    </row>
    <row r="9038" spans="1:4" x14ac:dyDescent="0.2">
      <c r="A9038" s="6" t="s">
        <v>6938</v>
      </c>
      <c r="B9038" s="6" t="s">
        <v>7506</v>
      </c>
      <c r="C9038" s="6" t="s">
        <v>7507</v>
      </c>
      <c r="D9038" s="12">
        <v>1</v>
      </c>
    </row>
    <row r="9039" spans="1:4" x14ac:dyDescent="0.2">
      <c r="A9039" s="6" t="s">
        <v>6938</v>
      </c>
      <c r="B9039" s="6" t="s">
        <v>7508</v>
      </c>
      <c r="C9039" s="6" t="s">
        <v>7509</v>
      </c>
      <c r="D9039" s="12">
        <v>1</v>
      </c>
    </row>
    <row r="9040" spans="1:4" x14ac:dyDescent="0.2">
      <c r="A9040" s="6" t="s">
        <v>6938</v>
      </c>
      <c r="B9040" s="6" t="s">
        <v>7510</v>
      </c>
      <c r="C9040" s="6" t="s">
        <v>7511</v>
      </c>
      <c r="D9040" s="12">
        <v>1</v>
      </c>
    </row>
    <row r="9041" spans="1:4" x14ac:dyDescent="0.2">
      <c r="A9041" s="6" t="s">
        <v>6938</v>
      </c>
      <c r="B9041" s="6" t="s">
        <v>7512</v>
      </c>
      <c r="C9041" s="6" t="s">
        <v>7513</v>
      </c>
      <c r="D9041" s="12">
        <v>1</v>
      </c>
    </row>
    <row r="9042" spans="1:4" x14ac:dyDescent="0.2">
      <c r="A9042" s="6" t="s">
        <v>6938</v>
      </c>
      <c r="B9042" s="6" t="s">
        <v>7514</v>
      </c>
      <c r="C9042" s="6" t="s">
        <v>7515</v>
      </c>
      <c r="D9042" s="12">
        <v>1</v>
      </c>
    </row>
    <row r="9043" spans="1:4" x14ac:dyDescent="0.2">
      <c r="A9043" s="6" t="s">
        <v>6938</v>
      </c>
      <c r="B9043" s="6" t="s">
        <v>7516</v>
      </c>
      <c r="C9043" s="6" t="s">
        <v>7517</v>
      </c>
      <c r="D9043" s="12">
        <v>1</v>
      </c>
    </row>
    <row r="9044" spans="1:4" x14ac:dyDescent="0.2">
      <c r="A9044" s="6" t="s">
        <v>6938</v>
      </c>
      <c r="B9044" s="6" t="s">
        <v>7518</v>
      </c>
      <c r="C9044" s="6" t="s">
        <v>7519</v>
      </c>
      <c r="D9044" s="12">
        <v>1</v>
      </c>
    </row>
    <row r="9045" spans="1:4" x14ac:dyDescent="0.2">
      <c r="A9045" s="6" t="s">
        <v>6938</v>
      </c>
      <c r="B9045" s="6" t="s">
        <v>7520</v>
      </c>
      <c r="C9045" s="6" t="s">
        <v>7521</v>
      </c>
      <c r="D9045" s="12">
        <v>1</v>
      </c>
    </row>
    <row r="9046" spans="1:4" x14ac:dyDescent="0.2">
      <c r="A9046" s="6" t="s">
        <v>6938</v>
      </c>
      <c r="B9046" s="6" t="s">
        <v>7522</v>
      </c>
      <c r="C9046" s="6" t="s">
        <v>7523</v>
      </c>
      <c r="D9046" s="12">
        <v>1</v>
      </c>
    </row>
    <row r="9047" spans="1:4" x14ac:dyDescent="0.2">
      <c r="A9047" s="6" t="s">
        <v>6938</v>
      </c>
      <c r="B9047" s="6" t="s">
        <v>7524</v>
      </c>
      <c r="C9047" s="6" t="s">
        <v>7525</v>
      </c>
      <c r="D9047" s="12">
        <v>1</v>
      </c>
    </row>
    <row r="9048" spans="1:4" x14ac:dyDescent="0.2">
      <c r="A9048" s="6" t="s">
        <v>6938</v>
      </c>
      <c r="B9048" s="6" t="s">
        <v>7526</v>
      </c>
      <c r="C9048" s="6" t="s">
        <v>7527</v>
      </c>
      <c r="D9048" s="12">
        <v>1</v>
      </c>
    </row>
    <row r="9049" spans="1:4" x14ac:dyDescent="0.2">
      <c r="A9049" s="6" t="s">
        <v>6938</v>
      </c>
      <c r="B9049" s="6" t="s">
        <v>7528</v>
      </c>
      <c r="C9049" s="6" t="s">
        <v>7529</v>
      </c>
      <c r="D9049" s="12">
        <v>1</v>
      </c>
    </row>
    <row r="9050" spans="1:4" x14ac:dyDescent="0.2">
      <c r="A9050" s="6" t="s">
        <v>6938</v>
      </c>
      <c r="B9050" s="6" t="s">
        <v>7530</v>
      </c>
      <c r="C9050" s="6" t="s">
        <v>7531</v>
      </c>
      <c r="D9050" s="12">
        <v>1</v>
      </c>
    </row>
    <row r="9051" spans="1:4" x14ac:dyDescent="0.2">
      <c r="A9051" s="6" t="s">
        <v>6938</v>
      </c>
      <c r="B9051" s="6" t="s">
        <v>7532</v>
      </c>
      <c r="C9051" s="6" t="s">
        <v>7533</v>
      </c>
      <c r="D9051" s="12">
        <v>1</v>
      </c>
    </row>
    <row r="9052" spans="1:4" x14ac:dyDescent="0.2">
      <c r="A9052" s="6" t="s">
        <v>6938</v>
      </c>
      <c r="B9052" s="6" t="s">
        <v>7534</v>
      </c>
      <c r="C9052" s="6" t="s">
        <v>7535</v>
      </c>
      <c r="D9052" s="12">
        <v>1</v>
      </c>
    </row>
    <row r="9053" spans="1:4" x14ac:dyDescent="0.2">
      <c r="A9053" s="6" t="s">
        <v>6938</v>
      </c>
      <c r="B9053" s="6" t="s">
        <v>7536</v>
      </c>
      <c r="C9053" s="6" t="s">
        <v>7537</v>
      </c>
      <c r="D9053" s="12">
        <v>1</v>
      </c>
    </row>
    <row r="9054" spans="1:4" x14ac:dyDescent="0.2">
      <c r="A9054" s="6" t="s">
        <v>6938</v>
      </c>
      <c r="B9054" s="6" t="s">
        <v>7538</v>
      </c>
      <c r="C9054" s="6" t="s">
        <v>7539</v>
      </c>
      <c r="D9054" s="12">
        <v>1</v>
      </c>
    </row>
    <row r="9055" spans="1:4" x14ac:dyDescent="0.2">
      <c r="A9055" s="6" t="s">
        <v>6938</v>
      </c>
      <c r="B9055" s="6" t="s">
        <v>7540</v>
      </c>
      <c r="C9055" s="6" t="s">
        <v>7541</v>
      </c>
      <c r="D9055" s="12">
        <v>1</v>
      </c>
    </row>
    <row r="9056" spans="1:4" x14ac:dyDescent="0.2">
      <c r="A9056" s="6" t="s">
        <v>6938</v>
      </c>
      <c r="B9056" s="6" t="s">
        <v>7542</v>
      </c>
      <c r="C9056" s="6" t="s">
        <v>7543</v>
      </c>
      <c r="D9056" s="12">
        <v>1</v>
      </c>
    </row>
    <row r="9057" spans="1:4" x14ac:dyDescent="0.2">
      <c r="A9057" s="6" t="s">
        <v>6938</v>
      </c>
      <c r="B9057" s="6" t="s">
        <v>7544</v>
      </c>
      <c r="C9057" s="6" t="s">
        <v>7545</v>
      </c>
      <c r="D9057" s="12">
        <v>1</v>
      </c>
    </row>
    <row r="9058" spans="1:4" x14ac:dyDescent="0.2">
      <c r="A9058" s="6" t="s">
        <v>6938</v>
      </c>
      <c r="B9058" s="6" t="s">
        <v>7546</v>
      </c>
      <c r="C9058" s="6" t="s">
        <v>7547</v>
      </c>
      <c r="D9058" s="12">
        <v>1</v>
      </c>
    </row>
    <row r="9059" spans="1:4" x14ac:dyDescent="0.2">
      <c r="A9059" s="6" t="s">
        <v>6938</v>
      </c>
      <c r="B9059" s="6" t="s">
        <v>7548</v>
      </c>
      <c r="C9059" s="6" t="s">
        <v>7549</v>
      </c>
      <c r="D9059" s="12">
        <v>1</v>
      </c>
    </row>
    <row r="9060" spans="1:4" x14ac:dyDescent="0.2">
      <c r="A9060" s="6" t="s">
        <v>6938</v>
      </c>
      <c r="B9060" s="6" t="s">
        <v>7550</v>
      </c>
      <c r="C9060" s="6" t="s">
        <v>7551</v>
      </c>
      <c r="D9060" s="12">
        <v>1</v>
      </c>
    </row>
    <row r="9061" spans="1:4" x14ac:dyDescent="0.2">
      <c r="A9061" s="6" t="s">
        <v>6938</v>
      </c>
      <c r="B9061" s="6" t="s">
        <v>7552</v>
      </c>
      <c r="C9061" s="6" t="s">
        <v>7553</v>
      </c>
      <c r="D9061" s="12">
        <v>1</v>
      </c>
    </row>
    <row r="9062" spans="1:4" x14ac:dyDescent="0.2">
      <c r="A9062" s="6" t="s">
        <v>6938</v>
      </c>
      <c r="B9062" s="6" t="s">
        <v>7554</v>
      </c>
      <c r="C9062" s="6" t="s">
        <v>7555</v>
      </c>
      <c r="D9062" s="12">
        <v>1</v>
      </c>
    </row>
    <row r="9063" spans="1:4" x14ac:dyDescent="0.2">
      <c r="A9063" s="6" t="s">
        <v>6938</v>
      </c>
      <c r="B9063" s="6" t="s">
        <v>7556</v>
      </c>
      <c r="C9063" s="6" t="s">
        <v>7557</v>
      </c>
      <c r="D9063" s="12">
        <v>1</v>
      </c>
    </row>
    <row r="9064" spans="1:4" x14ac:dyDescent="0.2">
      <c r="A9064" s="6" t="s">
        <v>6938</v>
      </c>
      <c r="B9064" s="6" t="s">
        <v>7558</v>
      </c>
      <c r="C9064" s="6" t="s">
        <v>7559</v>
      </c>
      <c r="D9064" s="12">
        <v>1</v>
      </c>
    </row>
    <row r="9065" spans="1:4" x14ac:dyDescent="0.2">
      <c r="A9065" s="6" t="s">
        <v>6938</v>
      </c>
      <c r="B9065" s="6" t="s">
        <v>7560</v>
      </c>
      <c r="C9065" s="6" t="s">
        <v>7561</v>
      </c>
      <c r="D9065" s="12">
        <v>1</v>
      </c>
    </row>
    <row r="9066" spans="1:4" x14ac:dyDescent="0.2">
      <c r="A9066" s="6" t="s">
        <v>6938</v>
      </c>
      <c r="B9066" s="6" t="s">
        <v>7562</v>
      </c>
      <c r="C9066" s="6" t="s">
        <v>7563</v>
      </c>
      <c r="D9066" s="12">
        <v>1</v>
      </c>
    </row>
    <row r="9067" spans="1:4" x14ac:dyDescent="0.2">
      <c r="A9067" s="6" t="s">
        <v>6938</v>
      </c>
      <c r="B9067" s="6" t="s">
        <v>20708</v>
      </c>
      <c r="C9067" s="6" t="s">
        <v>20709</v>
      </c>
      <c r="D9067" s="12">
        <v>1</v>
      </c>
    </row>
    <row r="9068" spans="1:4" x14ac:dyDescent="0.2">
      <c r="A9068" s="6" t="s">
        <v>6938</v>
      </c>
      <c r="B9068" s="6" t="s">
        <v>7564</v>
      </c>
      <c r="C9068" s="6" t="s">
        <v>7565</v>
      </c>
      <c r="D9068" s="12">
        <v>1</v>
      </c>
    </row>
    <row r="9069" spans="1:4" x14ac:dyDescent="0.2">
      <c r="A9069" s="6" t="s">
        <v>6938</v>
      </c>
      <c r="B9069" s="6" t="s">
        <v>7566</v>
      </c>
      <c r="C9069" s="6" t="s">
        <v>7567</v>
      </c>
      <c r="D9069" s="12">
        <v>1</v>
      </c>
    </row>
    <row r="9070" spans="1:4" x14ac:dyDescent="0.2">
      <c r="A9070" s="6" t="s">
        <v>6938</v>
      </c>
      <c r="B9070" s="6" t="s">
        <v>7568</v>
      </c>
      <c r="C9070" s="6" t="s">
        <v>7569</v>
      </c>
      <c r="D9070" s="12">
        <v>1</v>
      </c>
    </row>
    <row r="9071" spans="1:4" x14ac:dyDescent="0.2">
      <c r="A9071" s="6" t="s">
        <v>6938</v>
      </c>
      <c r="B9071" s="6" t="s">
        <v>7570</v>
      </c>
      <c r="C9071" s="6" t="s">
        <v>7571</v>
      </c>
      <c r="D9071" s="12">
        <v>1</v>
      </c>
    </row>
    <row r="9072" spans="1:4" x14ac:dyDescent="0.2">
      <c r="A9072" s="6" t="s">
        <v>6938</v>
      </c>
      <c r="B9072" s="6" t="s">
        <v>7572</v>
      </c>
      <c r="C9072" s="6" t="s">
        <v>7573</v>
      </c>
      <c r="D9072" s="12">
        <v>1</v>
      </c>
    </row>
    <row r="9073" spans="1:4" x14ac:dyDescent="0.2">
      <c r="A9073" s="6" t="s">
        <v>6938</v>
      </c>
      <c r="B9073" s="6" t="s">
        <v>7574</v>
      </c>
      <c r="C9073" s="6" t="s">
        <v>7575</v>
      </c>
      <c r="D9073" s="12">
        <v>1</v>
      </c>
    </row>
    <row r="9074" spans="1:4" x14ac:dyDescent="0.2">
      <c r="A9074" s="6" t="s">
        <v>6938</v>
      </c>
      <c r="B9074" s="6" t="s">
        <v>20710</v>
      </c>
      <c r="C9074" s="6" t="s">
        <v>20711</v>
      </c>
      <c r="D9074" s="12">
        <v>1</v>
      </c>
    </row>
    <row r="9075" spans="1:4" x14ac:dyDescent="0.2">
      <c r="A9075" s="6" t="s">
        <v>6938</v>
      </c>
      <c r="B9075" s="6" t="s">
        <v>7576</v>
      </c>
      <c r="C9075" s="6" t="s">
        <v>7577</v>
      </c>
      <c r="D9075" s="12">
        <v>1</v>
      </c>
    </row>
    <row r="9076" spans="1:4" x14ac:dyDescent="0.2">
      <c r="A9076" s="6" t="s">
        <v>6938</v>
      </c>
      <c r="B9076" s="6" t="s">
        <v>7578</v>
      </c>
      <c r="C9076" s="6" t="s">
        <v>7579</v>
      </c>
      <c r="D9076" s="12">
        <v>1</v>
      </c>
    </row>
    <row r="9077" spans="1:4" x14ac:dyDescent="0.2">
      <c r="A9077" s="6" t="s">
        <v>6938</v>
      </c>
      <c r="B9077" s="6" t="s">
        <v>7580</v>
      </c>
      <c r="C9077" s="6" t="s">
        <v>7581</v>
      </c>
      <c r="D9077" s="12">
        <v>1</v>
      </c>
    </row>
    <row r="9078" spans="1:4" x14ac:dyDescent="0.2">
      <c r="A9078" s="6" t="s">
        <v>6938</v>
      </c>
      <c r="B9078" s="6" t="s">
        <v>7582</v>
      </c>
      <c r="C9078" s="6" t="s">
        <v>7583</v>
      </c>
      <c r="D9078" s="12">
        <v>1</v>
      </c>
    </row>
    <row r="9079" spans="1:4" x14ac:dyDescent="0.2">
      <c r="A9079" s="6" t="s">
        <v>6938</v>
      </c>
      <c r="B9079" s="6" t="s">
        <v>7584</v>
      </c>
      <c r="C9079" s="6" t="s">
        <v>7585</v>
      </c>
      <c r="D9079" s="12">
        <v>1</v>
      </c>
    </row>
    <row r="9080" spans="1:4" x14ac:dyDescent="0.2">
      <c r="A9080" s="6" t="s">
        <v>6938</v>
      </c>
      <c r="B9080" s="6" t="s">
        <v>7586</v>
      </c>
      <c r="C9080" s="6" t="s">
        <v>7587</v>
      </c>
      <c r="D9080" s="12">
        <v>1</v>
      </c>
    </row>
    <row r="9081" spans="1:4" x14ac:dyDescent="0.2">
      <c r="A9081" s="6" t="s">
        <v>6938</v>
      </c>
      <c r="B9081" s="6" t="s">
        <v>7588</v>
      </c>
      <c r="C9081" s="6" t="s">
        <v>7589</v>
      </c>
      <c r="D9081" s="12">
        <v>1</v>
      </c>
    </row>
    <row r="9082" spans="1:4" x14ac:dyDescent="0.2">
      <c r="A9082" s="6" t="s">
        <v>6938</v>
      </c>
      <c r="B9082" s="6" t="s">
        <v>7590</v>
      </c>
      <c r="C9082" s="6" t="s">
        <v>7591</v>
      </c>
      <c r="D9082" s="12">
        <v>1</v>
      </c>
    </row>
    <row r="9083" spans="1:4" x14ac:dyDescent="0.2">
      <c r="A9083" s="6" t="s">
        <v>6938</v>
      </c>
      <c r="B9083" s="6" t="s">
        <v>7592</v>
      </c>
      <c r="C9083" s="6" t="s">
        <v>7593</v>
      </c>
      <c r="D9083" s="12">
        <v>1</v>
      </c>
    </row>
    <row r="9084" spans="1:4" x14ac:dyDescent="0.2">
      <c r="A9084" s="6" t="s">
        <v>6938</v>
      </c>
      <c r="B9084" s="6" t="s">
        <v>7594</v>
      </c>
      <c r="C9084" s="6" t="s">
        <v>7595</v>
      </c>
      <c r="D9084" s="12">
        <v>1</v>
      </c>
    </row>
    <row r="9085" spans="1:4" x14ac:dyDescent="0.2">
      <c r="A9085" s="6" t="s">
        <v>6938</v>
      </c>
      <c r="B9085" s="6" t="s">
        <v>7596</v>
      </c>
      <c r="C9085" s="6" t="s">
        <v>7597</v>
      </c>
      <c r="D9085" s="12">
        <v>1</v>
      </c>
    </row>
    <row r="9086" spans="1:4" x14ac:dyDescent="0.2">
      <c r="A9086" s="6" t="s">
        <v>6938</v>
      </c>
      <c r="B9086" s="6" t="s">
        <v>7598</v>
      </c>
      <c r="C9086" s="6" t="s">
        <v>7599</v>
      </c>
      <c r="D9086" s="12">
        <v>1</v>
      </c>
    </row>
    <row r="9087" spans="1:4" x14ac:dyDescent="0.2">
      <c r="A9087" s="6" t="s">
        <v>6938</v>
      </c>
      <c r="B9087" s="6" t="s">
        <v>7600</v>
      </c>
      <c r="C9087" s="6" t="s">
        <v>7601</v>
      </c>
      <c r="D9087" s="12">
        <v>1</v>
      </c>
    </row>
    <row r="9088" spans="1:4" x14ac:dyDescent="0.2">
      <c r="A9088" s="6" t="s">
        <v>6938</v>
      </c>
      <c r="B9088" s="6" t="s">
        <v>7602</v>
      </c>
      <c r="C9088" s="6" t="s">
        <v>7603</v>
      </c>
      <c r="D9088" s="12">
        <v>1</v>
      </c>
    </row>
    <row r="9089" spans="1:4" x14ac:dyDescent="0.2">
      <c r="A9089" s="6" t="s">
        <v>6938</v>
      </c>
      <c r="B9089" s="6" t="s">
        <v>7604</v>
      </c>
      <c r="C9089" s="6" t="s">
        <v>7605</v>
      </c>
      <c r="D9089" s="12">
        <v>1</v>
      </c>
    </row>
    <row r="9090" spans="1:4" x14ac:dyDescent="0.2">
      <c r="A9090" s="6" t="s">
        <v>6938</v>
      </c>
      <c r="B9090" s="6" t="s">
        <v>7606</v>
      </c>
      <c r="C9090" s="6" t="s">
        <v>7607</v>
      </c>
      <c r="D9090" s="12">
        <v>1</v>
      </c>
    </row>
    <row r="9091" spans="1:4" x14ac:dyDescent="0.2">
      <c r="A9091" s="6" t="s">
        <v>6938</v>
      </c>
      <c r="B9091" s="6" t="s">
        <v>7608</v>
      </c>
      <c r="C9091" s="6" t="s">
        <v>7609</v>
      </c>
      <c r="D9091" s="12">
        <v>1</v>
      </c>
    </row>
    <row r="9092" spans="1:4" x14ac:dyDescent="0.2">
      <c r="A9092" s="6" t="s">
        <v>6938</v>
      </c>
      <c r="B9092" s="6" t="s">
        <v>7610</v>
      </c>
      <c r="C9092" s="6" t="s">
        <v>7611</v>
      </c>
      <c r="D9092" s="12">
        <v>1</v>
      </c>
    </row>
    <row r="9093" spans="1:4" x14ac:dyDescent="0.2">
      <c r="A9093" s="6" t="s">
        <v>6938</v>
      </c>
      <c r="B9093" s="6" t="s">
        <v>7612</v>
      </c>
      <c r="C9093" s="6" t="s">
        <v>7613</v>
      </c>
      <c r="D9093" s="12">
        <v>1</v>
      </c>
    </row>
    <row r="9094" spans="1:4" x14ac:dyDescent="0.2">
      <c r="A9094" s="6" t="s">
        <v>6938</v>
      </c>
      <c r="B9094" s="6" t="s">
        <v>7614</v>
      </c>
      <c r="C9094" s="6" t="s">
        <v>7615</v>
      </c>
      <c r="D9094" s="12">
        <v>1</v>
      </c>
    </row>
    <row r="9095" spans="1:4" x14ac:dyDescent="0.2">
      <c r="A9095" s="6" t="s">
        <v>6938</v>
      </c>
      <c r="B9095" s="6" t="s">
        <v>7616</v>
      </c>
      <c r="C9095" s="6" t="s">
        <v>7617</v>
      </c>
      <c r="D9095" s="12">
        <v>1</v>
      </c>
    </row>
    <row r="9096" spans="1:4" x14ac:dyDescent="0.2">
      <c r="A9096" s="6" t="s">
        <v>6938</v>
      </c>
      <c r="B9096" s="6" t="s">
        <v>7618</v>
      </c>
      <c r="C9096" s="6" t="s">
        <v>7619</v>
      </c>
      <c r="D9096" s="12">
        <v>1</v>
      </c>
    </row>
    <row r="9097" spans="1:4" x14ac:dyDescent="0.2">
      <c r="A9097" s="6" t="s">
        <v>6938</v>
      </c>
      <c r="B9097" s="6" t="s">
        <v>7620</v>
      </c>
      <c r="C9097" s="6" t="s">
        <v>7621</v>
      </c>
      <c r="D9097" s="12">
        <v>1</v>
      </c>
    </row>
    <row r="9098" spans="1:4" x14ac:dyDescent="0.2">
      <c r="A9098" s="6" t="s">
        <v>6938</v>
      </c>
      <c r="B9098" s="6" t="s">
        <v>7622</v>
      </c>
      <c r="C9098" s="6" t="s">
        <v>7623</v>
      </c>
      <c r="D9098" s="12">
        <v>1</v>
      </c>
    </row>
    <row r="9099" spans="1:4" x14ac:dyDescent="0.2">
      <c r="A9099" s="6" t="s">
        <v>6938</v>
      </c>
      <c r="B9099" s="6" t="s">
        <v>7624</v>
      </c>
      <c r="C9099" s="6" t="s">
        <v>7625</v>
      </c>
      <c r="D9099" s="12">
        <v>1</v>
      </c>
    </row>
    <row r="9100" spans="1:4" x14ac:dyDescent="0.2">
      <c r="A9100" s="6" t="s">
        <v>6938</v>
      </c>
      <c r="B9100" s="6" t="s">
        <v>7626</v>
      </c>
      <c r="C9100" s="6" t="s">
        <v>7627</v>
      </c>
      <c r="D9100" s="12">
        <v>1</v>
      </c>
    </row>
    <row r="9101" spans="1:4" x14ac:dyDescent="0.2">
      <c r="A9101" s="6" t="s">
        <v>6938</v>
      </c>
      <c r="B9101" s="6" t="s">
        <v>7628</v>
      </c>
      <c r="C9101" s="6" t="s">
        <v>7629</v>
      </c>
      <c r="D9101" s="12">
        <v>1</v>
      </c>
    </row>
    <row r="9102" spans="1:4" x14ac:dyDescent="0.2">
      <c r="A9102" s="6" t="s">
        <v>6938</v>
      </c>
      <c r="B9102" s="6" t="s">
        <v>7630</v>
      </c>
      <c r="C9102" s="6" t="s">
        <v>7631</v>
      </c>
      <c r="D9102" s="12">
        <v>1</v>
      </c>
    </row>
    <row r="9103" spans="1:4" x14ac:dyDescent="0.2">
      <c r="A9103" s="6" t="s">
        <v>6938</v>
      </c>
      <c r="B9103" s="6" t="s">
        <v>7632</v>
      </c>
      <c r="C9103" s="6" t="s">
        <v>7633</v>
      </c>
      <c r="D9103" s="12">
        <v>1</v>
      </c>
    </row>
    <row r="9104" spans="1:4" x14ac:dyDescent="0.2">
      <c r="A9104" s="6" t="s">
        <v>6938</v>
      </c>
      <c r="B9104" s="6" t="s">
        <v>7634</v>
      </c>
      <c r="C9104" s="6" t="s">
        <v>7634</v>
      </c>
      <c r="D9104" s="12">
        <v>1</v>
      </c>
    </row>
    <row r="9105" spans="1:4" x14ac:dyDescent="0.2">
      <c r="A9105" s="6" t="s">
        <v>6938</v>
      </c>
      <c r="B9105" s="6" t="s">
        <v>7635</v>
      </c>
      <c r="C9105" s="6" t="s">
        <v>7636</v>
      </c>
      <c r="D9105" s="12">
        <v>1</v>
      </c>
    </row>
    <row r="9106" spans="1:4" x14ac:dyDescent="0.2">
      <c r="A9106" s="6" t="s">
        <v>6938</v>
      </c>
      <c r="B9106" s="6" t="s">
        <v>20712</v>
      </c>
      <c r="C9106" s="6" t="s">
        <v>7638</v>
      </c>
      <c r="D9106" s="12">
        <v>1</v>
      </c>
    </row>
    <row r="9107" spans="1:4" x14ac:dyDescent="0.2">
      <c r="A9107" s="6" t="s">
        <v>6938</v>
      </c>
      <c r="B9107" s="6" t="s">
        <v>7637</v>
      </c>
      <c r="C9107" s="6" t="s">
        <v>7638</v>
      </c>
      <c r="D9107" s="12">
        <v>1</v>
      </c>
    </row>
    <row r="9108" spans="1:4" x14ac:dyDescent="0.2">
      <c r="A9108" s="6" t="s">
        <v>6938</v>
      </c>
      <c r="B9108" s="6" t="s">
        <v>7639</v>
      </c>
      <c r="C9108" s="6" t="s">
        <v>7640</v>
      </c>
      <c r="D9108" s="12">
        <v>1</v>
      </c>
    </row>
    <row r="9109" spans="1:4" x14ac:dyDescent="0.2">
      <c r="A9109" s="6" t="s">
        <v>6938</v>
      </c>
      <c r="B9109" s="6" t="s">
        <v>20713</v>
      </c>
      <c r="C9109" s="6" t="s">
        <v>20714</v>
      </c>
      <c r="D9109" s="12">
        <v>1</v>
      </c>
    </row>
    <row r="9110" spans="1:4" x14ac:dyDescent="0.2">
      <c r="A9110" s="6" t="s">
        <v>6938</v>
      </c>
      <c r="B9110" s="6" t="s">
        <v>20715</v>
      </c>
      <c r="C9110" s="6" t="s">
        <v>20716</v>
      </c>
      <c r="D9110" s="12">
        <v>1</v>
      </c>
    </row>
    <row r="9111" spans="1:4" x14ac:dyDescent="0.2">
      <c r="A9111" s="6" t="s">
        <v>6938</v>
      </c>
      <c r="B9111" s="6" t="s">
        <v>20717</v>
      </c>
      <c r="C9111" s="6" t="s">
        <v>20718</v>
      </c>
      <c r="D9111" s="12">
        <v>1</v>
      </c>
    </row>
    <row r="9112" spans="1:4" x14ac:dyDescent="0.2">
      <c r="A9112" s="6" t="s">
        <v>6938</v>
      </c>
      <c r="B9112" s="6" t="s">
        <v>20719</v>
      </c>
      <c r="C9112" s="6" t="s">
        <v>20720</v>
      </c>
      <c r="D9112" s="12">
        <v>1</v>
      </c>
    </row>
    <row r="9113" spans="1:4" x14ac:dyDescent="0.2">
      <c r="A9113" s="6" t="s">
        <v>6938</v>
      </c>
      <c r="B9113" s="6" t="s">
        <v>7641</v>
      </c>
      <c r="C9113" s="6" t="s">
        <v>7642</v>
      </c>
      <c r="D9113" s="12">
        <v>1</v>
      </c>
    </row>
    <row r="9114" spans="1:4" x14ac:dyDescent="0.2">
      <c r="A9114" s="6" t="s">
        <v>6938</v>
      </c>
      <c r="B9114" s="6" t="s">
        <v>7643</v>
      </c>
      <c r="C9114" s="6" t="s">
        <v>7644</v>
      </c>
      <c r="D9114" s="12">
        <v>1</v>
      </c>
    </row>
    <row r="9115" spans="1:4" x14ac:dyDescent="0.2">
      <c r="A9115" s="6" t="s">
        <v>6938</v>
      </c>
      <c r="B9115" s="6" t="s">
        <v>20721</v>
      </c>
      <c r="C9115" s="6" t="s">
        <v>20722</v>
      </c>
      <c r="D9115" s="12">
        <v>1</v>
      </c>
    </row>
    <row r="9116" spans="1:4" x14ac:dyDescent="0.2">
      <c r="A9116" s="6" t="s">
        <v>6938</v>
      </c>
      <c r="B9116" s="6" t="s">
        <v>20723</v>
      </c>
      <c r="C9116" s="6" t="s">
        <v>20724</v>
      </c>
      <c r="D9116" s="12">
        <v>1</v>
      </c>
    </row>
    <row r="9117" spans="1:4" x14ac:dyDescent="0.2">
      <c r="A9117" s="6" t="s">
        <v>6938</v>
      </c>
      <c r="B9117" s="6" t="s">
        <v>20725</v>
      </c>
      <c r="C9117" s="6" t="s">
        <v>20726</v>
      </c>
      <c r="D9117" s="12">
        <v>1</v>
      </c>
    </row>
    <row r="9118" spans="1:4" x14ac:dyDescent="0.2">
      <c r="A9118" s="6" t="s">
        <v>6938</v>
      </c>
      <c r="B9118" s="6" t="s">
        <v>7645</v>
      </c>
      <c r="C9118" s="6" t="s">
        <v>7646</v>
      </c>
      <c r="D9118" s="12">
        <v>1</v>
      </c>
    </row>
    <row r="9119" spans="1:4" x14ac:dyDescent="0.2">
      <c r="A9119" s="6" t="s">
        <v>6938</v>
      </c>
      <c r="B9119" s="6" t="s">
        <v>7647</v>
      </c>
      <c r="C9119" s="6" t="s">
        <v>7648</v>
      </c>
      <c r="D9119" s="12">
        <v>1</v>
      </c>
    </row>
    <row r="9120" spans="1:4" x14ac:dyDescent="0.2">
      <c r="A9120" s="6" t="s">
        <v>6938</v>
      </c>
      <c r="B9120" s="6" t="s">
        <v>20727</v>
      </c>
      <c r="C9120" s="6" t="s">
        <v>20728</v>
      </c>
      <c r="D9120" s="12">
        <v>1</v>
      </c>
    </row>
    <row r="9121" spans="1:4" x14ac:dyDescent="0.2">
      <c r="A9121" s="6" t="s">
        <v>6938</v>
      </c>
      <c r="B9121" s="6" t="s">
        <v>7649</v>
      </c>
      <c r="C9121" s="6" t="s">
        <v>7650</v>
      </c>
      <c r="D9121" s="12">
        <v>1</v>
      </c>
    </row>
    <row r="9122" spans="1:4" x14ac:dyDescent="0.2">
      <c r="A9122" s="6" t="s">
        <v>6938</v>
      </c>
      <c r="B9122" s="6" t="s">
        <v>7651</v>
      </c>
      <c r="C9122" s="6" t="s">
        <v>7652</v>
      </c>
      <c r="D9122" s="12">
        <v>1</v>
      </c>
    </row>
    <row r="9123" spans="1:4" x14ac:dyDescent="0.2">
      <c r="A9123" s="6" t="s">
        <v>6938</v>
      </c>
      <c r="B9123" s="6" t="s">
        <v>7653</v>
      </c>
      <c r="C9123" s="6" t="s">
        <v>7652</v>
      </c>
      <c r="D9123" s="12">
        <v>1</v>
      </c>
    </row>
    <row r="9124" spans="1:4" x14ac:dyDescent="0.2">
      <c r="A9124" s="6" t="s">
        <v>6938</v>
      </c>
      <c r="B9124" s="6" t="s">
        <v>7654</v>
      </c>
      <c r="C9124" s="6" t="s">
        <v>7655</v>
      </c>
      <c r="D9124" s="12">
        <v>1</v>
      </c>
    </row>
    <row r="9125" spans="1:4" x14ac:dyDescent="0.2">
      <c r="A9125" s="6" t="s">
        <v>6938</v>
      </c>
      <c r="B9125" s="6" t="s">
        <v>7656</v>
      </c>
      <c r="C9125" s="6" t="s">
        <v>7657</v>
      </c>
      <c r="D9125" s="12">
        <v>1</v>
      </c>
    </row>
    <row r="9126" spans="1:4" x14ac:dyDescent="0.2">
      <c r="A9126" s="6" t="s">
        <v>6938</v>
      </c>
      <c r="B9126" s="6" t="s">
        <v>7658</v>
      </c>
      <c r="C9126" s="6" t="s">
        <v>7659</v>
      </c>
      <c r="D9126" s="12">
        <v>1</v>
      </c>
    </row>
    <row r="9127" spans="1:4" x14ac:dyDescent="0.2">
      <c r="A9127" s="6" t="s">
        <v>6938</v>
      </c>
      <c r="B9127" s="6" t="s">
        <v>7660</v>
      </c>
      <c r="C9127" s="6" t="s">
        <v>7661</v>
      </c>
      <c r="D9127" s="12">
        <v>1</v>
      </c>
    </row>
    <row r="9128" spans="1:4" x14ac:dyDescent="0.2">
      <c r="A9128" s="6" t="s">
        <v>6938</v>
      </c>
      <c r="B9128" s="6" t="s">
        <v>7662</v>
      </c>
      <c r="C9128" s="6" t="s">
        <v>7663</v>
      </c>
      <c r="D9128" s="12">
        <v>1</v>
      </c>
    </row>
    <row r="9129" spans="1:4" x14ac:dyDescent="0.2">
      <c r="A9129" s="6" t="s">
        <v>6938</v>
      </c>
      <c r="B9129" s="6" t="s">
        <v>7664</v>
      </c>
      <c r="C9129" s="6" t="s">
        <v>7661</v>
      </c>
      <c r="D9129" s="12">
        <v>1</v>
      </c>
    </row>
    <row r="9130" spans="1:4" x14ac:dyDescent="0.2">
      <c r="A9130" s="6" t="s">
        <v>6938</v>
      </c>
      <c r="B9130" s="6" t="s">
        <v>7665</v>
      </c>
      <c r="C9130" s="6" t="s">
        <v>7666</v>
      </c>
      <c r="D9130" s="12">
        <v>1</v>
      </c>
    </row>
    <row r="9131" spans="1:4" x14ac:dyDescent="0.2">
      <c r="A9131" s="6" t="s">
        <v>6938</v>
      </c>
      <c r="B9131" s="6" t="s">
        <v>7667</v>
      </c>
      <c r="C9131" s="6" t="s">
        <v>7663</v>
      </c>
      <c r="D9131" s="12">
        <v>1</v>
      </c>
    </row>
    <row r="9132" spans="1:4" x14ac:dyDescent="0.2">
      <c r="A9132" s="6" t="s">
        <v>6938</v>
      </c>
      <c r="B9132" s="6" t="s">
        <v>7668</v>
      </c>
      <c r="C9132" s="6" t="s">
        <v>7666</v>
      </c>
      <c r="D9132" s="12">
        <v>1</v>
      </c>
    </row>
    <row r="9133" spans="1:4" x14ac:dyDescent="0.2">
      <c r="A9133" s="6" t="s">
        <v>6938</v>
      </c>
      <c r="B9133" s="6" t="s">
        <v>7669</v>
      </c>
      <c r="C9133" s="6" t="s">
        <v>7670</v>
      </c>
      <c r="D9133" s="12">
        <v>1</v>
      </c>
    </row>
    <row r="9134" spans="1:4" x14ac:dyDescent="0.2">
      <c r="A9134" s="6" t="s">
        <v>6938</v>
      </c>
      <c r="B9134" s="6" t="s">
        <v>7671</v>
      </c>
      <c r="C9134" s="6" t="s">
        <v>7672</v>
      </c>
      <c r="D9134" s="12">
        <v>1</v>
      </c>
    </row>
    <row r="9135" spans="1:4" x14ac:dyDescent="0.2">
      <c r="A9135" s="6" t="s">
        <v>6938</v>
      </c>
      <c r="B9135" s="6" t="s">
        <v>20729</v>
      </c>
      <c r="C9135" s="6" t="s">
        <v>20730</v>
      </c>
      <c r="D9135" s="12">
        <v>1</v>
      </c>
    </row>
    <row r="9136" spans="1:4" x14ac:dyDescent="0.2">
      <c r="A9136" s="6" t="s">
        <v>6938</v>
      </c>
      <c r="B9136" s="6" t="s">
        <v>7673</v>
      </c>
      <c r="C9136" s="6" t="s">
        <v>7674</v>
      </c>
      <c r="D9136" s="12">
        <v>1</v>
      </c>
    </row>
    <row r="9137" spans="1:4" x14ac:dyDescent="0.2">
      <c r="A9137" s="6" t="s">
        <v>6938</v>
      </c>
      <c r="B9137" s="6" t="s">
        <v>7675</v>
      </c>
      <c r="C9137" s="6" t="s">
        <v>7670</v>
      </c>
      <c r="D9137" s="12">
        <v>1</v>
      </c>
    </row>
    <row r="9138" spans="1:4" x14ac:dyDescent="0.2">
      <c r="A9138" s="6" t="s">
        <v>6938</v>
      </c>
      <c r="B9138" s="6" t="s">
        <v>7676</v>
      </c>
      <c r="C9138" s="6" t="s">
        <v>7677</v>
      </c>
      <c r="D9138" s="12">
        <v>1</v>
      </c>
    </row>
    <row r="9139" spans="1:4" x14ac:dyDescent="0.2">
      <c r="A9139" s="6" t="s">
        <v>6938</v>
      </c>
      <c r="B9139" s="6" t="s">
        <v>20731</v>
      </c>
      <c r="C9139" s="6" t="s">
        <v>20732</v>
      </c>
      <c r="D9139" s="12">
        <v>1</v>
      </c>
    </row>
    <row r="9140" spans="1:4" x14ac:dyDescent="0.2">
      <c r="A9140" s="6" t="s">
        <v>6938</v>
      </c>
      <c r="B9140" s="6" t="s">
        <v>7678</v>
      </c>
      <c r="C9140" s="6" t="s">
        <v>7679</v>
      </c>
      <c r="D9140" s="12">
        <v>1</v>
      </c>
    </row>
    <row r="9141" spans="1:4" x14ac:dyDescent="0.2">
      <c r="A9141" s="6" t="s">
        <v>6938</v>
      </c>
      <c r="B9141" s="6" t="s">
        <v>7680</v>
      </c>
      <c r="C9141" s="6" t="s">
        <v>7679</v>
      </c>
      <c r="D9141" s="12">
        <v>1</v>
      </c>
    </row>
    <row r="9142" spans="1:4" x14ac:dyDescent="0.2">
      <c r="A9142" s="6" t="s">
        <v>6938</v>
      </c>
      <c r="B9142" s="6" t="s">
        <v>7681</v>
      </c>
      <c r="C9142" s="6" t="s">
        <v>7679</v>
      </c>
      <c r="D9142" s="12">
        <v>1</v>
      </c>
    </row>
    <row r="9143" spans="1:4" x14ac:dyDescent="0.2">
      <c r="A9143" s="6" t="s">
        <v>6938</v>
      </c>
      <c r="B9143" s="6" t="s">
        <v>7682</v>
      </c>
      <c r="C9143" s="6" t="s">
        <v>7683</v>
      </c>
      <c r="D9143" s="12">
        <v>1</v>
      </c>
    </row>
    <row r="9144" spans="1:4" x14ac:dyDescent="0.2">
      <c r="A9144" s="6" t="s">
        <v>6938</v>
      </c>
      <c r="B9144" s="6" t="s">
        <v>7684</v>
      </c>
      <c r="C9144" s="6" t="s">
        <v>7685</v>
      </c>
      <c r="D9144" s="12">
        <v>1</v>
      </c>
    </row>
    <row r="9145" spans="1:4" x14ac:dyDescent="0.2">
      <c r="A9145" s="6" t="s">
        <v>6938</v>
      </c>
      <c r="B9145" s="6" t="s">
        <v>7686</v>
      </c>
      <c r="C9145" s="6" t="s">
        <v>7685</v>
      </c>
      <c r="D9145" s="12">
        <v>1</v>
      </c>
    </row>
    <row r="9146" spans="1:4" x14ac:dyDescent="0.2">
      <c r="A9146" s="6" t="s">
        <v>6938</v>
      </c>
      <c r="B9146" s="6" t="s">
        <v>7687</v>
      </c>
      <c r="C9146" s="6" t="s">
        <v>7688</v>
      </c>
      <c r="D9146" s="12">
        <v>1</v>
      </c>
    </row>
    <row r="9147" spans="1:4" x14ac:dyDescent="0.2">
      <c r="A9147" s="6" t="s">
        <v>6938</v>
      </c>
      <c r="B9147" s="6" t="s">
        <v>7689</v>
      </c>
      <c r="C9147" s="6" t="s">
        <v>7688</v>
      </c>
      <c r="D9147" s="12">
        <v>1</v>
      </c>
    </row>
    <row r="9148" spans="1:4" x14ac:dyDescent="0.2">
      <c r="A9148" s="6" t="s">
        <v>6938</v>
      </c>
      <c r="B9148" s="6" t="s">
        <v>7690</v>
      </c>
      <c r="C9148" s="6" t="s">
        <v>7688</v>
      </c>
      <c r="D9148" s="12">
        <v>1</v>
      </c>
    </row>
    <row r="9149" spans="1:4" x14ac:dyDescent="0.2">
      <c r="A9149" s="6" t="s">
        <v>6938</v>
      </c>
      <c r="B9149" s="6" t="s">
        <v>7691</v>
      </c>
      <c r="C9149" s="6" t="s">
        <v>7692</v>
      </c>
      <c r="D9149" s="12">
        <v>1</v>
      </c>
    </row>
    <row r="9150" spans="1:4" x14ac:dyDescent="0.2">
      <c r="A9150" s="6" t="s">
        <v>6938</v>
      </c>
      <c r="B9150" s="6" t="s">
        <v>7693</v>
      </c>
      <c r="C9150" s="6" t="s">
        <v>7694</v>
      </c>
      <c r="D9150" s="12">
        <v>1</v>
      </c>
    </row>
    <row r="9151" spans="1:4" x14ac:dyDescent="0.2">
      <c r="A9151" s="6" t="s">
        <v>6938</v>
      </c>
      <c r="B9151" s="6" t="s">
        <v>7695</v>
      </c>
      <c r="C9151" s="6" t="s">
        <v>7694</v>
      </c>
      <c r="D9151" s="12">
        <v>1</v>
      </c>
    </row>
    <row r="9152" spans="1:4" x14ac:dyDescent="0.2">
      <c r="A9152" s="6" t="s">
        <v>6938</v>
      </c>
      <c r="B9152" s="6" t="s">
        <v>7696</v>
      </c>
      <c r="C9152" s="6" t="s">
        <v>7697</v>
      </c>
      <c r="D9152" s="12">
        <v>1</v>
      </c>
    </row>
    <row r="9153" spans="1:4" x14ac:dyDescent="0.2">
      <c r="A9153" s="6" t="s">
        <v>6938</v>
      </c>
      <c r="B9153" s="6" t="s">
        <v>7698</v>
      </c>
      <c r="C9153" s="6" t="s">
        <v>7697</v>
      </c>
      <c r="D9153" s="12">
        <v>1</v>
      </c>
    </row>
    <row r="9154" spans="1:4" x14ac:dyDescent="0.2">
      <c r="A9154" s="6" t="s">
        <v>6938</v>
      </c>
      <c r="B9154" s="6" t="s">
        <v>7699</v>
      </c>
      <c r="C9154" s="6" t="s">
        <v>7697</v>
      </c>
      <c r="D9154" s="12">
        <v>1</v>
      </c>
    </row>
    <row r="9155" spans="1:4" x14ac:dyDescent="0.2">
      <c r="A9155" s="6" t="s">
        <v>6938</v>
      </c>
      <c r="B9155" s="6" t="s">
        <v>7700</v>
      </c>
      <c r="C9155" s="6" t="s">
        <v>7701</v>
      </c>
      <c r="D9155" s="12">
        <v>1</v>
      </c>
    </row>
    <row r="9156" spans="1:4" x14ac:dyDescent="0.2">
      <c r="A9156" s="6" t="s">
        <v>6938</v>
      </c>
      <c r="B9156" s="6" t="s">
        <v>20733</v>
      </c>
      <c r="C9156" s="6" t="s">
        <v>20734</v>
      </c>
      <c r="D9156" s="12">
        <v>1</v>
      </c>
    </row>
    <row r="9157" spans="1:4" x14ac:dyDescent="0.2">
      <c r="A9157" s="6" t="s">
        <v>6938</v>
      </c>
      <c r="B9157" s="6" t="s">
        <v>7702</v>
      </c>
      <c r="C9157" s="6" t="s">
        <v>7703</v>
      </c>
      <c r="D9157" s="12">
        <v>1</v>
      </c>
    </row>
    <row r="9158" spans="1:4" x14ac:dyDescent="0.2">
      <c r="A9158" s="6" t="s">
        <v>6938</v>
      </c>
      <c r="B9158" s="6" t="s">
        <v>7704</v>
      </c>
      <c r="C9158" s="6" t="s">
        <v>7705</v>
      </c>
      <c r="D9158" s="12">
        <v>1</v>
      </c>
    </row>
    <row r="9159" spans="1:4" x14ac:dyDescent="0.2">
      <c r="A9159" s="6" t="s">
        <v>6938</v>
      </c>
      <c r="B9159" s="6" t="s">
        <v>7706</v>
      </c>
      <c r="C9159" s="6" t="s">
        <v>7705</v>
      </c>
      <c r="D9159" s="12">
        <v>1</v>
      </c>
    </row>
    <row r="9160" spans="1:4" x14ac:dyDescent="0.2">
      <c r="A9160" s="6" t="s">
        <v>6938</v>
      </c>
      <c r="B9160" s="6" t="s">
        <v>7707</v>
      </c>
      <c r="C9160" s="6" t="s">
        <v>7708</v>
      </c>
      <c r="D9160" s="12">
        <v>1</v>
      </c>
    </row>
    <row r="9161" spans="1:4" x14ac:dyDescent="0.2">
      <c r="A9161" s="6" t="s">
        <v>6938</v>
      </c>
      <c r="B9161" s="6" t="s">
        <v>7709</v>
      </c>
      <c r="C9161" s="6" t="s">
        <v>7710</v>
      </c>
      <c r="D9161" s="12">
        <v>1</v>
      </c>
    </row>
    <row r="9162" spans="1:4" x14ac:dyDescent="0.2">
      <c r="A9162" s="6" t="s">
        <v>6938</v>
      </c>
      <c r="B9162" s="6" t="s">
        <v>7711</v>
      </c>
      <c r="C9162" s="6" t="s">
        <v>7710</v>
      </c>
      <c r="D9162" s="12">
        <v>1</v>
      </c>
    </row>
    <row r="9163" spans="1:4" x14ac:dyDescent="0.2">
      <c r="A9163" s="6" t="s">
        <v>6938</v>
      </c>
      <c r="B9163" s="6" t="s">
        <v>7712</v>
      </c>
      <c r="C9163" s="6" t="s">
        <v>7713</v>
      </c>
      <c r="D9163" s="12">
        <v>1</v>
      </c>
    </row>
    <row r="9164" spans="1:4" x14ac:dyDescent="0.2">
      <c r="A9164" s="6" t="s">
        <v>6938</v>
      </c>
      <c r="B9164" s="6" t="s">
        <v>7714</v>
      </c>
      <c r="C9164" s="6" t="s">
        <v>7713</v>
      </c>
      <c r="D9164" s="12">
        <v>1</v>
      </c>
    </row>
    <row r="9165" spans="1:4" x14ac:dyDescent="0.2">
      <c r="A9165" s="6" t="s">
        <v>6938</v>
      </c>
      <c r="B9165" s="6" t="s">
        <v>7715</v>
      </c>
      <c r="C9165" s="6" t="s">
        <v>7710</v>
      </c>
      <c r="D9165" s="12">
        <v>1</v>
      </c>
    </row>
    <row r="9166" spans="1:4" x14ac:dyDescent="0.2">
      <c r="A9166" s="6" t="s">
        <v>6938</v>
      </c>
      <c r="B9166" s="6" t="s">
        <v>7716</v>
      </c>
      <c r="C9166" s="6" t="s">
        <v>7713</v>
      </c>
      <c r="D9166" s="12">
        <v>1</v>
      </c>
    </row>
    <row r="9167" spans="1:4" x14ac:dyDescent="0.2">
      <c r="A9167" s="6" t="s">
        <v>6938</v>
      </c>
      <c r="B9167" s="6" t="s">
        <v>7717</v>
      </c>
      <c r="C9167" s="6" t="s">
        <v>7710</v>
      </c>
      <c r="D9167" s="12">
        <v>1</v>
      </c>
    </row>
    <row r="9168" spans="1:4" x14ac:dyDescent="0.2">
      <c r="A9168" s="6" t="s">
        <v>6938</v>
      </c>
      <c r="B9168" s="6" t="s">
        <v>7718</v>
      </c>
      <c r="C9168" s="6" t="s">
        <v>7719</v>
      </c>
      <c r="D9168" s="12">
        <v>1</v>
      </c>
    </row>
    <row r="9169" spans="1:4" x14ac:dyDescent="0.2">
      <c r="A9169" s="6" t="s">
        <v>6938</v>
      </c>
      <c r="B9169" s="6" t="s">
        <v>7720</v>
      </c>
      <c r="C9169" s="6" t="s">
        <v>7719</v>
      </c>
      <c r="D9169" s="12">
        <v>1</v>
      </c>
    </row>
    <row r="9170" spans="1:4" x14ac:dyDescent="0.2">
      <c r="A9170" s="6" t="s">
        <v>6938</v>
      </c>
      <c r="B9170" s="6" t="s">
        <v>7721</v>
      </c>
      <c r="C9170" s="6" t="s">
        <v>7722</v>
      </c>
      <c r="D9170" s="12">
        <v>1</v>
      </c>
    </row>
    <row r="9171" spans="1:4" x14ac:dyDescent="0.2">
      <c r="A9171" s="6" t="s">
        <v>6938</v>
      </c>
      <c r="B9171" s="6" t="s">
        <v>7723</v>
      </c>
      <c r="C9171" s="6" t="s">
        <v>7724</v>
      </c>
      <c r="D9171" s="12">
        <v>1</v>
      </c>
    </row>
    <row r="9172" spans="1:4" x14ac:dyDescent="0.2">
      <c r="A9172" s="6" t="s">
        <v>6938</v>
      </c>
      <c r="B9172" s="6" t="s">
        <v>7725</v>
      </c>
      <c r="C9172" s="6" t="s">
        <v>7726</v>
      </c>
      <c r="D9172" s="12">
        <v>1</v>
      </c>
    </row>
    <row r="9173" spans="1:4" x14ac:dyDescent="0.2">
      <c r="A9173" s="6" t="s">
        <v>6938</v>
      </c>
      <c r="B9173" s="6" t="s">
        <v>7727</v>
      </c>
      <c r="C9173" s="6" t="s">
        <v>7728</v>
      </c>
      <c r="D9173" s="12">
        <v>1</v>
      </c>
    </row>
    <row r="9174" spans="1:4" x14ac:dyDescent="0.2">
      <c r="A9174" s="6" t="s">
        <v>6938</v>
      </c>
      <c r="B9174" s="6" t="s">
        <v>7729</v>
      </c>
      <c r="C9174" s="6" t="s">
        <v>7719</v>
      </c>
      <c r="D9174" s="12">
        <v>1</v>
      </c>
    </row>
    <row r="9175" spans="1:4" x14ac:dyDescent="0.2">
      <c r="A9175" s="6" t="s">
        <v>6938</v>
      </c>
      <c r="B9175" s="6" t="s">
        <v>7730</v>
      </c>
      <c r="C9175" s="6" t="s">
        <v>7731</v>
      </c>
      <c r="D9175" s="12">
        <v>1</v>
      </c>
    </row>
    <row r="9176" spans="1:4" x14ac:dyDescent="0.2">
      <c r="A9176" s="6" t="s">
        <v>6938</v>
      </c>
      <c r="B9176" s="6" t="s">
        <v>7732</v>
      </c>
      <c r="C9176" s="6" t="s">
        <v>7733</v>
      </c>
      <c r="D9176" s="12">
        <v>1</v>
      </c>
    </row>
    <row r="9177" spans="1:4" x14ac:dyDescent="0.2">
      <c r="A9177" s="6" t="s">
        <v>6938</v>
      </c>
      <c r="B9177" s="6" t="s">
        <v>7734</v>
      </c>
      <c r="C9177" s="6" t="s">
        <v>7735</v>
      </c>
      <c r="D9177" s="12">
        <v>1</v>
      </c>
    </row>
    <row r="9178" spans="1:4" x14ac:dyDescent="0.2">
      <c r="A9178" s="6" t="s">
        <v>6938</v>
      </c>
      <c r="B9178" s="6" t="s">
        <v>9899</v>
      </c>
      <c r="C9178" s="6" t="s">
        <v>9877</v>
      </c>
      <c r="D9178" s="12">
        <v>1</v>
      </c>
    </row>
    <row r="9179" spans="1:4" x14ac:dyDescent="0.2">
      <c r="A9179" s="6" t="s">
        <v>6938</v>
      </c>
      <c r="B9179" s="6" t="s">
        <v>7736</v>
      </c>
      <c r="C9179" s="6" t="s">
        <v>7737</v>
      </c>
      <c r="D9179" s="12">
        <v>1</v>
      </c>
    </row>
    <row r="9180" spans="1:4" x14ac:dyDescent="0.2">
      <c r="A9180" s="6" t="s">
        <v>6938</v>
      </c>
      <c r="B9180" s="6" t="s">
        <v>7738</v>
      </c>
      <c r="C9180" s="6" t="s">
        <v>7739</v>
      </c>
      <c r="D9180" s="12">
        <v>1</v>
      </c>
    </row>
    <row r="9181" spans="1:4" x14ac:dyDescent="0.2">
      <c r="A9181" s="6" t="s">
        <v>6938</v>
      </c>
      <c r="B9181" s="6" t="s">
        <v>7740</v>
      </c>
      <c r="C9181" s="6" t="s">
        <v>7741</v>
      </c>
      <c r="D9181" s="12">
        <v>1</v>
      </c>
    </row>
    <row r="9182" spans="1:4" x14ac:dyDescent="0.2">
      <c r="A9182" s="6" t="s">
        <v>6938</v>
      </c>
      <c r="B9182" s="6" t="s">
        <v>7742</v>
      </c>
      <c r="C9182" s="6" t="s">
        <v>7743</v>
      </c>
      <c r="D9182" s="12">
        <v>1</v>
      </c>
    </row>
    <row r="9183" spans="1:4" x14ac:dyDescent="0.2">
      <c r="A9183" s="6" t="s">
        <v>6938</v>
      </c>
      <c r="B9183" s="6" t="s">
        <v>7744</v>
      </c>
      <c r="C9183" s="6" t="s">
        <v>7745</v>
      </c>
      <c r="D9183" s="12">
        <v>1</v>
      </c>
    </row>
    <row r="9184" spans="1:4" x14ac:dyDescent="0.2">
      <c r="A9184" s="6" t="s">
        <v>6938</v>
      </c>
      <c r="B9184" s="6" t="s">
        <v>7746</v>
      </c>
      <c r="C9184" s="6" t="s">
        <v>7747</v>
      </c>
      <c r="D9184" s="12">
        <v>1</v>
      </c>
    </row>
    <row r="9185" spans="1:4" x14ac:dyDescent="0.2">
      <c r="A9185" s="6" t="s">
        <v>6938</v>
      </c>
      <c r="B9185" s="6" t="s">
        <v>7748</v>
      </c>
      <c r="C9185" s="6" t="s">
        <v>7749</v>
      </c>
      <c r="D9185" s="12">
        <v>1</v>
      </c>
    </row>
    <row r="9186" spans="1:4" x14ac:dyDescent="0.2">
      <c r="A9186" s="6" t="s">
        <v>6938</v>
      </c>
      <c r="B9186" s="6" t="s">
        <v>7750</v>
      </c>
      <c r="C9186" s="6" t="s">
        <v>7751</v>
      </c>
      <c r="D9186" s="12">
        <v>1</v>
      </c>
    </row>
    <row r="9187" spans="1:4" x14ac:dyDescent="0.2">
      <c r="A9187" s="6" t="s">
        <v>6938</v>
      </c>
      <c r="B9187" s="6" t="s">
        <v>7752</v>
      </c>
      <c r="C9187" s="6" t="s">
        <v>7753</v>
      </c>
      <c r="D9187" s="12">
        <v>1</v>
      </c>
    </row>
    <row r="9188" spans="1:4" x14ac:dyDescent="0.2">
      <c r="A9188" s="6" t="s">
        <v>6938</v>
      </c>
      <c r="B9188" s="6" t="s">
        <v>7754</v>
      </c>
      <c r="C9188" s="6" t="s">
        <v>7755</v>
      </c>
      <c r="D9188" s="12">
        <v>1</v>
      </c>
    </row>
    <row r="9189" spans="1:4" x14ac:dyDescent="0.2">
      <c r="A9189" s="6" t="s">
        <v>6938</v>
      </c>
      <c r="B9189" s="6" t="s">
        <v>7756</v>
      </c>
      <c r="C9189" s="6" t="s">
        <v>7757</v>
      </c>
      <c r="D9189" s="12">
        <v>1</v>
      </c>
    </row>
    <row r="9190" spans="1:4" x14ac:dyDescent="0.2">
      <c r="A9190" s="6" t="s">
        <v>6938</v>
      </c>
      <c r="B9190" s="6" t="s">
        <v>7758</v>
      </c>
      <c r="C9190" s="6" t="s">
        <v>7759</v>
      </c>
      <c r="D9190" s="12">
        <v>1</v>
      </c>
    </row>
    <row r="9191" spans="1:4" x14ac:dyDescent="0.2">
      <c r="A9191" s="6" t="s">
        <v>6938</v>
      </c>
      <c r="B9191" s="6" t="s">
        <v>7760</v>
      </c>
      <c r="C9191" s="6" t="s">
        <v>7761</v>
      </c>
      <c r="D9191" s="12">
        <v>1</v>
      </c>
    </row>
    <row r="9192" spans="1:4" x14ac:dyDescent="0.2">
      <c r="A9192" s="6" t="s">
        <v>6938</v>
      </c>
      <c r="B9192" s="6" t="s">
        <v>7762</v>
      </c>
      <c r="C9192" s="6" t="s">
        <v>7763</v>
      </c>
      <c r="D9192" s="12">
        <v>1</v>
      </c>
    </row>
    <row r="9193" spans="1:4" x14ac:dyDescent="0.2">
      <c r="A9193" s="6" t="s">
        <v>6938</v>
      </c>
      <c r="B9193" s="6" t="s">
        <v>7764</v>
      </c>
      <c r="C9193" s="6" t="s">
        <v>7765</v>
      </c>
      <c r="D9193" s="12">
        <v>1</v>
      </c>
    </row>
    <row r="9194" spans="1:4" x14ac:dyDescent="0.2">
      <c r="A9194" s="6" t="s">
        <v>6938</v>
      </c>
      <c r="B9194" s="6" t="s">
        <v>7766</v>
      </c>
      <c r="C9194" s="6" t="s">
        <v>7767</v>
      </c>
      <c r="D9194" s="12">
        <v>1</v>
      </c>
    </row>
    <row r="9195" spans="1:4" x14ac:dyDescent="0.2">
      <c r="A9195" s="6" t="s">
        <v>6938</v>
      </c>
      <c r="B9195" s="6" t="s">
        <v>7768</v>
      </c>
      <c r="C9195" s="6" t="s">
        <v>7769</v>
      </c>
      <c r="D9195" s="12">
        <v>1</v>
      </c>
    </row>
    <row r="9196" spans="1:4" x14ac:dyDescent="0.2">
      <c r="A9196" s="6" t="s">
        <v>6938</v>
      </c>
      <c r="B9196" s="6" t="s">
        <v>7770</v>
      </c>
      <c r="C9196" s="6" t="s">
        <v>7771</v>
      </c>
      <c r="D9196" s="12">
        <v>1</v>
      </c>
    </row>
    <row r="9197" spans="1:4" x14ac:dyDescent="0.2">
      <c r="A9197" s="6" t="s">
        <v>6938</v>
      </c>
      <c r="B9197" s="6" t="s">
        <v>7772</v>
      </c>
      <c r="C9197" s="6" t="s">
        <v>7773</v>
      </c>
      <c r="D9197" s="12">
        <v>1</v>
      </c>
    </row>
    <row r="9198" spans="1:4" x14ac:dyDescent="0.2">
      <c r="A9198" s="6" t="s">
        <v>6938</v>
      </c>
      <c r="B9198" s="6" t="s">
        <v>7774</v>
      </c>
      <c r="C9198" s="6" t="s">
        <v>7775</v>
      </c>
      <c r="D9198" s="12">
        <v>1</v>
      </c>
    </row>
    <row r="9199" spans="1:4" x14ac:dyDescent="0.2">
      <c r="A9199" s="6" t="s">
        <v>6938</v>
      </c>
      <c r="B9199" s="6" t="s">
        <v>7776</v>
      </c>
      <c r="C9199" s="6" t="s">
        <v>7777</v>
      </c>
      <c r="D9199" s="12">
        <v>1</v>
      </c>
    </row>
    <row r="9200" spans="1:4" x14ac:dyDescent="0.2">
      <c r="A9200" s="6" t="s">
        <v>6938</v>
      </c>
      <c r="B9200" s="6" t="s">
        <v>7778</v>
      </c>
      <c r="C9200" s="6" t="s">
        <v>7779</v>
      </c>
      <c r="D9200" s="12">
        <v>1</v>
      </c>
    </row>
    <row r="9201" spans="1:4" x14ac:dyDescent="0.2">
      <c r="A9201" s="6" t="s">
        <v>6938</v>
      </c>
      <c r="B9201" s="6" t="s">
        <v>7780</v>
      </c>
      <c r="C9201" s="6" t="s">
        <v>7781</v>
      </c>
      <c r="D9201" s="12">
        <v>1</v>
      </c>
    </row>
    <row r="9202" spans="1:4" x14ac:dyDescent="0.2">
      <c r="A9202" s="6" t="s">
        <v>6938</v>
      </c>
      <c r="B9202" s="6" t="s">
        <v>7782</v>
      </c>
      <c r="C9202" s="6" t="s">
        <v>7783</v>
      </c>
      <c r="D9202" s="12">
        <v>1</v>
      </c>
    </row>
    <row r="9203" spans="1:4" x14ac:dyDescent="0.2">
      <c r="A9203" s="6" t="s">
        <v>6938</v>
      </c>
      <c r="B9203" s="6" t="s">
        <v>7784</v>
      </c>
      <c r="C9203" s="6" t="s">
        <v>7785</v>
      </c>
      <c r="D9203" s="12">
        <v>1</v>
      </c>
    </row>
    <row r="9204" spans="1:4" x14ac:dyDescent="0.2">
      <c r="A9204" s="6" t="s">
        <v>6938</v>
      </c>
      <c r="B9204" s="6" t="s">
        <v>7786</v>
      </c>
      <c r="C9204" s="6" t="s">
        <v>7787</v>
      </c>
      <c r="D9204" s="12">
        <v>1</v>
      </c>
    </row>
    <row r="9205" spans="1:4" x14ac:dyDescent="0.2">
      <c r="A9205" s="6" t="s">
        <v>6938</v>
      </c>
      <c r="B9205" s="6" t="s">
        <v>7788</v>
      </c>
      <c r="C9205" s="6" t="s">
        <v>7789</v>
      </c>
      <c r="D9205" s="12">
        <v>1</v>
      </c>
    </row>
    <row r="9206" spans="1:4" x14ac:dyDescent="0.2">
      <c r="A9206" s="6" t="s">
        <v>6938</v>
      </c>
      <c r="B9206" s="6" t="s">
        <v>7790</v>
      </c>
      <c r="C9206" s="6" t="s">
        <v>7791</v>
      </c>
      <c r="D9206" s="12">
        <v>1</v>
      </c>
    </row>
    <row r="9207" spans="1:4" x14ac:dyDescent="0.2">
      <c r="A9207" s="6" t="s">
        <v>6938</v>
      </c>
      <c r="B9207" s="6" t="s">
        <v>7792</v>
      </c>
      <c r="C9207" s="6" t="s">
        <v>7793</v>
      </c>
      <c r="D9207" s="12">
        <v>1</v>
      </c>
    </row>
    <row r="9208" spans="1:4" x14ac:dyDescent="0.2">
      <c r="A9208" s="6" t="s">
        <v>6938</v>
      </c>
      <c r="B9208" s="6" t="s">
        <v>7794</v>
      </c>
      <c r="C9208" s="6" t="s">
        <v>7795</v>
      </c>
      <c r="D9208" s="12">
        <v>1</v>
      </c>
    </row>
    <row r="9209" spans="1:4" x14ac:dyDescent="0.2">
      <c r="A9209" s="6" t="s">
        <v>6938</v>
      </c>
      <c r="B9209" s="6" t="s">
        <v>7796</v>
      </c>
      <c r="C9209" s="6" t="s">
        <v>7797</v>
      </c>
      <c r="D9209" s="12">
        <v>1</v>
      </c>
    </row>
    <row r="9210" spans="1:4" x14ac:dyDescent="0.2">
      <c r="A9210" s="6" t="s">
        <v>6938</v>
      </c>
      <c r="B9210" s="6" t="s">
        <v>7798</v>
      </c>
      <c r="C9210" s="6" t="s">
        <v>7799</v>
      </c>
      <c r="D9210" s="12">
        <v>1</v>
      </c>
    </row>
    <row r="9211" spans="1:4" x14ac:dyDescent="0.2">
      <c r="A9211" s="6" t="s">
        <v>6938</v>
      </c>
      <c r="B9211" s="6" t="s">
        <v>7800</v>
      </c>
      <c r="C9211" s="6" t="s">
        <v>7801</v>
      </c>
      <c r="D9211" s="12">
        <v>1</v>
      </c>
    </row>
    <row r="9212" spans="1:4" x14ac:dyDescent="0.2">
      <c r="A9212" s="6" t="s">
        <v>6938</v>
      </c>
      <c r="B9212" s="6" t="s">
        <v>7802</v>
      </c>
      <c r="C9212" s="6" t="s">
        <v>7803</v>
      </c>
      <c r="D9212" s="12">
        <v>1</v>
      </c>
    </row>
    <row r="9213" spans="1:4" x14ac:dyDescent="0.2">
      <c r="A9213" s="6" t="s">
        <v>6938</v>
      </c>
      <c r="B9213" s="6" t="s">
        <v>7804</v>
      </c>
      <c r="C9213" s="6" t="s">
        <v>7805</v>
      </c>
      <c r="D9213" s="12">
        <v>1</v>
      </c>
    </row>
    <row r="9214" spans="1:4" x14ac:dyDescent="0.2">
      <c r="A9214" s="6" t="s">
        <v>6938</v>
      </c>
      <c r="B9214" s="6" t="s">
        <v>7806</v>
      </c>
      <c r="C9214" s="6" t="s">
        <v>7807</v>
      </c>
      <c r="D9214" s="12">
        <v>1</v>
      </c>
    </row>
    <row r="9215" spans="1:4" x14ac:dyDescent="0.2">
      <c r="A9215" s="6" t="s">
        <v>6938</v>
      </c>
      <c r="B9215" s="6" t="s">
        <v>7808</v>
      </c>
      <c r="C9215" s="6" t="s">
        <v>7809</v>
      </c>
      <c r="D9215" s="12">
        <v>1</v>
      </c>
    </row>
    <row r="9216" spans="1:4" x14ac:dyDescent="0.2">
      <c r="A9216" s="6" t="s">
        <v>6938</v>
      </c>
      <c r="B9216" s="6" t="s">
        <v>20735</v>
      </c>
      <c r="C9216" s="6" t="s">
        <v>20736</v>
      </c>
      <c r="D9216" s="12">
        <v>1</v>
      </c>
    </row>
    <row r="9217" spans="1:4" x14ac:dyDescent="0.2">
      <c r="A9217" s="6" t="s">
        <v>6938</v>
      </c>
      <c r="B9217" s="6" t="s">
        <v>7810</v>
      </c>
      <c r="C9217" s="6" t="s">
        <v>7811</v>
      </c>
      <c r="D9217" s="12">
        <v>1</v>
      </c>
    </row>
    <row r="9218" spans="1:4" x14ac:dyDescent="0.2">
      <c r="A9218" s="6" t="s">
        <v>6938</v>
      </c>
      <c r="B9218" s="6" t="s">
        <v>20737</v>
      </c>
      <c r="C9218" s="6" t="s">
        <v>20738</v>
      </c>
      <c r="D9218" s="12">
        <v>1</v>
      </c>
    </row>
    <row r="9219" spans="1:4" x14ac:dyDescent="0.2">
      <c r="A9219" s="6" t="s">
        <v>6938</v>
      </c>
      <c r="B9219" s="6" t="s">
        <v>20739</v>
      </c>
      <c r="C9219" s="6" t="s">
        <v>20740</v>
      </c>
      <c r="D9219" s="12">
        <v>1</v>
      </c>
    </row>
    <row r="9220" spans="1:4" x14ac:dyDescent="0.2">
      <c r="A9220" s="6" t="s">
        <v>6938</v>
      </c>
      <c r="B9220" s="6" t="s">
        <v>20741</v>
      </c>
      <c r="C9220" s="6" t="s">
        <v>20742</v>
      </c>
      <c r="D9220" s="12">
        <v>1</v>
      </c>
    </row>
    <row r="9221" spans="1:4" x14ac:dyDescent="0.2">
      <c r="A9221" s="6" t="s">
        <v>6938</v>
      </c>
      <c r="B9221" s="6" t="s">
        <v>20743</v>
      </c>
      <c r="C9221" s="6" t="s">
        <v>20744</v>
      </c>
      <c r="D9221" s="12">
        <v>1</v>
      </c>
    </row>
    <row r="9222" spans="1:4" x14ac:dyDescent="0.2">
      <c r="A9222" s="6" t="s">
        <v>6938</v>
      </c>
      <c r="B9222" s="6" t="s">
        <v>20745</v>
      </c>
      <c r="C9222" s="6" t="s">
        <v>20744</v>
      </c>
      <c r="D9222" s="12">
        <v>1</v>
      </c>
    </row>
    <row r="9223" spans="1:4" x14ac:dyDescent="0.2">
      <c r="A9223" s="6" t="s">
        <v>6938</v>
      </c>
      <c r="B9223" s="6" t="s">
        <v>20746</v>
      </c>
      <c r="C9223" s="6" t="s">
        <v>20744</v>
      </c>
      <c r="D9223" s="12">
        <v>1</v>
      </c>
    </row>
    <row r="9224" spans="1:4" x14ac:dyDescent="0.2">
      <c r="A9224" s="6" t="s">
        <v>6938</v>
      </c>
      <c r="B9224" s="6" t="s">
        <v>7812</v>
      </c>
      <c r="C9224" s="6" t="s">
        <v>7813</v>
      </c>
      <c r="D9224" s="12">
        <v>1</v>
      </c>
    </row>
    <row r="9225" spans="1:4" x14ac:dyDescent="0.2">
      <c r="A9225" s="6" t="s">
        <v>6938</v>
      </c>
      <c r="B9225" s="6" t="s">
        <v>7814</v>
      </c>
      <c r="C9225" s="6" t="s">
        <v>7815</v>
      </c>
      <c r="D9225" s="12">
        <v>1</v>
      </c>
    </row>
    <row r="9226" spans="1:4" x14ac:dyDescent="0.2">
      <c r="A9226" s="6" t="s">
        <v>6938</v>
      </c>
      <c r="B9226" s="6" t="s">
        <v>20747</v>
      </c>
      <c r="C9226" s="6" t="s">
        <v>20747</v>
      </c>
      <c r="D9226" s="12">
        <v>1</v>
      </c>
    </row>
    <row r="9227" spans="1:4" x14ac:dyDescent="0.2">
      <c r="A9227" s="6" t="s">
        <v>6938</v>
      </c>
      <c r="B9227" s="6" t="s">
        <v>20748</v>
      </c>
      <c r="C9227" s="6" t="s">
        <v>20749</v>
      </c>
      <c r="D9227" s="12">
        <v>1</v>
      </c>
    </row>
    <row r="9228" spans="1:4" x14ac:dyDescent="0.2">
      <c r="A9228" s="6" t="s">
        <v>6938</v>
      </c>
      <c r="B9228" s="6" t="s">
        <v>7816</v>
      </c>
      <c r="C9228" s="6" t="s">
        <v>7817</v>
      </c>
      <c r="D9228" s="12">
        <v>1</v>
      </c>
    </row>
    <row r="9229" spans="1:4" x14ac:dyDescent="0.2">
      <c r="A9229" s="6" t="s">
        <v>6938</v>
      </c>
      <c r="B9229" s="6" t="s">
        <v>7818</v>
      </c>
      <c r="C9229" s="6" t="s">
        <v>7819</v>
      </c>
      <c r="D9229" s="12">
        <v>1</v>
      </c>
    </row>
    <row r="9230" spans="1:4" x14ac:dyDescent="0.2">
      <c r="A9230" s="6" t="s">
        <v>6938</v>
      </c>
      <c r="B9230" s="6" t="s">
        <v>7820</v>
      </c>
      <c r="C9230" s="6" t="s">
        <v>7821</v>
      </c>
      <c r="D9230" s="12">
        <v>1</v>
      </c>
    </row>
    <row r="9231" spans="1:4" x14ac:dyDescent="0.2">
      <c r="A9231" s="6" t="s">
        <v>6938</v>
      </c>
      <c r="B9231" s="6" t="s">
        <v>7822</v>
      </c>
      <c r="C9231" s="6" t="s">
        <v>7821</v>
      </c>
      <c r="D9231" s="12">
        <v>1</v>
      </c>
    </row>
    <row r="9232" spans="1:4" x14ac:dyDescent="0.2">
      <c r="A9232" s="6" t="s">
        <v>6938</v>
      </c>
      <c r="B9232" s="6" t="s">
        <v>20750</v>
      </c>
      <c r="C9232" s="6" t="s">
        <v>20751</v>
      </c>
      <c r="D9232" s="12">
        <v>1</v>
      </c>
    </row>
    <row r="9233" spans="1:4" x14ac:dyDescent="0.2">
      <c r="A9233" s="6" t="s">
        <v>6938</v>
      </c>
      <c r="B9233" s="6" t="s">
        <v>7823</v>
      </c>
      <c r="C9233" s="6" t="s">
        <v>7824</v>
      </c>
      <c r="D9233" s="12">
        <v>1</v>
      </c>
    </row>
    <row r="9234" spans="1:4" x14ac:dyDescent="0.2">
      <c r="A9234" s="6" t="s">
        <v>6938</v>
      </c>
      <c r="B9234" s="6" t="s">
        <v>7825</v>
      </c>
      <c r="C9234" s="6" t="s">
        <v>7826</v>
      </c>
      <c r="D9234" s="12">
        <v>1</v>
      </c>
    </row>
    <row r="9235" spans="1:4" x14ac:dyDescent="0.2">
      <c r="A9235" s="6" t="s">
        <v>6938</v>
      </c>
      <c r="B9235" s="6" t="s">
        <v>7827</v>
      </c>
      <c r="C9235" s="6" t="s">
        <v>7828</v>
      </c>
      <c r="D9235" s="12">
        <v>1</v>
      </c>
    </row>
    <row r="9236" spans="1:4" x14ac:dyDescent="0.2">
      <c r="A9236" s="6" t="s">
        <v>6938</v>
      </c>
      <c r="B9236" s="6" t="s">
        <v>7829</v>
      </c>
      <c r="C9236" s="6" t="s">
        <v>7830</v>
      </c>
      <c r="D9236" s="12">
        <v>1</v>
      </c>
    </row>
    <row r="9237" spans="1:4" x14ac:dyDescent="0.2">
      <c r="A9237" s="6" t="s">
        <v>6938</v>
      </c>
      <c r="B9237" s="6" t="s">
        <v>7831</v>
      </c>
      <c r="C9237" s="6" t="s">
        <v>7832</v>
      </c>
      <c r="D9237" s="12">
        <v>1</v>
      </c>
    </row>
    <row r="9238" spans="1:4" x14ac:dyDescent="0.2">
      <c r="A9238" s="6" t="s">
        <v>6938</v>
      </c>
      <c r="B9238" s="6" t="s">
        <v>7833</v>
      </c>
      <c r="C9238" s="6" t="s">
        <v>7834</v>
      </c>
      <c r="D9238" s="12">
        <v>1</v>
      </c>
    </row>
    <row r="9239" spans="1:4" x14ac:dyDescent="0.2">
      <c r="A9239" s="6" t="s">
        <v>6938</v>
      </c>
      <c r="B9239" s="6" t="s">
        <v>7835</v>
      </c>
      <c r="C9239" s="6" t="s">
        <v>7836</v>
      </c>
      <c r="D9239" s="12">
        <v>1</v>
      </c>
    </row>
    <row r="9240" spans="1:4" x14ac:dyDescent="0.2">
      <c r="A9240" s="6" t="s">
        <v>6938</v>
      </c>
      <c r="B9240" s="6" t="s">
        <v>7837</v>
      </c>
      <c r="C9240" s="6" t="s">
        <v>7838</v>
      </c>
      <c r="D9240" s="12">
        <v>1</v>
      </c>
    </row>
    <row r="9241" spans="1:4" x14ac:dyDescent="0.2">
      <c r="A9241" s="6" t="s">
        <v>6938</v>
      </c>
      <c r="B9241" s="6" t="s">
        <v>7839</v>
      </c>
      <c r="C9241" s="6" t="s">
        <v>7840</v>
      </c>
      <c r="D9241" s="12">
        <v>1</v>
      </c>
    </row>
    <row r="9242" spans="1:4" x14ac:dyDescent="0.2">
      <c r="A9242" s="6" t="s">
        <v>6938</v>
      </c>
      <c r="B9242" s="6" t="s">
        <v>7841</v>
      </c>
      <c r="C9242" s="6" t="s">
        <v>7842</v>
      </c>
      <c r="D9242" s="12">
        <v>1</v>
      </c>
    </row>
    <row r="9243" spans="1:4" x14ac:dyDescent="0.2">
      <c r="A9243" s="6" t="s">
        <v>6938</v>
      </c>
      <c r="B9243" s="6" t="s">
        <v>7843</v>
      </c>
      <c r="C9243" s="6" t="s">
        <v>7844</v>
      </c>
      <c r="D9243" s="12">
        <v>1</v>
      </c>
    </row>
    <row r="9244" spans="1:4" x14ac:dyDescent="0.2">
      <c r="A9244" s="6" t="s">
        <v>6938</v>
      </c>
      <c r="B9244" s="6" t="s">
        <v>7845</v>
      </c>
      <c r="C9244" s="6" t="s">
        <v>7846</v>
      </c>
      <c r="D9244" s="12">
        <v>1</v>
      </c>
    </row>
    <row r="9245" spans="1:4" x14ac:dyDescent="0.2">
      <c r="A9245" s="6" t="s">
        <v>6938</v>
      </c>
      <c r="B9245" s="6" t="s">
        <v>7847</v>
      </c>
      <c r="C9245" s="6" t="s">
        <v>7848</v>
      </c>
      <c r="D9245" s="12">
        <v>1</v>
      </c>
    </row>
    <row r="9246" spans="1:4" x14ac:dyDescent="0.2">
      <c r="A9246" s="6" t="s">
        <v>6938</v>
      </c>
      <c r="B9246" s="6" t="s">
        <v>20752</v>
      </c>
      <c r="C9246" s="6" t="s">
        <v>20753</v>
      </c>
      <c r="D9246" s="12">
        <v>1</v>
      </c>
    </row>
    <row r="9247" spans="1:4" x14ac:dyDescent="0.2">
      <c r="A9247" s="6" t="s">
        <v>6938</v>
      </c>
      <c r="B9247" s="6" t="s">
        <v>20754</v>
      </c>
      <c r="C9247" s="6" t="s">
        <v>20755</v>
      </c>
      <c r="D9247" s="12">
        <v>1</v>
      </c>
    </row>
    <row r="9248" spans="1:4" x14ac:dyDescent="0.2">
      <c r="A9248" s="6" t="s">
        <v>6938</v>
      </c>
      <c r="B9248" s="6" t="s">
        <v>7849</v>
      </c>
      <c r="C9248" s="6" t="s">
        <v>7850</v>
      </c>
      <c r="D9248" s="12">
        <v>1</v>
      </c>
    </row>
    <row r="9249" spans="1:4" x14ac:dyDescent="0.2">
      <c r="A9249" s="6" t="s">
        <v>6938</v>
      </c>
      <c r="B9249" s="6" t="s">
        <v>7851</v>
      </c>
      <c r="C9249" s="6" t="s">
        <v>7852</v>
      </c>
      <c r="D9249" s="12">
        <v>1</v>
      </c>
    </row>
    <row r="9250" spans="1:4" x14ac:dyDescent="0.2">
      <c r="A9250" s="6" t="s">
        <v>6938</v>
      </c>
      <c r="B9250" s="6" t="s">
        <v>7853</v>
      </c>
      <c r="C9250" s="6" t="s">
        <v>7854</v>
      </c>
      <c r="D9250" s="12">
        <v>1</v>
      </c>
    </row>
    <row r="9251" spans="1:4" x14ac:dyDescent="0.2">
      <c r="A9251" s="6" t="s">
        <v>6938</v>
      </c>
      <c r="B9251" s="6" t="s">
        <v>20756</v>
      </c>
      <c r="C9251" s="6" t="s">
        <v>20757</v>
      </c>
      <c r="D9251" s="12">
        <v>1</v>
      </c>
    </row>
    <row r="9252" spans="1:4" x14ac:dyDescent="0.2">
      <c r="A9252" s="6" t="s">
        <v>6938</v>
      </c>
      <c r="B9252" s="6" t="s">
        <v>7855</v>
      </c>
      <c r="C9252" s="6" t="s">
        <v>7856</v>
      </c>
      <c r="D9252" s="12">
        <v>1</v>
      </c>
    </row>
    <row r="9253" spans="1:4" x14ac:dyDescent="0.2">
      <c r="A9253" s="6" t="s">
        <v>6938</v>
      </c>
      <c r="B9253" s="6" t="s">
        <v>7857</v>
      </c>
      <c r="C9253" s="6" t="s">
        <v>7858</v>
      </c>
      <c r="D9253" s="12">
        <v>1</v>
      </c>
    </row>
    <row r="9254" spans="1:4" x14ac:dyDescent="0.2">
      <c r="A9254" s="6" t="s">
        <v>6938</v>
      </c>
      <c r="B9254" s="6" t="s">
        <v>7859</v>
      </c>
      <c r="C9254" s="6" t="s">
        <v>7860</v>
      </c>
      <c r="D9254" s="12">
        <v>1</v>
      </c>
    </row>
    <row r="9255" spans="1:4" x14ac:dyDescent="0.2">
      <c r="A9255" s="6" t="s">
        <v>6938</v>
      </c>
      <c r="B9255" s="6" t="s">
        <v>7861</v>
      </c>
      <c r="C9255" s="6" t="s">
        <v>7862</v>
      </c>
      <c r="D9255" s="12">
        <v>1</v>
      </c>
    </row>
    <row r="9256" spans="1:4" x14ac:dyDescent="0.2">
      <c r="A9256" s="6" t="s">
        <v>6938</v>
      </c>
      <c r="B9256" s="6" t="s">
        <v>7863</v>
      </c>
      <c r="C9256" s="6" t="s">
        <v>7864</v>
      </c>
      <c r="D9256" s="12">
        <v>1</v>
      </c>
    </row>
    <row r="9257" spans="1:4" x14ac:dyDescent="0.2">
      <c r="A9257" s="6" t="s">
        <v>6938</v>
      </c>
      <c r="B9257" s="6" t="s">
        <v>7865</v>
      </c>
      <c r="C9257" s="6" t="s">
        <v>7866</v>
      </c>
      <c r="D9257" s="12">
        <v>1</v>
      </c>
    </row>
    <row r="9258" spans="1:4" x14ac:dyDescent="0.2">
      <c r="A9258" s="6" t="s">
        <v>6938</v>
      </c>
      <c r="B9258" s="6" t="s">
        <v>20758</v>
      </c>
      <c r="C9258" s="6" t="s">
        <v>20759</v>
      </c>
      <c r="D9258" s="12">
        <v>1</v>
      </c>
    </row>
    <row r="9259" spans="1:4" x14ac:dyDescent="0.2">
      <c r="A9259" s="6" t="s">
        <v>6938</v>
      </c>
      <c r="B9259" s="6" t="s">
        <v>7867</v>
      </c>
      <c r="C9259" s="6" t="s">
        <v>7868</v>
      </c>
      <c r="D9259" s="12">
        <v>1</v>
      </c>
    </row>
    <row r="9260" spans="1:4" x14ac:dyDescent="0.2">
      <c r="A9260" s="6" t="s">
        <v>6938</v>
      </c>
      <c r="B9260" s="6" t="s">
        <v>7869</v>
      </c>
      <c r="C9260" s="6" t="s">
        <v>7870</v>
      </c>
      <c r="D9260" s="12">
        <v>1</v>
      </c>
    </row>
    <row r="9261" spans="1:4" x14ac:dyDescent="0.2">
      <c r="A9261" s="6" t="s">
        <v>6938</v>
      </c>
      <c r="B9261" s="6" t="s">
        <v>7871</v>
      </c>
      <c r="C9261" s="6" t="s">
        <v>7872</v>
      </c>
      <c r="D9261" s="12">
        <v>1</v>
      </c>
    </row>
    <row r="9262" spans="1:4" x14ac:dyDescent="0.2">
      <c r="A9262" s="6" t="s">
        <v>6938</v>
      </c>
      <c r="B9262" s="6" t="s">
        <v>7873</v>
      </c>
      <c r="C9262" s="6" t="s">
        <v>7874</v>
      </c>
      <c r="D9262" s="12">
        <v>1</v>
      </c>
    </row>
    <row r="9263" spans="1:4" x14ac:dyDescent="0.2">
      <c r="A9263" s="6" t="s">
        <v>6938</v>
      </c>
      <c r="B9263" s="6" t="s">
        <v>7875</v>
      </c>
      <c r="C9263" s="6" t="s">
        <v>7876</v>
      </c>
      <c r="D9263" s="12">
        <v>1</v>
      </c>
    </row>
    <row r="9264" spans="1:4" x14ac:dyDescent="0.2">
      <c r="A9264" s="6" t="s">
        <v>6938</v>
      </c>
      <c r="B9264" s="6" t="s">
        <v>7877</v>
      </c>
      <c r="C9264" s="6" t="s">
        <v>7878</v>
      </c>
      <c r="D9264" s="12">
        <v>1</v>
      </c>
    </row>
    <row r="9265" spans="1:4" x14ac:dyDescent="0.2">
      <c r="A9265" s="6" t="s">
        <v>6938</v>
      </c>
      <c r="B9265" s="6" t="s">
        <v>7879</v>
      </c>
      <c r="C9265" s="6" t="s">
        <v>7880</v>
      </c>
      <c r="D9265" s="12">
        <v>1</v>
      </c>
    </row>
    <row r="9266" spans="1:4" x14ac:dyDescent="0.2">
      <c r="A9266" s="6" t="s">
        <v>6938</v>
      </c>
      <c r="B9266" s="6" t="s">
        <v>7881</v>
      </c>
      <c r="C9266" s="6" t="s">
        <v>7882</v>
      </c>
      <c r="D9266" s="12">
        <v>1</v>
      </c>
    </row>
    <row r="9267" spans="1:4" x14ac:dyDescent="0.2">
      <c r="A9267" s="6" t="s">
        <v>6938</v>
      </c>
      <c r="B9267" s="6" t="s">
        <v>7883</v>
      </c>
      <c r="C9267" s="6" t="s">
        <v>7884</v>
      </c>
      <c r="D9267" s="12">
        <v>1</v>
      </c>
    </row>
    <row r="9268" spans="1:4" x14ac:dyDescent="0.2">
      <c r="A9268" s="6" t="s">
        <v>6938</v>
      </c>
      <c r="B9268" s="6" t="s">
        <v>7885</v>
      </c>
      <c r="C9268" s="6" t="s">
        <v>7886</v>
      </c>
      <c r="D9268" s="12">
        <v>1</v>
      </c>
    </row>
    <row r="9269" spans="1:4" x14ac:dyDescent="0.2">
      <c r="A9269" s="6" t="s">
        <v>6938</v>
      </c>
      <c r="B9269" s="6" t="s">
        <v>7887</v>
      </c>
      <c r="C9269" s="6" t="s">
        <v>7888</v>
      </c>
      <c r="D9269" s="12">
        <v>1</v>
      </c>
    </row>
    <row r="9270" spans="1:4" x14ac:dyDescent="0.2">
      <c r="A9270" s="6" t="s">
        <v>6938</v>
      </c>
      <c r="B9270" s="6" t="s">
        <v>7889</v>
      </c>
      <c r="C9270" s="6" t="s">
        <v>7890</v>
      </c>
      <c r="D9270" s="12">
        <v>1</v>
      </c>
    </row>
    <row r="9271" spans="1:4" x14ac:dyDescent="0.2">
      <c r="A9271" s="6" t="s">
        <v>6938</v>
      </c>
      <c r="B9271" s="6" t="s">
        <v>7891</v>
      </c>
      <c r="C9271" s="6" t="s">
        <v>7892</v>
      </c>
      <c r="D9271" s="12">
        <v>1</v>
      </c>
    </row>
    <row r="9272" spans="1:4" x14ac:dyDescent="0.2">
      <c r="A9272" s="6" t="s">
        <v>6938</v>
      </c>
      <c r="B9272" s="6" t="s">
        <v>7893</v>
      </c>
      <c r="C9272" s="6" t="s">
        <v>7894</v>
      </c>
      <c r="D9272" s="12">
        <v>1</v>
      </c>
    </row>
    <row r="9273" spans="1:4" x14ac:dyDescent="0.2">
      <c r="A9273" s="6" t="s">
        <v>6938</v>
      </c>
      <c r="B9273" s="6" t="s">
        <v>7895</v>
      </c>
      <c r="C9273" s="6" t="s">
        <v>7896</v>
      </c>
      <c r="D9273" s="12">
        <v>1</v>
      </c>
    </row>
    <row r="9274" spans="1:4" x14ac:dyDescent="0.2">
      <c r="A9274" s="6" t="s">
        <v>6938</v>
      </c>
      <c r="B9274" s="6" t="s">
        <v>7897</v>
      </c>
      <c r="C9274" s="6" t="s">
        <v>7898</v>
      </c>
      <c r="D9274" s="12">
        <v>1</v>
      </c>
    </row>
    <row r="9275" spans="1:4" x14ac:dyDescent="0.2">
      <c r="A9275" s="6" t="s">
        <v>6938</v>
      </c>
      <c r="B9275" s="6" t="s">
        <v>7899</v>
      </c>
      <c r="C9275" s="6" t="s">
        <v>7900</v>
      </c>
      <c r="D9275" s="12">
        <v>1</v>
      </c>
    </row>
    <row r="9276" spans="1:4" x14ac:dyDescent="0.2">
      <c r="A9276" s="6" t="s">
        <v>6938</v>
      </c>
      <c r="B9276" s="6" t="s">
        <v>7901</v>
      </c>
      <c r="C9276" s="6" t="s">
        <v>7902</v>
      </c>
      <c r="D9276" s="12">
        <v>1</v>
      </c>
    </row>
    <row r="9277" spans="1:4" x14ac:dyDescent="0.2">
      <c r="A9277" s="6" t="s">
        <v>6938</v>
      </c>
      <c r="B9277" s="6" t="s">
        <v>7903</v>
      </c>
      <c r="C9277" s="6" t="s">
        <v>7904</v>
      </c>
      <c r="D9277" s="12">
        <v>1</v>
      </c>
    </row>
    <row r="9278" spans="1:4" x14ac:dyDescent="0.2">
      <c r="A9278" s="6" t="s">
        <v>6938</v>
      </c>
      <c r="B9278" s="6" t="s">
        <v>7905</v>
      </c>
      <c r="C9278" s="6" t="s">
        <v>7906</v>
      </c>
      <c r="D9278" s="12">
        <v>1</v>
      </c>
    </row>
    <row r="9279" spans="1:4" x14ac:dyDescent="0.2">
      <c r="A9279" s="6" t="s">
        <v>6938</v>
      </c>
      <c r="B9279" s="6" t="s">
        <v>7907</v>
      </c>
      <c r="C9279" s="6" t="s">
        <v>7908</v>
      </c>
      <c r="D9279" s="12">
        <v>1</v>
      </c>
    </row>
    <row r="9280" spans="1:4" x14ac:dyDescent="0.2">
      <c r="A9280" s="6" t="s">
        <v>6938</v>
      </c>
      <c r="B9280" s="6" t="s">
        <v>7909</v>
      </c>
      <c r="C9280" s="6" t="s">
        <v>7910</v>
      </c>
      <c r="D9280" s="12">
        <v>1</v>
      </c>
    </row>
    <row r="9281" spans="1:4" x14ac:dyDescent="0.2">
      <c r="A9281" s="6" t="s">
        <v>6938</v>
      </c>
      <c r="B9281" s="6" t="s">
        <v>7911</v>
      </c>
      <c r="C9281" s="6" t="s">
        <v>7912</v>
      </c>
      <c r="D9281" s="12">
        <v>1</v>
      </c>
    </row>
    <row r="9282" spans="1:4" x14ac:dyDescent="0.2">
      <c r="A9282" s="6" t="s">
        <v>6938</v>
      </c>
      <c r="B9282" s="6" t="s">
        <v>7913</v>
      </c>
      <c r="C9282" s="6" t="s">
        <v>7914</v>
      </c>
      <c r="D9282" s="12">
        <v>1</v>
      </c>
    </row>
    <row r="9283" spans="1:4" x14ac:dyDescent="0.2">
      <c r="A9283" s="6" t="s">
        <v>6938</v>
      </c>
      <c r="B9283" s="6" t="s">
        <v>7915</v>
      </c>
      <c r="C9283" s="6" t="s">
        <v>7916</v>
      </c>
      <c r="D9283" s="12">
        <v>1</v>
      </c>
    </row>
    <row r="9284" spans="1:4" x14ac:dyDescent="0.2">
      <c r="A9284" s="6" t="s">
        <v>6938</v>
      </c>
      <c r="B9284" s="6" t="s">
        <v>7917</v>
      </c>
      <c r="C9284" s="6" t="s">
        <v>7918</v>
      </c>
      <c r="D9284" s="12">
        <v>1</v>
      </c>
    </row>
    <row r="9285" spans="1:4" x14ac:dyDescent="0.2">
      <c r="A9285" s="6" t="s">
        <v>6938</v>
      </c>
      <c r="B9285" s="6" t="s">
        <v>7919</v>
      </c>
      <c r="C9285" s="6" t="s">
        <v>7920</v>
      </c>
      <c r="D9285" s="12">
        <v>1</v>
      </c>
    </row>
    <row r="9286" spans="1:4" x14ac:dyDescent="0.2">
      <c r="A9286" s="6" t="s">
        <v>6938</v>
      </c>
      <c r="B9286" s="6" t="s">
        <v>7921</v>
      </c>
      <c r="C9286" s="6" t="s">
        <v>7922</v>
      </c>
      <c r="D9286" s="12">
        <v>1</v>
      </c>
    </row>
    <row r="9287" spans="1:4" x14ac:dyDescent="0.2">
      <c r="A9287" s="6" t="s">
        <v>6938</v>
      </c>
      <c r="B9287" s="6" t="s">
        <v>7923</v>
      </c>
      <c r="C9287" s="6" t="s">
        <v>7924</v>
      </c>
      <c r="D9287" s="12">
        <v>1</v>
      </c>
    </row>
    <row r="9288" spans="1:4" x14ac:dyDescent="0.2">
      <c r="A9288" s="6" t="s">
        <v>6938</v>
      </c>
      <c r="B9288" s="6" t="s">
        <v>7925</v>
      </c>
      <c r="C9288" s="6" t="s">
        <v>7926</v>
      </c>
      <c r="D9288" s="12">
        <v>1</v>
      </c>
    </row>
    <row r="9289" spans="1:4" x14ac:dyDescent="0.2">
      <c r="A9289" s="6" t="s">
        <v>6938</v>
      </c>
      <c r="B9289" s="6" t="s">
        <v>7927</v>
      </c>
      <c r="C9289" s="6" t="s">
        <v>7928</v>
      </c>
      <c r="D9289" s="12">
        <v>1</v>
      </c>
    </row>
    <row r="9290" spans="1:4" x14ac:dyDescent="0.2">
      <c r="A9290" s="6" t="s">
        <v>6938</v>
      </c>
      <c r="B9290" s="6" t="s">
        <v>7929</v>
      </c>
      <c r="C9290" s="6" t="s">
        <v>7930</v>
      </c>
      <c r="D9290" s="12">
        <v>1</v>
      </c>
    </row>
    <row r="9291" spans="1:4" x14ac:dyDescent="0.2">
      <c r="A9291" s="6" t="s">
        <v>6938</v>
      </c>
      <c r="B9291" s="6" t="s">
        <v>7931</v>
      </c>
      <c r="C9291" s="6" t="s">
        <v>7932</v>
      </c>
      <c r="D9291" s="12">
        <v>1</v>
      </c>
    </row>
    <row r="9292" spans="1:4" x14ac:dyDescent="0.2">
      <c r="A9292" s="6" t="s">
        <v>6938</v>
      </c>
      <c r="B9292" s="6" t="s">
        <v>7933</v>
      </c>
      <c r="C9292" s="6" t="s">
        <v>7934</v>
      </c>
      <c r="D9292" s="12">
        <v>1</v>
      </c>
    </row>
    <row r="9293" spans="1:4" x14ac:dyDescent="0.2">
      <c r="A9293" s="6" t="s">
        <v>6938</v>
      </c>
      <c r="B9293" s="6" t="s">
        <v>7935</v>
      </c>
      <c r="C9293" s="6" t="s">
        <v>7936</v>
      </c>
      <c r="D9293" s="12">
        <v>1</v>
      </c>
    </row>
    <row r="9294" spans="1:4" x14ac:dyDescent="0.2">
      <c r="A9294" s="6" t="s">
        <v>6938</v>
      </c>
      <c r="B9294" s="6" t="s">
        <v>7937</v>
      </c>
      <c r="C9294" s="6" t="s">
        <v>7938</v>
      </c>
      <c r="D9294" s="12">
        <v>1</v>
      </c>
    </row>
    <row r="9295" spans="1:4" x14ac:dyDescent="0.2">
      <c r="A9295" s="6" t="s">
        <v>6938</v>
      </c>
      <c r="B9295" s="6" t="s">
        <v>7939</v>
      </c>
      <c r="C9295" s="6" t="s">
        <v>7940</v>
      </c>
      <c r="D9295" s="12">
        <v>1</v>
      </c>
    </row>
    <row r="9296" spans="1:4" x14ac:dyDescent="0.2">
      <c r="A9296" s="6" t="s">
        <v>6938</v>
      </c>
      <c r="B9296" s="6" t="s">
        <v>7941</v>
      </c>
      <c r="C9296" s="6" t="s">
        <v>7942</v>
      </c>
      <c r="D9296" s="12">
        <v>1</v>
      </c>
    </row>
    <row r="9297" spans="1:4" x14ac:dyDescent="0.2">
      <c r="A9297" s="6" t="s">
        <v>6938</v>
      </c>
      <c r="B9297" s="6" t="s">
        <v>7943</v>
      </c>
      <c r="C9297" s="6" t="s">
        <v>7944</v>
      </c>
      <c r="D9297" s="12">
        <v>1</v>
      </c>
    </row>
    <row r="9298" spans="1:4" x14ac:dyDescent="0.2">
      <c r="A9298" s="6" t="s">
        <v>6938</v>
      </c>
      <c r="B9298" s="6" t="s">
        <v>7945</v>
      </c>
      <c r="C9298" s="6" t="s">
        <v>7946</v>
      </c>
      <c r="D9298" s="12">
        <v>1</v>
      </c>
    </row>
    <row r="9299" spans="1:4" x14ac:dyDescent="0.2">
      <c r="A9299" s="6" t="s">
        <v>6938</v>
      </c>
      <c r="B9299" s="6" t="s">
        <v>7947</v>
      </c>
      <c r="C9299" s="6" t="s">
        <v>7948</v>
      </c>
      <c r="D9299" s="12">
        <v>1</v>
      </c>
    </row>
    <row r="9300" spans="1:4" x14ac:dyDescent="0.2">
      <c r="A9300" s="6" t="s">
        <v>6938</v>
      </c>
      <c r="B9300" s="6" t="s">
        <v>7949</v>
      </c>
      <c r="C9300" s="6" t="s">
        <v>7950</v>
      </c>
      <c r="D9300" s="12">
        <v>1</v>
      </c>
    </row>
    <row r="9301" spans="1:4" x14ac:dyDescent="0.2">
      <c r="A9301" s="6" t="s">
        <v>6938</v>
      </c>
      <c r="B9301" s="6" t="s">
        <v>20760</v>
      </c>
      <c r="C9301" s="6" t="s">
        <v>20761</v>
      </c>
      <c r="D9301" s="12">
        <v>1</v>
      </c>
    </row>
    <row r="9302" spans="1:4" x14ac:dyDescent="0.2">
      <c r="A9302" s="6" t="s">
        <v>6938</v>
      </c>
      <c r="B9302" s="6" t="s">
        <v>20762</v>
      </c>
      <c r="C9302" s="6" t="s">
        <v>20761</v>
      </c>
      <c r="D9302" s="12">
        <v>1</v>
      </c>
    </row>
    <row r="9303" spans="1:4" x14ac:dyDescent="0.2">
      <c r="A9303" s="6" t="s">
        <v>6938</v>
      </c>
      <c r="B9303" s="6" t="s">
        <v>7951</v>
      </c>
      <c r="C9303" s="6" t="s">
        <v>7952</v>
      </c>
      <c r="D9303" s="12">
        <v>1</v>
      </c>
    </row>
    <row r="9304" spans="1:4" x14ac:dyDescent="0.2">
      <c r="A9304" s="6" t="s">
        <v>6938</v>
      </c>
      <c r="B9304" s="6" t="s">
        <v>7953</v>
      </c>
      <c r="C9304" s="6" t="s">
        <v>7954</v>
      </c>
      <c r="D9304" s="12">
        <v>1</v>
      </c>
    </row>
    <row r="9305" spans="1:4" x14ac:dyDescent="0.2">
      <c r="A9305" s="6" t="s">
        <v>6938</v>
      </c>
      <c r="B9305" s="6" t="s">
        <v>7955</v>
      </c>
      <c r="C9305" s="6" t="s">
        <v>7956</v>
      </c>
      <c r="D9305" s="12">
        <v>1</v>
      </c>
    </row>
    <row r="9306" spans="1:4" x14ac:dyDescent="0.2">
      <c r="A9306" s="6" t="s">
        <v>6938</v>
      </c>
      <c r="B9306" s="6" t="s">
        <v>7957</v>
      </c>
      <c r="C9306" s="6" t="s">
        <v>7958</v>
      </c>
      <c r="D9306" s="12">
        <v>1</v>
      </c>
    </row>
    <row r="9307" spans="1:4" x14ac:dyDescent="0.2">
      <c r="A9307" s="6" t="s">
        <v>6938</v>
      </c>
      <c r="B9307" s="6" t="s">
        <v>7959</v>
      </c>
      <c r="C9307" s="6" t="s">
        <v>7960</v>
      </c>
      <c r="D9307" s="12">
        <v>1</v>
      </c>
    </row>
    <row r="9308" spans="1:4" x14ac:dyDescent="0.2">
      <c r="A9308" s="6" t="s">
        <v>6938</v>
      </c>
      <c r="B9308" s="6" t="s">
        <v>7961</v>
      </c>
      <c r="C9308" s="6" t="s">
        <v>7962</v>
      </c>
      <c r="D9308" s="12">
        <v>1</v>
      </c>
    </row>
    <row r="9309" spans="1:4" x14ac:dyDescent="0.2">
      <c r="A9309" s="6" t="s">
        <v>6938</v>
      </c>
      <c r="B9309" s="6" t="s">
        <v>20763</v>
      </c>
      <c r="C9309" s="6" t="s">
        <v>20764</v>
      </c>
      <c r="D9309" s="12">
        <v>1</v>
      </c>
    </row>
    <row r="9310" spans="1:4" x14ac:dyDescent="0.2">
      <c r="A9310" s="6" t="s">
        <v>6938</v>
      </c>
      <c r="B9310" s="6" t="s">
        <v>7963</v>
      </c>
      <c r="C9310" s="6" t="s">
        <v>7964</v>
      </c>
      <c r="D9310" s="12">
        <v>1</v>
      </c>
    </row>
    <row r="9311" spans="1:4" x14ac:dyDescent="0.2">
      <c r="A9311" s="6" t="s">
        <v>6938</v>
      </c>
      <c r="B9311" s="6" t="s">
        <v>7965</v>
      </c>
      <c r="C9311" s="6" t="s">
        <v>7966</v>
      </c>
      <c r="D9311" s="12">
        <v>1</v>
      </c>
    </row>
    <row r="9312" spans="1:4" x14ac:dyDescent="0.2">
      <c r="A9312" s="6" t="s">
        <v>6938</v>
      </c>
      <c r="B9312" s="6" t="s">
        <v>20765</v>
      </c>
      <c r="C9312" s="6" t="s">
        <v>20766</v>
      </c>
      <c r="D9312" s="12">
        <v>1</v>
      </c>
    </row>
    <row r="9313" spans="1:4" x14ac:dyDescent="0.2">
      <c r="A9313" s="6" t="s">
        <v>6938</v>
      </c>
      <c r="B9313" s="6" t="s">
        <v>7967</v>
      </c>
      <c r="C9313" s="6" t="s">
        <v>7968</v>
      </c>
      <c r="D9313" s="12">
        <v>1</v>
      </c>
    </row>
    <row r="9314" spans="1:4" x14ac:dyDescent="0.2">
      <c r="A9314" s="6" t="s">
        <v>6938</v>
      </c>
      <c r="B9314" s="6" t="s">
        <v>7969</v>
      </c>
      <c r="C9314" s="6" t="s">
        <v>7970</v>
      </c>
      <c r="D9314" s="12">
        <v>1</v>
      </c>
    </row>
    <row r="9315" spans="1:4" x14ac:dyDescent="0.2">
      <c r="A9315" s="6" t="s">
        <v>6938</v>
      </c>
      <c r="B9315" s="6" t="s">
        <v>7971</v>
      </c>
      <c r="C9315" s="6" t="s">
        <v>7970</v>
      </c>
      <c r="D9315" s="12">
        <v>1</v>
      </c>
    </row>
    <row r="9316" spans="1:4" x14ac:dyDescent="0.2">
      <c r="A9316" s="6" t="s">
        <v>6938</v>
      </c>
      <c r="B9316" s="6" t="s">
        <v>7972</v>
      </c>
      <c r="C9316" s="6" t="s">
        <v>7973</v>
      </c>
      <c r="D9316" s="12">
        <v>1</v>
      </c>
    </row>
    <row r="9317" spans="1:4" x14ac:dyDescent="0.2">
      <c r="A9317" s="6" t="s">
        <v>6938</v>
      </c>
      <c r="B9317" s="6" t="s">
        <v>7974</v>
      </c>
      <c r="C9317" s="6" t="s">
        <v>7975</v>
      </c>
      <c r="D9317" s="12">
        <v>1</v>
      </c>
    </row>
    <row r="9318" spans="1:4" x14ac:dyDescent="0.2">
      <c r="A9318" s="6" t="s">
        <v>6938</v>
      </c>
      <c r="B9318" s="6" t="s">
        <v>7976</v>
      </c>
      <c r="C9318" s="6" t="s">
        <v>7977</v>
      </c>
      <c r="D9318" s="12">
        <v>1</v>
      </c>
    </row>
    <row r="9319" spans="1:4" x14ac:dyDescent="0.2">
      <c r="A9319" s="6" t="s">
        <v>6938</v>
      </c>
      <c r="B9319" s="6" t="s">
        <v>7978</v>
      </c>
      <c r="C9319" s="6" t="s">
        <v>7979</v>
      </c>
      <c r="D9319" s="12">
        <v>1</v>
      </c>
    </row>
    <row r="9320" spans="1:4" x14ac:dyDescent="0.2">
      <c r="A9320" s="6" t="s">
        <v>6938</v>
      </c>
      <c r="B9320" s="6" t="s">
        <v>7980</v>
      </c>
      <c r="C9320" s="6" t="s">
        <v>7981</v>
      </c>
      <c r="D9320" s="12">
        <v>1</v>
      </c>
    </row>
    <row r="9321" spans="1:4" x14ac:dyDescent="0.2">
      <c r="A9321" s="6" t="s">
        <v>6938</v>
      </c>
      <c r="B9321" s="6" t="s">
        <v>20767</v>
      </c>
      <c r="C9321" s="6" t="s">
        <v>20768</v>
      </c>
      <c r="D9321" s="12">
        <v>1</v>
      </c>
    </row>
    <row r="9322" spans="1:4" x14ac:dyDescent="0.2">
      <c r="A9322" s="6" t="s">
        <v>6938</v>
      </c>
      <c r="B9322" s="6" t="s">
        <v>7982</v>
      </c>
      <c r="C9322" s="6" t="s">
        <v>7983</v>
      </c>
      <c r="D9322" s="12">
        <v>1</v>
      </c>
    </row>
    <row r="9323" spans="1:4" x14ac:dyDescent="0.2">
      <c r="A9323" s="6" t="s">
        <v>6938</v>
      </c>
      <c r="B9323" s="6" t="s">
        <v>7984</v>
      </c>
      <c r="C9323" s="6" t="s">
        <v>7985</v>
      </c>
      <c r="D9323" s="12">
        <v>1</v>
      </c>
    </row>
    <row r="9324" spans="1:4" x14ac:dyDescent="0.2">
      <c r="A9324" s="6" t="s">
        <v>6938</v>
      </c>
      <c r="B9324" s="6" t="s">
        <v>7986</v>
      </c>
      <c r="C9324" s="6" t="s">
        <v>7987</v>
      </c>
      <c r="D9324" s="12">
        <v>1</v>
      </c>
    </row>
    <row r="9325" spans="1:4" x14ac:dyDescent="0.2">
      <c r="A9325" s="6" t="s">
        <v>6938</v>
      </c>
      <c r="B9325" s="6" t="s">
        <v>7988</v>
      </c>
      <c r="C9325" s="6" t="s">
        <v>7989</v>
      </c>
      <c r="D9325" s="12">
        <v>1</v>
      </c>
    </row>
    <row r="9326" spans="1:4" x14ac:dyDescent="0.2">
      <c r="A9326" s="6" t="s">
        <v>6938</v>
      </c>
      <c r="B9326" s="6" t="s">
        <v>7990</v>
      </c>
      <c r="C9326" s="6" t="s">
        <v>7991</v>
      </c>
      <c r="D9326" s="12">
        <v>1</v>
      </c>
    </row>
    <row r="9327" spans="1:4" x14ac:dyDescent="0.2">
      <c r="A9327" s="6" t="s">
        <v>6938</v>
      </c>
      <c r="B9327" s="6" t="s">
        <v>7992</v>
      </c>
      <c r="C9327" s="6" t="s">
        <v>7991</v>
      </c>
      <c r="D9327" s="12">
        <v>1</v>
      </c>
    </row>
    <row r="9328" spans="1:4" x14ac:dyDescent="0.2">
      <c r="A9328" s="6" t="s">
        <v>6938</v>
      </c>
      <c r="B9328" s="6" t="s">
        <v>7993</v>
      </c>
      <c r="C9328" s="6" t="s">
        <v>7994</v>
      </c>
      <c r="D9328" s="12">
        <v>1</v>
      </c>
    </row>
    <row r="9329" spans="1:4" x14ac:dyDescent="0.2">
      <c r="A9329" s="6" t="s">
        <v>6938</v>
      </c>
      <c r="B9329" s="6" t="s">
        <v>7995</v>
      </c>
      <c r="C9329" s="6" t="s">
        <v>7996</v>
      </c>
      <c r="D9329" s="12">
        <v>1</v>
      </c>
    </row>
    <row r="9330" spans="1:4" x14ac:dyDescent="0.2">
      <c r="A9330" s="6" t="s">
        <v>6938</v>
      </c>
      <c r="B9330" s="6" t="s">
        <v>7997</v>
      </c>
      <c r="C9330" s="6" t="s">
        <v>7998</v>
      </c>
      <c r="D9330" s="12">
        <v>1</v>
      </c>
    </row>
    <row r="9331" spans="1:4" x14ac:dyDescent="0.2">
      <c r="A9331" s="6" t="s">
        <v>6938</v>
      </c>
      <c r="B9331" s="6" t="s">
        <v>7999</v>
      </c>
      <c r="C9331" s="6" t="s">
        <v>8000</v>
      </c>
      <c r="D9331" s="12">
        <v>1</v>
      </c>
    </row>
    <row r="9332" spans="1:4" x14ac:dyDescent="0.2">
      <c r="A9332" s="6" t="s">
        <v>6938</v>
      </c>
      <c r="B9332" s="6" t="s">
        <v>8001</v>
      </c>
      <c r="C9332" s="6" t="s">
        <v>8002</v>
      </c>
      <c r="D9332" s="12">
        <v>1</v>
      </c>
    </row>
    <row r="9333" spans="1:4" x14ac:dyDescent="0.2">
      <c r="A9333" s="6" t="s">
        <v>6938</v>
      </c>
      <c r="B9333" s="6" t="s">
        <v>8003</v>
      </c>
      <c r="C9333" s="6" t="s">
        <v>8004</v>
      </c>
      <c r="D9333" s="12">
        <v>1</v>
      </c>
    </row>
    <row r="9334" spans="1:4" x14ac:dyDescent="0.2">
      <c r="A9334" s="6" t="s">
        <v>6938</v>
      </c>
      <c r="B9334" s="6" t="s">
        <v>8005</v>
      </c>
      <c r="C9334" s="6" t="s">
        <v>7998</v>
      </c>
      <c r="D9334" s="12">
        <v>1</v>
      </c>
    </row>
    <row r="9335" spans="1:4" x14ac:dyDescent="0.2">
      <c r="A9335" s="6" t="s">
        <v>6938</v>
      </c>
      <c r="B9335" s="6" t="s">
        <v>8006</v>
      </c>
      <c r="C9335" s="6" t="s">
        <v>7998</v>
      </c>
      <c r="D9335" s="12">
        <v>1</v>
      </c>
    </row>
    <row r="9336" spans="1:4" x14ac:dyDescent="0.2">
      <c r="A9336" s="6" t="s">
        <v>6938</v>
      </c>
      <c r="B9336" s="6" t="s">
        <v>8007</v>
      </c>
      <c r="C9336" s="6" t="s">
        <v>8008</v>
      </c>
      <c r="D9336" s="12">
        <v>1</v>
      </c>
    </row>
    <row r="9337" spans="1:4" x14ac:dyDescent="0.2">
      <c r="A9337" s="6" t="s">
        <v>6938</v>
      </c>
      <c r="B9337" s="6" t="s">
        <v>8009</v>
      </c>
      <c r="C9337" s="6" t="s">
        <v>8010</v>
      </c>
      <c r="D9337" s="12">
        <v>1</v>
      </c>
    </row>
    <row r="9338" spans="1:4" x14ac:dyDescent="0.2">
      <c r="A9338" s="6" t="s">
        <v>6938</v>
      </c>
      <c r="B9338" s="6" t="s">
        <v>8011</v>
      </c>
      <c r="C9338" s="6" t="s">
        <v>8012</v>
      </c>
      <c r="D9338" s="12">
        <v>1</v>
      </c>
    </row>
    <row r="9339" spans="1:4" x14ac:dyDescent="0.2">
      <c r="A9339" s="6" t="s">
        <v>6938</v>
      </c>
      <c r="B9339" s="6" t="s">
        <v>8013</v>
      </c>
      <c r="C9339" s="6" t="s">
        <v>8014</v>
      </c>
      <c r="D9339" s="12">
        <v>1</v>
      </c>
    </row>
    <row r="9340" spans="1:4" x14ac:dyDescent="0.2">
      <c r="A9340" s="6" t="s">
        <v>6938</v>
      </c>
      <c r="B9340" s="6" t="s">
        <v>8015</v>
      </c>
      <c r="C9340" s="6" t="s">
        <v>8016</v>
      </c>
      <c r="D9340" s="12">
        <v>1</v>
      </c>
    </row>
    <row r="9341" spans="1:4" x14ac:dyDescent="0.2">
      <c r="A9341" s="6" t="s">
        <v>6938</v>
      </c>
      <c r="B9341" s="6" t="s">
        <v>8017</v>
      </c>
      <c r="C9341" s="6" t="s">
        <v>8018</v>
      </c>
      <c r="D9341" s="12">
        <v>1</v>
      </c>
    </row>
    <row r="9342" spans="1:4" x14ac:dyDescent="0.2">
      <c r="A9342" s="6" t="s">
        <v>6938</v>
      </c>
      <c r="B9342" s="6" t="s">
        <v>8019</v>
      </c>
      <c r="C9342" s="6" t="s">
        <v>8020</v>
      </c>
      <c r="D9342" s="12">
        <v>1</v>
      </c>
    </row>
    <row r="9343" spans="1:4" x14ac:dyDescent="0.2">
      <c r="A9343" s="6" t="s">
        <v>6938</v>
      </c>
      <c r="B9343" s="6" t="s">
        <v>8021</v>
      </c>
      <c r="C9343" s="6" t="s">
        <v>8022</v>
      </c>
      <c r="D9343" s="12">
        <v>1</v>
      </c>
    </row>
    <row r="9344" spans="1:4" x14ac:dyDescent="0.2">
      <c r="A9344" s="6" t="s">
        <v>6938</v>
      </c>
      <c r="B9344" s="6" t="s">
        <v>8023</v>
      </c>
      <c r="C9344" s="6" t="s">
        <v>8024</v>
      </c>
      <c r="D9344" s="12">
        <v>1</v>
      </c>
    </row>
    <row r="9345" spans="1:4" x14ac:dyDescent="0.2">
      <c r="A9345" s="6" t="s">
        <v>6938</v>
      </c>
      <c r="B9345" s="6" t="s">
        <v>8025</v>
      </c>
      <c r="C9345" s="6" t="s">
        <v>8026</v>
      </c>
      <c r="D9345" s="12">
        <v>1</v>
      </c>
    </row>
    <row r="9346" spans="1:4" x14ac:dyDescent="0.2">
      <c r="A9346" s="6" t="s">
        <v>6938</v>
      </c>
      <c r="B9346" s="6" t="s">
        <v>8027</v>
      </c>
      <c r="C9346" s="6" t="s">
        <v>8028</v>
      </c>
      <c r="D9346" s="12">
        <v>1</v>
      </c>
    </row>
    <row r="9347" spans="1:4" x14ac:dyDescent="0.2">
      <c r="A9347" s="6" t="s">
        <v>6938</v>
      </c>
      <c r="B9347" s="6" t="s">
        <v>20769</v>
      </c>
      <c r="C9347" s="6" t="s">
        <v>20770</v>
      </c>
      <c r="D9347" s="12">
        <v>1</v>
      </c>
    </row>
    <row r="9348" spans="1:4" x14ac:dyDescent="0.2">
      <c r="A9348" s="6" t="s">
        <v>6938</v>
      </c>
      <c r="B9348" s="6" t="s">
        <v>8029</v>
      </c>
      <c r="C9348" s="6" t="s">
        <v>8030</v>
      </c>
      <c r="D9348" s="12">
        <v>1</v>
      </c>
    </row>
    <row r="9349" spans="1:4" x14ac:dyDescent="0.2">
      <c r="A9349" s="6" t="s">
        <v>6938</v>
      </c>
      <c r="B9349" s="6" t="s">
        <v>8031</v>
      </c>
      <c r="C9349" s="6" t="s">
        <v>8032</v>
      </c>
      <c r="D9349" s="12">
        <v>1</v>
      </c>
    </row>
    <row r="9350" spans="1:4" x14ac:dyDescent="0.2">
      <c r="A9350" s="6" t="s">
        <v>6938</v>
      </c>
      <c r="B9350" s="6" t="s">
        <v>8033</v>
      </c>
      <c r="C9350" s="6" t="s">
        <v>8034</v>
      </c>
      <c r="D9350" s="12">
        <v>1</v>
      </c>
    </row>
    <row r="9351" spans="1:4" x14ac:dyDescent="0.2">
      <c r="A9351" s="6" t="s">
        <v>6938</v>
      </c>
      <c r="B9351" s="6" t="s">
        <v>8035</v>
      </c>
      <c r="C9351" s="6" t="s">
        <v>8036</v>
      </c>
      <c r="D9351" s="12">
        <v>1</v>
      </c>
    </row>
    <row r="9352" spans="1:4" x14ac:dyDescent="0.2">
      <c r="A9352" s="6" t="s">
        <v>6938</v>
      </c>
      <c r="B9352" s="6" t="s">
        <v>8037</v>
      </c>
      <c r="C9352" s="6" t="s">
        <v>8038</v>
      </c>
      <c r="D9352" s="12">
        <v>1</v>
      </c>
    </row>
    <row r="9353" spans="1:4" x14ac:dyDescent="0.2">
      <c r="A9353" s="6" t="s">
        <v>6938</v>
      </c>
      <c r="B9353" s="6" t="s">
        <v>8039</v>
      </c>
      <c r="C9353" s="6" t="s">
        <v>8040</v>
      </c>
      <c r="D9353" s="12">
        <v>1</v>
      </c>
    </row>
    <row r="9354" spans="1:4" x14ac:dyDescent="0.2">
      <c r="A9354" s="6" t="s">
        <v>6938</v>
      </c>
      <c r="B9354" s="6" t="s">
        <v>8041</v>
      </c>
      <c r="C9354" s="6" t="s">
        <v>8042</v>
      </c>
      <c r="D9354" s="12">
        <v>1</v>
      </c>
    </row>
    <row r="9355" spans="1:4" x14ac:dyDescent="0.2">
      <c r="A9355" s="6" t="s">
        <v>6938</v>
      </c>
      <c r="B9355" s="6" t="s">
        <v>8043</v>
      </c>
      <c r="C9355" s="6" t="s">
        <v>8044</v>
      </c>
      <c r="D9355" s="12">
        <v>1</v>
      </c>
    </row>
    <row r="9356" spans="1:4" x14ac:dyDescent="0.2">
      <c r="A9356" s="6" t="s">
        <v>6938</v>
      </c>
      <c r="B9356" s="6" t="s">
        <v>8045</v>
      </c>
      <c r="C9356" s="6" t="s">
        <v>8046</v>
      </c>
      <c r="D9356" s="12">
        <v>1</v>
      </c>
    </row>
    <row r="9357" spans="1:4" x14ac:dyDescent="0.2">
      <c r="A9357" s="6" t="s">
        <v>6938</v>
      </c>
      <c r="B9357" s="6" t="s">
        <v>8047</v>
      </c>
      <c r="C9357" s="6" t="s">
        <v>8048</v>
      </c>
      <c r="D9357" s="12">
        <v>1</v>
      </c>
    </row>
    <row r="9358" spans="1:4" x14ac:dyDescent="0.2">
      <c r="A9358" s="6" t="s">
        <v>6938</v>
      </c>
      <c r="B9358" s="6" t="s">
        <v>8049</v>
      </c>
      <c r="C9358" s="6" t="s">
        <v>8050</v>
      </c>
      <c r="D9358" s="12">
        <v>1</v>
      </c>
    </row>
    <row r="9359" spans="1:4" x14ac:dyDescent="0.2">
      <c r="A9359" s="6" t="s">
        <v>6938</v>
      </c>
      <c r="B9359" s="6" t="s">
        <v>20771</v>
      </c>
      <c r="C9359" s="6" t="s">
        <v>20772</v>
      </c>
      <c r="D9359" s="12">
        <v>1</v>
      </c>
    </row>
    <row r="9360" spans="1:4" x14ac:dyDescent="0.2">
      <c r="A9360" s="6" t="s">
        <v>6938</v>
      </c>
      <c r="B9360" s="6" t="s">
        <v>20773</v>
      </c>
      <c r="C9360" s="6" t="s">
        <v>20774</v>
      </c>
      <c r="D9360" s="12">
        <v>1</v>
      </c>
    </row>
    <row r="9361" spans="1:4" x14ac:dyDescent="0.2">
      <c r="A9361" s="6" t="s">
        <v>6938</v>
      </c>
      <c r="B9361" s="6" t="s">
        <v>20775</v>
      </c>
      <c r="C9361" s="6" t="s">
        <v>20776</v>
      </c>
      <c r="D9361" s="12">
        <v>1</v>
      </c>
    </row>
    <row r="9362" spans="1:4" x14ac:dyDescent="0.2">
      <c r="A9362" s="6" t="s">
        <v>6938</v>
      </c>
      <c r="B9362" s="6" t="s">
        <v>8051</v>
      </c>
      <c r="C9362" s="6" t="s">
        <v>8052</v>
      </c>
      <c r="D9362" s="12">
        <v>1</v>
      </c>
    </row>
    <row r="9363" spans="1:4" x14ac:dyDescent="0.2">
      <c r="A9363" s="6" t="s">
        <v>6938</v>
      </c>
      <c r="B9363" s="6" t="s">
        <v>8053</v>
      </c>
      <c r="C9363" s="6" t="s">
        <v>8054</v>
      </c>
      <c r="D9363" s="12">
        <v>1</v>
      </c>
    </row>
    <row r="9364" spans="1:4" x14ac:dyDescent="0.2">
      <c r="A9364" s="6" t="s">
        <v>6938</v>
      </c>
      <c r="B9364" s="6" t="s">
        <v>8055</v>
      </c>
      <c r="C9364" s="6" t="s">
        <v>8056</v>
      </c>
      <c r="D9364" s="12">
        <v>1</v>
      </c>
    </row>
    <row r="9365" spans="1:4" x14ac:dyDescent="0.2">
      <c r="A9365" s="6" t="s">
        <v>6938</v>
      </c>
      <c r="B9365" s="6" t="s">
        <v>20777</v>
      </c>
      <c r="C9365" s="6" t="s">
        <v>20778</v>
      </c>
      <c r="D9365" s="12">
        <v>1</v>
      </c>
    </row>
    <row r="9366" spans="1:4" x14ac:dyDescent="0.2">
      <c r="A9366" s="6" t="s">
        <v>6938</v>
      </c>
      <c r="B9366" s="6" t="s">
        <v>20779</v>
      </c>
      <c r="C9366" s="6" t="s">
        <v>20780</v>
      </c>
      <c r="D9366" s="12">
        <v>1</v>
      </c>
    </row>
    <row r="9367" spans="1:4" x14ac:dyDescent="0.2">
      <c r="A9367" s="6" t="s">
        <v>6938</v>
      </c>
      <c r="B9367" s="6" t="s">
        <v>20781</v>
      </c>
      <c r="C9367" s="6" t="s">
        <v>20782</v>
      </c>
      <c r="D9367" s="12">
        <v>1</v>
      </c>
    </row>
    <row r="9368" spans="1:4" x14ac:dyDescent="0.2">
      <c r="A9368" s="6" t="s">
        <v>6938</v>
      </c>
      <c r="B9368" s="6" t="s">
        <v>8057</v>
      </c>
      <c r="C9368" s="6" t="s">
        <v>8058</v>
      </c>
      <c r="D9368" s="12">
        <v>1</v>
      </c>
    </row>
    <row r="9369" spans="1:4" x14ac:dyDescent="0.2">
      <c r="A9369" s="6" t="s">
        <v>6938</v>
      </c>
      <c r="B9369" s="6" t="s">
        <v>20783</v>
      </c>
      <c r="C9369" s="6" t="s">
        <v>20784</v>
      </c>
      <c r="D9369" s="12">
        <v>1</v>
      </c>
    </row>
    <row r="9370" spans="1:4" x14ac:dyDescent="0.2">
      <c r="A9370" s="6" t="s">
        <v>6938</v>
      </c>
      <c r="B9370" s="6" t="s">
        <v>8059</v>
      </c>
      <c r="C9370" s="6" t="s">
        <v>8060</v>
      </c>
      <c r="D9370" s="12">
        <v>1</v>
      </c>
    </row>
    <row r="9371" spans="1:4" x14ac:dyDescent="0.2">
      <c r="A9371" s="6" t="s">
        <v>6938</v>
      </c>
      <c r="B9371" s="6" t="s">
        <v>8061</v>
      </c>
      <c r="C9371" s="6" t="s">
        <v>8062</v>
      </c>
      <c r="D9371" s="12">
        <v>1</v>
      </c>
    </row>
    <row r="9372" spans="1:4" x14ac:dyDescent="0.2">
      <c r="A9372" s="6" t="s">
        <v>6938</v>
      </c>
      <c r="B9372" s="6" t="s">
        <v>8063</v>
      </c>
      <c r="C9372" s="6" t="s">
        <v>8064</v>
      </c>
      <c r="D9372" s="12">
        <v>1</v>
      </c>
    </row>
    <row r="9373" spans="1:4" x14ac:dyDescent="0.2">
      <c r="A9373" s="6" t="s">
        <v>6938</v>
      </c>
      <c r="B9373" s="6" t="s">
        <v>8065</v>
      </c>
      <c r="C9373" s="6" t="s">
        <v>8066</v>
      </c>
      <c r="D9373" s="12">
        <v>1</v>
      </c>
    </row>
    <row r="9374" spans="1:4" x14ac:dyDescent="0.2">
      <c r="A9374" s="6" t="s">
        <v>6938</v>
      </c>
      <c r="B9374" s="6" t="s">
        <v>8067</v>
      </c>
      <c r="C9374" s="6" t="s">
        <v>8068</v>
      </c>
      <c r="D9374" s="12">
        <v>1</v>
      </c>
    </row>
    <row r="9375" spans="1:4" x14ac:dyDescent="0.2">
      <c r="A9375" s="6" t="s">
        <v>6938</v>
      </c>
      <c r="B9375" s="6" t="s">
        <v>8069</v>
      </c>
      <c r="C9375" s="6" t="s">
        <v>8070</v>
      </c>
      <c r="D9375" s="12">
        <v>1</v>
      </c>
    </row>
    <row r="9376" spans="1:4" x14ac:dyDescent="0.2">
      <c r="A9376" s="6" t="s">
        <v>6938</v>
      </c>
      <c r="B9376" s="6" t="s">
        <v>8071</v>
      </c>
      <c r="C9376" s="6" t="s">
        <v>8072</v>
      </c>
      <c r="D9376" s="12">
        <v>1</v>
      </c>
    </row>
    <row r="9377" spans="1:4" x14ac:dyDescent="0.2">
      <c r="A9377" s="6" t="s">
        <v>6938</v>
      </c>
      <c r="B9377" s="6" t="s">
        <v>20785</v>
      </c>
      <c r="C9377" s="6" t="s">
        <v>20786</v>
      </c>
      <c r="D9377" s="12">
        <v>1</v>
      </c>
    </row>
    <row r="9378" spans="1:4" x14ac:dyDescent="0.2">
      <c r="A9378" s="6" t="s">
        <v>6938</v>
      </c>
      <c r="B9378" s="6" t="s">
        <v>8073</v>
      </c>
      <c r="C9378" s="6" t="s">
        <v>8074</v>
      </c>
      <c r="D9378" s="12">
        <v>1</v>
      </c>
    </row>
    <row r="9379" spans="1:4" x14ac:dyDescent="0.2">
      <c r="A9379" s="6" t="s">
        <v>6938</v>
      </c>
      <c r="B9379" s="6" t="s">
        <v>8075</v>
      </c>
      <c r="C9379" s="6" t="s">
        <v>8076</v>
      </c>
      <c r="D9379" s="12">
        <v>1</v>
      </c>
    </row>
    <row r="9380" spans="1:4" x14ac:dyDescent="0.2">
      <c r="A9380" s="6" t="s">
        <v>6938</v>
      </c>
      <c r="B9380" s="6" t="s">
        <v>8077</v>
      </c>
      <c r="C9380" s="6" t="s">
        <v>8078</v>
      </c>
      <c r="D9380" s="12">
        <v>1</v>
      </c>
    </row>
    <row r="9381" spans="1:4" x14ac:dyDescent="0.2">
      <c r="A9381" s="6" t="s">
        <v>6938</v>
      </c>
      <c r="B9381" s="6" t="s">
        <v>20787</v>
      </c>
      <c r="C9381" s="6" t="s">
        <v>20788</v>
      </c>
      <c r="D9381" s="12">
        <v>1</v>
      </c>
    </row>
    <row r="9382" spans="1:4" x14ac:dyDescent="0.2">
      <c r="A9382" s="6" t="s">
        <v>6938</v>
      </c>
      <c r="B9382" s="6" t="s">
        <v>8079</v>
      </c>
      <c r="C9382" s="6" t="s">
        <v>8080</v>
      </c>
      <c r="D9382" s="12">
        <v>1</v>
      </c>
    </row>
    <row r="9383" spans="1:4" x14ac:dyDescent="0.2">
      <c r="A9383" s="6" t="s">
        <v>6938</v>
      </c>
      <c r="B9383" s="6" t="s">
        <v>20789</v>
      </c>
      <c r="C9383" s="6" t="s">
        <v>20790</v>
      </c>
      <c r="D9383" s="12">
        <v>1</v>
      </c>
    </row>
    <row r="9384" spans="1:4" x14ac:dyDescent="0.2">
      <c r="A9384" s="6" t="s">
        <v>6938</v>
      </c>
      <c r="B9384" s="6" t="s">
        <v>20791</v>
      </c>
      <c r="C9384" s="6" t="s">
        <v>20790</v>
      </c>
      <c r="D9384" s="12">
        <v>1</v>
      </c>
    </row>
    <row r="9385" spans="1:4" x14ac:dyDescent="0.2">
      <c r="A9385" s="6" t="s">
        <v>6938</v>
      </c>
      <c r="B9385" s="6" t="s">
        <v>8081</v>
      </c>
      <c r="C9385" s="6" t="s">
        <v>8082</v>
      </c>
      <c r="D9385" s="12">
        <v>1</v>
      </c>
    </row>
    <row r="9386" spans="1:4" x14ac:dyDescent="0.2">
      <c r="A9386" s="6" t="s">
        <v>6938</v>
      </c>
      <c r="B9386" s="6" t="s">
        <v>8083</v>
      </c>
      <c r="C9386" s="6" t="s">
        <v>8084</v>
      </c>
      <c r="D9386" s="12">
        <v>1</v>
      </c>
    </row>
    <row r="9387" spans="1:4" x14ac:dyDescent="0.2">
      <c r="A9387" s="6" t="s">
        <v>6938</v>
      </c>
      <c r="B9387" s="6" t="s">
        <v>20792</v>
      </c>
      <c r="C9387" s="6" t="s">
        <v>20793</v>
      </c>
      <c r="D9387" s="12">
        <v>1</v>
      </c>
    </row>
    <row r="9388" spans="1:4" x14ac:dyDescent="0.2">
      <c r="A9388" s="6" t="s">
        <v>6938</v>
      </c>
      <c r="B9388" s="6" t="s">
        <v>8085</v>
      </c>
      <c r="C9388" s="6" t="s">
        <v>8086</v>
      </c>
      <c r="D9388" s="12">
        <v>1</v>
      </c>
    </row>
    <row r="9389" spans="1:4" x14ac:dyDescent="0.2">
      <c r="A9389" s="6" t="s">
        <v>6938</v>
      </c>
      <c r="B9389" s="6" t="s">
        <v>20794</v>
      </c>
      <c r="C9389" s="6" t="s">
        <v>20795</v>
      </c>
      <c r="D9389" s="12">
        <v>1</v>
      </c>
    </row>
    <row r="9390" spans="1:4" x14ac:dyDescent="0.2">
      <c r="A9390" s="6" t="s">
        <v>6938</v>
      </c>
      <c r="B9390" s="6" t="s">
        <v>8087</v>
      </c>
      <c r="C9390" s="6" t="s">
        <v>8088</v>
      </c>
      <c r="D9390" s="12">
        <v>1</v>
      </c>
    </row>
    <row r="9391" spans="1:4" x14ac:dyDescent="0.2">
      <c r="A9391" s="6" t="s">
        <v>6938</v>
      </c>
      <c r="B9391" s="6" t="s">
        <v>8089</v>
      </c>
      <c r="C9391" s="6" t="s">
        <v>8090</v>
      </c>
      <c r="D9391" s="12">
        <v>1</v>
      </c>
    </row>
    <row r="9392" spans="1:4" x14ac:dyDescent="0.2">
      <c r="A9392" s="6" t="s">
        <v>6938</v>
      </c>
      <c r="B9392" s="6" t="s">
        <v>20796</v>
      </c>
      <c r="C9392" s="6" t="s">
        <v>20797</v>
      </c>
      <c r="D9392" s="12">
        <v>1</v>
      </c>
    </row>
    <row r="9393" spans="1:4" x14ac:dyDescent="0.2">
      <c r="A9393" s="6" t="s">
        <v>6938</v>
      </c>
      <c r="B9393" s="6" t="s">
        <v>8091</v>
      </c>
      <c r="C9393" s="6" t="s">
        <v>8092</v>
      </c>
      <c r="D9393" s="12">
        <v>1</v>
      </c>
    </row>
    <row r="9394" spans="1:4" x14ac:dyDescent="0.2">
      <c r="A9394" s="6" t="s">
        <v>6938</v>
      </c>
      <c r="B9394" s="6" t="s">
        <v>8093</v>
      </c>
      <c r="C9394" s="6" t="s">
        <v>8094</v>
      </c>
      <c r="D9394" s="12">
        <v>1</v>
      </c>
    </row>
    <row r="9395" spans="1:4" x14ac:dyDescent="0.2">
      <c r="A9395" s="6" t="s">
        <v>6938</v>
      </c>
      <c r="B9395" s="6" t="s">
        <v>8095</v>
      </c>
      <c r="C9395" s="6" t="s">
        <v>8096</v>
      </c>
      <c r="D9395" s="12">
        <v>1</v>
      </c>
    </row>
    <row r="9396" spans="1:4" x14ac:dyDescent="0.2">
      <c r="A9396" s="6" t="s">
        <v>6938</v>
      </c>
      <c r="B9396" s="6" t="s">
        <v>8097</v>
      </c>
      <c r="C9396" s="6" t="s">
        <v>8098</v>
      </c>
      <c r="D9396" s="12">
        <v>1</v>
      </c>
    </row>
    <row r="9397" spans="1:4" x14ac:dyDescent="0.2">
      <c r="A9397" s="6" t="s">
        <v>6938</v>
      </c>
      <c r="B9397" s="6" t="s">
        <v>8099</v>
      </c>
      <c r="C9397" s="6" t="s">
        <v>8100</v>
      </c>
      <c r="D9397" s="12">
        <v>1</v>
      </c>
    </row>
    <row r="9398" spans="1:4" x14ac:dyDescent="0.2">
      <c r="A9398" s="6" t="s">
        <v>6938</v>
      </c>
      <c r="B9398" s="6" t="s">
        <v>8101</v>
      </c>
      <c r="C9398" s="6" t="s">
        <v>8102</v>
      </c>
      <c r="D9398" s="12">
        <v>1</v>
      </c>
    </row>
    <row r="9399" spans="1:4" x14ac:dyDescent="0.2">
      <c r="A9399" s="6" t="s">
        <v>6938</v>
      </c>
      <c r="B9399" s="6" t="s">
        <v>8103</v>
      </c>
      <c r="C9399" s="6" t="s">
        <v>8104</v>
      </c>
      <c r="D9399" s="12">
        <v>1</v>
      </c>
    </row>
    <row r="9400" spans="1:4" x14ac:dyDescent="0.2">
      <c r="A9400" s="6" t="s">
        <v>6938</v>
      </c>
      <c r="B9400" s="6" t="s">
        <v>8105</v>
      </c>
      <c r="C9400" s="6" t="s">
        <v>8106</v>
      </c>
      <c r="D9400" s="12">
        <v>1</v>
      </c>
    </row>
    <row r="9401" spans="1:4" x14ac:dyDescent="0.2">
      <c r="A9401" s="6" t="s">
        <v>6938</v>
      </c>
      <c r="B9401" s="6" t="s">
        <v>8107</v>
      </c>
      <c r="C9401" s="6" t="s">
        <v>8108</v>
      </c>
      <c r="D9401" s="12">
        <v>1</v>
      </c>
    </row>
    <row r="9402" spans="1:4" x14ac:dyDescent="0.2">
      <c r="A9402" s="6" t="s">
        <v>6938</v>
      </c>
      <c r="B9402" s="6" t="s">
        <v>8109</v>
      </c>
      <c r="C9402" s="6" t="s">
        <v>8110</v>
      </c>
      <c r="D9402" s="12">
        <v>1</v>
      </c>
    </row>
    <row r="9403" spans="1:4" x14ac:dyDescent="0.2">
      <c r="A9403" s="6" t="s">
        <v>6938</v>
      </c>
      <c r="B9403" s="6" t="s">
        <v>8111</v>
      </c>
      <c r="C9403" s="6" t="s">
        <v>8112</v>
      </c>
      <c r="D9403" s="12">
        <v>1</v>
      </c>
    </row>
    <row r="9404" spans="1:4" x14ac:dyDescent="0.2">
      <c r="A9404" s="6" t="s">
        <v>6938</v>
      </c>
      <c r="B9404" s="6" t="s">
        <v>8113</v>
      </c>
      <c r="C9404" s="6" t="s">
        <v>8114</v>
      </c>
      <c r="D9404" s="12">
        <v>1</v>
      </c>
    </row>
    <row r="9405" spans="1:4" x14ac:dyDescent="0.2">
      <c r="A9405" s="6" t="s">
        <v>6938</v>
      </c>
      <c r="B9405" s="6" t="s">
        <v>8115</v>
      </c>
      <c r="C9405" s="6" t="s">
        <v>8116</v>
      </c>
      <c r="D9405" s="12">
        <v>1</v>
      </c>
    </row>
    <row r="9406" spans="1:4" x14ac:dyDescent="0.2">
      <c r="A9406" s="6" t="s">
        <v>6938</v>
      </c>
      <c r="B9406" s="6" t="s">
        <v>8117</v>
      </c>
      <c r="C9406" s="6" t="s">
        <v>8118</v>
      </c>
      <c r="D9406" s="12">
        <v>1</v>
      </c>
    </row>
    <row r="9407" spans="1:4" x14ac:dyDescent="0.2">
      <c r="A9407" s="6" t="s">
        <v>6938</v>
      </c>
      <c r="B9407" s="6" t="s">
        <v>20798</v>
      </c>
      <c r="C9407" s="6" t="s">
        <v>20799</v>
      </c>
      <c r="D9407" s="12">
        <v>1</v>
      </c>
    </row>
    <row r="9408" spans="1:4" x14ac:dyDescent="0.2">
      <c r="A9408" s="6" t="s">
        <v>6938</v>
      </c>
      <c r="B9408" s="6" t="s">
        <v>20800</v>
      </c>
      <c r="C9408" s="6" t="s">
        <v>20801</v>
      </c>
      <c r="D9408" s="12">
        <v>1</v>
      </c>
    </row>
    <row r="9409" spans="1:4" x14ac:dyDescent="0.2">
      <c r="A9409" s="6" t="s">
        <v>6938</v>
      </c>
      <c r="B9409" s="6" t="s">
        <v>8119</v>
      </c>
      <c r="C9409" s="6" t="s">
        <v>8120</v>
      </c>
      <c r="D9409" s="12">
        <v>1</v>
      </c>
    </row>
    <row r="9410" spans="1:4" x14ac:dyDescent="0.2">
      <c r="A9410" s="6" t="s">
        <v>6938</v>
      </c>
      <c r="B9410" s="6" t="s">
        <v>8121</v>
      </c>
      <c r="C9410" s="6" t="s">
        <v>8122</v>
      </c>
      <c r="D9410" s="12">
        <v>1</v>
      </c>
    </row>
    <row r="9411" spans="1:4" x14ac:dyDescent="0.2">
      <c r="A9411" s="6" t="s">
        <v>6938</v>
      </c>
      <c r="B9411" s="6" t="s">
        <v>8123</v>
      </c>
      <c r="C9411" s="6" t="s">
        <v>8124</v>
      </c>
      <c r="D9411" s="12">
        <v>1</v>
      </c>
    </row>
    <row r="9412" spans="1:4" x14ac:dyDescent="0.2">
      <c r="A9412" s="6" t="s">
        <v>6938</v>
      </c>
      <c r="B9412" s="6" t="s">
        <v>8125</v>
      </c>
      <c r="C9412" s="6" t="s">
        <v>8126</v>
      </c>
      <c r="D9412" s="12">
        <v>1</v>
      </c>
    </row>
    <row r="9413" spans="1:4" x14ac:dyDescent="0.2">
      <c r="A9413" s="6" t="s">
        <v>6938</v>
      </c>
      <c r="B9413" s="6" t="s">
        <v>8127</v>
      </c>
      <c r="C9413" s="6" t="s">
        <v>8128</v>
      </c>
      <c r="D9413" s="12">
        <v>1</v>
      </c>
    </row>
    <row r="9414" spans="1:4" x14ac:dyDescent="0.2">
      <c r="A9414" s="6" t="s">
        <v>6938</v>
      </c>
      <c r="B9414" s="6" t="s">
        <v>20802</v>
      </c>
      <c r="C9414" s="6" t="s">
        <v>20803</v>
      </c>
      <c r="D9414" s="12">
        <v>1</v>
      </c>
    </row>
    <row r="9415" spans="1:4" x14ac:dyDescent="0.2">
      <c r="A9415" s="6" t="s">
        <v>6938</v>
      </c>
      <c r="B9415" s="6" t="s">
        <v>8129</v>
      </c>
      <c r="C9415" s="6" t="s">
        <v>8130</v>
      </c>
      <c r="D9415" s="12">
        <v>1</v>
      </c>
    </row>
    <row r="9416" spans="1:4" x14ac:dyDescent="0.2">
      <c r="A9416" s="6" t="s">
        <v>6938</v>
      </c>
      <c r="B9416" s="6" t="s">
        <v>8131</v>
      </c>
      <c r="C9416" s="6" t="s">
        <v>8132</v>
      </c>
      <c r="D9416" s="12">
        <v>1</v>
      </c>
    </row>
    <row r="9417" spans="1:4" x14ac:dyDescent="0.2">
      <c r="A9417" s="6" t="s">
        <v>6938</v>
      </c>
      <c r="B9417" s="6" t="s">
        <v>8133</v>
      </c>
      <c r="C9417" s="6" t="s">
        <v>8132</v>
      </c>
      <c r="D9417" s="12">
        <v>1</v>
      </c>
    </row>
    <row r="9418" spans="1:4" x14ac:dyDescent="0.2">
      <c r="A9418" s="6" t="s">
        <v>6938</v>
      </c>
      <c r="B9418" s="6" t="s">
        <v>8134</v>
      </c>
      <c r="C9418" s="6" t="s">
        <v>8135</v>
      </c>
      <c r="D9418" s="12">
        <v>1</v>
      </c>
    </row>
    <row r="9419" spans="1:4" x14ac:dyDescent="0.2">
      <c r="A9419" s="6" t="s">
        <v>6938</v>
      </c>
      <c r="B9419" s="6" t="s">
        <v>8136</v>
      </c>
      <c r="C9419" s="6" t="s">
        <v>8137</v>
      </c>
      <c r="D9419" s="12">
        <v>1</v>
      </c>
    </row>
    <row r="9420" spans="1:4" x14ac:dyDescent="0.2">
      <c r="A9420" s="6" t="s">
        <v>6938</v>
      </c>
      <c r="B9420" s="6" t="s">
        <v>8138</v>
      </c>
      <c r="C9420" s="6" t="s">
        <v>8139</v>
      </c>
      <c r="D9420" s="12">
        <v>1</v>
      </c>
    </row>
    <row r="9421" spans="1:4" x14ac:dyDescent="0.2">
      <c r="A9421" s="6" t="s">
        <v>6938</v>
      </c>
      <c r="B9421" s="6" t="s">
        <v>8140</v>
      </c>
      <c r="C9421" s="6" t="s">
        <v>8139</v>
      </c>
      <c r="D9421" s="12">
        <v>1</v>
      </c>
    </row>
    <row r="9422" spans="1:4" x14ac:dyDescent="0.2">
      <c r="A9422" s="6" t="s">
        <v>6938</v>
      </c>
      <c r="B9422" s="6" t="s">
        <v>8141</v>
      </c>
      <c r="C9422" s="6" t="s">
        <v>8142</v>
      </c>
      <c r="D9422" s="12">
        <v>1</v>
      </c>
    </row>
    <row r="9423" spans="1:4" x14ac:dyDescent="0.2">
      <c r="A9423" s="6" t="s">
        <v>6938</v>
      </c>
      <c r="B9423" s="6" t="s">
        <v>8143</v>
      </c>
      <c r="C9423" s="6" t="s">
        <v>8144</v>
      </c>
      <c r="D9423" s="12">
        <v>1</v>
      </c>
    </row>
    <row r="9424" spans="1:4" x14ac:dyDescent="0.2">
      <c r="A9424" s="6" t="s">
        <v>6938</v>
      </c>
      <c r="B9424" s="6" t="s">
        <v>8145</v>
      </c>
      <c r="C9424" s="6" t="s">
        <v>8146</v>
      </c>
      <c r="D9424" s="12">
        <v>1</v>
      </c>
    </row>
    <row r="9425" spans="1:4" x14ac:dyDescent="0.2">
      <c r="A9425" s="6" t="s">
        <v>6938</v>
      </c>
      <c r="B9425" s="6" t="s">
        <v>8147</v>
      </c>
      <c r="C9425" s="6" t="s">
        <v>8148</v>
      </c>
      <c r="D9425" s="12">
        <v>1</v>
      </c>
    </row>
    <row r="9426" spans="1:4" x14ac:dyDescent="0.2">
      <c r="A9426" s="6" t="s">
        <v>6938</v>
      </c>
      <c r="B9426" s="6" t="s">
        <v>8149</v>
      </c>
      <c r="C9426" s="6" t="s">
        <v>8150</v>
      </c>
      <c r="D9426" s="12">
        <v>1</v>
      </c>
    </row>
    <row r="9427" spans="1:4" x14ac:dyDescent="0.2">
      <c r="A9427" s="6" t="s">
        <v>6938</v>
      </c>
      <c r="B9427" s="6" t="s">
        <v>8151</v>
      </c>
      <c r="C9427" s="6" t="s">
        <v>8152</v>
      </c>
      <c r="D9427" s="12">
        <v>1</v>
      </c>
    </row>
    <row r="9428" spans="1:4" x14ac:dyDescent="0.2">
      <c r="A9428" s="6" t="s">
        <v>6938</v>
      </c>
      <c r="B9428" s="6" t="s">
        <v>20804</v>
      </c>
      <c r="C9428" s="6" t="s">
        <v>20805</v>
      </c>
      <c r="D9428" s="12">
        <v>1</v>
      </c>
    </row>
    <row r="9429" spans="1:4" x14ac:dyDescent="0.2">
      <c r="A9429" s="6" t="s">
        <v>6938</v>
      </c>
      <c r="B9429" s="6" t="s">
        <v>20806</v>
      </c>
      <c r="C9429" s="6" t="s">
        <v>20807</v>
      </c>
      <c r="D9429" s="12">
        <v>1</v>
      </c>
    </row>
    <row r="9430" spans="1:4" x14ac:dyDescent="0.2">
      <c r="A9430" s="6" t="s">
        <v>6938</v>
      </c>
      <c r="B9430" s="6" t="s">
        <v>8153</v>
      </c>
      <c r="C9430" s="6" t="s">
        <v>8154</v>
      </c>
      <c r="D9430" s="12">
        <v>1</v>
      </c>
    </row>
    <row r="9431" spans="1:4" x14ac:dyDescent="0.2">
      <c r="A9431" s="6" t="s">
        <v>6938</v>
      </c>
      <c r="B9431" s="6" t="s">
        <v>8155</v>
      </c>
      <c r="C9431" s="6" t="s">
        <v>8156</v>
      </c>
      <c r="D9431" s="12">
        <v>1</v>
      </c>
    </row>
    <row r="9432" spans="1:4" x14ac:dyDescent="0.2">
      <c r="A9432" s="6" t="s">
        <v>6938</v>
      </c>
      <c r="B9432" s="6" t="s">
        <v>8158</v>
      </c>
      <c r="C9432" s="6" t="s">
        <v>8159</v>
      </c>
      <c r="D9432" s="12">
        <v>1</v>
      </c>
    </row>
    <row r="9433" spans="1:4" x14ac:dyDescent="0.2">
      <c r="A9433" s="6" t="s">
        <v>6938</v>
      </c>
      <c r="B9433" s="6" t="s">
        <v>8160</v>
      </c>
      <c r="C9433" s="6" t="s">
        <v>8161</v>
      </c>
      <c r="D9433" s="12">
        <v>1</v>
      </c>
    </row>
    <row r="9434" spans="1:4" x14ac:dyDescent="0.2">
      <c r="A9434" s="6" t="s">
        <v>6938</v>
      </c>
      <c r="B9434" s="6" t="s">
        <v>8163</v>
      </c>
      <c r="C9434" s="6" t="s">
        <v>8164</v>
      </c>
      <c r="D9434" s="12">
        <v>1</v>
      </c>
    </row>
    <row r="9435" spans="1:4" x14ac:dyDescent="0.2">
      <c r="A9435" s="6" t="s">
        <v>6938</v>
      </c>
      <c r="B9435" s="6" t="s">
        <v>8165</v>
      </c>
      <c r="C9435" s="6" t="s">
        <v>8166</v>
      </c>
      <c r="D9435" s="12">
        <v>1</v>
      </c>
    </row>
    <row r="9436" spans="1:4" x14ac:dyDescent="0.2">
      <c r="A9436" s="6" t="s">
        <v>6938</v>
      </c>
      <c r="B9436" s="6" t="s">
        <v>8167</v>
      </c>
      <c r="C9436" s="6" t="s">
        <v>8168</v>
      </c>
      <c r="D9436" s="12">
        <v>1</v>
      </c>
    </row>
    <row r="9437" spans="1:4" x14ac:dyDescent="0.2">
      <c r="A9437" s="6" t="s">
        <v>6938</v>
      </c>
      <c r="B9437" s="6" t="s">
        <v>8169</v>
      </c>
      <c r="C9437" s="6" t="s">
        <v>8170</v>
      </c>
      <c r="D9437" s="12">
        <v>1</v>
      </c>
    </row>
    <row r="9438" spans="1:4" x14ac:dyDescent="0.2">
      <c r="A9438" s="6" t="s">
        <v>6938</v>
      </c>
      <c r="B9438" s="6" t="s">
        <v>8171</v>
      </c>
      <c r="C9438" s="6" t="s">
        <v>8172</v>
      </c>
      <c r="D9438" s="12">
        <v>1</v>
      </c>
    </row>
    <row r="9439" spans="1:4" x14ac:dyDescent="0.2">
      <c r="A9439" s="6" t="s">
        <v>6938</v>
      </c>
      <c r="B9439" s="6" t="s">
        <v>8173</v>
      </c>
      <c r="C9439" s="6" t="s">
        <v>8174</v>
      </c>
      <c r="D9439" s="12">
        <v>1</v>
      </c>
    </row>
    <row r="9440" spans="1:4" x14ac:dyDescent="0.2">
      <c r="A9440" s="6" t="s">
        <v>6938</v>
      </c>
      <c r="B9440" s="6" t="s">
        <v>8175</v>
      </c>
      <c r="C9440" s="6" t="s">
        <v>8176</v>
      </c>
      <c r="D9440" s="12">
        <v>1</v>
      </c>
    </row>
    <row r="9441" spans="1:4" x14ac:dyDescent="0.2">
      <c r="A9441" s="6" t="s">
        <v>6938</v>
      </c>
      <c r="B9441" s="6" t="s">
        <v>8177</v>
      </c>
      <c r="C9441" s="6" t="s">
        <v>8178</v>
      </c>
      <c r="D9441" s="12">
        <v>1</v>
      </c>
    </row>
    <row r="9442" spans="1:4" x14ac:dyDescent="0.2">
      <c r="A9442" s="6" t="s">
        <v>6938</v>
      </c>
      <c r="B9442" s="6" t="s">
        <v>8179</v>
      </c>
      <c r="C9442" s="6" t="s">
        <v>8180</v>
      </c>
      <c r="D9442" s="12">
        <v>1</v>
      </c>
    </row>
    <row r="9443" spans="1:4" x14ac:dyDescent="0.2">
      <c r="A9443" s="6" t="s">
        <v>6938</v>
      </c>
      <c r="B9443" s="6" t="s">
        <v>8181</v>
      </c>
      <c r="C9443" s="6" t="s">
        <v>8182</v>
      </c>
      <c r="D9443" s="12">
        <v>1</v>
      </c>
    </row>
    <row r="9444" spans="1:4" x14ac:dyDescent="0.2">
      <c r="A9444" s="6" t="s">
        <v>6938</v>
      </c>
      <c r="B9444" s="6" t="s">
        <v>8183</v>
      </c>
      <c r="C9444" s="6" t="s">
        <v>8184</v>
      </c>
      <c r="D9444" s="12">
        <v>1</v>
      </c>
    </row>
    <row r="9445" spans="1:4" x14ac:dyDescent="0.2">
      <c r="A9445" s="6" t="s">
        <v>6938</v>
      </c>
      <c r="B9445" s="6" t="s">
        <v>20808</v>
      </c>
      <c r="C9445" s="6" t="s">
        <v>20809</v>
      </c>
      <c r="D9445" s="12">
        <v>1</v>
      </c>
    </row>
    <row r="9446" spans="1:4" x14ac:dyDescent="0.2">
      <c r="A9446" s="6" t="s">
        <v>6938</v>
      </c>
      <c r="B9446" s="6" t="s">
        <v>8185</v>
      </c>
      <c r="C9446" s="6" t="s">
        <v>8186</v>
      </c>
      <c r="D9446" s="12">
        <v>1</v>
      </c>
    </row>
    <row r="9447" spans="1:4" x14ac:dyDescent="0.2">
      <c r="A9447" s="6" t="s">
        <v>6938</v>
      </c>
      <c r="B9447" s="6" t="s">
        <v>20810</v>
      </c>
      <c r="C9447" s="6" t="s">
        <v>20811</v>
      </c>
      <c r="D9447" s="12">
        <v>1</v>
      </c>
    </row>
    <row r="9448" spans="1:4" x14ac:dyDescent="0.2">
      <c r="A9448" s="6" t="s">
        <v>6938</v>
      </c>
      <c r="B9448" s="6" t="s">
        <v>8187</v>
      </c>
      <c r="C9448" s="6" t="s">
        <v>8188</v>
      </c>
      <c r="D9448" s="12">
        <v>1</v>
      </c>
    </row>
    <row r="9449" spans="1:4" x14ac:dyDescent="0.2">
      <c r="A9449" s="6" t="s">
        <v>6938</v>
      </c>
      <c r="B9449" s="6" t="s">
        <v>8189</v>
      </c>
      <c r="C9449" s="6" t="s">
        <v>8190</v>
      </c>
      <c r="D9449" s="12">
        <v>1</v>
      </c>
    </row>
    <row r="9450" spans="1:4" x14ac:dyDescent="0.2">
      <c r="A9450" s="6" t="s">
        <v>6938</v>
      </c>
      <c r="B9450" s="6" t="s">
        <v>8191</v>
      </c>
      <c r="C9450" s="6" t="s">
        <v>8192</v>
      </c>
      <c r="D9450" s="12">
        <v>1</v>
      </c>
    </row>
    <row r="9451" spans="1:4" x14ac:dyDescent="0.2">
      <c r="A9451" s="6" t="s">
        <v>6938</v>
      </c>
      <c r="B9451" s="6" t="s">
        <v>8193</v>
      </c>
      <c r="C9451" s="6" t="s">
        <v>8194</v>
      </c>
      <c r="D9451" s="12">
        <v>1</v>
      </c>
    </row>
    <row r="9452" spans="1:4" x14ac:dyDescent="0.2">
      <c r="A9452" s="6" t="s">
        <v>6938</v>
      </c>
      <c r="B9452" s="6" t="s">
        <v>8195</v>
      </c>
      <c r="C9452" s="6" t="s">
        <v>8196</v>
      </c>
      <c r="D9452" s="12">
        <v>1</v>
      </c>
    </row>
    <row r="9453" spans="1:4" x14ac:dyDescent="0.2">
      <c r="A9453" s="6" t="s">
        <v>6938</v>
      </c>
      <c r="B9453" s="6" t="s">
        <v>8197</v>
      </c>
      <c r="C9453" s="6" t="s">
        <v>8198</v>
      </c>
      <c r="D9453" s="12">
        <v>1</v>
      </c>
    </row>
    <row r="9454" spans="1:4" x14ac:dyDescent="0.2">
      <c r="A9454" s="6" t="s">
        <v>6938</v>
      </c>
      <c r="B9454" s="6" t="s">
        <v>20812</v>
      </c>
      <c r="C9454" s="6" t="s">
        <v>20813</v>
      </c>
      <c r="D9454" s="12">
        <v>1</v>
      </c>
    </row>
    <row r="9455" spans="1:4" x14ac:dyDescent="0.2">
      <c r="A9455" s="6" t="s">
        <v>6938</v>
      </c>
      <c r="B9455" s="6" t="s">
        <v>8199</v>
      </c>
      <c r="C9455" s="6" t="s">
        <v>8200</v>
      </c>
      <c r="D9455" s="12">
        <v>1</v>
      </c>
    </row>
    <row r="9456" spans="1:4" x14ac:dyDescent="0.2">
      <c r="A9456" s="6" t="s">
        <v>6938</v>
      </c>
      <c r="B9456" s="6" t="s">
        <v>8201</v>
      </c>
      <c r="C9456" s="6" t="s">
        <v>8202</v>
      </c>
      <c r="D9456" s="12">
        <v>1</v>
      </c>
    </row>
    <row r="9457" spans="1:4" x14ac:dyDescent="0.2">
      <c r="A9457" s="6" t="s">
        <v>6938</v>
      </c>
      <c r="B9457" s="6" t="s">
        <v>8203</v>
      </c>
      <c r="C9457" s="6" t="s">
        <v>8204</v>
      </c>
      <c r="D9457" s="12">
        <v>1</v>
      </c>
    </row>
    <row r="9458" spans="1:4" x14ac:dyDescent="0.2">
      <c r="A9458" s="6" t="s">
        <v>6938</v>
      </c>
      <c r="B9458" s="6" t="s">
        <v>8205</v>
      </c>
      <c r="C9458" s="6" t="s">
        <v>8206</v>
      </c>
      <c r="D9458" s="12">
        <v>1</v>
      </c>
    </row>
    <row r="9459" spans="1:4" x14ac:dyDescent="0.2">
      <c r="A9459" s="6" t="s">
        <v>6938</v>
      </c>
      <c r="B9459" s="6" t="s">
        <v>20814</v>
      </c>
      <c r="C9459" s="6" t="s">
        <v>20815</v>
      </c>
      <c r="D9459" s="12">
        <v>1</v>
      </c>
    </row>
    <row r="9460" spans="1:4" x14ac:dyDescent="0.2">
      <c r="A9460" s="6" t="s">
        <v>6938</v>
      </c>
      <c r="B9460" s="6" t="s">
        <v>8207</v>
      </c>
      <c r="C9460" s="6" t="s">
        <v>8208</v>
      </c>
      <c r="D9460" s="12">
        <v>1</v>
      </c>
    </row>
    <row r="9461" spans="1:4" x14ac:dyDescent="0.2">
      <c r="A9461" s="6" t="s">
        <v>6938</v>
      </c>
      <c r="B9461" s="6" t="s">
        <v>8209</v>
      </c>
      <c r="C9461" s="6" t="s">
        <v>8210</v>
      </c>
      <c r="D9461" s="12">
        <v>1</v>
      </c>
    </row>
    <row r="9462" spans="1:4" x14ac:dyDescent="0.2">
      <c r="A9462" s="6" t="s">
        <v>6938</v>
      </c>
      <c r="B9462" s="6" t="s">
        <v>20816</v>
      </c>
      <c r="C9462" s="6" t="s">
        <v>20817</v>
      </c>
      <c r="D9462" s="12">
        <v>1</v>
      </c>
    </row>
    <row r="9463" spans="1:4" x14ac:dyDescent="0.2">
      <c r="A9463" s="6" t="s">
        <v>6938</v>
      </c>
      <c r="B9463" s="6" t="s">
        <v>8211</v>
      </c>
      <c r="C9463" s="6" t="s">
        <v>8212</v>
      </c>
      <c r="D9463" s="12">
        <v>1</v>
      </c>
    </row>
    <row r="9464" spans="1:4" x14ac:dyDescent="0.2">
      <c r="A9464" s="6" t="s">
        <v>6938</v>
      </c>
      <c r="B9464" s="6" t="s">
        <v>8213</v>
      </c>
      <c r="C9464" s="6" t="s">
        <v>8214</v>
      </c>
      <c r="D9464" s="12">
        <v>1</v>
      </c>
    </row>
    <row r="9465" spans="1:4" x14ac:dyDescent="0.2">
      <c r="A9465" s="6" t="s">
        <v>6938</v>
      </c>
      <c r="B9465" s="6" t="s">
        <v>8215</v>
      </c>
      <c r="C9465" s="6" t="s">
        <v>8216</v>
      </c>
      <c r="D9465" s="12">
        <v>1</v>
      </c>
    </row>
    <row r="9466" spans="1:4" x14ac:dyDescent="0.2">
      <c r="A9466" s="6" t="s">
        <v>6938</v>
      </c>
      <c r="B9466" s="6" t="s">
        <v>8217</v>
      </c>
      <c r="C9466" s="6" t="s">
        <v>8218</v>
      </c>
      <c r="D9466" s="12">
        <v>1</v>
      </c>
    </row>
    <row r="9467" spans="1:4" x14ac:dyDescent="0.2">
      <c r="A9467" s="6" t="s">
        <v>6938</v>
      </c>
      <c r="B9467" s="6" t="s">
        <v>20818</v>
      </c>
      <c r="C9467" s="6" t="s">
        <v>20819</v>
      </c>
      <c r="D9467" s="12">
        <v>1</v>
      </c>
    </row>
    <row r="9468" spans="1:4" x14ac:dyDescent="0.2">
      <c r="A9468" s="6" t="s">
        <v>6938</v>
      </c>
      <c r="B9468" s="6" t="s">
        <v>20820</v>
      </c>
      <c r="C9468" s="6" t="s">
        <v>20821</v>
      </c>
      <c r="D9468" s="12">
        <v>1</v>
      </c>
    </row>
    <row r="9469" spans="1:4" x14ac:dyDescent="0.2">
      <c r="A9469" s="6" t="s">
        <v>6938</v>
      </c>
      <c r="B9469" s="6" t="s">
        <v>8219</v>
      </c>
      <c r="C9469" s="6" t="s">
        <v>8220</v>
      </c>
      <c r="D9469" s="12">
        <v>1</v>
      </c>
    </row>
    <row r="9470" spans="1:4" x14ac:dyDescent="0.2">
      <c r="A9470" s="6" t="s">
        <v>6938</v>
      </c>
      <c r="B9470" s="6" t="s">
        <v>8221</v>
      </c>
      <c r="C9470" s="6" t="s">
        <v>8222</v>
      </c>
      <c r="D9470" s="12">
        <v>1</v>
      </c>
    </row>
    <row r="9471" spans="1:4" x14ac:dyDescent="0.2">
      <c r="A9471" s="6" t="s">
        <v>6938</v>
      </c>
      <c r="B9471" s="6" t="s">
        <v>8223</v>
      </c>
      <c r="C9471" s="6" t="s">
        <v>8224</v>
      </c>
      <c r="D9471" s="12">
        <v>1</v>
      </c>
    </row>
    <row r="9472" spans="1:4" x14ac:dyDescent="0.2">
      <c r="A9472" s="6" t="s">
        <v>6938</v>
      </c>
      <c r="B9472" s="6" t="s">
        <v>8225</v>
      </c>
      <c r="C9472" s="6" t="s">
        <v>8226</v>
      </c>
      <c r="D9472" s="12">
        <v>1</v>
      </c>
    </row>
    <row r="9473" spans="1:4" x14ac:dyDescent="0.2">
      <c r="A9473" s="6" t="s">
        <v>6938</v>
      </c>
      <c r="B9473" s="6" t="s">
        <v>8227</v>
      </c>
      <c r="C9473" s="6" t="s">
        <v>8228</v>
      </c>
      <c r="D9473" s="12">
        <v>1</v>
      </c>
    </row>
    <row r="9474" spans="1:4" x14ac:dyDescent="0.2">
      <c r="A9474" s="6" t="s">
        <v>6938</v>
      </c>
      <c r="B9474" s="6" t="s">
        <v>8229</v>
      </c>
      <c r="C9474" s="6" t="s">
        <v>8230</v>
      </c>
      <c r="D9474" s="12">
        <v>1</v>
      </c>
    </row>
    <row r="9475" spans="1:4" x14ac:dyDescent="0.2">
      <c r="A9475" s="6" t="s">
        <v>6938</v>
      </c>
      <c r="B9475" s="6" t="s">
        <v>8231</v>
      </c>
      <c r="C9475" s="6" t="s">
        <v>8232</v>
      </c>
      <c r="D9475" s="12">
        <v>1</v>
      </c>
    </row>
    <row r="9476" spans="1:4" x14ac:dyDescent="0.2">
      <c r="A9476" s="6" t="s">
        <v>6938</v>
      </c>
      <c r="B9476" s="6" t="s">
        <v>8233</v>
      </c>
      <c r="C9476" s="6" t="s">
        <v>8234</v>
      </c>
      <c r="D9476" s="12">
        <v>1</v>
      </c>
    </row>
    <row r="9477" spans="1:4" x14ac:dyDescent="0.2">
      <c r="A9477" s="6" t="s">
        <v>6938</v>
      </c>
      <c r="B9477" s="6" t="s">
        <v>20822</v>
      </c>
      <c r="C9477" s="6" t="s">
        <v>20823</v>
      </c>
      <c r="D9477" s="12">
        <v>1</v>
      </c>
    </row>
    <row r="9478" spans="1:4" x14ac:dyDescent="0.2">
      <c r="A9478" s="6" t="s">
        <v>6938</v>
      </c>
      <c r="B9478" s="6" t="s">
        <v>8235</v>
      </c>
      <c r="C9478" s="6" t="s">
        <v>8236</v>
      </c>
      <c r="D9478" s="12">
        <v>1</v>
      </c>
    </row>
    <row r="9479" spans="1:4" x14ac:dyDescent="0.2">
      <c r="A9479" s="6" t="s">
        <v>6938</v>
      </c>
      <c r="B9479" s="6" t="s">
        <v>20824</v>
      </c>
      <c r="C9479" s="6" t="s">
        <v>20825</v>
      </c>
      <c r="D9479" s="12">
        <v>1</v>
      </c>
    </row>
    <row r="9480" spans="1:4" x14ac:dyDescent="0.2">
      <c r="A9480" s="6" t="s">
        <v>6938</v>
      </c>
      <c r="B9480" s="6" t="s">
        <v>8237</v>
      </c>
      <c r="C9480" s="6" t="s">
        <v>8238</v>
      </c>
      <c r="D9480" s="12">
        <v>1</v>
      </c>
    </row>
    <row r="9481" spans="1:4" x14ac:dyDescent="0.2">
      <c r="A9481" s="6" t="s">
        <v>6938</v>
      </c>
      <c r="B9481" s="6" t="s">
        <v>8239</v>
      </c>
      <c r="C9481" s="6" t="s">
        <v>8240</v>
      </c>
      <c r="D9481" s="12">
        <v>1</v>
      </c>
    </row>
    <row r="9482" spans="1:4" x14ac:dyDescent="0.2">
      <c r="A9482" s="6" t="s">
        <v>6938</v>
      </c>
      <c r="B9482" s="6" t="s">
        <v>8241</v>
      </c>
      <c r="C9482" s="6" t="s">
        <v>8242</v>
      </c>
      <c r="D9482" s="12">
        <v>1</v>
      </c>
    </row>
    <row r="9483" spans="1:4" x14ac:dyDescent="0.2">
      <c r="A9483" s="6" t="s">
        <v>6938</v>
      </c>
      <c r="B9483" s="6" t="s">
        <v>8243</v>
      </c>
      <c r="C9483" s="6" t="s">
        <v>8244</v>
      </c>
      <c r="D9483" s="12">
        <v>1</v>
      </c>
    </row>
    <row r="9484" spans="1:4" x14ac:dyDescent="0.2">
      <c r="A9484" s="6" t="s">
        <v>6938</v>
      </c>
      <c r="B9484" s="6" t="s">
        <v>8245</v>
      </c>
      <c r="C9484" s="6" t="s">
        <v>8246</v>
      </c>
      <c r="D9484" s="12">
        <v>1</v>
      </c>
    </row>
    <row r="9485" spans="1:4" x14ac:dyDescent="0.2">
      <c r="A9485" s="6" t="s">
        <v>6938</v>
      </c>
      <c r="B9485" s="6" t="s">
        <v>20826</v>
      </c>
      <c r="C9485" s="6" t="s">
        <v>8248</v>
      </c>
      <c r="D9485" s="12">
        <v>1</v>
      </c>
    </row>
    <row r="9486" spans="1:4" x14ac:dyDescent="0.2">
      <c r="A9486" s="6" t="s">
        <v>6938</v>
      </c>
      <c r="B9486" s="6" t="s">
        <v>20827</v>
      </c>
      <c r="C9486" s="6" t="s">
        <v>7731</v>
      </c>
      <c r="D9486" s="12">
        <v>1</v>
      </c>
    </row>
    <row r="9487" spans="1:4" x14ac:dyDescent="0.2">
      <c r="A9487" s="6" t="s">
        <v>6938</v>
      </c>
      <c r="B9487" s="6" t="s">
        <v>8247</v>
      </c>
      <c r="C9487" s="6" t="s">
        <v>8248</v>
      </c>
      <c r="D9487" s="12">
        <v>1</v>
      </c>
    </row>
    <row r="9488" spans="1:4" x14ac:dyDescent="0.2">
      <c r="A9488" s="6" t="s">
        <v>6938</v>
      </c>
      <c r="B9488" s="6" t="s">
        <v>8249</v>
      </c>
      <c r="C9488" s="6" t="s">
        <v>8250</v>
      </c>
      <c r="D9488" s="12">
        <v>1</v>
      </c>
    </row>
    <row r="9489" spans="1:4" x14ac:dyDescent="0.2">
      <c r="A9489" s="6" t="s">
        <v>6938</v>
      </c>
      <c r="B9489" s="6" t="s">
        <v>8251</v>
      </c>
      <c r="C9489" s="6" t="s">
        <v>8252</v>
      </c>
      <c r="D9489" s="12">
        <v>1</v>
      </c>
    </row>
    <row r="9490" spans="1:4" x14ac:dyDescent="0.2">
      <c r="A9490" s="6" t="s">
        <v>6938</v>
      </c>
      <c r="B9490" s="6" t="s">
        <v>20828</v>
      </c>
      <c r="C9490" s="6" t="s">
        <v>20829</v>
      </c>
      <c r="D9490" s="12">
        <v>1</v>
      </c>
    </row>
    <row r="9491" spans="1:4" x14ac:dyDescent="0.2">
      <c r="A9491" s="6" t="s">
        <v>6938</v>
      </c>
      <c r="B9491" s="6" t="s">
        <v>8253</v>
      </c>
      <c r="C9491" s="6" t="s">
        <v>8254</v>
      </c>
      <c r="D9491" s="12">
        <v>1</v>
      </c>
    </row>
    <row r="9492" spans="1:4" x14ac:dyDescent="0.2">
      <c r="A9492" s="6" t="s">
        <v>6938</v>
      </c>
      <c r="B9492" s="6" t="s">
        <v>20830</v>
      </c>
      <c r="C9492" s="6" t="s">
        <v>20831</v>
      </c>
      <c r="D9492" s="12">
        <v>1</v>
      </c>
    </row>
    <row r="9493" spans="1:4" x14ac:dyDescent="0.2">
      <c r="A9493" s="6" t="s">
        <v>6938</v>
      </c>
      <c r="B9493" s="6" t="s">
        <v>20832</v>
      </c>
      <c r="C9493" s="6" t="s">
        <v>20833</v>
      </c>
      <c r="D9493" s="12">
        <v>1</v>
      </c>
    </row>
    <row r="9494" spans="1:4" x14ac:dyDescent="0.2">
      <c r="A9494" s="6" t="s">
        <v>6938</v>
      </c>
      <c r="B9494" s="6" t="s">
        <v>8255</v>
      </c>
      <c r="C9494" s="6" t="s">
        <v>8256</v>
      </c>
      <c r="D9494" s="12">
        <v>1</v>
      </c>
    </row>
    <row r="9495" spans="1:4" x14ac:dyDescent="0.2">
      <c r="A9495" s="6" t="s">
        <v>6938</v>
      </c>
      <c r="B9495" s="6" t="s">
        <v>8257</v>
      </c>
      <c r="C9495" s="6" t="s">
        <v>8258</v>
      </c>
      <c r="D9495" s="12">
        <v>1</v>
      </c>
    </row>
    <row r="9496" spans="1:4" x14ac:dyDescent="0.2">
      <c r="A9496" s="6" t="s">
        <v>6938</v>
      </c>
      <c r="B9496" s="6" t="s">
        <v>8259</v>
      </c>
      <c r="C9496" s="6" t="s">
        <v>8260</v>
      </c>
      <c r="D9496" s="12">
        <v>1</v>
      </c>
    </row>
    <row r="9497" spans="1:4" x14ac:dyDescent="0.2">
      <c r="A9497" s="6" t="s">
        <v>6938</v>
      </c>
      <c r="B9497" s="6" t="s">
        <v>8261</v>
      </c>
      <c r="C9497" s="6" t="s">
        <v>8262</v>
      </c>
      <c r="D9497" s="12">
        <v>1</v>
      </c>
    </row>
    <row r="9498" spans="1:4" x14ac:dyDescent="0.2">
      <c r="A9498" s="6" t="s">
        <v>6938</v>
      </c>
      <c r="B9498" s="6" t="s">
        <v>9900</v>
      </c>
      <c r="C9498" s="6" t="s">
        <v>9878</v>
      </c>
      <c r="D9498" s="12">
        <v>1</v>
      </c>
    </row>
    <row r="9499" spans="1:4" x14ac:dyDescent="0.2">
      <c r="A9499" s="6" t="s">
        <v>6938</v>
      </c>
      <c r="B9499" s="6" t="s">
        <v>9901</v>
      </c>
      <c r="C9499" s="6" t="s">
        <v>9879</v>
      </c>
      <c r="D9499" s="12">
        <v>1</v>
      </c>
    </row>
    <row r="9500" spans="1:4" x14ac:dyDescent="0.2">
      <c r="A9500" s="6" t="s">
        <v>6938</v>
      </c>
      <c r="B9500" s="6" t="s">
        <v>20834</v>
      </c>
      <c r="C9500" s="6" t="s">
        <v>20835</v>
      </c>
      <c r="D9500" s="12">
        <v>1</v>
      </c>
    </row>
    <row r="9501" spans="1:4" x14ac:dyDescent="0.2">
      <c r="A9501" s="6" t="s">
        <v>6938</v>
      </c>
      <c r="B9501" s="6" t="s">
        <v>20836</v>
      </c>
      <c r="C9501" s="6" t="s">
        <v>20837</v>
      </c>
      <c r="D9501" s="12">
        <v>1</v>
      </c>
    </row>
    <row r="9502" spans="1:4" x14ac:dyDescent="0.2">
      <c r="A9502" s="6" t="s">
        <v>6938</v>
      </c>
      <c r="B9502" s="6" t="s">
        <v>20838</v>
      </c>
      <c r="C9502" s="6" t="s">
        <v>20839</v>
      </c>
      <c r="D9502" s="12">
        <v>1</v>
      </c>
    </row>
    <row r="9503" spans="1:4" x14ac:dyDescent="0.2">
      <c r="A9503" s="6" t="s">
        <v>6938</v>
      </c>
      <c r="B9503" s="6" t="s">
        <v>20840</v>
      </c>
      <c r="C9503" s="6" t="s">
        <v>20841</v>
      </c>
      <c r="D9503" s="12">
        <v>1</v>
      </c>
    </row>
    <row r="9504" spans="1:4" x14ac:dyDescent="0.2">
      <c r="A9504" s="6" t="s">
        <v>6938</v>
      </c>
      <c r="B9504" s="6" t="s">
        <v>8263</v>
      </c>
      <c r="C9504" s="6" t="s">
        <v>8264</v>
      </c>
      <c r="D9504" s="12">
        <v>1</v>
      </c>
    </row>
    <row r="9505" spans="1:4" x14ac:dyDescent="0.2">
      <c r="A9505" s="6" t="s">
        <v>6938</v>
      </c>
      <c r="B9505" s="6" t="s">
        <v>8265</v>
      </c>
      <c r="C9505" s="6" t="s">
        <v>8266</v>
      </c>
      <c r="D9505" s="12">
        <v>1</v>
      </c>
    </row>
    <row r="9506" spans="1:4" x14ac:dyDescent="0.2">
      <c r="A9506" s="6" t="s">
        <v>6938</v>
      </c>
      <c r="B9506" s="6" t="s">
        <v>8267</v>
      </c>
      <c r="C9506" s="6" t="s">
        <v>8268</v>
      </c>
      <c r="D9506" s="12">
        <v>1</v>
      </c>
    </row>
    <row r="9507" spans="1:4" x14ac:dyDescent="0.2">
      <c r="A9507" s="6" t="s">
        <v>6938</v>
      </c>
      <c r="B9507" s="6" t="s">
        <v>8269</v>
      </c>
      <c r="C9507" s="6" t="s">
        <v>8270</v>
      </c>
      <c r="D9507" s="12">
        <v>1</v>
      </c>
    </row>
    <row r="9508" spans="1:4" x14ac:dyDescent="0.2">
      <c r="A9508" s="6" t="s">
        <v>6938</v>
      </c>
      <c r="B9508" s="6" t="s">
        <v>8271</v>
      </c>
      <c r="C9508" s="6" t="s">
        <v>8272</v>
      </c>
      <c r="D9508" s="12">
        <v>1</v>
      </c>
    </row>
    <row r="9509" spans="1:4" x14ac:dyDescent="0.2">
      <c r="A9509" s="6" t="s">
        <v>6938</v>
      </c>
      <c r="B9509" s="6" t="s">
        <v>20842</v>
      </c>
      <c r="C9509" s="6" t="s">
        <v>20843</v>
      </c>
      <c r="D9509" s="12">
        <v>1</v>
      </c>
    </row>
    <row r="9510" spans="1:4" x14ac:dyDescent="0.2">
      <c r="A9510" s="6" t="s">
        <v>6938</v>
      </c>
      <c r="B9510" s="6" t="s">
        <v>20844</v>
      </c>
      <c r="C9510" s="6" t="s">
        <v>20845</v>
      </c>
      <c r="D9510" s="12">
        <v>1</v>
      </c>
    </row>
    <row r="9511" spans="1:4" x14ac:dyDescent="0.2">
      <c r="A9511" s="6" t="s">
        <v>6938</v>
      </c>
      <c r="B9511" s="6" t="s">
        <v>8273</v>
      </c>
      <c r="C9511" s="6" t="s">
        <v>8274</v>
      </c>
      <c r="D9511" s="12">
        <v>1</v>
      </c>
    </row>
    <row r="9512" spans="1:4" x14ac:dyDescent="0.2">
      <c r="A9512" s="6" t="s">
        <v>6938</v>
      </c>
      <c r="B9512" s="6" t="s">
        <v>8275</v>
      </c>
      <c r="C9512" s="6" t="s">
        <v>8276</v>
      </c>
      <c r="D9512" s="12">
        <v>1</v>
      </c>
    </row>
    <row r="9513" spans="1:4" x14ac:dyDescent="0.2">
      <c r="A9513" s="6" t="s">
        <v>6938</v>
      </c>
      <c r="B9513" s="6" t="s">
        <v>8277</v>
      </c>
      <c r="C9513" s="6" t="s">
        <v>8278</v>
      </c>
      <c r="D9513" s="12">
        <v>1</v>
      </c>
    </row>
    <row r="9514" spans="1:4" x14ac:dyDescent="0.2">
      <c r="A9514" s="6" t="s">
        <v>6938</v>
      </c>
      <c r="B9514" s="6" t="s">
        <v>20846</v>
      </c>
      <c r="C9514" s="6" t="s">
        <v>20847</v>
      </c>
      <c r="D9514" s="12">
        <v>1</v>
      </c>
    </row>
    <row r="9515" spans="1:4" x14ac:dyDescent="0.2">
      <c r="A9515" s="6" t="s">
        <v>6938</v>
      </c>
      <c r="B9515" s="6" t="s">
        <v>8279</v>
      </c>
      <c r="C9515" s="6" t="s">
        <v>8280</v>
      </c>
      <c r="D9515" s="12">
        <v>1</v>
      </c>
    </row>
    <row r="9516" spans="1:4" x14ac:dyDescent="0.2">
      <c r="A9516" s="6" t="s">
        <v>6938</v>
      </c>
      <c r="B9516" s="6" t="s">
        <v>20848</v>
      </c>
      <c r="C9516" s="6" t="s">
        <v>20849</v>
      </c>
      <c r="D9516" s="12">
        <v>1</v>
      </c>
    </row>
    <row r="9517" spans="1:4" x14ac:dyDescent="0.2">
      <c r="A9517" s="6" t="s">
        <v>6938</v>
      </c>
      <c r="B9517" s="6" t="s">
        <v>8281</v>
      </c>
      <c r="C9517" s="6" t="s">
        <v>8282</v>
      </c>
      <c r="D9517" s="12">
        <v>1</v>
      </c>
    </row>
    <row r="9518" spans="1:4" x14ac:dyDescent="0.2">
      <c r="A9518" s="6" t="s">
        <v>6938</v>
      </c>
      <c r="B9518" s="6" t="s">
        <v>8283</v>
      </c>
      <c r="C9518" s="6" t="s">
        <v>8284</v>
      </c>
      <c r="D9518" s="12">
        <v>1</v>
      </c>
    </row>
    <row r="9519" spans="1:4" x14ac:dyDescent="0.2">
      <c r="A9519" s="6" t="s">
        <v>6938</v>
      </c>
      <c r="B9519" s="6" t="s">
        <v>8285</v>
      </c>
      <c r="C9519" s="6" t="s">
        <v>8284</v>
      </c>
      <c r="D9519" s="12">
        <v>1</v>
      </c>
    </row>
    <row r="9520" spans="1:4" x14ac:dyDescent="0.2">
      <c r="A9520" s="6" t="s">
        <v>6938</v>
      </c>
      <c r="B9520" s="6" t="s">
        <v>20850</v>
      </c>
      <c r="C9520" s="6" t="s">
        <v>8284</v>
      </c>
      <c r="D9520" s="12">
        <v>1</v>
      </c>
    </row>
    <row r="9521" spans="1:4" x14ac:dyDescent="0.2">
      <c r="A9521" s="6" t="s">
        <v>6938</v>
      </c>
      <c r="B9521" s="6" t="s">
        <v>8286</v>
      </c>
      <c r="C9521" s="6" t="s">
        <v>8287</v>
      </c>
      <c r="D9521" s="12">
        <v>1</v>
      </c>
    </row>
    <row r="9522" spans="1:4" x14ac:dyDescent="0.2">
      <c r="A9522" s="6" t="s">
        <v>6938</v>
      </c>
      <c r="B9522" s="6" t="s">
        <v>20851</v>
      </c>
      <c r="C9522" s="6" t="s">
        <v>20852</v>
      </c>
      <c r="D9522" s="12">
        <v>1</v>
      </c>
    </row>
    <row r="9523" spans="1:4" x14ac:dyDescent="0.2">
      <c r="A9523" s="6" t="s">
        <v>6938</v>
      </c>
      <c r="B9523" s="6" t="s">
        <v>8288</v>
      </c>
      <c r="C9523" s="6" t="s">
        <v>8289</v>
      </c>
      <c r="D9523" s="12">
        <v>1</v>
      </c>
    </row>
    <row r="9524" spans="1:4" x14ac:dyDescent="0.2">
      <c r="A9524" s="6" t="s">
        <v>6938</v>
      </c>
      <c r="B9524" s="6" t="s">
        <v>8290</v>
      </c>
      <c r="C9524" s="6" t="s">
        <v>8291</v>
      </c>
      <c r="D9524" s="12">
        <v>1</v>
      </c>
    </row>
    <row r="9525" spans="1:4" x14ac:dyDescent="0.2">
      <c r="A9525" s="6" t="s">
        <v>6938</v>
      </c>
      <c r="B9525" s="6" t="s">
        <v>20853</v>
      </c>
      <c r="C9525" s="6" t="s">
        <v>20854</v>
      </c>
      <c r="D9525" s="12">
        <v>1</v>
      </c>
    </row>
    <row r="9526" spans="1:4" x14ac:dyDescent="0.2">
      <c r="A9526" s="6" t="s">
        <v>6938</v>
      </c>
      <c r="B9526" s="6" t="s">
        <v>20855</v>
      </c>
      <c r="C9526" s="6" t="s">
        <v>20856</v>
      </c>
      <c r="D9526" s="12">
        <v>1</v>
      </c>
    </row>
    <row r="9527" spans="1:4" x14ac:dyDescent="0.2">
      <c r="A9527" s="6" t="s">
        <v>6938</v>
      </c>
      <c r="B9527" s="6" t="s">
        <v>20857</v>
      </c>
      <c r="C9527" s="6" t="s">
        <v>20858</v>
      </c>
      <c r="D9527" s="12">
        <v>1</v>
      </c>
    </row>
    <row r="9528" spans="1:4" x14ac:dyDescent="0.2">
      <c r="A9528" s="6" t="s">
        <v>6938</v>
      </c>
      <c r="B9528" s="6" t="s">
        <v>20859</v>
      </c>
      <c r="C9528" s="6" t="s">
        <v>20860</v>
      </c>
      <c r="D9528" s="12">
        <v>1</v>
      </c>
    </row>
    <row r="9529" spans="1:4" x14ac:dyDescent="0.2">
      <c r="A9529" s="6" t="s">
        <v>6938</v>
      </c>
      <c r="B9529" s="6" t="s">
        <v>20861</v>
      </c>
      <c r="C9529" s="6" t="s">
        <v>8293</v>
      </c>
      <c r="D9529" s="12">
        <v>1</v>
      </c>
    </row>
    <row r="9530" spans="1:4" x14ac:dyDescent="0.2">
      <c r="A9530" s="6" t="s">
        <v>6938</v>
      </c>
      <c r="B9530" s="6" t="s">
        <v>8292</v>
      </c>
      <c r="C9530" s="6" t="s">
        <v>8293</v>
      </c>
      <c r="D9530" s="12">
        <v>1</v>
      </c>
    </row>
    <row r="9531" spans="1:4" x14ac:dyDescent="0.2">
      <c r="A9531" s="6" t="s">
        <v>6938</v>
      </c>
      <c r="B9531" s="6" t="s">
        <v>8294</v>
      </c>
      <c r="C9531" s="6" t="s">
        <v>8293</v>
      </c>
      <c r="D9531" s="12">
        <v>1</v>
      </c>
    </row>
    <row r="9532" spans="1:4" x14ac:dyDescent="0.2">
      <c r="A9532" s="6" t="s">
        <v>6938</v>
      </c>
      <c r="B9532" s="6" t="s">
        <v>8295</v>
      </c>
      <c r="C9532" s="6" t="s">
        <v>8296</v>
      </c>
      <c r="D9532" s="12">
        <v>1</v>
      </c>
    </row>
    <row r="9533" spans="1:4" x14ac:dyDescent="0.2">
      <c r="A9533" s="6" t="s">
        <v>6938</v>
      </c>
      <c r="B9533" s="6" t="s">
        <v>8297</v>
      </c>
      <c r="C9533" s="6" t="s">
        <v>8296</v>
      </c>
      <c r="D9533" s="12">
        <v>1</v>
      </c>
    </row>
    <row r="9534" spans="1:4" x14ac:dyDescent="0.2">
      <c r="A9534" s="6" t="s">
        <v>6938</v>
      </c>
      <c r="B9534" s="6" t="s">
        <v>8298</v>
      </c>
      <c r="C9534" s="6" t="s">
        <v>8296</v>
      </c>
      <c r="D9534" s="12">
        <v>1</v>
      </c>
    </row>
    <row r="9535" spans="1:4" x14ac:dyDescent="0.2">
      <c r="A9535" s="6" t="s">
        <v>6938</v>
      </c>
      <c r="B9535" s="6" t="s">
        <v>8299</v>
      </c>
      <c r="C9535" s="6" t="s">
        <v>8300</v>
      </c>
      <c r="D9535" s="12">
        <v>1</v>
      </c>
    </row>
    <row r="9536" spans="1:4" x14ac:dyDescent="0.2">
      <c r="A9536" s="6" t="s">
        <v>6938</v>
      </c>
      <c r="B9536" s="6" t="s">
        <v>8301</v>
      </c>
      <c r="C9536" s="6" t="s">
        <v>8300</v>
      </c>
      <c r="D9536" s="12">
        <v>1</v>
      </c>
    </row>
    <row r="9537" spans="1:4" x14ac:dyDescent="0.2">
      <c r="A9537" s="6" t="s">
        <v>6938</v>
      </c>
      <c r="B9537" s="6" t="s">
        <v>20862</v>
      </c>
      <c r="C9537" s="6" t="s">
        <v>8300</v>
      </c>
      <c r="D9537" s="12">
        <v>1</v>
      </c>
    </row>
    <row r="9538" spans="1:4" x14ac:dyDescent="0.2">
      <c r="A9538" s="6" t="s">
        <v>6938</v>
      </c>
      <c r="B9538" s="6" t="s">
        <v>20863</v>
      </c>
      <c r="C9538" s="6" t="s">
        <v>20864</v>
      </c>
      <c r="D9538" s="12">
        <v>1</v>
      </c>
    </row>
    <row r="9539" spans="1:4" x14ac:dyDescent="0.2">
      <c r="A9539" s="6" t="s">
        <v>6938</v>
      </c>
      <c r="B9539" s="6" t="s">
        <v>8302</v>
      </c>
      <c r="C9539" s="6" t="s">
        <v>8303</v>
      </c>
      <c r="D9539" s="12">
        <v>1</v>
      </c>
    </row>
    <row r="9540" spans="1:4" x14ac:dyDescent="0.2">
      <c r="A9540" s="6" t="s">
        <v>6938</v>
      </c>
      <c r="B9540" s="6" t="s">
        <v>20865</v>
      </c>
      <c r="C9540" s="6" t="s">
        <v>8303</v>
      </c>
      <c r="D9540" s="12">
        <v>1</v>
      </c>
    </row>
    <row r="9541" spans="1:4" x14ac:dyDescent="0.2">
      <c r="A9541" s="6" t="s">
        <v>6938</v>
      </c>
      <c r="B9541" s="6" t="s">
        <v>8304</v>
      </c>
      <c r="C9541" s="6" t="s">
        <v>8303</v>
      </c>
      <c r="D9541" s="12">
        <v>1</v>
      </c>
    </row>
    <row r="9542" spans="1:4" x14ac:dyDescent="0.2">
      <c r="A9542" s="6" t="s">
        <v>6938</v>
      </c>
      <c r="B9542" s="6" t="s">
        <v>8305</v>
      </c>
      <c r="C9542" s="6" t="s">
        <v>8306</v>
      </c>
      <c r="D9542" s="12">
        <v>1</v>
      </c>
    </row>
    <row r="9543" spans="1:4" x14ac:dyDescent="0.2">
      <c r="A9543" s="6" t="s">
        <v>6938</v>
      </c>
      <c r="B9543" s="6" t="s">
        <v>8307</v>
      </c>
      <c r="C9543" s="6" t="s">
        <v>8306</v>
      </c>
      <c r="D9543" s="12">
        <v>1</v>
      </c>
    </row>
    <row r="9544" spans="1:4" x14ac:dyDescent="0.2">
      <c r="A9544" s="6" t="s">
        <v>6938</v>
      </c>
      <c r="B9544" s="6" t="s">
        <v>8308</v>
      </c>
      <c r="C9544" s="6" t="s">
        <v>8309</v>
      </c>
      <c r="D9544" s="12">
        <v>1</v>
      </c>
    </row>
    <row r="9545" spans="1:4" x14ac:dyDescent="0.2">
      <c r="A9545" s="6" t="s">
        <v>6938</v>
      </c>
      <c r="B9545" s="6" t="s">
        <v>20866</v>
      </c>
      <c r="C9545" s="6" t="s">
        <v>20867</v>
      </c>
      <c r="D9545" s="12">
        <v>1</v>
      </c>
    </row>
    <row r="9546" spans="1:4" x14ac:dyDescent="0.2">
      <c r="A9546" s="6" t="s">
        <v>6938</v>
      </c>
      <c r="B9546" s="6" t="s">
        <v>20868</v>
      </c>
      <c r="C9546" s="6" t="s">
        <v>8311</v>
      </c>
      <c r="D9546" s="12">
        <v>1</v>
      </c>
    </row>
    <row r="9547" spans="1:4" x14ac:dyDescent="0.2">
      <c r="A9547" s="6" t="s">
        <v>6938</v>
      </c>
      <c r="B9547" s="6" t="s">
        <v>8310</v>
      </c>
      <c r="C9547" s="6" t="s">
        <v>8311</v>
      </c>
      <c r="D9547" s="12">
        <v>1</v>
      </c>
    </row>
    <row r="9548" spans="1:4" x14ac:dyDescent="0.2">
      <c r="A9548" s="6" t="s">
        <v>6938</v>
      </c>
      <c r="B9548" s="6" t="s">
        <v>8312</v>
      </c>
      <c r="C9548" s="6" t="s">
        <v>8313</v>
      </c>
      <c r="D9548" s="12">
        <v>1</v>
      </c>
    </row>
    <row r="9549" spans="1:4" x14ac:dyDescent="0.2">
      <c r="A9549" s="6" t="s">
        <v>6938</v>
      </c>
      <c r="B9549" s="6" t="s">
        <v>8314</v>
      </c>
      <c r="C9549" s="6" t="s">
        <v>8315</v>
      </c>
      <c r="D9549" s="12">
        <v>1</v>
      </c>
    </row>
    <row r="9550" spans="1:4" x14ac:dyDescent="0.2">
      <c r="A9550" s="6" t="s">
        <v>6938</v>
      </c>
      <c r="B9550" s="6" t="s">
        <v>8316</v>
      </c>
      <c r="C9550" s="6" t="s">
        <v>8317</v>
      </c>
      <c r="D9550" s="12">
        <v>1</v>
      </c>
    </row>
    <row r="9551" spans="1:4" x14ac:dyDescent="0.2">
      <c r="A9551" s="6" t="s">
        <v>6938</v>
      </c>
      <c r="B9551" s="6" t="s">
        <v>8318</v>
      </c>
      <c r="C9551" s="6" t="s">
        <v>8319</v>
      </c>
      <c r="D9551" s="12">
        <v>1</v>
      </c>
    </row>
    <row r="9552" spans="1:4" x14ac:dyDescent="0.2">
      <c r="A9552" s="6" t="s">
        <v>6938</v>
      </c>
      <c r="B9552" s="6" t="s">
        <v>8320</v>
      </c>
      <c r="C9552" s="6" t="s">
        <v>8321</v>
      </c>
      <c r="D9552" s="12">
        <v>1</v>
      </c>
    </row>
    <row r="9553" spans="1:4" x14ac:dyDescent="0.2">
      <c r="A9553" s="6" t="s">
        <v>6938</v>
      </c>
      <c r="B9553" s="6" t="s">
        <v>8322</v>
      </c>
      <c r="C9553" s="6" t="s">
        <v>8323</v>
      </c>
      <c r="D9553" s="12">
        <v>1</v>
      </c>
    </row>
    <row r="9554" spans="1:4" x14ac:dyDescent="0.2">
      <c r="A9554" s="6" t="s">
        <v>6938</v>
      </c>
      <c r="B9554" s="6" t="s">
        <v>8324</v>
      </c>
      <c r="C9554" s="6" t="s">
        <v>8325</v>
      </c>
      <c r="D9554" s="12">
        <v>1</v>
      </c>
    </row>
    <row r="9555" spans="1:4" x14ac:dyDescent="0.2">
      <c r="A9555" s="6" t="s">
        <v>6938</v>
      </c>
      <c r="B9555" s="6" t="s">
        <v>8326</v>
      </c>
      <c r="C9555" s="6" t="s">
        <v>8327</v>
      </c>
      <c r="D9555" s="12">
        <v>1</v>
      </c>
    </row>
    <row r="9556" spans="1:4" x14ac:dyDescent="0.2">
      <c r="A9556" s="6" t="s">
        <v>6938</v>
      </c>
      <c r="B9556" s="6" t="s">
        <v>8328</v>
      </c>
      <c r="C9556" s="6" t="s">
        <v>8329</v>
      </c>
      <c r="D9556" s="12">
        <v>1</v>
      </c>
    </row>
    <row r="9557" spans="1:4" x14ac:dyDescent="0.2">
      <c r="A9557" s="6" t="s">
        <v>6938</v>
      </c>
      <c r="B9557" s="6" t="s">
        <v>8330</v>
      </c>
      <c r="C9557" s="6" t="s">
        <v>8331</v>
      </c>
      <c r="D9557" s="12">
        <v>1</v>
      </c>
    </row>
    <row r="9558" spans="1:4" x14ac:dyDescent="0.2">
      <c r="A9558" s="6" t="s">
        <v>6938</v>
      </c>
      <c r="B9558" s="6" t="s">
        <v>8332</v>
      </c>
      <c r="C9558" s="6" t="s">
        <v>8333</v>
      </c>
      <c r="D9558" s="12">
        <v>1</v>
      </c>
    </row>
    <row r="9559" spans="1:4" x14ac:dyDescent="0.2">
      <c r="A9559" s="6" t="s">
        <v>6938</v>
      </c>
      <c r="B9559" s="6" t="s">
        <v>8334</v>
      </c>
      <c r="C9559" s="6" t="s">
        <v>8335</v>
      </c>
      <c r="D9559" s="12">
        <v>1</v>
      </c>
    </row>
    <row r="9560" spans="1:4" x14ac:dyDescent="0.2">
      <c r="A9560" s="6" t="s">
        <v>6938</v>
      </c>
      <c r="B9560" s="6" t="s">
        <v>8336</v>
      </c>
      <c r="C9560" s="6" t="s">
        <v>8337</v>
      </c>
      <c r="D9560" s="12">
        <v>1</v>
      </c>
    </row>
    <row r="9561" spans="1:4" x14ac:dyDescent="0.2">
      <c r="A9561" s="6" t="s">
        <v>6938</v>
      </c>
      <c r="B9561" s="6" t="s">
        <v>8338</v>
      </c>
      <c r="C9561" s="6" t="s">
        <v>8339</v>
      </c>
      <c r="D9561" s="12">
        <v>1</v>
      </c>
    </row>
    <row r="9562" spans="1:4" x14ac:dyDescent="0.2">
      <c r="A9562" s="6" t="s">
        <v>6938</v>
      </c>
      <c r="B9562" s="6" t="s">
        <v>8340</v>
      </c>
      <c r="C9562" s="6" t="s">
        <v>8341</v>
      </c>
      <c r="D9562" s="12">
        <v>1</v>
      </c>
    </row>
    <row r="9563" spans="1:4" x14ac:dyDescent="0.2">
      <c r="A9563" s="6" t="s">
        <v>6938</v>
      </c>
      <c r="B9563" s="6" t="s">
        <v>8342</v>
      </c>
      <c r="C9563" s="6" t="s">
        <v>8343</v>
      </c>
      <c r="D9563" s="12">
        <v>1</v>
      </c>
    </row>
    <row r="9564" spans="1:4" x14ac:dyDescent="0.2">
      <c r="A9564" s="6" t="s">
        <v>6938</v>
      </c>
      <c r="B9564" s="6" t="s">
        <v>8344</v>
      </c>
      <c r="C9564" s="6" t="s">
        <v>8345</v>
      </c>
      <c r="D9564" s="12">
        <v>1</v>
      </c>
    </row>
    <row r="9565" spans="1:4" x14ac:dyDescent="0.2">
      <c r="A9565" s="6" t="s">
        <v>6938</v>
      </c>
      <c r="B9565" s="6" t="s">
        <v>8346</v>
      </c>
      <c r="C9565" s="6" t="s">
        <v>8347</v>
      </c>
      <c r="D9565" s="12">
        <v>1</v>
      </c>
    </row>
    <row r="9566" spans="1:4" x14ac:dyDescent="0.2">
      <c r="A9566" s="6" t="s">
        <v>6938</v>
      </c>
      <c r="B9566" s="6" t="s">
        <v>8348</v>
      </c>
      <c r="C9566" s="6" t="s">
        <v>8349</v>
      </c>
      <c r="D9566" s="12">
        <v>1</v>
      </c>
    </row>
    <row r="9567" spans="1:4" x14ac:dyDescent="0.2">
      <c r="A9567" s="6" t="s">
        <v>6938</v>
      </c>
      <c r="B9567" s="6" t="s">
        <v>8350</v>
      </c>
      <c r="C9567" s="6" t="s">
        <v>8351</v>
      </c>
      <c r="D9567" s="12">
        <v>1</v>
      </c>
    </row>
    <row r="9568" spans="1:4" x14ac:dyDescent="0.2">
      <c r="A9568" s="6" t="s">
        <v>6938</v>
      </c>
      <c r="B9568" s="6" t="s">
        <v>8352</v>
      </c>
      <c r="C9568" s="6" t="s">
        <v>8353</v>
      </c>
      <c r="D9568" s="12">
        <v>1</v>
      </c>
    </row>
    <row r="9569" spans="1:4" x14ac:dyDescent="0.2">
      <c r="A9569" s="6" t="s">
        <v>6938</v>
      </c>
      <c r="B9569" s="6" t="s">
        <v>8354</v>
      </c>
      <c r="C9569" s="6" t="s">
        <v>8355</v>
      </c>
      <c r="D9569" s="12">
        <v>1</v>
      </c>
    </row>
    <row r="9570" spans="1:4" x14ac:dyDescent="0.2">
      <c r="A9570" s="6" t="s">
        <v>6938</v>
      </c>
      <c r="B9570" s="6" t="s">
        <v>8356</v>
      </c>
      <c r="C9570" s="6" t="s">
        <v>8357</v>
      </c>
      <c r="D9570" s="12">
        <v>1</v>
      </c>
    </row>
    <row r="9571" spans="1:4" x14ac:dyDescent="0.2">
      <c r="A9571" s="6" t="s">
        <v>6938</v>
      </c>
      <c r="B9571" s="6" t="s">
        <v>8358</v>
      </c>
      <c r="C9571" s="6" t="s">
        <v>8359</v>
      </c>
      <c r="D9571" s="12">
        <v>1</v>
      </c>
    </row>
    <row r="9572" spans="1:4" x14ac:dyDescent="0.2">
      <c r="A9572" s="6" t="s">
        <v>6938</v>
      </c>
      <c r="B9572" s="6" t="s">
        <v>8360</v>
      </c>
      <c r="C9572" s="6" t="s">
        <v>8361</v>
      </c>
      <c r="D9572" s="12">
        <v>1</v>
      </c>
    </row>
    <row r="9573" spans="1:4" x14ac:dyDescent="0.2">
      <c r="A9573" s="6" t="s">
        <v>6938</v>
      </c>
      <c r="B9573" s="6" t="s">
        <v>8362</v>
      </c>
      <c r="C9573" s="6" t="s">
        <v>8363</v>
      </c>
      <c r="D9573" s="12">
        <v>1</v>
      </c>
    </row>
    <row r="9574" spans="1:4" x14ac:dyDescent="0.2">
      <c r="A9574" s="6" t="s">
        <v>6938</v>
      </c>
      <c r="B9574" s="6" t="s">
        <v>8364</v>
      </c>
      <c r="C9574" s="6" t="s">
        <v>8365</v>
      </c>
      <c r="D9574" s="12">
        <v>1</v>
      </c>
    </row>
    <row r="9575" spans="1:4" x14ac:dyDescent="0.2">
      <c r="A9575" s="6" t="s">
        <v>6938</v>
      </c>
      <c r="B9575" s="6" t="s">
        <v>8366</v>
      </c>
      <c r="C9575" s="6" t="s">
        <v>8367</v>
      </c>
      <c r="D9575" s="12">
        <v>1</v>
      </c>
    </row>
    <row r="9576" spans="1:4" x14ac:dyDescent="0.2">
      <c r="A9576" s="6" t="s">
        <v>6938</v>
      </c>
      <c r="B9576" s="6" t="s">
        <v>8368</v>
      </c>
      <c r="C9576" s="6" t="s">
        <v>8369</v>
      </c>
      <c r="D9576" s="12">
        <v>1</v>
      </c>
    </row>
    <row r="9577" spans="1:4" x14ac:dyDescent="0.2">
      <c r="A9577" s="6" t="s">
        <v>6938</v>
      </c>
      <c r="B9577" s="6" t="s">
        <v>8370</v>
      </c>
      <c r="C9577" s="6" t="s">
        <v>8371</v>
      </c>
      <c r="D9577" s="12">
        <v>1</v>
      </c>
    </row>
    <row r="9578" spans="1:4" x14ac:dyDescent="0.2">
      <c r="A9578" s="6" t="s">
        <v>6938</v>
      </c>
      <c r="B9578" s="6" t="s">
        <v>8372</v>
      </c>
      <c r="C9578" s="6" t="s">
        <v>8373</v>
      </c>
      <c r="D9578" s="12">
        <v>1</v>
      </c>
    </row>
    <row r="9579" spans="1:4" x14ac:dyDescent="0.2">
      <c r="A9579" s="6" t="s">
        <v>6938</v>
      </c>
      <c r="B9579" s="6" t="s">
        <v>8374</v>
      </c>
      <c r="C9579" s="6" t="s">
        <v>8375</v>
      </c>
      <c r="D9579" s="12">
        <v>1</v>
      </c>
    </row>
    <row r="9580" spans="1:4" x14ac:dyDescent="0.2">
      <c r="A9580" s="6" t="s">
        <v>6938</v>
      </c>
      <c r="B9580" s="6" t="s">
        <v>8376</v>
      </c>
      <c r="C9580" s="6" t="s">
        <v>8377</v>
      </c>
      <c r="D9580" s="12">
        <v>1</v>
      </c>
    </row>
    <row r="9581" spans="1:4" x14ac:dyDescent="0.2">
      <c r="A9581" s="6" t="s">
        <v>6938</v>
      </c>
      <c r="B9581" s="6" t="s">
        <v>8378</v>
      </c>
      <c r="C9581" s="6" t="s">
        <v>8379</v>
      </c>
      <c r="D9581" s="12">
        <v>1</v>
      </c>
    </row>
    <row r="9582" spans="1:4" x14ac:dyDescent="0.2">
      <c r="A9582" s="6" t="s">
        <v>6938</v>
      </c>
      <c r="B9582" s="6" t="s">
        <v>8380</v>
      </c>
      <c r="C9582" s="6" t="s">
        <v>8381</v>
      </c>
      <c r="D9582" s="12">
        <v>1</v>
      </c>
    </row>
    <row r="9583" spans="1:4" x14ac:dyDescent="0.2">
      <c r="A9583" s="6" t="s">
        <v>6938</v>
      </c>
      <c r="B9583" s="6" t="s">
        <v>8382</v>
      </c>
      <c r="C9583" s="6" t="s">
        <v>8383</v>
      </c>
      <c r="D9583" s="12">
        <v>1</v>
      </c>
    </row>
    <row r="9584" spans="1:4" x14ac:dyDescent="0.2">
      <c r="A9584" s="6" t="s">
        <v>6938</v>
      </c>
      <c r="B9584" s="6" t="s">
        <v>20869</v>
      </c>
      <c r="C9584" s="6" t="s">
        <v>20870</v>
      </c>
      <c r="D9584" s="12">
        <v>1</v>
      </c>
    </row>
    <row r="9585" spans="1:4" x14ac:dyDescent="0.2">
      <c r="A9585" s="6" t="s">
        <v>6938</v>
      </c>
      <c r="B9585" s="6" t="s">
        <v>8384</v>
      </c>
      <c r="C9585" s="6" t="s">
        <v>8385</v>
      </c>
      <c r="D9585" s="12">
        <v>1</v>
      </c>
    </row>
    <row r="9586" spans="1:4" x14ac:dyDescent="0.2">
      <c r="A9586" s="6" t="s">
        <v>6938</v>
      </c>
      <c r="B9586" s="6" t="s">
        <v>8386</v>
      </c>
      <c r="C9586" s="6" t="s">
        <v>8387</v>
      </c>
      <c r="D9586" s="12">
        <v>1</v>
      </c>
    </row>
    <row r="9587" spans="1:4" x14ac:dyDescent="0.2">
      <c r="A9587" s="6" t="s">
        <v>6938</v>
      </c>
      <c r="B9587" s="6" t="s">
        <v>8388</v>
      </c>
      <c r="C9587" s="6" t="s">
        <v>8389</v>
      </c>
      <c r="D9587" s="12">
        <v>1</v>
      </c>
    </row>
    <row r="9588" spans="1:4" x14ac:dyDescent="0.2">
      <c r="A9588" s="6" t="s">
        <v>6938</v>
      </c>
      <c r="B9588" s="6" t="s">
        <v>8390</v>
      </c>
      <c r="C9588" s="6" t="s">
        <v>8391</v>
      </c>
      <c r="D9588" s="12">
        <v>1</v>
      </c>
    </row>
    <row r="9589" spans="1:4" x14ac:dyDescent="0.2">
      <c r="A9589" s="6" t="s">
        <v>6938</v>
      </c>
      <c r="B9589" s="6" t="s">
        <v>8392</v>
      </c>
      <c r="C9589" s="6" t="s">
        <v>8393</v>
      </c>
      <c r="D9589" s="12">
        <v>1</v>
      </c>
    </row>
    <row r="9590" spans="1:4" x14ac:dyDescent="0.2">
      <c r="A9590" s="6" t="s">
        <v>6938</v>
      </c>
      <c r="B9590" s="6" t="s">
        <v>8394</v>
      </c>
      <c r="C9590" s="6" t="s">
        <v>8395</v>
      </c>
      <c r="D9590" s="12">
        <v>1</v>
      </c>
    </row>
    <row r="9591" spans="1:4" x14ac:dyDescent="0.2">
      <c r="A9591" s="6" t="s">
        <v>6938</v>
      </c>
      <c r="B9591" s="6" t="s">
        <v>8396</v>
      </c>
      <c r="C9591" s="6" t="s">
        <v>8397</v>
      </c>
      <c r="D9591" s="12">
        <v>1</v>
      </c>
    </row>
    <row r="9592" spans="1:4" x14ac:dyDescent="0.2">
      <c r="A9592" s="6" t="s">
        <v>6938</v>
      </c>
      <c r="B9592" s="6" t="s">
        <v>20871</v>
      </c>
      <c r="C9592" s="6" t="s">
        <v>20872</v>
      </c>
      <c r="D9592" s="12">
        <v>1</v>
      </c>
    </row>
    <row r="9593" spans="1:4" x14ac:dyDescent="0.2">
      <c r="A9593" s="6" t="s">
        <v>6938</v>
      </c>
      <c r="B9593" s="6" t="s">
        <v>8398</v>
      </c>
      <c r="C9593" s="6" t="s">
        <v>8399</v>
      </c>
      <c r="D9593" s="12">
        <v>1</v>
      </c>
    </row>
    <row r="9594" spans="1:4" x14ac:dyDescent="0.2">
      <c r="A9594" s="6" t="s">
        <v>6938</v>
      </c>
      <c r="B9594" s="6" t="s">
        <v>8400</v>
      </c>
      <c r="C9594" s="6" t="s">
        <v>8401</v>
      </c>
      <c r="D9594" s="12">
        <v>1</v>
      </c>
    </row>
    <row r="9595" spans="1:4" x14ac:dyDescent="0.2">
      <c r="A9595" s="6" t="s">
        <v>6938</v>
      </c>
      <c r="B9595" s="6" t="s">
        <v>8402</v>
      </c>
      <c r="C9595" s="6" t="s">
        <v>8403</v>
      </c>
      <c r="D9595" s="12">
        <v>1</v>
      </c>
    </row>
    <row r="9596" spans="1:4" x14ac:dyDescent="0.2">
      <c r="A9596" s="6" t="s">
        <v>6938</v>
      </c>
      <c r="B9596" s="6" t="s">
        <v>8404</v>
      </c>
      <c r="C9596" s="6" t="s">
        <v>8405</v>
      </c>
      <c r="D9596" s="12">
        <v>1</v>
      </c>
    </row>
    <row r="9597" spans="1:4" x14ac:dyDescent="0.2">
      <c r="A9597" s="6" t="s">
        <v>6938</v>
      </c>
      <c r="B9597" s="6" t="s">
        <v>8406</v>
      </c>
      <c r="C9597" s="6" t="s">
        <v>8407</v>
      </c>
      <c r="D9597" s="12">
        <v>1</v>
      </c>
    </row>
    <row r="9598" spans="1:4" x14ac:dyDescent="0.2">
      <c r="A9598" s="6" t="s">
        <v>6938</v>
      </c>
      <c r="B9598" s="6" t="s">
        <v>20873</v>
      </c>
      <c r="C9598" s="6" t="s">
        <v>20874</v>
      </c>
      <c r="D9598" s="12">
        <v>1</v>
      </c>
    </row>
    <row r="9599" spans="1:4" x14ac:dyDescent="0.2">
      <c r="A9599" s="6" t="s">
        <v>6938</v>
      </c>
      <c r="B9599" s="6" t="s">
        <v>20875</v>
      </c>
      <c r="C9599" s="6" t="s">
        <v>20876</v>
      </c>
      <c r="D9599" s="12">
        <v>1</v>
      </c>
    </row>
    <row r="9600" spans="1:4" x14ac:dyDescent="0.2">
      <c r="A9600" s="6" t="s">
        <v>6938</v>
      </c>
      <c r="B9600" s="6" t="s">
        <v>20877</v>
      </c>
      <c r="C9600" s="6" t="s">
        <v>20878</v>
      </c>
      <c r="D9600" s="12">
        <v>1</v>
      </c>
    </row>
    <row r="9601" spans="1:4" x14ac:dyDescent="0.2">
      <c r="A9601" s="6" t="s">
        <v>6938</v>
      </c>
      <c r="B9601" s="6" t="s">
        <v>20879</v>
      </c>
      <c r="C9601" s="6" t="s">
        <v>20880</v>
      </c>
      <c r="D9601" s="12">
        <v>1</v>
      </c>
    </row>
    <row r="9602" spans="1:4" x14ac:dyDescent="0.2">
      <c r="A9602" s="6" t="s">
        <v>6938</v>
      </c>
      <c r="B9602" s="6" t="s">
        <v>20881</v>
      </c>
      <c r="C9602" s="6" t="s">
        <v>20882</v>
      </c>
      <c r="D9602" s="12">
        <v>1</v>
      </c>
    </row>
    <row r="9603" spans="1:4" x14ac:dyDescent="0.2">
      <c r="A9603" s="6" t="s">
        <v>6938</v>
      </c>
      <c r="B9603" s="6" t="s">
        <v>8408</v>
      </c>
      <c r="C9603" s="6" t="s">
        <v>8409</v>
      </c>
      <c r="D9603" s="12">
        <v>1</v>
      </c>
    </row>
    <row r="9604" spans="1:4" x14ac:dyDescent="0.2">
      <c r="A9604" s="6" t="s">
        <v>6938</v>
      </c>
      <c r="B9604" s="6" t="s">
        <v>20883</v>
      </c>
      <c r="C9604" s="6" t="s">
        <v>20884</v>
      </c>
      <c r="D9604" s="12">
        <v>1</v>
      </c>
    </row>
    <row r="9605" spans="1:4" x14ac:dyDescent="0.2">
      <c r="A9605" s="6" t="s">
        <v>6938</v>
      </c>
      <c r="B9605" s="6" t="s">
        <v>20885</v>
      </c>
      <c r="C9605" s="6" t="s">
        <v>20886</v>
      </c>
      <c r="D9605" s="12">
        <v>1</v>
      </c>
    </row>
    <row r="9606" spans="1:4" x14ac:dyDescent="0.2">
      <c r="A9606" s="6" t="s">
        <v>6938</v>
      </c>
      <c r="B9606" s="6" t="s">
        <v>20887</v>
      </c>
      <c r="C9606" s="6" t="s">
        <v>20888</v>
      </c>
      <c r="D9606" s="12">
        <v>1</v>
      </c>
    </row>
    <row r="9607" spans="1:4" x14ac:dyDescent="0.2">
      <c r="A9607" s="6" t="s">
        <v>6938</v>
      </c>
      <c r="B9607" s="6" t="s">
        <v>20889</v>
      </c>
      <c r="C9607" s="6" t="s">
        <v>20890</v>
      </c>
      <c r="D9607" s="12">
        <v>1</v>
      </c>
    </row>
    <row r="9608" spans="1:4" x14ac:dyDescent="0.2">
      <c r="A9608" s="6" t="s">
        <v>6938</v>
      </c>
      <c r="B9608" s="6" t="s">
        <v>20891</v>
      </c>
      <c r="C9608" s="6" t="s">
        <v>20892</v>
      </c>
      <c r="D9608" s="12">
        <v>1</v>
      </c>
    </row>
    <row r="9609" spans="1:4" x14ac:dyDescent="0.2">
      <c r="A9609" s="6" t="s">
        <v>6938</v>
      </c>
      <c r="B9609" s="6" t="s">
        <v>20893</v>
      </c>
      <c r="C9609" s="6" t="s">
        <v>20894</v>
      </c>
      <c r="D9609" s="12">
        <v>1</v>
      </c>
    </row>
    <row r="9610" spans="1:4" x14ac:dyDescent="0.2">
      <c r="A9610" s="6" t="s">
        <v>6938</v>
      </c>
      <c r="B9610" s="6" t="s">
        <v>20895</v>
      </c>
      <c r="C9610" s="6" t="s">
        <v>20896</v>
      </c>
      <c r="D9610" s="12">
        <v>1</v>
      </c>
    </row>
    <row r="9611" spans="1:4" x14ac:dyDescent="0.2">
      <c r="A9611" s="6" t="s">
        <v>6938</v>
      </c>
      <c r="B9611" s="6" t="s">
        <v>20897</v>
      </c>
      <c r="C9611" s="6" t="s">
        <v>20898</v>
      </c>
      <c r="D9611" s="12">
        <v>1</v>
      </c>
    </row>
    <row r="9612" spans="1:4" x14ac:dyDescent="0.2">
      <c r="A9612" s="6" t="s">
        <v>6938</v>
      </c>
      <c r="B9612" s="6" t="s">
        <v>20899</v>
      </c>
      <c r="C9612" s="6" t="s">
        <v>20900</v>
      </c>
      <c r="D9612" s="12">
        <v>1</v>
      </c>
    </row>
    <row r="9613" spans="1:4" x14ac:dyDescent="0.2">
      <c r="A9613" s="6" t="s">
        <v>6938</v>
      </c>
      <c r="B9613" s="6" t="s">
        <v>20901</v>
      </c>
      <c r="C9613" s="6" t="s">
        <v>20902</v>
      </c>
      <c r="D9613" s="12">
        <v>1</v>
      </c>
    </row>
    <row r="9614" spans="1:4" x14ac:dyDescent="0.2">
      <c r="A9614" s="6" t="s">
        <v>6938</v>
      </c>
      <c r="B9614" s="6" t="s">
        <v>20903</v>
      </c>
      <c r="C9614" s="6" t="s">
        <v>20904</v>
      </c>
      <c r="D9614" s="12">
        <v>1</v>
      </c>
    </row>
    <row r="9615" spans="1:4" x14ac:dyDescent="0.2">
      <c r="A9615" s="6" t="s">
        <v>6938</v>
      </c>
      <c r="B9615" s="6" t="s">
        <v>20905</v>
      </c>
      <c r="C9615" s="6" t="s">
        <v>20906</v>
      </c>
      <c r="D9615" s="12">
        <v>1</v>
      </c>
    </row>
    <row r="9616" spans="1:4" x14ac:dyDescent="0.2">
      <c r="A9616" s="6" t="s">
        <v>6938</v>
      </c>
      <c r="B9616" s="6" t="s">
        <v>20907</v>
      </c>
      <c r="C9616" s="6" t="s">
        <v>20908</v>
      </c>
      <c r="D9616" s="12">
        <v>1</v>
      </c>
    </row>
    <row r="9617" spans="1:4" x14ac:dyDescent="0.2">
      <c r="A9617" s="6" t="s">
        <v>6938</v>
      </c>
      <c r="B9617" s="6" t="s">
        <v>20909</v>
      </c>
      <c r="C9617" s="6" t="s">
        <v>20910</v>
      </c>
      <c r="D9617" s="12">
        <v>1</v>
      </c>
    </row>
    <row r="9618" spans="1:4" x14ac:dyDescent="0.2">
      <c r="A9618" s="6" t="s">
        <v>6938</v>
      </c>
      <c r="B9618" s="6" t="s">
        <v>20911</v>
      </c>
      <c r="C9618" s="6" t="s">
        <v>20912</v>
      </c>
      <c r="D9618" s="12">
        <v>1</v>
      </c>
    </row>
    <row r="9619" spans="1:4" x14ac:dyDescent="0.2">
      <c r="A9619" s="6" t="s">
        <v>6938</v>
      </c>
      <c r="B9619" s="6" t="s">
        <v>20913</v>
      </c>
      <c r="C9619" s="6" t="s">
        <v>20914</v>
      </c>
      <c r="D9619" s="12">
        <v>1</v>
      </c>
    </row>
    <row r="9620" spans="1:4" x14ac:dyDescent="0.2">
      <c r="A9620" s="6" t="s">
        <v>6938</v>
      </c>
      <c r="B9620" s="6" t="s">
        <v>20915</v>
      </c>
      <c r="C9620" s="6" t="s">
        <v>20916</v>
      </c>
      <c r="D9620" s="12">
        <v>1</v>
      </c>
    </row>
    <row r="9621" spans="1:4" x14ac:dyDescent="0.2">
      <c r="A9621" s="6" t="s">
        <v>6938</v>
      </c>
      <c r="B9621" s="6" t="s">
        <v>20917</v>
      </c>
      <c r="C9621" s="6" t="s">
        <v>20918</v>
      </c>
      <c r="D9621" s="12">
        <v>1</v>
      </c>
    </row>
    <row r="9622" spans="1:4" x14ac:dyDescent="0.2">
      <c r="A9622" s="6" t="s">
        <v>6938</v>
      </c>
      <c r="B9622" s="6" t="s">
        <v>20919</v>
      </c>
      <c r="C9622" s="6" t="s">
        <v>20920</v>
      </c>
      <c r="D9622" s="12">
        <v>1</v>
      </c>
    </row>
    <row r="9623" spans="1:4" x14ac:dyDescent="0.2">
      <c r="A9623" s="6" t="s">
        <v>6938</v>
      </c>
      <c r="B9623" s="6" t="s">
        <v>20921</v>
      </c>
      <c r="C9623" s="6" t="s">
        <v>20922</v>
      </c>
      <c r="D9623" s="12">
        <v>1</v>
      </c>
    </row>
    <row r="9624" spans="1:4" x14ac:dyDescent="0.2">
      <c r="A9624" s="6" t="s">
        <v>6938</v>
      </c>
      <c r="B9624" s="6" t="s">
        <v>20923</v>
      </c>
      <c r="C9624" s="6" t="s">
        <v>20920</v>
      </c>
      <c r="D9624" s="12">
        <v>1</v>
      </c>
    </row>
    <row r="9625" spans="1:4" x14ac:dyDescent="0.2">
      <c r="A9625" s="6" t="s">
        <v>6938</v>
      </c>
      <c r="B9625" s="6" t="s">
        <v>20924</v>
      </c>
      <c r="C9625" s="6" t="s">
        <v>20925</v>
      </c>
      <c r="D9625" s="12">
        <v>1</v>
      </c>
    </row>
    <row r="9626" spans="1:4" x14ac:dyDescent="0.2">
      <c r="A9626" s="6" t="s">
        <v>6938</v>
      </c>
      <c r="B9626" s="6" t="s">
        <v>20926</v>
      </c>
      <c r="C9626" s="6" t="s">
        <v>20927</v>
      </c>
      <c r="D9626" s="12">
        <v>1</v>
      </c>
    </row>
    <row r="9627" spans="1:4" x14ac:dyDescent="0.2">
      <c r="A9627" s="6" t="s">
        <v>6938</v>
      </c>
      <c r="B9627" s="6" t="s">
        <v>20928</v>
      </c>
      <c r="C9627" s="6" t="s">
        <v>20929</v>
      </c>
      <c r="D9627" s="12">
        <v>1</v>
      </c>
    </row>
    <row r="9628" spans="1:4" x14ac:dyDescent="0.2">
      <c r="A9628" s="6" t="s">
        <v>6938</v>
      </c>
      <c r="B9628" s="6" t="s">
        <v>20930</v>
      </c>
      <c r="C9628" s="6" t="s">
        <v>20931</v>
      </c>
      <c r="D9628" s="12">
        <v>1</v>
      </c>
    </row>
    <row r="9629" spans="1:4" x14ac:dyDescent="0.2">
      <c r="A9629" s="6" t="s">
        <v>6938</v>
      </c>
      <c r="B9629" s="6" t="s">
        <v>20932</v>
      </c>
      <c r="C9629" s="6" t="s">
        <v>20933</v>
      </c>
      <c r="D9629" s="12">
        <v>1</v>
      </c>
    </row>
    <row r="9630" spans="1:4" x14ac:dyDescent="0.2">
      <c r="A9630" s="6" t="s">
        <v>6938</v>
      </c>
      <c r="B9630" s="6" t="s">
        <v>20934</v>
      </c>
      <c r="C9630" s="6" t="s">
        <v>20935</v>
      </c>
      <c r="D9630" s="12">
        <v>1</v>
      </c>
    </row>
    <row r="9631" spans="1:4" x14ac:dyDescent="0.2">
      <c r="A9631" s="6" t="s">
        <v>6938</v>
      </c>
      <c r="B9631" s="6" t="s">
        <v>20936</v>
      </c>
      <c r="C9631" s="6" t="s">
        <v>20937</v>
      </c>
      <c r="D9631" s="12">
        <v>1</v>
      </c>
    </row>
    <row r="9632" spans="1:4" x14ac:dyDescent="0.2">
      <c r="A9632" s="6" t="s">
        <v>6938</v>
      </c>
      <c r="B9632" s="6" t="s">
        <v>20938</v>
      </c>
      <c r="C9632" s="6" t="s">
        <v>20939</v>
      </c>
      <c r="D9632" s="12">
        <v>1</v>
      </c>
    </row>
    <row r="9633" spans="1:4" x14ac:dyDescent="0.2">
      <c r="A9633" s="6" t="s">
        <v>6938</v>
      </c>
      <c r="B9633" s="6" t="s">
        <v>20940</v>
      </c>
      <c r="C9633" s="6" t="s">
        <v>20941</v>
      </c>
      <c r="D9633" s="12">
        <v>1</v>
      </c>
    </row>
    <row r="9634" spans="1:4" x14ac:dyDescent="0.2">
      <c r="A9634" s="6" t="s">
        <v>6938</v>
      </c>
      <c r="B9634" s="6" t="s">
        <v>20942</v>
      </c>
      <c r="C9634" s="6" t="s">
        <v>20943</v>
      </c>
      <c r="D9634" s="12">
        <v>1</v>
      </c>
    </row>
    <row r="9635" spans="1:4" x14ac:dyDescent="0.2">
      <c r="A9635" s="6" t="s">
        <v>6938</v>
      </c>
      <c r="B9635" s="6" t="s">
        <v>20944</v>
      </c>
      <c r="C9635" s="6" t="s">
        <v>20945</v>
      </c>
      <c r="D9635" s="12">
        <v>1</v>
      </c>
    </row>
    <row r="9636" spans="1:4" x14ac:dyDescent="0.2">
      <c r="A9636" s="6" t="s">
        <v>6938</v>
      </c>
      <c r="B9636" s="6" t="s">
        <v>20946</v>
      </c>
      <c r="C9636" s="6" t="s">
        <v>20947</v>
      </c>
      <c r="D9636" s="12">
        <v>1</v>
      </c>
    </row>
    <row r="9637" spans="1:4" x14ac:dyDescent="0.2">
      <c r="A9637" s="6" t="s">
        <v>6938</v>
      </c>
      <c r="B9637" s="6" t="s">
        <v>20948</v>
      </c>
      <c r="C9637" s="6" t="s">
        <v>20949</v>
      </c>
      <c r="D9637" s="12">
        <v>1</v>
      </c>
    </row>
    <row r="9638" spans="1:4" x14ac:dyDescent="0.2">
      <c r="A9638" s="6" t="s">
        <v>6938</v>
      </c>
      <c r="B9638" s="6" t="s">
        <v>20950</v>
      </c>
      <c r="C9638" s="6" t="s">
        <v>20951</v>
      </c>
      <c r="D9638" s="12">
        <v>1</v>
      </c>
    </row>
    <row r="9639" spans="1:4" x14ac:dyDescent="0.2">
      <c r="A9639" s="6" t="s">
        <v>6938</v>
      </c>
      <c r="B9639" s="6" t="s">
        <v>20952</v>
      </c>
      <c r="C9639" s="6" t="s">
        <v>20953</v>
      </c>
      <c r="D9639" s="12">
        <v>1</v>
      </c>
    </row>
    <row r="9640" spans="1:4" x14ac:dyDescent="0.2">
      <c r="A9640" s="6" t="s">
        <v>6938</v>
      </c>
      <c r="B9640" s="6" t="s">
        <v>20954</v>
      </c>
      <c r="C9640" s="6" t="s">
        <v>20953</v>
      </c>
      <c r="D9640" s="12">
        <v>1</v>
      </c>
    </row>
    <row r="9641" spans="1:4" x14ac:dyDescent="0.2">
      <c r="A9641" s="6" t="s">
        <v>6938</v>
      </c>
      <c r="B9641" s="6" t="s">
        <v>20955</v>
      </c>
      <c r="C9641" s="6" t="s">
        <v>20953</v>
      </c>
      <c r="D9641" s="12">
        <v>1</v>
      </c>
    </row>
    <row r="9642" spans="1:4" x14ac:dyDescent="0.2">
      <c r="A9642" s="6" t="s">
        <v>6938</v>
      </c>
      <c r="B9642" s="6" t="s">
        <v>20956</v>
      </c>
      <c r="C9642" s="6" t="s">
        <v>20957</v>
      </c>
      <c r="D9642" s="12">
        <v>1</v>
      </c>
    </row>
    <row r="9643" spans="1:4" x14ac:dyDescent="0.2">
      <c r="A9643" s="6" t="s">
        <v>6938</v>
      </c>
      <c r="B9643" s="6" t="s">
        <v>20958</v>
      </c>
      <c r="C9643" s="6" t="s">
        <v>20959</v>
      </c>
      <c r="D9643" s="12">
        <v>1</v>
      </c>
    </row>
    <row r="9644" spans="1:4" x14ac:dyDescent="0.2">
      <c r="A9644" s="6" t="s">
        <v>6938</v>
      </c>
      <c r="B9644" s="6" t="s">
        <v>20960</v>
      </c>
      <c r="C9644" s="6" t="s">
        <v>20961</v>
      </c>
      <c r="D9644" s="12">
        <v>1</v>
      </c>
    </row>
    <row r="9645" spans="1:4" x14ac:dyDescent="0.2">
      <c r="A9645" s="6" t="s">
        <v>6938</v>
      </c>
      <c r="B9645" s="6" t="s">
        <v>20962</v>
      </c>
      <c r="C9645" s="6" t="s">
        <v>20963</v>
      </c>
      <c r="D9645" s="12">
        <v>1</v>
      </c>
    </row>
    <row r="9646" spans="1:4" x14ac:dyDescent="0.2">
      <c r="A9646" s="6" t="s">
        <v>6938</v>
      </c>
      <c r="B9646" s="6" t="s">
        <v>20964</v>
      </c>
      <c r="C9646" s="6" t="s">
        <v>20965</v>
      </c>
      <c r="D9646" s="12">
        <v>1</v>
      </c>
    </row>
    <row r="9647" spans="1:4" x14ac:dyDescent="0.2">
      <c r="A9647" s="6" t="s">
        <v>6938</v>
      </c>
      <c r="B9647" s="6" t="s">
        <v>20966</v>
      </c>
      <c r="C9647" s="6" t="s">
        <v>20967</v>
      </c>
      <c r="D9647" s="12">
        <v>1</v>
      </c>
    </row>
    <row r="9648" spans="1:4" x14ac:dyDescent="0.2">
      <c r="A9648" s="6" t="s">
        <v>6938</v>
      </c>
      <c r="B9648" s="6" t="s">
        <v>20968</v>
      </c>
      <c r="C9648" s="6" t="s">
        <v>20969</v>
      </c>
      <c r="D9648" s="12">
        <v>1</v>
      </c>
    </row>
    <row r="9649" spans="1:4" x14ac:dyDescent="0.2">
      <c r="A9649" s="6" t="s">
        <v>6938</v>
      </c>
      <c r="B9649" s="6" t="s">
        <v>20970</v>
      </c>
      <c r="C9649" s="6" t="s">
        <v>20971</v>
      </c>
      <c r="D9649" s="12">
        <v>1</v>
      </c>
    </row>
    <row r="9650" spans="1:4" x14ac:dyDescent="0.2">
      <c r="A9650" s="6" t="s">
        <v>6938</v>
      </c>
      <c r="B9650" s="6" t="s">
        <v>20972</v>
      </c>
      <c r="C9650" s="6" t="s">
        <v>20973</v>
      </c>
      <c r="D9650" s="12">
        <v>1</v>
      </c>
    </row>
    <row r="9651" spans="1:4" x14ac:dyDescent="0.2">
      <c r="A9651" s="6" t="s">
        <v>6938</v>
      </c>
      <c r="B9651" s="6" t="s">
        <v>20974</v>
      </c>
      <c r="C9651" s="6" t="s">
        <v>20975</v>
      </c>
      <c r="D9651" s="12">
        <v>1</v>
      </c>
    </row>
    <row r="9652" spans="1:4" x14ac:dyDescent="0.2">
      <c r="A9652" s="6" t="s">
        <v>6938</v>
      </c>
      <c r="B9652" s="6" t="s">
        <v>20976</v>
      </c>
      <c r="C9652" s="6" t="s">
        <v>20957</v>
      </c>
      <c r="D9652" s="12">
        <v>1</v>
      </c>
    </row>
    <row r="9653" spans="1:4" x14ac:dyDescent="0.2">
      <c r="A9653" s="6" t="s">
        <v>6938</v>
      </c>
      <c r="B9653" s="6" t="s">
        <v>20977</v>
      </c>
      <c r="C9653" s="6" t="s">
        <v>20978</v>
      </c>
      <c r="D9653" s="12">
        <v>1</v>
      </c>
    </row>
    <row r="9654" spans="1:4" x14ac:dyDescent="0.2">
      <c r="A9654" s="6" t="s">
        <v>6938</v>
      </c>
      <c r="B9654" s="6" t="s">
        <v>20979</v>
      </c>
      <c r="C9654" s="6" t="s">
        <v>20971</v>
      </c>
      <c r="D9654" s="12">
        <v>1</v>
      </c>
    </row>
    <row r="9655" spans="1:4" x14ac:dyDescent="0.2">
      <c r="A9655" s="6" t="s">
        <v>6938</v>
      </c>
      <c r="B9655" s="6" t="s">
        <v>20980</v>
      </c>
      <c r="C9655" s="6" t="s">
        <v>20978</v>
      </c>
      <c r="D9655" s="12">
        <v>1</v>
      </c>
    </row>
    <row r="9656" spans="1:4" x14ac:dyDescent="0.2">
      <c r="A9656" s="6" t="s">
        <v>6938</v>
      </c>
      <c r="B9656" s="6" t="s">
        <v>20981</v>
      </c>
      <c r="C9656" s="6" t="s">
        <v>20982</v>
      </c>
      <c r="D9656" s="12">
        <v>1</v>
      </c>
    </row>
    <row r="9657" spans="1:4" x14ac:dyDescent="0.2">
      <c r="A9657" s="6" t="s">
        <v>6938</v>
      </c>
      <c r="B9657" s="6" t="s">
        <v>20983</v>
      </c>
      <c r="C9657" s="6" t="s">
        <v>20984</v>
      </c>
      <c r="D9657" s="12">
        <v>1</v>
      </c>
    </row>
    <row r="9658" spans="1:4" x14ac:dyDescent="0.2">
      <c r="A9658" s="6" t="s">
        <v>6938</v>
      </c>
      <c r="B9658" s="6" t="s">
        <v>20985</v>
      </c>
      <c r="C9658" s="6" t="s">
        <v>20957</v>
      </c>
      <c r="D9658" s="12">
        <v>1</v>
      </c>
    </row>
    <row r="9659" spans="1:4" x14ac:dyDescent="0.2">
      <c r="A9659" s="6" t="s">
        <v>6938</v>
      </c>
      <c r="B9659" s="6" t="s">
        <v>20986</v>
      </c>
      <c r="C9659" s="6" t="s">
        <v>20987</v>
      </c>
      <c r="D9659" s="12">
        <v>1</v>
      </c>
    </row>
    <row r="9660" spans="1:4" x14ac:dyDescent="0.2">
      <c r="A9660" s="6" t="s">
        <v>6938</v>
      </c>
      <c r="B9660" s="6" t="s">
        <v>20988</v>
      </c>
      <c r="C9660" s="6" t="s">
        <v>20989</v>
      </c>
      <c r="D9660" s="12">
        <v>1</v>
      </c>
    </row>
    <row r="9661" spans="1:4" x14ac:dyDescent="0.2">
      <c r="A9661" s="6" t="s">
        <v>6938</v>
      </c>
      <c r="B9661" s="6" t="s">
        <v>20990</v>
      </c>
      <c r="C9661" s="6" t="s">
        <v>20991</v>
      </c>
      <c r="D9661" s="12">
        <v>1</v>
      </c>
    </row>
    <row r="9662" spans="1:4" x14ac:dyDescent="0.2">
      <c r="A9662" s="6" t="s">
        <v>6938</v>
      </c>
      <c r="B9662" s="6" t="s">
        <v>20992</v>
      </c>
      <c r="C9662" s="6" t="s">
        <v>20993</v>
      </c>
      <c r="D9662" s="12">
        <v>1</v>
      </c>
    </row>
    <row r="9663" spans="1:4" x14ac:dyDescent="0.2">
      <c r="A9663" s="6" t="s">
        <v>6938</v>
      </c>
      <c r="B9663" s="6" t="s">
        <v>8410</v>
      </c>
      <c r="C9663" s="6" t="s">
        <v>8411</v>
      </c>
      <c r="D9663" s="12">
        <v>1</v>
      </c>
    </row>
    <row r="9664" spans="1:4" x14ac:dyDescent="0.2">
      <c r="A9664" s="6" t="s">
        <v>6938</v>
      </c>
      <c r="B9664" s="6" t="s">
        <v>20994</v>
      </c>
      <c r="C9664" s="6" t="s">
        <v>20995</v>
      </c>
      <c r="D9664" s="12">
        <v>1</v>
      </c>
    </row>
    <row r="9665" spans="1:4" x14ac:dyDescent="0.2">
      <c r="A9665" s="6" t="s">
        <v>6938</v>
      </c>
      <c r="B9665" s="6" t="s">
        <v>20996</v>
      </c>
      <c r="C9665" s="6" t="s">
        <v>20997</v>
      </c>
      <c r="D9665" s="12">
        <v>1</v>
      </c>
    </row>
    <row r="9666" spans="1:4" x14ac:dyDescent="0.2">
      <c r="A9666" s="6" t="s">
        <v>6938</v>
      </c>
      <c r="B9666" s="6" t="s">
        <v>20998</v>
      </c>
      <c r="C9666" s="6" t="s">
        <v>20999</v>
      </c>
      <c r="D9666" s="12">
        <v>1</v>
      </c>
    </row>
    <row r="9667" spans="1:4" x14ac:dyDescent="0.2">
      <c r="A9667" s="6" t="s">
        <v>6938</v>
      </c>
      <c r="B9667" s="6" t="s">
        <v>21000</v>
      </c>
      <c r="C9667" s="6" t="s">
        <v>21001</v>
      </c>
      <c r="D9667" s="12">
        <v>1</v>
      </c>
    </row>
    <row r="9668" spans="1:4" x14ac:dyDescent="0.2">
      <c r="A9668" s="6" t="s">
        <v>6938</v>
      </c>
      <c r="B9668" s="6" t="s">
        <v>21002</v>
      </c>
      <c r="C9668" s="6" t="s">
        <v>21003</v>
      </c>
      <c r="D9668" s="12">
        <v>1</v>
      </c>
    </row>
    <row r="9669" spans="1:4" x14ac:dyDescent="0.2">
      <c r="A9669" s="6" t="s">
        <v>6938</v>
      </c>
      <c r="B9669" s="6" t="s">
        <v>21004</v>
      </c>
      <c r="C9669" s="6" t="s">
        <v>21005</v>
      </c>
      <c r="D9669" s="12">
        <v>1</v>
      </c>
    </row>
    <row r="9670" spans="1:4" x14ac:dyDescent="0.2">
      <c r="A9670" s="6" t="s">
        <v>6938</v>
      </c>
      <c r="B9670" s="6" t="s">
        <v>21006</v>
      </c>
      <c r="C9670" s="6" t="s">
        <v>21007</v>
      </c>
      <c r="D9670" s="12">
        <v>1</v>
      </c>
    </row>
    <row r="9671" spans="1:4" x14ac:dyDescent="0.2">
      <c r="A9671" s="6" t="s">
        <v>6938</v>
      </c>
      <c r="B9671" s="6" t="s">
        <v>21008</v>
      </c>
      <c r="C9671" s="6" t="s">
        <v>21009</v>
      </c>
      <c r="D9671" s="12">
        <v>1</v>
      </c>
    </row>
    <row r="9672" spans="1:4" x14ac:dyDescent="0.2">
      <c r="A9672" s="6" t="s">
        <v>6938</v>
      </c>
      <c r="B9672" s="6" t="s">
        <v>21010</v>
      </c>
      <c r="C9672" s="6" t="s">
        <v>21011</v>
      </c>
      <c r="D9672" s="12">
        <v>1</v>
      </c>
    </row>
    <row r="9673" spans="1:4" x14ac:dyDescent="0.2">
      <c r="A9673" s="6" t="s">
        <v>6938</v>
      </c>
      <c r="B9673" s="6" t="s">
        <v>21012</v>
      </c>
      <c r="C9673" s="6" t="s">
        <v>21013</v>
      </c>
      <c r="D9673" s="12">
        <v>1</v>
      </c>
    </row>
    <row r="9674" spans="1:4" x14ac:dyDescent="0.2">
      <c r="A9674" s="6" t="s">
        <v>6938</v>
      </c>
      <c r="B9674" s="6" t="s">
        <v>21014</v>
      </c>
      <c r="C9674" s="6" t="s">
        <v>21015</v>
      </c>
      <c r="D9674" s="12">
        <v>1</v>
      </c>
    </row>
    <row r="9675" spans="1:4" x14ac:dyDescent="0.2">
      <c r="A9675" s="6" t="s">
        <v>6938</v>
      </c>
      <c r="B9675" s="6" t="s">
        <v>21016</v>
      </c>
      <c r="C9675" s="6" t="s">
        <v>21007</v>
      </c>
      <c r="D9675" s="12">
        <v>1</v>
      </c>
    </row>
    <row r="9676" spans="1:4" x14ac:dyDescent="0.2">
      <c r="A9676" s="6" t="s">
        <v>6938</v>
      </c>
      <c r="B9676" s="6" t="s">
        <v>21017</v>
      </c>
      <c r="C9676" s="6" t="s">
        <v>8435</v>
      </c>
      <c r="D9676" s="12">
        <v>1</v>
      </c>
    </row>
    <row r="9677" spans="1:4" x14ac:dyDescent="0.2">
      <c r="A9677" s="6" t="s">
        <v>6938</v>
      </c>
      <c r="B9677" s="6" t="s">
        <v>21018</v>
      </c>
      <c r="C9677" s="6" t="s">
        <v>8435</v>
      </c>
      <c r="D9677" s="12">
        <v>1</v>
      </c>
    </row>
    <row r="9678" spans="1:4" x14ac:dyDescent="0.2">
      <c r="A9678" s="6" t="s">
        <v>6938</v>
      </c>
      <c r="B9678" s="6" t="s">
        <v>21019</v>
      </c>
      <c r="C9678" s="6" t="s">
        <v>21020</v>
      </c>
      <c r="D9678" s="12">
        <v>1</v>
      </c>
    </row>
    <row r="9679" spans="1:4" x14ac:dyDescent="0.2">
      <c r="A9679" s="6" t="s">
        <v>6938</v>
      </c>
      <c r="B9679" s="6" t="s">
        <v>21021</v>
      </c>
      <c r="C9679" s="6" t="s">
        <v>21022</v>
      </c>
      <c r="D9679" s="12">
        <v>1</v>
      </c>
    </row>
    <row r="9680" spans="1:4" x14ac:dyDescent="0.2">
      <c r="A9680" s="6" t="s">
        <v>6938</v>
      </c>
      <c r="B9680" s="6" t="s">
        <v>21023</v>
      </c>
      <c r="C9680" s="6" t="s">
        <v>21024</v>
      </c>
      <c r="D9680" s="12">
        <v>1</v>
      </c>
    </row>
    <row r="9681" spans="1:4" x14ac:dyDescent="0.2">
      <c r="A9681" s="6" t="s">
        <v>6938</v>
      </c>
      <c r="B9681" s="6" t="s">
        <v>21025</v>
      </c>
      <c r="C9681" s="6" t="s">
        <v>21026</v>
      </c>
      <c r="D9681" s="12">
        <v>1</v>
      </c>
    </row>
    <row r="9682" spans="1:4" x14ac:dyDescent="0.2">
      <c r="A9682" s="6" t="s">
        <v>6938</v>
      </c>
      <c r="B9682" s="6" t="s">
        <v>21027</v>
      </c>
      <c r="C9682" s="6" t="s">
        <v>21028</v>
      </c>
      <c r="D9682" s="12">
        <v>1</v>
      </c>
    </row>
    <row r="9683" spans="1:4" x14ac:dyDescent="0.2">
      <c r="A9683" s="6" t="s">
        <v>6938</v>
      </c>
      <c r="B9683" s="6" t="s">
        <v>21029</v>
      </c>
      <c r="C9683" s="6" t="s">
        <v>21030</v>
      </c>
      <c r="D9683" s="12">
        <v>1</v>
      </c>
    </row>
    <row r="9684" spans="1:4" x14ac:dyDescent="0.2">
      <c r="A9684" s="6" t="s">
        <v>6938</v>
      </c>
      <c r="B9684" s="6" t="s">
        <v>21031</v>
      </c>
      <c r="C9684" s="6" t="s">
        <v>21032</v>
      </c>
      <c r="D9684" s="12">
        <v>1</v>
      </c>
    </row>
    <row r="9685" spans="1:4" x14ac:dyDescent="0.2">
      <c r="A9685" s="6" t="s">
        <v>6938</v>
      </c>
      <c r="B9685" s="6" t="s">
        <v>21033</v>
      </c>
      <c r="C9685" s="6" t="s">
        <v>21034</v>
      </c>
      <c r="D9685" s="12">
        <v>1</v>
      </c>
    </row>
    <row r="9686" spans="1:4" x14ac:dyDescent="0.2">
      <c r="A9686" s="6" t="s">
        <v>6938</v>
      </c>
      <c r="B9686" s="6" t="s">
        <v>21035</v>
      </c>
      <c r="C9686" s="6" t="s">
        <v>21036</v>
      </c>
      <c r="D9686" s="12">
        <v>1</v>
      </c>
    </row>
    <row r="9687" spans="1:4" x14ac:dyDescent="0.2">
      <c r="A9687" s="6" t="s">
        <v>6938</v>
      </c>
      <c r="B9687" s="6" t="s">
        <v>21037</v>
      </c>
      <c r="C9687" s="6" t="s">
        <v>21038</v>
      </c>
      <c r="D9687" s="12">
        <v>1</v>
      </c>
    </row>
    <row r="9688" spans="1:4" x14ac:dyDescent="0.2">
      <c r="A9688" s="6" t="s">
        <v>6938</v>
      </c>
      <c r="B9688" s="6" t="s">
        <v>21039</v>
      </c>
      <c r="C9688" s="6" t="s">
        <v>21040</v>
      </c>
      <c r="D9688" s="12">
        <v>1</v>
      </c>
    </row>
    <row r="9689" spans="1:4" x14ac:dyDescent="0.2">
      <c r="A9689" s="6" t="s">
        <v>6938</v>
      </c>
      <c r="B9689" s="6" t="s">
        <v>21041</v>
      </c>
      <c r="C9689" s="6" t="s">
        <v>21042</v>
      </c>
      <c r="D9689" s="12">
        <v>1</v>
      </c>
    </row>
    <row r="9690" spans="1:4" x14ac:dyDescent="0.2">
      <c r="A9690" s="6" t="s">
        <v>6938</v>
      </c>
      <c r="B9690" s="6" t="s">
        <v>21043</v>
      </c>
      <c r="C9690" s="6" t="s">
        <v>21044</v>
      </c>
      <c r="D9690" s="12">
        <v>1</v>
      </c>
    </row>
    <row r="9691" spans="1:4" x14ac:dyDescent="0.2">
      <c r="A9691" s="6" t="s">
        <v>6938</v>
      </c>
      <c r="B9691" s="6" t="s">
        <v>21045</v>
      </c>
      <c r="C9691" s="6" t="s">
        <v>21046</v>
      </c>
      <c r="D9691" s="12">
        <v>1</v>
      </c>
    </row>
    <row r="9692" spans="1:4" x14ac:dyDescent="0.2">
      <c r="A9692" s="6" t="s">
        <v>6938</v>
      </c>
      <c r="B9692" s="6" t="s">
        <v>21047</v>
      </c>
      <c r="C9692" s="6" t="s">
        <v>20989</v>
      </c>
      <c r="D9692" s="12">
        <v>1</v>
      </c>
    </row>
    <row r="9693" spans="1:4" x14ac:dyDescent="0.2">
      <c r="A9693" s="6" t="s">
        <v>6938</v>
      </c>
      <c r="B9693" s="6" t="s">
        <v>21048</v>
      </c>
      <c r="C9693" s="6" t="s">
        <v>21049</v>
      </c>
      <c r="D9693" s="12">
        <v>1</v>
      </c>
    </row>
    <row r="9694" spans="1:4" x14ac:dyDescent="0.2">
      <c r="A9694" s="6" t="s">
        <v>6938</v>
      </c>
      <c r="B9694" s="6" t="s">
        <v>21050</v>
      </c>
      <c r="C9694" s="6" t="s">
        <v>21049</v>
      </c>
      <c r="D9694" s="12">
        <v>1</v>
      </c>
    </row>
    <row r="9695" spans="1:4" x14ac:dyDescent="0.2">
      <c r="A9695" s="6" t="s">
        <v>6938</v>
      </c>
      <c r="B9695" s="6" t="s">
        <v>21051</v>
      </c>
      <c r="C9695" s="6" t="s">
        <v>21052</v>
      </c>
      <c r="D9695" s="12">
        <v>1</v>
      </c>
    </row>
    <row r="9696" spans="1:4" x14ac:dyDescent="0.2">
      <c r="A9696" s="6" t="s">
        <v>6938</v>
      </c>
      <c r="B9696" s="6" t="s">
        <v>21053</v>
      </c>
      <c r="C9696" s="6" t="s">
        <v>21054</v>
      </c>
      <c r="D9696" s="12">
        <v>1</v>
      </c>
    </row>
    <row r="9697" spans="1:4" x14ac:dyDescent="0.2">
      <c r="A9697" s="6" t="s">
        <v>6938</v>
      </c>
      <c r="B9697" s="6" t="s">
        <v>21055</v>
      </c>
      <c r="C9697" s="6" t="s">
        <v>21056</v>
      </c>
      <c r="D9697" s="12">
        <v>1</v>
      </c>
    </row>
    <row r="9698" spans="1:4" x14ac:dyDescent="0.2">
      <c r="A9698" s="6" t="s">
        <v>6938</v>
      </c>
      <c r="B9698" s="6" t="s">
        <v>21057</v>
      </c>
      <c r="C9698" s="6" t="s">
        <v>21058</v>
      </c>
      <c r="D9698" s="12">
        <v>1</v>
      </c>
    </row>
    <row r="9699" spans="1:4" x14ac:dyDescent="0.2">
      <c r="A9699" s="6" t="s">
        <v>6938</v>
      </c>
      <c r="B9699" s="6" t="s">
        <v>21059</v>
      </c>
      <c r="C9699" s="6" t="s">
        <v>21060</v>
      </c>
      <c r="D9699" s="12">
        <v>1</v>
      </c>
    </row>
    <row r="9700" spans="1:4" x14ac:dyDescent="0.2">
      <c r="A9700" s="6" t="s">
        <v>6938</v>
      </c>
      <c r="B9700" s="6" t="s">
        <v>21061</v>
      </c>
      <c r="C9700" s="6" t="s">
        <v>21062</v>
      </c>
      <c r="D9700" s="12">
        <v>1</v>
      </c>
    </row>
    <row r="9701" spans="1:4" x14ac:dyDescent="0.2">
      <c r="A9701" s="6" t="s">
        <v>6938</v>
      </c>
      <c r="B9701" s="6" t="s">
        <v>21063</v>
      </c>
      <c r="C9701" s="6" t="s">
        <v>21064</v>
      </c>
      <c r="D9701" s="12">
        <v>1</v>
      </c>
    </row>
    <row r="9702" spans="1:4" x14ac:dyDescent="0.2">
      <c r="A9702" s="6" t="s">
        <v>6938</v>
      </c>
      <c r="B9702" s="6" t="s">
        <v>21065</v>
      </c>
      <c r="C9702" s="6" t="s">
        <v>21066</v>
      </c>
      <c r="D9702" s="12">
        <v>1</v>
      </c>
    </row>
    <row r="9703" spans="1:4" x14ac:dyDescent="0.2">
      <c r="A9703" s="6" t="s">
        <v>6938</v>
      </c>
      <c r="B9703" s="6" t="s">
        <v>21067</v>
      </c>
      <c r="C9703" s="6" t="s">
        <v>21068</v>
      </c>
      <c r="D9703" s="12">
        <v>1</v>
      </c>
    </row>
    <row r="9704" spans="1:4" x14ac:dyDescent="0.2">
      <c r="A9704" s="6" t="s">
        <v>6938</v>
      </c>
      <c r="B9704" s="6" t="s">
        <v>21069</v>
      </c>
      <c r="C9704" s="6" t="s">
        <v>21049</v>
      </c>
      <c r="D9704" s="12">
        <v>1</v>
      </c>
    </row>
    <row r="9705" spans="1:4" x14ac:dyDescent="0.2">
      <c r="A9705" s="6" t="s">
        <v>6938</v>
      </c>
      <c r="B9705" s="6" t="s">
        <v>21070</v>
      </c>
      <c r="C9705" s="6" t="s">
        <v>21071</v>
      </c>
      <c r="D9705" s="12">
        <v>1</v>
      </c>
    </row>
    <row r="9706" spans="1:4" x14ac:dyDescent="0.2">
      <c r="A9706" s="6" t="s">
        <v>6938</v>
      </c>
      <c r="B9706" s="6" t="s">
        <v>21072</v>
      </c>
      <c r="C9706" s="6" t="s">
        <v>21058</v>
      </c>
      <c r="D9706" s="12">
        <v>1</v>
      </c>
    </row>
    <row r="9707" spans="1:4" x14ac:dyDescent="0.2">
      <c r="A9707" s="6" t="s">
        <v>6938</v>
      </c>
      <c r="B9707" s="6" t="s">
        <v>21073</v>
      </c>
      <c r="C9707" s="6" t="s">
        <v>21074</v>
      </c>
      <c r="D9707" s="12">
        <v>1</v>
      </c>
    </row>
    <row r="9708" spans="1:4" x14ac:dyDescent="0.2">
      <c r="A9708" s="6" t="s">
        <v>6938</v>
      </c>
      <c r="B9708" s="6" t="s">
        <v>21075</v>
      </c>
      <c r="C9708" s="6" t="s">
        <v>21076</v>
      </c>
      <c r="D9708" s="12">
        <v>1</v>
      </c>
    </row>
    <row r="9709" spans="1:4" x14ac:dyDescent="0.2">
      <c r="A9709" s="6" t="s">
        <v>6938</v>
      </c>
      <c r="B9709" s="6" t="s">
        <v>21077</v>
      </c>
      <c r="C9709" s="6" t="s">
        <v>21078</v>
      </c>
      <c r="D9709" s="12">
        <v>1</v>
      </c>
    </row>
    <row r="9710" spans="1:4" x14ac:dyDescent="0.2">
      <c r="A9710" s="6" t="s">
        <v>6938</v>
      </c>
      <c r="B9710" s="6" t="s">
        <v>21079</v>
      </c>
      <c r="C9710" s="6" t="s">
        <v>21080</v>
      </c>
      <c r="D9710" s="12">
        <v>1</v>
      </c>
    </row>
    <row r="9711" spans="1:4" x14ac:dyDescent="0.2">
      <c r="A9711" s="6" t="s">
        <v>6938</v>
      </c>
      <c r="B9711" s="6" t="s">
        <v>8412</v>
      </c>
      <c r="C9711" s="6" t="s">
        <v>8413</v>
      </c>
      <c r="D9711" s="12">
        <v>1</v>
      </c>
    </row>
    <row r="9712" spans="1:4" x14ac:dyDescent="0.2">
      <c r="A9712" s="6" t="s">
        <v>6938</v>
      </c>
      <c r="B9712" s="6" t="s">
        <v>21081</v>
      </c>
      <c r="C9712" s="6" t="s">
        <v>21082</v>
      </c>
      <c r="D9712" s="12">
        <v>1</v>
      </c>
    </row>
    <row r="9713" spans="1:4" x14ac:dyDescent="0.2">
      <c r="A9713" s="6" t="s">
        <v>6938</v>
      </c>
      <c r="B9713" s="6" t="s">
        <v>21083</v>
      </c>
      <c r="C9713" s="6" t="s">
        <v>21084</v>
      </c>
      <c r="D9713" s="12">
        <v>1</v>
      </c>
    </row>
    <row r="9714" spans="1:4" x14ac:dyDescent="0.2">
      <c r="A9714" s="6" t="s">
        <v>6938</v>
      </c>
      <c r="B9714" s="6" t="s">
        <v>8414</v>
      </c>
      <c r="C9714" s="6" t="s">
        <v>8415</v>
      </c>
      <c r="D9714" s="12">
        <v>1</v>
      </c>
    </row>
    <row r="9715" spans="1:4" x14ac:dyDescent="0.2">
      <c r="A9715" s="6" t="s">
        <v>6938</v>
      </c>
      <c r="B9715" s="6" t="s">
        <v>8416</v>
      </c>
      <c r="C9715" s="6" t="s">
        <v>8417</v>
      </c>
      <c r="D9715" s="12">
        <v>1</v>
      </c>
    </row>
    <row r="9716" spans="1:4" x14ac:dyDescent="0.2">
      <c r="A9716" s="6" t="s">
        <v>6938</v>
      </c>
      <c r="B9716" s="6" t="s">
        <v>21085</v>
      </c>
      <c r="C9716" s="6" t="s">
        <v>21086</v>
      </c>
      <c r="D9716" s="12">
        <v>1</v>
      </c>
    </row>
    <row r="9717" spans="1:4" x14ac:dyDescent="0.2">
      <c r="A9717" s="6" t="s">
        <v>6938</v>
      </c>
      <c r="B9717" s="6" t="s">
        <v>21087</v>
      </c>
      <c r="C9717" s="6" t="s">
        <v>21088</v>
      </c>
      <c r="D9717" s="12">
        <v>1</v>
      </c>
    </row>
    <row r="9718" spans="1:4" x14ac:dyDescent="0.2">
      <c r="A9718" s="6" t="s">
        <v>6938</v>
      </c>
      <c r="B9718" s="6" t="s">
        <v>21089</v>
      </c>
      <c r="C9718" s="6" t="s">
        <v>21090</v>
      </c>
      <c r="D9718" s="12">
        <v>1</v>
      </c>
    </row>
    <row r="9719" spans="1:4" x14ac:dyDescent="0.2">
      <c r="A9719" s="6" t="s">
        <v>6938</v>
      </c>
      <c r="B9719" s="6" t="s">
        <v>21091</v>
      </c>
      <c r="C9719" s="6" t="s">
        <v>21092</v>
      </c>
      <c r="D9719" s="12">
        <v>1</v>
      </c>
    </row>
    <row r="9720" spans="1:4" x14ac:dyDescent="0.2">
      <c r="A9720" s="6" t="s">
        <v>6938</v>
      </c>
      <c r="B9720" s="6" t="s">
        <v>21093</v>
      </c>
      <c r="C9720" s="6" t="s">
        <v>21094</v>
      </c>
      <c r="D9720" s="12">
        <v>1</v>
      </c>
    </row>
    <row r="9721" spans="1:4" x14ac:dyDescent="0.2">
      <c r="A9721" s="6" t="s">
        <v>6938</v>
      </c>
      <c r="B9721" s="6" t="s">
        <v>21095</v>
      </c>
      <c r="C9721" s="6" t="s">
        <v>21096</v>
      </c>
      <c r="D9721" s="12">
        <v>1</v>
      </c>
    </row>
    <row r="9722" spans="1:4" x14ac:dyDescent="0.2">
      <c r="A9722" s="6" t="s">
        <v>6938</v>
      </c>
      <c r="B9722" s="6" t="s">
        <v>21097</v>
      </c>
      <c r="C9722" s="6" t="s">
        <v>21098</v>
      </c>
      <c r="D9722" s="12">
        <v>1</v>
      </c>
    </row>
    <row r="9723" spans="1:4" x14ac:dyDescent="0.2">
      <c r="A9723" s="6" t="s">
        <v>6938</v>
      </c>
      <c r="B9723" s="6" t="s">
        <v>21099</v>
      </c>
      <c r="C9723" s="6" t="s">
        <v>21100</v>
      </c>
      <c r="D9723" s="12">
        <v>1</v>
      </c>
    </row>
    <row r="9724" spans="1:4" x14ac:dyDescent="0.2">
      <c r="A9724" s="6" t="s">
        <v>6938</v>
      </c>
      <c r="B9724" s="6" t="s">
        <v>21101</v>
      </c>
      <c r="C9724" s="6" t="s">
        <v>21102</v>
      </c>
      <c r="D9724" s="12">
        <v>1</v>
      </c>
    </row>
    <row r="9725" spans="1:4" x14ac:dyDescent="0.2">
      <c r="A9725" s="6" t="s">
        <v>6938</v>
      </c>
      <c r="B9725" s="6" t="s">
        <v>21103</v>
      </c>
      <c r="C9725" s="6" t="s">
        <v>21104</v>
      </c>
      <c r="D9725" s="12">
        <v>1</v>
      </c>
    </row>
    <row r="9726" spans="1:4" x14ac:dyDescent="0.2">
      <c r="A9726" s="6" t="s">
        <v>6938</v>
      </c>
      <c r="B9726" s="6" t="s">
        <v>21105</v>
      </c>
      <c r="C9726" s="6" t="s">
        <v>21106</v>
      </c>
      <c r="D9726" s="12">
        <v>1</v>
      </c>
    </row>
    <row r="9727" spans="1:4" x14ac:dyDescent="0.2">
      <c r="A9727" s="6" t="s">
        <v>6938</v>
      </c>
      <c r="B9727" s="6" t="s">
        <v>21107</v>
      </c>
      <c r="C9727" s="6" t="s">
        <v>21108</v>
      </c>
      <c r="D9727" s="12">
        <v>1</v>
      </c>
    </row>
    <row r="9728" spans="1:4" x14ac:dyDescent="0.2">
      <c r="A9728" s="6" t="s">
        <v>6938</v>
      </c>
      <c r="B9728" s="6" t="s">
        <v>21109</v>
      </c>
      <c r="C9728" s="6" t="s">
        <v>21110</v>
      </c>
      <c r="D9728" s="12">
        <v>1</v>
      </c>
    </row>
    <row r="9729" spans="1:4" x14ac:dyDescent="0.2">
      <c r="A9729" s="6" t="s">
        <v>6938</v>
      </c>
      <c r="B9729" s="6" t="s">
        <v>21111</v>
      </c>
      <c r="C9729" s="6" t="s">
        <v>21110</v>
      </c>
      <c r="D9729" s="12">
        <v>1</v>
      </c>
    </row>
    <row r="9730" spans="1:4" x14ac:dyDescent="0.2">
      <c r="A9730" s="6" t="s">
        <v>6938</v>
      </c>
      <c r="B9730" s="6" t="s">
        <v>8418</v>
      </c>
      <c r="C9730" s="6" t="s">
        <v>8419</v>
      </c>
      <c r="D9730" s="12">
        <v>1</v>
      </c>
    </row>
    <row r="9731" spans="1:4" x14ac:dyDescent="0.2">
      <c r="A9731" s="6" t="s">
        <v>6938</v>
      </c>
      <c r="B9731" s="6" t="s">
        <v>21112</v>
      </c>
      <c r="C9731" s="6" t="s">
        <v>21113</v>
      </c>
      <c r="D9731" s="12">
        <v>1</v>
      </c>
    </row>
    <row r="9732" spans="1:4" x14ac:dyDescent="0.2">
      <c r="A9732" s="6" t="s">
        <v>6938</v>
      </c>
      <c r="B9732" s="6" t="s">
        <v>21114</v>
      </c>
      <c r="C9732" s="6" t="s">
        <v>21115</v>
      </c>
      <c r="D9732" s="12">
        <v>1</v>
      </c>
    </row>
    <row r="9733" spans="1:4" x14ac:dyDescent="0.2">
      <c r="A9733" s="6" t="s">
        <v>6938</v>
      </c>
      <c r="B9733" s="6" t="s">
        <v>8420</v>
      </c>
      <c r="C9733" s="6" t="s">
        <v>8421</v>
      </c>
      <c r="D9733" s="12">
        <v>1</v>
      </c>
    </row>
    <row r="9734" spans="1:4" x14ac:dyDescent="0.2">
      <c r="A9734" s="6" t="s">
        <v>6938</v>
      </c>
      <c r="B9734" s="6" t="s">
        <v>8422</v>
      </c>
      <c r="C9734" s="6" t="s">
        <v>8423</v>
      </c>
      <c r="D9734" s="12">
        <v>1</v>
      </c>
    </row>
    <row r="9735" spans="1:4" x14ac:dyDescent="0.2">
      <c r="A9735" s="6" t="s">
        <v>6938</v>
      </c>
      <c r="B9735" s="6" t="s">
        <v>8424</v>
      </c>
      <c r="C9735" s="6" t="s">
        <v>8425</v>
      </c>
      <c r="D9735" s="12">
        <v>1</v>
      </c>
    </row>
    <row r="9736" spans="1:4" x14ac:dyDescent="0.2">
      <c r="A9736" s="6" t="s">
        <v>6938</v>
      </c>
      <c r="B9736" s="6" t="s">
        <v>21116</v>
      </c>
      <c r="C9736" s="6" t="s">
        <v>21117</v>
      </c>
      <c r="D9736" s="12">
        <v>1</v>
      </c>
    </row>
    <row r="9737" spans="1:4" x14ac:dyDescent="0.2">
      <c r="A9737" s="6" t="s">
        <v>6938</v>
      </c>
      <c r="B9737" s="6" t="s">
        <v>21118</v>
      </c>
      <c r="C9737" s="6" t="s">
        <v>21119</v>
      </c>
      <c r="D9737" s="12">
        <v>1</v>
      </c>
    </row>
    <row r="9738" spans="1:4" x14ac:dyDescent="0.2">
      <c r="A9738" s="6" t="s">
        <v>6938</v>
      </c>
      <c r="B9738" s="6" t="s">
        <v>21120</v>
      </c>
      <c r="C9738" s="6" t="s">
        <v>21121</v>
      </c>
      <c r="D9738" s="12">
        <v>1</v>
      </c>
    </row>
    <row r="9739" spans="1:4" x14ac:dyDescent="0.2">
      <c r="A9739" s="6" t="s">
        <v>6938</v>
      </c>
      <c r="B9739" s="6" t="s">
        <v>9902</v>
      </c>
      <c r="C9739" s="6" t="s">
        <v>9880</v>
      </c>
      <c r="D9739" s="12">
        <v>1</v>
      </c>
    </row>
    <row r="9740" spans="1:4" x14ac:dyDescent="0.2">
      <c r="A9740" s="6" t="s">
        <v>6938</v>
      </c>
      <c r="B9740" s="6" t="s">
        <v>21122</v>
      </c>
      <c r="C9740" s="6" t="s">
        <v>21123</v>
      </c>
      <c r="D9740" s="12">
        <v>1</v>
      </c>
    </row>
    <row r="9741" spans="1:4" x14ac:dyDescent="0.2">
      <c r="A9741" s="6" t="s">
        <v>6938</v>
      </c>
      <c r="B9741" s="6" t="s">
        <v>21124</v>
      </c>
      <c r="C9741" s="6" t="s">
        <v>21125</v>
      </c>
      <c r="D9741" s="12">
        <v>1</v>
      </c>
    </row>
    <row r="9742" spans="1:4" x14ac:dyDescent="0.2">
      <c r="A9742" s="6" t="s">
        <v>6938</v>
      </c>
      <c r="B9742" s="6" t="s">
        <v>21126</v>
      </c>
      <c r="C9742" s="6" t="s">
        <v>21127</v>
      </c>
      <c r="D9742" s="12">
        <v>1</v>
      </c>
    </row>
    <row r="9743" spans="1:4" x14ac:dyDescent="0.2">
      <c r="A9743" s="6" t="s">
        <v>6938</v>
      </c>
      <c r="B9743" s="6" t="s">
        <v>21128</v>
      </c>
      <c r="C9743" s="6" t="s">
        <v>21129</v>
      </c>
      <c r="D9743" s="12">
        <v>1</v>
      </c>
    </row>
    <row r="9744" spans="1:4" x14ac:dyDescent="0.2">
      <c r="A9744" s="6" t="s">
        <v>6938</v>
      </c>
      <c r="B9744" s="6" t="s">
        <v>8426</v>
      </c>
      <c r="C9744" s="6" t="s">
        <v>8427</v>
      </c>
      <c r="D9744" s="12">
        <v>1</v>
      </c>
    </row>
    <row r="9745" spans="1:4" x14ac:dyDescent="0.2">
      <c r="A9745" s="6" t="s">
        <v>6938</v>
      </c>
      <c r="B9745" s="6" t="s">
        <v>21130</v>
      </c>
      <c r="C9745" s="6" t="s">
        <v>21131</v>
      </c>
      <c r="D9745" s="12">
        <v>1</v>
      </c>
    </row>
    <row r="9746" spans="1:4" x14ac:dyDescent="0.2">
      <c r="A9746" s="6" t="s">
        <v>6938</v>
      </c>
      <c r="B9746" s="6" t="s">
        <v>21132</v>
      </c>
      <c r="C9746" s="6" t="s">
        <v>21133</v>
      </c>
      <c r="D9746" s="12">
        <v>1</v>
      </c>
    </row>
    <row r="9747" spans="1:4" x14ac:dyDescent="0.2">
      <c r="A9747" s="6" t="s">
        <v>6938</v>
      </c>
      <c r="B9747" s="6" t="s">
        <v>21134</v>
      </c>
      <c r="C9747" s="6" t="s">
        <v>21135</v>
      </c>
      <c r="D9747" s="12">
        <v>1</v>
      </c>
    </row>
    <row r="9748" spans="1:4" x14ac:dyDescent="0.2">
      <c r="A9748" s="6" t="s">
        <v>6938</v>
      </c>
      <c r="B9748" s="6" t="s">
        <v>21136</v>
      </c>
      <c r="C9748" s="6" t="s">
        <v>21137</v>
      </c>
      <c r="D9748" s="12">
        <v>1</v>
      </c>
    </row>
    <row r="9749" spans="1:4" x14ac:dyDescent="0.2">
      <c r="A9749" s="6" t="s">
        <v>6938</v>
      </c>
      <c r="B9749" s="6" t="s">
        <v>21138</v>
      </c>
      <c r="C9749" s="6" t="s">
        <v>21139</v>
      </c>
      <c r="D9749" s="12">
        <v>1</v>
      </c>
    </row>
    <row r="9750" spans="1:4" x14ac:dyDescent="0.2">
      <c r="A9750" s="6" t="s">
        <v>6938</v>
      </c>
      <c r="B9750" s="6" t="s">
        <v>21140</v>
      </c>
      <c r="C9750" s="6" t="s">
        <v>21141</v>
      </c>
      <c r="D9750" s="12">
        <v>1</v>
      </c>
    </row>
    <row r="9751" spans="1:4" x14ac:dyDescent="0.2">
      <c r="A9751" s="6" t="s">
        <v>6938</v>
      </c>
      <c r="B9751" s="6" t="s">
        <v>21142</v>
      </c>
      <c r="C9751" s="6" t="s">
        <v>21143</v>
      </c>
      <c r="D9751" s="12">
        <v>1</v>
      </c>
    </row>
    <row r="9752" spans="1:4" x14ac:dyDescent="0.2">
      <c r="A9752" s="6" t="s">
        <v>6938</v>
      </c>
      <c r="B9752" s="6" t="s">
        <v>21144</v>
      </c>
      <c r="C9752" s="6" t="s">
        <v>21145</v>
      </c>
      <c r="D9752" s="12">
        <v>1</v>
      </c>
    </row>
    <row r="9753" spans="1:4" x14ac:dyDescent="0.2">
      <c r="A9753" s="6" t="s">
        <v>6938</v>
      </c>
      <c r="B9753" s="6" t="s">
        <v>21146</v>
      </c>
      <c r="C9753" s="6" t="s">
        <v>21147</v>
      </c>
      <c r="D9753" s="12">
        <v>1</v>
      </c>
    </row>
    <row r="9754" spans="1:4" x14ac:dyDescent="0.2">
      <c r="A9754" s="6" t="s">
        <v>6938</v>
      </c>
      <c r="B9754" s="6" t="s">
        <v>21148</v>
      </c>
      <c r="C9754" s="6" t="s">
        <v>21149</v>
      </c>
      <c r="D9754" s="12">
        <v>1</v>
      </c>
    </row>
    <row r="9755" spans="1:4" x14ac:dyDescent="0.2">
      <c r="A9755" s="6" t="s">
        <v>6938</v>
      </c>
      <c r="B9755" s="6" t="s">
        <v>21150</v>
      </c>
      <c r="C9755" s="6" t="s">
        <v>21151</v>
      </c>
      <c r="D9755" s="12">
        <v>1</v>
      </c>
    </row>
    <row r="9756" spans="1:4" x14ac:dyDescent="0.2">
      <c r="A9756" s="6" t="s">
        <v>6938</v>
      </c>
      <c r="B9756" s="6" t="s">
        <v>21152</v>
      </c>
      <c r="C9756" s="6" t="s">
        <v>21153</v>
      </c>
      <c r="D9756" s="12">
        <v>1</v>
      </c>
    </row>
    <row r="9757" spans="1:4" x14ac:dyDescent="0.2">
      <c r="A9757" s="6" t="s">
        <v>6938</v>
      </c>
      <c r="B9757" s="6" t="s">
        <v>21154</v>
      </c>
      <c r="C9757" s="6" t="s">
        <v>21153</v>
      </c>
      <c r="D9757" s="12">
        <v>1</v>
      </c>
    </row>
    <row r="9758" spans="1:4" x14ac:dyDescent="0.2">
      <c r="A9758" s="6" t="s">
        <v>6938</v>
      </c>
      <c r="B9758" s="6" t="s">
        <v>21155</v>
      </c>
      <c r="C9758" s="6" t="s">
        <v>21153</v>
      </c>
      <c r="D9758" s="12">
        <v>1</v>
      </c>
    </row>
    <row r="9759" spans="1:4" x14ac:dyDescent="0.2">
      <c r="A9759" s="6" t="s">
        <v>6938</v>
      </c>
      <c r="B9759" s="6" t="s">
        <v>21156</v>
      </c>
      <c r="C9759" s="6" t="s">
        <v>21157</v>
      </c>
      <c r="D9759" s="12">
        <v>1</v>
      </c>
    </row>
    <row r="9760" spans="1:4" x14ac:dyDescent="0.2">
      <c r="A9760" s="6" t="s">
        <v>6938</v>
      </c>
      <c r="B9760" s="6" t="s">
        <v>21158</v>
      </c>
      <c r="C9760" s="6" t="s">
        <v>21127</v>
      </c>
      <c r="D9760" s="12">
        <v>1</v>
      </c>
    </row>
    <row r="9761" spans="1:4" x14ac:dyDescent="0.2">
      <c r="A9761" s="6" t="s">
        <v>6938</v>
      </c>
      <c r="B9761" s="6" t="s">
        <v>21159</v>
      </c>
      <c r="C9761" s="6" t="s">
        <v>21160</v>
      </c>
      <c r="D9761" s="12">
        <v>1</v>
      </c>
    </row>
    <row r="9762" spans="1:4" x14ac:dyDescent="0.2">
      <c r="A9762" s="6" t="s">
        <v>6938</v>
      </c>
      <c r="B9762" s="6" t="s">
        <v>21161</v>
      </c>
      <c r="C9762" s="6" t="s">
        <v>21162</v>
      </c>
      <c r="D9762" s="12">
        <v>1</v>
      </c>
    </row>
    <row r="9763" spans="1:4" x14ac:dyDescent="0.2">
      <c r="A9763" s="6" t="s">
        <v>6938</v>
      </c>
      <c r="B9763" s="6" t="s">
        <v>8428</v>
      </c>
      <c r="C9763" s="6" t="s">
        <v>8429</v>
      </c>
      <c r="D9763" s="12">
        <v>1</v>
      </c>
    </row>
    <row r="9764" spans="1:4" x14ac:dyDescent="0.2">
      <c r="A9764" s="6" t="s">
        <v>6938</v>
      </c>
      <c r="B9764" s="6" t="s">
        <v>21163</v>
      </c>
      <c r="C9764" s="6" t="s">
        <v>21164</v>
      </c>
      <c r="D9764" s="12">
        <v>1</v>
      </c>
    </row>
    <row r="9765" spans="1:4" x14ac:dyDescent="0.2">
      <c r="A9765" s="6" t="s">
        <v>6938</v>
      </c>
      <c r="B9765" s="6" t="s">
        <v>21165</v>
      </c>
      <c r="C9765" s="6" t="s">
        <v>21166</v>
      </c>
      <c r="D9765" s="12">
        <v>1</v>
      </c>
    </row>
    <row r="9766" spans="1:4" x14ac:dyDescent="0.2">
      <c r="A9766" s="6" t="s">
        <v>6938</v>
      </c>
      <c r="B9766" s="6" t="s">
        <v>21167</v>
      </c>
      <c r="C9766" s="6" t="s">
        <v>21168</v>
      </c>
      <c r="D9766" s="12">
        <v>1</v>
      </c>
    </row>
    <row r="9767" spans="1:4" x14ac:dyDescent="0.2">
      <c r="A9767" s="6" t="s">
        <v>6938</v>
      </c>
      <c r="B9767" s="6" t="s">
        <v>21169</v>
      </c>
      <c r="C9767" s="6" t="s">
        <v>21170</v>
      </c>
      <c r="D9767" s="12">
        <v>1</v>
      </c>
    </row>
    <row r="9768" spans="1:4" x14ac:dyDescent="0.2">
      <c r="A9768" s="6" t="s">
        <v>6938</v>
      </c>
      <c r="B9768" s="6" t="s">
        <v>21171</v>
      </c>
      <c r="C9768" s="6" t="s">
        <v>21172</v>
      </c>
      <c r="D9768" s="12">
        <v>1</v>
      </c>
    </row>
    <row r="9769" spans="1:4" x14ac:dyDescent="0.2">
      <c r="A9769" s="6" t="s">
        <v>6938</v>
      </c>
      <c r="B9769" s="6" t="s">
        <v>8430</v>
      </c>
      <c r="C9769" s="6" t="s">
        <v>8431</v>
      </c>
      <c r="D9769" s="12">
        <v>1</v>
      </c>
    </row>
    <row r="9770" spans="1:4" x14ac:dyDescent="0.2">
      <c r="A9770" s="6" t="s">
        <v>6938</v>
      </c>
      <c r="B9770" s="6" t="s">
        <v>21173</v>
      </c>
      <c r="C9770" s="6" t="s">
        <v>21174</v>
      </c>
      <c r="D9770" s="12">
        <v>1</v>
      </c>
    </row>
    <row r="9771" spans="1:4" x14ac:dyDescent="0.2">
      <c r="A9771" s="6" t="s">
        <v>6938</v>
      </c>
      <c r="B9771" s="6" t="s">
        <v>21175</v>
      </c>
      <c r="C9771" s="6" t="s">
        <v>21176</v>
      </c>
      <c r="D9771" s="12">
        <v>1</v>
      </c>
    </row>
    <row r="9772" spans="1:4" x14ac:dyDescent="0.2">
      <c r="A9772" s="6" t="s">
        <v>6938</v>
      </c>
      <c r="B9772" s="6" t="s">
        <v>21177</v>
      </c>
      <c r="C9772" s="6" t="s">
        <v>21178</v>
      </c>
      <c r="D9772" s="12">
        <v>1</v>
      </c>
    </row>
    <row r="9773" spans="1:4" x14ac:dyDescent="0.2">
      <c r="A9773" s="6" t="s">
        <v>6938</v>
      </c>
      <c r="B9773" s="6" t="s">
        <v>21179</v>
      </c>
      <c r="C9773" s="6" t="s">
        <v>21180</v>
      </c>
      <c r="D9773" s="12">
        <v>1</v>
      </c>
    </row>
    <row r="9774" spans="1:4" x14ac:dyDescent="0.2">
      <c r="A9774" s="6" t="s">
        <v>6938</v>
      </c>
      <c r="B9774" s="6" t="s">
        <v>21181</v>
      </c>
      <c r="C9774" s="6" t="s">
        <v>21182</v>
      </c>
      <c r="D9774" s="12">
        <v>1</v>
      </c>
    </row>
    <row r="9775" spans="1:4" x14ac:dyDescent="0.2">
      <c r="A9775" s="6" t="s">
        <v>6938</v>
      </c>
      <c r="B9775" s="6" t="s">
        <v>21183</v>
      </c>
      <c r="C9775" s="6" t="s">
        <v>21184</v>
      </c>
      <c r="D9775" s="12">
        <v>1</v>
      </c>
    </row>
    <row r="9776" spans="1:4" x14ac:dyDescent="0.2">
      <c r="A9776" s="6" t="s">
        <v>6938</v>
      </c>
      <c r="B9776" s="6" t="s">
        <v>21185</v>
      </c>
      <c r="C9776" s="6" t="s">
        <v>21186</v>
      </c>
      <c r="D9776" s="12">
        <v>1</v>
      </c>
    </row>
    <row r="9777" spans="1:4" x14ac:dyDescent="0.2">
      <c r="A9777" s="6" t="s">
        <v>6938</v>
      </c>
      <c r="B9777" s="6" t="s">
        <v>21187</v>
      </c>
      <c r="C9777" s="6" t="s">
        <v>21188</v>
      </c>
      <c r="D9777" s="12">
        <v>1</v>
      </c>
    </row>
    <row r="9778" spans="1:4" x14ac:dyDescent="0.2">
      <c r="A9778" s="6" t="s">
        <v>6938</v>
      </c>
      <c r="B9778" s="6" t="s">
        <v>21189</v>
      </c>
      <c r="C9778" s="6" t="s">
        <v>21190</v>
      </c>
      <c r="D9778" s="12">
        <v>1</v>
      </c>
    </row>
    <row r="9779" spans="1:4" x14ac:dyDescent="0.2">
      <c r="A9779" s="6" t="s">
        <v>6938</v>
      </c>
      <c r="B9779" s="6" t="s">
        <v>21191</v>
      </c>
      <c r="C9779" s="6" t="s">
        <v>21190</v>
      </c>
      <c r="D9779" s="12">
        <v>1</v>
      </c>
    </row>
    <row r="9780" spans="1:4" x14ac:dyDescent="0.2">
      <c r="A9780" s="6" t="s">
        <v>6938</v>
      </c>
      <c r="B9780" s="6" t="s">
        <v>21192</v>
      </c>
      <c r="C9780" s="6" t="s">
        <v>21193</v>
      </c>
      <c r="D9780" s="12">
        <v>1</v>
      </c>
    </row>
    <row r="9781" spans="1:4" x14ac:dyDescent="0.2">
      <c r="A9781" s="6" t="s">
        <v>6938</v>
      </c>
      <c r="B9781" s="6" t="s">
        <v>21194</v>
      </c>
      <c r="C9781" s="6" t="s">
        <v>21195</v>
      </c>
      <c r="D9781" s="12">
        <v>1</v>
      </c>
    </row>
    <row r="9782" spans="1:4" x14ac:dyDescent="0.2">
      <c r="A9782" s="6" t="s">
        <v>6938</v>
      </c>
      <c r="B9782" s="6" t="s">
        <v>21196</v>
      </c>
      <c r="C9782" s="6" t="s">
        <v>21197</v>
      </c>
      <c r="D9782" s="12">
        <v>1</v>
      </c>
    </row>
    <row r="9783" spans="1:4" x14ac:dyDescent="0.2">
      <c r="A9783" s="6" t="s">
        <v>6938</v>
      </c>
      <c r="B9783" s="6" t="s">
        <v>21198</v>
      </c>
      <c r="C9783" s="6" t="s">
        <v>21199</v>
      </c>
      <c r="D9783" s="12">
        <v>1</v>
      </c>
    </row>
    <row r="9784" spans="1:4" x14ac:dyDescent="0.2">
      <c r="A9784" s="6" t="s">
        <v>6938</v>
      </c>
      <c r="B9784" s="6" t="s">
        <v>21200</v>
      </c>
      <c r="C9784" s="6" t="s">
        <v>21201</v>
      </c>
      <c r="D9784" s="12">
        <v>1</v>
      </c>
    </row>
    <row r="9785" spans="1:4" x14ac:dyDescent="0.2">
      <c r="A9785" s="6" t="s">
        <v>6938</v>
      </c>
      <c r="B9785" s="6" t="s">
        <v>21202</v>
      </c>
      <c r="C9785" s="6" t="s">
        <v>21203</v>
      </c>
      <c r="D9785" s="12">
        <v>1</v>
      </c>
    </row>
    <row r="9786" spans="1:4" x14ac:dyDescent="0.2">
      <c r="A9786" s="6" t="s">
        <v>6938</v>
      </c>
      <c r="B9786" s="6" t="s">
        <v>21204</v>
      </c>
      <c r="C9786" s="6" t="s">
        <v>21205</v>
      </c>
      <c r="D9786" s="12">
        <v>1</v>
      </c>
    </row>
    <row r="9787" spans="1:4" x14ac:dyDescent="0.2">
      <c r="A9787" s="6" t="s">
        <v>6938</v>
      </c>
      <c r="B9787" s="6" t="s">
        <v>21206</v>
      </c>
      <c r="C9787" s="6" t="s">
        <v>21207</v>
      </c>
      <c r="D9787" s="12">
        <v>1</v>
      </c>
    </row>
    <row r="9788" spans="1:4" x14ac:dyDescent="0.2">
      <c r="A9788" s="6" t="s">
        <v>6938</v>
      </c>
      <c r="B9788" s="6" t="s">
        <v>21208</v>
      </c>
      <c r="C9788" s="6" t="s">
        <v>21209</v>
      </c>
      <c r="D9788" s="12">
        <v>1</v>
      </c>
    </row>
    <row r="9789" spans="1:4" x14ac:dyDescent="0.2">
      <c r="A9789" s="6" t="s">
        <v>6938</v>
      </c>
      <c r="B9789" s="6" t="s">
        <v>21210</v>
      </c>
      <c r="C9789" s="6" t="s">
        <v>21211</v>
      </c>
      <c r="D9789" s="12">
        <v>1</v>
      </c>
    </row>
    <row r="9790" spans="1:4" x14ac:dyDescent="0.2">
      <c r="A9790" s="6" t="s">
        <v>6938</v>
      </c>
      <c r="B9790" s="6" t="s">
        <v>21212</v>
      </c>
      <c r="C9790" s="6" t="s">
        <v>21213</v>
      </c>
      <c r="D9790" s="12">
        <v>1</v>
      </c>
    </row>
    <row r="9791" spans="1:4" x14ac:dyDescent="0.2">
      <c r="A9791" s="6" t="s">
        <v>6938</v>
      </c>
      <c r="B9791" s="6" t="s">
        <v>21214</v>
      </c>
      <c r="C9791" s="6" t="s">
        <v>21215</v>
      </c>
      <c r="D9791" s="12">
        <v>1</v>
      </c>
    </row>
    <row r="9792" spans="1:4" x14ac:dyDescent="0.2">
      <c r="A9792" s="6" t="s">
        <v>6938</v>
      </c>
      <c r="B9792" s="6" t="s">
        <v>21216</v>
      </c>
      <c r="C9792" s="6" t="s">
        <v>21217</v>
      </c>
      <c r="D9792" s="12">
        <v>1</v>
      </c>
    </row>
    <row r="9793" spans="1:4" x14ac:dyDescent="0.2">
      <c r="A9793" s="6" t="s">
        <v>6938</v>
      </c>
      <c r="B9793" s="6" t="s">
        <v>21218</v>
      </c>
      <c r="C9793" s="6" t="s">
        <v>21219</v>
      </c>
      <c r="D9793" s="12">
        <v>1</v>
      </c>
    </row>
    <row r="9794" spans="1:4" x14ac:dyDescent="0.2">
      <c r="A9794" s="6" t="s">
        <v>6938</v>
      </c>
      <c r="B9794" s="6" t="s">
        <v>21220</v>
      </c>
      <c r="C9794" s="6" t="s">
        <v>21219</v>
      </c>
      <c r="D9794" s="12">
        <v>1</v>
      </c>
    </row>
    <row r="9795" spans="1:4" x14ac:dyDescent="0.2">
      <c r="A9795" s="6" t="s">
        <v>6938</v>
      </c>
      <c r="B9795" s="6" t="s">
        <v>21221</v>
      </c>
      <c r="C9795" s="6" t="s">
        <v>21222</v>
      </c>
      <c r="D9795" s="12">
        <v>1</v>
      </c>
    </row>
    <row r="9796" spans="1:4" x14ac:dyDescent="0.2">
      <c r="A9796" s="6" t="s">
        <v>6938</v>
      </c>
      <c r="B9796" s="6" t="s">
        <v>21223</v>
      </c>
      <c r="C9796" s="6" t="s">
        <v>21224</v>
      </c>
      <c r="D9796" s="12">
        <v>1</v>
      </c>
    </row>
    <row r="9797" spans="1:4" x14ac:dyDescent="0.2">
      <c r="A9797" s="6" t="s">
        <v>6938</v>
      </c>
      <c r="B9797" s="6" t="s">
        <v>21225</v>
      </c>
      <c r="C9797" s="6" t="s">
        <v>21226</v>
      </c>
      <c r="D9797" s="12">
        <v>1</v>
      </c>
    </row>
    <row r="9798" spans="1:4" x14ac:dyDescent="0.2">
      <c r="A9798" s="6" t="s">
        <v>6938</v>
      </c>
      <c r="B9798" s="6" t="s">
        <v>21227</v>
      </c>
      <c r="C9798" s="6" t="s">
        <v>21228</v>
      </c>
      <c r="D9798" s="12">
        <v>1</v>
      </c>
    </row>
    <row r="9799" spans="1:4" x14ac:dyDescent="0.2">
      <c r="A9799" s="6" t="s">
        <v>6938</v>
      </c>
      <c r="B9799" s="6" t="s">
        <v>21229</v>
      </c>
      <c r="C9799" s="6" t="s">
        <v>21230</v>
      </c>
      <c r="D9799" s="12">
        <v>1</v>
      </c>
    </row>
    <row r="9800" spans="1:4" x14ac:dyDescent="0.2">
      <c r="A9800" s="6" t="s">
        <v>6938</v>
      </c>
      <c r="B9800" s="6" t="s">
        <v>8432</v>
      </c>
      <c r="C9800" s="6" t="s">
        <v>8433</v>
      </c>
      <c r="D9800" s="12">
        <v>1</v>
      </c>
    </row>
    <row r="9801" spans="1:4" x14ac:dyDescent="0.2">
      <c r="A9801" s="6" t="s">
        <v>6938</v>
      </c>
      <c r="B9801" s="6" t="s">
        <v>21231</v>
      </c>
      <c r="C9801" s="6" t="s">
        <v>21232</v>
      </c>
      <c r="D9801" s="12">
        <v>1</v>
      </c>
    </row>
    <row r="9802" spans="1:4" x14ac:dyDescent="0.2">
      <c r="A9802" s="6" t="s">
        <v>6938</v>
      </c>
      <c r="B9802" s="6" t="s">
        <v>21233</v>
      </c>
      <c r="C9802" s="6" t="s">
        <v>21234</v>
      </c>
      <c r="D9802" s="12">
        <v>1</v>
      </c>
    </row>
    <row r="9803" spans="1:4" x14ac:dyDescent="0.2">
      <c r="A9803" s="6" t="s">
        <v>6938</v>
      </c>
      <c r="B9803" s="6" t="s">
        <v>21235</v>
      </c>
      <c r="C9803" s="6" t="s">
        <v>21236</v>
      </c>
      <c r="D9803" s="12">
        <v>1</v>
      </c>
    </row>
    <row r="9804" spans="1:4" x14ac:dyDescent="0.2">
      <c r="A9804" s="6" t="s">
        <v>6938</v>
      </c>
      <c r="B9804" s="6" t="s">
        <v>21237</v>
      </c>
      <c r="C9804" s="6" t="s">
        <v>21238</v>
      </c>
      <c r="D9804" s="12">
        <v>1</v>
      </c>
    </row>
    <row r="9805" spans="1:4" x14ac:dyDescent="0.2">
      <c r="A9805" s="6" t="s">
        <v>6938</v>
      </c>
      <c r="B9805" s="6" t="s">
        <v>21239</v>
      </c>
      <c r="C9805" s="6" t="s">
        <v>21240</v>
      </c>
      <c r="D9805" s="12">
        <v>1</v>
      </c>
    </row>
    <row r="9806" spans="1:4" x14ac:dyDescent="0.2">
      <c r="A9806" s="6" t="s">
        <v>6938</v>
      </c>
      <c r="B9806" s="6" t="s">
        <v>21241</v>
      </c>
      <c r="C9806" s="6" t="s">
        <v>21242</v>
      </c>
      <c r="D9806" s="12">
        <v>1</v>
      </c>
    </row>
    <row r="9807" spans="1:4" x14ac:dyDescent="0.2">
      <c r="A9807" s="6" t="s">
        <v>6938</v>
      </c>
      <c r="B9807" s="6" t="s">
        <v>21243</v>
      </c>
      <c r="C9807" s="6" t="s">
        <v>21244</v>
      </c>
      <c r="D9807" s="12">
        <v>1</v>
      </c>
    </row>
    <row r="9808" spans="1:4" x14ac:dyDescent="0.2">
      <c r="A9808" s="6" t="s">
        <v>6938</v>
      </c>
      <c r="B9808" s="6" t="s">
        <v>21245</v>
      </c>
      <c r="C9808" s="6" t="s">
        <v>21246</v>
      </c>
      <c r="D9808" s="12">
        <v>1</v>
      </c>
    </row>
    <row r="9809" spans="1:4" x14ac:dyDescent="0.2">
      <c r="A9809" s="6" t="s">
        <v>6938</v>
      </c>
      <c r="B9809" s="6" t="s">
        <v>21247</v>
      </c>
      <c r="C9809" s="6" t="s">
        <v>21246</v>
      </c>
      <c r="D9809" s="12">
        <v>1</v>
      </c>
    </row>
    <row r="9810" spans="1:4" x14ac:dyDescent="0.2">
      <c r="A9810" s="6" t="s">
        <v>6938</v>
      </c>
      <c r="B9810" s="6" t="s">
        <v>21248</v>
      </c>
      <c r="C9810" s="6" t="s">
        <v>21249</v>
      </c>
      <c r="D9810" s="12">
        <v>1</v>
      </c>
    </row>
    <row r="9811" spans="1:4" x14ac:dyDescent="0.2">
      <c r="A9811" s="6" t="s">
        <v>6938</v>
      </c>
      <c r="B9811" s="6" t="s">
        <v>21250</v>
      </c>
      <c r="C9811" s="6" t="s">
        <v>21251</v>
      </c>
      <c r="D9811" s="12">
        <v>1</v>
      </c>
    </row>
    <row r="9812" spans="1:4" x14ac:dyDescent="0.2">
      <c r="A9812" s="6" t="s">
        <v>6938</v>
      </c>
      <c r="B9812" s="6" t="s">
        <v>21252</v>
      </c>
      <c r="C9812" s="6" t="s">
        <v>21253</v>
      </c>
      <c r="D9812" s="12">
        <v>1</v>
      </c>
    </row>
    <row r="9813" spans="1:4" x14ac:dyDescent="0.2">
      <c r="A9813" s="6" t="s">
        <v>6938</v>
      </c>
      <c r="B9813" s="6" t="s">
        <v>21254</v>
      </c>
      <c r="C9813" s="6" t="s">
        <v>21255</v>
      </c>
      <c r="D9813" s="12">
        <v>1</v>
      </c>
    </row>
    <row r="9814" spans="1:4" x14ac:dyDescent="0.2">
      <c r="A9814" s="6" t="s">
        <v>6938</v>
      </c>
      <c r="B9814" s="6" t="s">
        <v>21256</v>
      </c>
      <c r="C9814" s="6" t="s">
        <v>21257</v>
      </c>
      <c r="D9814" s="12">
        <v>1</v>
      </c>
    </row>
    <row r="9815" spans="1:4" x14ac:dyDescent="0.2">
      <c r="A9815" s="6" t="s">
        <v>6938</v>
      </c>
      <c r="B9815" s="6" t="s">
        <v>21258</v>
      </c>
      <c r="C9815" s="6" t="s">
        <v>21259</v>
      </c>
      <c r="D9815" s="12">
        <v>1</v>
      </c>
    </row>
    <row r="9816" spans="1:4" x14ac:dyDescent="0.2">
      <c r="A9816" s="6" t="s">
        <v>6938</v>
      </c>
      <c r="B9816" s="6" t="s">
        <v>21260</v>
      </c>
      <c r="C9816" s="6" t="s">
        <v>21261</v>
      </c>
      <c r="D9816" s="12">
        <v>1</v>
      </c>
    </row>
    <row r="9817" spans="1:4" x14ac:dyDescent="0.2">
      <c r="A9817" s="6" t="s">
        <v>6938</v>
      </c>
      <c r="B9817" s="6" t="s">
        <v>21262</v>
      </c>
      <c r="C9817" s="6" t="s">
        <v>21263</v>
      </c>
      <c r="D9817" s="12">
        <v>1</v>
      </c>
    </row>
    <row r="9818" spans="1:4" x14ac:dyDescent="0.2">
      <c r="A9818" s="6" t="s">
        <v>6938</v>
      </c>
      <c r="B9818" s="6" t="s">
        <v>21264</v>
      </c>
      <c r="C9818" s="6" t="s">
        <v>21265</v>
      </c>
      <c r="D9818" s="12">
        <v>1</v>
      </c>
    </row>
    <row r="9819" spans="1:4" x14ac:dyDescent="0.2">
      <c r="A9819" s="6" t="s">
        <v>6938</v>
      </c>
      <c r="B9819" s="6" t="s">
        <v>21266</v>
      </c>
      <c r="C9819" s="6" t="s">
        <v>21267</v>
      </c>
      <c r="D9819" s="12">
        <v>1</v>
      </c>
    </row>
    <row r="9820" spans="1:4" x14ac:dyDescent="0.2">
      <c r="A9820" s="6" t="s">
        <v>6938</v>
      </c>
      <c r="B9820" s="6" t="s">
        <v>21268</v>
      </c>
      <c r="C9820" s="6" t="s">
        <v>21269</v>
      </c>
      <c r="D9820" s="12">
        <v>1</v>
      </c>
    </row>
    <row r="9821" spans="1:4" x14ac:dyDescent="0.2">
      <c r="A9821" s="6" t="s">
        <v>6938</v>
      </c>
      <c r="B9821" s="6" t="s">
        <v>21270</v>
      </c>
      <c r="C9821" s="6" t="s">
        <v>21271</v>
      </c>
      <c r="D9821" s="12">
        <v>1</v>
      </c>
    </row>
    <row r="9822" spans="1:4" x14ac:dyDescent="0.2">
      <c r="A9822" s="6" t="s">
        <v>6938</v>
      </c>
      <c r="B9822" s="6" t="s">
        <v>21272</v>
      </c>
      <c r="C9822" s="6" t="s">
        <v>21273</v>
      </c>
      <c r="D9822" s="12">
        <v>1</v>
      </c>
    </row>
    <row r="9823" spans="1:4" x14ac:dyDescent="0.2">
      <c r="A9823" s="6" t="s">
        <v>6938</v>
      </c>
      <c r="B9823" s="6" t="s">
        <v>21274</v>
      </c>
      <c r="C9823" s="6" t="s">
        <v>21275</v>
      </c>
      <c r="D9823" s="12">
        <v>1</v>
      </c>
    </row>
    <row r="9824" spans="1:4" x14ac:dyDescent="0.2">
      <c r="A9824" s="6" t="s">
        <v>6938</v>
      </c>
      <c r="B9824" s="6" t="s">
        <v>21276</v>
      </c>
      <c r="C9824" s="6" t="s">
        <v>21277</v>
      </c>
      <c r="D9824" s="12">
        <v>1</v>
      </c>
    </row>
    <row r="9825" spans="1:4" x14ac:dyDescent="0.2">
      <c r="A9825" s="6" t="s">
        <v>6938</v>
      </c>
      <c r="B9825" s="6" t="s">
        <v>21278</v>
      </c>
      <c r="C9825" s="6" t="s">
        <v>21279</v>
      </c>
      <c r="D9825" s="12">
        <v>1</v>
      </c>
    </row>
    <row r="9826" spans="1:4" x14ac:dyDescent="0.2">
      <c r="A9826" s="6" t="s">
        <v>6938</v>
      </c>
      <c r="B9826" s="6" t="s">
        <v>21280</v>
      </c>
      <c r="C9826" s="6" t="s">
        <v>21281</v>
      </c>
      <c r="D9826" s="12">
        <v>1</v>
      </c>
    </row>
    <row r="9827" spans="1:4" x14ac:dyDescent="0.2">
      <c r="A9827" s="6" t="s">
        <v>6938</v>
      </c>
      <c r="B9827" s="6" t="s">
        <v>21282</v>
      </c>
      <c r="C9827" s="6" t="s">
        <v>21283</v>
      </c>
      <c r="D9827" s="12">
        <v>1</v>
      </c>
    </row>
    <row r="9828" spans="1:4" x14ac:dyDescent="0.2">
      <c r="A9828" s="6" t="s">
        <v>6938</v>
      </c>
      <c r="B9828" s="6" t="s">
        <v>21284</v>
      </c>
      <c r="C9828" s="6" t="s">
        <v>21285</v>
      </c>
      <c r="D9828" s="12">
        <v>1</v>
      </c>
    </row>
    <row r="9829" spans="1:4" x14ac:dyDescent="0.2">
      <c r="A9829" s="6" t="s">
        <v>6938</v>
      </c>
      <c r="B9829" s="6" t="s">
        <v>21286</v>
      </c>
      <c r="C9829" s="6" t="s">
        <v>21287</v>
      </c>
      <c r="D9829" s="12">
        <v>1</v>
      </c>
    </row>
    <row r="9830" spans="1:4" x14ac:dyDescent="0.2">
      <c r="A9830" s="6" t="s">
        <v>6938</v>
      </c>
      <c r="B9830" s="6" t="s">
        <v>21288</v>
      </c>
      <c r="C9830" s="6" t="s">
        <v>21289</v>
      </c>
      <c r="D9830" s="12">
        <v>1</v>
      </c>
    </row>
    <row r="9831" spans="1:4" x14ac:dyDescent="0.2">
      <c r="A9831" s="6" t="s">
        <v>6938</v>
      </c>
      <c r="B9831" s="6" t="s">
        <v>21290</v>
      </c>
      <c r="C9831" s="6" t="s">
        <v>21291</v>
      </c>
      <c r="D9831" s="12">
        <v>1</v>
      </c>
    </row>
    <row r="9832" spans="1:4" x14ac:dyDescent="0.2">
      <c r="A9832" s="6" t="s">
        <v>6938</v>
      </c>
      <c r="B9832" s="6" t="s">
        <v>21292</v>
      </c>
      <c r="C9832" s="6" t="s">
        <v>21293</v>
      </c>
      <c r="D9832" s="12">
        <v>1</v>
      </c>
    </row>
    <row r="9833" spans="1:4" x14ac:dyDescent="0.2">
      <c r="A9833" s="6" t="s">
        <v>6938</v>
      </c>
      <c r="B9833" s="6" t="s">
        <v>21294</v>
      </c>
      <c r="C9833" s="6" t="s">
        <v>21295</v>
      </c>
      <c r="D9833" s="12">
        <v>1</v>
      </c>
    </row>
    <row r="9834" spans="1:4" x14ac:dyDescent="0.2">
      <c r="A9834" s="6" t="s">
        <v>6938</v>
      </c>
      <c r="B9834" s="6" t="s">
        <v>8434</v>
      </c>
      <c r="C9834" s="6" t="s">
        <v>8435</v>
      </c>
      <c r="D9834" s="12">
        <v>1</v>
      </c>
    </row>
    <row r="9835" spans="1:4" x14ac:dyDescent="0.2">
      <c r="A9835" s="6" t="s">
        <v>6938</v>
      </c>
      <c r="B9835" s="6" t="s">
        <v>21296</v>
      </c>
      <c r="C9835" s="6" t="s">
        <v>21297</v>
      </c>
      <c r="D9835" s="12">
        <v>1</v>
      </c>
    </row>
    <row r="9836" spans="1:4" x14ac:dyDescent="0.2">
      <c r="A9836" s="6" t="s">
        <v>6938</v>
      </c>
      <c r="B9836" s="6" t="s">
        <v>21298</v>
      </c>
      <c r="C9836" s="6" t="s">
        <v>21299</v>
      </c>
      <c r="D9836" s="12">
        <v>1</v>
      </c>
    </row>
    <row r="9837" spans="1:4" x14ac:dyDescent="0.2">
      <c r="A9837" s="6" t="s">
        <v>6938</v>
      </c>
      <c r="B9837" s="6" t="s">
        <v>21300</v>
      </c>
      <c r="C9837" s="6" t="s">
        <v>21301</v>
      </c>
      <c r="D9837" s="12">
        <v>1</v>
      </c>
    </row>
    <row r="9838" spans="1:4" x14ac:dyDescent="0.2">
      <c r="A9838" s="6" t="s">
        <v>6938</v>
      </c>
      <c r="B9838" s="6" t="s">
        <v>21302</v>
      </c>
      <c r="C9838" s="6" t="s">
        <v>21303</v>
      </c>
      <c r="D9838" s="12">
        <v>1</v>
      </c>
    </row>
    <row r="9839" spans="1:4" x14ac:dyDescent="0.2">
      <c r="A9839" s="6" t="s">
        <v>6938</v>
      </c>
      <c r="B9839" s="6" t="s">
        <v>21304</v>
      </c>
      <c r="C9839" s="6" t="s">
        <v>21305</v>
      </c>
      <c r="D9839" s="12">
        <v>1</v>
      </c>
    </row>
    <row r="9840" spans="1:4" x14ac:dyDescent="0.2">
      <c r="A9840" s="6" t="s">
        <v>6938</v>
      </c>
      <c r="B9840" s="6" t="s">
        <v>8436</v>
      </c>
      <c r="C9840" s="6" t="s">
        <v>8437</v>
      </c>
      <c r="D9840" s="12">
        <v>1</v>
      </c>
    </row>
    <row r="9841" spans="1:4" x14ac:dyDescent="0.2">
      <c r="A9841" s="6" t="s">
        <v>6938</v>
      </c>
      <c r="B9841" s="6" t="s">
        <v>21306</v>
      </c>
      <c r="C9841" s="6" t="s">
        <v>21307</v>
      </c>
      <c r="D9841" s="12">
        <v>1</v>
      </c>
    </row>
    <row r="9842" spans="1:4" x14ac:dyDescent="0.2">
      <c r="A9842" s="6" t="s">
        <v>6938</v>
      </c>
      <c r="B9842" s="6" t="s">
        <v>21308</v>
      </c>
      <c r="C9842" s="6" t="s">
        <v>21309</v>
      </c>
      <c r="D9842" s="12">
        <v>1</v>
      </c>
    </row>
    <row r="9843" spans="1:4" x14ac:dyDescent="0.2">
      <c r="A9843" s="6" t="s">
        <v>6938</v>
      </c>
      <c r="B9843" s="6" t="s">
        <v>21310</v>
      </c>
      <c r="C9843" s="6" t="s">
        <v>21311</v>
      </c>
      <c r="D9843" s="12">
        <v>1</v>
      </c>
    </row>
    <row r="9844" spans="1:4" x14ac:dyDescent="0.2">
      <c r="A9844" s="6" t="s">
        <v>6938</v>
      </c>
      <c r="B9844" s="6" t="s">
        <v>21312</v>
      </c>
      <c r="C9844" s="6" t="s">
        <v>21313</v>
      </c>
      <c r="D9844" s="12">
        <v>1</v>
      </c>
    </row>
    <row r="9845" spans="1:4" x14ac:dyDescent="0.2">
      <c r="A9845" s="6" t="s">
        <v>6938</v>
      </c>
      <c r="B9845" s="6" t="s">
        <v>21314</v>
      </c>
      <c r="C9845" s="6" t="s">
        <v>21315</v>
      </c>
      <c r="D9845" s="12">
        <v>1</v>
      </c>
    </row>
    <row r="9846" spans="1:4" x14ac:dyDescent="0.2">
      <c r="A9846" s="6" t="s">
        <v>6938</v>
      </c>
      <c r="B9846" s="6" t="s">
        <v>21316</v>
      </c>
      <c r="C9846" s="6" t="s">
        <v>21317</v>
      </c>
      <c r="D9846" s="12">
        <v>1</v>
      </c>
    </row>
    <row r="9847" spans="1:4" x14ac:dyDescent="0.2">
      <c r="A9847" s="6" t="s">
        <v>6938</v>
      </c>
      <c r="B9847" s="6" t="s">
        <v>21318</v>
      </c>
      <c r="C9847" s="6" t="s">
        <v>21319</v>
      </c>
      <c r="D9847" s="12">
        <v>1</v>
      </c>
    </row>
    <row r="9848" spans="1:4" x14ac:dyDescent="0.2">
      <c r="A9848" s="6" t="s">
        <v>6938</v>
      </c>
      <c r="B9848" s="6" t="s">
        <v>21320</v>
      </c>
      <c r="C9848" s="6" t="s">
        <v>21321</v>
      </c>
      <c r="D9848" s="12">
        <v>1</v>
      </c>
    </row>
    <row r="9849" spans="1:4" x14ac:dyDescent="0.2">
      <c r="A9849" s="6" t="s">
        <v>6938</v>
      </c>
      <c r="B9849" s="6" t="s">
        <v>21322</v>
      </c>
      <c r="C9849" s="6" t="s">
        <v>21323</v>
      </c>
      <c r="D9849" s="12">
        <v>1</v>
      </c>
    </row>
    <row r="9850" spans="1:4" x14ac:dyDescent="0.2">
      <c r="A9850" s="6" t="s">
        <v>6938</v>
      </c>
      <c r="B9850" s="6" t="s">
        <v>8438</v>
      </c>
      <c r="C9850" s="6" t="s">
        <v>8439</v>
      </c>
      <c r="D9850" s="12">
        <v>1</v>
      </c>
    </row>
    <row r="9851" spans="1:4" x14ac:dyDescent="0.2">
      <c r="A9851" s="6" t="s">
        <v>6938</v>
      </c>
      <c r="B9851" s="6" t="s">
        <v>21324</v>
      </c>
      <c r="C9851" s="6" t="s">
        <v>21325</v>
      </c>
      <c r="D9851" s="12">
        <v>1</v>
      </c>
    </row>
    <row r="9852" spans="1:4" x14ac:dyDescent="0.2">
      <c r="A9852" s="6" t="s">
        <v>6938</v>
      </c>
      <c r="B9852" s="6" t="s">
        <v>21326</v>
      </c>
      <c r="C9852" s="6" t="s">
        <v>21327</v>
      </c>
      <c r="D9852" s="12">
        <v>1</v>
      </c>
    </row>
    <row r="9853" spans="1:4" x14ac:dyDescent="0.2">
      <c r="A9853" s="6" t="s">
        <v>6938</v>
      </c>
      <c r="B9853" s="6" t="s">
        <v>21328</v>
      </c>
      <c r="C9853" s="6" t="s">
        <v>21329</v>
      </c>
      <c r="D9853" s="12">
        <v>1</v>
      </c>
    </row>
    <row r="9854" spans="1:4" x14ac:dyDescent="0.2">
      <c r="A9854" s="6" t="s">
        <v>6938</v>
      </c>
      <c r="B9854" s="6" t="s">
        <v>21330</v>
      </c>
      <c r="C9854" s="6" t="s">
        <v>21317</v>
      </c>
      <c r="D9854" s="12">
        <v>1</v>
      </c>
    </row>
    <row r="9855" spans="1:4" x14ac:dyDescent="0.2">
      <c r="A9855" s="6" t="s">
        <v>6938</v>
      </c>
      <c r="B9855" s="6" t="s">
        <v>21331</v>
      </c>
      <c r="C9855" s="6" t="s">
        <v>21332</v>
      </c>
      <c r="D9855" s="12">
        <v>1</v>
      </c>
    </row>
    <row r="9856" spans="1:4" x14ac:dyDescent="0.2">
      <c r="A9856" s="6" t="s">
        <v>6938</v>
      </c>
      <c r="B9856" s="6" t="s">
        <v>21333</v>
      </c>
      <c r="C9856" s="6" t="s">
        <v>21334</v>
      </c>
      <c r="D9856" s="12">
        <v>1</v>
      </c>
    </row>
    <row r="9857" spans="1:4" x14ac:dyDescent="0.2">
      <c r="A9857" s="6" t="s">
        <v>6938</v>
      </c>
      <c r="B9857" s="6" t="s">
        <v>21335</v>
      </c>
      <c r="C9857" s="6" t="s">
        <v>21336</v>
      </c>
      <c r="D9857" s="12">
        <v>1</v>
      </c>
    </row>
    <row r="9858" spans="1:4" x14ac:dyDescent="0.2">
      <c r="A9858" s="6" t="s">
        <v>6938</v>
      </c>
      <c r="B9858" s="6" t="s">
        <v>8440</v>
      </c>
      <c r="C9858" s="6" t="s">
        <v>8441</v>
      </c>
      <c r="D9858" s="12">
        <v>1</v>
      </c>
    </row>
    <row r="9859" spans="1:4" x14ac:dyDescent="0.2">
      <c r="A9859" s="6" t="s">
        <v>6938</v>
      </c>
      <c r="B9859" s="6" t="s">
        <v>21337</v>
      </c>
      <c r="C9859" s="6" t="s">
        <v>21338</v>
      </c>
      <c r="D9859" s="12">
        <v>1</v>
      </c>
    </row>
    <row r="9860" spans="1:4" x14ac:dyDescent="0.2">
      <c r="A9860" s="6" t="s">
        <v>6938</v>
      </c>
      <c r="B9860" s="6" t="s">
        <v>21339</v>
      </c>
      <c r="C9860" s="6" t="s">
        <v>21323</v>
      </c>
      <c r="D9860" s="12">
        <v>1</v>
      </c>
    </row>
    <row r="9861" spans="1:4" x14ac:dyDescent="0.2">
      <c r="A9861" s="6" t="s">
        <v>6938</v>
      </c>
      <c r="B9861" s="6" t="s">
        <v>21340</v>
      </c>
      <c r="C9861" s="6" t="s">
        <v>21341</v>
      </c>
      <c r="D9861" s="12">
        <v>1</v>
      </c>
    </row>
    <row r="9862" spans="1:4" x14ac:dyDescent="0.2">
      <c r="A9862" s="6" t="s">
        <v>6938</v>
      </c>
      <c r="B9862" s="6" t="s">
        <v>21342</v>
      </c>
      <c r="C9862" s="6" t="s">
        <v>21343</v>
      </c>
      <c r="D9862" s="12">
        <v>1</v>
      </c>
    </row>
    <row r="9863" spans="1:4" x14ac:dyDescent="0.2">
      <c r="A9863" s="6" t="s">
        <v>6938</v>
      </c>
      <c r="B9863" s="6" t="s">
        <v>8442</v>
      </c>
      <c r="C9863" s="6" t="s">
        <v>8443</v>
      </c>
      <c r="D9863" s="12">
        <v>1</v>
      </c>
    </row>
    <row r="9864" spans="1:4" x14ac:dyDescent="0.2">
      <c r="A9864" s="6" t="s">
        <v>6938</v>
      </c>
      <c r="B9864" s="6" t="s">
        <v>21344</v>
      </c>
      <c r="C9864" s="6" t="s">
        <v>21345</v>
      </c>
      <c r="D9864" s="12">
        <v>1</v>
      </c>
    </row>
    <row r="9865" spans="1:4" x14ac:dyDescent="0.2">
      <c r="A9865" s="6" t="s">
        <v>6938</v>
      </c>
      <c r="B9865" s="6" t="s">
        <v>21346</v>
      </c>
      <c r="C9865" s="6" t="s">
        <v>21347</v>
      </c>
      <c r="D9865" s="12">
        <v>1</v>
      </c>
    </row>
    <row r="9866" spans="1:4" x14ac:dyDescent="0.2">
      <c r="A9866" s="6" t="s">
        <v>6938</v>
      </c>
      <c r="B9866" s="6" t="s">
        <v>21348</v>
      </c>
      <c r="C9866" s="6" t="s">
        <v>21349</v>
      </c>
      <c r="D9866" s="12">
        <v>1</v>
      </c>
    </row>
    <row r="9867" spans="1:4" x14ac:dyDescent="0.2">
      <c r="A9867" s="6" t="s">
        <v>6938</v>
      </c>
      <c r="B9867" s="6" t="s">
        <v>21350</v>
      </c>
      <c r="C9867" s="6" t="s">
        <v>21351</v>
      </c>
      <c r="D9867" s="12">
        <v>1</v>
      </c>
    </row>
    <row r="9868" spans="1:4" x14ac:dyDescent="0.2">
      <c r="A9868" s="6" t="s">
        <v>6938</v>
      </c>
      <c r="B9868" s="6" t="s">
        <v>21352</v>
      </c>
      <c r="C9868" s="6" t="s">
        <v>21353</v>
      </c>
      <c r="D9868" s="12">
        <v>1</v>
      </c>
    </row>
    <row r="9869" spans="1:4" x14ac:dyDescent="0.2">
      <c r="A9869" s="6" t="s">
        <v>6938</v>
      </c>
      <c r="B9869" s="6" t="s">
        <v>21354</v>
      </c>
      <c r="C9869" s="6" t="s">
        <v>21355</v>
      </c>
      <c r="D9869" s="12">
        <v>1</v>
      </c>
    </row>
    <row r="9870" spans="1:4" x14ac:dyDescent="0.2">
      <c r="A9870" s="6" t="s">
        <v>6938</v>
      </c>
      <c r="B9870" s="6" t="s">
        <v>21356</v>
      </c>
      <c r="C9870" s="6" t="s">
        <v>21357</v>
      </c>
      <c r="D9870" s="12">
        <v>1</v>
      </c>
    </row>
    <row r="9871" spans="1:4" x14ac:dyDescent="0.2">
      <c r="A9871" s="6" t="s">
        <v>6938</v>
      </c>
      <c r="B9871" s="6" t="s">
        <v>8444</v>
      </c>
      <c r="C9871" s="6" t="s">
        <v>8445</v>
      </c>
      <c r="D9871" s="12">
        <v>1</v>
      </c>
    </row>
    <row r="9872" spans="1:4" x14ac:dyDescent="0.2">
      <c r="A9872" s="6" t="s">
        <v>6938</v>
      </c>
      <c r="B9872" s="6" t="s">
        <v>21358</v>
      </c>
      <c r="C9872" s="6" t="s">
        <v>21359</v>
      </c>
      <c r="D9872" s="12">
        <v>1</v>
      </c>
    </row>
    <row r="9873" spans="1:4" x14ac:dyDescent="0.2">
      <c r="A9873" s="6" t="s">
        <v>6938</v>
      </c>
      <c r="B9873" s="6" t="s">
        <v>9903</v>
      </c>
      <c r="C9873" s="6" t="s">
        <v>9881</v>
      </c>
      <c r="D9873" s="12">
        <v>1</v>
      </c>
    </row>
    <row r="9874" spans="1:4" x14ac:dyDescent="0.2">
      <c r="A9874" s="6" t="s">
        <v>6938</v>
      </c>
      <c r="B9874" s="6" t="s">
        <v>21360</v>
      </c>
      <c r="C9874" s="6" t="s">
        <v>21361</v>
      </c>
      <c r="D9874" s="12">
        <v>1</v>
      </c>
    </row>
    <row r="9875" spans="1:4" x14ac:dyDescent="0.2">
      <c r="A9875" s="6" t="s">
        <v>21362</v>
      </c>
      <c r="B9875" s="6" t="s">
        <v>21363</v>
      </c>
      <c r="C9875" s="6" t="s">
        <v>21364</v>
      </c>
      <c r="D9875" s="12">
        <v>1</v>
      </c>
    </row>
    <row r="9876" spans="1:4" x14ac:dyDescent="0.2">
      <c r="A9876" s="6" t="s">
        <v>21362</v>
      </c>
      <c r="B9876" s="6" t="s">
        <v>21365</v>
      </c>
      <c r="C9876" s="6" t="s">
        <v>21366</v>
      </c>
      <c r="D9876" s="12">
        <v>1</v>
      </c>
    </row>
    <row r="9877" spans="1:4" x14ac:dyDescent="0.2">
      <c r="A9877" s="6" t="s">
        <v>21367</v>
      </c>
      <c r="B9877" s="6" t="s">
        <v>21368</v>
      </c>
      <c r="C9877" s="6" t="s">
        <v>21369</v>
      </c>
      <c r="D9877" s="12">
        <v>1</v>
      </c>
    </row>
    <row r="9878" spans="1:4" x14ac:dyDescent="0.2">
      <c r="A9878" s="6" t="s">
        <v>21367</v>
      </c>
      <c r="B9878" s="6" t="s">
        <v>21370</v>
      </c>
      <c r="C9878" s="6" t="s">
        <v>21371</v>
      </c>
      <c r="D9878" s="12">
        <v>1</v>
      </c>
    </row>
    <row r="9879" spans="1:4" x14ac:dyDescent="0.2">
      <c r="A9879" s="6" t="s">
        <v>8446</v>
      </c>
      <c r="B9879" s="6" t="s">
        <v>21372</v>
      </c>
      <c r="C9879" s="6" t="s">
        <v>21373</v>
      </c>
      <c r="D9879" s="12">
        <v>1</v>
      </c>
    </row>
    <row r="9880" spans="1:4" x14ac:dyDescent="0.2">
      <c r="A9880" s="6" t="s">
        <v>8446</v>
      </c>
      <c r="B9880" s="6" t="s">
        <v>21374</v>
      </c>
      <c r="C9880" s="6" t="s">
        <v>21375</v>
      </c>
      <c r="D9880" s="12">
        <v>1</v>
      </c>
    </row>
    <row r="9881" spans="1:4" x14ac:dyDescent="0.2">
      <c r="A9881" s="6" t="s">
        <v>8446</v>
      </c>
      <c r="B9881" s="6" t="s">
        <v>21376</v>
      </c>
      <c r="C9881" s="6" t="s">
        <v>21377</v>
      </c>
      <c r="D9881" s="12">
        <v>1</v>
      </c>
    </row>
    <row r="9882" spans="1:4" x14ac:dyDescent="0.2">
      <c r="A9882" s="6" t="s">
        <v>8446</v>
      </c>
      <c r="B9882" s="6" t="s">
        <v>8447</v>
      </c>
      <c r="C9882" s="6" t="s">
        <v>8448</v>
      </c>
      <c r="D9882" s="12">
        <v>1</v>
      </c>
    </row>
    <row r="9883" spans="1:4" x14ac:dyDescent="0.2">
      <c r="A9883" s="6" t="s">
        <v>8446</v>
      </c>
      <c r="B9883" s="6" t="s">
        <v>21378</v>
      </c>
      <c r="C9883" s="6" t="s">
        <v>21379</v>
      </c>
      <c r="D9883" s="12">
        <v>1</v>
      </c>
    </row>
    <row r="9884" spans="1:4" x14ac:dyDescent="0.2">
      <c r="A9884" s="6" t="s">
        <v>8446</v>
      </c>
      <c r="B9884" s="6" t="s">
        <v>8449</v>
      </c>
      <c r="C9884" s="6" t="s">
        <v>8450</v>
      </c>
      <c r="D9884" s="12">
        <v>1</v>
      </c>
    </row>
    <row r="9885" spans="1:4" x14ac:dyDescent="0.2">
      <c r="A9885" s="6" t="s">
        <v>8446</v>
      </c>
      <c r="B9885" s="6" t="s">
        <v>8451</v>
      </c>
      <c r="C9885" s="6" t="s">
        <v>8452</v>
      </c>
      <c r="D9885" s="12">
        <v>1</v>
      </c>
    </row>
    <row r="9886" spans="1:4" x14ac:dyDescent="0.2">
      <c r="A9886" s="6" t="s">
        <v>8446</v>
      </c>
      <c r="B9886" s="6" t="s">
        <v>21380</v>
      </c>
      <c r="C9886" s="6" t="s">
        <v>21381</v>
      </c>
      <c r="D9886" s="12">
        <v>1</v>
      </c>
    </row>
    <row r="9887" spans="1:4" x14ac:dyDescent="0.2">
      <c r="A9887" s="6" t="s">
        <v>8446</v>
      </c>
      <c r="B9887" s="6" t="s">
        <v>21382</v>
      </c>
      <c r="C9887" s="6" t="s">
        <v>21383</v>
      </c>
      <c r="D9887" s="12">
        <v>1</v>
      </c>
    </row>
    <row r="9888" spans="1:4" x14ac:dyDescent="0.2">
      <c r="A9888" s="6" t="s">
        <v>8446</v>
      </c>
      <c r="B9888" s="6" t="s">
        <v>8453</v>
      </c>
      <c r="C9888" s="6" t="s">
        <v>8454</v>
      </c>
      <c r="D9888" s="12">
        <v>1</v>
      </c>
    </row>
    <row r="9889" spans="1:4" x14ac:dyDescent="0.2">
      <c r="A9889" s="6" t="s">
        <v>8446</v>
      </c>
      <c r="B9889" s="6" t="s">
        <v>8455</v>
      </c>
      <c r="C9889" s="6" t="s">
        <v>8456</v>
      </c>
      <c r="D9889" s="12">
        <v>1</v>
      </c>
    </row>
    <row r="9890" spans="1:4" x14ac:dyDescent="0.2">
      <c r="A9890" s="6" t="s">
        <v>8446</v>
      </c>
      <c r="B9890" s="6" t="s">
        <v>21384</v>
      </c>
      <c r="C9890" s="6" t="s">
        <v>21385</v>
      </c>
      <c r="D9890" s="12">
        <v>1</v>
      </c>
    </row>
    <row r="9891" spans="1:4" x14ac:dyDescent="0.2">
      <c r="A9891" s="6" t="s">
        <v>8446</v>
      </c>
      <c r="B9891" s="6" t="s">
        <v>8457</v>
      </c>
      <c r="C9891" s="6" t="s">
        <v>8458</v>
      </c>
      <c r="D9891" s="12">
        <v>1</v>
      </c>
    </row>
    <row r="9892" spans="1:4" x14ac:dyDescent="0.2">
      <c r="A9892" s="6" t="s">
        <v>8446</v>
      </c>
      <c r="B9892" s="6" t="s">
        <v>8459</v>
      </c>
      <c r="C9892" s="6" t="s">
        <v>8460</v>
      </c>
      <c r="D9892" s="12">
        <v>1</v>
      </c>
    </row>
    <row r="9893" spans="1:4" x14ac:dyDescent="0.2">
      <c r="A9893" s="6" t="s">
        <v>8446</v>
      </c>
      <c r="B9893" s="6" t="s">
        <v>8461</v>
      </c>
      <c r="C9893" s="6" t="s">
        <v>8462</v>
      </c>
      <c r="D9893" s="12">
        <v>1</v>
      </c>
    </row>
    <row r="9894" spans="1:4" x14ac:dyDescent="0.2">
      <c r="A9894" s="6" t="s">
        <v>8446</v>
      </c>
      <c r="B9894" s="6" t="s">
        <v>21386</v>
      </c>
      <c r="C9894" s="6" t="s">
        <v>21387</v>
      </c>
      <c r="D9894" s="12">
        <v>1</v>
      </c>
    </row>
    <row r="9895" spans="1:4" x14ac:dyDescent="0.2">
      <c r="A9895" s="6" t="s">
        <v>8446</v>
      </c>
      <c r="B9895" s="6" t="s">
        <v>8463</v>
      </c>
      <c r="C9895" s="6" t="s">
        <v>8464</v>
      </c>
      <c r="D9895" s="12">
        <v>1</v>
      </c>
    </row>
    <row r="9896" spans="1:4" x14ac:dyDescent="0.2">
      <c r="A9896" s="6" t="s">
        <v>8446</v>
      </c>
      <c r="B9896" s="6" t="s">
        <v>8465</v>
      </c>
      <c r="C9896" s="6" t="s">
        <v>8466</v>
      </c>
      <c r="D9896" s="12">
        <v>1</v>
      </c>
    </row>
    <row r="9897" spans="1:4" x14ac:dyDescent="0.2">
      <c r="A9897" s="6" t="s">
        <v>8446</v>
      </c>
      <c r="B9897" s="6" t="s">
        <v>21388</v>
      </c>
      <c r="C9897" s="6" t="s">
        <v>21389</v>
      </c>
      <c r="D9897" s="12">
        <v>1</v>
      </c>
    </row>
    <row r="9898" spans="1:4" x14ac:dyDescent="0.2">
      <c r="A9898" s="6" t="s">
        <v>8446</v>
      </c>
      <c r="B9898" s="6" t="s">
        <v>21390</v>
      </c>
      <c r="C9898" s="6" t="s">
        <v>21391</v>
      </c>
      <c r="D9898" s="12">
        <v>1</v>
      </c>
    </row>
    <row r="9899" spans="1:4" x14ac:dyDescent="0.2">
      <c r="A9899" s="6" t="s">
        <v>8446</v>
      </c>
      <c r="B9899" s="6" t="s">
        <v>21392</v>
      </c>
      <c r="C9899" s="6" t="s">
        <v>21393</v>
      </c>
      <c r="D9899" s="12">
        <v>1</v>
      </c>
    </row>
    <row r="9900" spans="1:4" x14ac:dyDescent="0.2">
      <c r="A9900" s="6" t="s">
        <v>8467</v>
      </c>
      <c r="B9900" s="6" t="s">
        <v>8468</v>
      </c>
      <c r="C9900" s="6" t="s">
        <v>8469</v>
      </c>
      <c r="D9900" s="12">
        <v>1</v>
      </c>
    </row>
    <row r="9901" spans="1:4" x14ac:dyDescent="0.2">
      <c r="A9901" s="6" t="s">
        <v>8467</v>
      </c>
      <c r="B9901" s="6" t="s">
        <v>8470</v>
      </c>
      <c r="C9901" s="6" t="s">
        <v>8471</v>
      </c>
      <c r="D9901" s="12">
        <v>1</v>
      </c>
    </row>
    <row r="9902" spans="1:4" x14ac:dyDescent="0.2">
      <c r="A9902" s="6" t="s">
        <v>8467</v>
      </c>
      <c r="B9902" s="6" t="s">
        <v>8472</v>
      </c>
      <c r="C9902" s="6" t="s">
        <v>8473</v>
      </c>
      <c r="D9902" s="12">
        <v>1</v>
      </c>
    </row>
    <row r="9903" spans="1:4" x14ac:dyDescent="0.2">
      <c r="A9903" s="6" t="s">
        <v>8467</v>
      </c>
      <c r="B9903" s="6" t="s">
        <v>8474</v>
      </c>
      <c r="C9903" s="6" t="s">
        <v>8475</v>
      </c>
      <c r="D9903" s="12">
        <v>1</v>
      </c>
    </row>
    <row r="9904" spans="1:4" x14ac:dyDescent="0.2">
      <c r="A9904" s="6" t="s">
        <v>8467</v>
      </c>
      <c r="B9904" s="6" t="s">
        <v>8476</v>
      </c>
      <c r="C9904" s="6" t="s">
        <v>8477</v>
      </c>
      <c r="D9904" s="12">
        <v>1</v>
      </c>
    </row>
    <row r="9905" spans="1:4" x14ac:dyDescent="0.2">
      <c r="A9905" s="6" t="s">
        <v>8467</v>
      </c>
      <c r="B9905" s="6" t="s">
        <v>21394</v>
      </c>
      <c r="C9905" s="6" t="s">
        <v>21395</v>
      </c>
      <c r="D9905" s="12">
        <v>1</v>
      </c>
    </row>
    <row r="9906" spans="1:4" x14ac:dyDescent="0.2">
      <c r="A9906" s="6" t="s">
        <v>8467</v>
      </c>
      <c r="B9906" s="6" t="s">
        <v>21396</v>
      </c>
      <c r="C9906" s="6" t="s">
        <v>21397</v>
      </c>
      <c r="D9906" s="12">
        <v>1</v>
      </c>
    </row>
    <row r="9907" spans="1:4" x14ac:dyDescent="0.2">
      <c r="A9907" s="6" t="s">
        <v>21398</v>
      </c>
      <c r="B9907" s="6" t="s">
        <v>21399</v>
      </c>
      <c r="C9907" s="6" t="s">
        <v>21400</v>
      </c>
      <c r="D9907" s="12">
        <v>1</v>
      </c>
    </row>
    <row r="9908" spans="1:4" x14ac:dyDescent="0.2">
      <c r="A9908" s="6" t="s">
        <v>21401</v>
      </c>
      <c r="B9908" s="6" t="s">
        <v>21402</v>
      </c>
      <c r="C9908" s="6" t="s">
        <v>21403</v>
      </c>
      <c r="D9908" s="12">
        <v>1</v>
      </c>
    </row>
    <row r="9909" spans="1:4" x14ac:dyDescent="0.2">
      <c r="A9909" s="6" t="s">
        <v>21404</v>
      </c>
      <c r="B9909" s="6" t="s">
        <v>21405</v>
      </c>
      <c r="C9909" s="6" t="s">
        <v>21406</v>
      </c>
      <c r="D9909" s="12">
        <v>1</v>
      </c>
    </row>
    <row r="9910" spans="1:4" x14ac:dyDescent="0.2">
      <c r="A9910" s="6" t="s">
        <v>21404</v>
      </c>
      <c r="B9910" s="6" t="s">
        <v>21407</v>
      </c>
      <c r="C9910" s="6" t="s">
        <v>21408</v>
      </c>
      <c r="D9910" s="12">
        <v>1</v>
      </c>
    </row>
    <row r="9911" spans="1:4" x14ac:dyDescent="0.2">
      <c r="A9911" s="6" t="s">
        <v>21409</v>
      </c>
      <c r="B9911" s="6" t="s">
        <v>21410</v>
      </c>
      <c r="C9911" s="6" t="s">
        <v>21411</v>
      </c>
      <c r="D9911" s="12">
        <v>1</v>
      </c>
    </row>
    <row r="9912" spans="1:4" x14ac:dyDescent="0.2">
      <c r="A9912" s="6" t="s">
        <v>21409</v>
      </c>
      <c r="B9912" s="6" t="s">
        <v>21412</v>
      </c>
      <c r="C9912" s="6" t="s">
        <v>21413</v>
      </c>
      <c r="D9912" s="12">
        <v>1</v>
      </c>
    </row>
    <row r="9913" spans="1:4" x14ac:dyDescent="0.2">
      <c r="A9913" s="6" t="s">
        <v>21414</v>
      </c>
      <c r="B9913" s="6" t="s">
        <v>21415</v>
      </c>
      <c r="C9913" s="6" t="s">
        <v>21416</v>
      </c>
      <c r="D9913" s="12">
        <v>1</v>
      </c>
    </row>
    <row r="9914" spans="1:4" x14ac:dyDescent="0.2">
      <c r="A9914" s="6" t="s">
        <v>8478</v>
      </c>
      <c r="B9914" s="6" t="s">
        <v>21417</v>
      </c>
      <c r="C9914" s="6" t="s">
        <v>21418</v>
      </c>
      <c r="D9914" s="12">
        <v>1</v>
      </c>
    </row>
    <row r="9915" spans="1:4" x14ac:dyDescent="0.2">
      <c r="A9915" s="6" t="s">
        <v>8478</v>
      </c>
      <c r="B9915" s="6" t="s">
        <v>21419</v>
      </c>
      <c r="C9915" s="6" t="s">
        <v>21420</v>
      </c>
      <c r="D9915" s="12">
        <v>1</v>
      </c>
    </row>
    <row r="9916" spans="1:4" x14ac:dyDescent="0.2">
      <c r="A9916" s="6" t="s">
        <v>8478</v>
      </c>
      <c r="B9916" s="6" t="s">
        <v>8479</v>
      </c>
      <c r="C9916" s="6" t="s">
        <v>8480</v>
      </c>
      <c r="D9916" s="12">
        <v>1</v>
      </c>
    </row>
    <row r="9917" spans="1:4" x14ac:dyDescent="0.2">
      <c r="A9917" s="6" t="s">
        <v>8478</v>
      </c>
      <c r="B9917" s="6" t="s">
        <v>21421</v>
      </c>
      <c r="C9917" s="6" t="s">
        <v>21422</v>
      </c>
      <c r="D9917" s="12">
        <v>1</v>
      </c>
    </row>
    <row r="9918" spans="1:4" x14ac:dyDescent="0.2">
      <c r="A9918" s="6" t="s">
        <v>8478</v>
      </c>
      <c r="B9918" s="6" t="s">
        <v>8481</v>
      </c>
      <c r="C9918" s="6" t="s">
        <v>8482</v>
      </c>
      <c r="D9918" s="12">
        <v>1</v>
      </c>
    </row>
    <row r="9919" spans="1:4" x14ac:dyDescent="0.2">
      <c r="A9919" s="6" t="s">
        <v>8478</v>
      </c>
      <c r="B9919" s="6" t="s">
        <v>21423</v>
      </c>
      <c r="C9919" s="6" t="s">
        <v>21424</v>
      </c>
      <c r="D9919" s="12">
        <v>1</v>
      </c>
    </row>
    <row r="9920" spans="1:4" x14ac:dyDescent="0.2">
      <c r="A9920" s="6" t="s">
        <v>8478</v>
      </c>
      <c r="B9920" s="6" t="s">
        <v>8483</v>
      </c>
      <c r="C9920" s="6" t="s">
        <v>8484</v>
      </c>
      <c r="D9920" s="12">
        <v>1</v>
      </c>
    </row>
    <row r="9921" spans="1:4" x14ac:dyDescent="0.2">
      <c r="A9921" s="6" t="s">
        <v>8478</v>
      </c>
      <c r="B9921" s="6" t="s">
        <v>21425</v>
      </c>
      <c r="C9921" s="6" t="s">
        <v>21426</v>
      </c>
      <c r="D9921" s="12">
        <v>1</v>
      </c>
    </row>
    <row r="9922" spans="1:4" x14ac:dyDescent="0.2">
      <c r="A9922" s="6" t="s">
        <v>8478</v>
      </c>
      <c r="B9922" s="6" t="s">
        <v>21427</v>
      </c>
      <c r="C9922" s="6" t="s">
        <v>21428</v>
      </c>
      <c r="D9922" s="12">
        <v>1</v>
      </c>
    </row>
    <row r="9923" spans="1:4" x14ac:dyDescent="0.2">
      <c r="A9923" s="6" t="s">
        <v>8478</v>
      </c>
      <c r="B9923" s="6" t="s">
        <v>21429</v>
      </c>
      <c r="C9923" s="6" t="s">
        <v>21430</v>
      </c>
      <c r="D9923" s="12">
        <v>1</v>
      </c>
    </row>
    <row r="9924" spans="1:4" x14ac:dyDescent="0.2">
      <c r="A9924" s="6" t="s">
        <v>8478</v>
      </c>
      <c r="B9924" s="6" t="s">
        <v>21431</v>
      </c>
      <c r="C9924" s="6" t="s">
        <v>21432</v>
      </c>
      <c r="D9924" s="12">
        <v>1</v>
      </c>
    </row>
    <row r="9925" spans="1:4" x14ac:dyDescent="0.2">
      <c r="A9925" s="6" t="s">
        <v>8478</v>
      </c>
      <c r="B9925" s="6" t="s">
        <v>21433</v>
      </c>
      <c r="C9925" s="6" t="s">
        <v>21434</v>
      </c>
      <c r="D9925" s="12">
        <v>1</v>
      </c>
    </row>
    <row r="9926" spans="1:4" x14ac:dyDescent="0.2">
      <c r="A9926" s="6" t="s">
        <v>21435</v>
      </c>
      <c r="B9926" s="6" t="s">
        <v>21436</v>
      </c>
      <c r="C9926" s="6" t="s">
        <v>21437</v>
      </c>
      <c r="D9926" s="12">
        <v>1</v>
      </c>
    </row>
    <row r="9927" spans="1:4" x14ac:dyDescent="0.2">
      <c r="A9927" s="6" t="s">
        <v>21438</v>
      </c>
      <c r="B9927" s="6" t="s">
        <v>21439</v>
      </c>
      <c r="C9927" s="6" t="s">
        <v>21440</v>
      </c>
      <c r="D9927" s="12">
        <v>1</v>
      </c>
    </row>
    <row r="9928" spans="1:4" x14ac:dyDescent="0.2">
      <c r="A9928" s="6" t="s">
        <v>21438</v>
      </c>
      <c r="B9928" s="6" t="s">
        <v>21441</v>
      </c>
      <c r="C9928" s="6" t="s">
        <v>21442</v>
      </c>
      <c r="D9928" s="12">
        <v>1</v>
      </c>
    </row>
    <row r="9929" spans="1:4" x14ac:dyDescent="0.2">
      <c r="A9929" s="6" t="s">
        <v>21438</v>
      </c>
      <c r="B9929" s="6" t="s">
        <v>21443</v>
      </c>
      <c r="C9929" s="6" t="s">
        <v>21444</v>
      </c>
      <c r="D9929" s="12">
        <v>1</v>
      </c>
    </row>
    <row r="9930" spans="1:4" x14ac:dyDescent="0.2">
      <c r="A9930" s="6" t="s">
        <v>21445</v>
      </c>
      <c r="B9930" s="6" t="s">
        <v>21446</v>
      </c>
      <c r="C9930" s="6" t="s">
        <v>21447</v>
      </c>
      <c r="D9930" s="12">
        <v>1</v>
      </c>
    </row>
    <row r="9931" spans="1:4" x14ac:dyDescent="0.2">
      <c r="A9931" s="6" t="s">
        <v>21445</v>
      </c>
      <c r="B9931" s="6" t="s">
        <v>21448</v>
      </c>
      <c r="C9931" s="6" t="s">
        <v>21449</v>
      </c>
      <c r="D9931" s="12">
        <v>1</v>
      </c>
    </row>
    <row r="9932" spans="1:4" x14ac:dyDescent="0.2">
      <c r="A9932" s="6" t="s">
        <v>21445</v>
      </c>
      <c r="B9932" s="6" t="s">
        <v>21450</v>
      </c>
      <c r="C9932" s="6" t="s">
        <v>21451</v>
      </c>
      <c r="D9932" s="12">
        <v>1</v>
      </c>
    </row>
    <row r="9933" spans="1:4" x14ac:dyDescent="0.2">
      <c r="A9933" s="6" t="s">
        <v>21445</v>
      </c>
      <c r="B9933" s="6" t="s">
        <v>21452</v>
      </c>
      <c r="C9933" s="6" t="s">
        <v>21453</v>
      </c>
      <c r="D9933" s="12">
        <v>1</v>
      </c>
    </row>
    <row r="9934" spans="1:4" x14ac:dyDescent="0.2">
      <c r="A9934" s="6" t="s">
        <v>21445</v>
      </c>
      <c r="B9934" s="6" t="s">
        <v>21454</v>
      </c>
      <c r="C9934" s="6" t="s">
        <v>21455</v>
      </c>
      <c r="D9934" s="12">
        <v>1</v>
      </c>
    </row>
    <row r="9935" spans="1:4" x14ac:dyDescent="0.2">
      <c r="A9935" s="6" t="s">
        <v>21445</v>
      </c>
      <c r="B9935" s="6" t="s">
        <v>21456</v>
      </c>
      <c r="C9935" s="6" t="s">
        <v>21457</v>
      </c>
      <c r="D9935" s="12">
        <v>1</v>
      </c>
    </row>
    <row r="9936" spans="1:4" x14ac:dyDescent="0.2">
      <c r="A9936" s="6" t="s">
        <v>21445</v>
      </c>
      <c r="B9936" s="6" t="s">
        <v>21458</v>
      </c>
      <c r="C9936" s="6" t="s">
        <v>21459</v>
      </c>
      <c r="D9936" s="12">
        <v>1</v>
      </c>
    </row>
    <row r="9937" spans="1:4" x14ac:dyDescent="0.2">
      <c r="A9937" s="6" t="s">
        <v>21445</v>
      </c>
      <c r="B9937" s="6" t="s">
        <v>21460</v>
      </c>
      <c r="C9937" s="6" t="s">
        <v>21461</v>
      </c>
      <c r="D9937" s="12">
        <v>1</v>
      </c>
    </row>
    <row r="9938" spans="1:4" x14ac:dyDescent="0.2">
      <c r="A9938" s="6" t="s">
        <v>21445</v>
      </c>
      <c r="B9938" s="6" t="s">
        <v>21462</v>
      </c>
      <c r="C9938" s="6" t="s">
        <v>21463</v>
      </c>
      <c r="D9938" s="12">
        <v>1</v>
      </c>
    </row>
    <row r="9939" spans="1:4" x14ac:dyDescent="0.2">
      <c r="A9939" s="6" t="s">
        <v>21445</v>
      </c>
      <c r="B9939" s="6" t="s">
        <v>21464</v>
      </c>
      <c r="C9939" s="6" t="s">
        <v>21465</v>
      </c>
      <c r="D9939" s="12">
        <v>1</v>
      </c>
    </row>
    <row r="9940" spans="1:4" x14ac:dyDescent="0.2">
      <c r="A9940" s="6" t="s">
        <v>21445</v>
      </c>
      <c r="B9940" s="6" t="s">
        <v>21466</v>
      </c>
      <c r="C9940" s="6" t="s">
        <v>21449</v>
      </c>
      <c r="D9940" s="12">
        <v>1</v>
      </c>
    </row>
    <row r="9941" spans="1:4" x14ac:dyDescent="0.2">
      <c r="A9941" s="6" t="s">
        <v>21445</v>
      </c>
      <c r="B9941" s="6" t="s">
        <v>21467</v>
      </c>
      <c r="C9941" s="6" t="s">
        <v>21468</v>
      </c>
      <c r="D9941" s="12">
        <v>1</v>
      </c>
    </row>
    <row r="9942" spans="1:4" x14ac:dyDescent="0.2">
      <c r="A9942" s="6" t="s">
        <v>21445</v>
      </c>
      <c r="B9942" s="6" t="s">
        <v>21469</v>
      </c>
      <c r="C9942" s="6" t="s">
        <v>21470</v>
      </c>
      <c r="D9942" s="12">
        <v>1</v>
      </c>
    </row>
    <row r="9943" spans="1:4" x14ac:dyDescent="0.2">
      <c r="A9943" s="6" t="s">
        <v>21445</v>
      </c>
      <c r="B9943" s="6" t="s">
        <v>21471</v>
      </c>
      <c r="C9943" s="6" t="s">
        <v>21449</v>
      </c>
      <c r="D9943" s="12">
        <v>1</v>
      </c>
    </row>
    <row r="9944" spans="1:4" x14ac:dyDescent="0.2">
      <c r="A9944" s="6" t="s">
        <v>21445</v>
      </c>
      <c r="B9944" s="6" t="s">
        <v>21472</v>
      </c>
      <c r="C9944" s="6" t="s">
        <v>21473</v>
      </c>
      <c r="D9944" s="12">
        <v>1</v>
      </c>
    </row>
    <row r="9945" spans="1:4" x14ac:dyDescent="0.2">
      <c r="A9945" s="6" t="s">
        <v>21445</v>
      </c>
      <c r="B9945" s="6" t="s">
        <v>21474</v>
      </c>
      <c r="C9945" s="6" t="s">
        <v>21475</v>
      </c>
      <c r="D9945" s="12">
        <v>1</v>
      </c>
    </row>
    <row r="9946" spans="1:4" x14ac:dyDescent="0.2">
      <c r="A9946" s="6" t="s">
        <v>21445</v>
      </c>
      <c r="B9946" s="6" t="s">
        <v>21476</v>
      </c>
      <c r="C9946" s="6" t="s">
        <v>21477</v>
      </c>
      <c r="D9946" s="12">
        <v>1</v>
      </c>
    </row>
    <row r="9947" spans="1:4" x14ac:dyDescent="0.2">
      <c r="A9947" s="6" t="s">
        <v>21445</v>
      </c>
      <c r="B9947" s="6" t="s">
        <v>21478</v>
      </c>
      <c r="C9947" s="6" t="s">
        <v>21479</v>
      </c>
      <c r="D9947" s="12">
        <v>1</v>
      </c>
    </row>
    <row r="9948" spans="1:4" x14ac:dyDescent="0.2">
      <c r="A9948" s="6" t="s">
        <v>21445</v>
      </c>
      <c r="B9948" s="6" t="s">
        <v>21480</v>
      </c>
      <c r="C9948" s="6" t="s">
        <v>21481</v>
      </c>
      <c r="D9948" s="12">
        <v>1</v>
      </c>
    </row>
    <row r="9949" spans="1:4" x14ac:dyDescent="0.2">
      <c r="A9949" s="6" t="s">
        <v>21445</v>
      </c>
      <c r="B9949" s="6" t="s">
        <v>21482</v>
      </c>
      <c r="C9949" s="6" t="s">
        <v>21483</v>
      </c>
      <c r="D9949" s="12">
        <v>1</v>
      </c>
    </row>
    <row r="9950" spans="1:4" x14ac:dyDescent="0.2">
      <c r="A9950" s="6" t="s">
        <v>21445</v>
      </c>
      <c r="B9950" s="6" t="s">
        <v>21484</v>
      </c>
      <c r="C9950" s="6" t="s">
        <v>21485</v>
      </c>
      <c r="D9950" s="12">
        <v>1</v>
      </c>
    </row>
    <row r="9951" spans="1:4" x14ac:dyDescent="0.2">
      <c r="A9951" s="6" t="s">
        <v>21445</v>
      </c>
      <c r="B9951" s="6" t="s">
        <v>21486</v>
      </c>
      <c r="C9951" s="6" t="s">
        <v>21487</v>
      </c>
      <c r="D9951" s="12">
        <v>1</v>
      </c>
    </row>
    <row r="9952" spans="1:4" x14ac:dyDescent="0.2">
      <c r="A9952" s="6" t="s">
        <v>21445</v>
      </c>
      <c r="B9952" s="6" t="s">
        <v>21488</v>
      </c>
      <c r="C9952" s="6" t="s">
        <v>21489</v>
      </c>
      <c r="D9952" s="12">
        <v>1</v>
      </c>
    </row>
    <row r="9953" spans="1:4" x14ac:dyDescent="0.2">
      <c r="A9953" s="6" t="s">
        <v>21445</v>
      </c>
      <c r="B9953" s="6" t="s">
        <v>21490</v>
      </c>
      <c r="C9953" s="6" t="s">
        <v>21491</v>
      </c>
      <c r="D9953" s="12">
        <v>1</v>
      </c>
    </row>
    <row r="9954" spans="1:4" x14ac:dyDescent="0.2">
      <c r="A9954" s="6" t="s">
        <v>21445</v>
      </c>
      <c r="B9954" s="6" t="s">
        <v>21492</v>
      </c>
      <c r="C9954" s="6" t="s">
        <v>21493</v>
      </c>
      <c r="D9954" s="12">
        <v>1</v>
      </c>
    </row>
    <row r="9955" spans="1:4" x14ac:dyDescent="0.2">
      <c r="A9955" s="6" t="s">
        <v>21445</v>
      </c>
      <c r="B9955" s="6" t="s">
        <v>21494</v>
      </c>
      <c r="C9955" s="6" t="s">
        <v>21495</v>
      </c>
      <c r="D9955" s="12">
        <v>1</v>
      </c>
    </row>
    <row r="9956" spans="1:4" x14ac:dyDescent="0.2">
      <c r="A9956" s="6" t="s">
        <v>21445</v>
      </c>
      <c r="B9956" s="6" t="s">
        <v>21496</v>
      </c>
      <c r="C9956" s="6" t="s">
        <v>21497</v>
      </c>
      <c r="D9956" s="12">
        <v>1</v>
      </c>
    </row>
    <row r="9957" spans="1:4" x14ac:dyDescent="0.2">
      <c r="A9957" s="6" t="s">
        <v>21445</v>
      </c>
      <c r="B9957" s="6" t="s">
        <v>21498</v>
      </c>
      <c r="C9957" s="6" t="s">
        <v>21499</v>
      </c>
      <c r="D9957" s="12">
        <v>1</v>
      </c>
    </row>
    <row r="9958" spans="1:4" x14ac:dyDescent="0.2">
      <c r="A9958" s="6" t="s">
        <v>21500</v>
      </c>
      <c r="B9958" s="6" t="s">
        <v>21501</v>
      </c>
      <c r="C9958" s="6" t="s">
        <v>21502</v>
      </c>
      <c r="D9958" s="12">
        <v>1</v>
      </c>
    </row>
    <row r="9959" spans="1:4" x14ac:dyDescent="0.2">
      <c r="A9959" s="6" t="s">
        <v>21500</v>
      </c>
      <c r="B9959" s="6" t="s">
        <v>21503</v>
      </c>
      <c r="C9959" s="6" t="s">
        <v>21504</v>
      </c>
      <c r="D9959" s="12">
        <v>1</v>
      </c>
    </row>
    <row r="9960" spans="1:4" x14ac:dyDescent="0.2">
      <c r="A9960" s="6" t="s">
        <v>21500</v>
      </c>
      <c r="B9960" s="6" t="s">
        <v>21505</v>
      </c>
      <c r="C9960" s="6" t="s">
        <v>21506</v>
      </c>
      <c r="D9960" s="12">
        <v>1</v>
      </c>
    </row>
    <row r="9961" spans="1:4" x14ac:dyDescent="0.2">
      <c r="A9961" s="6" t="s">
        <v>21507</v>
      </c>
      <c r="B9961" s="6" t="s">
        <v>21508</v>
      </c>
      <c r="C9961" s="6" t="s">
        <v>21509</v>
      </c>
      <c r="D9961" s="12">
        <v>1</v>
      </c>
    </row>
    <row r="9962" spans="1:4" x14ac:dyDescent="0.2">
      <c r="A9962" s="6" t="s">
        <v>21507</v>
      </c>
      <c r="B9962" s="6" t="s">
        <v>21510</v>
      </c>
      <c r="C9962" s="6" t="s">
        <v>21511</v>
      </c>
      <c r="D9962" s="12">
        <v>1</v>
      </c>
    </row>
    <row r="9963" spans="1:4" x14ac:dyDescent="0.2">
      <c r="A9963" s="6" t="s">
        <v>21507</v>
      </c>
      <c r="B9963" s="6" t="s">
        <v>21512</v>
      </c>
      <c r="C9963" s="6" t="s">
        <v>21513</v>
      </c>
      <c r="D9963" s="12">
        <v>1</v>
      </c>
    </row>
    <row r="9964" spans="1:4" x14ac:dyDescent="0.2">
      <c r="A9964" s="6" t="s">
        <v>21507</v>
      </c>
      <c r="B9964" s="6" t="s">
        <v>21514</v>
      </c>
      <c r="C9964" s="6" t="s">
        <v>21515</v>
      </c>
      <c r="D9964" s="12">
        <v>1</v>
      </c>
    </row>
    <row r="9965" spans="1:4" x14ac:dyDescent="0.2">
      <c r="A9965" s="6" t="s">
        <v>21507</v>
      </c>
      <c r="B9965" s="6" t="s">
        <v>21516</v>
      </c>
      <c r="C9965" s="6" t="s">
        <v>21517</v>
      </c>
      <c r="D9965" s="12">
        <v>1</v>
      </c>
    </row>
    <row r="9966" spans="1:4" x14ac:dyDescent="0.2">
      <c r="A9966" s="6" t="s">
        <v>21507</v>
      </c>
      <c r="B9966" s="6" t="s">
        <v>21518</v>
      </c>
      <c r="C9966" s="6" t="s">
        <v>21519</v>
      </c>
      <c r="D9966" s="12">
        <v>1</v>
      </c>
    </row>
    <row r="9967" spans="1:4" x14ac:dyDescent="0.2">
      <c r="A9967" s="6" t="s">
        <v>21507</v>
      </c>
      <c r="B9967" s="6" t="s">
        <v>21520</v>
      </c>
      <c r="C9967" s="6" t="s">
        <v>21521</v>
      </c>
      <c r="D9967" s="12">
        <v>1</v>
      </c>
    </row>
    <row r="9968" spans="1:4" x14ac:dyDescent="0.2">
      <c r="A9968" s="6" t="s">
        <v>21507</v>
      </c>
      <c r="B9968" s="6" t="s">
        <v>21522</v>
      </c>
      <c r="C9968" s="6" t="s">
        <v>21523</v>
      </c>
      <c r="D9968" s="12">
        <v>1</v>
      </c>
    </row>
    <row r="9969" spans="1:4" x14ac:dyDescent="0.2">
      <c r="A9969" s="6" t="s">
        <v>21507</v>
      </c>
      <c r="B9969" s="6" t="s">
        <v>21524</v>
      </c>
      <c r="C9969" s="6" t="s">
        <v>21525</v>
      </c>
      <c r="D9969" s="12">
        <v>1</v>
      </c>
    </row>
    <row r="9970" spans="1:4" x14ac:dyDescent="0.2">
      <c r="A9970" s="6" t="s">
        <v>21507</v>
      </c>
      <c r="B9970" s="6" t="s">
        <v>21526</v>
      </c>
      <c r="C9970" s="6" t="s">
        <v>21527</v>
      </c>
      <c r="D9970" s="12">
        <v>1</v>
      </c>
    </row>
    <row r="9971" spans="1:4" x14ac:dyDescent="0.2">
      <c r="A9971" s="6" t="s">
        <v>21507</v>
      </c>
      <c r="B9971" s="6" t="s">
        <v>21528</v>
      </c>
      <c r="C9971" s="6" t="s">
        <v>21529</v>
      </c>
      <c r="D9971" s="12">
        <v>1</v>
      </c>
    </row>
    <row r="9972" spans="1:4" x14ac:dyDescent="0.2">
      <c r="A9972" s="6" t="s">
        <v>21507</v>
      </c>
      <c r="B9972" s="6" t="s">
        <v>21530</v>
      </c>
      <c r="C9972" s="6" t="s">
        <v>21531</v>
      </c>
      <c r="D9972" s="12">
        <v>1</v>
      </c>
    </row>
    <row r="9973" spans="1:4" x14ac:dyDescent="0.2">
      <c r="A9973" s="6" t="s">
        <v>21507</v>
      </c>
      <c r="B9973" s="6" t="s">
        <v>21532</v>
      </c>
      <c r="C9973" s="6" t="s">
        <v>21533</v>
      </c>
      <c r="D9973" s="12">
        <v>1</v>
      </c>
    </row>
    <row r="9974" spans="1:4" x14ac:dyDescent="0.2">
      <c r="A9974" s="6" t="s">
        <v>21507</v>
      </c>
      <c r="B9974" s="6" t="s">
        <v>21534</v>
      </c>
      <c r="C9974" s="6" t="s">
        <v>21535</v>
      </c>
      <c r="D9974" s="12">
        <v>1</v>
      </c>
    </row>
    <row r="9975" spans="1:4" x14ac:dyDescent="0.2">
      <c r="A9975" s="6" t="s">
        <v>21507</v>
      </c>
      <c r="B9975" s="6" t="s">
        <v>21536</v>
      </c>
      <c r="C9975" s="6" t="s">
        <v>21537</v>
      </c>
      <c r="D9975" s="12">
        <v>1</v>
      </c>
    </row>
    <row r="9976" spans="1:4" x14ac:dyDescent="0.2">
      <c r="A9976" s="6" t="s">
        <v>21507</v>
      </c>
      <c r="B9976" s="6" t="s">
        <v>21538</v>
      </c>
      <c r="C9976" s="6" t="s">
        <v>21539</v>
      </c>
      <c r="D9976" s="12">
        <v>1</v>
      </c>
    </row>
    <row r="9977" spans="1:4" x14ac:dyDescent="0.2">
      <c r="A9977" s="6" t="s">
        <v>21507</v>
      </c>
      <c r="B9977" s="6" t="s">
        <v>21540</v>
      </c>
      <c r="C9977" s="6" t="s">
        <v>21541</v>
      </c>
      <c r="D9977" s="12">
        <v>1</v>
      </c>
    </row>
    <row r="9978" spans="1:4" x14ac:dyDescent="0.2">
      <c r="A9978" s="6" t="s">
        <v>21507</v>
      </c>
      <c r="B9978" s="6" t="s">
        <v>21542</v>
      </c>
      <c r="C9978" s="6" t="s">
        <v>21543</v>
      </c>
      <c r="D9978" s="12">
        <v>1</v>
      </c>
    </row>
    <row r="9979" spans="1:4" x14ac:dyDescent="0.2">
      <c r="A9979" s="6" t="s">
        <v>21507</v>
      </c>
      <c r="B9979" s="6" t="s">
        <v>21544</v>
      </c>
      <c r="C9979" s="6" t="s">
        <v>21545</v>
      </c>
      <c r="D9979" s="12">
        <v>1</v>
      </c>
    </row>
    <row r="9980" spans="1:4" x14ac:dyDescent="0.2">
      <c r="A9980" s="6" t="s">
        <v>21507</v>
      </c>
      <c r="B9980" s="6" t="s">
        <v>21546</v>
      </c>
      <c r="C9980" s="6" t="s">
        <v>21547</v>
      </c>
      <c r="D9980" s="12">
        <v>1</v>
      </c>
    </row>
    <row r="9981" spans="1:4" x14ac:dyDescent="0.2">
      <c r="A9981" s="6" t="s">
        <v>21507</v>
      </c>
      <c r="B9981" s="6" t="s">
        <v>21548</v>
      </c>
      <c r="C9981" s="6" t="s">
        <v>21549</v>
      </c>
      <c r="D9981" s="12">
        <v>1</v>
      </c>
    </row>
    <row r="9982" spans="1:4" x14ac:dyDescent="0.2">
      <c r="A9982" s="6" t="s">
        <v>21507</v>
      </c>
      <c r="B9982" s="6" t="s">
        <v>21550</v>
      </c>
      <c r="C9982" s="6" t="s">
        <v>21551</v>
      </c>
      <c r="D9982" s="12">
        <v>1</v>
      </c>
    </row>
    <row r="9983" spans="1:4" x14ac:dyDescent="0.2">
      <c r="A9983" s="6" t="s">
        <v>21507</v>
      </c>
      <c r="B9983" s="6" t="s">
        <v>21552</v>
      </c>
      <c r="C9983" s="6" t="s">
        <v>21553</v>
      </c>
      <c r="D9983" s="12">
        <v>1</v>
      </c>
    </row>
    <row r="9984" spans="1:4" x14ac:dyDescent="0.2">
      <c r="A9984" s="6" t="s">
        <v>21507</v>
      </c>
      <c r="B9984" s="6" t="s">
        <v>21554</v>
      </c>
      <c r="C9984" s="6" t="s">
        <v>21555</v>
      </c>
      <c r="D9984" s="12">
        <v>1</v>
      </c>
    </row>
    <row r="9985" spans="1:4" x14ac:dyDescent="0.2">
      <c r="A9985" s="6" t="s">
        <v>21507</v>
      </c>
      <c r="B9985" s="6" t="s">
        <v>21556</v>
      </c>
      <c r="C9985" s="6" t="s">
        <v>21557</v>
      </c>
      <c r="D9985" s="12">
        <v>1</v>
      </c>
    </row>
    <row r="9986" spans="1:4" x14ac:dyDescent="0.2">
      <c r="A9986" s="6" t="s">
        <v>21507</v>
      </c>
      <c r="B9986" s="6" t="s">
        <v>21558</v>
      </c>
      <c r="C9986" s="6" t="s">
        <v>21559</v>
      </c>
      <c r="D9986" s="12">
        <v>1</v>
      </c>
    </row>
    <row r="9987" spans="1:4" x14ac:dyDescent="0.2">
      <c r="A9987" s="6" t="s">
        <v>21507</v>
      </c>
      <c r="B9987" s="6" t="s">
        <v>21560</v>
      </c>
      <c r="C9987" s="6" t="s">
        <v>21561</v>
      </c>
      <c r="D9987" s="12">
        <v>1</v>
      </c>
    </row>
    <row r="9988" spans="1:4" x14ac:dyDescent="0.2">
      <c r="A9988" s="6" t="s">
        <v>21507</v>
      </c>
      <c r="B9988" s="6" t="s">
        <v>21562</v>
      </c>
      <c r="C9988" s="6" t="s">
        <v>21563</v>
      </c>
      <c r="D9988" s="12">
        <v>1</v>
      </c>
    </row>
    <row r="9989" spans="1:4" x14ac:dyDescent="0.2">
      <c r="A9989" s="6" t="s">
        <v>21507</v>
      </c>
      <c r="B9989" s="6" t="s">
        <v>21564</v>
      </c>
      <c r="C9989" s="6" t="s">
        <v>21565</v>
      </c>
      <c r="D9989" s="12">
        <v>1</v>
      </c>
    </row>
    <row r="9990" spans="1:4" x14ac:dyDescent="0.2">
      <c r="A9990" s="6" t="s">
        <v>21507</v>
      </c>
      <c r="B9990" s="6" t="s">
        <v>21566</v>
      </c>
      <c r="C9990" s="6" t="s">
        <v>21567</v>
      </c>
      <c r="D9990" s="12">
        <v>1</v>
      </c>
    </row>
    <row r="9991" spans="1:4" x14ac:dyDescent="0.2">
      <c r="A9991" s="6" t="s">
        <v>21507</v>
      </c>
      <c r="B9991" s="6" t="s">
        <v>21568</v>
      </c>
      <c r="C9991" s="6" t="s">
        <v>21569</v>
      </c>
      <c r="D9991" s="12">
        <v>1</v>
      </c>
    </row>
    <row r="9992" spans="1:4" x14ac:dyDescent="0.2">
      <c r="A9992" s="6" t="s">
        <v>21507</v>
      </c>
      <c r="B9992" s="6" t="s">
        <v>21570</v>
      </c>
      <c r="C9992" s="6" t="s">
        <v>21571</v>
      </c>
      <c r="D9992" s="12">
        <v>1</v>
      </c>
    </row>
    <row r="9993" spans="1:4" x14ac:dyDescent="0.2">
      <c r="A9993" s="6" t="s">
        <v>21507</v>
      </c>
      <c r="B9993" s="6" t="s">
        <v>21572</v>
      </c>
      <c r="C9993" s="6" t="s">
        <v>21573</v>
      </c>
      <c r="D9993" s="12">
        <v>1</v>
      </c>
    </row>
    <row r="9994" spans="1:4" x14ac:dyDescent="0.2">
      <c r="A9994" s="6" t="s">
        <v>21507</v>
      </c>
      <c r="B9994" s="6" t="s">
        <v>21574</v>
      </c>
      <c r="C9994" s="6" t="s">
        <v>21575</v>
      </c>
      <c r="D9994" s="12">
        <v>1</v>
      </c>
    </row>
    <row r="9995" spans="1:4" x14ac:dyDescent="0.2">
      <c r="A9995" s="6" t="s">
        <v>21507</v>
      </c>
      <c r="B9995" s="6" t="s">
        <v>21576</v>
      </c>
      <c r="C9995" s="6" t="s">
        <v>21577</v>
      </c>
      <c r="D9995" s="12">
        <v>1</v>
      </c>
    </row>
    <row r="9996" spans="1:4" x14ac:dyDescent="0.2">
      <c r="A9996" s="6" t="s">
        <v>21507</v>
      </c>
      <c r="B9996" s="6" t="s">
        <v>21578</v>
      </c>
      <c r="C9996" s="6" t="s">
        <v>21579</v>
      </c>
      <c r="D9996" s="12">
        <v>1</v>
      </c>
    </row>
    <row r="9997" spans="1:4" x14ac:dyDescent="0.2">
      <c r="A9997" s="6" t="s">
        <v>21507</v>
      </c>
      <c r="B9997" s="6" t="s">
        <v>21580</v>
      </c>
      <c r="C9997" s="6" t="s">
        <v>21581</v>
      </c>
      <c r="D9997" s="12">
        <v>1</v>
      </c>
    </row>
    <row r="9998" spans="1:4" x14ac:dyDescent="0.2">
      <c r="A9998" s="6" t="s">
        <v>21507</v>
      </c>
      <c r="B9998" s="6" t="s">
        <v>21582</v>
      </c>
      <c r="C9998" s="6" t="s">
        <v>21583</v>
      </c>
      <c r="D9998" s="12">
        <v>1</v>
      </c>
    </row>
    <row r="9999" spans="1:4" x14ac:dyDescent="0.2">
      <c r="A9999" s="6" t="s">
        <v>21507</v>
      </c>
      <c r="B9999" s="6" t="s">
        <v>21584</v>
      </c>
      <c r="C9999" s="6" t="s">
        <v>21585</v>
      </c>
      <c r="D9999" s="12">
        <v>1</v>
      </c>
    </row>
    <row r="10000" spans="1:4" x14ac:dyDescent="0.2">
      <c r="A10000" s="6" t="s">
        <v>21507</v>
      </c>
      <c r="B10000" s="6" t="s">
        <v>21586</v>
      </c>
      <c r="C10000" s="6" t="s">
        <v>21587</v>
      </c>
      <c r="D10000" s="12">
        <v>1</v>
      </c>
    </row>
    <row r="10001" spans="1:4" x14ac:dyDescent="0.2">
      <c r="A10001" s="6" t="s">
        <v>21507</v>
      </c>
      <c r="B10001" s="6" t="s">
        <v>21588</v>
      </c>
      <c r="C10001" s="6" t="s">
        <v>21589</v>
      </c>
      <c r="D10001" s="12">
        <v>1</v>
      </c>
    </row>
    <row r="10002" spans="1:4" x14ac:dyDescent="0.2">
      <c r="A10002" s="6" t="s">
        <v>21507</v>
      </c>
      <c r="B10002" s="6" t="s">
        <v>21590</v>
      </c>
      <c r="C10002" s="6" t="s">
        <v>21591</v>
      </c>
      <c r="D10002" s="12">
        <v>1</v>
      </c>
    </row>
    <row r="10003" spans="1:4" x14ac:dyDescent="0.2">
      <c r="A10003" s="6" t="s">
        <v>21507</v>
      </c>
      <c r="B10003" s="6" t="s">
        <v>21592</v>
      </c>
      <c r="C10003" s="6" t="s">
        <v>21593</v>
      </c>
      <c r="D10003" s="12">
        <v>1</v>
      </c>
    </row>
    <row r="10004" spans="1:4" x14ac:dyDescent="0.2">
      <c r="A10004" s="6" t="s">
        <v>21507</v>
      </c>
      <c r="B10004" s="6" t="s">
        <v>21594</v>
      </c>
      <c r="C10004" s="6" t="s">
        <v>21595</v>
      </c>
      <c r="D10004" s="12">
        <v>1</v>
      </c>
    </row>
    <row r="10005" spans="1:4" x14ac:dyDescent="0.2">
      <c r="A10005" s="6" t="s">
        <v>21507</v>
      </c>
      <c r="B10005" s="6" t="s">
        <v>21596</v>
      </c>
      <c r="C10005" s="6" t="s">
        <v>21597</v>
      </c>
      <c r="D10005" s="12">
        <v>1</v>
      </c>
    </row>
    <row r="10006" spans="1:4" x14ac:dyDescent="0.2">
      <c r="A10006" s="6" t="s">
        <v>21507</v>
      </c>
      <c r="B10006" s="6" t="s">
        <v>21598</v>
      </c>
      <c r="C10006" s="6" t="s">
        <v>21599</v>
      </c>
      <c r="D10006" s="12">
        <v>1</v>
      </c>
    </row>
    <row r="10007" spans="1:4" x14ac:dyDescent="0.2">
      <c r="A10007" s="6" t="s">
        <v>21507</v>
      </c>
      <c r="B10007" s="6" t="s">
        <v>21600</v>
      </c>
      <c r="C10007" s="6" t="s">
        <v>21601</v>
      </c>
      <c r="D10007" s="12">
        <v>1</v>
      </c>
    </row>
    <row r="10008" spans="1:4" x14ac:dyDescent="0.2">
      <c r="A10008" s="6" t="s">
        <v>21507</v>
      </c>
      <c r="B10008" s="6" t="s">
        <v>21602</v>
      </c>
      <c r="C10008" s="6" t="s">
        <v>21603</v>
      </c>
      <c r="D10008" s="12">
        <v>1</v>
      </c>
    </row>
    <row r="10009" spans="1:4" x14ac:dyDescent="0.2">
      <c r="A10009" s="6" t="s">
        <v>21507</v>
      </c>
      <c r="B10009" s="6" t="s">
        <v>21604</v>
      </c>
      <c r="C10009" s="6" t="s">
        <v>21605</v>
      </c>
      <c r="D10009" s="12">
        <v>1</v>
      </c>
    </row>
    <row r="10010" spans="1:4" x14ac:dyDescent="0.2">
      <c r="A10010" s="6" t="s">
        <v>21507</v>
      </c>
      <c r="B10010" s="6" t="s">
        <v>21606</v>
      </c>
      <c r="C10010" s="6" t="s">
        <v>21607</v>
      </c>
      <c r="D10010" s="12">
        <v>1</v>
      </c>
    </row>
    <row r="10011" spans="1:4" x14ac:dyDescent="0.2">
      <c r="A10011" s="6" t="s">
        <v>21507</v>
      </c>
      <c r="B10011" s="6" t="s">
        <v>21608</v>
      </c>
      <c r="C10011" s="6" t="s">
        <v>21609</v>
      </c>
      <c r="D10011" s="12">
        <v>1</v>
      </c>
    </row>
    <row r="10012" spans="1:4" x14ac:dyDescent="0.2">
      <c r="A10012" s="6" t="s">
        <v>21507</v>
      </c>
      <c r="B10012" s="6" t="s">
        <v>21610</v>
      </c>
      <c r="C10012" s="6" t="s">
        <v>21611</v>
      </c>
      <c r="D10012" s="12">
        <v>1</v>
      </c>
    </row>
    <row r="10013" spans="1:4" x14ac:dyDescent="0.2">
      <c r="A10013" s="6" t="s">
        <v>21507</v>
      </c>
      <c r="B10013" s="6" t="s">
        <v>21612</v>
      </c>
      <c r="C10013" s="6" t="s">
        <v>21613</v>
      </c>
      <c r="D10013" s="12">
        <v>1</v>
      </c>
    </row>
    <row r="10014" spans="1:4" x14ac:dyDescent="0.2">
      <c r="A10014" s="6" t="s">
        <v>21507</v>
      </c>
      <c r="B10014" s="6" t="s">
        <v>21614</v>
      </c>
      <c r="C10014" s="6" t="s">
        <v>21615</v>
      </c>
      <c r="D10014" s="12">
        <v>1</v>
      </c>
    </row>
    <row r="10015" spans="1:4" x14ac:dyDescent="0.2">
      <c r="A10015" s="6" t="s">
        <v>21507</v>
      </c>
      <c r="B10015" s="6" t="s">
        <v>21616</v>
      </c>
      <c r="C10015" s="6" t="s">
        <v>21617</v>
      </c>
      <c r="D10015" s="12">
        <v>1</v>
      </c>
    </row>
    <row r="10016" spans="1:4" x14ac:dyDescent="0.2">
      <c r="A10016" s="6" t="s">
        <v>21507</v>
      </c>
      <c r="B10016" s="6" t="s">
        <v>21618</v>
      </c>
      <c r="C10016" s="6" t="s">
        <v>21619</v>
      </c>
      <c r="D10016" s="12">
        <v>1</v>
      </c>
    </row>
    <row r="10017" spans="1:4" x14ac:dyDescent="0.2">
      <c r="A10017" s="6" t="s">
        <v>21507</v>
      </c>
      <c r="B10017" s="6" t="s">
        <v>21620</v>
      </c>
      <c r="C10017" s="6" t="s">
        <v>21621</v>
      </c>
      <c r="D10017" s="12">
        <v>1</v>
      </c>
    </row>
    <row r="10018" spans="1:4" x14ac:dyDescent="0.2">
      <c r="A10018" s="6" t="s">
        <v>21507</v>
      </c>
      <c r="B10018" s="6" t="s">
        <v>21622</v>
      </c>
      <c r="C10018" s="6" t="s">
        <v>21623</v>
      </c>
      <c r="D10018" s="12">
        <v>1</v>
      </c>
    </row>
    <row r="10019" spans="1:4" x14ac:dyDescent="0.2">
      <c r="A10019" s="6" t="s">
        <v>21507</v>
      </c>
      <c r="B10019" s="6" t="s">
        <v>21624</v>
      </c>
      <c r="C10019" s="6" t="s">
        <v>21625</v>
      </c>
      <c r="D10019" s="12">
        <v>1</v>
      </c>
    </row>
    <row r="10020" spans="1:4" x14ac:dyDescent="0.2">
      <c r="A10020" s="6" t="s">
        <v>21507</v>
      </c>
      <c r="B10020" s="6" t="s">
        <v>21626</v>
      </c>
      <c r="C10020" s="6" t="s">
        <v>21627</v>
      </c>
      <c r="D10020" s="12">
        <v>1</v>
      </c>
    </row>
    <row r="10021" spans="1:4" x14ac:dyDescent="0.2">
      <c r="A10021" s="6" t="s">
        <v>21507</v>
      </c>
      <c r="B10021" s="6" t="s">
        <v>21628</v>
      </c>
      <c r="C10021" s="6" t="s">
        <v>21629</v>
      </c>
      <c r="D10021" s="12">
        <v>1</v>
      </c>
    </row>
    <row r="10022" spans="1:4" x14ac:dyDescent="0.2">
      <c r="A10022" s="6" t="s">
        <v>21507</v>
      </c>
      <c r="B10022" s="6" t="s">
        <v>21630</v>
      </c>
      <c r="C10022" s="6" t="s">
        <v>21631</v>
      </c>
      <c r="D10022" s="12">
        <v>1</v>
      </c>
    </row>
    <row r="10023" spans="1:4" x14ac:dyDescent="0.2">
      <c r="A10023" s="6" t="s">
        <v>21507</v>
      </c>
      <c r="B10023" s="6" t="s">
        <v>21632</v>
      </c>
      <c r="C10023" s="6" t="s">
        <v>21633</v>
      </c>
      <c r="D10023" s="12">
        <v>1</v>
      </c>
    </row>
    <row r="10024" spans="1:4" x14ac:dyDescent="0.2">
      <c r="A10024" s="6" t="s">
        <v>21507</v>
      </c>
      <c r="B10024" s="6" t="s">
        <v>21634</v>
      </c>
      <c r="C10024" s="6" t="s">
        <v>21635</v>
      </c>
      <c r="D10024" s="12">
        <v>1</v>
      </c>
    </row>
    <row r="10025" spans="1:4" x14ac:dyDescent="0.2">
      <c r="A10025" s="6" t="s">
        <v>21507</v>
      </c>
      <c r="B10025" s="6" t="s">
        <v>21636</v>
      </c>
      <c r="C10025" s="6" t="s">
        <v>21637</v>
      </c>
      <c r="D10025" s="12">
        <v>1</v>
      </c>
    </row>
    <row r="10026" spans="1:4" x14ac:dyDescent="0.2">
      <c r="A10026" s="6" t="s">
        <v>21507</v>
      </c>
      <c r="B10026" s="6" t="s">
        <v>21638</v>
      </c>
      <c r="C10026" s="6" t="s">
        <v>21639</v>
      </c>
      <c r="D10026" s="12">
        <v>1</v>
      </c>
    </row>
    <row r="10027" spans="1:4" x14ac:dyDescent="0.2">
      <c r="A10027" s="6" t="s">
        <v>21507</v>
      </c>
      <c r="B10027" s="6" t="s">
        <v>21640</v>
      </c>
      <c r="C10027" s="6" t="s">
        <v>21641</v>
      </c>
      <c r="D10027" s="12">
        <v>1</v>
      </c>
    </row>
    <row r="10028" spans="1:4" x14ac:dyDescent="0.2">
      <c r="A10028" s="6" t="s">
        <v>21507</v>
      </c>
      <c r="B10028" s="6" t="s">
        <v>21642</v>
      </c>
      <c r="C10028" s="6" t="s">
        <v>21643</v>
      </c>
      <c r="D10028" s="12">
        <v>1</v>
      </c>
    </row>
    <row r="10029" spans="1:4" x14ac:dyDescent="0.2">
      <c r="A10029" s="6" t="s">
        <v>21507</v>
      </c>
      <c r="B10029" s="6" t="s">
        <v>21644</v>
      </c>
      <c r="C10029" s="6" t="s">
        <v>21645</v>
      </c>
      <c r="D10029" s="12">
        <v>1</v>
      </c>
    </row>
    <row r="10030" spans="1:4" x14ac:dyDescent="0.2">
      <c r="A10030" s="6" t="s">
        <v>21507</v>
      </c>
      <c r="B10030" s="6" t="s">
        <v>21646</v>
      </c>
      <c r="C10030" s="6" t="s">
        <v>21647</v>
      </c>
      <c r="D10030" s="12">
        <v>1</v>
      </c>
    </row>
    <row r="10031" spans="1:4" x14ac:dyDescent="0.2">
      <c r="A10031" s="6" t="s">
        <v>21507</v>
      </c>
      <c r="B10031" s="6" t="s">
        <v>21648</v>
      </c>
      <c r="C10031" s="6" t="s">
        <v>21649</v>
      </c>
      <c r="D10031" s="12">
        <v>1</v>
      </c>
    </row>
    <row r="10032" spans="1:4" x14ac:dyDescent="0.2">
      <c r="A10032" s="6" t="s">
        <v>21507</v>
      </c>
      <c r="B10032" s="6" t="s">
        <v>21650</v>
      </c>
      <c r="C10032" s="6" t="s">
        <v>21651</v>
      </c>
      <c r="D10032" s="12">
        <v>1</v>
      </c>
    </row>
    <row r="10033" spans="1:4" x14ac:dyDescent="0.2">
      <c r="A10033" s="6" t="s">
        <v>21507</v>
      </c>
      <c r="B10033" s="6" t="s">
        <v>21652</v>
      </c>
      <c r="C10033" s="6" t="s">
        <v>21653</v>
      </c>
      <c r="D10033" s="12">
        <v>1</v>
      </c>
    </row>
    <row r="10034" spans="1:4" x14ac:dyDescent="0.2">
      <c r="A10034" s="6" t="s">
        <v>21507</v>
      </c>
      <c r="B10034" s="6" t="s">
        <v>21654</v>
      </c>
      <c r="C10034" s="6" t="s">
        <v>21655</v>
      </c>
      <c r="D10034" s="12">
        <v>1</v>
      </c>
    </row>
    <row r="10035" spans="1:4" x14ac:dyDescent="0.2">
      <c r="A10035" s="6" t="s">
        <v>21507</v>
      </c>
      <c r="B10035" s="6" t="s">
        <v>21656</v>
      </c>
      <c r="C10035" s="6" t="s">
        <v>21657</v>
      </c>
      <c r="D10035" s="12">
        <v>1</v>
      </c>
    </row>
    <row r="10036" spans="1:4" x14ac:dyDescent="0.2">
      <c r="A10036" s="6" t="s">
        <v>21507</v>
      </c>
      <c r="B10036" s="6" t="s">
        <v>21658</v>
      </c>
      <c r="C10036" s="6" t="s">
        <v>21659</v>
      </c>
      <c r="D10036" s="12">
        <v>1</v>
      </c>
    </row>
    <row r="10037" spans="1:4" x14ac:dyDescent="0.2">
      <c r="A10037" s="6" t="s">
        <v>21507</v>
      </c>
      <c r="B10037" s="6" t="s">
        <v>21660</v>
      </c>
      <c r="C10037" s="6" t="s">
        <v>21661</v>
      </c>
      <c r="D10037" s="12">
        <v>1</v>
      </c>
    </row>
    <row r="10038" spans="1:4" x14ac:dyDescent="0.2">
      <c r="A10038" s="6" t="s">
        <v>21507</v>
      </c>
      <c r="B10038" s="6" t="s">
        <v>21662</v>
      </c>
      <c r="C10038" s="6" t="s">
        <v>21663</v>
      </c>
      <c r="D10038" s="12">
        <v>1</v>
      </c>
    </row>
    <row r="10039" spans="1:4" x14ac:dyDescent="0.2">
      <c r="A10039" s="6" t="s">
        <v>21507</v>
      </c>
      <c r="B10039" s="6" t="s">
        <v>21664</v>
      </c>
      <c r="C10039" s="6" t="s">
        <v>21665</v>
      </c>
      <c r="D10039" s="12">
        <v>1</v>
      </c>
    </row>
    <row r="10040" spans="1:4" x14ac:dyDescent="0.2">
      <c r="A10040" s="6" t="s">
        <v>21507</v>
      </c>
      <c r="B10040" s="6" t="s">
        <v>21666</v>
      </c>
      <c r="C10040" s="6" t="s">
        <v>21667</v>
      </c>
      <c r="D10040" s="12">
        <v>1</v>
      </c>
    </row>
    <row r="10041" spans="1:4" x14ac:dyDescent="0.2">
      <c r="A10041" s="6" t="s">
        <v>21507</v>
      </c>
      <c r="B10041" s="6" t="s">
        <v>21668</v>
      </c>
      <c r="C10041" s="6" t="s">
        <v>21669</v>
      </c>
      <c r="D10041" s="12">
        <v>1</v>
      </c>
    </row>
    <row r="10042" spans="1:4" x14ac:dyDescent="0.2">
      <c r="A10042" s="6" t="s">
        <v>21507</v>
      </c>
      <c r="B10042" s="6" t="s">
        <v>21670</v>
      </c>
      <c r="C10042" s="6" t="s">
        <v>21671</v>
      </c>
      <c r="D10042" s="12">
        <v>1</v>
      </c>
    </row>
    <row r="10043" spans="1:4" x14ac:dyDescent="0.2">
      <c r="A10043" s="6" t="s">
        <v>21507</v>
      </c>
      <c r="B10043" s="6" t="s">
        <v>21672</v>
      </c>
      <c r="C10043" s="6" t="s">
        <v>21673</v>
      </c>
      <c r="D10043" s="12">
        <v>1</v>
      </c>
    </row>
    <row r="10044" spans="1:4" x14ac:dyDescent="0.2">
      <c r="A10044" s="6" t="s">
        <v>21507</v>
      </c>
      <c r="B10044" s="6" t="s">
        <v>21674</v>
      </c>
      <c r="C10044" s="6" t="s">
        <v>21675</v>
      </c>
      <c r="D10044" s="12">
        <v>1</v>
      </c>
    </row>
    <row r="10045" spans="1:4" x14ac:dyDescent="0.2">
      <c r="A10045" s="6" t="s">
        <v>21507</v>
      </c>
      <c r="B10045" s="6" t="s">
        <v>21676</v>
      </c>
      <c r="C10045" s="6" t="s">
        <v>21677</v>
      </c>
      <c r="D10045" s="12">
        <v>1</v>
      </c>
    </row>
    <row r="10046" spans="1:4" x14ac:dyDescent="0.2">
      <c r="A10046" s="6" t="s">
        <v>21507</v>
      </c>
      <c r="B10046" s="6" t="s">
        <v>21678</v>
      </c>
      <c r="C10046" s="6" t="s">
        <v>21679</v>
      </c>
      <c r="D10046" s="12">
        <v>1</v>
      </c>
    </row>
    <row r="10047" spans="1:4" x14ac:dyDescent="0.2">
      <c r="A10047" s="6" t="s">
        <v>21507</v>
      </c>
      <c r="B10047" s="6" t="s">
        <v>21680</v>
      </c>
      <c r="C10047" s="6" t="s">
        <v>21681</v>
      </c>
      <c r="D10047" s="12">
        <v>1</v>
      </c>
    </row>
    <row r="10048" spans="1:4" x14ac:dyDescent="0.2">
      <c r="A10048" s="6" t="s">
        <v>21507</v>
      </c>
      <c r="B10048" s="6" t="s">
        <v>21682</v>
      </c>
      <c r="C10048" s="6" t="s">
        <v>21683</v>
      </c>
      <c r="D10048" s="12">
        <v>1</v>
      </c>
    </row>
    <row r="10049" spans="1:4" x14ac:dyDescent="0.2">
      <c r="A10049" s="6" t="s">
        <v>21507</v>
      </c>
      <c r="B10049" s="6" t="s">
        <v>21684</v>
      </c>
      <c r="C10049" s="6" t="s">
        <v>21685</v>
      </c>
      <c r="D10049" s="12">
        <v>1</v>
      </c>
    </row>
    <row r="10050" spans="1:4" x14ac:dyDescent="0.2">
      <c r="A10050" s="6" t="s">
        <v>21507</v>
      </c>
      <c r="B10050" s="6" t="s">
        <v>21686</v>
      </c>
      <c r="C10050" s="6" t="s">
        <v>21687</v>
      </c>
      <c r="D10050" s="12">
        <v>1</v>
      </c>
    </row>
    <row r="10051" spans="1:4" x14ac:dyDescent="0.2">
      <c r="A10051" s="6" t="s">
        <v>21507</v>
      </c>
      <c r="B10051" s="6" t="s">
        <v>21688</v>
      </c>
      <c r="C10051" s="6" t="s">
        <v>21689</v>
      </c>
      <c r="D10051" s="12">
        <v>1</v>
      </c>
    </row>
    <row r="10052" spans="1:4" x14ac:dyDescent="0.2">
      <c r="A10052" s="6" t="s">
        <v>21507</v>
      </c>
      <c r="B10052" s="6" t="s">
        <v>21690</v>
      </c>
      <c r="C10052" s="6" t="s">
        <v>21691</v>
      </c>
      <c r="D10052" s="12">
        <v>1</v>
      </c>
    </row>
    <row r="10053" spans="1:4" x14ac:dyDescent="0.2">
      <c r="A10053" s="6" t="s">
        <v>21507</v>
      </c>
      <c r="B10053" s="6" t="s">
        <v>21692</v>
      </c>
      <c r="C10053" s="6" t="s">
        <v>21693</v>
      </c>
      <c r="D10053" s="12">
        <v>1</v>
      </c>
    </row>
    <row r="10054" spans="1:4" x14ac:dyDescent="0.2">
      <c r="A10054" s="6" t="s">
        <v>21507</v>
      </c>
      <c r="B10054" s="6" t="s">
        <v>21694</v>
      </c>
      <c r="C10054" s="6" t="s">
        <v>21695</v>
      </c>
      <c r="D10054" s="12">
        <v>1</v>
      </c>
    </row>
    <row r="10055" spans="1:4" x14ac:dyDescent="0.2">
      <c r="A10055" s="6" t="s">
        <v>21507</v>
      </c>
      <c r="B10055" s="6" t="s">
        <v>21696</v>
      </c>
      <c r="C10055" s="6" t="s">
        <v>21697</v>
      </c>
      <c r="D10055" s="12">
        <v>1</v>
      </c>
    </row>
    <row r="10056" spans="1:4" x14ac:dyDescent="0.2">
      <c r="A10056" s="6" t="s">
        <v>21507</v>
      </c>
      <c r="B10056" s="6" t="s">
        <v>21698</v>
      </c>
      <c r="C10056" s="6" t="s">
        <v>21699</v>
      </c>
      <c r="D10056" s="12">
        <v>1</v>
      </c>
    </row>
    <row r="10057" spans="1:4" x14ac:dyDescent="0.2">
      <c r="A10057" s="6" t="s">
        <v>21507</v>
      </c>
      <c r="B10057" s="6" t="s">
        <v>21700</v>
      </c>
      <c r="C10057" s="6" t="s">
        <v>21701</v>
      </c>
      <c r="D10057" s="12">
        <v>1</v>
      </c>
    </row>
    <row r="10058" spans="1:4" x14ac:dyDescent="0.2">
      <c r="A10058" s="6" t="s">
        <v>21507</v>
      </c>
      <c r="B10058" s="6" t="s">
        <v>21702</v>
      </c>
      <c r="C10058" s="6" t="s">
        <v>21703</v>
      </c>
      <c r="D10058" s="12">
        <v>1</v>
      </c>
    </row>
    <row r="10059" spans="1:4" x14ac:dyDescent="0.2">
      <c r="A10059" s="6" t="s">
        <v>21507</v>
      </c>
      <c r="B10059" s="6" t="s">
        <v>21704</v>
      </c>
      <c r="C10059" s="6" t="s">
        <v>21705</v>
      </c>
      <c r="D10059" s="12">
        <v>1</v>
      </c>
    </row>
    <row r="10060" spans="1:4" x14ac:dyDescent="0.2">
      <c r="A10060" s="6" t="s">
        <v>21507</v>
      </c>
      <c r="B10060" s="6" t="s">
        <v>21706</v>
      </c>
      <c r="C10060" s="6" t="s">
        <v>21707</v>
      </c>
      <c r="D10060" s="12">
        <v>1</v>
      </c>
    </row>
    <row r="10061" spans="1:4" x14ac:dyDescent="0.2">
      <c r="A10061" s="6" t="s">
        <v>21507</v>
      </c>
      <c r="B10061" s="6" t="s">
        <v>21708</v>
      </c>
      <c r="C10061" s="6" t="s">
        <v>21709</v>
      </c>
      <c r="D10061" s="12">
        <v>1</v>
      </c>
    </row>
    <row r="10062" spans="1:4" x14ac:dyDescent="0.2">
      <c r="A10062" s="6" t="s">
        <v>21507</v>
      </c>
      <c r="B10062" s="6" t="s">
        <v>21710</v>
      </c>
      <c r="C10062" s="6" t="s">
        <v>21711</v>
      </c>
      <c r="D10062" s="12">
        <v>1</v>
      </c>
    </row>
    <row r="10063" spans="1:4" x14ac:dyDescent="0.2">
      <c r="A10063" s="6" t="s">
        <v>21507</v>
      </c>
      <c r="B10063" s="6" t="s">
        <v>21712</v>
      </c>
      <c r="C10063" s="6" t="s">
        <v>21713</v>
      </c>
      <c r="D10063" s="12">
        <v>1</v>
      </c>
    </row>
    <row r="10064" spans="1:4" x14ac:dyDescent="0.2">
      <c r="A10064" s="6" t="s">
        <v>21507</v>
      </c>
      <c r="B10064" s="6" t="s">
        <v>21714</v>
      </c>
      <c r="C10064" s="6" t="s">
        <v>21715</v>
      </c>
      <c r="D10064" s="12">
        <v>1</v>
      </c>
    </row>
    <row r="10065" spans="1:4" x14ac:dyDescent="0.2">
      <c r="A10065" s="6" t="s">
        <v>21507</v>
      </c>
      <c r="B10065" s="6" t="s">
        <v>21716</v>
      </c>
      <c r="C10065" s="6" t="s">
        <v>21717</v>
      </c>
      <c r="D10065" s="12">
        <v>1</v>
      </c>
    </row>
    <row r="10066" spans="1:4" x14ac:dyDescent="0.2">
      <c r="A10066" s="6" t="s">
        <v>21507</v>
      </c>
      <c r="B10066" s="6" t="s">
        <v>21718</v>
      </c>
      <c r="C10066" s="6" t="s">
        <v>21719</v>
      </c>
      <c r="D10066" s="12">
        <v>1</v>
      </c>
    </row>
    <row r="10067" spans="1:4" x14ac:dyDescent="0.2">
      <c r="A10067" s="6" t="s">
        <v>21507</v>
      </c>
      <c r="B10067" s="6" t="s">
        <v>21720</v>
      </c>
      <c r="C10067" s="6" t="s">
        <v>21721</v>
      </c>
      <c r="D10067" s="12">
        <v>1</v>
      </c>
    </row>
    <row r="10068" spans="1:4" x14ac:dyDescent="0.2">
      <c r="A10068" s="6" t="s">
        <v>21507</v>
      </c>
      <c r="B10068" s="6" t="s">
        <v>21722</v>
      </c>
      <c r="C10068" s="6" t="s">
        <v>21723</v>
      </c>
      <c r="D10068" s="12">
        <v>1</v>
      </c>
    </row>
    <row r="10069" spans="1:4" x14ac:dyDescent="0.2">
      <c r="A10069" s="6" t="s">
        <v>21507</v>
      </c>
      <c r="B10069" s="6" t="s">
        <v>21724</v>
      </c>
      <c r="C10069" s="6" t="s">
        <v>21725</v>
      </c>
      <c r="D10069" s="12">
        <v>1</v>
      </c>
    </row>
    <row r="10070" spans="1:4" x14ac:dyDescent="0.2">
      <c r="A10070" s="6" t="s">
        <v>21507</v>
      </c>
      <c r="B10070" s="6" t="s">
        <v>21726</v>
      </c>
      <c r="C10070" s="6" t="s">
        <v>21727</v>
      </c>
      <c r="D10070" s="12">
        <v>1</v>
      </c>
    </row>
    <row r="10071" spans="1:4" x14ac:dyDescent="0.2">
      <c r="A10071" s="6" t="s">
        <v>21507</v>
      </c>
      <c r="B10071" s="6" t="s">
        <v>21728</v>
      </c>
      <c r="C10071" s="6" t="s">
        <v>21729</v>
      </c>
      <c r="D10071" s="12">
        <v>1</v>
      </c>
    </row>
    <row r="10072" spans="1:4" x14ac:dyDescent="0.2">
      <c r="A10072" s="6" t="s">
        <v>21507</v>
      </c>
      <c r="B10072" s="6" t="s">
        <v>21730</v>
      </c>
      <c r="C10072" s="6" t="s">
        <v>21731</v>
      </c>
      <c r="D10072" s="12">
        <v>1</v>
      </c>
    </row>
    <row r="10073" spans="1:4" x14ac:dyDescent="0.2">
      <c r="A10073" s="6" t="s">
        <v>21507</v>
      </c>
      <c r="B10073" s="6" t="s">
        <v>21732</v>
      </c>
      <c r="C10073" s="6" t="s">
        <v>21733</v>
      </c>
      <c r="D10073" s="12">
        <v>1</v>
      </c>
    </row>
    <row r="10074" spans="1:4" x14ac:dyDescent="0.2">
      <c r="A10074" s="6" t="s">
        <v>21507</v>
      </c>
      <c r="B10074" s="6" t="s">
        <v>21734</v>
      </c>
      <c r="C10074" s="6" t="s">
        <v>21663</v>
      </c>
      <c r="D10074" s="12">
        <v>1</v>
      </c>
    </row>
    <row r="10075" spans="1:4" x14ac:dyDescent="0.2">
      <c r="A10075" s="6" t="s">
        <v>21507</v>
      </c>
      <c r="B10075" s="6" t="s">
        <v>21735</v>
      </c>
      <c r="C10075" s="6" t="s">
        <v>21736</v>
      </c>
      <c r="D10075" s="12">
        <v>1</v>
      </c>
    </row>
    <row r="10076" spans="1:4" x14ac:dyDescent="0.2">
      <c r="A10076" s="6" t="s">
        <v>21507</v>
      </c>
      <c r="B10076" s="6" t="s">
        <v>21737</v>
      </c>
      <c r="C10076" s="6" t="s">
        <v>21667</v>
      </c>
      <c r="D10076" s="12">
        <v>1</v>
      </c>
    </row>
    <row r="10077" spans="1:4" x14ac:dyDescent="0.2">
      <c r="A10077" s="6" t="s">
        <v>21507</v>
      </c>
      <c r="B10077" s="6" t="s">
        <v>21738</v>
      </c>
      <c r="C10077" s="6" t="s">
        <v>21739</v>
      </c>
      <c r="D10077" s="12">
        <v>1</v>
      </c>
    </row>
    <row r="10078" spans="1:4" x14ac:dyDescent="0.2">
      <c r="A10078" s="6" t="s">
        <v>21507</v>
      </c>
      <c r="B10078" s="6" t="s">
        <v>21740</v>
      </c>
      <c r="C10078" s="6" t="s">
        <v>21741</v>
      </c>
      <c r="D10078" s="12">
        <v>1</v>
      </c>
    </row>
    <row r="10079" spans="1:4" x14ac:dyDescent="0.2">
      <c r="A10079" s="6" t="s">
        <v>21507</v>
      </c>
      <c r="B10079" s="6" t="s">
        <v>21742</v>
      </c>
      <c r="C10079" s="6" t="s">
        <v>21743</v>
      </c>
      <c r="D10079" s="12">
        <v>1</v>
      </c>
    </row>
    <row r="10080" spans="1:4" x14ac:dyDescent="0.2">
      <c r="A10080" s="6" t="s">
        <v>21507</v>
      </c>
      <c r="B10080" s="6" t="s">
        <v>21744</v>
      </c>
      <c r="C10080" s="6" t="s">
        <v>21745</v>
      </c>
      <c r="D10080" s="12">
        <v>1</v>
      </c>
    </row>
    <row r="10081" spans="1:4" x14ac:dyDescent="0.2">
      <c r="A10081" s="6" t="s">
        <v>21507</v>
      </c>
      <c r="B10081" s="6" t="s">
        <v>21746</v>
      </c>
      <c r="C10081" s="6" t="s">
        <v>21747</v>
      </c>
      <c r="D10081" s="12">
        <v>1</v>
      </c>
    </row>
    <row r="10082" spans="1:4" x14ac:dyDescent="0.2">
      <c r="A10082" s="6" t="s">
        <v>21507</v>
      </c>
      <c r="B10082" s="6" t="s">
        <v>21748</v>
      </c>
      <c r="C10082" s="6" t="s">
        <v>21749</v>
      </c>
      <c r="D10082" s="12">
        <v>1</v>
      </c>
    </row>
    <row r="10083" spans="1:4" x14ac:dyDescent="0.2">
      <c r="A10083" s="6" t="s">
        <v>21507</v>
      </c>
      <c r="B10083" s="6" t="s">
        <v>21750</v>
      </c>
      <c r="C10083" s="6" t="s">
        <v>21751</v>
      </c>
      <c r="D10083" s="12">
        <v>1</v>
      </c>
    </row>
    <row r="10084" spans="1:4" x14ac:dyDescent="0.2">
      <c r="A10084" s="6" t="s">
        <v>21507</v>
      </c>
      <c r="B10084" s="6" t="s">
        <v>21752</v>
      </c>
      <c r="C10084" s="6" t="s">
        <v>21753</v>
      </c>
      <c r="D10084" s="12">
        <v>1</v>
      </c>
    </row>
    <row r="10085" spans="1:4" x14ac:dyDescent="0.2">
      <c r="A10085" s="6" t="s">
        <v>21507</v>
      </c>
      <c r="B10085" s="6" t="s">
        <v>21754</v>
      </c>
      <c r="C10085" s="6" t="s">
        <v>21755</v>
      </c>
      <c r="D10085" s="12">
        <v>1</v>
      </c>
    </row>
    <row r="10086" spans="1:4" x14ac:dyDescent="0.2">
      <c r="A10086" s="6" t="s">
        <v>21507</v>
      </c>
      <c r="B10086" s="6" t="s">
        <v>21756</v>
      </c>
      <c r="C10086" s="6" t="s">
        <v>21757</v>
      </c>
      <c r="D10086" s="12">
        <v>1</v>
      </c>
    </row>
    <row r="10087" spans="1:4" x14ac:dyDescent="0.2">
      <c r="A10087" s="6" t="s">
        <v>21507</v>
      </c>
      <c r="B10087" s="6" t="s">
        <v>21758</v>
      </c>
      <c r="C10087" s="6" t="s">
        <v>21759</v>
      </c>
      <c r="D10087" s="12">
        <v>1</v>
      </c>
    </row>
    <row r="10088" spans="1:4" x14ac:dyDescent="0.2">
      <c r="A10088" s="6" t="s">
        <v>21507</v>
      </c>
      <c r="B10088" s="6" t="s">
        <v>21760</v>
      </c>
      <c r="C10088" s="6" t="s">
        <v>21761</v>
      </c>
      <c r="D10088" s="12">
        <v>1</v>
      </c>
    </row>
    <row r="10089" spans="1:4" x14ac:dyDescent="0.2">
      <c r="A10089" s="6" t="s">
        <v>21507</v>
      </c>
      <c r="B10089" s="6" t="s">
        <v>21762</v>
      </c>
      <c r="C10089" s="6" t="s">
        <v>21763</v>
      </c>
      <c r="D10089" s="12">
        <v>1</v>
      </c>
    </row>
    <row r="10090" spans="1:4" x14ac:dyDescent="0.2">
      <c r="A10090" s="6" t="s">
        <v>21507</v>
      </c>
      <c r="B10090" s="6" t="s">
        <v>21764</v>
      </c>
      <c r="C10090" s="6" t="s">
        <v>21765</v>
      </c>
      <c r="D10090" s="12">
        <v>1</v>
      </c>
    </row>
    <row r="10091" spans="1:4" x14ac:dyDescent="0.2">
      <c r="A10091" s="6" t="s">
        <v>21507</v>
      </c>
      <c r="B10091" s="6" t="s">
        <v>21766</v>
      </c>
      <c r="C10091" s="6" t="s">
        <v>21767</v>
      </c>
      <c r="D10091" s="12">
        <v>1</v>
      </c>
    </row>
    <row r="10092" spans="1:4" x14ac:dyDescent="0.2">
      <c r="A10092" s="6" t="s">
        <v>21507</v>
      </c>
      <c r="B10092" s="6" t="s">
        <v>21768</v>
      </c>
      <c r="C10092" s="6" t="s">
        <v>21769</v>
      </c>
      <c r="D10092" s="12">
        <v>1</v>
      </c>
    </row>
    <row r="10093" spans="1:4" x14ac:dyDescent="0.2">
      <c r="A10093" s="6" t="s">
        <v>21507</v>
      </c>
      <c r="B10093" s="6" t="s">
        <v>21770</v>
      </c>
      <c r="C10093" s="6" t="s">
        <v>21771</v>
      </c>
      <c r="D10093" s="12">
        <v>1</v>
      </c>
    </row>
    <row r="10094" spans="1:4" x14ac:dyDescent="0.2">
      <c r="A10094" s="6" t="s">
        <v>21507</v>
      </c>
      <c r="B10094" s="6" t="s">
        <v>21772</v>
      </c>
      <c r="C10094" s="6" t="s">
        <v>21773</v>
      </c>
      <c r="D10094" s="12">
        <v>1</v>
      </c>
    </row>
    <row r="10095" spans="1:4" x14ac:dyDescent="0.2">
      <c r="A10095" s="6" t="s">
        <v>21507</v>
      </c>
      <c r="B10095" s="6" t="s">
        <v>21774</v>
      </c>
      <c r="C10095" s="6" t="s">
        <v>21775</v>
      </c>
      <c r="D10095" s="12">
        <v>1</v>
      </c>
    </row>
    <row r="10096" spans="1:4" x14ac:dyDescent="0.2">
      <c r="A10096" s="6" t="s">
        <v>21507</v>
      </c>
      <c r="B10096" s="6" t="s">
        <v>21776</v>
      </c>
      <c r="C10096" s="6" t="s">
        <v>21777</v>
      </c>
      <c r="D10096" s="12">
        <v>1</v>
      </c>
    </row>
    <row r="10097" spans="1:4" x14ac:dyDescent="0.2">
      <c r="A10097" s="6" t="s">
        <v>21507</v>
      </c>
      <c r="B10097" s="6" t="s">
        <v>21778</v>
      </c>
      <c r="C10097" s="6" t="s">
        <v>21779</v>
      </c>
      <c r="D10097" s="12">
        <v>1</v>
      </c>
    </row>
    <row r="10098" spans="1:4" x14ac:dyDescent="0.2">
      <c r="A10098" s="6" t="s">
        <v>21507</v>
      </c>
      <c r="B10098" s="6" t="s">
        <v>21780</v>
      </c>
      <c r="C10098" s="6" t="s">
        <v>21781</v>
      </c>
      <c r="D10098" s="12">
        <v>1</v>
      </c>
    </row>
    <row r="10099" spans="1:4" x14ac:dyDescent="0.2">
      <c r="A10099" s="6" t="s">
        <v>21507</v>
      </c>
      <c r="B10099" s="6" t="s">
        <v>21782</v>
      </c>
      <c r="C10099" s="6" t="s">
        <v>21783</v>
      </c>
      <c r="D10099" s="12">
        <v>1</v>
      </c>
    </row>
    <row r="10100" spans="1:4" x14ac:dyDescent="0.2">
      <c r="A10100" s="6" t="s">
        <v>21507</v>
      </c>
      <c r="B10100" s="6" t="s">
        <v>21784</v>
      </c>
      <c r="C10100" s="6" t="s">
        <v>21785</v>
      </c>
      <c r="D10100" s="12">
        <v>1</v>
      </c>
    </row>
    <row r="10101" spans="1:4" x14ac:dyDescent="0.2">
      <c r="A10101" s="6" t="s">
        <v>21507</v>
      </c>
      <c r="B10101" s="6" t="s">
        <v>21786</v>
      </c>
      <c r="C10101" s="6" t="s">
        <v>21787</v>
      </c>
      <c r="D10101" s="12">
        <v>1</v>
      </c>
    </row>
    <row r="10102" spans="1:4" x14ac:dyDescent="0.2">
      <c r="A10102" s="6" t="s">
        <v>21507</v>
      </c>
      <c r="B10102" s="6" t="s">
        <v>21788</v>
      </c>
      <c r="C10102" s="6" t="s">
        <v>21789</v>
      </c>
      <c r="D10102" s="12">
        <v>1</v>
      </c>
    </row>
    <row r="10103" spans="1:4" x14ac:dyDescent="0.2">
      <c r="A10103" s="6" t="s">
        <v>21507</v>
      </c>
      <c r="B10103" s="6" t="s">
        <v>21790</v>
      </c>
      <c r="C10103" s="6" t="s">
        <v>21791</v>
      </c>
      <c r="D10103" s="12">
        <v>1</v>
      </c>
    </row>
    <row r="10104" spans="1:4" x14ac:dyDescent="0.2">
      <c r="A10104" s="6" t="s">
        <v>21507</v>
      </c>
      <c r="B10104" s="6" t="s">
        <v>21792</v>
      </c>
      <c r="C10104" s="6" t="s">
        <v>21793</v>
      </c>
      <c r="D10104" s="12">
        <v>1</v>
      </c>
    </row>
    <row r="10105" spans="1:4" x14ac:dyDescent="0.2">
      <c r="A10105" s="6" t="s">
        <v>21507</v>
      </c>
      <c r="B10105" s="6" t="s">
        <v>21794</v>
      </c>
      <c r="C10105" s="6" t="s">
        <v>21795</v>
      </c>
      <c r="D10105" s="12">
        <v>1</v>
      </c>
    </row>
    <row r="10106" spans="1:4" x14ac:dyDescent="0.2">
      <c r="A10106" s="6" t="s">
        <v>21507</v>
      </c>
      <c r="B10106" s="6" t="s">
        <v>21796</v>
      </c>
      <c r="C10106" s="6" t="s">
        <v>21797</v>
      </c>
      <c r="D10106" s="12">
        <v>1</v>
      </c>
    </row>
    <row r="10107" spans="1:4" x14ac:dyDescent="0.2">
      <c r="A10107" s="6" t="s">
        <v>21507</v>
      </c>
      <c r="B10107" s="6" t="s">
        <v>21798</v>
      </c>
      <c r="C10107" s="6" t="s">
        <v>21799</v>
      </c>
      <c r="D10107" s="12">
        <v>1</v>
      </c>
    </row>
    <row r="10108" spans="1:4" x14ac:dyDescent="0.2">
      <c r="A10108" s="6" t="s">
        <v>21507</v>
      </c>
      <c r="B10108" s="6" t="s">
        <v>21800</v>
      </c>
      <c r="C10108" s="6" t="s">
        <v>21681</v>
      </c>
      <c r="D10108" s="12">
        <v>1</v>
      </c>
    </row>
    <row r="10109" spans="1:4" x14ac:dyDescent="0.2">
      <c r="A10109" s="6" t="s">
        <v>21507</v>
      </c>
      <c r="B10109" s="6" t="s">
        <v>21801</v>
      </c>
      <c r="C10109" s="6" t="s">
        <v>21802</v>
      </c>
      <c r="D10109" s="12">
        <v>1</v>
      </c>
    </row>
    <row r="10110" spans="1:4" x14ac:dyDescent="0.2">
      <c r="A10110" s="6" t="s">
        <v>21507</v>
      </c>
      <c r="B10110" s="6" t="s">
        <v>21803</v>
      </c>
      <c r="C10110" s="6" t="s">
        <v>21804</v>
      </c>
      <c r="D10110" s="12">
        <v>1</v>
      </c>
    </row>
    <row r="10111" spans="1:4" x14ac:dyDescent="0.2">
      <c r="A10111" s="6" t="s">
        <v>21507</v>
      </c>
      <c r="B10111" s="6" t="s">
        <v>21805</v>
      </c>
      <c r="C10111" s="6" t="s">
        <v>21685</v>
      </c>
      <c r="D10111" s="12">
        <v>1</v>
      </c>
    </row>
    <row r="10112" spans="1:4" x14ac:dyDescent="0.2">
      <c r="A10112" s="6" t="s">
        <v>21507</v>
      </c>
      <c r="B10112" s="6" t="s">
        <v>21806</v>
      </c>
      <c r="C10112" s="6" t="s">
        <v>21577</v>
      </c>
      <c r="D10112" s="12">
        <v>1</v>
      </c>
    </row>
    <row r="10113" spans="1:4" x14ac:dyDescent="0.2">
      <c r="A10113" s="6" t="s">
        <v>21507</v>
      </c>
      <c r="B10113" s="6" t="s">
        <v>21807</v>
      </c>
      <c r="C10113" s="6" t="s">
        <v>21808</v>
      </c>
      <c r="D10113" s="12">
        <v>1</v>
      </c>
    </row>
    <row r="10114" spans="1:4" x14ac:dyDescent="0.2">
      <c r="A10114" s="6" t="s">
        <v>21507</v>
      </c>
      <c r="B10114" s="6" t="s">
        <v>21809</v>
      </c>
      <c r="C10114" s="6" t="s">
        <v>21810</v>
      </c>
      <c r="D10114" s="12">
        <v>1</v>
      </c>
    </row>
    <row r="10115" spans="1:4" x14ac:dyDescent="0.2">
      <c r="A10115" s="6" t="s">
        <v>21507</v>
      </c>
      <c r="B10115" s="6" t="s">
        <v>21811</v>
      </c>
      <c r="C10115" s="6" t="s">
        <v>21812</v>
      </c>
      <c r="D10115" s="12">
        <v>1</v>
      </c>
    </row>
    <row r="10116" spans="1:4" x14ac:dyDescent="0.2">
      <c r="A10116" s="6" t="s">
        <v>21507</v>
      </c>
      <c r="B10116" s="6" t="s">
        <v>21813</v>
      </c>
      <c r="C10116" s="6" t="s">
        <v>21814</v>
      </c>
      <c r="D10116" s="12">
        <v>1</v>
      </c>
    </row>
    <row r="10117" spans="1:4" x14ac:dyDescent="0.2">
      <c r="A10117" s="6" t="s">
        <v>21507</v>
      </c>
      <c r="B10117" s="6" t="s">
        <v>21815</v>
      </c>
      <c r="C10117" s="6" t="s">
        <v>21816</v>
      </c>
      <c r="D10117" s="12">
        <v>1</v>
      </c>
    </row>
    <row r="10118" spans="1:4" x14ac:dyDescent="0.2">
      <c r="A10118" s="6" t="s">
        <v>21507</v>
      </c>
      <c r="B10118" s="6" t="s">
        <v>21817</v>
      </c>
      <c r="C10118" s="6" t="s">
        <v>21818</v>
      </c>
      <c r="D10118" s="12">
        <v>1</v>
      </c>
    </row>
    <row r="10119" spans="1:4" x14ac:dyDescent="0.2">
      <c r="A10119" s="6" t="s">
        <v>21507</v>
      </c>
      <c r="B10119" s="6" t="s">
        <v>21819</v>
      </c>
      <c r="C10119" s="6" t="s">
        <v>21820</v>
      </c>
      <c r="D10119" s="12">
        <v>1</v>
      </c>
    </row>
    <row r="10120" spans="1:4" x14ac:dyDescent="0.2">
      <c r="A10120" s="6" t="s">
        <v>21507</v>
      </c>
      <c r="B10120" s="6" t="s">
        <v>21821</v>
      </c>
      <c r="C10120" s="6" t="s">
        <v>21822</v>
      </c>
      <c r="D10120" s="12">
        <v>1</v>
      </c>
    </row>
    <row r="10121" spans="1:4" x14ac:dyDescent="0.2">
      <c r="A10121" s="6" t="s">
        <v>21507</v>
      </c>
      <c r="B10121" s="6" t="s">
        <v>21823</v>
      </c>
      <c r="C10121" s="6" t="s">
        <v>21824</v>
      </c>
      <c r="D10121" s="12">
        <v>1</v>
      </c>
    </row>
    <row r="10122" spans="1:4" x14ac:dyDescent="0.2">
      <c r="A10122" s="6" t="s">
        <v>21507</v>
      </c>
      <c r="B10122" s="6" t="s">
        <v>21825</v>
      </c>
      <c r="C10122" s="6" t="s">
        <v>21826</v>
      </c>
      <c r="D10122" s="12">
        <v>1</v>
      </c>
    </row>
    <row r="10123" spans="1:4" x14ac:dyDescent="0.2">
      <c r="A10123" s="6" t="s">
        <v>21507</v>
      </c>
      <c r="B10123" s="6" t="s">
        <v>21827</v>
      </c>
      <c r="C10123" s="6" t="s">
        <v>21828</v>
      </c>
      <c r="D10123" s="12">
        <v>1</v>
      </c>
    </row>
    <row r="10124" spans="1:4" x14ac:dyDescent="0.2">
      <c r="A10124" s="6" t="s">
        <v>21507</v>
      </c>
      <c r="B10124" s="6" t="s">
        <v>21829</v>
      </c>
      <c r="C10124" s="6" t="s">
        <v>21830</v>
      </c>
      <c r="D10124" s="12">
        <v>1</v>
      </c>
    </row>
    <row r="10125" spans="1:4" x14ac:dyDescent="0.2">
      <c r="A10125" s="6" t="s">
        <v>21507</v>
      </c>
      <c r="B10125" s="6" t="s">
        <v>21831</v>
      </c>
      <c r="C10125" s="6" t="s">
        <v>21832</v>
      </c>
      <c r="D10125" s="12">
        <v>1</v>
      </c>
    </row>
    <row r="10126" spans="1:4" x14ac:dyDescent="0.2">
      <c r="A10126" s="6" t="s">
        <v>21507</v>
      </c>
      <c r="B10126" s="6" t="s">
        <v>21833</v>
      </c>
      <c r="C10126" s="6" t="s">
        <v>21834</v>
      </c>
      <c r="D10126" s="12">
        <v>1</v>
      </c>
    </row>
    <row r="10127" spans="1:4" x14ac:dyDescent="0.2">
      <c r="A10127" s="6" t="s">
        <v>21507</v>
      </c>
      <c r="B10127" s="6" t="s">
        <v>21835</v>
      </c>
      <c r="C10127" s="6" t="s">
        <v>21836</v>
      </c>
      <c r="D10127" s="12">
        <v>1</v>
      </c>
    </row>
    <row r="10128" spans="1:4" x14ac:dyDescent="0.2">
      <c r="A10128" s="6" t="s">
        <v>21507</v>
      </c>
      <c r="B10128" s="6" t="s">
        <v>21837</v>
      </c>
      <c r="C10128" s="6" t="s">
        <v>21838</v>
      </c>
      <c r="D10128" s="12">
        <v>1</v>
      </c>
    </row>
    <row r="10129" spans="1:4" x14ac:dyDescent="0.2">
      <c r="A10129" s="6" t="s">
        <v>21507</v>
      </c>
      <c r="B10129" s="6" t="s">
        <v>21839</v>
      </c>
      <c r="C10129" s="6" t="s">
        <v>21840</v>
      </c>
      <c r="D10129" s="12">
        <v>1</v>
      </c>
    </row>
    <row r="10130" spans="1:4" x14ac:dyDescent="0.2">
      <c r="A10130" s="6" t="s">
        <v>21507</v>
      </c>
      <c r="B10130" s="6" t="s">
        <v>21841</v>
      </c>
      <c r="C10130" s="6" t="s">
        <v>21842</v>
      </c>
      <c r="D10130" s="12">
        <v>1</v>
      </c>
    </row>
    <row r="10131" spans="1:4" x14ac:dyDescent="0.2">
      <c r="A10131" s="6" t="s">
        <v>21507</v>
      </c>
      <c r="B10131" s="6" t="s">
        <v>21843</v>
      </c>
      <c r="C10131" s="6" t="s">
        <v>21844</v>
      </c>
      <c r="D10131" s="12">
        <v>1</v>
      </c>
    </row>
    <row r="10132" spans="1:4" x14ac:dyDescent="0.2">
      <c r="A10132" s="6" t="s">
        <v>21507</v>
      </c>
      <c r="B10132" s="6" t="s">
        <v>21845</v>
      </c>
      <c r="C10132" s="6" t="s">
        <v>21846</v>
      </c>
      <c r="D10132" s="12">
        <v>1</v>
      </c>
    </row>
    <row r="10133" spans="1:4" x14ac:dyDescent="0.2">
      <c r="A10133" s="6" t="s">
        <v>21507</v>
      </c>
      <c r="B10133" s="6" t="s">
        <v>21847</v>
      </c>
      <c r="C10133" s="6" t="s">
        <v>21848</v>
      </c>
      <c r="D10133" s="12">
        <v>1</v>
      </c>
    </row>
    <row r="10134" spans="1:4" x14ac:dyDescent="0.2">
      <c r="A10134" s="6" t="s">
        <v>21507</v>
      </c>
      <c r="B10134" s="6" t="s">
        <v>21849</v>
      </c>
      <c r="C10134" s="6" t="s">
        <v>21850</v>
      </c>
      <c r="D10134" s="12">
        <v>1</v>
      </c>
    </row>
    <row r="10135" spans="1:4" x14ac:dyDescent="0.2">
      <c r="A10135" s="6" t="s">
        <v>21507</v>
      </c>
      <c r="B10135" s="6" t="s">
        <v>21851</v>
      </c>
      <c r="C10135" s="6" t="s">
        <v>21852</v>
      </c>
      <c r="D10135" s="12">
        <v>1</v>
      </c>
    </row>
    <row r="10136" spans="1:4" x14ac:dyDescent="0.2">
      <c r="A10136" s="6" t="s">
        <v>21507</v>
      </c>
      <c r="B10136" s="6" t="s">
        <v>21853</v>
      </c>
      <c r="C10136" s="6" t="s">
        <v>21854</v>
      </c>
      <c r="D10136" s="12">
        <v>1</v>
      </c>
    </row>
    <row r="10137" spans="1:4" x14ac:dyDescent="0.2">
      <c r="A10137" s="6" t="s">
        <v>21507</v>
      </c>
      <c r="B10137" s="6" t="s">
        <v>21855</v>
      </c>
      <c r="C10137" s="6" t="s">
        <v>21856</v>
      </c>
      <c r="D10137" s="12">
        <v>1</v>
      </c>
    </row>
    <row r="10138" spans="1:4" x14ac:dyDescent="0.2">
      <c r="A10138" s="6" t="s">
        <v>21507</v>
      </c>
      <c r="B10138" s="6" t="s">
        <v>21857</v>
      </c>
      <c r="C10138" s="6" t="s">
        <v>21858</v>
      </c>
      <c r="D10138" s="12">
        <v>1</v>
      </c>
    </row>
    <row r="10139" spans="1:4" x14ac:dyDescent="0.2">
      <c r="A10139" s="6" t="s">
        <v>21507</v>
      </c>
      <c r="B10139" s="6" t="s">
        <v>21859</v>
      </c>
      <c r="C10139" s="6" t="s">
        <v>21860</v>
      </c>
      <c r="D10139" s="12">
        <v>1</v>
      </c>
    </row>
    <row r="10140" spans="1:4" x14ac:dyDescent="0.2">
      <c r="A10140" s="6" t="s">
        <v>21507</v>
      </c>
      <c r="B10140" s="6" t="s">
        <v>21861</v>
      </c>
      <c r="C10140" s="6" t="s">
        <v>21862</v>
      </c>
      <c r="D10140" s="12">
        <v>1</v>
      </c>
    </row>
    <row r="10141" spans="1:4" x14ac:dyDescent="0.2">
      <c r="A10141" s="6" t="s">
        <v>21507</v>
      </c>
      <c r="B10141" s="6" t="s">
        <v>21863</v>
      </c>
      <c r="C10141" s="6" t="s">
        <v>21864</v>
      </c>
      <c r="D10141" s="12">
        <v>1</v>
      </c>
    </row>
    <row r="10142" spans="1:4" x14ac:dyDescent="0.2">
      <c r="A10142" s="6" t="s">
        <v>21507</v>
      </c>
      <c r="B10142" s="6" t="s">
        <v>21865</v>
      </c>
      <c r="C10142" s="6" t="s">
        <v>21866</v>
      </c>
      <c r="D10142" s="12">
        <v>1</v>
      </c>
    </row>
    <row r="10143" spans="1:4" x14ac:dyDescent="0.2">
      <c r="A10143" s="6" t="s">
        <v>21507</v>
      </c>
      <c r="B10143" s="6" t="s">
        <v>21867</v>
      </c>
      <c r="C10143" s="6" t="s">
        <v>21868</v>
      </c>
      <c r="D10143" s="12">
        <v>1</v>
      </c>
    </row>
    <row r="10144" spans="1:4" x14ac:dyDescent="0.2">
      <c r="A10144" s="6" t="s">
        <v>21507</v>
      </c>
      <c r="B10144" s="6" t="s">
        <v>21869</v>
      </c>
      <c r="C10144" s="6" t="s">
        <v>21870</v>
      </c>
      <c r="D10144" s="12">
        <v>1</v>
      </c>
    </row>
    <row r="10145" spans="1:4" x14ac:dyDescent="0.2">
      <c r="A10145" s="6" t="s">
        <v>21507</v>
      </c>
      <c r="B10145" s="6" t="s">
        <v>21871</v>
      </c>
      <c r="C10145" s="6" t="s">
        <v>21872</v>
      </c>
      <c r="D10145" s="12">
        <v>1</v>
      </c>
    </row>
    <row r="10146" spans="1:4" x14ac:dyDescent="0.2">
      <c r="A10146" s="6" t="s">
        <v>21507</v>
      </c>
      <c r="B10146" s="6" t="s">
        <v>21873</v>
      </c>
      <c r="C10146" s="6" t="s">
        <v>21874</v>
      </c>
      <c r="D10146" s="12">
        <v>1</v>
      </c>
    </row>
    <row r="10147" spans="1:4" x14ac:dyDescent="0.2">
      <c r="A10147" s="6" t="s">
        <v>21507</v>
      </c>
      <c r="B10147" s="6" t="s">
        <v>21875</v>
      </c>
      <c r="C10147" s="6" t="s">
        <v>21876</v>
      </c>
      <c r="D10147" s="12">
        <v>1</v>
      </c>
    </row>
    <row r="10148" spans="1:4" x14ac:dyDescent="0.2">
      <c r="A10148" s="6" t="s">
        <v>21507</v>
      </c>
      <c r="B10148" s="6" t="s">
        <v>21877</v>
      </c>
      <c r="C10148" s="6" t="s">
        <v>21878</v>
      </c>
      <c r="D10148" s="12">
        <v>1</v>
      </c>
    </row>
    <row r="10149" spans="1:4" x14ac:dyDescent="0.2">
      <c r="A10149" s="6" t="s">
        <v>21507</v>
      </c>
      <c r="B10149" s="6" t="s">
        <v>21879</v>
      </c>
      <c r="C10149" s="6" t="s">
        <v>21880</v>
      </c>
      <c r="D10149" s="12">
        <v>1</v>
      </c>
    </row>
    <row r="10150" spans="1:4" x14ac:dyDescent="0.2">
      <c r="A10150" s="6" t="s">
        <v>21507</v>
      </c>
      <c r="B10150" s="6" t="s">
        <v>21881</v>
      </c>
      <c r="C10150" s="6" t="s">
        <v>21882</v>
      </c>
      <c r="D10150" s="12">
        <v>1</v>
      </c>
    </row>
    <row r="10151" spans="1:4" x14ac:dyDescent="0.2">
      <c r="A10151" s="6" t="s">
        <v>21507</v>
      </c>
      <c r="B10151" s="6" t="s">
        <v>21883</v>
      </c>
      <c r="C10151" s="6" t="s">
        <v>21884</v>
      </c>
      <c r="D10151" s="12">
        <v>1</v>
      </c>
    </row>
    <row r="10152" spans="1:4" x14ac:dyDescent="0.2">
      <c r="A10152" s="6" t="s">
        <v>21507</v>
      </c>
      <c r="B10152" s="6" t="s">
        <v>21885</v>
      </c>
      <c r="C10152" s="6" t="s">
        <v>21886</v>
      </c>
      <c r="D10152" s="12">
        <v>1</v>
      </c>
    </row>
    <row r="10153" spans="1:4" x14ac:dyDescent="0.2">
      <c r="A10153" s="6" t="s">
        <v>21507</v>
      </c>
      <c r="B10153" s="6" t="s">
        <v>21887</v>
      </c>
      <c r="C10153" s="6" t="s">
        <v>21888</v>
      </c>
      <c r="D10153" s="12">
        <v>1</v>
      </c>
    </row>
    <row r="10154" spans="1:4" x14ac:dyDescent="0.2">
      <c r="A10154" s="6" t="s">
        <v>21507</v>
      </c>
      <c r="B10154" s="6" t="s">
        <v>21889</v>
      </c>
      <c r="C10154" s="6" t="s">
        <v>21890</v>
      </c>
      <c r="D10154" s="12">
        <v>1</v>
      </c>
    </row>
    <row r="10155" spans="1:4" x14ac:dyDescent="0.2">
      <c r="A10155" s="6" t="s">
        <v>21507</v>
      </c>
      <c r="B10155" s="6" t="s">
        <v>21891</v>
      </c>
      <c r="C10155" s="6" t="s">
        <v>21892</v>
      </c>
      <c r="D10155" s="12">
        <v>1</v>
      </c>
    </row>
    <row r="10156" spans="1:4" x14ac:dyDescent="0.2">
      <c r="A10156" s="6" t="s">
        <v>21507</v>
      </c>
      <c r="B10156" s="6" t="s">
        <v>21893</v>
      </c>
      <c r="C10156" s="6" t="s">
        <v>21894</v>
      </c>
      <c r="D10156" s="12">
        <v>1</v>
      </c>
    </row>
    <row r="10157" spans="1:4" x14ac:dyDescent="0.2">
      <c r="A10157" s="6" t="s">
        <v>21507</v>
      </c>
      <c r="B10157" s="6" t="s">
        <v>21895</v>
      </c>
      <c r="C10157" s="6" t="s">
        <v>21896</v>
      </c>
      <c r="D10157" s="12">
        <v>1</v>
      </c>
    </row>
    <row r="10158" spans="1:4" x14ac:dyDescent="0.2">
      <c r="A10158" s="6" t="s">
        <v>21507</v>
      </c>
      <c r="B10158" s="6" t="s">
        <v>21897</v>
      </c>
      <c r="C10158" s="6" t="s">
        <v>21898</v>
      </c>
      <c r="D10158" s="12">
        <v>1</v>
      </c>
    </row>
    <row r="10159" spans="1:4" x14ac:dyDescent="0.2">
      <c r="A10159" s="6" t="s">
        <v>21507</v>
      </c>
      <c r="B10159" s="6" t="s">
        <v>21899</v>
      </c>
      <c r="C10159" s="6" t="s">
        <v>21900</v>
      </c>
      <c r="D10159" s="12">
        <v>1</v>
      </c>
    </row>
    <row r="10160" spans="1:4" x14ac:dyDescent="0.2">
      <c r="A10160" s="6" t="s">
        <v>21507</v>
      </c>
      <c r="B10160" s="6" t="s">
        <v>21901</v>
      </c>
      <c r="C10160" s="6" t="s">
        <v>21902</v>
      </c>
      <c r="D10160" s="12">
        <v>1</v>
      </c>
    </row>
    <row r="10161" spans="1:4" x14ac:dyDescent="0.2">
      <c r="A10161" s="6" t="s">
        <v>21507</v>
      </c>
      <c r="B10161" s="6" t="s">
        <v>21903</v>
      </c>
      <c r="C10161" s="6" t="s">
        <v>21904</v>
      </c>
      <c r="D10161" s="12">
        <v>1</v>
      </c>
    </row>
    <row r="10162" spans="1:4" x14ac:dyDescent="0.2">
      <c r="A10162" s="6" t="s">
        <v>21507</v>
      </c>
      <c r="B10162" s="6" t="s">
        <v>21905</v>
      </c>
      <c r="C10162" s="6" t="s">
        <v>21906</v>
      </c>
      <c r="D10162" s="12">
        <v>1</v>
      </c>
    </row>
    <row r="10163" spans="1:4" x14ac:dyDescent="0.2">
      <c r="A10163" s="6" t="s">
        <v>21507</v>
      </c>
      <c r="B10163" s="6" t="s">
        <v>21907</v>
      </c>
      <c r="C10163" s="6" t="s">
        <v>21908</v>
      </c>
      <c r="D10163" s="12">
        <v>1</v>
      </c>
    </row>
    <row r="10164" spans="1:4" x14ac:dyDescent="0.2">
      <c r="A10164" s="6" t="s">
        <v>21507</v>
      </c>
      <c r="B10164" s="6" t="s">
        <v>21909</v>
      </c>
      <c r="C10164" s="6" t="s">
        <v>21910</v>
      </c>
      <c r="D10164" s="12">
        <v>1</v>
      </c>
    </row>
    <row r="10165" spans="1:4" x14ac:dyDescent="0.2">
      <c r="A10165" s="6" t="s">
        <v>21507</v>
      </c>
      <c r="B10165" s="6" t="s">
        <v>21911</v>
      </c>
      <c r="C10165" s="6" t="s">
        <v>21908</v>
      </c>
      <c r="D10165" s="12">
        <v>1</v>
      </c>
    </row>
    <row r="10166" spans="1:4" x14ac:dyDescent="0.2">
      <c r="A10166" s="6" t="s">
        <v>21507</v>
      </c>
      <c r="B10166" s="6" t="s">
        <v>21912</v>
      </c>
      <c r="C10166" s="6" t="s">
        <v>21913</v>
      </c>
      <c r="D10166" s="12">
        <v>1</v>
      </c>
    </row>
    <row r="10167" spans="1:4" x14ac:dyDescent="0.2">
      <c r="A10167" s="6" t="s">
        <v>21507</v>
      </c>
      <c r="B10167" s="6" t="s">
        <v>21914</v>
      </c>
      <c r="C10167" s="6" t="s">
        <v>21915</v>
      </c>
      <c r="D10167" s="12">
        <v>1</v>
      </c>
    </row>
    <row r="10168" spans="1:4" x14ac:dyDescent="0.2">
      <c r="A10168" s="6" t="s">
        <v>21507</v>
      </c>
      <c r="B10168" s="6" t="s">
        <v>21916</v>
      </c>
      <c r="C10168" s="6" t="s">
        <v>21917</v>
      </c>
      <c r="D10168" s="12">
        <v>1</v>
      </c>
    </row>
    <row r="10169" spans="1:4" x14ac:dyDescent="0.2">
      <c r="A10169" s="6" t="s">
        <v>21507</v>
      </c>
      <c r="B10169" s="6" t="s">
        <v>21918</v>
      </c>
      <c r="C10169" s="6" t="s">
        <v>21919</v>
      </c>
      <c r="D10169" s="12">
        <v>1</v>
      </c>
    </row>
    <row r="10170" spans="1:4" x14ac:dyDescent="0.2">
      <c r="A10170" s="6" t="s">
        <v>21507</v>
      </c>
      <c r="B10170" s="6" t="s">
        <v>21920</v>
      </c>
      <c r="C10170" s="6" t="s">
        <v>21921</v>
      </c>
      <c r="D10170" s="12">
        <v>1</v>
      </c>
    </row>
    <row r="10171" spans="1:4" x14ac:dyDescent="0.2">
      <c r="A10171" s="6" t="s">
        <v>8485</v>
      </c>
      <c r="B10171" s="6" t="s">
        <v>21922</v>
      </c>
      <c r="C10171" s="6" t="s">
        <v>21923</v>
      </c>
      <c r="D10171" s="12">
        <v>1</v>
      </c>
    </row>
    <row r="10172" spans="1:4" x14ac:dyDescent="0.2">
      <c r="A10172" s="6" t="s">
        <v>8485</v>
      </c>
      <c r="B10172" s="6" t="s">
        <v>21924</v>
      </c>
      <c r="C10172" s="6" t="s">
        <v>21925</v>
      </c>
      <c r="D10172" s="12">
        <v>1</v>
      </c>
    </row>
    <row r="10173" spans="1:4" x14ac:dyDescent="0.2">
      <c r="A10173" s="6" t="s">
        <v>8485</v>
      </c>
      <c r="B10173" s="6" t="s">
        <v>21926</v>
      </c>
      <c r="C10173" s="6" t="s">
        <v>21927</v>
      </c>
      <c r="D10173" s="12">
        <v>1</v>
      </c>
    </row>
    <row r="10174" spans="1:4" x14ac:dyDescent="0.2">
      <c r="A10174" s="6" t="s">
        <v>8485</v>
      </c>
      <c r="B10174" s="6" t="s">
        <v>8486</v>
      </c>
      <c r="C10174" s="6" t="s">
        <v>8487</v>
      </c>
      <c r="D10174" s="12">
        <v>1</v>
      </c>
    </row>
    <row r="10175" spans="1:4" x14ac:dyDescent="0.2">
      <c r="A10175" s="6" t="s">
        <v>8485</v>
      </c>
      <c r="B10175" s="6" t="s">
        <v>8488</v>
      </c>
      <c r="C10175" s="6" t="s">
        <v>8489</v>
      </c>
      <c r="D10175" s="12">
        <v>1</v>
      </c>
    </row>
    <row r="10176" spans="1:4" x14ac:dyDescent="0.2">
      <c r="A10176" s="6" t="s">
        <v>8485</v>
      </c>
      <c r="B10176" s="6" t="s">
        <v>8490</v>
      </c>
      <c r="C10176" s="6" t="s">
        <v>8491</v>
      </c>
      <c r="D10176" s="12">
        <v>1</v>
      </c>
    </row>
    <row r="10177" spans="1:4" x14ac:dyDescent="0.2">
      <c r="A10177" s="6" t="s">
        <v>8485</v>
      </c>
      <c r="B10177" s="6" t="s">
        <v>8492</v>
      </c>
      <c r="C10177" s="6" t="s">
        <v>8493</v>
      </c>
      <c r="D10177" s="12">
        <v>1</v>
      </c>
    </row>
    <row r="10178" spans="1:4" x14ac:dyDescent="0.2">
      <c r="A10178" s="6" t="s">
        <v>8485</v>
      </c>
      <c r="B10178" s="6" t="s">
        <v>8494</v>
      </c>
      <c r="C10178" s="6" t="s">
        <v>8495</v>
      </c>
      <c r="D10178" s="12">
        <v>1</v>
      </c>
    </row>
    <row r="10179" spans="1:4" x14ac:dyDescent="0.2">
      <c r="A10179" s="6" t="s">
        <v>8485</v>
      </c>
      <c r="B10179" s="6" t="s">
        <v>21928</v>
      </c>
      <c r="C10179" s="6" t="s">
        <v>21929</v>
      </c>
      <c r="D10179" s="12">
        <v>1</v>
      </c>
    </row>
    <row r="10180" spans="1:4" x14ac:dyDescent="0.2">
      <c r="A10180" s="6" t="s">
        <v>21930</v>
      </c>
      <c r="B10180" s="6" t="s">
        <v>21931</v>
      </c>
      <c r="C10180" s="6" t="s">
        <v>21932</v>
      </c>
      <c r="D10180" s="12">
        <v>1</v>
      </c>
    </row>
    <row r="10181" spans="1:4" x14ac:dyDescent="0.2">
      <c r="A10181" s="6" t="s">
        <v>21930</v>
      </c>
      <c r="B10181" s="6" t="s">
        <v>21933</v>
      </c>
      <c r="C10181" s="6" t="s">
        <v>21934</v>
      </c>
      <c r="D10181" s="12">
        <v>1</v>
      </c>
    </row>
    <row r="10182" spans="1:4" x14ac:dyDescent="0.2">
      <c r="A10182" s="6" t="s">
        <v>21930</v>
      </c>
      <c r="B10182" s="6" t="s">
        <v>21935</v>
      </c>
      <c r="C10182" s="6" t="s">
        <v>21936</v>
      </c>
      <c r="D10182" s="12">
        <v>1</v>
      </c>
    </row>
    <row r="10183" spans="1:4" x14ac:dyDescent="0.2">
      <c r="A10183" s="6" t="s">
        <v>21930</v>
      </c>
      <c r="B10183" s="6" t="s">
        <v>21937</v>
      </c>
      <c r="C10183" s="6" t="s">
        <v>21938</v>
      </c>
      <c r="D10183" s="12">
        <v>1</v>
      </c>
    </row>
    <row r="10184" spans="1:4" x14ac:dyDescent="0.2">
      <c r="A10184" s="6" t="s">
        <v>21930</v>
      </c>
      <c r="B10184" s="6" t="s">
        <v>21939</v>
      </c>
      <c r="C10184" s="6" t="s">
        <v>21940</v>
      </c>
      <c r="D10184" s="12">
        <v>1</v>
      </c>
    </row>
    <row r="10185" spans="1:4" x14ac:dyDescent="0.2">
      <c r="A10185" s="6" t="s">
        <v>21930</v>
      </c>
      <c r="B10185" s="6" t="s">
        <v>21941</v>
      </c>
      <c r="C10185" s="6" t="s">
        <v>21942</v>
      </c>
      <c r="D10185" s="12">
        <v>1</v>
      </c>
    </row>
    <row r="10186" spans="1:4" x14ac:dyDescent="0.2">
      <c r="A10186" s="6" t="s">
        <v>21943</v>
      </c>
      <c r="B10186" s="6" t="s">
        <v>21944</v>
      </c>
      <c r="C10186" s="6" t="s">
        <v>21945</v>
      </c>
      <c r="D10186" s="12">
        <v>1</v>
      </c>
    </row>
    <row r="10187" spans="1:4" x14ac:dyDescent="0.2">
      <c r="A10187" s="6" t="s">
        <v>21946</v>
      </c>
      <c r="B10187" s="6" t="s">
        <v>21947</v>
      </c>
      <c r="C10187" s="6" t="s">
        <v>21948</v>
      </c>
      <c r="D10187" s="12">
        <v>1</v>
      </c>
    </row>
    <row r="10188" spans="1:4" x14ac:dyDescent="0.2">
      <c r="A10188" s="6" t="s">
        <v>21949</v>
      </c>
      <c r="B10188" s="6" t="s">
        <v>21950</v>
      </c>
      <c r="C10188" s="6" t="s">
        <v>21951</v>
      </c>
      <c r="D10188" s="12">
        <v>1</v>
      </c>
    </row>
    <row r="10189" spans="1:4" x14ac:dyDescent="0.2">
      <c r="A10189" s="6" t="s">
        <v>21952</v>
      </c>
      <c r="B10189" s="6" t="s">
        <v>21953</v>
      </c>
      <c r="C10189" s="6" t="s">
        <v>21954</v>
      </c>
      <c r="D10189" s="12">
        <v>1</v>
      </c>
    </row>
    <row r="10190" spans="1:4" x14ac:dyDescent="0.2">
      <c r="A10190" s="6" t="s">
        <v>21952</v>
      </c>
      <c r="B10190" s="6" t="s">
        <v>21955</v>
      </c>
      <c r="C10190" s="6" t="s">
        <v>21956</v>
      </c>
      <c r="D10190" s="12">
        <v>1</v>
      </c>
    </row>
    <row r="10191" spans="1:4" x14ac:dyDescent="0.2">
      <c r="A10191" s="6" t="s">
        <v>21952</v>
      </c>
      <c r="B10191" s="6" t="s">
        <v>21957</v>
      </c>
      <c r="C10191" s="6" t="s">
        <v>21958</v>
      </c>
      <c r="D10191" s="12">
        <v>1</v>
      </c>
    </row>
    <row r="10192" spans="1:4" x14ac:dyDescent="0.2">
      <c r="A10192" s="6" t="s">
        <v>21952</v>
      </c>
      <c r="B10192" s="6" t="s">
        <v>21959</v>
      </c>
      <c r="C10192" s="6" t="s">
        <v>21960</v>
      </c>
      <c r="D10192" s="12">
        <v>1</v>
      </c>
    </row>
    <row r="10193" spans="1:4" x14ac:dyDescent="0.2">
      <c r="A10193" s="6" t="s">
        <v>21952</v>
      </c>
      <c r="B10193" s="6" t="s">
        <v>21961</v>
      </c>
      <c r="C10193" s="6" t="s">
        <v>21962</v>
      </c>
      <c r="D10193" s="12">
        <v>1</v>
      </c>
    </row>
    <row r="10194" spans="1:4" x14ac:dyDescent="0.2">
      <c r="A10194" s="6" t="s">
        <v>21952</v>
      </c>
      <c r="B10194" s="6" t="s">
        <v>21963</v>
      </c>
      <c r="C10194" s="6" t="s">
        <v>21964</v>
      </c>
      <c r="D10194" s="12">
        <v>1</v>
      </c>
    </row>
    <row r="10195" spans="1:4" x14ac:dyDescent="0.2">
      <c r="A10195" s="6" t="s">
        <v>21952</v>
      </c>
      <c r="B10195" s="6" t="s">
        <v>21965</v>
      </c>
      <c r="C10195" s="6" t="s">
        <v>21966</v>
      </c>
      <c r="D10195" s="12">
        <v>1</v>
      </c>
    </row>
    <row r="10196" spans="1:4" x14ac:dyDescent="0.2">
      <c r="A10196" s="6" t="s">
        <v>21952</v>
      </c>
      <c r="B10196" s="6" t="s">
        <v>21967</v>
      </c>
      <c r="C10196" s="6" t="s">
        <v>21968</v>
      </c>
      <c r="D10196" s="12">
        <v>1</v>
      </c>
    </row>
    <row r="10197" spans="1:4" x14ac:dyDescent="0.2">
      <c r="A10197" s="6" t="s">
        <v>21952</v>
      </c>
      <c r="B10197" s="6" t="s">
        <v>21969</v>
      </c>
      <c r="C10197" s="6" t="s">
        <v>21970</v>
      </c>
      <c r="D10197" s="12">
        <v>1</v>
      </c>
    </row>
    <row r="10198" spans="1:4" x14ac:dyDescent="0.2">
      <c r="A10198" s="6" t="s">
        <v>21952</v>
      </c>
      <c r="B10198" s="6" t="s">
        <v>21971</v>
      </c>
      <c r="C10198" s="6" t="s">
        <v>21972</v>
      </c>
      <c r="D10198" s="12">
        <v>1</v>
      </c>
    </row>
    <row r="10199" spans="1:4" x14ac:dyDescent="0.2">
      <c r="A10199" s="6" t="s">
        <v>21952</v>
      </c>
      <c r="B10199" s="6" t="s">
        <v>21973</v>
      </c>
      <c r="C10199" s="6" t="s">
        <v>21974</v>
      </c>
      <c r="D10199" s="12">
        <v>1</v>
      </c>
    </row>
    <row r="10200" spans="1:4" x14ac:dyDescent="0.2">
      <c r="A10200" s="6" t="s">
        <v>21952</v>
      </c>
      <c r="B10200" s="6" t="s">
        <v>21975</v>
      </c>
      <c r="C10200" s="6" t="s">
        <v>21976</v>
      </c>
      <c r="D10200" s="12">
        <v>1</v>
      </c>
    </row>
    <row r="10201" spans="1:4" x14ac:dyDescent="0.2">
      <c r="A10201" s="6" t="s">
        <v>21952</v>
      </c>
      <c r="B10201" s="6" t="s">
        <v>21977</v>
      </c>
      <c r="C10201" s="6" t="s">
        <v>21978</v>
      </c>
      <c r="D10201" s="12">
        <v>1</v>
      </c>
    </row>
    <row r="10202" spans="1:4" x14ac:dyDescent="0.2">
      <c r="A10202" s="6" t="s">
        <v>21952</v>
      </c>
      <c r="B10202" s="6" t="s">
        <v>21979</v>
      </c>
      <c r="C10202" s="6" t="s">
        <v>21980</v>
      </c>
      <c r="D10202" s="12">
        <v>1</v>
      </c>
    </row>
    <row r="10203" spans="1:4" x14ac:dyDescent="0.2">
      <c r="A10203" s="6" t="s">
        <v>21981</v>
      </c>
      <c r="B10203" s="6" t="s">
        <v>21982</v>
      </c>
      <c r="C10203" s="6" t="s">
        <v>21983</v>
      </c>
      <c r="D10203" s="12">
        <v>1</v>
      </c>
    </row>
    <row r="10204" spans="1:4" x14ac:dyDescent="0.2">
      <c r="A10204" s="6" t="s">
        <v>21981</v>
      </c>
      <c r="B10204" s="6" t="s">
        <v>21984</v>
      </c>
      <c r="C10204" s="6" t="s">
        <v>21985</v>
      </c>
      <c r="D10204" s="12">
        <v>1</v>
      </c>
    </row>
    <row r="10205" spans="1:4" x14ac:dyDescent="0.2">
      <c r="A10205" s="6" t="s">
        <v>21981</v>
      </c>
      <c r="B10205" s="6" t="s">
        <v>21986</v>
      </c>
      <c r="C10205" s="6" t="s">
        <v>21987</v>
      </c>
      <c r="D10205" s="12">
        <v>1</v>
      </c>
    </row>
    <row r="10206" spans="1:4" x14ac:dyDescent="0.2">
      <c r="A10206" s="6" t="s">
        <v>21988</v>
      </c>
      <c r="B10206" s="6" t="s">
        <v>21989</v>
      </c>
      <c r="C10206" s="6" t="s">
        <v>21990</v>
      </c>
      <c r="D10206" s="12">
        <v>1</v>
      </c>
    </row>
    <row r="10207" spans="1:4" x14ac:dyDescent="0.2">
      <c r="A10207" s="6" t="s">
        <v>21988</v>
      </c>
      <c r="B10207" s="6" t="s">
        <v>21991</v>
      </c>
      <c r="C10207" s="6" t="s">
        <v>21992</v>
      </c>
      <c r="D10207" s="12">
        <v>1</v>
      </c>
    </row>
    <row r="10208" spans="1:4" x14ac:dyDescent="0.2">
      <c r="A10208" s="6" t="s">
        <v>21988</v>
      </c>
      <c r="B10208" s="6" t="s">
        <v>21993</v>
      </c>
      <c r="C10208" s="6" t="s">
        <v>21994</v>
      </c>
      <c r="D10208" s="12">
        <v>1</v>
      </c>
    </row>
    <row r="10209" spans="1:4" x14ac:dyDescent="0.2">
      <c r="A10209" s="6" t="s">
        <v>21988</v>
      </c>
      <c r="B10209" s="6" t="s">
        <v>21995</v>
      </c>
      <c r="C10209" s="6" t="s">
        <v>21996</v>
      </c>
      <c r="D10209" s="12">
        <v>1</v>
      </c>
    </row>
    <row r="10210" spans="1:4" x14ac:dyDescent="0.2">
      <c r="A10210" s="6" t="s">
        <v>21988</v>
      </c>
      <c r="B10210" s="6" t="s">
        <v>21997</v>
      </c>
      <c r="C10210" s="6" t="s">
        <v>21998</v>
      </c>
      <c r="D10210" s="12">
        <v>1</v>
      </c>
    </row>
    <row r="10211" spans="1:4" x14ac:dyDescent="0.2">
      <c r="A10211" s="6" t="s">
        <v>21988</v>
      </c>
      <c r="B10211" s="6" t="s">
        <v>21999</v>
      </c>
      <c r="C10211" s="6" t="s">
        <v>22000</v>
      </c>
      <c r="D10211" s="12">
        <v>1</v>
      </c>
    </row>
    <row r="10212" spans="1:4" x14ac:dyDescent="0.2">
      <c r="A10212" s="6" t="s">
        <v>22001</v>
      </c>
      <c r="B10212" s="6" t="s">
        <v>22002</v>
      </c>
      <c r="C10212" s="6" t="s">
        <v>22003</v>
      </c>
      <c r="D10212" s="12">
        <v>1</v>
      </c>
    </row>
    <row r="10213" spans="1:4" x14ac:dyDescent="0.2">
      <c r="A10213" s="6" t="s">
        <v>22001</v>
      </c>
      <c r="B10213" s="6" t="s">
        <v>22004</v>
      </c>
      <c r="C10213" s="6" t="s">
        <v>22005</v>
      </c>
      <c r="D10213" s="12">
        <v>1</v>
      </c>
    </row>
    <row r="10214" spans="1:4" x14ac:dyDescent="0.2">
      <c r="A10214" s="6" t="s">
        <v>22001</v>
      </c>
      <c r="B10214" s="6" t="s">
        <v>22006</v>
      </c>
      <c r="C10214" s="6" t="s">
        <v>22007</v>
      </c>
      <c r="D10214" s="12">
        <v>1</v>
      </c>
    </row>
    <row r="10215" spans="1:4" x14ac:dyDescent="0.2">
      <c r="A10215" s="6" t="s">
        <v>22008</v>
      </c>
      <c r="B10215" s="6" t="s">
        <v>22009</v>
      </c>
      <c r="C10215" s="6" t="s">
        <v>22010</v>
      </c>
      <c r="D10215" s="12">
        <v>1</v>
      </c>
    </row>
    <row r="10216" spans="1:4" x14ac:dyDescent="0.2">
      <c r="A10216" s="6" t="s">
        <v>22011</v>
      </c>
      <c r="B10216" s="6" t="s">
        <v>22012</v>
      </c>
      <c r="C10216" s="6" t="s">
        <v>22013</v>
      </c>
      <c r="D10216" s="12">
        <v>1</v>
      </c>
    </row>
    <row r="10217" spans="1:4" x14ac:dyDescent="0.2">
      <c r="A10217" s="6" t="s">
        <v>22011</v>
      </c>
      <c r="B10217" s="6" t="s">
        <v>22014</v>
      </c>
      <c r="C10217" s="6" t="s">
        <v>22015</v>
      </c>
      <c r="D10217" s="12">
        <v>1</v>
      </c>
    </row>
    <row r="10218" spans="1:4" x14ac:dyDescent="0.2">
      <c r="A10218" s="6" t="s">
        <v>22011</v>
      </c>
      <c r="B10218" s="6" t="s">
        <v>22016</v>
      </c>
      <c r="C10218" s="6" t="s">
        <v>22017</v>
      </c>
      <c r="D10218" s="12">
        <v>1</v>
      </c>
    </row>
    <row r="10219" spans="1:4" x14ac:dyDescent="0.2">
      <c r="A10219" s="6" t="s">
        <v>22011</v>
      </c>
      <c r="B10219" s="6" t="s">
        <v>22018</v>
      </c>
      <c r="C10219" s="6" t="s">
        <v>22019</v>
      </c>
      <c r="D10219" s="12">
        <v>1</v>
      </c>
    </row>
    <row r="10220" spans="1:4" x14ac:dyDescent="0.2">
      <c r="A10220" s="6" t="s">
        <v>8496</v>
      </c>
      <c r="B10220" s="6" t="s">
        <v>8497</v>
      </c>
      <c r="C10220" s="6" t="s">
        <v>8498</v>
      </c>
      <c r="D10220" s="12">
        <v>1</v>
      </c>
    </row>
    <row r="10221" spans="1:4" x14ac:dyDescent="0.2">
      <c r="A10221" s="6" t="s">
        <v>8496</v>
      </c>
      <c r="B10221" s="6" t="s">
        <v>8499</v>
      </c>
      <c r="C10221" s="6" t="s">
        <v>8500</v>
      </c>
      <c r="D10221" s="12">
        <v>1</v>
      </c>
    </row>
    <row r="10222" spans="1:4" x14ac:dyDescent="0.2">
      <c r="A10222" s="6" t="s">
        <v>8496</v>
      </c>
      <c r="B10222" s="6" t="s">
        <v>8501</v>
      </c>
      <c r="C10222" s="6" t="s">
        <v>8502</v>
      </c>
      <c r="D10222" s="12">
        <v>1</v>
      </c>
    </row>
    <row r="10223" spans="1:4" x14ac:dyDescent="0.2">
      <c r="A10223" s="6" t="s">
        <v>8496</v>
      </c>
      <c r="B10223" s="6" t="s">
        <v>8503</v>
      </c>
      <c r="C10223" s="6" t="s">
        <v>8504</v>
      </c>
      <c r="D10223" s="12">
        <v>1</v>
      </c>
    </row>
    <row r="10224" spans="1:4" x14ac:dyDescent="0.2">
      <c r="A10224" s="6" t="s">
        <v>8496</v>
      </c>
      <c r="B10224" s="6" t="s">
        <v>8505</v>
      </c>
      <c r="C10224" s="6" t="s">
        <v>8506</v>
      </c>
      <c r="D10224" s="12">
        <v>1</v>
      </c>
    </row>
    <row r="10225" spans="1:4" x14ac:dyDescent="0.2">
      <c r="A10225" s="6" t="s">
        <v>8496</v>
      </c>
      <c r="B10225" s="6" t="s">
        <v>8507</v>
      </c>
      <c r="C10225" s="6" t="s">
        <v>8508</v>
      </c>
      <c r="D10225" s="12">
        <v>1</v>
      </c>
    </row>
    <row r="10226" spans="1:4" x14ac:dyDescent="0.2">
      <c r="A10226" s="6" t="s">
        <v>8496</v>
      </c>
      <c r="B10226" s="6" t="s">
        <v>8509</v>
      </c>
      <c r="C10226" s="6" t="s">
        <v>8510</v>
      </c>
      <c r="D10226" s="12">
        <v>1</v>
      </c>
    </row>
    <row r="10227" spans="1:4" x14ac:dyDescent="0.2">
      <c r="A10227" s="6" t="s">
        <v>8496</v>
      </c>
      <c r="B10227" s="6" t="s">
        <v>8511</v>
      </c>
      <c r="C10227" s="6" t="s">
        <v>8512</v>
      </c>
      <c r="D10227" s="12">
        <v>1</v>
      </c>
    </row>
    <row r="10228" spans="1:4" x14ac:dyDescent="0.2">
      <c r="A10228" s="6" t="s">
        <v>8496</v>
      </c>
      <c r="B10228" s="6" t="s">
        <v>8513</v>
      </c>
      <c r="C10228" s="6" t="s">
        <v>8514</v>
      </c>
      <c r="D10228" s="12">
        <v>1</v>
      </c>
    </row>
    <row r="10229" spans="1:4" x14ac:dyDescent="0.2">
      <c r="A10229" s="6" t="s">
        <v>8496</v>
      </c>
      <c r="B10229" s="6" t="s">
        <v>8515</v>
      </c>
      <c r="C10229" s="6" t="s">
        <v>8516</v>
      </c>
      <c r="D10229" s="12">
        <v>1</v>
      </c>
    </row>
    <row r="10230" spans="1:4" x14ac:dyDescent="0.2">
      <c r="A10230" s="6" t="s">
        <v>8496</v>
      </c>
      <c r="B10230" s="6" t="s">
        <v>8517</v>
      </c>
      <c r="C10230" s="6" t="s">
        <v>8518</v>
      </c>
      <c r="D10230" s="12">
        <v>1</v>
      </c>
    </row>
    <row r="10231" spans="1:4" x14ac:dyDescent="0.2">
      <c r="A10231" s="6" t="s">
        <v>8496</v>
      </c>
      <c r="B10231" s="6" t="s">
        <v>8519</v>
      </c>
      <c r="C10231" s="6" t="s">
        <v>8520</v>
      </c>
      <c r="D10231" s="12">
        <v>1</v>
      </c>
    </row>
    <row r="10232" spans="1:4" x14ac:dyDescent="0.2">
      <c r="A10232" s="6" t="s">
        <v>8496</v>
      </c>
      <c r="B10232" s="6" t="s">
        <v>8521</v>
      </c>
      <c r="C10232" s="6" t="s">
        <v>8522</v>
      </c>
      <c r="D10232" s="12">
        <v>1</v>
      </c>
    </row>
    <row r="10233" spans="1:4" x14ac:dyDescent="0.2">
      <c r="A10233" s="6" t="s">
        <v>8496</v>
      </c>
      <c r="B10233" s="6" t="s">
        <v>8523</v>
      </c>
      <c r="C10233" s="6" t="s">
        <v>8524</v>
      </c>
      <c r="D10233" s="12">
        <v>1</v>
      </c>
    </row>
    <row r="10234" spans="1:4" x14ac:dyDescent="0.2">
      <c r="A10234" s="6" t="s">
        <v>8496</v>
      </c>
      <c r="B10234" s="6" t="s">
        <v>8525</v>
      </c>
      <c r="C10234" s="6" t="s">
        <v>8526</v>
      </c>
      <c r="D10234" s="12">
        <v>1</v>
      </c>
    </row>
    <row r="10235" spans="1:4" x14ac:dyDescent="0.2">
      <c r="A10235" s="6" t="s">
        <v>8496</v>
      </c>
      <c r="B10235" s="6" t="s">
        <v>8527</v>
      </c>
      <c r="C10235" s="6" t="s">
        <v>8528</v>
      </c>
      <c r="D10235" s="12">
        <v>1</v>
      </c>
    </row>
    <row r="10236" spans="1:4" x14ac:dyDescent="0.2">
      <c r="A10236" s="6" t="s">
        <v>8496</v>
      </c>
      <c r="B10236" s="6" t="s">
        <v>8529</v>
      </c>
      <c r="C10236" s="6" t="s">
        <v>8530</v>
      </c>
      <c r="D10236" s="12">
        <v>1</v>
      </c>
    </row>
    <row r="10237" spans="1:4" x14ac:dyDescent="0.2">
      <c r="A10237" s="6" t="s">
        <v>8496</v>
      </c>
      <c r="B10237" s="6" t="s">
        <v>8531</v>
      </c>
      <c r="C10237" s="6" t="s">
        <v>8532</v>
      </c>
      <c r="D10237" s="12">
        <v>1</v>
      </c>
    </row>
    <row r="10238" spans="1:4" x14ac:dyDescent="0.2">
      <c r="A10238" s="6" t="s">
        <v>8496</v>
      </c>
      <c r="B10238" s="6" t="s">
        <v>22020</v>
      </c>
      <c r="C10238" s="6" t="s">
        <v>22021</v>
      </c>
      <c r="D10238" s="12">
        <v>1</v>
      </c>
    </row>
    <row r="10239" spans="1:4" x14ac:dyDescent="0.2">
      <c r="A10239" s="6" t="s">
        <v>8496</v>
      </c>
      <c r="B10239" s="6" t="s">
        <v>22022</v>
      </c>
      <c r="C10239" s="6" t="s">
        <v>22021</v>
      </c>
      <c r="D10239" s="12">
        <v>1</v>
      </c>
    </row>
    <row r="10240" spans="1:4" x14ac:dyDescent="0.2">
      <c r="A10240" s="6" t="s">
        <v>8496</v>
      </c>
      <c r="B10240" s="6" t="s">
        <v>8533</v>
      </c>
      <c r="C10240" s="6" t="s">
        <v>8534</v>
      </c>
      <c r="D10240" s="12">
        <v>1</v>
      </c>
    </row>
    <row r="10241" spans="1:4" x14ac:dyDescent="0.2">
      <c r="A10241" s="6" t="s">
        <v>8496</v>
      </c>
      <c r="B10241" s="6" t="s">
        <v>22023</v>
      </c>
      <c r="C10241" s="6" t="s">
        <v>22024</v>
      </c>
      <c r="D10241" s="12">
        <v>1</v>
      </c>
    </row>
    <row r="10242" spans="1:4" x14ac:dyDescent="0.2">
      <c r="A10242" s="6" t="s">
        <v>8496</v>
      </c>
      <c r="B10242" s="6" t="s">
        <v>8535</v>
      </c>
      <c r="C10242" s="6" t="s">
        <v>8536</v>
      </c>
      <c r="D10242" s="12">
        <v>1</v>
      </c>
    </row>
    <row r="10243" spans="1:4" x14ac:dyDescent="0.2">
      <c r="A10243" s="6" t="s">
        <v>8496</v>
      </c>
      <c r="B10243" s="6" t="s">
        <v>8537</v>
      </c>
      <c r="C10243" s="6" t="s">
        <v>8538</v>
      </c>
      <c r="D10243" s="12">
        <v>1</v>
      </c>
    </row>
    <row r="10244" spans="1:4" x14ac:dyDescent="0.2">
      <c r="A10244" s="6" t="s">
        <v>8496</v>
      </c>
      <c r="B10244" s="6" t="s">
        <v>22025</v>
      </c>
      <c r="C10244" s="6" t="s">
        <v>22026</v>
      </c>
      <c r="D10244" s="12">
        <v>1</v>
      </c>
    </row>
    <row r="10245" spans="1:4" x14ac:dyDescent="0.2">
      <c r="A10245" s="6" t="s">
        <v>8496</v>
      </c>
      <c r="B10245" s="6" t="s">
        <v>8539</v>
      </c>
      <c r="C10245" s="6" t="s">
        <v>8540</v>
      </c>
      <c r="D10245" s="12">
        <v>1</v>
      </c>
    </row>
    <row r="10246" spans="1:4" x14ac:dyDescent="0.2">
      <c r="A10246" s="6" t="s">
        <v>8496</v>
      </c>
      <c r="B10246" s="6" t="s">
        <v>22027</v>
      </c>
      <c r="C10246" s="6" t="s">
        <v>22028</v>
      </c>
      <c r="D10246" s="12">
        <v>1</v>
      </c>
    </row>
    <row r="10247" spans="1:4" x14ac:dyDescent="0.2">
      <c r="A10247" s="6" t="s">
        <v>8496</v>
      </c>
      <c r="B10247" s="6" t="s">
        <v>22029</v>
      </c>
      <c r="C10247" s="6" t="s">
        <v>22030</v>
      </c>
      <c r="D10247" s="12">
        <v>1</v>
      </c>
    </row>
    <row r="10248" spans="1:4" x14ac:dyDescent="0.2">
      <c r="A10248" s="6" t="s">
        <v>8496</v>
      </c>
      <c r="B10248" s="6" t="s">
        <v>22031</v>
      </c>
      <c r="C10248" s="6" t="s">
        <v>22032</v>
      </c>
      <c r="D10248" s="12">
        <v>1</v>
      </c>
    </row>
    <row r="10249" spans="1:4" x14ac:dyDescent="0.2">
      <c r="A10249" s="6" t="s">
        <v>8496</v>
      </c>
      <c r="B10249" s="6" t="s">
        <v>22033</v>
      </c>
      <c r="C10249" s="6" t="s">
        <v>22034</v>
      </c>
      <c r="D10249" s="12">
        <v>1</v>
      </c>
    </row>
    <row r="10250" spans="1:4" x14ac:dyDescent="0.2">
      <c r="A10250" s="6" t="s">
        <v>8496</v>
      </c>
      <c r="B10250" s="6" t="s">
        <v>22035</v>
      </c>
      <c r="C10250" s="6" t="s">
        <v>22036</v>
      </c>
      <c r="D10250" s="12">
        <v>1</v>
      </c>
    </row>
    <row r="10251" spans="1:4" x14ac:dyDescent="0.2">
      <c r="A10251" s="6" t="s">
        <v>8496</v>
      </c>
      <c r="B10251" s="6" t="s">
        <v>22037</v>
      </c>
      <c r="C10251" s="6" t="s">
        <v>22038</v>
      </c>
      <c r="D10251" s="12">
        <v>1</v>
      </c>
    </row>
    <row r="10252" spans="1:4" x14ac:dyDescent="0.2">
      <c r="A10252" s="6" t="s">
        <v>8496</v>
      </c>
      <c r="B10252" s="6" t="s">
        <v>22039</v>
      </c>
      <c r="C10252" s="6" t="s">
        <v>22040</v>
      </c>
      <c r="D10252" s="12">
        <v>1</v>
      </c>
    </row>
    <row r="10253" spans="1:4" x14ac:dyDescent="0.2">
      <c r="A10253" s="6" t="s">
        <v>8496</v>
      </c>
      <c r="B10253" s="6" t="s">
        <v>22041</v>
      </c>
      <c r="C10253" s="6" t="s">
        <v>22042</v>
      </c>
      <c r="D10253" s="12">
        <v>1</v>
      </c>
    </row>
    <row r="10254" spans="1:4" x14ac:dyDescent="0.2">
      <c r="A10254" s="6" t="s">
        <v>8496</v>
      </c>
      <c r="B10254" s="6" t="s">
        <v>22043</v>
      </c>
      <c r="C10254" s="6" t="s">
        <v>22044</v>
      </c>
      <c r="D10254" s="12">
        <v>1</v>
      </c>
    </row>
    <row r="10255" spans="1:4" x14ac:dyDescent="0.2">
      <c r="A10255" s="6" t="s">
        <v>8496</v>
      </c>
      <c r="B10255" s="6" t="s">
        <v>22045</v>
      </c>
      <c r="C10255" s="6" t="s">
        <v>22046</v>
      </c>
      <c r="D10255" s="12">
        <v>1</v>
      </c>
    </row>
    <row r="10256" spans="1:4" x14ac:dyDescent="0.2">
      <c r="A10256" s="6" t="s">
        <v>8496</v>
      </c>
      <c r="B10256" s="6" t="s">
        <v>22047</v>
      </c>
      <c r="C10256" s="6" t="s">
        <v>22048</v>
      </c>
      <c r="D10256" s="12">
        <v>1</v>
      </c>
    </row>
    <row r="10257" spans="1:4" x14ac:dyDescent="0.2">
      <c r="A10257" s="6" t="s">
        <v>8496</v>
      </c>
      <c r="B10257" s="6" t="s">
        <v>22049</v>
      </c>
      <c r="C10257" s="6" t="s">
        <v>22050</v>
      </c>
      <c r="D10257" s="12">
        <v>1</v>
      </c>
    </row>
    <row r="10258" spans="1:4" x14ac:dyDescent="0.2">
      <c r="A10258" s="6" t="s">
        <v>8496</v>
      </c>
      <c r="B10258" s="6" t="s">
        <v>22051</v>
      </c>
      <c r="C10258" s="6" t="s">
        <v>22052</v>
      </c>
      <c r="D10258" s="12">
        <v>1</v>
      </c>
    </row>
    <row r="10259" spans="1:4" x14ac:dyDescent="0.2">
      <c r="A10259" s="6" t="s">
        <v>8496</v>
      </c>
      <c r="B10259" s="6" t="s">
        <v>22053</v>
      </c>
      <c r="C10259" s="6" t="s">
        <v>22054</v>
      </c>
      <c r="D10259" s="12">
        <v>1</v>
      </c>
    </row>
    <row r="10260" spans="1:4" x14ac:dyDescent="0.2">
      <c r="A10260" s="6" t="s">
        <v>8496</v>
      </c>
      <c r="B10260" s="6" t="s">
        <v>22055</v>
      </c>
      <c r="C10260" s="6" t="s">
        <v>22056</v>
      </c>
      <c r="D10260" s="12">
        <v>1</v>
      </c>
    </row>
    <row r="10261" spans="1:4" x14ac:dyDescent="0.2">
      <c r="A10261" s="6" t="s">
        <v>8496</v>
      </c>
      <c r="B10261" s="6" t="s">
        <v>22057</v>
      </c>
      <c r="C10261" s="6" t="s">
        <v>22058</v>
      </c>
      <c r="D10261" s="12">
        <v>1</v>
      </c>
    </row>
    <row r="10262" spans="1:4" x14ac:dyDescent="0.2">
      <c r="A10262" s="6" t="s">
        <v>8496</v>
      </c>
      <c r="B10262" s="6" t="s">
        <v>22059</v>
      </c>
      <c r="C10262" s="6" t="s">
        <v>22060</v>
      </c>
      <c r="D10262" s="12">
        <v>1</v>
      </c>
    </row>
    <row r="10263" spans="1:4" x14ac:dyDescent="0.2">
      <c r="A10263" s="6" t="s">
        <v>8496</v>
      </c>
      <c r="B10263" s="6" t="s">
        <v>22061</v>
      </c>
      <c r="C10263" s="6" t="s">
        <v>22062</v>
      </c>
      <c r="D10263" s="12">
        <v>1</v>
      </c>
    </row>
    <row r="10264" spans="1:4" x14ac:dyDescent="0.2">
      <c r="A10264" s="6" t="s">
        <v>8496</v>
      </c>
      <c r="B10264" s="6" t="s">
        <v>22063</v>
      </c>
      <c r="C10264" s="6" t="s">
        <v>22064</v>
      </c>
      <c r="D10264" s="12">
        <v>1</v>
      </c>
    </row>
    <row r="10265" spans="1:4" x14ac:dyDescent="0.2">
      <c r="A10265" s="6" t="s">
        <v>8496</v>
      </c>
      <c r="B10265" s="6" t="s">
        <v>22065</v>
      </c>
      <c r="C10265" s="6" t="s">
        <v>22066</v>
      </c>
      <c r="D10265" s="12">
        <v>1</v>
      </c>
    </row>
    <row r="10266" spans="1:4" x14ac:dyDescent="0.2">
      <c r="A10266" s="6" t="s">
        <v>8496</v>
      </c>
      <c r="B10266" s="6" t="s">
        <v>22067</v>
      </c>
      <c r="C10266" s="6" t="s">
        <v>22068</v>
      </c>
      <c r="D10266" s="12">
        <v>1</v>
      </c>
    </row>
    <row r="10267" spans="1:4" x14ac:dyDescent="0.2">
      <c r="A10267" s="6" t="s">
        <v>8496</v>
      </c>
      <c r="B10267" s="6" t="s">
        <v>22069</v>
      </c>
      <c r="C10267" s="6" t="s">
        <v>22070</v>
      </c>
      <c r="D10267" s="12">
        <v>1</v>
      </c>
    </row>
    <row r="10268" spans="1:4" x14ac:dyDescent="0.2">
      <c r="A10268" s="6" t="s">
        <v>8496</v>
      </c>
      <c r="B10268" s="6" t="s">
        <v>22071</v>
      </c>
      <c r="C10268" s="6" t="s">
        <v>22072</v>
      </c>
      <c r="D10268" s="12">
        <v>1</v>
      </c>
    </row>
    <row r="10269" spans="1:4" x14ac:dyDescent="0.2">
      <c r="A10269" s="6" t="s">
        <v>8496</v>
      </c>
      <c r="B10269" s="6" t="s">
        <v>8541</v>
      </c>
      <c r="C10269" s="6" t="s">
        <v>8542</v>
      </c>
      <c r="D10269" s="12">
        <v>1</v>
      </c>
    </row>
    <row r="10270" spans="1:4" x14ac:dyDescent="0.2">
      <c r="A10270" s="6" t="s">
        <v>8496</v>
      </c>
      <c r="B10270" s="6" t="s">
        <v>8543</v>
      </c>
      <c r="C10270" s="6" t="s">
        <v>8544</v>
      </c>
      <c r="D10270" s="12">
        <v>1</v>
      </c>
    </row>
    <row r="10271" spans="1:4" x14ac:dyDescent="0.2">
      <c r="A10271" s="6" t="s">
        <v>8496</v>
      </c>
      <c r="B10271" s="6" t="s">
        <v>8545</v>
      </c>
      <c r="C10271" s="6" t="s">
        <v>8546</v>
      </c>
      <c r="D10271" s="12">
        <v>1</v>
      </c>
    </row>
    <row r="10272" spans="1:4" x14ac:dyDescent="0.2">
      <c r="A10272" s="6" t="s">
        <v>8496</v>
      </c>
      <c r="B10272" s="6" t="s">
        <v>22073</v>
      </c>
      <c r="C10272" s="6" t="s">
        <v>22074</v>
      </c>
      <c r="D10272" s="12">
        <v>1</v>
      </c>
    </row>
    <row r="10273" spans="1:4" x14ac:dyDescent="0.2">
      <c r="A10273" s="6" t="s">
        <v>8496</v>
      </c>
      <c r="B10273" s="6" t="s">
        <v>8547</v>
      </c>
      <c r="C10273" s="6" t="s">
        <v>8548</v>
      </c>
      <c r="D10273" s="12">
        <v>1</v>
      </c>
    </row>
    <row r="10274" spans="1:4" x14ac:dyDescent="0.2">
      <c r="A10274" s="6" t="s">
        <v>8496</v>
      </c>
      <c r="B10274" s="6" t="s">
        <v>8549</v>
      </c>
      <c r="C10274" s="6" t="s">
        <v>8550</v>
      </c>
      <c r="D10274" s="12">
        <v>1</v>
      </c>
    </row>
    <row r="10275" spans="1:4" x14ac:dyDescent="0.2">
      <c r="A10275" s="6" t="s">
        <v>8496</v>
      </c>
      <c r="B10275" s="6" t="s">
        <v>8551</v>
      </c>
      <c r="C10275" s="6" t="s">
        <v>8552</v>
      </c>
      <c r="D10275" s="12">
        <v>1</v>
      </c>
    </row>
    <row r="10276" spans="1:4" x14ac:dyDescent="0.2">
      <c r="A10276" s="6" t="s">
        <v>8496</v>
      </c>
      <c r="B10276" s="6" t="s">
        <v>8553</v>
      </c>
      <c r="C10276" s="6" t="s">
        <v>8554</v>
      </c>
      <c r="D10276" s="12">
        <v>1</v>
      </c>
    </row>
    <row r="10277" spans="1:4" x14ac:dyDescent="0.2">
      <c r="A10277" s="6" t="s">
        <v>8496</v>
      </c>
      <c r="B10277" s="6" t="s">
        <v>8555</v>
      </c>
      <c r="C10277" s="6" t="s">
        <v>8556</v>
      </c>
      <c r="D10277" s="12">
        <v>1</v>
      </c>
    </row>
    <row r="10278" spans="1:4" x14ac:dyDescent="0.2">
      <c r="A10278" s="6" t="s">
        <v>8496</v>
      </c>
      <c r="B10278" s="6" t="s">
        <v>8557</v>
      </c>
      <c r="C10278" s="6" t="s">
        <v>8558</v>
      </c>
      <c r="D10278" s="12">
        <v>1</v>
      </c>
    </row>
    <row r="10279" spans="1:4" x14ac:dyDescent="0.2">
      <c r="A10279" s="6" t="s">
        <v>8496</v>
      </c>
      <c r="B10279" s="6" t="s">
        <v>8559</v>
      </c>
      <c r="C10279" s="6" t="s">
        <v>8560</v>
      </c>
      <c r="D10279" s="12">
        <v>1</v>
      </c>
    </row>
    <row r="10280" spans="1:4" x14ac:dyDescent="0.2">
      <c r="A10280" s="6" t="s">
        <v>8496</v>
      </c>
      <c r="B10280" s="6" t="s">
        <v>8561</v>
      </c>
      <c r="C10280" s="6" t="s">
        <v>9882</v>
      </c>
      <c r="D10280" s="12">
        <v>1</v>
      </c>
    </row>
    <row r="10281" spans="1:4" x14ac:dyDescent="0.2">
      <c r="A10281" s="6" t="s">
        <v>8496</v>
      </c>
      <c r="B10281" s="6" t="s">
        <v>8562</v>
      </c>
      <c r="C10281" s="6" t="s">
        <v>9883</v>
      </c>
      <c r="D10281" s="12">
        <v>1</v>
      </c>
    </row>
    <row r="10282" spans="1:4" x14ac:dyDescent="0.2">
      <c r="A10282" s="6" t="s">
        <v>8496</v>
      </c>
      <c r="B10282" s="6" t="s">
        <v>8563</v>
      </c>
      <c r="C10282" s="6" t="s">
        <v>9884</v>
      </c>
      <c r="D10282" s="12">
        <v>1</v>
      </c>
    </row>
    <row r="10283" spans="1:4" x14ac:dyDescent="0.2">
      <c r="A10283" s="6" t="s">
        <v>8496</v>
      </c>
      <c r="B10283" s="6" t="s">
        <v>8564</v>
      </c>
      <c r="C10283" s="6" t="s">
        <v>9885</v>
      </c>
      <c r="D10283" s="12">
        <v>1</v>
      </c>
    </row>
    <row r="10284" spans="1:4" x14ac:dyDescent="0.2">
      <c r="A10284" s="6" t="s">
        <v>8496</v>
      </c>
      <c r="B10284" s="6" t="s">
        <v>22075</v>
      </c>
      <c r="C10284" s="6" t="s">
        <v>22076</v>
      </c>
      <c r="D10284" s="12">
        <v>1</v>
      </c>
    </row>
    <row r="10285" spans="1:4" x14ac:dyDescent="0.2">
      <c r="A10285" s="6" t="s">
        <v>8496</v>
      </c>
      <c r="B10285" s="6" t="s">
        <v>22077</v>
      </c>
      <c r="C10285" s="6" t="s">
        <v>22078</v>
      </c>
      <c r="D10285" s="12">
        <v>1</v>
      </c>
    </row>
    <row r="10286" spans="1:4" x14ac:dyDescent="0.2">
      <c r="A10286" s="6" t="s">
        <v>8496</v>
      </c>
      <c r="B10286" s="6" t="s">
        <v>22079</v>
      </c>
      <c r="C10286" s="6" t="s">
        <v>22080</v>
      </c>
      <c r="D10286" s="12">
        <v>1</v>
      </c>
    </row>
    <row r="10287" spans="1:4" x14ac:dyDescent="0.2">
      <c r="A10287" s="6" t="s">
        <v>8496</v>
      </c>
      <c r="B10287" s="6" t="s">
        <v>22081</v>
      </c>
      <c r="C10287" s="6" t="s">
        <v>22082</v>
      </c>
      <c r="D10287" s="12">
        <v>1</v>
      </c>
    </row>
    <row r="10288" spans="1:4" x14ac:dyDescent="0.2">
      <c r="A10288" s="6" t="s">
        <v>8496</v>
      </c>
      <c r="B10288" s="6" t="s">
        <v>22083</v>
      </c>
      <c r="C10288" s="6" t="s">
        <v>22084</v>
      </c>
      <c r="D10288" s="12">
        <v>1</v>
      </c>
    </row>
    <row r="10289" spans="1:4" x14ac:dyDescent="0.2">
      <c r="A10289" s="6" t="s">
        <v>8496</v>
      </c>
      <c r="B10289" s="6" t="s">
        <v>22085</v>
      </c>
      <c r="C10289" s="6" t="s">
        <v>22086</v>
      </c>
      <c r="D10289" s="12">
        <v>1</v>
      </c>
    </row>
    <row r="10290" spans="1:4" x14ac:dyDescent="0.2">
      <c r="A10290" s="6" t="s">
        <v>8496</v>
      </c>
      <c r="B10290" s="6" t="s">
        <v>22087</v>
      </c>
      <c r="C10290" s="6" t="s">
        <v>22088</v>
      </c>
      <c r="D10290" s="12">
        <v>1</v>
      </c>
    </row>
    <row r="10291" spans="1:4" x14ac:dyDescent="0.2">
      <c r="A10291" s="6" t="s">
        <v>8496</v>
      </c>
      <c r="B10291" s="6" t="s">
        <v>22089</v>
      </c>
      <c r="C10291" s="6" t="s">
        <v>22090</v>
      </c>
      <c r="D10291" s="12">
        <v>1</v>
      </c>
    </row>
    <row r="10292" spans="1:4" x14ac:dyDescent="0.2">
      <c r="A10292" s="6" t="s">
        <v>8496</v>
      </c>
      <c r="B10292" s="6" t="s">
        <v>22091</v>
      </c>
      <c r="C10292" s="6" t="s">
        <v>22092</v>
      </c>
      <c r="D10292" s="12">
        <v>1</v>
      </c>
    </row>
    <row r="10293" spans="1:4" x14ac:dyDescent="0.2">
      <c r="A10293" s="6" t="s">
        <v>8496</v>
      </c>
      <c r="B10293" s="6" t="s">
        <v>22093</v>
      </c>
      <c r="C10293" s="6" t="s">
        <v>22094</v>
      </c>
      <c r="D10293" s="12">
        <v>1</v>
      </c>
    </row>
    <row r="10294" spans="1:4" x14ac:dyDescent="0.2">
      <c r="A10294" s="6" t="s">
        <v>8496</v>
      </c>
      <c r="B10294" s="6" t="s">
        <v>8565</v>
      </c>
      <c r="C10294" s="6" t="s">
        <v>8566</v>
      </c>
      <c r="D10294" s="12">
        <v>1</v>
      </c>
    </row>
    <row r="10295" spans="1:4" x14ac:dyDescent="0.2">
      <c r="A10295" s="6" t="s">
        <v>8496</v>
      </c>
      <c r="B10295" s="6" t="s">
        <v>8567</v>
      </c>
      <c r="C10295" s="6" t="s">
        <v>8568</v>
      </c>
      <c r="D10295" s="12">
        <v>1</v>
      </c>
    </row>
    <row r="10296" spans="1:4" x14ac:dyDescent="0.2">
      <c r="A10296" s="6" t="s">
        <v>8496</v>
      </c>
      <c r="B10296" s="6" t="s">
        <v>8569</v>
      </c>
      <c r="C10296" s="6" t="s">
        <v>8570</v>
      </c>
      <c r="D10296" s="12">
        <v>1</v>
      </c>
    </row>
    <row r="10297" spans="1:4" x14ac:dyDescent="0.2">
      <c r="A10297" s="6" t="s">
        <v>8496</v>
      </c>
      <c r="B10297" s="6" t="s">
        <v>8571</v>
      </c>
      <c r="C10297" s="6" t="s">
        <v>8572</v>
      </c>
      <c r="D10297" s="12">
        <v>1</v>
      </c>
    </row>
    <row r="10298" spans="1:4" x14ac:dyDescent="0.2">
      <c r="A10298" s="6" t="s">
        <v>8496</v>
      </c>
      <c r="B10298" s="6" t="s">
        <v>8573</v>
      </c>
      <c r="C10298" s="6" t="s">
        <v>8574</v>
      </c>
      <c r="D10298" s="12">
        <v>1</v>
      </c>
    </row>
    <row r="10299" spans="1:4" x14ac:dyDescent="0.2">
      <c r="A10299" s="6" t="s">
        <v>8496</v>
      </c>
      <c r="B10299" s="6" t="s">
        <v>8575</v>
      </c>
      <c r="C10299" s="6" t="s">
        <v>8576</v>
      </c>
      <c r="D10299" s="12">
        <v>1</v>
      </c>
    </row>
    <row r="10300" spans="1:4" x14ac:dyDescent="0.2">
      <c r="A10300" s="6" t="s">
        <v>8496</v>
      </c>
      <c r="B10300" s="6" t="s">
        <v>8577</v>
      </c>
      <c r="C10300" s="6" t="s">
        <v>8578</v>
      </c>
      <c r="D10300" s="12">
        <v>1</v>
      </c>
    </row>
    <row r="10301" spans="1:4" x14ac:dyDescent="0.2">
      <c r="A10301" s="6" t="s">
        <v>8496</v>
      </c>
      <c r="B10301" s="6" t="s">
        <v>8579</v>
      </c>
      <c r="C10301" s="6" t="s">
        <v>8580</v>
      </c>
      <c r="D10301" s="12">
        <v>1</v>
      </c>
    </row>
    <row r="10302" spans="1:4" x14ac:dyDescent="0.2">
      <c r="A10302" s="6" t="s">
        <v>8496</v>
      </c>
      <c r="B10302" s="6" t="s">
        <v>8581</v>
      </c>
      <c r="C10302" s="6" t="s">
        <v>8582</v>
      </c>
      <c r="D10302" s="12">
        <v>1</v>
      </c>
    </row>
    <row r="10303" spans="1:4" x14ac:dyDescent="0.2">
      <c r="A10303" s="6" t="s">
        <v>8496</v>
      </c>
      <c r="B10303" s="6" t="s">
        <v>8583</v>
      </c>
      <c r="C10303" s="6" t="s">
        <v>8584</v>
      </c>
      <c r="D10303" s="12">
        <v>1</v>
      </c>
    </row>
    <row r="10304" spans="1:4" x14ac:dyDescent="0.2">
      <c r="A10304" s="6" t="s">
        <v>8496</v>
      </c>
      <c r="B10304" s="6" t="s">
        <v>8585</v>
      </c>
      <c r="C10304" s="6" t="s">
        <v>8586</v>
      </c>
      <c r="D10304" s="12">
        <v>1</v>
      </c>
    </row>
    <row r="10305" spans="1:4" x14ac:dyDescent="0.2">
      <c r="A10305" s="6" t="s">
        <v>8496</v>
      </c>
      <c r="B10305" s="6" t="s">
        <v>8587</v>
      </c>
      <c r="C10305" s="6" t="s">
        <v>8588</v>
      </c>
      <c r="D10305" s="12">
        <v>1</v>
      </c>
    </row>
    <row r="10306" spans="1:4" x14ac:dyDescent="0.2">
      <c r="A10306" s="6" t="s">
        <v>8496</v>
      </c>
      <c r="B10306" s="6" t="s">
        <v>8589</v>
      </c>
      <c r="C10306" s="6" t="s">
        <v>8590</v>
      </c>
      <c r="D10306" s="12">
        <v>1</v>
      </c>
    </row>
    <row r="10307" spans="1:4" x14ac:dyDescent="0.2">
      <c r="A10307" s="6" t="s">
        <v>8496</v>
      </c>
      <c r="B10307" s="6" t="s">
        <v>22095</v>
      </c>
      <c r="C10307" s="6" t="s">
        <v>22096</v>
      </c>
      <c r="D10307" s="12">
        <v>1</v>
      </c>
    </row>
    <row r="10308" spans="1:4" x14ac:dyDescent="0.2">
      <c r="A10308" s="6" t="s">
        <v>8496</v>
      </c>
      <c r="B10308" s="6" t="s">
        <v>22097</v>
      </c>
      <c r="C10308" s="6" t="s">
        <v>22098</v>
      </c>
      <c r="D10308" s="12">
        <v>1</v>
      </c>
    </row>
    <row r="10309" spans="1:4" x14ac:dyDescent="0.2">
      <c r="A10309" s="6" t="s">
        <v>8496</v>
      </c>
      <c r="B10309" s="6" t="s">
        <v>22099</v>
      </c>
      <c r="C10309" s="6" t="s">
        <v>22100</v>
      </c>
      <c r="D10309" s="12">
        <v>1</v>
      </c>
    </row>
    <row r="10310" spans="1:4" x14ac:dyDescent="0.2">
      <c r="A10310" s="6" t="s">
        <v>8496</v>
      </c>
      <c r="B10310" s="6" t="s">
        <v>22101</v>
      </c>
      <c r="C10310" s="6" t="s">
        <v>22102</v>
      </c>
      <c r="D10310" s="12">
        <v>1</v>
      </c>
    </row>
    <row r="10311" spans="1:4" x14ac:dyDescent="0.2">
      <c r="A10311" s="6" t="s">
        <v>8496</v>
      </c>
      <c r="B10311" s="6" t="s">
        <v>8591</v>
      </c>
      <c r="C10311" s="6" t="s">
        <v>8592</v>
      </c>
      <c r="D10311" s="12">
        <v>1</v>
      </c>
    </row>
    <row r="10312" spans="1:4" x14ac:dyDescent="0.2">
      <c r="A10312" s="6" t="s">
        <v>8496</v>
      </c>
      <c r="B10312" s="6" t="s">
        <v>8593</v>
      </c>
      <c r="C10312" s="6" t="s">
        <v>8594</v>
      </c>
      <c r="D10312" s="12">
        <v>1</v>
      </c>
    </row>
    <row r="10313" spans="1:4" x14ac:dyDescent="0.2">
      <c r="A10313" s="6" t="s">
        <v>8496</v>
      </c>
      <c r="B10313" s="6" t="s">
        <v>8595</v>
      </c>
      <c r="C10313" s="6" t="s">
        <v>8596</v>
      </c>
      <c r="D10313" s="12">
        <v>1</v>
      </c>
    </row>
    <row r="10314" spans="1:4" x14ac:dyDescent="0.2">
      <c r="A10314" s="6" t="s">
        <v>8496</v>
      </c>
      <c r="B10314" s="6" t="s">
        <v>8597</v>
      </c>
      <c r="C10314" s="6" t="s">
        <v>8598</v>
      </c>
      <c r="D10314" s="12">
        <v>1</v>
      </c>
    </row>
    <row r="10315" spans="1:4" x14ac:dyDescent="0.2">
      <c r="A10315" s="6" t="s">
        <v>8496</v>
      </c>
      <c r="B10315" s="6" t="s">
        <v>8599</v>
      </c>
      <c r="C10315" s="6" t="s">
        <v>8600</v>
      </c>
      <c r="D10315" s="12">
        <v>1</v>
      </c>
    </row>
    <row r="10316" spans="1:4" x14ac:dyDescent="0.2">
      <c r="A10316" s="6" t="s">
        <v>8496</v>
      </c>
      <c r="B10316" s="6" t="s">
        <v>8601</v>
      </c>
      <c r="C10316" s="6" t="s">
        <v>8602</v>
      </c>
      <c r="D10316" s="12">
        <v>1</v>
      </c>
    </row>
    <row r="10317" spans="1:4" x14ac:dyDescent="0.2">
      <c r="A10317" s="6" t="s">
        <v>8496</v>
      </c>
      <c r="B10317" s="6" t="s">
        <v>22103</v>
      </c>
      <c r="C10317" s="6" t="s">
        <v>22104</v>
      </c>
      <c r="D10317" s="12">
        <v>1</v>
      </c>
    </row>
    <row r="10318" spans="1:4" x14ac:dyDescent="0.2">
      <c r="A10318" s="6" t="s">
        <v>8496</v>
      </c>
      <c r="B10318" s="6" t="s">
        <v>22105</v>
      </c>
      <c r="C10318" s="6" t="s">
        <v>22106</v>
      </c>
      <c r="D10318" s="12">
        <v>1</v>
      </c>
    </row>
    <row r="10319" spans="1:4" x14ac:dyDescent="0.2">
      <c r="A10319" s="6" t="s">
        <v>8496</v>
      </c>
      <c r="B10319" s="6" t="s">
        <v>22107</v>
      </c>
      <c r="C10319" s="6" t="s">
        <v>22108</v>
      </c>
      <c r="D10319" s="12">
        <v>1</v>
      </c>
    </row>
    <row r="10320" spans="1:4" x14ac:dyDescent="0.2">
      <c r="A10320" s="6" t="s">
        <v>8496</v>
      </c>
      <c r="B10320" s="6" t="s">
        <v>22109</v>
      </c>
      <c r="C10320" s="6" t="s">
        <v>22110</v>
      </c>
      <c r="D10320" s="12">
        <v>1</v>
      </c>
    </row>
    <row r="10321" spans="1:4" x14ac:dyDescent="0.2">
      <c r="A10321" s="6" t="s">
        <v>22111</v>
      </c>
      <c r="B10321" s="6" t="s">
        <v>22112</v>
      </c>
      <c r="C10321" s="6" t="s">
        <v>22113</v>
      </c>
      <c r="D10321" s="12">
        <v>1</v>
      </c>
    </row>
    <row r="10322" spans="1:4" x14ac:dyDescent="0.2">
      <c r="A10322" s="6" t="s">
        <v>22114</v>
      </c>
      <c r="B10322" s="6" t="s">
        <v>22115</v>
      </c>
      <c r="C10322" s="6" t="s">
        <v>22116</v>
      </c>
      <c r="D10322" s="12">
        <v>1</v>
      </c>
    </row>
    <row r="10323" spans="1:4" x14ac:dyDescent="0.2">
      <c r="A10323" s="6" t="s">
        <v>22114</v>
      </c>
      <c r="B10323" s="6" t="s">
        <v>22117</v>
      </c>
      <c r="C10323" s="6" t="s">
        <v>22118</v>
      </c>
      <c r="D10323" s="12">
        <v>1</v>
      </c>
    </row>
    <row r="10324" spans="1:4" x14ac:dyDescent="0.2">
      <c r="A10324" s="6" t="s">
        <v>22114</v>
      </c>
      <c r="B10324" s="6" t="s">
        <v>22119</v>
      </c>
      <c r="C10324" s="6" t="s">
        <v>22120</v>
      </c>
      <c r="D10324" s="12">
        <v>1</v>
      </c>
    </row>
    <row r="10325" spans="1:4" x14ac:dyDescent="0.2">
      <c r="A10325" s="6" t="s">
        <v>22121</v>
      </c>
      <c r="B10325" s="6" t="s">
        <v>22122</v>
      </c>
      <c r="C10325" s="6" t="s">
        <v>22123</v>
      </c>
      <c r="D10325" s="12">
        <v>1</v>
      </c>
    </row>
    <row r="10326" spans="1:4" x14ac:dyDescent="0.2">
      <c r="A10326" s="6" t="s">
        <v>22121</v>
      </c>
      <c r="B10326" s="6" t="s">
        <v>22124</v>
      </c>
      <c r="C10326" s="6" t="s">
        <v>22125</v>
      </c>
      <c r="D10326" s="12">
        <v>1</v>
      </c>
    </row>
    <row r="10327" spans="1:4" x14ac:dyDescent="0.2">
      <c r="A10327" s="6" t="s">
        <v>22121</v>
      </c>
      <c r="B10327" s="6" t="s">
        <v>22126</v>
      </c>
      <c r="C10327" s="6" t="s">
        <v>22127</v>
      </c>
      <c r="D10327" s="12">
        <v>1</v>
      </c>
    </row>
    <row r="10328" spans="1:4" x14ac:dyDescent="0.2">
      <c r="A10328" s="6" t="s">
        <v>22121</v>
      </c>
      <c r="B10328" s="6" t="s">
        <v>22128</v>
      </c>
      <c r="C10328" s="6" t="s">
        <v>22129</v>
      </c>
      <c r="D10328" s="12">
        <v>1</v>
      </c>
    </row>
    <row r="10329" spans="1:4" x14ac:dyDescent="0.2">
      <c r="A10329" s="6" t="s">
        <v>22121</v>
      </c>
      <c r="B10329" s="6" t="s">
        <v>22130</v>
      </c>
      <c r="C10329" s="6" t="s">
        <v>22131</v>
      </c>
      <c r="D10329" s="12">
        <v>1</v>
      </c>
    </row>
    <row r="10330" spans="1:4" x14ac:dyDescent="0.2">
      <c r="A10330" s="6" t="s">
        <v>22121</v>
      </c>
      <c r="B10330" s="6" t="s">
        <v>22132</v>
      </c>
      <c r="C10330" s="6" t="s">
        <v>22133</v>
      </c>
      <c r="D10330" s="12">
        <v>1</v>
      </c>
    </row>
    <row r="10331" spans="1:4" x14ac:dyDescent="0.2">
      <c r="A10331" s="6" t="s">
        <v>22134</v>
      </c>
      <c r="B10331" s="6" t="s">
        <v>22135</v>
      </c>
      <c r="C10331" s="6" t="s">
        <v>22136</v>
      </c>
      <c r="D10331" s="12">
        <v>1</v>
      </c>
    </row>
    <row r="10332" spans="1:4" x14ac:dyDescent="0.2">
      <c r="A10332" s="6" t="s">
        <v>22134</v>
      </c>
      <c r="B10332" s="6" t="s">
        <v>22137</v>
      </c>
      <c r="C10332" s="6" t="s">
        <v>22138</v>
      </c>
      <c r="D10332" s="12">
        <v>1</v>
      </c>
    </row>
    <row r="10333" spans="1:4" x14ac:dyDescent="0.2">
      <c r="A10333" s="6" t="s">
        <v>22134</v>
      </c>
      <c r="B10333" s="6" t="s">
        <v>22139</v>
      </c>
      <c r="C10333" s="6" t="s">
        <v>22140</v>
      </c>
      <c r="D10333" s="12">
        <v>1</v>
      </c>
    </row>
    <row r="10334" spans="1:4" x14ac:dyDescent="0.2">
      <c r="A10334" s="6" t="s">
        <v>22134</v>
      </c>
      <c r="B10334" s="6" t="s">
        <v>22141</v>
      </c>
      <c r="C10334" s="6" t="s">
        <v>22142</v>
      </c>
      <c r="D10334" s="12">
        <v>1</v>
      </c>
    </row>
    <row r="10335" spans="1:4" x14ac:dyDescent="0.2">
      <c r="A10335" s="6" t="s">
        <v>22134</v>
      </c>
      <c r="B10335" s="6" t="s">
        <v>22143</v>
      </c>
      <c r="C10335" s="6" t="s">
        <v>22144</v>
      </c>
      <c r="D10335" s="12">
        <v>1</v>
      </c>
    </row>
    <row r="10336" spans="1:4" x14ac:dyDescent="0.2">
      <c r="A10336" s="6" t="s">
        <v>22134</v>
      </c>
      <c r="B10336" s="6" t="s">
        <v>22145</v>
      </c>
      <c r="C10336" s="6" t="s">
        <v>22146</v>
      </c>
      <c r="D10336" s="12">
        <v>1</v>
      </c>
    </row>
    <row r="10337" spans="1:4" x14ac:dyDescent="0.2">
      <c r="A10337" s="6" t="s">
        <v>22134</v>
      </c>
      <c r="B10337" s="6" t="s">
        <v>22147</v>
      </c>
      <c r="C10337" s="6" t="s">
        <v>22148</v>
      </c>
      <c r="D10337" s="12">
        <v>1</v>
      </c>
    </row>
    <row r="10338" spans="1:4" x14ac:dyDescent="0.2">
      <c r="A10338" s="6" t="s">
        <v>22134</v>
      </c>
      <c r="B10338" s="6" t="s">
        <v>22149</v>
      </c>
      <c r="C10338" s="6" t="s">
        <v>22150</v>
      </c>
      <c r="D10338" s="12">
        <v>1</v>
      </c>
    </row>
    <row r="10339" spans="1:4" x14ac:dyDescent="0.2">
      <c r="A10339" s="6" t="s">
        <v>22134</v>
      </c>
      <c r="B10339" s="6" t="s">
        <v>22151</v>
      </c>
      <c r="C10339" s="6" t="s">
        <v>22152</v>
      </c>
      <c r="D10339" s="12">
        <v>1</v>
      </c>
    </row>
    <row r="10340" spans="1:4" x14ac:dyDescent="0.2">
      <c r="A10340" s="6" t="s">
        <v>22134</v>
      </c>
      <c r="B10340" s="6" t="s">
        <v>22153</v>
      </c>
      <c r="C10340" s="6" t="s">
        <v>22154</v>
      </c>
      <c r="D10340" s="12">
        <v>1</v>
      </c>
    </row>
    <row r="10341" spans="1:4" x14ac:dyDescent="0.2">
      <c r="A10341" s="6" t="s">
        <v>22134</v>
      </c>
      <c r="B10341" s="6" t="s">
        <v>22155</v>
      </c>
      <c r="C10341" s="6" t="s">
        <v>22156</v>
      </c>
      <c r="D10341" s="12">
        <v>1</v>
      </c>
    </row>
    <row r="10342" spans="1:4" x14ac:dyDescent="0.2">
      <c r="A10342" s="6" t="s">
        <v>22134</v>
      </c>
      <c r="B10342" s="6" t="s">
        <v>22157</v>
      </c>
      <c r="C10342" s="6" t="s">
        <v>22158</v>
      </c>
      <c r="D10342" s="12">
        <v>1</v>
      </c>
    </row>
    <row r="10343" spans="1:4" x14ac:dyDescent="0.2">
      <c r="A10343" s="6" t="s">
        <v>22159</v>
      </c>
      <c r="B10343" s="6" t="s">
        <v>22160</v>
      </c>
      <c r="C10343" s="6" t="s">
        <v>22161</v>
      </c>
      <c r="D10343" s="12">
        <v>1</v>
      </c>
    </row>
    <row r="10344" spans="1:4" x14ac:dyDescent="0.2">
      <c r="A10344" s="6" t="s">
        <v>22159</v>
      </c>
      <c r="B10344" s="6" t="s">
        <v>22162</v>
      </c>
      <c r="C10344" s="6" t="s">
        <v>22163</v>
      </c>
      <c r="D10344" s="12">
        <v>1</v>
      </c>
    </row>
    <row r="10345" spans="1:4" x14ac:dyDescent="0.2">
      <c r="A10345" s="6" t="s">
        <v>22159</v>
      </c>
      <c r="B10345" s="6" t="s">
        <v>22164</v>
      </c>
      <c r="C10345" s="6" t="s">
        <v>22165</v>
      </c>
      <c r="D10345" s="12">
        <v>1</v>
      </c>
    </row>
    <row r="10346" spans="1:4" x14ac:dyDescent="0.2">
      <c r="A10346" s="6" t="s">
        <v>22159</v>
      </c>
      <c r="B10346" s="6" t="s">
        <v>22166</v>
      </c>
      <c r="C10346" s="6" t="s">
        <v>22167</v>
      </c>
      <c r="D10346" s="12">
        <v>1</v>
      </c>
    </row>
    <row r="10347" spans="1:4" x14ac:dyDescent="0.2">
      <c r="A10347" s="6" t="s">
        <v>22159</v>
      </c>
      <c r="B10347" s="6" t="s">
        <v>22168</v>
      </c>
      <c r="C10347" s="6" t="s">
        <v>22169</v>
      </c>
      <c r="D10347" s="12">
        <v>1</v>
      </c>
    </row>
    <row r="10348" spans="1:4" x14ac:dyDescent="0.2">
      <c r="A10348" s="6" t="s">
        <v>22159</v>
      </c>
      <c r="B10348" s="6" t="s">
        <v>22170</v>
      </c>
      <c r="C10348" s="6" t="s">
        <v>22171</v>
      </c>
      <c r="D10348" s="12">
        <v>1</v>
      </c>
    </row>
    <row r="10349" spans="1:4" x14ac:dyDescent="0.2">
      <c r="A10349" s="6" t="s">
        <v>22159</v>
      </c>
      <c r="B10349" s="6" t="s">
        <v>22172</v>
      </c>
      <c r="C10349" s="6" t="s">
        <v>22173</v>
      </c>
      <c r="D10349" s="12">
        <v>1</v>
      </c>
    </row>
    <row r="10350" spans="1:4" x14ac:dyDescent="0.2">
      <c r="A10350" s="6" t="s">
        <v>22159</v>
      </c>
      <c r="B10350" s="6" t="s">
        <v>22174</v>
      </c>
      <c r="C10350" s="6" t="s">
        <v>22175</v>
      </c>
      <c r="D10350" s="12">
        <v>1</v>
      </c>
    </row>
    <row r="10351" spans="1:4" x14ac:dyDescent="0.2">
      <c r="A10351" s="6" t="s">
        <v>22159</v>
      </c>
      <c r="B10351" s="6" t="s">
        <v>22176</v>
      </c>
      <c r="C10351" s="6" t="s">
        <v>22177</v>
      </c>
      <c r="D10351" s="12">
        <v>1</v>
      </c>
    </row>
    <row r="10352" spans="1:4" x14ac:dyDescent="0.2">
      <c r="A10352" s="6" t="s">
        <v>22159</v>
      </c>
      <c r="B10352" s="6" t="s">
        <v>22178</v>
      </c>
      <c r="C10352" s="6" t="s">
        <v>22179</v>
      </c>
      <c r="D10352" s="12">
        <v>1</v>
      </c>
    </row>
    <row r="10353" spans="1:4" x14ac:dyDescent="0.2">
      <c r="A10353" s="6" t="s">
        <v>22159</v>
      </c>
      <c r="B10353" s="6" t="s">
        <v>22180</v>
      </c>
      <c r="C10353" s="6" t="s">
        <v>22181</v>
      </c>
      <c r="D10353" s="12">
        <v>1</v>
      </c>
    </row>
    <row r="10354" spans="1:4" x14ac:dyDescent="0.2">
      <c r="A10354" s="6" t="s">
        <v>22159</v>
      </c>
      <c r="B10354" s="6" t="s">
        <v>22182</v>
      </c>
      <c r="C10354" s="6" t="s">
        <v>22183</v>
      </c>
      <c r="D10354" s="12">
        <v>1</v>
      </c>
    </row>
    <row r="10355" spans="1:4" x14ac:dyDescent="0.2">
      <c r="A10355" s="6" t="s">
        <v>22159</v>
      </c>
      <c r="B10355" s="6" t="s">
        <v>22184</v>
      </c>
      <c r="C10355" s="6" t="s">
        <v>22185</v>
      </c>
      <c r="D10355" s="12">
        <v>1</v>
      </c>
    </row>
    <row r="10356" spans="1:4" x14ac:dyDescent="0.2">
      <c r="A10356" s="6" t="s">
        <v>22159</v>
      </c>
      <c r="B10356" s="6" t="s">
        <v>22186</v>
      </c>
      <c r="C10356" s="6" t="s">
        <v>22187</v>
      </c>
      <c r="D10356" s="12">
        <v>1</v>
      </c>
    </row>
    <row r="10357" spans="1:4" x14ac:dyDescent="0.2">
      <c r="A10357" s="6" t="s">
        <v>22159</v>
      </c>
      <c r="B10357" s="6" t="s">
        <v>22188</v>
      </c>
      <c r="C10357" s="6" t="s">
        <v>22189</v>
      </c>
      <c r="D10357" s="12">
        <v>1</v>
      </c>
    </row>
    <row r="10358" spans="1:4" x14ac:dyDescent="0.2">
      <c r="A10358" s="6" t="s">
        <v>22159</v>
      </c>
      <c r="B10358" s="6" t="s">
        <v>22190</v>
      </c>
      <c r="C10358" s="6" t="s">
        <v>22191</v>
      </c>
      <c r="D10358" s="12">
        <v>1</v>
      </c>
    </row>
    <row r="10359" spans="1:4" x14ac:dyDescent="0.2">
      <c r="A10359" s="6" t="s">
        <v>22159</v>
      </c>
      <c r="B10359" s="6" t="s">
        <v>22192</v>
      </c>
      <c r="C10359" s="6" t="s">
        <v>22193</v>
      </c>
      <c r="D10359" s="12">
        <v>1</v>
      </c>
    </row>
    <row r="10360" spans="1:4" x14ac:dyDescent="0.2">
      <c r="A10360" s="6" t="s">
        <v>22159</v>
      </c>
      <c r="B10360" s="6" t="s">
        <v>22194</v>
      </c>
      <c r="C10360" s="6" t="s">
        <v>22195</v>
      </c>
      <c r="D10360" s="12">
        <v>1</v>
      </c>
    </row>
    <row r="10361" spans="1:4" x14ac:dyDescent="0.2">
      <c r="A10361" s="6" t="s">
        <v>22159</v>
      </c>
      <c r="B10361" s="6" t="s">
        <v>22196</v>
      </c>
      <c r="C10361" s="6" t="s">
        <v>22197</v>
      </c>
      <c r="D10361" s="12">
        <v>1</v>
      </c>
    </row>
    <row r="10362" spans="1:4" x14ac:dyDescent="0.2">
      <c r="A10362" s="6" t="s">
        <v>22198</v>
      </c>
      <c r="B10362" s="6" t="s">
        <v>22199</v>
      </c>
      <c r="C10362" s="6" t="s">
        <v>22200</v>
      </c>
      <c r="D10362" s="12">
        <v>1</v>
      </c>
    </row>
    <row r="10363" spans="1:4" x14ac:dyDescent="0.2">
      <c r="A10363" s="6" t="s">
        <v>22198</v>
      </c>
      <c r="B10363" s="6" t="s">
        <v>22201</v>
      </c>
      <c r="C10363" s="6" t="s">
        <v>22202</v>
      </c>
      <c r="D10363" s="12">
        <v>1</v>
      </c>
    </row>
    <row r="10364" spans="1:4" x14ac:dyDescent="0.2">
      <c r="A10364" s="6" t="s">
        <v>22203</v>
      </c>
      <c r="B10364" s="6" t="s">
        <v>22204</v>
      </c>
      <c r="C10364" s="6" t="s">
        <v>22205</v>
      </c>
      <c r="D10364" s="12">
        <v>1</v>
      </c>
    </row>
    <row r="10365" spans="1:4" x14ac:dyDescent="0.2">
      <c r="A10365" s="6" t="s">
        <v>22203</v>
      </c>
      <c r="B10365" s="6" t="s">
        <v>22206</v>
      </c>
      <c r="C10365" s="6" t="s">
        <v>22207</v>
      </c>
      <c r="D10365" s="12">
        <v>1</v>
      </c>
    </row>
    <row r="10366" spans="1:4" x14ac:dyDescent="0.2">
      <c r="A10366" s="6" t="s">
        <v>22208</v>
      </c>
      <c r="B10366" s="6" t="s">
        <v>22209</v>
      </c>
      <c r="C10366" s="6" t="s">
        <v>22210</v>
      </c>
      <c r="D10366" s="12">
        <v>1</v>
      </c>
    </row>
    <row r="10367" spans="1:4" x14ac:dyDescent="0.2">
      <c r="A10367" s="6" t="s">
        <v>22208</v>
      </c>
      <c r="B10367" s="6" t="s">
        <v>22211</v>
      </c>
      <c r="C10367" s="6" t="s">
        <v>22212</v>
      </c>
      <c r="D10367" s="12">
        <v>1</v>
      </c>
    </row>
    <row r="10368" spans="1:4" x14ac:dyDescent="0.2">
      <c r="A10368" s="6" t="s">
        <v>22208</v>
      </c>
      <c r="B10368" s="6" t="s">
        <v>22213</v>
      </c>
      <c r="C10368" s="6" t="s">
        <v>22214</v>
      </c>
      <c r="D10368" s="12">
        <v>1</v>
      </c>
    </row>
    <row r="10369" spans="1:4" x14ac:dyDescent="0.2">
      <c r="A10369" s="6" t="s">
        <v>22208</v>
      </c>
      <c r="B10369" s="6" t="s">
        <v>22215</v>
      </c>
      <c r="C10369" s="6" t="s">
        <v>22216</v>
      </c>
      <c r="D10369" s="12">
        <v>1</v>
      </c>
    </row>
    <row r="10370" spans="1:4" x14ac:dyDescent="0.2">
      <c r="A10370" s="6" t="s">
        <v>22208</v>
      </c>
      <c r="B10370" s="6" t="s">
        <v>22217</v>
      </c>
      <c r="C10370" s="6" t="s">
        <v>22218</v>
      </c>
      <c r="D10370" s="12">
        <v>1</v>
      </c>
    </row>
    <row r="10371" spans="1:4" x14ac:dyDescent="0.2">
      <c r="A10371" s="6" t="s">
        <v>22208</v>
      </c>
      <c r="B10371" s="6" t="s">
        <v>22219</v>
      </c>
      <c r="C10371" s="6" t="s">
        <v>22220</v>
      </c>
      <c r="D10371" s="12">
        <v>1</v>
      </c>
    </row>
    <row r="10372" spans="1:4" x14ac:dyDescent="0.2">
      <c r="A10372" s="6" t="s">
        <v>22221</v>
      </c>
      <c r="B10372" s="6" t="s">
        <v>22222</v>
      </c>
      <c r="C10372" s="6" t="s">
        <v>22223</v>
      </c>
      <c r="D10372" s="12">
        <v>1</v>
      </c>
    </row>
    <row r="10373" spans="1:4" x14ac:dyDescent="0.2">
      <c r="A10373" s="6" t="s">
        <v>8603</v>
      </c>
      <c r="B10373" s="6" t="s">
        <v>22224</v>
      </c>
      <c r="C10373" s="6" t="s">
        <v>22225</v>
      </c>
      <c r="D10373" s="12">
        <v>1</v>
      </c>
    </row>
    <row r="10374" spans="1:4" x14ac:dyDescent="0.2">
      <c r="A10374" s="6" t="s">
        <v>8603</v>
      </c>
      <c r="B10374" s="6" t="s">
        <v>8604</v>
      </c>
      <c r="C10374" s="6" t="s">
        <v>8605</v>
      </c>
      <c r="D10374" s="12">
        <v>1</v>
      </c>
    </row>
    <row r="10375" spans="1:4" x14ac:dyDescent="0.2">
      <c r="A10375" s="6" t="s">
        <v>8603</v>
      </c>
      <c r="B10375" s="6" t="s">
        <v>22226</v>
      </c>
      <c r="C10375" s="6" t="s">
        <v>22227</v>
      </c>
      <c r="D10375" s="12">
        <v>1</v>
      </c>
    </row>
    <row r="10376" spans="1:4" x14ac:dyDescent="0.2">
      <c r="A10376" s="6" t="s">
        <v>8603</v>
      </c>
      <c r="B10376" s="6" t="s">
        <v>8606</v>
      </c>
      <c r="C10376" s="6" t="s">
        <v>8607</v>
      </c>
      <c r="D10376" s="12">
        <v>1</v>
      </c>
    </row>
    <row r="10377" spans="1:4" x14ac:dyDescent="0.2">
      <c r="A10377" s="6" t="s">
        <v>8603</v>
      </c>
      <c r="B10377" s="6" t="s">
        <v>22228</v>
      </c>
      <c r="C10377" s="6" t="s">
        <v>22229</v>
      </c>
      <c r="D10377" s="12">
        <v>1</v>
      </c>
    </row>
    <row r="10378" spans="1:4" x14ac:dyDescent="0.2">
      <c r="A10378" s="6" t="s">
        <v>8603</v>
      </c>
      <c r="B10378" s="6" t="s">
        <v>8608</v>
      </c>
      <c r="C10378" s="6" t="s">
        <v>8609</v>
      </c>
      <c r="D10378" s="12">
        <v>1</v>
      </c>
    </row>
    <row r="10379" spans="1:4" x14ac:dyDescent="0.2">
      <c r="A10379" s="6" t="s">
        <v>8603</v>
      </c>
      <c r="B10379" s="6" t="s">
        <v>8610</v>
      </c>
      <c r="C10379" s="6" t="s">
        <v>8611</v>
      </c>
      <c r="D10379" s="12">
        <v>1</v>
      </c>
    </row>
    <row r="10380" spans="1:4" x14ac:dyDescent="0.2">
      <c r="A10380" s="6" t="s">
        <v>8603</v>
      </c>
      <c r="B10380" s="6" t="s">
        <v>22230</v>
      </c>
      <c r="C10380" s="6" t="s">
        <v>22231</v>
      </c>
      <c r="D10380" s="12">
        <v>1</v>
      </c>
    </row>
    <row r="10381" spans="1:4" x14ac:dyDescent="0.2">
      <c r="A10381" s="6" t="s">
        <v>8603</v>
      </c>
      <c r="B10381" s="6" t="s">
        <v>22232</v>
      </c>
      <c r="C10381" s="6" t="s">
        <v>22231</v>
      </c>
      <c r="D10381" s="12">
        <v>1</v>
      </c>
    </row>
    <row r="10382" spans="1:4" x14ac:dyDescent="0.2">
      <c r="A10382" s="6" t="s">
        <v>8603</v>
      </c>
      <c r="B10382" s="6" t="s">
        <v>22233</v>
      </c>
      <c r="C10382" s="6" t="s">
        <v>22234</v>
      </c>
      <c r="D10382" s="12">
        <v>1</v>
      </c>
    </row>
    <row r="10383" spans="1:4" x14ac:dyDescent="0.2">
      <c r="A10383" s="6" t="s">
        <v>8603</v>
      </c>
      <c r="B10383" s="6" t="s">
        <v>8612</v>
      </c>
      <c r="C10383" s="6" t="s">
        <v>8613</v>
      </c>
      <c r="D10383" s="12">
        <v>1</v>
      </c>
    </row>
    <row r="10384" spans="1:4" x14ac:dyDescent="0.2">
      <c r="A10384" s="6" t="s">
        <v>8603</v>
      </c>
      <c r="B10384" s="6" t="s">
        <v>8614</v>
      </c>
      <c r="C10384" s="6" t="s">
        <v>8615</v>
      </c>
      <c r="D10384" s="12">
        <v>1</v>
      </c>
    </row>
    <row r="10385" spans="1:4" x14ac:dyDescent="0.2">
      <c r="A10385" s="6" t="s">
        <v>8603</v>
      </c>
      <c r="B10385" s="6" t="s">
        <v>8616</v>
      </c>
      <c r="C10385" s="6" t="s">
        <v>8617</v>
      </c>
      <c r="D10385" s="12">
        <v>1</v>
      </c>
    </row>
    <row r="10386" spans="1:4" x14ac:dyDescent="0.2">
      <c r="A10386" s="6" t="s">
        <v>8603</v>
      </c>
      <c r="B10386" s="6" t="s">
        <v>22235</v>
      </c>
      <c r="C10386" s="6" t="s">
        <v>22236</v>
      </c>
      <c r="D10386" s="12">
        <v>1</v>
      </c>
    </row>
    <row r="10387" spans="1:4" x14ac:dyDescent="0.2">
      <c r="A10387" s="6" t="s">
        <v>8603</v>
      </c>
      <c r="B10387" s="6" t="s">
        <v>22237</v>
      </c>
      <c r="C10387" s="6" t="s">
        <v>22238</v>
      </c>
      <c r="D10387" s="12">
        <v>1</v>
      </c>
    </row>
    <row r="10388" spans="1:4" x14ac:dyDescent="0.2">
      <c r="A10388" s="6" t="s">
        <v>8603</v>
      </c>
      <c r="B10388" s="6" t="s">
        <v>8618</v>
      </c>
      <c r="C10388" s="6" t="s">
        <v>8619</v>
      </c>
      <c r="D10388" s="12">
        <v>1</v>
      </c>
    </row>
    <row r="10389" spans="1:4" x14ac:dyDescent="0.2">
      <c r="A10389" s="6" t="s">
        <v>8603</v>
      </c>
      <c r="B10389" s="6" t="s">
        <v>22239</v>
      </c>
      <c r="C10389" s="6" t="s">
        <v>8619</v>
      </c>
      <c r="D10389" s="12">
        <v>1</v>
      </c>
    </row>
    <row r="10390" spans="1:4" x14ac:dyDescent="0.2">
      <c r="A10390" s="6" t="s">
        <v>8603</v>
      </c>
      <c r="B10390" s="6" t="s">
        <v>8620</v>
      </c>
      <c r="C10390" s="6" t="s">
        <v>8621</v>
      </c>
      <c r="D10390" s="12">
        <v>1</v>
      </c>
    </row>
    <row r="10391" spans="1:4" x14ac:dyDescent="0.2">
      <c r="A10391" s="6" t="s">
        <v>8603</v>
      </c>
      <c r="B10391" s="6" t="s">
        <v>22240</v>
      </c>
      <c r="C10391" s="6" t="s">
        <v>22241</v>
      </c>
      <c r="D10391" s="12">
        <v>1</v>
      </c>
    </row>
    <row r="10392" spans="1:4" x14ac:dyDescent="0.2">
      <c r="A10392" s="6" t="s">
        <v>8603</v>
      </c>
      <c r="B10392" s="6" t="s">
        <v>8622</v>
      </c>
      <c r="C10392" s="6" t="s">
        <v>3004</v>
      </c>
      <c r="D10392" s="12">
        <v>1</v>
      </c>
    </row>
    <row r="10393" spans="1:4" x14ac:dyDescent="0.2">
      <c r="A10393" s="6" t="s">
        <v>8603</v>
      </c>
      <c r="B10393" s="6" t="s">
        <v>8623</v>
      </c>
      <c r="C10393" s="6" t="s">
        <v>3008</v>
      </c>
      <c r="D10393" s="12">
        <v>1</v>
      </c>
    </row>
    <row r="10394" spans="1:4" x14ac:dyDescent="0.2">
      <c r="A10394" s="6" t="s">
        <v>8603</v>
      </c>
      <c r="B10394" s="6" t="s">
        <v>8624</v>
      </c>
      <c r="C10394" s="6" t="s">
        <v>8625</v>
      </c>
      <c r="D10394" s="12">
        <v>1</v>
      </c>
    </row>
    <row r="10395" spans="1:4" x14ac:dyDescent="0.2">
      <c r="A10395" s="6" t="s">
        <v>8603</v>
      </c>
      <c r="B10395" s="6" t="s">
        <v>8626</v>
      </c>
      <c r="C10395" s="6" t="s">
        <v>8627</v>
      </c>
      <c r="D10395" s="12">
        <v>1</v>
      </c>
    </row>
    <row r="10396" spans="1:4" x14ac:dyDescent="0.2">
      <c r="A10396" s="6" t="s">
        <v>8603</v>
      </c>
      <c r="B10396" s="6" t="s">
        <v>8628</v>
      </c>
      <c r="C10396" s="6" t="s">
        <v>8629</v>
      </c>
      <c r="D10396" s="12">
        <v>1</v>
      </c>
    </row>
    <row r="10397" spans="1:4" x14ac:dyDescent="0.2">
      <c r="A10397" s="6" t="s">
        <v>8603</v>
      </c>
      <c r="B10397" s="6" t="s">
        <v>22242</v>
      </c>
      <c r="C10397" s="6" t="s">
        <v>22243</v>
      </c>
      <c r="D10397" s="12">
        <v>1</v>
      </c>
    </row>
    <row r="10398" spans="1:4" x14ac:dyDescent="0.2">
      <c r="A10398" s="6" t="s">
        <v>8603</v>
      </c>
      <c r="B10398" s="6" t="s">
        <v>22244</v>
      </c>
      <c r="C10398" s="6" t="s">
        <v>22245</v>
      </c>
      <c r="D10398" s="12">
        <v>1</v>
      </c>
    </row>
    <row r="10399" spans="1:4" x14ac:dyDescent="0.2">
      <c r="A10399" s="6" t="s">
        <v>8603</v>
      </c>
      <c r="B10399" s="6" t="s">
        <v>22246</v>
      </c>
      <c r="C10399" s="6" t="s">
        <v>22247</v>
      </c>
      <c r="D10399" s="12">
        <v>1</v>
      </c>
    </row>
    <row r="10400" spans="1:4" x14ac:dyDescent="0.2">
      <c r="A10400" s="6" t="s">
        <v>8603</v>
      </c>
      <c r="B10400" s="6" t="s">
        <v>8630</v>
      </c>
      <c r="C10400" s="6" t="s">
        <v>3012</v>
      </c>
      <c r="D10400" s="12">
        <v>1</v>
      </c>
    </row>
    <row r="10401" spans="1:4" x14ac:dyDescent="0.2">
      <c r="A10401" s="6" t="s">
        <v>8603</v>
      </c>
      <c r="B10401" s="6" t="s">
        <v>22248</v>
      </c>
      <c r="C10401" s="6" t="s">
        <v>22249</v>
      </c>
      <c r="D10401" s="12">
        <v>1</v>
      </c>
    </row>
    <row r="10402" spans="1:4" x14ac:dyDescent="0.2">
      <c r="A10402" s="6" t="s">
        <v>8603</v>
      </c>
      <c r="B10402" s="6" t="s">
        <v>22250</v>
      </c>
      <c r="C10402" s="6" t="s">
        <v>22251</v>
      </c>
      <c r="D10402" s="12">
        <v>1</v>
      </c>
    </row>
    <row r="10403" spans="1:4" x14ac:dyDescent="0.2">
      <c r="A10403" s="6" t="s">
        <v>8603</v>
      </c>
      <c r="B10403" s="6" t="s">
        <v>22252</v>
      </c>
      <c r="C10403" s="6" t="s">
        <v>22253</v>
      </c>
      <c r="D10403" s="12">
        <v>1</v>
      </c>
    </row>
    <row r="10404" spans="1:4" x14ac:dyDescent="0.2">
      <c r="A10404" s="6" t="s">
        <v>8603</v>
      </c>
      <c r="B10404" s="6" t="s">
        <v>22254</v>
      </c>
      <c r="C10404" s="6" t="s">
        <v>22255</v>
      </c>
      <c r="D10404" s="12">
        <v>1</v>
      </c>
    </row>
    <row r="10405" spans="1:4" x14ac:dyDescent="0.2">
      <c r="A10405" s="6" t="s">
        <v>8603</v>
      </c>
      <c r="B10405" s="6" t="s">
        <v>8631</v>
      </c>
      <c r="C10405" s="6" t="s">
        <v>8632</v>
      </c>
      <c r="D10405" s="12">
        <v>1</v>
      </c>
    </row>
    <row r="10406" spans="1:4" x14ac:dyDescent="0.2">
      <c r="A10406" s="6" t="s">
        <v>8603</v>
      </c>
      <c r="B10406" s="6" t="s">
        <v>8633</v>
      </c>
      <c r="C10406" s="6" t="s">
        <v>8634</v>
      </c>
      <c r="D10406" s="12">
        <v>1</v>
      </c>
    </row>
    <row r="10407" spans="1:4" x14ac:dyDescent="0.2">
      <c r="A10407" s="6" t="s">
        <v>8603</v>
      </c>
      <c r="B10407" s="6" t="s">
        <v>22256</v>
      </c>
      <c r="C10407" s="6" t="s">
        <v>22257</v>
      </c>
      <c r="D10407" s="12">
        <v>1</v>
      </c>
    </row>
    <row r="10408" spans="1:4" x14ac:dyDescent="0.2">
      <c r="A10408" s="6" t="s">
        <v>8603</v>
      </c>
      <c r="B10408" s="6" t="s">
        <v>8635</v>
      </c>
      <c r="C10408" s="6" t="s">
        <v>8636</v>
      </c>
      <c r="D10408" s="12">
        <v>1</v>
      </c>
    </row>
    <row r="10409" spans="1:4" x14ac:dyDescent="0.2">
      <c r="A10409" s="6" t="s">
        <v>8603</v>
      </c>
      <c r="B10409" s="6" t="s">
        <v>22258</v>
      </c>
      <c r="C10409" s="6" t="s">
        <v>22259</v>
      </c>
      <c r="D10409" s="12">
        <v>1</v>
      </c>
    </row>
    <row r="10410" spans="1:4" x14ac:dyDescent="0.2">
      <c r="A10410" s="6" t="s">
        <v>8603</v>
      </c>
      <c r="B10410" s="6" t="s">
        <v>22260</v>
      </c>
      <c r="C10410" s="6" t="s">
        <v>22261</v>
      </c>
      <c r="D10410" s="12">
        <v>1</v>
      </c>
    </row>
    <row r="10411" spans="1:4" x14ac:dyDescent="0.2">
      <c r="A10411" s="6" t="s">
        <v>8603</v>
      </c>
      <c r="B10411" s="6" t="s">
        <v>22262</v>
      </c>
      <c r="C10411" s="6" t="s">
        <v>22263</v>
      </c>
      <c r="D10411" s="12">
        <v>1</v>
      </c>
    </row>
    <row r="10412" spans="1:4" x14ac:dyDescent="0.2">
      <c r="A10412" s="6" t="s">
        <v>8603</v>
      </c>
      <c r="B10412" s="6" t="s">
        <v>22264</v>
      </c>
      <c r="C10412" s="6" t="s">
        <v>22265</v>
      </c>
      <c r="D10412" s="12">
        <v>1</v>
      </c>
    </row>
    <row r="10413" spans="1:4" x14ac:dyDescent="0.2">
      <c r="A10413" s="6" t="s">
        <v>8603</v>
      </c>
      <c r="B10413" s="6" t="s">
        <v>22266</v>
      </c>
      <c r="C10413" s="6" t="s">
        <v>22267</v>
      </c>
      <c r="D10413" s="12">
        <v>1</v>
      </c>
    </row>
    <row r="10414" spans="1:4" x14ac:dyDescent="0.2">
      <c r="A10414" s="6" t="s">
        <v>8603</v>
      </c>
      <c r="B10414" s="6" t="s">
        <v>8637</v>
      </c>
      <c r="C10414" s="6" t="s">
        <v>19</v>
      </c>
      <c r="D10414" s="12">
        <v>1</v>
      </c>
    </row>
    <row r="10415" spans="1:4" x14ac:dyDescent="0.2">
      <c r="A10415" s="6" t="s">
        <v>8603</v>
      </c>
      <c r="B10415" s="6" t="s">
        <v>8638</v>
      </c>
      <c r="C10415" s="6" t="s">
        <v>8639</v>
      </c>
      <c r="D10415" s="12">
        <v>1</v>
      </c>
    </row>
    <row r="10416" spans="1:4" x14ac:dyDescent="0.2">
      <c r="A10416" s="6" t="s">
        <v>8603</v>
      </c>
      <c r="B10416" s="6" t="s">
        <v>8640</v>
      </c>
      <c r="C10416" s="6" t="s">
        <v>8641</v>
      </c>
      <c r="D10416" s="12">
        <v>1</v>
      </c>
    </row>
    <row r="10417" spans="1:4" x14ac:dyDescent="0.2">
      <c r="A10417" s="6" t="s">
        <v>8603</v>
      </c>
      <c r="B10417" s="6" t="s">
        <v>8642</v>
      </c>
      <c r="C10417" s="6" t="s">
        <v>21</v>
      </c>
      <c r="D10417" s="12">
        <v>1</v>
      </c>
    </row>
    <row r="10418" spans="1:4" x14ac:dyDescent="0.2">
      <c r="A10418" s="6" t="s">
        <v>8603</v>
      </c>
      <c r="B10418" s="6" t="s">
        <v>22268</v>
      </c>
      <c r="C10418" s="6" t="s">
        <v>22269</v>
      </c>
      <c r="D10418" s="12">
        <v>1</v>
      </c>
    </row>
    <row r="10419" spans="1:4" x14ac:dyDescent="0.2">
      <c r="A10419" s="6" t="s">
        <v>8603</v>
      </c>
      <c r="B10419" s="6" t="s">
        <v>22270</v>
      </c>
      <c r="C10419" s="6" t="s">
        <v>22271</v>
      </c>
      <c r="D10419" s="12">
        <v>1</v>
      </c>
    </row>
    <row r="10420" spans="1:4" x14ac:dyDescent="0.2">
      <c r="A10420" s="6" t="s">
        <v>8603</v>
      </c>
      <c r="B10420" s="6" t="s">
        <v>22272</v>
      </c>
      <c r="C10420" s="6" t="s">
        <v>22273</v>
      </c>
      <c r="D10420" s="12">
        <v>1</v>
      </c>
    </row>
    <row r="10421" spans="1:4" x14ac:dyDescent="0.2">
      <c r="A10421" s="6" t="s">
        <v>8603</v>
      </c>
      <c r="B10421" s="6" t="s">
        <v>22274</v>
      </c>
      <c r="C10421" s="6" t="s">
        <v>22275</v>
      </c>
      <c r="D10421" s="12">
        <v>1</v>
      </c>
    </row>
    <row r="10422" spans="1:4" x14ac:dyDescent="0.2">
      <c r="A10422" s="6" t="s">
        <v>8603</v>
      </c>
      <c r="B10422" s="6" t="s">
        <v>22276</v>
      </c>
      <c r="C10422" s="6" t="s">
        <v>22277</v>
      </c>
      <c r="D10422" s="12">
        <v>1</v>
      </c>
    </row>
    <row r="10423" spans="1:4" x14ac:dyDescent="0.2">
      <c r="A10423" s="6" t="s">
        <v>8603</v>
      </c>
      <c r="B10423" s="6" t="s">
        <v>22278</v>
      </c>
      <c r="C10423" s="6" t="s">
        <v>22279</v>
      </c>
      <c r="D10423" s="12">
        <v>1</v>
      </c>
    </row>
    <row r="10424" spans="1:4" x14ac:dyDescent="0.2">
      <c r="A10424" s="6" t="s">
        <v>8603</v>
      </c>
      <c r="B10424" s="6" t="s">
        <v>8643</v>
      </c>
      <c r="C10424" s="6" t="s">
        <v>8644</v>
      </c>
      <c r="D10424" s="12">
        <v>1</v>
      </c>
    </row>
    <row r="10425" spans="1:4" x14ac:dyDescent="0.2">
      <c r="A10425" s="6" t="s">
        <v>8603</v>
      </c>
      <c r="B10425" s="6" t="s">
        <v>8645</v>
      </c>
      <c r="C10425" s="6" t="s">
        <v>8646</v>
      </c>
      <c r="D10425" s="12">
        <v>1</v>
      </c>
    </row>
    <row r="10426" spans="1:4" x14ac:dyDescent="0.2">
      <c r="A10426" s="6" t="s">
        <v>8603</v>
      </c>
      <c r="B10426" s="6" t="s">
        <v>22280</v>
      </c>
      <c r="C10426" s="6" t="s">
        <v>22281</v>
      </c>
      <c r="D10426" s="12">
        <v>1</v>
      </c>
    </row>
    <row r="10427" spans="1:4" x14ac:dyDescent="0.2">
      <c r="A10427" s="6" t="s">
        <v>8603</v>
      </c>
      <c r="B10427" s="6" t="s">
        <v>22282</v>
      </c>
      <c r="C10427" s="6" t="s">
        <v>22283</v>
      </c>
      <c r="D10427" s="12">
        <v>1</v>
      </c>
    </row>
    <row r="10428" spans="1:4" x14ac:dyDescent="0.2">
      <c r="A10428" s="6" t="s">
        <v>8603</v>
      </c>
      <c r="B10428" s="6" t="s">
        <v>22284</v>
      </c>
      <c r="C10428" s="6" t="s">
        <v>22285</v>
      </c>
      <c r="D10428" s="12">
        <v>1</v>
      </c>
    </row>
    <row r="10429" spans="1:4" x14ac:dyDescent="0.2">
      <c r="A10429" s="6" t="s">
        <v>8603</v>
      </c>
      <c r="B10429" s="6" t="s">
        <v>22286</v>
      </c>
      <c r="C10429" s="6" t="s">
        <v>22287</v>
      </c>
      <c r="D10429" s="12">
        <v>1</v>
      </c>
    </row>
    <row r="10430" spans="1:4" x14ac:dyDescent="0.2">
      <c r="A10430" s="6" t="s">
        <v>8603</v>
      </c>
      <c r="B10430" s="6" t="s">
        <v>8647</v>
      </c>
      <c r="C10430" s="6" t="s">
        <v>8648</v>
      </c>
      <c r="D10430" s="12">
        <v>1</v>
      </c>
    </row>
    <row r="10431" spans="1:4" x14ac:dyDescent="0.2">
      <c r="A10431" s="6" t="s">
        <v>22288</v>
      </c>
      <c r="B10431" s="6" t="s">
        <v>22289</v>
      </c>
      <c r="C10431" s="6" t="s">
        <v>22290</v>
      </c>
      <c r="D10431" s="12">
        <v>1</v>
      </c>
    </row>
    <row r="10432" spans="1:4" x14ac:dyDescent="0.2">
      <c r="A10432" s="6" t="s">
        <v>8649</v>
      </c>
      <c r="B10432" s="6" t="s">
        <v>22291</v>
      </c>
      <c r="C10432" s="6" t="s">
        <v>22292</v>
      </c>
      <c r="D10432" s="12">
        <v>1</v>
      </c>
    </row>
    <row r="10433" spans="1:4" x14ac:dyDescent="0.2">
      <c r="A10433" s="6" t="s">
        <v>8649</v>
      </c>
      <c r="B10433" s="6" t="s">
        <v>8650</v>
      </c>
      <c r="C10433" s="6" t="s">
        <v>8651</v>
      </c>
      <c r="D10433" s="12">
        <v>1</v>
      </c>
    </row>
    <row r="10434" spans="1:4" x14ac:dyDescent="0.2">
      <c r="A10434" s="6" t="s">
        <v>8649</v>
      </c>
      <c r="B10434" s="6" t="s">
        <v>8652</v>
      </c>
      <c r="C10434" s="6" t="s">
        <v>8653</v>
      </c>
      <c r="D10434" s="12">
        <v>1</v>
      </c>
    </row>
    <row r="10435" spans="1:4" x14ac:dyDescent="0.2">
      <c r="A10435" s="6" t="s">
        <v>8649</v>
      </c>
      <c r="B10435" s="6" t="s">
        <v>8654</v>
      </c>
      <c r="C10435" s="6" t="s">
        <v>8655</v>
      </c>
      <c r="D10435" s="12">
        <v>1</v>
      </c>
    </row>
    <row r="10436" spans="1:4" x14ac:dyDescent="0.2">
      <c r="A10436" s="6" t="s">
        <v>8649</v>
      </c>
      <c r="B10436" s="6" t="s">
        <v>8656</v>
      </c>
      <c r="C10436" s="6" t="s">
        <v>8657</v>
      </c>
      <c r="D10436" s="12">
        <v>1</v>
      </c>
    </row>
    <row r="10437" spans="1:4" x14ac:dyDescent="0.2">
      <c r="A10437" s="6" t="s">
        <v>8649</v>
      </c>
      <c r="B10437" s="6" t="s">
        <v>8658</v>
      </c>
      <c r="C10437" s="6" t="s">
        <v>8659</v>
      </c>
      <c r="D10437" s="12">
        <v>1</v>
      </c>
    </row>
    <row r="10438" spans="1:4" x14ac:dyDescent="0.2">
      <c r="A10438" s="6" t="s">
        <v>8649</v>
      </c>
      <c r="B10438" s="6" t="s">
        <v>8660</v>
      </c>
      <c r="C10438" s="6" t="s">
        <v>8661</v>
      </c>
      <c r="D10438" s="12">
        <v>1</v>
      </c>
    </row>
    <row r="10439" spans="1:4" x14ac:dyDescent="0.2">
      <c r="A10439" s="6" t="s">
        <v>8649</v>
      </c>
      <c r="B10439" s="6" t="s">
        <v>8662</v>
      </c>
      <c r="C10439" s="6" t="s">
        <v>8663</v>
      </c>
      <c r="D10439" s="12">
        <v>1</v>
      </c>
    </row>
    <row r="10440" spans="1:4" x14ac:dyDescent="0.2">
      <c r="A10440" s="6" t="s">
        <v>8649</v>
      </c>
      <c r="B10440" s="6" t="s">
        <v>22293</v>
      </c>
      <c r="C10440" s="6" t="s">
        <v>22294</v>
      </c>
      <c r="D10440" s="12">
        <v>1</v>
      </c>
    </row>
    <row r="10441" spans="1:4" x14ac:dyDescent="0.2">
      <c r="A10441" s="6" t="s">
        <v>8649</v>
      </c>
      <c r="B10441" s="6" t="s">
        <v>22295</v>
      </c>
      <c r="C10441" s="6" t="s">
        <v>22296</v>
      </c>
      <c r="D10441" s="12">
        <v>1</v>
      </c>
    </row>
    <row r="10442" spans="1:4" x14ac:dyDescent="0.2">
      <c r="A10442" s="6" t="s">
        <v>8649</v>
      </c>
      <c r="B10442" s="6" t="s">
        <v>8664</v>
      </c>
      <c r="C10442" s="6" t="s">
        <v>8665</v>
      </c>
      <c r="D10442" s="12">
        <v>1</v>
      </c>
    </row>
    <row r="10443" spans="1:4" x14ac:dyDescent="0.2">
      <c r="A10443" s="6" t="s">
        <v>8649</v>
      </c>
      <c r="B10443" s="6" t="s">
        <v>8666</v>
      </c>
      <c r="C10443" s="6" t="s">
        <v>8667</v>
      </c>
      <c r="D10443" s="12">
        <v>1</v>
      </c>
    </row>
    <row r="10444" spans="1:4" x14ac:dyDescent="0.2">
      <c r="A10444" s="6" t="s">
        <v>8649</v>
      </c>
      <c r="B10444" s="6" t="s">
        <v>22297</v>
      </c>
      <c r="C10444" s="6" t="s">
        <v>22298</v>
      </c>
      <c r="D10444" s="12">
        <v>1</v>
      </c>
    </row>
    <row r="10445" spans="1:4" x14ac:dyDescent="0.2">
      <c r="A10445" s="6" t="s">
        <v>8649</v>
      </c>
      <c r="B10445" s="6" t="s">
        <v>8668</v>
      </c>
      <c r="C10445" s="6" t="s">
        <v>8669</v>
      </c>
      <c r="D10445" s="12">
        <v>1</v>
      </c>
    </row>
    <row r="10446" spans="1:4" x14ac:dyDescent="0.2">
      <c r="A10446" s="6" t="s">
        <v>8649</v>
      </c>
      <c r="B10446" s="6" t="s">
        <v>22299</v>
      </c>
      <c r="C10446" s="6" t="s">
        <v>22300</v>
      </c>
      <c r="D10446" s="12">
        <v>1</v>
      </c>
    </row>
    <row r="10447" spans="1:4" x14ac:dyDescent="0.2">
      <c r="A10447" s="6" t="s">
        <v>8649</v>
      </c>
      <c r="B10447" s="6" t="s">
        <v>8670</v>
      </c>
      <c r="C10447" s="6" t="s">
        <v>8671</v>
      </c>
      <c r="D10447" s="12">
        <v>1</v>
      </c>
    </row>
    <row r="10448" spans="1:4" x14ac:dyDescent="0.2">
      <c r="A10448" s="6" t="s">
        <v>8649</v>
      </c>
      <c r="B10448" s="6" t="s">
        <v>8672</v>
      </c>
      <c r="C10448" s="6" t="s">
        <v>8673</v>
      </c>
      <c r="D10448" s="12">
        <v>1</v>
      </c>
    </row>
    <row r="10449" spans="1:4" x14ac:dyDescent="0.2">
      <c r="A10449" s="6" t="s">
        <v>8649</v>
      </c>
      <c r="B10449" s="6" t="s">
        <v>8674</v>
      </c>
      <c r="C10449" s="6" t="s">
        <v>8675</v>
      </c>
      <c r="D10449" s="12">
        <v>1</v>
      </c>
    </row>
    <row r="10450" spans="1:4" x14ac:dyDescent="0.2">
      <c r="A10450" s="6" t="s">
        <v>8649</v>
      </c>
      <c r="B10450" s="6" t="s">
        <v>8676</v>
      </c>
      <c r="C10450" s="6" t="s">
        <v>8677</v>
      </c>
      <c r="D10450" s="12">
        <v>1</v>
      </c>
    </row>
    <row r="10451" spans="1:4" x14ac:dyDescent="0.2">
      <c r="A10451" s="6" t="s">
        <v>8649</v>
      </c>
      <c r="B10451" s="6" t="s">
        <v>8678</v>
      </c>
      <c r="C10451" s="6" t="s">
        <v>8679</v>
      </c>
      <c r="D10451" s="12">
        <v>1</v>
      </c>
    </row>
    <row r="10452" spans="1:4" x14ac:dyDescent="0.2">
      <c r="A10452" s="6" t="s">
        <v>8649</v>
      </c>
      <c r="B10452" s="6" t="s">
        <v>22301</v>
      </c>
      <c r="C10452" s="6" t="s">
        <v>22302</v>
      </c>
      <c r="D10452" s="12">
        <v>1</v>
      </c>
    </row>
    <row r="10453" spans="1:4" x14ac:dyDescent="0.2">
      <c r="A10453" s="6" t="s">
        <v>8649</v>
      </c>
      <c r="B10453" s="6" t="s">
        <v>8680</v>
      </c>
      <c r="C10453" s="6" t="s">
        <v>8681</v>
      </c>
      <c r="D10453" s="12">
        <v>1</v>
      </c>
    </row>
    <row r="10454" spans="1:4" x14ac:dyDescent="0.2">
      <c r="A10454" s="6" t="s">
        <v>8649</v>
      </c>
      <c r="B10454" s="6" t="s">
        <v>8682</v>
      </c>
      <c r="C10454" s="6" t="s">
        <v>8683</v>
      </c>
      <c r="D10454" s="12">
        <v>1</v>
      </c>
    </row>
    <row r="10455" spans="1:4" x14ac:dyDescent="0.2">
      <c r="A10455" s="6" t="s">
        <v>8649</v>
      </c>
      <c r="B10455" s="6" t="s">
        <v>8684</v>
      </c>
      <c r="C10455" s="6" t="s">
        <v>8685</v>
      </c>
      <c r="D10455" s="12">
        <v>1</v>
      </c>
    </row>
    <row r="10456" spans="1:4" x14ac:dyDescent="0.2">
      <c r="A10456" s="6" t="s">
        <v>8649</v>
      </c>
      <c r="B10456" s="6" t="s">
        <v>8686</v>
      </c>
      <c r="C10456" s="6" t="s">
        <v>8687</v>
      </c>
      <c r="D10456" s="12">
        <v>1</v>
      </c>
    </row>
    <row r="10457" spans="1:4" x14ac:dyDescent="0.2">
      <c r="A10457" s="6" t="s">
        <v>8649</v>
      </c>
      <c r="B10457" s="6" t="s">
        <v>8688</v>
      </c>
      <c r="C10457" s="6" t="s">
        <v>8689</v>
      </c>
      <c r="D10457" s="12">
        <v>1</v>
      </c>
    </row>
    <row r="10458" spans="1:4" x14ac:dyDescent="0.2">
      <c r="A10458" s="6" t="s">
        <v>8649</v>
      </c>
      <c r="B10458" s="6" t="s">
        <v>8690</v>
      </c>
      <c r="C10458" s="6" t="s">
        <v>8691</v>
      </c>
      <c r="D10458" s="12">
        <v>1</v>
      </c>
    </row>
    <row r="10459" spans="1:4" x14ac:dyDescent="0.2">
      <c r="A10459" s="6" t="s">
        <v>8649</v>
      </c>
      <c r="B10459" s="6" t="s">
        <v>8692</v>
      </c>
      <c r="C10459" s="6" t="s">
        <v>8693</v>
      </c>
      <c r="D10459" s="12">
        <v>1</v>
      </c>
    </row>
    <row r="10460" spans="1:4" x14ac:dyDescent="0.2">
      <c r="A10460" s="6" t="s">
        <v>8649</v>
      </c>
      <c r="B10460" s="6" t="s">
        <v>8694</v>
      </c>
      <c r="C10460" s="6" t="s">
        <v>8695</v>
      </c>
      <c r="D10460" s="12">
        <v>1</v>
      </c>
    </row>
    <row r="10461" spans="1:4" x14ac:dyDescent="0.2">
      <c r="A10461" s="6" t="s">
        <v>8649</v>
      </c>
      <c r="B10461" s="6" t="s">
        <v>8696</v>
      </c>
      <c r="C10461" s="6" t="s">
        <v>8697</v>
      </c>
      <c r="D10461" s="12">
        <v>1</v>
      </c>
    </row>
    <row r="10462" spans="1:4" x14ac:dyDescent="0.2">
      <c r="A10462" s="6" t="s">
        <v>8649</v>
      </c>
      <c r="B10462" s="6" t="s">
        <v>8698</v>
      </c>
      <c r="C10462" s="6" t="s">
        <v>8699</v>
      </c>
      <c r="D10462" s="12">
        <v>1</v>
      </c>
    </row>
    <row r="10463" spans="1:4" x14ac:dyDescent="0.2">
      <c r="A10463" s="6" t="s">
        <v>8649</v>
      </c>
      <c r="B10463" s="6" t="s">
        <v>8700</v>
      </c>
      <c r="C10463" s="6" t="s">
        <v>8701</v>
      </c>
      <c r="D10463" s="12">
        <v>1</v>
      </c>
    </row>
    <row r="10464" spans="1:4" x14ac:dyDescent="0.2">
      <c r="A10464" s="6" t="s">
        <v>8649</v>
      </c>
      <c r="B10464" s="6" t="s">
        <v>8702</v>
      </c>
      <c r="C10464" s="6" t="s">
        <v>8703</v>
      </c>
      <c r="D10464" s="12">
        <v>1</v>
      </c>
    </row>
    <row r="10465" spans="1:4" x14ac:dyDescent="0.2">
      <c r="A10465" s="6" t="s">
        <v>8649</v>
      </c>
      <c r="B10465" s="6" t="s">
        <v>22303</v>
      </c>
      <c r="C10465" s="6" t="s">
        <v>22304</v>
      </c>
      <c r="D10465" s="12">
        <v>1</v>
      </c>
    </row>
    <row r="10466" spans="1:4" x14ac:dyDescent="0.2">
      <c r="A10466" s="6" t="s">
        <v>8649</v>
      </c>
      <c r="B10466" s="6" t="s">
        <v>22305</v>
      </c>
      <c r="C10466" s="6" t="s">
        <v>22306</v>
      </c>
      <c r="D10466" s="12">
        <v>1</v>
      </c>
    </row>
    <row r="10467" spans="1:4" x14ac:dyDescent="0.2">
      <c r="A10467" s="6" t="s">
        <v>8649</v>
      </c>
      <c r="B10467" s="6" t="s">
        <v>8704</v>
      </c>
      <c r="C10467" s="6" t="s">
        <v>8705</v>
      </c>
      <c r="D10467" s="12">
        <v>1</v>
      </c>
    </row>
    <row r="10468" spans="1:4" x14ac:dyDescent="0.2">
      <c r="A10468" s="6" t="s">
        <v>8649</v>
      </c>
      <c r="B10468" s="6" t="s">
        <v>8706</v>
      </c>
      <c r="C10468" s="6" t="s">
        <v>8707</v>
      </c>
      <c r="D10468" s="12">
        <v>1</v>
      </c>
    </row>
    <row r="10469" spans="1:4" x14ac:dyDescent="0.2">
      <c r="A10469" s="6" t="s">
        <v>8649</v>
      </c>
      <c r="B10469" s="6" t="s">
        <v>8708</v>
      </c>
      <c r="C10469" s="6" t="s">
        <v>8709</v>
      </c>
      <c r="D10469" s="12">
        <v>1</v>
      </c>
    </row>
    <row r="10470" spans="1:4" x14ac:dyDescent="0.2">
      <c r="A10470" s="6" t="s">
        <v>8649</v>
      </c>
      <c r="B10470" s="6" t="s">
        <v>22307</v>
      </c>
      <c r="C10470" s="6" t="s">
        <v>22308</v>
      </c>
      <c r="D10470" s="12">
        <v>1</v>
      </c>
    </row>
    <row r="10471" spans="1:4" x14ac:dyDescent="0.2">
      <c r="A10471" s="6" t="s">
        <v>8649</v>
      </c>
      <c r="B10471" s="6" t="s">
        <v>22309</v>
      </c>
      <c r="C10471" s="6" t="s">
        <v>22310</v>
      </c>
      <c r="D10471" s="12">
        <v>1</v>
      </c>
    </row>
    <row r="10472" spans="1:4" x14ac:dyDescent="0.2">
      <c r="A10472" s="6" t="s">
        <v>8649</v>
      </c>
      <c r="B10472" s="6" t="s">
        <v>8710</v>
      </c>
      <c r="C10472" s="6" t="s">
        <v>8711</v>
      </c>
      <c r="D10472" s="12">
        <v>1</v>
      </c>
    </row>
    <row r="10473" spans="1:4" x14ac:dyDescent="0.2">
      <c r="A10473" s="6" t="s">
        <v>8649</v>
      </c>
      <c r="B10473" s="6" t="s">
        <v>8712</v>
      </c>
      <c r="C10473" s="6" t="s">
        <v>8713</v>
      </c>
      <c r="D10473" s="12">
        <v>1</v>
      </c>
    </row>
    <row r="10474" spans="1:4" x14ac:dyDescent="0.2">
      <c r="A10474" s="6" t="s">
        <v>8649</v>
      </c>
      <c r="B10474" s="6" t="s">
        <v>8714</v>
      </c>
      <c r="C10474" s="6" t="s">
        <v>8715</v>
      </c>
      <c r="D10474" s="12">
        <v>1</v>
      </c>
    </row>
    <row r="10475" spans="1:4" x14ac:dyDescent="0.2">
      <c r="A10475" s="6" t="s">
        <v>8649</v>
      </c>
      <c r="B10475" s="6" t="s">
        <v>8716</v>
      </c>
      <c r="C10475" s="6" t="s">
        <v>8717</v>
      </c>
      <c r="D10475" s="12">
        <v>1</v>
      </c>
    </row>
    <row r="10476" spans="1:4" x14ac:dyDescent="0.2">
      <c r="A10476" s="6" t="s">
        <v>22311</v>
      </c>
      <c r="B10476" s="6" t="s">
        <v>22312</v>
      </c>
      <c r="C10476" s="6" t="s">
        <v>22313</v>
      </c>
      <c r="D10476" s="12">
        <v>1</v>
      </c>
    </row>
    <row r="10477" spans="1:4" x14ac:dyDescent="0.2">
      <c r="A10477" s="6" t="s">
        <v>22314</v>
      </c>
      <c r="B10477" s="6" t="s">
        <v>22315</v>
      </c>
      <c r="C10477" s="6" t="s">
        <v>22316</v>
      </c>
      <c r="D10477" s="12">
        <v>1</v>
      </c>
    </row>
    <row r="10478" spans="1:4" x14ac:dyDescent="0.2">
      <c r="A10478" s="6" t="s">
        <v>22314</v>
      </c>
      <c r="B10478" s="6" t="s">
        <v>22317</v>
      </c>
      <c r="C10478" s="6" t="s">
        <v>22318</v>
      </c>
      <c r="D10478" s="12">
        <v>1</v>
      </c>
    </row>
    <row r="10479" spans="1:4" x14ac:dyDescent="0.2">
      <c r="A10479" s="6" t="s">
        <v>22314</v>
      </c>
      <c r="B10479" s="6" t="s">
        <v>22319</v>
      </c>
      <c r="C10479" s="6" t="s">
        <v>22320</v>
      </c>
      <c r="D10479" s="12">
        <v>1</v>
      </c>
    </row>
    <row r="10480" spans="1:4" x14ac:dyDescent="0.2">
      <c r="A10480" s="6" t="s">
        <v>22314</v>
      </c>
      <c r="B10480" s="6" t="s">
        <v>22321</v>
      </c>
      <c r="C10480" s="6" t="s">
        <v>22322</v>
      </c>
      <c r="D10480" s="12">
        <v>1</v>
      </c>
    </row>
    <row r="10481" spans="1:4" x14ac:dyDescent="0.2">
      <c r="A10481" s="6" t="s">
        <v>22314</v>
      </c>
      <c r="B10481" s="6" t="s">
        <v>22323</v>
      </c>
      <c r="C10481" s="6" t="s">
        <v>22324</v>
      </c>
      <c r="D10481" s="12">
        <v>1</v>
      </c>
    </row>
    <row r="10482" spans="1:4" x14ac:dyDescent="0.2">
      <c r="A10482" s="6" t="s">
        <v>8718</v>
      </c>
      <c r="B10482" s="6" t="s">
        <v>22325</v>
      </c>
      <c r="C10482" s="6" t="s">
        <v>22326</v>
      </c>
      <c r="D10482" s="12">
        <v>1</v>
      </c>
    </row>
    <row r="10483" spans="1:4" x14ac:dyDescent="0.2">
      <c r="A10483" s="6" t="s">
        <v>8718</v>
      </c>
      <c r="B10483" s="6" t="s">
        <v>8719</v>
      </c>
      <c r="C10483" s="6" t="s">
        <v>8720</v>
      </c>
      <c r="D10483" s="12">
        <v>1</v>
      </c>
    </row>
    <row r="10484" spans="1:4" x14ac:dyDescent="0.2">
      <c r="A10484" s="6" t="s">
        <v>8718</v>
      </c>
      <c r="B10484" s="6" t="s">
        <v>22327</v>
      </c>
      <c r="C10484" s="6" t="s">
        <v>22328</v>
      </c>
      <c r="D10484" s="12">
        <v>1</v>
      </c>
    </row>
    <row r="10485" spans="1:4" x14ac:dyDescent="0.2">
      <c r="A10485" s="6" t="s">
        <v>8718</v>
      </c>
      <c r="B10485" s="6" t="s">
        <v>22329</v>
      </c>
      <c r="C10485" s="6" t="s">
        <v>22330</v>
      </c>
      <c r="D10485" s="12">
        <v>1</v>
      </c>
    </row>
    <row r="10486" spans="1:4" x14ac:dyDescent="0.2">
      <c r="A10486" s="6" t="s">
        <v>8718</v>
      </c>
      <c r="B10486" s="6" t="s">
        <v>8721</v>
      </c>
      <c r="C10486" s="6" t="s">
        <v>8722</v>
      </c>
      <c r="D10486" s="12">
        <v>1</v>
      </c>
    </row>
    <row r="10487" spans="1:4" x14ac:dyDescent="0.2">
      <c r="A10487" s="6" t="s">
        <v>8718</v>
      </c>
      <c r="B10487" s="6" t="s">
        <v>8723</v>
      </c>
      <c r="C10487" s="6" t="s">
        <v>8724</v>
      </c>
      <c r="D10487" s="12">
        <v>1</v>
      </c>
    </row>
    <row r="10488" spans="1:4" x14ac:dyDescent="0.2">
      <c r="A10488" s="6" t="s">
        <v>8718</v>
      </c>
      <c r="B10488" s="6" t="s">
        <v>22331</v>
      </c>
      <c r="C10488" s="6" t="s">
        <v>22332</v>
      </c>
      <c r="D10488" s="12">
        <v>1</v>
      </c>
    </row>
    <row r="10489" spans="1:4" x14ac:dyDescent="0.2">
      <c r="A10489" s="6" t="s">
        <v>22333</v>
      </c>
      <c r="B10489" s="6" t="s">
        <v>22334</v>
      </c>
      <c r="C10489" s="6" t="s">
        <v>22335</v>
      </c>
      <c r="D10489" s="12">
        <v>1</v>
      </c>
    </row>
    <row r="10490" spans="1:4" x14ac:dyDescent="0.2">
      <c r="A10490" s="6" t="s">
        <v>22336</v>
      </c>
      <c r="B10490" s="6" t="s">
        <v>22337</v>
      </c>
      <c r="C10490" s="6" t="s">
        <v>22338</v>
      </c>
      <c r="D10490" s="12">
        <v>1</v>
      </c>
    </row>
    <row r="10491" spans="1:4" x14ac:dyDescent="0.2">
      <c r="A10491" s="6" t="s">
        <v>22339</v>
      </c>
      <c r="B10491" s="6" t="s">
        <v>22340</v>
      </c>
      <c r="C10491" s="6" t="s">
        <v>22341</v>
      </c>
      <c r="D10491" s="12">
        <v>1</v>
      </c>
    </row>
    <row r="10492" spans="1:4" x14ac:dyDescent="0.2">
      <c r="A10492" s="6" t="s">
        <v>22339</v>
      </c>
      <c r="B10492" s="6" t="s">
        <v>22342</v>
      </c>
      <c r="C10492" s="6" t="s">
        <v>22343</v>
      </c>
      <c r="D10492" s="12">
        <v>1</v>
      </c>
    </row>
    <row r="10493" spans="1:4" x14ac:dyDescent="0.2">
      <c r="A10493" s="6" t="s">
        <v>22344</v>
      </c>
      <c r="B10493" s="6" t="s">
        <v>22345</v>
      </c>
      <c r="C10493" s="6" t="s">
        <v>22346</v>
      </c>
      <c r="D10493" s="12">
        <v>1</v>
      </c>
    </row>
    <row r="10494" spans="1:4" x14ac:dyDescent="0.2">
      <c r="A10494" s="6" t="s">
        <v>22344</v>
      </c>
      <c r="B10494" s="6" t="s">
        <v>22347</v>
      </c>
      <c r="C10494" s="6" t="s">
        <v>22346</v>
      </c>
      <c r="D10494" s="12">
        <v>1</v>
      </c>
    </row>
    <row r="10495" spans="1:4" x14ac:dyDescent="0.2">
      <c r="A10495" s="6" t="s">
        <v>8725</v>
      </c>
      <c r="B10495" s="6" t="s">
        <v>8726</v>
      </c>
      <c r="C10495" s="6" t="s">
        <v>8727</v>
      </c>
      <c r="D10495" s="12">
        <v>1</v>
      </c>
    </row>
    <row r="10496" spans="1:4" x14ac:dyDescent="0.2">
      <c r="A10496" s="6" t="s">
        <v>8725</v>
      </c>
      <c r="B10496" s="6" t="s">
        <v>8728</v>
      </c>
      <c r="C10496" s="6" t="s">
        <v>8729</v>
      </c>
      <c r="D10496" s="12">
        <v>1</v>
      </c>
    </row>
    <row r="10497" spans="1:4" x14ac:dyDescent="0.2">
      <c r="A10497" s="6" t="s">
        <v>8725</v>
      </c>
      <c r="B10497" s="6" t="s">
        <v>22348</v>
      </c>
      <c r="C10497" s="6" t="s">
        <v>22349</v>
      </c>
      <c r="D10497" s="12">
        <v>1</v>
      </c>
    </row>
    <row r="10498" spans="1:4" x14ac:dyDescent="0.2">
      <c r="A10498" s="6" t="s">
        <v>8725</v>
      </c>
      <c r="B10498" s="6" t="s">
        <v>8730</v>
      </c>
      <c r="C10498" s="6" t="s">
        <v>8731</v>
      </c>
      <c r="D10498" s="12">
        <v>1</v>
      </c>
    </row>
    <row r="10499" spans="1:4" x14ac:dyDescent="0.2">
      <c r="A10499" s="6" t="s">
        <v>8725</v>
      </c>
      <c r="B10499" s="6" t="s">
        <v>22350</v>
      </c>
      <c r="C10499" s="6" t="s">
        <v>22351</v>
      </c>
      <c r="D10499" s="12">
        <v>1</v>
      </c>
    </row>
    <row r="10500" spans="1:4" x14ac:dyDescent="0.2">
      <c r="A10500" s="6" t="s">
        <v>8725</v>
      </c>
      <c r="B10500" s="6" t="s">
        <v>22352</v>
      </c>
      <c r="C10500" s="6" t="s">
        <v>22353</v>
      </c>
      <c r="D10500" s="12">
        <v>1</v>
      </c>
    </row>
    <row r="10501" spans="1:4" x14ac:dyDescent="0.2">
      <c r="A10501" s="6" t="s">
        <v>8725</v>
      </c>
      <c r="B10501" s="6" t="s">
        <v>22354</v>
      </c>
      <c r="C10501" s="6" t="s">
        <v>22355</v>
      </c>
      <c r="D10501" s="12">
        <v>1</v>
      </c>
    </row>
    <row r="10502" spans="1:4" x14ac:dyDescent="0.2">
      <c r="A10502" s="6" t="s">
        <v>8732</v>
      </c>
      <c r="B10502" s="6" t="s">
        <v>8733</v>
      </c>
      <c r="C10502" s="6" t="s">
        <v>8734</v>
      </c>
      <c r="D10502" s="12">
        <v>1</v>
      </c>
    </row>
    <row r="10503" spans="1:4" x14ac:dyDescent="0.2">
      <c r="A10503" s="6" t="s">
        <v>8732</v>
      </c>
      <c r="B10503" s="6" t="s">
        <v>8735</v>
      </c>
      <c r="C10503" s="6" t="s">
        <v>8736</v>
      </c>
      <c r="D10503" s="12">
        <v>1</v>
      </c>
    </row>
    <row r="10504" spans="1:4" x14ac:dyDescent="0.2">
      <c r="A10504" s="6" t="s">
        <v>8732</v>
      </c>
      <c r="B10504" s="6" t="s">
        <v>22356</v>
      </c>
      <c r="C10504" s="6" t="s">
        <v>22357</v>
      </c>
      <c r="D10504" s="12">
        <v>1</v>
      </c>
    </row>
    <row r="10505" spans="1:4" x14ac:dyDescent="0.2">
      <c r="A10505" s="6" t="s">
        <v>22358</v>
      </c>
      <c r="B10505" s="6" t="s">
        <v>22359</v>
      </c>
      <c r="C10505" s="6" t="s">
        <v>22360</v>
      </c>
      <c r="D10505" s="12">
        <v>1</v>
      </c>
    </row>
    <row r="10506" spans="1:4" x14ac:dyDescent="0.2">
      <c r="A10506" s="6" t="s">
        <v>22358</v>
      </c>
      <c r="B10506" s="6" t="s">
        <v>22361</v>
      </c>
      <c r="C10506" s="6" t="s">
        <v>22362</v>
      </c>
      <c r="D10506" s="12">
        <v>1</v>
      </c>
    </row>
    <row r="10507" spans="1:4" x14ac:dyDescent="0.2">
      <c r="A10507" s="6" t="s">
        <v>22358</v>
      </c>
      <c r="B10507" s="6" t="s">
        <v>22363</v>
      </c>
      <c r="C10507" s="6" t="s">
        <v>22364</v>
      </c>
      <c r="D10507" s="12">
        <v>1</v>
      </c>
    </row>
    <row r="10508" spans="1:4" x14ac:dyDescent="0.2">
      <c r="A10508" s="6" t="s">
        <v>22358</v>
      </c>
      <c r="B10508" s="6" t="s">
        <v>22365</v>
      </c>
      <c r="C10508" s="6" t="s">
        <v>22366</v>
      </c>
      <c r="D10508" s="12">
        <v>1</v>
      </c>
    </row>
    <row r="10509" spans="1:4" x14ac:dyDescent="0.2">
      <c r="A10509" s="6" t="s">
        <v>22358</v>
      </c>
      <c r="B10509" s="6" t="s">
        <v>22367</v>
      </c>
      <c r="C10509" s="6" t="s">
        <v>22368</v>
      </c>
      <c r="D10509" s="12">
        <v>1</v>
      </c>
    </row>
    <row r="10510" spans="1:4" x14ac:dyDescent="0.2">
      <c r="A10510" s="6" t="s">
        <v>22358</v>
      </c>
      <c r="B10510" s="6" t="s">
        <v>22369</v>
      </c>
      <c r="C10510" s="6" t="s">
        <v>22370</v>
      </c>
      <c r="D10510" s="12">
        <v>1</v>
      </c>
    </row>
    <row r="10511" spans="1:4" x14ac:dyDescent="0.2">
      <c r="A10511" s="6" t="s">
        <v>22358</v>
      </c>
      <c r="B10511" s="6" t="s">
        <v>22371</v>
      </c>
      <c r="C10511" s="6" t="s">
        <v>22372</v>
      </c>
      <c r="D10511" s="12">
        <v>1</v>
      </c>
    </row>
    <row r="10512" spans="1:4" x14ac:dyDescent="0.2">
      <c r="A10512" s="6" t="s">
        <v>22358</v>
      </c>
      <c r="B10512" s="6" t="s">
        <v>22373</v>
      </c>
      <c r="C10512" s="6" t="s">
        <v>22374</v>
      </c>
      <c r="D10512" s="12">
        <v>1</v>
      </c>
    </row>
    <row r="10513" spans="1:4" x14ac:dyDescent="0.2">
      <c r="A10513" s="6" t="s">
        <v>22358</v>
      </c>
      <c r="B10513" s="6" t="s">
        <v>22375</v>
      </c>
      <c r="C10513" s="6" t="s">
        <v>22376</v>
      </c>
      <c r="D10513" s="12">
        <v>1</v>
      </c>
    </row>
    <row r="10514" spans="1:4" x14ac:dyDescent="0.2">
      <c r="A10514" s="6" t="s">
        <v>22377</v>
      </c>
      <c r="B10514" s="6" t="s">
        <v>22378</v>
      </c>
      <c r="C10514" s="6" t="s">
        <v>22379</v>
      </c>
      <c r="D10514" s="12">
        <v>1</v>
      </c>
    </row>
    <row r="10515" spans="1:4" x14ac:dyDescent="0.2">
      <c r="A10515" s="6" t="s">
        <v>22380</v>
      </c>
      <c r="B10515" s="6" t="s">
        <v>22381</v>
      </c>
      <c r="C10515" s="6" t="s">
        <v>22382</v>
      </c>
      <c r="D10515" s="12">
        <v>1</v>
      </c>
    </row>
    <row r="10516" spans="1:4" x14ac:dyDescent="0.2">
      <c r="A10516" s="6" t="s">
        <v>22380</v>
      </c>
      <c r="B10516" s="6" t="s">
        <v>22383</v>
      </c>
      <c r="C10516" s="6" t="s">
        <v>22384</v>
      </c>
      <c r="D10516" s="12">
        <v>1</v>
      </c>
    </row>
    <row r="10517" spans="1:4" x14ac:dyDescent="0.2">
      <c r="A10517" s="6" t="s">
        <v>22380</v>
      </c>
      <c r="B10517" s="6" t="s">
        <v>22385</v>
      </c>
      <c r="C10517" s="6" t="s">
        <v>22386</v>
      </c>
      <c r="D10517" s="12">
        <v>1</v>
      </c>
    </row>
    <row r="10518" spans="1:4" x14ac:dyDescent="0.2">
      <c r="A10518" s="6" t="s">
        <v>22387</v>
      </c>
      <c r="B10518" s="6" t="s">
        <v>22388</v>
      </c>
      <c r="C10518" s="6" t="s">
        <v>22389</v>
      </c>
      <c r="D10518" s="12">
        <v>1</v>
      </c>
    </row>
    <row r="10519" spans="1:4" x14ac:dyDescent="0.2">
      <c r="A10519" s="6" t="s">
        <v>22387</v>
      </c>
      <c r="B10519" s="6" t="s">
        <v>22390</v>
      </c>
      <c r="C10519" s="6" t="s">
        <v>22391</v>
      </c>
      <c r="D10519" s="12">
        <v>1</v>
      </c>
    </row>
    <row r="10520" spans="1:4" x14ac:dyDescent="0.2">
      <c r="A10520" s="6" t="s">
        <v>22387</v>
      </c>
      <c r="B10520" s="6" t="s">
        <v>22392</v>
      </c>
      <c r="C10520" s="6" t="s">
        <v>22393</v>
      </c>
      <c r="D10520" s="12">
        <v>1</v>
      </c>
    </row>
    <row r="10521" spans="1:4" x14ac:dyDescent="0.2">
      <c r="A10521" s="6" t="s">
        <v>22387</v>
      </c>
      <c r="B10521" s="6" t="s">
        <v>22394</v>
      </c>
      <c r="C10521" s="6" t="s">
        <v>22395</v>
      </c>
      <c r="D10521" s="12">
        <v>1</v>
      </c>
    </row>
    <row r="10522" spans="1:4" x14ac:dyDescent="0.2">
      <c r="A10522" s="6" t="s">
        <v>22387</v>
      </c>
      <c r="B10522" s="6" t="s">
        <v>22396</v>
      </c>
      <c r="C10522" s="6" t="s">
        <v>22397</v>
      </c>
      <c r="D10522" s="12">
        <v>1</v>
      </c>
    </row>
    <row r="10523" spans="1:4" x14ac:dyDescent="0.2">
      <c r="A10523" s="6" t="s">
        <v>22387</v>
      </c>
      <c r="B10523" s="6" t="s">
        <v>22398</v>
      </c>
      <c r="C10523" s="6" t="s">
        <v>22399</v>
      </c>
      <c r="D10523" s="12">
        <v>1</v>
      </c>
    </row>
    <row r="10524" spans="1:4" x14ac:dyDescent="0.2">
      <c r="A10524" s="6" t="s">
        <v>22387</v>
      </c>
      <c r="B10524" s="6" t="s">
        <v>22400</v>
      </c>
      <c r="C10524" s="6" t="s">
        <v>22401</v>
      </c>
      <c r="D10524" s="12">
        <v>1</v>
      </c>
    </row>
    <row r="10525" spans="1:4" x14ac:dyDescent="0.2">
      <c r="A10525" s="6" t="s">
        <v>22387</v>
      </c>
      <c r="B10525" s="6" t="s">
        <v>22402</v>
      </c>
      <c r="C10525" s="6" t="s">
        <v>22403</v>
      </c>
      <c r="D10525" s="12">
        <v>2</v>
      </c>
    </row>
    <row r="10526" spans="1:4" x14ac:dyDescent="0.2">
      <c r="A10526" s="6" t="s">
        <v>22404</v>
      </c>
      <c r="B10526" s="6" t="s">
        <v>22405</v>
      </c>
      <c r="C10526" s="6" t="s">
        <v>22406</v>
      </c>
      <c r="D10526" s="12">
        <v>1</v>
      </c>
    </row>
    <row r="10527" spans="1:4" x14ac:dyDescent="0.2">
      <c r="A10527" s="6" t="s">
        <v>22404</v>
      </c>
      <c r="B10527" s="6" t="s">
        <v>22407</v>
      </c>
      <c r="C10527" s="6" t="s">
        <v>22408</v>
      </c>
      <c r="D10527" s="12">
        <v>1</v>
      </c>
    </row>
    <row r="10528" spans="1:4" x14ac:dyDescent="0.2">
      <c r="A10528" s="6" t="s">
        <v>8737</v>
      </c>
      <c r="B10528" s="6" t="s">
        <v>8738</v>
      </c>
      <c r="C10528" s="6" t="s">
        <v>8739</v>
      </c>
      <c r="D10528" s="12">
        <v>1</v>
      </c>
    </row>
    <row r="10529" spans="1:4" x14ac:dyDescent="0.2">
      <c r="A10529" s="6" t="s">
        <v>8737</v>
      </c>
      <c r="B10529" s="6" t="s">
        <v>8740</v>
      </c>
      <c r="C10529" s="6" t="s">
        <v>8741</v>
      </c>
      <c r="D10529" s="12">
        <v>1</v>
      </c>
    </row>
    <row r="10530" spans="1:4" x14ac:dyDescent="0.2">
      <c r="A10530" s="6" t="s">
        <v>8737</v>
      </c>
      <c r="B10530" s="6" t="s">
        <v>8742</v>
      </c>
      <c r="C10530" s="6" t="s">
        <v>8743</v>
      </c>
      <c r="D10530" s="12">
        <v>1</v>
      </c>
    </row>
    <row r="10531" spans="1:4" x14ac:dyDescent="0.2">
      <c r="A10531" s="6" t="s">
        <v>8737</v>
      </c>
      <c r="B10531" s="6" t="s">
        <v>8744</v>
      </c>
      <c r="C10531" s="6" t="s">
        <v>8745</v>
      </c>
      <c r="D10531" s="12">
        <v>1</v>
      </c>
    </row>
    <row r="10532" spans="1:4" x14ac:dyDescent="0.2">
      <c r="A10532" s="6" t="s">
        <v>8737</v>
      </c>
      <c r="B10532" s="6" t="s">
        <v>8746</v>
      </c>
      <c r="C10532" s="6" t="s">
        <v>8747</v>
      </c>
      <c r="D10532" s="12">
        <v>1</v>
      </c>
    </row>
    <row r="10533" spans="1:4" x14ac:dyDescent="0.2">
      <c r="A10533" s="6" t="s">
        <v>8737</v>
      </c>
      <c r="B10533" s="6" t="s">
        <v>8748</v>
      </c>
      <c r="C10533" s="6" t="s">
        <v>8749</v>
      </c>
      <c r="D10533" s="12">
        <v>1</v>
      </c>
    </row>
    <row r="10534" spans="1:4" x14ac:dyDescent="0.2">
      <c r="A10534" s="6" t="s">
        <v>8737</v>
      </c>
      <c r="B10534" s="6" t="s">
        <v>8750</v>
      </c>
      <c r="C10534" s="6" t="s">
        <v>8751</v>
      </c>
      <c r="D10534" s="12">
        <v>1</v>
      </c>
    </row>
    <row r="10535" spans="1:4" x14ac:dyDescent="0.2">
      <c r="A10535" s="6" t="s">
        <v>8737</v>
      </c>
      <c r="B10535" s="6" t="s">
        <v>8752</v>
      </c>
      <c r="C10535" s="6" t="s">
        <v>8753</v>
      </c>
      <c r="D10535" s="12">
        <v>1</v>
      </c>
    </row>
    <row r="10536" spans="1:4" x14ac:dyDescent="0.2">
      <c r="A10536" s="6" t="s">
        <v>8737</v>
      </c>
      <c r="B10536" s="6" t="s">
        <v>8754</v>
      </c>
      <c r="C10536" s="6" t="s">
        <v>8755</v>
      </c>
      <c r="D10536" s="12">
        <v>1</v>
      </c>
    </row>
    <row r="10537" spans="1:4" x14ac:dyDescent="0.2">
      <c r="A10537" s="6" t="s">
        <v>8737</v>
      </c>
      <c r="B10537" s="6" t="s">
        <v>8756</v>
      </c>
      <c r="C10537" s="6" t="s">
        <v>8757</v>
      </c>
      <c r="D10537" s="12">
        <v>1</v>
      </c>
    </row>
    <row r="10538" spans="1:4" x14ac:dyDescent="0.2">
      <c r="A10538" s="6" t="s">
        <v>8737</v>
      </c>
      <c r="B10538" s="6" t="s">
        <v>8758</v>
      </c>
      <c r="C10538" s="6" t="s">
        <v>8759</v>
      </c>
      <c r="D10538" s="12">
        <v>1</v>
      </c>
    </row>
    <row r="10539" spans="1:4" x14ac:dyDescent="0.2">
      <c r="A10539" s="6" t="s">
        <v>8737</v>
      </c>
      <c r="B10539" s="6" t="s">
        <v>8760</v>
      </c>
      <c r="C10539" s="6" t="s">
        <v>8761</v>
      </c>
      <c r="D10539" s="12">
        <v>1</v>
      </c>
    </row>
    <row r="10540" spans="1:4" x14ac:dyDescent="0.2">
      <c r="A10540" s="6" t="s">
        <v>8737</v>
      </c>
      <c r="B10540" s="6" t="s">
        <v>8762</v>
      </c>
      <c r="C10540" s="6" t="s">
        <v>8763</v>
      </c>
      <c r="D10540" s="12">
        <v>1</v>
      </c>
    </row>
    <row r="10541" spans="1:4" x14ac:dyDescent="0.2">
      <c r="A10541" s="6" t="s">
        <v>8737</v>
      </c>
      <c r="B10541" s="6" t="s">
        <v>8764</v>
      </c>
      <c r="C10541" s="6" t="s">
        <v>8765</v>
      </c>
      <c r="D10541" s="12">
        <v>1</v>
      </c>
    </row>
    <row r="10542" spans="1:4" x14ac:dyDescent="0.2">
      <c r="A10542" s="6" t="s">
        <v>8737</v>
      </c>
      <c r="B10542" s="6" t="s">
        <v>8766</v>
      </c>
      <c r="C10542" s="6" t="s">
        <v>8767</v>
      </c>
      <c r="D10542" s="12">
        <v>1</v>
      </c>
    </row>
    <row r="10543" spans="1:4" x14ac:dyDescent="0.2">
      <c r="A10543" s="6" t="s">
        <v>8737</v>
      </c>
      <c r="B10543" s="6" t="s">
        <v>8768</v>
      </c>
      <c r="C10543" s="6" t="s">
        <v>8769</v>
      </c>
      <c r="D10543" s="12">
        <v>1</v>
      </c>
    </row>
    <row r="10544" spans="1:4" x14ac:dyDescent="0.2">
      <c r="A10544" s="6" t="s">
        <v>8737</v>
      </c>
      <c r="B10544" s="6" t="s">
        <v>8770</v>
      </c>
      <c r="C10544" s="6" t="s">
        <v>8771</v>
      </c>
      <c r="D10544" s="12">
        <v>1</v>
      </c>
    </row>
    <row r="10545" spans="1:4" x14ac:dyDescent="0.2">
      <c r="A10545" s="6" t="s">
        <v>8737</v>
      </c>
      <c r="B10545" s="6" t="s">
        <v>8773</v>
      </c>
      <c r="C10545" s="6" t="s">
        <v>8774</v>
      </c>
      <c r="D10545" s="12">
        <v>1</v>
      </c>
    </row>
    <row r="10546" spans="1:4" x14ac:dyDescent="0.2">
      <c r="A10546" s="6" t="s">
        <v>8737</v>
      </c>
      <c r="B10546" s="6" t="s">
        <v>8775</v>
      </c>
      <c r="C10546" s="6" t="s">
        <v>8776</v>
      </c>
      <c r="D10546" s="12">
        <v>1</v>
      </c>
    </row>
    <row r="10547" spans="1:4" x14ac:dyDescent="0.2">
      <c r="A10547" s="6" t="s">
        <v>8737</v>
      </c>
      <c r="B10547" s="6" t="s">
        <v>8778</v>
      </c>
      <c r="C10547" s="6" t="s">
        <v>8779</v>
      </c>
      <c r="D10547" s="12">
        <v>1</v>
      </c>
    </row>
    <row r="10548" spans="1:4" x14ac:dyDescent="0.2">
      <c r="A10548" s="6" t="s">
        <v>8737</v>
      </c>
      <c r="B10548" s="6" t="s">
        <v>22409</v>
      </c>
      <c r="C10548" s="6" t="s">
        <v>22410</v>
      </c>
      <c r="D10548" s="12">
        <v>1</v>
      </c>
    </row>
    <row r="10549" spans="1:4" x14ac:dyDescent="0.2">
      <c r="A10549" s="6" t="s">
        <v>8737</v>
      </c>
      <c r="B10549" s="6" t="s">
        <v>8781</v>
      </c>
      <c r="C10549" s="6" t="s">
        <v>8782</v>
      </c>
      <c r="D10549" s="12">
        <v>1</v>
      </c>
    </row>
    <row r="10550" spans="1:4" x14ac:dyDescent="0.2">
      <c r="A10550" s="6" t="s">
        <v>8737</v>
      </c>
      <c r="B10550" s="6" t="s">
        <v>22411</v>
      </c>
      <c r="C10550" s="6" t="s">
        <v>22412</v>
      </c>
      <c r="D10550" s="12">
        <v>1</v>
      </c>
    </row>
    <row r="10551" spans="1:4" x14ac:dyDescent="0.2">
      <c r="A10551" s="6" t="s">
        <v>8737</v>
      </c>
      <c r="B10551" s="6" t="s">
        <v>8783</v>
      </c>
      <c r="C10551" s="6" t="s">
        <v>8784</v>
      </c>
      <c r="D10551" s="12">
        <v>1</v>
      </c>
    </row>
    <row r="10552" spans="1:4" x14ac:dyDescent="0.2">
      <c r="A10552" s="6" t="s">
        <v>8737</v>
      </c>
      <c r="B10552" s="6" t="s">
        <v>8785</v>
      </c>
      <c r="C10552" s="6" t="s">
        <v>8786</v>
      </c>
      <c r="D10552" s="12">
        <v>1</v>
      </c>
    </row>
    <row r="10553" spans="1:4" x14ac:dyDescent="0.2">
      <c r="A10553" s="6" t="s">
        <v>8737</v>
      </c>
      <c r="B10553" s="6" t="s">
        <v>8787</v>
      </c>
      <c r="C10553" s="6" t="s">
        <v>8788</v>
      </c>
      <c r="D10553" s="12">
        <v>1</v>
      </c>
    </row>
    <row r="10554" spans="1:4" x14ac:dyDescent="0.2">
      <c r="A10554" s="6" t="s">
        <v>8737</v>
      </c>
      <c r="B10554" s="6" t="s">
        <v>8789</v>
      </c>
      <c r="C10554" s="6" t="s">
        <v>8790</v>
      </c>
      <c r="D10554" s="12">
        <v>1</v>
      </c>
    </row>
    <row r="10555" spans="1:4" x14ac:dyDescent="0.2">
      <c r="A10555" s="6" t="s">
        <v>8737</v>
      </c>
      <c r="B10555" s="6" t="s">
        <v>8791</v>
      </c>
      <c r="C10555" s="6" t="s">
        <v>8792</v>
      </c>
      <c r="D10555" s="12">
        <v>1</v>
      </c>
    </row>
    <row r="10556" spans="1:4" x14ac:dyDescent="0.2">
      <c r="A10556" s="6" t="s">
        <v>8737</v>
      </c>
      <c r="B10556" s="6" t="s">
        <v>8793</v>
      </c>
      <c r="C10556" s="6" t="s">
        <v>8794</v>
      </c>
      <c r="D10556" s="12">
        <v>1</v>
      </c>
    </row>
    <row r="10557" spans="1:4" x14ac:dyDescent="0.2">
      <c r="A10557" s="6" t="s">
        <v>8737</v>
      </c>
      <c r="B10557" s="6" t="s">
        <v>8795</v>
      </c>
      <c r="C10557" s="6" t="s">
        <v>8796</v>
      </c>
      <c r="D10557" s="12">
        <v>1</v>
      </c>
    </row>
    <row r="10558" spans="1:4" x14ac:dyDescent="0.2">
      <c r="A10558" s="6" t="s">
        <v>8737</v>
      </c>
      <c r="B10558" s="6" t="s">
        <v>8797</v>
      </c>
      <c r="C10558" s="6" t="s">
        <v>8798</v>
      </c>
      <c r="D10558" s="12">
        <v>1</v>
      </c>
    </row>
    <row r="10559" spans="1:4" x14ac:dyDescent="0.2">
      <c r="A10559" s="6" t="s">
        <v>8737</v>
      </c>
      <c r="B10559" s="6" t="s">
        <v>8799</v>
      </c>
      <c r="C10559" s="6" t="s">
        <v>8800</v>
      </c>
      <c r="D10559" s="12">
        <v>1</v>
      </c>
    </row>
    <row r="10560" spans="1:4" x14ac:dyDescent="0.2">
      <c r="A10560" s="6" t="s">
        <v>8737</v>
      </c>
      <c r="B10560" s="6" t="s">
        <v>8801</v>
      </c>
      <c r="C10560" s="6" t="s">
        <v>8802</v>
      </c>
      <c r="D10560" s="12">
        <v>1</v>
      </c>
    </row>
    <row r="10561" spans="1:4" x14ac:dyDescent="0.2">
      <c r="A10561" s="6" t="s">
        <v>8737</v>
      </c>
      <c r="B10561" s="6" t="s">
        <v>8803</v>
      </c>
      <c r="C10561" s="6" t="s">
        <v>8804</v>
      </c>
      <c r="D10561" s="12">
        <v>1</v>
      </c>
    </row>
    <row r="10562" spans="1:4" x14ac:dyDescent="0.2">
      <c r="A10562" s="6" t="s">
        <v>8737</v>
      </c>
      <c r="B10562" s="6" t="s">
        <v>8805</v>
      </c>
      <c r="C10562" s="6" t="s">
        <v>8806</v>
      </c>
      <c r="D10562" s="12">
        <v>1</v>
      </c>
    </row>
    <row r="10563" spans="1:4" x14ac:dyDescent="0.2">
      <c r="A10563" s="6" t="s">
        <v>22413</v>
      </c>
      <c r="B10563" s="6" t="s">
        <v>22414</v>
      </c>
      <c r="C10563" s="6" t="s">
        <v>22415</v>
      </c>
      <c r="D10563" s="12">
        <v>1</v>
      </c>
    </row>
    <row r="10564" spans="1:4" x14ac:dyDescent="0.2">
      <c r="A10564" s="6" t="s">
        <v>22413</v>
      </c>
      <c r="B10564" s="6" t="s">
        <v>22416</v>
      </c>
      <c r="C10564" s="6" t="s">
        <v>22417</v>
      </c>
      <c r="D10564" s="12">
        <v>1</v>
      </c>
    </row>
    <row r="10565" spans="1:4" x14ac:dyDescent="0.2">
      <c r="A10565" s="6" t="s">
        <v>22418</v>
      </c>
      <c r="B10565" s="6" t="s">
        <v>22419</v>
      </c>
      <c r="C10565" s="6" t="s">
        <v>22420</v>
      </c>
      <c r="D10565" s="12">
        <v>1</v>
      </c>
    </row>
    <row r="10566" spans="1:4" x14ac:dyDescent="0.2">
      <c r="A10566" s="6" t="s">
        <v>22418</v>
      </c>
      <c r="B10566" s="6" t="s">
        <v>22421</v>
      </c>
      <c r="C10566" s="6" t="s">
        <v>22422</v>
      </c>
      <c r="D10566" s="12">
        <v>1</v>
      </c>
    </row>
    <row r="10567" spans="1:4" x14ac:dyDescent="0.2">
      <c r="A10567" s="6" t="s">
        <v>22423</v>
      </c>
      <c r="B10567" s="6" t="s">
        <v>22424</v>
      </c>
      <c r="C10567" s="6" t="s">
        <v>22425</v>
      </c>
      <c r="D10567" s="12">
        <v>1</v>
      </c>
    </row>
    <row r="10568" spans="1:4" x14ac:dyDescent="0.2">
      <c r="A10568" s="6" t="s">
        <v>22423</v>
      </c>
      <c r="B10568" s="6" t="s">
        <v>22426</v>
      </c>
      <c r="C10568" s="6" t="s">
        <v>22427</v>
      </c>
      <c r="D10568" s="12">
        <v>1</v>
      </c>
    </row>
    <row r="10569" spans="1:4" x14ac:dyDescent="0.2">
      <c r="A10569" s="6" t="s">
        <v>22428</v>
      </c>
      <c r="B10569" s="6" t="s">
        <v>22429</v>
      </c>
      <c r="C10569" s="6" t="s">
        <v>22430</v>
      </c>
      <c r="D10569" s="12">
        <v>1</v>
      </c>
    </row>
    <row r="10570" spans="1:4" x14ac:dyDescent="0.2">
      <c r="A10570" s="6" t="s">
        <v>22428</v>
      </c>
      <c r="B10570" s="6" t="s">
        <v>22431</v>
      </c>
      <c r="C10570" s="6" t="s">
        <v>22432</v>
      </c>
      <c r="D10570" s="12">
        <v>1</v>
      </c>
    </row>
    <row r="10571" spans="1:4" x14ac:dyDescent="0.2">
      <c r="A10571" s="6" t="s">
        <v>22433</v>
      </c>
      <c r="B10571" s="6" t="s">
        <v>22434</v>
      </c>
      <c r="C10571" s="6" t="s">
        <v>22435</v>
      </c>
      <c r="D10571" s="12">
        <v>1</v>
      </c>
    </row>
    <row r="10572" spans="1:4" x14ac:dyDescent="0.2">
      <c r="A10572" s="6" t="s">
        <v>22433</v>
      </c>
      <c r="B10572" s="6" t="s">
        <v>22436</v>
      </c>
      <c r="C10572" s="6" t="s">
        <v>22437</v>
      </c>
      <c r="D10572" s="12">
        <v>1</v>
      </c>
    </row>
    <row r="10573" spans="1:4" x14ac:dyDescent="0.2">
      <c r="A10573" s="6" t="s">
        <v>22433</v>
      </c>
      <c r="B10573" s="6" t="s">
        <v>22438</v>
      </c>
      <c r="C10573" s="6" t="s">
        <v>22439</v>
      </c>
      <c r="D10573" s="12">
        <v>1</v>
      </c>
    </row>
    <row r="10574" spans="1:4" x14ac:dyDescent="0.2">
      <c r="A10574" s="6" t="s">
        <v>22433</v>
      </c>
      <c r="B10574" s="6" t="s">
        <v>22440</v>
      </c>
      <c r="C10574" s="6" t="s">
        <v>22441</v>
      </c>
      <c r="D10574" s="12">
        <v>1</v>
      </c>
    </row>
    <row r="10575" spans="1:4" x14ac:dyDescent="0.2">
      <c r="A10575" s="6" t="s">
        <v>22433</v>
      </c>
      <c r="B10575" s="6" t="s">
        <v>22442</v>
      </c>
      <c r="C10575" s="6" t="s">
        <v>22443</v>
      </c>
      <c r="D10575" s="12">
        <v>1</v>
      </c>
    </row>
    <row r="10576" spans="1:4" x14ac:dyDescent="0.2">
      <c r="A10576" s="6" t="s">
        <v>22444</v>
      </c>
      <c r="B10576" s="6" t="s">
        <v>22445</v>
      </c>
      <c r="C10576" s="6" t="s">
        <v>22446</v>
      </c>
      <c r="D10576" s="12">
        <v>1</v>
      </c>
    </row>
    <row r="10577" spans="1:4" x14ac:dyDescent="0.2">
      <c r="A10577" s="6" t="s">
        <v>22447</v>
      </c>
      <c r="B10577" s="6" t="s">
        <v>22448</v>
      </c>
      <c r="C10577" s="6" t="s">
        <v>22449</v>
      </c>
      <c r="D10577" s="12">
        <v>1</v>
      </c>
    </row>
    <row r="10578" spans="1:4" x14ac:dyDescent="0.2">
      <c r="A10578" s="6" t="s">
        <v>22447</v>
      </c>
      <c r="B10578" s="6" t="s">
        <v>22450</v>
      </c>
      <c r="C10578" s="6" t="s">
        <v>22451</v>
      </c>
      <c r="D10578" s="12">
        <v>1</v>
      </c>
    </row>
    <row r="10579" spans="1:4" x14ac:dyDescent="0.2">
      <c r="A10579" s="6" t="s">
        <v>22447</v>
      </c>
      <c r="B10579" s="6" t="s">
        <v>22452</v>
      </c>
      <c r="C10579" s="6" t="s">
        <v>22453</v>
      </c>
      <c r="D10579" s="12">
        <v>1</v>
      </c>
    </row>
    <row r="10580" spans="1:4" x14ac:dyDescent="0.2">
      <c r="A10580" s="6" t="s">
        <v>22447</v>
      </c>
      <c r="B10580" s="6" t="s">
        <v>22454</v>
      </c>
      <c r="C10580" s="6" t="s">
        <v>22455</v>
      </c>
      <c r="D10580" s="12">
        <v>1</v>
      </c>
    </row>
    <row r="10581" spans="1:4" x14ac:dyDescent="0.2">
      <c r="A10581" s="6" t="s">
        <v>22447</v>
      </c>
      <c r="B10581" s="6" t="s">
        <v>22456</v>
      </c>
      <c r="C10581" s="6" t="s">
        <v>22457</v>
      </c>
      <c r="D10581" s="12">
        <v>1</v>
      </c>
    </row>
    <row r="10582" spans="1:4" x14ac:dyDescent="0.2">
      <c r="A10582" s="6" t="s">
        <v>22447</v>
      </c>
      <c r="B10582" s="6" t="s">
        <v>22458</v>
      </c>
      <c r="C10582" s="6" t="s">
        <v>22459</v>
      </c>
      <c r="D10582" s="12">
        <v>1</v>
      </c>
    </row>
    <row r="10583" spans="1:4" x14ac:dyDescent="0.2">
      <c r="A10583" s="6" t="s">
        <v>22447</v>
      </c>
      <c r="B10583" s="6" t="s">
        <v>22460</v>
      </c>
      <c r="C10583" s="6" t="s">
        <v>22461</v>
      </c>
      <c r="D10583" s="12">
        <v>1</v>
      </c>
    </row>
    <row r="10584" spans="1:4" x14ac:dyDescent="0.2">
      <c r="A10584" s="6" t="s">
        <v>22447</v>
      </c>
      <c r="B10584" s="6" t="s">
        <v>22462</v>
      </c>
      <c r="C10584" s="6" t="s">
        <v>22463</v>
      </c>
      <c r="D10584" s="12">
        <v>1</v>
      </c>
    </row>
    <row r="10585" spans="1:4" x14ac:dyDescent="0.2">
      <c r="A10585" s="6" t="s">
        <v>22447</v>
      </c>
      <c r="B10585" s="6" t="s">
        <v>22464</v>
      </c>
      <c r="C10585" s="6" t="s">
        <v>22465</v>
      </c>
      <c r="D10585" s="12">
        <v>1</v>
      </c>
    </row>
    <row r="10586" spans="1:4" x14ac:dyDescent="0.2">
      <c r="A10586" s="6" t="s">
        <v>22447</v>
      </c>
      <c r="B10586" s="6" t="s">
        <v>22466</v>
      </c>
      <c r="C10586" s="6" t="s">
        <v>22467</v>
      </c>
      <c r="D10586" s="12">
        <v>1</v>
      </c>
    </row>
    <row r="10587" spans="1:4" x14ac:dyDescent="0.2">
      <c r="A10587" s="6" t="s">
        <v>22447</v>
      </c>
      <c r="B10587" s="6" t="s">
        <v>22468</v>
      </c>
      <c r="C10587" s="6" t="s">
        <v>22469</v>
      </c>
      <c r="D10587" s="12">
        <v>1</v>
      </c>
    </row>
    <row r="10588" spans="1:4" x14ac:dyDescent="0.2">
      <c r="A10588" s="6" t="s">
        <v>22447</v>
      </c>
      <c r="B10588" s="6" t="s">
        <v>22470</v>
      </c>
      <c r="C10588" s="6" t="s">
        <v>22471</v>
      </c>
      <c r="D10588" s="12">
        <v>1</v>
      </c>
    </row>
    <row r="10589" spans="1:4" x14ac:dyDescent="0.2">
      <c r="A10589" s="6" t="s">
        <v>22447</v>
      </c>
      <c r="B10589" s="6" t="s">
        <v>22472</v>
      </c>
      <c r="C10589" s="6" t="s">
        <v>22473</v>
      </c>
      <c r="D10589" s="12">
        <v>1</v>
      </c>
    </row>
    <row r="10590" spans="1:4" x14ac:dyDescent="0.2">
      <c r="A10590" s="6" t="s">
        <v>22474</v>
      </c>
      <c r="B10590" s="6" t="s">
        <v>22475</v>
      </c>
      <c r="C10590" s="6" t="s">
        <v>22476</v>
      </c>
      <c r="D10590" s="12">
        <v>1</v>
      </c>
    </row>
    <row r="10591" spans="1:4" x14ac:dyDescent="0.2">
      <c r="A10591" s="6" t="s">
        <v>22474</v>
      </c>
      <c r="B10591" s="6" t="s">
        <v>22477</v>
      </c>
      <c r="C10591" s="6" t="s">
        <v>22478</v>
      </c>
      <c r="D10591" s="12">
        <v>1</v>
      </c>
    </row>
    <row r="10592" spans="1:4" x14ac:dyDescent="0.2">
      <c r="A10592" s="6" t="s">
        <v>22474</v>
      </c>
      <c r="B10592" s="6" t="s">
        <v>22479</v>
      </c>
      <c r="C10592" s="6" t="s">
        <v>22480</v>
      </c>
      <c r="D10592" s="12">
        <v>1</v>
      </c>
    </row>
    <row r="10593" spans="1:4" x14ac:dyDescent="0.2">
      <c r="A10593" s="6" t="s">
        <v>22481</v>
      </c>
      <c r="B10593" s="6" t="s">
        <v>22482</v>
      </c>
      <c r="C10593" s="6" t="s">
        <v>22483</v>
      </c>
      <c r="D10593" s="12">
        <v>1</v>
      </c>
    </row>
    <row r="10594" spans="1:4" x14ac:dyDescent="0.2">
      <c r="A10594" s="6" t="s">
        <v>22481</v>
      </c>
      <c r="B10594" s="6" t="s">
        <v>22484</v>
      </c>
      <c r="C10594" s="6" t="s">
        <v>22485</v>
      </c>
      <c r="D10594" s="12">
        <v>1</v>
      </c>
    </row>
    <row r="10595" spans="1:4" x14ac:dyDescent="0.2">
      <c r="A10595" s="6" t="s">
        <v>22486</v>
      </c>
      <c r="B10595" s="6" t="s">
        <v>22487</v>
      </c>
      <c r="C10595" s="6" t="s">
        <v>22488</v>
      </c>
      <c r="D10595" s="12">
        <v>1</v>
      </c>
    </row>
    <row r="10596" spans="1:4" x14ac:dyDescent="0.2">
      <c r="A10596" s="6" t="s">
        <v>22486</v>
      </c>
      <c r="B10596" s="6" t="s">
        <v>22489</v>
      </c>
      <c r="C10596" s="6" t="s">
        <v>22490</v>
      </c>
      <c r="D10596" s="12">
        <v>1</v>
      </c>
    </row>
    <row r="10597" spans="1:4" x14ac:dyDescent="0.2">
      <c r="A10597" s="6" t="s">
        <v>22486</v>
      </c>
      <c r="B10597" s="6" t="s">
        <v>22491</v>
      </c>
      <c r="C10597" s="6" t="s">
        <v>22492</v>
      </c>
      <c r="D10597" s="12">
        <v>1</v>
      </c>
    </row>
    <row r="10598" spans="1:4" x14ac:dyDescent="0.2">
      <c r="A10598" s="6" t="s">
        <v>22486</v>
      </c>
      <c r="B10598" s="6" t="s">
        <v>22493</v>
      </c>
      <c r="C10598" s="6" t="s">
        <v>22494</v>
      </c>
      <c r="D10598" s="12">
        <v>1</v>
      </c>
    </row>
    <row r="10599" spans="1:4" x14ac:dyDescent="0.2">
      <c r="A10599" s="6" t="s">
        <v>22486</v>
      </c>
      <c r="B10599" s="6" t="s">
        <v>22495</v>
      </c>
      <c r="C10599" s="6" t="s">
        <v>22496</v>
      </c>
      <c r="D10599" s="12">
        <v>1</v>
      </c>
    </row>
    <row r="10600" spans="1:4" x14ac:dyDescent="0.2">
      <c r="A10600" s="6" t="s">
        <v>22486</v>
      </c>
      <c r="B10600" s="6" t="s">
        <v>22497</v>
      </c>
      <c r="C10600" s="6" t="s">
        <v>22498</v>
      </c>
      <c r="D10600" s="12">
        <v>1</v>
      </c>
    </row>
    <row r="10601" spans="1:4" x14ac:dyDescent="0.2">
      <c r="A10601" s="6" t="s">
        <v>22486</v>
      </c>
      <c r="B10601" s="6" t="s">
        <v>22499</v>
      </c>
      <c r="C10601" s="6" t="s">
        <v>22500</v>
      </c>
      <c r="D10601" s="12">
        <v>1</v>
      </c>
    </row>
    <row r="10602" spans="1:4" x14ac:dyDescent="0.2">
      <c r="A10602" s="6" t="s">
        <v>22486</v>
      </c>
      <c r="B10602" s="6" t="s">
        <v>22501</v>
      </c>
      <c r="C10602" s="6" t="s">
        <v>22502</v>
      </c>
      <c r="D10602" s="12">
        <v>1</v>
      </c>
    </row>
    <row r="10603" spans="1:4" x14ac:dyDescent="0.2">
      <c r="A10603" s="6" t="s">
        <v>22486</v>
      </c>
      <c r="B10603" s="6" t="s">
        <v>22503</v>
      </c>
      <c r="C10603" s="6" t="s">
        <v>22504</v>
      </c>
      <c r="D10603" s="12">
        <v>1</v>
      </c>
    </row>
    <row r="10604" spans="1:4" x14ac:dyDescent="0.2">
      <c r="A10604" s="6" t="s">
        <v>22486</v>
      </c>
      <c r="B10604" s="6" t="s">
        <v>22505</v>
      </c>
      <c r="C10604" s="6" t="s">
        <v>22506</v>
      </c>
      <c r="D10604" s="12">
        <v>1</v>
      </c>
    </row>
    <row r="10605" spans="1:4" x14ac:dyDescent="0.2">
      <c r="A10605" s="6" t="s">
        <v>22486</v>
      </c>
      <c r="B10605" s="6" t="s">
        <v>22507</v>
      </c>
      <c r="C10605" s="6" t="s">
        <v>22508</v>
      </c>
      <c r="D10605" s="12">
        <v>1</v>
      </c>
    </row>
    <row r="10606" spans="1:4" x14ac:dyDescent="0.2">
      <c r="A10606" s="6" t="s">
        <v>22486</v>
      </c>
      <c r="B10606" s="6" t="s">
        <v>22509</v>
      </c>
      <c r="C10606" s="6" t="s">
        <v>22510</v>
      </c>
      <c r="D10606" s="12">
        <v>1</v>
      </c>
    </row>
    <row r="10607" spans="1:4" x14ac:dyDescent="0.2">
      <c r="A10607" s="6" t="s">
        <v>22486</v>
      </c>
      <c r="B10607" s="6" t="s">
        <v>22511</v>
      </c>
      <c r="C10607" s="6" t="s">
        <v>22512</v>
      </c>
      <c r="D10607" s="12">
        <v>1</v>
      </c>
    </row>
    <row r="10608" spans="1:4" x14ac:dyDescent="0.2">
      <c r="A10608" s="6" t="s">
        <v>22486</v>
      </c>
      <c r="B10608" s="6" t="s">
        <v>22513</v>
      </c>
      <c r="C10608" s="6" t="s">
        <v>22514</v>
      </c>
      <c r="D10608" s="12">
        <v>1</v>
      </c>
    </row>
    <row r="10609" spans="1:4" x14ac:dyDescent="0.2">
      <c r="A10609" s="6" t="s">
        <v>22486</v>
      </c>
      <c r="B10609" s="6" t="s">
        <v>22515</v>
      </c>
      <c r="C10609" s="6" t="s">
        <v>22516</v>
      </c>
      <c r="D10609" s="12">
        <v>1</v>
      </c>
    </row>
    <row r="10610" spans="1:4" x14ac:dyDescent="0.2">
      <c r="A10610" s="6" t="s">
        <v>22486</v>
      </c>
      <c r="B10610" s="6" t="s">
        <v>22517</v>
      </c>
      <c r="C10610" s="6" t="s">
        <v>22518</v>
      </c>
      <c r="D10610" s="12">
        <v>1</v>
      </c>
    </row>
    <row r="10611" spans="1:4" x14ac:dyDescent="0.2">
      <c r="A10611" s="6" t="s">
        <v>22486</v>
      </c>
      <c r="B10611" s="6" t="s">
        <v>22519</v>
      </c>
      <c r="C10611" s="6" t="s">
        <v>22520</v>
      </c>
      <c r="D10611" s="12">
        <v>1</v>
      </c>
    </row>
    <row r="10612" spans="1:4" x14ac:dyDescent="0.2">
      <c r="A10612" s="6" t="s">
        <v>22486</v>
      </c>
      <c r="B10612" s="6" t="s">
        <v>22521</v>
      </c>
      <c r="C10612" s="6" t="s">
        <v>22522</v>
      </c>
      <c r="D10612" s="12">
        <v>1</v>
      </c>
    </row>
    <row r="10613" spans="1:4" x14ac:dyDescent="0.2">
      <c r="A10613" s="6" t="s">
        <v>22486</v>
      </c>
      <c r="B10613" s="6" t="s">
        <v>22523</v>
      </c>
      <c r="C10613" s="6" t="s">
        <v>22524</v>
      </c>
      <c r="D10613" s="12">
        <v>1</v>
      </c>
    </row>
    <row r="10614" spans="1:4" x14ac:dyDescent="0.2">
      <c r="A10614" s="6" t="s">
        <v>22486</v>
      </c>
      <c r="B10614" s="6" t="s">
        <v>22525</v>
      </c>
      <c r="C10614" s="6" t="s">
        <v>22526</v>
      </c>
      <c r="D10614" s="12">
        <v>1</v>
      </c>
    </row>
    <row r="10615" spans="1:4" x14ac:dyDescent="0.2">
      <c r="A10615" s="6" t="s">
        <v>22486</v>
      </c>
      <c r="B10615" s="6" t="s">
        <v>22527</v>
      </c>
      <c r="C10615" s="6" t="s">
        <v>22528</v>
      </c>
      <c r="D10615" s="12">
        <v>1</v>
      </c>
    </row>
    <row r="10616" spans="1:4" x14ac:dyDescent="0.2">
      <c r="A10616" s="6" t="s">
        <v>22486</v>
      </c>
      <c r="B10616" s="6" t="s">
        <v>22529</v>
      </c>
      <c r="C10616" s="6" t="s">
        <v>22530</v>
      </c>
      <c r="D10616" s="12">
        <v>1</v>
      </c>
    </row>
    <row r="10617" spans="1:4" x14ac:dyDescent="0.2">
      <c r="A10617" s="6" t="s">
        <v>22486</v>
      </c>
      <c r="B10617" s="6" t="s">
        <v>22531</v>
      </c>
      <c r="C10617" s="6" t="s">
        <v>22532</v>
      </c>
      <c r="D10617" s="12">
        <v>1</v>
      </c>
    </row>
    <row r="10618" spans="1:4" x14ac:dyDescent="0.2">
      <c r="A10618" s="6" t="s">
        <v>22486</v>
      </c>
      <c r="B10618" s="6" t="s">
        <v>22533</v>
      </c>
      <c r="C10618" s="6" t="s">
        <v>22534</v>
      </c>
      <c r="D10618" s="12">
        <v>1</v>
      </c>
    </row>
    <row r="10619" spans="1:4" x14ac:dyDescent="0.2">
      <c r="A10619" s="6" t="s">
        <v>22486</v>
      </c>
      <c r="B10619" s="6" t="s">
        <v>22535</v>
      </c>
      <c r="C10619" s="6" t="s">
        <v>22536</v>
      </c>
      <c r="D10619" s="12">
        <v>1</v>
      </c>
    </row>
    <row r="10620" spans="1:4" x14ac:dyDescent="0.2">
      <c r="A10620" s="6" t="s">
        <v>22486</v>
      </c>
      <c r="B10620" s="6" t="s">
        <v>22537</v>
      </c>
      <c r="C10620" s="6" t="s">
        <v>22538</v>
      </c>
      <c r="D10620" s="12">
        <v>1</v>
      </c>
    </row>
    <row r="10621" spans="1:4" x14ac:dyDescent="0.2">
      <c r="A10621" s="6" t="s">
        <v>22486</v>
      </c>
      <c r="B10621" s="6" t="s">
        <v>22539</v>
      </c>
      <c r="C10621" s="6" t="s">
        <v>22540</v>
      </c>
      <c r="D10621" s="12">
        <v>1</v>
      </c>
    </row>
    <row r="10622" spans="1:4" x14ac:dyDescent="0.2">
      <c r="A10622" s="6" t="s">
        <v>22486</v>
      </c>
      <c r="B10622" s="6" t="s">
        <v>22541</v>
      </c>
      <c r="C10622" s="6" t="s">
        <v>22542</v>
      </c>
      <c r="D10622" s="12">
        <v>1</v>
      </c>
    </row>
    <row r="10623" spans="1:4" x14ac:dyDescent="0.2">
      <c r="A10623" s="6" t="s">
        <v>22486</v>
      </c>
      <c r="B10623" s="6" t="s">
        <v>22543</v>
      </c>
      <c r="C10623" s="6" t="s">
        <v>22544</v>
      </c>
      <c r="D10623" s="12">
        <v>1</v>
      </c>
    </row>
    <row r="10624" spans="1:4" x14ac:dyDescent="0.2">
      <c r="A10624" s="6" t="s">
        <v>22486</v>
      </c>
      <c r="B10624" s="6" t="s">
        <v>22545</v>
      </c>
      <c r="C10624" s="6" t="s">
        <v>22546</v>
      </c>
      <c r="D10624" s="12">
        <v>1</v>
      </c>
    </row>
    <row r="10625" spans="1:4" x14ac:dyDescent="0.2">
      <c r="A10625" s="6" t="s">
        <v>22486</v>
      </c>
      <c r="B10625" s="6" t="s">
        <v>22547</v>
      </c>
      <c r="C10625" s="6" t="s">
        <v>22548</v>
      </c>
      <c r="D10625" s="12">
        <v>1</v>
      </c>
    </row>
    <row r="10626" spans="1:4" x14ac:dyDescent="0.2">
      <c r="A10626" s="6" t="s">
        <v>22486</v>
      </c>
      <c r="B10626" s="6" t="s">
        <v>22549</v>
      </c>
      <c r="C10626" s="6" t="s">
        <v>22550</v>
      </c>
      <c r="D10626" s="12">
        <v>1</v>
      </c>
    </row>
    <row r="10627" spans="1:4" x14ac:dyDescent="0.2">
      <c r="A10627" s="6" t="s">
        <v>22486</v>
      </c>
      <c r="B10627" s="6" t="s">
        <v>22551</v>
      </c>
      <c r="C10627" s="6" t="s">
        <v>22552</v>
      </c>
      <c r="D10627" s="12">
        <v>1</v>
      </c>
    </row>
    <row r="10628" spans="1:4" x14ac:dyDescent="0.2">
      <c r="A10628" s="6" t="s">
        <v>22486</v>
      </c>
      <c r="B10628" s="6" t="s">
        <v>22553</v>
      </c>
      <c r="C10628" s="6" t="s">
        <v>22554</v>
      </c>
      <c r="D10628" s="12">
        <v>1</v>
      </c>
    </row>
    <row r="10629" spans="1:4" x14ac:dyDescent="0.2">
      <c r="A10629" s="6" t="s">
        <v>22486</v>
      </c>
      <c r="B10629" s="6" t="s">
        <v>22555</v>
      </c>
      <c r="C10629" s="6" t="s">
        <v>22554</v>
      </c>
      <c r="D10629" s="12">
        <v>1</v>
      </c>
    </row>
    <row r="10630" spans="1:4" x14ac:dyDescent="0.2">
      <c r="A10630" s="6" t="s">
        <v>22486</v>
      </c>
      <c r="B10630" s="6" t="s">
        <v>22556</v>
      </c>
      <c r="C10630" s="6" t="s">
        <v>22554</v>
      </c>
      <c r="D10630" s="12">
        <v>1</v>
      </c>
    </row>
    <row r="10631" spans="1:4" x14ac:dyDescent="0.2">
      <c r="A10631" s="6" t="s">
        <v>22486</v>
      </c>
      <c r="B10631" s="6" t="s">
        <v>22557</v>
      </c>
      <c r="C10631" s="6" t="s">
        <v>22558</v>
      </c>
      <c r="D10631" s="12">
        <v>1</v>
      </c>
    </row>
    <row r="10632" spans="1:4" x14ac:dyDescent="0.2">
      <c r="A10632" s="6" t="s">
        <v>22486</v>
      </c>
      <c r="B10632" s="6" t="s">
        <v>22559</v>
      </c>
      <c r="C10632" s="6" t="s">
        <v>22560</v>
      </c>
      <c r="D10632" s="12">
        <v>1</v>
      </c>
    </row>
    <row r="10633" spans="1:4" x14ac:dyDescent="0.2">
      <c r="A10633" s="6" t="s">
        <v>22486</v>
      </c>
      <c r="B10633" s="6" t="s">
        <v>22561</v>
      </c>
      <c r="C10633" s="6" t="s">
        <v>22562</v>
      </c>
      <c r="D10633" s="12">
        <v>1</v>
      </c>
    </row>
    <row r="10634" spans="1:4" x14ac:dyDescent="0.2">
      <c r="A10634" s="6" t="s">
        <v>22486</v>
      </c>
      <c r="B10634" s="6" t="s">
        <v>22563</v>
      </c>
      <c r="C10634" s="6" t="s">
        <v>22564</v>
      </c>
      <c r="D10634" s="12">
        <v>1</v>
      </c>
    </row>
    <row r="10635" spans="1:4" x14ac:dyDescent="0.2">
      <c r="A10635" s="6" t="s">
        <v>22486</v>
      </c>
      <c r="B10635" s="6" t="s">
        <v>22565</v>
      </c>
      <c r="C10635" s="6" t="s">
        <v>22566</v>
      </c>
      <c r="D10635" s="12">
        <v>1</v>
      </c>
    </row>
    <row r="10636" spans="1:4" x14ac:dyDescent="0.2">
      <c r="A10636" s="6" t="s">
        <v>22486</v>
      </c>
      <c r="B10636" s="6" t="s">
        <v>22567</v>
      </c>
      <c r="C10636" s="6" t="s">
        <v>22568</v>
      </c>
      <c r="D10636" s="12">
        <v>1</v>
      </c>
    </row>
    <row r="10637" spans="1:4" x14ac:dyDescent="0.2">
      <c r="A10637" s="6" t="s">
        <v>22486</v>
      </c>
      <c r="B10637" s="6" t="s">
        <v>22569</v>
      </c>
      <c r="C10637" s="6" t="s">
        <v>22570</v>
      </c>
      <c r="D10637" s="12">
        <v>1</v>
      </c>
    </row>
    <row r="10638" spans="1:4" x14ac:dyDescent="0.2">
      <c r="A10638" s="6" t="s">
        <v>22571</v>
      </c>
      <c r="B10638" s="6" t="s">
        <v>22572</v>
      </c>
      <c r="C10638" s="6" t="s">
        <v>22573</v>
      </c>
      <c r="D10638" s="12">
        <v>1</v>
      </c>
    </row>
    <row r="10639" spans="1:4" x14ac:dyDescent="0.2">
      <c r="A10639" s="6" t="s">
        <v>22571</v>
      </c>
      <c r="B10639" s="6" t="s">
        <v>22574</v>
      </c>
      <c r="C10639" s="6" t="s">
        <v>17803</v>
      </c>
      <c r="D10639" s="12">
        <v>1</v>
      </c>
    </row>
    <row r="10640" spans="1:4" x14ac:dyDescent="0.2">
      <c r="A10640" s="6" t="s">
        <v>22571</v>
      </c>
      <c r="B10640" s="6" t="s">
        <v>22575</v>
      </c>
      <c r="C10640" s="6" t="s">
        <v>17805</v>
      </c>
      <c r="D10640" s="12">
        <v>1</v>
      </c>
    </row>
    <row r="10641" spans="1:4" x14ac:dyDescent="0.2">
      <c r="A10641" s="6" t="s">
        <v>22571</v>
      </c>
      <c r="B10641" s="6" t="s">
        <v>22576</v>
      </c>
      <c r="C10641" s="6" t="s">
        <v>22577</v>
      </c>
      <c r="D10641" s="12">
        <v>1</v>
      </c>
    </row>
    <row r="10642" spans="1:4" x14ac:dyDescent="0.2">
      <c r="A10642" s="6" t="s">
        <v>22571</v>
      </c>
      <c r="B10642" s="6" t="s">
        <v>22578</v>
      </c>
      <c r="C10642" s="6" t="s">
        <v>22579</v>
      </c>
      <c r="D10642" s="12">
        <v>1</v>
      </c>
    </row>
    <row r="10643" spans="1:4" x14ac:dyDescent="0.2">
      <c r="A10643" s="6" t="s">
        <v>22571</v>
      </c>
      <c r="B10643" s="6" t="s">
        <v>22580</v>
      </c>
      <c r="C10643" s="6" t="s">
        <v>22581</v>
      </c>
      <c r="D10643" s="12">
        <v>1</v>
      </c>
    </row>
    <row r="10644" spans="1:4" x14ac:dyDescent="0.2">
      <c r="A10644" s="6" t="s">
        <v>22582</v>
      </c>
      <c r="B10644" s="6" t="s">
        <v>22583</v>
      </c>
      <c r="C10644" s="6" t="s">
        <v>22584</v>
      </c>
      <c r="D10644" s="12">
        <v>1</v>
      </c>
    </row>
    <row r="10645" spans="1:4" x14ac:dyDescent="0.2">
      <c r="A10645" s="6" t="s">
        <v>22582</v>
      </c>
      <c r="B10645" s="6" t="s">
        <v>22585</v>
      </c>
      <c r="C10645" s="6" t="s">
        <v>22586</v>
      </c>
      <c r="D10645" s="12">
        <v>1</v>
      </c>
    </row>
    <row r="10646" spans="1:4" x14ac:dyDescent="0.2">
      <c r="A10646" s="6" t="s">
        <v>22582</v>
      </c>
      <c r="B10646" s="6" t="s">
        <v>22587</v>
      </c>
      <c r="C10646" s="6" t="s">
        <v>22588</v>
      </c>
      <c r="D10646" s="12">
        <v>1</v>
      </c>
    </row>
    <row r="10647" spans="1:4" x14ac:dyDescent="0.2">
      <c r="A10647" s="6" t="s">
        <v>22589</v>
      </c>
      <c r="B10647" s="6" t="s">
        <v>22590</v>
      </c>
      <c r="C10647" s="6" t="s">
        <v>22591</v>
      </c>
      <c r="D10647" s="12">
        <v>1</v>
      </c>
    </row>
    <row r="10648" spans="1:4" x14ac:dyDescent="0.2">
      <c r="A10648" s="6" t="s">
        <v>22589</v>
      </c>
      <c r="B10648" s="6" t="s">
        <v>22592</v>
      </c>
      <c r="C10648" s="6" t="s">
        <v>22593</v>
      </c>
      <c r="D10648" s="12">
        <v>1</v>
      </c>
    </row>
    <row r="10649" spans="1:4" x14ac:dyDescent="0.2">
      <c r="A10649" s="6" t="s">
        <v>22589</v>
      </c>
      <c r="B10649" s="6" t="s">
        <v>22594</v>
      </c>
      <c r="C10649" s="6" t="s">
        <v>22595</v>
      </c>
      <c r="D10649" s="12">
        <v>1</v>
      </c>
    </row>
    <row r="10650" spans="1:4" x14ac:dyDescent="0.2">
      <c r="A10650" s="6" t="s">
        <v>22596</v>
      </c>
      <c r="B10650" s="6" t="s">
        <v>22597</v>
      </c>
      <c r="C10650" s="6" t="s">
        <v>22598</v>
      </c>
      <c r="D10650" s="12">
        <v>1</v>
      </c>
    </row>
    <row r="10651" spans="1:4" x14ac:dyDescent="0.2">
      <c r="A10651" s="6" t="s">
        <v>22596</v>
      </c>
      <c r="B10651" s="6" t="s">
        <v>22599</v>
      </c>
      <c r="C10651" s="6" t="s">
        <v>22600</v>
      </c>
      <c r="D10651" s="12">
        <v>1</v>
      </c>
    </row>
    <row r="10652" spans="1:4" x14ac:dyDescent="0.2">
      <c r="A10652" s="6" t="s">
        <v>22596</v>
      </c>
      <c r="B10652" s="6" t="s">
        <v>22601</v>
      </c>
      <c r="C10652" s="6" t="s">
        <v>22602</v>
      </c>
      <c r="D10652" s="12">
        <v>1</v>
      </c>
    </row>
    <row r="10653" spans="1:4" x14ac:dyDescent="0.2">
      <c r="A10653" s="6" t="s">
        <v>22596</v>
      </c>
      <c r="B10653" s="6" t="s">
        <v>22603</v>
      </c>
      <c r="C10653" s="6" t="s">
        <v>22604</v>
      </c>
      <c r="D10653" s="12">
        <v>1</v>
      </c>
    </row>
    <row r="10654" spans="1:4" x14ac:dyDescent="0.2">
      <c r="A10654" s="6" t="s">
        <v>22596</v>
      </c>
      <c r="B10654" s="6" t="s">
        <v>22605</v>
      </c>
      <c r="C10654" s="6" t="s">
        <v>22606</v>
      </c>
      <c r="D10654" s="12">
        <v>1</v>
      </c>
    </row>
    <row r="10655" spans="1:4" x14ac:dyDescent="0.2">
      <c r="A10655" s="6" t="s">
        <v>22596</v>
      </c>
      <c r="B10655" s="6" t="s">
        <v>22607</v>
      </c>
      <c r="C10655" s="6" t="s">
        <v>22608</v>
      </c>
      <c r="D10655" s="12">
        <v>1</v>
      </c>
    </row>
    <row r="10656" spans="1:4" x14ac:dyDescent="0.2">
      <c r="A10656" s="6" t="s">
        <v>22596</v>
      </c>
      <c r="B10656" s="6" t="s">
        <v>22609</v>
      </c>
      <c r="C10656" s="6" t="s">
        <v>22610</v>
      </c>
      <c r="D10656" s="12">
        <v>1</v>
      </c>
    </row>
    <row r="10657" spans="1:4" x14ac:dyDescent="0.2">
      <c r="A10657" s="6" t="s">
        <v>22596</v>
      </c>
      <c r="B10657" s="6" t="s">
        <v>22611</v>
      </c>
      <c r="C10657" s="6" t="s">
        <v>22612</v>
      </c>
      <c r="D10657" s="12">
        <v>1</v>
      </c>
    </row>
    <row r="10658" spans="1:4" x14ac:dyDescent="0.2">
      <c r="A10658" s="6" t="s">
        <v>22596</v>
      </c>
      <c r="B10658" s="6" t="s">
        <v>22613</v>
      </c>
      <c r="C10658" s="6" t="s">
        <v>22614</v>
      </c>
      <c r="D10658" s="12">
        <v>1</v>
      </c>
    </row>
    <row r="10659" spans="1:4" x14ac:dyDescent="0.2">
      <c r="A10659" s="6" t="s">
        <v>22596</v>
      </c>
      <c r="B10659" s="6" t="s">
        <v>22615</v>
      </c>
      <c r="C10659" s="6" t="s">
        <v>22616</v>
      </c>
      <c r="D10659" s="12">
        <v>1</v>
      </c>
    </row>
    <row r="10660" spans="1:4" x14ac:dyDescent="0.2">
      <c r="A10660" s="6" t="s">
        <v>22596</v>
      </c>
      <c r="B10660" s="6" t="s">
        <v>22617</v>
      </c>
      <c r="C10660" s="6" t="s">
        <v>22618</v>
      </c>
      <c r="D10660" s="12">
        <v>1</v>
      </c>
    </row>
    <row r="10661" spans="1:4" x14ac:dyDescent="0.2">
      <c r="A10661" s="6" t="s">
        <v>22596</v>
      </c>
      <c r="B10661" s="6" t="s">
        <v>22619</v>
      </c>
      <c r="C10661" s="6" t="s">
        <v>22620</v>
      </c>
      <c r="D10661" s="12">
        <v>1</v>
      </c>
    </row>
    <row r="10662" spans="1:4" x14ac:dyDescent="0.2">
      <c r="A10662" s="6" t="s">
        <v>22596</v>
      </c>
      <c r="B10662" s="6" t="s">
        <v>22621</v>
      </c>
      <c r="C10662" s="6" t="s">
        <v>22622</v>
      </c>
      <c r="D10662" s="12">
        <v>1</v>
      </c>
    </row>
    <row r="10663" spans="1:4" x14ac:dyDescent="0.2">
      <c r="A10663" s="6" t="s">
        <v>22596</v>
      </c>
      <c r="B10663" s="6" t="s">
        <v>22623</v>
      </c>
      <c r="C10663" s="6" t="s">
        <v>22624</v>
      </c>
      <c r="D10663" s="12">
        <v>1</v>
      </c>
    </row>
    <row r="10664" spans="1:4" x14ac:dyDescent="0.2">
      <c r="A10664" s="6" t="s">
        <v>22596</v>
      </c>
      <c r="B10664" s="6" t="s">
        <v>22625</v>
      </c>
      <c r="C10664" s="6" t="s">
        <v>22626</v>
      </c>
      <c r="D10664" s="12">
        <v>1</v>
      </c>
    </row>
    <row r="10665" spans="1:4" x14ac:dyDescent="0.2">
      <c r="A10665" s="6" t="s">
        <v>22596</v>
      </c>
      <c r="B10665" s="6" t="s">
        <v>22627</v>
      </c>
      <c r="C10665" s="6" t="s">
        <v>22628</v>
      </c>
      <c r="D10665" s="12">
        <v>1</v>
      </c>
    </row>
    <row r="10666" spans="1:4" x14ac:dyDescent="0.2">
      <c r="A10666" s="6" t="s">
        <v>22596</v>
      </c>
      <c r="B10666" s="6" t="s">
        <v>22629</v>
      </c>
      <c r="C10666" s="6" t="s">
        <v>22630</v>
      </c>
      <c r="D10666" s="12">
        <v>1</v>
      </c>
    </row>
    <row r="10667" spans="1:4" x14ac:dyDescent="0.2">
      <c r="A10667" s="6" t="s">
        <v>22596</v>
      </c>
      <c r="B10667" s="6" t="s">
        <v>22631</v>
      </c>
      <c r="C10667" s="6" t="s">
        <v>22632</v>
      </c>
      <c r="D10667" s="12">
        <v>1</v>
      </c>
    </row>
    <row r="10668" spans="1:4" x14ac:dyDescent="0.2">
      <c r="A10668" s="6" t="s">
        <v>22596</v>
      </c>
      <c r="B10668" s="6" t="s">
        <v>22633</v>
      </c>
      <c r="C10668" s="6" t="s">
        <v>22634</v>
      </c>
      <c r="D10668" s="12">
        <v>1</v>
      </c>
    </row>
    <row r="10669" spans="1:4" x14ac:dyDescent="0.2">
      <c r="A10669" s="6" t="s">
        <v>22596</v>
      </c>
      <c r="B10669" s="6" t="s">
        <v>22635</v>
      </c>
      <c r="C10669" s="6" t="s">
        <v>22636</v>
      </c>
      <c r="D10669" s="12">
        <v>1</v>
      </c>
    </row>
    <row r="10670" spans="1:4" x14ac:dyDescent="0.2">
      <c r="A10670" s="6" t="s">
        <v>22596</v>
      </c>
      <c r="B10670" s="6" t="s">
        <v>22637</v>
      </c>
      <c r="C10670" s="6" t="s">
        <v>22638</v>
      </c>
      <c r="D10670" s="12">
        <v>1</v>
      </c>
    </row>
    <row r="10671" spans="1:4" x14ac:dyDescent="0.2">
      <c r="A10671" s="6" t="s">
        <v>22596</v>
      </c>
      <c r="B10671" s="6" t="s">
        <v>22639</v>
      </c>
      <c r="C10671" s="6" t="s">
        <v>22640</v>
      </c>
      <c r="D10671" s="12">
        <v>1</v>
      </c>
    </row>
    <row r="10672" spans="1:4" x14ac:dyDescent="0.2">
      <c r="A10672" s="6" t="s">
        <v>22596</v>
      </c>
      <c r="B10672" s="6" t="s">
        <v>22641</v>
      </c>
      <c r="C10672" s="6" t="s">
        <v>22642</v>
      </c>
      <c r="D10672" s="12">
        <v>1</v>
      </c>
    </row>
    <row r="10673" spans="1:4" x14ac:dyDescent="0.2">
      <c r="A10673" s="6" t="s">
        <v>22596</v>
      </c>
      <c r="B10673" s="6" t="s">
        <v>22643</v>
      </c>
      <c r="C10673" s="6" t="s">
        <v>22644</v>
      </c>
      <c r="D10673" s="12">
        <v>1</v>
      </c>
    </row>
    <row r="10674" spans="1:4" x14ac:dyDescent="0.2">
      <c r="A10674" s="6" t="s">
        <v>22596</v>
      </c>
      <c r="B10674" s="6" t="s">
        <v>22645</v>
      </c>
      <c r="C10674" s="6" t="s">
        <v>22646</v>
      </c>
      <c r="D10674" s="12">
        <v>1</v>
      </c>
    </row>
    <row r="10675" spans="1:4" x14ac:dyDescent="0.2">
      <c r="A10675" s="6" t="s">
        <v>22596</v>
      </c>
      <c r="B10675" s="6" t="s">
        <v>22647</v>
      </c>
      <c r="C10675" s="6" t="s">
        <v>22648</v>
      </c>
      <c r="D10675" s="12">
        <v>1</v>
      </c>
    </row>
    <row r="10676" spans="1:4" x14ac:dyDescent="0.2">
      <c r="A10676" s="6" t="s">
        <v>22596</v>
      </c>
      <c r="B10676" s="6" t="s">
        <v>22649</v>
      </c>
      <c r="C10676" s="6" t="s">
        <v>22650</v>
      </c>
      <c r="D10676" s="12">
        <v>1</v>
      </c>
    </row>
    <row r="10677" spans="1:4" x14ac:dyDescent="0.2">
      <c r="A10677" s="6" t="s">
        <v>22596</v>
      </c>
      <c r="B10677" s="6" t="s">
        <v>22651</v>
      </c>
      <c r="C10677" s="6" t="s">
        <v>22652</v>
      </c>
      <c r="D10677" s="12">
        <v>1</v>
      </c>
    </row>
    <row r="10678" spans="1:4" x14ac:dyDescent="0.2">
      <c r="A10678" s="6" t="s">
        <v>22596</v>
      </c>
      <c r="B10678" s="6" t="s">
        <v>22653</v>
      </c>
      <c r="C10678" s="6" t="s">
        <v>22654</v>
      </c>
      <c r="D10678" s="12">
        <v>1</v>
      </c>
    </row>
    <row r="10679" spans="1:4" x14ac:dyDescent="0.2">
      <c r="A10679" s="6" t="s">
        <v>22596</v>
      </c>
      <c r="B10679" s="6" t="s">
        <v>22655</v>
      </c>
      <c r="C10679" s="6" t="s">
        <v>22656</v>
      </c>
      <c r="D10679" s="12">
        <v>1</v>
      </c>
    </row>
    <row r="10680" spans="1:4" x14ac:dyDescent="0.2">
      <c r="A10680" s="6" t="s">
        <v>22596</v>
      </c>
      <c r="B10680" s="6" t="s">
        <v>22657</v>
      </c>
      <c r="C10680" s="6" t="s">
        <v>22658</v>
      </c>
      <c r="D10680" s="12">
        <v>1</v>
      </c>
    </row>
    <row r="10681" spans="1:4" x14ac:dyDescent="0.2">
      <c r="A10681" s="6" t="s">
        <v>22596</v>
      </c>
      <c r="B10681" s="6" t="s">
        <v>22659</v>
      </c>
      <c r="C10681" s="6" t="s">
        <v>22646</v>
      </c>
      <c r="D10681" s="12">
        <v>1</v>
      </c>
    </row>
    <row r="10682" spans="1:4" x14ac:dyDescent="0.2">
      <c r="A10682" s="6" t="s">
        <v>22596</v>
      </c>
      <c r="B10682" s="6" t="s">
        <v>22660</v>
      </c>
      <c r="C10682" s="6" t="s">
        <v>22661</v>
      </c>
      <c r="D10682" s="12">
        <v>1</v>
      </c>
    </row>
    <row r="10683" spans="1:4" x14ac:dyDescent="0.2">
      <c r="A10683" s="6" t="s">
        <v>22596</v>
      </c>
      <c r="B10683" s="6" t="s">
        <v>22662</v>
      </c>
      <c r="C10683" s="6" t="s">
        <v>22663</v>
      </c>
      <c r="D10683" s="12">
        <v>1</v>
      </c>
    </row>
    <row r="10684" spans="1:4" x14ac:dyDescent="0.2">
      <c r="A10684" s="6" t="s">
        <v>22596</v>
      </c>
      <c r="B10684" s="6" t="s">
        <v>22664</v>
      </c>
      <c r="C10684" s="6" t="s">
        <v>22665</v>
      </c>
      <c r="D10684" s="12">
        <v>1</v>
      </c>
    </row>
    <row r="10685" spans="1:4" x14ac:dyDescent="0.2">
      <c r="A10685" s="6" t="s">
        <v>22596</v>
      </c>
      <c r="B10685" s="6" t="s">
        <v>22666</v>
      </c>
      <c r="C10685" s="6" t="s">
        <v>22667</v>
      </c>
      <c r="D10685" s="12">
        <v>1</v>
      </c>
    </row>
    <row r="10686" spans="1:4" x14ac:dyDescent="0.2">
      <c r="A10686" s="6" t="s">
        <v>22596</v>
      </c>
      <c r="B10686" s="6" t="s">
        <v>22668</v>
      </c>
      <c r="C10686" s="6" t="s">
        <v>22669</v>
      </c>
      <c r="D10686" s="12">
        <v>1</v>
      </c>
    </row>
    <row r="10687" spans="1:4" x14ac:dyDescent="0.2">
      <c r="A10687" s="6" t="s">
        <v>22596</v>
      </c>
      <c r="B10687" s="6" t="s">
        <v>22670</v>
      </c>
      <c r="C10687" s="6" t="s">
        <v>22671</v>
      </c>
      <c r="D10687" s="12">
        <v>1</v>
      </c>
    </row>
    <row r="10688" spans="1:4" x14ac:dyDescent="0.2">
      <c r="A10688" s="6" t="s">
        <v>22596</v>
      </c>
      <c r="B10688" s="6" t="s">
        <v>22672</v>
      </c>
      <c r="C10688" s="6" t="s">
        <v>22673</v>
      </c>
      <c r="D10688" s="12">
        <v>1</v>
      </c>
    </row>
    <row r="10689" spans="1:4" x14ac:dyDescent="0.2">
      <c r="A10689" s="6" t="s">
        <v>22596</v>
      </c>
      <c r="B10689" s="6" t="s">
        <v>22674</v>
      </c>
      <c r="C10689" s="6" t="s">
        <v>22675</v>
      </c>
      <c r="D10689" s="12">
        <v>1</v>
      </c>
    </row>
    <row r="10690" spans="1:4" x14ac:dyDescent="0.2">
      <c r="A10690" s="6" t="s">
        <v>22596</v>
      </c>
      <c r="B10690" s="6" t="s">
        <v>22676</v>
      </c>
      <c r="C10690" s="6" t="s">
        <v>22677</v>
      </c>
      <c r="D10690" s="12">
        <v>1</v>
      </c>
    </row>
    <row r="10691" spans="1:4" x14ac:dyDescent="0.2">
      <c r="A10691" s="6" t="s">
        <v>22596</v>
      </c>
      <c r="B10691" s="6" t="s">
        <v>22678</v>
      </c>
      <c r="C10691" s="6" t="s">
        <v>22646</v>
      </c>
      <c r="D10691" s="12">
        <v>1</v>
      </c>
    </row>
    <row r="10692" spans="1:4" x14ac:dyDescent="0.2">
      <c r="A10692" s="6" t="s">
        <v>22596</v>
      </c>
      <c r="B10692" s="6" t="s">
        <v>22679</v>
      </c>
      <c r="C10692" s="6" t="s">
        <v>22680</v>
      </c>
      <c r="D10692" s="12">
        <v>1</v>
      </c>
    </row>
    <row r="10693" spans="1:4" x14ac:dyDescent="0.2">
      <c r="A10693" s="6" t="s">
        <v>22596</v>
      </c>
      <c r="B10693" s="6" t="s">
        <v>22681</v>
      </c>
      <c r="C10693" s="6" t="s">
        <v>22680</v>
      </c>
      <c r="D10693" s="12">
        <v>1</v>
      </c>
    </row>
    <row r="10694" spans="1:4" x14ac:dyDescent="0.2">
      <c r="A10694" s="6" t="s">
        <v>22596</v>
      </c>
      <c r="B10694" s="6" t="s">
        <v>22682</v>
      </c>
      <c r="C10694" s="6" t="s">
        <v>22683</v>
      </c>
      <c r="D10694" s="12">
        <v>1</v>
      </c>
    </row>
    <row r="10695" spans="1:4" x14ac:dyDescent="0.2">
      <c r="A10695" s="6" t="s">
        <v>22596</v>
      </c>
      <c r="B10695" s="6" t="s">
        <v>22684</v>
      </c>
      <c r="C10695" s="6" t="s">
        <v>22685</v>
      </c>
      <c r="D10695" s="12">
        <v>1</v>
      </c>
    </row>
    <row r="10696" spans="1:4" x14ac:dyDescent="0.2">
      <c r="A10696" s="6" t="s">
        <v>22596</v>
      </c>
      <c r="B10696" s="6" t="s">
        <v>22686</v>
      </c>
      <c r="C10696" s="6" t="s">
        <v>22687</v>
      </c>
      <c r="D10696" s="12">
        <v>1</v>
      </c>
    </row>
    <row r="10697" spans="1:4" x14ac:dyDescent="0.2">
      <c r="A10697" s="6" t="s">
        <v>22596</v>
      </c>
      <c r="B10697" s="6" t="s">
        <v>22688</v>
      </c>
      <c r="C10697" s="6" t="s">
        <v>22689</v>
      </c>
      <c r="D10697" s="12">
        <v>1</v>
      </c>
    </row>
    <row r="10698" spans="1:4" x14ac:dyDescent="0.2">
      <c r="A10698" s="6" t="s">
        <v>22596</v>
      </c>
      <c r="B10698" s="6" t="s">
        <v>22690</v>
      </c>
      <c r="C10698" s="6" t="s">
        <v>22691</v>
      </c>
      <c r="D10698" s="12">
        <v>1</v>
      </c>
    </row>
    <row r="10699" spans="1:4" x14ac:dyDescent="0.2">
      <c r="A10699" s="6" t="s">
        <v>22596</v>
      </c>
      <c r="B10699" s="6" t="s">
        <v>22692</v>
      </c>
      <c r="C10699" s="6" t="s">
        <v>22691</v>
      </c>
      <c r="D10699" s="12">
        <v>1</v>
      </c>
    </row>
    <row r="10700" spans="1:4" x14ac:dyDescent="0.2">
      <c r="A10700" s="6" t="s">
        <v>22596</v>
      </c>
      <c r="B10700" s="6" t="s">
        <v>22693</v>
      </c>
      <c r="C10700" s="6" t="s">
        <v>22691</v>
      </c>
      <c r="D10700" s="12">
        <v>1</v>
      </c>
    </row>
    <row r="10701" spans="1:4" x14ac:dyDescent="0.2">
      <c r="A10701" s="6" t="s">
        <v>22596</v>
      </c>
      <c r="B10701" s="6" t="s">
        <v>22694</v>
      </c>
      <c r="C10701" s="6" t="s">
        <v>22695</v>
      </c>
      <c r="D10701" s="12">
        <v>1</v>
      </c>
    </row>
    <row r="10702" spans="1:4" x14ac:dyDescent="0.2">
      <c r="A10702" s="6" t="s">
        <v>22596</v>
      </c>
      <c r="B10702" s="6" t="s">
        <v>22696</v>
      </c>
      <c r="C10702" s="6" t="s">
        <v>22697</v>
      </c>
      <c r="D10702" s="12">
        <v>1</v>
      </c>
    </row>
    <row r="10703" spans="1:4" x14ac:dyDescent="0.2">
      <c r="A10703" s="6" t="s">
        <v>22596</v>
      </c>
      <c r="B10703" s="6" t="s">
        <v>22698</v>
      </c>
      <c r="C10703" s="6" t="s">
        <v>22699</v>
      </c>
      <c r="D10703" s="12">
        <v>1</v>
      </c>
    </row>
    <row r="10704" spans="1:4" x14ac:dyDescent="0.2">
      <c r="A10704" s="6" t="s">
        <v>22596</v>
      </c>
      <c r="B10704" s="6" t="s">
        <v>22700</v>
      </c>
      <c r="C10704" s="6" t="s">
        <v>22701</v>
      </c>
      <c r="D10704" s="12">
        <v>1</v>
      </c>
    </row>
    <row r="10705" spans="1:4" x14ac:dyDescent="0.2">
      <c r="A10705" s="6" t="s">
        <v>22596</v>
      </c>
      <c r="B10705" s="6" t="s">
        <v>22702</v>
      </c>
      <c r="C10705" s="6" t="s">
        <v>22703</v>
      </c>
      <c r="D10705" s="12">
        <v>1</v>
      </c>
    </row>
    <row r="10706" spans="1:4" x14ac:dyDescent="0.2">
      <c r="A10706" s="6" t="s">
        <v>22596</v>
      </c>
      <c r="B10706" s="6" t="s">
        <v>22704</v>
      </c>
      <c r="C10706" s="6" t="s">
        <v>22705</v>
      </c>
      <c r="D10706" s="12">
        <v>1</v>
      </c>
    </row>
    <row r="10707" spans="1:4" x14ac:dyDescent="0.2">
      <c r="A10707" s="6" t="s">
        <v>22596</v>
      </c>
      <c r="B10707" s="6" t="s">
        <v>22706</v>
      </c>
      <c r="C10707" s="6" t="s">
        <v>22707</v>
      </c>
      <c r="D10707" s="12">
        <v>1</v>
      </c>
    </row>
    <row r="10708" spans="1:4" x14ac:dyDescent="0.2">
      <c r="A10708" s="6" t="s">
        <v>22596</v>
      </c>
      <c r="B10708" s="6" t="s">
        <v>22708</v>
      </c>
      <c r="C10708" s="6" t="s">
        <v>22709</v>
      </c>
      <c r="D10708" s="12">
        <v>1</v>
      </c>
    </row>
    <row r="10709" spans="1:4" x14ac:dyDescent="0.2">
      <c r="A10709" s="6" t="s">
        <v>22596</v>
      </c>
      <c r="B10709" s="6" t="s">
        <v>22710</v>
      </c>
      <c r="C10709" s="6" t="s">
        <v>22711</v>
      </c>
      <c r="D10709" s="12">
        <v>1</v>
      </c>
    </row>
    <row r="10710" spans="1:4" x14ac:dyDescent="0.2">
      <c r="A10710" s="6" t="s">
        <v>22712</v>
      </c>
      <c r="B10710" s="6" t="s">
        <v>22713</v>
      </c>
      <c r="C10710" s="6" t="s">
        <v>22714</v>
      </c>
      <c r="D10710" s="12">
        <v>1</v>
      </c>
    </row>
    <row r="10711" spans="1:4" x14ac:dyDescent="0.2">
      <c r="A10711" s="6" t="s">
        <v>22715</v>
      </c>
      <c r="B10711" s="6" t="s">
        <v>22716</v>
      </c>
      <c r="C10711" s="6" t="s">
        <v>22717</v>
      </c>
      <c r="D10711" s="12">
        <v>1</v>
      </c>
    </row>
    <row r="10712" spans="1:4" x14ac:dyDescent="0.2">
      <c r="A10712" s="6" t="s">
        <v>22718</v>
      </c>
      <c r="B10712" s="6" t="s">
        <v>22719</v>
      </c>
      <c r="C10712" s="6" t="s">
        <v>22720</v>
      </c>
      <c r="D10712" s="12">
        <v>1</v>
      </c>
    </row>
    <row r="10713" spans="1:4" x14ac:dyDescent="0.2">
      <c r="A10713" s="6" t="s">
        <v>22721</v>
      </c>
      <c r="B10713" s="6" t="s">
        <v>22722</v>
      </c>
      <c r="C10713" s="6" t="s">
        <v>22723</v>
      </c>
      <c r="D10713" s="12">
        <v>1</v>
      </c>
    </row>
    <row r="10714" spans="1:4" x14ac:dyDescent="0.2">
      <c r="A10714" s="6" t="s">
        <v>22721</v>
      </c>
      <c r="B10714" s="6" t="s">
        <v>22724</v>
      </c>
      <c r="C10714" s="6" t="s">
        <v>22725</v>
      </c>
      <c r="D10714" s="12">
        <v>1</v>
      </c>
    </row>
    <row r="10715" spans="1:4" x14ac:dyDescent="0.2">
      <c r="A10715" s="6" t="s">
        <v>22721</v>
      </c>
      <c r="B10715" s="6" t="s">
        <v>22726</v>
      </c>
      <c r="C10715" s="6" t="s">
        <v>22727</v>
      </c>
      <c r="D10715" s="12">
        <v>1</v>
      </c>
    </row>
    <row r="10716" spans="1:4" x14ac:dyDescent="0.2">
      <c r="A10716" s="6" t="s">
        <v>22721</v>
      </c>
      <c r="B10716" s="6" t="s">
        <v>22728</v>
      </c>
      <c r="C10716" s="6" t="s">
        <v>22729</v>
      </c>
      <c r="D10716" s="12">
        <v>1</v>
      </c>
    </row>
    <row r="10717" spans="1:4" x14ac:dyDescent="0.2">
      <c r="A10717" s="6" t="s">
        <v>22721</v>
      </c>
      <c r="B10717" s="6" t="s">
        <v>22730</v>
      </c>
      <c r="C10717" s="6" t="s">
        <v>22731</v>
      </c>
      <c r="D10717" s="12">
        <v>1</v>
      </c>
    </row>
    <row r="10718" spans="1:4" x14ac:dyDescent="0.2">
      <c r="A10718" s="6" t="s">
        <v>22721</v>
      </c>
      <c r="B10718" s="6" t="s">
        <v>22732</v>
      </c>
      <c r="C10718" s="6" t="s">
        <v>22733</v>
      </c>
      <c r="D10718" s="12">
        <v>1</v>
      </c>
    </row>
    <row r="10719" spans="1:4" x14ac:dyDescent="0.2">
      <c r="A10719" s="6" t="s">
        <v>22721</v>
      </c>
      <c r="B10719" s="6" t="s">
        <v>22734</v>
      </c>
      <c r="C10719" s="6" t="s">
        <v>22735</v>
      </c>
      <c r="D10719" s="12">
        <v>1</v>
      </c>
    </row>
    <row r="10720" spans="1:4" x14ac:dyDescent="0.2">
      <c r="A10720" s="6" t="s">
        <v>22721</v>
      </c>
      <c r="B10720" s="6" t="s">
        <v>22736</v>
      </c>
      <c r="C10720" s="6" t="s">
        <v>22737</v>
      </c>
      <c r="D10720" s="12">
        <v>1</v>
      </c>
    </row>
    <row r="10721" spans="1:4" x14ac:dyDescent="0.2">
      <c r="A10721" s="6" t="s">
        <v>22721</v>
      </c>
      <c r="B10721" s="6" t="s">
        <v>22738</v>
      </c>
      <c r="C10721" s="6" t="s">
        <v>22739</v>
      </c>
      <c r="D10721" s="12">
        <v>1</v>
      </c>
    </row>
    <row r="10722" spans="1:4" x14ac:dyDescent="0.2">
      <c r="A10722" s="6" t="s">
        <v>22740</v>
      </c>
      <c r="B10722" s="6" t="s">
        <v>22741</v>
      </c>
      <c r="C10722" s="6" t="s">
        <v>22742</v>
      </c>
      <c r="D10722" s="12">
        <v>1</v>
      </c>
    </row>
    <row r="10723" spans="1:4" x14ac:dyDescent="0.2">
      <c r="A10723" s="6" t="s">
        <v>22743</v>
      </c>
      <c r="B10723" s="6" t="s">
        <v>22744</v>
      </c>
      <c r="C10723" s="6" t="s">
        <v>22745</v>
      </c>
      <c r="D10723" s="12">
        <v>1</v>
      </c>
    </row>
    <row r="10724" spans="1:4" x14ac:dyDescent="0.2">
      <c r="A10724" s="6" t="s">
        <v>22743</v>
      </c>
      <c r="B10724" s="6" t="s">
        <v>22746</v>
      </c>
      <c r="C10724" s="6" t="s">
        <v>22747</v>
      </c>
      <c r="D10724" s="12">
        <v>1</v>
      </c>
    </row>
    <row r="10725" spans="1:4" x14ac:dyDescent="0.2">
      <c r="A10725" s="6" t="s">
        <v>22743</v>
      </c>
      <c r="B10725" s="6" t="s">
        <v>22748</v>
      </c>
      <c r="C10725" s="6" t="s">
        <v>22749</v>
      </c>
      <c r="D10725" s="12">
        <v>1</v>
      </c>
    </row>
    <row r="10726" spans="1:4" x14ac:dyDescent="0.2">
      <c r="A10726" s="6" t="s">
        <v>22750</v>
      </c>
      <c r="B10726" s="6" t="s">
        <v>22751</v>
      </c>
      <c r="C10726" s="6" t="s">
        <v>22752</v>
      </c>
      <c r="D10726" s="12">
        <v>1</v>
      </c>
    </row>
    <row r="10727" spans="1:4" x14ac:dyDescent="0.2">
      <c r="A10727" s="6" t="s">
        <v>22753</v>
      </c>
      <c r="B10727" s="6" t="s">
        <v>22754</v>
      </c>
      <c r="C10727" s="6" t="s">
        <v>22755</v>
      </c>
      <c r="D10727" s="12">
        <v>1</v>
      </c>
    </row>
    <row r="10728" spans="1:4" x14ac:dyDescent="0.2">
      <c r="A10728" s="6" t="s">
        <v>22753</v>
      </c>
      <c r="B10728" s="6" t="s">
        <v>22756</v>
      </c>
      <c r="C10728" s="6" t="s">
        <v>22757</v>
      </c>
      <c r="D10728" s="12">
        <v>1</v>
      </c>
    </row>
    <row r="10729" spans="1:4" x14ac:dyDescent="0.2">
      <c r="A10729" s="6" t="s">
        <v>22753</v>
      </c>
      <c r="B10729" s="6" t="s">
        <v>22758</v>
      </c>
      <c r="C10729" s="6" t="s">
        <v>22759</v>
      </c>
      <c r="D10729" s="12">
        <v>1</v>
      </c>
    </row>
    <row r="10730" spans="1:4" x14ac:dyDescent="0.2">
      <c r="A10730" s="6" t="s">
        <v>22753</v>
      </c>
      <c r="B10730" s="6" t="s">
        <v>22760</v>
      </c>
      <c r="C10730" s="6" t="s">
        <v>22761</v>
      </c>
      <c r="D10730" s="12">
        <v>1</v>
      </c>
    </row>
    <row r="10731" spans="1:4" x14ac:dyDescent="0.2">
      <c r="A10731" s="6" t="s">
        <v>22753</v>
      </c>
      <c r="B10731" s="6" t="s">
        <v>22762</v>
      </c>
      <c r="C10731" s="6" t="s">
        <v>22763</v>
      </c>
      <c r="D10731" s="12">
        <v>1</v>
      </c>
    </row>
    <row r="10732" spans="1:4" x14ac:dyDescent="0.2">
      <c r="A10732" s="6" t="s">
        <v>22753</v>
      </c>
      <c r="B10732" s="6" t="s">
        <v>22764</v>
      </c>
      <c r="C10732" s="6" t="s">
        <v>22765</v>
      </c>
      <c r="D10732" s="12">
        <v>1</v>
      </c>
    </row>
    <row r="10733" spans="1:4" x14ac:dyDescent="0.2">
      <c r="A10733" s="6" t="s">
        <v>22753</v>
      </c>
      <c r="B10733" s="6" t="s">
        <v>22766</v>
      </c>
      <c r="C10733" s="6" t="s">
        <v>22767</v>
      </c>
      <c r="D10733" s="12">
        <v>1</v>
      </c>
    </row>
    <row r="10734" spans="1:4" x14ac:dyDescent="0.2">
      <c r="A10734" s="6" t="s">
        <v>22753</v>
      </c>
      <c r="B10734" s="6" t="s">
        <v>22768</v>
      </c>
      <c r="C10734" s="6" t="s">
        <v>22769</v>
      </c>
      <c r="D10734" s="12">
        <v>1</v>
      </c>
    </row>
    <row r="10735" spans="1:4" x14ac:dyDescent="0.2">
      <c r="A10735" s="6" t="s">
        <v>22753</v>
      </c>
      <c r="B10735" s="6" t="s">
        <v>22770</v>
      </c>
      <c r="C10735" s="6" t="s">
        <v>22771</v>
      </c>
      <c r="D10735" s="12">
        <v>1</v>
      </c>
    </row>
    <row r="10736" spans="1:4" x14ac:dyDescent="0.2">
      <c r="A10736" s="6" t="s">
        <v>22753</v>
      </c>
      <c r="B10736" s="6" t="s">
        <v>22772</v>
      </c>
      <c r="C10736" s="6" t="s">
        <v>22773</v>
      </c>
      <c r="D10736" s="12">
        <v>1</v>
      </c>
    </row>
    <row r="10737" spans="1:4" x14ac:dyDescent="0.2">
      <c r="A10737" s="6" t="s">
        <v>22753</v>
      </c>
      <c r="B10737" s="6" t="s">
        <v>22774</v>
      </c>
      <c r="C10737" s="6" t="s">
        <v>22775</v>
      </c>
      <c r="D10737" s="12">
        <v>1</v>
      </c>
    </row>
    <row r="10738" spans="1:4" x14ac:dyDescent="0.2">
      <c r="A10738" s="6" t="s">
        <v>22753</v>
      </c>
      <c r="B10738" s="6" t="s">
        <v>22776</v>
      </c>
      <c r="C10738" s="6" t="s">
        <v>22777</v>
      </c>
      <c r="D10738" s="12">
        <v>1</v>
      </c>
    </row>
    <row r="10739" spans="1:4" x14ac:dyDescent="0.2">
      <c r="A10739" s="6" t="s">
        <v>22753</v>
      </c>
      <c r="B10739" s="6" t="s">
        <v>22778</v>
      </c>
      <c r="C10739" s="6" t="s">
        <v>22779</v>
      </c>
      <c r="D10739" s="12">
        <v>1</v>
      </c>
    </row>
    <row r="10740" spans="1:4" x14ac:dyDescent="0.2">
      <c r="A10740" s="6" t="s">
        <v>22753</v>
      </c>
      <c r="B10740" s="6" t="s">
        <v>22780</v>
      </c>
      <c r="C10740" s="6" t="s">
        <v>22781</v>
      </c>
      <c r="D10740" s="12">
        <v>1</v>
      </c>
    </row>
    <row r="10741" spans="1:4" x14ac:dyDescent="0.2">
      <c r="A10741" s="6" t="s">
        <v>22753</v>
      </c>
      <c r="B10741" s="6" t="s">
        <v>22782</v>
      </c>
      <c r="C10741" s="6" t="s">
        <v>22783</v>
      </c>
      <c r="D10741" s="12">
        <v>1</v>
      </c>
    </row>
    <row r="10742" spans="1:4" x14ac:dyDescent="0.2">
      <c r="A10742" s="6" t="s">
        <v>22753</v>
      </c>
      <c r="B10742" s="6" t="s">
        <v>22784</v>
      </c>
      <c r="C10742" s="6" t="s">
        <v>22785</v>
      </c>
      <c r="D10742" s="12">
        <v>1</v>
      </c>
    </row>
    <row r="10743" spans="1:4" x14ac:dyDescent="0.2">
      <c r="A10743" s="6" t="s">
        <v>22753</v>
      </c>
      <c r="B10743" s="6" t="s">
        <v>22786</v>
      </c>
      <c r="C10743" s="6" t="s">
        <v>22787</v>
      </c>
      <c r="D10743" s="12">
        <v>1</v>
      </c>
    </row>
    <row r="10744" spans="1:4" x14ac:dyDescent="0.2">
      <c r="A10744" s="6" t="s">
        <v>22753</v>
      </c>
      <c r="B10744" s="6" t="s">
        <v>22788</v>
      </c>
      <c r="C10744" s="6" t="s">
        <v>22789</v>
      </c>
      <c r="D10744" s="12">
        <v>1</v>
      </c>
    </row>
    <row r="10745" spans="1:4" x14ac:dyDescent="0.2">
      <c r="A10745" s="6" t="s">
        <v>22753</v>
      </c>
      <c r="B10745" s="6" t="s">
        <v>22790</v>
      </c>
      <c r="C10745" s="6" t="s">
        <v>22791</v>
      </c>
      <c r="D10745" s="12">
        <v>1</v>
      </c>
    </row>
    <row r="10746" spans="1:4" x14ac:dyDescent="0.2">
      <c r="A10746" s="6" t="s">
        <v>22753</v>
      </c>
      <c r="B10746" s="6" t="s">
        <v>22792</v>
      </c>
      <c r="C10746" s="6" t="s">
        <v>22793</v>
      </c>
      <c r="D10746" s="12">
        <v>1</v>
      </c>
    </row>
    <row r="10747" spans="1:4" x14ac:dyDescent="0.2">
      <c r="A10747" s="6" t="s">
        <v>22753</v>
      </c>
      <c r="B10747" s="6" t="s">
        <v>22794</v>
      </c>
      <c r="C10747" s="6" t="s">
        <v>22795</v>
      </c>
      <c r="D10747" s="12">
        <v>1</v>
      </c>
    </row>
    <row r="10748" spans="1:4" x14ac:dyDescent="0.2">
      <c r="A10748" s="6" t="s">
        <v>22753</v>
      </c>
      <c r="B10748" s="6" t="s">
        <v>22796</v>
      </c>
      <c r="C10748" s="6" t="s">
        <v>22797</v>
      </c>
      <c r="D10748" s="12">
        <v>1</v>
      </c>
    </row>
    <row r="10749" spans="1:4" x14ac:dyDescent="0.2">
      <c r="A10749" s="6" t="s">
        <v>22753</v>
      </c>
      <c r="B10749" s="6" t="s">
        <v>22798</v>
      </c>
      <c r="C10749" s="6" t="s">
        <v>22799</v>
      </c>
      <c r="D10749" s="12">
        <v>1</v>
      </c>
    </row>
    <row r="10750" spans="1:4" x14ac:dyDescent="0.2">
      <c r="A10750" s="6" t="s">
        <v>22753</v>
      </c>
      <c r="B10750" s="6" t="s">
        <v>22800</v>
      </c>
      <c r="C10750" s="6" t="s">
        <v>22801</v>
      </c>
      <c r="D10750" s="12">
        <v>1</v>
      </c>
    </row>
    <row r="10751" spans="1:4" x14ac:dyDescent="0.2">
      <c r="A10751" s="6" t="s">
        <v>22753</v>
      </c>
      <c r="B10751" s="6" t="s">
        <v>22802</v>
      </c>
      <c r="C10751" s="6" t="s">
        <v>22803</v>
      </c>
      <c r="D10751" s="12">
        <v>1</v>
      </c>
    </row>
    <row r="10752" spans="1:4" x14ac:dyDescent="0.2">
      <c r="A10752" s="6" t="s">
        <v>22753</v>
      </c>
      <c r="B10752" s="6" t="s">
        <v>22804</v>
      </c>
      <c r="C10752" s="6" t="s">
        <v>22805</v>
      </c>
      <c r="D10752" s="12">
        <v>1</v>
      </c>
    </row>
    <row r="10753" spans="1:4" x14ac:dyDescent="0.2">
      <c r="A10753" s="6" t="s">
        <v>22753</v>
      </c>
      <c r="B10753" s="6" t="s">
        <v>22806</v>
      </c>
      <c r="C10753" s="6" t="s">
        <v>22807</v>
      </c>
      <c r="D10753" s="12">
        <v>1</v>
      </c>
    </row>
    <row r="10754" spans="1:4" x14ac:dyDescent="0.2">
      <c r="A10754" s="6" t="s">
        <v>22753</v>
      </c>
      <c r="B10754" s="6" t="s">
        <v>22808</v>
      </c>
      <c r="C10754" s="6" t="s">
        <v>22809</v>
      </c>
      <c r="D10754" s="12">
        <v>1</v>
      </c>
    </row>
    <row r="10755" spans="1:4" x14ac:dyDescent="0.2">
      <c r="A10755" s="6" t="s">
        <v>22753</v>
      </c>
      <c r="B10755" s="6" t="s">
        <v>22810</v>
      </c>
      <c r="C10755" s="6" t="s">
        <v>22811</v>
      </c>
      <c r="D10755" s="12">
        <v>1</v>
      </c>
    </row>
    <row r="10756" spans="1:4" x14ac:dyDescent="0.2">
      <c r="A10756" s="6" t="s">
        <v>8807</v>
      </c>
      <c r="B10756" s="6" t="s">
        <v>8808</v>
      </c>
      <c r="C10756" s="6" t="s">
        <v>8809</v>
      </c>
      <c r="D10756" s="12">
        <v>1</v>
      </c>
    </row>
    <row r="10757" spans="1:4" x14ac:dyDescent="0.2">
      <c r="A10757" s="6" t="s">
        <v>8807</v>
      </c>
      <c r="B10757" s="6" t="s">
        <v>22812</v>
      </c>
      <c r="C10757" s="6" t="s">
        <v>22813</v>
      </c>
      <c r="D10757" s="12">
        <v>1</v>
      </c>
    </row>
    <row r="10758" spans="1:4" x14ac:dyDescent="0.2">
      <c r="A10758" s="6" t="s">
        <v>8807</v>
      </c>
      <c r="B10758" s="6" t="s">
        <v>22814</v>
      </c>
      <c r="C10758" s="6" t="s">
        <v>22815</v>
      </c>
      <c r="D10758" s="12">
        <v>1</v>
      </c>
    </row>
    <row r="10759" spans="1:4" x14ac:dyDescent="0.2">
      <c r="A10759" s="6" t="s">
        <v>8807</v>
      </c>
      <c r="B10759" s="6" t="s">
        <v>8810</v>
      </c>
      <c r="C10759" s="6" t="s">
        <v>8811</v>
      </c>
      <c r="D10759" s="12">
        <v>1</v>
      </c>
    </row>
    <row r="10760" spans="1:4" x14ac:dyDescent="0.2">
      <c r="A10760" s="6" t="s">
        <v>8807</v>
      </c>
      <c r="B10760" s="6" t="s">
        <v>8812</v>
      </c>
      <c r="C10760" s="6" t="s">
        <v>8813</v>
      </c>
      <c r="D10760" s="12">
        <v>1</v>
      </c>
    </row>
    <row r="10761" spans="1:4" x14ac:dyDescent="0.2">
      <c r="A10761" s="6" t="s">
        <v>8807</v>
      </c>
      <c r="B10761" s="6" t="s">
        <v>8814</v>
      </c>
      <c r="C10761" s="6" t="s">
        <v>8815</v>
      </c>
      <c r="D10761" s="12">
        <v>1</v>
      </c>
    </row>
    <row r="10762" spans="1:4" x14ac:dyDescent="0.2">
      <c r="A10762" s="6" t="s">
        <v>8807</v>
      </c>
      <c r="B10762" s="6" t="s">
        <v>8816</v>
      </c>
      <c r="C10762" s="6" t="s">
        <v>8817</v>
      </c>
      <c r="D10762" s="12">
        <v>1</v>
      </c>
    </row>
    <row r="10763" spans="1:4" x14ac:dyDescent="0.2">
      <c r="A10763" s="6" t="s">
        <v>8807</v>
      </c>
      <c r="B10763" s="6" t="s">
        <v>8818</v>
      </c>
      <c r="C10763" s="6" t="s">
        <v>8819</v>
      </c>
      <c r="D10763" s="12">
        <v>1</v>
      </c>
    </row>
    <row r="10764" spans="1:4" x14ac:dyDescent="0.2">
      <c r="A10764" s="6" t="s">
        <v>8807</v>
      </c>
      <c r="B10764" s="6" t="s">
        <v>8820</v>
      </c>
      <c r="C10764" s="6" t="s">
        <v>8821</v>
      </c>
      <c r="D10764" s="12">
        <v>1</v>
      </c>
    </row>
    <row r="10765" spans="1:4" x14ac:dyDescent="0.2">
      <c r="A10765" s="6" t="s">
        <v>8807</v>
      </c>
      <c r="B10765" s="6" t="s">
        <v>8822</v>
      </c>
      <c r="C10765" s="6" t="s">
        <v>8823</v>
      </c>
      <c r="D10765" s="12">
        <v>1</v>
      </c>
    </row>
    <row r="10766" spans="1:4" x14ac:dyDescent="0.2">
      <c r="A10766" s="6" t="s">
        <v>8807</v>
      </c>
      <c r="B10766" s="6" t="s">
        <v>8824</v>
      </c>
      <c r="C10766" s="6" t="s">
        <v>8825</v>
      </c>
      <c r="D10766" s="12">
        <v>1</v>
      </c>
    </row>
    <row r="10767" spans="1:4" x14ac:dyDescent="0.2">
      <c r="A10767" s="6" t="s">
        <v>8807</v>
      </c>
      <c r="B10767" s="6" t="s">
        <v>8826</v>
      </c>
      <c r="C10767" s="6" t="s">
        <v>8827</v>
      </c>
      <c r="D10767" s="12">
        <v>1</v>
      </c>
    </row>
    <row r="10768" spans="1:4" x14ac:dyDescent="0.2">
      <c r="A10768" s="6" t="s">
        <v>8807</v>
      </c>
      <c r="B10768" s="6" t="s">
        <v>8828</v>
      </c>
      <c r="C10768" s="6" t="s">
        <v>8829</v>
      </c>
      <c r="D10768" s="12">
        <v>1</v>
      </c>
    </row>
    <row r="10769" spans="1:4" x14ac:dyDescent="0.2">
      <c r="A10769" s="6" t="s">
        <v>8807</v>
      </c>
      <c r="B10769" s="6" t="s">
        <v>8830</v>
      </c>
      <c r="C10769" s="6" t="s">
        <v>8831</v>
      </c>
      <c r="D10769" s="12">
        <v>6</v>
      </c>
    </row>
    <row r="10770" spans="1:4" x14ac:dyDescent="0.2">
      <c r="A10770" s="6" t="s">
        <v>8807</v>
      </c>
      <c r="B10770" s="6" t="s">
        <v>8832</v>
      </c>
      <c r="C10770" s="6" t="s">
        <v>8833</v>
      </c>
      <c r="D10770" s="12">
        <v>6</v>
      </c>
    </row>
    <row r="10771" spans="1:4" x14ac:dyDescent="0.2">
      <c r="A10771" s="6" t="s">
        <v>8807</v>
      </c>
      <c r="B10771" s="6" t="s">
        <v>8834</v>
      </c>
      <c r="C10771" s="6" t="s">
        <v>8835</v>
      </c>
      <c r="D10771" s="12">
        <v>6</v>
      </c>
    </row>
    <row r="10772" spans="1:4" x14ac:dyDescent="0.2">
      <c r="A10772" s="6" t="s">
        <v>8807</v>
      </c>
      <c r="B10772" s="6" t="s">
        <v>8836</v>
      </c>
      <c r="C10772" s="6" t="s">
        <v>8837</v>
      </c>
      <c r="D10772" s="12">
        <v>1</v>
      </c>
    </row>
    <row r="10773" spans="1:4" x14ac:dyDescent="0.2">
      <c r="A10773" s="6" t="s">
        <v>8807</v>
      </c>
      <c r="B10773" s="6" t="s">
        <v>8838</v>
      </c>
      <c r="C10773" s="6" t="s">
        <v>8839</v>
      </c>
      <c r="D10773" s="12">
        <v>6</v>
      </c>
    </row>
    <row r="10774" spans="1:4" x14ac:dyDescent="0.2">
      <c r="A10774" s="6" t="s">
        <v>8807</v>
      </c>
      <c r="B10774" s="6" t="s">
        <v>8840</v>
      </c>
      <c r="C10774" s="6" t="s">
        <v>8841</v>
      </c>
      <c r="D10774" s="12">
        <v>6</v>
      </c>
    </row>
    <row r="10775" spans="1:4" x14ac:dyDescent="0.2">
      <c r="A10775" s="6" t="s">
        <v>8807</v>
      </c>
      <c r="B10775" s="6" t="s">
        <v>8842</v>
      </c>
      <c r="C10775" s="6" t="s">
        <v>8843</v>
      </c>
      <c r="D10775" s="12">
        <v>1</v>
      </c>
    </row>
    <row r="10776" spans="1:4" x14ac:dyDescent="0.2">
      <c r="A10776" s="6" t="s">
        <v>8807</v>
      </c>
      <c r="B10776" s="6" t="s">
        <v>8844</v>
      </c>
      <c r="C10776" s="6" t="s">
        <v>8845</v>
      </c>
      <c r="D10776" s="12">
        <v>1</v>
      </c>
    </row>
    <row r="10777" spans="1:4" x14ac:dyDescent="0.2">
      <c r="A10777" s="6" t="s">
        <v>8807</v>
      </c>
      <c r="B10777" s="6" t="s">
        <v>8846</v>
      </c>
      <c r="C10777" s="6" t="s">
        <v>8847</v>
      </c>
      <c r="D10777" s="12">
        <v>1</v>
      </c>
    </row>
    <row r="10778" spans="1:4" x14ac:dyDescent="0.2">
      <c r="A10778" s="6" t="s">
        <v>8807</v>
      </c>
      <c r="B10778" s="6" t="s">
        <v>8848</v>
      </c>
      <c r="C10778" s="6" t="s">
        <v>8849</v>
      </c>
      <c r="D10778" s="12">
        <v>1</v>
      </c>
    </row>
    <row r="10779" spans="1:4" x14ac:dyDescent="0.2">
      <c r="A10779" s="6" t="s">
        <v>8807</v>
      </c>
      <c r="B10779" s="6" t="s">
        <v>8850</v>
      </c>
      <c r="C10779" s="6" t="s">
        <v>8851</v>
      </c>
      <c r="D10779" s="12">
        <v>1</v>
      </c>
    </row>
    <row r="10780" spans="1:4" x14ac:dyDescent="0.2">
      <c r="A10780" s="6" t="s">
        <v>8807</v>
      </c>
      <c r="B10780" s="6" t="s">
        <v>8852</v>
      </c>
      <c r="C10780" s="6" t="s">
        <v>8853</v>
      </c>
      <c r="D10780" s="12">
        <v>1</v>
      </c>
    </row>
    <row r="10781" spans="1:4" x14ac:dyDescent="0.2">
      <c r="A10781" s="6" t="s">
        <v>8807</v>
      </c>
      <c r="B10781" s="6" t="s">
        <v>8854</v>
      </c>
      <c r="C10781" s="6" t="s">
        <v>8855</v>
      </c>
      <c r="D10781" s="12">
        <v>1</v>
      </c>
    </row>
    <row r="10782" spans="1:4" x14ac:dyDescent="0.2">
      <c r="A10782" s="6" t="s">
        <v>8807</v>
      </c>
      <c r="B10782" s="6" t="s">
        <v>8856</v>
      </c>
      <c r="C10782" s="6" t="s">
        <v>8857</v>
      </c>
      <c r="D10782" s="12">
        <v>1</v>
      </c>
    </row>
    <row r="10783" spans="1:4" x14ac:dyDescent="0.2">
      <c r="A10783" s="6" t="s">
        <v>8807</v>
      </c>
      <c r="B10783" s="6" t="s">
        <v>8858</v>
      </c>
      <c r="C10783" s="6" t="s">
        <v>8859</v>
      </c>
      <c r="D10783" s="12">
        <v>1</v>
      </c>
    </row>
    <row r="10784" spans="1:4" x14ac:dyDescent="0.2">
      <c r="A10784" s="6" t="s">
        <v>8807</v>
      </c>
      <c r="B10784" s="6" t="s">
        <v>8860</v>
      </c>
      <c r="C10784" s="6" t="s">
        <v>8861</v>
      </c>
      <c r="D10784" s="12">
        <v>1</v>
      </c>
    </row>
    <row r="10785" spans="1:4" x14ac:dyDescent="0.2">
      <c r="A10785" s="6" t="s">
        <v>8807</v>
      </c>
      <c r="B10785" s="6" t="s">
        <v>8862</v>
      </c>
      <c r="C10785" s="6" t="s">
        <v>8863</v>
      </c>
      <c r="D10785" s="12">
        <v>1</v>
      </c>
    </row>
    <row r="10786" spans="1:4" x14ac:dyDescent="0.2">
      <c r="A10786" s="6" t="s">
        <v>8807</v>
      </c>
      <c r="B10786" s="6" t="s">
        <v>8864</v>
      </c>
      <c r="C10786" s="6" t="s">
        <v>8865</v>
      </c>
      <c r="D10786" s="12">
        <v>1</v>
      </c>
    </row>
    <row r="10787" spans="1:4" x14ac:dyDescent="0.2">
      <c r="A10787" s="6" t="s">
        <v>8807</v>
      </c>
      <c r="B10787" s="6" t="s">
        <v>8866</v>
      </c>
      <c r="C10787" s="6" t="s">
        <v>8867</v>
      </c>
      <c r="D10787" s="12">
        <v>1</v>
      </c>
    </row>
    <row r="10788" spans="1:4" x14ac:dyDescent="0.2">
      <c r="A10788" s="6" t="s">
        <v>8807</v>
      </c>
      <c r="B10788" s="6" t="s">
        <v>8868</v>
      </c>
      <c r="C10788" s="6" t="s">
        <v>8869</v>
      </c>
      <c r="D10788" s="12">
        <v>1</v>
      </c>
    </row>
    <row r="10789" spans="1:4" x14ac:dyDescent="0.2">
      <c r="A10789" s="6" t="s">
        <v>8807</v>
      </c>
      <c r="B10789" s="6" t="s">
        <v>8870</v>
      </c>
      <c r="C10789" s="6" t="s">
        <v>8871</v>
      </c>
      <c r="D10789" s="12">
        <v>1</v>
      </c>
    </row>
    <row r="10790" spans="1:4" x14ac:dyDescent="0.2">
      <c r="A10790" s="6" t="s">
        <v>8807</v>
      </c>
      <c r="B10790" s="6" t="s">
        <v>8872</v>
      </c>
      <c r="C10790" s="6" t="s">
        <v>8873</v>
      </c>
      <c r="D10790" s="12">
        <v>1</v>
      </c>
    </row>
    <row r="10791" spans="1:4" x14ac:dyDescent="0.2">
      <c r="A10791" s="6" t="s">
        <v>8807</v>
      </c>
      <c r="B10791" s="6" t="s">
        <v>8874</v>
      </c>
      <c r="C10791" s="6" t="s">
        <v>8875</v>
      </c>
      <c r="D10791" s="12">
        <v>1</v>
      </c>
    </row>
    <row r="10792" spans="1:4" x14ac:dyDescent="0.2">
      <c r="A10792" s="6" t="s">
        <v>8807</v>
      </c>
      <c r="B10792" s="6" t="s">
        <v>8876</v>
      </c>
      <c r="C10792" s="6" t="s">
        <v>8877</v>
      </c>
      <c r="D10792" s="12">
        <v>1</v>
      </c>
    </row>
    <row r="10793" spans="1:4" x14ac:dyDescent="0.2">
      <c r="A10793" s="6" t="s">
        <v>8807</v>
      </c>
      <c r="B10793" s="6" t="s">
        <v>8878</v>
      </c>
      <c r="C10793" s="6" t="s">
        <v>8879</v>
      </c>
      <c r="D10793" s="12">
        <v>1</v>
      </c>
    </row>
    <row r="10794" spans="1:4" x14ac:dyDescent="0.2">
      <c r="A10794" s="6" t="s">
        <v>8807</v>
      </c>
      <c r="B10794" s="6" t="s">
        <v>8880</v>
      </c>
      <c r="C10794" s="6" t="s">
        <v>8881</v>
      </c>
      <c r="D10794" s="12">
        <v>1</v>
      </c>
    </row>
    <row r="10795" spans="1:4" x14ac:dyDescent="0.2">
      <c r="A10795" s="6" t="s">
        <v>8807</v>
      </c>
      <c r="B10795" s="6" t="s">
        <v>22816</v>
      </c>
      <c r="C10795" s="6" t="s">
        <v>22817</v>
      </c>
      <c r="D10795" s="12">
        <v>1</v>
      </c>
    </row>
    <row r="10796" spans="1:4" x14ac:dyDescent="0.2">
      <c r="A10796" s="6" t="s">
        <v>8807</v>
      </c>
      <c r="B10796" s="6" t="s">
        <v>8882</v>
      </c>
      <c r="C10796" s="6" t="s">
        <v>8883</v>
      </c>
      <c r="D10796" s="12">
        <v>1</v>
      </c>
    </row>
    <row r="10797" spans="1:4" x14ac:dyDescent="0.2">
      <c r="A10797" s="6" t="s">
        <v>8807</v>
      </c>
      <c r="B10797" s="6" t="s">
        <v>8884</v>
      </c>
      <c r="C10797" s="6" t="s">
        <v>8885</v>
      </c>
      <c r="D10797" s="12">
        <v>1</v>
      </c>
    </row>
    <row r="10798" spans="1:4" x14ac:dyDescent="0.2">
      <c r="A10798" s="6" t="s">
        <v>8807</v>
      </c>
      <c r="B10798" s="6" t="s">
        <v>8886</v>
      </c>
      <c r="C10798" s="6" t="s">
        <v>8887</v>
      </c>
      <c r="D10798" s="12">
        <v>1</v>
      </c>
    </row>
    <row r="10799" spans="1:4" x14ac:dyDescent="0.2">
      <c r="A10799" s="6" t="s">
        <v>8807</v>
      </c>
      <c r="B10799" s="6" t="s">
        <v>8888</v>
      </c>
      <c r="C10799" s="6" t="s">
        <v>8889</v>
      </c>
      <c r="D10799" s="12">
        <v>1</v>
      </c>
    </row>
    <row r="10800" spans="1:4" x14ac:dyDescent="0.2">
      <c r="A10800" s="6" t="s">
        <v>8807</v>
      </c>
      <c r="B10800" s="6" t="s">
        <v>8890</v>
      </c>
      <c r="C10800" s="6" t="s">
        <v>8891</v>
      </c>
      <c r="D10800" s="12">
        <v>1</v>
      </c>
    </row>
    <row r="10801" spans="1:4" x14ac:dyDescent="0.2">
      <c r="A10801" s="6" t="s">
        <v>8807</v>
      </c>
      <c r="B10801" s="6" t="s">
        <v>8892</v>
      </c>
      <c r="C10801" s="6" t="s">
        <v>8893</v>
      </c>
      <c r="D10801" s="12">
        <v>1</v>
      </c>
    </row>
    <row r="10802" spans="1:4" x14ac:dyDescent="0.2">
      <c r="A10802" s="6" t="s">
        <v>8807</v>
      </c>
      <c r="B10802" s="6" t="s">
        <v>8894</v>
      </c>
      <c r="C10802" s="6" t="s">
        <v>8895</v>
      </c>
      <c r="D10802" s="12">
        <v>1</v>
      </c>
    </row>
    <row r="10803" spans="1:4" x14ac:dyDescent="0.2">
      <c r="A10803" s="6" t="s">
        <v>8807</v>
      </c>
      <c r="B10803" s="6" t="s">
        <v>8896</v>
      </c>
      <c r="C10803" s="6" t="s">
        <v>8897</v>
      </c>
      <c r="D10803" s="12">
        <v>1</v>
      </c>
    </row>
    <row r="10804" spans="1:4" x14ac:dyDescent="0.2">
      <c r="A10804" s="6" t="s">
        <v>8807</v>
      </c>
      <c r="B10804" s="6" t="s">
        <v>8898</v>
      </c>
      <c r="C10804" s="6" t="s">
        <v>8899</v>
      </c>
      <c r="D10804" s="12">
        <v>1</v>
      </c>
    </row>
    <row r="10805" spans="1:4" x14ac:dyDescent="0.2">
      <c r="A10805" s="6" t="s">
        <v>8807</v>
      </c>
      <c r="B10805" s="6" t="s">
        <v>8900</v>
      </c>
      <c r="C10805" s="6" t="s">
        <v>8901</v>
      </c>
      <c r="D10805" s="12">
        <v>1</v>
      </c>
    </row>
    <row r="10806" spans="1:4" x14ac:dyDescent="0.2">
      <c r="A10806" s="6" t="s">
        <v>8807</v>
      </c>
      <c r="B10806" s="6" t="s">
        <v>8902</v>
      </c>
      <c r="C10806" s="6" t="s">
        <v>8903</v>
      </c>
      <c r="D10806" s="12">
        <v>1</v>
      </c>
    </row>
    <row r="10807" spans="1:4" x14ac:dyDescent="0.2">
      <c r="A10807" s="6" t="s">
        <v>8807</v>
      </c>
      <c r="B10807" s="6" t="s">
        <v>8904</v>
      </c>
      <c r="C10807" s="6" t="s">
        <v>8905</v>
      </c>
      <c r="D10807" s="12">
        <v>1</v>
      </c>
    </row>
    <row r="10808" spans="1:4" x14ac:dyDescent="0.2">
      <c r="A10808" s="6" t="s">
        <v>8807</v>
      </c>
      <c r="B10808" s="6" t="s">
        <v>8906</v>
      </c>
      <c r="C10808" s="6" t="s">
        <v>8907</v>
      </c>
      <c r="D10808" s="12">
        <v>1</v>
      </c>
    </row>
    <row r="10809" spans="1:4" x14ac:dyDescent="0.2">
      <c r="A10809" s="6" t="s">
        <v>8807</v>
      </c>
      <c r="B10809" s="6" t="s">
        <v>8908</v>
      </c>
      <c r="C10809" s="6" t="s">
        <v>8909</v>
      </c>
      <c r="D10809" s="12">
        <v>1</v>
      </c>
    </row>
    <row r="10810" spans="1:4" x14ac:dyDescent="0.2">
      <c r="A10810" s="6" t="s">
        <v>8807</v>
      </c>
      <c r="B10810" s="6" t="s">
        <v>22818</v>
      </c>
      <c r="C10810" s="6" t="s">
        <v>22819</v>
      </c>
      <c r="D10810" s="12">
        <v>1</v>
      </c>
    </row>
    <row r="10811" spans="1:4" x14ac:dyDescent="0.2">
      <c r="A10811" s="6" t="s">
        <v>8807</v>
      </c>
      <c r="B10811" s="6" t="s">
        <v>8910</v>
      </c>
      <c r="C10811" s="6" t="s">
        <v>8911</v>
      </c>
      <c r="D10811" s="12">
        <v>1</v>
      </c>
    </row>
    <row r="10812" spans="1:4" x14ac:dyDescent="0.2">
      <c r="A10812" s="6" t="s">
        <v>8807</v>
      </c>
      <c r="B10812" s="6" t="s">
        <v>8912</v>
      </c>
      <c r="C10812" s="6" t="s">
        <v>8913</v>
      </c>
      <c r="D10812" s="12">
        <v>1</v>
      </c>
    </row>
    <row r="10813" spans="1:4" x14ac:dyDescent="0.2">
      <c r="A10813" s="6" t="s">
        <v>8807</v>
      </c>
      <c r="B10813" s="6" t="s">
        <v>8914</v>
      </c>
      <c r="C10813" s="6" t="s">
        <v>8915</v>
      </c>
      <c r="D10813" s="12">
        <v>1</v>
      </c>
    </row>
    <row r="10814" spans="1:4" x14ac:dyDescent="0.2">
      <c r="A10814" s="6" t="s">
        <v>8807</v>
      </c>
      <c r="B10814" s="6" t="s">
        <v>8916</v>
      </c>
      <c r="C10814" s="6" t="s">
        <v>8917</v>
      </c>
      <c r="D10814" s="12">
        <v>1</v>
      </c>
    </row>
    <row r="10815" spans="1:4" x14ac:dyDescent="0.2">
      <c r="A10815" s="6" t="s">
        <v>8807</v>
      </c>
      <c r="B10815" s="6" t="s">
        <v>8918</v>
      </c>
      <c r="C10815" s="6" t="s">
        <v>8919</v>
      </c>
      <c r="D10815" s="12">
        <v>1</v>
      </c>
    </row>
    <row r="10816" spans="1:4" x14ac:dyDescent="0.2">
      <c r="A10816" s="6" t="s">
        <v>8807</v>
      </c>
      <c r="B10816" s="6" t="s">
        <v>8920</v>
      </c>
      <c r="C10816" s="6" t="s">
        <v>8921</v>
      </c>
      <c r="D10816" s="12">
        <v>1</v>
      </c>
    </row>
    <row r="10817" spans="1:4" x14ac:dyDescent="0.2">
      <c r="A10817" s="6" t="s">
        <v>8807</v>
      </c>
      <c r="B10817" s="6" t="s">
        <v>8922</v>
      </c>
      <c r="C10817" s="6" t="s">
        <v>8923</v>
      </c>
      <c r="D10817" s="12">
        <v>1</v>
      </c>
    </row>
    <row r="10818" spans="1:4" x14ac:dyDescent="0.2">
      <c r="A10818" s="6" t="s">
        <v>8807</v>
      </c>
      <c r="B10818" s="6" t="s">
        <v>8924</v>
      </c>
      <c r="C10818" s="6" t="s">
        <v>8925</v>
      </c>
      <c r="D10818" s="12">
        <v>1</v>
      </c>
    </row>
    <row r="10819" spans="1:4" x14ac:dyDescent="0.2">
      <c r="A10819" s="6" t="s">
        <v>8807</v>
      </c>
      <c r="B10819" s="6" t="s">
        <v>8926</v>
      </c>
      <c r="C10819" s="6" t="s">
        <v>8927</v>
      </c>
      <c r="D10819" s="12">
        <v>1</v>
      </c>
    </row>
    <row r="10820" spans="1:4" x14ac:dyDescent="0.2">
      <c r="A10820" s="6" t="s">
        <v>8807</v>
      </c>
      <c r="B10820" s="6" t="s">
        <v>8928</v>
      </c>
      <c r="C10820" s="6" t="s">
        <v>8929</v>
      </c>
      <c r="D10820" s="12">
        <v>1</v>
      </c>
    </row>
    <row r="10821" spans="1:4" x14ac:dyDescent="0.2">
      <c r="A10821" s="6" t="s">
        <v>8807</v>
      </c>
      <c r="B10821" s="6" t="s">
        <v>8930</v>
      </c>
      <c r="C10821" s="6" t="s">
        <v>8931</v>
      </c>
      <c r="D10821" s="12">
        <v>1</v>
      </c>
    </row>
    <row r="10822" spans="1:4" x14ac:dyDescent="0.2">
      <c r="A10822" s="6" t="s">
        <v>8807</v>
      </c>
      <c r="B10822" s="6" t="s">
        <v>8932</v>
      </c>
      <c r="C10822" s="6" t="s">
        <v>8933</v>
      </c>
      <c r="D10822" s="12">
        <v>1</v>
      </c>
    </row>
    <row r="10823" spans="1:4" x14ac:dyDescent="0.2">
      <c r="A10823" s="6" t="s">
        <v>8807</v>
      </c>
      <c r="B10823" s="6" t="s">
        <v>8934</v>
      </c>
      <c r="C10823" s="6" t="s">
        <v>8935</v>
      </c>
      <c r="D10823" s="12">
        <v>1</v>
      </c>
    </row>
    <row r="10824" spans="1:4" x14ac:dyDescent="0.2">
      <c r="A10824" s="6" t="s">
        <v>8807</v>
      </c>
      <c r="B10824" s="6" t="s">
        <v>8936</v>
      </c>
      <c r="C10824" s="6" t="s">
        <v>8937</v>
      </c>
      <c r="D10824" s="12">
        <v>1</v>
      </c>
    </row>
    <row r="10825" spans="1:4" x14ac:dyDescent="0.2">
      <c r="A10825" s="6" t="s">
        <v>8807</v>
      </c>
      <c r="B10825" s="6" t="s">
        <v>22820</v>
      </c>
      <c r="C10825" s="6" t="s">
        <v>22821</v>
      </c>
      <c r="D10825" s="12">
        <v>1</v>
      </c>
    </row>
    <row r="10826" spans="1:4" x14ac:dyDescent="0.2">
      <c r="A10826" s="6" t="s">
        <v>8807</v>
      </c>
      <c r="B10826" s="6" t="s">
        <v>8938</v>
      </c>
      <c r="C10826" s="6" t="s">
        <v>8939</v>
      </c>
      <c r="D10826" s="12">
        <v>1</v>
      </c>
    </row>
    <row r="10827" spans="1:4" x14ac:dyDescent="0.2">
      <c r="A10827" s="6" t="s">
        <v>8807</v>
      </c>
      <c r="B10827" s="6" t="s">
        <v>8940</v>
      </c>
      <c r="C10827" s="6" t="s">
        <v>8941</v>
      </c>
      <c r="D10827" s="12">
        <v>1</v>
      </c>
    </row>
    <row r="10828" spans="1:4" x14ac:dyDescent="0.2">
      <c r="A10828" s="6" t="s">
        <v>8807</v>
      </c>
      <c r="B10828" s="6" t="s">
        <v>8942</v>
      </c>
      <c r="C10828" s="6" t="s">
        <v>8943</v>
      </c>
      <c r="D10828" s="12">
        <v>1</v>
      </c>
    </row>
    <row r="10829" spans="1:4" x14ac:dyDescent="0.2">
      <c r="A10829" s="6" t="s">
        <v>8807</v>
      </c>
      <c r="B10829" s="6" t="s">
        <v>8944</v>
      </c>
      <c r="C10829" s="6" t="s">
        <v>8945</v>
      </c>
      <c r="D10829" s="12">
        <v>1</v>
      </c>
    </row>
    <row r="10830" spans="1:4" x14ac:dyDescent="0.2">
      <c r="A10830" s="6" t="s">
        <v>8807</v>
      </c>
      <c r="B10830" s="6" t="s">
        <v>8946</v>
      </c>
      <c r="C10830" s="6" t="s">
        <v>8947</v>
      </c>
      <c r="D10830" s="12">
        <v>1</v>
      </c>
    </row>
    <row r="10831" spans="1:4" x14ac:dyDescent="0.2">
      <c r="A10831" s="6" t="s">
        <v>8807</v>
      </c>
      <c r="B10831" s="6" t="s">
        <v>8948</v>
      </c>
      <c r="C10831" s="6" t="s">
        <v>8949</v>
      </c>
      <c r="D10831" s="12">
        <v>1</v>
      </c>
    </row>
    <row r="10832" spans="1:4" x14ac:dyDescent="0.2">
      <c r="A10832" s="6" t="s">
        <v>8807</v>
      </c>
      <c r="B10832" s="6" t="s">
        <v>8950</v>
      </c>
      <c r="C10832" s="6" t="s">
        <v>8951</v>
      </c>
      <c r="D10832" s="12">
        <v>1</v>
      </c>
    </row>
    <row r="10833" spans="1:4" x14ac:dyDescent="0.2">
      <c r="A10833" s="6" t="s">
        <v>8807</v>
      </c>
      <c r="B10833" s="6" t="s">
        <v>8952</v>
      </c>
      <c r="C10833" s="6" t="s">
        <v>8953</v>
      </c>
      <c r="D10833" s="12">
        <v>1</v>
      </c>
    </row>
    <row r="10834" spans="1:4" x14ac:dyDescent="0.2">
      <c r="A10834" s="6" t="s">
        <v>8807</v>
      </c>
      <c r="B10834" s="6" t="s">
        <v>8954</v>
      </c>
      <c r="C10834" s="6" t="s">
        <v>8955</v>
      </c>
      <c r="D10834" s="12">
        <v>1</v>
      </c>
    </row>
    <row r="10835" spans="1:4" x14ac:dyDescent="0.2">
      <c r="A10835" s="6" t="s">
        <v>8807</v>
      </c>
      <c r="B10835" s="6" t="s">
        <v>8956</v>
      </c>
      <c r="C10835" s="6" t="s">
        <v>8957</v>
      </c>
      <c r="D10835" s="12">
        <v>1</v>
      </c>
    </row>
    <row r="10836" spans="1:4" x14ac:dyDescent="0.2">
      <c r="A10836" s="6" t="s">
        <v>8807</v>
      </c>
      <c r="B10836" s="6" t="s">
        <v>8958</v>
      </c>
      <c r="C10836" s="6" t="s">
        <v>8959</v>
      </c>
      <c r="D10836" s="12">
        <v>1</v>
      </c>
    </row>
    <row r="10837" spans="1:4" x14ac:dyDescent="0.2">
      <c r="A10837" s="6" t="s">
        <v>8807</v>
      </c>
      <c r="B10837" s="6" t="s">
        <v>8960</v>
      </c>
      <c r="C10837" s="6" t="s">
        <v>8961</v>
      </c>
      <c r="D10837" s="12">
        <v>1</v>
      </c>
    </row>
    <row r="10838" spans="1:4" x14ac:dyDescent="0.2">
      <c r="A10838" s="6" t="s">
        <v>8807</v>
      </c>
      <c r="B10838" s="6" t="s">
        <v>8962</v>
      </c>
      <c r="C10838" s="6" t="s">
        <v>8963</v>
      </c>
      <c r="D10838" s="12">
        <v>1</v>
      </c>
    </row>
    <row r="10839" spans="1:4" x14ac:dyDescent="0.2">
      <c r="A10839" s="6" t="s">
        <v>8807</v>
      </c>
      <c r="B10839" s="6" t="s">
        <v>8964</v>
      </c>
      <c r="C10839" s="6" t="s">
        <v>8965</v>
      </c>
      <c r="D10839" s="12">
        <v>1</v>
      </c>
    </row>
    <row r="10840" spans="1:4" x14ac:dyDescent="0.2">
      <c r="A10840" s="6" t="s">
        <v>8807</v>
      </c>
      <c r="B10840" s="6" t="s">
        <v>8966</v>
      </c>
      <c r="C10840" s="6" t="s">
        <v>8967</v>
      </c>
      <c r="D10840" s="12">
        <v>1</v>
      </c>
    </row>
    <row r="10841" spans="1:4" x14ac:dyDescent="0.2">
      <c r="A10841" s="6" t="s">
        <v>8807</v>
      </c>
      <c r="B10841" s="6" t="s">
        <v>8968</v>
      </c>
      <c r="C10841" s="6" t="s">
        <v>8969</v>
      </c>
      <c r="D10841" s="12">
        <v>1</v>
      </c>
    </row>
    <row r="10842" spans="1:4" x14ac:dyDescent="0.2">
      <c r="A10842" s="6" t="s">
        <v>8807</v>
      </c>
      <c r="B10842" s="6" t="s">
        <v>8970</v>
      </c>
      <c r="C10842" s="6" t="s">
        <v>8971</v>
      </c>
      <c r="D10842" s="12">
        <v>1</v>
      </c>
    </row>
    <row r="10843" spans="1:4" x14ac:dyDescent="0.2">
      <c r="A10843" s="6" t="s">
        <v>8807</v>
      </c>
      <c r="B10843" s="6" t="s">
        <v>8972</v>
      </c>
      <c r="C10843" s="6" t="s">
        <v>8973</v>
      </c>
      <c r="D10843" s="12">
        <v>1</v>
      </c>
    </row>
    <row r="10844" spans="1:4" x14ac:dyDescent="0.2">
      <c r="A10844" s="6" t="s">
        <v>8807</v>
      </c>
      <c r="B10844" s="6" t="s">
        <v>8974</v>
      </c>
      <c r="C10844" s="6" t="s">
        <v>8975</v>
      </c>
      <c r="D10844" s="12">
        <v>1</v>
      </c>
    </row>
    <row r="10845" spans="1:4" x14ac:dyDescent="0.2">
      <c r="A10845" s="6" t="s">
        <v>8807</v>
      </c>
      <c r="B10845" s="6" t="s">
        <v>8976</v>
      </c>
      <c r="C10845" s="6" t="s">
        <v>8977</v>
      </c>
      <c r="D10845" s="12">
        <v>1</v>
      </c>
    </row>
    <row r="10846" spans="1:4" x14ac:dyDescent="0.2">
      <c r="A10846" s="6" t="s">
        <v>8807</v>
      </c>
      <c r="B10846" s="6" t="s">
        <v>8978</v>
      </c>
      <c r="C10846" s="6" t="s">
        <v>8979</v>
      </c>
      <c r="D10846" s="12">
        <v>1</v>
      </c>
    </row>
    <row r="10847" spans="1:4" x14ac:dyDescent="0.2">
      <c r="A10847" s="6" t="s">
        <v>8807</v>
      </c>
      <c r="B10847" s="6" t="s">
        <v>8980</v>
      </c>
      <c r="C10847" s="6" t="s">
        <v>8981</v>
      </c>
      <c r="D10847" s="12">
        <v>1</v>
      </c>
    </row>
    <row r="10848" spans="1:4" x14ac:dyDescent="0.2">
      <c r="A10848" s="6" t="s">
        <v>8807</v>
      </c>
      <c r="B10848" s="6" t="s">
        <v>8982</v>
      </c>
      <c r="C10848" s="6" t="s">
        <v>8983</v>
      </c>
      <c r="D10848" s="12">
        <v>1</v>
      </c>
    </row>
    <row r="10849" spans="1:4" x14ac:dyDescent="0.2">
      <c r="A10849" s="6" t="s">
        <v>8807</v>
      </c>
      <c r="B10849" s="6" t="s">
        <v>8984</v>
      </c>
      <c r="C10849" s="6" t="s">
        <v>8985</v>
      </c>
      <c r="D10849" s="12">
        <v>1</v>
      </c>
    </row>
    <row r="10850" spans="1:4" x14ac:dyDescent="0.2">
      <c r="A10850" s="6" t="s">
        <v>8807</v>
      </c>
      <c r="B10850" s="6" t="s">
        <v>8986</v>
      </c>
      <c r="C10850" s="6" t="s">
        <v>8987</v>
      </c>
      <c r="D10850" s="12">
        <v>1</v>
      </c>
    </row>
    <row r="10851" spans="1:4" x14ac:dyDescent="0.2">
      <c r="A10851" s="6" t="s">
        <v>8807</v>
      </c>
      <c r="B10851" s="6" t="s">
        <v>8988</v>
      </c>
      <c r="C10851" s="6" t="s">
        <v>8989</v>
      </c>
      <c r="D10851" s="12">
        <v>1</v>
      </c>
    </row>
    <row r="10852" spans="1:4" x14ac:dyDescent="0.2">
      <c r="A10852" s="6" t="s">
        <v>8807</v>
      </c>
      <c r="B10852" s="6" t="s">
        <v>8990</v>
      </c>
      <c r="C10852" s="6" t="s">
        <v>8991</v>
      </c>
      <c r="D10852" s="12">
        <v>1</v>
      </c>
    </row>
    <row r="10853" spans="1:4" x14ac:dyDescent="0.2">
      <c r="A10853" s="6" t="s">
        <v>8807</v>
      </c>
      <c r="B10853" s="6" t="s">
        <v>8992</v>
      </c>
      <c r="C10853" s="6" t="s">
        <v>8993</v>
      </c>
      <c r="D10853" s="12">
        <v>1</v>
      </c>
    </row>
    <row r="10854" spans="1:4" x14ac:dyDescent="0.2">
      <c r="A10854" s="6" t="s">
        <v>8807</v>
      </c>
      <c r="B10854" s="6" t="s">
        <v>8994</v>
      </c>
      <c r="C10854" s="6" t="s">
        <v>8995</v>
      </c>
      <c r="D10854" s="12">
        <v>1</v>
      </c>
    </row>
    <row r="10855" spans="1:4" x14ac:dyDescent="0.2">
      <c r="A10855" s="6" t="s">
        <v>8807</v>
      </c>
      <c r="B10855" s="6" t="s">
        <v>8996</v>
      </c>
      <c r="C10855" s="6" t="s">
        <v>8997</v>
      </c>
      <c r="D10855" s="12">
        <v>1</v>
      </c>
    </row>
    <row r="10856" spans="1:4" x14ac:dyDescent="0.2">
      <c r="A10856" s="6" t="s">
        <v>8807</v>
      </c>
      <c r="B10856" s="6" t="s">
        <v>8998</v>
      </c>
      <c r="C10856" s="6" t="s">
        <v>8999</v>
      </c>
      <c r="D10856" s="12">
        <v>1</v>
      </c>
    </row>
    <row r="10857" spans="1:4" x14ac:dyDescent="0.2">
      <c r="A10857" s="6" t="s">
        <v>8807</v>
      </c>
      <c r="B10857" s="6" t="s">
        <v>9000</v>
      </c>
      <c r="C10857" s="6" t="s">
        <v>9001</v>
      </c>
      <c r="D10857" s="12">
        <v>1</v>
      </c>
    </row>
    <row r="10858" spans="1:4" x14ac:dyDescent="0.2">
      <c r="A10858" s="6" t="s">
        <v>8807</v>
      </c>
      <c r="B10858" s="6" t="s">
        <v>9002</v>
      </c>
      <c r="C10858" s="6" t="s">
        <v>9003</v>
      </c>
      <c r="D10858" s="12">
        <v>1</v>
      </c>
    </row>
    <row r="10859" spans="1:4" x14ac:dyDescent="0.2">
      <c r="A10859" s="6" t="s">
        <v>8807</v>
      </c>
      <c r="B10859" s="6" t="s">
        <v>9004</v>
      </c>
      <c r="C10859" s="6" t="s">
        <v>9005</v>
      </c>
      <c r="D10859" s="12">
        <v>1</v>
      </c>
    </row>
    <row r="10860" spans="1:4" x14ac:dyDescent="0.2">
      <c r="A10860" s="6" t="s">
        <v>8807</v>
      </c>
      <c r="B10860" s="6" t="s">
        <v>9006</v>
      </c>
      <c r="C10860" s="6" t="s">
        <v>9007</v>
      </c>
      <c r="D10860" s="12">
        <v>1</v>
      </c>
    </row>
    <row r="10861" spans="1:4" x14ac:dyDescent="0.2">
      <c r="A10861" s="6" t="s">
        <v>8807</v>
      </c>
      <c r="B10861" s="6" t="s">
        <v>9008</v>
      </c>
      <c r="C10861" s="6" t="s">
        <v>9009</v>
      </c>
      <c r="D10861" s="12">
        <v>1</v>
      </c>
    </row>
    <row r="10862" spans="1:4" x14ac:dyDescent="0.2">
      <c r="A10862" s="6" t="s">
        <v>8807</v>
      </c>
      <c r="B10862" s="6" t="s">
        <v>9010</v>
      </c>
      <c r="C10862" s="6" t="s">
        <v>9011</v>
      </c>
      <c r="D10862" s="12">
        <v>1</v>
      </c>
    </row>
    <row r="10863" spans="1:4" x14ac:dyDescent="0.2">
      <c r="A10863" s="6" t="s">
        <v>8807</v>
      </c>
      <c r="B10863" s="6" t="s">
        <v>9012</v>
      </c>
      <c r="C10863" s="6" t="s">
        <v>9013</v>
      </c>
      <c r="D10863" s="12">
        <v>1</v>
      </c>
    </row>
    <row r="10864" spans="1:4" x14ac:dyDescent="0.2">
      <c r="A10864" s="6" t="s">
        <v>8807</v>
      </c>
      <c r="B10864" s="6" t="s">
        <v>9014</v>
      </c>
      <c r="C10864" s="6" t="s">
        <v>9015</v>
      </c>
      <c r="D10864" s="12">
        <v>1</v>
      </c>
    </row>
    <row r="10865" spans="1:4" x14ac:dyDescent="0.2">
      <c r="A10865" s="6" t="s">
        <v>8807</v>
      </c>
      <c r="B10865" s="6" t="s">
        <v>9016</v>
      </c>
      <c r="C10865" s="6" t="s">
        <v>9017</v>
      </c>
      <c r="D10865" s="12">
        <v>1</v>
      </c>
    </row>
    <row r="10866" spans="1:4" x14ac:dyDescent="0.2">
      <c r="A10866" s="6" t="s">
        <v>8807</v>
      </c>
      <c r="B10866" s="6" t="s">
        <v>9018</v>
      </c>
      <c r="C10866" s="6" t="s">
        <v>9019</v>
      </c>
      <c r="D10866" s="12">
        <v>1</v>
      </c>
    </row>
    <row r="10867" spans="1:4" x14ac:dyDescent="0.2">
      <c r="A10867" s="6" t="s">
        <v>8807</v>
      </c>
      <c r="B10867" s="6" t="s">
        <v>9020</v>
      </c>
      <c r="C10867" s="6" t="s">
        <v>9021</v>
      </c>
      <c r="D10867" s="12">
        <v>1</v>
      </c>
    </row>
    <row r="10868" spans="1:4" x14ac:dyDescent="0.2">
      <c r="A10868" s="6" t="s">
        <v>8807</v>
      </c>
      <c r="B10868" s="6" t="s">
        <v>9022</v>
      </c>
      <c r="C10868" s="6" t="s">
        <v>9023</v>
      </c>
      <c r="D10868" s="12">
        <v>1</v>
      </c>
    </row>
    <row r="10869" spans="1:4" x14ac:dyDescent="0.2">
      <c r="A10869" s="6" t="s">
        <v>8807</v>
      </c>
      <c r="B10869" s="6" t="s">
        <v>9024</v>
      </c>
      <c r="C10869" s="6" t="s">
        <v>9025</v>
      </c>
      <c r="D10869" s="12">
        <v>1</v>
      </c>
    </row>
    <row r="10870" spans="1:4" x14ac:dyDescent="0.2">
      <c r="A10870" s="6" t="s">
        <v>8807</v>
      </c>
      <c r="B10870" s="6" t="s">
        <v>9026</v>
      </c>
      <c r="C10870" s="6" t="s">
        <v>9027</v>
      </c>
      <c r="D10870" s="12">
        <v>1</v>
      </c>
    </row>
    <row r="10871" spans="1:4" x14ac:dyDescent="0.2">
      <c r="A10871" s="6" t="s">
        <v>8807</v>
      </c>
      <c r="B10871" s="6" t="s">
        <v>9028</v>
      </c>
      <c r="C10871" s="6" t="s">
        <v>9029</v>
      </c>
      <c r="D10871" s="12">
        <v>1</v>
      </c>
    </row>
    <row r="10872" spans="1:4" x14ac:dyDescent="0.2">
      <c r="A10872" s="6" t="s">
        <v>8807</v>
      </c>
      <c r="B10872" s="6" t="s">
        <v>9030</v>
      </c>
      <c r="C10872" s="6" t="s">
        <v>9031</v>
      </c>
      <c r="D10872" s="12">
        <v>1</v>
      </c>
    </row>
    <row r="10873" spans="1:4" x14ac:dyDescent="0.2">
      <c r="A10873" s="6" t="s">
        <v>8807</v>
      </c>
      <c r="B10873" s="6" t="s">
        <v>9032</v>
      </c>
      <c r="C10873" s="6" t="s">
        <v>9033</v>
      </c>
      <c r="D10873" s="12">
        <v>1</v>
      </c>
    </row>
    <row r="10874" spans="1:4" x14ac:dyDescent="0.2">
      <c r="A10874" s="6" t="s">
        <v>8807</v>
      </c>
      <c r="B10874" s="6" t="s">
        <v>9034</v>
      </c>
      <c r="C10874" s="6" t="s">
        <v>9035</v>
      </c>
      <c r="D10874" s="12">
        <v>1</v>
      </c>
    </row>
    <row r="10875" spans="1:4" x14ac:dyDescent="0.2">
      <c r="A10875" s="6" t="s">
        <v>8807</v>
      </c>
      <c r="B10875" s="6" t="s">
        <v>9036</v>
      </c>
      <c r="C10875" s="6" t="s">
        <v>9037</v>
      </c>
      <c r="D10875" s="12">
        <v>1</v>
      </c>
    </row>
    <row r="10876" spans="1:4" x14ac:dyDescent="0.2">
      <c r="A10876" s="6" t="s">
        <v>8807</v>
      </c>
      <c r="B10876" s="6" t="s">
        <v>9038</v>
      </c>
      <c r="C10876" s="6" t="s">
        <v>9039</v>
      </c>
      <c r="D10876" s="12">
        <v>1</v>
      </c>
    </row>
    <row r="10877" spans="1:4" x14ac:dyDescent="0.2">
      <c r="A10877" s="6" t="s">
        <v>8807</v>
      </c>
      <c r="B10877" s="6" t="s">
        <v>9040</v>
      </c>
      <c r="C10877" s="6" t="s">
        <v>9041</v>
      </c>
      <c r="D10877" s="12">
        <v>1</v>
      </c>
    </row>
    <row r="10878" spans="1:4" x14ac:dyDescent="0.2">
      <c r="A10878" s="6" t="s">
        <v>8807</v>
      </c>
      <c r="B10878" s="6" t="s">
        <v>9042</v>
      </c>
      <c r="C10878" s="6" t="s">
        <v>9043</v>
      </c>
      <c r="D10878" s="12">
        <v>1</v>
      </c>
    </row>
    <row r="10879" spans="1:4" x14ac:dyDescent="0.2">
      <c r="A10879" s="6" t="s">
        <v>8807</v>
      </c>
      <c r="B10879" s="6" t="s">
        <v>9044</v>
      </c>
      <c r="C10879" s="6" t="s">
        <v>9045</v>
      </c>
      <c r="D10879" s="12">
        <v>1</v>
      </c>
    </row>
    <row r="10880" spans="1:4" x14ac:dyDescent="0.2">
      <c r="A10880" s="6" t="s">
        <v>8807</v>
      </c>
      <c r="B10880" s="6" t="s">
        <v>9046</v>
      </c>
      <c r="C10880" s="6" t="s">
        <v>9047</v>
      </c>
      <c r="D10880" s="12">
        <v>1</v>
      </c>
    </row>
    <row r="10881" spans="1:4" x14ac:dyDescent="0.2">
      <c r="A10881" s="6" t="s">
        <v>8807</v>
      </c>
      <c r="B10881" s="6" t="s">
        <v>9048</v>
      </c>
      <c r="C10881" s="6" t="s">
        <v>9049</v>
      </c>
      <c r="D10881" s="12">
        <v>1</v>
      </c>
    </row>
    <row r="10882" spans="1:4" x14ac:dyDescent="0.2">
      <c r="A10882" s="6" t="s">
        <v>8807</v>
      </c>
      <c r="B10882" s="6" t="s">
        <v>9050</v>
      </c>
      <c r="C10882" s="6" t="s">
        <v>9051</v>
      </c>
      <c r="D10882" s="12">
        <v>1</v>
      </c>
    </row>
    <row r="10883" spans="1:4" x14ac:dyDescent="0.2">
      <c r="A10883" s="6" t="s">
        <v>8807</v>
      </c>
      <c r="B10883" s="6" t="s">
        <v>9052</v>
      </c>
      <c r="C10883" s="6" t="s">
        <v>9053</v>
      </c>
      <c r="D10883" s="12">
        <v>1</v>
      </c>
    </row>
    <row r="10884" spans="1:4" x14ac:dyDescent="0.2">
      <c r="A10884" s="6" t="s">
        <v>8807</v>
      </c>
      <c r="B10884" s="6" t="s">
        <v>9054</v>
      </c>
      <c r="C10884" s="6" t="s">
        <v>9055</v>
      </c>
      <c r="D10884" s="12">
        <v>1</v>
      </c>
    </row>
    <row r="10885" spans="1:4" x14ac:dyDescent="0.2">
      <c r="A10885" s="6" t="s">
        <v>8807</v>
      </c>
      <c r="B10885" s="6" t="s">
        <v>9056</v>
      </c>
      <c r="C10885" s="6" t="s">
        <v>9057</v>
      </c>
      <c r="D10885" s="12">
        <v>1</v>
      </c>
    </row>
    <row r="10886" spans="1:4" x14ac:dyDescent="0.2">
      <c r="A10886" s="6" t="s">
        <v>8807</v>
      </c>
      <c r="B10886" s="6" t="s">
        <v>9058</v>
      </c>
      <c r="C10886" s="6" t="s">
        <v>9059</v>
      </c>
      <c r="D10886" s="12">
        <v>1</v>
      </c>
    </row>
    <row r="10887" spans="1:4" x14ac:dyDescent="0.2">
      <c r="A10887" s="6" t="s">
        <v>8807</v>
      </c>
      <c r="B10887" s="6" t="s">
        <v>9060</v>
      </c>
      <c r="C10887" s="6" t="s">
        <v>9061</v>
      </c>
      <c r="D10887" s="12">
        <v>1</v>
      </c>
    </row>
    <row r="10888" spans="1:4" x14ac:dyDescent="0.2">
      <c r="A10888" s="6" t="s">
        <v>8807</v>
      </c>
      <c r="B10888" s="6" t="s">
        <v>9062</v>
      </c>
      <c r="C10888" s="6" t="s">
        <v>9063</v>
      </c>
      <c r="D10888" s="12">
        <v>1</v>
      </c>
    </row>
    <row r="10889" spans="1:4" x14ac:dyDescent="0.2">
      <c r="A10889" s="6" t="s">
        <v>8807</v>
      </c>
      <c r="B10889" s="6" t="s">
        <v>9064</v>
      </c>
      <c r="C10889" s="6" t="s">
        <v>9065</v>
      </c>
      <c r="D10889" s="12">
        <v>1</v>
      </c>
    </row>
    <row r="10890" spans="1:4" x14ac:dyDescent="0.2">
      <c r="A10890" s="6" t="s">
        <v>8807</v>
      </c>
      <c r="B10890" s="6" t="s">
        <v>9066</v>
      </c>
      <c r="C10890" s="6" t="s">
        <v>9067</v>
      </c>
      <c r="D10890" s="12">
        <v>1</v>
      </c>
    </row>
    <row r="10891" spans="1:4" x14ac:dyDescent="0.2">
      <c r="A10891" s="6" t="s">
        <v>8807</v>
      </c>
      <c r="B10891" s="6" t="s">
        <v>22822</v>
      </c>
      <c r="C10891" s="6" t="s">
        <v>22823</v>
      </c>
      <c r="D10891" s="12">
        <v>1</v>
      </c>
    </row>
    <row r="10892" spans="1:4" x14ac:dyDescent="0.2">
      <c r="A10892" s="6" t="s">
        <v>8807</v>
      </c>
      <c r="B10892" s="6" t="s">
        <v>22824</v>
      </c>
      <c r="C10892" s="6" t="s">
        <v>22825</v>
      </c>
      <c r="D10892" s="12">
        <v>1</v>
      </c>
    </row>
    <row r="10893" spans="1:4" x14ac:dyDescent="0.2">
      <c r="A10893" s="6" t="s">
        <v>8807</v>
      </c>
      <c r="B10893" s="6" t="s">
        <v>22826</v>
      </c>
      <c r="C10893" s="6" t="s">
        <v>22827</v>
      </c>
      <c r="D10893" s="12">
        <v>1</v>
      </c>
    </row>
    <row r="10894" spans="1:4" x14ac:dyDescent="0.2">
      <c r="A10894" s="6" t="s">
        <v>8807</v>
      </c>
      <c r="B10894" s="6" t="s">
        <v>9068</v>
      </c>
      <c r="C10894" s="6" t="s">
        <v>9069</v>
      </c>
      <c r="D10894" s="12">
        <v>1</v>
      </c>
    </row>
    <row r="10895" spans="1:4" x14ac:dyDescent="0.2">
      <c r="A10895" s="6" t="s">
        <v>8807</v>
      </c>
      <c r="B10895" s="6" t="s">
        <v>22828</v>
      </c>
      <c r="C10895" s="6" t="s">
        <v>22829</v>
      </c>
      <c r="D10895" s="12">
        <v>1</v>
      </c>
    </row>
    <row r="10896" spans="1:4" x14ac:dyDescent="0.2">
      <c r="A10896" s="6" t="s">
        <v>8807</v>
      </c>
      <c r="B10896" s="6" t="s">
        <v>22830</v>
      </c>
      <c r="C10896" s="6" t="s">
        <v>22831</v>
      </c>
      <c r="D10896" s="12">
        <v>1</v>
      </c>
    </row>
    <row r="10897" spans="1:4" x14ac:dyDescent="0.2">
      <c r="A10897" s="6" t="s">
        <v>8807</v>
      </c>
      <c r="B10897" s="6" t="s">
        <v>22832</v>
      </c>
      <c r="C10897" s="6" t="s">
        <v>22833</v>
      </c>
      <c r="D10897" s="12">
        <v>1</v>
      </c>
    </row>
    <row r="10898" spans="1:4" x14ac:dyDescent="0.2">
      <c r="A10898" s="6" t="s">
        <v>8807</v>
      </c>
      <c r="B10898" s="6" t="s">
        <v>9070</v>
      </c>
      <c r="C10898" s="6" t="s">
        <v>9071</v>
      </c>
      <c r="D10898" s="12">
        <v>1</v>
      </c>
    </row>
    <row r="10899" spans="1:4" x14ac:dyDescent="0.2">
      <c r="A10899" s="6" t="s">
        <v>8807</v>
      </c>
      <c r="B10899" s="6" t="s">
        <v>9072</v>
      </c>
      <c r="C10899" s="6" t="s">
        <v>9073</v>
      </c>
      <c r="D10899" s="12">
        <v>1</v>
      </c>
    </row>
    <row r="10900" spans="1:4" x14ac:dyDescent="0.2">
      <c r="A10900" s="6" t="s">
        <v>8807</v>
      </c>
      <c r="B10900" s="6" t="s">
        <v>9074</v>
      </c>
      <c r="C10900" s="6" t="s">
        <v>9075</v>
      </c>
      <c r="D10900" s="12">
        <v>1</v>
      </c>
    </row>
    <row r="10901" spans="1:4" x14ac:dyDescent="0.2">
      <c r="A10901" s="6" t="s">
        <v>8807</v>
      </c>
      <c r="B10901" s="6" t="s">
        <v>9076</v>
      </c>
      <c r="C10901" s="6" t="s">
        <v>9077</v>
      </c>
      <c r="D10901" s="12">
        <v>1</v>
      </c>
    </row>
    <row r="10902" spans="1:4" x14ac:dyDescent="0.2">
      <c r="A10902" s="6" t="s">
        <v>8807</v>
      </c>
      <c r="B10902" s="6" t="s">
        <v>9078</v>
      </c>
      <c r="C10902" s="6" t="s">
        <v>9079</v>
      </c>
      <c r="D10902" s="12">
        <v>1</v>
      </c>
    </row>
    <row r="10903" spans="1:4" x14ac:dyDescent="0.2">
      <c r="A10903" s="6" t="s">
        <v>8807</v>
      </c>
      <c r="B10903" s="6" t="s">
        <v>9080</v>
      </c>
      <c r="C10903" s="6" t="s">
        <v>9081</v>
      </c>
      <c r="D10903" s="12">
        <v>1</v>
      </c>
    </row>
    <row r="10904" spans="1:4" x14ac:dyDescent="0.2">
      <c r="A10904" s="6" t="s">
        <v>8807</v>
      </c>
      <c r="B10904" s="6" t="s">
        <v>9082</v>
      </c>
      <c r="C10904" s="6" t="s">
        <v>9083</v>
      </c>
      <c r="D10904" s="12">
        <v>1</v>
      </c>
    </row>
    <row r="10905" spans="1:4" x14ac:dyDescent="0.2">
      <c r="A10905" s="6" t="s">
        <v>8807</v>
      </c>
      <c r="B10905" s="6" t="s">
        <v>9084</v>
      </c>
      <c r="C10905" s="6" t="s">
        <v>9085</v>
      </c>
      <c r="D10905" s="12">
        <v>1</v>
      </c>
    </row>
    <row r="10906" spans="1:4" x14ac:dyDescent="0.2">
      <c r="A10906" s="6" t="s">
        <v>8807</v>
      </c>
      <c r="B10906" s="6" t="s">
        <v>9086</v>
      </c>
      <c r="C10906" s="6" t="s">
        <v>9087</v>
      </c>
      <c r="D10906" s="12">
        <v>1</v>
      </c>
    </row>
    <row r="10907" spans="1:4" x14ac:dyDescent="0.2">
      <c r="A10907" s="6" t="s">
        <v>8807</v>
      </c>
      <c r="B10907" s="6" t="s">
        <v>9088</v>
      </c>
      <c r="C10907" s="6" t="s">
        <v>9089</v>
      </c>
      <c r="D10907" s="12">
        <v>1</v>
      </c>
    </row>
    <row r="10908" spans="1:4" x14ac:dyDescent="0.2">
      <c r="A10908" s="6" t="s">
        <v>8807</v>
      </c>
      <c r="B10908" s="6" t="s">
        <v>9090</v>
      </c>
      <c r="C10908" s="6" t="s">
        <v>9091</v>
      </c>
      <c r="D10908" s="12">
        <v>1</v>
      </c>
    </row>
    <row r="10909" spans="1:4" x14ac:dyDescent="0.2">
      <c r="A10909" s="6" t="s">
        <v>8807</v>
      </c>
      <c r="B10909" s="6" t="s">
        <v>9092</v>
      </c>
      <c r="C10909" s="6" t="s">
        <v>9093</v>
      </c>
      <c r="D10909" s="12">
        <v>1</v>
      </c>
    </row>
    <row r="10910" spans="1:4" x14ac:dyDescent="0.2">
      <c r="A10910" s="6" t="s">
        <v>8807</v>
      </c>
      <c r="B10910" s="6" t="s">
        <v>9094</v>
      </c>
      <c r="C10910" s="6" t="s">
        <v>9095</v>
      </c>
      <c r="D10910" s="12">
        <v>1</v>
      </c>
    </row>
    <row r="10911" spans="1:4" x14ac:dyDescent="0.2">
      <c r="A10911" s="6" t="s">
        <v>8807</v>
      </c>
      <c r="B10911" s="6" t="s">
        <v>9096</v>
      </c>
      <c r="C10911" s="6" t="s">
        <v>9097</v>
      </c>
      <c r="D10911" s="12">
        <v>1</v>
      </c>
    </row>
    <row r="10912" spans="1:4" x14ac:dyDescent="0.2">
      <c r="A10912" s="6" t="s">
        <v>8807</v>
      </c>
      <c r="B10912" s="6" t="s">
        <v>9098</v>
      </c>
      <c r="C10912" s="6" t="s">
        <v>9099</v>
      </c>
      <c r="D10912" s="12">
        <v>1</v>
      </c>
    </row>
    <row r="10913" spans="1:4" x14ac:dyDescent="0.2">
      <c r="A10913" s="6" t="s">
        <v>8807</v>
      </c>
      <c r="B10913" s="6" t="s">
        <v>9100</v>
      </c>
      <c r="C10913" s="6" t="s">
        <v>9101</v>
      </c>
      <c r="D10913" s="12">
        <v>1</v>
      </c>
    </row>
    <row r="10914" spans="1:4" x14ac:dyDescent="0.2">
      <c r="A10914" s="6" t="s">
        <v>8807</v>
      </c>
      <c r="B10914" s="6" t="s">
        <v>9102</v>
      </c>
      <c r="C10914" s="6" t="s">
        <v>9103</v>
      </c>
      <c r="D10914" s="12">
        <v>1</v>
      </c>
    </row>
    <row r="10915" spans="1:4" x14ac:dyDescent="0.2">
      <c r="A10915" s="6" t="s">
        <v>8807</v>
      </c>
      <c r="B10915" s="6" t="s">
        <v>9104</v>
      </c>
      <c r="C10915" s="6" t="s">
        <v>9105</v>
      </c>
      <c r="D10915" s="12">
        <v>1</v>
      </c>
    </row>
    <row r="10916" spans="1:4" x14ac:dyDescent="0.2">
      <c r="A10916" s="6" t="s">
        <v>8807</v>
      </c>
      <c r="B10916" s="6" t="s">
        <v>9106</v>
      </c>
      <c r="C10916" s="6" t="s">
        <v>9107</v>
      </c>
      <c r="D10916" s="12">
        <v>1</v>
      </c>
    </row>
    <row r="10917" spans="1:4" x14ac:dyDescent="0.2">
      <c r="A10917" s="6" t="s">
        <v>8807</v>
      </c>
      <c r="B10917" s="6" t="s">
        <v>9108</v>
      </c>
      <c r="C10917" s="6" t="s">
        <v>9109</v>
      </c>
      <c r="D10917" s="12">
        <v>1</v>
      </c>
    </row>
    <row r="10918" spans="1:4" x14ac:dyDescent="0.2">
      <c r="A10918" s="6" t="s">
        <v>8807</v>
      </c>
      <c r="B10918" s="6" t="s">
        <v>9110</v>
      </c>
      <c r="C10918" s="6" t="s">
        <v>9111</v>
      </c>
      <c r="D10918" s="12">
        <v>1</v>
      </c>
    </row>
    <row r="10919" spans="1:4" x14ac:dyDescent="0.2">
      <c r="A10919" s="6" t="s">
        <v>8807</v>
      </c>
      <c r="B10919" s="6" t="s">
        <v>9112</v>
      </c>
      <c r="C10919" s="6" t="s">
        <v>9113</v>
      </c>
      <c r="D10919" s="12">
        <v>1</v>
      </c>
    </row>
    <row r="10920" spans="1:4" x14ac:dyDescent="0.2">
      <c r="A10920" s="6" t="s">
        <v>8807</v>
      </c>
      <c r="B10920" s="6" t="s">
        <v>9114</v>
      </c>
      <c r="C10920" s="6" t="s">
        <v>9115</v>
      </c>
      <c r="D10920" s="12">
        <v>1</v>
      </c>
    </row>
    <row r="10921" spans="1:4" x14ac:dyDescent="0.2">
      <c r="A10921" s="6" t="s">
        <v>8807</v>
      </c>
      <c r="B10921" s="6" t="s">
        <v>9116</v>
      </c>
      <c r="C10921" s="6" t="s">
        <v>9117</v>
      </c>
      <c r="D10921" s="12">
        <v>1</v>
      </c>
    </row>
    <row r="10922" spans="1:4" x14ac:dyDescent="0.2">
      <c r="A10922" s="6" t="s">
        <v>8807</v>
      </c>
      <c r="B10922" s="6" t="s">
        <v>9118</v>
      </c>
      <c r="C10922" s="6" t="s">
        <v>9119</v>
      </c>
      <c r="D10922" s="12">
        <v>1</v>
      </c>
    </row>
    <row r="10923" spans="1:4" x14ac:dyDescent="0.2">
      <c r="A10923" s="6" t="s">
        <v>8807</v>
      </c>
      <c r="B10923" s="6" t="s">
        <v>9120</v>
      </c>
      <c r="C10923" s="6" t="s">
        <v>9121</v>
      </c>
      <c r="D10923" s="12">
        <v>1</v>
      </c>
    </row>
    <row r="10924" spans="1:4" x14ac:dyDescent="0.2">
      <c r="A10924" s="6" t="s">
        <v>8807</v>
      </c>
      <c r="B10924" s="6" t="s">
        <v>9122</v>
      </c>
      <c r="C10924" s="6" t="s">
        <v>9123</v>
      </c>
      <c r="D10924" s="12">
        <v>1</v>
      </c>
    </row>
    <row r="10925" spans="1:4" x14ac:dyDescent="0.2">
      <c r="A10925" s="6" t="s">
        <v>8807</v>
      </c>
      <c r="B10925" s="6" t="s">
        <v>9124</v>
      </c>
      <c r="C10925" s="6" t="s">
        <v>9125</v>
      </c>
      <c r="D10925" s="12">
        <v>1</v>
      </c>
    </row>
    <row r="10926" spans="1:4" x14ac:dyDescent="0.2">
      <c r="A10926" s="6" t="s">
        <v>8807</v>
      </c>
      <c r="B10926" s="6" t="s">
        <v>9126</v>
      </c>
      <c r="C10926" s="6" t="s">
        <v>9127</v>
      </c>
      <c r="D10926" s="12">
        <v>1</v>
      </c>
    </row>
    <row r="10927" spans="1:4" x14ac:dyDescent="0.2">
      <c r="A10927" s="6" t="s">
        <v>8807</v>
      </c>
      <c r="B10927" s="6" t="s">
        <v>9128</v>
      </c>
      <c r="C10927" s="6" t="s">
        <v>9129</v>
      </c>
      <c r="D10927" s="12">
        <v>1</v>
      </c>
    </row>
    <row r="10928" spans="1:4" x14ac:dyDescent="0.2">
      <c r="A10928" s="6" t="s">
        <v>8807</v>
      </c>
      <c r="B10928" s="6" t="s">
        <v>22834</v>
      </c>
      <c r="C10928" s="6" t="s">
        <v>22835</v>
      </c>
      <c r="D10928" s="12">
        <v>6</v>
      </c>
    </row>
    <row r="10929" spans="1:4" x14ac:dyDescent="0.2">
      <c r="A10929" s="6" t="s">
        <v>8807</v>
      </c>
      <c r="B10929" s="6" t="s">
        <v>9130</v>
      </c>
      <c r="C10929" s="6" t="s">
        <v>9131</v>
      </c>
      <c r="D10929" s="12">
        <v>6</v>
      </c>
    </row>
    <row r="10930" spans="1:4" x14ac:dyDescent="0.2">
      <c r="A10930" s="6" t="s">
        <v>8807</v>
      </c>
      <c r="B10930" s="6" t="s">
        <v>9132</v>
      </c>
      <c r="C10930" s="6" t="s">
        <v>9133</v>
      </c>
      <c r="D10930" s="12">
        <v>1</v>
      </c>
    </row>
    <row r="10931" spans="1:4" x14ac:dyDescent="0.2">
      <c r="A10931" s="6" t="s">
        <v>8807</v>
      </c>
      <c r="B10931" s="6" t="s">
        <v>9134</v>
      </c>
      <c r="C10931" s="6" t="s">
        <v>9135</v>
      </c>
      <c r="D10931" s="12">
        <v>1</v>
      </c>
    </row>
    <row r="10932" spans="1:4" x14ac:dyDescent="0.2">
      <c r="A10932" s="6" t="s">
        <v>8807</v>
      </c>
      <c r="B10932" s="6" t="s">
        <v>9136</v>
      </c>
      <c r="C10932" s="6" t="s">
        <v>9137</v>
      </c>
      <c r="D10932" s="12">
        <v>1</v>
      </c>
    </row>
    <row r="10933" spans="1:4" x14ac:dyDescent="0.2">
      <c r="A10933" s="6" t="s">
        <v>8807</v>
      </c>
      <c r="B10933" s="6" t="s">
        <v>9138</v>
      </c>
      <c r="C10933" s="6" t="s">
        <v>9139</v>
      </c>
      <c r="D10933" s="12">
        <v>1</v>
      </c>
    </row>
    <row r="10934" spans="1:4" x14ac:dyDescent="0.2">
      <c r="A10934" s="6" t="s">
        <v>8807</v>
      </c>
      <c r="B10934" s="6" t="s">
        <v>9140</v>
      </c>
      <c r="C10934" s="6" t="s">
        <v>9141</v>
      </c>
      <c r="D10934" s="12">
        <v>1</v>
      </c>
    </row>
    <row r="10935" spans="1:4" x14ac:dyDescent="0.2">
      <c r="A10935" s="6" t="s">
        <v>8807</v>
      </c>
      <c r="B10935" s="6" t="s">
        <v>9142</v>
      </c>
      <c r="C10935" s="6" t="s">
        <v>9143</v>
      </c>
      <c r="D10935" s="12">
        <v>1</v>
      </c>
    </row>
    <row r="10936" spans="1:4" x14ac:dyDescent="0.2">
      <c r="A10936" s="6" t="s">
        <v>8807</v>
      </c>
      <c r="B10936" s="6" t="s">
        <v>9144</v>
      </c>
      <c r="C10936" s="6" t="s">
        <v>9145</v>
      </c>
      <c r="D10936" s="12">
        <v>1</v>
      </c>
    </row>
    <row r="10937" spans="1:4" x14ac:dyDescent="0.2">
      <c r="A10937" s="6" t="s">
        <v>8807</v>
      </c>
      <c r="B10937" s="6" t="s">
        <v>9146</v>
      </c>
      <c r="C10937" s="6" t="s">
        <v>9147</v>
      </c>
      <c r="D10937" s="12">
        <v>1</v>
      </c>
    </row>
    <row r="10938" spans="1:4" x14ac:dyDescent="0.2">
      <c r="A10938" s="6" t="s">
        <v>8807</v>
      </c>
      <c r="B10938" s="6" t="s">
        <v>9148</v>
      </c>
      <c r="C10938" s="6" t="s">
        <v>9149</v>
      </c>
      <c r="D10938" s="12">
        <v>1</v>
      </c>
    </row>
    <row r="10939" spans="1:4" x14ac:dyDescent="0.2">
      <c r="A10939" s="6" t="s">
        <v>8807</v>
      </c>
      <c r="B10939" s="6" t="s">
        <v>9150</v>
      </c>
      <c r="C10939" s="6" t="s">
        <v>9151</v>
      </c>
      <c r="D10939" s="12">
        <v>1</v>
      </c>
    </row>
    <row r="10940" spans="1:4" x14ac:dyDescent="0.2">
      <c r="A10940" s="6" t="s">
        <v>8807</v>
      </c>
      <c r="B10940" s="6" t="s">
        <v>9152</v>
      </c>
      <c r="C10940" s="6" t="s">
        <v>9153</v>
      </c>
      <c r="D10940" s="12">
        <v>1</v>
      </c>
    </row>
    <row r="10941" spans="1:4" x14ac:dyDescent="0.2">
      <c r="A10941" s="6" t="s">
        <v>8807</v>
      </c>
      <c r="B10941" s="6" t="s">
        <v>9154</v>
      </c>
      <c r="C10941" s="6" t="s">
        <v>9155</v>
      </c>
      <c r="D10941" s="12">
        <v>1</v>
      </c>
    </row>
    <row r="10942" spans="1:4" x14ac:dyDescent="0.2">
      <c r="A10942" s="6" t="s">
        <v>8807</v>
      </c>
      <c r="B10942" s="6" t="s">
        <v>9156</v>
      </c>
      <c r="C10942" s="6" t="s">
        <v>9157</v>
      </c>
      <c r="D10942" s="12">
        <v>1</v>
      </c>
    </row>
    <row r="10943" spans="1:4" x14ac:dyDescent="0.2">
      <c r="A10943" s="6" t="s">
        <v>8807</v>
      </c>
      <c r="B10943" s="6" t="s">
        <v>9158</v>
      </c>
      <c r="C10943" s="6" t="s">
        <v>9159</v>
      </c>
      <c r="D10943" s="12">
        <v>1</v>
      </c>
    </row>
    <row r="10944" spans="1:4" x14ac:dyDescent="0.2">
      <c r="A10944" s="6" t="s">
        <v>8807</v>
      </c>
      <c r="B10944" s="6" t="s">
        <v>9160</v>
      </c>
      <c r="C10944" s="6" t="s">
        <v>9161</v>
      </c>
      <c r="D10944" s="12">
        <v>1</v>
      </c>
    </row>
    <row r="10945" spans="1:4" x14ac:dyDescent="0.2">
      <c r="A10945" s="6" t="s">
        <v>8807</v>
      </c>
      <c r="B10945" s="6" t="s">
        <v>9162</v>
      </c>
      <c r="C10945" s="6" t="s">
        <v>9163</v>
      </c>
      <c r="D10945" s="12">
        <v>1</v>
      </c>
    </row>
    <row r="10946" spans="1:4" x14ac:dyDescent="0.2">
      <c r="A10946" s="6" t="s">
        <v>8807</v>
      </c>
      <c r="B10946" s="6" t="s">
        <v>9164</v>
      </c>
      <c r="C10946" s="6" t="s">
        <v>9165</v>
      </c>
      <c r="D10946" s="12">
        <v>1</v>
      </c>
    </row>
    <row r="10947" spans="1:4" x14ac:dyDescent="0.2">
      <c r="A10947" s="6" t="s">
        <v>8807</v>
      </c>
      <c r="B10947" s="6" t="s">
        <v>9166</v>
      </c>
      <c r="C10947" s="6" t="s">
        <v>9167</v>
      </c>
      <c r="D10947" s="12">
        <v>1</v>
      </c>
    </row>
    <row r="10948" spans="1:4" x14ac:dyDescent="0.2">
      <c r="A10948" s="6" t="s">
        <v>8807</v>
      </c>
      <c r="B10948" s="6" t="s">
        <v>9168</v>
      </c>
      <c r="C10948" s="6" t="s">
        <v>9169</v>
      </c>
      <c r="D10948" s="12">
        <v>1</v>
      </c>
    </row>
    <row r="10949" spans="1:4" x14ac:dyDescent="0.2">
      <c r="A10949" s="6" t="s">
        <v>8807</v>
      </c>
      <c r="B10949" s="6" t="s">
        <v>9170</v>
      </c>
      <c r="C10949" s="6" t="s">
        <v>9171</v>
      </c>
      <c r="D10949" s="12">
        <v>1</v>
      </c>
    </row>
    <row r="10950" spans="1:4" x14ac:dyDescent="0.2">
      <c r="A10950" s="6" t="s">
        <v>8807</v>
      </c>
      <c r="B10950" s="6" t="s">
        <v>9172</v>
      </c>
      <c r="C10950" s="6" t="s">
        <v>9173</v>
      </c>
      <c r="D10950" s="12">
        <v>1</v>
      </c>
    </row>
    <row r="10951" spans="1:4" x14ac:dyDescent="0.2">
      <c r="A10951" s="6" t="s">
        <v>8807</v>
      </c>
      <c r="B10951" s="6" t="s">
        <v>9174</v>
      </c>
      <c r="C10951" s="6" t="s">
        <v>9175</v>
      </c>
      <c r="D10951" s="12">
        <v>1</v>
      </c>
    </row>
    <row r="10952" spans="1:4" x14ac:dyDescent="0.2">
      <c r="A10952" s="6" t="s">
        <v>8807</v>
      </c>
      <c r="B10952" s="6" t="s">
        <v>9176</v>
      </c>
      <c r="C10952" s="6" t="s">
        <v>9177</v>
      </c>
      <c r="D10952" s="12">
        <v>1</v>
      </c>
    </row>
    <row r="10953" spans="1:4" x14ac:dyDescent="0.2">
      <c r="A10953" s="6" t="s">
        <v>8807</v>
      </c>
      <c r="B10953" s="6" t="s">
        <v>9178</v>
      </c>
      <c r="C10953" s="6" t="s">
        <v>9179</v>
      </c>
      <c r="D10953" s="12">
        <v>1</v>
      </c>
    </row>
    <row r="10954" spans="1:4" x14ac:dyDescent="0.2">
      <c r="A10954" s="6" t="s">
        <v>8807</v>
      </c>
      <c r="B10954" s="6" t="s">
        <v>9180</v>
      </c>
      <c r="C10954" s="6" t="s">
        <v>9181</v>
      </c>
      <c r="D10954" s="12">
        <v>1</v>
      </c>
    </row>
    <row r="10955" spans="1:4" x14ac:dyDescent="0.2">
      <c r="A10955" s="6" t="s">
        <v>8807</v>
      </c>
      <c r="B10955" s="6" t="s">
        <v>9182</v>
      </c>
      <c r="C10955" s="6" t="s">
        <v>9183</v>
      </c>
      <c r="D10955" s="12">
        <v>1</v>
      </c>
    </row>
    <row r="10956" spans="1:4" x14ac:dyDescent="0.2">
      <c r="A10956" s="6" t="s">
        <v>8807</v>
      </c>
      <c r="B10956" s="6" t="s">
        <v>9184</v>
      </c>
      <c r="C10956" s="6" t="s">
        <v>9185</v>
      </c>
      <c r="D10956" s="12">
        <v>1</v>
      </c>
    </row>
    <row r="10957" spans="1:4" x14ac:dyDescent="0.2">
      <c r="A10957" s="6" t="s">
        <v>8807</v>
      </c>
      <c r="B10957" s="6" t="s">
        <v>9186</v>
      </c>
      <c r="C10957" s="6" t="s">
        <v>9187</v>
      </c>
      <c r="D10957" s="12">
        <v>1</v>
      </c>
    </row>
    <row r="10958" spans="1:4" x14ac:dyDescent="0.2">
      <c r="A10958" s="6" t="s">
        <v>8807</v>
      </c>
      <c r="B10958" s="6" t="s">
        <v>22836</v>
      </c>
      <c r="C10958" s="6" t="s">
        <v>22837</v>
      </c>
      <c r="D10958" s="12">
        <v>1</v>
      </c>
    </row>
    <row r="10959" spans="1:4" x14ac:dyDescent="0.2">
      <c r="A10959" s="6" t="s">
        <v>8807</v>
      </c>
      <c r="B10959" s="6" t="s">
        <v>9188</v>
      </c>
      <c r="C10959" s="6" t="s">
        <v>9189</v>
      </c>
      <c r="D10959" s="12">
        <v>1</v>
      </c>
    </row>
    <row r="10960" spans="1:4" x14ac:dyDescent="0.2">
      <c r="A10960" s="6" t="s">
        <v>8807</v>
      </c>
      <c r="B10960" s="6" t="s">
        <v>9190</v>
      </c>
      <c r="C10960" s="6" t="s">
        <v>9191</v>
      </c>
      <c r="D10960" s="12">
        <v>1</v>
      </c>
    </row>
    <row r="10961" spans="1:4" x14ac:dyDescent="0.2">
      <c r="A10961" s="6" t="s">
        <v>8807</v>
      </c>
      <c r="B10961" s="6" t="s">
        <v>9192</v>
      </c>
      <c r="C10961" s="6" t="s">
        <v>9193</v>
      </c>
      <c r="D10961" s="12">
        <v>1</v>
      </c>
    </row>
    <row r="10962" spans="1:4" x14ac:dyDescent="0.2">
      <c r="A10962" s="6" t="s">
        <v>8807</v>
      </c>
      <c r="B10962" s="6" t="s">
        <v>9194</v>
      </c>
      <c r="C10962" s="6" t="s">
        <v>9195</v>
      </c>
      <c r="D10962" s="12">
        <v>1</v>
      </c>
    </row>
    <row r="10963" spans="1:4" x14ac:dyDescent="0.2">
      <c r="A10963" s="6" t="s">
        <v>8807</v>
      </c>
      <c r="B10963" s="6" t="s">
        <v>9196</v>
      </c>
      <c r="C10963" s="6" t="s">
        <v>9197</v>
      </c>
      <c r="D10963" s="12">
        <v>1</v>
      </c>
    </row>
    <row r="10964" spans="1:4" x14ac:dyDescent="0.2">
      <c r="A10964" s="6" t="s">
        <v>8807</v>
      </c>
      <c r="B10964" s="6" t="s">
        <v>9198</v>
      </c>
      <c r="C10964" s="6" t="s">
        <v>9199</v>
      </c>
      <c r="D10964" s="12">
        <v>1</v>
      </c>
    </row>
    <row r="10965" spans="1:4" x14ac:dyDescent="0.2">
      <c r="A10965" s="6" t="s">
        <v>8807</v>
      </c>
      <c r="B10965" s="6" t="s">
        <v>9200</v>
      </c>
      <c r="C10965" s="6" t="s">
        <v>9201</v>
      </c>
      <c r="D10965" s="12">
        <v>1</v>
      </c>
    </row>
    <row r="10966" spans="1:4" x14ac:dyDescent="0.2">
      <c r="A10966" s="6" t="s">
        <v>8807</v>
      </c>
      <c r="B10966" s="6" t="s">
        <v>9202</v>
      </c>
      <c r="C10966" s="6" t="s">
        <v>9203</v>
      </c>
      <c r="D10966" s="12">
        <v>1</v>
      </c>
    </row>
    <row r="10967" spans="1:4" x14ac:dyDescent="0.2">
      <c r="A10967" s="6" t="s">
        <v>8807</v>
      </c>
      <c r="B10967" s="6" t="s">
        <v>9204</v>
      </c>
      <c r="C10967" s="6" t="s">
        <v>9205</v>
      </c>
      <c r="D10967" s="12">
        <v>1</v>
      </c>
    </row>
    <row r="10968" spans="1:4" x14ac:dyDescent="0.2">
      <c r="A10968" s="6" t="s">
        <v>8807</v>
      </c>
      <c r="B10968" s="6" t="s">
        <v>9206</v>
      </c>
      <c r="C10968" s="6" t="s">
        <v>9207</v>
      </c>
      <c r="D10968" s="12">
        <v>1</v>
      </c>
    </row>
    <row r="10969" spans="1:4" x14ac:dyDescent="0.2">
      <c r="A10969" s="6" t="s">
        <v>8807</v>
      </c>
      <c r="B10969" s="6" t="s">
        <v>9208</v>
      </c>
      <c r="C10969" s="6" t="s">
        <v>9209</v>
      </c>
      <c r="D10969" s="12">
        <v>1</v>
      </c>
    </row>
    <row r="10970" spans="1:4" x14ac:dyDescent="0.2">
      <c r="A10970" s="6" t="s">
        <v>8807</v>
      </c>
      <c r="B10970" s="6" t="s">
        <v>9210</v>
      </c>
      <c r="C10970" s="6" t="s">
        <v>9211</v>
      </c>
      <c r="D10970" s="12">
        <v>1</v>
      </c>
    </row>
    <row r="10971" spans="1:4" x14ac:dyDescent="0.2">
      <c r="A10971" s="6" t="s">
        <v>8807</v>
      </c>
      <c r="B10971" s="6" t="s">
        <v>9212</v>
      </c>
      <c r="C10971" s="6" t="s">
        <v>9213</v>
      </c>
      <c r="D10971" s="12">
        <v>1</v>
      </c>
    </row>
    <row r="10972" spans="1:4" x14ac:dyDescent="0.2">
      <c r="A10972" s="6" t="s">
        <v>8807</v>
      </c>
      <c r="B10972" s="6" t="s">
        <v>9214</v>
      </c>
      <c r="C10972" s="6" t="s">
        <v>9215</v>
      </c>
      <c r="D10972" s="12">
        <v>1</v>
      </c>
    </row>
    <row r="10973" spans="1:4" x14ac:dyDescent="0.2">
      <c r="A10973" s="6" t="s">
        <v>8807</v>
      </c>
      <c r="B10973" s="6" t="s">
        <v>9216</v>
      </c>
      <c r="C10973" s="6" t="s">
        <v>9217</v>
      </c>
      <c r="D10973" s="12">
        <v>1</v>
      </c>
    </row>
    <row r="10974" spans="1:4" x14ac:dyDescent="0.2">
      <c r="A10974" s="6" t="s">
        <v>8807</v>
      </c>
      <c r="B10974" s="6" t="s">
        <v>9218</v>
      </c>
      <c r="C10974" s="6" t="s">
        <v>9219</v>
      </c>
      <c r="D10974" s="12">
        <v>1</v>
      </c>
    </row>
    <row r="10975" spans="1:4" x14ac:dyDescent="0.2">
      <c r="A10975" s="6" t="s">
        <v>8807</v>
      </c>
      <c r="B10975" s="6" t="s">
        <v>9220</v>
      </c>
      <c r="C10975" s="6" t="s">
        <v>9221</v>
      </c>
      <c r="D10975" s="12">
        <v>1</v>
      </c>
    </row>
    <row r="10976" spans="1:4" x14ac:dyDescent="0.2">
      <c r="A10976" s="6" t="s">
        <v>8807</v>
      </c>
      <c r="B10976" s="6" t="s">
        <v>9222</v>
      </c>
      <c r="C10976" s="6" t="s">
        <v>9223</v>
      </c>
      <c r="D10976" s="12">
        <v>1</v>
      </c>
    </row>
    <row r="10977" spans="1:4" x14ac:dyDescent="0.2">
      <c r="A10977" s="6" t="s">
        <v>8807</v>
      </c>
      <c r="B10977" s="6" t="s">
        <v>9224</v>
      </c>
      <c r="C10977" s="6" t="s">
        <v>9225</v>
      </c>
      <c r="D10977" s="12">
        <v>1</v>
      </c>
    </row>
    <row r="10978" spans="1:4" x14ac:dyDescent="0.2">
      <c r="A10978" s="6" t="s">
        <v>8807</v>
      </c>
      <c r="B10978" s="6" t="s">
        <v>9226</v>
      </c>
      <c r="C10978" s="6" t="s">
        <v>9227</v>
      </c>
      <c r="D10978" s="12">
        <v>1</v>
      </c>
    </row>
    <row r="10979" spans="1:4" x14ac:dyDescent="0.2">
      <c r="A10979" s="6" t="s">
        <v>8807</v>
      </c>
      <c r="B10979" s="6" t="s">
        <v>9228</v>
      </c>
      <c r="C10979" s="6" t="s">
        <v>9229</v>
      </c>
      <c r="D10979" s="12">
        <v>1</v>
      </c>
    </row>
    <row r="10980" spans="1:4" x14ac:dyDescent="0.2">
      <c r="A10980" s="6" t="s">
        <v>8807</v>
      </c>
      <c r="B10980" s="6" t="s">
        <v>9230</v>
      </c>
      <c r="C10980" s="6" t="s">
        <v>9231</v>
      </c>
      <c r="D10980" s="12">
        <v>1</v>
      </c>
    </row>
    <row r="10981" spans="1:4" x14ac:dyDescent="0.2">
      <c r="A10981" s="6" t="s">
        <v>8807</v>
      </c>
      <c r="B10981" s="6" t="s">
        <v>9232</v>
      </c>
      <c r="C10981" s="6" t="s">
        <v>9233</v>
      </c>
      <c r="D10981" s="12">
        <v>1</v>
      </c>
    </row>
    <row r="10982" spans="1:4" x14ac:dyDescent="0.2">
      <c r="A10982" s="6" t="s">
        <v>8807</v>
      </c>
      <c r="B10982" s="6" t="s">
        <v>9234</v>
      </c>
      <c r="C10982" s="6" t="s">
        <v>9235</v>
      </c>
      <c r="D10982" s="12">
        <v>1</v>
      </c>
    </row>
    <row r="10983" spans="1:4" x14ac:dyDescent="0.2">
      <c r="A10983" s="6" t="s">
        <v>8807</v>
      </c>
      <c r="B10983" s="6" t="s">
        <v>9236</v>
      </c>
      <c r="C10983" s="6" t="s">
        <v>9237</v>
      </c>
      <c r="D10983" s="12">
        <v>1</v>
      </c>
    </row>
    <row r="10984" spans="1:4" x14ac:dyDescent="0.2">
      <c r="A10984" s="6" t="s">
        <v>8807</v>
      </c>
      <c r="B10984" s="6" t="s">
        <v>22838</v>
      </c>
      <c r="C10984" s="6" t="s">
        <v>22839</v>
      </c>
      <c r="D10984" s="12">
        <v>1</v>
      </c>
    </row>
    <row r="10985" spans="1:4" x14ac:dyDescent="0.2">
      <c r="A10985" s="6" t="s">
        <v>8807</v>
      </c>
      <c r="B10985" s="6" t="s">
        <v>9238</v>
      </c>
      <c r="C10985" s="6" t="s">
        <v>9239</v>
      </c>
      <c r="D10985" s="12">
        <v>1</v>
      </c>
    </row>
    <row r="10986" spans="1:4" x14ac:dyDescent="0.2">
      <c r="A10986" s="6" t="s">
        <v>8807</v>
      </c>
      <c r="B10986" s="6" t="s">
        <v>9240</v>
      </c>
      <c r="C10986" s="6" t="s">
        <v>9241</v>
      </c>
      <c r="D10986" s="12">
        <v>1</v>
      </c>
    </row>
    <row r="10987" spans="1:4" x14ac:dyDescent="0.2">
      <c r="A10987" s="6" t="s">
        <v>8807</v>
      </c>
      <c r="B10987" s="6" t="s">
        <v>9242</v>
      </c>
      <c r="C10987" s="6" t="s">
        <v>9243</v>
      </c>
      <c r="D10987" s="12">
        <v>1</v>
      </c>
    </row>
    <row r="10988" spans="1:4" x14ac:dyDescent="0.2">
      <c r="A10988" s="6" t="s">
        <v>8807</v>
      </c>
      <c r="B10988" s="6" t="s">
        <v>9244</v>
      </c>
      <c r="C10988" s="6" t="s">
        <v>9245</v>
      </c>
      <c r="D10988" s="12">
        <v>1</v>
      </c>
    </row>
    <row r="10989" spans="1:4" x14ac:dyDescent="0.2">
      <c r="A10989" s="6" t="s">
        <v>8807</v>
      </c>
      <c r="B10989" s="6" t="s">
        <v>9246</v>
      </c>
      <c r="C10989" s="6" t="s">
        <v>9247</v>
      </c>
      <c r="D10989" s="12">
        <v>1</v>
      </c>
    </row>
    <row r="10990" spans="1:4" x14ac:dyDescent="0.2">
      <c r="A10990" s="6" t="s">
        <v>8807</v>
      </c>
      <c r="B10990" s="6" t="s">
        <v>9248</v>
      </c>
      <c r="C10990" s="6" t="s">
        <v>9249</v>
      </c>
      <c r="D10990" s="12">
        <v>1</v>
      </c>
    </row>
    <row r="10991" spans="1:4" x14ac:dyDescent="0.2">
      <c r="A10991" s="6" t="s">
        <v>8807</v>
      </c>
      <c r="B10991" s="6" t="s">
        <v>9250</v>
      </c>
      <c r="C10991" s="6" t="s">
        <v>9251</v>
      </c>
      <c r="D10991" s="12">
        <v>1</v>
      </c>
    </row>
    <row r="10992" spans="1:4" x14ac:dyDescent="0.2">
      <c r="A10992" s="6" t="s">
        <v>8807</v>
      </c>
      <c r="B10992" s="6" t="s">
        <v>9252</v>
      </c>
      <c r="C10992" s="6" t="s">
        <v>9253</v>
      </c>
      <c r="D10992" s="12">
        <v>1</v>
      </c>
    </row>
    <row r="10993" spans="1:4" x14ac:dyDescent="0.2">
      <c r="A10993" s="6" t="s">
        <v>8807</v>
      </c>
      <c r="B10993" s="6" t="s">
        <v>9254</v>
      </c>
      <c r="C10993" s="6" t="s">
        <v>9255</v>
      </c>
      <c r="D10993" s="12">
        <v>1</v>
      </c>
    </row>
    <row r="10994" spans="1:4" x14ac:dyDescent="0.2">
      <c r="A10994" s="6" t="s">
        <v>8807</v>
      </c>
      <c r="B10994" s="6" t="s">
        <v>9256</v>
      </c>
      <c r="C10994" s="6" t="s">
        <v>9257</v>
      </c>
      <c r="D10994" s="12">
        <v>1</v>
      </c>
    </row>
    <row r="10995" spans="1:4" x14ac:dyDescent="0.2">
      <c r="A10995" s="6" t="s">
        <v>8807</v>
      </c>
      <c r="B10995" s="6" t="s">
        <v>9258</v>
      </c>
      <c r="C10995" s="6" t="s">
        <v>9259</v>
      </c>
      <c r="D10995" s="12">
        <v>1</v>
      </c>
    </row>
    <row r="10996" spans="1:4" x14ac:dyDescent="0.2">
      <c r="A10996" s="6" t="s">
        <v>8807</v>
      </c>
      <c r="B10996" s="6" t="s">
        <v>9260</v>
      </c>
      <c r="C10996" s="6" t="s">
        <v>9261</v>
      </c>
      <c r="D10996" s="12">
        <v>1</v>
      </c>
    </row>
    <row r="10997" spans="1:4" x14ac:dyDescent="0.2">
      <c r="A10997" s="6" t="s">
        <v>8807</v>
      </c>
      <c r="B10997" s="6" t="s">
        <v>9262</v>
      </c>
      <c r="C10997" s="6" t="s">
        <v>9263</v>
      </c>
      <c r="D10997" s="12">
        <v>1</v>
      </c>
    </row>
    <row r="10998" spans="1:4" x14ac:dyDescent="0.2">
      <c r="A10998" s="6" t="s">
        <v>8807</v>
      </c>
      <c r="B10998" s="6" t="s">
        <v>9264</v>
      </c>
      <c r="C10998" s="6" t="s">
        <v>9265</v>
      </c>
      <c r="D10998" s="12">
        <v>1</v>
      </c>
    </row>
    <row r="10999" spans="1:4" x14ac:dyDescent="0.2">
      <c r="A10999" s="6" t="s">
        <v>8807</v>
      </c>
      <c r="B10999" s="6" t="s">
        <v>9266</v>
      </c>
      <c r="C10999" s="6" t="s">
        <v>9267</v>
      </c>
      <c r="D10999" s="12">
        <v>1</v>
      </c>
    </row>
    <row r="11000" spans="1:4" x14ac:dyDescent="0.2">
      <c r="A11000" s="6" t="s">
        <v>8807</v>
      </c>
      <c r="B11000" s="6" t="s">
        <v>9268</v>
      </c>
      <c r="C11000" s="6" t="s">
        <v>9269</v>
      </c>
      <c r="D11000" s="12">
        <v>1</v>
      </c>
    </row>
    <row r="11001" spans="1:4" x14ac:dyDescent="0.2">
      <c r="A11001" s="6" t="s">
        <v>8807</v>
      </c>
      <c r="B11001" s="6" t="s">
        <v>9270</v>
      </c>
      <c r="C11001" s="6" t="s">
        <v>9271</v>
      </c>
      <c r="D11001" s="12">
        <v>1</v>
      </c>
    </row>
    <row r="11002" spans="1:4" x14ac:dyDescent="0.2">
      <c r="A11002" s="6" t="s">
        <v>8807</v>
      </c>
      <c r="B11002" s="6" t="s">
        <v>9272</v>
      </c>
      <c r="C11002" s="6" t="s">
        <v>9273</v>
      </c>
      <c r="D11002" s="12">
        <v>1</v>
      </c>
    </row>
    <row r="11003" spans="1:4" x14ac:dyDescent="0.2">
      <c r="A11003" s="6" t="s">
        <v>8807</v>
      </c>
      <c r="B11003" s="6" t="s">
        <v>9274</v>
      </c>
      <c r="C11003" s="6" t="s">
        <v>9275</v>
      </c>
      <c r="D11003" s="12">
        <v>1</v>
      </c>
    </row>
    <row r="11004" spans="1:4" x14ac:dyDescent="0.2">
      <c r="A11004" s="6" t="s">
        <v>8807</v>
      </c>
      <c r="B11004" s="6" t="s">
        <v>9276</v>
      </c>
      <c r="C11004" s="6" t="s">
        <v>9277</v>
      </c>
      <c r="D11004" s="12">
        <v>1</v>
      </c>
    </row>
    <row r="11005" spans="1:4" x14ac:dyDescent="0.2">
      <c r="A11005" s="6" t="s">
        <v>8807</v>
      </c>
      <c r="B11005" s="6" t="s">
        <v>9278</v>
      </c>
      <c r="C11005" s="6" t="s">
        <v>9279</v>
      </c>
      <c r="D11005" s="12">
        <v>1</v>
      </c>
    </row>
    <row r="11006" spans="1:4" x14ac:dyDescent="0.2">
      <c r="A11006" s="6" t="s">
        <v>8807</v>
      </c>
      <c r="B11006" s="6" t="s">
        <v>9280</v>
      </c>
      <c r="C11006" s="6" t="s">
        <v>9281</v>
      </c>
      <c r="D11006" s="12">
        <v>1</v>
      </c>
    </row>
    <row r="11007" spans="1:4" x14ac:dyDescent="0.2">
      <c r="A11007" s="6" t="s">
        <v>8807</v>
      </c>
      <c r="B11007" s="6" t="s">
        <v>9282</v>
      </c>
      <c r="C11007" s="6" t="s">
        <v>9283</v>
      </c>
      <c r="D11007" s="12">
        <v>1</v>
      </c>
    </row>
    <row r="11008" spans="1:4" x14ac:dyDescent="0.2">
      <c r="A11008" s="6" t="s">
        <v>8807</v>
      </c>
      <c r="B11008" s="6" t="s">
        <v>9284</v>
      </c>
      <c r="C11008" s="6" t="s">
        <v>9285</v>
      </c>
      <c r="D11008" s="12">
        <v>1</v>
      </c>
    </row>
    <row r="11009" spans="1:4" x14ac:dyDescent="0.2">
      <c r="A11009" s="6" t="s">
        <v>8807</v>
      </c>
      <c r="B11009" s="6" t="s">
        <v>9286</v>
      </c>
      <c r="C11009" s="6" t="s">
        <v>9287</v>
      </c>
      <c r="D11009" s="12">
        <v>1</v>
      </c>
    </row>
    <row r="11010" spans="1:4" x14ac:dyDescent="0.2">
      <c r="A11010" s="6" t="s">
        <v>8807</v>
      </c>
      <c r="B11010" s="6" t="s">
        <v>9288</v>
      </c>
      <c r="C11010" s="6" t="s">
        <v>9289</v>
      </c>
      <c r="D11010" s="12">
        <v>1</v>
      </c>
    </row>
    <row r="11011" spans="1:4" x14ac:dyDescent="0.2">
      <c r="A11011" s="6" t="s">
        <v>8807</v>
      </c>
      <c r="B11011" s="6" t="s">
        <v>9290</v>
      </c>
      <c r="C11011" s="6" t="s">
        <v>9291</v>
      </c>
      <c r="D11011" s="12">
        <v>1</v>
      </c>
    </row>
    <row r="11012" spans="1:4" x14ac:dyDescent="0.2">
      <c r="A11012" s="6" t="s">
        <v>8807</v>
      </c>
      <c r="B11012" s="6" t="s">
        <v>9292</v>
      </c>
      <c r="C11012" s="6" t="s">
        <v>9293</v>
      </c>
      <c r="D11012" s="12">
        <v>1</v>
      </c>
    </row>
    <row r="11013" spans="1:4" x14ac:dyDescent="0.2">
      <c r="A11013" s="6" t="s">
        <v>8807</v>
      </c>
      <c r="B11013" s="6" t="s">
        <v>9294</v>
      </c>
      <c r="C11013" s="6" t="s">
        <v>9295</v>
      </c>
      <c r="D11013" s="12">
        <v>1</v>
      </c>
    </row>
    <row r="11014" spans="1:4" x14ac:dyDescent="0.2">
      <c r="A11014" s="6" t="s">
        <v>8807</v>
      </c>
      <c r="B11014" s="6" t="s">
        <v>9296</v>
      </c>
      <c r="C11014" s="6" t="s">
        <v>9297</v>
      </c>
      <c r="D11014" s="12">
        <v>1</v>
      </c>
    </row>
    <row r="11015" spans="1:4" x14ac:dyDescent="0.2">
      <c r="A11015" s="6" t="s">
        <v>8807</v>
      </c>
      <c r="B11015" s="6" t="s">
        <v>9298</v>
      </c>
      <c r="C11015" s="6" t="s">
        <v>9299</v>
      </c>
      <c r="D11015" s="12">
        <v>1</v>
      </c>
    </row>
    <row r="11016" spans="1:4" x14ac:dyDescent="0.2">
      <c r="A11016" s="6" t="s">
        <v>8807</v>
      </c>
      <c r="B11016" s="6" t="s">
        <v>9300</v>
      </c>
      <c r="C11016" s="6" t="s">
        <v>9301</v>
      </c>
      <c r="D11016" s="12">
        <v>1</v>
      </c>
    </row>
    <row r="11017" spans="1:4" x14ac:dyDescent="0.2">
      <c r="A11017" s="6" t="s">
        <v>8807</v>
      </c>
      <c r="B11017" s="6" t="s">
        <v>9302</v>
      </c>
      <c r="C11017" s="6" t="s">
        <v>9303</v>
      </c>
      <c r="D11017" s="12">
        <v>1</v>
      </c>
    </row>
    <row r="11018" spans="1:4" x14ac:dyDescent="0.2">
      <c r="A11018" s="6" t="s">
        <v>8807</v>
      </c>
      <c r="B11018" s="6" t="s">
        <v>9304</v>
      </c>
      <c r="C11018" s="6" t="s">
        <v>9305</v>
      </c>
      <c r="D11018" s="12">
        <v>1</v>
      </c>
    </row>
    <row r="11019" spans="1:4" x14ac:dyDescent="0.2">
      <c r="A11019" s="6" t="s">
        <v>8807</v>
      </c>
      <c r="B11019" s="6" t="s">
        <v>9306</v>
      </c>
      <c r="C11019" s="6" t="s">
        <v>9307</v>
      </c>
      <c r="D11019" s="12">
        <v>1</v>
      </c>
    </row>
    <row r="11020" spans="1:4" x14ac:dyDescent="0.2">
      <c r="A11020" s="6" t="s">
        <v>8807</v>
      </c>
      <c r="B11020" s="6" t="s">
        <v>9308</v>
      </c>
      <c r="C11020" s="6" t="s">
        <v>9309</v>
      </c>
      <c r="D11020" s="12">
        <v>1</v>
      </c>
    </row>
    <row r="11021" spans="1:4" x14ac:dyDescent="0.2">
      <c r="A11021" s="6" t="s">
        <v>8807</v>
      </c>
      <c r="B11021" s="6" t="s">
        <v>9310</v>
      </c>
      <c r="C11021" s="6" t="s">
        <v>9311</v>
      </c>
      <c r="D11021" s="12">
        <v>1</v>
      </c>
    </row>
    <row r="11022" spans="1:4" x14ac:dyDescent="0.2">
      <c r="A11022" s="6" t="s">
        <v>8807</v>
      </c>
      <c r="B11022" s="6" t="s">
        <v>9312</v>
      </c>
      <c r="C11022" s="6" t="s">
        <v>9313</v>
      </c>
      <c r="D11022" s="12">
        <v>1</v>
      </c>
    </row>
    <row r="11023" spans="1:4" x14ac:dyDescent="0.2">
      <c r="A11023" s="6" t="s">
        <v>8807</v>
      </c>
      <c r="B11023" s="6" t="s">
        <v>9314</v>
      </c>
      <c r="C11023" s="6" t="s">
        <v>9315</v>
      </c>
      <c r="D11023" s="12">
        <v>1</v>
      </c>
    </row>
    <row r="11024" spans="1:4" x14ac:dyDescent="0.2">
      <c r="A11024" s="6" t="s">
        <v>8807</v>
      </c>
      <c r="B11024" s="6" t="s">
        <v>9316</v>
      </c>
      <c r="C11024" s="6" t="s">
        <v>9317</v>
      </c>
      <c r="D11024" s="12">
        <v>1</v>
      </c>
    </row>
    <row r="11025" spans="1:4" x14ac:dyDescent="0.2">
      <c r="A11025" s="6" t="s">
        <v>8807</v>
      </c>
      <c r="B11025" s="6" t="s">
        <v>9318</v>
      </c>
      <c r="C11025" s="6" t="s">
        <v>9319</v>
      </c>
      <c r="D11025" s="12">
        <v>1</v>
      </c>
    </row>
    <row r="11026" spans="1:4" x14ac:dyDescent="0.2">
      <c r="A11026" s="6" t="s">
        <v>8807</v>
      </c>
      <c r="B11026" s="6" t="s">
        <v>9320</v>
      </c>
      <c r="C11026" s="6" t="s">
        <v>9321</v>
      </c>
      <c r="D11026" s="12">
        <v>1</v>
      </c>
    </row>
    <row r="11027" spans="1:4" x14ac:dyDescent="0.2">
      <c r="A11027" s="6" t="s">
        <v>8807</v>
      </c>
      <c r="B11027" s="6" t="s">
        <v>9322</v>
      </c>
      <c r="C11027" s="6" t="s">
        <v>9323</v>
      </c>
      <c r="D11027" s="12">
        <v>1</v>
      </c>
    </row>
    <row r="11028" spans="1:4" x14ac:dyDescent="0.2">
      <c r="A11028" s="6" t="s">
        <v>8807</v>
      </c>
      <c r="B11028" s="6" t="s">
        <v>9324</v>
      </c>
      <c r="C11028" s="6" t="s">
        <v>9325</v>
      </c>
      <c r="D11028" s="12">
        <v>1</v>
      </c>
    </row>
    <row r="11029" spans="1:4" x14ac:dyDescent="0.2">
      <c r="A11029" s="6" t="s">
        <v>8807</v>
      </c>
      <c r="B11029" s="6" t="s">
        <v>9326</v>
      </c>
      <c r="C11029" s="6" t="s">
        <v>9327</v>
      </c>
      <c r="D11029" s="12">
        <v>1</v>
      </c>
    </row>
    <row r="11030" spans="1:4" x14ac:dyDescent="0.2">
      <c r="A11030" s="6" t="s">
        <v>8807</v>
      </c>
      <c r="B11030" s="6" t="s">
        <v>9328</v>
      </c>
      <c r="C11030" s="6" t="s">
        <v>9329</v>
      </c>
      <c r="D11030" s="12">
        <v>1</v>
      </c>
    </row>
    <row r="11031" spans="1:4" x14ac:dyDescent="0.2">
      <c r="A11031" s="6" t="s">
        <v>8807</v>
      </c>
      <c r="B11031" s="6" t="s">
        <v>9330</v>
      </c>
      <c r="C11031" s="6" t="s">
        <v>9331</v>
      </c>
      <c r="D11031" s="12">
        <v>1</v>
      </c>
    </row>
    <row r="11032" spans="1:4" x14ac:dyDescent="0.2">
      <c r="A11032" s="6" t="s">
        <v>8807</v>
      </c>
      <c r="B11032" s="6" t="s">
        <v>9332</v>
      </c>
      <c r="C11032" s="6" t="s">
        <v>9333</v>
      </c>
      <c r="D11032" s="12">
        <v>1</v>
      </c>
    </row>
    <row r="11033" spans="1:4" x14ac:dyDescent="0.2">
      <c r="A11033" s="6" t="s">
        <v>8807</v>
      </c>
      <c r="B11033" s="6" t="s">
        <v>9334</v>
      </c>
      <c r="C11033" s="6" t="s">
        <v>9335</v>
      </c>
      <c r="D11033" s="12">
        <v>1</v>
      </c>
    </row>
    <row r="11034" spans="1:4" x14ac:dyDescent="0.2">
      <c r="A11034" s="6" t="s">
        <v>8807</v>
      </c>
      <c r="B11034" s="6" t="s">
        <v>9336</v>
      </c>
      <c r="C11034" s="6" t="s">
        <v>9337</v>
      </c>
      <c r="D11034" s="12">
        <v>1</v>
      </c>
    </row>
    <row r="11035" spans="1:4" x14ac:dyDescent="0.2">
      <c r="A11035" s="6" t="s">
        <v>8807</v>
      </c>
      <c r="B11035" s="6" t="s">
        <v>9338</v>
      </c>
      <c r="C11035" s="6" t="s">
        <v>9339</v>
      </c>
      <c r="D11035" s="12">
        <v>1</v>
      </c>
    </row>
    <row r="11036" spans="1:4" x14ac:dyDescent="0.2">
      <c r="A11036" s="6" t="s">
        <v>8807</v>
      </c>
      <c r="B11036" s="6" t="s">
        <v>9340</v>
      </c>
      <c r="C11036" s="6" t="s">
        <v>9341</v>
      </c>
      <c r="D11036" s="12">
        <v>1</v>
      </c>
    </row>
    <row r="11037" spans="1:4" x14ac:dyDescent="0.2">
      <c r="A11037" s="6" t="s">
        <v>8807</v>
      </c>
      <c r="B11037" s="6" t="s">
        <v>9342</v>
      </c>
      <c r="C11037" s="6" t="s">
        <v>9343</v>
      </c>
      <c r="D11037" s="12">
        <v>1</v>
      </c>
    </row>
    <row r="11038" spans="1:4" x14ac:dyDescent="0.2">
      <c r="A11038" s="6" t="s">
        <v>8807</v>
      </c>
      <c r="B11038" s="6" t="s">
        <v>9344</v>
      </c>
      <c r="C11038" s="6" t="s">
        <v>9345</v>
      </c>
      <c r="D11038" s="12">
        <v>1</v>
      </c>
    </row>
    <row r="11039" spans="1:4" x14ac:dyDescent="0.2">
      <c r="A11039" s="6" t="s">
        <v>8807</v>
      </c>
      <c r="B11039" s="6" t="s">
        <v>9346</v>
      </c>
      <c r="C11039" s="6" t="s">
        <v>9347</v>
      </c>
      <c r="D11039" s="12">
        <v>1</v>
      </c>
    </row>
    <row r="11040" spans="1:4" x14ac:dyDescent="0.2">
      <c r="A11040" s="6" t="s">
        <v>8807</v>
      </c>
      <c r="B11040" s="6" t="s">
        <v>9348</v>
      </c>
      <c r="C11040" s="6" t="s">
        <v>9349</v>
      </c>
      <c r="D11040" s="12">
        <v>1</v>
      </c>
    </row>
    <row r="11041" spans="1:4" x14ac:dyDescent="0.2">
      <c r="A11041" s="6" t="s">
        <v>8807</v>
      </c>
      <c r="B11041" s="6" t="s">
        <v>9350</v>
      </c>
      <c r="C11041" s="6" t="s">
        <v>9351</v>
      </c>
      <c r="D11041" s="12">
        <v>1</v>
      </c>
    </row>
    <row r="11042" spans="1:4" x14ac:dyDescent="0.2">
      <c r="A11042" s="6" t="s">
        <v>8807</v>
      </c>
      <c r="B11042" s="6" t="s">
        <v>9352</v>
      </c>
      <c r="C11042" s="6" t="s">
        <v>9353</v>
      </c>
      <c r="D11042" s="12">
        <v>1</v>
      </c>
    </row>
    <row r="11043" spans="1:4" x14ac:dyDescent="0.2">
      <c r="A11043" s="6" t="s">
        <v>8807</v>
      </c>
      <c r="B11043" s="6" t="s">
        <v>9354</v>
      </c>
      <c r="C11043" s="6" t="s">
        <v>9355</v>
      </c>
      <c r="D11043" s="12">
        <v>1</v>
      </c>
    </row>
    <row r="11044" spans="1:4" x14ac:dyDescent="0.2">
      <c r="A11044" s="6" t="s">
        <v>8807</v>
      </c>
      <c r="B11044" s="6" t="s">
        <v>9356</v>
      </c>
      <c r="C11044" s="6" t="s">
        <v>9357</v>
      </c>
      <c r="D11044" s="12">
        <v>1</v>
      </c>
    </row>
    <row r="11045" spans="1:4" x14ac:dyDescent="0.2">
      <c r="A11045" s="6" t="s">
        <v>8807</v>
      </c>
      <c r="B11045" s="6" t="s">
        <v>9358</v>
      </c>
      <c r="C11045" s="6" t="s">
        <v>9359</v>
      </c>
      <c r="D11045" s="12">
        <v>1</v>
      </c>
    </row>
    <row r="11046" spans="1:4" x14ac:dyDescent="0.2">
      <c r="A11046" s="6" t="s">
        <v>8807</v>
      </c>
      <c r="B11046" s="6" t="s">
        <v>9360</v>
      </c>
      <c r="C11046" s="6" t="s">
        <v>9361</v>
      </c>
      <c r="D11046" s="12">
        <v>1</v>
      </c>
    </row>
    <row r="11047" spans="1:4" x14ac:dyDescent="0.2">
      <c r="A11047" s="6" t="s">
        <v>8807</v>
      </c>
      <c r="B11047" s="6" t="s">
        <v>9362</v>
      </c>
      <c r="C11047" s="6" t="s">
        <v>9363</v>
      </c>
      <c r="D11047" s="12">
        <v>1</v>
      </c>
    </row>
    <row r="11048" spans="1:4" x14ac:dyDescent="0.2">
      <c r="A11048" s="6" t="s">
        <v>8807</v>
      </c>
      <c r="B11048" s="6" t="s">
        <v>9364</v>
      </c>
      <c r="C11048" s="6" t="s">
        <v>9365</v>
      </c>
      <c r="D11048" s="12">
        <v>1</v>
      </c>
    </row>
    <row r="11049" spans="1:4" x14ac:dyDescent="0.2">
      <c r="A11049" s="6" t="s">
        <v>8807</v>
      </c>
      <c r="B11049" s="6" t="s">
        <v>9366</v>
      </c>
      <c r="C11049" s="6" t="s">
        <v>9367</v>
      </c>
      <c r="D11049" s="12">
        <v>1</v>
      </c>
    </row>
    <row r="11050" spans="1:4" x14ac:dyDescent="0.2">
      <c r="A11050" s="6" t="s">
        <v>8807</v>
      </c>
      <c r="B11050" s="6" t="s">
        <v>9368</v>
      </c>
      <c r="C11050" s="6" t="s">
        <v>9369</v>
      </c>
      <c r="D11050" s="12">
        <v>1</v>
      </c>
    </row>
    <row r="11051" spans="1:4" x14ac:dyDescent="0.2">
      <c r="A11051" s="6" t="s">
        <v>8807</v>
      </c>
      <c r="B11051" s="6" t="s">
        <v>9370</v>
      </c>
      <c r="C11051" s="6" t="s">
        <v>9371</v>
      </c>
      <c r="D11051" s="12">
        <v>1</v>
      </c>
    </row>
    <row r="11052" spans="1:4" x14ac:dyDescent="0.2">
      <c r="A11052" s="6" t="s">
        <v>8807</v>
      </c>
      <c r="B11052" s="6" t="s">
        <v>9372</v>
      </c>
      <c r="C11052" s="6" t="s">
        <v>9373</v>
      </c>
      <c r="D11052" s="12">
        <v>1</v>
      </c>
    </row>
    <row r="11053" spans="1:4" x14ac:dyDescent="0.2">
      <c r="A11053" s="6" t="s">
        <v>8807</v>
      </c>
      <c r="B11053" s="6" t="s">
        <v>9374</v>
      </c>
      <c r="C11053" s="6" t="s">
        <v>9375</v>
      </c>
      <c r="D11053" s="12">
        <v>1</v>
      </c>
    </row>
    <row r="11054" spans="1:4" x14ac:dyDescent="0.2">
      <c r="A11054" s="6" t="s">
        <v>8807</v>
      </c>
      <c r="B11054" s="6" t="s">
        <v>9376</v>
      </c>
      <c r="C11054" s="6" t="s">
        <v>9377</v>
      </c>
      <c r="D11054" s="12">
        <v>1</v>
      </c>
    </row>
    <row r="11055" spans="1:4" x14ac:dyDescent="0.2">
      <c r="A11055" s="6" t="s">
        <v>8807</v>
      </c>
      <c r="B11055" s="6" t="s">
        <v>9378</v>
      </c>
      <c r="C11055" s="6" t="s">
        <v>9379</v>
      </c>
      <c r="D11055" s="12">
        <v>1</v>
      </c>
    </row>
    <row r="11056" spans="1:4" x14ac:dyDescent="0.2">
      <c r="A11056" s="6" t="s">
        <v>8807</v>
      </c>
      <c r="B11056" s="6" t="s">
        <v>9380</v>
      </c>
      <c r="C11056" s="6" t="s">
        <v>9381</v>
      </c>
      <c r="D11056" s="12">
        <v>1</v>
      </c>
    </row>
    <row r="11057" spans="1:4" x14ac:dyDescent="0.2">
      <c r="A11057" s="6" t="s">
        <v>8807</v>
      </c>
      <c r="B11057" s="6" t="s">
        <v>9382</v>
      </c>
      <c r="C11057" s="6" t="s">
        <v>9383</v>
      </c>
      <c r="D11057" s="12">
        <v>1</v>
      </c>
    </row>
    <row r="11058" spans="1:4" x14ac:dyDescent="0.2">
      <c r="A11058" s="6" t="s">
        <v>8807</v>
      </c>
      <c r="B11058" s="6" t="s">
        <v>9384</v>
      </c>
      <c r="C11058" s="6" t="s">
        <v>9385</v>
      </c>
      <c r="D11058" s="12">
        <v>1</v>
      </c>
    </row>
    <row r="11059" spans="1:4" x14ac:dyDescent="0.2">
      <c r="A11059" s="6" t="s">
        <v>8807</v>
      </c>
      <c r="B11059" s="6" t="s">
        <v>9386</v>
      </c>
      <c r="C11059" s="6" t="s">
        <v>9387</v>
      </c>
      <c r="D11059" s="12">
        <v>1</v>
      </c>
    </row>
    <row r="11060" spans="1:4" x14ac:dyDescent="0.2">
      <c r="A11060" s="6" t="s">
        <v>8807</v>
      </c>
      <c r="B11060" s="6" t="s">
        <v>9388</v>
      </c>
      <c r="C11060" s="6" t="s">
        <v>9389</v>
      </c>
      <c r="D11060" s="12">
        <v>1</v>
      </c>
    </row>
    <row r="11061" spans="1:4" x14ac:dyDescent="0.2">
      <c r="A11061" s="6" t="s">
        <v>8807</v>
      </c>
      <c r="B11061" s="6" t="s">
        <v>9390</v>
      </c>
      <c r="C11061" s="6" t="s">
        <v>9391</v>
      </c>
      <c r="D11061" s="12">
        <v>1</v>
      </c>
    </row>
    <row r="11062" spans="1:4" x14ac:dyDescent="0.2">
      <c r="A11062" s="6" t="s">
        <v>8807</v>
      </c>
      <c r="B11062" s="6" t="s">
        <v>9392</v>
      </c>
      <c r="C11062" s="6" t="s">
        <v>9163</v>
      </c>
      <c r="D11062" s="12">
        <v>1</v>
      </c>
    </row>
    <row r="11063" spans="1:4" x14ac:dyDescent="0.2">
      <c r="A11063" s="6" t="s">
        <v>8807</v>
      </c>
      <c r="B11063" s="6" t="s">
        <v>9393</v>
      </c>
      <c r="C11063" s="6" t="s">
        <v>9394</v>
      </c>
      <c r="D11063" s="12">
        <v>1</v>
      </c>
    </row>
    <row r="11064" spans="1:4" x14ac:dyDescent="0.2">
      <c r="A11064" s="6" t="s">
        <v>8807</v>
      </c>
      <c r="B11064" s="6" t="s">
        <v>9395</v>
      </c>
      <c r="C11064" s="6" t="s">
        <v>9396</v>
      </c>
      <c r="D11064" s="12">
        <v>1</v>
      </c>
    </row>
    <row r="11065" spans="1:4" x14ac:dyDescent="0.2">
      <c r="A11065" s="6" t="s">
        <v>8807</v>
      </c>
      <c r="B11065" s="6" t="s">
        <v>9397</v>
      </c>
      <c r="C11065" s="6" t="s">
        <v>9398</v>
      </c>
      <c r="D11065" s="12">
        <v>1</v>
      </c>
    </row>
    <row r="11066" spans="1:4" x14ac:dyDescent="0.2">
      <c r="A11066" s="6" t="s">
        <v>8807</v>
      </c>
      <c r="B11066" s="6" t="s">
        <v>9399</v>
      </c>
      <c r="C11066" s="6" t="s">
        <v>9400</v>
      </c>
      <c r="D11066" s="12">
        <v>1</v>
      </c>
    </row>
    <row r="11067" spans="1:4" x14ac:dyDescent="0.2">
      <c r="A11067" s="6" t="s">
        <v>8807</v>
      </c>
      <c r="B11067" s="6" t="s">
        <v>9401</v>
      </c>
      <c r="C11067" s="6" t="s">
        <v>9283</v>
      </c>
      <c r="D11067" s="12">
        <v>1</v>
      </c>
    </row>
    <row r="11068" spans="1:4" x14ac:dyDescent="0.2">
      <c r="A11068" s="6" t="s">
        <v>8807</v>
      </c>
      <c r="B11068" s="6" t="s">
        <v>9402</v>
      </c>
      <c r="C11068" s="6" t="s">
        <v>9403</v>
      </c>
      <c r="D11068" s="12">
        <v>1</v>
      </c>
    </row>
    <row r="11069" spans="1:4" x14ac:dyDescent="0.2">
      <c r="A11069" s="6" t="s">
        <v>8807</v>
      </c>
      <c r="B11069" s="6" t="s">
        <v>9404</v>
      </c>
      <c r="C11069" s="6" t="s">
        <v>9405</v>
      </c>
      <c r="D11069" s="12">
        <v>1</v>
      </c>
    </row>
    <row r="11070" spans="1:4" x14ac:dyDescent="0.2">
      <c r="A11070" s="6" t="s">
        <v>8807</v>
      </c>
      <c r="B11070" s="6" t="s">
        <v>9406</v>
      </c>
      <c r="C11070" s="6" t="s">
        <v>9407</v>
      </c>
      <c r="D11070" s="12">
        <v>1</v>
      </c>
    </row>
    <row r="11071" spans="1:4" x14ac:dyDescent="0.2">
      <c r="A11071" s="6" t="s">
        <v>8807</v>
      </c>
      <c r="B11071" s="6" t="s">
        <v>22840</v>
      </c>
      <c r="C11071" s="6" t="s">
        <v>22841</v>
      </c>
      <c r="D11071" s="12">
        <v>1</v>
      </c>
    </row>
    <row r="11072" spans="1:4" x14ac:dyDescent="0.2">
      <c r="A11072" s="6" t="s">
        <v>8807</v>
      </c>
      <c r="B11072" s="6" t="s">
        <v>9408</v>
      </c>
      <c r="C11072" s="6" t="s">
        <v>9409</v>
      </c>
      <c r="D11072" s="12">
        <v>1</v>
      </c>
    </row>
    <row r="11073" spans="1:4" x14ac:dyDescent="0.2">
      <c r="A11073" s="6" t="s">
        <v>8807</v>
      </c>
      <c r="B11073" s="6" t="s">
        <v>9410</v>
      </c>
      <c r="C11073" s="6" t="s">
        <v>9411</v>
      </c>
      <c r="D11073" s="12">
        <v>1</v>
      </c>
    </row>
    <row r="11074" spans="1:4" x14ac:dyDescent="0.2">
      <c r="A11074" s="6" t="s">
        <v>8807</v>
      </c>
      <c r="B11074" s="6" t="s">
        <v>9412</v>
      </c>
      <c r="C11074" s="6" t="s">
        <v>9413</v>
      </c>
      <c r="D11074" s="12">
        <v>1</v>
      </c>
    </row>
    <row r="11075" spans="1:4" x14ac:dyDescent="0.2">
      <c r="A11075" s="6" t="s">
        <v>8807</v>
      </c>
      <c r="B11075" s="6" t="s">
        <v>9414</v>
      </c>
      <c r="C11075" s="6" t="s">
        <v>9415</v>
      </c>
      <c r="D11075" s="12">
        <v>1</v>
      </c>
    </row>
    <row r="11076" spans="1:4" x14ac:dyDescent="0.2">
      <c r="A11076" s="6" t="s">
        <v>8807</v>
      </c>
      <c r="B11076" s="6" t="s">
        <v>9416</v>
      </c>
      <c r="C11076" s="6" t="s">
        <v>9417</v>
      </c>
      <c r="D11076" s="12">
        <v>1</v>
      </c>
    </row>
    <row r="11077" spans="1:4" x14ac:dyDescent="0.2">
      <c r="A11077" s="6" t="s">
        <v>8807</v>
      </c>
      <c r="B11077" s="6" t="s">
        <v>9418</v>
      </c>
      <c r="C11077" s="6" t="s">
        <v>9419</v>
      </c>
      <c r="D11077" s="12">
        <v>1</v>
      </c>
    </row>
    <row r="11078" spans="1:4" x14ac:dyDescent="0.2">
      <c r="A11078" s="6" t="s">
        <v>8807</v>
      </c>
      <c r="B11078" s="6" t="s">
        <v>9420</v>
      </c>
      <c r="C11078" s="6" t="s">
        <v>9421</v>
      </c>
      <c r="D11078" s="12">
        <v>1</v>
      </c>
    </row>
    <row r="11079" spans="1:4" x14ac:dyDescent="0.2">
      <c r="A11079" s="6" t="s">
        <v>8807</v>
      </c>
      <c r="B11079" s="6" t="s">
        <v>22842</v>
      </c>
      <c r="C11079" s="6" t="s">
        <v>22843</v>
      </c>
      <c r="D11079" s="12">
        <v>1</v>
      </c>
    </row>
    <row r="11080" spans="1:4" x14ac:dyDescent="0.2">
      <c r="A11080" s="6" t="s">
        <v>8807</v>
      </c>
      <c r="B11080" s="6" t="s">
        <v>9422</v>
      </c>
      <c r="C11080" s="6" t="s">
        <v>9423</v>
      </c>
      <c r="D11080" s="12">
        <v>1</v>
      </c>
    </row>
    <row r="11081" spans="1:4" x14ac:dyDescent="0.2">
      <c r="A11081" s="6" t="s">
        <v>8807</v>
      </c>
      <c r="B11081" s="6" t="s">
        <v>9424</v>
      </c>
      <c r="C11081" s="6" t="s">
        <v>9425</v>
      </c>
      <c r="D11081" s="12">
        <v>1</v>
      </c>
    </row>
    <row r="11082" spans="1:4" x14ac:dyDescent="0.2">
      <c r="A11082" s="6" t="s">
        <v>8807</v>
      </c>
      <c r="B11082" s="6" t="s">
        <v>9426</v>
      </c>
      <c r="C11082" s="6" t="s">
        <v>9427</v>
      </c>
      <c r="D11082" s="12">
        <v>1</v>
      </c>
    </row>
    <row r="11083" spans="1:4" x14ac:dyDescent="0.2">
      <c r="A11083" s="6" t="s">
        <v>8807</v>
      </c>
      <c r="B11083" s="6" t="s">
        <v>9428</v>
      </c>
      <c r="C11083" s="6" t="s">
        <v>9429</v>
      </c>
      <c r="D11083" s="12">
        <v>1</v>
      </c>
    </row>
    <row r="11084" spans="1:4" x14ac:dyDescent="0.2">
      <c r="A11084" s="6" t="s">
        <v>8807</v>
      </c>
      <c r="B11084" s="6" t="s">
        <v>22844</v>
      </c>
      <c r="C11084" s="6" t="s">
        <v>22845</v>
      </c>
      <c r="D11084" s="12">
        <v>1</v>
      </c>
    </row>
    <row r="11085" spans="1:4" x14ac:dyDescent="0.2">
      <c r="A11085" s="6" t="s">
        <v>8807</v>
      </c>
      <c r="B11085" s="6" t="s">
        <v>22846</v>
      </c>
      <c r="C11085" s="6" t="s">
        <v>22847</v>
      </c>
      <c r="D11085" s="12">
        <v>1</v>
      </c>
    </row>
    <row r="11086" spans="1:4" x14ac:dyDescent="0.2">
      <c r="A11086" s="6" t="s">
        <v>8807</v>
      </c>
      <c r="B11086" s="6" t="s">
        <v>22848</v>
      </c>
      <c r="C11086" s="6" t="s">
        <v>22849</v>
      </c>
      <c r="D11086" s="12">
        <v>1</v>
      </c>
    </row>
    <row r="11087" spans="1:4" x14ac:dyDescent="0.2">
      <c r="A11087" s="6" t="s">
        <v>8807</v>
      </c>
      <c r="B11087" s="6" t="s">
        <v>22850</v>
      </c>
      <c r="C11087" s="6" t="s">
        <v>22851</v>
      </c>
      <c r="D11087" s="12">
        <v>1</v>
      </c>
    </row>
    <row r="11088" spans="1:4" x14ac:dyDescent="0.2">
      <c r="A11088" s="6" t="s">
        <v>8807</v>
      </c>
      <c r="B11088" s="6" t="s">
        <v>9430</v>
      </c>
      <c r="C11088" s="6" t="s">
        <v>9431</v>
      </c>
      <c r="D11088" s="12">
        <v>1</v>
      </c>
    </row>
    <row r="11089" spans="1:4" x14ac:dyDescent="0.2">
      <c r="A11089" s="6" t="s">
        <v>8807</v>
      </c>
      <c r="B11089" s="6" t="s">
        <v>22852</v>
      </c>
      <c r="C11089" s="6" t="s">
        <v>22853</v>
      </c>
      <c r="D11089" s="12">
        <v>1</v>
      </c>
    </row>
    <row r="11090" spans="1:4" x14ac:dyDescent="0.2">
      <c r="A11090" s="6" t="s">
        <v>8807</v>
      </c>
      <c r="B11090" s="6" t="s">
        <v>22854</v>
      </c>
      <c r="C11090" s="6" t="s">
        <v>22855</v>
      </c>
      <c r="D11090" s="12">
        <v>1</v>
      </c>
    </row>
    <row r="11091" spans="1:4" x14ac:dyDescent="0.2">
      <c r="A11091" s="6" t="s">
        <v>8807</v>
      </c>
      <c r="B11091" s="6" t="s">
        <v>22856</v>
      </c>
      <c r="C11091" s="6" t="s">
        <v>22857</v>
      </c>
      <c r="D11091" s="12">
        <v>1</v>
      </c>
    </row>
    <row r="11092" spans="1:4" x14ac:dyDescent="0.2">
      <c r="A11092" s="6" t="s">
        <v>8807</v>
      </c>
      <c r="B11092" s="6" t="s">
        <v>9432</v>
      </c>
      <c r="C11092" s="6" t="s">
        <v>9433</v>
      </c>
      <c r="D11092" s="12">
        <v>1</v>
      </c>
    </row>
    <row r="11093" spans="1:4" x14ac:dyDescent="0.2">
      <c r="A11093" s="6" t="s">
        <v>8807</v>
      </c>
      <c r="B11093" s="6" t="s">
        <v>22858</v>
      </c>
      <c r="C11093" s="6" t="s">
        <v>22859</v>
      </c>
      <c r="D11093" s="12">
        <v>1</v>
      </c>
    </row>
    <row r="11094" spans="1:4" x14ac:dyDescent="0.2">
      <c r="A11094" s="6" t="s">
        <v>8807</v>
      </c>
      <c r="B11094" s="6" t="s">
        <v>22860</v>
      </c>
      <c r="C11094" s="6" t="s">
        <v>22861</v>
      </c>
      <c r="D11094" s="12">
        <v>1</v>
      </c>
    </row>
    <row r="11095" spans="1:4" x14ac:dyDescent="0.2">
      <c r="A11095" s="6" t="s">
        <v>8807</v>
      </c>
      <c r="B11095" s="6" t="s">
        <v>9434</v>
      </c>
      <c r="C11095" s="6" t="s">
        <v>9435</v>
      </c>
      <c r="D11095" s="12">
        <v>1</v>
      </c>
    </row>
    <row r="11096" spans="1:4" x14ac:dyDescent="0.2">
      <c r="A11096" s="6" t="s">
        <v>8807</v>
      </c>
      <c r="B11096" s="6" t="s">
        <v>9436</v>
      </c>
      <c r="C11096" s="6" t="s">
        <v>9437</v>
      </c>
      <c r="D11096" s="12">
        <v>1</v>
      </c>
    </row>
    <row r="11097" spans="1:4" x14ac:dyDescent="0.2">
      <c r="A11097" s="6" t="s">
        <v>8807</v>
      </c>
      <c r="B11097" s="6" t="s">
        <v>9438</v>
      </c>
      <c r="C11097" s="6" t="s">
        <v>9439</v>
      </c>
      <c r="D11097" s="12">
        <v>1</v>
      </c>
    </row>
    <row r="11098" spans="1:4" x14ac:dyDescent="0.2">
      <c r="A11098" s="6" t="s">
        <v>8807</v>
      </c>
      <c r="B11098" s="6" t="s">
        <v>9440</v>
      </c>
      <c r="C11098" s="6" t="s">
        <v>9441</v>
      </c>
      <c r="D11098" s="12">
        <v>1</v>
      </c>
    </row>
    <row r="11099" spans="1:4" x14ac:dyDescent="0.2">
      <c r="A11099" s="6" t="s">
        <v>8807</v>
      </c>
      <c r="B11099" s="6" t="s">
        <v>9442</v>
      </c>
      <c r="C11099" s="6" t="s">
        <v>9443</v>
      </c>
      <c r="D11099" s="12">
        <v>1</v>
      </c>
    </row>
    <row r="11100" spans="1:4" x14ac:dyDescent="0.2">
      <c r="A11100" s="6" t="s">
        <v>8807</v>
      </c>
      <c r="B11100" s="6" t="s">
        <v>9444</v>
      </c>
      <c r="C11100" s="6" t="s">
        <v>9445</v>
      </c>
      <c r="D11100" s="12">
        <v>1</v>
      </c>
    </row>
    <row r="11101" spans="1:4" x14ac:dyDescent="0.2">
      <c r="A11101" s="6" t="s">
        <v>8807</v>
      </c>
      <c r="B11101" s="6" t="s">
        <v>9446</v>
      </c>
      <c r="C11101" s="6" t="s">
        <v>9447</v>
      </c>
      <c r="D11101" s="12">
        <v>1</v>
      </c>
    </row>
    <row r="11102" spans="1:4" x14ac:dyDescent="0.2">
      <c r="A11102" s="6" t="s">
        <v>8807</v>
      </c>
      <c r="B11102" s="6" t="s">
        <v>9448</v>
      </c>
      <c r="C11102" s="6" t="s">
        <v>9449</v>
      </c>
      <c r="D11102" s="12">
        <v>1</v>
      </c>
    </row>
    <row r="11103" spans="1:4" x14ac:dyDescent="0.2">
      <c r="A11103" s="6" t="s">
        <v>8807</v>
      </c>
      <c r="B11103" s="6" t="s">
        <v>9450</v>
      </c>
      <c r="C11103" s="6" t="s">
        <v>9451</v>
      </c>
      <c r="D11103" s="12">
        <v>1</v>
      </c>
    </row>
    <row r="11104" spans="1:4" x14ac:dyDescent="0.2">
      <c r="A11104" s="6" t="s">
        <v>8807</v>
      </c>
      <c r="B11104" s="6" t="s">
        <v>9452</v>
      </c>
      <c r="C11104" s="6" t="s">
        <v>9453</v>
      </c>
      <c r="D11104" s="12">
        <v>1</v>
      </c>
    </row>
    <row r="11105" spans="1:4" x14ac:dyDescent="0.2">
      <c r="A11105" s="6" t="s">
        <v>8807</v>
      </c>
      <c r="B11105" s="6" t="s">
        <v>9454</v>
      </c>
      <c r="C11105" s="6" t="s">
        <v>9455</v>
      </c>
      <c r="D11105" s="12">
        <v>1</v>
      </c>
    </row>
    <row r="11106" spans="1:4" x14ac:dyDescent="0.2">
      <c r="A11106" s="6" t="s">
        <v>8807</v>
      </c>
      <c r="B11106" s="6" t="s">
        <v>9456</v>
      </c>
      <c r="C11106" s="6" t="s">
        <v>9457</v>
      </c>
      <c r="D11106" s="12">
        <v>6</v>
      </c>
    </row>
    <row r="11107" spans="1:4" x14ac:dyDescent="0.2">
      <c r="A11107" s="6" t="s">
        <v>8807</v>
      </c>
      <c r="B11107" s="6" t="s">
        <v>22862</v>
      </c>
      <c r="C11107" s="6" t="s">
        <v>22863</v>
      </c>
      <c r="D11107" s="12">
        <v>1</v>
      </c>
    </row>
    <row r="11108" spans="1:4" x14ac:dyDescent="0.2">
      <c r="A11108" s="6" t="s">
        <v>8807</v>
      </c>
      <c r="B11108" s="6" t="s">
        <v>9458</v>
      </c>
      <c r="C11108" s="6" t="s">
        <v>9459</v>
      </c>
      <c r="D11108" s="12">
        <v>1</v>
      </c>
    </row>
    <row r="11109" spans="1:4" x14ac:dyDescent="0.2">
      <c r="A11109" s="6" t="s">
        <v>8807</v>
      </c>
      <c r="B11109" s="6" t="s">
        <v>9460</v>
      </c>
      <c r="C11109" s="6" t="s">
        <v>9461</v>
      </c>
      <c r="D11109" s="12">
        <v>1</v>
      </c>
    </row>
    <row r="11110" spans="1:4" x14ac:dyDescent="0.2">
      <c r="A11110" s="6" t="s">
        <v>8807</v>
      </c>
      <c r="B11110" s="6" t="s">
        <v>22864</v>
      </c>
      <c r="C11110" s="6" t="s">
        <v>22865</v>
      </c>
      <c r="D11110" s="12">
        <v>1</v>
      </c>
    </row>
    <row r="11111" spans="1:4" x14ac:dyDescent="0.2">
      <c r="A11111" s="6" t="s">
        <v>8807</v>
      </c>
      <c r="B11111" s="6" t="s">
        <v>9462</v>
      </c>
      <c r="C11111" s="6" t="s">
        <v>9463</v>
      </c>
      <c r="D11111" s="12">
        <v>1</v>
      </c>
    </row>
    <row r="11112" spans="1:4" x14ac:dyDescent="0.2">
      <c r="A11112" s="6" t="s">
        <v>8807</v>
      </c>
      <c r="B11112" s="6" t="s">
        <v>9464</v>
      </c>
      <c r="C11112" s="6" t="s">
        <v>9465</v>
      </c>
      <c r="D11112" s="12">
        <v>1</v>
      </c>
    </row>
    <row r="11113" spans="1:4" x14ac:dyDescent="0.2">
      <c r="A11113" s="6" t="s">
        <v>8807</v>
      </c>
      <c r="B11113" s="6" t="s">
        <v>9466</v>
      </c>
      <c r="C11113" s="6" t="s">
        <v>9467</v>
      </c>
      <c r="D11113" s="12">
        <v>1</v>
      </c>
    </row>
    <row r="11114" spans="1:4" x14ac:dyDescent="0.2">
      <c r="A11114" s="6" t="s">
        <v>8807</v>
      </c>
      <c r="B11114" s="6" t="s">
        <v>9468</v>
      </c>
      <c r="C11114" s="6" t="s">
        <v>9469</v>
      </c>
      <c r="D11114" s="12">
        <v>1</v>
      </c>
    </row>
    <row r="11115" spans="1:4" x14ac:dyDescent="0.2">
      <c r="A11115" s="6" t="s">
        <v>8807</v>
      </c>
      <c r="B11115" s="6" t="s">
        <v>9470</v>
      </c>
      <c r="C11115" s="6" t="s">
        <v>9471</v>
      </c>
      <c r="D11115" s="12">
        <v>1</v>
      </c>
    </row>
    <row r="11116" spans="1:4" x14ac:dyDescent="0.2">
      <c r="A11116" s="6" t="s">
        <v>8807</v>
      </c>
      <c r="B11116" s="6" t="s">
        <v>9472</v>
      </c>
      <c r="C11116" s="6" t="s">
        <v>9473</v>
      </c>
      <c r="D11116" s="12">
        <v>1</v>
      </c>
    </row>
    <row r="11117" spans="1:4" x14ac:dyDescent="0.2">
      <c r="A11117" s="6" t="s">
        <v>8807</v>
      </c>
      <c r="B11117" s="6" t="s">
        <v>9474</v>
      </c>
      <c r="C11117" s="6" t="s">
        <v>9475</v>
      </c>
      <c r="D11117" s="12">
        <v>1</v>
      </c>
    </row>
    <row r="11118" spans="1:4" x14ac:dyDescent="0.2">
      <c r="A11118" s="6" t="s">
        <v>8807</v>
      </c>
      <c r="B11118" s="6" t="s">
        <v>9476</v>
      </c>
      <c r="C11118" s="6" t="s">
        <v>9477</v>
      </c>
      <c r="D11118" s="12">
        <v>1</v>
      </c>
    </row>
    <row r="11119" spans="1:4" x14ac:dyDescent="0.2">
      <c r="A11119" s="6" t="s">
        <v>8807</v>
      </c>
      <c r="B11119" s="6" t="s">
        <v>9478</v>
      </c>
      <c r="C11119" s="6" t="s">
        <v>9479</v>
      </c>
      <c r="D11119" s="12">
        <v>1</v>
      </c>
    </row>
    <row r="11120" spans="1:4" x14ac:dyDescent="0.2">
      <c r="A11120" s="6" t="s">
        <v>8807</v>
      </c>
      <c r="B11120" s="6" t="s">
        <v>9480</v>
      </c>
      <c r="C11120" s="6" t="s">
        <v>9481</v>
      </c>
      <c r="D11120" s="12">
        <v>1</v>
      </c>
    </row>
    <row r="11121" spans="1:4" x14ac:dyDescent="0.2">
      <c r="A11121" s="6" t="s">
        <v>8807</v>
      </c>
      <c r="B11121" s="6" t="s">
        <v>9482</v>
      </c>
      <c r="C11121" s="6" t="s">
        <v>9483</v>
      </c>
      <c r="D11121" s="12">
        <v>1</v>
      </c>
    </row>
    <row r="11122" spans="1:4" x14ac:dyDescent="0.2">
      <c r="A11122" s="6" t="s">
        <v>8807</v>
      </c>
      <c r="B11122" s="6" t="s">
        <v>9484</v>
      </c>
      <c r="C11122" s="6" t="s">
        <v>9485</v>
      </c>
      <c r="D11122" s="12">
        <v>1</v>
      </c>
    </row>
    <row r="11123" spans="1:4" x14ac:dyDescent="0.2">
      <c r="A11123" s="6" t="s">
        <v>8807</v>
      </c>
      <c r="B11123" s="6" t="s">
        <v>9486</v>
      </c>
      <c r="C11123" s="6" t="s">
        <v>9487</v>
      </c>
      <c r="D11123" s="12">
        <v>1</v>
      </c>
    </row>
    <row r="11124" spans="1:4" x14ac:dyDescent="0.2">
      <c r="A11124" s="6" t="s">
        <v>8807</v>
      </c>
      <c r="B11124" s="6" t="s">
        <v>9488</v>
      </c>
      <c r="C11124" s="6" t="s">
        <v>9489</v>
      </c>
      <c r="D11124" s="12">
        <v>1</v>
      </c>
    </row>
    <row r="11125" spans="1:4" x14ac:dyDescent="0.2">
      <c r="A11125" s="6" t="s">
        <v>8807</v>
      </c>
      <c r="B11125" s="6" t="s">
        <v>9490</v>
      </c>
      <c r="C11125" s="6" t="s">
        <v>9491</v>
      </c>
      <c r="D11125" s="12">
        <v>1</v>
      </c>
    </row>
    <row r="11126" spans="1:4" x14ac:dyDescent="0.2">
      <c r="A11126" s="6" t="s">
        <v>8807</v>
      </c>
      <c r="B11126" s="6" t="s">
        <v>9492</v>
      </c>
      <c r="C11126" s="6" t="s">
        <v>9493</v>
      </c>
      <c r="D11126" s="12">
        <v>1</v>
      </c>
    </row>
    <row r="11127" spans="1:4" x14ac:dyDescent="0.2">
      <c r="A11127" s="6" t="s">
        <v>8807</v>
      </c>
      <c r="B11127" s="6" t="s">
        <v>9494</v>
      </c>
      <c r="C11127" s="6" t="s">
        <v>9495</v>
      </c>
      <c r="D11127" s="12">
        <v>1</v>
      </c>
    </row>
    <row r="11128" spans="1:4" x14ac:dyDescent="0.2">
      <c r="A11128" s="6" t="s">
        <v>8807</v>
      </c>
      <c r="B11128" s="6" t="s">
        <v>9496</v>
      </c>
      <c r="C11128" s="6" t="s">
        <v>9497</v>
      </c>
      <c r="D11128" s="12">
        <v>1</v>
      </c>
    </row>
    <row r="11129" spans="1:4" x14ac:dyDescent="0.2">
      <c r="A11129" s="6" t="s">
        <v>8807</v>
      </c>
      <c r="B11129" s="6" t="s">
        <v>9498</v>
      </c>
      <c r="C11129" s="6" t="s">
        <v>9499</v>
      </c>
      <c r="D11129" s="12">
        <v>1</v>
      </c>
    </row>
    <row r="11130" spans="1:4" x14ac:dyDescent="0.2">
      <c r="A11130" s="6" t="s">
        <v>8807</v>
      </c>
      <c r="B11130" s="6" t="s">
        <v>9500</v>
      </c>
      <c r="C11130" s="6" t="s">
        <v>9501</v>
      </c>
      <c r="D11130" s="12">
        <v>1</v>
      </c>
    </row>
    <row r="11131" spans="1:4" x14ac:dyDescent="0.2">
      <c r="A11131" s="6" t="s">
        <v>8807</v>
      </c>
      <c r="B11131" s="6" t="s">
        <v>9502</v>
      </c>
      <c r="C11131" s="6" t="s">
        <v>9503</v>
      </c>
      <c r="D11131" s="12">
        <v>1</v>
      </c>
    </row>
    <row r="11132" spans="1:4" x14ac:dyDescent="0.2">
      <c r="A11132" s="6" t="s">
        <v>8807</v>
      </c>
      <c r="B11132" s="6" t="s">
        <v>9504</v>
      </c>
      <c r="C11132" s="6" t="s">
        <v>9505</v>
      </c>
      <c r="D11132" s="12">
        <v>1</v>
      </c>
    </row>
    <row r="11133" spans="1:4" x14ac:dyDescent="0.2">
      <c r="A11133" s="6" t="s">
        <v>8807</v>
      </c>
      <c r="B11133" s="6" t="s">
        <v>9506</v>
      </c>
      <c r="C11133" s="6" t="s">
        <v>9507</v>
      </c>
      <c r="D11133" s="12">
        <v>1</v>
      </c>
    </row>
    <row r="11134" spans="1:4" x14ac:dyDescent="0.2">
      <c r="A11134" s="6" t="s">
        <v>8807</v>
      </c>
      <c r="B11134" s="6" t="s">
        <v>9508</v>
      </c>
      <c r="C11134" s="6" t="s">
        <v>9509</v>
      </c>
      <c r="D11134" s="12">
        <v>1</v>
      </c>
    </row>
    <row r="11135" spans="1:4" x14ac:dyDescent="0.2">
      <c r="A11135" s="6" t="s">
        <v>8807</v>
      </c>
      <c r="B11135" s="6" t="s">
        <v>9510</v>
      </c>
      <c r="C11135" s="6" t="s">
        <v>9511</v>
      </c>
      <c r="D11135" s="12">
        <v>1</v>
      </c>
    </row>
    <row r="11136" spans="1:4" x14ac:dyDescent="0.2">
      <c r="A11136" s="6" t="s">
        <v>8807</v>
      </c>
      <c r="B11136" s="6" t="s">
        <v>9512</v>
      </c>
      <c r="C11136" s="6" t="s">
        <v>9513</v>
      </c>
      <c r="D11136" s="12">
        <v>1</v>
      </c>
    </row>
    <row r="11137" spans="1:4" x14ac:dyDescent="0.2">
      <c r="A11137" s="6" t="s">
        <v>8807</v>
      </c>
      <c r="B11137" s="6" t="s">
        <v>9514</v>
      </c>
      <c r="C11137" s="6" t="s">
        <v>9515</v>
      </c>
      <c r="D11137" s="12">
        <v>1</v>
      </c>
    </row>
    <row r="11138" spans="1:4" x14ac:dyDescent="0.2">
      <c r="A11138" s="6" t="s">
        <v>8807</v>
      </c>
      <c r="B11138" s="6" t="s">
        <v>9516</v>
      </c>
      <c r="C11138" s="6" t="s">
        <v>9517</v>
      </c>
      <c r="D11138" s="12">
        <v>1</v>
      </c>
    </row>
    <row r="11139" spans="1:4" x14ac:dyDescent="0.2">
      <c r="A11139" s="6" t="s">
        <v>8807</v>
      </c>
      <c r="B11139" s="6" t="s">
        <v>9518</v>
      </c>
      <c r="C11139" s="6" t="s">
        <v>9519</v>
      </c>
      <c r="D11139" s="12">
        <v>1</v>
      </c>
    </row>
    <row r="11140" spans="1:4" x14ac:dyDescent="0.2">
      <c r="A11140" s="6" t="s">
        <v>8807</v>
      </c>
      <c r="B11140" s="6" t="s">
        <v>9520</v>
      </c>
      <c r="C11140" s="6" t="s">
        <v>9521</v>
      </c>
      <c r="D11140" s="12">
        <v>1</v>
      </c>
    </row>
    <row r="11141" spans="1:4" x14ac:dyDescent="0.2">
      <c r="A11141" s="6" t="s">
        <v>8807</v>
      </c>
      <c r="B11141" s="6" t="s">
        <v>9522</v>
      </c>
      <c r="C11141" s="6" t="s">
        <v>9523</v>
      </c>
      <c r="D11141" s="12">
        <v>1</v>
      </c>
    </row>
    <row r="11142" spans="1:4" x14ac:dyDescent="0.2">
      <c r="A11142" s="6" t="s">
        <v>8807</v>
      </c>
      <c r="B11142" s="6" t="s">
        <v>9524</v>
      </c>
      <c r="C11142" s="6" t="s">
        <v>9525</v>
      </c>
      <c r="D11142" s="12">
        <v>1</v>
      </c>
    </row>
    <row r="11143" spans="1:4" x14ac:dyDescent="0.2">
      <c r="A11143" s="6" t="s">
        <v>8807</v>
      </c>
      <c r="B11143" s="6" t="s">
        <v>9526</v>
      </c>
      <c r="C11143" s="6" t="s">
        <v>9527</v>
      </c>
      <c r="D11143" s="12">
        <v>6</v>
      </c>
    </row>
    <row r="11144" spans="1:4" x14ac:dyDescent="0.2">
      <c r="A11144" s="6" t="s">
        <v>8807</v>
      </c>
      <c r="B11144" s="6" t="s">
        <v>9528</v>
      </c>
      <c r="C11144" s="6" t="s">
        <v>9529</v>
      </c>
      <c r="D11144" s="12">
        <v>1</v>
      </c>
    </row>
    <row r="11145" spans="1:4" x14ac:dyDescent="0.2">
      <c r="A11145" s="6" t="s">
        <v>8807</v>
      </c>
      <c r="B11145" s="6" t="s">
        <v>9530</v>
      </c>
      <c r="C11145" s="6" t="s">
        <v>9531</v>
      </c>
      <c r="D11145" s="12">
        <v>1</v>
      </c>
    </row>
    <row r="11146" spans="1:4" x14ac:dyDescent="0.2">
      <c r="A11146" s="6" t="s">
        <v>8807</v>
      </c>
      <c r="B11146" s="6" t="s">
        <v>9532</v>
      </c>
      <c r="C11146" s="6" t="s">
        <v>9533</v>
      </c>
      <c r="D11146" s="12">
        <v>1</v>
      </c>
    </row>
    <row r="11147" spans="1:4" x14ac:dyDescent="0.2">
      <c r="A11147" s="6" t="s">
        <v>8807</v>
      </c>
      <c r="B11147" s="6" t="s">
        <v>22866</v>
      </c>
      <c r="C11147" s="6" t="s">
        <v>22867</v>
      </c>
      <c r="D11147" s="12">
        <v>1</v>
      </c>
    </row>
    <row r="11148" spans="1:4" x14ac:dyDescent="0.2">
      <c r="A11148" s="6" t="s">
        <v>8807</v>
      </c>
      <c r="B11148" s="6" t="s">
        <v>22868</v>
      </c>
      <c r="C11148" s="6" t="s">
        <v>22869</v>
      </c>
      <c r="D11148" s="12">
        <v>1</v>
      </c>
    </row>
    <row r="11149" spans="1:4" x14ac:dyDescent="0.2">
      <c r="A11149" s="6" t="s">
        <v>8807</v>
      </c>
      <c r="B11149" s="6" t="s">
        <v>9534</v>
      </c>
      <c r="C11149" s="6" t="s">
        <v>9535</v>
      </c>
      <c r="D11149" s="12">
        <v>1</v>
      </c>
    </row>
    <row r="11150" spans="1:4" x14ac:dyDescent="0.2">
      <c r="A11150" s="6" t="s">
        <v>8807</v>
      </c>
      <c r="B11150" s="6" t="s">
        <v>22870</v>
      </c>
      <c r="C11150" s="6" t="s">
        <v>22871</v>
      </c>
      <c r="D11150" s="12">
        <v>1</v>
      </c>
    </row>
    <row r="11151" spans="1:4" x14ac:dyDescent="0.2">
      <c r="A11151" s="6" t="s">
        <v>8807</v>
      </c>
      <c r="B11151" s="6" t="s">
        <v>9536</v>
      </c>
      <c r="C11151" s="6" t="s">
        <v>9537</v>
      </c>
      <c r="D11151" s="12">
        <v>1</v>
      </c>
    </row>
    <row r="11152" spans="1:4" x14ac:dyDescent="0.2">
      <c r="A11152" s="6" t="s">
        <v>8807</v>
      </c>
      <c r="B11152" s="6" t="s">
        <v>9538</v>
      </c>
      <c r="C11152" s="6" t="s">
        <v>9539</v>
      </c>
      <c r="D11152" s="12">
        <v>1</v>
      </c>
    </row>
    <row r="11153" spans="1:4" x14ac:dyDescent="0.2">
      <c r="A11153" s="6" t="s">
        <v>8807</v>
      </c>
      <c r="B11153" s="6" t="s">
        <v>9540</v>
      </c>
      <c r="C11153" s="6" t="s">
        <v>9541</v>
      </c>
      <c r="D11153" s="12">
        <v>1</v>
      </c>
    </row>
    <row r="11154" spans="1:4" x14ac:dyDescent="0.2">
      <c r="A11154" s="6" t="s">
        <v>8807</v>
      </c>
      <c r="B11154" s="6" t="s">
        <v>9542</v>
      </c>
      <c r="C11154" s="6" t="s">
        <v>9543</v>
      </c>
      <c r="D11154" s="12">
        <v>1</v>
      </c>
    </row>
    <row r="11155" spans="1:4" x14ac:dyDescent="0.2">
      <c r="A11155" s="6" t="s">
        <v>8807</v>
      </c>
      <c r="B11155" s="6" t="s">
        <v>9544</v>
      </c>
      <c r="C11155" s="6" t="s">
        <v>9545</v>
      </c>
      <c r="D11155" s="12">
        <v>1</v>
      </c>
    </row>
    <row r="11156" spans="1:4" x14ac:dyDescent="0.2">
      <c r="A11156" s="6" t="s">
        <v>8807</v>
      </c>
      <c r="B11156" s="6" t="s">
        <v>22872</v>
      </c>
      <c r="C11156" s="6" t="s">
        <v>22873</v>
      </c>
      <c r="D11156" s="12">
        <v>1</v>
      </c>
    </row>
    <row r="11157" spans="1:4" x14ac:dyDescent="0.2">
      <c r="A11157" s="6" t="s">
        <v>8807</v>
      </c>
      <c r="B11157" s="6" t="s">
        <v>22874</v>
      </c>
      <c r="C11157" s="6" t="s">
        <v>22875</v>
      </c>
      <c r="D11157" s="12">
        <v>1</v>
      </c>
    </row>
    <row r="11158" spans="1:4" x14ac:dyDescent="0.2">
      <c r="A11158" s="6" t="s">
        <v>8807</v>
      </c>
      <c r="B11158" s="6" t="s">
        <v>22876</v>
      </c>
      <c r="C11158" s="6" t="s">
        <v>22877</v>
      </c>
      <c r="D11158" s="12">
        <v>1</v>
      </c>
    </row>
    <row r="11159" spans="1:4" x14ac:dyDescent="0.2">
      <c r="A11159" s="6" t="s">
        <v>8807</v>
      </c>
      <c r="B11159" s="6" t="s">
        <v>9546</v>
      </c>
      <c r="C11159" s="6" t="s">
        <v>9547</v>
      </c>
      <c r="D11159" s="12">
        <v>1</v>
      </c>
    </row>
    <row r="11160" spans="1:4" x14ac:dyDescent="0.2">
      <c r="A11160" s="6" t="s">
        <v>8807</v>
      </c>
      <c r="B11160" s="6" t="s">
        <v>9548</v>
      </c>
      <c r="C11160" s="6" t="s">
        <v>9549</v>
      </c>
      <c r="D11160" s="12">
        <v>1</v>
      </c>
    </row>
    <row r="11161" spans="1:4" x14ac:dyDescent="0.2">
      <c r="A11161" s="6" t="s">
        <v>8807</v>
      </c>
      <c r="B11161" s="6" t="s">
        <v>9550</v>
      </c>
      <c r="C11161" s="6" t="s">
        <v>9551</v>
      </c>
      <c r="D11161" s="12">
        <v>1</v>
      </c>
    </row>
    <row r="11162" spans="1:4" x14ac:dyDescent="0.2">
      <c r="A11162" s="6" t="s">
        <v>8807</v>
      </c>
      <c r="B11162" s="6" t="s">
        <v>9552</v>
      </c>
      <c r="C11162" s="6" t="s">
        <v>9553</v>
      </c>
      <c r="D11162" s="12">
        <v>1</v>
      </c>
    </row>
    <row r="11163" spans="1:4" x14ac:dyDescent="0.2">
      <c r="A11163" s="6" t="s">
        <v>8807</v>
      </c>
      <c r="B11163" s="6" t="s">
        <v>9554</v>
      </c>
      <c r="C11163" s="6" t="s">
        <v>9555</v>
      </c>
      <c r="D11163" s="12">
        <v>1</v>
      </c>
    </row>
    <row r="11164" spans="1:4" x14ac:dyDescent="0.2">
      <c r="A11164" s="6" t="s">
        <v>8807</v>
      </c>
      <c r="B11164" s="6" t="s">
        <v>9556</v>
      </c>
      <c r="C11164" s="6" t="s">
        <v>9557</v>
      </c>
      <c r="D11164" s="12">
        <v>1</v>
      </c>
    </row>
    <row r="11165" spans="1:4" x14ac:dyDescent="0.2">
      <c r="A11165" s="6" t="s">
        <v>8807</v>
      </c>
      <c r="B11165" s="6" t="s">
        <v>9558</v>
      </c>
      <c r="C11165" s="6" t="s">
        <v>9559</v>
      </c>
      <c r="D11165" s="12">
        <v>1</v>
      </c>
    </row>
    <row r="11166" spans="1:4" x14ac:dyDescent="0.2">
      <c r="A11166" s="6" t="s">
        <v>8807</v>
      </c>
      <c r="B11166" s="6" t="s">
        <v>9560</v>
      </c>
      <c r="C11166" s="6" t="s">
        <v>9561</v>
      </c>
      <c r="D11166" s="12">
        <v>1</v>
      </c>
    </row>
    <row r="11167" spans="1:4" x14ac:dyDescent="0.2">
      <c r="A11167" s="6" t="s">
        <v>8807</v>
      </c>
      <c r="B11167" s="6" t="s">
        <v>9562</v>
      </c>
      <c r="C11167" s="6" t="s">
        <v>9563</v>
      </c>
      <c r="D11167" s="12">
        <v>1</v>
      </c>
    </row>
    <row r="11168" spans="1:4" x14ac:dyDescent="0.2">
      <c r="A11168" s="6" t="s">
        <v>8807</v>
      </c>
      <c r="B11168" s="6" t="s">
        <v>9564</v>
      </c>
      <c r="C11168" s="6" t="s">
        <v>9565</v>
      </c>
      <c r="D11168" s="12">
        <v>1</v>
      </c>
    </row>
    <row r="11169" spans="1:4" x14ac:dyDescent="0.2">
      <c r="A11169" s="6" t="s">
        <v>8807</v>
      </c>
      <c r="B11169" s="6" t="s">
        <v>9566</v>
      </c>
      <c r="C11169" s="6" t="s">
        <v>9567</v>
      </c>
      <c r="D11169" s="12">
        <v>1</v>
      </c>
    </row>
    <row r="11170" spans="1:4" x14ac:dyDescent="0.2">
      <c r="A11170" s="6" t="s">
        <v>8807</v>
      </c>
      <c r="B11170" s="6" t="s">
        <v>9568</v>
      </c>
      <c r="C11170" s="6" t="s">
        <v>9569</v>
      </c>
      <c r="D11170" s="12">
        <v>1</v>
      </c>
    </row>
    <row r="11171" spans="1:4" x14ac:dyDescent="0.2">
      <c r="A11171" s="6" t="s">
        <v>8807</v>
      </c>
      <c r="B11171" s="6" t="s">
        <v>9570</v>
      </c>
      <c r="C11171" s="6" t="s">
        <v>9571</v>
      </c>
      <c r="D11171" s="12">
        <v>1</v>
      </c>
    </row>
    <row r="11172" spans="1:4" x14ac:dyDescent="0.2">
      <c r="A11172" s="6" t="s">
        <v>8807</v>
      </c>
      <c r="B11172" s="6" t="s">
        <v>9572</v>
      </c>
      <c r="C11172" s="6" t="s">
        <v>9573</v>
      </c>
      <c r="D11172" s="12">
        <v>1</v>
      </c>
    </row>
    <row r="11173" spans="1:4" x14ac:dyDescent="0.2">
      <c r="A11173" s="6" t="s">
        <v>8807</v>
      </c>
      <c r="B11173" s="6" t="s">
        <v>9574</v>
      </c>
      <c r="C11173" s="6" t="s">
        <v>9575</v>
      </c>
      <c r="D11173" s="12">
        <v>1</v>
      </c>
    </row>
    <row r="11174" spans="1:4" x14ac:dyDescent="0.2">
      <c r="A11174" s="6" t="s">
        <v>8807</v>
      </c>
      <c r="B11174" s="6" t="s">
        <v>9576</v>
      </c>
      <c r="C11174" s="6" t="s">
        <v>9577</v>
      </c>
      <c r="D11174" s="12">
        <v>1</v>
      </c>
    </row>
    <row r="11175" spans="1:4" x14ac:dyDescent="0.2">
      <c r="A11175" s="6" t="s">
        <v>8807</v>
      </c>
      <c r="B11175" s="6" t="s">
        <v>9578</v>
      </c>
      <c r="C11175" s="6" t="s">
        <v>9579</v>
      </c>
      <c r="D11175" s="12">
        <v>1</v>
      </c>
    </row>
    <row r="11176" spans="1:4" x14ac:dyDescent="0.2">
      <c r="A11176" s="6" t="s">
        <v>8807</v>
      </c>
      <c r="B11176" s="6" t="s">
        <v>9580</v>
      </c>
      <c r="C11176" s="6" t="s">
        <v>9581</v>
      </c>
      <c r="D11176" s="12">
        <v>1</v>
      </c>
    </row>
    <row r="11177" spans="1:4" x14ac:dyDescent="0.2">
      <c r="A11177" s="6" t="s">
        <v>8807</v>
      </c>
      <c r="B11177" s="6" t="s">
        <v>9582</v>
      </c>
      <c r="C11177" s="6" t="s">
        <v>9583</v>
      </c>
      <c r="D11177" s="12">
        <v>1</v>
      </c>
    </row>
    <row r="11178" spans="1:4" x14ac:dyDescent="0.2">
      <c r="A11178" s="6" t="s">
        <v>8807</v>
      </c>
      <c r="B11178" s="6" t="s">
        <v>9584</v>
      </c>
      <c r="C11178" s="6" t="s">
        <v>9585</v>
      </c>
      <c r="D11178" s="12">
        <v>1</v>
      </c>
    </row>
    <row r="11179" spans="1:4" x14ac:dyDescent="0.2">
      <c r="A11179" s="6" t="s">
        <v>8807</v>
      </c>
      <c r="B11179" s="6" t="s">
        <v>9586</v>
      </c>
      <c r="C11179" s="6" t="s">
        <v>9587</v>
      </c>
      <c r="D11179" s="12">
        <v>1</v>
      </c>
    </row>
    <row r="11180" spans="1:4" x14ac:dyDescent="0.2">
      <c r="A11180" s="6" t="s">
        <v>8807</v>
      </c>
      <c r="B11180" s="6" t="s">
        <v>9588</v>
      </c>
      <c r="C11180" s="6" t="s">
        <v>9589</v>
      </c>
      <c r="D11180" s="12">
        <v>1</v>
      </c>
    </row>
    <row r="11181" spans="1:4" x14ac:dyDescent="0.2">
      <c r="A11181" s="6" t="s">
        <v>8807</v>
      </c>
      <c r="B11181" s="6" t="s">
        <v>9590</v>
      </c>
      <c r="C11181" s="6" t="s">
        <v>9591</v>
      </c>
      <c r="D11181" s="12">
        <v>1</v>
      </c>
    </row>
    <row r="11182" spans="1:4" x14ac:dyDescent="0.2">
      <c r="A11182" s="6" t="s">
        <v>8807</v>
      </c>
      <c r="B11182" s="6" t="s">
        <v>22878</v>
      </c>
      <c r="C11182" s="6" t="s">
        <v>22879</v>
      </c>
      <c r="D11182" s="12">
        <v>1</v>
      </c>
    </row>
    <row r="11183" spans="1:4" x14ac:dyDescent="0.2">
      <c r="A11183" s="6" t="s">
        <v>8807</v>
      </c>
      <c r="B11183" s="6" t="s">
        <v>22880</v>
      </c>
      <c r="C11183" s="6" t="s">
        <v>22881</v>
      </c>
      <c r="D11183" s="12">
        <v>1</v>
      </c>
    </row>
    <row r="11184" spans="1:4" x14ac:dyDescent="0.2">
      <c r="A11184" s="6" t="s">
        <v>8807</v>
      </c>
      <c r="B11184" s="6" t="s">
        <v>9592</v>
      </c>
      <c r="C11184" s="6" t="s">
        <v>9593</v>
      </c>
      <c r="D11184" s="12">
        <v>1</v>
      </c>
    </row>
    <row r="11185" spans="1:4" x14ac:dyDescent="0.2">
      <c r="A11185" s="6" t="s">
        <v>8807</v>
      </c>
      <c r="B11185" s="6" t="s">
        <v>9594</v>
      </c>
      <c r="C11185" s="6" t="s">
        <v>9595</v>
      </c>
      <c r="D11185" s="12">
        <v>1</v>
      </c>
    </row>
    <row r="11186" spans="1:4" x14ac:dyDescent="0.2">
      <c r="A11186" s="6" t="s">
        <v>8807</v>
      </c>
      <c r="B11186" s="6" t="s">
        <v>9596</v>
      </c>
      <c r="C11186" s="6" t="s">
        <v>9597</v>
      </c>
      <c r="D11186" s="12">
        <v>1</v>
      </c>
    </row>
    <row r="11187" spans="1:4" x14ac:dyDescent="0.2">
      <c r="A11187" s="6" t="s">
        <v>8807</v>
      </c>
      <c r="B11187" s="6" t="s">
        <v>22882</v>
      </c>
      <c r="C11187" s="6" t="s">
        <v>22883</v>
      </c>
      <c r="D11187" s="12">
        <v>1</v>
      </c>
    </row>
    <row r="11188" spans="1:4" x14ac:dyDescent="0.2">
      <c r="A11188" s="6" t="s">
        <v>8807</v>
      </c>
      <c r="B11188" s="6" t="s">
        <v>22884</v>
      </c>
      <c r="C11188" s="6" t="s">
        <v>22885</v>
      </c>
      <c r="D11188" s="12">
        <v>12</v>
      </c>
    </row>
    <row r="11189" spans="1:4" x14ac:dyDescent="0.2">
      <c r="A11189" s="6" t="s">
        <v>8807</v>
      </c>
      <c r="B11189" s="6" t="s">
        <v>22886</v>
      </c>
      <c r="C11189" s="6" t="s">
        <v>22887</v>
      </c>
      <c r="D11189" s="12">
        <v>1</v>
      </c>
    </row>
    <row r="11190" spans="1:4" x14ac:dyDescent="0.2">
      <c r="A11190" s="6" t="s">
        <v>8807</v>
      </c>
      <c r="B11190" s="6" t="s">
        <v>22888</v>
      </c>
      <c r="C11190" s="6" t="s">
        <v>22889</v>
      </c>
      <c r="D11190" s="12">
        <v>1</v>
      </c>
    </row>
    <row r="11191" spans="1:4" x14ac:dyDescent="0.2">
      <c r="A11191" s="6" t="s">
        <v>8807</v>
      </c>
      <c r="B11191" s="6" t="s">
        <v>22890</v>
      </c>
      <c r="C11191" s="6" t="s">
        <v>22891</v>
      </c>
      <c r="D11191" s="12">
        <v>12</v>
      </c>
    </row>
    <row r="11192" spans="1:4" x14ac:dyDescent="0.2">
      <c r="A11192" s="6" t="s">
        <v>8807</v>
      </c>
      <c r="B11192" s="6" t="s">
        <v>22892</v>
      </c>
      <c r="C11192" s="6" t="s">
        <v>22893</v>
      </c>
      <c r="D11192" s="12">
        <v>6</v>
      </c>
    </row>
    <row r="11193" spans="1:4" x14ac:dyDescent="0.2">
      <c r="A11193" s="6" t="s">
        <v>8807</v>
      </c>
      <c r="B11193" s="6" t="s">
        <v>22894</v>
      </c>
      <c r="C11193" s="6" t="s">
        <v>22895</v>
      </c>
      <c r="D11193" s="12">
        <v>12</v>
      </c>
    </row>
    <row r="11194" spans="1:4" x14ac:dyDescent="0.2">
      <c r="A11194" s="6" t="s">
        <v>8807</v>
      </c>
      <c r="B11194" s="6" t="s">
        <v>22896</v>
      </c>
      <c r="C11194" s="6" t="s">
        <v>22897</v>
      </c>
      <c r="D11194" s="12">
        <v>12</v>
      </c>
    </row>
    <row r="11195" spans="1:4" x14ac:dyDescent="0.2">
      <c r="A11195" s="6" t="s">
        <v>8807</v>
      </c>
      <c r="B11195" s="6" t="s">
        <v>22898</v>
      </c>
      <c r="C11195" s="6" t="s">
        <v>22899</v>
      </c>
      <c r="D11195" s="12">
        <v>12</v>
      </c>
    </row>
    <row r="11196" spans="1:4" x14ac:dyDescent="0.2">
      <c r="A11196" s="6" t="s">
        <v>8807</v>
      </c>
      <c r="B11196" s="6" t="s">
        <v>22900</v>
      </c>
      <c r="C11196" s="6" t="s">
        <v>22901</v>
      </c>
      <c r="D11196" s="12">
        <v>1</v>
      </c>
    </row>
    <row r="11197" spans="1:4" x14ac:dyDescent="0.2">
      <c r="A11197" s="6" t="s">
        <v>8807</v>
      </c>
      <c r="B11197" s="6" t="s">
        <v>22902</v>
      </c>
      <c r="C11197" s="6" t="s">
        <v>22903</v>
      </c>
      <c r="D11197" s="12">
        <v>1</v>
      </c>
    </row>
    <row r="11198" spans="1:4" x14ac:dyDescent="0.2">
      <c r="A11198" s="6" t="s">
        <v>8807</v>
      </c>
      <c r="B11198" s="6" t="s">
        <v>22904</v>
      </c>
      <c r="C11198" s="6" t="s">
        <v>22905</v>
      </c>
      <c r="D11198" s="12">
        <v>6</v>
      </c>
    </row>
    <row r="11199" spans="1:4" x14ac:dyDescent="0.2">
      <c r="A11199" s="6" t="s">
        <v>8807</v>
      </c>
      <c r="B11199" s="6" t="s">
        <v>9598</v>
      </c>
      <c r="C11199" s="6" t="s">
        <v>9599</v>
      </c>
      <c r="D11199" s="12">
        <v>12</v>
      </c>
    </row>
    <row r="11200" spans="1:4" x14ac:dyDescent="0.2">
      <c r="A11200" s="6" t="s">
        <v>8807</v>
      </c>
      <c r="B11200" s="6" t="s">
        <v>22906</v>
      </c>
      <c r="C11200" s="6" t="s">
        <v>22907</v>
      </c>
      <c r="D11200" s="12">
        <v>1</v>
      </c>
    </row>
    <row r="11201" spans="1:4" x14ac:dyDescent="0.2">
      <c r="A11201" s="6" t="s">
        <v>8807</v>
      </c>
      <c r="B11201" s="6" t="s">
        <v>22908</v>
      </c>
      <c r="C11201" s="6" t="s">
        <v>22909</v>
      </c>
      <c r="D11201" s="12">
        <v>1</v>
      </c>
    </row>
    <row r="11202" spans="1:4" x14ac:dyDescent="0.2">
      <c r="A11202" s="6" t="s">
        <v>8807</v>
      </c>
      <c r="B11202" s="6" t="s">
        <v>22910</v>
      </c>
      <c r="C11202" s="6" t="s">
        <v>22911</v>
      </c>
      <c r="D11202" s="12">
        <v>12</v>
      </c>
    </row>
    <row r="11203" spans="1:4" x14ac:dyDescent="0.2">
      <c r="A11203" s="6" t="s">
        <v>8807</v>
      </c>
      <c r="B11203" s="6" t="s">
        <v>9600</v>
      </c>
      <c r="C11203" s="6" t="s">
        <v>9601</v>
      </c>
      <c r="D11203" s="12">
        <v>1</v>
      </c>
    </row>
    <row r="11204" spans="1:4" x14ac:dyDescent="0.2">
      <c r="A11204" s="6" t="s">
        <v>8807</v>
      </c>
      <c r="B11204" s="6" t="s">
        <v>9602</v>
      </c>
      <c r="C11204" s="6" t="s">
        <v>9603</v>
      </c>
      <c r="D11204" s="12">
        <v>1</v>
      </c>
    </row>
    <row r="11205" spans="1:4" x14ac:dyDescent="0.2">
      <c r="A11205" s="6" t="s">
        <v>8807</v>
      </c>
      <c r="B11205" s="6" t="s">
        <v>9604</v>
      </c>
      <c r="C11205" s="6" t="s">
        <v>9605</v>
      </c>
      <c r="D11205" s="12">
        <v>12</v>
      </c>
    </row>
    <row r="11206" spans="1:4" x14ac:dyDescent="0.2">
      <c r="A11206" s="6" t="s">
        <v>8807</v>
      </c>
      <c r="B11206" s="6" t="s">
        <v>22912</v>
      </c>
      <c r="C11206" s="6" t="s">
        <v>22913</v>
      </c>
      <c r="D11206" s="12">
        <v>12</v>
      </c>
    </row>
    <row r="11207" spans="1:4" x14ac:dyDescent="0.2">
      <c r="A11207" s="6" t="s">
        <v>8807</v>
      </c>
      <c r="B11207" s="6" t="s">
        <v>22914</v>
      </c>
      <c r="C11207" s="6" t="s">
        <v>22915</v>
      </c>
      <c r="D11207" s="12">
        <v>12</v>
      </c>
    </row>
    <row r="11208" spans="1:4" x14ac:dyDescent="0.2">
      <c r="A11208" s="6" t="s">
        <v>8807</v>
      </c>
      <c r="B11208" s="6" t="s">
        <v>22916</v>
      </c>
      <c r="C11208" s="6" t="s">
        <v>22917</v>
      </c>
      <c r="D11208" s="12">
        <v>12</v>
      </c>
    </row>
    <row r="11209" spans="1:4" x14ac:dyDescent="0.2">
      <c r="A11209" s="6" t="s">
        <v>8807</v>
      </c>
      <c r="B11209" s="6" t="s">
        <v>9606</v>
      </c>
      <c r="C11209" s="6" t="s">
        <v>9607</v>
      </c>
      <c r="D11209" s="12">
        <v>1</v>
      </c>
    </row>
    <row r="11210" spans="1:4" x14ac:dyDescent="0.2">
      <c r="A11210" s="6" t="s">
        <v>8807</v>
      </c>
      <c r="B11210" s="6" t="s">
        <v>9608</v>
      </c>
      <c r="C11210" s="6" t="s">
        <v>9609</v>
      </c>
      <c r="D11210" s="12">
        <v>12</v>
      </c>
    </row>
    <row r="11211" spans="1:4" x14ac:dyDescent="0.2">
      <c r="A11211" s="6" t="s">
        <v>8807</v>
      </c>
      <c r="B11211" s="6" t="s">
        <v>22918</v>
      </c>
      <c r="C11211" s="6" t="s">
        <v>22919</v>
      </c>
      <c r="D11211" s="12">
        <v>1</v>
      </c>
    </row>
    <row r="11212" spans="1:4" x14ac:dyDescent="0.2">
      <c r="A11212" s="6" t="s">
        <v>8807</v>
      </c>
      <c r="B11212" s="6" t="s">
        <v>9610</v>
      </c>
      <c r="C11212" s="6" t="s">
        <v>9611</v>
      </c>
      <c r="D11212" s="12">
        <v>1</v>
      </c>
    </row>
    <row r="11213" spans="1:4" x14ac:dyDescent="0.2">
      <c r="A11213" s="6" t="s">
        <v>8807</v>
      </c>
      <c r="B11213" s="6" t="s">
        <v>22920</v>
      </c>
      <c r="C11213" s="6" t="s">
        <v>22921</v>
      </c>
      <c r="D11213" s="12">
        <v>12</v>
      </c>
    </row>
    <row r="11214" spans="1:4" x14ac:dyDescent="0.2">
      <c r="A11214" s="6" t="s">
        <v>8807</v>
      </c>
      <c r="B11214" s="6" t="s">
        <v>22922</v>
      </c>
      <c r="C11214" s="6" t="s">
        <v>22923</v>
      </c>
      <c r="D11214" s="12">
        <v>1</v>
      </c>
    </row>
    <row r="11215" spans="1:4" x14ac:dyDescent="0.2">
      <c r="A11215" s="6" t="s">
        <v>8807</v>
      </c>
      <c r="B11215" s="6" t="s">
        <v>22924</v>
      </c>
      <c r="C11215" s="6" t="s">
        <v>22925</v>
      </c>
      <c r="D11215" s="12">
        <v>6</v>
      </c>
    </row>
    <row r="11216" spans="1:4" x14ac:dyDescent="0.2">
      <c r="A11216" s="6" t="s">
        <v>8807</v>
      </c>
      <c r="B11216" s="6" t="s">
        <v>22926</v>
      </c>
      <c r="C11216" s="6" t="s">
        <v>22927</v>
      </c>
      <c r="D11216" s="12">
        <v>1</v>
      </c>
    </row>
    <row r="11217" spans="1:4" x14ac:dyDescent="0.2">
      <c r="A11217" s="6" t="s">
        <v>8807</v>
      </c>
      <c r="B11217" s="6" t="s">
        <v>22928</v>
      </c>
      <c r="C11217" s="6" t="s">
        <v>22929</v>
      </c>
      <c r="D11217" s="12">
        <v>1</v>
      </c>
    </row>
    <row r="11218" spans="1:4" x14ac:dyDescent="0.2">
      <c r="A11218" s="6" t="s">
        <v>8807</v>
      </c>
      <c r="B11218" s="6" t="s">
        <v>22930</v>
      </c>
      <c r="C11218" s="6" t="s">
        <v>22931</v>
      </c>
      <c r="D11218" s="12">
        <v>1</v>
      </c>
    </row>
    <row r="11219" spans="1:4" x14ac:dyDescent="0.2">
      <c r="A11219" s="6" t="s">
        <v>8807</v>
      </c>
      <c r="B11219" s="6" t="s">
        <v>22932</v>
      </c>
      <c r="C11219" s="6" t="s">
        <v>22933</v>
      </c>
      <c r="D11219" s="12">
        <v>6</v>
      </c>
    </row>
    <row r="11220" spans="1:4" x14ac:dyDescent="0.2">
      <c r="A11220" s="6" t="s">
        <v>8807</v>
      </c>
      <c r="B11220" s="6" t="s">
        <v>22934</v>
      </c>
      <c r="C11220" s="6" t="s">
        <v>22935</v>
      </c>
      <c r="D11220" s="12">
        <v>6</v>
      </c>
    </row>
    <row r="11221" spans="1:4" x14ac:dyDescent="0.2">
      <c r="A11221" s="6" t="s">
        <v>8807</v>
      </c>
      <c r="B11221" s="6" t="s">
        <v>22936</v>
      </c>
      <c r="C11221" s="6" t="s">
        <v>22937</v>
      </c>
      <c r="D11221" s="12">
        <v>1</v>
      </c>
    </row>
    <row r="11222" spans="1:4" x14ac:dyDescent="0.2">
      <c r="A11222" s="6" t="s">
        <v>8807</v>
      </c>
      <c r="B11222" s="6" t="s">
        <v>22938</v>
      </c>
      <c r="C11222" s="6" t="s">
        <v>22939</v>
      </c>
      <c r="D11222" s="12">
        <v>6</v>
      </c>
    </row>
    <row r="11223" spans="1:4" x14ac:dyDescent="0.2">
      <c r="A11223" s="6" t="s">
        <v>9612</v>
      </c>
      <c r="B11223" s="6" t="s">
        <v>9613</v>
      </c>
      <c r="C11223" s="6" t="s">
        <v>9614</v>
      </c>
      <c r="D11223" s="12">
        <v>1</v>
      </c>
    </row>
    <row r="11224" spans="1:4" x14ac:dyDescent="0.2">
      <c r="A11224" s="6" t="s">
        <v>9612</v>
      </c>
      <c r="B11224" s="6" t="s">
        <v>9615</v>
      </c>
      <c r="C11224" s="6" t="s">
        <v>9616</v>
      </c>
      <c r="D11224" s="12">
        <v>1</v>
      </c>
    </row>
    <row r="11225" spans="1:4" x14ac:dyDescent="0.2">
      <c r="A11225" s="6" t="s">
        <v>9612</v>
      </c>
      <c r="B11225" s="6" t="s">
        <v>9617</v>
      </c>
      <c r="C11225" s="6" t="s">
        <v>9618</v>
      </c>
      <c r="D11225" s="12">
        <v>1</v>
      </c>
    </row>
    <row r="11226" spans="1:4" x14ac:dyDescent="0.2">
      <c r="A11226" s="6" t="s">
        <v>9612</v>
      </c>
      <c r="B11226" s="6" t="s">
        <v>9619</v>
      </c>
      <c r="C11226" s="6" t="s">
        <v>9620</v>
      </c>
      <c r="D11226" s="12">
        <v>1</v>
      </c>
    </row>
    <row r="11227" spans="1:4" x14ac:dyDescent="0.2">
      <c r="A11227" s="6" t="s">
        <v>9612</v>
      </c>
      <c r="B11227" s="6" t="s">
        <v>22940</v>
      </c>
      <c r="C11227" s="6" t="s">
        <v>22941</v>
      </c>
      <c r="D11227" s="12">
        <v>1</v>
      </c>
    </row>
    <row r="11228" spans="1:4" x14ac:dyDescent="0.2">
      <c r="A11228" s="6" t="s">
        <v>9612</v>
      </c>
      <c r="B11228" s="6" t="s">
        <v>22942</v>
      </c>
      <c r="C11228" s="6" t="s">
        <v>22943</v>
      </c>
      <c r="D11228" s="12">
        <v>1</v>
      </c>
    </row>
    <row r="11229" spans="1:4" x14ac:dyDescent="0.2">
      <c r="A11229" s="6" t="s">
        <v>9612</v>
      </c>
      <c r="B11229" s="6" t="s">
        <v>9621</v>
      </c>
      <c r="C11229" s="6" t="s">
        <v>9622</v>
      </c>
      <c r="D11229" s="12">
        <v>1</v>
      </c>
    </row>
    <row r="11230" spans="1:4" x14ac:dyDescent="0.2">
      <c r="A11230" s="6" t="s">
        <v>9612</v>
      </c>
      <c r="B11230" s="6" t="s">
        <v>9623</v>
      </c>
      <c r="C11230" s="6" t="s">
        <v>9624</v>
      </c>
      <c r="D11230" s="12">
        <v>1</v>
      </c>
    </row>
    <row r="11231" spans="1:4" x14ac:dyDescent="0.2">
      <c r="A11231" s="6" t="s">
        <v>9612</v>
      </c>
      <c r="B11231" s="6" t="s">
        <v>9625</v>
      </c>
      <c r="C11231" s="6" t="s">
        <v>9626</v>
      </c>
      <c r="D11231" s="12">
        <v>1</v>
      </c>
    </row>
    <row r="11232" spans="1:4" x14ac:dyDescent="0.2">
      <c r="A11232" s="6" t="s">
        <v>9612</v>
      </c>
      <c r="B11232" s="6" t="s">
        <v>9627</v>
      </c>
      <c r="C11232" s="6" t="s">
        <v>9628</v>
      </c>
      <c r="D11232" s="12">
        <v>1</v>
      </c>
    </row>
    <row r="11233" spans="1:4" x14ac:dyDescent="0.2">
      <c r="A11233" s="6" t="s">
        <v>9612</v>
      </c>
      <c r="B11233" s="6" t="s">
        <v>9629</v>
      </c>
      <c r="C11233" s="6" t="s">
        <v>9630</v>
      </c>
      <c r="D11233" s="12">
        <v>1</v>
      </c>
    </row>
    <row r="11234" spans="1:4" x14ac:dyDescent="0.2">
      <c r="A11234" s="6" t="s">
        <v>9612</v>
      </c>
      <c r="B11234" s="6" t="s">
        <v>9631</v>
      </c>
      <c r="C11234" s="6" t="s">
        <v>9632</v>
      </c>
      <c r="D11234" s="12">
        <v>1</v>
      </c>
    </row>
    <row r="11235" spans="1:4" x14ac:dyDescent="0.2">
      <c r="A11235" s="6" t="s">
        <v>9612</v>
      </c>
      <c r="B11235" s="6" t="s">
        <v>9633</v>
      </c>
      <c r="C11235" s="6" t="s">
        <v>9634</v>
      </c>
      <c r="D11235" s="12">
        <v>1</v>
      </c>
    </row>
    <row r="11236" spans="1:4" x14ac:dyDescent="0.2">
      <c r="A11236" s="6" t="s">
        <v>9612</v>
      </c>
      <c r="B11236" s="6" t="s">
        <v>22944</v>
      </c>
      <c r="C11236" s="6" t="s">
        <v>22945</v>
      </c>
      <c r="D11236" s="12">
        <v>1</v>
      </c>
    </row>
    <row r="11237" spans="1:4" x14ac:dyDescent="0.2">
      <c r="A11237" s="6" t="s">
        <v>9612</v>
      </c>
      <c r="B11237" s="6" t="s">
        <v>22946</v>
      </c>
      <c r="C11237" s="6" t="s">
        <v>22947</v>
      </c>
      <c r="D11237" s="12">
        <v>1</v>
      </c>
    </row>
    <row r="11238" spans="1:4" x14ac:dyDescent="0.2">
      <c r="A11238" s="6" t="s">
        <v>9612</v>
      </c>
      <c r="B11238" s="6" t="s">
        <v>9635</v>
      </c>
      <c r="C11238" s="6" t="s">
        <v>9636</v>
      </c>
      <c r="D11238" s="12">
        <v>1</v>
      </c>
    </row>
    <row r="11239" spans="1:4" x14ac:dyDescent="0.2">
      <c r="A11239" s="6" t="s">
        <v>9612</v>
      </c>
      <c r="B11239" s="6" t="s">
        <v>9637</v>
      </c>
      <c r="C11239" s="6" t="s">
        <v>9638</v>
      </c>
      <c r="D11239" s="12">
        <v>1</v>
      </c>
    </row>
    <row r="11240" spans="1:4" x14ac:dyDescent="0.2">
      <c r="A11240" s="6" t="s">
        <v>9612</v>
      </c>
      <c r="B11240" s="6" t="s">
        <v>22948</v>
      </c>
      <c r="C11240" s="6" t="s">
        <v>22949</v>
      </c>
      <c r="D11240" s="12">
        <v>1</v>
      </c>
    </row>
    <row r="11241" spans="1:4" x14ac:dyDescent="0.2">
      <c r="A11241" s="6" t="s">
        <v>9612</v>
      </c>
      <c r="B11241" s="6" t="s">
        <v>22950</v>
      </c>
      <c r="C11241" s="6" t="s">
        <v>22951</v>
      </c>
      <c r="D11241" s="12">
        <v>1</v>
      </c>
    </row>
    <row r="11242" spans="1:4" x14ac:dyDescent="0.2">
      <c r="A11242" s="6" t="s">
        <v>9612</v>
      </c>
      <c r="B11242" s="6" t="s">
        <v>9639</v>
      </c>
      <c r="C11242" s="6" t="s">
        <v>9640</v>
      </c>
      <c r="D11242" s="12">
        <v>1</v>
      </c>
    </row>
    <row r="11243" spans="1:4" x14ac:dyDescent="0.2">
      <c r="A11243" s="6" t="s">
        <v>9612</v>
      </c>
      <c r="B11243" s="6" t="s">
        <v>22952</v>
      </c>
      <c r="C11243" s="6" t="s">
        <v>22953</v>
      </c>
      <c r="D11243" s="12">
        <v>1</v>
      </c>
    </row>
    <row r="11244" spans="1:4" x14ac:dyDescent="0.2">
      <c r="A11244" s="6" t="s">
        <v>9612</v>
      </c>
      <c r="B11244" s="6" t="s">
        <v>9641</v>
      </c>
      <c r="C11244" s="6" t="s">
        <v>9642</v>
      </c>
      <c r="D11244" s="12">
        <v>1</v>
      </c>
    </row>
    <row r="11245" spans="1:4" x14ac:dyDescent="0.2">
      <c r="A11245" s="6" t="s">
        <v>9612</v>
      </c>
      <c r="B11245" s="6" t="s">
        <v>22954</v>
      </c>
      <c r="C11245" s="6" t="s">
        <v>22955</v>
      </c>
      <c r="D11245" s="12">
        <v>1</v>
      </c>
    </row>
    <row r="11246" spans="1:4" x14ac:dyDescent="0.2">
      <c r="A11246" s="6" t="s">
        <v>9612</v>
      </c>
      <c r="B11246" s="6" t="s">
        <v>22956</v>
      </c>
      <c r="C11246" s="6" t="s">
        <v>22957</v>
      </c>
      <c r="D11246" s="12">
        <v>1</v>
      </c>
    </row>
    <row r="11247" spans="1:4" x14ac:dyDescent="0.2">
      <c r="A11247" s="6" t="s">
        <v>9612</v>
      </c>
      <c r="B11247" s="6" t="s">
        <v>9643</v>
      </c>
      <c r="C11247" s="6" t="s">
        <v>9644</v>
      </c>
      <c r="D11247" s="12">
        <v>1</v>
      </c>
    </row>
    <row r="11248" spans="1:4" x14ac:dyDescent="0.2">
      <c r="A11248" s="6" t="s">
        <v>9612</v>
      </c>
      <c r="B11248" s="6" t="s">
        <v>22958</v>
      </c>
      <c r="C11248" s="6" t="s">
        <v>22959</v>
      </c>
      <c r="D11248" s="12">
        <v>1</v>
      </c>
    </row>
    <row r="11249" spans="1:4" x14ac:dyDescent="0.2">
      <c r="A11249" s="6" t="s">
        <v>9612</v>
      </c>
      <c r="B11249" s="6" t="s">
        <v>9645</v>
      </c>
      <c r="C11249" s="6" t="s">
        <v>9646</v>
      </c>
      <c r="D11249" s="12">
        <v>1</v>
      </c>
    </row>
    <row r="11250" spans="1:4" x14ac:dyDescent="0.2">
      <c r="A11250" s="6" t="s">
        <v>9612</v>
      </c>
      <c r="B11250" s="6" t="s">
        <v>22960</v>
      </c>
      <c r="C11250" s="6" t="s">
        <v>22961</v>
      </c>
      <c r="D11250" s="12">
        <v>1</v>
      </c>
    </row>
    <row r="11251" spans="1:4" x14ac:dyDescent="0.2">
      <c r="A11251" s="6" t="s">
        <v>9612</v>
      </c>
      <c r="B11251" s="6" t="s">
        <v>9647</v>
      </c>
      <c r="C11251" s="6" t="s">
        <v>9648</v>
      </c>
      <c r="D11251" s="12">
        <v>1</v>
      </c>
    </row>
    <row r="11252" spans="1:4" x14ac:dyDescent="0.2">
      <c r="A11252" s="6" t="s">
        <v>9612</v>
      </c>
      <c r="B11252" s="6" t="s">
        <v>9649</v>
      </c>
      <c r="C11252" s="6" t="s">
        <v>9650</v>
      </c>
      <c r="D11252" s="12">
        <v>1</v>
      </c>
    </row>
    <row r="11253" spans="1:4" x14ac:dyDescent="0.2">
      <c r="A11253" s="6" t="s">
        <v>9612</v>
      </c>
      <c r="B11253" s="6" t="s">
        <v>22962</v>
      </c>
      <c r="C11253" s="6" t="s">
        <v>22963</v>
      </c>
      <c r="D11253" s="12">
        <v>1</v>
      </c>
    </row>
    <row r="11254" spans="1:4" x14ac:dyDescent="0.2">
      <c r="A11254" s="6" t="s">
        <v>9612</v>
      </c>
      <c r="B11254" s="6" t="s">
        <v>22964</v>
      </c>
      <c r="C11254" s="6" t="s">
        <v>22965</v>
      </c>
      <c r="D11254" s="12">
        <v>1</v>
      </c>
    </row>
    <row r="11255" spans="1:4" x14ac:dyDescent="0.2">
      <c r="A11255" s="6" t="s">
        <v>9612</v>
      </c>
      <c r="B11255" s="6" t="s">
        <v>22966</v>
      </c>
      <c r="C11255" s="6" t="s">
        <v>22967</v>
      </c>
      <c r="D11255" s="12">
        <v>1</v>
      </c>
    </row>
    <row r="11256" spans="1:4" x14ac:dyDescent="0.2">
      <c r="A11256" s="6" t="s">
        <v>9612</v>
      </c>
      <c r="B11256" s="6" t="s">
        <v>22968</v>
      </c>
      <c r="C11256" s="6" t="s">
        <v>22969</v>
      </c>
      <c r="D11256" s="12">
        <v>1</v>
      </c>
    </row>
    <row r="11257" spans="1:4" x14ac:dyDescent="0.2">
      <c r="A11257" s="6" t="s">
        <v>9612</v>
      </c>
      <c r="B11257" s="6" t="s">
        <v>22970</v>
      </c>
      <c r="C11257" s="6" t="s">
        <v>22971</v>
      </c>
      <c r="D11257" s="12">
        <v>1</v>
      </c>
    </row>
    <row r="11258" spans="1:4" x14ac:dyDescent="0.2">
      <c r="A11258" s="6" t="s">
        <v>9612</v>
      </c>
      <c r="B11258" s="6" t="s">
        <v>22972</v>
      </c>
      <c r="C11258" s="6" t="s">
        <v>22973</v>
      </c>
      <c r="D11258" s="12">
        <v>1</v>
      </c>
    </row>
    <row r="11259" spans="1:4" x14ac:dyDescent="0.2">
      <c r="A11259" s="6" t="s">
        <v>9612</v>
      </c>
      <c r="B11259" s="6" t="s">
        <v>22974</v>
      </c>
      <c r="C11259" s="6" t="s">
        <v>22975</v>
      </c>
      <c r="D11259" s="12">
        <v>1</v>
      </c>
    </row>
    <row r="11260" spans="1:4" x14ac:dyDescent="0.2">
      <c r="A11260" s="6" t="s">
        <v>9612</v>
      </c>
      <c r="B11260" s="6" t="s">
        <v>22976</v>
      </c>
      <c r="C11260" s="6" t="s">
        <v>22977</v>
      </c>
      <c r="D11260" s="12">
        <v>1</v>
      </c>
    </row>
    <row r="11261" spans="1:4" x14ac:dyDescent="0.2">
      <c r="A11261" s="6" t="s">
        <v>9612</v>
      </c>
      <c r="B11261" s="6" t="s">
        <v>22978</v>
      </c>
      <c r="C11261" s="6" t="s">
        <v>22979</v>
      </c>
      <c r="D11261" s="12">
        <v>1</v>
      </c>
    </row>
    <row r="11262" spans="1:4" x14ac:dyDescent="0.2">
      <c r="A11262" s="6" t="s">
        <v>9612</v>
      </c>
      <c r="B11262" s="6" t="s">
        <v>22980</v>
      </c>
      <c r="C11262" s="6" t="s">
        <v>22981</v>
      </c>
      <c r="D11262" s="12">
        <v>1</v>
      </c>
    </row>
    <row r="11263" spans="1:4" x14ac:dyDescent="0.2">
      <c r="A11263" s="6" t="s">
        <v>9612</v>
      </c>
      <c r="B11263" s="6" t="s">
        <v>22982</v>
      </c>
      <c r="C11263" s="6" t="s">
        <v>22983</v>
      </c>
      <c r="D11263" s="12">
        <v>1</v>
      </c>
    </row>
    <row r="11264" spans="1:4" x14ac:dyDescent="0.2">
      <c r="A11264" s="6" t="s">
        <v>9612</v>
      </c>
      <c r="B11264" s="6" t="s">
        <v>22984</v>
      </c>
      <c r="C11264" s="6" t="s">
        <v>22985</v>
      </c>
      <c r="D11264" s="12">
        <v>1</v>
      </c>
    </row>
    <row r="11265" spans="1:4" x14ac:dyDescent="0.2">
      <c r="A11265" s="6" t="s">
        <v>9612</v>
      </c>
      <c r="B11265" s="6" t="s">
        <v>22986</v>
      </c>
      <c r="C11265" s="6" t="s">
        <v>22987</v>
      </c>
      <c r="D11265" s="12">
        <v>1</v>
      </c>
    </row>
    <row r="11266" spans="1:4" x14ac:dyDescent="0.2">
      <c r="A11266" s="6" t="s">
        <v>9612</v>
      </c>
      <c r="B11266" s="6" t="s">
        <v>22988</v>
      </c>
      <c r="C11266" s="6" t="s">
        <v>22989</v>
      </c>
      <c r="D11266" s="12">
        <v>1</v>
      </c>
    </row>
    <row r="11267" spans="1:4" x14ac:dyDescent="0.2">
      <c r="A11267" s="6" t="s">
        <v>9612</v>
      </c>
      <c r="B11267" s="6" t="s">
        <v>22990</v>
      </c>
      <c r="C11267" s="6" t="s">
        <v>22991</v>
      </c>
      <c r="D11267" s="12">
        <v>1</v>
      </c>
    </row>
    <row r="11268" spans="1:4" x14ac:dyDescent="0.2">
      <c r="A11268" s="6" t="s">
        <v>9612</v>
      </c>
      <c r="B11268" s="6" t="s">
        <v>22992</v>
      </c>
      <c r="C11268" s="6" t="s">
        <v>22993</v>
      </c>
      <c r="D11268" s="12">
        <v>1</v>
      </c>
    </row>
    <row r="11269" spans="1:4" x14ac:dyDescent="0.2">
      <c r="A11269" s="6" t="s">
        <v>9612</v>
      </c>
      <c r="B11269" s="6" t="s">
        <v>22994</v>
      </c>
      <c r="C11269" s="6" t="s">
        <v>22995</v>
      </c>
      <c r="D11269" s="12">
        <v>1</v>
      </c>
    </row>
    <row r="11270" spans="1:4" x14ac:dyDescent="0.2">
      <c r="A11270" s="6" t="s">
        <v>9612</v>
      </c>
      <c r="B11270" s="6" t="s">
        <v>22996</v>
      </c>
      <c r="C11270" s="6" t="s">
        <v>22997</v>
      </c>
      <c r="D11270" s="12">
        <v>1</v>
      </c>
    </row>
    <row r="11271" spans="1:4" x14ac:dyDescent="0.2">
      <c r="A11271" s="6" t="s">
        <v>9612</v>
      </c>
      <c r="B11271" s="6" t="s">
        <v>22998</v>
      </c>
      <c r="C11271" s="6" t="s">
        <v>22999</v>
      </c>
      <c r="D11271" s="12">
        <v>1</v>
      </c>
    </row>
    <row r="11272" spans="1:4" x14ac:dyDescent="0.2">
      <c r="A11272" s="6" t="s">
        <v>9612</v>
      </c>
      <c r="B11272" s="6" t="s">
        <v>23000</v>
      </c>
      <c r="C11272" s="6" t="s">
        <v>23001</v>
      </c>
      <c r="D11272" s="12">
        <v>1</v>
      </c>
    </row>
    <row r="11273" spans="1:4" x14ac:dyDescent="0.2">
      <c r="A11273" s="6" t="s">
        <v>9612</v>
      </c>
      <c r="B11273" s="6" t="s">
        <v>23002</v>
      </c>
      <c r="C11273" s="6" t="s">
        <v>23003</v>
      </c>
      <c r="D11273" s="12">
        <v>1</v>
      </c>
    </row>
    <row r="11274" spans="1:4" x14ac:dyDescent="0.2">
      <c r="A11274" s="6" t="s">
        <v>9612</v>
      </c>
      <c r="B11274" s="6" t="s">
        <v>23004</v>
      </c>
      <c r="C11274" s="6" t="s">
        <v>23005</v>
      </c>
      <c r="D11274" s="12">
        <v>1</v>
      </c>
    </row>
    <row r="11275" spans="1:4" x14ac:dyDescent="0.2">
      <c r="A11275" s="6" t="s">
        <v>9612</v>
      </c>
      <c r="B11275" s="6" t="s">
        <v>23006</v>
      </c>
      <c r="C11275" s="6" t="s">
        <v>23007</v>
      </c>
      <c r="D11275" s="12">
        <v>1</v>
      </c>
    </row>
    <row r="11276" spans="1:4" x14ac:dyDescent="0.2">
      <c r="A11276" s="6" t="s">
        <v>9612</v>
      </c>
      <c r="B11276" s="6" t="s">
        <v>23008</v>
      </c>
      <c r="C11276" s="6" t="s">
        <v>23009</v>
      </c>
      <c r="D11276" s="12">
        <v>1</v>
      </c>
    </row>
    <row r="11277" spans="1:4" x14ac:dyDescent="0.2">
      <c r="A11277" s="6" t="s">
        <v>9612</v>
      </c>
      <c r="B11277" s="6" t="s">
        <v>23010</v>
      </c>
      <c r="C11277" s="6" t="s">
        <v>23011</v>
      </c>
      <c r="D11277" s="12">
        <v>1</v>
      </c>
    </row>
    <row r="11278" spans="1:4" x14ac:dyDescent="0.2">
      <c r="A11278" s="6" t="s">
        <v>9612</v>
      </c>
      <c r="B11278" s="6" t="s">
        <v>23012</v>
      </c>
      <c r="C11278" s="6" t="s">
        <v>23013</v>
      </c>
      <c r="D11278" s="12">
        <v>1</v>
      </c>
    </row>
    <row r="11279" spans="1:4" x14ac:dyDescent="0.2">
      <c r="A11279" s="6" t="s">
        <v>9612</v>
      </c>
      <c r="B11279" s="6" t="s">
        <v>23014</v>
      </c>
      <c r="C11279" s="6" t="s">
        <v>23015</v>
      </c>
      <c r="D11279" s="12">
        <v>1</v>
      </c>
    </row>
    <row r="11280" spans="1:4" x14ac:dyDescent="0.2">
      <c r="A11280" s="6" t="s">
        <v>9612</v>
      </c>
      <c r="B11280" s="6" t="s">
        <v>23016</v>
      </c>
      <c r="C11280" s="6" t="s">
        <v>23017</v>
      </c>
      <c r="D11280" s="12">
        <v>1</v>
      </c>
    </row>
    <row r="11281" spans="1:4" x14ac:dyDescent="0.2">
      <c r="A11281" s="6" t="s">
        <v>9612</v>
      </c>
      <c r="B11281" s="6" t="s">
        <v>23018</v>
      </c>
      <c r="C11281" s="6" t="s">
        <v>23019</v>
      </c>
      <c r="D11281" s="12">
        <v>1</v>
      </c>
    </row>
    <row r="11282" spans="1:4" x14ac:dyDescent="0.2">
      <c r="A11282" s="6" t="s">
        <v>9612</v>
      </c>
      <c r="B11282" s="6" t="s">
        <v>23020</v>
      </c>
      <c r="C11282" s="6" t="s">
        <v>23021</v>
      </c>
      <c r="D11282" s="12">
        <v>1</v>
      </c>
    </row>
    <row r="11283" spans="1:4" x14ac:dyDescent="0.2">
      <c r="A11283" s="6" t="s">
        <v>9612</v>
      </c>
      <c r="B11283" s="6" t="s">
        <v>23022</v>
      </c>
      <c r="C11283" s="6" t="s">
        <v>23023</v>
      </c>
      <c r="D11283" s="12">
        <v>1</v>
      </c>
    </row>
    <row r="11284" spans="1:4" x14ac:dyDescent="0.2">
      <c r="A11284" s="6" t="s">
        <v>9612</v>
      </c>
      <c r="B11284" s="6" t="s">
        <v>23024</v>
      </c>
      <c r="C11284" s="6" t="s">
        <v>23025</v>
      </c>
      <c r="D11284" s="12">
        <v>1</v>
      </c>
    </row>
    <row r="11285" spans="1:4" x14ac:dyDescent="0.2">
      <c r="A11285" s="6" t="s">
        <v>9612</v>
      </c>
      <c r="B11285" s="6" t="s">
        <v>23026</v>
      </c>
      <c r="C11285" s="6" t="s">
        <v>23027</v>
      </c>
      <c r="D11285" s="12">
        <v>1</v>
      </c>
    </row>
    <row r="11286" spans="1:4" x14ac:dyDescent="0.2">
      <c r="A11286" s="6" t="s">
        <v>9612</v>
      </c>
      <c r="B11286" s="6" t="s">
        <v>23028</v>
      </c>
      <c r="C11286" s="6" t="s">
        <v>23029</v>
      </c>
      <c r="D11286" s="12">
        <v>1</v>
      </c>
    </row>
    <row r="11287" spans="1:4" x14ac:dyDescent="0.2">
      <c r="A11287" s="6" t="s">
        <v>9612</v>
      </c>
      <c r="B11287" s="6" t="s">
        <v>23030</v>
      </c>
      <c r="C11287" s="6" t="s">
        <v>23031</v>
      </c>
      <c r="D11287" s="12">
        <v>1</v>
      </c>
    </row>
    <row r="11288" spans="1:4" x14ac:dyDescent="0.2">
      <c r="A11288" s="6" t="s">
        <v>9612</v>
      </c>
      <c r="B11288" s="6" t="s">
        <v>23032</v>
      </c>
      <c r="C11288" s="6" t="s">
        <v>23033</v>
      </c>
      <c r="D11288" s="12">
        <v>1</v>
      </c>
    </row>
    <row r="11289" spans="1:4" x14ac:dyDescent="0.2">
      <c r="A11289" s="6" t="s">
        <v>9612</v>
      </c>
      <c r="B11289" s="6" t="s">
        <v>23034</v>
      </c>
      <c r="C11289" s="6" t="s">
        <v>23035</v>
      </c>
      <c r="D11289" s="12">
        <v>1</v>
      </c>
    </row>
    <row r="11290" spans="1:4" x14ac:dyDescent="0.2">
      <c r="A11290" s="6" t="s">
        <v>9612</v>
      </c>
      <c r="B11290" s="6" t="s">
        <v>23036</v>
      </c>
      <c r="C11290" s="6" t="s">
        <v>23037</v>
      </c>
      <c r="D11290" s="12">
        <v>1</v>
      </c>
    </row>
    <row r="11291" spans="1:4" x14ac:dyDescent="0.2">
      <c r="A11291" s="6" t="s">
        <v>9612</v>
      </c>
      <c r="B11291" s="6" t="s">
        <v>23038</v>
      </c>
      <c r="C11291" s="6" t="s">
        <v>23039</v>
      </c>
      <c r="D11291" s="12">
        <v>1</v>
      </c>
    </row>
    <row r="11292" spans="1:4" x14ac:dyDescent="0.2">
      <c r="A11292" s="6" t="s">
        <v>9612</v>
      </c>
      <c r="B11292" s="6" t="s">
        <v>23040</v>
      </c>
      <c r="C11292" s="6" t="s">
        <v>23041</v>
      </c>
      <c r="D11292" s="12">
        <v>1</v>
      </c>
    </row>
    <row r="11293" spans="1:4" x14ac:dyDescent="0.2">
      <c r="A11293" s="6" t="s">
        <v>9612</v>
      </c>
      <c r="B11293" s="6" t="s">
        <v>23042</v>
      </c>
      <c r="C11293" s="6" t="s">
        <v>23043</v>
      </c>
      <c r="D11293" s="12">
        <v>1</v>
      </c>
    </row>
    <row r="11294" spans="1:4" x14ac:dyDescent="0.2">
      <c r="A11294" s="6" t="s">
        <v>9612</v>
      </c>
      <c r="B11294" s="6" t="s">
        <v>23044</v>
      </c>
      <c r="C11294" s="6" t="s">
        <v>23045</v>
      </c>
      <c r="D11294" s="12">
        <v>1</v>
      </c>
    </row>
    <row r="11295" spans="1:4" x14ac:dyDescent="0.2">
      <c r="A11295" s="6" t="s">
        <v>9612</v>
      </c>
      <c r="B11295" s="6" t="s">
        <v>23046</v>
      </c>
      <c r="C11295" s="6" t="s">
        <v>23047</v>
      </c>
      <c r="D11295" s="12">
        <v>1</v>
      </c>
    </row>
    <row r="11296" spans="1:4" x14ac:dyDescent="0.2">
      <c r="A11296" s="6" t="s">
        <v>9612</v>
      </c>
      <c r="B11296" s="6" t="s">
        <v>23048</v>
      </c>
      <c r="C11296" s="6" t="s">
        <v>23049</v>
      </c>
      <c r="D11296" s="12">
        <v>1</v>
      </c>
    </row>
    <row r="11297" spans="1:4" x14ac:dyDescent="0.2">
      <c r="A11297" s="6" t="s">
        <v>9612</v>
      </c>
      <c r="B11297" s="6" t="s">
        <v>23050</v>
      </c>
      <c r="C11297" s="6" t="s">
        <v>23051</v>
      </c>
      <c r="D11297" s="12">
        <v>1</v>
      </c>
    </row>
    <row r="11298" spans="1:4" x14ac:dyDescent="0.2">
      <c r="A11298" s="6" t="s">
        <v>9612</v>
      </c>
      <c r="B11298" s="6" t="s">
        <v>23052</v>
      </c>
      <c r="C11298" s="6" t="s">
        <v>23053</v>
      </c>
      <c r="D11298" s="12">
        <v>1</v>
      </c>
    </row>
    <row r="11299" spans="1:4" x14ac:dyDescent="0.2">
      <c r="A11299" s="6" t="s">
        <v>9612</v>
      </c>
      <c r="B11299" s="6" t="s">
        <v>23054</v>
      </c>
      <c r="C11299" s="6" t="s">
        <v>23005</v>
      </c>
      <c r="D11299" s="12">
        <v>1</v>
      </c>
    </row>
    <row r="11300" spans="1:4" x14ac:dyDescent="0.2">
      <c r="A11300" s="6" t="s">
        <v>9612</v>
      </c>
      <c r="B11300" s="6" t="s">
        <v>23055</v>
      </c>
      <c r="C11300" s="6" t="s">
        <v>23056</v>
      </c>
      <c r="D11300" s="12">
        <v>1</v>
      </c>
    </row>
    <row r="11301" spans="1:4" x14ac:dyDescent="0.2">
      <c r="A11301" s="6" t="s">
        <v>9612</v>
      </c>
      <c r="B11301" s="6" t="s">
        <v>23057</v>
      </c>
      <c r="C11301" s="6" t="s">
        <v>23058</v>
      </c>
      <c r="D11301" s="12">
        <v>1</v>
      </c>
    </row>
    <row r="11302" spans="1:4" x14ac:dyDescent="0.2">
      <c r="A11302" s="6" t="s">
        <v>9612</v>
      </c>
      <c r="B11302" s="6" t="s">
        <v>23059</v>
      </c>
      <c r="C11302" s="6" t="s">
        <v>23060</v>
      </c>
      <c r="D11302" s="12">
        <v>1</v>
      </c>
    </row>
    <row r="11303" spans="1:4" x14ac:dyDescent="0.2">
      <c r="A11303" s="6" t="s">
        <v>9612</v>
      </c>
      <c r="B11303" s="6" t="s">
        <v>23061</v>
      </c>
      <c r="C11303" s="6" t="s">
        <v>23062</v>
      </c>
      <c r="D11303" s="12">
        <v>1</v>
      </c>
    </row>
    <row r="11304" spans="1:4" x14ac:dyDescent="0.2">
      <c r="A11304" s="6" t="s">
        <v>9612</v>
      </c>
      <c r="B11304" s="6" t="s">
        <v>23063</v>
      </c>
      <c r="C11304" s="6" t="s">
        <v>23064</v>
      </c>
      <c r="D11304" s="12">
        <v>1</v>
      </c>
    </row>
    <row r="11305" spans="1:4" x14ac:dyDescent="0.2">
      <c r="A11305" s="6" t="s">
        <v>9612</v>
      </c>
      <c r="B11305" s="6" t="s">
        <v>23065</v>
      </c>
      <c r="C11305" s="6" t="s">
        <v>23066</v>
      </c>
      <c r="D11305" s="12">
        <v>1</v>
      </c>
    </row>
    <row r="11306" spans="1:4" x14ac:dyDescent="0.2">
      <c r="A11306" s="6" t="s">
        <v>9612</v>
      </c>
      <c r="B11306" s="6" t="s">
        <v>23067</v>
      </c>
      <c r="C11306" s="6" t="s">
        <v>23068</v>
      </c>
      <c r="D11306" s="12">
        <v>1</v>
      </c>
    </row>
    <row r="11307" spans="1:4" x14ac:dyDescent="0.2">
      <c r="A11307" s="6" t="s">
        <v>9612</v>
      </c>
      <c r="B11307" s="6" t="s">
        <v>23069</v>
      </c>
      <c r="C11307" s="6" t="s">
        <v>23070</v>
      </c>
      <c r="D11307" s="12">
        <v>1</v>
      </c>
    </row>
    <row r="11308" spans="1:4" x14ac:dyDescent="0.2">
      <c r="A11308" s="6" t="s">
        <v>9612</v>
      </c>
      <c r="B11308" s="6" t="s">
        <v>23071</v>
      </c>
      <c r="C11308" s="6" t="s">
        <v>23072</v>
      </c>
      <c r="D11308" s="12">
        <v>1</v>
      </c>
    </row>
    <row r="11309" spans="1:4" x14ac:dyDescent="0.2">
      <c r="A11309" s="6" t="s">
        <v>9612</v>
      </c>
      <c r="B11309" s="6" t="s">
        <v>23073</v>
      </c>
      <c r="C11309" s="6" t="s">
        <v>23074</v>
      </c>
      <c r="D11309" s="12">
        <v>1</v>
      </c>
    </row>
    <row r="11310" spans="1:4" x14ac:dyDescent="0.2">
      <c r="A11310" s="6" t="s">
        <v>9612</v>
      </c>
      <c r="B11310" s="6" t="s">
        <v>23075</v>
      </c>
      <c r="C11310" s="6" t="s">
        <v>23076</v>
      </c>
      <c r="D11310" s="12">
        <v>1</v>
      </c>
    </row>
    <row r="11311" spans="1:4" x14ac:dyDescent="0.2">
      <c r="A11311" s="6" t="s">
        <v>9612</v>
      </c>
      <c r="B11311" s="6" t="s">
        <v>23077</v>
      </c>
      <c r="C11311" s="6" t="s">
        <v>23078</v>
      </c>
      <c r="D11311" s="12">
        <v>1</v>
      </c>
    </row>
    <row r="11312" spans="1:4" x14ac:dyDescent="0.2">
      <c r="A11312" s="6" t="s">
        <v>9612</v>
      </c>
      <c r="B11312" s="6" t="s">
        <v>23079</v>
      </c>
      <c r="C11312" s="6" t="s">
        <v>23080</v>
      </c>
      <c r="D11312" s="12">
        <v>1</v>
      </c>
    </row>
    <row r="11313" spans="1:4" x14ac:dyDescent="0.2">
      <c r="A11313" s="6" t="s">
        <v>9612</v>
      </c>
      <c r="B11313" s="6" t="s">
        <v>23081</v>
      </c>
      <c r="C11313" s="6" t="s">
        <v>23082</v>
      </c>
      <c r="D11313" s="12">
        <v>1</v>
      </c>
    </row>
    <row r="11314" spans="1:4" x14ac:dyDescent="0.2">
      <c r="A11314" s="6" t="s">
        <v>9612</v>
      </c>
      <c r="B11314" s="6" t="s">
        <v>23083</v>
      </c>
      <c r="C11314" s="6" t="s">
        <v>23084</v>
      </c>
      <c r="D11314" s="12">
        <v>1</v>
      </c>
    </row>
    <row r="11315" spans="1:4" x14ac:dyDescent="0.2">
      <c r="A11315" s="6" t="s">
        <v>9612</v>
      </c>
      <c r="B11315" s="6" t="s">
        <v>23085</v>
      </c>
      <c r="C11315" s="6" t="s">
        <v>23086</v>
      </c>
      <c r="D11315" s="12">
        <v>1</v>
      </c>
    </row>
    <row r="11316" spans="1:4" x14ac:dyDescent="0.2">
      <c r="A11316" s="6" t="s">
        <v>9612</v>
      </c>
      <c r="B11316" s="6" t="s">
        <v>23087</v>
      </c>
      <c r="C11316" s="6" t="s">
        <v>23088</v>
      </c>
      <c r="D11316" s="12">
        <v>1</v>
      </c>
    </row>
    <row r="11317" spans="1:4" x14ac:dyDescent="0.2">
      <c r="A11317" s="6" t="s">
        <v>9612</v>
      </c>
      <c r="B11317" s="6" t="s">
        <v>23089</v>
      </c>
      <c r="C11317" s="6" t="s">
        <v>23090</v>
      </c>
      <c r="D11317" s="12">
        <v>1</v>
      </c>
    </row>
    <row r="11318" spans="1:4" x14ac:dyDescent="0.2">
      <c r="A11318" s="6" t="s">
        <v>9612</v>
      </c>
      <c r="B11318" s="6" t="s">
        <v>23091</v>
      </c>
      <c r="C11318" s="6" t="s">
        <v>23092</v>
      </c>
      <c r="D11318" s="12">
        <v>1</v>
      </c>
    </row>
    <row r="11319" spans="1:4" x14ac:dyDescent="0.2">
      <c r="A11319" s="6" t="s">
        <v>9612</v>
      </c>
      <c r="B11319" s="6" t="s">
        <v>23093</v>
      </c>
      <c r="C11319" s="6" t="s">
        <v>23094</v>
      </c>
      <c r="D11319" s="12">
        <v>1</v>
      </c>
    </row>
    <row r="11320" spans="1:4" x14ac:dyDescent="0.2">
      <c r="A11320" s="6" t="s">
        <v>9612</v>
      </c>
      <c r="B11320" s="6" t="s">
        <v>23095</v>
      </c>
      <c r="C11320" s="6" t="s">
        <v>23096</v>
      </c>
      <c r="D11320" s="12">
        <v>1</v>
      </c>
    </row>
    <row r="11321" spans="1:4" x14ac:dyDescent="0.2">
      <c r="A11321" s="6" t="s">
        <v>9612</v>
      </c>
      <c r="B11321" s="6" t="s">
        <v>23097</v>
      </c>
      <c r="C11321" s="6" t="s">
        <v>23098</v>
      </c>
      <c r="D11321" s="12">
        <v>1</v>
      </c>
    </row>
    <row r="11322" spans="1:4" x14ac:dyDescent="0.2">
      <c r="A11322" s="6" t="s">
        <v>9612</v>
      </c>
      <c r="B11322" s="6" t="s">
        <v>23099</v>
      </c>
      <c r="C11322" s="6" t="s">
        <v>23100</v>
      </c>
      <c r="D11322" s="12">
        <v>1</v>
      </c>
    </row>
    <row r="11323" spans="1:4" x14ac:dyDescent="0.2">
      <c r="A11323" s="6" t="s">
        <v>9612</v>
      </c>
      <c r="B11323" s="6" t="s">
        <v>23101</v>
      </c>
      <c r="C11323" s="6" t="s">
        <v>23102</v>
      </c>
      <c r="D11323" s="12">
        <v>1</v>
      </c>
    </row>
    <row r="11324" spans="1:4" x14ac:dyDescent="0.2">
      <c r="A11324" s="6" t="s">
        <v>9612</v>
      </c>
      <c r="B11324" s="6" t="s">
        <v>23103</v>
      </c>
      <c r="C11324" s="6" t="s">
        <v>23104</v>
      </c>
      <c r="D11324" s="12">
        <v>1</v>
      </c>
    </row>
    <row r="11325" spans="1:4" x14ac:dyDescent="0.2">
      <c r="A11325" s="6" t="s">
        <v>9612</v>
      </c>
      <c r="B11325" s="6" t="s">
        <v>23105</v>
      </c>
      <c r="C11325" s="6" t="s">
        <v>23106</v>
      </c>
      <c r="D11325" s="12">
        <v>1</v>
      </c>
    </row>
    <row r="11326" spans="1:4" x14ac:dyDescent="0.2">
      <c r="A11326" s="6" t="s">
        <v>9612</v>
      </c>
      <c r="B11326" s="6" t="s">
        <v>23107</v>
      </c>
      <c r="C11326" s="6" t="s">
        <v>23108</v>
      </c>
      <c r="D11326" s="12">
        <v>1</v>
      </c>
    </row>
    <row r="11327" spans="1:4" x14ac:dyDescent="0.2">
      <c r="A11327" s="6" t="s">
        <v>9612</v>
      </c>
      <c r="B11327" s="6" t="s">
        <v>23109</v>
      </c>
      <c r="C11327" s="6" t="s">
        <v>23110</v>
      </c>
      <c r="D11327" s="12">
        <v>1</v>
      </c>
    </row>
    <row r="11328" spans="1:4" x14ac:dyDescent="0.2">
      <c r="A11328" s="6" t="s">
        <v>9612</v>
      </c>
      <c r="B11328" s="6" t="s">
        <v>23111</v>
      </c>
      <c r="C11328" s="6" t="s">
        <v>23112</v>
      </c>
      <c r="D11328" s="12">
        <v>1</v>
      </c>
    </row>
    <row r="11329" spans="1:4" x14ac:dyDescent="0.2">
      <c r="A11329" s="6" t="s">
        <v>9612</v>
      </c>
      <c r="B11329" s="6" t="s">
        <v>23113</v>
      </c>
      <c r="C11329" s="6" t="s">
        <v>23114</v>
      </c>
      <c r="D11329" s="12">
        <v>1</v>
      </c>
    </row>
    <row r="11330" spans="1:4" x14ac:dyDescent="0.2">
      <c r="A11330" s="6" t="s">
        <v>9612</v>
      </c>
      <c r="B11330" s="6" t="s">
        <v>23115</v>
      </c>
      <c r="C11330" s="6" t="s">
        <v>23116</v>
      </c>
      <c r="D11330" s="12">
        <v>1</v>
      </c>
    </row>
    <row r="11331" spans="1:4" x14ac:dyDescent="0.2">
      <c r="A11331" s="6" t="s">
        <v>9612</v>
      </c>
      <c r="B11331" s="6" t="s">
        <v>23117</v>
      </c>
      <c r="C11331" s="6" t="s">
        <v>23118</v>
      </c>
      <c r="D11331" s="12">
        <v>1</v>
      </c>
    </row>
    <row r="11332" spans="1:4" x14ac:dyDescent="0.2">
      <c r="A11332" s="6" t="s">
        <v>9612</v>
      </c>
      <c r="B11332" s="6" t="s">
        <v>23119</v>
      </c>
      <c r="C11332" s="6" t="s">
        <v>23120</v>
      </c>
      <c r="D11332" s="12">
        <v>1</v>
      </c>
    </row>
    <row r="11333" spans="1:4" x14ac:dyDescent="0.2">
      <c r="A11333" s="6" t="s">
        <v>9612</v>
      </c>
      <c r="B11333" s="6" t="s">
        <v>23121</v>
      </c>
      <c r="C11333" s="6" t="s">
        <v>23122</v>
      </c>
      <c r="D11333" s="12">
        <v>1</v>
      </c>
    </row>
    <row r="11334" spans="1:4" x14ac:dyDescent="0.2">
      <c r="A11334" s="6" t="s">
        <v>9612</v>
      </c>
      <c r="B11334" s="6" t="s">
        <v>23123</v>
      </c>
      <c r="C11334" s="6" t="s">
        <v>23124</v>
      </c>
      <c r="D11334" s="12">
        <v>1</v>
      </c>
    </row>
    <row r="11335" spans="1:4" x14ac:dyDescent="0.2">
      <c r="A11335" s="6" t="s">
        <v>9612</v>
      </c>
      <c r="B11335" s="6" t="s">
        <v>23125</v>
      </c>
      <c r="C11335" s="6" t="s">
        <v>23126</v>
      </c>
      <c r="D11335" s="12">
        <v>1</v>
      </c>
    </row>
    <row r="11336" spans="1:4" x14ac:dyDescent="0.2">
      <c r="A11336" s="6" t="s">
        <v>9612</v>
      </c>
      <c r="B11336" s="6" t="s">
        <v>23127</v>
      </c>
      <c r="C11336" s="6" t="s">
        <v>23128</v>
      </c>
      <c r="D11336" s="12">
        <v>1</v>
      </c>
    </row>
    <row r="11337" spans="1:4" x14ac:dyDescent="0.2">
      <c r="A11337" s="6" t="s">
        <v>9612</v>
      </c>
      <c r="B11337" s="6" t="s">
        <v>23129</v>
      </c>
      <c r="C11337" s="6" t="s">
        <v>23130</v>
      </c>
      <c r="D11337" s="12">
        <v>1</v>
      </c>
    </row>
    <row r="11338" spans="1:4" x14ac:dyDescent="0.2">
      <c r="A11338" s="6" t="s">
        <v>9612</v>
      </c>
      <c r="B11338" s="6" t="s">
        <v>23131</v>
      </c>
      <c r="C11338" s="6" t="s">
        <v>23132</v>
      </c>
      <c r="D11338" s="12">
        <v>1</v>
      </c>
    </row>
    <row r="11339" spans="1:4" x14ac:dyDescent="0.2">
      <c r="A11339" s="6" t="s">
        <v>9612</v>
      </c>
      <c r="B11339" s="6" t="s">
        <v>23133</v>
      </c>
      <c r="C11339" s="6" t="s">
        <v>23134</v>
      </c>
      <c r="D11339" s="12">
        <v>1</v>
      </c>
    </row>
    <row r="11340" spans="1:4" x14ac:dyDescent="0.2">
      <c r="A11340" s="6" t="s">
        <v>9612</v>
      </c>
      <c r="B11340" s="6" t="s">
        <v>23135</v>
      </c>
      <c r="C11340" s="6" t="s">
        <v>23136</v>
      </c>
      <c r="D11340" s="12">
        <v>1</v>
      </c>
    </row>
    <row r="11341" spans="1:4" x14ac:dyDescent="0.2">
      <c r="A11341" s="6" t="s">
        <v>9612</v>
      </c>
      <c r="B11341" s="6" t="s">
        <v>23137</v>
      </c>
      <c r="C11341" s="6" t="s">
        <v>23138</v>
      </c>
      <c r="D11341" s="12">
        <v>1</v>
      </c>
    </row>
    <row r="11342" spans="1:4" x14ac:dyDescent="0.2">
      <c r="A11342" s="6" t="s">
        <v>9612</v>
      </c>
      <c r="B11342" s="6" t="s">
        <v>23139</v>
      </c>
      <c r="C11342" s="6" t="s">
        <v>23140</v>
      </c>
      <c r="D11342" s="12">
        <v>1</v>
      </c>
    </row>
    <row r="11343" spans="1:4" x14ac:dyDescent="0.2">
      <c r="A11343" s="6" t="s">
        <v>9612</v>
      </c>
      <c r="B11343" s="6" t="s">
        <v>23141</v>
      </c>
      <c r="C11343" s="6" t="s">
        <v>23142</v>
      </c>
      <c r="D11343" s="12">
        <v>1</v>
      </c>
    </row>
    <row r="11344" spans="1:4" x14ac:dyDescent="0.2">
      <c r="A11344" s="6" t="s">
        <v>9612</v>
      </c>
      <c r="B11344" s="6" t="s">
        <v>23143</v>
      </c>
      <c r="C11344" s="6" t="s">
        <v>23144</v>
      </c>
      <c r="D11344" s="12">
        <v>1</v>
      </c>
    </row>
    <row r="11345" spans="1:4" x14ac:dyDescent="0.2">
      <c r="A11345" s="6" t="s">
        <v>9612</v>
      </c>
      <c r="B11345" s="6" t="s">
        <v>23145</v>
      </c>
      <c r="C11345" s="6" t="s">
        <v>23146</v>
      </c>
      <c r="D11345" s="12">
        <v>1</v>
      </c>
    </row>
    <row r="11346" spans="1:4" x14ac:dyDescent="0.2">
      <c r="A11346" s="6" t="s">
        <v>9612</v>
      </c>
      <c r="B11346" s="6" t="s">
        <v>23147</v>
      </c>
      <c r="C11346" s="6" t="s">
        <v>23148</v>
      </c>
      <c r="D11346" s="12">
        <v>1</v>
      </c>
    </row>
    <row r="11347" spans="1:4" x14ac:dyDescent="0.2">
      <c r="A11347" s="6" t="s">
        <v>9612</v>
      </c>
      <c r="B11347" s="6" t="s">
        <v>23149</v>
      </c>
      <c r="C11347" s="6" t="s">
        <v>23150</v>
      </c>
      <c r="D11347" s="12">
        <v>1</v>
      </c>
    </row>
    <row r="11348" spans="1:4" x14ac:dyDescent="0.2">
      <c r="A11348" s="6" t="s">
        <v>9612</v>
      </c>
      <c r="B11348" s="6" t="s">
        <v>23151</v>
      </c>
      <c r="C11348" s="6" t="s">
        <v>23152</v>
      </c>
      <c r="D11348" s="12">
        <v>1</v>
      </c>
    </row>
    <row r="11349" spans="1:4" x14ac:dyDescent="0.2">
      <c r="A11349" s="6" t="s">
        <v>9612</v>
      </c>
      <c r="B11349" s="6" t="s">
        <v>23153</v>
      </c>
      <c r="C11349" s="6" t="s">
        <v>23154</v>
      </c>
      <c r="D11349" s="12">
        <v>1</v>
      </c>
    </row>
    <row r="11350" spans="1:4" x14ac:dyDescent="0.2">
      <c r="A11350" s="6" t="s">
        <v>9612</v>
      </c>
      <c r="B11350" s="6" t="s">
        <v>23155</v>
      </c>
      <c r="C11350" s="6" t="s">
        <v>23156</v>
      </c>
      <c r="D11350" s="12">
        <v>1</v>
      </c>
    </row>
    <row r="11351" spans="1:4" x14ac:dyDescent="0.2">
      <c r="A11351" s="6" t="s">
        <v>9612</v>
      </c>
      <c r="B11351" s="6" t="s">
        <v>23157</v>
      </c>
      <c r="C11351" s="6" t="s">
        <v>23158</v>
      </c>
      <c r="D11351" s="12">
        <v>1</v>
      </c>
    </row>
    <row r="11352" spans="1:4" x14ac:dyDescent="0.2">
      <c r="A11352" s="6" t="s">
        <v>9612</v>
      </c>
      <c r="B11352" s="6" t="s">
        <v>23159</v>
      </c>
      <c r="C11352" s="6" t="s">
        <v>23160</v>
      </c>
      <c r="D11352" s="12">
        <v>1</v>
      </c>
    </row>
    <row r="11353" spans="1:4" x14ac:dyDescent="0.2">
      <c r="A11353" s="6" t="s">
        <v>9612</v>
      </c>
      <c r="B11353" s="6" t="s">
        <v>23161</v>
      </c>
      <c r="C11353" s="6" t="s">
        <v>23162</v>
      </c>
      <c r="D11353" s="12">
        <v>1</v>
      </c>
    </row>
    <row r="11354" spans="1:4" x14ac:dyDescent="0.2">
      <c r="A11354" s="6" t="s">
        <v>9612</v>
      </c>
      <c r="B11354" s="6" t="s">
        <v>23163</v>
      </c>
      <c r="C11354" s="6" t="s">
        <v>23164</v>
      </c>
      <c r="D11354" s="12">
        <v>1</v>
      </c>
    </row>
    <row r="11355" spans="1:4" x14ac:dyDescent="0.2">
      <c r="A11355" s="6" t="s">
        <v>9612</v>
      </c>
      <c r="B11355" s="6" t="s">
        <v>23165</v>
      </c>
      <c r="C11355" s="6" t="s">
        <v>23166</v>
      </c>
      <c r="D11355" s="12">
        <v>1</v>
      </c>
    </row>
    <row r="11356" spans="1:4" x14ac:dyDescent="0.2">
      <c r="A11356" s="6" t="s">
        <v>9612</v>
      </c>
      <c r="B11356" s="6" t="s">
        <v>23167</v>
      </c>
      <c r="C11356" s="6" t="s">
        <v>23168</v>
      </c>
      <c r="D11356" s="12">
        <v>1</v>
      </c>
    </row>
    <row r="11357" spans="1:4" x14ac:dyDescent="0.2">
      <c r="A11357" s="6" t="s">
        <v>9612</v>
      </c>
      <c r="B11357" s="6" t="s">
        <v>23169</v>
      </c>
      <c r="C11357" s="6" t="s">
        <v>23170</v>
      </c>
      <c r="D11357" s="12">
        <v>1</v>
      </c>
    </row>
    <row r="11358" spans="1:4" x14ac:dyDescent="0.2">
      <c r="A11358" s="6" t="s">
        <v>9612</v>
      </c>
      <c r="B11358" s="6" t="s">
        <v>23171</v>
      </c>
      <c r="C11358" s="6" t="s">
        <v>23172</v>
      </c>
      <c r="D11358" s="12">
        <v>1</v>
      </c>
    </row>
    <row r="11359" spans="1:4" x14ac:dyDescent="0.2">
      <c r="A11359" s="6" t="s">
        <v>9612</v>
      </c>
      <c r="B11359" s="6" t="s">
        <v>23173</v>
      </c>
      <c r="C11359" s="6" t="s">
        <v>23174</v>
      </c>
      <c r="D11359" s="12">
        <v>1</v>
      </c>
    </row>
    <row r="11360" spans="1:4" x14ac:dyDescent="0.2">
      <c r="A11360" s="6" t="s">
        <v>9612</v>
      </c>
      <c r="B11360" s="6" t="s">
        <v>23175</v>
      </c>
      <c r="C11360" s="6" t="s">
        <v>23176</v>
      </c>
      <c r="D11360" s="12">
        <v>1</v>
      </c>
    </row>
    <row r="11361" spans="1:4" x14ac:dyDescent="0.2">
      <c r="A11361" s="6" t="s">
        <v>9612</v>
      </c>
      <c r="B11361" s="6" t="s">
        <v>23177</v>
      </c>
      <c r="C11361" s="6" t="s">
        <v>23178</v>
      </c>
      <c r="D11361" s="12">
        <v>1</v>
      </c>
    </row>
    <row r="11362" spans="1:4" x14ac:dyDescent="0.2">
      <c r="A11362" s="6" t="s">
        <v>9612</v>
      </c>
      <c r="B11362" s="6" t="s">
        <v>23179</v>
      </c>
      <c r="C11362" s="6" t="s">
        <v>23180</v>
      </c>
      <c r="D11362" s="12">
        <v>1</v>
      </c>
    </row>
    <row r="11363" spans="1:4" x14ac:dyDescent="0.2">
      <c r="A11363" s="6" t="s">
        <v>9612</v>
      </c>
      <c r="B11363" s="6" t="s">
        <v>23181</v>
      </c>
      <c r="C11363" s="6" t="s">
        <v>23182</v>
      </c>
      <c r="D11363" s="12">
        <v>1</v>
      </c>
    </row>
    <row r="11364" spans="1:4" x14ac:dyDescent="0.2">
      <c r="A11364" s="6" t="s">
        <v>9612</v>
      </c>
      <c r="B11364" s="6" t="s">
        <v>23183</v>
      </c>
      <c r="C11364" s="6" t="s">
        <v>23184</v>
      </c>
      <c r="D11364" s="12">
        <v>1</v>
      </c>
    </row>
    <row r="11365" spans="1:4" x14ac:dyDescent="0.2">
      <c r="A11365" s="6" t="s">
        <v>9612</v>
      </c>
      <c r="B11365" s="6" t="s">
        <v>23185</v>
      </c>
      <c r="C11365" s="6" t="s">
        <v>23186</v>
      </c>
      <c r="D11365" s="12">
        <v>1</v>
      </c>
    </row>
    <row r="11366" spans="1:4" x14ac:dyDescent="0.2">
      <c r="A11366" s="6" t="s">
        <v>9612</v>
      </c>
      <c r="B11366" s="6" t="s">
        <v>23187</v>
      </c>
      <c r="C11366" s="6" t="s">
        <v>23188</v>
      </c>
      <c r="D11366" s="12">
        <v>1</v>
      </c>
    </row>
    <row r="11367" spans="1:4" x14ac:dyDescent="0.2">
      <c r="A11367" s="6" t="s">
        <v>9612</v>
      </c>
      <c r="B11367" s="6" t="s">
        <v>23189</v>
      </c>
      <c r="C11367" s="6" t="s">
        <v>23190</v>
      </c>
      <c r="D11367" s="12">
        <v>1</v>
      </c>
    </row>
    <row r="11368" spans="1:4" x14ac:dyDescent="0.2">
      <c r="A11368" s="6" t="s">
        <v>9612</v>
      </c>
      <c r="B11368" s="6" t="s">
        <v>23191</v>
      </c>
      <c r="C11368" s="6" t="s">
        <v>23192</v>
      </c>
      <c r="D11368" s="12">
        <v>1</v>
      </c>
    </row>
    <row r="11369" spans="1:4" x14ac:dyDescent="0.2">
      <c r="A11369" s="6" t="s">
        <v>9612</v>
      </c>
      <c r="B11369" s="6" t="s">
        <v>9651</v>
      </c>
      <c r="C11369" s="6" t="s">
        <v>9652</v>
      </c>
      <c r="D11369" s="12">
        <v>1</v>
      </c>
    </row>
    <row r="11370" spans="1:4" x14ac:dyDescent="0.2">
      <c r="A11370" s="6" t="s">
        <v>9612</v>
      </c>
      <c r="B11370" s="6" t="s">
        <v>9653</v>
      </c>
      <c r="C11370" s="6" t="s">
        <v>9654</v>
      </c>
      <c r="D11370" s="12">
        <v>1</v>
      </c>
    </row>
    <row r="11371" spans="1:4" x14ac:dyDescent="0.2">
      <c r="A11371" s="6" t="s">
        <v>9612</v>
      </c>
      <c r="B11371" s="6" t="s">
        <v>9655</v>
      </c>
      <c r="C11371" s="6" t="s">
        <v>9656</v>
      </c>
      <c r="D11371" s="12">
        <v>1</v>
      </c>
    </row>
    <row r="11372" spans="1:4" x14ac:dyDescent="0.2">
      <c r="A11372" s="6" t="s">
        <v>9612</v>
      </c>
      <c r="B11372" s="6" t="s">
        <v>23193</v>
      </c>
      <c r="C11372" s="6" t="s">
        <v>23194</v>
      </c>
      <c r="D11372" s="12">
        <v>1</v>
      </c>
    </row>
    <row r="11373" spans="1:4" x14ac:dyDescent="0.2">
      <c r="A11373" s="6" t="s">
        <v>9612</v>
      </c>
      <c r="B11373" s="6" t="s">
        <v>23195</v>
      </c>
      <c r="C11373" s="6" t="s">
        <v>23196</v>
      </c>
      <c r="D11373" s="12">
        <v>1</v>
      </c>
    </row>
    <row r="11374" spans="1:4" x14ac:dyDescent="0.2">
      <c r="A11374" s="6" t="s">
        <v>9657</v>
      </c>
      <c r="B11374" s="6" t="s">
        <v>9658</v>
      </c>
      <c r="C11374" s="6" t="s">
        <v>9659</v>
      </c>
      <c r="D11374" s="12">
        <v>1</v>
      </c>
    </row>
    <row r="11375" spans="1:4" x14ac:dyDescent="0.2">
      <c r="A11375" s="6" t="s">
        <v>9657</v>
      </c>
      <c r="B11375" s="6" t="s">
        <v>9660</v>
      </c>
      <c r="C11375" s="6" t="s">
        <v>9661</v>
      </c>
      <c r="D11375" s="12">
        <v>1</v>
      </c>
    </row>
    <row r="11376" spans="1:4" x14ac:dyDescent="0.2">
      <c r="A11376" s="6" t="s">
        <v>9657</v>
      </c>
      <c r="B11376" s="6" t="s">
        <v>9662</v>
      </c>
      <c r="C11376" s="6" t="s">
        <v>9663</v>
      </c>
      <c r="D11376" s="12">
        <v>1</v>
      </c>
    </row>
    <row r="11377" spans="1:4" x14ac:dyDescent="0.2">
      <c r="A11377" s="6" t="s">
        <v>9657</v>
      </c>
      <c r="B11377" s="6" t="s">
        <v>9664</v>
      </c>
      <c r="C11377" s="6" t="s">
        <v>9665</v>
      </c>
      <c r="D11377" s="12">
        <v>1</v>
      </c>
    </row>
    <row r="11378" spans="1:4" x14ac:dyDescent="0.2">
      <c r="A11378" s="6" t="s">
        <v>9657</v>
      </c>
      <c r="B11378" s="6" t="s">
        <v>9666</v>
      </c>
      <c r="C11378" s="6" t="s">
        <v>9667</v>
      </c>
      <c r="D11378" s="12">
        <v>1</v>
      </c>
    </row>
    <row r="11379" spans="1:4" x14ac:dyDescent="0.2">
      <c r="A11379" s="6" t="s">
        <v>9657</v>
      </c>
      <c r="B11379" s="6" t="s">
        <v>9668</v>
      </c>
      <c r="C11379" s="6" t="s">
        <v>9669</v>
      </c>
      <c r="D11379" s="12">
        <v>1</v>
      </c>
    </row>
    <row r="11380" spans="1:4" x14ac:dyDescent="0.2">
      <c r="A11380" s="6" t="s">
        <v>9657</v>
      </c>
      <c r="B11380" s="6" t="s">
        <v>9670</v>
      </c>
      <c r="C11380" s="6" t="s">
        <v>9671</v>
      </c>
      <c r="D11380" s="12">
        <v>1</v>
      </c>
    </row>
    <row r="11381" spans="1:4" x14ac:dyDescent="0.2">
      <c r="A11381" s="6" t="s">
        <v>9657</v>
      </c>
      <c r="B11381" s="6" t="s">
        <v>9672</v>
      </c>
      <c r="C11381" s="6" t="s">
        <v>9673</v>
      </c>
      <c r="D11381" s="12">
        <v>1</v>
      </c>
    </row>
    <row r="11382" spans="1:4" x14ac:dyDescent="0.2">
      <c r="A11382" s="6" t="s">
        <v>9657</v>
      </c>
      <c r="B11382" s="6" t="s">
        <v>23197</v>
      </c>
      <c r="C11382" s="6" t="s">
        <v>23198</v>
      </c>
      <c r="D11382" s="12">
        <v>1</v>
      </c>
    </row>
    <row r="11383" spans="1:4" x14ac:dyDescent="0.2">
      <c r="A11383" s="6" t="s">
        <v>9657</v>
      </c>
      <c r="B11383" s="6" t="s">
        <v>9674</v>
      </c>
      <c r="C11383" s="6" t="s">
        <v>9675</v>
      </c>
      <c r="D11383" s="12">
        <v>1</v>
      </c>
    </row>
    <row r="11384" spans="1:4" x14ac:dyDescent="0.2">
      <c r="A11384" s="6" t="s">
        <v>9657</v>
      </c>
      <c r="B11384" s="6" t="s">
        <v>9676</v>
      </c>
      <c r="C11384" s="6" t="s">
        <v>9677</v>
      </c>
      <c r="D11384" s="12">
        <v>1</v>
      </c>
    </row>
    <row r="11385" spans="1:4" x14ac:dyDescent="0.2">
      <c r="A11385" s="6" t="s">
        <v>9657</v>
      </c>
      <c r="B11385" s="6" t="s">
        <v>9678</v>
      </c>
      <c r="C11385" s="6" t="s">
        <v>9679</v>
      </c>
      <c r="D11385" s="12">
        <v>1</v>
      </c>
    </row>
    <row r="11386" spans="1:4" x14ac:dyDescent="0.2">
      <c r="A11386" s="6" t="s">
        <v>9657</v>
      </c>
      <c r="B11386" s="6" t="s">
        <v>9680</v>
      </c>
      <c r="C11386" s="6" t="s">
        <v>9681</v>
      </c>
      <c r="D11386" s="12">
        <v>1</v>
      </c>
    </row>
    <row r="11387" spans="1:4" x14ac:dyDescent="0.2">
      <c r="A11387" s="6" t="s">
        <v>9657</v>
      </c>
      <c r="B11387" s="6" t="s">
        <v>23199</v>
      </c>
      <c r="C11387" s="6" t="s">
        <v>23200</v>
      </c>
      <c r="D11387" s="12">
        <v>1</v>
      </c>
    </row>
    <row r="11388" spans="1:4" x14ac:dyDescent="0.2">
      <c r="A11388" s="6" t="s">
        <v>9657</v>
      </c>
      <c r="B11388" s="6" t="s">
        <v>9682</v>
      </c>
      <c r="C11388" s="6" t="s">
        <v>9683</v>
      </c>
      <c r="D11388" s="12">
        <v>1</v>
      </c>
    </row>
    <row r="11389" spans="1:4" x14ac:dyDescent="0.2">
      <c r="A11389" s="6" t="s">
        <v>9657</v>
      </c>
      <c r="B11389" s="6" t="s">
        <v>9684</v>
      </c>
      <c r="C11389" s="6" t="s">
        <v>9685</v>
      </c>
      <c r="D11389" s="12">
        <v>1</v>
      </c>
    </row>
    <row r="11390" spans="1:4" x14ac:dyDescent="0.2">
      <c r="A11390" s="6" t="s">
        <v>9657</v>
      </c>
      <c r="B11390" s="6" t="s">
        <v>9686</v>
      </c>
      <c r="C11390" s="6" t="s">
        <v>9687</v>
      </c>
      <c r="D11390" s="12">
        <v>1</v>
      </c>
    </row>
    <row r="11391" spans="1:4" x14ac:dyDescent="0.2">
      <c r="A11391" s="6" t="s">
        <v>9657</v>
      </c>
      <c r="B11391" s="6" t="s">
        <v>9688</v>
      </c>
      <c r="C11391" s="6" t="s">
        <v>9689</v>
      </c>
      <c r="D11391" s="12">
        <v>1</v>
      </c>
    </row>
    <row r="11392" spans="1:4" x14ac:dyDescent="0.2">
      <c r="A11392" s="6" t="s">
        <v>9657</v>
      </c>
      <c r="B11392" s="6" t="s">
        <v>9690</v>
      </c>
      <c r="C11392" s="6" t="s">
        <v>9691</v>
      </c>
      <c r="D11392" s="12">
        <v>1</v>
      </c>
    </row>
    <row r="11393" spans="1:4" x14ac:dyDescent="0.2">
      <c r="A11393" s="6" t="s">
        <v>9657</v>
      </c>
      <c r="B11393" s="6" t="s">
        <v>9692</v>
      </c>
      <c r="C11393" s="6" t="s">
        <v>9693</v>
      </c>
      <c r="D11393" s="12">
        <v>1</v>
      </c>
    </row>
    <row r="11394" spans="1:4" x14ac:dyDescent="0.2">
      <c r="A11394" s="6" t="s">
        <v>9657</v>
      </c>
      <c r="B11394" s="6" t="s">
        <v>9694</v>
      </c>
      <c r="C11394" s="6" t="s">
        <v>9695</v>
      </c>
      <c r="D11394" s="12">
        <v>1</v>
      </c>
    </row>
    <row r="11395" spans="1:4" x14ac:dyDescent="0.2">
      <c r="A11395" s="6" t="s">
        <v>9657</v>
      </c>
      <c r="B11395" s="6" t="s">
        <v>9696</v>
      </c>
      <c r="C11395" s="6" t="s">
        <v>9697</v>
      </c>
      <c r="D11395" s="12">
        <v>1</v>
      </c>
    </row>
    <row r="11396" spans="1:4" x14ac:dyDescent="0.2">
      <c r="A11396" s="6" t="s">
        <v>9657</v>
      </c>
      <c r="B11396" s="6" t="s">
        <v>9698</v>
      </c>
      <c r="C11396" s="6" t="s">
        <v>9699</v>
      </c>
      <c r="D11396" s="12">
        <v>1</v>
      </c>
    </row>
    <row r="11397" spans="1:4" x14ac:dyDescent="0.2">
      <c r="A11397" s="6" t="s">
        <v>9657</v>
      </c>
      <c r="B11397" s="6" t="s">
        <v>23201</v>
      </c>
      <c r="C11397" s="6" t="s">
        <v>23202</v>
      </c>
      <c r="D11397" s="12">
        <v>1</v>
      </c>
    </row>
    <row r="11398" spans="1:4" x14ac:dyDescent="0.2">
      <c r="A11398" s="6" t="s">
        <v>9657</v>
      </c>
      <c r="B11398" s="6" t="s">
        <v>23203</v>
      </c>
      <c r="C11398" s="6" t="s">
        <v>23204</v>
      </c>
      <c r="D11398" s="12">
        <v>1</v>
      </c>
    </row>
    <row r="11399" spans="1:4" x14ac:dyDescent="0.2">
      <c r="A11399" s="6" t="s">
        <v>9657</v>
      </c>
      <c r="B11399" s="6" t="s">
        <v>9700</v>
      </c>
      <c r="C11399" s="6" t="s">
        <v>9701</v>
      </c>
      <c r="D11399" s="12">
        <v>1</v>
      </c>
    </row>
    <row r="11400" spans="1:4" x14ac:dyDescent="0.2">
      <c r="A11400" s="6" t="s">
        <v>9657</v>
      </c>
      <c r="B11400" s="6" t="s">
        <v>9702</v>
      </c>
      <c r="C11400" s="6" t="s">
        <v>9703</v>
      </c>
      <c r="D11400" s="12">
        <v>1</v>
      </c>
    </row>
    <row r="11401" spans="1:4" x14ac:dyDescent="0.2">
      <c r="A11401" s="6" t="s">
        <v>9657</v>
      </c>
      <c r="B11401" s="6" t="s">
        <v>9704</v>
      </c>
      <c r="C11401" s="6" t="s">
        <v>9705</v>
      </c>
      <c r="D11401" s="12">
        <v>1</v>
      </c>
    </row>
    <row r="11402" spans="1:4" x14ac:dyDescent="0.2">
      <c r="A11402" s="6" t="s">
        <v>9657</v>
      </c>
      <c r="B11402" s="6" t="s">
        <v>9706</v>
      </c>
      <c r="C11402" s="6" t="s">
        <v>9707</v>
      </c>
      <c r="D11402" s="12">
        <v>1</v>
      </c>
    </row>
    <row r="11403" spans="1:4" x14ac:dyDescent="0.2">
      <c r="A11403" s="6" t="s">
        <v>9657</v>
      </c>
      <c r="B11403" s="6" t="s">
        <v>23205</v>
      </c>
      <c r="C11403" s="6" t="s">
        <v>23206</v>
      </c>
      <c r="D11403" s="12">
        <v>1</v>
      </c>
    </row>
    <row r="11404" spans="1:4" x14ac:dyDescent="0.2">
      <c r="A11404" s="6" t="s">
        <v>9657</v>
      </c>
      <c r="B11404" s="6" t="s">
        <v>9708</v>
      </c>
      <c r="C11404" s="6" t="s">
        <v>9709</v>
      </c>
      <c r="D11404" s="12">
        <v>1</v>
      </c>
    </row>
    <row r="11405" spans="1:4" x14ac:dyDescent="0.2">
      <c r="A11405" s="6" t="s">
        <v>9657</v>
      </c>
      <c r="B11405" s="6" t="s">
        <v>9710</v>
      </c>
      <c r="C11405" s="6" t="s">
        <v>9711</v>
      </c>
      <c r="D11405" s="12">
        <v>1</v>
      </c>
    </row>
    <row r="11406" spans="1:4" x14ac:dyDescent="0.2">
      <c r="A11406" s="6" t="s">
        <v>9657</v>
      </c>
      <c r="B11406" s="6" t="s">
        <v>9712</v>
      </c>
      <c r="C11406" s="6" t="s">
        <v>9713</v>
      </c>
      <c r="D11406" s="12">
        <v>1</v>
      </c>
    </row>
    <row r="11407" spans="1:4" x14ac:dyDescent="0.2">
      <c r="A11407" s="6" t="s">
        <v>9657</v>
      </c>
      <c r="B11407" s="6" t="s">
        <v>9714</v>
      </c>
      <c r="C11407" s="6" t="s">
        <v>9715</v>
      </c>
      <c r="D11407" s="12">
        <v>1</v>
      </c>
    </row>
    <row r="11408" spans="1:4" x14ac:dyDescent="0.2">
      <c r="A11408" s="6" t="s">
        <v>9657</v>
      </c>
      <c r="B11408" s="6" t="s">
        <v>9716</v>
      </c>
      <c r="C11408" s="6" t="s">
        <v>9717</v>
      </c>
      <c r="D11408" s="12">
        <v>1</v>
      </c>
    </row>
    <row r="11409" spans="1:4" x14ac:dyDescent="0.2">
      <c r="A11409" s="6" t="s">
        <v>9657</v>
      </c>
      <c r="B11409" s="6" t="s">
        <v>23207</v>
      </c>
      <c r="C11409" s="6" t="s">
        <v>23208</v>
      </c>
      <c r="D11409" s="12">
        <v>1</v>
      </c>
    </row>
    <row r="11410" spans="1:4" x14ac:dyDescent="0.2">
      <c r="A11410" s="6" t="s">
        <v>9657</v>
      </c>
      <c r="B11410" s="6" t="s">
        <v>9718</v>
      </c>
      <c r="C11410" s="6" t="s">
        <v>9719</v>
      </c>
      <c r="D11410" s="12">
        <v>1</v>
      </c>
    </row>
    <row r="11411" spans="1:4" x14ac:dyDescent="0.2">
      <c r="A11411" s="6" t="s">
        <v>9657</v>
      </c>
      <c r="B11411" s="6" t="s">
        <v>23209</v>
      </c>
      <c r="C11411" s="6" t="s">
        <v>23210</v>
      </c>
      <c r="D11411" s="12">
        <v>1</v>
      </c>
    </row>
    <row r="11412" spans="1:4" x14ac:dyDescent="0.2">
      <c r="A11412" s="6" t="s">
        <v>9657</v>
      </c>
      <c r="B11412" s="6" t="s">
        <v>23211</v>
      </c>
      <c r="C11412" s="6" t="s">
        <v>23212</v>
      </c>
      <c r="D11412" s="12">
        <v>1</v>
      </c>
    </row>
    <row r="11413" spans="1:4" x14ac:dyDescent="0.2">
      <c r="A11413" s="6" t="s">
        <v>9657</v>
      </c>
      <c r="B11413" s="6" t="s">
        <v>23213</v>
      </c>
      <c r="C11413" s="6" t="s">
        <v>23214</v>
      </c>
      <c r="D11413" s="12">
        <v>1</v>
      </c>
    </row>
    <row r="11414" spans="1:4" x14ac:dyDescent="0.2">
      <c r="A11414" s="6" t="s">
        <v>9657</v>
      </c>
      <c r="B11414" s="6" t="s">
        <v>23215</v>
      </c>
      <c r="C11414" s="6" t="s">
        <v>23216</v>
      </c>
      <c r="D11414" s="12">
        <v>1</v>
      </c>
    </row>
    <row r="11415" spans="1:4" x14ac:dyDescent="0.2">
      <c r="A11415" s="6" t="s">
        <v>9657</v>
      </c>
      <c r="B11415" s="6" t="s">
        <v>23217</v>
      </c>
      <c r="C11415" s="6" t="s">
        <v>23218</v>
      </c>
      <c r="D11415" s="12">
        <v>1</v>
      </c>
    </row>
    <row r="11416" spans="1:4" x14ac:dyDescent="0.2">
      <c r="A11416" s="6" t="s">
        <v>9657</v>
      </c>
      <c r="B11416" s="6" t="s">
        <v>9720</v>
      </c>
      <c r="C11416" s="6" t="s">
        <v>9721</v>
      </c>
      <c r="D11416" s="12">
        <v>1</v>
      </c>
    </row>
    <row r="11417" spans="1:4" x14ac:dyDescent="0.2">
      <c r="A11417" s="6" t="s">
        <v>9657</v>
      </c>
      <c r="B11417" s="6" t="s">
        <v>9722</v>
      </c>
      <c r="C11417" s="6" t="s">
        <v>9723</v>
      </c>
      <c r="D11417" s="12">
        <v>1</v>
      </c>
    </row>
    <row r="11418" spans="1:4" x14ac:dyDescent="0.2">
      <c r="A11418" s="6" t="s">
        <v>9657</v>
      </c>
      <c r="B11418" s="6" t="s">
        <v>9724</v>
      </c>
      <c r="C11418" s="6" t="s">
        <v>9725</v>
      </c>
      <c r="D11418" s="12">
        <v>1</v>
      </c>
    </row>
    <row r="11419" spans="1:4" x14ac:dyDescent="0.2">
      <c r="A11419" s="6" t="s">
        <v>9657</v>
      </c>
      <c r="B11419" s="6" t="s">
        <v>23219</v>
      </c>
      <c r="C11419" s="6" t="s">
        <v>23220</v>
      </c>
      <c r="D11419" s="12">
        <v>1</v>
      </c>
    </row>
    <row r="11420" spans="1:4" x14ac:dyDescent="0.2">
      <c r="A11420" s="6" t="s">
        <v>9657</v>
      </c>
      <c r="B11420" s="6" t="s">
        <v>23221</v>
      </c>
      <c r="C11420" s="6" t="s">
        <v>23222</v>
      </c>
      <c r="D11420" s="12">
        <v>1</v>
      </c>
    </row>
    <row r="11421" spans="1:4" x14ac:dyDescent="0.2">
      <c r="A11421" s="6" t="s">
        <v>9657</v>
      </c>
      <c r="B11421" s="6" t="s">
        <v>9726</v>
      </c>
      <c r="C11421" s="6" t="s">
        <v>9727</v>
      </c>
      <c r="D11421" s="12">
        <v>1</v>
      </c>
    </row>
    <row r="11422" spans="1:4" x14ac:dyDescent="0.2">
      <c r="A11422" s="6" t="s">
        <v>9657</v>
      </c>
      <c r="B11422" s="6" t="s">
        <v>9728</v>
      </c>
      <c r="C11422" s="6" t="s">
        <v>9729</v>
      </c>
      <c r="D11422" s="12">
        <v>1</v>
      </c>
    </row>
    <row r="11423" spans="1:4" x14ac:dyDescent="0.2">
      <c r="A11423" s="6" t="s">
        <v>9657</v>
      </c>
      <c r="B11423" s="6" t="s">
        <v>9730</v>
      </c>
      <c r="C11423" s="6" t="s">
        <v>9731</v>
      </c>
      <c r="D11423" s="12">
        <v>1</v>
      </c>
    </row>
    <row r="11424" spans="1:4" x14ac:dyDescent="0.2">
      <c r="A11424" s="6" t="s">
        <v>9657</v>
      </c>
      <c r="B11424" s="6" t="s">
        <v>23223</v>
      </c>
      <c r="C11424" s="6" t="s">
        <v>9733</v>
      </c>
      <c r="D11424" s="12">
        <v>1</v>
      </c>
    </row>
    <row r="11425" spans="1:4" x14ac:dyDescent="0.2">
      <c r="A11425" s="6" t="s">
        <v>9657</v>
      </c>
      <c r="B11425" s="6" t="s">
        <v>9732</v>
      </c>
      <c r="C11425" s="6" t="s">
        <v>9733</v>
      </c>
      <c r="D11425" s="12">
        <v>1</v>
      </c>
    </row>
    <row r="11426" spans="1:4" x14ac:dyDescent="0.2">
      <c r="A11426" s="6" t="s">
        <v>9657</v>
      </c>
      <c r="B11426" s="6" t="s">
        <v>9734</v>
      </c>
      <c r="C11426" s="6" t="s">
        <v>9735</v>
      </c>
      <c r="D11426" s="12">
        <v>1</v>
      </c>
    </row>
    <row r="11427" spans="1:4" x14ac:dyDescent="0.2">
      <c r="A11427" s="6" t="s">
        <v>9657</v>
      </c>
      <c r="B11427" s="6" t="s">
        <v>9736</v>
      </c>
      <c r="C11427" s="6" t="s">
        <v>9737</v>
      </c>
      <c r="D11427" s="12">
        <v>1</v>
      </c>
    </row>
    <row r="11428" spans="1:4" x14ac:dyDescent="0.2">
      <c r="A11428" s="6" t="s">
        <v>9657</v>
      </c>
      <c r="B11428" s="6" t="s">
        <v>9738</v>
      </c>
      <c r="C11428" s="6" t="s">
        <v>9739</v>
      </c>
      <c r="D11428" s="12">
        <v>1</v>
      </c>
    </row>
    <row r="11429" spans="1:4" x14ac:dyDescent="0.2">
      <c r="A11429" s="6" t="s">
        <v>9657</v>
      </c>
      <c r="B11429" s="6" t="s">
        <v>9740</v>
      </c>
      <c r="C11429" s="6" t="s">
        <v>9741</v>
      </c>
      <c r="D11429" s="12">
        <v>1</v>
      </c>
    </row>
    <row r="11430" spans="1:4" x14ac:dyDescent="0.2">
      <c r="A11430" s="6" t="s">
        <v>9657</v>
      </c>
      <c r="B11430" s="6" t="s">
        <v>9742</v>
      </c>
      <c r="C11430" s="6" t="s">
        <v>9743</v>
      </c>
      <c r="D11430" s="12">
        <v>1</v>
      </c>
    </row>
    <row r="11431" spans="1:4" x14ac:dyDescent="0.2">
      <c r="A11431" s="6" t="s">
        <v>9657</v>
      </c>
      <c r="B11431" s="6" t="s">
        <v>9744</v>
      </c>
      <c r="C11431" s="6" t="s">
        <v>9745</v>
      </c>
      <c r="D11431" s="12">
        <v>1</v>
      </c>
    </row>
    <row r="11432" spans="1:4" x14ac:dyDescent="0.2">
      <c r="A11432" s="6" t="s">
        <v>9657</v>
      </c>
      <c r="B11432" s="6" t="s">
        <v>9746</v>
      </c>
      <c r="C11432" s="6" t="s">
        <v>9747</v>
      </c>
      <c r="D11432" s="12">
        <v>1</v>
      </c>
    </row>
    <row r="11433" spans="1:4" x14ac:dyDescent="0.2">
      <c r="A11433" s="6" t="s">
        <v>9657</v>
      </c>
      <c r="B11433" s="6" t="s">
        <v>9748</v>
      </c>
      <c r="C11433" s="6" t="s">
        <v>9749</v>
      </c>
      <c r="D11433" s="12">
        <v>1</v>
      </c>
    </row>
    <row r="11434" spans="1:4" x14ac:dyDescent="0.2">
      <c r="A11434" s="6" t="s">
        <v>9657</v>
      </c>
      <c r="B11434" s="6" t="s">
        <v>9750</v>
      </c>
      <c r="C11434" s="6" t="s">
        <v>9751</v>
      </c>
      <c r="D11434" s="12">
        <v>1</v>
      </c>
    </row>
    <row r="11435" spans="1:4" x14ac:dyDescent="0.2">
      <c r="A11435" s="6" t="s">
        <v>9657</v>
      </c>
      <c r="B11435" s="6" t="s">
        <v>9752</v>
      </c>
      <c r="C11435" s="6" t="s">
        <v>9753</v>
      </c>
      <c r="D11435" s="12">
        <v>1</v>
      </c>
    </row>
    <row r="11436" spans="1:4" x14ac:dyDescent="0.2">
      <c r="A11436" s="6" t="s">
        <v>9657</v>
      </c>
      <c r="B11436" s="6" t="s">
        <v>23224</v>
      </c>
      <c r="C11436" s="6" t="s">
        <v>23225</v>
      </c>
      <c r="D11436" s="12">
        <v>1</v>
      </c>
    </row>
    <row r="11437" spans="1:4" x14ac:dyDescent="0.2">
      <c r="A11437" s="6" t="s">
        <v>9657</v>
      </c>
      <c r="B11437" s="6" t="s">
        <v>9754</v>
      </c>
      <c r="C11437" s="6" t="s">
        <v>9755</v>
      </c>
      <c r="D11437" s="12">
        <v>1</v>
      </c>
    </row>
    <row r="11438" spans="1:4" x14ac:dyDescent="0.2">
      <c r="A11438" s="6" t="s">
        <v>9657</v>
      </c>
      <c r="B11438" s="6" t="s">
        <v>9756</v>
      </c>
      <c r="C11438" s="6" t="s">
        <v>9757</v>
      </c>
      <c r="D11438" s="12">
        <v>1</v>
      </c>
    </row>
    <row r="11439" spans="1:4" x14ac:dyDescent="0.2">
      <c r="A11439" s="6" t="s">
        <v>9657</v>
      </c>
      <c r="B11439" s="6" t="s">
        <v>9758</v>
      </c>
      <c r="C11439" s="6" t="s">
        <v>9759</v>
      </c>
      <c r="D11439" s="12">
        <v>1</v>
      </c>
    </row>
    <row r="11440" spans="1:4" x14ac:dyDescent="0.2">
      <c r="A11440" s="6" t="s">
        <v>9657</v>
      </c>
      <c r="B11440" s="6" t="s">
        <v>9760</v>
      </c>
      <c r="C11440" s="6" t="s">
        <v>9761</v>
      </c>
      <c r="D11440" s="12">
        <v>1</v>
      </c>
    </row>
    <row r="11441" spans="1:4" x14ac:dyDescent="0.2">
      <c r="A11441" s="6" t="s">
        <v>9657</v>
      </c>
      <c r="B11441" s="6" t="s">
        <v>9762</v>
      </c>
      <c r="C11441" s="6" t="s">
        <v>9763</v>
      </c>
      <c r="D11441" s="12">
        <v>1</v>
      </c>
    </row>
    <row r="11442" spans="1:4" x14ac:dyDescent="0.2">
      <c r="A11442" s="6" t="s">
        <v>9657</v>
      </c>
      <c r="B11442" s="6" t="s">
        <v>9764</v>
      </c>
      <c r="C11442" s="6" t="s">
        <v>9765</v>
      </c>
      <c r="D11442" s="12">
        <v>1</v>
      </c>
    </row>
    <row r="11443" spans="1:4" x14ac:dyDescent="0.2">
      <c r="A11443" s="6" t="s">
        <v>9657</v>
      </c>
      <c r="B11443" s="6" t="s">
        <v>9766</v>
      </c>
      <c r="C11443" s="6" t="s">
        <v>9767</v>
      </c>
      <c r="D11443" s="12">
        <v>1</v>
      </c>
    </row>
    <row r="11444" spans="1:4" x14ac:dyDescent="0.2">
      <c r="A11444" s="6" t="s">
        <v>9657</v>
      </c>
      <c r="B11444" s="6" t="s">
        <v>9768</v>
      </c>
      <c r="C11444" s="6" t="s">
        <v>9769</v>
      </c>
      <c r="D11444" s="12">
        <v>1</v>
      </c>
    </row>
    <row r="11445" spans="1:4" x14ac:dyDescent="0.2">
      <c r="A11445" s="6" t="s">
        <v>9657</v>
      </c>
      <c r="B11445" s="6" t="s">
        <v>23226</v>
      </c>
      <c r="C11445" s="6" t="s">
        <v>23227</v>
      </c>
      <c r="D11445" s="12">
        <v>1</v>
      </c>
    </row>
    <row r="11446" spans="1:4" x14ac:dyDescent="0.2">
      <c r="A11446" s="6" t="s">
        <v>9657</v>
      </c>
      <c r="B11446" s="6" t="s">
        <v>23228</v>
      </c>
      <c r="C11446" s="6" t="s">
        <v>23229</v>
      </c>
      <c r="D11446" s="12">
        <v>1</v>
      </c>
    </row>
    <row r="11447" spans="1:4" x14ac:dyDescent="0.2">
      <c r="A11447" s="6" t="s">
        <v>9657</v>
      </c>
      <c r="B11447" s="6" t="s">
        <v>9770</v>
      </c>
      <c r="C11447" s="6" t="s">
        <v>9771</v>
      </c>
      <c r="D11447" s="12">
        <v>1</v>
      </c>
    </row>
    <row r="11448" spans="1:4" x14ac:dyDescent="0.2">
      <c r="A11448" s="6" t="s">
        <v>9657</v>
      </c>
      <c r="B11448" s="6" t="s">
        <v>9772</v>
      </c>
      <c r="C11448" s="6" t="s">
        <v>9773</v>
      </c>
      <c r="D11448" s="12">
        <v>1</v>
      </c>
    </row>
    <row r="11449" spans="1:4" x14ac:dyDescent="0.2">
      <c r="A11449" s="6" t="s">
        <v>9657</v>
      </c>
      <c r="B11449" s="6" t="s">
        <v>9774</v>
      </c>
      <c r="C11449" s="6" t="s">
        <v>9775</v>
      </c>
      <c r="D11449" s="12">
        <v>1</v>
      </c>
    </row>
    <row r="11450" spans="1:4" x14ac:dyDescent="0.2">
      <c r="A11450" s="6" t="s">
        <v>9657</v>
      </c>
      <c r="B11450" s="6" t="s">
        <v>9776</v>
      </c>
      <c r="C11450" s="6" t="s">
        <v>9777</v>
      </c>
      <c r="D11450" s="12">
        <v>1</v>
      </c>
    </row>
    <row r="11451" spans="1:4" x14ac:dyDescent="0.2">
      <c r="A11451" s="6" t="s">
        <v>9657</v>
      </c>
      <c r="B11451" s="6" t="s">
        <v>23230</v>
      </c>
      <c r="C11451" s="6" t="s">
        <v>23231</v>
      </c>
      <c r="D11451" s="12">
        <v>1</v>
      </c>
    </row>
    <row r="11452" spans="1:4" x14ac:dyDescent="0.2">
      <c r="A11452" s="6" t="s">
        <v>9657</v>
      </c>
      <c r="B11452" s="6" t="s">
        <v>9778</v>
      </c>
      <c r="C11452" s="6" t="s">
        <v>9779</v>
      </c>
      <c r="D11452" s="12">
        <v>1</v>
      </c>
    </row>
    <row r="11453" spans="1:4" x14ac:dyDescent="0.2">
      <c r="A11453" s="6" t="s">
        <v>9657</v>
      </c>
      <c r="B11453" s="6" t="s">
        <v>9780</v>
      </c>
      <c r="C11453" s="6" t="s">
        <v>9781</v>
      </c>
      <c r="D11453" s="12">
        <v>1</v>
      </c>
    </row>
    <row r="11454" spans="1:4" x14ac:dyDescent="0.2">
      <c r="A11454" s="6" t="s">
        <v>9657</v>
      </c>
      <c r="B11454" s="6" t="s">
        <v>9782</v>
      </c>
      <c r="C11454" s="6" t="s">
        <v>9783</v>
      </c>
      <c r="D11454" s="12">
        <v>1</v>
      </c>
    </row>
    <row r="11455" spans="1:4" x14ac:dyDescent="0.2">
      <c r="A11455" s="6" t="s">
        <v>9657</v>
      </c>
      <c r="B11455" s="6" t="s">
        <v>9784</v>
      </c>
      <c r="C11455" s="6" t="s">
        <v>9785</v>
      </c>
      <c r="D11455" s="12">
        <v>1</v>
      </c>
    </row>
    <row r="11456" spans="1:4" x14ac:dyDescent="0.2">
      <c r="A11456" s="6" t="s">
        <v>9657</v>
      </c>
      <c r="B11456" s="6" t="s">
        <v>9786</v>
      </c>
      <c r="C11456" s="6" t="s">
        <v>9787</v>
      </c>
      <c r="D11456" s="12">
        <v>1</v>
      </c>
    </row>
    <row r="11457" spans="1:4" x14ac:dyDescent="0.2">
      <c r="A11457" s="6" t="s">
        <v>9657</v>
      </c>
      <c r="B11457" s="6" t="s">
        <v>9788</v>
      </c>
      <c r="C11457" s="6" t="s">
        <v>9789</v>
      </c>
      <c r="D11457" s="12">
        <v>1</v>
      </c>
    </row>
    <row r="11458" spans="1:4" x14ac:dyDescent="0.2">
      <c r="A11458" s="6" t="s">
        <v>9657</v>
      </c>
      <c r="B11458" s="6" t="s">
        <v>9790</v>
      </c>
      <c r="C11458" s="6" t="s">
        <v>9791</v>
      </c>
      <c r="D11458" s="12">
        <v>1</v>
      </c>
    </row>
    <row r="11459" spans="1:4" x14ac:dyDescent="0.2">
      <c r="A11459" s="6" t="s">
        <v>9657</v>
      </c>
      <c r="B11459" s="6" t="s">
        <v>9792</v>
      </c>
      <c r="C11459" s="6" t="s">
        <v>9793</v>
      </c>
      <c r="D11459" s="12">
        <v>1</v>
      </c>
    </row>
    <row r="11460" spans="1:4" x14ac:dyDescent="0.2">
      <c r="A11460" s="6" t="s">
        <v>9657</v>
      </c>
      <c r="B11460" s="6" t="s">
        <v>9794</v>
      </c>
      <c r="C11460" s="6" t="s">
        <v>9795</v>
      </c>
      <c r="D11460" s="12">
        <v>1</v>
      </c>
    </row>
    <row r="11461" spans="1:4" x14ac:dyDescent="0.2">
      <c r="A11461" s="6" t="s">
        <v>9657</v>
      </c>
      <c r="B11461" s="6" t="s">
        <v>23232</v>
      </c>
      <c r="C11461" s="6" t="s">
        <v>9797</v>
      </c>
      <c r="D11461" s="12">
        <v>1</v>
      </c>
    </row>
    <row r="11462" spans="1:4" x14ac:dyDescent="0.2">
      <c r="A11462" s="6" t="s">
        <v>9657</v>
      </c>
      <c r="B11462" s="6" t="s">
        <v>9796</v>
      </c>
      <c r="C11462" s="6" t="s">
        <v>9797</v>
      </c>
      <c r="D11462" s="12">
        <v>1</v>
      </c>
    </row>
    <row r="11463" spans="1:4" x14ac:dyDescent="0.2">
      <c r="A11463" s="6" t="s">
        <v>9657</v>
      </c>
      <c r="B11463" s="6" t="s">
        <v>23233</v>
      </c>
      <c r="C11463" s="6" t="s">
        <v>23234</v>
      </c>
      <c r="D11463" s="12">
        <v>1</v>
      </c>
    </row>
    <row r="11464" spans="1:4" x14ac:dyDescent="0.2">
      <c r="A11464" s="6" t="s">
        <v>9657</v>
      </c>
      <c r="B11464" s="6" t="s">
        <v>23235</v>
      </c>
      <c r="C11464" s="6" t="s">
        <v>23236</v>
      </c>
      <c r="D11464" s="12">
        <v>1</v>
      </c>
    </row>
    <row r="11465" spans="1:4" x14ac:dyDescent="0.2">
      <c r="A11465" s="6" t="s">
        <v>9657</v>
      </c>
      <c r="B11465" s="6" t="s">
        <v>9798</v>
      </c>
      <c r="C11465" s="6" t="s">
        <v>9799</v>
      </c>
      <c r="D11465" s="12">
        <v>1</v>
      </c>
    </row>
    <row r="11466" spans="1:4" x14ac:dyDescent="0.2">
      <c r="A11466" s="6" t="s">
        <v>9657</v>
      </c>
      <c r="B11466" s="6" t="s">
        <v>9800</v>
      </c>
      <c r="C11466" s="6" t="s">
        <v>9801</v>
      </c>
      <c r="D11466" s="12">
        <v>1</v>
      </c>
    </row>
    <row r="11467" spans="1:4" x14ac:dyDescent="0.2">
      <c r="A11467" s="6" t="s">
        <v>9657</v>
      </c>
      <c r="B11467" s="6" t="s">
        <v>9802</v>
      </c>
      <c r="C11467" s="6" t="s">
        <v>9803</v>
      </c>
      <c r="D11467" s="12">
        <v>1</v>
      </c>
    </row>
    <row r="11468" spans="1:4" x14ac:dyDescent="0.2">
      <c r="A11468" s="6" t="s">
        <v>9657</v>
      </c>
      <c r="B11468" s="6" t="s">
        <v>9804</v>
      </c>
      <c r="C11468" s="6" t="s">
        <v>9805</v>
      </c>
      <c r="D11468" s="12">
        <v>1</v>
      </c>
    </row>
    <row r="11469" spans="1:4" x14ac:dyDescent="0.2">
      <c r="A11469" s="6" t="s">
        <v>9657</v>
      </c>
      <c r="B11469" s="6" t="s">
        <v>9806</v>
      </c>
      <c r="C11469" s="6" t="s">
        <v>9807</v>
      </c>
      <c r="D11469" s="12">
        <v>1</v>
      </c>
    </row>
    <row r="11470" spans="1:4" x14ac:dyDescent="0.2">
      <c r="A11470" s="6" t="s">
        <v>9657</v>
      </c>
      <c r="B11470" s="6" t="s">
        <v>9808</v>
      </c>
      <c r="C11470" s="6" t="s">
        <v>9809</v>
      </c>
      <c r="D11470" s="12">
        <v>1</v>
      </c>
    </row>
    <row r="11471" spans="1:4" x14ac:dyDescent="0.2">
      <c r="A11471" s="6" t="s">
        <v>9657</v>
      </c>
      <c r="B11471" s="6" t="s">
        <v>9810</v>
      </c>
      <c r="C11471" s="6" t="s">
        <v>9811</v>
      </c>
      <c r="D11471" s="12">
        <v>1</v>
      </c>
    </row>
    <row r="11472" spans="1:4" x14ac:dyDescent="0.2">
      <c r="A11472" s="6" t="s">
        <v>9657</v>
      </c>
      <c r="B11472" s="6" t="s">
        <v>9812</v>
      </c>
      <c r="C11472" s="6" t="s">
        <v>9813</v>
      </c>
      <c r="D11472" s="12">
        <v>1</v>
      </c>
    </row>
    <row r="11473" spans="1:4" x14ac:dyDescent="0.2">
      <c r="A11473" s="6" t="s">
        <v>9657</v>
      </c>
      <c r="B11473" s="6" t="s">
        <v>9814</v>
      </c>
      <c r="C11473" s="6" t="s">
        <v>9815</v>
      </c>
      <c r="D11473" s="12">
        <v>1</v>
      </c>
    </row>
    <row r="11474" spans="1:4" x14ac:dyDescent="0.2">
      <c r="A11474" s="6" t="s">
        <v>9657</v>
      </c>
      <c r="B11474" s="6" t="s">
        <v>9816</v>
      </c>
      <c r="C11474" s="6" t="s">
        <v>9817</v>
      </c>
      <c r="D11474" s="12">
        <v>1</v>
      </c>
    </row>
    <row r="11475" spans="1:4" x14ac:dyDescent="0.2">
      <c r="A11475" s="6" t="s">
        <v>9657</v>
      </c>
      <c r="B11475" s="6" t="s">
        <v>9818</v>
      </c>
      <c r="C11475" s="6" t="s">
        <v>9819</v>
      </c>
      <c r="D11475" s="12">
        <v>1</v>
      </c>
    </row>
    <row r="11476" spans="1:4" x14ac:dyDescent="0.2">
      <c r="A11476" s="6" t="s">
        <v>9657</v>
      </c>
      <c r="B11476" s="6" t="s">
        <v>9820</v>
      </c>
      <c r="C11476" s="6" t="s">
        <v>9821</v>
      </c>
      <c r="D11476" s="12">
        <v>1</v>
      </c>
    </row>
    <row r="11477" spans="1:4" x14ac:dyDescent="0.2">
      <c r="A11477" s="6" t="s">
        <v>9657</v>
      </c>
      <c r="B11477" s="6" t="s">
        <v>9822</v>
      </c>
      <c r="C11477" s="6" t="s">
        <v>9823</v>
      </c>
      <c r="D11477" s="12">
        <v>1</v>
      </c>
    </row>
    <row r="11478" spans="1:4" x14ac:dyDescent="0.2">
      <c r="A11478" s="6" t="s">
        <v>23237</v>
      </c>
      <c r="B11478" s="6" t="s">
        <v>23238</v>
      </c>
      <c r="C11478" s="6" t="s">
        <v>23239</v>
      </c>
      <c r="D11478" s="12">
        <v>1</v>
      </c>
    </row>
    <row r="11479" spans="1:4" x14ac:dyDescent="0.2">
      <c r="A11479" s="6" t="s">
        <v>23237</v>
      </c>
      <c r="B11479" s="6" t="s">
        <v>23240</v>
      </c>
      <c r="C11479" s="6" t="s">
        <v>23241</v>
      </c>
      <c r="D11479" s="12">
        <v>1</v>
      </c>
    </row>
    <row r="11480" spans="1:4" x14ac:dyDescent="0.2">
      <c r="A11480" s="6" t="s">
        <v>23237</v>
      </c>
      <c r="B11480" s="6" t="s">
        <v>23242</v>
      </c>
      <c r="C11480" s="6" t="s">
        <v>23243</v>
      </c>
      <c r="D11480" s="12">
        <v>1</v>
      </c>
    </row>
    <row r="11481" spans="1:4" x14ac:dyDescent="0.2">
      <c r="A11481" s="6" t="s">
        <v>23237</v>
      </c>
      <c r="B11481" s="6" t="s">
        <v>23244</v>
      </c>
      <c r="C11481" s="6" t="s">
        <v>23245</v>
      </c>
      <c r="D11481" s="12">
        <v>1</v>
      </c>
    </row>
    <row r="11482" spans="1:4" x14ac:dyDescent="0.2">
      <c r="A11482" s="42" t="s">
        <v>6258</v>
      </c>
      <c r="B11482" s="43" t="s">
        <v>6259</v>
      </c>
      <c r="C11482" s="44" t="s">
        <v>6260</v>
      </c>
      <c r="D11482" s="12">
        <v>6</v>
      </c>
    </row>
    <row r="11483" spans="1:4" x14ac:dyDescent="0.2">
      <c r="A11483" s="42" t="s">
        <v>6258</v>
      </c>
      <c r="B11483" s="43" t="s">
        <v>6261</v>
      </c>
      <c r="C11483" s="44" t="s">
        <v>6262</v>
      </c>
      <c r="D11483" s="12">
        <v>6</v>
      </c>
    </row>
    <row r="11484" spans="1:4" x14ac:dyDescent="0.2">
      <c r="A11484" s="42" t="s">
        <v>6258</v>
      </c>
      <c r="B11484" s="43" t="s">
        <v>6263</v>
      </c>
      <c r="C11484" s="44" t="s">
        <v>6264</v>
      </c>
      <c r="D11484" s="12">
        <v>6</v>
      </c>
    </row>
    <row r="11485" spans="1:4" x14ac:dyDescent="0.2">
      <c r="A11485" s="42" t="s">
        <v>6258</v>
      </c>
      <c r="B11485" s="43" t="s">
        <v>6265</v>
      </c>
      <c r="C11485" s="44" t="s">
        <v>6266</v>
      </c>
      <c r="D11485" s="12">
        <v>6</v>
      </c>
    </row>
    <row r="11486" spans="1:4" x14ac:dyDescent="0.2">
      <c r="A11486" s="42" t="s">
        <v>6258</v>
      </c>
      <c r="B11486" s="43" t="s">
        <v>6267</v>
      </c>
      <c r="C11486" s="44" t="s">
        <v>6268</v>
      </c>
      <c r="D11486" s="12">
        <v>6</v>
      </c>
    </row>
  </sheetData>
  <sheetProtection algorithmName="SHA-512" hashValue="y7seGiqSb9Cr0MYT25ilewsjXW3kT4MiW0e3cAu3wSAZc4a2qdVcd4R9CHVPX4Cneb4ImWSAx+eFIkiU5o1SJQ==" saltValue="a+oQSGZhrekJ8pXmGnpg3Q==" spinCount="100000" sheet="1" objects="1" scenarios="1"/>
  <autoFilter ref="A1:D11481" xr:uid="{89BDDC12-9204-4A47-8440-4E5013BBA564}"/>
  <conditionalFormatting sqref="A2:A11481">
    <cfRule type="expression" dxfId="7" priority="2">
      <formula>IF(S2="SÍ",TRUE,FALSE)</formula>
    </cfRule>
  </conditionalFormatting>
  <conditionalFormatting sqref="A11482:C11486">
    <cfRule type="expression" dxfId="6" priority="1">
      <formula>$H11482&lt;&gt;""</formula>
    </cfRule>
  </conditionalFormatting>
  <conditionalFormatting sqref="B2:B11481">
    <cfRule type="expression" dxfId="5" priority="3">
      <formula>IF(S2="SÍ",TRUE,FALSE)</formula>
    </cfRule>
  </conditionalFormatting>
  <conditionalFormatting sqref="C2:C11481">
    <cfRule type="expression" dxfId="4" priority="4">
      <formula>IF(S2="SÍ",TRUE,FALSE)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4013-2C4C-45F4-89E8-59438D77DB1D}">
  <sheetPr codeName="Hoja4"/>
  <dimension ref="A1:E91"/>
  <sheetViews>
    <sheetView workbookViewId="0">
      <pane ySplit="1" topLeftCell="A78" activePane="bottomLeft" state="frozen"/>
      <selection pane="bottomLeft" sqref="A1:D1048576"/>
    </sheetView>
  </sheetViews>
  <sheetFormatPr baseColWidth="10" defaultColWidth="11.5" defaultRowHeight="15" x14ac:dyDescent="0.2"/>
  <cols>
    <col min="1" max="1" width="11.5" style="6"/>
    <col min="2" max="2" width="11.5" style="6" customWidth="1"/>
    <col min="3" max="3" width="111.33203125" style="6" customWidth="1"/>
    <col min="4" max="4" width="17.6640625" style="6" customWidth="1"/>
    <col min="5" max="5" width="11.5" style="1"/>
    <col min="6" max="16384" width="11.5" style="6"/>
  </cols>
  <sheetData>
    <row r="1" spans="1:4" ht="17" x14ac:dyDescent="0.2">
      <c r="A1" s="5" t="s">
        <v>23325</v>
      </c>
      <c r="B1" s="5" t="s">
        <v>10291</v>
      </c>
      <c r="C1" s="5" t="s">
        <v>23326</v>
      </c>
      <c r="D1" s="5" t="s">
        <v>23327</v>
      </c>
    </row>
    <row r="2" spans="1:4" ht="16" x14ac:dyDescent="0.2">
      <c r="A2" s="7" t="s">
        <v>953</v>
      </c>
      <c r="B2" s="8" t="s">
        <v>1196</v>
      </c>
      <c r="C2" s="7" t="s">
        <v>23247</v>
      </c>
      <c r="D2" s="7" t="s">
        <v>23328</v>
      </c>
    </row>
    <row r="3" spans="1:4" ht="16" x14ac:dyDescent="0.2">
      <c r="A3" s="7" t="s">
        <v>953</v>
      </c>
      <c r="B3" s="8" t="s">
        <v>1202</v>
      </c>
      <c r="C3" s="7" t="s">
        <v>23248</v>
      </c>
      <c r="D3" s="7" t="s">
        <v>23328</v>
      </c>
    </row>
    <row r="4" spans="1:4" ht="16" x14ac:dyDescent="0.2">
      <c r="A4" s="7" t="s">
        <v>953</v>
      </c>
      <c r="B4" s="8" t="s">
        <v>1212</v>
      </c>
      <c r="C4" s="7" t="s">
        <v>23249</v>
      </c>
      <c r="D4" s="7" t="s">
        <v>23328</v>
      </c>
    </row>
    <row r="5" spans="1:4" ht="16" x14ac:dyDescent="0.2">
      <c r="A5" s="7" t="s">
        <v>1240</v>
      </c>
      <c r="B5" s="8" t="s">
        <v>1251</v>
      </c>
      <c r="C5" s="7" t="s">
        <v>23250</v>
      </c>
      <c r="D5" s="7" t="s">
        <v>23330</v>
      </c>
    </row>
    <row r="6" spans="1:4" ht="16" x14ac:dyDescent="0.2">
      <c r="A6" s="7" t="s">
        <v>1240</v>
      </c>
      <c r="B6" s="8" t="s">
        <v>1253</v>
      </c>
      <c r="C6" s="7" t="s">
        <v>23251</v>
      </c>
      <c r="D6" s="7" t="s">
        <v>23330</v>
      </c>
    </row>
    <row r="7" spans="1:4" ht="16" x14ac:dyDescent="0.2">
      <c r="A7" s="7" t="s">
        <v>1240</v>
      </c>
      <c r="B7" s="8" t="s">
        <v>1255</v>
      </c>
      <c r="C7" s="7" t="s">
        <v>23252</v>
      </c>
      <c r="D7" s="7" t="s">
        <v>23330</v>
      </c>
    </row>
    <row r="8" spans="1:4" ht="16" x14ac:dyDescent="0.2">
      <c r="A8" s="8" t="s">
        <v>1240</v>
      </c>
      <c r="B8" s="8" t="s">
        <v>1257</v>
      </c>
      <c r="C8" s="7" t="s">
        <v>23253</v>
      </c>
      <c r="D8" s="7" t="s">
        <v>23329</v>
      </c>
    </row>
    <row r="9" spans="1:4" ht="16" x14ac:dyDescent="0.2">
      <c r="A9" s="7" t="s">
        <v>1240</v>
      </c>
      <c r="B9" s="8" t="s">
        <v>1259</v>
      </c>
      <c r="C9" s="7" t="s">
        <v>23254</v>
      </c>
      <c r="D9" s="7" t="s">
        <v>23330</v>
      </c>
    </row>
    <row r="10" spans="1:4" ht="16" x14ac:dyDescent="0.2">
      <c r="A10" s="7" t="s">
        <v>1240</v>
      </c>
      <c r="B10" s="8" t="s">
        <v>1261</v>
      </c>
      <c r="C10" s="7" t="s">
        <v>23255</v>
      </c>
      <c r="D10" s="7" t="s">
        <v>23333</v>
      </c>
    </row>
    <row r="11" spans="1:4" ht="16" x14ac:dyDescent="0.2">
      <c r="A11" s="8" t="s">
        <v>1240</v>
      </c>
      <c r="B11" s="8" t="s">
        <v>1265</v>
      </c>
      <c r="C11" s="7" t="s">
        <v>23256</v>
      </c>
      <c r="D11" s="7" t="s">
        <v>23329</v>
      </c>
    </row>
    <row r="12" spans="1:4" ht="16" x14ac:dyDescent="0.2">
      <c r="A12" s="7" t="s">
        <v>1240</v>
      </c>
      <c r="B12" s="8" t="s">
        <v>1267</v>
      </c>
      <c r="C12" s="7" t="s">
        <v>23257</v>
      </c>
      <c r="D12" s="7" t="s">
        <v>23330</v>
      </c>
    </row>
    <row r="13" spans="1:4" ht="16" x14ac:dyDescent="0.2">
      <c r="A13" s="7" t="s">
        <v>1240</v>
      </c>
      <c r="B13" s="8" t="s">
        <v>1269</v>
      </c>
      <c r="C13" s="7" t="s">
        <v>23258</v>
      </c>
      <c r="D13" s="7" t="s">
        <v>23330</v>
      </c>
    </row>
    <row r="14" spans="1:4" ht="16" x14ac:dyDescent="0.2">
      <c r="A14" s="7" t="s">
        <v>1240</v>
      </c>
      <c r="B14" s="8" t="s">
        <v>1271</v>
      </c>
      <c r="C14" s="7" t="s">
        <v>23259</v>
      </c>
      <c r="D14" s="7" t="s">
        <v>23333</v>
      </c>
    </row>
    <row r="15" spans="1:4" ht="16" x14ac:dyDescent="0.2">
      <c r="A15" s="7" t="s">
        <v>1240</v>
      </c>
      <c r="B15" s="8" t="s">
        <v>1273</v>
      </c>
      <c r="C15" s="7" t="s">
        <v>23260</v>
      </c>
      <c r="D15" s="7" t="s">
        <v>23333</v>
      </c>
    </row>
    <row r="16" spans="1:4" ht="16" x14ac:dyDescent="0.2">
      <c r="A16" s="7" t="s">
        <v>1240</v>
      </c>
      <c r="B16" s="8" t="s">
        <v>1279</v>
      </c>
      <c r="C16" s="7" t="s">
        <v>23261</v>
      </c>
      <c r="D16" s="7" t="s">
        <v>23333</v>
      </c>
    </row>
    <row r="17" spans="1:4" ht="16" x14ac:dyDescent="0.2">
      <c r="A17" s="7" t="s">
        <v>1240</v>
      </c>
      <c r="B17" s="8" t="s">
        <v>1281</v>
      </c>
      <c r="C17" s="7" t="s">
        <v>23262</v>
      </c>
      <c r="D17" s="7" t="s">
        <v>23333</v>
      </c>
    </row>
    <row r="18" spans="1:4" ht="16" x14ac:dyDescent="0.2">
      <c r="A18" s="7" t="s">
        <v>1240</v>
      </c>
      <c r="B18" s="8" t="s">
        <v>1283</v>
      </c>
      <c r="C18" s="7" t="s">
        <v>1284</v>
      </c>
      <c r="D18" s="7" t="s">
        <v>23333</v>
      </c>
    </row>
    <row r="19" spans="1:4" ht="16" x14ac:dyDescent="0.2">
      <c r="A19" s="7" t="s">
        <v>1240</v>
      </c>
      <c r="B19" s="8" t="s">
        <v>1285</v>
      </c>
      <c r="C19" s="7" t="s">
        <v>23263</v>
      </c>
      <c r="D19" s="7" t="s">
        <v>23333</v>
      </c>
    </row>
    <row r="20" spans="1:4" ht="16" x14ac:dyDescent="0.2">
      <c r="A20" s="7" t="s">
        <v>1240</v>
      </c>
      <c r="B20" s="8" t="s">
        <v>1289</v>
      </c>
      <c r="C20" s="7" t="s">
        <v>23264</v>
      </c>
      <c r="D20" s="7" t="s">
        <v>23333</v>
      </c>
    </row>
    <row r="21" spans="1:4" ht="16" x14ac:dyDescent="0.2">
      <c r="A21" s="7" t="s">
        <v>1240</v>
      </c>
      <c r="B21" s="8" t="s">
        <v>1297</v>
      </c>
      <c r="C21" s="7" t="s">
        <v>23265</v>
      </c>
      <c r="D21" s="7" t="s">
        <v>23330</v>
      </c>
    </row>
    <row r="22" spans="1:4" ht="16" x14ac:dyDescent="0.2">
      <c r="A22" s="7" t="s">
        <v>1240</v>
      </c>
      <c r="B22" s="8" t="s">
        <v>1299</v>
      </c>
      <c r="C22" s="7" t="s">
        <v>23266</v>
      </c>
      <c r="D22" s="7" t="s">
        <v>23333</v>
      </c>
    </row>
    <row r="23" spans="1:4" ht="16" x14ac:dyDescent="0.2">
      <c r="A23" s="7" t="s">
        <v>1240</v>
      </c>
      <c r="B23" s="8" t="s">
        <v>1301</v>
      </c>
      <c r="C23" s="7" t="s">
        <v>23267</v>
      </c>
      <c r="D23" s="7" t="s">
        <v>23333</v>
      </c>
    </row>
    <row r="24" spans="1:4" ht="16" x14ac:dyDescent="0.2">
      <c r="A24" s="7" t="s">
        <v>1240</v>
      </c>
      <c r="B24" s="8" t="s">
        <v>1303</v>
      </c>
      <c r="C24" s="7" t="s">
        <v>23268</v>
      </c>
      <c r="D24" s="7" t="s">
        <v>23330</v>
      </c>
    </row>
    <row r="25" spans="1:4" ht="16" x14ac:dyDescent="0.2">
      <c r="A25" s="8" t="s">
        <v>1240</v>
      </c>
      <c r="B25" s="8" t="s">
        <v>1307</v>
      </c>
      <c r="C25" s="7" t="s">
        <v>23270</v>
      </c>
      <c r="D25" s="7" t="s">
        <v>23329</v>
      </c>
    </row>
    <row r="26" spans="1:4" ht="16" x14ac:dyDescent="0.2">
      <c r="A26" s="7" t="s">
        <v>1240</v>
      </c>
      <c r="B26" s="8" t="s">
        <v>1305</v>
      </c>
      <c r="C26" s="7" t="s">
        <v>23269</v>
      </c>
      <c r="D26" s="7" t="s">
        <v>23333</v>
      </c>
    </row>
    <row r="27" spans="1:4" ht="16" x14ac:dyDescent="0.2">
      <c r="A27" s="7" t="s">
        <v>1240</v>
      </c>
      <c r="B27" s="8" t="s">
        <v>1309</v>
      </c>
      <c r="C27" s="7" t="s">
        <v>23271</v>
      </c>
      <c r="D27" s="7" t="s">
        <v>23330</v>
      </c>
    </row>
    <row r="28" spans="1:4" ht="16" x14ac:dyDescent="0.2">
      <c r="A28" s="7" t="s">
        <v>1240</v>
      </c>
      <c r="B28" s="8" t="s">
        <v>1311</v>
      </c>
      <c r="C28" s="7" t="s">
        <v>23272</v>
      </c>
      <c r="D28" s="7" t="s">
        <v>23333</v>
      </c>
    </row>
    <row r="29" spans="1:4" ht="16" x14ac:dyDescent="0.2">
      <c r="A29" s="7" t="s">
        <v>1240</v>
      </c>
      <c r="B29" s="8" t="s">
        <v>1315</v>
      </c>
      <c r="C29" s="7" t="s">
        <v>23274</v>
      </c>
      <c r="D29" s="7" t="s">
        <v>23329</v>
      </c>
    </row>
    <row r="30" spans="1:4" ht="16" x14ac:dyDescent="0.2">
      <c r="A30" s="7" t="s">
        <v>1240</v>
      </c>
      <c r="B30" s="8" t="s">
        <v>1313</v>
      </c>
      <c r="C30" s="7" t="s">
        <v>23273</v>
      </c>
      <c r="D30" s="7" t="s">
        <v>23330</v>
      </c>
    </row>
    <row r="31" spans="1:4" ht="16" x14ac:dyDescent="0.2">
      <c r="A31" s="7" t="s">
        <v>1240</v>
      </c>
      <c r="B31" s="8" t="s">
        <v>1321</v>
      </c>
      <c r="C31" s="7" t="s">
        <v>23275</v>
      </c>
      <c r="D31" s="7" t="s">
        <v>23330</v>
      </c>
    </row>
    <row r="32" spans="1:4" ht="16" x14ac:dyDescent="0.2">
      <c r="A32" s="7" t="s">
        <v>1240</v>
      </c>
      <c r="B32" s="8" t="s">
        <v>1323</v>
      </c>
      <c r="C32" s="7" t="s">
        <v>23276</v>
      </c>
      <c r="D32" s="7" t="s">
        <v>23333</v>
      </c>
    </row>
    <row r="33" spans="1:4" ht="16" x14ac:dyDescent="0.2">
      <c r="A33" s="7" t="s">
        <v>1240</v>
      </c>
      <c r="B33" s="8" t="s">
        <v>1325</v>
      </c>
      <c r="C33" s="7" t="s">
        <v>23277</v>
      </c>
      <c r="D33" s="7" t="s">
        <v>23333</v>
      </c>
    </row>
    <row r="34" spans="1:4" ht="16" x14ac:dyDescent="0.2">
      <c r="A34" s="7" t="s">
        <v>1240</v>
      </c>
      <c r="B34" s="8" t="s">
        <v>1327</v>
      </c>
      <c r="C34" s="7" t="s">
        <v>23278</v>
      </c>
      <c r="D34" s="7" t="s">
        <v>23333</v>
      </c>
    </row>
    <row r="35" spans="1:4" ht="16" x14ac:dyDescent="0.2">
      <c r="A35" s="7" t="s">
        <v>1240</v>
      </c>
      <c r="B35" s="8" t="s">
        <v>1337</v>
      </c>
      <c r="C35" s="7" t="s">
        <v>23279</v>
      </c>
      <c r="D35" s="7" t="s">
        <v>23333</v>
      </c>
    </row>
    <row r="36" spans="1:4" ht="16" x14ac:dyDescent="0.2">
      <c r="A36" s="7" t="s">
        <v>1240</v>
      </c>
      <c r="B36" s="8" t="s">
        <v>1343</v>
      </c>
      <c r="C36" s="7" t="s">
        <v>23281</v>
      </c>
      <c r="D36" s="7" t="s">
        <v>23331</v>
      </c>
    </row>
    <row r="37" spans="1:4" ht="16" x14ac:dyDescent="0.2">
      <c r="A37" s="7" t="s">
        <v>1240</v>
      </c>
      <c r="B37" s="8" t="s">
        <v>1339</v>
      </c>
      <c r="C37" s="7" t="s">
        <v>23280</v>
      </c>
      <c r="D37" s="7" t="s">
        <v>23331</v>
      </c>
    </row>
    <row r="38" spans="1:4" ht="16" x14ac:dyDescent="0.2">
      <c r="A38" s="7" t="s">
        <v>1240</v>
      </c>
      <c r="B38" s="8" t="s">
        <v>1347</v>
      </c>
      <c r="C38" s="7" t="s">
        <v>23282</v>
      </c>
      <c r="D38" s="7" t="s">
        <v>23333</v>
      </c>
    </row>
    <row r="39" spans="1:4" ht="16" x14ac:dyDescent="0.2">
      <c r="A39" s="7" t="s">
        <v>1240</v>
      </c>
      <c r="B39" s="8" t="s">
        <v>1349</v>
      </c>
      <c r="C39" s="7" t="s">
        <v>23283</v>
      </c>
      <c r="D39" s="7" t="s">
        <v>23331</v>
      </c>
    </row>
    <row r="40" spans="1:4" ht="16" x14ac:dyDescent="0.2">
      <c r="A40" s="7" t="s">
        <v>1240</v>
      </c>
      <c r="B40" s="8" t="s">
        <v>1353</v>
      </c>
      <c r="C40" s="7" t="s">
        <v>23284</v>
      </c>
      <c r="D40" s="7" t="s">
        <v>23333</v>
      </c>
    </row>
    <row r="41" spans="1:4" ht="16" x14ac:dyDescent="0.2">
      <c r="A41" s="7" t="s">
        <v>1240</v>
      </c>
      <c r="B41" s="8" t="s">
        <v>1355</v>
      </c>
      <c r="C41" s="7" t="s">
        <v>23285</v>
      </c>
      <c r="D41" s="7" t="s">
        <v>23333</v>
      </c>
    </row>
    <row r="42" spans="1:4" ht="16" x14ac:dyDescent="0.2">
      <c r="A42" s="7" t="s">
        <v>1240</v>
      </c>
      <c r="B42" s="8" t="s">
        <v>1357</v>
      </c>
      <c r="C42" s="7" t="s">
        <v>23286</v>
      </c>
      <c r="D42" s="7" t="s">
        <v>23333</v>
      </c>
    </row>
    <row r="43" spans="1:4" ht="16" x14ac:dyDescent="0.2">
      <c r="A43" s="7" t="s">
        <v>1240</v>
      </c>
      <c r="B43" s="8" t="s">
        <v>1359</v>
      </c>
      <c r="C43" s="7" t="s">
        <v>23287</v>
      </c>
      <c r="D43" s="7" t="s">
        <v>23333</v>
      </c>
    </row>
    <row r="44" spans="1:4" ht="16" x14ac:dyDescent="0.2">
      <c r="A44" s="7" t="s">
        <v>1240</v>
      </c>
      <c r="B44" s="8" t="s">
        <v>1363</v>
      </c>
      <c r="C44" s="7" t="s">
        <v>23288</v>
      </c>
      <c r="D44" s="7" t="s">
        <v>23333</v>
      </c>
    </row>
    <row r="45" spans="1:4" ht="16" x14ac:dyDescent="0.2">
      <c r="A45" s="7" t="s">
        <v>1240</v>
      </c>
      <c r="B45" s="8" t="s">
        <v>1365</v>
      </c>
      <c r="C45" s="7" t="s">
        <v>23289</v>
      </c>
      <c r="D45" s="7" t="s">
        <v>23333</v>
      </c>
    </row>
    <row r="46" spans="1:4" ht="16" x14ac:dyDescent="0.2">
      <c r="A46" s="7" t="s">
        <v>1240</v>
      </c>
      <c r="B46" s="8" t="s">
        <v>1367</v>
      </c>
      <c r="C46" s="7" t="s">
        <v>23290</v>
      </c>
      <c r="D46" s="7" t="s">
        <v>23330</v>
      </c>
    </row>
    <row r="47" spans="1:4" ht="16" x14ac:dyDescent="0.2">
      <c r="A47" s="7" t="s">
        <v>1240</v>
      </c>
      <c r="B47" s="8" t="s">
        <v>1369</v>
      </c>
      <c r="C47" s="7" t="s">
        <v>23291</v>
      </c>
      <c r="D47" s="7" t="s">
        <v>23330</v>
      </c>
    </row>
    <row r="48" spans="1:4" ht="16" x14ac:dyDescent="0.2">
      <c r="A48" s="7" t="s">
        <v>1240</v>
      </c>
      <c r="B48" s="8" t="s">
        <v>1371</v>
      </c>
      <c r="C48" s="7" t="s">
        <v>23292</v>
      </c>
      <c r="D48" s="7" t="s">
        <v>23330</v>
      </c>
    </row>
    <row r="49" spans="1:4" ht="16" x14ac:dyDescent="0.2">
      <c r="A49" s="7" t="s">
        <v>1240</v>
      </c>
      <c r="B49" s="8" t="s">
        <v>1373</v>
      </c>
      <c r="C49" s="7" t="s">
        <v>23293</v>
      </c>
      <c r="D49" s="7" t="s">
        <v>23330</v>
      </c>
    </row>
    <row r="50" spans="1:4" ht="16" x14ac:dyDescent="0.2">
      <c r="A50" s="7" t="s">
        <v>1240</v>
      </c>
      <c r="B50" s="8" t="s">
        <v>1375</v>
      </c>
      <c r="C50" s="7" t="s">
        <v>23294</v>
      </c>
      <c r="D50" s="7" t="s">
        <v>23330</v>
      </c>
    </row>
    <row r="51" spans="1:4" ht="16" x14ac:dyDescent="0.2">
      <c r="A51" s="7" t="s">
        <v>1240</v>
      </c>
      <c r="B51" s="8" t="s">
        <v>1385</v>
      </c>
      <c r="C51" s="7" t="s">
        <v>23295</v>
      </c>
      <c r="D51" s="7" t="s">
        <v>23332</v>
      </c>
    </row>
    <row r="52" spans="1:4" ht="16" x14ac:dyDescent="0.2">
      <c r="A52" s="7" t="s">
        <v>1240</v>
      </c>
      <c r="B52" s="8" t="s">
        <v>1387</v>
      </c>
      <c r="C52" s="7" t="s">
        <v>23296</v>
      </c>
      <c r="D52" s="7" t="s">
        <v>23332</v>
      </c>
    </row>
    <row r="53" spans="1:4" ht="16" x14ac:dyDescent="0.2">
      <c r="A53" s="7" t="s">
        <v>1240</v>
      </c>
      <c r="B53" s="8" t="s">
        <v>1389</v>
      </c>
      <c r="C53" s="7" t="s">
        <v>23297</v>
      </c>
      <c r="D53" s="7" t="s">
        <v>23332</v>
      </c>
    </row>
    <row r="54" spans="1:4" ht="16" x14ac:dyDescent="0.2">
      <c r="A54" s="7" t="s">
        <v>1240</v>
      </c>
      <c r="B54" s="8" t="s">
        <v>1391</v>
      </c>
      <c r="C54" s="7" t="s">
        <v>23298</v>
      </c>
      <c r="D54" s="7" t="s">
        <v>23332</v>
      </c>
    </row>
    <row r="55" spans="1:4" ht="16" x14ac:dyDescent="0.2">
      <c r="A55" s="7" t="s">
        <v>1240</v>
      </c>
      <c r="B55" s="8" t="s">
        <v>1393</v>
      </c>
      <c r="C55" s="7" t="s">
        <v>23299</v>
      </c>
      <c r="D55" s="7" t="s">
        <v>23332</v>
      </c>
    </row>
    <row r="56" spans="1:4" ht="16" x14ac:dyDescent="0.2">
      <c r="A56" s="7" t="s">
        <v>1240</v>
      </c>
      <c r="B56" s="8" t="s">
        <v>1395</v>
      </c>
      <c r="C56" s="7" t="s">
        <v>23300</v>
      </c>
      <c r="D56" s="7" t="s">
        <v>23332</v>
      </c>
    </row>
    <row r="57" spans="1:4" ht="16" x14ac:dyDescent="0.2">
      <c r="A57" s="7" t="s">
        <v>1240</v>
      </c>
      <c r="B57" s="8" t="s">
        <v>1397</v>
      </c>
      <c r="C57" s="7" t="s">
        <v>23301</v>
      </c>
      <c r="D57" s="7" t="s">
        <v>23332</v>
      </c>
    </row>
    <row r="58" spans="1:4" ht="16" x14ac:dyDescent="0.2">
      <c r="A58" s="7" t="s">
        <v>1240</v>
      </c>
      <c r="B58" s="8" t="s">
        <v>1399</v>
      </c>
      <c r="C58" s="7" t="s">
        <v>23302</v>
      </c>
      <c r="D58" s="7" t="s">
        <v>23332</v>
      </c>
    </row>
    <row r="59" spans="1:4" ht="16" x14ac:dyDescent="0.2">
      <c r="A59" s="7" t="s">
        <v>1240</v>
      </c>
      <c r="B59" s="8" t="s">
        <v>1401</v>
      </c>
      <c r="C59" s="7" t="s">
        <v>23303</v>
      </c>
      <c r="D59" s="7" t="s">
        <v>23333</v>
      </c>
    </row>
    <row r="60" spans="1:4" ht="16" x14ac:dyDescent="0.2">
      <c r="A60" s="7" t="s">
        <v>1240</v>
      </c>
      <c r="B60" s="8" t="s">
        <v>1403</v>
      </c>
      <c r="C60" s="7" t="s">
        <v>23304</v>
      </c>
      <c r="D60" s="7" t="s">
        <v>23333</v>
      </c>
    </row>
    <row r="61" spans="1:4" ht="16" x14ac:dyDescent="0.2">
      <c r="A61" s="7" t="s">
        <v>2583</v>
      </c>
      <c r="B61" s="8" t="s">
        <v>2584</v>
      </c>
      <c r="C61" s="7" t="s">
        <v>23305</v>
      </c>
      <c r="D61" s="7" t="s">
        <v>23331</v>
      </c>
    </row>
    <row r="62" spans="1:4" ht="16" x14ac:dyDescent="0.2">
      <c r="A62" s="7" t="s">
        <v>2583</v>
      </c>
      <c r="B62" s="8" t="s">
        <v>2586</v>
      </c>
      <c r="C62" s="7" t="s">
        <v>23306</v>
      </c>
      <c r="D62" s="7" t="s">
        <v>23331</v>
      </c>
    </row>
    <row r="63" spans="1:4" ht="16" x14ac:dyDescent="0.2">
      <c r="A63" s="7" t="s">
        <v>2583</v>
      </c>
      <c r="B63" s="8" t="s">
        <v>2588</v>
      </c>
      <c r="C63" s="7" t="s">
        <v>23307</v>
      </c>
      <c r="D63" s="7" t="s">
        <v>23331</v>
      </c>
    </row>
    <row r="64" spans="1:4" ht="16" x14ac:dyDescent="0.2">
      <c r="A64" s="7" t="s">
        <v>2583</v>
      </c>
      <c r="B64" s="8" t="s">
        <v>2590</v>
      </c>
      <c r="C64" s="7" t="s">
        <v>23308</v>
      </c>
      <c r="D64" s="7" t="s">
        <v>23331</v>
      </c>
    </row>
    <row r="65" spans="1:4" ht="16" x14ac:dyDescent="0.2">
      <c r="A65" s="7" t="s">
        <v>2583</v>
      </c>
      <c r="B65" s="8" t="s">
        <v>2592</v>
      </c>
      <c r="C65" s="7" t="s">
        <v>23309</v>
      </c>
      <c r="D65" s="7" t="s">
        <v>23331</v>
      </c>
    </row>
    <row r="66" spans="1:4" ht="16" x14ac:dyDescent="0.2">
      <c r="A66" s="7" t="s">
        <v>2583</v>
      </c>
      <c r="B66" s="8" t="s">
        <v>2594</v>
      </c>
      <c r="C66" s="7" t="s">
        <v>23310</v>
      </c>
      <c r="D66" s="7" t="s">
        <v>23331</v>
      </c>
    </row>
    <row r="67" spans="1:4" ht="16" x14ac:dyDescent="0.2">
      <c r="A67" s="7" t="s">
        <v>2583</v>
      </c>
      <c r="B67" s="8" t="s">
        <v>2596</v>
      </c>
      <c r="C67" s="7" t="s">
        <v>23311</v>
      </c>
      <c r="D67" s="7" t="s">
        <v>23331</v>
      </c>
    </row>
    <row r="68" spans="1:4" ht="16" x14ac:dyDescent="0.2">
      <c r="A68" s="7" t="s">
        <v>2583</v>
      </c>
      <c r="B68" s="8" t="s">
        <v>2598</v>
      </c>
      <c r="C68" s="7" t="s">
        <v>23312</v>
      </c>
      <c r="D68" s="7" t="s">
        <v>23331</v>
      </c>
    </row>
    <row r="69" spans="1:4" ht="16" x14ac:dyDescent="0.2">
      <c r="A69" s="7" t="s">
        <v>3495</v>
      </c>
      <c r="B69" s="8" t="s">
        <v>3516</v>
      </c>
      <c r="C69" s="7" t="s">
        <v>23321</v>
      </c>
      <c r="D69" s="7" t="s">
        <v>23330</v>
      </c>
    </row>
    <row r="70" spans="1:4" ht="16" x14ac:dyDescent="0.2">
      <c r="A70" s="9" t="s">
        <v>3495</v>
      </c>
      <c r="B70" s="10" t="s">
        <v>3496</v>
      </c>
      <c r="C70" s="7" t="s">
        <v>23313</v>
      </c>
      <c r="D70" s="7" t="s">
        <v>23330</v>
      </c>
    </row>
    <row r="71" spans="1:4" ht="16" x14ac:dyDescent="0.2">
      <c r="A71" s="7" t="s">
        <v>3495</v>
      </c>
      <c r="B71" s="8" t="s">
        <v>3498</v>
      </c>
      <c r="C71" s="7" t="s">
        <v>23314</v>
      </c>
      <c r="D71" s="7" t="s">
        <v>23330</v>
      </c>
    </row>
    <row r="72" spans="1:4" ht="16" x14ac:dyDescent="0.2">
      <c r="A72" s="7" t="s">
        <v>3495</v>
      </c>
      <c r="B72" s="8" t="s">
        <v>3500</v>
      </c>
      <c r="C72" s="7" t="s">
        <v>23315</v>
      </c>
      <c r="D72" s="7" t="s">
        <v>23330</v>
      </c>
    </row>
    <row r="73" spans="1:4" ht="16" x14ac:dyDescent="0.2">
      <c r="A73" s="7" t="s">
        <v>3495</v>
      </c>
      <c r="B73" s="8" t="s">
        <v>3502</v>
      </c>
      <c r="C73" s="7" t="s">
        <v>23316</v>
      </c>
      <c r="D73" s="7" t="s">
        <v>23330</v>
      </c>
    </row>
    <row r="74" spans="1:4" ht="16" x14ac:dyDescent="0.2">
      <c r="A74" s="7" t="s">
        <v>3495</v>
      </c>
      <c r="B74" s="8" t="s">
        <v>3504</v>
      </c>
      <c r="C74" s="7" t="s">
        <v>23317</v>
      </c>
      <c r="D74" s="7" t="s">
        <v>23330</v>
      </c>
    </row>
    <row r="75" spans="1:4" ht="16" x14ac:dyDescent="0.2">
      <c r="A75" s="7" t="s">
        <v>3495</v>
      </c>
      <c r="B75" s="8" t="s">
        <v>3508</v>
      </c>
      <c r="C75" s="7" t="s">
        <v>23318</v>
      </c>
      <c r="D75" s="7" t="s">
        <v>23330</v>
      </c>
    </row>
    <row r="76" spans="1:4" ht="16" x14ac:dyDescent="0.2">
      <c r="A76" s="7" t="s">
        <v>3495</v>
      </c>
      <c r="B76" s="8" t="s">
        <v>3510</v>
      </c>
      <c r="C76" s="7" t="s">
        <v>23319</v>
      </c>
      <c r="D76" s="7" t="s">
        <v>23330</v>
      </c>
    </row>
    <row r="77" spans="1:4" ht="16" x14ac:dyDescent="0.2">
      <c r="A77" s="7" t="s">
        <v>3495</v>
      </c>
      <c r="B77" s="8" t="s">
        <v>3512</v>
      </c>
      <c r="C77" s="7" t="s">
        <v>23320</v>
      </c>
      <c r="D77" s="7" t="s">
        <v>23330</v>
      </c>
    </row>
    <row r="78" spans="1:4" ht="16" x14ac:dyDescent="0.2">
      <c r="A78" s="7" t="s">
        <v>3524</v>
      </c>
      <c r="B78" s="8" t="s">
        <v>3613</v>
      </c>
      <c r="C78" s="7" t="s">
        <v>23322</v>
      </c>
      <c r="D78" s="7" t="s">
        <v>23332</v>
      </c>
    </row>
    <row r="79" spans="1:4" ht="16" x14ac:dyDescent="0.2">
      <c r="A79" s="7" t="s">
        <v>3698</v>
      </c>
      <c r="B79" s="8" t="s">
        <v>3699</v>
      </c>
      <c r="C79" s="7" t="s">
        <v>23323</v>
      </c>
      <c r="D79" s="7" t="s">
        <v>23334</v>
      </c>
    </row>
    <row r="80" spans="1:4" ht="16" x14ac:dyDescent="0.2">
      <c r="A80" s="7" t="s">
        <v>3698</v>
      </c>
      <c r="B80" s="8" t="s">
        <v>3701</v>
      </c>
      <c r="C80" s="7" t="s">
        <v>23324</v>
      </c>
      <c r="D80" s="7" t="s">
        <v>23334</v>
      </c>
    </row>
    <row r="81" spans="1:4" ht="16" x14ac:dyDescent="0.2">
      <c r="A81" s="7" t="s">
        <v>1240</v>
      </c>
      <c r="B81" s="8" t="s">
        <v>1379</v>
      </c>
      <c r="C81" s="7" t="s">
        <v>23344</v>
      </c>
      <c r="D81" s="7" t="s">
        <v>23332</v>
      </c>
    </row>
    <row r="82" spans="1:4" ht="16" x14ac:dyDescent="0.2">
      <c r="A82" s="7" t="s">
        <v>1240</v>
      </c>
      <c r="B82" s="8" t="s">
        <v>1381</v>
      </c>
      <c r="C82" s="7" t="s">
        <v>23345</v>
      </c>
      <c r="D82" s="7" t="s">
        <v>23332</v>
      </c>
    </row>
    <row r="83" spans="1:4" ht="16" x14ac:dyDescent="0.2">
      <c r="A83" s="7" t="s">
        <v>1240</v>
      </c>
      <c r="B83" s="8" t="s">
        <v>1383</v>
      </c>
      <c r="C83" s="7" t="s">
        <v>23346</v>
      </c>
      <c r="D83" s="7" t="s">
        <v>23332</v>
      </c>
    </row>
    <row r="84" spans="1:4" ht="16" x14ac:dyDescent="0.2">
      <c r="A84" s="7" t="s">
        <v>1240</v>
      </c>
      <c r="B84" s="8" t="s">
        <v>12025</v>
      </c>
      <c r="C84" s="7" t="s">
        <v>23347</v>
      </c>
      <c r="D84" s="7" t="s">
        <v>23332</v>
      </c>
    </row>
    <row r="85" spans="1:4" ht="16" x14ac:dyDescent="0.2">
      <c r="A85" s="7" t="s">
        <v>1240</v>
      </c>
      <c r="B85" s="8" t="s">
        <v>1461</v>
      </c>
      <c r="C85" s="7" t="s">
        <v>1462</v>
      </c>
      <c r="D85" s="7" t="s">
        <v>23332</v>
      </c>
    </row>
    <row r="86" spans="1:4" ht="16" x14ac:dyDescent="0.2">
      <c r="A86" s="7" t="s">
        <v>1240</v>
      </c>
      <c r="B86" s="8" t="s">
        <v>1463</v>
      </c>
      <c r="C86" s="7" t="s">
        <v>1464</v>
      </c>
      <c r="D86" s="7" t="s">
        <v>23332</v>
      </c>
    </row>
    <row r="87" spans="1:4" ht="16" x14ac:dyDescent="0.2">
      <c r="A87" s="7" t="s">
        <v>6258</v>
      </c>
      <c r="B87" s="8" t="s">
        <v>6259</v>
      </c>
      <c r="C87" s="7" t="s">
        <v>6260</v>
      </c>
      <c r="D87" s="7" t="s">
        <v>23351</v>
      </c>
    </row>
    <row r="88" spans="1:4" ht="16" x14ac:dyDescent="0.2">
      <c r="A88" s="7" t="s">
        <v>6258</v>
      </c>
      <c r="B88" s="8" t="s">
        <v>6261</v>
      </c>
      <c r="C88" s="7" t="s">
        <v>6262</v>
      </c>
      <c r="D88" s="7" t="s">
        <v>23351</v>
      </c>
    </row>
    <row r="89" spans="1:4" ht="16" x14ac:dyDescent="0.2">
      <c r="A89" s="7" t="s">
        <v>6258</v>
      </c>
      <c r="B89" s="8" t="s">
        <v>6263</v>
      </c>
      <c r="C89" s="7" t="s">
        <v>6264</v>
      </c>
      <c r="D89" s="7" t="s">
        <v>23351</v>
      </c>
    </row>
    <row r="90" spans="1:4" ht="16" x14ac:dyDescent="0.2">
      <c r="A90" s="7" t="s">
        <v>6258</v>
      </c>
      <c r="B90" s="8" t="s">
        <v>6265</v>
      </c>
      <c r="C90" s="7" t="s">
        <v>6266</v>
      </c>
      <c r="D90" s="7" t="s">
        <v>23351</v>
      </c>
    </row>
    <row r="91" spans="1:4" ht="16" x14ac:dyDescent="0.2">
      <c r="A91" s="7" t="s">
        <v>6258</v>
      </c>
      <c r="B91" s="8" t="s">
        <v>6267</v>
      </c>
      <c r="C91" s="7" t="s">
        <v>6268</v>
      </c>
      <c r="D91" s="7" t="s">
        <v>23351</v>
      </c>
    </row>
  </sheetData>
  <sheetProtection algorithmName="SHA-512" hashValue="wTSqmYbP3+H3Nki+wm0mvES9uHtmaBP32Ew/kV6nH7xK562ziwT9yjk6QGhbrEC5fWCUZM6XorUxLEO75I1/5Q==" saltValue="XKPS24DR5rAo2JxkuBVsfA==" spinCount="100000" sheet="1" objects="1" scenarios="1"/>
  <autoFilter ref="A1:D80" xr:uid="{2A134013-2C4C-45F4-89E8-59438D77DB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LISTA DE PRECIOS</vt:lpstr>
      <vt:lpstr>DATOS BANCARIOS</vt:lpstr>
      <vt:lpstr>.</vt:lpstr>
      <vt:lpstr>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Constenla</dc:creator>
  <cp:lastModifiedBy>Cristian Hoffmann</cp:lastModifiedBy>
  <cp:lastPrinted>2023-03-20T16:31:34Z</cp:lastPrinted>
  <dcterms:created xsi:type="dcterms:W3CDTF">2023-03-20T15:52:11Z</dcterms:created>
  <dcterms:modified xsi:type="dcterms:W3CDTF">2024-02-02T16:57:14Z</dcterms:modified>
</cp:coreProperties>
</file>